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169" documentId="8_{FFA195AB-473E-4A8C-B045-6B67355922DE}" xr6:coauthVersionLast="47" xr6:coauthVersionMax="47" xr10:uidLastSave="{B5334069-10B3-4FC7-A0E0-47FF3DCBE4DA}"/>
  <bookViews>
    <workbookView xWindow="-108" yWindow="-108" windowWidth="23256" windowHeight="12456" tabRatio="781" xr2:uid="{00000000-000D-0000-FFFF-FFFF00000000}"/>
  </bookViews>
  <sheets>
    <sheet name="Consolidado" sheetId="32" r:id="rId1"/>
    <sheet name="Planilha1" sheetId="56" r:id="rId2"/>
    <sheet name="Análise" sheetId="54" r:id="rId3"/>
    <sheet name="Lista Suspensa" sheetId="49" r:id="rId4"/>
    <sheet name="Status Ema Novo" sheetId="55" state="hidden" r:id="rId5"/>
    <sheet name="MODELO" sheetId="28" state="hidden" r:id="rId6"/>
  </sheets>
  <definedNames>
    <definedName name="_xlnm._FilterDatabase" localSheetId="0" hidden="1">Consolidado!$A$1:$BB$7077</definedName>
    <definedName name="_xlnm._FilterDatabase" localSheetId="3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7200" i="32" l="1"/>
  <c r="BA7200" i="32"/>
  <c r="AZ7200" i="32"/>
  <c r="AY7200" i="32"/>
  <c r="AX7200" i="32"/>
  <c r="AW7200" i="32"/>
  <c r="AV7200" i="32"/>
  <c r="AU7200" i="32"/>
  <c r="AT7200" i="32"/>
  <c r="BB7199" i="32"/>
  <c r="BA7199" i="32"/>
  <c r="AZ7199" i="32"/>
  <c r="AY7199" i="32"/>
  <c r="AX7199" i="32"/>
  <c r="AW7199" i="32"/>
  <c r="AV7199" i="32"/>
  <c r="AU7199" i="32"/>
  <c r="AT7199" i="32"/>
  <c r="BB7198" i="32"/>
  <c r="BA7198" i="32"/>
  <c r="AZ7198" i="32"/>
  <c r="AY7198" i="32"/>
  <c r="AX7198" i="32"/>
  <c r="AW7198" i="32"/>
  <c r="AV7198" i="32"/>
  <c r="AU7198" i="32"/>
  <c r="AT7198" i="32"/>
  <c r="BB7197" i="32"/>
  <c r="BA7197" i="32"/>
  <c r="AZ7197" i="32"/>
  <c r="AY7197" i="32"/>
  <c r="AX7197" i="32"/>
  <c r="AW7197" i="32"/>
  <c r="AV7197" i="32"/>
  <c r="AU7197" i="32"/>
  <c r="AT7197" i="32"/>
  <c r="BB7196" i="32"/>
  <c r="BA7196" i="32"/>
  <c r="AZ7196" i="32"/>
  <c r="AY7196" i="32"/>
  <c r="AX7196" i="32"/>
  <c r="AW7196" i="32"/>
  <c r="AV7196" i="32"/>
  <c r="AU7196" i="32"/>
  <c r="AT7196" i="32"/>
  <c r="BB7195" i="32"/>
  <c r="BA7195" i="32"/>
  <c r="AZ7195" i="32"/>
  <c r="AY7195" i="32"/>
  <c r="AX7195" i="32"/>
  <c r="AW7195" i="32"/>
  <c r="AV7195" i="32"/>
  <c r="AU7195" i="32"/>
  <c r="AT7195" i="32"/>
  <c r="BB7194" i="32"/>
  <c r="BA7194" i="32"/>
  <c r="AZ7194" i="32"/>
  <c r="AY7194" i="32"/>
  <c r="AX7194" i="32"/>
  <c r="AW7194" i="32"/>
  <c r="AV7194" i="32"/>
  <c r="AU7194" i="32"/>
  <c r="AT7194" i="32"/>
  <c r="BB7193" i="32"/>
  <c r="BA7193" i="32"/>
  <c r="AZ7193" i="32"/>
  <c r="AY7193" i="32"/>
  <c r="AX7193" i="32"/>
  <c r="AW7193" i="32"/>
  <c r="AV7193" i="32"/>
  <c r="AU7193" i="32"/>
  <c r="AT7193" i="32"/>
  <c r="BB7192" i="32"/>
  <c r="BA7192" i="32"/>
  <c r="AZ7192" i="32"/>
  <c r="AY7192" i="32"/>
  <c r="AX7192" i="32"/>
  <c r="AW7192" i="32"/>
  <c r="AV7192" i="32"/>
  <c r="AU7192" i="32"/>
  <c r="AT7192" i="32"/>
  <c r="BB7191" i="32"/>
  <c r="BA7191" i="32"/>
  <c r="AZ7191" i="32"/>
  <c r="AY7191" i="32"/>
  <c r="AX7191" i="32"/>
  <c r="AW7191" i="32"/>
  <c r="AV7191" i="32"/>
  <c r="AU7191" i="32"/>
  <c r="AT7191" i="32"/>
  <c r="BB7190" i="32"/>
  <c r="BA7190" i="32"/>
  <c r="AZ7190" i="32"/>
  <c r="AY7190" i="32"/>
  <c r="AX7190" i="32"/>
  <c r="AW7190" i="32"/>
  <c r="AV7190" i="32"/>
  <c r="AU7190" i="32"/>
  <c r="AT7190" i="32"/>
  <c r="BB7189" i="32"/>
  <c r="BA7189" i="32"/>
  <c r="AZ7189" i="32"/>
  <c r="AY7189" i="32"/>
  <c r="AX7189" i="32"/>
  <c r="AW7189" i="32"/>
  <c r="AV7189" i="32"/>
  <c r="AU7189" i="32"/>
  <c r="AT7189" i="32"/>
  <c r="BB7188" i="32"/>
  <c r="BA7188" i="32"/>
  <c r="AZ7188" i="32"/>
  <c r="AY7188" i="32"/>
  <c r="AX7188" i="32"/>
  <c r="AW7188" i="32"/>
  <c r="AV7188" i="32"/>
  <c r="AU7188" i="32"/>
  <c r="AT7188" i="32"/>
  <c r="BB7187" i="32"/>
  <c r="BA7187" i="32"/>
  <c r="AZ7187" i="32"/>
  <c r="AY7187" i="32"/>
  <c r="AX7187" i="32"/>
  <c r="AW7187" i="32"/>
  <c r="AV7187" i="32"/>
  <c r="AU7187" i="32"/>
  <c r="AT7187" i="32"/>
  <c r="BB7186" i="32"/>
  <c r="BA7186" i="32"/>
  <c r="AZ7186" i="32"/>
  <c r="AY7186" i="32"/>
  <c r="AX7186" i="32"/>
  <c r="AW7186" i="32"/>
  <c r="AV7186" i="32"/>
  <c r="AU7186" i="32"/>
  <c r="AT7186" i="32"/>
  <c r="BB7185" i="32"/>
  <c r="BA7185" i="32"/>
  <c r="AZ7185" i="32"/>
  <c r="AY7185" i="32"/>
  <c r="AX7185" i="32"/>
  <c r="AW7185" i="32"/>
  <c r="AV7185" i="32"/>
  <c r="AU7185" i="32"/>
  <c r="AT7185" i="32"/>
  <c r="BB7184" i="32"/>
  <c r="BA7184" i="32"/>
  <c r="AZ7184" i="32"/>
  <c r="AY7184" i="32"/>
  <c r="AX7184" i="32"/>
  <c r="AW7184" i="32"/>
  <c r="AV7184" i="32"/>
  <c r="AU7184" i="32"/>
  <c r="AT7184" i="32"/>
  <c r="BB7183" i="32"/>
  <c r="BA7183" i="32"/>
  <c r="AZ7183" i="32"/>
  <c r="AY7183" i="32"/>
  <c r="AX7183" i="32"/>
  <c r="AW7183" i="32"/>
  <c r="AV7183" i="32"/>
  <c r="AU7183" i="32"/>
  <c r="AT7183" i="32"/>
  <c r="BB7182" i="32"/>
  <c r="BA7182" i="32"/>
  <c r="AZ7182" i="32"/>
  <c r="AY7182" i="32"/>
  <c r="AX7182" i="32"/>
  <c r="AW7182" i="32"/>
  <c r="AV7182" i="32"/>
  <c r="AU7182" i="32"/>
  <c r="AT7182" i="32"/>
  <c r="BB7181" i="32"/>
  <c r="BA7181" i="32"/>
  <c r="AZ7181" i="32"/>
  <c r="AY7181" i="32"/>
  <c r="AX7181" i="32"/>
  <c r="AW7181" i="32"/>
  <c r="AV7181" i="32"/>
  <c r="AU7181" i="32"/>
  <c r="AT7181" i="32"/>
  <c r="BB7180" i="32"/>
  <c r="BA7180" i="32"/>
  <c r="AZ7180" i="32"/>
  <c r="AY7180" i="32"/>
  <c r="AX7180" i="32"/>
  <c r="AW7180" i="32"/>
  <c r="AV7180" i="32"/>
  <c r="AU7180" i="32"/>
  <c r="AT7180" i="32"/>
  <c r="BB7179" i="32"/>
  <c r="BA7179" i="32"/>
  <c r="AZ7179" i="32"/>
  <c r="AY7179" i="32"/>
  <c r="AX7179" i="32"/>
  <c r="AW7179" i="32"/>
  <c r="AV7179" i="32"/>
  <c r="AU7179" i="32"/>
  <c r="AT7179" i="32"/>
  <c r="BB7178" i="32"/>
  <c r="BA7178" i="32"/>
  <c r="AZ7178" i="32"/>
  <c r="AY7178" i="32"/>
  <c r="AX7178" i="32"/>
  <c r="AW7178" i="32"/>
  <c r="AV7178" i="32"/>
  <c r="AU7178" i="32"/>
  <c r="AT7178" i="32"/>
  <c r="BB7177" i="32"/>
  <c r="BA7177" i="32"/>
  <c r="AZ7177" i="32"/>
  <c r="AY7177" i="32"/>
  <c r="AX7177" i="32"/>
  <c r="AW7177" i="32"/>
  <c r="AV7177" i="32"/>
  <c r="AU7177" i="32"/>
  <c r="AT7177" i="32"/>
  <c r="BB7176" i="32"/>
  <c r="BA7176" i="32"/>
  <c r="AZ7176" i="32"/>
  <c r="AY7176" i="32"/>
  <c r="AX7176" i="32"/>
  <c r="AW7176" i="32"/>
  <c r="AV7176" i="32"/>
  <c r="AU7176" i="32"/>
  <c r="AT7176" i="32"/>
  <c r="BB7175" i="32"/>
  <c r="BA7175" i="32"/>
  <c r="AZ7175" i="32"/>
  <c r="AY7175" i="32"/>
  <c r="AX7175" i="32"/>
  <c r="AW7175" i="32"/>
  <c r="AV7175" i="32"/>
  <c r="AU7175" i="32"/>
  <c r="AT7175" i="32"/>
  <c r="BB7174" i="32"/>
  <c r="BA7174" i="32"/>
  <c r="AZ7174" i="32"/>
  <c r="AY7174" i="32"/>
  <c r="AX7174" i="32"/>
  <c r="AW7174" i="32"/>
  <c r="AV7174" i="32"/>
  <c r="AU7174" i="32"/>
  <c r="AT7174" i="32"/>
  <c r="BB7173" i="32"/>
  <c r="BA7173" i="32"/>
  <c r="AZ7173" i="32"/>
  <c r="AY7173" i="32"/>
  <c r="AX7173" i="32"/>
  <c r="AW7173" i="32"/>
  <c r="AV7173" i="32"/>
  <c r="AU7173" i="32"/>
  <c r="AT7173" i="32"/>
  <c r="BB7172" i="32"/>
  <c r="BA7172" i="32"/>
  <c r="AZ7172" i="32"/>
  <c r="AY7172" i="32"/>
  <c r="AX7172" i="32"/>
  <c r="AW7172" i="32"/>
  <c r="AV7172" i="32"/>
  <c r="AU7172" i="32"/>
  <c r="AT7172" i="32"/>
  <c r="BB7171" i="32"/>
  <c r="BA7171" i="32"/>
  <c r="AZ7171" i="32"/>
  <c r="AY7171" i="32"/>
  <c r="AX7171" i="32"/>
  <c r="AW7171" i="32"/>
  <c r="AV7171" i="32"/>
  <c r="AU7171" i="32"/>
  <c r="AT7171" i="32"/>
  <c r="BB7170" i="32"/>
  <c r="BA7170" i="32"/>
  <c r="AZ7170" i="32"/>
  <c r="AY7170" i="32"/>
  <c r="AX7170" i="32"/>
  <c r="AW7170" i="32"/>
  <c r="AV7170" i="32"/>
  <c r="AU7170" i="32"/>
  <c r="AT7170" i="32"/>
  <c r="BB7169" i="32"/>
  <c r="BA7169" i="32"/>
  <c r="AZ7169" i="32"/>
  <c r="AY7169" i="32"/>
  <c r="AX7169" i="32"/>
  <c r="AW7169" i="32"/>
  <c r="AV7169" i="32"/>
  <c r="AU7169" i="32"/>
  <c r="AT7169" i="32"/>
  <c r="BB7168" i="32"/>
  <c r="BA7168" i="32"/>
  <c r="AZ7168" i="32"/>
  <c r="AY7168" i="32"/>
  <c r="AX7168" i="32"/>
  <c r="AW7168" i="32"/>
  <c r="AV7168" i="32"/>
  <c r="AU7168" i="32"/>
  <c r="AT7168" i="32"/>
  <c r="BB7167" i="32"/>
  <c r="BA7167" i="32"/>
  <c r="AZ7167" i="32"/>
  <c r="AY7167" i="32"/>
  <c r="AX7167" i="32"/>
  <c r="AW7167" i="32"/>
  <c r="AV7167" i="32"/>
  <c r="AU7167" i="32"/>
  <c r="AT7167" i="32"/>
  <c r="BB7166" i="32"/>
  <c r="BA7166" i="32"/>
  <c r="AZ7166" i="32"/>
  <c r="AY7166" i="32"/>
  <c r="AX7166" i="32"/>
  <c r="AW7166" i="32"/>
  <c r="AV7166" i="32"/>
  <c r="AU7166" i="32"/>
  <c r="AT7166" i="32"/>
  <c r="BB7165" i="32"/>
  <c r="BA7165" i="32"/>
  <c r="AZ7165" i="32"/>
  <c r="AY7165" i="32"/>
  <c r="AX7165" i="32"/>
  <c r="AW7165" i="32"/>
  <c r="AV7165" i="32"/>
  <c r="AU7165" i="32"/>
  <c r="AT7165" i="32"/>
  <c r="BB7164" i="32"/>
  <c r="BA7164" i="32"/>
  <c r="AZ7164" i="32"/>
  <c r="AY7164" i="32"/>
  <c r="AX7164" i="32"/>
  <c r="AW7164" i="32"/>
  <c r="AV7164" i="32"/>
  <c r="AU7164" i="32"/>
  <c r="AT7164" i="32"/>
  <c r="BB7163" i="32"/>
  <c r="BA7163" i="32"/>
  <c r="AZ7163" i="32"/>
  <c r="AY7163" i="32"/>
  <c r="AX7163" i="32"/>
  <c r="AW7163" i="32"/>
  <c r="AV7163" i="32"/>
  <c r="AU7163" i="32"/>
  <c r="AT7163" i="32"/>
  <c r="BB7162" i="32"/>
  <c r="BA7162" i="32"/>
  <c r="AZ7162" i="32"/>
  <c r="AY7162" i="32"/>
  <c r="AX7162" i="32"/>
  <c r="AW7162" i="32"/>
  <c r="AV7162" i="32"/>
  <c r="AU7162" i="32"/>
  <c r="AT7162" i="32"/>
  <c r="BB7161" i="32"/>
  <c r="BA7161" i="32"/>
  <c r="AZ7161" i="32"/>
  <c r="AY7161" i="32"/>
  <c r="AX7161" i="32"/>
  <c r="AW7161" i="32"/>
  <c r="AV7161" i="32"/>
  <c r="AU7161" i="32"/>
  <c r="AT7161" i="32"/>
  <c r="BB7160" i="32"/>
  <c r="BA7160" i="32"/>
  <c r="AZ7160" i="32"/>
  <c r="AY7160" i="32"/>
  <c r="AX7160" i="32"/>
  <c r="AW7160" i="32"/>
  <c r="AV7160" i="32"/>
  <c r="AU7160" i="32"/>
  <c r="AT7160" i="32"/>
  <c r="BB7159" i="32"/>
  <c r="BA7159" i="32"/>
  <c r="AZ7159" i="32"/>
  <c r="AY7159" i="32"/>
  <c r="AX7159" i="32"/>
  <c r="AW7159" i="32"/>
  <c r="AV7159" i="32"/>
  <c r="AU7159" i="32"/>
  <c r="AT7159" i="32"/>
  <c r="BB7158" i="32"/>
  <c r="BA7158" i="32"/>
  <c r="AZ7158" i="32"/>
  <c r="AY7158" i="32"/>
  <c r="AX7158" i="32"/>
  <c r="AW7158" i="32"/>
  <c r="AV7158" i="32"/>
  <c r="AU7158" i="32"/>
  <c r="AT7158" i="32"/>
  <c r="BB7157" i="32"/>
  <c r="BA7157" i="32"/>
  <c r="AZ7157" i="32"/>
  <c r="AY7157" i="32"/>
  <c r="AX7157" i="32"/>
  <c r="AW7157" i="32"/>
  <c r="AV7157" i="32"/>
  <c r="AU7157" i="32"/>
  <c r="AT7157" i="32"/>
  <c r="BB7156" i="32"/>
  <c r="BA7156" i="32"/>
  <c r="AZ7156" i="32"/>
  <c r="AY7156" i="32"/>
  <c r="AX7156" i="32"/>
  <c r="AW7156" i="32"/>
  <c r="AV7156" i="32"/>
  <c r="AU7156" i="32"/>
  <c r="AT7156" i="32"/>
  <c r="BB7155" i="32"/>
  <c r="BA7155" i="32"/>
  <c r="AZ7155" i="32"/>
  <c r="AY7155" i="32"/>
  <c r="AX7155" i="32"/>
  <c r="AW7155" i="32"/>
  <c r="AV7155" i="32"/>
  <c r="AU7155" i="32"/>
  <c r="AT7155" i="32"/>
  <c r="BB7154" i="32"/>
  <c r="BA7154" i="32"/>
  <c r="AZ7154" i="32"/>
  <c r="AY7154" i="32"/>
  <c r="AX7154" i="32"/>
  <c r="AW7154" i="32"/>
  <c r="AV7154" i="32"/>
  <c r="AU7154" i="32"/>
  <c r="AT7154" i="32"/>
  <c r="BB7153" i="32"/>
  <c r="BA7153" i="32"/>
  <c r="AZ7153" i="32"/>
  <c r="AY7153" i="32"/>
  <c r="AX7153" i="32"/>
  <c r="AW7153" i="32"/>
  <c r="AV7153" i="32"/>
  <c r="AU7153" i="32"/>
  <c r="AT7153" i="32"/>
  <c r="BB7152" i="32"/>
  <c r="BA7152" i="32"/>
  <c r="AZ7152" i="32"/>
  <c r="AY7152" i="32"/>
  <c r="AX7152" i="32"/>
  <c r="AW7152" i="32"/>
  <c r="AV7152" i="32"/>
  <c r="AU7152" i="32"/>
  <c r="AT7152" i="32"/>
  <c r="BB7151" i="32"/>
  <c r="BA7151" i="32"/>
  <c r="AZ7151" i="32"/>
  <c r="AY7151" i="32"/>
  <c r="AX7151" i="32"/>
  <c r="AW7151" i="32"/>
  <c r="AV7151" i="32"/>
  <c r="AU7151" i="32"/>
  <c r="AT7151" i="32"/>
  <c r="BB7150" i="32"/>
  <c r="BA7150" i="32"/>
  <c r="AZ7150" i="32"/>
  <c r="AY7150" i="32"/>
  <c r="AX7150" i="32"/>
  <c r="AW7150" i="32"/>
  <c r="AV7150" i="32"/>
  <c r="AU7150" i="32"/>
  <c r="AT7150" i="32"/>
  <c r="BB7149" i="32"/>
  <c r="BA7149" i="32"/>
  <c r="AZ7149" i="32"/>
  <c r="AY7149" i="32"/>
  <c r="AX7149" i="32"/>
  <c r="AW7149" i="32"/>
  <c r="AV7149" i="32"/>
  <c r="AU7149" i="32"/>
  <c r="AT7149" i="32"/>
  <c r="BB7148" i="32"/>
  <c r="BA7148" i="32"/>
  <c r="AZ7148" i="32"/>
  <c r="AY7148" i="32"/>
  <c r="AX7148" i="32"/>
  <c r="AW7148" i="32"/>
  <c r="AV7148" i="32"/>
  <c r="AU7148" i="32"/>
  <c r="AT7148" i="32"/>
  <c r="BB7147" i="32"/>
  <c r="BA7147" i="32"/>
  <c r="AZ7147" i="32"/>
  <c r="AY7147" i="32"/>
  <c r="AX7147" i="32"/>
  <c r="AW7147" i="32"/>
  <c r="AV7147" i="32"/>
  <c r="AU7147" i="32"/>
  <c r="AT7147" i="32"/>
  <c r="BB7146" i="32"/>
  <c r="BA7146" i="32"/>
  <c r="AZ7146" i="32"/>
  <c r="AY7146" i="32"/>
  <c r="AX7146" i="32"/>
  <c r="AW7146" i="32"/>
  <c r="AV7146" i="32"/>
  <c r="AU7146" i="32"/>
  <c r="AT7146" i="32"/>
  <c r="BB7145" i="32"/>
  <c r="BA7145" i="32"/>
  <c r="AZ7145" i="32"/>
  <c r="AY7145" i="32"/>
  <c r="AX7145" i="32"/>
  <c r="AW7145" i="32"/>
  <c r="AV7145" i="32"/>
  <c r="AU7145" i="32"/>
  <c r="AT7145" i="32"/>
  <c r="BB7144" i="32"/>
  <c r="BA7144" i="32"/>
  <c r="AZ7144" i="32"/>
  <c r="AY7144" i="32"/>
  <c r="AX7144" i="32"/>
  <c r="AW7144" i="32"/>
  <c r="AV7144" i="32"/>
  <c r="AU7144" i="32"/>
  <c r="AT7144" i="32"/>
  <c r="BB7143" i="32"/>
  <c r="BA7143" i="32"/>
  <c r="AZ7143" i="32"/>
  <c r="AY7143" i="32"/>
  <c r="AX7143" i="32"/>
  <c r="AW7143" i="32"/>
  <c r="AV7143" i="32"/>
  <c r="AU7143" i="32"/>
  <c r="AT7143" i="32"/>
  <c r="BB7142" i="32"/>
  <c r="BA7142" i="32"/>
  <c r="AZ7142" i="32"/>
  <c r="AY7142" i="32"/>
  <c r="AX7142" i="32"/>
  <c r="AW7142" i="32"/>
  <c r="AV7142" i="32"/>
  <c r="AU7142" i="32"/>
  <c r="AT7142" i="32"/>
  <c r="BB7141" i="32"/>
  <c r="BA7141" i="32"/>
  <c r="AZ7141" i="32"/>
  <c r="AY7141" i="32"/>
  <c r="AX7141" i="32"/>
  <c r="AW7141" i="32"/>
  <c r="AV7141" i="32"/>
  <c r="AU7141" i="32"/>
  <c r="AT7141" i="32"/>
  <c r="BB7140" i="32"/>
  <c r="BA7140" i="32"/>
  <c r="AZ7140" i="32"/>
  <c r="AY7140" i="32"/>
  <c r="AX7140" i="32"/>
  <c r="AW7140" i="32"/>
  <c r="AV7140" i="32"/>
  <c r="AU7140" i="32"/>
  <c r="AT7140" i="32"/>
  <c r="BB7139" i="32"/>
  <c r="BA7139" i="32"/>
  <c r="AZ7139" i="32"/>
  <c r="AY7139" i="32"/>
  <c r="AX7139" i="32"/>
  <c r="AW7139" i="32"/>
  <c r="AV7139" i="32"/>
  <c r="AU7139" i="32"/>
  <c r="AT7139" i="32"/>
  <c r="BB7138" i="32"/>
  <c r="BA7138" i="32"/>
  <c r="AZ7138" i="32"/>
  <c r="AY7138" i="32"/>
  <c r="AX7138" i="32"/>
  <c r="AW7138" i="32"/>
  <c r="AV7138" i="32"/>
  <c r="AU7138" i="32"/>
  <c r="AT7138" i="32"/>
  <c r="BB7137" i="32"/>
  <c r="BA7137" i="32"/>
  <c r="AZ7137" i="32"/>
  <c r="AY7137" i="32"/>
  <c r="AX7137" i="32"/>
  <c r="AW7137" i="32"/>
  <c r="AV7137" i="32"/>
  <c r="AU7137" i="32"/>
  <c r="AT7137" i="32"/>
  <c r="BB7136" i="32"/>
  <c r="BA7136" i="32"/>
  <c r="AZ7136" i="32"/>
  <c r="AY7136" i="32"/>
  <c r="AX7136" i="32"/>
  <c r="AW7136" i="32"/>
  <c r="AV7136" i="32"/>
  <c r="AU7136" i="32"/>
  <c r="AT7136" i="32"/>
  <c r="BB7135" i="32"/>
  <c r="BA7135" i="32"/>
  <c r="AZ7135" i="32"/>
  <c r="AY7135" i="32"/>
  <c r="AX7135" i="32"/>
  <c r="AW7135" i="32"/>
  <c r="AV7135" i="32"/>
  <c r="AU7135" i="32"/>
  <c r="AT7135" i="32"/>
  <c r="BB7134" i="32"/>
  <c r="BA7134" i="32"/>
  <c r="AZ7134" i="32"/>
  <c r="AY7134" i="32"/>
  <c r="AX7134" i="32"/>
  <c r="AW7134" i="32"/>
  <c r="AV7134" i="32"/>
  <c r="AU7134" i="32"/>
  <c r="AT7134" i="32"/>
  <c r="BB7133" i="32"/>
  <c r="BA7133" i="32"/>
  <c r="AZ7133" i="32"/>
  <c r="AY7133" i="32"/>
  <c r="AX7133" i="32"/>
  <c r="AW7133" i="32"/>
  <c r="AV7133" i="32"/>
  <c r="AU7133" i="32"/>
  <c r="AT7133" i="32"/>
  <c r="BB7132" i="32"/>
  <c r="BA7132" i="32"/>
  <c r="AZ7132" i="32"/>
  <c r="AY7132" i="32"/>
  <c r="AX7132" i="32"/>
  <c r="AW7132" i="32"/>
  <c r="AV7132" i="32"/>
  <c r="AU7132" i="32"/>
  <c r="AT7132" i="32"/>
  <c r="BB7131" i="32"/>
  <c r="BA7131" i="32"/>
  <c r="AZ7131" i="32"/>
  <c r="AY7131" i="32"/>
  <c r="AX7131" i="32"/>
  <c r="AW7131" i="32"/>
  <c r="AV7131" i="32"/>
  <c r="AU7131" i="32"/>
  <c r="AT7131" i="32"/>
  <c r="BB7130" i="32"/>
  <c r="BA7130" i="32"/>
  <c r="AZ7130" i="32"/>
  <c r="AY7130" i="32"/>
  <c r="AX7130" i="32"/>
  <c r="AW7130" i="32"/>
  <c r="AV7130" i="32"/>
  <c r="AU7130" i="32"/>
  <c r="AT7130" i="32"/>
  <c r="BB7129" i="32"/>
  <c r="BA7129" i="32"/>
  <c r="AZ7129" i="32"/>
  <c r="AY7129" i="32"/>
  <c r="AX7129" i="32"/>
  <c r="AW7129" i="32"/>
  <c r="AV7129" i="32"/>
  <c r="AU7129" i="32"/>
  <c r="AT7129" i="32"/>
  <c r="BB7128" i="32"/>
  <c r="BA7128" i="32"/>
  <c r="AZ7128" i="32"/>
  <c r="AY7128" i="32"/>
  <c r="AX7128" i="32"/>
  <c r="AW7128" i="32"/>
  <c r="AV7128" i="32"/>
  <c r="AU7128" i="32"/>
  <c r="AT7128" i="32"/>
  <c r="BB7127" i="32"/>
  <c r="BA7127" i="32"/>
  <c r="AZ7127" i="32"/>
  <c r="AY7127" i="32"/>
  <c r="AX7127" i="32"/>
  <c r="AW7127" i="32"/>
  <c r="AV7127" i="32"/>
  <c r="AU7127" i="32"/>
  <c r="AT7127" i="32"/>
  <c r="AT7078" i="32"/>
  <c r="AU7078" i="32"/>
  <c r="AV7078" i="32"/>
  <c r="AW7078" i="32"/>
  <c r="BB7078" i="32"/>
  <c r="AT7079" i="32"/>
  <c r="AU7079" i="32"/>
  <c r="AV7079" i="32"/>
  <c r="AW7079" i="32"/>
  <c r="BB7079" i="32"/>
  <c r="AT7080" i="32"/>
  <c r="AU7080" i="32"/>
  <c r="AV7080" i="32"/>
  <c r="AW7080" i="32"/>
  <c r="BB7080" i="32"/>
  <c r="AT7081" i="32"/>
  <c r="AU7081" i="32"/>
  <c r="AV7081" i="32"/>
  <c r="AW7081" i="32"/>
  <c r="BB7081" i="32"/>
  <c r="AT7082" i="32"/>
  <c r="AU7082" i="32"/>
  <c r="AV7082" i="32"/>
  <c r="AW7082" i="32"/>
  <c r="BB7082" i="32"/>
  <c r="AT7083" i="32"/>
  <c r="AU7083" i="32"/>
  <c r="AV7083" i="32"/>
  <c r="AW7083" i="32"/>
  <c r="BB7083" i="32"/>
  <c r="AT7084" i="32"/>
  <c r="AU7084" i="32"/>
  <c r="AV7084" i="32"/>
  <c r="AW7084" i="32"/>
  <c r="BB7084" i="32"/>
  <c r="AT7085" i="32"/>
  <c r="AU7085" i="32"/>
  <c r="AV7085" i="32"/>
  <c r="AW7085" i="32"/>
  <c r="BB7085" i="32"/>
  <c r="AT7086" i="32"/>
  <c r="AU7086" i="32"/>
  <c r="AV7086" i="32"/>
  <c r="AW7086" i="32"/>
  <c r="BB7086" i="32"/>
  <c r="AT7087" i="32"/>
  <c r="AU7087" i="32"/>
  <c r="AV7087" i="32"/>
  <c r="AW7087" i="32"/>
  <c r="BB7087" i="32"/>
  <c r="AT7088" i="32"/>
  <c r="AU7088" i="32"/>
  <c r="AV7088" i="32"/>
  <c r="AW7088" i="32"/>
  <c r="BB7088" i="32"/>
  <c r="AT7089" i="32"/>
  <c r="AU7089" i="32"/>
  <c r="AV7089" i="32"/>
  <c r="AW7089" i="32"/>
  <c r="BB7089" i="32"/>
  <c r="AT7090" i="32"/>
  <c r="AU7090" i="32"/>
  <c r="AV7090" i="32"/>
  <c r="AW7090" i="32"/>
  <c r="BB7090" i="32"/>
  <c r="AT7091" i="32"/>
  <c r="AU7091" i="32"/>
  <c r="AV7091" i="32"/>
  <c r="AW7091" i="32"/>
  <c r="BB7091" i="32"/>
  <c r="AT7092" i="32"/>
  <c r="AU7092" i="32"/>
  <c r="AV7092" i="32"/>
  <c r="AW7092" i="32"/>
  <c r="BB7092" i="32"/>
  <c r="AT7093" i="32"/>
  <c r="AU7093" i="32"/>
  <c r="AV7093" i="32"/>
  <c r="AW7093" i="32"/>
  <c r="BB7093" i="32"/>
  <c r="AT7094" i="32"/>
  <c r="AU7094" i="32"/>
  <c r="AV7094" i="32"/>
  <c r="AW7094" i="32"/>
  <c r="BB7094" i="32"/>
  <c r="AT7095" i="32"/>
  <c r="AU7095" i="32"/>
  <c r="AV7095" i="32"/>
  <c r="AW7095" i="32"/>
  <c r="BB7095" i="32"/>
  <c r="AT7096" i="32"/>
  <c r="AU7096" i="32"/>
  <c r="AV7096" i="32"/>
  <c r="AW7096" i="32"/>
  <c r="BB7096" i="32"/>
  <c r="AT7097" i="32"/>
  <c r="AU7097" i="32"/>
  <c r="AV7097" i="32"/>
  <c r="AW7097" i="32"/>
  <c r="BB7097" i="32"/>
  <c r="AT7098" i="32"/>
  <c r="AU7098" i="32"/>
  <c r="AV7098" i="32"/>
  <c r="AW7098" i="32"/>
  <c r="BB7098" i="32"/>
  <c r="AT7099" i="32"/>
  <c r="AU7099" i="32"/>
  <c r="AV7099" i="32"/>
  <c r="AW7099" i="32"/>
  <c r="BB7099" i="32"/>
  <c r="AT7100" i="32"/>
  <c r="AU7100" i="32"/>
  <c r="AV7100" i="32"/>
  <c r="AW7100" i="32"/>
  <c r="BB7100" i="32"/>
  <c r="AT7101" i="32"/>
  <c r="AU7101" i="32"/>
  <c r="AV7101" i="32"/>
  <c r="AW7101" i="32"/>
  <c r="BB7101" i="32"/>
  <c r="AT7102" i="32"/>
  <c r="AU7102" i="32"/>
  <c r="AV7102" i="32"/>
  <c r="AW7102" i="32"/>
  <c r="BB7102" i="32"/>
  <c r="AT7103" i="32"/>
  <c r="AU7103" i="32"/>
  <c r="AV7103" i="32"/>
  <c r="AW7103" i="32"/>
  <c r="BB7103" i="32"/>
  <c r="AT7104" i="32"/>
  <c r="AU7104" i="32"/>
  <c r="AV7104" i="32"/>
  <c r="AW7104" i="32"/>
  <c r="BB7104" i="32"/>
  <c r="AT7105" i="32"/>
  <c r="AU7105" i="32"/>
  <c r="AV7105" i="32"/>
  <c r="AW7105" i="32"/>
  <c r="BB7105" i="32"/>
  <c r="AT7106" i="32"/>
  <c r="AU7106" i="32"/>
  <c r="AV7106" i="32"/>
  <c r="AW7106" i="32"/>
  <c r="BB7106" i="32"/>
  <c r="AT7107" i="32"/>
  <c r="AU7107" i="32"/>
  <c r="AV7107" i="32"/>
  <c r="AW7107" i="32"/>
  <c r="BB7107" i="32"/>
  <c r="AT7108" i="32"/>
  <c r="AU7108" i="32"/>
  <c r="AV7108" i="32"/>
  <c r="AW7108" i="32"/>
  <c r="BB7108" i="32"/>
  <c r="AT7109" i="32"/>
  <c r="AU7109" i="32"/>
  <c r="AV7109" i="32"/>
  <c r="AW7109" i="32"/>
  <c r="BB7109" i="32"/>
  <c r="AT7110" i="32"/>
  <c r="AU7110" i="32"/>
  <c r="AV7110" i="32"/>
  <c r="AW7110" i="32"/>
  <c r="BB7110" i="32"/>
  <c r="AT7111" i="32"/>
  <c r="AU7111" i="32"/>
  <c r="AV7111" i="32"/>
  <c r="AW7111" i="32"/>
  <c r="BB7111" i="32"/>
  <c r="AT7112" i="32"/>
  <c r="AU7112" i="32"/>
  <c r="AV7112" i="32"/>
  <c r="AW7112" i="32"/>
  <c r="BB7112" i="32"/>
  <c r="AT7113" i="32"/>
  <c r="AU7113" i="32"/>
  <c r="AV7113" i="32"/>
  <c r="AW7113" i="32"/>
  <c r="BB7113" i="32"/>
  <c r="AT7114" i="32"/>
  <c r="AU7114" i="32"/>
  <c r="AV7114" i="32"/>
  <c r="AW7114" i="32"/>
  <c r="BB7114" i="32"/>
  <c r="AT7115" i="32"/>
  <c r="AU7115" i="32"/>
  <c r="AV7115" i="32"/>
  <c r="AW7115" i="32"/>
  <c r="BB7115" i="32"/>
  <c r="AT7116" i="32"/>
  <c r="AU7116" i="32"/>
  <c r="AV7116" i="32"/>
  <c r="AW7116" i="32"/>
  <c r="BB7116" i="32"/>
  <c r="AT7117" i="32"/>
  <c r="AU7117" i="32"/>
  <c r="AV7117" i="32"/>
  <c r="AW7117" i="32"/>
  <c r="BB7117" i="32"/>
  <c r="AT7118" i="32"/>
  <c r="AU7118" i="32"/>
  <c r="AV7118" i="32"/>
  <c r="AW7118" i="32"/>
  <c r="BB7118" i="32"/>
  <c r="AT7119" i="32"/>
  <c r="AU7119" i="32"/>
  <c r="AV7119" i="32"/>
  <c r="AW7119" i="32"/>
  <c r="BB7119" i="32"/>
  <c r="AT7120" i="32"/>
  <c r="AU7120" i="32"/>
  <c r="AV7120" i="32"/>
  <c r="AW7120" i="32"/>
  <c r="BB7120" i="32"/>
  <c r="AT7121" i="32"/>
  <c r="AU7121" i="32"/>
  <c r="AV7121" i="32"/>
  <c r="AW7121" i="32"/>
  <c r="BB7121" i="32"/>
  <c r="AT7122" i="32"/>
  <c r="AU7122" i="32"/>
  <c r="AV7122" i="32"/>
  <c r="AW7122" i="32"/>
  <c r="BB7122" i="32"/>
  <c r="AT7123" i="32"/>
  <c r="AU7123" i="32"/>
  <c r="AV7123" i="32"/>
  <c r="AW7123" i="32"/>
  <c r="BB7123" i="32"/>
  <c r="AT7124" i="32"/>
  <c r="AU7124" i="32"/>
  <c r="AV7124" i="32"/>
  <c r="AW7124" i="32"/>
  <c r="BB7124" i="32"/>
  <c r="AT7125" i="32"/>
  <c r="AU7125" i="32"/>
  <c r="AV7125" i="32"/>
  <c r="AW7125" i="32"/>
  <c r="BB7125" i="32"/>
  <c r="AT7126" i="32"/>
  <c r="AU7126" i="32"/>
  <c r="AV7126" i="32"/>
  <c r="AW7126" i="32"/>
  <c r="BB7126" i="32"/>
  <c r="AT7067" i="32"/>
  <c r="AU7067" i="32"/>
  <c r="AV7067" i="32"/>
  <c r="AW7067" i="32"/>
  <c r="BB7067" i="32"/>
  <c r="AT7068" i="32"/>
  <c r="AU7068" i="32"/>
  <c r="AV7068" i="32"/>
  <c r="AW7068" i="32"/>
  <c r="BB7068" i="32"/>
  <c r="AT7069" i="32"/>
  <c r="AU7069" i="32"/>
  <c r="AV7069" i="32"/>
  <c r="AW7069" i="32"/>
  <c r="BB7069" i="32"/>
  <c r="AT7070" i="32"/>
  <c r="AU7070" i="32"/>
  <c r="AV7070" i="32"/>
  <c r="AW7070" i="32"/>
  <c r="BB7070" i="32"/>
  <c r="AT7071" i="32"/>
  <c r="AU7071" i="32"/>
  <c r="AV7071" i="32"/>
  <c r="AW7071" i="32"/>
  <c r="BB7071" i="32"/>
  <c r="AT7072" i="32"/>
  <c r="AU7072" i="32"/>
  <c r="AV7072" i="32"/>
  <c r="AW7072" i="32"/>
  <c r="BB7072" i="32"/>
  <c r="AT7073" i="32"/>
  <c r="AU7073" i="32"/>
  <c r="AV7073" i="32"/>
  <c r="AW7073" i="32"/>
  <c r="BB7073" i="32"/>
  <c r="AT7074" i="32"/>
  <c r="AU7074" i="32"/>
  <c r="AV7074" i="32"/>
  <c r="AW7074" i="32"/>
  <c r="BB7074" i="32"/>
  <c r="AT7075" i="32"/>
  <c r="AU7075" i="32"/>
  <c r="AV7075" i="32"/>
  <c r="AW7075" i="32"/>
  <c r="BB7075" i="32"/>
  <c r="AT7076" i="32"/>
  <c r="AU7076" i="32"/>
  <c r="AV7076" i="32"/>
  <c r="AW7076" i="32"/>
  <c r="BB7076" i="32"/>
  <c r="AT7077" i="32"/>
  <c r="AU7077" i="32"/>
  <c r="AV7077" i="32"/>
  <c r="AW7077" i="32"/>
  <c r="BB7077" i="32"/>
  <c r="AT7066" i="32"/>
  <c r="AU7066" i="32"/>
  <c r="AV7066" i="32"/>
  <c r="AW7066" i="32"/>
  <c r="BB7066" i="32"/>
  <c r="AC6934" i="32"/>
  <c r="AD6934" i="32" s="1"/>
  <c r="AC6935" i="32"/>
  <c r="AD6935" i="32" s="1"/>
  <c r="AC6936" i="32"/>
  <c r="AD6936" i="32" s="1"/>
  <c r="AC6937" i="32"/>
  <c r="AD6937" i="32" s="1"/>
  <c r="AC6938" i="32"/>
  <c r="AD6938" i="32" s="1"/>
  <c r="AC6939" i="32"/>
  <c r="AD6939" i="32" s="1"/>
  <c r="AC6940" i="32"/>
  <c r="AD6940" i="32" s="1"/>
  <c r="AC6941" i="32"/>
  <c r="AD6941" i="32" s="1"/>
  <c r="AC6942" i="32"/>
  <c r="AD6942" i="32" s="1"/>
  <c r="AC6943" i="32"/>
  <c r="AD6943" i="32" s="1"/>
  <c r="AC6944" i="32"/>
  <c r="AD6944" i="32" s="1"/>
  <c r="AC6945" i="32"/>
  <c r="AD6945" i="32" s="1"/>
  <c r="AC6946" i="32"/>
  <c r="AD6946" i="32" s="1"/>
  <c r="AC6947" i="32"/>
  <c r="AD6947" i="32" s="1"/>
  <c r="AC6948" i="32"/>
  <c r="AD6948" i="32" s="1"/>
  <c r="AC6949" i="32"/>
  <c r="AD6949" i="32" s="1"/>
  <c r="AC6950" i="32"/>
  <c r="AD6950" i="32" s="1"/>
  <c r="AC6951" i="32"/>
  <c r="AD6951" i="32" s="1"/>
  <c r="AC6952" i="32"/>
  <c r="AD6952" i="32" s="1"/>
  <c r="AC6953" i="32"/>
  <c r="AD6953" i="32" s="1"/>
  <c r="AC6954" i="32"/>
  <c r="AD6954" i="32" s="1"/>
  <c r="AC6955" i="32"/>
  <c r="AD6955" i="32" s="1"/>
  <c r="AC6956" i="32"/>
  <c r="AD6956" i="32" s="1"/>
  <c r="AC6957" i="32"/>
  <c r="AD6957" i="32" s="1"/>
  <c r="AC6958" i="32"/>
  <c r="AD6958" i="32" s="1"/>
  <c r="AC6959" i="32"/>
  <c r="AD6959" i="32" s="1"/>
  <c r="AC6960" i="32"/>
  <c r="AD6960" i="32" s="1"/>
  <c r="AC6961" i="32"/>
  <c r="AD6961" i="32" s="1"/>
  <c r="AC6962" i="32"/>
  <c r="AD6962" i="32" s="1"/>
  <c r="AC6963" i="32"/>
  <c r="AD6963" i="32" s="1"/>
  <c r="AC6964" i="32"/>
  <c r="AD6964" i="32" s="1"/>
  <c r="AC6965" i="32"/>
  <c r="AD6965" i="32" s="1"/>
  <c r="AC6966" i="32"/>
  <c r="AD6966" i="32" s="1"/>
  <c r="AC6967" i="32"/>
  <c r="AD6967" i="32" s="1"/>
  <c r="AC6968" i="32"/>
  <c r="AD6968" i="32" s="1"/>
  <c r="AC6969" i="32"/>
  <c r="AD6969" i="32" s="1"/>
  <c r="AC6970" i="32"/>
  <c r="AD6970" i="32" s="1"/>
  <c r="AC6971" i="32"/>
  <c r="AD6971" i="32" s="1"/>
  <c r="AC6972" i="32"/>
  <c r="AD6972" i="32" s="1"/>
  <c r="AC6973" i="32"/>
  <c r="AD6973" i="32" s="1"/>
  <c r="AC6974" i="32"/>
  <c r="AD6974" i="32" s="1"/>
  <c r="AC6975" i="32"/>
  <c r="AD6975" i="32" s="1"/>
  <c r="AC6976" i="32"/>
  <c r="AD6976" i="32" s="1"/>
  <c r="AC6977" i="32"/>
  <c r="AD6977" i="32" s="1"/>
  <c r="AC6978" i="32"/>
  <c r="AD6978" i="32" s="1"/>
  <c r="AC6979" i="32"/>
  <c r="AD6979" i="32" s="1"/>
  <c r="AC6980" i="32"/>
  <c r="AD6980" i="32" s="1"/>
  <c r="AC6981" i="32"/>
  <c r="AD6981" i="32" s="1"/>
  <c r="AC6982" i="32"/>
  <c r="AD6982" i="32" s="1"/>
  <c r="AC6983" i="32"/>
  <c r="AD6983" i="32" s="1"/>
  <c r="AC6984" i="32"/>
  <c r="AD6984" i="32" s="1"/>
  <c r="AC6985" i="32"/>
  <c r="AD6985" i="32" s="1"/>
  <c r="AC6986" i="32"/>
  <c r="AD6986" i="32" s="1"/>
  <c r="AC6987" i="32"/>
  <c r="AD6987" i="32" s="1"/>
  <c r="AC6988" i="32"/>
  <c r="AD6988" i="32" s="1"/>
  <c r="AC6989" i="32"/>
  <c r="AD6989" i="32" s="1"/>
  <c r="AC6990" i="32"/>
  <c r="AD6990" i="32" s="1"/>
  <c r="AC6991" i="32"/>
  <c r="AD6991" i="32" s="1"/>
  <c r="AC6992" i="32"/>
  <c r="AD6992" i="32" s="1"/>
  <c r="AC6993" i="32"/>
  <c r="AD6993" i="32" s="1"/>
  <c r="AC6994" i="32"/>
  <c r="AD6994" i="32" s="1"/>
  <c r="AC6995" i="32"/>
  <c r="AD6995" i="32" s="1"/>
  <c r="AC6996" i="32"/>
  <c r="AD6996" i="32" s="1"/>
  <c r="AC6997" i="32"/>
  <c r="AD6997" i="32" s="1"/>
  <c r="AC6998" i="32"/>
  <c r="AD6998" i="32" s="1"/>
  <c r="AC6999" i="32"/>
  <c r="AD6999" i="32" s="1"/>
  <c r="AC7000" i="32"/>
  <c r="AD7000" i="32" s="1"/>
  <c r="AC7001" i="32"/>
  <c r="AD7001" i="32" s="1"/>
  <c r="AC7002" i="32"/>
  <c r="AD7002" i="32" s="1"/>
  <c r="AC7003" i="32"/>
  <c r="AD7003" i="32" s="1"/>
  <c r="AC7004" i="32"/>
  <c r="AD7004" i="32" s="1"/>
  <c r="AC7005" i="32"/>
  <c r="AD7005" i="32" s="1"/>
  <c r="AC7006" i="32"/>
  <c r="AD7006" i="32" s="1"/>
  <c r="AC7007" i="32"/>
  <c r="AD7007" i="32" s="1"/>
  <c r="AC7008" i="32"/>
  <c r="AD7008" i="32" s="1"/>
  <c r="AC7009" i="32"/>
  <c r="AD7009" i="32" s="1"/>
  <c r="AC7010" i="32"/>
  <c r="AD7010" i="32" s="1"/>
  <c r="AC7011" i="32"/>
  <c r="AD7011" i="32" s="1"/>
  <c r="AC7012" i="32"/>
  <c r="AD7012" i="32" s="1"/>
  <c r="AC7013" i="32"/>
  <c r="AD7013" i="32" s="1"/>
  <c r="AC7014" i="32"/>
  <c r="AD7014" i="32" s="1"/>
  <c r="AC7015" i="32"/>
  <c r="AD7015" i="32" s="1"/>
  <c r="AC7016" i="32"/>
  <c r="AD7016" i="32" s="1"/>
  <c r="AC7017" i="32"/>
  <c r="AD7017" i="32" s="1"/>
  <c r="AC7018" i="32"/>
  <c r="AD7018" i="32" s="1"/>
  <c r="AC7019" i="32"/>
  <c r="AD7019" i="32" s="1"/>
  <c r="AC7020" i="32"/>
  <c r="AD7020" i="32" s="1"/>
  <c r="AC7021" i="32"/>
  <c r="AD7021" i="32" s="1"/>
  <c r="AC7022" i="32"/>
  <c r="AD7022" i="32" s="1"/>
  <c r="AC7023" i="32"/>
  <c r="AD7023" i="32" s="1"/>
  <c r="AC7024" i="32"/>
  <c r="AD7024" i="32" s="1"/>
  <c r="AC7025" i="32"/>
  <c r="AD7025" i="32" s="1"/>
  <c r="AC7026" i="32"/>
  <c r="AD7026" i="32" s="1"/>
  <c r="AC7027" i="32"/>
  <c r="AD7027" i="32" s="1"/>
  <c r="AC7028" i="32"/>
  <c r="AD7028" i="32" s="1"/>
  <c r="AC7029" i="32"/>
  <c r="AD7029" i="32" s="1"/>
  <c r="AC7030" i="32"/>
  <c r="AD7030" i="32" s="1"/>
  <c r="AC7031" i="32"/>
  <c r="AD7031" i="32" s="1"/>
  <c r="AC7032" i="32"/>
  <c r="AD7032" i="32" s="1"/>
  <c r="AC7033" i="32"/>
  <c r="AD7033" i="32" s="1"/>
  <c r="AC7034" i="32"/>
  <c r="AD7034" i="32" s="1"/>
  <c r="AC7035" i="32"/>
  <c r="AD7035" i="32" s="1"/>
  <c r="AC7036" i="32"/>
  <c r="AD7036" i="32" s="1"/>
  <c r="AC7037" i="32"/>
  <c r="AD7037" i="32" s="1"/>
  <c r="AC7038" i="32"/>
  <c r="AD7038" i="32" s="1"/>
  <c r="AC7039" i="32"/>
  <c r="AD7039" i="32" s="1"/>
  <c r="AC7040" i="32"/>
  <c r="AD7040" i="32" s="1"/>
  <c r="AC7041" i="32"/>
  <c r="AD7041" i="32" s="1"/>
  <c r="AC7042" i="32"/>
  <c r="AD7042" i="32" s="1"/>
  <c r="AC7043" i="32"/>
  <c r="AD7043" i="32" s="1"/>
  <c r="AC7044" i="32"/>
  <c r="AD7044" i="32" s="1"/>
  <c r="AC7045" i="32"/>
  <c r="AD7045" i="32" s="1"/>
  <c r="AC7046" i="32"/>
  <c r="AD7046" i="32" s="1"/>
  <c r="AC7047" i="32"/>
  <c r="AD7047" i="32" s="1"/>
  <c r="AC7048" i="32"/>
  <c r="AD7048" i="32" s="1"/>
  <c r="AC7049" i="32"/>
  <c r="AD7049" i="32" s="1"/>
  <c r="AC7050" i="32"/>
  <c r="AD7050" i="32" s="1"/>
  <c r="AC7051" i="32"/>
  <c r="AD7051" i="32" s="1"/>
  <c r="AC7052" i="32"/>
  <c r="AD7052" i="32" s="1"/>
  <c r="AC7053" i="32"/>
  <c r="AD7053" i="32" s="1"/>
  <c r="AC7054" i="32"/>
  <c r="AD7054" i="32" s="1"/>
  <c r="AC7055" i="32"/>
  <c r="AD7055" i="32" s="1"/>
  <c r="AC7056" i="32"/>
  <c r="AD7056" i="32" s="1"/>
  <c r="AC7057" i="32"/>
  <c r="AD7057" i="32" s="1"/>
  <c r="AC7058" i="32"/>
  <c r="AD7058" i="32" s="1"/>
  <c r="AC7059" i="32"/>
  <c r="AD7059" i="32" s="1"/>
  <c r="AC7060" i="32"/>
  <c r="AD7060" i="32" s="1"/>
  <c r="AC7061" i="32"/>
  <c r="AD7061" i="32" s="1"/>
  <c r="AC7062" i="32"/>
  <c r="AD7062" i="32" s="1"/>
  <c r="AC7063" i="32"/>
  <c r="AD7063" i="32" s="1"/>
  <c r="AC7064" i="32"/>
  <c r="AD7064" i="32" s="1"/>
  <c r="AC7065" i="32"/>
  <c r="AD7065" i="32" s="1"/>
  <c r="AT7050" i="32"/>
  <c r="AU7050" i="32"/>
  <c r="AV7050" i="32"/>
  <c r="AW7050" i="32"/>
  <c r="AT7051" i="32"/>
  <c r="AU7051" i="32"/>
  <c r="AV7051" i="32"/>
  <c r="AW7051" i="32"/>
  <c r="AT7052" i="32"/>
  <c r="AU7052" i="32"/>
  <c r="AV7052" i="32"/>
  <c r="AW7052" i="32"/>
  <c r="AT7053" i="32"/>
  <c r="AU7053" i="32"/>
  <c r="AV7053" i="32"/>
  <c r="AW7053" i="32"/>
  <c r="AT7054" i="32"/>
  <c r="AU7054" i="32"/>
  <c r="AV7054" i="32"/>
  <c r="AW7054" i="32"/>
  <c r="AT7055" i="32"/>
  <c r="AU7055" i="32"/>
  <c r="AV7055" i="32"/>
  <c r="AW7055" i="32"/>
  <c r="AT7056" i="32"/>
  <c r="AU7056" i="32"/>
  <c r="AV7056" i="32"/>
  <c r="AW7056" i="32"/>
  <c r="AT7057" i="32"/>
  <c r="AU7057" i="32"/>
  <c r="AV7057" i="32"/>
  <c r="AW7057" i="32"/>
  <c r="AT7058" i="32"/>
  <c r="AU7058" i="32"/>
  <c r="AV7058" i="32"/>
  <c r="AW7058" i="32"/>
  <c r="AT7059" i="32"/>
  <c r="AU7059" i="32"/>
  <c r="AV7059" i="32"/>
  <c r="AW7059" i="32"/>
  <c r="AT7060" i="32"/>
  <c r="AU7060" i="32"/>
  <c r="AV7060" i="32"/>
  <c r="AW7060" i="32"/>
  <c r="AT7061" i="32"/>
  <c r="AU7061" i="32"/>
  <c r="AV7061" i="32"/>
  <c r="AW7061" i="32"/>
  <c r="AT7062" i="32"/>
  <c r="AU7062" i="32"/>
  <c r="AV7062" i="32"/>
  <c r="AW7062" i="32"/>
  <c r="AT7063" i="32"/>
  <c r="AU7063" i="32"/>
  <c r="AV7063" i="32"/>
  <c r="AW7063" i="32"/>
  <c r="AT7064" i="32"/>
  <c r="AU7064" i="32"/>
  <c r="AV7064" i="32"/>
  <c r="AW7064" i="32"/>
  <c r="AT7065" i="32"/>
  <c r="AU7065" i="32"/>
  <c r="AV7065" i="32"/>
  <c r="AW7065" i="32"/>
  <c r="AT7031" i="32"/>
  <c r="AU7031" i="32"/>
  <c r="AV7031" i="32"/>
  <c r="AW7031" i="32"/>
  <c r="AT7032" i="32"/>
  <c r="AU7032" i="32"/>
  <c r="AV7032" i="32"/>
  <c r="AW7032" i="32"/>
  <c r="AT7033" i="32"/>
  <c r="AU7033" i="32"/>
  <c r="AV7033" i="32"/>
  <c r="AW7033" i="32"/>
  <c r="AT7034" i="32"/>
  <c r="AU7034" i="32"/>
  <c r="AV7034" i="32"/>
  <c r="AW7034" i="32"/>
  <c r="AT7035" i="32"/>
  <c r="AU7035" i="32"/>
  <c r="AV7035" i="32"/>
  <c r="AW7035" i="32"/>
  <c r="AT7036" i="32"/>
  <c r="AU7036" i="32"/>
  <c r="AV7036" i="32"/>
  <c r="AW7036" i="32"/>
  <c r="AT7037" i="32"/>
  <c r="AU7037" i="32"/>
  <c r="AV7037" i="32"/>
  <c r="AW7037" i="32"/>
  <c r="AT7038" i="32"/>
  <c r="AU7038" i="32"/>
  <c r="AV7038" i="32"/>
  <c r="AW7038" i="32"/>
  <c r="AT7039" i="32"/>
  <c r="AU7039" i="32"/>
  <c r="AV7039" i="32"/>
  <c r="AW7039" i="32"/>
  <c r="AT7040" i="32"/>
  <c r="AU7040" i="32"/>
  <c r="AV7040" i="32"/>
  <c r="AW7040" i="32"/>
  <c r="AT7041" i="32"/>
  <c r="AU7041" i="32"/>
  <c r="AV7041" i="32"/>
  <c r="AW7041" i="32"/>
  <c r="AT7042" i="32"/>
  <c r="AU7042" i="32"/>
  <c r="AV7042" i="32"/>
  <c r="AW7042" i="32"/>
  <c r="AT7043" i="32"/>
  <c r="AU7043" i="32"/>
  <c r="AV7043" i="32"/>
  <c r="AW7043" i="32"/>
  <c r="AT7044" i="32"/>
  <c r="AU7044" i="32"/>
  <c r="AV7044" i="32"/>
  <c r="AW7044" i="32"/>
  <c r="AT7045" i="32"/>
  <c r="AU7045" i="32"/>
  <c r="AV7045" i="32"/>
  <c r="AW7045" i="32"/>
  <c r="AT7046" i="32"/>
  <c r="AU7046" i="32"/>
  <c r="AV7046" i="32"/>
  <c r="AW7046" i="32"/>
  <c r="AT7047" i="32"/>
  <c r="AU7047" i="32"/>
  <c r="AV7047" i="32"/>
  <c r="AW7047" i="32"/>
  <c r="AT7048" i="32"/>
  <c r="AU7048" i="32"/>
  <c r="AV7048" i="32"/>
  <c r="AW7048" i="32"/>
  <c r="AT7049" i="32"/>
  <c r="AU7049" i="32"/>
  <c r="AV7049" i="32"/>
  <c r="AW7049" i="32"/>
  <c r="AT7028" i="32"/>
  <c r="AU7028" i="32"/>
  <c r="AV7028" i="32"/>
  <c r="AW7028" i="32"/>
  <c r="AT7030" i="32"/>
  <c r="AU7030" i="32"/>
  <c r="AV7030" i="32"/>
  <c r="AW7030" i="32"/>
  <c r="AT7029" i="32"/>
  <c r="AU7029" i="32"/>
  <c r="AV7029" i="32"/>
  <c r="AW7029" i="32"/>
  <c r="AT7027" i="32"/>
  <c r="AU7027" i="32"/>
  <c r="AV7027" i="32"/>
  <c r="AW7027" i="32"/>
  <c r="AT7026" i="32"/>
  <c r="AU7026" i="32"/>
  <c r="AV7026" i="32"/>
  <c r="AW7026" i="32"/>
  <c r="AT7025" i="32"/>
  <c r="AU7025" i="32"/>
  <c r="AV7025" i="32"/>
  <c r="AW7025" i="32"/>
  <c r="AT7024" i="32"/>
  <c r="AU7024" i="32"/>
  <c r="AV7024" i="32"/>
  <c r="AW7024" i="32"/>
  <c r="AT7023" i="32"/>
  <c r="AU7023" i="32"/>
  <c r="AV7023" i="32"/>
  <c r="AW7023" i="32"/>
  <c r="AT7022" i="32"/>
  <c r="AU7022" i="32"/>
  <c r="AV7022" i="32"/>
  <c r="AW7022" i="32"/>
  <c r="AT7021" i="32"/>
  <c r="AU7021" i="32"/>
  <c r="AV7021" i="32"/>
  <c r="AW7021" i="32"/>
  <c r="AT7020" i="32"/>
  <c r="AU7020" i="32"/>
  <c r="AV7020" i="32"/>
  <c r="AW7020" i="32"/>
  <c r="AT7019" i="32"/>
  <c r="AU7019" i="32"/>
  <c r="AV7019" i="32"/>
  <c r="AW7019" i="32"/>
  <c r="AT7018" i="32"/>
  <c r="AU7018" i="32"/>
  <c r="AV7018" i="32"/>
  <c r="AW7018" i="32"/>
  <c r="AT7017" i="32"/>
  <c r="AU7017" i="32"/>
  <c r="AV7017" i="32"/>
  <c r="AW7017" i="32"/>
  <c r="AT7016" i="32"/>
  <c r="AU7016" i="32"/>
  <c r="AV7016" i="32"/>
  <c r="AW7016" i="32"/>
  <c r="AT7015" i="32"/>
  <c r="AU7015" i="32"/>
  <c r="AV7015" i="32"/>
  <c r="AW7015" i="32"/>
  <c r="AT7014" i="32"/>
  <c r="AU7014" i="32"/>
  <c r="AV7014" i="32"/>
  <c r="AW7014" i="32"/>
  <c r="AT7013" i="32"/>
  <c r="AU7013" i="32"/>
  <c r="AV7013" i="32"/>
  <c r="AW7013" i="32"/>
  <c r="AT7012" i="32"/>
  <c r="AU7012" i="32"/>
  <c r="AV7012" i="32"/>
  <c r="AW7012" i="32"/>
  <c r="AT7009" i="32"/>
  <c r="AU7009" i="32"/>
  <c r="AV7009" i="32"/>
  <c r="AW7009" i="32"/>
  <c r="AT7010" i="32"/>
  <c r="AU7010" i="32"/>
  <c r="AV7010" i="32"/>
  <c r="AW7010" i="32"/>
  <c r="AT7011" i="32"/>
  <c r="AU7011" i="32"/>
  <c r="AV7011" i="32"/>
  <c r="AW7011" i="32"/>
  <c r="AW7008" i="32"/>
  <c r="AV7008" i="32"/>
  <c r="AU7008" i="32"/>
  <c r="AT7008" i="32"/>
  <c r="AW7007" i="32"/>
  <c r="AV7007" i="32"/>
  <c r="AU7007" i="32"/>
  <c r="AT7007" i="32"/>
  <c r="AW7006" i="32"/>
  <c r="AV7006" i="32"/>
  <c r="AU7006" i="32"/>
  <c r="AT7006" i="32"/>
  <c r="AW7005" i="32"/>
  <c r="AV7005" i="32"/>
  <c r="AU7005" i="32"/>
  <c r="AT7005" i="32"/>
  <c r="AW7004" i="32"/>
  <c r="AV7004" i="32"/>
  <c r="AU7004" i="32"/>
  <c r="AT7004" i="32"/>
  <c r="AW7003" i="32"/>
  <c r="AV7003" i="32"/>
  <c r="AU7003" i="32"/>
  <c r="AT7003" i="32"/>
  <c r="AW7002" i="32"/>
  <c r="AV7002" i="32"/>
  <c r="AU7002" i="32"/>
  <c r="AT7002" i="32"/>
  <c r="AW7001" i="32"/>
  <c r="AV7001" i="32"/>
  <c r="AU7001" i="32"/>
  <c r="AT7001" i="32"/>
  <c r="AW7000" i="32"/>
  <c r="AV7000" i="32"/>
  <c r="AU7000" i="32"/>
  <c r="AT7000" i="32"/>
  <c r="AW6999" i="32"/>
  <c r="AV6999" i="32"/>
  <c r="AU6999" i="32"/>
  <c r="AT6999" i="32"/>
  <c r="AW6998" i="32"/>
  <c r="AV6998" i="32"/>
  <c r="AU6998" i="32"/>
  <c r="AT6998" i="32"/>
  <c r="AW6997" i="32"/>
  <c r="AV6997" i="32"/>
  <c r="AU6997" i="32"/>
  <c r="AT6997" i="32"/>
  <c r="AW6996" i="32"/>
  <c r="AV6996" i="32"/>
  <c r="AU6996" i="32"/>
  <c r="AT6996" i="32"/>
  <c r="AW6995" i="32"/>
  <c r="AV6995" i="32"/>
  <c r="AU6995" i="32"/>
  <c r="AT6995" i="32"/>
  <c r="AW6994" i="32"/>
  <c r="AV6994" i="32"/>
  <c r="AU6994" i="32"/>
  <c r="AT6994" i="32"/>
  <c r="AW6993" i="32"/>
  <c r="AV6993" i="32"/>
  <c r="AU6993" i="32"/>
  <c r="AT6993" i="32"/>
  <c r="AW6992" i="32"/>
  <c r="AV6992" i="32"/>
  <c r="AU6992" i="32"/>
  <c r="AT6992" i="32"/>
  <c r="AW6991" i="32"/>
  <c r="AV6991" i="32"/>
  <c r="AU6991" i="32"/>
  <c r="AT6991" i="32"/>
  <c r="AW6990" i="32"/>
  <c r="AV6990" i="32"/>
  <c r="AU6990" i="32"/>
  <c r="AT6990" i="32"/>
  <c r="AW6989" i="32"/>
  <c r="AV6989" i="32"/>
  <c r="AU6989" i="32"/>
  <c r="AT6989" i="32"/>
  <c r="AW6988" i="32"/>
  <c r="AV6988" i="32"/>
  <c r="AU6988" i="32"/>
  <c r="AT6988" i="32"/>
  <c r="AW6987" i="32"/>
  <c r="AV6987" i="32"/>
  <c r="AU6987" i="32"/>
  <c r="AT6987" i="32"/>
  <c r="AW6986" i="32"/>
  <c r="AV6986" i="32"/>
  <c r="AU6986" i="32"/>
  <c r="AT6986" i="32"/>
  <c r="AW6985" i="32"/>
  <c r="AV6985" i="32"/>
  <c r="AU6985" i="32"/>
  <c r="AT6985" i="32"/>
  <c r="AW6984" i="32"/>
  <c r="AV6984" i="32"/>
  <c r="AU6984" i="32"/>
  <c r="AT6984" i="32"/>
  <c r="AW6983" i="32"/>
  <c r="AV6983" i="32"/>
  <c r="AU6983" i="32"/>
  <c r="AT6983" i="32"/>
  <c r="AW6982" i="32"/>
  <c r="AV6982" i="32"/>
  <c r="AU6982" i="32"/>
  <c r="AT6982" i="32"/>
  <c r="AW6981" i="32"/>
  <c r="AV6981" i="32"/>
  <c r="AU6981" i="32"/>
  <c r="AT6981" i="32"/>
  <c r="AW6980" i="32"/>
  <c r="AV6980" i="32"/>
  <c r="AU6980" i="32"/>
  <c r="AT6980" i="32"/>
  <c r="AW6979" i="32"/>
  <c r="AV6979" i="32"/>
  <c r="AU6979" i="32"/>
  <c r="AT6979" i="32"/>
  <c r="AW6978" i="32"/>
  <c r="AV6978" i="32"/>
  <c r="AU6978" i="32"/>
  <c r="AT6978" i="32"/>
  <c r="AW6977" i="32"/>
  <c r="AV6977" i="32"/>
  <c r="AU6977" i="32"/>
  <c r="AT6977" i="32"/>
  <c r="AW6976" i="32"/>
  <c r="AV6976" i="32"/>
  <c r="AU6976" i="32"/>
  <c r="AT6976" i="32"/>
  <c r="AW6975" i="32"/>
  <c r="AV6975" i="32"/>
  <c r="AU6975" i="32"/>
  <c r="AT6975" i="32"/>
  <c r="AW6974" i="32"/>
  <c r="AV6974" i="32"/>
  <c r="AU6974" i="32"/>
  <c r="AT6974" i="32"/>
  <c r="AW6973" i="32"/>
  <c r="AV6973" i="32"/>
  <c r="AU6973" i="32"/>
  <c r="AT6973" i="32"/>
  <c r="AW6972" i="32"/>
  <c r="AV6972" i="32"/>
  <c r="AU6972" i="32"/>
  <c r="AT6972" i="32"/>
  <c r="AW6971" i="32"/>
  <c r="AV6971" i="32"/>
  <c r="AU6971" i="32"/>
  <c r="AT6971" i="32"/>
  <c r="AW6970" i="32"/>
  <c r="AV6970" i="32"/>
  <c r="AU6970" i="32"/>
  <c r="AT6970" i="32"/>
  <c r="AW6969" i="32"/>
  <c r="AV6969" i="32"/>
  <c r="AU6969" i="32"/>
  <c r="AT6969" i="32"/>
  <c r="AW6968" i="32"/>
  <c r="AV6968" i="32"/>
  <c r="AU6968" i="32"/>
  <c r="AT6968" i="32"/>
  <c r="AW6967" i="32"/>
  <c r="AV6967" i="32"/>
  <c r="AU6967" i="32"/>
  <c r="AT6967" i="32"/>
  <c r="AW6966" i="32"/>
  <c r="AV6966" i="32"/>
  <c r="AU6966" i="32"/>
  <c r="AT6966" i="32"/>
  <c r="AW6965" i="32"/>
  <c r="AV6965" i="32"/>
  <c r="AU6965" i="32"/>
  <c r="AT6965" i="32"/>
  <c r="AW6964" i="32"/>
  <c r="AV6964" i="32"/>
  <c r="AU6964" i="32"/>
  <c r="AT6964" i="32"/>
  <c r="AW6963" i="32"/>
  <c r="AV6963" i="32"/>
  <c r="AU6963" i="32"/>
  <c r="AT6963" i="32"/>
  <c r="AW6962" i="32"/>
  <c r="AV6962" i="32"/>
  <c r="AU6962" i="32"/>
  <c r="AT6962" i="32"/>
  <c r="AW6961" i="32"/>
  <c r="AV6961" i="32"/>
  <c r="AU6961" i="32"/>
  <c r="AT6961" i="32"/>
  <c r="AW6960" i="32"/>
  <c r="AV6960" i="32"/>
  <c r="AU6960" i="32"/>
  <c r="AT6960" i="32"/>
  <c r="AW6959" i="32"/>
  <c r="AV6959" i="32"/>
  <c r="AU6959" i="32"/>
  <c r="AT6959" i="32"/>
  <c r="AW6958" i="32"/>
  <c r="AV6958" i="32"/>
  <c r="AU6958" i="32"/>
  <c r="AT6958" i="32"/>
  <c r="AW6957" i="32"/>
  <c r="AV6957" i="32"/>
  <c r="AU6957" i="32"/>
  <c r="AT6957" i="32"/>
  <c r="AW6956" i="32"/>
  <c r="AV6956" i="32"/>
  <c r="AU6956" i="32"/>
  <c r="AT6956" i="32"/>
  <c r="AW6955" i="32"/>
  <c r="AV6955" i="32"/>
  <c r="AU6955" i="32"/>
  <c r="AT6955" i="32"/>
  <c r="AW6954" i="32"/>
  <c r="AV6954" i="32"/>
  <c r="AU6954" i="32"/>
  <c r="AT6954" i="32"/>
  <c r="AW6953" i="32"/>
  <c r="AV6953" i="32"/>
  <c r="AU6953" i="32"/>
  <c r="AT6953" i="32"/>
  <c r="AW6952" i="32"/>
  <c r="AV6952" i="32"/>
  <c r="AU6952" i="32"/>
  <c r="AT6952" i="32"/>
  <c r="AW6951" i="32"/>
  <c r="AV6951" i="32"/>
  <c r="AU6951" i="32"/>
  <c r="AT6951" i="32"/>
  <c r="AW6950" i="32"/>
  <c r="AV6950" i="32"/>
  <c r="AU6950" i="32"/>
  <c r="AT6950" i="32"/>
  <c r="AW6949" i="32"/>
  <c r="AV6949" i="32"/>
  <c r="AU6949" i="32"/>
  <c r="AT6949" i="32"/>
  <c r="AW6948" i="32"/>
  <c r="AV6948" i="32"/>
  <c r="AU6948" i="32"/>
  <c r="AT6948" i="32"/>
  <c r="AW6947" i="32"/>
  <c r="AV6947" i="32"/>
  <c r="AU6947" i="32"/>
  <c r="AT6947" i="32"/>
  <c r="AW6946" i="32"/>
  <c r="AV6946" i="32"/>
  <c r="AU6946" i="32"/>
  <c r="AT6946" i="32"/>
  <c r="AW6945" i="32"/>
  <c r="AV6945" i="32"/>
  <c r="AU6945" i="32"/>
  <c r="AT6945" i="32"/>
  <c r="AW6944" i="32"/>
  <c r="AV6944" i="32"/>
  <c r="AU6944" i="32"/>
  <c r="AT6944" i="32"/>
  <c r="AW6943" i="32"/>
  <c r="AV6943" i="32"/>
  <c r="AU6943" i="32"/>
  <c r="AT6943" i="32"/>
  <c r="AT6934" i="32"/>
  <c r="AU6934" i="32"/>
  <c r="AV6934" i="32"/>
  <c r="AW6934" i="32"/>
  <c r="AT6935" i="32"/>
  <c r="AU6935" i="32"/>
  <c r="AV6935" i="32"/>
  <c r="AW6935" i="32"/>
  <c r="AT6936" i="32"/>
  <c r="AU6936" i="32"/>
  <c r="AV6936" i="32"/>
  <c r="AW6936" i="32"/>
  <c r="AT6937" i="32"/>
  <c r="AU6937" i="32"/>
  <c r="AV6937" i="32"/>
  <c r="AW6937" i="32"/>
  <c r="AT6938" i="32"/>
  <c r="AU6938" i="32"/>
  <c r="AV6938" i="32"/>
  <c r="AW6938" i="32"/>
  <c r="AT6939" i="32"/>
  <c r="AU6939" i="32"/>
  <c r="AV6939" i="32"/>
  <c r="AW6939" i="32"/>
  <c r="AT6940" i="32"/>
  <c r="AU6940" i="32"/>
  <c r="AV6940" i="32"/>
  <c r="AW6940" i="32"/>
  <c r="AT6941" i="32"/>
  <c r="AU6941" i="32"/>
  <c r="AV6941" i="32"/>
  <c r="AW6941" i="32"/>
  <c r="AT6942" i="32"/>
  <c r="AU6942" i="32"/>
  <c r="AV6942" i="32"/>
  <c r="AW6942" i="32"/>
  <c r="AC6933" i="32"/>
  <c r="AD6933" i="32" s="1"/>
  <c r="AC9" i="32"/>
  <c r="AD9" i="32" s="1"/>
  <c r="AC10" i="32"/>
  <c r="AD10" i="32" s="1"/>
  <c r="AO6909" i="32"/>
  <c r="AO6900" i="32"/>
  <c r="AO6892" i="32"/>
  <c r="AO6886" i="32"/>
  <c r="AO6877" i="32"/>
  <c r="AO6858" i="32"/>
  <c r="AO6856" i="32"/>
  <c r="AO6854" i="32"/>
  <c r="AO6853" i="32"/>
  <c r="AO6851" i="32"/>
  <c r="AO6847" i="32"/>
  <c r="AO6843" i="32"/>
  <c r="AO6839" i="32"/>
  <c r="AO6838" i="32"/>
  <c r="AO6830" i="32"/>
  <c r="AO6826" i="32"/>
  <c r="AO6822" i="32"/>
  <c r="AO6815" i="32"/>
  <c r="AO6812" i="32"/>
  <c r="AO6811" i="32"/>
  <c r="AO6734" i="32"/>
  <c r="AO6506" i="32"/>
  <c r="AO5936" i="32"/>
  <c r="AO3353" i="32"/>
  <c r="AO3352" i="32"/>
  <c r="AO3351" i="32"/>
  <c r="AO3350" i="32"/>
  <c r="AO3349" i="32"/>
  <c r="AO3348" i="32"/>
  <c r="AO3347" i="32"/>
  <c r="AO3346" i="32"/>
  <c r="AO3345" i="32"/>
  <c r="AO3344" i="32"/>
  <c r="AO3343" i="32"/>
  <c r="AO3342" i="32"/>
  <c r="AO3341" i="32"/>
  <c r="AO3340" i="32"/>
  <c r="AO3339" i="32"/>
  <c r="AO3338" i="32"/>
  <c r="AO3337" i="32"/>
  <c r="AO3336" i="32"/>
  <c r="AO3335" i="32"/>
  <c r="AO3334" i="32"/>
  <c r="AO3333" i="32"/>
  <c r="AO3332" i="32"/>
  <c r="AO3331" i="32"/>
  <c r="AO3330" i="32"/>
  <c r="AO3329" i="32"/>
  <c r="AO3328" i="32"/>
  <c r="AO3327" i="32"/>
  <c r="AO3326" i="32"/>
  <c r="AO3325" i="32"/>
  <c r="AO3324" i="32"/>
  <c r="AO3323" i="32"/>
  <c r="AO3322" i="32"/>
  <c r="AO3321" i="32"/>
  <c r="AO3320" i="32"/>
  <c r="AO3319" i="32"/>
  <c r="AO3318" i="32"/>
  <c r="AO3317" i="32"/>
  <c r="AO3316" i="32"/>
  <c r="AO3315" i="32"/>
  <c r="AO3314" i="32"/>
  <c r="AO3313" i="32"/>
  <c r="AO3312" i="32"/>
  <c r="AO3311" i="32"/>
  <c r="AO3310" i="32"/>
  <c r="AO3309" i="32"/>
  <c r="AO3308" i="32"/>
  <c r="AO3307" i="32"/>
  <c r="AO3306" i="32"/>
  <c r="AO3305" i="32"/>
  <c r="AO3304" i="32"/>
  <c r="AO3303" i="32"/>
  <c r="AO3302" i="32"/>
  <c r="AO3301" i="32"/>
  <c r="AO3300" i="32"/>
  <c r="AO3299" i="32"/>
  <c r="AO3298" i="32"/>
  <c r="AO3297" i="32"/>
  <c r="AO3296" i="32"/>
  <c r="AO3295" i="32"/>
  <c r="AO3294" i="32"/>
  <c r="AO3293" i="32"/>
  <c r="AO3292" i="32"/>
  <c r="AO3291" i="32"/>
  <c r="AO3290" i="32"/>
  <c r="AO3289" i="32"/>
  <c r="AO3288" i="32"/>
  <c r="AO3287" i="32"/>
  <c r="AO3286" i="32"/>
  <c r="AO3285" i="32"/>
  <c r="AO3284" i="32"/>
  <c r="AO3283" i="32"/>
  <c r="AO3282" i="32"/>
  <c r="AO3281" i="32"/>
  <c r="AO3280" i="32"/>
  <c r="AO3279" i="32"/>
  <c r="AO3278" i="32"/>
  <c r="AO3277" i="32"/>
  <c r="AO3276" i="32"/>
  <c r="AO3275" i="32"/>
  <c r="AO3274" i="32"/>
  <c r="AO3273" i="32"/>
  <c r="AO3272" i="32"/>
  <c r="AO3271" i="32"/>
  <c r="AO3270" i="32"/>
  <c r="AO3269" i="32"/>
  <c r="AO3268" i="32"/>
  <c r="AO3267" i="32"/>
  <c r="AO3266" i="32"/>
  <c r="AO3265" i="32"/>
  <c r="AO3264" i="32"/>
  <c r="AO3263" i="32"/>
  <c r="AO3262" i="32"/>
  <c r="AO3261" i="32"/>
  <c r="AO3260" i="32"/>
  <c r="AO3259" i="32"/>
  <c r="AO3258" i="32"/>
  <c r="AO3257" i="32"/>
  <c r="AO3256" i="32"/>
  <c r="AO3255" i="32"/>
  <c r="AO3254" i="32"/>
  <c r="AO3253" i="32"/>
  <c r="AO3252" i="32"/>
  <c r="AO3251" i="32"/>
  <c r="AO3250" i="32"/>
  <c r="AO3249" i="32"/>
  <c r="AO3248" i="32"/>
  <c r="AO3247" i="32"/>
  <c r="AO3246" i="32"/>
  <c r="AO3245" i="32"/>
  <c r="AO3244" i="32"/>
  <c r="AO3243" i="32"/>
  <c r="AO3242" i="32"/>
  <c r="AO3241" i="32"/>
  <c r="AO3240" i="32"/>
  <c r="AO3239" i="32"/>
  <c r="AO3238" i="32"/>
  <c r="AO3237" i="32"/>
  <c r="AO3236" i="32"/>
  <c r="AO3235" i="32"/>
  <c r="AO3234" i="32"/>
  <c r="AO3233" i="32"/>
  <c r="AO3232" i="32"/>
  <c r="AO3231" i="32"/>
  <c r="AO3230" i="32"/>
  <c r="AO3229" i="32"/>
  <c r="AO3228" i="32"/>
  <c r="AO3227" i="32"/>
  <c r="AO3226" i="32"/>
  <c r="AO3225" i="32"/>
  <c r="AO3224" i="32"/>
  <c r="AO3223" i="32"/>
  <c r="AO3222" i="32"/>
  <c r="AO3221" i="32"/>
  <c r="AO3220" i="32"/>
  <c r="AO3219" i="32"/>
  <c r="AO3218" i="32"/>
  <c r="AO3217" i="32"/>
  <c r="AO3216" i="32"/>
  <c r="AO3215" i="32"/>
  <c r="AO3214" i="32"/>
  <c r="AO3213" i="32"/>
  <c r="AO3212" i="32"/>
  <c r="AO3211" i="32"/>
  <c r="AO3210" i="32"/>
  <c r="AO3209" i="32"/>
  <c r="AO3208" i="32"/>
  <c r="AO3207" i="32"/>
  <c r="AO3206" i="32"/>
  <c r="AO3205" i="32"/>
  <c r="AO3204" i="32"/>
  <c r="AO3203" i="32"/>
  <c r="AO3202" i="32"/>
  <c r="AO3201" i="32"/>
  <c r="AO3200" i="32"/>
  <c r="AO3199" i="32"/>
  <c r="AO3198" i="32"/>
  <c r="AO3197" i="32"/>
  <c r="AO3196" i="32"/>
  <c r="AO3195" i="32"/>
  <c r="AO3194" i="32"/>
  <c r="AO3193" i="32"/>
  <c r="AO3192" i="32"/>
  <c r="AO3191" i="32"/>
  <c r="AO3190" i="32"/>
  <c r="AO3189" i="32"/>
  <c r="AO3188" i="32"/>
  <c r="AO3187" i="32"/>
  <c r="AO3186" i="32"/>
  <c r="AO3185" i="32"/>
  <c r="AO3184" i="32"/>
  <c r="AO3183" i="32"/>
  <c r="AO3182" i="32"/>
  <c r="AO3181" i="32"/>
  <c r="AO3180" i="32"/>
  <c r="AO3179" i="32"/>
  <c r="AO3178" i="32"/>
  <c r="AO3177" i="32"/>
  <c r="AO3176" i="32"/>
  <c r="AO3175" i="32"/>
  <c r="AO3174" i="32"/>
  <c r="AO3173" i="32"/>
  <c r="AO3172" i="32"/>
  <c r="AO3171" i="32"/>
  <c r="AO3170" i="32"/>
  <c r="AO3169" i="32"/>
  <c r="AO3168" i="32"/>
  <c r="AO3167" i="32"/>
  <c r="AO3166" i="32"/>
  <c r="AO3165" i="32"/>
  <c r="AO3164" i="32"/>
  <c r="AO3163" i="32"/>
  <c r="AO3162" i="32"/>
  <c r="AO3161" i="32"/>
  <c r="AO3160" i="32"/>
  <c r="AO3159" i="32"/>
  <c r="AO3158" i="32"/>
  <c r="AO3157" i="32"/>
  <c r="AO3156" i="32"/>
  <c r="AO3155" i="32"/>
  <c r="AO3154" i="32"/>
  <c r="AO3153" i="32"/>
  <c r="AO3152" i="32"/>
  <c r="AO3151" i="32"/>
  <c r="AO3150" i="32"/>
  <c r="AO3149" i="32"/>
  <c r="AO3148" i="32"/>
  <c r="AO3147" i="32"/>
  <c r="AO3146" i="32"/>
  <c r="AO3145" i="32"/>
  <c r="AO3144" i="32"/>
  <c r="AO3143" i="32"/>
  <c r="AO3142" i="32"/>
  <c r="AO3141" i="32"/>
  <c r="AO3140" i="32"/>
  <c r="AO3139" i="32"/>
  <c r="AO3138" i="32"/>
  <c r="AO3137" i="32"/>
  <c r="AO3136" i="32"/>
  <c r="AO3135" i="32"/>
  <c r="AO3134" i="32"/>
  <c r="AO3133" i="32"/>
  <c r="AO3132" i="32"/>
  <c r="AO3131" i="32"/>
  <c r="AO3130" i="32"/>
  <c r="AO3129" i="32"/>
  <c r="AO3128" i="32"/>
  <c r="AO3127" i="32"/>
  <c r="AO3126" i="32"/>
  <c r="AO3125" i="32"/>
  <c r="AO3124" i="32"/>
  <c r="AO3123" i="32"/>
  <c r="AO3122" i="32"/>
  <c r="AO3121" i="32"/>
  <c r="AO3120" i="32"/>
  <c r="AO3119" i="32"/>
  <c r="AO3118" i="32"/>
  <c r="AO3117" i="32"/>
  <c r="AO3116" i="32"/>
  <c r="AO3115" i="32"/>
  <c r="AO3114" i="32"/>
  <c r="AO3113" i="32"/>
  <c r="AO3112" i="32"/>
  <c r="AO3111" i="32"/>
  <c r="AO3110" i="32"/>
  <c r="AO3109" i="32"/>
  <c r="AO3108" i="32"/>
  <c r="AO3107" i="32"/>
  <c r="AO3106" i="32"/>
  <c r="AO3105" i="32"/>
  <c r="AO3104" i="32"/>
  <c r="AO3103" i="32"/>
  <c r="AO3102" i="32"/>
  <c r="AO3101" i="32"/>
  <c r="AO3100" i="32"/>
  <c r="AO3099" i="32"/>
  <c r="AO3098" i="32"/>
  <c r="AO3097" i="32"/>
  <c r="AO3096" i="32"/>
  <c r="AO3095" i="32"/>
  <c r="AO3094" i="32"/>
  <c r="AO3093" i="32"/>
  <c r="AO3092" i="32"/>
  <c r="AO3091" i="32"/>
  <c r="AO3090" i="32"/>
  <c r="AO3089" i="32"/>
  <c r="AO3088" i="32"/>
  <c r="AO3087" i="32"/>
  <c r="AO3086" i="32"/>
  <c r="AO3085" i="32"/>
  <c r="AO3084" i="32"/>
  <c r="AO3083" i="32"/>
  <c r="AO3082" i="32"/>
  <c r="AO3081" i="32"/>
  <c r="AO3080" i="32"/>
  <c r="AO3079" i="32"/>
  <c r="AO3078" i="32"/>
  <c r="AO3077" i="32"/>
  <c r="AO3076" i="32"/>
  <c r="AO3075" i="32"/>
  <c r="AO3074" i="32"/>
  <c r="AO3073" i="32"/>
  <c r="AO3072" i="32"/>
  <c r="AO3071" i="32"/>
  <c r="AO3070" i="32"/>
  <c r="AO3069" i="32"/>
  <c r="AO3068" i="32"/>
  <c r="AO3067" i="32"/>
  <c r="AO3066" i="32"/>
  <c r="AO3065" i="32"/>
  <c r="AO3064" i="32"/>
  <c r="AO3063" i="32"/>
  <c r="AO3062" i="32"/>
  <c r="AO3061" i="32"/>
  <c r="AO3060" i="32"/>
  <c r="AO3059" i="32"/>
  <c r="AO3058" i="32"/>
  <c r="AO3057" i="32"/>
  <c r="AO3056" i="32"/>
  <c r="AO3055" i="32"/>
  <c r="AO3054" i="32"/>
  <c r="AO3053" i="32"/>
  <c r="AO3052" i="32"/>
  <c r="AO3051" i="32"/>
  <c r="AO3050" i="32"/>
  <c r="AO3049" i="32"/>
  <c r="AO3048" i="32"/>
  <c r="AO3047" i="32"/>
  <c r="AO3046" i="32"/>
  <c r="AO3045" i="32"/>
  <c r="AO3044" i="32"/>
  <c r="AO3043" i="32"/>
  <c r="AO3042" i="32"/>
  <c r="AO3041" i="32"/>
  <c r="AO3040" i="32"/>
  <c r="AO3039" i="32"/>
  <c r="AO3038" i="32"/>
  <c r="AO3037" i="32"/>
  <c r="AO3036" i="32"/>
  <c r="AO3035" i="32"/>
  <c r="AO3034" i="32"/>
  <c r="AO3033" i="32"/>
  <c r="AO3032" i="32"/>
  <c r="AO3031" i="32"/>
  <c r="AO3030" i="32"/>
  <c r="AO3029" i="32"/>
  <c r="AO3028" i="32"/>
  <c r="AO3027" i="32"/>
  <c r="AO3026" i="32"/>
  <c r="AO3025" i="32"/>
  <c r="AO3024" i="32"/>
  <c r="AO3023" i="32"/>
  <c r="AO3022" i="32"/>
  <c r="AO3021" i="32"/>
  <c r="AO3020" i="32"/>
  <c r="AO3019" i="32"/>
  <c r="AO3018" i="32"/>
  <c r="AO3017" i="32"/>
  <c r="AO3016" i="32"/>
  <c r="AO3015" i="32"/>
  <c r="AO3014" i="32"/>
  <c r="AO3013" i="32"/>
  <c r="AO3012" i="32"/>
  <c r="AO3011" i="32"/>
  <c r="AO3010" i="32"/>
  <c r="AO3009" i="32"/>
  <c r="AO3008" i="32"/>
  <c r="AO3007" i="32"/>
  <c r="AO3006" i="32"/>
  <c r="AO3005" i="32"/>
  <c r="AO3004" i="32"/>
  <c r="AO3003" i="32"/>
  <c r="AO3002" i="32"/>
  <c r="AO3001" i="32"/>
  <c r="AO3000" i="32"/>
  <c r="AO2999" i="32"/>
  <c r="AO2998" i="32"/>
  <c r="AO2997" i="32"/>
  <c r="AO2996" i="32"/>
  <c r="AO2995" i="32"/>
  <c r="AO2994" i="32"/>
  <c r="AO2993" i="32"/>
  <c r="AO2992" i="32"/>
  <c r="AO2991" i="32"/>
  <c r="AO2990" i="32"/>
  <c r="AO2989" i="32"/>
  <c r="AO2988" i="32"/>
  <c r="AO2987" i="32"/>
  <c r="AO2986" i="32"/>
  <c r="AO2985" i="32"/>
  <c r="AO2984" i="32"/>
  <c r="AO2983" i="32"/>
  <c r="AO2982" i="32"/>
  <c r="AO2981" i="32"/>
  <c r="AO2980" i="32"/>
  <c r="AO2979" i="32"/>
  <c r="AO2978" i="32"/>
  <c r="AO2977" i="32"/>
  <c r="AO2976" i="32"/>
  <c r="AO2975" i="32"/>
  <c r="AO2974" i="32"/>
  <c r="AO2973" i="32"/>
  <c r="AO2972" i="32"/>
  <c r="AO2971" i="32"/>
  <c r="AO2970" i="32"/>
  <c r="AO2969" i="32"/>
  <c r="AO2968" i="32"/>
  <c r="AO2967" i="32"/>
  <c r="AO2966" i="32"/>
  <c r="AO2965" i="32"/>
  <c r="AO2964" i="32"/>
  <c r="AO2963" i="32"/>
  <c r="AO2962" i="32"/>
  <c r="AO2961" i="32"/>
  <c r="AO2960" i="32"/>
  <c r="AO2959" i="32"/>
  <c r="AO2958" i="32"/>
  <c r="AO2957" i="32"/>
  <c r="AO2956" i="32"/>
  <c r="AO2955" i="32"/>
  <c r="AO2954" i="32"/>
  <c r="AO2953" i="32"/>
  <c r="AO2952" i="32"/>
  <c r="AO2951" i="32"/>
  <c r="AO2950" i="32"/>
  <c r="AO2949" i="32"/>
  <c r="AO2948" i="32"/>
  <c r="AO2947" i="32"/>
  <c r="AO2946" i="32"/>
  <c r="AO2945" i="32"/>
  <c r="AO2944" i="32"/>
  <c r="AO2943" i="32"/>
  <c r="AO2942" i="32"/>
  <c r="AO2941" i="32"/>
  <c r="AO2940" i="32"/>
  <c r="AO2939" i="32"/>
  <c r="AO2938" i="32"/>
  <c r="AO2937" i="32"/>
  <c r="AO2936" i="32"/>
  <c r="AO2935" i="32"/>
  <c r="AO2934" i="32"/>
  <c r="AO2933" i="32"/>
  <c r="AO2932" i="32"/>
  <c r="AO2931" i="32"/>
  <c r="AO2930" i="32"/>
  <c r="AO2929" i="32"/>
  <c r="AO2928" i="32"/>
  <c r="AO2927" i="32"/>
  <c r="AO2926" i="32"/>
  <c r="AO2925" i="32"/>
  <c r="AO2924" i="32"/>
  <c r="AO2923" i="32"/>
  <c r="AO2922" i="32"/>
  <c r="AO2921" i="32"/>
  <c r="AO2920" i="32"/>
  <c r="AO2919" i="32"/>
  <c r="AO2918" i="32"/>
  <c r="AO2917" i="32"/>
  <c r="AO2916" i="32"/>
  <c r="AO2915" i="32"/>
  <c r="AO2914" i="32"/>
  <c r="AO2913" i="32"/>
  <c r="AO2912" i="32"/>
  <c r="AO2911" i="32"/>
  <c r="AO2910" i="32"/>
  <c r="AO2909" i="32"/>
  <c r="AO2908" i="32"/>
  <c r="AO2907" i="32"/>
  <c r="AO2906" i="32"/>
  <c r="AO2905" i="32"/>
  <c r="AO2904" i="32"/>
  <c r="AO2903" i="32"/>
  <c r="AO2902" i="32"/>
  <c r="AO2901" i="32"/>
  <c r="AO2900" i="32"/>
  <c r="AO2899" i="32"/>
  <c r="AO2898" i="32"/>
  <c r="AO2897" i="32"/>
  <c r="AO2896" i="32"/>
  <c r="AO2895" i="32"/>
  <c r="AO2894" i="32"/>
  <c r="AO2893" i="32"/>
  <c r="AO2892" i="32"/>
  <c r="AO2891" i="32"/>
  <c r="AO2890" i="32"/>
  <c r="AO2889" i="32"/>
  <c r="AO2888" i="32"/>
  <c r="AO2887" i="32"/>
  <c r="AO2886" i="32"/>
  <c r="AO2885" i="32"/>
  <c r="AO2884" i="32"/>
  <c r="AO2883" i="32"/>
  <c r="AO2882" i="32"/>
  <c r="AO2881" i="32"/>
  <c r="AO2880" i="32"/>
  <c r="AO2879" i="32"/>
  <c r="AO2878" i="32"/>
  <c r="AO2877" i="32"/>
  <c r="AO2876" i="32"/>
  <c r="AO2875" i="32"/>
  <c r="AO2874" i="32"/>
  <c r="AO2873" i="32"/>
  <c r="AO2872" i="32"/>
  <c r="AO2871" i="32"/>
  <c r="AO2870" i="32"/>
  <c r="AO2869" i="32"/>
  <c r="AO2868" i="32"/>
  <c r="AO2867" i="32"/>
  <c r="AO2866" i="32"/>
  <c r="AO2865" i="32"/>
  <c r="AO2864" i="32"/>
  <c r="AO2863" i="32"/>
  <c r="AO2862" i="32"/>
  <c r="AO2861" i="32"/>
  <c r="AO2860" i="32"/>
  <c r="AO2859" i="32"/>
  <c r="AO2858" i="32"/>
  <c r="AO2857" i="32"/>
  <c r="AO2856" i="32"/>
  <c r="AO2855" i="32"/>
  <c r="AO2854" i="32"/>
  <c r="AO2853" i="32"/>
  <c r="AO2852" i="32"/>
  <c r="AO2851" i="32"/>
  <c r="AO2850" i="32"/>
  <c r="AO2849" i="32"/>
  <c r="AO2848" i="32"/>
  <c r="AO2847" i="32"/>
  <c r="AO2846" i="32"/>
  <c r="AO2845" i="32"/>
  <c r="AO2844" i="32"/>
  <c r="AO2843" i="32"/>
  <c r="AO2842" i="32"/>
  <c r="AO2841" i="32"/>
  <c r="AO2840" i="32"/>
  <c r="AO2839" i="32"/>
  <c r="AO2838" i="32"/>
  <c r="AO2837" i="32"/>
  <c r="AO2836" i="32"/>
  <c r="AO2835" i="32"/>
  <c r="AO2834" i="32"/>
  <c r="AO2833" i="32"/>
  <c r="AO2832" i="32"/>
  <c r="AO2831" i="32"/>
  <c r="AO2830" i="32"/>
  <c r="AO2829" i="32"/>
  <c r="AO2828" i="32"/>
  <c r="AO2827" i="32"/>
  <c r="AO2826" i="32"/>
  <c r="AO2825" i="32"/>
  <c r="AO2824" i="32"/>
  <c r="AO2823" i="32"/>
  <c r="AO2822" i="32"/>
  <c r="AO2821" i="32"/>
  <c r="AO2820" i="32"/>
  <c r="AO2819" i="32"/>
  <c r="AO2818" i="32"/>
  <c r="AO2817" i="32"/>
  <c r="AO2816" i="32"/>
  <c r="AO2815" i="32"/>
  <c r="AO2814" i="32"/>
  <c r="AO2813" i="32"/>
  <c r="AO2812" i="32"/>
  <c r="AO2811" i="32"/>
  <c r="AO2810" i="32"/>
  <c r="AO2809" i="32"/>
  <c r="AO2808" i="32"/>
  <c r="AO2807" i="32"/>
  <c r="AO2806" i="32"/>
  <c r="AO2805" i="32"/>
  <c r="AO2804" i="32"/>
  <c r="AO2803" i="32"/>
  <c r="AO2802" i="32"/>
  <c r="AO2801" i="32"/>
  <c r="AO2800" i="32"/>
  <c r="AO2799" i="32"/>
  <c r="AO2798" i="32"/>
  <c r="AO2797" i="32"/>
  <c r="AO2796" i="32"/>
  <c r="AO2795" i="32"/>
  <c r="AO2794" i="32"/>
  <c r="AO2793" i="32"/>
  <c r="AO2792" i="32"/>
  <c r="AO2791" i="32"/>
  <c r="AO2790" i="32"/>
  <c r="AO2789" i="32"/>
  <c r="AO2788" i="32"/>
  <c r="AO2787" i="32"/>
  <c r="AO2786" i="32"/>
  <c r="AO2785" i="32"/>
  <c r="AO2784" i="32"/>
  <c r="AO2783" i="32"/>
  <c r="AO2782" i="32"/>
  <c r="AO2781" i="32"/>
  <c r="AO2780" i="32"/>
  <c r="AO2779" i="32"/>
  <c r="AO2778" i="32"/>
  <c r="AO2777" i="32"/>
  <c r="AO2776" i="32"/>
  <c r="AO2775" i="32"/>
  <c r="AO2774" i="32"/>
  <c r="AO2773" i="32"/>
  <c r="AO2772" i="32"/>
  <c r="AO2771" i="32"/>
  <c r="AO2770" i="32"/>
  <c r="AO2769" i="32"/>
  <c r="AO2768" i="32"/>
  <c r="AO2767" i="32"/>
  <c r="AO2766" i="32"/>
  <c r="AO2765" i="32"/>
  <c r="AO2764" i="32"/>
  <c r="AO2763" i="32"/>
  <c r="AO2762" i="32"/>
  <c r="AO2761" i="32"/>
  <c r="AO2760" i="32"/>
  <c r="AO2759" i="32"/>
  <c r="AO2758" i="32"/>
  <c r="AO2757" i="32"/>
  <c r="AO2756" i="32"/>
  <c r="AO2755" i="32"/>
  <c r="AO2754" i="32"/>
  <c r="AO2753" i="32"/>
  <c r="AO2752" i="32"/>
  <c r="AO2751" i="32"/>
  <c r="AO2750" i="32"/>
  <c r="AO2749" i="32"/>
  <c r="AO2748" i="32"/>
  <c r="AO2747" i="32"/>
  <c r="AO2746" i="32"/>
  <c r="AO2745" i="32"/>
  <c r="AO2744" i="32"/>
  <c r="AO2743" i="32"/>
  <c r="AO2742" i="32"/>
  <c r="AO2741" i="32"/>
  <c r="AO2740" i="32"/>
  <c r="AO2739" i="32"/>
  <c r="AO2738" i="32"/>
  <c r="AO2737" i="32"/>
  <c r="AO2736" i="32"/>
  <c r="AO2735" i="32"/>
  <c r="AO2734" i="32"/>
  <c r="AO2733" i="32"/>
  <c r="AO2732" i="32"/>
  <c r="AO2731" i="32"/>
  <c r="AO2730" i="32"/>
  <c r="AO2729" i="32"/>
  <c r="AO2728" i="32"/>
  <c r="AO2727" i="32"/>
  <c r="AO2726" i="32"/>
  <c r="AO2725" i="32"/>
  <c r="AO2724" i="32"/>
  <c r="AO2723" i="32"/>
  <c r="AO2722" i="32"/>
  <c r="AO2721" i="32"/>
  <c r="AO2720" i="32"/>
  <c r="AO2719" i="32"/>
  <c r="AO2718" i="32"/>
  <c r="AO2717" i="32"/>
  <c r="AO2716" i="32"/>
  <c r="AO2715" i="32"/>
  <c r="AO2714" i="32"/>
  <c r="AO2713" i="32"/>
  <c r="AO2712" i="32"/>
  <c r="AO2711" i="32"/>
  <c r="AO2710" i="32"/>
  <c r="AO2709" i="32"/>
  <c r="AO2708" i="32"/>
  <c r="AO2707" i="32"/>
  <c r="AO2706" i="32"/>
  <c r="AO2705" i="32"/>
  <c r="AO2704" i="32"/>
  <c r="AO2703" i="32"/>
  <c r="AO2702" i="32"/>
  <c r="AO2701" i="32"/>
  <c r="AO2700" i="32"/>
  <c r="AO2699" i="32"/>
  <c r="AO2698" i="32"/>
  <c r="AO2697" i="32"/>
  <c r="AO2696" i="32"/>
  <c r="AO2695" i="32"/>
  <c r="AO2694" i="32"/>
  <c r="AO2693" i="32"/>
  <c r="AO2692" i="32"/>
  <c r="AO2691" i="32"/>
  <c r="AO2690" i="32"/>
  <c r="AO2689" i="32"/>
  <c r="AO2688" i="32"/>
  <c r="AO2687" i="32"/>
  <c r="AO2686" i="32"/>
  <c r="AO2685" i="32"/>
  <c r="AO2684" i="32"/>
  <c r="AO2683" i="32"/>
  <c r="AO2682" i="32"/>
  <c r="AO2681" i="32"/>
  <c r="AO2680" i="32"/>
  <c r="AO2679" i="32"/>
  <c r="AO2678" i="32"/>
  <c r="AO2677" i="32"/>
  <c r="AO2676" i="32"/>
  <c r="AO2675" i="32"/>
  <c r="AO2674" i="32"/>
  <c r="AO2673" i="32"/>
  <c r="AO2672" i="32"/>
  <c r="AO2671" i="32"/>
  <c r="AO2670" i="32"/>
  <c r="AO2669" i="32"/>
  <c r="AO2668" i="32"/>
  <c r="AO2667" i="32"/>
  <c r="AO2666" i="32"/>
  <c r="AO2665" i="32"/>
  <c r="AO2664" i="32"/>
  <c r="AO2663" i="32"/>
  <c r="AO2662" i="32"/>
  <c r="AO2661" i="32"/>
  <c r="AO2660" i="32"/>
  <c r="AO2659" i="32"/>
  <c r="AO2658" i="32"/>
  <c r="AO2657" i="32"/>
  <c r="AO2656" i="32"/>
  <c r="AO2655" i="32"/>
  <c r="AO2654" i="32"/>
  <c r="AO2653" i="32"/>
  <c r="AO2652" i="32"/>
  <c r="AO2651" i="32"/>
  <c r="AO2650" i="32"/>
  <c r="AO2649" i="32"/>
  <c r="AO2648" i="32"/>
  <c r="AO2647" i="32"/>
  <c r="AO2646" i="32"/>
  <c r="AO2645" i="32"/>
  <c r="AO2644" i="32"/>
  <c r="AO2643" i="32"/>
  <c r="AO2642" i="32"/>
  <c r="AO2641" i="32"/>
  <c r="AO2640" i="32"/>
  <c r="AO2639" i="32"/>
  <c r="AO2638" i="32"/>
  <c r="AO2637" i="32"/>
  <c r="AO2636" i="32"/>
  <c r="AO2635" i="32"/>
  <c r="AO2634" i="32"/>
  <c r="AO2633" i="32"/>
  <c r="AO2632" i="32"/>
  <c r="AO2631" i="32"/>
  <c r="AO2630" i="32"/>
  <c r="AO2629" i="32"/>
  <c r="AO2628" i="32"/>
  <c r="AO2627" i="32"/>
  <c r="AO2626" i="32"/>
  <c r="AO2625" i="32"/>
  <c r="AO2624" i="32"/>
  <c r="AO2623" i="32"/>
  <c r="AO2622" i="32"/>
  <c r="AO2621" i="32"/>
  <c r="AO2620" i="32"/>
  <c r="AO2619" i="32"/>
  <c r="AO2618" i="32"/>
  <c r="AO2617" i="32"/>
  <c r="AO2616" i="32"/>
  <c r="AO2615" i="32"/>
  <c r="AO2614" i="32"/>
  <c r="AO2613" i="32"/>
  <c r="AO2612" i="32"/>
  <c r="AO2611" i="32"/>
  <c r="AO2610" i="32"/>
  <c r="AO2609" i="32"/>
  <c r="AO2608" i="32"/>
  <c r="AO2607" i="32"/>
  <c r="AO2606" i="32"/>
  <c r="AO2605" i="32"/>
  <c r="AO2604" i="32"/>
  <c r="AO2603" i="32"/>
  <c r="AO2602" i="32"/>
  <c r="AO2601" i="32"/>
  <c r="AO2600" i="32"/>
  <c r="AO2599" i="32"/>
  <c r="AO2598" i="32"/>
  <c r="AO2597" i="32"/>
  <c r="AO2596" i="32"/>
  <c r="AO2595" i="32"/>
  <c r="AO2594" i="32"/>
  <c r="AO2593" i="32"/>
  <c r="AO2592" i="32"/>
  <c r="AO2591" i="32"/>
  <c r="AO2590" i="32"/>
  <c r="AO2589" i="32"/>
  <c r="AO2588" i="32"/>
  <c r="AO2587" i="32"/>
  <c r="AO2586" i="32"/>
  <c r="AO2585" i="32"/>
  <c r="AO2584" i="32"/>
  <c r="AO2583" i="32"/>
  <c r="AO2582" i="32"/>
  <c r="AO2581" i="32"/>
  <c r="AO2580" i="32"/>
  <c r="AO2579" i="32"/>
  <c r="AO2578" i="32"/>
  <c r="AO2577" i="32"/>
  <c r="AO2576" i="32"/>
  <c r="AO2575" i="32"/>
  <c r="AO2574" i="32"/>
  <c r="AO2573" i="32"/>
  <c r="AO2572" i="32"/>
  <c r="AO2571" i="32"/>
  <c r="AO2570" i="32"/>
  <c r="AO2569" i="32"/>
  <c r="AO2568" i="32"/>
  <c r="AO2567" i="32"/>
  <c r="AO2566" i="32"/>
  <c r="AO2565" i="32"/>
  <c r="AO2564" i="32"/>
  <c r="AO2563" i="32"/>
  <c r="AO2562" i="32"/>
  <c r="AO2561" i="32"/>
  <c r="AO2560" i="32"/>
  <c r="AO2559" i="32"/>
  <c r="AO2558" i="32"/>
  <c r="AO2557" i="32"/>
  <c r="AO2556" i="32"/>
  <c r="AO2555" i="32"/>
  <c r="AO2554" i="32"/>
  <c r="AO2553" i="32"/>
  <c r="AO2552" i="32"/>
  <c r="AO2551" i="32"/>
  <c r="AO2550" i="32"/>
  <c r="AO2549" i="32"/>
  <c r="AO2548" i="32"/>
  <c r="AO2547" i="32"/>
  <c r="AO2546" i="32"/>
  <c r="AO2545" i="32"/>
  <c r="AO2544" i="32"/>
  <c r="AO2543" i="32"/>
  <c r="AO2542" i="32"/>
  <c r="AO2541" i="32"/>
  <c r="AO2540" i="32"/>
  <c r="AO2539" i="32"/>
  <c r="AO2538" i="32"/>
  <c r="AO2537" i="32"/>
  <c r="AO2536" i="32"/>
  <c r="AO2535" i="32"/>
  <c r="AO2534" i="32"/>
  <c r="AO2533" i="32"/>
  <c r="AO2532" i="32"/>
  <c r="AO2531" i="32"/>
  <c r="AO2530" i="32"/>
  <c r="AO2529" i="32"/>
  <c r="AO2528" i="32"/>
  <c r="AO2527" i="32"/>
  <c r="AO2526" i="32"/>
  <c r="AO2525" i="32"/>
  <c r="AO2524" i="32"/>
  <c r="AO2523" i="32"/>
  <c r="AO2522" i="32"/>
  <c r="AO2521" i="32"/>
  <c r="AO2520" i="32"/>
  <c r="AO2519" i="32"/>
  <c r="AO2518" i="32"/>
  <c r="AO2517" i="32"/>
  <c r="AO2516" i="32"/>
  <c r="AO2515" i="32"/>
  <c r="AO2514" i="32"/>
  <c r="AO2513" i="32"/>
  <c r="AO2512" i="32"/>
  <c r="AO2511" i="32"/>
  <c r="AO2510" i="32"/>
  <c r="AO2509" i="32"/>
  <c r="AO2508" i="32"/>
  <c r="AO2507" i="32"/>
  <c r="AO2506" i="32"/>
  <c r="AO2505" i="32"/>
  <c r="AO2504" i="32"/>
  <c r="AO2503" i="32"/>
  <c r="AO2502" i="32"/>
  <c r="AO2501" i="32"/>
  <c r="AO2500" i="32"/>
  <c r="AO2499" i="32"/>
  <c r="AO2498" i="32"/>
  <c r="AO2497" i="32"/>
  <c r="AO2496" i="32"/>
  <c r="AO2495" i="32"/>
  <c r="AO2494" i="32"/>
  <c r="AO2493" i="32"/>
  <c r="AO2492" i="32"/>
  <c r="AO2491" i="32"/>
  <c r="AO2490" i="32"/>
  <c r="AO2489" i="32"/>
  <c r="AO2488" i="32"/>
  <c r="AO2487" i="32"/>
  <c r="AO2486" i="32"/>
  <c r="AO2485" i="32"/>
  <c r="AO2484" i="32"/>
  <c r="AO2483" i="32"/>
  <c r="AO2482" i="32"/>
  <c r="AO2481" i="32"/>
  <c r="AO2480" i="32"/>
  <c r="AO2479" i="32"/>
  <c r="AO2478" i="32"/>
  <c r="AO2477" i="32"/>
  <c r="AO2476" i="32"/>
  <c r="AO2475" i="32"/>
  <c r="AO2474" i="32"/>
  <c r="AO2473" i="32"/>
  <c r="AO2472" i="32"/>
  <c r="AO2471" i="32"/>
  <c r="AO2470" i="32"/>
  <c r="AO2469" i="32"/>
  <c r="AO2468" i="32"/>
  <c r="AO2467" i="32"/>
  <c r="AO2466" i="32"/>
  <c r="AO2465" i="32"/>
  <c r="AO2464" i="32"/>
  <c r="AO2463" i="32"/>
  <c r="AO2462" i="32"/>
  <c r="AO2461" i="32"/>
  <c r="AO2460" i="32"/>
  <c r="AO2459" i="32"/>
  <c r="AO2458" i="32"/>
  <c r="AO2457" i="32"/>
  <c r="AO2456" i="32"/>
  <c r="AO2455" i="32"/>
  <c r="AO2454" i="32"/>
  <c r="AO2453" i="32"/>
  <c r="AO2452" i="32"/>
  <c r="AO2451" i="32"/>
  <c r="AO2450" i="32"/>
  <c r="AO2449" i="32"/>
  <c r="AO2448" i="32"/>
  <c r="AO2447" i="32"/>
  <c r="AO2446" i="32"/>
  <c r="AO2445" i="32"/>
  <c r="AO2444" i="32"/>
  <c r="AO2443" i="32"/>
  <c r="AO2442" i="32"/>
  <c r="AO2441" i="32"/>
  <c r="AO2440" i="32"/>
  <c r="AO2439" i="32"/>
  <c r="AO2438" i="32"/>
  <c r="AO2437" i="32"/>
  <c r="AO2436" i="32"/>
  <c r="AO2435" i="32"/>
  <c r="AO2434" i="32"/>
  <c r="AO2433" i="32"/>
  <c r="AO2432" i="32"/>
  <c r="AO2431" i="32"/>
  <c r="AO2430" i="32"/>
  <c r="AO2429" i="32"/>
  <c r="AO2428" i="32"/>
  <c r="AO2427" i="32"/>
  <c r="AO2426" i="32"/>
  <c r="AO2425" i="32"/>
  <c r="AO2424" i="32"/>
  <c r="AO2423" i="32"/>
  <c r="AO2422" i="32"/>
  <c r="AO2421" i="32"/>
  <c r="AO2420" i="32"/>
  <c r="AO2419" i="32"/>
  <c r="AO2418" i="32"/>
  <c r="AO2417" i="32"/>
  <c r="AO2416" i="32"/>
  <c r="AO2415" i="32"/>
  <c r="AO2414" i="32"/>
  <c r="AO2413" i="32"/>
  <c r="AO2412" i="32"/>
  <c r="AO2411" i="32"/>
  <c r="AO2410" i="32"/>
  <c r="AO2409" i="32"/>
  <c r="AO2408" i="32"/>
  <c r="AO2407" i="32"/>
  <c r="AO2406" i="32"/>
  <c r="AO2405" i="32"/>
  <c r="AO2404" i="32"/>
  <c r="AO2403" i="32"/>
  <c r="AO2402" i="32"/>
  <c r="AO2401" i="32"/>
  <c r="AO2400" i="32"/>
  <c r="AO2399" i="32"/>
  <c r="AO2398" i="32"/>
  <c r="AO2397" i="32"/>
  <c r="AO2396" i="32"/>
  <c r="AO2395" i="32"/>
  <c r="AO2394" i="32"/>
  <c r="AO2393" i="32"/>
  <c r="AO2392" i="32"/>
  <c r="AO2391" i="32"/>
  <c r="AO2390" i="32"/>
  <c r="AO2389" i="32"/>
  <c r="AO2388" i="32"/>
  <c r="AO2387" i="32"/>
  <c r="AO2386" i="32"/>
  <c r="AO2385" i="32"/>
  <c r="AO2384" i="32"/>
  <c r="AO2383" i="32"/>
  <c r="AO2382" i="32"/>
  <c r="AO2381" i="32"/>
  <c r="AO2380" i="32"/>
  <c r="AO2379" i="32"/>
  <c r="AO2378" i="32"/>
  <c r="AO2377" i="32"/>
  <c r="AO2376" i="32"/>
  <c r="AO2375" i="32"/>
  <c r="AO2374" i="32"/>
  <c r="AO2373" i="32"/>
  <c r="AO2372" i="32"/>
  <c r="AO2371" i="32"/>
  <c r="AO2370" i="32"/>
  <c r="AO2369" i="32"/>
  <c r="AO2368" i="32"/>
  <c r="AO2367" i="32"/>
  <c r="AO2366" i="32"/>
  <c r="AO2365" i="32"/>
  <c r="AO2364" i="32"/>
  <c r="AO2363" i="32"/>
  <c r="AO2362" i="32"/>
  <c r="AO2361" i="32"/>
  <c r="AO2360" i="32"/>
  <c r="AO2359" i="32"/>
  <c r="AO2358" i="32"/>
  <c r="AO2357" i="32"/>
  <c r="AO2356" i="32"/>
  <c r="AO2355" i="32"/>
  <c r="AO2354" i="32"/>
  <c r="AO2353" i="32"/>
  <c r="AO2352" i="32"/>
  <c r="AO2351" i="32"/>
  <c r="AO2350" i="32"/>
  <c r="AO2349" i="32"/>
  <c r="AO2348" i="32"/>
  <c r="AO2347" i="32"/>
  <c r="AO2346" i="32"/>
  <c r="AO2345" i="32"/>
  <c r="AO2344" i="32"/>
  <c r="AO2343" i="32"/>
  <c r="AO2342" i="32"/>
  <c r="AO2341" i="32"/>
  <c r="AO2340" i="32"/>
  <c r="AO2339" i="32"/>
  <c r="AO2338" i="32"/>
  <c r="AO2337" i="32"/>
  <c r="AO2336" i="32"/>
  <c r="AO2335" i="32"/>
  <c r="AO2334" i="32"/>
  <c r="AO2333" i="32"/>
  <c r="AO2332" i="32"/>
  <c r="AO2331" i="32"/>
  <c r="AO2330" i="32"/>
  <c r="AO2329" i="32"/>
  <c r="AO2328" i="32"/>
  <c r="AO2327" i="32"/>
  <c r="AO2326" i="32"/>
  <c r="AO2325" i="32"/>
  <c r="AO2324" i="32"/>
  <c r="AO2323" i="32"/>
  <c r="AO2322" i="32"/>
  <c r="AO2321" i="32"/>
  <c r="AO2320" i="32"/>
  <c r="AO2319" i="32"/>
  <c r="AO2318" i="32"/>
  <c r="AO2317" i="32"/>
  <c r="AO2316" i="32"/>
  <c r="AO2315" i="32"/>
  <c r="AO2314" i="32"/>
  <c r="AO2313" i="32"/>
  <c r="AO2312" i="32"/>
  <c r="AO2311" i="32"/>
  <c r="AO2310" i="32"/>
  <c r="AO2309" i="32"/>
  <c r="AO2308" i="32"/>
  <c r="AO2307" i="32"/>
  <c r="AO2306" i="32"/>
  <c r="AO2305" i="32"/>
  <c r="AO2304" i="32"/>
  <c r="AO2303" i="32"/>
  <c r="AO2302" i="32"/>
  <c r="AO2301" i="32"/>
  <c r="AO2300" i="32"/>
  <c r="AO2299" i="32"/>
  <c r="AO2298" i="32"/>
  <c r="AO2297" i="32"/>
  <c r="AO2296" i="32"/>
  <c r="AO2295" i="32"/>
  <c r="AO2294" i="32"/>
  <c r="AO2293" i="32"/>
  <c r="AO2292" i="32"/>
  <c r="AO2291" i="32"/>
  <c r="AO2290" i="32"/>
  <c r="AO2289" i="32"/>
  <c r="AO2288" i="32"/>
  <c r="AO2287" i="32"/>
  <c r="AO2286" i="32"/>
  <c r="AO2285" i="32"/>
  <c r="AO2284" i="32"/>
  <c r="AO2283" i="32"/>
  <c r="AO2282" i="32"/>
  <c r="AO2281" i="32"/>
  <c r="AO2280" i="32"/>
  <c r="AO2279" i="32"/>
  <c r="AO2278" i="32"/>
  <c r="AO2277" i="32"/>
  <c r="AO2276" i="32"/>
  <c r="AO2275" i="32"/>
  <c r="AO2274" i="32"/>
  <c r="AO2273" i="32"/>
  <c r="AO2272" i="32"/>
  <c r="AO2271" i="32"/>
  <c r="AO2270" i="32"/>
  <c r="AO2269" i="32"/>
  <c r="AO2268" i="32"/>
  <c r="AO2267" i="32"/>
  <c r="AO2266" i="32"/>
  <c r="AO2265" i="32"/>
  <c r="AO2264" i="32"/>
  <c r="AO2263" i="32"/>
  <c r="AO2262" i="32"/>
  <c r="AO2261" i="32"/>
  <c r="AO2260" i="32"/>
  <c r="AO2259" i="32"/>
  <c r="AO2258" i="32"/>
  <c r="AO2257" i="32"/>
  <c r="AO2256" i="32"/>
  <c r="AO2255" i="32"/>
  <c r="AO2254" i="32"/>
  <c r="AO2253" i="32"/>
  <c r="AO2252" i="32"/>
  <c r="AO2251" i="32"/>
  <c r="AO2250" i="32"/>
  <c r="AO2249" i="32"/>
  <c r="AO2248" i="32"/>
  <c r="AO2247" i="32"/>
  <c r="AO2246" i="32"/>
  <c r="AO2245" i="32"/>
  <c r="AO2244" i="32"/>
  <c r="AO2243" i="32"/>
  <c r="AO2242" i="32"/>
  <c r="AO2241" i="32"/>
  <c r="AO2240" i="32"/>
  <c r="AO2239" i="32"/>
  <c r="AO2238" i="32"/>
  <c r="AO2237" i="32"/>
  <c r="AO2236" i="32"/>
  <c r="AO2235" i="32"/>
  <c r="AO2234" i="32"/>
  <c r="AO2233" i="32"/>
  <c r="AO2232" i="32"/>
  <c r="AO2231" i="32"/>
  <c r="AO2230" i="32"/>
  <c r="AO2229" i="32"/>
  <c r="AO2228" i="32"/>
  <c r="AO2227" i="32"/>
  <c r="AO2226" i="32"/>
  <c r="AO2225" i="32"/>
  <c r="AO2224" i="32"/>
  <c r="AO2223" i="32"/>
  <c r="AO2222" i="32"/>
  <c r="AO2221" i="32"/>
  <c r="AO2220" i="32"/>
  <c r="AO2219" i="32"/>
  <c r="AO2218" i="32"/>
  <c r="AO2217" i="32"/>
  <c r="AO2216" i="32"/>
  <c r="AO2215" i="32"/>
  <c r="AO2214" i="32"/>
  <c r="AO2213" i="32"/>
  <c r="AO2212" i="32"/>
  <c r="AO2211" i="32"/>
  <c r="AO2210" i="32"/>
  <c r="AO2209" i="32"/>
  <c r="AO2208" i="32"/>
  <c r="AO2207" i="32"/>
  <c r="AO2206" i="32"/>
  <c r="AO2205" i="32"/>
  <c r="AO2204" i="32"/>
  <c r="AO2203" i="32"/>
  <c r="AO2202" i="32"/>
  <c r="AO2201" i="32"/>
  <c r="AO2200" i="32"/>
  <c r="AO2199" i="32"/>
  <c r="AO2198" i="32"/>
  <c r="AO2197" i="32"/>
  <c r="AO2196" i="32"/>
  <c r="AO2195" i="32"/>
  <c r="AO2194" i="32"/>
  <c r="AO2193" i="32"/>
  <c r="AO2192" i="32"/>
  <c r="AO2191" i="32"/>
  <c r="AO2190" i="32"/>
  <c r="AO2189" i="32"/>
  <c r="AO2188" i="32"/>
  <c r="AO2187" i="32"/>
  <c r="AO2186" i="32"/>
  <c r="AO2185" i="32"/>
  <c r="AO2184" i="32"/>
  <c r="AO2183" i="32"/>
  <c r="AO2182" i="32"/>
  <c r="AO2181" i="32"/>
  <c r="AO2180" i="32"/>
  <c r="AO2179" i="32"/>
  <c r="AO2178" i="32"/>
  <c r="AO2177" i="32"/>
  <c r="AO2176" i="32"/>
  <c r="AO2175" i="32"/>
  <c r="AO2174" i="32"/>
  <c r="AO2173" i="32"/>
  <c r="AO2172" i="32"/>
  <c r="AO2171" i="32"/>
  <c r="AO2170" i="32"/>
  <c r="AO2169" i="32"/>
  <c r="AO2168" i="32"/>
  <c r="AO2167" i="32"/>
  <c r="AO2166" i="32"/>
  <c r="AO2165" i="32"/>
  <c r="AO2164" i="32"/>
  <c r="AO2163" i="32"/>
  <c r="AO2162" i="32"/>
  <c r="AO2161" i="32"/>
  <c r="AO2160" i="32"/>
  <c r="AO2159" i="32"/>
  <c r="AO2158" i="32"/>
  <c r="AO2157" i="32"/>
  <c r="AO2156" i="32"/>
  <c r="AO2155" i="32"/>
  <c r="AO2154" i="32"/>
  <c r="AO2153" i="32"/>
  <c r="AO2152" i="32"/>
  <c r="AO2151" i="32"/>
  <c r="AO2150" i="32"/>
  <c r="AO2149" i="32"/>
  <c r="AO2148" i="32"/>
  <c r="AO2147" i="32"/>
  <c r="AO2146" i="32"/>
  <c r="AO2145" i="32"/>
  <c r="AO2144" i="32"/>
  <c r="AO2143" i="32"/>
  <c r="AO2142" i="32"/>
  <c r="AO2141" i="32"/>
  <c r="AO2140" i="32"/>
  <c r="AO2139" i="32"/>
  <c r="AO2138" i="32"/>
  <c r="AO2137" i="32"/>
  <c r="AO2136" i="32"/>
  <c r="AO2135" i="32"/>
  <c r="AO2134" i="32"/>
  <c r="AO2133" i="32"/>
  <c r="AO2132" i="32"/>
  <c r="AO2131" i="32"/>
  <c r="AO2130" i="32"/>
  <c r="AO2129" i="32"/>
  <c r="AO2128" i="32"/>
  <c r="AO2127" i="32"/>
  <c r="AO2126" i="32"/>
  <c r="AO2125" i="32"/>
  <c r="AO2124" i="32"/>
  <c r="AO2123" i="32"/>
  <c r="AO2122" i="32"/>
  <c r="AO2121" i="32"/>
  <c r="AO2120" i="32"/>
  <c r="AO2119" i="32"/>
  <c r="AO2118" i="32"/>
  <c r="AO2117" i="32"/>
  <c r="AO2116" i="32"/>
  <c r="AO2115" i="32"/>
  <c r="AO2114" i="32"/>
  <c r="AO2113" i="32"/>
  <c r="AO2112" i="32"/>
  <c r="AO2111" i="32"/>
  <c r="AO2110" i="32"/>
  <c r="AO2109" i="32"/>
  <c r="AO2108" i="32"/>
  <c r="AO2107" i="32"/>
  <c r="AO2106" i="32"/>
  <c r="AO2105" i="32"/>
  <c r="AO2104" i="32"/>
  <c r="AO2103" i="32"/>
  <c r="AO2102" i="32"/>
  <c r="AO2101" i="32"/>
  <c r="AO2100" i="32"/>
  <c r="AO2099" i="32"/>
  <c r="AO2098" i="32"/>
  <c r="AO2097" i="32"/>
  <c r="AO2096" i="32"/>
  <c r="AO2095" i="32"/>
  <c r="AO2094" i="32"/>
  <c r="AO2093" i="32"/>
  <c r="AO2092" i="32"/>
  <c r="AO2091" i="32"/>
  <c r="AO2090" i="32"/>
  <c r="AO2089" i="32"/>
  <c r="AO2088" i="32"/>
  <c r="AO2087" i="32"/>
  <c r="AO2086" i="32"/>
  <c r="AO2085" i="32"/>
  <c r="AO2084" i="32"/>
  <c r="AO2083" i="32"/>
  <c r="AO2082" i="32"/>
  <c r="AO2081" i="32"/>
  <c r="AO2080" i="32"/>
  <c r="AO2079" i="32"/>
  <c r="AO2078" i="32"/>
  <c r="AO2077" i="32"/>
  <c r="AO2076" i="32"/>
  <c r="AO2075" i="32"/>
  <c r="AO2074" i="32"/>
  <c r="AO2073" i="32"/>
  <c r="AO2072" i="32"/>
  <c r="AO2071" i="32"/>
  <c r="AO2070" i="32"/>
  <c r="AO2069" i="32"/>
  <c r="AO2068" i="32"/>
  <c r="AO2067" i="32"/>
  <c r="AO2066" i="32"/>
  <c r="AO2065" i="32"/>
  <c r="AO2064" i="32"/>
  <c r="AO2063" i="32"/>
  <c r="AO2062" i="32"/>
  <c r="AO2061" i="32"/>
  <c r="AO2060" i="32"/>
  <c r="AO2059" i="32"/>
  <c r="AO2058" i="32"/>
  <c r="AO2057" i="32"/>
  <c r="AO2056" i="32"/>
  <c r="AO2055" i="32"/>
  <c r="AO2054" i="32"/>
  <c r="AO2053" i="32"/>
  <c r="AO2052" i="32"/>
  <c r="AO2051" i="32"/>
  <c r="AO2050" i="32"/>
  <c r="AO2049" i="32"/>
  <c r="AO2048" i="32"/>
  <c r="AO2047" i="32"/>
  <c r="AO2046" i="32"/>
  <c r="AO2045" i="32"/>
  <c r="AO2044" i="32"/>
  <c r="AO2043" i="32"/>
  <c r="AO2042" i="32"/>
  <c r="AO2041" i="32"/>
  <c r="AO2040" i="32"/>
  <c r="AO2039" i="32"/>
  <c r="AO2038" i="32"/>
  <c r="AO2037" i="32"/>
  <c r="AO2036" i="32"/>
  <c r="AO2035" i="32"/>
  <c r="AO2034" i="32"/>
  <c r="AO2033" i="32"/>
  <c r="AO2032" i="32"/>
  <c r="AO2031" i="32"/>
  <c r="AO2030" i="32"/>
  <c r="AO2029" i="32"/>
  <c r="AO2028" i="32"/>
  <c r="AO2027" i="32"/>
  <c r="AO2026" i="32"/>
  <c r="AO2025" i="32"/>
  <c r="AO2024" i="32"/>
  <c r="AO2023" i="32"/>
  <c r="AO2022" i="32"/>
  <c r="AO2021" i="32"/>
  <c r="AO2020" i="32"/>
  <c r="AO2019" i="32"/>
  <c r="AO2018" i="32"/>
  <c r="AO2017" i="32"/>
  <c r="AO2016" i="32"/>
  <c r="AO2015" i="32"/>
  <c r="AO2014" i="32"/>
  <c r="AO2013" i="32"/>
  <c r="AO2012" i="32"/>
  <c r="AO2011" i="32"/>
  <c r="AO2010" i="32"/>
  <c r="AO2009" i="32"/>
  <c r="AO2008" i="32"/>
  <c r="AO2007" i="32"/>
  <c r="AO2006" i="32"/>
  <c r="AO2005" i="32"/>
  <c r="AO2004" i="32"/>
  <c r="AO2003" i="32"/>
  <c r="AO2002" i="32"/>
  <c r="AO2001" i="32"/>
  <c r="AO2000" i="32"/>
  <c r="AO1999" i="32"/>
  <c r="AO1998" i="32"/>
  <c r="AO1997" i="32"/>
  <c r="AO1996" i="32"/>
  <c r="AO1995" i="32"/>
  <c r="AO1994" i="32"/>
  <c r="AO1993" i="32"/>
  <c r="AO1992" i="32"/>
  <c r="AO1991" i="32"/>
  <c r="AO1990" i="32"/>
  <c r="AO1989" i="32"/>
  <c r="AO1988" i="32"/>
  <c r="AO1987" i="32"/>
  <c r="AO1986" i="32"/>
  <c r="AO1985" i="32"/>
  <c r="AO1984" i="32"/>
  <c r="AO1983" i="32"/>
  <c r="AO1982" i="32"/>
  <c r="AO1981" i="32"/>
  <c r="AO1980" i="32"/>
  <c r="AO1979" i="32"/>
  <c r="AO1978" i="32"/>
  <c r="AO1977" i="32"/>
  <c r="AO1976" i="32"/>
  <c r="AO1975" i="32"/>
  <c r="AO1974" i="32"/>
  <c r="AO1973" i="32"/>
  <c r="AO1972" i="32"/>
  <c r="AO1971" i="32"/>
  <c r="AO1970" i="32"/>
  <c r="AO1969" i="32"/>
  <c r="AO1968" i="32"/>
  <c r="AO1967" i="32"/>
  <c r="AO1966" i="32"/>
  <c r="AO1965" i="32"/>
  <c r="AO1964" i="32"/>
  <c r="AO1963" i="32"/>
  <c r="AO1962" i="32"/>
  <c r="AO1961" i="32"/>
  <c r="AO1960" i="32"/>
  <c r="AO1959" i="32"/>
  <c r="AO1958" i="32"/>
  <c r="AO1957" i="32"/>
  <c r="AO1956" i="32"/>
  <c r="AO1955" i="32"/>
  <c r="AO1954" i="32"/>
  <c r="AO1953" i="32"/>
  <c r="AO1952" i="32"/>
  <c r="AO1951" i="32"/>
  <c r="AO1950" i="32"/>
  <c r="AO1949" i="32"/>
  <c r="AO1948" i="32"/>
  <c r="AO1947" i="32"/>
  <c r="AO1946" i="32"/>
  <c r="AO1945" i="32"/>
  <c r="AO1944" i="32"/>
  <c r="AO1943" i="32"/>
  <c r="AO1942" i="32"/>
  <c r="AO1941" i="32"/>
  <c r="AO1940" i="32"/>
  <c r="AO1939" i="32"/>
  <c r="AO1938" i="32"/>
  <c r="AO1937" i="32"/>
  <c r="AO1936" i="32"/>
  <c r="AO1935" i="32"/>
  <c r="AO1934" i="32"/>
  <c r="AO1933" i="32"/>
  <c r="AO1932" i="32"/>
  <c r="AO1931" i="32"/>
  <c r="AO1930" i="32"/>
  <c r="AO1929" i="32"/>
  <c r="AO1928" i="32"/>
  <c r="AO1927" i="32"/>
  <c r="AO1926" i="32"/>
  <c r="AO1925" i="32"/>
  <c r="AO1924" i="32"/>
  <c r="AO1923" i="32"/>
  <c r="AO1922" i="32"/>
  <c r="AO1921" i="32"/>
  <c r="AO1920" i="32"/>
  <c r="AO1919" i="32"/>
  <c r="AO1918" i="32"/>
  <c r="AO1917" i="32"/>
  <c r="AO1916" i="32"/>
  <c r="AO1915" i="32"/>
  <c r="AO1914" i="32"/>
  <c r="AO1913" i="32"/>
  <c r="AO1912" i="32"/>
  <c r="AO1911" i="32"/>
  <c r="AO1910" i="32"/>
  <c r="AO1909" i="32"/>
  <c r="AO1908" i="32"/>
  <c r="AO1907" i="32"/>
  <c r="AO1906" i="32"/>
  <c r="AO1905" i="32"/>
  <c r="AO1904" i="32"/>
  <c r="AO1903" i="32"/>
  <c r="AO1902" i="32"/>
  <c r="AO1901" i="32"/>
  <c r="AO1900" i="32"/>
  <c r="AO1899" i="32"/>
  <c r="AO1898" i="32"/>
  <c r="AO1897" i="32"/>
  <c r="AO1896" i="32"/>
  <c r="AO1895" i="32"/>
  <c r="AO1894" i="32"/>
  <c r="AO1893" i="32"/>
  <c r="AO1892" i="32"/>
  <c r="AO1891" i="32"/>
  <c r="AO1890" i="32"/>
  <c r="AO1889" i="32"/>
  <c r="AO1888" i="32"/>
  <c r="AO1887" i="32"/>
  <c r="AO1886" i="32"/>
  <c r="AO1885" i="32"/>
  <c r="AO1884" i="32"/>
  <c r="AO1883" i="32"/>
  <c r="AO1882" i="32"/>
  <c r="AO1881" i="32"/>
  <c r="AO1880" i="32"/>
  <c r="AO1879" i="32"/>
  <c r="AO1878" i="32"/>
  <c r="AO1877" i="32"/>
  <c r="AO1876" i="32"/>
  <c r="AO1875" i="32"/>
  <c r="AO1874" i="32"/>
  <c r="AO1873" i="32"/>
  <c r="AO1872" i="32"/>
  <c r="AO1871" i="32"/>
  <c r="AO1870" i="32"/>
  <c r="AO1869" i="32"/>
  <c r="AO1868" i="32"/>
  <c r="AO1867" i="32"/>
  <c r="AO1866" i="32"/>
  <c r="AO1865" i="32"/>
  <c r="AO1864" i="32"/>
  <c r="AO1863" i="32"/>
  <c r="AO1862" i="32"/>
  <c r="AO1861" i="32"/>
  <c r="AO1860" i="32"/>
  <c r="AO1859" i="32"/>
  <c r="AO1858" i="32"/>
  <c r="AO1857" i="32"/>
  <c r="AO1856" i="32"/>
  <c r="AO1855" i="32"/>
  <c r="AO1854" i="32"/>
  <c r="AO1853" i="32"/>
  <c r="AO1852" i="32"/>
  <c r="AO1851" i="32"/>
  <c r="AO1850" i="32"/>
  <c r="AO1849" i="32"/>
  <c r="AO1848" i="32"/>
  <c r="AO1847" i="32"/>
  <c r="AO1846" i="32"/>
  <c r="AO1845" i="32"/>
  <c r="AO1844" i="32"/>
  <c r="AO1843" i="32"/>
  <c r="AO1842" i="32"/>
  <c r="AO1841" i="32"/>
  <c r="AO1840" i="32"/>
  <c r="AO1839" i="32"/>
  <c r="AO1838" i="32"/>
  <c r="AO1837" i="32"/>
  <c r="AO1836" i="32"/>
  <c r="AO1835" i="32"/>
  <c r="AO1834" i="32"/>
  <c r="AO1833" i="32"/>
  <c r="AO1832" i="32"/>
  <c r="AO1831" i="32"/>
  <c r="AO1830" i="32"/>
  <c r="AO1829" i="32"/>
  <c r="AO1828" i="32"/>
  <c r="AO1827" i="32"/>
  <c r="AO1826" i="32"/>
  <c r="AO1825" i="32"/>
  <c r="AO1824" i="32"/>
  <c r="AO1823" i="32"/>
  <c r="AO1822" i="32"/>
  <c r="AO1821" i="32"/>
  <c r="AO1820" i="32"/>
  <c r="AO1819" i="32"/>
  <c r="AO1818" i="32"/>
  <c r="AO1817" i="32"/>
  <c r="AO1816" i="32"/>
  <c r="AO1815" i="32"/>
  <c r="AO1814" i="32"/>
  <c r="AO1813" i="32"/>
  <c r="AO1812" i="32"/>
  <c r="AO1811" i="32"/>
  <c r="AO1810" i="32"/>
  <c r="AO1809" i="32"/>
  <c r="AO1808" i="32"/>
  <c r="AO1807" i="32"/>
  <c r="AO1806" i="32"/>
  <c r="AO1805" i="32"/>
  <c r="AO1804" i="32"/>
  <c r="AO1803" i="32"/>
  <c r="AO1802" i="32"/>
  <c r="AO1801" i="32"/>
  <c r="AO1800" i="32"/>
  <c r="AO1799" i="32"/>
  <c r="AO1798" i="32"/>
  <c r="AO1797" i="32"/>
  <c r="AO1796" i="32"/>
  <c r="AO1795" i="32"/>
  <c r="AO1794" i="32"/>
  <c r="AO1793" i="32"/>
  <c r="AO1792" i="32"/>
  <c r="AO1791" i="32"/>
  <c r="AO1790" i="32"/>
  <c r="AO1789" i="32"/>
  <c r="AO1788" i="32"/>
  <c r="AO1787" i="32"/>
  <c r="AO1786" i="32"/>
  <c r="AO1785" i="32"/>
  <c r="AO1784" i="32"/>
  <c r="AO1783" i="32"/>
  <c r="AO1782" i="32"/>
  <c r="AO1781" i="32"/>
  <c r="AO1780" i="32"/>
  <c r="AO1779" i="32"/>
  <c r="AO1778" i="32"/>
  <c r="AO1777" i="32"/>
  <c r="AO1776" i="32"/>
  <c r="AO1775" i="32"/>
  <c r="AO1774" i="32"/>
  <c r="AO1773" i="32"/>
  <c r="AO1772" i="32"/>
  <c r="AO1771" i="32"/>
  <c r="AO1770" i="32"/>
  <c r="AO1769" i="32"/>
  <c r="AO1768" i="32"/>
  <c r="AO1767" i="32"/>
  <c r="AO1766" i="32"/>
  <c r="AO1765" i="32"/>
  <c r="AO1764" i="32"/>
  <c r="AO1763" i="32"/>
  <c r="AO1762" i="32"/>
  <c r="AO1761" i="32"/>
  <c r="AO1760" i="32"/>
  <c r="AO1759" i="32"/>
  <c r="AO1758" i="32"/>
  <c r="AO1757" i="32"/>
  <c r="AO1756" i="32"/>
  <c r="AO1755" i="32"/>
  <c r="AO1754" i="32"/>
  <c r="AO1753" i="32"/>
  <c r="AO1752" i="32"/>
  <c r="AO1751" i="32"/>
  <c r="AO1750" i="32"/>
  <c r="AO1749" i="32"/>
  <c r="AO1748" i="32"/>
  <c r="AO1747" i="32"/>
  <c r="AO1746" i="32"/>
  <c r="AO1745" i="32"/>
  <c r="AO1744" i="32"/>
  <c r="AO1743" i="32"/>
  <c r="AO1742" i="32"/>
  <c r="AO1741" i="32"/>
  <c r="AO1740" i="32"/>
  <c r="AO1739" i="32"/>
  <c r="AO1738" i="32"/>
  <c r="AO1737" i="32"/>
  <c r="AO1736" i="32"/>
  <c r="AO1735" i="32"/>
  <c r="AO1734" i="32"/>
  <c r="AO1733" i="32"/>
  <c r="AO1732" i="32"/>
  <c r="AO1731" i="32"/>
  <c r="AO1730" i="32"/>
  <c r="AO1729" i="32"/>
  <c r="AO1728" i="32"/>
  <c r="AO1727" i="32"/>
  <c r="AO1726" i="32"/>
  <c r="AO1725" i="32"/>
  <c r="AO1724" i="32"/>
  <c r="AO1723" i="32"/>
  <c r="AO1722" i="32"/>
  <c r="AO1721" i="32"/>
  <c r="AO1720" i="32"/>
  <c r="AO1719" i="32"/>
  <c r="AO1718" i="32"/>
  <c r="AO1717" i="32"/>
  <c r="AO1716" i="32"/>
  <c r="AO1715" i="32"/>
  <c r="AO1714" i="32"/>
  <c r="AO1713" i="32"/>
  <c r="AO1712" i="32"/>
  <c r="AO1711" i="32"/>
  <c r="AO1710" i="32"/>
  <c r="AO1709" i="32"/>
  <c r="AO1708" i="32"/>
  <c r="AO1707" i="32"/>
  <c r="AO1706" i="32"/>
  <c r="AO1705" i="32"/>
  <c r="AO1704" i="32"/>
  <c r="AO1703" i="32"/>
  <c r="AO1702" i="32"/>
  <c r="AO1701" i="32"/>
  <c r="AO1700" i="32"/>
  <c r="AO1699" i="32"/>
  <c r="AO1698" i="32"/>
  <c r="AO1697" i="32"/>
  <c r="AO1696" i="32"/>
  <c r="AO1695" i="32"/>
  <c r="AO1694" i="32"/>
  <c r="AO1693" i="32"/>
  <c r="AO1692" i="32"/>
  <c r="AO1691" i="32"/>
  <c r="AO1690" i="32"/>
  <c r="AO1689" i="32"/>
  <c r="AO1688" i="32"/>
  <c r="AO1687" i="32"/>
  <c r="AO1686" i="32"/>
  <c r="AO1685" i="32"/>
  <c r="AO1684" i="32"/>
  <c r="AO1683" i="32"/>
  <c r="AO1682" i="32"/>
  <c r="AO1681" i="32"/>
  <c r="AO1680" i="32"/>
  <c r="AO1679" i="32"/>
  <c r="AO1678" i="32"/>
  <c r="AO1677" i="32"/>
  <c r="AO1676" i="32"/>
  <c r="AO1675" i="32"/>
  <c r="AO1674" i="32"/>
  <c r="AO1673" i="32"/>
  <c r="AO1672" i="32"/>
  <c r="AO1671" i="32"/>
  <c r="AO1670" i="32"/>
  <c r="AO1669" i="32"/>
  <c r="AO1668" i="32"/>
  <c r="AO1667" i="32"/>
  <c r="AO1666" i="32"/>
  <c r="AO1665" i="32"/>
  <c r="AO1664" i="32"/>
  <c r="AO1663" i="32"/>
  <c r="AO1662" i="32"/>
  <c r="AO1661" i="32"/>
  <c r="AO1660" i="32"/>
  <c r="AO1659" i="32"/>
  <c r="AO1658" i="32"/>
  <c r="AO1657" i="32"/>
  <c r="AO1656" i="32"/>
  <c r="AO1655" i="32"/>
  <c r="AO1654" i="32"/>
  <c r="AO1653" i="32"/>
  <c r="AO1652" i="32"/>
  <c r="AO1651" i="32"/>
  <c r="AO1650" i="32"/>
  <c r="AO1649" i="32"/>
  <c r="AO1648" i="32"/>
  <c r="AO1647" i="32"/>
  <c r="AO1646" i="32"/>
  <c r="AO1645" i="32"/>
  <c r="AO1644" i="32"/>
  <c r="AO1643" i="32"/>
  <c r="AO1642" i="32"/>
  <c r="AO1641" i="32"/>
  <c r="AO1640" i="32"/>
  <c r="AO1639" i="32"/>
  <c r="AO1638" i="32"/>
  <c r="AO1637" i="32"/>
  <c r="AO1636" i="32"/>
  <c r="AO1635" i="32"/>
  <c r="AO1634" i="32"/>
  <c r="AO1633" i="32"/>
  <c r="AO1632" i="32"/>
  <c r="AO1631" i="32"/>
  <c r="AO1630" i="32"/>
  <c r="AO1629" i="32"/>
  <c r="AO1628" i="32"/>
  <c r="AO1627" i="32"/>
  <c r="AO1626" i="32"/>
  <c r="AO1625" i="32"/>
  <c r="AO1624" i="32"/>
  <c r="AO1623" i="32"/>
  <c r="AO1622" i="32"/>
  <c r="AO1621" i="32"/>
  <c r="AO1620" i="32"/>
  <c r="AO1619" i="32"/>
  <c r="AO1618" i="32"/>
  <c r="AO1617" i="32"/>
  <c r="AO1616" i="32"/>
  <c r="AO1615" i="32"/>
  <c r="AO1614" i="32"/>
  <c r="AO1613" i="32"/>
  <c r="AO1612" i="32"/>
  <c r="AO1611" i="32"/>
  <c r="AO1610" i="32"/>
  <c r="AO1609" i="32"/>
  <c r="AO1608" i="32"/>
  <c r="AO1607" i="32"/>
  <c r="AO1606" i="32"/>
  <c r="AO1605" i="32"/>
  <c r="AO1604" i="32"/>
  <c r="AO1603" i="32"/>
  <c r="AO1602" i="32"/>
  <c r="AO1601" i="32"/>
  <c r="AO1600" i="32"/>
  <c r="AO1599" i="32"/>
  <c r="AO1598" i="32"/>
  <c r="AO1597" i="32"/>
  <c r="AO1596" i="32"/>
  <c r="AO1595" i="32"/>
  <c r="AO1594" i="32"/>
  <c r="AO1593" i="32"/>
  <c r="AO1592" i="32"/>
  <c r="AO1591" i="32"/>
  <c r="AO1590" i="32"/>
  <c r="AO1589" i="32"/>
  <c r="AO1588" i="32"/>
  <c r="AO1587" i="32"/>
  <c r="AO1586" i="32"/>
  <c r="AO1585" i="32"/>
  <c r="AO1584" i="32"/>
  <c r="AO1583" i="32"/>
  <c r="AO1582" i="32"/>
  <c r="AO1581" i="32"/>
  <c r="AO1580" i="32"/>
  <c r="AO1579" i="32"/>
  <c r="AO1578" i="32"/>
  <c r="AO1577" i="32"/>
  <c r="AO1576" i="32"/>
  <c r="AO1575" i="32"/>
  <c r="AO1574" i="32"/>
  <c r="AO1573" i="32"/>
  <c r="AO1572" i="32"/>
  <c r="AO1571" i="32"/>
  <c r="AO1570" i="32"/>
  <c r="AO1569" i="32"/>
  <c r="AO1568" i="32"/>
  <c r="AO1567" i="32"/>
  <c r="AO1566" i="32"/>
  <c r="AO1565" i="32"/>
  <c r="AO1564" i="32"/>
  <c r="AO1563" i="32"/>
  <c r="AO1562" i="32"/>
  <c r="AO1561" i="32"/>
  <c r="AO1560" i="32"/>
  <c r="AO1559" i="32"/>
  <c r="AO1558" i="32"/>
  <c r="AO1557" i="32"/>
  <c r="AO1556" i="32"/>
  <c r="AO1555" i="32"/>
  <c r="AO1554" i="32"/>
  <c r="AO1553" i="32"/>
  <c r="AO1552" i="32"/>
  <c r="AO1551" i="32"/>
  <c r="AO1550" i="32"/>
  <c r="AO1549" i="32"/>
  <c r="AO1548" i="32"/>
  <c r="AO1547" i="32"/>
  <c r="AO1546" i="32"/>
  <c r="AO1545" i="32"/>
  <c r="AO1544" i="32"/>
  <c r="AO1543" i="32"/>
  <c r="AO1542" i="32"/>
  <c r="AO1541" i="32"/>
  <c r="AO1540" i="32"/>
  <c r="AO1539" i="32"/>
  <c r="AO1538" i="32"/>
  <c r="AO1537" i="32"/>
  <c r="AO1536" i="32"/>
  <c r="AO1535" i="32"/>
  <c r="AO1534" i="32"/>
  <c r="AO1533" i="32"/>
  <c r="AO1532" i="32"/>
  <c r="AO1531" i="32"/>
  <c r="AO1530" i="32"/>
  <c r="AO1529" i="32"/>
  <c r="AO1528" i="32"/>
  <c r="AO1527" i="32"/>
  <c r="AO1526" i="32"/>
  <c r="AO1525" i="32"/>
  <c r="AO1524" i="32"/>
  <c r="AO1523" i="32"/>
  <c r="AO1522" i="32"/>
  <c r="AO1521" i="32"/>
  <c r="AO1520" i="32"/>
  <c r="AO1519" i="32"/>
  <c r="AO1518" i="32"/>
  <c r="AO1517" i="32"/>
  <c r="AO1516" i="32"/>
  <c r="AO1515" i="32"/>
  <c r="AO1514" i="32"/>
  <c r="AO1513" i="32"/>
  <c r="AO1512" i="32"/>
  <c r="AO1511" i="32"/>
  <c r="AO1510" i="32"/>
  <c r="AO1509" i="32"/>
  <c r="AO1508" i="32"/>
  <c r="AO1507" i="32"/>
  <c r="AO1506" i="32"/>
  <c r="AO1505" i="32"/>
  <c r="AO1504" i="32"/>
  <c r="AO1503" i="32"/>
  <c r="AO1502" i="32"/>
  <c r="AO1501" i="32"/>
  <c r="AO1500" i="32"/>
  <c r="AO1499" i="32"/>
  <c r="AO1498" i="32"/>
  <c r="AO1497" i="32"/>
  <c r="AO1496" i="32"/>
  <c r="AO1495" i="32"/>
  <c r="AO1494" i="32"/>
  <c r="AO1493" i="32"/>
  <c r="AO1492" i="32"/>
  <c r="AO1491" i="32"/>
  <c r="AO1490" i="32"/>
  <c r="AO1489" i="32"/>
  <c r="AO1488" i="32"/>
  <c r="AO1487" i="32"/>
  <c r="AO1486" i="32"/>
  <c r="AO1485" i="32"/>
  <c r="AO1484" i="32"/>
  <c r="AO1483" i="32"/>
  <c r="AO1482" i="32"/>
  <c r="AO1481" i="32"/>
  <c r="AO1480" i="32"/>
  <c r="AO1479" i="32"/>
  <c r="AO1478" i="32"/>
  <c r="AO1477" i="32"/>
  <c r="AO1476" i="32"/>
  <c r="AO1475" i="32"/>
  <c r="AO1474" i="32"/>
  <c r="AO1473" i="32"/>
  <c r="AO1472" i="32"/>
  <c r="AO1471" i="32"/>
  <c r="AO1470" i="32"/>
  <c r="AO1469" i="32"/>
  <c r="AO1468" i="32"/>
  <c r="AO1467" i="32"/>
  <c r="AO1466" i="32"/>
  <c r="AO1465" i="32"/>
  <c r="AO1464" i="32"/>
  <c r="AO1463" i="32"/>
  <c r="AO1462" i="32"/>
  <c r="AO1461" i="32"/>
  <c r="AO1460" i="32"/>
  <c r="AO1459" i="32"/>
  <c r="AO1458" i="32"/>
  <c r="AO1457" i="32"/>
  <c r="AO1456" i="32"/>
  <c r="AO1455" i="32"/>
  <c r="AO1454" i="32"/>
  <c r="AO1453" i="32"/>
  <c r="AO1452" i="32"/>
  <c r="AO1451" i="32"/>
  <c r="AO1450" i="32"/>
  <c r="AO1449" i="32"/>
  <c r="AO1448" i="32"/>
  <c r="AO1447" i="32"/>
  <c r="AO1446" i="32"/>
  <c r="AO1445" i="32"/>
  <c r="AO1444" i="32"/>
  <c r="AO1443" i="32"/>
  <c r="AO1442" i="32"/>
  <c r="AO1441" i="32"/>
  <c r="AO1440" i="32"/>
  <c r="AO1439" i="32"/>
  <c r="AO1438" i="32"/>
  <c r="AO1437" i="32"/>
  <c r="AO1436" i="32"/>
  <c r="AO1435" i="32"/>
  <c r="AO1434" i="32"/>
  <c r="AO1433" i="32"/>
  <c r="AO1432" i="32"/>
  <c r="AO1431" i="32"/>
  <c r="AO1430" i="32"/>
  <c r="AO1429" i="32"/>
  <c r="AO1428" i="32"/>
  <c r="AO1427" i="32"/>
  <c r="AO1426" i="32"/>
  <c r="AO1425" i="32"/>
  <c r="AO1424" i="32"/>
  <c r="AO1423" i="32"/>
  <c r="AO1422" i="32"/>
  <c r="AO1421" i="32"/>
  <c r="AO1420" i="32"/>
  <c r="AO1419" i="32"/>
  <c r="AO1418" i="32"/>
  <c r="AO1417" i="32"/>
  <c r="AO1416" i="32"/>
  <c r="AO1415" i="32"/>
  <c r="AO1414" i="32"/>
  <c r="AO1413" i="32"/>
  <c r="AO1412" i="32"/>
  <c r="AO1411" i="32"/>
  <c r="AO1410" i="32"/>
  <c r="AO1409" i="32"/>
  <c r="AO1408" i="32"/>
  <c r="AO1407" i="32"/>
  <c r="AO1406" i="32"/>
  <c r="AO1405" i="32"/>
  <c r="AO1404" i="32"/>
  <c r="AO1403" i="32"/>
  <c r="AO1402" i="32"/>
  <c r="AO1401" i="32"/>
  <c r="AO1400" i="32"/>
  <c r="AO1399" i="32"/>
  <c r="AO1398" i="32"/>
  <c r="AO1397" i="32"/>
  <c r="AO1396" i="32"/>
  <c r="AO1395" i="32"/>
  <c r="AO1394" i="32"/>
  <c r="AO1393" i="32"/>
  <c r="AO1392" i="32"/>
  <c r="AO1391" i="32"/>
  <c r="AO1390" i="32"/>
  <c r="AO1389" i="32"/>
  <c r="AO1388" i="32"/>
  <c r="AO1387" i="32"/>
  <c r="AO1386" i="32"/>
  <c r="AO1385" i="32"/>
  <c r="AO1384" i="32"/>
  <c r="AO1383" i="32"/>
  <c r="AO1382" i="32"/>
  <c r="AO1381" i="32"/>
  <c r="AO1380" i="32"/>
  <c r="AO1379" i="32"/>
  <c r="AO1378" i="32"/>
  <c r="AO1377" i="32"/>
  <c r="AO1376" i="32"/>
  <c r="AO1375" i="32"/>
  <c r="AO1374" i="32"/>
  <c r="AO1373" i="32"/>
  <c r="AO1372" i="32"/>
  <c r="AO1371" i="32"/>
  <c r="AO1370" i="32"/>
  <c r="AO1369" i="32"/>
  <c r="AO1368" i="32"/>
  <c r="AO1367" i="32"/>
  <c r="AO1366" i="32"/>
  <c r="AO1365" i="32"/>
  <c r="AO1364" i="32"/>
  <c r="AO1363" i="32"/>
  <c r="AO1362" i="32"/>
  <c r="AO1361" i="32"/>
  <c r="AO1360" i="32"/>
  <c r="AO1359" i="32"/>
  <c r="AO1358" i="32"/>
  <c r="AO1357" i="32"/>
  <c r="AO1356" i="32"/>
  <c r="AO1355" i="32"/>
  <c r="AO1354" i="32"/>
  <c r="AO1353" i="32"/>
  <c r="AO1352" i="32"/>
  <c r="AO1351" i="32"/>
  <c r="AO1350" i="32"/>
  <c r="AO1349" i="32"/>
  <c r="AO1348" i="32"/>
  <c r="AO1347" i="32"/>
  <c r="AO1346" i="32"/>
  <c r="AO1345" i="32"/>
  <c r="AO1344" i="32"/>
  <c r="AO1343" i="32"/>
  <c r="AO1342" i="32"/>
  <c r="AO1341" i="32"/>
  <c r="AO1340" i="32"/>
  <c r="AO1339" i="32"/>
  <c r="AO1338" i="32"/>
  <c r="AO1337" i="32"/>
  <c r="AO1336" i="32"/>
  <c r="AO1335" i="32"/>
  <c r="AO1334" i="32"/>
  <c r="AO1333" i="32"/>
  <c r="AO1332" i="32"/>
  <c r="AO1331" i="32"/>
  <c r="AO1330" i="32"/>
  <c r="AO1329" i="32"/>
  <c r="AO1328" i="32"/>
  <c r="AO1327" i="32"/>
  <c r="AO1326" i="32"/>
  <c r="AO1325" i="32"/>
  <c r="AO1324" i="32"/>
  <c r="AO1323" i="32"/>
  <c r="AO1322" i="32"/>
  <c r="AO1321" i="32"/>
  <c r="AO1320" i="32"/>
  <c r="AO1319" i="32"/>
  <c r="AO1318" i="32"/>
  <c r="AO1317" i="32"/>
  <c r="AO1316" i="32"/>
  <c r="AO1315" i="32"/>
  <c r="AO1314" i="32"/>
  <c r="AO1313" i="32"/>
  <c r="AO1312" i="32"/>
  <c r="AO1311" i="32"/>
  <c r="AO1310" i="32"/>
  <c r="AO1309" i="32"/>
  <c r="AO1308" i="32"/>
  <c r="AO1307" i="32"/>
  <c r="AO1306" i="32"/>
  <c r="AO1305" i="32"/>
  <c r="AO1304" i="32"/>
  <c r="AO1303" i="32"/>
  <c r="AO1302" i="32"/>
  <c r="AO1301" i="32"/>
  <c r="AO1300" i="32"/>
  <c r="AO1299" i="32"/>
  <c r="AO1298" i="32"/>
  <c r="AO1297" i="32"/>
  <c r="AO1296" i="32"/>
  <c r="AO1295" i="32"/>
  <c r="AO1294" i="32"/>
  <c r="AO1293" i="32"/>
  <c r="AO1292" i="32"/>
  <c r="AO1291" i="32"/>
  <c r="AO1290" i="32"/>
  <c r="AO1289" i="32"/>
  <c r="AO1288" i="32"/>
  <c r="AO1287" i="32"/>
  <c r="AO1286" i="32"/>
  <c r="AO1285" i="32"/>
  <c r="AO1284" i="32"/>
  <c r="AO1283" i="32"/>
  <c r="AO1282" i="32"/>
  <c r="AO1281" i="32"/>
  <c r="AO1280" i="32"/>
  <c r="AO1279" i="32"/>
  <c r="AO1278" i="32"/>
  <c r="AO1277" i="32"/>
  <c r="AO1276" i="32"/>
  <c r="AO1275" i="32"/>
  <c r="AO1274" i="32"/>
  <c r="AO1273" i="32"/>
  <c r="AO1272" i="32"/>
  <c r="AO1271" i="32"/>
  <c r="AO1270" i="32"/>
  <c r="AO1269" i="32"/>
  <c r="AO1268" i="32"/>
  <c r="AO1267" i="32"/>
  <c r="AO1266" i="32"/>
  <c r="AO1265" i="32"/>
  <c r="AO1264" i="32"/>
  <c r="AO1263" i="32"/>
  <c r="AO1262" i="32"/>
  <c r="AO1261" i="32"/>
  <c r="AO1260" i="32"/>
  <c r="AO1259" i="32"/>
  <c r="AO1258" i="32"/>
  <c r="AO1257" i="32"/>
  <c r="AO1256" i="32"/>
  <c r="AO1255" i="32"/>
  <c r="AO1254" i="32"/>
  <c r="AO1253" i="32"/>
  <c r="AO1252" i="32"/>
  <c r="AO1251" i="32"/>
  <c r="AO1250" i="32"/>
  <c r="AO1249" i="32"/>
  <c r="AO1248" i="32"/>
  <c r="AO1247" i="32"/>
  <c r="AO1246" i="32"/>
  <c r="AO1245" i="32"/>
  <c r="AO1244" i="32"/>
  <c r="AO1243" i="32"/>
  <c r="AO1242" i="32"/>
  <c r="AO1241" i="32"/>
  <c r="AO1240" i="32"/>
  <c r="AO1239" i="32"/>
  <c r="AO1238" i="32"/>
  <c r="AO1237" i="32"/>
  <c r="AO1236" i="32"/>
  <c r="AO1235" i="32"/>
  <c r="AO1234" i="32"/>
  <c r="AO1233" i="32"/>
  <c r="AO1232" i="32"/>
  <c r="AO1231" i="32"/>
  <c r="AO1230" i="32"/>
  <c r="AO1229" i="32"/>
  <c r="AO1228" i="32"/>
  <c r="AO1227" i="32"/>
  <c r="AO1226" i="32"/>
  <c r="AO1225" i="32"/>
  <c r="AO1224" i="32"/>
  <c r="AO1223" i="32"/>
  <c r="AO1222" i="32"/>
  <c r="AO1221" i="32"/>
  <c r="AO1220" i="32"/>
  <c r="AO1219" i="32"/>
  <c r="AO1218" i="32"/>
  <c r="AO1217" i="32"/>
  <c r="AO1216" i="32"/>
  <c r="AO1215" i="32"/>
  <c r="AO1214" i="32"/>
  <c r="AO1213" i="32"/>
  <c r="AO1212" i="32"/>
  <c r="AO1211" i="32"/>
  <c r="AO1210" i="32"/>
  <c r="AO1209" i="32"/>
  <c r="AO1208" i="32"/>
  <c r="AO1207" i="32"/>
  <c r="AO1206" i="32"/>
  <c r="AO1205" i="32"/>
  <c r="AO1204" i="32"/>
  <c r="AO1203" i="32"/>
  <c r="AO1202" i="32"/>
  <c r="AO1201" i="32"/>
  <c r="AO1200" i="32"/>
  <c r="AO1199" i="32"/>
  <c r="AO1198" i="32"/>
  <c r="AO1197" i="32"/>
  <c r="AO1196" i="32"/>
  <c r="AO1195" i="32"/>
  <c r="AO1194" i="32"/>
  <c r="AO1193" i="32"/>
  <c r="AO1192" i="32"/>
  <c r="AO1191" i="32"/>
  <c r="AC2043" i="32"/>
  <c r="AD2043" i="32" s="1"/>
  <c r="AC2063" i="32"/>
  <c r="AD2063" i="32" s="1"/>
  <c r="AC2068" i="32"/>
  <c r="AD2068" i="32" s="1"/>
  <c r="AC2069" i="32"/>
  <c r="AD2069" i="32" s="1"/>
  <c r="AC2070" i="32"/>
  <c r="AD2070" i="32" s="1"/>
  <c r="AC2071" i="32"/>
  <c r="AD2071" i="32" s="1"/>
  <c r="AC2079" i="32"/>
  <c r="AD2079" i="32" s="1"/>
  <c r="AC2143" i="32"/>
  <c r="AD2143" i="32" s="1"/>
  <c r="AC2457" i="32"/>
  <c r="AD2457" i="32" s="1"/>
  <c r="AC2459" i="32"/>
  <c r="AD2459" i="32" s="1"/>
  <c r="AC2460" i="32"/>
  <c r="AD2460" i="32" s="1"/>
  <c r="AC2461" i="32"/>
  <c r="AD2461" i="32" s="1"/>
  <c r="AC2463" i="32"/>
  <c r="AD2463" i="32" s="1"/>
  <c r="AC2464" i="32"/>
  <c r="AD2464" i="32" s="1"/>
  <c r="AC2465" i="32"/>
  <c r="AD2465" i="32" s="1"/>
  <c r="AC3000" i="32"/>
  <c r="AD3000" i="32" s="1"/>
  <c r="AC3348" i="32"/>
  <c r="AD3348" i="32" s="1"/>
  <c r="AC3350" i="32"/>
  <c r="AD3350" i="32" s="1"/>
  <c r="AC5936" i="32"/>
  <c r="AD5936" i="32" s="1"/>
  <c r="AC6506" i="32"/>
  <c r="AD6506" i="32" s="1"/>
  <c r="AC6734" i="32"/>
  <c r="AD6734" i="32" s="1"/>
  <c r="AC6811" i="32"/>
  <c r="AD6811" i="32" s="1"/>
  <c r="AC6812" i="32"/>
  <c r="AD6812" i="32" s="1"/>
  <c r="AC6815" i="32"/>
  <c r="AD6815" i="32" s="1"/>
  <c r="AC6822" i="32"/>
  <c r="AD6822" i="32" s="1"/>
  <c r="AC6826" i="32"/>
  <c r="AD6826" i="32" s="1"/>
  <c r="AC6830" i="32"/>
  <c r="AD6830" i="32" s="1"/>
  <c r="AC6838" i="32"/>
  <c r="AD6838" i="32" s="1"/>
  <c r="AC6839" i="32"/>
  <c r="AD6839" i="32" s="1"/>
  <c r="AC6843" i="32"/>
  <c r="AD6843" i="32" s="1"/>
  <c r="AC6847" i="32"/>
  <c r="AD6847" i="32" s="1"/>
  <c r="AC6851" i="32"/>
  <c r="AD6851" i="32" s="1"/>
  <c r="AC6853" i="32"/>
  <c r="AD6853" i="32" s="1"/>
  <c r="AC6854" i="32"/>
  <c r="AD6854" i="32" s="1"/>
  <c r="AC6856" i="32"/>
  <c r="AD6856" i="32" s="1"/>
  <c r="AC6858" i="32"/>
  <c r="AD6858" i="32" s="1"/>
  <c r="AC6877" i="32"/>
  <c r="AD6877" i="32" s="1"/>
  <c r="AC6886" i="32"/>
  <c r="AD6886" i="32" s="1"/>
  <c r="AC6892" i="32"/>
  <c r="AD6892" i="32" s="1"/>
  <c r="AC6900" i="32"/>
  <c r="AD6900" i="32" s="1"/>
  <c r="AC6909" i="32"/>
  <c r="AD6909" i="32" s="1"/>
  <c r="AT6933" i="32"/>
  <c r="AU6933" i="32"/>
  <c r="AV6933" i="32"/>
  <c r="AW6933" i="32"/>
  <c r="AW6851" i="32"/>
  <c r="AW6858" i="32"/>
  <c r="AV6886" i="32"/>
  <c r="AC4038" i="32"/>
  <c r="AD4038" i="32" s="1"/>
  <c r="AC4002" i="32"/>
  <c r="AD4002" i="32" s="1"/>
  <c r="AC3919" i="32"/>
  <c r="AD3919" i="32" s="1"/>
  <c r="AC3762" i="32"/>
  <c r="AD3762" i="32" s="1"/>
  <c r="AC3750" i="32"/>
  <c r="AD3750" i="32" s="1"/>
  <c r="AC3731" i="32"/>
  <c r="AD3731" i="32" s="1"/>
  <c r="AC3715" i="32"/>
  <c r="AD3715" i="32" s="1"/>
  <c r="AC3700" i="32"/>
  <c r="AD3700" i="32" s="1"/>
  <c r="AC3690" i="32"/>
  <c r="AD3690" i="32" s="1"/>
  <c r="AC3687" i="32"/>
  <c r="AD3687" i="32" s="1"/>
  <c r="AC3672" i="32"/>
  <c r="AD3672" i="32" s="1"/>
  <c r="AC3671" i="32"/>
  <c r="AD3671" i="32" s="1"/>
  <c r="AC3642" i="32"/>
  <c r="AD3642" i="32" s="1"/>
  <c r="AC3636" i="32"/>
  <c r="AD3636" i="32" s="1"/>
  <c r="AC3635" i="32"/>
  <c r="AD3635" i="32" s="1"/>
  <c r="AC3623" i="32"/>
  <c r="AD3623" i="32" s="1"/>
  <c r="AC3594" i="32"/>
  <c r="AD3594" i="32" s="1"/>
  <c r="AC3575" i="32"/>
  <c r="AD3575" i="32" s="1"/>
  <c r="AC3570" i="32"/>
  <c r="AD3570" i="32" s="1"/>
  <c r="AC3547" i="32"/>
  <c r="AD3547" i="32" s="1"/>
  <c r="AC3533" i="32"/>
  <c r="AD3533" i="32" s="1"/>
  <c r="AC3486" i="32"/>
  <c r="AD3486" i="32" s="1"/>
  <c r="AC3475" i="32"/>
  <c r="AD3475" i="32" s="1"/>
  <c r="AC3471" i="32"/>
  <c r="AD3471" i="32" s="1"/>
  <c r="AC3451" i="32"/>
  <c r="AD3451" i="32" s="1"/>
  <c r="AC3420" i="32"/>
  <c r="AD3420" i="32" s="1"/>
  <c r="AC3403" i="32"/>
  <c r="AD3403" i="32" s="1"/>
  <c r="AC3375" i="32"/>
  <c r="AD3375" i="32" s="1"/>
  <c r="AC3367" i="32"/>
  <c r="AD3367" i="32" s="1"/>
  <c r="AC3363" i="32"/>
  <c r="AD3363" i="32" s="1"/>
  <c r="AC2433" i="32"/>
  <c r="AD2433" i="32" s="1"/>
  <c r="AC2388" i="32"/>
  <c r="AD2388" i="32" s="1"/>
  <c r="AC2364" i="32"/>
  <c r="AD2364" i="32" s="1"/>
  <c r="AC2360" i="32"/>
  <c r="AD2360" i="32" s="1"/>
  <c r="AC1887" i="32"/>
  <c r="AD1887" i="32" s="1"/>
  <c r="AC1881" i="32"/>
  <c r="AD1881" i="32" s="1"/>
  <c r="AC1827" i="32"/>
  <c r="AD1827" i="32" s="1"/>
  <c r="AC1812" i="32"/>
  <c r="AD1812" i="32" s="1"/>
  <c r="AC1804" i="32"/>
  <c r="AD1804" i="32" s="1"/>
  <c r="AC1797" i="32"/>
  <c r="AD1797" i="32" s="1"/>
  <c r="AC1779" i="32"/>
  <c r="AD1779" i="32" s="1"/>
  <c r="AC1748" i="32"/>
  <c r="AD1748" i="32" s="1"/>
  <c r="AC1743" i="32"/>
  <c r="AD1743" i="32" s="1"/>
  <c r="AC1740" i="32"/>
  <c r="AD1740" i="32" s="1"/>
  <c r="AC1736" i="32"/>
  <c r="AD1736" i="32" s="1"/>
  <c r="AC1720" i="32"/>
  <c r="AD1720" i="32" s="1"/>
  <c r="AC1719" i="32"/>
  <c r="AD1719" i="32" s="1"/>
  <c r="AC1701" i="32"/>
  <c r="AD1701" i="32" s="1"/>
  <c r="AC1692" i="32"/>
  <c r="AD1692" i="32" s="1"/>
  <c r="AC1688" i="32"/>
  <c r="AD1688" i="32" s="1"/>
  <c r="AC1683" i="32"/>
  <c r="AD1683" i="32" s="1"/>
  <c r="AC1648" i="32"/>
  <c r="AD1648" i="32" s="1"/>
  <c r="AC1647" i="32"/>
  <c r="AD1647" i="32" s="1"/>
  <c r="AC1617" i="32"/>
  <c r="AD1617" i="32" s="1"/>
  <c r="AC1600" i="32"/>
  <c r="AD1600" i="32" s="1"/>
  <c r="AC1572" i="32"/>
  <c r="AD1572" i="32" s="1"/>
  <c r="AC1563" i="32"/>
  <c r="AD1563" i="32" s="1"/>
  <c r="AC1551" i="32"/>
  <c r="AD1551" i="32" s="1"/>
  <c r="AC1540" i="32"/>
  <c r="AD1540" i="32" s="1"/>
  <c r="AC1536" i="32"/>
  <c r="AD1536" i="32" s="1"/>
  <c r="AC1527" i="32"/>
  <c r="AD1527" i="32" s="1"/>
  <c r="AC1526" i="32"/>
  <c r="AD1526" i="32" s="1"/>
  <c r="AC1516" i="32"/>
  <c r="AD1516" i="32" s="1"/>
  <c r="AC1500" i="32"/>
  <c r="AD1500" i="32" s="1"/>
  <c r="AC1488" i="32"/>
  <c r="AD1488" i="32" s="1"/>
  <c r="AC1480" i="32"/>
  <c r="AD1480" i="32" s="1"/>
  <c r="AC1468" i="32"/>
  <c r="AD1468" i="32" s="1"/>
  <c r="AC1452" i="32"/>
  <c r="AD1452" i="32" s="1"/>
  <c r="AC1436" i="32"/>
  <c r="AD1436" i="32" s="1"/>
  <c r="AC1404" i="32"/>
  <c r="AD1404" i="32" s="1"/>
  <c r="AC1384" i="32"/>
  <c r="AD1384" i="32" s="1"/>
  <c r="AC1368" i="32"/>
  <c r="AD1368" i="32" s="1"/>
  <c r="AC1360" i="32"/>
  <c r="AD1360" i="32" s="1"/>
  <c r="AC1352" i="32"/>
  <c r="AD1352" i="32" s="1"/>
  <c r="AC1336" i="32"/>
  <c r="AD1336" i="32" s="1"/>
  <c r="AC1320" i="32"/>
  <c r="AD1320" i="32" s="1"/>
  <c r="AC1317" i="32"/>
  <c r="AD1317" i="32" s="1"/>
  <c r="AC1316" i="32"/>
  <c r="AD1316" i="32" s="1"/>
  <c r="AC1312" i="32"/>
  <c r="AD1312" i="32" s="1"/>
  <c r="AC1296" i="32"/>
  <c r="AD1296" i="32" s="1"/>
  <c r="AC1284" i="32"/>
  <c r="AD1284" i="32" s="1"/>
  <c r="AC1280" i="32"/>
  <c r="AD1280" i="32" s="1"/>
  <c r="AC1250" i="32"/>
  <c r="AD1250" i="32" s="1"/>
  <c r="AC1244" i="32"/>
  <c r="AD1244" i="32" s="1"/>
  <c r="AC1228" i="32"/>
  <c r="AD1228" i="32" s="1"/>
  <c r="AC1212" i="32"/>
  <c r="AD1212" i="32" s="1"/>
  <c r="AC1208" i="32"/>
  <c r="AD1208" i="32" s="1"/>
  <c r="AC1200" i="32"/>
  <c r="AD1200" i="32" s="1"/>
  <c r="AC1185" i="32"/>
  <c r="AD1185" i="32" s="1"/>
  <c r="AC1178" i="32"/>
  <c r="AD1178" i="32" s="1"/>
  <c r="AC1156" i="32"/>
  <c r="AD1156" i="32" s="1"/>
  <c r="AC1149" i="32"/>
  <c r="AD1149" i="32" s="1"/>
  <c r="AC1148" i="32"/>
  <c r="AD1148" i="32" s="1"/>
  <c r="AC1137" i="32"/>
  <c r="AD1137" i="32" s="1"/>
  <c r="AC1132" i="32"/>
  <c r="AD1132" i="32" s="1"/>
  <c r="AC1120" i="32"/>
  <c r="AD1120" i="32" s="1"/>
  <c r="AC1118" i="32"/>
  <c r="AD1118" i="32" s="1"/>
  <c r="AC1100" i="32"/>
  <c r="AD1100" i="32" s="1"/>
  <c r="AC1084" i="32"/>
  <c r="AD1084" i="32" s="1"/>
  <c r="AC1072" i="32"/>
  <c r="AD1072" i="32" s="1"/>
  <c r="AC1024" i="32"/>
  <c r="AD1024" i="32" s="1"/>
  <c r="AC1008" i="32"/>
  <c r="AD1008" i="32" s="1"/>
  <c r="AC996" i="32"/>
  <c r="AD996" i="32" s="1"/>
  <c r="AC957" i="32"/>
  <c r="AD957" i="32" s="1"/>
  <c r="AC928" i="32"/>
  <c r="AD928" i="32" s="1"/>
  <c r="AC920" i="32"/>
  <c r="AD920" i="32" s="1"/>
  <c r="AC909" i="32"/>
  <c r="AD909" i="32" s="1"/>
  <c r="AC900" i="32"/>
  <c r="AD900" i="32" s="1"/>
  <c r="AC892" i="32"/>
  <c r="AD892" i="32" s="1"/>
  <c r="AC872" i="32"/>
  <c r="AD872" i="32" s="1"/>
  <c r="AC868" i="32"/>
  <c r="AD868" i="32" s="1"/>
  <c r="AC852" i="32"/>
  <c r="AD852" i="32" s="1"/>
  <c r="AC849" i="32"/>
  <c r="AD849" i="32" s="1"/>
  <c r="AC832" i="32"/>
  <c r="AD832" i="32" s="1"/>
  <c r="AC828" i="32"/>
  <c r="AD828" i="32" s="1"/>
  <c r="AC824" i="32"/>
  <c r="AD824" i="32" s="1"/>
  <c r="AC813" i="32"/>
  <c r="AD813" i="32" s="1"/>
  <c r="AC812" i="32"/>
  <c r="AD812" i="32" s="1"/>
  <c r="AC808" i="32"/>
  <c r="AD808" i="32" s="1"/>
  <c r="AC780" i="32"/>
  <c r="AD780" i="32" s="1"/>
  <c r="AC772" i="32"/>
  <c r="AD772" i="32" s="1"/>
  <c r="AC768" i="32"/>
  <c r="AD768" i="32" s="1"/>
  <c r="AC760" i="32"/>
  <c r="AD760" i="32" s="1"/>
  <c r="AC744" i="32"/>
  <c r="AD744" i="32" s="1"/>
  <c r="AC736" i="32"/>
  <c r="AD736" i="32" s="1"/>
  <c r="AC717" i="32"/>
  <c r="AD717" i="32" s="1"/>
  <c r="AC716" i="32"/>
  <c r="AD716" i="32" s="1"/>
  <c r="AC700" i="32"/>
  <c r="AD700" i="32" s="1"/>
  <c r="AC693" i="32"/>
  <c r="AD693" i="32" s="1"/>
  <c r="AC684" i="32"/>
  <c r="AD684" i="32" s="1"/>
  <c r="AC681" i="32"/>
  <c r="AD681" i="32" s="1"/>
  <c r="AC664" i="32"/>
  <c r="AD664" i="32" s="1"/>
  <c r="AC652" i="32"/>
  <c r="AD652" i="32" s="1"/>
  <c r="AC636" i="32"/>
  <c r="AD636" i="32" s="1"/>
  <c r="AC613" i="32"/>
  <c r="AD613" i="32" s="1"/>
  <c r="AC612" i="32"/>
  <c r="AD612" i="32" s="1"/>
  <c r="AC609" i="32"/>
  <c r="AD609" i="32" s="1"/>
  <c r="AC600" i="32"/>
  <c r="AD600" i="32" s="1"/>
  <c r="AC588" i="32"/>
  <c r="AD588" i="32" s="1"/>
  <c r="AC584" i="32"/>
  <c r="AD584" i="32" s="1"/>
  <c r="AC580" i="32"/>
  <c r="AD580" i="32" s="1"/>
  <c r="AC573" i="32"/>
  <c r="AD573" i="32" s="1"/>
  <c r="AC560" i="32"/>
  <c r="AD560" i="32" s="1"/>
  <c r="AC556" i="32"/>
  <c r="AD556" i="32" s="1"/>
  <c r="AC549" i="32"/>
  <c r="AD549" i="32" s="1"/>
  <c r="AC544" i="32"/>
  <c r="AD544" i="32" s="1"/>
  <c r="AC532" i="32"/>
  <c r="AD532" i="32" s="1"/>
  <c r="AC508" i="32"/>
  <c r="AD508" i="32" s="1"/>
  <c r="AC494" i="32"/>
  <c r="AD494" i="32" s="1"/>
  <c r="AC480" i="32"/>
  <c r="AD480" i="32" s="1"/>
  <c r="AC472" i="32"/>
  <c r="AD472" i="32" s="1"/>
  <c r="AC465" i="32"/>
  <c r="AD465" i="32" s="1"/>
  <c r="AC460" i="32"/>
  <c r="AD460" i="32" s="1"/>
  <c r="AC453" i="32"/>
  <c r="AD453" i="32" s="1"/>
  <c r="AC445" i="32"/>
  <c r="AD445" i="32" s="1"/>
  <c r="AC444" i="32"/>
  <c r="AD444" i="32" s="1"/>
  <c r="AC441" i="32"/>
  <c r="AD441" i="32" s="1"/>
  <c r="AC436" i="32"/>
  <c r="AD436" i="32" s="1"/>
  <c r="AC420" i="32"/>
  <c r="AD420" i="32" s="1"/>
  <c r="AC412" i="32"/>
  <c r="AD412" i="32" s="1"/>
  <c r="AC393" i="32"/>
  <c r="AD393" i="32" s="1"/>
  <c r="AC392" i="32"/>
  <c r="AD392" i="32" s="1"/>
  <c r="AC388" i="32"/>
  <c r="AD388" i="32" s="1"/>
  <c r="AC372" i="32"/>
  <c r="AD372" i="32" s="1"/>
  <c r="AC368" i="32"/>
  <c r="AD368" i="32" s="1"/>
  <c r="AC364" i="32"/>
  <c r="AD364" i="32" s="1"/>
  <c r="AC360" i="32"/>
  <c r="AD360" i="32" s="1"/>
  <c r="AC357" i="32"/>
  <c r="AD357" i="32" s="1"/>
  <c r="AC356" i="32"/>
  <c r="AD356" i="32" s="1"/>
  <c r="AC352" i="32"/>
  <c r="AD352" i="32" s="1"/>
  <c r="AC351" i="32"/>
  <c r="AD351" i="32" s="1"/>
  <c r="AC340" i="32"/>
  <c r="AD340" i="32" s="1"/>
  <c r="AC339" i="32"/>
  <c r="AD339" i="32" s="1"/>
  <c r="AC333" i="32"/>
  <c r="AD333" i="32" s="1"/>
  <c r="AC328" i="32"/>
  <c r="AD328" i="32" s="1"/>
  <c r="AC327" i="32"/>
  <c r="AD327" i="32" s="1"/>
  <c r="AC315" i="32"/>
  <c r="AD315" i="32" s="1"/>
  <c r="AC304" i="32"/>
  <c r="AD304" i="32" s="1"/>
  <c r="AC303" i="32"/>
  <c r="AD303" i="32" s="1"/>
  <c r="AC297" i="32"/>
  <c r="AD297" i="32" s="1"/>
  <c r="AC292" i="32"/>
  <c r="AD292" i="32" s="1"/>
  <c r="AC291" i="32"/>
  <c r="AD291" i="32" s="1"/>
  <c r="AC288" i="32"/>
  <c r="AD288" i="32" s="1"/>
  <c r="AC280" i="32"/>
  <c r="AD280" i="32" s="1"/>
  <c r="AC279" i="32"/>
  <c r="AD279" i="32" s="1"/>
  <c r="AC273" i="32"/>
  <c r="AD273" i="32" s="1"/>
  <c r="AC272" i="32"/>
  <c r="AD272" i="32" s="1"/>
  <c r="AC267" i="32"/>
  <c r="AD267" i="32" s="1"/>
  <c r="AC266" i="32"/>
  <c r="AD266" i="32" s="1"/>
  <c r="AC261" i="32"/>
  <c r="AD261" i="32" s="1"/>
  <c r="AC255" i="32"/>
  <c r="AD255" i="32" s="1"/>
  <c r="AC249" i="32"/>
  <c r="AD249" i="32" s="1"/>
  <c r="AC248" i="32"/>
  <c r="AD248" i="32" s="1"/>
  <c r="AC227" i="32"/>
  <c r="AD227" i="32" s="1"/>
  <c r="AC225" i="32"/>
  <c r="AD225" i="32" s="1"/>
  <c r="AC224" i="32"/>
  <c r="AD224" i="32" s="1"/>
  <c r="AC220" i="32"/>
  <c r="AD220" i="32" s="1"/>
  <c r="AC219" i="32"/>
  <c r="AD219" i="32" s="1"/>
  <c r="AC216" i="32"/>
  <c r="AD216" i="32" s="1"/>
  <c r="AC201" i="32"/>
  <c r="AD201" i="32" s="1"/>
  <c r="AC200" i="32"/>
  <c r="AD200" i="32" s="1"/>
  <c r="AC196" i="32"/>
  <c r="AD196" i="32" s="1"/>
  <c r="AC195" i="32"/>
  <c r="AD195" i="32" s="1"/>
  <c r="AC185" i="32"/>
  <c r="AD185" i="32" s="1"/>
  <c r="AC183" i="32"/>
  <c r="AD183" i="32" s="1"/>
  <c r="AC181" i="32"/>
  <c r="AD181" i="32" s="1"/>
  <c r="AC180" i="32"/>
  <c r="AD180" i="32" s="1"/>
  <c r="AC171" i="32"/>
  <c r="AD171" i="32" s="1"/>
  <c r="AC168" i="32"/>
  <c r="AD168" i="32" s="1"/>
  <c r="AC155" i="32"/>
  <c r="AD155" i="32" s="1"/>
  <c r="AC148" i="32"/>
  <c r="AD148" i="32" s="1"/>
  <c r="AC147" i="32"/>
  <c r="AD147" i="32" s="1"/>
  <c r="AC144" i="32"/>
  <c r="AD144" i="32" s="1"/>
  <c r="AC140" i="32"/>
  <c r="AD140" i="32" s="1"/>
  <c r="AC137" i="32"/>
  <c r="AD137" i="32" s="1"/>
  <c r="AC136" i="32"/>
  <c r="AD136" i="32" s="1"/>
  <c r="AC135" i="32"/>
  <c r="AD135" i="32" s="1"/>
  <c r="AC132" i="32"/>
  <c r="AD132" i="32" s="1"/>
  <c r="AC124" i="32"/>
  <c r="AD124" i="32" s="1"/>
  <c r="AC117" i="32"/>
  <c r="AD117" i="32" s="1"/>
  <c r="AC116" i="32"/>
  <c r="AD116" i="32" s="1"/>
  <c r="AC108" i="32"/>
  <c r="AD108" i="32" s="1"/>
  <c r="AC105" i="32"/>
  <c r="AD105" i="32" s="1"/>
  <c r="AC104" i="32"/>
  <c r="AD104" i="32" s="1"/>
  <c r="AC96" i="32"/>
  <c r="AD96" i="32" s="1"/>
  <c r="AC93" i="32"/>
  <c r="AD93" i="32" s="1"/>
  <c r="AC92" i="32"/>
  <c r="AD92" i="32" s="1"/>
  <c r="AC89" i="32"/>
  <c r="AD89" i="32" s="1"/>
  <c r="AC88" i="32"/>
  <c r="AD88" i="32" s="1"/>
  <c r="AC84" i="32"/>
  <c r="AD84" i="32" s="1"/>
  <c r="AC83" i="32"/>
  <c r="AD83" i="32" s="1"/>
  <c r="AC77" i="32"/>
  <c r="AD77" i="32" s="1"/>
  <c r="AC76" i="32"/>
  <c r="AD76" i="32" s="1"/>
  <c r="AC75" i="32"/>
  <c r="AD75" i="32" s="1"/>
  <c r="AC72" i="32"/>
  <c r="AD72" i="32" s="1"/>
  <c r="AC69" i="32"/>
  <c r="AD69" i="32" s="1"/>
  <c r="AC59" i="32"/>
  <c r="AD59" i="32" s="1"/>
  <c r="AC57" i="32"/>
  <c r="AD57" i="32" s="1"/>
  <c r="AC53" i="32"/>
  <c r="AD53" i="32" s="1"/>
  <c r="AC52" i="32"/>
  <c r="AD52" i="32" s="1"/>
  <c r="AC39" i="32"/>
  <c r="AD39" i="32" s="1"/>
  <c r="AC36" i="32"/>
  <c r="AD36" i="32" s="1"/>
  <c r="AC29" i="32"/>
  <c r="AD29" i="32" s="1"/>
  <c r="AC27" i="32"/>
  <c r="AD27" i="32" s="1"/>
  <c r="AC24" i="32"/>
  <c r="AD24" i="32" s="1"/>
  <c r="AC23" i="32"/>
  <c r="AD23" i="32" s="1"/>
  <c r="AC19" i="32"/>
  <c r="AD19" i="32" s="1"/>
  <c r="AC20" i="32"/>
  <c r="AD20" i="32" s="1"/>
  <c r="AC21" i="32"/>
  <c r="AD21" i="32" s="1"/>
  <c r="AC22" i="32"/>
  <c r="AD22" i="32" s="1"/>
  <c r="AC30" i="32"/>
  <c r="AD30" i="32" s="1"/>
  <c r="AC31" i="32"/>
  <c r="AD31" i="32" s="1"/>
  <c r="AC32" i="32"/>
  <c r="AD32" i="32" s="1"/>
  <c r="AC33" i="32"/>
  <c r="AD33" i="32" s="1"/>
  <c r="AC34" i="32"/>
  <c r="AD34" i="32" s="1"/>
  <c r="AC38" i="32"/>
  <c r="AD38" i="32" s="1"/>
  <c r="AC42" i="32"/>
  <c r="AD42" i="32" s="1"/>
  <c r="AC43" i="32"/>
  <c r="AD43" i="32" s="1"/>
  <c r="AC44" i="32"/>
  <c r="AD44" i="32" s="1"/>
  <c r="AC45" i="32"/>
  <c r="AD45" i="32" s="1"/>
  <c r="AC46" i="32"/>
  <c r="AD46" i="32" s="1"/>
  <c r="AC47" i="32"/>
  <c r="AD47" i="32" s="1"/>
  <c r="AC48" i="32"/>
  <c r="AD48" i="32" s="1"/>
  <c r="AC51" i="32"/>
  <c r="AD51" i="32" s="1"/>
  <c r="AC54" i="32"/>
  <c r="AD54" i="32" s="1"/>
  <c r="AC55" i="32"/>
  <c r="AD55" i="32" s="1"/>
  <c r="AC56" i="32"/>
  <c r="AD56" i="32" s="1"/>
  <c r="AC58" i="32"/>
  <c r="AD58" i="32" s="1"/>
  <c r="AC60" i="32"/>
  <c r="AD60" i="32" s="1"/>
  <c r="AC62" i="32"/>
  <c r="AD62" i="32" s="1"/>
  <c r="AC65" i="32"/>
  <c r="AD65" i="32" s="1"/>
  <c r="AC66" i="32"/>
  <c r="AD66" i="32" s="1"/>
  <c r="AC67" i="32"/>
  <c r="AD67" i="32" s="1"/>
  <c r="AC68" i="32"/>
  <c r="AD68" i="32" s="1"/>
  <c r="AC70" i="32"/>
  <c r="AD70" i="32" s="1"/>
  <c r="AC78" i="32"/>
  <c r="AD78" i="32" s="1"/>
  <c r="AC79" i="32"/>
  <c r="AD79" i="32" s="1"/>
  <c r="AC80" i="32"/>
  <c r="AD80" i="32" s="1"/>
  <c r="AC81" i="32"/>
  <c r="AD81" i="32" s="1"/>
  <c r="AC82" i="32"/>
  <c r="AD82" i="32" s="1"/>
  <c r="AC87" i="32"/>
  <c r="AD87" i="32" s="1"/>
  <c r="AC90" i="32"/>
  <c r="AD90" i="32" s="1"/>
  <c r="AC91" i="32"/>
  <c r="AD91" i="32" s="1"/>
  <c r="AC94" i="32"/>
  <c r="AD94" i="32" s="1"/>
  <c r="AC95" i="32"/>
  <c r="AD95" i="32" s="1"/>
  <c r="AC98" i="32"/>
  <c r="AD98" i="32" s="1"/>
  <c r="AC99" i="32"/>
  <c r="AD99" i="32" s="1"/>
  <c r="AC100" i="32"/>
  <c r="AD100" i="32" s="1"/>
  <c r="AC102" i="32"/>
  <c r="AD102" i="32" s="1"/>
  <c r="AC103" i="32"/>
  <c r="AD103" i="32" s="1"/>
  <c r="AC106" i="32"/>
  <c r="AD106" i="32" s="1"/>
  <c r="AC111" i="32"/>
  <c r="AD111" i="32" s="1"/>
  <c r="AC112" i="32"/>
  <c r="AD112" i="32" s="1"/>
  <c r="AC114" i="32"/>
  <c r="AD114" i="32" s="1"/>
  <c r="AC115" i="32"/>
  <c r="AD115" i="32" s="1"/>
  <c r="AC118" i="32"/>
  <c r="AD118" i="32" s="1"/>
  <c r="AC119" i="32"/>
  <c r="AD119" i="32" s="1"/>
  <c r="AC122" i="32"/>
  <c r="AD122" i="32" s="1"/>
  <c r="AC125" i="32"/>
  <c r="AD125" i="32" s="1"/>
  <c r="AC127" i="32"/>
  <c r="AD127" i="32" s="1"/>
  <c r="AC128" i="32"/>
  <c r="AD128" i="32" s="1"/>
  <c r="AC129" i="32"/>
  <c r="AD129" i="32" s="1"/>
  <c r="AC139" i="32"/>
  <c r="AD139" i="32" s="1"/>
  <c r="AC141" i="32"/>
  <c r="AD141" i="32" s="1"/>
  <c r="AC142" i="32"/>
  <c r="AD142" i="32" s="1"/>
  <c r="AC143" i="32"/>
  <c r="AD143" i="32" s="1"/>
  <c r="AC146" i="32"/>
  <c r="AD146" i="32" s="1"/>
  <c r="AC149" i="32"/>
  <c r="AD149" i="32" s="1"/>
  <c r="AC150" i="32"/>
  <c r="AD150" i="32" s="1"/>
  <c r="AC151" i="32"/>
  <c r="AD151" i="32" s="1"/>
  <c r="AC152" i="32"/>
  <c r="AD152" i="32" s="1"/>
  <c r="AC153" i="32"/>
  <c r="AD153" i="32" s="1"/>
  <c r="AC154" i="32"/>
  <c r="AD154" i="32" s="1"/>
  <c r="AC159" i="32"/>
  <c r="AD159" i="32" s="1"/>
  <c r="AC160" i="32"/>
  <c r="AD160" i="32" s="1"/>
  <c r="AC162" i="32"/>
  <c r="AD162" i="32" s="1"/>
  <c r="AC163" i="32"/>
  <c r="AD163" i="32" s="1"/>
  <c r="AC164" i="32"/>
  <c r="AD164" i="32" s="1"/>
  <c r="AC165" i="32"/>
  <c r="AD165" i="32" s="1"/>
  <c r="AC166" i="32"/>
  <c r="AD166" i="32" s="1"/>
  <c r="AC167" i="32"/>
  <c r="AD167" i="32" s="1"/>
  <c r="AC174" i="32"/>
  <c r="AD174" i="32" s="1"/>
  <c r="AC175" i="32"/>
  <c r="AD175" i="32" s="1"/>
  <c r="AC176" i="32"/>
  <c r="AD176" i="32" s="1"/>
  <c r="AC177" i="32"/>
  <c r="AD177" i="32" s="1"/>
  <c r="AC178" i="32"/>
  <c r="AD178" i="32" s="1"/>
  <c r="AC179" i="32"/>
  <c r="AD179" i="32" s="1"/>
  <c r="AC186" i="32"/>
  <c r="AD186" i="32" s="1"/>
  <c r="AC187" i="32"/>
  <c r="AD187" i="32" s="1"/>
  <c r="AC188" i="32"/>
  <c r="AD188" i="32" s="1"/>
  <c r="AC189" i="32"/>
  <c r="AD189" i="32" s="1"/>
  <c r="AC190" i="32"/>
  <c r="AD190" i="32" s="1"/>
  <c r="AC191" i="32"/>
  <c r="AD191" i="32" s="1"/>
  <c r="AC197" i="32"/>
  <c r="AD197" i="32" s="1"/>
  <c r="AC198" i="32"/>
  <c r="AD198" i="32" s="1"/>
  <c r="AC199" i="32"/>
  <c r="AD199" i="32" s="1"/>
  <c r="AC204" i="32"/>
  <c r="AD204" i="32" s="1"/>
  <c r="AC208" i="32"/>
  <c r="AD208" i="32" s="1"/>
  <c r="AC209" i="32"/>
  <c r="AD209" i="32" s="1"/>
  <c r="AC210" i="32"/>
  <c r="AD210" i="32" s="1"/>
  <c r="AC211" i="32"/>
  <c r="AD211" i="32" s="1"/>
  <c r="AC213" i="32"/>
  <c r="AD213" i="32" s="1"/>
  <c r="AC214" i="32"/>
  <c r="AD214" i="32" s="1"/>
  <c r="AC215" i="32"/>
  <c r="AD215" i="32" s="1"/>
  <c r="AC223" i="32"/>
  <c r="AD223" i="32" s="1"/>
  <c r="AC226" i="32"/>
  <c r="AD226" i="32" s="1"/>
  <c r="AC228" i="32"/>
  <c r="AD228" i="32" s="1"/>
  <c r="AC231" i="32"/>
  <c r="AD231" i="32" s="1"/>
  <c r="AC233" i="32"/>
  <c r="AD233" i="32" s="1"/>
  <c r="AC234" i="32"/>
  <c r="AD234" i="32" s="1"/>
  <c r="AC235" i="32"/>
  <c r="AD235" i="32" s="1"/>
  <c r="AC236" i="32"/>
  <c r="AD236" i="32" s="1"/>
  <c r="AC238" i="32"/>
  <c r="AD238" i="32" s="1"/>
  <c r="AC239" i="32"/>
  <c r="AD239" i="32" s="1"/>
  <c r="AC242" i="32"/>
  <c r="AD242" i="32" s="1"/>
  <c r="AC243" i="32"/>
  <c r="AD243" i="32" s="1"/>
  <c r="AC246" i="32"/>
  <c r="AD246" i="32" s="1"/>
  <c r="AC247" i="32"/>
  <c r="AD247" i="32" s="1"/>
  <c r="AC251" i="32"/>
  <c r="AD251" i="32" s="1"/>
  <c r="AC252" i="32"/>
  <c r="AD252" i="32" s="1"/>
  <c r="AC257" i="32"/>
  <c r="AD257" i="32" s="1"/>
  <c r="AC258" i="32"/>
  <c r="AD258" i="32" s="1"/>
  <c r="AC259" i="32"/>
  <c r="AD259" i="32" s="1"/>
  <c r="AC260" i="32"/>
  <c r="AD260" i="32" s="1"/>
  <c r="AC262" i="32"/>
  <c r="AD262" i="32" s="1"/>
  <c r="AC263" i="32"/>
  <c r="AD263" i="32" s="1"/>
  <c r="AC264" i="32"/>
  <c r="AD264" i="32" s="1"/>
  <c r="AC268" i="32"/>
  <c r="AD268" i="32" s="1"/>
  <c r="AC269" i="32"/>
  <c r="AD269" i="32" s="1"/>
  <c r="AC270" i="32"/>
  <c r="AD270" i="32" s="1"/>
  <c r="AC271" i="32"/>
  <c r="AD271" i="32" s="1"/>
  <c r="AC274" i="32"/>
  <c r="AD274" i="32" s="1"/>
  <c r="AC275" i="32"/>
  <c r="AD275" i="32" s="1"/>
  <c r="AC276" i="32"/>
  <c r="AD276" i="32" s="1"/>
  <c r="AC278" i="32"/>
  <c r="AD278" i="32" s="1"/>
  <c r="AC281" i="32"/>
  <c r="AD281" i="32" s="1"/>
  <c r="AC283" i="32"/>
  <c r="AD283" i="32" s="1"/>
  <c r="AC284" i="32"/>
  <c r="AD284" i="32" s="1"/>
  <c r="AC285" i="32"/>
  <c r="AD285" i="32" s="1"/>
  <c r="AC286" i="32"/>
  <c r="AD286" i="32" s="1"/>
  <c r="AC293" i="32"/>
  <c r="AD293" i="32" s="1"/>
  <c r="AC294" i="32"/>
  <c r="AD294" i="32" s="1"/>
  <c r="AC295" i="32"/>
  <c r="AD295" i="32" s="1"/>
  <c r="AC298" i="32"/>
  <c r="AD298" i="32" s="1"/>
  <c r="AC299" i="32"/>
  <c r="AD299" i="32" s="1"/>
  <c r="AC300" i="32"/>
  <c r="AD300" i="32" s="1"/>
  <c r="AC306" i="32"/>
  <c r="AD306" i="32" s="1"/>
  <c r="AC307" i="32"/>
  <c r="AD307" i="32" s="1"/>
  <c r="AC308" i="32"/>
  <c r="AD308" i="32" s="1"/>
  <c r="AC309" i="32"/>
  <c r="AD309" i="32" s="1"/>
  <c r="AC310" i="32"/>
  <c r="AD310" i="32" s="1"/>
  <c r="AC311" i="32"/>
  <c r="AD311" i="32" s="1"/>
  <c r="AC312" i="32"/>
  <c r="AD312" i="32" s="1"/>
  <c r="AC316" i="32"/>
  <c r="AD316" i="32" s="1"/>
  <c r="AC318" i="32"/>
  <c r="AD318" i="32" s="1"/>
  <c r="AC319" i="32"/>
  <c r="AD319" i="32" s="1"/>
  <c r="AC320" i="32"/>
  <c r="AD320" i="32" s="1"/>
  <c r="AC321" i="32"/>
  <c r="AD321" i="32" s="1"/>
  <c r="AC322" i="32"/>
  <c r="AD322" i="32" s="1"/>
  <c r="AC323" i="32"/>
  <c r="AD323" i="32" s="1"/>
  <c r="AC324" i="32"/>
  <c r="AD324" i="32" s="1"/>
  <c r="AC326" i="32"/>
  <c r="AD326" i="32" s="1"/>
  <c r="AC329" i="32"/>
  <c r="AD329" i="32" s="1"/>
  <c r="AC330" i="32"/>
  <c r="AD330" i="32" s="1"/>
  <c r="AC331" i="32"/>
  <c r="AD331" i="32" s="1"/>
  <c r="AC332" i="32"/>
  <c r="AD332" i="32" s="1"/>
  <c r="AC334" i="32"/>
  <c r="AD334" i="32" s="1"/>
  <c r="AC341" i="32"/>
  <c r="AD341" i="32" s="1"/>
  <c r="AC342" i="32"/>
  <c r="AD342" i="32" s="1"/>
  <c r="AC343" i="32"/>
  <c r="AD343" i="32" s="1"/>
  <c r="AC344" i="32"/>
  <c r="AD344" i="32" s="1"/>
  <c r="AC346" i="32"/>
  <c r="AD346" i="32" s="1"/>
  <c r="AC348" i="32"/>
  <c r="AD348" i="32" s="1"/>
  <c r="AC353" i="32"/>
  <c r="AD353" i="32" s="1"/>
  <c r="AC355" i="32"/>
  <c r="AD355" i="32" s="1"/>
  <c r="AC358" i="32"/>
  <c r="AD358" i="32" s="1"/>
  <c r="AC359" i="32"/>
  <c r="AD359" i="32" s="1"/>
  <c r="AC363" i="32"/>
  <c r="AD363" i="32" s="1"/>
  <c r="AC366" i="32"/>
  <c r="AD366" i="32" s="1"/>
  <c r="AC367" i="32"/>
  <c r="AD367" i="32" s="1"/>
  <c r="AC369" i="32"/>
  <c r="AD369" i="32" s="1"/>
  <c r="AC370" i="32"/>
  <c r="AD370" i="32" s="1"/>
  <c r="AC374" i="32"/>
  <c r="AD374" i="32" s="1"/>
  <c r="AC375" i="32"/>
  <c r="AD375" i="32" s="1"/>
  <c r="AC376" i="32"/>
  <c r="AD376" i="32" s="1"/>
  <c r="AC378" i="32"/>
  <c r="AD378" i="32" s="1"/>
  <c r="AC379" i="32"/>
  <c r="AD379" i="32" s="1"/>
  <c r="AC380" i="32"/>
  <c r="AD380" i="32" s="1"/>
  <c r="AC381" i="32"/>
  <c r="AD381" i="32" s="1"/>
  <c r="AC382" i="32"/>
  <c r="AD382" i="32" s="1"/>
  <c r="AC383" i="32"/>
  <c r="AD383" i="32" s="1"/>
  <c r="AC387" i="32"/>
  <c r="AD387" i="32" s="1"/>
  <c r="AC389" i="32"/>
  <c r="AD389" i="32" s="1"/>
  <c r="AC390" i="32"/>
  <c r="AD390" i="32" s="1"/>
  <c r="AC391" i="32"/>
  <c r="AD391" i="32" s="1"/>
  <c r="AC394" i="32"/>
  <c r="AD394" i="32" s="1"/>
  <c r="AC395" i="32"/>
  <c r="AD395" i="32" s="1"/>
  <c r="AC399" i="32"/>
  <c r="AD399" i="32" s="1"/>
  <c r="AC400" i="32"/>
  <c r="AD400" i="32" s="1"/>
  <c r="AC401" i="32"/>
  <c r="AD401" i="32" s="1"/>
  <c r="AC402" i="32"/>
  <c r="AD402" i="32" s="1"/>
  <c r="AC403" i="32"/>
  <c r="AD403" i="32" s="1"/>
  <c r="AC404" i="32"/>
  <c r="AD404" i="32" s="1"/>
  <c r="AC405" i="32"/>
  <c r="AD405" i="32" s="1"/>
  <c r="AC406" i="32"/>
  <c r="AD406" i="32" s="1"/>
  <c r="AC407" i="32"/>
  <c r="AD407" i="32" s="1"/>
  <c r="AC408" i="32"/>
  <c r="AD408" i="32" s="1"/>
  <c r="AC411" i="32"/>
  <c r="AD411" i="32" s="1"/>
  <c r="AC413" i="32"/>
  <c r="AD413" i="32" s="1"/>
  <c r="AC415" i="32"/>
  <c r="AD415" i="32" s="1"/>
  <c r="AC416" i="32"/>
  <c r="AD416" i="32" s="1"/>
  <c r="AC417" i="32"/>
  <c r="AD417" i="32" s="1"/>
  <c r="AC418" i="32"/>
  <c r="AD418" i="32" s="1"/>
  <c r="AC419" i="32"/>
  <c r="AD419" i="32" s="1"/>
  <c r="AC423" i="32"/>
  <c r="AD423" i="32" s="1"/>
  <c r="AC424" i="32"/>
  <c r="AD424" i="32" s="1"/>
  <c r="AC425" i="32"/>
  <c r="AD425" i="32" s="1"/>
  <c r="AC426" i="32"/>
  <c r="AD426" i="32" s="1"/>
  <c r="AC427" i="32"/>
  <c r="AD427" i="32" s="1"/>
  <c r="AC428" i="32"/>
  <c r="AD428" i="32" s="1"/>
  <c r="AC429" i="32"/>
  <c r="AD429" i="32" s="1"/>
  <c r="AC430" i="32"/>
  <c r="AD430" i="32" s="1"/>
  <c r="AC431" i="32"/>
  <c r="AD431" i="32" s="1"/>
  <c r="AC432" i="32"/>
  <c r="AD432" i="32" s="1"/>
  <c r="AC435" i="32"/>
  <c r="AD435" i="32" s="1"/>
  <c r="AC438" i="32"/>
  <c r="AD438" i="32" s="1"/>
  <c r="AC439" i="32"/>
  <c r="AD439" i="32" s="1"/>
  <c r="AC440" i="32"/>
  <c r="AD440" i="32" s="1"/>
  <c r="AC442" i="32"/>
  <c r="AD442" i="32" s="1"/>
  <c r="AC443" i="32"/>
  <c r="AD443" i="32" s="1"/>
  <c r="AC447" i="32"/>
  <c r="AD447" i="32" s="1"/>
  <c r="AC449" i="32"/>
  <c r="AD449" i="32" s="1"/>
  <c r="AC450" i="32"/>
  <c r="AD450" i="32" s="1"/>
  <c r="AC451" i="32"/>
  <c r="AD451" i="32" s="1"/>
  <c r="AC454" i="32"/>
  <c r="AD454" i="32" s="1"/>
  <c r="AC456" i="32"/>
  <c r="AD456" i="32" s="1"/>
  <c r="AC458" i="32"/>
  <c r="AD458" i="32" s="1"/>
  <c r="AC459" i="32"/>
  <c r="AD459" i="32" s="1"/>
  <c r="AC461" i="32"/>
  <c r="AD461" i="32" s="1"/>
  <c r="AC462" i="32"/>
  <c r="AD462" i="32" s="1"/>
  <c r="AC463" i="32"/>
  <c r="AD463" i="32" s="1"/>
  <c r="AC464" i="32"/>
  <c r="AD464" i="32" s="1"/>
  <c r="AC466" i="32"/>
  <c r="AD466" i="32" s="1"/>
  <c r="AC470" i="32"/>
  <c r="AD470" i="32" s="1"/>
  <c r="AC473" i="32"/>
  <c r="AD473" i="32" s="1"/>
  <c r="AC474" i="32"/>
  <c r="AD474" i="32" s="1"/>
  <c r="AC475" i="32"/>
  <c r="AD475" i="32" s="1"/>
  <c r="AC476" i="32"/>
  <c r="AD476" i="32" s="1"/>
  <c r="AC477" i="32"/>
  <c r="AD477" i="32" s="1"/>
  <c r="AC478" i="32"/>
  <c r="AD478" i="32" s="1"/>
  <c r="AC479" i="32"/>
  <c r="AD479" i="32" s="1"/>
  <c r="AC483" i="32"/>
  <c r="AD483" i="32" s="1"/>
  <c r="AC486" i="32"/>
  <c r="AD486" i="32" s="1"/>
  <c r="AC487" i="32"/>
  <c r="AD487" i="32" s="1"/>
  <c r="AC488" i="32"/>
  <c r="AD488" i="32" s="1"/>
  <c r="AC489" i="32"/>
  <c r="AD489" i="32" s="1"/>
  <c r="AC490" i="32"/>
  <c r="AD490" i="32" s="1"/>
  <c r="AC491" i="32"/>
  <c r="AD491" i="32" s="1"/>
  <c r="AC492" i="32"/>
  <c r="AD492" i="32" s="1"/>
  <c r="AC497" i="32"/>
  <c r="AD497" i="32" s="1"/>
  <c r="AC498" i="32"/>
  <c r="AD498" i="32" s="1"/>
  <c r="AC499" i="32"/>
  <c r="AD499" i="32" s="1"/>
  <c r="AC501" i="32"/>
  <c r="AD501" i="32" s="1"/>
  <c r="AC502" i="32"/>
  <c r="AD502" i="32" s="1"/>
  <c r="AC503" i="32"/>
  <c r="AD503" i="32" s="1"/>
  <c r="AC504" i="32"/>
  <c r="AD504" i="32" s="1"/>
  <c r="AC507" i="32"/>
  <c r="AD507" i="32" s="1"/>
  <c r="AC509" i="32"/>
  <c r="AD509" i="32" s="1"/>
  <c r="AC510" i="32"/>
  <c r="AD510" i="32" s="1"/>
  <c r="AC511" i="32"/>
  <c r="AD511" i="32" s="1"/>
  <c r="AC512" i="32"/>
  <c r="AD512" i="32" s="1"/>
  <c r="AC513" i="32"/>
  <c r="AD513" i="32" s="1"/>
  <c r="AC514" i="32"/>
  <c r="AD514" i="32" s="1"/>
  <c r="AC515" i="32"/>
  <c r="AD515" i="32" s="1"/>
  <c r="AC516" i="32"/>
  <c r="AD516" i="32" s="1"/>
  <c r="AC519" i="32"/>
  <c r="AD519" i="32" s="1"/>
  <c r="AC520" i="32"/>
  <c r="AD520" i="32" s="1"/>
  <c r="AC521" i="32"/>
  <c r="AD521" i="32" s="1"/>
  <c r="AC522" i="32"/>
  <c r="AD522" i="32" s="1"/>
  <c r="AC523" i="32"/>
  <c r="AD523" i="32" s="1"/>
  <c r="AC524" i="32"/>
  <c r="AD524" i="32" s="1"/>
  <c r="AC525" i="32"/>
  <c r="AD525" i="32" s="1"/>
  <c r="AC526" i="32"/>
  <c r="AD526" i="32" s="1"/>
  <c r="AC527" i="32"/>
  <c r="AD527" i="32" s="1"/>
  <c r="AC531" i="32"/>
  <c r="AD531" i="32" s="1"/>
  <c r="AC535" i="32"/>
  <c r="AD535" i="32" s="1"/>
  <c r="AC536" i="32"/>
  <c r="AD536" i="32" s="1"/>
  <c r="AC537" i="32"/>
  <c r="AD537" i="32" s="1"/>
  <c r="AC538" i="32"/>
  <c r="AD538" i="32" s="1"/>
  <c r="AC539" i="32"/>
  <c r="AD539" i="32" s="1"/>
  <c r="AC543" i="32"/>
  <c r="AD543" i="32" s="1"/>
  <c r="AC545" i="32"/>
  <c r="AD545" i="32" s="1"/>
  <c r="AC546" i="32"/>
  <c r="AD546" i="32" s="1"/>
  <c r="AC547" i="32"/>
  <c r="AD547" i="32" s="1"/>
  <c r="AC548" i="32"/>
  <c r="AD548" i="32" s="1"/>
  <c r="AC550" i="32"/>
  <c r="AD550" i="32" s="1"/>
  <c r="AC552" i="32"/>
  <c r="AD552" i="32" s="1"/>
  <c r="AC555" i="32"/>
  <c r="AD555" i="32" s="1"/>
  <c r="AC557" i="32"/>
  <c r="AD557" i="32" s="1"/>
  <c r="AC559" i="32"/>
  <c r="AD559" i="32" s="1"/>
  <c r="AC561" i="32"/>
  <c r="AD561" i="32" s="1"/>
  <c r="AC562" i="32"/>
  <c r="AD562" i="32" s="1"/>
  <c r="AC563" i="32"/>
  <c r="AD563" i="32" s="1"/>
  <c r="AC564" i="32"/>
  <c r="AD564" i="32" s="1"/>
  <c r="AC566" i="32"/>
  <c r="AD566" i="32" s="1"/>
  <c r="AC567" i="32"/>
  <c r="AD567" i="32" s="1"/>
  <c r="AC568" i="32"/>
  <c r="AD568" i="32" s="1"/>
  <c r="AC569" i="32"/>
  <c r="AD569" i="32" s="1"/>
  <c r="AC571" i="32"/>
  <c r="AD571" i="32" s="1"/>
  <c r="AC572" i="32"/>
  <c r="AD572" i="32" s="1"/>
  <c r="AC574" i="32"/>
  <c r="AD574" i="32" s="1"/>
  <c r="AC576" i="32"/>
  <c r="AD576" i="32" s="1"/>
  <c r="AC578" i="32"/>
  <c r="AD578" i="32" s="1"/>
  <c r="AC579" i="32"/>
  <c r="AD579" i="32" s="1"/>
  <c r="AC581" i="32"/>
  <c r="AD581" i="32" s="1"/>
  <c r="AC582" i="32"/>
  <c r="AD582" i="32" s="1"/>
  <c r="AC583" i="32"/>
  <c r="AD583" i="32" s="1"/>
  <c r="AC585" i="32"/>
  <c r="AD585" i="32" s="1"/>
  <c r="AC586" i="32"/>
  <c r="AD586" i="32" s="1"/>
  <c r="AC587" i="32"/>
  <c r="AD587" i="32" s="1"/>
  <c r="AC591" i="32"/>
  <c r="AD591" i="32" s="1"/>
  <c r="AC593" i="32"/>
  <c r="AD593" i="32" s="1"/>
  <c r="AC594" i="32"/>
  <c r="AD594" i="32" s="1"/>
  <c r="AC595" i="32"/>
  <c r="AD595" i="32" s="1"/>
  <c r="AC596" i="32"/>
  <c r="AD596" i="32" s="1"/>
  <c r="AC597" i="32"/>
  <c r="AD597" i="32" s="1"/>
  <c r="AC598" i="32"/>
  <c r="AD598" i="32" s="1"/>
  <c r="AC599" i="32"/>
  <c r="AD599" i="32" s="1"/>
  <c r="AC603" i="32"/>
  <c r="AD603" i="32" s="1"/>
  <c r="AC606" i="32"/>
  <c r="AD606" i="32" s="1"/>
  <c r="AC607" i="32"/>
  <c r="AD607" i="32" s="1"/>
  <c r="AC608" i="32"/>
  <c r="AD608" i="32" s="1"/>
  <c r="AC610" i="32"/>
  <c r="AD610" i="32" s="1"/>
  <c r="AC615" i="32"/>
  <c r="AD615" i="32" s="1"/>
  <c r="AC617" i="32"/>
  <c r="AD617" i="32" s="1"/>
  <c r="AC619" i="32"/>
  <c r="AD619" i="32" s="1"/>
  <c r="AC620" i="32"/>
  <c r="AD620" i="32" s="1"/>
  <c r="AC621" i="32"/>
  <c r="AD621" i="32" s="1"/>
  <c r="AC622" i="32"/>
  <c r="AD622" i="32" s="1"/>
  <c r="AC623" i="32"/>
  <c r="AD623" i="32" s="1"/>
  <c r="AC624" i="32"/>
  <c r="AD624" i="32" s="1"/>
  <c r="AC627" i="32"/>
  <c r="AD627" i="32" s="1"/>
  <c r="AC629" i="32"/>
  <c r="AD629" i="32" s="1"/>
  <c r="AC630" i="32"/>
  <c r="AD630" i="32" s="1"/>
  <c r="AC631" i="32"/>
  <c r="AD631" i="32" s="1"/>
  <c r="AC632" i="32"/>
  <c r="AD632" i="32" s="1"/>
  <c r="AC633" i="32"/>
  <c r="AD633" i="32" s="1"/>
  <c r="AC634" i="32"/>
  <c r="AD634" i="32" s="1"/>
  <c r="AC635" i="32"/>
  <c r="AD635" i="32" s="1"/>
  <c r="AC639" i="32"/>
  <c r="AD639" i="32" s="1"/>
  <c r="AC641" i="32"/>
  <c r="AD641" i="32" s="1"/>
  <c r="AC642" i="32"/>
  <c r="AD642" i="32" s="1"/>
  <c r="AC643" i="32"/>
  <c r="AD643" i="32" s="1"/>
  <c r="AC644" i="32"/>
  <c r="AD644" i="32" s="1"/>
  <c r="AC645" i="32"/>
  <c r="AD645" i="32" s="1"/>
  <c r="AC646" i="32"/>
  <c r="AD646" i="32" s="1"/>
  <c r="AC647" i="32"/>
  <c r="AD647" i="32" s="1"/>
  <c r="AC648" i="32"/>
  <c r="AD648" i="32" s="1"/>
  <c r="AC650" i="32"/>
  <c r="AD650" i="32" s="1"/>
  <c r="AC651" i="32"/>
  <c r="AD651" i="32" s="1"/>
  <c r="AC653" i="32"/>
  <c r="AD653" i="32" s="1"/>
  <c r="AC655" i="32"/>
  <c r="AD655" i="32" s="1"/>
  <c r="AC656" i="32"/>
  <c r="AD656" i="32" s="1"/>
  <c r="AC657" i="32"/>
  <c r="AD657" i="32" s="1"/>
  <c r="AC658" i="32"/>
  <c r="AD658" i="32" s="1"/>
  <c r="AC659" i="32"/>
  <c r="AD659" i="32" s="1"/>
  <c r="AC660" i="32"/>
  <c r="AD660" i="32" s="1"/>
  <c r="AC665" i="32"/>
  <c r="AD665" i="32" s="1"/>
  <c r="AC666" i="32"/>
  <c r="AD666" i="32" s="1"/>
  <c r="AC667" i="32"/>
  <c r="AD667" i="32" s="1"/>
  <c r="AC668" i="32"/>
  <c r="AD668" i="32" s="1"/>
  <c r="AC669" i="32"/>
  <c r="AD669" i="32" s="1"/>
  <c r="AC670" i="32"/>
  <c r="AD670" i="32" s="1"/>
  <c r="AC672" i="32"/>
  <c r="AD672" i="32" s="1"/>
  <c r="AC674" i="32"/>
  <c r="AD674" i="32" s="1"/>
  <c r="AC675" i="32"/>
  <c r="AD675" i="32" s="1"/>
  <c r="AC676" i="32"/>
  <c r="AD676" i="32" s="1"/>
  <c r="AC678" i="32"/>
  <c r="AD678" i="32" s="1"/>
  <c r="AC679" i="32"/>
  <c r="AD679" i="32" s="1"/>
  <c r="AC680" i="32"/>
  <c r="AD680" i="32" s="1"/>
  <c r="AC682" i="32"/>
  <c r="AD682" i="32" s="1"/>
  <c r="AC683" i="32"/>
  <c r="AD683" i="32" s="1"/>
  <c r="AC687" i="32"/>
  <c r="AD687" i="32" s="1"/>
  <c r="AC691" i="32"/>
  <c r="AD691" i="32" s="1"/>
  <c r="AC692" i="32"/>
  <c r="AD692" i="32" s="1"/>
  <c r="AC694" i="32"/>
  <c r="AD694" i="32" s="1"/>
  <c r="AC695" i="32"/>
  <c r="AD695" i="32" s="1"/>
  <c r="AC696" i="32"/>
  <c r="AD696" i="32" s="1"/>
  <c r="AC699" i="32"/>
  <c r="AD699" i="32" s="1"/>
  <c r="AC701" i="32"/>
  <c r="AD701" i="32" s="1"/>
  <c r="AC702" i="32"/>
  <c r="AD702" i="32" s="1"/>
  <c r="AC703" i="32"/>
  <c r="AD703" i="32" s="1"/>
  <c r="AC704" i="32"/>
  <c r="AD704" i="32" s="1"/>
  <c r="AC705" i="32"/>
  <c r="AD705" i="32" s="1"/>
  <c r="AC706" i="32"/>
  <c r="AD706" i="32" s="1"/>
  <c r="AC707" i="32"/>
  <c r="AD707" i="32" s="1"/>
  <c r="AC708" i="32"/>
  <c r="AD708" i="32" s="1"/>
  <c r="AC710" i="32"/>
  <c r="AD710" i="32" s="1"/>
  <c r="AC711" i="32"/>
  <c r="AD711" i="32" s="1"/>
  <c r="AC712" i="32"/>
  <c r="AD712" i="32" s="1"/>
  <c r="AC713" i="32"/>
  <c r="AD713" i="32" s="1"/>
  <c r="AC715" i="32"/>
  <c r="AD715" i="32" s="1"/>
  <c r="AC718" i="32"/>
  <c r="AD718" i="32" s="1"/>
  <c r="AC719" i="32"/>
  <c r="AD719" i="32" s="1"/>
  <c r="AC725" i="32"/>
  <c r="AD725" i="32" s="1"/>
  <c r="AC726" i="32"/>
  <c r="AD726" i="32" s="1"/>
  <c r="AC727" i="32"/>
  <c r="AD727" i="32" s="1"/>
  <c r="AC728" i="32"/>
  <c r="AD728" i="32" s="1"/>
  <c r="AC729" i="32"/>
  <c r="AD729" i="32" s="1"/>
  <c r="AC730" i="32"/>
  <c r="AD730" i="32" s="1"/>
  <c r="AC731" i="32"/>
  <c r="AD731" i="32" s="1"/>
  <c r="AC732" i="32"/>
  <c r="AD732" i="32" s="1"/>
  <c r="AC737" i="32"/>
  <c r="AD737" i="32" s="1"/>
  <c r="AC739" i="32"/>
  <c r="AD739" i="32" s="1"/>
  <c r="AC740" i="32"/>
  <c r="AD740" i="32" s="1"/>
  <c r="AC741" i="32"/>
  <c r="AD741" i="32" s="1"/>
  <c r="AC742" i="32"/>
  <c r="AD742" i="32" s="1"/>
  <c r="AC743" i="32"/>
  <c r="AD743" i="32" s="1"/>
  <c r="AC747" i="32"/>
  <c r="AD747" i="32" s="1"/>
  <c r="AC748" i="32"/>
  <c r="AD748" i="32" s="1"/>
  <c r="AC749" i="32"/>
  <c r="AD749" i="32" s="1"/>
  <c r="AC750" i="32"/>
  <c r="AD750" i="32" s="1"/>
  <c r="AC751" i="32"/>
  <c r="AD751" i="32" s="1"/>
  <c r="AC752" i="32"/>
  <c r="AD752" i="32" s="1"/>
  <c r="AC753" i="32"/>
  <c r="AD753" i="32" s="1"/>
  <c r="AC754" i="32"/>
  <c r="AD754" i="32" s="1"/>
  <c r="AC755" i="32"/>
  <c r="AD755" i="32" s="1"/>
  <c r="AC759" i="32"/>
  <c r="AD759" i="32" s="1"/>
  <c r="AC761" i="32"/>
  <c r="AD761" i="32" s="1"/>
  <c r="AC762" i="32"/>
  <c r="AD762" i="32" s="1"/>
  <c r="AC763" i="32"/>
  <c r="AD763" i="32" s="1"/>
  <c r="AC764" i="32"/>
  <c r="AD764" i="32" s="1"/>
  <c r="AC765" i="32"/>
  <c r="AD765" i="32" s="1"/>
  <c r="AC767" i="32"/>
  <c r="AD767" i="32" s="1"/>
  <c r="AC771" i="32"/>
  <c r="AD771" i="32" s="1"/>
  <c r="AC773" i="32"/>
  <c r="AD773" i="32" s="1"/>
  <c r="AC775" i="32"/>
  <c r="AD775" i="32" s="1"/>
  <c r="AC776" i="32"/>
  <c r="AD776" i="32" s="1"/>
  <c r="AC777" i="32"/>
  <c r="AD777" i="32" s="1"/>
  <c r="AC778" i="32"/>
  <c r="AD778" i="32" s="1"/>
  <c r="AC779" i="32"/>
  <c r="AD779" i="32" s="1"/>
  <c r="AC783" i="32"/>
  <c r="AD783" i="32" s="1"/>
  <c r="AC785" i="32"/>
  <c r="AD785" i="32" s="1"/>
  <c r="AC786" i="32"/>
  <c r="AD786" i="32" s="1"/>
  <c r="AC787" i="32"/>
  <c r="AD787" i="32" s="1"/>
  <c r="AC788" i="32"/>
  <c r="AD788" i="32" s="1"/>
  <c r="AC789" i="32"/>
  <c r="AD789" i="32" s="1"/>
  <c r="AC790" i="32"/>
  <c r="AD790" i="32" s="1"/>
  <c r="AC791" i="32"/>
  <c r="AD791" i="32" s="1"/>
  <c r="AC795" i="32"/>
  <c r="AD795" i="32" s="1"/>
  <c r="AC797" i="32"/>
  <c r="AD797" i="32" s="1"/>
  <c r="AC798" i="32"/>
  <c r="AD798" i="32" s="1"/>
  <c r="AC799" i="32"/>
  <c r="AD799" i="32" s="1"/>
  <c r="AC801" i="32"/>
  <c r="AD801" i="32" s="1"/>
  <c r="AC802" i="32"/>
  <c r="AD802" i="32" s="1"/>
  <c r="AC803" i="32"/>
  <c r="AD803" i="32" s="1"/>
  <c r="AC804" i="32"/>
  <c r="AD804" i="32" s="1"/>
  <c r="AC806" i="32"/>
  <c r="AD806" i="32" s="1"/>
  <c r="AC807" i="32"/>
  <c r="AD807" i="32" s="1"/>
  <c r="AC809" i="32"/>
  <c r="AD809" i="32" s="1"/>
  <c r="AC810" i="32"/>
  <c r="AD810" i="32" s="1"/>
  <c r="AC811" i="32"/>
  <c r="AD811" i="32" s="1"/>
  <c r="AC814" i="32"/>
  <c r="AD814" i="32" s="1"/>
  <c r="AC815" i="32"/>
  <c r="AD815" i="32" s="1"/>
  <c r="AC820" i="32"/>
  <c r="AD820" i="32" s="1"/>
  <c r="AC821" i="32"/>
  <c r="AD821" i="32" s="1"/>
  <c r="AC822" i="32"/>
  <c r="AD822" i="32" s="1"/>
  <c r="AC823" i="32"/>
  <c r="AD823" i="32" s="1"/>
  <c r="AC825" i="32"/>
  <c r="AD825" i="32" s="1"/>
  <c r="AC826" i="32"/>
  <c r="AD826" i="32" s="1"/>
  <c r="AC827" i="32"/>
  <c r="AD827" i="32" s="1"/>
  <c r="AC830" i="32"/>
  <c r="AD830" i="32" s="1"/>
  <c r="AC831" i="32"/>
  <c r="AD831" i="32" s="1"/>
  <c r="AC833" i="32"/>
  <c r="AD833" i="32" s="1"/>
  <c r="AC835" i="32"/>
  <c r="AD835" i="32" s="1"/>
  <c r="AC836" i="32"/>
  <c r="AD836" i="32" s="1"/>
  <c r="AC837" i="32"/>
  <c r="AD837" i="32" s="1"/>
  <c r="AC838" i="32"/>
  <c r="AD838" i="32" s="1"/>
  <c r="AC839" i="32"/>
  <c r="AD839" i="32" s="1"/>
  <c r="AC840" i="32"/>
  <c r="AD840" i="32" s="1"/>
  <c r="AC843" i="32"/>
  <c r="AD843" i="32" s="1"/>
  <c r="AC844" i="32"/>
  <c r="AD844" i="32" s="1"/>
  <c r="AC845" i="32"/>
  <c r="AD845" i="32" s="1"/>
  <c r="AC846" i="32"/>
  <c r="AD846" i="32" s="1"/>
  <c r="AC847" i="32"/>
  <c r="AD847" i="32" s="1"/>
  <c r="AC848" i="32"/>
  <c r="AD848" i="32" s="1"/>
  <c r="AC850" i="32"/>
  <c r="AD850" i="32" s="1"/>
  <c r="AC851" i="32"/>
  <c r="AD851" i="32" s="1"/>
  <c r="AC854" i="32"/>
  <c r="AD854" i="32" s="1"/>
  <c r="AC855" i="32"/>
  <c r="AD855" i="32" s="1"/>
  <c r="AC857" i="32"/>
  <c r="AD857" i="32" s="1"/>
  <c r="AC858" i="32"/>
  <c r="AD858" i="32" s="1"/>
  <c r="AC859" i="32"/>
  <c r="AD859" i="32" s="1"/>
  <c r="AC860" i="32"/>
  <c r="AD860" i="32" s="1"/>
  <c r="AC861" i="32"/>
  <c r="AD861" i="32" s="1"/>
  <c r="AC862" i="32"/>
  <c r="AD862" i="32" s="1"/>
  <c r="AC863" i="32"/>
  <c r="AD863" i="32" s="1"/>
  <c r="AC864" i="32"/>
  <c r="AD864" i="32" s="1"/>
  <c r="AC867" i="32"/>
  <c r="AD867" i="32" s="1"/>
  <c r="AC870" i="32"/>
  <c r="AD870" i="32" s="1"/>
  <c r="AC871" i="32"/>
  <c r="AD871" i="32" s="1"/>
  <c r="AC874" i="32"/>
  <c r="AD874" i="32" s="1"/>
  <c r="AC876" i="32"/>
  <c r="AD876" i="32" s="1"/>
  <c r="AC879" i="32"/>
  <c r="AD879" i="32" s="1"/>
  <c r="AC880" i="32"/>
  <c r="AD880" i="32" s="1"/>
  <c r="AC881" i="32"/>
  <c r="AD881" i="32" s="1"/>
  <c r="AC882" i="32"/>
  <c r="AD882" i="32" s="1"/>
  <c r="AC883" i="32"/>
  <c r="AD883" i="32" s="1"/>
  <c r="AC884" i="32"/>
  <c r="AD884" i="32" s="1"/>
  <c r="AC885" i="32"/>
  <c r="AD885" i="32" s="1"/>
  <c r="AC886" i="32"/>
  <c r="AD886" i="32" s="1"/>
  <c r="AC887" i="32"/>
  <c r="AD887" i="32" s="1"/>
  <c r="AC888" i="32"/>
  <c r="AD888" i="32" s="1"/>
  <c r="AC891" i="32"/>
  <c r="AD891" i="32" s="1"/>
  <c r="AC893" i="32"/>
  <c r="AD893" i="32" s="1"/>
  <c r="AC894" i="32"/>
  <c r="AD894" i="32" s="1"/>
  <c r="AC895" i="32"/>
  <c r="AD895" i="32" s="1"/>
  <c r="AC896" i="32"/>
  <c r="AD896" i="32" s="1"/>
  <c r="AC897" i="32"/>
  <c r="AD897" i="32" s="1"/>
  <c r="AC898" i="32"/>
  <c r="AD898" i="32" s="1"/>
  <c r="AC899" i="32"/>
  <c r="AD899" i="32" s="1"/>
  <c r="AC904" i="32"/>
  <c r="AD904" i="32" s="1"/>
  <c r="AC905" i="32"/>
  <c r="AD905" i="32" s="1"/>
  <c r="AC906" i="32"/>
  <c r="AD906" i="32" s="1"/>
  <c r="AC907" i="32"/>
  <c r="AD907" i="32" s="1"/>
  <c r="AC910" i="32"/>
  <c r="AD910" i="32" s="1"/>
  <c r="AC911" i="32"/>
  <c r="AD911" i="32" s="1"/>
  <c r="AC912" i="32"/>
  <c r="AD912" i="32" s="1"/>
  <c r="AC916" i="32"/>
  <c r="AD916" i="32" s="1"/>
  <c r="AC919" i="32"/>
  <c r="AD919" i="32" s="1"/>
  <c r="AC921" i="32"/>
  <c r="AD921" i="32" s="1"/>
  <c r="AC922" i="32"/>
  <c r="AD922" i="32" s="1"/>
  <c r="AC924" i="32"/>
  <c r="AD924" i="32" s="1"/>
  <c r="AC926" i="32"/>
  <c r="AD926" i="32" s="1"/>
  <c r="AC927" i="32"/>
  <c r="AD927" i="32" s="1"/>
  <c r="AC929" i="32"/>
  <c r="AD929" i="32" s="1"/>
  <c r="AC930" i="32"/>
  <c r="AD930" i="32" s="1"/>
  <c r="AC931" i="32"/>
  <c r="AD931" i="32" s="1"/>
  <c r="AC932" i="32"/>
  <c r="AD932" i="32" s="1"/>
  <c r="AC933" i="32"/>
  <c r="AD933" i="32" s="1"/>
  <c r="AC934" i="32"/>
  <c r="AD934" i="32" s="1"/>
  <c r="AC935" i="32"/>
  <c r="AD935" i="32" s="1"/>
  <c r="AC936" i="32"/>
  <c r="AD936" i="32" s="1"/>
  <c r="AC938" i="32"/>
  <c r="AD938" i="32" s="1"/>
  <c r="AC939" i="32"/>
  <c r="AD939" i="32" s="1"/>
  <c r="AC941" i="32"/>
  <c r="AD941" i="32" s="1"/>
  <c r="AC942" i="32"/>
  <c r="AD942" i="32" s="1"/>
  <c r="AC943" i="32"/>
  <c r="AD943" i="32" s="1"/>
  <c r="AC944" i="32"/>
  <c r="AD944" i="32" s="1"/>
  <c r="AC945" i="32"/>
  <c r="AD945" i="32" s="1"/>
  <c r="AC946" i="32"/>
  <c r="AD946" i="32" s="1"/>
  <c r="AC947" i="32"/>
  <c r="AD947" i="32" s="1"/>
  <c r="AC951" i="32"/>
  <c r="AD951" i="32" s="1"/>
  <c r="AC953" i="32"/>
  <c r="AD953" i="32" s="1"/>
  <c r="AC955" i="32"/>
  <c r="AD955" i="32" s="1"/>
  <c r="AC956" i="32"/>
  <c r="AD956" i="32" s="1"/>
  <c r="AC958" i="32"/>
  <c r="AD958" i="32" s="1"/>
  <c r="AC960" i="32"/>
  <c r="AD960" i="32" s="1"/>
  <c r="AC963" i="32"/>
  <c r="AD963" i="32" s="1"/>
  <c r="AC965" i="32"/>
  <c r="AD965" i="32" s="1"/>
  <c r="AC966" i="32"/>
  <c r="AD966" i="32" s="1"/>
  <c r="AC967" i="32"/>
  <c r="AD967" i="32" s="1"/>
  <c r="AC968" i="32"/>
  <c r="AD968" i="32" s="1"/>
  <c r="AC969" i="32"/>
  <c r="AD969" i="32" s="1"/>
  <c r="AC970" i="32"/>
  <c r="AD970" i="32" s="1"/>
  <c r="AC971" i="32"/>
  <c r="AD971" i="32" s="1"/>
  <c r="AC976" i="32"/>
  <c r="AD976" i="32" s="1"/>
  <c r="AC978" i="32"/>
  <c r="AD978" i="32" s="1"/>
  <c r="AC979" i="32"/>
  <c r="AD979" i="32" s="1"/>
  <c r="AC980" i="32"/>
  <c r="AD980" i="32" s="1"/>
  <c r="AC981" i="32"/>
  <c r="AD981" i="32" s="1"/>
  <c r="AC982" i="32"/>
  <c r="AD982" i="32" s="1"/>
  <c r="AC983" i="32"/>
  <c r="AD983" i="32" s="1"/>
  <c r="AC984" i="32"/>
  <c r="AD984" i="32" s="1"/>
  <c r="AC987" i="32"/>
  <c r="AD987" i="32" s="1"/>
  <c r="AC990" i="32"/>
  <c r="AD990" i="32" s="1"/>
  <c r="AC991" i="32"/>
  <c r="AD991" i="32" s="1"/>
  <c r="AC992" i="32"/>
  <c r="AD992" i="32" s="1"/>
  <c r="AC993" i="32"/>
  <c r="AD993" i="32" s="1"/>
  <c r="AC994" i="32"/>
  <c r="AD994" i="32" s="1"/>
  <c r="AC995" i="32"/>
  <c r="AD995" i="32" s="1"/>
  <c r="AC999" i="32"/>
  <c r="AD999" i="32" s="1"/>
  <c r="AC1001" i="32"/>
  <c r="AD1001" i="32" s="1"/>
  <c r="AC1002" i="32"/>
  <c r="AD1002" i="32" s="1"/>
  <c r="AC1003" i="32"/>
  <c r="AD1003" i="32" s="1"/>
  <c r="AC1004" i="32"/>
  <c r="AD1004" i="32" s="1"/>
  <c r="AC1005" i="32"/>
  <c r="AD1005" i="32" s="1"/>
  <c r="AC1006" i="32"/>
  <c r="AD1006" i="32" s="1"/>
  <c r="AC1007" i="32"/>
  <c r="AD1007" i="32" s="1"/>
  <c r="AC1011" i="32"/>
  <c r="AD1011" i="32" s="1"/>
  <c r="AC1012" i="32"/>
  <c r="AD1012" i="32" s="1"/>
  <c r="AC1013" i="32"/>
  <c r="AD1013" i="32" s="1"/>
  <c r="AC1014" i="32"/>
  <c r="AD1014" i="32" s="1"/>
  <c r="AC1015" i="32"/>
  <c r="AD1015" i="32" s="1"/>
  <c r="AC1016" i="32"/>
  <c r="AD1016" i="32" s="1"/>
  <c r="AC1017" i="32"/>
  <c r="AD1017" i="32" s="1"/>
  <c r="AC1018" i="32"/>
  <c r="AD1018" i="32" s="1"/>
  <c r="AC1020" i="32"/>
  <c r="AD1020" i="32" s="1"/>
  <c r="AC1023" i="32"/>
  <c r="AD1023" i="32" s="1"/>
  <c r="AC1025" i="32"/>
  <c r="AD1025" i="32" s="1"/>
  <c r="AC1026" i="32"/>
  <c r="AD1026" i="32" s="1"/>
  <c r="AC1027" i="32"/>
  <c r="AD1027" i="32" s="1"/>
  <c r="AC1028" i="32"/>
  <c r="AD1028" i="32" s="1"/>
  <c r="AC1029" i="32"/>
  <c r="AD1029" i="32" s="1"/>
  <c r="AC1030" i="32"/>
  <c r="AD1030" i="32" s="1"/>
  <c r="AC1031" i="32"/>
  <c r="AD1031" i="32" s="1"/>
  <c r="AC1032" i="32"/>
  <c r="AD1032" i="32" s="1"/>
  <c r="AC1035" i="32"/>
  <c r="AD1035" i="32" s="1"/>
  <c r="AC1037" i="32"/>
  <c r="AD1037" i="32" s="1"/>
  <c r="AC1038" i="32"/>
  <c r="AD1038" i="32" s="1"/>
  <c r="AC1039" i="32"/>
  <c r="AD1039" i="32" s="1"/>
  <c r="AC1040" i="32"/>
  <c r="AD1040" i="32" s="1"/>
  <c r="AC1041" i="32"/>
  <c r="AD1041" i="32" s="1"/>
  <c r="AC1042" i="32"/>
  <c r="AD1042" i="32" s="1"/>
  <c r="AC1043" i="32"/>
  <c r="AD1043" i="32" s="1"/>
  <c r="AC1044" i="32"/>
  <c r="AD1044" i="32" s="1"/>
  <c r="AC1047" i="32"/>
  <c r="AD1047" i="32" s="1"/>
  <c r="AC1048" i="32"/>
  <c r="AD1048" i="32" s="1"/>
  <c r="AC1050" i="32"/>
  <c r="AD1050" i="32" s="1"/>
  <c r="AC1051" i="32"/>
  <c r="AD1051" i="32" s="1"/>
  <c r="AC1052" i="32"/>
  <c r="AD1052" i="32" s="1"/>
  <c r="AC1053" i="32"/>
  <c r="AD1053" i="32" s="1"/>
  <c r="AC1054" i="32"/>
  <c r="AD1054" i="32" s="1"/>
  <c r="AC1055" i="32"/>
  <c r="AD1055" i="32" s="1"/>
  <c r="AC1059" i="32"/>
  <c r="AD1059" i="32" s="1"/>
  <c r="AC1061" i="32"/>
  <c r="AD1061" i="32" s="1"/>
  <c r="AC1062" i="32"/>
  <c r="AD1062" i="32" s="1"/>
  <c r="AC1063" i="32"/>
  <c r="AD1063" i="32" s="1"/>
  <c r="AC1064" i="32"/>
  <c r="AD1064" i="32" s="1"/>
  <c r="AC1065" i="32"/>
  <c r="AD1065" i="32" s="1"/>
  <c r="AC1066" i="32"/>
  <c r="AD1066" i="32" s="1"/>
  <c r="AC1067" i="32"/>
  <c r="AD1067" i="32" s="1"/>
  <c r="AC1068" i="32"/>
  <c r="AD1068" i="32" s="1"/>
  <c r="AC1071" i="32"/>
  <c r="AD1071" i="32" s="1"/>
  <c r="AC1073" i="32"/>
  <c r="AD1073" i="32" s="1"/>
  <c r="AC1075" i="32"/>
  <c r="AD1075" i="32" s="1"/>
  <c r="AC1076" i="32"/>
  <c r="AD1076" i="32" s="1"/>
  <c r="AC1077" i="32"/>
  <c r="AD1077" i="32" s="1"/>
  <c r="AC1078" i="32"/>
  <c r="AD1078" i="32" s="1"/>
  <c r="AC1079" i="32"/>
  <c r="AD1079" i="32" s="1"/>
  <c r="AC1083" i="32"/>
  <c r="AD1083" i="32" s="1"/>
  <c r="AC1085" i="32"/>
  <c r="AD1085" i="32" s="1"/>
  <c r="AC1086" i="32"/>
  <c r="AD1086" i="32" s="1"/>
  <c r="AC1087" i="32"/>
  <c r="AD1087" i="32" s="1"/>
  <c r="AC1088" i="32"/>
  <c r="AD1088" i="32" s="1"/>
  <c r="AC1089" i="32"/>
  <c r="AD1089" i="32" s="1"/>
  <c r="AC1090" i="32"/>
  <c r="AD1090" i="32" s="1"/>
  <c r="AC1091" i="32"/>
  <c r="AD1091" i="32" s="1"/>
  <c r="AC1095" i="32"/>
  <c r="AD1095" i="32" s="1"/>
  <c r="AC1099" i="32"/>
  <c r="AD1099" i="32" s="1"/>
  <c r="AC1101" i="32"/>
  <c r="AD1101" i="32" s="1"/>
  <c r="AC1102" i="32"/>
  <c r="AD1102" i="32" s="1"/>
  <c r="AC1103" i="32"/>
  <c r="AD1103" i="32" s="1"/>
  <c r="AC1104" i="32"/>
  <c r="AD1104" i="32" s="1"/>
  <c r="AC1106" i="32"/>
  <c r="AD1106" i="32" s="1"/>
  <c r="AC1107" i="32"/>
  <c r="AD1107" i="32" s="1"/>
  <c r="AC1109" i="32"/>
  <c r="AD1109" i="32" s="1"/>
  <c r="AC1110" i="32"/>
  <c r="AD1110" i="32" s="1"/>
  <c r="AC1111" i="32"/>
  <c r="AD1111" i="32" s="1"/>
  <c r="AC1112" i="32"/>
  <c r="AD1112" i="32" s="1"/>
  <c r="AC1114" i="32"/>
  <c r="AD1114" i="32" s="1"/>
  <c r="AC1116" i="32"/>
  <c r="AD1116" i="32" s="1"/>
  <c r="AC1121" i="32"/>
  <c r="AD1121" i="32" s="1"/>
  <c r="AC1122" i="32"/>
  <c r="AD1122" i="32" s="1"/>
  <c r="AC1123" i="32"/>
  <c r="AD1123" i="32" s="1"/>
  <c r="AC1124" i="32"/>
  <c r="AD1124" i="32" s="1"/>
  <c r="AC1125" i="32"/>
  <c r="AD1125" i="32" s="1"/>
  <c r="AC1126" i="32"/>
  <c r="AD1126" i="32" s="1"/>
  <c r="AC1127" i="32"/>
  <c r="AD1127" i="32" s="1"/>
  <c r="AC1131" i="32"/>
  <c r="AD1131" i="32" s="1"/>
  <c r="AC1133" i="32"/>
  <c r="AD1133" i="32" s="1"/>
  <c r="AC1135" i="32"/>
  <c r="AD1135" i="32" s="1"/>
  <c r="AC1136" i="32"/>
  <c r="AD1136" i="32" s="1"/>
  <c r="AC1138" i="32"/>
  <c r="AD1138" i="32" s="1"/>
  <c r="AC1139" i="32"/>
  <c r="AD1139" i="32" s="1"/>
  <c r="AC1140" i="32"/>
  <c r="AD1140" i="32" s="1"/>
  <c r="AC1143" i="32"/>
  <c r="AD1143" i="32" s="1"/>
  <c r="AC1145" i="32"/>
  <c r="AD1145" i="32" s="1"/>
  <c r="AC1146" i="32"/>
  <c r="AD1146" i="32" s="1"/>
  <c r="AC1147" i="32"/>
  <c r="AD1147" i="32" s="1"/>
  <c r="AC1150" i="32"/>
  <c r="AD1150" i="32" s="1"/>
  <c r="AC1152" i="32"/>
  <c r="AD1152" i="32" s="1"/>
  <c r="AC1157" i="32"/>
  <c r="AD1157" i="32" s="1"/>
  <c r="AC1159" i="32"/>
  <c r="AD1159" i="32" s="1"/>
  <c r="AC1160" i="32"/>
  <c r="AD1160" i="32" s="1"/>
  <c r="AC1161" i="32"/>
  <c r="AD1161" i="32" s="1"/>
  <c r="AC1162" i="32"/>
  <c r="AD1162" i="32" s="1"/>
  <c r="AC1163" i="32"/>
  <c r="AD1163" i="32" s="1"/>
  <c r="AC1164" i="32"/>
  <c r="AD1164" i="32" s="1"/>
  <c r="AC1167" i="32"/>
  <c r="AD1167" i="32" s="1"/>
  <c r="AC1168" i="32"/>
  <c r="AD1168" i="32" s="1"/>
  <c r="AC1169" i="32"/>
  <c r="AD1169" i="32" s="1"/>
  <c r="AC1171" i="32"/>
  <c r="AD1171" i="32" s="1"/>
  <c r="AC1172" i="32"/>
  <c r="AD1172" i="32" s="1"/>
  <c r="AC1173" i="32"/>
  <c r="AD1173" i="32" s="1"/>
  <c r="AC1174" i="32"/>
  <c r="AD1174" i="32" s="1"/>
  <c r="AC1176" i="32"/>
  <c r="AD1176" i="32" s="1"/>
  <c r="AC1179" i="32"/>
  <c r="AD1179" i="32" s="1"/>
  <c r="AC1181" i="32"/>
  <c r="AD1181" i="32" s="1"/>
  <c r="AC1182" i="32"/>
  <c r="AD1182" i="32" s="1"/>
  <c r="AC1183" i="32"/>
  <c r="AD1183" i="32" s="1"/>
  <c r="AC1184" i="32"/>
  <c r="AD1184" i="32" s="1"/>
  <c r="AC1186" i="32"/>
  <c r="AD1186" i="32" s="1"/>
  <c r="AC1187" i="32"/>
  <c r="AD1187" i="32" s="1"/>
  <c r="AC1188" i="32"/>
  <c r="AD1188" i="32" s="1"/>
  <c r="AC1193" i="32"/>
  <c r="AD1193" i="32" s="1"/>
  <c r="AC1195" i="32"/>
  <c r="AD1195" i="32" s="1"/>
  <c r="AC1196" i="32"/>
  <c r="AD1196" i="32" s="1"/>
  <c r="AC1197" i="32"/>
  <c r="AD1197" i="32" s="1"/>
  <c r="AC1199" i="32"/>
  <c r="AD1199" i="32" s="1"/>
  <c r="AC1203" i="32"/>
  <c r="AD1203" i="32" s="1"/>
  <c r="AC1206" i="32"/>
  <c r="AD1206" i="32" s="1"/>
  <c r="AC1207" i="32"/>
  <c r="AD1207" i="32" s="1"/>
  <c r="AC1209" i="32"/>
  <c r="AD1209" i="32" s="1"/>
  <c r="AC1210" i="32"/>
  <c r="AD1210" i="32" s="1"/>
  <c r="AC1211" i="32"/>
  <c r="AD1211" i="32" s="1"/>
  <c r="AC1216" i="32"/>
  <c r="AD1216" i="32" s="1"/>
  <c r="AC1218" i="32"/>
  <c r="AD1218" i="32" s="1"/>
  <c r="AC1219" i="32"/>
  <c r="AD1219" i="32" s="1"/>
  <c r="AC1220" i="32"/>
  <c r="AD1220" i="32" s="1"/>
  <c r="AC1221" i="32"/>
  <c r="AD1221" i="32" s="1"/>
  <c r="AC1222" i="32"/>
  <c r="AD1222" i="32" s="1"/>
  <c r="AC1223" i="32"/>
  <c r="AD1223" i="32" s="1"/>
  <c r="AC1224" i="32"/>
  <c r="AD1224" i="32" s="1"/>
  <c r="AC1227" i="32"/>
  <c r="AD1227" i="32" s="1"/>
  <c r="AC1229" i="32"/>
  <c r="AD1229" i="32" s="1"/>
  <c r="AC1230" i="32"/>
  <c r="AD1230" i="32" s="1"/>
  <c r="AC1231" i="32"/>
  <c r="AD1231" i="32" s="1"/>
  <c r="AC1232" i="32"/>
  <c r="AD1232" i="32" s="1"/>
  <c r="AC1233" i="32"/>
  <c r="AD1233" i="32" s="1"/>
  <c r="AC1234" i="32"/>
  <c r="AD1234" i="32" s="1"/>
  <c r="AC1239" i="32"/>
  <c r="AD1239" i="32" s="1"/>
  <c r="AC1241" i="32"/>
  <c r="AD1241" i="32" s="1"/>
  <c r="AC1243" i="32"/>
  <c r="AD1243" i="32" s="1"/>
  <c r="AC1245" i="32"/>
  <c r="AD1245" i="32" s="1"/>
  <c r="AC1247" i="32"/>
  <c r="AD1247" i="32" s="1"/>
  <c r="AC1248" i="32"/>
  <c r="AD1248" i="32" s="1"/>
  <c r="AC1251" i="32"/>
  <c r="AD1251" i="32" s="1"/>
  <c r="AC1253" i="32"/>
  <c r="AD1253" i="32" s="1"/>
  <c r="AC1254" i="32"/>
  <c r="AD1254" i="32" s="1"/>
  <c r="AC1255" i="32"/>
  <c r="AD1255" i="32" s="1"/>
  <c r="AC1256" i="32"/>
  <c r="AD1256" i="32" s="1"/>
  <c r="AC1257" i="32"/>
  <c r="AD1257" i="32" s="1"/>
  <c r="AC1258" i="32"/>
  <c r="AD1258" i="32" s="1"/>
  <c r="AC1259" i="32"/>
  <c r="AD1259" i="32" s="1"/>
  <c r="AC1260" i="32"/>
  <c r="AD1260" i="32" s="1"/>
  <c r="AC1263" i="32"/>
  <c r="AD1263" i="32" s="1"/>
  <c r="AC1265" i="32"/>
  <c r="AD1265" i="32" s="1"/>
  <c r="AC1266" i="32"/>
  <c r="AD1266" i="32" s="1"/>
  <c r="AC1267" i="32"/>
  <c r="AD1267" i="32" s="1"/>
  <c r="AC1268" i="32"/>
  <c r="AD1268" i="32" s="1"/>
  <c r="AC1269" i="32"/>
  <c r="AD1269" i="32" s="1"/>
  <c r="AC1270" i="32"/>
  <c r="AD1270" i="32" s="1"/>
  <c r="AC1271" i="32"/>
  <c r="AD1271" i="32" s="1"/>
  <c r="AC1272" i="32"/>
  <c r="AD1272" i="32" s="1"/>
  <c r="AC1276" i="32"/>
  <c r="AD1276" i="32" s="1"/>
  <c r="AC1277" i="32"/>
  <c r="AD1277" i="32" s="1"/>
  <c r="AC1278" i="32"/>
  <c r="AD1278" i="32" s="1"/>
  <c r="AC1279" i="32"/>
  <c r="AD1279" i="32" s="1"/>
  <c r="AC1281" i="32"/>
  <c r="AD1281" i="32" s="1"/>
  <c r="AC1282" i="32"/>
  <c r="AD1282" i="32" s="1"/>
  <c r="AC1283" i="32"/>
  <c r="AD1283" i="32" s="1"/>
  <c r="AC1287" i="32"/>
  <c r="AD1287" i="32" s="1"/>
  <c r="AC1289" i="32"/>
  <c r="AD1289" i="32" s="1"/>
  <c r="AC1290" i="32"/>
  <c r="AD1290" i="32" s="1"/>
  <c r="AC1292" i="32"/>
  <c r="AD1292" i="32" s="1"/>
  <c r="AC1294" i="32"/>
  <c r="AD1294" i="32" s="1"/>
  <c r="AC1295" i="32"/>
  <c r="AD1295" i="32" s="1"/>
  <c r="AC1298" i="32"/>
  <c r="AD1298" i="32" s="1"/>
  <c r="AC1299" i="32"/>
  <c r="AD1299" i="32" s="1"/>
  <c r="AC1301" i="32"/>
  <c r="AD1301" i="32" s="1"/>
  <c r="AC1303" i="32"/>
  <c r="AD1303" i="32" s="1"/>
  <c r="AC1304" i="32"/>
  <c r="AD1304" i="32" s="1"/>
  <c r="AC1305" i="32"/>
  <c r="AD1305" i="32" s="1"/>
  <c r="AC1306" i="32"/>
  <c r="AD1306" i="32" s="1"/>
  <c r="AC1307" i="32"/>
  <c r="AD1307" i="32" s="1"/>
  <c r="AC1308" i="32"/>
  <c r="AD1308" i="32" s="1"/>
  <c r="AC1310" i="32"/>
  <c r="AD1310" i="32" s="1"/>
  <c r="AC1311" i="32"/>
  <c r="AD1311" i="32" s="1"/>
  <c r="AC1313" i="32"/>
  <c r="AD1313" i="32" s="1"/>
  <c r="AC1314" i="32"/>
  <c r="AD1314" i="32" s="1"/>
  <c r="AC1315" i="32"/>
  <c r="AD1315" i="32" s="1"/>
  <c r="AC1318" i="32"/>
  <c r="AD1318" i="32" s="1"/>
  <c r="AC1319" i="32"/>
  <c r="AD1319" i="32" s="1"/>
  <c r="AC1323" i="32"/>
  <c r="AD1323" i="32" s="1"/>
  <c r="AC1324" i="32"/>
  <c r="AD1324" i="32" s="1"/>
  <c r="AC1325" i="32"/>
  <c r="AD1325" i="32" s="1"/>
  <c r="AC1326" i="32"/>
  <c r="AD1326" i="32" s="1"/>
  <c r="AC1327" i="32"/>
  <c r="AD1327" i="32" s="1"/>
  <c r="AC1328" i="32"/>
  <c r="AD1328" i="32" s="1"/>
  <c r="AC1329" i="32"/>
  <c r="AD1329" i="32" s="1"/>
  <c r="AC1330" i="32"/>
  <c r="AD1330" i="32" s="1"/>
  <c r="AC1331" i="32"/>
  <c r="AD1331" i="32" s="1"/>
  <c r="AC1332" i="32"/>
  <c r="AD1332" i="32" s="1"/>
  <c r="AC1337" i="32"/>
  <c r="AD1337" i="32" s="1"/>
  <c r="AC1339" i="32"/>
  <c r="AD1339" i="32" s="1"/>
  <c r="AC1341" i="32"/>
  <c r="AD1341" i="32" s="1"/>
  <c r="AC1342" i="32"/>
  <c r="AD1342" i="32" s="1"/>
  <c r="AC1343" i="32"/>
  <c r="AD1343" i="32" s="1"/>
  <c r="AC1344" i="32"/>
  <c r="AD1344" i="32" s="1"/>
  <c r="AC1347" i="32"/>
  <c r="AD1347" i="32" s="1"/>
  <c r="AC1348" i="32"/>
  <c r="AD1348" i="32" s="1"/>
  <c r="AC1350" i="32"/>
  <c r="AD1350" i="32" s="1"/>
  <c r="AC1351" i="32"/>
  <c r="AD1351" i="32" s="1"/>
  <c r="AC1353" i="32"/>
  <c r="AD1353" i="32" s="1"/>
  <c r="AC1354" i="32"/>
  <c r="AD1354" i="32" s="1"/>
  <c r="AC1359" i="32"/>
  <c r="AD1359" i="32" s="1"/>
  <c r="AC1361" i="32"/>
  <c r="AD1361" i="32" s="1"/>
  <c r="AC1362" i="32"/>
  <c r="AD1362" i="32" s="1"/>
  <c r="AC1363" i="32"/>
  <c r="AD1363" i="32" s="1"/>
  <c r="AC1364" i="32"/>
  <c r="AD1364" i="32" s="1"/>
  <c r="AC1365" i="32"/>
  <c r="AD1365" i="32" s="1"/>
  <c r="AC1366" i="32"/>
  <c r="AD1366" i="32" s="1"/>
  <c r="AC1367" i="32"/>
  <c r="AD1367" i="32" s="1"/>
  <c r="AC1371" i="32"/>
  <c r="AD1371" i="32" s="1"/>
  <c r="AC1373" i="32"/>
  <c r="AD1373" i="32" s="1"/>
  <c r="AC1375" i="32"/>
  <c r="AD1375" i="32" s="1"/>
  <c r="AC1376" i="32"/>
  <c r="AD1376" i="32" s="1"/>
  <c r="AC1377" i="32"/>
  <c r="AD1377" i="32" s="1"/>
  <c r="AC1378" i="32"/>
  <c r="AD1378" i="32" s="1"/>
  <c r="AC1380" i="32"/>
  <c r="AD1380" i="32" s="1"/>
  <c r="AC1383" i="32"/>
  <c r="AD1383" i="32" s="1"/>
  <c r="AC1385" i="32"/>
  <c r="AD1385" i="32" s="1"/>
  <c r="AC1386" i="32"/>
  <c r="AD1386" i="32" s="1"/>
  <c r="AC1387" i="32"/>
  <c r="AD1387" i="32" s="1"/>
  <c r="AC1388" i="32"/>
  <c r="AD1388" i="32" s="1"/>
  <c r="AC1389" i="32"/>
  <c r="AD1389" i="32" s="1"/>
  <c r="AC1390" i="32"/>
  <c r="AD1390" i="32" s="1"/>
  <c r="AC1391" i="32"/>
  <c r="AD1391" i="32" s="1"/>
  <c r="AC1395" i="32"/>
  <c r="AD1395" i="32" s="1"/>
  <c r="AC1396" i="32"/>
  <c r="AD1396" i="32" s="1"/>
  <c r="AC1397" i="32"/>
  <c r="AD1397" i="32" s="1"/>
  <c r="AC1399" i="32"/>
  <c r="AD1399" i="32" s="1"/>
  <c r="AC1400" i="32"/>
  <c r="AD1400" i="32" s="1"/>
  <c r="AC1401" i="32"/>
  <c r="AD1401" i="32" s="1"/>
  <c r="AC1402" i="32"/>
  <c r="AD1402" i="32" s="1"/>
  <c r="AC1403" i="32"/>
  <c r="AD1403" i="32" s="1"/>
  <c r="AC1407" i="32"/>
  <c r="AD1407" i="32" s="1"/>
  <c r="AC1409" i="32"/>
  <c r="AD1409" i="32" s="1"/>
  <c r="AC1411" i="32"/>
  <c r="AD1411" i="32" s="1"/>
  <c r="AC1412" i="32"/>
  <c r="AD1412" i="32" s="1"/>
  <c r="AC1413" i="32"/>
  <c r="AD1413" i="32" s="1"/>
  <c r="AC1414" i="32"/>
  <c r="AD1414" i="32" s="1"/>
  <c r="AC1416" i="32"/>
  <c r="AD1416" i="32" s="1"/>
  <c r="AC1419" i="32"/>
  <c r="AD1419" i="32" s="1"/>
  <c r="AC1421" i="32"/>
  <c r="AD1421" i="32" s="1"/>
  <c r="AC1422" i="32"/>
  <c r="AD1422" i="32" s="1"/>
  <c r="AC1423" i="32"/>
  <c r="AD1423" i="32" s="1"/>
  <c r="AC1424" i="32"/>
  <c r="AD1424" i="32" s="1"/>
  <c r="AC1425" i="32"/>
  <c r="AD1425" i="32" s="1"/>
  <c r="AC1426" i="32"/>
  <c r="AD1426" i="32" s="1"/>
  <c r="AC1430" i="32"/>
  <c r="AD1430" i="32" s="1"/>
  <c r="AC1433" i="32"/>
  <c r="AD1433" i="32" s="1"/>
  <c r="AC1434" i="32"/>
  <c r="AD1434" i="32" s="1"/>
  <c r="AC1435" i="32"/>
  <c r="AD1435" i="32" s="1"/>
  <c r="AC1437" i="32"/>
  <c r="AD1437" i="32" s="1"/>
  <c r="AC1438" i="32"/>
  <c r="AD1438" i="32" s="1"/>
  <c r="AC1443" i="32"/>
  <c r="AD1443" i="32" s="1"/>
  <c r="AC1444" i="32"/>
  <c r="AD1444" i="32" s="1"/>
  <c r="AC1445" i="32"/>
  <c r="AD1445" i="32" s="1"/>
  <c r="AC1447" i="32"/>
  <c r="AD1447" i="32" s="1"/>
  <c r="AC1448" i="32"/>
  <c r="AD1448" i="32" s="1"/>
  <c r="AC1449" i="32"/>
  <c r="AD1449" i="32" s="1"/>
  <c r="AC1450" i="32"/>
  <c r="AD1450" i="32" s="1"/>
  <c r="AC1451" i="32"/>
  <c r="AD1451" i="32" s="1"/>
  <c r="AC1455" i="32"/>
  <c r="AD1455" i="32" s="1"/>
  <c r="AC1458" i="32"/>
  <c r="AD1458" i="32" s="1"/>
  <c r="AC1459" i="32"/>
  <c r="AD1459" i="32" s="1"/>
  <c r="AC1460" i="32"/>
  <c r="AD1460" i="32" s="1"/>
  <c r="AC1461" i="32"/>
  <c r="AD1461" i="32" s="1"/>
  <c r="AC1462" i="32"/>
  <c r="AD1462" i="32" s="1"/>
  <c r="AC1463" i="32"/>
  <c r="AD1463" i="32" s="1"/>
  <c r="AC1464" i="32"/>
  <c r="AD1464" i="32" s="1"/>
  <c r="AC1466" i="32"/>
  <c r="AD1466" i="32" s="1"/>
  <c r="AC1467" i="32"/>
  <c r="AD1467" i="32" s="1"/>
  <c r="AC1470" i="32"/>
  <c r="AD1470" i="32" s="1"/>
  <c r="AC1471" i="32"/>
  <c r="AD1471" i="32" s="1"/>
  <c r="AC1472" i="32"/>
  <c r="AD1472" i="32" s="1"/>
  <c r="AC1473" i="32"/>
  <c r="AD1473" i="32" s="1"/>
  <c r="AC1474" i="32"/>
  <c r="AD1474" i="32" s="1"/>
  <c r="AC1475" i="32"/>
  <c r="AD1475" i="32" s="1"/>
  <c r="AC1481" i="32"/>
  <c r="AD1481" i="32" s="1"/>
  <c r="AC1482" i="32"/>
  <c r="AD1482" i="32" s="1"/>
  <c r="AC1483" i="32"/>
  <c r="AD1483" i="32" s="1"/>
  <c r="AC1484" i="32"/>
  <c r="AD1484" i="32" s="1"/>
  <c r="AC1485" i="32"/>
  <c r="AD1485" i="32" s="1"/>
  <c r="AC1491" i="32"/>
  <c r="AD1491" i="32" s="1"/>
  <c r="AC1492" i="32"/>
  <c r="AD1492" i="32" s="1"/>
  <c r="AC1495" i="32"/>
  <c r="AD1495" i="32" s="1"/>
  <c r="AC1496" i="32"/>
  <c r="AD1496" i="32" s="1"/>
  <c r="AC1497" i="32"/>
  <c r="AD1497" i="32" s="1"/>
  <c r="AC1499" i="32"/>
  <c r="AD1499" i="32" s="1"/>
  <c r="AC1502" i="32"/>
  <c r="AD1502" i="32" s="1"/>
  <c r="AC1503" i="32"/>
  <c r="AD1503" i="32" s="1"/>
  <c r="AC1507" i="32"/>
  <c r="AD1507" i="32" s="1"/>
  <c r="AC1508" i="32"/>
  <c r="AD1508" i="32" s="1"/>
  <c r="AC1510" i="32"/>
  <c r="AD1510" i="32" s="1"/>
  <c r="AC1511" i="32"/>
  <c r="AD1511" i="32" s="1"/>
  <c r="AC1512" i="32"/>
  <c r="AD1512" i="32" s="1"/>
  <c r="AC1514" i="32"/>
  <c r="AD1514" i="32" s="1"/>
  <c r="AC1517" i="32"/>
  <c r="AD1517" i="32" s="1"/>
  <c r="AC1518" i="32"/>
  <c r="AD1518" i="32" s="1"/>
  <c r="AC1519" i="32"/>
  <c r="AD1519" i="32" s="1"/>
  <c r="AC1520" i="32"/>
  <c r="AD1520" i="32" s="1"/>
  <c r="AC1521" i="32"/>
  <c r="AD1521" i="32" s="1"/>
  <c r="AC1522" i="32"/>
  <c r="AD1522" i="32" s="1"/>
  <c r="AC1530" i="32"/>
  <c r="AD1530" i="32" s="1"/>
  <c r="AC1531" i="32"/>
  <c r="AD1531" i="32" s="1"/>
  <c r="AC1532" i="32"/>
  <c r="AD1532" i="32" s="1"/>
  <c r="AC1533" i="32"/>
  <c r="AD1533" i="32" s="1"/>
  <c r="AC1534" i="32"/>
  <c r="AD1534" i="32" s="1"/>
  <c r="AC1535" i="32"/>
  <c r="AD1535" i="32" s="1"/>
  <c r="AC1539" i="32"/>
  <c r="AD1539" i="32" s="1"/>
  <c r="AC1541" i="32"/>
  <c r="AD1541" i="32" s="1"/>
  <c r="AC1543" i="32"/>
  <c r="AD1543" i="32" s="1"/>
  <c r="AC1544" i="32"/>
  <c r="AD1544" i="32" s="1"/>
  <c r="AC1545" i="32"/>
  <c r="AD1545" i="32" s="1"/>
  <c r="AC1546" i="32"/>
  <c r="AD1546" i="32" s="1"/>
  <c r="AC1547" i="32"/>
  <c r="AD1547" i="32" s="1"/>
  <c r="AC1548" i="32"/>
  <c r="AD1548" i="32" s="1"/>
  <c r="AC1550" i="32"/>
  <c r="AD1550" i="32" s="1"/>
  <c r="AC1552" i="32"/>
  <c r="AD1552" i="32" s="1"/>
  <c r="AC1553" i="32"/>
  <c r="AD1553" i="32" s="1"/>
  <c r="AC1554" i="32"/>
  <c r="AD1554" i="32" s="1"/>
  <c r="AC1555" i="32"/>
  <c r="AD1555" i="32" s="1"/>
  <c r="AC1556" i="32"/>
  <c r="AD1556" i="32" s="1"/>
  <c r="AC1557" i="32"/>
  <c r="AD1557" i="32" s="1"/>
  <c r="AC1560" i="32"/>
  <c r="AD1560" i="32" s="1"/>
  <c r="AC1562" i="32"/>
  <c r="AD1562" i="32" s="1"/>
  <c r="AC1565" i="32"/>
  <c r="AD1565" i="32" s="1"/>
  <c r="AC1567" i="32"/>
  <c r="AD1567" i="32" s="1"/>
  <c r="AC1568" i="32"/>
  <c r="AD1568" i="32" s="1"/>
  <c r="AC1569" i="32"/>
  <c r="AD1569" i="32" s="1"/>
  <c r="AC1570" i="32"/>
  <c r="AD1570" i="32" s="1"/>
  <c r="AC1571" i="32"/>
  <c r="AD1571" i="32" s="1"/>
  <c r="AC1575" i="32"/>
  <c r="AD1575" i="32" s="1"/>
  <c r="AC1577" i="32"/>
  <c r="AD1577" i="32" s="1"/>
  <c r="AC1578" i="32"/>
  <c r="AD1578" i="32" s="1"/>
  <c r="AC1579" i="32"/>
  <c r="AD1579" i="32" s="1"/>
  <c r="AC1580" i="32"/>
  <c r="AD1580" i="32" s="1"/>
  <c r="AC1581" i="32"/>
  <c r="AD1581" i="32" s="1"/>
  <c r="AC1582" i="32"/>
  <c r="AD1582" i="32" s="1"/>
  <c r="AC1583" i="32"/>
  <c r="AD1583" i="32" s="1"/>
  <c r="AC1584" i="32"/>
  <c r="AD1584" i="32" s="1"/>
  <c r="AC1587" i="32"/>
  <c r="AD1587" i="32" s="1"/>
  <c r="AC1589" i="32"/>
  <c r="AD1589" i="32" s="1"/>
  <c r="AC1591" i="32"/>
  <c r="AD1591" i="32" s="1"/>
  <c r="AC1592" i="32"/>
  <c r="AD1592" i="32" s="1"/>
  <c r="AC1594" i="32"/>
  <c r="AD1594" i="32" s="1"/>
  <c r="AC1595" i="32"/>
  <c r="AD1595" i="32" s="1"/>
  <c r="AC1596" i="32"/>
  <c r="AD1596" i="32" s="1"/>
  <c r="AC1601" i="32"/>
  <c r="AD1601" i="32" s="1"/>
  <c r="AC1603" i="32"/>
  <c r="AD1603" i="32" s="1"/>
  <c r="AC1604" i="32"/>
  <c r="AD1604" i="32" s="1"/>
  <c r="AC1605" i="32"/>
  <c r="AD1605" i="32" s="1"/>
  <c r="AC1606" i="32"/>
  <c r="AD1606" i="32" s="1"/>
  <c r="AC1607" i="32"/>
  <c r="AD1607" i="32" s="1"/>
  <c r="AC1608" i="32"/>
  <c r="AD1608" i="32" s="1"/>
  <c r="AC1612" i="32"/>
  <c r="AD1612" i="32" s="1"/>
  <c r="AC1613" i="32"/>
  <c r="AD1613" i="32" s="1"/>
  <c r="AC1614" i="32"/>
  <c r="AD1614" i="32" s="1"/>
  <c r="AC1615" i="32"/>
  <c r="AD1615" i="32" s="1"/>
  <c r="AC1616" i="32"/>
  <c r="AD1616" i="32" s="1"/>
  <c r="AC1618" i="32"/>
  <c r="AD1618" i="32" s="1"/>
  <c r="AC1619" i="32"/>
  <c r="AD1619" i="32" s="1"/>
  <c r="AC1620" i="32"/>
  <c r="AD1620" i="32" s="1"/>
  <c r="AC1623" i="32"/>
  <c r="AD1623" i="32" s="1"/>
  <c r="AC1624" i="32"/>
  <c r="AD1624" i="32" s="1"/>
  <c r="AC1626" i="32"/>
  <c r="AD1626" i="32" s="1"/>
  <c r="AC1627" i="32"/>
  <c r="AD1627" i="32" s="1"/>
  <c r="AC1628" i="32"/>
  <c r="AD1628" i="32" s="1"/>
  <c r="AC1629" i="32"/>
  <c r="AD1629" i="32" s="1"/>
  <c r="AC1630" i="32"/>
  <c r="AD1630" i="32" s="1"/>
  <c r="AC1631" i="32"/>
  <c r="AD1631" i="32" s="1"/>
  <c r="AC1632" i="32"/>
  <c r="AD1632" i="32" s="1"/>
  <c r="AC1637" i="32"/>
  <c r="AD1637" i="32" s="1"/>
  <c r="AC1638" i="32"/>
  <c r="AD1638" i="32" s="1"/>
  <c r="AC1639" i="32"/>
  <c r="AD1639" i="32" s="1"/>
  <c r="AC1640" i="32"/>
  <c r="AD1640" i="32" s="1"/>
  <c r="AC1641" i="32"/>
  <c r="AD1641" i="32" s="1"/>
  <c r="AC1644" i="32"/>
  <c r="AD1644" i="32" s="1"/>
  <c r="AC1649" i="32"/>
  <c r="AD1649" i="32" s="1"/>
  <c r="AC1650" i="32"/>
  <c r="AD1650" i="32" s="1"/>
  <c r="AC1651" i="32"/>
  <c r="AD1651" i="32" s="1"/>
  <c r="AC1652" i="32"/>
  <c r="AD1652" i="32" s="1"/>
  <c r="AC1653" i="32"/>
  <c r="AD1653" i="32" s="1"/>
  <c r="AC1654" i="32"/>
  <c r="AD1654" i="32" s="1"/>
  <c r="AC1656" i="32"/>
  <c r="AD1656" i="32" s="1"/>
  <c r="AC1659" i="32"/>
  <c r="AD1659" i="32" s="1"/>
  <c r="AC1660" i="32"/>
  <c r="AD1660" i="32" s="1"/>
  <c r="AC1661" i="32"/>
  <c r="AD1661" i="32" s="1"/>
  <c r="AC1662" i="32"/>
  <c r="AD1662" i="32" s="1"/>
  <c r="AC1663" i="32"/>
  <c r="AD1663" i="32" s="1"/>
  <c r="AC1664" i="32"/>
  <c r="AD1664" i="32" s="1"/>
  <c r="AC1665" i="32"/>
  <c r="AD1665" i="32" s="1"/>
  <c r="AC1666" i="32"/>
  <c r="AD1666" i="32" s="1"/>
  <c r="AC1667" i="32"/>
  <c r="AD1667" i="32" s="1"/>
  <c r="AC1670" i="32"/>
  <c r="AD1670" i="32" s="1"/>
  <c r="AC1673" i="32"/>
  <c r="AD1673" i="32" s="1"/>
  <c r="AC1674" i="32"/>
  <c r="AD1674" i="32" s="1"/>
  <c r="AC1675" i="32"/>
  <c r="AD1675" i="32" s="1"/>
  <c r="AC1676" i="32"/>
  <c r="AD1676" i="32" s="1"/>
  <c r="AC1680" i="32"/>
  <c r="AD1680" i="32" s="1"/>
  <c r="AC1684" i="32"/>
  <c r="AD1684" i="32" s="1"/>
  <c r="AC1686" i="32"/>
  <c r="AD1686" i="32" s="1"/>
  <c r="AC1687" i="32"/>
  <c r="AD1687" i="32" s="1"/>
  <c r="AC1689" i="32"/>
  <c r="AD1689" i="32" s="1"/>
  <c r="AC1690" i="32"/>
  <c r="AD1690" i="32" s="1"/>
  <c r="AC1691" i="32"/>
  <c r="AD1691" i="32" s="1"/>
  <c r="AC1695" i="32"/>
  <c r="AD1695" i="32" s="1"/>
  <c r="AC1697" i="32"/>
  <c r="AD1697" i="32" s="1"/>
  <c r="AC1699" i="32"/>
  <c r="AD1699" i="32" s="1"/>
  <c r="AC1700" i="32"/>
  <c r="AD1700" i="32" s="1"/>
  <c r="AC1702" i="32"/>
  <c r="AD1702" i="32" s="1"/>
  <c r="AC1703" i="32"/>
  <c r="AD1703" i="32" s="1"/>
  <c r="AC1704" i="32"/>
  <c r="AD1704" i="32" s="1"/>
  <c r="AC1707" i="32"/>
  <c r="AD1707" i="32" s="1"/>
  <c r="AC1710" i="32"/>
  <c r="AD1710" i="32" s="1"/>
  <c r="AC1711" i="32"/>
  <c r="AD1711" i="32" s="1"/>
  <c r="AC1712" i="32"/>
  <c r="AD1712" i="32" s="1"/>
  <c r="AC1713" i="32"/>
  <c r="AD1713" i="32" s="1"/>
  <c r="AC1715" i="32"/>
  <c r="AD1715" i="32" s="1"/>
  <c r="AC1716" i="32"/>
  <c r="AD1716" i="32" s="1"/>
  <c r="AC1721" i="32"/>
  <c r="AD1721" i="32" s="1"/>
  <c r="AC1722" i="32"/>
  <c r="AD1722" i="32" s="1"/>
  <c r="AC1723" i="32"/>
  <c r="AD1723" i="32" s="1"/>
  <c r="AC1724" i="32"/>
  <c r="AD1724" i="32" s="1"/>
  <c r="AC1725" i="32"/>
  <c r="AD1725" i="32" s="1"/>
  <c r="AC1726" i="32"/>
  <c r="AD1726" i="32" s="1"/>
  <c r="AC1727" i="32"/>
  <c r="AD1727" i="32" s="1"/>
  <c r="AC1728" i="32"/>
  <c r="AD1728" i="32" s="1"/>
  <c r="AC1731" i="32"/>
  <c r="AD1731" i="32" s="1"/>
  <c r="AC1733" i="32"/>
  <c r="AD1733" i="32" s="1"/>
  <c r="AC1734" i="32"/>
  <c r="AD1734" i="32" s="1"/>
  <c r="AC1735" i="32"/>
  <c r="AD1735" i="32" s="1"/>
  <c r="AC1737" i="32"/>
  <c r="AD1737" i="32" s="1"/>
  <c r="AC1738" i="32"/>
  <c r="AD1738" i="32" s="1"/>
  <c r="AC1739" i="32"/>
  <c r="AD1739" i="32" s="1"/>
  <c r="AC1745" i="32"/>
  <c r="AD1745" i="32" s="1"/>
  <c r="AC1747" i="32"/>
  <c r="AD1747" i="32" s="1"/>
  <c r="AC1751" i="32"/>
  <c r="AD1751" i="32" s="1"/>
  <c r="AC1752" i="32"/>
  <c r="AD1752" i="32" s="1"/>
  <c r="AC1755" i="32"/>
  <c r="AD1755" i="32" s="1"/>
  <c r="AC1756" i="32"/>
  <c r="AD1756" i="32" s="1"/>
  <c r="AC1757" i="32"/>
  <c r="AD1757" i="32" s="1"/>
  <c r="AC1758" i="32"/>
  <c r="AD1758" i="32" s="1"/>
  <c r="AC1759" i="32"/>
  <c r="AD1759" i="32" s="1"/>
  <c r="AC1760" i="32"/>
  <c r="AD1760" i="32" s="1"/>
  <c r="AC1761" i="32"/>
  <c r="AD1761" i="32" s="1"/>
  <c r="AC1762" i="32"/>
  <c r="AD1762" i="32" s="1"/>
  <c r="AC1763" i="32"/>
  <c r="AD1763" i="32" s="1"/>
  <c r="AC1764" i="32"/>
  <c r="AD1764" i="32" s="1"/>
  <c r="AC1768" i="32"/>
  <c r="AD1768" i="32" s="1"/>
  <c r="AC1769" i="32"/>
  <c r="AD1769" i="32" s="1"/>
  <c r="AC1770" i="32"/>
  <c r="AD1770" i="32" s="1"/>
  <c r="AC1771" i="32"/>
  <c r="AD1771" i="32" s="1"/>
  <c r="AC1772" i="32"/>
  <c r="AD1772" i="32" s="1"/>
  <c r="AC1773" i="32"/>
  <c r="AD1773" i="32" s="1"/>
  <c r="AC1774" i="32"/>
  <c r="AD1774" i="32" s="1"/>
  <c r="AC1775" i="32"/>
  <c r="AD1775" i="32" s="1"/>
  <c r="AC1776" i="32"/>
  <c r="AD1776" i="32" s="1"/>
  <c r="AC1778" i="32"/>
  <c r="AD1778" i="32" s="1"/>
  <c r="AC1783" i="32"/>
  <c r="AD1783" i="32" s="1"/>
  <c r="AC1784" i="32"/>
  <c r="AD1784" i="32" s="1"/>
  <c r="AC1785" i="32"/>
  <c r="AD1785" i="32" s="1"/>
  <c r="AC1786" i="32"/>
  <c r="AD1786" i="32" s="1"/>
  <c r="AC1787" i="32"/>
  <c r="AD1787" i="32" s="1"/>
  <c r="AC1788" i="32"/>
  <c r="AD1788" i="32" s="1"/>
  <c r="AC1793" i="32"/>
  <c r="AD1793" i="32" s="1"/>
  <c r="AC1794" i="32"/>
  <c r="AD1794" i="32" s="1"/>
  <c r="AC1795" i="32"/>
  <c r="AD1795" i="32" s="1"/>
  <c r="AC1796" i="32"/>
  <c r="AD1796" i="32" s="1"/>
  <c r="AC1799" i="32"/>
  <c r="AD1799" i="32" s="1"/>
  <c r="AC1800" i="32"/>
  <c r="AD1800" i="32" s="1"/>
  <c r="AC1803" i="32"/>
  <c r="AD1803" i="32" s="1"/>
  <c r="AC1805" i="32"/>
  <c r="AD1805" i="32" s="1"/>
  <c r="AC1806" i="32"/>
  <c r="AD1806" i="32" s="1"/>
  <c r="AC1807" i="32"/>
  <c r="AD1807" i="32" s="1"/>
  <c r="AC1808" i="32"/>
  <c r="AD1808" i="32" s="1"/>
  <c r="AC1809" i="32"/>
  <c r="AD1809" i="32" s="1"/>
  <c r="AC1810" i="32"/>
  <c r="AD1810" i="32" s="1"/>
  <c r="AC1815" i="32"/>
  <c r="AD1815" i="32" s="1"/>
  <c r="AC1816" i="32"/>
  <c r="AD1816" i="32" s="1"/>
  <c r="AC1817" i="32"/>
  <c r="AD1817" i="32" s="1"/>
  <c r="AC1818" i="32"/>
  <c r="AD1818" i="32" s="1"/>
  <c r="AC1819" i="32"/>
  <c r="AD1819" i="32" s="1"/>
  <c r="AC1820" i="32"/>
  <c r="AD1820" i="32" s="1"/>
  <c r="AC1821" i="32"/>
  <c r="AD1821" i="32" s="1"/>
  <c r="AC1822" i="32"/>
  <c r="AD1822" i="32" s="1"/>
  <c r="AC1823" i="32"/>
  <c r="AD1823" i="32" s="1"/>
  <c r="AC1824" i="32"/>
  <c r="AD1824" i="32" s="1"/>
  <c r="AC1828" i="32"/>
  <c r="AD1828" i="32" s="1"/>
  <c r="AC1829" i="32"/>
  <c r="AD1829" i="32" s="1"/>
  <c r="AC1831" i="32"/>
  <c r="AD1831" i="32" s="1"/>
  <c r="AC1832" i="32"/>
  <c r="AD1832" i="32" s="1"/>
  <c r="AC1833" i="32"/>
  <c r="AD1833" i="32" s="1"/>
  <c r="AC1834" i="32"/>
  <c r="AD1834" i="32" s="1"/>
  <c r="AC1836" i="32"/>
  <c r="AD1836" i="32" s="1"/>
  <c r="AC1842" i="32"/>
  <c r="AD1842" i="32" s="1"/>
  <c r="AC1843" i="32"/>
  <c r="AD1843" i="32" s="1"/>
  <c r="AC1844" i="32"/>
  <c r="AD1844" i="32" s="1"/>
  <c r="AC1845" i="32"/>
  <c r="AD1845" i="32" s="1"/>
  <c r="AC1846" i="32"/>
  <c r="AD1846" i="32" s="1"/>
  <c r="AC1847" i="32"/>
  <c r="AD1847" i="32" s="1"/>
  <c r="AC1848" i="32"/>
  <c r="AD1848" i="32" s="1"/>
  <c r="AC1851" i="32"/>
  <c r="AD1851" i="32" s="1"/>
  <c r="AC1852" i="32"/>
  <c r="AD1852" i="32" s="1"/>
  <c r="AC1853" i="32"/>
  <c r="AD1853" i="32" s="1"/>
  <c r="AC1854" i="32"/>
  <c r="AD1854" i="32" s="1"/>
  <c r="AC1855" i="32"/>
  <c r="AD1855" i="32" s="1"/>
  <c r="AC1856" i="32"/>
  <c r="AD1856" i="32" s="1"/>
  <c r="AC1857" i="32"/>
  <c r="AD1857" i="32" s="1"/>
  <c r="AC1858" i="32"/>
  <c r="AD1858" i="32" s="1"/>
  <c r="AC1859" i="32"/>
  <c r="AD1859" i="32" s="1"/>
  <c r="AC1860" i="32"/>
  <c r="AD1860" i="32" s="1"/>
  <c r="AC1863" i="32"/>
  <c r="AD1863" i="32" s="1"/>
  <c r="AC1864" i="32"/>
  <c r="AD1864" i="32" s="1"/>
  <c r="AC1865" i="32"/>
  <c r="AD1865" i="32" s="1"/>
  <c r="AC1866" i="32"/>
  <c r="AD1866" i="32" s="1"/>
  <c r="AC1867" i="32"/>
  <c r="AD1867" i="32" s="1"/>
  <c r="AC1868" i="32"/>
  <c r="AD1868" i="32" s="1"/>
  <c r="AC1869" i="32"/>
  <c r="AD1869" i="32" s="1"/>
  <c r="AC1870" i="32"/>
  <c r="AD1870" i="32" s="1"/>
  <c r="AC1871" i="32"/>
  <c r="AD1871" i="32" s="1"/>
  <c r="AC1872" i="32"/>
  <c r="AD1872" i="32" s="1"/>
  <c r="AC1875" i="32"/>
  <c r="AD1875" i="32" s="1"/>
  <c r="AC1876" i="32"/>
  <c r="AD1876" i="32" s="1"/>
  <c r="AC1879" i="32"/>
  <c r="AD1879" i="32" s="1"/>
  <c r="AC1880" i="32"/>
  <c r="AD1880" i="32" s="1"/>
  <c r="AC1882" i="32"/>
  <c r="AD1882" i="32" s="1"/>
  <c r="AC1883" i="32"/>
  <c r="AD1883" i="32" s="1"/>
  <c r="AC1889" i="32"/>
  <c r="AD1889" i="32" s="1"/>
  <c r="AC1890" i="32"/>
  <c r="AD1890" i="32" s="1"/>
  <c r="AC1891" i="32"/>
  <c r="AD1891" i="32" s="1"/>
  <c r="AC1892" i="32"/>
  <c r="AD1892" i="32" s="1"/>
  <c r="AC1893" i="32"/>
  <c r="AD1893" i="32" s="1"/>
  <c r="AC1894" i="32"/>
  <c r="AD1894" i="32" s="1"/>
  <c r="AC1895" i="32"/>
  <c r="AD1895" i="32" s="1"/>
  <c r="AC2014" i="32"/>
  <c r="AD2014" i="32" s="1"/>
  <c r="AC2357" i="32"/>
  <c r="AD2357" i="32" s="1"/>
  <c r="AC2358" i="32"/>
  <c r="AD2358" i="32" s="1"/>
  <c r="AC2359" i="32"/>
  <c r="AD2359" i="32" s="1"/>
  <c r="AC2361" i="32"/>
  <c r="AD2361" i="32" s="1"/>
  <c r="AC2362" i="32"/>
  <c r="AD2362" i="32" s="1"/>
  <c r="AC2363" i="32"/>
  <c r="AD2363" i="32" s="1"/>
  <c r="AC2365" i="32"/>
  <c r="AD2365" i="32" s="1"/>
  <c r="AC2366" i="32"/>
  <c r="AD2366" i="32" s="1"/>
  <c r="AC2369" i="32"/>
  <c r="AD2369" i="32" s="1"/>
  <c r="AC2370" i="32"/>
  <c r="AD2370" i="32" s="1"/>
  <c r="AC2371" i="32"/>
  <c r="AD2371" i="32" s="1"/>
  <c r="AC2373" i="32"/>
  <c r="AD2373" i="32" s="1"/>
  <c r="AC2374" i="32"/>
  <c r="AD2374" i="32" s="1"/>
  <c r="AC2375" i="32"/>
  <c r="AD2375" i="32" s="1"/>
  <c r="AC2376" i="32"/>
  <c r="AD2376" i="32" s="1"/>
  <c r="AC2378" i="32"/>
  <c r="AD2378" i="32" s="1"/>
  <c r="AC2381" i="32"/>
  <c r="AD2381" i="32" s="1"/>
  <c r="AC2382" i="32"/>
  <c r="AD2382" i="32" s="1"/>
  <c r="AC2383" i="32"/>
  <c r="AD2383" i="32" s="1"/>
  <c r="AC2384" i="32"/>
  <c r="AD2384" i="32" s="1"/>
  <c r="AC2385" i="32"/>
  <c r="AD2385" i="32" s="1"/>
  <c r="AC2387" i="32"/>
  <c r="AD2387" i="32" s="1"/>
  <c r="AC2389" i="32"/>
  <c r="AD2389" i="32" s="1"/>
  <c r="AC2390" i="32"/>
  <c r="AD2390" i="32" s="1"/>
  <c r="AC2393" i="32"/>
  <c r="AD2393" i="32" s="1"/>
  <c r="AC2394" i="32"/>
  <c r="AD2394" i="32" s="1"/>
  <c r="AC2395" i="32"/>
  <c r="AD2395" i="32" s="1"/>
  <c r="AC2397" i="32"/>
  <c r="AD2397" i="32" s="1"/>
  <c r="AC2398" i="32"/>
  <c r="AD2398" i="32" s="1"/>
  <c r="AC2399" i="32"/>
  <c r="AD2399" i="32" s="1"/>
  <c r="AC2400" i="32"/>
  <c r="AD2400" i="32" s="1"/>
  <c r="AC2401" i="32"/>
  <c r="AD2401" i="32" s="1"/>
  <c r="AC2402" i="32"/>
  <c r="AD2402" i="32" s="1"/>
  <c r="AC2405" i="32"/>
  <c r="AD2405" i="32" s="1"/>
  <c r="AC2406" i="32"/>
  <c r="AD2406" i="32" s="1"/>
  <c r="AC2407" i="32"/>
  <c r="AD2407" i="32" s="1"/>
  <c r="AC2408" i="32"/>
  <c r="AD2408" i="32" s="1"/>
  <c r="AC2409" i="32"/>
  <c r="AD2409" i="32" s="1"/>
  <c r="AC2410" i="32"/>
  <c r="AD2410" i="32" s="1"/>
  <c r="AC2411" i="32"/>
  <c r="AD2411" i="32" s="1"/>
  <c r="AC2412" i="32"/>
  <c r="AD2412" i="32" s="1"/>
  <c r="AC2413" i="32"/>
  <c r="AD2413" i="32" s="1"/>
  <c r="AC2414" i="32"/>
  <c r="AD2414" i="32" s="1"/>
  <c r="AC2417" i="32"/>
  <c r="AD2417" i="32" s="1"/>
  <c r="AC2419" i="32"/>
  <c r="AD2419" i="32" s="1"/>
  <c r="AC2421" i="32"/>
  <c r="AD2421" i="32" s="1"/>
  <c r="AC2422" i="32"/>
  <c r="AD2422" i="32" s="1"/>
  <c r="AC2423" i="32"/>
  <c r="AD2423" i="32" s="1"/>
  <c r="AC2424" i="32"/>
  <c r="AD2424" i="32" s="1"/>
  <c r="AC2425" i="32"/>
  <c r="AD2425" i="32" s="1"/>
  <c r="AC2426" i="32"/>
  <c r="AD2426" i="32" s="1"/>
  <c r="AC2429" i="32"/>
  <c r="AD2429" i="32" s="1"/>
  <c r="AC2430" i="32"/>
  <c r="AD2430" i="32" s="1"/>
  <c r="AC2431" i="32"/>
  <c r="AD2431" i="32" s="1"/>
  <c r="AC2432" i="32"/>
  <c r="AD2432" i="32" s="1"/>
  <c r="AC2434" i="32"/>
  <c r="AD2434" i="32" s="1"/>
  <c r="AC2435" i="32"/>
  <c r="AD2435" i="32" s="1"/>
  <c r="AC3021" i="32"/>
  <c r="AD3021" i="32" s="1"/>
  <c r="AC3233" i="32"/>
  <c r="AD3233" i="32" s="1"/>
  <c r="AC3354" i="32"/>
  <c r="AD3354" i="32" s="1"/>
  <c r="AC3357" i="32"/>
  <c r="AD3357" i="32" s="1"/>
  <c r="AC3358" i="32"/>
  <c r="AD3358" i="32" s="1"/>
  <c r="AC3361" i="32"/>
  <c r="AD3361" i="32" s="1"/>
  <c r="AC3362" i="32"/>
  <c r="AD3362" i="32" s="1"/>
  <c r="AC3365" i="32"/>
  <c r="AD3365" i="32" s="1"/>
  <c r="AC3368" i="32"/>
  <c r="AD3368" i="32" s="1"/>
  <c r="AC3373" i="32"/>
  <c r="AD3373" i="32" s="1"/>
  <c r="AC3374" i="32"/>
  <c r="AD3374" i="32" s="1"/>
  <c r="AC3377" i="32"/>
  <c r="AD3377" i="32" s="1"/>
  <c r="AC3378" i="32"/>
  <c r="AD3378" i="32" s="1"/>
  <c r="AC3380" i="32"/>
  <c r="AD3380" i="32" s="1"/>
  <c r="AC3381" i="32"/>
  <c r="AD3381" i="32" s="1"/>
  <c r="AC3382" i="32"/>
  <c r="AD3382" i="32" s="1"/>
  <c r="AC3383" i="32"/>
  <c r="AD3383" i="32" s="1"/>
  <c r="AC3389" i="32"/>
  <c r="AD3389" i="32" s="1"/>
  <c r="AC3390" i="32"/>
  <c r="AD3390" i="32" s="1"/>
  <c r="AC3391" i="32"/>
  <c r="AD3391" i="32" s="1"/>
  <c r="AC3392" i="32"/>
  <c r="AD3392" i="32" s="1"/>
  <c r="AC3393" i="32"/>
  <c r="AD3393" i="32" s="1"/>
  <c r="AC3394" i="32"/>
  <c r="AD3394" i="32" s="1"/>
  <c r="AC3395" i="32"/>
  <c r="AD3395" i="32" s="1"/>
  <c r="AC3398" i="32"/>
  <c r="AD3398" i="32" s="1"/>
  <c r="AC3399" i="32"/>
  <c r="AD3399" i="32" s="1"/>
  <c r="AC3400" i="32"/>
  <c r="AD3400" i="32" s="1"/>
  <c r="AC3404" i="32"/>
  <c r="AD3404" i="32" s="1"/>
  <c r="AC3405" i="32"/>
  <c r="AD3405" i="32" s="1"/>
  <c r="AC3406" i="32"/>
  <c r="AD3406" i="32" s="1"/>
  <c r="AC3407" i="32"/>
  <c r="AD3407" i="32" s="1"/>
  <c r="AC3408" i="32"/>
  <c r="AD3408" i="32" s="1"/>
  <c r="AC3409" i="32"/>
  <c r="AD3409" i="32" s="1"/>
  <c r="AC3410" i="32"/>
  <c r="AD3410" i="32" s="1"/>
  <c r="AC3411" i="32"/>
  <c r="AD3411" i="32" s="1"/>
  <c r="AC3412" i="32"/>
  <c r="AD3412" i="32" s="1"/>
  <c r="AC3418" i="32"/>
  <c r="AD3418" i="32" s="1"/>
  <c r="AC3419" i="32"/>
  <c r="AD3419" i="32" s="1"/>
  <c r="AC3423" i="32"/>
  <c r="AD3423" i="32" s="1"/>
  <c r="AC3426" i="32"/>
  <c r="AD3426" i="32" s="1"/>
  <c r="AC3427" i="32"/>
  <c r="AD3427" i="32" s="1"/>
  <c r="AC3428" i="32"/>
  <c r="AD3428" i="32" s="1"/>
  <c r="AC3429" i="32"/>
  <c r="AD3429" i="32" s="1"/>
  <c r="AC3430" i="32"/>
  <c r="AD3430" i="32" s="1"/>
  <c r="AC3433" i="32"/>
  <c r="AD3433" i="32" s="1"/>
  <c r="AC3435" i="32"/>
  <c r="AD3435" i="32" s="1"/>
  <c r="AC3443" i="32"/>
  <c r="AD3443" i="32" s="1"/>
  <c r="AC3448" i="32"/>
  <c r="AD3448" i="32" s="1"/>
  <c r="AC3450" i="32"/>
  <c r="AD3450" i="32" s="1"/>
  <c r="AC3452" i="32"/>
  <c r="AD3452" i="32" s="1"/>
  <c r="AC3453" i="32"/>
  <c r="AD3453" i="32" s="1"/>
  <c r="AC3454" i="32"/>
  <c r="AD3454" i="32" s="1"/>
  <c r="AC3455" i="32"/>
  <c r="AD3455" i="32" s="1"/>
  <c r="AC3456" i="32"/>
  <c r="AD3456" i="32" s="1"/>
  <c r="AC3457" i="32"/>
  <c r="AD3457" i="32" s="1"/>
  <c r="AC3458" i="32"/>
  <c r="AD3458" i="32" s="1"/>
  <c r="AC3459" i="32"/>
  <c r="AD3459" i="32" s="1"/>
  <c r="AC3460" i="32"/>
  <c r="AD3460" i="32" s="1"/>
  <c r="AC3463" i="32"/>
  <c r="AD3463" i="32" s="1"/>
  <c r="AC3464" i="32"/>
  <c r="AD3464" i="32" s="1"/>
  <c r="AC3465" i="32"/>
  <c r="AD3465" i="32" s="1"/>
  <c r="AC3466" i="32"/>
  <c r="AD3466" i="32" s="1"/>
  <c r="AC3467" i="32"/>
  <c r="AD3467" i="32" s="1"/>
  <c r="AC3468" i="32"/>
  <c r="AD3468" i="32" s="1"/>
  <c r="AC3469" i="32"/>
  <c r="AD3469" i="32" s="1"/>
  <c r="AC3470" i="32"/>
  <c r="AD3470" i="32" s="1"/>
  <c r="AC3472" i="32"/>
  <c r="AD3472" i="32" s="1"/>
  <c r="AC3476" i="32"/>
  <c r="AD3476" i="32" s="1"/>
  <c r="AC3478" i="32"/>
  <c r="AD3478" i="32" s="1"/>
  <c r="AC3479" i="32"/>
  <c r="AD3479" i="32" s="1"/>
  <c r="AC3480" i="32"/>
  <c r="AD3480" i="32" s="1"/>
  <c r="AC3481" i="32"/>
  <c r="AD3481" i="32" s="1"/>
  <c r="AC3484" i="32"/>
  <c r="AD3484" i="32" s="1"/>
  <c r="AC3488" i="32"/>
  <c r="AD3488" i="32" s="1"/>
  <c r="AC3489" i="32"/>
  <c r="AD3489" i="32" s="1"/>
  <c r="AC3490" i="32"/>
  <c r="AD3490" i="32" s="1"/>
  <c r="AC3491" i="32"/>
  <c r="AD3491" i="32" s="1"/>
  <c r="AC3493" i="32"/>
  <c r="AD3493" i="32" s="1"/>
  <c r="AC3500" i="32"/>
  <c r="AD3500" i="32" s="1"/>
  <c r="AC3501" i="32"/>
  <c r="AD3501" i="32" s="1"/>
  <c r="AC3502" i="32"/>
  <c r="AD3502" i="32" s="1"/>
  <c r="AC3503" i="32"/>
  <c r="AD3503" i="32" s="1"/>
  <c r="AC3504" i="32"/>
  <c r="AD3504" i="32" s="1"/>
  <c r="AC3505" i="32"/>
  <c r="AD3505" i="32" s="1"/>
  <c r="AC3506" i="32"/>
  <c r="AD3506" i="32" s="1"/>
  <c r="AC3509" i="32"/>
  <c r="AD3509" i="32" s="1"/>
  <c r="AC3512" i="32"/>
  <c r="AD3512" i="32" s="1"/>
  <c r="AC3513" i="32"/>
  <c r="AD3513" i="32" s="1"/>
  <c r="AC3514" i="32"/>
  <c r="AD3514" i="32" s="1"/>
  <c r="AC3515" i="32"/>
  <c r="AD3515" i="32" s="1"/>
  <c r="AC3516" i="32"/>
  <c r="AD3516" i="32" s="1"/>
  <c r="AC3517" i="32"/>
  <c r="AD3517" i="32" s="1"/>
  <c r="AC3518" i="32"/>
  <c r="AD3518" i="32" s="1"/>
  <c r="AC3521" i="32"/>
  <c r="AD3521" i="32" s="1"/>
  <c r="AC3523" i="32"/>
  <c r="AD3523" i="32" s="1"/>
  <c r="AC3525" i="32"/>
  <c r="AD3525" i="32" s="1"/>
  <c r="AC3526" i="32"/>
  <c r="AD3526" i="32" s="1"/>
  <c r="AC3527" i="32"/>
  <c r="AD3527" i="32" s="1"/>
  <c r="AC3528" i="32"/>
  <c r="AD3528" i="32" s="1"/>
  <c r="AC3529" i="32"/>
  <c r="AD3529" i="32" s="1"/>
  <c r="AC3530" i="32"/>
  <c r="AD3530" i="32" s="1"/>
  <c r="AC3535" i="32"/>
  <c r="AD3535" i="32" s="1"/>
  <c r="AC3536" i="32"/>
  <c r="AD3536" i="32" s="1"/>
  <c r="AC3537" i="32"/>
  <c r="AD3537" i="32" s="1"/>
  <c r="AC3538" i="32"/>
  <c r="AD3538" i="32" s="1"/>
  <c r="AC3539" i="32"/>
  <c r="AD3539" i="32" s="1"/>
  <c r="AC3540" i="32"/>
  <c r="AD3540" i="32" s="1"/>
  <c r="AC3541" i="32"/>
  <c r="AD3541" i="32" s="1"/>
  <c r="AC3542" i="32"/>
  <c r="AD3542" i="32" s="1"/>
  <c r="AC3545" i="32"/>
  <c r="AD3545" i="32" s="1"/>
  <c r="AC3548" i="32"/>
  <c r="AD3548" i="32" s="1"/>
  <c r="AC3549" i="32"/>
  <c r="AD3549" i="32" s="1"/>
  <c r="AC3550" i="32"/>
  <c r="AD3550" i="32" s="1"/>
  <c r="AC3551" i="32"/>
  <c r="AD3551" i="32" s="1"/>
  <c r="AC3552" i="32"/>
  <c r="AD3552" i="32" s="1"/>
  <c r="AC3553" i="32"/>
  <c r="AD3553" i="32" s="1"/>
  <c r="AC3554" i="32"/>
  <c r="AD3554" i="32" s="1"/>
  <c r="AC3557" i="32"/>
  <c r="AD3557" i="32" s="1"/>
  <c r="AC3560" i="32"/>
  <c r="AD3560" i="32" s="1"/>
  <c r="AC3561" i="32"/>
  <c r="AD3561" i="32" s="1"/>
  <c r="AC3562" i="32"/>
  <c r="AD3562" i="32" s="1"/>
  <c r="AC3563" i="32"/>
  <c r="AD3563" i="32" s="1"/>
  <c r="AC3564" i="32"/>
  <c r="AD3564" i="32" s="1"/>
  <c r="AC3565" i="32"/>
  <c r="AD3565" i="32" s="1"/>
  <c r="AC3566" i="32"/>
  <c r="AD3566" i="32" s="1"/>
  <c r="AC3572" i="32"/>
  <c r="AD3572" i="32" s="1"/>
  <c r="AC3573" i="32"/>
  <c r="AD3573" i="32" s="1"/>
  <c r="AC3574" i="32"/>
  <c r="AD3574" i="32" s="1"/>
  <c r="AC3576" i="32"/>
  <c r="AD3576" i="32" s="1"/>
  <c r="AC3577" i="32"/>
  <c r="AD3577" i="32" s="1"/>
  <c r="AC3578" i="32"/>
  <c r="AD3578" i="32" s="1"/>
  <c r="AC3581" i="32"/>
  <c r="AD3581" i="32" s="1"/>
  <c r="AC3582" i="32"/>
  <c r="AD3582" i="32" s="1"/>
  <c r="AC3584" i="32"/>
  <c r="AD3584" i="32" s="1"/>
  <c r="AC3585" i="32"/>
  <c r="AD3585" i="32" s="1"/>
  <c r="AC3586" i="32"/>
  <c r="AD3586" i="32" s="1"/>
  <c r="AC3587" i="32"/>
  <c r="AD3587" i="32" s="1"/>
  <c r="AC3588" i="32"/>
  <c r="AD3588" i="32" s="1"/>
  <c r="AC3589" i="32"/>
  <c r="AD3589" i="32" s="1"/>
  <c r="AC3590" i="32"/>
  <c r="AD3590" i="32" s="1"/>
  <c r="AC3593" i="32"/>
  <c r="AD3593" i="32" s="1"/>
  <c r="AC3596" i="32"/>
  <c r="AD3596" i="32" s="1"/>
  <c r="AC3597" i="32"/>
  <c r="AD3597" i="32" s="1"/>
  <c r="AC3598" i="32"/>
  <c r="AD3598" i="32" s="1"/>
  <c r="AC3599" i="32"/>
  <c r="AD3599" i="32" s="1"/>
  <c r="AC3601" i="32"/>
  <c r="AD3601" i="32" s="1"/>
  <c r="AC3602" i="32"/>
  <c r="AD3602" i="32" s="1"/>
  <c r="AC3606" i="32"/>
  <c r="AD3606" i="32" s="1"/>
  <c r="AC3608" i="32"/>
  <c r="AD3608" i="32" s="1"/>
  <c r="AC3609" i="32"/>
  <c r="AD3609" i="32" s="1"/>
  <c r="AC3610" i="32"/>
  <c r="AD3610" i="32" s="1"/>
  <c r="AC3611" i="32"/>
  <c r="AD3611" i="32" s="1"/>
  <c r="AC3612" i="32"/>
  <c r="AD3612" i="32" s="1"/>
  <c r="AC3613" i="32"/>
  <c r="AD3613" i="32" s="1"/>
  <c r="AC3614" i="32"/>
  <c r="AD3614" i="32" s="1"/>
  <c r="AC3615" i="32"/>
  <c r="AD3615" i="32" s="1"/>
  <c r="AC3618" i="32"/>
  <c r="AD3618" i="32" s="1"/>
  <c r="AC3620" i="32"/>
  <c r="AD3620" i="32" s="1"/>
  <c r="AC3621" i="32"/>
  <c r="AD3621" i="32" s="1"/>
  <c r="AC3622" i="32"/>
  <c r="AD3622" i="32" s="1"/>
  <c r="AC3625" i="32"/>
  <c r="AD3625" i="32" s="1"/>
  <c r="AC3626" i="32"/>
  <c r="AD3626" i="32" s="1"/>
  <c r="AC3630" i="32"/>
  <c r="AD3630" i="32" s="1"/>
  <c r="AC3631" i="32"/>
  <c r="AD3631" i="32" s="1"/>
  <c r="AC3632" i="32"/>
  <c r="AD3632" i="32" s="1"/>
  <c r="AC3634" i="32"/>
  <c r="AD3634" i="32" s="1"/>
  <c r="AC3637" i="32"/>
  <c r="AD3637" i="32" s="1"/>
  <c r="AC3638" i="32"/>
  <c r="AD3638" i="32" s="1"/>
  <c r="AC3639" i="32"/>
  <c r="AD3639" i="32" s="1"/>
  <c r="AC3643" i="32"/>
  <c r="AD3643" i="32" s="1"/>
  <c r="AC3644" i="32"/>
  <c r="AD3644" i="32" s="1"/>
  <c r="AC3646" i="32"/>
  <c r="AD3646" i="32" s="1"/>
  <c r="AC3647" i="32"/>
  <c r="AD3647" i="32" s="1"/>
  <c r="AC3648" i="32"/>
  <c r="AD3648" i="32" s="1"/>
  <c r="AC3650" i="32"/>
  <c r="AD3650" i="32" s="1"/>
  <c r="AC3651" i="32"/>
  <c r="AD3651" i="32" s="1"/>
  <c r="AC3655" i="32"/>
  <c r="AD3655" i="32" s="1"/>
  <c r="AC3656" i="32"/>
  <c r="AD3656" i="32" s="1"/>
  <c r="AC3657" i="32"/>
  <c r="AD3657" i="32" s="1"/>
  <c r="AC3658" i="32"/>
  <c r="AD3658" i="32" s="1"/>
  <c r="AC3659" i="32"/>
  <c r="AD3659" i="32" s="1"/>
  <c r="AC3660" i="32"/>
  <c r="AD3660" i="32" s="1"/>
  <c r="AC3662" i="32"/>
  <c r="AD3662" i="32" s="1"/>
  <c r="AC3663" i="32"/>
  <c r="AD3663" i="32" s="1"/>
  <c r="AC3666" i="32"/>
  <c r="AD3666" i="32" s="1"/>
  <c r="AC3667" i="32"/>
  <c r="AD3667" i="32" s="1"/>
  <c r="AC3670" i="32"/>
  <c r="AD3670" i="32" s="1"/>
  <c r="AC3673" i="32"/>
  <c r="AD3673" i="32" s="1"/>
  <c r="AC3674" i="32"/>
  <c r="AD3674" i="32" s="1"/>
  <c r="AC3675" i="32"/>
  <c r="AD3675" i="32" s="1"/>
  <c r="AC3679" i="32"/>
  <c r="AD3679" i="32" s="1"/>
  <c r="AC3680" i="32"/>
  <c r="AD3680" i="32" s="1"/>
  <c r="AC3682" i="32"/>
  <c r="AD3682" i="32" s="1"/>
  <c r="AC3683" i="32"/>
  <c r="AD3683" i="32" s="1"/>
  <c r="AC3686" i="32"/>
  <c r="AD3686" i="32" s="1"/>
  <c r="AC3692" i="32"/>
  <c r="AD3692" i="32" s="1"/>
  <c r="AC3693" i="32"/>
  <c r="AD3693" i="32" s="1"/>
  <c r="AC3694" i="32"/>
  <c r="AD3694" i="32" s="1"/>
  <c r="AC3696" i="32"/>
  <c r="AD3696" i="32" s="1"/>
  <c r="AC3698" i="32"/>
  <c r="AD3698" i="32" s="1"/>
  <c r="AC3699" i="32"/>
  <c r="AD3699" i="32" s="1"/>
  <c r="AC3703" i="32"/>
  <c r="AD3703" i="32" s="1"/>
  <c r="AC3704" i="32"/>
  <c r="AD3704" i="32" s="1"/>
  <c r="AC3705" i="32"/>
  <c r="AD3705" i="32" s="1"/>
  <c r="AC3707" i="32"/>
  <c r="AD3707" i="32" s="1"/>
  <c r="AC3708" i="32"/>
  <c r="AD3708" i="32" s="1"/>
  <c r="AC3709" i="32"/>
  <c r="AD3709" i="32" s="1"/>
  <c r="AC3710" i="32"/>
  <c r="AD3710" i="32" s="1"/>
  <c r="AC3712" i="32"/>
  <c r="AD3712" i="32" s="1"/>
  <c r="AC3716" i="32"/>
  <c r="AD3716" i="32" s="1"/>
  <c r="AC3717" i="32"/>
  <c r="AD3717" i="32" s="1"/>
  <c r="AC3718" i="32"/>
  <c r="AD3718" i="32" s="1"/>
  <c r="AC3719" i="32"/>
  <c r="AD3719" i="32" s="1"/>
  <c r="AC3720" i="32"/>
  <c r="AD3720" i="32" s="1"/>
  <c r="AC3721" i="32"/>
  <c r="AD3721" i="32" s="1"/>
  <c r="AC3722" i="32"/>
  <c r="AD3722" i="32" s="1"/>
  <c r="AC3723" i="32"/>
  <c r="AD3723" i="32" s="1"/>
  <c r="AC3727" i="32"/>
  <c r="AD3727" i="32" s="1"/>
  <c r="AC3729" i="32"/>
  <c r="AD3729" i="32" s="1"/>
  <c r="AC3730" i="32"/>
  <c r="AD3730" i="32" s="1"/>
  <c r="AC3732" i="32"/>
  <c r="AD3732" i="32" s="1"/>
  <c r="AC3733" i="32"/>
  <c r="AD3733" i="32" s="1"/>
  <c r="AC3734" i="32"/>
  <c r="AD3734" i="32" s="1"/>
  <c r="AC3736" i="32"/>
  <c r="AD3736" i="32" s="1"/>
  <c r="AC3739" i="32"/>
  <c r="AD3739" i="32" s="1"/>
  <c r="AC3741" i="32"/>
  <c r="AD3741" i="32" s="1"/>
  <c r="AC3742" i="32"/>
  <c r="AD3742" i="32" s="1"/>
  <c r="AC3743" i="32"/>
  <c r="AD3743" i="32" s="1"/>
  <c r="AC3744" i="32"/>
  <c r="AD3744" i="32" s="1"/>
  <c r="AC3747" i="32"/>
  <c r="AD3747" i="32" s="1"/>
  <c r="AC3748" i="32"/>
  <c r="AD3748" i="32" s="1"/>
  <c r="AC3753" i="32"/>
  <c r="AD3753" i="32" s="1"/>
  <c r="AC3756" i="32"/>
  <c r="AD3756" i="32" s="1"/>
  <c r="AC3757" i="32"/>
  <c r="AD3757" i="32" s="1"/>
  <c r="AC3759" i="32"/>
  <c r="AD3759" i="32" s="1"/>
  <c r="AC3760" i="32"/>
  <c r="AD3760" i="32" s="1"/>
  <c r="AC3761" i="32"/>
  <c r="AD3761" i="32" s="1"/>
  <c r="AC3768" i="32"/>
  <c r="AD3768" i="32" s="1"/>
  <c r="AC3769" i="32"/>
  <c r="AD3769" i="32" s="1"/>
  <c r="AC3773" i="32"/>
  <c r="AD3773" i="32" s="1"/>
  <c r="AC3774" i="32"/>
  <c r="AD3774" i="32" s="1"/>
  <c r="AC3786" i="32"/>
  <c r="AD3786" i="32" s="1"/>
  <c r="AC3788" i="32"/>
  <c r="AD3788" i="32" s="1"/>
  <c r="AC3800" i="32"/>
  <c r="AD3800" i="32" s="1"/>
  <c r="AC3819" i="32"/>
  <c r="AD3819" i="32" s="1"/>
  <c r="AC3848" i="32"/>
  <c r="AD3848" i="32" s="1"/>
  <c r="AC3876" i="32"/>
  <c r="AD3876" i="32" s="1"/>
  <c r="AC3896" i="32"/>
  <c r="AD3896" i="32" s="1"/>
  <c r="AC3905" i="32"/>
  <c r="AD3905" i="32" s="1"/>
  <c r="AC3915" i="32"/>
  <c r="AD3915" i="32" s="1"/>
  <c r="AC3925" i="32"/>
  <c r="AD3925" i="32" s="1"/>
  <c r="AC3926" i="32"/>
  <c r="AD3926" i="32" s="1"/>
  <c r="AC3930" i="32"/>
  <c r="AD3930" i="32" s="1"/>
  <c r="AC3955" i="32"/>
  <c r="AD3955" i="32" s="1"/>
  <c r="AC3956" i="32"/>
  <c r="AD3956" i="32" s="1"/>
  <c r="AC3972" i="32"/>
  <c r="AD3972" i="32" s="1"/>
  <c r="AC3974" i="32"/>
  <c r="AD3974" i="32" s="1"/>
  <c r="AC3985" i="32"/>
  <c r="AD3985" i="32" s="1"/>
  <c r="AC3986" i="32"/>
  <c r="AD3986" i="32" s="1"/>
  <c r="AC3987" i="32"/>
  <c r="AD3987" i="32" s="1"/>
  <c r="AC3993" i="32"/>
  <c r="AD3993" i="32" s="1"/>
  <c r="AC4004" i="32"/>
  <c r="AD4004" i="32" s="1"/>
  <c r="AC4005" i="32"/>
  <c r="AD4005" i="32" s="1"/>
  <c r="AC4006" i="32"/>
  <c r="AD4006" i="32" s="1"/>
  <c r="AC4007" i="32"/>
  <c r="AD4007" i="32" s="1"/>
  <c r="AC4008" i="32"/>
  <c r="AD4008" i="32" s="1"/>
  <c r="AC4009" i="32"/>
  <c r="AD4009" i="32" s="1"/>
  <c r="AC4011" i="32"/>
  <c r="AD4011" i="32" s="1"/>
  <c r="AC4015" i="32"/>
  <c r="AD4015" i="32" s="1"/>
  <c r="AC4016" i="32"/>
  <c r="AD4016" i="32" s="1"/>
  <c r="AC4017" i="32"/>
  <c r="AD4017" i="32" s="1"/>
  <c r="AC4018" i="32"/>
  <c r="AD4018" i="32" s="1"/>
  <c r="AC4019" i="32"/>
  <c r="AD4019" i="32" s="1"/>
  <c r="AC4020" i="32"/>
  <c r="AD4020" i="32" s="1"/>
  <c r="AC4024" i="32"/>
  <c r="AD4024" i="32" s="1"/>
  <c r="AC4028" i="32"/>
  <c r="AD4028" i="32" s="1"/>
  <c r="AC4029" i="32"/>
  <c r="AD4029" i="32" s="1"/>
  <c r="AC4030" i="32"/>
  <c r="AD4030" i="32" s="1"/>
  <c r="AC4031" i="32"/>
  <c r="AD4031" i="32" s="1"/>
  <c r="AC4032" i="32"/>
  <c r="AD4032" i="32" s="1"/>
  <c r="AC4033" i="32"/>
  <c r="AD4033" i="32" s="1"/>
  <c r="AC4036" i="32"/>
  <c r="AD4036" i="32" s="1"/>
  <c r="AC4040" i="32"/>
  <c r="AD4040" i="32" s="1"/>
  <c r="AC4041" i="32"/>
  <c r="AD4041" i="32" s="1"/>
  <c r="AC4042" i="32"/>
  <c r="AD4042" i="32" s="1"/>
  <c r="AC4044" i="32"/>
  <c r="AD4044" i="32" s="1"/>
  <c r="AC4045" i="32"/>
  <c r="AD4045" i="32" s="1"/>
  <c r="AC4046" i="32"/>
  <c r="AD4046" i="32" s="1"/>
  <c r="AC4048" i="32"/>
  <c r="AD4048" i="32" s="1"/>
  <c r="AC4049" i="32"/>
  <c r="AD4049" i="32" s="1"/>
  <c r="AC4052" i="32"/>
  <c r="AD4052" i="32" s="1"/>
  <c r="AC4053" i="32"/>
  <c r="AD4053" i="32" s="1"/>
  <c r="AC4054" i="32"/>
  <c r="AD4054" i="32" s="1"/>
  <c r="AC4055" i="32"/>
  <c r="AD4055" i="32" s="1"/>
  <c r="AC4056" i="32"/>
  <c r="AD4056" i="32" s="1"/>
  <c r="AC4057" i="32"/>
  <c r="AD4057" i="32" s="1"/>
  <c r="AC4060" i="32"/>
  <c r="AD4060" i="32" s="1"/>
  <c r="AC4061" i="32"/>
  <c r="AD4061" i="32" s="1"/>
  <c r="AC4062" i="32"/>
  <c r="AD4062" i="32" s="1"/>
  <c r="AC4064" i="32"/>
  <c r="AD4064" i="32" s="1"/>
  <c r="AC4065" i="32"/>
  <c r="AD4065" i="32" s="1"/>
  <c r="AC4066" i="32"/>
  <c r="AD4066" i="32" s="1"/>
  <c r="AC4067" i="32"/>
  <c r="AD4067" i="32" s="1"/>
  <c r="AC4068" i="32"/>
  <c r="AD4068" i="32" s="1"/>
  <c r="AC4069" i="32"/>
  <c r="AD4069" i="32" s="1"/>
  <c r="AC4070" i="32"/>
  <c r="AD4070" i="32" s="1"/>
  <c r="AC4072" i="32"/>
  <c r="AD4072" i="32" s="1"/>
  <c r="AC4076" i="32"/>
  <c r="AD4076" i="32" s="1"/>
  <c r="AC4077" i="32"/>
  <c r="AD4077" i="32" s="1"/>
  <c r="AC4078" i="32"/>
  <c r="AD4078" i="32" s="1"/>
  <c r="AC4082" i="32"/>
  <c r="AD4082" i="32" s="1"/>
  <c r="AC4084" i="32"/>
  <c r="AD4084" i="32" s="1"/>
  <c r="AC4085" i="32"/>
  <c r="AD4085" i="32" s="1"/>
  <c r="AC4089" i="32"/>
  <c r="AD4089" i="32" s="1"/>
  <c r="AC4090" i="32"/>
  <c r="AD4090" i="32" s="1"/>
  <c r="AC4092" i="32"/>
  <c r="AD4092" i="32" s="1"/>
  <c r="AC4093" i="32"/>
  <c r="AD4093" i="32" s="1"/>
  <c r="AC4094" i="32"/>
  <c r="AD4094" i="32" s="1"/>
  <c r="AC4095" i="32"/>
  <c r="AD4095" i="32" s="1"/>
  <c r="AC4100" i="32"/>
  <c r="AD4100" i="32" s="1"/>
  <c r="AC4171" i="32"/>
  <c r="AD4171" i="32" s="1"/>
  <c r="AC4173" i="32"/>
  <c r="AD4173" i="32" s="1"/>
  <c r="AC3352" i="32"/>
  <c r="AD3352" i="32" s="1"/>
  <c r="AC6017" i="32"/>
  <c r="AD6017" i="32" s="1"/>
  <c r="AC6515" i="32"/>
  <c r="AD6515" i="32" s="1"/>
  <c r="AC6516" i="32"/>
  <c r="AD6516" i="32" s="1"/>
  <c r="AC6518" i="32"/>
  <c r="AD6518" i="32" s="1"/>
  <c r="AC6519" i="32"/>
  <c r="AD6519" i="32" s="1"/>
  <c r="AC6524" i="32"/>
  <c r="AD6524" i="32" s="1"/>
  <c r="AC6528" i="32"/>
  <c r="AD6528" i="32" s="1"/>
  <c r="AC6531" i="32"/>
  <c r="AD6531" i="32" s="1"/>
  <c r="AC6533" i="32"/>
  <c r="AD6533" i="32" s="1"/>
  <c r="AC4103" i="32"/>
  <c r="AD4103" i="32" s="1"/>
  <c r="AC3959" i="32"/>
  <c r="AD3959" i="32" s="1"/>
  <c r="AC3958" i="32"/>
  <c r="AD3958" i="32" s="1"/>
  <c r="AC3776" i="32"/>
  <c r="AD3776" i="32" s="1"/>
  <c r="AC3775" i="32"/>
  <c r="AD3775" i="32" s="1"/>
  <c r="AC3755" i="32"/>
  <c r="AD3755" i="32" s="1"/>
  <c r="AC3688" i="32"/>
  <c r="AD3688" i="32" s="1"/>
  <c r="AC3668" i="32"/>
  <c r="AD3668" i="32" s="1"/>
  <c r="AC3661" i="32"/>
  <c r="AD3661" i="32" s="1"/>
  <c r="AC3415" i="32"/>
  <c r="AD3415" i="32" s="1"/>
  <c r="AC3388" i="32"/>
  <c r="AD3388" i="32" s="1"/>
  <c r="AC3385" i="32"/>
  <c r="AD3385" i="32" s="1"/>
  <c r="AC3372" i="32"/>
  <c r="AD3372" i="32" s="1"/>
  <c r="AC3356" i="32"/>
  <c r="AD3356" i="32" s="1"/>
  <c r="AC2356" i="32"/>
  <c r="AD2356" i="32" s="1"/>
  <c r="AC1873" i="32"/>
  <c r="AD1873" i="32" s="1"/>
  <c r="AC1861" i="32"/>
  <c r="AD1861" i="32" s="1"/>
  <c r="AC1837" i="32"/>
  <c r="AD1837" i="32" s="1"/>
  <c r="AC1825" i="32"/>
  <c r="AD1825" i="32" s="1"/>
  <c r="AC1813" i="32"/>
  <c r="AD1813" i="32" s="1"/>
  <c r="AC1693" i="32"/>
  <c r="AD1693" i="32" s="1"/>
  <c r="AC1685" i="32"/>
  <c r="AD1685" i="32" s="1"/>
  <c r="AC1681" i="32"/>
  <c r="AD1681" i="32" s="1"/>
  <c r="AC1646" i="32"/>
  <c r="AD1646" i="32" s="1"/>
  <c r="AC1625" i="32"/>
  <c r="AD1625" i="32" s="1"/>
  <c r="AC1609" i="32"/>
  <c r="AD1609" i="32" s="1"/>
  <c r="AC1597" i="32"/>
  <c r="AD1597" i="32" s="1"/>
  <c r="AC1509" i="32"/>
  <c r="AD1509" i="32" s="1"/>
  <c r="AC1505" i="32"/>
  <c r="AD1505" i="32" s="1"/>
  <c r="AC1489" i="32"/>
  <c r="AD1489" i="32" s="1"/>
  <c r="AC1469" i="32"/>
  <c r="AD1469" i="32" s="1"/>
  <c r="AC1446" i="32"/>
  <c r="AD1446" i="32" s="1"/>
  <c r="AC1429" i="32"/>
  <c r="AD1429" i="32" s="1"/>
  <c r="AC1393" i="32"/>
  <c r="AD1393" i="32" s="1"/>
  <c r="AC1381" i="32"/>
  <c r="AD1381" i="32" s="1"/>
  <c r="AC1357" i="32"/>
  <c r="AD1357" i="32" s="1"/>
  <c r="AC1333" i="32"/>
  <c r="AD1333" i="32" s="1"/>
  <c r="AC1309" i="32"/>
  <c r="AD1309" i="32" s="1"/>
  <c r="AC1285" i="32"/>
  <c r="AD1285" i="32" s="1"/>
  <c r="AC1246" i="32"/>
  <c r="AD1246" i="32" s="1"/>
  <c r="AC1242" i="32"/>
  <c r="AD1242" i="32" s="1"/>
  <c r="AC1190" i="32"/>
  <c r="AD1190" i="32" s="1"/>
  <c r="AC1177" i="32"/>
  <c r="AD1177" i="32" s="1"/>
  <c r="AC1170" i="32"/>
  <c r="AD1170" i="32" s="1"/>
  <c r="AC1158" i="32"/>
  <c r="AD1158" i="32" s="1"/>
  <c r="AC1153" i="32"/>
  <c r="AD1153" i="32" s="1"/>
  <c r="AC1141" i="32"/>
  <c r="AD1141" i="32" s="1"/>
  <c r="AC1117" i="32"/>
  <c r="AD1117" i="32" s="1"/>
  <c r="AC1105" i="32"/>
  <c r="AD1105" i="32" s="1"/>
  <c r="AC1098" i="32"/>
  <c r="AD1098" i="32" s="1"/>
  <c r="AC1092" i="32"/>
  <c r="AD1092" i="32" s="1"/>
  <c r="AC1057" i="32"/>
  <c r="AD1057" i="32" s="1"/>
  <c r="AC1033" i="32"/>
  <c r="AD1033" i="32" s="1"/>
  <c r="AC1021" i="32"/>
  <c r="AD1021" i="32" s="1"/>
  <c r="AC997" i="32"/>
  <c r="AD997" i="32" s="1"/>
  <c r="AC973" i="32"/>
  <c r="AD973" i="32" s="1"/>
  <c r="AC961" i="32"/>
  <c r="AD961" i="32" s="1"/>
  <c r="AC954" i="32"/>
  <c r="AD954" i="32" s="1"/>
  <c r="AC918" i="32"/>
  <c r="AD918" i="32" s="1"/>
  <c r="AC913" i="32"/>
  <c r="AD913" i="32" s="1"/>
  <c r="AC901" i="32"/>
  <c r="AD901" i="32" s="1"/>
  <c r="AC865" i="32"/>
  <c r="AD865" i="32" s="1"/>
  <c r="AC853" i="32"/>
  <c r="AD853" i="32" s="1"/>
  <c r="AC829" i="32"/>
  <c r="AD829" i="32" s="1"/>
  <c r="AC774" i="32"/>
  <c r="AD774" i="32" s="1"/>
  <c r="AC766" i="32"/>
  <c r="AD766" i="32" s="1"/>
  <c r="AC757" i="32"/>
  <c r="AD757" i="32" s="1"/>
  <c r="AC745" i="32"/>
  <c r="AD745" i="32" s="1"/>
  <c r="AC721" i="32"/>
  <c r="AD721" i="32" s="1"/>
  <c r="AC714" i="32"/>
  <c r="AD714" i="32" s="1"/>
  <c r="AC709" i="32"/>
  <c r="AD709" i="32" s="1"/>
  <c r="AC649" i="32"/>
  <c r="AD649" i="32" s="1"/>
  <c r="AC637" i="32"/>
  <c r="AD637" i="32" s="1"/>
  <c r="AC625" i="32"/>
  <c r="AD625" i="32" s="1"/>
  <c r="AC605" i="32"/>
  <c r="AD605" i="32" s="1"/>
  <c r="AC601" i="32"/>
  <c r="AD601" i="32" s="1"/>
  <c r="AC589" i="32"/>
  <c r="AD589" i="32" s="1"/>
  <c r="AC577" i="32"/>
  <c r="AD577" i="32" s="1"/>
  <c r="AC565" i="32"/>
  <c r="AD565" i="32" s="1"/>
  <c r="AC534" i="32"/>
  <c r="AD534" i="32" s="1"/>
  <c r="AC517" i="32"/>
  <c r="AD517" i="32" s="1"/>
  <c r="AC505" i="32"/>
  <c r="AD505" i="32" s="1"/>
  <c r="AC493" i="32"/>
  <c r="AD493" i="32" s="1"/>
  <c r="AC481" i="32"/>
  <c r="AD481" i="32" s="1"/>
  <c r="AC469" i="32"/>
  <c r="AD469" i="32" s="1"/>
  <c r="AC421" i="32"/>
  <c r="AD421" i="32" s="1"/>
  <c r="AC409" i="32"/>
  <c r="AD409" i="32" s="1"/>
  <c r="AC385" i="32"/>
  <c r="AD385" i="32" s="1"/>
  <c r="AC365" i="32"/>
  <c r="AD365" i="32" s="1"/>
  <c r="AC361" i="32"/>
  <c r="AD361" i="32" s="1"/>
  <c r="AC349" i="32"/>
  <c r="AD349" i="32" s="1"/>
  <c r="AC337" i="32"/>
  <c r="AD337" i="32" s="1"/>
  <c r="AC325" i="32"/>
  <c r="AD325" i="32" s="1"/>
  <c r="AC317" i="32"/>
  <c r="AD317" i="32" s="1"/>
  <c r="AC301" i="32"/>
  <c r="AD301" i="32" s="1"/>
  <c r="AC289" i="32"/>
  <c r="AD289" i="32" s="1"/>
  <c r="AC277" i="32"/>
  <c r="AD277" i="32" s="1"/>
  <c r="AC253" i="32"/>
  <c r="AD253" i="32" s="1"/>
  <c r="AC237" i="32"/>
  <c r="AD237" i="32" s="1"/>
  <c r="AC229" i="32"/>
  <c r="AD229" i="32" s="1"/>
  <c r="AC221" i="32"/>
  <c r="AD221" i="32" s="1"/>
  <c r="AC217" i="32"/>
  <c r="AD217" i="32" s="1"/>
  <c r="AC205" i="32"/>
  <c r="AD205" i="32" s="1"/>
  <c r="AC193" i="32"/>
  <c r="AD193" i="32" s="1"/>
  <c r="AC173" i="32"/>
  <c r="AD173" i="32" s="1"/>
  <c r="AC169" i="32"/>
  <c r="AD169" i="32" s="1"/>
  <c r="AC133" i="32"/>
  <c r="AD133" i="32" s="1"/>
  <c r="AC109" i="32"/>
  <c r="AD109" i="32" s="1"/>
  <c r="AC85" i="32"/>
  <c r="AD85" i="32" s="1"/>
  <c r="AC49" i="32"/>
  <c r="AD49" i="32" s="1"/>
  <c r="AC37" i="32"/>
  <c r="AD37" i="32" s="1"/>
  <c r="AC25" i="32"/>
  <c r="AD25" i="32" s="1"/>
  <c r="AC26" i="32"/>
  <c r="AD26" i="32" s="1"/>
  <c r="AC28" i="32"/>
  <c r="AD28" i="32" s="1"/>
  <c r="AC41" i="32"/>
  <c r="AD41" i="32" s="1"/>
  <c r="AC50" i="32"/>
  <c r="AD50" i="32" s="1"/>
  <c r="AC64" i="32"/>
  <c r="AD64" i="32" s="1"/>
  <c r="AC74" i="32"/>
  <c r="AD74" i="32" s="1"/>
  <c r="AC86" i="32"/>
  <c r="AD86" i="32" s="1"/>
  <c r="AC101" i="32"/>
  <c r="AD101" i="32" s="1"/>
  <c r="AC113" i="32"/>
  <c r="AD113" i="32" s="1"/>
  <c r="AC120" i="32"/>
  <c r="AD120" i="32" s="1"/>
  <c r="AC130" i="32"/>
  <c r="AD130" i="32" s="1"/>
  <c r="AC158" i="32"/>
  <c r="AD158" i="32" s="1"/>
  <c r="AC161" i="32"/>
  <c r="AD161" i="32" s="1"/>
  <c r="AC172" i="32"/>
  <c r="AD172" i="32" s="1"/>
  <c r="AC182" i="32"/>
  <c r="AD182" i="32" s="1"/>
  <c r="AC192" i="32"/>
  <c r="AD192" i="32" s="1"/>
  <c r="AC194" i="32"/>
  <c r="AD194" i="32" s="1"/>
  <c r="AC202" i="32"/>
  <c r="AD202" i="32" s="1"/>
  <c r="AC206" i="32"/>
  <c r="AD206" i="32" s="1"/>
  <c r="AC207" i="32"/>
  <c r="AD207" i="32" s="1"/>
  <c r="AC218" i="32"/>
  <c r="AD218" i="32" s="1"/>
  <c r="AC230" i="32"/>
  <c r="AD230" i="32" s="1"/>
  <c r="AC240" i="32"/>
  <c r="AD240" i="32" s="1"/>
  <c r="AC245" i="32"/>
  <c r="AD245" i="32" s="1"/>
  <c r="AC250" i="32"/>
  <c r="AD250" i="32" s="1"/>
  <c r="AC254" i="32"/>
  <c r="AD254" i="32" s="1"/>
  <c r="AC256" i="32"/>
  <c r="AD256" i="32" s="1"/>
  <c r="AC290" i="32"/>
  <c r="AD290" i="32" s="1"/>
  <c r="AC305" i="32"/>
  <c r="AD305" i="32" s="1"/>
  <c r="AC314" i="32"/>
  <c r="AD314" i="32" s="1"/>
  <c r="AC336" i="32"/>
  <c r="AD336" i="32" s="1"/>
  <c r="AC338" i="32"/>
  <c r="AD338" i="32" s="1"/>
  <c r="AC350" i="32"/>
  <c r="AD350" i="32" s="1"/>
  <c r="AC362" i="32"/>
  <c r="AD362" i="32" s="1"/>
  <c r="AC377" i="32"/>
  <c r="AD377" i="32" s="1"/>
  <c r="AC384" i="32"/>
  <c r="AD384" i="32" s="1"/>
  <c r="AC396" i="32"/>
  <c r="AD396" i="32" s="1"/>
  <c r="AC410" i="32"/>
  <c r="AD410" i="32" s="1"/>
  <c r="AC434" i="32"/>
  <c r="AD434" i="32" s="1"/>
  <c r="AC437" i="32"/>
  <c r="AD437" i="32" s="1"/>
  <c r="AC468" i="32"/>
  <c r="AD468" i="32" s="1"/>
  <c r="AC471" i="32"/>
  <c r="AD471" i="32" s="1"/>
  <c r="AC482" i="32"/>
  <c r="AD482" i="32" s="1"/>
  <c r="AC485" i="32"/>
  <c r="AD485" i="32" s="1"/>
  <c r="AC496" i="32"/>
  <c r="AD496" i="32" s="1"/>
  <c r="AC506" i="32"/>
  <c r="AD506" i="32" s="1"/>
  <c r="AC518" i="32"/>
  <c r="AD518" i="32" s="1"/>
  <c r="AC528" i="32"/>
  <c r="AD528" i="32" s="1"/>
  <c r="AC530" i="32"/>
  <c r="AD530" i="32" s="1"/>
  <c r="AC533" i="32"/>
  <c r="AD533" i="32" s="1"/>
  <c r="AC542" i="32"/>
  <c r="AD542" i="32" s="1"/>
  <c r="AC554" i="32"/>
  <c r="AD554" i="32" s="1"/>
  <c r="AC590" i="32"/>
  <c r="AD590" i="32" s="1"/>
  <c r="AC592" i="32"/>
  <c r="AD592" i="32" s="1"/>
  <c r="AC604" i="32"/>
  <c r="AD604" i="32" s="1"/>
  <c r="AC626" i="32"/>
  <c r="AD626" i="32" s="1"/>
  <c r="AC638" i="32"/>
  <c r="AD638" i="32" s="1"/>
  <c r="AC640" i="32"/>
  <c r="AD640" i="32" s="1"/>
  <c r="AC662" i="32"/>
  <c r="AD662" i="32" s="1"/>
  <c r="AC663" i="32"/>
  <c r="AD663" i="32" s="1"/>
  <c r="AC677" i="32"/>
  <c r="AD677" i="32" s="1"/>
  <c r="AC686" i="32"/>
  <c r="AD686" i="32" s="1"/>
  <c r="AC689" i="32"/>
  <c r="AD689" i="32" s="1"/>
  <c r="AC690" i="32"/>
  <c r="AD690" i="32" s="1"/>
  <c r="AC697" i="32"/>
  <c r="AD697" i="32" s="1"/>
  <c r="AC698" i="32"/>
  <c r="AD698" i="32" s="1"/>
  <c r="AC722" i="32"/>
  <c r="AD722" i="32" s="1"/>
  <c r="AC723" i="32"/>
  <c r="AD723" i="32" s="1"/>
  <c r="AC724" i="32"/>
  <c r="AD724" i="32" s="1"/>
  <c r="AC734" i="32"/>
  <c r="AD734" i="32" s="1"/>
  <c r="AC756" i="32"/>
  <c r="AD756" i="32" s="1"/>
  <c r="AC758" i="32"/>
  <c r="AD758" i="32" s="1"/>
  <c r="AC769" i="32"/>
  <c r="AD769" i="32" s="1"/>
  <c r="AC770" i="32"/>
  <c r="AD770" i="32" s="1"/>
  <c r="AC781" i="32"/>
  <c r="AD781" i="32" s="1"/>
  <c r="AC782" i="32"/>
  <c r="AD782" i="32" s="1"/>
  <c r="AC793" i="32"/>
  <c r="AD793" i="32" s="1"/>
  <c r="AC794" i="32"/>
  <c r="AD794" i="32" s="1"/>
  <c r="AC805" i="32"/>
  <c r="AD805" i="32" s="1"/>
  <c r="AC816" i="32"/>
  <c r="AD816" i="32" s="1"/>
  <c r="AC818" i="32"/>
  <c r="AD818" i="32" s="1"/>
  <c r="AC819" i="32"/>
  <c r="AD819" i="32" s="1"/>
  <c r="AC834" i="32"/>
  <c r="AD834" i="32" s="1"/>
  <c r="AC841" i="32"/>
  <c r="AD841" i="32" s="1"/>
  <c r="AC866" i="32"/>
  <c r="AD866" i="32" s="1"/>
  <c r="AC869" i="32"/>
  <c r="AD869" i="32" s="1"/>
  <c r="AC873" i="32"/>
  <c r="AD873" i="32" s="1"/>
  <c r="AC878" i="32"/>
  <c r="AD878" i="32" s="1"/>
  <c r="AC890" i="32"/>
  <c r="AD890" i="32" s="1"/>
  <c r="AC902" i="32"/>
  <c r="AD902" i="32" s="1"/>
  <c r="AC914" i="32"/>
  <c r="AD914" i="32" s="1"/>
  <c r="AC915" i="32"/>
  <c r="AD915" i="32" s="1"/>
  <c r="AC917" i="32"/>
  <c r="AD917" i="32" s="1"/>
  <c r="AC925" i="32"/>
  <c r="AD925" i="32" s="1"/>
  <c r="AC937" i="32"/>
  <c r="AD937" i="32" s="1"/>
  <c r="AC940" i="32"/>
  <c r="AD940" i="32" s="1"/>
  <c r="AC949" i="32"/>
  <c r="AD949" i="32" s="1"/>
  <c r="AC950" i="32"/>
  <c r="AD950" i="32" s="1"/>
  <c r="AC962" i="32"/>
  <c r="AD962" i="32" s="1"/>
  <c r="AC974" i="32"/>
  <c r="AD974" i="32" s="1"/>
  <c r="AC975" i="32"/>
  <c r="AD975" i="32" s="1"/>
  <c r="AC977" i="32"/>
  <c r="AD977" i="32" s="1"/>
  <c r="AC985" i="32"/>
  <c r="AD985" i="32" s="1"/>
  <c r="AC986" i="32"/>
  <c r="AD986" i="32" s="1"/>
  <c r="AC989" i="32"/>
  <c r="AD989" i="32" s="1"/>
  <c r="AC998" i="32"/>
  <c r="AD998" i="32" s="1"/>
  <c r="AC1009" i="32"/>
  <c r="AD1009" i="32" s="1"/>
  <c r="AC1010" i="32"/>
  <c r="AD1010" i="32" s="1"/>
  <c r="AC1045" i="32"/>
  <c r="AD1045" i="32" s="1"/>
  <c r="AC1046" i="32"/>
  <c r="AD1046" i="32" s="1"/>
  <c r="AC1049" i="32"/>
  <c r="AD1049" i="32" s="1"/>
  <c r="AC1056" i="32"/>
  <c r="AD1056" i="32" s="1"/>
  <c r="AC1070" i="32"/>
  <c r="AD1070" i="32" s="1"/>
  <c r="AC1080" i="32"/>
  <c r="AD1080" i="32" s="1"/>
  <c r="AC1082" i="32"/>
  <c r="AD1082" i="32" s="1"/>
  <c r="AC1094" i="32"/>
  <c r="AD1094" i="32" s="1"/>
  <c r="AC1097" i="32"/>
  <c r="AD1097" i="32" s="1"/>
  <c r="AC1128" i="32"/>
  <c r="AD1128" i="32" s="1"/>
  <c r="AC1129" i="32"/>
  <c r="AD1129" i="32" s="1"/>
  <c r="AC1130" i="32"/>
  <c r="AD1130" i="32" s="1"/>
  <c r="AC1154" i="32"/>
  <c r="AD1154" i="32" s="1"/>
  <c r="AC1166" i="32"/>
  <c r="AD1166" i="32" s="1"/>
  <c r="AC1175" i="32"/>
  <c r="AD1175" i="32" s="1"/>
  <c r="AC1191" i="32"/>
  <c r="AD1191" i="32" s="1"/>
  <c r="AC1192" i="32"/>
  <c r="AD1192" i="32" s="1"/>
  <c r="AC1213" i="32"/>
  <c r="AD1213" i="32" s="1"/>
  <c r="AC1215" i="32"/>
  <c r="AD1215" i="32" s="1"/>
  <c r="AC1217" i="32"/>
  <c r="AD1217" i="32" s="1"/>
  <c r="AC1225" i="32"/>
  <c r="AD1225" i="32" s="1"/>
  <c r="AC1226" i="32"/>
  <c r="AD1226" i="32" s="1"/>
  <c r="AC1236" i="32"/>
  <c r="AD1236" i="32" s="1"/>
  <c r="AC1249" i="32"/>
  <c r="AD1249" i="32" s="1"/>
  <c r="AC1261" i="32"/>
  <c r="AD1261" i="32" s="1"/>
  <c r="AC1262" i="32"/>
  <c r="AD1262" i="32" s="1"/>
  <c r="AC1273" i="32"/>
  <c r="AD1273" i="32" s="1"/>
  <c r="AC1274" i="32"/>
  <c r="AD1274" i="32" s="1"/>
  <c r="AC1275" i="32"/>
  <c r="AD1275" i="32" s="1"/>
  <c r="AC1286" i="32"/>
  <c r="AD1286" i="32" s="1"/>
  <c r="AC1293" i="32"/>
  <c r="AD1293" i="32" s="1"/>
  <c r="AC1297" i="32"/>
  <c r="AD1297" i="32" s="1"/>
  <c r="AC1300" i="32"/>
  <c r="AD1300" i="32" s="1"/>
  <c r="AC1321" i="32"/>
  <c r="AD1321" i="32" s="1"/>
  <c r="AC1334" i="32"/>
  <c r="AD1334" i="32" s="1"/>
  <c r="AC1345" i="32"/>
  <c r="AD1345" i="32" s="1"/>
  <c r="AC1349" i="32"/>
  <c r="AD1349" i="32" s="1"/>
  <c r="AC1356" i="32"/>
  <c r="AD1356" i="32" s="1"/>
  <c r="AC1358" i="32"/>
  <c r="AD1358" i="32" s="1"/>
  <c r="AC1369" i="32"/>
  <c r="AD1369" i="32" s="1"/>
  <c r="AC1392" i="32"/>
  <c r="AD1392" i="32" s="1"/>
  <c r="AC1405" i="32"/>
  <c r="AD1405" i="32" s="1"/>
  <c r="AC1406" i="32"/>
  <c r="AD1406" i="32" s="1"/>
  <c r="AC1417" i="32"/>
  <c r="AD1417" i="32" s="1"/>
  <c r="AC1418" i="32"/>
  <c r="AD1418" i="32" s="1"/>
  <c r="AC1428" i="32"/>
  <c r="AD1428" i="32" s="1"/>
  <c r="AC1431" i="32"/>
  <c r="AD1431" i="32" s="1"/>
  <c r="AC1440" i="32"/>
  <c r="AD1440" i="32" s="1"/>
  <c r="AC1453" i="32"/>
  <c r="AD1453" i="32" s="1"/>
  <c r="AC1454" i="32"/>
  <c r="AD1454" i="32" s="1"/>
  <c r="AC1457" i="32"/>
  <c r="AD1457" i="32" s="1"/>
  <c r="AC1465" i="32"/>
  <c r="AD1465" i="32" s="1"/>
  <c r="AC1476" i="32"/>
  <c r="AD1476" i="32" s="1"/>
  <c r="AC1478" i="32"/>
  <c r="AD1478" i="32" s="1"/>
  <c r="AC1490" i="32"/>
  <c r="AD1490" i="32" s="1"/>
  <c r="AC1493" i="32"/>
  <c r="AD1493" i="32" s="1"/>
  <c r="AC1513" i="32"/>
  <c r="AD1513" i="32" s="1"/>
  <c r="AC1515" i="32"/>
  <c r="AD1515" i="32" s="1"/>
  <c r="AC1524" i="32"/>
  <c r="AD1524" i="32" s="1"/>
  <c r="AC1525" i="32"/>
  <c r="AD1525" i="32" s="1"/>
  <c r="AC1537" i="32"/>
  <c r="AD1537" i="32" s="1"/>
  <c r="AC1538" i="32"/>
  <c r="AD1538" i="32" s="1"/>
  <c r="AC1549" i="32"/>
  <c r="AD1549" i="32" s="1"/>
  <c r="AC1566" i="32"/>
  <c r="AD1566" i="32" s="1"/>
  <c r="AC1586" i="32"/>
  <c r="AD1586" i="32" s="1"/>
  <c r="AC1598" i="32"/>
  <c r="AD1598" i="32" s="1"/>
  <c r="AC1599" i="32"/>
  <c r="AD1599" i="32" s="1"/>
  <c r="AC1611" i="32"/>
  <c r="AD1611" i="32" s="1"/>
  <c r="AC1621" i="32"/>
  <c r="AD1621" i="32" s="1"/>
  <c r="AC1622" i="32"/>
  <c r="AD1622" i="32" s="1"/>
  <c r="AC1633" i="32"/>
  <c r="AD1633" i="32" s="1"/>
  <c r="AC1635" i="32"/>
  <c r="AD1635" i="32" s="1"/>
  <c r="AC1658" i="32"/>
  <c r="AD1658" i="32" s="1"/>
  <c r="AC1668" i="32"/>
  <c r="AD1668" i="32" s="1"/>
  <c r="AC1671" i="32"/>
  <c r="AD1671" i="32" s="1"/>
  <c r="AC1682" i="32"/>
  <c r="AD1682" i="32" s="1"/>
  <c r="AC1698" i="32"/>
  <c r="AD1698" i="32" s="1"/>
  <c r="AC1706" i="32"/>
  <c r="AD1706" i="32" s="1"/>
  <c r="AC1709" i="32"/>
  <c r="AD1709" i="32" s="1"/>
  <c r="AC1717" i="32"/>
  <c r="AD1717" i="32" s="1"/>
  <c r="AC1730" i="32"/>
  <c r="AD1730" i="32" s="1"/>
  <c r="AC1741" i="32"/>
  <c r="AD1741" i="32" s="1"/>
  <c r="AC1746" i="32"/>
  <c r="AD1746" i="32" s="1"/>
  <c r="AC1753" i="32"/>
  <c r="AD1753" i="32" s="1"/>
  <c r="AC1754" i="32"/>
  <c r="AD1754" i="32" s="1"/>
  <c r="AC1765" i="32"/>
  <c r="AD1765" i="32" s="1"/>
  <c r="AC1766" i="32"/>
  <c r="AD1766" i="32" s="1"/>
  <c r="AC1781" i="32"/>
  <c r="AD1781" i="32" s="1"/>
  <c r="AC1782" i="32"/>
  <c r="AD1782" i="32" s="1"/>
  <c r="AC1789" i="32"/>
  <c r="AD1789" i="32" s="1"/>
  <c r="AC1791" i="32"/>
  <c r="AD1791" i="32" s="1"/>
  <c r="AC1801" i="32"/>
  <c r="AD1801" i="32" s="1"/>
  <c r="AC1802" i="32"/>
  <c r="AD1802" i="32" s="1"/>
  <c r="AC1826" i="32"/>
  <c r="AD1826" i="32" s="1"/>
  <c r="AC1838" i="32"/>
  <c r="AD1838" i="32" s="1"/>
  <c r="AC1839" i="32"/>
  <c r="AD1839" i="32" s="1"/>
  <c r="AC1841" i="32"/>
  <c r="AD1841" i="32" s="1"/>
  <c r="AC1850" i="32"/>
  <c r="AD1850" i="32" s="1"/>
  <c r="AC1862" i="32"/>
  <c r="AD1862" i="32" s="1"/>
  <c r="AC1877" i="32"/>
  <c r="AD1877" i="32" s="1"/>
  <c r="AC1884" i="32"/>
  <c r="AD1884" i="32" s="1"/>
  <c r="AC1885" i="32"/>
  <c r="AD1885" i="32" s="1"/>
  <c r="AC1886" i="32"/>
  <c r="AD1886" i="32" s="1"/>
  <c r="AC2355" i="32"/>
  <c r="AD2355" i="32" s="1"/>
  <c r="AC2367" i="32"/>
  <c r="AD2367" i="32" s="1"/>
  <c r="AC2368" i="32"/>
  <c r="AD2368" i="32" s="1"/>
  <c r="AC2372" i="32"/>
  <c r="AD2372" i="32" s="1"/>
  <c r="AC2379" i="32"/>
  <c r="AD2379" i="32" s="1"/>
  <c r="AC2380" i="32"/>
  <c r="AD2380" i="32" s="1"/>
  <c r="AC2391" i="32"/>
  <c r="AD2391" i="32" s="1"/>
  <c r="AC2392" i="32"/>
  <c r="AD2392" i="32" s="1"/>
  <c r="AC2403" i="32"/>
  <c r="AD2403" i="32" s="1"/>
  <c r="AC2415" i="32"/>
  <c r="AD2415" i="32" s="1"/>
  <c r="AC2416" i="32"/>
  <c r="AD2416" i="32" s="1"/>
  <c r="AC2427" i="32"/>
  <c r="AD2427" i="32" s="1"/>
  <c r="AC2428" i="32"/>
  <c r="AD2428" i="32" s="1"/>
  <c r="AC3355" i="32"/>
  <c r="AD3355" i="32" s="1"/>
  <c r="AC3359" i="32"/>
  <c r="AD3359" i="32" s="1"/>
  <c r="AC3371" i="32"/>
  <c r="AD3371" i="32" s="1"/>
  <c r="AC3384" i="32"/>
  <c r="AD3384" i="32" s="1"/>
  <c r="AC3401" i="32"/>
  <c r="AD3401" i="32" s="1"/>
  <c r="AC3414" i="32"/>
  <c r="AD3414" i="32" s="1"/>
  <c r="AC3422" i="32"/>
  <c r="AD3422" i="32" s="1"/>
  <c r="AC3424" i="32"/>
  <c r="AD3424" i="32" s="1"/>
  <c r="AC3425" i="32"/>
  <c r="AD3425" i="32" s="1"/>
  <c r="AC3446" i="32"/>
  <c r="AD3446" i="32" s="1"/>
  <c r="AC3449" i="32"/>
  <c r="AD3449" i="32" s="1"/>
  <c r="AC3461" i="32"/>
  <c r="AD3461" i="32" s="1"/>
  <c r="AC3462" i="32"/>
  <c r="AD3462" i="32" s="1"/>
  <c r="AC3473" i="32"/>
  <c r="AD3473" i="32" s="1"/>
  <c r="AC3474" i="32"/>
  <c r="AD3474" i="32" s="1"/>
  <c r="AC3482" i="32"/>
  <c r="AD3482" i="32" s="1"/>
  <c r="AC3483" i="32"/>
  <c r="AD3483" i="32" s="1"/>
  <c r="AC3487" i="32"/>
  <c r="AD3487" i="32" s="1"/>
  <c r="AC3494" i="32"/>
  <c r="AD3494" i="32" s="1"/>
  <c r="AC3495" i="32"/>
  <c r="AD3495" i="32" s="1"/>
  <c r="AC3498" i="32"/>
  <c r="AD3498" i="32" s="1"/>
  <c r="AC3499" i="32"/>
  <c r="AD3499" i="32" s="1"/>
  <c r="AC3507" i="32"/>
  <c r="AD3507" i="32" s="1"/>
  <c r="AC3508" i="32"/>
  <c r="AD3508" i="32" s="1"/>
  <c r="AC3511" i="32"/>
  <c r="AD3511" i="32" s="1"/>
  <c r="AC3519" i="32"/>
  <c r="AD3519" i="32" s="1"/>
  <c r="AC3522" i="32"/>
  <c r="AD3522" i="32" s="1"/>
  <c r="AC3531" i="32"/>
  <c r="AD3531" i="32" s="1"/>
  <c r="AC3543" i="32"/>
  <c r="AD3543" i="32" s="1"/>
  <c r="AC3544" i="32"/>
  <c r="AD3544" i="32" s="1"/>
  <c r="AC3546" i="32"/>
  <c r="AD3546" i="32" s="1"/>
  <c r="AC3555" i="32"/>
  <c r="AD3555" i="32" s="1"/>
  <c r="AC3558" i="32"/>
  <c r="AD3558" i="32" s="1"/>
  <c r="AC3559" i="32"/>
  <c r="AD3559" i="32" s="1"/>
  <c r="AC3567" i="32"/>
  <c r="AD3567" i="32" s="1"/>
  <c r="AC3571" i="32"/>
  <c r="AD3571" i="32" s="1"/>
  <c r="AC3579" i="32"/>
  <c r="AD3579" i="32" s="1"/>
  <c r="AC3580" i="32"/>
  <c r="AD3580" i="32" s="1"/>
  <c r="AC3583" i="32"/>
  <c r="AD3583" i="32" s="1"/>
  <c r="AC3591" i="32"/>
  <c r="AD3591" i="32" s="1"/>
  <c r="AC3595" i="32"/>
  <c r="AD3595" i="32" s="1"/>
  <c r="AC3603" i="32"/>
  <c r="AD3603" i="32" s="1"/>
  <c r="AC3605" i="32"/>
  <c r="AD3605" i="32" s="1"/>
  <c r="AC3617" i="32"/>
  <c r="AD3617" i="32" s="1"/>
  <c r="AC3624" i="32"/>
  <c r="AD3624" i="32" s="1"/>
  <c r="AC3627" i="32"/>
  <c r="AD3627" i="32" s="1"/>
  <c r="AC3628" i="32"/>
  <c r="AD3628" i="32" s="1"/>
  <c r="AC3629" i="32"/>
  <c r="AD3629" i="32" s="1"/>
  <c r="AC3641" i="32"/>
  <c r="AD3641" i="32" s="1"/>
  <c r="AC3645" i="32"/>
  <c r="AD3645" i="32" s="1"/>
  <c r="AC3652" i="32"/>
  <c r="AD3652" i="32" s="1"/>
  <c r="AC3654" i="32"/>
  <c r="AD3654" i="32" s="1"/>
  <c r="AC3664" i="32"/>
  <c r="AD3664" i="32" s="1"/>
  <c r="AC3665" i="32"/>
  <c r="AD3665" i="32" s="1"/>
  <c r="AC3669" i="32"/>
  <c r="AD3669" i="32" s="1"/>
  <c r="AC3677" i="32"/>
  <c r="AD3677" i="32" s="1"/>
  <c r="AC3678" i="32"/>
  <c r="AD3678" i="32" s="1"/>
  <c r="AC3685" i="32"/>
  <c r="AD3685" i="32" s="1"/>
  <c r="AC3689" i="32"/>
  <c r="AD3689" i="32" s="1"/>
  <c r="AC3701" i="32"/>
  <c r="AD3701" i="32" s="1"/>
  <c r="AC3702" i="32"/>
  <c r="AD3702" i="32" s="1"/>
  <c r="AC3706" i="32"/>
  <c r="AD3706" i="32" s="1"/>
  <c r="AC3711" i="32"/>
  <c r="AD3711" i="32" s="1"/>
  <c r="AC3713" i="32"/>
  <c r="AD3713" i="32" s="1"/>
  <c r="AC3714" i="32"/>
  <c r="AD3714" i="32" s="1"/>
  <c r="AC3725" i="32"/>
  <c r="AD3725" i="32" s="1"/>
  <c r="AC3726" i="32"/>
  <c r="AD3726" i="32" s="1"/>
  <c r="AC3735" i="32"/>
  <c r="AD3735" i="32" s="1"/>
  <c r="AC3738" i="32"/>
  <c r="AD3738" i="32" s="1"/>
  <c r="AC3758" i="32"/>
  <c r="AD3758" i="32" s="1"/>
  <c r="AC3767" i="32"/>
  <c r="AD3767" i="32" s="1"/>
  <c r="AC3770" i="32"/>
  <c r="AD3770" i="32" s="1"/>
  <c r="AC3772" i="32"/>
  <c r="AD3772" i="32" s="1"/>
  <c r="AC3867" i="32"/>
  <c r="AD3867" i="32" s="1"/>
  <c r="AC3868" i="32"/>
  <c r="AD3868" i="32" s="1"/>
  <c r="AC3936" i="32"/>
  <c r="AD3936" i="32" s="1"/>
  <c r="AC3938" i="32"/>
  <c r="AD3938" i="32" s="1"/>
  <c r="AC3990" i="32"/>
  <c r="AD3990" i="32" s="1"/>
  <c r="AC3991" i="32"/>
  <c r="AD3991" i="32" s="1"/>
  <c r="AC3999" i="32"/>
  <c r="AD3999" i="32" s="1"/>
  <c r="AC4010" i="32"/>
  <c r="AD4010" i="32" s="1"/>
  <c r="AC4013" i="32"/>
  <c r="AD4013" i="32" s="1"/>
  <c r="AC4014" i="32"/>
  <c r="AD4014" i="32" s="1"/>
  <c r="AC4022" i="32"/>
  <c r="AD4022" i="32" s="1"/>
  <c r="AC4023" i="32"/>
  <c r="AD4023" i="32" s="1"/>
  <c r="AC4026" i="32"/>
  <c r="AD4026" i="32" s="1"/>
  <c r="AC4034" i="32"/>
  <c r="AD4034" i="32" s="1"/>
  <c r="AC4035" i="32"/>
  <c r="AD4035" i="32" s="1"/>
  <c r="AC4039" i="32"/>
  <c r="AD4039" i="32" s="1"/>
  <c r="AC4047" i="32"/>
  <c r="AD4047" i="32" s="1"/>
  <c r="AC4050" i="32"/>
  <c r="AD4050" i="32" s="1"/>
  <c r="AC4051" i="32"/>
  <c r="AD4051" i="32" s="1"/>
  <c r="AC4058" i="32"/>
  <c r="AD4058" i="32" s="1"/>
  <c r="AC4059" i="32"/>
  <c r="AD4059" i="32" s="1"/>
  <c r="AC4063" i="32"/>
  <c r="AD4063" i="32" s="1"/>
  <c r="AC4071" i="32"/>
  <c r="AD4071" i="32" s="1"/>
  <c r="AC4074" i="32"/>
  <c r="AD4074" i="32" s="1"/>
  <c r="AC4097" i="32"/>
  <c r="AD4097" i="32" s="1"/>
  <c r="AC4098" i="32"/>
  <c r="AD4098" i="32" s="1"/>
  <c r="AC4105" i="32"/>
  <c r="AD4105" i="32" s="1"/>
  <c r="AC4169" i="32"/>
  <c r="AD4169" i="32" s="1"/>
  <c r="AC4170" i="32"/>
  <c r="AD4170" i="32" s="1"/>
  <c r="AC6520" i="32"/>
  <c r="AD6520" i="32" s="1"/>
  <c r="AC6532" i="32"/>
  <c r="AD6532" i="32" s="1"/>
  <c r="AO1190" i="32"/>
  <c r="AO1189" i="32"/>
  <c r="AO1188" i="32"/>
  <c r="AO1187" i="32"/>
  <c r="AO1186" i="32"/>
  <c r="AO1185" i="32"/>
  <c r="AO1184" i="32"/>
  <c r="AO1183" i="32"/>
  <c r="AO1182" i="32"/>
  <c r="AO1181" i="32"/>
  <c r="AO1180" i="32"/>
  <c r="AO1179" i="32"/>
  <c r="AO1178" i="32"/>
  <c r="AO1177" i="32"/>
  <c r="AO1176" i="32"/>
  <c r="AO1175" i="32"/>
  <c r="AO1174" i="32"/>
  <c r="AO1173" i="32"/>
  <c r="AO1172" i="32"/>
  <c r="AO1171" i="32"/>
  <c r="AO1170" i="32"/>
  <c r="AO1169" i="32"/>
  <c r="AO1168" i="32"/>
  <c r="AO1167" i="32"/>
  <c r="AO1166" i="32"/>
  <c r="AO1165" i="32"/>
  <c r="AO1164" i="32"/>
  <c r="AO1163" i="32"/>
  <c r="AO1162" i="32"/>
  <c r="AO1161" i="32"/>
  <c r="AO1160" i="32"/>
  <c r="AO1159" i="32"/>
  <c r="AO1158" i="32"/>
  <c r="AO1157" i="32"/>
  <c r="AO1156" i="32"/>
  <c r="AO1155" i="32"/>
  <c r="AO1154" i="32"/>
  <c r="AO1153" i="32"/>
  <c r="AO1152" i="32"/>
  <c r="AO1151" i="32"/>
  <c r="AO1150" i="32"/>
  <c r="AO1149" i="32"/>
  <c r="AO1148" i="32"/>
  <c r="AO1147" i="32"/>
  <c r="AO1146" i="32"/>
  <c r="AO1145" i="32"/>
  <c r="AO1144" i="32"/>
  <c r="AO1143" i="32"/>
  <c r="AO1142" i="32"/>
  <c r="AO1141" i="32"/>
  <c r="AO1140" i="32"/>
  <c r="AO1139" i="32"/>
  <c r="AO1138" i="32"/>
  <c r="AO1137" i="32"/>
  <c r="AO1136" i="32"/>
  <c r="AO1135" i="32"/>
  <c r="AO1134" i="32"/>
  <c r="AO1133" i="32"/>
  <c r="AO1132" i="32"/>
  <c r="AO1131" i="32"/>
  <c r="AO1130" i="32"/>
  <c r="AO1129" i="32"/>
  <c r="AO1128" i="32"/>
  <c r="AO1127" i="32"/>
  <c r="AO1126" i="32"/>
  <c r="AO1125" i="32"/>
  <c r="AO1124" i="32"/>
  <c r="AO1123" i="32"/>
  <c r="AO1122" i="32"/>
  <c r="AO1121" i="32"/>
  <c r="AO1120" i="32"/>
  <c r="AO1119" i="32"/>
  <c r="AO1118" i="32"/>
  <c r="AO1117" i="32"/>
  <c r="AO1116" i="32"/>
  <c r="AO1115" i="32"/>
  <c r="AO1114" i="32"/>
  <c r="AO1113" i="32"/>
  <c r="AO1112" i="32"/>
  <c r="AO1111" i="32"/>
  <c r="AO1110" i="32"/>
  <c r="AO1109" i="32"/>
  <c r="AO1108" i="32"/>
  <c r="AO1107" i="32"/>
  <c r="AO1106" i="32"/>
  <c r="AO1105" i="32"/>
  <c r="AO1104" i="32"/>
  <c r="AO1103" i="32"/>
  <c r="AO1102" i="32"/>
  <c r="AO1101" i="32"/>
  <c r="AO1100" i="32"/>
  <c r="AO1099" i="32"/>
  <c r="AO1098" i="32"/>
  <c r="AO1097" i="32"/>
  <c r="AO1096" i="32"/>
  <c r="AO1095" i="32"/>
  <c r="AO1094" i="32"/>
  <c r="AO1093" i="32"/>
  <c r="AO1092" i="32"/>
  <c r="AO1091" i="32"/>
  <c r="AO1090" i="32"/>
  <c r="AO1089" i="32"/>
  <c r="AO1088" i="32"/>
  <c r="AO1087" i="32"/>
  <c r="AO1086" i="32"/>
  <c r="AO1085" i="32"/>
  <c r="AO1084" i="32"/>
  <c r="AO1083" i="32"/>
  <c r="AO1082" i="32"/>
  <c r="AO1081" i="32"/>
  <c r="AO1080" i="32"/>
  <c r="AO1079" i="32"/>
  <c r="AO1078" i="32"/>
  <c r="AO1077" i="32"/>
  <c r="AO1076" i="32"/>
  <c r="AO1075" i="32"/>
  <c r="AO1074" i="32"/>
  <c r="AO1073" i="32"/>
  <c r="AO1072" i="32"/>
  <c r="AO1071" i="32"/>
  <c r="AO1070" i="32"/>
  <c r="AO1069" i="32"/>
  <c r="AO1068" i="32"/>
  <c r="AO1067" i="32"/>
  <c r="AO1066" i="32"/>
  <c r="AO1065" i="32"/>
  <c r="AO1064" i="32"/>
  <c r="AO1063" i="32"/>
  <c r="AO1062" i="32"/>
  <c r="AO1061" i="32"/>
  <c r="AO1060" i="32"/>
  <c r="AO1059" i="32"/>
  <c r="AO1058" i="32"/>
  <c r="AO1057" i="32"/>
  <c r="AO1056" i="32"/>
  <c r="AO1055" i="32"/>
  <c r="AO1054" i="32"/>
  <c r="AO1053" i="32"/>
  <c r="AO1052" i="32"/>
  <c r="AO1051" i="32"/>
  <c r="AO1050" i="32"/>
  <c r="AO1049" i="32"/>
  <c r="AO1048" i="32"/>
  <c r="AO1047" i="32"/>
  <c r="AO1046" i="32"/>
  <c r="AO1045" i="32"/>
  <c r="AO1044" i="32"/>
  <c r="AO1043" i="32"/>
  <c r="AO1042" i="32"/>
  <c r="AO1041" i="32"/>
  <c r="AO1040" i="32"/>
  <c r="AO1039" i="32"/>
  <c r="AO1038" i="32"/>
  <c r="AO1037" i="32"/>
  <c r="AO1036" i="32"/>
  <c r="AO1035" i="32"/>
  <c r="AO1034" i="32"/>
  <c r="AO1033" i="32"/>
  <c r="AO1032" i="32"/>
  <c r="AO1031" i="32"/>
  <c r="AO1030" i="32"/>
  <c r="AO1029" i="32"/>
  <c r="AO1028" i="32"/>
  <c r="AO1027" i="32"/>
  <c r="AO1026" i="32"/>
  <c r="AO1025" i="32"/>
  <c r="AO1024" i="32"/>
  <c r="AO1023" i="32"/>
  <c r="AO1022" i="32"/>
  <c r="AO1021" i="32"/>
  <c r="AO1020" i="32"/>
  <c r="AO1019" i="32"/>
  <c r="AO1018" i="32"/>
  <c r="AO1017" i="32"/>
  <c r="AO1016" i="32"/>
  <c r="AO1015" i="32"/>
  <c r="AO1014" i="32"/>
  <c r="AO1013" i="32"/>
  <c r="AO1012" i="32"/>
  <c r="AO1011" i="32"/>
  <c r="AO1010" i="32"/>
  <c r="AO1009" i="32"/>
  <c r="AO1008" i="32"/>
  <c r="AO1007" i="32"/>
  <c r="AO1006" i="32"/>
  <c r="AO1005" i="32"/>
  <c r="AO1004" i="32"/>
  <c r="AO1003" i="32"/>
  <c r="AO1002" i="32"/>
  <c r="AO1001" i="32"/>
  <c r="AO1000" i="32"/>
  <c r="AO999" i="32"/>
  <c r="AO998" i="32"/>
  <c r="AO997" i="32"/>
  <c r="AO996" i="32"/>
  <c r="AO995" i="32"/>
  <c r="AO994" i="32"/>
  <c r="AO993" i="32"/>
  <c r="AO992" i="32"/>
  <c r="AO991" i="32"/>
  <c r="AO990" i="32"/>
  <c r="AO989" i="32"/>
  <c r="AO988" i="32"/>
  <c r="AO987" i="32"/>
  <c r="AO986" i="32"/>
  <c r="AO985" i="32"/>
  <c r="AO984" i="32"/>
  <c r="AO983" i="32"/>
  <c r="AO982" i="32"/>
  <c r="AO981" i="32"/>
  <c r="AO980" i="32"/>
  <c r="AO979" i="32"/>
  <c r="AO978" i="32"/>
  <c r="AO977" i="32"/>
  <c r="AO976" i="32"/>
  <c r="AO975" i="32"/>
  <c r="AO974" i="32"/>
  <c r="AO973" i="32"/>
  <c r="AO972" i="32"/>
  <c r="AO971" i="32"/>
  <c r="AO970" i="32"/>
  <c r="AO969" i="32"/>
  <c r="AO968" i="32"/>
  <c r="AO967" i="32"/>
  <c r="AO966" i="32"/>
  <c r="AO965" i="32"/>
  <c r="AO964" i="32"/>
  <c r="AO963" i="32"/>
  <c r="AO962" i="32"/>
  <c r="AO961" i="32"/>
  <c r="AO960" i="32"/>
  <c r="AO959" i="32"/>
  <c r="AO958" i="32"/>
  <c r="AO957" i="32"/>
  <c r="AO956" i="32"/>
  <c r="AO955" i="32"/>
  <c r="AO954" i="32"/>
  <c r="AO953" i="32"/>
  <c r="AO952" i="32"/>
  <c r="AO951" i="32"/>
  <c r="AO950" i="32"/>
  <c r="AO949" i="32"/>
  <c r="AO948" i="32"/>
  <c r="AO947" i="32"/>
  <c r="AO946" i="32"/>
  <c r="AO945" i="32"/>
  <c r="AO944" i="32"/>
  <c r="AO943" i="32"/>
  <c r="AO942" i="32"/>
  <c r="AO941" i="32"/>
  <c r="AO940" i="32"/>
  <c r="AO939" i="32"/>
  <c r="AO938" i="32"/>
  <c r="AO937" i="32"/>
  <c r="AO936" i="32"/>
  <c r="AO935" i="32"/>
  <c r="AO934" i="32"/>
  <c r="AO933" i="32"/>
  <c r="AO932" i="32"/>
  <c r="AO931" i="32"/>
  <c r="AO930" i="32"/>
  <c r="AO929" i="32"/>
  <c r="AO928" i="32"/>
  <c r="AO927" i="32"/>
  <c r="AO926" i="32"/>
  <c r="AO925" i="32"/>
  <c r="AO924" i="32"/>
  <c r="AO923" i="32"/>
  <c r="AO922" i="32"/>
  <c r="AO921" i="32"/>
  <c r="AO920" i="32"/>
  <c r="AO919" i="32"/>
  <c r="AO918" i="32"/>
  <c r="AO917" i="32"/>
  <c r="AO916" i="32"/>
  <c r="AO915" i="32"/>
  <c r="AO914" i="32"/>
  <c r="AO913" i="32"/>
  <c r="AO912" i="32"/>
  <c r="AO911" i="32"/>
  <c r="AO910" i="32"/>
  <c r="AO909" i="32"/>
  <c r="AO908" i="32"/>
  <c r="AO907" i="32"/>
  <c r="AO906" i="32"/>
  <c r="AO905" i="32"/>
  <c r="AO904" i="32"/>
  <c r="AO903" i="32"/>
  <c r="AO902" i="32"/>
  <c r="AO901" i="32"/>
  <c r="AO900" i="32"/>
  <c r="AO899" i="32"/>
  <c r="AO898" i="32"/>
  <c r="AO897" i="32"/>
  <c r="AO896" i="32"/>
  <c r="AO895" i="32"/>
  <c r="AO894" i="32"/>
  <c r="AO893" i="32"/>
  <c r="AO892" i="32"/>
  <c r="AO891" i="32"/>
  <c r="AO890" i="32"/>
  <c r="AO889" i="32"/>
  <c r="AO888" i="32"/>
  <c r="AO887" i="32"/>
  <c r="AO886" i="32"/>
  <c r="AO885" i="32"/>
  <c r="AO884" i="32"/>
  <c r="AO883" i="32"/>
  <c r="AO882" i="32"/>
  <c r="AO881" i="32"/>
  <c r="AO880" i="32"/>
  <c r="AO879" i="32"/>
  <c r="AO878" i="32"/>
  <c r="AO877" i="32"/>
  <c r="AO876" i="32"/>
  <c r="AO875" i="32"/>
  <c r="AO874" i="32"/>
  <c r="AO873" i="32"/>
  <c r="AO872" i="32"/>
  <c r="AO871" i="32"/>
  <c r="AO870" i="32"/>
  <c r="AO869" i="32"/>
  <c r="AO868" i="32"/>
  <c r="AO867" i="32"/>
  <c r="AO866" i="32"/>
  <c r="AO865" i="32"/>
  <c r="AO864" i="32"/>
  <c r="AO863" i="32"/>
  <c r="AO862" i="32"/>
  <c r="AO861" i="32"/>
  <c r="AO860" i="32"/>
  <c r="AO859" i="32"/>
  <c r="AO858" i="32"/>
  <c r="AO857" i="32"/>
  <c r="AO856" i="32"/>
  <c r="AO855" i="32"/>
  <c r="AO854" i="32"/>
  <c r="AO853" i="32"/>
  <c r="AO852" i="32"/>
  <c r="AO851" i="32"/>
  <c r="AO850" i="32"/>
  <c r="AO849" i="32"/>
  <c r="AO848" i="32"/>
  <c r="AO847" i="32"/>
  <c r="AO846" i="32"/>
  <c r="AO845" i="32"/>
  <c r="AO844" i="32"/>
  <c r="AO843" i="32"/>
  <c r="AO842" i="32"/>
  <c r="AO841" i="32"/>
  <c r="AO840" i="32"/>
  <c r="AO839" i="32"/>
  <c r="AO838" i="32"/>
  <c r="AO837" i="32"/>
  <c r="AO836" i="32"/>
  <c r="AO835" i="32"/>
  <c r="AO834" i="32"/>
  <c r="AO833" i="32"/>
  <c r="AO832" i="32"/>
  <c r="AO831" i="32"/>
  <c r="AO830" i="32"/>
  <c r="AO829" i="32"/>
  <c r="AO828" i="32"/>
  <c r="AO827" i="32"/>
  <c r="AO826" i="32"/>
  <c r="AO825" i="32"/>
  <c r="AO824" i="32"/>
  <c r="AO823" i="32"/>
  <c r="AO822" i="32"/>
  <c r="AO821" i="32"/>
  <c r="AO820" i="32"/>
  <c r="AO819" i="32"/>
  <c r="AO818" i="32"/>
  <c r="AO817" i="32"/>
  <c r="AO816" i="32"/>
  <c r="AO815" i="32"/>
  <c r="AO814" i="32"/>
  <c r="AO813" i="32"/>
  <c r="AO812" i="32"/>
  <c r="AO811" i="32"/>
  <c r="AO810" i="32"/>
  <c r="AO809" i="32"/>
  <c r="AO808" i="32"/>
  <c r="AO807" i="32"/>
  <c r="AO806" i="32"/>
  <c r="AO805" i="32"/>
  <c r="AO804" i="32"/>
  <c r="AO803" i="32"/>
  <c r="AO802" i="32"/>
  <c r="AO801" i="32"/>
  <c r="AO800" i="32"/>
  <c r="AO799" i="32"/>
  <c r="AO798" i="32"/>
  <c r="AO797" i="32"/>
  <c r="AO796" i="32"/>
  <c r="AO795" i="32"/>
  <c r="AO794" i="32"/>
  <c r="AO793" i="32"/>
  <c r="AO792" i="32"/>
  <c r="AO791" i="32"/>
  <c r="AO790" i="32"/>
  <c r="AO789" i="32"/>
  <c r="AO788" i="32"/>
  <c r="AO787" i="32"/>
  <c r="AO786" i="32"/>
  <c r="AO785" i="32"/>
  <c r="AO784" i="32"/>
  <c r="AO783" i="32"/>
  <c r="AO782" i="32"/>
  <c r="AO781" i="32"/>
  <c r="AO780" i="32"/>
  <c r="AO779" i="32"/>
  <c r="AO778" i="32"/>
  <c r="AO777" i="32"/>
  <c r="AO776" i="32"/>
  <c r="AO775" i="32"/>
  <c r="AO774" i="32"/>
  <c r="AO773" i="32"/>
  <c r="AO772" i="32"/>
  <c r="AO771" i="32"/>
  <c r="AO770" i="32"/>
  <c r="AO769" i="32"/>
  <c r="AO768" i="32"/>
  <c r="AO767" i="32"/>
  <c r="AO766" i="32"/>
  <c r="AO765" i="32"/>
  <c r="AO764" i="32"/>
  <c r="AO763" i="32"/>
  <c r="AO762" i="32"/>
  <c r="AO761" i="32"/>
  <c r="AO760" i="32"/>
  <c r="AO759" i="32"/>
  <c r="AO758" i="32"/>
  <c r="AO757" i="32"/>
  <c r="AO756" i="32"/>
  <c r="AO755" i="32"/>
  <c r="AO754" i="32"/>
  <c r="AO753" i="32"/>
  <c r="AO752" i="32"/>
  <c r="AO751" i="32"/>
  <c r="AO750" i="32"/>
  <c r="AO749" i="32"/>
  <c r="AO748" i="32"/>
  <c r="AO747" i="32"/>
  <c r="AO746" i="32"/>
  <c r="AO745" i="32"/>
  <c r="AO744" i="32"/>
  <c r="AO743" i="32"/>
  <c r="AO742" i="32"/>
  <c r="AO741" i="32"/>
  <c r="AO740" i="32"/>
  <c r="AO739" i="32"/>
  <c r="AO738" i="32"/>
  <c r="AO737" i="32"/>
  <c r="AO736" i="32"/>
  <c r="AO735" i="32"/>
  <c r="AO734" i="32"/>
  <c r="AO733" i="32"/>
  <c r="AO732" i="32"/>
  <c r="AO731" i="32"/>
  <c r="AO730" i="32"/>
  <c r="AO729" i="32"/>
  <c r="AO728" i="32"/>
  <c r="AO727" i="32"/>
  <c r="AO726" i="32"/>
  <c r="AO725" i="32"/>
  <c r="AO724" i="32"/>
  <c r="AO723" i="32"/>
  <c r="AO722" i="32"/>
  <c r="AO721" i="32"/>
  <c r="AO720" i="32"/>
  <c r="AO719" i="32"/>
  <c r="AO718" i="32"/>
  <c r="AO717" i="32"/>
  <c r="AO716" i="32"/>
  <c r="AO715" i="32"/>
  <c r="AO714" i="32"/>
  <c r="AO713" i="32"/>
  <c r="AO712" i="32"/>
  <c r="AO711" i="32"/>
  <c r="AO710" i="32"/>
  <c r="AO709" i="32"/>
  <c r="AO708" i="32"/>
  <c r="AO707" i="32"/>
  <c r="AO706" i="32"/>
  <c r="AO705" i="32"/>
  <c r="AO704" i="32"/>
  <c r="AO703" i="32"/>
  <c r="AO702" i="32"/>
  <c r="AO701" i="32"/>
  <c r="AO700" i="32"/>
  <c r="AO699" i="32"/>
  <c r="AO698" i="32"/>
  <c r="AO697" i="32"/>
  <c r="AO696" i="32"/>
  <c r="AO695" i="32"/>
  <c r="AO694" i="32"/>
  <c r="AO693" i="32"/>
  <c r="AO692" i="32"/>
  <c r="AO691" i="32"/>
  <c r="AO690" i="32"/>
  <c r="AO689" i="32"/>
  <c r="AO688" i="32"/>
  <c r="AO687" i="32"/>
  <c r="AO686" i="32"/>
  <c r="AO685" i="32"/>
  <c r="AO684" i="32"/>
  <c r="AO683" i="32"/>
  <c r="AO682" i="32"/>
  <c r="AO681" i="32"/>
  <c r="AO680" i="32"/>
  <c r="AO679" i="32"/>
  <c r="AO678" i="32"/>
  <c r="AO677" i="32"/>
  <c r="AO676" i="32"/>
  <c r="AO675" i="32"/>
  <c r="AO674" i="32"/>
  <c r="AO673" i="32"/>
  <c r="AO672" i="32"/>
  <c r="AO671" i="32"/>
  <c r="AO670" i="32"/>
  <c r="AO669" i="32"/>
  <c r="AO668" i="32"/>
  <c r="AO667" i="32"/>
  <c r="AO666" i="32"/>
  <c r="AO665" i="32"/>
  <c r="AO664" i="32"/>
  <c r="AO663" i="32"/>
  <c r="AO662" i="32"/>
  <c r="AO661" i="32"/>
  <c r="AO660" i="32"/>
  <c r="AO659" i="32"/>
  <c r="AO658" i="32"/>
  <c r="AO657" i="32"/>
  <c r="AO656" i="32"/>
  <c r="AO655" i="32"/>
  <c r="AO654" i="32"/>
  <c r="AO653" i="32"/>
  <c r="AO652" i="32"/>
  <c r="AO651" i="32"/>
  <c r="AO650" i="32"/>
  <c r="AO649" i="32"/>
  <c r="AO648" i="32"/>
  <c r="AO647" i="32"/>
  <c r="AO646" i="32"/>
  <c r="AO645" i="32"/>
  <c r="AO644" i="32"/>
  <c r="AO643" i="32"/>
  <c r="AO642" i="32"/>
  <c r="AO641" i="32"/>
  <c r="AO640" i="32"/>
  <c r="AO639" i="32"/>
  <c r="AO638" i="32"/>
  <c r="AO637" i="32"/>
  <c r="AO636" i="32"/>
  <c r="AO635" i="32"/>
  <c r="AO634" i="32"/>
  <c r="AO633" i="32"/>
  <c r="AO632" i="32"/>
  <c r="AO631" i="32"/>
  <c r="AO630" i="32"/>
  <c r="AO629" i="32"/>
  <c r="AO628" i="32"/>
  <c r="AO627" i="32"/>
  <c r="AO626" i="32"/>
  <c r="AO625" i="32"/>
  <c r="AO624" i="32"/>
  <c r="AO623" i="32"/>
  <c r="AO622" i="32"/>
  <c r="AO621" i="32"/>
  <c r="AO620" i="32"/>
  <c r="AO619" i="32"/>
  <c r="AO618" i="32"/>
  <c r="AO617" i="32"/>
  <c r="AO616" i="32"/>
  <c r="AO615" i="32"/>
  <c r="AO614" i="32"/>
  <c r="AO613" i="32"/>
  <c r="AO612" i="32"/>
  <c r="AO611" i="32"/>
  <c r="AO610" i="32"/>
  <c r="AO609" i="32"/>
  <c r="AO608" i="32"/>
  <c r="AO607" i="32"/>
  <c r="AO606" i="32"/>
  <c r="AO605" i="32"/>
  <c r="AO604" i="32"/>
  <c r="AO603" i="32"/>
  <c r="AO602" i="32"/>
  <c r="AO601" i="32"/>
  <c r="AO600" i="32"/>
  <c r="AO599" i="32"/>
  <c r="AO598" i="32"/>
  <c r="AO597" i="32"/>
  <c r="AO596" i="32"/>
  <c r="AO595" i="32"/>
  <c r="AO594" i="32"/>
  <c r="AO593" i="32"/>
  <c r="AO592" i="32"/>
  <c r="AO591" i="32"/>
  <c r="AO590" i="32"/>
  <c r="AO589" i="32"/>
  <c r="AO588" i="32"/>
  <c r="AO587" i="32"/>
  <c r="AO586" i="32"/>
  <c r="AO585" i="32"/>
  <c r="AO584" i="32"/>
  <c r="AO583" i="32"/>
  <c r="AO582" i="32"/>
  <c r="AO581" i="32"/>
  <c r="AO580" i="32"/>
  <c r="AO579" i="32"/>
  <c r="AO578" i="32"/>
  <c r="AO577" i="32"/>
  <c r="AO576" i="32"/>
  <c r="AO575" i="32"/>
  <c r="AO574" i="32"/>
  <c r="AO573" i="32"/>
  <c r="AO572" i="32"/>
  <c r="AO571" i="32"/>
  <c r="AO570" i="32"/>
  <c r="AO569" i="32"/>
  <c r="AO568" i="32"/>
  <c r="AO567" i="32"/>
  <c r="AO566" i="32"/>
  <c r="AO565" i="32"/>
  <c r="AO564" i="32"/>
  <c r="AO563" i="32"/>
  <c r="AO562" i="32"/>
  <c r="AO561" i="32"/>
  <c r="AO560" i="32"/>
  <c r="AO559" i="32"/>
  <c r="AO558" i="32"/>
  <c r="AO557" i="32"/>
  <c r="AO556" i="32"/>
  <c r="AO555" i="32"/>
  <c r="AO554" i="32"/>
  <c r="AO553" i="32"/>
  <c r="AO552" i="32"/>
  <c r="AO551" i="32"/>
  <c r="AO550" i="32"/>
  <c r="AO549" i="32"/>
  <c r="AO548" i="32"/>
  <c r="AO547" i="32"/>
  <c r="AO546" i="32"/>
  <c r="AO545" i="32"/>
  <c r="AO544" i="32"/>
  <c r="AO543" i="32"/>
  <c r="AO542" i="32"/>
  <c r="AO541" i="32"/>
  <c r="AO540" i="32"/>
  <c r="AO539" i="32"/>
  <c r="AO538" i="32"/>
  <c r="AO537" i="32"/>
  <c r="AO536" i="32"/>
  <c r="AO535" i="32"/>
  <c r="AO534" i="32"/>
  <c r="AO533" i="32"/>
  <c r="AO532" i="32"/>
  <c r="AO531" i="32"/>
  <c r="AO530" i="32"/>
  <c r="AO529" i="32"/>
  <c r="AO528" i="32"/>
  <c r="AO527" i="32"/>
  <c r="AO526" i="32"/>
  <c r="AO525" i="32"/>
  <c r="AO524" i="32"/>
  <c r="AO523" i="32"/>
  <c r="AO522" i="32"/>
  <c r="AO521" i="32"/>
  <c r="AO520" i="32"/>
  <c r="AO519" i="32"/>
  <c r="AO518" i="32"/>
  <c r="AO517" i="32"/>
  <c r="AO516" i="32"/>
  <c r="AO515" i="32"/>
  <c r="AO514" i="32"/>
  <c r="AO513" i="32"/>
  <c r="AO512" i="32"/>
  <c r="AO511" i="32"/>
  <c r="AO510" i="32"/>
  <c r="AO509" i="32"/>
  <c r="AO508" i="32"/>
  <c r="AO507" i="32"/>
  <c r="AO506" i="32"/>
  <c r="AO505" i="32"/>
  <c r="AO504" i="32"/>
  <c r="AO503" i="32"/>
  <c r="AO502" i="32"/>
  <c r="AO501" i="32"/>
  <c r="AO500" i="32"/>
  <c r="AO499" i="32"/>
  <c r="AO498" i="32"/>
  <c r="AO497" i="32"/>
  <c r="AO496" i="32"/>
  <c r="AO495" i="32"/>
  <c r="AO494" i="32"/>
  <c r="AO493" i="32"/>
  <c r="AO492" i="32"/>
  <c r="AO491" i="32"/>
  <c r="AO490" i="32"/>
  <c r="AO489" i="32"/>
  <c r="AO488" i="32"/>
  <c r="AO487" i="32"/>
  <c r="AO486" i="32"/>
  <c r="AO485" i="32"/>
  <c r="AO484" i="32"/>
  <c r="AO483" i="32"/>
  <c r="AO482" i="32"/>
  <c r="AO481" i="32"/>
  <c r="AO480" i="32"/>
  <c r="AO479" i="32"/>
  <c r="AO478" i="32"/>
  <c r="AO477" i="32"/>
  <c r="AO476" i="32"/>
  <c r="AO475" i="32"/>
  <c r="AO474" i="32"/>
  <c r="AO473" i="32"/>
  <c r="AO472" i="32"/>
  <c r="AO471" i="32"/>
  <c r="AO470" i="32"/>
  <c r="AO469" i="32"/>
  <c r="AO468" i="32"/>
  <c r="AO467" i="32"/>
  <c r="AO466" i="32"/>
  <c r="AO465" i="32"/>
  <c r="AO464" i="32"/>
  <c r="AO463" i="32"/>
  <c r="AO462" i="32"/>
  <c r="AO461" i="32"/>
  <c r="AO460" i="32"/>
  <c r="AO459" i="32"/>
  <c r="AO458" i="32"/>
  <c r="AO457" i="32"/>
  <c r="AO456" i="32"/>
  <c r="AO455" i="32"/>
  <c r="AO454" i="32"/>
  <c r="AO453" i="32"/>
  <c r="AO452" i="32"/>
  <c r="AO451" i="32"/>
  <c r="AO450" i="32"/>
  <c r="AO449" i="32"/>
  <c r="AO448" i="32"/>
  <c r="AO447" i="32"/>
  <c r="AO446" i="32"/>
  <c r="AO445" i="32"/>
  <c r="AO444" i="32"/>
  <c r="AO443" i="32"/>
  <c r="AO442" i="32"/>
  <c r="AO441" i="32"/>
  <c r="AO440" i="32"/>
  <c r="AO439" i="32"/>
  <c r="AO438" i="32"/>
  <c r="AO437" i="32"/>
  <c r="AO436" i="32"/>
  <c r="AO435" i="32"/>
  <c r="AO434" i="32"/>
  <c r="AO433" i="32"/>
  <c r="AO432" i="32"/>
  <c r="AO431" i="32"/>
  <c r="AO430" i="32"/>
  <c r="AO429" i="32"/>
  <c r="AO428" i="32"/>
  <c r="AO427" i="32"/>
  <c r="AO426" i="32"/>
  <c r="AO425" i="32"/>
  <c r="AO424" i="32"/>
  <c r="AO423" i="32"/>
  <c r="AO422" i="32"/>
  <c r="AO421" i="32"/>
  <c r="AO420" i="32"/>
  <c r="AO419" i="32"/>
  <c r="AO418" i="32"/>
  <c r="AO417" i="32"/>
  <c r="AO416" i="32"/>
  <c r="AO415" i="32"/>
  <c r="AO414" i="32"/>
  <c r="AO413" i="32"/>
  <c r="AO412" i="32"/>
  <c r="AO411" i="32"/>
  <c r="AO410" i="32"/>
  <c r="AO409" i="32"/>
  <c r="AO408" i="32"/>
  <c r="AO407" i="32"/>
  <c r="AO406" i="32"/>
  <c r="AO405" i="32"/>
  <c r="AO404" i="32"/>
  <c r="AO403" i="32"/>
  <c r="AO402" i="32"/>
  <c r="AO401" i="32"/>
  <c r="AO400" i="32"/>
  <c r="AO399" i="32"/>
  <c r="AO398" i="32"/>
  <c r="AO397" i="32"/>
  <c r="AO396" i="32"/>
  <c r="AO395" i="32"/>
  <c r="AO394" i="32"/>
  <c r="AO393" i="32"/>
  <c r="AO392" i="32"/>
  <c r="AO391" i="32"/>
  <c r="AO390" i="32"/>
  <c r="AO389" i="32"/>
  <c r="AO388" i="32"/>
  <c r="AO387" i="32"/>
  <c r="AO386" i="32"/>
  <c r="AO385" i="32"/>
  <c r="AO384" i="32"/>
  <c r="AO383" i="32"/>
  <c r="AO382" i="32"/>
  <c r="AO381" i="32"/>
  <c r="AO380" i="32"/>
  <c r="AO379" i="32"/>
  <c r="AO378" i="32"/>
  <c r="AO377" i="32"/>
  <c r="AO376" i="32"/>
  <c r="AO375" i="32"/>
  <c r="AO374" i="32"/>
  <c r="AO373" i="32"/>
  <c r="AO372" i="32"/>
  <c r="AO371" i="32"/>
  <c r="AO370" i="32"/>
  <c r="AO369" i="32"/>
  <c r="AO368" i="32"/>
  <c r="AO367" i="32"/>
  <c r="AO366" i="32"/>
  <c r="AO365" i="32"/>
  <c r="AO364" i="32"/>
  <c r="AO363" i="32"/>
  <c r="AO362" i="32"/>
  <c r="AO361" i="32"/>
  <c r="AO360" i="32"/>
  <c r="AO359" i="32"/>
  <c r="AO358" i="32"/>
  <c r="AO357" i="32"/>
  <c r="AO356" i="32"/>
  <c r="AO355" i="32"/>
  <c r="AO354" i="32"/>
  <c r="AO353" i="32"/>
  <c r="AO352" i="32"/>
  <c r="AO351" i="32"/>
  <c r="AO350" i="32"/>
  <c r="AO349" i="32"/>
  <c r="AO348" i="32"/>
  <c r="AO347" i="32"/>
  <c r="AO346" i="32"/>
  <c r="AO345" i="32"/>
  <c r="AO344" i="32"/>
  <c r="AO343" i="32"/>
  <c r="AO342" i="32"/>
  <c r="AO341" i="32"/>
  <c r="AO340" i="32"/>
  <c r="AO339" i="32"/>
  <c r="AO338" i="32"/>
  <c r="AO337" i="32"/>
  <c r="AO336" i="32"/>
  <c r="AO335" i="32"/>
  <c r="AO334" i="32"/>
  <c r="AO333" i="32"/>
  <c r="AO332" i="32"/>
  <c r="AO331" i="32"/>
  <c r="AO330" i="32"/>
  <c r="AO329" i="32"/>
  <c r="AO328" i="32"/>
  <c r="AO327" i="32"/>
  <c r="AO326" i="32"/>
  <c r="AO325" i="32"/>
  <c r="AO324" i="32"/>
  <c r="AO323" i="32"/>
  <c r="AO322" i="32"/>
  <c r="AO321" i="32"/>
  <c r="AO320" i="32"/>
  <c r="AO319" i="32"/>
  <c r="AO318" i="32"/>
  <c r="AO317" i="32"/>
  <c r="AO316" i="32"/>
  <c r="AO315" i="32"/>
  <c r="AO314" i="32"/>
  <c r="AO313" i="32"/>
  <c r="AO312" i="32"/>
  <c r="AO311" i="32"/>
  <c r="AO310" i="32"/>
  <c r="AO309" i="32"/>
  <c r="AO308" i="32"/>
  <c r="AO307" i="32"/>
  <c r="AO306" i="32"/>
  <c r="AO305" i="32"/>
  <c r="AO304" i="32"/>
  <c r="AO303" i="32"/>
  <c r="AO302" i="32"/>
  <c r="AO301" i="32"/>
  <c r="AO300" i="32"/>
  <c r="AO299" i="32"/>
  <c r="AO298" i="32"/>
  <c r="AO297" i="32"/>
  <c r="AO296" i="32"/>
  <c r="AO295" i="32"/>
  <c r="AO294" i="32"/>
  <c r="AO293" i="32"/>
  <c r="AO292" i="32"/>
  <c r="AO291" i="32"/>
  <c r="AO290" i="32"/>
  <c r="AO289" i="32"/>
  <c r="AO288" i="32"/>
  <c r="AO287" i="32"/>
  <c r="AO286" i="32"/>
  <c r="AO285" i="32"/>
  <c r="AO284" i="32"/>
  <c r="AO283" i="32"/>
  <c r="AO282" i="32"/>
  <c r="AO281" i="32"/>
  <c r="AO280" i="32"/>
  <c r="AO279" i="32"/>
  <c r="AO278" i="32"/>
  <c r="AO277" i="32"/>
  <c r="AO276" i="32"/>
  <c r="AO275" i="32"/>
  <c r="AO274" i="32"/>
  <c r="AO273" i="32"/>
  <c r="AO272" i="32"/>
  <c r="AO271" i="32"/>
  <c r="AO270" i="32"/>
  <c r="AO269" i="32"/>
  <c r="AO268" i="32"/>
  <c r="AO267" i="32"/>
  <c r="AO266" i="32"/>
  <c r="AO265" i="32"/>
  <c r="AO264" i="32"/>
  <c r="AO263" i="32"/>
  <c r="AO262" i="32"/>
  <c r="AO261" i="32"/>
  <c r="AO260" i="32"/>
  <c r="AO259" i="32"/>
  <c r="AO258" i="32"/>
  <c r="AO257" i="32"/>
  <c r="AO256" i="32"/>
  <c r="AO255" i="32"/>
  <c r="AO254" i="32"/>
  <c r="AO253" i="32"/>
  <c r="AO252" i="32"/>
  <c r="AO251" i="32"/>
  <c r="AO250" i="32"/>
  <c r="AO249" i="32"/>
  <c r="AO248" i="32"/>
  <c r="AO247" i="32"/>
  <c r="AO246" i="32"/>
  <c r="AO245" i="32"/>
  <c r="AO244" i="32"/>
  <c r="AO243" i="32"/>
  <c r="AO242" i="32"/>
  <c r="AO241" i="32"/>
  <c r="AO240" i="32"/>
  <c r="AO239" i="32"/>
  <c r="AO238" i="32"/>
  <c r="AO237" i="32"/>
  <c r="AO236" i="32"/>
  <c r="AO235" i="32"/>
  <c r="AO234" i="32"/>
  <c r="AO233" i="32"/>
  <c r="AO232" i="32"/>
  <c r="AO231" i="32"/>
  <c r="AO230" i="32"/>
  <c r="AO229" i="32"/>
  <c r="AO228" i="32"/>
  <c r="AO227" i="32"/>
  <c r="AO226" i="32"/>
  <c r="AO225" i="32"/>
  <c r="AO224" i="32"/>
  <c r="AO223" i="32"/>
  <c r="AO222" i="32"/>
  <c r="AO221" i="32"/>
  <c r="AO220" i="32"/>
  <c r="AO219" i="32"/>
  <c r="AO218" i="32"/>
  <c r="AO217" i="32"/>
  <c r="AO216" i="32"/>
  <c r="AO215" i="32"/>
  <c r="AO214" i="32"/>
  <c r="AO213" i="32"/>
  <c r="AO212" i="32"/>
  <c r="AO211" i="32"/>
  <c r="AO210" i="32"/>
  <c r="AO209" i="32"/>
  <c r="AO208" i="32"/>
  <c r="AO207" i="32"/>
  <c r="AO206" i="32"/>
  <c r="AO205" i="32"/>
  <c r="AO204" i="32"/>
  <c r="AO203" i="32"/>
  <c r="AO202" i="32"/>
  <c r="AO201" i="32"/>
  <c r="AO200" i="32"/>
  <c r="AO199" i="32"/>
  <c r="AO198" i="32"/>
  <c r="AO197" i="32"/>
  <c r="AO196" i="32"/>
  <c r="AO195" i="32"/>
  <c r="AO194" i="32"/>
  <c r="AO193" i="32"/>
  <c r="AO192" i="32"/>
  <c r="AO191" i="32"/>
  <c r="AO190" i="32"/>
  <c r="AO189" i="32"/>
  <c r="AO188" i="32"/>
  <c r="AO187" i="32"/>
  <c r="AO186" i="32"/>
  <c r="AO185" i="32"/>
  <c r="AO184" i="32"/>
  <c r="AO183" i="32"/>
  <c r="AO182" i="32"/>
  <c r="AO181" i="32"/>
  <c r="AO180" i="32"/>
  <c r="AO179" i="32"/>
  <c r="AO178" i="32"/>
  <c r="AO177" i="32"/>
  <c r="AO176" i="32"/>
  <c r="AO175" i="32"/>
  <c r="AO174" i="32"/>
  <c r="AO173" i="32"/>
  <c r="AO172" i="32"/>
  <c r="AO171" i="32"/>
  <c r="AO170" i="32"/>
  <c r="AO169" i="32"/>
  <c r="AO168" i="32"/>
  <c r="AO167" i="32"/>
  <c r="AO166" i="32"/>
  <c r="AO165" i="32"/>
  <c r="AO164" i="32"/>
  <c r="AO163" i="32"/>
  <c r="AO162" i="32"/>
  <c r="AO161" i="32"/>
  <c r="AO160" i="32"/>
  <c r="AO159" i="32"/>
  <c r="AO158" i="32"/>
  <c r="AO157" i="32"/>
  <c r="AO156" i="32"/>
  <c r="AO155" i="32"/>
  <c r="AO154" i="32"/>
  <c r="AO153" i="32"/>
  <c r="AO152" i="32"/>
  <c r="AO151" i="32"/>
  <c r="AO150" i="32"/>
  <c r="AO149" i="32"/>
  <c r="AO148" i="32"/>
  <c r="AO147" i="32"/>
  <c r="AO146" i="32"/>
  <c r="AO145" i="32"/>
  <c r="AO144" i="32"/>
  <c r="AO143" i="32"/>
  <c r="AO142" i="32"/>
  <c r="AO141" i="32"/>
  <c r="AO140" i="32"/>
  <c r="AO139" i="32"/>
  <c r="AO138" i="32"/>
  <c r="AO137" i="32"/>
  <c r="AO136" i="32"/>
  <c r="AO135" i="32"/>
  <c r="AO134" i="32"/>
  <c r="AO133" i="32"/>
  <c r="AO132" i="32"/>
  <c r="AO131" i="32"/>
  <c r="AO130" i="32"/>
  <c r="AO129" i="32"/>
  <c r="AO128" i="32"/>
  <c r="AO127" i="32"/>
  <c r="AO126" i="32"/>
  <c r="AO125" i="32"/>
  <c r="AO124" i="32"/>
  <c r="AO123" i="32"/>
  <c r="AO122" i="32"/>
  <c r="AO121" i="32"/>
  <c r="AO120" i="32"/>
  <c r="AO119" i="32"/>
  <c r="AO118" i="32"/>
  <c r="AO117" i="32"/>
  <c r="AO116" i="32"/>
  <c r="AO115" i="32"/>
  <c r="AO114" i="32"/>
  <c r="AO113" i="32"/>
  <c r="AO112" i="32"/>
  <c r="AO111" i="32"/>
  <c r="AO110" i="32"/>
  <c r="AO109" i="32"/>
  <c r="AO108" i="32"/>
  <c r="AO107" i="32"/>
  <c r="AO106" i="32"/>
  <c r="AO105" i="32"/>
  <c r="AO104" i="32"/>
  <c r="AO103" i="32"/>
  <c r="AO102" i="32"/>
  <c r="AO101" i="32"/>
  <c r="AO100" i="32"/>
  <c r="AO99" i="32"/>
  <c r="AO98" i="32"/>
  <c r="AO97" i="32"/>
  <c r="AO96" i="32"/>
  <c r="AO95" i="32"/>
  <c r="AO94" i="32"/>
  <c r="AO93" i="32"/>
  <c r="AO92" i="32"/>
  <c r="AO91" i="32"/>
  <c r="AO90" i="32"/>
  <c r="AO89" i="32"/>
  <c r="AO88" i="32"/>
  <c r="AO87" i="32"/>
  <c r="AO86" i="32"/>
  <c r="AO85" i="32"/>
  <c r="AO84" i="32"/>
  <c r="AO83" i="32"/>
  <c r="AO82" i="32"/>
  <c r="AO81" i="32"/>
  <c r="AO80" i="32"/>
  <c r="AO79" i="32"/>
  <c r="AO78" i="32"/>
  <c r="AO77" i="32"/>
  <c r="AO76" i="32"/>
  <c r="AO75" i="32"/>
  <c r="AO74" i="32"/>
  <c r="AO73" i="32"/>
  <c r="AO72" i="32"/>
  <c r="AO71" i="32"/>
  <c r="AO70" i="32"/>
  <c r="AO69" i="32"/>
  <c r="AO68" i="32"/>
  <c r="AO67" i="32"/>
  <c r="AO66" i="32"/>
  <c r="AO65" i="32"/>
  <c r="AO64" i="32"/>
  <c r="AO63" i="32"/>
  <c r="AO62" i="32"/>
  <c r="AO61" i="32"/>
  <c r="AO60" i="32"/>
  <c r="AO59" i="32"/>
  <c r="AO58" i="32"/>
  <c r="AO57" i="32"/>
  <c r="AO56" i="32"/>
  <c r="AO55" i="32"/>
  <c r="AO54" i="32"/>
  <c r="AO53" i="32"/>
  <c r="AO52" i="32"/>
  <c r="AO51" i="32"/>
  <c r="AO50" i="32"/>
  <c r="AO49" i="32"/>
  <c r="AO48" i="32"/>
  <c r="AO47" i="32"/>
  <c r="AO46" i="32"/>
  <c r="AO45" i="32"/>
  <c r="AO44" i="32"/>
  <c r="AO43" i="32"/>
  <c r="AO42" i="32"/>
  <c r="AO41" i="32"/>
  <c r="AO40" i="32"/>
  <c r="AO39" i="32"/>
  <c r="AO38" i="32"/>
  <c r="AO37" i="32"/>
  <c r="AO36" i="32"/>
  <c r="AO35" i="32"/>
  <c r="AO34" i="32"/>
  <c r="AO33" i="32"/>
  <c r="AO32" i="32"/>
  <c r="AO31" i="32"/>
  <c r="AO30" i="32"/>
  <c r="AO29" i="32"/>
  <c r="AO28" i="32"/>
  <c r="AO27" i="32"/>
  <c r="AO26" i="32"/>
  <c r="AO25" i="32"/>
  <c r="AO24" i="32"/>
  <c r="AO23" i="32"/>
  <c r="AO22" i="32"/>
  <c r="AO21" i="32"/>
  <c r="AO20" i="32"/>
  <c r="AO19" i="32"/>
  <c r="AO18" i="32"/>
  <c r="AO17" i="32"/>
  <c r="AO16" i="32"/>
  <c r="AO15" i="32"/>
  <c r="AO14" i="32"/>
  <c r="AO13" i="32"/>
  <c r="AO12" i="32"/>
  <c r="AO11" i="32"/>
  <c r="AO10" i="32"/>
  <c r="AO9" i="32"/>
  <c r="AO8" i="32"/>
  <c r="AO7" i="32"/>
  <c r="AO6" i="32"/>
  <c r="AO5" i="32"/>
  <c r="AO4" i="32"/>
  <c r="AO3" i="32"/>
  <c r="AO2" i="32"/>
  <c r="AC3" i="32"/>
  <c r="AD3" i="32" s="1"/>
  <c r="AC4" i="32"/>
  <c r="AD4" i="32" s="1"/>
  <c r="AC5" i="32"/>
  <c r="AD5" i="32" s="1"/>
  <c r="AC6" i="32"/>
  <c r="AD6" i="32" s="1"/>
  <c r="AC7" i="32"/>
  <c r="AD7" i="32" s="1"/>
  <c r="AC8" i="32"/>
  <c r="AD8" i="32" s="1"/>
  <c r="AC11" i="32"/>
  <c r="AD11" i="32" s="1"/>
  <c r="AC12" i="32"/>
  <c r="AD12" i="32" s="1"/>
  <c r="AC13" i="32"/>
  <c r="AD13" i="32" s="1"/>
  <c r="AC14" i="32"/>
  <c r="AD14" i="32" s="1"/>
  <c r="AC15" i="32"/>
  <c r="AD15" i="32" s="1"/>
  <c r="AC16" i="32"/>
  <c r="AD16" i="32" s="1"/>
  <c r="AC17" i="32"/>
  <c r="AD17" i="32" s="1"/>
  <c r="AC18" i="32"/>
  <c r="AD18" i="32" s="1"/>
  <c r="AC35" i="32"/>
  <c r="AD35" i="32" s="1"/>
  <c r="AC40" i="32"/>
  <c r="AD40" i="32" s="1"/>
  <c r="AC61" i="32"/>
  <c r="AD61" i="32" s="1"/>
  <c r="AC63" i="32"/>
  <c r="AD63" i="32" s="1"/>
  <c r="AC71" i="32"/>
  <c r="AD71" i="32" s="1"/>
  <c r="AC73" i="32"/>
  <c r="AD73" i="32" s="1"/>
  <c r="AC97" i="32"/>
  <c r="AD97" i="32" s="1"/>
  <c r="AC107" i="32"/>
  <c r="AD107" i="32" s="1"/>
  <c r="AC110" i="32"/>
  <c r="AD110" i="32" s="1"/>
  <c r="AC121" i="32"/>
  <c r="AD121" i="32" s="1"/>
  <c r="AC123" i="32"/>
  <c r="AD123" i="32" s="1"/>
  <c r="AC126" i="32"/>
  <c r="AD126" i="32" s="1"/>
  <c r="AC131" i="32"/>
  <c r="AD131" i="32" s="1"/>
  <c r="AC134" i="32"/>
  <c r="AD134" i="32" s="1"/>
  <c r="AC138" i="32"/>
  <c r="AD138" i="32" s="1"/>
  <c r="AC145" i="32"/>
  <c r="AD145" i="32" s="1"/>
  <c r="AC156" i="32"/>
  <c r="AD156" i="32" s="1"/>
  <c r="AC157" i="32"/>
  <c r="AD157" i="32" s="1"/>
  <c r="AC170" i="32"/>
  <c r="AD170" i="32" s="1"/>
  <c r="AC184" i="32"/>
  <c r="AD184" i="32" s="1"/>
  <c r="AC203" i="32"/>
  <c r="AD203" i="32" s="1"/>
  <c r="AC212" i="32"/>
  <c r="AD212" i="32" s="1"/>
  <c r="AC222" i="32"/>
  <c r="AD222" i="32" s="1"/>
  <c r="AC232" i="32"/>
  <c r="AD232" i="32" s="1"/>
  <c r="AC241" i="32"/>
  <c r="AD241" i="32" s="1"/>
  <c r="AC244" i="32"/>
  <c r="AD244" i="32" s="1"/>
  <c r="AC265" i="32"/>
  <c r="AD265" i="32" s="1"/>
  <c r="AC282" i="32"/>
  <c r="AD282" i="32" s="1"/>
  <c r="AC287" i="32"/>
  <c r="AD287" i="32" s="1"/>
  <c r="AC296" i="32"/>
  <c r="AD296" i="32" s="1"/>
  <c r="AC302" i="32"/>
  <c r="AD302" i="32" s="1"/>
  <c r="AC313" i="32"/>
  <c r="AD313" i="32" s="1"/>
  <c r="AC335" i="32"/>
  <c r="AD335" i="32" s="1"/>
  <c r="AC345" i="32"/>
  <c r="AD345" i="32" s="1"/>
  <c r="AC347" i="32"/>
  <c r="AD347" i="32" s="1"/>
  <c r="AC354" i="32"/>
  <c r="AD354" i="32" s="1"/>
  <c r="AC371" i="32"/>
  <c r="AD371" i="32" s="1"/>
  <c r="AC373" i="32"/>
  <c r="AD373" i="32" s="1"/>
  <c r="AC386" i="32"/>
  <c r="AD386" i="32" s="1"/>
  <c r="AC397" i="32"/>
  <c r="AD397" i="32" s="1"/>
  <c r="AC398" i="32"/>
  <c r="AD398" i="32" s="1"/>
  <c r="AC414" i="32"/>
  <c r="AD414" i="32" s="1"/>
  <c r="AC422" i="32"/>
  <c r="AD422" i="32" s="1"/>
  <c r="AC433" i="32"/>
  <c r="AD433" i="32" s="1"/>
  <c r="AC446" i="32"/>
  <c r="AD446" i="32" s="1"/>
  <c r="AC448" i="32"/>
  <c r="AD448" i="32" s="1"/>
  <c r="AC452" i="32"/>
  <c r="AD452" i="32" s="1"/>
  <c r="AC455" i="32"/>
  <c r="AD455" i="32" s="1"/>
  <c r="AC457" i="32"/>
  <c r="AD457" i="32" s="1"/>
  <c r="AC467" i="32"/>
  <c r="AD467" i="32" s="1"/>
  <c r="AC484" i="32"/>
  <c r="AD484" i="32" s="1"/>
  <c r="AC495" i="32"/>
  <c r="AD495" i="32" s="1"/>
  <c r="AC500" i="32"/>
  <c r="AD500" i="32" s="1"/>
  <c r="AC529" i="32"/>
  <c r="AD529" i="32" s="1"/>
  <c r="AC540" i="32"/>
  <c r="AD540" i="32" s="1"/>
  <c r="AC541" i="32"/>
  <c r="AD541" i="32" s="1"/>
  <c r="AC551" i="32"/>
  <c r="AD551" i="32" s="1"/>
  <c r="AC553" i="32"/>
  <c r="AD553" i="32" s="1"/>
  <c r="AC558" i="32"/>
  <c r="AD558" i="32" s="1"/>
  <c r="AC570" i="32"/>
  <c r="AD570" i="32" s="1"/>
  <c r="AC575" i="32"/>
  <c r="AD575" i="32" s="1"/>
  <c r="AC602" i="32"/>
  <c r="AD602" i="32" s="1"/>
  <c r="AC611" i="32"/>
  <c r="AD611" i="32" s="1"/>
  <c r="AC614" i="32"/>
  <c r="AD614" i="32" s="1"/>
  <c r="AC616" i="32"/>
  <c r="AD616" i="32" s="1"/>
  <c r="AC618" i="32"/>
  <c r="AD618" i="32" s="1"/>
  <c r="AC628" i="32"/>
  <c r="AD628" i="32" s="1"/>
  <c r="AC654" i="32"/>
  <c r="AD654" i="32" s="1"/>
  <c r="AC661" i="32"/>
  <c r="AD661" i="32" s="1"/>
  <c r="AC671" i="32"/>
  <c r="AD671" i="32" s="1"/>
  <c r="AC673" i="32"/>
  <c r="AD673" i="32" s="1"/>
  <c r="AC685" i="32"/>
  <c r="AD685" i="32" s="1"/>
  <c r="AC688" i="32"/>
  <c r="AD688" i="32" s="1"/>
  <c r="AC720" i="32"/>
  <c r="AD720" i="32" s="1"/>
  <c r="AC733" i="32"/>
  <c r="AD733" i="32" s="1"/>
  <c r="AC735" i="32"/>
  <c r="AD735" i="32" s="1"/>
  <c r="AC738" i="32"/>
  <c r="AD738" i="32" s="1"/>
  <c r="AC746" i="32"/>
  <c r="AD746" i="32" s="1"/>
  <c r="AC784" i="32"/>
  <c r="AD784" i="32" s="1"/>
  <c r="AC792" i="32"/>
  <c r="AD792" i="32" s="1"/>
  <c r="AC796" i="32"/>
  <c r="AD796" i="32" s="1"/>
  <c r="AC800" i="32"/>
  <c r="AD800" i="32" s="1"/>
  <c r="AC817" i="32"/>
  <c r="AD817" i="32" s="1"/>
  <c r="AC842" i="32"/>
  <c r="AD842" i="32" s="1"/>
  <c r="AC856" i="32"/>
  <c r="AD856" i="32" s="1"/>
  <c r="AC875" i="32"/>
  <c r="AD875" i="32" s="1"/>
  <c r="AC877" i="32"/>
  <c r="AD877" i="32" s="1"/>
  <c r="AC889" i="32"/>
  <c r="AD889" i="32" s="1"/>
  <c r="AC903" i="32"/>
  <c r="AD903" i="32" s="1"/>
  <c r="AC908" i="32"/>
  <c r="AD908" i="32" s="1"/>
  <c r="AC923" i="32"/>
  <c r="AD923" i="32" s="1"/>
  <c r="AC948" i="32"/>
  <c r="AD948" i="32" s="1"/>
  <c r="AC952" i="32"/>
  <c r="AD952" i="32" s="1"/>
  <c r="AC959" i="32"/>
  <c r="AD959" i="32" s="1"/>
  <c r="AC964" i="32"/>
  <c r="AD964" i="32" s="1"/>
  <c r="AC972" i="32"/>
  <c r="AD972" i="32" s="1"/>
  <c r="AC988" i="32"/>
  <c r="AD988" i="32" s="1"/>
  <c r="AC1000" i="32"/>
  <c r="AD1000" i="32" s="1"/>
  <c r="AC1019" i="32"/>
  <c r="AD1019" i="32" s="1"/>
  <c r="AC1022" i="32"/>
  <c r="AD1022" i="32" s="1"/>
  <c r="AC1034" i="32"/>
  <c r="AD1034" i="32" s="1"/>
  <c r="AC1036" i="32"/>
  <c r="AD1036" i="32" s="1"/>
  <c r="AC1058" i="32"/>
  <c r="AD1058" i="32" s="1"/>
  <c r="AC1060" i="32"/>
  <c r="AD1060" i="32" s="1"/>
  <c r="AC1069" i="32"/>
  <c r="AD1069" i="32" s="1"/>
  <c r="AC1074" i="32"/>
  <c r="AD1074" i="32" s="1"/>
  <c r="AC1081" i="32"/>
  <c r="AD1081" i="32" s="1"/>
  <c r="AC1093" i="32"/>
  <c r="AD1093" i="32" s="1"/>
  <c r="AC1096" i="32"/>
  <c r="AD1096" i="32" s="1"/>
  <c r="AC1108" i="32"/>
  <c r="AD1108" i="32" s="1"/>
  <c r="AC1113" i="32"/>
  <c r="AD1113" i="32" s="1"/>
  <c r="AC1115" i="32"/>
  <c r="AD1115" i="32" s="1"/>
  <c r="AC1119" i="32"/>
  <c r="AD1119" i="32" s="1"/>
  <c r="AC1134" i="32"/>
  <c r="AD1134" i="32" s="1"/>
  <c r="AC1142" i="32"/>
  <c r="AD1142" i="32" s="1"/>
  <c r="AC1144" i="32"/>
  <c r="AD1144" i="32" s="1"/>
  <c r="AC1151" i="32"/>
  <c r="AD1151" i="32" s="1"/>
  <c r="AC1155" i="32"/>
  <c r="AD1155" i="32" s="1"/>
  <c r="AC1165" i="32"/>
  <c r="AD1165" i="32" s="1"/>
  <c r="AC1180" i="32"/>
  <c r="AD1180" i="32" s="1"/>
  <c r="AC1189" i="32"/>
  <c r="AD1189" i="32" s="1"/>
  <c r="AC1194" i="32"/>
  <c r="AD1194" i="32" s="1"/>
  <c r="AC1198" i="32"/>
  <c r="AD1198" i="32" s="1"/>
  <c r="AC1201" i="32"/>
  <c r="AD1201" i="32" s="1"/>
  <c r="AC1202" i="32"/>
  <c r="AD1202" i="32" s="1"/>
  <c r="AC1204" i="32"/>
  <c r="AD1204" i="32" s="1"/>
  <c r="AC1205" i="32"/>
  <c r="AD1205" i="32" s="1"/>
  <c r="AC1214" i="32"/>
  <c r="AD1214" i="32" s="1"/>
  <c r="AC1235" i="32"/>
  <c r="AD1235" i="32" s="1"/>
  <c r="AC1237" i="32"/>
  <c r="AD1237" i="32" s="1"/>
  <c r="AC1238" i="32"/>
  <c r="AD1238" i="32" s="1"/>
  <c r="AC1240" i="32"/>
  <c r="AD1240" i="32" s="1"/>
  <c r="AC1252" i="32"/>
  <c r="AD1252" i="32" s="1"/>
  <c r="AC1264" i="32"/>
  <c r="AD1264" i="32" s="1"/>
  <c r="AC1288" i="32"/>
  <c r="AD1288" i="32" s="1"/>
  <c r="AC1291" i="32"/>
  <c r="AD1291" i="32" s="1"/>
  <c r="AC1302" i="32"/>
  <c r="AD1302" i="32" s="1"/>
  <c r="AC1322" i="32"/>
  <c r="AD1322" i="32" s="1"/>
  <c r="AC1335" i="32"/>
  <c r="AD1335" i="32" s="1"/>
  <c r="AC1338" i="32"/>
  <c r="AD1338" i="32" s="1"/>
  <c r="AC1340" i="32"/>
  <c r="AD1340" i="32" s="1"/>
  <c r="AC1346" i="32"/>
  <c r="AD1346" i="32" s="1"/>
  <c r="AC1355" i="32"/>
  <c r="AD1355" i="32" s="1"/>
  <c r="AC1370" i="32"/>
  <c r="AD1370" i="32" s="1"/>
  <c r="AC1372" i="32"/>
  <c r="AD1372" i="32" s="1"/>
  <c r="AC1374" i="32"/>
  <c r="AD1374" i="32" s="1"/>
  <c r="AC1379" i="32"/>
  <c r="AD1379" i="32" s="1"/>
  <c r="AC1382" i="32"/>
  <c r="AD1382" i="32" s="1"/>
  <c r="AC1394" i="32"/>
  <c r="AD1394" i="32" s="1"/>
  <c r="AC1398" i="32"/>
  <c r="AD1398" i="32" s="1"/>
  <c r="AC1408" i="32"/>
  <c r="AD1408" i="32" s="1"/>
  <c r="AC1410" i="32"/>
  <c r="AD1410" i="32" s="1"/>
  <c r="AC1415" i="32"/>
  <c r="AD1415" i="32" s="1"/>
  <c r="AC1420" i="32"/>
  <c r="AD1420" i="32" s="1"/>
  <c r="AC1427" i="32"/>
  <c r="AD1427" i="32" s="1"/>
  <c r="AC1432" i="32"/>
  <c r="AD1432" i="32" s="1"/>
  <c r="AC1439" i="32"/>
  <c r="AD1439" i="32" s="1"/>
  <c r="AC1441" i="32"/>
  <c r="AD1441" i="32" s="1"/>
  <c r="AC1442" i="32"/>
  <c r="AD1442" i="32" s="1"/>
  <c r="AC1456" i="32"/>
  <c r="AD1456" i="32" s="1"/>
  <c r="AC1477" i="32"/>
  <c r="AD1477" i="32" s="1"/>
  <c r="AC1479" i="32"/>
  <c r="AD1479" i="32" s="1"/>
  <c r="AC1486" i="32"/>
  <c r="AD1486" i="32" s="1"/>
  <c r="AC1487" i="32"/>
  <c r="AD1487" i="32" s="1"/>
  <c r="AC1494" i="32"/>
  <c r="AD1494" i="32" s="1"/>
  <c r="AC1498" i="32"/>
  <c r="AD1498" i="32" s="1"/>
  <c r="AC1501" i="32"/>
  <c r="AD1501" i="32" s="1"/>
  <c r="AC1504" i="32"/>
  <c r="AD1504" i="32" s="1"/>
  <c r="AC1506" i="32"/>
  <c r="AD1506" i="32" s="1"/>
  <c r="AC1523" i="32"/>
  <c r="AD1523" i="32" s="1"/>
  <c r="AC1528" i="32"/>
  <c r="AD1528" i="32" s="1"/>
  <c r="AC1529" i="32"/>
  <c r="AD1529" i="32" s="1"/>
  <c r="AC1542" i="32"/>
  <c r="AD1542" i="32" s="1"/>
  <c r="AC1558" i="32"/>
  <c r="AD1558" i="32" s="1"/>
  <c r="AC1559" i="32"/>
  <c r="AD1559" i="32" s="1"/>
  <c r="AC1561" i="32"/>
  <c r="AD1561" i="32" s="1"/>
  <c r="AC1564" i="32"/>
  <c r="AD1564" i="32" s="1"/>
  <c r="AC1573" i="32"/>
  <c r="AD1573" i="32" s="1"/>
  <c r="AC1574" i="32"/>
  <c r="AD1574" i="32" s="1"/>
  <c r="AC1576" i="32"/>
  <c r="AD1576" i="32" s="1"/>
  <c r="AC1585" i="32"/>
  <c r="AD1585" i="32" s="1"/>
  <c r="AC1588" i="32"/>
  <c r="AD1588" i="32" s="1"/>
  <c r="AC1590" i="32"/>
  <c r="AD1590" i="32" s="1"/>
  <c r="AC1593" i="32"/>
  <c r="AD1593" i="32" s="1"/>
  <c r="AC1602" i="32"/>
  <c r="AD1602" i="32" s="1"/>
  <c r="AC1610" i="32"/>
  <c r="AD1610" i="32" s="1"/>
  <c r="AC1634" i="32"/>
  <c r="AD1634" i="32" s="1"/>
  <c r="AC1636" i="32"/>
  <c r="AD1636" i="32" s="1"/>
  <c r="AC1642" i="32"/>
  <c r="AD1642" i="32" s="1"/>
  <c r="AC1643" i="32"/>
  <c r="AD1643" i="32" s="1"/>
  <c r="AC1645" i="32"/>
  <c r="AD1645" i="32" s="1"/>
  <c r="AC1655" i="32"/>
  <c r="AD1655" i="32" s="1"/>
  <c r="AC1657" i="32"/>
  <c r="AD1657" i="32" s="1"/>
  <c r="AC1669" i="32"/>
  <c r="AD1669" i="32" s="1"/>
  <c r="AC1672" i="32"/>
  <c r="AD1672" i="32" s="1"/>
  <c r="AC1677" i="32"/>
  <c r="AD1677" i="32" s="1"/>
  <c r="AC1678" i="32"/>
  <c r="AD1678" i="32" s="1"/>
  <c r="AC1679" i="32"/>
  <c r="AD1679" i="32" s="1"/>
  <c r="AC1694" i="32"/>
  <c r="AD1694" i="32" s="1"/>
  <c r="AC1696" i="32"/>
  <c r="AD1696" i="32" s="1"/>
  <c r="AC1705" i="32"/>
  <c r="AD1705" i="32" s="1"/>
  <c r="AC1708" i="32"/>
  <c r="AD1708" i="32" s="1"/>
  <c r="AC1714" i="32"/>
  <c r="AD1714" i="32" s="1"/>
  <c r="AC1718" i="32"/>
  <c r="AD1718" i="32" s="1"/>
  <c r="AC1729" i="32"/>
  <c r="AD1729" i="32" s="1"/>
  <c r="AC1732" i="32"/>
  <c r="AD1732" i="32" s="1"/>
  <c r="AC1742" i="32"/>
  <c r="AD1742" i="32" s="1"/>
  <c r="AC1744" i="32"/>
  <c r="AD1744" i="32" s="1"/>
  <c r="AC1749" i="32"/>
  <c r="AD1749" i="32" s="1"/>
  <c r="AC1750" i="32"/>
  <c r="AD1750" i="32" s="1"/>
  <c r="AC1767" i="32"/>
  <c r="AD1767" i="32" s="1"/>
  <c r="AC1777" i="32"/>
  <c r="AD1777" i="32" s="1"/>
  <c r="AC1780" i="32"/>
  <c r="AD1780" i="32" s="1"/>
  <c r="AC1790" i="32"/>
  <c r="AD1790" i="32" s="1"/>
  <c r="AC1792" i="32"/>
  <c r="AD1792" i="32" s="1"/>
  <c r="AC1798" i="32"/>
  <c r="AD1798" i="32" s="1"/>
  <c r="AC1811" i="32"/>
  <c r="AD1811" i="32" s="1"/>
  <c r="AC1814" i="32"/>
  <c r="AD1814" i="32" s="1"/>
  <c r="AC1830" i="32"/>
  <c r="AD1830" i="32" s="1"/>
  <c r="AC1835" i="32"/>
  <c r="AD1835" i="32" s="1"/>
  <c r="AC1840" i="32"/>
  <c r="AD1840" i="32" s="1"/>
  <c r="AC1849" i="32"/>
  <c r="AD1849" i="32" s="1"/>
  <c r="AC1874" i="32"/>
  <c r="AD1874" i="32" s="1"/>
  <c r="AC1878" i="32"/>
  <c r="AD1878" i="32" s="1"/>
  <c r="AC1888" i="32"/>
  <c r="AD1888" i="32" s="1"/>
  <c r="AC1896" i="32"/>
  <c r="AD1896" i="32" s="1"/>
  <c r="AC1897" i="32"/>
  <c r="AD1897" i="32" s="1"/>
  <c r="AC1898" i="32"/>
  <c r="AD1898" i="32" s="1"/>
  <c r="AC1899" i="32"/>
  <c r="AD1899" i="32" s="1"/>
  <c r="AC1900" i="32"/>
  <c r="AD1900" i="32" s="1"/>
  <c r="AC1901" i="32"/>
  <c r="AD1901" i="32" s="1"/>
  <c r="AC1902" i="32"/>
  <c r="AD1902" i="32" s="1"/>
  <c r="AC1903" i="32"/>
  <c r="AD1903" i="32" s="1"/>
  <c r="AC1904" i="32"/>
  <c r="AD1904" i="32" s="1"/>
  <c r="AC1905" i="32"/>
  <c r="AD1905" i="32" s="1"/>
  <c r="AC1906" i="32"/>
  <c r="AD1906" i="32" s="1"/>
  <c r="AC1907" i="32"/>
  <c r="AD1907" i="32" s="1"/>
  <c r="AC1908" i="32"/>
  <c r="AD1908" i="32" s="1"/>
  <c r="AC1909" i="32"/>
  <c r="AD1909" i="32" s="1"/>
  <c r="AC1910" i="32"/>
  <c r="AD1910" i="32" s="1"/>
  <c r="AC1911" i="32"/>
  <c r="AD1911" i="32" s="1"/>
  <c r="AC1912" i="32"/>
  <c r="AD1912" i="32" s="1"/>
  <c r="AC1913" i="32"/>
  <c r="AD1913" i="32" s="1"/>
  <c r="AC1914" i="32"/>
  <c r="AD1914" i="32" s="1"/>
  <c r="AC1915" i="32"/>
  <c r="AD1915" i="32" s="1"/>
  <c r="AC1916" i="32"/>
  <c r="AD1916" i="32" s="1"/>
  <c r="AC1917" i="32"/>
  <c r="AD1917" i="32" s="1"/>
  <c r="AC1918" i="32"/>
  <c r="AD1918" i="32" s="1"/>
  <c r="AC1919" i="32"/>
  <c r="AD1919" i="32" s="1"/>
  <c r="AC1920" i="32"/>
  <c r="AD1920" i="32" s="1"/>
  <c r="AC1921" i="32"/>
  <c r="AD1921" i="32" s="1"/>
  <c r="AC1922" i="32"/>
  <c r="AD1922" i="32" s="1"/>
  <c r="AC1923" i="32"/>
  <c r="AD1923" i="32" s="1"/>
  <c r="AC1924" i="32"/>
  <c r="AD1924" i="32" s="1"/>
  <c r="AC1925" i="32"/>
  <c r="AD1925" i="32" s="1"/>
  <c r="AC1926" i="32"/>
  <c r="AD1926" i="32" s="1"/>
  <c r="AC1927" i="32"/>
  <c r="AD1927" i="32" s="1"/>
  <c r="AC1928" i="32"/>
  <c r="AD1928" i="32" s="1"/>
  <c r="AC1929" i="32"/>
  <c r="AD1929" i="32" s="1"/>
  <c r="AC1930" i="32"/>
  <c r="AD1930" i="32" s="1"/>
  <c r="AC1931" i="32"/>
  <c r="AD1931" i="32" s="1"/>
  <c r="AC1932" i="32"/>
  <c r="AD1932" i="32" s="1"/>
  <c r="AC1933" i="32"/>
  <c r="AD1933" i="32" s="1"/>
  <c r="AC1934" i="32"/>
  <c r="AD1934" i="32" s="1"/>
  <c r="AC1935" i="32"/>
  <c r="AD1935" i="32" s="1"/>
  <c r="AC1936" i="32"/>
  <c r="AD1936" i="32" s="1"/>
  <c r="AC1937" i="32"/>
  <c r="AD1937" i="32" s="1"/>
  <c r="AC1938" i="32"/>
  <c r="AD1938" i="32" s="1"/>
  <c r="AC1939" i="32"/>
  <c r="AD1939" i="32" s="1"/>
  <c r="AC1940" i="32"/>
  <c r="AD1940" i="32" s="1"/>
  <c r="AC1941" i="32"/>
  <c r="AD1941" i="32" s="1"/>
  <c r="AC1942" i="32"/>
  <c r="AD1942" i="32" s="1"/>
  <c r="AC1943" i="32"/>
  <c r="AD1943" i="32" s="1"/>
  <c r="AC1944" i="32"/>
  <c r="AD1944" i="32" s="1"/>
  <c r="AC1945" i="32"/>
  <c r="AD1945" i="32" s="1"/>
  <c r="AC1946" i="32"/>
  <c r="AD1946" i="32" s="1"/>
  <c r="AC1947" i="32"/>
  <c r="AD1947" i="32" s="1"/>
  <c r="AC1948" i="32"/>
  <c r="AD1948" i="32" s="1"/>
  <c r="AC1949" i="32"/>
  <c r="AD1949" i="32" s="1"/>
  <c r="AC1950" i="32"/>
  <c r="AD1950" i="32" s="1"/>
  <c r="AC1951" i="32"/>
  <c r="AD1951" i="32" s="1"/>
  <c r="AC1952" i="32"/>
  <c r="AD1952" i="32" s="1"/>
  <c r="AC1953" i="32"/>
  <c r="AD1953" i="32" s="1"/>
  <c r="AC1954" i="32"/>
  <c r="AD1954" i="32" s="1"/>
  <c r="AC1955" i="32"/>
  <c r="AD1955" i="32" s="1"/>
  <c r="AC1956" i="32"/>
  <c r="AD1956" i="32" s="1"/>
  <c r="AC1957" i="32"/>
  <c r="AD1957" i="32" s="1"/>
  <c r="AC1958" i="32"/>
  <c r="AD1958" i="32" s="1"/>
  <c r="AC1959" i="32"/>
  <c r="AD1959" i="32" s="1"/>
  <c r="AC1960" i="32"/>
  <c r="AD1960" i="32" s="1"/>
  <c r="AC1961" i="32"/>
  <c r="AD1961" i="32" s="1"/>
  <c r="AC1962" i="32"/>
  <c r="AD1962" i="32" s="1"/>
  <c r="AC1963" i="32"/>
  <c r="AD1963" i="32" s="1"/>
  <c r="AC1964" i="32"/>
  <c r="AD1964" i="32" s="1"/>
  <c r="AC1965" i="32"/>
  <c r="AD1965" i="32" s="1"/>
  <c r="AC1966" i="32"/>
  <c r="AD1966" i="32" s="1"/>
  <c r="AC1967" i="32"/>
  <c r="AD1967" i="32" s="1"/>
  <c r="AC1968" i="32"/>
  <c r="AD1968" i="32" s="1"/>
  <c r="AC1969" i="32"/>
  <c r="AD1969" i="32" s="1"/>
  <c r="AC1970" i="32"/>
  <c r="AD1970" i="32" s="1"/>
  <c r="AC1971" i="32"/>
  <c r="AD1971" i="32" s="1"/>
  <c r="AC1972" i="32"/>
  <c r="AD1972" i="32" s="1"/>
  <c r="AC1973" i="32"/>
  <c r="AD1973" i="32" s="1"/>
  <c r="AC1974" i="32"/>
  <c r="AD1974" i="32" s="1"/>
  <c r="AC1975" i="32"/>
  <c r="AD1975" i="32" s="1"/>
  <c r="AC1976" i="32"/>
  <c r="AD1976" i="32" s="1"/>
  <c r="AC1977" i="32"/>
  <c r="AD1977" i="32" s="1"/>
  <c r="AC1978" i="32"/>
  <c r="AD1978" i="32" s="1"/>
  <c r="AC1979" i="32"/>
  <c r="AD1979" i="32" s="1"/>
  <c r="AC1980" i="32"/>
  <c r="AD1980" i="32" s="1"/>
  <c r="AC1981" i="32"/>
  <c r="AD1981" i="32" s="1"/>
  <c r="AC1982" i="32"/>
  <c r="AD1982" i="32" s="1"/>
  <c r="AC1983" i="32"/>
  <c r="AD1983" i="32" s="1"/>
  <c r="AC1984" i="32"/>
  <c r="AD1984" i="32" s="1"/>
  <c r="AC1985" i="32"/>
  <c r="AD1985" i="32" s="1"/>
  <c r="AC1986" i="32"/>
  <c r="AD1986" i="32" s="1"/>
  <c r="AC1987" i="32"/>
  <c r="AD1987" i="32" s="1"/>
  <c r="AC1988" i="32"/>
  <c r="AD1988" i="32" s="1"/>
  <c r="AC1989" i="32"/>
  <c r="AD1989" i="32" s="1"/>
  <c r="AC1990" i="32"/>
  <c r="AD1990" i="32" s="1"/>
  <c r="AC1991" i="32"/>
  <c r="AD1991" i="32" s="1"/>
  <c r="AC1992" i="32"/>
  <c r="AD1992" i="32" s="1"/>
  <c r="AC1993" i="32"/>
  <c r="AD1993" i="32" s="1"/>
  <c r="AC1994" i="32"/>
  <c r="AD1994" i="32" s="1"/>
  <c r="AC1995" i="32"/>
  <c r="AD1995" i="32" s="1"/>
  <c r="AC1996" i="32"/>
  <c r="AD1996" i="32" s="1"/>
  <c r="AC1997" i="32"/>
  <c r="AD1997" i="32" s="1"/>
  <c r="AC1998" i="32"/>
  <c r="AD1998" i="32" s="1"/>
  <c r="AC1999" i="32"/>
  <c r="AD1999" i="32" s="1"/>
  <c r="AC2000" i="32"/>
  <c r="AD2000" i="32" s="1"/>
  <c r="AC2001" i="32"/>
  <c r="AD2001" i="32" s="1"/>
  <c r="AC2002" i="32"/>
  <c r="AD2002" i="32" s="1"/>
  <c r="AC2003" i="32"/>
  <c r="AD2003" i="32" s="1"/>
  <c r="AC2004" i="32"/>
  <c r="AD2004" i="32" s="1"/>
  <c r="AC2005" i="32"/>
  <c r="AD2005" i="32" s="1"/>
  <c r="AC2006" i="32"/>
  <c r="AD2006" i="32" s="1"/>
  <c r="AC2007" i="32"/>
  <c r="AD2007" i="32" s="1"/>
  <c r="AC2008" i="32"/>
  <c r="AD2008" i="32" s="1"/>
  <c r="AC2009" i="32"/>
  <c r="AD2009" i="32" s="1"/>
  <c r="AC2010" i="32"/>
  <c r="AD2010" i="32" s="1"/>
  <c r="AC2011" i="32"/>
  <c r="AD2011" i="32" s="1"/>
  <c r="AC2012" i="32"/>
  <c r="AD2012" i="32" s="1"/>
  <c r="AC2013" i="32"/>
  <c r="AD2013" i="32" s="1"/>
  <c r="AC2015" i="32"/>
  <c r="AD2015" i="32" s="1"/>
  <c r="AC2016" i="32"/>
  <c r="AD2016" i="32" s="1"/>
  <c r="AC2017" i="32"/>
  <c r="AD2017" i="32" s="1"/>
  <c r="AC2018" i="32"/>
  <c r="AD2018" i="32" s="1"/>
  <c r="AC2019" i="32"/>
  <c r="AD2019" i="32" s="1"/>
  <c r="AC2020" i="32"/>
  <c r="AD2020" i="32" s="1"/>
  <c r="AC2021" i="32"/>
  <c r="AD2021" i="32" s="1"/>
  <c r="AC2022" i="32"/>
  <c r="AD2022" i="32" s="1"/>
  <c r="AC2023" i="32"/>
  <c r="AD2023" i="32" s="1"/>
  <c r="AC2024" i="32"/>
  <c r="AD2024" i="32" s="1"/>
  <c r="AC2025" i="32"/>
  <c r="AD2025" i="32" s="1"/>
  <c r="AC2026" i="32"/>
  <c r="AD2026" i="32" s="1"/>
  <c r="AC2027" i="32"/>
  <c r="AD2027" i="32" s="1"/>
  <c r="AC2028" i="32"/>
  <c r="AD2028" i="32" s="1"/>
  <c r="AC2029" i="32"/>
  <c r="AD2029" i="32" s="1"/>
  <c r="AC2030" i="32"/>
  <c r="AD2030" i="32" s="1"/>
  <c r="AC2031" i="32"/>
  <c r="AD2031" i="32" s="1"/>
  <c r="AC2032" i="32"/>
  <c r="AD2032" i="32" s="1"/>
  <c r="AC2033" i="32"/>
  <c r="AD2033" i="32" s="1"/>
  <c r="AC2034" i="32"/>
  <c r="AD2034" i="32" s="1"/>
  <c r="AC2035" i="32"/>
  <c r="AD2035" i="32" s="1"/>
  <c r="AC2036" i="32"/>
  <c r="AD2036" i="32" s="1"/>
  <c r="AC2037" i="32"/>
  <c r="AD2037" i="32" s="1"/>
  <c r="AC2038" i="32"/>
  <c r="AD2038" i="32" s="1"/>
  <c r="AC2039" i="32"/>
  <c r="AD2039" i="32" s="1"/>
  <c r="AC2040" i="32"/>
  <c r="AD2040" i="32" s="1"/>
  <c r="AC2041" i="32"/>
  <c r="AD2041" i="32" s="1"/>
  <c r="AC2042" i="32"/>
  <c r="AD2042" i="32" s="1"/>
  <c r="AC2044" i="32"/>
  <c r="AD2044" i="32" s="1"/>
  <c r="AC2045" i="32"/>
  <c r="AD2045" i="32" s="1"/>
  <c r="AC2046" i="32"/>
  <c r="AD2046" i="32" s="1"/>
  <c r="AC2047" i="32"/>
  <c r="AD2047" i="32" s="1"/>
  <c r="AC2048" i="32"/>
  <c r="AD2048" i="32" s="1"/>
  <c r="AC2049" i="32"/>
  <c r="AD2049" i="32" s="1"/>
  <c r="AC2050" i="32"/>
  <c r="AD2050" i="32" s="1"/>
  <c r="AC2051" i="32"/>
  <c r="AD2051" i="32" s="1"/>
  <c r="AC2052" i="32"/>
  <c r="AD2052" i="32" s="1"/>
  <c r="AC2053" i="32"/>
  <c r="AD2053" i="32" s="1"/>
  <c r="AC2054" i="32"/>
  <c r="AD2054" i="32" s="1"/>
  <c r="AC2055" i="32"/>
  <c r="AD2055" i="32" s="1"/>
  <c r="AC2056" i="32"/>
  <c r="AD2056" i="32" s="1"/>
  <c r="AC2057" i="32"/>
  <c r="AD2057" i="32" s="1"/>
  <c r="AC2058" i="32"/>
  <c r="AD2058" i="32" s="1"/>
  <c r="AC2059" i="32"/>
  <c r="AD2059" i="32" s="1"/>
  <c r="AC2060" i="32"/>
  <c r="AD2060" i="32" s="1"/>
  <c r="AC2061" i="32"/>
  <c r="AD2061" i="32" s="1"/>
  <c r="AC2062" i="32"/>
  <c r="AD2062" i="32" s="1"/>
  <c r="AC2064" i="32"/>
  <c r="AD2064" i="32" s="1"/>
  <c r="AC2065" i="32"/>
  <c r="AD2065" i="32" s="1"/>
  <c r="AC2066" i="32"/>
  <c r="AD2066" i="32" s="1"/>
  <c r="AC2067" i="32"/>
  <c r="AD2067" i="32" s="1"/>
  <c r="AC2072" i="32"/>
  <c r="AD2072" i="32" s="1"/>
  <c r="AC2073" i="32"/>
  <c r="AD2073" i="32" s="1"/>
  <c r="AC2074" i="32"/>
  <c r="AD2074" i="32" s="1"/>
  <c r="AC2075" i="32"/>
  <c r="AD2075" i="32" s="1"/>
  <c r="AC2076" i="32"/>
  <c r="AD2076" i="32" s="1"/>
  <c r="AC2077" i="32"/>
  <c r="AD2077" i="32" s="1"/>
  <c r="AC2078" i="32"/>
  <c r="AD2078" i="32" s="1"/>
  <c r="AC2080" i="32"/>
  <c r="AD2080" i="32" s="1"/>
  <c r="AC2081" i="32"/>
  <c r="AD2081" i="32" s="1"/>
  <c r="AC2082" i="32"/>
  <c r="AD2082" i="32" s="1"/>
  <c r="AC2083" i="32"/>
  <c r="AD2083" i="32" s="1"/>
  <c r="AC2084" i="32"/>
  <c r="AD2084" i="32" s="1"/>
  <c r="AC2085" i="32"/>
  <c r="AD2085" i="32" s="1"/>
  <c r="AC2086" i="32"/>
  <c r="AD2086" i="32" s="1"/>
  <c r="AC2087" i="32"/>
  <c r="AD2087" i="32" s="1"/>
  <c r="AC2088" i="32"/>
  <c r="AD2088" i="32" s="1"/>
  <c r="AC2089" i="32"/>
  <c r="AD2089" i="32" s="1"/>
  <c r="AC2090" i="32"/>
  <c r="AD2090" i="32" s="1"/>
  <c r="AC2091" i="32"/>
  <c r="AD2091" i="32" s="1"/>
  <c r="AC2092" i="32"/>
  <c r="AD2092" i="32" s="1"/>
  <c r="AC2093" i="32"/>
  <c r="AD2093" i="32" s="1"/>
  <c r="AC2094" i="32"/>
  <c r="AD2094" i="32" s="1"/>
  <c r="AC2095" i="32"/>
  <c r="AD2095" i="32" s="1"/>
  <c r="AC2096" i="32"/>
  <c r="AD2096" i="32" s="1"/>
  <c r="AC2097" i="32"/>
  <c r="AD2097" i="32" s="1"/>
  <c r="AC2098" i="32"/>
  <c r="AD2098" i="32" s="1"/>
  <c r="AC2099" i="32"/>
  <c r="AD2099" i="32" s="1"/>
  <c r="AC2100" i="32"/>
  <c r="AD2100" i="32" s="1"/>
  <c r="AC2101" i="32"/>
  <c r="AD2101" i="32" s="1"/>
  <c r="AC2102" i="32"/>
  <c r="AD2102" i="32" s="1"/>
  <c r="AC2103" i="32"/>
  <c r="AD2103" i="32" s="1"/>
  <c r="AC2104" i="32"/>
  <c r="AD2104" i="32" s="1"/>
  <c r="AC2105" i="32"/>
  <c r="AD2105" i="32" s="1"/>
  <c r="AC2106" i="32"/>
  <c r="AD2106" i="32" s="1"/>
  <c r="AC2107" i="32"/>
  <c r="AD2107" i="32" s="1"/>
  <c r="AC2108" i="32"/>
  <c r="AD2108" i="32" s="1"/>
  <c r="AC2109" i="32"/>
  <c r="AD2109" i="32" s="1"/>
  <c r="AC2110" i="32"/>
  <c r="AD2110" i="32" s="1"/>
  <c r="AC2111" i="32"/>
  <c r="AD2111" i="32" s="1"/>
  <c r="AC2112" i="32"/>
  <c r="AD2112" i="32" s="1"/>
  <c r="AC2113" i="32"/>
  <c r="AD2113" i="32" s="1"/>
  <c r="AC2114" i="32"/>
  <c r="AD2114" i="32" s="1"/>
  <c r="AC2115" i="32"/>
  <c r="AD2115" i="32" s="1"/>
  <c r="AC2116" i="32"/>
  <c r="AD2116" i="32" s="1"/>
  <c r="AC2117" i="32"/>
  <c r="AD2117" i="32" s="1"/>
  <c r="AC2118" i="32"/>
  <c r="AD2118" i="32" s="1"/>
  <c r="AC2119" i="32"/>
  <c r="AD2119" i="32" s="1"/>
  <c r="AC2120" i="32"/>
  <c r="AD2120" i="32" s="1"/>
  <c r="AC2121" i="32"/>
  <c r="AD2121" i="32" s="1"/>
  <c r="AC2122" i="32"/>
  <c r="AD2122" i="32" s="1"/>
  <c r="AC2123" i="32"/>
  <c r="AD2123" i="32" s="1"/>
  <c r="AC2124" i="32"/>
  <c r="AD2124" i="32" s="1"/>
  <c r="AC2125" i="32"/>
  <c r="AD2125" i="32" s="1"/>
  <c r="AC2126" i="32"/>
  <c r="AD2126" i="32" s="1"/>
  <c r="AC2127" i="32"/>
  <c r="AD2127" i="32" s="1"/>
  <c r="AC2128" i="32"/>
  <c r="AD2128" i="32" s="1"/>
  <c r="AC2129" i="32"/>
  <c r="AD2129" i="32" s="1"/>
  <c r="AC2130" i="32"/>
  <c r="AD2130" i="32" s="1"/>
  <c r="AC2131" i="32"/>
  <c r="AD2131" i="32" s="1"/>
  <c r="AC2132" i="32"/>
  <c r="AD2132" i="32" s="1"/>
  <c r="AC2133" i="32"/>
  <c r="AD2133" i="32" s="1"/>
  <c r="AC2134" i="32"/>
  <c r="AD2134" i="32" s="1"/>
  <c r="AC2135" i="32"/>
  <c r="AD2135" i="32" s="1"/>
  <c r="AC2136" i="32"/>
  <c r="AD2136" i="32" s="1"/>
  <c r="AC2137" i="32"/>
  <c r="AD2137" i="32" s="1"/>
  <c r="AC2138" i="32"/>
  <c r="AD2138" i="32" s="1"/>
  <c r="AC2139" i="32"/>
  <c r="AD2139" i="32" s="1"/>
  <c r="AC2140" i="32"/>
  <c r="AD2140" i="32" s="1"/>
  <c r="AC2141" i="32"/>
  <c r="AD2141" i="32" s="1"/>
  <c r="AC2142" i="32"/>
  <c r="AD2142" i="32" s="1"/>
  <c r="AC2144" i="32"/>
  <c r="AD2144" i="32" s="1"/>
  <c r="AC2145" i="32"/>
  <c r="AD2145" i="32" s="1"/>
  <c r="AC2146" i="32"/>
  <c r="AD2146" i="32" s="1"/>
  <c r="AC2147" i="32"/>
  <c r="AD2147" i="32" s="1"/>
  <c r="AC2148" i="32"/>
  <c r="AD2148" i="32" s="1"/>
  <c r="AC2149" i="32"/>
  <c r="AD2149" i="32" s="1"/>
  <c r="AC2150" i="32"/>
  <c r="AD2150" i="32" s="1"/>
  <c r="AC2151" i="32"/>
  <c r="AD2151" i="32" s="1"/>
  <c r="AC2152" i="32"/>
  <c r="AD2152" i="32" s="1"/>
  <c r="AC2153" i="32"/>
  <c r="AD2153" i="32" s="1"/>
  <c r="AC2154" i="32"/>
  <c r="AD2154" i="32" s="1"/>
  <c r="AC2155" i="32"/>
  <c r="AD2155" i="32" s="1"/>
  <c r="AC2156" i="32"/>
  <c r="AD2156" i="32" s="1"/>
  <c r="AC2157" i="32"/>
  <c r="AD2157" i="32" s="1"/>
  <c r="AC2158" i="32"/>
  <c r="AD2158" i="32" s="1"/>
  <c r="AC2159" i="32"/>
  <c r="AD2159" i="32" s="1"/>
  <c r="AC2160" i="32"/>
  <c r="AD2160" i="32" s="1"/>
  <c r="AC2161" i="32"/>
  <c r="AD2161" i="32" s="1"/>
  <c r="AC2162" i="32"/>
  <c r="AD2162" i="32" s="1"/>
  <c r="AC2163" i="32"/>
  <c r="AD2163" i="32" s="1"/>
  <c r="AC2164" i="32"/>
  <c r="AD2164" i="32" s="1"/>
  <c r="AC2165" i="32"/>
  <c r="AD2165" i="32" s="1"/>
  <c r="AC2166" i="32"/>
  <c r="AD2166" i="32" s="1"/>
  <c r="AC2167" i="32"/>
  <c r="AD2167" i="32" s="1"/>
  <c r="AC2168" i="32"/>
  <c r="AD2168" i="32" s="1"/>
  <c r="AC2169" i="32"/>
  <c r="AD2169" i="32" s="1"/>
  <c r="AC2170" i="32"/>
  <c r="AD2170" i="32" s="1"/>
  <c r="AC2171" i="32"/>
  <c r="AD2171" i="32" s="1"/>
  <c r="AC2172" i="32"/>
  <c r="AD2172" i="32" s="1"/>
  <c r="AC2173" i="32"/>
  <c r="AD2173" i="32" s="1"/>
  <c r="AC2174" i="32"/>
  <c r="AD2174" i="32" s="1"/>
  <c r="AC2175" i="32"/>
  <c r="AD2175" i="32" s="1"/>
  <c r="AC2176" i="32"/>
  <c r="AD2176" i="32" s="1"/>
  <c r="AC2177" i="32"/>
  <c r="AD2177" i="32" s="1"/>
  <c r="AC2178" i="32"/>
  <c r="AD2178" i="32" s="1"/>
  <c r="AC2179" i="32"/>
  <c r="AD2179" i="32" s="1"/>
  <c r="AC2180" i="32"/>
  <c r="AD2180" i="32" s="1"/>
  <c r="AC2181" i="32"/>
  <c r="AD2181" i="32" s="1"/>
  <c r="AC2182" i="32"/>
  <c r="AD2182" i="32" s="1"/>
  <c r="AC2183" i="32"/>
  <c r="AD2183" i="32" s="1"/>
  <c r="AC2184" i="32"/>
  <c r="AD2184" i="32" s="1"/>
  <c r="AC2185" i="32"/>
  <c r="AD2185" i="32" s="1"/>
  <c r="AC2186" i="32"/>
  <c r="AD2186" i="32" s="1"/>
  <c r="AC2187" i="32"/>
  <c r="AD2187" i="32" s="1"/>
  <c r="AC2188" i="32"/>
  <c r="AD2188" i="32" s="1"/>
  <c r="AC2189" i="32"/>
  <c r="AD2189" i="32" s="1"/>
  <c r="AC2190" i="32"/>
  <c r="AD2190" i="32" s="1"/>
  <c r="AC2191" i="32"/>
  <c r="AD2191" i="32" s="1"/>
  <c r="AC2192" i="32"/>
  <c r="AD2192" i="32" s="1"/>
  <c r="AC2193" i="32"/>
  <c r="AD2193" i="32" s="1"/>
  <c r="AC2194" i="32"/>
  <c r="AD2194" i="32" s="1"/>
  <c r="AC2195" i="32"/>
  <c r="AD2195" i="32" s="1"/>
  <c r="AC2196" i="32"/>
  <c r="AD2196" i="32" s="1"/>
  <c r="AC2197" i="32"/>
  <c r="AD2197" i="32" s="1"/>
  <c r="AC2198" i="32"/>
  <c r="AD2198" i="32" s="1"/>
  <c r="AC2199" i="32"/>
  <c r="AD2199" i="32" s="1"/>
  <c r="AC2200" i="32"/>
  <c r="AD2200" i="32" s="1"/>
  <c r="AC2201" i="32"/>
  <c r="AD2201" i="32" s="1"/>
  <c r="AC2202" i="32"/>
  <c r="AD2202" i="32" s="1"/>
  <c r="AC2203" i="32"/>
  <c r="AD2203" i="32" s="1"/>
  <c r="AC2204" i="32"/>
  <c r="AD2204" i="32" s="1"/>
  <c r="AC2205" i="32"/>
  <c r="AD2205" i="32" s="1"/>
  <c r="AC2206" i="32"/>
  <c r="AD2206" i="32" s="1"/>
  <c r="AC2207" i="32"/>
  <c r="AD2207" i="32" s="1"/>
  <c r="AC2208" i="32"/>
  <c r="AD2208" i="32" s="1"/>
  <c r="AC2209" i="32"/>
  <c r="AD2209" i="32" s="1"/>
  <c r="AC2210" i="32"/>
  <c r="AD2210" i="32" s="1"/>
  <c r="AC2211" i="32"/>
  <c r="AD2211" i="32" s="1"/>
  <c r="AC2212" i="32"/>
  <c r="AD2212" i="32" s="1"/>
  <c r="AC2213" i="32"/>
  <c r="AD2213" i="32" s="1"/>
  <c r="AC2214" i="32"/>
  <c r="AD2214" i="32" s="1"/>
  <c r="AC2215" i="32"/>
  <c r="AD2215" i="32" s="1"/>
  <c r="AC2216" i="32"/>
  <c r="AD2216" i="32" s="1"/>
  <c r="AC2217" i="32"/>
  <c r="AD2217" i="32" s="1"/>
  <c r="AC2218" i="32"/>
  <c r="AD2218" i="32" s="1"/>
  <c r="AC2219" i="32"/>
  <c r="AD2219" i="32" s="1"/>
  <c r="AC2220" i="32"/>
  <c r="AD2220" i="32" s="1"/>
  <c r="AC2221" i="32"/>
  <c r="AD2221" i="32" s="1"/>
  <c r="AC2222" i="32"/>
  <c r="AD2222" i="32" s="1"/>
  <c r="AC2223" i="32"/>
  <c r="AD2223" i="32" s="1"/>
  <c r="AC2224" i="32"/>
  <c r="AD2224" i="32" s="1"/>
  <c r="AC2225" i="32"/>
  <c r="AD2225" i="32" s="1"/>
  <c r="AC2226" i="32"/>
  <c r="AD2226" i="32" s="1"/>
  <c r="AC2227" i="32"/>
  <c r="AD2227" i="32" s="1"/>
  <c r="AC2228" i="32"/>
  <c r="AD2228" i="32" s="1"/>
  <c r="AC2229" i="32"/>
  <c r="AD2229" i="32" s="1"/>
  <c r="AC2230" i="32"/>
  <c r="AD2230" i="32" s="1"/>
  <c r="AC2231" i="32"/>
  <c r="AD2231" i="32" s="1"/>
  <c r="AC2232" i="32"/>
  <c r="AD2232" i="32" s="1"/>
  <c r="AC2233" i="32"/>
  <c r="AD2233" i="32" s="1"/>
  <c r="AC2234" i="32"/>
  <c r="AD2234" i="32" s="1"/>
  <c r="AC2235" i="32"/>
  <c r="AD2235" i="32" s="1"/>
  <c r="AC2236" i="32"/>
  <c r="AD2236" i="32" s="1"/>
  <c r="AC2237" i="32"/>
  <c r="AD2237" i="32" s="1"/>
  <c r="AC2238" i="32"/>
  <c r="AD2238" i="32" s="1"/>
  <c r="AC2239" i="32"/>
  <c r="AD2239" i="32" s="1"/>
  <c r="AC2240" i="32"/>
  <c r="AD2240" i="32" s="1"/>
  <c r="AC2241" i="32"/>
  <c r="AD2241" i="32" s="1"/>
  <c r="AC2242" i="32"/>
  <c r="AD2242" i="32" s="1"/>
  <c r="AC2243" i="32"/>
  <c r="AD2243" i="32" s="1"/>
  <c r="AC2244" i="32"/>
  <c r="AD2244" i="32" s="1"/>
  <c r="AC2245" i="32"/>
  <c r="AD2245" i="32" s="1"/>
  <c r="AC2246" i="32"/>
  <c r="AD2246" i="32" s="1"/>
  <c r="AC2247" i="32"/>
  <c r="AD2247" i="32" s="1"/>
  <c r="AC2248" i="32"/>
  <c r="AD2248" i="32" s="1"/>
  <c r="AC2249" i="32"/>
  <c r="AD2249" i="32" s="1"/>
  <c r="AC2250" i="32"/>
  <c r="AD2250" i="32" s="1"/>
  <c r="AC2251" i="32"/>
  <c r="AD2251" i="32" s="1"/>
  <c r="AC2252" i="32"/>
  <c r="AD2252" i="32" s="1"/>
  <c r="AC2253" i="32"/>
  <c r="AD2253" i="32" s="1"/>
  <c r="AC2254" i="32"/>
  <c r="AD2254" i="32" s="1"/>
  <c r="AC2255" i="32"/>
  <c r="AD2255" i="32" s="1"/>
  <c r="AC2256" i="32"/>
  <c r="AD2256" i="32" s="1"/>
  <c r="AC2257" i="32"/>
  <c r="AD2257" i="32" s="1"/>
  <c r="AC2258" i="32"/>
  <c r="AD2258" i="32" s="1"/>
  <c r="AC2259" i="32"/>
  <c r="AD2259" i="32" s="1"/>
  <c r="AC2260" i="32"/>
  <c r="AD2260" i="32" s="1"/>
  <c r="AC2261" i="32"/>
  <c r="AD2261" i="32" s="1"/>
  <c r="AC2262" i="32"/>
  <c r="AD2262" i="32" s="1"/>
  <c r="AC2263" i="32"/>
  <c r="AD2263" i="32" s="1"/>
  <c r="AC2264" i="32"/>
  <c r="AD2264" i="32" s="1"/>
  <c r="AC2265" i="32"/>
  <c r="AD2265" i="32" s="1"/>
  <c r="AC2266" i="32"/>
  <c r="AD2266" i="32" s="1"/>
  <c r="AC2267" i="32"/>
  <c r="AD2267" i="32" s="1"/>
  <c r="AC2268" i="32"/>
  <c r="AD2268" i="32" s="1"/>
  <c r="AC2269" i="32"/>
  <c r="AD2269" i="32" s="1"/>
  <c r="AC2270" i="32"/>
  <c r="AD2270" i="32" s="1"/>
  <c r="AC2271" i="32"/>
  <c r="AD2271" i="32" s="1"/>
  <c r="AC2272" i="32"/>
  <c r="AD2272" i="32" s="1"/>
  <c r="AC2273" i="32"/>
  <c r="AD2273" i="32" s="1"/>
  <c r="AC2274" i="32"/>
  <c r="AD2274" i="32" s="1"/>
  <c r="AC2275" i="32"/>
  <c r="AD2275" i="32" s="1"/>
  <c r="AC2276" i="32"/>
  <c r="AD2276" i="32" s="1"/>
  <c r="AC2277" i="32"/>
  <c r="AD2277" i="32" s="1"/>
  <c r="AC2278" i="32"/>
  <c r="AD2278" i="32" s="1"/>
  <c r="AC2279" i="32"/>
  <c r="AD2279" i="32" s="1"/>
  <c r="AC2280" i="32"/>
  <c r="AD2280" i="32" s="1"/>
  <c r="AC2281" i="32"/>
  <c r="AD2281" i="32" s="1"/>
  <c r="AC2282" i="32"/>
  <c r="AD2282" i="32" s="1"/>
  <c r="AC2283" i="32"/>
  <c r="AD2283" i="32" s="1"/>
  <c r="AC2284" i="32"/>
  <c r="AD2284" i="32" s="1"/>
  <c r="AC2285" i="32"/>
  <c r="AD2285" i="32" s="1"/>
  <c r="AC2286" i="32"/>
  <c r="AD2286" i="32" s="1"/>
  <c r="AC2287" i="32"/>
  <c r="AD2287" i="32" s="1"/>
  <c r="AC2288" i="32"/>
  <c r="AD2288" i="32" s="1"/>
  <c r="AC2289" i="32"/>
  <c r="AD2289" i="32" s="1"/>
  <c r="AC2290" i="32"/>
  <c r="AD2290" i="32" s="1"/>
  <c r="AC2291" i="32"/>
  <c r="AD2291" i="32" s="1"/>
  <c r="AC2292" i="32"/>
  <c r="AD2292" i="32" s="1"/>
  <c r="AC2293" i="32"/>
  <c r="AD2293" i="32" s="1"/>
  <c r="AC2294" i="32"/>
  <c r="AD2294" i="32" s="1"/>
  <c r="AC2295" i="32"/>
  <c r="AD2295" i="32" s="1"/>
  <c r="AC2296" i="32"/>
  <c r="AD2296" i="32" s="1"/>
  <c r="AC2297" i="32"/>
  <c r="AD2297" i="32" s="1"/>
  <c r="AC2298" i="32"/>
  <c r="AD2298" i="32" s="1"/>
  <c r="AC2299" i="32"/>
  <c r="AD2299" i="32" s="1"/>
  <c r="AC2300" i="32"/>
  <c r="AD2300" i="32" s="1"/>
  <c r="AC2301" i="32"/>
  <c r="AD2301" i="32" s="1"/>
  <c r="AC2302" i="32"/>
  <c r="AD2302" i="32" s="1"/>
  <c r="AC2303" i="32"/>
  <c r="AD2303" i="32" s="1"/>
  <c r="AC2304" i="32"/>
  <c r="AD2304" i="32" s="1"/>
  <c r="AC2305" i="32"/>
  <c r="AD2305" i="32" s="1"/>
  <c r="AC2306" i="32"/>
  <c r="AD2306" i="32" s="1"/>
  <c r="AC2307" i="32"/>
  <c r="AD2307" i="32" s="1"/>
  <c r="AC2308" i="32"/>
  <c r="AD2308" i="32" s="1"/>
  <c r="AC2309" i="32"/>
  <c r="AD2309" i="32" s="1"/>
  <c r="AC2310" i="32"/>
  <c r="AD2310" i="32" s="1"/>
  <c r="AC2311" i="32"/>
  <c r="AD2311" i="32" s="1"/>
  <c r="AC2312" i="32"/>
  <c r="AD2312" i="32" s="1"/>
  <c r="AC2313" i="32"/>
  <c r="AD2313" i="32" s="1"/>
  <c r="AC2314" i="32"/>
  <c r="AD2314" i="32" s="1"/>
  <c r="AC2315" i="32"/>
  <c r="AD2315" i="32" s="1"/>
  <c r="AC2316" i="32"/>
  <c r="AD2316" i="32" s="1"/>
  <c r="AC2317" i="32"/>
  <c r="AD2317" i="32" s="1"/>
  <c r="AC2318" i="32"/>
  <c r="AD2318" i="32" s="1"/>
  <c r="AC2319" i="32"/>
  <c r="AD2319" i="32" s="1"/>
  <c r="AC2320" i="32"/>
  <c r="AD2320" i="32" s="1"/>
  <c r="AC2321" i="32"/>
  <c r="AD2321" i="32" s="1"/>
  <c r="AC2322" i="32"/>
  <c r="AD2322" i="32" s="1"/>
  <c r="AC2323" i="32"/>
  <c r="AD2323" i="32" s="1"/>
  <c r="AC2324" i="32"/>
  <c r="AD2324" i="32" s="1"/>
  <c r="AC2325" i="32"/>
  <c r="AD2325" i="32" s="1"/>
  <c r="AC2326" i="32"/>
  <c r="AD2326" i="32" s="1"/>
  <c r="AC2327" i="32"/>
  <c r="AD2327" i="32" s="1"/>
  <c r="AC2328" i="32"/>
  <c r="AD2328" i="32" s="1"/>
  <c r="AC2329" i="32"/>
  <c r="AD2329" i="32" s="1"/>
  <c r="AC2330" i="32"/>
  <c r="AD2330" i="32" s="1"/>
  <c r="AC2331" i="32"/>
  <c r="AD2331" i="32" s="1"/>
  <c r="AC2332" i="32"/>
  <c r="AD2332" i="32" s="1"/>
  <c r="AC2333" i="32"/>
  <c r="AD2333" i="32" s="1"/>
  <c r="AC2334" i="32"/>
  <c r="AD2334" i="32" s="1"/>
  <c r="AC2335" i="32"/>
  <c r="AD2335" i="32" s="1"/>
  <c r="AC2336" i="32"/>
  <c r="AD2336" i="32" s="1"/>
  <c r="AC2337" i="32"/>
  <c r="AD2337" i="32" s="1"/>
  <c r="AC2338" i="32"/>
  <c r="AD2338" i="32" s="1"/>
  <c r="AC2339" i="32"/>
  <c r="AD2339" i="32" s="1"/>
  <c r="AC2340" i="32"/>
  <c r="AD2340" i="32" s="1"/>
  <c r="AC2341" i="32"/>
  <c r="AD2341" i="32" s="1"/>
  <c r="AC2342" i="32"/>
  <c r="AD2342" i="32" s="1"/>
  <c r="AC2343" i="32"/>
  <c r="AD2343" i="32" s="1"/>
  <c r="AC2344" i="32"/>
  <c r="AD2344" i="32" s="1"/>
  <c r="AC2345" i="32"/>
  <c r="AD2345" i="32" s="1"/>
  <c r="AC2346" i="32"/>
  <c r="AD2346" i="32" s="1"/>
  <c r="AC2347" i="32"/>
  <c r="AD2347" i="32" s="1"/>
  <c r="AC2348" i="32"/>
  <c r="AD2348" i="32" s="1"/>
  <c r="AC2349" i="32"/>
  <c r="AD2349" i="32" s="1"/>
  <c r="AC2350" i="32"/>
  <c r="AD2350" i="32" s="1"/>
  <c r="AC2351" i="32"/>
  <c r="AD2351" i="32" s="1"/>
  <c r="AC2352" i="32"/>
  <c r="AD2352" i="32" s="1"/>
  <c r="AC2353" i="32"/>
  <c r="AD2353" i="32" s="1"/>
  <c r="AC2354" i="32"/>
  <c r="AD2354" i="32" s="1"/>
  <c r="AC2377" i="32"/>
  <c r="AD2377" i="32" s="1"/>
  <c r="AC2386" i="32"/>
  <c r="AD2386" i="32" s="1"/>
  <c r="AC2396" i="32"/>
  <c r="AD2396" i="32" s="1"/>
  <c r="AC2404" i="32"/>
  <c r="AD2404" i="32" s="1"/>
  <c r="AC2418" i="32"/>
  <c r="AD2418" i="32" s="1"/>
  <c r="AC2420" i="32"/>
  <c r="AD2420" i="32" s="1"/>
  <c r="AC2436" i="32"/>
  <c r="AD2436" i="32" s="1"/>
  <c r="AC2437" i="32"/>
  <c r="AD2437" i="32" s="1"/>
  <c r="AC2438" i="32"/>
  <c r="AD2438" i="32" s="1"/>
  <c r="AC2439" i="32"/>
  <c r="AD2439" i="32" s="1"/>
  <c r="AC2440" i="32"/>
  <c r="AD2440" i="32" s="1"/>
  <c r="AC2441" i="32"/>
  <c r="AD2441" i="32" s="1"/>
  <c r="AC2442" i="32"/>
  <c r="AD2442" i="32" s="1"/>
  <c r="AC2443" i="32"/>
  <c r="AD2443" i="32" s="1"/>
  <c r="AC2444" i="32"/>
  <c r="AD2444" i="32" s="1"/>
  <c r="AC2445" i="32"/>
  <c r="AD2445" i="32" s="1"/>
  <c r="AC2446" i="32"/>
  <c r="AD2446" i="32" s="1"/>
  <c r="AC2447" i="32"/>
  <c r="AD2447" i="32" s="1"/>
  <c r="AC2448" i="32"/>
  <c r="AD2448" i="32" s="1"/>
  <c r="AC2449" i="32"/>
  <c r="AD2449" i="32" s="1"/>
  <c r="AC2450" i="32"/>
  <c r="AD2450" i="32" s="1"/>
  <c r="AC2451" i="32"/>
  <c r="AD2451" i="32" s="1"/>
  <c r="AC2452" i="32"/>
  <c r="AD2452" i="32" s="1"/>
  <c r="AC2453" i="32"/>
  <c r="AD2453" i="32" s="1"/>
  <c r="AC2454" i="32"/>
  <c r="AD2454" i="32" s="1"/>
  <c r="AC2455" i="32"/>
  <c r="AD2455" i="32" s="1"/>
  <c r="AC2456" i="32"/>
  <c r="AD2456" i="32" s="1"/>
  <c r="AC2458" i="32"/>
  <c r="AD2458" i="32" s="1"/>
  <c r="AC2462" i="32"/>
  <c r="AD2462" i="32" s="1"/>
  <c r="AC2466" i="32"/>
  <c r="AD2466" i="32" s="1"/>
  <c r="AC2467" i="32"/>
  <c r="AD2467" i="32" s="1"/>
  <c r="AC2468" i="32"/>
  <c r="AD2468" i="32" s="1"/>
  <c r="AC2469" i="32"/>
  <c r="AD2469" i="32" s="1"/>
  <c r="AC2470" i="32"/>
  <c r="AD2470" i="32" s="1"/>
  <c r="AC2471" i="32"/>
  <c r="AD2471" i="32" s="1"/>
  <c r="AC2472" i="32"/>
  <c r="AD2472" i="32" s="1"/>
  <c r="AC2473" i="32"/>
  <c r="AD2473" i="32" s="1"/>
  <c r="AC2474" i="32"/>
  <c r="AD2474" i="32" s="1"/>
  <c r="AC2475" i="32"/>
  <c r="AD2475" i="32" s="1"/>
  <c r="AC2476" i="32"/>
  <c r="AD2476" i="32" s="1"/>
  <c r="AC2477" i="32"/>
  <c r="AD2477" i="32" s="1"/>
  <c r="AC2478" i="32"/>
  <c r="AD2478" i="32" s="1"/>
  <c r="AC2479" i="32"/>
  <c r="AD2479" i="32" s="1"/>
  <c r="AC2480" i="32"/>
  <c r="AD2480" i="32" s="1"/>
  <c r="AC2481" i="32"/>
  <c r="AD2481" i="32" s="1"/>
  <c r="AC2482" i="32"/>
  <c r="AD2482" i="32" s="1"/>
  <c r="AC2483" i="32"/>
  <c r="AD2483" i="32" s="1"/>
  <c r="AC2484" i="32"/>
  <c r="AD2484" i="32" s="1"/>
  <c r="AC2485" i="32"/>
  <c r="AD2485" i="32" s="1"/>
  <c r="AC2486" i="32"/>
  <c r="AD2486" i="32" s="1"/>
  <c r="AC2487" i="32"/>
  <c r="AD2487" i="32" s="1"/>
  <c r="AC2488" i="32"/>
  <c r="AD2488" i="32" s="1"/>
  <c r="AC2489" i="32"/>
  <c r="AD2489" i="32" s="1"/>
  <c r="AC2490" i="32"/>
  <c r="AD2490" i="32" s="1"/>
  <c r="AC2491" i="32"/>
  <c r="AD2491" i="32" s="1"/>
  <c r="AC2492" i="32"/>
  <c r="AD2492" i="32" s="1"/>
  <c r="AC2493" i="32"/>
  <c r="AD2493" i="32" s="1"/>
  <c r="AC2494" i="32"/>
  <c r="AD2494" i="32" s="1"/>
  <c r="AC2495" i="32"/>
  <c r="AD2495" i="32" s="1"/>
  <c r="AC2496" i="32"/>
  <c r="AD2496" i="32" s="1"/>
  <c r="AC2497" i="32"/>
  <c r="AD2497" i="32" s="1"/>
  <c r="AC2498" i="32"/>
  <c r="AD2498" i="32" s="1"/>
  <c r="AC2499" i="32"/>
  <c r="AD2499" i="32" s="1"/>
  <c r="AC2500" i="32"/>
  <c r="AD2500" i="32" s="1"/>
  <c r="AC2501" i="32"/>
  <c r="AD2501" i="32" s="1"/>
  <c r="AC2502" i="32"/>
  <c r="AD2502" i="32" s="1"/>
  <c r="AC2503" i="32"/>
  <c r="AD2503" i="32" s="1"/>
  <c r="AC2504" i="32"/>
  <c r="AD2504" i="32" s="1"/>
  <c r="AC2505" i="32"/>
  <c r="AD2505" i="32" s="1"/>
  <c r="AC2506" i="32"/>
  <c r="AD2506" i="32" s="1"/>
  <c r="AC2507" i="32"/>
  <c r="AD2507" i="32" s="1"/>
  <c r="AC2508" i="32"/>
  <c r="AD2508" i="32" s="1"/>
  <c r="AC2509" i="32"/>
  <c r="AD2509" i="32" s="1"/>
  <c r="AC2510" i="32"/>
  <c r="AD2510" i="32" s="1"/>
  <c r="AC2511" i="32"/>
  <c r="AD2511" i="32" s="1"/>
  <c r="AC2512" i="32"/>
  <c r="AD2512" i="32" s="1"/>
  <c r="AC2513" i="32"/>
  <c r="AD2513" i="32" s="1"/>
  <c r="AC2514" i="32"/>
  <c r="AD2514" i="32" s="1"/>
  <c r="AC2515" i="32"/>
  <c r="AD2515" i="32" s="1"/>
  <c r="AC2516" i="32"/>
  <c r="AD2516" i="32" s="1"/>
  <c r="AC2517" i="32"/>
  <c r="AD2517" i="32" s="1"/>
  <c r="AC2518" i="32"/>
  <c r="AD2518" i="32" s="1"/>
  <c r="AC2519" i="32"/>
  <c r="AD2519" i="32" s="1"/>
  <c r="AC2520" i="32"/>
  <c r="AD2520" i="32" s="1"/>
  <c r="AC2521" i="32"/>
  <c r="AD2521" i="32" s="1"/>
  <c r="AC2522" i="32"/>
  <c r="AD2522" i="32" s="1"/>
  <c r="AC2523" i="32"/>
  <c r="AD2523" i="32" s="1"/>
  <c r="AC2524" i="32"/>
  <c r="AD2524" i="32" s="1"/>
  <c r="AC2525" i="32"/>
  <c r="AD2525" i="32" s="1"/>
  <c r="AC2526" i="32"/>
  <c r="AD2526" i="32" s="1"/>
  <c r="AC2527" i="32"/>
  <c r="AD2527" i="32" s="1"/>
  <c r="AC2528" i="32"/>
  <c r="AD2528" i="32" s="1"/>
  <c r="AC2529" i="32"/>
  <c r="AD2529" i="32" s="1"/>
  <c r="AC2530" i="32"/>
  <c r="AD2530" i="32" s="1"/>
  <c r="AC2531" i="32"/>
  <c r="AD2531" i="32" s="1"/>
  <c r="AC2532" i="32"/>
  <c r="AD2532" i="32" s="1"/>
  <c r="AC2533" i="32"/>
  <c r="AD2533" i="32" s="1"/>
  <c r="AC2534" i="32"/>
  <c r="AD2534" i="32" s="1"/>
  <c r="AC2535" i="32"/>
  <c r="AD2535" i="32" s="1"/>
  <c r="AC2536" i="32"/>
  <c r="AD2536" i="32" s="1"/>
  <c r="AC2537" i="32"/>
  <c r="AD2537" i="32" s="1"/>
  <c r="AC2538" i="32"/>
  <c r="AD2538" i="32" s="1"/>
  <c r="AC2539" i="32"/>
  <c r="AD2539" i="32" s="1"/>
  <c r="AC2540" i="32"/>
  <c r="AD2540" i="32" s="1"/>
  <c r="AC2541" i="32"/>
  <c r="AD2541" i="32" s="1"/>
  <c r="AC2542" i="32"/>
  <c r="AD2542" i="32" s="1"/>
  <c r="AC2543" i="32"/>
  <c r="AD2543" i="32" s="1"/>
  <c r="AC2544" i="32"/>
  <c r="AD2544" i="32" s="1"/>
  <c r="AC2545" i="32"/>
  <c r="AD2545" i="32" s="1"/>
  <c r="AC2546" i="32"/>
  <c r="AD2546" i="32" s="1"/>
  <c r="AC2547" i="32"/>
  <c r="AD2547" i="32" s="1"/>
  <c r="AC2548" i="32"/>
  <c r="AD2548" i="32" s="1"/>
  <c r="AC2549" i="32"/>
  <c r="AD2549" i="32" s="1"/>
  <c r="AC2550" i="32"/>
  <c r="AD2550" i="32" s="1"/>
  <c r="AC2551" i="32"/>
  <c r="AD2551" i="32" s="1"/>
  <c r="AC2552" i="32"/>
  <c r="AD2552" i="32" s="1"/>
  <c r="AC2553" i="32"/>
  <c r="AD2553" i="32" s="1"/>
  <c r="AC2554" i="32"/>
  <c r="AD2554" i="32" s="1"/>
  <c r="AC2555" i="32"/>
  <c r="AD2555" i="32" s="1"/>
  <c r="AC2556" i="32"/>
  <c r="AD2556" i="32" s="1"/>
  <c r="AC2557" i="32"/>
  <c r="AD2557" i="32" s="1"/>
  <c r="AC2558" i="32"/>
  <c r="AD2558" i="32" s="1"/>
  <c r="AC2559" i="32"/>
  <c r="AD2559" i="32" s="1"/>
  <c r="AC2560" i="32"/>
  <c r="AD2560" i="32" s="1"/>
  <c r="AC2561" i="32"/>
  <c r="AD2561" i="32" s="1"/>
  <c r="AC2562" i="32"/>
  <c r="AD2562" i="32" s="1"/>
  <c r="AC2563" i="32"/>
  <c r="AD2563" i="32" s="1"/>
  <c r="AC2564" i="32"/>
  <c r="AD2564" i="32" s="1"/>
  <c r="AC2565" i="32"/>
  <c r="AD2565" i="32" s="1"/>
  <c r="AC2566" i="32"/>
  <c r="AD2566" i="32" s="1"/>
  <c r="AC2567" i="32"/>
  <c r="AD2567" i="32" s="1"/>
  <c r="AC2568" i="32"/>
  <c r="AD2568" i="32" s="1"/>
  <c r="AC2569" i="32"/>
  <c r="AD2569" i="32" s="1"/>
  <c r="AC2570" i="32"/>
  <c r="AD2570" i="32" s="1"/>
  <c r="AC2571" i="32"/>
  <c r="AD2571" i="32" s="1"/>
  <c r="AC2572" i="32"/>
  <c r="AD2572" i="32" s="1"/>
  <c r="AC2573" i="32"/>
  <c r="AD2573" i="32" s="1"/>
  <c r="AC2574" i="32"/>
  <c r="AD2574" i="32" s="1"/>
  <c r="AC2575" i="32"/>
  <c r="AD2575" i="32" s="1"/>
  <c r="AC2576" i="32"/>
  <c r="AD2576" i="32" s="1"/>
  <c r="AC2577" i="32"/>
  <c r="AD2577" i="32" s="1"/>
  <c r="AC2578" i="32"/>
  <c r="AD2578" i="32" s="1"/>
  <c r="AC2579" i="32"/>
  <c r="AD2579" i="32" s="1"/>
  <c r="AC2580" i="32"/>
  <c r="AD2580" i="32" s="1"/>
  <c r="AC2581" i="32"/>
  <c r="AD2581" i="32" s="1"/>
  <c r="AC2582" i="32"/>
  <c r="AD2582" i="32" s="1"/>
  <c r="AC2583" i="32"/>
  <c r="AD2583" i="32" s="1"/>
  <c r="AC2584" i="32"/>
  <c r="AD2584" i="32" s="1"/>
  <c r="AC2585" i="32"/>
  <c r="AD2585" i="32" s="1"/>
  <c r="AC2586" i="32"/>
  <c r="AD2586" i="32" s="1"/>
  <c r="AC2587" i="32"/>
  <c r="AD2587" i="32" s="1"/>
  <c r="AC2588" i="32"/>
  <c r="AD2588" i="32" s="1"/>
  <c r="AC2589" i="32"/>
  <c r="AD2589" i="32" s="1"/>
  <c r="AC2590" i="32"/>
  <c r="AD2590" i="32" s="1"/>
  <c r="AC2591" i="32"/>
  <c r="AD2591" i="32" s="1"/>
  <c r="AC2592" i="32"/>
  <c r="AD2592" i="32" s="1"/>
  <c r="AC2593" i="32"/>
  <c r="AD2593" i="32" s="1"/>
  <c r="AC2594" i="32"/>
  <c r="AD2594" i="32" s="1"/>
  <c r="AC2595" i="32"/>
  <c r="AD2595" i="32" s="1"/>
  <c r="AC2596" i="32"/>
  <c r="AD2596" i="32" s="1"/>
  <c r="AC2597" i="32"/>
  <c r="AD2597" i="32" s="1"/>
  <c r="AC2598" i="32"/>
  <c r="AD2598" i="32" s="1"/>
  <c r="AC2599" i="32"/>
  <c r="AD2599" i="32" s="1"/>
  <c r="AC2600" i="32"/>
  <c r="AD2600" i="32" s="1"/>
  <c r="AC2601" i="32"/>
  <c r="AD2601" i="32" s="1"/>
  <c r="AC2602" i="32"/>
  <c r="AD2602" i="32" s="1"/>
  <c r="AC2603" i="32"/>
  <c r="AD2603" i="32" s="1"/>
  <c r="AC2604" i="32"/>
  <c r="AD2604" i="32" s="1"/>
  <c r="AC2605" i="32"/>
  <c r="AD2605" i="32" s="1"/>
  <c r="AC2606" i="32"/>
  <c r="AD2606" i="32" s="1"/>
  <c r="AC2607" i="32"/>
  <c r="AD2607" i="32" s="1"/>
  <c r="AC2608" i="32"/>
  <c r="AD2608" i="32" s="1"/>
  <c r="AC2609" i="32"/>
  <c r="AD2609" i="32" s="1"/>
  <c r="AC2610" i="32"/>
  <c r="AD2610" i="32" s="1"/>
  <c r="AC2611" i="32"/>
  <c r="AD2611" i="32" s="1"/>
  <c r="AC2612" i="32"/>
  <c r="AD2612" i="32" s="1"/>
  <c r="AC2613" i="32"/>
  <c r="AD2613" i="32" s="1"/>
  <c r="AC2614" i="32"/>
  <c r="AD2614" i="32" s="1"/>
  <c r="AC2615" i="32"/>
  <c r="AD2615" i="32" s="1"/>
  <c r="AC2616" i="32"/>
  <c r="AD2616" i="32" s="1"/>
  <c r="AC2617" i="32"/>
  <c r="AD2617" i="32" s="1"/>
  <c r="AC2618" i="32"/>
  <c r="AD2618" i="32" s="1"/>
  <c r="AC2619" i="32"/>
  <c r="AD2619" i="32" s="1"/>
  <c r="AC2620" i="32"/>
  <c r="AD2620" i="32" s="1"/>
  <c r="AC2621" i="32"/>
  <c r="AD2621" i="32" s="1"/>
  <c r="AC2622" i="32"/>
  <c r="AD2622" i="32" s="1"/>
  <c r="AC2623" i="32"/>
  <c r="AD2623" i="32" s="1"/>
  <c r="AC2624" i="32"/>
  <c r="AD2624" i="32" s="1"/>
  <c r="AC2625" i="32"/>
  <c r="AD2625" i="32" s="1"/>
  <c r="AC2626" i="32"/>
  <c r="AD2626" i="32" s="1"/>
  <c r="AC2627" i="32"/>
  <c r="AD2627" i="32" s="1"/>
  <c r="AC2628" i="32"/>
  <c r="AD2628" i="32" s="1"/>
  <c r="AC2629" i="32"/>
  <c r="AD2629" i="32" s="1"/>
  <c r="AC2630" i="32"/>
  <c r="AD2630" i="32" s="1"/>
  <c r="AC2631" i="32"/>
  <c r="AD2631" i="32" s="1"/>
  <c r="AC2632" i="32"/>
  <c r="AD2632" i="32" s="1"/>
  <c r="AC2633" i="32"/>
  <c r="AD2633" i="32" s="1"/>
  <c r="AC2634" i="32"/>
  <c r="AD2634" i="32" s="1"/>
  <c r="AC2635" i="32"/>
  <c r="AD2635" i="32" s="1"/>
  <c r="AC2636" i="32"/>
  <c r="AD2636" i="32" s="1"/>
  <c r="AC2637" i="32"/>
  <c r="AD2637" i="32" s="1"/>
  <c r="AC2638" i="32"/>
  <c r="AD2638" i="32" s="1"/>
  <c r="AC2639" i="32"/>
  <c r="AD2639" i="32" s="1"/>
  <c r="AC2640" i="32"/>
  <c r="AD2640" i="32" s="1"/>
  <c r="AC2641" i="32"/>
  <c r="AD2641" i="32" s="1"/>
  <c r="AC2642" i="32"/>
  <c r="AD2642" i="32" s="1"/>
  <c r="AC2643" i="32"/>
  <c r="AD2643" i="32" s="1"/>
  <c r="AC2644" i="32"/>
  <c r="AD2644" i="32" s="1"/>
  <c r="AC2645" i="32"/>
  <c r="AD2645" i="32" s="1"/>
  <c r="AC2646" i="32"/>
  <c r="AD2646" i="32" s="1"/>
  <c r="AC2647" i="32"/>
  <c r="AD2647" i="32" s="1"/>
  <c r="AC2648" i="32"/>
  <c r="AD2648" i="32" s="1"/>
  <c r="AC2649" i="32"/>
  <c r="AD2649" i="32" s="1"/>
  <c r="AC2650" i="32"/>
  <c r="AD2650" i="32" s="1"/>
  <c r="AC2651" i="32"/>
  <c r="AD2651" i="32" s="1"/>
  <c r="AC2652" i="32"/>
  <c r="AD2652" i="32" s="1"/>
  <c r="AC2653" i="32"/>
  <c r="AD2653" i="32" s="1"/>
  <c r="AC2654" i="32"/>
  <c r="AD2654" i="32" s="1"/>
  <c r="AC2655" i="32"/>
  <c r="AD2655" i="32" s="1"/>
  <c r="AC2656" i="32"/>
  <c r="AD2656" i="32" s="1"/>
  <c r="AC2657" i="32"/>
  <c r="AD2657" i="32" s="1"/>
  <c r="AC2658" i="32"/>
  <c r="AD2658" i="32" s="1"/>
  <c r="AC2659" i="32"/>
  <c r="AD2659" i="32" s="1"/>
  <c r="AC2660" i="32"/>
  <c r="AD2660" i="32" s="1"/>
  <c r="AC2661" i="32"/>
  <c r="AD2661" i="32" s="1"/>
  <c r="AC2662" i="32"/>
  <c r="AD2662" i="32" s="1"/>
  <c r="AC2663" i="32"/>
  <c r="AD2663" i="32" s="1"/>
  <c r="AC2664" i="32"/>
  <c r="AD2664" i="32" s="1"/>
  <c r="AC2665" i="32"/>
  <c r="AD2665" i="32" s="1"/>
  <c r="AC2666" i="32"/>
  <c r="AD2666" i="32" s="1"/>
  <c r="AC2667" i="32"/>
  <c r="AD2667" i="32" s="1"/>
  <c r="AC2668" i="32"/>
  <c r="AD2668" i="32" s="1"/>
  <c r="AC2669" i="32"/>
  <c r="AD2669" i="32" s="1"/>
  <c r="AC2670" i="32"/>
  <c r="AD2670" i="32" s="1"/>
  <c r="AC2671" i="32"/>
  <c r="AD2671" i="32" s="1"/>
  <c r="AC2672" i="32"/>
  <c r="AD2672" i="32" s="1"/>
  <c r="AC2673" i="32"/>
  <c r="AD2673" i="32" s="1"/>
  <c r="AC2674" i="32"/>
  <c r="AD2674" i="32" s="1"/>
  <c r="AC2675" i="32"/>
  <c r="AD2675" i="32" s="1"/>
  <c r="AC2676" i="32"/>
  <c r="AD2676" i="32" s="1"/>
  <c r="AC2677" i="32"/>
  <c r="AD2677" i="32" s="1"/>
  <c r="AC2678" i="32"/>
  <c r="AD2678" i="32" s="1"/>
  <c r="AC2679" i="32"/>
  <c r="AD2679" i="32" s="1"/>
  <c r="AC2680" i="32"/>
  <c r="AD2680" i="32" s="1"/>
  <c r="AC2681" i="32"/>
  <c r="AD2681" i="32" s="1"/>
  <c r="AC2682" i="32"/>
  <c r="AD2682" i="32" s="1"/>
  <c r="AC2683" i="32"/>
  <c r="AD2683" i="32" s="1"/>
  <c r="AC2684" i="32"/>
  <c r="AD2684" i="32" s="1"/>
  <c r="AC2685" i="32"/>
  <c r="AD2685" i="32" s="1"/>
  <c r="AC2686" i="32"/>
  <c r="AD2686" i="32" s="1"/>
  <c r="AC2687" i="32"/>
  <c r="AD2687" i="32" s="1"/>
  <c r="AC2688" i="32"/>
  <c r="AD2688" i="32" s="1"/>
  <c r="AC2689" i="32"/>
  <c r="AD2689" i="32" s="1"/>
  <c r="AC2690" i="32"/>
  <c r="AD2690" i="32" s="1"/>
  <c r="AC2691" i="32"/>
  <c r="AD2691" i="32" s="1"/>
  <c r="AC2692" i="32"/>
  <c r="AD2692" i="32" s="1"/>
  <c r="AC2693" i="32"/>
  <c r="AD2693" i="32" s="1"/>
  <c r="AC2694" i="32"/>
  <c r="AD2694" i="32" s="1"/>
  <c r="AC2695" i="32"/>
  <c r="AD2695" i="32" s="1"/>
  <c r="AC2696" i="32"/>
  <c r="AD2696" i="32" s="1"/>
  <c r="AC2697" i="32"/>
  <c r="AD2697" i="32" s="1"/>
  <c r="AC2698" i="32"/>
  <c r="AD2698" i="32" s="1"/>
  <c r="AC2699" i="32"/>
  <c r="AD2699" i="32" s="1"/>
  <c r="AC2700" i="32"/>
  <c r="AD2700" i="32" s="1"/>
  <c r="AC2701" i="32"/>
  <c r="AD2701" i="32" s="1"/>
  <c r="AC2702" i="32"/>
  <c r="AD2702" i="32" s="1"/>
  <c r="AC2703" i="32"/>
  <c r="AD2703" i="32" s="1"/>
  <c r="AC2704" i="32"/>
  <c r="AD2704" i="32" s="1"/>
  <c r="AC2705" i="32"/>
  <c r="AD2705" i="32" s="1"/>
  <c r="AC2706" i="32"/>
  <c r="AD2706" i="32" s="1"/>
  <c r="AC2707" i="32"/>
  <c r="AD2707" i="32" s="1"/>
  <c r="AC2708" i="32"/>
  <c r="AD2708" i="32" s="1"/>
  <c r="AC2709" i="32"/>
  <c r="AD2709" i="32" s="1"/>
  <c r="AC2710" i="32"/>
  <c r="AD2710" i="32" s="1"/>
  <c r="AC2711" i="32"/>
  <c r="AD2711" i="32" s="1"/>
  <c r="AC2712" i="32"/>
  <c r="AD2712" i="32" s="1"/>
  <c r="AC2713" i="32"/>
  <c r="AD2713" i="32" s="1"/>
  <c r="AC2714" i="32"/>
  <c r="AD2714" i="32" s="1"/>
  <c r="AC2715" i="32"/>
  <c r="AD2715" i="32" s="1"/>
  <c r="AC2716" i="32"/>
  <c r="AD2716" i="32" s="1"/>
  <c r="AC2717" i="32"/>
  <c r="AD2717" i="32" s="1"/>
  <c r="AC2718" i="32"/>
  <c r="AD2718" i="32" s="1"/>
  <c r="AC2719" i="32"/>
  <c r="AD2719" i="32" s="1"/>
  <c r="AC2720" i="32"/>
  <c r="AD2720" i="32" s="1"/>
  <c r="AC2721" i="32"/>
  <c r="AD2721" i="32" s="1"/>
  <c r="AC2722" i="32"/>
  <c r="AD2722" i="32" s="1"/>
  <c r="AC2723" i="32"/>
  <c r="AD2723" i="32" s="1"/>
  <c r="AC2724" i="32"/>
  <c r="AD2724" i="32" s="1"/>
  <c r="AC2725" i="32"/>
  <c r="AD2725" i="32" s="1"/>
  <c r="AC2726" i="32"/>
  <c r="AD2726" i="32" s="1"/>
  <c r="AC2727" i="32"/>
  <c r="AD2727" i="32" s="1"/>
  <c r="AC2728" i="32"/>
  <c r="AD2728" i="32" s="1"/>
  <c r="AC2729" i="32"/>
  <c r="AD2729" i="32" s="1"/>
  <c r="AC2730" i="32"/>
  <c r="AD2730" i="32" s="1"/>
  <c r="AC2731" i="32"/>
  <c r="AD2731" i="32" s="1"/>
  <c r="AC2732" i="32"/>
  <c r="AD2732" i="32" s="1"/>
  <c r="AC2733" i="32"/>
  <c r="AD2733" i="32" s="1"/>
  <c r="AC2734" i="32"/>
  <c r="AD2734" i="32" s="1"/>
  <c r="AC2735" i="32"/>
  <c r="AD2735" i="32" s="1"/>
  <c r="AC2736" i="32"/>
  <c r="AD2736" i="32" s="1"/>
  <c r="AC2737" i="32"/>
  <c r="AD2737" i="32" s="1"/>
  <c r="AC2738" i="32"/>
  <c r="AD2738" i="32" s="1"/>
  <c r="AC2739" i="32"/>
  <c r="AD2739" i="32" s="1"/>
  <c r="AC2740" i="32"/>
  <c r="AD2740" i="32" s="1"/>
  <c r="AC2741" i="32"/>
  <c r="AD2741" i="32" s="1"/>
  <c r="AC2742" i="32"/>
  <c r="AD2742" i="32" s="1"/>
  <c r="AC2743" i="32"/>
  <c r="AD2743" i="32" s="1"/>
  <c r="AC2744" i="32"/>
  <c r="AD2744" i="32" s="1"/>
  <c r="AC2745" i="32"/>
  <c r="AD2745" i="32" s="1"/>
  <c r="AC2746" i="32"/>
  <c r="AD2746" i="32" s="1"/>
  <c r="AC2747" i="32"/>
  <c r="AD2747" i="32" s="1"/>
  <c r="AC2748" i="32"/>
  <c r="AD2748" i="32" s="1"/>
  <c r="AC2749" i="32"/>
  <c r="AD2749" i="32" s="1"/>
  <c r="AC2750" i="32"/>
  <c r="AD2750" i="32" s="1"/>
  <c r="AC2751" i="32"/>
  <c r="AD2751" i="32" s="1"/>
  <c r="AC2752" i="32"/>
  <c r="AD2752" i="32" s="1"/>
  <c r="AC2753" i="32"/>
  <c r="AD2753" i="32" s="1"/>
  <c r="AC2754" i="32"/>
  <c r="AD2754" i="32" s="1"/>
  <c r="AC2755" i="32"/>
  <c r="AD2755" i="32" s="1"/>
  <c r="AC2756" i="32"/>
  <c r="AD2756" i="32" s="1"/>
  <c r="AC2757" i="32"/>
  <c r="AD2757" i="32" s="1"/>
  <c r="AC2758" i="32"/>
  <c r="AD2758" i="32" s="1"/>
  <c r="AC2759" i="32"/>
  <c r="AD2759" i="32" s="1"/>
  <c r="AC2760" i="32"/>
  <c r="AD2760" i="32" s="1"/>
  <c r="AC2761" i="32"/>
  <c r="AD2761" i="32" s="1"/>
  <c r="AC2762" i="32"/>
  <c r="AD2762" i="32" s="1"/>
  <c r="AC2763" i="32"/>
  <c r="AD2763" i="32" s="1"/>
  <c r="AC2764" i="32"/>
  <c r="AD2764" i="32" s="1"/>
  <c r="AC2765" i="32"/>
  <c r="AD2765" i="32" s="1"/>
  <c r="AC2766" i="32"/>
  <c r="AD2766" i="32" s="1"/>
  <c r="AC2767" i="32"/>
  <c r="AD2767" i="32" s="1"/>
  <c r="AC2768" i="32"/>
  <c r="AD2768" i="32" s="1"/>
  <c r="AC2769" i="32"/>
  <c r="AD2769" i="32" s="1"/>
  <c r="AC2770" i="32"/>
  <c r="AD2770" i="32" s="1"/>
  <c r="AC2771" i="32"/>
  <c r="AD2771" i="32" s="1"/>
  <c r="AC2772" i="32"/>
  <c r="AD2772" i="32" s="1"/>
  <c r="AC2773" i="32"/>
  <c r="AD2773" i="32" s="1"/>
  <c r="AC2774" i="32"/>
  <c r="AD2774" i="32" s="1"/>
  <c r="AC2775" i="32"/>
  <c r="AD2775" i="32" s="1"/>
  <c r="AC2776" i="32"/>
  <c r="AD2776" i="32" s="1"/>
  <c r="AC2777" i="32"/>
  <c r="AD2777" i="32" s="1"/>
  <c r="AC2778" i="32"/>
  <c r="AD2778" i="32" s="1"/>
  <c r="AC2779" i="32"/>
  <c r="AD2779" i="32" s="1"/>
  <c r="AC2780" i="32"/>
  <c r="AD2780" i="32" s="1"/>
  <c r="AC2781" i="32"/>
  <c r="AD2781" i="32" s="1"/>
  <c r="AC2782" i="32"/>
  <c r="AD2782" i="32" s="1"/>
  <c r="AC2783" i="32"/>
  <c r="AD2783" i="32" s="1"/>
  <c r="AC2784" i="32"/>
  <c r="AD2784" i="32" s="1"/>
  <c r="AC2785" i="32"/>
  <c r="AD2785" i="32" s="1"/>
  <c r="AC2786" i="32"/>
  <c r="AD2786" i="32" s="1"/>
  <c r="AC2787" i="32"/>
  <c r="AD2787" i="32" s="1"/>
  <c r="AC2788" i="32"/>
  <c r="AD2788" i="32" s="1"/>
  <c r="AC2789" i="32"/>
  <c r="AD2789" i="32" s="1"/>
  <c r="AC2790" i="32"/>
  <c r="AD2790" i="32" s="1"/>
  <c r="AC2791" i="32"/>
  <c r="AD2791" i="32" s="1"/>
  <c r="AC2792" i="32"/>
  <c r="AD2792" i="32" s="1"/>
  <c r="AC2793" i="32"/>
  <c r="AD2793" i="32" s="1"/>
  <c r="AC2794" i="32"/>
  <c r="AD2794" i="32" s="1"/>
  <c r="AC2795" i="32"/>
  <c r="AD2795" i="32" s="1"/>
  <c r="AC2796" i="32"/>
  <c r="AD2796" i="32" s="1"/>
  <c r="AC2797" i="32"/>
  <c r="AD2797" i="32" s="1"/>
  <c r="AC2798" i="32"/>
  <c r="AD2798" i="32" s="1"/>
  <c r="AC2799" i="32"/>
  <c r="AD2799" i="32" s="1"/>
  <c r="AC2800" i="32"/>
  <c r="AD2800" i="32" s="1"/>
  <c r="AC2801" i="32"/>
  <c r="AD2801" i="32" s="1"/>
  <c r="AC2802" i="32"/>
  <c r="AD2802" i="32" s="1"/>
  <c r="AC2803" i="32"/>
  <c r="AD2803" i="32" s="1"/>
  <c r="AC2804" i="32"/>
  <c r="AD2804" i="32" s="1"/>
  <c r="AC2805" i="32"/>
  <c r="AD2805" i="32" s="1"/>
  <c r="AC2806" i="32"/>
  <c r="AD2806" i="32" s="1"/>
  <c r="AC2807" i="32"/>
  <c r="AD2807" i="32" s="1"/>
  <c r="AC2808" i="32"/>
  <c r="AD2808" i="32" s="1"/>
  <c r="AC2809" i="32"/>
  <c r="AD2809" i="32" s="1"/>
  <c r="AC2810" i="32"/>
  <c r="AD2810" i="32" s="1"/>
  <c r="AC2811" i="32"/>
  <c r="AD2811" i="32" s="1"/>
  <c r="AC2812" i="32"/>
  <c r="AD2812" i="32" s="1"/>
  <c r="AC2813" i="32"/>
  <c r="AD2813" i="32" s="1"/>
  <c r="AC2814" i="32"/>
  <c r="AD2814" i="32" s="1"/>
  <c r="AC2815" i="32"/>
  <c r="AD2815" i="32" s="1"/>
  <c r="AC2816" i="32"/>
  <c r="AD2816" i="32" s="1"/>
  <c r="AC2817" i="32"/>
  <c r="AD2817" i="32" s="1"/>
  <c r="AC2818" i="32"/>
  <c r="AD2818" i="32" s="1"/>
  <c r="AC2819" i="32"/>
  <c r="AD2819" i="32" s="1"/>
  <c r="AC2820" i="32"/>
  <c r="AD2820" i="32" s="1"/>
  <c r="AC2821" i="32"/>
  <c r="AD2821" i="32" s="1"/>
  <c r="AC2822" i="32"/>
  <c r="AD2822" i="32" s="1"/>
  <c r="AC2823" i="32"/>
  <c r="AD2823" i="32" s="1"/>
  <c r="AC2824" i="32"/>
  <c r="AD2824" i="32" s="1"/>
  <c r="AC2825" i="32"/>
  <c r="AD2825" i="32" s="1"/>
  <c r="AC2826" i="32"/>
  <c r="AD2826" i="32" s="1"/>
  <c r="AC2827" i="32"/>
  <c r="AD2827" i="32" s="1"/>
  <c r="AC2828" i="32"/>
  <c r="AD2828" i="32" s="1"/>
  <c r="AC2829" i="32"/>
  <c r="AD2829" i="32" s="1"/>
  <c r="AC2830" i="32"/>
  <c r="AD2830" i="32" s="1"/>
  <c r="AC2831" i="32"/>
  <c r="AD2831" i="32" s="1"/>
  <c r="AC2832" i="32"/>
  <c r="AD2832" i="32" s="1"/>
  <c r="AC2833" i="32"/>
  <c r="AD2833" i="32" s="1"/>
  <c r="AC2834" i="32"/>
  <c r="AD2834" i="32" s="1"/>
  <c r="AC2835" i="32"/>
  <c r="AD2835" i="32" s="1"/>
  <c r="AC2836" i="32"/>
  <c r="AD2836" i="32" s="1"/>
  <c r="AC2837" i="32"/>
  <c r="AD2837" i="32" s="1"/>
  <c r="AC2838" i="32"/>
  <c r="AD2838" i="32" s="1"/>
  <c r="AC2839" i="32"/>
  <c r="AD2839" i="32" s="1"/>
  <c r="AC2840" i="32"/>
  <c r="AD2840" i="32" s="1"/>
  <c r="AC2841" i="32"/>
  <c r="AD2841" i="32" s="1"/>
  <c r="AC2842" i="32"/>
  <c r="AD2842" i="32" s="1"/>
  <c r="AC2843" i="32"/>
  <c r="AD2843" i="32" s="1"/>
  <c r="AC2844" i="32"/>
  <c r="AD2844" i="32" s="1"/>
  <c r="AC2845" i="32"/>
  <c r="AD2845" i="32" s="1"/>
  <c r="AC2846" i="32"/>
  <c r="AD2846" i="32" s="1"/>
  <c r="AC2847" i="32"/>
  <c r="AD2847" i="32" s="1"/>
  <c r="AC2848" i="32"/>
  <c r="AD2848" i="32" s="1"/>
  <c r="AC2849" i="32"/>
  <c r="AD2849" i="32" s="1"/>
  <c r="AC2850" i="32"/>
  <c r="AD2850" i="32" s="1"/>
  <c r="AC2851" i="32"/>
  <c r="AD2851" i="32" s="1"/>
  <c r="AC2852" i="32"/>
  <c r="AD2852" i="32" s="1"/>
  <c r="AC2853" i="32"/>
  <c r="AD2853" i="32" s="1"/>
  <c r="AC2854" i="32"/>
  <c r="AD2854" i="32" s="1"/>
  <c r="AC2855" i="32"/>
  <c r="AD2855" i="32" s="1"/>
  <c r="AC2856" i="32"/>
  <c r="AD2856" i="32" s="1"/>
  <c r="AC2857" i="32"/>
  <c r="AD2857" i="32" s="1"/>
  <c r="AC2858" i="32"/>
  <c r="AD2858" i="32" s="1"/>
  <c r="AC2859" i="32"/>
  <c r="AD2859" i="32" s="1"/>
  <c r="AC2860" i="32"/>
  <c r="AD2860" i="32" s="1"/>
  <c r="AC2861" i="32"/>
  <c r="AD2861" i="32" s="1"/>
  <c r="AC2862" i="32"/>
  <c r="AD2862" i="32" s="1"/>
  <c r="AC2863" i="32"/>
  <c r="AD2863" i="32" s="1"/>
  <c r="AC2864" i="32"/>
  <c r="AD2864" i="32" s="1"/>
  <c r="AC2865" i="32"/>
  <c r="AD2865" i="32" s="1"/>
  <c r="AC2866" i="32"/>
  <c r="AD2866" i="32" s="1"/>
  <c r="AC2867" i="32"/>
  <c r="AD2867" i="32" s="1"/>
  <c r="AC2868" i="32"/>
  <c r="AD2868" i="32" s="1"/>
  <c r="AC2869" i="32"/>
  <c r="AD2869" i="32" s="1"/>
  <c r="AC2870" i="32"/>
  <c r="AD2870" i="32" s="1"/>
  <c r="AC2871" i="32"/>
  <c r="AD2871" i="32" s="1"/>
  <c r="AC2872" i="32"/>
  <c r="AD2872" i="32" s="1"/>
  <c r="AC2873" i="32"/>
  <c r="AD2873" i="32" s="1"/>
  <c r="AC2874" i="32"/>
  <c r="AD2874" i="32" s="1"/>
  <c r="AC2875" i="32"/>
  <c r="AD2875" i="32" s="1"/>
  <c r="AC2876" i="32"/>
  <c r="AD2876" i="32" s="1"/>
  <c r="AC2877" i="32"/>
  <c r="AD2877" i="32" s="1"/>
  <c r="AC2878" i="32"/>
  <c r="AD2878" i="32" s="1"/>
  <c r="AC2879" i="32"/>
  <c r="AD2879" i="32" s="1"/>
  <c r="AC2880" i="32"/>
  <c r="AD2880" i="32" s="1"/>
  <c r="AC2881" i="32"/>
  <c r="AD2881" i="32" s="1"/>
  <c r="AC2882" i="32"/>
  <c r="AD2882" i="32" s="1"/>
  <c r="AC2883" i="32"/>
  <c r="AD2883" i="32" s="1"/>
  <c r="AC2884" i="32"/>
  <c r="AD2884" i="32" s="1"/>
  <c r="AC2885" i="32"/>
  <c r="AD2885" i="32" s="1"/>
  <c r="AC2886" i="32"/>
  <c r="AD2886" i="32" s="1"/>
  <c r="AC2887" i="32"/>
  <c r="AD2887" i="32" s="1"/>
  <c r="AC2888" i="32"/>
  <c r="AD2888" i="32" s="1"/>
  <c r="AC2889" i="32"/>
  <c r="AD2889" i="32" s="1"/>
  <c r="AC2890" i="32"/>
  <c r="AD2890" i="32" s="1"/>
  <c r="AC2891" i="32"/>
  <c r="AD2891" i="32" s="1"/>
  <c r="AC2892" i="32"/>
  <c r="AD2892" i="32" s="1"/>
  <c r="AC2893" i="32"/>
  <c r="AD2893" i="32" s="1"/>
  <c r="AC2894" i="32"/>
  <c r="AD2894" i="32" s="1"/>
  <c r="AC2895" i="32"/>
  <c r="AD2895" i="32" s="1"/>
  <c r="AC2896" i="32"/>
  <c r="AD2896" i="32" s="1"/>
  <c r="AC2897" i="32"/>
  <c r="AD2897" i="32" s="1"/>
  <c r="AC2898" i="32"/>
  <c r="AD2898" i="32" s="1"/>
  <c r="AC2899" i="32"/>
  <c r="AD2899" i="32" s="1"/>
  <c r="AC2900" i="32"/>
  <c r="AD2900" i="32" s="1"/>
  <c r="AC2901" i="32"/>
  <c r="AD2901" i="32" s="1"/>
  <c r="AC2902" i="32"/>
  <c r="AD2902" i="32" s="1"/>
  <c r="AC2903" i="32"/>
  <c r="AD2903" i="32" s="1"/>
  <c r="AC2904" i="32"/>
  <c r="AD2904" i="32" s="1"/>
  <c r="AC2905" i="32"/>
  <c r="AD2905" i="32" s="1"/>
  <c r="AC2906" i="32"/>
  <c r="AD2906" i="32" s="1"/>
  <c r="AC2907" i="32"/>
  <c r="AD2907" i="32" s="1"/>
  <c r="AC2908" i="32"/>
  <c r="AD2908" i="32" s="1"/>
  <c r="AC2909" i="32"/>
  <c r="AD2909" i="32" s="1"/>
  <c r="AC2910" i="32"/>
  <c r="AD2910" i="32" s="1"/>
  <c r="AC2911" i="32"/>
  <c r="AD2911" i="32" s="1"/>
  <c r="AC2912" i="32"/>
  <c r="AD2912" i="32" s="1"/>
  <c r="AC2913" i="32"/>
  <c r="AD2913" i="32" s="1"/>
  <c r="AC2914" i="32"/>
  <c r="AD2914" i="32" s="1"/>
  <c r="AC2915" i="32"/>
  <c r="AD2915" i="32" s="1"/>
  <c r="AC2916" i="32"/>
  <c r="AD2916" i="32" s="1"/>
  <c r="AC2917" i="32"/>
  <c r="AD2917" i="32" s="1"/>
  <c r="AC2918" i="32"/>
  <c r="AD2918" i="32" s="1"/>
  <c r="AC2919" i="32"/>
  <c r="AD2919" i="32" s="1"/>
  <c r="AC2920" i="32"/>
  <c r="AD2920" i="32" s="1"/>
  <c r="AC2921" i="32"/>
  <c r="AD2921" i="32" s="1"/>
  <c r="AC2922" i="32"/>
  <c r="AD2922" i="32" s="1"/>
  <c r="AC2923" i="32"/>
  <c r="AD2923" i="32" s="1"/>
  <c r="AC2924" i="32"/>
  <c r="AD2924" i="32" s="1"/>
  <c r="AC2925" i="32"/>
  <c r="AD2925" i="32" s="1"/>
  <c r="AC2926" i="32"/>
  <c r="AD2926" i="32" s="1"/>
  <c r="AC2927" i="32"/>
  <c r="AD2927" i="32" s="1"/>
  <c r="AC2928" i="32"/>
  <c r="AD2928" i="32" s="1"/>
  <c r="AC2929" i="32"/>
  <c r="AD2929" i="32" s="1"/>
  <c r="AC2930" i="32"/>
  <c r="AD2930" i="32" s="1"/>
  <c r="AC2931" i="32"/>
  <c r="AD2931" i="32" s="1"/>
  <c r="AC2932" i="32"/>
  <c r="AD2932" i="32" s="1"/>
  <c r="AC2933" i="32"/>
  <c r="AD2933" i="32" s="1"/>
  <c r="AC2934" i="32"/>
  <c r="AD2934" i="32" s="1"/>
  <c r="AC2935" i="32"/>
  <c r="AD2935" i="32" s="1"/>
  <c r="AC2936" i="32"/>
  <c r="AD2936" i="32" s="1"/>
  <c r="AC2937" i="32"/>
  <c r="AD2937" i="32" s="1"/>
  <c r="AC2938" i="32"/>
  <c r="AD2938" i="32" s="1"/>
  <c r="AC2939" i="32"/>
  <c r="AD2939" i="32" s="1"/>
  <c r="AC2940" i="32"/>
  <c r="AD2940" i="32" s="1"/>
  <c r="AC2941" i="32"/>
  <c r="AD2941" i="32" s="1"/>
  <c r="AC2942" i="32"/>
  <c r="AD2942" i="32" s="1"/>
  <c r="AC2943" i="32"/>
  <c r="AD2943" i="32" s="1"/>
  <c r="AC2944" i="32"/>
  <c r="AD2944" i="32" s="1"/>
  <c r="AC2945" i="32"/>
  <c r="AD2945" i="32" s="1"/>
  <c r="AC2946" i="32"/>
  <c r="AD2946" i="32" s="1"/>
  <c r="AC2947" i="32"/>
  <c r="AD2947" i="32" s="1"/>
  <c r="AC2948" i="32"/>
  <c r="AD2948" i="32" s="1"/>
  <c r="AC2949" i="32"/>
  <c r="AD2949" i="32" s="1"/>
  <c r="AC2950" i="32"/>
  <c r="AD2950" i="32" s="1"/>
  <c r="AC2951" i="32"/>
  <c r="AD2951" i="32" s="1"/>
  <c r="AC2952" i="32"/>
  <c r="AD2952" i="32" s="1"/>
  <c r="AC2953" i="32"/>
  <c r="AD2953" i="32" s="1"/>
  <c r="AC2954" i="32"/>
  <c r="AD2954" i="32" s="1"/>
  <c r="AC2955" i="32"/>
  <c r="AD2955" i="32" s="1"/>
  <c r="AC2956" i="32"/>
  <c r="AD2956" i="32" s="1"/>
  <c r="AC2957" i="32"/>
  <c r="AD2957" i="32" s="1"/>
  <c r="AC2958" i="32"/>
  <c r="AD2958" i="32" s="1"/>
  <c r="AC2959" i="32"/>
  <c r="AD2959" i="32" s="1"/>
  <c r="AC2960" i="32"/>
  <c r="AD2960" i="32" s="1"/>
  <c r="AC2961" i="32"/>
  <c r="AD2961" i="32" s="1"/>
  <c r="AC2962" i="32"/>
  <c r="AD2962" i="32" s="1"/>
  <c r="AC2963" i="32"/>
  <c r="AD2963" i="32" s="1"/>
  <c r="AC2964" i="32"/>
  <c r="AD2964" i="32" s="1"/>
  <c r="AC2965" i="32"/>
  <c r="AD2965" i="32" s="1"/>
  <c r="AC2966" i="32"/>
  <c r="AD2966" i="32" s="1"/>
  <c r="AC2967" i="32"/>
  <c r="AD2967" i="32" s="1"/>
  <c r="AC2968" i="32"/>
  <c r="AD2968" i="32" s="1"/>
  <c r="AC2969" i="32"/>
  <c r="AD2969" i="32" s="1"/>
  <c r="AC2970" i="32"/>
  <c r="AD2970" i="32" s="1"/>
  <c r="AC2971" i="32"/>
  <c r="AD2971" i="32" s="1"/>
  <c r="AC2972" i="32"/>
  <c r="AD2972" i="32" s="1"/>
  <c r="AC2973" i="32"/>
  <c r="AD2973" i="32" s="1"/>
  <c r="AC2974" i="32"/>
  <c r="AD2974" i="32" s="1"/>
  <c r="AC2975" i="32"/>
  <c r="AD2975" i="32" s="1"/>
  <c r="AC2976" i="32"/>
  <c r="AD2976" i="32" s="1"/>
  <c r="AC2977" i="32"/>
  <c r="AD2977" i="32" s="1"/>
  <c r="AC2978" i="32"/>
  <c r="AD2978" i="32" s="1"/>
  <c r="AC2979" i="32"/>
  <c r="AD2979" i="32" s="1"/>
  <c r="AC2980" i="32"/>
  <c r="AD2980" i="32" s="1"/>
  <c r="AC2981" i="32"/>
  <c r="AD2981" i="32" s="1"/>
  <c r="AC2982" i="32"/>
  <c r="AD2982" i="32" s="1"/>
  <c r="AC2983" i="32"/>
  <c r="AD2983" i="32" s="1"/>
  <c r="AC2984" i="32"/>
  <c r="AD2984" i="32" s="1"/>
  <c r="AC2985" i="32"/>
  <c r="AD2985" i="32" s="1"/>
  <c r="AC2986" i="32"/>
  <c r="AD2986" i="32" s="1"/>
  <c r="AC2987" i="32"/>
  <c r="AD2987" i="32" s="1"/>
  <c r="AC2988" i="32"/>
  <c r="AD2988" i="32" s="1"/>
  <c r="AC2989" i="32"/>
  <c r="AD2989" i="32" s="1"/>
  <c r="AC2990" i="32"/>
  <c r="AD2990" i="32" s="1"/>
  <c r="AC2991" i="32"/>
  <c r="AD2991" i="32" s="1"/>
  <c r="AC2992" i="32"/>
  <c r="AD2992" i="32" s="1"/>
  <c r="AC2993" i="32"/>
  <c r="AD2993" i="32" s="1"/>
  <c r="AC2994" i="32"/>
  <c r="AD2994" i="32" s="1"/>
  <c r="AC2995" i="32"/>
  <c r="AD2995" i="32" s="1"/>
  <c r="AC2996" i="32"/>
  <c r="AD2996" i="32" s="1"/>
  <c r="AC2997" i="32"/>
  <c r="AD2997" i="32" s="1"/>
  <c r="AC2998" i="32"/>
  <c r="AD2998" i="32" s="1"/>
  <c r="AC2999" i="32"/>
  <c r="AD2999" i="32" s="1"/>
  <c r="AC3001" i="32"/>
  <c r="AD3001" i="32" s="1"/>
  <c r="AC3002" i="32"/>
  <c r="AD3002" i="32" s="1"/>
  <c r="AC3003" i="32"/>
  <c r="AD3003" i="32" s="1"/>
  <c r="AC3004" i="32"/>
  <c r="AD3004" i="32" s="1"/>
  <c r="AC3005" i="32"/>
  <c r="AD3005" i="32" s="1"/>
  <c r="AC3006" i="32"/>
  <c r="AD3006" i="32" s="1"/>
  <c r="AC3007" i="32"/>
  <c r="AD3007" i="32" s="1"/>
  <c r="AC3008" i="32"/>
  <c r="AD3008" i="32" s="1"/>
  <c r="AC3009" i="32"/>
  <c r="AD3009" i="32" s="1"/>
  <c r="AC3010" i="32"/>
  <c r="AD3010" i="32" s="1"/>
  <c r="AC3011" i="32"/>
  <c r="AD3011" i="32" s="1"/>
  <c r="AC3012" i="32"/>
  <c r="AD3012" i="32" s="1"/>
  <c r="AC3013" i="32"/>
  <c r="AD3013" i="32" s="1"/>
  <c r="AC3014" i="32"/>
  <c r="AD3014" i="32" s="1"/>
  <c r="AC3015" i="32"/>
  <c r="AD3015" i="32" s="1"/>
  <c r="AC3016" i="32"/>
  <c r="AD3016" i="32" s="1"/>
  <c r="AC3017" i="32"/>
  <c r="AD3017" i="32" s="1"/>
  <c r="AC3018" i="32"/>
  <c r="AD3018" i="32" s="1"/>
  <c r="AC3019" i="32"/>
  <c r="AD3019" i="32" s="1"/>
  <c r="AC3020" i="32"/>
  <c r="AD3020" i="32" s="1"/>
  <c r="AC3022" i="32"/>
  <c r="AD3022" i="32" s="1"/>
  <c r="AC3023" i="32"/>
  <c r="AD3023" i="32" s="1"/>
  <c r="AC3024" i="32"/>
  <c r="AD3024" i="32" s="1"/>
  <c r="AC3025" i="32"/>
  <c r="AD3025" i="32" s="1"/>
  <c r="AC3026" i="32"/>
  <c r="AD3026" i="32" s="1"/>
  <c r="AC3027" i="32"/>
  <c r="AD3027" i="32" s="1"/>
  <c r="AC3028" i="32"/>
  <c r="AD3028" i="32" s="1"/>
  <c r="AC3029" i="32"/>
  <c r="AD3029" i="32" s="1"/>
  <c r="AC3030" i="32"/>
  <c r="AD3030" i="32" s="1"/>
  <c r="AC3031" i="32"/>
  <c r="AD3031" i="32" s="1"/>
  <c r="AC3032" i="32"/>
  <c r="AD3032" i="32" s="1"/>
  <c r="AC3033" i="32"/>
  <c r="AD3033" i="32" s="1"/>
  <c r="AC3034" i="32"/>
  <c r="AD3034" i="32" s="1"/>
  <c r="AC3035" i="32"/>
  <c r="AD3035" i="32" s="1"/>
  <c r="AC3036" i="32"/>
  <c r="AD3036" i="32" s="1"/>
  <c r="AC3037" i="32"/>
  <c r="AD3037" i="32" s="1"/>
  <c r="AC3038" i="32"/>
  <c r="AD3038" i="32" s="1"/>
  <c r="AC3039" i="32"/>
  <c r="AD3039" i="32" s="1"/>
  <c r="AC3040" i="32"/>
  <c r="AD3040" i="32" s="1"/>
  <c r="AC3041" i="32"/>
  <c r="AD3041" i="32" s="1"/>
  <c r="AC3042" i="32"/>
  <c r="AD3042" i="32" s="1"/>
  <c r="AC3043" i="32"/>
  <c r="AD3043" i="32" s="1"/>
  <c r="AC3044" i="32"/>
  <c r="AD3044" i="32" s="1"/>
  <c r="AC3045" i="32"/>
  <c r="AD3045" i="32" s="1"/>
  <c r="AC3046" i="32"/>
  <c r="AD3046" i="32" s="1"/>
  <c r="AC3047" i="32"/>
  <c r="AD3047" i="32" s="1"/>
  <c r="AC3048" i="32"/>
  <c r="AD3048" i="32" s="1"/>
  <c r="AC3049" i="32"/>
  <c r="AD3049" i="32" s="1"/>
  <c r="AC3050" i="32"/>
  <c r="AD3050" i="32" s="1"/>
  <c r="AC3051" i="32"/>
  <c r="AD3051" i="32" s="1"/>
  <c r="AC3052" i="32"/>
  <c r="AD3052" i="32" s="1"/>
  <c r="AC3053" i="32"/>
  <c r="AD3053" i="32" s="1"/>
  <c r="AC3054" i="32"/>
  <c r="AD3054" i="32" s="1"/>
  <c r="AC3055" i="32"/>
  <c r="AD3055" i="32" s="1"/>
  <c r="AC3056" i="32"/>
  <c r="AD3056" i="32" s="1"/>
  <c r="AC3057" i="32"/>
  <c r="AD3057" i="32" s="1"/>
  <c r="AC3058" i="32"/>
  <c r="AD3058" i="32" s="1"/>
  <c r="AC3059" i="32"/>
  <c r="AD3059" i="32" s="1"/>
  <c r="AC3060" i="32"/>
  <c r="AD3060" i="32" s="1"/>
  <c r="AC3061" i="32"/>
  <c r="AD3061" i="32" s="1"/>
  <c r="AC3062" i="32"/>
  <c r="AD3062" i="32" s="1"/>
  <c r="AC3063" i="32"/>
  <c r="AD3063" i="32" s="1"/>
  <c r="AC3064" i="32"/>
  <c r="AD3064" i="32" s="1"/>
  <c r="AC3065" i="32"/>
  <c r="AD3065" i="32" s="1"/>
  <c r="AC3066" i="32"/>
  <c r="AD3066" i="32" s="1"/>
  <c r="AC3067" i="32"/>
  <c r="AD3067" i="32" s="1"/>
  <c r="AC3068" i="32"/>
  <c r="AD3068" i="32" s="1"/>
  <c r="AC3069" i="32"/>
  <c r="AD3069" i="32" s="1"/>
  <c r="AC3070" i="32"/>
  <c r="AD3070" i="32" s="1"/>
  <c r="AC3071" i="32"/>
  <c r="AD3071" i="32" s="1"/>
  <c r="AC3072" i="32"/>
  <c r="AD3072" i="32" s="1"/>
  <c r="AC3073" i="32"/>
  <c r="AD3073" i="32" s="1"/>
  <c r="AC3074" i="32"/>
  <c r="AD3074" i="32" s="1"/>
  <c r="AC3075" i="32"/>
  <c r="AD3075" i="32" s="1"/>
  <c r="AC3076" i="32"/>
  <c r="AD3076" i="32" s="1"/>
  <c r="AC3077" i="32"/>
  <c r="AD3077" i="32" s="1"/>
  <c r="AC3078" i="32"/>
  <c r="AD3078" i="32" s="1"/>
  <c r="AC3079" i="32"/>
  <c r="AD3079" i="32" s="1"/>
  <c r="AC3080" i="32"/>
  <c r="AD3080" i="32" s="1"/>
  <c r="AC3081" i="32"/>
  <c r="AD3081" i="32" s="1"/>
  <c r="AC3082" i="32"/>
  <c r="AD3082" i="32" s="1"/>
  <c r="AC3083" i="32"/>
  <c r="AD3083" i="32" s="1"/>
  <c r="AC3084" i="32"/>
  <c r="AD3084" i="32" s="1"/>
  <c r="AC3085" i="32"/>
  <c r="AD3085" i="32" s="1"/>
  <c r="AC3086" i="32"/>
  <c r="AD3086" i="32" s="1"/>
  <c r="AC3087" i="32"/>
  <c r="AD3087" i="32" s="1"/>
  <c r="AC3088" i="32"/>
  <c r="AD3088" i="32" s="1"/>
  <c r="AC3089" i="32"/>
  <c r="AD3089" i="32" s="1"/>
  <c r="AC3090" i="32"/>
  <c r="AD3090" i="32" s="1"/>
  <c r="AC3091" i="32"/>
  <c r="AD3091" i="32" s="1"/>
  <c r="AC3092" i="32"/>
  <c r="AD3092" i="32" s="1"/>
  <c r="AC3093" i="32"/>
  <c r="AD3093" i="32" s="1"/>
  <c r="AC3094" i="32"/>
  <c r="AD3094" i="32" s="1"/>
  <c r="AC3095" i="32"/>
  <c r="AD3095" i="32" s="1"/>
  <c r="AC3096" i="32"/>
  <c r="AD3096" i="32" s="1"/>
  <c r="AC3097" i="32"/>
  <c r="AD3097" i="32" s="1"/>
  <c r="AC3098" i="32"/>
  <c r="AD3098" i="32" s="1"/>
  <c r="AC3099" i="32"/>
  <c r="AD3099" i="32" s="1"/>
  <c r="AC3100" i="32"/>
  <c r="AD3100" i="32" s="1"/>
  <c r="AC3101" i="32"/>
  <c r="AD3101" i="32" s="1"/>
  <c r="AC3102" i="32"/>
  <c r="AD3102" i="32" s="1"/>
  <c r="AC3103" i="32"/>
  <c r="AD3103" i="32" s="1"/>
  <c r="AC3104" i="32"/>
  <c r="AD3104" i="32" s="1"/>
  <c r="AC3105" i="32"/>
  <c r="AD3105" i="32" s="1"/>
  <c r="AC3106" i="32"/>
  <c r="AD3106" i="32" s="1"/>
  <c r="AC3107" i="32"/>
  <c r="AD3107" i="32" s="1"/>
  <c r="AC3108" i="32"/>
  <c r="AD3108" i="32" s="1"/>
  <c r="AC3109" i="32"/>
  <c r="AD3109" i="32" s="1"/>
  <c r="AC3110" i="32"/>
  <c r="AD3110" i="32" s="1"/>
  <c r="AC3111" i="32"/>
  <c r="AD3111" i="32" s="1"/>
  <c r="AC3112" i="32"/>
  <c r="AD3112" i="32" s="1"/>
  <c r="AC3113" i="32"/>
  <c r="AD3113" i="32" s="1"/>
  <c r="AC3114" i="32"/>
  <c r="AD3114" i="32" s="1"/>
  <c r="AC3115" i="32"/>
  <c r="AD3115" i="32" s="1"/>
  <c r="AC3116" i="32"/>
  <c r="AD3116" i="32" s="1"/>
  <c r="AC3117" i="32"/>
  <c r="AD3117" i="32" s="1"/>
  <c r="AC3118" i="32"/>
  <c r="AD3118" i="32" s="1"/>
  <c r="AC3119" i="32"/>
  <c r="AD3119" i="32" s="1"/>
  <c r="AC3120" i="32"/>
  <c r="AD3120" i="32" s="1"/>
  <c r="AC3121" i="32"/>
  <c r="AD3121" i="32" s="1"/>
  <c r="AC3122" i="32"/>
  <c r="AD3122" i="32" s="1"/>
  <c r="AC3123" i="32"/>
  <c r="AD3123" i="32" s="1"/>
  <c r="AC3124" i="32"/>
  <c r="AD3124" i="32" s="1"/>
  <c r="AC3125" i="32"/>
  <c r="AD3125" i="32" s="1"/>
  <c r="AC3126" i="32"/>
  <c r="AD3126" i="32" s="1"/>
  <c r="AC3127" i="32"/>
  <c r="AD3127" i="32" s="1"/>
  <c r="AC3128" i="32"/>
  <c r="AD3128" i="32" s="1"/>
  <c r="AC3129" i="32"/>
  <c r="AD3129" i="32" s="1"/>
  <c r="AC3130" i="32"/>
  <c r="AD3130" i="32" s="1"/>
  <c r="AC3131" i="32"/>
  <c r="AD3131" i="32" s="1"/>
  <c r="AC3132" i="32"/>
  <c r="AD3132" i="32" s="1"/>
  <c r="AC3133" i="32"/>
  <c r="AD3133" i="32" s="1"/>
  <c r="AC3134" i="32"/>
  <c r="AD3134" i="32" s="1"/>
  <c r="AC3135" i="32"/>
  <c r="AD3135" i="32" s="1"/>
  <c r="AC3136" i="32"/>
  <c r="AD3136" i="32" s="1"/>
  <c r="AC3137" i="32"/>
  <c r="AD3137" i="32" s="1"/>
  <c r="AC3138" i="32"/>
  <c r="AD3138" i="32" s="1"/>
  <c r="AC3139" i="32"/>
  <c r="AD3139" i="32" s="1"/>
  <c r="AC3140" i="32"/>
  <c r="AD3140" i="32" s="1"/>
  <c r="AC3141" i="32"/>
  <c r="AD3141" i="32" s="1"/>
  <c r="AC3142" i="32"/>
  <c r="AD3142" i="32" s="1"/>
  <c r="AC3143" i="32"/>
  <c r="AD3143" i="32" s="1"/>
  <c r="AC3144" i="32"/>
  <c r="AD3144" i="32" s="1"/>
  <c r="AC3145" i="32"/>
  <c r="AD3145" i="32" s="1"/>
  <c r="AC3146" i="32"/>
  <c r="AD3146" i="32" s="1"/>
  <c r="AC3147" i="32"/>
  <c r="AD3147" i="32" s="1"/>
  <c r="AC3148" i="32"/>
  <c r="AD3148" i="32" s="1"/>
  <c r="AC3149" i="32"/>
  <c r="AD3149" i="32" s="1"/>
  <c r="AC3150" i="32"/>
  <c r="AD3150" i="32" s="1"/>
  <c r="AC3151" i="32"/>
  <c r="AD3151" i="32" s="1"/>
  <c r="AC3152" i="32"/>
  <c r="AD3152" i="32" s="1"/>
  <c r="AC3153" i="32"/>
  <c r="AD3153" i="32" s="1"/>
  <c r="AC3154" i="32"/>
  <c r="AD3154" i="32" s="1"/>
  <c r="AC3155" i="32"/>
  <c r="AD3155" i="32" s="1"/>
  <c r="AC3156" i="32"/>
  <c r="AD3156" i="32" s="1"/>
  <c r="AC3157" i="32"/>
  <c r="AD3157" i="32" s="1"/>
  <c r="AC3158" i="32"/>
  <c r="AD3158" i="32" s="1"/>
  <c r="AC3159" i="32"/>
  <c r="AD3159" i="32" s="1"/>
  <c r="AC3160" i="32"/>
  <c r="AD3160" i="32" s="1"/>
  <c r="AC3161" i="32"/>
  <c r="AD3161" i="32" s="1"/>
  <c r="AC3162" i="32"/>
  <c r="AD3162" i="32" s="1"/>
  <c r="AC3163" i="32"/>
  <c r="AD3163" i="32" s="1"/>
  <c r="AC3164" i="32"/>
  <c r="AD3164" i="32" s="1"/>
  <c r="AC3165" i="32"/>
  <c r="AD3165" i="32" s="1"/>
  <c r="AC3166" i="32"/>
  <c r="AD3166" i="32" s="1"/>
  <c r="AC3167" i="32"/>
  <c r="AD3167" i="32" s="1"/>
  <c r="AC3168" i="32"/>
  <c r="AD3168" i="32" s="1"/>
  <c r="AC3169" i="32"/>
  <c r="AD3169" i="32" s="1"/>
  <c r="AC3170" i="32"/>
  <c r="AD3170" i="32" s="1"/>
  <c r="AC3171" i="32"/>
  <c r="AD3171" i="32" s="1"/>
  <c r="AC3172" i="32"/>
  <c r="AD3172" i="32" s="1"/>
  <c r="AC3173" i="32"/>
  <c r="AD3173" i="32" s="1"/>
  <c r="AC3174" i="32"/>
  <c r="AD3174" i="32" s="1"/>
  <c r="AC3175" i="32"/>
  <c r="AD3175" i="32" s="1"/>
  <c r="AC3176" i="32"/>
  <c r="AD3176" i="32" s="1"/>
  <c r="AC3177" i="32"/>
  <c r="AD3177" i="32" s="1"/>
  <c r="AC3178" i="32"/>
  <c r="AD3178" i="32" s="1"/>
  <c r="AC3179" i="32"/>
  <c r="AD3179" i="32" s="1"/>
  <c r="AC3180" i="32"/>
  <c r="AD3180" i="32" s="1"/>
  <c r="AC3181" i="32"/>
  <c r="AD3181" i="32" s="1"/>
  <c r="AC3182" i="32"/>
  <c r="AD3182" i="32" s="1"/>
  <c r="AC3183" i="32"/>
  <c r="AD3183" i="32" s="1"/>
  <c r="AC3184" i="32"/>
  <c r="AD3184" i="32" s="1"/>
  <c r="AC3185" i="32"/>
  <c r="AD3185" i="32" s="1"/>
  <c r="AC3186" i="32"/>
  <c r="AD3186" i="32" s="1"/>
  <c r="AC3187" i="32"/>
  <c r="AD3187" i="32" s="1"/>
  <c r="AC3188" i="32"/>
  <c r="AD3188" i="32" s="1"/>
  <c r="AC3189" i="32"/>
  <c r="AD3189" i="32" s="1"/>
  <c r="AC3190" i="32"/>
  <c r="AD3190" i="32" s="1"/>
  <c r="AC3191" i="32"/>
  <c r="AD3191" i="32" s="1"/>
  <c r="AC3192" i="32"/>
  <c r="AD3192" i="32" s="1"/>
  <c r="AC3193" i="32"/>
  <c r="AD3193" i="32" s="1"/>
  <c r="AC3194" i="32"/>
  <c r="AD3194" i="32" s="1"/>
  <c r="AC3195" i="32"/>
  <c r="AD3195" i="32" s="1"/>
  <c r="AC3196" i="32"/>
  <c r="AD3196" i="32" s="1"/>
  <c r="AC3197" i="32"/>
  <c r="AD3197" i="32" s="1"/>
  <c r="AC3198" i="32"/>
  <c r="AD3198" i="32" s="1"/>
  <c r="AC3199" i="32"/>
  <c r="AD3199" i="32" s="1"/>
  <c r="AC3200" i="32"/>
  <c r="AD3200" i="32" s="1"/>
  <c r="AC3201" i="32"/>
  <c r="AD3201" i="32" s="1"/>
  <c r="AC3202" i="32"/>
  <c r="AD3202" i="32" s="1"/>
  <c r="AC3203" i="32"/>
  <c r="AD3203" i="32" s="1"/>
  <c r="AC3204" i="32"/>
  <c r="AD3204" i="32" s="1"/>
  <c r="AC3205" i="32"/>
  <c r="AD3205" i="32" s="1"/>
  <c r="AC3206" i="32"/>
  <c r="AD3206" i="32" s="1"/>
  <c r="AC3207" i="32"/>
  <c r="AD3207" i="32" s="1"/>
  <c r="AC3208" i="32"/>
  <c r="AD3208" i="32" s="1"/>
  <c r="AC3209" i="32"/>
  <c r="AD3209" i="32" s="1"/>
  <c r="AC3210" i="32"/>
  <c r="AD3210" i="32" s="1"/>
  <c r="AC3211" i="32"/>
  <c r="AD3211" i="32" s="1"/>
  <c r="AC3212" i="32"/>
  <c r="AD3212" i="32" s="1"/>
  <c r="AC3213" i="32"/>
  <c r="AD3213" i="32" s="1"/>
  <c r="AC3214" i="32"/>
  <c r="AD3214" i="32" s="1"/>
  <c r="AC3215" i="32"/>
  <c r="AD3215" i="32" s="1"/>
  <c r="AC3216" i="32"/>
  <c r="AD3216" i="32" s="1"/>
  <c r="AC3217" i="32"/>
  <c r="AD3217" i="32" s="1"/>
  <c r="AC3218" i="32"/>
  <c r="AD3218" i="32" s="1"/>
  <c r="AC3219" i="32"/>
  <c r="AD3219" i="32" s="1"/>
  <c r="AC3220" i="32"/>
  <c r="AD3220" i="32" s="1"/>
  <c r="AC3221" i="32"/>
  <c r="AD3221" i="32" s="1"/>
  <c r="AC3222" i="32"/>
  <c r="AD3222" i="32" s="1"/>
  <c r="AC3223" i="32"/>
  <c r="AD3223" i="32" s="1"/>
  <c r="AC3224" i="32"/>
  <c r="AD3224" i="32" s="1"/>
  <c r="AC3225" i="32"/>
  <c r="AD3225" i="32" s="1"/>
  <c r="AC3226" i="32"/>
  <c r="AD3226" i="32" s="1"/>
  <c r="AC3227" i="32"/>
  <c r="AD3227" i="32" s="1"/>
  <c r="AC3228" i="32"/>
  <c r="AD3228" i="32" s="1"/>
  <c r="AC3229" i="32"/>
  <c r="AD3229" i="32" s="1"/>
  <c r="AC3230" i="32"/>
  <c r="AD3230" i="32" s="1"/>
  <c r="AC3231" i="32"/>
  <c r="AD3231" i="32" s="1"/>
  <c r="AC3232" i="32"/>
  <c r="AD3232" i="32" s="1"/>
  <c r="AC3234" i="32"/>
  <c r="AD3234" i="32" s="1"/>
  <c r="AC3235" i="32"/>
  <c r="AD3235" i="32" s="1"/>
  <c r="AC3236" i="32"/>
  <c r="AD3236" i="32" s="1"/>
  <c r="AC3237" i="32"/>
  <c r="AD3237" i="32" s="1"/>
  <c r="AC3238" i="32"/>
  <c r="AD3238" i="32" s="1"/>
  <c r="AC3239" i="32"/>
  <c r="AD3239" i="32" s="1"/>
  <c r="AC3240" i="32"/>
  <c r="AD3240" i="32" s="1"/>
  <c r="AC3241" i="32"/>
  <c r="AD3241" i="32" s="1"/>
  <c r="AC3242" i="32"/>
  <c r="AD3242" i="32" s="1"/>
  <c r="AC3243" i="32"/>
  <c r="AD3243" i="32" s="1"/>
  <c r="AC3244" i="32"/>
  <c r="AD3244" i="32" s="1"/>
  <c r="AC3245" i="32"/>
  <c r="AD3245" i="32" s="1"/>
  <c r="AC3246" i="32"/>
  <c r="AD3246" i="32" s="1"/>
  <c r="AC3247" i="32"/>
  <c r="AD3247" i="32" s="1"/>
  <c r="AC3248" i="32"/>
  <c r="AD3248" i="32" s="1"/>
  <c r="AC3249" i="32"/>
  <c r="AD3249" i="32" s="1"/>
  <c r="AC3250" i="32"/>
  <c r="AD3250" i="32" s="1"/>
  <c r="AC3251" i="32"/>
  <c r="AD3251" i="32" s="1"/>
  <c r="AC3252" i="32"/>
  <c r="AD3252" i="32" s="1"/>
  <c r="AC3253" i="32"/>
  <c r="AD3253" i="32" s="1"/>
  <c r="AC3254" i="32"/>
  <c r="AD3254" i="32" s="1"/>
  <c r="AC3255" i="32"/>
  <c r="AD3255" i="32" s="1"/>
  <c r="AC3256" i="32"/>
  <c r="AD3256" i="32" s="1"/>
  <c r="AC3257" i="32"/>
  <c r="AD3257" i="32" s="1"/>
  <c r="AC3258" i="32"/>
  <c r="AD3258" i="32" s="1"/>
  <c r="AC3259" i="32"/>
  <c r="AD3259" i="32" s="1"/>
  <c r="AC3260" i="32"/>
  <c r="AD3260" i="32" s="1"/>
  <c r="AC3261" i="32"/>
  <c r="AD3261" i="32" s="1"/>
  <c r="AC3262" i="32"/>
  <c r="AD3262" i="32" s="1"/>
  <c r="AC3263" i="32"/>
  <c r="AD3263" i="32" s="1"/>
  <c r="AC3264" i="32"/>
  <c r="AD3264" i="32" s="1"/>
  <c r="AC3265" i="32"/>
  <c r="AD3265" i="32" s="1"/>
  <c r="AC3266" i="32"/>
  <c r="AD3266" i="32" s="1"/>
  <c r="AC3267" i="32"/>
  <c r="AD3267" i="32" s="1"/>
  <c r="AC3268" i="32"/>
  <c r="AD3268" i="32" s="1"/>
  <c r="AC3269" i="32"/>
  <c r="AD3269" i="32" s="1"/>
  <c r="AC3270" i="32"/>
  <c r="AD3270" i="32" s="1"/>
  <c r="AC3271" i="32"/>
  <c r="AD3271" i="32" s="1"/>
  <c r="AC3272" i="32"/>
  <c r="AD3272" i="32" s="1"/>
  <c r="AC3273" i="32"/>
  <c r="AD3273" i="32" s="1"/>
  <c r="AC3274" i="32"/>
  <c r="AD3274" i="32" s="1"/>
  <c r="AC3275" i="32"/>
  <c r="AD3275" i="32" s="1"/>
  <c r="AC3276" i="32"/>
  <c r="AD3276" i="32" s="1"/>
  <c r="AC3277" i="32"/>
  <c r="AD3277" i="32" s="1"/>
  <c r="AC3278" i="32"/>
  <c r="AD3278" i="32" s="1"/>
  <c r="AC3279" i="32"/>
  <c r="AD3279" i="32" s="1"/>
  <c r="AC3280" i="32"/>
  <c r="AD3280" i="32" s="1"/>
  <c r="AC3281" i="32"/>
  <c r="AD3281" i="32" s="1"/>
  <c r="AC3282" i="32"/>
  <c r="AD3282" i="32" s="1"/>
  <c r="AC3283" i="32"/>
  <c r="AD3283" i="32" s="1"/>
  <c r="AC3284" i="32"/>
  <c r="AD3284" i="32" s="1"/>
  <c r="AC3285" i="32"/>
  <c r="AD3285" i="32" s="1"/>
  <c r="AC3286" i="32"/>
  <c r="AD3286" i="32" s="1"/>
  <c r="AC3287" i="32"/>
  <c r="AD3287" i="32" s="1"/>
  <c r="AC3288" i="32"/>
  <c r="AD3288" i="32" s="1"/>
  <c r="AC3289" i="32"/>
  <c r="AD3289" i="32" s="1"/>
  <c r="AC3290" i="32"/>
  <c r="AD3290" i="32" s="1"/>
  <c r="AC3291" i="32"/>
  <c r="AD3291" i="32" s="1"/>
  <c r="AC3292" i="32"/>
  <c r="AD3292" i="32" s="1"/>
  <c r="AC3293" i="32"/>
  <c r="AD3293" i="32" s="1"/>
  <c r="AC3294" i="32"/>
  <c r="AD3294" i="32" s="1"/>
  <c r="AC3295" i="32"/>
  <c r="AD3295" i="32" s="1"/>
  <c r="AC3296" i="32"/>
  <c r="AD3296" i="32" s="1"/>
  <c r="AC3297" i="32"/>
  <c r="AD3297" i="32" s="1"/>
  <c r="AC3298" i="32"/>
  <c r="AD3298" i="32" s="1"/>
  <c r="AC3299" i="32"/>
  <c r="AD3299" i="32" s="1"/>
  <c r="AC3300" i="32"/>
  <c r="AD3300" i="32" s="1"/>
  <c r="AC3301" i="32"/>
  <c r="AD3301" i="32" s="1"/>
  <c r="AC3302" i="32"/>
  <c r="AD3302" i="32" s="1"/>
  <c r="AC3303" i="32"/>
  <c r="AD3303" i="32" s="1"/>
  <c r="AC3304" i="32"/>
  <c r="AD3304" i="32" s="1"/>
  <c r="AC3305" i="32"/>
  <c r="AD3305" i="32" s="1"/>
  <c r="AC3306" i="32"/>
  <c r="AD3306" i="32" s="1"/>
  <c r="AC3307" i="32"/>
  <c r="AD3307" i="32" s="1"/>
  <c r="AC3308" i="32"/>
  <c r="AD3308" i="32" s="1"/>
  <c r="AC3309" i="32"/>
  <c r="AD3309" i="32" s="1"/>
  <c r="AC3310" i="32"/>
  <c r="AD3310" i="32" s="1"/>
  <c r="AC3311" i="32"/>
  <c r="AD3311" i="32" s="1"/>
  <c r="AC3312" i="32"/>
  <c r="AD3312" i="32" s="1"/>
  <c r="AC3313" i="32"/>
  <c r="AD3313" i="32" s="1"/>
  <c r="AC3314" i="32"/>
  <c r="AD3314" i="32" s="1"/>
  <c r="AC3315" i="32"/>
  <c r="AD3315" i="32" s="1"/>
  <c r="AC3316" i="32"/>
  <c r="AD3316" i="32" s="1"/>
  <c r="AC3317" i="32"/>
  <c r="AD3317" i="32" s="1"/>
  <c r="AC3318" i="32"/>
  <c r="AD3318" i="32" s="1"/>
  <c r="AC3319" i="32"/>
  <c r="AD3319" i="32" s="1"/>
  <c r="AC3320" i="32"/>
  <c r="AD3320" i="32" s="1"/>
  <c r="AC3321" i="32"/>
  <c r="AD3321" i="32" s="1"/>
  <c r="AC3322" i="32"/>
  <c r="AD3322" i="32" s="1"/>
  <c r="AC3323" i="32"/>
  <c r="AD3323" i="32" s="1"/>
  <c r="AC3324" i="32"/>
  <c r="AD3324" i="32" s="1"/>
  <c r="AC3325" i="32"/>
  <c r="AD3325" i="32" s="1"/>
  <c r="AC3326" i="32"/>
  <c r="AD3326" i="32" s="1"/>
  <c r="AC3327" i="32"/>
  <c r="AD3327" i="32" s="1"/>
  <c r="AC3328" i="32"/>
  <c r="AD3328" i="32" s="1"/>
  <c r="AC3329" i="32"/>
  <c r="AD3329" i="32" s="1"/>
  <c r="AC3330" i="32"/>
  <c r="AD3330" i="32" s="1"/>
  <c r="AC3331" i="32"/>
  <c r="AD3331" i="32" s="1"/>
  <c r="AC3332" i="32"/>
  <c r="AD3332" i="32" s="1"/>
  <c r="AC3333" i="32"/>
  <c r="AD3333" i="32" s="1"/>
  <c r="AC3334" i="32"/>
  <c r="AD3334" i="32" s="1"/>
  <c r="AC3335" i="32"/>
  <c r="AD3335" i="32" s="1"/>
  <c r="AC3336" i="32"/>
  <c r="AD3336" i="32" s="1"/>
  <c r="AC3337" i="32"/>
  <c r="AD3337" i="32" s="1"/>
  <c r="AC3338" i="32"/>
  <c r="AD3338" i="32" s="1"/>
  <c r="AC3339" i="32"/>
  <c r="AD3339" i="32" s="1"/>
  <c r="AC3340" i="32"/>
  <c r="AD3340" i="32" s="1"/>
  <c r="AC3341" i="32"/>
  <c r="AD3341" i="32" s="1"/>
  <c r="AC3342" i="32"/>
  <c r="AD3342" i="32" s="1"/>
  <c r="AC3343" i="32"/>
  <c r="AD3343" i="32" s="1"/>
  <c r="AC3344" i="32"/>
  <c r="AD3344" i="32" s="1"/>
  <c r="AC3345" i="32"/>
  <c r="AD3345" i="32" s="1"/>
  <c r="AC3346" i="32"/>
  <c r="AD3346" i="32" s="1"/>
  <c r="AC3347" i="32"/>
  <c r="AD3347" i="32" s="1"/>
  <c r="AC3349" i="32"/>
  <c r="AD3349" i="32" s="1"/>
  <c r="AC3360" i="32"/>
  <c r="AD3360" i="32" s="1"/>
  <c r="AC3364" i="32"/>
  <c r="AD3364" i="32" s="1"/>
  <c r="AC3366" i="32"/>
  <c r="AD3366" i="32" s="1"/>
  <c r="AC3369" i="32"/>
  <c r="AD3369" i="32" s="1"/>
  <c r="AC3370" i="32"/>
  <c r="AD3370" i="32" s="1"/>
  <c r="AC3376" i="32"/>
  <c r="AD3376" i="32" s="1"/>
  <c r="AC3379" i="32"/>
  <c r="AD3379" i="32" s="1"/>
  <c r="AC3386" i="32"/>
  <c r="AD3386" i="32" s="1"/>
  <c r="AC3387" i="32"/>
  <c r="AD3387" i="32" s="1"/>
  <c r="AC3396" i="32"/>
  <c r="AD3396" i="32" s="1"/>
  <c r="AC3397" i="32"/>
  <c r="AD3397" i="32" s="1"/>
  <c r="AC3402" i="32"/>
  <c r="AD3402" i="32" s="1"/>
  <c r="AC3413" i="32"/>
  <c r="AD3413" i="32" s="1"/>
  <c r="AC3416" i="32"/>
  <c r="AD3416" i="32" s="1"/>
  <c r="AC3417" i="32"/>
  <c r="AD3417" i="32" s="1"/>
  <c r="AC3421" i="32"/>
  <c r="AD3421" i="32" s="1"/>
  <c r="AC3431" i="32"/>
  <c r="AD3431" i="32" s="1"/>
  <c r="AC3432" i="32"/>
  <c r="AD3432" i="32" s="1"/>
  <c r="AC3434" i="32"/>
  <c r="AD3434" i="32" s="1"/>
  <c r="AC3436" i="32"/>
  <c r="AD3436" i="32" s="1"/>
  <c r="AC3437" i="32"/>
  <c r="AD3437" i="32" s="1"/>
  <c r="AC3438" i="32"/>
  <c r="AD3438" i="32" s="1"/>
  <c r="AC3439" i="32"/>
  <c r="AD3439" i="32" s="1"/>
  <c r="AC3440" i="32"/>
  <c r="AD3440" i="32" s="1"/>
  <c r="AC3441" i="32"/>
  <c r="AD3441" i="32" s="1"/>
  <c r="AC3442" i="32"/>
  <c r="AD3442" i="32" s="1"/>
  <c r="AC3444" i="32"/>
  <c r="AD3444" i="32" s="1"/>
  <c r="AC3445" i="32"/>
  <c r="AD3445" i="32" s="1"/>
  <c r="AC3447" i="32"/>
  <c r="AD3447" i="32" s="1"/>
  <c r="AC3477" i="32"/>
  <c r="AD3477" i="32" s="1"/>
  <c r="AC3485" i="32"/>
  <c r="AD3485" i="32" s="1"/>
  <c r="AC3492" i="32"/>
  <c r="AD3492" i="32" s="1"/>
  <c r="AC3496" i="32"/>
  <c r="AD3496" i="32" s="1"/>
  <c r="AC3497" i="32"/>
  <c r="AD3497" i="32" s="1"/>
  <c r="AC3510" i="32"/>
  <c r="AD3510" i="32" s="1"/>
  <c r="AC3520" i="32"/>
  <c r="AD3520" i="32" s="1"/>
  <c r="AC3524" i="32"/>
  <c r="AD3524" i="32" s="1"/>
  <c r="AC3532" i="32"/>
  <c r="AD3532" i="32" s="1"/>
  <c r="AC3534" i="32"/>
  <c r="AD3534" i="32" s="1"/>
  <c r="AC3556" i="32"/>
  <c r="AD3556" i="32" s="1"/>
  <c r="AC3568" i="32"/>
  <c r="AD3568" i="32" s="1"/>
  <c r="AC3569" i="32"/>
  <c r="AD3569" i="32" s="1"/>
  <c r="AC3592" i="32"/>
  <c r="AD3592" i="32" s="1"/>
  <c r="AC3600" i="32"/>
  <c r="AD3600" i="32" s="1"/>
  <c r="AC3604" i="32"/>
  <c r="AD3604" i="32" s="1"/>
  <c r="AC3607" i="32"/>
  <c r="AD3607" i="32" s="1"/>
  <c r="AC3616" i="32"/>
  <c r="AD3616" i="32" s="1"/>
  <c r="AC3619" i="32"/>
  <c r="AD3619" i="32" s="1"/>
  <c r="AC3633" i="32"/>
  <c r="AD3633" i="32" s="1"/>
  <c r="AC3640" i="32"/>
  <c r="AD3640" i="32" s="1"/>
  <c r="AC3649" i="32"/>
  <c r="AD3649" i="32" s="1"/>
  <c r="AC3653" i="32"/>
  <c r="AD3653" i="32" s="1"/>
  <c r="AC3676" i="32"/>
  <c r="AD3676" i="32" s="1"/>
  <c r="AC3681" i="32"/>
  <c r="AD3681" i="32" s="1"/>
  <c r="AC3684" i="32"/>
  <c r="AD3684" i="32" s="1"/>
  <c r="AC3691" i="32"/>
  <c r="AD3691" i="32" s="1"/>
  <c r="AC3695" i="32"/>
  <c r="AD3695" i="32" s="1"/>
  <c r="AC3697" i="32"/>
  <c r="AD3697" i="32" s="1"/>
  <c r="AC3724" i="32"/>
  <c r="AD3724" i="32" s="1"/>
  <c r="AC3728" i="32"/>
  <c r="AD3728" i="32" s="1"/>
  <c r="AC3737" i="32"/>
  <c r="AD3737" i="32" s="1"/>
  <c r="AC3740" i="32"/>
  <c r="AD3740" i="32" s="1"/>
  <c r="AC3745" i="32"/>
  <c r="AD3745" i="32" s="1"/>
  <c r="AC3746" i="32"/>
  <c r="AD3746" i="32" s="1"/>
  <c r="AC3749" i="32"/>
  <c r="AD3749" i="32" s="1"/>
  <c r="AC3751" i="32"/>
  <c r="AD3751" i="32" s="1"/>
  <c r="AC3752" i="32"/>
  <c r="AD3752" i="32" s="1"/>
  <c r="AC3754" i="32"/>
  <c r="AD3754" i="32" s="1"/>
  <c r="AC3763" i="32"/>
  <c r="AD3763" i="32" s="1"/>
  <c r="AC3764" i="32"/>
  <c r="AD3764" i="32" s="1"/>
  <c r="AC3765" i="32"/>
  <c r="AD3765" i="32" s="1"/>
  <c r="AC3766" i="32"/>
  <c r="AD3766" i="32" s="1"/>
  <c r="AC3771" i="32"/>
  <c r="AD3771" i="32" s="1"/>
  <c r="AC3777" i="32"/>
  <c r="AD3777" i="32" s="1"/>
  <c r="AC3778" i="32"/>
  <c r="AD3778" i="32" s="1"/>
  <c r="AC3779" i="32"/>
  <c r="AD3779" i="32" s="1"/>
  <c r="AC3780" i="32"/>
  <c r="AD3780" i="32" s="1"/>
  <c r="AC3781" i="32"/>
  <c r="AD3781" i="32" s="1"/>
  <c r="AC3782" i="32"/>
  <c r="AD3782" i="32" s="1"/>
  <c r="AC3783" i="32"/>
  <c r="AD3783" i="32" s="1"/>
  <c r="AC3784" i="32"/>
  <c r="AD3784" i="32" s="1"/>
  <c r="AC3785" i="32"/>
  <c r="AD3785" i="32" s="1"/>
  <c r="AC3787" i="32"/>
  <c r="AD3787" i="32" s="1"/>
  <c r="AC3789" i="32"/>
  <c r="AD3789" i="32" s="1"/>
  <c r="AC3790" i="32"/>
  <c r="AD3790" i="32" s="1"/>
  <c r="AC3791" i="32"/>
  <c r="AD3791" i="32" s="1"/>
  <c r="AC3792" i="32"/>
  <c r="AD3792" i="32" s="1"/>
  <c r="AC3793" i="32"/>
  <c r="AD3793" i="32" s="1"/>
  <c r="AC3794" i="32"/>
  <c r="AD3794" i="32" s="1"/>
  <c r="AC3795" i="32"/>
  <c r="AD3795" i="32" s="1"/>
  <c r="AC3796" i="32"/>
  <c r="AD3796" i="32" s="1"/>
  <c r="AC3797" i="32"/>
  <c r="AD3797" i="32" s="1"/>
  <c r="AC3798" i="32"/>
  <c r="AD3798" i="32" s="1"/>
  <c r="AC3799" i="32"/>
  <c r="AD3799" i="32" s="1"/>
  <c r="AC3801" i="32"/>
  <c r="AD3801" i="32" s="1"/>
  <c r="AC3802" i="32"/>
  <c r="AD3802" i="32" s="1"/>
  <c r="AC3803" i="32"/>
  <c r="AD3803" i="32" s="1"/>
  <c r="AC3804" i="32"/>
  <c r="AD3804" i="32" s="1"/>
  <c r="AC3805" i="32"/>
  <c r="AD3805" i="32" s="1"/>
  <c r="AC3806" i="32"/>
  <c r="AD3806" i="32" s="1"/>
  <c r="AC3807" i="32"/>
  <c r="AD3807" i="32" s="1"/>
  <c r="AC3808" i="32"/>
  <c r="AD3808" i="32" s="1"/>
  <c r="AC3809" i="32"/>
  <c r="AD3809" i="32" s="1"/>
  <c r="AC3810" i="32"/>
  <c r="AD3810" i="32" s="1"/>
  <c r="AC3811" i="32"/>
  <c r="AD3811" i="32" s="1"/>
  <c r="AC3812" i="32"/>
  <c r="AD3812" i="32" s="1"/>
  <c r="AC3813" i="32"/>
  <c r="AD3813" i="32" s="1"/>
  <c r="AC3814" i="32"/>
  <c r="AD3814" i="32" s="1"/>
  <c r="AC3815" i="32"/>
  <c r="AD3815" i="32" s="1"/>
  <c r="AC3816" i="32"/>
  <c r="AD3816" i="32" s="1"/>
  <c r="AC3817" i="32"/>
  <c r="AD3817" i="32" s="1"/>
  <c r="AC3818" i="32"/>
  <c r="AD3818" i="32" s="1"/>
  <c r="AC3820" i="32"/>
  <c r="AD3820" i="32" s="1"/>
  <c r="AC3821" i="32"/>
  <c r="AD3821" i="32" s="1"/>
  <c r="AC3822" i="32"/>
  <c r="AD3822" i="32" s="1"/>
  <c r="AC3823" i="32"/>
  <c r="AD3823" i="32" s="1"/>
  <c r="AC3824" i="32"/>
  <c r="AD3824" i="32" s="1"/>
  <c r="AC3825" i="32"/>
  <c r="AD3825" i="32" s="1"/>
  <c r="AC3826" i="32"/>
  <c r="AD3826" i="32" s="1"/>
  <c r="AC3827" i="32"/>
  <c r="AD3827" i="32" s="1"/>
  <c r="AC3828" i="32"/>
  <c r="AD3828" i="32" s="1"/>
  <c r="AC3829" i="32"/>
  <c r="AD3829" i="32" s="1"/>
  <c r="AC3830" i="32"/>
  <c r="AD3830" i="32" s="1"/>
  <c r="AC3831" i="32"/>
  <c r="AD3831" i="32" s="1"/>
  <c r="AC3832" i="32"/>
  <c r="AD3832" i="32" s="1"/>
  <c r="AC3833" i="32"/>
  <c r="AD3833" i="32" s="1"/>
  <c r="AC3834" i="32"/>
  <c r="AD3834" i="32" s="1"/>
  <c r="AC3835" i="32"/>
  <c r="AD3835" i="32" s="1"/>
  <c r="AC3836" i="32"/>
  <c r="AD3836" i="32" s="1"/>
  <c r="AC3837" i="32"/>
  <c r="AD3837" i="32" s="1"/>
  <c r="AC3838" i="32"/>
  <c r="AD3838" i="32" s="1"/>
  <c r="AC3839" i="32"/>
  <c r="AD3839" i="32" s="1"/>
  <c r="AC3840" i="32"/>
  <c r="AD3840" i="32" s="1"/>
  <c r="AC3841" i="32"/>
  <c r="AD3841" i="32" s="1"/>
  <c r="AC3842" i="32"/>
  <c r="AD3842" i="32" s="1"/>
  <c r="AC3843" i="32"/>
  <c r="AD3843" i="32" s="1"/>
  <c r="AC3844" i="32"/>
  <c r="AD3844" i="32" s="1"/>
  <c r="AC3845" i="32"/>
  <c r="AD3845" i="32" s="1"/>
  <c r="AC3846" i="32"/>
  <c r="AD3846" i="32" s="1"/>
  <c r="AC3847" i="32"/>
  <c r="AD3847" i="32" s="1"/>
  <c r="AC3849" i="32"/>
  <c r="AD3849" i="32" s="1"/>
  <c r="AC3850" i="32"/>
  <c r="AD3850" i="32" s="1"/>
  <c r="AC3851" i="32"/>
  <c r="AD3851" i="32" s="1"/>
  <c r="AC3852" i="32"/>
  <c r="AD3852" i="32" s="1"/>
  <c r="AC3853" i="32"/>
  <c r="AD3853" i="32" s="1"/>
  <c r="AC3854" i="32"/>
  <c r="AD3854" i="32" s="1"/>
  <c r="AC3855" i="32"/>
  <c r="AD3855" i="32" s="1"/>
  <c r="AC3856" i="32"/>
  <c r="AD3856" i="32" s="1"/>
  <c r="AC3857" i="32"/>
  <c r="AD3857" i="32" s="1"/>
  <c r="AC3858" i="32"/>
  <c r="AD3858" i="32" s="1"/>
  <c r="AC3859" i="32"/>
  <c r="AD3859" i="32" s="1"/>
  <c r="AC3860" i="32"/>
  <c r="AD3860" i="32" s="1"/>
  <c r="AC3861" i="32"/>
  <c r="AD3861" i="32" s="1"/>
  <c r="AC3862" i="32"/>
  <c r="AD3862" i="32" s="1"/>
  <c r="AC3863" i="32"/>
  <c r="AD3863" i="32" s="1"/>
  <c r="AC3864" i="32"/>
  <c r="AD3864" i="32" s="1"/>
  <c r="AC3865" i="32"/>
  <c r="AD3865" i="32" s="1"/>
  <c r="AC3866" i="32"/>
  <c r="AD3866" i="32" s="1"/>
  <c r="AC3869" i="32"/>
  <c r="AD3869" i="32" s="1"/>
  <c r="AC3870" i="32"/>
  <c r="AD3870" i="32" s="1"/>
  <c r="AC3871" i="32"/>
  <c r="AD3871" i="32" s="1"/>
  <c r="AC3872" i="32"/>
  <c r="AD3872" i="32" s="1"/>
  <c r="AC3873" i="32"/>
  <c r="AD3873" i="32" s="1"/>
  <c r="AC3874" i="32"/>
  <c r="AD3874" i="32" s="1"/>
  <c r="AC3875" i="32"/>
  <c r="AD3875" i="32" s="1"/>
  <c r="AC3877" i="32"/>
  <c r="AD3877" i="32" s="1"/>
  <c r="AC3878" i="32"/>
  <c r="AD3878" i="32" s="1"/>
  <c r="AC3879" i="32"/>
  <c r="AD3879" i="32" s="1"/>
  <c r="AC3880" i="32"/>
  <c r="AD3880" i="32" s="1"/>
  <c r="AC3881" i="32"/>
  <c r="AD3881" i="32" s="1"/>
  <c r="AC3882" i="32"/>
  <c r="AD3882" i="32" s="1"/>
  <c r="AC3883" i="32"/>
  <c r="AD3883" i="32" s="1"/>
  <c r="AC3884" i="32"/>
  <c r="AD3884" i="32" s="1"/>
  <c r="AC3885" i="32"/>
  <c r="AD3885" i="32" s="1"/>
  <c r="AC3886" i="32"/>
  <c r="AD3886" i="32" s="1"/>
  <c r="AC3887" i="32"/>
  <c r="AD3887" i="32" s="1"/>
  <c r="AC3888" i="32"/>
  <c r="AD3888" i="32" s="1"/>
  <c r="AC3889" i="32"/>
  <c r="AD3889" i="32" s="1"/>
  <c r="AC3890" i="32"/>
  <c r="AD3890" i="32" s="1"/>
  <c r="AC3891" i="32"/>
  <c r="AD3891" i="32" s="1"/>
  <c r="AC3892" i="32"/>
  <c r="AD3892" i="32" s="1"/>
  <c r="AC3893" i="32"/>
  <c r="AD3893" i="32" s="1"/>
  <c r="AC3894" i="32"/>
  <c r="AD3894" i="32" s="1"/>
  <c r="AC3895" i="32"/>
  <c r="AD3895" i="32" s="1"/>
  <c r="AC3897" i="32"/>
  <c r="AD3897" i="32" s="1"/>
  <c r="AC3898" i="32"/>
  <c r="AD3898" i="32" s="1"/>
  <c r="AC3899" i="32"/>
  <c r="AD3899" i="32" s="1"/>
  <c r="AC3900" i="32"/>
  <c r="AD3900" i="32" s="1"/>
  <c r="AC3901" i="32"/>
  <c r="AD3901" i="32" s="1"/>
  <c r="AC3902" i="32"/>
  <c r="AD3902" i="32" s="1"/>
  <c r="AC3903" i="32"/>
  <c r="AD3903" i="32" s="1"/>
  <c r="AC3904" i="32"/>
  <c r="AD3904" i="32" s="1"/>
  <c r="AC3906" i="32"/>
  <c r="AD3906" i="32" s="1"/>
  <c r="AC3907" i="32"/>
  <c r="AD3907" i="32" s="1"/>
  <c r="AC3908" i="32"/>
  <c r="AD3908" i="32" s="1"/>
  <c r="AC3909" i="32"/>
  <c r="AD3909" i="32" s="1"/>
  <c r="AC3910" i="32"/>
  <c r="AD3910" i="32" s="1"/>
  <c r="AC3911" i="32"/>
  <c r="AD3911" i="32" s="1"/>
  <c r="AC3912" i="32"/>
  <c r="AD3912" i="32" s="1"/>
  <c r="AC3913" i="32"/>
  <c r="AD3913" i="32" s="1"/>
  <c r="AC3914" i="32"/>
  <c r="AD3914" i="32" s="1"/>
  <c r="AC3916" i="32"/>
  <c r="AD3916" i="32" s="1"/>
  <c r="AC3917" i="32"/>
  <c r="AD3917" i="32" s="1"/>
  <c r="AC3918" i="32"/>
  <c r="AD3918" i="32" s="1"/>
  <c r="AC3920" i="32"/>
  <c r="AD3920" i="32" s="1"/>
  <c r="AC3921" i="32"/>
  <c r="AD3921" i="32" s="1"/>
  <c r="AC3922" i="32"/>
  <c r="AD3922" i="32" s="1"/>
  <c r="AC3923" i="32"/>
  <c r="AD3923" i="32" s="1"/>
  <c r="AC3924" i="32"/>
  <c r="AD3924" i="32" s="1"/>
  <c r="AC3927" i="32"/>
  <c r="AD3927" i="32" s="1"/>
  <c r="AC3928" i="32"/>
  <c r="AD3928" i="32" s="1"/>
  <c r="AC3929" i="32"/>
  <c r="AD3929" i="32" s="1"/>
  <c r="AC3931" i="32"/>
  <c r="AD3931" i="32" s="1"/>
  <c r="AC3932" i="32"/>
  <c r="AD3932" i="32" s="1"/>
  <c r="AC3933" i="32"/>
  <c r="AD3933" i="32" s="1"/>
  <c r="AC3934" i="32"/>
  <c r="AD3934" i="32" s="1"/>
  <c r="AC3935" i="32"/>
  <c r="AD3935" i="32" s="1"/>
  <c r="AC3937" i="32"/>
  <c r="AD3937" i="32" s="1"/>
  <c r="AC3939" i="32"/>
  <c r="AD3939" i="32" s="1"/>
  <c r="AC3940" i="32"/>
  <c r="AD3940" i="32" s="1"/>
  <c r="AC3941" i="32"/>
  <c r="AD3941" i="32" s="1"/>
  <c r="AC3942" i="32"/>
  <c r="AD3942" i="32" s="1"/>
  <c r="AC3943" i="32"/>
  <c r="AD3943" i="32" s="1"/>
  <c r="AC3944" i="32"/>
  <c r="AD3944" i="32" s="1"/>
  <c r="AC3945" i="32"/>
  <c r="AD3945" i="32" s="1"/>
  <c r="AC3946" i="32"/>
  <c r="AD3946" i="32" s="1"/>
  <c r="AC3947" i="32"/>
  <c r="AD3947" i="32" s="1"/>
  <c r="AC3948" i="32"/>
  <c r="AD3948" i="32" s="1"/>
  <c r="AC3949" i="32"/>
  <c r="AD3949" i="32" s="1"/>
  <c r="AC3950" i="32"/>
  <c r="AD3950" i="32" s="1"/>
  <c r="AC3951" i="32"/>
  <c r="AD3951" i="32" s="1"/>
  <c r="AC3952" i="32"/>
  <c r="AD3952" i="32" s="1"/>
  <c r="AC3953" i="32"/>
  <c r="AD3953" i="32" s="1"/>
  <c r="AC3954" i="32"/>
  <c r="AD3954" i="32" s="1"/>
  <c r="AC3957" i="32"/>
  <c r="AD3957" i="32" s="1"/>
  <c r="AC3960" i="32"/>
  <c r="AD3960" i="32" s="1"/>
  <c r="AC3961" i="32"/>
  <c r="AD3961" i="32" s="1"/>
  <c r="AC3962" i="32"/>
  <c r="AD3962" i="32" s="1"/>
  <c r="AC3963" i="32"/>
  <c r="AD3963" i="32" s="1"/>
  <c r="AC3964" i="32"/>
  <c r="AD3964" i="32" s="1"/>
  <c r="AC3965" i="32"/>
  <c r="AD3965" i="32" s="1"/>
  <c r="AC3966" i="32"/>
  <c r="AD3966" i="32" s="1"/>
  <c r="AC3967" i="32"/>
  <c r="AD3967" i="32" s="1"/>
  <c r="AC3968" i="32"/>
  <c r="AD3968" i="32" s="1"/>
  <c r="AC3969" i="32"/>
  <c r="AD3969" i="32" s="1"/>
  <c r="AC3970" i="32"/>
  <c r="AD3970" i="32" s="1"/>
  <c r="AC3971" i="32"/>
  <c r="AD3971" i="32" s="1"/>
  <c r="AC3973" i="32"/>
  <c r="AD3973" i="32" s="1"/>
  <c r="AC3975" i="32"/>
  <c r="AD3975" i="32" s="1"/>
  <c r="AC3976" i="32"/>
  <c r="AD3976" i="32" s="1"/>
  <c r="AC3977" i="32"/>
  <c r="AD3977" i="32" s="1"/>
  <c r="AC3978" i="32"/>
  <c r="AD3978" i="32" s="1"/>
  <c r="AC3979" i="32"/>
  <c r="AD3979" i="32" s="1"/>
  <c r="AC3980" i="32"/>
  <c r="AD3980" i="32" s="1"/>
  <c r="AC3981" i="32"/>
  <c r="AD3981" i="32" s="1"/>
  <c r="AC3982" i="32"/>
  <c r="AD3982" i="32" s="1"/>
  <c r="AC3983" i="32"/>
  <c r="AD3983" i="32" s="1"/>
  <c r="AC3984" i="32"/>
  <c r="AD3984" i="32" s="1"/>
  <c r="AC3988" i="32"/>
  <c r="AD3988" i="32" s="1"/>
  <c r="AC3989" i="32"/>
  <c r="AD3989" i="32" s="1"/>
  <c r="AC3992" i="32"/>
  <c r="AD3992" i="32" s="1"/>
  <c r="AC3994" i="32"/>
  <c r="AD3994" i="32" s="1"/>
  <c r="AC3995" i="32"/>
  <c r="AD3995" i="32" s="1"/>
  <c r="AC3996" i="32"/>
  <c r="AD3996" i="32" s="1"/>
  <c r="AC3997" i="32"/>
  <c r="AD3997" i="32" s="1"/>
  <c r="AC3998" i="32"/>
  <c r="AD3998" i="32" s="1"/>
  <c r="AC4000" i="32"/>
  <c r="AD4000" i="32" s="1"/>
  <c r="AC4001" i="32"/>
  <c r="AD4001" i="32" s="1"/>
  <c r="AC4003" i="32"/>
  <c r="AD4003" i="32" s="1"/>
  <c r="AC4012" i="32"/>
  <c r="AD4012" i="32" s="1"/>
  <c r="AC4021" i="32"/>
  <c r="AD4021" i="32" s="1"/>
  <c r="AC4025" i="32"/>
  <c r="AD4025" i="32" s="1"/>
  <c r="AC4027" i="32"/>
  <c r="AD4027" i="32" s="1"/>
  <c r="AC4037" i="32"/>
  <c r="AD4037" i="32" s="1"/>
  <c r="AC4043" i="32"/>
  <c r="AD4043" i="32" s="1"/>
  <c r="AC4073" i="32"/>
  <c r="AD4073" i="32" s="1"/>
  <c r="AC4075" i="32"/>
  <c r="AD4075" i="32" s="1"/>
  <c r="AC4079" i="32"/>
  <c r="AD4079" i="32" s="1"/>
  <c r="AC4080" i="32"/>
  <c r="AD4080" i="32" s="1"/>
  <c r="AC4081" i="32"/>
  <c r="AD4081" i="32" s="1"/>
  <c r="AC4083" i="32"/>
  <c r="AD4083" i="32" s="1"/>
  <c r="AC4086" i="32"/>
  <c r="AD4086" i="32" s="1"/>
  <c r="AC4087" i="32"/>
  <c r="AD4087" i="32" s="1"/>
  <c r="AC4088" i="32"/>
  <c r="AD4088" i="32" s="1"/>
  <c r="AC4091" i="32"/>
  <c r="AD4091" i="32" s="1"/>
  <c r="AC4096" i="32"/>
  <c r="AD4096" i="32" s="1"/>
  <c r="AC4099" i="32"/>
  <c r="AD4099" i="32" s="1"/>
  <c r="AC4101" i="32"/>
  <c r="AD4101" i="32" s="1"/>
  <c r="AC4102" i="32"/>
  <c r="AD4102" i="32" s="1"/>
  <c r="AC4104" i="32"/>
  <c r="AD4104" i="32" s="1"/>
  <c r="AC4106" i="32"/>
  <c r="AD4106" i="32" s="1"/>
  <c r="AC4107" i="32"/>
  <c r="AD4107" i="32" s="1"/>
  <c r="AC4108" i="32"/>
  <c r="AD4108" i="32" s="1"/>
  <c r="AC4109" i="32"/>
  <c r="AD4109" i="32" s="1"/>
  <c r="AC4110" i="32"/>
  <c r="AD4110" i="32" s="1"/>
  <c r="AC4111" i="32"/>
  <c r="AD4111" i="32" s="1"/>
  <c r="AC4112" i="32"/>
  <c r="AD4112" i="32" s="1"/>
  <c r="AC4113" i="32"/>
  <c r="AD4113" i="32" s="1"/>
  <c r="AC4114" i="32"/>
  <c r="AD4114" i="32" s="1"/>
  <c r="AC4115" i="32"/>
  <c r="AD4115" i="32" s="1"/>
  <c r="AC4116" i="32"/>
  <c r="AD4116" i="32" s="1"/>
  <c r="AC4117" i="32"/>
  <c r="AD4117" i="32" s="1"/>
  <c r="AC4118" i="32"/>
  <c r="AD4118" i="32" s="1"/>
  <c r="AC4119" i="32"/>
  <c r="AD4119" i="32" s="1"/>
  <c r="AC4120" i="32"/>
  <c r="AD4120" i="32" s="1"/>
  <c r="AC4121" i="32"/>
  <c r="AD4121" i="32" s="1"/>
  <c r="AC4122" i="32"/>
  <c r="AD4122" i="32" s="1"/>
  <c r="AC4123" i="32"/>
  <c r="AD4123" i="32" s="1"/>
  <c r="AC4124" i="32"/>
  <c r="AD4124" i="32" s="1"/>
  <c r="AC4125" i="32"/>
  <c r="AD4125" i="32" s="1"/>
  <c r="AC4126" i="32"/>
  <c r="AD4126" i="32" s="1"/>
  <c r="AC4127" i="32"/>
  <c r="AD4127" i="32" s="1"/>
  <c r="AC4128" i="32"/>
  <c r="AD4128" i="32" s="1"/>
  <c r="AC4129" i="32"/>
  <c r="AD4129" i="32" s="1"/>
  <c r="AC4130" i="32"/>
  <c r="AD4130" i="32" s="1"/>
  <c r="AC4131" i="32"/>
  <c r="AD4131" i="32" s="1"/>
  <c r="AC4132" i="32"/>
  <c r="AD4132" i="32" s="1"/>
  <c r="AC4133" i="32"/>
  <c r="AD4133" i="32" s="1"/>
  <c r="AC4134" i="32"/>
  <c r="AD4134" i="32" s="1"/>
  <c r="AC4135" i="32"/>
  <c r="AD4135" i="32" s="1"/>
  <c r="AC4136" i="32"/>
  <c r="AD4136" i="32" s="1"/>
  <c r="AC4137" i="32"/>
  <c r="AD4137" i="32" s="1"/>
  <c r="AC4138" i="32"/>
  <c r="AD4138" i="32" s="1"/>
  <c r="AC4139" i="32"/>
  <c r="AD4139" i="32" s="1"/>
  <c r="AC4140" i="32"/>
  <c r="AD4140" i="32" s="1"/>
  <c r="AC4141" i="32"/>
  <c r="AD4141" i="32" s="1"/>
  <c r="AC4142" i="32"/>
  <c r="AD4142" i="32" s="1"/>
  <c r="AC4143" i="32"/>
  <c r="AD4143" i="32" s="1"/>
  <c r="AC4144" i="32"/>
  <c r="AD4144" i="32" s="1"/>
  <c r="AC4145" i="32"/>
  <c r="AD4145" i="32" s="1"/>
  <c r="AC4146" i="32"/>
  <c r="AD4146" i="32" s="1"/>
  <c r="AC4147" i="32"/>
  <c r="AD4147" i="32" s="1"/>
  <c r="AC4148" i="32"/>
  <c r="AD4148" i="32" s="1"/>
  <c r="AC4149" i="32"/>
  <c r="AD4149" i="32" s="1"/>
  <c r="AC4150" i="32"/>
  <c r="AD4150" i="32" s="1"/>
  <c r="AC4151" i="32"/>
  <c r="AD4151" i="32" s="1"/>
  <c r="AC4152" i="32"/>
  <c r="AD4152" i="32" s="1"/>
  <c r="AC4153" i="32"/>
  <c r="AD4153" i="32" s="1"/>
  <c r="AC4154" i="32"/>
  <c r="AD4154" i="32" s="1"/>
  <c r="AC4155" i="32"/>
  <c r="AD4155" i="32" s="1"/>
  <c r="AC4156" i="32"/>
  <c r="AD4156" i="32" s="1"/>
  <c r="AC4157" i="32"/>
  <c r="AD4157" i="32" s="1"/>
  <c r="AC4158" i="32"/>
  <c r="AD4158" i="32" s="1"/>
  <c r="AC4159" i="32"/>
  <c r="AD4159" i="32" s="1"/>
  <c r="AC4160" i="32"/>
  <c r="AD4160" i="32" s="1"/>
  <c r="AC4161" i="32"/>
  <c r="AD4161" i="32" s="1"/>
  <c r="AC4162" i="32"/>
  <c r="AD4162" i="32" s="1"/>
  <c r="AC4163" i="32"/>
  <c r="AD4163" i="32" s="1"/>
  <c r="AC4164" i="32"/>
  <c r="AD4164" i="32" s="1"/>
  <c r="AC4165" i="32"/>
  <c r="AD4165" i="32" s="1"/>
  <c r="AC4166" i="32"/>
  <c r="AD4166" i="32" s="1"/>
  <c r="AC4167" i="32"/>
  <c r="AD4167" i="32" s="1"/>
  <c r="AC4168" i="32"/>
  <c r="AD4168" i="32" s="1"/>
  <c r="AC4172" i="32"/>
  <c r="AD4172" i="32" s="1"/>
  <c r="AC4174" i="32"/>
  <c r="AD4174" i="32" s="1"/>
  <c r="AC4175" i="32"/>
  <c r="AD4175" i="32" s="1"/>
  <c r="AC4176" i="32"/>
  <c r="AD4176" i="32" s="1"/>
  <c r="AC4177" i="32"/>
  <c r="AD4177" i="32" s="1"/>
  <c r="AC4178" i="32"/>
  <c r="AD4178" i="32" s="1"/>
  <c r="AC4179" i="32"/>
  <c r="AD4179" i="32" s="1"/>
  <c r="AC4180" i="32"/>
  <c r="AD4180" i="32" s="1"/>
  <c r="AC4181" i="32"/>
  <c r="AD4181" i="32" s="1"/>
  <c r="AC4182" i="32"/>
  <c r="AD4182" i="32" s="1"/>
  <c r="AC4183" i="32"/>
  <c r="AD4183" i="32" s="1"/>
  <c r="AC4184" i="32"/>
  <c r="AD4184" i="32" s="1"/>
  <c r="AC4185" i="32"/>
  <c r="AD4185" i="32" s="1"/>
  <c r="AC4186" i="32"/>
  <c r="AD4186" i="32" s="1"/>
  <c r="AC4187" i="32"/>
  <c r="AD4187" i="32" s="1"/>
  <c r="AC4188" i="32"/>
  <c r="AD4188" i="32" s="1"/>
  <c r="AC4189" i="32"/>
  <c r="AD4189" i="32" s="1"/>
  <c r="AC4190" i="32"/>
  <c r="AD4190" i="32" s="1"/>
  <c r="AC4191" i="32"/>
  <c r="AD4191" i="32" s="1"/>
  <c r="AC4192" i="32"/>
  <c r="AD4192" i="32" s="1"/>
  <c r="AC4193" i="32"/>
  <c r="AD4193" i="32" s="1"/>
  <c r="AC4194" i="32"/>
  <c r="AD4194" i="32" s="1"/>
  <c r="AC4195" i="32"/>
  <c r="AD4195" i="32" s="1"/>
  <c r="AC4196" i="32"/>
  <c r="AD4196" i="32" s="1"/>
  <c r="AC4197" i="32"/>
  <c r="AD4197" i="32" s="1"/>
  <c r="AC4198" i="32"/>
  <c r="AD4198" i="32" s="1"/>
  <c r="AC4199" i="32"/>
  <c r="AD4199" i="32" s="1"/>
  <c r="AC4200" i="32"/>
  <c r="AD4200" i="32" s="1"/>
  <c r="AC4201" i="32"/>
  <c r="AD4201" i="32" s="1"/>
  <c r="AC4202" i="32"/>
  <c r="AD4202" i="32" s="1"/>
  <c r="AC4203" i="32"/>
  <c r="AD4203" i="32" s="1"/>
  <c r="AC4204" i="32"/>
  <c r="AD4204" i="32" s="1"/>
  <c r="AC4205" i="32"/>
  <c r="AD4205" i="32" s="1"/>
  <c r="AC4206" i="32"/>
  <c r="AD4206" i="32" s="1"/>
  <c r="AC4207" i="32"/>
  <c r="AD4207" i="32" s="1"/>
  <c r="AC4208" i="32"/>
  <c r="AD4208" i="32" s="1"/>
  <c r="AC4209" i="32"/>
  <c r="AD4209" i="32" s="1"/>
  <c r="AC4210" i="32"/>
  <c r="AD4210" i="32" s="1"/>
  <c r="AC4211" i="32"/>
  <c r="AD4211" i="32" s="1"/>
  <c r="AC4212" i="32"/>
  <c r="AD4212" i="32" s="1"/>
  <c r="AC4213" i="32"/>
  <c r="AD4213" i="32" s="1"/>
  <c r="AC4214" i="32"/>
  <c r="AD4214" i="32" s="1"/>
  <c r="AC4215" i="32"/>
  <c r="AD4215" i="32" s="1"/>
  <c r="AC4216" i="32"/>
  <c r="AD4216" i="32" s="1"/>
  <c r="AC4217" i="32"/>
  <c r="AD4217" i="32" s="1"/>
  <c r="AC4218" i="32"/>
  <c r="AD4218" i="32" s="1"/>
  <c r="AC4219" i="32"/>
  <c r="AD4219" i="32" s="1"/>
  <c r="AC4220" i="32"/>
  <c r="AD4220" i="32" s="1"/>
  <c r="AC4221" i="32"/>
  <c r="AD4221" i="32" s="1"/>
  <c r="AC4222" i="32"/>
  <c r="AD4222" i="32" s="1"/>
  <c r="AC4223" i="32"/>
  <c r="AD4223" i="32" s="1"/>
  <c r="AC4224" i="32"/>
  <c r="AD4224" i="32" s="1"/>
  <c r="AC4225" i="32"/>
  <c r="AD4225" i="32" s="1"/>
  <c r="AC4226" i="32"/>
  <c r="AD4226" i="32" s="1"/>
  <c r="AC4227" i="32"/>
  <c r="AD4227" i="32" s="1"/>
  <c r="AC4228" i="32"/>
  <c r="AD4228" i="32" s="1"/>
  <c r="AC4229" i="32"/>
  <c r="AD4229" i="32" s="1"/>
  <c r="AC4230" i="32"/>
  <c r="AD4230" i="32" s="1"/>
  <c r="AC4231" i="32"/>
  <c r="AD4231" i="32" s="1"/>
  <c r="AC4232" i="32"/>
  <c r="AD4232" i="32" s="1"/>
  <c r="AC4233" i="32"/>
  <c r="AD4233" i="32" s="1"/>
  <c r="AC4234" i="32"/>
  <c r="AD4234" i="32" s="1"/>
  <c r="AC4235" i="32"/>
  <c r="AD4235" i="32" s="1"/>
  <c r="AC4236" i="32"/>
  <c r="AD4236" i="32" s="1"/>
  <c r="AC4237" i="32"/>
  <c r="AD4237" i="32" s="1"/>
  <c r="AC4238" i="32"/>
  <c r="AD4238" i="32" s="1"/>
  <c r="AC4239" i="32"/>
  <c r="AD4239" i="32" s="1"/>
  <c r="AC4240" i="32"/>
  <c r="AD4240" i="32" s="1"/>
  <c r="AC4241" i="32"/>
  <c r="AD4241" i="32" s="1"/>
  <c r="AC4242" i="32"/>
  <c r="AD4242" i="32" s="1"/>
  <c r="AC4243" i="32"/>
  <c r="AD4243" i="32" s="1"/>
  <c r="AC4244" i="32"/>
  <c r="AD4244" i="32" s="1"/>
  <c r="AC4245" i="32"/>
  <c r="AD4245" i="32" s="1"/>
  <c r="AC4246" i="32"/>
  <c r="AD4246" i="32" s="1"/>
  <c r="AC4247" i="32"/>
  <c r="AD4247" i="32" s="1"/>
  <c r="AC4248" i="32"/>
  <c r="AD4248" i="32" s="1"/>
  <c r="AC4249" i="32"/>
  <c r="AD4249" i="32" s="1"/>
  <c r="AC4250" i="32"/>
  <c r="AD4250" i="32" s="1"/>
  <c r="AC4251" i="32"/>
  <c r="AD4251" i="32" s="1"/>
  <c r="AC4252" i="32"/>
  <c r="AD4252" i="32" s="1"/>
  <c r="AC4253" i="32"/>
  <c r="AD4253" i="32" s="1"/>
  <c r="AC4254" i="32"/>
  <c r="AD4254" i="32" s="1"/>
  <c r="AC4255" i="32"/>
  <c r="AD4255" i="32" s="1"/>
  <c r="AC4256" i="32"/>
  <c r="AD4256" i="32" s="1"/>
  <c r="AC4257" i="32"/>
  <c r="AD4257" i="32" s="1"/>
  <c r="AC4258" i="32"/>
  <c r="AD4258" i="32" s="1"/>
  <c r="AC4259" i="32"/>
  <c r="AD4259" i="32" s="1"/>
  <c r="AC4260" i="32"/>
  <c r="AD4260" i="32" s="1"/>
  <c r="AC4261" i="32"/>
  <c r="AD4261" i="32" s="1"/>
  <c r="AC4262" i="32"/>
  <c r="AD4262" i="32" s="1"/>
  <c r="AC4263" i="32"/>
  <c r="AD4263" i="32" s="1"/>
  <c r="AC4264" i="32"/>
  <c r="AD4264" i="32" s="1"/>
  <c r="AC4265" i="32"/>
  <c r="AD4265" i="32" s="1"/>
  <c r="AC4266" i="32"/>
  <c r="AD4266" i="32" s="1"/>
  <c r="AC4267" i="32"/>
  <c r="AD4267" i="32" s="1"/>
  <c r="AC4268" i="32"/>
  <c r="AD4268" i="32" s="1"/>
  <c r="AC4269" i="32"/>
  <c r="AD4269" i="32" s="1"/>
  <c r="AC4270" i="32"/>
  <c r="AD4270" i="32" s="1"/>
  <c r="AC4271" i="32"/>
  <c r="AD4271" i="32" s="1"/>
  <c r="AC4272" i="32"/>
  <c r="AD4272" i="32" s="1"/>
  <c r="AC4273" i="32"/>
  <c r="AD4273" i="32" s="1"/>
  <c r="AC4274" i="32"/>
  <c r="AD4274" i="32" s="1"/>
  <c r="AC4275" i="32"/>
  <c r="AD4275" i="32" s="1"/>
  <c r="AC4276" i="32"/>
  <c r="AD4276" i="32" s="1"/>
  <c r="AC4277" i="32"/>
  <c r="AD4277" i="32" s="1"/>
  <c r="AC4278" i="32"/>
  <c r="AD4278" i="32" s="1"/>
  <c r="AC4279" i="32"/>
  <c r="AD4279" i="32" s="1"/>
  <c r="AC4280" i="32"/>
  <c r="AD4280" i="32" s="1"/>
  <c r="AC4281" i="32"/>
  <c r="AD4281" i="32" s="1"/>
  <c r="AC4282" i="32"/>
  <c r="AD4282" i="32" s="1"/>
  <c r="AC4283" i="32"/>
  <c r="AD4283" i="32" s="1"/>
  <c r="AC4284" i="32"/>
  <c r="AD4284" i="32" s="1"/>
  <c r="AC4285" i="32"/>
  <c r="AD4285" i="32" s="1"/>
  <c r="AC4286" i="32"/>
  <c r="AD4286" i="32" s="1"/>
  <c r="AC4287" i="32"/>
  <c r="AD4287" i="32" s="1"/>
  <c r="AC4288" i="32"/>
  <c r="AD4288" i="32" s="1"/>
  <c r="AC4289" i="32"/>
  <c r="AD4289" i="32" s="1"/>
  <c r="AC4290" i="32"/>
  <c r="AD4290" i="32" s="1"/>
  <c r="AC4291" i="32"/>
  <c r="AD4291" i="32" s="1"/>
  <c r="AC4292" i="32"/>
  <c r="AD4292" i="32" s="1"/>
  <c r="AC4293" i="32"/>
  <c r="AD4293" i="32" s="1"/>
  <c r="AC4294" i="32"/>
  <c r="AD4294" i="32" s="1"/>
  <c r="AC4295" i="32"/>
  <c r="AD4295" i="32" s="1"/>
  <c r="AC4296" i="32"/>
  <c r="AD4296" i="32" s="1"/>
  <c r="AC4297" i="32"/>
  <c r="AD4297" i="32" s="1"/>
  <c r="AC4298" i="32"/>
  <c r="AD4298" i="32" s="1"/>
  <c r="AC4299" i="32"/>
  <c r="AD4299" i="32" s="1"/>
  <c r="AC4300" i="32"/>
  <c r="AD4300" i="32" s="1"/>
  <c r="AC4301" i="32"/>
  <c r="AD4301" i="32" s="1"/>
  <c r="AC4302" i="32"/>
  <c r="AD4302" i="32" s="1"/>
  <c r="AC4303" i="32"/>
  <c r="AD4303" i="32" s="1"/>
  <c r="AC4304" i="32"/>
  <c r="AD4304" i="32" s="1"/>
  <c r="AC4305" i="32"/>
  <c r="AD4305" i="32" s="1"/>
  <c r="AC4306" i="32"/>
  <c r="AD4306" i="32" s="1"/>
  <c r="AC4307" i="32"/>
  <c r="AD4307" i="32" s="1"/>
  <c r="AC4308" i="32"/>
  <c r="AD4308" i="32" s="1"/>
  <c r="AC4309" i="32"/>
  <c r="AD4309" i="32" s="1"/>
  <c r="AC4310" i="32"/>
  <c r="AD4310" i="32" s="1"/>
  <c r="AC4311" i="32"/>
  <c r="AD4311" i="32" s="1"/>
  <c r="AC4312" i="32"/>
  <c r="AD4312" i="32" s="1"/>
  <c r="AC4313" i="32"/>
  <c r="AD4313" i="32" s="1"/>
  <c r="AC4314" i="32"/>
  <c r="AD4314" i="32" s="1"/>
  <c r="AC4315" i="32"/>
  <c r="AD4315" i="32" s="1"/>
  <c r="AC4316" i="32"/>
  <c r="AD4316" i="32" s="1"/>
  <c r="AC4317" i="32"/>
  <c r="AD4317" i="32" s="1"/>
  <c r="AC4318" i="32"/>
  <c r="AD4318" i="32" s="1"/>
  <c r="AC4319" i="32"/>
  <c r="AD4319" i="32" s="1"/>
  <c r="AC4320" i="32"/>
  <c r="AD4320" i="32" s="1"/>
  <c r="AC4321" i="32"/>
  <c r="AD4321" i="32" s="1"/>
  <c r="AC4322" i="32"/>
  <c r="AD4322" i="32" s="1"/>
  <c r="AC4323" i="32"/>
  <c r="AD4323" i="32" s="1"/>
  <c r="AC4324" i="32"/>
  <c r="AD4324" i="32" s="1"/>
  <c r="AC4325" i="32"/>
  <c r="AD4325" i="32" s="1"/>
  <c r="AC4326" i="32"/>
  <c r="AD4326" i="32" s="1"/>
  <c r="AC4327" i="32"/>
  <c r="AD4327" i="32" s="1"/>
  <c r="AC4328" i="32"/>
  <c r="AD4328" i="32" s="1"/>
  <c r="AC4329" i="32"/>
  <c r="AD4329" i="32" s="1"/>
  <c r="AC4330" i="32"/>
  <c r="AD4330" i="32" s="1"/>
  <c r="AC4331" i="32"/>
  <c r="AD4331" i="32" s="1"/>
  <c r="AC4332" i="32"/>
  <c r="AD4332" i="32" s="1"/>
  <c r="AC4333" i="32"/>
  <c r="AD4333" i="32" s="1"/>
  <c r="AC4334" i="32"/>
  <c r="AD4334" i="32" s="1"/>
  <c r="AC4335" i="32"/>
  <c r="AD4335" i="32" s="1"/>
  <c r="AC4336" i="32"/>
  <c r="AD4336" i="32" s="1"/>
  <c r="AC4337" i="32"/>
  <c r="AD4337" i="32" s="1"/>
  <c r="AC4338" i="32"/>
  <c r="AD4338" i="32" s="1"/>
  <c r="AC4339" i="32"/>
  <c r="AD4339" i="32" s="1"/>
  <c r="AC4340" i="32"/>
  <c r="AD4340" i="32" s="1"/>
  <c r="AC4341" i="32"/>
  <c r="AD4341" i="32" s="1"/>
  <c r="AC4342" i="32"/>
  <c r="AD4342" i="32" s="1"/>
  <c r="AC4343" i="32"/>
  <c r="AD4343" i="32" s="1"/>
  <c r="AC4344" i="32"/>
  <c r="AD4344" i="32" s="1"/>
  <c r="AC4345" i="32"/>
  <c r="AD4345" i="32" s="1"/>
  <c r="AC4346" i="32"/>
  <c r="AD4346" i="32" s="1"/>
  <c r="AC4347" i="32"/>
  <c r="AD4347" i="32" s="1"/>
  <c r="AC4348" i="32"/>
  <c r="AD4348" i="32" s="1"/>
  <c r="AC4349" i="32"/>
  <c r="AD4349" i="32" s="1"/>
  <c r="AC4350" i="32"/>
  <c r="AD4350" i="32" s="1"/>
  <c r="AC4351" i="32"/>
  <c r="AD4351" i="32" s="1"/>
  <c r="AC4352" i="32"/>
  <c r="AD4352" i="32" s="1"/>
  <c r="AC4353" i="32"/>
  <c r="AD4353" i="32" s="1"/>
  <c r="AC4354" i="32"/>
  <c r="AD4354" i="32" s="1"/>
  <c r="AC4355" i="32"/>
  <c r="AD4355" i="32" s="1"/>
  <c r="AC4356" i="32"/>
  <c r="AD4356" i="32" s="1"/>
  <c r="AC4357" i="32"/>
  <c r="AD4357" i="32" s="1"/>
  <c r="AC4358" i="32"/>
  <c r="AD4358" i="32" s="1"/>
  <c r="AC4359" i="32"/>
  <c r="AD4359" i="32" s="1"/>
  <c r="AC4360" i="32"/>
  <c r="AD4360" i="32" s="1"/>
  <c r="AC4361" i="32"/>
  <c r="AD4361" i="32" s="1"/>
  <c r="AC4362" i="32"/>
  <c r="AD4362" i="32" s="1"/>
  <c r="AC4363" i="32"/>
  <c r="AD4363" i="32" s="1"/>
  <c r="AC4364" i="32"/>
  <c r="AD4364" i="32" s="1"/>
  <c r="AC4365" i="32"/>
  <c r="AD4365" i="32" s="1"/>
  <c r="AC4366" i="32"/>
  <c r="AD4366" i="32" s="1"/>
  <c r="AC4367" i="32"/>
  <c r="AD4367" i="32" s="1"/>
  <c r="AC4368" i="32"/>
  <c r="AD4368" i="32" s="1"/>
  <c r="AC4369" i="32"/>
  <c r="AD4369" i="32" s="1"/>
  <c r="AC4370" i="32"/>
  <c r="AD4370" i="32" s="1"/>
  <c r="AC4371" i="32"/>
  <c r="AD4371" i="32" s="1"/>
  <c r="AC4372" i="32"/>
  <c r="AD4372" i="32" s="1"/>
  <c r="AC4373" i="32"/>
  <c r="AD4373" i="32" s="1"/>
  <c r="AC4374" i="32"/>
  <c r="AD4374" i="32" s="1"/>
  <c r="AC4375" i="32"/>
  <c r="AD4375" i="32" s="1"/>
  <c r="AC4376" i="32"/>
  <c r="AD4376" i="32" s="1"/>
  <c r="AC4377" i="32"/>
  <c r="AD4377" i="32" s="1"/>
  <c r="AC4378" i="32"/>
  <c r="AD4378" i="32" s="1"/>
  <c r="AC4379" i="32"/>
  <c r="AD4379" i="32" s="1"/>
  <c r="AC4380" i="32"/>
  <c r="AD4380" i="32" s="1"/>
  <c r="AC4381" i="32"/>
  <c r="AD4381" i="32" s="1"/>
  <c r="AC4382" i="32"/>
  <c r="AD4382" i="32" s="1"/>
  <c r="AC4383" i="32"/>
  <c r="AD4383" i="32" s="1"/>
  <c r="AC4384" i="32"/>
  <c r="AD4384" i="32" s="1"/>
  <c r="AC4385" i="32"/>
  <c r="AD4385" i="32" s="1"/>
  <c r="AC4386" i="32"/>
  <c r="AD4386" i="32" s="1"/>
  <c r="AC4387" i="32"/>
  <c r="AD4387" i="32" s="1"/>
  <c r="AC4388" i="32"/>
  <c r="AD4388" i="32" s="1"/>
  <c r="AC4389" i="32"/>
  <c r="AD4389" i="32" s="1"/>
  <c r="AC4390" i="32"/>
  <c r="AD4390" i="32" s="1"/>
  <c r="AC4391" i="32"/>
  <c r="AD4391" i="32" s="1"/>
  <c r="AC4392" i="32"/>
  <c r="AD4392" i="32" s="1"/>
  <c r="AC4393" i="32"/>
  <c r="AD4393" i="32" s="1"/>
  <c r="AC4394" i="32"/>
  <c r="AD4394" i="32" s="1"/>
  <c r="AC4395" i="32"/>
  <c r="AD4395" i="32" s="1"/>
  <c r="AC4396" i="32"/>
  <c r="AD4396" i="32" s="1"/>
  <c r="AC4397" i="32"/>
  <c r="AD4397" i="32" s="1"/>
  <c r="AC4398" i="32"/>
  <c r="AD4398" i="32" s="1"/>
  <c r="AC4399" i="32"/>
  <c r="AD4399" i="32" s="1"/>
  <c r="AC4400" i="32"/>
  <c r="AD4400" i="32" s="1"/>
  <c r="AC4401" i="32"/>
  <c r="AD4401" i="32" s="1"/>
  <c r="AC4402" i="32"/>
  <c r="AD4402" i="32" s="1"/>
  <c r="AC4403" i="32"/>
  <c r="AD4403" i="32" s="1"/>
  <c r="AC4404" i="32"/>
  <c r="AD4404" i="32" s="1"/>
  <c r="AC4405" i="32"/>
  <c r="AD4405" i="32" s="1"/>
  <c r="AC4406" i="32"/>
  <c r="AD4406" i="32" s="1"/>
  <c r="AC4407" i="32"/>
  <c r="AD4407" i="32" s="1"/>
  <c r="AC4408" i="32"/>
  <c r="AD4408" i="32" s="1"/>
  <c r="AC4409" i="32"/>
  <c r="AD4409" i="32" s="1"/>
  <c r="AC4410" i="32"/>
  <c r="AD4410" i="32" s="1"/>
  <c r="AC4411" i="32"/>
  <c r="AD4411" i="32" s="1"/>
  <c r="AC4412" i="32"/>
  <c r="AD4412" i="32" s="1"/>
  <c r="AC4413" i="32"/>
  <c r="AD4413" i="32" s="1"/>
  <c r="AC4414" i="32"/>
  <c r="AD4414" i="32" s="1"/>
  <c r="AC4415" i="32"/>
  <c r="AD4415" i="32" s="1"/>
  <c r="AC4416" i="32"/>
  <c r="AD4416" i="32" s="1"/>
  <c r="AC4417" i="32"/>
  <c r="AD4417" i="32" s="1"/>
  <c r="AC4418" i="32"/>
  <c r="AD4418" i="32" s="1"/>
  <c r="AC4419" i="32"/>
  <c r="AD4419" i="32" s="1"/>
  <c r="AC4420" i="32"/>
  <c r="AD4420" i="32" s="1"/>
  <c r="AC4421" i="32"/>
  <c r="AD4421" i="32" s="1"/>
  <c r="AC4422" i="32"/>
  <c r="AD4422" i="32" s="1"/>
  <c r="AC4423" i="32"/>
  <c r="AD4423" i="32" s="1"/>
  <c r="AC4424" i="32"/>
  <c r="AD4424" i="32" s="1"/>
  <c r="AC4425" i="32"/>
  <c r="AD4425" i="32" s="1"/>
  <c r="AC4426" i="32"/>
  <c r="AD4426" i="32" s="1"/>
  <c r="AC4427" i="32"/>
  <c r="AD4427" i="32" s="1"/>
  <c r="AC4428" i="32"/>
  <c r="AD4428" i="32" s="1"/>
  <c r="AC4429" i="32"/>
  <c r="AD4429" i="32" s="1"/>
  <c r="AC4430" i="32"/>
  <c r="AD4430" i="32" s="1"/>
  <c r="AC4431" i="32"/>
  <c r="AD4431" i="32" s="1"/>
  <c r="AC4432" i="32"/>
  <c r="AD4432" i="32" s="1"/>
  <c r="AC4433" i="32"/>
  <c r="AD4433" i="32" s="1"/>
  <c r="AC4434" i="32"/>
  <c r="AD4434" i="32" s="1"/>
  <c r="AC4435" i="32"/>
  <c r="AD4435" i="32" s="1"/>
  <c r="AC4436" i="32"/>
  <c r="AD4436" i="32" s="1"/>
  <c r="AC4437" i="32"/>
  <c r="AD4437" i="32" s="1"/>
  <c r="AC4438" i="32"/>
  <c r="AD4438" i="32" s="1"/>
  <c r="AC4439" i="32"/>
  <c r="AD4439" i="32" s="1"/>
  <c r="AC4440" i="32"/>
  <c r="AD4440" i="32" s="1"/>
  <c r="AC4441" i="32"/>
  <c r="AD4441" i="32" s="1"/>
  <c r="AC4442" i="32"/>
  <c r="AD4442" i="32" s="1"/>
  <c r="AC4443" i="32"/>
  <c r="AD4443" i="32" s="1"/>
  <c r="AC4444" i="32"/>
  <c r="AD4444" i="32" s="1"/>
  <c r="AC4445" i="32"/>
  <c r="AD4445" i="32" s="1"/>
  <c r="AC4446" i="32"/>
  <c r="AD4446" i="32" s="1"/>
  <c r="AC4447" i="32"/>
  <c r="AD4447" i="32" s="1"/>
  <c r="AC4448" i="32"/>
  <c r="AD4448" i="32" s="1"/>
  <c r="AC4449" i="32"/>
  <c r="AD4449" i="32" s="1"/>
  <c r="AC4450" i="32"/>
  <c r="AD4450" i="32" s="1"/>
  <c r="AC4451" i="32"/>
  <c r="AD4451" i="32" s="1"/>
  <c r="AC4452" i="32"/>
  <c r="AD4452" i="32" s="1"/>
  <c r="AC4453" i="32"/>
  <c r="AD4453" i="32" s="1"/>
  <c r="AC4454" i="32"/>
  <c r="AD4454" i="32" s="1"/>
  <c r="AC4455" i="32"/>
  <c r="AD4455" i="32" s="1"/>
  <c r="AC4456" i="32"/>
  <c r="AD4456" i="32" s="1"/>
  <c r="AC4457" i="32"/>
  <c r="AD4457" i="32" s="1"/>
  <c r="AC4458" i="32"/>
  <c r="AD4458" i="32" s="1"/>
  <c r="AC4459" i="32"/>
  <c r="AD4459" i="32" s="1"/>
  <c r="AC4460" i="32"/>
  <c r="AD4460" i="32" s="1"/>
  <c r="AC4461" i="32"/>
  <c r="AD4461" i="32" s="1"/>
  <c r="AC4462" i="32"/>
  <c r="AD4462" i="32" s="1"/>
  <c r="AC4463" i="32"/>
  <c r="AD4463" i="32" s="1"/>
  <c r="AC4464" i="32"/>
  <c r="AD4464" i="32" s="1"/>
  <c r="AC4465" i="32"/>
  <c r="AD4465" i="32" s="1"/>
  <c r="AC4466" i="32"/>
  <c r="AD4466" i="32" s="1"/>
  <c r="AC4467" i="32"/>
  <c r="AD4467" i="32" s="1"/>
  <c r="AC4468" i="32"/>
  <c r="AD4468" i="32" s="1"/>
  <c r="AC4469" i="32"/>
  <c r="AD4469" i="32" s="1"/>
  <c r="AC4470" i="32"/>
  <c r="AD4470" i="32" s="1"/>
  <c r="AC4471" i="32"/>
  <c r="AD4471" i="32" s="1"/>
  <c r="AC4472" i="32"/>
  <c r="AD4472" i="32" s="1"/>
  <c r="AC4473" i="32"/>
  <c r="AD4473" i="32" s="1"/>
  <c r="AC4474" i="32"/>
  <c r="AD4474" i="32" s="1"/>
  <c r="AC4475" i="32"/>
  <c r="AD4475" i="32" s="1"/>
  <c r="AC4476" i="32"/>
  <c r="AD4476" i="32" s="1"/>
  <c r="AC4477" i="32"/>
  <c r="AD4477" i="32" s="1"/>
  <c r="AC4478" i="32"/>
  <c r="AD4478" i="32" s="1"/>
  <c r="AC4479" i="32"/>
  <c r="AD4479" i="32" s="1"/>
  <c r="AC4480" i="32"/>
  <c r="AD4480" i="32" s="1"/>
  <c r="AC4481" i="32"/>
  <c r="AD4481" i="32" s="1"/>
  <c r="AC4482" i="32"/>
  <c r="AD4482" i="32" s="1"/>
  <c r="AC4483" i="32"/>
  <c r="AD4483" i="32" s="1"/>
  <c r="AC4484" i="32"/>
  <c r="AD4484" i="32" s="1"/>
  <c r="AC4485" i="32"/>
  <c r="AD4485" i="32" s="1"/>
  <c r="AC4486" i="32"/>
  <c r="AD4486" i="32" s="1"/>
  <c r="AC4487" i="32"/>
  <c r="AD4487" i="32" s="1"/>
  <c r="AC4488" i="32"/>
  <c r="AD4488" i="32" s="1"/>
  <c r="AC4489" i="32"/>
  <c r="AD4489" i="32" s="1"/>
  <c r="AC4490" i="32"/>
  <c r="AD4490" i="32" s="1"/>
  <c r="AC4491" i="32"/>
  <c r="AD4491" i="32" s="1"/>
  <c r="AC4492" i="32"/>
  <c r="AD4492" i="32" s="1"/>
  <c r="AC4493" i="32"/>
  <c r="AD4493" i="32" s="1"/>
  <c r="AC4494" i="32"/>
  <c r="AD4494" i="32" s="1"/>
  <c r="AC4495" i="32"/>
  <c r="AD4495" i="32" s="1"/>
  <c r="AC4496" i="32"/>
  <c r="AD4496" i="32" s="1"/>
  <c r="AC4497" i="32"/>
  <c r="AD4497" i="32" s="1"/>
  <c r="AC4498" i="32"/>
  <c r="AD4498" i="32" s="1"/>
  <c r="AC4499" i="32"/>
  <c r="AD4499" i="32" s="1"/>
  <c r="AC4500" i="32"/>
  <c r="AD4500" i="32" s="1"/>
  <c r="AC4501" i="32"/>
  <c r="AD4501" i="32" s="1"/>
  <c r="AC4502" i="32"/>
  <c r="AD4502" i="32" s="1"/>
  <c r="AC4503" i="32"/>
  <c r="AD4503" i="32" s="1"/>
  <c r="AC4504" i="32"/>
  <c r="AD4504" i="32" s="1"/>
  <c r="AC4505" i="32"/>
  <c r="AD4505" i="32" s="1"/>
  <c r="AC4506" i="32"/>
  <c r="AD4506" i="32" s="1"/>
  <c r="AC4507" i="32"/>
  <c r="AD4507" i="32" s="1"/>
  <c r="AC4508" i="32"/>
  <c r="AD4508" i="32" s="1"/>
  <c r="AC4509" i="32"/>
  <c r="AD4509" i="32" s="1"/>
  <c r="AC4510" i="32"/>
  <c r="AD4510" i="32" s="1"/>
  <c r="AC4511" i="32"/>
  <c r="AD4511" i="32" s="1"/>
  <c r="AC4512" i="32"/>
  <c r="AD4512" i="32" s="1"/>
  <c r="AC4513" i="32"/>
  <c r="AD4513" i="32" s="1"/>
  <c r="AC4514" i="32"/>
  <c r="AD4514" i="32" s="1"/>
  <c r="AC4515" i="32"/>
  <c r="AD4515" i="32" s="1"/>
  <c r="AC4516" i="32"/>
  <c r="AD4516" i="32" s="1"/>
  <c r="AC4517" i="32"/>
  <c r="AD4517" i="32" s="1"/>
  <c r="AC4518" i="32"/>
  <c r="AD4518" i="32" s="1"/>
  <c r="AC4519" i="32"/>
  <c r="AD4519" i="32" s="1"/>
  <c r="AC4520" i="32"/>
  <c r="AD4520" i="32" s="1"/>
  <c r="AC4521" i="32"/>
  <c r="AD4521" i="32" s="1"/>
  <c r="AC4522" i="32"/>
  <c r="AD4522" i="32" s="1"/>
  <c r="AC4523" i="32"/>
  <c r="AD4523" i="32" s="1"/>
  <c r="AC4524" i="32"/>
  <c r="AD4524" i="32" s="1"/>
  <c r="AC4525" i="32"/>
  <c r="AD4525" i="32" s="1"/>
  <c r="AC4526" i="32"/>
  <c r="AD4526" i="32" s="1"/>
  <c r="AC4527" i="32"/>
  <c r="AD4527" i="32" s="1"/>
  <c r="AC4528" i="32"/>
  <c r="AD4528" i="32" s="1"/>
  <c r="AC4529" i="32"/>
  <c r="AD4529" i="32" s="1"/>
  <c r="AC4530" i="32"/>
  <c r="AD4530" i="32" s="1"/>
  <c r="AC4531" i="32"/>
  <c r="AD4531" i="32" s="1"/>
  <c r="AC4532" i="32"/>
  <c r="AD4532" i="32" s="1"/>
  <c r="AC4533" i="32"/>
  <c r="AD4533" i="32" s="1"/>
  <c r="AC4534" i="32"/>
  <c r="AD4534" i="32" s="1"/>
  <c r="AC4535" i="32"/>
  <c r="AD4535" i="32" s="1"/>
  <c r="AC4536" i="32"/>
  <c r="AD4536" i="32" s="1"/>
  <c r="AC4537" i="32"/>
  <c r="AD4537" i="32" s="1"/>
  <c r="AC4538" i="32"/>
  <c r="AD4538" i="32" s="1"/>
  <c r="AC4539" i="32"/>
  <c r="AD4539" i="32" s="1"/>
  <c r="AC4540" i="32"/>
  <c r="AD4540" i="32" s="1"/>
  <c r="AC4541" i="32"/>
  <c r="AD4541" i="32" s="1"/>
  <c r="AC4542" i="32"/>
  <c r="AD4542" i="32" s="1"/>
  <c r="AC4543" i="32"/>
  <c r="AD4543" i="32" s="1"/>
  <c r="AC4544" i="32"/>
  <c r="AD4544" i="32" s="1"/>
  <c r="AC4545" i="32"/>
  <c r="AD4545" i="32" s="1"/>
  <c r="AC4546" i="32"/>
  <c r="AD4546" i="32" s="1"/>
  <c r="AC4547" i="32"/>
  <c r="AD4547" i="32" s="1"/>
  <c r="AC4548" i="32"/>
  <c r="AD4548" i="32" s="1"/>
  <c r="AC4549" i="32"/>
  <c r="AD4549" i="32" s="1"/>
  <c r="AC4550" i="32"/>
  <c r="AD4550" i="32" s="1"/>
  <c r="AC4551" i="32"/>
  <c r="AD4551" i="32" s="1"/>
  <c r="AC4552" i="32"/>
  <c r="AD4552" i="32" s="1"/>
  <c r="AC4553" i="32"/>
  <c r="AD4553" i="32" s="1"/>
  <c r="AC4554" i="32"/>
  <c r="AD4554" i="32" s="1"/>
  <c r="AC4555" i="32"/>
  <c r="AD4555" i="32" s="1"/>
  <c r="AC4556" i="32"/>
  <c r="AD4556" i="32" s="1"/>
  <c r="AC4557" i="32"/>
  <c r="AD4557" i="32" s="1"/>
  <c r="AC4558" i="32"/>
  <c r="AD4558" i="32" s="1"/>
  <c r="AC4559" i="32"/>
  <c r="AD4559" i="32" s="1"/>
  <c r="AC4560" i="32"/>
  <c r="AD4560" i="32" s="1"/>
  <c r="AC4561" i="32"/>
  <c r="AD4561" i="32" s="1"/>
  <c r="AC4562" i="32"/>
  <c r="AD4562" i="32" s="1"/>
  <c r="AC4563" i="32"/>
  <c r="AD4563" i="32" s="1"/>
  <c r="AC4564" i="32"/>
  <c r="AD4564" i="32" s="1"/>
  <c r="AC4565" i="32"/>
  <c r="AD4565" i="32" s="1"/>
  <c r="AC4566" i="32"/>
  <c r="AD4566" i="32" s="1"/>
  <c r="AC4567" i="32"/>
  <c r="AD4567" i="32" s="1"/>
  <c r="AC4568" i="32"/>
  <c r="AD4568" i="32" s="1"/>
  <c r="AC4569" i="32"/>
  <c r="AD4569" i="32" s="1"/>
  <c r="AC4570" i="32"/>
  <c r="AD4570" i="32" s="1"/>
  <c r="AC4571" i="32"/>
  <c r="AD4571" i="32" s="1"/>
  <c r="AC4572" i="32"/>
  <c r="AD4572" i="32" s="1"/>
  <c r="AC4573" i="32"/>
  <c r="AD4573" i="32" s="1"/>
  <c r="AC4574" i="32"/>
  <c r="AD4574" i="32" s="1"/>
  <c r="AC4575" i="32"/>
  <c r="AD4575" i="32" s="1"/>
  <c r="AC4576" i="32"/>
  <c r="AD4576" i="32" s="1"/>
  <c r="AC4577" i="32"/>
  <c r="AD4577" i="32" s="1"/>
  <c r="AC4578" i="32"/>
  <c r="AD4578" i="32" s="1"/>
  <c r="AC4579" i="32"/>
  <c r="AD4579" i="32" s="1"/>
  <c r="AC4580" i="32"/>
  <c r="AD4580" i="32" s="1"/>
  <c r="AC4581" i="32"/>
  <c r="AD4581" i="32" s="1"/>
  <c r="AC4582" i="32"/>
  <c r="AD4582" i="32" s="1"/>
  <c r="AC4583" i="32"/>
  <c r="AD4583" i="32" s="1"/>
  <c r="AC4584" i="32"/>
  <c r="AD4584" i="32" s="1"/>
  <c r="AC4585" i="32"/>
  <c r="AD4585" i="32" s="1"/>
  <c r="AC4586" i="32"/>
  <c r="AD4586" i="32" s="1"/>
  <c r="AC4587" i="32"/>
  <c r="AD4587" i="32" s="1"/>
  <c r="AC4588" i="32"/>
  <c r="AD4588" i="32" s="1"/>
  <c r="AC4589" i="32"/>
  <c r="AD4589" i="32" s="1"/>
  <c r="AC4590" i="32"/>
  <c r="AD4590" i="32" s="1"/>
  <c r="AC4591" i="32"/>
  <c r="AD4591" i="32" s="1"/>
  <c r="AC4592" i="32"/>
  <c r="AD4592" i="32" s="1"/>
  <c r="AC4593" i="32"/>
  <c r="AD4593" i="32" s="1"/>
  <c r="AC4594" i="32"/>
  <c r="AD4594" i="32" s="1"/>
  <c r="AC4595" i="32"/>
  <c r="AD4595" i="32" s="1"/>
  <c r="AC4596" i="32"/>
  <c r="AD4596" i="32" s="1"/>
  <c r="AC4597" i="32"/>
  <c r="AD4597" i="32" s="1"/>
  <c r="AC4598" i="32"/>
  <c r="AD4598" i="32" s="1"/>
  <c r="AC4599" i="32"/>
  <c r="AD4599" i="32" s="1"/>
  <c r="AC4600" i="32"/>
  <c r="AD4600" i="32" s="1"/>
  <c r="AC4601" i="32"/>
  <c r="AD4601" i="32" s="1"/>
  <c r="AC4602" i="32"/>
  <c r="AD4602" i="32" s="1"/>
  <c r="AC4603" i="32"/>
  <c r="AD4603" i="32" s="1"/>
  <c r="AC4604" i="32"/>
  <c r="AD4604" i="32" s="1"/>
  <c r="AC4605" i="32"/>
  <c r="AD4605" i="32" s="1"/>
  <c r="AC4606" i="32"/>
  <c r="AD4606" i="32" s="1"/>
  <c r="AC4607" i="32"/>
  <c r="AD4607" i="32" s="1"/>
  <c r="AC4608" i="32"/>
  <c r="AD4608" i="32" s="1"/>
  <c r="AC4609" i="32"/>
  <c r="AD4609" i="32" s="1"/>
  <c r="AC4610" i="32"/>
  <c r="AD4610" i="32" s="1"/>
  <c r="AC4611" i="32"/>
  <c r="AD4611" i="32" s="1"/>
  <c r="AC4612" i="32"/>
  <c r="AD4612" i="32" s="1"/>
  <c r="AC4613" i="32"/>
  <c r="AD4613" i="32" s="1"/>
  <c r="AC4614" i="32"/>
  <c r="AD4614" i="32" s="1"/>
  <c r="AC4615" i="32"/>
  <c r="AD4615" i="32" s="1"/>
  <c r="AC4616" i="32"/>
  <c r="AD4616" i="32" s="1"/>
  <c r="AC4617" i="32"/>
  <c r="AD4617" i="32" s="1"/>
  <c r="AC4618" i="32"/>
  <c r="AD4618" i="32" s="1"/>
  <c r="AC4619" i="32"/>
  <c r="AD4619" i="32" s="1"/>
  <c r="AC4620" i="32"/>
  <c r="AD4620" i="32" s="1"/>
  <c r="AC4621" i="32"/>
  <c r="AD4621" i="32" s="1"/>
  <c r="AC4622" i="32"/>
  <c r="AD4622" i="32" s="1"/>
  <c r="AC4623" i="32"/>
  <c r="AD4623" i="32" s="1"/>
  <c r="AC4624" i="32"/>
  <c r="AD4624" i="32" s="1"/>
  <c r="AC4625" i="32"/>
  <c r="AD4625" i="32" s="1"/>
  <c r="AC4626" i="32"/>
  <c r="AD4626" i="32" s="1"/>
  <c r="AC4627" i="32"/>
  <c r="AD4627" i="32" s="1"/>
  <c r="AC4628" i="32"/>
  <c r="AD4628" i="32" s="1"/>
  <c r="AC4629" i="32"/>
  <c r="AD4629" i="32" s="1"/>
  <c r="AC4630" i="32"/>
  <c r="AD4630" i="32" s="1"/>
  <c r="AC4631" i="32"/>
  <c r="AD4631" i="32" s="1"/>
  <c r="AC4632" i="32"/>
  <c r="AD4632" i="32" s="1"/>
  <c r="AC4633" i="32"/>
  <c r="AD4633" i="32" s="1"/>
  <c r="AC4634" i="32"/>
  <c r="AD4634" i="32" s="1"/>
  <c r="AC4635" i="32"/>
  <c r="AD4635" i="32" s="1"/>
  <c r="AC4636" i="32"/>
  <c r="AD4636" i="32" s="1"/>
  <c r="AC4637" i="32"/>
  <c r="AD4637" i="32" s="1"/>
  <c r="AC4638" i="32"/>
  <c r="AD4638" i="32" s="1"/>
  <c r="AC4639" i="32"/>
  <c r="AD4639" i="32" s="1"/>
  <c r="AC4640" i="32"/>
  <c r="AD4640" i="32" s="1"/>
  <c r="AC4641" i="32"/>
  <c r="AD4641" i="32" s="1"/>
  <c r="AC4642" i="32"/>
  <c r="AD4642" i="32" s="1"/>
  <c r="AC4643" i="32"/>
  <c r="AD4643" i="32" s="1"/>
  <c r="AC4644" i="32"/>
  <c r="AD4644" i="32" s="1"/>
  <c r="AC4645" i="32"/>
  <c r="AD4645" i="32" s="1"/>
  <c r="AC4646" i="32"/>
  <c r="AD4646" i="32" s="1"/>
  <c r="AC4647" i="32"/>
  <c r="AD4647" i="32" s="1"/>
  <c r="AC4648" i="32"/>
  <c r="AD4648" i="32" s="1"/>
  <c r="AC4649" i="32"/>
  <c r="AD4649" i="32" s="1"/>
  <c r="AC4650" i="32"/>
  <c r="AD4650" i="32" s="1"/>
  <c r="AC4651" i="32"/>
  <c r="AD4651" i="32" s="1"/>
  <c r="AC4652" i="32"/>
  <c r="AD4652" i="32" s="1"/>
  <c r="AC4653" i="32"/>
  <c r="AD4653" i="32" s="1"/>
  <c r="AC4654" i="32"/>
  <c r="AD4654" i="32" s="1"/>
  <c r="AC4655" i="32"/>
  <c r="AD4655" i="32" s="1"/>
  <c r="AC4656" i="32"/>
  <c r="AD4656" i="32" s="1"/>
  <c r="AC4657" i="32"/>
  <c r="AD4657" i="32" s="1"/>
  <c r="AC4658" i="32"/>
  <c r="AD4658" i="32" s="1"/>
  <c r="AC4659" i="32"/>
  <c r="AD4659" i="32" s="1"/>
  <c r="AC4660" i="32"/>
  <c r="AD4660" i="32" s="1"/>
  <c r="AC4661" i="32"/>
  <c r="AD4661" i="32" s="1"/>
  <c r="AC4662" i="32"/>
  <c r="AD4662" i="32" s="1"/>
  <c r="AC4663" i="32"/>
  <c r="AD4663" i="32" s="1"/>
  <c r="AC4664" i="32"/>
  <c r="AD4664" i="32" s="1"/>
  <c r="AC4665" i="32"/>
  <c r="AD4665" i="32" s="1"/>
  <c r="AC4666" i="32"/>
  <c r="AD4666" i="32" s="1"/>
  <c r="AC4667" i="32"/>
  <c r="AD4667" i="32" s="1"/>
  <c r="AC4668" i="32"/>
  <c r="AD4668" i="32" s="1"/>
  <c r="AC4669" i="32"/>
  <c r="AD4669" i="32" s="1"/>
  <c r="AC4670" i="32"/>
  <c r="AD4670" i="32" s="1"/>
  <c r="AC4671" i="32"/>
  <c r="AD4671" i="32" s="1"/>
  <c r="AC4672" i="32"/>
  <c r="AD4672" i="32" s="1"/>
  <c r="AC4673" i="32"/>
  <c r="AD4673" i="32" s="1"/>
  <c r="AC4674" i="32"/>
  <c r="AD4674" i="32" s="1"/>
  <c r="AC4675" i="32"/>
  <c r="AD4675" i="32" s="1"/>
  <c r="AC4676" i="32"/>
  <c r="AD4676" i="32" s="1"/>
  <c r="AC4677" i="32"/>
  <c r="AD4677" i="32" s="1"/>
  <c r="AC4678" i="32"/>
  <c r="AD4678" i="32" s="1"/>
  <c r="AC4679" i="32"/>
  <c r="AD4679" i="32" s="1"/>
  <c r="AC4680" i="32"/>
  <c r="AD4680" i="32" s="1"/>
  <c r="AC4681" i="32"/>
  <c r="AD4681" i="32" s="1"/>
  <c r="AC4682" i="32"/>
  <c r="AD4682" i="32" s="1"/>
  <c r="AC4683" i="32"/>
  <c r="AD4683" i="32" s="1"/>
  <c r="AC4684" i="32"/>
  <c r="AD4684" i="32" s="1"/>
  <c r="AC4685" i="32"/>
  <c r="AD4685" i="32" s="1"/>
  <c r="AC4686" i="32"/>
  <c r="AD4686" i="32" s="1"/>
  <c r="AC4687" i="32"/>
  <c r="AD4687" i="32" s="1"/>
  <c r="AC4688" i="32"/>
  <c r="AD4688" i="32" s="1"/>
  <c r="AC4689" i="32"/>
  <c r="AD4689" i="32" s="1"/>
  <c r="AC4690" i="32"/>
  <c r="AD4690" i="32" s="1"/>
  <c r="AC4691" i="32"/>
  <c r="AD4691" i="32" s="1"/>
  <c r="AC4692" i="32"/>
  <c r="AD4692" i="32" s="1"/>
  <c r="AC4693" i="32"/>
  <c r="AD4693" i="32" s="1"/>
  <c r="AC4694" i="32"/>
  <c r="AD4694" i="32" s="1"/>
  <c r="AC4695" i="32"/>
  <c r="AD4695" i="32" s="1"/>
  <c r="AC4696" i="32"/>
  <c r="AD4696" i="32" s="1"/>
  <c r="AC4697" i="32"/>
  <c r="AD4697" i="32" s="1"/>
  <c r="AC4698" i="32"/>
  <c r="AD4698" i="32" s="1"/>
  <c r="AC4699" i="32"/>
  <c r="AD4699" i="32" s="1"/>
  <c r="AC4700" i="32"/>
  <c r="AD4700" i="32" s="1"/>
  <c r="AC4701" i="32"/>
  <c r="AD4701" i="32" s="1"/>
  <c r="AC4702" i="32"/>
  <c r="AD4702" i="32" s="1"/>
  <c r="AC4703" i="32"/>
  <c r="AD4703" i="32" s="1"/>
  <c r="AC4704" i="32"/>
  <c r="AD4704" i="32" s="1"/>
  <c r="AC4705" i="32"/>
  <c r="AD4705" i="32" s="1"/>
  <c r="AC4706" i="32"/>
  <c r="AD4706" i="32" s="1"/>
  <c r="AC4707" i="32"/>
  <c r="AD4707" i="32" s="1"/>
  <c r="AC4708" i="32"/>
  <c r="AD4708" i="32" s="1"/>
  <c r="AC4709" i="32"/>
  <c r="AD4709" i="32" s="1"/>
  <c r="AC4710" i="32"/>
  <c r="AD4710" i="32" s="1"/>
  <c r="AC4711" i="32"/>
  <c r="AD4711" i="32" s="1"/>
  <c r="AC4712" i="32"/>
  <c r="AD4712" i="32" s="1"/>
  <c r="AC4713" i="32"/>
  <c r="AD4713" i="32" s="1"/>
  <c r="AC4714" i="32"/>
  <c r="AD4714" i="32" s="1"/>
  <c r="AC4715" i="32"/>
  <c r="AD4715" i="32" s="1"/>
  <c r="AC4716" i="32"/>
  <c r="AD4716" i="32" s="1"/>
  <c r="AC4717" i="32"/>
  <c r="AD4717" i="32" s="1"/>
  <c r="AC4718" i="32"/>
  <c r="AD4718" i="32" s="1"/>
  <c r="AC4719" i="32"/>
  <c r="AD4719" i="32" s="1"/>
  <c r="AC4720" i="32"/>
  <c r="AD4720" i="32" s="1"/>
  <c r="AC4721" i="32"/>
  <c r="AD4721" i="32" s="1"/>
  <c r="AC4722" i="32"/>
  <c r="AD4722" i="32" s="1"/>
  <c r="AC4723" i="32"/>
  <c r="AD4723" i="32" s="1"/>
  <c r="AC4724" i="32"/>
  <c r="AD4724" i="32" s="1"/>
  <c r="AC4725" i="32"/>
  <c r="AD4725" i="32" s="1"/>
  <c r="AC4726" i="32"/>
  <c r="AD4726" i="32" s="1"/>
  <c r="AC4727" i="32"/>
  <c r="AD4727" i="32" s="1"/>
  <c r="AC4728" i="32"/>
  <c r="AD4728" i="32" s="1"/>
  <c r="AC4729" i="32"/>
  <c r="AD4729" i="32" s="1"/>
  <c r="AC4730" i="32"/>
  <c r="AD4730" i="32" s="1"/>
  <c r="AC4731" i="32"/>
  <c r="AD4731" i="32" s="1"/>
  <c r="AC4732" i="32"/>
  <c r="AD4732" i="32" s="1"/>
  <c r="AC4733" i="32"/>
  <c r="AD4733" i="32" s="1"/>
  <c r="AC4734" i="32"/>
  <c r="AD4734" i="32" s="1"/>
  <c r="AC4735" i="32"/>
  <c r="AD4735" i="32" s="1"/>
  <c r="AC4736" i="32"/>
  <c r="AD4736" i="32" s="1"/>
  <c r="AC4737" i="32"/>
  <c r="AD4737" i="32" s="1"/>
  <c r="AC4738" i="32"/>
  <c r="AD4738" i="32" s="1"/>
  <c r="AC4739" i="32"/>
  <c r="AD4739" i="32" s="1"/>
  <c r="AC4740" i="32"/>
  <c r="AD4740" i="32" s="1"/>
  <c r="AC4741" i="32"/>
  <c r="AD4741" i="32" s="1"/>
  <c r="AC4742" i="32"/>
  <c r="AD4742" i="32" s="1"/>
  <c r="AC4743" i="32"/>
  <c r="AD4743" i="32" s="1"/>
  <c r="AC4744" i="32"/>
  <c r="AD4744" i="32" s="1"/>
  <c r="AC4745" i="32"/>
  <c r="AD4745" i="32" s="1"/>
  <c r="AC4746" i="32"/>
  <c r="AD4746" i="32" s="1"/>
  <c r="AC4747" i="32"/>
  <c r="AD4747" i="32" s="1"/>
  <c r="AC4748" i="32"/>
  <c r="AD4748" i="32" s="1"/>
  <c r="AC4749" i="32"/>
  <c r="AD4749" i="32" s="1"/>
  <c r="AC4750" i="32"/>
  <c r="AD4750" i="32" s="1"/>
  <c r="AC4751" i="32"/>
  <c r="AD4751" i="32" s="1"/>
  <c r="AC4752" i="32"/>
  <c r="AD4752" i="32" s="1"/>
  <c r="AC4753" i="32"/>
  <c r="AD4753" i="32" s="1"/>
  <c r="AC4754" i="32"/>
  <c r="AD4754" i="32" s="1"/>
  <c r="AC4755" i="32"/>
  <c r="AD4755" i="32" s="1"/>
  <c r="AC4756" i="32"/>
  <c r="AD4756" i="32" s="1"/>
  <c r="AC4757" i="32"/>
  <c r="AD4757" i="32" s="1"/>
  <c r="AC4758" i="32"/>
  <c r="AD4758" i="32" s="1"/>
  <c r="AC4759" i="32"/>
  <c r="AD4759" i="32" s="1"/>
  <c r="AC4760" i="32"/>
  <c r="AD4760" i="32" s="1"/>
  <c r="AC4761" i="32"/>
  <c r="AD4761" i="32" s="1"/>
  <c r="AC4762" i="32"/>
  <c r="AD4762" i="32" s="1"/>
  <c r="AC4763" i="32"/>
  <c r="AD4763" i="32" s="1"/>
  <c r="AC4764" i="32"/>
  <c r="AD4764" i="32" s="1"/>
  <c r="AC4765" i="32"/>
  <c r="AD4765" i="32" s="1"/>
  <c r="AC4766" i="32"/>
  <c r="AD4766" i="32" s="1"/>
  <c r="AC4767" i="32"/>
  <c r="AD4767" i="32" s="1"/>
  <c r="AC4768" i="32"/>
  <c r="AD4768" i="32" s="1"/>
  <c r="AC4769" i="32"/>
  <c r="AD4769" i="32" s="1"/>
  <c r="AC4770" i="32"/>
  <c r="AD4770" i="32" s="1"/>
  <c r="AC4771" i="32"/>
  <c r="AD4771" i="32" s="1"/>
  <c r="AC4772" i="32"/>
  <c r="AD4772" i="32" s="1"/>
  <c r="AC4773" i="32"/>
  <c r="AD4773" i="32" s="1"/>
  <c r="AC4774" i="32"/>
  <c r="AD4774" i="32" s="1"/>
  <c r="AC4775" i="32"/>
  <c r="AD4775" i="32" s="1"/>
  <c r="AC4776" i="32"/>
  <c r="AD4776" i="32" s="1"/>
  <c r="AC4777" i="32"/>
  <c r="AD4777" i="32" s="1"/>
  <c r="AC4778" i="32"/>
  <c r="AD4778" i="32" s="1"/>
  <c r="AC4779" i="32"/>
  <c r="AD4779" i="32" s="1"/>
  <c r="AC4780" i="32"/>
  <c r="AD4780" i="32" s="1"/>
  <c r="AC4781" i="32"/>
  <c r="AD4781" i="32" s="1"/>
  <c r="AC4782" i="32"/>
  <c r="AD4782" i="32" s="1"/>
  <c r="AC4783" i="32"/>
  <c r="AD4783" i="32" s="1"/>
  <c r="AC4784" i="32"/>
  <c r="AD4784" i="32" s="1"/>
  <c r="AC4785" i="32"/>
  <c r="AD4785" i="32" s="1"/>
  <c r="AC4786" i="32"/>
  <c r="AD4786" i="32" s="1"/>
  <c r="AC4787" i="32"/>
  <c r="AD4787" i="32" s="1"/>
  <c r="AC4788" i="32"/>
  <c r="AD4788" i="32" s="1"/>
  <c r="AC4789" i="32"/>
  <c r="AD4789" i="32" s="1"/>
  <c r="AC4790" i="32"/>
  <c r="AD4790" i="32" s="1"/>
  <c r="AC4791" i="32"/>
  <c r="AD4791" i="32" s="1"/>
  <c r="AC4792" i="32"/>
  <c r="AD4792" i="32" s="1"/>
  <c r="AC4793" i="32"/>
  <c r="AD4793" i="32" s="1"/>
  <c r="AC4794" i="32"/>
  <c r="AD4794" i="32" s="1"/>
  <c r="AC4795" i="32"/>
  <c r="AD4795" i="32" s="1"/>
  <c r="AC4796" i="32"/>
  <c r="AD4796" i="32" s="1"/>
  <c r="AC4797" i="32"/>
  <c r="AD4797" i="32" s="1"/>
  <c r="AC4798" i="32"/>
  <c r="AD4798" i="32" s="1"/>
  <c r="AC4799" i="32"/>
  <c r="AD4799" i="32" s="1"/>
  <c r="AC4800" i="32"/>
  <c r="AD4800" i="32" s="1"/>
  <c r="AC4801" i="32"/>
  <c r="AD4801" i="32" s="1"/>
  <c r="AC4802" i="32"/>
  <c r="AD4802" i="32" s="1"/>
  <c r="AC4803" i="32"/>
  <c r="AD4803" i="32" s="1"/>
  <c r="AC4804" i="32"/>
  <c r="AD4804" i="32" s="1"/>
  <c r="AC4805" i="32"/>
  <c r="AD4805" i="32" s="1"/>
  <c r="AC4806" i="32"/>
  <c r="AD4806" i="32" s="1"/>
  <c r="AC4807" i="32"/>
  <c r="AD4807" i="32" s="1"/>
  <c r="AC4808" i="32"/>
  <c r="AD4808" i="32" s="1"/>
  <c r="AC4809" i="32"/>
  <c r="AD4809" i="32" s="1"/>
  <c r="AC4810" i="32"/>
  <c r="AD4810" i="32" s="1"/>
  <c r="AC4811" i="32"/>
  <c r="AD4811" i="32" s="1"/>
  <c r="AC4812" i="32"/>
  <c r="AD4812" i="32" s="1"/>
  <c r="AC4813" i="32"/>
  <c r="AD4813" i="32" s="1"/>
  <c r="AC4814" i="32"/>
  <c r="AD4814" i="32" s="1"/>
  <c r="AC4815" i="32"/>
  <c r="AD4815" i="32" s="1"/>
  <c r="AC4816" i="32"/>
  <c r="AD4816" i="32" s="1"/>
  <c r="AC4817" i="32"/>
  <c r="AD4817" i="32" s="1"/>
  <c r="AC4818" i="32"/>
  <c r="AD4818" i="32" s="1"/>
  <c r="AC4819" i="32"/>
  <c r="AD4819" i="32" s="1"/>
  <c r="AC4820" i="32"/>
  <c r="AD4820" i="32" s="1"/>
  <c r="AC4821" i="32"/>
  <c r="AD4821" i="32" s="1"/>
  <c r="AC4822" i="32"/>
  <c r="AD4822" i="32" s="1"/>
  <c r="AC4823" i="32"/>
  <c r="AD4823" i="32" s="1"/>
  <c r="AC4824" i="32"/>
  <c r="AD4824" i="32" s="1"/>
  <c r="AC4825" i="32"/>
  <c r="AD4825" i="32" s="1"/>
  <c r="AC4826" i="32"/>
  <c r="AD4826" i="32" s="1"/>
  <c r="AC4827" i="32"/>
  <c r="AD4827" i="32" s="1"/>
  <c r="AC4828" i="32"/>
  <c r="AD4828" i="32" s="1"/>
  <c r="AC4829" i="32"/>
  <c r="AD4829" i="32" s="1"/>
  <c r="AC4830" i="32"/>
  <c r="AD4830" i="32" s="1"/>
  <c r="AC4831" i="32"/>
  <c r="AD4831" i="32" s="1"/>
  <c r="AC4832" i="32"/>
  <c r="AD4832" i="32" s="1"/>
  <c r="AC4833" i="32"/>
  <c r="AD4833" i="32" s="1"/>
  <c r="AC4834" i="32"/>
  <c r="AD4834" i="32" s="1"/>
  <c r="AC4835" i="32"/>
  <c r="AD4835" i="32" s="1"/>
  <c r="AC4836" i="32"/>
  <c r="AD4836" i="32" s="1"/>
  <c r="AC4837" i="32"/>
  <c r="AD4837" i="32" s="1"/>
  <c r="AC4838" i="32"/>
  <c r="AD4838" i="32" s="1"/>
  <c r="AC4839" i="32"/>
  <c r="AD4839" i="32" s="1"/>
  <c r="AC4840" i="32"/>
  <c r="AD4840" i="32" s="1"/>
  <c r="AC4841" i="32"/>
  <c r="AD4841" i="32" s="1"/>
  <c r="AC4842" i="32"/>
  <c r="AD4842" i="32" s="1"/>
  <c r="AC4843" i="32"/>
  <c r="AD4843" i="32" s="1"/>
  <c r="AC4844" i="32"/>
  <c r="AD4844" i="32" s="1"/>
  <c r="AC4845" i="32"/>
  <c r="AD4845" i="32" s="1"/>
  <c r="AC4846" i="32"/>
  <c r="AD4846" i="32" s="1"/>
  <c r="AC4847" i="32"/>
  <c r="AD4847" i="32" s="1"/>
  <c r="AC4848" i="32"/>
  <c r="AD4848" i="32" s="1"/>
  <c r="AC4849" i="32"/>
  <c r="AD4849" i="32" s="1"/>
  <c r="AC4850" i="32"/>
  <c r="AD4850" i="32" s="1"/>
  <c r="AC4851" i="32"/>
  <c r="AD4851" i="32" s="1"/>
  <c r="AC4852" i="32"/>
  <c r="AD4852" i="32" s="1"/>
  <c r="AC4853" i="32"/>
  <c r="AD4853" i="32" s="1"/>
  <c r="AC4854" i="32"/>
  <c r="AD4854" i="32" s="1"/>
  <c r="AC4855" i="32"/>
  <c r="AD4855" i="32" s="1"/>
  <c r="AC4856" i="32"/>
  <c r="AD4856" i="32" s="1"/>
  <c r="AC4857" i="32"/>
  <c r="AD4857" i="32" s="1"/>
  <c r="AC4858" i="32"/>
  <c r="AD4858" i="32" s="1"/>
  <c r="AC4859" i="32"/>
  <c r="AD4859" i="32" s="1"/>
  <c r="AC4860" i="32"/>
  <c r="AD4860" i="32" s="1"/>
  <c r="AC4861" i="32"/>
  <c r="AD4861" i="32" s="1"/>
  <c r="AC4862" i="32"/>
  <c r="AD4862" i="32" s="1"/>
  <c r="AC4863" i="32"/>
  <c r="AD4863" i="32" s="1"/>
  <c r="AC4864" i="32"/>
  <c r="AD4864" i="32" s="1"/>
  <c r="AC4865" i="32"/>
  <c r="AD4865" i="32" s="1"/>
  <c r="AC4866" i="32"/>
  <c r="AD4866" i="32" s="1"/>
  <c r="AC4867" i="32"/>
  <c r="AD4867" i="32" s="1"/>
  <c r="AC4868" i="32"/>
  <c r="AD4868" i="32" s="1"/>
  <c r="AC4869" i="32"/>
  <c r="AD4869" i="32" s="1"/>
  <c r="AC4870" i="32"/>
  <c r="AD4870" i="32" s="1"/>
  <c r="AC4871" i="32"/>
  <c r="AD4871" i="32" s="1"/>
  <c r="AC4872" i="32"/>
  <c r="AD4872" i="32" s="1"/>
  <c r="AC4873" i="32"/>
  <c r="AD4873" i="32" s="1"/>
  <c r="AC4874" i="32"/>
  <c r="AD4874" i="32" s="1"/>
  <c r="AC4875" i="32"/>
  <c r="AD4875" i="32" s="1"/>
  <c r="AC4876" i="32"/>
  <c r="AD4876" i="32" s="1"/>
  <c r="AC4877" i="32"/>
  <c r="AD4877" i="32" s="1"/>
  <c r="AC4878" i="32"/>
  <c r="AD4878" i="32" s="1"/>
  <c r="AC4879" i="32"/>
  <c r="AD4879" i="32" s="1"/>
  <c r="AC4880" i="32"/>
  <c r="AD4880" i="32" s="1"/>
  <c r="AC4881" i="32"/>
  <c r="AD4881" i="32" s="1"/>
  <c r="AC4882" i="32"/>
  <c r="AD4882" i="32" s="1"/>
  <c r="AC4883" i="32"/>
  <c r="AD4883" i="32" s="1"/>
  <c r="AC4884" i="32"/>
  <c r="AD4884" i="32" s="1"/>
  <c r="AC4885" i="32"/>
  <c r="AD4885" i="32" s="1"/>
  <c r="AC4886" i="32"/>
  <c r="AD4886" i="32" s="1"/>
  <c r="AC4887" i="32"/>
  <c r="AD4887" i="32" s="1"/>
  <c r="AC4888" i="32"/>
  <c r="AD4888" i="32" s="1"/>
  <c r="AC4889" i="32"/>
  <c r="AD4889" i="32" s="1"/>
  <c r="AC4890" i="32"/>
  <c r="AD4890" i="32" s="1"/>
  <c r="AC4891" i="32"/>
  <c r="AD4891" i="32" s="1"/>
  <c r="AC4892" i="32"/>
  <c r="AD4892" i="32" s="1"/>
  <c r="AC4893" i="32"/>
  <c r="AD4893" i="32" s="1"/>
  <c r="AC4894" i="32"/>
  <c r="AD4894" i="32" s="1"/>
  <c r="AC4895" i="32"/>
  <c r="AD4895" i="32" s="1"/>
  <c r="AC4896" i="32"/>
  <c r="AD4896" i="32" s="1"/>
  <c r="AC4897" i="32"/>
  <c r="AD4897" i="32" s="1"/>
  <c r="AC4898" i="32"/>
  <c r="AD4898" i="32" s="1"/>
  <c r="AC4899" i="32"/>
  <c r="AD4899" i="32" s="1"/>
  <c r="AC4900" i="32"/>
  <c r="AD4900" i="32" s="1"/>
  <c r="AC4901" i="32"/>
  <c r="AD4901" i="32" s="1"/>
  <c r="AC4902" i="32"/>
  <c r="AD4902" i="32" s="1"/>
  <c r="AC4903" i="32"/>
  <c r="AD4903" i="32" s="1"/>
  <c r="AC4904" i="32"/>
  <c r="AD4904" i="32" s="1"/>
  <c r="AC4905" i="32"/>
  <c r="AD4905" i="32" s="1"/>
  <c r="AC4906" i="32"/>
  <c r="AD4906" i="32" s="1"/>
  <c r="AC4907" i="32"/>
  <c r="AD4907" i="32" s="1"/>
  <c r="AC4908" i="32"/>
  <c r="AD4908" i="32" s="1"/>
  <c r="AC4909" i="32"/>
  <c r="AD4909" i="32" s="1"/>
  <c r="AC4910" i="32"/>
  <c r="AD4910" i="32" s="1"/>
  <c r="AC4911" i="32"/>
  <c r="AD4911" i="32" s="1"/>
  <c r="AC4912" i="32"/>
  <c r="AD4912" i="32" s="1"/>
  <c r="AC4913" i="32"/>
  <c r="AD4913" i="32" s="1"/>
  <c r="AC4914" i="32"/>
  <c r="AD4914" i="32" s="1"/>
  <c r="AC4915" i="32"/>
  <c r="AD4915" i="32" s="1"/>
  <c r="AC4916" i="32"/>
  <c r="AD4916" i="32" s="1"/>
  <c r="AC4917" i="32"/>
  <c r="AD4917" i="32" s="1"/>
  <c r="AC4918" i="32"/>
  <c r="AD4918" i="32" s="1"/>
  <c r="AC4919" i="32"/>
  <c r="AD4919" i="32" s="1"/>
  <c r="AC4920" i="32"/>
  <c r="AD4920" i="32" s="1"/>
  <c r="AC4921" i="32"/>
  <c r="AD4921" i="32" s="1"/>
  <c r="AC4922" i="32"/>
  <c r="AD4922" i="32" s="1"/>
  <c r="AC4923" i="32"/>
  <c r="AD4923" i="32" s="1"/>
  <c r="AC4924" i="32"/>
  <c r="AD4924" i="32" s="1"/>
  <c r="AC4925" i="32"/>
  <c r="AD4925" i="32" s="1"/>
  <c r="AC4926" i="32"/>
  <c r="AD4926" i="32" s="1"/>
  <c r="AC4927" i="32"/>
  <c r="AD4927" i="32" s="1"/>
  <c r="AC4928" i="32"/>
  <c r="AD4928" i="32" s="1"/>
  <c r="AC4929" i="32"/>
  <c r="AD4929" i="32" s="1"/>
  <c r="AC4930" i="32"/>
  <c r="AD4930" i="32" s="1"/>
  <c r="AC4931" i="32"/>
  <c r="AD4931" i="32" s="1"/>
  <c r="AC4932" i="32"/>
  <c r="AD4932" i="32" s="1"/>
  <c r="AC4933" i="32"/>
  <c r="AD4933" i="32" s="1"/>
  <c r="AC4934" i="32"/>
  <c r="AD4934" i="32" s="1"/>
  <c r="AC4935" i="32"/>
  <c r="AD4935" i="32" s="1"/>
  <c r="AC4936" i="32"/>
  <c r="AD4936" i="32" s="1"/>
  <c r="AC4937" i="32"/>
  <c r="AD4937" i="32" s="1"/>
  <c r="AC4938" i="32"/>
  <c r="AD4938" i="32" s="1"/>
  <c r="AC4939" i="32"/>
  <c r="AD4939" i="32" s="1"/>
  <c r="AC4940" i="32"/>
  <c r="AD4940" i="32" s="1"/>
  <c r="AC4941" i="32"/>
  <c r="AD4941" i="32" s="1"/>
  <c r="AC4942" i="32"/>
  <c r="AD4942" i="32" s="1"/>
  <c r="AC4943" i="32"/>
  <c r="AD4943" i="32" s="1"/>
  <c r="AC4944" i="32"/>
  <c r="AD4944" i="32" s="1"/>
  <c r="AC4945" i="32"/>
  <c r="AD4945" i="32" s="1"/>
  <c r="AC4946" i="32"/>
  <c r="AD4946" i="32" s="1"/>
  <c r="AC4947" i="32"/>
  <c r="AD4947" i="32" s="1"/>
  <c r="AC4948" i="32"/>
  <c r="AD4948" i="32" s="1"/>
  <c r="AC4949" i="32"/>
  <c r="AD4949" i="32" s="1"/>
  <c r="AC4950" i="32"/>
  <c r="AD4950" i="32" s="1"/>
  <c r="AC4951" i="32"/>
  <c r="AD4951" i="32" s="1"/>
  <c r="AC4952" i="32"/>
  <c r="AD4952" i="32" s="1"/>
  <c r="AC4953" i="32"/>
  <c r="AD4953" i="32" s="1"/>
  <c r="AC4954" i="32"/>
  <c r="AD4954" i="32" s="1"/>
  <c r="AC4955" i="32"/>
  <c r="AD4955" i="32" s="1"/>
  <c r="AC4956" i="32"/>
  <c r="AD4956" i="32" s="1"/>
  <c r="AC4957" i="32"/>
  <c r="AD4957" i="32" s="1"/>
  <c r="AC4958" i="32"/>
  <c r="AD4958" i="32" s="1"/>
  <c r="AC4959" i="32"/>
  <c r="AD4959" i="32" s="1"/>
  <c r="AC4960" i="32"/>
  <c r="AD4960" i="32" s="1"/>
  <c r="AC4961" i="32"/>
  <c r="AD4961" i="32" s="1"/>
  <c r="AC4962" i="32"/>
  <c r="AD4962" i="32" s="1"/>
  <c r="AC4963" i="32"/>
  <c r="AD4963" i="32" s="1"/>
  <c r="AC4964" i="32"/>
  <c r="AD4964" i="32" s="1"/>
  <c r="AC4965" i="32"/>
  <c r="AD4965" i="32" s="1"/>
  <c r="AC4966" i="32"/>
  <c r="AD4966" i="32" s="1"/>
  <c r="AC4967" i="32"/>
  <c r="AD4967" i="32" s="1"/>
  <c r="AC4968" i="32"/>
  <c r="AD4968" i="32" s="1"/>
  <c r="AC4969" i="32"/>
  <c r="AD4969" i="32" s="1"/>
  <c r="AC4970" i="32"/>
  <c r="AD4970" i="32" s="1"/>
  <c r="AC4971" i="32"/>
  <c r="AD4971" i="32" s="1"/>
  <c r="AC4972" i="32"/>
  <c r="AD4972" i="32" s="1"/>
  <c r="AC4973" i="32"/>
  <c r="AD4973" i="32" s="1"/>
  <c r="AC4974" i="32"/>
  <c r="AD4974" i="32" s="1"/>
  <c r="AC4975" i="32"/>
  <c r="AD4975" i="32" s="1"/>
  <c r="AC4976" i="32"/>
  <c r="AD4976" i="32" s="1"/>
  <c r="AC4977" i="32"/>
  <c r="AD4977" i="32" s="1"/>
  <c r="AC4978" i="32"/>
  <c r="AD4978" i="32" s="1"/>
  <c r="AC4979" i="32"/>
  <c r="AD4979" i="32" s="1"/>
  <c r="AC4980" i="32"/>
  <c r="AD4980" i="32" s="1"/>
  <c r="AC4981" i="32"/>
  <c r="AD4981" i="32" s="1"/>
  <c r="AC4982" i="32"/>
  <c r="AD4982" i="32" s="1"/>
  <c r="AC4983" i="32"/>
  <c r="AD4983" i="32" s="1"/>
  <c r="AC4984" i="32"/>
  <c r="AD4984" i="32" s="1"/>
  <c r="AC4985" i="32"/>
  <c r="AD4985" i="32" s="1"/>
  <c r="AC4986" i="32"/>
  <c r="AD4986" i="32" s="1"/>
  <c r="AC4987" i="32"/>
  <c r="AD4987" i="32" s="1"/>
  <c r="AC4988" i="32"/>
  <c r="AD4988" i="32" s="1"/>
  <c r="AC4989" i="32"/>
  <c r="AD4989" i="32" s="1"/>
  <c r="AC4990" i="32"/>
  <c r="AD4990" i="32" s="1"/>
  <c r="AC4991" i="32"/>
  <c r="AD4991" i="32" s="1"/>
  <c r="AC4992" i="32"/>
  <c r="AD4992" i="32" s="1"/>
  <c r="AC4993" i="32"/>
  <c r="AD4993" i="32" s="1"/>
  <c r="AC4994" i="32"/>
  <c r="AD4994" i="32" s="1"/>
  <c r="AC4995" i="32"/>
  <c r="AD4995" i="32" s="1"/>
  <c r="AC4996" i="32"/>
  <c r="AD4996" i="32" s="1"/>
  <c r="AC4997" i="32"/>
  <c r="AD4997" i="32" s="1"/>
  <c r="AC4998" i="32"/>
  <c r="AD4998" i="32" s="1"/>
  <c r="AC4999" i="32"/>
  <c r="AD4999" i="32" s="1"/>
  <c r="AC5000" i="32"/>
  <c r="AD5000" i="32" s="1"/>
  <c r="AC5001" i="32"/>
  <c r="AD5001" i="32" s="1"/>
  <c r="AC5002" i="32"/>
  <c r="AD5002" i="32" s="1"/>
  <c r="AC5003" i="32"/>
  <c r="AD5003" i="32" s="1"/>
  <c r="AC5004" i="32"/>
  <c r="AD5004" i="32" s="1"/>
  <c r="AC5005" i="32"/>
  <c r="AD5005" i="32" s="1"/>
  <c r="AC5006" i="32"/>
  <c r="AD5006" i="32" s="1"/>
  <c r="AC5007" i="32"/>
  <c r="AD5007" i="32" s="1"/>
  <c r="AC5008" i="32"/>
  <c r="AD5008" i="32" s="1"/>
  <c r="AC5009" i="32"/>
  <c r="AD5009" i="32" s="1"/>
  <c r="AC5010" i="32"/>
  <c r="AD5010" i="32" s="1"/>
  <c r="AC5011" i="32"/>
  <c r="AD5011" i="32" s="1"/>
  <c r="AC5012" i="32"/>
  <c r="AD5012" i="32" s="1"/>
  <c r="AC5013" i="32"/>
  <c r="AD5013" i="32" s="1"/>
  <c r="AC5014" i="32"/>
  <c r="AD5014" i="32" s="1"/>
  <c r="AC5015" i="32"/>
  <c r="AD5015" i="32" s="1"/>
  <c r="AC5016" i="32"/>
  <c r="AD5016" i="32" s="1"/>
  <c r="AC5017" i="32"/>
  <c r="AD5017" i="32" s="1"/>
  <c r="AC5018" i="32"/>
  <c r="AD5018" i="32" s="1"/>
  <c r="AC5019" i="32"/>
  <c r="AD5019" i="32" s="1"/>
  <c r="AC5020" i="32"/>
  <c r="AD5020" i="32" s="1"/>
  <c r="AC5021" i="32"/>
  <c r="AD5021" i="32" s="1"/>
  <c r="AC5022" i="32"/>
  <c r="AD5022" i="32" s="1"/>
  <c r="AC5023" i="32"/>
  <c r="AD5023" i="32" s="1"/>
  <c r="AC5024" i="32"/>
  <c r="AD5024" i="32" s="1"/>
  <c r="AC5025" i="32"/>
  <c r="AD5025" i="32" s="1"/>
  <c r="AC5026" i="32"/>
  <c r="AD5026" i="32" s="1"/>
  <c r="AC5027" i="32"/>
  <c r="AD5027" i="32" s="1"/>
  <c r="AC5028" i="32"/>
  <c r="AD5028" i="32" s="1"/>
  <c r="AC5029" i="32"/>
  <c r="AD5029" i="32" s="1"/>
  <c r="AC5030" i="32"/>
  <c r="AD5030" i="32" s="1"/>
  <c r="AC5031" i="32"/>
  <c r="AD5031" i="32" s="1"/>
  <c r="AC5032" i="32"/>
  <c r="AD5032" i="32" s="1"/>
  <c r="AC5033" i="32"/>
  <c r="AD5033" i="32" s="1"/>
  <c r="AC5034" i="32"/>
  <c r="AD5034" i="32" s="1"/>
  <c r="AC5035" i="32"/>
  <c r="AD5035" i="32" s="1"/>
  <c r="AC5036" i="32"/>
  <c r="AD5036" i="32" s="1"/>
  <c r="AC5037" i="32"/>
  <c r="AD5037" i="32" s="1"/>
  <c r="AC5038" i="32"/>
  <c r="AD5038" i="32" s="1"/>
  <c r="AC5039" i="32"/>
  <c r="AD5039" i="32" s="1"/>
  <c r="AC5040" i="32"/>
  <c r="AD5040" i="32" s="1"/>
  <c r="AC5041" i="32"/>
  <c r="AD5041" i="32" s="1"/>
  <c r="AC5042" i="32"/>
  <c r="AD5042" i="32" s="1"/>
  <c r="AC5043" i="32"/>
  <c r="AD5043" i="32" s="1"/>
  <c r="AC5044" i="32"/>
  <c r="AD5044" i="32" s="1"/>
  <c r="AC5045" i="32"/>
  <c r="AD5045" i="32" s="1"/>
  <c r="AC5046" i="32"/>
  <c r="AD5046" i="32" s="1"/>
  <c r="AC5047" i="32"/>
  <c r="AD5047" i="32" s="1"/>
  <c r="AC5048" i="32"/>
  <c r="AD5048" i="32" s="1"/>
  <c r="AC5049" i="32"/>
  <c r="AD5049" i="32" s="1"/>
  <c r="AC5050" i="32"/>
  <c r="AD5050" i="32" s="1"/>
  <c r="AC5051" i="32"/>
  <c r="AD5051" i="32" s="1"/>
  <c r="AC5052" i="32"/>
  <c r="AD5052" i="32" s="1"/>
  <c r="AC5053" i="32"/>
  <c r="AD5053" i="32" s="1"/>
  <c r="AC5054" i="32"/>
  <c r="AD5054" i="32" s="1"/>
  <c r="AC5055" i="32"/>
  <c r="AD5055" i="32" s="1"/>
  <c r="AC5056" i="32"/>
  <c r="AD5056" i="32" s="1"/>
  <c r="AC5057" i="32"/>
  <c r="AD5057" i="32" s="1"/>
  <c r="AC5058" i="32"/>
  <c r="AD5058" i="32" s="1"/>
  <c r="AC5059" i="32"/>
  <c r="AD5059" i="32" s="1"/>
  <c r="AC5060" i="32"/>
  <c r="AD5060" i="32" s="1"/>
  <c r="AC5061" i="32"/>
  <c r="AD5061" i="32" s="1"/>
  <c r="AC5062" i="32"/>
  <c r="AD5062" i="32" s="1"/>
  <c r="AC5063" i="32"/>
  <c r="AD5063" i="32" s="1"/>
  <c r="AC5064" i="32"/>
  <c r="AD5064" i="32" s="1"/>
  <c r="AC5065" i="32"/>
  <c r="AD5065" i="32" s="1"/>
  <c r="AC5066" i="32"/>
  <c r="AD5066" i="32" s="1"/>
  <c r="AC5067" i="32"/>
  <c r="AD5067" i="32" s="1"/>
  <c r="AC5068" i="32"/>
  <c r="AD5068" i="32" s="1"/>
  <c r="AC5069" i="32"/>
  <c r="AD5069" i="32" s="1"/>
  <c r="AC5070" i="32"/>
  <c r="AD5070" i="32" s="1"/>
  <c r="AC5071" i="32"/>
  <c r="AD5071" i="32" s="1"/>
  <c r="AC5072" i="32"/>
  <c r="AD5072" i="32" s="1"/>
  <c r="AC5073" i="32"/>
  <c r="AD5073" i="32" s="1"/>
  <c r="AC5074" i="32"/>
  <c r="AD5074" i="32" s="1"/>
  <c r="AC5075" i="32"/>
  <c r="AD5075" i="32" s="1"/>
  <c r="AC5076" i="32"/>
  <c r="AD5076" i="32" s="1"/>
  <c r="AC5077" i="32"/>
  <c r="AD5077" i="32" s="1"/>
  <c r="AC5078" i="32"/>
  <c r="AD5078" i="32" s="1"/>
  <c r="AC5079" i="32"/>
  <c r="AD5079" i="32" s="1"/>
  <c r="AC5080" i="32"/>
  <c r="AD5080" i="32" s="1"/>
  <c r="AC5081" i="32"/>
  <c r="AD5081" i="32" s="1"/>
  <c r="AC5082" i="32"/>
  <c r="AD5082" i="32" s="1"/>
  <c r="AC5083" i="32"/>
  <c r="AD5083" i="32" s="1"/>
  <c r="AC5084" i="32"/>
  <c r="AD5084" i="32" s="1"/>
  <c r="AC5085" i="32"/>
  <c r="AD5085" i="32" s="1"/>
  <c r="AC5086" i="32"/>
  <c r="AD5086" i="32" s="1"/>
  <c r="AC5087" i="32"/>
  <c r="AD5087" i="32" s="1"/>
  <c r="AC5088" i="32"/>
  <c r="AD5088" i="32" s="1"/>
  <c r="AC5089" i="32"/>
  <c r="AD5089" i="32" s="1"/>
  <c r="AC5090" i="32"/>
  <c r="AD5090" i="32" s="1"/>
  <c r="AC5091" i="32"/>
  <c r="AD5091" i="32" s="1"/>
  <c r="AC5092" i="32"/>
  <c r="AD5092" i="32" s="1"/>
  <c r="AC5093" i="32"/>
  <c r="AD5093" i="32" s="1"/>
  <c r="AC5094" i="32"/>
  <c r="AD5094" i="32" s="1"/>
  <c r="AC5095" i="32"/>
  <c r="AD5095" i="32" s="1"/>
  <c r="AC5096" i="32"/>
  <c r="AD5096" i="32" s="1"/>
  <c r="AC5097" i="32"/>
  <c r="AD5097" i="32" s="1"/>
  <c r="AC5098" i="32"/>
  <c r="AD5098" i="32" s="1"/>
  <c r="AC5099" i="32"/>
  <c r="AD5099" i="32" s="1"/>
  <c r="AC5100" i="32"/>
  <c r="AD5100" i="32" s="1"/>
  <c r="AC5101" i="32"/>
  <c r="AD5101" i="32" s="1"/>
  <c r="AC5102" i="32"/>
  <c r="AD5102" i="32" s="1"/>
  <c r="AC5103" i="32"/>
  <c r="AD5103" i="32" s="1"/>
  <c r="AC5104" i="32"/>
  <c r="AD5104" i="32" s="1"/>
  <c r="AC5105" i="32"/>
  <c r="AD5105" i="32" s="1"/>
  <c r="AC5106" i="32"/>
  <c r="AD5106" i="32" s="1"/>
  <c r="AC5107" i="32"/>
  <c r="AD5107" i="32" s="1"/>
  <c r="AC5108" i="32"/>
  <c r="AD5108" i="32" s="1"/>
  <c r="AC5109" i="32"/>
  <c r="AD5109" i="32" s="1"/>
  <c r="AC5110" i="32"/>
  <c r="AD5110" i="32" s="1"/>
  <c r="AC5111" i="32"/>
  <c r="AD5111" i="32" s="1"/>
  <c r="AC5112" i="32"/>
  <c r="AD5112" i="32" s="1"/>
  <c r="AC5113" i="32"/>
  <c r="AD5113" i="32" s="1"/>
  <c r="AC5114" i="32"/>
  <c r="AD5114" i="32" s="1"/>
  <c r="AC5115" i="32"/>
  <c r="AD5115" i="32" s="1"/>
  <c r="AC5116" i="32"/>
  <c r="AD5116" i="32" s="1"/>
  <c r="AC5117" i="32"/>
  <c r="AD5117" i="32" s="1"/>
  <c r="AC5118" i="32"/>
  <c r="AD5118" i="32" s="1"/>
  <c r="AC5119" i="32"/>
  <c r="AD5119" i="32" s="1"/>
  <c r="AC5120" i="32"/>
  <c r="AD5120" i="32" s="1"/>
  <c r="AC5121" i="32"/>
  <c r="AD5121" i="32" s="1"/>
  <c r="AC5122" i="32"/>
  <c r="AD5122" i="32" s="1"/>
  <c r="AC5123" i="32"/>
  <c r="AD5123" i="32" s="1"/>
  <c r="AC5124" i="32"/>
  <c r="AD5124" i="32" s="1"/>
  <c r="AC5125" i="32"/>
  <c r="AD5125" i="32" s="1"/>
  <c r="AC5126" i="32"/>
  <c r="AD5126" i="32" s="1"/>
  <c r="AC5127" i="32"/>
  <c r="AD5127" i="32" s="1"/>
  <c r="AC5128" i="32"/>
  <c r="AD5128" i="32" s="1"/>
  <c r="AC5129" i="32"/>
  <c r="AD5129" i="32" s="1"/>
  <c r="AC5130" i="32"/>
  <c r="AD5130" i="32" s="1"/>
  <c r="AC5131" i="32"/>
  <c r="AD5131" i="32" s="1"/>
  <c r="AC5132" i="32"/>
  <c r="AD5132" i="32" s="1"/>
  <c r="AC5133" i="32"/>
  <c r="AD5133" i="32" s="1"/>
  <c r="AC5134" i="32"/>
  <c r="AD5134" i="32" s="1"/>
  <c r="AC5135" i="32"/>
  <c r="AD5135" i="32" s="1"/>
  <c r="AC5136" i="32"/>
  <c r="AD5136" i="32" s="1"/>
  <c r="AC5137" i="32"/>
  <c r="AD5137" i="32" s="1"/>
  <c r="AC5138" i="32"/>
  <c r="AD5138" i="32" s="1"/>
  <c r="AC5139" i="32"/>
  <c r="AD5139" i="32" s="1"/>
  <c r="AC5140" i="32"/>
  <c r="AD5140" i="32" s="1"/>
  <c r="AC5141" i="32"/>
  <c r="AD5141" i="32" s="1"/>
  <c r="AC5142" i="32"/>
  <c r="AD5142" i="32" s="1"/>
  <c r="AC5143" i="32"/>
  <c r="AD5143" i="32" s="1"/>
  <c r="AC5144" i="32"/>
  <c r="AD5144" i="32" s="1"/>
  <c r="AC5145" i="32"/>
  <c r="AD5145" i="32" s="1"/>
  <c r="AC5146" i="32"/>
  <c r="AD5146" i="32" s="1"/>
  <c r="AC5147" i="32"/>
  <c r="AD5147" i="32" s="1"/>
  <c r="AC5148" i="32"/>
  <c r="AD5148" i="32" s="1"/>
  <c r="AC5149" i="32"/>
  <c r="AD5149" i="32" s="1"/>
  <c r="AC5150" i="32"/>
  <c r="AD5150" i="32" s="1"/>
  <c r="AC5151" i="32"/>
  <c r="AD5151" i="32" s="1"/>
  <c r="AC5152" i="32"/>
  <c r="AD5152" i="32" s="1"/>
  <c r="AC5153" i="32"/>
  <c r="AD5153" i="32" s="1"/>
  <c r="AC5154" i="32"/>
  <c r="AD5154" i="32" s="1"/>
  <c r="AC5155" i="32"/>
  <c r="AD5155" i="32" s="1"/>
  <c r="AC5156" i="32"/>
  <c r="AD5156" i="32" s="1"/>
  <c r="AC5157" i="32"/>
  <c r="AD5157" i="32" s="1"/>
  <c r="AC5158" i="32"/>
  <c r="AD5158" i="32" s="1"/>
  <c r="AC5159" i="32"/>
  <c r="AD5159" i="32" s="1"/>
  <c r="AC5160" i="32"/>
  <c r="AD5160" i="32" s="1"/>
  <c r="AC5161" i="32"/>
  <c r="AD5161" i="32" s="1"/>
  <c r="AC5162" i="32"/>
  <c r="AD5162" i="32" s="1"/>
  <c r="AC5163" i="32"/>
  <c r="AD5163" i="32" s="1"/>
  <c r="AC5164" i="32"/>
  <c r="AD5164" i="32" s="1"/>
  <c r="AC5165" i="32"/>
  <c r="AD5165" i="32" s="1"/>
  <c r="AC5166" i="32"/>
  <c r="AD5166" i="32" s="1"/>
  <c r="AC5167" i="32"/>
  <c r="AD5167" i="32" s="1"/>
  <c r="AC5168" i="32"/>
  <c r="AD5168" i="32" s="1"/>
  <c r="AC5169" i="32"/>
  <c r="AD5169" i="32" s="1"/>
  <c r="AC5170" i="32"/>
  <c r="AD5170" i="32" s="1"/>
  <c r="AC5171" i="32"/>
  <c r="AD5171" i="32" s="1"/>
  <c r="AC5172" i="32"/>
  <c r="AD5172" i="32" s="1"/>
  <c r="AC5173" i="32"/>
  <c r="AD5173" i="32" s="1"/>
  <c r="AC5174" i="32"/>
  <c r="AD5174" i="32" s="1"/>
  <c r="AC5175" i="32"/>
  <c r="AD5175" i="32" s="1"/>
  <c r="AC5176" i="32"/>
  <c r="AD5176" i="32" s="1"/>
  <c r="AC5177" i="32"/>
  <c r="AD5177" i="32" s="1"/>
  <c r="AC5178" i="32"/>
  <c r="AD5178" i="32" s="1"/>
  <c r="AC5179" i="32"/>
  <c r="AD5179" i="32" s="1"/>
  <c r="AC5180" i="32"/>
  <c r="AD5180" i="32" s="1"/>
  <c r="AC5181" i="32"/>
  <c r="AD5181" i="32" s="1"/>
  <c r="AC5182" i="32"/>
  <c r="AD5182" i="32" s="1"/>
  <c r="AC5183" i="32"/>
  <c r="AD5183" i="32" s="1"/>
  <c r="AC5184" i="32"/>
  <c r="AD5184" i="32" s="1"/>
  <c r="AC5185" i="32"/>
  <c r="AD5185" i="32" s="1"/>
  <c r="AC5186" i="32"/>
  <c r="AD5186" i="32" s="1"/>
  <c r="AC5187" i="32"/>
  <c r="AD5187" i="32" s="1"/>
  <c r="AC5188" i="32"/>
  <c r="AD5188" i="32" s="1"/>
  <c r="AC5189" i="32"/>
  <c r="AD5189" i="32" s="1"/>
  <c r="AC5190" i="32"/>
  <c r="AD5190" i="32" s="1"/>
  <c r="AC5191" i="32"/>
  <c r="AD5191" i="32" s="1"/>
  <c r="AC5192" i="32"/>
  <c r="AD5192" i="32" s="1"/>
  <c r="AC5193" i="32"/>
  <c r="AD5193" i="32" s="1"/>
  <c r="AC5194" i="32"/>
  <c r="AD5194" i="32" s="1"/>
  <c r="AC5195" i="32"/>
  <c r="AD5195" i="32" s="1"/>
  <c r="AC5196" i="32"/>
  <c r="AD5196" i="32" s="1"/>
  <c r="AC5197" i="32"/>
  <c r="AD5197" i="32" s="1"/>
  <c r="AC5198" i="32"/>
  <c r="AD5198" i="32" s="1"/>
  <c r="AC5199" i="32"/>
  <c r="AD5199" i="32" s="1"/>
  <c r="AC5200" i="32"/>
  <c r="AD5200" i="32" s="1"/>
  <c r="AC5201" i="32"/>
  <c r="AD5201" i="32" s="1"/>
  <c r="AC5202" i="32"/>
  <c r="AD5202" i="32" s="1"/>
  <c r="AC5203" i="32"/>
  <c r="AD5203" i="32" s="1"/>
  <c r="AC5204" i="32"/>
  <c r="AD5204" i="32" s="1"/>
  <c r="AC5205" i="32"/>
  <c r="AD5205" i="32" s="1"/>
  <c r="AC5206" i="32"/>
  <c r="AD5206" i="32" s="1"/>
  <c r="AC5207" i="32"/>
  <c r="AD5207" i="32" s="1"/>
  <c r="AC5208" i="32"/>
  <c r="AD5208" i="32" s="1"/>
  <c r="AC5209" i="32"/>
  <c r="AD5209" i="32" s="1"/>
  <c r="AC5210" i="32"/>
  <c r="AD5210" i="32" s="1"/>
  <c r="AC5211" i="32"/>
  <c r="AD5211" i="32" s="1"/>
  <c r="AC5212" i="32"/>
  <c r="AD5212" i="32" s="1"/>
  <c r="AC5213" i="32"/>
  <c r="AD5213" i="32" s="1"/>
  <c r="AC5214" i="32"/>
  <c r="AD5214" i="32" s="1"/>
  <c r="AC5215" i="32"/>
  <c r="AD5215" i="32" s="1"/>
  <c r="AC5216" i="32"/>
  <c r="AD5216" i="32" s="1"/>
  <c r="AC5217" i="32"/>
  <c r="AD5217" i="32" s="1"/>
  <c r="AC5218" i="32"/>
  <c r="AD5218" i="32" s="1"/>
  <c r="AC5219" i="32"/>
  <c r="AD5219" i="32" s="1"/>
  <c r="AC5220" i="32"/>
  <c r="AD5220" i="32" s="1"/>
  <c r="AC5221" i="32"/>
  <c r="AD5221" i="32" s="1"/>
  <c r="AC5222" i="32"/>
  <c r="AD5222" i="32" s="1"/>
  <c r="AC5223" i="32"/>
  <c r="AD5223" i="32" s="1"/>
  <c r="AC5224" i="32"/>
  <c r="AD5224" i="32" s="1"/>
  <c r="AC5225" i="32"/>
  <c r="AD5225" i="32" s="1"/>
  <c r="AC5226" i="32"/>
  <c r="AD5226" i="32" s="1"/>
  <c r="AC5227" i="32"/>
  <c r="AD5227" i="32" s="1"/>
  <c r="AC5228" i="32"/>
  <c r="AD5228" i="32" s="1"/>
  <c r="AC5229" i="32"/>
  <c r="AD5229" i="32" s="1"/>
  <c r="AC5230" i="32"/>
  <c r="AD5230" i="32" s="1"/>
  <c r="AC5231" i="32"/>
  <c r="AD5231" i="32" s="1"/>
  <c r="AC5232" i="32"/>
  <c r="AD5232" i="32" s="1"/>
  <c r="AC5233" i="32"/>
  <c r="AD5233" i="32" s="1"/>
  <c r="AC5234" i="32"/>
  <c r="AD5234" i="32" s="1"/>
  <c r="AC5235" i="32"/>
  <c r="AD5235" i="32" s="1"/>
  <c r="AC5236" i="32"/>
  <c r="AD5236" i="32" s="1"/>
  <c r="AC5237" i="32"/>
  <c r="AD5237" i="32" s="1"/>
  <c r="AC5238" i="32"/>
  <c r="AD5238" i="32" s="1"/>
  <c r="AC5239" i="32"/>
  <c r="AD5239" i="32" s="1"/>
  <c r="AC5240" i="32"/>
  <c r="AD5240" i="32" s="1"/>
  <c r="AC5241" i="32"/>
  <c r="AD5241" i="32" s="1"/>
  <c r="AC5242" i="32"/>
  <c r="AD5242" i="32" s="1"/>
  <c r="AC5243" i="32"/>
  <c r="AD5243" i="32" s="1"/>
  <c r="AC5244" i="32"/>
  <c r="AD5244" i="32" s="1"/>
  <c r="AC5245" i="32"/>
  <c r="AD5245" i="32" s="1"/>
  <c r="AC5246" i="32"/>
  <c r="AD5246" i="32" s="1"/>
  <c r="AC5247" i="32"/>
  <c r="AD5247" i="32" s="1"/>
  <c r="AC5248" i="32"/>
  <c r="AD5248" i="32" s="1"/>
  <c r="AC5249" i="32"/>
  <c r="AD5249" i="32" s="1"/>
  <c r="AC5250" i="32"/>
  <c r="AD5250" i="32" s="1"/>
  <c r="AC5251" i="32"/>
  <c r="AD5251" i="32" s="1"/>
  <c r="AC5252" i="32"/>
  <c r="AD5252" i="32" s="1"/>
  <c r="AC5253" i="32"/>
  <c r="AD5253" i="32" s="1"/>
  <c r="AC5254" i="32"/>
  <c r="AD5254" i="32" s="1"/>
  <c r="AC5255" i="32"/>
  <c r="AD5255" i="32" s="1"/>
  <c r="AC5256" i="32"/>
  <c r="AD5256" i="32" s="1"/>
  <c r="AC5257" i="32"/>
  <c r="AD5257" i="32" s="1"/>
  <c r="AC5258" i="32"/>
  <c r="AD5258" i="32" s="1"/>
  <c r="AC5259" i="32"/>
  <c r="AD5259" i="32" s="1"/>
  <c r="AC5260" i="32"/>
  <c r="AD5260" i="32" s="1"/>
  <c r="AC5261" i="32"/>
  <c r="AD5261" i="32" s="1"/>
  <c r="AC5262" i="32"/>
  <c r="AD5262" i="32" s="1"/>
  <c r="AC5263" i="32"/>
  <c r="AD5263" i="32" s="1"/>
  <c r="AC5264" i="32"/>
  <c r="AD5264" i="32" s="1"/>
  <c r="AC5265" i="32"/>
  <c r="AD5265" i="32" s="1"/>
  <c r="AC5266" i="32"/>
  <c r="AD5266" i="32" s="1"/>
  <c r="AC5267" i="32"/>
  <c r="AD5267" i="32" s="1"/>
  <c r="AC5268" i="32"/>
  <c r="AD5268" i="32" s="1"/>
  <c r="AC5269" i="32"/>
  <c r="AD5269" i="32" s="1"/>
  <c r="AC5270" i="32"/>
  <c r="AD5270" i="32" s="1"/>
  <c r="AC5271" i="32"/>
  <c r="AD5271" i="32" s="1"/>
  <c r="AC5272" i="32"/>
  <c r="AD5272" i="32" s="1"/>
  <c r="AC5273" i="32"/>
  <c r="AD5273" i="32" s="1"/>
  <c r="AC5274" i="32"/>
  <c r="AD5274" i="32" s="1"/>
  <c r="AC5275" i="32"/>
  <c r="AD5275" i="32" s="1"/>
  <c r="AC5276" i="32"/>
  <c r="AD5276" i="32" s="1"/>
  <c r="AC5277" i="32"/>
  <c r="AD5277" i="32" s="1"/>
  <c r="AC5278" i="32"/>
  <c r="AD5278" i="32" s="1"/>
  <c r="AC5279" i="32"/>
  <c r="AD5279" i="32" s="1"/>
  <c r="AC5280" i="32"/>
  <c r="AD5280" i="32" s="1"/>
  <c r="AC5281" i="32"/>
  <c r="AD5281" i="32" s="1"/>
  <c r="AC5282" i="32"/>
  <c r="AD5282" i="32" s="1"/>
  <c r="AC5283" i="32"/>
  <c r="AD5283" i="32" s="1"/>
  <c r="AC5284" i="32"/>
  <c r="AD5284" i="32" s="1"/>
  <c r="AC5285" i="32"/>
  <c r="AD5285" i="32" s="1"/>
  <c r="AC5286" i="32"/>
  <c r="AD5286" i="32" s="1"/>
  <c r="AC5287" i="32"/>
  <c r="AD5287" i="32" s="1"/>
  <c r="AC5288" i="32"/>
  <c r="AD5288" i="32" s="1"/>
  <c r="AC5289" i="32"/>
  <c r="AD5289" i="32" s="1"/>
  <c r="AC5290" i="32"/>
  <c r="AD5290" i="32" s="1"/>
  <c r="AC5291" i="32"/>
  <c r="AD5291" i="32" s="1"/>
  <c r="AC5292" i="32"/>
  <c r="AD5292" i="32" s="1"/>
  <c r="AC5293" i="32"/>
  <c r="AD5293" i="32" s="1"/>
  <c r="AC5294" i="32"/>
  <c r="AD5294" i="32" s="1"/>
  <c r="AC5295" i="32"/>
  <c r="AD5295" i="32" s="1"/>
  <c r="AC5296" i="32"/>
  <c r="AD5296" i="32" s="1"/>
  <c r="AC5297" i="32"/>
  <c r="AD5297" i="32" s="1"/>
  <c r="AC5298" i="32"/>
  <c r="AD5298" i="32" s="1"/>
  <c r="AC5299" i="32"/>
  <c r="AD5299" i="32" s="1"/>
  <c r="AC5300" i="32"/>
  <c r="AD5300" i="32" s="1"/>
  <c r="AC5301" i="32"/>
  <c r="AD5301" i="32" s="1"/>
  <c r="AC5302" i="32"/>
  <c r="AD5302" i="32" s="1"/>
  <c r="AC5303" i="32"/>
  <c r="AD5303" i="32" s="1"/>
  <c r="AC5304" i="32"/>
  <c r="AD5304" i="32" s="1"/>
  <c r="AC5305" i="32"/>
  <c r="AD5305" i="32" s="1"/>
  <c r="AC5306" i="32"/>
  <c r="AD5306" i="32" s="1"/>
  <c r="AC5307" i="32"/>
  <c r="AD5307" i="32" s="1"/>
  <c r="AC5308" i="32"/>
  <c r="AD5308" i="32" s="1"/>
  <c r="AC5309" i="32"/>
  <c r="AD5309" i="32" s="1"/>
  <c r="AC5310" i="32"/>
  <c r="AD5310" i="32" s="1"/>
  <c r="AC5311" i="32"/>
  <c r="AD5311" i="32" s="1"/>
  <c r="AC5312" i="32"/>
  <c r="AD5312" i="32" s="1"/>
  <c r="AC5313" i="32"/>
  <c r="AD5313" i="32" s="1"/>
  <c r="AC5314" i="32"/>
  <c r="AD5314" i="32" s="1"/>
  <c r="AC5315" i="32"/>
  <c r="AD5315" i="32" s="1"/>
  <c r="AC5316" i="32"/>
  <c r="AD5316" i="32" s="1"/>
  <c r="AC5317" i="32"/>
  <c r="AD5317" i="32" s="1"/>
  <c r="AC5318" i="32"/>
  <c r="AD5318" i="32" s="1"/>
  <c r="AC5319" i="32"/>
  <c r="AD5319" i="32" s="1"/>
  <c r="AC5320" i="32"/>
  <c r="AD5320" i="32" s="1"/>
  <c r="AC5321" i="32"/>
  <c r="AD5321" i="32" s="1"/>
  <c r="AC5322" i="32"/>
  <c r="AD5322" i="32" s="1"/>
  <c r="AC5323" i="32"/>
  <c r="AD5323" i="32" s="1"/>
  <c r="AC5324" i="32"/>
  <c r="AD5324" i="32" s="1"/>
  <c r="AC5325" i="32"/>
  <c r="AD5325" i="32" s="1"/>
  <c r="AC5326" i="32"/>
  <c r="AD5326" i="32" s="1"/>
  <c r="AC5327" i="32"/>
  <c r="AD5327" i="32" s="1"/>
  <c r="AC5328" i="32"/>
  <c r="AD5328" i="32" s="1"/>
  <c r="AC5329" i="32"/>
  <c r="AD5329" i="32" s="1"/>
  <c r="AC5330" i="32"/>
  <c r="AD5330" i="32" s="1"/>
  <c r="AC5331" i="32"/>
  <c r="AD5331" i="32" s="1"/>
  <c r="AC5332" i="32"/>
  <c r="AD5332" i="32" s="1"/>
  <c r="AC5333" i="32"/>
  <c r="AD5333" i="32" s="1"/>
  <c r="AC5334" i="32"/>
  <c r="AD5334" i="32" s="1"/>
  <c r="AC5335" i="32"/>
  <c r="AD5335" i="32" s="1"/>
  <c r="AC5336" i="32"/>
  <c r="AD5336" i="32" s="1"/>
  <c r="AC5337" i="32"/>
  <c r="AD5337" i="32" s="1"/>
  <c r="AC5338" i="32"/>
  <c r="AD5338" i="32" s="1"/>
  <c r="AC5339" i="32"/>
  <c r="AD5339" i="32" s="1"/>
  <c r="AC5340" i="32"/>
  <c r="AD5340" i="32" s="1"/>
  <c r="AC5341" i="32"/>
  <c r="AD5341" i="32" s="1"/>
  <c r="AC5342" i="32"/>
  <c r="AD5342" i="32" s="1"/>
  <c r="AC5343" i="32"/>
  <c r="AD5343" i="32" s="1"/>
  <c r="AC5344" i="32"/>
  <c r="AD5344" i="32" s="1"/>
  <c r="AC5345" i="32"/>
  <c r="AD5345" i="32" s="1"/>
  <c r="AC5346" i="32"/>
  <c r="AD5346" i="32" s="1"/>
  <c r="AC5347" i="32"/>
  <c r="AD5347" i="32" s="1"/>
  <c r="AC5348" i="32"/>
  <c r="AD5348" i="32" s="1"/>
  <c r="AC5349" i="32"/>
  <c r="AD5349" i="32" s="1"/>
  <c r="AC5350" i="32"/>
  <c r="AD5350" i="32" s="1"/>
  <c r="AC5351" i="32"/>
  <c r="AD5351" i="32" s="1"/>
  <c r="AC5352" i="32"/>
  <c r="AD5352" i="32" s="1"/>
  <c r="AC5353" i="32"/>
  <c r="AD5353" i="32" s="1"/>
  <c r="AC5354" i="32"/>
  <c r="AD5354" i="32" s="1"/>
  <c r="AC5355" i="32"/>
  <c r="AD5355" i="32" s="1"/>
  <c r="AC5356" i="32"/>
  <c r="AD5356" i="32" s="1"/>
  <c r="AC5357" i="32"/>
  <c r="AD5357" i="32" s="1"/>
  <c r="AC5358" i="32"/>
  <c r="AD5358" i="32" s="1"/>
  <c r="AC5359" i="32"/>
  <c r="AD5359" i="32" s="1"/>
  <c r="AC5360" i="32"/>
  <c r="AD5360" i="32" s="1"/>
  <c r="AC5361" i="32"/>
  <c r="AD5361" i="32" s="1"/>
  <c r="AC5362" i="32"/>
  <c r="AD5362" i="32" s="1"/>
  <c r="AC5363" i="32"/>
  <c r="AD5363" i="32" s="1"/>
  <c r="AC5364" i="32"/>
  <c r="AD5364" i="32" s="1"/>
  <c r="AC5365" i="32"/>
  <c r="AD5365" i="32" s="1"/>
  <c r="AC5366" i="32"/>
  <c r="AD5366" i="32" s="1"/>
  <c r="AC5367" i="32"/>
  <c r="AD5367" i="32" s="1"/>
  <c r="AC5368" i="32"/>
  <c r="AD5368" i="32" s="1"/>
  <c r="AC5369" i="32"/>
  <c r="AD5369" i="32" s="1"/>
  <c r="AC5370" i="32"/>
  <c r="AD5370" i="32" s="1"/>
  <c r="AC5371" i="32"/>
  <c r="AD5371" i="32" s="1"/>
  <c r="AC5372" i="32"/>
  <c r="AD5372" i="32" s="1"/>
  <c r="AC5373" i="32"/>
  <c r="AD5373" i="32" s="1"/>
  <c r="AC5374" i="32"/>
  <c r="AD5374" i="32" s="1"/>
  <c r="AC5375" i="32"/>
  <c r="AD5375" i="32" s="1"/>
  <c r="AC5376" i="32"/>
  <c r="AD5376" i="32" s="1"/>
  <c r="AC5377" i="32"/>
  <c r="AD5377" i="32" s="1"/>
  <c r="AC5378" i="32"/>
  <c r="AD5378" i="32" s="1"/>
  <c r="AC5379" i="32"/>
  <c r="AD5379" i="32" s="1"/>
  <c r="AC5380" i="32"/>
  <c r="AD5380" i="32" s="1"/>
  <c r="AC5381" i="32"/>
  <c r="AD5381" i="32" s="1"/>
  <c r="AC5382" i="32"/>
  <c r="AD5382" i="32" s="1"/>
  <c r="AC5383" i="32"/>
  <c r="AD5383" i="32" s="1"/>
  <c r="AC5384" i="32"/>
  <c r="AD5384" i="32" s="1"/>
  <c r="AC5385" i="32"/>
  <c r="AD5385" i="32" s="1"/>
  <c r="AC5386" i="32"/>
  <c r="AD5386" i="32" s="1"/>
  <c r="AC5387" i="32"/>
  <c r="AD5387" i="32" s="1"/>
  <c r="AC5388" i="32"/>
  <c r="AD5388" i="32" s="1"/>
  <c r="AC5389" i="32"/>
  <c r="AD5389" i="32" s="1"/>
  <c r="AC5390" i="32"/>
  <c r="AD5390" i="32" s="1"/>
  <c r="AC5391" i="32"/>
  <c r="AD5391" i="32" s="1"/>
  <c r="AC5392" i="32"/>
  <c r="AD5392" i="32" s="1"/>
  <c r="AC5393" i="32"/>
  <c r="AD5393" i="32" s="1"/>
  <c r="AC5394" i="32"/>
  <c r="AD5394" i="32" s="1"/>
  <c r="AC5395" i="32"/>
  <c r="AD5395" i="32" s="1"/>
  <c r="AC5396" i="32"/>
  <c r="AD5396" i="32" s="1"/>
  <c r="AC5397" i="32"/>
  <c r="AD5397" i="32" s="1"/>
  <c r="AC5398" i="32"/>
  <c r="AD5398" i="32" s="1"/>
  <c r="AC5399" i="32"/>
  <c r="AD5399" i="32" s="1"/>
  <c r="AC5400" i="32"/>
  <c r="AD5400" i="32" s="1"/>
  <c r="AC3351" i="32"/>
  <c r="AD3351" i="32" s="1"/>
  <c r="AC5401" i="32"/>
  <c r="AD5401" i="32" s="1"/>
  <c r="AC5402" i="32"/>
  <c r="AD5402" i="32" s="1"/>
  <c r="AC5403" i="32"/>
  <c r="AD5403" i="32" s="1"/>
  <c r="AC5404" i="32"/>
  <c r="AD5404" i="32" s="1"/>
  <c r="AC5405" i="32"/>
  <c r="AD5405" i="32" s="1"/>
  <c r="AC5406" i="32"/>
  <c r="AD5406" i="32" s="1"/>
  <c r="AC5407" i="32"/>
  <c r="AD5407" i="32" s="1"/>
  <c r="AC5408" i="32"/>
  <c r="AD5408" i="32" s="1"/>
  <c r="AC5409" i="32"/>
  <c r="AD5409" i="32" s="1"/>
  <c r="AC5410" i="32"/>
  <c r="AD5410" i="32" s="1"/>
  <c r="AC5411" i="32"/>
  <c r="AD5411" i="32" s="1"/>
  <c r="AC5412" i="32"/>
  <c r="AD5412" i="32" s="1"/>
  <c r="AC5413" i="32"/>
  <c r="AD5413" i="32" s="1"/>
  <c r="AC5414" i="32"/>
  <c r="AD5414" i="32" s="1"/>
  <c r="AC5415" i="32"/>
  <c r="AD5415" i="32" s="1"/>
  <c r="AC5416" i="32"/>
  <c r="AD5416" i="32" s="1"/>
  <c r="AC5417" i="32"/>
  <c r="AD5417" i="32" s="1"/>
  <c r="AC5418" i="32"/>
  <c r="AD5418" i="32" s="1"/>
  <c r="AC5419" i="32"/>
  <c r="AD5419" i="32" s="1"/>
  <c r="AC5420" i="32"/>
  <c r="AD5420" i="32" s="1"/>
  <c r="AC5421" i="32"/>
  <c r="AD5421" i="32" s="1"/>
  <c r="AC5422" i="32"/>
  <c r="AD5422" i="32" s="1"/>
  <c r="AC5423" i="32"/>
  <c r="AD5423" i="32" s="1"/>
  <c r="AC5424" i="32"/>
  <c r="AD5424" i="32" s="1"/>
  <c r="AC5425" i="32"/>
  <c r="AD5425" i="32" s="1"/>
  <c r="AC5426" i="32"/>
  <c r="AD5426" i="32" s="1"/>
  <c r="AC5427" i="32"/>
  <c r="AD5427" i="32" s="1"/>
  <c r="AC5428" i="32"/>
  <c r="AD5428" i="32" s="1"/>
  <c r="AC5429" i="32"/>
  <c r="AD5429" i="32" s="1"/>
  <c r="AC5430" i="32"/>
  <c r="AD5430" i="32" s="1"/>
  <c r="AC5431" i="32"/>
  <c r="AD5431" i="32" s="1"/>
  <c r="AC5432" i="32"/>
  <c r="AD5432" i="32" s="1"/>
  <c r="AC5433" i="32"/>
  <c r="AD5433" i="32" s="1"/>
  <c r="AC5434" i="32"/>
  <c r="AD5434" i="32" s="1"/>
  <c r="AC5435" i="32"/>
  <c r="AD5435" i="32" s="1"/>
  <c r="AC5436" i="32"/>
  <c r="AD5436" i="32" s="1"/>
  <c r="AC5437" i="32"/>
  <c r="AD5437" i="32" s="1"/>
  <c r="AC5438" i="32"/>
  <c r="AD5438" i="32" s="1"/>
  <c r="AC5439" i="32"/>
  <c r="AD5439" i="32" s="1"/>
  <c r="AC5440" i="32"/>
  <c r="AD5440" i="32" s="1"/>
  <c r="AC5441" i="32"/>
  <c r="AD5441" i="32" s="1"/>
  <c r="AC5442" i="32"/>
  <c r="AD5442" i="32" s="1"/>
  <c r="AC5443" i="32"/>
  <c r="AD5443" i="32" s="1"/>
  <c r="AC5444" i="32"/>
  <c r="AD5444" i="32" s="1"/>
  <c r="AC5445" i="32"/>
  <c r="AD5445" i="32" s="1"/>
  <c r="AC5446" i="32"/>
  <c r="AD5446" i="32" s="1"/>
  <c r="AC5447" i="32"/>
  <c r="AD5447" i="32" s="1"/>
  <c r="AC5448" i="32"/>
  <c r="AD5448" i="32" s="1"/>
  <c r="AC5449" i="32"/>
  <c r="AD5449" i="32" s="1"/>
  <c r="AC5450" i="32"/>
  <c r="AD5450" i="32" s="1"/>
  <c r="AC5451" i="32"/>
  <c r="AD5451" i="32" s="1"/>
  <c r="AC5452" i="32"/>
  <c r="AD5452" i="32" s="1"/>
  <c r="AC5453" i="32"/>
  <c r="AD5453" i="32" s="1"/>
  <c r="AC5454" i="32"/>
  <c r="AD5454" i="32" s="1"/>
  <c r="AC5455" i="32"/>
  <c r="AD5455" i="32" s="1"/>
  <c r="AC5456" i="32"/>
  <c r="AD5456" i="32" s="1"/>
  <c r="AC5457" i="32"/>
  <c r="AD5457" i="32" s="1"/>
  <c r="AC5458" i="32"/>
  <c r="AD5458" i="32" s="1"/>
  <c r="AC5459" i="32"/>
  <c r="AD5459" i="32" s="1"/>
  <c r="AC5460" i="32"/>
  <c r="AD5460" i="32" s="1"/>
  <c r="AC5461" i="32"/>
  <c r="AD5461" i="32" s="1"/>
  <c r="AC5462" i="32"/>
  <c r="AD5462" i="32" s="1"/>
  <c r="AC5463" i="32"/>
  <c r="AD5463" i="32" s="1"/>
  <c r="AC5464" i="32"/>
  <c r="AD5464" i="32" s="1"/>
  <c r="AC5465" i="32"/>
  <c r="AD5465" i="32" s="1"/>
  <c r="AC5466" i="32"/>
  <c r="AD5466" i="32" s="1"/>
  <c r="AC5467" i="32"/>
  <c r="AD5467" i="32" s="1"/>
  <c r="AC5468" i="32"/>
  <c r="AD5468" i="32" s="1"/>
  <c r="AC5469" i="32"/>
  <c r="AD5469" i="32" s="1"/>
  <c r="AC5470" i="32"/>
  <c r="AD5470" i="32" s="1"/>
  <c r="AC5471" i="32"/>
  <c r="AD5471" i="32" s="1"/>
  <c r="AC5472" i="32"/>
  <c r="AD5472" i="32" s="1"/>
  <c r="AC5473" i="32"/>
  <c r="AD5473" i="32" s="1"/>
  <c r="AC5474" i="32"/>
  <c r="AD5474" i="32" s="1"/>
  <c r="AC5475" i="32"/>
  <c r="AD5475" i="32" s="1"/>
  <c r="AC5476" i="32"/>
  <c r="AD5476" i="32" s="1"/>
  <c r="AC5477" i="32"/>
  <c r="AD5477" i="32" s="1"/>
  <c r="AC5478" i="32"/>
  <c r="AD5478" i="32" s="1"/>
  <c r="AC5479" i="32"/>
  <c r="AD5479" i="32" s="1"/>
  <c r="AC5480" i="32"/>
  <c r="AD5480" i="32" s="1"/>
  <c r="AC5481" i="32"/>
  <c r="AD5481" i="32" s="1"/>
  <c r="AC5482" i="32"/>
  <c r="AD5482" i="32" s="1"/>
  <c r="AC5483" i="32"/>
  <c r="AD5483" i="32" s="1"/>
  <c r="AC5484" i="32"/>
  <c r="AD5484" i="32" s="1"/>
  <c r="AC5485" i="32"/>
  <c r="AD5485" i="32" s="1"/>
  <c r="AC5486" i="32"/>
  <c r="AD5486" i="32" s="1"/>
  <c r="AC5487" i="32"/>
  <c r="AD5487" i="32" s="1"/>
  <c r="AC5488" i="32"/>
  <c r="AD5488" i="32" s="1"/>
  <c r="AC5489" i="32"/>
  <c r="AD5489" i="32" s="1"/>
  <c r="AC5490" i="32"/>
  <c r="AD5490" i="32" s="1"/>
  <c r="AC5491" i="32"/>
  <c r="AD5491" i="32" s="1"/>
  <c r="AC5492" i="32"/>
  <c r="AD5492" i="32" s="1"/>
  <c r="AC5493" i="32"/>
  <c r="AD5493" i="32" s="1"/>
  <c r="AC5494" i="32"/>
  <c r="AD5494" i="32" s="1"/>
  <c r="AC5495" i="32"/>
  <c r="AD5495" i="32" s="1"/>
  <c r="AC5496" i="32"/>
  <c r="AD5496" i="32" s="1"/>
  <c r="AC5497" i="32"/>
  <c r="AD5497" i="32" s="1"/>
  <c r="AC5498" i="32"/>
  <c r="AD5498" i="32" s="1"/>
  <c r="AC5499" i="32"/>
  <c r="AD5499" i="32" s="1"/>
  <c r="AC5500" i="32"/>
  <c r="AD5500" i="32" s="1"/>
  <c r="AC5501" i="32"/>
  <c r="AD5501" i="32" s="1"/>
  <c r="AC5502" i="32"/>
  <c r="AD5502" i="32" s="1"/>
  <c r="AC5503" i="32"/>
  <c r="AD5503" i="32" s="1"/>
  <c r="AC5504" i="32"/>
  <c r="AD5504" i="32" s="1"/>
  <c r="AC5505" i="32"/>
  <c r="AD5505" i="32" s="1"/>
  <c r="AC5506" i="32"/>
  <c r="AD5506" i="32" s="1"/>
  <c r="AC5507" i="32"/>
  <c r="AD5507" i="32" s="1"/>
  <c r="AC5508" i="32"/>
  <c r="AD5508" i="32" s="1"/>
  <c r="AC5509" i="32"/>
  <c r="AD5509" i="32" s="1"/>
  <c r="AC5510" i="32"/>
  <c r="AD5510" i="32" s="1"/>
  <c r="AC5511" i="32"/>
  <c r="AD5511" i="32" s="1"/>
  <c r="AC5512" i="32"/>
  <c r="AD5512" i="32" s="1"/>
  <c r="AC5513" i="32"/>
  <c r="AD5513" i="32" s="1"/>
  <c r="AC5514" i="32"/>
  <c r="AD5514" i="32" s="1"/>
  <c r="AC5515" i="32"/>
  <c r="AD5515" i="32" s="1"/>
  <c r="AC5516" i="32"/>
  <c r="AD5516" i="32" s="1"/>
  <c r="AC5517" i="32"/>
  <c r="AD5517" i="32" s="1"/>
  <c r="AC5518" i="32"/>
  <c r="AD5518" i="32" s="1"/>
  <c r="AC5519" i="32"/>
  <c r="AD5519" i="32" s="1"/>
  <c r="AC5520" i="32"/>
  <c r="AD5520" i="32" s="1"/>
  <c r="AC5521" i="32"/>
  <c r="AD5521" i="32" s="1"/>
  <c r="AC5522" i="32"/>
  <c r="AD5522" i="32" s="1"/>
  <c r="AC5523" i="32"/>
  <c r="AD5523" i="32" s="1"/>
  <c r="AC5524" i="32"/>
  <c r="AD5524" i="32" s="1"/>
  <c r="AC5525" i="32"/>
  <c r="AD5525" i="32" s="1"/>
  <c r="AC5526" i="32"/>
  <c r="AD5526" i="32" s="1"/>
  <c r="AC5527" i="32"/>
  <c r="AD5527" i="32" s="1"/>
  <c r="AC5528" i="32"/>
  <c r="AD5528" i="32" s="1"/>
  <c r="AC5529" i="32"/>
  <c r="AD5529" i="32" s="1"/>
  <c r="AC5530" i="32"/>
  <c r="AD5530" i="32" s="1"/>
  <c r="AC5531" i="32"/>
  <c r="AD5531" i="32" s="1"/>
  <c r="AC5532" i="32"/>
  <c r="AD5532" i="32" s="1"/>
  <c r="AC5533" i="32"/>
  <c r="AD5533" i="32" s="1"/>
  <c r="AC5534" i="32"/>
  <c r="AD5534" i="32" s="1"/>
  <c r="AC5535" i="32"/>
  <c r="AD5535" i="32" s="1"/>
  <c r="AC5536" i="32"/>
  <c r="AD5536" i="32" s="1"/>
  <c r="AC5537" i="32"/>
  <c r="AD5537" i="32" s="1"/>
  <c r="AC5538" i="32"/>
  <c r="AD5538" i="32" s="1"/>
  <c r="AC5539" i="32"/>
  <c r="AD5539" i="32" s="1"/>
  <c r="AC5540" i="32"/>
  <c r="AD5540" i="32" s="1"/>
  <c r="AC5541" i="32"/>
  <c r="AD5541" i="32" s="1"/>
  <c r="AC5542" i="32"/>
  <c r="AD5542" i="32" s="1"/>
  <c r="AC5543" i="32"/>
  <c r="AD5543" i="32" s="1"/>
  <c r="AC5544" i="32"/>
  <c r="AD5544" i="32" s="1"/>
  <c r="AC5545" i="32"/>
  <c r="AD5545" i="32" s="1"/>
  <c r="AC5546" i="32"/>
  <c r="AD5546" i="32" s="1"/>
  <c r="AC5547" i="32"/>
  <c r="AD5547" i="32" s="1"/>
  <c r="AC5548" i="32"/>
  <c r="AD5548" i="32" s="1"/>
  <c r="AC5549" i="32"/>
  <c r="AD5549" i="32" s="1"/>
  <c r="AC5550" i="32"/>
  <c r="AD5550" i="32" s="1"/>
  <c r="AC5551" i="32"/>
  <c r="AD5551" i="32" s="1"/>
  <c r="AC5552" i="32"/>
  <c r="AD5552" i="32" s="1"/>
  <c r="AC5553" i="32"/>
  <c r="AD5553" i="32" s="1"/>
  <c r="AC5554" i="32"/>
  <c r="AD5554" i="32" s="1"/>
  <c r="AC5555" i="32"/>
  <c r="AD5555" i="32" s="1"/>
  <c r="AC5556" i="32"/>
  <c r="AD5556" i="32" s="1"/>
  <c r="AC5557" i="32"/>
  <c r="AD5557" i="32" s="1"/>
  <c r="AC5558" i="32"/>
  <c r="AD5558" i="32" s="1"/>
  <c r="AC5559" i="32"/>
  <c r="AD5559" i="32" s="1"/>
  <c r="AC5560" i="32"/>
  <c r="AD5560" i="32" s="1"/>
  <c r="AC5561" i="32"/>
  <c r="AD5561" i="32" s="1"/>
  <c r="AC5562" i="32"/>
  <c r="AD5562" i="32" s="1"/>
  <c r="AC5563" i="32"/>
  <c r="AD5563" i="32" s="1"/>
  <c r="AC5564" i="32"/>
  <c r="AD5564" i="32" s="1"/>
  <c r="AC5565" i="32"/>
  <c r="AD5565" i="32" s="1"/>
  <c r="AC5566" i="32"/>
  <c r="AD5566" i="32" s="1"/>
  <c r="AC5567" i="32"/>
  <c r="AD5567" i="32" s="1"/>
  <c r="AC5568" i="32"/>
  <c r="AD5568" i="32" s="1"/>
  <c r="AC5569" i="32"/>
  <c r="AD5569" i="32" s="1"/>
  <c r="AC5570" i="32"/>
  <c r="AD5570" i="32" s="1"/>
  <c r="AC5571" i="32"/>
  <c r="AD5571" i="32" s="1"/>
  <c r="AC5572" i="32"/>
  <c r="AD5572" i="32" s="1"/>
  <c r="AC5573" i="32"/>
  <c r="AD5573" i="32" s="1"/>
  <c r="AC5574" i="32"/>
  <c r="AD5574" i="32" s="1"/>
  <c r="AC5575" i="32"/>
  <c r="AD5575" i="32" s="1"/>
  <c r="AC5576" i="32"/>
  <c r="AD5576" i="32" s="1"/>
  <c r="AC5577" i="32"/>
  <c r="AD5577" i="32" s="1"/>
  <c r="AC5578" i="32"/>
  <c r="AD5578" i="32" s="1"/>
  <c r="AC5579" i="32"/>
  <c r="AD5579" i="32" s="1"/>
  <c r="AC5580" i="32"/>
  <c r="AD5580" i="32" s="1"/>
  <c r="AC5581" i="32"/>
  <c r="AD5581" i="32" s="1"/>
  <c r="AC5582" i="32"/>
  <c r="AD5582" i="32" s="1"/>
  <c r="AC5583" i="32"/>
  <c r="AD5583" i="32" s="1"/>
  <c r="AC5584" i="32"/>
  <c r="AD5584" i="32" s="1"/>
  <c r="AC5585" i="32"/>
  <c r="AD5585" i="32" s="1"/>
  <c r="AC5586" i="32"/>
  <c r="AD5586" i="32" s="1"/>
  <c r="AC5587" i="32"/>
  <c r="AD5587" i="32" s="1"/>
  <c r="AC5588" i="32"/>
  <c r="AD5588" i="32" s="1"/>
  <c r="AC5589" i="32"/>
  <c r="AD5589" i="32" s="1"/>
  <c r="AC5590" i="32"/>
  <c r="AD5590" i="32" s="1"/>
  <c r="AC5591" i="32"/>
  <c r="AD5591" i="32" s="1"/>
  <c r="AC5592" i="32"/>
  <c r="AD5592" i="32" s="1"/>
  <c r="AC5593" i="32"/>
  <c r="AD5593" i="32" s="1"/>
  <c r="AC5594" i="32"/>
  <c r="AD5594" i="32" s="1"/>
  <c r="AC5595" i="32"/>
  <c r="AD5595" i="32" s="1"/>
  <c r="AC5596" i="32"/>
  <c r="AD5596" i="32" s="1"/>
  <c r="AC5597" i="32"/>
  <c r="AD5597" i="32" s="1"/>
  <c r="AC5598" i="32"/>
  <c r="AD5598" i="32" s="1"/>
  <c r="AC5599" i="32"/>
  <c r="AD5599" i="32" s="1"/>
  <c r="AC5600" i="32"/>
  <c r="AD5600" i="32" s="1"/>
  <c r="AC5601" i="32"/>
  <c r="AD5601" i="32" s="1"/>
  <c r="AC5602" i="32"/>
  <c r="AD5602" i="32" s="1"/>
  <c r="AC5603" i="32"/>
  <c r="AD5603" i="32" s="1"/>
  <c r="AC5604" i="32"/>
  <c r="AD5604" i="32" s="1"/>
  <c r="AC5605" i="32"/>
  <c r="AD5605" i="32" s="1"/>
  <c r="AC5606" i="32"/>
  <c r="AD5606" i="32" s="1"/>
  <c r="AC5607" i="32"/>
  <c r="AD5607" i="32" s="1"/>
  <c r="AC5608" i="32"/>
  <c r="AD5608" i="32" s="1"/>
  <c r="AC5609" i="32"/>
  <c r="AD5609" i="32" s="1"/>
  <c r="AC5610" i="32"/>
  <c r="AD5610" i="32" s="1"/>
  <c r="AC5611" i="32"/>
  <c r="AD5611" i="32" s="1"/>
  <c r="AC5612" i="32"/>
  <c r="AD5612" i="32" s="1"/>
  <c r="AC5613" i="32"/>
  <c r="AD5613" i="32" s="1"/>
  <c r="AC5614" i="32"/>
  <c r="AD5614" i="32" s="1"/>
  <c r="AC5615" i="32"/>
  <c r="AD5615" i="32" s="1"/>
  <c r="AC5616" i="32"/>
  <c r="AD5616" i="32" s="1"/>
  <c r="AC5617" i="32"/>
  <c r="AD5617" i="32" s="1"/>
  <c r="AC5618" i="32"/>
  <c r="AD5618" i="32" s="1"/>
  <c r="AC5619" i="32"/>
  <c r="AD5619" i="32" s="1"/>
  <c r="AC5620" i="32"/>
  <c r="AD5620" i="32" s="1"/>
  <c r="AC5621" i="32"/>
  <c r="AD5621" i="32" s="1"/>
  <c r="AC5622" i="32"/>
  <c r="AD5622" i="32" s="1"/>
  <c r="AC5623" i="32"/>
  <c r="AD5623" i="32" s="1"/>
  <c r="AC5624" i="32"/>
  <c r="AD5624" i="32" s="1"/>
  <c r="AC5625" i="32"/>
  <c r="AD5625" i="32" s="1"/>
  <c r="AC5626" i="32"/>
  <c r="AD5626" i="32" s="1"/>
  <c r="AC5627" i="32"/>
  <c r="AD5627" i="32" s="1"/>
  <c r="AC5628" i="32"/>
  <c r="AD5628" i="32" s="1"/>
  <c r="AC5629" i="32"/>
  <c r="AD5629" i="32" s="1"/>
  <c r="AC5630" i="32"/>
  <c r="AD5630" i="32" s="1"/>
  <c r="AC5631" i="32"/>
  <c r="AD5631" i="32" s="1"/>
  <c r="AC5632" i="32"/>
  <c r="AD5632" i="32" s="1"/>
  <c r="AC5633" i="32"/>
  <c r="AD5633" i="32" s="1"/>
  <c r="AC5634" i="32"/>
  <c r="AD5634" i="32" s="1"/>
  <c r="AC5635" i="32"/>
  <c r="AD5635" i="32" s="1"/>
  <c r="AC5636" i="32"/>
  <c r="AD5636" i="32" s="1"/>
  <c r="AC5637" i="32"/>
  <c r="AD5637" i="32" s="1"/>
  <c r="AC5638" i="32"/>
  <c r="AD5638" i="32" s="1"/>
  <c r="AC5639" i="32"/>
  <c r="AD5639" i="32" s="1"/>
  <c r="AC5640" i="32"/>
  <c r="AD5640" i="32" s="1"/>
  <c r="AC5641" i="32"/>
  <c r="AD5641" i="32" s="1"/>
  <c r="AC5642" i="32"/>
  <c r="AD5642" i="32" s="1"/>
  <c r="AC5643" i="32"/>
  <c r="AD5643" i="32" s="1"/>
  <c r="AC5644" i="32"/>
  <c r="AD5644" i="32" s="1"/>
  <c r="AC5645" i="32"/>
  <c r="AD5645" i="32" s="1"/>
  <c r="AC5646" i="32"/>
  <c r="AD5646" i="32" s="1"/>
  <c r="AC5647" i="32"/>
  <c r="AD5647" i="32" s="1"/>
  <c r="AC5648" i="32"/>
  <c r="AD5648" i="32" s="1"/>
  <c r="AC5649" i="32"/>
  <c r="AD5649" i="32" s="1"/>
  <c r="AC5650" i="32"/>
  <c r="AD5650" i="32" s="1"/>
  <c r="AC5651" i="32"/>
  <c r="AD5651" i="32" s="1"/>
  <c r="AC5652" i="32"/>
  <c r="AD5652" i="32" s="1"/>
  <c r="AC5653" i="32"/>
  <c r="AD5653" i="32" s="1"/>
  <c r="AC5654" i="32"/>
  <c r="AD5654" i="32" s="1"/>
  <c r="AC5655" i="32"/>
  <c r="AD5655" i="32" s="1"/>
  <c r="AC5656" i="32"/>
  <c r="AD5656" i="32" s="1"/>
  <c r="AC5657" i="32"/>
  <c r="AD5657" i="32" s="1"/>
  <c r="AC5658" i="32"/>
  <c r="AD5658" i="32" s="1"/>
  <c r="AC5659" i="32"/>
  <c r="AD5659" i="32" s="1"/>
  <c r="AC5660" i="32"/>
  <c r="AD5660" i="32" s="1"/>
  <c r="AC5661" i="32"/>
  <c r="AD5661" i="32" s="1"/>
  <c r="AC5662" i="32"/>
  <c r="AD5662" i="32" s="1"/>
  <c r="AC5663" i="32"/>
  <c r="AD5663" i="32" s="1"/>
  <c r="AC5664" i="32"/>
  <c r="AD5664" i="32" s="1"/>
  <c r="AC5665" i="32"/>
  <c r="AD5665" i="32" s="1"/>
  <c r="AC5666" i="32"/>
  <c r="AD5666" i="32" s="1"/>
  <c r="AC5667" i="32"/>
  <c r="AD5667" i="32" s="1"/>
  <c r="AC5668" i="32"/>
  <c r="AD5668" i="32" s="1"/>
  <c r="AC5669" i="32"/>
  <c r="AD5669" i="32" s="1"/>
  <c r="AC5670" i="32"/>
  <c r="AD5670" i="32" s="1"/>
  <c r="AC5671" i="32"/>
  <c r="AD5671" i="32" s="1"/>
  <c r="AC5672" i="32"/>
  <c r="AD5672" i="32" s="1"/>
  <c r="AC5673" i="32"/>
  <c r="AD5673" i="32" s="1"/>
  <c r="AC5674" i="32"/>
  <c r="AD5674" i="32" s="1"/>
  <c r="AC5675" i="32"/>
  <c r="AD5675" i="32" s="1"/>
  <c r="AC5676" i="32"/>
  <c r="AD5676" i="32" s="1"/>
  <c r="AC5677" i="32"/>
  <c r="AD5677" i="32" s="1"/>
  <c r="AC5678" i="32"/>
  <c r="AD5678" i="32" s="1"/>
  <c r="AC5679" i="32"/>
  <c r="AD5679" i="32" s="1"/>
  <c r="AC5680" i="32"/>
  <c r="AD5680" i="32" s="1"/>
  <c r="AC5681" i="32"/>
  <c r="AD5681" i="32" s="1"/>
  <c r="AC5682" i="32"/>
  <c r="AD5682" i="32" s="1"/>
  <c r="AC5683" i="32"/>
  <c r="AD5683" i="32" s="1"/>
  <c r="AC5684" i="32"/>
  <c r="AD5684" i="32" s="1"/>
  <c r="AC5685" i="32"/>
  <c r="AD5685" i="32" s="1"/>
  <c r="AC5686" i="32"/>
  <c r="AD5686" i="32" s="1"/>
  <c r="AC5687" i="32"/>
  <c r="AD5687" i="32" s="1"/>
  <c r="AC5688" i="32"/>
  <c r="AD5688" i="32" s="1"/>
  <c r="AC5689" i="32"/>
  <c r="AD5689" i="32" s="1"/>
  <c r="AC5690" i="32"/>
  <c r="AD5690" i="32" s="1"/>
  <c r="AC5691" i="32"/>
  <c r="AD5691" i="32" s="1"/>
  <c r="AC5692" i="32"/>
  <c r="AD5692" i="32" s="1"/>
  <c r="AC5693" i="32"/>
  <c r="AD5693" i="32" s="1"/>
  <c r="AC5694" i="32"/>
  <c r="AD5694" i="32" s="1"/>
  <c r="AC5695" i="32"/>
  <c r="AD5695" i="32" s="1"/>
  <c r="AC5696" i="32"/>
  <c r="AD5696" i="32" s="1"/>
  <c r="AC5697" i="32"/>
  <c r="AD5697" i="32" s="1"/>
  <c r="AC5698" i="32"/>
  <c r="AD5698" i="32" s="1"/>
  <c r="AC5699" i="32"/>
  <c r="AD5699" i="32" s="1"/>
  <c r="AC5700" i="32"/>
  <c r="AD5700" i="32" s="1"/>
  <c r="AC5701" i="32"/>
  <c r="AD5701" i="32" s="1"/>
  <c r="AC5702" i="32"/>
  <c r="AD5702" i="32" s="1"/>
  <c r="AC5703" i="32"/>
  <c r="AD5703" i="32" s="1"/>
  <c r="AC5704" i="32"/>
  <c r="AD5704" i="32" s="1"/>
  <c r="AC5705" i="32"/>
  <c r="AD5705" i="32" s="1"/>
  <c r="AC5706" i="32"/>
  <c r="AD5706" i="32" s="1"/>
  <c r="AC5707" i="32"/>
  <c r="AD5707" i="32" s="1"/>
  <c r="AC5708" i="32"/>
  <c r="AD5708" i="32" s="1"/>
  <c r="AC5709" i="32"/>
  <c r="AD5709" i="32" s="1"/>
  <c r="AC5710" i="32"/>
  <c r="AD5710" i="32" s="1"/>
  <c r="AC5711" i="32"/>
  <c r="AD5711" i="32" s="1"/>
  <c r="AC5712" i="32"/>
  <c r="AD5712" i="32" s="1"/>
  <c r="AC5713" i="32"/>
  <c r="AD5713" i="32" s="1"/>
  <c r="AC5714" i="32"/>
  <c r="AD5714" i="32" s="1"/>
  <c r="AC5715" i="32"/>
  <c r="AD5715" i="32" s="1"/>
  <c r="AC5716" i="32"/>
  <c r="AD5716" i="32" s="1"/>
  <c r="AC5717" i="32"/>
  <c r="AD5717" i="32" s="1"/>
  <c r="AC5718" i="32"/>
  <c r="AD5718" i="32" s="1"/>
  <c r="AC5719" i="32"/>
  <c r="AD5719" i="32" s="1"/>
  <c r="AC5720" i="32"/>
  <c r="AD5720" i="32" s="1"/>
  <c r="AC5721" i="32"/>
  <c r="AD5721" i="32" s="1"/>
  <c r="AC5722" i="32"/>
  <c r="AD5722" i="32" s="1"/>
  <c r="AC5723" i="32"/>
  <c r="AD5723" i="32" s="1"/>
  <c r="AC5724" i="32"/>
  <c r="AD5724" i="32" s="1"/>
  <c r="AC5725" i="32"/>
  <c r="AD5725" i="32" s="1"/>
  <c r="AC5726" i="32"/>
  <c r="AD5726" i="32" s="1"/>
  <c r="AC5727" i="32"/>
  <c r="AD5727" i="32" s="1"/>
  <c r="AC5728" i="32"/>
  <c r="AD5728" i="32" s="1"/>
  <c r="AC5729" i="32"/>
  <c r="AD5729" i="32" s="1"/>
  <c r="AC5730" i="32"/>
  <c r="AD5730" i="32" s="1"/>
  <c r="AC5731" i="32"/>
  <c r="AD5731" i="32" s="1"/>
  <c r="AC5732" i="32"/>
  <c r="AD5732" i="32" s="1"/>
  <c r="AC5733" i="32"/>
  <c r="AD5733" i="32" s="1"/>
  <c r="AC5734" i="32"/>
  <c r="AD5734" i="32" s="1"/>
  <c r="AC5735" i="32"/>
  <c r="AD5735" i="32" s="1"/>
  <c r="AC5736" i="32"/>
  <c r="AD5736" i="32" s="1"/>
  <c r="AC5737" i="32"/>
  <c r="AD5737" i="32" s="1"/>
  <c r="AC5738" i="32"/>
  <c r="AD5738" i="32" s="1"/>
  <c r="AC5739" i="32"/>
  <c r="AD5739" i="32" s="1"/>
  <c r="AC5740" i="32"/>
  <c r="AD5740" i="32" s="1"/>
  <c r="AC5741" i="32"/>
  <c r="AD5741" i="32" s="1"/>
  <c r="AC5742" i="32"/>
  <c r="AD5742" i="32" s="1"/>
  <c r="AC5743" i="32"/>
  <c r="AD5743" i="32" s="1"/>
  <c r="AC5744" i="32"/>
  <c r="AD5744" i="32" s="1"/>
  <c r="AC5745" i="32"/>
  <c r="AD5745" i="32" s="1"/>
  <c r="AC5746" i="32"/>
  <c r="AD5746" i="32" s="1"/>
  <c r="AC5747" i="32"/>
  <c r="AD5747" i="32" s="1"/>
  <c r="AC5748" i="32"/>
  <c r="AD5748" i="32" s="1"/>
  <c r="AC5749" i="32"/>
  <c r="AD5749" i="32" s="1"/>
  <c r="AC5750" i="32"/>
  <c r="AD5750" i="32" s="1"/>
  <c r="AC5751" i="32"/>
  <c r="AD5751" i="32" s="1"/>
  <c r="AC5752" i="32"/>
  <c r="AD5752" i="32" s="1"/>
  <c r="AC5753" i="32"/>
  <c r="AD5753" i="32" s="1"/>
  <c r="AC5754" i="32"/>
  <c r="AD5754" i="32" s="1"/>
  <c r="AC5755" i="32"/>
  <c r="AD5755" i="32" s="1"/>
  <c r="AC5756" i="32"/>
  <c r="AD5756" i="32" s="1"/>
  <c r="AC5757" i="32"/>
  <c r="AD5757" i="32" s="1"/>
  <c r="AC5758" i="32"/>
  <c r="AD5758" i="32" s="1"/>
  <c r="AC5759" i="32"/>
  <c r="AD5759" i="32" s="1"/>
  <c r="AC5760" i="32"/>
  <c r="AD5760" i="32" s="1"/>
  <c r="AC5761" i="32"/>
  <c r="AD5761" i="32" s="1"/>
  <c r="AC5762" i="32"/>
  <c r="AD5762" i="32" s="1"/>
  <c r="AC5763" i="32"/>
  <c r="AD5763" i="32" s="1"/>
  <c r="AC5764" i="32"/>
  <c r="AD5764" i="32" s="1"/>
  <c r="AC5765" i="32"/>
  <c r="AD5765" i="32" s="1"/>
  <c r="AC5766" i="32"/>
  <c r="AD5766" i="32" s="1"/>
  <c r="AC5767" i="32"/>
  <c r="AD5767" i="32" s="1"/>
  <c r="AC5768" i="32"/>
  <c r="AD5768" i="32" s="1"/>
  <c r="AC5769" i="32"/>
  <c r="AD5769" i="32" s="1"/>
  <c r="AC5770" i="32"/>
  <c r="AD5770" i="32" s="1"/>
  <c r="AC5771" i="32"/>
  <c r="AD5771" i="32" s="1"/>
  <c r="AC5772" i="32"/>
  <c r="AD5772" i="32" s="1"/>
  <c r="AC5773" i="32"/>
  <c r="AD5773" i="32" s="1"/>
  <c r="AC5774" i="32"/>
  <c r="AD5774" i="32" s="1"/>
  <c r="AC5775" i="32"/>
  <c r="AD5775" i="32" s="1"/>
  <c r="AC5776" i="32"/>
  <c r="AD5776" i="32" s="1"/>
  <c r="AC5777" i="32"/>
  <c r="AD5777" i="32" s="1"/>
  <c r="AC5778" i="32"/>
  <c r="AD5778" i="32" s="1"/>
  <c r="AC5779" i="32"/>
  <c r="AD5779" i="32" s="1"/>
  <c r="AC5780" i="32"/>
  <c r="AD5780" i="32" s="1"/>
  <c r="AC5781" i="32"/>
  <c r="AD5781" i="32" s="1"/>
  <c r="AC5782" i="32"/>
  <c r="AD5782" i="32" s="1"/>
  <c r="AC5783" i="32"/>
  <c r="AD5783" i="32" s="1"/>
  <c r="AC5784" i="32"/>
  <c r="AD5784" i="32" s="1"/>
  <c r="AC5785" i="32"/>
  <c r="AD5785" i="32" s="1"/>
  <c r="AC5786" i="32"/>
  <c r="AD5786" i="32" s="1"/>
  <c r="AC5787" i="32"/>
  <c r="AD5787" i="32" s="1"/>
  <c r="AC5788" i="32"/>
  <c r="AD5788" i="32" s="1"/>
  <c r="AC5789" i="32"/>
  <c r="AD5789" i="32" s="1"/>
  <c r="AC5790" i="32"/>
  <c r="AD5790" i="32" s="1"/>
  <c r="AC5791" i="32"/>
  <c r="AD5791" i="32" s="1"/>
  <c r="AC5792" i="32"/>
  <c r="AD5792" i="32" s="1"/>
  <c r="AC5793" i="32"/>
  <c r="AD5793" i="32" s="1"/>
  <c r="AC5794" i="32"/>
  <c r="AD5794" i="32" s="1"/>
  <c r="AC5795" i="32"/>
  <c r="AD5795" i="32" s="1"/>
  <c r="AC5796" i="32"/>
  <c r="AD5796" i="32" s="1"/>
  <c r="AC5797" i="32"/>
  <c r="AD5797" i="32" s="1"/>
  <c r="AC5798" i="32"/>
  <c r="AD5798" i="32" s="1"/>
  <c r="AC5799" i="32"/>
  <c r="AD5799" i="32" s="1"/>
  <c r="AC5800" i="32"/>
  <c r="AD5800" i="32" s="1"/>
  <c r="AC5801" i="32"/>
  <c r="AD5801" i="32" s="1"/>
  <c r="AC5802" i="32"/>
  <c r="AD5802" i="32" s="1"/>
  <c r="AC5803" i="32"/>
  <c r="AD5803" i="32" s="1"/>
  <c r="AC5804" i="32"/>
  <c r="AD5804" i="32" s="1"/>
  <c r="AC5805" i="32"/>
  <c r="AD5805" i="32" s="1"/>
  <c r="AC5806" i="32"/>
  <c r="AD5806" i="32" s="1"/>
  <c r="AC5807" i="32"/>
  <c r="AD5807" i="32" s="1"/>
  <c r="AC5808" i="32"/>
  <c r="AD5808" i="32" s="1"/>
  <c r="AC5809" i="32"/>
  <c r="AD5809" i="32" s="1"/>
  <c r="AC5810" i="32"/>
  <c r="AD5810" i="32" s="1"/>
  <c r="AC5811" i="32"/>
  <c r="AD5811" i="32" s="1"/>
  <c r="AC5812" i="32"/>
  <c r="AD5812" i="32" s="1"/>
  <c r="AC5813" i="32"/>
  <c r="AD5813" i="32" s="1"/>
  <c r="AC5814" i="32"/>
  <c r="AD5814" i="32" s="1"/>
  <c r="AC5815" i="32"/>
  <c r="AD5815" i="32" s="1"/>
  <c r="AC5816" i="32"/>
  <c r="AD5816" i="32" s="1"/>
  <c r="AC5817" i="32"/>
  <c r="AD5817" i="32" s="1"/>
  <c r="AC5818" i="32"/>
  <c r="AD5818" i="32" s="1"/>
  <c r="AC5819" i="32"/>
  <c r="AD5819" i="32" s="1"/>
  <c r="AC5820" i="32"/>
  <c r="AD5820" i="32" s="1"/>
  <c r="AC5821" i="32"/>
  <c r="AD5821" i="32" s="1"/>
  <c r="AC5822" i="32"/>
  <c r="AD5822" i="32" s="1"/>
  <c r="AC5823" i="32"/>
  <c r="AD5823" i="32" s="1"/>
  <c r="AC5824" i="32"/>
  <c r="AD5824" i="32" s="1"/>
  <c r="AC5825" i="32"/>
  <c r="AD5825" i="32" s="1"/>
  <c r="AC5826" i="32"/>
  <c r="AD5826" i="32" s="1"/>
  <c r="AC5827" i="32"/>
  <c r="AD5827" i="32" s="1"/>
  <c r="AC5828" i="32"/>
  <c r="AD5828" i="32" s="1"/>
  <c r="AC5829" i="32"/>
  <c r="AD5829" i="32" s="1"/>
  <c r="AC5830" i="32"/>
  <c r="AD5830" i="32" s="1"/>
  <c r="AC5831" i="32"/>
  <c r="AD5831" i="32" s="1"/>
  <c r="AC5832" i="32"/>
  <c r="AD5832" i="32" s="1"/>
  <c r="AC5833" i="32"/>
  <c r="AD5833" i="32" s="1"/>
  <c r="AC5834" i="32"/>
  <c r="AD5834" i="32" s="1"/>
  <c r="AC5835" i="32"/>
  <c r="AD5835" i="32" s="1"/>
  <c r="AC5836" i="32"/>
  <c r="AD5836" i="32" s="1"/>
  <c r="AC5837" i="32"/>
  <c r="AD5837" i="32" s="1"/>
  <c r="AC5838" i="32"/>
  <c r="AD5838" i="32" s="1"/>
  <c r="AC5839" i="32"/>
  <c r="AD5839" i="32" s="1"/>
  <c r="AC5840" i="32"/>
  <c r="AD5840" i="32" s="1"/>
  <c r="AC5841" i="32"/>
  <c r="AD5841" i="32" s="1"/>
  <c r="AC5842" i="32"/>
  <c r="AD5842" i="32" s="1"/>
  <c r="AC5843" i="32"/>
  <c r="AD5843" i="32" s="1"/>
  <c r="AC5844" i="32"/>
  <c r="AD5844" i="32" s="1"/>
  <c r="AC5845" i="32"/>
  <c r="AD5845" i="32" s="1"/>
  <c r="AC5846" i="32"/>
  <c r="AD5846" i="32" s="1"/>
  <c r="AC5847" i="32"/>
  <c r="AD5847" i="32" s="1"/>
  <c r="AC5848" i="32"/>
  <c r="AD5848" i="32" s="1"/>
  <c r="AC5849" i="32"/>
  <c r="AD5849" i="32" s="1"/>
  <c r="AC5850" i="32"/>
  <c r="AD5850" i="32" s="1"/>
  <c r="AC5851" i="32"/>
  <c r="AD5851" i="32" s="1"/>
  <c r="AC5852" i="32"/>
  <c r="AD5852" i="32" s="1"/>
  <c r="AC5853" i="32"/>
  <c r="AD5853" i="32" s="1"/>
  <c r="AC5854" i="32"/>
  <c r="AD5854" i="32" s="1"/>
  <c r="AC5855" i="32"/>
  <c r="AD5855" i="32" s="1"/>
  <c r="AC5856" i="32"/>
  <c r="AD5856" i="32" s="1"/>
  <c r="AC5857" i="32"/>
  <c r="AD5857" i="32" s="1"/>
  <c r="AC5858" i="32"/>
  <c r="AD5858" i="32" s="1"/>
  <c r="AC5859" i="32"/>
  <c r="AD5859" i="32" s="1"/>
  <c r="AC5860" i="32"/>
  <c r="AD5860" i="32" s="1"/>
  <c r="AC5861" i="32"/>
  <c r="AD5861" i="32" s="1"/>
  <c r="AC5862" i="32"/>
  <c r="AD5862" i="32" s="1"/>
  <c r="AC5863" i="32"/>
  <c r="AD5863" i="32" s="1"/>
  <c r="AC5864" i="32"/>
  <c r="AD5864" i="32" s="1"/>
  <c r="AC5865" i="32"/>
  <c r="AD5865" i="32" s="1"/>
  <c r="AC5866" i="32"/>
  <c r="AD5866" i="32" s="1"/>
  <c r="AC5867" i="32"/>
  <c r="AD5867" i="32" s="1"/>
  <c r="AC5868" i="32"/>
  <c r="AD5868" i="32" s="1"/>
  <c r="AC5869" i="32"/>
  <c r="AD5869" i="32" s="1"/>
  <c r="AC5870" i="32"/>
  <c r="AD5870" i="32" s="1"/>
  <c r="AC5871" i="32"/>
  <c r="AD5871" i="32" s="1"/>
  <c r="AC5872" i="32"/>
  <c r="AD5872" i="32" s="1"/>
  <c r="AC5873" i="32"/>
  <c r="AD5873" i="32" s="1"/>
  <c r="AC5874" i="32"/>
  <c r="AD5874" i="32" s="1"/>
  <c r="AC5875" i="32"/>
  <c r="AD5875" i="32" s="1"/>
  <c r="AC5876" i="32"/>
  <c r="AD5876" i="32" s="1"/>
  <c r="AC5877" i="32"/>
  <c r="AD5877" i="32" s="1"/>
  <c r="AC5878" i="32"/>
  <c r="AD5878" i="32" s="1"/>
  <c r="AC5879" i="32"/>
  <c r="AD5879" i="32" s="1"/>
  <c r="AC5880" i="32"/>
  <c r="AD5880" i="32" s="1"/>
  <c r="AC5881" i="32"/>
  <c r="AD5881" i="32" s="1"/>
  <c r="AC5882" i="32"/>
  <c r="AD5882" i="32" s="1"/>
  <c r="AC5883" i="32"/>
  <c r="AD5883" i="32" s="1"/>
  <c r="AC5884" i="32"/>
  <c r="AD5884" i="32" s="1"/>
  <c r="AC5885" i="32"/>
  <c r="AD5885" i="32" s="1"/>
  <c r="AC5886" i="32"/>
  <c r="AD5886" i="32" s="1"/>
  <c r="AC5887" i="32"/>
  <c r="AD5887" i="32" s="1"/>
  <c r="AC5888" i="32"/>
  <c r="AD5888" i="32" s="1"/>
  <c r="AC5889" i="32"/>
  <c r="AD5889" i="32" s="1"/>
  <c r="AC5890" i="32"/>
  <c r="AD5890" i="32" s="1"/>
  <c r="AC5891" i="32"/>
  <c r="AD5891" i="32" s="1"/>
  <c r="AC5892" i="32"/>
  <c r="AD5892" i="32" s="1"/>
  <c r="AC5893" i="32"/>
  <c r="AD5893" i="32" s="1"/>
  <c r="AC5894" i="32"/>
  <c r="AD5894" i="32" s="1"/>
  <c r="AC5895" i="32"/>
  <c r="AD5895" i="32" s="1"/>
  <c r="AC5896" i="32"/>
  <c r="AD5896" i="32" s="1"/>
  <c r="AC5897" i="32"/>
  <c r="AD5897" i="32" s="1"/>
  <c r="AC5898" i="32"/>
  <c r="AD5898" i="32" s="1"/>
  <c r="AC5899" i="32"/>
  <c r="AD5899" i="32" s="1"/>
  <c r="AC5900" i="32"/>
  <c r="AD5900" i="32" s="1"/>
  <c r="AC5901" i="32"/>
  <c r="AD5901" i="32" s="1"/>
  <c r="AC5902" i="32"/>
  <c r="AD5902" i="32" s="1"/>
  <c r="AC5903" i="32"/>
  <c r="AD5903" i="32" s="1"/>
  <c r="AC5904" i="32"/>
  <c r="AD5904" i="32" s="1"/>
  <c r="AC5905" i="32"/>
  <c r="AD5905" i="32" s="1"/>
  <c r="AC5906" i="32"/>
  <c r="AD5906" i="32" s="1"/>
  <c r="AC5907" i="32"/>
  <c r="AD5907" i="32" s="1"/>
  <c r="AC5908" i="32"/>
  <c r="AD5908" i="32" s="1"/>
  <c r="AC5909" i="32"/>
  <c r="AD5909" i="32" s="1"/>
  <c r="AC5910" i="32"/>
  <c r="AD5910" i="32" s="1"/>
  <c r="AC5911" i="32"/>
  <c r="AD5911" i="32" s="1"/>
  <c r="AC5912" i="32"/>
  <c r="AD5912" i="32" s="1"/>
  <c r="AC5913" i="32"/>
  <c r="AD5913" i="32" s="1"/>
  <c r="AC5914" i="32"/>
  <c r="AD5914" i="32" s="1"/>
  <c r="AC5915" i="32"/>
  <c r="AD5915" i="32" s="1"/>
  <c r="AC5916" i="32"/>
  <c r="AD5916" i="32" s="1"/>
  <c r="AC5917" i="32"/>
  <c r="AD5917" i="32" s="1"/>
  <c r="AC5918" i="32"/>
  <c r="AD5918" i="32" s="1"/>
  <c r="AC5919" i="32"/>
  <c r="AD5919" i="32" s="1"/>
  <c r="AC5920" i="32"/>
  <c r="AD5920" i="32" s="1"/>
  <c r="AC5921" i="32"/>
  <c r="AD5921" i="32" s="1"/>
  <c r="AC5922" i="32"/>
  <c r="AD5922" i="32" s="1"/>
  <c r="AC5923" i="32"/>
  <c r="AD5923" i="32" s="1"/>
  <c r="AC5924" i="32"/>
  <c r="AD5924" i="32" s="1"/>
  <c r="AC5925" i="32"/>
  <c r="AD5925" i="32" s="1"/>
  <c r="AC5926" i="32"/>
  <c r="AD5926" i="32" s="1"/>
  <c r="AC5927" i="32"/>
  <c r="AD5927" i="32" s="1"/>
  <c r="AC5928" i="32"/>
  <c r="AD5928" i="32" s="1"/>
  <c r="AC5929" i="32"/>
  <c r="AD5929" i="32" s="1"/>
  <c r="AC5930" i="32"/>
  <c r="AD5930" i="32" s="1"/>
  <c r="AC5931" i="32"/>
  <c r="AD5931" i="32" s="1"/>
  <c r="AC5932" i="32"/>
  <c r="AD5932" i="32" s="1"/>
  <c r="AC5933" i="32"/>
  <c r="AD5933" i="32" s="1"/>
  <c r="AC5934" i="32"/>
  <c r="AD5934" i="32" s="1"/>
  <c r="AC5935" i="32"/>
  <c r="AD5935" i="32" s="1"/>
  <c r="AC5937" i="32"/>
  <c r="AD5937" i="32" s="1"/>
  <c r="AC5938" i="32"/>
  <c r="AD5938" i="32" s="1"/>
  <c r="AC5939" i="32"/>
  <c r="AD5939" i="32" s="1"/>
  <c r="AC5940" i="32"/>
  <c r="AD5940" i="32" s="1"/>
  <c r="AC5941" i="32"/>
  <c r="AD5941" i="32" s="1"/>
  <c r="AC5942" i="32"/>
  <c r="AD5942" i="32" s="1"/>
  <c r="AC5943" i="32"/>
  <c r="AD5943" i="32" s="1"/>
  <c r="AC5944" i="32"/>
  <c r="AD5944" i="32" s="1"/>
  <c r="AC5945" i="32"/>
  <c r="AD5945" i="32" s="1"/>
  <c r="AC5946" i="32"/>
  <c r="AD5946" i="32" s="1"/>
  <c r="AC5947" i="32"/>
  <c r="AD5947" i="32" s="1"/>
  <c r="AC5948" i="32"/>
  <c r="AD5948" i="32" s="1"/>
  <c r="AC5949" i="32"/>
  <c r="AD5949" i="32" s="1"/>
  <c r="AC5950" i="32"/>
  <c r="AD5950" i="32" s="1"/>
  <c r="AC5951" i="32"/>
  <c r="AD5951" i="32" s="1"/>
  <c r="AC5952" i="32"/>
  <c r="AD5952" i="32" s="1"/>
  <c r="AC5953" i="32"/>
  <c r="AD5953" i="32" s="1"/>
  <c r="AC5954" i="32"/>
  <c r="AD5954" i="32" s="1"/>
  <c r="AC5955" i="32"/>
  <c r="AD5955" i="32" s="1"/>
  <c r="AC5956" i="32"/>
  <c r="AD5956" i="32" s="1"/>
  <c r="AC5957" i="32"/>
  <c r="AD5957" i="32" s="1"/>
  <c r="AC5958" i="32"/>
  <c r="AD5958" i="32" s="1"/>
  <c r="AC5959" i="32"/>
  <c r="AD5959" i="32" s="1"/>
  <c r="AC5960" i="32"/>
  <c r="AD5960" i="32" s="1"/>
  <c r="AC5961" i="32"/>
  <c r="AD5961" i="32" s="1"/>
  <c r="AC5962" i="32"/>
  <c r="AD5962" i="32" s="1"/>
  <c r="AC5963" i="32"/>
  <c r="AD5963" i="32" s="1"/>
  <c r="AC5964" i="32"/>
  <c r="AD5964" i="32" s="1"/>
  <c r="AC5965" i="32"/>
  <c r="AD5965" i="32" s="1"/>
  <c r="AC5966" i="32"/>
  <c r="AD5966" i="32" s="1"/>
  <c r="AC5967" i="32"/>
  <c r="AD5967" i="32" s="1"/>
  <c r="AC5968" i="32"/>
  <c r="AD5968" i="32" s="1"/>
  <c r="AC5969" i="32"/>
  <c r="AD5969" i="32" s="1"/>
  <c r="AC5970" i="32"/>
  <c r="AD5970" i="32" s="1"/>
  <c r="AC5971" i="32"/>
  <c r="AD5971" i="32" s="1"/>
  <c r="AC5972" i="32"/>
  <c r="AD5972" i="32" s="1"/>
  <c r="AC5973" i="32"/>
  <c r="AD5973" i="32" s="1"/>
  <c r="AC5974" i="32"/>
  <c r="AD5974" i="32" s="1"/>
  <c r="AC5975" i="32"/>
  <c r="AD5975" i="32" s="1"/>
  <c r="AC5976" i="32"/>
  <c r="AD5976" i="32" s="1"/>
  <c r="AC5977" i="32"/>
  <c r="AD5977" i="32" s="1"/>
  <c r="AC5978" i="32"/>
  <c r="AD5978" i="32" s="1"/>
  <c r="AC5979" i="32"/>
  <c r="AD5979" i="32" s="1"/>
  <c r="AC5980" i="32"/>
  <c r="AD5980" i="32" s="1"/>
  <c r="AC5981" i="32"/>
  <c r="AD5981" i="32" s="1"/>
  <c r="AC5982" i="32"/>
  <c r="AD5982" i="32" s="1"/>
  <c r="AC5983" i="32"/>
  <c r="AD5983" i="32" s="1"/>
  <c r="AC5984" i="32"/>
  <c r="AD5984" i="32" s="1"/>
  <c r="AC5985" i="32"/>
  <c r="AD5985" i="32" s="1"/>
  <c r="AC5986" i="32"/>
  <c r="AD5986" i="32" s="1"/>
  <c r="AC5987" i="32"/>
  <c r="AD5987" i="32" s="1"/>
  <c r="AC5988" i="32"/>
  <c r="AD5988" i="32" s="1"/>
  <c r="AC5989" i="32"/>
  <c r="AD5989" i="32" s="1"/>
  <c r="AC5990" i="32"/>
  <c r="AD5990" i="32" s="1"/>
  <c r="AC5991" i="32"/>
  <c r="AD5991" i="32" s="1"/>
  <c r="AC5992" i="32"/>
  <c r="AD5992" i="32" s="1"/>
  <c r="AC5993" i="32"/>
  <c r="AD5993" i="32" s="1"/>
  <c r="AC5994" i="32"/>
  <c r="AD5994" i="32" s="1"/>
  <c r="AC5995" i="32"/>
  <c r="AD5995" i="32" s="1"/>
  <c r="AC5996" i="32"/>
  <c r="AD5996" i="32" s="1"/>
  <c r="AC5997" i="32"/>
  <c r="AD5997" i="32" s="1"/>
  <c r="AC5998" i="32"/>
  <c r="AD5998" i="32" s="1"/>
  <c r="AC5999" i="32"/>
  <c r="AD5999" i="32" s="1"/>
  <c r="AC6000" i="32"/>
  <c r="AD6000" i="32" s="1"/>
  <c r="AC6001" i="32"/>
  <c r="AD6001" i="32" s="1"/>
  <c r="AC6002" i="32"/>
  <c r="AD6002" i="32" s="1"/>
  <c r="AC6003" i="32"/>
  <c r="AD6003" i="32" s="1"/>
  <c r="AC6004" i="32"/>
  <c r="AD6004" i="32" s="1"/>
  <c r="AC6005" i="32"/>
  <c r="AD6005" i="32" s="1"/>
  <c r="AC6006" i="32"/>
  <c r="AD6006" i="32" s="1"/>
  <c r="AC6007" i="32"/>
  <c r="AD6007" i="32" s="1"/>
  <c r="AC6008" i="32"/>
  <c r="AD6008" i="32" s="1"/>
  <c r="AC6009" i="32"/>
  <c r="AD6009" i="32" s="1"/>
  <c r="AC6010" i="32"/>
  <c r="AD6010" i="32" s="1"/>
  <c r="AC6011" i="32"/>
  <c r="AD6011" i="32" s="1"/>
  <c r="AC6012" i="32"/>
  <c r="AD6012" i="32" s="1"/>
  <c r="AC6013" i="32"/>
  <c r="AD6013" i="32" s="1"/>
  <c r="AC6014" i="32"/>
  <c r="AD6014" i="32" s="1"/>
  <c r="AC6015" i="32"/>
  <c r="AD6015" i="32" s="1"/>
  <c r="AC6016" i="32"/>
  <c r="AD6016" i="32" s="1"/>
  <c r="AC6018" i="32"/>
  <c r="AD6018" i="32" s="1"/>
  <c r="AC6019" i="32"/>
  <c r="AD6019" i="32" s="1"/>
  <c r="AC6020" i="32"/>
  <c r="AD6020" i="32" s="1"/>
  <c r="AC6021" i="32"/>
  <c r="AD6021" i="32" s="1"/>
  <c r="AC6022" i="32"/>
  <c r="AD6022" i="32" s="1"/>
  <c r="AC6023" i="32"/>
  <c r="AD6023" i="32" s="1"/>
  <c r="AC6024" i="32"/>
  <c r="AD6024" i="32" s="1"/>
  <c r="AC6025" i="32"/>
  <c r="AD6025" i="32" s="1"/>
  <c r="AC6026" i="32"/>
  <c r="AD6026" i="32" s="1"/>
  <c r="AC6027" i="32"/>
  <c r="AD6027" i="32" s="1"/>
  <c r="AC6028" i="32"/>
  <c r="AD6028" i="32" s="1"/>
  <c r="AC6029" i="32"/>
  <c r="AD6029" i="32" s="1"/>
  <c r="AC6030" i="32"/>
  <c r="AD6030" i="32" s="1"/>
  <c r="AC6031" i="32"/>
  <c r="AD6031" i="32" s="1"/>
  <c r="AC6032" i="32"/>
  <c r="AD6032" i="32" s="1"/>
  <c r="AC6033" i="32"/>
  <c r="AD6033" i="32" s="1"/>
  <c r="AC6034" i="32"/>
  <c r="AD6034" i="32" s="1"/>
  <c r="AC6035" i="32"/>
  <c r="AD6035" i="32" s="1"/>
  <c r="AC6036" i="32"/>
  <c r="AD6036" i="32" s="1"/>
  <c r="AC6037" i="32"/>
  <c r="AD6037" i="32" s="1"/>
  <c r="AC6038" i="32"/>
  <c r="AD6038" i="32" s="1"/>
  <c r="AC6039" i="32"/>
  <c r="AD6039" i="32" s="1"/>
  <c r="AC6040" i="32"/>
  <c r="AD6040" i="32" s="1"/>
  <c r="AC6041" i="32"/>
  <c r="AD6041" i="32" s="1"/>
  <c r="AC6042" i="32"/>
  <c r="AD6042" i="32" s="1"/>
  <c r="AC6043" i="32"/>
  <c r="AD6043" i="32" s="1"/>
  <c r="AC6044" i="32"/>
  <c r="AD6044" i="32" s="1"/>
  <c r="AC6045" i="32"/>
  <c r="AD6045" i="32" s="1"/>
  <c r="AC6046" i="32"/>
  <c r="AD6046" i="32" s="1"/>
  <c r="AC6047" i="32"/>
  <c r="AD6047" i="32" s="1"/>
  <c r="AC6048" i="32"/>
  <c r="AD6048" i="32" s="1"/>
  <c r="AC6049" i="32"/>
  <c r="AD6049" i="32" s="1"/>
  <c r="AC6050" i="32"/>
  <c r="AD6050" i="32" s="1"/>
  <c r="AC6051" i="32"/>
  <c r="AD6051" i="32" s="1"/>
  <c r="AC6052" i="32"/>
  <c r="AD6052" i="32" s="1"/>
  <c r="AC6053" i="32"/>
  <c r="AD6053" i="32" s="1"/>
  <c r="AC6054" i="32"/>
  <c r="AD6054" i="32" s="1"/>
  <c r="AC6055" i="32"/>
  <c r="AD6055" i="32" s="1"/>
  <c r="AC6056" i="32"/>
  <c r="AD6056" i="32" s="1"/>
  <c r="AC6057" i="32"/>
  <c r="AD6057" i="32" s="1"/>
  <c r="AC6058" i="32"/>
  <c r="AD6058" i="32" s="1"/>
  <c r="AC6059" i="32"/>
  <c r="AD6059" i="32" s="1"/>
  <c r="AC6060" i="32"/>
  <c r="AD6060" i="32" s="1"/>
  <c r="AC6061" i="32"/>
  <c r="AD6061" i="32" s="1"/>
  <c r="AC6062" i="32"/>
  <c r="AD6062" i="32" s="1"/>
  <c r="AC6063" i="32"/>
  <c r="AD6063" i="32" s="1"/>
  <c r="AC6064" i="32"/>
  <c r="AD6064" i="32" s="1"/>
  <c r="AC6065" i="32"/>
  <c r="AD6065" i="32" s="1"/>
  <c r="AC6066" i="32"/>
  <c r="AD6066" i="32" s="1"/>
  <c r="AC6067" i="32"/>
  <c r="AD6067" i="32" s="1"/>
  <c r="AC6068" i="32"/>
  <c r="AD6068" i="32" s="1"/>
  <c r="AC6069" i="32"/>
  <c r="AD6069" i="32" s="1"/>
  <c r="AC6070" i="32"/>
  <c r="AD6070" i="32" s="1"/>
  <c r="AC6071" i="32"/>
  <c r="AD6071" i="32" s="1"/>
  <c r="AC6072" i="32"/>
  <c r="AD6072" i="32" s="1"/>
  <c r="AC6073" i="32"/>
  <c r="AD6073" i="32" s="1"/>
  <c r="AC6074" i="32"/>
  <c r="AD6074" i="32" s="1"/>
  <c r="AC6075" i="32"/>
  <c r="AD6075" i="32" s="1"/>
  <c r="AC6076" i="32"/>
  <c r="AD6076" i="32" s="1"/>
  <c r="AC6077" i="32"/>
  <c r="AD6077" i="32" s="1"/>
  <c r="AC6078" i="32"/>
  <c r="AD6078" i="32" s="1"/>
  <c r="AC6079" i="32"/>
  <c r="AD6079" i="32" s="1"/>
  <c r="AC6080" i="32"/>
  <c r="AD6080" i="32" s="1"/>
  <c r="AC6081" i="32"/>
  <c r="AD6081" i="32" s="1"/>
  <c r="AC6082" i="32"/>
  <c r="AD6082" i="32" s="1"/>
  <c r="AC6083" i="32"/>
  <c r="AD6083" i="32" s="1"/>
  <c r="AC6084" i="32"/>
  <c r="AD6084" i="32" s="1"/>
  <c r="AC6085" i="32"/>
  <c r="AD6085" i="32" s="1"/>
  <c r="AC6086" i="32"/>
  <c r="AD6086" i="32" s="1"/>
  <c r="AC6087" i="32"/>
  <c r="AD6087" i="32" s="1"/>
  <c r="AC6088" i="32"/>
  <c r="AD6088" i="32" s="1"/>
  <c r="AC6089" i="32"/>
  <c r="AD6089" i="32" s="1"/>
  <c r="AC6090" i="32"/>
  <c r="AD6090" i="32" s="1"/>
  <c r="AC6091" i="32"/>
  <c r="AD6091" i="32" s="1"/>
  <c r="AC6092" i="32"/>
  <c r="AD6092" i="32" s="1"/>
  <c r="AC6093" i="32"/>
  <c r="AD6093" i="32" s="1"/>
  <c r="AC6094" i="32"/>
  <c r="AD6094" i="32" s="1"/>
  <c r="AC6095" i="32"/>
  <c r="AD6095" i="32" s="1"/>
  <c r="AC6096" i="32"/>
  <c r="AD6096" i="32" s="1"/>
  <c r="AC6097" i="32"/>
  <c r="AD6097" i="32" s="1"/>
  <c r="AC6098" i="32"/>
  <c r="AD6098" i="32" s="1"/>
  <c r="AC6099" i="32"/>
  <c r="AD6099" i="32" s="1"/>
  <c r="AC6100" i="32"/>
  <c r="AD6100" i="32" s="1"/>
  <c r="AC6101" i="32"/>
  <c r="AD6101" i="32" s="1"/>
  <c r="AC6102" i="32"/>
  <c r="AD6102" i="32" s="1"/>
  <c r="AC6103" i="32"/>
  <c r="AD6103" i="32" s="1"/>
  <c r="AC6104" i="32"/>
  <c r="AD6104" i="32" s="1"/>
  <c r="AC6105" i="32"/>
  <c r="AD6105" i="32" s="1"/>
  <c r="AC6106" i="32"/>
  <c r="AD6106" i="32" s="1"/>
  <c r="AC6107" i="32"/>
  <c r="AD6107" i="32" s="1"/>
  <c r="AC6108" i="32"/>
  <c r="AD6108" i="32" s="1"/>
  <c r="AC6109" i="32"/>
  <c r="AD6109" i="32" s="1"/>
  <c r="AC6110" i="32"/>
  <c r="AD6110" i="32" s="1"/>
  <c r="AC6111" i="32"/>
  <c r="AD6111" i="32" s="1"/>
  <c r="AC6112" i="32"/>
  <c r="AD6112" i="32" s="1"/>
  <c r="AC6113" i="32"/>
  <c r="AD6113" i="32" s="1"/>
  <c r="AC6114" i="32"/>
  <c r="AD6114" i="32" s="1"/>
  <c r="AC6115" i="32"/>
  <c r="AD6115" i="32" s="1"/>
  <c r="AC6116" i="32"/>
  <c r="AD6116" i="32" s="1"/>
  <c r="AC6117" i="32"/>
  <c r="AD6117" i="32" s="1"/>
  <c r="AC6118" i="32"/>
  <c r="AD6118" i="32" s="1"/>
  <c r="AC6119" i="32"/>
  <c r="AD6119" i="32" s="1"/>
  <c r="AC6120" i="32"/>
  <c r="AD6120" i="32" s="1"/>
  <c r="AC6121" i="32"/>
  <c r="AD6121" i="32" s="1"/>
  <c r="AC6122" i="32"/>
  <c r="AD6122" i="32" s="1"/>
  <c r="AC6123" i="32"/>
  <c r="AD6123" i="32" s="1"/>
  <c r="AC6124" i="32"/>
  <c r="AD6124" i="32" s="1"/>
  <c r="AC6125" i="32"/>
  <c r="AD6125" i="32" s="1"/>
  <c r="AC6126" i="32"/>
  <c r="AD6126" i="32" s="1"/>
  <c r="AC6127" i="32"/>
  <c r="AD6127" i="32" s="1"/>
  <c r="AC6128" i="32"/>
  <c r="AD6128" i="32" s="1"/>
  <c r="AC6129" i="32"/>
  <c r="AD6129" i="32" s="1"/>
  <c r="AC6130" i="32"/>
  <c r="AD6130" i="32" s="1"/>
  <c r="AC6131" i="32"/>
  <c r="AD6131" i="32" s="1"/>
  <c r="AC6132" i="32"/>
  <c r="AD6132" i="32" s="1"/>
  <c r="AC6133" i="32"/>
  <c r="AD6133" i="32" s="1"/>
  <c r="AC6134" i="32"/>
  <c r="AD6134" i="32" s="1"/>
  <c r="AC6135" i="32"/>
  <c r="AD6135" i="32" s="1"/>
  <c r="AC6136" i="32"/>
  <c r="AD6136" i="32" s="1"/>
  <c r="AC6137" i="32"/>
  <c r="AD6137" i="32" s="1"/>
  <c r="AC6138" i="32"/>
  <c r="AD6138" i="32" s="1"/>
  <c r="AC6139" i="32"/>
  <c r="AD6139" i="32" s="1"/>
  <c r="AC6140" i="32"/>
  <c r="AD6140" i="32" s="1"/>
  <c r="AC6141" i="32"/>
  <c r="AD6141" i="32" s="1"/>
  <c r="AC6142" i="32"/>
  <c r="AD6142" i="32" s="1"/>
  <c r="AC6143" i="32"/>
  <c r="AD6143" i="32" s="1"/>
  <c r="AC6144" i="32"/>
  <c r="AD6144" i="32" s="1"/>
  <c r="AC6145" i="32"/>
  <c r="AD6145" i="32" s="1"/>
  <c r="AC6146" i="32"/>
  <c r="AD6146" i="32" s="1"/>
  <c r="AC6147" i="32"/>
  <c r="AD6147" i="32" s="1"/>
  <c r="AC6148" i="32"/>
  <c r="AD6148" i="32" s="1"/>
  <c r="AC6149" i="32"/>
  <c r="AD6149" i="32" s="1"/>
  <c r="AC6150" i="32"/>
  <c r="AD6150" i="32" s="1"/>
  <c r="AC6151" i="32"/>
  <c r="AD6151" i="32" s="1"/>
  <c r="AC6152" i="32"/>
  <c r="AD6152" i="32" s="1"/>
  <c r="AC6153" i="32"/>
  <c r="AD6153" i="32" s="1"/>
  <c r="AC6154" i="32"/>
  <c r="AD6154" i="32" s="1"/>
  <c r="AC6155" i="32"/>
  <c r="AD6155" i="32" s="1"/>
  <c r="AC6156" i="32"/>
  <c r="AD6156" i="32" s="1"/>
  <c r="AC6157" i="32"/>
  <c r="AD6157" i="32" s="1"/>
  <c r="AC6158" i="32"/>
  <c r="AD6158" i="32" s="1"/>
  <c r="AC6159" i="32"/>
  <c r="AD6159" i="32" s="1"/>
  <c r="AC6160" i="32"/>
  <c r="AD6160" i="32" s="1"/>
  <c r="AC6161" i="32"/>
  <c r="AD6161" i="32" s="1"/>
  <c r="AC6162" i="32"/>
  <c r="AD6162" i="32" s="1"/>
  <c r="AC6163" i="32"/>
  <c r="AD6163" i="32" s="1"/>
  <c r="AC6164" i="32"/>
  <c r="AD6164" i="32" s="1"/>
  <c r="AC6165" i="32"/>
  <c r="AD6165" i="32" s="1"/>
  <c r="AC6166" i="32"/>
  <c r="AD6166" i="32" s="1"/>
  <c r="AC6167" i="32"/>
  <c r="AD6167" i="32" s="1"/>
  <c r="AC6168" i="32"/>
  <c r="AD6168" i="32" s="1"/>
  <c r="AC6169" i="32"/>
  <c r="AD6169" i="32" s="1"/>
  <c r="AC6170" i="32"/>
  <c r="AD6170" i="32" s="1"/>
  <c r="AC6171" i="32"/>
  <c r="AD6171" i="32" s="1"/>
  <c r="AC6172" i="32"/>
  <c r="AD6172" i="32" s="1"/>
  <c r="AC6173" i="32"/>
  <c r="AD6173" i="32" s="1"/>
  <c r="AC6174" i="32"/>
  <c r="AD6174" i="32" s="1"/>
  <c r="AC6175" i="32"/>
  <c r="AD6175" i="32" s="1"/>
  <c r="AC6176" i="32"/>
  <c r="AD6176" i="32" s="1"/>
  <c r="AC6177" i="32"/>
  <c r="AD6177" i="32" s="1"/>
  <c r="AC6178" i="32"/>
  <c r="AD6178" i="32" s="1"/>
  <c r="AC6179" i="32"/>
  <c r="AD6179" i="32" s="1"/>
  <c r="AC6180" i="32"/>
  <c r="AD6180" i="32" s="1"/>
  <c r="AC6181" i="32"/>
  <c r="AD6181" i="32" s="1"/>
  <c r="AC6182" i="32"/>
  <c r="AD6182" i="32" s="1"/>
  <c r="AC6183" i="32"/>
  <c r="AD6183" i="32" s="1"/>
  <c r="AC6184" i="32"/>
  <c r="AD6184" i="32" s="1"/>
  <c r="AC6185" i="32"/>
  <c r="AD6185" i="32" s="1"/>
  <c r="AC6186" i="32"/>
  <c r="AD6186" i="32" s="1"/>
  <c r="AC6187" i="32"/>
  <c r="AD6187" i="32" s="1"/>
  <c r="AC6188" i="32"/>
  <c r="AD6188" i="32" s="1"/>
  <c r="AC6189" i="32"/>
  <c r="AD6189" i="32" s="1"/>
  <c r="AC6190" i="32"/>
  <c r="AD6190" i="32" s="1"/>
  <c r="AC6191" i="32"/>
  <c r="AD6191" i="32" s="1"/>
  <c r="AC6192" i="32"/>
  <c r="AD6192" i="32" s="1"/>
  <c r="AC6193" i="32"/>
  <c r="AD6193" i="32" s="1"/>
  <c r="AC6194" i="32"/>
  <c r="AD6194" i="32" s="1"/>
  <c r="AC6195" i="32"/>
  <c r="AD6195" i="32" s="1"/>
  <c r="AC6196" i="32"/>
  <c r="AD6196" i="32" s="1"/>
  <c r="AC6197" i="32"/>
  <c r="AD6197" i="32" s="1"/>
  <c r="AC6198" i="32"/>
  <c r="AD6198" i="32" s="1"/>
  <c r="AC6199" i="32"/>
  <c r="AD6199" i="32" s="1"/>
  <c r="AC6200" i="32"/>
  <c r="AD6200" i="32" s="1"/>
  <c r="AC6201" i="32"/>
  <c r="AD6201" i="32" s="1"/>
  <c r="AC6202" i="32"/>
  <c r="AD6202" i="32" s="1"/>
  <c r="AC6203" i="32"/>
  <c r="AD6203" i="32" s="1"/>
  <c r="AC6204" i="32"/>
  <c r="AD6204" i="32" s="1"/>
  <c r="AC6205" i="32"/>
  <c r="AD6205" i="32" s="1"/>
  <c r="AC6206" i="32"/>
  <c r="AD6206" i="32" s="1"/>
  <c r="AC6207" i="32"/>
  <c r="AD6207" i="32" s="1"/>
  <c r="AC6208" i="32"/>
  <c r="AD6208" i="32" s="1"/>
  <c r="AC6209" i="32"/>
  <c r="AD6209" i="32" s="1"/>
  <c r="AC6210" i="32"/>
  <c r="AD6210" i="32" s="1"/>
  <c r="AC6211" i="32"/>
  <c r="AD6211" i="32" s="1"/>
  <c r="AC6212" i="32"/>
  <c r="AD6212" i="32" s="1"/>
  <c r="AC6213" i="32"/>
  <c r="AD6213" i="32" s="1"/>
  <c r="AC6214" i="32"/>
  <c r="AD6214" i="32" s="1"/>
  <c r="AC6215" i="32"/>
  <c r="AD6215" i="32" s="1"/>
  <c r="AC6216" i="32"/>
  <c r="AD6216" i="32" s="1"/>
  <c r="AC6217" i="32"/>
  <c r="AD6217" i="32" s="1"/>
  <c r="AC6218" i="32"/>
  <c r="AD6218" i="32" s="1"/>
  <c r="AC6219" i="32"/>
  <c r="AD6219" i="32" s="1"/>
  <c r="AC6220" i="32"/>
  <c r="AD6220" i="32" s="1"/>
  <c r="AC6221" i="32"/>
  <c r="AD6221" i="32" s="1"/>
  <c r="AC6222" i="32"/>
  <c r="AD6222" i="32" s="1"/>
  <c r="AC6223" i="32"/>
  <c r="AD6223" i="32" s="1"/>
  <c r="AC6224" i="32"/>
  <c r="AD6224" i="32" s="1"/>
  <c r="AC6225" i="32"/>
  <c r="AD6225" i="32" s="1"/>
  <c r="AC6226" i="32"/>
  <c r="AD6226" i="32" s="1"/>
  <c r="AC6227" i="32"/>
  <c r="AD6227" i="32" s="1"/>
  <c r="AC6228" i="32"/>
  <c r="AD6228" i="32" s="1"/>
  <c r="AC6229" i="32"/>
  <c r="AD6229" i="32" s="1"/>
  <c r="AC6230" i="32"/>
  <c r="AD6230" i="32" s="1"/>
  <c r="AC6231" i="32"/>
  <c r="AD6231" i="32" s="1"/>
  <c r="AC6232" i="32"/>
  <c r="AD6232" i="32" s="1"/>
  <c r="AC6233" i="32"/>
  <c r="AD6233" i="32" s="1"/>
  <c r="AC6234" i="32"/>
  <c r="AD6234" i="32" s="1"/>
  <c r="AC6235" i="32"/>
  <c r="AD6235" i="32" s="1"/>
  <c r="AC6236" i="32"/>
  <c r="AD6236" i="32" s="1"/>
  <c r="AC6237" i="32"/>
  <c r="AD6237" i="32" s="1"/>
  <c r="AC6238" i="32"/>
  <c r="AD6238" i="32" s="1"/>
  <c r="AC6239" i="32"/>
  <c r="AD6239" i="32" s="1"/>
  <c r="AC6240" i="32"/>
  <c r="AD6240" i="32" s="1"/>
  <c r="AC6241" i="32"/>
  <c r="AD6241" i="32" s="1"/>
  <c r="AC6242" i="32"/>
  <c r="AD6242" i="32" s="1"/>
  <c r="AC6243" i="32"/>
  <c r="AD6243" i="32" s="1"/>
  <c r="AC6244" i="32"/>
  <c r="AD6244" i="32" s="1"/>
  <c r="AC6245" i="32"/>
  <c r="AD6245" i="32" s="1"/>
  <c r="AC6246" i="32"/>
  <c r="AD6246" i="32" s="1"/>
  <c r="AC6247" i="32"/>
  <c r="AD6247" i="32" s="1"/>
  <c r="AC6248" i="32"/>
  <c r="AD6248" i="32" s="1"/>
  <c r="AC6249" i="32"/>
  <c r="AD6249" i="32" s="1"/>
  <c r="AC6250" i="32"/>
  <c r="AD6250" i="32" s="1"/>
  <c r="AC6251" i="32"/>
  <c r="AD6251" i="32" s="1"/>
  <c r="AC6252" i="32"/>
  <c r="AD6252" i="32" s="1"/>
  <c r="AC6253" i="32"/>
  <c r="AD6253" i="32" s="1"/>
  <c r="AC6254" i="32"/>
  <c r="AD6254" i="32" s="1"/>
  <c r="AC6255" i="32"/>
  <c r="AD6255" i="32" s="1"/>
  <c r="AC6256" i="32"/>
  <c r="AD6256" i="32" s="1"/>
  <c r="AC6257" i="32"/>
  <c r="AD6257" i="32" s="1"/>
  <c r="AC6258" i="32"/>
  <c r="AD6258" i="32" s="1"/>
  <c r="AC6259" i="32"/>
  <c r="AD6259" i="32" s="1"/>
  <c r="AC6260" i="32"/>
  <c r="AD6260" i="32" s="1"/>
  <c r="AC6261" i="32"/>
  <c r="AD6261" i="32" s="1"/>
  <c r="AC6262" i="32"/>
  <c r="AD6262" i="32" s="1"/>
  <c r="AC6263" i="32"/>
  <c r="AD6263" i="32" s="1"/>
  <c r="AC6264" i="32"/>
  <c r="AD6264" i="32" s="1"/>
  <c r="AC6265" i="32"/>
  <c r="AD6265" i="32" s="1"/>
  <c r="AC6266" i="32"/>
  <c r="AD6266" i="32" s="1"/>
  <c r="AC6267" i="32"/>
  <c r="AD6267" i="32" s="1"/>
  <c r="AC6268" i="32"/>
  <c r="AD6268" i="32" s="1"/>
  <c r="AC6269" i="32"/>
  <c r="AD6269" i="32" s="1"/>
  <c r="AC6270" i="32"/>
  <c r="AD6270" i="32" s="1"/>
  <c r="AC6271" i="32"/>
  <c r="AD6271" i="32" s="1"/>
  <c r="AC6272" i="32"/>
  <c r="AD6272" i="32" s="1"/>
  <c r="AC6273" i="32"/>
  <c r="AD6273" i="32" s="1"/>
  <c r="AC6274" i="32"/>
  <c r="AD6274" i="32" s="1"/>
  <c r="AC6275" i="32"/>
  <c r="AD6275" i="32" s="1"/>
  <c r="AC6276" i="32"/>
  <c r="AD6276" i="32" s="1"/>
  <c r="AC6277" i="32"/>
  <c r="AD6277" i="32" s="1"/>
  <c r="AC6278" i="32"/>
  <c r="AD6278" i="32" s="1"/>
  <c r="AC6279" i="32"/>
  <c r="AD6279" i="32" s="1"/>
  <c r="AC6280" i="32"/>
  <c r="AD6280" i="32" s="1"/>
  <c r="AC6281" i="32"/>
  <c r="AD6281" i="32" s="1"/>
  <c r="AC6282" i="32"/>
  <c r="AD6282" i="32" s="1"/>
  <c r="AC6283" i="32"/>
  <c r="AD6283" i="32" s="1"/>
  <c r="AC6284" i="32"/>
  <c r="AD6284" i="32" s="1"/>
  <c r="AC6285" i="32"/>
  <c r="AD6285" i="32" s="1"/>
  <c r="AC6286" i="32"/>
  <c r="AD6286" i="32" s="1"/>
  <c r="AC6287" i="32"/>
  <c r="AD6287" i="32" s="1"/>
  <c r="AC6288" i="32"/>
  <c r="AD6288" i="32" s="1"/>
  <c r="AC6289" i="32"/>
  <c r="AD6289" i="32" s="1"/>
  <c r="AC6290" i="32"/>
  <c r="AD6290" i="32" s="1"/>
  <c r="AC6291" i="32"/>
  <c r="AD6291" i="32" s="1"/>
  <c r="AC6292" i="32"/>
  <c r="AD6292" i="32" s="1"/>
  <c r="AC6293" i="32"/>
  <c r="AD6293" i="32" s="1"/>
  <c r="AC6294" i="32"/>
  <c r="AD6294" i="32" s="1"/>
  <c r="AC6295" i="32"/>
  <c r="AD6295" i="32" s="1"/>
  <c r="AC6296" i="32"/>
  <c r="AD6296" i="32" s="1"/>
  <c r="AC6297" i="32"/>
  <c r="AD6297" i="32" s="1"/>
  <c r="AC6298" i="32"/>
  <c r="AD6298" i="32" s="1"/>
  <c r="AC6299" i="32"/>
  <c r="AD6299" i="32" s="1"/>
  <c r="AC6300" i="32"/>
  <c r="AD6300" i="32" s="1"/>
  <c r="AC6301" i="32"/>
  <c r="AD6301" i="32" s="1"/>
  <c r="AC6302" i="32"/>
  <c r="AD6302" i="32" s="1"/>
  <c r="AC6303" i="32"/>
  <c r="AD6303" i="32" s="1"/>
  <c r="AC6304" i="32"/>
  <c r="AD6304" i="32" s="1"/>
  <c r="AC6305" i="32"/>
  <c r="AD6305" i="32" s="1"/>
  <c r="AC6306" i="32"/>
  <c r="AD6306" i="32" s="1"/>
  <c r="AC6307" i="32"/>
  <c r="AD6307" i="32" s="1"/>
  <c r="AC6308" i="32"/>
  <c r="AD6308" i="32" s="1"/>
  <c r="AC6309" i="32"/>
  <c r="AD6309" i="32" s="1"/>
  <c r="AC6310" i="32"/>
  <c r="AD6310" i="32" s="1"/>
  <c r="AC6311" i="32"/>
  <c r="AD6311" i="32" s="1"/>
  <c r="AC6312" i="32"/>
  <c r="AD6312" i="32" s="1"/>
  <c r="AC6313" i="32"/>
  <c r="AD6313" i="32" s="1"/>
  <c r="AC6314" i="32"/>
  <c r="AD6314" i="32" s="1"/>
  <c r="AC6315" i="32"/>
  <c r="AD6315" i="32" s="1"/>
  <c r="AC6316" i="32"/>
  <c r="AD6316" i="32" s="1"/>
  <c r="AC6317" i="32"/>
  <c r="AD6317" i="32" s="1"/>
  <c r="AC6318" i="32"/>
  <c r="AD6318" i="32" s="1"/>
  <c r="AC6319" i="32"/>
  <c r="AD6319" i="32" s="1"/>
  <c r="AC6320" i="32"/>
  <c r="AD6320" i="32" s="1"/>
  <c r="AC6321" i="32"/>
  <c r="AD6321" i="32" s="1"/>
  <c r="AC6322" i="32"/>
  <c r="AD6322" i="32" s="1"/>
  <c r="AC6323" i="32"/>
  <c r="AD6323" i="32" s="1"/>
  <c r="AC6324" i="32"/>
  <c r="AD6324" i="32" s="1"/>
  <c r="AC6325" i="32"/>
  <c r="AD6325" i="32" s="1"/>
  <c r="AC6326" i="32"/>
  <c r="AD6326" i="32" s="1"/>
  <c r="AC6327" i="32"/>
  <c r="AD6327" i="32" s="1"/>
  <c r="AC6328" i="32"/>
  <c r="AD6328" i="32" s="1"/>
  <c r="AC6329" i="32"/>
  <c r="AD6329" i="32" s="1"/>
  <c r="AC6330" i="32"/>
  <c r="AD6330" i="32" s="1"/>
  <c r="AC6331" i="32"/>
  <c r="AD6331" i="32" s="1"/>
  <c r="AC6332" i="32"/>
  <c r="AD6332" i="32" s="1"/>
  <c r="AC6333" i="32"/>
  <c r="AD6333" i="32" s="1"/>
  <c r="AC6334" i="32"/>
  <c r="AD6334" i="32" s="1"/>
  <c r="AC6335" i="32"/>
  <c r="AD6335" i="32" s="1"/>
  <c r="AC6336" i="32"/>
  <c r="AD6336" i="32" s="1"/>
  <c r="AC6337" i="32"/>
  <c r="AD6337" i="32" s="1"/>
  <c r="AC6338" i="32"/>
  <c r="AD6338" i="32" s="1"/>
  <c r="AC6339" i="32"/>
  <c r="AD6339" i="32" s="1"/>
  <c r="AC6340" i="32"/>
  <c r="AD6340" i="32" s="1"/>
  <c r="AC6341" i="32"/>
  <c r="AD6341" i="32" s="1"/>
  <c r="AC6342" i="32"/>
  <c r="AD6342" i="32" s="1"/>
  <c r="AC6343" i="32"/>
  <c r="AD6343" i="32" s="1"/>
  <c r="AC6344" i="32"/>
  <c r="AD6344" i="32" s="1"/>
  <c r="AC6345" i="32"/>
  <c r="AD6345" i="32" s="1"/>
  <c r="AC6346" i="32"/>
  <c r="AD6346" i="32" s="1"/>
  <c r="AC6347" i="32"/>
  <c r="AD6347" i="32" s="1"/>
  <c r="AC6348" i="32"/>
  <c r="AD6348" i="32" s="1"/>
  <c r="AC6349" i="32"/>
  <c r="AD6349" i="32" s="1"/>
  <c r="AC6350" i="32"/>
  <c r="AD6350" i="32" s="1"/>
  <c r="AC6351" i="32"/>
  <c r="AD6351" i="32" s="1"/>
  <c r="AC6352" i="32"/>
  <c r="AD6352" i="32" s="1"/>
  <c r="AC6353" i="32"/>
  <c r="AD6353" i="32" s="1"/>
  <c r="AC6354" i="32"/>
  <c r="AD6354" i="32" s="1"/>
  <c r="AC6355" i="32"/>
  <c r="AD6355" i="32" s="1"/>
  <c r="AC6356" i="32"/>
  <c r="AD6356" i="32" s="1"/>
  <c r="AC6357" i="32"/>
  <c r="AD6357" i="32" s="1"/>
  <c r="AC6358" i="32"/>
  <c r="AD6358" i="32" s="1"/>
  <c r="AC6359" i="32"/>
  <c r="AD6359" i="32" s="1"/>
  <c r="AC6360" i="32"/>
  <c r="AD6360" i="32" s="1"/>
  <c r="AC6361" i="32"/>
  <c r="AD6361" i="32" s="1"/>
  <c r="AC6362" i="32"/>
  <c r="AD6362" i="32" s="1"/>
  <c r="AC6363" i="32"/>
  <c r="AD6363" i="32" s="1"/>
  <c r="AC6364" i="32"/>
  <c r="AD6364" i="32" s="1"/>
  <c r="AC6365" i="32"/>
  <c r="AD6365" i="32" s="1"/>
  <c r="AC6366" i="32"/>
  <c r="AD6366" i="32" s="1"/>
  <c r="AC6367" i="32"/>
  <c r="AD6367" i="32" s="1"/>
  <c r="AC6368" i="32"/>
  <c r="AD6368" i="32" s="1"/>
  <c r="AC6369" i="32"/>
  <c r="AD6369" i="32" s="1"/>
  <c r="AC6370" i="32"/>
  <c r="AD6370" i="32" s="1"/>
  <c r="AC6371" i="32"/>
  <c r="AD6371" i="32" s="1"/>
  <c r="AC6372" i="32"/>
  <c r="AD6372" i="32" s="1"/>
  <c r="AC6373" i="32"/>
  <c r="AD6373" i="32" s="1"/>
  <c r="AC6374" i="32"/>
  <c r="AD6374" i="32" s="1"/>
  <c r="AC6375" i="32"/>
  <c r="AD6375" i="32" s="1"/>
  <c r="AC6376" i="32"/>
  <c r="AD6376" i="32" s="1"/>
  <c r="AC6377" i="32"/>
  <c r="AD6377" i="32" s="1"/>
  <c r="AC6378" i="32"/>
  <c r="AD6378" i="32" s="1"/>
  <c r="AC6379" i="32"/>
  <c r="AD6379" i="32" s="1"/>
  <c r="AC6380" i="32"/>
  <c r="AD6380" i="32" s="1"/>
  <c r="AC6381" i="32"/>
  <c r="AD6381" i="32" s="1"/>
  <c r="AC6382" i="32"/>
  <c r="AD6382" i="32" s="1"/>
  <c r="AC6383" i="32"/>
  <c r="AD6383" i="32" s="1"/>
  <c r="AC6384" i="32"/>
  <c r="AD6384" i="32" s="1"/>
  <c r="AC6385" i="32"/>
  <c r="AD6385" i="32" s="1"/>
  <c r="AC6386" i="32"/>
  <c r="AD6386" i="32" s="1"/>
  <c r="AC6387" i="32"/>
  <c r="AD6387" i="32" s="1"/>
  <c r="AC6388" i="32"/>
  <c r="AD6388" i="32" s="1"/>
  <c r="AC6389" i="32"/>
  <c r="AD6389" i="32" s="1"/>
  <c r="AC6390" i="32"/>
  <c r="AD6390" i="32" s="1"/>
  <c r="AC6391" i="32"/>
  <c r="AD6391" i="32" s="1"/>
  <c r="AC6392" i="32"/>
  <c r="AD6392" i="32" s="1"/>
  <c r="AC6393" i="32"/>
  <c r="AD6393" i="32" s="1"/>
  <c r="AC6394" i="32"/>
  <c r="AD6394" i="32" s="1"/>
  <c r="AC6395" i="32"/>
  <c r="AD6395" i="32" s="1"/>
  <c r="AC6396" i="32"/>
  <c r="AD6396" i="32" s="1"/>
  <c r="AC6397" i="32"/>
  <c r="AD6397" i="32" s="1"/>
  <c r="AC6398" i="32"/>
  <c r="AD6398" i="32" s="1"/>
  <c r="AC6399" i="32"/>
  <c r="AD6399" i="32" s="1"/>
  <c r="AC6400" i="32"/>
  <c r="AD6400" i="32" s="1"/>
  <c r="AC6401" i="32"/>
  <c r="AD6401" i="32" s="1"/>
  <c r="AC6402" i="32"/>
  <c r="AD6402" i="32" s="1"/>
  <c r="AC6403" i="32"/>
  <c r="AD6403" i="32" s="1"/>
  <c r="AC6404" i="32"/>
  <c r="AD6404" i="32" s="1"/>
  <c r="AC6405" i="32"/>
  <c r="AD6405" i="32" s="1"/>
  <c r="AC6406" i="32"/>
  <c r="AD6406" i="32" s="1"/>
  <c r="AC6407" i="32"/>
  <c r="AD6407" i="32" s="1"/>
  <c r="AC6408" i="32"/>
  <c r="AD6408" i="32" s="1"/>
  <c r="AC6409" i="32"/>
  <c r="AD6409" i="32" s="1"/>
  <c r="AC6410" i="32"/>
  <c r="AD6410" i="32" s="1"/>
  <c r="AC6411" i="32"/>
  <c r="AD6411" i="32" s="1"/>
  <c r="AC6412" i="32"/>
  <c r="AD6412" i="32" s="1"/>
  <c r="AC6413" i="32"/>
  <c r="AD6413" i="32" s="1"/>
  <c r="AC6414" i="32"/>
  <c r="AD6414" i="32" s="1"/>
  <c r="AC6415" i="32"/>
  <c r="AD6415" i="32" s="1"/>
  <c r="AC6416" i="32"/>
  <c r="AD6416" i="32" s="1"/>
  <c r="AC6417" i="32"/>
  <c r="AD6417" i="32" s="1"/>
  <c r="AC6418" i="32"/>
  <c r="AD6418" i="32" s="1"/>
  <c r="AC6419" i="32"/>
  <c r="AD6419" i="32" s="1"/>
  <c r="AC6420" i="32"/>
  <c r="AD6420" i="32" s="1"/>
  <c r="AC6421" i="32"/>
  <c r="AD6421" i="32" s="1"/>
  <c r="AC6422" i="32"/>
  <c r="AD6422" i="32" s="1"/>
  <c r="AC6423" i="32"/>
  <c r="AD6423" i="32" s="1"/>
  <c r="AC6424" i="32"/>
  <c r="AD6424" i="32" s="1"/>
  <c r="AC6425" i="32"/>
  <c r="AD6425" i="32" s="1"/>
  <c r="AC6426" i="32"/>
  <c r="AD6426" i="32" s="1"/>
  <c r="AC6427" i="32"/>
  <c r="AD6427" i="32" s="1"/>
  <c r="AC6428" i="32"/>
  <c r="AD6428" i="32" s="1"/>
  <c r="AC6429" i="32"/>
  <c r="AD6429" i="32" s="1"/>
  <c r="AC6430" i="32"/>
  <c r="AD6430" i="32" s="1"/>
  <c r="AC6431" i="32"/>
  <c r="AD6431" i="32" s="1"/>
  <c r="AC6432" i="32"/>
  <c r="AD6432" i="32" s="1"/>
  <c r="AC6433" i="32"/>
  <c r="AD6433" i="32" s="1"/>
  <c r="AC6434" i="32"/>
  <c r="AD6434" i="32" s="1"/>
  <c r="AC6435" i="32"/>
  <c r="AD6435" i="32" s="1"/>
  <c r="AC6436" i="32"/>
  <c r="AD6436" i="32" s="1"/>
  <c r="AC6437" i="32"/>
  <c r="AD6437" i="32" s="1"/>
  <c r="AC6438" i="32"/>
  <c r="AD6438" i="32" s="1"/>
  <c r="AC6439" i="32"/>
  <c r="AD6439" i="32" s="1"/>
  <c r="AC6440" i="32"/>
  <c r="AD6440" i="32" s="1"/>
  <c r="AC6441" i="32"/>
  <c r="AD6441" i="32" s="1"/>
  <c r="AC6442" i="32"/>
  <c r="AD6442" i="32" s="1"/>
  <c r="AC6443" i="32"/>
  <c r="AD6443" i="32" s="1"/>
  <c r="AC6444" i="32"/>
  <c r="AD6444" i="32" s="1"/>
  <c r="AC6445" i="32"/>
  <c r="AD6445" i="32" s="1"/>
  <c r="AC6446" i="32"/>
  <c r="AD6446" i="32" s="1"/>
  <c r="AC6447" i="32"/>
  <c r="AD6447" i="32" s="1"/>
  <c r="AC6448" i="32"/>
  <c r="AD6448" i="32" s="1"/>
  <c r="AC6449" i="32"/>
  <c r="AD6449" i="32" s="1"/>
  <c r="AC6450" i="32"/>
  <c r="AD6450" i="32" s="1"/>
  <c r="AC6451" i="32"/>
  <c r="AD6451" i="32" s="1"/>
  <c r="AC6452" i="32"/>
  <c r="AD6452" i="32" s="1"/>
  <c r="AC6453" i="32"/>
  <c r="AD6453" i="32" s="1"/>
  <c r="AC6454" i="32"/>
  <c r="AD6454" i="32" s="1"/>
  <c r="AC6455" i="32"/>
  <c r="AD6455" i="32" s="1"/>
  <c r="AC6456" i="32"/>
  <c r="AD6456" i="32" s="1"/>
  <c r="AC6457" i="32"/>
  <c r="AD6457" i="32" s="1"/>
  <c r="AC6458" i="32"/>
  <c r="AD6458" i="32" s="1"/>
  <c r="AC6459" i="32"/>
  <c r="AD6459" i="32" s="1"/>
  <c r="AC6460" i="32"/>
  <c r="AD6460" i="32" s="1"/>
  <c r="AC6461" i="32"/>
  <c r="AD6461" i="32" s="1"/>
  <c r="AC6462" i="32"/>
  <c r="AD6462" i="32" s="1"/>
  <c r="AC6463" i="32"/>
  <c r="AD6463" i="32" s="1"/>
  <c r="AC6464" i="32"/>
  <c r="AD6464" i="32" s="1"/>
  <c r="AC6465" i="32"/>
  <c r="AD6465" i="32" s="1"/>
  <c r="AC6466" i="32"/>
  <c r="AD6466" i="32" s="1"/>
  <c r="AC6467" i="32"/>
  <c r="AD6467" i="32" s="1"/>
  <c r="AC6468" i="32"/>
  <c r="AD6468" i="32" s="1"/>
  <c r="AC6469" i="32"/>
  <c r="AD6469" i="32" s="1"/>
  <c r="AC6470" i="32"/>
  <c r="AD6470" i="32" s="1"/>
  <c r="AC6471" i="32"/>
  <c r="AD6471" i="32" s="1"/>
  <c r="AC6472" i="32"/>
  <c r="AD6472" i="32" s="1"/>
  <c r="AC6473" i="32"/>
  <c r="AD6473" i="32" s="1"/>
  <c r="AC6474" i="32"/>
  <c r="AD6474" i="32" s="1"/>
  <c r="AC6475" i="32"/>
  <c r="AD6475" i="32" s="1"/>
  <c r="AC6476" i="32"/>
  <c r="AD6476" i="32" s="1"/>
  <c r="AC6477" i="32"/>
  <c r="AD6477" i="32" s="1"/>
  <c r="AC6478" i="32"/>
  <c r="AD6478" i="32" s="1"/>
  <c r="AC6479" i="32"/>
  <c r="AD6479" i="32" s="1"/>
  <c r="AC6480" i="32"/>
  <c r="AD6480" i="32" s="1"/>
  <c r="AC6481" i="32"/>
  <c r="AD6481" i="32" s="1"/>
  <c r="AC6482" i="32"/>
  <c r="AD6482" i="32" s="1"/>
  <c r="AC6483" i="32"/>
  <c r="AD6483" i="32" s="1"/>
  <c r="AC6484" i="32"/>
  <c r="AD6484" i="32" s="1"/>
  <c r="AC6485" i="32"/>
  <c r="AD6485" i="32" s="1"/>
  <c r="AC6486" i="32"/>
  <c r="AD6486" i="32" s="1"/>
  <c r="AC6487" i="32"/>
  <c r="AD6487" i="32" s="1"/>
  <c r="AC6488" i="32"/>
  <c r="AD6488" i="32" s="1"/>
  <c r="AC6489" i="32"/>
  <c r="AD6489" i="32" s="1"/>
  <c r="AC6490" i="32"/>
  <c r="AD6490" i="32" s="1"/>
  <c r="AC6491" i="32"/>
  <c r="AD6491" i="32" s="1"/>
  <c r="AC6492" i="32"/>
  <c r="AD6492" i="32" s="1"/>
  <c r="AC6493" i="32"/>
  <c r="AD6493" i="32" s="1"/>
  <c r="AC6494" i="32"/>
  <c r="AD6494" i="32" s="1"/>
  <c r="AC6495" i="32"/>
  <c r="AD6495" i="32" s="1"/>
  <c r="AC6496" i="32"/>
  <c r="AD6496" i="32" s="1"/>
  <c r="AC6497" i="32"/>
  <c r="AD6497" i="32" s="1"/>
  <c r="AC6498" i="32"/>
  <c r="AD6498" i="32" s="1"/>
  <c r="AC6499" i="32"/>
  <c r="AD6499" i="32" s="1"/>
  <c r="AC6500" i="32"/>
  <c r="AD6500" i="32" s="1"/>
  <c r="AC6501" i="32"/>
  <c r="AD6501" i="32" s="1"/>
  <c r="AC6502" i="32"/>
  <c r="AD6502" i="32" s="1"/>
  <c r="AC6503" i="32"/>
  <c r="AD6503" i="32" s="1"/>
  <c r="AC6504" i="32"/>
  <c r="AD6504" i="32" s="1"/>
  <c r="AC6505" i="32"/>
  <c r="AD6505" i="32" s="1"/>
  <c r="AC6507" i="32"/>
  <c r="AD6507" i="32" s="1"/>
  <c r="AC6508" i="32"/>
  <c r="AD6508" i="32" s="1"/>
  <c r="AC6509" i="32"/>
  <c r="AD6509" i="32" s="1"/>
  <c r="AC6510" i="32"/>
  <c r="AD6510" i="32" s="1"/>
  <c r="AC6511" i="32"/>
  <c r="AD6511" i="32" s="1"/>
  <c r="AC6512" i="32"/>
  <c r="AD6512" i="32" s="1"/>
  <c r="AC6513" i="32"/>
  <c r="AD6513" i="32" s="1"/>
  <c r="AC6514" i="32"/>
  <c r="AD6514" i="32" s="1"/>
  <c r="AC6517" i="32"/>
  <c r="AD6517" i="32" s="1"/>
  <c r="AC6521" i="32"/>
  <c r="AD6521" i="32" s="1"/>
  <c r="AC6522" i="32"/>
  <c r="AD6522" i="32" s="1"/>
  <c r="AC6523" i="32"/>
  <c r="AD6523" i="32" s="1"/>
  <c r="AC6525" i="32"/>
  <c r="AD6525" i="32" s="1"/>
  <c r="AC6526" i="32"/>
  <c r="AD6526" i="32" s="1"/>
  <c r="AC6527" i="32"/>
  <c r="AD6527" i="32" s="1"/>
  <c r="AC6529" i="32"/>
  <c r="AD6529" i="32" s="1"/>
  <c r="AC6530" i="32"/>
  <c r="AD6530" i="32" s="1"/>
  <c r="AC6534" i="32"/>
  <c r="AD6534" i="32" s="1"/>
  <c r="AC6535" i="32"/>
  <c r="AD6535" i="32" s="1"/>
  <c r="AC6536" i="32"/>
  <c r="AD6536" i="32" s="1"/>
  <c r="AC6537" i="32"/>
  <c r="AD6537" i="32" s="1"/>
  <c r="AC6538" i="32"/>
  <c r="AD6538" i="32" s="1"/>
  <c r="AC6539" i="32"/>
  <c r="AD6539" i="32" s="1"/>
  <c r="AC6540" i="32"/>
  <c r="AD6540" i="32" s="1"/>
  <c r="AC6541" i="32"/>
  <c r="AD6541" i="32" s="1"/>
  <c r="AC6542" i="32"/>
  <c r="AD6542" i="32" s="1"/>
  <c r="AC6543" i="32"/>
  <c r="AD6543" i="32" s="1"/>
  <c r="AC6544" i="32"/>
  <c r="AD6544" i="32" s="1"/>
  <c r="AC6545" i="32"/>
  <c r="AD6545" i="32" s="1"/>
  <c r="AC6546" i="32"/>
  <c r="AD6546" i="32" s="1"/>
  <c r="AC6547" i="32"/>
  <c r="AD6547" i="32" s="1"/>
  <c r="AC6548" i="32"/>
  <c r="AD6548" i="32" s="1"/>
  <c r="AC6549" i="32"/>
  <c r="AD6549" i="32" s="1"/>
  <c r="AC6550" i="32"/>
  <c r="AD6550" i="32" s="1"/>
  <c r="AC6551" i="32"/>
  <c r="AD6551" i="32" s="1"/>
  <c r="AC6552" i="32"/>
  <c r="AD6552" i="32" s="1"/>
  <c r="AC6553" i="32"/>
  <c r="AD6553" i="32" s="1"/>
  <c r="AC6554" i="32"/>
  <c r="AD6554" i="32" s="1"/>
  <c r="AC6555" i="32"/>
  <c r="AD6555" i="32" s="1"/>
  <c r="AC6556" i="32"/>
  <c r="AD6556" i="32" s="1"/>
  <c r="AC6557" i="32"/>
  <c r="AD6557" i="32" s="1"/>
  <c r="AC6558" i="32"/>
  <c r="AD6558" i="32" s="1"/>
  <c r="AC6559" i="32"/>
  <c r="AD6559" i="32" s="1"/>
  <c r="AC6560" i="32"/>
  <c r="AD6560" i="32" s="1"/>
  <c r="AC6561" i="32"/>
  <c r="AD6561" i="32" s="1"/>
  <c r="AC6562" i="32"/>
  <c r="AD6562" i="32" s="1"/>
  <c r="AC6563" i="32"/>
  <c r="AD6563" i="32" s="1"/>
  <c r="AC6564" i="32"/>
  <c r="AD6564" i="32" s="1"/>
  <c r="AC6565" i="32"/>
  <c r="AD6565" i="32" s="1"/>
  <c r="AC6566" i="32"/>
  <c r="AD6566" i="32" s="1"/>
  <c r="AC6567" i="32"/>
  <c r="AD6567" i="32" s="1"/>
  <c r="AC6568" i="32"/>
  <c r="AD6568" i="32" s="1"/>
  <c r="AC6569" i="32"/>
  <c r="AD6569" i="32" s="1"/>
  <c r="AC6570" i="32"/>
  <c r="AD6570" i="32" s="1"/>
  <c r="AC6571" i="32"/>
  <c r="AD6571" i="32" s="1"/>
  <c r="AC6572" i="32"/>
  <c r="AD6572" i="32" s="1"/>
  <c r="AC6573" i="32"/>
  <c r="AD6573" i="32" s="1"/>
  <c r="AC6574" i="32"/>
  <c r="AD6574" i="32" s="1"/>
  <c r="AC6575" i="32"/>
  <c r="AD6575" i="32" s="1"/>
  <c r="AC6576" i="32"/>
  <c r="AD6576" i="32" s="1"/>
  <c r="AC6577" i="32"/>
  <c r="AD6577" i="32" s="1"/>
  <c r="AC6578" i="32"/>
  <c r="AD6578" i="32" s="1"/>
  <c r="AC6579" i="32"/>
  <c r="AD6579" i="32" s="1"/>
  <c r="AC6580" i="32"/>
  <c r="AD6580" i="32" s="1"/>
  <c r="AC6581" i="32"/>
  <c r="AD6581" i="32" s="1"/>
  <c r="AC6582" i="32"/>
  <c r="AD6582" i="32" s="1"/>
  <c r="AC6583" i="32"/>
  <c r="AD6583" i="32" s="1"/>
  <c r="AC6584" i="32"/>
  <c r="AD6584" i="32" s="1"/>
  <c r="AC6585" i="32"/>
  <c r="AD6585" i="32" s="1"/>
  <c r="AC6586" i="32"/>
  <c r="AD6586" i="32" s="1"/>
  <c r="AC6587" i="32"/>
  <c r="AD6587" i="32" s="1"/>
  <c r="AC6588" i="32"/>
  <c r="AD6588" i="32" s="1"/>
  <c r="AC6589" i="32"/>
  <c r="AD6589" i="32" s="1"/>
  <c r="AC6590" i="32"/>
  <c r="AD6590" i="32" s="1"/>
  <c r="AC6591" i="32"/>
  <c r="AD6591" i="32" s="1"/>
  <c r="AC6592" i="32"/>
  <c r="AD6592" i="32" s="1"/>
  <c r="AC6593" i="32"/>
  <c r="AD6593" i="32" s="1"/>
  <c r="AC6594" i="32"/>
  <c r="AD6594" i="32" s="1"/>
  <c r="AC6595" i="32"/>
  <c r="AD6595" i="32" s="1"/>
  <c r="AC6596" i="32"/>
  <c r="AD6596" i="32" s="1"/>
  <c r="AC6597" i="32"/>
  <c r="AD6597" i="32" s="1"/>
  <c r="AC6598" i="32"/>
  <c r="AD6598" i="32" s="1"/>
  <c r="AC6599" i="32"/>
  <c r="AD6599" i="32" s="1"/>
  <c r="AC6600" i="32"/>
  <c r="AD6600" i="32" s="1"/>
  <c r="AC6601" i="32"/>
  <c r="AD6601" i="32" s="1"/>
  <c r="AC6602" i="32"/>
  <c r="AD6602" i="32" s="1"/>
  <c r="AC6603" i="32"/>
  <c r="AD6603" i="32" s="1"/>
  <c r="AC6604" i="32"/>
  <c r="AD6604" i="32" s="1"/>
  <c r="AC6605" i="32"/>
  <c r="AD6605" i="32" s="1"/>
  <c r="AC6606" i="32"/>
  <c r="AD6606" i="32" s="1"/>
  <c r="AC6607" i="32"/>
  <c r="AD6607" i="32" s="1"/>
  <c r="AC6608" i="32"/>
  <c r="AD6608" i="32" s="1"/>
  <c r="AC6609" i="32"/>
  <c r="AD6609" i="32" s="1"/>
  <c r="AC6610" i="32"/>
  <c r="AD6610" i="32" s="1"/>
  <c r="AC6611" i="32"/>
  <c r="AD6611" i="32" s="1"/>
  <c r="AC6612" i="32"/>
  <c r="AD6612" i="32" s="1"/>
  <c r="AC6613" i="32"/>
  <c r="AD6613" i="32" s="1"/>
  <c r="AC6614" i="32"/>
  <c r="AD6614" i="32" s="1"/>
  <c r="AC6615" i="32"/>
  <c r="AD6615" i="32" s="1"/>
  <c r="AC6616" i="32"/>
  <c r="AD6616" i="32" s="1"/>
  <c r="AC6617" i="32"/>
  <c r="AD6617" i="32" s="1"/>
  <c r="AC6618" i="32"/>
  <c r="AD6618" i="32" s="1"/>
  <c r="AC6619" i="32"/>
  <c r="AD6619" i="32" s="1"/>
  <c r="AC6620" i="32"/>
  <c r="AD6620" i="32" s="1"/>
  <c r="AC6621" i="32"/>
  <c r="AD6621" i="32" s="1"/>
  <c r="AC6622" i="32"/>
  <c r="AD6622" i="32" s="1"/>
  <c r="AC6623" i="32"/>
  <c r="AD6623" i="32" s="1"/>
  <c r="AC6624" i="32"/>
  <c r="AD6624" i="32" s="1"/>
  <c r="AC6625" i="32"/>
  <c r="AD6625" i="32" s="1"/>
  <c r="AC6626" i="32"/>
  <c r="AD6626" i="32" s="1"/>
  <c r="AC6627" i="32"/>
  <c r="AD6627" i="32" s="1"/>
  <c r="AC6628" i="32"/>
  <c r="AD6628" i="32" s="1"/>
  <c r="AC6629" i="32"/>
  <c r="AD6629" i="32" s="1"/>
  <c r="AC6630" i="32"/>
  <c r="AD6630" i="32" s="1"/>
  <c r="AC6631" i="32"/>
  <c r="AD6631" i="32" s="1"/>
  <c r="AC6632" i="32"/>
  <c r="AD6632" i="32" s="1"/>
  <c r="AC6633" i="32"/>
  <c r="AD6633" i="32" s="1"/>
  <c r="AC6634" i="32"/>
  <c r="AD6634" i="32" s="1"/>
  <c r="AC6635" i="32"/>
  <c r="AD6635" i="32" s="1"/>
  <c r="AC6636" i="32"/>
  <c r="AD6636" i="32" s="1"/>
  <c r="AC6637" i="32"/>
  <c r="AD6637" i="32" s="1"/>
  <c r="AC6638" i="32"/>
  <c r="AD6638" i="32" s="1"/>
  <c r="AC6639" i="32"/>
  <c r="AD6639" i="32" s="1"/>
  <c r="AC6640" i="32"/>
  <c r="AD6640" i="32" s="1"/>
  <c r="AC6641" i="32"/>
  <c r="AD6641" i="32" s="1"/>
  <c r="AC6642" i="32"/>
  <c r="AD6642" i="32" s="1"/>
  <c r="AC6643" i="32"/>
  <c r="AD6643" i="32" s="1"/>
  <c r="AC6644" i="32"/>
  <c r="AD6644" i="32" s="1"/>
  <c r="AC6645" i="32"/>
  <c r="AD6645" i="32" s="1"/>
  <c r="AC6646" i="32"/>
  <c r="AD6646" i="32" s="1"/>
  <c r="AC6647" i="32"/>
  <c r="AD6647" i="32" s="1"/>
  <c r="AC6648" i="32"/>
  <c r="AD6648" i="32" s="1"/>
  <c r="AC6649" i="32"/>
  <c r="AD6649" i="32" s="1"/>
  <c r="AC6650" i="32"/>
  <c r="AD6650" i="32" s="1"/>
  <c r="AC6651" i="32"/>
  <c r="AD6651" i="32" s="1"/>
  <c r="AC6652" i="32"/>
  <c r="AD6652" i="32" s="1"/>
  <c r="AC6653" i="32"/>
  <c r="AD6653" i="32" s="1"/>
  <c r="AC6654" i="32"/>
  <c r="AD6654" i="32" s="1"/>
  <c r="AC6655" i="32"/>
  <c r="AD6655" i="32" s="1"/>
  <c r="AC6656" i="32"/>
  <c r="AD6656" i="32" s="1"/>
  <c r="AC6657" i="32"/>
  <c r="AD6657" i="32" s="1"/>
  <c r="AC6658" i="32"/>
  <c r="AD6658" i="32" s="1"/>
  <c r="AC6659" i="32"/>
  <c r="AD6659" i="32" s="1"/>
  <c r="AC6660" i="32"/>
  <c r="AD6660" i="32" s="1"/>
  <c r="AC6661" i="32"/>
  <c r="AD6661" i="32" s="1"/>
  <c r="AC6662" i="32"/>
  <c r="AD6662" i="32" s="1"/>
  <c r="AC6663" i="32"/>
  <c r="AD6663" i="32" s="1"/>
  <c r="AC6664" i="32"/>
  <c r="AD6664" i="32" s="1"/>
  <c r="AC6665" i="32"/>
  <c r="AD6665" i="32" s="1"/>
  <c r="AC6666" i="32"/>
  <c r="AD6666" i="32" s="1"/>
  <c r="AC6667" i="32"/>
  <c r="AD6667" i="32" s="1"/>
  <c r="AC6668" i="32"/>
  <c r="AD6668" i="32" s="1"/>
  <c r="AC6669" i="32"/>
  <c r="AD6669" i="32" s="1"/>
  <c r="AC6670" i="32"/>
  <c r="AD6670" i="32" s="1"/>
  <c r="AC6671" i="32"/>
  <c r="AD6671" i="32" s="1"/>
  <c r="AC6672" i="32"/>
  <c r="AD6672" i="32" s="1"/>
  <c r="AC6673" i="32"/>
  <c r="AD6673" i="32" s="1"/>
  <c r="AC6674" i="32"/>
  <c r="AD6674" i="32" s="1"/>
  <c r="AC6675" i="32"/>
  <c r="AD6675" i="32" s="1"/>
  <c r="AC6676" i="32"/>
  <c r="AD6676" i="32" s="1"/>
  <c r="AC6677" i="32"/>
  <c r="AD6677" i="32" s="1"/>
  <c r="AC6678" i="32"/>
  <c r="AD6678" i="32" s="1"/>
  <c r="AC6679" i="32"/>
  <c r="AD6679" i="32" s="1"/>
  <c r="AC6680" i="32"/>
  <c r="AD6680" i="32" s="1"/>
  <c r="AC6681" i="32"/>
  <c r="AD6681" i="32" s="1"/>
  <c r="AC6682" i="32"/>
  <c r="AD6682" i="32" s="1"/>
  <c r="AC6683" i="32"/>
  <c r="AD6683" i="32" s="1"/>
  <c r="AC6684" i="32"/>
  <c r="AD6684" i="32" s="1"/>
  <c r="AC6685" i="32"/>
  <c r="AD6685" i="32" s="1"/>
  <c r="AC6686" i="32"/>
  <c r="AD6686" i="32" s="1"/>
  <c r="AC6687" i="32"/>
  <c r="AD6687" i="32" s="1"/>
  <c r="AC6688" i="32"/>
  <c r="AD6688" i="32" s="1"/>
  <c r="AC6689" i="32"/>
  <c r="AD6689" i="32" s="1"/>
  <c r="AC6690" i="32"/>
  <c r="AD6690" i="32" s="1"/>
  <c r="AC6691" i="32"/>
  <c r="AD6691" i="32" s="1"/>
  <c r="AC6692" i="32"/>
  <c r="AD6692" i="32" s="1"/>
  <c r="AC6693" i="32"/>
  <c r="AD6693" i="32" s="1"/>
  <c r="AC6694" i="32"/>
  <c r="AD6694" i="32" s="1"/>
  <c r="AC6695" i="32"/>
  <c r="AD6695" i="32" s="1"/>
  <c r="AC6696" i="32"/>
  <c r="AD6696" i="32" s="1"/>
  <c r="AC6697" i="32"/>
  <c r="AD6697" i="32" s="1"/>
  <c r="AC6698" i="32"/>
  <c r="AD6698" i="32" s="1"/>
  <c r="AC6699" i="32"/>
  <c r="AD6699" i="32" s="1"/>
  <c r="AC6700" i="32"/>
  <c r="AD6700" i="32" s="1"/>
  <c r="AC6701" i="32"/>
  <c r="AD6701" i="32" s="1"/>
  <c r="AC6702" i="32"/>
  <c r="AD6702" i="32" s="1"/>
  <c r="AC6703" i="32"/>
  <c r="AD6703" i="32" s="1"/>
  <c r="AC6704" i="32"/>
  <c r="AD6704" i="32" s="1"/>
  <c r="AC6705" i="32"/>
  <c r="AD6705" i="32" s="1"/>
  <c r="AC6706" i="32"/>
  <c r="AD6706" i="32" s="1"/>
  <c r="AC6707" i="32"/>
  <c r="AD6707" i="32" s="1"/>
  <c r="AC6708" i="32"/>
  <c r="AD6708" i="32" s="1"/>
  <c r="AC6709" i="32"/>
  <c r="AD6709" i="32" s="1"/>
  <c r="AC6710" i="32"/>
  <c r="AD6710" i="32" s="1"/>
  <c r="AC6711" i="32"/>
  <c r="AD6711" i="32" s="1"/>
  <c r="AC6712" i="32"/>
  <c r="AD6712" i="32" s="1"/>
  <c r="AC6713" i="32"/>
  <c r="AD6713" i="32" s="1"/>
  <c r="AC6714" i="32"/>
  <c r="AD6714" i="32" s="1"/>
  <c r="AC6715" i="32"/>
  <c r="AD6715" i="32" s="1"/>
  <c r="AC6716" i="32"/>
  <c r="AD6716" i="32" s="1"/>
  <c r="AC6717" i="32"/>
  <c r="AD6717" i="32" s="1"/>
  <c r="AC6718" i="32"/>
  <c r="AD6718" i="32" s="1"/>
  <c r="AC6719" i="32"/>
  <c r="AD6719" i="32" s="1"/>
  <c r="AC6720" i="32"/>
  <c r="AD6720" i="32" s="1"/>
  <c r="AC6721" i="32"/>
  <c r="AD6721" i="32" s="1"/>
  <c r="AC6722" i="32"/>
  <c r="AD6722" i="32" s="1"/>
  <c r="AC6723" i="32"/>
  <c r="AD6723" i="32" s="1"/>
  <c r="AC6724" i="32"/>
  <c r="AD6724" i="32" s="1"/>
  <c r="AC6725" i="32"/>
  <c r="AD6725" i="32" s="1"/>
  <c r="AC6726" i="32"/>
  <c r="AD6726" i="32" s="1"/>
  <c r="AC6727" i="32"/>
  <c r="AD6727" i="32" s="1"/>
  <c r="AC6728" i="32"/>
  <c r="AD6728" i="32" s="1"/>
  <c r="AC6729" i="32"/>
  <c r="AD6729" i="32" s="1"/>
  <c r="AC6730" i="32"/>
  <c r="AD6730" i="32" s="1"/>
  <c r="AC6731" i="32"/>
  <c r="AD6731" i="32" s="1"/>
  <c r="AC6732" i="32"/>
  <c r="AD6732" i="32" s="1"/>
  <c r="AC6733" i="32"/>
  <c r="AD6733" i="32" s="1"/>
  <c r="AC6735" i="32"/>
  <c r="AD6735" i="32" s="1"/>
  <c r="AC6736" i="32"/>
  <c r="AD6736" i="32" s="1"/>
  <c r="AC6737" i="32"/>
  <c r="AD6737" i="32" s="1"/>
  <c r="AC6738" i="32"/>
  <c r="AD6738" i="32" s="1"/>
  <c r="AC6739" i="32"/>
  <c r="AD6739" i="32" s="1"/>
  <c r="AC6740" i="32"/>
  <c r="AD6740" i="32" s="1"/>
  <c r="AC6741" i="32"/>
  <c r="AD6741" i="32" s="1"/>
  <c r="AC6742" i="32"/>
  <c r="AD6742" i="32" s="1"/>
  <c r="AC6743" i="32"/>
  <c r="AD6743" i="32" s="1"/>
  <c r="AC6744" i="32"/>
  <c r="AD6744" i="32" s="1"/>
  <c r="AC6745" i="32"/>
  <c r="AD6745" i="32" s="1"/>
  <c r="AC6746" i="32"/>
  <c r="AD6746" i="32" s="1"/>
  <c r="AC6747" i="32"/>
  <c r="AD6747" i="32" s="1"/>
  <c r="AC6748" i="32"/>
  <c r="AD6748" i="32" s="1"/>
  <c r="AC6749" i="32"/>
  <c r="AD6749" i="32" s="1"/>
  <c r="AC6750" i="32"/>
  <c r="AD6750" i="32" s="1"/>
  <c r="AC6751" i="32"/>
  <c r="AD6751" i="32" s="1"/>
  <c r="AC6752" i="32"/>
  <c r="AD6752" i="32" s="1"/>
  <c r="AC6753" i="32"/>
  <c r="AD6753" i="32" s="1"/>
  <c r="AC6754" i="32"/>
  <c r="AD6754" i="32" s="1"/>
  <c r="AC6755" i="32"/>
  <c r="AD6755" i="32" s="1"/>
  <c r="AC6756" i="32"/>
  <c r="AD6756" i="32" s="1"/>
  <c r="AC6757" i="32"/>
  <c r="AD6757" i="32" s="1"/>
  <c r="AC6758" i="32"/>
  <c r="AD6758" i="32" s="1"/>
  <c r="AC6759" i="32"/>
  <c r="AD6759" i="32" s="1"/>
  <c r="AC6760" i="32"/>
  <c r="AD6760" i="32" s="1"/>
  <c r="AC6761" i="32"/>
  <c r="AD6761" i="32" s="1"/>
  <c r="AC6762" i="32"/>
  <c r="AD6762" i="32" s="1"/>
  <c r="AC6763" i="32"/>
  <c r="AD6763" i="32" s="1"/>
  <c r="AC6764" i="32"/>
  <c r="AD6764" i="32" s="1"/>
  <c r="AC6765" i="32"/>
  <c r="AD6765" i="32" s="1"/>
  <c r="AC6766" i="32"/>
  <c r="AD6766" i="32" s="1"/>
  <c r="AC6767" i="32"/>
  <c r="AD6767" i="32" s="1"/>
  <c r="AC6768" i="32"/>
  <c r="AD6768" i="32" s="1"/>
  <c r="AC6769" i="32"/>
  <c r="AD6769" i="32" s="1"/>
  <c r="AC6770" i="32"/>
  <c r="AD6770" i="32" s="1"/>
  <c r="AC6771" i="32"/>
  <c r="AD6771" i="32" s="1"/>
  <c r="AC6772" i="32"/>
  <c r="AD6772" i="32" s="1"/>
  <c r="AC6773" i="32"/>
  <c r="AD6773" i="32" s="1"/>
  <c r="AC6774" i="32"/>
  <c r="AD6774" i="32" s="1"/>
  <c r="AC6775" i="32"/>
  <c r="AD6775" i="32" s="1"/>
  <c r="AC6776" i="32"/>
  <c r="AD6776" i="32" s="1"/>
  <c r="AC6777" i="32"/>
  <c r="AD6777" i="32" s="1"/>
  <c r="AC6778" i="32"/>
  <c r="AD6778" i="32" s="1"/>
  <c r="AC6779" i="32"/>
  <c r="AD6779" i="32" s="1"/>
  <c r="AC6780" i="32"/>
  <c r="AD6780" i="32" s="1"/>
  <c r="AC6781" i="32"/>
  <c r="AD6781" i="32" s="1"/>
  <c r="AC6782" i="32"/>
  <c r="AD6782" i="32" s="1"/>
  <c r="AC6783" i="32"/>
  <c r="AD6783" i="32" s="1"/>
  <c r="AC6784" i="32"/>
  <c r="AD6784" i="32" s="1"/>
  <c r="AC6785" i="32"/>
  <c r="AD6785" i="32" s="1"/>
  <c r="AC6786" i="32"/>
  <c r="AD6786" i="32" s="1"/>
  <c r="AC6787" i="32"/>
  <c r="AD6787" i="32" s="1"/>
  <c r="AC6788" i="32"/>
  <c r="AD6788" i="32" s="1"/>
  <c r="AC6789" i="32"/>
  <c r="AD6789" i="32" s="1"/>
  <c r="AC6790" i="32"/>
  <c r="AD6790" i="32" s="1"/>
  <c r="AC6791" i="32"/>
  <c r="AD6791" i="32" s="1"/>
  <c r="AC6792" i="32"/>
  <c r="AD6792" i="32" s="1"/>
  <c r="AC6793" i="32"/>
  <c r="AD6793" i="32" s="1"/>
  <c r="AC6794" i="32"/>
  <c r="AD6794" i="32" s="1"/>
  <c r="AC6795" i="32"/>
  <c r="AD6795" i="32" s="1"/>
  <c r="AC6796" i="32"/>
  <c r="AD6796" i="32" s="1"/>
  <c r="AC6797" i="32"/>
  <c r="AD6797" i="32" s="1"/>
  <c r="AC6798" i="32"/>
  <c r="AD6798" i="32" s="1"/>
  <c r="AC6799" i="32"/>
  <c r="AD6799" i="32" s="1"/>
  <c r="AC6800" i="32"/>
  <c r="AD6800" i="32" s="1"/>
  <c r="AC6801" i="32"/>
  <c r="AD6801" i="32" s="1"/>
  <c r="AC6802" i="32"/>
  <c r="AD6802" i="32" s="1"/>
  <c r="AC6803" i="32"/>
  <c r="AD6803" i="32" s="1"/>
  <c r="AC6804" i="32"/>
  <c r="AD6804" i="32" s="1"/>
  <c r="AC6805" i="32"/>
  <c r="AD6805" i="32" s="1"/>
  <c r="AC6806" i="32"/>
  <c r="AD6806" i="32" s="1"/>
  <c r="AC6807" i="32"/>
  <c r="AD6807" i="32" s="1"/>
  <c r="AC6808" i="32"/>
  <c r="AD6808" i="32" s="1"/>
  <c r="AC6809" i="32"/>
  <c r="AD6809" i="32" s="1"/>
  <c r="AC6810" i="32"/>
  <c r="AD6810" i="32" s="1"/>
  <c r="AC6813" i="32"/>
  <c r="AD6813" i="32" s="1"/>
  <c r="AC6814" i="32"/>
  <c r="AD6814" i="32" s="1"/>
  <c r="AC6816" i="32"/>
  <c r="AD6816" i="32" s="1"/>
  <c r="AC6817" i="32"/>
  <c r="AD6817" i="32" s="1"/>
  <c r="AC6818" i="32"/>
  <c r="AD6818" i="32" s="1"/>
  <c r="AC6819" i="32"/>
  <c r="AD6819" i="32" s="1"/>
  <c r="AC6820" i="32"/>
  <c r="AD6820" i="32" s="1"/>
  <c r="AC6821" i="32"/>
  <c r="AD6821" i="32" s="1"/>
  <c r="AC6823" i="32"/>
  <c r="AD6823" i="32" s="1"/>
  <c r="AC6824" i="32"/>
  <c r="AD6824" i="32" s="1"/>
  <c r="AC6825" i="32"/>
  <c r="AD6825" i="32" s="1"/>
  <c r="AC6827" i="32"/>
  <c r="AD6827" i="32" s="1"/>
  <c r="AC6828" i="32"/>
  <c r="AD6828" i="32" s="1"/>
  <c r="AC6829" i="32"/>
  <c r="AD6829" i="32" s="1"/>
  <c r="AC6831" i="32"/>
  <c r="AD6831" i="32" s="1"/>
  <c r="AC6832" i="32"/>
  <c r="AD6832" i="32" s="1"/>
  <c r="AC6833" i="32"/>
  <c r="AD6833" i="32" s="1"/>
  <c r="AC6834" i="32"/>
  <c r="AD6834" i="32" s="1"/>
  <c r="AC6835" i="32"/>
  <c r="AD6835" i="32" s="1"/>
  <c r="AC6836" i="32"/>
  <c r="AD6836" i="32" s="1"/>
  <c r="AC6837" i="32"/>
  <c r="AD6837" i="32" s="1"/>
  <c r="AC3353" i="32"/>
  <c r="AD3353" i="32" s="1"/>
  <c r="AC6840" i="32"/>
  <c r="AD6840" i="32" s="1"/>
  <c r="AC6841" i="32"/>
  <c r="AD6841" i="32" s="1"/>
  <c r="AC6842" i="32"/>
  <c r="AD6842" i="32" s="1"/>
  <c r="AC6844" i="32"/>
  <c r="AD6844" i="32" s="1"/>
  <c r="AC6845" i="32"/>
  <c r="AD6845" i="32" s="1"/>
  <c r="AC6846" i="32"/>
  <c r="AD6846" i="32" s="1"/>
  <c r="AC6848" i="32"/>
  <c r="AD6848" i="32" s="1"/>
  <c r="AC6849" i="32"/>
  <c r="AD6849" i="32" s="1"/>
  <c r="AC6850" i="32"/>
  <c r="AD6850" i="32" s="1"/>
  <c r="AC6852" i="32"/>
  <c r="AD6852" i="32" s="1"/>
  <c r="AC6855" i="32"/>
  <c r="AD6855" i="32" s="1"/>
  <c r="AC6857" i="32"/>
  <c r="AD6857" i="32" s="1"/>
  <c r="AC6859" i="32"/>
  <c r="AD6859" i="32" s="1"/>
  <c r="AC6860" i="32"/>
  <c r="AD6860" i="32" s="1"/>
  <c r="AC6861" i="32"/>
  <c r="AD6861" i="32" s="1"/>
  <c r="AC6862" i="32"/>
  <c r="AD6862" i="32" s="1"/>
  <c r="AC6863" i="32"/>
  <c r="AD6863" i="32" s="1"/>
  <c r="AC6864" i="32"/>
  <c r="AD6864" i="32" s="1"/>
  <c r="AC6865" i="32"/>
  <c r="AD6865" i="32" s="1"/>
  <c r="AC6866" i="32"/>
  <c r="AD6866" i="32" s="1"/>
  <c r="AC6867" i="32"/>
  <c r="AD6867" i="32" s="1"/>
  <c r="AC6868" i="32"/>
  <c r="AD6868" i="32" s="1"/>
  <c r="AC6869" i="32"/>
  <c r="AD6869" i="32" s="1"/>
  <c r="AC6912" i="32"/>
  <c r="AD6912" i="32" s="1"/>
  <c r="AC6913" i="32"/>
  <c r="AD6913" i="32" s="1"/>
  <c r="AC6914" i="32"/>
  <c r="AD6914" i="32" s="1"/>
  <c r="AC6915" i="32"/>
  <c r="AD6915" i="32" s="1"/>
  <c r="AC6916" i="32"/>
  <c r="AD6916" i="32" s="1"/>
  <c r="AC6917" i="32"/>
  <c r="AD6917" i="32" s="1"/>
  <c r="AC6918" i="32"/>
  <c r="AD6918" i="32" s="1"/>
  <c r="AC6919" i="32"/>
  <c r="AD6919" i="32" s="1"/>
  <c r="AC6920" i="32"/>
  <c r="AD6920" i="32" s="1"/>
  <c r="AC6921" i="32"/>
  <c r="AD6921" i="32" s="1"/>
  <c r="AC6922" i="32"/>
  <c r="AD6922" i="32" s="1"/>
  <c r="AC6923" i="32"/>
  <c r="AD6923" i="32" s="1"/>
  <c r="AC6924" i="32"/>
  <c r="AD6924" i="32" s="1"/>
  <c r="AC6870" i="32"/>
  <c r="AD6870" i="32" s="1"/>
  <c r="AC6871" i="32"/>
  <c r="AD6871" i="32" s="1"/>
  <c r="AC6872" i="32"/>
  <c r="AD6872" i="32" s="1"/>
  <c r="AC6873" i="32"/>
  <c r="AD6873" i="32" s="1"/>
  <c r="AC6874" i="32"/>
  <c r="AD6874" i="32" s="1"/>
  <c r="AC6875" i="32"/>
  <c r="AD6875" i="32" s="1"/>
  <c r="AC6876" i="32"/>
  <c r="AD6876" i="32" s="1"/>
  <c r="AC6878" i="32"/>
  <c r="AD6878" i="32" s="1"/>
  <c r="AC6879" i="32"/>
  <c r="AD6879" i="32" s="1"/>
  <c r="AC6880" i="32"/>
  <c r="AD6880" i="32" s="1"/>
  <c r="AC6881" i="32"/>
  <c r="AD6881" i="32" s="1"/>
  <c r="AC6882" i="32"/>
  <c r="AD6882" i="32" s="1"/>
  <c r="AC6883" i="32"/>
  <c r="AD6883" i="32" s="1"/>
  <c r="AC6884" i="32"/>
  <c r="AD6884" i="32" s="1"/>
  <c r="AC6885" i="32"/>
  <c r="AD6885" i="32" s="1"/>
  <c r="AC6887" i="32"/>
  <c r="AD6887" i="32" s="1"/>
  <c r="AC6888" i="32"/>
  <c r="AD6888" i="32" s="1"/>
  <c r="AC6889" i="32"/>
  <c r="AD6889" i="32" s="1"/>
  <c r="AC6890" i="32"/>
  <c r="AD6890" i="32" s="1"/>
  <c r="AC6891" i="32"/>
  <c r="AD6891" i="32" s="1"/>
  <c r="AC6893" i="32"/>
  <c r="AD6893" i="32" s="1"/>
  <c r="AC6894" i="32"/>
  <c r="AD6894" i="32" s="1"/>
  <c r="AC6895" i="32"/>
  <c r="AD6895" i="32" s="1"/>
  <c r="AC6896" i="32"/>
  <c r="AD6896" i="32" s="1"/>
  <c r="AC6897" i="32"/>
  <c r="AD6897" i="32" s="1"/>
  <c r="AC6898" i="32"/>
  <c r="AD6898" i="32" s="1"/>
  <c r="AC6899" i="32"/>
  <c r="AD6899" i="32" s="1"/>
  <c r="AC6901" i="32"/>
  <c r="AD6901" i="32" s="1"/>
  <c r="AC6902" i="32"/>
  <c r="AD6902" i="32" s="1"/>
  <c r="AC6903" i="32"/>
  <c r="AD6903" i="32" s="1"/>
  <c r="AC6904" i="32"/>
  <c r="AD6904" i="32" s="1"/>
  <c r="AC6905" i="32"/>
  <c r="AD6905" i="32" s="1"/>
  <c r="AC6906" i="32"/>
  <c r="AD6906" i="32" s="1"/>
  <c r="AC6907" i="32"/>
  <c r="AD6907" i="32" s="1"/>
  <c r="AC6908" i="32"/>
  <c r="AD6908" i="32" s="1"/>
  <c r="AC6910" i="32"/>
  <c r="AD6910" i="32" s="1"/>
  <c r="AC6911" i="32"/>
  <c r="AD6911" i="32" s="1"/>
  <c r="AC6925" i="32"/>
  <c r="AD6925" i="32" s="1"/>
  <c r="AC6926" i="32"/>
  <c r="AD6926" i="32" s="1"/>
  <c r="AC6927" i="32"/>
  <c r="AD6927" i="32" s="1"/>
  <c r="AC6928" i="32"/>
  <c r="AD6928" i="32" s="1"/>
  <c r="AC6929" i="32"/>
  <c r="AD6929" i="32" s="1"/>
  <c r="AC6930" i="32"/>
  <c r="AD6930" i="32" s="1"/>
  <c r="AC6931" i="32"/>
  <c r="AD6931" i="32" s="1"/>
  <c r="AC6932" i="32"/>
  <c r="AD6932" i="32" s="1"/>
  <c r="AC2" i="32"/>
  <c r="AD2" i="32" s="1"/>
  <c r="AT6928" i="32"/>
  <c r="AU6928" i="32"/>
  <c r="AV6928" i="32"/>
  <c r="AW6928" i="32"/>
  <c r="AT6929" i="32"/>
  <c r="AU6929" i="32"/>
  <c r="AV6929" i="32"/>
  <c r="AW6929" i="32"/>
  <c r="AT6930" i="32"/>
  <c r="AU6930" i="32"/>
  <c r="AV6930" i="32"/>
  <c r="AW6930" i="32"/>
  <c r="AT6931" i="32"/>
  <c r="AU6931" i="32"/>
  <c r="AV6931" i="32"/>
  <c r="AW6931" i="32"/>
  <c r="AT6932" i="32"/>
  <c r="AU6932" i="32"/>
  <c r="AV6932" i="32"/>
  <c r="AW6932" i="32"/>
  <c r="AT6912" i="32"/>
  <c r="AU6912" i="32"/>
  <c r="AV6912" i="32"/>
  <c r="AW6912" i="32"/>
  <c r="AT6913" i="32"/>
  <c r="AU6913" i="32"/>
  <c r="AV6913" i="32"/>
  <c r="AW6913" i="32"/>
  <c r="AT6914" i="32"/>
  <c r="AU6914" i="32"/>
  <c r="AV6914" i="32"/>
  <c r="AW6914" i="32"/>
  <c r="AT6915" i="32"/>
  <c r="AU6915" i="32"/>
  <c r="AV6915" i="32"/>
  <c r="AW6915" i="32"/>
  <c r="AT6916" i="32"/>
  <c r="AU6916" i="32"/>
  <c r="AV6916" i="32"/>
  <c r="AW6916" i="32"/>
  <c r="AT6917" i="32"/>
  <c r="AU6917" i="32"/>
  <c r="AV6917" i="32"/>
  <c r="AW6917" i="32"/>
  <c r="AT6918" i="32"/>
  <c r="AU6918" i="32"/>
  <c r="AV6918" i="32"/>
  <c r="AW6918" i="32"/>
  <c r="AT6919" i="32"/>
  <c r="AU6919" i="32"/>
  <c r="AV6919" i="32"/>
  <c r="AW6919" i="32"/>
  <c r="AT6920" i="32"/>
  <c r="AU6920" i="32"/>
  <c r="AV6920" i="32"/>
  <c r="AW6920" i="32"/>
  <c r="AT6921" i="32"/>
  <c r="AU6921" i="32"/>
  <c r="AV6921" i="32"/>
  <c r="AW6921" i="32"/>
  <c r="AT6922" i="32"/>
  <c r="AU6922" i="32"/>
  <c r="AV6922" i="32"/>
  <c r="AW6922" i="32"/>
  <c r="AT6923" i="32"/>
  <c r="AU6923" i="32"/>
  <c r="AV6923" i="32"/>
  <c r="AW6923" i="32"/>
  <c r="AT6924" i="32"/>
  <c r="AU6924" i="32"/>
  <c r="AV6924" i="32"/>
  <c r="AW6924" i="32"/>
  <c r="AT6927" i="32"/>
  <c r="AU6927" i="32"/>
  <c r="AV6927" i="32"/>
  <c r="AW6927" i="32"/>
  <c r="AT6925" i="32"/>
  <c r="AU6925" i="32"/>
  <c r="AT6926" i="32"/>
  <c r="AU6926" i="32"/>
  <c r="AV6925" i="32"/>
  <c r="AW6925" i="32"/>
  <c r="AV6926" i="32"/>
  <c r="AW6926" i="32"/>
  <c r="AT6868" i="32"/>
  <c r="AU6868" i="32"/>
  <c r="AV6868" i="32"/>
  <c r="AW6868" i="32"/>
  <c r="AT6869" i="32"/>
  <c r="AU6869" i="32"/>
  <c r="AV6869" i="32"/>
  <c r="AW6869" i="32"/>
  <c r="AT6908" i="32"/>
  <c r="AU6908" i="32"/>
  <c r="AV6908" i="32"/>
  <c r="AW6908" i="32"/>
  <c r="AT6909" i="32"/>
  <c r="AU6909" i="32"/>
  <c r="AT6910" i="32"/>
  <c r="AU6910" i="32"/>
  <c r="AV6910" i="32"/>
  <c r="AW6910" i="32"/>
  <c r="AT6895" i="32"/>
  <c r="AU6895" i="32"/>
  <c r="AV6895" i="32"/>
  <c r="AW6895" i="32"/>
  <c r="AT6896" i="32"/>
  <c r="AU6896" i="32"/>
  <c r="AV6896" i="32"/>
  <c r="AW6896" i="32"/>
  <c r="AT6897" i="32"/>
  <c r="AU6897" i="32"/>
  <c r="AV6897" i="32"/>
  <c r="AW6897" i="32"/>
  <c r="AT6898" i="32"/>
  <c r="AU6898" i="32"/>
  <c r="AV6898" i="32"/>
  <c r="AW6898" i="32"/>
  <c r="AT6899" i="32"/>
  <c r="AU6899" i="32"/>
  <c r="AV6899" i="32"/>
  <c r="AW6899" i="32"/>
  <c r="AT6900" i="32"/>
  <c r="AU6900" i="32"/>
  <c r="AT6901" i="32"/>
  <c r="AU6901" i="32"/>
  <c r="AV6901" i="32"/>
  <c r="AW6901" i="32"/>
  <c r="AT6902" i="32"/>
  <c r="AU6902" i="32"/>
  <c r="AV6902" i="32"/>
  <c r="AW6902" i="32"/>
  <c r="AT6903" i="32"/>
  <c r="AU6903" i="32"/>
  <c r="AV6903" i="32"/>
  <c r="AW6903" i="32"/>
  <c r="AT6904" i="32"/>
  <c r="AU6904" i="32"/>
  <c r="AV6904" i="32"/>
  <c r="AW6904" i="32"/>
  <c r="AT6905" i="32"/>
  <c r="AU6905" i="32"/>
  <c r="AV6905" i="32"/>
  <c r="AW6905" i="32"/>
  <c r="AT6906" i="32"/>
  <c r="AU6906" i="32"/>
  <c r="AV6906" i="32"/>
  <c r="AW6906" i="32"/>
  <c r="AT6907" i="32"/>
  <c r="AU6907" i="32"/>
  <c r="AV6907" i="32"/>
  <c r="AW6907" i="32"/>
  <c r="AT6885" i="32"/>
  <c r="AU6885" i="32"/>
  <c r="AV6885" i="32"/>
  <c r="AW6885" i="32"/>
  <c r="AT6886" i="32"/>
  <c r="AU6886" i="32"/>
  <c r="AT6887" i="32"/>
  <c r="AU6887" i="32"/>
  <c r="AV6887" i="32"/>
  <c r="AW6887" i="32"/>
  <c r="AT6888" i="32"/>
  <c r="AU6888" i="32"/>
  <c r="AV6888" i="32"/>
  <c r="AW6888" i="32"/>
  <c r="AT6889" i="32"/>
  <c r="AU6889" i="32"/>
  <c r="AV6889" i="32"/>
  <c r="AW6889" i="32"/>
  <c r="AT6890" i="32"/>
  <c r="AU6890" i="32"/>
  <c r="AV6890" i="32"/>
  <c r="AW6890" i="32"/>
  <c r="AT6891" i="32"/>
  <c r="AU6891" i="32"/>
  <c r="AV6891" i="32"/>
  <c r="AW6891" i="32"/>
  <c r="AT6892" i="32"/>
  <c r="AU6892" i="32"/>
  <c r="AT6893" i="32"/>
  <c r="AU6893" i="32"/>
  <c r="AV6893" i="32"/>
  <c r="AW6893" i="32"/>
  <c r="AT6894" i="32"/>
  <c r="AU6894" i="32"/>
  <c r="AV6894" i="32"/>
  <c r="AW6894" i="32"/>
  <c r="AT6911" i="32"/>
  <c r="AU6911" i="32"/>
  <c r="AV6911" i="32"/>
  <c r="AW6911" i="32"/>
  <c r="AT6865" i="32"/>
  <c r="AU6865" i="32"/>
  <c r="AV6865" i="32"/>
  <c r="AW6865" i="32"/>
  <c r="AT6866" i="32"/>
  <c r="AU6866" i="32"/>
  <c r="AV6866" i="32"/>
  <c r="AW6866" i="32"/>
  <c r="AT6867" i="32"/>
  <c r="AU6867" i="32"/>
  <c r="AV6867" i="32"/>
  <c r="AW6867" i="32"/>
  <c r="AT6870" i="32"/>
  <c r="AU6870" i="32"/>
  <c r="AV6870" i="32"/>
  <c r="AW6870" i="32"/>
  <c r="AT6871" i="32"/>
  <c r="AU6871" i="32"/>
  <c r="AV6871" i="32"/>
  <c r="AW6871" i="32"/>
  <c r="AT6872" i="32"/>
  <c r="AU6872" i="32"/>
  <c r="AV6872" i="32"/>
  <c r="AW6872" i="32"/>
  <c r="AT6873" i="32"/>
  <c r="AU6873" i="32"/>
  <c r="AV6873" i="32"/>
  <c r="AW6873" i="32"/>
  <c r="AT6874" i="32"/>
  <c r="AU6874" i="32"/>
  <c r="AV6874" i="32"/>
  <c r="AW6874" i="32"/>
  <c r="AT6875" i="32"/>
  <c r="AU6875" i="32"/>
  <c r="AV6875" i="32"/>
  <c r="AW6875" i="32"/>
  <c r="AT6876" i="32"/>
  <c r="AU6876" i="32"/>
  <c r="AV6876" i="32"/>
  <c r="AW6876" i="32"/>
  <c r="AT6877" i="32"/>
  <c r="AU6877" i="32"/>
  <c r="AT6878" i="32"/>
  <c r="AU6878" i="32"/>
  <c r="AV6878" i="32"/>
  <c r="AW6878" i="32"/>
  <c r="AT6879" i="32"/>
  <c r="AU6879" i="32"/>
  <c r="AV6879" i="32"/>
  <c r="AW6879" i="32"/>
  <c r="AT6880" i="32"/>
  <c r="AU6880" i="32"/>
  <c r="AV6880" i="32"/>
  <c r="AW6880" i="32"/>
  <c r="AT6881" i="32"/>
  <c r="AU6881" i="32"/>
  <c r="AV6881" i="32"/>
  <c r="AW6881" i="32"/>
  <c r="AT6882" i="32"/>
  <c r="AU6882" i="32"/>
  <c r="AV6882" i="32"/>
  <c r="AW6882" i="32"/>
  <c r="AT6883" i="32"/>
  <c r="AU6883" i="32"/>
  <c r="AV6883" i="32"/>
  <c r="AW6883" i="32"/>
  <c r="AT6884" i="32"/>
  <c r="AU6884" i="32"/>
  <c r="AV6884" i="32"/>
  <c r="AW6884" i="32"/>
  <c r="AW6864" i="32"/>
  <c r="AV6864" i="32"/>
  <c r="AU6864" i="32"/>
  <c r="AT6864" i="32"/>
  <c r="AW6863" i="32"/>
  <c r="AV6863" i="32"/>
  <c r="AU6863" i="32"/>
  <c r="AT6863" i="32"/>
  <c r="AW6862" i="32"/>
  <c r="AV6862" i="32"/>
  <c r="AU6862" i="32"/>
  <c r="AT6862" i="32"/>
  <c r="AW6861" i="32"/>
  <c r="AV6861" i="32"/>
  <c r="AU6861" i="32"/>
  <c r="AT6861" i="32"/>
  <c r="AW6804" i="32"/>
  <c r="AV6804" i="32"/>
  <c r="AU6804" i="32"/>
  <c r="AT6804" i="32"/>
  <c r="AW6860" i="32"/>
  <c r="AV6860" i="32"/>
  <c r="AU6860" i="32"/>
  <c r="AT6860" i="32"/>
  <c r="AW6859" i="32"/>
  <c r="AV6859" i="32"/>
  <c r="AU6859" i="32"/>
  <c r="AT6859" i="32"/>
  <c r="AU6858" i="32"/>
  <c r="AT6858" i="32"/>
  <c r="AW6857" i="32"/>
  <c r="AV6857" i="32"/>
  <c r="AU6857" i="32"/>
  <c r="AT6857" i="32"/>
  <c r="AU6856" i="32"/>
  <c r="AT6856" i="32"/>
  <c r="AW6855" i="32"/>
  <c r="AV6855" i="32"/>
  <c r="AU6855" i="32"/>
  <c r="AT6855" i="32"/>
  <c r="AU6854" i="32"/>
  <c r="AT6854" i="32"/>
  <c r="AU6853" i="32"/>
  <c r="AT6853" i="32"/>
  <c r="AW6803" i="32"/>
  <c r="AV6803" i="32"/>
  <c r="AU6803" i="32"/>
  <c r="AT6803" i="32"/>
  <c r="AW6802" i="32"/>
  <c r="AV6802" i="32"/>
  <c r="AU6802" i="32"/>
  <c r="AT6802" i="32"/>
  <c r="AW6852" i="32"/>
  <c r="AV6852" i="32"/>
  <c r="AU6852" i="32"/>
  <c r="AT6852" i="32"/>
  <c r="AU6851" i="32"/>
  <c r="AT6851" i="32"/>
  <c r="AW6850" i="32"/>
  <c r="AV6850" i="32"/>
  <c r="AU6850" i="32"/>
  <c r="AT6850" i="32"/>
  <c r="AW6849" i="32"/>
  <c r="AV6849" i="32"/>
  <c r="AU6849" i="32"/>
  <c r="AT6849" i="32"/>
  <c r="AW6848" i="32"/>
  <c r="AV6848" i="32"/>
  <c r="AU6848" i="32"/>
  <c r="AT6848" i="32"/>
  <c r="AU6847" i="32"/>
  <c r="AT6847" i="32"/>
  <c r="AW6846" i="32"/>
  <c r="AV6846" i="32"/>
  <c r="AU6846" i="32"/>
  <c r="AT6846" i="32"/>
  <c r="AW6845" i="32"/>
  <c r="AV6845" i="32"/>
  <c r="AU6845" i="32"/>
  <c r="AT6845" i="32"/>
  <c r="AW6844" i="32"/>
  <c r="AV6844" i="32"/>
  <c r="AU6844" i="32"/>
  <c r="AT6844" i="32"/>
  <c r="AU6843" i="32"/>
  <c r="AT6843" i="32"/>
  <c r="AW6842" i="32"/>
  <c r="AV6842" i="32"/>
  <c r="AU6842" i="32"/>
  <c r="AT6842" i="32"/>
  <c r="AW6841" i="32"/>
  <c r="AV6841" i="32"/>
  <c r="AU6841" i="32"/>
  <c r="AT6841" i="32"/>
  <c r="AW6840" i="32"/>
  <c r="AV6840" i="32"/>
  <c r="AU6840" i="32"/>
  <c r="AT6840" i="32"/>
  <c r="AW3353" i="32"/>
  <c r="AV3353" i="32"/>
  <c r="AU3353" i="32"/>
  <c r="AT3353" i="32"/>
  <c r="AU6839" i="32"/>
  <c r="AT6839" i="32"/>
  <c r="AU6838" i="32"/>
  <c r="AT6838" i="32"/>
  <c r="AW6837" i="32"/>
  <c r="AV6837" i="32"/>
  <c r="AU6837" i="32"/>
  <c r="AT6837" i="32"/>
  <c r="AW6836" i="32"/>
  <c r="AV6836" i="32"/>
  <c r="AU6836" i="32"/>
  <c r="AT6836" i="32"/>
  <c r="AW6835" i="32"/>
  <c r="AV6835" i="32"/>
  <c r="AU6835" i="32"/>
  <c r="AT6835" i="32"/>
  <c r="AW6834" i="32"/>
  <c r="AV6834" i="32"/>
  <c r="AU6834" i="32"/>
  <c r="AT6834" i="32"/>
  <c r="AW6833" i="32"/>
  <c r="AV6833" i="32"/>
  <c r="AU6833" i="32"/>
  <c r="AT6833" i="32"/>
  <c r="AW6832" i="32"/>
  <c r="AV6832" i="32"/>
  <c r="AU6832" i="32"/>
  <c r="AT6832" i="32"/>
  <c r="AW6831" i="32"/>
  <c r="AV6831" i="32"/>
  <c r="AU6831" i="32"/>
  <c r="AT6831" i="32"/>
  <c r="AU6830" i="32"/>
  <c r="AT6830" i="32"/>
  <c r="AW6829" i="32"/>
  <c r="AV6829" i="32"/>
  <c r="AU6829" i="32"/>
  <c r="AT6829" i="32"/>
  <c r="AW6828" i="32"/>
  <c r="AV6828" i="32"/>
  <c r="AU6828" i="32"/>
  <c r="AT6828" i="32"/>
  <c r="AW6827" i="32"/>
  <c r="AV6827" i="32"/>
  <c r="AU6827" i="32"/>
  <c r="AT6827" i="32"/>
  <c r="AU6826" i="32"/>
  <c r="AT6826" i="32"/>
  <c r="AW6801" i="32"/>
  <c r="AV6801" i="32"/>
  <c r="AU6801" i="32"/>
  <c r="AT6801" i="32"/>
  <c r="AW6800" i="32"/>
  <c r="AV6800" i="32"/>
  <c r="AU6800" i="32"/>
  <c r="AT6800" i="32"/>
  <c r="AW6799" i="32"/>
  <c r="AV6799" i="32"/>
  <c r="AU6799" i="32"/>
  <c r="AT6799" i="32"/>
  <c r="AW6798" i="32"/>
  <c r="AV6798" i="32"/>
  <c r="AU6798" i="32"/>
  <c r="AT6798" i="32"/>
  <c r="AW6825" i="32"/>
  <c r="AV6825" i="32"/>
  <c r="AU6825" i="32"/>
  <c r="AT6825" i="32"/>
  <c r="AW6824" i="32"/>
  <c r="AV6824" i="32"/>
  <c r="AU6824" i="32"/>
  <c r="AT6824" i="32"/>
  <c r="AW6823" i="32"/>
  <c r="AV6823" i="32"/>
  <c r="AU6823" i="32"/>
  <c r="AT6823" i="32"/>
  <c r="AU6822" i="32"/>
  <c r="AT6822" i="32"/>
  <c r="AW6821" i="32"/>
  <c r="AV6821" i="32"/>
  <c r="AU6821" i="32"/>
  <c r="AT6821" i="32"/>
  <c r="AW6740" i="32"/>
  <c r="AV6740" i="32"/>
  <c r="AU6740" i="32"/>
  <c r="AT6740" i="32"/>
  <c r="AW6739" i="32"/>
  <c r="AV6739" i="32"/>
  <c r="AU6739" i="32"/>
  <c r="AT6739" i="32"/>
  <c r="AW6738" i="32"/>
  <c r="AV6738" i="32"/>
  <c r="AU6738" i="32"/>
  <c r="AT6738" i="32"/>
  <c r="AW6508" i="32"/>
  <c r="AV6508" i="32"/>
  <c r="AU6508" i="32"/>
  <c r="AT6508" i="32"/>
  <c r="AW6507" i="32"/>
  <c r="AV6507" i="32"/>
  <c r="AU6507" i="32"/>
  <c r="AT6507" i="32"/>
  <c r="AU6506" i="32"/>
  <c r="AT6506" i="32"/>
  <c r="AW3350" i="32"/>
  <c r="AV3350" i="32"/>
  <c r="AU3350" i="32"/>
  <c r="AT3350" i="32"/>
  <c r="AW1844" i="32"/>
  <c r="AV1844" i="32"/>
  <c r="AU1844" i="32"/>
  <c r="AT1844" i="32"/>
  <c r="AW1843" i="32"/>
  <c r="AV1843" i="32"/>
  <c r="AU1843" i="32"/>
  <c r="AT1843" i="32"/>
  <c r="AW2435" i="32"/>
  <c r="AV2435" i="32"/>
  <c r="AU2435" i="32"/>
  <c r="AT2435" i="32"/>
  <c r="AW2434" i="32"/>
  <c r="AV2434" i="32"/>
  <c r="AU2434" i="32"/>
  <c r="AT2434" i="32"/>
  <c r="AW2433" i="32"/>
  <c r="AV2433" i="32"/>
  <c r="AU2433" i="32"/>
  <c r="AT2433" i="32"/>
  <c r="AW1895" i="32"/>
  <c r="AV1895" i="32"/>
  <c r="AU1895" i="32"/>
  <c r="AT1895" i="32"/>
  <c r="AW1894" i="32"/>
  <c r="AV1894" i="32"/>
  <c r="AU1894" i="32"/>
  <c r="AT1894" i="32"/>
  <c r="AW1893" i="32"/>
  <c r="AV1893" i="32"/>
  <c r="AU1893" i="32"/>
  <c r="AT1893" i="32"/>
  <c r="AW2431" i="32"/>
  <c r="AV2431" i="32"/>
  <c r="AU2431" i="32"/>
  <c r="AT2431" i="32"/>
  <c r="AW2430" i="32"/>
  <c r="AV2430" i="32"/>
  <c r="AU2430" i="32"/>
  <c r="AT2430" i="32"/>
  <c r="AW2429" i="32"/>
  <c r="AV2429" i="32"/>
  <c r="AU2429" i="32"/>
  <c r="AT2429" i="32"/>
  <c r="AW2432" i="32"/>
  <c r="AV2432" i="32"/>
  <c r="AU2432" i="32"/>
  <c r="AT2432" i="32"/>
  <c r="AW6737" i="32"/>
  <c r="AV6737" i="32"/>
  <c r="AU6737" i="32"/>
  <c r="AT6737" i="32"/>
  <c r="AW6736" i="32"/>
  <c r="AV6736" i="32"/>
  <c r="AU6736" i="32"/>
  <c r="AT6736" i="32"/>
  <c r="AW6735" i="32"/>
  <c r="AV6735" i="32"/>
  <c r="AU6735" i="32"/>
  <c r="AT6735" i="32"/>
  <c r="AU6734" i="32"/>
  <c r="AT6734" i="32"/>
  <c r="AW6797" i="32"/>
  <c r="AV6797" i="32"/>
  <c r="AU6797" i="32"/>
  <c r="AT6797" i="32"/>
  <c r="AW6796" i="32"/>
  <c r="AV6796" i="32"/>
  <c r="AU6796" i="32"/>
  <c r="AT6796" i="32"/>
  <c r="AW6795" i="32"/>
  <c r="AV6795" i="32"/>
  <c r="AU6795" i="32"/>
  <c r="AT6795" i="32"/>
  <c r="AW6794" i="32"/>
  <c r="AV6794" i="32"/>
  <c r="AU6794" i="32"/>
  <c r="AT6794" i="32"/>
  <c r="AW6793" i="32"/>
  <c r="AV6793" i="32"/>
  <c r="AU6793" i="32"/>
  <c r="AT6793" i="32"/>
  <c r="AW6792" i="32"/>
  <c r="AV6792" i="32"/>
  <c r="AU6792" i="32"/>
  <c r="AT6792" i="32"/>
  <c r="AW6791" i="32"/>
  <c r="AV6791" i="32"/>
  <c r="AU6791" i="32"/>
  <c r="AT6791" i="32"/>
  <c r="AW6790" i="32"/>
  <c r="AV6790" i="32"/>
  <c r="AU6790" i="32"/>
  <c r="AT6790" i="32"/>
  <c r="AW6789" i="32"/>
  <c r="AV6789" i="32"/>
  <c r="AU6789" i="32"/>
  <c r="AT6789" i="32"/>
  <c r="AW6788" i="32"/>
  <c r="AV6788" i="32"/>
  <c r="AU6788" i="32"/>
  <c r="AT6788" i="32"/>
  <c r="AW6787" i="32"/>
  <c r="AV6787" i="32"/>
  <c r="AU6787" i="32"/>
  <c r="AT6787" i="32"/>
  <c r="AW6786" i="32"/>
  <c r="AV6786" i="32"/>
  <c r="AU6786" i="32"/>
  <c r="AT6786" i="32"/>
  <c r="AW6785" i="32"/>
  <c r="AV6785" i="32"/>
  <c r="AU6785" i="32"/>
  <c r="AT6785" i="32"/>
  <c r="AW6784" i="32"/>
  <c r="AV6784" i="32"/>
  <c r="AU6784" i="32"/>
  <c r="AT6784" i="32"/>
  <c r="AW6783" i="32"/>
  <c r="AV6783" i="32"/>
  <c r="AU6783" i="32"/>
  <c r="AT6783" i="32"/>
  <c r="AW6782" i="32"/>
  <c r="AV6782" i="32"/>
  <c r="AU6782" i="32"/>
  <c r="AT6782" i="32"/>
  <c r="AW6781" i="32"/>
  <c r="AV6781" i="32"/>
  <c r="AU6781" i="32"/>
  <c r="AT6781" i="32"/>
  <c r="AW6780" i="32"/>
  <c r="AV6780" i="32"/>
  <c r="AU6780" i="32"/>
  <c r="AT6780" i="32"/>
  <c r="AW6779" i="32"/>
  <c r="AV6779" i="32"/>
  <c r="AU6779" i="32"/>
  <c r="AT6779" i="32"/>
  <c r="AW6778" i="32"/>
  <c r="AV6778" i="32"/>
  <c r="AU6778" i="32"/>
  <c r="AT6778" i="32"/>
  <c r="AW6777" i="32"/>
  <c r="AV6777" i="32"/>
  <c r="AU6777" i="32"/>
  <c r="AT6777" i="32"/>
  <c r="AW6776" i="32"/>
  <c r="AV6776" i="32"/>
  <c r="AU6776" i="32"/>
  <c r="AT6776" i="32"/>
  <c r="AW6775" i="32"/>
  <c r="AV6775" i="32"/>
  <c r="AU6775" i="32"/>
  <c r="AT6775" i="32"/>
  <c r="AW6774" i="32"/>
  <c r="AV6774" i="32"/>
  <c r="AU6774" i="32"/>
  <c r="AT6774" i="32"/>
  <c r="AW6773" i="32"/>
  <c r="AV6773" i="32"/>
  <c r="AU6773" i="32"/>
  <c r="AT6773" i="32"/>
  <c r="AW6772" i="32"/>
  <c r="AV6772" i="32"/>
  <c r="AU6772" i="32"/>
  <c r="AT6772" i="32"/>
  <c r="AW6771" i="32"/>
  <c r="AV6771" i="32"/>
  <c r="AU6771" i="32"/>
  <c r="AT6771" i="32"/>
  <c r="AW6770" i="32"/>
  <c r="AV6770" i="32"/>
  <c r="AU6770" i="32"/>
  <c r="AT6770" i="32"/>
  <c r="AW6769" i="32"/>
  <c r="AV6769" i="32"/>
  <c r="AU6769" i="32"/>
  <c r="AT6769" i="32"/>
  <c r="AW6768" i="32"/>
  <c r="AV6768" i="32"/>
  <c r="AU6768" i="32"/>
  <c r="AT6768" i="32"/>
  <c r="AW6767" i="32"/>
  <c r="AV6767" i="32"/>
  <c r="AU6767" i="32"/>
  <c r="AT6767" i="32"/>
  <c r="AW6766" i="32"/>
  <c r="AV6766" i="32"/>
  <c r="AU6766" i="32"/>
  <c r="AT6766" i="32"/>
  <c r="AW6765" i="32"/>
  <c r="AV6765" i="32"/>
  <c r="AU6765" i="32"/>
  <c r="AT6765" i="32"/>
  <c r="AW6764" i="32"/>
  <c r="AV6764" i="32"/>
  <c r="AU6764" i="32"/>
  <c r="AT6764" i="32"/>
  <c r="AW6763" i="32"/>
  <c r="AV6763" i="32"/>
  <c r="AU6763" i="32"/>
  <c r="AT6763" i="32"/>
  <c r="AW6762" i="32"/>
  <c r="AV6762" i="32"/>
  <c r="AU6762" i="32"/>
  <c r="AT6762" i="32"/>
  <c r="AW6761" i="32"/>
  <c r="AV6761" i="32"/>
  <c r="AU6761" i="32"/>
  <c r="AT6761" i="32"/>
  <c r="AW6760" i="32"/>
  <c r="AV6760" i="32"/>
  <c r="AU6760" i="32"/>
  <c r="AT6760" i="32"/>
  <c r="AW6759" i="32"/>
  <c r="AV6759" i="32"/>
  <c r="AU6759" i="32"/>
  <c r="AT6759" i="32"/>
  <c r="AW6758" i="32"/>
  <c r="AV6758" i="32"/>
  <c r="AU6758" i="32"/>
  <c r="AT6758" i="32"/>
  <c r="AW6757" i="32"/>
  <c r="AV6757" i="32"/>
  <c r="AU6757" i="32"/>
  <c r="AT6757" i="32"/>
  <c r="AW6756" i="32"/>
  <c r="AV6756" i="32"/>
  <c r="AU6756" i="32"/>
  <c r="AT6756" i="32"/>
  <c r="AW6755" i="32"/>
  <c r="AV6755" i="32"/>
  <c r="AU6755" i="32"/>
  <c r="AT6755" i="32"/>
  <c r="AW6754" i="32"/>
  <c r="AV6754" i="32"/>
  <c r="AU6754" i="32"/>
  <c r="AT6754" i="32"/>
  <c r="AW6753" i="32"/>
  <c r="AV6753" i="32"/>
  <c r="AU6753" i="32"/>
  <c r="AT6753" i="32"/>
  <c r="AW6752" i="32"/>
  <c r="AV6752" i="32"/>
  <c r="AU6752" i="32"/>
  <c r="AT6752" i="32"/>
  <c r="AW6751" i="32"/>
  <c r="AV6751" i="32"/>
  <c r="AU6751" i="32"/>
  <c r="AT6751" i="32"/>
  <c r="AW6750" i="32"/>
  <c r="AV6750" i="32"/>
  <c r="AU6750" i="32"/>
  <c r="AT6750" i="32"/>
  <c r="AW2468" i="32"/>
  <c r="AV2468" i="32"/>
  <c r="AU2468" i="32"/>
  <c r="AT2468" i="32"/>
  <c r="AW2467" i="32"/>
  <c r="AV2467" i="32"/>
  <c r="AU2467" i="32"/>
  <c r="AT2467" i="32"/>
  <c r="AW2466" i="32"/>
  <c r="AV2466" i="32"/>
  <c r="AU2466" i="32"/>
  <c r="AT2466" i="32"/>
  <c r="AW2465" i="32"/>
  <c r="AV2465" i="32"/>
  <c r="AU2465" i="32"/>
  <c r="AT2465" i="32"/>
  <c r="AW2464" i="32"/>
  <c r="AV2464" i="32"/>
  <c r="AU2464" i="32"/>
  <c r="AT2464" i="32"/>
  <c r="AW2463" i="32"/>
  <c r="AV2463" i="32"/>
  <c r="AU2463" i="32"/>
  <c r="AT2463" i="32"/>
  <c r="AW2428" i="32"/>
  <c r="AV2428" i="32"/>
  <c r="AU2428" i="32"/>
  <c r="AT2428" i="32"/>
  <c r="AW2427" i="32"/>
  <c r="AV2427" i="32"/>
  <c r="AU2427" i="32"/>
  <c r="AT2427" i="32"/>
  <c r="AW2426" i="32"/>
  <c r="AV2426" i="32"/>
  <c r="AU2426" i="32"/>
  <c r="AT2426" i="32"/>
  <c r="AW2425" i="32"/>
  <c r="AV2425" i="32"/>
  <c r="AU2425" i="32"/>
  <c r="AT2425" i="32"/>
  <c r="AW6749" i="32"/>
  <c r="AV6749" i="32"/>
  <c r="AU6749" i="32"/>
  <c r="AT6749" i="32"/>
  <c r="AW6748" i="32"/>
  <c r="AV6748" i="32"/>
  <c r="AU6748" i="32"/>
  <c r="AT6748" i="32"/>
  <c r="AW6747" i="32"/>
  <c r="AV6747" i="32"/>
  <c r="AU6747" i="32"/>
  <c r="AT6747" i="32"/>
  <c r="AW6505" i="32"/>
  <c r="AV6505" i="32"/>
  <c r="AU6505" i="32"/>
  <c r="AT6505" i="32"/>
  <c r="AW6504" i="32"/>
  <c r="AV6504" i="32"/>
  <c r="AU6504" i="32"/>
  <c r="AT6504" i="32"/>
  <c r="AW6503" i="32"/>
  <c r="AV6503" i="32"/>
  <c r="AU6503" i="32"/>
  <c r="AT6503" i="32"/>
  <c r="AW6733" i="32"/>
  <c r="AV6733" i="32"/>
  <c r="AU6733" i="32"/>
  <c r="AT6733" i="32"/>
  <c r="AW6732" i="32"/>
  <c r="AV6732" i="32"/>
  <c r="AU6732" i="32"/>
  <c r="AT6732" i="32"/>
  <c r="AW6731" i="32"/>
  <c r="AV6731" i="32"/>
  <c r="AU6731" i="32"/>
  <c r="AT6731" i="32"/>
  <c r="AW6730" i="32"/>
  <c r="AV6730" i="32"/>
  <c r="AU6730" i="32"/>
  <c r="AT6730" i="32"/>
  <c r="AW6729" i="32"/>
  <c r="AV6729" i="32"/>
  <c r="AU6729" i="32"/>
  <c r="AT6729" i="32"/>
  <c r="AW6728" i="32"/>
  <c r="AV6728" i="32"/>
  <c r="AU6728" i="32"/>
  <c r="AT6728" i="32"/>
  <c r="AW6727" i="32"/>
  <c r="AV6727" i="32"/>
  <c r="AU6727" i="32"/>
  <c r="AT6727" i="32"/>
  <c r="AW6726" i="32"/>
  <c r="AV6726" i="32"/>
  <c r="AU6726" i="32"/>
  <c r="AT6726" i="32"/>
  <c r="AW6502" i="32"/>
  <c r="AV6502" i="32"/>
  <c r="AU6502" i="32"/>
  <c r="AT6502" i="32"/>
  <c r="AW6725" i="32"/>
  <c r="AV6725" i="32"/>
  <c r="AU6725" i="32"/>
  <c r="AT6725" i="32"/>
  <c r="AW6724" i="32"/>
  <c r="AV6724" i="32"/>
  <c r="AU6724" i="32"/>
  <c r="AT6724" i="32"/>
  <c r="AW6718" i="32"/>
  <c r="AV6718" i="32"/>
  <c r="AU6718" i="32"/>
  <c r="AT6718" i="32"/>
  <c r="AW6717" i="32"/>
  <c r="AV6717" i="32"/>
  <c r="AU6717" i="32"/>
  <c r="AT6717" i="32"/>
  <c r="AW6716" i="32"/>
  <c r="AV6716" i="32"/>
  <c r="AU6716" i="32"/>
  <c r="AT6716" i="32"/>
  <c r="AW6715" i="32"/>
  <c r="AV6715" i="32"/>
  <c r="AU6715" i="32"/>
  <c r="AT6715" i="32"/>
  <c r="AW6714" i="32"/>
  <c r="AV6714" i="32"/>
  <c r="AU6714" i="32"/>
  <c r="AT6714" i="32"/>
  <c r="AW6713" i="32"/>
  <c r="AV6713" i="32"/>
  <c r="AU6713" i="32"/>
  <c r="AT6713" i="32"/>
  <c r="AW6712" i="32"/>
  <c r="AV6712" i="32"/>
  <c r="AU6712" i="32"/>
  <c r="AT6712" i="32"/>
  <c r="AW6711" i="32"/>
  <c r="AV6711" i="32"/>
  <c r="AU6711" i="32"/>
  <c r="AT6711" i="32"/>
  <c r="AW6710" i="32"/>
  <c r="AV6710" i="32"/>
  <c r="AU6710" i="32"/>
  <c r="AT6710" i="32"/>
  <c r="AW6709" i="32"/>
  <c r="AV6709" i="32"/>
  <c r="AU6709" i="32"/>
  <c r="AT6709" i="32"/>
  <c r="AW6708" i="32"/>
  <c r="AV6708" i="32"/>
  <c r="AU6708" i="32"/>
  <c r="AT6708" i="32"/>
  <c r="AW6707" i="32"/>
  <c r="AV6707" i="32"/>
  <c r="AU6707" i="32"/>
  <c r="AT6707" i="32"/>
  <c r="AW6501" i="32"/>
  <c r="AV6501" i="32"/>
  <c r="AU6501" i="32"/>
  <c r="AT6501" i="32"/>
  <c r="AW6500" i="32"/>
  <c r="AV6500" i="32"/>
  <c r="AU6500" i="32"/>
  <c r="AT6500" i="32"/>
  <c r="AW6499" i="32"/>
  <c r="AV6499" i="32"/>
  <c r="AU6499" i="32"/>
  <c r="AT6499" i="32"/>
  <c r="AW6498" i="32"/>
  <c r="AV6498" i="32"/>
  <c r="AU6498" i="32"/>
  <c r="AT6498" i="32"/>
  <c r="AW6497" i="32"/>
  <c r="AV6497" i="32"/>
  <c r="AU6497" i="32"/>
  <c r="AT6497" i="32"/>
  <c r="AW6496" i="32"/>
  <c r="AV6496" i="32"/>
  <c r="AU6496" i="32"/>
  <c r="AT6496" i="32"/>
  <c r="AW6495" i="32"/>
  <c r="AV6495" i="32"/>
  <c r="AU6495" i="32"/>
  <c r="AT6495" i="32"/>
  <c r="AW6494" i="32"/>
  <c r="AV6494" i="32"/>
  <c r="AU6494" i="32"/>
  <c r="AT6494" i="32"/>
  <c r="AW6493" i="32"/>
  <c r="AV6493" i="32"/>
  <c r="AU6493" i="32"/>
  <c r="AT6493" i="32"/>
  <c r="AW6492" i="32"/>
  <c r="AV6492" i="32"/>
  <c r="AU6492" i="32"/>
  <c r="AT6492" i="32"/>
  <c r="AW6491" i="32"/>
  <c r="AV6491" i="32"/>
  <c r="AU6491" i="32"/>
  <c r="AT6491" i="32"/>
  <c r="AW6490" i="32"/>
  <c r="AV6490" i="32"/>
  <c r="AU6490" i="32"/>
  <c r="AT6490" i="32"/>
  <c r="AW6489" i="32"/>
  <c r="AV6489" i="32"/>
  <c r="AU6489" i="32"/>
  <c r="AT6489" i="32"/>
  <c r="AW6488" i="32"/>
  <c r="AV6488" i="32"/>
  <c r="AU6488" i="32"/>
  <c r="AT6488" i="32"/>
  <c r="AW6487" i="32"/>
  <c r="AV6487" i="32"/>
  <c r="AU6487" i="32"/>
  <c r="AT6487" i="32"/>
  <c r="AW6486" i="32"/>
  <c r="AV6486" i="32"/>
  <c r="AU6486" i="32"/>
  <c r="AT6486" i="32"/>
  <c r="AW6485" i="32"/>
  <c r="AV6485" i="32"/>
  <c r="AU6485" i="32"/>
  <c r="AT6485" i="32"/>
  <c r="AW6484" i="32"/>
  <c r="AV6484" i="32"/>
  <c r="AU6484" i="32"/>
  <c r="AT6484" i="32"/>
  <c r="AW6483" i="32"/>
  <c r="AV6483" i="32"/>
  <c r="AU6483" i="32"/>
  <c r="AT6483" i="32"/>
  <c r="AW6482" i="32"/>
  <c r="AV6482" i="32"/>
  <c r="AU6482" i="32"/>
  <c r="AT6482" i="32"/>
  <c r="AW6481" i="32"/>
  <c r="AV6481" i="32"/>
  <c r="AU6481" i="32"/>
  <c r="AT6481" i="32"/>
  <c r="AW6480" i="32"/>
  <c r="AV6480" i="32"/>
  <c r="AU6480" i="32"/>
  <c r="AT6480" i="32"/>
  <c r="AW6479" i="32"/>
  <c r="AV6479" i="32"/>
  <c r="AU6479" i="32"/>
  <c r="AT6479" i="32"/>
  <c r="AW6478" i="32"/>
  <c r="AV6478" i="32"/>
  <c r="AU6478" i="32"/>
  <c r="AT6478" i="32"/>
  <c r="AW6477" i="32"/>
  <c r="AV6477" i="32"/>
  <c r="AU6477" i="32"/>
  <c r="AT6477" i="32"/>
  <c r="AW6476" i="32"/>
  <c r="AV6476" i="32"/>
  <c r="AU6476" i="32"/>
  <c r="AT6476" i="32"/>
  <c r="AW6475" i="32"/>
  <c r="AV6475" i="32"/>
  <c r="AU6475" i="32"/>
  <c r="AT6475" i="32"/>
  <c r="AW6474" i="32"/>
  <c r="AV6474" i="32"/>
  <c r="AU6474" i="32"/>
  <c r="AT6474" i="32"/>
  <c r="AW6473" i="32"/>
  <c r="AV6473" i="32"/>
  <c r="AU6473" i="32"/>
  <c r="AT6473" i="32"/>
  <c r="AW6472" i="32"/>
  <c r="AV6472" i="32"/>
  <c r="AU6472" i="32"/>
  <c r="AT6472" i="32"/>
  <c r="AW6471" i="32"/>
  <c r="AV6471" i="32"/>
  <c r="AU6471" i="32"/>
  <c r="AT6471" i="32"/>
  <c r="AW6470" i="32"/>
  <c r="AV6470" i="32"/>
  <c r="AU6470" i="32"/>
  <c r="AT6470" i="32"/>
  <c r="AW6469" i="32"/>
  <c r="AV6469" i="32"/>
  <c r="AU6469" i="32"/>
  <c r="AT6469" i="32"/>
  <c r="AW6468" i="32"/>
  <c r="AV6468" i="32"/>
  <c r="AU6468" i="32"/>
  <c r="AT6468" i="32"/>
  <c r="AW6467" i="32"/>
  <c r="AV6467" i="32"/>
  <c r="AU6467" i="32"/>
  <c r="AT6467" i="32"/>
  <c r="AW6466" i="32"/>
  <c r="AV6466" i="32"/>
  <c r="AU6466" i="32"/>
  <c r="AT6466" i="32"/>
  <c r="AW6465" i="32"/>
  <c r="AV6465" i="32"/>
  <c r="AU6465" i="32"/>
  <c r="AT6465" i="32"/>
  <c r="AW6464" i="32"/>
  <c r="AV6464" i="32"/>
  <c r="AU6464" i="32"/>
  <c r="AT6464" i="32"/>
  <c r="AW6463" i="32"/>
  <c r="AV6463" i="32"/>
  <c r="AU6463" i="32"/>
  <c r="AT6463" i="32"/>
  <c r="AW6462" i="32"/>
  <c r="AV6462" i="32"/>
  <c r="AU6462" i="32"/>
  <c r="AT6462" i="32"/>
  <c r="AW6461" i="32"/>
  <c r="AV6461" i="32"/>
  <c r="AU6461" i="32"/>
  <c r="AT6461" i="32"/>
  <c r="AW6460" i="32"/>
  <c r="AV6460" i="32"/>
  <c r="AU6460" i="32"/>
  <c r="AT6460" i="32"/>
  <c r="AW6459" i="32"/>
  <c r="AV6459" i="32"/>
  <c r="AU6459" i="32"/>
  <c r="AT6459" i="32"/>
  <c r="AW6458" i="32"/>
  <c r="AV6458" i="32"/>
  <c r="AU6458" i="32"/>
  <c r="AT6458" i="32"/>
  <c r="AW6457" i="32"/>
  <c r="AV6457" i="32"/>
  <c r="AU6457" i="32"/>
  <c r="AT6457" i="32"/>
  <c r="AW6456" i="32"/>
  <c r="AV6456" i="32"/>
  <c r="AU6456" i="32"/>
  <c r="AT6456" i="32"/>
  <c r="AW6455" i="32"/>
  <c r="AV6455" i="32"/>
  <c r="AU6455" i="32"/>
  <c r="AT6455" i="32"/>
  <c r="AW6454" i="32"/>
  <c r="AV6454" i="32"/>
  <c r="AU6454" i="32"/>
  <c r="AT6454" i="32"/>
  <c r="AW6453" i="32"/>
  <c r="AV6453" i="32"/>
  <c r="AU6453" i="32"/>
  <c r="AT6453" i="32"/>
  <c r="AW6706" i="32"/>
  <c r="AV6706" i="32"/>
  <c r="AU6706" i="32"/>
  <c r="AT6706" i="32"/>
  <c r="AW6452" i="32"/>
  <c r="AV6452" i="32"/>
  <c r="AU6452" i="32"/>
  <c r="AT6452" i="32"/>
  <c r="AW6451" i="32"/>
  <c r="AV6451" i="32"/>
  <c r="AU6451" i="32"/>
  <c r="AT6451" i="32"/>
  <c r="AW6450" i="32"/>
  <c r="AV6450" i="32"/>
  <c r="AU6450" i="32"/>
  <c r="AT6450" i="32"/>
  <c r="AW6449" i="32"/>
  <c r="AV6449" i="32"/>
  <c r="AU6449" i="32"/>
  <c r="AT6449" i="32"/>
  <c r="AW6448" i="32"/>
  <c r="AV6448" i="32"/>
  <c r="AU6448" i="32"/>
  <c r="AT6448" i="32"/>
  <c r="AW6447" i="32"/>
  <c r="AV6447" i="32"/>
  <c r="AU6447" i="32"/>
  <c r="AT6447" i="32"/>
  <c r="AW6446" i="32"/>
  <c r="AV6446" i="32"/>
  <c r="AU6446" i="32"/>
  <c r="AT6446" i="32"/>
  <c r="AW6445" i="32"/>
  <c r="AV6445" i="32"/>
  <c r="AU6445" i="32"/>
  <c r="AT6445" i="32"/>
  <c r="AW6444" i="32"/>
  <c r="AV6444" i="32"/>
  <c r="AU6444" i="32"/>
  <c r="AT6444" i="32"/>
  <c r="AW6443" i="32"/>
  <c r="AV6443" i="32"/>
  <c r="AU6443" i="32"/>
  <c r="AT6443" i="32"/>
  <c r="AW6442" i="32"/>
  <c r="AV6442" i="32"/>
  <c r="AU6442" i="32"/>
  <c r="AT6442" i="32"/>
  <c r="AW6441" i="32"/>
  <c r="AV6441" i="32"/>
  <c r="AU6441" i="32"/>
  <c r="AT6441" i="32"/>
  <c r="AW6440" i="32"/>
  <c r="AV6440" i="32"/>
  <c r="AU6440" i="32"/>
  <c r="AT6440" i="32"/>
  <c r="AW6439" i="32"/>
  <c r="AV6439" i="32"/>
  <c r="AU6439" i="32"/>
  <c r="AT6439" i="32"/>
  <c r="AW6438" i="32"/>
  <c r="AV6438" i="32"/>
  <c r="AU6438" i="32"/>
  <c r="AT6438" i="32"/>
  <c r="AW6437" i="32"/>
  <c r="AV6437" i="32"/>
  <c r="AU6437" i="32"/>
  <c r="AT6437" i="32"/>
  <c r="AW6436" i="32"/>
  <c r="AV6436" i="32"/>
  <c r="AU6436" i="32"/>
  <c r="AT6436" i="32"/>
  <c r="AW6435" i="32"/>
  <c r="AV6435" i="32"/>
  <c r="AU6435" i="32"/>
  <c r="AT6435" i="32"/>
  <c r="AW6434" i="32"/>
  <c r="AV6434" i="32"/>
  <c r="AU6434" i="32"/>
  <c r="AT6434" i="32"/>
  <c r="AW6433" i="32"/>
  <c r="AV6433" i="32"/>
  <c r="AU6433" i="32"/>
  <c r="AT6433" i="32"/>
  <c r="AW6432" i="32"/>
  <c r="AV6432" i="32"/>
  <c r="AU6432" i="32"/>
  <c r="AT6432" i="32"/>
  <c r="AW6431" i="32"/>
  <c r="AV6431" i="32"/>
  <c r="AU6431" i="32"/>
  <c r="AT6431" i="32"/>
  <c r="AW6430" i="32"/>
  <c r="AV6430" i="32"/>
  <c r="AU6430" i="32"/>
  <c r="AT6430" i="32"/>
  <c r="AW6429" i="32"/>
  <c r="AV6429" i="32"/>
  <c r="AU6429" i="32"/>
  <c r="AT6429" i="32"/>
  <c r="AW6428" i="32"/>
  <c r="AV6428" i="32"/>
  <c r="AU6428" i="32"/>
  <c r="AT6428" i="32"/>
  <c r="AW6427" i="32"/>
  <c r="AV6427" i="32"/>
  <c r="AU6427" i="32"/>
  <c r="AT6427" i="32"/>
  <c r="AW6426" i="32"/>
  <c r="AV6426" i="32"/>
  <c r="AU6426" i="32"/>
  <c r="AT6426" i="32"/>
  <c r="AW6425" i="32"/>
  <c r="AV6425" i="32"/>
  <c r="AU6425" i="32"/>
  <c r="AT6425" i="32"/>
  <c r="AW6424" i="32"/>
  <c r="AV6424" i="32"/>
  <c r="AU6424" i="32"/>
  <c r="AT6424" i="32"/>
  <c r="AW6423" i="32"/>
  <c r="AV6423" i="32"/>
  <c r="AU6423" i="32"/>
  <c r="AT6423" i="32"/>
  <c r="AW6422" i="32"/>
  <c r="AV6422" i="32"/>
  <c r="AU6422" i="32"/>
  <c r="AT6422" i="32"/>
  <c r="AW6421" i="32"/>
  <c r="AV6421" i="32"/>
  <c r="AU6421" i="32"/>
  <c r="AT6421" i="32"/>
  <c r="AW6420" i="32"/>
  <c r="AV6420" i="32"/>
  <c r="AU6420" i="32"/>
  <c r="AT6420" i="32"/>
  <c r="AW6419" i="32"/>
  <c r="AV6419" i="32"/>
  <c r="AU6419" i="32"/>
  <c r="AT6419" i="32"/>
  <c r="AW6418" i="32"/>
  <c r="AV6418" i="32"/>
  <c r="AU6418" i="32"/>
  <c r="AT6418" i="32"/>
  <c r="AW6417" i="32"/>
  <c r="AV6417" i="32"/>
  <c r="AU6417" i="32"/>
  <c r="AT6417" i="32"/>
  <c r="AW6416" i="32"/>
  <c r="AV6416" i="32"/>
  <c r="AU6416" i="32"/>
  <c r="AT6416" i="32"/>
  <c r="AW6415" i="32"/>
  <c r="AV6415" i="32"/>
  <c r="AU6415" i="32"/>
  <c r="AT6415" i="32"/>
  <c r="AW6414" i="32"/>
  <c r="AV6414" i="32"/>
  <c r="AU6414" i="32"/>
  <c r="AT6414" i="32"/>
  <c r="AW6413" i="32"/>
  <c r="AV6413" i="32"/>
  <c r="AU6413" i="32"/>
  <c r="AT6413" i="32"/>
  <c r="AW6412" i="32"/>
  <c r="AV6412" i="32"/>
  <c r="AU6412" i="32"/>
  <c r="AT6412" i="32"/>
  <c r="AW6411" i="32"/>
  <c r="AV6411" i="32"/>
  <c r="AU6411" i="32"/>
  <c r="AT6411" i="32"/>
  <c r="AW6410" i="32"/>
  <c r="AV6410" i="32"/>
  <c r="AU6410" i="32"/>
  <c r="AT6410" i="32"/>
  <c r="AW6705" i="32"/>
  <c r="AV6705" i="32"/>
  <c r="AU6705" i="32"/>
  <c r="AT6705" i="32"/>
  <c r="AW6409" i="32"/>
  <c r="AV6409" i="32"/>
  <c r="AU6409" i="32"/>
  <c r="AT6409" i="32"/>
  <c r="AW6408" i="32"/>
  <c r="AV6408" i="32"/>
  <c r="AU6408" i="32"/>
  <c r="AT6408" i="32"/>
  <c r="AW6407" i="32"/>
  <c r="AV6407" i="32"/>
  <c r="AU6407" i="32"/>
  <c r="AT6407" i="32"/>
  <c r="AW6406" i="32"/>
  <c r="AV6406" i="32"/>
  <c r="AU6406" i="32"/>
  <c r="AT6406" i="32"/>
  <c r="AW6405" i="32"/>
  <c r="AV6405" i="32"/>
  <c r="AU6405" i="32"/>
  <c r="AT6405" i="32"/>
  <c r="AW6404" i="32"/>
  <c r="AV6404" i="32"/>
  <c r="AU6404" i="32"/>
  <c r="AT6404" i="32"/>
  <c r="AW6403" i="32"/>
  <c r="AV6403" i="32"/>
  <c r="AU6403" i="32"/>
  <c r="AT6403" i="32"/>
  <c r="AW6402" i="32"/>
  <c r="AV6402" i="32"/>
  <c r="AU6402" i="32"/>
  <c r="AT6402" i="32"/>
  <c r="AW6401" i="32"/>
  <c r="AV6401" i="32"/>
  <c r="AU6401" i="32"/>
  <c r="AT6401" i="32"/>
  <c r="AW6400" i="32"/>
  <c r="AV6400" i="32"/>
  <c r="AU6400" i="32"/>
  <c r="AT6400" i="32"/>
  <c r="AW6399" i="32"/>
  <c r="AV6399" i="32"/>
  <c r="AU6399" i="32"/>
  <c r="AT6399" i="32"/>
  <c r="AW6398" i="32"/>
  <c r="AV6398" i="32"/>
  <c r="AU6398" i="32"/>
  <c r="AT6398" i="32"/>
  <c r="AW6397" i="32"/>
  <c r="AV6397" i="32"/>
  <c r="AU6397" i="32"/>
  <c r="AT6397" i="32"/>
  <c r="AW6704" i="32"/>
  <c r="AV6704" i="32"/>
  <c r="AU6704" i="32"/>
  <c r="AT6704" i="32"/>
  <c r="AW6396" i="32"/>
  <c r="AV6396" i="32"/>
  <c r="AU6396" i="32"/>
  <c r="AT6396" i="32"/>
  <c r="AW6395" i="32"/>
  <c r="AV6395" i="32"/>
  <c r="AU6395" i="32"/>
  <c r="AT6395" i="32"/>
  <c r="AW6394" i="32"/>
  <c r="AV6394" i="32"/>
  <c r="AU6394" i="32"/>
  <c r="AT6394" i="32"/>
  <c r="AW6393" i="32"/>
  <c r="AV6393" i="32"/>
  <c r="AU6393" i="32"/>
  <c r="AT6393" i="32"/>
  <c r="AW6392" i="32"/>
  <c r="AV6392" i="32"/>
  <c r="AU6392" i="32"/>
  <c r="AT6392" i="32"/>
  <c r="AW6391" i="32"/>
  <c r="AV6391" i="32"/>
  <c r="AU6391" i="32"/>
  <c r="AT6391" i="32"/>
  <c r="AW6390" i="32"/>
  <c r="AV6390" i="32"/>
  <c r="AU6390" i="32"/>
  <c r="AT6390" i="32"/>
  <c r="AW6389" i="32"/>
  <c r="AV6389" i="32"/>
  <c r="AU6389" i="32"/>
  <c r="AT6389" i="32"/>
  <c r="AW6388" i="32"/>
  <c r="AV6388" i="32"/>
  <c r="AU6388" i="32"/>
  <c r="AT6388" i="32"/>
  <c r="AW6387" i="32"/>
  <c r="AV6387" i="32"/>
  <c r="AU6387" i="32"/>
  <c r="AT6387" i="32"/>
  <c r="AW6386" i="32"/>
  <c r="AV6386" i="32"/>
  <c r="AU6386" i="32"/>
  <c r="AT6386" i="32"/>
  <c r="AW6385" i="32"/>
  <c r="AV6385" i="32"/>
  <c r="AU6385" i="32"/>
  <c r="AT6385" i="32"/>
  <c r="AW6384" i="32"/>
  <c r="AV6384" i="32"/>
  <c r="AU6384" i="32"/>
  <c r="AT6384" i="32"/>
  <c r="AW6383" i="32"/>
  <c r="AV6383" i="32"/>
  <c r="AU6383" i="32"/>
  <c r="AT6383" i="32"/>
  <c r="AW6382" i="32"/>
  <c r="AV6382" i="32"/>
  <c r="AU6382" i="32"/>
  <c r="AT6382" i="32"/>
  <c r="AW6381" i="32"/>
  <c r="AV6381" i="32"/>
  <c r="AU6381" i="32"/>
  <c r="AT6381" i="32"/>
  <c r="AW6380" i="32"/>
  <c r="AV6380" i="32"/>
  <c r="AU6380" i="32"/>
  <c r="AT6380" i="32"/>
  <c r="AW6379" i="32"/>
  <c r="AV6379" i="32"/>
  <c r="AU6379" i="32"/>
  <c r="AT6379" i="32"/>
  <c r="AW6378" i="32"/>
  <c r="AV6378" i="32"/>
  <c r="AU6378" i="32"/>
  <c r="AT6378" i="32"/>
  <c r="AW6377" i="32"/>
  <c r="AV6377" i="32"/>
  <c r="AU6377" i="32"/>
  <c r="AT6377" i="32"/>
  <c r="AW6703" i="32"/>
  <c r="AV6703" i="32"/>
  <c r="AU6703" i="32"/>
  <c r="AT6703" i="32"/>
  <c r="AW6376" i="32"/>
  <c r="AV6376" i="32"/>
  <c r="AU6376" i="32"/>
  <c r="AT6376" i="32"/>
  <c r="AW6375" i="32"/>
  <c r="AV6375" i="32"/>
  <c r="AU6375" i="32"/>
  <c r="AT6375" i="32"/>
  <c r="AW6374" i="32"/>
  <c r="AV6374" i="32"/>
  <c r="AU6374" i="32"/>
  <c r="AT6374" i="32"/>
  <c r="AW6373" i="32"/>
  <c r="AV6373" i="32"/>
  <c r="AU6373" i="32"/>
  <c r="AT6373" i="32"/>
  <c r="AW6372" i="32"/>
  <c r="AV6372" i="32"/>
  <c r="AU6372" i="32"/>
  <c r="AT6372" i="32"/>
  <c r="AW6371" i="32"/>
  <c r="AV6371" i="32"/>
  <c r="AU6371" i="32"/>
  <c r="AT6371" i="32"/>
  <c r="AW6370" i="32"/>
  <c r="AV6370" i="32"/>
  <c r="AU6370" i="32"/>
  <c r="AT6370" i="32"/>
  <c r="AW6369" i="32"/>
  <c r="AV6369" i="32"/>
  <c r="AU6369" i="32"/>
  <c r="AT6369" i="32"/>
  <c r="AW6368" i="32"/>
  <c r="AV6368" i="32"/>
  <c r="AU6368" i="32"/>
  <c r="AT6368" i="32"/>
  <c r="AW6367" i="32"/>
  <c r="AV6367" i="32"/>
  <c r="AU6367" i="32"/>
  <c r="AT6367" i="32"/>
  <c r="AW6366" i="32"/>
  <c r="AV6366" i="32"/>
  <c r="AU6366" i="32"/>
  <c r="AT6366" i="32"/>
  <c r="AW6365" i="32"/>
  <c r="AV6365" i="32"/>
  <c r="AU6365" i="32"/>
  <c r="AT6365" i="32"/>
  <c r="AW6364" i="32"/>
  <c r="AV6364" i="32"/>
  <c r="AU6364" i="32"/>
  <c r="AT6364" i="32"/>
  <c r="AW6363" i="32"/>
  <c r="AV6363" i="32"/>
  <c r="AU6363" i="32"/>
  <c r="AT6363" i="32"/>
  <c r="AW6362" i="32"/>
  <c r="AV6362" i="32"/>
  <c r="AU6362" i="32"/>
  <c r="AT6362" i="32"/>
  <c r="AW6361" i="32"/>
  <c r="AV6361" i="32"/>
  <c r="AU6361" i="32"/>
  <c r="AT6361" i="32"/>
  <c r="AW6702" i="32"/>
  <c r="AV6702" i="32"/>
  <c r="AU6702" i="32"/>
  <c r="AT6702" i="32"/>
  <c r="AW6360" i="32"/>
  <c r="AV6360" i="32"/>
  <c r="AU6360" i="32"/>
  <c r="AT6360" i="32"/>
  <c r="AW6359" i="32"/>
  <c r="AV6359" i="32"/>
  <c r="AU6359" i="32"/>
  <c r="AT6359" i="32"/>
  <c r="AW6358" i="32"/>
  <c r="AV6358" i="32"/>
  <c r="AU6358" i="32"/>
  <c r="AT6358" i="32"/>
  <c r="AW6357" i="32"/>
  <c r="AV6357" i="32"/>
  <c r="AU6357" i="32"/>
  <c r="AT6357" i="32"/>
  <c r="AW6356" i="32"/>
  <c r="AV6356" i="32"/>
  <c r="AU6356" i="32"/>
  <c r="AT6356" i="32"/>
  <c r="AW6355" i="32"/>
  <c r="AV6355" i="32"/>
  <c r="AU6355" i="32"/>
  <c r="AT6355" i="32"/>
  <c r="AW6354" i="32"/>
  <c r="AV6354" i="32"/>
  <c r="AU6354" i="32"/>
  <c r="AT6354" i="32"/>
  <c r="AW6353" i="32"/>
  <c r="AV6353" i="32"/>
  <c r="AU6353" i="32"/>
  <c r="AT6353" i="32"/>
  <c r="AW6352" i="32"/>
  <c r="AV6352" i="32"/>
  <c r="AU6352" i="32"/>
  <c r="AT6352" i="32"/>
  <c r="AW6351" i="32"/>
  <c r="AV6351" i="32"/>
  <c r="AU6351" i="32"/>
  <c r="AT6351" i="32"/>
  <c r="AW6350" i="32"/>
  <c r="AV6350" i="32"/>
  <c r="AU6350" i="32"/>
  <c r="AT6350" i="32"/>
  <c r="AW6349" i="32"/>
  <c r="AV6349" i="32"/>
  <c r="AU6349" i="32"/>
  <c r="AT6349" i="32"/>
  <c r="AW6348" i="32"/>
  <c r="AV6348" i="32"/>
  <c r="AU6348" i="32"/>
  <c r="AT6348" i="32"/>
  <c r="AW6347" i="32"/>
  <c r="AV6347" i="32"/>
  <c r="AU6347" i="32"/>
  <c r="AT6347" i="32"/>
  <c r="AW6346" i="32"/>
  <c r="AV6346" i="32"/>
  <c r="AU6346" i="32"/>
  <c r="AT6346" i="32"/>
  <c r="AW6345" i="32"/>
  <c r="AV6345" i="32"/>
  <c r="AU6345" i="32"/>
  <c r="AT6345" i="32"/>
  <c r="AW6344" i="32"/>
  <c r="AV6344" i="32"/>
  <c r="AU6344" i="32"/>
  <c r="AT6344" i="32"/>
  <c r="AW6343" i="32"/>
  <c r="AV6343" i="32"/>
  <c r="AU6343" i="32"/>
  <c r="AT6343" i="32"/>
  <c r="AW6342" i="32"/>
  <c r="AV6342" i="32"/>
  <c r="AU6342" i="32"/>
  <c r="AT6342" i="32"/>
  <c r="AW6341" i="32"/>
  <c r="AV6341" i="32"/>
  <c r="AU6341" i="32"/>
  <c r="AT6341" i="32"/>
  <c r="AW6340" i="32"/>
  <c r="AV6340" i="32"/>
  <c r="AU6340" i="32"/>
  <c r="AT6340" i="32"/>
  <c r="AW6339" i="32"/>
  <c r="AV6339" i="32"/>
  <c r="AU6339" i="32"/>
  <c r="AT6339" i="32"/>
  <c r="AW6338" i="32"/>
  <c r="AV6338" i="32"/>
  <c r="AU6338" i="32"/>
  <c r="AT6338" i="32"/>
  <c r="AW6337" i="32"/>
  <c r="AV6337" i="32"/>
  <c r="AU6337" i="32"/>
  <c r="AT6337" i="32"/>
  <c r="AW6336" i="32"/>
  <c r="AV6336" i="32"/>
  <c r="AU6336" i="32"/>
  <c r="AT6336" i="32"/>
  <c r="AW6335" i="32"/>
  <c r="AV6335" i="32"/>
  <c r="AU6335" i="32"/>
  <c r="AT6335" i="32"/>
  <c r="AW6334" i="32"/>
  <c r="AV6334" i="32"/>
  <c r="AU6334" i="32"/>
  <c r="AT6334" i="32"/>
  <c r="AW6333" i="32"/>
  <c r="AV6333" i="32"/>
  <c r="AU6333" i="32"/>
  <c r="AT6333" i="32"/>
  <c r="AW6332" i="32"/>
  <c r="AV6332" i="32"/>
  <c r="AU6332" i="32"/>
  <c r="AT6332" i="32"/>
  <c r="AW6331" i="32"/>
  <c r="AV6331" i="32"/>
  <c r="AU6331" i="32"/>
  <c r="AT6331" i="32"/>
  <c r="AW6330" i="32"/>
  <c r="AV6330" i="32"/>
  <c r="AU6330" i="32"/>
  <c r="AT6330" i="32"/>
  <c r="AW6329" i="32"/>
  <c r="AV6329" i="32"/>
  <c r="AU6329" i="32"/>
  <c r="AT6329" i="32"/>
  <c r="AW6328" i="32"/>
  <c r="AV6328" i="32"/>
  <c r="AU6328" i="32"/>
  <c r="AT6328" i="32"/>
  <c r="AW6327" i="32"/>
  <c r="AV6327" i="32"/>
  <c r="AU6327" i="32"/>
  <c r="AT6327" i="32"/>
  <c r="AW6326" i="32"/>
  <c r="AV6326" i="32"/>
  <c r="AU6326" i="32"/>
  <c r="AT6326" i="32"/>
  <c r="AW6325" i="32"/>
  <c r="AV6325" i="32"/>
  <c r="AU6325" i="32"/>
  <c r="AT6325" i="32"/>
  <c r="AW6324" i="32"/>
  <c r="AV6324" i="32"/>
  <c r="AU6324" i="32"/>
  <c r="AT6324" i="32"/>
  <c r="AW6323" i="32"/>
  <c r="AV6323" i="32"/>
  <c r="AU6323" i="32"/>
  <c r="AT6323" i="32"/>
  <c r="AW6322" i="32"/>
  <c r="AV6322" i="32"/>
  <c r="AU6322" i="32"/>
  <c r="AT6322" i="32"/>
  <c r="AW6321" i="32"/>
  <c r="AV6321" i="32"/>
  <c r="AU6321" i="32"/>
  <c r="AT6321" i="32"/>
  <c r="AW6320" i="32"/>
  <c r="AV6320" i="32"/>
  <c r="AU6320" i="32"/>
  <c r="AT6320" i="32"/>
  <c r="AW6319" i="32"/>
  <c r="AV6319" i="32"/>
  <c r="AU6319" i="32"/>
  <c r="AT6319" i="32"/>
  <c r="AW6318" i="32"/>
  <c r="AV6318" i="32"/>
  <c r="AU6318" i="32"/>
  <c r="AT6318" i="32"/>
  <c r="AW6317" i="32"/>
  <c r="AV6317" i="32"/>
  <c r="AU6317" i="32"/>
  <c r="AT6317" i="32"/>
  <c r="AW6316" i="32"/>
  <c r="AV6316" i="32"/>
  <c r="AU6316" i="32"/>
  <c r="AT6316" i="32"/>
  <c r="AW6315" i="32"/>
  <c r="AV6315" i="32"/>
  <c r="AU6315" i="32"/>
  <c r="AT6315" i="32"/>
  <c r="AW6314" i="32"/>
  <c r="AV6314" i="32"/>
  <c r="AU6314" i="32"/>
  <c r="AT6314" i="32"/>
  <c r="AW6313" i="32"/>
  <c r="AV6313" i="32"/>
  <c r="AU6313" i="32"/>
  <c r="AT6313" i="32"/>
  <c r="AW6312" i="32"/>
  <c r="AV6312" i="32"/>
  <c r="AU6312" i="32"/>
  <c r="AT6312" i="32"/>
  <c r="AW6701" i="32"/>
  <c r="AV6701" i="32"/>
  <c r="AU6701" i="32"/>
  <c r="AT6701" i="32"/>
  <c r="AW6311" i="32"/>
  <c r="AV6311" i="32"/>
  <c r="AU6311" i="32"/>
  <c r="AT6311" i="32"/>
  <c r="AW6310" i="32"/>
  <c r="AV6310" i="32"/>
  <c r="AU6310" i="32"/>
  <c r="AT6310" i="32"/>
  <c r="AW6309" i="32"/>
  <c r="AV6309" i="32"/>
  <c r="AU6309" i="32"/>
  <c r="AT6309" i="32"/>
  <c r="AW6308" i="32"/>
  <c r="AV6308" i="32"/>
  <c r="AU6308" i="32"/>
  <c r="AT6308" i="32"/>
  <c r="AW6307" i="32"/>
  <c r="AV6307" i="32"/>
  <c r="AU6307" i="32"/>
  <c r="AT6307" i="32"/>
  <c r="AW6306" i="32"/>
  <c r="AV6306" i="32"/>
  <c r="AU6306" i="32"/>
  <c r="AT6306" i="32"/>
  <c r="AW6305" i="32"/>
  <c r="AV6305" i="32"/>
  <c r="AU6305" i="32"/>
  <c r="AT6305" i="32"/>
  <c r="AW6304" i="32"/>
  <c r="AV6304" i="32"/>
  <c r="AU6304" i="32"/>
  <c r="AT6304" i="32"/>
  <c r="AW6303" i="32"/>
  <c r="AV6303" i="32"/>
  <c r="AU6303" i="32"/>
  <c r="AT6303" i="32"/>
  <c r="AW6302" i="32"/>
  <c r="AV6302" i="32"/>
  <c r="AU6302" i="32"/>
  <c r="AT6302" i="32"/>
  <c r="AW6301" i="32"/>
  <c r="AV6301" i="32"/>
  <c r="AU6301" i="32"/>
  <c r="AT6301" i="32"/>
  <c r="AW6300" i="32"/>
  <c r="AV6300" i="32"/>
  <c r="AU6300" i="32"/>
  <c r="AT6300" i="32"/>
  <c r="AW6299" i="32"/>
  <c r="AV6299" i="32"/>
  <c r="AU6299" i="32"/>
  <c r="AT6299" i="32"/>
  <c r="AW6298" i="32"/>
  <c r="AV6298" i="32"/>
  <c r="AU6298" i="32"/>
  <c r="AT6298" i="32"/>
  <c r="AW6297" i="32"/>
  <c r="AV6297" i="32"/>
  <c r="AU6297" i="32"/>
  <c r="AT6297" i="32"/>
  <c r="AW6296" i="32"/>
  <c r="AV6296" i="32"/>
  <c r="AU6296" i="32"/>
  <c r="AT6296" i="32"/>
  <c r="AW6295" i="32"/>
  <c r="AV6295" i="32"/>
  <c r="AU6295" i="32"/>
  <c r="AT6295" i="32"/>
  <c r="AW6294" i="32"/>
  <c r="AV6294" i="32"/>
  <c r="AU6294" i="32"/>
  <c r="AT6294" i="32"/>
  <c r="AW6293" i="32"/>
  <c r="AV6293" i="32"/>
  <c r="AU6293" i="32"/>
  <c r="AT6293" i="32"/>
  <c r="AW6292" i="32"/>
  <c r="AV6292" i="32"/>
  <c r="AU6292" i="32"/>
  <c r="AT6292" i="32"/>
  <c r="AW6291" i="32"/>
  <c r="AV6291" i="32"/>
  <c r="AU6291" i="32"/>
  <c r="AT6291" i="32"/>
  <c r="AW6290" i="32"/>
  <c r="AV6290" i="32"/>
  <c r="AU6290" i="32"/>
  <c r="AT6290" i="32"/>
  <c r="AW6289" i="32"/>
  <c r="AV6289" i="32"/>
  <c r="AU6289" i="32"/>
  <c r="AT6289" i="32"/>
  <c r="AW6288" i="32"/>
  <c r="AV6288" i="32"/>
  <c r="AU6288" i="32"/>
  <c r="AT6288" i="32"/>
  <c r="AW6287" i="32"/>
  <c r="AV6287" i="32"/>
  <c r="AU6287" i="32"/>
  <c r="AT6287" i="32"/>
  <c r="AW6286" i="32"/>
  <c r="AV6286" i="32"/>
  <c r="AU6286" i="32"/>
  <c r="AT6286" i="32"/>
  <c r="AW6285" i="32"/>
  <c r="AV6285" i="32"/>
  <c r="AU6285" i="32"/>
  <c r="AT6285" i="32"/>
  <c r="AW6284" i="32"/>
  <c r="AV6284" i="32"/>
  <c r="AU6284" i="32"/>
  <c r="AT6284" i="32"/>
  <c r="AW6283" i="32"/>
  <c r="AV6283" i="32"/>
  <c r="AU6283" i="32"/>
  <c r="AT6283" i="32"/>
  <c r="AW6282" i="32"/>
  <c r="AV6282" i="32"/>
  <c r="AU6282" i="32"/>
  <c r="AT6282" i="32"/>
  <c r="AW6281" i="32"/>
  <c r="AV6281" i="32"/>
  <c r="AU6281" i="32"/>
  <c r="AT6281" i="32"/>
  <c r="AW6280" i="32"/>
  <c r="AV6280" i="32"/>
  <c r="AU6280" i="32"/>
  <c r="AT6280" i="32"/>
  <c r="AW6279" i="32"/>
  <c r="AV6279" i="32"/>
  <c r="AU6279" i="32"/>
  <c r="AT6279" i="32"/>
  <c r="AW6278" i="32"/>
  <c r="AV6278" i="32"/>
  <c r="AU6278" i="32"/>
  <c r="AT6278" i="32"/>
  <c r="AW6277" i="32"/>
  <c r="AV6277" i="32"/>
  <c r="AU6277" i="32"/>
  <c r="AT6277" i="32"/>
  <c r="AW6276" i="32"/>
  <c r="AV6276" i="32"/>
  <c r="AU6276" i="32"/>
  <c r="AT6276" i="32"/>
  <c r="AW6275" i="32"/>
  <c r="AV6275" i="32"/>
  <c r="AU6275" i="32"/>
  <c r="AT6275" i="32"/>
  <c r="AW6274" i="32"/>
  <c r="AV6274" i="32"/>
  <c r="AU6274" i="32"/>
  <c r="AT6274" i="32"/>
  <c r="AW6273" i="32"/>
  <c r="AV6273" i="32"/>
  <c r="AU6273" i="32"/>
  <c r="AT6273" i="32"/>
  <c r="AW6272" i="32"/>
  <c r="AV6272" i="32"/>
  <c r="AU6272" i="32"/>
  <c r="AT6272" i="32"/>
  <c r="AW6271" i="32"/>
  <c r="AV6271" i="32"/>
  <c r="AU6271" i="32"/>
  <c r="AT6271" i="32"/>
  <c r="AW6700" i="32"/>
  <c r="AV6700" i="32"/>
  <c r="AU6700" i="32"/>
  <c r="AT6700" i="32"/>
  <c r="AW6270" i="32"/>
  <c r="AV6270" i="32"/>
  <c r="AU6270" i="32"/>
  <c r="AT6270" i="32"/>
  <c r="AW6269" i="32"/>
  <c r="AV6269" i="32"/>
  <c r="AU6269" i="32"/>
  <c r="AT6269" i="32"/>
  <c r="AW6268" i="32"/>
  <c r="AV6268" i="32"/>
  <c r="AU6268" i="32"/>
  <c r="AT6268" i="32"/>
  <c r="AW6267" i="32"/>
  <c r="AV6267" i="32"/>
  <c r="AU6267" i="32"/>
  <c r="AT6267" i="32"/>
  <c r="AW6266" i="32"/>
  <c r="AV6266" i="32"/>
  <c r="AU6266" i="32"/>
  <c r="AT6266" i="32"/>
  <c r="AW6265" i="32"/>
  <c r="AV6265" i="32"/>
  <c r="AU6265" i="32"/>
  <c r="AT6265" i="32"/>
  <c r="AW6264" i="32"/>
  <c r="AV6264" i="32"/>
  <c r="AU6264" i="32"/>
  <c r="AT6264" i="32"/>
  <c r="AW6263" i="32"/>
  <c r="AV6263" i="32"/>
  <c r="AU6263" i="32"/>
  <c r="AT6263" i="32"/>
  <c r="AW6262" i="32"/>
  <c r="AV6262" i="32"/>
  <c r="AU6262" i="32"/>
  <c r="AT6262" i="32"/>
  <c r="AW6261" i="32"/>
  <c r="AV6261" i="32"/>
  <c r="AU6261" i="32"/>
  <c r="AT6261" i="32"/>
  <c r="AW6260" i="32"/>
  <c r="AV6260" i="32"/>
  <c r="AU6260" i="32"/>
  <c r="AT6260" i="32"/>
  <c r="AW6259" i="32"/>
  <c r="AV6259" i="32"/>
  <c r="AU6259" i="32"/>
  <c r="AT6259" i="32"/>
  <c r="AW6258" i="32"/>
  <c r="AV6258" i="32"/>
  <c r="AU6258" i="32"/>
  <c r="AT6258" i="32"/>
  <c r="AW6257" i="32"/>
  <c r="AV6257" i="32"/>
  <c r="AU6257" i="32"/>
  <c r="AT6257" i="32"/>
  <c r="AW6256" i="32"/>
  <c r="AV6256" i="32"/>
  <c r="AU6256" i="32"/>
  <c r="AT6256" i="32"/>
  <c r="AW6255" i="32"/>
  <c r="AV6255" i="32"/>
  <c r="AU6255" i="32"/>
  <c r="AT6255" i="32"/>
  <c r="AW6254" i="32"/>
  <c r="AV6254" i="32"/>
  <c r="AU6254" i="32"/>
  <c r="AT6254" i="32"/>
  <c r="AW6253" i="32"/>
  <c r="AV6253" i="32"/>
  <c r="AU6253" i="32"/>
  <c r="AT6253" i="32"/>
  <c r="AW6252" i="32"/>
  <c r="AV6252" i="32"/>
  <c r="AU6252" i="32"/>
  <c r="AT6252" i="32"/>
  <c r="AW6251" i="32"/>
  <c r="AV6251" i="32"/>
  <c r="AU6251" i="32"/>
  <c r="AT6251" i="32"/>
  <c r="AW6250" i="32"/>
  <c r="AV6250" i="32"/>
  <c r="AU6250" i="32"/>
  <c r="AT6250" i="32"/>
  <c r="AW6249" i="32"/>
  <c r="AV6249" i="32"/>
  <c r="AU6249" i="32"/>
  <c r="AT6249" i="32"/>
  <c r="AW6248" i="32"/>
  <c r="AV6248" i="32"/>
  <c r="AU6248" i="32"/>
  <c r="AT6248" i="32"/>
  <c r="AW6247" i="32"/>
  <c r="AV6247" i="32"/>
  <c r="AU6247" i="32"/>
  <c r="AT6247" i="32"/>
  <c r="AW6246" i="32"/>
  <c r="AV6246" i="32"/>
  <c r="AU6246" i="32"/>
  <c r="AT6246" i="32"/>
  <c r="AW6245" i="32"/>
  <c r="AV6245" i="32"/>
  <c r="AU6245" i="32"/>
  <c r="AT6245" i="32"/>
  <c r="AW6244" i="32"/>
  <c r="AV6244" i="32"/>
  <c r="AU6244" i="32"/>
  <c r="AT6244" i="32"/>
  <c r="AW6243" i="32"/>
  <c r="AV6243" i="32"/>
  <c r="AU6243" i="32"/>
  <c r="AT6243" i="32"/>
  <c r="AW6242" i="32"/>
  <c r="AV6242" i="32"/>
  <c r="AU6242" i="32"/>
  <c r="AT6242" i="32"/>
  <c r="AW6241" i="32"/>
  <c r="AV6241" i="32"/>
  <c r="AU6241" i="32"/>
  <c r="AT6241" i="32"/>
  <c r="AW6240" i="32"/>
  <c r="AV6240" i="32"/>
  <c r="AU6240" i="32"/>
  <c r="AT6240" i="32"/>
  <c r="AW6239" i="32"/>
  <c r="AV6239" i="32"/>
  <c r="AU6239" i="32"/>
  <c r="AT6239" i="32"/>
  <c r="AW6699" i="32"/>
  <c r="AV6699" i="32"/>
  <c r="AU6699" i="32"/>
  <c r="AT6699" i="32"/>
  <c r="AW6238" i="32"/>
  <c r="AV6238" i="32"/>
  <c r="AU6238" i="32"/>
  <c r="AT6238" i="32"/>
  <c r="AW6237" i="32"/>
  <c r="AV6237" i="32"/>
  <c r="AU6237" i="32"/>
  <c r="AT6237" i="32"/>
  <c r="AW6236" i="32"/>
  <c r="AV6236" i="32"/>
  <c r="AU6236" i="32"/>
  <c r="AT6236" i="32"/>
  <c r="AW6235" i="32"/>
  <c r="AV6235" i="32"/>
  <c r="AU6235" i="32"/>
  <c r="AT6235" i="32"/>
  <c r="AW6234" i="32"/>
  <c r="AV6234" i="32"/>
  <c r="AU6234" i="32"/>
  <c r="AT6234" i="32"/>
  <c r="AW6233" i="32"/>
  <c r="AV6233" i="32"/>
  <c r="AU6233" i="32"/>
  <c r="AT6233" i="32"/>
  <c r="AW6232" i="32"/>
  <c r="AV6232" i="32"/>
  <c r="AU6232" i="32"/>
  <c r="AT6232" i="32"/>
  <c r="AW6231" i="32"/>
  <c r="AV6231" i="32"/>
  <c r="AU6231" i="32"/>
  <c r="AT6231" i="32"/>
  <c r="AW6230" i="32"/>
  <c r="AV6230" i="32"/>
  <c r="AU6230" i="32"/>
  <c r="AT6230" i="32"/>
  <c r="AW6229" i="32"/>
  <c r="AV6229" i="32"/>
  <c r="AU6229" i="32"/>
  <c r="AT6229" i="32"/>
  <c r="AW6228" i="32"/>
  <c r="AV6228" i="32"/>
  <c r="AU6228" i="32"/>
  <c r="AT6228" i="32"/>
  <c r="AW6227" i="32"/>
  <c r="AV6227" i="32"/>
  <c r="AU6227" i="32"/>
  <c r="AT6227" i="32"/>
  <c r="AW6226" i="32"/>
  <c r="AV6226" i="32"/>
  <c r="AU6226" i="32"/>
  <c r="AT6226" i="32"/>
  <c r="AW6225" i="32"/>
  <c r="AV6225" i="32"/>
  <c r="AU6225" i="32"/>
  <c r="AT6225" i="32"/>
  <c r="AW6224" i="32"/>
  <c r="AV6224" i="32"/>
  <c r="AU6224" i="32"/>
  <c r="AT6224" i="32"/>
  <c r="AW6223" i="32"/>
  <c r="AV6223" i="32"/>
  <c r="AU6223" i="32"/>
  <c r="AT6223" i="32"/>
  <c r="AW6222" i="32"/>
  <c r="AV6222" i="32"/>
  <c r="AU6222" i="32"/>
  <c r="AT6222" i="32"/>
  <c r="AW6221" i="32"/>
  <c r="AV6221" i="32"/>
  <c r="AU6221" i="32"/>
  <c r="AT6221" i="32"/>
  <c r="AW6220" i="32"/>
  <c r="AV6220" i="32"/>
  <c r="AU6220" i="32"/>
  <c r="AT6220" i="32"/>
  <c r="AW6219" i="32"/>
  <c r="AV6219" i="32"/>
  <c r="AU6219" i="32"/>
  <c r="AT6219" i="32"/>
  <c r="AW6218" i="32"/>
  <c r="AV6218" i="32"/>
  <c r="AU6218" i="32"/>
  <c r="AT6218" i="32"/>
  <c r="AW6217" i="32"/>
  <c r="AV6217" i="32"/>
  <c r="AU6217" i="32"/>
  <c r="AT6217" i="32"/>
  <c r="AW6216" i="32"/>
  <c r="AV6216" i="32"/>
  <c r="AU6216" i="32"/>
  <c r="AT6216" i="32"/>
  <c r="AW6215" i="32"/>
  <c r="AV6215" i="32"/>
  <c r="AU6215" i="32"/>
  <c r="AT6215" i="32"/>
  <c r="AW6214" i="32"/>
  <c r="AV6214" i="32"/>
  <c r="AU6214" i="32"/>
  <c r="AT6214" i="32"/>
  <c r="AW6213" i="32"/>
  <c r="AV6213" i="32"/>
  <c r="AU6213" i="32"/>
  <c r="AT6213" i="32"/>
  <c r="AW6212" i="32"/>
  <c r="AV6212" i="32"/>
  <c r="AU6212" i="32"/>
  <c r="AT6212" i="32"/>
  <c r="AW6211" i="32"/>
  <c r="AV6211" i="32"/>
  <c r="AU6211" i="32"/>
  <c r="AT6211" i="32"/>
  <c r="AW6210" i="32"/>
  <c r="AV6210" i="32"/>
  <c r="AU6210" i="32"/>
  <c r="AT6210" i="32"/>
  <c r="AW6209" i="32"/>
  <c r="AV6209" i="32"/>
  <c r="AU6209" i="32"/>
  <c r="AT6209" i="32"/>
  <c r="AW6208" i="32"/>
  <c r="AV6208" i="32"/>
  <c r="AU6208" i="32"/>
  <c r="AT6208" i="32"/>
  <c r="AW6207" i="32"/>
  <c r="AV6207" i="32"/>
  <c r="AU6207" i="32"/>
  <c r="AT6207" i="32"/>
  <c r="AW6206" i="32"/>
  <c r="AV6206" i="32"/>
  <c r="AU6206" i="32"/>
  <c r="AT6206" i="32"/>
  <c r="AW6205" i="32"/>
  <c r="AV6205" i="32"/>
  <c r="AU6205" i="32"/>
  <c r="AT6205" i="32"/>
  <c r="AW6204" i="32"/>
  <c r="AV6204" i="32"/>
  <c r="AU6204" i="32"/>
  <c r="AT6204" i="32"/>
  <c r="AW6203" i="32"/>
  <c r="AV6203" i="32"/>
  <c r="AU6203" i="32"/>
  <c r="AT6203" i="32"/>
  <c r="AW6202" i="32"/>
  <c r="AV6202" i="32"/>
  <c r="AU6202" i="32"/>
  <c r="AT6202" i="32"/>
  <c r="AW6201" i="32"/>
  <c r="AV6201" i="32"/>
  <c r="AU6201" i="32"/>
  <c r="AT6201" i="32"/>
  <c r="AW6200" i="32"/>
  <c r="AV6200" i="32"/>
  <c r="AU6200" i="32"/>
  <c r="AT6200" i="32"/>
  <c r="AW6199" i="32"/>
  <c r="AV6199" i="32"/>
  <c r="AU6199" i="32"/>
  <c r="AT6199" i="32"/>
  <c r="AW6198" i="32"/>
  <c r="AV6198" i="32"/>
  <c r="AU6198" i="32"/>
  <c r="AT6198" i="32"/>
  <c r="AW6197" i="32"/>
  <c r="AV6197" i="32"/>
  <c r="AU6197" i="32"/>
  <c r="AT6197" i="32"/>
  <c r="AW6196" i="32"/>
  <c r="AV6196" i="32"/>
  <c r="AU6196" i="32"/>
  <c r="AT6196" i="32"/>
  <c r="AW6195" i="32"/>
  <c r="AV6195" i="32"/>
  <c r="AU6195" i="32"/>
  <c r="AT6195" i="32"/>
  <c r="AW6194" i="32"/>
  <c r="AV6194" i="32"/>
  <c r="AU6194" i="32"/>
  <c r="AT6194" i="32"/>
  <c r="AW6193" i="32"/>
  <c r="AV6193" i="32"/>
  <c r="AU6193" i="32"/>
  <c r="AT6193" i="32"/>
  <c r="AW6192" i="32"/>
  <c r="AV6192" i="32"/>
  <c r="AU6192" i="32"/>
  <c r="AT6192" i="32"/>
  <c r="AW6191" i="32"/>
  <c r="AV6191" i="32"/>
  <c r="AU6191" i="32"/>
  <c r="AT6191" i="32"/>
  <c r="AW6190" i="32"/>
  <c r="AV6190" i="32"/>
  <c r="AU6190" i="32"/>
  <c r="AT6190" i="32"/>
  <c r="AW6189" i="32"/>
  <c r="AV6189" i="32"/>
  <c r="AU6189" i="32"/>
  <c r="AT6189" i="32"/>
  <c r="AW6188" i="32"/>
  <c r="AV6188" i="32"/>
  <c r="AU6188" i="32"/>
  <c r="AT6188" i="32"/>
  <c r="AW6187" i="32"/>
  <c r="AV6187" i="32"/>
  <c r="AU6187" i="32"/>
  <c r="AT6187" i="32"/>
  <c r="AW6186" i="32"/>
  <c r="AV6186" i="32"/>
  <c r="AU6186" i="32"/>
  <c r="AT6186" i="32"/>
  <c r="AW6185" i="32"/>
  <c r="AV6185" i="32"/>
  <c r="AU6185" i="32"/>
  <c r="AT6185" i="32"/>
  <c r="AW6184" i="32"/>
  <c r="AV6184" i="32"/>
  <c r="AU6184" i="32"/>
  <c r="AT6184" i="32"/>
  <c r="AW6183" i="32"/>
  <c r="AV6183" i="32"/>
  <c r="AU6183" i="32"/>
  <c r="AT6183" i="32"/>
  <c r="AW6182" i="32"/>
  <c r="AV6182" i="32"/>
  <c r="AU6182" i="32"/>
  <c r="AT6182" i="32"/>
  <c r="AW6181" i="32"/>
  <c r="AV6181" i="32"/>
  <c r="AU6181" i="32"/>
  <c r="AT6181" i="32"/>
  <c r="AW6180" i="32"/>
  <c r="AV6180" i="32"/>
  <c r="AU6180" i="32"/>
  <c r="AT6180" i="32"/>
  <c r="AW6179" i="32"/>
  <c r="AV6179" i="32"/>
  <c r="AU6179" i="32"/>
  <c r="AT6179" i="32"/>
  <c r="AW6178" i="32"/>
  <c r="AV6178" i="32"/>
  <c r="AU6178" i="32"/>
  <c r="AT6178" i="32"/>
  <c r="AW6177" i="32"/>
  <c r="AV6177" i="32"/>
  <c r="AU6177" i="32"/>
  <c r="AT6177" i="32"/>
  <c r="AW6176" i="32"/>
  <c r="AV6176" i="32"/>
  <c r="AU6176" i="32"/>
  <c r="AT6176" i="32"/>
  <c r="AW6175" i="32"/>
  <c r="AV6175" i="32"/>
  <c r="AU6175" i="32"/>
  <c r="AT6175" i="32"/>
  <c r="AW6698" i="32"/>
  <c r="AV6698" i="32"/>
  <c r="AU6698" i="32"/>
  <c r="AT6698" i="32"/>
  <c r="AW6174" i="32"/>
  <c r="AV6174" i="32"/>
  <c r="AU6174" i="32"/>
  <c r="AT6174" i="32"/>
  <c r="AW6173" i="32"/>
  <c r="AV6173" i="32"/>
  <c r="AU6173" i="32"/>
  <c r="AT6173" i="32"/>
  <c r="AW6172" i="32"/>
  <c r="AV6172" i="32"/>
  <c r="AU6172" i="32"/>
  <c r="AT6172" i="32"/>
  <c r="AW6171" i="32"/>
  <c r="AV6171" i="32"/>
  <c r="AU6171" i="32"/>
  <c r="AT6171" i="32"/>
  <c r="AW6697" i="32"/>
  <c r="AV6697" i="32"/>
  <c r="AU6697" i="32"/>
  <c r="AT6697" i="32"/>
  <c r="AW6170" i="32"/>
  <c r="AV6170" i="32"/>
  <c r="AU6170" i="32"/>
  <c r="AT6170" i="32"/>
  <c r="AW6169" i="32"/>
  <c r="AV6169" i="32"/>
  <c r="AU6169" i="32"/>
  <c r="AT6169" i="32"/>
  <c r="AW6168" i="32"/>
  <c r="AV6168" i="32"/>
  <c r="AU6168" i="32"/>
  <c r="AT6168" i="32"/>
  <c r="AW6167" i="32"/>
  <c r="AV6167" i="32"/>
  <c r="AU6167" i="32"/>
  <c r="AT6167" i="32"/>
  <c r="AW6166" i="32"/>
  <c r="AV6166" i="32"/>
  <c r="AU6166" i="32"/>
  <c r="AT6166" i="32"/>
  <c r="AW6165" i="32"/>
  <c r="AV6165" i="32"/>
  <c r="AU6165" i="32"/>
  <c r="AT6165" i="32"/>
  <c r="AW6164" i="32"/>
  <c r="AV6164" i="32"/>
  <c r="AU6164" i="32"/>
  <c r="AT6164" i="32"/>
  <c r="AW6163" i="32"/>
  <c r="AV6163" i="32"/>
  <c r="AU6163" i="32"/>
  <c r="AT6163" i="32"/>
  <c r="AW6162" i="32"/>
  <c r="AV6162" i="32"/>
  <c r="AU6162" i="32"/>
  <c r="AT6162" i="32"/>
  <c r="AW6161" i="32"/>
  <c r="AV6161" i="32"/>
  <c r="AU6161" i="32"/>
  <c r="AT6161" i="32"/>
  <c r="AW6160" i="32"/>
  <c r="AV6160" i="32"/>
  <c r="AU6160" i="32"/>
  <c r="AT6160" i="32"/>
  <c r="AW6159" i="32"/>
  <c r="AV6159" i="32"/>
  <c r="AU6159" i="32"/>
  <c r="AT6159" i="32"/>
  <c r="AW6158" i="32"/>
  <c r="AV6158" i="32"/>
  <c r="AU6158" i="32"/>
  <c r="AT6158" i="32"/>
  <c r="AW6157" i="32"/>
  <c r="AV6157" i="32"/>
  <c r="AU6157" i="32"/>
  <c r="AT6157" i="32"/>
  <c r="AW6156" i="32"/>
  <c r="AV6156" i="32"/>
  <c r="AU6156" i="32"/>
  <c r="AT6156" i="32"/>
  <c r="AW6155" i="32"/>
  <c r="AV6155" i="32"/>
  <c r="AU6155" i="32"/>
  <c r="AT6155" i="32"/>
  <c r="AW6696" i="32"/>
  <c r="AV6696" i="32"/>
  <c r="AU6696" i="32"/>
  <c r="AT6696" i="32"/>
  <c r="AW6695" i="32"/>
  <c r="AV6695" i="32"/>
  <c r="AU6695" i="32"/>
  <c r="AT6695" i="32"/>
  <c r="AW6154" i="32"/>
  <c r="AV6154" i="32"/>
  <c r="AU6154" i="32"/>
  <c r="AT6154" i="32"/>
  <c r="AW6153" i="32"/>
  <c r="AV6153" i="32"/>
  <c r="AU6153" i="32"/>
  <c r="AT6153" i="32"/>
  <c r="AW6152" i="32"/>
  <c r="AV6152" i="32"/>
  <c r="AU6152" i="32"/>
  <c r="AT6152" i="32"/>
  <c r="AW6151" i="32"/>
  <c r="AV6151" i="32"/>
  <c r="AU6151" i="32"/>
  <c r="AT6151" i="32"/>
  <c r="AW6150" i="32"/>
  <c r="AV6150" i="32"/>
  <c r="AU6150" i="32"/>
  <c r="AT6150" i="32"/>
  <c r="AW6149" i="32"/>
  <c r="AV6149" i="32"/>
  <c r="AU6149" i="32"/>
  <c r="AT6149" i="32"/>
  <c r="AW6148" i="32"/>
  <c r="AV6148" i="32"/>
  <c r="AU6148" i="32"/>
  <c r="AT6148" i="32"/>
  <c r="AW6694" i="32"/>
  <c r="AV6694" i="32"/>
  <c r="AU6694" i="32"/>
  <c r="AT6694" i="32"/>
  <c r="AW6742" i="32"/>
  <c r="AV6742" i="32"/>
  <c r="AU6742" i="32"/>
  <c r="AT6742" i="32"/>
  <c r="AW6147" i="32"/>
  <c r="AV6147" i="32"/>
  <c r="AU6147" i="32"/>
  <c r="AT6147" i="32"/>
  <c r="AW6146" i="32"/>
  <c r="AV6146" i="32"/>
  <c r="AU6146" i="32"/>
  <c r="AT6146" i="32"/>
  <c r="AW6145" i="32"/>
  <c r="AV6145" i="32"/>
  <c r="AU6145" i="32"/>
  <c r="AT6145" i="32"/>
  <c r="AW6144" i="32"/>
  <c r="AV6144" i="32"/>
  <c r="AU6144" i="32"/>
  <c r="AT6144" i="32"/>
  <c r="AW6143" i="32"/>
  <c r="AV6143" i="32"/>
  <c r="AU6143" i="32"/>
  <c r="AT6143" i="32"/>
  <c r="AW6142" i="32"/>
  <c r="AV6142" i="32"/>
  <c r="AU6142" i="32"/>
  <c r="AT6142" i="32"/>
  <c r="AW6141" i="32"/>
  <c r="AV6141" i="32"/>
  <c r="AU6141" i="32"/>
  <c r="AT6141" i="32"/>
  <c r="AW6140" i="32"/>
  <c r="AV6140" i="32"/>
  <c r="AU6140" i="32"/>
  <c r="AT6140" i="32"/>
  <c r="AW6139" i="32"/>
  <c r="AV6139" i="32"/>
  <c r="AU6139" i="32"/>
  <c r="AT6139" i="32"/>
  <c r="AW6138" i="32"/>
  <c r="AV6138" i="32"/>
  <c r="AU6138" i="32"/>
  <c r="AT6138" i="32"/>
  <c r="AW6137" i="32"/>
  <c r="AV6137" i="32"/>
  <c r="AU6137" i="32"/>
  <c r="AT6137" i="32"/>
  <c r="AW6136" i="32"/>
  <c r="AV6136" i="32"/>
  <c r="AU6136" i="32"/>
  <c r="AT6136" i="32"/>
  <c r="AW6135" i="32"/>
  <c r="AV6135" i="32"/>
  <c r="AU6135" i="32"/>
  <c r="AT6135" i="32"/>
  <c r="AW6134" i="32"/>
  <c r="AV6134" i="32"/>
  <c r="AU6134" i="32"/>
  <c r="AT6134" i="32"/>
  <c r="AW6133" i="32"/>
  <c r="AV6133" i="32"/>
  <c r="AU6133" i="32"/>
  <c r="AT6133" i="32"/>
  <c r="AW6132" i="32"/>
  <c r="AV6132" i="32"/>
  <c r="AU6132" i="32"/>
  <c r="AT6132" i="32"/>
  <c r="AW6131" i="32"/>
  <c r="AV6131" i="32"/>
  <c r="AU6131" i="32"/>
  <c r="AT6131" i="32"/>
  <c r="AW6130" i="32"/>
  <c r="AV6130" i="32"/>
  <c r="AU6130" i="32"/>
  <c r="AT6130" i="32"/>
  <c r="AW6129" i="32"/>
  <c r="AV6129" i="32"/>
  <c r="AU6129" i="32"/>
  <c r="AT6129" i="32"/>
  <c r="AW6128" i="32"/>
  <c r="AV6128" i="32"/>
  <c r="AU6128" i="32"/>
  <c r="AT6128" i="32"/>
  <c r="AW6127" i="32"/>
  <c r="AV6127" i="32"/>
  <c r="AU6127" i="32"/>
  <c r="AT6127" i="32"/>
  <c r="AW6126" i="32"/>
  <c r="AV6126" i="32"/>
  <c r="AU6126" i="32"/>
  <c r="AT6126" i="32"/>
  <c r="AW6125" i="32"/>
  <c r="AV6125" i="32"/>
  <c r="AU6125" i="32"/>
  <c r="AT6125" i="32"/>
  <c r="AW6124" i="32"/>
  <c r="AV6124" i="32"/>
  <c r="AU6124" i="32"/>
  <c r="AT6124" i="32"/>
  <c r="AW6123" i="32"/>
  <c r="AV6123" i="32"/>
  <c r="AU6123" i="32"/>
  <c r="AT6123" i="32"/>
  <c r="AW6122" i="32"/>
  <c r="AV6122" i="32"/>
  <c r="AU6122" i="32"/>
  <c r="AT6122" i="32"/>
  <c r="AW6121" i="32"/>
  <c r="AV6121" i="32"/>
  <c r="AU6121" i="32"/>
  <c r="AT6121" i="32"/>
  <c r="AW6120" i="32"/>
  <c r="AV6120" i="32"/>
  <c r="AU6120" i="32"/>
  <c r="AT6120" i="32"/>
  <c r="AW6119" i="32"/>
  <c r="AV6119" i="32"/>
  <c r="AU6119" i="32"/>
  <c r="AT6119" i="32"/>
  <c r="AW6118" i="32"/>
  <c r="AV6118" i="32"/>
  <c r="AU6118" i="32"/>
  <c r="AT6118" i="32"/>
  <c r="AW6117" i="32"/>
  <c r="AV6117" i="32"/>
  <c r="AU6117" i="32"/>
  <c r="AT6117" i="32"/>
  <c r="AW6116" i="32"/>
  <c r="AV6116" i="32"/>
  <c r="AU6116" i="32"/>
  <c r="AT6116" i="32"/>
  <c r="AW6115" i="32"/>
  <c r="AV6115" i="32"/>
  <c r="AU6115" i="32"/>
  <c r="AT6115" i="32"/>
  <c r="AW6114" i="32"/>
  <c r="AV6114" i="32"/>
  <c r="AU6114" i="32"/>
  <c r="AT6114" i="32"/>
  <c r="AW6113" i="32"/>
  <c r="AV6113" i="32"/>
  <c r="AU6113" i="32"/>
  <c r="AT6113" i="32"/>
  <c r="AW6112" i="32"/>
  <c r="AV6112" i="32"/>
  <c r="AU6112" i="32"/>
  <c r="AT6112" i="32"/>
  <c r="AW6111" i="32"/>
  <c r="AV6111" i="32"/>
  <c r="AU6111" i="32"/>
  <c r="AT6111" i="32"/>
  <c r="AW6110" i="32"/>
  <c r="AV6110" i="32"/>
  <c r="AU6110" i="32"/>
  <c r="AT6110" i="32"/>
  <c r="AW6109" i="32"/>
  <c r="AV6109" i="32"/>
  <c r="AU6109" i="32"/>
  <c r="AT6109" i="32"/>
  <c r="AW6108" i="32"/>
  <c r="AV6108" i="32"/>
  <c r="AU6108" i="32"/>
  <c r="AT6108" i="32"/>
  <c r="AW6107" i="32"/>
  <c r="AV6107" i="32"/>
  <c r="AU6107" i="32"/>
  <c r="AT6107" i="32"/>
  <c r="AW6106" i="32"/>
  <c r="AV6106" i="32"/>
  <c r="AU6106" i="32"/>
  <c r="AT6106" i="32"/>
  <c r="AW6105" i="32"/>
  <c r="AV6105" i="32"/>
  <c r="AU6105" i="32"/>
  <c r="AT6105" i="32"/>
  <c r="AW6104" i="32"/>
  <c r="AV6104" i="32"/>
  <c r="AU6104" i="32"/>
  <c r="AT6104" i="32"/>
  <c r="AW6103" i="32"/>
  <c r="AV6103" i="32"/>
  <c r="AU6103" i="32"/>
  <c r="AT6103" i="32"/>
  <c r="AW6102" i="32"/>
  <c r="AV6102" i="32"/>
  <c r="AU6102" i="32"/>
  <c r="AT6102" i="32"/>
  <c r="AW6101" i="32"/>
  <c r="AV6101" i="32"/>
  <c r="AU6101" i="32"/>
  <c r="AT6101" i="32"/>
  <c r="AW6100" i="32"/>
  <c r="AV6100" i="32"/>
  <c r="AU6100" i="32"/>
  <c r="AT6100" i="32"/>
  <c r="AW6099" i="32"/>
  <c r="AV6099" i="32"/>
  <c r="AU6099" i="32"/>
  <c r="AT6099" i="32"/>
  <c r="AW6098" i="32"/>
  <c r="AV6098" i="32"/>
  <c r="AU6098" i="32"/>
  <c r="AT6098" i="32"/>
  <c r="AW6097" i="32"/>
  <c r="AV6097" i="32"/>
  <c r="AU6097" i="32"/>
  <c r="AT6097" i="32"/>
  <c r="AW6096" i="32"/>
  <c r="AV6096" i="32"/>
  <c r="AU6096" i="32"/>
  <c r="AT6096" i="32"/>
  <c r="AW6095" i="32"/>
  <c r="AV6095" i="32"/>
  <c r="AU6095" i="32"/>
  <c r="AT6095" i="32"/>
  <c r="AW6094" i="32"/>
  <c r="AV6094" i="32"/>
  <c r="AU6094" i="32"/>
  <c r="AT6094" i="32"/>
  <c r="AW6093" i="32"/>
  <c r="AV6093" i="32"/>
  <c r="AU6093" i="32"/>
  <c r="AT6093" i="32"/>
  <c r="AW6092" i="32"/>
  <c r="AV6092" i="32"/>
  <c r="AU6092" i="32"/>
  <c r="AT6092" i="32"/>
  <c r="AW6091" i="32"/>
  <c r="AV6091" i="32"/>
  <c r="AU6091" i="32"/>
  <c r="AT6091" i="32"/>
  <c r="AW6090" i="32"/>
  <c r="AV6090" i="32"/>
  <c r="AU6090" i="32"/>
  <c r="AT6090" i="32"/>
  <c r="AW6089" i="32"/>
  <c r="AV6089" i="32"/>
  <c r="AU6089" i="32"/>
  <c r="AT6089" i="32"/>
  <c r="AW6088" i="32"/>
  <c r="AV6088" i="32"/>
  <c r="AU6088" i="32"/>
  <c r="AT6088" i="32"/>
  <c r="AW6087" i="32"/>
  <c r="AV6087" i="32"/>
  <c r="AU6087" i="32"/>
  <c r="AT6087" i="32"/>
  <c r="AW6086" i="32"/>
  <c r="AV6086" i="32"/>
  <c r="AU6086" i="32"/>
  <c r="AT6086" i="32"/>
  <c r="AW6085" i="32"/>
  <c r="AV6085" i="32"/>
  <c r="AU6085" i="32"/>
  <c r="AT6085" i="32"/>
  <c r="AW6084" i="32"/>
  <c r="AV6084" i="32"/>
  <c r="AU6084" i="32"/>
  <c r="AT6084" i="32"/>
  <c r="AW6083" i="32"/>
  <c r="AV6083" i="32"/>
  <c r="AU6083" i="32"/>
  <c r="AT6083" i="32"/>
  <c r="AW6082" i="32"/>
  <c r="AV6082" i="32"/>
  <c r="AU6082" i="32"/>
  <c r="AT6082" i="32"/>
  <c r="AW6081" i="32"/>
  <c r="AV6081" i="32"/>
  <c r="AU6081" i="32"/>
  <c r="AT6081" i="32"/>
  <c r="AW6080" i="32"/>
  <c r="AV6080" i="32"/>
  <c r="AU6080" i="32"/>
  <c r="AT6080" i="32"/>
  <c r="AW6079" i="32"/>
  <c r="AV6079" i="32"/>
  <c r="AU6079" i="32"/>
  <c r="AT6079" i="32"/>
  <c r="AW6078" i="32"/>
  <c r="AV6078" i="32"/>
  <c r="AU6078" i="32"/>
  <c r="AT6078" i="32"/>
  <c r="AW6077" i="32"/>
  <c r="AV6077" i="32"/>
  <c r="AU6077" i="32"/>
  <c r="AT6077" i="32"/>
  <c r="AW6076" i="32"/>
  <c r="AV6076" i="32"/>
  <c r="AU6076" i="32"/>
  <c r="AT6076" i="32"/>
  <c r="AW6075" i="32"/>
  <c r="AV6075" i="32"/>
  <c r="AU6075" i="32"/>
  <c r="AT6075" i="32"/>
  <c r="AW6074" i="32"/>
  <c r="AV6074" i="32"/>
  <c r="AU6074" i="32"/>
  <c r="AT6074" i="32"/>
  <c r="AW6073" i="32"/>
  <c r="AV6073" i="32"/>
  <c r="AU6073" i="32"/>
  <c r="AT6073" i="32"/>
  <c r="AW6072" i="32"/>
  <c r="AV6072" i="32"/>
  <c r="AU6072" i="32"/>
  <c r="AT6072" i="32"/>
  <c r="AW6071" i="32"/>
  <c r="AV6071" i="32"/>
  <c r="AU6071" i="32"/>
  <c r="AT6071" i="32"/>
  <c r="AW6070" i="32"/>
  <c r="AV6070" i="32"/>
  <c r="AU6070" i="32"/>
  <c r="AT6070" i="32"/>
  <c r="AW6693" i="32"/>
  <c r="AV6693" i="32"/>
  <c r="AU6693" i="32"/>
  <c r="AT6693" i="32"/>
  <c r="AW6069" i="32"/>
  <c r="AV6069" i="32"/>
  <c r="AU6069" i="32"/>
  <c r="AT6069" i="32"/>
  <c r="AW6068" i="32"/>
  <c r="AV6068" i="32"/>
  <c r="AU6068" i="32"/>
  <c r="AT6068" i="32"/>
  <c r="AW6067" i="32"/>
  <c r="AV6067" i="32"/>
  <c r="AU6067" i="32"/>
  <c r="AT6067" i="32"/>
  <c r="AW6066" i="32"/>
  <c r="AV6066" i="32"/>
  <c r="AU6066" i="32"/>
  <c r="AT6066" i="32"/>
  <c r="AW6065" i="32"/>
  <c r="AV6065" i="32"/>
  <c r="AU6065" i="32"/>
  <c r="AT6065" i="32"/>
  <c r="AW6064" i="32"/>
  <c r="AV6064" i="32"/>
  <c r="AU6064" i="32"/>
  <c r="AT6064" i="32"/>
  <c r="AW6063" i="32"/>
  <c r="AV6063" i="32"/>
  <c r="AU6063" i="32"/>
  <c r="AT6063" i="32"/>
  <c r="AW6062" i="32"/>
  <c r="AV6062" i="32"/>
  <c r="AU6062" i="32"/>
  <c r="AT6062" i="32"/>
  <c r="AW6061" i="32"/>
  <c r="AV6061" i="32"/>
  <c r="AU6061" i="32"/>
  <c r="AT6061" i="32"/>
  <c r="AW6060" i="32"/>
  <c r="AV6060" i="32"/>
  <c r="AU6060" i="32"/>
  <c r="AT6060" i="32"/>
  <c r="AW6059" i="32"/>
  <c r="AV6059" i="32"/>
  <c r="AU6059" i="32"/>
  <c r="AT6059" i="32"/>
  <c r="AW6058" i="32"/>
  <c r="AV6058" i="32"/>
  <c r="AU6058" i="32"/>
  <c r="AT6058" i="32"/>
  <c r="AW6057" i="32"/>
  <c r="AV6057" i="32"/>
  <c r="AU6057" i="32"/>
  <c r="AT6057" i="32"/>
  <c r="AW6056" i="32"/>
  <c r="AV6056" i="32"/>
  <c r="AU6056" i="32"/>
  <c r="AT6056" i="32"/>
  <c r="AW6055" i="32"/>
  <c r="AV6055" i="32"/>
  <c r="AU6055" i="32"/>
  <c r="AT6055" i="32"/>
  <c r="AW6054" i="32"/>
  <c r="AV6054" i="32"/>
  <c r="AU6054" i="32"/>
  <c r="AT6054" i="32"/>
  <c r="AW6053" i="32"/>
  <c r="AV6053" i="32"/>
  <c r="AU6053" i="32"/>
  <c r="AT6053" i="32"/>
  <c r="AW6052" i="32"/>
  <c r="AV6052" i="32"/>
  <c r="AU6052" i="32"/>
  <c r="AT6052" i="32"/>
  <c r="AW6051" i="32"/>
  <c r="AV6051" i="32"/>
  <c r="AU6051" i="32"/>
  <c r="AT6051" i="32"/>
  <c r="AW6050" i="32"/>
  <c r="AV6050" i="32"/>
  <c r="AU6050" i="32"/>
  <c r="AT6050" i="32"/>
  <c r="AW6049" i="32"/>
  <c r="AV6049" i="32"/>
  <c r="AU6049" i="32"/>
  <c r="AT6049" i="32"/>
  <c r="AW6048" i="32"/>
  <c r="AV6048" i="32"/>
  <c r="AU6048" i="32"/>
  <c r="AT6048" i="32"/>
  <c r="AW6047" i="32"/>
  <c r="AV6047" i="32"/>
  <c r="AU6047" i="32"/>
  <c r="AT6047" i="32"/>
  <c r="AW6046" i="32"/>
  <c r="AV6046" i="32"/>
  <c r="AU6046" i="32"/>
  <c r="AT6046" i="32"/>
  <c r="AW6045" i="32"/>
  <c r="AV6045" i="32"/>
  <c r="AU6045" i="32"/>
  <c r="AT6045" i="32"/>
  <c r="AW6044" i="32"/>
  <c r="AV6044" i="32"/>
  <c r="AU6044" i="32"/>
  <c r="AT6044" i="32"/>
  <c r="AW6043" i="32"/>
  <c r="AV6043" i="32"/>
  <c r="AU6043" i="32"/>
  <c r="AT6043" i="32"/>
  <c r="AW6042" i="32"/>
  <c r="AV6042" i="32"/>
  <c r="AU6042" i="32"/>
  <c r="AT6042" i="32"/>
  <c r="AW6041" i="32"/>
  <c r="AV6041" i="32"/>
  <c r="AU6041" i="32"/>
  <c r="AT6041" i="32"/>
  <c r="AW6692" i="32"/>
  <c r="AV6692" i="32"/>
  <c r="AU6692" i="32"/>
  <c r="AT6692" i="32"/>
  <c r="AW6040" i="32"/>
  <c r="AV6040" i="32"/>
  <c r="AU6040" i="32"/>
  <c r="AT6040" i="32"/>
  <c r="AW6039" i="32"/>
  <c r="AV6039" i="32"/>
  <c r="AU6039" i="32"/>
  <c r="AT6039" i="32"/>
  <c r="AW6038" i="32"/>
  <c r="AV6038" i="32"/>
  <c r="AU6038" i="32"/>
  <c r="AT6038" i="32"/>
  <c r="AW6037" i="32"/>
  <c r="AV6037" i="32"/>
  <c r="AU6037" i="32"/>
  <c r="AT6037" i="32"/>
  <c r="AW6691" i="32"/>
  <c r="AV6691" i="32"/>
  <c r="AU6691" i="32"/>
  <c r="AT6691" i="32"/>
  <c r="AW6036" i="32"/>
  <c r="AV6036" i="32"/>
  <c r="AU6036" i="32"/>
  <c r="AT6036" i="32"/>
  <c r="AW6035" i="32"/>
  <c r="AV6035" i="32"/>
  <c r="AU6035" i="32"/>
  <c r="AT6035" i="32"/>
  <c r="AW6690" i="32"/>
  <c r="AV6690" i="32"/>
  <c r="AU6690" i="32"/>
  <c r="AT6690" i="32"/>
  <c r="AW6034" i="32"/>
  <c r="AV6034" i="32"/>
  <c r="AU6034" i="32"/>
  <c r="AT6034" i="32"/>
  <c r="AW6033" i="32"/>
  <c r="AV6033" i="32"/>
  <c r="AU6033" i="32"/>
  <c r="AT6033" i="32"/>
  <c r="AW6032" i="32"/>
  <c r="AV6032" i="32"/>
  <c r="AU6032" i="32"/>
  <c r="AT6032" i="32"/>
  <c r="AW6031" i="32"/>
  <c r="AV6031" i="32"/>
  <c r="AU6031" i="32"/>
  <c r="AT6031" i="32"/>
  <c r="AW6689" i="32"/>
  <c r="AV6689" i="32"/>
  <c r="AU6689" i="32"/>
  <c r="AT6689" i="32"/>
  <c r="AW6030" i="32"/>
  <c r="AV6030" i="32"/>
  <c r="AU6030" i="32"/>
  <c r="AT6030" i="32"/>
  <c r="AW6029" i="32"/>
  <c r="AV6029" i="32"/>
  <c r="AU6029" i="32"/>
  <c r="AT6029" i="32"/>
  <c r="AW6028" i="32"/>
  <c r="AV6028" i="32"/>
  <c r="AU6028" i="32"/>
  <c r="AT6028" i="32"/>
  <c r="AW6027" i="32"/>
  <c r="AV6027" i="32"/>
  <c r="AU6027" i="32"/>
  <c r="AT6027" i="32"/>
  <c r="AW6026" i="32"/>
  <c r="AV6026" i="32"/>
  <c r="AU6026" i="32"/>
  <c r="AT6026" i="32"/>
  <c r="AW6025" i="32"/>
  <c r="AV6025" i="32"/>
  <c r="AU6025" i="32"/>
  <c r="AT6025" i="32"/>
  <c r="AW6024" i="32"/>
  <c r="AV6024" i="32"/>
  <c r="AU6024" i="32"/>
  <c r="AT6024" i="32"/>
  <c r="AW6023" i="32"/>
  <c r="AV6023" i="32"/>
  <c r="AU6023" i="32"/>
  <c r="AT6023" i="32"/>
  <c r="AW6022" i="32"/>
  <c r="AV6022" i="32"/>
  <c r="AU6022" i="32"/>
  <c r="AT6022" i="32"/>
  <c r="AW6688" i="32"/>
  <c r="AV6688" i="32"/>
  <c r="AU6688" i="32"/>
  <c r="AT6688" i="32"/>
  <c r="AW6021" i="32"/>
  <c r="AV6021" i="32"/>
  <c r="AU6021" i="32"/>
  <c r="AT6021" i="32"/>
  <c r="AW6020" i="32"/>
  <c r="AV6020" i="32"/>
  <c r="AU6020" i="32"/>
  <c r="AT6020" i="32"/>
  <c r="AW6019" i="32"/>
  <c r="AV6019" i="32"/>
  <c r="AU6019" i="32"/>
  <c r="AT6019" i="32"/>
  <c r="AW6018" i="32"/>
  <c r="AV6018" i="32"/>
  <c r="AU6018" i="32"/>
  <c r="AT6018" i="32"/>
  <c r="AW6017" i="32"/>
  <c r="AV6017" i="32"/>
  <c r="AU6017" i="32"/>
  <c r="AT6017" i="32"/>
  <c r="AW6016" i="32"/>
  <c r="AV6016" i="32"/>
  <c r="AU6016" i="32"/>
  <c r="AT6016" i="32"/>
  <c r="AW6015" i="32"/>
  <c r="AV6015" i="32"/>
  <c r="AU6015" i="32"/>
  <c r="AT6015" i="32"/>
  <c r="AW6014" i="32"/>
  <c r="AV6014" i="32"/>
  <c r="AU6014" i="32"/>
  <c r="AT6014" i="32"/>
  <c r="AW6013" i="32"/>
  <c r="AV6013" i="32"/>
  <c r="AU6013" i="32"/>
  <c r="AT6013" i="32"/>
  <c r="AW6012" i="32"/>
  <c r="AV6012" i="32"/>
  <c r="AU6012" i="32"/>
  <c r="AT6012" i="32"/>
  <c r="AW6011" i="32"/>
  <c r="AV6011" i="32"/>
  <c r="AU6011" i="32"/>
  <c r="AT6011" i="32"/>
  <c r="AW6010" i="32"/>
  <c r="AV6010" i="32"/>
  <c r="AU6010" i="32"/>
  <c r="AT6010" i="32"/>
  <c r="AW6009" i="32"/>
  <c r="AV6009" i="32"/>
  <c r="AU6009" i="32"/>
  <c r="AT6009" i="32"/>
  <c r="AW6008" i="32"/>
  <c r="AV6008" i="32"/>
  <c r="AU6008" i="32"/>
  <c r="AT6008" i="32"/>
  <c r="AW6007" i="32"/>
  <c r="AV6007" i="32"/>
  <c r="AU6007" i="32"/>
  <c r="AT6007" i="32"/>
  <c r="AW6006" i="32"/>
  <c r="AV6006" i="32"/>
  <c r="AU6006" i="32"/>
  <c r="AT6006" i="32"/>
  <c r="AW6005" i="32"/>
  <c r="AV6005" i="32"/>
  <c r="AU6005" i="32"/>
  <c r="AT6005" i="32"/>
  <c r="AW6004" i="32"/>
  <c r="AV6004" i="32"/>
  <c r="AU6004" i="32"/>
  <c r="AT6004" i="32"/>
  <c r="AW6003" i="32"/>
  <c r="AV6003" i="32"/>
  <c r="AU6003" i="32"/>
  <c r="AT6003" i="32"/>
  <c r="AW6002" i="32"/>
  <c r="AV6002" i="32"/>
  <c r="AU6002" i="32"/>
  <c r="AT6002" i="32"/>
  <c r="AW6001" i="32"/>
  <c r="AV6001" i="32"/>
  <c r="AU6001" i="32"/>
  <c r="AT6001" i="32"/>
  <c r="AW6000" i="32"/>
  <c r="AV6000" i="32"/>
  <c r="AU6000" i="32"/>
  <c r="AT6000" i="32"/>
  <c r="AW5999" i="32"/>
  <c r="AV5999" i="32"/>
  <c r="AU5999" i="32"/>
  <c r="AT5999" i="32"/>
  <c r="AW5998" i="32"/>
  <c r="AV5998" i="32"/>
  <c r="AU5998" i="32"/>
  <c r="AT5998" i="32"/>
  <c r="AW5997" i="32"/>
  <c r="AV5997" i="32"/>
  <c r="AU5997" i="32"/>
  <c r="AT5997" i="32"/>
  <c r="AW5996" i="32"/>
  <c r="AV5996" i="32"/>
  <c r="AU5996" i="32"/>
  <c r="AT5996" i="32"/>
  <c r="AW5995" i="32"/>
  <c r="AV5995" i="32"/>
  <c r="AU5995" i="32"/>
  <c r="AT5995" i="32"/>
  <c r="AW5994" i="32"/>
  <c r="AV5994" i="32"/>
  <c r="AU5994" i="32"/>
  <c r="AT5994" i="32"/>
  <c r="AW5993" i="32"/>
  <c r="AV5993" i="32"/>
  <c r="AU5993" i="32"/>
  <c r="AT5993" i="32"/>
  <c r="AW5992" i="32"/>
  <c r="AV5992" i="32"/>
  <c r="AU5992" i="32"/>
  <c r="AT5992" i="32"/>
  <c r="AW5991" i="32"/>
  <c r="AV5991" i="32"/>
  <c r="AU5991" i="32"/>
  <c r="AT5991" i="32"/>
  <c r="AW5990" i="32"/>
  <c r="AV5990" i="32"/>
  <c r="AU5990" i="32"/>
  <c r="AT5990" i="32"/>
  <c r="AW5989" i="32"/>
  <c r="AV5989" i="32"/>
  <c r="AU5989" i="32"/>
  <c r="AT5989" i="32"/>
  <c r="AW5988" i="32"/>
  <c r="AV5988" i="32"/>
  <c r="AU5988" i="32"/>
  <c r="AT5988" i="32"/>
  <c r="AW5987" i="32"/>
  <c r="AV5987" i="32"/>
  <c r="AU5987" i="32"/>
  <c r="AT5987" i="32"/>
  <c r="AW5986" i="32"/>
  <c r="AV5986" i="32"/>
  <c r="AU5986" i="32"/>
  <c r="AT5986" i="32"/>
  <c r="AW5985" i="32"/>
  <c r="AV5985" i="32"/>
  <c r="AU5985" i="32"/>
  <c r="AT5985" i="32"/>
  <c r="AW5984" i="32"/>
  <c r="AV5984" i="32"/>
  <c r="AU5984" i="32"/>
  <c r="AT5984" i="32"/>
  <c r="AW5983" i="32"/>
  <c r="AV5983" i="32"/>
  <c r="AU5983" i="32"/>
  <c r="AT5983" i="32"/>
  <c r="AW5982" i="32"/>
  <c r="AV5982" i="32"/>
  <c r="AU5982" i="32"/>
  <c r="AT5982" i="32"/>
  <c r="AW5981" i="32"/>
  <c r="AV5981" i="32"/>
  <c r="AU5981" i="32"/>
  <c r="AT5981" i="32"/>
  <c r="AW5980" i="32"/>
  <c r="AV5980" i="32"/>
  <c r="AU5980" i="32"/>
  <c r="AT5980" i="32"/>
  <c r="AW5979" i="32"/>
  <c r="AV5979" i="32"/>
  <c r="AU5979" i="32"/>
  <c r="AT5979" i="32"/>
  <c r="AW5978" i="32"/>
  <c r="AV5978" i="32"/>
  <c r="AU5978" i="32"/>
  <c r="AT5978" i="32"/>
  <c r="AW5977" i="32"/>
  <c r="AV5977" i="32"/>
  <c r="AU5977" i="32"/>
  <c r="AT5977" i="32"/>
  <c r="AW5976" i="32"/>
  <c r="AV5976" i="32"/>
  <c r="AU5976" i="32"/>
  <c r="AT5976" i="32"/>
  <c r="AW5975" i="32"/>
  <c r="AV5975" i="32"/>
  <c r="AU5975" i="32"/>
  <c r="AT5975" i="32"/>
  <c r="AW5974" i="32"/>
  <c r="AV5974" i="32"/>
  <c r="AU5974" i="32"/>
  <c r="AT5974" i="32"/>
  <c r="AW5973" i="32"/>
  <c r="AV5973" i="32"/>
  <c r="AU5973" i="32"/>
  <c r="AT5973" i="32"/>
  <c r="AW5972" i="32"/>
  <c r="AV5972" i="32"/>
  <c r="AU5972" i="32"/>
  <c r="AT5972" i="32"/>
  <c r="AW5971" i="32"/>
  <c r="AV5971" i="32"/>
  <c r="AU5971" i="32"/>
  <c r="AT5971" i="32"/>
  <c r="AW6687" i="32"/>
  <c r="AV6687" i="32"/>
  <c r="AU6687" i="32"/>
  <c r="AT6687" i="32"/>
  <c r="AW5970" i="32"/>
  <c r="AV5970" i="32"/>
  <c r="AU5970" i="32"/>
  <c r="AT5970" i="32"/>
  <c r="AW5969" i="32"/>
  <c r="AV5969" i="32"/>
  <c r="AU5969" i="32"/>
  <c r="AT5969" i="32"/>
  <c r="AW5968" i="32"/>
  <c r="AV5968" i="32"/>
  <c r="AU5968" i="32"/>
  <c r="AT5968" i="32"/>
  <c r="AW5967" i="32"/>
  <c r="AV5967" i="32"/>
  <c r="AU5967" i="32"/>
  <c r="AT5967" i="32"/>
  <c r="AW5966" i="32"/>
  <c r="AV5966" i="32"/>
  <c r="AU5966" i="32"/>
  <c r="AT5966" i="32"/>
  <c r="AW5965" i="32"/>
  <c r="AV5965" i="32"/>
  <c r="AU5965" i="32"/>
  <c r="AT5965" i="32"/>
  <c r="AW5964" i="32"/>
  <c r="AV5964" i="32"/>
  <c r="AU5964" i="32"/>
  <c r="AT5964" i="32"/>
  <c r="AW5963" i="32"/>
  <c r="AV5963" i="32"/>
  <c r="AU5963" i="32"/>
  <c r="AT5963" i="32"/>
  <c r="AW6686" i="32"/>
  <c r="AV6686" i="32"/>
  <c r="AU6686" i="32"/>
  <c r="AT6686" i="32"/>
  <c r="AW5962" i="32"/>
  <c r="AV5962" i="32"/>
  <c r="AU5962" i="32"/>
  <c r="AT5962" i="32"/>
  <c r="AW5961" i="32"/>
  <c r="AV5961" i="32"/>
  <c r="AU5961" i="32"/>
  <c r="AT5961" i="32"/>
  <c r="AW6685" i="32"/>
  <c r="AV6685" i="32"/>
  <c r="AU6685" i="32"/>
  <c r="AT6685" i="32"/>
  <c r="AW5960" i="32"/>
  <c r="AV5960" i="32"/>
  <c r="AU5960" i="32"/>
  <c r="AT5960" i="32"/>
  <c r="AW5959" i="32"/>
  <c r="AV5959" i="32"/>
  <c r="AU5959" i="32"/>
  <c r="AT5959" i="32"/>
  <c r="AW5958" i="32"/>
  <c r="AV5958" i="32"/>
  <c r="AU5958" i="32"/>
  <c r="AT5958" i="32"/>
  <c r="AW5957" i="32"/>
  <c r="AV5957" i="32"/>
  <c r="AU5957" i="32"/>
  <c r="AT5957" i="32"/>
  <c r="AW5956" i="32"/>
  <c r="AV5956" i="32"/>
  <c r="AU5956" i="32"/>
  <c r="AT5956" i="32"/>
  <c r="AW5955" i="32"/>
  <c r="AV5955" i="32"/>
  <c r="AU5955" i="32"/>
  <c r="AT5955" i="32"/>
  <c r="AW5954" i="32"/>
  <c r="AV5954" i="32"/>
  <c r="AU5954" i="32"/>
  <c r="AT5954" i="32"/>
  <c r="AW6684" i="32"/>
  <c r="AV6684" i="32"/>
  <c r="AU6684" i="32"/>
  <c r="AT6684" i="32"/>
  <c r="AW5953" i="32"/>
  <c r="AV5953" i="32"/>
  <c r="AU5953" i="32"/>
  <c r="AT5953" i="32"/>
  <c r="AW5952" i="32"/>
  <c r="AV5952" i="32"/>
  <c r="AU5952" i="32"/>
  <c r="AT5952" i="32"/>
  <c r="AW6683" i="32"/>
  <c r="AV6683" i="32"/>
  <c r="AU6683" i="32"/>
  <c r="AT6683" i="32"/>
  <c r="AW5951" i="32"/>
  <c r="AV5951" i="32"/>
  <c r="AU5951" i="32"/>
  <c r="AT5951" i="32"/>
  <c r="AW5950" i="32"/>
  <c r="AV5950" i="32"/>
  <c r="AU5950" i="32"/>
  <c r="AT5950" i="32"/>
  <c r="AW5949" i="32"/>
  <c r="AV5949" i="32"/>
  <c r="AU5949" i="32"/>
  <c r="AT5949" i="32"/>
  <c r="AW5948" i="32"/>
  <c r="AV5948" i="32"/>
  <c r="AU5948" i="32"/>
  <c r="AT5948" i="32"/>
  <c r="AW5947" i="32"/>
  <c r="AV5947" i="32"/>
  <c r="AU5947" i="32"/>
  <c r="AT5947" i="32"/>
  <c r="AW5946" i="32"/>
  <c r="AV5946" i="32"/>
  <c r="AU5946" i="32"/>
  <c r="AT5946" i="32"/>
  <c r="AW5945" i="32"/>
  <c r="AV5945" i="32"/>
  <c r="AU5945" i="32"/>
  <c r="AT5945" i="32"/>
  <c r="AW6682" i="32"/>
  <c r="AV6682" i="32"/>
  <c r="AU6682" i="32"/>
  <c r="AT6682" i="32"/>
  <c r="AW5944" i="32"/>
  <c r="AV5944" i="32"/>
  <c r="AU5944" i="32"/>
  <c r="AT5944" i="32"/>
  <c r="AW5943" i="32"/>
  <c r="AV5943" i="32"/>
  <c r="AU5943" i="32"/>
  <c r="AT5943" i="32"/>
  <c r="AW5942" i="32"/>
  <c r="AV5942" i="32"/>
  <c r="AU5942" i="32"/>
  <c r="AT5942" i="32"/>
  <c r="AW5941" i="32"/>
  <c r="AV5941" i="32"/>
  <c r="AU5941" i="32"/>
  <c r="AT5941" i="32"/>
  <c r="AW5940" i="32"/>
  <c r="AV5940" i="32"/>
  <c r="AU5940" i="32"/>
  <c r="AT5940" i="32"/>
  <c r="AW5939" i="32"/>
  <c r="AV5939" i="32"/>
  <c r="AU5939" i="32"/>
  <c r="AT5939" i="32"/>
  <c r="AW5938" i="32"/>
  <c r="AV5938" i="32"/>
  <c r="AU5938" i="32"/>
  <c r="AT5938" i="32"/>
  <c r="AW5937" i="32"/>
  <c r="AV5937" i="32"/>
  <c r="AU5937" i="32"/>
  <c r="AT5937" i="32"/>
  <c r="AU5936" i="32"/>
  <c r="AT5936" i="32"/>
  <c r="AW5935" i="32"/>
  <c r="AV5935" i="32"/>
  <c r="AU5935" i="32"/>
  <c r="AT5935" i="32"/>
  <c r="AW5934" i="32"/>
  <c r="AV5934" i="32"/>
  <c r="AU5934" i="32"/>
  <c r="AT5934" i="32"/>
  <c r="AW5933" i="32"/>
  <c r="AV5933" i="32"/>
  <c r="AU5933" i="32"/>
  <c r="AT5933" i="32"/>
  <c r="AW5932" i="32"/>
  <c r="AV5932" i="32"/>
  <c r="AU5932" i="32"/>
  <c r="AT5932" i="32"/>
  <c r="AW5931" i="32"/>
  <c r="AV5931" i="32"/>
  <c r="AU5931" i="32"/>
  <c r="AT5931" i="32"/>
  <c r="AW5930" i="32"/>
  <c r="AV5930" i="32"/>
  <c r="AU5930" i="32"/>
  <c r="AT5930" i="32"/>
  <c r="AW5929" i="32"/>
  <c r="AV5929" i="32"/>
  <c r="AU5929" i="32"/>
  <c r="AT5929" i="32"/>
  <c r="AW3352" i="32"/>
  <c r="AV3352" i="32"/>
  <c r="AU3352" i="32"/>
  <c r="AT3352" i="32"/>
  <c r="AW5928" i="32"/>
  <c r="AV5928" i="32"/>
  <c r="AU5928" i="32"/>
  <c r="AT5928" i="32"/>
  <c r="AW5927" i="32"/>
  <c r="AV5927" i="32"/>
  <c r="AU5927" i="32"/>
  <c r="AT5927" i="32"/>
  <c r="AW6681" i="32"/>
  <c r="AV6681" i="32"/>
  <c r="AU6681" i="32"/>
  <c r="AT6681" i="32"/>
  <c r="AW6680" i="32"/>
  <c r="AV6680" i="32"/>
  <c r="AU6680" i="32"/>
  <c r="AT6680" i="32"/>
  <c r="AW5926" i="32"/>
  <c r="AV5926" i="32"/>
  <c r="AU5926" i="32"/>
  <c r="AT5926" i="32"/>
  <c r="AW5925" i="32"/>
  <c r="AV5925" i="32"/>
  <c r="AU5925" i="32"/>
  <c r="AT5925" i="32"/>
  <c r="AW5924" i="32"/>
  <c r="AV5924" i="32"/>
  <c r="AU5924" i="32"/>
  <c r="AT5924" i="32"/>
  <c r="AW5923" i="32"/>
  <c r="AV5923" i="32"/>
  <c r="AU5923" i="32"/>
  <c r="AT5923" i="32"/>
  <c r="AW5922" i="32"/>
  <c r="AV5922" i="32"/>
  <c r="AU5922" i="32"/>
  <c r="AT5922" i="32"/>
  <c r="AW5921" i="32"/>
  <c r="AV5921" i="32"/>
  <c r="AU5921" i="32"/>
  <c r="AT5921" i="32"/>
  <c r="AW5920" i="32"/>
  <c r="AV5920" i="32"/>
  <c r="AU5920" i="32"/>
  <c r="AT5920" i="32"/>
  <c r="AW5919" i="32"/>
  <c r="AV5919" i="32"/>
  <c r="AU5919" i="32"/>
  <c r="AT5919" i="32"/>
  <c r="AW5918" i="32"/>
  <c r="AV5918" i="32"/>
  <c r="AU5918" i="32"/>
  <c r="AT5918" i="32"/>
  <c r="AW5917" i="32"/>
  <c r="AV5917" i="32"/>
  <c r="AU5917" i="32"/>
  <c r="AT5917" i="32"/>
  <c r="AW5916" i="32"/>
  <c r="AV5916" i="32"/>
  <c r="AU5916" i="32"/>
  <c r="AT5916" i="32"/>
  <c r="AW5915" i="32"/>
  <c r="AV5915" i="32"/>
  <c r="AU5915" i="32"/>
  <c r="AT5915" i="32"/>
  <c r="AW5914" i="32"/>
  <c r="AV5914" i="32"/>
  <c r="AU5914" i="32"/>
  <c r="AT5914" i="32"/>
  <c r="AW5913" i="32"/>
  <c r="AV5913" i="32"/>
  <c r="AU5913" i="32"/>
  <c r="AT5913" i="32"/>
  <c r="AW5912" i="32"/>
  <c r="AV5912" i="32"/>
  <c r="AU5912" i="32"/>
  <c r="AT5912" i="32"/>
  <c r="AW5911" i="32"/>
  <c r="AV5911" i="32"/>
  <c r="AU5911" i="32"/>
  <c r="AT5911" i="32"/>
  <c r="AW5910" i="32"/>
  <c r="AV5910" i="32"/>
  <c r="AU5910" i="32"/>
  <c r="AT5910" i="32"/>
  <c r="AW5909" i="32"/>
  <c r="AV5909" i="32"/>
  <c r="AU5909" i="32"/>
  <c r="AT5909" i="32"/>
  <c r="AW6679" i="32"/>
  <c r="AV6679" i="32"/>
  <c r="AU6679" i="32"/>
  <c r="AT6679" i="32"/>
  <c r="AW5908" i="32"/>
  <c r="AV5908" i="32"/>
  <c r="AU5908" i="32"/>
  <c r="AT5908" i="32"/>
  <c r="AW5907" i="32"/>
  <c r="AV5907" i="32"/>
  <c r="AU5907" i="32"/>
  <c r="AT5907" i="32"/>
  <c r="AW5906" i="32"/>
  <c r="AV5906" i="32"/>
  <c r="AU5906" i="32"/>
  <c r="AT5906" i="32"/>
  <c r="AW5905" i="32"/>
  <c r="AV5905" i="32"/>
  <c r="AU5905" i="32"/>
  <c r="AT5905" i="32"/>
  <c r="AW5904" i="32"/>
  <c r="AV5904" i="32"/>
  <c r="AU5904" i="32"/>
  <c r="AT5904" i="32"/>
  <c r="AW5903" i="32"/>
  <c r="AV5903" i="32"/>
  <c r="AU5903" i="32"/>
  <c r="AT5903" i="32"/>
  <c r="AW5902" i="32"/>
  <c r="AV5902" i="32"/>
  <c r="AU5902" i="32"/>
  <c r="AT5902" i="32"/>
  <c r="AW5901" i="32"/>
  <c r="AV5901" i="32"/>
  <c r="AU5901" i="32"/>
  <c r="AT5901" i="32"/>
  <c r="AW5900" i="32"/>
  <c r="AV5900" i="32"/>
  <c r="AU5900" i="32"/>
  <c r="AT5900" i="32"/>
  <c r="AW6678" i="32"/>
  <c r="AV6678" i="32"/>
  <c r="AU6678" i="32"/>
  <c r="AT6678" i="32"/>
  <c r="AW5899" i="32"/>
  <c r="AV5899" i="32"/>
  <c r="AU5899" i="32"/>
  <c r="AT5899" i="32"/>
  <c r="AW5898" i="32"/>
  <c r="AV5898" i="32"/>
  <c r="AU5898" i="32"/>
  <c r="AT5898" i="32"/>
  <c r="AW5897" i="32"/>
  <c r="AV5897" i="32"/>
  <c r="AU5897" i="32"/>
  <c r="AT5897" i="32"/>
  <c r="AW5896" i="32"/>
  <c r="AV5896" i="32"/>
  <c r="AU5896" i="32"/>
  <c r="AT5896" i="32"/>
  <c r="AW5895" i="32"/>
  <c r="AV5895" i="32"/>
  <c r="AU5895" i="32"/>
  <c r="AT5895" i="32"/>
  <c r="AW5894" i="32"/>
  <c r="AV5894" i="32"/>
  <c r="AU5894" i="32"/>
  <c r="AT5894" i="32"/>
  <c r="AW5893" i="32"/>
  <c r="AV5893" i="32"/>
  <c r="AU5893" i="32"/>
  <c r="AT5893" i="32"/>
  <c r="AW5892" i="32"/>
  <c r="AV5892" i="32"/>
  <c r="AU5892" i="32"/>
  <c r="AT5892" i="32"/>
  <c r="AW5891" i="32"/>
  <c r="AV5891" i="32"/>
  <c r="AU5891" i="32"/>
  <c r="AT5891" i="32"/>
  <c r="AW5890" i="32"/>
  <c r="AV5890" i="32"/>
  <c r="AU5890" i="32"/>
  <c r="AT5890" i="32"/>
  <c r="AW5889" i="32"/>
  <c r="AV5889" i="32"/>
  <c r="AU5889" i="32"/>
  <c r="AT5889" i="32"/>
  <c r="AW5888" i="32"/>
  <c r="AV5888" i="32"/>
  <c r="AU5888" i="32"/>
  <c r="AT5888" i="32"/>
  <c r="AW5887" i="32"/>
  <c r="AV5887" i="32"/>
  <c r="AU5887" i="32"/>
  <c r="AT5887" i="32"/>
  <c r="AW5886" i="32"/>
  <c r="AV5886" i="32"/>
  <c r="AU5886" i="32"/>
  <c r="AT5886" i="32"/>
  <c r="AW5885" i="32"/>
  <c r="AV5885" i="32"/>
  <c r="AU5885" i="32"/>
  <c r="AT5885" i="32"/>
  <c r="AW5884" i="32"/>
  <c r="AV5884" i="32"/>
  <c r="AU5884" i="32"/>
  <c r="AT5884" i="32"/>
  <c r="AW5883" i="32"/>
  <c r="AV5883" i="32"/>
  <c r="AU5883" i="32"/>
  <c r="AT5883" i="32"/>
  <c r="AW5882" i="32"/>
  <c r="AV5882" i="32"/>
  <c r="AU5882" i="32"/>
  <c r="AT5882" i="32"/>
  <c r="AW5881" i="32"/>
  <c r="AV5881" i="32"/>
  <c r="AU5881" i="32"/>
  <c r="AT5881" i="32"/>
  <c r="AW5880" i="32"/>
  <c r="AV5880" i="32"/>
  <c r="AU5880" i="32"/>
  <c r="AT5880" i="32"/>
  <c r="AW5879" i="32"/>
  <c r="AV5879" i="32"/>
  <c r="AU5879" i="32"/>
  <c r="AT5879" i="32"/>
  <c r="AW5878" i="32"/>
  <c r="AV5878" i="32"/>
  <c r="AU5878" i="32"/>
  <c r="AT5878" i="32"/>
  <c r="AW5877" i="32"/>
  <c r="AV5877" i="32"/>
  <c r="AU5877" i="32"/>
  <c r="AT5877" i="32"/>
  <c r="AW5876" i="32"/>
  <c r="AV5876" i="32"/>
  <c r="AU5876" i="32"/>
  <c r="AT5876" i="32"/>
  <c r="AW5875" i="32"/>
  <c r="AV5875" i="32"/>
  <c r="AU5875" i="32"/>
  <c r="AT5875" i="32"/>
  <c r="AW5874" i="32"/>
  <c r="AV5874" i="32"/>
  <c r="AU5874" i="32"/>
  <c r="AT5874" i="32"/>
  <c r="AW5873" i="32"/>
  <c r="AV5873" i="32"/>
  <c r="AU5873" i="32"/>
  <c r="AT5873" i="32"/>
  <c r="AW5872" i="32"/>
  <c r="AV5872" i="32"/>
  <c r="AU5872" i="32"/>
  <c r="AT5872" i="32"/>
  <c r="AW5871" i="32"/>
  <c r="AV5871" i="32"/>
  <c r="AU5871" i="32"/>
  <c r="AT5871" i="32"/>
  <c r="AW5870" i="32"/>
  <c r="AV5870" i="32"/>
  <c r="AU5870" i="32"/>
  <c r="AT5870" i="32"/>
  <c r="AW5869" i="32"/>
  <c r="AV5869" i="32"/>
  <c r="AU5869" i="32"/>
  <c r="AT5869" i="32"/>
  <c r="AW5868" i="32"/>
  <c r="AV5868" i="32"/>
  <c r="AU5868" i="32"/>
  <c r="AT5868" i="32"/>
  <c r="AW5867" i="32"/>
  <c r="AV5867" i="32"/>
  <c r="AU5867" i="32"/>
  <c r="AT5867" i="32"/>
  <c r="AW5866" i="32"/>
  <c r="AV5866" i="32"/>
  <c r="AU5866" i="32"/>
  <c r="AT5866" i="32"/>
  <c r="AW5865" i="32"/>
  <c r="AV5865" i="32"/>
  <c r="AU5865" i="32"/>
  <c r="AT5865" i="32"/>
  <c r="AW5864" i="32"/>
  <c r="AV5864" i="32"/>
  <c r="AU5864" i="32"/>
  <c r="AT5864" i="32"/>
  <c r="AW5863" i="32"/>
  <c r="AV5863" i="32"/>
  <c r="AU5863" i="32"/>
  <c r="AT5863" i="32"/>
  <c r="AW5862" i="32"/>
  <c r="AV5862" i="32"/>
  <c r="AU5862" i="32"/>
  <c r="AT5862" i="32"/>
  <c r="AW5861" i="32"/>
  <c r="AV5861" i="32"/>
  <c r="AU5861" i="32"/>
  <c r="AT5861" i="32"/>
  <c r="AW5860" i="32"/>
  <c r="AV5860" i="32"/>
  <c r="AU5860" i="32"/>
  <c r="AT5860" i="32"/>
  <c r="AW5859" i="32"/>
  <c r="AV5859" i="32"/>
  <c r="AU5859" i="32"/>
  <c r="AT5859" i="32"/>
  <c r="AW5858" i="32"/>
  <c r="AV5858" i="32"/>
  <c r="AU5858" i="32"/>
  <c r="AT5858" i="32"/>
  <c r="AW5857" i="32"/>
  <c r="AV5857" i="32"/>
  <c r="AU5857" i="32"/>
  <c r="AT5857" i="32"/>
  <c r="AW5856" i="32"/>
  <c r="AV5856" i="32"/>
  <c r="AU5856" i="32"/>
  <c r="AT5856" i="32"/>
  <c r="AW5855" i="32"/>
  <c r="AV5855" i="32"/>
  <c r="AU5855" i="32"/>
  <c r="AT5855" i="32"/>
  <c r="AW5854" i="32"/>
  <c r="AV5854" i="32"/>
  <c r="AU5854" i="32"/>
  <c r="AT5854" i="32"/>
  <c r="AW5853" i="32"/>
  <c r="AV5853" i="32"/>
  <c r="AU5853" i="32"/>
  <c r="AT5853" i="32"/>
  <c r="AW5852" i="32"/>
  <c r="AV5852" i="32"/>
  <c r="AU5852" i="32"/>
  <c r="AT5852" i="32"/>
  <c r="AW5851" i="32"/>
  <c r="AV5851" i="32"/>
  <c r="AU5851" i="32"/>
  <c r="AT5851" i="32"/>
  <c r="AW5850" i="32"/>
  <c r="AV5850" i="32"/>
  <c r="AU5850" i="32"/>
  <c r="AT5850" i="32"/>
  <c r="AW5849" i="32"/>
  <c r="AV5849" i="32"/>
  <c r="AU5849" i="32"/>
  <c r="AT5849" i="32"/>
  <c r="AW5848" i="32"/>
  <c r="AV5848" i="32"/>
  <c r="AU5848" i="32"/>
  <c r="AT5848" i="32"/>
  <c r="AW5847" i="32"/>
  <c r="AV5847" i="32"/>
  <c r="AU5847" i="32"/>
  <c r="AT5847" i="32"/>
  <c r="AW5846" i="32"/>
  <c r="AV5846" i="32"/>
  <c r="AU5846" i="32"/>
  <c r="AT5846" i="32"/>
  <c r="AW5845" i="32"/>
  <c r="AV5845" i="32"/>
  <c r="AU5845" i="32"/>
  <c r="AT5845" i="32"/>
  <c r="AW5844" i="32"/>
  <c r="AV5844" i="32"/>
  <c r="AU5844" i="32"/>
  <c r="AT5844" i="32"/>
  <c r="AW5843" i="32"/>
  <c r="AV5843" i="32"/>
  <c r="AU5843" i="32"/>
  <c r="AT5843" i="32"/>
  <c r="AW5842" i="32"/>
  <c r="AV5842" i="32"/>
  <c r="AU5842" i="32"/>
  <c r="AT5842" i="32"/>
  <c r="AW5841" i="32"/>
  <c r="AV5841" i="32"/>
  <c r="AU5841" i="32"/>
  <c r="AT5841" i="32"/>
  <c r="AW5840" i="32"/>
  <c r="AV5840" i="32"/>
  <c r="AU5840" i="32"/>
  <c r="AT5840" i="32"/>
  <c r="AW5839" i="32"/>
  <c r="AV5839" i="32"/>
  <c r="AU5839" i="32"/>
  <c r="AT5839" i="32"/>
  <c r="AW5838" i="32"/>
  <c r="AV5838" i="32"/>
  <c r="AU5838" i="32"/>
  <c r="AT5838" i="32"/>
  <c r="AW5837" i="32"/>
  <c r="AV5837" i="32"/>
  <c r="AU5837" i="32"/>
  <c r="AT5837" i="32"/>
  <c r="AW5836" i="32"/>
  <c r="AV5836" i="32"/>
  <c r="AU5836" i="32"/>
  <c r="AT5836" i="32"/>
  <c r="AW5835" i="32"/>
  <c r="AV5835" i="32"/>
  <c r="AU5835" i="32"/>
  <c r="AT5835" i="32"/>
  <c r="AW5834" i="32"/>
  <c r="AV5834" i="32"/>
  <c r="AU5834" i="32"/>
  <c r="AT5834" i="32"/>
  <c r="AW5833" i="32"/>
  <c r="AV5833" i="32"/>
  <c r="AU5833" i="32"/>
  <c r="AT5833" i="32"/>
  <c r="AW5832" i="32"/>
  <c r="AV5832" i="32"/>
  <c r="AU5832" i="32"/>
  <c r="AT5832" i="32"/>
  <c r="AW5831" i="32"/>
  <c r="AV5831" i="32"/>
  <c r="AU5831" i="32"/>
  <c r="AT5831" i="32"/>
  <c r="AW5830" i="32"/>
  <c r="AV5830" i="32"/>
  <c r="AU5830" i="32"/>
  <c r="AT5830" i="32"/>
  <c r="AW5829" i="32"/>
  <c r="AV5829" i="32"/>
  <c r="AU5829" i="32"/>
  <c r="AT5829" i="32"/>
  <c r="AW5828" i="32"/>
  <c r="AV5828" i="32"/>
  <c r="AU5828" i="32"/>
  <c r="AT5828" i="32"/>
  <c r="AW5827" i="32"/>
  <c r="AV5827" i="32"/>
  <c r="AU5827" i="32"/>
  <c r="AT5827" i="32"/>
  <c r="AW5826" i="32"/>
  <c r="AV5826" i="32"/>
  <c r="AU5826" i="32"/>
  <c r="AT5826" i="32"/>
  <c r="AW5825" i="32"/>
  <c r="AV5825" i="32"/>
  <c r="AU5825" i="32"/>
  <c r="AT5825" i="32"/>
  <c r="AW5824" i="32"/>
  <c r="AV5824" i="32"/>
  <c r="AU5824" i="32"/>
  <c r="AT5824" i="32"/>
  <c r="AW5823" i="32"/>
  <c r="AV5823" i="32"/>
  <c r="AU5823" i="32"/>
  <c r="AT5823" i="32"/>
  <c r="AW5822" i="32"/>
  <c r="AV5822" i="32"/>
  <c r="AU5822" i="32"/>
  <c r="AT5822" i="32"/>
  <c r="AW5821" i="32"/>
  <c r="AV5821" i="32"/>
  <c r="AU5821" i="32"/>
  <c r="AT5821" i="32"/>
  <c r="AW5820" i="32"/>
  <c r="AV5820" i="32"/>
  <c r="AU5820" i="32"/>
  <c r="AT5820" i="32"/>
  <c r="AW5819" i="32"/>
  <c r="AV5819" i="32"/>
  <c r="AU5819" i="32"/>
  <c r="AT5819" i="32"/>
  <c r="AW5818" i="32"/>
  <c r="AV5818" i="32"/>
  <c r="AU5818" i="32"/>
  <c r="AT5818" i="32"/>
  <c r="AW5817" i="32"/>
  <c r="AV5817" i="32"/>
  <c r="AU5817" i="32"/>
  <c r="AT5817" i="32"/>
  <c r="AW5816" i="32"/>
  <c r="AV5816" i="32"/>
  <c r="AU5816" i="32"/>
  <c r="AT5816" i="32"/>
  <c r="AW5815" i="32"/>
  <c r="AV5815" i="32"/>
  <c r="AU5815" i="32"/>
  <c r="AT5815" i="32"/>
  <c r="AW6677" i="32"/>
  <c r="AV6677" i="32"/>
  <c r="AU6677" i="32"/>
  <c r="AT6677" i="32"/>
  <c r="AW5814" i="32"/>
  <c r="AV5814" i="32"/>
  <c r="AU5814" i="32"/>
  <c r="AT5814" i="32"/>
  <c r="AW5813" i="32"/>
  <c r="AV5813" i="32"/>
  <c r="AU5813" i="32"/>
  <c r="AT5813" i="32"/>
  <c r="AW5812" i="32"/>
  <c r="AV5812" i="32"/>
  <c r="AU5812" i="32"/>
  <c r="AT5812" i="32"/>
  <c r="AW5811" i="32"/>
  <c r="AV5811" i="32"/>
  <c r="AU5811" i="32"/>
  <c r="AT5811" i="32"/>
  <c r="AW5810" i="32"/>
  <c r="AV5810" i="32"/>
  <c r="AU5810" i="32"/>
  <c r="AT5810" i="32"/>
  <c r="AW5809" i="32"/>
  <c r="AV5809" i="32"/>
  <c r="AU5809" i="32"/>
  <c r="AT5809" i="32"/>
  <c r="AW5808" i="32"/>
  <c r="AV5808" i="32"/>
  <c r="AU5808" i="32"/>
  <c r="AT5808" i="32"/>
  <c r="AW5807" i="32"/>
  <c r="AV5807" i="32"/>
  <c r="AU5807" i="32"/>
  <c r="AT5807" i="32"/>
  <c r="AW5806" i="32"/>
  <c r="AV5806" i="32"/>
  <c r="AU5806" i="32"/>
  <c r="AT5806" i="32"/>
  <c r="AW5805" i="32"/>
  <c r="AV5805" i="32"/>
  <c r="AU5805" i="32"/>
  <c r="AT5805" i="32"/>
  <c r="AW5804" i="32"/>
  <c r="AV5804" i="32"/>
  <c r="AU5804" i="32"/>
  <c r="AT5804" i="32"/>
  <c r="AW5803" i="32"/>
  <c r="AV5803" i="32"/>
  <c r="AU5803" i="32"/>
  <c r="AT5803" i="32"/>
  <c r="AW5802" i="32"/>
  <c r="AV5802" i="32"/>
  <c r="AU5802" i="32"/>
  <c r="AT5802" i="32"/>
  <c r="AW5801" i="32"/>
  <c r="AV5801" i="32"/>
  <c r="AU5801" i="32"/>
  <c r="AT5801" i="32"/>
  <c r="AW5800" i="32"/>
  <c r="AV5800" i="32"/>
  <c r="AU5800" i="32"/>
  <c r="AT5800" i="32"/>
  <c r="AW5799" i="32"/>
  <c r="AV5799" i="32"/>
  <c r="AU5799" i="32"/>
  <c r="AT5799" i="32"/>
  <c r="AW5798" i="32"/>
  <c r="AV5798" i="32"/>
  <c r="AU5798" i="32"/>
  <c r="AT5798" i="32"/>
  <c r="AW5797" i="32"/>
  <c r="AV5797" i="32"/>
  <c r="AU5797" i="32"/>
  <c r="AT5797" i="32"/>
  <c r="AW5796" i="32"/>
  <c r="AV5796" i="32"/>
  <c r="AU5796" i="32"/>
  <c r="AT5796" i="32"/>
  <c r="AW5795" i="32"/>
  <c r="AV5795" i="32"/>
  <c r="AU5795" i="32"/>
  <c r="AT5795" i="32"/>
  <c r="AW5794" i="32"/>
  <c r="AV5794" i="32"/>
  <c r="AU5794" i="32"/>
  <c r="AT5794" i="32"/>
  <c r="AW5793" i="32"/>
  <c r="AV5793" i="32"/>
  <c r="AU5793" i="32"/>
  <c r="AT5793" i="32"/>
  <c r="AW5792" i="32"/>
  <c r="AV5792" i="32"/>
  <c r="AU5792" i="32"/>
  <c r="AT5792" i="32"/>
  <c r="AW5791" i="32"/>
  <c r="AV5791" i="32"/>
  <c r="AU5791" i="32"/>
  <c r="AT5791" i="32"/>
  <c r="AW5790" i="32"/>
  <c r="AV5790" i="32"/>
  <c r="AU5790" i="32"/>
  <c r="AT5790" i="32"/>
  <c r="AW5789" i="32"/>
  <c r="AV5789" i="32"/>
  <c r="AU5789" i="32"/>
  <c r="AT5789" i="32"/>
  <c r="AW5788" i="32"/>
  <c r="AV5788" i="32"/>
  <c r="AU5788" i="32"/>
  <c r="AT5788" i="32"/>
  <c r="AW5787" i="32"/>
  <c r="AV5787" i="32"/>
  <c r="AU5787" i="32"/>
  <c r="AT5787" i="32"/>
  <c r="AW5786" i="32"/>
  <c r="AV5786" i="32"/>
  <c r="AU5786" i="32"/>
  <c r="AT5786" i="32"/>
  <c r="AW5785" i="32"/>
  <c r="AV5785" i="32"/>
  <c r="AU5785" i="32"/>
  <c r="AT5785" i="32"/>
  <c r="AW5784" i="32"/>
  <c r="AV5784" i="32"/>
  <c r="AU5784" i="32"/>
  <c r="AT5784" i="32"/>
  <c r="AW5783" i="32"/>
  <c r="AV5783" i="32"/>
  <c r="AU5783" i="32"/>
  <c r="AT5783" i="32"/>
  <c r="AW5782" i="32"/>
  <c r="AV5782" i="32"/>
  <c r="AU5782" i="32"/>
  <c r="AT5782" i="32"/>
  <c r="AW6676" i="32"/>
  <c r="AV6676" i="32"/>
  <c r="AU6676" i="32"/>
  <c r="AT6676" i="32"/>
  <c r="AW5781" i="32"/>
  <c r="AV5781" i="32"/>
  <c r="AU5781" i="32"/>
  <c r="AT5781" i="32"/>
  <c r="AW5780" i="32"/>
  <c r="AV5780" i="32"/>
  <c r="AU5780" i="32"/>
  <c r="AT5780" i="32"/>
  <c r="AW5779" i="32"/>
  <c r="AV5779" i="32"/>
  <c r="AU5779" i="32"/>
  <c r="AT5779" i="32"/>
  <c r="AW5778" i="32"/>
  <c r="AV5778" i="32"/>
  <c r="AU5778" i="32"/>
  <c r="AT5778" i="32"/>
  <c r="AW5777" i="32"/>
  <c r="AV5777" i="32"/>
  <c r="AU5777" i="32"/>
  <c r="AT5777" i="32"/>
  <c r="AW5776" i="32"/>
  <c r="AV5776" i="32"/>
  <c r="AU5776" i="32"/>
  <c r="AT5776" i="32"/>
  <c r="AW5775" i="32"/>
  <c r="AV5775" i="32"/>
  <c r="AU5775" i="32"/>
  <c r="AT5775" i="32"/>
  <c r="AW5774" i="32"/>
  <c r="AV5774" i="32"/>
  <c r="AU5774" i="32"/>
  <c r="AT5774" i="32"/>
  <c r="AW5773" i="32"/>
  <c r="AV5773" i="32"/>
  <c r="AU5773" i="32"/>
  <c r="AT5773" i="32"/>
  <c r="AW5772" i="32"/>
  <c r="AV5772" i="32"/>
  <c r="AU5772" i="32"/>
  <c r="AT5772" i="32"/>
  <c r="AW5771" i="32"/>
  <c r="AV5771" i="32"/>
  <c r="AU5771" i="32"/>
  <c r="AT5771" i="32"/>
  <c r="AW5770" i="32"/>
  <c r="AV5770" i="32"/>
  <c r="AU5770" i="32"/>
  <c r="AT5770" i="32"/>
  <c r="AW5769" i="32"/>
  <c r="AV5769" i="32"/>
  <c r="AU5769" i="32"/>
  <c r="AT5769" i="32"/>
  <c r="AW5768" i="32"/>
  <c r="AV5768" i="32"/>
  <c r="AU5768" i="32"/>
  <c r="AT5768" i="32"/>
  <c r="AW5767" i="32"/>
  <c r="AV5767" i="32"/>
  <c r="AU5767" i="32"/>
  <c r="AT5767" i="32"/>
  <c r="AW5766" i="32"/>
  <c r="AV5766" i="32"/>
  <c r="AU5766" i="32"/>
  <c r="AT5766" i="32"/>
  <c r="AW5765" i="32"/>
  <c r="AV5765" i="32"/>
  <c r="AU5765" i="32"/>
  <c r="AT5765" i="32"/>
  <c r="AW6675" i="32"/>
  <c r="AV6675" i="32"/>
  <c r="AU6675" i="32"/>
  <c r="AT6675" i="32"/>
  <c r="AW5764" i="32"/>
  <c r="AV5764" i="32"/>
  <c r="AU5764" i="32"/>
  <c r="AT5764" i="32"/>
  <c r="AW5763" i="32"/>
  <c r="AV5763" i="32"/>
  <c r="AU5763" i="32"/>
  <c r="AT5763" i="32"/>
  <c r="AW5762" i="32"/>
  <c r="AV5762" i="32"/>
  <c r="AU5762" i="32"/>
  <c r="AT5762" i="32"/>
  <c r="AW5761" i="32"/>
  <c r="AV5761" i="32"/>
  <c r="AU5761" i="32"/>
  <c r="AT5761" i="32"/>
  <c r="AW5760" i="32"/>
  <c r="AV5760" i="32"/>
  <c r="AU5760" i="32"/>
  <c r="AT5760" i="32"/>
  <c r="AW5759" i="32"/>
  <c r="AV5759" i="32"/>
  <c r="AU5759" i="32"/>
  <c r="AT5759" i="32"/>
  <c r="AW5758" i="32"/>
  <c r="AV5758" i="32"/>
  <c r="AU5758" i="32"/>
  <c r="AT5758" i="32"/>
  <c r="AW5757" i="32"/>
  <c r="AV5757" i="32"/>
  <c r="AU5757" i="32"/>
  <c r="AT5757" i="32"/>
  <c r="AW5756" i="32"/>
  <c r="AV5756" i="32"/>
  <c r="AU5756" i="32"/>
  <c r="AT5756" i="32"/>
  <c r="AW5755" i="32"/>
  <c r="AV5755" i="32"/>
  <c r="AU5755" i="32"/>
  <c r="AT5755" i="32"/>
  <c r="AW5754" i="32"/>
  <c r="AV5754" i="32"/>
  <c r="AU5754" i="32"/>
  <c r="AT5754" i="32"/>
  <c r="AW5753" i="32"/>
  <c r="AV5753" i="32"/>
  <c r="AU5753" i="32"/>
  <c r="AT5753" i="32"/>
  <c r="AW5752" i="32"/>
  <c r="AV5752" i="32"/>
  <c r="AU5752" i="32"/>
  <c r="AT5752" i="32"/>
  <c r="AW5751" i="32"/>
  <c r="AV5751" i="32"/>
  <c r="AU5751" i="32"/>
  <c r="AT5751" i="32"/>
  <c r="AW5750" i="32"/>
  <c r="AV5750" i="32"/>
  <c r="AU5750" i="32"/>
  <c r="AT5750" i="32"/>
  <c r="AW5749" i="32"/>
  <c r="AV5749" i="32"/>
  <c r="AU5749" i="32"/>
  <c r="AT5749" i="32"/>
  <c r="AW5748" i="32"/>
  <c r="AV5748" i="32"/>
  <c r="AU5748" i="32"/>
  <c r="AT5748" i="32"/>
  <c r="AW5747" i="32"/>
  <c r="AV5747" i="32"/>
  <c r="AU5747" i="32"/>
  <c r="AT5747" i="32"/>
  <c r="AW5746" i="32"/>
  <c r="AV5746" i="32"/>
  <c r="AU5746" i="32"/>
  <c r="AT5746" i="32"/>
  <c r="AW5745" i="32"/>
  <c r="AV5745" i="32"/>
  <c r="AU5745" i="32"/>
  <c r="AT5745" i="32"/>
  <c r="AW5744" i="32"/>
  <c r="AV5744" i="32"/>
  <c r="AU5744" i="32"/>
  <c r="AT5744" i="32"/>
  <c r="AW5743" i="32"/>
  <c r="AV5743" i="32"/>
  <c r="AU5743" i="32"/>
  <c r="AT5743" i="32"/>
  <c r="AW5742" i="32"/>
  <c r="AV5742" i="32"/>
  <c r="AU5742" i="32"/>
  <c r="AT5742" i="32"/>
  <c r="AW5741" i="32"/>
  <c r="AV5741" i="32"/>
  <c r="AU5741" i="32"/>
  <c r="AT5741" i="32"/>
  <c r="AW5740" i="32"/>
  <c r="AV5740" i="32"/>
  <c r="AU5740" i="32"/>
  <c r="AT5740" i="32"/>
  <c r="AW5739" i="32"/>
  <c r="AV5739" i="32"/>
  <c r="AU5739" i="32"/>
  <c r="AT5739" i="32"/>
  <c r="AW5738" i="32"/>
  <c r="AV5738" i="32"/>
  <c r="AU5738" i="32"/>
  <c r="AT5738" i="32"/>
  <c r="AW5737" i="32"/>
  <c r="AV5737" i="32"/>
  <c r="AU5737" i="32"/>
  <c r="AT5737" i="32"/>
  <c r="AW5736" i="32"/>
  <c r="AV5736" i="32"/>
  <c r="AU5736" i="32"/>
  <c r="AT5736" i="32"/>
  <c r="AW5735" i="32"/>
  <c r="AV5735" i="32"/>
  <c r="AU5735" i="32"/>
  <c r="AT5735" i="32"/>
  <c r="AW5734" i="32"/>
  <c r="AV5734" i="32"/>
  <c r="AU5734" i="32"/>
  <c r="AT5734" i="32"/>
  <c r="AW6674" i="32"/>
  <c r="AV6674" i="32"/>
  <c r="AU6674" i="32"/>
  <c r="AT6674" i="32"/>
  <c r="AW6673" i="32"/>
  <c r="AV6673" i="32"/>
  <c r="AU6673" i="32"/>
  <c r="AT6673" i="32"/>
  <c r="AW5733" i="32"/>
  <c r="AV5733" i="32"/>
  <c r="AU5733" i="32"/>
  <c r="AT5733" i="32"/>
  <c r="AW5732" i="32"/>
  <c r="AV5732" i="32"/>
  <c r="AU5732" i="32"/>
  <c r="AT5732" i="32"/>
  <c r="AW5731" i="32"/>
  <c r="AV5731" i="32"/>
  <c r="AU5731" i="32"/>
  <c r="AT5731" i="32"/>
  <c r="AW5730" i="32"/>
  <c r="AV5730" i="32"/>
  <c r="AU5730" i="32"/>
  <c r="AT5730" i="32"/>
  <c r="AW5729" i="32"/>
  <c r="AV5729" i="32"/>
  <c r="AU5729" i="32"/>
  <c r="AT5729" i="32"/>
  <c r="AW5728" i="32"/>
  <c r="AV5728" i="32"/>
  <c r="AU5728" i="32"/>
  <c r="AT5728" i="32"/>
  <c r="AW5727" i="32"/>
  <c r="AV5727" i="32"/>
  <c r="AU5727" i="32"/>
  <c r="AT5727" i="32"/>
  <c r="AW5726" i="32"/>
  <c r="AV5726" i="32"/>
  <c r="AU5726" i="32"/>
  <c r="AT5726" i="32"/>
  <c r="AW5725" i="32"/>
  <c r="AV5725" i="32"/>
  <c r="AU5725" i="32"/>
  <c r="AT5725" i="32"/>
  <c r="AW5724" i="32"/>
  <c r="AV5724" i="32"/>
  <c r="AU5724" i="32"/>
  <c r="AT5724" i="32"/>
  <c r="AW5723" i="32"/>
  <c r="AV5723" i="32"/>
  <c r="AU5723" i="32"/>
  <c r="AT5723" i="32"/>
  <c r="AW5722" i="32"/>
  <c r="AV5722" i="32"/>
  <c r="AU5722" i="32"/>
  <c r="AT5722" i="32"/>
  <c r="AW5721" i="32"/>
  <c r="AV5721" i="32"/>
  <c r="AU5721" i="32"/>
  <c r="AT5721" i="32"/>
  <c r="AW5720" i="32"/>
  <c r="AV5720" i="32"/>
  <c r="AU5720" i="32"/>
  <c r="AT5720" i="32"/>
  <c r="AW5719" i="32"/>
  <c r="AV5719" i="32"/>
  <c r="AU5719" i="32"/>
  <c r="AT5719" i="32"/>
  <c r="AW5718" i="32"/>
  <c r="AV5718" i="32"/>
  <c r="AU5718" i="32"/>
  <c r="AT5718" i="32"/>
  <c r="AW5717" i="32"/>
  <c r="AV5717" i="32"/>
  <c r="AU5717" i="32"/>
  <c r="AT5717" i="32"/>
  <c r="AW5716" i="32"/>
  <c r="AV5716" i="32"/>
  <c r="AU5716" i="32"/>
  <c r="AT5716" i="32"/>
  <c r="AW5715" i="32"/>
  <c r="AV5715" i="32"/>
  <c r="AU5715" i="32"/>
  <c r="AT5715" i="32"/>
  <c r="AW6672" i="32"/>
  <c r="AV6672" i="32"/>
  <c r="AU6672" i="32"/>
  <c r="AT6672" i="32"/>
  <c r="AW5714" i="32"/>
  <c r="AV5714" i="32"/>
  <c r="AU5714" i="32"/>
  <c r="AT5714" i="32"/>
  <c r="AW5713" i="32"/>
  <c r="AV5713" i="32"/>
  <c r="AU5713" i="32"/>
  <c r="AT5713" i="32"/>
  <c r="AW5712" i="32"/>
  <c r="AV5712" i="32"/>
  <c r="AU5712" i="32"/>
  <c r="AT5712" i="32"/>
  <c r="AW5711" i="32"/>
  <c r="AV5711" i="32"/>
  <c r="AU5711" i="32"/>
  <c r="AT5711" i="32"/>
  <c r="AW5710" i="32"/>
  <c r="AV5710" i="32"/>
  <c r="AU5710" i="32"/>
  <c r="AT5710" i="32"/>
  <c r="AW5709" i="32"/>
  <c r="AV5709" i="32"/>
  <c r="AU5709" i="32"/>
  <c r="AT5709" i="32"/>
  <c r="AW5708" i="32"/>
  <c r="AV5708" i="32"/>
  <c r="AU5708" i="32"/>
  <c r="AT5708" i="32"/>
  <c r="AW5707" i="32"/>
  <c r="AV5707" i="32"/>
  <c r="AU5707" i="32"/>
  <c r="AT5707" i="32"/>
  <c r="AW5706" i="32"/>
  <c r="AV5706" i="32"/>
  <c r="AU5706" i="32"/>
  <c r="AT5706" i="32"/>
  <c r="AW5705" i="32"/>
  <c r="AV5705" i="32"/>
  <c r="AU5705" i="32"/>
  <c r="AT5705" i="32"/>
  <c r="AW5704" i="32"/>
  <c r="AV5704" i="32"/>
  <c r="AU5704" i="32"/>
  <c r="AT5704" i="32"/>
  <c r="AW5703" i="32"/>
  <c r="AV5703" i="32"/>
  <c r="AU5703" i="32"/>
  <c r="AT5703" i="32"/>
  <c r="AW5702" i="32"/>
  <c r="AV5702" i="32"/>
  <c r="AU5702" i="32"/>
  <c r="AT5702" i="32"/>
  <c r="AW5701" i="32"/>
  <c r="AV5701" i="32"/>
  <c r="AU5701" i="32"/>
  <c r="AT5701" i="32"/>
  <c r="AW5700" i="32"/>
  <c r="AV5700" i="32"/>
  <c r="AU5700" i="32"/>
  <c r="AT5700" i="32"/>
  <c r="AW5699" i="32"/>
  <c r="AV5699" i="32"/>
  <c r="AU5699" i="32"/>
  <c r="AT5699" i="32"/>
  <c r="AW5698" i="32"/>
  <c r="AV5698" i="32"/>
  <c r="AU5698" i="32"/>
  <c r="AT5698" i="32"/>
  <c r="AW5697" i="32"/>
  <c r="AV5697" i="32"/>
  <c r="AU5697" i="32"/>
  <c r="AT5697" i="32"/>
  <c r="AW5696" i="32"/>
  <c r="AV5696" i="32"/>
  <c r="AU5696" i="32"/>
  <c r="AT5696" i="32"/>
  <c r="AW5695" i="32"/>
  <c r="AV5695" i="32"/>
  <c r="AU5695" i="32"/>
  <c r="AT5695" i="32"/>
  <c r="AW5694" i="32"/>
  <c r="AV5694" i="32"/>
  <c r="AU5694" i="32"/>
  <c r="AT5694" i="32"/>
  <c r="AW5693" i="32"/>
  <c r="AV5693" i="32"/>
  <c r="AU5693" i="32"/>
  <c r="AT5693" i="32"/>
  <c r="AW5692" i="32"/>
  <c r="AV5692" i="32"/>
  <c r="AU5692" i="32"/>
  <c r="AT5692" i="32"/>
  <c r="AW5691" i="32"/>
  <c r="AV5691" i="32"/>
  <c r="AU5691" i="32"/>
  <c r="AT5691" i="32"/>
  <c r="AW5690" i="32"/>
  <c r="AV5690" i="32"/>
  <c r="AU5690" i="32"/>
  <c r="AT5690" i="32"/>
  <c r="AW5689" i="32"/>
  <c r="AV5689" i="32"/>
  <c r="AU5689" i="32"/>
  <c r="AT5689" i="32"/>
  <c r="AW5688" i="32"/>
  <c r="AV5688" i="32"/>
  <c r="AU5688" i="32"/>
  <c r="AT5688" i="32"/>
  <c r="AW5687" i="32"/>
  <c r="AV5687" i="32"/>
  <c r="AU5687" i="32"/>
  <c r="AT5687" i="32"/>
  <c r="AW5686" i="32"/>
  <c r="AV5686" i="32"/>
  <c r="AU5686" i="32"/>
  <c r="AT5686" i="32"/>
  <c r="AW5685" i="32"/>
  <c r="AV5685" i="32"/>
  <c r="AU5685" i="32"/>
  <c r="AT5685" i="32"/>
  <c r="AW5684" i="32"/>
  <c r="AV5684" i="32"/>
  <c r="AU5684" i="32"/>
  <c r="AT5684" i="32"/>
  <c r="AW5683" i="32"/>
  <c r="AV5683" i="32"/>
  <c r="AU5683" i="32"/>
  <c r="AT5683" i="32"/>
  <c r="AW5682" i="32"/>
  <c r="AV5682" i="32"/>
  <c r="AU5682" i="32"/>
  <c r="AT5682" i="32"/>
  <c r="AW5681" i="32"/>
  <c r="AV5681" i="32"/>
  <c r="AU5681" i="32"/>
  <c r="AT5681" i="32"/>
  <c r="AW5680" i="32"/>
  <c r="AV5680" i="32"/>
  <c r="AU5680" i="32"/>
  <c r="AT5680" i="32"/>
  <c r="AW5679" i="32"/>
  <c r="AV5679" i="32"/>
  <c r="AU5679" i="32"/>
  <c r="AT5679" i="32"/>
  <c r="AW5678" i="32"/>
  <c r="AV5678" i="32"/>
  <c r="AU5678" i="32"/>
  <c r="AT5678" i="32"/>
  <c r="AW5677" i="32"/>
  <c r="AV5677" i="32"/>
  <c r="AU5677" i="32"/>
  <c r="AT5677" i="32"/>
  <c r="AW5676" i="32"/>
  <c r="AV5676" i="32"/>
  <c r="AU5676" i="32"/>
  <c r="AT5676" i="32"/>
  <c r="AW5675" i="32"/>
  <c r="AV5675" i="32"/>
  <c r="AU5675" i="32"/>
  <c r="AT5675" i="32"/>
  <c r="AW5674" i="32"/>
  <c r="AV5674" i="32"/>
  <c r="AU5674" i="32"/>
  <c r="AT5674" i="32"/>
  <c r="AW5673" i="32"/>
  <c r="AV5673" i="32"/>
  <c r="AU5673" i="32"/>
  <c r="AT5673" i="32"/>
  <c r="AW5672" i="32"/>
  <c r="AV5672" i="32"/>
  <c r="AU5672" i="32"/>
  <c r="AT5672" i="32"/>
  <c r="AW5671" i="32"/>
  <c r="AV5671" i="32"/>
  <c r="AU5671" i="32"/>
  <c r="AT5671" i="32"/>
  <c r="AW5670" i="32"/>
  <c r="AV5670" i="32"/>
  <c r="AU5670" i="32"/>
  <c r="AT5670" i="32"/>
  <c r="AW5669" i="32"/>
  <c r="AV5669" i="32"/>
  <c r="AU5669" i="32"/>
  <c r="AT5669" i="32"/>
  <c r="AW5668" i="32"/>
  <c r="AV5668" i="32"/>
  <c r="AU5668" i="32"/>
  <c r="AT5668" i="32"/>
  <c r="AW5667" i="32"/>
  <c r="AV5667" i="32"/>
  <c r="AU5667" i="32"/>
  <c r="AT5667" i="32"/>
  <c r="AW5666" i="32"/>
  <c r="AV5666" i="32"/>
  <c r="AU5666" i="32"/>
  <c r="AT5666" i="32"/>
  <c r="AW5665" i="32"/>
  <c r="AV5665" i="32"/>
  <c r="AU5665" i="32"/>
  <c r="AT5665" i="32"/>
  <c r="AW5664" i="32"/>
  <c r="AV5664" i="32"/>
  <c r="AU5664" i="32"/>
  <c r="AT5664" i="32"/>
  <c r="AW5663" i="32"/>
  <c r="AV5663" i="32"/>
  <c r="AU5663" i="32"/>
  <c r="AT5663" i="32"/>
  <c r="AW5662" i="32"/>
  <c r="AV5662" i="32"/>
  <c r="AU5662" i="32"/>
  <c r="AT5662" i="32"/>
  <c r="AW5661" i="32"/>
  <c r="AV5661" i="32"/>
  <c r="AU5661" i="32"/>
  <c r="AT5661" i="32"/>
  <c r="AW5660" i="32"/>
  <c r="AV5660" i="32"/>
  <c r="AU5660" i="32"/>
  <c r="AT5660" i="32"/>
  <c r="AW5659" i="32"/>
  <c r="AV5659" i="32"/>
  <c r="AU5659" i="32"/>
  <c r="AT5659" i="32"/>
  <c r="AW5658" i="32"/>
  <c r="AV5658" i="32"/>
  <c r="AU5658" i="32"/>
  <c r="AT5658" i="32"/>
  <c r="AW5657" i="32"/>
  <c r="AV5657" i="32"/>
  <c r="AU5657" i="32"/>
  <c r="AT5657" i="32"/>
  <c r="AW5656" i="32"/>
  <c r="AV5656" i="32"/>
  <c r="AU5656" i="32"/>
  <c r="AT5656" i="32"/>
  <c r="AW6671" i="32"/>
  <c r="AV6671" i="32"/>
  <c r="AU6671" i="32"/>
  <c r="AT6671" i="32"/>
  <c r="AW6670" i="32"/>
  <c r="AV6670" i="32"/>
  <c r="AU6670" i="32"/>
  <c r="AT6670" i="32"/>
  <c r="AW5655" i="32"/>
  <c r="AV5655" i="32"/>
  <c r="AU5655" i="32"/>
  <c r="AT5655" i="32"/>
  <c r="AW5654" i="32"/>
  <c r="AV5654" i="32"/>
  <c r="AU5654" i="32"/>
  <c r="AT5654" i="32"/>
  <c r="AW5653" i="32"/>
  <c r="AV5653" i="32"/>
  <c r="AU5653" i="32"/>
  <c r="AT5653" i="32"/>
  <c r="AW5652" i="32"/>
  <c r="AV5652" i="32"/>
  <c r="AU5652" i="32"/>
  <c r="AT5652" i="32"/>
  <c r="AW5651" i="32"/>
  <c r="AV5651" i="32"/>
  <c r="AU5651" i="32"/>
  <c r="AT5651" i="32"/>
  <c r="AW5650" i="32"/>
  <c r="AV5650" i="32"/>
  <c r="AU5650" i="32"/>
  <c r="AT5650" i="32"/>
  <c r="AW5649" i="32"/>
  <c r="AV5649" i="32"/>
  <c r="AU5649" i="32"/>
  <c r="AT5649" i="32"/>
  <c r="AW5648" i="32"/>
  <c r="AV5648" i="32"/>
  <c r="AU5648" i="32"/>
  <c r="AT5648" i="32"/>
  <c r="AW5647" i="32"/>
  <c r="AV5647" i="32"/>
  <c r="AU5647" i="32"/>
  <c r="AT5647" i="32"/>
  <c r="AW5646" i="32"/>
  <c r="AV5646" i="32"/>
  <c r="AU5646" i="32"/>
  <c r="AT5646" i="32"/>
  <c r="AW5645" i="32"/>
  <c r="AV5645" i="32"/>
  <c r="AU5645" i="32"/>
  <c r="AT5645" i="32"/>
  <c r="AW5644" i="32"/>
  <c r="AV5644" i="32"/>
  <c r="AU5644" i="32"/>
  <c r="AT5644" i="32"/>
  <c r="AW5643" i="32"/>
  <c r="AV5643" i="32"/>
  <c r="AU5643" i="32"/>
  <c r="AT5643" i="32"/>
  <c r="AW5642" i="32"/>
  <c r="AV5642" i="32"/>
  <c r="AU5642" i="32"/>
  <c r="AT5642" i="32"/>
  <c r="AW5641" i="32"/>
  <c r="AV5641" i="32"/>
  <c r="AU5641" i="32"/>
  <c r="AT5641" i="32"/>
  <c r="AW5640" i="32"/>
  <c r="AV5640" i="32"/>
  <c r="AU5640" i="32"/>
  <c r="AT5640" i="32"/>
  <c r="AW5639" i="32"/>
  <c r="AV5639" i="32"/>
  <c r="AU5639" i="32"/>
  <c r="AT5639" i="32"/>
  <c r="AW5638" i="32"/>
  <c r="AV5638" i="32"/>
  <c r="AU5638" i="32"/>
  <c r="AT5638" i="32"/>
  <c r="AW5637" i="32"/>
  <c r="AV5637" i="32"/>
  <c r="AU5637" i="32"/>
  <c r="AT5637" i="32"/>
  <c r="AW5636" i="32"/>
  <c r="AV5636" i="32"/>
  <c r="AU5636" i="32"/>
  <c r="AT5636" i="32"/>
  <c r="AW5635" i="32"/>
  <c r="AV5635" i="32"/>
  <c r="AU5635" i="32"/>
  <c r="AT5635" i="32"/>
  <c r="AW5634" i="32"/>
  <c r="AV5634" i="32"/>
  <c r="AU5634" i="32"/>
  <c r="AT5634" i="32"/>
  <c r="AW5633" i="32"/>
  <c r="AV5633" i="32"/>
  <c r="AU5633" i="32"/>
  <c r="AT5633" i="32"/>
  <c r="AW5632" i="32"/>
  <c r="AV5632" i="32"/>
  <c r="AU5632" i="32"/>
  <c r="AT5632" i="32"/>
  <c r="AW5631" i="32"/>
  <c r="AV5631" i="32"/>
  <c r="AU5631" i="32"/>
  <c r="AT5631" i="32"/>
  <c r="AW5630" i="32"/>
  <c r="AV5630" i="32"/>
  <c r="AU5630" i="32"/>
  <c r="AT5630" i="32"/>
  <c r="AW5629" i="32"/>
  <c r="AV5629" i="32"/>
  <c r="AU5629" i="32"/>
  <c r="AT5629" i="32"/>
  <c r="AW5628" i="32"/>
  <c r="AV5628" i="32"/>
  <c r="AU5628" i="32"/>
  <c r="AT5628" i="32"/>
  <c r="AW5627" i="32"/>
  <c r="AV5627" i="32"/>
  <c r="AU5627" i="32"/>
  <c r="AT5627" i="32"/>
  <c r="AW5626" i="32"/>
  <c r="AV5626" i="32"/>
  <c r="AU5626" i="32"/>
  <c r="AT5626" i="32"/>
  <c r="AW5625" i="32"/>
  <c r="AV5625" i="32"/>
  <c r="AU5625" i="32"/>
  <c r="AT5625" i="32"/>
  <c r="AW5624" i="32"/>
  <c r="AV5624" i="32"/>
  <c r="AU5624" i="32"/>
  <c r="AT5624" i="32"/>
  <c r="AW5623" i="32"/>
  <c r="AV5623" i="32"/>
  <c r="AU5623" i="32"/>
  <c r="AT5623" i="32"/>
  <c r="AW5622" i="32"/>
  <c r="AV5622" i="32"/>
  <c r="AU5622" i="32"/>
  <c r="AT5622" i="32"/>
  <c r="AW5621" i="32"/>
  <c r="AV5621" i="32"/>
  <c r="AU5621" i="32"/>
  <c r="AT5621" i="32"/>
  <c r="AW5620" i="32"/>
  <c r="AV5620" i="32"/>
  <c r="AU5620" i="32"/>
  <c r="AT5620" i="32"/>
  <c r="AW5619" i="32"/>
  <c r="AV5619" i="32"/>
  <c r="AU5619" i="32"/>
  <c r="AT5619" i="32"/>
  <c r="AW5618" i="32"/>
  <c r="AV5618" i="32"/>
  <c r="AU5618" i="32"/>
  <c r="AT5618" i="32"/>
  <c r="AW6669" i="32"/>
  <c r="AV6669" i="32"/>
  <c r="AU6669" i="32"/>
  <c r="AT6669" i="32"/>
  <c r="AW5617" i="32"/>
  <c r="AV5617" i="32"/>
  <c r="AU5617" i="32"/>
  <c r="AT5617" i="32"/>
  <c r="AW5616" i="32"/>
  <c r="AV5616" i="32"/>
  <c r="AU5616" i="32"/>
  <c r="AT5616" i="32"/>
  <c r="AW5615" i="32"/>
  <c r="AV5615" i="32"/>
  <c r="AU5615" i="32"/>
  <c r="AT5615" i="32"/>
  <c r="AW6668" i="32"/>
  <c r="AV6668" i="32"/>
  <c r="AU6668" i="32"/>
  <c r="AT6668" i="32"/>
  <c r="AW5614" i="32"/>
  <c r="AV5614" i="32"/>
  <c r="AU5614" i="32"/>
  <c r="AT5614" i="32"/>
  <c r="AW5613" i="32"/>
  <c r="AV5613" i="32"/>
  <c r="AU5613" i="32"/>
  <c r="AT5613" i="32"/>
  <c r="AW5612" i="32"/>
  <c r="AV5612" i="32"/>
  <c r="AU5612" i="32"/>
  <c r="AT5612" i="32"/>
  <c r="AW5611" i="32"/>
  <c r="AV5611" i="32"/>
  <c r="AU5611" i="32"/>
  <c r="AT5611" i="32"/>
  <c r="AW5610" i="32"/>
  <c r="AV5610" i="32"/>
  <c r="AU5610" i="32"/>
  <c r="AT5610" i="32"/>
  <c r="AW5609" i="32"/>
  <c r="AV5609" i="32"/>
  <c r="AU5609" i="32"/>
  <c r="AT5609" i="32"/>
  <c r="AW5608" i="32"/>
  <c r="AV5608" i="32"/>
  <c r="AU5608" i="32"/>
  <c r="AT5608" i="32"/>
  <c r="AW5607" i="32"/>
  <c r="AV5607" i="32"/>
  <c r="AU5607" i="32"/>
  <c r="AT5607" i="32"/>
  <c r="AW5606" i="32"/>
  <c r="AV5606" i="32"/>
  <c r="AU5606" i="32"/>
  <c r="AT5606" i="32"/>
  <c r="AW5605" i="32"/>
  <c r="AV5605" i="32"/>
  <c r="AU5605" i="32"/>
  <c r="AT5605" i="32"/>
  <c r="AW5604" i="32"/>
  <c r="AV5604" i="32"/>
  <c r="AU5604" i="32"/>
  <c r="AT5604" i="32"/>
  <c r="AW5603" i="32"/>
  <c r="AV5603" i="32"/>
  <c r="AU5603" i="32"/>
  <c r="AT5603" i="32"/>
  <c r="AW5602" i="32"/>
  <c r="AV5602" i="32"/>
  <c r="AU5602" i="32"/>
  <c r="AT5602" i="32"/>
  <c r="AW5601" i="32"/>
  <c r="AV5601" i="32"/>
  <c r="AU5601" i="32"/>
  <c r="AT5601" i="32"/>
  <c r="AW5600" i="32"/>
  <c r="AV5600" i="32"/>
  <c r="AU5600" i="32"/>
  <c r="AT5600" i="32"/>
  <c r="AW5599" i="32"/>
  <c r="AV5599" i="32"/>
  <c r="AU5599" i="32"/>
  <c r="AT5599" i="32"/>
  <c r="AW5598" i="32"/>
  <c r="AV5598" i="32"/>
  <c r="AU5598" i="32"/>
  <c r="AT5598" i="32"/>
  <c r="AW5597" i="32"/>
  <c r="AV5597" i="32"/>
  <c r="AU5597" i="32"/>
  <c r="AT5597" i="32"/>
  <c r="AW5596" i="32"/>
  <c r="AV5596" i="32"/>
  <c r="AU5596" i="32"/>
  <c r="AT5596" i="32"/>
  <c r="AW5595" i="32"/>
  <c r="AV5595" i="32"/>
  <c r="AU5595" i="32"/>
  <c r="AT5595" i="32"/>
  <c r="AW5594" i="32"/>
  <c r="AV5594" i="32"/>
  <c r="AU5594" i="32"/>
  <c r="AT5594" i="32"/>
  <c r="AW5593" i="32"/>
  <c r="AV5593" i="32"/>
  <c r="AU5593" i="32"/>
  <c r="AT5593" i="32"/>
  <c r="AW6741" i="32"/>
  <c r="AV6741" i="32"/>
  <c r="AU6741" i="32"/>
  <c r="AT6741" i="32"/>
  <c r="AW5592" i="32"/>
  <c r="AV5592" i="32"/>
  <c r="AU5592" i="32"/>
  <c r="AT5592" i="32"/>
  <c r="AW5591" i="32"/>
  <c r="AV5591" i="32"/>
  <c r="AU5591" i="32"/>
  <c r="AT5591" i="32"/>
  <c r="AW5590" i="32"/>
  <c r="AV5590" i="32"/>
  <c r="AU5590" i="32"/>
  <c r="AT5590" i="32"/>
  <c r="AW5589" i="32"/>
  <c r="AV5589" i="32"/>
  <c r="AU5589" i="32"/>
  <c r="AT5589" i="32"/>
  <c r="AW5588" i="32"/>
  <c r="AV5588" i="32"/>
  <c r="AU5588" i="32"/>
  <c r="AT5588" i="32"/>
  <c r="AW5587" i="32"/>
  <c r="AV5587" i="32"/>
  <c r="AU5587" i="32"/>
  <c r="AT5587" i="32"/>
  <c r="AW5586" i="32"/>
  <c r="AV5586" i="32"/>
  <c r="AU5586" i="32"/>
  <c r="AT5586" i="32"/>
  <c r="AW5585" i="32"/>
  <c r="AV5585" i="32"/>
  <c r="AU5585" i="32"/>
  <c r="AT5585" i="32"/>
  <c r="AW5584" i="32"/>
  <c r="AV5584" i="32"/>
  <c r="AU5584" i="32"/>
  <c r="AT5584" i="32"/>
  <c r="AW5583" i="32"/>
  <c r="AV5583" i="32"/>
  <c r="AU5583" i="32"/>
  <c r="AT5583" i="32"/>
  <c r="AW5582" i="32"/>
  <c r="AV5582" i="32"/>
  <c r="AU5582" i="32"/>
  <c r="AT5582" i="32"/>
  <c r="AW5581" i="32"/>
  <c r="AV5581" i="32"/>
  <c r="AU5581" i="32"/>
  <c r="AT5581" i="32"/>
  <c r="AW5580" i="32"/>
  <c r="AV5580" i="32"/>
  <c r="AU5580" i="32"/>
  <c r="AT5580" i="32"/>
  <c r="AW6667" i="32"/>
  <c r="AV6667" i="32"/>
  <c r="AU6667" i="32"/>
  <c r="AT6667" i="32"/>
  <c r="AW5579" i="32"/>
  <c r="AV5579" i="32"/>
  <c r="AU5579" i="32"/>
  <c r="AT5579" i="32"/>
  <c r="AW5578" i="32"/>
  <c r="AV5578" i="32"/>
  <c r="AU5578" i="32"/>
  <c r="AT5578" i="32"/>
  <c r="AW5577" i="32"/>
  <c r="AV5577" i="32"/>
  <c r="AU5577" i="32"/>
  <c r="AT5577" i="32"/>
  <c r="AW5576" i="32"/>
  <c r="AV5576" i="32"/>
  <c r="AU5576" i="32"/>
  <c r="AT5576" i="32"/>
  <c r="AW5575" i="32"/>
  <c r="AV5575" i="32"/>
  <c r="AU5575" i="32"/>
  <c r="AT5575" i="32"/>
  <c r="AW5574" i="32"/>
  <c r="AV5574" i="32"/>
  <c r="AU5574" i="32"/>
  <c r="AT5574" i="32"/>
  <c r="AW5573" i="32"/>
  <c r="AV5573" i="32"/>
  <c r="AU5573" i="32"/>
  <c r="AT5573" i="32"/>
  <c r="AW5572" i="32"/>
  <c r="AV5572" i="32"/>
  <c r="AU5572" i="32"/>
  <c r="AT5572" i="32"/>
  <c r="AW5571" i="32"/>
  <c r="AV5571" i="32"/>
  <c r="AU5571" i="32"/>
  <c r="AT5571" i="32"/>
  <c r="AW5570" i="32"/>
  <c r="AV5570" i="32"/>
  <c r="AU5570" i="32"/>
  <c r="AT5570" i="32"/>
  <c r="AW5569" i="32"/>
  <c r="AV5569" i="32"/>
  <c r="AU5569" i="32"/>
  <c r="AT5569" i="32"/>
  <c r="AW5568" i="32"/>
  <c r="AV5568" i="32"/>
  <c r="AU5568" i="32"/>
  <c r="AT5568" i="32"/>
  <c r="AW5567" i="32"/>
  <c r="AV5567" i="32"/>
  <c r="AU5567" i="32"/>
  <c r="AT5567" i="32"/>
  <c r="AW5566" i="32"/>
  <c r="AV5566" i="32"/>
  <c r="AU5566" i="32"/>
  <c r="AT5566" i="32"/>
  <c r="AW5565" i="32"/>
  <c r="AV5565" i="32"/>
  <c r="AU5565" i="32"/>
  <c r="AT5565" i="32"/>
  <c r="AW5564" i="32"/>
  <c r="AV5564" i="32"/>
  <c r="AU5564" i="32"/>
  <c r="AT5564" i="32"/>
  <c r="AW5563" i="32"/>
  <c r="AV5563" i="32"/>
  <c r="AU5563" i="32"/>
  <c r="AT5563" i="32"/>
  <c r="AW5562" i="32"/>
  <c r="AV5562" i="32"/>
  <c r="AU5562" i="32"/>
  <c r="AT5562" i="32"/>
  <c r="AW5561" i="32"/>
  <c r="AV5561" i="32"/>
  <c r="AU5561" i="32"/>
  <c r="AT5561" i="32"/>
  <c r="AW5560" i="32"/>
  <c r="AV5560" i="32"/>
  <c r="AU5560" i="32"/>
  <c r="AT5560" i="32"/>
  <c r="AW5559" i="32"/>
  <c r="AV5559" i="32"/>
  <c r="AU5559" i="32"/>
  <c r="AT5559" i="32"/>
  <c r="AW5558" i="32"/>
  <c r="AV5558" i="32"/>
  <c r="AU5558" i="32"/>
  <c r="AT5558" i="32"/>
  <c r="AW5557" i="32"/>
  <c r="AV5557" i="32"/>
  <c r="AU5557" i="32"/>
  <c r="AT5557" i="32"/>
  <c r="AW5556" i="32"/>
  <c r="AV5556" i="32"/>
  <c r="AU5556" i="32"/>
  <c r="AT5556" i="32"/>
  <c r="AW5555" i="32"/>
  <c r="AV5555" i="32"/>
  <c r="AU5555" i="32"/>
  <c r="AT5555" i="32"/>
  <c r="AW5554" i="32"/>
  <c r="AV5554" i="32"/>
  <c r="AU5554" i="32"/>
  <c r="AT5554" i="32"/>
  <c r="AW5553" i="32"/>
  <c r="AV5553" i="32"/>
  <c r="AU5553" i="32"/>
  <c r="AT5553" i="32"/>
  <c r="AW5552" i="32"/>
  <c r="AV5552" i="32"/>
  <c r="AU5552" i="32"/>
  <c r="AT5552" i="32"/>
  <c r="AW5551" i="32"/>
  <c r="AV5551" i="32"/>
  <c r="AU5551" i="32"/>
  <c r="AT5551" i="32"/>
  <c r="AW5550" i="32"/>
  <c r="AV5550" i="32"/>
  <c r="AU5550" i="32"/>
  <c r="AT5550" i="32"/>
  <c r="AW5549" i="32"/>
  <c r="AV5549" i="32"/>
  <c r="AU5549" i="32"/>
  <c r="AT5549" i="32"/>
  <c r="AW5548" i="32"/>
  <c r="AV5548" i="32"/>
  <c r="AU5548" i="32"/>
  <c r="AT5548" i="32"/>
  <c r="AW5547" i="32"/>
  <c r="AV5547" i="32"/>
  <c r="AU5547" i="32"/>
  <c r="AT5547" i="32"/>
  <c r="AW5546" i="32"/>
  <c r="AV5546" i="32"/>
  <c r="AU5546" i="32"/>
  <c r="AT5546" i="32"/>
  <c r="AW5545" i="32"/>
  <c r="AV5545" i="32"/>
  <c r="AU5545" i="32"/>
  <c r="AT5545" i="32"/>
  <c r="AW5544" i="32"/>
  <c r="AV5544" i="32"/>
  <c r="AU5544" i="32"/>
  <c r="AT5544" i="32"/>
  <c r="AW6666" i="32"/>
  <c r="AV6666" i="32"/>
  <c r="AU6666" i="32"/>
  <c r="AT6666" i="32"/>
  <c r="AW5543" i="32"/>
  <c r="AV5543" i="32"/>
  <c r="AU5543" i="32"/>
  <c r="AT5543" i="32"/>
  <c r="AW5542" i="32"/>
  <c r="AV5542" i="32"/>
  <c r="AU5542" i="32"/>
  <c r="AT5542" i="32"/>
  <c r="AW5541" i="32"/>
  <c r="AV5541" i="32"/>
  <c r="AU5541" i="32"/>
  <c r="AT5541" i="32"/>
  <c r="AW5540" i="32"/>
  <c r="AV5540" i="32"/>
  <c r="AU5540" i="32"/>
  <c r="AT5540" i="32"/>
  <c r="AW5539" i="32"/>
  <c r="AV5539" i="32"/>
  <c r="AU5539" i="32"/>
  <c r="AT5539" i="32"/>
  <c r="AW5538" i="32"/>
  <c r="AV5538" i="32"/>
  <c r="AU5538" i="32"/>
  <c r="AT5538" i="32"/>
  <c r="AW5537" i="32"/>
  <c r="AV5537" i="32"/>
  <c r="AU5537" i="32"/>
  <c r="AT5537" i="32"/>
  <c r="AW5536" i="32"/>
  <c r="AV5536" i="32"/>
  <c r="AU5536" i="32"/>
  <c r="AT5536" i="32"/>
  <c r="AW5535" i="32"/>
  <c r="AV5535" i="32"/>
  <c r="AU5535" i="32"/>
  <c r="AT5535" i="32"/>
  <c r="AW5534" i="32"/>
  <c r="AV5534" i="32"/>
  <c r="AU5534" i="32"/>
  <c r="AT5534" i="32"/>
  <c r="AW5533" i="32"/>
  <c r="AV5533" i="32"/>
  <c r="AU5533" i="32"/>
  <c r="AT5533" i="32"/>
  <c r="AW5532" i="32"/>
  <c r="AV5532" i="32"/>
  <c r="AU5532" i="32"/>
  <c r="AT5532" i="32"/>
  <c r="AW5531" i="32"/>
  <c r="AV5531" i="32"/>
  <c r="AU5531" i="32"/>
  <c r="AT5531" i="32"/>
  <c r="AW5530" i="32"/>
  <c r="AV5530" i="32"/>
  <c r="AU5530" i="32"/>
  <c r="AT5530" i="32"/>
  <c r="AW5529" i="32"/>
  <c r="AV5529" i="32"/>
  <c r="AU5529" i="32"/>
  <c r="AT5529" i="32"/>
  <c r="AW5528" i="32"/>
  <c r="AV5528" i="32"/>
  <c r="AU5528" i="32"/>
  <c r="AT5528" i="32"/>
  <c r="AW6665" i="32"/>
  <c r="AV6665" i="32"/>
  <c r="AU6665" i="32"/>
  <c r="AT6665" i="32"/>
  <c r="AW5527" i="32"/>
  <c r="AV5527" i="32"/>
  <c r="AU5527" i="32"/>
  <c r="AT5527" i="32"/>
  <c r="AW5526" i="32"/>
  <c r="AV5526" i="32"/>
  <c r="AU5526" i="32"/>
  <c r="AT5526" i="32"/>
  <c r="AW5525" i="32"/>
  <c r="AV5525" i="32"/>
  <c r="AU5525" i="32"/>
  <c r="AT5525" i="32"/>
  <c r="AW5524" i="32"/>
  <c r="AV5524" i="32"/>
  <c r="AU5524" i="32"/>
  <c r="AT5524" i="32"/>
  <c r="AW5523" i="32"/>
  <c r="AV5523" i="32"/>
  <c r="AU5523" i="32"/>
  <c r="AT5523" i="32"/>
  <c r="AW5522" i="32"/>
  <c r="AV5522" i="32"/>
  <c r="AU5522" i="32"/>
  <c r="AT5522" i="32"/>
  <c r="AW5521" i="32"/>
  <c r="AV5521" i="32"/>
  <c r="AU5521" i="32"/>
  <c r="AT5521" i="32"/>
  <c r="AW5520" i="32"/>
  <c r="AV5520" i="32"/>
  <c r="AU5520" i="32"/>
  <c r="AT5520" i="32"/>
  <c r="AW5519" i="32"/>
  <c r="AV5519" i="32"/>
  <c r="AU5519" i="32"/>
  <c r="AT5519" i="32"/>
  <c r="AW5518" i="32"/>
  <c r="AV5518" i="32"/>
  <c r="AU5518" i="32"/>
  <c r="AT5518" i="32"/>
  <c r="AW5517" i="32"/>
  <c r="AV5517" i="32"/>
  <c r="AU5517" i="32"/>
  <c r="AT5517" i="32"/>
  <c r="AW5516" i="32"/>
  <c r="AV5516" i="32"/>
  <c r="AU5516" i="32"/>
  <c r="AT5516" i="32"/>
  <c r="AW5515" i="32"/>
  <c r="AV5515" i="32"/>
  <c r="AU5515" i="32"/>
  <c r="AT5515" i="32"/>
  <c r="AW5514" i="32"/>
  <c r="AV5514" i="32"/>
  <c r="AU5514" i="32"/>
  <c r="AT5514" i="32"/>
  <c r="AW5513" i="32"/>
  <c r="AV5513" i="32"/>
  <c r="AU5513" i="32"/>
  <c r="AT5513" i="32"/>
  <c r="AW5512" i="32"/>
  <c r="AV5512" i="32"/>
  <c r="AU5512" i="32"/>
  <c r="AT5512" i="32"/>
  <c r="AW5511" i="32"/>
  <c r="AV5511" i="32"/>
  <c r="AU5511" i="32"/>
  <c r="AT5511" i="32"/>
  <c r="AW6664" i="32"/>
  <c r="AV6664" i="32"/>
  <c r="AU6664" i="32"/>
  <c r="AT6664" i="32"/>
  <c r="AW5510" i="32"/>
  <c r="AV5510" i="32"/>
  <c r="AU5510" i="32"/>
  <c r="AT5510" i="32"/>
  <c r="AW5509" i="32"/>
  <c r="AV5509" i="32"/>
  <c r="AU5509" i="32"/>
  <c r="AT5509" i="32"/>
  <c r="AW5508" i="32"/>
  <c r="AV5508" i="32"/>
  <c r="AU5508" i="32"/>
  <c r="AT5508" i="32"/>
  <c r="AW5507" i="32"/>
  <c r="AV5507" i="32"/>
  <c r="AU5507" i="32"/>
  <c r="AT5507" i="32"/>
  <c r="AW5506" i="32"/>
  <c r="AV5506" i="32"/>
  <c r="AU5506" i="32"/>
  <c r="AT5506" i="32"/>
  <c r="AW5505" i="32"/>
  <c r="AV5505" i="32"/>
  <c r="AU5505" i="32"/>
  <c r="AT5505" i="32"/>
  <c r="AW5504" i="32"/>
  <c r="AV5504" i="32"/>
  <c r="AU5504" i="32"/>
  <c r="AT5504" i="32"/>
  <c r="AW5503" i="32"/>
  <c r="AV5503" i="32"/>
  <c r="AU5503" i="32"/>
  <c r="AT5503" i="32"/>
  <c r="AW5502" i="32"/>
  <c r="AV5502" i="32"/>
  <c r="AU5502" i="32"/>
  <c r="AT5502" i="32"/>
  <c r="AW5501" i="32"/>
  <c r="AV5501" i="32"/>
  <c r="AU5501" i="32"/>
  <c r="AT5501" i="32"/>
  <c r="AW5500" i="32"/>
  <c r="AV5500" i="32"/>
  <c r="AU5500" i="32"/>
  <c r="AT5500" i="32"/>
  <c r="AW5499" i="32"/>
  <c r="AV5499" i="32"/>
  <c r="AU5499" i="32"/>
  <c r="AT5499" i="32"/>
  <c r="AW5498" i="32"/>
  <c r="AV5498" i="32"/>
  <c r="AU5498" i="32"/>
  <c r="AT5498" i="32"/>
  <c r="AW5497" i="32"/>
  <c r="AV5497" i="32"/>
  <c r="AU5497" i="32"/>
  <c r="AT5497" i="32"/>
  <c r="AW5496" i="32"/>
  <c r="AV5496" i="32"/>
  <c r="AU5496" i="32"/>
  <c r="AT5496" i="32"/>
  <c r="AW5495" i="32"/>
  <c r="AV5495" i="32"/>
  <c r="AU5495" i="32"/>
  <c r="AT5495" i="32"/>
  <c r="AW5494" i="32"/>
  <c r="AV5494" i="32"/>
  <c r="AU5494" i="32"/>
  <c r="AT5494" i="32"/>
  <c r="AW5493" i="32"/>
  <c r="AV5493" i="32"/>
  <c r="AU5493" i="32"/>
  <c r="AT5493" i="32"/>
  <c r="AW5492" i="32"/>
  <c r="AV5492" i="32"/>
  <c r="AU5492" i="32"/>
  <c r="AT5492" i="32"/>
  <c r="AW5491" i="32"/>
  <c r="AV5491" i="32"/>
  <c r="AU5491" i="32"/>
  <c r="AT5491" i="32"/>
  <c r="AW5490" i="32"/>
  <c r="AV5490" i="32"/>
  <c r="AU5490" i="32"/>
  <c r="AT5490" i="32"/>
  <c r="AW5489" i="32"/>
  <c r="AV5489" i="32"/>
  <c r="AU5489" i="32"/>
  <c r="AT5489" i="32"/>
  <c r="AW5488" i="32"/>
  <c r="AV5488" i="32"/>
  <c r="AU5488" i="32"/>
  <c r="AT5488" i="32"/>
  <c r="AW5487" i="32"/>
  <c r="AV5487" i="32"/>
  <c r="AU5487" i="32"/>
  <c r="AT5487" i="32"/>
  <c r="AW5486" i="32"/>
  <c r="AV5486" i="32"/>
  <c r="AU5486" i="32"/>
  <c r="AT5486" i="32"/>
  <c r="AW6663" i="32"/>
  <c r="AV6663" i="32"/>
  <c r="AU6663" i="32"/>
  <c r="AT6663" i="32"/>
  <c r="AW5485" i="32"/>
  <c r="AV5485" i="32"/>
  <c r="AU5485" i="32"/>
  <c r="AT5485" i="32"/>
  <c r="AW5484" i="32"/>
  <c r="AV5484" i="32"/>
  <c r="AU5484" i="32"/>
  <c r="AT5484" i="32"/>
  <c r="AW5483" i="32"/>
  <c r="AV5483" i="32"/>
  <c r="AU5483" i="32"/>
  <c r="AT5483" i="32"/>
  <c r="AW5482" i="32"/>
  <c r="AV5482" i="32"/>
  <c r="AU5482" i="32"/>
  <c r="AT5482" i="32"/>
  <c r="AW5481" i="32"/>
  <c r="AV5481" i="32"/>
  <c r="AU5481" i="32"/>
  <c r="AT5481" i="32"/>
  <c r="AW5480" i="32"/>
  <c r="AV5480" i="32"/>
  <c r="AU5480" i="32"/>
  <c r="AT5480" i="32"/>
  <c r="AW5479" i="32"/>
  <c r="AV5479" i="32"/>
  <c r="AU5479" i="32"/>
  <c r="AT5479" i="32"/>
  <c r="AW5478" i="32"/>
  <c r="AV5478" i="32"/>
  <c r="AU5478" i="32"/>
  <c r="AT5478" i="32"/>
  <c r="AW5477" i="32"/>
  <c r="AV5477" i="32"/>
  <c r="AU5477" i="32"/>
  <c r="AT5477" i="32"/>
  <c r="AW5476" i="32"/>
  <c r="AV5476" i="32"/>
  <c r="AU5476" i="32"/>
  <c r="AT5476" i="32"/>
  <c r="AW5475" i="32"/>
  <c r="AV5475" i="32"/>
  <c r="AU5475" i="32"/>
  <c r="AT5475" i="32"/>
  <c r="AW5474" i="32"/>
  <c r="AV5474" i="32"/>
  <c r="AU5474" i="32"/>
  <c r="AT5474" i="32"/>
  <c r="AW5473" i="32"/>
  <c r="AV5473" i="32"/>
  <c r="AU5473" i="32"/>
  <c r="AT5473" i="32"/>
  <c r="AW5472" i="32"/>
  <c r="AV5472" i="32"/>
  <c r="AU5472" i="32"/>
  <c r="AT5472" i="32"/>
  <c r="AW5471" i="32"/>
  <c r="AV5471" i="32"/>
  <c r="AU5471" i="32"/>
  <c r="AT5471" i="32"/>
  <c r="AW5470" i="32"/>
  <c r="AV5470" i="32"/>
  <c r="AU5470" i="32"/>
  <c r="AT5470" i="32"/>
  <c r="AW5469" i="32"/>
  <c r="AV5469" i="32"/>
  <c r="AU5469" i="32"/>
  <c r="AT5469" i="32"/>
  <c r="AW5468" i="32"/>
  <c r="AV5468" i="32"/>
  <c r="AU5468" i="32"/>
  <c r="AT5468" i="32"/>
  <c r="AW5467" i="32"/>
  <c r="AV5467" i="32"/>
  <c r="AU5467" i="32"/>
  <c r="AT5467" i="32"/>
  <c r="AW5466" i="32"/>
  <c r="AV5466" i="32"/>
  <c r="AU5466" i="32"/>
  <c r="AT5466" i="32"/>
  <c r="AW5465" i="32"/>
  <c r="AV5465" i="32"/>
  <c r="AU5465" i="32"/>
  <c r="AT5465" i="32"/>
  <c r="AW5464" i="32"/>
  <c r="AV5464" i="32"/>
  <c r="AU5464" i="32"/>
  <c r="AT5464" i="32"/>
  <c r="AW5463" i="32"/>
  <c r="AV5463" i="32"/>
  <c r="AU5463" i="32"/>
  <c r="AT5463" i="32"/>
  <c r="AW5462" i="32"/>
  <c r="AV5462" i="32"/>
  <c r="AU5462" i="32"/>
  <c r="AT5462" i="32"/>
  <c r="AW5461" i="32"/>
  <c r="AV5461" i="32"/>
  <c r="AU5461" i="32"/>
  <c r="AT5461" i="32"/>
  <c r="AW6662" i="32"/>
  <c r="AV6662" i="32"/>
  <c r="AU6662" i="32"/>
  <c r="AT6662" i="32"/>
  <c r="AW6723" i="32"/>
  <c r="AV6723" i="32"/>
  <c r="AU6723" i="32"/>
  <c r="AT6723" i="32"/>
  <c r="AW6661" i="32"/>
  <c r="AV6661" i="32"/>
  <c r="AU6661" i="32"/>
  <c r="AT6661" i="32"/>
  <c r="AW6660" i="32"/>
  <c r="AV6660" i="32"/>
  <c r="AU6660" i="32"/>
  <c r="AT6660" i="32"/>
  <c r="AW6659" i="32"/>
  <c r="AV6659" i="32"/>
  <c r="AU6659" i="32"/>
  <c r="AT6659" i="32"/>
  <c r="AW6658" i="32"/>
  <c r="AV6658" i="32"/>
  <c r="AU6658" i="32"/>
  <c r="AT6658" i="32"/>
  <c r="AW6657" i="32"/>
  <c r="AV6657" i="32"/>
  <c r="AU6657" i="32"/>
  <c r="AT6657" i="32"/>
  <c r="AW6656" i="32"/>
  <c r="AV6656" i="32"/>
  <c r="AU6656" i="32"/>
  <c r="AT6656" i="32"/>
  <c r="AW6655" i="32"/>
  <c r="AV6655" i="32"/>
  <c r="AU6655" i="32"/>
  <c r="AT6655" i="32"/>
  <c r="AW6654" i="32"/>
  <c r="AV6654" i="32"/>
  <c r="AU6654" i="32"/>
  <c r="AT6654" i="32"/>
  <c r="AW6653" i="32"/>
  <c r="AV6653" i="32"/>
  <c r="AU6653" i="32"/>
  <c r="AT6653" i="32"/>
  <c r="AW6652" i="32"/>
  <c r="AV6652" i="32"/>
  <c r="AU6652" i="32"/>
  <c r="AT6652" i="32"/>
  <c r="AW6651" i="32"/>
  <c r="AV6651" i="32"/>
  <c r="AU6651" i="32"/>
  <c r="AT6651" i="32"/>
  <c r="AW6650" i="32"/>
  <c r="AV6650" i="32"/>
  <c r="AU6650" i="32"/>
  <c r="AT6650" i="32"/>
  <c r="AW6649" i="32"/>
  <c r="AV6649" i="32"/>
  <c r="AU6649" i="32"/>
  <c r="AT6649" i="32"/>
  <c r="AW6648" i="32"/>
  <c r="AV6648" i="32"/>
  <c r="AU6648" i="32"/>
  <c r="AT6648" i="32"/>
  <c r="AW6647" i="32"/>
  <c r="AV6647" i="32"/>
  <c r="AU6647" i="32"/>
  <c r="AT6647" i="32"/>
  <c r="AW6646" i="32"/>
  <c r="AV6646" i="32"/>
  <c r="AU6646" i="32"/>
  <c r="AT6646" i="32"/>
  <c r="AW6645" i="32"/>
  <c r="AV6645" i="32"/>
  <c r="AU6645" i="32"/>
  <c r="AT6645" i="32"/>
  <c r="AW6644" i="32"/>
  <c r="AV6644" i="32"/>
  <c r="AU6644" i="32"/>
  <c r="AT6644" i="32"/>
  <c r="AW6643" i="32"/>
  <c r="AV6643" i="32"/>
  <c r="AU6643" i="32"/>
  <c r="AT6643" i="32"/>
  <c r="AW6642" i="32"/>
  <c r="AV6642" i="32"/>
  <c r="AU6642" i="32"/>
  <c r="AT6642" i="32"/>
  <c r="AW5460" i="32"/>
  <c r="AV5460" i="32"/>
  <c r="AU5460" i="32"/>
  <c r="AT5460" i="32"/>
  <c r="AW5459" i="32"/>
  <c r="AV5459" i="32"/>
  <c r="AU5459" i="32"/>
  <c r="AT5459" i="32"/>
  <c r="AW5458" i="32"/>
  <c r="AV5458" i="32"/>
  <c r="AU5458" i="32"/>
  <c r="AT5458" i="32"/>
  <c r="AW5457" i="32"/>
  <c r="AV5457" i="32"/>
  <c r="AU5457" i="32"/>
  <c r="AT5457" i="32"/>
  <c r="AW5456" i="32"/>
  <c r="AV5456" i="32"/>
  <c r="AU5456" i="32"/>
  <c r="AT5456" i="32"/>
  <c r="AW6641" i="32"/>
  <c r="AV6641" i="32"/>
  <c r="AU6641" i="32"/>
  <c r="AT6641" i="32"/>
  <c r="AW5455" i="32"/>
  <c r="AV5455" i="32"/>
  <c r="AU5455" i="32"/>
  <c r="AT5455" i="32"/>
  <c r="AW5454" i="32"/>
  <c r="AV5454" i="32"/>
  <c r="AU5454" i="32"/>
  <c r="AT5454" i="32"/>
  <c r="AW5453" i="32"/>
  <c r="AV5453" i="32"/>
  <c r="AU5453" i="32"/>
  <c r="AT5453" i="32"/>
  <c r="AW5452" i="32"/>
  <c r="AV5452" i="32"/>
  <c r="AU5452" i="32"/>
  <c r="AT5452" i="32"/>
  <c r="AW5451" i="32"/>
  <c r="AV5451" i="32"/>
  <c r="AU5451" i="32"/>
  <c r="AT5451" i="32"/>
  <c r="AW5450" i="32"/>
  <c r="AV5450" i="32"/>
  <c r="AU5450" i="32"/>
  <c r="AT5450" i="32"/>
  <c r="AW5449" i="32"/>
  <c r="AV5449" i="32"/>
  <c r="AU5449" i="32"/>
  <c r="AT5449" i="32"/>
  <c r="AW5448" i="32"/>
  <c r="AV5448" i="32"/>
  <c r="AU5448" i="32"/>
  <c r="AT5448" i="32"/>
  <c r="AW5447" i="32"/>
  <c r="AV5447" i="32"/>
  <c r="AU5447" i="32"/>
  <c r="AT5447" i="32"/>
  <c r="AW6640" i="32"/>
  <c r="AV6640" i="32"/>
  <c r="AU6640" i="32"/>
  <c r="AT6640" i="32"/>
  <c r="AW5446" i="32"/>
  <c r="AV5446" i="32"/>
  <c r="AU5446" i="32"/>
  <c r="AT5446" i="32"/>
  <c r="AW5445" i="32"/>
  <c r="AV5445" i="32"/>
  <c r="AU5445" i="32"/>
  <c r="AT5445" i="32"/>
  <c r="AW5444" i="32"/>
  <c r="AV5444" i="32"/>
  <c r="AU5444" i="32"/>
  <c r="AT5444" i="32"/>
  <c r="AW5443" i="32"/>
  <c r="AV5443" i="32"/>
  <c r="AU5443" i="32"/>
  <c r="AT5443" i="32"/>
  <c r="AW5442" i="32"/>
  <c r="AV5442" i="32"/>
  <c r="AU5442" i="32"/>
  <c r="AT5442" i="32"/>
  <c r="AW5441" i="32"/>
  <c r="AV5441" i="32"/>
  <c r="AU5441" i="32"/>
  <c r="AT5441" i="32"/>
  <c r="AW5440" i="32"/>
  <c r="AV5440" i="32"/>
  <c r="AU5440" i="32"/>
  <c r="AT5440" i="32"/>
  <c r="AW5439" i="32"/>
  <c r="AV5439" i="32"/>
  <c r="AU5439" i="32"/>
  <c r="AT5439" i="32"/>
  <c r="AW5438" i="32"/>
  <c r="AV5438" i="32"/>
  <c r="AU5438" i="32"/>
  <c r="AT5438" i="32"/>
  <c r="AW5437" i="32"/>
  <c r="AV5437" i="32"/>
  <c r="AU5437" i="32"/>
  <c r="AT5437" i="32"/>
  <c r="AW5436" i="32"/>
  <c r="AV5436" i="32"/>
  <c r="AU5436" i="32"/>
  <c r="AT5436" i="32"/>
  <c r="AW6639" i="32"/>
  <c r="AV6639" i="32"/>
  <c r="AU6639" i="32"/>
  <c r="AT6639" i="32"/>
  <c r="AW6638" i="32"/>
  <c r="AV6638" i="32"/>
  <c r="AU6638" i="32"/>
  <c r="AT6638" i="32"/>
  <c r="AW5435" i="32"/>
  <c r="AV5435" i="32"/>
  <c r="AU5435" i="32"/>
  <c r="AT5435" i="32"/>
  <c r="AW5434" i="32"/>
  <c r="AV5434" i="32"/>
  <c r="AU5434" i="32"/>
  <c r="AT5434" i="32"/>
  <c r="AW6637" i="32"/>
  <c r="AV6637" i="32"/>
  <c r="AU6637" i="32"/>
  <c r="AT6637" i="32"/>
  <c r="AW5433" i="32"/>
  <c r="AV5433" i="32"/>
  <c r="AU5433" i="32"/>
  <c r="AT5433" i="32"/>
  <c r="AW5432" i="32"/>
  <c r="AV5432" i="32"/>
  <c r="AU5432" i="32"/>
  <c r="AT5432" i="32"/>
  <c r="AW5431" i="32"/>
  <c r="AV5431" i="32"/>
  <c r="AU5431" i="32"/>
  <c r="AT5431" i="32"/>
  <c r="AW5430" i="32"/>
  <c r="AV5430" i="32"/>
  <c r="AU5430" i="32"/>
  <c r="AT5430" i="32"/>
  <c r="AW5429" i="32"/>
  <c r="AV5429" i="32"/>
  <c r="AU5429" i="32"/>
  <c r="AT5429" i="32"/>
  <c r="AW5428" i="32"/>
  <c r="AV5428" i="32"/>
  <c r="AU5428" i="32"/>
  <c r="AT5428" i="32"/>
  <c r="AW5427" i="32"/>
  <c r="AV5427" i="32"/>
  <c r="AU5427" i="32"/>
  <c r="AT5427" i="32"/>
  <c r="AW5426" i="32"/>
  <c r="AV5426" i="32"/>
  <c r="AU5426" i="32"/>
  <c r="AT5426" i="32"/>
  <c r="AW5425" i="32"/>
  <c r="AV5425" i="32"/>
  <c r="AU5425" i="32"/>
  <c r="AT5425" i="32"/>
  <c r="AW5424" i="32"/>
  <c r="AV5424" i="32"/>
  <c r="AU5424" i="32"/>
  <c r="AT5424" i="32"/>
  <c r="AW5423" i="32"/>
  <c r="AV5423" i="32"/>
  <c r="AU5423" i="32"/>
  <c r="AT5423" i="32"/>
  <c r="AW5422" i="32"/>
  <c r="AV5422" i="32"/>
  <c r="AU5422" i="32"/>
  <c r="AT5422" i="32"/>
  <c r="AW5421" i="32"/>
  <c r="AV5421" i="32"/>
  <c r="AU5421" i="32"/>
  <c r="AT5421" i="32"/>
  <c r="AW5420" i="32"/>
  <c r="AV5420" i="32"/>
  <c r="AU5420" i="32"/>
  <c r="AT5420" i="32"/>
  <c r="AW5419" i="32"/>
  <c r="AV5419" i="32"/>
  <c r="AU5419" i="32"/>
  <c r="AT5419" i="32"/>
  <c r="AW5418" i="32"/>
  <c r="AV5418" i="32"/>
  <c r="AU5418" i="32"/>
  <c r="AT5418" i="32"/>
  <c r="AW6636" i="32"/>
  <c r="AV6636" i="32"/>
  <c r="AU6636" i="32"/>
  <c r="AT6636" i="32"/>
  <c r="AW5417" i="32"/>
  <c r="AV5417" i="32"/>
  <c r="AU5417" i="32"/>
  <c r="AT5417" i="32"/>
  <c r="AW6635" i="32"/>
  <c r="AV6635" i="32"/>
  <c r="AU6635" i="32"/>
  <c r="AT6635" i="32"/>
  <c r="AW5416" i="32"/>
  <c r="AV5416" i="32"/>
  <c r="AU5416" i="32"/>
  <c r="AT5416" i="32"/>
  <c r="AW5415" i="32"/>
  <c r="AV5415" i="32"/>
  <c r="AU5415" i="32"/>
  <c r="AT5415" i="32"/>
  <c r="AW6634" i="32"/>
  <c r="AV6634" i="32"/>
  <c r="AU6634" i="32"/>
  <c r="AT6634" i="32"/>
  <c r="AW5414" i="32"/>
  <c r="AV5414" i="32"/>
  <c r="AU5414" i="32"/>
  <c r="AT5414" i="32"/>
  <c r="AW5413" i="32"/>
  <c r="AV5413" i="32"/>
  <c r="AU5413" i="32"/>
  <c r="AT5413" i="32"/>
  <c r="AW5412" i="32"/>
  <c r="AV5412" i="32"/>
  <c r="AU5412" i="32"/>
  <c r="AT5412" i="32"/>
  <c r="AW5411" i="32"/>
  <c r="AV5411" i="32"/>
  <c r="AU5411" i="32"/>
  <c r="AT5411" i="32"/>
  <c r="AW5410" i="32"/>
  <c r="AV5410" i="32"/>
  <c r="AU5410" i="32"/>
  <c r="AT5410" i="32"/>
  <c r="AW5409" i="32"/>
  <c r="AV5409" i="32"/>
  <c r="AU5409" i="32"/>
  <c r="AT5409" i="32"/>
  <c r="AW5408" i="32"/>
  <c r="AV5408" i="32"/>
  <c r="AU5408" i="32"/>
  <c r="AT5408" i="32"/>
  <c r="AW6633" i="32"/>
  <c r="AV6633" i="32"/>
  <c r="AU6633" i="32"/>
  <c r="AT6633" i="32"/>
  <c r="AW6632" i="32"/>
  <c r="AV6632" i="32"/>
  <c r="AU6632" i="32"/>
  <c r="AT6632" i="32"/>
  <c r="AW5407" i="32"/>
  <c r="AV5407" i="32"/>
  <c r="AU5407" i="32"/>
  <c r="AT5407" i="32"/>
  <c r="AW6631" i="32"/>
  <c r="AV6631" i="32"/>
  <c r="AU6631" i="32"/>
  <c r="AT6631" i="32"/>
  <c r="AW6630" i="32"/>
  <c r="AV6630" i="32"/>
  <c r="AU6630" i="32"/>
  <c r="AT6630" i="32"/>
  <c r="AW5406" i="32"/>
  <c r="AV5406" i="32"/>
  <c r="AU5406" i="32"/>
  <c r="AT5406" i="32"/>
  <c r="AW5405" i="32"/>
  <c r="AV5405" i="32"/>
  <c r="AU5405" i="32"/>
  <c r="AT5405" i="32"/>
  <c r="AW5404" i="32"/>
  <c r="AV5404" i="32"/>
  <c r="AU5404" i="32"/>
  <c r="AT5404" i="32"/>
  <c r="AW5403" i="32"/>
  <c r="AV5403" i="32"/>
  <c r="AU5403" i="32"/>
  <c r="AT5403" i="32"/>
  <c r="AW5402" i="32"/>
  <c r="AV5402" i="32"/>
  <c r="AU5402" i="32"/>
  <c r="AT5402" i="32"/>
  <c r="AW5401" i="32"/>
  <c r="AV5401" i="32"/>
  <c r="AU5401" i="32"/>
  <c r="AT5401" i="32"/>
  <c r="AW3351" i="32"/>
  <c r="AV3351" i="32"/>
  <c r="AU3351" i="32"/>
  <c r="AT3351" i="32"/>
  <c r="AW5400" i="32"/>
  <c r="AV5400" i="32"/>
  <c r="AU5400" i="32"/>
  <c r="AT5400" i="32"/>
  <c r="AW5399" i="32"/>
  <c r="AV5399" i="32"/>
  <c r="AU5399" i="32"/>
  <c r="AT5399" i="32"/>
  <c r="AW5398" i="32"/>
  <c r="AV5398" i="32"/>
  <c r="AU5398" i="32"/>
  <c r="AT5398" i="32"/>
  <c r="AW5397" i="32"/>
  <c r="AV5397" i="32"/>
  <c r="AU5397" i="32"/>
  <c r="AT5397" i="32"/>
  <c r="AW5396" i="32"/>
  <c r="AV5396" i="32"/>
  <c r="AU5396" i="32"/>
  <c r="AT5396" i="32"/>
  <c r="AW6629" i="32"/>
  <c r="AV6629" i="32"/>
  <c r="AU6629" i="32"/>
  <c r="AT6629" i="32"/>
  <c r="AW5395" i="32"/>
  <c r="AV5395" i="32"/>
  <c r="AU5395" i="32"/>
  <c r="AT5395" i="32"/>
  <c r="AW5394" i="32"/>
  <c r="AV5394" i="32"/>
  <c r="AU5394" i="32"/>
  <c r="AT5394" i="32"/>
  <c r="AW5393" i="32"/>
  <c r="AV5393" i="32"/>
  <c r="AU5393" i="32"/>
  <c r="AT5393" i="32"/>
  <c r="AW5392" i="32"/>
  <c r="AV5392" i="32"/>
  <c r="AU5392" i="32"/>
  <c r="AT5392" i="32"/>
  <c r="AW5391" i="32"/>
  <c r="AV5391" i="32"/>
  <c r="AU5391" i="32"/>
  <c r="AT5391" i="32"/>
  <c r="AW6628" i="32"/>
  <c r="AV6628" i="32"/>
  <c r="AU6628" i="32"/>
  <c r="AT6628" i="32"/>
  <c r="AW5390" i="32"/>
  <c r="AV5390" i="32"/>
  <c r="AU5390" i="32"/>
  <c r="AT5390" i="32"/>
  <c r="AW5389" i="32"/>
  <c r="AV5389" i="32"/>
  <c r="AU5389" i="32"/>
  <c r="AT5389" i="32"/>
  <c r="AW5388" i="32"/>
  <c r="AV5388" i="32"/>
  <c r="AU5388" i="32"/>
  <c r="AT5388" i="32"/>
  <c r="AW6627" i="32"/>
  <c r="AV6627" i="32"/>
  <c r="AU6627" i="32"/>
  <c r="AT6627" i="32"/>
  <c r="AW5387" i="32"/>
  <c r="AV5387" i="32"/>
  <c r="AU5387" i="32"/>
  <c r="AT5387" i="32"/>
  <c r="AW5386" i="32"/>
  <c r="AV5386" i="32"/>
  <c r="AU5386" i="32"/>
  <c r="AT5386" i="32"/>
  <c r="AW5385" i="32"/>
  <c r="AV5385" i="32"/>
  <c r="AU5385" i="32"/>
  <c r="AT5385" i="32"/>
  <c r="AW5384" i="32"/>
  <c r="AV5384" i="32"/>
  <c r="AU5384" i="32"/>
  <c r="AT5384" i="32"/>
  <c r="AW5383" i="32"/>
  <c r="AV5383" i="32"/>
  <c r="AU5383" i="32"/>
  <c r="AT5383" i="32"/>
  <c r="AW5382" i="32"/>
  <c r="AV5382" i="32"/>
  <c r="AU5382" i="32"/>
  <c r="AT5382" i="32"/>
  <c r="AW5381" i="32"/>
  <c r="AV5381" i="32"/>
  <c r="AU5381" i="32"/>
  <c r="AT5381" i="32"/>
  <c r="AW5380" i="32"/>
  <c r="AV5380" i="32"/>
  <c r="AU5380" i="32"/>
  <c r="AT5380" i="32"/>
  <c r="AW5379" i="32"/>
  <c r="AV5379" i="32"/>
  <c r="AU5379" i="32"/>
  <c r="AT5379" i="32"/>
  <c r="AW5378" i="32"/>
  <c r="AV5378" i="32"/>
  <c r="AU5378" i="32"/>
  <c r="AT5378" i="32"/>
  <c r="AW5377" i="32"/>
  <c r="AV5377" i="32"/>
  <c r="AU5377" i="32"/>
  <c r="AT5377" i="32"/>
  <c r="AW5376" i="32"/>
  <c r="AV5376" i="32"/>
  <c r="AU5376" i="32"/>
  <c r="AT5376" i="32"/>
  <c r="AW6626" i="32"/>
  <c r="AV6626" i="32"/>
  <c r="AU6626" i="32"/>
  <c r="AT6626" i="32"/>
  <c r="AW5375" i="32"/>
  <c r="AV5375" i="32"/>
  <c r="AU5375" i="32"/>
  <c r="AT5375" i="32"/>
  <c r="AW5374" i="32"/>
  <c r="AV5374" i="32"/>
  <c r="AU5374" i="32"/>
  <c r="AT5374" i="32"/>
  <c r="AW5373" i="32"/>
  <c r="AV5373" i="32"/>
  <c r="AU5373" i="32"/>
  <c r="AT5373" i="32"/>
  <c r="AW5372" i="32"/>
  <c r="AV5372" i="32"/>
  <c r="AU5372" i="32"/>
  <c r="AT5372" i="32"/>
  <c r="AW5371" i="32"/>
  <c r="AV5371" i="32"/>
  <c r="AU5371" i="32"/>
  <c r="AT5371" i="32"/>
  <c r="AW5370" i="32"/>
  <c r="AV5370" i="32"/>
  <c r="AU5370" i="32"/>
  <c r="AT5370" i="32"/>
  <c r="AW5369" i="32"/>
  <c r="AV5369" i="32"/>
  <c r="AU5369" i="32"/>
  <c r="AT5369" i="32"/>
  <c r="AW5368" i="32"/>
  <c r="AV5368" i="32"/>
  <c r="AU5368" i="32"/>
  <c r="AT5368" i="32"/>
  <c r="AW5367" i="32"/>
  <c r="AV5367" i="32"/>
  <c r="AU5367" i="32"/>
  <c r="AT5367" i="32"/>
  <c r="AW6625" i="32"/>
  <c r="AV6625" i="32"/>
  <c r="AU6625" i="32"/>
  <c r="AT6625" i="32"/>
  <c r="AW5366" i="32"/>
  <c r="AV5366" i="32"/>
  <c r="AU5366" i="32"/>
  <c r="AT5366" i="32"/>
  <c r="AW5365" i="32"/>
  <c r="AV5365" i="32"/>
  <c r="AU5365" i="32"/>
  <c r="AT5365" i="32"/>
  <c r="AW5364" i="32"/>
  <c r="AV5364" i="32"/>
  <c r="AU5364" i="32"/>
  <c r="AT5364" i="32"/>
  <c r="AW5363" i="32"/>
  <c r="AV5363" i="32"/>
  <c r="AU5363" i="32"/>
  <c r="AT5363" i="32"/>
  <c r="AW6624" i="32"/>
  <c r="AV6624" i="32"/>
  <c r="AU6624" i="32"/>
  <c r="AT6624" i="32"/>
  <c r="AW5362" i="32"/>
  <c r="AV5362" i="32"/>
  <c r="AU5362" i="32"/>
  <c r="AT5362" i="32"/>
  <c r="AW5361" i="32"/>
  <c r="AV5361" i="32"/>
  <c r="AU5361" i="32"/>
  <c r="AT5361" i="32"/>
  <c r="AW5360" i="32"/>
  <c r="AV5360" i="32"/>
  <c r="AU5360" i="32"/>
  <c r="AT5360" i="32"/>
  <c r="AW5359" i="32"/>
  <c r="AV5359" i="32"/>
  <c r="AU5359" i="32"/>
  <c r="AT5359" i="32"/>
  <c r="AW5358" i="32"/>
  <c r="AV5358" i="32"/>
  <c r="AU5358" i="32"/>
  <c r="AT5358" i="32"/>
  <c r="AW5357" i="32"/>
  <c r="AV5357" i="32"/>
  <c r="AU5357" i="32"/>
  <c r="AT5357" i="32"/>
  <c r="AW5356" i="32"/>
  <c r="AV5356" i="32"/>
  <c r="AU5356" i="32"/>
  <c r="AT5356" i="32"/>
  <c r="AW5355" i="32"/>
  <c r="AV5355" i="32"/>
  <c r="AU5355" i="32"/>
  <c r="AT5355" i="32"/>
  <c r="AW5354" i="32"/>
  <c r="AV5354" i="32"/>
  <c r="AU5354" i="32"/>
  <c r="AT5354" i="32"/>
  <c r="AW5353" i="32"/>
  <c r="AV5353" i="32"/>
  <c r="AU5353" i="32"/>
  <c r="AT5353" i="32"/>
  <c r="AW5352" i="32"/>
  <c r="AV5352" i="32"/>
  <c r="AU5352" i="32"/>
  <c r="AT5352" i="32"/>
  <c r="AW5351" i="32"/>
  <c r="AV5351" i="32"/>
  <c r="AU5351" i="32"/>
  <c r="AT5351" i="32"/>
  <c r="AW5350" i="32"/>
  <c r="AV5350" i="32"/>
  <c r="AU5350" i="32"/>
  <c r="AT5350" i="32"/>
  <c r="AW5349" i="32"/>
  <c r="AV5349" i="32"/>
  <c r="AU5349" i="32"/>
  <c r="AT5349" i="32"/>
  <c r="AW5348" i="32"/>
  <c r="AV5348" i="32"/>
  <c r="AU5348" i="32"/>
  <c r="AT5348" i="32"/>
  <c r="AW5347" i="32"/>
  <c r="AV5347" i="32"/>
  <c r="AU5347" i="32"/>
  <c r="AT5347" i="32"/>
  <c r="AW5346" i="32"/>
  <c r="AV5346" i="32"/>
  <c r="AU5346" i="32"/>
  <c r="AT5346" i="32"/>
  <c r="AW5345" i="32"/>
  <c r="AV5345" i="32"/>
  <c r="AU5345" i="32"/>
  <c r="AT5345" i="32"/>
  <c r="AW5344" i="32"/>
  <c r="AV5344" i="32"/>
  <c r="AU5344" i="32"/>
  <c r="AT5344" i="32"/>
  <c r="AW5343" i="32"/>
  <c r="AV5343" i="32"/>
  <c r="AU5343" i="32"/>
  <c r="AT5343" i="32"/>
  <c r="AW5342" i="32"/>
  <c r="AV5342" i="32"/>
  <c r="AU5342" i="32"/>
  <c r="AT5342" i="32"/>
  <c r="AW6623" i="32"/>
  <c r="AV6623" i="32"/>
  <c r="AU6623" i="32"/>
  <c r="AT6623" i="32"/>
  <c r="AW5341" i="32"/>
  <c r="AV5341" i="32"/>
  <c r="AU5341" i="32"/>
  <c r="AT5341" i="32"/>
  <c r="AW5340" i="32"/>
  <c r="AV5340" i="32"/>
  <c r="AU5340" i="32"/>
  <c r="AT5340" i="32"/>
  <c r="AW5339" i="32"/>
  <c r="AV5339" i="32"/>
  <c r="AU5339" i="32"/>
  <c r="AT5339" i="32"/>
  <c r="AW5338" i="32"/>
  <c r="AV5338" i="32"/>
  <c r="AU5338" i="32"/>
  <c r="AT5338" i="32"/>
  <c r="AW5337" i="32"/>
  <c r="AV5337" i="32"/>
  <c r="AU5337" i="32"/>
  <c r="AT5337" i="32"/>
  <c r="AW5336" i="32"/>
  <c r="AV5336" i="32"/>
  <c r="AU5336" i="32"/>
  <c r="AT5336" i="32"/>
  <c r="AW5335" i="32"/>
  <c r="AV5335" i="32"/>
  <c r="AU5335" i="32"/>
  <c r="AT5335" i="32"/>
  <c r="AW6622" i="32"/>
  <c r="AV6622" i="32"/>
  <c r="AU6622" i="32"/>
  <c r="AT6622" i="32"/>
  <c r="AW5334" i="32"/>
  <c r="AV5334" i="32"/>
  <c r="AU5334" i="32"/>
  <c r="AT5334" i="32"/>
  <c r="AW5333" i="32"/>
  <c r="AV5333" i="32"/>
  <c r="AU5333" i="32"/>
  <c r="AT5333" i="32"/>
  <c r="AW5332" i="32"/>
  <c r="AV5332" i="32"/>
  <c r="AU5332" i="32"/>
  <c r="AT5332" i="32"/>
  <c r="AW5331" i="32"/>
  <c r="AV5331" i="32"/>
  <c r="AU5331" i="32"/>
  <c r="AT5331" i="32"/>
  <c r="AW5330" i="32"/>
  <c r="AV5330" i="32"/>
  <c r="AU5330" i="32"/>
  <c r="AT5330" i="32"/>
  <c r="AW5329" i="32"/>
  <c r="AV5329" i="32"/>
  <c r="AU5329" i="32"/>
  <c r="AT5329" i="32"/>
  <c r="AW5328" i="32"/>
  <c r="AV5328" i="32"/>
  <c r="AU5328" i="32"/>
  <c r="AT5328" i="32"/>
  <c r="AW5327" i="32"/>
  <c r="AV5327" i="32"/>
  <c r="AU5327" i="32"/>
  <c r="AT5327" i="32"/>
  <c r="AW6621" i="32"/>
  <c r="AV6621" i="32"/>
  <c r="AU6621" i="32"/>
  <c r="AT6621" i="32"/>
  <c r="AW5326" i="32"/>
  <c r="AV5326" i="32"/>
  <c r="AU5326" i="32"/>
  <c r="AT5326" i="32"/>
  <c r="AW5325" i="32"/>
  <c r="AV5325" i="32"/>
  <c r="AU5325" i="32"/>
  <c r="AT5325" i="32"/>
  <c r="AW5324" i="32"/>
  <c r="AV5324" i="32"/>
  <c r="AU5324" i="32"/>
  <c r="AT5324" i="32"/>
  <c r="AW5323" i="32"/>
  <c r="AV5323" i="32"/>
  <c r="AU5323" i="32"/>
  <c r="AT5323" i="32"/>
  <c r="AW5322" i="32"/>
  <c r="AV5322" i="32"/>
  <c r="AU5322" i="32"/>
  <c r="AT5322" i="32"/>
  <c r="AW5321" i="32"/>
  <c r="AV5321" i="32"/>
  <c r="AU5321" i="32"/>
  <c r="AT5321" i="32"/>
  <c r="AW5320" i="32"/>
  <c r="AV5320" i="32"/>
  <c r="AU5320" i="32"/>
  <c r="AT5320" i="32"/>
  <c r="AW5319" i="32"/>
  <c r="AV5319" i="32"/>
  <c r="AU5319" i="32"/>
  <c r="AT5319" i="32"/>
  <c r="AW5318" i="32"/>
  <c r="AV5318" i="32"/>
  <c r="AU5318" i="32"/>
  <c r="AT5318" i="32"/>
  <c r="AW5317" i="32"/>
  <c r="AV5317" i="32"/>
  <c r="AU5317" i="32"/>
  <c r="AT5317" i="32"/>
  <c r="AW5316" i="32"/>
  <c r="AV5316" i="32"/>
  <c r="AU5316" i="32"/>
  <c r="AT5316" i="32"/>
  <c r="AW5315" i="32"/>
  <c r="AV5315" i="32"/>
  <c r="AU5315" i="32"/>
  <c r="AT5315" i="32"/>
  <c r="AW5314" i="32"/>
  <c r="AV5314" i="32"/>
  <c r="AU5314" i="32"/>
  <c r="AT5314" i="32"/>
  <c r="AW5313" i="32"/>
  <c r="AV5313" i="32"/>
  <c r="AU5313" i="32"/>
  <c r="AT5313" i="32"/>
  <c r="AW5312" i="32"/>
  <c r="AV5312" i="32"/>
  <c r="AU5312" i="32"/>
  <c r="AT5312" i="32"/>
  <c r="AW5311" i="32"/>
  <c r="AV5311" i="32"/>
  <c r="AU5311" i="32"/>
  <c r="AT5311" i="32"/>
  <c r="AW5310" i="32"/>
  <c r="AV5310" i="32"/>
  <c r="AU5310" i="32"/>
  <c r="AT5310" i="32"/>
  <c r="AW5309" i="32"/>
  <c r="AV5309" i="32"/>
  <c r="AU5309" i="32"/>
  <c r="AT5309" i="32"/>
  <c r="AW5308" i="32"/>
  <c r="AV5308" i="32"/>
  <c r="AU5308" i="32"/>
  <c r="AT5308" i="32"/>
  <c r="AW5307" i="32"/>
  <c r="AV5307" i="32"/>
  <c r="AU5307" i="32"/>
  <c r="AT5307" i="32"/>
  <c r="AW5306" i="32"/>
  <c r="AV5306" i="32"/>
  <c r="AU5306" i="32"/>
  <c r="AT5306" i="32"/>
  <c r="AW6620" i="32"/>
  <c r="AV6620" i="32"/>
  <c r="AU6620" i="32"/>
  <c r="AT6620" i="32"/>
  <c r="AW5305" i="32"/>
  <c r="AV5305" i="32"/>
  <c r="AU5305" i="32"/>
  <c r="AT5305" i="32"/>
  <c r="AW5304" i="32"/>
  <c r="AV5304" i="32"/>
  <c r="AU5304" i="32"/>
  <c r="AT5304" i="32"/>
  <c r="AW5303" i="32"/>
  <c r="AV5303" i="32"/>
  <c r="AU5303" i="32"/>
  <c r="AT5303" i="32"/>
  <c r="AW5302" i="32"/>
  <c r="AV5302" i="32"/>
  <c r="AU5302" i="32"/>
  <c r="AT5302" i="32"/>
  <c r="AW5301" i="32"/>
  <c r="AV5301" i="32"/>
  <c r="AU5301" i="32"/>
  <c r="AT5301" i="32"/>
  <c r="AW5300" i="32"/>
  <c r="AV5300" i="32"/>
  <c r="AU5300" i="32"/>
  <c r="AT5300" i="32"/>
  <c r="AW5299" i="32"/>
  <c r="AV5299" i="32"/>
  <c r="AU5299" i="32"/>
  <c r="AT5299" i="32"/>
  <c r="AW6619" i="32"/>
  <c r="AV6619" i="32"/>
  <c r="AU6619" i="32"/>
  <c r="AT6619" i="32"/>
  <c r="AW5298" i="32"/>
  <c r="AV5298" i="32"/>
  <c r="AU5298" i="32"/>
  <c r="AT5298" i="32"/>
  <c r="AW6618" i="32"/>
  <c r="AV6618" i="32"/>
  <c r="AU6618" i="32"/>
  <c r="AT6618" i="32"/>
  <c r="AW5297" i="32"/>
  <c r="AV5297" i="32"/>
  <c r="AU5297" i="32"/>
  <c r="AT5297" i="32"/>
  <c r="AW6617" i="32"/>
  <c r="AV6617" i="32"/>
  <c r="AU6617" i="32"/>
  <c r="AT6617" i="32"/>
  <c r="AW5296" i="32"/>
  <c r="AV5296" i="32"/>
  <c r="AU5296" i="32"/>
  <c r="AT5296" i="32"/>
  <c r="AW5295" i="32"/>
  <c r="AV5295" i="32"/>
  <c r="AU5295" i="32"/>
  <c r="AT5295" i="32"/>
  <c r="AW5294" i="32"/>
  <c r="AV5294" i="32"/>
  <c r="AU5294" i="32"/>
  <c r="AT5294" i="32"/>
  <c r="AW5293" i="32"/>
  <c r="AV5293" i="32"/>
  <c r="AU5293" i="32"/>
  <c r="AT5293" i="32"/>
  <c r="AW5292" i="32"/>
  <c r="AV5292" i="32"/>
  <c r="AU5292" i="32"/>
  <c r="AT5292" i="32"/>
  <c r="AW5291" i="32"/>
  <c r="AV5291" i="32"/>
  <c r="AU5291" i="32"/>
  <c r="AT5291" i="32"/>
  <c r="AW5290" i="32"/>
  <c r="AV5290" i="32"/>
  <c r="AU5290" i="32"/>
  <c r="AT5290" i="32"/>
  <c r="AW5289" i="32"/>
  <c r="AV5289" i="32"/>
  <c r="AU5289" i="32"/>
  <c r="AT5289" i="32"/>
  <c r="AW5288" i="32"/>
  <c r="AV5288" i="32"/>
  <c r="AU5288" i="32"/>
  <c r="AT5288" i="32"/>
  <c r="AW5287" i="32"/>
  <c r="AV5287" i="32"/>
  <c r="AU5287" i="32"/>
  <c r="AT5287" i="32"/>
  <c r="AW5286" i="32"/>
  <c r="AV5286" i="32"/>
  <c r="AU5286" i="32"/>
  <c r="AT5286" i="32"/>
  <c r="AW5285" i="32"/>
  <c r="AV5285" i="32"/>
  <c r="AU5285" i="32"/>
  <c r="AT5285" i="32"/>
  <c r="AW5284" i="32"/>
  <c r="AV5284" i="32"/>
  <c r="AU5284" i="32"/>
  <c r="AT5284" i="32"/>
  <c r="AW6616" i="32"/>
  <c r="AV6616" i="32"/>
  <c r="AU6616" i="32"/>
  <c r="AT6616" i="32"/>
  <c r="AW5283" i="32"/>
  <c r="AV5283" i="32"/>
  <c r="AU5283" i="32"/>
  <c r="AT5283" i="32"/>
  <c r="AW5282" i="32"/>
  <c r="AV5282" i="32"/>
  <c r="AU5282" i="32"/>
  <c r="AT5282" i="32"/>
  <c r="AW5281" i="32"/>
  <c r="AV5281" i="32"/>
  <c r="AU5281" i="32"/>
  <c r="AT5281" i="32"/>
  <c r="AW5280" i="32"/>
  <c r="AV5280" i="32"/>
  <c r="AU5280" i="32"/>
  <c r="AT5280" i="32"/>
  <c r="AW5279" i="32"/>
  <c r="AV5279" i="32"/>
  <c r="AU5279" i="32"/>
  <c r="AT5279" i="32"/>
  <c r="AW5278" i="32"/>
  <c r="AV5278" i="32"/>
  <c r="AU5278" i="32"/>
  <c r="AT5278" i="32"/>
  <c r="AW5277" i="32"/>
  <c r="AV5277" i="32"/>
  <c r="AU5277" i="32"/>
  <c r="AT5277" i="32"/>
  <c r="AW5276" i="32"/>
  <c r="AV5276" i="32"/>
  <c r="AU5276" i="32"/>
  <c r="AT5276" i="32"/>
  <c r="AW5275" i="32"/>
  <c r="AV5275" i="32"/>
  <c r="AU5275" i="32"/>
  <c r="AT5275" i="32"/>
  <c r="AW5274" i="32"/>
  <c r="AV5274" i="32"/>
  <c r="AU5274" i="32"/>
  <c r="AT5274" i="32"/>
  <c r="AW6615" i="32"/>
  <c r="AV6615" i="32"/>
  <c r="AU6615" i="32"/>
  <c r="AT6615" i="32"/>
  <c r="AW5273" i="32"/>
  <c r="AV5273" i="32"/>
  <c r="AU5273" i="32"/>
  <c r="AT5273" i="32"/>
  <c r="AW5272" i="32"/>
  <c r="AV5272" i="32"/>
  <c r="AU5272" i="32"/>
  <c r="AT5272" i="32"/>
  <c r="AW5271" i="32"/>
  <c r="AV5271" i="32"/>
  <c r="AU5271" i="32"/>
  <c r="AT5271" i="32"/>
  <c r="AW5270" i="32"/>
  <c r="AV5270" i="32"/>
  <c r="AU5270" i="32"/>
  <c r="AT5270" i="32"/>
  <c r="AW5269" i="32"/>
  <c r="AV5269" i="32"/>
  <c r="AU5269" i="32"/>
  <c r="AT5269" i="32"/>
  <c r="AW5268" i="32"/>
  <c r="AV5268" i="32"/>
  <c r="AU5268" i="32"/>
  <c r="AT5268" i="32"/>
  <c r="AW5267" i="32"/>
  <c r="AV5267" i="32"/>
  <c r="AU5267" i="32"/>
  <c r="AT5267" i="32"/>
  <c r="AW5266" i="32"/>
  <c r="AV5266" i="32"/>
  <c r="AU5266" i="32"/>
  <c r="AT5266" i="32"/>
  <c r="AW5265" i="32"/>
  <c r="AV5265" i="32"/>
  <c r="AU5265" i="32"/>
  <c r="AT5265" i="32"/>
  <c r="AW5264" i="32"/>
  <c r="AV5264" i="32"/>
  <c r="AU5264" i="32"/>
  <c r="AT5264" i="32"/>
  <c r="AW5263" i="32"/>
  <c r="AV5263" i="32"/>
  <c r="AU5263" i="32"/>
  <c r="AT5263" i="32"/>
  <c r="AW5262" i="32"/>
  <c r="AV5262" i="32"/>
  <c r="AU5262" i="32"/>
  <c r="AT5262" i="32"/>
  <c r="AW5261" i="32"/>
  <c r="AV5261" i="32"/>
  <c r="AU5261" i="32"/>
  <c r="AT5261" i="32"/>
  <c r="AW5260" i="32"/>
  <c r="AV5260" i="32"/>
  <c r="AU5260" i="32"/>
  <c r="AT5260" i="32"/>
  <c r="AW6614" i="32"/>
  <c r="AV6614" i="32"/>
  <c r="AU6614" i="32"/>
  <c r="AT6614" i="32"/>
  <c r="AW5259" i="32"/>
  <c r="AV5259" i="32"/>
  <c r="AU5259" i="32"/>
  <c r="AT5259" i="32"/>
  <c r="AW5258" i="32"/>
  <c r="AV5258" i="32"/>
  <c r="AU5258" i="32"/>
  <c r="AT5258" i="32"/>
  <c r="AW5257" i="32"/>
  <c r="AV5257" i="32"/>
  <c r="AU5257" i="32"/>
  <c r="AT5257" i="32"/>
  <c r="AW5256" i="32"/>
  <c r="AV5256" i="32"/>
  <c r="AU5256" i="32"/>
  <c r="AT5256" i="32"/>
  <c r="AW6613" i="32"/>
  <c r="AV6613" i="32"/>
  <c r="AU6613" i="32"/>
  <c r="AT6613" i="32"/>
  <c r="AW5255" i="32"/>
  <c r="AV5255" i="32"/>
  <c r="AU5255" i="32"/>
  <c r="AT5255" i="32"/>
  <c r="AW5254" i="32"/>
  <c r="AV5254" i="32"/>
  <c r="AU5254" i="32"/>
  <c r="AT5254" i="32"/>
  <c r="AW5253" i="32"/>
  <c r="AV5253" i="32"/>
  <c r="AU5253" i="32"/>
  <c r="AT5253" i="32"/>
  <c r="AW5252" i="32"/>
  <c r="AV5252" i="32"/>
  <c r="AU5252" i="32"/>
  <c r="AT5252" i="32"/>
  <c r="AW5251" i="32"/>
  <c r="AV5251" i="32"/>
  <c r="AU5251" i="32"/>
  <c r="AT5251" i="32"/>
  <c r="AW5250" i="32"/>
  <c r="AV5250" i="32"/>
  <c r="AU5250" i="32"/>
  <c r="AT5250" i="32"/>
  <c r="AW5249" i="32"/>
  <c r="AV5249" i="32"/>
  <c r="AU5249" i="32"/>
  <c r="AT5249" i="32"/>
  <c r="AW5248" i="32"/>
  <c r="AV5248" i="32"/>
  <c r="AU5248" i="32"/>
  <c r="AT5248" i="32"/>
  <c r="AW5247" i="32"/>
  <c r="AV5247" i="32"/>
  <c r="AU5247" i="32"/>
  <c r="AT5247" i="32"/>
  <c r="AW5246" i="32"/>
  <c r="AV5246" i="32"/>
  <c r="AU5246" i="32"/>
  <c r="AT5246" i="32"/>
  <c r="AW5245" i="32"/>
  <c r="AV5245" i="32"/>
  <c r="AU5245" i="32"/>
  <c r="AT5245" i="32"/>
  <c r="AW5244" i="32"/>
  <c r="AV5244" i="32"/>
  <c r="AU5244" i="32"/>
  <c r="AT5244" i="32"/>
  <c r="AW5243" i="32"/>
  <c r="AV5243" i="32"/>
  <c r="AU5243" i="32"/>
  <c r="AT5243" i="32"/>
  <c r="AW5242" i="32"/>
  <c r="AV5242" i="32"/>
  <c r="AU5242" i="32"/>
  <c r="AT5242" i="32"/>
  <c r="AW5241" i="32"/>
  <c r="AV5241" i="32"/>
  <c r="AU5241" i="32"/>
  <c r="AT5241" i="32"/>
  <c r="AW5240" i="32"/>
  <c r="AV5240" i="32"/>
  <c r="AU5240" i="32"/>
  <c r="AT5240" i="32"/>
  <c r="AW5239" i="32"/>
  <c r="AV5239" i="32"/>
  <c r="AU5239" i="32"/>
  <c r="AT5239" i="32"/>
  <c r="AW6612" i="32"/>
  <c r="AV6612" i="32"/>
  <c r="AU6612" i="32"/>
  <c r="AT6612" i="32"/>
  <c r="AW5238" i="32"/>
  <c r="AV5238" i="32"/>
  <c r="AU5238" i="32"/>
  <c r="AT5238" i="32"/>
  <c r="AW6611" i="32"/>
  <c r="AV6611" i="32"/>
  <c r="AU6611" i="32"/>
  <c r="AT6611" i="32"/>
  <c r="AW5237" i="32"/>
  <c r="AV5237" i="32"/>
  <c r="AU5237" i="32"/>
  <c r="AT5237" i="32"/>
  <c r="AW6610" i="32"/>
  <c r="AV6610" i="32"/>
  <c r="AU6610" i="32"/>
  <c r="AT6610" i="32"/>
  <c r="AW6609" i="32"/>
  <c r="AV6609" i="32"/>
  <c r="AU6609" i="32"/>
  <c r="AT6609" i="32"/>
  <c r="AW5236" i="32"/>
  <c r="AV5236" i="32"/>
  <c r="AU5236" i="32"/>
  <c r="AT5236" i="32"/>
  <c r="AW5235" i="32"/>
  <c r="AV5235" i="32"/>
  <c r="AU5235" i="32"/>
  <c r="AT5235" i="32"/>
  <c r="AW5234" i="32"/>
  <c r="AV5234" i="32"/>
  <c r="AU5234" i="32"/>
  <c r="AT5234" i="32"/>
  <c r="AW5233" i="32"/>
  <c r="AV5233" i="32"/>
  <c r="AU5233" i="32"/>
  <c r="AT5233" i="32"/>
  <c r="AW5232" i="32"/>
  <c r="AV5232" i="32"/>
  <c r="AU5232" i="32"/>
  <c r="AT5232" i="32"/>
  <c r="AW6608" i="32"/>
  <c r="AV6608" i="32"/>
  <c r="AU6608" i="32"/>
  <c r="AT6608" i="32"/>
  <c r="AW5231" i="32"/>
  <c r="AV5231" i="32"/>
  <c r="AU5231" i="32"/>
  <c r="AT5231" i="32"/>
  <c r="AW5230" i="32"/>
  <c r="AV5230" i="32"/>
  <c r="AU5230" i="32"/>
  <c r="AT5230" i="32"/>
  <c r="AW6607" i="32"/>
  <c r="AV6607" i="32"/>
  <c r="AU6607" i="32"/>
  <c r="AT6607" i="32"/>
  <c r="AW5229" i="32"/>
  <c r="AV5229" i="32"/>
  <c r="AU5229" i="32"/>
  <c r="AT5229" i="32"/>
  <c r="AW6606" i="32"/>
  <c r="AV6606" i="32"/>
  <c r="AU6606" i="32"/>
  <c r="AT6606" i="32"/>
  <c r="AW5228" i="32"/>
  <c r="AV5228" i="32"/>
  <c r="AU5228" i="32"/>
  <c r="AT5228" i="32"/>
  <c r="AW5227" i="32"/>
  <c r="AV5227" i="32"/>
  <c r="AU5227" i="32"/>
  <c r="AT5227" i="32"/>
  <c r="AW5226" i="32"/>
  <c r="AV5226" i="32"/>
  <c r="AU5226" i="32"/>
  <c r="AT5226" i="32"/>
  <c r="AW6605" i="32"/>
  <c r="AV6605" i="32"/>
  <c r="AU6605" i="32"/>
  <c r="AT6605" i="32"/>
  <c r="AW6604" i="32"/>
  <c r="AV6604" i="32"/>
  <c r="AU6604" i="32"/>
  <c r="AT6604" i="32"/>
  <c r="AW5225" i="32"/>
  <c r="AV5225" i="32"/>
  <c r="AU5225" i="32"/>
  <c r="AT5225" i="32"/>
  <c r="AW5224" i="32"/>
  <c r="AV5224" i="32"/>
  <c r="AU5224" i="32"/>
  <c r="AT5224" i="32"/>
  <c r="AW5223" i="32"/>
  <c r="AV5223" i="32"/>
  <c r="AU5223" i="32"/>
  <c r="AT5223" i="32"/>
  <c r="AW5222" i="32"/>
  <c r="AV5222" i="32"/>
  <c r="AU5222" i="32"/>
  <c r="AT5222" i="32"/>
  <c r="AW5221" i="32"/>
  <c r="AV5221" i="32"/>
  <c r="AU5221" i="32"/>
  <c r="AT5221" i="32"/>
  <c r="AW5220" i="32"/>
  <c r="AV5220" i="32"/>
  <c r="AU5220" i="32"/>
  <c r="AT5220" i="32"/>
  <c r="AW5219" i="32"/>
  <c r="AV5219" i="32"/>
  <c r="AU5219" i="32"/>
  <c r="AT5219" i="32"/>
  <c r="AW5218" i="32"/>
  <c r="AV5218" i="32"/>
  <c r="AU5218" i="32"/>
  <c r="AT5218" i="32"/>
  <c r="AW5217" i="32"/>
  <c r="AV5217" i="32"/>
  <c r="AU5217" i="32"/>
  <c r="AT5217" i="32"/>
  <c r="AW5216" i="32"/>
  <c r="AV5216" i="32"/>
  <c r="AU5216" i="32"/>
  <c r="AT5216" i="32"/>
  <c r="AW5215" i="32"/>
  <c r="AV5215" i="32"/>
  <c r="AU5215" i="32"/>
  <c r="AT5215" i="32"/>
  <c r="AW5214" i="32"/>
  <c r="AV5214" i="32"/>
  <c r="AU5214" i="32"/>
  <c r="AT5214" i="32"/>
  <c r="AW5213" i="32"/>
  <c r="AV5213" i="32"/>
  <c r="AU5213" i="32"/>
  <c r="AT5213" i="32"/>
  <c r="AW5212" i="32"/>
  <c r="AV5212" i="32"/>
  <c r="AU5212" i="32"/>
  <c r="AT5212" i="32"/>
  <c r="AW5211" i="32"/>
  <c r="AV5211" i="32"/>
  <c r="AU5211" i="32"/>
  <c r="AT5211" i="32"/>
  <c r="AW6603" i="32"/>
  <c r="AV6603" i="32"/>
  <c r="AU6603" i="32"/>
  <c r="AT6603" i="32"/>
  <c r="AW5210" i="32"/>
  <c r="AV5210" i="32"/>
  <c r="AU5210" i="32"/>
  <c r="AT5210" i="32"/>
  <c r="AW5209" i="32"/>
  <c r="AV5209" i="32"/>
  <c r="AU5209" i="32"/>
  <c r="AT5209" i="32"/>
  <c r="AW5208" i="32"/>
  <c r="AV5208" i="32"/>
  <c r="AU5208" i="32"/>
  <c r="AT5208" i="32"/>
  <c r="AW5207" i="32"/>
  <c r="AV5207" i="32"/>
  <c r="AU5207" i="32"/>
  <c r="AT5207" i="32"/>
  <c r="AW5206" i="32"/>
  <c r="AV5206" i="32"/>
  <c r="AU5206" i="32"/>
  <c r="AT5206" i="32"/>
  <c r="AW5205" i="32"/>
  <c r="AV5205" i="32"/>
  <c r="AU5205" i="32"/>
  <c r="AT5205" i="32"/>
  <c r="AW5204" i="32"/>
  <c r="AV5204" i="32"/>
  <c r="AU5204" i="32"/>
  <c r="AT5204" i="32"/>
  <c r="AW5203" i="32"/>
  <c r="AV5203" i="32"/>
  <c r="AU5203" i="32"/>
  <c r="AT5203" i="32"/>
  <c r="AW5202" i="32"/>
  <c r="AV5202" i="32"/>
  <c r="AU5202" i="32"/>
  <c r="AT5202" i="32"/>
  <c r="AW5201" i="32"/>
  <c r="AV5201" i="32"/>
  <c r="AU5201" i="32"/>
  <c r="AT5201" i="32"/>
  <c r="AW5200" i="32"/>
  <c r="AV5200" i="32"/>
  <c r="AU5200" i="32"/>
  <c r="AT5200" i="32"/>
  <c r="AW5199" i="32"/>
  <c r="AV5199" i="32"/>
  <c r="AU5199" i="32"/>
  <c r="AT5199" i="32"/>
  <c r="AW5198" i="32"/>
  <c r="AV5198" i="32"/>
  <c r="AU5198" i="32"/>
  <c r="AT5198" i="32"/>
  <c r="AW5197" i="32"/>
  <c r="AV5197" i="32"/>
  <c r="AU5197" i="32"/>
  <c r="AT5197" i="32"/>
  <c r="AW5196" i="32"/>
  <c r="AV5196" i="32"/>
  <c r="AU5196" i="32"/>
  <c r="AT5196" i="32"/>
  <c r="AW5195" i="32"/>
  <c r="AV5195" i="32"/>
  <c r="AU5195" i="32"/>
  <c r="AT5195" i="32"/>
  <c r="AW6602" i="32"/>
  <c r="AV6602" i="32"/>
  <c r="AU6602" i="32"/>
  <c r="AT6602" i="32"/>
  <c r="AW5194" i="32"/>
  <c r="AV5194" i="32"/>
  <c r="AU5194" i="32"/>
  <c r="AT5194" i="32"/>
  <c r="AW5193" i="32"/>
  <c r="AV5193" i="32"/>
  <c r="AU5193" i="32"/>
  <c r="AT5193" i="32"/>
  <c r="AW5192" i="32"/>
  <c r="AV5192" i="32"/>
  <c r="AU5192" i="32"/>
  <c r="AT5192" i="32"/>
  <c r="AW5191" i="32"/>
  <c r="AV5191" i="32"/>
  <c r="AU5191" i="32"/>
  <c r="AT5191" i="32"/>
  <c r="AW5190" i="32"/>
  <c r="AV5190" i="32"/>
  <c r="AU5190" i="32"/>
  <c r="AT5190" i="32"/>
  <c r="AW6601" i="32"/>
  <c r="AV6601" i="32"/>
  <c r="AU6601" i="32"/>
  <c r="AT6601" i="32"/>
  <c r="AW5189" i="32"/>
  <c r="AV5189" i="32"/>
  <c r="AU5189" i="32"/>
  <c r="AT5189" i="32"/>
  <c r="AW5188" i="32"/>
  <c r="AV5188" i="32"/>
  <c r="AU5188" i="32"/>
  <c r="AT5188" i="32"/>
  <c r="AW5187" i="32"/>
  <c r="AV5187" i="32"/>
  <c r="AU5187" i="32"/>
  <c r="AT5187" i="32"/>
  <c r="AW5186" i="32"/>
  <c r="AV5186" i="32"/>
  <c r="AU5186" i="32"/>
  <c r="AT5186" i="32"/>
  <c r="AW5185" i="32"/>
  <c r="AV5185" i="32"/>
  <c r="AU5185" i="32"/>
  <c r="AT5185" i="32"/>
  <c r="AW5184" i="32"/>
  <c r="AV5184" i="32"/>
  <c r="AU5184" i="32"/>
  <c r="AT5184" i="32"/>
  <c r="AW5183" i="32"/>
  <c r="AV5183" i="32"/>
  <c r="AU5183" i="32"/>
  <c r="AT5183" i="32"/>
  <c r="AW5182" i="32"/>
  <c r="AV5182" i="32"/>
  <c r="AU5182" i="32"/>
  <c r="AT5182" i="32"/>
  <c r="AW5181" i="32"/>
  <c r="AV5181" i="32"/>
  <c r="AU5181" i="32"/>
  <c r="AT5181" i="32"/>
  <c r="AW5180" i="32"/>
  <c r="AV5180" i="32"/>
  <c r="AU5180" i="32"/>
  <c r="AT5180" i="32"/>
  <c r="AW5179" i="32"/>
  <c r="AV5179" i="32"/>
  <c r="AU5179" i="32"/>
  <c r="AT5179" i="32"/>
  <c r="AW6600" i="32"/>
  <c r="AV6600" i="32"/>
  <c r="AU6600" i="32"/>
  <c r="AT6600" i="32"/>
  <c r="AW5178" i="32"/>
  <c r="AV5178" i="32"/>
  <c r="AU5178" i="32"/>
  <c r="AT5178" i="32"/>
  <c r="AW5177" i="32"/>
  <c r="AV5177" i="32"/>
  <c r="AU5177" i="32"/>
  <c r="AT5177" i="32"/>
  <c r="AW5176" i="32"/>
  <c r="AV5176" i="32"/>
  <c r="AU5176" i="32"/>
  <c r="AT5176" i="32"/>
  <c r="AW5175" i="32"/>
  <c r="AV5175" i="32"/>
  <c r="AU5175" i="32"/>
  <c r="AT5175" i="32"/>
  <c r="AW5174" i="32"/>
  <c r="AV5174" i="32"/>
  <c r="AU5174" i="32"/>
  <c r="AT5174" i="32"/>
  <c r="AW5173" i="32"/>
  <c r="AV5173" i="32"/>
  <c r="AU5173" i="32"/>
  <c r="AT5173" i="32"/>
  <c r="AW5172" i="32"/>
  <c r="AV5172" i="32"/>
  <c r="AU5172" i="32"/>
  <c r="AT5172" i="32"/>
  <c r="AW6599" i="32"/>
  <c r="AV6599" i="32"/>
  <c r="AU6599" i="32"/>
  <c r="AT6599" i="32"/>
  <c r="AW5171" i="32"/>
  <c r="AV5171" i="32"/>
  <c r="AU5171" i="32"/>
  <c r="AT5171" i="32"/>
  <c r="AW5170" i="32"/>
  <c r="AV5170" i="32"/>
  <c r="AU5170" i="32"/>
  <c r="AT5170" i="32"/>
  <c r="AW5169" i="32"/>
  <c r="AV5169" i="32"/>
  <c r="AU5169" i="32"/>
  <c r="AT5169" i="32"/>
  <c r="AW5168" i="32"/>
  <c r="AV5168" i="32"/>
  <c r="AU5168" i="32"/>
  <c r="AT5168" i="32"/>
  <c r="AW5167" i="32"/>
  <c r="AV5167" i="32"/>
  <c r="AU5167" i="32"/>
  <c r="AT5167" i="32"/>
  <c r="AW5166" i="32"/>
  <c r="AV5166" i="32"/>
  <c r="AU5166" i="32"/>
  <c r="AT5166" i="32"/>
  <c r="AW5165" i="32"/>
  <c r="AV5165" i="32"/>
  <c r="AU5165" i="32"/>
  <c r="AT5165" i="32"/>
  <c r="AW5164" i="32"/>
  <c r="AV5164" i="32"/>
  <c r="AU5164" i="32"/>
  <c r="AT5164" i="32"/>
  <c r="AW6598" i="32"/>
  <c r="AV6598" i="32"/>
  <c r="AU6598" i="32"/>
  <c r="AT6598" i="32"/>
  <c r="AW5163" i="32"/>
  <c r="AV5163" i="32"/>
  <c r="AU5163" i="32"/>
  <c r="AT5163" i="32"/>
  <c r="AW5162" i="32"/>
  <c r="AV5162" i="32"/>
  <c r="AU5162" i="32"/>
  <c r="AT5162" i="32"/>
  <c r="AW5161" i="32"/>
  <c r="AV5161" i="32"/>
  <c r="AU5161" i="32"/>
  <c r="AT5161" i="32"/>
  <c r="AW5160" i="32"/>
  <c r="AV5160" i="32"/>
  <c r="AU5160" i="32"/>
  <c r="AT5160" i="32"/>
  <c r="AW5159" i="32"/>
  <c r="AV5159" i="32"/>
  <c r="AU5159" i="32"/>
  <c r="AT5159" i="32"/>
  <c r="AW5158" i="32"/>
  <c r="AV5158" i="32"/>
  <c r="AU5158" i="32"/>
  <c r="AT5158" i="32"/>
  <c r="AW5157" i="32"/>
  <c r="AV5157" i="32"/>
  <c r="AU5157" i="32"/>
  <c r="AT5157" i="32"/>
  <c r="AW5156" i="32"/>
  <c r="AV5156" i="32"/>
  <c r="AU5156" i="32"/>
  <c r="AT5156" i="32"/>
  <c r="AW5155" i="32"/>
  <c r="AV5155" i="32"/>
  <c r="AU5155" i="32"/>
  <c r="AT5155" i="32"/>
  <c r="AW5154" i="32"/>
  <c r="AV5154" i="32"/>
  <c r="AU5154" i="32"/>
  <c r="AT5154" i="32"/>
  <c r="AW5153" i="32"/>
  <c r="AV5153" i="32"/>
  <c r="AU5153" i="32"/>
  <c r="AT5153" i="32"/>
  <c r="AW5152" i="32"/>
  <c r="AV5152" i="32"/>
  <c r="AU5152" i="32"/>
  <c r="AT5152" i="32"/>
  <c r="AW5151" i="32"/>
  <c r="AV5151" i="32"/>
  <c r="AU5151" i="32"/>
  <c r="AT5151" i="32"/>
  <c r="AW5150" i="32"/>
  <c r="AV5150" i="32"/>
  <c r="AU5150" i="32"/>
  <c r="AT5150" i="32"/>
  <c r="AW5149" i="32"/>
  <c r="AV5149" i="32"/>
  <c r="AU5149" i="32"/>
  <c r="AT5149" i="32"/>
  <c r="AW5148" i="32"/>
  <c r="AV5148" i="32"/>
  <c r="AU5148" i="32"/>
  <c r="AT5148" i="32"/>
  <c r="AW5147" i="32"/>
  <c r="AV5147" i="32"/>
  <c r="AU5147" i="32"/>
  <c r="AT5147" i="32"/>
  <c r="AW5146" i="32"/>
  <c r="AV5146" i="32"/>
  <c r="AU5146" i="32"/>
  <c r="AT5146" i="32"/>
  <c r="AW5145" i="32"/>
  <c r="AV5145" i="32"/>
  <c r="AU5145" i="32"/>
  <c r="AT5145" i="32"/>
  <c r="AW5144" i="32"/>
  <c r="AV5144" i="32"/>
  <c r="AU5144" i="32"/>
  <c r="AT5144" i="32"/>
  <c r="AW5143" i="32"/>
  <c r="AV5143" i="32"/>
  <c r="AU5143" i="32"/>
  <c r="AT5143" i="32"/>
  <c r="AW5142" i="32"/>
  <c r="AV5142" i="32"/>
  <c r="AU5142" i="32"/>
  <c r="AT5142" i="32"/>
  <c r="AW5141" i="32"/>
  <c r="AV5141" i="32"/>
  <c r="AU5141" i="32"/>
  <c r="AT5141" i="32"/>
  <c r="AW5140" i="32"/>
  <c r="AV5140" i="32"/>
  <c r="AU5140" i="32"/>
  <c r="AT5140" i="32"/>
  <c r="AW5139" i="32"/>
  <c r="AV5139" i="32"/>
  <c r="AU5139" i="32"/>
  <c r="AT5139" i="32"/>
  <c r="AW5138" i="32"/>
  <c r="AV5138" i="32"/>
  <c r="AU5138" i="32"/>
  <c r="AT5138" i="32"/>
  <c r="AW5137" i="32"/>
  <c r="AV5137" i="32"/>
  <c r="AU5137" i="32"/>
  <c r="AT5137" i="32"/>
  <c r="AW5136" i="32"/>
  <c r="AV5136" i="32"/>
  <c r="AU5136" i="32"/>
  <c r="AT5136" i="32"/>
  <c r="AW5135" i="32"/>
  <c r="AV5135" i="32"/>
  <c r="AU5135" i="32"/>
  <c r="AT5135" i="32"/>
  <c r="AW6597" i="32"/>
  <c r="AV6597" i="32"/>
  <c r="AU6597" i="32"/>
  <c r="AT6597" i="32"/>
  <c r="AW5134" i="32"/>
  <c r="AV5134" i="32"/>
  <c r="AU5134" i="32"/>
  <c r="AT5134" i="32"/>
  <c r="AW5133" i="32"/>
  <c r="AV5133" i="32"/>
  <c r="AU5133" i="32"/>
  <c r="AT5133" i="32"/>
  <c r="AW5132" i="32"/>
  <c r="AV5132" i="32"/>
  <c r="AU5132" i="32"/>
  <c r="AT5132" i="32"/>
  <c r="AW5131" i="32"/>
  <c r="AV5131" i="32"/>
  <c r="AU5131" i="32"/>
  <c r="AT5131" i="32"/>
  <c r="AW5130" i="32"/>
  <c r="AV5130" i="32"/>
  <c r="AU5130" i="32"/>
  <c r="AT5130" i="32"/>
  <c r="AW5129" i="32"/>
  <c r="AV5129" i="32"/>
  <c r="AU5129" i="32"/>
  <c r="AT5129" i="32"/>
  <c r="AW5128" i="32"/>
  <c r="AV5128" i="32"/>
  <c r="AU5128" i="32"/>
  <c r="AT5128" i="32"/>
  <c r="AW5127" i="32"/>
  <c r="AV5127" i="32"/>
  <c r="AU5127" i="32"/>
  <c r="AT5127" i="32"/>
  <c r="AW5126" i="32"/>
  <c r="AV5126" i="32"/>
  <c r="AU5126" i="32"/>
  <c r="AT5126" i="32"/>
  <c r="AW5125" i="32"/>
  <c r="AV5125" i="32"/>
  <c r="AU5125" i="32"/>
  <c r="AT5125" i="32"/>
  <c r="AW5124" i="32"/>
  <c r="AV5124" i="32"/>
  <c r="AU5124" i="32"/>
  <c r="AT5124" i="32"/>
  <c r="AW5123" i="32"/>
  <c r="AV5123" i="32"/>
  <c r="AU5123" i="32"/>
  <c r="AT5123" i="32"/>
  <c r="AW5122" i="32"/>
  <c r="AV5122" i="32"/>
  <c r="AU5122" i="32"/>
  <c r="AT5122" i="32"/>
  <c r="AW5121" i="32"/>
  <c r="AV5121" i="32"/>
  <c r="AU5121" i="32"/>
  <c r="AT5121" i="32"/>
  <c r="AW5120" i="32"/>
  <c r="AV5120" i="32"/>
  <c r="AU5120" i="32"/>
  <c r="AT5120" i="32"/>
  <c r="AW5119" i="32"/>
  <c r="AV5119" i="32"/>
  <c r="AU5119" i="32"/>
  <c r="AT5119" i="32"/>
  <c r="AW5118" i="32"/>
  <c r="AV5118" i="32"/>
  <c r="AU5118" i="32"/>
  <c r="AT5118" i="32"/>
  <c r="AW5117" i="32"/>
  <c r="AV5117" i="32"/>
  <c r="AU5117" i="32"/>
  <c r="AT5117" i="32"/>
  <c r="AW5116" i="32"/>
  <c r="AV5116" i="32"/>
  <c r="AU5116" i="32"/>
  <c r="AT5116" i="32"/>
  <c r="AW5115" i="32"/>
  <c r="AV5115" i="32"/>
  <c r="AU5115" i="32"/>
  <c r="AT5115" i="32"/>
  <c r="AW5114" i="32"/>
  <c r="AV5114" i="32"/>
  <c r="AU5114" i="32"/>
  <c r="AT5114" i="32"/>
  <c r="AW5113" i="32"/>
  <c r="AV5113" i="32"/>
  <c r="AU5113" i="32"/>
  <c r="AT5113" i="32"/>
  <c r="AW5112" i="32"/>
  <c r="AV5112" i="32"/>
  <c r="AU5112" i="32"/>
  <c r="AT5112" i="32"/>
  <c r="AW5111" i="32"/>
  <c r="AV5111" i="32"/>
  <c r="AU5111" i="32"/>
  <c r="AT5111" i="32"/>
  <c r="AW5110" i="32"/>
  <c r="AV5110" i="32"/>
  <c r="AU5110" i="32"/>
  <c r="AT5110" i="32"/>
  <c r="AW5109" i="32"/>
  <c r="AV5109" i="32"/>
  <c r="AU5109" i="32"/>
  <c r="AT5109" i="32"/>
  <c r="AW5108" i="32"/>
  <c r="AV5108" i="32"/>
  <c r="AU5108" i="32"/>
  <c r="AT5108" i="32"/>
  <c r="AW5107" i="32"/>
  <c r="AV5107" i="32"/>
  <c r="AU5107" i="32"/>
  <c r="AT5107" i="32"/>
  <c r="AW5106" i="32"/>
  <c r="AV5106" i="32"/>
  <c r="AU5106" i="32"/>
  <c r="AT5106" i="32"/>
  <c r="AW5105" i="32"/>
  <c r="AV5105" i="32"/>
  <c r="AU5105" i="32"/>
  <c r="AT5105" i="32"/>
  <c r="AW5104" i="32"/>
  <c r="AV5104" i="32"/>
  <c r="AU5104" i="32"/>
  <c r="AT5104" i="32"/>
  <c r="AW6596" i="32"/>
  <c r="AV6596" i="32"/>
  <c r="AU6596" i="32"/>
  <c r="AT6596" i="32"/>
  <c r="AW5103" i="32"/>
  <c r="AV5103" i="32"/>
  <c r="AU5103" i="32"/>
  <c r="AT5103" i="32"/>
  <c r="AW5102" i="32"/>
  <c r="AV5102" i="32"/>
  <c r="AU5102" i="32"/>
  <c r="AT5102" i="32"/>
  <c r="AW5101" i="32"/>
  <c r="AV5101" i="32"/>
  <c r="AU5101" i="32"/>
  <c r="AT5101" i="32"/>
  <c r="AW5100" i="32"/>
  <c r="AV5100" i="32"/>
  <c r="AU5100" i="32"/>
  <c r="AT5100" i="32"/>
  <c r="AW5099" i="32"/>
  <c r="AV5099" i="32"/>
  <c r="AU5099" i="32"/>
  <c r="AT5099" i="32"/>
  <c r="AW5098" i="32"/>
  <c r="AV5098" i="32"/>
  <c r="AU5098" i="32"/>
  <c r="AT5098" i="32"/>
  <c r="AW5097" i="32"/>
  <c r="AV5097" i="32"/>
  <c r="AU5097" i="32"/>
  <c r="AT5097" i="32"/>
  <c r="AW5096" i="32"/>
  <c r="AV5096" i="32"/>
  <c r="AU5096" i="32"/>
  <c r="AT5096" i="32"/>
  <c r="AW5095" i="32"/>
  <c r="AV5095" i="32"/>
  <c r="AU5095" i="32"/>
  <c r="AT5095" i="32"/>
  <c r="AW5094" i="32"/>
  <c r="AV5094" i="32"/>
  <c r="AU5094" i="32"/>
  <c r="AT5094" i="32"/>
  <c r="AW5093" i="32"/>
  <c r="AV5093" i="32"/>
  <c r="AU5093" i="32"/>
  <c r="AT5093" i="32"/>
  <c r="AW5092" i="32"/>
  <c r="AV5092" i="32"/>
  <c r="AU5092" i="32"/>
  <c r="AT5092" i="32"/>
  <c r="AW5091" i="32"/>
  <c r="AV5091" i="32"/>
  <c r="AU5091" i="32"/>
  <c r="AT5091" i="32"/>
  <c r="AW5090" i="32"/>
  <c r="AV5090" i="32"/>
  <c r="AU5090" i="32"/>
  <c r="AT5090" i="32"/>
  <c r="AW5089" i="32"/>
  <c r="AV5089" i="32"/>
  <c r="AU5089" i="32"/>
  <c r="AT5089" i="32"/>
  <c r="AW5088" i="32"/>
  <c r="AV5088" i="32"/>
  <c r="AU5088" i="32"/>
  <c r="AT5088" i="32"/>
  <c r="AW5087" i="32"/>
  <c r="AV5087" i="32"/>
  <c r="AU5087" i="32"/>
  <c r="AT5087" i="32"/>
  <c r="AW5086" i="32"/>
  <c r="AV5086" i="32"/>
  <c r="AU5086" i="32"/>
  <c r="AT5086" i="32"/>
  <c r="AW5085" i="32"/>
  <c r="AV5085" i="32"/>
  <c r="AU5085" i="32"/>
  <c r="AT5085" i="32"/>
  <c r="AW5084" i="32"/>
  <c r="AV5084" i="32"/>
  <c r="AU5084" i="32"/>
  <c r="AT5084" i="32"/>
  <c r="AW5083" i="32"/>
  <c r="AV5083" i="32"/>
  <c r="AU5083" i="32"/>
  <c r="AT5083" i="32"/>
  <c r="AW5082" i="32"/>
  <c r="AV5082" i="32"/>
  <c r="AU5082" i="32"/>
  <c r="AT5082" i="32"/>
  <c r="AW5081" i="32"/>
  <c r="AV5081" i="32"/>
  <c r="AU5081" i="32"/>
  <c r="AT5081" i="32"/>
  <c r="AW5080" i="32"/>
  <c r="AV5080" i="32"/>
  <c r="AU5080" i="32"/>
  <c r="AT5080" i="32"/>
  <c r="AW6595" i="32"/>
  <c r="AV6595" i="32"/>
  <c r="AU6595" i="32"/>
  <c r="AT6595" i="32"/>
  <c r="AW5079" i="32"/>
  <c r="AV5079" i="32"/>
  <c r="AU5079" i="32"/>
  <c r="AT5079" i="32"/>
  <c r="AW5078" i="32"/>
  <c r="AV5078" i="32"/>
  <c r="AU5078" i="32"/>
  <c r="AT5078" i="32"/>
  <c r="AW5077" i="32"/>
  <c r="AV5077" i="32"/>
  <c r="AU5077" i="32"/>
  <c r="AT5077" i="32"/>
  <c r="AW6594" i="32"/>
  <c r="AV6594" i="32"/>
  <c r="AU6594" i="32"/>
  <c r="AT6594" i="32"/>
  <c r="AW5076" i="32"/>
  <c r="AV5076" i="32"/>
  <c r="AU5076" i="32"/>
  <c r="AT5076" i="32"/>
  <c r="AW5075" i="32"/>
  <c r="AV5075" i="32"/>
  <c r="AU5075" i="32"/>
  <c r="AT5075" i="32"/>
  <c r="AW6593" i="32"/>
  <c r="AV6593" i="32"/>
  <c r="AU6593" i="32"/>
  <c r="AT6593" i="32"/>
  <c r="AW5074" i="32"/>
  <c r="AV5074" i="32"/>
  <c r="AU5074" i="32"/>
  <c r="AT5074" i="32"/>
  <c r="AW5073" i="32"/>
  <c r="AV5073" i="32"/>
  <c r="AU5073" i="32"/>
  <c r="AT5073" i="32"/>
  <c r="AW5072" i="32"/>
  <c r="AV5072" i="32"/>
  <c r="AU5072" i="32"/>
  <c r="AT5072" i="32"/>
  <c r="AW5071" i="32"/>
  <c r="AV5071" i="32"/>
  <c r="AU5071" i="32"/>
  <c r="AT5071" i="32"/>
  <c r="AW6592" i="32"/>
  <c r="AV6592" i="32"/>
  <c r="AU6592" i="32"/>
  <c r="AT6592" i="32"/>
  <c r="AW6591" i="32"/>
  <c r="AV6591" i="32"/>
  <c r="AU6591" i="32"/>
  <c r="AT6591" i="32"/>
  <c r="AW5070" i="32"/>
  <c r="AV5070" i="32"/>
  <c r="AU5070" i="32"/>
  <c r="AT5070" i="32"/>
  <c r="AW5069" i="32"/>
  <c r="AV5069" i="32"/>
  <c r="AU5069" i="32"/>
  <c r="AT5069" i="32"/>
  <c r="AW5068" i="32"/>
  <c r="AV5068" i="32"/>
  <c r="AU5068" i="32"/>
  <c r="AT5068" i="32"/>
  <c r="AW5067" i="32"/>
  <c r="AV5067" i="32"/>
  <c r="AU5067" i="32"/>
  <c r="AT5067" i="32"/>
  <c r="AW5066" i="32"/>
  <c r="AV5066" i="32"/>
  <c r="AU5066" i="32"/>
  <c r="AT5066" i="32"/>
  <c r="AW5065" i="32"/>
  <c r="AV5065" i="32"/>
  <c r="AU5065" i="32"/>
  <c r="AT5065" i="32"/>
  <c r="AW6590" i="32"/>
  <c r="AV6590" i="32"/>
  <c r="AU6590" i="32"/>
  <c r="AT6590" i="32"/>
  <c r="AW5064" i="32"/>
  <c r="AV5064" i="32"/>
  <c r="AU5064" i="32"/>
  <c r="AT5064" i="32"/>
  <c r="AW5063" i="32"/>
  <c r="AV5063" i="32"/>
  <c r="AU5063" i="32"/>
  <c r="AT5063" i="32"/>
  <c r="AW5062" i="32"/>
  <c r="AV5062" i="32"/>
  <c r="AU5062" i="32"/>
  <c r="AT5062" i="32"/>
  <c r="AW5061" i="32"/>
  <c r="AV5061" i="32"/>
  <c r="AU5061" i="32"/>
  <c r="AT5061" i="32"/>
  <c r="AW6589" i="32"/>
  <c r="AV6589" i="32"/>
  <c r="AU6589" i="32"/>
  <c r="AT6589" i="32"/>
  <c r="AW5060" i="32"/>
  <c r="AV5060" i="32"/>
  <c r="AU5060" i="32"/>
  <c r="AT5060" i="32"/>
  <c r="AW5059" i="32"/>
  <c r="AV5059" i="32"/>
  <c r="AU5059" i="32"/>
  <c r="AT5059" i="32"/>
  <c r="AW5058" i="32"/>
  <c r="AV5058" i="32"/>
  <c r="AU5058" i="32"/>
  <c r="AT5058" i="32"/>
  <c r="AW5057" i="32"/>
  <c r="AV5057" i="32"/>
  <c r="AU5057" i="32"/>
  <c r="AT5057" i="32"/>
  <c r="AW5056" i="32"/>
  <c r="AV5056" i="32"/>
  <c r="AU5056" i="32"/>
  <c r="AT5056" i="32"/>
  <c r="AW6588" i="32"/>
  <c r="AV6588" i="32"/>
  <c r="AU6588" i="32"/>
  <c r="AT6588" i="32"/>
  <c r="AW5055" i="32"/>
  <c r="AV5055" i="32"/>
  <c r="AU5055" i="32"/>
  <c r="AT5055" i="32"/>
  <c r="AW5054" i="32"/>
  <c r="AV5054" i="32"/>
  <c r="AU5054" i="32"/>
  <c r="AT5054" i="32"/>
  <c r="AW5053" i="32"/>
  <c r="AV5053" i="32"/>
  <c r="AU5053" i="32"/>
  <c r="AT5053" i="32"/>
  <c r="AW5052" i="32"/>
  <c r="AV5052" i="32"/>
  <c r="AU5052" i="32"/>
  <c r="AT5052" i="32"/>
  <c r="AW5051" i="32"/>
  <c r="AV5051" i="32"/>
  <c r="AU5051" i="32"/>
  <c r="AT5051" i="32"/>
  <c r="AW5050" i="32"/>
  <c r="AV5050" i="32"/>
  <c r="AU5050" i="32"/>
  <c r="AT5050" i="32"/>
  <c r="AW5049" i="32"/>
  <c r="AV5049" i="32"/>
  <c r="AU5049" i="32"/>
  <c r="AT5049" i="32"/>
  <c r="AW5048" i="32"/>
  <c r="AV5048" i="32"/>
  <c r="AU5048" i="32"/>
  <c r="AT5048" i="32"/>
  <c r="AW5047" i="32"/>
  <c r="AV5047" i="32"/>
  <c r="AU5047" i="32"/>
  <c r="AT5047" i="32"/>
  <c r="AW5046" i="32"/>
  <c r="AV5046" i="32"/>
  <c r="AU5046" i="32"/>
  <c r="AT5046" i="32"/>
  <c r="AW6587" i="32"/>
  <c r="AV6587" i="32"/>
  <c r="AU6587" i="32"/>
  <c r="AT6587" i="32"/>
  <c r="AW5045" i="32"/>
  <c r="AV5045" i="32"/>
  <c r="AU5045" i="32"/>
  <c r="AT5045" i="32"/>
  <c r="AW5044" i="32"/>
  <c r="AV5044" i="32"/>
  <c r="AU5044" i="32"/>
  <c r="AT5044" i="32"/>
  <c r="AW5043" i="32"/>
  <c r="AV5043" i="32"/>
  <c r="AU5043" i="32"/>
  <c r="AT5043" i="32"/>
  <c r="AW5042" i="32"/>
  <c r="AV5042" i="32"/>
  <c r="AU5042" i="32"/>
  <c r="AT5042" i="32"/>
  <c r="AW5041" i="32"/>
  <c r="AV5041" i="32"/>
  <c r="AU5041" i="32"/>
  <c r="AT5041" i="32"/>
  <c r="AW5040" i="32"/>
  <c r="AV5040" i="32"/>
  <c r="AU5040" i="32"/>
  <c r="AT5040" i="32"/>
  <c r="AW5039" i="32"/>
  <c r="AV5039" i="32"/>
  <c r="AU5039" i="32"/>
  <c r="AT5039" i="32"/>
  <c r="AW5038" i="32"/>
  <c r="AV5038" i="32"/>
  <c r="AU5038" i="32"/>
  <c r="AT5038" i="32"/>
  <c r="AW6586" i="32"/>
  <c r="AV6586" i="32"/>
  <c r="AU6586" i="32"/>
  <c r="AT6586" i="32"/>
  <c r="AW5037" i="32"/>
  <c r="AV5037" i="32"/>
  <c r="AU5037" i="32"/>
  <c r="AT5037" i="32"/>
  <c r="AW5036" i="32"/>
  <c r="AV5036" i="32"/>
  <c r="AU5036" i="32"/>
  <c r="AT5036" i="32"/>
  <c r="AW5035" i="32"/>
  <c r="AV5035" i="32"/>
  <c r="AU5035" i="32"/>
  <c r="AT5035" i="32"/>
  <c r="AW5034" i="32"/>
  <c r="AV5034" i="32"/>
  <c r="AU5034" i="32"/>
  <c r="AT5034" i="32"/>
  <c r="AW5033" i="32"/>
  <c r="AV5033" i="32"/>
  <c r="AU5033" i="32"/>
  <c r="AT5033" i="32"/>
  <c r="AW5032" i="32"/>
  <c r="AV5032" i="32"/>
  <c r="AU5032" i="32"/>
  <c r="AT5032" i="32"/>
  <c r="AW5031" i="32"/>
  <c r="AV5031" i="32"/>
  <c r="AU5031" i="32"/>
  <c r="AT5031" i="32"/>
  <c r="AW6585" i="32"/>
  <c r="AV6585" i="32"/>
  <c r="AU6585" i="32"/>
  <c r="AT6585" i="32"/>
  <c r="AW5030" i="32"/>
  <c r="AV5030" i="32"/>
  <c r="AU5030" i="32"/>
  <c r="AT5030" i="32"/>
  <c r="AW5029" i="32"/>
  <c r="AV5029" i="32"/>
  <c r="AU5029" i="32"/>
  <c r="AT5029" i="32"/>
  <c r="AW5028" i="32"/>
  <c r="AV5028" i="32"/>
  <c r="AU5028" i="32"/>
  <c r="AT5028" i="32"/>
  <c r="AW5027" i="32"/>
  <c r="AV5027" i="32"/>
  <c r="AU5027" i="32"/>
  <c r="AT5027" i="32"/>
  <c r="AW5026" i="32"/>
  <c r="AV5026" i="32"/>
  <c r="AU5026" i="32"/>
  <c r="AT5026" i="32"/>
  <c r="AW5025" i="32"/>
  <c r="AV5025" i="32"/>
  <c r="AU5025" i="32"/>
  <c r="AT5025" i="32"/>
  <c r="AW5024" i="32"/>
  <c r="AV5024" i="32"/>
  <c r="AU5024" i="32"/>
  <c r="AT5024" i="32"/>
  <c r="AW5023" i="32"/>
  <c r="AV5023" i="32"/>
  <c r="AU5023" i="32"/>
  <c r="AT5023" i="32"/>
  <c r="AW5022" i="32"/>
  <c r="AV5022" i="32"/>
  <c r="AU5022" i="32"/>
  <c r="AT5022" i="32"/>
  <c r="AW5021" i="32"/>
  <c r="AV5021" i="32"/>
  <c r="AU5021" i="32"/>
  <c r="AT5021" i="32"/>
  <c r="AW5020" i="32"/>
  <c r="AV5020" i="32"/>
  <c r="AU5020" i="32"/>
  <c r="AT5020" i="32"/>
  <c r="AW6584" i="32"/>
  <c r="AV6584" i="32"/>
  <c r="AU6584" i="32"/>
  <c r="AT6584" i="32"/>
  <c r="AW5019" i="32"/>
  <c r="AV5019" i="32"/>
  <c r="AU5019" i="32"/>
  <c r="AT5019" i="32"/>
  <c r="AW5018" i="32"/>
  <c r="AV5018" i="32"/>
  <c r="AU5018" i="32"/>
  <c r="AT5018" i="32"/>
  <c r="AW5017" i="32"/>
  <c r="AV5017" i="32"/>
  <c r="AU5017" i="32"/>
  <c r="AT5017" i="32"/>
  <c r="AW6583" i="32"/>
  <c r="AV6583" i="32"/>
  <c r="AU6583" i="32"/>
  <c r="AT6583" i="32"/>
  <c r="AW5016" i="32"/>
  <c r="AV5016" i="32"/>
  <c r="AU5016" i="32"/>
  <c r="AT5016" i="32"/>
  <c r="AW5015" i="32"/>
  <c r="AV5015" i="32"/>
  <c r="AU5015" i="32"/>
  <c r="AT5015" i="32"/>
  <c r="AW5014" i="32"/>
  <c r="AV5014" i="32"/>
  <c r="AU5014" i="32"/>
  <c r="AT5014" i="32"/>
  <c r="AW5013" i="32"/>
  <c r="AV5013" i="32"/>
  <c r="AU5013" i="32"/>
  <c r="AT5013" i="32"/>
  <c r="AW5012" i="32"/>
  <c r="AV5012" i="32"/>
  <c r="AU5012" i="32"/>
  <c r="AT5012" i="32"/>
  <c r="AW5011" i="32"/>
  <c r="AV5011" i="32"/>
  <c r="AU5011" i="32"/>
  <c r="AT5011" i="32"/>
  <c r="AW5010" i="32"/>
  <c r="AV5010" i="32"/>
  <c r="AU5010" i="32"/>
  <c r="AT5010" i="32"/>
  <c r="AW5009" i="32"/>
  <c r="AV5009" i="32"/>
  <c r="AU5009" i="32"/>
  <c r="AT5009" i="32"/>
  <c r="AW5008" i="32"/>
  <c r="AV5008" i="32"/>
  <c r="AU5008" i="32"/>
  <c r="AT5008" i="32"/>
  <c r="AW5007" i="32"/>
  <c r="AV5007" i="32"/>
  <c r="AU5007" i="32"/>
  <c r="AT5007" i="32"/>
  <c r="AW5006" i="32"/>
  <c r="AV5006" i="32"/>
  <c r="AU5006" i="32"/>
  <c r="AT5006" i="32"/>
  <c r="AW5005" i="32"/>
  <c r="AV5005" i="32"/>
  <c r="AU5005" i="32"/>
  <c r="AT5005" i="32"/>
  <c r="AW5004" i="32"/>
  <c r="AV5004" i="32"/>
  <c r="AU5004" i="32"/>
  <c r="AT5004" i="32"/>
  <c r="AW6582" i="32"/>
  <c r="AV6582" i="32"/>
  <c r="AU6582" i="32"/>
  <c r="AT6582" i="32"/>
  <c r="AW5003" i="32"/>
  <c r="AV5003" i="32"/>
  <c r="AU5003" i="32"/>
  <c r="AT5003" i="32"/>
  <c r="AW5002" i="32"/>
  <c r="AV5002" i="32"/>
  <c r="AU5002" i="32"/>
  <c r="AT5002" i="32"/>
  <c r="AW5001" i="32"/>
  <c r="AV5001" i="32"/>
  <c r="AU5001" i="32"/>
  <c r="AT5001" i="32"/>
  <c r="AW5000" i="32"/>
  <c r="AV5000" i="32"/>
  <c r="AU5000" i="32"/>
  <c r="AT5000" i="32"/>
  <c r="AW4999" i="32"/>
  <c r="AV4999" i="32"/>
  <c r="AU4999" i="32"/>
  <c r="AT4999" i="32"/>
  <c r="AW4998" i="32"/>
  <c r="AV4998" i="32"/>
  <c r="AU4998" i="32"/>
  <c r="AT4998" i="32"/>
  <c r="AW4997" i="32"/>
  <c r="AV4997" i="32"/>
  <c r="AU4997" i="32"/>
  <c r="AT4997" i="32"/>
  <c r="AW4996" i="32"/>
  <c r="AV4996" i="32"/>
  <c r="AU4996" i="32"/>
  <c r="AT4996" i="32"/>
  <c r="AW4995" i="32"/>
  <c r="AV4995" i="32"/>
  <c r="AU4995" i="32"/>
  <c r="AT4995" i="32"/>
  <c r="AW4994" i="32"/>
  <c r="AV4994" i="32"/>
  <c r="AU4994" i="32"/>
  <c r="AT4994" i="32"/>
  <c r="AW4993" i="32"/>
  <c r="AV4993" i="32"/>
  <c r="AU4993" i="32"/>
  <c r="AT4993" i="32"/>
  <c r="AW4992" i="32"/>
  <c r="AV4992" i="32"/>
  <c r="AU4992" i="32"/>
  <c r="AT4992" i="32"/>
  <c r="AW4991" i="32"/>
  <c r="AV4991" i="32"/>
  <c r="AU4991" i="32"/>
  <c r="AT4991" i="32"/>
  <c r="AW4990" i="32"/>
  <c r="AV4990" i="32"/>
  <c r="AU4990" i="32"/>
  <c r="AT4990" i="32"/>
  <c r="AW4989" i="32"/>
  <c r="AV4989" i="32"/>
  <c r="AU4989" i="32"/>
  <c r="AT4989" i="32"/>
  <c r="AW4988" i="32"/>
  <c r="AV4988" i="32"/>
  <c r="AU4988" i="32"/>
  <c r="AT4988" i="32"/>
  <c r="AW6581" i="32"/>
  <c r="AV6581" i="32"/>
  <c r="AU6581" i="32"/>
  <c r="AT6581" i="32"/>
  <c r="AW4987" i="32"/>
  <c r="AV4987" i="32"/>
  <c r="AU4987" i="32"/>
  <c r="AT4987" i="32"/>
  <c r="AW4986" i="32"/>
  <c r="AV4986" i="32"/>
  <c r="AU4986" i="32"/>
  <c r="AT4986" i="32"/>
  <c r="AW4985" i="32"/>
  <c r="AV4985" i="32"/>
  <c r="AU4985" i="32"/>
  <c r="AT4985" i="32"/>
  <c r="AW6580" i="32"/>
  <c r="AV6580" i="32"/>
  <c r="AU6580" i="32"/>
  <c r="AT6580" i="32"/>
  <c r="AW4984" i="32"/>
  <c r="AV4984" i="32"/>
  <c r="AU4984" i="32"/>
  <c r="AT4984" i="32"/>
  <c r="AW4983" i="32"/>
  <c r="AV4983" i="32"/>
  <c r="AU4983" i="32"/>
  <c r="AT4983" i="32"/>
  <c r="AW4982" i="32"/>
  <c r="AV4982" i="32"/>
  <c r="AU4982" i="32"/>
  <c r="AT4982" i="32"/>
  <c r="AW4981" i="32"/>
  <c r="AV4981" i="32"/>
  <c r="AU4981" i="32"/>
  <c r="AT4981" i="32"/>
  <c r="AW4980" i="32"/>
  <c r="AV4980" i="32"/>
  <c r="AU4980" i="32"/>
  <c r="AT4980" i="32"/>
  <c r="AW4979" i="32"/>
  <c r="AV4979" i="32"/>
  <c r="AU4979" i="32"/>
  <c r="AT4979" i="32"/>
  <c r="AW4978" i="32"/>
  <c r="AV4978" i="32"/>
  <c r="AU4978" i="32"/>
  <c r="AT4978" i="32"/>
  <c r="AW4977" i="32"/>
  <c r="AV4977" i="32"/>
  <c r="AU4977" i="32"/>
  <c r="AT4977" i="32"/>
  <c r="AW4976" i="32"/>
  <c r="AV4976" i="32"/>
  <c r="AU4976" i="32"/>
  <c r="AT4976" i="32"/>
  <c r="AW6579" i="32"/>
  <c r="AV6579" i="32"/>
  <c r="AU6579" i="32"/>
  <c r="AT6579" i="32"/>
  <c r="AW4975" i="32"/>
  <c r="AV4975" i="32"/>
  <c r="AU4975" i="32"/>
  <c r="AT4975" i="32"/>
  <c r="AW4974" i="32"/>
  <c r="AV4974" i="32"/>
  <c r="AU4974" i="32"/>
  <c r="AT4974" i="32"/>
  <c r="AW4973" i="32"/>
  <c r="AV4973" i="32"/>
  <c r="AU4973" i="32"/>
  <c r="AT4973" i="32"/>
  <c r="AW4972" i="32"/>
  <c r="AV4972" i="32"/>
  <c r="AU4972" i="32"/>
  <c r="AT4972" i="32"/>
  <c r="AW4971" i="32"/>
  <c r="AV4971" i="32"/>
  <c r="AU4971" i="32"/>
  <c r="AT4971" i="32"/>
  <c r="AW4970" i="32"/>
  <c r="AV4970" i="32"/>
  <c r="AU4970" i="32"/>
  <c r="AT4970" i="32"/>
  <c r="AW4969" i="32"/>
  <c r="AV4969" i="32"/>
  <c r="AU4969" i="32"/>
  <c r="AT4969" i="32"/>
  <c r="AW4968" i="32"/>
  <c r="AV4968" i="32"/>
  <c r="AU4968" i="32"/>
  <c r="AT4968" i="32"/>
  <c r="AW4967" i="32"/>
  <c r="AV4967" i="32"/>
  <c r="AU4967" i="32"/>
  <c r="AT4967" i="32"/>
  <c r="AW4966" i="32"/>
  <c r="AV4966" i="32"/>
  <c r="AU4966" i="32"/>
  <c r="AT4966" i="32"/>
  <c r="AW4965" i="32"/>
  <c r="AV4965" i="32"/>
  <c r="AU4965" i="32"/>
  <c r="AT4965" i="32"/>
  <c r="AW4964" i="32"/>
  <c r="AV4964" i="32"/>
  <c r="AU4964" i="32"/>
  <c r="AT4964" i="32"/>
  <c r="AW4963" i="32"/>
  <c r="AV4963" i="32"/>
  <c r="AU4963" i="32"/>
  <c r="AT4963" i="32"/>
  <c r="AW4962" i="32"/>
  <c r="AV4962" i="32"/>
  <c r="AU4962" i="32"/>
  <c r="AT4962" i="32"/>
  <c r="AW4961" i="32"/>
  <c r="AV4961" i="32"/>
  <c r="AU4961" i="32"/>
  <c r="AT4961" i="32"/>
  <c r="AW4960" i="32"/>
  <c r="AV4960" i="32"/>
  <c r="AU4960" i="32"/>
  <c r="AT4960" i="32"/>
  <c r="AW6578" i="32"/>
  <c r="AV6578" i="32"/>
  <c r="AU6578" i="32"/>
  <c r="AT6578" i="32"/>
  <c r="AW4959" i="32"/>
  <c r="AV4959" i="32"/>
  <c r="AU4959" i="32"/>
  <c r="AT4959" i="32"/>
  <c r="AW4958" i="32"/>
  <c r="AV4958" i="32"/>
  <c r="AU4958" i="32"/>
  <c r="AT4958" i="32"/>
  <c r="AW4957" i="32"/>
  <c r="AV4957" i="32"/>
  <c r="AU4957" i="32"/>
  <c r="AT4957" i="32"/>
  <c r="AW4956" i="32"/>
  <c r="AV4956" i="32"/>
  <c r="AU4956" i="32"/>
  <c r="AT4956" i="32"/>
  <c r="AW4955" i="32"/>
  <c r="AV4955" i="32"/>
  <c r="AU4955" i="32"/>
  <c r="AT4955" i="32"/>
  <c r="AW4954" i="32"/>
  <c r="AV4954" i="32"/>
  <c r="AU4954" i="32"/>
  <c r="AT4954" i="32"/>
  <c r="AW4953" i="32"/>
  <c r="AV4953" i="32"/>
  <c r="AU4953" i="32"/>
  <c r="AT4953" i="32"/>
  <c r="AW4952" i="32"/>
  <c r="AV4952" i="32"/>
  <c r="AU4952" i="32"/>
  <c r="AT4952" i="32"/>
  <c r="AW4951" i="32"/>
  <c r="AV4951" i="32"/>
  <c r="AU4951" i="32"/>
  <c r="AT4951" i="32"/>
  <c r="AW4950" i="32"/>
  <c r="AV4950" i="32"/>
  <c r="AU4950" i="32"/>
  <c r="AT4950" i="32"/>
  <c r="AW4949" i="32"/>
  <c r="AV4949" i="32"/>
  <c r="AU4949" i="32"/>
  <c r="AT4949" i="32"/>
  <c r="AW4948" i="32"/>
  <c r="AV4948" i="32"/>
  <c r="AU4948" i="32"/>
  <c r="AT4948" i="32"/>
  <c r="AW4947" i="32"/>
  <c r="AV4947" i="32"/>
  <c r="AU4947" i="32"/>
  <c r="AT4947" i="32"/>
  <c r="AW4946" i="32"/>
  <c r="AV4946" i="32"/>
  <c r="AU4946" i="32"/>
  <c r="AT4946" i="32"/>
  <c r="AW4945" i="32"/>
  <c r="AV4945" i="32"/>
  <c r="AU4945" i="32"/>
  <c r="AT4945" i="32"/>
  <c r="AW4944" i="32"/>
  <c r="AV4944" i="32"/>
  <c r="AU4944" i="32"/>
  <c r="AT4944" i="32"/>
  <c r="AW4943" i="32"/>
  <c r="AV4943" i="32"/>
  <c r="AU4943" i="32"/>
  <c r="AT4943" i="32"/>
  <c r="AW4942" i="32"/>
  <c r="AV4942" i="32"/>
  <c r="AU4942" i="32"/>
  <c r="AT4942" i="32"/>
  <c r="AW4941" i="32"/>
  <c r="AV4941" i="32"/>
  <c r="AU4941" i="32"/>
  <c r="AT4941" i="32"/>
  <c r="AW4940" i="32"/>
  <c r="AV4940" i="32"/>
  <c r="AU4940" i="32"/>
  <c r="AT4940" i="32"/>
  <c r="AW4939" i="32"/>
  <c r="AV4939" i="32"/>
  <c r="AU4939" i="32"/>
  <c r="AT4939" i="32"/>
  <c r="AW4938" i="32"/>
  <c r="AV4938" i="32"/>
  <c r="AU4938" i="32"/>
  <c r="AT4938" i="32"/>
  <c r="AW4937" i="32"/>
  <c r="AV4937" i="32"/>
  <c r="AU4937" i="32"/>
  <c r="AT4937" i="32"/>
  <c r="AW4936" i="32"/>
  <c r="AV4936" i="32"/>
  <c r="AU4936" i="32"/>
  <c r="AT4936" i="32"/>
  <c r="AW4935" i="32"/>
  <c r="AV4935" i="32"/>
  <c r="AU4935" i="32"/>
  <c r="AT4935" i="32"/>
  <c r="AW4934" i="32"/>
  <c r="AV4934" i="32"/>
  <c r="AU4934" i="32"/>
  <c r="AT4934" i="32"/>
  <c r="AW4933" i="32"/>
  <c r="AV4933" i="32"/>
  <c r="AU4933" i="32"/>
  <c r="AT4933" i="32"/>
  <c r="AW4932" i="32"/>
  <c r="AV4932" i="32"/>
  <c r="AU4932" i="32"/>
  <c r="AT4932" i="32"/>
  <c r="AW4931" i="32"/>
  <c r="AV4931" i="32"/>
  <c r="AU4931" i="32"/>
  <c r="AT4931" i="32"/>
  <c r="AW6577" i="32"/>
  <c r="AV6577" i="32"/>
  <c r="AU6577" i="32"/>
  <c r="AT6577" i="32"/>
  <c r="AW4930" i="32"/>
  <c r="AV4930" i="32"/>
  <c r="AU4930" i="32"/>
  <c r="AT4930" i="32"/>
  <c r="AW4929" i="32"/>
  <c r="AV4929" i="32"/>
  <c r="AU4929" i="32"/>
  <c r="AT4929" i="32"/>
  <c r="AW4928" i="32"/>
  <c r="AV4928" i="32"/>
  <c r="AU4928" i="32"/>
  <c r="AT4928" i="32"/>
  <c r="AW4927" i="32"/>
  <c r="AV4927" i="32"/>
  <c r="AU4927" i="32"/>
  <c r="AT4927" i="32"/>
  <c r="AW4926" i="32"/>
  <c r="AV4926" i="32"/>
  <c r="AU4926" i="32"/>
  <c r="AT4926" i="32"/>
  <c r="AW4925" i="32"/>
  <c r="AV4925" i="32"/>
  <c r="AU4925" i="32"/>
  <c r="AT4925" i="32"/>
  <c r="AW4924" i="32"/>
  <c r="AV4924" i="32"/>
  <c r="AU4924" i="32"/>
  <c r="AT4924" i="32"/>
  <c r="AW4923" i="32"/>
  <c r="AV4923" i="32"/>
  <c r="AU4923" i="32"/>
  <c r="AT4923" i="32"/>
  <c r="AW4922" i="32"/>
  <c r="AV4922" i="32"/>
  <c r="AU4922" i="32"/>
  <c r="AT4922" i="32"/>
  <c r="AW4921" i="32"/>
  <c r="AV4921" i="32"/>
  <c r="AU4921" i="32"/>
  <c r="AT4921" i="32"/>
  <c r="AW4920" i="32"/>
  <c r="AV4920" i="32"/>
  <c r="AU4920" i="32"/>
  <c r="AT4920" i="32"/>
  <c r="AW4919" i="32"/>
  <c r="AV4919" i="32"/>
  <c r="AU4919" i="32"/>
  <c r="AT4919" i="32"/>
  <c r="AW4918" i="32"/>
  <c r="AV4918" i="32"/>
  <c r="AU4918" i="32"/>
  <c r="AT4918" i="32"/>
  <c r="AW4917" i="32"/>
  <c r="AV4917" i="32"/>
  <c r="AU4917" i="32"/>
  <c r="AT4917" i="32"/>
  <c r="AW4916" i="32"/>
  <c r="AV4916" i="32"/>
  <c r="AU4916" i="32"/>
  <c r="AT4916" i="32"/>
  <c r="AW4915" i="32"/>
  <c r="AV4915" i="32"/>
  <c r="AU4915" i="32"/>
  <c r="AT4915" i="32"/>
  <c r="AW4914" i="32"/>
  <c r="AV4914" i="32"/>
  <c r="AU4914" i="32"/>
  <c r="AT4914" i="32"/>
  <c r="AW4913" i="32"/>
  <c r="AV4913" i="32"/>
  <c r="AU4913" i="32"/>
  <c r="AT4913" i="32"/>
  <c r="AW4912" i="32"/>
  <c r="AV4912" i="32"/>
  <c r="AU4912" i="32"/>
  <c r="AT4912" i="32"/>
  <c r="AW4911" i="32"/>
  <c r="AV4911" i="32"/>
  <c r="AU4911" i="32"/>
  <c r="AT4911" i="32"/>
  <c r="AW4910" i="32"/>
  <c r="AV4910" i="32"/>
  <c r="AU4910" i="32"/>
  <c r="AT4910" i="32"/>
  <c r="AW4909" i="32"/>
  <c r="AV4909" i="32"/>
  <c r="AU4909" i="32"/>
  <c r="AT4909" i="32"/>
  <c r="AW6576" i="32"/>
  <c r="AV6576" i="32"/>
  <c r="AU6576" i="32"/>
  <c r="AT6576" i="32"/>
  <c r="AW4908" i="32"/>
  <c r="AV4908" i="32"/>
  <c r="AU4908" i="32"/>
  <c r="AT4908" i="32"/>
  <c r="AW4907" i="32"/>
  <c r="AV4907" i="32"/>
  <c r="AU4907" i="32"/>
  <c r="AT4907" i="32"/>
  <c r="AW4906" i="32"/>
  <c r="AV4906" i="32"/>
  <c r="AU4906" i="32"/>
  <c r="AT4906" i="32"/>
  <c r="AW4905" i="32"/>
  <c r="AV4905" i="32"/>
  <c r="AU4905" i="32"/>
  <c r="AT4905" i="32"/>
  <c r="AW4904" i="32"/>
  <c r="AV4904" i="32"/>
  <c r="AU4904" i="32"/>
  <c r="AT4904" i="32"/>
  <c r="AW4903" i="32"/>
  <c r="AV4903" i="32"/>
  <c r="AU4903" i="32"/>
  <c r="AT4903" i="32"/>
  <c r="AW4902" i="32"/>
  <c r="AV4902" i="32"/>
  <c r="AU4902" i="32"/>
  <c r="AT4902" i="32"/>
  <c r="AW4901" i="32"/>
  <c r="AV4901" i="32"/>
  <c r="AU4901" i="32"/>
  <c r="AT4901" i="32"/>
  <c r="AW4900" i="32"/>
  <c r="AV4900" i="32"/>
  <c r="AU4900" i="32"/>
  <c r="AT4900" i="32"/>
  <c r="AW4899" i="32"/>
  <c r="AV4899" i="32"/>
  <c r="AU4899" i="32"/>
  <c r="AT4899" i="32"/>
  <c r="AW4898" i="32"/>
  <c r="AV4898" i="32"/>
  <c r="AU4898" i="32"/>
  <c r="AT4898" i="32"/>
  <c r="AW4897" i="32"/>
  <c r="AV4897" i="32"/>
  <c r="AU4897" i="32"/>
  <c r="AT4897" i="32"/>
  <c r="AW4896" i="32"/>
  <c r="AV4896" i="32"/>
  <c r="AU4896" i="32"/>
  <c r="AT4896" i="32"/>
  <c r="AW4895" i="32"/>
  <c r="AV4895" i="32"/>
  <c r="AU4895" i="32"/>
  <c r="AT4895" i="32"/>
  <c r="AW6575" i="32"/>
  <c r="AV6575" i="32"/>
  <c r="AU6575" i="32"/>
  <c r="AT6575" i="32"/>
  <c r="AW4894" i="32"/>
  <c r="AV4894" i="32"/>
  <c r="AU4894" i="32"/>
  <c r="AT4894" i="32"/>
  <c r="AW4893" i="32"/>
  <c r="AV4893" i="32"/>
  <c r="AU4893" i="32"/>
  <c r="AT4893" i="32"/>
  <c r="AW4892" i="32"/>
  <c r="AV4892" i="32"/>
  <c r="AU4892" i="32"/>
  <c r="AT4892" i="32"/>
  <c r="AW4891" i="32"/>
  <c r="AV4891" i="32"/>
  <c r="AU4891" i="32"/>
  <c r="AT4891" i="32"/>
  <c r="AW4890" i="32"/>
  <c r="AV4890" i="32"/>
  <c r="AU4890" i="32"/>
  <c r="AT4890" i="32"/>
  <c r="AW4889" i="32"/>
  <c r="AV4889" i="32"/>
  <c r="AU4889" i="32"/>
  <c r="AT4889" i="32"/>
  <c r="AW4888" i="32"/>
  <c r="AV4888" i="32"/>
  <c r="AU4888" i="32"/>
  <c r="AT4888" i="32"/>
  <c r="AW6574" i="32"/>
  <c r="AV6574" i="32"/>
  <c r="AU6574" i="32"/>
  <c r="AT6574" i="32"/>
  <c r="AW4887" i="32"/>
  <c r="AV4887" i="32"/>
  <c r="AU4887" i="32"/>
  <c r="AT4887" i="32"/>
  <c r="AW4886" i="32"/>
  <c r="AV4886" i="32"/>
  <c r="AU4886" i="32"/>
  <c r="AT4886" i="32"/>
  <c r="AW4885" i="32"/>
  <c r="AV4885" i="32"/>
  <c r="AU4885" i="32"/>
  <c r="AT4885" i="32"/>
  <c r="AW4884" i="32"/>
  <c r="AV4884" i="32"/>
  <c r="AU4884" i="32"/>
  <c r="AT4884" i="32"/>
  <c r="AW4883" i="32"/>
  <c r="AV4883" i="32"/>
  <c r="AU4883" i="32"/>
  <c r="AT4883" i="32"/>
  <c r="AW4882" i="32"/>
  <c r="AV4882" i="32"/>
  <c r="AU4882" i="32"/>
  <c r="AT4882" i="32"/>
  <c r="AW4881" i="32"/>
  <c r="AV4881" i="32"/>
  <c r="AU4881" i="32"/>
  <c r="AT4881" i="32"/>
  <c r="AW6573" i="32"/>
  <c r="AV6573" i="32"/>
  <c r="AU6573" i="32"/>
  <c r="AT6573" i="32"/>
  <c r="AW4880" i="32"/>
  <c r="AV4880" i="32"/>
  <c r="AU4880" i="32"/>
  <c r="AT4880" i="32"/>
  <c r="AW4879" i="32"/>
  <c r="AV4879" i="32"/>
  <c r="AU4879" i="32"/>
  <c r="AT4879" i="32"/>
  <c r="AW4878" i="32"/>
  <c r="AV4878" i="32"/>
  <c r="AU4878" i="32"/>
  <c r="AT4878" i="32"/>
  <c r="AW6572" i="32"/>
  <c r="AV6572" i="32"/>
  <c r="AU6572" i="32"/>
  <c r="AT6572" i="32"/>
  <c r="AW4877" i="32"/>
  <c r="AV4877" i="32"/>
  <c r="AU4877" i="32"/>
  <c r="AT4877" i="32"/>
  <c r="AW4876" i="32"/>
  <c r="AV4876" i="32"/>
  <c r="AU4876" i="32"/>
  <c r="AT4876" i="32"/>
  <c r="AW4875" i="32"/>
  <c r="AV4875" i="32"/>
  <c r="AU4875" i="32"/>
  <c r="AT4875" i="32"/>
  <c r="AW4874" i="32"/>
  <c r="AV4874" i="32"/>
  <c r="AU4874" i="32"/>
  <c r="AT4874" i="32"/>
  <c r="AW4873" i="32"/>
  <c r="AV4873" i="32"/>
  <c r="AU4873" i="32"/>
  <c r="AT4873" i="32"/>
  <c r="AW4872" i="32"/>
  <c r="AV4872" i="32"/>
  <c r="AU4872" i="32"/>
  <c r="AT4872" i="32"/>
  <c r="AW4871" i="32"/>
  <c r="AV4871" i="32"/>
  <c r="AU4871" i="32"/>
  <c r="AT4871" i="32"/>
  <c r="AW4870" i="32"/>
  <c r="AV4870" i="32"/>
  <c r="AU4870" i="32"/>
  <c r="AT4870" i="32"/>
  <c r="AW4869" i="32"/>
  <c r="AV4869" i="32"/>
  <c r="AU4869" i="32"/>
  <c r="AT4869" i="32"/>
  <c r="AW4868" i="32"/>
  <c r="AV4868" i="32"/>
  <c r="AU4868" i="32"/>
  <c r="AT4868" i="32"/>
  <c r="AW4867" i="32"/>
  <c r="AV4867" i="32"/>
  <c r="AU4867" i="32"/>
  <c r="AT4867" i="32"/>
  <c r="AW4866" i="32"/>
  <c r="AV4866" i="32"/>
  <c r="AU4866" i="32"/>
  <c r="AT4866" i="32"/>
  <c r="AW4865" i="32"/>
  <c r="AV4865" i="32"/>
  <c r="AU4865" i="32"/>
  <c r="AT4865" i="32"/>
  <c r="AW4864" i="32"/>
  <c r="AV4864" i="32"/>
  <c r="AU4864" i="32"/>
  <c r="AT4864" i="32"/>
  <c r="AW4863" i="32"/>
  <c r="AV4863" i="32"/>
  <c r="AU4863" i="32"/>
  <c r="AT4863" i="32"/>
  <c r="AW6571" i="32"/>
  <c r="AV6571" i="32"/>
  <c r="AU6571" i="32"/>
  <c r="AT6571" i="32"/>
  <c r="AW4862" i="32"/>
  <c r="AV4862" i="32"/>
  <c r="AU4862" i="32"/>
  <c r="AT4862" i="32"/>
  <c r="AW4861" i="32"/>
  <c r="AV4861" i="32"/>
  <c r="AU4861" i="32"/>
  <c r="AT4861" i="32"/>
  <c r="AW4860" i="32"/>
  <c r="AV4860" i="32"/>
  <c r="AU4860" i="32"/>
  <c r="AT4860" i="32"/>
  <c r="AW4859" i="32"/>
  <c r="AV4859" i="32"/>
  <c r="AU4859" i="32"/>
  <c r="AT4859" i="32"/>
  <c r="AW6570" i="32"/>
  <c r="AV6570" i="32"/>
  <c r="AU6570" i="32"/>
  <c r="AT6570" i="32"/>
  <c r="AW4858" i="32"/>
  <c r="AV4858" i="32"/>
  <c r="AU4858" i="32"/>
  <c r="AT4858" i="32"/>
  <c r="AW4857" i="32"/>
  <c r="AV4857" i="32"/>
  <c r="AU4857" i="32"/>
  <c r="AT4857" i="32"/>
  <c r="AW4856" i="32"/>
  <c r="AV4856" i="32"/>
  <c r="AU4856" i="32"/>
  <c r="AT4856" i="32"/>
  <c r="AW4855" i="32"/>
  <c r="AV4855" i="32"/>
  <c r="AU4855" i="32"/>
  <c r="AT4855" i="32"/>
  <c r="AW4854" i="32"/>
  <c r="AV4854" i="32"/>
  <c r="AU4854" i="32"/>
  <c r="AT4854" i="32"/>
  <c r="AW4853" i="32"/>
  <c r="AV4853" i="32"/>
  <c r="AU4853" i="32"/>
  <c r="AT4853" i="32"/>
  <c r="AW4852" i="32"/>
  <c r="AV4852" i="32"/>
  <c r="AU4852" i="32"/>
  <c r="AT4852" i="32"/>
  <c r="AW4851" i="32"/>
  <c r="AV4851" i="32"/>
  <c r="AU4851" i="32"/>
  <c r="AT4851" i="32"/>
  <c r="AW4850" i="32"/>
  <c r="AV4850" i="32"/>
  <c r="AU4850" i="32"/>
  <c r="AT4850" i="32"/>
  <c r="AW4849" i="32"/>
  <c r="AV4849" i="32"/>
  <c r="AU4849" i="32"/>
  <c r="AT4849" i="32"/>
  <c r="AW4848" i="32"/>
  <c r="AV4848" i="32"/>
  <c r="AU4848" i="32"/>
  <c r="AT4848" i="32"/>
  <c r="AW4847" i="32"/>
  <c r="AV4847" i="32"/>
  <c r="AU4847" i="32"/>
  <c r="AT4847" i="32"/>
  <c r="AW4846" i="32"/>
  <c r="AV4846" i="32"/>
  <c r="AU4846" i="32"/>
  <c r="AT4846" i="32"/>
  <c r="AW6569" i="32"/>
  <c r="AV6569" i="32"/>
  <c r="AU6569" i="32"/>
  <c r="AT6569" i="32"/>
  <c r="AW6568" i="32"/>
  <c r="AV6568" i="32"/>
  <c r="AU6568" i="32"/>
  <c r="AT6568" i="32"/>
  <c r="AW4845" i="32"/>
  <c r="AV4845" i="32"/>
  <c r="AU4845" i="32"/>
  <c r="AT4845" i="32"/>
  <c r="AW4844" i="32"/>
  <c r="AV4844" i="32"/>
  <c r="AU4844" i="32"/>
  <c r="AT4844" i="32"/>
  <c r="AW4843" i="32"/>
  <c r="AV4843" i="32"/>
  <c r="AU4843" i="32"/>
  <c r="AT4843" i="32"/>
  <c r="AW4842" i="32"/>
  <c r="AV4842" i="32"/>
  <c r="AU4842" i="32"/>
  <c r="AT4842" i="32"/>
  <c r="AW4841" i="32"/>
  <c r="AV4841" i="32"/>
  <c r="AU4841" i="32"/>
  <c r="AT4841" i="32"/>
  <c r="AW4840" i="32"/>
  <c r="AV4840" i="32"/>
  <c r="AU4840" i="32"/>
  <c r="AT4840" i="32"/>
  <c r="AW4839" i="32"/>
  <c r="AV4839" i="32"/>
  <c r="AU4839" i="32"/>
  <c r="AT4839" i="32"/>
  <c r="AW4838" i="32"/>
  <c r="AV4838" i="32"/>
  <c r="AU4838" i="32"/>
  <c r="AT4838" i="32"/>
  <c r="AW4837" i="32"/>
  <c r="AV4837" i="32"/>
  <c r="AU4837" i="32"/>
  <c r="AT4837" i="32"/>
  <c r="AW4836" i="32"/>
  <c r="AV4836" i="32"/>
  <c r="AU4836" i="32"/>
  <c r="AT4836" i="32"/>
  <c r="AW4835" i="32"/>
  <c r="AV4835" i="32"/>
  <c r="AU4835" i="32"/>
  <c r="AT4835" i="32"/>
  <c r="AW4834" i="32"/>
  <c r="AV4834" i="32"/>
  <c r="AU4834" i="32"/>
  <c r="AT4834" i="32"/>
  <c r="AW4833" i="32"/>
  <c r="AV4833" i="32"/>
  <c r="AU4833" i="32"/>
  <c r="AT4833" i="32"/>
  <c r="AW4832" i="32"/>
  <c r="AV4832" i="32"/>
  <c r="AU4832" i="32"/>
  <c r="AT4832" i="32"/>
  <c r="AW4831" i="32"/>
  <c r="AV4831" i="32"/>
  <c r="AU4831" i="32"/>
  <c r="AT4831" i="32"/>
  <c r="AW4830" i="32"/>
  <c r="AV4830" i="32"/>
  <c r="AU4830" i="32"/>
  <c r="AT4830" i="32"/>
  <c r="AW4829" i="32"/>
  <c r="AV4829" i="32"/>
  <c r="AU4829" i="32"/>
  <c r="AT4829" i="32"/>
  <c r="AW4828" i="32"/>
  <c r="AV4828" i="32"/>
  <c r="AU4828" i="32"/>
  <c r="AT4828" i="32"/>
  <c r="AW4827" i="32"/>
  <c r="AV4827" i="32"/>
  <c r="AU4827" i="32"/>
  <c r="AT4827" i="32"/>
  <c r="AW4826" i="32"/>
  <c r="AV4826" i="32"/>
  <c r="AU4826" i="32"/>
  <c r="AT4826" i="32"/>
  <c r="AW4825" i="32"/>
  <c r="AV4825" i="32"/>
  <c r="AU4825" i="32"/>
  <c r="AT4825" i="32"/>
  <c r="AW4824" i="32"/>
  <c r="AV4824" i="32"/>
  <c r="AU4824" i="32"/>
  <c r="AT4824" i="32"/>
  <c r="AW4823" i="32"/>
  <c r="AV4823" i="32"/>
  <c r="AU4823" i="32"/>
  <c r="AT4823" i="32"/>
  <c r="AW4822" i="32"/>
  <c r="AV4822" i="32"/>
  <c r="AU4822" i="32"/>
  <c r="AT4822" i="32"/>
  <c r="AW4821" i="32"/>
  <c r="AV4821" i="32"/>
  <c r="AU4821" i="32"/>
  <c r="AT4821" i="32"/>
  <c r="AW4820" i="32"/>
  <c r="AV4820" i="32"/>
  <c r="AU4820" i="32"/>
  <c r="AT4820" i="32"/>
  <c r="AW4819" i="32"/>
  <c r="AV4819" i="32"/>
  <c r="AU4819" i="32"/>
  <c r="AT4819" i="32"/>
  <c r="AW4818" i="32"/>
  <c r="AV4818" i="32"/>
  <c r="AU4818" i="32"/>
  <c r="AT4818" i="32"/>
  <c r="AW4817" i="32"/>
  <c r="AV4817" i="32"/>
  <c r="AU4817" i="32"/>
  <c r="AT4817" i="32"/>
  <c r="AW4816" i="32"/>
  <c r="AV4816" i="32"/>
  <c r="AU4816" i="32"/>
  <c r="AT4816" i="32"/>
  <c r="AW4815" i="32"/>
  <c r="AV4815" i="32"/>
  <c r="AU4815" i="32"/>
  <c r="AT4815" i="32"/>
  <c r="AW4814" i="32"/>
  <c r="AV4814" i="32"/>
  <c r="AU4814" i="32"/>
  <c r="AT4814" i="32"/>
  <c r="AW6567" i="32"/>
  <c r="AV6567" i="32"/>
  <c r="AU6567" i="32"/>
  <c r="AT6567" i="32"/>
  <c r="AW4813" i="32"/>
  <c r="AV4813" i="32"/>
  <c r="AU4813" i="32"/>
  <c r="AT4813" i="32"/>
  <c r="AW4812" i="32"/>
  <c r="AV4812" i="32"/>
  <c r="AU4812" i="32"/>
  <c r="AT4812" i="32"/>
  <c r="AW4811" i="32"/>
  <c r="AV4811" i="32"/>
  <c r="AU4811" i="32"/>
  <c r="AT4811" i="32"/>
  <c r="AW4810" i="32"/>
  <c r="AV4810" i="32"/>
  <c r="AU4810" i="32"/>
  <c r="AT4810" i="32"/>
  <c r="AW4809" i="32"/>
  <c r="AV4809" i="32"/>
  <c r="AU4809" i="32"/>
  <c r="AT4809" i="32"/>
  <c r="AW4808" i="32"/>
  <c r="AV4808" i="32"/>
  <c r="AU4808" i="32"/>
  <c r="AT4808" i="32"/>
  <c r="AW4807" i="32"/>
  <c r="AV4807" i="32"/>
  <c r="AU4807" i="32"/>
  <c r="AT4807" i="32"/>
  <c r="AW4806" i="32"/>
  <c r="AV4806" i="32"/>
  <c r="AU4806" i="32"/>
  <c r="AT4806" i="32"/>
  <c r="AW4805" i="32"/>
  <c r="AV4805" i="32"/>
  <c r="AU4805" i="32"/>
  <c r="AT4805" i="32"/>
  <c r="AW4804" i="32"/>
  <c r="AV4804" i="32"/>
  <c r="AU4804" i="32"/>
  <c r="AT4804" i="32"/>
  <c r="AW4803" i="32"/>
  <c r="AV4803" i="32"/>
  <c r="AU4803" i="32"/>
  <c r="AT4803" i="32"/>
  <c r="AW4802" i="32"/>
  <c r="AV4802" i="32"/>
  <c r="AU4802" i="32"/>
  <c r="AT4802" i="32"/>
  <c r="AW4801" i="32"/>
  <c r="AV4801" i="32"/>
  <c r="AU4801" i="32"/>
  <c r="AT4801" i="32"/>
  <c r="AW4800" i="32"/>
  <c r="AV4800" i="32"/>
  <c r="AU4800" i="32"/>
  <c r="AT4800" i="32"/>
  <c r="AW4799" i="32"/>
  <c r="AV4799" i="32"/>
  <c r="AU4799" i="32"/>
  <c r="AT4799" i="32"/>
  <c r="AW4798" i="32"/>
  <c r="AV4798" i="32"/>
  <c r="AU4798" i="32"/>
  <c r="AT4798" i="32"/>
  <c r="AW4797" i="32"/>
  <c r="AV4797" i="32"/>
  <c r="AU4797" i="32"/>
  <c r="AT4797" i="32"/>
  <c r="AW4796" i="32"/>
  <c r="AV4796" i="32"/>
  <c r="AU4796" i="32"/>
  <c r="AT4796" i="32"/>
  <c r="AW4795" i="32"/>
  <c r="AV4795" i="32"/>
  <c r="AU4795" i="32"/>
  <c r="AT4795" i="32"/>
  <c r="AW4794" i="32"/>
  <c r="AV4794" i="32"/>
  <c r="AU4794" i="32"/>
  <c r="AT4794" i="32"/>
  <c r="AW6566" i="32"/>
  <c r="AV6566" i="32"/>
  <c r="AU6566" i="32"/>
  <c r="AT6566" i="32"/>
  <c r="AW4793" i="32"/>
  <c r="AV4793" i="32"/>
  <c r="AU4793" i="32"/>
  <c r="AT4793" i="32"/>
  <c r="AW4792" i="32"/>
  <c r="AV4792" i="32"/>
  <c r="AU4792" i="32"/>
  <c r="AT4792" i="32"/>
  <c r="AW4791" i="32"/>
  <c r="AV4791" i="32"/>
  <c r="AU4791" i="32"/>
  <c r="AT4791" i="32"/>
  <c r="AW4790" i="32"/>
  <c r="AV4790" i="32"/>
  <c r="AU4790" i="32"/>
  <c r="AT4790" i="32"/>
  <c r="AW4789" i="32"/>
  <c r="AV4789" i="32"/>
  <c r="AU4789" i="32"/>
  <c r="AT4789" i="32"/>
  <c r="AW4788" i="32"/>
  <c r="AV4788" i="32"/>
  <c r="AU4788" i="32"/>
  <c r="AT4788" i="32"/>
  <c r="AW4787" i="32"/>
  <c r="AV4787" i="32"/>
  <c r="AU4787" i="32"/>
  <c r="AT4787" i="32"/>
  <c r="AW4786" i="32"/>
  <c r="AV4786" i="32"/>
  <c r="AU4786" i="32"/>
  <c r="AT4786" i="32"/>
  <c r="AW4785" i="32"/>
  <c r="AV4785" i="32"/>
  <c r="AU4785" i="32"/>
  <c r="AT4785" i="32"/>
  <c r="AW4784" i="32"/>
  <c r="AV4784" i="32"/>
  <c r="AU4784" i="32"/>
  <c r="AT4784" i="32"/>
  <c r="AW4783" i="32"/>
  <c r="AV4783" i="32"/>
  <c r="AU4783" i="32"/>
  <c r="AT4783" i="32"/>
  <c r="AW4782" i="32"/>
  <c r="AV4782" i="32"/>
  <c r="AU4782" i="32"/>
  <c r="AT4782" i="32"/>
  <c r="AW4781" i="32"/>
  <c r="AV4781" i="32"/>
  <c r="AU4781" i="32"/>
  <c r="AT4781" i="32"/>
  <c r="AW4780" i="32"/>
  <c r="AV4780" i="32"/>
  <c r="AU4780" i="32"/>
  <c r="AT4780" i="32"/>
  <c r="AW4779" i="32"/>
  <c r="AV4779" i="32"/>
  <c r="AU4779" i="32"/>
  <c r="AT4779" i="32"/>
  <c r="AW4778" i="32"/>
  <c r="AV4778" i="32"/>
  <c r="AU4778" i="32"/>
  <c r="AT4778" i="32"/>
  <c r="AW4777" i="32"/>
  <c r="AV4777" i="32"/>
  <c r="AU4777" i="32"/>
  <c r="AT4777" i="32"/>
  <c r="AW4776" i="32"/>
  <c r="AV4776" i="32"/>
  <c r="AU4776" i="32"/>
  <c r="AT4776" i="32"/>
  <c r="AW4775" i="32"/>
  <c r="AV4775" i="32"/>
  <c r="AU4775" i="32"/>
  <c r="AT4775" i="32"/>
  <c r="AW4774" i="32"/>
  <c r="AV4774" i="32"/>
  <c r="AU4774" i="32"/>
  <c r="AT4774" i="32"/>
  <c r="AW4773" i="32"/>
  <c r="AV4773" i="32"/>
  <c r="AU4773" i="32"/>
  <c r="AT4773" i="32"/>
  <c r="AW4772" i="32"/>
  <c r="AV4772" i="32"/>
  <c r="AU4772" i="32"/>
  <c r="AT4772" i="32"/>
  <c r="AW4771" i="32"/>
  <c r="AV4771" i="32"/>
  <c r="AU4771" i="32"/>
  <c r="AT4771" i="32"/>
  <c r="AW6565" i="32"/>
  <c r="AV6565" i="32"/>
  <c r="AU6565" i="32"/>
  <c r="AT6565" i="32"/>
  <c r="AW4770" i="32"/>
  <c r="AV4770" i="32"/>
  <c r="AU4770" i="32"/>
  <c r="AT4770" i="32"/>
  <c r="AW4769" i="32"/>
  <c r="AV4769" i="32"/>
  <c r="AU4769" i="32"/>
  <c r="AT4769" i="32"/>
  <c r="AW4768" i="32"/>
  <c r="AV4768" i="32"/>
  <c r="AU4768" i="32"/>
  <c r="AT4768" i="32"/>
  <c r="AW4767" i="32"/>
  <c r="AV4767" i="32"/>
  <c r="AU4767" i="32"/>
  <c r="AT4767" i="32"/>
  <c r="AW4766" i="32"/>
  <c r="AV4766" i="32"/>
  <c r="AU4766" i="32"/>
  <c r="AT4766" i="32"/>
  <c r="AW4765" i="32"/>
  <c r="AV4765" i="32"/>
  <c r="AU4765" i="32"/>
  <c r="AT4765" i="32"/>
  <c r="AW4764" i="32"/>
  <c r="AV4764" i="32"/>
  <c r="AU4764" i="32"/>
  <c r="AT4764" i="32"/>
  <c r="AW4763" i="32"/>
  <c r="AV4763" i="32"/>
  <c r="AU4763" i="32"/>
  <c r="AT4763" i="32"/>
  <c r="AW4762" i="32"/>
  <c r="AV4762" i="32"/>
  <c r="AU4762" i="32"/>
  <c r="AT4762" i="32"/>
  <c r="AW4761" i="32"/>
  <c r="AV4761" i="32"/>
  <c r="AU4761" i="32"/>
  <c r="AT4761" i="32"/>
  <c r="AW4760" i="32"/>
  <c r="AV4760" i="32"/>
  <c r="AU4760" i="32"/>
  <c r="AT4760" i="32"/>
  <c r="AW4759" i="32"/>
  <c r="AV4759" i="32"/>
  <c r="AU4759" i="32"/>
  <c r="AT4759" i="32"/>
  <c r="AW4758" i="32"/>
  <c r="AV4758" i="32"/>
  <c r="AU4758" i="32"/>
  <c r="AT4758" i="32"/>
  <c r="AW4757" i="32"/>
  <c r="AV4757" i="32"/>
  <c r="AU4757" i="32"/>
  <c r="AT4757" i="32"/>
  <c r="AW4756" i="32"/>
  <c r="AV4756" i="32"/>
  <c r="AU4756" i="32"/>
  <c r="AT4756" i="32"/>
  <c r="AW4755" i="32"/>
  <c r="AV4755" i="32"/>
  <c r="AU4755" i="32"/>
  <c r="AT4755" i="32"/>
  <c r="AW4754" i="32"/>
  <c r="AV4754" i="32"/>
  <c r="AU4754" i="32"/>
  <c r="AT4754" i="32"/>
  <c r="AW4753" i="32"/>
  <c r="AV4753" i="32"/>
  <c r="AU4753" i="32"/>
  <c r="AT4753" i="32"/>
  <c r="AW4752" i="32"/>
  <c r="AV4752" i="32"/>
  <c r="AU4752" i="32"/>
  <c r="AT4752" i="32"/>
  <c r="AW4751" i="32"/>
  <c r="AV4751" i="32"/>
  <c r="AU4751" i="32"/>
  <c r="AT4751" i="32"/>
  <c r="AW4750" i="32"/>
  <c r="AV4750" i="32"/>
  <c r="AU4750" i="32"/>
  <c r="AT4750" i="32"/>
  <c r="AW4749" i="32"/>
  <c r="AV4749" i="32"/>
  <c r="AU4749" i="32"/>
  <c r="AT4749" i="32"/>
  <c r="AW4748" i="32"/>
  <c r="AV4748" i="32"/>
  <c r="AU4748" i="32"/>
  <c r="AT4748" i="32"/>
  <c r="AW4747" i="32"/>
  <c r="AV4747" i="32"/>
  <c r="AU4747" i="32"/>
  <c r="AT4747" i="32"/>
  <c r="AW4746" i="32"/>
  <c r="AV4746" i="32"/>
  <c r="AU4746" i="32"/>
  <c r="AT4746" i="32"/>
  <c r="AW4745" i="32"/>
  <c r="AV4745" i="32"/>
  <c r="AU4745" i="32"/>
  <c r="AT4745" i="32"/>
  <c r="AW4744" i="32"/>
  <c r="AV4744" i="32"/>
  <c r="AU4744" i="32"/>
  <c r="AT4744" i="32"/>
  <c r="AW4743" i="32"/>
  <c r="AV4743" i="32"/>
  <c r="AU4743" i="32"/>
  <c r="AT4743" i="32"/>
  <c r="AW4742" i="32"/>
  <c r="AV4742" i="32"/>
  <c r="AU4742" i="32"/>
  <c r="AT4742" i="32"/>
  <c r="AW4741" i="32"/>
  <c r="AV4741" i="32"/>
  <c r="AU4741" i="32"/>
  <c r="AT4741" i="32"/>
  <c r="AW4740" i="32"/>
  <c r="AV4740" i="32"/>
  <c r="AU4740" i="32"/>
  <c r="AT4740" i="32"/>
  <c r="AW4739" i="32"/>
  <c r="AV4739" i="32"/>
  <c r="AU4739" i="32"/>
  <c r="AT4739" i="32"/>
  <c r="AW4738" i="32"/>
  <c r="AV4738" i="32"/>
  <c r="AU4738" i="32"/>
  <c r="AT4738" i="32"/>
  <c r="AW4737" i="32"/>
  <c r="AV4737" i="32"/>
  <c r="AU4737" i="32"/>
  <c r="AT4737" i="32"/>
  <c r="AW6564" i="32"/>
  <c r="AV6564" i="32"/>
  <c r="AU6564" i="32"/>
  <c r="AT6564" i="32"/>
  <c r="AW4736" i="32"/>
  <c r="AV4736" i="32"/>
  <c r="AU4736" i="32"/>
  <c r="AT4736" i="32"/>
  <c r="AW4735" i="32"/>
  <c r="AV4735" i="32"/>
  <c r="AU4735" i="32"/>
  <c r="AT4735" i="32"/>
  <c r="AW4734" i="32"/>
  <c r="AV4734" i="32"/>
  <c r="AU4734" i="32"/>
  <c r="AT4734" i="32"/>
  <c r="AW4733" i="32"/>
  <c r="AV4733" i="32"/>
  <c r="AU4733" i="32"/>
  <c r="AT4733" i="32"/>
  <c r="AW4732" i="32"/>
  <c r="AV4732" i="32"/>
  <c r="AU4732" i="32"/>
  <c r="AT4732" i="32"/>
  <c r="AW6563" i="32"/>
  <c r="AV6563" i="32"/>
  <c r="AU6563" i="32"/>
  <c r="AT6563" i="32"/>
  <c r="AW4731" i="32"/>
  <c r="AV4731" i="32"/>
  <c r="AU4731" i="32"/>
  <c r="AT4731" i="32"/>
  <c r="AW4730" i="32"/>
  <c r="AV4730" i="32"/>
  <c r="AU4730" i="32"/>
  <c r="AT4730" i="32"/>
  <c r="AW4729" i="32"/>
  <c r="AV4729" i="32"/>
  <c r="AU4729" i="32"/>
  <c r="AT4729" i="32"/>
  <c r="AW4728" i="32"/>
  <c r="AV4728" i="32"/>
  <c r="AU4728" i="32"/>
  <c r="AT4728" i="32"/>
  <c r="AW4727" i="32"/>
  <c r="AV4727" i="32"/>
  <c r="AU4727" i="32"/>
  <c r="AT4727" i="32"/>
  <c r="AW6562" i="32"/>
  <c r="AV6562" i="32"/>
  <c r="AU6562" i="32"/>
  <c r="AT6562" i="32"/>
  <c r="AW4726" i="32"/>
  <c r="AV4726" i="32"/>
  <c r="AU4726" i="32"/>
  <c r="AT4726" i="32"/>
  <c r="AW4725" i="32"/>
  <c r="AV4725" i="32"/>
  <c r="AU4725" i="32"/>
  <c r="AT4725" i="32"/>
  <c r="AW4724" i="32"/>
  <c r="AV4724" i="32"/>
  <c r="AU4724" i="32"/>
  <c r="AT4724" i="32"/>
  <c r="AW4723" i="32"/>
  <c r="AV4723" i="32"/>
  <c r="AU4723" i="32"/>
  <c r="AT4723" i="32"/>
  <c r="AW4722" i="32"/>
  <c r="AV4722" i="32"/>
  <c r="AU4722" i="32"/>
  <c r="AT4722" i="32"/>
  <c r="AW4721" i="32"/>
  <c r="AV4721" i="32"/>
  <c r="AU4721" i="32"/>
  <c r="AT4721" i="32"/>
  <c r="AW4720" i="32"/>
  <c r="AV4720" i="32"/>
  <c r="AU4720" i="32"/>
  <c r="AT4720" i="32"/>
  <c r="AW4719" i="32"/>
  <c r="AV4719" i="32"/>
  <c r="AU4719" i="32"/>
  <c r="AT4719" i="32"/>
  <c r="AW4718" i="32"/>
  <c r="AV4718" i="32"/>
  <c r="AU4718" i="32"/>
  <c r="AT4718" i="32"/>
  <c r="AW4717" i="32"/>
  <c r="AV4717" i="32"/>
  <c r="AU4717" i="32"/>
  <c r="AT4717" i="32"/>
  <c r="AW4716" i="32"/>
  <c r="AV4716" i="32"/>
  <c r="AU4716" i="32"/>
  <c r="AT4716" i="32"/>
  <c r="AW4715" i="32"/>
  <c r="AV4715" i="32"/>
  <c r="AU4715" i="32"/>
  <c r="AT4715" i="32"/>
  <c r="AW4714" i="32"/>
  <c r="AV4714" i="32"/>
  <c r="AU4714" i="32"/>
  <c r="AT4714" i="32"/>
  <c r="AW4713" i="32"/>
  <c r="AV4713" i="32"/>
  <c r="AU4713" i="32"/>
  <c r="AT4713" i="32"/>
  <c r="AW4712" i="32"/>
  <c r="AV4712" i="32"/>
  <c r="AU4712" i="32"/>
  <c r="AT4712" i="32"/>
  <c r="AW4711" i="32"/>
  <c r="AV4711" i="32"/>
  <c r="AU4711" i="32"/>
  <c r="AT4711" i="32"/>
  <c r="AW4710" i="32"/>
  <c r="AV4710" i="32"/>
  <c r="AU4710" i="32"/>
  <c r="AT4710" i="32"/>
  <c r="AW4709" i="32"/>
  <c r="AV4709" i="32"/>
  <c r="AU4709" i="32"/>
  <c r="AT4709" i="32"/>
  <c r="AW4708" i="32"/>
  <c r="AV4708" i="32"/>
  <c r="AU4708" i="32"/>
  <c r="AT4708" i="32"/>
  <c r="AW4707" i="32"/>
  <c r="AV4707" i="32"/>
  <c r="AU4707" i="32"/>
  <c r="AT4707" i="32"/>
  <c r="AW4706" i="32"/>
  <c r="AV4706" i="32"/>
  <c r="AU4706" i="32"/>
  <c r="AT4706" i="32"/>
  <c r="AW4705" i="32"/>
  <c r="AV4705" i="32"/>
  <c r="AU4705" i="32"/>
  <c r="AT4705" i="32"/>
  <c r="AW4704" i="32"/>
  <c r="AV4704" i="32"/>
  <c r="AU4704" i="32"/>
  <c r="AT4704" i="32"/>
  <c r="AW4703" i="32"/>
  <c r="AV4703" i="32"/>
  <c r="AU4703" i="32"/>
  <c r="AT4703" i="32"/>
  <c r="AW4702" i="32"/>
  <c r="AV4702" i="32"/>
  <c r="AU4702" i="32"/>
  <c r="AT4702" i="32"/>
  <c r="AW4701" i="32"/>
  <c r="AV4701" i="32"/>
  <c r="AU4701" i="32"/>
  <c r="AT4701" i="32"/>
  <c r="AW4700" i="32"/>
  <c r="AV4700" i="32"/>
  <c r="AU4700" i="32"/>
  <c r="AT4700" i="32"/>
  <c r="AW4699" i="32"/>
  <c r="AV4699" i="32"/>
  <c r="AU4699" i="32"/>
  <c r="AT4699" i="32"/>
  <c r="AW4698" i="32"/>
  <c r="AV4698" i="32"/>
  <c r="AU4698" i="32"/>
  <c r="AT4698" i="32"/>
  <c r="AW4697" i="32"/>
  <c r="AV4697" i="32"/>
  <c r="AU4697" i="32"/>
  <c r="AT4697" i="32"/>
  <c r="AW6561" i="32"/>
  <c r="AV6561" i="32"/>
  <c r="AU6561" i="32"/>
  <c r="AT6561" i="32"/>
  <c r="AW4696" i="32"/>
  <c r="AV4696" i="32"/>
  <c r="AU4696" i="32"/>
  <c r="AT4696" i="32"/>
  <c r="AW6560" i="32"/>
  <c r="AV6560" i="32"/>
  <c r="AU6560" i="32"/>
  <c r="AT6560" i="32"/>
  <c r="AW4695" i="32"/>
  <c r="AV4695" i="32"/>
  <c r="AU4695" i="32"/>
  <c r="AT4695" i="32"/>
  <c r="AW4694" i="32"/>
  <c r="AV4694" i="32"/>
  <c r="AU4694" i="32"/>
  <c r="AT4694" i="32"/>
  <c r="AW4693" i="32"/>
  <c r="AV4693" i="32"/>
  <c r="AU4693" i="32"/>
  <c r="AT4693" i="32"/>
  <c r="AW4692" i="32"/>
  <c r="AV4692" i="32"/>
  <c r="AU4692" i="32"/>
  <c r="AT4692" i="32"/>
  <c r="AW4691" i="32"/>
  <c r="AV4691" i="32"/>
  <c r="AU4691" i="32"/>
  <c r="AT4691" i="32"/>
  <c r="AW4690" i="32"/>
  <c r="AV4690" i="32"/>
  <c r="AU4690" i="32"/>
  <c r="AT4690" i="32"/>
  <c r="AW6559" i="32"/>
  <c r="AV6559" i="32"/>
  <c r="AU6559" i="32"/>
  <c r="AT6559" i="32"/>
  <c r="AW4689" i="32"/>
  <c r="AV4689" i="32"/>
  <c r="AU4689" i="32"/>
  <c r="AT4689" i="32"/>
  <c r="AW4688" i="32"/>
  <c r="AV4688" i="32"/>
  <c r="AU4688" i="32"/>
  <c r="AT4688" i="32"/>
  <c r="AW4687" i="32"/>
  <c r="AV4687" i="32"/>
  <c r="AU4687" i="32"/>
  <c r="AT4687" i="32"/>
  <c r="AW4686" i="32"/>
  <c r="AV4686" i="32"/>
  <c r="AU4686" i="32"/>
  <c r="AT4686" i="32"/>
  <c r="AW4685" i="32"/>
  <c r="AV4685" i="32"/>
  <c r="AU4685" i="32"/>
  <c r="AT4685" i="32"/>
  <c r="AW4684" i="32"/>
  <c r="AV4684" i="32"/>
  <c r="AU4684" i="32"/>
  <c r="AT4684" i="32"/>
  <c r="AW4683" i="32"/>
  <c r="AV4683" i="32"/>
  <c r="AU4683" i="32"/>
  <c r="AT4683" i="32"/>
  <c r="AW6558" i="32"/>
  <c r="AV6558" i="32"/>
  <c r="AU6558" i="32"/>
  <c r="AT6558" i="32"/>
  <c r="AW4682" i="32"/>
  <c r="AV4682" i="32"/>
  <c r="AU4682" i="32"/>
  <c r="AT4682" i="32"/>
  <c r="AW6557" i="32"/>
  <c r="AV6557" i="32"/>
  <c r="AU6557" i="32"/>
  <c r="AT6557" i="32"/>
  <c r="AW6556" i="32"/>
  <c r="AV6556" i="32"/>
  <c r="AU6556" i="32"/>
  <c r="AT6556" i="32"/>
  <c r="AW4681" i="32"/>
  <c r="AV4681" i="32"/>
  <c r="AU4681" i="32"/>
  <c r="AT4681" i="32"/>
  <c r="AW4680" i="32"/>
  <c r="AV4680" i="32"/>
  <c r="AU4680" i="32"/>
  <c r="AT4680" i="32"/>
  <c r="AW4679" i="32"/>
  <c r="AV4679" i="32"/>
  <c r="AU4679" i="32"/>
  <c r="AT4679" i="32"/>
  <c r="AW4678" i="32"/>
  <c r="AV4678" i="32"/>
  <c r="AU4678" i="32"/>
  <c r="AT4678" i="32"/>
  <c r="AW6555" i="32"/>
  <c r="AV6555" i="32"/>
  <c r="AU6555" i="32"/>
  <c r="AT6555" i="32"/>
  <c r="AW4677" i="32"/>
  <c r="AV4677" i="32"/>
  <c r="AU4677" i="32"/>
  <c r="AT4677" i="32"/>
  <c r="AW6554" i="32"/>
  <c r="AV6554" i="32"/>
  <c r="AU6554" i="32"/>
  <c r="AT6554" i="32"/>
  <c r="AW4676" i="32"/>
  <c r="AV4676" i="32"/>
  <c r="AU4676" i="32"/>
  <c r="AT4676" i="32"/>
  <c r="AW6553" i="32"/>
  <c r="AV6553" i="32"/>
  <c r="AU6553" i="32"/>
  <c r="AT6553" i="32"/>
  <c r="AW6552" i="32"/>
  <c r="AV6552" i="32"/>
  <c r="AU6552" i="32"/>
  <c r="AT6552" i="32"/>
  <c r="AW4675" i="32"/>
  <c r="AV4675" i="32"/>
  <c r="AU4675" i="32"/>
  <c r="AT4675" i="32"/>
  <c r="AW4674" i="32"/>
  <c r="AV4674" i="32"/>
  <c r="AU4674" i="32"/>
  <c r="AT4674" i="32"/>
  <c r="AW4673" i="32"/>
  <c r="AV4673" i="32"/>
  <c r="AU4673" i="32"/>
  <c r="AT4673" i="32"/>
  <c r="AW4672" i="32"/>
  <c r="AV4672" i="32"/>
  <c r="AU4672" i="32"/>
  <c r="AT4672" i="32"/>
  <c r="AW6551" i="32"/>
  <c r="AV6551" i="32"/>
  <c r="AU6551" i="32"/>
  <c r="AT6551" i="32"/>
  <c r="AW4671" i="32"/>
  <c r="AV4671" i="32"/>
  <c r="AU4671" i="32"/>
  <c r="AT4671" i="32"/>
  <c r="AW4670" i="32"/>
  <c r="AV4670" i="32"/>
  <c r="AU4670" i="32"/>
  <c r="AT4670" i="32"/>
  <c r="AW4669" i="32"/>
  <c r="AV4669" i="32"/>
  <c r="AU4669" i="32"/>
  <c r="AT4669" i="32"/>
  <c r="AW4668" i="32"/>
  <c r="AV4668" i="32"/>
  <c r="AU4668" i="32"/>
  <c r="AT4668" i="32"/>
  <c r="AW4667" i="32"/>
  <c r="AV4667" i="32"/>
  <c r="AU4667" i="32"/>
  <c r="AT4667" i="32"/>
  <c r="AW4666" i="32"/>
  <c r="AV4666" i="32"/>
  <c r="AU4666" i="32"/>
  <c r="AT4666" i="32"/>
  <c r="AW4665" i="32"/>
  <c r="AV4665" i="32"/>
  <c r="AU4665" i="32"/>
  <c r="AT4665" i="32"/>
  <c r="AW4664" i="32"/>
  <c r="AV4664" i="32"/>
  <c r="AU4664" i="32"/>
  <c r="AT4664" i="32"/>
  <c r="AW4663" i="32"/>
  <c r="AV4663" i="32"/>
  <c r="AU4663" i="32"/>
  <c r="AT4663" i="32"/>
  <c r="AW4662" i="32"/>
  <c r="AV4662" i="32"/>
  <c r="AU4662" i="32"/>
  <c r="AT4662" i="32"/>
  <c r="AW4661" i="32"/>
  <c r="AV4661" i="32"/>
  <c r="AU4661" i="32"/>
  <c r="AT4661" i="32"/>
  <c r="AW4660" i="32"/>
  <c r="AV4660" i="32"/>
  <c r="AU4660" i="32"/>
  <c r="AT4660" i="32"/>
  <c r="AW4659" i="32"/>
  <c r="AV4659" i="32"/>
  <c r="AU4659" i="32"/>
  <c r="AT4659" i="32"/>
  <c r="AW4658" i="32"/>
  <c r="AV4658" i="32"/>
  <c r="AU4658" i="32"/>
  <c r="AT4658" i="32"/>
  <c r="AW6550" i="32"/>
  <c r="AV6550" i="32"/>
  <c r="AU6550" i="32"/>
  <c r="AT6550" i="32"/>
  <c r="AW4657" i="32"/>
  <c r="AV4657" i="32"/>
  <c r="AU4657" i="32"/>
  <c r="AT4657" i="32"/>
  <c r="AW4656" i="32"/>
  <c r="AV4656" i="32"/>
  <c r="AU4656" i="32"/>
  <c r="AT4656" i="32"/>
  <c r="AW4655" i="32"/>
  <c r="AV4655" i="32"/>
  <c r="AU4655" i="32"/>
  <c r="AT4655" i="32"/>
  <c r="AW4654" i="32"/>
  <c r="AV4654" i="32"/>
  <c r="AU4654" i="32"/>
  <c r="AT4654" i="32"/>
  <c r="AW4653" i="32"/>
  <c r="AV4653" i="32"/>
  <c r="AU4653" i="32"/>
  <c r="AT4653" i="32"/>
  <c r="AW4652" i="32"/>
  <c r="AV4652" i="32"/>
  <c r="AU4652" i="32"/>
  <c r="AT4652" i="32"/>
  <c r="AW4651" i="32"/>
  <c r="AV4651" i="32"/>
  <c r="AU4651" i="32"/>
  <c r="AT4651" i="32"/>
  <c r="AW4650" i="32"/>
  <c r="AV4650" i="32"/>
  <c r="AU4650" i="32"/>
  <c r="AT4650" i="32"/>
  <c r="AW4649" i="32"/>
  <c r="AV4649" i="32"/>
  <c r="AU4649" i="32"/>
  <c r="AT4649" i="32"/>
  <c r="AW4648" i="32"/>
  <c r="AV4648" i="32"/>
  <c r="AU4648" i="32"/>
  <c r="AT4648" i="32"/>
  <c r="AW4647" i="32"/>
  <c r="AV4647" i="32"/>
  <c r="AU4647" i="32"/>
  <c r="AT4647" i="32"/>
  <c r="AW4646" i="32"/>
  <c r="AV4646" i="32"/>
  <c r="AU4646" i="32"/>
  <c r="AT4646" i="32"/>
  <c r="AW6549" i="32"/>
  <c r="AV6549" i="32"/>
  <c r="AU6549" i="32"/>
  <c r="AT6549" i="32"/>
  <c r="AW4645" i="32"/>
  <c r="AV4645" i="32"/>
  <c r="AU4645" i="32"/>
  <c r="AT4645" i="32"/>
  <c r="AW4644" i="32"/>
  <c r="AV4644" i="32"/>
  <c r="AU4644" i="32"/>
  <c r="AT4644" i="32"/>
  <c r="AW4643" i="32"/>
  <c r="AV4643" i="32"/>
  <c r="AU4643" i="32"/>
  <c r="AT4643" i="32"/>
  <c r="AW4642" i="32"/>
  <c r="AV4642" i="32"/>
  <c r="AU4642" i="32"/>
  <c r="AT4642" i="32"/>
  <c r="AW4641" i="32"/>
  <c r="AV4641" i="32"/>
  <c r="AU4641" i="32"/>
  <c r="AT4641" i="32"/>
  <c r="AW4640" i="32"/>
  <c r="AV4640" i="32"/>
  <c r="AU4640" i="32"/>
  <c r="AT4640" i="32"/>
  <c r="AW4639" i="32"/>
  <c r="AV4639" i="32"/>
  <c r="AU4639" i="32"/>
  <c r="AT4639" i="32"/>
  <c r="AW6548" i="32"/>
  <c r="AV6548" i="32"/>
  <c r="AU6548" i="32"/>
  <c r="AT6548" i="32"/>
  <c r="AW4638" i="32"/>
  <c r="AV4638" i="32"/>
  <c r="AU4638" i="32"/>
  <c r="AT4638" i="32"/>
  <c r="AW4637" i="32"/>
  <c r="AV4637" i="32"/>
  <c r="AU4637" i="32"/>
  <c r="AT4637" i="32"/>
  <c r="AW4636" i="32"/>
  <c r="AV4636" i="32"/>
  <c r="AU4636" i="32"/>
  <c r="AT4636" i="32"/>
  <c r="AW4635" i="32"/>
  <c r="AV4635" i="32"/>
  <c r="AU4635" i="32"/>
  <c r="AT4635" i="32"/>
  <c r="AW4634" i="32"/>
  <c r="AV4634" i="32"/>
  <c r="AU4634" i="32"/>
  <c r="AT4634" i="32"/>
  <c r="AW4633" i="32"/>
  <c r="AV4633" i="32"/>
  <c r="AU4633" i="32"/>
  <c r="AT4633" i="32"/>
  <c r="AW4632" i="32"/>
  <c r="AV4632" i="32"/>
  <c r="AU4632" i="32"/>
  <c r="AT4632" i="32"/>
  <c r="AW4631" i="32"/>
  <c r="AV4631" i="32"/>
  <c r="AU4631" i="32"/>
  <c r="AT4631" i="32"/>
  <c r="AW6547" i="32"/>
  <c r="AV6547" i="32"/>
  <c r="AU6547" i="32"/>
  <c r="AT6547" i="32"/>
  <c r="AW4630" i="32"/>
  <c r="AV4630" i="32"/>
  <c r="AU4630" i="32"/>
  <c r="AT4630" i="32"/>
  <c r="AW4629" i="32"/>
  <c r="AV4629" i="32"/>
  <c r="AU4629" i="32"/>
  <c r="AT4629" i="32"/>
  <c r="AW6546" i="32"/>
  <c r="AV6546" i="32"/>
  <c r="AU6546" i="32"/>
  <c r="AT6546" i="32"/>
  <c r="AW4628" i="32"/>
  <c r="AV4628" i="32"/>
  <c r="AU4628" i="32"/>
  <c r="AT4628" i="32"/>
  <c r="AW4627" i="32"/>
  <c r="AV4627" i="32"/>
  <c r="AU4627" i="32"/>
  <c r="AT4627" i="32"/>
  <c r="AW4626" i="32"/>
  <c r="AV4626" i="32"/>
  <c r="AU4626" i="32"/>
  <c r="AT4626" i="32"/>
  <c r="AW4625" i="32"/>
  <c r="AV4625" i="32"/>
  <c r="AU4625" i="32"/>
  <c r="AT4625" i="32"/>
  <c r="AW4624" i="32"/>
  <c r="AV4624" i="32"/>
  <c r="AU4624" i="32"/>
  <c r="AT4624" i="32"/>
  <c r="AW4623" i="32"/>
  <c r="AV4623" i="32"/>
  <c r="AU4623" i="32"/>
  <c r="AT4623" i="32"/>
  <c r="AW4622" i="32"/>
  <c r="AV4622" i="32"/>
  <c r="AU4622" i="32"/>
  <c r="AT4622" i="32"/>
  <c r="AW4621" i="32"/>
  <c r="AV4621" i="32"/>
  <c r="AU4621" i="32"/>
  <c r="AT4621" i="32"/>
  <c r="AW4620" i="32"/>
  <c r="AV4620" i="32"/>
  <c r="AU4620" i="32"/>
  <c r="AT4620" i="32"/>
  <c r="AW4619" i="32"/>
  <c r="AV4619" i="32"/>
  <c r="AU4619" i="32"/>
  <c r="AT4619" i="32"/>
  <c r="AW6545" i="32"/>
  <c r="AV6545" i="32"/>
  <c r="AU6545" i="32"/>
  <c r="AT6545" i="32"/>
  <c r="AW4618" i="32"/>
  <c r="AV4618" i="32"/>
  <c r="AU4618" i="32"/>
  <c r="AT4618" i="32"/>
  <c r="AW4617" i="32"/>
  <c r="AV4617" i="32"/>
  <c r="AU4617" i="32"/>
  <c r="AT4617" i="32"/>
  <c r="AW4616" i="32"/>
  <c r="AV4616" i="32"/>
  <c r="AU4616" i="32"/>
  <c r="AT4616" i="32"/>
  <c r="AW4615" i="32"/>
  <c r="AV4615" i="32"/>
  <c r="AU4615" i="32"/>
  <c r="AT4615" i="32"/>
  <c r="AW6544" i="32"/>
  <c r="AV6544" i="32"/>
  <c r="AU6544" i="32"/>
  <c r="AT6544" i="32"/>
  <c r="AW6543" i="32"/>
  <c r="AV6543" i="32"/>
  <c r="AU6543" i="32"/>
  <c r="AT6543" i="32"/>
  <c r="AW6542" i="32"/>
  <c r="AV6542" i="32"/>
  <c r="AU6542" i="32"/>
  <c r="AT6542" i="32"/>
  <c r="AW4614" i="32"/>
  <c r="AV4614" i="32"/>
  <c r="AU4614" i="32"/>
  <c r="AT4614" i="32"/>
  <c r="AW6541" i="32"/>
  <c r="AV6541" i="32"/>
  <c r="AU6541" i="32"/>
  <c r="AT6541" i="32"/>
  <c r="AW4613" i="32"/>
  <c r="AV4613" i="32"/>
  <c r="AU4613" i="32"/>
  <c r="AT4613" i="32"/>
  <c r="AW6540" i="32"/>
  <c r="AV6540" i="32"/>
  <c r="AU6540" i="32"/>
  <c r="AT6540" i="32"/>
  <c r="AW6722" i="32"/>
  <c r="AV6722" i="32"/>
  <c r="AU6722" i="32"/>
  <c r="AT6722" i="32"/>
  <c r="AW6721" i="32"/>
  <c r="AV6721" i="32"/>
  <c r="AU6721" i="32"/>
  <c r="AT6721" i="32"/>
  <c r="AW6539" i="32"/>
  <c r="AV6539" i="32"/>
  <c r="AU6539" i="32"/>
  <c r="AT6539" i="32"/>
  <c r="AW4612" i="32"/>
  <c r="AV4612" i="32"/>
  <c r="AU4612" i="32"/>
  <c r="AT4612" i="32"/>
  <c r="AW4611" i="32"/>
  <c r="AV4611" i="32"/>
  <c r="AU4611" i="32"/>
  <c r="AT4611" i="32"/>
  <c r="AW4610" i="32"/>
  <c r="AV4610" i="32"/>
  <c r="AU4610" i="32"/>
  <c r="AT4610" i="32"/>
  <c r="AW4609" i="32"/>
  <c r="AV4609" i="32"/>
  <c r="AU4609" i="32"/>
  <c r="AT4609" i="32"/>
  <c r="AW4608" i="32"/>
  <c r="AV4608" i="32"/>
  <c r="AU4608" i="32"/>
  <c r="AT4608" i="32"/>
  <c r="AW4607" i="32"/>
  <c r="AV4607" i="32"/>
  <c r="AU4607" i="32"/>
  <c r="AT4607" i="32"/>
  <c r="AW4606" i="32"/>
  <c r="AV4606" i="32"/>
  <c r="AU4606" i="32"/>
  <c r="AT4606" i="32"/>
  <c r="AW4605" i="32"/>
  <c r="AV4605" i="32"/>
  <c r="AU4605" i="32"/>
  <c r="AT4605" i="32"/>
  <c r="AW4604" i="32"/>
  <c r="AV4604" i="32"/>
  <c r="AU4604" i="32"/>
  <c r="AT4604" i="32"/>
  <c r="AW4603" i="32"/>
  <c r="AV4603" i="32"/>
  <c r="AU4603" i="32"/>
  <c r="AT4603" i="32"/>
  <c r="AW4602" i="32"/>
  <c r="AV4602" i="32"/>
  <c r="AU4602" i="32"/>
  <c r="AT4602" i="32"/>
  <c r="AW4601" i="32"/>
  <c r="AV4601" i="32"/>
  <c r="AU4601" i="32"/>
  <c r="AT4601" i="32"/>
  <c r="AW4600" i="32"/>
  <c r="AV4600" i="32"/>
  <c r="AU4600" i="32"/>
  <c r="AT4600" i="32"/>
  <c r="AW4599" i="32"/>
  <c r="AV4599" i="32"/>
  <c r="AU4599" i="32"/>
  <c r="AT4599" i="32"/>
  <c r="AW4598" i="32"/>
  <c r="AV4598" i="32"/>
  <c r="AU4598" i="32"/>
  <c r="AT4598" i="32"/>
  <c r="AW4597" i="32"/>
  <c r="AV4597" i="32"/>
  <c r="AU4597" i="32"/>
  <c r="AT4597" i="32"/>
  <c r="AW4596" i="32"/>
  <c r="AV4596" i="32"/>
  <c r="AU4596" i="32"/>
  <c r="AT4596" i="32"/>
  <c r="AW4595" i="32"/>
  <c r="AV4595" i="32"/>
  <c r="AU4595" i="32"/>
  <c r="AT4595" i="32"/>
  <c r="AW4594" i="32"/>
  <c r="AV4594" i="32"/>
  <c r="AU4594" i="32"/>
  <c r="AT4594" i="32"/>
  <c r="AW4593" i="32"/>
  <c r="AV4593" i="32"/>
  <c r="AU4593" i="32"/>
  <c r="AT4593" i="32"/>
  <c r="AW6538" i="32"/>
  <c r="AV6538" i="32"/>
  <c r="AU6538" i="32"/>
  <c r="AT6538" i="32"/>
  <c r="AW6537" i="32"/>
  <c r="AV6537" i="32"/>
  <c r="AU6537" i="32"/>
  <c r="AT6537" i="32"/>
  <c r="AW6536" i="32"/>
  <c r="AV6536" i="32"/>
  <c r="AU6536" i="32"/>
  <c r="AT6536" i="32"/>
  <c r="AW6535" i="32"/>
  <c r="AV6535" i="32"/>
  <c r="AU6535" i="32"/>
  <c r="AT6535" i="32"/>
  <c r="AW6534" i="32"/>
  <c r="AV6534" i="32"/>
  <c r="AU6534" i="32"/>
  <c r="AT6534" i="32"/>
  <c r="AW6533" i="32"/>
  <c r="AV6533" i="32"/>
  <c r="AU6533" i="32"/>
  <c r="AT6533" i="32"/>
  <c r="AW6532" i="32"/>
  <c r="AV6532" i="32"/>
  <c r="AU6532" i="32"/>
  <c r="AT6532" i="32"/>
  <c r="AW6531" i="32"/>
  <c r="AV6531" i="32"/>
  <c r="AU6531" i="32"/>
  <c r="AT6531" i="32"/>
  <c r="AW6530" i="32"/>
  <c r="AV6530" i="32"/>
  <c r="AU6530" i="32"/>
  <c r="AT6530" i="32"/>
  <c r="AW6529" i="32"/>
  <c r="AV6529" i="32"/>
  <c r="AU6529" i="32"/>
  <c r="AT6529" i="32"/>
  <c r="AW6528" i="32"/>
  <c r="AV6528" i="32"/>
  <c r="AU6528" i="32"/>
  <c r="AT6528" i="32"/>
  <c r="AW6527" i="32"/>
  <c r="AV6527" i="32"/>
  <c r="AU6527" i="32"/>
  <c r="AT6527" i="32"/>
  <c r="AW6526" i="32"/>
  <c r="AV6526" i="32"/>
  <c r="AU6526" i="32"/>
  <c r="AT6526" i="32"/>
  <c r="AW6525" i="32"/>
  <c r="AV6525" i="32"/>
  <c r="AU6525" i="32"/>
  <c r="AT6525" i="32"/>
  <c r="AW6524" i="32"/>
  <c r="AV6524" i="32"/>
  <c r="AU6524" i="32"/>
  <c r="AT6524" i="32"/>
  <c r="AW6523" i="32"/>
  <c r="AV6523" i="32"/>
  <c r="AU6523" i="32"/>
  <c r="AT6523" i="32"/>
  <c r="AW6522" i="32"/>
  <c r="AV6522" i="32"/>
  <c r="AU6522" i="32"/>
  <c r="AT6522" i="32"/>
  <c r="AW6521" i="32"/>
  <c r="AV6521" i="32"/>
  <c r="AU6521" i="32"/>
  <c r="AT6521" i="32"/>
  <c r="AW6520" i="32"/>
  <c r="AV6520" i="32"/>
  <c r="AU6520" i="32"/>
  <c r="AT6520" i="32"/>
  <c r="AW6519" i="32"/>
  <c r="AV6519" i="32"/>
  <c r="AU6519" i="32"/>
  <c r="AT6519" i="32"/>
  <c r="AW6518" i="32"/>
  <c r="AV6518" i="32"/>
  <c r="AU6518" i="32"/>
  <c r="AT6518" i="32"/>
  <c r="AW6517" i="32"/>
  <c r="AV6517" i="32"/>
  <c r="AU6517" i="32"/>
  <c r="AT6517" i="32"/>
  <c r="AW6516" i="32"/>
  <c r="AV6516" i="32"/>
  <c r="AU6516" i="32"/>
  <c r="AT6516" i="32"/>
  <c r="AW6515" i="32"/>
  <c r="AV6515" i="32"/>
  <c r="AU6515" i="32"/>
  <c r="AT6515" i="32"/>
  <c r="AW6514" i="32"/>
  <c r="AV6514" i="32"/>
  <c r="AU6514" i="32"/>
  <c r="AT6514" i="32"/>
  <c r="AW6513" i="32"/>
  <c r="AV6513" i="32"/>
  <c r="AU6513" i="32"/>
  <c r="AT6513" i="32"/>
  <c r="AW6512" i="32"/>
  <c r="AV6512" i="32"/>
  <c r="AU6512" i="32"/>
  <c r="AT6512" i="32"/>
  <c r="AW6511" i="32"/>
  <c r="AV6511" i="32"/>
  <c r="AU6511" i="32"/>
  <c r="AT6511" i="32"/>
  <c r="AW2469" i="32"/>
  <c r="AV2469" i="32"/>
  <c r="AU2469" i="32"/>
  <c r="AT2469" i="32"/>
  <c r="AW6510" i="32"/>
  <c r="AV6510" i="32"/>
  <c r="AU6510" i="32"/>
  <c r="AT6510" i="32"/>
  <c r="AW6509" i="32"/>
  <c r="AV6509" i="32"/>
  <c r="AU6509" i="32"/>
  <c r="AT6509" i="32"/>
  <c r="AW4295" i="32"/>
  <c r="AV4295" i="32"/>
  <c r="AU4295" i="32"/>
  <c r="AT4295" i="32"/>
  <c r="AW4591" i="32"/>
  <c r="AV4591" i="32"/>
  <c r="AU4591" i="32"/>
  <c r="AT4591" i="32"/>
  <c r="AW4590" i="32"/>
  <c r="AV4590" i="32"/>
  <c r="AU4590" i="32"/>
  <c r="AT4590" i="32"/>
  <c r="AW4589" i="32"/>
  <c r="AV4589" i="32"/>
  <c r="AU4589" i="32"/>
  <c r="AT4589" i="32"/>
  <c r="AW4588" i="32"/>
  <c r="AV4588" i="32"/>
  <c r="AU4588" i="32"/>
  <c r="AT4588" i="32"/>
  <c r="AW4587" i="32"/>
  <c r="AV4587" i="32"/>
  <c r="AU4587" i="32"/>
  <c r="AT4587" i="32"/>
  <c r="AW4586" i="32"/>
  <c r="AV4586" i="32"/>
  <c r="AU4586" i="32"/>
  <c r="AT4586" i="32"/>
  <c r="AW4585" i="32"/>
  <c r="AV4585" i="32"/>
  <c r="AU4585" i="32"/>
  <c r="AT4585" i="32"/>
  <c r="AW4584" i="32"/>
  <c r="AV4584" i="32"/>
  <c r="AU4584" i="32"/>
  <c r="AT4584" i="32"/>
  <c r="AW4583" i="32"/>
  <c r="AV4583" i="32"/>
  <c r="AU4583" i="32"/>
  <c r="AT4583" i="32"/>
  <c r="AW4582" i="32"/>
  <c r="AV4582" i="32"/>
  <c r="AU4582" i="32"/>
  <c r="AT4582" i="32"/>
  <c r="AW4296" i="32"/>
  <c r="AV4296" i="32"/>
  <c r="AU4296" i="32"/>
  <c r="AT4296" i="32"/>
  <c r="AW4581" i="32"/>
  <c r="AV4581" i="32"/>
  <c r="AU4581" i="32"/>
  <c r="AT4581" i="32"/>
  <c r="AW4580" i="32"/>
  <c r="AV4580" i="32"/>
  <c r="AU4580" i="32"/>
  <c r="AT4580" i="32"/>
  <c r="AW4579" i="32"/>
  <c r="AV4579" i="32"/>
  <c r="AU4579" i="32"/>
  <c r="AT4579" i="32"/>
  <c r="AW4578" i="32"/>
  <c r="AV4578" i="32"/>
  <c r="AU4578" i="32"/>
  <c r="AT4578" i="32"/>
  <c r="AW4577" i="32"/>
  <c r="AV4577" i="32"/>
  <c r="AU4577" i="32"/>
  <c r="AT4577" i="32"/>
  <c r="AW4576" i="32"/>
  <c r="AV4576" i="32"/>
  <c r="AU4576" i="32"/>
  <c r="AT4576" i="32"/>
  <c r="AW4575" i="32"/>
  <c r="AV4575" i="32"/>
  <c r="AU4575" i="32"/>
  <c r="AT4575" i="32"/>
  <c r="AW4574" i="32"/>
  <c r="AV4574" i="32"/>
  <c r="AU4574" i="32"/>
  <c r="AT4574" i="32"/>
  <c r="AW4573" i="32"/>
  <c r="AV4573" i="32"/>
  <c r="AU4573" i="32"/>
  <c r="AT4573" i="32"/>
  <c r="AW4572" i="32"/>
  <c r="AV4572" i="32"/>
  <c r="AU4572" i="32"/>
  <c r="AT4572" i="32"/>
  <c r="AW4571" i="32"/>
  <c r="AV4571" i="32"/>
  <c r="AU4571" i="32"/>
  <c r="AT4571" i="32"/>
  <c r="AW4570" i="32"/>
  <c r="AV4570" i="32"/>
  <c r="AU4570" i="32"/>
  <c r="AT4570" i="32"/>
  <c r="AW4569" i="32"/>
  <c r="AV4569" i="32"/>
  <c r="AU4569" i="32"/>
  <c r="AT4569" i="32"/>
  <c r="AW4568" i="32"/>
  <c r="AV4568" i="32"/>
  <c r="AU4568" i="32"/>
  <c r="AT4568" i="32"/>
  <c r="AW4567" i="32"/>
  <c r="AV4567" i="32"/>
  <c r="AU4567" i="32"/>
  <c r="AT4567" i="32"/>
  <c r="AW4566" i="32"/>
  <c r="AV4566" i="32"/>
  <c r="AU4566" i="32"/>
  <c r="AT4566" i="32"/>
  <c r="AW4565" i="32"/>
  <c r="AV4565" i="32"/>
  <c r="AU4565" i="32"/>
  <c r="AT4565" i="32"/>
  <c r="AW4564" i="32"/>
  <c r="AV4564" i="32"/>
  <c r="AU4564" i="32"/>
  <c r="AT4564" i="32"/>
  <c r="AW4563" i="32"/>
  <c r="AV4563" i="32"/>
  <c r="AU4563" i="32"/>
  <c r="AT4563" i="32"/>
  <c r="AW4562" i="32"/>
  <c r="AV4562" i="32"/>
  <c r="AU4562" i="32"/>
  <c r="AT4562" i="32"/>
  <c r="AW4561" i="32"/>
  <c r="AV4561" i="32"/>
  <c r="AU4561" i="32"/>
  <c r="AT4561" i="32"/>
  <c r="AW4560" i="32"/>
  <c r="AV4560" i="32"/>
  <c r="AU4560" i="32"/>
  <c r="AT4560" i="32"/>
  <c r="AW4559" i="32"/>
  <c r="AV4559" i="32"/>
  <c r="AU4559" i="32"/>
  <c r="AT4559" i="32"/>
  <c r="AW4294" i="32"/>
  <c r="AV4294" i="32"/>
  <c r="AU4294" i="32"/>
  <c r="AT4294" i="32"/>
  <c r="AW4558" i="32"/>
  <c r="AV4558" i="32"/>
  <c r="AU4558" i="32"/>
  <c r="AT4558" i="32"/>
  <c r="AW4557" i="32"/>
  <c r="AV4557" i="32"/>
  <c r="AU4557" i="32"/>
  <c r="AT4557" i="32"/>
  <c r="AW4556" i="32"/>
  <c r="AV4556" i="32"/>
  <c r="AU4556" i="32"/>
  <c r="AT4556" i="32"/>
  <c r="AW4555" i="32"/>
  <c r="AV4555" i="32"/>
  <c r="AU4555" i="32"/>
  <c r="AT4555" i="32"/>
  <c r="AW4554" i="32"/>
  <c r="AV4554" i="32"/>
  <c r="AU4554" i="32"/>
  <c r="AT4554" i="32"/>
  <c r="AW4553" i="32"/>
  <c r="AV4553" i="32"/>
  <c r="AU4553" i="32"/>
  <c r="AT4553" i="32"/>
  <c r="AW4552" i="32"/>
  <c r="AV4552" i="32"/>
  <c r="AU4552" i="32"/>
  <c r="AT4552" i="32"/>
  <c r="AW4551" i="32"/>
  <c r="AV4551" i="32"/>
  <c r="AU4551" i="32"/>
  <c r="AT4551" i="32"/>
  <c r="AW4550" i="32"/>
  <c r="AV4550" i="32"/>
  <c r="AU4550" i="32"/>
  <c r="AT4550" i="32"/>
  <c r="AW4549" i="32"/>
  <c r="AV4549" i="32"/>
  <c r="AU4549" i="32"/>
  <c r="AT4549" i="32"/>
  <c r="AW4548" i="32"/>
  <c r="AV4548" i="32"/>
  <c r="AU4548" i="32"/>
  <c r="AT4548" i="32"/>
  <c r="AW4547" i="32"/>
  <c r="AV4547" i="32"/>
  <c r="AU4547" i="32"/>
  <c r="AT4547" i="32"/>
  <c r="AW4546" i="32"/>
  <c r="AV4546" i="32"/>
  <c r="AU4546" i="32"/>
  <c r="AT4546" i="32"/>
  <c r="AW4545" i="32"/>
  <c r="AV4545" i="32"/>
  <c r="AU4545" i="32"/>
  <c r="AT4545" i="32"/>
  <c r="AW4544" i="32"/>
  <c r="AV4544" i="32"/>
  <c r="AU4544" i="32"/>
  <c r="AT4544" i="32"/>
  <c r="AW4543" i="32"/>
  <c r="AV4543" i="32"/>
  <c r="AU4543" i="32"/>
  <c r="AT4543" i="32"/>
  <c r="AW4542" i="32"/>
  <c r="AV4542" i="32"/>
  <c r="AU4542" i="32"/>
  <c r="AT4542" i="32"/>
  <c r="AW4541" i="32"/>
  <c r="AV4541" i="32"/>
  <c r="AU4541" i="32"/>
  <c r="AT4541" i="32"/>
  <c r="AW4540" i="32"/>
  <c r="AV4540" i="32"/>
  <c r="AU4540" i="32"/>
  <c r="AT4540" i="32"/>
  <c r="AW4293" i="32"/>
  <c r="AV4293" i="32"/>
  <c r="AU4293" i="32"/>
  <c r="AT4293" i="32"/>
  <c r="AW4539" i="32"/>
  <c r="AV4539" i="32"/>
  <c r="AU4539" i="32"/>
  <c r="AT4539" i="32"/>
  <c r="AW4538" i="32"/>
  <c r="AV4538" i="32"/>
  <c r="AU4538" i="32"/>
  <c r="AT4538" i="32"/>
  <c r="AW4537" i="32"/>
  <c r="AV4537" i="32"/>
  <c r="AU4537" i="32"/>
  <c r="AT4537" i="32"/>
  <c r="AW4536" i="32"/>
  <c r="AV4536" i="32"/>
  <c r="AU4536" i="32"/>
  <c r="AT4536" i="32"/>
  <c r="AW4535" i="32"/>
  <c r="AV4535" i="32"/>
  <c r="AU4535" i="32"/>
  <c r="AT4535" i="32"/>
  <c r="AW4534" i="32"/>
  <c r="AV4534" i="32"/>
  <c r="AU4534" i="32"/>
  <c r="AT4534" i="32"/>
  <c r="AW4533" i="32"/>
  <c r="AV4533" i="32"/>
  <c r="AU4533" i="32"/>
  <c r="AT4533" i="32"/>
  <c r="AW4532" i="32"/>
  <c r="AV4532" i="32"/>
  <c r="AU4532" i="32"/>
  <c r="AT4532" i="32"/>
  <c r="AW4531" i="32"/>
  <c r="AV4531" i="32"/>
  <c r="AU4531" i="32"/>
  <c r="AT4531" i="32"/>
  <c r="AW4530" i="32"/>
  <c r="AV4530" i="32"/>
  <c r="AU4530" i="32"/>
  <c r="AT4530" i="32"/>
  <c r="AW4529" i="32"/>
  <c r="AV4529" i="32"/>
  <c r="AU4529" i="32"/>
  <c r="AT4529" i="32"/>
  <c r="AW4528" i="32"/>
  <c r="AV4528" i="32"/>
  <c r="AU4528" i="32"/>
  <c r="AT4528" i="32"/>
  <c r="AW4527" i="32"/>
  <c r="AV4527" i="32"/>
  <c r="AU4527" i="32"/>
  <c r="AT4527" i="32"/>
  <c r="AW4526" i="32"/>
  <c r="AV4526" i="32"/>
  <c r="AU4526" i="32"/>
  <c r="AT4526" i="32"/>
  <c r="AW4525" i="32"/>
  <c r="AV4525" i="32"/>
  <c r="AU4525" i="32"/>
  <c r="AT4525" i="32"/>
  <c r="AW4524" i="32"/>
  <c r="AV4524" i="32"/>
  <c r="AU4524" i="32"/>
  <c r="AT4524" i="32"/>
  <c r="AW4523" i="32"/>
  <c r="AV4523" i="32"/>
  <c r="AU4523" i="32"/>
  <c r="AT4523" i="32"/>
  <c r="AW4522" i="32"/>
  <c r="AV4522" i="32"/>
  <c r="AU4522" i="32"/>
  <c r="AT4522" i="32"/>
  <c r="AW4521" i="32"/>
  <c r="AV4521" i="32"/>
  <c r="AU4521" i="32"/>
  <c r="AT4521" i="32"/>
  <c r="AW4292" i="32"/>
  <c r="AV4292" i="32"/>
  <c r="AU4292" i="32"/>
  <c r="AT4292" i="32"/>
  <c r="AW4520" i="32"/>
  <c r="AV4520" i="32"/>
  <c r="AU4520" i="32"/>
  <c r="AT4520" i="32"/>
  <c r="AW4519" i="32"/>
  <c r="AV4519" i="32"/>
  <c r="AU4519" i="32"/>
  <c r="AT4519" i="32"/>
  <c r="AW4518" i="32"/>
  <c r="AV4518" i="32"/>
  <c r="AU4518" i="32"/>
  <c r="AT4518" i="32"/>
  <c r="AW4517" i="32"/>
  <c r="AV4517" i="32"/>
  <c r="AU4517" i="32"/>
  <c r="AT4517" i="32"/>
  <c r="AW4516" i="32"/>
  <c r="AV4516" i="32"/>
  <c r="AU4516" i="32"/>
  <c r="AT4516" i="32"/>
  <c r="AW4291" i="32"/>
  <c r="AV4291" i="32"/>
  <c r="AU4291" i="32"/>
  <c r="AT4291" i="32"/>
  <c r="AW4515" i="32"/>
  <c r="AV4515" i="32"/>
  <c r="AU4515" i="32"/>
  <c r="AT4515" i="32"/>
  <c r="AW4514" i="32"/>
  <c r="AV4514" i="32"/>
  <c r="AU4514" i="32"/>
  <c r="AT4514" i="32"/>
  <c r="AW4513" i="32"/>
  <c r="AV4513" i="32"/>
  <c r="AU4513" i="32"/>
  <c r="AT4513" i="32"/>
  <c r="AW4512" i="32"/>
  <c r="AV4512" i="32"/>
  <c r="AU4512" i="32"/>
  <c r="AT4512" i="32"/>
  <c r="AW4511" i="32"/>
  <c r="AV4511" i="32"/>
  <c r="AU4511" i="32"/>
  <c r="AT4511" i="32"/>
  <c r="AW4510" i="32"/>
  <c r="AV4510" i="32"/>
  <c r="AU4510" i="32"/>
  <c r="AT4510" i="32"/>
  <c r="AW4509" i="32"/>
  <c r="AV4509" i="32"/>
  <c r="AU4509" i="32"/>
  <c r="AT4509" i="32"/>
  <c r="AW4508" i="32"/>
  <c r="AV4508" i="32"/>
  <c r="AU4508" i="32"/>
  <c r="AT4508" i="32"/>
  <c r="AW4507" i="32"/>
  <c r="AV4507" i="32"/>
  <c r="AU4507" i="32"/>
  <c r="AT4507" i="32"/>
  <c r="AW4506" i="32"/>
  <c r="AV4506" i="32"/>
  <c r="AU4506" i="32"/>
  <c r="AT4506" i="32"/>
  <c r="AW4505" i="32"/>
  <c r="AV4505" i="32"/>
  <c r="AU4505" i="32"/>
  <c r="AT4505" i="32"/>
  <c r="AW4504" i="32"/>
  <c r="AV4504" i="32"/>
  <c r="AU4504" i="32"/>
  <c r="AT4504" i="32"/>
  <c r="AW4503" i="32"/>
  <c r="AV4503" i="32"/>
  <c r="AU4503" i="32"/>
  <c r="AT4503" i="32"/>
  <c r="AW4502" i="32"/>
  <c r="AV4502" i="32"/>
  <c r="AU4502" i="32"/>
  <c r="AT4502" i="32"/>
  <c r="AW4501" i="32"/>
  <c r="AV4501" i="32"/>
  <c r="AU4501" i="32"/>
  <c r="AT4501" i="32"/>
  <c r="AW4500" i="32"/>
  <c r="AV4500" i="32"/>
  <c r="AU4500" i="32"/>
  <c r="AT4500" i="32"/>
  <c r="AW4499" i="32"/>
  <c r="AV4499" i="32"/>
  <c r="AU4499" i="32"/>
  <c r="AT4499" i="32"/>
  <c r="AW4498" i="32"/>
  <c r="AV4498" i="32"/>
  <c r="AU4498" i="32"/>
  <c r="AT4498" i="32"/>
  <c r="AW4497" i="32"/>
  <c r="AV4497" i="32"/>
  <c r="AU4497" i="32"/>
  <c r="AT4497" i="32"/>
  <c r="AW4496" i="32"/>
  <c r="AV4496" i="32"/>
  <c r="AU4496" i="32"/>
  <c r="AT4496" i="32"/>
  <c r="AW4495" i="32"/>
  <c r="AV4495" i="32"/>
  <c r="AU4495" i="32"/>
  <c r="AT4495" i="32"/>
  <c r="AW4494" i="32"/>
  <c r="AV4494" i="32"/>
  <c r="AU4494" i="32"/>
  <c r="AT4494" i="32"/>
  <c r="AW4493" i="32"/>
  <c r="AV4493" i="32"/>
  <c r="AU4493" i="32"/>
  <c r="AT4493" i="32"/>
  <c r="AW4492" i="32"/>
  <c r="AV4492" i="32"/>
  <c r="AU4492" i="32"/>
  <c r="AT4492" i="32"/>
  <c r="AW4491" i="32"/>
  <c r="AV4491" i="32"/>
  <c r="AU4491" i="32"/>
  <c r="AT4491" i="32"/>
  <c r="AW4490" i="32"/>
  <c r="AV4490" i="32"/>
  <c r="AU4490" i="32"/>
  <c r="AT4490" i="32"/>
  <c r="AW4489" i="32"/>
  <c r="AV4489" i="32"/>
  <c r="AU4489" i="32"/>
  <c r="AT4489" i="32"/>
  <c r="AW4488" i="32"/>
  <c r="AV4488" i="32"/>
  <c r="AU4488" i="32"/>
  <c r="AT4488" i="32"/>
  <c r="AW4487" i="32"/>
  <c r="AV4487" i="32"/>
  <c r="AU4487" i="32"/>
  <c r="AT4487" i="32"/>
  <c r="AW4486" i="32"/>
  <c r="AV4486" i="32"/>
  <c r="AU4486" i="32"/>
  <c r="AT4486" i="32"/>
  <c r="AW4290" i="32"/>
  <c r="AV4290" i="32"/>
  <c r="AU4290" i="32"/>
  <c r="AT4290" i="32"/>
  <c r="AW4485" i="32"/>
  <c r="AV4485" i="32"/>
  <c r="AU4485" i="32"/>
  <c r="AT4485" i="32"/>
  <c r="AW4484" i="32"/>
  <c r="AV4484" i="32"/>
  <c r="AU4484" i="32"/>
  <c r="AT4484" i="32"/>
  <c r="AW4483" i="32"/>
  <c r="AV4483" i="32"/>
  <c r="AU4483" i="32"/>
  <c r="AT4483" i="32"/>
  <c r="AW4482" i="32"/>
  <c r="AV4482" i="32"/>
  <c r="AU4482" i="32"/>
  <c r="AT4482" i="32"/>
  <c r="AW4481" i="32"/>
  <c r="AV4481" i="32"/>
  <c r="AU4481" i="32"/>
  <c r="AT4481" i="32"/>
  <c r="AW4480" i="32"/>
  <c r="AV4480" i="32"/>
  <c r="AU4480" i="32"/>
  <c r="AT4480" i="32"/>
  <c r="AW4479" i="32"/>
  <c r="AV4479" i="32"/>
  <c r="AU4479" i="32"/>
  <c r="AT4479" i="32"/>
  <c r="AW4478" i="32"/>
  <c r="AV4478" i="32"/>
  <c r="AU4478" i="32"/>
  <c r="AT4478" i="32"/>
  <c r="AW4477" i="32"/>
  <c r="AV4477" i="32"/>
  <c r="AU4477" i="32"/>
  <c r="AT4477" i="32"/>
  <c r="AW4476" i="32"/>
  <c r="AV4476" i="32"/>
  <c r="AU4476" i="32"/>
  <c r="AT4476" i="32"/>
  <c r="AW4475" i="32"/>
  <c r="AV4475" i="32"/>
  <c r="AU4475" i="32"/>
  <c r="AT4475" i="32"/>
  <c r="AW4474" i="32"/>
  <c r="AV4474" i="32"/>
  <c r="AU4474" i="32"/>
  <c r="AT4474" i="32"/>
  <c r="AW4473" i="32"/>
  <c r="AV4473" i="32"/>
  <c r="AU4473" i="32"/>
  <c r="AT4473" i="32"/>
  <c r="AW4472" i="32"/>
  <c r="AV4472" i="32"/>
  <c r="AU4472" i="32"/>
  <c r="AT4472" i="32"/>
  <c r="AW4471" i="32"/>
  <c r="AV4471" i="32"/>
  <c r="AU4471" i="32"/>
  <c r="AT4471" i="32"/>
  <c r="AW4289" i="32"/>
  <c r="AV4289" i="32"/>
  <c r="AU4289" i="32"/>
  <c r="AT4289" i="32"/>
  <c r="AW4470" i="32"/>
  <c r="AV4470" i="32"/>
  <c r="AU4470" i="32"/>
  <c r="AT4470" i="32"/>
  <c r="AW4469" i="32"/>
  <c r="AV4469" i="32"/>
  <c r="AU4469" i="32"/>
  <c r="AT4469" i="32"/>
  <c r="AW4468" i="32"/>
  <c r="AV4468" i="32"/>
  <c r="AU4468" i="32"/>
  <c r="AT4468" i="32"/>
  <c r="AW4467" i="32"/>
  <c r="AV4467" i="32"/>
  <c r="AU4467" i="32"/>
  <c r="AT4467" i="32"/>
  <c r="AW4466" i="32"/>
  <c r="AV4466" i="32"/>
  <c r="AU4466" i="32"/>
  <c r="AT4466" i="32"/>
  <c r="AW4465" i="32"/>
  <c r="AV4465" i="32"/>
  <c r="AU4465" i="32"/>
  <c r="AT4465" i="32"/>
  <c r="AW4464" i="32"/>
  <c r="AV4464" i="32"/>
  <c r="AU4464" i="32"/>
  <c r="AT4464" i="32"/>
  <c r="AW4463" i="32"/>
  <c r="AV4463" i="32"/>
  <c r="AU4463" i="32"/>
  <c r="AT4463" i="32"/>
  <c r="AW4462" i="32"/>
  <c r="AV4462" i="32"/>
  <c r="AU4462" i="32"/>
  <c r="AT4462" i="32"/>
  <c r="AW4461" i="32"/>
  <c r="AV4461" i="32"/>
  <c r="AU4461" i="32"/>
  <c r="AT4461" i="32"/>
  <c r="AW4460" i="32"/>
  <c r="AV4460" i="32"/>
  <c r="AU4460" i="32"/>
  <c r="AT4460" i="32"/>
  <c r="AW4459" i="32"/>
  <c r="AV4459" i="32"/>
  <c r="AU4459" i="32"/>
  <c r="AT4459" i="32"/>
  <c r="AW4458" i="32"/>
  <c r="AV4458" i="32"/>
  <c r="AU4458" i="32"/>
  <c r="AT4458" i="32"/>
  <c r="AW4457" i="32"/>
  <c r="AV4457" i="32"/>
  <c r="AU4457" i="32"/>
  <c r="AT4457" i="32"/>
  <c r="AW4456" i="32"/>
  <c r="AV4456" i="32"/>
  <c r="AU4456" i="32"/>
  <c r="AT4456" i="32"/>
  <c r="AW4455" i="32"/>
  <c r="AV4455" i="32"/>
  <c r="AU4455" i="32"/>
  <c r="AT4455" i="32"/>
  <c r="AW4454" i="32"/>
  <c r="AV4454" i="32"/>
  <c r="AU4454" i="32"/>
  <c r="AT4454" i="32"/>
  <c r="AW4453" i="32"/>
  <c r="AV4453" i="32"/>
  <c r="AU4453" i="32"/>
  <c r="AT4453" i="32"/>
  <c r="AW4452" i="32"/>
  <c r="AV4452" i="32"/>
  <c r="AU4452" i="32"/>
  <c r="AT4452" i="32"/>
  <c r="AW4451" i="32"/>
  <c r="AV4451" i="32"/>
  <c r="AU4451" i="32"/>
  <c r="AT4451" i="32"/>
  <c r="AW4450" i="32"/>
  <c r="AV4450" i="32"/>
  <c r="AU4450" i="32"/>
  <c r="AT4450" i="32"/>
  <c r="AW4449" i="32"/>
  <c r="AV4449" i="32"/>
  <c r="AU4449" i="32"/>
  <c r="AT4449" i="32"/>
  <c r="AW4448" i="32"/>
  <c r="AV4448" i="32"/>
  <c r="AU4448" i="32"/>
  <c r="AT4448" i="32"/>
  <c r="AW4447" i="32"/>
  <c r="AV4447" i="32"/>
  <c r="AU4447" i="32"/>
  <c r="AT4447" i="32"/>
  <c r="AW4446" i="32"/>
  <c r="AV4446" i="32"/>
  <c r="AU4446" i="32"/>
  <c r="AT4446" i="32"/>
  <c r="AW4445" i="32"/>
  <c r="AV4445" i="32"/>
  <c r="AU4445" i="32"/>
  <c r="AT4445" i="32"/>
  <c r="AW4444" i="32"/>
  <c r="AV4444" i="32"/>
  <c r="AU4444" i="32"/>
  <c r="AT4444" i="32"/>
  <c r="AW4443" i="32"/>
  <c r="AV4443" i="32"/>
  <c r="AU4443" i="32"/>
  <c r="AT4443" i="32"/>
  <c r="AW4442" i="32"/>
  <c r="AV4442" i="32"/>
  <c r="AU4442" i="32"/>
  <c r="AT4442" i="32"/>
  <c r="AW4441" i="32"/>
  <c r="AV4441" i="32"/>
  <c r="AU4441" i="32"/>
  <c r="AT4441" i="32"/>
  <c r="AW4440" i="32"/>
  <c r="AV4440" i="32"/>
  <c r="AU4440" i="32"/>
  <c r="AT4440" i="32"/>
  <c r="AW4439" i="32"/>
  <c r="AV4439" i="32"/>
  <c r="AU4439" i="32"/>
  <c r="AT4439" i="32"/>
  <c r="AW4438" i="32"/>
  <c r="AV4438" i="32"/>
  <c r="AU4438" i="32"/>
  <c r="AT4438" i="32"/>
  <c r="AW4437" i="32"/>
  <c r="AV4437" i="32"/>
  <c r="AU4437" i="32"/>
  <c r="AT4437" i="32"/>
  <c r="AW4436" i="32"/>
  <c r="AV4436" i="32"/>
  <c r="AU4436" i="32"/>
  <c r="AT4436" i="32"/>
  <c r="AW4435" i="32"/>
  <c r="AV4435" i="32"/>
  <c r="AU4435" i="32"/>
  <c r="AT4435" i="32"/>
  <c r="AW4434" i="32"/>
  <c r="AV4434" i="32"/>
  <c r="AU4434" i="32"/>
  <c r="AT4434" i="32"/>
  <c r="AW4433" i="32"/>
  <c r="AV4433" i="32"/>
  <c r="AU4433" i="32"/>
  <c r="AT4433" i="32"/>
  <c r="AW4432" i="32"/>
  <c r="AV4432" i="32"/>
  <c r="AU4432" i="32"/>
  <c r="AT4432" i="32"/>
  <c r="AW4431" i="32"/>
  <c r="AV4431" i="32"/>
  <c r="AU4431" i="32"/>
  <c r="AT4431" i="32"/>
  <c r="AW4430" i="32"/>
  <c r="AV4430" i="32"/>
  <c r="AU4430" i="32"/>
  <c r="AT4430" i="32"/>
  <c r="AW4429" i="32"/>
  <c r="AV4429" i="32"/>
  <c r="AU4429" i="32"/>
  <c r="AT4429" i="32"/>
  <c r="AW4288" i="32"/>
  <c r="AV4288" i="32"/>
  <c r="AU4288" i="32"/>
  <c r="AT4288" i="32"/>
  <c r="AW4287" i="32"/>
  <c r="AV4287" i="32"/>
  <c r="AU4287" i="32"/>
  <c r="AT4287" i="32"/>
  <c r="AW4286" i="32"/>
  <c r="AV4286" i="32"/>
  <c r="AU4286" i="32"/>
  <c r="AT4286" i="32"/>
  <c r="AW4285" i="32"/>
  <c r="AV4285" i="32"/>
  <c r="AU4285" i="32"/>
  <c r="AT4285" i="32"/>
  <c r="AW4284" i="32"/>
  <c r="AV4284" i="32"/>
  <c r="AU4284" i="32"/>
  <c r="AT4284" i="32"/>
  <c r="AW4283" i="32"/>
  <c r="AV4283" i="32"/>
  <c r="AU4283" i="32"/>
  <c r="AT4283" i="32"/>
  <c r="AW4282" i="32"/>
  <c r="AV4282" i="32"/>
  <c r="AU4282" i="32"/>
  <c r="AT4282" i="32"/>
  <c r="AW4281" i="32"/>
  <c r="AV4281" i="32"/>
  <c r="AU4281" i="32"/>
  <c r="AT4281" i="32"/>
  <c r="AW4280" i="32"/>
  <c r="AV4280" i="32"/>
  <c r="AU4280" i="32"/>
  <c r="AT4280" i="32"/>
  <c r="AW4279" i="32"/>
  <c r="AV4279" i="32"/>
  <c r="AU4279" i="32"/>
  <c r="AT4279" i="32"/>
  <c r="AW4278" i="32"/>
  <c r="AV4278" i="32"/>
  <c r="AU4278" i="32"/>
  <c r="AT4278" i="32"/>
  <c r="AW4277" i="32"/>
  <c r="AV4277" i="32"/>
  <c r="AU4277" i="32"/>
  <c r="AT4277" i="32"/>
  <c r="AW4276" i="32"/>
  <c r="AV4276" i="32"/>
  <c r="AU4276" i="32"/>
  <c r="AT4276" i="32"/>
  <c r="AW4275" i="32"/>
  <c r="AV4275" i="32"/>
  <c r="AU4275" i="32"/>
  <c r="AT4275" i="32"/>
  <c r="AW4274" i="32"/>
  <c r="AV4274" i="32"/>
  <c r="AU4274" i="32"/>
  <c r="AT4274" i="32"/>
  <c r="AW4273" i="32"/>
  <c r="AV4273" i="32"/>
  <c r="AU4273" i="32"/>
  <c r="AT4273" i="32"/>
  <c r="AW4272" i="32"/>
  <c r="AV4272" i="32"/>
  <c r="AU4272" i="32"/>
  <c r="AT4272" i="32"/>
  <c r="AW4271" i="32"/>
  <c r="AV4271" i="32"/>
  <c r="AU4271" i="32"/>
  <c r="AT4271" i="32"/>
  <c r="AW4270" i="32"/>
  <c r="AV4270" i="32"/>
  <c r="AU4270" i="32"/>
  <c r="AT4270" i="32"/>
  <c r="AW4269" i="32"/>
  <c r="AV4269" i="32"/>
  <c r="AU4269" i="32"/>
  <c r="AT4269" i="32"/>
  <c r="AW4268" i="32"/>
  <c r="AV4268" i="32"/>
  <c r="AU4268" i="32"/>
  <c r="AT4268" i="32"/>
  <c r="AW4267" i="32"/>
  <c r="AV4267" i="32"/>
  <c r="AU4267" i="32"/>
  <c r="AT4267" i="32"/>
  <c r="AW4266" i="32"/>
  <c r="AV4266" i="32"/>
  <c r="AU4266" i="32"/>
  <c r="AT4266" i="32"/>
  <c r="AW4265" i="32"/>
  <c r="AV4265" i="32"/>
  <c r="AU4265" i="32"/>
  <c r="AT4265" i="32"/>
  <c r="AW4264" i="32"/>
  <c r="AV4264" i="32"/>
  <c r="AU4264" i="32"/>
  <c r="AT4264" i="32"/>
  <c r="AW4263" i="32"/>
  <c r="AV4263" i="32"/>
  <c r="AU4263" i="32"/>
  <c r="AT4263" i="32"/>
  <c r="AW4262" i="32"/>
  <c r="AV4262" i="32"/>
  <c r="AU4262" i="32"/>
  <c r="AT4262" i="32"/>
  <c r="AW4261" i="32"/>
  <c r="AV4261" i="32"/>
  <c r="AU4261" i="32"/>
  <c r="AT4261" i="32"/>
  <c r="AW4260" i="32"/>
  <c r="AV4260" i="32"/>
  <c r="AU4260" i="32"/>
  <c r="AT4260" i="32"/>
  <c r="AW4259" i="32"/>
  <c r="AV4259" i="32"/>
  <c r="AU4259" i="32"/>
  <c r="AT4259" i="32"/>
  <c r="AW4258" i="32"/>
  <c r="AV4258" i="32"/>
  <c r="AU4258" i="32"/>
  <c r="AT4258" i="32"/>
  <c r="AW4257" i="32"/>
  <c r="AV4257" i="32"/>
  <c r="AU4257" i="32"/>
  <c r="AT4257" i="32"/>
  <c r="AW4256" i="32"/>
  <c r="AV4256" i="32"/>
  <c r="AU4256" i="32"/>
  <c r="AT4256" i="32"/>
  <c r="AW4255" i="32"/>
  <c r="AV4255" i="32"/>
  <c r="AU4255" i="32"/>
  <c r="AT4255" i="32"/>
  <c r="AW4254" i="32"/>
  <c r="AV4254" i="32"/>
  <c r="AU4254" i="32"/>
  <c r="AT4254" i="32"/>
  <c r="AW4253" i="32"/>
  <c r="AV4253" i="32"/>
  <c r="AU4253" i="32"/>
  <c r="AT4253" i="32"/>
  <c r="AW4428" i="32"/>
  <c r="AV4428" i="32"/>
  <c r="AU4428" i="32"/>
  <c r="AT4428" i="32"/>
  <c r="AW4252" i="32"/>
  <c r="AV4252" i="32"/>
  <c r="AU4252" i="32"/>
  <c r="AT4252" i="32"/>
  <c r="AW4427" i="32"/>
  <c r="AV4427" i="32"/>
  <c r="AU4427" i="32"/>
  <c r="AT4427" i="32"/>
  <c r="AW4251" i="32"/>
  <c r="AV4251" i="32"/>
  <c r="AU4251" i="32"/>
  <c r="AT4251" i="32"/>
  <c r="AW4250" i="32"/>
  <c r="AV4250" i="32"/>
  <c r="AU4250" i="32"/>
  <c r="AT4250" i="32"/>
  <c r="AW4249" i="32"/>
  <c r="AV4249" i="32"/>
  <c r="AU4249" i="32"/>
  <c r="AT4249" i="32"/>
  <c r="AW4248" i="32"/>
  <c r="AV4248" i="32"/>
  <c r="AU4248" i="32"/>
  <c r="AT4248" i="32"/>
  <c r="AW4247" i="32"/>
  <c r="AV4247" i="32"/>
  <c r="AU4247" i="32"/>
  <c r="AT4247" i="32"/>
  <c r="AW4426" i="32"/>
  <c r="AV4426" i="32"/>
  <c r="AU4426" i="32"/>
  <c r="AT4426" i="32"/>
  <c r="AW4425" i="32"/>
  <c r="AV4425" i="32"/>
  <c r="AU4425" i="32"/>
  <c r="AT4425" i="32"/>
  <c r="AW4424" i="32"/>
  <c r="AV4424" i="32"/>
  <c r="AU4424" i="32"/>
  <c r="AT4424" i="32"/>
  <c r="AW4423" i="32"/>
  <c r="AV4423" i="32"/>
  <c r="AU4423" i="32"/>
  <c r="AT4423" i="32"/>
  <c r="AW4422" i="32"/>
  <c r="AV4422" i="32"/>
  <c r="AU4422" i="32"/>
  <c r="AT4422" i="32"/>
  <c r="AW4246" i="32"/>
  <c r="AV4246" i="32"/>
  <c r="AU4246" i="32"/>
  <c r="AT4246" i="32"/>
  <c r="AW4421" i="32"/>
  <c r="AV4421" i="32"/>
  <c r="AU4421" i="32"/>
  <c r="AT4421" i="32"/>
  <c r="AW4420" i="32"/>
  <c r="AV4420" i="32"/>
  <c r="AU4420" i="32"/>
  <c r="AT4420" i="32"/>
  <c r="AW4419" i="32"/>
  <c r="AV4419" i="32"/>
  <c r="AU4419" i="32"/>
  <c r="AT4419" i="32"/>
  <c r="AW4418" i="32"/>
  <c r="AV4418" i="32"/>
  <c r="AU4418" i="32"/>
  <c r="AT4418" i="32"/>
  <c r="AW4417" i="32"/>
  <c r="AV4417" i="32"/>
  <c r="AU4417" i="32"/>
  <c r="AT4417" i="32"/>
  <c r="AW4245" i="32"/>
  <c r="AV4245" i="32"/>
  <c r="AU4245" i="32"/>
  <c r="AT4245" i="32"/>
  <c r="AW4416" i="32"/>
  <c r="AV4416" i="32"/>
  <c r="AU4416" i="32"/>
  <c r="AT4416" i="32"/>
  <c r="AW4415" i="32"/>
  <c r="AV4415" i="32"/>
  <c r="AU4415" i="32"/>
  <c r="AT4415" i="32"/>
  <c r="AW4414" i="32"/>
  <c r="AV4414" i="32"/>
  <c r="AU4414" i="32"/>
  <c r="AT4414" i="32"/>
  <c r="AW4413" i="32"/>
  <c r="AV4413" i="32"/>
  <c r="AU4413" i="32"/>
  <c r="AT4413" i="32"/>
  <c r="AW4412" i="32"/>
  <c r="AV4412" i="32"/>
  <c r="AU4412" i="32"/>
  <c r="AT4412" i="32"/>
  <c r="AW4411" i="32"/>
  <c r="AV4411" i="32"/>
  <c r="AU4411" i="32"/>
  <c r="AT4411" i="32"/>
  <c r="AW4410" i="32"/>
  <c r="AV4410" i="32"/>
  <c r="AU4410" i="32"/>
  <c r="AT4410" i="32"/>
  <c r="AW4409" i="32"/>
  <c r="AV4409" i="32"/>
  <c r="AU4409" i="32"/>
  <c r="AT4409" i="32"/>
  <c r="AW4408" i="32"/>
  <c r="AV4408" i="32"/>
  <c r="AU4408" i="32"/>
  <c r="AT4408" i="32"/>
  <c r="AW4407" i="32"/>
  <c r="AV4407" i="32"/>
  <c r="AU4407" i="32"/>
  <c r="AT4407" i="32"/>
  <c r="AW4406" i="32"/>
  <c r="AV4406" i="32"/>
  <c r="AU4406" i="32"/>
  <c r="AT4406" i="32"/>
  <c r="AW4405" i="32"/>
  <c r="AV4405" i="32"/>
  <c r="AU4405" i="32"/>
  <c r="AT4405" i="32"/>
  <c r="AW4404" i="32"/>
  <c r="AV4404" i="32"/>
  <c r="AU4404" i="32"/>
  <c r="AT4404" i="32"/>
  <c r="AW4403" i="32"/>
  <c r="AV4403" i="32"/>
  <c r="AU4403" i="32"/>
  <c r="AT4403" i="32"/>
  <c r="AW4402" i="32"/>
  <c r="AV4402" i="32"/>
  <c r="AU4402" i="32"/>
  <c r="AT4402" i="32"/>
  <c r="AW4401" i="32"/>
  <c r="AV4401" i="32"/>
  <c r="AU4401" i="32"/>
  <c r="AT4401" i="32"/>
  <c r="AW4400" i="32"/>
  <c r="AV4400" i="32"/>
  <c r="AU4400" i="32"/>
  <c r="AT4400" i="32"/>
  <c r="AW4399" i="32"/>
  <c r="AV4399" i="32"/>
  <c r="AU4399" i="32"/>
  <c r="AT4399" i="32"/>
  <c r="AW4398" i="32"/>
  <c r="AV4398" i="32"/>
  <c r="AU4398" i="32"/>
  <c r="AT4398" i="32"/>
  <c r="AW4397" i="32"/>
  <c r="AV4397" i="32"/>
  <c r="AU4397" i="32"/>
  <c r="AT4397" i="32"/>
  <c r="AW4396" i="32"/>
  <c r="AV4396" i="32"/>
  <c r="AU4396" i="32"/>
  <c r="AT4396" i="32"/>
  <c r="AW4244" i="32"/>
  <c r="AV4244" i="32"/>
  <c r="AU4244" i="32"/>
  <c r="AT4244" i="32"/>
  <c r="AW4395" i="32"/>
  <c r="AV4395" i="32"/>
  <c r="AU4395" i="32"/>
  <c r="AT4395" i="32"/>
  <c r="AW4394" i="32"/>
  <c r="AV4394" i="32"/>
  <c r="AU4394" i="32"/>
  <c r="AT4394" i="32"/>
  <c r="AW4393" i="32"/>
  <c r="AV4393" i="32"/>
  <c r="AU4393" i="32"/>
  <c r="AT4393" i="32"/>
  <c r="AW4392" i="32"/>
  <c r="AV4392" i="32"/>
  <c r="AU4392" i="32"/>
  <c r="AT4392" i="32"/>
  <c r="AW4391" i="32"/>
  <c r="AV4391" i="32"/>
  <c r="AU4391" i="32"/>
  <c r="AT4391" i="32"/>
  <c r="AW4390" i="32"/>
  <c r="AV4390" i="32"/>
  <c r="AU4390" i="32"/>
  <c r="AT4390" i="32"/>
  <c r="AW4389" i="32"/>
  <c r="AV4389" i="32"/>
  <c r="AU4389" i="32"/>
  <c r="AT4389" i="32"/>
  <c r="AW4388" i="32"/>
  <c r="AV4388" i="32"/>
  <c r="AU4388" i="32"/>
  <c r="AT4388" i="32"/>
  <c r="AW4387" i="32"/>
  <c r="AV4387" i="32"/>
  <c r="AU4387" i="32"/>
  <c r="AT4387" i="32"/>
  <c r="AW4386" i="32"/>
  <c r="AV4386" i="32"/>
  <c r="AU4386" i="32"/>
  <c r="AT4386" i="32"/>
  <c r="AW4385" i="32"/>
  <c r="AV4385" i="32"/>
  <c r="AU4385" i="32"/>
  <c r="AT4385" i="32"/>
  <c r="AW4384" i="32"/>
  <c r="AV4384" i="32"/>
  <c r="AU4384" i="32"/>
  <c r="AT4384" i="32"/>
  <c r="AW4383" i="32"/>
  <c r="AV4383" i="32"/>
  <c r="AU4383" i="32"/>
  <c r="AT4383" i="32"/>
  <c r="AW4243" i="32"/>
  <c r="AV4243" i="32"/>
  <c r="AU4243" i="32"/>
  <c r="AT4243" i="32"/>
  <c r="AW4382" i="32"/>
  <c r="AV4382" i="32"/>
  <c r="AU4382" i="32"/>
  <c r="AT4382" i="32"/>
  <c r="AW4381" i="32"/>
  <c r="AV4381" i="32"/>
  <c r="AU4381" i="32"/>
  <c r="AT4381" i="32"/>
  <c r="AW4380" i="32"/>
  <c r="AV4380" i="32"/>
  <c r="AU4380" i="32"/>
  <c r="AT4380" i="32"/>
  <c r="AW4379" i="32"/>
  <c r="AV4379" i="32"/>
  <c r="AU4379" i="32"/>
  <c r="AT4379" i="32"/>
  <c r="AW4378" i="32"/>
  <c r="AV4378" i="32"/>
  <c r="AU4378" i="32"/>
  <c r="AT4378" i="32"/>
  <c r="AW4377" i="32"/>
  <c r="AV4377" i="32"/>
  <c r="AU4377" i="32"/>
  <c r="AT4377" i="32"/>
  <c r="AW4376" i="32"/>
  <c r="AV4376" i="32"/>
  <c r="AU4376" i="32"/>
  <c r="AT4376" i="32"/>
  <c r="AW4375" i="32"/>
  <c r="AV4375" i="32"/>
  <c r="AU4375" i="32"/>
  <c r="AT4375" i="32"/>
  <c r="AW4374" i="32"/>
  <c r="AV4374" i="32"/>
  <c r="AU4374" i="32"/>
  <c r="AT4374" i="32"/>
  <c r="AW4242" i="32"/>
  <c r="AV4242" i="32"/>
  <c r="AU4242" i="32"/>
  <c r="AT4242" i="32"/>
  <c r="AW4241" i="32"/>
  <c r="AV4241" i="32"/>
  <c r="AU4241" i="32"/>
  <c r="AT4241" i="32"/>
  <c r="AW4373" i="32"/>
  <c r="AV4373" i="32"/>
  <c r="AU4373" i="32"/>
  <c r="AT4373" i="32"/>
  <c r="AW4372" i="32"/>
  <c r="AV4372" i="32"/>
  <c r="AU4372" i="32"/>
  <c r="AT4372" i="32"/>
  <c r="AW4371" i="32"/>
  <c r="AV4371" i="32"/>
  <c r="AU4371" i="32"/>
  <c r="AT4371" i="32"/>
  <c r="AW4240" i="32"/>
  <c r="AV4240" i="32"/>
  <c r="AU4240" i="32"/>
  <c r="AT4240" i="32"/>
  <c r="AW4370" i="32"/>
  <c r="AV4370" i="32"/>
  <c r="AU4370" i="32"/>
  <c r="AT4370" i="32"/>
  <c r="AW4369" i="32"/>
  <c r="AV4369" i="32"/>
  <c r="AU4369" i="32"/>
  <c r="AT4369" i="32"/>
  <c r="AW4368" i="32"/>
  <c r="AV4368" i="32"/>
  <c r="AU4368" i="32"/>
  <c r="AT4368" i="32"/>
  <c r="AW4367" i="32"/>
  <c r="AV4367" i="32"/>
  <c r="AU4367" i="32"/>
  <c r="AT4367" i="32"/>
  <c r="AW4366" i="32"/>
  <c r="AV4366" i="32"/>
  <c r="AU4366" i="32"/>
  <c r="AT4366" i="32"/>
  <c r="AW4365" i="32"/>
  <c r="AV4365" i="32"/>
  <c r="AU4365" i="32"/>
  <c r="AT4365" i="32"/>
  <c r="AW4364" i="32"/>
  <c r="AV4364" i="32"/>
  <c r="AU4364" i="32"/>
  <c r="AT4364" i="32"/>
  <c r="AW4363" i="32"/>
  <c r="AV4363" i="32"/>
  <c r="AU4363" i="32"/>
  <c r="AT4363" i="32"/>
  <c r="AW4362" i="32"/>
  <c r="AV4362" i="32"/>
  <c r="AU4362" i="32"/>
  <c r="AT4362" i="32"/>
  <c r="AW4361" i="32"/>
  <c r="AV4361" i="32"/>
  <c r="AU4361" i="32"/>
  <c r="AT4361" i="32"/>
  <c r="AW4360" i="32"/>
  <c r="AV4360" i="32"/>
  <c r="AU4360" i="32"/>
  <c r="AT4360" i="32"/>
  <c r="AW4359" i="32"/>
  <c r="AV4359" i="32"/>
  <c r="AU4359" i="32"/>
  <c r="AT4359" i="32"/>
  <c r="AW4358" i="32"/>
  <c r="AV4358" i="32"/>
  <c r="AU4358" i="32"/>
  <c r="AT4358" i="32"/>
  <c r="AW4357" i="32"/>
  <c r="AV4357" i="32"/>
  <c r="AU4357" i="32"/>
  <c r="AT4357" i="32"/>
  <c r="AW4356" i="32"/>
  <c r="AV4356" i="32"/>
  <c r="AU4356" i="32"/>
  <c r="AT4356" i="32"/>
  <c r="AW4355" i="32"/>
  <c r="AV4355" i="32"/>
  <c r="AU4355" i="32"/>
  <c r="AT4355" i="32"/>
  <c r="AW4354" i="32"/>
  <c r="AV4354" i="32"/>
  <c r="AU4354" i="32"/>
  <c r="AT4354" i="32"/>
  <c r="AW4353" i="32"/>
  <c r="AV4353" i="32"/>
  <c r="AU4353" i="32"/>
  <c r="AT4353" i="32"/>
  <c r="AW4352" i="32"/>
  <c r="AV4352" i="32"/>
  <c r="AU4352" i="32"/>
  <c r="AT4352" i="32"/>
  <c r="AW4351" i="32"/>
  <c r="AV4351" i="32"/>
  <c r="AU4351" i="32"/>
  <c r="AT4351" i="32"/>
  <c r="AW4350" i="32"/>
  <c r="AV4350" i="32"/>
  <c r="AU4350" i="32"/>
  <c r="AT4350" i="32"/>
  <c r="AW4239" i="32"/>
  <c r="AV4239" i="32"/>
  <c r="AU4239" i="32"/>
  <c r="AT4239" i="32"/>
  <c r="AW4238" i="32"/>
  <c r="AV4238" i="32"/>
  <c r="AU4238" i="32"/>
  <c r="AT4238" i="32"/>
  <c r="AW4349" i="32"/>
  <c r="AV4349" i="32"/>
  <c r="AU4349" i="32"/>
  <c r="AT4349" i="32"/>
  <c r="AW4237" i="32"/>
  <c r="AV4237" i="32"/>
  <c r="AU4237" i="32"/>
  <c r="AT4237" i="32"/>
  <c r="AW4348" i="32"/>
  <c r="AV4348" i="32"/>
  <c r="AU4348" i="32"/>
  <c r="AT4348" i="32"/>
  <c r="AW4347" i="32"/>
  <c r="AV4347" i="32"/>
  <c r="AU4347" i="32"/>
  <c r="AT4347" i="32"/>
  <c r="AW4346" i="32"/>
  <c r="AV4346" i="32"/>
  <c r="AU4346" i="32"/>
  <c r="AT4346" i="32"/>
  <c r="AW4345" i="32"/>
  <c r="AV4345" i="32"/>
  <c r="AU4345" i="32"/>
  <c r="AT4345" i="32"/>
  <c r="AW4344" i="32"/>
  <c r="AV4344" i="32"/>
  <c r="AU4344" i="32"/>
  <c r="AT4344" i="32"/>
  <c r="AW4343" i="32"/>
  <c r="AV4343" i="32"/>
  <c r="AU4343" i="32"/>
  <c r="AT4343" i="32"/>
  <c r="AW4342" i="32"/>
  <c r="AV4342" i="32"/>
  <c r="AU4342" i="32"/>
  <c r="AT4342" i="32"/>
  <c r="AW4341" i="32"/>
  <c r="AV4341" i="32"/>
  <c r="AU4341" i="32"/>
  <c r="AT4341" i="32"/>
  <c r="AW4340" i="32"/>
  <c r="AV4340" i="32"/>
  <c r="AU4340" i="32"/>
  <c r="AT4340" i="32"/>
  <c r="AW4339" i="32"/>
  <c r="AV4339" i="32"/>
  <c r="AU4339" i="32"/>
  <c r="AT4339" i="32"/>
  <c r="AW4338" i="32"/>
  <c r="AV4338" i="32"/>
  <c r="AU4338" i="32"/>
  <c r="AT4338" i="32"/>
  <c r="AW4337" i="32"/>
  <c r="AV4337" i="32"/>
  <c r="AU4337" i="32"/>
  <c r="AT4337" i="32"/>
  <c r="AW4236" i="32"/>
  <c r="AV4236" i="32"/>
  <c r="AU4236" i="32"/>
  <c r="AT4236" i="32"/>
  <c r="AW4336" i="32"/>
  <c r="AV4336" i="32"/>
  <c r="AU4336" i="32"/>
  <c r="AT4336" i="32"/>
  <c r="AW4335" i="32"/>
  <c r="AV4335" i="32"/>
  <c r="AU4335" i="32"/>
  <c r="AT4335" i="32"/>
  <c r="AW4334" i="32"/>
  <c r="AV4334" i="32"/>
  <c r="AU4334" i="32"/>
  <c r="AT4334" i="32"/>
  <c r="AW4333" i="32"/>
  <c r="AV4333" i="32"/>
  <c r="AU4333" i="32"/>
  <c r="AT4333" i="32"/>
  <c r="AW4332" i="32"/>
  <c r="AV4332" i="32"/>
  <c r="AU4332" i="32"/>
  <c r="AT4332" i="32"/>
  <c r="AW4331" i="32"/>
  <c r="AV4331" i="32"/>
  <c r="AU4331" i="32"/>
  <c r="AT4331" i="32"/>
  <c r="AW4330" i="32"/>
  <c r="AV4330" i="32"/>
  <c r="AU4330" i="32"/>
  <c r="AT4330" i="32"/>
  <c r="AW4329" i="32"/>
  <c r="AV4329" i="32"/>
  <c r="AU4329" i="32"/>
  <c r="AT4329" i="32"/>
  <c r="AW4235" i="32"/>
  <c r="AV4235" i="32"/>
  <c r="AU4235" i="32"/>
  <c r="AT4235" i="32"/>
  <c r="AW4328" i="32"/>
  <c r="AV4328" i="32"/>
  <c r="AU4328" i="32"/>
  <c r="AT4328" i="32"/>
  <c r="AW4327" i="32"/>
  <c r="AV4327" i="32"/>
  <c r="AU4327" i="32"/>
  <c r="AT4327" i="32"/>
  <c r="AW4326" i="32"/>
  <c r="AV4326" i="32"/>
  <c r="AU4326" i="32"/>
  <c r="AT4326" i="32"/>
  <c r="AW4325" i="32"/>
  <c r="AV4325" i="32"/>
  <c r="AU4325" i="32"/>
  <c r="AT4325" i="32"/>
  <c r="AW4324" i="32"/>
  <c r="AV4324" i="32"/>
  <c r="AU4324" i="32"/>
  <c r="AT4324" i="32"/>
  <c r="AW4323" i="32"/>
  <c r="AV4323" i="32"/>
  <c r="AU4323" i="32"/>
  <c r="AT4323" i="32"/>
  <c r="AW4322" i="32"/>
  <c r="AV4322" i="32"/>
  <c r="AU4322" i="32"/>
  <c r="AT4322" i="32"/>
  <c r="AW4321" i="32"/>
  <c r="AV4321" i="32"/>
  <c r="AU4321" i="32"/>
  <c r="AT4321" i="32"/>
  <c r="AW4234" i="32"/>
  <c r="AV4234" i="32"/>
  <c r="AU4234" i="32"/>
  <c r="AT4234" i="32"/>
  <c r="AW4233" i="32"/>
  <c r="AV4233" i="32"/>
  <c r="AU4233" i="32"/>
  <c r="AT4233" i="32"/>
  <c r="AW4232" i="32"/>
  <c r="AV4232" i="32"/>
  <c r="AU4232" i="32"/>
  <c r="AT4232" i="32"/>
  <c r="AW4231" i="32"/>
  <c r="AV4231" i="32"/>
  <c r="AU4231" i="32"/>
  <c r="AT4231" i="32"/>
  <c r="AW4230" i="32"/>
  <c r="AV4230" i="32"/>
  <c r="AU4230" i="32"/>
  <c r="AT4230" i="32"/>
  <c r="AW4229" i="32"/>
  <c r="AV4229" i="32"/>
  <c r="AU4229" i="32"/>
  <c r="AT4229" i="32"/>
  <c r="AW4228" i="32"/>
  <c r="AV4228" i="32"/>
  <c r="AU4228" i="32"/>
  <c r="AT4228" i="32"/>
  <c r="AW4227" i="32"/>
  <c r="AV4227" i="32"/>
  <c r="AU4227" i="32"/>
  <c r="AT4227" i="32"/>
  <c r="AW4226" i="32"/>
  <c r="AV4226" i="32"/>
  <c r="AU4226" i="32"/>
  <c r="AT4226" i="32"/>
  <c r="AW4225" i="32"/>
  <c r="AV4225" i="32"/>
  <c r="AU4225" i="32"/>
  <c r="AT4225" i="32"/>
  <c r="AW4224" i="32"/>
  <c r="AV4224" i="32"/>
  <c r="AU4224" i="32"/>
  <c r="AT4224" i="32"/>
  <c r="AW4223" i="32"/>
  <c r="AV4223" i="32"/>
  <c r="AU4223" i="32"/>
  <c r="AT4223" i="32"/>
  <c r="AW4320" i="32"/>
  <c r="AV4320" i="32"/>
  <c r="AU4320" i="32"/>
  <c r="AT4320" i="32"/>
  <c r="AW4222" i="32"/>
  <c r="AV4222" i="32"/>
  <c r="AU4222" i="32"/>
  <c r="AT4222" i="32"/>
  <c r="AW4221" i="32"/>
  <c r="AV4221" i="32"/>
  <c r="AU4221" i="32"/>
  <c r="AT4221" i="32"/>
  <c r="AW4220" i="32"/>
  <c r="AV4220" i="32"/>
  <c r="AU4220" i="32"/>
  <c r="AT4220" i="32"/>
  <c r="AW4219" i="32"/>
  <c r="AV4219" i="32"/>
  <c r="AU4219" i="32"/>
  <c r="AT4219" i="32"/>
  <c r="AW4218" i="32"/>
  <c r="AV4218" i="32"/>
  <c r="AU4218" i="32"/>
  <c r="AT4218" i="32"/>
  <c r="AW4217" i="32"/>
  <c r="AV4217" i="32"/>
  <c r="AU4217" i="32"/>
  <c r="AT4217" i="32"/>
  <c r="AW4216" i="32"/>
  <c r="AV4216" i="32"/>
  <c r="AU4216" i="32"/>
  <c r="AT4216" i="32"/>
  <c r="AW4215" i="32"/>
  <c r="AV4215" i="32"/>
  <c r="AU4215" i="32"/>
  <c r="AT4215" i="32"/>
  <c r="AW4214" i="32"/>
  <c r="AV4214" i="32"/>
  <c r="AU4214" i="32"/>
  <c r="AT4214" i="32"/>
  <c r="AW4213" i="32"/>
  <c r="AV4213" i="32"/>
  <c r="AU4213" i="32"/>
  <c r="AT4213" i="32"/>
  <c r="AW4212" i="32"/>
  <c r="AV4212" i="32"/>
  <c r="AU4212" i="32"/>
  <c r="AT4212" i="32"/>
  <c r="AW4211" i="32"/>
  <c r="AV4211" i="32"/>
  <c r="AU4211" i="32"/>
  <c r="AT4211" i="32"/>
  <c r="AW4319" i="32"/>
  <c r="AV4319" i="32"/>
  <c r="AU4319" i="32"/>
  <c r="AT4319" i="32"/>
  <c r="AW4318" i="32"/>
  <c r="AV4318" i="32"/>
  <c r="AU4318" i="32"/>
  <c r="AT4318" i="32"/>
  <c r="AW4317" i="32"/>
  <c r="AV4317" i="32"/>
  <c r="AU4317" i="32"/>
  <c r="AT4317" i="32"/>
  <c r="AW4210" i="32"/>
  <c r="AV4210" i="32"/>
  <c r="AU4210" i="32"/>
  <c r="AT4210" i="32"/>
  <c r="AW4209" i="32"/>
  <c r="AV4209" i="32"/>
  <c r="AU4209" i="32"/>
  <c r="AT4209" i="32"/>
  <c r="AW4208" i="32"/>
  <c r="AV4208" i="32"/>
  <c r="AU4208" i="32"/>
  <c r="AT4208" i="32"/>
  <c r="AW4207" i="32"/>
  <c r="AV4207" i="32"/>
  <c r="AU4207" i="32"/>
  <c r="AT4207" i="32"/>
  <c r="AW4206" i="32"/>
  <c r="AV4206" i="32"/>
  <c r="AU4206" i="32"/>
  <c r="AT4206" i="32"/>
  <c r="AW4205" i="32"/>
  <c r="AV4205" i="32"/>
  <c r="AU4205" i="32"/>
  <c r="AT4205" i="32"/>
  <c r="AW4204" i="32"/>
  <c r="AV4204" i="32"/>
  <c r="AU4204" i="32"/>
  <c r="AT4204" i="32"/>
  <c r="AW4203" i="32"/>
  <c r="AV4203" i="32"/>
  <c r="AU4203" i="32"/>
  <c r="AT4203" i="32"/>
  <c r="AW4202" i="32"/>
  <c r="AV4202" i="32"/>
  <c r="AU4202" i="32"/>
  <c r="AT4202" i="32"/>
  <c r="AW4201" i="32"/>
  <c r="AV4201" i="32"/>
  <c r="AU4201" i="32"/>
  <c r="AT4201" i="32"/>
  <c r="AW4316" i="32"/>
  <c r="AV4316" i="32"/>
  <c r="AU4316" i="32"/>
  <c r="AT4316" i="32"/>
  <c r="AW4315" i="32"/>
  <c r="AV4315" i="32"/>
  <c r="AU4315" i="32"/>
  <c r="AT4315" i="32"/>
  <c r="AW4200" i="32"/>
  <c r="AV4200" i="32"/>
  <c r="AU4200" i="32"/>
  <c r="AT4200" i="32"/>
  <c r="AW4199" i="32"/>
  <c r="AV4199" i="32"/>
  <c r="AU4199" i="32"/>
  <c r="AT4199" i="32"/>
  <c r="AW4198" i="32"/>
  <c r="AV4198" i="32"/>
  <c r="AU4198" i="32"/>
  <c r="AT4198" i="32"/>
  <c r="AW4314" i="32"/>
  <c r="AV4314" i="32"/>
  <c r="AU4314" i="32"/>
  <c r="AT4314" i="32"/>
  <c r="AW4197" i="32"/>
  <c r="AV4197" i="32"/>
  <c r="AU4197" i="32"/>
  <c r="AT4197" i="32"/>
  <c r="AW4196" i="32"/>
  <c r="AV4196" i="32"/>
  <c r="AU4196" i="32"/>
  <c r="AT4196" i="32"/>
  <c r="AW4195" i="32"/>
  <c r="AV4195" i="32"/>
  <c r="AU4195" i="32"/>
  <c r="AT4195" i="32"/>
  <c r="AW4194" i="32"/>
  <c r="AV4194" i="32"/>
  <c r="AU4194" i="32"/>
  <c r="AT4194" i="32"/>
  <c r="AW4193" i="32"/>
  <c r="AV4193" i="32"/>
  <c r="AU4193" i="32"/>
  <c r="AT4193" i="32"/>
  <c r="AW4192" i="32"/>
  <c r="AV4192" i="32"/>
  <c r="AU4192" i="32"/>
  <c r="AT4192" i="32"/>
  <c r="AW4313" i="32"/>
  <c r="AV4313" i="32"/>
  <c r="AU4313" i="32"/>
  <c r="AT4313" i="32"/>
  <c r="AW4312" i="32"/>
  <c r="AV4312" i="32"/>
  <c r="AU4312" i="32"/>
  <c r="AT4312" i="32"/>
  <c r="AW4311" i="32"/>
  <c r="AV4311" i="32"/>
  <c r="AU4311" i="32"/>
  <c r="AT4311" i="32"/>
  <c r="AW4191" i="32"/>
  <c r="AV4191" i="32"/>
  <c r="AU4191" i="32"/>
  <c r="AT4191" i="32"/>
  <c r="AW4190" i="32"/>
  <c r="AV4190" i="32"/>
  <c r="AU4190" i="32"/>
  <c r="AT4190" i="32"/>
  <c r="AW4189" i="32"/>
  <c r="AV4189" i="32"/>
  <c r="AU4189" i="32"/>
  <c r="AT4189" i="32"/>
  <c r="AW4188" i="32"/>
  <c r="AV4188" i="32"/>
  <c r="AU4188" i="32"/>
  <c r="AT4188" i="32"/>
  <c r="AW4187" i="32"/>
  <c r="AV4187" i="32"/>
  <c r="AU4187" i="32"/>
  <c r="AT4187" i="32"/>
  <c r="AW4310" i="32"/>
  <c r="AV4310" i="32"/>
  <c r="AU4310" i="32"/>
  <c r="AT4310" i="32"/>
  <c r="AW4186" i="32"/>
  <c r="AV4186" i="32"/>
  <c r="AU4186" i="32"/>
  <c r="AT4186" i="32"/>
  <c r="AW4309" i="32"/>
  <c r="AV4309" i="32"/>
  <c r="AU4309" i="32"/>
  <c r="AT4309" i="32"/>
  <c r="AW4308" i="32"/>
  <c r="AV4308" i="32"/>
  <c r="AU4308" i="32"/>
  <c r="AT4308" i="32"/>
  <c r="AW4185" i="32"/>
  <c r="AV4185" i="32"/>
  <c r="AU4185" i="32"/>
  <c r="AT4185" i="32"/>
  <c r="AW4184" i="32"/>
  <c r="AV4184" i="32"/>
  <c r="AU4184" i="32"/>
  <c r="AT4184" i="32"/>
  <c r="AW4307" i="32"/>
  <c r="AV4307" i="32"/>
  <c r="AU4307" i="32"/>
  <c r="AT4307" i="32"/>
  <c r="AW4183" i="32"/>
  <c r="AV4183" i="32"/>
  <c r="AU4183" i="32"/>
  <c r="AT4183" i="32"/>
  <c r="AW4306" i="32"/>
  <c r="AV4306" i="32"/>
  <c r="AU4306" i="32"/>
  <c r="AT4306" i="32"/>
  <c r="AW4305" i="32"/>
  <c r="AV4305" i="32"/>
  <c r="AU4305" i="32"/>
  <c r="AT4305" i="32"/>
  <c r="AW4304" i="32"/>
  <c r="AV4304" i="32"/>
  <c r="AU4304" i="32"/>
  <c r="AT4304" i="32"/>
  <c r="AW4303" i="32"/>
  <c r="AV4303" i="32"/>
  <c r="AU4303" i="32"/>
  <c r="AT4303" i="32"/>
  <c r="AW4302" i="32"/>
  <c r="AV4302" i="32"/>
  <c r="AU4302" i="32"/>
  <c r="AT4302" i="32"/>
  <c r="AW4301" i="32"/>
  <c r="AV4301" i="32"/>
  <c r="AU4301" i="32"/>
  <c r="AT4301" i="32"/>
  <c r="AW4300" i="32"/>
  <c r="AV4300" i="32"/>
  <c r="AU4300" i="32"/>
  <c r="AT4300" i="32"/>
  <c r="AW4182" i="32"/>
  <c r="AV4182" i="32"/>
  <c r="AU4182" i="32"/>
  <c r="AT4182" i="32"/>
  <c r="AW4181" i="32"/>
  <c r="AV4181" i="32"/>
  <c r="AU4181" i="32"/>
  <c r="AT4181" i="32"/>
  <c r="AW4299" i="32"/>
  <c r="AV4299" i="32"/>
  <c r="AU4299" i="32"/>
  <c r="AT4299" i="32"/>
  <c r="AW4298" i="32"/>
  <c r="AV4298" i="32"/>
  <c r="AU4298" i="32"/>
  <c r="AT4298" i="32"/>
  <c r="AW4180" i="32"/>
  <c r="AV4180" i="32"/>
  <c r="AU4180" i="32"/>
  <c r="AT4180" i="32"/>
  <c r="AW4297" i="32"/>
  <c r="AV4297" i="32"/>
  <c r="AU4297" i="32"/>
  <c r="AT4297" i="32"/>
  <c r="AW4179" i="32"/>
  <c r="AV4179" i="32"/>
  <c r="AU4179" i="32"/>
  <c r="AT4179" i="32"/>
  <c r="AW4178" i="32"/>
  <c r="AV4178" i="32"/>
  <c r="AU4178" i="32"/>
  <c r="AT4178" i="32"/>
  <c r="AW4177" i="32"/>
  <c r="AV4177" i="32"/>
  <c r="AU4177" i="32"/>
  <c r="AT4177" i="32"/>
  <c r="AW4176" i="32"/>
  <c r="AV4176" i="32"/>
  <c r="AU4176" i="32"/>
  <c r="AT4176" i="32"/>
  <c r="AW4175" i="32"/>
  <c r="AV4175" i="32"/>
  <c r="AU4175" i="32"/>
  <c r="AT4175" i="32"/>
  <c r="AW4174" i="32"/>
  <c r="AV4174" i="32"/>
  <c r="AU4174" i="32"/>
  <c r="AT4174" i="32"/>
  <c r="AW4173" i="32"/>
  <c r="AV4173" i="32"/>
  <c r="AU4173" i="32"/>
  <c r="AT4173" i="32"/>
  <c r="AW4172" i="32"/>
  <c r="AV4172" i="32"/>
  <c r="AU4172" i="32"/>
  <c r="AT4172" i="32"/>
  <c r="AW4171" i="32"/>
  <c r="AV4171" i="32"/>
  <c r="AU4171" i="32"/>
  <c r="AT4171" i="32"/>
  <c r="AW4170" i="32"/>
  <c r="AV4170" i="32"/>
  <c r="AU4170" i="32"/>
  <c r="AT4170" i="32"/>
  <c r="AW4169" i="32"/>
  <c r="AV4169" i="32"/>
  <c r="AU4169" i="32"/>
  <c r="AT4169" i="32"/>
  <c r="AW4168" i="32"/>
  <c r="AV4168" i="32"/>
  <c r="AU4168" i="32"/>
  <c r="AT4168" i="32"/>
  <c r="AW4167" i="32"/>
  <c r="AV4167" i="32"/>
  <c r="AU4167" i="32"/>
  <c r="AT4167" i="32"/>
  <c r="AW4166" i="32"/>
  <c r="AV4166" i="32"/>
  <c r="AU4166" i="32"/>
  <c r="AT4166" i="32"/>
  <c r="AW4165" i="32"/>
  <c r="AV4165" i="32"/>
  <c r="AU4165" i="32"/>
  <c r="AT4165" i="32"/>
  <c r="AW4107" i="32"/>
  <c r="AV4107" i="32"/>
  <c r="AU4107" i="32"/>
  <c r="AT4107" i="32"/>
  <c r="AW4106" i="32"/>
  <c r="AV4106" i="32"/>
  <c r="AU4106" i="32"/>
  <c r="AT4106" i="32"/>
  <c r="AW4164" i="32"/>
  <c r="AV4164" i="32"/>
  <c r="AU4164" i="32"/>
  <c r="AT4164" i="32"/>
  <c r="AW4163" i="32"/>
  <c r="AV4163" i="32"/>
  <c r="AU4163" i="32"/>
  <c r="AT4163" i="32"/>
  <c r="AW4162" i="32"/>
  <c r="AV4162" i="32"/>
  <c r="AU4162" i="32"/>
  <c r="AT4162" i="32"/>
  <c r="AW4161" i="32"/>
  <c r="AV4161" i="32"/>
  <c r="AU4161" i="32"/>
  <c r="AT4161" i="32"/>
  <c r="AW4160" i="32"/>
  <c r="AV4160" i="32"/>
  <c r="AU4160" i="32"/>
  <c r="AT4160" i="32"/>
  <c r="AW4159" i="32"/>
  <c r="AV4159" i="32"/>
  <c r="AU4159" i="32"/>
  <c r="AT4159" i="32"/>
  <c r="AW4158" i="32"/>
  <c r="AV4158" i="32"/>
  <c r="AU4158" i="32"/>
  <c r="AT4158" i="32"/>
  <c r="AW4157" i="32"/>
  <c r="AV4157" i="32"/>
  <c r="AU4157" i="32"/>
  <c r="AT4157" i="32"/>
  <c r="AW4156" i="32"/>
  <c r="AV4156" i="32"/>
  <c r="AU4156" i="32"/>
  <c r="AT4156" i="32"/>
  <c r="AW4155" i="32"/>
  <c r="AV4155" i="32"/>
  <c r="AU4155" i="32"/>
  <c r="AT4155" i="32"/>
  <c r="AW4154" i="32"/>
  <c r="AV4154" i="32"/>
  <c r="AU4154" i="32"/>
  <c r="AT4154" i="32"/>
  <c r="AW4153" i="32"/>
  <c r="AV4153" i="32"/>
  <c r="AU4153" i="32"/>
  <c r="AT4153" i="32"/>
  <c r="AW4152" i="32"/>
  <c r="AV4152" i="32"/>
  <c r="AU4152" i="32"/>
  <c r="AT4152" i="32"/>
  <c r="AW4151" i="32"/>
  <c r="AV4151" i="32"/>
  <c r="AU4151" i="32"/>
  <c r="AT4151" i="32"/>
  <c r="AW4150" i="32"/>
  <c r="AV4150" i="32"/>
  <c r="AU4150" i="32"/>
  <c r="AT4150" i="32"/>
  <c r="AW4149" i="32"/>
  <c r="AV4149" i="32"/>
  <c r="AU4149" i="32"/>
  <c r="AT4149" i="32"/>
  <c r="AW4148" i="32"/>
  <c r="AV4148" i="32"/>
  <c r="AU4148" i="32"/>
  <c r="AT4148" i="32"/>
  <c r="AW4147" i="32"/>
  <c r="AV4147" i="32"/>
  <c r="AU4147" i="32"/>
  <c r="AT4147" i="32"/>
  <c r="AW4146" i="32"/>
  <c r="AV4146" i="32"/>
  <c r="AU4146" i="32"/>
  <c r="AT4146" i="32"/>
  <c r="AW4145" i="32"/>
  <c r="AV4145" i="32"/>
  <c r="AU4145" i="32"/>
  <c r="AT4145" i="32"/>
  <c r="AW4144" i="32"/>
  <c r="AV4144" i="32"/>
  <c r="AU4144" i="32"/>
  <c r="AT4144" i="32"/>
  <c r="AW4143" i="32"/>
  <c r="AV4143" i="32"/>
  <c r="AU4143" i="32"/>
  <c r="AT4143" i="32"/>
  <c r="AW4142" i="32"/>
  <c r="AV4142" i="32"/>
  <c r="AU4142" i="32"/>
  <c r="AT4142" i="32"/>
  <c r="AW4141" i="32"/>
  <c r="AV4141" i="32"/>
  <c r="AU4141" i="32"/>
  <c r="AT4141" i="32"/>
  <c r="AW4140" i="32"/>
  <c r="AV4140" i="32"/>
  <c r="AU4140" i="32"/>
  <c r="AT4140" i="32"/>
  <c r="AW4139" i="32"/>
  <c r="AV4139" i="32"/>
  <c r="AU4139" i="32"/>
  <c r="AT4139" i="32"/>
  <c r="AW4138" i="32"/>
  <c r="AV4138" i="32"/>
  <c r="AU4138" i="32"/>
  <c r="AT4138" i="32"/>
  <c r="AW4137" i="32"/>
  <c r="AV4137" i="32"/>
  <c r="AU4137" i="32"/>
  <c r="AT4137" i="32"/>
  <c r="AW4136" i="32"/>
  <c r="AV4136" i="32"/>
  <c r="AU4136" i="32"/>
  <c r="AT4136" i="32"/>
  <c r="AW4135" i="32"/>
  <c r="AV4135" i="32"/>
  <c r="AU4135" i="32"/>
  <c r="AT4135" i="32"/>
  <c r="AW4134" i="32"/>
  <c r="AV4134" i="32"/>
  <c r="AU4134" i="32"/>
  <c r="AT4134" i="32"/>
  <c r="AW4133" i="32"/>
  <c r="AV4133" i="32"/>
  <c r="AU4133" i="32"/>
  <c r="AT4133" i="32"/>
  <c r="AW4132" i="32"/>
  <c r="AV4132" i="32"/>
  <c r="AU4132" i="32"/>
  <c r="AT4132" i="32"/>
  <c r="AW4131" i="32"/>
  <c r="AV4131" i="32"/>
  <c r="AU4131" i="32"/>
  <c r="AT4131" i="32"/>
  <c r="AW4130" i="32"/>
  <c r="AV4130" i="32"/>
  <c r="AU4130" i="32"/>
  <c r="AT4130" i="32"/>
  <c r="AW4129" i="32"/>
  <c r="AV4129" i="32"/>
  <c r="AU4129" i="32"/>
  <c r="AT4129" i="32"/>
  <c r="AW4128" i="32"/>
  <c r="AV4128" i="32"/>
  <c r="AU4128" i="32"/>
  <c r="AT4128" i="32"/>
  <c r="AW4127" i="32"/>
  <c r="AV4127" i="32"/>
  <c r="AU4127" i="32"/>
  <c r="AT4127" i="32"/>
  <c r="AW4126" i="32"/>
  <c r="AV4126" i="32"/>
  <c r="AU4126" i="32"/>
  <c r="AT4126" i="32"/>
  <c r="AW4125" i="32"/>
  <c r="AV4125" i="32"/>
  <c r="AU4125" i="32"/>
  <c r="AT4125" i="32"/>
  <c r="AW4124" i="32"/>
  <c r="AV4124" i="32"/>
  <c r="AU4124" i="32"/>
  <c r="AT4124" i="32"/>
  <c r="AW4123" i="32"/>
  <c r="AV4123" i="32"/>
  <c r="AU4123" i="32"/>
  <c r="AT4123" i="32"/>
  <c r="AW4122" i="32"/>
  <c r="AV4122" i="32"/>
  <c r="AU4122" i="32"/>
  <c r="AT4122" i="32"/>
  <c r="AW4121" i="32"/>
  <c r="AV4121" i="32"/>
  <c r="AU4121" i="32"/>
  <c r="AT4121" i="32"/>
  <c r="AW4120" i="32"/>
  <c r="AV4120" i="32"/>
  <c r="AU4120" i="32"/>
  <c r="AT4120" i="32"/>
  <c r="AW4119" i="32"/>
  <c r="AV4119" i="32"/>
  <c r="AU4119" i="32"/>
  <c r="AT4119" i="32"/>
  <c r="AW4105" i="32"/>
  <c r="AV4105" i="32"/>
  <c r="AU4105" i="32"/>
  <c r="AT4105" i="32"/>
  <c r="AW4118" i="32"/>
  <c r="AV4118" i="32"/>
  <c r="AU4118" i="32"/>
  <c r="AT4118" i="32"/>
  <c r="AW4117" i="32"/>
  <c r="AV4117" i="32"/>
  <c r="AU4117" i="32"/>
  <c r="AT4117" i="32"/>
  <c r="AW4116" i="32"/>
  <c r="AV4116" i="32"/>
  <c r="AU4116" i="32"/>
  <c r="AT4116" i="32"/>
  <c r="AW4115" i="32"/>
  <c r="AV4115" i="32"/>
  <c r="AU4115" i="32"/>
  <c r="AT4115" i="32"/>
  <c r="AW4114" i="32"/>
  <c r="AV4114" i="32"/>
  <c r="AU4114" i="32"/>
  <c r="AT4114" i="32"/>
  <c r="AW4113" i="32"/>
  <c r="AV4113" i="32"/>
  <c r="AU4113" i="32"/>
  <c r="AT4113" i="32"/>
  <c r="AW4112" i="32"/>
  <c r="AV4112" i="32"/>
  <c r="AU4112" i="32"/>
  <c r="AT4112" i="32"/>
  <c r="AW4111" i="32"/>
  <c r="AV4111" i="32"/>
  <c r="AU4111" i="32"/>
  <c r="AT4111" i="32"/>
  <c r="AW4110" i="32"/>
  <c r="AV4110" i="32"/>
  <c r="AU4110" i="32"/>
  <c r="AT4110" i="32"/>
  <c r="AW4109" i="32"/>
  <c r="AV4109" i="32"/>
  <c r="AU4109" i="32"/>
  <c r="AT4109" i="32"/>
  <c r="AW4108" i="32"/>
  <c r="AV4108" i="32"/>
  <c r="AU4108" i="32"/>
  <c r="AT4108" i="32"/>
  <c r="AW4104" i="32"/>
  <c r="AV4104" i="32"/>
  <c r="AU4104" i="32"/>
  <c r="AT4104" i="32"/>
  <c r="AW4103" i="32"/>
  <c r="AV4103" i="32"/>
  <c r="AU4103" i="32"/>
  <c r="AT4103" i="32"/>
  <c r="AW4102" i="32"/>
  <c r="AV4102" i="32"/>
  <c r="AU4102" i="32"/>
  <c r="AT4102" i="32"/>
  <c r="AW4101" i="32"/>
  <c r="AV4101" i="32"/>
  <c r="AU4101" i="32"/>
  <c r="AT4101" i="32"/>
  <c r="AW4066" i="32"/>
  <c r="AV4066" i="32"/>
  <c r="AU4066" i="32"/>
  <c r="AT4066" i="32"/>
  <c r="AW4065" i="32"/>
  <c r="AV4065" i="32"/>
  <c r="AU4065" i="32"/>
  <c r="AT4065" i="32"/>
  <c r="AW4064" i="32"/>
  <c r="AV4064" i="32"/>
  <c r="AU4064" i="32"/>
  <c r="AT4064" i="32"/>
  <c r="AW4063" i="32"/>
  <c r="AV4063" i="32"/>
  <c r="AU4063" i="32"/>
  <c r="AT4063" i="32"/>
  <c r="AW4062" i="32"/>
  <c r="AV4062" i="32"/>
  <c r="AU4062" i="32"/>
  <c r="AT4062" i="32"/>
  <c r="AW4061" i="32"/>
  <c r="AV4061" i="32"/>
  <c r="AU4061" i="32"/>
  <c r="AT4061" i="32"/>
  <c r="AW4100" i="32"/>
  <c r="AV4100" i="32"/>
  <c r="AU4100" i="32"/>
  <c r="AT4100" i="32"/>
  <c r="AW4099" i="32"/>
  <c r="AV4099" i="32"/>
  <c r="AU4099" i="32"/>
  <c r="AT4099" i="32"/>
  <c r="AW4098" i="32"/>
  <c r="AV4098" i="32"/>
  <c r="AU4098" i="32"/>
  <c r="AT4098" i="32"/>
  <c r="AW4097" i="32"/>
  <c r="AV4097" i="32"/>
  <c r="AU4097" i="32"/>
  <c r="AT4097" i="32"/>
  <c r="AW4060" i="32"/>
  <c r="AV4060" i="32"/>
  <c r="AU4060" i="32"/>
  <c r="AT4060" i="32"/>
  <c r="AW4096" i="32"/>
  <c r="AV4096" i="32"/>
  <c r="AU4096" i="32"/>
  <c r="AT4096" i="32"/>
  <c r="AW4095" i="32"/>
  <c r="AV4095" i="32"/>
  <c r="AU4095" i="32"/>
  <c r="AT4095" i="32"/>
  <c r="AW4094" i="32"/>
  <c r="AV4094" i="32"/>
  <c r="AU4094" i="32"/>
  <c r="AT4094" i="32"/>
  <c r="AW4093" i="32"/>
  <c r="AV4093" i="32"/>
  <c r="AU4093" i="32"/>
  <c r="AT4093" i="32"/>
  <c r="AW4059" i="32"/>
  <c r="AV4059" i="32"/>
  <c r="AU4059" i="32"/>
  <c r="AT4059" i="32"/>
  <c r="AW4092" i="32"/>
  <c r="AV4092" i="32"/>
  <c r="AU4092" i="32"/>
  <c r="AT4092" i="32"/>
  <c r="AW4091" i="32"/>
  <c r="AV4091" i="32"/>
  <c r="AU4091" i="32"/>
  <c r="AT4091" i="32"/>
  <c r="AW4090" i="32"/>
  <c r="AV4090" i="32"/>
  <c r="AU4090" i="32"/>
  <c r="AT4090" i="32"/>
  <c r="AW4089" i="32"/>
  <c r="AV4089" i="32"/>
  <c r="AU4089" i="32"/>
  <c r="AT4089" i="32"/>
  <c r="AW4088" i="32"/>
  <c r="AV4088" i="32"/>
  <c r="AU4088" i="32"/>
  <c r="AT4088" i="32"/>
  <c r="AW4087" i="32"/>
  <c r="AV4087" i="32"/>
  <c r="AU4087" i="32"/>
  <c r="AT4087" i="32"/>
  <c r="AW4058" i="32"/>
  <c r="AV4058" i="32"/>
  <c r="AU4058" i="32"/>
  <c r="AT4058" i="32"/>
  <c r="AW4067" i="32"/>
  <c r="AV4067" i="32"/>
  <c r="AU4067" i="32"/>
  <c r="AT4067" i="32"/>
  <c r="AW4086" i="32"/>
  <c r="AV4086" i="32"/>
  <c r="AU4086" i="32"/>
  <c r="AT4086" i="32"/>
  <c r="AW4085" i="32"/>
  <c r="AV4085" i="32"/>
  <c r="AU4085" i="32"/>
  <c r="AT4085" i="32"/>
  <c r="AW4057" i="32"/>
  <c r="AV4057" i="32"/>
  <c r="AU4057" i="32"/>
  <c r="AT4057" i="32"/>
  <c r="AW4084" i="32"/>
  <c r="AV4084" i="32"/>
  <c r="AU4084" i="32"/>
  <c r="AT4084" i="32"/>
  <c r="AW4056" i="32"/>
  <c r="AV4056" i="32"/>
  <c r="AU4056" i="32"/>
  <c r="AT4056" i="32"/>
  <c r="AW4083" i="32"/>
  <c r="AV4083" i="32"/>
  <c r="AU4083" i="32"/>
  <c r="AT4083" i="32"/>
  <c r="AW4055" i="32"/>
  <c r="AV4055" i="32"/>
  <c r="AU4055" i="32"/>
  <c r="AT4055" i="32"/>
  <c r="AW4082" i="32"/>
  <c r="AV4082" i="32"/>
  <c r="AU4082" i="32"/>
  <c r="AT4082" i="32"/>
  <c r="AW4054" i="32"/>
  <c r="AV4054" i="32"/>
  <c r="AU4054" i="32"/>
  <c r="AT4054" i="32"/>
  <c r="AW4053" i="32"/>
  <c r="AV4053" i="32"/>
  <c r="AU4053" i="32"/>
  <c r="AT4053" i="32"/>
  <c r="AW4052" i="32"/>
  <c r="AV4052" i="32"/>
  <c r="AU4052" i="32"/>
  <c r="AT4052" i="32"/>
  <c r="AW4081" i="32"/>
  <c r="AV4081" i="32"/>
  <c r="AU4081" i="32"/>
  <c r="AT4081" i="32"/>
  <c r="AW4051" i="32"/>
  <c r="AV4051" i="32"/>
  <c r="AU4051" i="32"/>
  <c r="AT4051" i="32"/>
  <c r="AW4080" i="32"/>
  <c r="AV4080" i="32"/>
  <c r="AU4080" i="32"/>
  <c r="AT4080" i="32"/>
  <c r="AW4079" i="32"/>
  <c r="AV4079" i="32"/>
  <c r="AU4079" i="32"/>
  <c r="AT4079" i="32"/>
  <c r="AW4050" i="32"/>
  <c r="AV4050" i="32"/>
  <c r="AU4050" i="32"/>
  <c r="AT4050" i="32"/>
  <c r="AW4078" i="32"/>
  <c r="AV4078" i="32"/>
  <c r="AU4078" i="32"/>
  <c r="AT4078" i="32"/>
  <c r="AW4049" i="32"/>
  <c r="AV4049" i="32"/>
  <c r="AU4049" i="32"/>
  <c r="AT4049" i="32"/>
  <c r="AW4077" i="32"/>
  <c r="AV4077" i="32"/>
  <c r="AU4077" i="32"/>
  <c r="AT4077" i="32"/>
  <c r="AW4048" i="32"/>
  <c r="AV4048" i="32"/>
  <c r="AU4048" i="32"/>
  <c r="AT4048" i="32"/>
  <c r="AW4076" i="32"/>
  <c r="AV4076" i="32"/>
  <c r="AU4076" i="32"/>
  <c r="AT4076" i="32"/>
  <c r="AW4047" i="32"/>
  <c r="AV4047" i="32"/>
  <c r="AU4047" i="32"/>
  <c r="AT4047" i="32"/>
  <c r="AW4046" i="32"/>
  <c r="AV4046" i="32"/>
  <c r="AU4046" i="32"/>
  <c r="AT4046" i="32"/>
  <c r="AW4075" i="32"/>
  <c r="AV4075" i="32"/>
  <c r="AU4075" i="32"/>
  <c r="AT4075" i="32"/>
  <c r="AW4045" i="32"/>
  <c r="AV4045" i="32"/>
  <c r="AU4045" i="32"/>
  <c r="AT4045" i="32"/>
  <c r="AW4074" i="32"/>
  <c r="AV4074" i="32"/>
  <c r="AU4074" i="32"/>
  <c r="AT4074" i="32"/>
  <c r="AW4073" i="32"/>
  <c r="AV4073" i="32"/>
  <c r="AU4073" i="32"/>
  <c r="AT4073" i="32"/>
  <c r="AW4044" i="32"/>
  <c r="AV4044" i="32"/>
  <c r="AU4044" i="32"/>
  <c r="AT4044" i="32"/>
  <c r="AW4043" i="32"/>
  <c r="AV4043" i="32"/>
  <c r="AU4043" i="32"/>
  <c r="AT4043" i="32"/>
  <c r="AW4072" i="32"/>
  <c r="AV4072" i="32"/>
  <c r="AU4072" i="32"/>
  <c r="AT4072" i="32"/>
  <c r="AW4071" i="32"/>
  <c r="AV4071" i="32"/>
  <c r="AU4071" i="32"/>
  <c r="AT4071" i="32"/>
  <c r="AW4070" i="32"/>
  <c r="AV4070" i="32"/>
  <c r="AU4070" i="32"/>
  <c r="AT4070" i="32"/>
  <c r="AW4069" i="32"/>
  <c r="AV4069" i="32"/>
  <c r="AU4069" i="32"/>
  <c r="AT4069" i="32"/>
  <c r="AW4042" i="32"/>
  <c r="AV4042" i="32"/>
  <c r="AU4042" i="32"/>
  <c r="AT4042" i="32"/>
  <c r="AW4041" i="32"/>
  <c r="AV4041" i="32"/>
  <c r="AU4041" i="32"/>
  <c r="AT4041" i="32"/>
  <c r="AW4068" i="32"/>
  <c r="AV4068" i="32"/>
  <c r="AU4068" i="32"/>
  <c r="AT4068" i="32"/>
  <c r="AW4040" i="32"/>
  <c r="AV4040" i="32"/>
  <c r="AU4040" i="32"/>
  <c r="AT4040" i="32"/>
  <c r="AW4039" i="32"/>
  <c r="AV4039" i="32"/>
  <c r="AU4039" i="32"/>
  <c r="AT4039" i="32"/>
  <c r="AW4038" i="32"/>
  <c r="AV4038" i="32"/>
  <c r="AU4038" i="32"/>
  <c r="AT4038" i="32"/>
  <c r="AW4037" i="32"/>
  <c r="AV4037" i="32"/>
  <c r="AU4037" i="32"/>
  <c r="AT4037" i="32"/>
  <c r="AW4036" i="32"/>
  <c r="AV4036" i="32"/>
  <c r="AU4036" i="32"/>
  <c r="AT4036" i="32"/>
  <c r="AW4033" i="32"/>
  <c r="AV4033" i="32"/>
  <c r="AU4033" i="32"/>
  <c r="AT4033" i="32"/>
  <c r="AW4026" i="32"/>
  <c r="AV4026" i="32"/>
  <c r="AU4026" i="32"/>
  <c r="AT4026" i="32"/>
  <c r="AW4032" i="32"/>
  <c r="AV4032" i="32"/>
  <c r="AU4032" i="32"/>
  <c r="AT4032" i="32"/>
  <c r="AW4025" i="32"/>
  <c r="AV4025" i="32"/>
  <c r="AU4025" i="32"/>
  <c r="AT4025" i="32"/>
  <c r="AW4024" i="32"/>
  <c r="AV4024" i="32"/>
  <c r="AU4024" i="32"/>
  <c r="AT4024" i="32"/>
  <c r="AW4023" i="32"/>
  <c r="AV4023" i="32"/>
  <c r="AU4023" i="32"/>
  <c r="AT4023" i="32"/>
  <c r="AW4022" i="32"/>
  <c r="AV4022" i="32"/>
  <c r="AU4022" i="32"/>
  <c r="AT4022" i="32"/>
  <c r="AW4021" i="32"/>
  <c r="AV4021" i="32"/>
  <c r="AU4021" i="32"/>
  <c r="AT4021" i="32"/>
  <c r="AW4003" i="32"/>
  <c r="AV4003" i="32"/>
  <c r="AU4003" i="32"/>
  <c r="AT4003" i="32"/>
  <c r="AW3999" i="32"/>
  <c r="AV3999" i="32"/>
  <c r="AU3999" i="32"/>
  <c r="AT3999" i="32"/>
  <c r="AW4002" i="32"/>
  <c r="AV4002" i="32"/>
  <c r="AU4002" i="32"/>
  <c r="AT4002" i="32"/>
  <c r="AW4000" i="32"/>
  <c r="AV4000" i="32"/>
  <c r="AU4000" i="32"/>
  <c r="AT4000" i="32"/>
  <c r="AW4001" i="32"/>
  <c r="AV4001" i="32"/>
  <c r="AU4001" i="32"/>
  <c r="AT4001" i="32"/>
  <c r="AW3998" i="32"/>
  <c r="AV3998" i="32"/>
  <c r="AU3998" i="32"/>
  <c r="AT3998" i="32"/>
  <c r="AW3997" i="32"/>
  <c r="AV3997" i="32"/>
  <c r="AU3997" i="32"/>
  <c r="AT3997" i="32"/>
  <c r="AW3989" i="32"/>
  <c r="AV3989" i="32"/>
  <c r="AU3989" i="32"/>
  <c r="AT3989" i="32"/>
  <c r="AW3988" i="32"/>
  <c r="AV3988" i="32"/>
  <c r="AU3988" i="32"/>
  <c r="AT3988" i="32"/>
  <c r="AW3996" i="32"/>
  <c r="AV3996" i="32"/>
  <c r="AU3996" i="32"/>
  <c r="AT3996" i="32"/>
  <c r="AW3987" i="32"/>
  <c r="AV3987" i="32"/>
  <c r="AU3987" i="32"/>
  <c r="AT3987" i="32"/>
  <c r="AW3986" i="32"/>
  <c r="AV3986" i="32"/>
  <c r="AU3986" i="32"/>
  <c r="AT3986" i="32"/>
  <c r="AW3991" i="32"/>
  <c r="AV3991" i="32"/>
  <c r="AU3991" i="32"/>
  <c r="AT3991" i="32"/>
  <c r="AW3995" i="32"/>
  <c r="AV3995" i="32"/>
  <c r="AU3995" i="32"/>
  <c r="AT3995" i="32"/>
  <c r="AW3994" i="32"/>
  <c r="AV3994" i="32"/>
  <c r="AU3994" i="32"/>
  <c r="AT3994" i="32"/>
  <c r="AW3993" i="32"/>
  <c r="AV3993" i="32"/>
  <c r="AU3993" i="32"/>
  <c r="AT3993" i="32"/>
  <c r="AW3985" i="32"/>
  <c r="AV3985" i="32"/>
  <c r="AU3985" i="32"/>
  <c r="AT3985" i="32"/>
  <c r="AW3990" i="32"/>
  <c r="AV3990" i="32"/>
  <c r="AU3990" i="32"/>
  <c r="AT3990" i="32"/>
  <c r="AW3992" i="32"/>
  <c r="AV3992" i="32"/>
  <c r="AU3992" i="32"/>
  <c r="AT3992" i="32"/>
  <c r="AW3984" i="32"/>
  <c r="AV3984" i="32"/>
  <c r="AU3984" i="32"/>
  <c r="AT3984" i="32"/>
  <c r="AW3983" i="32"/>
  <c r="AV3983" i="32"/>
  <c r="AU3983" i="32"/>
  <c r="AT3983" i="32"/>
  <c r="AW3979" i="32"/>
  <c r="AV3979" i="32"/>
  <c r="AU3979" i="32"/>
  <c r="AT3979" i="32"/>
  <c r="AW3978" i="32"/>
  <c r="AV3978" i="32"/>
  <c r="AU3978" i="32"/>
  <c r="AT3978" i="32"/>
  <c r="AW3977" i="32"/>
  <c r="AV3977" i="32"/>
  <c r="AU3977" i="32"/>
  <c r="AT3977" i="32"/>
  <c r="AW3976" i="32"/>
  <c r="AV3976" i="32"/>
  <c r="AU3976" i="32"/>
  <c r="AT3976" i="32"/>
  <c r="AW3975" i="32"/>
  <c r="AV3975" i="32"/>
  <c r="AU3975" i="32"/>
  <c r="AT3975" i="32"/>
  <c r="AW3982" i="32"/>
  <c r="AV3982" i="32"/>
  <c r="AU3982" i="32"/>
  <c r="AT3982" i="32"/>
  <c r="AW3981" i="32"/>
  <c r="AV3981" i="32"/>
  <c r="AU3981" i="32"/>
  <c r="AT3981" i="32"/>
  <c r="AW3980" i="32"/>
  <c r="AV3980" i="32"/>
  <c r="AU3980" i="32"/>
  <c r="AT3980" i="32"/>
  <c r="AW3974" i="32"/>
  <c r="AV3974" i="32"/>
  <c r="AU3974" i="32"/>
  <c r="AT3974" i="32"/>
  <c r="AW3973" i="32"/>
  <c r="AV3973" i="32"/>
  <c r="AU3973" i="32"/>
  <c r="AT3973" i="32"/>
  <c r="AW3972" i="32"/>
  <c r="AV3972" i="32"/>
  <c r="AU3972" i="32"/>
  <c r="AT3972" i="32"/>
  <c r="AW3971" i="32"/>
  <c r="AV3971" i="32"/>
  <c r="AU3971" i="32"/>
  <c r="AT3971" i="32"/>
  <c r="AW3970" i="32"/>
  <c r="AV3970" i="32"/>
  <c r="AU3970" i="32"/>
  <c r="AT3970" i="32"/>
  <c r="AW3969" i="32"/>
  <c r="AV3969" i="32"/>
  <c r="AU3969" i="32"/>
  <c r="AT3969" i="32"/>
  <c r="AW3968" i="32"/>
  <c r="AV3968" i="32"/>
  <c r="AU3968" i="32"/>
  <c r="AT3968" i="32"/>
  <c r="AW3967" i="32"/>
  <c r="AV3967" i="32"/>
  <c r="AU3967" i="32"/>
  <c r="AT3967" i="32"/>
  <c r="AW3966" i="32"/>
  <c r="AV3966" i="32"/>
  <c r="AU3966" i="32"/>
  <c r="AT3966" i="32"/>
  <c r="AW3965" i="32"/>
  <c r="AV3965" i="32"/>
  <c r="AU3965" i="32"/>
  <c r="AT3965" i="32"/>
  <c r="AW3964" i="32"/>
  <c r="AV3964" i="32"/>
  <c r="AU3964" i="32"/>
  <c r="AT3964" i="32"/>
  <c r="AW3963" i="32"/>
  <c r="AV3963" i="32"/>
  <c r="AU3963" i="32"/>
  <c r="AT3963" i="32"/>
  <c r="AW3962" i="32"/>
  <c r="AV3962" i="32"/>
  <c r="AU3962" i="32"/>
  <c r="AT3962" i="32"/>
  <c r="AW3897" i="32"/>
  <c r="AV3897" i="32"/>
  <c r="AU3897" i="32"/>
  <c r="AT3897" i="32"/>
  <c r="AW3961" i="32"/>
  <c r="AV3961" i="32"/>
  <c r="AU3961" i="32"/>
  <c r="AT3961" i="32"/>
  <c r="AW3960" i="32"/>
  <c r="AV3960" i="32"/>
  <c r="AU3960" i="32"/>
  <c r="AT3960" i="32"/>
  <c r="AW3959" i="32"/>
  <c r="AV3959" i="32"/>
  <c r="AU3959" i="32"/>
  <c r="AT3959" i="32"/>
  <c r="AW3958" i="32"/>
  <c r="AV3958" i="32"/>
  <c r="AU3958" i="32"/>
  <c r="AT3958" i="32"/>
  <c r="AW3957" i="32"/>
  <c r="AV3957" i="32"/>
  <c r="AU3957" i="32"/>
  <c r="AT3957" i="32"/>
  <c r="AW3956" i="32"/>
  <c r="AV3956" i="32"/>
  <c r="AU3956" i="32"/>
  <c r="AT3956" i="32"/>
  <c r="AW3896" i="32"/>
  <c r="AV3896" i="32"/>
  <c r="AU3896" i="32"/>
  <c r="AT3896" i="32"/>
  <c r="AW3955" i="32"/>
  <c r="AV3955" i="32"/>
  <c r="AU3955" i="32"/>
  <c r="AT3955" i="32"/>
  <c r="AW3954" i="32"/>
  <c r="AV3954" i="32"/>
  <c r="AU3954" i="32"/>
  <c r="AT3954" i="32"/>
  <c r="AW3953" i="32"/>
  <c r="AV3953" i="32"/>
  <c r="AU3953" i="32"/>
  <c r="AT3953" i="32"/>
  <c r="AW3952" i="32"/>
  <c r="AV3952" i="32"/>
  <c r="AU3952" i="32"/>
  <c r="AT3952" i="32"/>
  <c r="AW3951" i="32"/>
  <c r="AV3951" i="32"/>
  <c r="AU3951" i="32"/>
  <c r="AT3951" i="32"/>
  <c r="AW3950" i="32"/>
  <c r="AV3950" i="32"/>
  <c r="AU3950" i="32"/>
  <c r="AT3950" i="32"/>
  <c r="AW3949" i="32"/>
  <c r="AV3949" i="32"/>
  <c r="AU3949" i="32"/>
  <c r="AT3949" i="32"/>
  <c r="AW3948" i="32"/>
  <c r="AV3948" i="32"/>
  <c r="AU3948" i="32"/>
  <c r="AT3948" i="32"/>
  <c r="AW3947" i="32"/>
  <c r="AV3947" i="32"/>
  <c r="AU3947" i="32"/>
  <c r="AT3947" i="32"/>
  <c r="AW3946" i="32"/>
  <c r="AV3946" i="32"/>
  <c r="AU3946" i="32"/>
  <c r="AT3946" i="32"/>
  <c r="AW3945" i="32"/>
  <c r="AV3945" i="32"/>
  <c r="AU3945" i="32"/>
  <c r="AT3945" i="32"/>
  <c r="AW3944" i="32"/>
  <c r="AV3944" i="32"/>
  <c r="AU3944" i="32"/>
  <c r="AT3944" i="32"/>
  <c r="AW3943" i="32"/>
  <c r="AV3943" i="32"/>
  <c r="AU3943" i="32"/>
  <c r="AT3943" i="32"/>
  <c r="AW3942" i="32"/>
  <c r="AV3942" i="32"/>
  <c r="AU3942" i="32"/>
  <c r="AT3942" i="32"/>
  <c r="AW3941" i="32"/>
  <c r="AV3941" i="32"/>
  <c r="AU3941" i="32"/>
  <c r="AT3941" i="32"/>
  <c r="AW3940" i="32"/>
  <c r="AV3940" i="32"/>
  <c r="AU3940" i="32"/>
  <c r="AT3940" i="32"/>
  <c r="AW3939" i="32"/>
  <c r="AV3939" i="32"/>
  <c r="AU3939" i="32"/>
  <c r="AT3939" i="32"/>
  <c r="AW3938" i="32"/>
  <c r="AV3938" i="32"/>
  <c r="AU3938" i="32"/>
  <c r="AT3938" i="32"/>
  <c r="AW3937" i="32"/>
  <c r="AV3937" i="32"/>
  <c r="AU3937" i="32"/>
  <c r="AT3937" i="32"/>
  <c r="AW3936" i="32"/>
  <c r="AV3936" i="32"/>
  <c r="AU3936" i="32"/>
  <c r="AT3936" i="32"/>
  <c r="AW3935" i="32"/>
  <c r="AV3935" i="32"/>
  <c r="AU3935" i="32"/>
  <c r="AT3935" i="32"/>
  <c r="AW3934" i="32"/>
  <c r="AV3934" i="32"/>
  <c r="AU3934" i="32"/>
  <c r="AT3934" i="32"/>
  <c r="AW3933" i="32"/>
  <c r="AV3933" i="32"/>
  <c r="AU3933" i="32"/>
  <c r="AT3933" i="32"/>
  <c r="AW3932" i="32"/>
  <c r="AV3932" i="32"/>
  <c r="AU3932" i="32"/>
  <c r="AT3932" i="32"/>
  <c r="AW3931" i="32"/>
  <c r="AV3931" i="32"/>
  <c r="AU3931" i="32"/>
  <c r="AT3931" i="32"/>
  <c r="AW3930" i="32"/>
  <c r="AV3930" i="32"/>
  <c r="AU3930" i="32"/>
  <c r="AT3930" i="32"/>
  <c r="AW3929" i="32"/>
  <c r="AV3929" i="32"/>
  <c r="AU3929" i="32"/>
  <c r="AT3929" i="32"/>
  <c r="AW3928" i="32"/>
  <c r="AV3928" i="32"/>
  <c r="AU3928" i="32"/>
  <c r="AT3928" i="32"/>
  <c r="AW3927" i="32"/>
  <c r="AV3927" i="32"/>
  <c r="AU3927" i="32"/>
  <c r="AT3927" i="32"/>
  <c r="AW3926" i="32"/>
  <c r="AV3926" i="32"/>
  <c r="AU3926" i="32"/>
  <c r="AT3926" i="32"/>
  <c r="AW3925" i="32"/>
  <c r="AV3925" i="32"/>
  <c r="AU3925" i="32"/>
  <c r="AT3925" i="32"/>
  <c r="AW3924" i="32"/>
  <c r="AV3924" i="32"/>
  <c r="AU3924" i="32"/>
  <c r="AT3924" i="32"/>
  <c r="AW3923" i="32"/>
  <c r="AV3923" i="32"/>
  <c r="AU3923" i="32"/>
  <c r="AT3923" i="32"/>
  <c r="AW3922" i="32"/>
  <c r="AV3922" i="32"/>
  <c r="AU3922" i="32"/>
  <c r="AT3922" i="32"/>
  <c r="AW3921" i="32"/>
  <c r="AV3921" i="32"/>
  <c r="AU3921" i="32"/>
  <c r="AT3921" i="32"/>
  <c r="AW3920" i="32"/>
  <c r="AV3920" i="32"/>
  <c r="AU3920" i="32"/>
  <c r="AT3920" i="32"/>
  <c r="AW3919" i="32"/>
  <c r="AV3919" i="32"/>
  <c r="AU3919" i="32"/>
  <c r="AT3919" i="32"/>
  <c r="AW3918" i="32"/>
  <c r="AV3918" i="32"/>
  <c r="AU3918" i="32"/>
  <c r="AT3918" i="32"/>
  <c r="AW3917" i="32"/>
  <c r="AV3917" i="32"/>
  <c r="AU3917" i="32"/>
  <c r="AT3917" i="32"/>
  <c r="AW3916" i="32"/>
  <c r="AV3916" i="32"/>
  <c r="AU3916" i="32"/>
  <c r="AT3916" i="32"/>
  <c r="AW3915" i="32"/>
  <c r="AV3915" i="32"/>
  <c r="AU3915" i="32"/>
  <c r="AT3915" i="32"/>
  <c r="AW3914" i="32"/>
  <c r="AV3914" i="32"/>
  <c r="AU3914" i="32"/>
  <c r="AT3914" i="32"/>
  <c r="AW3913" i="32"/>
  <c r="AV3913" i="32"/>
  <c r="AU3913" i="32"/>
  <c r="AT3913" i="32"/>
  <c r="AW3912" i="32"/>
  <c r="AV3912" i="32"/>
  <c r="AU3912" i="32"/>
  <c r="AT3912" i="32"/>
  <c r="AW3911" i="32"/>
  <c r="AV3911" i="32"/>
  <c r="AU3911" i="32"/>
  <c r="AT3911" i="32"/>
  <c r="AW3910" i="32"/>
  <c r="AV3910" i="32"/>
  <c r="AU3910" i="32"/>
  <c r="AT3910" i="32"/>
  <c r="AW3895" i="32"/>
  <c r="AV3895" i="32"/>
  <c r="AU3895" i="32"/>
  <c r="AT3895" i="32"/>
  <c r="AW3909" i="32"/>
  <c r="AV3909" i="32"/>
  <c r="AU3909" i="32"/>
  <c r="AT3909" i="32"/>
  <c r="AW3908" i="32"/>
  <c r="AV3908" i="32"/>
  <c r="AU3908" i="32"/>
  <c r="AT3908" i="32"/>
  <c r="AW3894" i="32"/>
  <c r="AV3894" i="32"/>
  <c r="AU3894" i="32"/>
  <c r="AT3894" i="32"/>
  <c r="AW3907" i="32"/>
  <c r="AV3907" i="32"/>
  <c r="AU3907" i="32"/>
  <c r="AT3907" i="32"/>
  <c r="AW3906" i="32"/>
  <c r="AV3906" i="32"/>
  <c r="AU3906" i="32"/>
  <c r="AT3906" i="32"/>
  <c r="AW3905" i="32"/>
  <c r="AV3905" i="32"/>
  <c r="AU3905" i="32"/>
  <c r="AT3905" i="32"/>
  <c r="AW3904" i="32"/>
  <c r="AV3904" i="32"/>
  <c r="AU3904" i="32"/>
  <c r="AT3904" i="32"/>
  <c r="AW3903" i="32"/>
  <c r="AV3903" i="32"/>
  <c r="AU3903" i="32"/>
  <c r="AT3903" i="32"/>
  <c r="AW3902" i="32"/>
  <c r="AV3902" i="32"/>
  <c r="AU3902" i="32"/>
  <c r="AT3902" i="32"/>
  <c r="AW3901" i="32"/>
  <c r="AV3901" i="32"/>
  <c r="AU3901" i="32"/>
  <c r="AT3901" i="32"/>
  <c r="AW3900" i="32"/>
  <c r="AV3900" i="32"/>
  <c r="AU3900" i="32"/>
  <c r="AT3900" i="32"/>
  <c r="AW3899" i="32"/>
  <c r="AV3899" i="32"/>
  <c r="AU3899" i="32"/>
  <c r="AT3899" i="32"/>
  <c r="AW3898" i="32"/>
  <c r="AV3898" i="32"/>
  <c r="AU3898" i="32"/>
  <c r="AT3898" i="32"/>
  <c r="AW3893" i="32"/>
  <c r="AV3893" i="32"/>
  <c r="AU3893" i="32"/>
  <c r="AT3893" i="32"/>
  <c r="AW3892" i="32"/>
  <c r="AV3892" i="32"/>
  <c r="AU3892" i="32"/>
  <c r="AT3892" i="32"/>
  <c r="AW3891" i="32"/>
  <c r="AV3891" i="32"/>
  <c r="AU3891" i="32"/>
  <c r="AT3891" i="32"/>
  <c r="AW3890" i="32"/>
  <c r="AV3890" i="32"/>
  <c r="AU3890" i="32"/>
  <c r="AT3890" i="32"/>
  <c r="AW3889" i="32"/>
  <c r="AV3889" i="32"/>
  <c r="AU3889" i="32"/>
  <c r="AT3889" i="32"/>
  <c r="AW3888" i="32"/>
  <c r="AV3888" i="32"/>
  <c r="AU3888" i="32"/>
  <c r="AT3888" i="32"/>
  <c r="AW3887" i="32"/>
  <c r="AV3887" i="32"/>
  <c r="AU3887" i="32"/>
  <c r="AT3887" i="32"/>
  <c r="AW3886" i="32"/>
  <c r="AV3886" i="32"/>
  <c r="AU3886" i="32"/>
  <c r="AT3886" i="32"/>
  <c r="AW3885" i="32"/>
  <c r="AV3885" i="32"/>
  <c r="AU3885" i="32"/>
  <c r="AT3885" i="32"/>
  <c r="AW3884" i="32"/>
  <c r="AV3884" i="32"/>
  <c r="AU3884" i="32"/>
  <c r="AT3884" i="32"/>
  <c r="AW3883" i="32"/>
  <c r="AV3883" i="32"/>
  <c r="AU3883" i="32"/>
  <c r="AT3883" i="32"/>
  <c r="AW3882" i="32"/>
  <c r="AV3882" i="32"/>
  <c r="AU3882" i="32"/>
  <c r="AT3882" i="32"/>
  <c r="AW3881" i="32"/>
  <c r="AV3881" i="32"/>
  <c r="AU3881" i="32"/>
  <c r="AT3881" i="32"/>
  <c r="AW3880" i="32"/>
  <c r="AV3880" i="32"/>
  <c r="AU3880" i="32"/>
  <c r="AT3880" i="32"/>
  <c r="AW3879" i="32"/>
  <c r="AV3879" i="32"/>
  <c r="AU3879" i="32"/>
  <c r="AT3879" i="32"/>
  <c r="AW3878" i="32"/>
  <c r="AV3878" i="32"/>
  <c r="AU3878" i="32"/>
  <c r="AT3878" i="32"/>
  <c r="AW3877" i="32"/>
  <c r="AV3877" i="32"/>
  <c r="AU3877" i="32"/>
  <c r="AT3877" i="32"/>
  <c r="AW3876" i="32"/>
  <c r="AV3876" i="32"/>
  <c r="AU3876" i="32"/>
  <c r="AT3876" i="32"/>
  <c r="AW3875" i="32"/>
  <c r="AV3875" i="32"/>
  <c r="AU3875" i="32"/>
  <c r="AT3875" i="32"/>
  <c r="AW3874" i="32"/>
  <c r="AV3874" i="32"/>
  <c r="AU3874" i="32"/>
  <c r="AT3874" i="32"/>
  <c r="AW3873" i="32"/>
  <c r="AV3873" i="32"/>
  <c r="AU3873" i="32"/>
  <c r="AT3873" i="32"/>
  <c r="AW3872" i="32"/>
  <c r="AV3872" i="32"/>
  <c r="AU3872" i="32"/>
  <c r="AT3872" i="32"/>
  <c r="AW3871" i="32"/>
  <c r="AV3871" i="32"/>
  <c r="AU3871" i="32"/>
  <c r="AT3871" i="32"/>
  <c r="AW3870" i="32"/>
  <c r="AV3870" i="32"/>
  <c r="AU3870" i="32"/>
  <c r="AT3870" i="32"/>
  <c r="AW3869" i="32"/>
  <c r="AV3869" i="32"/>
  <c r="AU3869" i="32"/>
  <c r="AT3869" i="32"/>
  <c r="AW3868" i="32"/>
  <c r="AV3868" i="32"/>
  <c r="AU3868" i="32"/>
  <c r="AT3868" i="32"/>
  <c r="AW3867" i="32"/>
  <c r="AV3867" i="32"/>
  <c r="AU3867" i="32"/>
  <c r="AT3867" i="32"/>
  <c r="AW3794" i="32"/>
  <c r="AV3794" i="32"/>
  <c r="AU3794" i="32"/>
  <c r="AT3794" i="32"/>
  <c r="AW3793" i="32"/>
  <c r="AV3793" i="32"/>
  <c r="AU3793" i="32"/>
  <c r="AT3793" i="32"/>
  <c r="AW3866" i="32"/>
  <c r="AV3866" i="32"/>
  <c r="AU3866" i="32"/>
  <c r="AT3866" i="32"/>
  <c r="AW3865" i="32"/>
  <c r="AV3865" i="32"/>
  <c r="AU3865" i="32"/>
  <c r="AT3865" i="32"/>
  <c r="AW3864" i="32"/>
  <c r="AV3864" i="32"/>
  <c r="AU3864" i="32"/>
  <c r="AT3864" i="32"/>
  <c r="AW3863" i="32"/>
  <c r="AV3863" i="32"/>
  <c r="AU3863" i="32"/>
  <c r="AT3863" i="32"/>
  <c r="AW3792" i="32"/>
  <c r="AV3792" i="32"/>
  <c r="AU3792" i="32"/>
  <c r="AT3792" i="32"/>
  <c r="AW3862" i="32"/>
  <c r="AV3862" i="32"/>
  <c r="AU3862" i="32"/>
  <c r="AT3862" i="32"/>
  <c r="AW3861" i="32"/>
  <c r="AV3861" i="32"/>
  <c r="AU3861" i="32"/>
  <c r="AT3861" i="32"/>
  <c r="AW3860" i="32"/>
  <c r="AV3860" i="32"/>
  <c r="AU3860" i="32"/>
  <c r="AT3860" i="32"/>
  <c r="AW3859" i="32"/>
  <c r="AV3859" i="32"/>
  <c r="AU3859" i="32"/>
  <c r="AT3859" i="32"/>
  <c r="AW3858" i="32"/>
  <c r="AV3858" i="32"/>
  <c r="AU3858" i="32"/>
  <c r="AT3858" i="32"/>
  <c r="AW3857" i="32"/>
  <c r="AV3857" i="32"/>
  <c r="AU3857" i="32"/>
  <c r="AT3857" i="32"/>
  <c r="AW3856" i="32"/>
  <c r="AV3856" i="32"/>
  <c r="AU3856" i="32"/>
  <c r="AT3856" i="32"/>
  <c r="AW3855" i="32"/>
  <c r="AV3855" i="32"/>
  <c r="AU3855" i="32"/>
  <c r="AT3855" i="32"/>
  <c r="AW3854" i="32"/>
  <c r="AV3854" i="32"/>
  <c r="AU3854" i="32"/>
  <c r="AT3854" i="32"/>
  <c r="AW3853" i="32"/>
  <c r="AV3853" i="32"/>
  <c r="AU3853" i="32"/>
  <c r="AT3853" i="32"/>
  <c r="AW3852" i="32"/>
  <c r="AV3852" i="32"/>
  <c r="AU3852" i="32"/>
  <c r="AT3852" i="32"/>
  <c r="AW3851" i="32"/>
  <c r="AV3851" i="32"/>
  <c r="AU3851" i="32"/>
  <c r="AT3851" i="32"/>
  <c r="AW3850" i="32"/>
  <c r="AV3850" i="32"/>
  <c r="AU3850" i="32"/>
  <c r="AT3850" i="32"/>
  <c r="AW3849" i="32"/>
  <c r="AV3849" i="32"/>
  <c r="AU3849" i="32"/>
  <c r="AT3849" i="32"/>
  <c r="AW3791" i="32"/>
  <c r="AV3791" i="32"/>
  <c r="AU3791" i="32"/>
  <c r="AT3791" i="32"/>
  <c r="AW3848" i="32"/>
  <c r="AV3848" i="32"/>
  <c r="AU3848" i="32"/>
  <c r="AT3848" i="32"/>
  <c r="AW3847" i="32"/>
  <c r="AV3847" i="32"/>
  <c r="AU3847" i="32"/>
  <c r="AT3847" i="32"/>
  <c r="AW3846" i="32"/>
  <c r="AV3846" i="32"/>
  <c r="AU3846" i="32"/>
  <c r="AT3846" i="32"/>
  <c r="AW3845" i="32"/>
  <c r="AV3845" i="32"/>
  <c r="AU3845" i="32"/>
  <c r="AT3845" i="32"/>
  <c r="AW3844" i="32"/>
  <c r="AV3844" i="32"/>
  <c r="AU3844" i="32"/>
  <c r="AT3844" i="32"/>
  <c r="AW3843" i="32"/>
  <c r="AV3843" i="32"/>
  <c r="AU3843" i="32"/>
  <c r="AT3843" i="32"/>
  <c r="AW3842" i="32"/>
  <c r="AV3842" i="32"/>
  <c r="AU3842" i="32"/>
  <c r="AT3842" i="32"/>
  <c r="AW3841" i="32"/>
  <c r="AV3841" i="32"/>
  <c r="AU3841" i="32"/>
  <c r="AT3841" i="32"/>
  <c r="AW3840" i="32"/>
  <c r="AV3840" i="32"/>
  <c r="AU3840" i="32"/>
  <c r="AT3840" i="32"/>
  <c r="AW3839" i="32"/>
  <c r="AV3839" i="32"/>
  <c r="AU3839" i="32"/>
  <c r="AT3839" i="32"/>
  <c r="AW3838" i="32"/>
  <c r="AV3838" i="32"/>
  <c r="AU3838" i="32"/>
  <c r="AT3838" i="32"/>
  <c r="AW3837" i="32"/>
  <c r="AV3837" i="32"/>
  <c r="AU3837" i="32"/>
  <c r="AT3837" i="32"/>
  <c r="AW3836" i="32"/>
  <c r="AV3836" i="32"/>
  <c r="AU3836" i="32"/>
  <c r="AT3836" i="32"/>
  <c r="AW3835" i="32"/>
  <c r="AV3835" i="32"/>
  <c r="AU3835" i="32"/>
  <c r="AT3835" i="32"/>
  <c r="AW3834" i="32"/>
  <c r="AV3834" i="32"/>
  <c r="AU3834" i="32"/>
  <c r="AT3834" i="32"/>
  <c r="AW3833" i="32"/>
  <c r="AV3833" i="32"/>
  <c r="AU3833" i="32"/>
  <c r="AT3833" i="32"/>
  <c r="AW3832" i="32"/>
  <c r="AV3832" i="32"/>
  <c r="AU3832" i="32"/>
  <c r="AT3832" i="32"/>
  <c r="AW3831" i="32"/>
  <c r="AV3831" i="32"/>
  <c r="AU3831" i="32"/>
  <c r="AT3831" i="32"/>
  <c r="AW3830" i="32"/>
  <c r="AV3830" i="32"/>
  <c r="AU3830" i="32"/>
  <c r="AT3830" i="32"/>
  <c r="AW3829" i="32"/>
  <c r="AV3829" i="32"/>
  <c r="AU3829" i="32"/>
  <c r="AT3829" i="32"/>
  <c r="AW3828" i="32"/>
  <c r="AV3828" i="32"/>
  <c r="AU3828" i="32"/>
  <c r="AT3828" i="32"/>
  <c r="AW3827" i="32"/>
  <c r="AV3827" i="32"/>
  <c r="AU3827" i="32"/>
  <c r="AT3827" i="32"/>
  <c r="AW3826" i="32"/>
  <c r="AV3826" i="32"/>
  <c r="AU3826" i="32"/>
  <c r="AT3826" i="32"/>
  <c r="AW3825" i="32"/>
  <c r="AV3825" i="32"/>
  <c r="AU3825" i="32"/>
  <c r="AT3825" i="32"/>
  <c r="AW3824" i="32"/>
  <c r="AV3824" i="32"/>
  <c r="AU3824" i="32"/>
  <c r="AT3824" i="32"/>
  <c r="AW3823" i="32"/>
  <c r="AV3823" i="32"/>
  <c r="AU3823" i="32"/>
  <c r="AT3823" i="32"/>
  <c r="AW3822" i="32"/>
  <c r="AV3822" i="32"/>
  <c r="AU3822" i="32"/>
  <c r="AT3822" i="32"/>
  <c r="AW3821" i="32"/>
  <c r="AV3821" i="32"/>
  <c r="AU3821" i="32"/>
  <c r="AT3821" i="32"/>
  <c r="AW3820" i="32"/>
  <c r="AV3820" i="32"/>
  <c r="AU3820" i="32"/>
  <c r="AT3820" i="32"/>
  <c r="AW3819" i="32"/>
  <c r="AV3819" i="32"/>
  <c r="AU3819" i="32"/>
  <c r="AT3819" i="32"/>
  <c r="AW3818" i="32"/>
  <c r="AV3818" i="32"/>
  <c r="AU3818" i="32"/>
  <c r="AT3818" i="32"/>
  <c r="AW3817" i="32"/>
  <c r="AV3817" i="32"/>
  <c r="AU3817" i="32"/>
  <c r="AT3817" i="32"/>
  <c r="AW3816" i="32"/>
  <c r="AV3816" i="32"/>
  <c r="AU3816" i="32"/>
  <c r="AT3816" i="32"/>
  <c r="AW3815" i="32"/>
  <c r="AV3815" i="32"/>
  <c r="AU3815" i="32"/>
  <c r="AT3815" i="32"/>
  <c r="AW3814" i="32"/>
  <c r="AV3814" i="32"/>
  <c r="AU3814" i="32"/>
  <c r="AT3814" i="32"/>
  <c r="AW3813" i="32"/>
  <c r="AV3813" i="32"/>
  <c r="AU3813" i="32"/>
  <c r="AT3813" i="32"/>
  <c r="AW3812" i="32"/>
  <c r="AV3812" i="32"/>
  <c r="AU3812" i="32"/>
  <c r="AT3812" i="32"/>
  <c r="AW3811" i="32"/>
  <c r="AV3811" i="32"/>
  <c r="AU3811" i="32"/>
  <c r="AT3811" i="32"/>
  <c r="AW3810" i="32"/>
  <c r="AV3810" i="32"/>
  <c r="AU3810" i="32"/>
  <c r="AT3810" i="32"/>
  <c r="AW3809" i="32"/>
  <c r="AV3809" i="32"/>
  <c r="AU3809" i="32"/>
  <c r="AT3809" i="32"/>
  <c r="AW3808" i="32"/>
  <c r="AV3808" i="32"/>
  <c r="AU3808" i="32"/>
  <c r="AT3808" i="32"/>
  <c r="AW3807" i="32"/>
  <c r="AV3807" i="32"/>
  <c r="AU3807" i="32"/>
  <c r="AT3807" i="32"/>
  <c r="AW3806" i="32"/>
  <c r="AV3806" i="32"/>
  <c r="AU3806" i="32"/>
  <c r="AT3806" i="32"/>
  <c r="AW3790" i="32"/>
  <c r="AV3790" i="32"/>
  <c r="AU3790" i="32"/>
  <c r="AT3790" i="32"/>
  <c r="AW3789" i="32"/>
  <c r="AV3789" i="32"/>
  <c r="AU3789" i="32"/>
  <c r="AT3789" i="32"/>
  <c r="AW3805" i="32"/>
  <c r="AV3805" i="32"/>
  <c r="AU3805" i="32"/>
  <c r="AT3805" i="32"/>
  <c r="AW3804" i="32"/>
  <c r="AV3804" i="32"/>
  <c r="AU3804" i="32"/>
  <c r="AT3804" i="32"/>
  <c r="AW3788" i="32"/>
  <c r="AV3788" i="32"/>
  <c r="AU3788" i="32"/>
  <c r="AT3788" i="32"/>
  <c r="AW3787" i="32"/>
  <c r="AV3787" i="32"/>
  <c r="AU3787" i="32"/>
  <c r="AT3787" i="32"/>
  <c r="AW3803" i="32"/>
  <c r="AV3803" i="32"/>
  <c r="AU3803" i="32"/>
  <c r="AT3803" i="32"/>
  <c r="AW3802" i="32"/>
  <c r="AV3802" i="32"/>
  <c r="AU3802" i="32"/>
  <c r="AT3802" i="32"/>
  <c r="AW3801" i="32"/>
  <c r="AV3801" i="32"/>
  <c r="AU3801" i="32"/>
  <c r="AT3801" i="32"/>
  <c r="AW3786" i="32"/>
  <c r="AV3786" i="32"/>
  <c r="AU3786" i="32"/>
  <c r="AT3786" i="32"/>
  <c r="AW3800" i="32"/>
  <c r="AV3800" i="32"/>
  <c r="AU3800" i="32"/>
  <c r="AT3800" i="32"/>
  <c r="AW3785" i="32"/>
  <c r="AV3785" i="32"/>
  <c r="AU3785" i="32"/>
  <c r="AT3785" i="32"/>
  <c r="AW3799" i="32"/>
  <c r="AV3799" i="32"/>
  <c r="AU3799" i="32"/>
  <c r="AT3799" i="32"/>
  <c r="AW3798" i="32"/>
  <c r="AV3798" i="32"/>
  <c r="AU3798" i="32"/>
  <c r="AT3798" i="32"/>
  <c r="AW3797" i="32"/>
  <c r="AV3797" i="32"/>
  <c r="AU3797" i="32"/>
  <c r="AT3797" i="32"/>
  <c r="AW3784" i="32"/>
  <c r="AV3784" i="32"/>
  <c r="AU3784" i="32"/>
  <c r="AT3784" i="32"/>
  <c r="AW3783" i="32"/>
  <c r="AV3783" i="32"/>
  <c r="AU3783" i="32"/>
  <c r="AT3783" i="32"/>
  <c r="AW3782" i="32"/>
  <c r="AV3782" i="32"/>
  <c r="AU3782" i="32"/>
  <c r="AT3782" i="32"/>
  <c r="AW3796" i="32"/>
  <c r="AV3796" i="32"/>
  <c r="AU3796" i="32"/>
  <c r="AT3796" i="32"/>
  <c r="AW3781" i="32"/>
  <c r="AV3781" i="32"/>
  <c r="AU3781" i="32"/>
  <c r="AT3781" i="32"/>
  <c r="AW3780" i="32"/>
  <c r="AV3780" i="32"/>
  <c r="AU3780" i="32"/>
  <c r="AT3780" i="32"/>
  <c r="AW3795" i="32"/>
  <c r="AV3795" i="32"/>
  <c r="AU3795" i="32"/>
  <c r="AT3795" i="32"/>
  <c r="AW3779" i="32"/>
  <c r="AV3779" i="32"/>
  <c r="AU3779" i="32"/>
  <c r="AT3779" i="32"/>
  <c r="AW3778" i="32"/>
  <c r="AV3778" i="32"/>
  <c r="AU3778" i="32"/>
  <c r="AT3778" i="32"/>
  <c r="AW3777" i="32"/>
  <c r="AV3777" i="32"/>
  <c r="AU3777" i="32"/>
  <c r="AT3777" i="32"/>
  <c r="AW6746" i="32"/>
  <c r="AV6746" i="32"/>
  <c r="AU6746" i="32"/>
  <c r="AT6746" i="32"/>
  <c r="AW6745" i="32"/>
  <c r="AV6745" i="32"/>
  <c r="AU6745" i="32"/>
  <c r="AT6745" i="32"/>
  <c r="AW6744" i="32"/>
  <c r="AV6744" i="32"/>
  <c r="AU6744" i="32"/>
  <c r="AT6744" i="32"/>
  <c r="AW6743" i="32"/>
  <c r="AV6743" i="32"/>
  <c r="AU6743" i="32"/>
  <c r="AT6743" i="32"/>
  <c r="AW6820" i="32"/>
  <c r="AV6820" i="32"/>
  <c r="AU6820" i="32"/>
  <c r="AT6820" i="32"/>
  <c r="AW6819" i="32"/>
  <c r="AV6819" i="32"/>
  <c r="AU6819" i="32"/>
  <c r="AT6819" i="32"/>
  <c r="AW6818" i="32"/>
  <c r="AV6818" i="32"/>
  <c r="AU6818" i="32"/>
  <c r="AT6818" i="32"/>
  <c r="AW6817" i="32"/>
  <c r="AV6817" i="32"/>
  <c r="AU6817" i="32"/>
  <c r="AT6817" i="32"/>
  <c r="AW6816" i="32"/>
  <c r="AV6816" i="32"/>
  <c r="AU6816" i="32"/>
  <c r="AT6816" i="32"/>
  <c r="AU6815" i="32"/>
  <c r="AT6815" i="32"/>
  <c r="AW6814" i="32"/>
  <c r="AV6814" i="32"/>
  <c r="AU6814" i="32"/>
  <c r="AT6814" i="32"/>
  <c r="AW6813" i="32"/>
  <c r="AV6813" i="32"/>
  <c r="AU6813" i="32"/>
  <c r="AT6813" i="32"/>
  <c r="AW3349" i="32"/>
  <c r="AV3349" i="32"/>
  <c r="AU3349" i="32"/>
  <c r="AT3349" i="32"/>
  <c r="AW2462" i="32"/>
  <c r="AV2462" i="32"/>
  <c r="AU2462" i="32"/>
  <c r="AT2462" i="32"/>
  <c r="AW2461" i="32"/>
  <c r="AV2461" i="32"/>
  <c r="AU2461" i="32"/>
  <c r="AT2461" i="32"/>
  <c r="AW2460" i="32"/>
  <c r="AV2460" i="32"/>
  <c r="AU2460" i="32"/>
  <c r="AT2460" i="32"/>
  <c r="AW2459" i="32"/>
  <c r="AV2459" i="32"/>
  <c r="AU2459" i="32"/>
  <c r="AT2459" i="32"/>
  <c r="AW2458" i="32"/>
  <c r="AV2458" i="32"/>
  <c r="AU2458" i="32"/>
  <c r="AT2458" i="32"/>
  <c r="AW2457" i="32"/>
  <c r="AV2457" i="32"/>
  <c r="AU2457" i="32"/>
  <c r="AT2457" i="32"/>
  <c r="AW2071" i="32"/>
  <c r="AV2071" i="32"/>
  <c r="AU2071" i="32"/>
  <c r="AT2071" i="32"/>
  <c r="AW2070" i="32"/>
  <c r="AV2070" i="32"/>
  <c r="AU2070" i="32"/>
  <c r="AT2070" i="32"/>
  <c r="AW2069" i="32"/>
  <c r="AV2069" i="32"/>
  <c r="AU2069" i="32"/>
  <c r="AT2069" i="32"/>
  <c r="AW2068" i="32"/>
  <c r="AV2068" i="32"/>
  <c r="AU2068" i="32"/>
  <c r="AT2068" i="32"/>
  <c r="AW2456" i="32"/>
  <c r="AV2456" i="32"/>
  <c r="AU2456" i="32"/>
  <c r="AT2456" i="32"/>
  <c r="AW2455" i="32"/>
  <c r="AV2455" i="32"/>
  <c r="AU2455" i="32"/>
  <c r="AT2455" i="32"/>
  <c r="AW2454" i="32"/>
  <c r="AV2454" i="32"/>
  <c r="AU2454" i="32"/>
  <c r="AT2454" i="32"/>
  <c r="AW2453" i="32"/>
  <c r="AV2453" i="32"/>
  <c r="AU2453" i="32"/>
  <c r="AT2453" i="32"/>
  <c r="AW2452" i="32"/>
  <c r="AV2452" i="32"/>
  <c r="AU2452" i="32"/>
  <c r="AT2452" i="32"/>
  <c r="AW2451" i="32"/>
  <c r="AV2451" i="32"/>
  <c r="AU2451" i="32"/>
  <c r="AT2451" i="32"/>
  <c r="AW2450" i="32"/>
  <c r="AV2450" i="32"/>
  <c r="AU2450" i="32"/>
  <c r="AT2450" i="32"/>
  <c r="AW2449" i="32"/>
  <c r="AV2449" i="32"/>
  <c r="AU2449" i="32"/>
  <c r="AT2449" i="32"/>
  <c r="AW2448" i="32"/>
  <c r="AV2448" i="32"/>
  <c r="AU2448" i="32"/>
  <c r="AT2448" i="32"/>
  <c r="AW3348" i="32"/>
  <c r="AV3348" i="32"/>
  <c r="AU3348" i="32"/>
  <c r="AT3348" i="32"/>
  <c r="AW2067" i="32"/>
  <c r="AV2067" i="32"/>
  <c r="AU2067" i="32"/>
  <c r="AT2067" i="32"/>
  <c r="AW2066" i="32"/>
  <c r="AV2066" i="32"/>
  <c r="AU2066" i="32"/>
  <c r="AT2066" i="32"/>
  <c r="AW2065" i="32"/>
  <c r="AV2065" i="32"/>
  <c r="AU2065" i="32"/>
  <c r="AT2065" i="32"/>
  <c r="AW2064" i="32"/>
  <c r="AV2064" i="32"/>
  <c r="AU2064" i="32"/>
  <c r="AT2064" i="32"/>
  <c r="AW2063" i="32"/>
  <c r="AV2063" i="32"/>
  <c r="AU2063" i="32"/>
  <c r="AT2063" i="32"/>
  <c r="AW2062" i="32"/>
  <c r="AV2062" i="32"/>
  <c r="AU2062" i="32"/>
  <c r="AT2062" i="32"/>
  <c r="AW2061" i="32"/>
  <c r="AV2061" i="32"/>
  <c r="AU2061" i="32"/>
  <c r="AT2061" i="32"/>
  <c r="AW2060" i="32"/>
  <c r="AV2060" i="32"/>
  <c r="AU2060" i="32"/>
  <c r="AT2060" i="32"/>
  <c r="AW2059" i="32"/>
  <c r="AV2059" i="32"/>
  <c r="AU2059" i="32"/>
  <c r="AT2059" i="32"/>
  <c r="AW2058" i="32"/>
  <c r="AV2058" i="32"/>
  <c r="AU2058" i="32"/>
  <c r="AT2058" i="32"/>
  <c r="AW2447" i="32"/>
  <c r="AV2447" i="32"/>
  <c r="AU2447" i="32"/>
  <c r="AT2447" i="32"/>
  <c r="AW3347" i="32"/>
  <c r="AV3347" i="32"/>
  <c r="AU3347" i="32"/>
  <c r="AT3347" i="32"/>
  <c r="AW3346" i="32"/>
  <c r="AV3346" i="32"/>
  <c r="AU3346" i="32"/>
  <c r="AT3346" i="32"/>
  <c r="AW2057" i="32"/>
  <c r="AV2057" i="32"/>
  <c r="AU2057" i="32"/>
  <c r="AT2057" i="32"/>
  <c r="AW2056" i="32"/>
  <c r="AV2056" i="32"/>
  <c r="AU2056" i="32"/>
  <c r="AT2056" i="32"/>
  <c r="AW2055" i="32"/>
  <c r="AV2055" i="32"/>
  <c r="AU2055" i="32"/>
  <c r="AT2055" i="32"/>
  <c r="AW2054" i="32"/>
  <c r="AV2054" i="32"/>
  <c r="AU2054" i="32"/>
  <c r="AT2054" i="32"/>
  <c r="AW2053" i="32"/>
  <c r="AV2053" i="32"/>
  <c r="AU2053" i="32"/>
  <c r="AT2053" i="32"/>
  <c r="AW2052" i="32"/>
  <c r="AV2052" i="32"/>
  <c r="AU2052" i="32"/>
  <c r="AT2052" i="32"/>
  <c r="AW2051" i="32"/>
  <c r="AV2051" i="32"/>
  <c r="AU2051" i="32"/>
  <c r="AT2051" i="32"/>
  <c r="AW2050" i="32"/>
  <c r="AV2050" i="32"/>
  <c r="AU2050" i="32"/>
  <c r="AT2050" i="32"/>
  <c r="AW2049" i="32"/>
  <c r="AV2049" i="32"/>
  <c r="AU2049" i="32"/>
  <c r="AT2049" i="32"/>
  <c r="AW2048" i="32"/>
  <c r="AV2048" i="32"/>
  <c r="AU2048" i="32"/>
  <c r="AT2048" i="32"/>
  <c r="AW2047" i="32"/>
  <c r="AV2047" i="32"/>
  <c r="AU2047" i="32"/>
  <c r="AT2047" i="32"/>
  <c r="AW2046" i="32"/>
  <c r="AV2046" i="32"/>
  <c r="AU2046" i="32"/>
  <c r="AT2046" i="32"/>
  <c r="AW2045" i="32"/>
  <c r="AV2045" i="32"/>
  <c r="AU2045" i="32"/>
  <c r="AT2045" i="32"/>
  <c r="AW2044" i="32"/>
  <c r="AV2044" i="32"/>
  <c r="AU2044" i="32"/>
  <c r="AT2044" i="32"/>
  <c r="AW2043" i="32"/>
  <c r="AV2043" i="32"/>
  <c r="AU2043" i="32"/>
  <c r="AT2043" i="32"/>
  <c r="AW2042" i="32"/>
  <c r="AV2042" i="32"/>
  <c r="AU2042" i="32"/>
  <c r="AT2042" i="32"/>
  <c r="AW2041" i="32"/>
  <c r="AV2041" i="32"/>
  <c r="AU2041" i="32"/>
  <c r="AT2041" i="32"/>
  <c r="AW2040" i="32"/>
  <c r="AV2040" i="32"/>
  <c r="AU2040" i="32"/>
  <c r="AT2040" i="32"/>
  <c r="AW2039" i="32"/>
  <c r="AV2039" i="32"/>
  <c r="AU2039" i="32"/>
  <c r="AT2039" i="32"/>
  <c r="AW2038" i="32"/>
  <c r="AV2038" i="32"/>
  <c r="AU2038" i="32"/>
  <c r="AT2038" i="32"/>
  <c r="AW2037" i="32"/>
  <c r="AV2037" i="32"/>
  <c r="AU2037" i="32"/>
  <c r="AT2037" i="32"/>
  <c r="AW2036" i="32"/>
  <c r="AV2036" i="32"/>
  <c r="AU2036" i="32"/>
  <c r="AT2036" i="32"/>
  <c r="AW2035" i="32"/>
  <c r="AV2035" i="32"/>
  <c r="AU2035" i="32"/>
  <c r="AT2035" i="32"/>
  <c r="AW2034" i="32"/>
  <c r="AV2034" i="32"/>
  <c r="AU2034" i="32"/>
  <c r="AT2034" i="32"/>
  <c r="AW2446" i="32"/>
  <c r="AV2446" i="32"/>
  <c r="AU2446" i="32"/>
  <c r="AT2446" i="32"/>
  <c r="AW2445" i="32"/>
  <c r="AV2445" i="32"/>
  <c r="AU2445" i="32"/>
  <c r="AT2445" i="32"/>
  <c r="AW2444" i="32"/>
  <c r="AV2444" i="32"/>
  <c r="AU2444" i="32"/>
  <c r="AT2444" i="32"/>
  <c r="AW2443" i="32"/>
  <c r="AV2443" i="32"/>
  <c r="AU2443" i="32"/>
  <c r="AT2443" i="32"/>
  <c r="AW3345" i="32"/>
  <c r="AV3345" i="32"/>
  <c r="AU3345" i="32"/>
  <c r="AT3345" i="32"/>
  <c r="AW3344" i="32"/>
  <c r="AV3344" i="32"/>
  <c r="AU3344" i="32"/>
  <c r="AT3344" i="32"/>
  <c r="AW3343" i="32"/>
  <c r="AV3343" i="32"/>
  <c r="AU3343" i="32"/>
  <c r="AT3343" i="32"/>
  <c r="AW3342" i="32"/>
  <c r="AV3342" i="32"/>
  <c r="AU3342" i="32"/>
  <c r="AT3342" i="32"/>
  <c r="AW3341" i="32"/>
  <c r="AV3341" i="32"/>
  <c r="AU3341" i="32"/>
  <c r="AT3341" i="32"/>
  <c r="AW3340" i="32"/>
  <c r="AV3340" i="32"/>
  <c r="AU3340" i="32"/>
  <c r="AT3340" i="32"/>
  <c r="AW3339" i="32"/>
  <c r="AV3339" i="32"/>
  <c r="AU3339" i="32"/>
  <c r="AT3339" i="32"/>
  <c r="AW3338" i="32"/>
  <c r="AV3338" i="32"/>
  <c r="AU3338" i="32"/>
  <c r="AT3338" i="32"/>
  <c r="AW3337" i="32"/>
  <c r="AV3337" i="32"/>
  <c r="AU3337" i="32"/>
  <c r="AT3337" i="32"/>
  <c r="AW3336" i="32"/>
  <c r="AV3336" i="32"/>
  <c r="AU3336" i="32"/>
  <c r="AT3336" i="32"/>
  <c r="AW3335" i="32"/>
  <c r="AV3335" i="32"/>
  <c r="AU3335" i="32"/>
  <c r="AT3335" i="32"/>
  <c r="AW3334" i="32"/>
  <c r="AV3334" i="32"/>
  <c r="AU3334" i="32"/>
  <c r="AT3334" i="32"/>
  <c r="AW3333" i="32"/>
  <c r="AV3333" i="32"/>
  <c r="AU3333" i="32"/>
  <c r="AT3333" i="32"/>
  <c r="AW3332" i="32"/>
  <c r="AV3332" i="32"/>
  <c r="AU3332" i="32"/>
  <c r="AT3332" i="32"/>
  <c r="AW3331" i="32"/>
  <c r="AV3331" i="32"/>
  <c r="AU3331" i="32"/>
  <c r="AT3331" i="32"/>
  <c r="AW3330" i="32"/>
  <c r="AV3330" i="32"/>
  <c r="AU3330" i="32"/>
  <c r="AT3330" i="32"/>
  <c r="AW3329" i="32"/>
  <c r="AV3329" i="32"/>
  <c r="AU3329" i="32"/>
  <c r="AT3329" i="32"/>
  <c r="AW3328" i="32"/>
  <c r="AV3328" i="32"/>
  <c r="AU3328" i="32"/>
  <c r="AT3328" i="32"/>
  <c r="AW3327" i="32"/>
  <c r="AV3327" i="32"/>
  <c r="AU3327" i="32"/>
  <c r="AT3327" i="32"/>
  <c r="AW3326" i="32"/>
  <c r="AV3326" i="32"/>
  <c r="AU3326" i="32"/>
  <c r="AT3326" i="32"/>
  <c r="AW3325" i="32"/>
  <c r="AV3325" i="32"/>
  <c r="AU3325" i="32"/>
  <c r="AT3325" i="32"/>
  <c r="AW3324" i="32"/>
  <c r="AV3324" i="32"/>
  <c r="AU3324" i="32"/>
  <c r="AT3324" i="32"/>
  <c r="AW3323" i="32"/>
  <c r="AV3323" i="32"/>
  <c r="AU3323" i="32"/>
  <c r="AT3323" i="32"/>
  <c r="AW3322" i="32"/>
  <c r="AV3322" i="32"/>
  <c r="AU3322" i="32"/>
  <c r="AT3322" i="32"/>
  <c r="AW3321" i="32"/>
  <c r="AV3321" i="32"/>
  <c r="AU3321" i="32"/>
  <c r="AT3321" i="32"/>
  <c r="AW3320" i="32"/>
  <c r="AV3320" i="32"/>
  <c r="AU3320" i="32"/>
  <c r="AT3320" i="32"/>
  <c r="AW3319" i="32"/>
  <c r="AV3319" i="32"/>
  <c r="AU3319" i="32"/>
  <c r="AT3319" i="32"/>
  <c r="AW3318" i="32"/>
  <c r="AV3318" i="32"/>
  <c r="AU3318" i="32"/>
  <c r="AT3318" i="32"/>
  <c r="AW3317" i="32"/>
  <c r="AV3317" i="32"/>
  <c r="AU3317" i="32"/>
  <c r="AT3317" i="32"/>
  <c r="AW3316" i="32"/>
  <c r="AV3316" i="32"/>
  <c r="AU3316" i="32"/>
  <c r="AT3316" i="32"/>
  <c r="AW3315" i="32"/>
  <c r="AV3315" i="32"/>
  <c r="AU3315" i="32"/>
  <c r="AT3315" i="32"/>
  <c r="AW3314" i="32"/>
  <c r="AV3314" i="32"/>
  <c r="AU3314" i="32"/>
  <c r="AT3314" i="32"/>
  <c r="AW3313" i="32"/>
  <c r="AV3313" i="32"/>
  <c r="AU3313" i="32"/>
  <c r="AT3313" i="32"/>
  <c r="AW3312" i="32"/>
  <c r="AV3312" i="32"/>
  <c r="AU3312" i="32"/>
  <c r="AT3312" i="32"/>
  <c r="AW3311" i="32"/>
  <c r="AV3311" i="32"/>
  <c r="AU3311" i="32"/>
  <c r="AT3311" i="32"/>
  <c r="AW3310" i="32"/>
  <c r="AV3310" i="32"/>
  <c r="AU3310" i="32"/>
  <c r="AT3310" i="32"/>
  <c r="AW3309" i="32"/>
  <c r="AV3309" i="32"/>
  <c r="AU3309" i="32"/>
  <c r="AT3309" i="32"/>
  <c r="AW3308" i="32"/>
  <c r="AV3308" i="32"/>
  <c r="AU3308" i="32"/>
  <c r="AT3308" i="32"/>
  <c r="AW3307" i="32"/>
  <c r="AV3307" i="32"/>
  <c r="AU3307" i="32"/>
  <c r="AT3307" i="32"/>
  <c r="AW3306" i="32"/>
  <c r="AV3306" i="32"/>
  <c r="AU3306" i="32"/>
  <c r="AT3306" i="32"/>
  <c r="AW3305" i="32"/>
  <c r="AV3305" i="32"/>
  <c r="AU3305" i="32"/>
  <c r="AT3305" i="32"/>
  <c r="AW3304" i="32"/>
  <c r="AV3304" i="32"/>
  <c r="AU3304" i="32"/>
  <c r="AT3304" i="32"/>
  <c r="AW3303" i="32"/>
  <c r="AV3303" i="32"/>
  <c r="AU3303" i="32"/>
  <c r="AT3303" i="32"/>
  <c r="AW3302" i="32"/>
  <c r="AV3302" i="32"/>
  <c r="AU3302" i="32"/>
  <c r="AT3302" i="32"/>
  <c r="AW3301" i="32"/>
  <c r="AV3301" i="32"/>
  <c r="AU3301" i="32"/>
  <c r="AT3301" i="32"/>
  <c r="AW3300" i="32"/>
  <c r="AV3300" i="32"/>
  <c r="AU3300" i="32"/>
  <c r="AT3300" i="32"/>
  <c r="AW3299" i="32"/>
  <c r="AV3299" i="32"/>
  <c r="AU3299" i="32"/>
  <c r="AT3299" i="32"/>
  <c r="AW3298" i="32"/>
  <c r="AV3298" i="32"/>
  <c r="AU3298" i="32"/>
  <c r="AT3298" i="32"/>
  <c r="AW3297" i="32"/>
  <c r="AV3297" i="32"/>
  <c r="AU3297" i="32"/>
  <c r="AT3297" i="32"/>
  <c r="AW3296" i="32"/>
  <c r="AV3296" i="32"/>
  <c r="AU3296" i="32"/>
  <c r="AT3296" i="32"/>
  <c r="AW3295" i="32"/>
  <c r="AV3295" i="32"/>
  <c r="AU3295" i="32"/>
  <c r="AT3295" i="32"/>
  <c r="AW3294" i="32"/>
  <c r="AV3294" i="32"/>
  <c r="AU3294" i="32"/>
  <c r="AT3294" i="32"/>
  <c r="AW3293" i="32"/>
  <c r="AV3293" i="32"/>
  <c r="AU3293" i="32"/>
  <c r="AT3293" i="32"/>
  <c r="AW3292" i="32"/>
  <c r="AV3292" i="32"/>
  <c r="AU3292" i="32"/>
  <c r="AT3292" i="32"/>
  <c r="AW3291" i="32"/>
  <c r="AV3291" i="32"/>
  <c r="AU3291" i="32"/>
  <c r="AT3291" i="32"/>
  <c r="AW3290" i="32"/>
  <c r="AV3290" i="32"/>
  <c r="AU3290" i="32"/>
  <c r="AT3290" i="32"/>
  <c r="AW3289" i="32"/>
  <c r="AV3289" i="32"/>
  <c r="AU3289" i="32"/>
  <c r="AT3289" i="32"/>
  <c r="AW3288" i="32"/>
  <c r="AV3288" i="32"/>
  <c r="AU3288" i="32"/>
  <c r="AT3288" i="32"/>
  <c r="AW3287" i="32"/>
  <c r="AV3287" i="32"/>
  <c r="AU3287" i="32"/>
  <c r="AT3287" i="32"/>
  <c r="AW3286" i="32"/>
  <c r="AV3286" i="32"/>
  <c r="AU3286" i="32"/>
  <c r="AT3286" i="32"/>
  <c r="AW3285" i="32"/>
  <c r="AV3285" i="32"/>
  <c r="AU3285" i="32"/>
  <c r="AT3285" i="32"/>
  <c r="AW3284" i="32"/>
  <c r="AV3284" i="32"/>
  <c r="AU3284" i="32"/>
  <c r="AT3284" i="32"/>
  <c r="AW3283" i="32"/>
  <c r="AV3283" i="32"/>
  <c r="AU3283" i="32"/>
  <c r="AT3283" i="32"/>
  <c r="AW3282" i="32"/>
  <c r="AV3282" i="32"/>
  <c r="AU3282" i="32"/>
  <c r="AT3282" i="32"/>
  <c r="AW3281" i="32"/>
  <c r="AV3281" i="32"/>
  <c r="AU3281" i="32"/>
  <c r="AT3281" i="32"/>
  <c r="AW3280" i="32"/>
  <c r="AV3280" i="32"/>
  <c r="AU3280" i="32"/>
  <c r="AT3280" i="32"/>
  <c r="AW3279" i="32"/>
  <c r="AV3279" i="32"/>
  <c r="AU3279" i="32"/>
  <c r="AT3279" i="32"/>
  <c r="AW3278" i="32"/>
  <c r="AV3278" i="32"/>
  <c r="AU3278" i="32"/>
  <c r="AT3278" i="32"/>
  <c r="AW3277" i="32"/>
  <c r="AV3277" i="32"/>
  <c r="AU3277" i="32"/>
  <c r="AT3277" i="32"/>
  <c r="AW3276" i="32"/>
  <c r="AV3276" i="32"/>
  <c r="AU3276" i="32"/>
  <c r="AT3276" i="32"/>
  <c r="AW3275" i="32"/>
  <c r="AV3275" i="32"/>
  <c r="AU3275" i="32"/>
  <c r="AT3275" i="32"/>
  <c r="AW3274" i="32"/>
  <c r="AV3274" i="32"/>
  <c r="AU3274" i="32"/>
  <c r="AT3274" i="32"/>
  <c r="AW3273" i="32"/>
  <c r="AV3273" i="32"/>
  <c r="AU3273" i="32"/>
  <c r="AT3273" i="32"/>
  <c r="AW3272" i="32"/>
  <c r="AV3272" i="32"/>
  <c r="AU3272" i="32"/>
  <c r="AT3272" i="32"/>
  <c r="AW3271" i="32"/>
  <c r="AV3271" i="32"/>
  <c r="AU3271" i="32"/>
  <c r="AT3271" i="32"/>
  <c r="AW3270" i="32"/>
  <c r="AV3270" i="32"/>
  <c r="AU3270" i="32"/>
  <c r="AT3270" i="32"/>
  <c r="AW3269" i="32"/>
  <c r="AV3269" i="32"/>
  <c r="AU3269" i="32"/>
  <c r="AT3269" i="32"/>
  <c r="AW2033" i="32"/>
  <c r="AV2033" i="32"/>
  <c r="AU2033" i="32"/>
  <c r="AT2033" i="32"/>
  <c r="AW3268" i="32"/>
  <c r="AV3268" i="32"/>
  <c r="AU3268" i="32"/>
  <c r="AT3268" i="32"/>
  <c r="AW2032" i="32"/>
  <c r="AV2032" i="32"/>
  <c r="AU2032" i="32"/>
  <c r="AT2032" i="32"/>
  <c r="AW3267" i="32"/>
  <c r="AV3267" i="32"/>
  <c r="AU3267" i="32"/>
  <c r="AT3267" i="32"/>
  <c r="AW3266" i="32"/>
  <c r="AV3266" i="32"/>
  <c r="AU3266" i="32"/>
  <c r="AT3266" i="32"/>
  <c r="AW3265" i="32"/>
  <c r="AV3265" i="32"/>
  <c r="AU3265" i="32"/>
  <c r="AT3265" i="32"/>
  <c r="AW3264" i="32"/>
  <c r="AV3264" i="32"/>
  <c r="AU3264" i="32"/>
  <c r="AT3264" i="32"/>
  <c r="AW3263" i="32"/>
  <c r="AV3263" i="32"/>
  <c r="AU3263" i="32"/>
  <c r="AT3263" i="32"/>
  <c r="AW3262" i="32"/>
  <c r="AV3262" i="32"/>
  <c r="AU3262" i="32"/>
  <c r="AT3262" i="32"/>
  <c r="AW3261" i="32"/>
  <c r="AV3261" i="32"/>
  <c r="AU3261" i="32"/>
  <c r="AT3261" i="32"/>
  <c r="AW3260" i="32"/>
  <c r="AV3260" i="32"/>
  <c r="AU3260" i="32"/>
  <c r="AT3260" i="32"/>
  <c r="AW3259" i="32"/>
  <c r="AV3259" i="32"/>
  <c r="AU3259" i="32"/>
  <c r="AT3259" i="32"/>
  <c r="AW3258" i="32"/>
  <c r="AV3258" i="32"/>
  <c r="AU3258" i="32"/>
  <c r="AT3258" i="32"/>
  <c r="AW3257" i="32"/>
  <c r="AV3257" i="32"/>
  <c r="AU3257" i="32"/>
  <c r="AT3257" i="32"/>
  <c r="AW3256" i="32"/>
  <c r="AV3256" i="32"/>
  <c r="AU3256" i="32"/>
  <c r="AT3256" i="32"/>
  <c r="AW3255" i="32"/>
  <c r="AV3255" i="32"/>
  <c r="AU3255" i="32"/>
  <c r="AT3255" i="32"/>
  <c r="AW3254" i="32"/>
  <c r="AV3254" i="32"/>
  <c r="AU3254" i="32"/>
  <c r="AT3254" i="32"/>
  <c r="AW3253" i="32"/>
  <c r="AV3253" i="32"/>
  <c r="AU3253" i="32"/>
  <c r="AT3253" i="32"/>
  <c r="AW3252" i="32"/>
  <c r="AV3252" i="32"/>
  <c r="AU3252" i="32"/>
  <c r="AT3252" i="32"/>
  <c r="AW3251" i="32"/>
  <c r="AV3251" i="32"/>
  <c r="AU3251" i="32"/>
  <c r="AT3251" i="32"/>
  <c r="AW3250" i="32"/>
  <c r="AV3250" i="32"/>
  <c r="AU3250" i="32"/>
  <c r="AT3250" i="32"/>
  <c r="AW3249" i="32"/>
  <c r="AV3249" i="32"/>
  <c r="AU3249" i="32"/>
  <c r="AT3249" i="32"/>
  <c r="AW3248" i="32"/>
  <c r="AV3248" i="32"/>
  <c r="AU3248" i="32"/>
  <c r="AT3248" i="32"/>
  <c r="AW3247" i="32"/>
  <c r="AV3247" i="32"/>
  <c r="AU3247" i="32"/>
  <c r="AT3247" i="32"/>
  <c r="AW3246" i="32"/>
  <c r="AV3246" i="32"/>
  <c r="AU3246" i="32"/>
  <c r="AT3246" i="32"/>
  <c r="AW3245" i="32"/>
  <c r="AV3245" i="32"/>
  <c r="AU3245" i="32"/>
  <c r="AT3245" i="32"/>
  <c r="AW3244" i="32"/>
  <c r="AV3244" i="32"/>
  <c r="AU3244" i="32"/>
  <c r="AT3244" i="32"/>
  <c r="AW3243" i="32"/>
  <c r="AV3243" i="32"/>
  <c r="AU3243" i="32"/>
  <c r="AT3243" i="32"/>
  <c r="AW3242" i="32"/>
  <c r="AV3242" i="32"/>
  <c r="AU3242" i="32"/>
  <c r="AT3242" i="32"/>
  <c r="AW3241" i="32"/>
  <c r="AV3241" i="32"/>
  <c r="AU3241" i="32"/>
  <c r="AT3241" i="32"/>
  <c r="AW2031" i="32"/>
  <c r="AV2031" i="32"/>
  <c r="AU2031" i="32"/>
  <c r="AT2031" i="32"/>
  <c r="AW3240" i="32"/>
  <c r="AV3240" i="32"/>
  <c r="AU3240" i="32"/>
  <c r="AT3240" i="32"/>
  <c r="AW3239" i="32"/>
  <c r="AV3239" i="32"/>
  <c r="AU3239" i="32"/>
  <c r="AT3239" i="32"/>
  <c r="AW3238" i="32"/>
  <c r="AV3238" i="32"/>
  <c r="AU3238" i="32"/>
  <c r="AT3238" i="32"/>
  <c r="AW3237" i="32"/>
  <c r="AV3237" i="32"/>
  <c r="AU3237" i="32"/>
  <c r="AT3237" i="32"/>
  <c r="AW3236" i="32"/>
  <c r="AV3236" i="32"/>
  <c r="AU3236" i="32"/>
  <c r="AT3236" i="32"/>
  <c r="AW3235" i="32"/>
  <c r="AV3235" i="32"/>
  <c r="AU3235" i="32"/>
  <c r="AT3235" i="32"/>
  <c r="AW3234" i="32"/>
  <c r="AV3234" i="32"/>
  <c r="AU3234" i="32"/>
  <c r="AT3234" i="32"/>
  <c r="AW3233" i="32"/>
  <c r="AV3233" i="32"/>
  <c r="AU3233" i="32"/>
  <c r="AT3233" i="32"/>
  <c r="AW3232" i="32"/>
  <c r="AV3232" i="32"/>
  <c r="AU3232" i="32"/>
  <c r="AT3232" i="32"/>
  <c r="AW3231" i="32"/>
  <c r="AV3231" i="32"/>
  <c r="AU3231" i="32"/>
  <c r="AT3231" i="32"/>
  <c r="AW3230" i="32"/>
  <c r="AV3230" i="32"/>
  <c r="AU3230" i="32"/>
  <c r="AT3230" i="32"/>
  <c r="AW3229" i="32"/>
  <c r="AV3229" i="32"/>
  <c r="AU3229" i="32"/>
  <c r="AT3229" i="32"/>
  <c r="AW3228" i="32"/>
  <c r="AV3228" i="32"/>
  <c r="AU3228" i="32"/>
  <c r="AT3228" i="32"/>
  <c r="AW3227" i="32"/>
  <c r="AV3227" i="32"/>
  <c r="AU3227" i="32"/>
  <c r="AT3227" i="32"/>
  <c r="AW3226" i="32"/>
  <c r="AV3226" i="32"/>
  <c r="AU3226" i="32"/>
  <c r="AT3226" i="32"/>
  <c r="AW3225" i="32"/>
  <c r="AV3225" i="32"/>
  <c r="AU3225" i="32"/>
  <c r="AT3225" i="32"/>
  <c r="AW3224" i="32"/>
  <c r="AV3224" i="32"/>
  <c r="AU3224" i="32"/>
  <c r="AT3224" i="32"/>
  <c r="AW3223" i="32"/>
  <c r="AV3223" i="32"/>
  <c r="AU3223" i="32"/>
  <c r="AT3223" i="32"/>
  <c r="AW3222" i="32"/>
  <c r="AV3222" i="32"/>
  <c r="AU3222" i="32"/>
  <c r="AT3222" i="32"/>
  <c r="AW3221" i="32"/>
  <c r="AV3221" i="32"/>
  <c r="AU3221" i="32"/>
  <c r="AT3221" i="32"/>
  <c r="AW3220" i="32"/>
  <c r="AV3220" i="32"/>
  <c r="AU3220" i="32"/>
  <c r="AT3220" i="32"/>
  <c r="AW3219" i="32"/>
  <c r="AV3219" i="32"/>
  <c r="AU3219" i="32"/>
  <c r="AT3219" i="32"/>
  <c r="AW3218" i="32"/>
  <c r="AV3218" i="32"/>
  <c r="AU3218" i="32"/>
  <c r="AT3218" i="32"/>
  <c r="AW3217" i="32"/>
  <c r="AV3217" i="32"/>
  <c r="AU3217" i="32"/>
  <c r="AT3217" i="32"/>
  <c r="AW3216" i="32"/>
  <c r="AV3216" i="32"/>
  <c r="AU3216" i="32"/>
  <c r="AT3216" i="32"/>
  <c r="AW3215" i="32"/>
  <c r="AV3215" i="32"/>
  <c r="AU3215" i="32"/>
  <c r="AT3215" i="32"/>
  <c r="AW3214" i="32"/>
  <c r="AV3214" i="32"/>
  <c r="AU3214" i="32"/>
  <c r="AT3214" i="32"/>
  <c r="AW3213" i="32"/>
  <c r="AV3213" i="32"/>
  <c r="AU3213" i="32"/>
  <c r="AT3213" i="32"/>
  <c r="AW3212" i="32"/>
  <c r="AV3212" i="32"/>
  <c r="AU3212" i="32"/>
  <c r="AT3212" i="32"/>
  <c r="AW2030" i="32"/>
  <c r="AV2030" i="32"/>
  <c r="AU2030" i="32"/>
  <c r="AT2030" i="32"/>
  <c r="AW3211" i="32"/>
  <c r="AV3211" i="32"/>
  <c r="AU3211" i="32"/>
  <c r="AT3211" i="32"/>
  <c r="AW3210" i="32"/>
  <c r="AV3210" i="32"/>
  <c r="AU3210" i="32"/>
  <c r="AT3210" i="32"/>
  <c r="AW3209" i="32"/>
  <c r="AV3209" i="32"/>
  <c r="AU3209" i="32"/>
  <c r="AT3209" i="32"/>
  <c r="AW2029" i="32"/>
  <c r="AV2029" i="32"/>
  <c r="AU2029" i="32"/>
  <c r="AT2029" i="32"/>
  <c r="AW3208" i="32"/>
  <c r="AV3208" i="32"/>
  <c r="AU3208" i="32"/>
  <c r="AT3208" i="32"/>
  <c r="AW3207" i="32"/>
  <c r="AV3207" i="32"/>
  <c r="AU3207" i="32"/>
  <c r="AT3207" i="32"/>
  <c r="AW3206" i="32"/>
  <c r="AV3206" i="32"/>
  <c r="AU3206" i="32"/>
  <c r="AT3206" i="32"/>
  <c r="AW2028" i="32"/>
  <c r="AV2028" i="32"/>
  <c r="AU2028" i="32"/>
  <c r="AT2028" i="32"/>
  <c r="AW3205" i="32"/>
  <c r="AV3205" i="32"/>
  <c r="AU3205" i="32"/>
  <c r="AT3205" i="32"/>
  <c r="AW3204" i="32"/>
  <c r="AV3204" i="32"/>
  <c r="AU3204" i="32"/>
  <c r="AT3204" i="32"/>
  <c r="AW3203" i="32"/>
  <c r="AV3203" i="32"/>
  <c r="AU3203" i="32"/>
  <c r="AT3203" i="32"/>
  <c r="AW3202" i="32"/>
  <c r="AV3202" i="32"/>
  <c r="AU3202" i="32"/>
  <c r="AT3202" i="32"/>
  <c r="AW2027" i="32"/>
  <c r="AV2027" i="32"/>
  <c r="AU2027" i="32"/>
  <c r="AT2027" i="32"/>
  <c r="AW2472" i="32"/>
  <c r="AV2472" i="32"/>
  <c r="AU2472" i="32"/>
  <c r="AT2472" i="32"/>
  <c r="AW3201" i="32"/>
  <c r="AV3201" i="32"/>
  <c r="AU3201" i="32"/>
  <c r="AT3201" i="32"/>
  <c r="AW3200" i="32"/>
  <c r="AV3200" i="32"/>
  <c r="AU3200" i="32"/>
  <c r="AT3200" i="32"/>
  <c r="AW3199" i="32"/>
  <c r="AV3199" i="32"/>
  <c r="AU3199" i="32"/>
  <c r="AT3199" i="32"/>
  <c r="AW3198" i="32"/>
  <c r="AV3198" i="32"/>
  <c r="AU3198" i="32"/>
  <c r="AT3198" i="32"/>
  <c r="AW3197" i="32"/>
  <c r="AV3197" i="32"/>
  <c r="AU3197" i="32"/>
  <c r="AT3197" i="32"/>
  <c r="AW3196" i="32"/>
  <c r="AV3196" i="32"/>
  <c r="AU3196" i="32"/>
  <c r="AT3196" i="32"/>
  <c r="AW3195" i="32"/>
  <c r="AV3195" i="32"/>
  <c r="AU3195" i="32"/>
  <c r="AT3195" i="32"/>
  <c r="AW3194" i="32"/>
  <c r="AV3194" i="32"/>
  <c r="AU3194" i="32"/>
  <c r="AT3194" i="32"/>
  <c r="AW3193" i="32"/>
  <c r="AV3193" i="32"/>
  <c r="AU3193" i="32"/>
  <c r="AT3193" i="32"/>
  <c r="AW2026" i="32"/>
  <c r="AV2026" i="32"/>
  <c r="AU2026" i="32"/>
  <c r="AT2026" i="32"/>
  <c r="AW2471" i="32"/>
  <c r="AV2471" i="32"/>
  <c r="AU2471" i="32"/>
  <c r="AT2471" i="32"/>
  <c r="AW3192" i="32"/>
  <c r="AV3192" i="32"/>
  <c r="AU3192" i="32"/>
  <c r="AT3192" i="32"/>
  <c r="AW2025" i="32"/>
  <c r="AV2025" i="32"/>
  <c r="AU2025" i="32"/>
  <c r="AT2025" i="32"/>
  <c r="AW3191" i="32"/>
  <c r="AV3191" i="32"/>
  <c r="AU3191" i="32"/>
  <c r="AT3191" i="32"/>
  <c r="AW3190" i="32"/>
  <c r="AV3190" i="32"/>
  <c r="AU3190" i="32"/>
  <c r="AT3190" i="32"/>
  <c r="AW3189" i="32"/>
  <c r="AV3189" i="32"/>
  <c r="AU3189" i="32"/>
  <c r="AT3189" i="32"/>
  <c r="AW3188" i="32"/>
  <c r="AV3188" i="32"/>
  <c r="AU3188" i="32"/>
  <c r="AT3188" i="32"/>
  <c r="AW3187" i="32"/>
  <c r="AV3187" i="32"/>
  <c r="AU3187" i="32"/>
  <c r="AT3187" i="32"/>
  <c r="AW3186" i="32"/>
  <c r="AV3186" i="32"/>
  <c r="AU3186" i="32"/>
  <c r="AT3186" i="32"/>
  <c r="AW3185" i="32"/>
  <c r="AV3185" i="32"/>
  <c r="AU3185" i="32"/>
  <c r="AT3185" i="32"/>
  <c r="AW3184" i="32"/>
  <c r="AV3184" i="32"/>
  <c r="AU3184" i="32"/>
  <c r="AT3184" i="32"/>
  <c r="AW3183" i="32"/>
  <c r="AV3183" i="32"/>
  <c r="AU3183" i="32"/>
  <c r="AT3183" i="32"/>
  <c r="AW3182" i="32"/>
  <c r="AV3182" i="32"/>
  <c r="AU3182" i="32"/>
  <c r="AT3182" i="32"/>
  <c r="AW3181" i="32"/>
  <c r="AV3181" i="32"/>
  <c r="AU3181" i="32"/>
  <c r="AT3181" i="32"/>
  <c r="AW3180" i="32"/>
  <c r="AV3180" i="32"/>
  <c r="AU3180" i="32"/>
  <c r="AT3180" i="32"/>
  <c r="AW3179" i="32"/>
  <c r="AV3179" i="32"/>
  <c r="AU3179" i="32"/>
  <c r="AT3179" i="32"/>
  <c r="AW2024" i="32"/>
  <c r="AV2024" i="32"/>
  <c r="AU2024" i="32"/>
  <c r="AT2024" i="32"/>
  <c r="AW3178" i="32"/>
  <c r="AV3178" i="32"/>
  <c r="AU3178" i="32"/>
  <c r="AT3178" i="32"/>
  <c r="AW3177" i="32"/>
  <c r="AV3177" i="32"/>
  <c r="AU3177" i="32"/>
  <c r="AT3177" i="32"/>
  <c r="AW3176" i="32"/>
  <c r="AV3176" i="32"/>
  <c r="AU3176" i="32"/>
  <c r="AT3176" i="32"/>
  <c r="AW3175" i="32"/>
  <c r="AV3175" i="32"/>
  <c r="AU3175" i="32"/>
  <c r="AT3175" i="32"/>
  <c r="AW3174" i="32"/>
  <c r="AV3174" i="32"/>
  <c r="AU3174" i="32"/>
  <c r="AT3174" i="32"/>
  <c r="AW2023" i="32"/>
  <c r="AV2023" i="32"/>
  <c r="AU2023" i="32"/>
  <c r="AT2023" i="32"/>
  <c r="AW3173" i="32"/>
  <c r="AV3173" i="32"/>
  <c r="AU3173" i="32"/>
  <c r="AT3173" i="32"/>
  <c r="AW3172" i="32"/>
  <c r="AV3172" i="32"/>
  <c r="AU3172" i="32"/>
  <c r="AT3172" i="32"/>
  <c r="AW3171" i="32"/>
  <c r="AV3171" i="32"/>
  <c r="AU3171" i="32"/>
  <c r="AT3171" i="32"/>
  <c r="AW3170" i="32"/>
  <c r="AV3170" i="32"/>
  <c r="AU3170" i="32"/>
  <c r="AT3170" i="32"/>
  <c r="AW3169" i="32"/>
  <c r="AV3169" i="32"/>
  <c r="AU3169" i="32"/>
  <c r="AT3169" i="32"/>
  <c r="AW3168" i="32"/>
  <c r="AV3168" i="32"/>
  <c r="AU3168" i="32"/>
  <c r="AT3168" i="32"/>
  <c r="AW3167" i="32"/>
  <c r="AV3167" i="32"/>
  <c r="AU3167" i="32"/>
  <c r="AT3167" i="32"/>
  <c r="AW3166" i="32"/>
  <c r="AV3166" i="32"/>
  <c r="AU3166" i="32"/>
  <c r="AT3166" i="32"/>
  <c r="AW3165" i="32"/>
  <c r="AV3165" i="32"/>
  <c r="AU3165" i="32"/>
  <c r="AT3165" i="32"/>
  <c r="AW3164" i="32"/>
  <c r="AV3164" i="32"/>
  <c r="AU3164" i="32"/>
  <c r="AT3164" i="32"/>
  <c r="AW3163" i="32"/>
  <c r="AV3163" i="32"/>
  <c r="AU3163" i="32"/>
  <c r="AT3163" i="32"/>
  <c r="AW3162" i="32"/>
  <c r="AV3162" i="32"/>
  <c r="AU3162" i="32"/>
  <c r="AT3162" i="32"/>
  <c r="AW3161" i="32"/>
  <c r="AV3161" i="32"/>
  <c r="AU3161" i="32"/>
  <c r="AT3161" i="32"/>
  <c r="AW3160" i="32"/>
  <c r="AV3160" i="32"/>
  <c r="AU3160" i="32"/>
  <c r="AT3160" i="32"/>
  <c r="AW3159" i="32"/>
  <c r="AV3159" i="32"/>
  <c r="AU3159" i="32"/>
  <c r="AT3159" i="32"/>
  <c r="AW3158" i="32"/>
  <c r="AV3158" i="32"/>
  <c r="AU3158" i="32"/>
  <c r="AT3158" i="32"/>
  <c r="AW3157" i="32"/>
  <c r="AV3157" i="32"/>
  <c r="AU3157" i="32"/>
  <c r="AT3157" i="32"/>
  <c r="AW2022" i="32"/>
  <c r="AV2022" i="32"/>
  <c r="AU2022" i="32"/>
  <c r="AT2022" i="32"/>
  <c r="AW3156" i="32"/>
  <c r="AV3156" i="32"/>
  <c r="AU3156" i="32"/>
  <c r="AT3156" i="32"/>
  <c r="AW3155" i="32"/>
  <c r="AV3155" i="32"/>
  <c r="AU3155" i="32"/>
  <c r="AT3155" i="32"/>
  <c r="AW3154" i="32"/>
  <c r="AV3154" i="32"/>
  <c r="AU3154" i="32"/>
  <c r="AT3154" i="32"/>
  <c r="AW3153" i="32"/>
  <c r="AV3153" i="32"/>
  <c r="AU3153" i="32"/>
  <c r="AT3153" i="32"/>
  <c r="AW3152" i="32"/>
  <c r="AV3152" i="32"/>
  <c r="AU3152" i="32"/>
  <c r="AT3152" i="32"/>
  <c r="AW3151" i="32"/>
  <c r="AV3151" i="32"/>
  <c r="AU3151" i="32"/>
  <c r="AT3151" i="32"/>
  <c r="AW3150" i="32"/>
  <c r="AV3150" i="32"/>
  <c r="AU3150" i="32"/>
  <c r="AT3150" i="32"/>
  <c r="AW3149" i="32"/>
  <c r="AV3149" i="32"/>
  <c r="AU3149" i="32"/>
  <c r="AT3149" i="32"/>
  <c r="AW3148" i="32"/>
  <c r="AV3148" i="32"/>
  <c r="AU3148" i="32"/>
  <c r="AT3148" i="32"/>
  <c r="AW3147" i="32"/>
  <c r="AV3147" i="32"/>
  <c r="AU3147" i="32"/>
  <c r="AT3147" i="32"/>
  <c r="AW3146" i="32"/>
  <c r="AV3146" i="32"/>
  <c r="AU3146" i="32"/>
  <c r="AT3146" i="32"/>
  <c r="AW2021" i="32"/>
  <c r="AV2021" i="32"/>
  <c r="AU2021" i="32"/>
  <c r="AT2021" i="32"/>
  <c r="AW3145" i="32"/>
  <c r="AV3145" i="32"/>
  <c r="AU3145" i="32"/>
  <c r="AT3145" i="32"/>
  <c r="AW3144" i="32"/>
  <c r="AV3144" i="32"/>
  <c r="AU3144" i="32"/>
  <c r="AT3144" i="32"/>
  <c r="AW3143" i="32"/>
  <c r="AV3143" i="32"/>
  <c r="AU3143" i="32"/>
  <c r="AT3143" i="32"/>
  <c r="AW3142" i="32"/>
  <c r="AV3142" i="32"/>
  <c r="AU3142" i="32"/>
  <c r="AT3142" i="32"/>
  <c r="AW3141" i="32"/>
  <c r="AV3141" i="32"/>
  <c r="AU3141" i="32"/>
  <c r="AT3141" i="32"/>
  <c r="AW3140" i="32"/>
  <c r="AV3140" i="32"/>
  <c r="AU3140" i="32"/>
  <c r="AT3140" i="32"/>
  <c r="AW3139" i="32"/>
  <c r="AV3139" i="32"/>
  <c r="AU3139" i="32"/>
  <c r="AT3139" i="32"/>
  <c r="AW3138" i="32"/>
  <c r="AV3138" i="32"/>
  <c r="AU3138" i="32"/>
  <c r="AT3138" i="32"/>
  <c r="AW3137" i="32"/>
  <c r="AV3137" i="32"/>
  <c r="AU3137" i="32"/>
  <c r="AT3137" i="32"/>
  <c r="AW3136" i="32"/>
  <c r="AV3136" i="32"/>
  <c r="AU3136" i="32"/>
  <c r="AT3136" i="32"/>
  <c r="AW3135" i="32"/>
  <c r="AV3135" i="32"/>
  <c r="AU3135" i="32"/>
  <c r="AT3135" i="32"/>
  <c r="AW3134" i="32"/>
  <c r="AV3134" i="32"/>
  <c r="AU3134" i="32"/>
  <c r="AT3134" i="32"/>
  <c r="AW3133" i="32"/>
  <c r="AV3133" i="32"/>
  <c r="AU3133" i="32"/>
  <c r="AT3133" i="32"/>
  <c r="AW3132" i="32"/>
  <c r="AV3132" i="32"/>
  <c r="AU3132" i="32"/>
  <c r="AT3132" i="32"/>
  <c r="AW3131" i="32"/>
  <c r="AV3131" i="32"/>
  <c r="AU3131" i="32"/>
  <c r="AT3131" i="32"/>
  <c r="AW3130" i="32"/>
  <c r="AV3130" i="32"/>
  <c r="AU3130" i="32"/>
  <c r="AT3130" i="32"/>
  <c r="AW3129" i="32"/>
  <c r="AV3129" i="32"/>
  <c r="AU3129" i="32"/>
  <c r="AT3129" i="32"/>
  <c r="AW3128" i="32"/>
  <c r="AV3128" i="32"/>
  <c r="AU3128" i="32"/>
  <c r="AT3128" i="32"/>
  <c r="AW3127" i="32"/>
  <c r="AV3127" i="32"/>
  <c r="AU3127" i="32"/>
  <c r="AT3127" i="32"/>
  <c r="AW3126" i="32"/>
  <c r="AV3126" i="32"/>
  <c r="AU3126" i="32"/>
  <c r="AT3126" i="32"/>
  <c r="AW3125" i="32"/>
  <c r="AV3125" i="32"/>
  <c r="AU3125" i="32"/>
  <c r="AT3125" i="32"/>
  <c r="AW3124" i="32"/>
  <c r="AV3124" i="32"/>
  <c r="AU3124" i="32"/>
  <c r="AT3124" i="32"/>
  <c r="AW3123" i="32"/>
  <c r="AV3123" i="32"/>
  <c r="AU3123" i="32"/>
  <c r="AT3123" i="32"/>
  <c r="AW3122" i="32"/>
  <c r="AV3122" i="32"/>
  <c r="AU3122" i="32"/>
  <c r="AT3122" i="32"/>
  <c r="AW3121" i="32"/>
  <c r="AV3121" i="32"/>
  <c r="AU3121" i="32"/>
  <c r="AT3121" i="32"/>
  <c r="AW3120" i="32"/>
  <c r="AV3120" i="32"/>
  <c r="AU3120" i="32"/>
  <c r="AT3120" i="32"/>
  <c r="AW3119" i="32"/>
  <c r="AV3119" i="32"/>
  <c r="AU3119" i="32"/>
  <c r="AT3119" i="32"/>
  <c r="AW3118" i="32"/>
  <c r="AV3118" i="32"/>
  <c r="AU3118" i="32"/>
  <c r="AT3118" i="32"/>
  <c r="AW3117" i="32"/>
  <c r="AV3117" i="32"/>
  <c r="AU3117" i="32"/>
  <c r="AT3117" i="32"/>
  <c r="AW3116" i="32"/>
  <c r="AV3116" i="32"/>
  <c r="AU3116" i="32"/>
  <c r="AT3116" i="32"/>
  <c r="AW3115" i="32"/>
  <c r="AV3115" i="32"/>
  <c r="AU3115" i="32"/>
  <c r="AT3115" i="32"/>
  <c r="AW3114" i="32"/>
  <c r="AV3114" i="32"/>
  <c r="AU3114" i="32"/>
  <c r="AT3114" i="32"/>
  <c r="AW3113" i="32"/>
  <c r="AV3113" i="32"/>
  <c r="AU3113" i="32"/>
  <c r="AT3113" i="32"/>
  <c r="AW2020" i="32"/>
  <c r="AV2020" i="32"/>
  <c r="AU2020" i="32"/>
  <c r="AT2020" i="32"/>
  <c r="AW3112" i="32"/>
  <c r="AV3112" i="32"/>
  <c r="AU3112" i="32"/>
  <c r="AT3112" i="32"/>
  <c r="AW3111" i="32"/>
  <c r="AV3111" i="32"/>
  <c r="AU3111" i="32"/>
  <c r="AT3111" i="32"/>
  <c r="AW3110" i="32"/>
  <c r="AV3110" i="32"/>
  <c r="AU3110" i="32"/>
  <c r="AT3110" i="32"/>
  <c r="AW3109" i="32"/>
  <c r="AV3109" i="32"/>
  <c r="AU3109" i="32"/>
  <c r="AT3109" i="32"/>
  <c r="AW3108" i="32"/>
  <c r="AV3108" i="32"/>
  <c r="AU3108" i="32"/>
  <c r="AT3108" i="32"/>
  <c r="AW3107" i="32"/>
  <c r="AV3107" i="32"/>
  <c r="AU3107" i="32"/>
  <c r="AT3107" i="32"/>
  <c r="AW3106" i="32"/>
  <c r="AV3106" i="32"/>
  <c r="AU3106" i="32"/>
  <c r="AT3106" i="32"/>
  <c r="AW3105" i="32"/>
  <c r="AV3105" i="32"/>
  <c r="AU3105" i="32"/>
  <c r="AT3105" i="32"/>
  <c r="AW3104" i="32"/>
  <c r="AV3104" i="32"/>
  <c r="AU3104" i="32"/>
  <c r="AT3104" i="32"/>
  <c r="AW3103" i="32"/>
  <c r="AV3103" i="32"/>
  <c r="AU3103" i="32"/>
  <c r="AT3103" i="32"/>
  <c r="AW3102" i="32"/>
  <c r="AV3102" i="32"/>
  <c r="AU3102" i="32"/>
  <c r="AT3102" i="32"/>
  <c r="AW3101" i="32"/>
  <c r="AV3101" i="32"/>
  <c r="AU3101" i="32"/>
  <c r="AT3101" i="32"/>
  <c r="AW3100" i="32"/>
  <c r="AV3100" i="32"/>
  <c r="AU3100" i="32"/>
  <c r="AT3100" i="32"/>
  <c r="AW3099" i="32"/>
  <c r="AV3099" i="32"/>
  <c r="AU3099" i="32"/>
  <c r="AT3099" i="32"/>
  <c r="AW3098" i="32"/>
  <c r="AV3098" i="32"/>
  <c r="AU3098" i="32"/>
  <c r="AT3098" i="32"/>
  <c r="AW3097" i="32"/>
  <c r="AV3097" i="32"/>
  <c r="AU3097" i="32"/>
  <c r="AT3097" i="32"/>
  <c r="AW3096" i="32"/>
  <c r="AV3096" i="32"/>
  <c r="AU3096" i="32"/>
  <c r="AT3096" i="32"/>
  <c r="AW3095" i="32"/>
  <c r="AV3095" i="32"/>
  <c r="AU3095" i="32"/>
  <c r="AT3095" i="32"/>
  <c r="AW3094" i="32"/>
  <c r="AV3094" i="32"/>
  <c r="AU3094" i="32"/>
  <c r="AT3094" i="32"/>
  <c r="AW3093" i="32"/>
  <c r="AV3093" i="32"/>
  <c r="AU3093" i="32"/>
  <c r="AT3093" i="32"/>
  <c r="AW3092" i="32"/>
  <c r="AV3092" i="32"/>
  <c r="AU3092" i="32"/>
  <c r="AT3092" i="32"/>
  <c r="AW3091" i="32"/>
  <c r="AV3091" i="32"/>
  <c r="AU3091" i="32"/>
  <c r="AT3091" i="32"/>
  <c r="AW3090" i="32"/>
  <c r="AV3090" i="32"/>
  <c r="AU3090" i="32"/>
  <c r="AT3090" i="32"/>
  <c r="AW3089" i="32"/>
  <c r="AV3089" i="32"/>
  <c r="AU3089" i="32"/>
  <c r="AT3089" i="32"/>
  <c r="AW3088" i="32"/>
  <c r="AV3088" i="32"/>
  <c r="AU3088" i="32"/>
  <c r="AT3088" i="32"/>
  <c r="AW3087" i="32"/>
  <c r="AV3087" i="32"/>
  <c r="AU3087" i="32"/>
  <c r="AT3087" i="32"/>
  <c r="AW3086" i="32"/>
  <c r="AV3086" i="32"/>
  <c r="AU3086" i="32"/>
  <c r="AT3086" i="32"/>
  <c r="AW3085" i="32"/>
  <c r="AV3085" i="32"/>
  <c r="AU3085" i="32"/>
  <c r="AT3085" i="32"/>
  <c r="AW3084" i="32"/>
  <c r="AV3084" i="32"/>
  <c r="AU3084" i="32"/>
  <c r="AT3084" i="32"/>
  <c r="AW3083" i="32"/>
  <c r="AV3083" i="32"/>
  <c r="AU3083" i="32"/>
  <c r="AT3083" i="32"/>
  <c r="AW3082" i="32"/>
  <c r="AV3082" i="32"/>
  <c r="AU3082" i="32"/>
  <c r="AT3082" i="32"/>
  <c r="AW3081" i="32"/>
  <c r="AV3081" i="32"/>
  <c r="AU3081" i="32"/>
  <c r="AT3081" i="32"/>
  <c r="AW3080" i="32"/>
  <c r="AV3080" i="32"/>
  <c r="AU3080" i="32"/>
  <c r="AT3080" i="32"/>
  <c r="AW3079" i="32"/>
  <c r="AV3079" i="32"/>
  <c r="AU3079" i="32"/>
  <c r="AT3079" i="32"/>
  <c r="AW3078" i="32"/>
  <c r="AV3078" i="32"/>
  <c r="AU3078" i="32"/>
  <c r="AT3078" i="32"/>
  <c r="AW3077" i="32"/>
  <c r="AV3077" i="32"/>
  <c r="AU3077" i="32"/>
  <c r="AT3077" i="32"/>
  <c r="AW3076" i="32"/>
  <c r="AV3076" i="32"/>
  <c r="AU3076" i="32"/>
  <c r="AT3076" i="32"/>
  <c r="AW3075" i="32"/>
  <c r="AV3075" i="32"/>
  <c r="AU3075" i="32"/>
  <c r="AT3075" i="32"/>
  <c r="AW3074" i="32"/>
  <c r="AV3074" i="32"/>
  <c r="AU3074" i="32"/>
  <c r="AT3074" i="32"/>
  <c r="AW3073" i="32"/>
  <c r="AV3073" i="32"/>
  <c r="AU3073" i="32"/>
  <c r="AT3073" i="32"/>
  <c r="AW3072" i="32"/>
  <c r="AV3072" i="32"/>
  <c r="AU3072" i="32"/>
  <c r="AT3072" i="32"/>
  <c r="AW3071" i="32"/>
  <c r="AV3071" i="32"/>
  <c r="AU3071" i="32"/>
  <c r="AT3071" i="32"/>
  <c r="AW3070" i="32"/>
  <c r="AV3070" i="32"/>
  <c r="AU3070" i="32"/>
  <c r="AT3070" i="32"/>
  <c r="AW3069" i="32"/>
  <c r="AV3069" i="32"/>
  <c r="AU3069" i="32"/>
  <c r="AT3069" i="32"/>
  <c r="AW3068" i="32"/>
  <c r="AV3068" i="32"/>
  <c r="AU3068" i="32"/>
  <c r="AT3068" i="32"/>
  <c r="AW3067" i="32"/>
  <c r="AV3067" i="32"/>
  <c r="AU3067" i="32"/>
  <c r="AT3067" i="32"/>
  <c r="AW3066" i="32"/>
  <c r="AV3066" i="32"/>
  <c r="AU3066" i="32"/>
  <c r="AT3066" i="32"/>
  <c r="AW3065" i="32"/>
  <c r="AV3065" i="32"/>
  <c r="AU3065" i="32"/>
  <c r="AT3065" i="32"/>
  <c r="AW3064" i="32"/>
  <c r="AV3064" i="32"/>
  <c r="AU3064" i="32"/>
  <c r="AT3064" i="32"/>
  <c r="AW3063" i="32"/>
  <c r="AV3063" i="32"/>
  <c r="AU3063" i="32"/>
  <c r="AT3063" i="32"/>
  <c r="AW3062" i="32"/>
  <c r="AV3062" i="32"/>
  <c r="AU3062" i="32"/>
  <c r="AT3062" i="32"/>
  <c r="AW3061" i="32"/>
  <c r="AV3061" i="32"/>
  <c r="AU3061" i="32"/>
  <c r="AT3061" i="32"/>
  <c r="AW3060" i="32"/>
  <c r="AV3060" i="32"/>
  <c r="AU3060" i="32"/>
  <c r="AT3060" i="32"/>
  <c r="AW3059" i="32"/>
  <c r="AV3059" i="32"/>
  <c r="AU3059" i="32"/>
  <c r="AT3059" i="32"/>
  <c r="AW3058" i="32"/>
  <c r="AV3058" i="32"/>
  <c r="AU3058" i="32"/>
  <c r="AT3058" i="32"/>
  <c r="AW3057" i="32"/>
  <c r="AV3057" i="32"/>
  <c r="AU3057" i="32"/>
  <c r="AT3057" i="32"/>
  <c r="AW3056" i="32"/>
  <c r="AV3056" i="32"/>
  <c r="AU3056" i="32"/>
  <c r="AT3056" i="32"/>
  <c r="AW3055" i="32"/>
  <c r="AV3055" i="32"/>
  <c r="AU3055" i="32"/>
  <c r="AT3055" i="32"/>
  <c r="AW3054" i="32"/>
  <c r="AV3054" i="32"/>
  <c r="AU3054" i="32"/>
  <c r="AT3054" i="32"/>
  <c r="AW2019" i="32"/>
  <c r="AV2019" i="32"/>
  <c r="AU2019" i="32"/>
  <c r="AT2019" i="32"/>
  <c r="AW3053" i="32"/>
  <c r="AV3053" i="32"/>
  <c r="AU3053" i="32"/>
  <c r="AT3053" i="32"/>
  <c r="AW3052" i="32"/>
  <c r="AV3052" i="32"/>
  <c r="AU3052" i="32"/>
  <c r="AT3052" i="32"/>
  <c r="AW3051" i="32"/>
  <c r="AV3051" i="32"/>
  <c r="AU3051" i="32"/>
  <c r="AT3051" i="32"/>
  <c r="AW3050" i="32"/>
  <c r="AV3050" i="32"/>
  <c r="AU3050" i="32"/>
  <c r="AT3050" i="32"/>
  <c r="AW3049" i="32"/>
  <c r="AV3049" i="32"/>
  <c r="AU3049" i="32"/>
  <c r="AT3049" i="32"/>
  <c r="AW3048" i="32"/>
  <c r="AV3048" i="32"/>
  <c r="AU3048" i="32"/>
  <c r="AT3048" i="32"/>
  <c r="AW3047" i="32"/>
  <c r="AV3047" i="32"/>
  <c r="AU3047" i="32"/>
  <c r="AT3047" i="32"/>
  <c r="AW3046" i="32"/>
  <c r="AV3046" i="32"/>
  <c r="AU3046" i="32"/>
  <c r="AT3046" i="32"/>
  <c r="AW3045" i="32"/>
  <c r="AV3045" i="32"/>
  <c r="AU3045" i="32"/>
  <c r="AT3045" i="32"/>
  <c r="AW3044" i="32"/>
  <c r="AV3044" i="32"/>
  <c r="AU3044" i="32"/>
  <c r="AT3044" i="32"/>
  <c r="AW3043" i="32"/>
  <c r="AV3043" i="32"/>
  <c r="AU3043" i="32"/>
  <c r="AT3043" i="32"/>
  <c r="AW3042" i="32"/>
  <c r="AV3042" i="32"/>
  <c r="AU3042" i="32"/>
  <c r="AT3042" i="32"/>
  <c r="AW3041" i="32"/>
  <c r="AV3041" i="32"/>
  <c r="AU3041" i="32"/>
  <c r="AT3041" i="32"/>
  <c r="AW2018" i="32"/>
  <c r="AV2018" i="32"/>
  <c r="AU2018" i="32"/>
  <c r="AT2018" i="32"/>
  <c r="AW3040" i="32"/>
  <c r="AV3040" i="32"/>
  <c r="AU3040" i="32"/>
  <c r="AT3040" i="32"/>
  <c r="AW3039" i="32"/>
  <c r="AV3039" i="32"/>
  <c r="AU3039" i="32"/>
  <c r="AT3039" i="32"/>
  <c r="AW3038" i="32"/>
  <c r="AV3038" i="32"/>
  <c r="AU3038" i="32"/>
  <c r="AT3038" i="32"/>
  <c r="AW2017" i="32"/>
  <c r="AV2017" i="32"/>
  <c r="AU2017" i="32"/>
  <c r="AT2017" i="32"/>
  <c r="AW2016" i="32"/>
  <c r="AV2016" i="32"/>
  <c r="AU2016" i="32"/>
  <c r="AT2016" i="32"/>
  <c r="AW3037" i="32"/>
  <c r="AV3037" i="32"/>
  <c r="AU3037" i="32"/>
  <c r="AT3037" i="32"/>
  <c r="AW3036" i="32"/>
  <c r="AV3036" i="32"/>
  <c r="AU3036" i="32"/>
  <c r="AT3036" i="32"/>
  <c r="AW3035" i="32"/>
  <c r="AV3035" i="32"/>
  <c r="AU3035" i="32"/>
  <c r="AT3035" i="32"/>
  <c r="AW3034" i="32"/>
  <c r="AV3034" i="32"/>
  <c r="AU3034" i="32"/>
  <c r="AT3034" i="32"/>
  <c r="AW3033" i="32"/>
  <c r="AV3033" i="32"/>
  <c r="AU3033" i="32"/>
  <c r="AT3033" i="32"/>
  <c r="AW2015" i="32"/>
  <c r="AV2015" i="32"/>
  <c r="AU2015" i="32"/>
  <c r="AT2015" i="32"/>
  <c r="AW3032" i="32"/>
  <c r="AV3032" i="32"/>
  <c r="AU3032" i="32"/>
  <c r="AT3032" i="32"/>
  <c r="AW3031" i="32"/>
  <c r="AV3031" i="32"/>
  <c r="AU3031" i="32"/>
  <c r="AT3031" i="32"/>
  <c r="AW3030" i="32"/>
  <c r="AV3030" i="32"/>
  <c r="AU3030" i="32"/>
  <c r="AT3030" i="32"/>
  <c r="AW3029" i="32"/>
  <c r="AV3029" i="32"/>
  <c r="AU3029" i="32"/>
  <c r="AT3029" i="32"/>
  <c r="AW3028" i="32"/>
  <c r="AV3028" i="32"/>
  <c r="AU3028" i="32"/>
  <c r="AT3028" i="32"/>
  <c r="AW3027" i="32"/>
  <c r="AV3027" i="32"/>
  <c r="AU3027" i="32"/>
  <c r="AT3027" i="32"/>
  <c r="AW2014" i="32"/>
  <c r="AV2014" i="32"/>
  <c r="AU2014" i="32"/>
  <c r="AT2014" i="32"/>
  <c r="AW3026" i="32"/>
  <c r="AV3026" i="32"/>
  <c r="AU3026" i="32"/>
  <c r="AT3026" i="32"/>
  <c r="AW3025" i="32"/>
  <c r="AV3025" i="32"/>
  <c r="AU3025" i="32"/>
  <c r="AT3025" i="32"/>
  <c r="AW3024" i="32"/>
  <c r="AV3024" i="32"/>
  <c r="AU3024" i="32"/>
  <c r="AT3024" i="32"/>
  <c r="AW3023" i="32"/>
  <c r="AV3023" i="32"/>
  <c r="AU3023" i="32"/>
  <c r="AT3023" i="32"/>
  <c r="AW3022" i="32"/>
  <c r="AV3022" i="32"/>
  <c r="AU3022" i="32"/>
  <c r="AT3022" i="32"/>
  <c r="AW3021" i="32"/>
  <c r="AV3021" i="32"/>
  <c r="AU3021" i="32"/>
  <c r="AT3021" i="32"/>
  <c r="AW3020" i="32"/>
  <c r="AV3020" i="32"/>
  <c r="AU3020" i="32"/>
  <c r="AT3020" i="32"/>
  <c r="AW3019" i="32"/>
  <c r="AV3019" i="32"/>
  <c r="AU3019" i="32"/>
  <c r="AT3019" i="32"/>
  <c r="AW3018" i="32"/>
  <c r="AV3018" i="32"/>
  <c r="AU3018" i="32"/>
  <c r="AT3018" i="32"/>
  <c r="AW3017" i="32"/>
  <c r="AV3017" i="32"/>
  <c r="AU3017" i="32"/>
  <c r="AT3017" i="32"/>
  <c r="AW2013" i="32"/>
  <c r="AV2013" i="32"/>
  <c r="AU2013" i="32"/>
  <c r="AT2013" i="32"/>
  <c r="AW3016" i="32"/>
  <c r="AV3016" i="32"/>
  <c r="AU3016" i="32"/>
  <c r="AT3016" i="32"/>
  <c r="AW3015" i="32"/>
  <c r="AV3015" i="32"/>
  <c r="AU3015" i="32"/>
  <c r="AT3015" i="32"/>
  <c r="AW3014" i="32"/>
  <c r="AV3014" i="32"/>
  <c r="AU3014" i="32"/>
  <c r="AT3014" i="32"/>
  <c r="AW3013" i="32"/>
  <c r="AV3013" i="32"/>
  <c r="AU3013" i="32"/>
  <c r="AT3013" i="32"/>
  <c r="AW3012" i="32"/>
  <c r="AV3012" i="32"/>
  <c r="AU3012" i="32"/>
  <c r="AT3012" i="32"/>
  <c r="AW3011" i="32"/>
  <c r="AV3011" i="32"/>
  <c r="AU3011" i="32"/>
  <c r="AT3011" i="32"/>
  <c r="AW3010" i="32"/>
  <c r="AV3010" i="32"/>
  <c r="AU3010" i="32"/>
  <c r="AT3010" i="32"/>
  <c r="AW3009" i="32"/>
  <c r="AV3009" i="32"/>
  <c r="AU3009" i="32"/>
  <c r="AT3009" i="32"/>
  <c r="AW3008" i="32"/>
  <c r="AV3008" i="32"/>
  <c r="AU3008" i="32"/>
  <c r="AT3008" i="32"/>
  <c r="AW3007" i="32"/>
  <c r="AV3007" i="32"/>
  <c r="AU3007" i="32"/>
  <c r="AT3007" i="32"/>
  <c r="AW3006" i="32"/>
  <c r="AV3006" i="32"/>
  <c r="AU3006" i="32"/>
  <c r="AT3006" i="32"/>
  <c r="AW3005" i="32"/>
  <c r="AV3005" i="32"/>
  <c r="AU3005" i="32"/>
  <c r="AT3005" i="32"/>
  <c r="AW3004" i="32"/>
  <c r="AV3004" i="32"/>
  <c r="AU3004" i="32"/>
  <c r="AT3004" i="32"/>
  <c r="AW3003" i="32"/>
  <c r="AV3003" i="32"/>
  <c r="AU3003" i="32"/>
  <c r="AT3003" i="32"/>
  <c r="AW3002" i="32"/>
  <c r="AV3002" i="32"/>
  <c r="AU3002" i="32"/>
  <c r="AT3002" i="32"/>
  <c r="AW3001" i="32"/>
  <c r="AV3001" i="32"/>
  <c r="AU3001" i="32"/>
  <c r="AT3001" i="32"/>
  <c r="AW3000" i="32"/>
  <c r="AV3000" i="32"/>
  <c r="AU3000" i="32"/>
  <c r="AT3000" i="32"/>
  <c r="AW2999" i="32"/>
  <c r="AV2999" i="32"/>
  <c r="AU2999" i="32"/>
  <c r="AT2999" i="32"/>
  <c r="AW2998" i="32"/>
  <c r="AV2998" i="32"/>
  <c r="AU2998" i="32"/>
  <c r="AT2998" i="32"/>
  <c r="AW2997" i="32"/>
  <c r="AV2997" i="32"/>
  <c r="AU2997" i="32"/>
  <c r="AT2997" i="32"/>
  <c r="AW2996" i="32"/>
  <c r="AV2996" i="32"/>
  <c r="AU2996" i="32"/>
  <c r="AT2996" i="32"/>
  <c r="AW2995" i="32"/>
  <c r="AV2995" i="32"/>
  <c r="AU2995" i="32"/>
  <c r="AT2995" i="32"/>
  <c r="AW2994" i="32"/>
  <c r="AV2994" i="32"/>
  <c r="AU2994" i="32"/>
  <c r="AT2994" i="32"/>
  <c r="AW2993" i="32"/>
  <c r="AV2993" i="32"/>
  <c r="AU2993" i="32"/>
  <c r="AT2993" i="32"/>
  <c r="AW2992" i="32"/>
  <c r="AV2992" i="32"/>
  <c r="AU2992" i="32"/>
  <c r="AT2992" i="32"/>
  <c r="AW2991" i="32"/>
  <c r="AV2991" i="32"/>
  <c r="AU2991" i="32"/>
  <c r="AT2991" i="32"/>
  <c r="AW2990" i="32"/>
  <c r="AV2990" i="32"/>
  <c r="AU2990" i="32"/>
  <c r="AT2990" i="32"/>
  <c r="AW2989" i="32"/>
  <c r="AV2989" i="32"/>
  <c r="AU2989" i="32"/>
  <c r="AT2989" i="32"/>
  <c r="AW2988" i="32"/>
  <c r="AV2988" i="32"/>
  <c r="AU2988" i="32"/>
  <c r="AT2988" i="32"/>
  <c r="AW2987" i="32"/>
  <c r="AV2987" i="32"/>
  <c r="AU2987" i="32"/>
  <c r="AT2987" i="32"/>
  <c r="AW2986" i="32"/>
  <c r="AV2986" i="32"/>
  <c r="AU2986" i="32"/>
  <c r="AT2986" i="32"/>
  <c r="AW2985" i="32"/>
  <c r="AV2985" i="32"/>
  <c r="AU2985" i="32"/>
  <c r="AT2985" i="32"/>
  <c r="AW2984" i="32"/>
  <c r="AV2984" i="32"/>
  <c r="AU2984" i="32"/>
  <c r="AT2984" i="32"/>
  <c r="AW2012" i="32"/>
  <c r="AV2012" i="32"/>
  <c r="AU2012" i="32"/>
  <c r="AT2012" i="32"/>
  <c r="AW2011" i="32"/>
  <c r="AV2011" i="32"/>
  <c r="AU2011" i="32"/>
  <c r="AT2011" i="32"/>
  <c r="AW2983" i="32"/>
  <c r="AV2983" i="32"/>
  <c r="AU2983" i="32"/>
  <c r="AT2983" i="32"/>
  <c r="AW2982" i="32"/>
  <c r="AV2982" i="32"/>
  <c r="AU2982" i="32"/>
  <c r="AT2982" i="32"/>
  <c r="AW2981" i="32"/>
  <c r="AV2981" i="32"/>
  <c r="AU2981" i="32"/>
  <c r="AT2981" i="32"/>
  <c r="AW2980" i="32"/>
  <c r="AV2980" i="32"/>
  <c r="AU2980" i="32"/>
  <c r="AT2980" i="32"/>
  <c r="AW2979" i="32"/>
  <c r="AV2979" i="32"/>
  <c r="AU2979" i="32"/>
  <c r="AT2979" i="32"/>
  <c r="AW2978" i="32"/>
  <c r="AV2978" i="32"/>
  <c r="AU2978" i="32"/>
  <c r="AT2978" i="32"/>
  <c r="AW2977" i="32"/>
  <c r="AV2977" i="32"/>
  <c r="AU2977" i="32"/>
  <c r="AT2977" i="32"/>
  <c r="AW2976" i="32"/>
  <c r="AV2976" i="32"/>
  <c r="AU2976" i="32"/>
  <c r="AT2976" i="32"/>
  <c r="AW2975" i="32"/>
  <c r="AV2975" i="32"/>
  <c r="AU2975" i="32"/>
  <c r="AT2975" i="32"/>
  <c r="AW2010" i="32"/>
  <c r="AV2010" i="32"/>
  <c r="AU2010" i="32"/>
  <c r="AT2010" i="32"/>
  <c r="AW2974" i="32"/>
  <c r="AV2974" i="32"/>
  <c r="AU2974" i="32"/>
  <c r="AT2974" i="32"/>
  <c r="AW2973" i="32"/>
  <c r="AV2973" i="32"/>
  <c r="AU2973" i="32"/>
  <c r="AT2973" i="32"/>
  <c r="AW2972" i="32"/>
  <c r="AV2972" i="32"/>
  <c r="AU2972" i="32"/>
  <c r="AT2972" i="32"/>
  <c r="AW2971" i="32"/>
  <c r="AV2971" i="32"/>
  <c r="AU2971" i="32"/>
  <c r="AT2971" i="32"/>
  <c r="AW2970" i="32"/>
  <c r="AV2970" i="32"/>
  <c r="AU2970" i="32"/>
  <c r="AT2970" i="32"/>
  <c r="AW2969" i="32"/>
  <c r="AV2969" i="32"/>
  <c r="AU2969" i="32"/>
  <c r="AT2969" i="32"/>
  <c r="AW2968" i="32"/>
  <c r="AV2968" i="32"/>
  <c r="AU2968" i="32"/>
  <c r="AT2968" i="32"/>
  <c r="AW2967" i="32"/>
  <c r="AV2967" i="32"/>
  <c r="AU2967" i="32"/>
  <c r="AT2967" i="32"/>
  <c r="AW2966" i="32"/>
  <c r="AV2966" i="32"/>
  <c r="AU2966" i="32"/>
  <c r="AT2966" i="32"/>
  <c r="AW2965" i="32"/>
  <c r="AV2965" i="32"/>
  <c r="AU2965" i="32"/>
  <c r="AT2965" i="32"/>
  <c r="AW2964" i="32"/>
  <c r="AV2964" i="32"/>
  <c r="AU2964" i="32"/>
  <c r="AT2964" i="32"/>
  <c r="AW2963" i="32"/>
  <c r="AV2963" i="32"/>
  <c r="AU2963" i="32"/>
  <c r="AT2963" i="32"/>
  <c r="AW2962" i="32"/>
  <c r="AV2962" i="32"/>
  <c r="AU2962" i="32"/>
  <c r="AT2962" i="32"/>
  <c r="AW2961" i="32"/>
  <c r="AV2961" i="32"/>
  <c r="AU2961" i="32"/>
  <c r="AT2961" i="32"/>
  <c r="AW2960" i="32"/>
  <c r="AV2960" i="32"/>
  <c r="AU2960" i="32"/>
  <c r="AT2960" i="32"/>
  <c r="AW2959" i="32"/>
  <c r="AV2959" i="32"/>
  <c r="AU2959" i="32"/>
  <c r="AT2959" i="32"/>
  <c r="AW2958" i="32"/>
  <c r="AV2958" i="32"/>
  <c r="AU2958" i="32"/>
  <c r="AT2958" i="32"/>
  <c r="AW2957" i="32"/>
  <c r="AV2957" i="32"/>
  <c r="AU2957" i="32"/>
  <c r="AT2957" i="32"/>
  <c r="AW2956" i="32"/>
  <c r="AV2956" i="32"/>
  <c r="AU2956" i="32"/>
  <c r="AT2956" i="32"/>
  <c r="AW2009" i="32"/>
  <c r="AV2009" i="32"/>
  <c r="AU2009" i="32"/>
  <c r="AT2009" i="32"/>
  <c r="AW2955" i="32"/>
  <c r="AV2955" i="32"/>
  <c r="AU2955" i="32"/>
  <c r="AT2955" i="32"/>
  <c r="AW2954" i="32"/>
  <c r="AV2954" i="32"/>
  <c r="AU2954" i="32"/>
  <c r="AT2954" i="32"/>
  <c r="AW2953" i="32"/>
  <c r="AV2953" i="32"/>
  <c r="AU2953" i="32"/>
  <c r="AT2953" i="32"/>
  <c r="AW2952" i="32"/>
  <c r="AV2952" i="32"/>
  <c r="AU2952" i="32"/>
  <c r="AT2952" i="32"/>
  <c r="AW2008" i="32"/>
  <c r="AV2008" i="32"/>
  <c r="AU2008" i="32"/>
  <c r="AT2008" i="32"/>
  <c r="AW2951" i="32"/>
  <c r="AV2951" i="32"/>
  <c r="AU2951" i="32"/>
  <c r="AT2951" i="32"/>
  <c r="AW2950" i="32"/>
  <c r="AV2950" i="32"/>
  <c r="AU2950" i="32"/>
  <c r="AT2950" i="32"/>
  <c r="AW2949" i="32"/>
  <c r="AV2949" i="32"/>
  <c r="AU2949" i="32"/>
  <c r="AT2949" i="32"/>
  <c r="AW2948" i="32"/>
  <c r="AV2948" i="32"/>
  <c r="AU2948" i="32"/>
  <c r="AT2948" i="32"/>
  <c r="AW2947" i="32"/>
  <c r="AV2947" i="32"/>
  <c r="AU2947" i="32"/>
  <c r="AT2947" i="32"/>
  <c r="AW2946" i="32"/>
  <c r="AV2946" i="32"/>
  <c r="AU2946" i="32"/>
  <c r="AT2946" i="32"/>
  <c r="AW2945" i="32"/>
  <c r="AV2945" i="32"/>
  <c r="AU2945" i="32"/>
  <c r="AT2945" i="32"/>
  <c r="AW2007" i="32"/>
  <c r="AV2007" i="32"/>
  <c r="AU2007" i="32"/>
  <c r="AT2007" i="32"/>
  <c r="AW2944" i="32"/>
  <c r="AV2944" i="32"/>
  <c r="AU2944" i="32"/>
  <c r="AT2944" i="32"/>
  <c r="AW2943" i="32"/>
  <c r="AV2943" i="32"/>
  <c r="AU2943" i="32"/>
  <c r="AT2943" i="32"/>
  <c r="AW2942" i="32"/>
  <c r="AV2942" i="32"/>
  <c r="AU2942" i="32"/>
  <c r="AT2942" i="32"/>
  <c r="AW2941" i="32"/>
  <c r="AV2941" i="32"/>
  <c r="AU2941" i="32"/>
  <c r="AT2941" i="32"/>
  <c r="AW2940" i="32"/>
  <c r="AV2940" i="32"/>
  <c r="AU2940" i="32"/>
  <c r="AT2940" i="32"/>
  <c r="AW2939" i="32"/>
  <c r="AV2939" i="32"/>
  <c r="AU2939" i="32"/>
  <c r="AT2939" i="32"/>
  <c r="AW2938" i="32"/>
  <c r="AV2938" i="32"/>
  <c r="AU2938" i="32"/>
  <c r="AT2938" i="32"/>
  <c r="AW2937" i="32"/>
  <c r="AV2937" i="32"/>
  <c r="AU2937" i="32"/>
  <c r="AT2937" i="32"/>
  <c r="AW2936" i="32"/>
  <c r="AV2936" i="32"/>
  <c r="AU2936" i="32"/>
  <c r="AT2936" i="32"/>
  <c r="AW2935" i="32"/>
  <c r="AV2935" i="32"/>
  <c r="AU2935" i="32"/>
  <c r="AT2935" i="32"/>
  <c r="AW2934" i="32"/>
  <c r="AV2934" i="32"/>
  <c r="AU2934" i="32"/>
  <c r="AT2934" i="32"/>
  <c r="AW2933" i="32"/>
  <c r="AV2933" i="32"/>
  <c r="AU2933" i="32"/>
  <c r="AT2933" i="32"/>
  <c r="AW2006" i="32"/>
  <c r="AV2006" i="32"/>
  <c r="AU2006" i="32"/>
  <c r="AT2006" i="32"/>
  <c r="AW2932" i="32"/>
  <c r="AV2932" i="32"/>
  <c r="AU2932" i="32"/>
  <c r="AT2932" i="32"/>
  <c r="AW2931" i="32"/>
  <c r="AV2931" i="32"/>
  <c r="AU2931" i="32"/>
  <c r="AT2931" i="32"/>
  <c r="AW2930" i="32"/>
  <c r="AV2930" i="32"/>
  <c r="AU2930" i="32"/>
  <c r="AT2930" i="32"/>
  <c r="AW2929" i="32"/>
  <c r="AV2929" i="32"/>
  <c r="AU2929" i="32"/>
  <c r="AT2929" i="32"/>
  <c r="AW2928" i="32"/>
  <c r="AV2928" i="32"/>
  <c r="AU2928" i="32"/>
  <c r="AT2928" i="32"/>
  <c r="AW2927" i="32"/>
  <c r="AV2927" i="32"/>
  <c r="AU2927" i="32"/>
  <c r="AT2927" i="32"/>
  <c r="AW2926" i="32"/>
  <c r="AV2926" i="32"/>
  <c r="AU2926" i="32"/>
  <c r="AT2926" i="32"/>
  <c r="AW2925" i="32"/>
  <c r="AV2925" i="32"/>
  <c r="AU2925" i="32"/>
  <c r="AT2925" i="32"/>
  <c r="AW2924" i="32"/>
  <c r="AV2924" i="32"/>
  <c r="AU2924" i="32"/>
  <c r="AT2924" i="32"/>
  <c r="AW2923" i="32"/>
  <c r="AV2923" i="32"/>
  <c r="AU2923" i="32"/>
  <c r="AT2923" i="32"/>
  <c r="AW2922" i="32"/>
  <c r="AV2922" i="32"/>
  <c r="AU2922" i="32"/>
  <c r="AT2922" i="32"/>
  <c r="AW2921" i="32"/>
  <c r="AV2921" i="32"/>
  <c r="AU2921" i="32"/>
  <c r="AT2921" i="32"/>
  <c r="AW2920" i="32"/>
  <c r="AV2920" i="32"/>
  <c r="AU2920" i="32"/>
  <c r="AT2920" i="32"/>
  <c r="AW2919" i="32"/>
  <c r="AV2919" i="32"/>
  <c r="AU2919" i="32"/>
  <c r="AT2919" i="32"/>
  <c r="AW2918" i="32"/>
  <c r="AV2918" i="32"/>
  <c r="AU2918" i="32"/>
  <c r="AT2918" i="32"/>
  <c r="AW2917" i="32"/>
  <c r="AV2917" i="32"/>
  <c r="AU2917" i="32"/>
  <c r="AT2917" i="32"/>
  <c r="AW2916" i="32"/>
  <c r="AV2916" i="32"/>
  <c r="AU2916" i="32"/>
  <c r="AT2916" i="32"/>
  <c r="AW2915" i="32"/>
  <c r="AV2915" i="32"/>
  <c r="AU2915" i="32"/>
  <c r="AT2915" i="32"/>
  <c r="AW2914" i="32"/>
  <c r="AV2914" i="32"/>
  <c r="AU2914" i="32"/>
  <c r="AT2914" i="32"/>
  <c r="AW2913" i="32"/>
  <c r="AV2913" i="32"/>
  <c r="AU2913" i="32"/>
  <c r="AT2913" i="32"/>
  <c r="AW2912" i="32"/>
  <c r="AV2912" i="32"/>
  <c r="AU2912" i="32"/>
  <c r="AT2912" i="32"/>
  <c r="AW2911" i="32"/>
  <c r="AV2911" i="32"/>
  <c r="AU2911" i="32"/>
  <c r="AT2911" i="32"/>
  <c r="AW2910" i="32"/>
  <c r="AV2910" i="32"/>
  <c r="AU2910" i="32"/>
  <c r="AT2910" i="32"/>
  <c r="AW2909" i="32"/>
  <c r="AV2909" i="32"/>
  <c r="AU2909" i="32"/>
  <c r="AT2909" i="32"/>
  <c r="AW2908" i="32"/>
  <c r="AV2908" i="32"/>
  <c r="AU2908" i="32"/>
  <c r="AT2908" i="32"/>
  <c r="AW2907" i="32"/>
  <c r="AV2907" i="32"/>
  <c r="AU2907" i="32"/>
  <c r="AT2907" i="32"/>
  <c r="AW2005" i="32"/>
  <c r="AV2005" i="32"/>
  <c r="AU2005" i="32"/>
  <c r="AT2005" i="32"/>
  <c r="AW2906" i="32"/>
  <c r="AV2906" i="32"/>
  <c r="AU2906" i="32"/>
  <c r="AT2906" i="32"/>
  <c r="AW2905" i="32"/>
  <c r="AV2905" i="32"/>
  <c r="AU2905" i="32"/>
  <c r="AT2905" i="32"/>
  <c r="AW2904" i="32"/>
  <c r="AV2904" i="32"/>
  <c r="AU2904" i="32"/>
  <c r="AT2904" i="32"/>
  <c r="AW2903" i="32"/>
  <c r="AV2903" i="32"/>
  <c r="AU2903" i="32"/>
  <c r="AT2903" i="32"/>
  <c r="AW2902" i="32"/>
  <c r="AV2902" i="32"/>
  <c r="AU2902" i="32"/>
  <c r="AT2902" i="32"/>
  <c r="AW2901" i="32"/>
  <c r="AV2901" i="32"/>
  <c r="AU2901" i="32"/>
  <c r="AT2901" i="32"/>
  <c r="AW2900" i="32"/>
  <c r="AV2900" i="32"/>
  <c r="AU2900" i="32"/>
  <c r="AT2900" i="32"/>
  <c r="AW2899" i="32"/>
  <c r="AV2899" i="32"/>
  <c r="AU2899" i="32"/>
  <c r="AT2899" i="32"/>
  <c r="AW2898" i="32"/>
  <c r="AV2898" i="32"/>
  <c r="AU2898" i="32"/>
  <c r="AT2898" i="32"/>
  <c r="AW2897" i="32"/>
  <c r="AV2897" i="32"/>
  <c r="AU2897" i="32"/>
  <c r="AT2897" i="32"/>
  <c r="AW2896" i="32"/>
  <c r="AV2896" i="32"/>
  <c r="AU2896" i="32"/>
  <c r="AT2896" i="32"/>
  <c r="AW2895" i="32"/>
  <c r="AV2895" i="32"/>
  <c r="AU2895" i="32"/>
  <c r="AT2895" i="32"/>
  <c r="AW2894" i="32"/>
  <c r="AV2894" i="32"/>
  <c r="AU2894" i="32"/>
  <c r="AT2894" i="32"/>
  <c r="AW2893" i="32"/>
  <c r="AV2893" i="32"/>
  <c r="AU2893" i="32"/>
  <c r="AT2893" i="32"/>
  <c r="AW2892" i="32"/>
  <c r="AV2892" i="32"/>
  <c r="AU2892" i="32"/>
  <c r="AT2892" i="32"/>
  <c r="AW2891" i="32"/>
  <c r="AV2891" i="32"/>
  <c r="AU2891" i="32"/>
  <c r="AT2891" i="32"/>
  <c r="AW2890" i="32"/>
  <c r="AV2890" i="32"/>
  <c r="AU2890" i="32"/>
  <c r="AT2890" i="32"/>
  <c r="AW2889" i="32"/>
  <c r="AV2889" i="32"/>
  <c r="AU2889" i="32"/>
  <c r="AT2889" i="32"/>
  <c r="AW2888" i="32"/>
  <c r="AV2888" i="32"/>
  <c r="AU2888" i="32"/>
  <c r="AT2888" i="32"/>
  <c r="AW2887" i="32"/>
  <c r="AV2887" i="32"/>
  <c r="AU2887" i="32"/>
  <c r="AT2887" i="32"/>
  <c r="AW2886" i="32"/>
  <c r="AV2886" i="32"/>
  <c r="AU2886" i="32"/>
  <c r="AT2886" i="32"/>
  <c r="AW2004" i="32"/>
  <c r="AV2004" i="32"/>
  <c r="AU2004" i="32"/>
  <c r="AT2004" i="32"/>
  <c r="AW2885" i="32"/>
  <c r="AV2885" i="32"/>
  <c r="AU2885" i="32"/>
  <c r="AT2885" i="32"/>
  <c r="AW2884" i="32"/>
  <c r="AV2884" i="32"/>
  <c r="AU2884" i="32"/>
  <c r="AT2884" i="32"/>
  <c r="AW2883" i="32"/>
  <c r="AV2883" i="32"/>
  <c r="AU2883" i="32"/>
  <c r="AT2883" i="32"/>
  <c r="AW2882" i="32"/>
  <c r="AV2882" i="32"/>
  <c r="AU2882" i="32"/>
  <c r="AT2882" i="32"/>
  <c r="AW2881" i="32"/>
  <c r="AV2881" i="32"/>
  <c r="AU2881" i="32"/>
  <c r="AT2881" i="32"/>
  <c r="AW2880" i="32"/>
  <c r="AV2880" i="32"/>
  <c r="AU2880" i="32"/>
  <c r="AT2880" i="32"/>
  <c r="AW2879" i="32"/>
  <c r="AV2879" i="32"/>
  <c r="AU2879" i="32"/>
  <c r="AT2879" i="32"/>
  <c r="AW2878" i="32"/>
  <c r="AV2878" i="32"/>
  <c r="AU2878" i="32"/>
  <c r="AT2878" i="32"/>
  <c r="AW2877" i="32"/>
  <c r="AV2877" i="32"/>
  <c r="AU2877" i="32"/>
  <c r="AT2877" i="32"/>
  <c r="AW2876" i="32"/>
  <c r="AV2876" i="32"/>
  <c r="AU2876" i="32"/>
  <c r="AT2876" i="32"/>
  <c r="AW2875" i="32"/>
  <c r="AV2875" i="32"/>
  <c r="AU2875" i="32"/>
  <c r="AT2875" i="32"/>
  <c r="AW2874" i="32"/>
  <c r="AV2874" i="32"/>
  <c r="AU2874" i="32"/>
  <c r="AT2874" i="32"/>
  <c r="AW2873" i="32"/>
  <c r="AV2873" i="32"/>
  <c r="AU2873" i="32"/>
  <c r="AT2873" i="32"/>
  <c r="AW2872" i="32"/>
  <c r="AV2872" i="32"/>
  <c r="AU2872" i="32"/>
  <c r="AT2872" i="32"/>
  <c r="AW2871" i="32"/>
  <c r="AV2871" i="32"/>
  <c r="AU2871" i="32"/>
  <c r="AT2871" i="32"/>
  <c r="AW2870" i="32"/>
  <c r="AV2870" i="32"/>
  <c r="AU2870" i="32"/>
  <c r="AT2870" i="32"/>
  <c r="AW2869" i="32"/>
  <c r="AV2869" i="32"/>
  <c r="AU2869" i="32"/>
  <c r="AT2869" i="32"/>
  <c r="AW2868" i="32"/>
  <c r="AV2868" i="32"/>
  <c r="AU2868" i="32"/>
  <c r="AT2868" i="32"/>
  <c r="AW2867" i="32"/>
  <c r="AV2867" i="32"/>
  <c r="AU2867" i="32"/>
  <c r="AT2867" i="32"/>
  <c r="AW2866" i="32"/>
  <c r="AV2866" i="32"/>
  <c r="AU2866" i="32"/>
  <c r="AT2866" i="32"/>
  <c r="AW2865" i="32"/>
  <c r="AV2865" i="32"/>
  <c r="AU2865" i="32"/>
  <c r="AT2865" i="32"/>
  <c r="AW2864" i="32"/>
  <c r="AV2864" i="32"/>
  <c r="AU2864" i="32"/>
  <c r="AT2864" i="32"/>
  <c r="AW2863" i="32"/>
  <c r="AV2863" i="32"/>
  <c r="AU2863" i="32"/>
  <c r="AT2863" i="32"/>
  <c r="AW2862" i="32"/>
  <c r="AV2862" i="32"/>
  <c r="AU2862" i="32"/>
  <c r="AT2862" i="32"/>
  <c r="AW2861" i="32"/>
  <c r="AV2861" i="32"/>
  <c r="AU2861" i="32"/>
  <c r="AT2861" i="32"/>
  <c r="AW2860" i="32"/>
  <c r="AV2860" i="32"/>
  <c r="AU2860" i="32"/>
  <c r="AT2860" i="32"/>
  <c r="AW2859" i="32"/>
  <c r="AV2859" i="32"/>
  <c r="AU2859" i="32"/>
  <c r="AT2859" i="32"/>
  <c r="AW2858" i="32"/>
  <c r="AV2858" i="32"/>
  <c r="AU2858" i="32"/>
  <c r="AT2858" i="32"/>
  <c r="AW2857" i="32"/>
  <c r="AV2857" i="32"/>
  <c r="AU2857" i="32"/>
  <c r="AT2857" i="32"/>
  <c r="AW2003" i="32"/>
  <c r="AV2003" i="32"/>
  <c r="AU2003" i="32"/>
  <c r="AT2003" i="32"/>
  <c r="AW2856" i="32"/>
  <c r="AV2856" i="32"/>
  <c r="AU2856" i="32"/>
  <c r="AT2856" i="32"/>
  <c r="AW2855" i="32"/>
  <c r="AV2855" i="32"/>
  <c r="AU2855" i="32"/>
  <c r="AT2855" i="32"/>
  <c r="AW2854" i="32"/>
  <c r="AV2854" i="32"/>
  <c r="AU2854" i="32"/>
  <c r="AT2854" i="32"/>
  <c r="AW2002" i="32"/>
  <c r="AV2002" i="32"/>
  <c r="AU2002" i="32"/>
  <c r="AT2002" i="32"/>
  <c r="AW2853" i="32"/>
  <c r="AV2853" i="32"/>
  <c r="AU2853" i="32"/>
  <c r="AT2853" i="32"/>
  <c r="AW2852" i="32"/>
  <c r="AV2852" i="32"/>
  <c r="AU2852" i="32"/>
  <c r="AT2852" i="32"/>
  <c r="AW2851" i="32"/>
  <c r="AV2851" i="32"/>
  <c r="AU2851" i="32"/>
  <c r="AT2851" i="32"/>
  <c r="AW2850" i="32"/>
  <c r="AV2850" i="32"/>
  <c r="AU2850" i="32"/>
  <c r="AT2850" i="32"/>
  <c r="AW2849" i="32"/>
  <c r="AV2849" i="32"/>
  <c r="AU2849" i="32"/>
  <c r="AT2849" i="32"/>
  <c r="AW2848" i="32"/>
  <c r="AV2848" i="32"/>
  <c r="AU2848" i="32"/>
  <c r="AT2848" i="32"/>
  <c r="AW2847" i="32"/>
  <c r="AV2847" i="32"/>
  <c r="AU2847" i="32"/>
  <c r="AT2847" i="32"/>
  <c r="AW2846" i="32"/>
  <c r="AV2846" i="32"/>
  <c r="AU2846" i="32"/>
  <c r="AT2846" i="32"/>
  <c r="AW2845" i="32"/>
  <c r="AV2845" i="32"/>
  <c r="AU2845" i="32"/>
  <c r="AT2845" i="32"/>
  <c r="AW2844" i="32"/>
  <c r="AV2844" i="32"/>
  <c r="AU2844" i="32"/>
  <c r="AT2844" i="32"/>
  <c r="AW2843" i="32"/>
  <c r="AV2843" i="32"/>
  <c r="AU2843" i="32"/>
  <c r="AT2843" i="32"/>
  <c r="AW2001" i="32"/>
  <c r="AV2001" i="32"/>
  <c r="AU2001" i="32"/>
  <c r="AT2001" i="32"/>
  <c r="AW2842" i="32"/>
  <c r="AV2842" i="32"/>
  <c r="AU2842" i="32"/>
  <c r="AT2842" i="32"/>
  <c r="AW2841" i="32"/>
  <c r="AV2841" i="32"/>
  <c r="AU2841" i="32"/>
  <c r="AT2841" i="32"/>
  <c r="AW2840" i="32"/>
  <c r="AV2840" i="32"/>
  <c r="AU2840" i="32"/>
  <c r="AT2840" i="32"/>
  <c r="AW2839" i="32"/>
  <c r="AV2839" i="32"/>
  <c r="AU2839" i="32"/>
  <c r="AT2839" i="32"/>
  <c r="AW2838" i="32"/>
  <c r="AV2838" i="32"/>
  <c r="AU2838" i="32"/>
  <c r="AT2838" i="32"/>
  <c r="AW2837" i="32"/>
  <c r="AV2837" i="32"/>
  <c r="AU2837" i="32"/>
  <c r="AT2837" i="32"/>
  <c r="AW2836" i="32"/>
  <c r="AV2836" i="32"/>
  <c r="AU2836" i="32"/>
  <c r="AT2836" i="32"/>
  <c r="AW2835" i="32"/>
  <c r="AV2835" i="32"/>
  <c r="AU2835" i="32"/>
  <c r="AT2835" i="32"/>
  <c r="AW2834" i="32"/>
  <c r="AV2834" i="32"/>
  <c r="AU2834" i="32"/>
  <c r="AT2834" i="32"/>
  <c r="AW2833" i="32"/>
  <c r="AV2833" i="32"/>
  <c r="AU2833" i="32"/>
  <c r="AT2833" i="32"/>
  <c r="AW2832" i="32"/>
  <c r="AV2832" i="32"/>
  <c r="AU2832" i="32"/>
  <c r="AT2832" i="32"/>
  <c r="AW2831" i="32"/>
  <c r="AV2831" i="32"/>
  <c r="AU2831" i="32"/>
  <c r="AT2831" i="32"/>
  <c r="AW2830" i="32"/>
  <c r="AV2830" i="32"/>
  <c r="AU2830" i="32"/>
  <c r="AT2830" i="32"/>
  <c r="AW2829" i="32"/>
  <c r="AV2829" i="32"/>
  <c r="AU2829" i="32"/>
  <c r="AT2829" i="32"/>
  <c r="AW2828" i="32"/>
  <c r="AV2828" i="32"/>
  <c r="AU2828" i="32"/>
  <c r="AT2828" i="32"/>
  <c r="AW2827" i="32"/>
  <c r="AV2827" i="32"/>
  <c r="AU2827" i="32"/>
  <c r="AT2827" i="32"/>
  <c r="AW2826" i="32"/>
  <c r="AV2826" i="32"/>
  <c r="AU2826" i="32"/>
  <c r="AT2826" i="32"/>
  <c r="AW2825" i="32"/>
  <c r="AV2825" i="32"/>
  <c r="AU2825" i="32"/>
  <c r="AT2825" i="32"/>
  <c r="AW2824" i="32"/>
  <c r="AV2824" i="32"/>
  <c r="AU2824" i="32"/>
  <c r="AT2824" i="32"/>
  <c r="AW2823" i="32"/>
  <c r="AV2823" i="32"/>
  <c r="AU2823" i="32"/>
  <c r="AT2823" i="32"/>
  <c r="AW2822" i="32"/>
  <c r="AV2822" i="32"/>
  <c r="AU2822" i="32"/>
  <c r="AT2822" i="32"/>
  <c r="AW2821" i="32"/>
  <c r="AV2821" i="32"/>
  <c r="AU2821" i="32"/>
  <c r="AT2821" i="32"/>
  <c r="AW2820" i="32"/>
  <c r="AV2820" i="32"/>
  <c r="AU2820" i="32"/>
  <c r="AT2820" i="32"/>
  <c r="AW2819" i="32"/>
  <c r="AV2819" i="32"/>
  <c r="AU2819" i="32"/>
  <c r="AT2819" i="32"/>
  <c r="AW2818" i="32"/>
  <c r="AV2818" i="32"/>
  <c r="AU2818" i="32"/>
  <c r="AT2818" i="32"/>
  <c r="AW2817" i="32"/>
  <c r="AV2817" i="32"/>
  <c r="AU2817" i="32"/>
  <c r="AT2817" i="32"/>
  <c r="AW2816" i="32"/>
  <c r="AV2816" i="32"/>
  <c r="AU2816" i="32"/>
  <c r="AT2816" i="32"/>
  <c r="AW2815" i="32"/>
  <c r="AV2815" i="32"/>
  <c r="AU2815" i="32"/>
  <c r="AT2815" i="32"/>
  <c r="AW2814" i="32"/>
  <c r="AV2814" i="32"/>
  <c r="AU2814" i="32"/>
  <c r="AT2814" i="32"/>
  <c r="AW2813" i="32"/>
  <c r="AV2813" i="32"/>
  <c r="AU2813" i="32"/>
  <c r="AT2813" i="32"/>
  <c r="AW2812" i="32"/>
  <c r="AV2812" i="32"/>
  <c r="AU2812" i="32"/>
  <c r="AT2812" i="32"/>
  <c r="AW2811" i="32"/>
  <c r="AV2811" i="32"/>
  <c r="AU2811" i="32"/>
  <c r="AT2811" i="32"/>
  <c r="AW2810" i="32"/>
  <c r="AV2810" i="32"/>
  <c r="AU2810" i="32"/>
  <c r="AT2810" i="32"/>
  <c r="AW2809" i="32"/>
  <c r="AV2809" i="32"/>
  <c r="AU2809" i="32"/>
  <c r="AT2809" i="32"/>
  <c r="AW2808" i="32"/>
  <c r="AV2808" i="32"/>
  <c r="AU2808" i="32"/>
  <c r="AT2808" i="32"/>
  <c r="AW2807" i="32"/>
  <c r="AV2807" i="32"/>
  <c r="AU2807" i="32"/>
  <c r="AT2807" i="32"/>
  <c r="AW2806" i="32"/>
  <c r="AV2806" i="32"/>
  <c r="AU2806" i="32"/>
  <c r="AT2806" i="32"/>
  <c r="AW2805" i="32"/>
  <c r="AV2805" i="32"/>
  <c r="AU2805" i="32"/>
  <c r="AT2805" i="32"/>
  <c r="AW2000" i="32"/>
  <c r="AV2000" i="32"/>
  <c r="AU2000" i="32"/>
  <c r="AT2000" i="32"/>
  <c r="AW2804" i="32"/>
  <c r="AV2804" i="32"/>
  <c r="AU2804" i="32"/>
  <c r="AT2804" i="32"/>
  <c r="AW2803" i="32"/>
  <c r="AV2803" i="32"/>
  <c r="AU2803" i="32"/>
  <c r="AT2803" i="32"/>
  <c r="AW2802" i="32"/>
  <c r="AV2802" i="32"/>
  <c r="AU2802" i="32"/>
  <c r="AT2802" i="32"/>
  <c r="AW2801" i="32"/>
  <c r="AV2801" i="32"/>
  <c r="AU2801" i="32"/>
  <c r="AT2801" i="32"/>
  <c r="AW2800" i="32"/>
  <c r="AV2800" i="32"/>
  <c r="AU2800" i="32"/>
  <c r="AT2800" i="32"/>
  <c r="AW2799" i="32"/>
  <c r="AV2799" i="32"/>
  <c r="AU2799" i="32"/>
  <c r="AT2799" i="32"/>
  <c r="AW2798" i="32"/>
  <c r="AV2798" i="32"/>
  <c r="AU2798" i="32"/>
  <c r="AT2798" i="32"/>
  <c r="AW2797" i="32"/>
  <c r="AV2797" i="32"/>
  <c r="AU2797" i="32"/>
  <c r="AT2797" i="32"/>
  <c r="AW2796" i="32"/>
  <c r="AV2796" i="32"/>
  <c r="AU2796" i="32"/>
  <c r="AT2796" i="32"/>
  <c r="AW1999" i="32"/>
  <c r="AV1999" i="32"/>
  <c r="AU1999" i="32"/>
  <c r="AT1999" i="32"/>
  <c r="AW2795" i="32"/>
  <c r="AV2795" i="32"/>
  <c r="AU2795" i="32"/>
  <c r="AT2795" i="32"/>
  <c r="AW2794" i="32"/>
  <c r="AV2794" i="32"/>
  <c r="AU2794" i="32"/>
  <c r="AT2794" i="32"/>
  <c r="AW2793" i="32"/>
  <c r="AV2793" i="32"/>
  <c r="AU2793" i="32"/>
  <c r="AT2793" i="32"/>
  <c r="AW2792" i="32"/>
  <c r="AV2792" i="32"/>
  <c r="AU2792" i="32"/>
  <c r="AT2792" i="32"/>
  <c r="AW2791" i="32"/>
  <c r="AV2791" i="32"/>
  <c r="AU2791" i="32"/>
  <c r="AT2791" i="32"/>
  <c r="AW2790" i="32"/>
  <c r="AV2790" i="32"/>
  <c r="AU2790" i="32"/>
  <c r="AT2790" i="32"/>
  <c r="AW2789" i="32"/>
  <c r="AV2789" i="32"/>
  <c r="AU2789" i="32"/>
  <c r="AT2789" i="32"/>
  <c r="AW2788" i="32"/>
  <c r="AV2788" i="32"/>
  <c r="AU2788" i="32"/>
  <c r="AT2788" i="32"/>
  <c r="AW2787" i="32"/>
  <c r="AV2787" i="32"/>
  <c r="AU2787" i="32"/>
  <c r="AT2787" i="32"/>
  <c r="AW2786" i="32"/>
  <c r="AV2786" i="32"/>
  <c r="AU2786" i="32"/>
  <c r="AT2786" i="32"/>
  <c r="AW2785" i="32"/>
  <c r="AV2785" i="32"/>
  <c r="AU2785" i="32"/>
  <c r="AT2785" i="32"/>
  <c r="AW2784" i="32"/>
  <c r="AV2784" i="32"/>
  <c r="AU2784" i="32"/>
  <c r="AT2784" i="32"/>
  <c r="AW2783" i="32"/>
  <c r="AV2783" i="32"/>
  <c r="AU2783" i="32"/>
  <c r="AT2783" i="32"/>
  <c r="AW2782" i="32"/>
  <c r="AV2782" i="32"/>
  <c r="AU2782" i="32"/>
  <c r="AT2782" i="32"/>
  <c r="AW2781" i="32"/>
  <c r="AV2781" i="32"/>
  <c r="AU2781" i="32"/>
  <c r="AT2781" i="32"/>
  <c r="AW2780" i="32"/>
  <c r="AV2780" i="32"/>
  <c r="AU2780" i="32"/>
  <c r="AT2780" i="32"/>
  <c r="AW2779" i="32"/>
  <c r="AV2779" i="32"/>
  <c r="AU2779" i="32"/>
  <c r="AT2779" i="32"/>
  <c r="AW2778" i="32"/>
  <c r="AV2778" i="32"/>
  <c r="AU2778" i="32"/>
  <c r="AT2778" i="32"/>
  <c r="AW2777" i="32"/>
  <c r="AV2777" i="32"/>
  <c r="AU2777" i="32"/>
  <c r="AT2777" i="32"/>
  <c r="AW2776" i="32"/>
  <c r="AV2776" i="32"/>
  <c r="AU2776" i="32"/>
  <c r="AT2776" i="32"/>
  <c r="AW2775" i="32"/>
  <c r="AV2775" i="32"/>
  <c r="AU2775" i="32"/>
  <c r="AT2775" i="32"/>
  <c r="AW2774" i="32"/>
  <c r="AV2774" i="32"/>
  <c r="AU2774" i="32"/>
  <c r="AT2774" i="32"/>
  <c r="AW2773" i="32"/>
  <c r="AV2773" i="32"/>
  <c r="AU2773" i="32"/>
  <c r="AT2773" i="32"/>
  <c r="AW2772" i="32"/>
  <c r="AV2772" i="32"/>
  <c r="AU2772" i="32"/>
  <c r="AT2772" i="32"/>
  <c r="AW2771" i="32"/>
  <c r="AV2771" i="32"/>
  <c r="AU2771" i="32"/>
  <c r="AT2771" i="32"/>
  <c r="AW2770" i="32"/>
  <c r="AV2770" i="32"/>
  <c r="AU2770" i="32"/>
  <c r="AT2770" i="32"/>
  <c r="AW2769" i="32"/>
  <c r="AV2769" i="32"/>
  <c r="AU2769" i="32"/>
  <c r="AT2769" i="32"/>
  <c r="AW2768" i="32"/>
  <c r="AV2768" i="32"/>
  <c r="AU2768" i="32"/>
  <c r="AT2768" i="32"/>
  <c r="AW2767" i="32"/>
  <c r="AV2767" i="32"/>
  <c r="AU2767" i="32"/>
  <c r="AT2767" i="32"/>
  <c r="AW2766" i="32"/>
  <c r="AV2766" i="32"/>
  <c r="AU2766" i="32"/>
  <c r="AT2766" i="32"/>
  <c r="AW2765" i="32"/>
  <c r="AV2765" i="32"/>
  <c r="AU2765" i="32"/>
  <c r="AT2765" i="32"/>
  <c r="AW2764" i="32"/>
  <c r="AV2764" i="32"/>
  <c r="AU2764" i="32"/>
  <c r="AT2764" i="32"/>
  <c r="AW2763" i="32"/>
  <c r="AV2763" i="32"/>
  <c r="AU2763" i="32"/>
  <c r="AT2763" i="32"/>
  <c r="AW2762" i="32"/>
  <c r="AV2762" i="32"/>
  <c r="AU2762" i="32"/>
  <c r="AT2762" i="32"/>
  <c r="AW2761" i="32"/>
  <c r="AV2761" i="32"/>
  <c r="AU2761" i="32"/>
  <c r="AT2761" i="32"/>
  <c r="AW2760" i="32"/>
  <c r="AV2760" i="32"/>
  <c r="AU2760" i="32"/>
  <c r="AT2760" i="32"/>
  <c r="AW2759" i="32"/>
  <c r="AV2759" i="32"/>
  <c r="AU2759" i="32"/>
  <c r="AT2759" i="32"/>
  <c r="AW2758" i="32"/>
  <c r="AV2758" i="32"/>
  <c r="AU2758" i="32"/>
  <c r="AT2758" i="32"/>
  <c r="AW2757" i="32"/>
  <c r="AV2757" i="32"/>
  <c r="AU2757" i="32"/>
  <c r="AT2757" i="32"/>
  <c r="AW2756" i="32"/>
  <c r="AV2756" i="32"/>
  <c r="AU2756" i="32"/>
  <c r="AT2756" i="32"/>
  <c r="AW2755" i="32"/>
  <c r="AV2755" i="32"/>
  <c r="AU2755" i="32"/>
  <c r="AT2755" i="32"/>
  <c r="AW2754" i="32"/>
  <c r="AV2754" i="32"/>
  <c r="AU2754" i="32"/>
  <c r="AT2754" i="32"/>
  <c r="AW2753" i="32"/>
  <c r="AV2753" i="32"/>
  <c r="AU2753" i="32"/>
  <c r="AT2753" i="32"/>
  <c r="AW1998" i="32"/>
  <c r="AV1998" i="32"/>
  <c r="AU1998" i="32"/>
  <c r="AT1998" i="32"/>
  <c r="AW2752" i="32"/>
  <c r="AV2752" i="32"/>
  <c r="AU2752" i="32"/>
  <c r="AT2752" i="32"/>
  <c r="AW2751" i="32"/>
  <c r="AV2751" i="32"/>
  <c r="AU2751" i="32"/>
  <c r="AT2751" i="32"/>
  <c r="AW1997" i="32"/>
  <c r="AV1997" i="32"/>
  <c r="AU1997" i="32"/>
  <c r="AT1997" i="32"/>
  <c r="AW2750" i="32"/>
  <c r="AV2750" i="32"/>
  <c r="AU2750" i="32"/>
  <c r="AT2750" i="32"/>
  <c r="AW2749" i="32"/>
  <c r="AV2749" i="32"/>
  <c r="AU2749" i="32"/>
  <c r="AT2749" i="32"/>
  <c r="AW2748" i="32"/>
  <c r="AV2748" i="32"/>
  <c r="AU2748" i="32"/>
  <c r="AT2748" i="32"/>
  <c r="AW2747" i="32"/>
  <c r="AV2747" i="32"/>
  <c r="AU2747" i="32"/>
  <c r="AT2747" i="32"/>
  <c r="AW2746" i="32"/>
  <c r="AV2746" i="32"/>
  <c r="AU2746" i="32"/>
  <c r="AT2746" i="32"/>
  <c r="AW2745" i="32"/>
  <c r="AV2745" i="32"/>
  <c r="AU2745" i="32"/>
  <c r="AT2745" i="32"/>
  <c r="AW2744" i="32"/>
  <c r="AV2744" i="32"/>
  <c r="AU2744" i="32"/>
  <c r="AT2744" i="32"/>
  <c r="AW2743" i="32"/>
  <c r="AV2743" i="32"/>
  <c r="AU2743" i="32"/>
  <c r="AT2743" i="32"/>
  <c r="AW2742" i="32"/>
  <c r="AV2742" i="32"/>
  <c r="AU2742" i="32"/>
  <c r="AT2742" i="32"/>
  <c r="AW2741" i="32"/>
  <c r="AV2741" i="32"/>
  <c r="AU2741" i="32"/>
  <c r="AT2741" i="32"/>
  <c r="AW2740" i="32"/>
  <c r="AV2740" i="32"/>
  <c r="AU2740" i="32"/>
  <c r="AT2740" i="32"/>
  <c r="AW2739" i="32"/>
  <c r="AV2739" i="32"/>
  <c r="AU2739" i="32"/>
  <c r="AT2739" i="32"/>
  <c r="AW2738" i="32"/>
  <c r="AV2738" i="32"/>
  <c r="AU2738" i="32"/>
  <c r="AT2738" i="32"/>
  <c r="AW2737" i="32"/>
  <c r="AV2737" i="32"/>
  <c r="AU2737" i="32"/>
  <c r="AT2737" i="32"/>
  <c r="AW2736" i="32"/>
  <c r="AV2736" i="32"/>
  <c r="AU2736" i="32"/>
  <c r="AT2736" i="32"/>
  <c r="AW2735" i="32"/>
  <c r="AV2735" i="32"/>
  <c r="AU2735" i="32"/>
  <c r="AT2735" i="32"/>
  <c r="AW2734" i="32"/>
  <c r="AV2734" i="32"/>
  <c r="AU2734" i="32"/>
  <c r="AT2734" i="32"/>
  <c r="AW2733" i="32"/>
  <c r="AV2733" i="32"/>
  <c r="AU2733" i="32"/>
  <c r="AT2733" i="32"/>
  <c r="AW2732" i="32"/>
  <c r="AV2732" i="32"/>
  <c r="AU2732" i="32"/>
  <c r="AT2732" i="32"/>
  <c r="AW2731" i="32"/>
  <c r="AV2731" i="32"/>
  <c r="AU2731" i="32"/>
  <c r="AT2731" i="32"/>
  <c r="AW2730" i="32"/>
  <c r="AV2730" i="32"/>
  <c r="AU2730" i="32"/>
  <c r="AT2730" i="32"/>
  <c r="AW2729" i="32"/>
  <c r="AV2729" i="32"/>
  <c r="AU2729" i="32"/>
  <c r="AT2729" i="32"/>
  <c r="AW2728" i="32"/>
  <c r="AV2728" i="32"/>
  <c r="AU2728" i="32"/>
  <c r="AT2728" i="32"/>
  <c r="AW2727" i="32"/>
  <c r="AV2727" i="32"/>
  <c r="AU2727" i="32"/>
  <c r="AT2727" i="32"/>
  <c r="AW2726" i="32"/>
  <c r="AV2726" i="32"/>
  <c r="AU2726" i="32"/>
  <c r="AT2726" i="32"/>
  <c r="AW2725" i="32"/>
  <c r="AV2725" i="32"/>
  <c r="AU2725" i="32"/>
  <c r="AT2725" i="32"/>
  <c r="AW2724" i="32"/>
  <c r="AV2724" i="32"/>
  <c r="AU2724" i="32"/>
  <c r="AT2724" i="32"/>
  <c r="AW1996" i="32"/>
  <c r="AV1996" i="32"/>
  <c r="AU1996" i="32"/>
  <c r="AT1996" i="32"/>
  <c r="AW2723" i="32"/>
  <c r="AV2723" i="32"/>
  <c r="AU2723" i="32"/>
  <c r="AT2723" i="32"/>
  <c r="AW2722" i="32"/>
  <c r="AV2722" i="32"/>
  <c r="AU2722" i="32"/>
  <c r="AT2722" i="32"/>
  <c r="AW2721" i="32"/>
  <c r="AV2721" i="32"/>
  <c r="AU2721" i="32"/>
  <c r="AT2721" i="32"/>
  <c r="AW2720" i="32"/>
  <c r="AV2720" i="32"/>
  <c r="AU2720" i="32"/>
  <c r="AT2720" i="32"/>
  <c r="AW2719" i="32"/>
  <c r="AV2719" i="32"/>
  <c r="AU2719" i="32"/>
  <c r="AT2719" i="32"/>
  <c r="AW2718" i="32"/>
  <c r="AV2718" i="32"/>
  <c r="AU2718" i="32"/>
  <c r="AT2718" i="32"/>
  <c r="AW2717" i="32"/>
  <c r="AV2717" i="32"/>
  <c r="AU2717" i="32"/>
  <c r="AT2717" i="32"/>
  <c r="AW2716" i="32"/>
  <c r="AV2716" i="32"/>
  <c r="AU2716" i="32"/>
  <c r="AT2716" i="32"/>
  <c r="AW2715" i="32"/>
  <c r="AV2715" i="32"/>
  <c r="AU2715" i="32"/>
  <c r="AT2715" i="32"/>
  <c r="AW2714" i="32"/>
  <c r="AV2714" i="32"/>
  <c r="AU2714" i="32"/>
  <c r="AT2714" i="32"/>
  <c r="AW2713" i="32"/>
  <c r="AV2713" i="32"/>
  <c r="AU2713" i="32"/>
  <c r="AT2713" i="32"/>
  <c r="AW2712" i="32"/>
  <c r="AV2712" i="32"/>
  <c r="AU2712" i="32"/>
  <c r="AT2712" i="32"/>
  <c r="AW2711" i="32"/>
  <c r="AV2711" i="32"/>
  <c r="AU2711" i="32"/>
  <c r="AT2711" i="32"/>
  <c r="AW2710" i="32"/>
  <c r="AV2710" i="32"/>
  <c r="AU2710" i="32"/>
  <c r="AT2710" i="32"/>
  <c r="AW2709" i="32"/>
  <c r="AV2709" i="32"/>
  <c r="AU2709" i="32"/>
  <c r="AT2709" i="32"/>
  <c r="AW2708" i="32"/>
  <c r="AV2708" i="32"/>
  <c r="AU2708" i="32"/>
  <c r="AT2708" i="32"/>
  <c r="AW2707" i="32"/>
  <c r="AV2707" i="32"/>
  <c r="AU2707" i="32"/>
  <c r="AT2707" i="32"/>
  <c r="AW2706" i="32"/>
  <c r="AV2706" i="32"/>
  <c r="AU2706" i="32"/>
  <c r="AT2706" i="32"/>
  <c r="AW2705" i="32"/>
  <c r="AV2705" i="32"/>
  <c r="AU2705" i="32"/>
  <c r="AT2705" i="32"/>
  <c r="AW2704" i="32"/>
  <c r="AV2704" i="32"/>
  <c r="AU2704" i="32"/>
  <c r="AT2704" i="32"/>
  <c r="AW2703" i="32"/>
  <c r="AV2703" i="32"/>
  <c r="AU2703" i="32"/>
  <c r="AT2703" i="32"/>
  <c r="AW2702" i="32"/>
  <c r="AV2702" i="32"/>
  <c r="AU2702" i="32"/>
  <c r="AT2702" i="32"/>
  <c r="AW1995" i="32"/>
  <c r="AV1995" i="32"/>
  <c r="AU1995" i="32"/>
  <c r="AT1995" i="32"/>
  <c r="AW2701" i="32"/>
  <c r="AV2701" i="32"/>
  <c r="AU2701" i="32"/>
  <c r="AT2701" i="32"/>
  <c r="AW2700" i="32"/>
  <c r="AV2700" i="32"/>
  <c r="AU2700" i="32"/>
  <c r="AT2700" i="32"/>
  <c r="AW2699" i="32"/>
  <c r="AV2699" i="32"/>
  <c r="AU2699" i="32"/>
  <c r="AT2699" i="32"/>
  <c r="AW2698" i="32"/>
  <c r="AV2698" i="32"/>
  <c r="AU2698" i="32"/>
  <c r="AT2698" i="32"/>
  <c r="AW2697" i="32"/>
  <c r="AV2697" i="32"/>
  <c r="AU2697" i="32"/>
  <c r="AT2697" i="32"/>
  <c r="AW2696" i="32"/>
  <c r="AV2696" i="32"/>
  <c r="AU2696" i="32"/>
  <c r="AT2696" i="32"/>
  <c r="AW1994" i="32"/>
  <c r="AV1994" i="32"/>
  <c r="AU1994" i="32"/>
  <c r="AT1994" i="32"/>
  <c r="AW2695" i="32"/>
  <c r="AV2695" i="32"/>
  <c r="AU2695" i="32"/>
  <c r="AT2695" i="32"/>
  <c r="AW2694" i="32"/>
  <c r="AV2694" i="32"/>
  <c r="AU2694" i="32"/>
  <c r="AT2694" i="32"/>
  <c r="AW2693" i="32"/>
  <c r="AV2693" i="32"/>
  <c r="AU2693" i="32"/>
  <c r="AT2693" i="32"/>
  <c r="AW2692" i="32"/>
  <c r="AV2692" i="32"/>
  <c r="AU2692" i="32"/>
  <c r="AT2692" i="32"/>
  <c r="AW2691" i="32"/>
  <c r="AV2691" i="32"/>
  <c r="AU2691" i="32"/>
  <c r="AT2691" i="32"/>
  <c r="AW2690" i="32"/>
  <c r="AV2690" i="32"/>
  <c r="AU2690" i="32"/>
  <c r="AT2690" i="32"/>
  <c r="AW2689" i="32"/>
  <c r="AV2689" i="32"/>
  <c r="AU2689" i="32"/>
  <c r="AT2689" i="32"/>
  <c r="AW1993" i="32"/>
  <c r="AV1993" i="32"/>
  <c r="AU1993" i="32"/>
  <c r="AT1993" i="32"/>
  <c r="AW2688" i="32"/>
  <c r="AV2688" i="32"/>
  <c r="AU2688" i="32"/>
  <c r="AT2688" i="32"/>
  <c r="AW1992" i="32"/>
  <c r="AV1992" i="32"/>
  <c r="AU1992" i="32"/>
  <c r="AT1992" i="32"/>
  <c r="AW2687" i="32"/>
  <c r="AV2687" i="32"/>
  <c r="AU2687" i="32"/>
  <c r="AT2687" i="32"/>
  <c r="AW1991" i="32"/>
  <c r="AV1991" i="32"/>
  <c r="AU1991" i="32"/>
  <c r="AT1991" i="32"/>
  <c r="AW1990" i="32"/>
  <c r="AV1990" i="32"/>
  <c r="AU1990" i="32"/>
  <c r="AT1990" i="32"/>
  <c r="AW1989" i="32"/>
  <c r="AV1989" i="32"/>
  <c r="AU1989" i="32"/>
  <c r="AT1989" i="32"/>
  <c r="AW1988" i="32"/>
  <c r="AV1988" i="32"/>
  <c r="AU1988" i="32"/>
  <c r="AT1988" i="32"/>
  <c r="AW1987" i="32"/>
  <c r="AV1987" i="32"/>
  <c r="AU1987" i="32"/>
  <c r="AT1987" i="32"/>
  <c r="AW1986" i="32"/>
  <c r="AV1986" i="32"/>
  <c r="AU1986" i="32"/>
  <c r="AT1986" i="32"/>
  <c r="AW1985" i="32"/>
  <c r="AV1985" i="32"/>
  <c r="AU1985" i="32"/>
  <c r="AT1985" i="32"/>
  <c r="AW1984" i="32"/>
  <c r="AV1984" i="32"/>
  <c r="AU1984" i="32"/>
  <c r="AT1984" i="32"/>
  <c r="AW1983" i="32"/>
  <c r="AV1983" i="32"/>
  <c r="AU1983" i="32"/>
  <c r="AT1983" i="32"/>
  <c r="AW1982" i="32"/>
  <c r="AV1982" i="32"/>
  <c r="AU1982" i="32"/>
  <c r="AT1982" i="32"/>
  <c r="AW1981" i="32"/>
  <c r="AV1981" i="32"/>
  <c r="AU1981" i="32"/>
  <c r="AT1981" i="32"/>
  <c r="AW1980" i="32"/>
  <c r="AV1980" i="32"/>
  <c r="AU1980" i="32"/>
  <c r="AT1980" i="32"/>
  <c r="AW1979" i="32"/>
  <c r="AV1979" i="32"/>
  <c r="AU1979" i="32"/>
  <c r="AT1979" i="32"/>
  <c r="AW1978" i="32"/>
  <c r="AV1978" i="32"/>
  <c r="AU1978" i="32"/>
  <c r="AT1978" i="32"/>
  <c r="AW1977" i="32"/>
  <c r="AV1977" i="32"/>
  <c r="AU1977" i="32"/>
  <c r="AT1977" i="32"/>
  <c r="AW1976" i="32"/>
  <c r="AV1976" i="32"/>
  <c r="AU1976" i="32"/>
  <c r="AT1976" i="32"/>
  <c r="AW1975" i="32"/>
  <c r="AV1975" i="32"/>
  <c r="AU1975" i="32"/>
  <c r="AT1975" i="32"/>
  <c r="AW1974" i="32"/>
  <c r="AV1974" i="32"/>
  <c r="AU1974" i="32"/>
  <c r="AT1974" i="32"/>
  <c r="AW1973" i="32"/>
  <c r="AV1973" i="32"/>
  <c r="AU1973" i="32"/>
  <c r="AT1973" i="32"/>
  <c r="AW1972" i="32"/>
  <c r="AV1972" i="32"/>
  <c r="AU1972" i="32"/>
  <c r="AT1972" i="32"/>
  <c r="AW1971" i="32"/>
  <c r="AV1971" i="32"/>
  <c r="AU1971" i="32"/>
  <c r="AT1971" i="32"/>
  <c r="AW1970" i="32"/>
  <c r="AV1970" i="32"/>
  <c r="AU1970" i="32"/>
  <c r="AT1970" i="32"/>
  <c r="AW1969" i="32"/>
  <c r="AV1969" i="32"/>
  <c r="AU1969" i="32"/>
  <c r="AT1969" i="32"/>
  <c r="AW1968" i="32"/>
  <c r="AV1968" i="32"/>
  <c r="AU1968" i="32"/>
  <c r="AT1968" i="32"/>
  <c r="AW1967" i="32"/>
  <c r="AV1967" i="32"/>
  <c r="AU1967" i="32"/>
  <c r="AT1967" i="32"/>
  <c r="AW1966" i="32"/>
  <c r="AV1966" i="32"/>
  <c r="AU1966" i="32"/>
  <c r="AT1966" i="32"/>
  <c r="AW1965" i="32"/>
  <c r="AV1965" i="32"/>
  <c r="AU1965" i="32"/>
  <c r="AT1965" i="32"/>
  <c r="AW1964" i="32"/>
  <c r="AV1964" i="32"/>
  <c r="AU1964" i="32"/>
  <c r="AT1964" i="32"/>
  <c r="AW1963" i="32"/>
  <c r="AV1963" i="32"/>
  <c r="AU1963" i="32"/>
  <c r="AT1963" i="32"/>
  <c r="AW1962" i="32"/>
  <c r="AV1962" i="32"/>
  <c r="AU1962" i="32"/>
  <c r="AT1962" i="32"/>
  <c r="AW1961" i="32"/>
  <c r="AV1961" i="32"/>
  <c r="AU1961" i="32"/>
  <c r="AT1961" i="32"/>
  <c r="AW1960" i="32"/>
  <c r="AV1960" i="32"/>
  <c r="AU1960" i="32"/>
  <c r="AT1960" i="32"/>
  <c r="AW1959" i="32"/>
  <c r="AV1959" i="32"/>
  <c r="AU1959" i="32"/>
  <c r="AT1959" i="32"/>
  <c r="AW2686" i="32"/>
  <c r="AV2686" i="32"/>
  <c r="AU2686" i="32"/>
  <c r="AT2686" i="32"/>
  <c r="AW2685" i="32"/>
  <c r="AV2685" i="32"/>
  <c r="AU2685" i="32"/>
  <c r="AT2685" i="32"/>
  <c r="AW2684" i="32"/>
  <c r="AV2684" i="32"/>
  <c r="AU2684" i="32"/>
  <c r="AT2684" i="32"/>
  <c r="AW2683" i="32"/>
  <c r="AV2683" i="32"/>
  <c r="AU2683" i="32"/>
  <c r="AT2683" i="32"/>
  <c r="AW2682" i="32"/>
  <c r="AV2682" i="32"/>
  <c r="AU2682" i="32"/>
  <c r="AT2682" i="32"/>
  <c r="AW1958" i="32"/>
  <c r="AV1958" i="32"/>
  <c r="AU1958" i="32"/>
  <c r="AT1958" i="32"/>
  <c r="AW2681" i="32"/>
  <c r="AV2681" i="32"/>
  <c r="AU2681" i="32"/>
  <c r="AT2681" i="32"/>
  <c r="AW2680" i="32"/>
  <c r="AV2680" i="32"/>
  <c r="AU2680" i="32"/>
  <c r="AT2680" i="32"/>
  <c r="AW1957" i="32"/>
  <c r="AV1957" i="32"/>
  <c r="AU1957" i="32"/>
  <c r="AT1957" i="32"/>
  <c r="AW2679" i="32"/>
  <c r="AV2679" i="32"/>
  <c r="AU2679" i="32"/>
  <c r="AT2679" i="32"/>
  <c r="AW2678" i="32"/>
  <c r="AV2678" i="32"/>
  <c r="AU2678" i="32"/>
  <c r="AT2678" i="32"/>
  <c r="AW1956" i="32"/>
  <c r="AV1956" i="32"/>
  <c r="AU1956" i="32"/>
  <c r="AT1956" i="32"/>
  <c r="AW2677" i="32"/>
  <c r="AV2677" i="32"/>
  <c r="AU2677" i="32"/>
  <c r="AT2677" i="32"/>
  <c r="AW2676" i="32"/>
  <c r="AV2676" i="32"/>
  <c r="AU2676" i="32"/>
  <c r="AT2676" i="32"/>
  <c r="AW2675" i="32"/>
  <c r="AV2675" i="32"/>
  <c r="AU2675" i="32"/>
  <c r="AT2675" i="32"/>
  <c r="AW2674" i="32"/>
  <c r="AV2674" i="32"/>
  <c r="AU2674" i="32"/>
  <c r="AT2674" i="32"/>
  <c r="AW1955" i="32"/>
  <c r="AV1955" i="32"/>
  <c r="AU1955" i="32"/>
  <c r="AT1955" i="32"/>
  <c r="AW2673" i="32"/>
  <c r="AV2673" i="32"/>
  <c r="AU2673" i="32"/>
  <c r="AT2673" i="32"/>
  <c r="AW2672" i="32"/>
  <c r="AV2672" i="32"/>
  <c r="AU2672" i="32"/>
  <c r="AT2672" i="32"/>
  <c r="AW2671" i="32"/>
  <c r="AV2671" i="32"/>
  <c r="AU2671" i="32"/>
  <c r="AT2671" i="32"/>
  <c r="AW2670" i="32"/>
  <c r="AV2670" i="32"/>
  <c r="AU2670" i="32"/>
  <c r="AT2670" i="32"/>
  <c r="AW2669" i="32"/>
  <c r="AV2669" i="32"/>
  <c r="AU2669" i="32"/>
  <c r="AT2669" i="32"/>
  <c r="AW2668" i="32"/>
  <c r="AV2668" i="32"/>
  <c r="AU2668" i="32"/>
  <c r="AT2668" i="32"/>
  <c r="AW2667" i="32"/>
  <c r="AV2667" i="32"/>
  <c r="AU2667" i="32"/>
  <c r="AT2667" i="32"/>
  <c r="AW2666" i="32"/>
  <c r="AV2666" i="32"/>
  <c r="AU2666" i="32"/>
  <c r="AT2666" i="32"/>
  <c r="AW2665" i="32"/>
  <c r="AV2665" i="32"/>
  <c r="AU2665" i="32"/>
  <c r="AT2665" i="32"/>
  <c r="AW2664" i="32"/>
  <c r="AV2664" i="32"/>
  <c r="AU2664" i="32"/>
  <c r="AT2664" i="32"/>
  <c r="AW2663" i="32"/>
  <c r="AV2663" i="32"/>
  <c r="AU2663" i="32"/>
  <c r="AT2663" i="32"/>
  <c r="AW2662" i="32"/>
  <c r="AV2662" i="32"/>
  <c r="AU2662" i="32"/>
  <c r="AT2662" i="32"/>
  <c r="AW2661" i="32"/>
  <c r="AV2661" i="32"/>
  <c r="AU2661" i="32"/>
  <c r="AT2661" i="32"/>
  <c r="AW2660" i="32"/>
  <c r="AV2660" i="32"/>
  <c r="AU2660" i="32"/>
  <c r="AT2660" i="32"/>
  <c r="AW2659" i="32"/>
  <c r="AV2659" i="32"/>
  <c r="AU2659" i="32"/>
  <c r="AT2659" i="32"/>
  <c r="AW2658" i="32"/>
  <c r="AV2658" i="32"/>
  <c r="AU2658" i="32"/>
  <c r="AT2658" i="32"/>
  <c r="AW2657" i="32"/>
  <c r="AV2657" i="32"/>
  <c r="AU2657" i="32"/>
  <c r="AT2657" i="32"/>
  <c r="AW2656" i="32"/>
  <c r="AV2656" i="32"/>
  <c r="AU2656" i="32"/>
  <c r="AT2656" i="32"/>
  <c r="AW2655" i="32"/>
  <c r="AV2655" i="32"/>
  <c r="AU2655" i="32"/>
  <c r="AT2655" i="32"/>
  <c r="AW2654" i="32"/>
  <c r="AV2654" i="32"/>
  <c r="AU2654" i="32"/>
  <c r="AT2654" i="32"/>
  <c r="AW2653" i="32"/>
  <c r="AV2653" i="32"/>
  <c r="AU2653" i="32"/>
  <c r="AT2653" i="32"/>
  <c r="AW2652" i="32"/>
  <c r="AV2652" i="32"/>
  <c r="AU2652" i="32"/>
  <c r="AT2652" i="32"/>
  <c r="AW2651" i="32"/>
  <c r="AV2651" i="32"/>
  <c r="AU2651" i="32"/>
  <c r="AT2651" i="32"/>
  <c r="AW2354" i="32"/>
  <c r="AV2354" i="32"/>
  <c r="AU2354" i="32"/>
  <c r="AT2354" i="32"/>
  <c r="AW2353" i="32"/>
  <c r="AV2353" i="32"/>
  <c r="AU2353" i="32"/>
  <c r="AT2353" i="32"/>
  <c r="AW2352" i="32"/>
  <c r="AV2352" i="32"/>
  <c r="AU2352" i="32"/>
  <c r="AT2352" i="32"/>
  <c r="AW2351" i="32"/>
  <c r="AV2351" i="32"/>
  <c r="AU2351" i="32"/>
  <c r="AT2351" i="32"/>
  <c r="AW2350" i="32"/>
  <c r="AV2350" i="32"/>
  <c r="AU2350" i="32"/>
  <c r="AT2350" i="32"/>
  <c r="AW2349" i="32"/>
  <c r="AV2349" i="32"/>
  <c r="AU2349" i="32"/>
  <c r="AT2349" i="32"/>
  <c r="AW18" i="32"/>
  <c r="AV18" i="32"/>
  <c r="AU18" i="32"/>
  <c r="AT18" i="32"/>
  <c r="AW2348" i="32"/>
  <c r="AV2348" i="32"/>
  <c r="AU2348" i="32"/>
  <c r="AT2348" i="32"/>
  <c r="AW2347" i="32"/>
  <c r="AV2347" i="32"/>
  <c r="AU2347" i="32"/>
  <c r="AT2347" i="32"/>
  <c r="AW2346" i="32"/>
  <c r="AV2346" i="32"/>
  <c r="AU2346" i="32"/>
  <c r="AT2346" i="32"/>
  <c r="AW2345" i="32"/>
  <c r="AV2345" i="32"/>
  <c r="AU2345" i="32"/>
  <c r="AT2345" i="32"/>
  <c r="AW2344" i="32"/>
  <c r="AV2344" i="32"/>
  <c r="AU2344" i="32"/>
  <c r="AT2344" i="32"/>
  <c r="AW2343" i="32"/>
  <c r="AV2343" i="32"/>
  <c r="AU2343" i="32"/>
  <c r="AT2343" i="32"/>
  <c r="AW2342" i="32"/>
  <c r="AV2342" i="32"/>
  <c r="AU2342" i="32"/>
  <c r="AT2342" i="32"/>
  <c r="AW2341" i="32"/>
  <c r="AV2341" i="32"/>
  <c r="AU2341" i="32"/>
  <c r="AT2341" i="32"/>
  <c r="AW2340" i="32"/>
  <c r="AV2340" i="32"/>
  <c r="AU2340" i="32"/>
  <c r="AT2340" i="32"/>
  <c r="AW17" i="32"/>
  <c r="AV17" i="32"/>
  <c r="AU17" i="32"/>
  <c r="AT17" i="32"/>
  <c r="AW2339" i="32"/>
  <c r="AV2339" i="32"/>
  <c r="AU2339" i="32"/>
  <c r="AT2339" i="32"/>
  <c r="AW2338" i="32"/>
  <c r="AV2338" i="32"/>
  <c r="AU2338" i="32"/>
  <c r="AT2338" i="32"/>
  <c r="AW2337" i="32"/>
  <c r="AV2337" i="32"/>
  <c r="AU2337" i="32"/>
  <c r="AT2337" i="32"/>
  <c r="AW2336" i="32"/>
  <c r="AV2336" i="32"/>
  <c r="AU2336" i="32"/>
  <c r="AT2336" i="32"/>
  <c r="AW2335" i="32"/>
  <c r="AV2335" i="32"/>
  <c r="AU2335" i="32"/>
  <c r="AT2335" i="32"/>
  <c r="AW2334" i="32"/>
  <c r="AV2334" i="32"/>
  <c r="AU2334" i="32"/>
  <c r="AT2334" i="32"/>
  <c r="AW2333" i="32"/>
  <c r="AV2333" i="32"/>
  <c r="AU2333" i="32"/>
  <c r="AT2333" i="32"/>
  <c r="AW2332" i="32"/>
  <c r="AV2332" i="32"/>
  <c r="AU2332" i="32"/>
  <c r="AT2332" i="32"/>
  <c r="AW2331" i="32"/>
  <c r="AV2331" i="32"/>
  <c r="AU2331" i="32"/>
  <c r="AT2331" i="32"/>
  <c r="AW2330" i="32"/>
  <c r="AV2330" i="32"/>
  <c r="AU2330" i="32"/>
  <c r="AT2330" i="32"/>
  <c r="AW2329" i="32"/>
  <c r="AV2329" i="32"/>
  <c r="AU2329" i="32"/>
  <c r="AT2329" i="32"/>
  <c r="AW1954" i="32"/>
  <c r="AV1954" i="32"/>
  <c r="AU1954" i="32"/>
  <c r="AT1954" i="32"/>
  <c r="AW2328" i="32"/>
  <c r="AV2328" i="32"/>
  <c r="AU2328" i="32"/>
  <c r="AT2328" i="32"/>
  <c r="AW2327" i="32"/>
  <c r="AV2327" i="32"/>
  <c r="AU2327" i="32"/>
  <c r="AT2327" i="32"/>
  <c r="AW2326" i="32"/>
  <c r="AV2326" i="32"/>
  <c r="AU2326" i="32"/>
  <c r="AT2326" i="32"/>
  <c r="AW2325" i="32"/>
  <c r="AV2325" i="32"/>
  <c r="AU2325" i="32"/>
  <c r="AT2325" i="32"/>
  <c r="AW2324" i="32"/>
  <c r="AV2324" i="32"/>
  <c r="AU2324" i="32"/>
  <c r="AT2324" i="32"/>
  <c r="AW2323" i="32"/>
  <c r="AV2323" i="32"/>
  <c r="AU2323" i="32"/>
  <c r="AT2323" i="32"/>
  <c r="AW2322" i="32"/>
  <c r="AV2322" i="32"/>
  <c r="AU2322" i="32"/>
  <c r="AT2322" i="32"/>
  <c r="AW1953" i="32"/>
  <c r="AV1953" i="32"/>
  <c r="AU1953" i="32"/>
  <c r="AT1953" i="32"/>
  <c r="AW2321" i="32"/>
  <c r="AV2321" i="32"/>
  <c r="AU2321" i="32"/>
  <c r="AT2321" i="32"/>
  <c r="AW2320" i="32"/>
  <c r="AV2320" i="32"/>
  <c r="AU2320" i="32"/>
  <c r="AT2320" i="32"/>
  <c r="AW2319" i="32"/>
  <c r="AV2319" i="32"/>
  <c r="AU2319" i="32"/>
  <c r="AT2319" i="32"/>
  <c r="AW2318" i="32"/>
  <c r="AV2318" i="32"/>
  <c r="AU2318" i="32"/>
  <c r="AT2318" i="32"/>
  <c r="AW2317" i="32"/>
  <c r="AV2317" i="32"/>
  <c r="AU2317" i="32"/>
  <c r="AT2317" i="32"/>
  <c r="AW2316" i="32"/>
  <c r="AV2316" i="32"/>
  <c r="AU2316" i="32"/>
  <c r="AT2316" i="32"/>
  <c r="AW2315" i="32"/>
  <c r="AV2315" i="32"/>
  <c r="AU2315" i="32"/>
  <c r="AT2315" i="32"/>
  <c r="AW2314" i="32"/>
  <c r="AV2314" i="32"/>
  <c r="AU2314" i="32"/>
  <c r="AT2314" i="32"/>
  <c r="AW2313" i="32"/>
  <c r="AV2313" i="32"/>
  <c r="AU2313" i="32"/>
  <c r="AT2313" i="32"/>
  <c r="AW2312" i="32"/>
  <c r="AV2312" i="32"/>
  <c r="AU2312" i="32"/>
  <c r="AT2312" i="32"/>
  <c r="AW2311" i="32"/>
  <c r="AV2311" i="32"/>
  <c r="AU2311" i="32"/>
  <c r="AT2311" i="32"/>
  <c r="AW2310" i="32"/>
  <c r="AV2310" i="32"/>
  <c r="AU2310" i="32"/>
  <c r="AT2310" i="32"/>
  <c r="AW1952" i="32"/>
  <c r="AV1952" i="32"/>
  <c r="AU1952" i="32"/>
  <c r="AT1952" i="32"/>
  <c r="AW16" i="32"/>
  <c r="AV16" i="32"/>
  <c r="AU16" i="32"/>
  <c r="AT16" i="32"/>
  <c r="AW2309" i="32"/>
  <c r="AV2309" i="32"/>
  <c r="AU2309" i="32"/>
  <c r="AT2309" i="32"/>
  <c r="AW2308" i="32"/>
  <c r="AV2308" i="32"/>
  <c r="AU2308" i="32"/>
  <c r="AT2308" i="32"/>
  <c r="AW2307" i="32"/>
  <c r="AV2307" i="32"/>
  <c r="AU2307" i="32"/>
  <c r="AT2307" i="32"/>
  <c r="AW2306" i="32"/>
  <c r="AV2306" i="32"/>
  <c r="AU2306" i="32"/>
  <c r="AT2306" i="32"/>
  <c r="AW2305" i="32"/>
  <c r="AV2305" i="32"/>
  <c r="AU2305" i="32"/>
  <c r="AT2305" i="32"/>
  <c r="AW2304" i="32"/>
  <c r="AV2304" i="32"/>
  <c r="AU2304" i="32"/>
  <c r="AT2304" i="32"/>
  <c r="AW2303" i="32"/>
  <c r="AV2303" i="32"/>
  <c r="AU2303" i="32"/>
  <c r="AT2303" i="32"/>
  <c r="AW2302" i="32"/>
  <c r="AV2302" i="32"/>
  <c r="AU2302" i="32"/>
  <c r="AT2302" i="32"/>
  <c r="AW2301" i="32"/>
  <c r="AV2301" i="32"/>
  <c r="AU2301" i="32"/>
  <c r="AT2301" i="32"/>
  <c r="AW2300" i="32"/>
  <c r="AV2300" i="32"/>
  <c r="AU2300" i="32"/>
  <c r="AT2300" i="32"/>
  <c r="AW2299" i="32"/>
  <c r="AV2299" i="32"/>
  <c r="AU2299" i="32"/>
  <c r="AT2299" i="32"/>
  <c r="AW2298" i="32"/>
  <c r="AV2298" i="32"/>
  <c r="AU2298" i="32"/>
  <c r="AT2298" i="32"/>
  <c r="AW2297" i="32"/>
  <c r="AV2297" i="32"/>
  <c r="AU2297" i="32"/>
  <c r="AT2297" i="32"/>
  <c r="AW2296" i="32"/>
  <c r="AV2296" i="32"/>
  <c r="AU2296" i="32"/>
  <c r="AT2296" i="32"/>
  <c r="AW1951" i="32"/>
  <c r="AV1951" i="32"/>
  <c r="AU1951" i="32"/>
  <c r="AT1951" i="32"/>
  <c r="AW2295" i="32"/>
  <c r="AV2295" i="32"/>
  <c r="AU2295" i="32"/>
  <c r="AT2295" i="32"/>
  <c r="AW2294" i="32"/>
  <c r="AV2294" i="32"/>
  <c r="AU2294" i="32"/>
  <c r="AT2294" i="32"/>
  <c r="AW1950" i="32"/>
  <c r="AV1950" i="32"/>
  <c r="AU1950" i="32"/>
  <c r="AT1950" i="32"/>
  <c r="AW2293" i="32"/>
  <c r="AV2293" i="32"/>
  <c r="AU2293" i="32"/>
  <c r="AT2293" i="32"/>
  <c r="AW2292" i="32"/>
  <c r="AV2292" i="32"/>
  <c r="AU2292" i="32"/>
  <c r="AT2292" i="32"/>
  <c r="AW2291" i="32"/>
  <c r="AV2291" i="32"/>
  <c r="AU2291" i="32"/>
  <c r="AT2291" i="32"/>
  <c r="AW2290" i="32"/>
  <c r="AV2290" i="32"/>
  <c r="AU2290" i="32"/>
  <c r="AT2290" i="32"/>
  <c r="AW2289" i="32"/>
  <c r="AV2289" i="32"/>
  <c r="AU2289" i="32"/>
  <c r="AT2289" i="32"/>
  <c r="AW2288" i="32"/>
  <c r="AV2288" i="32"/>
  <c r="AU2288" i="32"/>
  <c r="AT2288" i="32"/>
  <c r="AW2287" i="32"/>
  <c r="AV2287" i="32"/>
  <c r="AU2287" i="32"/>
  <c r="AT2287" i="32"/>
  <c r="AW2286" i="32"/>
  <c r="AV2286" i="32"/>
  <c r="AU2286" i="32"/>
  <c r="AT2286" i="32"/>
  <c r="AW2285" i="32"/>
  <c r="AV2285" i="32"/>
  <c r="AU2285" i="32"/>
  <c r="AT2285" i="32"/>
  <c r="AW2284" i="32"/>
  <c r="AV2284" i="32"/>
  <c r="AU2284" i="32"/>
  <c r="AT2284" i="32"/>
  <c r="AW2283" i="32"/>
  <c r="AV2283" i="32"/>
  <c r="AU2283" i="32"/>
  <c r="AT2283" i="32"/>
  <c r="AW2282" i="32"/>
  <c r="AV2282" i="32"/>
  <c r="AU2282" i="32"/>
  <c r="AT2282" i="32"/>
  <c r="AW15" i="32"/>
  <c r="AV15" i="32"/>
  <c r="AU15" i="32"/>
  <c r="AT15" i="32"/>
  <c r="AW14" i="32"/>
  <c r="AV14" i="32"/>
  <c r="AU14" i="32"/>
  <c r="AT14" i="32"/>
  <c r="AW2281" i="32"/>
  <c r="AV2281" i="32"/>
  <c r="AU2281" i="32"/>
  <c r="AT2281" i="32"/>
  <c r="AW1949" i="32"/>
  <c r="AV1949" i="32"/>
  <c r="AU1949" i="32"/>
  <c r="AT1949" i="32"/>
  <c r="AW2280" i="32"/>
  <c r="AV2280" i="32"/>
  <c r="AU2280" i="32"/>
  <c r="AT2280" i="32"/>
  <c r="AW2279" i="32"/>
  <c r="AV2279" i="32"/>
  <c r="AU2279" i="32"/>
  <c r="AT2279" i="32"/>
  <c r="AW2278" i="32"/>
  <c r="AV2278" i="32"/>
  <c r="AU2278" i="32"/>
  <c r="AT2278" i="32"/>
  <c r="AW2277" i="32"/>
  <c r="AV2277" i="32"/>
  <c r="AU2277" i="32"/>
  <c r="AT2277" i="32"/>
  <c r="AW2276" i="32"/>
  <c r="AV2276" i="32"/>
  <c r="AU2276" i="32"/>
  <c r="AT2276" i="32"/>
  <c r="AW2275" i="32"/>
  <c r="AV2275" i="32"/>
  <c r="AU2275" i="32"/>
  <c r="AT2275" i="32"/>
  <c r="AW2274" i="32"/>
  <c r="AV2274" i="32"/>
  <c r="AU2274" i="32"/>
  <c r="AT2274" i="32"/>
  <c r="AW2273" i="32"/>
  <c r="AV2273" i="32"/>
  <c r="AU2273" i="32"/>
  <c r="AT2273" i="32"/>
  <c r="AW2272" i="32"/>
  <c r="AV2272" i="32"/>
  <c r="AU2272" i="32"/>
  <c r="AT2272" i="32"/>
  <c r="AW2271" i="32"/>
  <c r="AV2271" i="32"/>
  <c r="AU2271" i="32"/>
  <c r="AT2271" i="32"/>
  <c r="AW2270" i="32"/>
  <c r="AV2270" i="32"/>
  <c r="AU2270" i="32"/>
  <c r="AT2270" i="32"/>
  <c r="AW2269" i="32"/>
  <c r="AV2269" i="32"/>
  <c r="AU2269" i="32"/>
  <c r="AT2269" i="32"/>
  <c r="AW2268" i="32"/>
  <c r="AV2268" i="32"/>
  <c r="AU2268" i="32"/>
  <c r="AT2268" i="32"/>
  <c r="AW2267" i="32"/>
  <c r="AV2267" i="32"/>
  <c r="AU2267" i="32"/>
  <c r="AT2267" i="32"/>
  <c r="AW2266" i="32"/>
  <c r="AV2266" i="32"/>
  <c r="AU2266" i="32"/>
  <c r="AT2266" i="32"/>
  <c r="AW2265" i="32"/>
  <c r="AV2265" i="32"/>
  <c r="AU2265" i="32"/>
  <c r="AT2265" i="32"/>
  <c r="AW2264" i="32"/>
  <c r="AV2264" i="32"/>
  <c r="AU2264" i="32"/>
  <c r="AT2264" i="32"/>
  <c r="AW2263" i="32"/>
  <c r="AV2263" i="32"/>
  <c r="AU2263" i="32"/>
  <c r="AT2263" i="32"/>
  <c r="AW2262" i="32"/>
  <c r="AV2262" i="32"/>
  <c r="AU2262" i="32"/>
  <c r="AT2262" i="32"/>
  <c r="AW2261" i="32"/>
  <c r="AV2261" i="32"/>
  <c r="AU2261" i="32"/>
  <c r="AT2261" i="32"/>
  <c r="AW2260" i="32"/>
  <c r="AV2260" i="32"/>
  <c r="AU2260" i="32"/>
  <c r="AT2260" i="32"/>
  <c r="AW2259" i="32"/>
  <c r="AV2259" i="32"/>
  <c r="AU2259" i="32"/>
  <c r="AT2259" i="32"/>
  <c r="AW2258" i="32"/>
  <c r="AV2258" i="32"/>
  <c r="AU2258" i="32"/>
  <c r="AT2258" i="32"/>
  <c r="AW2257" i="32"/>
  <c r="AV2257" i="32"/>
  <c r="AU2257" i="32"/>
  <c r="AT2257" i="32"/>
  <c r="AW1948" i="32"/>
  <c r="AV1948" i="32"/>
  <c r="AU1948" i="32"/>
  <c r="AT1948" i="32"/>
  <c r="AW2256" i="32"/>
  <c r="AV2256" i="32"/>
  <c r="AU2256" i="32"/>
  <c r="AT2256" i="32"/>
  <c r="AW1947" i="32"/>
  <c r="AV1947" i="32"/>
  <c r="AU1947" i="32"/>
  <c r="AT1947" i="32"/>
  <c r="AW2255" i="32"/>
  <c r="AV2255" i="32"/>
  <c r="AU2255" i="32"/>
  <c r="AT2255" i="32"/>
  <c r="AW2254" i="32"/>
  <c r="AV2254" i="32"/>
  <c r="AU2254" i="32"/>
  <c r="AT2254" i="32"/>
  <c r="AW2253" i="32"/>
  <c r="AV2253" i="32"/>
  <c r="AU2253" i="32"/>
  <c r="AT2253" i="32"/>
  <c r="AW13" i="32"/>
  <c r="AV13" i="32"/>
  <c r="AU13" i="32"/>
  <c r="AT13" i="32"/>
  <c r="AW12" i="32"/>
  <c r="AV12" i="32"/>
  <c r="AU12" i="32"/>
  <c r="AT12" i="32"/>
  <c r="AW2252" i="32"/>
  <c r="AV2252" i="32"/>
  <c r="AU2252" i="32"/>
  <c r="AT2252" i="32"/>
  <c r="AW2251" i="32"/>
  <c r="AV2251" i="32"/>
  <c r="AU2251" i="32"/>
  <c r="AT2251" i="32"/>
  <c r="AW2250" i="32"/>
  <c r="AV2250" i="32"/>
  <c r="AU2250" i="32"/>
  <c r="AT2250" i="32"/>
  <c r="AW1946" i="32"/>
  <c r="AV1946" i="32"/>
  <c r="AU1946" i="32"/>
  <c r="AT1946" i="32"/>
  <c r="AW1945" i="32"/>
  <c r="AV1945" i="32"/>
  <c r="AU1945" i="32"/>
  <c r="AT1945" i="32"/>
  <c r="AW2249" i="32"/>
  <c r="AV2249" i="32"/>
  <c r="AU2249" i="32"/>
  <c r="AT2249" i="32"/>
  <c r="AW2248" i="32"/>
  <c r="AV2248" i="32"/>
  <c r="AU2248" i="32"/>
  <c r="AT2248" i="32"/>
  <c r="AW2247" i="32"/>
  <c r="AV2247" i="32"/>
  <c r="AU2247" i="32"/>
  <c r="AT2247" i="32"/>
  <c r="AW2246" i="32"/>
  <c r="AV2246" i="32"/>
  <c r="AU2246" i="32"/>
  <c r="AT2246" i="32"/>
  <c r="AW2245" i="32"/>
  <c r="AV2245" i="32"/>
  <c r="AU2245" i="32"/>
  <c r="AT2245" i="32"/>
  <c r="AW2244" i="32"/>
  <c r="AV2244" i="32"/>
  <c r="AU2244" i="32"/>
  <c r="AT2244" i="32"/>
  <c r="AW2243" i="32"/>
  <c r="AV2243" i="32"/>
  <c r="AU2243" i="32"/>
  <c r="AT2243" i="32"/>
  <c r="AW1944" i="32"/>
  <c r="AV1944" i="32"/>
  <c r="AU1944" i="32"/>
  <c r="AT1944" i="32"/>
  <c r="AW2242" i="32"/>
  <c r="AV2242" i="32"/>
  <c r="AU2242" i="32"/>
  <c r="AT2242" i="32"/>
  <c r="AW2241" i="32"/>
  <c r="AV2241" i="32"/>
  <c r="AU2241" i="32"/>
  <c r="AT2241" i="32"/>
  <c r="AW2240" i="32"/>
  <c r="AV2240" i="32"/>
  <c r="AU2240" i="32"/>
  <c r="AT2240" i="32"/>
  <c r="AW2239" i="32"/>
  <c r="AV2239" i="32"/>
  <c r="AU2239" i="32"/>
  <c r="AT2239" i="32"/>
  <c r="AW2238" i="32"/>
  <c r="AV2238" i="32"/>
  <c r="AU2238" i="32"/>
  <c r="AT2238" i="32"/>
  <c r="AW2237" i="32"/>
  <c r="AV2237" i="32"/>
  <c r="AU2237" i="32"/>
  <c r="AT2237" i="32"/>
  <c r="AW2236" i="32"/>
  <c r="AV2236" i="32"/>
  <c r="AU2236" i="32"/>
  <c r="AT2236" i="32"/>
  <c r="AW2235" i="32"/>
  <c r="AV2235" i="32"/>
  <c r="AU2235" i="32"/>
  <c r="AT2235" i="32"/>
  <c r="AW2234" i="32"/>
  <c r="AV2234" i="32"/>
  <c r="AU2234" i="32"/>
  <c r="AT2234" i="32"/>
  <c r="AW2233" i="32"/>
  <c r="AV2233" i="32"/>
  <c r="AU2233" i="32"/>
  <c r="AT2233" i="32"/>
  <c r="AW2232" i="32"/>
  <c r="AV2232" i="32"/>
  <c r="AU2232" i="32"/>
  <c r="AT2232" i="32"/>
  <c r="AW2231" i="32"/>
  <c r="AV2231" i="32"/>
  <c r="AU2231" i="32"/>
  <c r="AT2231" i="32"/>
  <c r="AW2230" i="32"/>
  <c r="AV2230" i="32"/>
  <c r="AU2230" i="32"/>
  <c r="AT2230" i="32"/>
  <c r="AW2229" i="32"/>
  <c r="AV2229" i="32"/>
  <c r="AU2229" i="32"/>
  <c r="AT2229" i="32"/>
  <c r="AW2228" i="32"/>
  <c r="AV2228" i="32"/>
  <c r="AU2228" i="32"/>
  <c r="AT2228" i="32"/>
  <c r="AW2227" i="32"/>
  <c r="AV2227" i="32"/>
  <c r="AU2227" i="32"/>
  <c r="AT2227" i="32"/>
  <c r="AW2226" i="32"/>
  <c r="AV2226" i="32"/>
  <c r="AU2226" i="32"/>
  <c r="AT2226" i="32"/>
  <c r="AW2225" i="32"/>
  <c r="AV2225" i="32"/>
  <c r="AU2225" i="32"/>
  <c r="AT2225" i="32"/>
  <c r="AW2224" i="32"/>
  <c r="AV2224" i="32"/>
  <c r="AU2224" i="32"/>
  <c r="AT2224" i="32"/>
  <c r="AW2223" i="32"/>
  <c r="AV2223" i="32"/>
  <c r="AU2223" i="32"/>
  <c r="AT2223" i="32"/>
  <c r="AW2222" i="32"/>
  <c r="AV2222" i="32"/>
  <c r="AU2222" i="32"/>
  <c r="AT2222" i="32"/>
  <c r="AW2221" i="32"/>
  <c r="AV2221" i="32"/>
  <c r="AU2221" i="32"/>
  <c r="AT2221" i="32"/>
  <c r="AW2220" i="32"/>
  <c r="AV2220" i="32"/>
  <c r="AU2220" i="32"/>
  <c r="AT2220" i="32"/>
  <c r="AW2219" i="32"/>
  <c r="AV2219" i="32"/>
  <c r="AU2219" i="32"/>
  <c r="AT2219" i="32"/>
  <c r="AW2218" i="32"/>
  <c r="AV2218" i="32"/>
  <c r="AU2218" i="32"/>
  <c r="AT2218" i="32"/>
  <c r="AW2217" i="32"/>
  <c r="AV2217" i="32"/>
  <c r="AU2217" i="32"/>
  <c r="AT2217" i="32"/>
  <c r="AW2216" i="32"/>
  <c r="AV2216" i="32"/>
  <c r="AU2216" i="32"/>
  <c r="AT2216" i="32"/>
  <c r="AW2215" i="32"/>
  <c r="AV2215" i="32"/>
  <c r="AU2215" i="32"/>
  <c r="AT2215" i="32"/>
  <c r="AW2214" i="32"/>
  <c r="AV2214" i="32"/>
  <c r="AU2214" i="32"/>
  <c r="AT2214" i="32"/>
  <c r="AW1943" i="32"/>
  <c r="AV1943" i="32"/>
  <c r="AU1943" i="32"/>
  <c r="AT1943" i="32"/>
  <c r="AW2213" i="32"/>
  <c r="AV2213" i="32"/>
  <c r="AU2213" i="32"/>
  <c r="AT2213" i="32"/>
  <c r="AW2212" i="32"/>
  <c r="AV2212" i="32"/>
  <c r="AU2212" i="32"/>
  <c r="AT2212" i="32"/>
  <c r="AW2211" i="32"/>
  <c r="AV2211" i="32"/>
  <c r="AU2211" i="32"/>
  <c r="AT2211" i="32"/>
  <c r="AW2210" i="32"/>
  <c r="AV2210" i="32"/>
  <c r="AU2210" i="32"/>
  <c r="AT2210" i="32"/>
  <c r="AW2209" i="32"/>
  <c r="AV2209" i="32"/>
  <c r="AU2209" i="32"/>
  <c r="AT2209" i="32"/>
  <c r="AW2208" i="32"/>
  <c r="AV2208" i="32"/>
  <c r="AU2208" i="32"/>
  <c r="AT2208" i="32"/>
  <c r="AW2207" i="32"/>
  <c r="AV2207" i="32"/>
  <c r="AU2207" i="32"/>
  <c r="AT2207" i="32"/>
  <c r="AW2206" i="32"/>
  <c r="AV2206" i="32"/>
  <c r="AU2206" i="32"/>
  <c r="AT2206" i="32"/>
  <c r="AW2205" i="32"/>
  <c r="AV2205" i="32"/>
  <c r="AU2205" i="32"/>
  <c r="AT2205" i="32"/>
  <c r="AW2204" i="32"/>
  <c r="AV2204" i="32"/>
  <c r="AU2204" i="32"/>
  <c r="AT2204" i="32"/>
  <c r="AW2203" i="32"/>
  <c r="AV2203" i="32"/>
  <c r="AU2203" i="32"/>
  <c r="AT2203" i="32"/>
  <c r="AW2202" i="32"/>
  <c r="AV2202" i="32"/>
  <c r="AU2202" i="32"/>
  <c r="AT2202" i="32"/>
  <c r="AW2201" i="32"/>
  <c r="AV2201" i="32"/>
  <c r="AU2201" i="32"/>
  <c r="AT2201" i="32"/>
  <c r="AW2200" i="32"/>
  <c r="AV2200" i="32"/>
  <c r="AU2200" i="32"/>
  <c r="AT2200" i="32"/>
  <c r="AW1942" i="32"/>
  <c r="AV1942" i="32"/>
  <c r="AU1942" i="32"/>
  <c r="AT1942" i="32"/>
  <c r="AW2199" i="32"/>
  <c r="AV2199" i="32"/>
  <c r="AU2199" i="32"/>
  <c r="AT2199" i="32"/>
  <c r="AW2198" i="32"/>
  <c r="AV2198" i="32"/>
  <c r="AU2198" i="32"/>
  <c r="AT2198" i="32"/>
  <c r="AW2197" i="32"/>
  <c r="AV2197" i="32"/>
  <c r="AU2197" i="32"/>
  <c r="AT2197" i="32"/>
  <c r="AW2196" i="32"/>
  <c r="AV2196" i="32"/>
  <c r="AU2196" i="32"/>
  <c r="AT2196" i="32"/>
  <c r="AW2195" i="32"/>
  <c r="AV2195" i="32"/>
  <c r="AU2195" i="32"/>
  <c r="AT2195" i="32"/>
  <c r="AW2194" i="32"/>
  <c r="AV2194" i="32"/>
  <c r="AU2194" i="32"/>
  <c r="AT2194" i="32"/>
  <c r="AW2193" i="32"/>
  <c r="AV2193" i="32"/>
  <c r="AU2193" i="32"/>
  <c r="AT2193" i="32"/>
  <c r="AW2192" i="32"/>
  <c r="AV2192" i="32"/>
  <c r="AU2192" i="32"/>
  <c r="AT2192" i="32"/>
  <c r="AW2191" i="32"/>
  <c r="AV2191" i="32"/>
  <c r="AU2191" i="32"/>
  <c r="AT2191" i="32"/>
  <c r="AW2190" i="32"/>
  <c r="AV2190" i="32"/>
  <c r="AU2190" i="32"/>
  <c r="AT2190" i="32"/>
  <c r="AW2189" i="32"/>
  <c r="AV2189" i="32"/>
  <c r="AU2189" i="32"/>
  <c r="AT2189" i="32"/>
  <c r="AW2188" i="32"/>
  <c r="AV2188" i="32"/>
  <c r="AU2188" i="32"/>
  <c r="AT2188" i="32"/>
  <c r="AW2187" i="32"/>
  <c r="AV2187" i="32"/>
  <c r="AU2187" i="32"/>
  <c r="AT2187" i="32"/>
  <c r="AW2186" i="32"/>
  <c r="AV2186" i="32"/>
  <c r="AU2186" i="32"/>
  <c r="AT2186" i="32"/>
  <c r="AW2185" i="32"/>
  <c r="AV2185" i="32"/>
  <c r="AU2185" i="32"/>
  <c r="AT2185" i="32"/>
  <c r="AW2184" i="32"/>
  <c r="AV2184" i="32"/>
  <c r="AU2184" i="32"/>
  <c r="AT2184" i="32"/>
  <c r="AW2183" i="32"/>
  <c r="AV2183" i="32"/>
  <c r="AU2183" i="32"/>
  <c r="AT2183" i="32"/>
  <c r="AW2182" i="32"/>
  <c r="AV2182" i="32"/>
  <c r="AU2182" i="32"/>
  <c r="AT2182" i="32"/>
  <c r="AW2181" i="32"/>
  <c r="AV2181" i="32"/>
  <c r="AU2181" i="32"/>
  <c r="AT2181" i="32"/>
  <c r="AW11" i="32"/>
  <c r="AV11" i="32"/>
  <c r="AU11" i="32"/>
  <c r="AT11" i="32"/>
  <c r="AW10" i="32"/>
  <c r="AV10" i="32"/>
  <c r="AU10" i="32"/>
  <c r="AT10" i="32"/>
  <c r="AW2180" i="32"/>
  <c r="AV2180" i="32"/>
  <c r="AU2180" i="32"/>
  <c r="AT2180" i="32"/>
  <c r="AW2179" i="32"/>
  <c r="AV2179" i="32"/>
  <c r="AU2179" i="32"/>
  <c r="AT2179" i="32"/>
  <c r="AW2178" i="32"/>
  <c r="AV2178" i="32"/>
  <c r="AU2178" i="32"/>
  <c r="AT2178" i="32"/>
  <c r="AW2177" i="32"/>
  <c r="AV2177" i="32"/>
  <c r="AU2177" i="32"/>
  <c r="AT2177" i="32"/>
  <c r="AW2176" i="32"/>
  <c r="AV2176" i="32"/>
  <c r="AU2176" i="32"/>
  <c r="AT2176" i="32"/>
  <c r="AW2175" i="32"/>
  <c r="AV2175" i="32"/>
  <c r="AU2175" i="32"/>
  <c r="AT2175" i="32"/>
  <c r="AW2174" i="32"/>
  <c r="AV2174" i="32"/>
  <c r="AU2174" i="32"/>
  <c r="AT2174" i="32"/>
  <c r="AW2173" i="32"/>
  <c r="AV2173" i="32"/>
  <c r="AU2173" i="32"/>
  <c r="AT2173" i="32"/>
  <c r="AW2172" i="32"/>
  <c r="AV2172" i="32"/>
  <c r="AU2172" i="32"/>
  <c r="AT2172" i="32"/>
  <c r="AW2171" i="32"/>
  <c r="AV2171" i="32"/>
  <c r="AU2171" i="32"/>
  <c r="AT2171" i="32"/>
  <c r="AW1941" i="32"/>
  <c r="AV1941" i="32"/>
  <c r="AU1941" i="32"/>
  <c r="AT1941" i="32"/>
  <c r="AW2170" i="32"/>
  <c r="AV2170" i="32"/>
  <c r="AU2170" i="32"/>
  <c r="AT2170" i="32"/>
  <c r="AW2169" i="32"/>
  <c r="AV2169" i="32"/>
  <c r="AU2169" i="32"/>
  <c r="AT2169" i="32"/>
  <c r="AW9" i="32"/>
  <c r="AV9" i="32"/>
  <c r="AU9" i="32"/>
  <c r="AT9" i="32"/>
  <c r="AW2168" i="32"/>
  <c r="AV2168" i="32"/>
  <c r="AU2168" i="32"/>
  <c r="AT2168" i="32"/>
  <c r="AW2167" i="32"/>
  <c r="AV2167" i="32"/>
  <c r="AU2167" i="32"/>
  <c r="AT2167" i="32"/>
  <c r="AW2166" i="32"/>
  <c r="AV2166" i="32"/>
  <c r="AU2166" i="32"/>
  <c r="AT2166" i="32"/>
  <c r="AW2165" i="32"/>
  <c r="AV2165" i="32"/>
  <c r="AU2165" i="32"/>
  <c r="AT2165" i="32"/>
  <c r="AW2164" i="32"/>
  <c r="AV2164" i="32"/>
  <c r="AU2164" i="32"/>
  <c r="AT2164" i="32"/>
  <c r="AW2163" i="32"/>
  <c r="AV2163" i="32"/>
  <c r="AU2163" i="32"/>
  <c r="AT2163" i="32"/>
  <c r="AW2162" i="32"/>
  <c r="AV2162" i="32"/>
  <c r="AU2162" i="32"/>
  <c r="AT2162" i="32"/>
  <c r="AW2161" i="32"/>
  <c r="AV2161" i="32"/>
  <c r="AU2161" i="32"/>
  <c r="AT2161" i="32"/>
  <c r="AW8" i="32"/>
  <c r="AV8" i="32"/>
  <c r="AU8" i="32"/>
  <c r="AT8" i="32"/>
  <c r="AW2160" i="32"/>
  <c r="AV2160" i="32"/>
  <c r="AU2160" i="32"/>
  <c r="AT2160" i="32"/>
  <c r="AW1940" i="32"/>
  <c r="AV1940" i="32"/>
  <c r="AU1940" i="32"/>
  <c r="AT1940" i="32"/>
  <c r="AW2159" i="32"/>
  <c r="AV2159" i="32"/>
  <c r="AU2159" i="32"/>
  <c r="AT2159" i="32"/>
  <c r="AW2158" i="32"/>
  <c r="AV2158" i="32"/>
  <c r="AU2158" i="32"/>
  <c r="AT2158" i="32"/>
  <c r="AW2157" i="32"/>
  <c r="AV2157" i="32"/>
  <c r="AU2157" i="32"/>
  <c r="AT2157" i="32"/>
  <c r="AW2156" i="32"/>
  <c r="AV2156" i="32"/>
  <c r="AU2156" i="32"/>
  <c r="AT2156" i="32"/>
  <c r="AW2155" i="32"/>
  <c r="AV2155" i="32"/>
  <c r="AU2155" i="32"/>
  <c r="AT2155" i="32"/>
  <c r="AW2154" i="32"/>
  <c r="AV2154" i="32"/>
  <c r="AU2154" i="32"/>
  <c r="AT2154" i="32"/>
  <c r="AW2153" i="32"/>
  <c r="AV2153" i="32"/>
  <c r="AU2153" i="32"/>
  <c r="AT2153" i="32"/>
  <c r="AW2152" i="32"/>
  <c r="AV2152" i="32"/>
  <c r="AU2152" i="32"/>
  <c r="AT2152" i="32"/>
  <c r="AW2151" i="32"/>
  <c r="AV2151" i="32"/>
  <c r="AU2151" i="32"/>
  <c r="AT2151" i="32"/>
  <c r="AW2150" i="32"/>
  <c r="AV2150" i="32"/>
  <c r="AU2150" i="32"/>
  <c r="AT2150" i="32"/>
  <c r="AW2149" i="32"/>
  <c r="AV2149" i="32"/>
  <c r="AU2149" i="32"/>
  <c r="AT2149" i="32"/>
  <c r="AW2148" i="32"/>
  <c r="AV2148" i="32"/>
  <c r="AU2148" i="32"/>
  <c r="AT2148" i="32"/>
  <c r="AW1939" i="32"/>
  <c r="AV1939" i="32"/>
  <c r="AU1939" i="32"/>
  <c r="AT1939" i="32"/>
  <c r="AW1938" i="32"/>
  <c r="AV1938" i="32"/>
  <c r="AU1938" i="32"/>
  <c r="AT1938" i="32"/>
  <c r="AW2147" i="32"/>
  <c r="AV2147" i="32"/>
  <c r="AU2147" i="32"/>
  <c r="AT2147" i="32"/>
  <c r="AW2146" i="32"/>
  <c r="AV2146" i="32"/>
  <c r="AU2146" i="32"/>
  <c r="AT2146" i="32"/>
  <c r="AW1937" i="32"/>
  <c r="AV1937" i="32"/>
  <c r="AU1937" i="32"/>
  <c r="AT1937" i="32"/>
  <c r="AW2145" i="32"/>
  <c r="AV2145" i="32"/>
  <c r="AU2145" i="32"/>
  <c r="AT2145" i="32"/>
  <c r="AW2144" i="32"/>
  <c r="AV2144" i="32"/>
  <c r="AU2144" i="32"/>
  <c r="AT2144" i="32"/>
  <c r="AW2143" i="32"/>
  <c r="AV2143" i="32"/>
  <c r="AU2143" i="32"/>
  <c r="AT2143" i="32"/>
  <c r="AW2142" i="32"/>
  <c r="AV2142" i="32"/>
  <c r="AU2142" i="32"/>
  <c r="AT2142" i="32"/>
  <c r="AW2141" i="32"/>
  <c r="AV2141" i="32"/>
  <c r="AU2141" i="32"/>
  <c r="AT2141" i="32"/>
  <c r="AW2140" i="32"/>
  <c r="AV2140" i="32"/>
  <c r="AU2140" i="32"/>
  <c r="AT2140" i="32"/>
  <c r="AW2139" i="32"/>
  <c r="AV2139" i="32"/>
  <c r="AU2139" i="32"/>
  <c r="AT2139" i="32"/>
  <c r="AW2138" i="32"/>
  <c r="AV2138" i="32"/>
  <c r="AU2138" i="32"/>
  <c r="AT2138" i="32"/>
  <c r="AW2137" i="32"/>
  <c r="AV2137" i="32"/>
  <c r="AU2137" i="32"/>
  <c r="AT2137" i="32"/>
  <c r="AW2136" i="32"/>
  <c r="AV2136" i="32"/>
  <c r="AU2136" i="32"/>
  <c r="AT2136" i="32"/>
  <c r="AW2135" i="32"/>
  <c r="AV2135" i="32"/>
  <c r="AU2135" i="32"/>
  <c r="AT2135" i="32"/>
  <c r="AW1936" i="32"/>
  <c r="AV1936" i="32"/>
  <c r="AU1936" i="32"/>
  <c r="AT1936" i="32"/>
  <c r="AW1935" i="32"/>
  <c r="AV1935" i="32"/>
  <c r="AU1935" i="32"/>
  <c r="AT1935" i="32"/>
  <c r="AW1934" i="32"/>
  <c r="AV1934" i="32"/>
  <c r="AU1934" i="32"/>
  <c r="AT1934" i="32"/>
  <c r="AW2134" i="32"/>
  <c r="AV2134" i="32"/>
  <c r="AU2134" i="32"/>
  <c r="AT2134" i="32"/>
  <c r="AW2133" i="32"/>
  <c r="AV2133" i="32"/>
  <c r="AU2133" i="32"/>
  <c r="AT2133" i="32"/>
  <c r="AW2132" i="32"/>
  <c r="AV2132" i="32"/>
  <c r="AU2132" i="32"/>
  <c r="AT2132" i="32"/>
  <c r="AW2131" i="32"/>
  <c r="AV2131" i="32"/>
  <c r="AU2131" i="32"/>
  <c r="AT2131" i="32"/>
  <c r="AW2130" i="32"/>
  <c r="AV2130" i="32"/>
  <c r="AU2130" i="32"/>
  <c r="AT2130" i="32"/>
  <c r="AW2129" i="32"/>
  <c r="AV2129" i="32"/>
  <c r="AU2129" i="32"/>
  <c r="AT2129" i="32"/>
  <c r="AW2128" i="32"/>
  <c r="AV2128" i="32"/>
  <c r="AU2128" i="32"/>
  <c r="AT2128" i="32"/>
  <c r="AW2127" i="32"/>
  <c r="AV2127" i="32"/>
  <c r="AU2127" i="32"/>
  <c r="AT2127" i="32"/>
  <c r="AW2126" i="32"/>
  <c r="AV2126" i="32"/>
  <c r="AU2126" i="32"/>
  <c r="AT2126" i="32"/>
  <c r="AW2125" i="32"/>
  <c r="AV2125" i="32"/>
  <c r="AU2125" i="32"/>
  <c r="AT2125" i="32"/>
  <c r="AW2124" i="32"/>
  <c r="AV2124" i="32"/>
  <c r="AU2124" i="32"/>
  <c r="AT2124" i="32"/>
  <c r="AW2123" i="32"/>
  <c r="AV2123" i="32"/>
  <c r="AU2123" i="32"/>
  <c r="AT2123" i="32"/>
  <c r="AW7" i="32"/>
  <c r="AV7" i="32"/>
  <c r="AU7" i="32"/>
  <c r="AT7" i="32"/>
  <c r="AW2122" i="32"/>
  <c r="AV2122" i="32"/>
  <c r="AU2122" i="32"/>
  <c r="AT2122" i="32"/>
  <c r="AW2121" i="32"/>
  <c r="AV2121" i="32"/>
  <c r="AU2121" i="32"/>
  <c r="AT2121" i="32"/>
  <c r="AW1933" i="32"/>
  <c r="AV1933" i="32"/>
  <c r="AU1933" i="32"/>
  <c r="AT1933" i="32"/>
  <c r="AW2120" i="32"/>
  <c r="AV2120" i="32"/>
  <c r="AU2120" i="32"/>
  <c r="AT2120" i="32"/>
  <c r="AW2119" i="32"/>
  <c r="AV2119" i="32"/>
  <c r="AU2119" i="32"/>
  <c r="AT2119" i="32"/>
  <c r="AW1932" i="32"/>
  <c r="AV1932" i="32"/>
  <c r="AU1932" i="32"/>
  <c r="AT1932" i="32"/>
  <c r="AW2118" i="32"/>
  <c r="AV2118" i="32"/>
  <c r="AU2118" i="32"/>
  <c r="AT2118" i="32"/>
  <c r="AW2117" i="32"/>
  <c r="AV2117" i="32"/>
  <c r="AU2117" i="32"/>
  <c r="AT2117" i="32"/>
  <c r="AW6" i="32"/>
  <c r="AV6" i="32"/>
  <c r="AU6" i="32"/>
  <c r="AT6" i="32"/>
  <c r="AW1931" i="32"/>
  <c r="AV1931" i="32"/>
  <c r="AU1931" i="32"/>
  <c r="AT1931" i="32"/>
  <c r="AW1930" i="32"/>
  <c r="AV1930" i="32"/>
  <c r="AU1930" i="32"/>
  <c r="AT1930" i="32"/>
  <c r="AW2116" i="32"/>
  <c r="AV2116" i="32"/>
  <c r="AU2116" i="32"/>
  <c r="AT2116" i="32"/>
  <c r="AW2115" i="32"/>
  <c r="AV2115" i="32"/>
  <c r="AU2115" i="32"/>
  <c r="AT2115" i="32"/>
  <c r="AW2114" i="32"/>
  <c r="AV2114" i="32"/>
  <c r="AU2114" i="32"/>
  <c r="AT2114" i="32"/>
  <c r="AW2113" i="32"/>
  <c r="AV2113" i="32"/>
  <c r="AU2113" i="32"/>
  <c r="AT2113" i="32"/>
  <c r="AW2112" i="32"/>
  <c r="AV2112" i="32"/>
  <c r="AU2112" i="32"/>
  <c r="AT2112" i="32"/>
  <c r="AW2111" i="32"/>
  <c r="AV2111" i="32"/>
  <c r="AU2111" i="32"/>
  <c r="AT2111" i="32"/>
  <c r="AW2110" i="32"/>
  <c r="AV2110" i="32"/>
  <c r="AU2110" i="32"/>
  <c r="AT2110" i="32"/>
  <c r="AW1929" i="32"/>
  <c r="AV1929" i="32"/>
  <c r="AU1929" i="32"/>
  <c r="AT1929" i="32"/>
  <c r="AW2109" i="32"/>
  <c r="AV2109" i="32"/>
  <c r="AU2109" i="32"/>
  <c r="AT2109" i="32"/>
  <c r="AW2108" i="32"/>
  <c r="AV2108" i="32"/>
  <c r="AU2108" i="32"/>
  <c r="AT2108" i="32"/>
  <c r="AW2107" i="32"/>
  <c r="AV2107" i="32"/>
  <c r="AU2107" i="32"/>
  <c r="AT2107" i="32"/>
  <c r="AW2106" i="32"/>
  <c r="AV2106" i="32"/>
  <c r="AU2106" i="32"/>
  <c r="AT2106" i="32"/>
  <c r="AW2105" i="32"/>
  <c r="AV2105" i="32"/>
  <c r="AU2105" i="32"/>
  <c r="AT2105" i="32"/>
  <c r="AW2104" i="32"/>
  <c r="AV2104" i="32"/>
  <c r="AU2104" i="32"/>
  <c r="AT2104" i="32"/>
  <c r="AW2103" i="32"/>
  <c r="AV2103" i="32"/>
  <c r="AU2103" i="32"/>
  <c r="AT2103" i="32"/>
  <c r="AW2102" i="32"/>
  <c r="AV2102" i="32"/>
  <c r="AU2102" i="32"/>
  <c r="AT2102" i="32"/>
  <c r="AW2101" i="32"/>
  <c r="AV2101" i="32"/>
  <c r="AU2101" i="32"/>
  <c r="AT2101" i="32"/>
  <c r="AW2100" i="32"/>
  <c r="AV2100" i="32"/>
  <c r="AU2100" i="32"/>
  <c r="AT2100" i="32"/>
  <c r="AW2099" i="32"/>
  <c r="AV2099" i="32"/>
  <c r="AU2099" i="32"/>
  <c r="AT2099" i="32"/>
  <c r="AW2098" i="32"/>
  <c r="AV2098" i="32"/>
  <c r="AU2098" i="32"/>
  <c r="AT2098" i="32"/>
  <c r="AW2097" i="32"/>
  <c r="AV2097" i="32"/>
  <c r="AU2097" i="32"/>
  <c r="AT2097" i="32"/>
  <c r="AW2096" i="32"/>
  <c r="AV2096" i="32"/>
  <c r="AU2096" i="32"/>
  <c r="AT2096" i="32"/>
  <c r="AW2095" i="32"/>
  <c r="AV2095" i="32"/>
  <c r="AU2095" i="32"/>
  <c r="AT2095" i="32"/>
  <c r="AW5" i="32"/>
  <c r="AV5" i="32"/>
  <c r="AU5" i="32"/>
  <c r="AT5" i="32"/>
  <c r="AW2094" i="32"/>
  <c r="AV2094" i="32"/>
  <c r="AU2094" i="32"/>
  <c r="AT2094" i="32"/>
  <c r="AW2093" i="32"/>
  <c r="AV2093" i="32"/>
  <c r="AU2093" i="32"/>
  <c r="AT2093" i="32"/>
  <c r="AW2092" i="32"/>
  <c r="AV2092" i="32"/>
  <c r="AU2092" i="32"/>
  <c r="AT2092" i="32"/>
  <c r="AW2091" i="32"/>
  <c r="AV2091" i="32"/>
  <c r="AU2091" i="32"/>
  <c r="AT2091" i="32"/>
  <c r="AW2090" i="32"/>
  <c r="AV2090" i="32"/>
  <c r="AU2090" i="32"/>
  <c r="AT2090" i="32"/>
  <c r="AW4" i="32"/>
  <c r="AV4" i="32"/>
  <c r="AU4" i="32"/>
  <c r="AT4" i="32"/>
  <c r="AW2089" i="32"/>
  <c r="AV2089" i="32"/>
  <c r="AU2089" i="32"/>
  <c r="AT2089" i="32"/>
  <c r="AW3" i="32"/>
  <c r="AV3" i="32"/>
  <c r="AU3" i="32"/>
  <c r="AT3" i="32"/>
  <c r="AW2088" i="32"/>
  <c r="AV2088" i="32"/>
  <c r="AU2088" i="32"/>
  <c r="AT2088" i="32"/>
  <c r="AW2087" i="32"/>
  <c r="AV2087" i="32"/>
  <c r="AU2087" i="32"/>
  <c r="AT2087" i="32"/>
  <c r="AW1928" i="32"/>
  <c r="AV1928" i="32"/>
  <c r="AU1928" i="32"/>
  <c r="AT1928" i="32"/>
  <c r="AW2086" i="32"/>
  <c r="AV2086" i="32"/>
  <c r="AU2086" i="32"/>
  <c r="AT2086" i="32"/>
  <c r="AW2085" i="32"/>
  <c r="AV2085" i="32"/>
  <c r="AU2085" i="32"/>
  <c r="AT2085" i="32"/>
  <c r="AW2084" i="32"/>
  <c r="AV2084" i="32"/>
  <c r="AU2084" i="32"/>
  <c r="AT2084" i="32"/>
  <c r="AW2083" i="32"/>
  <c r="AV2083" i="32"/>
  <c r="AU2083" i="32"/>
  <c r="AT2083" i="32"/>
  <c r="AW2082" i="32"/>
  <c r="AV2082" i="32"/>
  <c r="AU2082" i="32"/>
  <c r="AT2082" i="32"/>
  <c r="AW2081" i="32"/>
  <c r="AV2081" i="32"/>
  <c r="AU2081" i="32"/>
  <c r="AT2081" i="32"/>
  <c r="AW2080" i="32"/>
  <c r="AV2080" i="32"/>
  <c r="AU2080" i="32"/>
  <c r="AT2080" i="32"/>
  <c r="AW2079" i="32"/>
  <c r="AV2079" i="32"/>
  <c r="AU2079" i="32"/>
  <c r="AT2079" i="32"/>
  <c r="AW2078" i="32"/>
  <c r="AV2078" i="32"/>
  <c r="AU2078" i="32"/>
  <c r="AT2078" i="32"/>
  <c r="AW2077" i="32"/>
  <c r="AV2077" i="32"/>
  <c r="AU2077" i="32"/>
  <c r="AT2077" i="32"/>
  <c r="AW2" i="32"/>
  <c r="AV2" i="32"/>
  <c r="AU2" i="32"/>
  <c r="AT2" i="32"/>
  <c r="AW2076" i="32"/>
  <c r="AV2076" i="32"/>
  <c r="AU2076" i="32"/>
  <c r="AT2076" i="32"/>
  <c r="AW1927" i="32"/>
  <c r="AV1927" i="32"/>
  <c r="AU1927" i="32"/>
  <c r="AT1927" i="32"/>
  <c r="AW1926" i="32"/>
  <c r="AV1926" i="32"/>
  <c r="AU1926" i="32"/>
  <c r="AT1926" i="32"/>
  <c r="AW2075" i="32"/>
  <c r="AV2075" i="32"/>
  <c r="AU2075" i="32"/>
  <c r="AT2075" i="32"/>
  <c r="AW2074" i="32"/>
  <c r="AV2074" i="32"/>
  <c r="AU2074" i="32"/>
  <c r="AT2074" i="32"/>
  <c r="AW2073" i="32"/>
  <c r="AV2073" i="32"/>
  <c r="AU2073" i="32"/>
  <c r="AT2073" i="32"/>
  <c r="AW2072" i="32"/>
  <c r="AV2072" i="32"/>
  <c r="AU2072" i="32"/>
  <c r="AT2072" i="32"/>
  <c r="AW2650" i="32"/>
  <c r="AV2650" i="32"/>
  <c r="AU2650" i="32"/>
  <c r="AT2650" i="32"/>
  <c r="AW2649" i="32"/>
  <c r="AV2649" i="32"/>
  <c r="AU2649" i="32"/>
  <c r="AT2649" i="32"/>
  <c r="AW2648" i="32"/>
  <c r="AV2648" i="32"/>
  <c r="AU2648" i="32"/>
  <c r="AT2648" i="32"/>
  <c r="AW2647" i="32"/>
  <c r="AV2647" i="32"/>
  <c r="AU2647" i="32"/>
  <c r="AT2647" i="32"/>
  <c r="AW2646" i="32"/>
  <c r="AV2646" i="32"/>
  <c r="AU2646" i="32"/>
  <c r="AT2646" i="32"/>
  <c r="AW2645" i="32"/>
  <c r="AV2645" i="32"/>
  <c r="AU2645" i="32"/>
  <c r="AT2645" i="32"/>
  <c r="AW2644" i="32"/>
  <c r="AV2644" i="32"/>
  <c r="AU2644" i="32"/>
  <c r="AT2644" i="32"/>
  <c r="AW2643" i="32"/>
  <c r="AV2643" i="32"/>
  <c r="AU2643" i="32"/>
  <c r="AT2643" i="32"/>
  <c r="AW2642" i="32"/>
  <c r="AV2642" i="32"/>
  <c r="AU2642" i="32"/>
  <c r="AT2642" i="32"/>
  <c r="AW2641" i="32"/>
  <c r="AV2641" i="32"/>
  <c r="AU2641" i="32"/>
  <c r="AT2641" i="32"/>
  <c r="AW2640" i="32"/>
  <c r="AV2640" i="32"/>
  <c r="AU2640" i="32"/>
  <c r="AT2640" i="32"/>
  <c r="AW2639" i="32"/>
  <c r="AV2639" i="32"/>
  <c r="AU2639" i="32"/>
  <c r="AT2639" i="32"/>
  <c r="AW2638" i="32"/>
  <c r="AV2638" i="32"/>
  <c r="AU2638" i="32"/>
  <c r="AT2638" i="32"/>
  <c r="AW1925" i="32"/>
  <c r="AV1925" i="32"/>
  <c r="AU1925" i="32"/>
  <c r="AT1925" i="32"/>
  <c r="AW2637" i="32"/>
  <c r="AV2637" i="32"/>
  <c r="AU2637" i="32"/>
  <c r="AT2637" i="32"/>
  <c r="AW1924" i="32"/>
  <c r="AV1924" i="32"/>
  <c r="AU1924" i="32"/>
  <c r="AT1924" i="32"/>
  <c r="AW2636" i="32"/>
  <c r="AV2636" i="32"/>
  <c r="AU2636" i="32"/>
  <c r="AT2636" i="32"/>
  <c r="AW2635" i="32"/>
  <c r="AV2635" i="32"/>
  <c r="AU2635" i="32"/>
  <c r="AT2635" i="32"/>
  <c r="AW2634" i="32"/>
  <c r="AV2634" i="32"/>
  <c r="AU2634" i="32"/>
  <c r="AT2634" i="32"/>
  <c r="AW1923" i="32"/>
  <c r="AV1923" i="32"/>
  <c r="AU1923" i="32"/>
  <c r="AT1923" i="32"/>
  <c r="AW2633" i="32"/>
  <c r="AV2633" i="32"/>
  <c r="AU2633" i="32"/>
  <c r="AT2633" i="32"/>
  <c r="AW2632" i="32"/>
  <c r="AV2632" i="32"/>
  <c r="AU2632" i="32"/>
  <c r="AT2632" i="32"/>
  <c r="AW2631" i="32"/>
  <c r="AV2631" i="32"/>
  <c r="AU2631" i="32"/>
  <c r="AT2631" i="32"/>
  <c r="AW1922" i="32"/>
  <c r="AV1922" i="32"/>
  <c r="AU1922" i="32"/>
  <c r="AT1922" i="32"/>
  <c r="AW2630" i="32"/>
  <c r="AV2630" i="32"/>
  <c r="AU2630" i="32"/>
  <c r="AT2630" i="32"/>
  <c r="AW2629" i="32"/>
  <c r="AV2629" i="32"/>
  <c r="AU2629" i="32"/>
  <c r="AT2629" i="32"/>
  <c r="AW1921" i="32"/>
  <c r="AV1921" i="32"/>
  <c r="AU1921" i="32"/>
  <c r="AT1921" i="32"/>
  <c r="AW2628" i="32"/>
  <c r="AV2628" i="32"/>
  <c r="AU2628" i="32"/>
  <c r="AT2628" i="32"/>
  <c r="AW2627" i="32"/>
  <c r="AV2627" i="32"/>
  <c r="AU2627" i="32"/>
  <c r="AT2627" i="32"/>
  <c r="AW2626" i="32"/>
  <c r="AV2626" i="32"/>
  <c r="AU2626" i="32"/>
  <c r="AT2626" i="32"/>
  <c r="AW2625" i="32"/>
  <c r="AV2625" i="32"/>
  <c r="AU2625" i="32"/>
  <c r="AT2625" i="32"/>
  <c r="AW2624" i="32"/>
  <c r="AV2624" i="32"/>
  <c r="AU2624" i="32"/>
  <c r="AT2624" i="32"/>
  <c r="AW2623" i="32"/>
  <c r="AV2623" i="32"/>
  <c r="AU2623" i="32"/>
  <c r="AT2623" i="32"/>
  <c r="AW2622" i="32"/>
  <c r="AV2622" i="32"/>
  <c r="AU2622" i="32"/>
  <c r="AT2622" i="32"/>
  <c r="AW2621" i="32"/>
  <c r="AV2621" i="32"/>
  <c r="AU2621" i="32"/>
  <c r="AT2621" i="32"/>
  <c r="AW2620" i="32"/>
  <c r="AV2620" i="32"/>
  <c r="AU2620" i="32"/>
  <c r="AT2620" i="32"/>
  <c r="AW2619" i="32"/>
  <c r="AV2619" i="32"/>
  <c r="AU2619" i="32"/>
  <c r="AT2619" i="32"/>
  <c r="AW2618" i="32"/>
  <c r="AV2618" i="32"/>
  <c r="AU2618" i="32"/>
  <c r="AT2618" i="32"/>
  <c r="AW2617" i="32"/>
  <c r="AV2617" i="32"/>
  <c r="AU2617" i="32"/>
  <c r="AT2617" i="32"/>
  <c r="AW2616" i="32"/>
  <c r="AV2616" i="32"/>
  <c r="AU2616" i="32"/>
  <c r="AT2616" i="32"/>
  <c r="AW2615" i="32"/>
  <c r="AV2615" i="32"/>
  <c r="AU2615" i="32"/>
  <c r="AT2615" i="32"/>
  <c r="AW1920" i="32"/>
  <c r="AV1920" i="32"/>
  <c r="AU1920" i="32"/>
  <c r="AT1920" i="32"/>
  <c r="AW2614" i="32"/>
  <c r="AV2614" i="32"/>
  <c r="AU2614" i="32"/>
  <c r="AT2614" i="32"/>
  <c r="AW1919" i="32"/>
  <c r="AV1919" i="32"/>
  <c r="AU1919" i="32"/>
  <c r="AT1919" i="32"/>
  <c r="AW2613" i="32"/>
  <c r="AV2613" i="32"/>
  <c r="AU2613" i="32"/>
  <c r="AT2613" i="32"/>
  <c r="AW2612" i="32"/>
  <c r="AV2612" i="32"/>
  <c r="AU2612" i="32"/>
  <c r="AT2612" i="32"/>
  <c r="AW2611" i="32"/>
  <c r="AV2611" i="32"/>
  <c r="AU2611" i="32"/>
  <c r="AT2611" i="32"/>
  <c r="AW1918" i="32"/>
  <c r="AV1918" i="32"/>
  <c r="AU1918" i="32"/>
  <c r="AT1918" i="32"/>
  <c r="AW2610" i="32"/>
  <c r="AV2610" i="32"/>
  <c r="AU2610" i="32"/>
  <c r="AT2610" i="32"/>
  <c r="AW2609" i="32"/>
  <c r="AV2609" i="32"/>
  <c r="AU2609" i="32"/>
  <c r="AT2609" i="32"/>
  <c r="AW2608" i="32"/>
  <c r="AV2608" i="32"/>
  <c r="AU2608" i="32"/>
  <c r="AT2608" i="32"/>
  <c r="AW1917" i="32"/>
  <c r="AV1917" i="32"/>
  <c r="AU1917" i="32"/>
  <c r="AT1917" i="32"/>
  <c r="AW2607" i="32"/>
  <c r="AV2607" i="32"/>
  <c r="AU2607" i="32"/>
  <c r="AT2607" i="32"/>
  <c r="AW1916" i="32"/>
  <c r="AV1916" i="32"/>
  <c r="AU1916" i="32"/>
  <c r="AT1916" i="32"/>
  <c r="AW2606" i="32"/>
  <c r="AV2606" i="32"/>
  <c r="AU2606" i="32"/>
  <c r="AT2606" i="32"/>
  <c r="AW2605" i="32"/>
  <c r="AV2605" i="32"/>
  <c r="AU2605" i="32"/>
  <c r="AT2605" i="32"/>
  <c r="AW2604" i="32"/>
  <c r="AV2604" i="32"/>
  <c r="AU2604" i="32"/>
  <c r="AT2604" i="32"/>
  <c r="AW2603" i="32"/>
  <c r="AV2603" i="32"/>
  <c r="AU2603" i="32"/>
  <c r="AT2603" i="32"/>
  <c r="AW1915" i="32"/>
  <c r="AV1915" i="32"/>
  <c r="AU1915" i="32"/>
  <c r="AT1915" i="32"/>
  <c r="AW2602" i="32"/>
  <c r="AV2602" i="32"/>
  <c r="AU2602" i="32"/>
  <c r="AT2602" i="32"/>
  <c r="AW2601" i="32"/>
  <c r="AV2601" i="32"/>
  <c r="AU2601" i="32"/>
  <c r="AT2601" i="32"/>
  <c r="AW1914" i="32"/>
  <c r="AV1914" i="32"/>
  <c r="AU1914" i="32"/>
  <c r="AT1914" i="32"/>
  <c r="AW2600" i="32"/>
  <c r="AV2600" i="32"/>
  <c r="AU2600" i="32"/>
  <c r="AT2600" i="32"/>
  <c r="AW2599" i="32"/>
  <c r="AV2599" i="32"/>
  <c r="AU2599" i="32"/>
  <c r="AT2599" i="32"/>
  <c r="AW2598" i="32"/>
  <c r="AV2598" i="32"/>
  <c r="AU2598" i="32"/>
  <c r="AT2598" i="32"/>
  <c r="AW2597" i="32"/>
  <c r="AV2597" i="32"/>
  <c r="AU2597" i="32"/>
  <c r="AT2597" i="32"/>
  <c r="AW2596" i="32"/>
  <c r="AV2596" i="32"/>
  <c r="AU2596" i="32"/>
  <c r="AT2596" i="32"/>
  <c r="AW2595" i="32"/>
  <c r="AV2595" i="32"/>
  <c r="AU2595" i="32"/>
  <c r="AT2595" i="32"/>
  <c r="AW2594" i="32"/>
  <c r="AV2594" i="32"/>
  <c r="AU2594" i="32"/>
  <c r="AT2594" i="32"/>
  <c r="AW2593" i="32"/>
  <c r="AV2593" i="32"/>
  <c r="AU2593" i="32"/>
  <c r="AT2593" i="32"/>
  <c r="AW2592" i="32"/>
  <c r="AV2592" i="32"/>
  <c r="AU2592" i="32"/>
  <c r="AT2592" i="32"/>
  <c r="AW2591" i="32"/>
  <c r="AV2591" i="32"/>
  <c r="AU2591" i="32"/>
  <c r="AT2591" i="32"/>
  <c r="AW2590" i="32"/>
  <c r="AV2590" i="32"/>
  <c r="AU2590" i="32"/>
  <c r="AT2590" i="32"/>
  <c r="AW1913" i="32"/>
  <c r="AV1913" i="32"/>
  <c r="AU1913" i="32"/>
  <c r="AT1913" i="32"/>
  <c r="AW2589" i="32"/>
  <c r="AV2589" i="32"/>
  <c r="AU2589" i="32"/>
  <c r="AT2589" i="32"/>
  <c r="AW2588" i="32"/>
  <c r="AV2588" i="32"/>
  <c r="AU2588" i="32"/>
  <c r="AT2588" i="32"/>
  <c r="AW2587" i="32"/>
  <c r="AV2587" i="32"/>
  <c r="AU2587" i="32"/>
  <c r="AT2587" i="32"/>
  <c r="AW1912" i="32"/>
  <c r="AV1912" i="32"/>
  <c r="AU1912" i="32"/>
  <c r="AT1912" i="32"/>
  <c r="AW2586" i="32"/>
  <c r="AV2586" i="32"/>
  <c r="AU2586" i="32"/>
  <c r="AT2586" i="32"/>
  <c r="AW2585" i="32"/>
  <c r="AV2585" i="32"/>
  <c r="AU2585" i="32"/>
  <c r="AT2585" i="32"/>
  <c r="AW2584" i="32"/>
  <c r="AV2584" i="32"/>
  <c r="AU2584" i="32"/>
  <c r="AT2584" i="32"/>
  <c r="AW2583" i="32"/>
  <c r="AV2583" i="32"/>
  <c r="AU2583" i="32"/>
  <c r="AT2583" i="32"/>
  <c r="AW2582" i="32"/>
  <c r="AV2582" i="32"/>
  <c r="AU2582" i="32"/>
  <c r="AT2582" i="32"/>
  <c r="AW2581" i="32"/>
  <c r="AV2581" i="32"/>
  <c r="AU2581" i="32"/>
  <c r="AT2581" i="32"/>
  <c r="AW2580" i="32"/>
  <c r="AV2580" i="32"/>
  <c r="AU2580" i="32"/>
  <c r="AT2580" i="32"/>
  <c r="AW1911" i="32"/>
  <c r="AV1911" i="32"/>
  <c r="AU1911" i="32"/>
  <c r="AT1911" i="32"/>
  <c r="AW2579" i="32"/>
  <c r="AV2579" i="32"/>
  <c r="AU2579" i="32"/>
  <c r="AT2579" i="32"/>
  <c r="AW2578" i="32"/>
  <c r="AV2578" i="32"/>
  <c r="AU2578" i="32"/>
  <c r="AT2578" i="32"/>
  <c r="AW2577" i="32"/>
  <c r="AV2577" i="32"/>
  <c r="AU2577" i="32"/>
  <c r="AT2577" i="32"/>
  <c r="AW2576" i="32"/>
  <c r="AV2576" i="32"/>
  <c r="AU2576" i="32"/>
  <c r="AT2576" i="32"/>
  <c r="AW2470" i="32"/>
  <c r="AV2470" i="32"/>
  <c r="AU2470" i="32"/>
  <c r="AT2470" i="32"/>
  <c r="AW1910" i="32"/>
  <c r="AV1910" i="32"/>
  <c r="AU1910" i="32"/>
  <c r="AT1910" i="32"/>
  <c r="AW2575" i="32"/>
  <c r="AV2575" i="32"/>
  <c r="AU2575" i="32"/>
  <c r="AT2575" i="32"/>
  <c r="AW2574" i="32"/>
  <c r="AV2574" i="32"/>
  <c r="AU2574" i="32"/>
  <c r="AT2574" i="32"/>
  <c r="AW2573" i="32"/>
  <c r="AV2573" i="32"/>
  <c r="AU2573" i="32"/>
  <c r="AT2573" i="32"/>
  <c r="AW2572" i="32"/>
  <c r="AV2572" i="32"/>
  <c r="AU2572" i="32"/>
  <c r="AT2572" i="32"/>
  <c r="AW2571" i="32"/>
  <c r="AV2571" i="32"/>
  <c r="AU2571" i="32"/>
  <c r="AT2571" i="32"/>
  <c r="AW2570" i="32"/>
  <c r="AV2570" i="32"/>
  <c r="AU2570" i="32"/>
  <c r="AT2570" i="32"/>
  <c r="AW2569" i="32"/>
  <c r="AV2569" i="32"/>
  <c r="AU2569" i="32"/>
  <c r="AT2569" i="32"/>
  <c r="AW2568" i="32"/>
  <c r="AV2568" i="32"/>
  <c r="AU2568" i="32"/>
  <c r="AT2568" i="32"/>
  <c r="AW2567" i="32"/>
  <c r="AV2567" i="32"/>
  <c r="AU2567" i="32"/>
  <c r="AT2567" i="32"/>
  <c r="AW2566" i="32"/>
  <c r="AV2566" i="32"/>
  <c r="AU2566" i="32"/>
  <c r="AT2566" i="32"/>
  <c r="AW2565" i="32"/>
  <c r="AV2565" i="32"/>
  <c r="AU2565" i="32"/>
  <c r="AT2565" i="32"/>
  <c r="AW2564" i="32"/>
  <c r="AV2564" i="32"/>
  <c r="AU2564" i="32"/>
  <c r="AT2564" i="32"/>
  <c r="AW2563" i="32"/>
  <c r="AV2563" i="32"/>
  <c r="AU2563" i="32"/>
  <c r="AT2563" i="32"/>
  <c r="AW2562" i="32"/>
  <c r="AV2562" i="32"/>
  <c r="AU2562" i="32"/>
  <c r="AT2562" i="32"/>
  <c r="AW2561" i="32"/>
  <c r="AV2561" i="32"/>
  <c r="AU2561" i="32"/>
  <c r="AT2561" i="32"/>
  <c r="AW2560" i="32"/>
  <c r="AV2560" i="32"/>
  <c r="AU2560" i="32"/>
  <c r="AT2560" i="32"/>
  <c r="AW2559" i="32"/>
  <c r="AV2559" i="32"/>
  <c r="AU2559" i="32"/>
  <c r="AT2559" i="32"/>
  <c r="AW2558" i="32"/>
  <c r="AV2558" i="32"/>
  <c r="AU2558" i="32"/>
  <c r="AT2558" i="32"/>
  <c r="AW2557" i="32"/>
  <c r="AV2557" i="32"/>
  <c r="AU2557" i="32"/>
  <c r="AT2557" i="32"/>
  <c r="AW2556" i="32"/>
  <c r="AV2556" i="32"/>
  <c r="AU2556" i="32"/>
  <c r="AT2556" i="32"/>
  <c r="AW2555" i="32"/>
  <c r="AV2555" i="32"/>
  <c r="AU2555" i="32"/>
  <c r="AT2555" i="32"/>
  <c r="AW2554" i="32"/>
  <c r="AV2554" i="32"/>
  <c r="AU2554" i="32"/>
  <c r="AT2554" i="32"/>
  <c r="AW2553" i="32"/>
  <c r="AV2553" i="32"/>
  <c r="AU2553" i="32"/>
  <c r="AT2553" i="32"/>
  <c r="AW2552" i="32"/>
  <c r="AV2552" i="32"/>
  <c r="AU2552" i="32"/>
  <c r="AT2552" i="32"/>
  <c r="AW2551" i="32"/>
  <c r="AV2551" i="32"/>
  <c r="AU2551" i="32"/>
  <c r="AT2551" i="32"/>
  <c r="AW2550" i="32"/>
  <c r="AV2550" i="32"/>
  <c r="AU2550" i="32"/>
  <c r="AT2550" i="32"/>
  <c r="AW1909" i="32"/>
  <c r="AV1909" i="32"/>
  <c r="AU1909" i="32"/>
  <c r="AT1909" i="32"/>
  <c r="AW2442" i="32"/>
  <c r="AV2442" i="32"/>
  <c r="AU2442" i="32"/>
  <c r="AT2442" i="32"/>
  <c r="AW2441" i="32"/>
  <c r="AV2441" i="32"/>
  <c r="AU2441" i="32"/>
  <c r="AT2441" i="32"/>
  <c r="AW2549" i="32"/>
  <c r="AV2549" i="32"/>
  <c r="AU2549" i="32"/>
  <c r="AT2549" i="32"/>
  <c r="AW2548" i="32"/>
  <c r="AV2548" i="32"/>
  <c r="AU2548" i="32"/>
  <c r="AT2548" i="32"/>
  <c r="AW2547" i="32"/>
  <c r="AV2547" i="32"/>
  <c r="AU2547" i="32"/>
  <c r="AT2547" i="32"/>
  <c r="AW2546" i="32"/>
  <c r="AV2546" i="32"/>
  <c r="AU2546" i="32"/>
  <c r="AT2546" i="32"/>
  <c r="AW2545" i="32"/>
  <c r="AV2545" i="32"/>
  <c r="AU2545" i="32"/>
  <c r="AT2545" i="32"/>
  <c r="AW2544" i="32"/>
  <c r="AV2544" i="32"/>
  <c r="AU2544" i="32"/>
  <c r="AT2544" i="32"/>
  <c r="AW2543" i="32"/>
  <c r="AV2543" i="32"/>
  <c r="AU2543" i="32"/>
  <c r="AT2543" i="32"/>
  <c r="AW2542" i="32"/>
  <c r="AV2542" i="32"/>
  <c r="AU2542" i="32"/>
  <c r="AT2542" i="32"/>
  <c r="AW2541" i="32"/>
  <c r="AV2541" i="32"/>
  <c r="AU2541" i="32"/>
  <c r="AT2541" i="32"/>
  <c r="AW2540" i="32"/>
  <c r="AV2540" i="32"/>
  <c r="AU2540" i="32"/>
  <c r="AT2540" i="32"/>
  <c r="AW2539" i="32"/>
  <c r="AV2539" i="32"/>
  <c r="AU2539" i="32"/>
  <c r="AT2539" i="32"/>
  <c r="AW2538" i="32"/>
  <c r="AV2538" i="32"/>
  <c r="AU2538" i="32"/>
  <c r="AT2538" i="32"/>
  <c r="AW2537" i="32"/>
  <c r="AV2537" i="32"/>
  <c r="AU2537" i="32"/>
  <c r="AT2537" i="32"/>
  <c r="AW2536" i="32"/>
  <c r="AV2536" i="32"/>
  <c r="AU2536" i="32"/>
  <c r="AT2536" i="32"/>
  <c r="AW2535" i="32"/>
  <c r="AV2535" i="32"/>
  <c r="AU2535" i="32"/>
  <c r="AT2535" i="32"/>
  <c r="AW2534" i="32"/>
  <c r="AV2534" i="32"/>
  <c r="AU2534" i="32"/>
  <c r="AT2534" i="32"/>
  <c r="AW2533" i="32"/>
  <c r="AV2533" i="32"/>
  <c r="AU2533" i="32"/>
  <c r="AT2533" i="32"/>
  <c r="AW2532" i="32"/>
  <c r="AV2532" i="32"/>
  <c r="AU2532" i="32"/>
  <c r="AT2532" i="32"/>
  <c r="AW2531" i="32"/>
  <c r="AV2531" i="32"/>
  <c r="AU2531" i="32"/>
  <c r="AT2531" i="32"/>
  <c r="AW2530" i="32"/>
  <c r="AV2530" i="32"/>
  <c r="AU2530" i="32"/>
  <c r="AT2530" i="32"/>
  <c r="AW2529" i="32"/>
  <c r="AV2529" i="32"/>
  <c r="AU2529" i="32"/>
  <c r="AT2529" i="32"/>
  <c r="AW2528" i="32"/>
  <c r="AV2528" i="32"/>
  <c r="AU2528" i="32"/>
  <c r="AT2528" i="32"/>
  <c r="AW2527" i="32"/>
  <c r="AV2527" i="32"/>
  <c r="AU2527" i="32"/>
  <c r="AT2527" i="32"/>
  <c r="AW2526" i="32"/>
  <c r="AV2526" i="32"/>
  <c r="AU2526" i="32"/>
  <c r="AT2526" i="32"/>
  <c r="AW2525" i="32"/>
  <c r="AV2525" i="32"/>
  <c r="AU2525" i="32"/>
  <c r="AT2525" i="32"/>
  <c r="AW2524" i="32"/>
  <c r="AV2524" i="32"/>
  <c r="AU2524" i="32"/>
  <c r="AT2524" i="32"/>
  <c r="AW2523" i="32"/>
  <c r="AV2523" i="32"/>
  <c r="AU2523" i="32"/>
  <c r="AT2523" i="32"/>
  <c r="AW2522" i="32"/>
  <c r="AV2522" i="32"/>
  <c r="AU2522" i="32"/>
  <c r="AT2522" i="32"/>
  <c r="AW2521" i="32"/>
  <c r="AV2521" i="32"/>
  <c r="AU2521" i="32"/>
  <c r="AT2521" i="32"/>
  <c r="AW2520" i="32"/>
  <c r="AV2520" i="32"/>
  <c r="AU2520" i="32"/>
  <c r="AT2520" i="32"/>
  <c r="AW2519" i="32"/>
  <c r="AV2519" i="32"/>
  <c r="AU2519" i="32"/>
  <c r="AT2519" i="32"/>
  <c r="AW2518" i="32"/>
  <c r="AV2518" i="32"/>
  <c r="AU2518" i="32"/>
  <c r="AT2518" i="32"/>
  <c r="AW2517" i="32"/>
  <c r="AV2517" i="32"/>
  <c r="AU2517" i="32"/>
  <c r="AT2517" i="32"/>
  <c r="AW1908" i="32"/>
  <c r="AV1908" i="32"/>
  <c r="AU1908" i="32"/>
  <c r="AT1908" i="32"/>
  <c r="AW2516" i="32"/>
  <c r="AV2516" i="32"/>
  <c r="AU2516" i="32"/>
  <c r="AT2516" i="32"/>
  <c r="AW2515" i="32"/>
  <c r="AV2515" i="32"/>
  <c r="AU2515" i="32"/>
  <c r="AT2515" i="32"/>
  <c r="AW2514" i="32"/>
  <c r="AV2514" i="32"/>
  <c r="AU2514" i="32"/>
  <c r="AT2514" i="32"/>
  <c r="AW1907" i="32"/>
  <c r="AV1907" i="32"/>
  <c r="AU1907" i="32"/>
  <c r="AT1907" i="32"/>
  <c r="AW2513" i="32"/>
  <c r="AV2513" i="32"/>
  <c r="AU2513" i="32"/>
  <c r="AT2513" i="32"/>
  <c r="AW2512" i="32"/>
  <c r="AV2512" i="32"/>
  <c r="AU2512" i="32"/>
  <c r="AT2512" i="32"/>
  <c r="AW2511" i="32"/>
  <c r="AV2511" i="32"/>
  <c r="AU2511" i="32"/>
  <c r="AT2511" i="32"/>
  <c r="AW2510" i="32"/>
  <c r="AV2510" i="32"/>
  <c r="AU2510" i="32"/>
  <c r="AT2510" i="32"/>
  <c r="AW2509" i="32"/>
  <c r="AV2509" i="32"/>
  <c r="AU2509" i="32"/>
  <c r="AT2509" i="32"/>
  <c r="AW1906" i="32"/>
  <c r="AV1906" i="32"/>
  <c r="AU1906" i="32"/>
  <c r="AT1906" i="32"/>
  <c r="AW2508" i="32"/>
  <c r="AV2508" i="32"/>
  <c r="AU2508" i="32"/>
  <c r="AT2508" i="32"/>
  <c r="AW2507" i="32"/>
  <c r="AV2507" i="32"/>
  <c r="AU2507" i="32"/>
  <c r="AT2507" i="32"/>
  <c r="AW2506" i="32"/>
  <c r="AV2506" i="32"/>
  <c r="AU2506" i="32"/>
  <c r="AT2506" i="32"/>
  <c r="AW2505" i="32"/>
  <c r="AV2505" i="32"/>
  <c r="AU2505" i="32"/>
  <c r="AT2505" i="32"/>
  <c r="AW2504" i="32"/>
  <c r="AV2504" i="32"/>
  <c r="AU2504" i="32"/>
  <c r="AT2504" i="32"/>
  <c r="AW2503" i="32"/>
  <c r="AV2503" i="32"/>
  <c r="AU2503" i="32"/>
  <c r="AT2503" i="32"/>
  <c r="AW2502" i="32"/>
  <c r="AV2502" i="32"/>
  <c r="AU2502" i="32"/>
  <c r="AT2502" i="32"/>
  <c r="AW2501" i="32"/>
  <c r="AV2501" i="32"/>
  <c r="AU2501" i="32"/>
  <c r="AT2501" i="32"/>
  <c r="AW2500" i="32"/>
  <c r="AV2500" i="32"/>
  <c r="AU2500" i="32"/>
  <c r="AT2500" i="32"/>
  <c r="AW2499" i="32"/>
  <c r="AV2499" i="32"/>
  <c r="AU2499" i="32"/>
  <c r="AT2499" i="32"/>
  <c r="AW2498" i="32"/>
  <c r="AV2498" i="32"/>
  <c r="AU2498" i="32"/>
  <c r="AT2498" i="32"/>
  <c r="AW2497" i="32"/>
  <c r="AV2497" i="32"/>
  <c r="AU2497" i="32"/>
  <c r="AT2497" i="32"/>
  <c r="AW2496" i="32"/>
  <c r="AV2496" i="32"/>
  <c r="AU2496" i="32"/>
  <c r="AT2496" i="32"/>
  <c r="AW2495" i="32"/>
  <c r="AV2495" i="32"/>
  <c r="AU2495" i="32"/>
  <c r="AT2495" i="32"/>
  <c r="AW2494" i="32"/>
  <c r="AV2494" i="32"/>
  <c r="AU2494" i="32"/>
  <c r="AT2494" i="32"/>
  <c r="AW2493" i="32"/>
  <c r="AV2493" i="32"/>
  <c r="AU2493" i="32"/>
  <c r="AT2493" i="32"/>
  <c r="AW2492" i="32"/>
  <c r="AV2492" i="32"/>
  <c r="AU2492" i="32"/>
  <c r="AT2492" i="32"/>
  <c r="AW2491" i="32"/>
  <c r="AV2491" i="32"/>
  <c r="AU2491" i="32"/>
  <c r="AT2491" i="32"/>
  <c r="AW2490" i="32"/>
  <c r="AV2490" i="32"/>
  <c r="AU2490" i="32"/>
  <c r="AT2490" i="32"/>
  <c r="AW2489" i="32"/>
  <c r="AV2489" i="32"/>
  <c r="AU2489" i="32"/>
  <c r="AT2489" i="32"/>
  <c r="AW2488" i="32"/>
  <c r="AV2488" i="32"/>
  <c r="AU2488" i="32"/>
  <c r="AT2488" i="32"/>
  <c r="AW2487" i="32"/>
  <c r="AV2487" i="32"/>
  <c r="AU2487" i="32"/>
  <c r="AT2487" i="32"/>
  <c r="AW2486" i="32"/>
  <c r="AV2486" i="32"/>
  <c r="AU2486" i="32"/>
  <c r="AT2486" i="32"/>
  <c r="AW2485" i="32"/>
  <c r="AV2485" i="32"/>
  <c r="AU2485" i="32"/>
  <c r="AT2485" i="32"/>
  <c r="AW2484" i="32"/>
  <c r="AV2484" i="32"/>
  <c r="AU2484" i="32"/>
  <c r="AT2484" i="32"/>
  <c r="AW2483" i="32"/>
  <c r="AV2483" i="32"/>
  <c r="AU2483" i="32"/>
  <c r="AT2483" i="32"/>
  <c r="AW2482" i="32"/>
  <c r="AV2482" i="32"/>
  <c r="AU2482" i="32"/>
  <c r="AT2482" i="32"/>
  <c r="AW2481" i="32"/>
  <c r="AV2481" i="32"/>
  <c r="AU2481" i="32"/>
  <c r="AT2481" i="32"/>
  <c r="AW2480" i="32"/>
  <c r="AV2480" i="32"/>
  <c r="AU2480" i="32"/>
  <c r="AT2480" i="32"/>
  <c r="AW2479" i="32"/>
  <c r="AV2479" i="32"/>
  <c r="AU2479" i="32"/>
  <c r="AT2479" i="32"/>
  <c r="AW2478" i="32"/>
  <c r="AV2478" i="32"/>
  <c r="AU2478" i="32"/>
  <c r="AT2478" i="32"/>
  <c r="AW2477" i="32"/>
  <c r="AV2477" i="32"/>
  <c r="AU2477" i="32"/>
  <c r="AT2477" i="32"/>
  <c r="AW2476" i="32"/>
  <c r="AV2476" i="32"/>
  <c r="AU2476" i="32"/>
  <c r="AT2476" i="32"/>
  <c r="AW1905" i="32"/>
  <c r="AV1905" i="32"/>
  <c r="AU1905" i="32"/>
  <c r="AT1905" i="32"/>
  <c r="AW2475" i="32"/>
  <c r="AV2475" i="32"/>
  <c r="AU2475" i="32"/>
  <c r="AT2475" i="32"/>
  <c r="AW2474" i="32"/>
  <c r="AV2474" i="32"/>
  <c r="AU2474" i="32"/>
  <c r="AT2474" i="32"/>
  <c r="AW2473" i="32"/>
  <c r="AV2473" i="32"/>
  <c r="AU2473" i="32"/>
  <c r="AT2473" i="32"/>
  <c r="AW1904" i="32"/>
  <c r="AV1904" i="32"/>
  <c r="AU1904" i="32"/>
  <c r="AT1904" i="32"/>
  <c r="AW1903" i="32"/>
  <c r="AV1903" i="32"/>
  <c r="AU1903" i="32"/>
  <c r="AT1903" i="32"/>
  <c r="AW1902" i="32"/>
  <c r="AV1902" i="32"/>
  <c r="AU1902" i="32"/>
  <c r="AT1902" i="32"/>
  <c r="AW1901" i="32"/>
  <c r="AV1901" i="32"/>
  <c r="AU1901" i="32"/>
  <c r="AT1901" i="32"/>
  <c r="AW1900" i="32"/>
  <c r="AV1900" i="32"/>
  <c r="AU1900" i="32"/>
  <c r="AT1900" i="32"/>
  <c r="AW1899" i="32"/>
  <c r="AV1899" i="32"/>
  <c r="AU1899" i="32"/>
  <c r="AT1899" i="32"/>
  <c r="AW1898" i="32"/>
  <c r="AV1898" i="32"/>
  <c r="AU1898" i="32"/>
  <c r="AT1898" i="32"/>
  <c r="AW1897" i="32"/>
  <c r="AV1897" i="32"/>
  <c r="AU1897" i="32"/>
  <c r="AT1897" i="32"/>
  <c r="AW1896" i="32"/>
  <c r="AV1896" i="32"/>
  <c r="AU1896" i="32"/>
  <c r="AT1896" i="32"/>
  <c r="AW4035" i="32"/>
  <c r="AV4035" i="32"/>
  <c r="AU4035" i="32"/>
  <c r="AT4035" i="32"/>
  <c r="AW4034" i="32"/>
  <c r="AV4034" i="32"/>
  <c r="AU4034" i="32"/>
  <c r="AT4034" i="32"/>
  <c r="AW3773" i="32"/>
  <c r="AV3773" i="32"/>
  <c r="AU3773" i="32"/>
  <c r="AT3773" i="32"/>
  <c r="AW3772" i="32"/>
  <c r="AV3772" i="32"/>
  <c r="AU3772" i="32"/>
  <c r="AT3772" i="32"/>
  <c r="AW3771" i="32"/>
  <c r="AV3771" i="32"/>
  <c r="AU3771" i="32"/>
  <c r="AT3771" i="32"/>
  <c r="AW3444" i="32"/>
  <c r="AV3444" i="32"/>
  <c r="AU3444" i="32"/>
  <c r="AT3444" i="32"/>
  <c r="AW20" i="32"/>
  <c r="AV20" i="32"/>
  <c r="AU20" i="32"/>
  <c r="AT20" i="32"/>
  <c r="AW19" i="32"/>
  <c r="AV19" i="32"/>
  <c r="AU19" i="32"/>
  <c r="AT19" i="32"/>
  <c r="AW3770" i="32"/>
  <c r="AV3770" i="32"/>
  <c r="AU3770" i="32"/>
  <c r="AT3770" i="32"/>
  <c r="AW3443" i="32"/>
  <c r="AV3443" i="32"/>
  <c r="AU3443" i="32"/>
  <c r="AT3443" i="32"/>
  <c r="AW3370" i="32"/>
  <c r="AV3370" i="32"/>
  <c r="AU3370" i="32"/>
  <c r="AT3370" i="32"/>
  <c r="AW22" i="32"/>
  <c r="AV22" i="32"/>
  <c r="AU22" i="32"/>
  <c r="AT22" i="32"/>
  <c r="AW21" i="32"/>
  <c r="AV21" i="32"/>
  <c r="AU21" i="32"/>
  <c r="AT21" i="32"/>
  <c r="AW3769" i="32"/>
  <c r="AV3769" i="32"/>
  <c r="AU3769" i="32"/>
  <c r="AT3769" i="32"/>
  <c r="AW3768" i="32"/>
  <c r="AV3768" i="32"/>
  <c r="AU3768" i="32"/>
  <c r="AT3768" i="32"/>
  <c r="AW3442" i="32"/>
  <c r="AV3442" i="32"/>
  <c r="AU3442" i="32"/>
  <c r="AT3442" i="32"/>
  <c r="AW3441" i="32"/>
  <c r="AV3441" i="32"/>
  <c r="AU3441" i="32"/>
  <c r="AT3441" i="32"/>
  <c r="AW24" i="32"/>
  <c r="AV24" i="32"/>
  <c r="AU24" i="32"/>
  <c r="AT24" i="32"/>
  <c r="AW23" i="32"/>
  <c r="AV23" i="32"/>
  <c r="AU23" i="32"/>
  <c r="AT23" i="32"/>
  <c r="AW3369" i="32"/>
  <c r="AV3369" i="32"/>
  <c r="AU3369" i="32"/>
  <c r="AT3369" i="32"/>
  <c r="AW25" i="32"/>
  <c r="AV25" i="32"/>
  <c r="AU25" i="32"/>
  <c r="AT25" i="32"/>
  <c r="AW3767" i="32"/>
  <c r="AV3767" i="32"/>
  <c r="AU3767" i="32"/>
  <c r="AT3767" i="32"/>
  <c r="AW3440" i="32"/>
  <c r="AV3440" i="32"/>
  <c r="AU3440" i="32"/>
  <c r="AT3440" i="32"/>
  <c r="AW3439" i="32"/>
  <c r="AV3439" i="32"/>
  <c r="AU3439" i="32"/>
  <c r="AT3439" i="32"/>
  <c r="AW27" i="32"/>
  <c r="AV27" i="32"/>
  <c r="AU27" i="32"/>
  <c r="AT27" i="32"/>
  <c r="AW26" i="32"/>
  <c r="AV26" i="32"/>
  <c r="AU26" i="32"/>
  <c r="AT26" i="32"/>
  <c r="AW3766" i="32"/>
  <c r="AV3766" i="32"/>
  <c r="AU3766" i="32"/>
  <c r="AT3766" i="32"/>
  <c r="AW3438" i="32"/>
  <c r="AV3438" i="32"/>
  <c r="AU3438" i="32"/>
  <c r="AT3438" i="32"/>
  <c r="AW3765" i="32"/>
  <c r="AV3765" i="32"/>
  <c r="AU3765" i="32"/>
  <c r="AT3765" i="32"/>
  <c r="AW3764" i="32"/>
  <c r="AV3764" i="32"/>
  <c r="AU3764" i="32"/>
  <c r="AT3764" i="32"/>
  <c r="AW3763" i="32"/>
  <c r="AV3763" i="32"/>
  <c r="AU3763" i="32"/>
  <c r="AT3763" i="32"/>
  <c r="AW3762" i="32"/>
  <c r="AV3762" i="32"/>
  <c r="AU3762" i="32"/>
  <c r="AT3762" i="32"/>
  <c r="AW28" i="32"/>
  <c r="AV28" i="32"/>
  <c r="AU28" i="32"/>
  <c r="AT28" i="32"/>
  <c r="AW3761" i="32"/>
  <c r="AV3761" i="32"/>
  <c r="AU3761" i="32"/>
  <c r="AT3761" i="32"/>
  <c r="AW3760" i="32"/>
  <c r="AV3760" i="32"/>
  <c r="AU3760" i="32"/>
  <c r="AT3760" i="32"/>
  <c r="AW30" i="32"/>
  <c r="AV30" i="32"/>
  <c r="AU30" i="32"/>
  <c r="AT30" i="32"/>
  <c r="AW29" i="32"/>
  <c r="AV29" i="32"/>
  <c r="AU29" i="32"/>
  <c r="AT29" i="32"/>
  <c r="AW3759" i="32"/>
  <c r="AV3759" i="32"/>
  <c r="AU3759" i="32"/>
  <c r="AT3759" i="32"/>
  <c r="AW3758" i="32"/>
  <c r="AV3758" i="32"/>
  <c r="AU3758" i="32"/>
  <c r="AT3758" i="32"/>
  <c r="AW3757" i="32"/>
  <c r="AV3757" i="32"/>
  <c r="AU3757" i="32"/>
  <c r="AT3757" i="32"/>
  <c r="AW3437" i="32"/>
  <c r="AV3437" i="32"/>
  <c r="AU3437" i="32"/>
  <c r="AT3437" i="32"/>
  <c r="AW3436" i="32"/>
  <c r="AV3436" i="32"/>
  <c r="AU3436" i="32"/>
  <c r="AT3436" i="32"/>
  <c r="AW3756" i="32"/>
  <c r="AV3756" i="32"/>
  <c r="AU3756" i="32"/>
  <c r="AT3756" i="32"/>
  <c r="AW3755" i="32"/>
  <c r="AV3755" i="32"/>
  <c r="AU3755" i="32"/>
  <c r="AT3755" i="32"/>
  <c r="AW31" i="32"/>
  <c r="AV31" i="32"/>
  <c r="AU31" i="32"/>
  <c r="AT31" i="32"/>
  <c r="AW3754" i="32"/>
  <c r="AV3754" i="32"/>
  <c r="AU3754" i="32"/>
  <c r="AT3754" i="32"/>
  <c r="AW3753" i="32"/>
  <c r="AV3753" i="32"/>
  <c r="AU3753" i="32"/>
  <c r="AT3753" i="32"/>
  <c r="AW3752" i="32"/>
  <c r="AV3752" i="32"/>
  <c r="AU3752" i="32"/>
  <c r="AT3752" i="32"/>
  <c r="AW3751" i="32"/>
  <c r="AV3751" i="32"/>
  <c r="AU3751" i="32"/>
  <c r="AT3751" i="32"/>
  <c r="AW3750" i="32"/>
  <c r="AV3750" i="32"/>
  <c r="AU3750" i="32"/>
  <c r="AT3750" i="32"/>
  <c r="AW3749" i="32"/>
  <c r="AV3749" i="32"/>
  <c r="AU3749" i="32"/>
  <c r="AT3749" i="32"/>
  <c r="AW3748" i="32"/>
  <c r="AV3748" i="32"/>
  <c r="AU3748" i="32"/>
  <c r="AT3748" i="32"/>
  <c r="AW3435" i="32"/>
  <c r="AV3435" i="32"/>
  <c r="AU3435" i="32"/>
  <c r="AT3435" i="32"/>
  <c r="AW3747" i="32"/>
  <c r="AV3747" i="32"/>
  <c r="AU3747" i="32"/>
  <c r="AT3747" i="32"/>
  <c r="AW3746" i="32"/>
  <c r="AV3746" i="32"/>
  <c r="AU3746" i="32"/>
  <c r="AT3746" i="32"/>
  <c r="AW3745" i="32"/>
  <c r="AV3745" i="32"/>
  <c r="AU3745" i="32"/>
  <c r="AT3745" i="32"/>
  <c r="AW3497" i="32"/>
  <c r="AV3497" i="32"/>
  <c r="AU3497" i="32"/>
  <c r="AT3497" i="32"/>
  <c r="AW3578" i="32"/>
  <c r="AV3578" i="32"/>
  <c r="AU3578" i="32"/>
  <c r="AT3578" i="32"/>
  <c r="AW32" i="32"/>
  <c r="AV32" i="32"/>
  <c r="AU32" i="32"/>
  <c r="AT32" i="32"/>
  <c r="AW3744" i="32"/>
  <c r="AV3744" i="32"/>
  <c r="AU3744" i="32"/>
  <c r="AT3744" i="32"/>
  <c r="AW3434" i="32"/>
  <c r="AV3434" i="32"/>
  <c r="AU3434" i="32"/>
  <c r="AT3434" i="32"/>
  <c r="AW3496" i="32"/>
  <c r="AV3496" i="32"/>
  <c r="AU3496" i="32"/>
  <c r="AT3496" i="32"/>
  <c r="AW3577" i="32"/>
  <c r="AV3577" i="32"/>
  <c r="AU3577" i="32"/>
  <c r="AT3577" i="32"/>
  <c r="AW3576" i="32"/>
  <c r="AV3576" i="32"/>
  <c r="AU3576" i="32"/>
  <c r="AT3576" i="32"/>
  <c r="AW3401" i="32"/>
  <c r="AV3401" i="32"/>
  <c r="AU3401" i="32"/>
  <c r="AT3401" i="32"/>
  <c r="AW3400" i="32"/>
  <c r="AV3400" i="32"/>
  <c r="AU3400" i="32"/>
  <c r="AT3400" i="32"/>
  <c r="AW33" i="32"/>
  <c r="AV33" i="32"/>
  <c r="AU33" i="32"/>
  <c r="AT33" i="32"/>
  <c r="AW3433" i="32"/>
  <c r="AV3433" i="32"/>
  <c r="AU3433" i="32"/>
  <c r="AT3433" i="32"/>
  <c r="AW34" i="32"/>
  <c r="AV34" i="32"/>
  <c r="AU34" i="32"/>
  <c r="AT34" i="32"/>
  <c r="AW3380" i="32"/>
  <c r="AV3380" i="32"/>
  <c r="AU3380" i="32"/>
  <c r="AT3380" i="32"/>
  <c r="AW3575" i="32"/>
  <c r="AV3575" i="32"/>
  <c r="AU3575" i="32"/>
  <c r="AT3575" i="32"/>
  <c r="AW3743" i="32"/>
  <c r="AV3743" i="32"/>
  <c r="AU3743" i="32"/>
  <c r="AT3743" i="32"/>
  <c r="AW3742" i="32"/>
  <c r="AV3742" i="32"/>
  <c r="AU3742" i="32"/>
  <c r="AT3742" i="32"/>
  <c r="AW3432" i="32"/>
  <c r="AV3432" i="32"/>
  <c r="AU3432" i="32"/>
  <c r="AT3432" i="32"/>
  <c r="AW35" i="32"/>
  <c r="AV35" i="32"/>
  <c r="AU35" i="32"/>
  <c r="AT35" i="32"/>
  <c r="AW3574" i="32"/>
  <c r="AV3574" i="32"/>
  <c r="AU3574" i="32"/>
  <c r="AT3574" i="32"/>
  <c r="AW3431" i="32"/>
  <c r="AV3431" i="32"/>
  <c r="AU3431" i="32"/>
  <c r="AT3431" i="32"/>
  <c r="AW3430" i="32"/>
  <c r="AV3430" i="32"/>
  <c r="AU3430" i="32"/>
  <c r="AT3430" i="32"/>
  <c r="AW3429" i="32"/>
  <c r="AV3429" i="32"/>
  <c r="AU3429" i="32"/>
  <c r="AT3429" i="32"/>
  <c r="AW3573" i="32"/>
  <c r="AV3573" i="32"/>
  <c r="AU3573" i="32"/>
  <c r="AT3573" i="32"/>
  <c r="AW3399" i="32"/>
  <c r="AV3399" i="32"/>
  <c r="AU3399" i="32"/>
  <c r="AT3399" i="32"/>
  <c r="AW36" i="32"/>
  <c r="AV36" i="32"/>
  <c r="AU36" i="32"/>
  <c r="AT36" i="32"/>
  <c r="AW37" i="32"/>
  <c r="AV37" i="32"/>
  <c r="AU37" i="32"/>
  <c r="AT37" i="32"/>
  <c r="AW3368" i="32"/>
  <c r="AV3368" i="32"/>
  <c r="AU3368" i="32"/>
  <c r="AT3368" i="32"/>
  <c r="AW39" i="32"/>
  <c r="AV39" i="32"/>
  <c r="AU39" i="32"/>
  <c r="AT39" i="32"/>
  <c r="AW38" i="32"/>
  <c r="AV38" i="32"/>
  <c r="AU38" i="32"/>
  <c r="AT38" i="32"/>
  <c r="AW41" i="32"/>
  <c r="AV41" i="32"/>
  <c r="AU41" i="32"/>
  <c r="AT41" i="32"/>
  <c r="AW40" i="32"/>
  <c r="AV40" i="32"/>
  <c r="AU40" i="32"/>
  <c r="AT40" i="32"/>
  <c r="AW3572" i="32"/>
  <c r="AV3572" i="32"/>
  <c r="AU3572" i="32"/>
  <c r="AT3572" i="32"/>
  <c r="AW3571" i="32"/>
  <c r="AV3571" i="32"/>
  <c r="AU3571" i="32"/>
  <c r="AT3571" i="32"/>
  <c r="AW3570" i="32"/>
  <c r="AV3570" i="32"/>
  <c r="AU3570" i="32"/>
  <c r="AT3570" i="32"/>
  <c r="AW3367" i="32"/>
  <c r="AV3367" i="32"/>
  <c r="AU3367" i="32"/>
  <c r="AT3367" i="32"/>
  <c r="AW42" i="32"/>
  <c r="AV42" i="32"/>
  <c r="AU42" i="32"/>
  <c r="AT42" i="32"/>
  <c r="AW3569" i="32"/>
  <c r="AV3569" i="32"/>
  <c r="AU3569" i="32"/>
  <c r="AT3569" i="32"/>
  <c r="AW3568" i="32"/>
  <c r="AV3568" i="32"/>
  <c r="AU3568" i="32"/>
  <c r="AT3568" i="32"/>
  <c r="AW3741" i="32"/>
  <c r="AV3741" i="32"/>
  <c r="AU3741" i="32"/>
  <c r="AT3741" i="32"/>
  <c r="AW3567" i="32"/>
  <c r="AV3567" i="32"/>
  <c r="AU3567" i="32"/>
  <c r="AT3567" i="32"/>
  <c r="AW3566" i="32"/>
  <c r="AV3566" i="32"/>
  <c r="AU3566" i="32"/>
  <c r="AT3566" i="32"/>
  <c r="AW43" i="32"/>
  <c r="AV43" i="32"/>
  <c r="AU43" i="32"/>
  <c r="AT43" i="32"/>
  <c r="AW3565" i="32"/>
  <c r="AV3565" i="32"/>
  <c r="AU3565" i="32"/>
  <c r="AT3565" i="32"/>
  <c r="AW3398" i="32"/>
  <c r="AV3398" i="32"/>
  <c r="AU3398" i="32"/>
  <c r="AT3398" i="32"/>
  <c r="AW3397" i="32"/>
  <c r="AV3397" i="32"/>
  <c r="AU3397" i="32"/>
  <c r="AT3397" i="32"/>
  <c r="AW45" i="32"/>
  <c r="AV45" i="32"/>
  <c r="AU45" i="32"/>
  <c r="AT45" i="32"/>
  <c r="AW44" i="32"/>
  <c r="AV44" i="32"/>
  <c r="AU44" i="32"/>
  <c r="AT44" i="32"/>
  <c r="AW46" i="32"/>
  <c r="AV46" i="32"/>
  <c r="AU46" i="32"/>
  <c r="AT46" i="32"/>
  <c r="AW47" i="32"/>
  <c r="AV47" i="32"/>
  <c r="AU47" i="32"/>
  <c r="AT47" i="32"/>
  <c r="AW3740" i="32"/>
  <c r="AV3740" i="32"/>
  <c r="AU3740" i="32"/>
  <c r="AT3740" i="32"/>
  <c r="AW3428" i="32"/>
  <c r="AV3428" i="32"/>
  <c r="AU3428" i="32"/>
  <c r="AT3428" i="32"/>
  <c r="AW48" i="32"/>
  <c r="AV48" i="32"/>
  <c r="AU48" i="32"/>
  <c r="AT48" i="32"/>
  <c r="AW49" i="32"/>
  <c r="AV49" i="32"/>
  <c r="AU49" i="32"/>
  <c r="AT49" i="32"/>
  <c r="AW3564" i="32"/>
  <c r="AV3564" i="32"/>
  <c r="AU3564" i="32"/>
  <c r="AT3564" i="32"/>
  <c r="AW3427" i="32"/>
  <c r="AV3427" i="32"/>
  <c r="AU3427" i="32"/>
  <c r="AT3427" i="32"/>
  <c r="AW3563" i="32"/>
  <c r="AV3563" i="32"/>
  <c r="AU3563" i="32"/>
  <c r="AT3563" i="32"/>
  <c r="AW3562" i="32"/>
  <c r="AV3562" i="32"/>
  <c r="AU3562" i="32"/>
  <c r="AT3562" i="32"/>
  <c r="AW3426" i="32"/>
  <c r="AV3426" i="32"/>
  <c r="AU3426" i="32"/>
  <c r="AT3426" i="32"/>
  <c r="AW51" i="32"/>
  <c r="AV51" i="32"/>
  <c r="AU51" i="32"/>
  <c r="AT51" i="32"/>
  <c r="AW50" i="32"/>
  <c r="AV50" i="32"/>
  <c r="AU50" i="32"/>
  <c r="AT50" i="32"/>
  <c r="AW3561" i="32"/>
  <c r="AV3561" i="32"/>
  <c r="AU3561" i="32"/>
  <c r="AT3561" i="32"/>
  <c r="AW3366" i="32"/>
  <c r="AV3366" i="32"/>
  <c r="AU3366" i="32"/>
  <c r="AT3366" i="32"/>
  <c r="AW3365" i="32"/>
  <c r="AV3365" i="32"/>
  <c r="AU3365" i="32"/>
  <c r="AT3365" i="32"/>
  <c r="AW3364" i="32"/>
  <c r="AV3364" i="32"/>
  <c r="AU3364" i="32"/>
  <c r="AT3364" i="32"/>
  <c r="AW53" i="32"/>
  <c r="AV53" i="32"/>
  <c r="AU53" i="32"/>
  <c r="AT53" i="32"/>
  <c r="AW52" i="32"/>
  <c r="AV52" i="32"/>
  <c r="AU52" i="32"/>
  <c r="AT52" i="32"/>
  <c r="AW3560" i="32"/>
  <c r="AV3560" i="32"/>
  <c r="AU3560" i="32"/>
  <c r="AT3560" i="32"/>
  <c r="AW3396" i="32"/>
  <c r="AV3396" i="32"/>
  <c r="AU3396" i="32"/>
  <c r="AT3396" i="32"/>
  <c r="AW57" i="32"/>
  <c r="AV57" i="32"/>
  <c r="AU57" i="32"/>
  <c r="AT57" i="32"/>
  <c r="AW56" i="32"/>
  <c r="AV56" i="32"/>
  <c r="AU56" i="32"/>
  <c r="AT56" i="32"/>
  <c r="AW55" i="32"/>
  <c r="AV55" i="32"/>
  <c r="AU55" i="32"/>
  <c r="AT55" i="32"/>
  <c r="AW54" i="32"/>
  <c r="AV54" i="32"/>
  <c r="AU54" i="32"/>
  <c r="AT54" i="32"/>
  <c r="AW3559" i="32"/>
  <c r="AV3559" i="32"/>
  <c r="AU3559" i="32"/>
  <c r="AT3559" i="32"/>
  <c r="AW3357" i="32"/>
  <c r="AV3357" i="32"/>
  <c r="AU3357" i="32"/>
  <c r="AT3357" i="32"/>
  <c r="AW62" i="32"/>
  <c r="AV62" i="32"/>
  <c r="AU62" i="32"/>
  <c r="AT62" i="32"/>
  <c r="AW61" i="32"/>
  <c r="AV61" i="32"/>
  <c r="AU61" i="32"/>
  <c r="AT61" i="32"/>
  <c r="AW60" i="32"/>
  <c r="AV60" i="32"/>
  <c r="AU60" i="32"/>
  <c r="AT60" i="32"/>
  <c r="AW59" i="32"/>
  <c r="AV59" i="32"/>
  <c r="AU59" i="32"/>
  <c r="AT59" i="32"/>
  <c r="AW58" i="32"/>
  <c r="AV58" i="32"/>
  <c r="AU58" i="32"/>
  <c r="AT58" i="32"/>
  <c r="AW3558" i="32"/>
  <c r="AV3558" i="32"/>
  <c r="AU3558" i="32"/>
  <c r="AT3558" i="32"/>
  <c r="AW3557" i="32"/>
  <c r="AV3557" i="32"/>
  <c r="AU3557" i="32"/>
  <c r="AT3557" i="32"/>
  <c r="AW3556" i="32"/>
  <c r="AV3556" i="32"/>
  <c r="AU3556" i="32"/>
  <c r="AT3556" i="32"/>
  <c r="AW3555" i="32"/>
  <c r="AV3555" i="32"/>
  <c r="AU3555" i="32"/>
  <c r="AT3555" i="32"/>
  <c r="AW64" i="32"/>
  <c r="AV64" i="32"/>
  <c r="AU64" i="32"/>
  <c r="AT64" i="32"/>
  <c r="AW63" i="32"/>
  <c r="AV63" i="32"/>
  <c r="AU63" i="32"/>
  <c r="AT63" i="32"/>
  <c r="AW67" i="32"/>
  <c r="AV67" i="32"/>
  <c r="AU67" i="32"/>
  <c r="AT67" i="32"/>
  <c r="AW66" i="32"/>
  <c r="AV66" i="32"/>
  <c r="AU66" i="32"/>
  <c r="AT66" i="32"/>
  <c r="AW65" i="32"/>
  <c r="AV65" i="32"/>
  <c r="AU65" i="32"/>
  <c r="AT65" i="32"/>
  <c r="AW3425" i="32"/>
  <c r="AV3425" i="32"/>
  <c r="AU3425" i="32"/>
  <c r="AT3425" i="32"/>
  <c r="AW3363" i="32"/>
  <c r="AV3363" i="32"/>
  <c r="AU3363" i="32"/>
  <c r="AT3363" i="32"/>
  <c r="AW3554" i="32"/>
  <c r="AV3554" i="32"/>
  <c r="AU3554" i="32"/>
  <c r="AT3554" i="32"/>
  <c r="AW3553" i="32"/>
  <c r="AV3553" i="32"/>
  <c r="AU3553" i="32"/>
  <c r="AT3553" i="32"/>
  <c r="AW3552" i="32"/>
  <c r="AV3552" i="32"/>
  <c r="AU3552" i="32"/>
  <c r="AT3552" i="32"/>
  <c r="AW3551" i="32"/>
  <c r="AV3551" i="32"/>
  <c r="AU3551" i="32"/>
  <c r="AT3551" i="32"/>
  <c r="AW3550" i="32"/>
  <c r="AV3550" i="32"/>
  <c r="AU3550" i="32"/>
  <c r="AT3550" i="32"/>
  <c r="AW70" i="32"/>
  <c r="AV70" i="32"/>
  <c r="AU70" i="32"/>
  <c r="AT70" i="32"/>
  <c r="AW69" i="32"/>
  <c r="AV69" i="32"/>
  <c r="AU69" i="32"/>
  <c r="AT69" i="32"/>
  <c r="AW68" i="32"/>
  <c r="AV68" i="32"/>
  <c r="AU68" i="32"/>
  <c r="AT68" i="32"/>
  <c r="AW3424" i="32"/>
  <c r="AV3424" i="32"/>
  <c r="AU3424" i="32"/>
  <c r="AT3424" i="32"/>
  <c r="AW3549" i="32"/>
  <c r="AV3549" i="32"/>
  <c r="AU3549" i="32"/>
  <c r="AT3549" i="32"/>
  <c r="AW3548" i="32"/>
  <c r="AV3548" i="32"/>
  <c r="AU3548" i="32"/>
  <c r="AT3548" i="32"/>
  <c r="AW3739" i="32"/>
  <c r="AV3739" i="32"/>
  <c r="AU3739" i="32"/>
  <c r="AT3739" i="32"/>
  <c r="AW3547" i="32"/>
  <c r="AV3547" i="32"/>
  <c r="AU3547" i="32"/>
  <c r="AT3547" i="32"/>
  <c r="AW3738" i="32"/>
  <c r="AV3738" i="32"/>
  <c r="AU3738" i="32"/>
  <c r="AT3738" i="32"/>
  <c r="AW3423" i="32"/>
  <c r="AV3423" i="32"/>
  <c r="AU3423" i="32"/>
  <c r="AT3423" i="32"/>
  <c r="AW3546" i="32"/>
  <c r="AV3546" i="32"/>
  <c r="AU3546" i="32"/>
  <c r="AT3546" i="32"/>
  <c r="AW71" i="32"/>
  <c r="AV71" i="32"/>
  <c r="AU71" i="32"/>
  <c r="AT71" i="32"/>
  <c r="AW72" i="32"/>
  <c r="AV72" i="32"/>
  <c r="AU72" i="32"/>
  <c r="AT72" i="32"/>
  <c r="AW3545" i="32"/>
  <c r="AV3545" i="32"/>
  <c r="AU3545" i="32"/>
  <c r="AT3545" i="32"/>
  <c r="AW3544" i="32"/>
  <c r="AV3544" i="32"/>
  <c r="AU3544" i="32"/>
  <c r="AT3544" i="32"/>
  <c r="AW3543" i="32"/>
  <c r="AV3543" i="32"/>
  <c r="AU3543" i="32"/>
  <c r="AT3543" i="32"/>
  <c r="AW3542" i="32"/>
  <c r="AV3542" i="32"/>
  <c r="AU3542" i="32"/>
  <c r="AT3542" i="32"/>
  <c r="AW3541" i="32"/>
  <c r="AV3541" i="32"/>
  <c r="AU3541" i="32"/>
  <c r="AT3541" i="32"/>
  <c r="AW3422" i="32"/>
  <c r="AV3422" i="32"/>
  <c r="AU3422" i="32"/>
  <c r="AT3422" i="32"/>
  <c r="AW79" i="32"/>
  <c r="AV79" i="32"/>
  <c r="AU79" i="32"/>
  <c r="AT79" i="32"/>
  <c r="AW78" i="32"/>
  <c r="AV78" i="32"/>
  <c r="AU78" i="32"/>
  <c r="AT78" i="32"/>
  <c r="AW77" i="32"/>
  <c r="AV77" i="32"/>
  <c r="AU77" i="32"/>
  <c r="AT77" i="32"/>
  <c r="AW76" i="32"/>
  <c r="AV76" i="32"/>
  <c r="AU76" i="32"/>
  <c r="AT76" i="32"/>
  <c r="AW75" i="32"/>
  <c r="AV75" i="32"/>
  <c r="AU75" i="32"/>
  <c r="AT75" i="32"/>
  <c r="AW74" i="32"/>
  <c r="AV74" i="32"/>
  <c r="AU74" i="32"/>
  <c r="AT74" i="32"/>
  <c r="AW73" i="32"/>
  <c r="AV73" i="32"/>
  <c r="AU73" i="32"/>
  <c r="AT73" i="32"/>
  <c r="AW3540" i="32"/>
  <c r="AV3540" i="32"/>
  <c r="AU3540" i="32"/>
  <c r="AT3540" i="32"/>
  <c r="AW3539" i="32"/>
  <c r="AV3539" i="32"/>
  <c r="AU3539" i="32"/>
  <c r="AT3539" i="32"/>
  <c r="AW80" i="32"/>
  <c r="AV80" i="32"/>
  <c r="AU80" i="32"/>
  <c r="AT80" i="32"/>
  <c r="AW82" i="32"/>
  <c r="AV82" i="32"/>
  <c r="AU82" i="32"/>
  <c r="AT82" i="32"/>
  <c r="AW81" i="32"/>
  <c r="AV81" i="32"/>
  <c r="AU81" i="32"/>
  <c r="AT81" i="32"/>
  <c r="AW3538" i="32"/>
  <c r="AV3538" i="32"/>
  <c r="AU3538" i="32"/>
  <c r="AT3538" i="32"/>
  <c r="AW3537" i="32"/>
  <c r="AV3537" i="32"/>
  <c r="AU3537" i="32"/>
  <c r="AT3537" i="32"/>
  <c r="AW3737" i="32"/>
  <c r="AV3737" i="32"/>
  <c r="AU3737" i="32"/>
  <c r="AT3737" i="32"/>
  <c r="AW3395" i="32"/>
  <c r="AV3395" i="32"/>
  <c r="AU3395" i="32"/>
  <c r="AT3395" i="32"/>
  <c r="AW3394" i="32"/>
  <c r="AV3394" i="32"/>
  <c r="AU3394" i="32"/>
  <c r="AT3394" i="32"/>
  <c r="AW3362" i="32"/>
  <c r="AV3362" i="32"/>
  <c r="AU3362" i="32"/>
  <c r="AT3362" i="32"/>
  <c r="AW83" i="32"/>
  <c r="AV83" i="32"/>
  <c r="AU83" i="32"/>
  <c r="AT83" i="32"/>
  <c r="AW3536" i="32"/>
  <c r="AV3536" i="32"/>
  <c r="AU3536" i="32"/>
  <c r="AT3536" i="32"/>
  <c r="AW87" i="32"/>
  <c r="AV87" i="32"/>
  <c r="AU87" i="32"/>
  <c r="AT87" i="32"/>
  <c r="AW86" i="32"/>
  <c r="AV86" i="32"/>
  <c r="AU86" i="32"/>
  <c r="AT86" i="32"/>
  <c r="AW85" i="32"/>
  <c r="AV85" i="32"/>
  <c r="AU85" i="32"/>
  <c r="AT85" i="32"/>
  <c r="AW84" i="32"/>
  <c r="AV84" i="32"/>
  <c r="AU84" i="32"/>
  <c r="AT84" i="32"/>
  <c r="AW3535" i="32"/>
  <c r="AV3535" i="32"/>
  <c r="AU3535" i="32"/>
  <c r="AT3535" i="32"/>
  <c r="AW88" i="32"/>
  <c r="AV88" i="32"/>
  <c r="AU88" i="32"/>
  <c r="AT88" i="32"/>
  <c r="AW3393" i="32"/>
  <c r="AV3393" i="32"/>
  <c r="AU3393" i="32"/>
  <c r="AT3393" i="32"/>
  <c r="AW3534" i="32"/>
  <c r="AV3534" i="32"/>
  <c r="AU3534" i="32"/>
  <c r="AT3534" i="32"/>
  <c r="AW91" i="32"/>
  <c r="AV91" i="32"/>
  <c r="AU91" i="32"/>
  <c r="AT91" i="32"/>
  <c r="AW90" i="32"/>
  <c r="AV90" i="32"/>
  <c r="AU90" i="32"/>
  <c r="AT90" i="32"/>
  <c r="AW89" i="32"/>
  <c r="AV89" i="32"/>
  <c r="AU89" i="32"/>
  <c r="AT89" i="32"/>
  <c r="AW3533" i="32"/>
  <c r="AV3533" i="32"/>
  <c r="AU3533" i="32"/>
  <c r="AT3533" i="32"/>
  <c r="AW3736" i="32"/>
  <c r="AV3736" i="32"/>
  <c r="AU3736" i="32"/>
  <c r="AT3736" i="32"/>
  <c r="AW99" i="32"/>
  <c r="AV99" i="32"/>
  <c r="AU99" i="32"/>
  <c r="AT99" i="32"/>
  <c r="AW98" i="32"/>
  <c r="AV98" i="32"/>
  <c r="AU98" i="32"/>
  <c r="AT98" i="32"/>
  <c r="AW97" i="32"/>
  <c r="AV97" i="32"/>
  <c r="AU97" i="32"/>
  <c r="AT97" i="32"/>
  <c r="AW96" i="32"/>
  <c r="AV96" i="32"/>
  <c r="AU96" i="32"/>
  <c r="AT96" i="32"/>
  <c r="AW95" i="32"/>
  <c r="AV95" i="32"/>
  <c r="AU95" i="32"/>
  <c r="AT95" i="32"/>
  <c r="AW94" i="32"/>
  <c r="AV94" i="32"/>
  <c r="AU94" i="32"/>
  <c r="AT94" i="32"/>
  <c r="AW93" i="32"/>
  <c r="AV93" i="32"/>
  <c r="AU93" i="32"/>
  <c r="AT93" i="32"/>
  <c r="AW92" i="32"/>
  <c r="AV92" i="32"/>
  <c r="AU92" i="32"/>
  <c r="AT92" i="32"/>
  <c r="AW100" i="32"/>
  <c r="AV100" i="32"/>
  <c r="AU100" i="32"/>
  <c r="AT100" i="32"/>
  <c r="AW3532" i="32"/>
  <c r="AV3532" i="32"/>
  <c r="AU3532" i="32"/>
  <c r="AT3532" i="32"/>
  <c r="AW3735" i="32"/>
  <c r="AV3735" i="32"/>
  <c r="AU3735" i="32"/>
  <c r="AT3735" i="32"/>
  <c r="AW3531" i="32"/>
  <c r="AV3531" i="32"/>
  <c r="AU3531" i="32"/>
  <c r="AT3531" i="32"/>
  <c r="AW3734" i="32"/>
  <c r="AV3734" i="32"/>
  <c r="AU3734" i="32"/>
  <c r="AT3734" i="32"/>
  <c r="AW3733" i="32"/>
  <c r="AV3733" i="32"/>
  <c r="AU3733" i="32"/>
  <c r="AT3733" i="32"/>
  <c r="AW3732" i="32"/>
  <c r="AV3732" i="32"/>
  <c r="AU3732" i="32"/>
  <c r="AT3732" i="32"/>
  <c r="AW3731" i="32"/>
  <c r="AV3731" i="32"/>
  <c r="AU3731" i="32"/>
  <c r="AT3731" i="32"/>
  <c r="AW3730" i="32"/>
  <c r="AV3730" i="32"/>
  <c r="AU3730" i="32"/>
  <c r="AT3730" i="32"/>
  <c r="AW3530" i="32"/>
  <c r="AV3530" i="32"/>
  <c r="AU3530" i="32"/>
  <c r="AT3530" i="32"/>
  <c r="AW3529" i="32"/>
  <c r="AV3529" i="32"/>
  <c r="AU3529" i="32"/>
  <c r="AT3529" i="32"/>
  <c r="AW3729" i="32"/>
  <c r="AV3729" i="32"/>
  <c r="AU3729" i="32"/>
  <c r="AT3729" i="32"/>
  <c r="AW3528" i="32"/>
  <c r="AV3528" i="32"/>
  <c r="AU3528" i="32"/>
  <c r="AT3528" i="32"/>
  <c r="AW3728" i="32"/>
  <c r="AV3728" i="32"/>
  <c r="AU3728" i="32"/>
  <c r="AT3728" i="32"/>
  <c r="AW3727" i="32"/>
  <c r="AV3727" i="32"/>
  <c r="AU3727" i="32"/>
  <c r="AT3727" i="32"/>
  <c r="AW3726" i="32"/>
  <c r="AV3726" i="32"/>
  <c r="AU3726" i="32"/>
  <c r="AT3726" i="32"/>
  <c r="AW3527" i="32"/>
  <c r="AV3527" i="32"/>
  <c r="AU3527" i="32"/>
  <c r="AT3527" i="32"/>
  <c r="AW3725" i="32"/>
  <c r="AV3725" i="32"/>
  <c r="AU3725" i="32"/>
  <c r="AT3725" i="32"/>
  <c r="AW3526" i="32"/>
  <c r="AV3526" i="32"/>
  <c r="AU3526" i="32"/>
  <c r="AT3526" i="32"/>
  <c r="AW3392" i="32"/>
  <c r="AV3392" i="32"/>
  <c r="AU3392" i="32"/>
  <c r="AT3392" i="32"/>
  <c r="AW3356" i="32"/>
  <c r="AV3356" i="32"/>
  <c r="AU3356" i="32"/>
  <c r="AT3356" i="32"/>
  <c r="AW107" i="32"/>
  <c r="AV107" i="32"/>
  <c r="AU107" i="32"/>
  <c r="AT107" i="32"/>
  <c r="AW106" i="32"/>
  <c r="AV106" i="32"/>
  <c r="AU106" i="32"/>
  <c r="AT106" i="32"/>
  <c r="AW105" i="32"/>
  <c r="AV105" i="32"/>
  <c r="AU105" i="32"/>
  <c r="AT105" i="32"/>
  <c r="AW104" i="32"/>
  <c r="AV104" i="32"/>
  <c r="AU104" i="32"/>
  <c r="AT104" i="32"/>
  <c r="AW103" i="32"/>
  <c r="AV103" i="32"/>
  <c r="AU103" i="32"/>
  <c r="AT103" i="32"/>
  <c r="AW102" i="32"/>
  <c r="AV102" i="32"/>
  <c r="AU102" i="32"/>
  <c r="AT102" i="32"/>
  <c r="AW101" i="32"/>
  <c r="AV101" i="32"/>
  <c r="AU101" i="32"/>
  <c r="AT101" i="32"/>
  <c r="AW3525" i="32"/>
  <c r="AV3525" i="32"/>
  <c r="AU3525" i="32"/>
  <c r="AT3525" i="32"/>
  <c r="AW3724" i="32"/>
  <c r="AV3724" i="32"/>
  <c r="AU3724" i="32"/>
  <c r="AT3724" i="32"/>
  <c r="AW3391" i="32"/>
  <c r="AV3391" i="32"/>
  <c r="AU3391" i="32"/>
  <c r="AT3391" i="32"/>
  <c r="AW110" i="32"/>
  <c r="AV110" i="32"/>
  <c r="AU110" i="32"/>
  <c r="AT110" i="32"/>
  <c r="AW109" i="32"/>
  <c r="AV109" i="32"/>
  <c r="AU109" i="32"/>
  <c r="AT109" i="32"/>
  <c r="AW108" i="32"/>
  <c r="AV108" i="32"/>
  <c r="AU108" i="32"/>
  <c r="AT108" i="32"/>
  <c r="AW3524" i="32"/>
  <c r="AV3524" i="32"/>
  <c r="AU3524" i="32"/>
  <c r="AT3524" i="32"/>
  <c r="AW3723" i="32"/>
  <c r="AV3723" i="32"/>
  <c r="AU3723" i="32"/>
  <c r="AT3723" i="32"/>
  <c r="AW111" i="32"/>
  <c r="AV111" i="32"/>
  <c r="AU111" i="32"/>
  <c r="AT111" i="32"/>
  <c r="AW3776" i="32"/>
  <c r="AV3776" i="32"/>
  <c r="AU3776" i="32"/>
  <c r="AT3776" i="32"/>
  <c r="AW3495" i="32"/>
  <c r="AV3495" i="32"/>
  <c r="AU3495" i="32"/>
  <c r="AT3495" i="32"/>
  <c r="AW3722" i="32"/>
  <c r="AV3722" i="32"/>
  <c r="AU3722" i="32"/>
  <c r="AT3722" i="32"/>
  <c r="AW3721" i="32"/>
  <c r="AV3721" i="32"/>
  <c r="AU3721" i="32"/>
  <c r="AT3721" i="32"/>
  <c r="AW3523" i="32"/>
  <c r="AV3523" i="32"/>
  <c r="AU3523" i="32"/>
  <c r="AT3523" i="32"/>
  <c r="AW3720" i="32"/>
  <c r="AV3720" i="32"/>
  <c r="AU3720" i="32"/>
  <c r="AT3720" i="32"/>
  <c r="AW3719" i="32"/>
  <c r="AV3719" i="32"/>
  <c r="AU3719" i="32"/>
  <c r="AT3719" i="32"/>
  <c r="AW3718" i="32"/>
  <c r="AV3718" i="32"/>
  <c r="AU3718" i="32"/>
  <c r="AT3718" i="32"/>
  <c r="AW3522" i="32"/>
  <c r="AV3522" i="32"/>
  <c r="AU3522" i="32"/>
  <c r="AT3522" i="32"/>
  <c r="AW3717" i="32"/>
  <c r="AV3717" i="32"/>
  <c r="AU3717" i="32"/>
  <c r="AT3717" i="32"/>
  <c r="AW3716" i="32"/>
  <c r="AV3716" i="32"/>
  <c r="AU3716" i="32"/>
  <c r="AT3716" i="32"/>
  <c r="AW3521" i="32"/>
  <c r="AV3521" i="32"/>
  <c r="AU3521" i="32"/>
  <c r="AT3521" i="32"/>
  <c r="AW3520" i="32"/>
  <c r="AV3520" i="32"/>
  <c r="AU3520" i="32"/>
  <c r="AT3520" i="32"/>
  <c r="AW3715" i="32"/>
  <c r="AV3715" i="32"/>
  <c r="AU3715" i="32"/>
  <c r="AT3715" i="32"/>
  <c r="AW3421" i="32"/>
  <c r="AV3421" i="32"/>
  <c r="AU3421" i="32"/>
  <c r="AT3421" i="32"/>
  <c r="AW3390" i="32"/>
  <c r="AV3390" i="32"/>
  <c r="AU3390" i="32"/>
  <c r="AT3390" i="32"/>
  <c r="AW122" i="32"/>
  <c r="AV122" i="32"/>
  <c r="AU122" i="32"/>
  <c r="AT122" i="32"/>
  <c r="AW121" i="32"/>
  <c r="AV121" i="32"/>
  <c r="AU121" i="32"/>
  <c r="AT121" i="32"/>
  <c r="AW120" i="32"/>
  <c r="AV120" i="32"/>
  <c r="AU120" i="32"/>
  <c r="AT120" i="32"/>
  <c r="AW119" i="32"/>
  <c r="AV119" i="32"/>
  <c r="AU119" i="32"/>
  <c r="AT119" i="32"/>
  <c r="AW118" i="32"/>
  <c r="AV118" i="32"/>
  <c r="AU118" i="32"/>
  <c r="AT118" i="32"/>
  <c r="AW117" i="32"/>
  <c r="AV117" i="32"/>
  <c r="AU117" i="32"/>
  <c r="AT117" i="32"/>
  <c r="AW116" i="32"/>
  <c r="AV116" i="32"/>
  <c r="AU116" i="32"/>
  <c r="AT116" i="32"/>
  <c r="AW115" i="32"/>
  <c r="AV115" i="32"/>
  <c r="AU115" i="32"/>
  <c r="AT115" i="32"/>
  <c r="AW114" i="32"/>
  <c r="AV114" i="32"/>
  <c r="AU114" i="32"/>
  <c r="AT114" i="32"/>
  <c r="AW113" i="32"/>
  <c r="AV113" i="32"/>
  <c r="AU113" i="32"/>
  <c r="AT113" i="32"/>
  <c r="AW112" i="32"/>
  <c r="AV112" i="32"/>
  <c r="AU112" i="32"/>
  <c r="AT112" i="32"/>
  <c r="AW123" i="32"/>
  <c r="AV123" i="32"/>
  <c r="AU123" i="32"/>
  <c r="AT123" i="32"/>
  <c r="AW3355" i="32"/>
  <c r="AV3355" i="32"/>
  <c r="AU3355" i="32"/>
  <c r="AT3355" i="32"/>
  <c r="AW3519" i="32"/>
  <c r="AV3519" i="32"/>
  <c r="AU3519" i="32"/>
  <c r="AT3519" i="32"/>
  <c r="AW3714" i="32"/>
  <c r="AV3714" i="32"/>
  <c r="AU3714" i="32"/>
  <c r="AT3714" i="32"/>
  <c r="AW3361" i="32"/>
  <c r="AV3361" i="32"/>
  <c r="AU3361" i="32"/>
  <c r="AT3361" i="32"/>
  <c r="AW3518" i="32"/>
  <c r="AV3518" i="32"/>
  <c r="AU3518" i="32"/>
  <c r="AT3518" i="32"/>
  <c r="AW126" i="32"/>
  <c r="AV126" i="32"/>
  <c r="AU126" i="32"/>
  <c r="AT126" i="32"/>
  <c r="AW125" i="32"/>
  <c r="AV125" i="32"/>
  <c r="AU125" i="32"/>
  <c r="AT125" i="32"/>
  <c r="AW124" i="32"/>
  <c r="AV124" i="32"/>
  <c r="AU124" i="32"/>
  <c r="AT124" i="32"/>
  <c r="AW3713" i="32"/>
  <c r="AV3713" i="32"/>
  <c r="AU3713" i="32"/>
  <c r="AT3713" i="32"/>
  <c r="AW3712" i="32"/>
  <c r="AV3712" i="32"/>
  <c r="AU3712" i="32"/>
  <c r="AT3712" i="32"/>
  <c r="AW3711" i="32"/>
  <c r="AV3711" i="32"/>
  <c r="AU3711" i="32"/>
  <c r="AT3711" i="32"/>
  <c r="AW127" i="32"/>
  <c r="AV127" i="32"/>
  <c r="AU127" i="32"/>
  <c r="AT127" i="32"/>
  <c r="AW3710" i="32"/>
  <c r="AV3710" i="32"/>
  <c r="AU3710" i="32"/>
  <c r="AT3710" i="32"/>
  <c r="AW3709" i="32"/>
  <c r="AV3709" i="32"/>
  <c r="AU3709" i="32"/>
  <c r="AT3709" i="32"/>
  <c r="AW3517" i="32"/>
  <c r="AV3517" i="32"/>
  <c r="AU3517" i="32"/>
  <c r="AT3517" i="32"/>
  <c r="AW3516" i="32"/>
  <c r="AV3516" i="32"/>
  <c r="AU3516" i="32"/>
  <c r="AT3516" i="32"/>
  <c r="AW3708" i="32"/>
  <c r="AV3708" i="32"/>
  <c r="AU3708" i="32"/>
  <c r="AT3708" i="32"/>
  <c r="AW3515" i="32"/>
  <c r="AV3515" i="32"/>
  <c r="AU3515" i="32"/>
  <c r="AT3515" i="32"/>
  <c r="AW3707" i="32"/>
  <c r="AV3707" i="32"/>
  <c r="AU3707" i="32"/>
  <c r="AT3707" i="32"/>
  <c r="AW3706" i="32"/>
  <c r="AV3706" i="32"/>
  <c r="AU3706" i="32"/>
  <c r="AT3706" i="32"/>
  <c r="AW3389" i="32"/>
  <c r="AV3389" i="32"/>
  <c r="AU3389" i="32"/>
  <c r="AT3389" i="32"/>
  <c r="AW3388" i="32"/>
  <c r="AV3388" i="32"/>
  <c r="AU3388" i="32"/>
  <c r="AT3388" i="32"/>
  <c r="AW136" i="32"/>
  <c r="AV136" i="32"/>
  <c r="AU136" i="32"/>
  <c r="AT136" i="32"/>
  <c r="AW135" i="32"/>
  <c r="AV135" i="32"/>
  <c r="AU135" i="32"/>
  <c r="AT135" i="32"/>
  <c r="AW134" i="32"/>
  <c r="AV134" i="32"/>
  <c r="AU134" i="32"/>
  <c r="AT134" i="32"/>
  <c r="AW133" i="32"/>
  <c r="AV133" i="32"/>
  <c r="AU133" i="32"/>
  <c r="AT133" i="32"/>
  <c r="AW132" i="32"/>
  <c r="AV132" i="32"/>
  <c r="AU132" i="32"/>
  <c r="AT132" i="32"/>
  <c r="AW131" i="32"/>
  <c r="AV131" i="32"/>
  <c r="AU131" i="32"/>
  <c r="AT131" i="32"/>
  <c r="AW130" i="32"/>
  <c r="AV130" i="32"/>
  <c r="AU130" i="32"/>
  <c r="AT130" i="32"/>
  <c r="AW129" i="32"/>
  <c r="AV129" i="32"/>
  <c r="AU129" i="32"/>
  <c r="AT129" i="32"/>
  <c r="AW128" i="32"/>
  <c r="AV128" i="32"/>
  <c r="AU128" i="32"/>
  <c r="AT128" i="32"/>
  <c r="AW138" i="32"/>
  <c r="AV138" i="32"/>
  <c r="AU138" i="32"/>
  <c r="AT138" i="32"/>
  <c r="AW137" i="32"/>
  <c r="AV137" i="32"/>
  <c r="AU137" i="32"/>
  <c r="AT137" i="32"/>
  <c r="AW139" i="32"/>
  <c r="AV139" i="32"/>
  <c r="AU139" i="32"/>
  <c r="AT139" i="32"/>
  <c r="AW3705" i="32"/>
  <c r="AV3705" i="32"/>
  <c r="AU3705" i="32"/>
  <c r="AT3705" i="32"/>
  <c r="AW3704" i="32"/>
  <c r="AV3704" i="32"/>
  <c r="AU3704" i="32"/>
  <c r="AT3704" i="32"/>
  <c r="AW3514" i="32"/>
  <c r="AV3514" i="32"/>
  <c r="AU3514" i="32"/>
  <c r="AT3514" i="32"/>
  <c r="AW3703" i="32"/>
  <c r="AV3703" i="32"/>
  <c r="AU3703" i="32"/>
  <c r="AT3703" i="32"/>
  <c r="AW145" i="32"/>
  <c r="AV145" i="32"/>
  <c r="AU145" i="32"/>
  <c r="AT145" i="32"/>
  <c r="AW144" i="32"/>
  <c r="AV144" i="32"/>
  <c r="AU144" i="32"/>
  <c r="AT144" i="32"/>
  <c r="AW143" i="32"/>
  <c r="AV143" i="32"/>
  <c r="AU143" i="32"/>
  <c r="AT143" i="32"/>
  <c r="AW142" i="32"/>
  <c r="AV142" i="32"/>
  <c r="AU142" i="32"/>
  <c r="AT142" i="32"/>
  <c r="AW141" i="32"/>
  <c r="AV141" i="32"/>
  <c r="AU141" i="32"/>
  <c r="AT141" i="32"/>
  <c r="AW140" i="32"/>
  <c r="AV140" i="32"/>
  <c r="AU140" i="32"/>
  <c r="AT140" i="32"/>
  <c r="AW3702" i="32"/>
  <c r="AV3702" i="32"/>
  <c r="AU3702" i="32"/>
  <c r="AT3702" i="32"/>
  <c r="AW3513" i="32"/>
  <c r="AV3513" i="32"/>
  <c r="AU3513" i="32"/>
  <c r="AT3513" i="32"/>
  <c r="AW3512" i="32"/>
  <c r="AV3512" i="32"/>
  <c r="AU3512" i="32"/>
  <c r="AT3512" i="32"/>
  <c r="AW3511" i="32"/>
  <c r="AV3511" i="32"/>
  <c r="AU3511" i="32"/>
  <c r="AT3511" i="32"/>
  <c r="AW3494" i="32"/>
  <c r="AV3494" i="32"/>
  <c r="AU3494" i="32"/>
  <c r="AT3494" i="32"/>
  <c r="AW3510" i="32"/>
  <c r="AV3510" i="32"/>
  <c r="AU3510" i="32"/>
  <c r="AT3510" i="32"/>
  <c r="AW3701" i="32"/>
  <c r="AV3701" i="32"/>
  <c r="AU3701" i="32"/>
  <c r="AT3701" i="32"/>
  <c r="AW3509" i="32"/>
  <c r="AV3509" i="32"/>
  <c r="AU3509" i="32"/>
  <c r="AT3509" i="32"/>
  <c r="AW3700" i="32"/>
  <c r="AV3700" i="32"/>
  <c r="AU3700" i="32"/>
  <c r="AT3700" i="32"/>
  <c r="AW3699" i="32"/>
  <c r="AV3699" i="32"/>
  <c r="AU3699" i="32"/>
  <c r="AT3699" i="32"/>
  <c r="AW3508" i="32"/>
  <c r="AV3508" i="32"/>
  <c r="AU3508" i="32"/>
  <c r="AT3508" i="32"/>
  <c r="AW3507" i="32"/>
  <c r="AV3507" i="32"/>
  <c r="AU3507" i="32"/>
  <c r="AT3507" i="32"/>
  <c r="AW3506" i="32"/>
  <c r="AV3506" i="32"/>
  <c r="AU3506" i="32"/>
  <c r="AT3506" i="32"/>
  <c r="AW3505" i="32"/>
  <c r="AV3505" i="32"/>
  <c r="AU3505" i="32"/>
  <c r="AT3505" i="32"/>
  <c r="AW3504" i="32"/>
  <c r="AV3504" i="32"/>
  <c r="AU3504" i="32"/>
  <c r="AT3504" i="32"/>
  <c r="AW3503" i="32"/>
  <c r="AV3503" i="32"/>
  <c r="AU3503" i="32"/>
  <c r="AT3503" i="32"/>
  <c r="AW3502" i="32"/>
  <c r="AV3502" i="32"/>
  <c r="AU3502" i="32"/>
  <c r="AT3502" i="32"/>
  <c r="AW3501" i="32"/>
  <c r="AV3501" i="32"/>
  <c r="AU3501" i="32"/>
  <c r="AT3501" i="32"/>
  <c r="AW3698" i="32"/>
  <c r="AV3698" i="32"/>
  <c r="AU3698" i="32"/>
  <c r="AT3698" i="32"/>
  <c r="AW3697" i="32"/>
  <c r="AV3697" i="32"/>
  <c r="AU3697" i="32"/>
  <c r="AT3697" i="32"/>
  <c r="AW3696" i="32"/>
  <c r="AV3696" i="32"/>
  <c r="AU3696" i="32"/>
  <c r="AT3696" i="32"/>
  <c r="AW3387" i="32"/>
  <c r="AV3387" i="32"/>
  <c r="AU3387" i="32"/>
  <c r="AT3387" i="32"/>
  <c r="AW3386" i="32"/>
  <c r="AV3386" i="32"/>
  <c r="AU3386" i="32"/>
  <c r="AT3386" i="32"/>
  <c r="AW3385" i="32"/>
  <c r="AV3385" i="32"/>
  <c r="AU3385" i="32"/>
  <c r="AT3385" i="32"/>
  <c r="AW3384" i="32"/>
  <c r="AV3384" i="32"/>
  <c r="AU3384" i="32"/>
  <c r="AT3384" i="32"/>
  <c r="AW3383" i="32"/>
  <c r="AV3383" i="32"/>
  <c r="AU3383" i="32"/>
  <c r="AT3383" i="32"/>
  <c r="AW3382" i="32"/>
  <c r="AV3382" i="32"/>
  <c r="AU3382" i="32"/>
  <c r="AT3382" i="32"/>
  <c r="AW3381" i="32"/>
  <c r="AV3381" i="32"/>
  <c r="AU3381" i="32"/>
  <c r="AT3381" i="32"/>
  <c r="AW160" i="32"/>
  <c r="AV160" i="32"/>
  <c r="AU160" i="32"/>
  <c r="AT160" i="32"/>
  <c r="AW159" i="32"/>
  <c r="AV159" i="32"/>
  <c r="AU159" i="32"/>
  <c r="AT159" i="32"/>
  <c r="AW158" i="32"/>
  <c r="AV158" i="32"/>
  <c r="AU158" i="32"/>
  <c r="AT158" i="32"/>
  <c r="AW157" i="32"/>
  <c r="AV157" i="32"/>
  <c r="AU157" i="32"/>
  <c r="AT157" i="32"/>
  <c r="AW156" i="32"/>
  <c r="AV156" i="32"/>
  <c r="AU156" i="32"/>
  <c r="AT156" i="32"/>
  <c r="AW155" i="32"/>
  <c r="AV155" i="32"/>
  <c r="AU155" i="32"/>
  <c r="AT155" i="32"/>
  <c r="AW154" i="32"/>
  <c r="AV154" i="32"/>
  <c r="AU154" i="32"/>
  <c r="AT154" i="32"/>
  <c r="AW153" i="32"/>
  <c r="AV153" i="32"/>
  <c r="AU153" i="32"/>
  <c r="AT153" i="32"/>
  <c r="AW152" i="32"/>
  <c r="AV152" i="32"/>
  <c r="AU152" i="32"/>
  <c r="AT152" i="32"/>
  <c r="AW151" i="32"/>
  <c r="AV151" i="32"/>
  <c r="AU151" i="32"/>
  <c r="AT151" i="32"/>
  <c r="AW150" i="32"/>
  <c r="AV150" i="32"/>
  <c r="AU150" i="32"/>
  <c r="AT150" i="32"/>
  <c r="AW149" i="32"/>
  <c r="AV149" i="32"/>
  <c r="AU149" i="32"/>
  <c r="AT149" i="32"/>
  <c r="AW148" i="32"/>
  <c r="AV148" i="32"/>
  <c r="AU148" i="32"/>
  <c r="AT148" i="32"/>
  <c r="AW147" i="32"/>
  <c r="AV147" i="32"/>
  <c r="AU147" i="32"/>
  <c r="AT147" i="32"/>
  <c r="AW146" i="32"/>
  <c r="AV146" i="32"/>
  <c r="AU146" i="32"/>
  <c r="AT146" i="32"/>
  <c r="AW3774" i="32"/>
  <c r="AV3774" i="32"/>
  <c r="AU3774" i="32"/>
  <c r="AT3774" i="32"/>
  <c r="AW3500" i="32"/>
  <c r="AV3500" i="32"/>
  <c r="AU3500" i="32"/>
  <c r="AT3500" i="32"/>
  <c r="AW3695" i="32"/>
  <c r="AV3695" i="32"/>
  <c r="AU3695" i="32"/>
  <c r="AT3695" i="32"/>
  <c r="AW163" i="32"/>
  <c r="AV163" i="32"/>
  <c r="AU163" i="32"/>
  <c r="AT163" i="32"/>
  <c r="AW162" i="32"/>
  <c r="AV162" i="32"/>
  <c r="AU162" i="32"/>
  <c r="AT162" i="32"/>
  <c r="AW161" i="32"/>
  <c r="AV161" i="32"/>
  <c r="AU161" i="32"/>
  <c r="AT161" i="32"/>
  <c r="AW3694" i="32"/>
  <c r="AV3694" i="32"/>
  <c r="AU3694" i="32"/>
  <c r="AT3694" i="32"/>
  <c r="AW3379" i="32"/>
  <c r="AV3379" i="32"/>
  <c r="AU3379" i="32"/>
  <c r="AT3379" i="32"/>
  <c r="AW165" i="32"/>
  <c r="AV165" i="32"/>
  <c r="AU165" i="32"/>
  <c r="AT165" i="32"/>
  <c r="AW164" i="32"/>
  <c r="AV164" i="32"/>
  <c r="AU164" i="32"/>
  <c r="AT164" i="32"/>
  <c r="AW3693" i="32"/>
  <c r="AV3693" i="32"/>
  <c r="AU3693" i="32"/>
  <c r="AT3693" i="32"/>
  <c r="AW3692" i="32"/>
  <c r="AV3692" i="32"/>
  <c r="AU3692" i="32"/>
  <c r="AT3692" i="32"/>
  <c r="AW3691" i="32"/>
  <c r="AV3691" i="32"/>
  <c r="AU3691" i="32"/>
  <c r="AT3691" i="32"/>
  <c r="AW3690" i="32"/>
  <c r="AV3690" i="32"/>
  <c r="AU3690" i="32"/>
  <c r="AT3690" i="32"/>
  <c r="AW3689" i="32"/>
  <c r="AV3689" i="32"/>
  <c r="AU3689" i="32"/>
  <c r="AT3689" i="32"/>
  <c r="AW3688" i="32"/>
  <c r="AV3688" i="32"/>
  <c r="AU3688" i="32"/>
  <c r="AT3688" i="32"/>
  <c r="AW3687" i="32"/>
  <c r="AV3687" i="32"/>
  <c r="AU3687" i="32"/>
  <c r="AT3687" i="32"/>
  <c r="AW3499" i="32"/>
  <c r="AV3499" i="32"/>
  <c r="AU3499" i="32"/>
  <c r="AT3499" i="32"/>
  <c r="AW167" i="32"/>
  <c r="AV167" i="32"/>
  <c r="AU167" i="32"/>
  <c r="AT167" i="32"/>
  <c r="AW166" i="32"/>
  <c r="AV166" i="32"/>
  <c r="AU166" i="32"/>
  <c r="AT166" i="32"/>
  <c r="AW3686" i="32"/>
  <c r="AV3686" i="32"/>
  <c r="AU3686" i="32"/>
  <c r="AT3686" i="32"/>
  <c r="AW3685" i="32"/>
  <c r="AV3685" i="32"/>
  <c r="AU3685" i="32"/>
  <c r="AT3685" i="32"/>
  <c r="AW3684" i="32"/>
  <c r="AV3684" i="32"/>
  <c r="AU3684" i="32"/>
  <c r="AT3684" i="32"/>
  <c r="AW3683" i="32"/>
  <c r="AV3683" i="32"/>
  <c r="AU3683" i="32"/>
  <c r="AT3683" i="32"/>
  <c r="AW3493" i="32"/>
  <c r="AV3493" i="32"/>
  <c r="AU3493" i="32"/>
  <c r="AT3493" i="32"/>
  <c r="AW3420" i="32"/>
  <c r="AV3420" i="32"/>
  <c r="AU3420" i="32"/>
  <c r="AT3420" i="32"/>
  <c r="AW3419" i="32"/>
  <c r="AV3419" i="32"/>
  <c r="AU3419" i="32"/>
  <c r="AT3419" i="32"/>
  <c r="AW3378" i="32"/>
  <c r="AV3378" i="32"/>
  <c r="AU3378" i="32"/>
  <c r="AT3378" i="32"/>
  <c r="AW174" i="32"/>
  <c r="AV174" i="32"/>
  <c r="AU174" i="32"/>
  <c r="AT174" i="32"/>
  <c r="AW173" i="32"/>
  <c r="AV173" i="32"/>
  <c r="AU173" i="32"/>
  <c r="AT173" i="32"/>
  <c r="AW172" i="32"/>
  <c r="AV172" i="32"/>
  <c r="AU172" i="32"/>
  <c r="AT172" i="32"/>
  <c r="AW171" i="32"/>
  <c r="AV171" i="32"/>
  <c r="AU171" i="32"/>
  <c r="AT171" i="32"/>
  <c r="AW170" i="32"/>
  <c r="AV170" i="32"/>
  <c r="AU170" i="32"/>
  <c r="AT170" i="32"/>
  <c r="AW169" i="32"/>
  <c r="AV169" i="32"/>
  <c r="AU169" i="32"/>
  <c r="AT169" i="32"/>
  <c r="AW168" i="32"/>
  <c r="AV168" i="32"/>
  <c r="AU168" i="32"/>
  <c r="AT168" i="32"/>
  <c r="AW3682" i="32"/>
  <c r="AV3682" i="32"/>
  <c r="AU3682" i="32"/>
  <c r="AT3682" i="32"/>
  <c r="AW3681" i="32"/>
  <c r="AV3681" i="32"/>
  <c r="AU3681" i="32"/>
  <c r="AT3681" i="32"/>
  <c r="AW3492" i="32"/>
  <c r="AV3492" i="32"/>
  <c r="AU3492" i="32"/>
  <c r="AT3492" i="32"/>
  <c r="AW3680" i="32"/>
  <c r="AV3680" i="32"/>
  <c r="AU3680" i="32"/>
  <c r="AT3680" i="32"/>
  <c r="AW3498" i="32"/>
  <c r="AV3498" i="32"/>
  <c r="AU3498" i="32"/>
  <c r="AT3498" i="32"/>
  <c r="AW3679" i="32"/>
  <c r="AV3679" i="32"/>
  <c r="AU3679" i="32"/>
  <c r="AT3679" i="32"/>
  <c r="AW3418" i="32"/>
  <c r="AV3418" i="32"/>
  <c r="AU3418" i="32"/>
  <c r="AT3418" i="32"/>
  <c r="AW178" i="32"/>
  <c r="AV178" i="32"/>
  <c r="AU178" i="32"/>
  <c r="AT178" i="32"/>
  <c r="AW177" i="32"/>
  <c r="AV177" i="32"/>
  <c r="AU177" i="32"/>
  <c r="AT177" i="32"/>
  <c r="AW176" i="32"/>
  <c r="AV176" i="32"/>
  <c r="AU176" i="32"/>
  <c r="AT176" i="32"/>
  <c r="AW175" i="32"/>
  <c r="AV175" i="32"/>
  <c r="AU175" i="32"/>
  <c r="AT175" i="32"/>
  <c r="AW3678" i="32"/>
  <c r="AV3678" i="32"/>
  <c r="AU3678" i="32"/>
  <c r="AT3678" i="32"/>
  <c r="AW3677" i="32"/>
  <c r="AV3677" i="32"/>
  <c r="AU3677" i="32"/>
  <c r="AT3677" i="32"/>
  <c r="AW3676" i="32"/>
  <c r="AV3676" i="32"/>
  <c r="AU3676" i="32"/>
  <c r="AT3676" i="32"/>
  <c r="AW3675" i="32"/>
  <c r="AV3675" i="32"/>
  <c r="AU3675" i="32"/>
  <c r="AT3675" i="32"/>
  <c r="AW180" i="32"/>
  <c r="AV180" i="32"/>
  <c r="AU180" i="32"/>
  <c r="AT180" i="32"/>
  <c r="AW179" i="32"/>
  <c r="AV179" i="32"/>
  <c r="AU179" i="32"/>
  <c r="AT179" i="32"/>
  <c r="AW3674" i="32"/>
  <c r="AV3674" i="32"/>
  <c r="AU3674" i="32"/>
  <c r="AT3674" i="32"/>
  <c r="AW3673" i="32"/>
  <c r="AV3673" i="32"/>
  <c r="AU3673" i="32"/>
  <c r="AT3673" i="32"/>
  <c r="AW3360" i="32"/>
  <c r="AV3360" i="32"/>
  <c r="AU3360" i="32"/>
  <c r="AT3360" i="32"/>
  <c r="AW3672" i="32"/>
  <c r="AV3672" i="32"/>
  <c r="AU3672" i="32"/>
  <c r="AT3672" i="32"/>
  <c r="AW3671" i="32"/>
  <c r="AV3671" i="32"/>
  <c r="AU3671" i="32"/>
  <c r="AT3671" i="32"/>
  <c r="AW3670" i="32"/>
  <c r="AV3670" i="32"/>
  <c r="AU3670" i="32"/>
  <c r="AT3670" i="32"/>
  <c r="AW3669" i="32"/>
  <c r="AV3669" i="32"/>
  <c r="AU3669" i="32"/>
  <c r="AT3669" i="32"/>
  <c r="AW3417" i="32"/>
  <c r="AV3417" i="32"/>
  <c r="AU3417" i="32"/>
  <c r="AT3417" i="32"/>
  <c r="AW3416" i="32"/>
  <c r="AV3416" i="32"/>
  <c r="AU3416" i="32"/>
  <c r="AT3416" i="32"/>
  <c r="AW3415" i="32"/>
  <c r="AV3415" i="32"/>
  <c r="AU3415" i="32"/>
  <c r="AT3415" i="32"/>
  <c r="AW182" i="32"/>
  <c r="AV182" i="32"/>
  <c r="AU182" i="32"/>
  <c r="AT182" i="32"/>
  <c r="AW181" i="32"/>
  <c r="AV181" i="32"/>
  <c r="AU181" i="32"/>
  <c r="AT181" i="32"/>
  <c r="AW3775" i="32"/>
  <c r="AV3775" i="32"/>
  <c r="AU3775" i="32"/>
  <c r="AT3775" i="32"/>
  <c r="AW3668" i="32"/>
  <c r="AV3668" i="32"/>
  <c r="AU3668" i="32"/>
  <c r="AT3668" i="32"/>
  <c r="AW3667" i="32"/>
  <c r="AV3667" i="32"/>
  <c r="AU3667" i="32"/>
  <c r="AT3667" i="32"/>
  <c r="AW3666" i="32"/>
  <c r="AV3666" i="32"/>
  <c r="AU3666" i="32"/>
  <c r="AT3666" i="32"/>
  <c r="AW3665" i="32"/>
  <c r="AV3665" i="32"/>
  <c r="AU3665" i="32"/>
  <c r="AT3665" i="32"/>
  <c r="AW3664" i="32"/>
  <c r="AV3664" i="32"/>
  <c r="AU3664" i="32"/>
  <c r="AT3664" i="32"/>
  <c r="AW3663" i="32"/>
  <c r="AV3663" i="32"/>
  <c r="AU3663" i="32"/>
  <c r="AT3663" i="32"/>
  <c r="AW3662" i="32"/>
  <c r="AV3662" i="32"/>
  <c r="AU3662" i="32"/>
  <c r="AT3662" i="32"/>
  <c r="AW198" i="32"/>
  <c r="AV198" i="32"/>
  <c r="AU198" i="32"/>
  <c r="AT198" i="32"/>
  <c r="AW197" i="32"/>
  <c r="AV197" i="32"/>
  <c r="AU197" i="32"/>
  <c r="AT197" i="32"/>
  <c r="AW196" i="32"/>
  <c r="AV196" i="32"/>
  <c r="AU196" i="32"/>
  <c r="AT196" i="32"/>
  <c r="AW195" i="32"/>
  <c r="AV195" i="32"/>
  <c r="AU195" i="32"/>
  <c r="AT195" i="32"/>
  <c r="AW194" i="32"/>
  <c r="AV194" i="32"/>
  <c r="AU194" i="32"/>
  <c r="AT194" i="32"/>
  <c r="AW193" i="32"/>
  <c r="AV193" i="32"/>
  <c r="AU193" i="32"/>
  <c r="AT193" i="32"/>
  <c r="AW192" i="32"/>
  <c r="AV192" i="32"/>
  <c r="AU192" i="32"/>
  <c r="AT192" i="32"/>
  <c r="AW191" i="32"/>
  <c r="AV191" i="32"/>
  <c r="AU191" i="32"/>
  <c r="AT191" i="32"/>
  <c r="AW190" i="32"/>
  <c r="AV190" i="32"/>
  <c r="AU190" i="32"/>
  <c r="AT190" i="32"/>
  <c r="AW189" i="32"/>
  <c r="AV189" i="32"/>
  <c r="AU189" i="32"/>
  <c r="AT189" i="32"/>
  <c r="AW188" i="32"/>
  <c r="AV188" i="32"/>
  <c r="AU188" i="32"/>
  <c r="AT188" i="32"/>
  <c r="AW187" i="32"/>
  <c r="AV187" i="32"/>
  <c r="AU187" i="32"/>
  <c r="AT187" i="32"/>
  <c r="AW186" i="32"/>
  <c r="AV186" i="32"/>
  <c r="AU186" i="32"/>
  <c r="AT186" i="32"/>
  <c r="AW185" i="32"/>
  <c r="AV185" i="32"/>
  <c r="AU185" i="32"/>
  <c r="AT185" i="32"/>
  <c r="AW184" i="32"/>
  <c r="AV184" i="32"/>
  <c r="AU184" i="32"/>
  <c r="AT184" i="32"/>
  <c r="AW183" i="32"/>
  <c r="AV183" i="32"/>
  <c r="AU183" i="32"/>
  <c r="AT183" i="32"/>
  <c r="AW3661" i="32"/>
  <c r="AV3661" i="32"/>
  <c r="AU3661" i="32"/>
  <c r="AT3661" i="32"/>
  <c r="AW3660" i="32"/>
  <c r="AV3660" i="32"/>
  <c r="AU3660" i="32"/>
  <c r="AT3660" i="32"/>
  <c r="AW3659" i="32"/>
  <c r="AV3659" i="32"/>
  <c r="AU3659" i="32"/>
  <c r="AT3659" i="32"/>
  <c r="AW3658" i="32"/>
  <c r="AV3658" i="32"/>
  <c r="AU3658" i="32"/>
  <c r="AT3658" i="32"/>
  <c r="AW3657" i="32"/>
  <c r="AV3657" i="32"/>
  <c r="AU3657" i="32"/>
  <c r="AT3657" i="32"/>
  <c r="AW3656" i="32"/>
  <c r="AV3656" i="32"/>
  <c r="AU3656" i="32"/>
  <c r="AT3656" i="32"/>
  <c r="AW3655" i="32"/>
  <c r="AV3655" i="32"/>
  <c r="AU3655" i="32"/>
  <c r="AT3655" i="32"/>
  <c r="AW3654" i="32"/>
  <c r="AV3654" i="32"/>
  <c r="AU3654" i="32"/>
  <c r="AT3654" i="32"/>
  <c r="AW3653" i="32"/>
  <c r="AV3653" i="32"/>
  <c r="AU3653" i="32"/>
  <c r="AT3653" i="32"/>
  <c r="AW3377" i="32"/>
  <c r="AV3377" i="32"/>
  <c r="AU3377" i="32"/>
  <c r="AT3377" i="32"/>
  <c r="AW210" i="32"/>
  <c r="AV210" i="32"/>
  <c r="AU210" i="32"/>
  <c r="AT210" i="32"/>
  <c r="AW209" i="32"/>
  <c r="AV209" i="32"/>
  <c r="AU209" i="32"/>
  <c r="AT209" i="32"/>
  <c r="AW208" i="32"/>
  <c r="AV208" i="32"/>
  <c r="AU208" i="32"/>
  <c r="AT208" i="32"/>
  <c r="AW207" i="32"/>
  <c r="AV207" i="32"/>
  <c r="AU207" i="32"/>
  <c r="AT207" i="32"/>
  <c r="AW206" i="32"/>
  <c r="AV206" i="32"/>
  <c r="AU206" i="32"/>
  <c r="AT206" i="32"/>
  <c r="AW205" i="32"/>
  <c r="AV205" i="32"/>
  <c r="AU205" i="32"/>
  <c r="AT205" i="32"/>
  <c r="AW204" i="32"/>
  <c r="AV204" i="32"/>
  <c r="AU204" i="32"/>
  <c r="AT204" i="32"/>
  <c r="AW203" i="32"/>
  <c r="AV203" i="32"/>
  <c r="AU203" i="32"/>
  <c r="AT203" i="32"/>
  <c r="AW202" i="32"/>
  <c r="AV202" i="32"/>
  <c r="AU202" i="32"/>
  <c r="AT202" i="32"/>
  <c r="AW201" i="32"/>
  <c r="AV201" i="32"/>
  <c r="AU201" i="32"/>
  <c r="AT201" i="32"/>
  <c r="AW200" i="32"/>
  <c r="AV200" i="32"/>
  <c r="AU200" i="32"/>
  <c r="AT200" i="32"/>
  <c r="AW199" i="32"/>
  <c r="AV199" i="32"/>
  <c r="AU199" i="32"/>
  <c r="AT199" i="32"/>
  <c r="AW3652" i="32"/>
  <c r="AV3652" i="32"/>
  <c r="AU3652" i="32"/>
  <c r="AT3652" i="32"/>
  <c r="AW3651" i="32"/>
  <c r="AV3651" i="32"/>
  <c r="AU3651" i="32"/>
  <c r="AT3651" i="32"/>
  <c r="AW3650" i="32"/>
  <c r="AV3650" i="32"/>
  <c r="AU3650" i="32"/>
  <c r="AT3650" i="32"/>
  <c r="AW3649" i="32"/>
  <c r="AV3649" i="32"/>
  <c r="AU3649" i="32"/>
  <c r="AT3649" i="32"/>
  <c r="AW3648" i="32"/>
  <c r="AV3648" i="32"/>
  <c r="AU3648" i="32"/>
  <c r="AT3648" i="32"/>
  <c r="AW3647" i="32"/>
  <c r="AV3647" i="32"/>
  <c r="AU3647" i="32"/>
  <c r="AT3647" i="32"/>
  <c r="AW3376" i="32"/>
  <c r="AV3376" i="32"/>
  <c r="AU3376" i="32"/>
  <c r="AT3376" i="32"/>
  <c r="AW3359" i="32"/>
  <c r="AV3359" i="32"/>
  <c r="AU3359" i="32"/>
  <c r="AT3359" i="32"/>
  <c r="AW212" i="32"/>
  <c r="AV212" i="32"/>
  <c r="AU212" i="32"/>
  <c r="AT212" i="32"/>
  <c r="AW211" i="32"/>
  <c r="AV211" i="32"/>
  <c r="AU211" i="32"/>
  <c r="AT211" i="32"/>
  <c r="AW3646" i="32"/>
  <c r="AV3646" i="32"/>
  <c r="AU3646" i="32"/>
  <c r="AT3646" i="32"/>
  <c r="AW3645" i="32"/>
  <c r="AV3645" i="32"/>
  <c r="AU3645" i="32"/>
  <c r="AT3645" i="32"/>
  <c r="AW3644" i="32"/>
  <c r="AV3644" i="32"/>
  <c r="AU3644" i="32"/>
  <c r="AT3644" i="32"/>
  <c r="AW3643" i="32"/>
  <c r="AV3643" i="32"/>
  <c r="AU3643" i="32"/>
  <c r="AT3643" i="32"/>
  <c r="AW3491" i="32"/>
  <c r="AV3491" i="32"/>
  <c r="AU3491" i="32"/>
  <c r="AT3491" i="32"/>
  <c r="AW220" i="32"/>
  <c r="AV220" i="32"/>
  <c r="AU220" i="32"/>
  <c r="AT220" i="32"/>
  <c r="AW219" i="32"/>
  <c r="AV219" i="32"/>
  <c r="AU219" i="32"/>
  <c r="AT219" i="32"/>
  <c r="AW218" i="32"/>
  <c r="AV218" i="32"/>
  <c r="AU218" i="32"/>
  <c r="AT218" i="32"/>
  <c r="AW217" i="32"/>
  <c r="AV217" i="32"/>
  <c r="AU217" i="32"/>
  <c r="AT217" i="32"/>
  <c r="AW216" i="32"/>
  <c r="AV216" i="32"/>
  <c r="AU216" i="32"/>
  <c r="AT216" i="32"/>
  <c r="AW215" i="32"/>
  <c r="AV215" i="32"/>
  <c r="AU215" i="32"/>
  <c r="AT215" i="32"/>
  <c r="AW214" i="32"/>
  <c r="AV214" i="32"/>
  <c r="AU214" i="32"/>
  <c r="AT214" i="32"/>
  <c r="AW213" i="32"/>
  <c r="AV213" i="32"/>
  <c r="AU213" i="32"/>
  <c r="AT213" i="32"/>
  <c r="AW3642" i="32"/>
  <c r="AV3642" i="32"/>
  <c r="AU3642" i="32"/>
  <c r="AT3642" i="32"/>
  <c r="AW3641" i="32"/>
  <c r="AV3641" i="32"/>
  <c r="AU3641" i="32"/>
  <c r="AT3641" i="32"/>
  <c r="AW3640" i="32"/>
  <c r="AV3640" i="32"/>
  <c r="AU3640" i="32"/>
  <c r="AT3640" i="32"/>
  <c r="AW3639" i="32"/>
  <c r="AV3639" i="32"/>
  <c r="AU3639" i="32"/>
  <c r="AT3639" i="32"/>
  <c r="AW3638" i="32"/>
  <c r="AV3638" i="32"/>
  <c r="AU3638" i="32"/>
  <c r="AT3638" i="32"/>
  <c r="AW3637" i="32"/>
  <c r="AV3637" i="32"/>
  <c r="AU3637" i="32"/>
  <c r="AT3637" i="32"/>
  <c r="AW3636" i="32"/>
  <c r="AV3636" i="32"/>
  <c r="AU3636" i="32"/>
  <c r="AT3636" i="32"/>
  <c r="AW3635" i="32"/>
  <c r="AV3635" i="32"/>
  <c r="AU3635" i="32"/>
  <c r="AT3635" i="32"/>
  <c r="AW3634" i="32"/>
  <c r="AV3634" i="32"/>
  <c r="AU3634" i="32"/>
  <c r="AT3634" i="32"/>
  <c r="AW3414" i="32"/>
  <c r="AV3414" i="32"/>
  <c r="AU3414" i="32"/>
  <c r="AT3414" i="32"/>
  <c r="AW3358" i="32"/>
  <c r="AV3358" i="32"/>
  <c r="AU3358" i="32"/>
  <c r="AT3358" i="32"/>
  <c r="AW230" i="32"/>
  <c r="AV230" i="32"/>
  <c r="AU230" i="32"/>
  <c r="AT230" i="32"/>
  <c r="AW229" i="32"/>
  <c r="AV229" i="32"/>
  <c r="AU229" i="32"/>
  <c r="AT229" i="32"/>
  <c r="AW228" i="32"/>
  <c r="AV228" i="32"/>
  <c r="AU228" i="32"/>
  <c r="AT228" i="32"/>
  <c r="AW227" i="32"/>
  <c r="AV227" i="32"/>
  <c r="AU227" i="32"/>
  <c r="AT227" i="32"/>
  <c r="AW226" i="32"/>
  <c r="AV226" i="32"/>
  <c r="AU226" i="32"/>
  <c r="AT226" i="32"/>
  <c r="AW225" i="32"/>
  <c r="AV225" i="32"/>
  <c r="AU225" i="32"/>
  <c r="AT225" i="32"/>
  <c r="AW224" i="32"/>
  <c r="AV224" i="32"/>
  <c r="AU224" i="32"/>
  <c r="AT224" i="32"/>
  <c r="AW223" i="32"/>
  <c r="AV223" i="32"/>
  <c r="AU223" i="32"/>
  <c r="AT223" i="32"/>
  <c r="AW222" i="32"/>
  <c r="AV222" i="32"/>
  <c r="AU222" i="32"/>
  <c r="AT222" i="32"/>
  <c r="AW221" i="32"/>
  <c r="AV221" i="32"/>
  <c r="AU221" i="32"/>
  <c r="AT221" i="32"/>
  <c r="AW3633" i="32"/>
  <c r="AV3633" i="32"/>
  <c r="AU3633" i="32"/>
  <c r="AT3633" i="32"/>
  <c r="AW3632" i="32"/>
  <c r="AV3632" i="32"/>
  <c r="AU3632" i="32"/>
  <c r="AT3632" i="32"/>
  <c r="AW3631" i="32"/>
  <c r="AV3631" i="32"/>
  <c r="AU3631" i="32"/>
  <c r="AT3631" i="32"/>
  <c r="AW3630" i="32"/>
  <c r="AV3630" i="32"/>
  <c r="AU3630" i="32"/>
  <c r="AT3630" i="32"/>
  <c r="AW3629" i="32"/>
  <c r="AV3629" i="32"/>
  <c r="AU3629" i="32"/>
  <c r="AT3629" i="32"/>
  <c r="AW3628" i="32"/>
  <c r="AV3628" i="32"/>
  <c r="AU3628" i="32"/>
  <c r="AT3628" i="32"/>
  <c r="AW3413" i="32"/>
  <c r="AV3413" i="32"/>
  <c r="AU3413" i="32"/>
  <c r="AT3413" i="32"/>
  <c r="AW3412" i="32"/>
  <c r="AV3412" i="32"/>
  <c r="AU3412" i="32"/>
  <c r="AT3412" i="32"/>
  <c r="AW3411" i="32"/>
  <c r="AV3411" i="32"/>
  <c r="AU3411" i="32"/>
  <c r="AT3411" i="32"/>
  <c r="AW3410" i="32"/>
  <c r="AV3410" i="32"/>
  <c r="AU3410" i="32"/>
  <c r="AT3410" i="32"/>
  <c r="AW235" i="32"/>
  <c r="AV235" i="32"/>
  <c r="AU235" i="32"/>
  <c r="AT235" i="32"/>
  <c r="AW234" i="32"/>
  <c r="AV234" i="32"/>
  <c r="AU234" i="32"/>
  <c r="AT234" i="32"/>
  <c r="AW233" i="32"/>
  <c r="AV233" i="32"/>
  <c r="AU233" i="32"/>
  <c r="AT233" i="32"/>
  <c r="AW232" i="32"/>
  <c r="AV232" i="32"/>
  <c r="AU232" i="32"/>
  <c r="AT232" i="32"/>
  <c r="AW231" i="32"/>
  <c r="AV231" i="32"/>
  <c r="AU231" i="32"/>
  <c r="AT231" i="32"/>
  <c r="AW3627" i="32"/>
  <c r="AV3627" i="32"/>
  <c r="AU3627" i="32"/>
  <c r="AT3627" i="32"/>
  <c r="AW3626" i="32"/>
  <c r="AV3626" i="32"/>
  <c r="AU3626" i="32"/>
  <c r="AT3626" i="32"/>
  <c r="AW3409" i="32"/>
  <c r="AV3409" i="32"/>
  <c r="AU3409" i="32"/>
  <c r="AT3409" i="32"/>
  <c r="AW3408" i="32"/>
  <c r="AV3408" i="32"/>
  <c r="AU3408" i="32"/>
  <c r="AT3408" i="32"/>
  <c r="AW241" i="32"/>
  <c r="AV241" i="32"/>
  <c r="AU241" i="32"/>
  <c r="AT241" i="32"/>
  <c r="AW240" i="32"/>
  <c r="AV240" i="32"/>
  <c r="AU240" i="32"/>
  <c r="AT240" i="32"/>
  <c r="AW239" i="32"/>
  <c r="AV239" i="32"/>
  <c r="AU239" i="32"/>
  <c r="AT239" i="32"/>
  <c r="AW238" i="32"/>
  <c r="AV238" i="32"/>
  <c r="AU238" i="32"/>
  <c r="AT238" i="32"/>
  <c r="AW237" i="32"/>
  <c r="AV237" i="32"/>
  <c r="AU237" i="32"/>
  <c r="AT237" i="32"/>
  <c r="AW236" i="32"/>
  <c r="AV236" i="32"/>
  <c r="AU236" i="32"/>
  <c r="AT236" i="32"/>
  <c r="AW3625" i="32"/>
  <c r="AV3625" i="32"/>
  <c r="AU3625" i="32"/>
  <c r="AT3625" i="32"/>
  <c r="AW3624" i="32"/>
  <c r="AV3624" i="32"/>
  <c r="AU3624" i="32"/>
  <c r="AT3624" i="32"/>
  <c r="AW243" i="32"/>
  <c r="AV243" i="32"/>
  <c r="AU243" i="32"/>
  <c r="AT243" i="32"/>
  <c r="AW242" i="32"/>
  <c r="AV242" i="32"/>
  <c r="AU242" i="32"/>
  <c r="AT242" i="32"/>
  <c r="AW3623" i="32"/>
  <c r="AV3623" i="32"/>
  <c r="AU3623" i="32"/>
  <c r="AT3623" i="32"/>
  <c r="AW3622" i="32"/>
  <c r="AV3622" i="32"/>
  <c r="AU3622" i="32"/>
  <c r="AT3622" i="32"/>
  <c r="AW3621" i="32"/>
  <c r="AV3621" i="32"/>
  <c r="AU3621" i="32"/>
  <c r="AT3621" i="32"/>
  <c r="AW3407" i="32"/>
  <c r="AV3407" i="32"/>
  <c r="AU3407" i="32"/>
  <c r="AT3407" i="32"/>
  <c r="AW246" i="32"/>
  <c r="AV246" i="32"/>
  <c r="AU246" i="32"/>
  <c r="AT246" i="32"/>
  <c r="AW245" i="32"/>
  <c r="AV245" i="32"/>
  <c r="AU245" i="32"/>
  <c r="AT245" i="32"/>
  <c r="AW244" i="32"/>
  <c r="AV244" i="32"/>
  <c r="AU244" i="32"/>
  <c r="AT244" i="32"/>
  <c r="AW3620" i="32"/>
  <c r="AV3620" i="32"/>
  <c r="AU3620" i="32"/>
  <c r="AT3620" i="32"/>
  <c r="AW3619" i="32"/>
  <c r="AV3619" i="32"/>
  <c r="AU3619" i="32"/>
  <c r="AT3619" i="32"/>
  <c r="AW3618" i="32"/>
  <c r="AV3618" i="32"/>
  <c r="AU3618" i="32"/>
  <c r="AT3618" i="32"/>
  <c r="AW3617" i="32"/>
  <c r="AV3617" i="32"/>
  <c r="AU3617" i="32"/>
  <c r="AT3617" i="32"/>
  <c r="AW250" i="32"/>
  <c r="AV250" i="32"/>
  <c r="AU250" i="32"/>
  <c r="AT250" i="32"/>
  <c r="AW249" i="32"/>
  <c r="AV249" i="32"/>
  <c r="AU249" i="32"/>
  <c r="AT249" i="32"/>
  <c r="AW248" i="32"/>
  <c r="AV248" i="32"/>
  <c r="AU248" i="32"/>
  <c r="AT248" i="32"/>
  <c r="AW247" i="32"/>
  <c r="AV247" i="32"/>
  <c r="AU247" i="32"/>
  <c r="AT247" i="32"/>
  <c r="AW3490" i="32"/>
  <c r="AV3490" i="32"/>
  <c r="AU3490" i="32"/>
  <c r="AT3490" i="32"/>
  <c r="AW3616" i="32"/>
  <c r="AV3616" i="32"/>
  <c r="AU3616" i="32"/>
  <c r="AT3616" i="32"/>
  <c r="AW3615" i="32"/>
  <c r="AV3615" i="32"/>
  <c r="AU3615" i="32"/>
  <c r="AT3615" i="32"/>
  <c r="AW3614" i="32"/>
  <c r="AV3614" i="32"/>
  <c r="AU3614" i="32"/>
  <c r="AT3614" i="32"/>
  <c r="AW3375" i="32"/>
  <c r="AV3375" i="32"/>
  <c r="AU3375" i="32"/>
  <c r="AT3375" i="32"/>
  <c r="AW254" i="32"/>
  <c r="AV254" i="32"/>
  <c r="AU254" i="32"/>
  <c r="AT254" i="32"/>
  <c r="AW253" i="32"/>
  <c r="AV253" i="32"/>
  <c r="AU253" i="32"/>
  <c r="AT253" i="32"/>
  <c r="AW252" i="32"/>
  <c r="AV252" i="32"/>
  <c r="AU252" i="32"/>
  <c r="AT252" i="32"/>
  <c r="AW251" i="32"/>
  <c r="AV251" i="32"/>
  <c r="AU251" i="32"/>
  <c r="AT251" i="32"/>
  <c r="AW3613" i="32"/>
  <c r="AV3613" i="32"/>
  <c r="AU3613" i="32"/>
  <c r="AT3613" i="32"/>
  <c r="AW3612" i="32"/>
  <c r="AV3612" i="32"/>
  <c r="AU3612" i="32"/>
  <c r="AT3612" i="32"/>
  <c r="AW3611" i="32"/>
  <c r="AV3611" i="32"/>
  <c r="AU3611" i="32"/>
  <c r="AT3611" i="32"/>
  <c r="AW264" i="32"/>
  <c r="AV264" i="32"/>
  <c r="AU264" i="32"/>
  <c r="AT264" i="32"/>
  <c r="AW263" i="32"/>
  <c r="AV263" i="32"/>
  <c r="AU263" i="32"/>
  <c r="AT263" i="32"/>
  <c r="AW262" i="32"/>
  <c r="AV262" i="32"/>
  <c r="AU262" i="32"/>
  <c r="AT262" i="32"/>
  <c r="AW261" i="32"/>
  <c r="AV261" i="32"/>
  <c r="AU261" i="32"/>
  <c r="AT261" i="32"/>
  <c r="AW260" i="32"/>
  <c r="AV260" i="32"/>
  <c r="AU260" i="32"/>
  <c r="AT260" i="32"/>
  <c r="AW259" i="32"/>
  <c r="AV259" i="32"/>
  <c r="AU259" i="32"/>
  <c r="AT259" i="32"/>
  <c r="AW258" i="32"/>
  <c r="AV258" i="32"/>
  <c r="AU258" i="32"/>
  <c r="AT258" i="32"/>
  <c r="AW257" i="32"/>
  <c r="AV257" i="32"/>
  <c r="AU257" i="32"/>
  <c r="AT257" i="32"/>
  <c r="AW256" i="32"/>
  <c r="AV256" i="32"/>
  <c r="AU256" i="32"/>
  <c r="AT256" i="32"/>
  <c r="AW255" i="32"/>
  <c r="AV255" i="32"/>
  <c r="AU255" i="32"/>
  <c r="AT255" i="32"/>
  <c r="AW3610" i="32"/>
  <c r="AV3610" i="32"/>
  <c r="AU3610" i="32"/>
  <c r="AT3610" i="32"/>
  <c r="AW270" i="32"/>
  <c r="AV270" i="32"/>
  <c r="AU270" i="32"/>
  <c r="AT270" i="32"/>
  <c r="AW269" i="32"/>
  <c r="AV269" i="32"/>
  <c r="AU269" i="32"/>
  <c r="AT269" i="32"/>
  <c r="AW268" i="32"/>
  <c r="AV268" i="32"/>
  <c r="AU268" i="32"/>
  <c r="AT268" i="32"/>
  <c r="AW267" i="32"/>
  <c r="AV267" i="32"/>
  <c r="AU267" i="32"/>
  <c r="AT267" i="32"/>
  <c r="AW266" i="32"/>
  <c r="AV266" i="32"/>
  <c r="AU266" i="32"/>
  <c r="AT266" i="32"/>
  <c r="AW265" i="32"/>
  <c r="AV265" i="32"/>
  <c r="AU265" i="32"/>
  <c r="AT265" i="32"/>
  <c r="AW3609" i="32"/>
  <c r="AV3609" i="32"/>
  <c r="AU3609" i="32"/>
  <c r="AT3609" i="32"/>
  <c r="AW3489" i="32"/>
  <c r="AV3489" i="32"/>
  <c r="AU3489" i="32"/>
  <c r="AT3489" i="32"/>
  <c r="AW273" i="32"/>
  <c r="AV273" i="32"/>
  <c r="AU273" i="32"/>
  <c r="AT273" i="32"/>
  <c r="AW272" i="32"/>
  <c r="AV272" i="32"/>
  <c r="AU272" i="32"/>
  <c r="AT272" i="32"/>
  <c r="AW271" i="32"/>
  <c r="AV271" i="32"/>
  <c r="AU271" i="32"/>
  <c r="AT271" i="32"/>
  <c r="AW3488" i="32"/>
  <c r="AV3488" i="32"/>
  <c r="AU3488" i="32"/>
  <c r="AT3488" i="32"/>
  <c r="AW3608" i="32"/>
  <c r="AV3608" i="32"/>
  <c r="AU3608" i="32"/>
  <c r="AT3608" i="32"/>
  <c r="AW3487" i="32"/>
  <c r="AV3487" i="32"/>
  <c r="AU3487" i="32"/>
  <c r="AT3487" i="32"/>
  <c r="AW275" i="32"/>
  <c r="AV275" i="32"/>
  <c r="AU275" i="32"/>
  <c r="AT275" i="32"/>
  <c r="AW274" i="32"/>
  <c r="AV274" i="32"/>
  <c r="AU274" i="32"/>
  <c r="AT274" i="32"/>
  <c r="AW276" i="32"/>
  <c r="AV276" i="32"/>
  <c r="AU276" i="32"/>
  <c r="AT276" i="32"/>
  <c r="AW3607" i="32"/>
  <c r="AV3607" i="32"/>
  <c r="AU3607" i="32"/>
  <c r="AT3607" i="32"/>
  <c r="AW283" i="32"/>
  <c r="AV283" i="32"/>
  <c r="AU283" i="32"/>
  <c r="AT283" i="32"/>
  <c r="AW282" i="32"/>
  <c r="AV282" i="32"/>
  <c r="AU282" i="32"/>
  <c r="AT282" i="32"/>
  <c r="AW281" i="32"/>
  <c r="AV281" i="32"/>
  <c r="AU281" i="32"/>
  <c r="AT281" i="32"/>
  <c r="AW280" i="32"/>
  <c r="AV280" i="32"/>
  <c r="AU280" i="32"/>
  <c r="AT280" i="32"/>
  <c r="AW279" i="32"/>
  <c r="AV279" i="32"/>
  <c r="AU279" i="32"/>
  <c r="AT279" i="32"/>
  <c r="AW278" i="32"/>
  <c r="AV278" i="32"/>
  <c r="AU278" i="32"/>
  <c r="AT278" i="32"/>
  <c r="AW277" i="32"/>
  <c r="AV277" i="32"/>
  <c r="AU277" i="32"/>
  <c r="AT277" i="32"/>
  <c r="AW3486" i="32"/>
  <c r="AV3486" i="32"/>
  <c r="AU3486" i="32"/>
  <c r="AT3486" i="32"/>
  <c r="AW3485" i="32"/>
  <c r="AV3485" i="32"/>
  <c r="AU3485" i="32"/>
  <c r="AT3485" i="32"/>
  <c r="AW3484" i="32"/>
  <c r="AV3484" i="32"/>
  <c r="AU3484" i="32"/>
  <c r="AT3484" i="32"/>
  <c r="AW3483" i="32"/>
  <c r="AV3483" i="32"/>
  <c r="AU3483" i="32"/>
  <c r="AT3483" i="32"/>
  <c r="AW3482" i="32"/>
  <c r="AV3482" i="32"/>
  <c r="AU3482" i="32"/>
  <c r="AT3482" i="32"/>
  <c r="AW3406" i="32"/>
  <c r="AV3406" i="32"/>
  <c r="AU3406" i="32"/>
  <c r="AT3406" i="32"/>
  <c r="AW287" i="32"/>
  <c r="AV287" i="32"/>
  <c r="AU287" i="32"/>
  <c r="AT287" i="32"/>
  <c r="AW286" i="32"/>
  <c r="AV286" i="32"/>
  <c r="AU286" i="32"/>
  <c r="AT286" i="32"/>
  <c r="AW285" i="32"/>
  <c r="AV285" i="32"/>
  <c r="AU285" i="32"/>
  <c r="AT285" i="32"/>
  <c r="AW284" i="32"/>
  <c r="AV284" i="32"/>
  <c r="AU284" i="32"/>
  <c r="AT284" i="32"/>
  <c r="AW3606" i="32"/>
  <c r="AV3606" i="32"/>
  <c r="AU3606" i="32"/>
  <c r="AT3606" i="32"/>
  <c r="AW288" i="32"/>
  <c r="AV288" i="32"/>
  <c r="AU288" i="32"/>
  <c r="AT288" i="32"/>
  <c r="AW3605" i="32"/>
  <c r="AV3605" i="32"/>
  <c r="AU3605" i="32"/>
  <c r="AT3605" i="32"/>
  <c r="AW3481" i="32"/>
  <c r="AV3481" i="32"/>
  <c r="AU3481" i="32"/>
  <c r="AT3481" i="32"/>
  <c r="AW3480" i="32"/>
  <c r="AV3480" i="32"/>
  <c r="AU3480" i="32"/>
  <c r="AT3480" i="32"/>
  <c r="AW3604" i="32"/>
  <c r="AV3604" i="32"/>
  <c r="AU3604" i="32"/>
  <c r="AT3604" i="32"/>
  <c r="AW3603" i="32"/>
  <c r="AV3603" i="32"/>
  <c r="AU3603" i="32"/>
  <c r="AT3603" i="32"/>
  <c r="AW3602" i="32"/>
  <c r="AV3602" i="32"/>
  <c r="AU3602" i="32"/>
  <c r="AT3602" i="32"/>
  <c r="AW3479" i="32"/>
  <c r="AV3479" i="32"/>
  <c r="AU3479" i="32"/>
  <c r="AT3479" i="32"/>
  <c r="AW3478" i="32"/>
  <c r="AV3478" i="32"/>
  <c r="AU3478" i="32"/>
  <c r="AT3478" i="32"/>
  <c r="AW3477" i="32"/>
  <c r="AV3477" i="32"/>
  <c r="AU3477" i="32"/>
  <c r="AT3477" i="32"/>
  <c r="AW293" i="32"/>
  <c r="AV293" i="32"/>
  <c r="AU293" i="32"/>
  <c r="AT293" i="32"/>
  <c r="AW292" i="32"/>
  <c r="AV292" i="32"/>
  <c r="AU292" i="32"/>
  <c r="AT292" i="32"/>
  <c r="AW291" i="32"/>
  <c r="AV291" i="32"/>
  <c r="AU291" i="32"/>
  <c r="AT291" i="32"/>
  <c r="AW290" i="32"/>
  <c r="AV290" i="32"/>
  <c r="AU290" i="32"/>
  <c r="AT290" i="32"/>
  <c r="AW289" i="32"/>
  <c r="AV289" i="32"/>
  <c r="AU289" i="32"/>
  <c r="AT289" i="32"/>
  <c r="AW294" i="32"/>
  <c r="AV294" i="32"/>
  <c r="AU294" i="32"/>
  <c r="AT294" i="32"/>
  <c r="AW3405" i="32"/>
  <c r="AV3405" i="32"/>
  <c r="AU3405" i="32"/>
  <c r="AT3405" i="32"/>
  <c r="AW2355" i="32"/>
  <c r="AV2355" i="32"/>
  <c r="AU2355" i="32"/>
  <c r="AT2355" i="32"/>
  <c r="AW3476" i="32"/>
  <c r="AV3476" i="32"/>
  <c r="AU3476" i="32"/>
  <c r="AT3476" i="32"/>
  <c r="AW3475" i="32"/>
  <c r="AV3475" i="32"/>
  <c r="AU3475" i="32"/>
  <c r="AT3475" i="32"/>
  <c r="AW302" i="32"/>
  <c r="AV302" i="32"/>
  <c r="AU302" i="32"/>
  <c r="AT302" i="32"/>
  <c r="AW301" i="32"/>
  <c r="AV301" i="32"/>
  <c r="AU301" i="32"/>
  <c r="AT301" i="32"/>
  <c r="AW300" i="32"/>
  <c r="AV300" i="32"/>
  <c r="AU300" i="32"/>
  <c r="AT300" i="32"/>
  <c r="AW299" i="32"/>
  <c r="AV299" i="32"/>
  <c r="AU299" i="32"/>
  <c r="AT299" i="32"/>
  <c r="AW298" i="32"/>
  <c r="AV298" i="32"/>
  <c r="AU298" i="32"/>
  <c r="AT298" i="32"/>
  <c r="AW297" i="32"/>
  <c r="AV297" i="32"/>
  <c r="AU297" i="32"/>
  <c r="AT297" i="32"/>
  <c r="AW296" i="32"/>
  <c r="AV296" i="32"/>
  <c r="AU296" i="32"/>
  <c r="AT296" i="32"/>
  <c r="AW295" i="32"/>
  <c r="AV295" i="32"/>
  <c r="AU295" i="32"/>
  <c r="AT295" i="32"/>
  <c r="AW3474" i="32"/>
  <c r="AV3474" i="32"/>
  <c r="AU3474" i="32"/>
  <c r="AT3474" i="32"/>
  <c r="AW3473" i="32"/>
  <c r="AV3473" i="32"/>
  <c r="AU3473" i="32"/>
  <c r="AT3473" i="32"/>
  <c r="AW3601" i="32"/>
  <c r="AV3601" i="32"/>
  <c r="AU3601" i="32"/>
  <c r="AT3601" i="32"/>
  <c r="AW3374" i="32"/>
  <c r="AV3374" i="32"/>
  <c r="AU3374" i="32"/>
  <c r="AT3374" i="32"/>
  <c r="AW303" i="32"/>
  <c r="AV303" i="32"/>
  <c r="AU303" i="32"/>
  <c r="AT303" i="32"/>
  <c r="AW3472" i="32"/>
  <c r="AV3472" i="32"/>
  <c r="AU3472" i="32"/>
  <c r="AT3472" i="32"/>
  <c r="AW3471" i="32"/>
  <c r="AV3471" i="32"/>
  <c r="AU3471" i="32"/>
  <c r="AT3471" i="32"/>
  <c r="AW3600" i="32"/>
  <c r="AV3600" i="32"/>
  <c r="AU3600" i="32"/>
  <c r="AT3600" i="32"/>
  <c r="AW3470" i="32"/>
  <c r="AV3470" i="32"/>
  <c r="AU3470" i="32"/>
  <c r="AT3470" i="32"/>
  <c r="AW3469" i="32"/>
  <c r="AV3469" i="32"/>
  <c r="AU3469" i="32"/>
  <c r="AT3469" i="32"/>
  <c r="AW3599" i="32"/>
  <c r="AV3599" i="32"/>
  <c r="AU3599" i="32"/>
  <c r="AT3599" i="32"/>
  <c r="AW307" i="32"/>
  <c r="AV307" i="32"/>
  <c r="AU307" i="32"/>
  <c r="AT307" i="32"/>
  <c r="AW306" i="32"/>
  <c r="AV306" i="32"/>
  <c r="AU306" i="32"/>
  <c r="AT306" i="32"/>
  <c r="AW305" i="32"/>
  <c r="AV305" i="32"/>
  <c r="AU305" i="32"/>
  <c r="AT305" i="32"/>
  <c r="AW304" i="32"/>
  <c r="AV304" i="32"/>
  <c r="AU304" i="32"/>
  <c r="AT304" i="32"/>
  <c r="AW3598" i="32"/>
  <c r="AV3598" i="32"/>
  <c r="AU3598" i="32"/>
  <c r="AT3598" i="32"/>
  <c r="AW3597" i="32"/>
  <c r="AV3597" i="32"/>
  <c r="AU3597" i="32"/>
  <c r="AT3597" i="32"/>
  <c r="AW3468" i="32"/>
  <c r="AV3468" i="32"/>
  <c r="AU3468" i="32"/>
  <c r="AT3468" i="32"/>
  <c r="AW3467" i="32"/>
  <c r="AV3467" i="32"/>
  <c r="AU3467" i="32"/>
  <c r="AT3467" i="32"/>
  <c r="AW3596" i="32"/>
  <c r="AV3596" i="32"/>
  <c r="AU3596" i="32"/>
  <c r="AT3596" i="32"/>
  <c r="AW3466" i="32"/>
  <c r="AV3466" i="32"/>
  <c r="AU3466" i="32"/>
  <c r="AT3466" i="32"/>
  <c r="AW308" i="32"/>
  <c r="AV308" i="32"/>
  <c r="AU308" i="32"/>
  <c r="AT308" i="32"/>
  <c r="AW3595" i="32"/>
  <c r="AV3595" i="32"/>
  <c r="AU3595" i="32"/>
  <c r="AT3595" i="32"/>
  <c r="AW3465" i="32"/>
  <c r="AV3465" i="32"/>
  <c r="AU3465" i="32"/>
  <c r="AT3465" i="32"/>
  <c r="AW3464" i="32"/>
  <c r="AV3464" i="32"/>
  <c r="AU3464" i="32"/>
  <c r="AT3464" i="32"/>
  <c r="AW314" i="32"/>
  <c r="AV314" i="32"/>
  <c r="AU314" i="32"/>
  <c r="AT314" i="32"/>
  <c r="AW313" i="32"/>
  <c r="AV313" i="32"/>
  <c r="AU313" i="32"/>
  <c r="AT313" i="32"/>
  <c r="AW312" i="32"/>
  <c r="AV312" i="32"/>
  <c r="AU312" i="32"/>
  <c r="AT312" i="32"/>
  <c r="AW311" i="32"/>
  <c r="AV311" i="32"/>
  <c r="AU311" i="32"/>
  <c r="AT311" i="32"/>
  <c r="AW310" i="32"/>
  <c r="AV310" i="32"/>
  <c r="AU310" i="32"/>
  <c r="AT310" i="32"/>
  <c r="AW309" i="32"/>
  <c r="AV309" i="32"/>
  <c r="AU309" i="32"/>
  <c r="AT309" i="32"/>
  <c r="AW3594" i="32"/>
  <c r="AV3594" i="32"/>
  <c r="AU3594" i="32"/>
  <c r="AT3594" i="32"/>
  <c r="AW3463" i="32"/>
  <c r="AV3463" i="32"/>
  <c r="AU3463" i="32"/>
  <c r="AT3463" i="32"/>
  <c r="AW3404" i="32"/>
  <c r="AV3404" i="32"/>
  <c r="AU3404" i="32"/>
  <c r="AT3404" i="32"/>
  <c r="AW320" i="32"/>
  <c r="AV320" i="32"/>
  <c r="AU320" i="32"/>
  <c r="AT320" i="32"/>
  <c r="AW319" i="32"/>
  <c r="AV319" i="32"/>
  <c r="AU319" i="32"/>
  <c r="AT319" i="32"/>
  <c r="AW318" i="32"/>
  <c r="AV318" i="32"/>
  <c r="AU318" i="32"/>
  <c r="AT318" i="32"/>
  <c r="AW317" i="32"/>
  <c r="AV317" i="32"/>
  <c r="AU317" i="32"/>
  <c r="AT317" i="32"/>
  <c r="AW316" i="32"/>
  <c r="AV316" i="32"/>
  <c r="AU316" i="32"/>
  <c r="AT316" i="32"/>
  <c r="AW315" i="32"/>
  <c r="AV315" i="32"/>
  <c r="AU315" i="32"/>
  <c r="AT315" i="32"/>
  <c r="AW3593" i="32"/>
  <c r="AV3593" i="32"/>
  <c r="AU3593" i="32"/>
  <c r="AT3593" i="32"/>
  <c r="AW3592" i="32"/>
  <c r="AV3592" i="32"/>
  <c r="AU3592" i="32"/>
  <c r="AT3592" i="32"/>
  <c r="AW3591" i="32"/>
  <c r="AV3591" i="32"/>
  <c r="AU3591" i="32"/>
  <c r="AT3591" i="32"/>
  <c r="AW3462" i="32"/>
  <c r="AV3462" i="32"/>
  <c r="AU3462" i="32"/>
  <c r="AT3462" i="32"/>
  <c r="AW326" i="32"/>
  <c r="AV326" i="32"/>
  <c r="AU326" i="32"/>
  <c r="AT326" i="32"/>
  <c r="AW325" i="32"/>
  <c r="AV325" i="32"/>
  <c r="AU325" i="32"/>
  <c r="AT325" i="32"/>
  <c r="AW324" i="32"/>
  <c r="AV324" i="32"/>
  <c r="AU324" i="32"/>
  <c r="AT324" i="32"/>
  <c r="AW323" i="32"/>
  <c r="AV323" i="32"/>
  <c r="AU323" i="32"/>
  <c r="AT323" i="32"/>
  <c r="AW322" i="32"/>
  <c r="AV322" i="32"/>
  <c r="AU322" i="32"/>
  <c r="AT322" i="32"/>
  <c r="AW321" i="32"/>
  <c r="AV321" i="32"/>
  <c r="AU321" i="32"/>
  <c r="AT321" i="32"/>
  <c r="AW3461" i="32"/>
  <c r="AV3461" i="32"/>
  <c r="AU3461" i="32"/>
  <c r="AT3461" i="32"/>
  <c r="AW3590" i="32"/>
  <c r="AV3590" i="32"/>
  <c r="AU3590" i="32"/>
  <c r="AT3590" i="32"/>
  <c r="AW3460" i="32"/>
  <c r="AV3460" i="32"/>
  <c r="AU3460" i="32"/>
  <c r="AT3460" i="32"/>
  <c r="AW332" i="32"/>
  <c r="AV332" i="32"/>
  <c r="AU332" i="32"/>
  <c r="AT332" i="32"/>
  <c r="AW331" i="32"/>
  <c r="AV331" i="32"/>
  <c r="AU331" i="32"/>
  <c r="AT331" i="32"/>
  <c r="AW330" i="32"/>
  <c r="AV330" i="32"/>
  <c r="AU330" i="32"/>
  <c r="AT330" i="32"/>
  <c r="AW329" i="32"/>
  <c r="AV329" i="32"/>
  <c r="AU329" i="32"/>
  <c r="AT329" i="32"/>
  <c r="AW328" i="32"/>
  <c r="AV328" i="32"/>
  <c r="AU328" i="32"/>
  <c r="AT328" i="32"/>
  <c r="AW327" i="32"/>
  <c r="AV327" i="32"/>
  <c r="AU327" i="32"/>
  <c r="AT327" i="32"/>
  <c r="AW3459" i="32"/>
  <c r="AV3459" i="32"/>
  <c r="AU3459" i="32"/>
  <c r="AT3459" i="32"/>
  <c r="AW336" i="32"/>
  <c r="AV336" i="32"/>
  <c r="AU336" i="32"/>
  <c r="AT336" i="32"/>
  <c r="AW335" i="32"/>
  <c r="AV335" i="32"/>
  <c r="AU335" i="32"/>
  <c r="AT335" i="32"/>
  <c r="AW334" i="32"/>
  <c r="AV334" i="32"/>
  <c r="AU334" i="32"/>
  <c r="AT334" i="32"/>
  <c r="AW333" i="32"/>
  <c r="AV333" i="32"/>
  <c r="AU333" i="32"/>
  <c r="AT333" i="32"/>
  <c r="AW338" i="32"/>
  <c r="AV338" i="32"/>
  <c r="AU338" i="32"/>
  <c r="AT338" i="32"/>
  <c r="AW337" i="32"/>
  <c r="AV337" i="32"/>
  <c r="AU337" i="32"/>
  <c r="AT337" i="32"/>
  <c r="AW3458" i="32"/>
  <c r="AV3458" i="32"/>
  <c r="AU3458" i="32"/>
  <c r="AT3458" i="32"/>
  <c r="AW3457" i="32"/>
  <c r="AV3457" i="32"/>
  <c r="AU3457" i="32"/>
  <c r="AT3457" i="32"/>
  <c r="AW3456" i="32"/>
  <c r="AV3456" i="32"/>
  <c r="AU3456" i="32"/>
  <c r="AT3456" i="32"/>
  <c r="AW3455" i="32"/>
  <c r="AV3455" i="32"/>
  <c r="AU3455" i="32"/>
  <c r="AT3455" i="32"/>
  <c r="AW344" i="32"/>
  <c r="AV344" i="32"/>
  <c r="AU344" i="32"/>
  <c r="AT344" i="32"/>
  <c r="AW343" i="32"/>
  <c r="AV343" i="32"/>
  <c r="AU343" i="32"/>
  <c r="AT343" i="32"/>
  <c r="AW342" i="32"/>
  <c r="AV342" i="32"/>
  <c r="AU342" i="32"/>
  <c r="AT342" i="32"/>
  <c r="AW341" i="32"/>
  <c r="AV341" i="32"/>
  <c r="AU341" i="32"/>
  <c r="AT341" i="32"/>
  <c r="AW340" i="32"/>
  <c r="AV340" i="32"/>
  <c r="AU340" i="32"/>
  <c r="AT340" i="32"/>
  <c r="AW339" i="32"/>
  <c r="AV339" i="32"/>
  <c r="AU339" i="32"/>
  <c r="AT339" i="32"/>
  <c r="AW3589" i="32"/>
  <c r="AV3589" i="32"/>
  <c r="AU3589" i="32"/>
  <c r="AT3589" i="32"/>
  <c r="AW3454" i="32"/>
  <c r="AV3454" i="32"/>
  <c r="AU3454" i="32"/>
  <c r="AT3454" i="32"/>
  <c r="AW3588" i="32"/>
  <c r="AV3588" i="32"/>
  <c r="AU3588" i="32"/>
  <c r="AT3588" i="32"/>
  <c r="AW351" i="32"/>
  <c r="AV351" i="32"/>
  <c r="AU351" i="32"/>
  <c r="AT351" i="32"/>
  <c r="AW350" i="32"/>
  <c r="AV350" i="32"/>
  <c r="AU350" i="32"/>
  <c r="AT350" i="32"/>
  <c r="AW349" i="32"/>
  <c r="AV349" i="32"/>
  <c r="AU349" i="32"/>
  <c r="AT349" i="32"/>
  <c r="AW348" i="32"/>
  <c r="AV348" i="32"/>
  <c r="AU348" i="32"/>
  <c r="AT348" i="32"/>
  <c r="AW347" i="32"/>
  <c r="AV347" i="32"/>
  <c r="AU347" i="32"/>
  <c r="AT347" i="32"/>
  <c r="AW346" i="32"/>
  <c r="AV346" i="32"/>
  <c r="AU346" i="32"/>
  <c r="AT346" i="32"/>
  <c r="AW345" i="32"/>
  <c r="AV345" i="32"/>
  <c r="AU345" i="32"/>
  <c r="AT345" i="32"/>
  <c r="AW3587" i="32"/>
  <c r="AV3587" i="32"/>
  <c r="AU3587" i="32"/>
  <c r="AT3587" i="32"/>
  <c r="AW3453" i="32"/>
  <c r="AV3453" i="32"/>
  <c r="AU3453" i="32"/>
  <c r="AT3453" i="32"/>
  <c r="AW3354" i="32"/>
  <c r="AV3354" i="32"/>
  <c r="AU3354" i="32"/>
  <c r="AT3354" i="32"/>
  <c r="AW356" i="32"/>
  <c r="AV356" i="32"/>
  <c r="AU356" i="32"/>
  <c r="AT356" i="32"/>
  <c r="AW355" i="32"/>
  <c r="AV355" i="32"/>
  <c r="AU355" i="32"/>
  <c r="AT355" i="32"/>
  <c r="AW354" i="32"/>
  <c r="AV354" i="32"/>
  <c r="AU354" i="32"/>
  <c r="AT354" i="32"/>
  <c r="AW353" i="32"/>
  <c r="AV353" i="32"/>
  <c r="AU353" i="32"/>
  <c r="AT353" i="32"/>
  <c r="AW352" i="32"/>
  <c r="AV352" i="32"/>
  <c r="AU352" i="32"/>
  <c r="AT352" i="32"/>
  <c r="AW3586" i="32"/>
  <c r="AV3586" i="32"/>
  <c r="AU3586" i="32"/>
  <c r="AT3586" i="32"/>
  <c r="AW3585" i="32"/>
  <c r="AV3585" i="32"/>
  <c r="AU3585" i="32"/>
  <c r="AT3585" i="32"/>
  <c r="AW3584" i="32"/>
  <c r="AV3584" i="32"/>
  <c r="AU3584" i="32"/>
  <c r="AT3584" i="32"/>
  <c r="AW358" i="32"/>
  <c r="AV358" i="32"/>
  <c r="AU358" i="32"/>
  <c r="AT358" i="32"/>
  <c r="AW357" i="32"/>
  <c r="AV357" i="32"/>
  <c r="AU357" i="32"/>
  <c r="AT357" i="32"/>
  <c r="AW3583" i="32"/>
  <c r="AV3583" i="32"/>
  <c r="AU3583" i="32"/>
  <c r="AT3583" i="32"/>
  <c r="AW3452" i="32"/>
  <c r="AV3452" i="32"/>
  <c r="AU3452" i="32"/>
  <c r="AT3452" i="32"/>
  <c r="AW3451" i="32"/>
  <c r="AV3451" i="32"/>
  <c r="AU3451" i="32"/>
  <c r="AT3451" i="32"/>
  <c r="AW362" i="32"/>
  <c r="AV362" i="32"/>
  <c r="AU362" i="32"/>
  <c r="AT362" i="32"/>
  <c r="AW361" i="32"/>
  <c r="AV361" i="32"/>
  <c r="AU361" i="32"/>
  <c r="AT361" i="32"/>
  <c r="AW360" i="32"/>
  <c r="AV360" i="32"/>
  <c r="AU360" i="32"/>
  <c r="AT360" i="32"/>
  <c r="AW359" i="32"/>
  <c r="AV359" i="32"/>
  <c r="AU359" i="32"/>
  <c r="AT359" i="32"/>
  <c r="AW3450" i="32"/>
  <c r="AV3450" i="32"/>
  <c r="AU3450" i="32"/>
  <c r="AT3450" i="32"/>
  <c r="AW365" i="32"/>
  <c r="AV365" i="32"/>
  <c r="AU365" i="32"/>
  <c r="AT365" i="32"/>
  <c r="AW364" i="32"/>
  <c r="AV364" i="32"/>
  <c r="AU364" i="32"/>
  <c r="AT364" i="32"/>
  <c r="AW363" i="32"/>
  <c r="AV363" i="32"/>
  <c r="AU363" i="32"/>
  <c r="AT363" i="32"/>
  <c r="AW3582" i="32"/>
  <c r="AV3582" i="32"/>
  <c r="AU3582" i="32"/>
  <c r="AT3582" i="32"/>
  <c r="AW372" i="32"/>
  <c r="AV372" i="32"/>
  <c r="AU372" i="32"/>
  <c r="AT372" i="32"/>
  <c r="AW371" i="32"/>
  <c r="AV371" i="32"/>
  <c r="AU371" i="32"/>
  <c r="AT371" i="32"/>
  <c r="AW370" i="32"/>
  <c r="AV370" i="32"/>
  <c r="AU370" i="32"/>
  <c r="AT370" i="32"/>
  <c r="AW369" i="32"/>
  <c r="AV369" i="32"/>
  <c r="AU369" i="32"/>
  <c r="AT369" i="32"/>
  <c r="AW368" i="32"/>
  <c r="AV368" i="32"/>
  <c r="AU368" i="32"/>
  <c r="AT368" i="32"/>
  <c r="AW367" i="32"/>
  <c r="AV367" i="32"/>
  <c r="AU367" i="32"/>
  <c r="AT367" i="32"/>
  <c r="AW366" i="32"/>
  <c r="AV366" i="32"/>
  <c r="AU366" i="32"/>
  <c r="AT366" i="32"/>
  <c r="AW3449" i="32"/>
  <c r="AV3449" i="32"/>
  <c r="AU3449" i="32"/>
  <c r="AT3449" i="32"/>
  <c r="AW378" i="32"/>
  <c r="AV378" i="32"/>
  <c r="AU378" i="32"/>
  <c r="AT378" i="32"/>
  <c r="AW377" i="32"/>
  <c r="AV377" i="32"/>
  <c r="AU377" i="32"/>
  <c r="AT377" i="32"/>
  <c r="AW376" i="32"/>
  <c r="AV376" i="32"/>
  <c r="AU376" i="32"/>
  <c r="AT376" i="32"/>
  <c r="AW375" i="32"/>
  <c r="AV375" i="32"/>
  <c r="AU375" i="32"/>
  <c r="AT375" i="32"/>
  <c r="AW374" i="32"/>
  <c r="AV374" i="32"/>
  <c r="AU374" i="32"/>
  <c r="AT374" i="32"/>
  <c r="AW373" i="32"/>
  <c r="AV373" i="32"/>
  <c r="AU373" i="32"/>
  <c r="AT373" i="32"/>
  <c r="AW3581" i="32"/>
  <c r="AV3581" i="32"/>
  <c r="AU3581" i="32"/>
  <c r="AT3581" i="32"/>
  <c r="AW380" i="32"/>
  <c r="AV380" i="32"/>
  <c r="AU380" i="32"/>
  <c r="AT380" i="32"/>
  <c r="AW379" i="32"/>
  <c r="AV379" i="32"/>
  <c r="AU379" i="32"/>
  <c r="AT379" i="32"/>
  <c r="AW382" i="32"/>
  <c r="AV382" i="32"/>
  <c r="AU382" i="32"/>
  <c r="AT382" i="32"/>
  <c r="AW381" i="32"/>
  <c r="AV381" i="32"/>
  <c r="AU381" i="32"/>
  <c r="AT381" i="32"/>
  <c r="AW384" i="32"/>
  <c r="AV384" i="32"/>
  <c r="AU384" i="32"/>
  <c r="AT384" i="32"/>
  <c r="AW383" i="32"/>
  <c r="AV383" i="32"/>
  <c r="AU383" i="32"/>
  <c r="AT383" i="32"/>
  <c r="AW3580" i="32"/>
  <c r="AV3580" i="32"/>
  <c r="AU3580" i="32"/>
  <c r="AT3580" i="32"/>
  <c r="AW3579" i="32"/>
  <c r="AV3579" i="32"/>
  <c r="AU3579" i="32"/>
  <c r="AT3579" i="32"/>
  <c r="AW390" i="32"/>
  <c r="AV390" i="32"/>
  <c r="AU390" i="32"/>
  <c r="AT390" i="32"/>
  <c r="AW389" i="32"/>
  <c r="AV389" i="32"/>
  <c r="AU389" i="32"/>
  <c r="AT389" i="32"/>
  <c r="AW388" i="32"/>
  <c r="AV388" i="32"/>
  <c r="AU388" i="32"/>
  <c r="AT388" i="32"/>
  <c r="AW387" i="32"/>
  <c r="AV387" i="32"/>
  <c r="AU387" i="32"/>
  <c r="AT387" i="32"/>
  <c r="AW386" i="32"/>
  <c r="AV386" i="32"/>
  <c r="AU386" i="32"/>
  <c r="AT386" i="32"/>
  <c r="AW385" i="32"/>
  <c r="AV385" i="32"/>
  <c r="AU385" i="32"/>
  <c r="AT385" i="32"/>
  <c r="AW3403" i="32"/>
  <c r="AV3403" i="32"/>
  <c r="AU3403" i="32"/>
  <c r="AT3403" i="32"/>
  <c r="AW393" i="32"/>
  <c r="AV393" i="32"/>
  <c r="AU393" i="32"/>
  <c r="AT393" i="32"/>
  <c r="AW392" i="32"/>
  <c r="AV392" i="32"/>
  <c r="AU392" i="32"/>
  <c r="AT392" i="32"/>
  <c r="AW391" i="32"/>
  <c r="AV391" i="32"/>
  <c r="AU391" i="32"/>
  <c r="AT391" i="32"/>
  <c r="AW394" i="32"/>
  <c r="AV394" i="32"/>
  <c r="AU394" i="32"/>
  <c r="AT394" i="32"/>
  <c r="AW397" i="32"/>
  <c r="AV397" i="32"/>
  <c r="AU397" i="32"/>
  <c r="AT397" i="32"/>
  <c r="AW396" i="32"/>
  <c r="AV396" i="32"/>
  <c r="AU396" i="32"/>
  <c r="AT396" i="32"/>
  <c r="AW395" i="32"/>
  <c r="AV395" i="32"/>
  <c r="AU395" i="32"/>
  <c r="AT395" i="32"/>
  <c r="AW398" i="32"/>
  <c r="AV398" i="32"/>
  <c r="AU398" i="32"/>
  <c r="AT398" i="32"/>
  <c r="AW400" i="32"/>
  <c r="AV400" i="32"/>
  <c r="AU400" i="32"/>
  <c r="AT400" i="32"/>
  <c r="AW399" i="32"/>
  <c r="AV399" i="32"/>
  <c r="AU399" i="32"/>
  <c r="AT399" i="32"/>
  <c r="AW401" i="32"/>
  <c r="AV401" i="32"/>
  <c r="AU401" i="32"/>
  <c r="AT401" i="32"/>
  <c r="AW3448" i="32"/>
  <c r="AV3448" i="32"/>
  <c r="AU3448" i="32"/>
  <c r="AT3448" i="32"/>
  <c r="AW3373" i="32"/>
  <c r="AV3373" i="32"/>
  <c r="AU3373" i="32"/>
  <c r="AT3373" i="32"/>
  <c r="AW402" i="32"/>
  <c r="AV402" i="32"/>
  <c r="AU402" i="32"/>
  <c r="AT402" i="32"/>
  <c r="AW403" i="32"/>
  <c r="AV403" i="32"/>
  <c r="AU403" i="32"/>
  <c r="AT403" i="32"/>
  <c r="AW412" i="32"/>
  <c r="AV412" i="32"/>
  <c r="AU412" i="32"/>
  <c r="AT412" i="32"/>
  <c r="AW411" i="32"/>
  <c r="AV411" i="32"/>
  <c r="AU411" i="32"/>
  <c r="AT411" i="32"/>
  <c r="AW410" i="32"/>
  <c r="AV410" i="32"/>
  <c r="AU410" i="32"/>
  <c r="AT410" i="32"/>
  <c r="AW409" i="32"/>
  <c r="AV409" i="32"/>
  <c r="AU409" i="32"/>
  <c r="AT409" i="32"/>
  <c r="AW408" i="32"/>
  <c r="AV408" i="32"/>
  <c r="AU408" i="32"/>
  <c r="AT408" i="32"/>
  <c r="AW407" i="32"/>
  <c r="AV407" i="32"/>
  <c r="AU407" i="32"/>
  <c r="AT407" i="32"/>
  <c r="AW406" i="32"/>
  <c r="AV406" i="32"/>
  <c r="AU406" i="32"/>
  <c r="AT406" i="32"/>
  <c r="AW405" i="32"/>
  <c r="AV405" i="32"/>
  <c r="AU405" i="32"/>
  <c r="AT405" i="32"/>
  <c r="AW404" i="32"/>
  <c r="AV404" i="32"/>
  <c r="AU404" i="32"/>
  <c r="AT404" i="32"/>
  <c r="AW415" i="32"/>
  <c r="AV415" i="32"/>
  <c r="AU415" i="32"/>
  <c r="AT415" i="32"/>
  <c r="AW414" i="32"/>
  <c r="AV414" i="32"/>
  <c r="AU414" i="32"/>
  <c r="AT414" i="32"/>
  <c r="AW413" i="32"/>
  <c r="AV413" i="32"/>
  <c r="AU413" i="32"/>
  <c r="AT413" i="32"/>
  <c r="AW418" i="32"/>
  <c r="AV418" i="32"/>
  <c r="AU418" i="32"/>
  <c r="AT418" i="32"/>
  <c r="AW417" i="32"/>
  <c r="AV417" i="32"/>
  <c r="AU417" i="32"/>
  <c r="AT417" i="32"/>
  <c r="AW416" i="32"/>
  <c r="AV416" i="32"/>
  <c r="AU416" i="32"/>
  <c r="AT416" i="32"/>
  <c r="AW423" i="32"/>
  <c r="AV423" i="32"/>
  <c r="AU423" i="32"/>
  <c r="AT423" i="32"/>
  <c r="AW422" i="32"/>
  <c r="AV422" i="32"/>
  <c r="AU422" i="32"/>
  <c r="AT422" i="32"/>
  <c r="AW421" i="32"/>
  <c r="AV421" i="32"/>
  <c r="AU421" i="32"/>
  <c r="AT421" i="32"/>
  <c r="AW420" i="32"/>
  <c r="AV420" i="32"/>
  <c r="AU420" i="32"/>
  <c r="AT420" i="32"/>
  <c r="AW419" i="32"/>
  <c r="AV419" i="32"/>
  <c r="AU419" i="32"/>
  <c r="AT419" i="32"/>
  <c r="AW426" i="32"/>
  <c r="AV426" i="32"/>
  <c r="AU426" i="32"/>
  <c r="AT426" i="32"/>
  <c r="AW425" i="32"/>
  <c r="AV425" i="32"/>
  <c r="AU425" i="32"/>
  <c r="AT425" i="32"/>
  <c r="AW424" i="32"/>
  <c r="AV424" i="32"/>
  <c r="AU424" i="32"/>
  <c r="AT424" i="32"/>
  <c r="AW430" i="32"/>
  <c r="AV430" i="32"/>
  <c r="AU430" i="32"/>
  <c r="AT430" i="32"/>
  <c r="AW429" i="32"/>
  <c r="AV429" i="32"/>
  <c r="AU429" i="32"/>
  <c r="AT429" i="32"/>
  <c r="AW428" i="32"/>
  <c r="AV428" i="32"/>
  <c r="AU428" i="32"/>
  <c r="AT428" i="32"/>
  <c r="AW427" i="32"/>
  <c r="AV427" i="32"/>
  <c r="AU427" i="32"/>
  <c r="AT427" i="32"/>
  <c r="AW434" i="32"/>
  <c r="AV434" i="32"/>
  <c r="AU434" i="32"/>
  <c r="AT434" i="32"/>
  <c r="AW433" i="32"/>
  <c r="AV433" i="32"/>
  <c r="AU433" i="32"/>
  <c r="AT433" i="32"/>
  <c r="AW432" i="32"/>
  <c r="AV432" i="32"/>
  <c r="AU432" i="32"/>
  <c r="AT432" i="32"/>
  <c r="AW431" i="32"/>
  <c r="AV431" i="32"/>
  <c r="AU431" i="32"/>
  <c r="AT431" i="32"/>
  <c r="AW439" i="32"/>
  <c r="AV439" i="32"/>
  <c r="AU439" i="32"/>
  <c r="AT439" i="32"/>
  <c r="AW438" i="32"/>
  <c r="AV438" i="32"/>
  <c r="AU438" i="32"/>
  <c r="AT438" i="32"/>
  <c r="AW437" i="32"/>
  <c r="AV437" i="32"/>
  <c r="AU437" i="32"/>
  <c r="AT437" i="32"/>
  <c r="AW436" i="32"/>
  <c r="AV436" i="32"/>
  <c r="AU436" i="32"/>
  <c r="AT436" i="32"/>
  <c r="AW435" i="32"/>
  <c r="AV435" i="32"/>
  <c r="AU435" i="32"/>
  <c r="AT435" i="32"/>
  <c r="AW442" i="32"/>
  <c r="AV442" i="32"/>
  <c r="AU442" i="32"/>
  <c r="AT442" i="32"/>
  <c r="AW441" i="32"/>
  <c r="AV441" i="32"/>
  <c r="AU441" i="32"/>
  <c r="AT441" i="32"/>
  <c r="AW440" i="32"/>
  <c r="AV440" i="32"/>
  <c r="AU440" i="32"/>
  <c r="AT440" i="32"/>
  <c r="AW444" i="32"/>
  <c r="AV444" i="32"/>
  <c r="AU444" i="32"/>
  <c r="AT444" i="32"/>
  <c r="AW443" i="32"/>
  <c r="AV443" i="32"/>
  <c r="AU443" i="32"/>
  <c r="AT443" i="32"/>
  <c r="AW446" i="32"/>
  <c r="AV446" i="32"/>
  <c r="AU446" i="32"/>
  <c r="AT446" i="32"/>
  <c r="AW445" i="32"/>
  <c r="AV445" i="32"/>
  <c r="AU445" i="32"/>
  <c r="AT445" i="32"/>
  <c r="AW462" i="32"/>
  <c r="AV462" i="32"/>
  <c r="AU462" i="32"/>
  <c r="AT462" i="32"/>
  <c r="AW461" i="32"/>
  <c r="AV461" i="32"/>
  <c r="AU461" i="32"/>
  <c r="AT461" i="32"/>
  <c r="AW460" i="32"/>
  <c r="AV460" i="32"/>
  <c r="AU460" i="32"/>
  <c r="AT460" i="32"/>
  <c r="AW459" i="32"/>
  <c r="AV459" i="32"/>
  <c r="AU459" i="32"/>
  <c r="AT459" i="32"/>
  <c r="AW458" i="32"/>
  <c r="AV458" i="32"/>
  <c r="AU458" i="32"/>
  <c r="AT458" i="32"/>
  <c r="AW457" i="32"/>
  <c r="AV457" i="32"/>
  <c r="AU457" i="32"/>
  <c r="AT457" i="32"/>
  <c r="AW456" i="32"/>
  <c r="AV456" i="32"/>
  <c r="AU456" i="32"/>
  <c r="AT456" i="32"/>
  <c r="AW455" i="32"/>
  <c r="AV455" i="32"/>
  <c r="AU455" i="32"/>
  <c r="AT455" i="32"/>
  <c r="AW454" i="32"/>
  <c r="AV454" i="32"/>
  <c r="AU454" i="32"/>
  <c r="AT454" i="32"/>
  <c r="AW453" i="32"/>
  <c r="AV453" i="32"/>
  <c r="AU453" i="32"/>
  <c r="AT453" i="32"/>
  <c r="AW452" i="32"/>
  <c r="AV452" i="32"/>
  <c r="AU452" i="32"/>
  <c r="AT452" i="32"/>
  <c r="AW451" i="32"/>
  <c r="AV451" i="32"/>
  <c r="AU451" i="32"/>
  <c r="AT451" i="32"/>
  <c r="AW450" i="32"/>
  <c r="AV450" i="32"/>
  <c r="AU450" i="32"/>
  <c r="AT450" i="32"/>
  <c r="AW449" i="32"/>
  <c r="AV449" i="32"/>
  <c r="AU449" i="32"/>
  <c r="AT449" i="32"/>
  <c r="AW448" i="32"/>
  <c r="AV448" i="32"/>
  <c r="AU448" i="32"/>
  <c r="AT448" i="32"/>
  <c r="AW447" i="32"/>
  <c r="AV447" i="32"/>
  <c r="AU447" i="32"/>
  <c r="AT447" i="32"/>
  <c r="AW469" i="32"/>
  <c r="AV469" i="32"/>
  <c r="AU469" i="32"/>
  <c r="AT469" i="32"/>
  <c r="AW468" i="32"/>
  <c r="AV468" i="32"/>
  <c r="AU468" i="32"/>
  <c r="AT468" i="32"/>
  <c r="AW467" i="32"/>
  <c r="AV467" i="32"/>
  <c r="AU467" i="32"/>
  <c r="AT467" i="32"/>
  <c r="AW466" i="32"/>
  <c r="AV466" i="32"/>
  <c r="AU466" i="32"/>
  <c r="AT466" i="32"/>
  <c r="AW465" i="32"/>
  <c r="AV465" i="32"/>
  <c r="AU465" i="32"/>
  <c r="AT465" i="32"/>
  <c r="AW464" i="32"/>
  <c r="AV464" i="32"/>
  <c r="AU464" i="32"/>
  <c r="AT464" i="32"/>
  <c r="AW463" i="32"/>
  <c r="AV463" i="32"/>
  <c r="AU463" i="32"/>
  <c r="AT463" i="32"/>
  <c r="AW480" i="32"/>
  <c r="AV480" i="32"/>
  <c r="AU480" i="32"/>
  <c r="AT480" i="32"/>
  <c r="AW479" i="32"/>
  <c r="AV479" i="32"/>
  <c r="AU479" i="32"/>
  <c r="AT479" i="32"/>
  <c r="AW478" i="32"/>
  <c r="AV478" i="32"/>
  <c r="AU478" i="32"/>
  <c r="AT478" i="32"/>
  <c r="AW477" i="32"/>
  <c r="AV477" i="32"/>
  <c r="AU477" i="32"/>
  <c r="AT477" i="32"/>
  <c r="AW476" i="32"/>
  <c r="AV476" i="32"/>
  <c r="AU476" i="32"/>
  <c r="AT476" i="32"/>
  <c r="AW475" i="32"/>
  <c r="AV475" i="32"/>
  <c r="AU475" i="32"/>
  <c r="AT475" i="32"/>
  <c r="AW474" i="32"/>
  <c r="AV474" i="32"/>
  <c r="AU474" i="32"/>
  <c r="AT474" i="32"/>
  <c r="AW473" i="32"/>
  <c r="AV473" i="32"/>
  <c r="AU473" i="32"/>
  <c r="AT473" i="32"/>
  <c r="AW472" i="32"/>
  <c r="AV472" i="32"/>
  <c r="AU472" i="32"/>
  <c r="AT472" i="32"/>
  <c r="AW471" i="32"/>
  <c r="AV471" i="32"/>
  <c r="AU471" i="32"/>
  <c r="AT471" i="32"/>
  <c r="AW470" i="32"/>
  <c r="AV470" i="32"/>
  <c r="AU470" i="32"/>
  <c r="AT470" i="32"/>
  <c r="AW491" i="32"/>
  <c r="AV491" i="32"/>
  <c r="AU491" i="32"/>
  <c r="AT491" i="32"/>
  <c r="AW490" i="32"/>
  <c r="AV490" i="32"/>
  <c r="AU490" i="32"/>
  <c r="AT490" i="32"/>
  <c r="AW489" i="32"/>
  <c r="AV489" i="32"/>
  <c r="AU489" i="32"/>
  <c r="AT489" i="32"/>
  <c r="AW488" i="32"/>
  <c r="AV488" i="32"/>
  <c r="AU488" i="32"/>
  <c r="AT488" i="32"/>
  <c r="AW487" i="32"/>
  <c r="AV487" i="32"/>
  <c r="AU487" i="32"/>
  <c r="AT487" i="32"/>
  <c r="AW486" i="32"/>
  <c r="AV486" i="32"/>
  <c r="AU486" i="32"/>
  <c r="AT486" i="32"/>
  <c r="AW485" i="32"/>
  <c r="AV485" i="32"/>
  <c r="AU485" i="32"/>
  <c r="AT485" i="32"/>
  <c r="AW484" i="32"/>
  <c r="AV484" i="32"/>
  <c r="AU484" i="32"/>
  <c r="AT484" i="32"/>
  <c r="AW483" i="32"/>
  <c r="AV483" i="32"/>
  <c r="AU483" i="32"/>
  <c r="AT483" i="32"/>
  <c r="AW482" i="32"/>
  <c r="AV482" i="32"/>
  <c r="AU482" i="32"/>
  <c r="AT482" i="32"/>
  <c r="AW481" i="32"/>
  <c r="AV481" i="32"/>
  <c r="AU481" i="32"/>
  <c r="AT481" i="32"/>
  <c r="AW498" i="32"/>
  <c r="AV498" i="32"/>
  <c r="AU498" i="32"/>
  <c r="AT498" i="32"/>
  <c r="AW497" i="32"/>
  <c r="AV497" i="32"/>
  <c r="AU497" i="32"/>
  <c r="AT497" i="32"/>
  <c r="AW496" i="32"/>
  <c r="AV496" i="32"/>
  <c r="AU496" i="32"/>
  <c r="AT496" i="32"/>
  <c r="AW495" i="32"/>
  <c r="AV495" i="32"/>
  <c r="AU495" i="32"/>
  <c r="AT495" i="32"/>
  <c r="AW494" i="32"/>
  <c r="AV494" i="32"/>
  <c r="AU494" i="32"/>
  <c r="AT494" i="32"/>
  <c r="AW493" i="32"/>
  <c r="AV493" i="32"/>
  <c r="AU493" i="32"/>
  <c r="AT493" i="32"/>
  <c r="AW492" i="32"/>
  <c r="AV492" i="32"/>
  <c r="AU492" i="32"/>
  <c r="AT492" i="32"/>
  <c r="AW510" i="32"/>
  <c r="AV510" i="32"/>
  <c r="AU510" i="32"/>
  <c r="AT510" i="32"/>
  <c r="AW509" i="32"/>
  <c r="AV509" i="32"/>
  <c r="AU509" i="32"/>
  <c r="AT509" i="32"/>
  <c r="AW508" i="32"/>
  <c r="AV508" i="32"/>
  <c r="AU508" i="32"/>
  <c r="AT508" i="32"/>
  <c r="AW507" i="32"/>
  <c r="AV507" i="32"/>
  <c r="AU507" i="32"/>
  <c r="AT507" i="32"/>
  <c r="AW506" i="32"/>
  <c r="AV506" i="32"/>
  <c r="AU506" i="32"/>
  <c r="AT506" i="32"/>
  <c r="AW505" i="32"/>
  <c r="AV505" i="32"/>
  <c r="AU505" i="32"/>
  <c r="AT505" i="32"/>
  <c r="AW504" i="32"/>
  <c r="AV504" i="32"/>
  <c r="AU504" i="32"/>
  <c r="AT504" i="32"/>
  <c r="AW503" i="32"/>
  <c r="AV503" i="32"/>
  <c r="AU503" i="32"/>
  <c r="AT503" i="32"/>
  <c r="AW502" i="32"/>
  <c r="AV502" i="32"/>
  <c r="AU502" i="32"/>
  <c r="AT502" i="32"/>
  <c r="AW501" i="32"/>
  <c r="AV501" i="32"/>
  <c r="AU501" i="32"/>
  <c r="AT501" i="32"/>
  <c r="AW500" i="32"/>
  <c r="AV500" i="32"/>
  <c r="AU500" i="32"/>
  <c r="AT500" i="32"/>
  <c r="AW499" i="32"/>
  <c r="AV499" i="32"/>
  <c r="AU499" i="32"/>
  <c r="AT499" i="32"/>
  <c r="AW512" i="32"/>
  <c r="AV512" i="32"/>
  <c r="AU512" i="32"/>
  <c r="AT512" i="32"/>
  <c r="AW511" i="32"/>
  <c r="AV511" i="32"/>
  <c r="AU511" i="32"/>
  <c r="AT511" i="32"/>
  <c r="AW518" i="32"/>
  <c r="AV518" i="32"/>
  <c r="AU518" i="32"/>
  <c r="AT518" i="32"/>
  <c r="AW517" i="32"/>
  <c r="AV517" i="32"/>
  <c r="AU517" i="32"/>
  <c r="AT517" i="32"/>
  <c r="AW516" i="32"/>
  <c r="AV516" i="32"/>
  <c r="AU516" i="32"/>
  <c r="AT516" i="32"/>
  <c r="AW515" i="32"/>
  <c r="AV515" i="32"/>
  <c r="AU515" i="32"/>
  <c r="AT515" i="32"/>
  <c r="AW514" i="32"/>
  <c r="AV514" i="32"/>
  <c r="AU514" i="32"/>
  <c r="AT514" i="32"/>
  <c r="AW513" i="32"/>
  <c r="AV513" i="32"/>
  <c r="AU513" i="32"/>
  <c r="AT513" i="32"/>
  <c r="AW519" i="32"/>
  <c r="AV519" i="32"/>
  <c r="AU519" i="32"/>
  <c r="AT519" i="32"/>
  <c r="AW524" i="32"/>
  <c r="AV524" i="32"/>
  <c r="AU524" i="32"/>
  <c r="AT524" i="32"/>
  <c r="AW523" i="32"/>
  <c r="AV523" i="32"/>
  <c r="AU523" i="32"/>
  <c r="AT523" i="32"/>
  <c r="AW522" i="32"/>
  <c r="AV522" i="32"/>
  <c r="AU522" i="32"/>
  <c r="AT522" i="32"/>
  <c r="AW521" i="32"/>
  <c r="AV521" i="32"/>
  <c r="AU521" i="32"/>
  <c r="AT521" i="32"/>
  <c r="AW520" i="32"/>
  <c r="AV520" i="32"/>
  <c r="AU520" i="32"/>
  <c r="AT520" i="32"/>
  <c r="AW2356" i="32"/>
  <c r="AV2356" i="32"/>
  <c r="AU2356" i="32"/>
  <c r="AT2356" i="32"/>
  <c r="AW530" i="32"/>
  <c r="AV530" i="32"/>
  <c r="AU530" i="32"/>
  <c r="AT530" i="32"/>
  <c r="AW529" i="32"/>
  <c r="AV529" i="32"/>
  <c r="AU529" i="32"/>
  <c r="AT529" i="32"/>
  <c r="AW528" i="32"/>
  <c r="AV528" i="32"/>
  <c r="AU528" i="32"/>
  <c r="AT528" i="32"/>
  <c r="AW527" i="32"/>
  <c r="AV527" i="32"/>
  <c r="AU527" i="32"/>
  <c r="AT527" i="32"/>
  <c r="AW526" i="32"/>
  <c r="AV526" i="32"/>
  <c r="AU526" i="32"/>
  <c r="AT526" i="32"/>
  <c r="AW525" i="32"/>
  <c r="AV525" i="32"/>
  <c r="AU525" i="32"/>
  <c r="AT525" i="32"/>
  <c r="AW535" i="32"/>
  <c r="AV535" i="32"/>
  <c r="AU535" i="32"/>
  <c r="AT535" i="32"/>
  <c r="AW534" i="32"/>
  <c r="AV534" i="32"/>
  <c r="AU534" i="32"/>
  <c r="AT534" i="32"/>
  <c r="AW533" i="32"/>
  <c r="AV533" i="32"/>
  <c r="AU533" i="32"/>
  <c r="AT533" i="32"/>
  <c r="AW532" i="32"/>
  <c r="AV532" i="32"/>
  <c r="AU532" i="32"/>
  <c r="AT532" i="32"/>
  <c r="AW531" i="32"/>
  <c r="AV531" i="32"/>
  <c r="AU531" i="32"/>
  <c r="AT531" i="32"/>
  <c r="AW551" i="32"/>
  <c r="AV551" i="32"/>
  <c r="AU551" i="32"/>
  <c r="AT551" i="32"/>
  <c r="AW550" i="32"/>
  <c r="AV550" i="32"/>
  <c r="AU550" i="32"/>
  <c r="AT550" i="32"/>
  <c r="AW549" i="32"/>
  <c r="AV549" i="32"/>
  <c r="AU549" i="32"/>
  <c r="AT549" i="32"/>
  <c r="AW548" i="32"/>
  <c r="AV548" i="32"/>
  <c r="AU548" i="32"/>
  <c r="AT548" i="32"/>
  <c r="AW547" i="32"/>
  <c r="AV547" i="32"/>
  <c r="AU547" i="32"/>
  <c r="AT547" i="32"/>
  <c r="AW546" i="32"/>
  <c r="AV546" i="32"/>
  <c r="AU546" i="32"/>
  <c r="AT546" i="32"/>
  <c r="AW545" i="32"/>
  <c r="AV545" i="32"/>
  <c r="AU545" i="32"/>
  <c r="AT545" i="32"/>
  <c r="AW544" i="32"/>
  <c r="AV544" i="32"/>
  <c r="AU544" i="32"/>
  <c r="AT544" i="32"/>
  <c r="AW543" i="32"/>
  <c r="AV543" i="32"/>
  <c r="AU543" i="32"/>
  <c r="AT543" i="32"/>
  <c r="AW542" i="32"/>
  <c r="AV542" i="32"/>
  <c r="AU542" i="32"/>
  <c r="AT542" i="32"/>
  <c r="AW541" i="32"/>
  <c r="AV541" i="32"/>
  <c r="AU541" i="32"/>
  <c r="AT541" i="32"/>
  <c r="AW540" i="32"/>
  <c r="AV540" i="32"/>
  <c r="AU540" i="32"/>
  <c r="AT540" i="32"/>
  <c r="AW539" i="32"/>
  <c r="AV539" i="32"/>
  <c r="AU539" i="32"/>
  <c r="AT539" i="32"/>
  <c r="AW538" i="32"/>
  <c r="AV538" i="32"/>
  <c r="AU538" i="32"/>
  <c r="AT538" i="32"/>
  <c r="AW537" i="32"/>
  <c r="AV537" i="32"/>
  <c r="AU537" i="32"/>
  <c r="AT537" i="32"/>
  <c r="AW536" i="32"/>
  <c r="AV536" i="32"/>
  <c r="AU536" i="32"/>
  <c r="AT536" i="32"/>
  <c r="AW556" i="32"/>
  <c r="AV556" i="32"/>
  <c r="AU556" i="32"/>
  <c r="AT556" i="32"/>
  <c r="AW555" i="32"/>
  <c r="AV555" i="32"/>
  <c r="AU555" i="32"/>
  <c r="AT555" i="32"/>
  <c r="AW554" i="32"/>
  <c r="AV554" i="32"/>
  <c r="AU554" i="32"/>
  <c r="AT554" i="32"/>
  <c r="AW553" i="32"/>
  <c r="AV553" i="32"/>
  <c r="AU553" i="32"/>
  <c r="AT553" i="32"/>
  <c r="AW552" i="32"/>
  <c r="AV552" i="32"/>
  <c r="AU552" i="32"/>
  <c r="AT552" i="32"/>
  <c r="AW557" i="32"/>
  <c r="AV557" i="32"/>
  <c r="AU557" i="32"/>
  <c r="AT557" i="32"/>
  <c r="AW561" i="32"/>
  <c r="AV561" i="32"/>
  <c r="AU561" i="32"/>
  <c r="AT561" i="32"/>
  <c r="AW560" i="32"/>
  <c r="AV560" i="32"/>
  <c r="AU560" i="32"/>
  <c r="AT560" i="32"/>
  <c r="AW559" i="32"/>
  <c r="AV559" i="32"/>
  <c r="AU559" i="32"/>
  <c r="AT559" i="32"/>
  <c r="AW558" i="32"/>
  <c r="AV558" i="32"/>
  <c r="AU558" i="32"/>
  <c r="AT558" i="32"/>
  <c r="AW581" i="32"/>
  <c r="AV581" i="32"/>
  <c r="AU581" i="32"/>
  <c r="AT581" i="32"/>
  <c r="AW580" i="32"/>
  <c r="AV580" i="32"/>
  <c r="AU580" i="32"/>
  <c r="AT580" i="32"/>
  <c r="AW579" i="32"/>
  <c r="AV579" i="32"/>
  <c r="AU579" i="32"/>
  <c r="AT579" i="32"/>
  <c r="AW578" i="32"/>
  <c r="AV578" i="32"/>
  <c r="AU578" i="32"/>
  <c r="AT578" i="32"/>
  <c r="AW577" i="32"/>
  <c r="AV577" i="32"/>
  <c r="AU577" i="32"/>
  <c r="AT577" i="32"/>
  <c r="AW576" i="32"/>
  <c r="AV576" i="32"/>
  <c r="AU576" i="32"/>
  <c r="AT576" i="32"/>
  <c r="AW575" i="32"/>
  <c r="AV575" i="32"/>
  <c r="AU575" i="32"/>
  <c r="AT575" i="32"/>
  <c r="AW574" i="32"/>
  <c r="AV574" i="32"/>
  <c r="AU574" i="32"/>
  <c r="AT574" i="32"/>
  <c r="AW573" i="32"/>
  <c r="AV573" i="32"/>
  <c r="AU573" i="32"/>
  <c r="AT573" i="32"/>
  <c r="AW572" i="32"/>
  <c r="AV572" i="32"/>
  <c r="AU572" i="32"/>
  <c r="AT572" i="32"/>
  <c r="AW571" i="32"/>
  <c r="AV571" i="32"/>
  <c r="AU571" i="32"/>
  <c r="AT571" i="32"/>
  <c r="AW570" i="32"/>
  <c r="AV570" i="32"/>
  <c r="AU570" i="32"/>
  <c r="AT570" i="32"/>
  <c r="AW569" i="32"/>
  <c r="AV569" i="32"/>
  <c r="AU569" i="32"/>
  <c r="AT569" i="32"/>
  <c r="AW568" i="32"/>
  <c r="AV568" i="32"/>
  <c r="AU568" i="32"/>
  <c r="AT568" i="32"/>
  <c r="AW567" i="32"/>
  <c r="AV567" i="32"/>
  <c r="AU567" i="32"/>
  <c r="AT567" i="32"/>
  <c r="AW566" i="32"/>
  <c r="AV566" i="32"/>
  <c r="AU566" i="32"/>
  <c r="AT566" i="32"/>
  <c r="AW565" i="32"/>
  <c r="AV565" i="32"/>
  <c r="AU565" i="32"/>
  <c r="AT565" i="32"/>
  <c r="AW564" i="32"/>
  <c r="AV564" i="32"/>
  <c r="AU564" i="32"/>
  <c r="AT564" i="32"/>
  <c r="AW563" i="32"/>
  <c r="AV563" i="32"/>
  <c r="AU563" i="32"/>
  <c r="AT563" i="32"/>
  <c r="AW562" i="32"/>
  <c r="AV562" i="32"/>
  <c r="AU562" i="32"/>
  <c r="AT562" i="32"/>
  <c r="AW604" i="32"/>
  <c r="AV604" i="32"/>
  <c r="AU604" i="32"/>
  <c r="AT604" i="32"/>
  <c r="AW603" i="32"/>
  <c r="AV603" i="32"/>
  <c r="AU603" i="32"/>
  <c r="AT603" i="32"/>
  <c r="AW602" i="32"/>
  <c r="AV602" i="32"/>
  <c r="AU602" i="32"/>
  <c r="AT602" i="32"/>
  <c r="AW601" i="32"/>
  <c r="AV601" i="32"/>
  <c r="AU601" i="32"/>
  <c r="AT601" i="32"/>
  <c r="AW600" i="32"/>
  <c r="AV600" i="32"/>
  <c r="AU600" i="32"/>
  <c r="AT600" i="32"/>
  <c r="AW599" i="32"/>
  <c r="AV599" i="32"/>
  <c r="AU599" i="32"/>
  <c r="AT599" i="32"/>
  <c r="AW598" i="32"/>
  <c r="AV598" i="32"/>
  <c r="AU598" i="32"/>
  <c r="AT598" i="32"/>
  <c r="AW597" i="32"/>
  <c r="AV597" i="32"/>
  <c r="AU597" i="32"/>
  <c r="AT597" i="32"/>
  <c r="AW596" i="32"/>
  <c r="AV596" i="32"/>
  <c r="AU596" i="32"/>
  <c r="AT596" i="32"/>
  <c r="AW595" i="32"/>
  <c r="AV595" i="32"/>
  <c r="AU595" i="32"/>
  <c r="AT595" i="32"/>
  <c r="AW594" i="32"/>
  <c r="AV594" i="32"/>
  <c r="AU594" i="32"/>
  <c r="AT594" i="32"/>
  <c r="AW593" i="32"/>
  <c r="AV593" i="32"/>
  <c r="AU593" i="32"/>
  <c r="AT593" i="32"/>
  <c r="AW592" i="32"/>
  <c r="AV592" i="32"/>
  <c r="AU592" i="32"/>
  <c r="AT592" i="32"/>
  <c r="AW591" i="32"/>
  <c r="AV591" i="32"/>
  <c r="AU591" i="32"/>
  <c r="AT591" i="32"/>
  <c r="AW590" i="32"/>
  <c r="AV590" i="32"/>
  <c r="AU590" i="32"/>
  <c r="AT590" i="32"/>
  <c r="AW589" i="32"/>
  <c r="AV589" i="32"/>
  <c r="AU589" i="32"/>
  <c r="AT589" i="32"/>
  <c r="AW588" i="32"/>
  <c r="AV588" i="32"/>
  <c r="AU588" i="32"/>
  <c r="AT588" i="32"/>
  <c r="AW587" i="32"/>
  <c r="AV587" i="32"/>
  <c r="AU587" i="32"/>
  <c r="AT587" i="32"/>
  <c r="AW586" i="32"/>
  <c r="AV586" i="32"/>
  <c r="AU586" i="32"/>
  <c r="AT586" i="32"/>
  <c r="AW585" i="32"/>
  <c r="AV585" i="32"/>
  <c r="AU585" i="32"/>
  <c r="AT585" i="32"/>
  <c r="AW584" i="32"/>
  <c r="AV584" i="32"/>
  <c r="AU584" i="32"/>
  <c r="AT584" i="32"/>
  <c r="AW583" i="32"/>
  <c r="AV583" i="32"/>
  <c r="AU583" i="32"/>
  <c r="AT583" i="32"/>
  <c r="AW582" i="32"/>
  <c r="AV582" i="32"/>
  <c r="AU582" i="32"/>
  <c r="AT582" i="32"/>
  <c r="AW3372" i="32"/>
  <c r="AV3372" i="32"/>
  <c r="AU3372" i="32"/>
  <c r="AT3372" i="32"/>
  <c r="AW2357" i="32"/>
  <c r="AV2357" i="32"/>
  <c r="AU2357" i="32"/>
  <c r="AT2357" i="32"/>
  <c r="AW634" i="32"/>
  <c r="AV634" i="32"/>
  <c r="AU634" i="32"/>
  <c r="AT634" i="32"/>
  <c r="AW633" i="32"/>
  <c r="AV633" i="32"/>
  <c r="AU633" i="32"/>
  <c r="AT633" i="32"/>
  <c r="AW632" i="32"/>
  <c r="AV632" i="32"/>
  <c r="AU632" i="32"/>
  <c r="AT632" i="32"/>
  <c r="AW631" i="32"/>
  <c r="AV631" i="32"/>
  <c r="AU631" i="32"/>
  <c r="AT631" i="32"/>
  <c r="AW630" i="32"/>
  <c r="AV630" i="32"/>
  <c r="AU630" i="32"/>
  <c r="AT630" i="32"/>
  <c r="AW629" i="32"/>
  <c r="AV629" i="32"/>
  <c r="AU629" i="32"/>
  <c r="AT629" i="32"/>
  <c r="AW628" i="32"/>
  <c r="AV628" i="32"/>
  <c r="AU628" i="32"/>
  <c r="AT628" i="32"/>
  <c r="AW627" i="32"/>
  <c r="AV627" i="32"/>
  <c r="AU627" i="32"/>
  <c r="AT627" i="32"/>
  <c r="AW626" i="32"/>
  <c r="AV626" i="32"/>
  <c r="AU626" i="32"/>
  <c r="AT626" i="32"/>
  <c r="AW625" i="32"/>
  <c r="AV625" i="32"/>
  <c r="AU625" i="32"/>
  <c r="AT625" i="32"/>
  <c r="AW624" i="32"/>
  <c r="AV624" i="32"/>
  <c r="AU624" i="32"/>
  <c r="AT624" i="32"/>
  <c r="AW623" i="32"/>
  <c r="AV623" i="32"/>
  <c r="AU623" i="32"/>
  <c r="AT623" i="32"/>
  <c r="AW622" i="32"/>
  <c r="AV622" i="32"/>
  <c r="AU622" i="32"/>
  <c r="AT622" i="32"/>
  <c r="AW621" i="32"/>
  <c r="AV621" i="32"/>
  <c r="AU621" i="32"/>
  <c r="AT621" i="32"/>
  <c r="AW620" i="32"/>
  <c r="AV620" i="32"/>
  <c r="AU620" i="32"/>
  <c r="AT620" i="32"/>
  <c r="AW619" i="32"/>
  <c r="AV619" i="32"/>
  <c r="AU619" i="32"/>
  <c r="AT619" i="32"/>
  <c r="AW618" i="32"/>
  <c r="AV618" i="32"/>
  <c r="AU618" i="32"/>
  <c r="AT618" i="32"/>
  <c r="AW617" i="32"/>
  <c r="AV617" i="32"/>
  <c r="AU617" i="32"/>
  <c r="AT617" i="32"/>
  <c r="AW616" i="32"/>
  <c r="AV616" i="32"/>
  <c r="AU616" i="32"/>
  <c r="AT616" i="32"/>
  <c r="AW615" i="32"/>
  <c r="AV615" i="32"/>
  <c r="AU615" i="32"/>
  <c r="AT615" i="32"/>
  <c r="AW614" i="32"/>
  <c r="AV614" i="32"/>
  <c r="AU614" i="32"/>
  <c r="AT614" i="32"/>
  <c r="AW613" i="32"/>
  <c r="AV613" i="32"/>
  <c r="AU613" i="32"/>
  <c r="AT613" i="32"/>
  <c r="AW612" i="32"/>
  <c r="AV612" i="32"/>
  <c r="AU612" i="32"/>
  <c r="AT612" i="32"/>
  <c r="AW611" i="32"/>
  <c r="AV611" i="32"/>
  <c r="AU611" i="32"/>
  <c r="AT611" i="32"/>
  <c r="AW610" i="32"/>
  <c r="AV610" i="32"/>
  <c r="AU610" i="32"/>
  <c r="AT610" i="32"/>
  <c r="AW609" i="32"/>
  <c r="AV609" i="32"/>
  <c r="AU609" i="32"/>
  <c r="AT609" i="32"/>
  <c r="AW608" i="32"/>
  <c r="AV608" i="32"/>
  <c r="AU608" i="32"/>
  <c r="AT608" i="32"/>
  <c r="AW607" i="32"/>
  <c r="AV607" i="32"/>
  <c r="AU607" i="32"/>
  <c r="AT607" i="32"/>
  <c r="AW606" i="32"/>
  <c r="AV606" i="32"/>
  <c r="AU606" i="32"/>
  <c r="AT606" i="32"/>
  <c r="AW605" i="32"/>
  <c r="AV605" i="32"/>
  <c r="AU605" i="32"/>
  <c r="AT605" i="32"/>
  <c r="AW651" i="32"/>
  <c r="AV651" i="32"/>
  <c r="AU651" i="32"/>
  <c r="AT651" i="32"/>
  <c r="AW650" i="32"/>
  <c r="AV650" i="32"/>
  <c r="AU650" i="32"/>
  <c r="AT650" i="32"/>
  <c r="AW649" i="32"/>
  <c r="AV649" i="32"/>
  <c r="AU649" i="32"/>
  <c r="AT649" i="32"/>
  <c r="AW648" i="32"/>
  <c r="AV648" i="32"/>
  <c r="AU648" i="32"/>
  <c r="AT648" i="32"/>
  <c r="AW647" i="32"/>
  <c r="AV647" i="32"/>
  <c r="AU647" i="32"/>
  <c r="AT647" i="32"/>
  <c r="AW646" i="32"/>
  <c r="AV646" i="32"/>
  <c r="AU646" i="32"/>
  <c r="AT646" i="32"/>
  <c r="AW645" i="32"/>
  <c r="AV645" i="32"/>
  <c r="AU645" i="32"/>
  <c r="AT645" i="32"/>
  <c r="AW644" i="32"/>
  <c r="AV644" i="32"/>
  <c r="AU644" i="32"/>
  <c r="AT644" i="32"/>
  <c r="AW643" i="32"/>
  <c r="AV643" i="32"/>
  <c r="AU643" i="32"/>
  <c r="AT643" i="32"/>
  <c r="AW642" i="32"/>
  <c r="AV642" i="32"/>
  <c r="AU642" i="32"/>
  <c r="AT642" i="32"/>
  <c r="AW641" i="32"/>
  <c r="AV641" i="32"/>
  <c r="AU641" i="32"/>
  <c r="AT641" i="32"/>
  <c r="AW640" i="32"/>
  <c r="AV640" i="32"/>
  <c r="AU640" i="32"/>
  <c r="AT640" i="32"/>
  <c r="AW639" i="32"/>
  <c r="AV639" i="32"/>
  <c r="AU639" i="32"/>
  <c r="AT639" i="32"/>
  <c r="AW638" i="32"/>
  <c r="AV638" i="32"/>
  <c r="AU638" i="32"/>
  <c r="AT638" i="32"/>
  <c r="AW637" i="32"/>
  <c r="AV637" i="32"/>
  <c r="AU637" i="32"/>
  <c r="AT637" i="32"/>
  <c r="AW636" i="32"/>
  <c r="AV636" i="32"/>
  <c r="AU636" i="32"/>
  <c r="AT636" i="32"/>
  <c r="AW635" i="32"/>
  <c r="AV635" i="32"/>
  <c r="AU635" i="32"/>
  <c r="AT635" i="32"/>
  <c r="AW653" i="32"/>
  <c r="AV653" i="32"/>
  <c r="AU653" i="32"/>
  <c r="AT653" i="32"/>
  <c r="AW652" i="32"/>
  <c r="AV652" i="32"/>
  <c r="AU652" i="32"/>
  <c r="AT652" i="32"/>
  <c r="AW683" i="32"/>
  <c r="AV683" i="32"/>
  <c r="AU683" i="32"/>
  <c r="AT683" i="32"/>
  <c r="AW682" i="32"/>
  <c r="AV682" i="32"/>
  <c r="AU682" i="32"/>
  <c r="AT682" i="32"/>
  <c r="AW681" i="32"/>
  <c r="AV681" i="32"/>
  <c r="AU681" i="32"/>
  <c r="AT681" i="32"/>
  <c r="AW680" i="32"/>
  <c r="AV680" i="32"/>
  <c r="AU680" i="32"/>
  <c r="AT680" i="32"/>
  <c r="AW679" i="32"/>
  <c r="AV679" i="32"/>
  <c r="AU679" i="32"/>
  <c r="AT679" i="32"/>
  <c r="AW678" i="32"/>
  <c r="AV678" i="32"/>
  <c r="AU678" i="32"/>
  <c r="AT678" i="32"/>
  <c r="AW677" i="32"/>
  <c r="AV677" i="32"/>
  <c r="AU677" i="32"/>
  <c r="AT677" i="32"/>
  <c r="AW676" i="32"/>
  <c r="AV676" i="32"/>
  <c r="AU676" i="32"/>
  <c r="AT676" i="32"/>
  <c r="AW675" i="32"/>
  <c r="AV675" i="32"/>
  <c r="AU675" i="32"/>
  <c r="AT675" i="32"/>
  <c r="AW674" i="32"/>
  <c r="AV674" i="32"/>
  <c r="AU674" i="32"/>
  <c r="AT674" i="32"/>
  <c r="AW673" i="32"/>
  <c r="AV673" i="32"/>
  <c r="AU673" i="32"/>
  <c r="AT673" i="32"/>
  <c r="AW672" i="32"/>
  <c r="AV672" i="32"/>
  <c r="AU672" i="32"/>
  <c r="AT672" i="32"/>
  <c r="AW671" i="32"/>
  <c r="AV671" i="32"/>
  <c r="AU671" i="32"/>
  <c r="AT671" i="32"/>
  <c r="AW670" i="32"/>
  <c r="AV670" i="32"/>
  <c r="AU670" i="32"/>
  <c r="AT670" i="32"/>
  <c r="AW669" i="32"/>
  <c r="AV669" i="32"/>
  <c r="AU669" i="32"/>
  <c r="AT669" i="32"/>
  <c r="AW668" i="32"/>
  <c r="AV668" i="32"/>
  <c r="AU668" i="32"/>
  <c r="AT668" i="32"/>
  <c r="AW667" i="32"/>
  <c r="AV667" i="32"/>
  <c r="AU667" i="32"/>
  <c r="AT667" i="32"/>
  <c r="AW666" i="32"/>
  <c r="AV666" i="32"/>
  <c r="AU666" i="32"/>
  <c r="AT666" i="32"/>
  <c r="AW665" i="32"/>
  <c r="AV665" i="32"/>
  <c r="AU665" i="32"/>
  <c r="AT665" i="32"/>
  <c r="AW664" i="32"/>
  <c r="AV664" i="32"/>
  <c r="AU664" i="32"/>
  <c r="AT664" i="32"/>
  <c r="AW663" i="32"/>
  <c r="AV663" i="32"/>
  <c r="AU663" i="32"/>
  <c r="AT663" i="32"/>
  <c r="AW662" i="32"/>
  <c r="AV662" i="32"/>
  <c r="AU662" i="32"/>
  <c r="AT662" i="32"/>
  <c r="AW661" i="32"/>
  <c r="AV661" i="32"/>
  <c r="AU661" i="32"/>
  <c r="AT661" i="32"/>
  <c r="AW660" i="32"/>
  <c r="AV660" i="32"/>
  <c r="AU660" i="32"/>
  <c r="AT660" i="32"/>
  <c r="AW659" i="32"/>
  <c r="AV659" i="32"/>
  <c r="AU659" i="32"/>
  <c r="AT659" i="32"/>
  <c r="AW658" i="32"/>
  <c r="AV658" i="32"/>
  <c r="AU658" i="32"/>
  <c r="AT658" i="32"/>
  <c r="AW657" i="32"/>
  <c r="AV657" i="32"/>
  <c r="AU657" i="32"/>
  <c r="AT657" i="32"/>
  <c r="AW656" i="32"/>
  <c r="AV656" i="32"/>
  <c r="AU656" i="32"/>
  <c r="AT656" i="32"/>
  <c r="AW655" i="32"/>
  <c r="AV655" i="32"/>
  <c r="AU655" i="32"/>
  <c r="AT655" i="32"/>
  <c r="AW654" i="32"/>
  <c r="AV654" i="32"/>
  <c r="AU654" i="32"/>
  <c r="AT654" i="32"/>
  <c r="AW691" i="32"/>
  <c r="AV691" i="32"/>
  <c r="AU691" i="32"/>
  <c r="AT691" i="32"/>
  <c r="AW690" i="32"/>
  <c r="AV690" i="32"/>
  <c r="AU690" i="32"/>
  <c r="AT690" i="32"/>
  <c r="AW689" i="32"/>
  <c r="AV689" i="32"/>
  <c r="AU689" i="32"/>
  <c r="AT689" i="32"/>
  <c r="AW688" i="32"/>
  <c r="AV688" i="32"/>
  <c r="AU688" i="32"/>
  <c r="AT688" i="32"/>
  <c r="AW687" i="32"/>
  <c r="AV687" i="32"/>
  <c r="AU687" i="32"/>
  <c r="AT687" i="32"/>
  <c r="AW686" i="32"/>
  <c r="AV686" i="32"/>
  <c r="AU686" i="32"/>
  <c r="AT686" i="32"/>
  <c r="AW685" i="32"/>
  <c r="AV685" i="32"/>
  <c r="AU685" i="32"/>
  <c r="AT685" i="32"/>
  <c r="AW684" i="32"/>
  <c r="AV684" i="32"/>
  <c r="AU684" i="32"/>
  <c r="AT684" i="32"/>
  <c r="AW695" i="32"/>
  <c r="AV695" i="32"/>
  <c r="AU695" i="32"/>
  <c r="AT695" i="32"/>
  <c r="AW694" i="32"/>
  <c r="AV694" i="32"/>
  <c r="AU694" i="32"/>
  <c r="AT694" i="32"/>
  <c r="AW693" i="32"/>
  <c r="AV693" i="32"/>
  <c r="AU693" i="32"/>
  <c r="AT693" i="32"/>
  <c r="AW692" i="32"/>
  <c r="AV692" i="32"/>
  <c r="AU692" i="32"/>
  <c r="AT692" i="32"/>
  <c r="AW3447" i="32"/>
  <c r="AV3447" i="32"/>
  <c r="AU3447" i="32"/>
  <c r="AT3447" i="32"/>
  <c r="AW699" i="32"/>
  <c r="AV699" i="32"/>
  <c r="AU699" i="32"/>
  <c r="AT699" i="32"/>
  <c r="AW698" i="32"/>
  <c r="AV698" i="32"/>
  <c r="AU698" i="32"/>
  <c r="AT698" i="32"/>
  <c r="AW697" i="32"/>
  <c r="AV697" i="32"/>
  <c r="AU697" i="32"/>
  <c r="AT697" i="32"/>
  <c r="AW696" i="32"/>
  <c r="AV696" i="32"/>
  <c r="AU696" i="32"/>
  <c r="AT696" i="32"/>
  <c r="AW712" i="32"/>
  <c r="AV712" i="32"/>
  <c r="AU712" i="32"/>
  <c r="AT712" i="32"/>
  <c r="AW711" i="32"/>
  <c r="AV711" i="32"/>
  <c r="AU711" i="32"/>
  <c r="AT711" i="32"/>
  <c r="AW710" i="32"/>
  <c r="AV710" i="32"/>
  <c r="AU710" i="32"/>
  <c r="AT710" i="32"/>
  <c r="AW709" i="32"/>
  <c r="AV709" i="32"/>
  <c r="AU709" i="32"/>
  <c r="AT709" i="32"/>
  <c r="AW708" i="32"/>
  <c r="AV708" i="32"/>
  <c r="AU708" i="32"/>
  <c r="AT708" i="32"/>
  <c r="AW707" i="32"/>
  <c r="AV707" i="32"/>
  <c r="AU707" i="32"/>
  <c r="AT707" i="32"/>
  <c r="AW706" i="32"/>
  <c r="AV706" i="32"/>
  <c r="AU706" i="32"/>
  <c r="AT706" i="32"/>
  <c r="AW705" i="32"/>
  <c r="AV705" i="32"/>
  <c r="AU705" i="32"/>
  <c r="AT705" i="32"/>
  <c r="AW704" i="32"/>
  <c r="AV704" i="32"/>
  <c r="AU704" i="32"/>
  <c r="AT704" i="32"/>
  <c r="AW703" i="32"/>
  <c r="AV703" i="32"/>
  <c r="AU703" i="32"/>
  <c r="AT703" i="32"/>
  <c r="AW702" i="32"/>
  <c r="AV702" i="32"/>
  <c r="AU702" i="32"/>
  <c r="AT702" i="32"/>
  <c r="AW701" i="32"/>
  <c r="AV701" i="32"/>
  <c r="AU701" i="32"/>
  <c r="AT701" i="32"/>
  <c r="AW700" i="32"/>
  <c r="AV700" i="32"/>
  <c r="AU700" i="32"/>
  <c r="AT700" i="32"/>
  <c r="AW720" i="32"/>
  <c r="AV720" i="32"/>
  <c r="AU720" i="32"/>
  <c r="AT720" i="32"/>
  <c r="AW719" i="32"/>
  <c r="AV719" i="32"/>
  <c r="AU719" i="32"/>
  <c r="AT719" i="32"/>
  <c r="AW718" i="32"/>
  <c r="AV718" i="32"/>
  <c r="AU718" i="32"/>
  <c r="AT718" i="32"/>
  <c r="AW717" i="32"/>
  <c r="AV717" i="32"/>
  <c r="AU717" i="32"/>
  <c r="AT717" i="32"/>
  <c r="AW716" i="32"/>
  <c r="AV716" i="32"/>
  <c r="AU716" i="32"/>
  <c r="AT716" i="32"/>
  <c r="AW715" i="32"/>
  <c r="AV715" i="32"/>
  <c r="AU715" i="32"/>
  <c r="AT715" i="32"/>
  <c r="AW714" i="32"/>
  <c r="AV714" i="32"/>
  <c r="AU714" i="32"/>
  <c r="AT714" i="32"/>
  <c r="AW713" i="32"/>
  <c r="AV713" i="32"/>
  <c r="AU713" i="32"/>
  <c r="AT713" i="32"/>
  <c r="AW3446" i="32"/>
  <c r="AV3446" i="32"/>
  <c r="AU3446" i="32"/>
  <c r="AT3446" i="32"/>
  <c r="AW727" i="32"/>
  <c r="AV727" i="32"/>
  <c r="AU727" i="32"/>
  <c r="AT727" i="32"/>
  <c r="AW726" i="32"/>
  <c r="AV726" i="32"/>
  <c r="AU726" i="32"/>
  <c r="AT726" i="32"/>
  <c r="AW725" i="32"/>
  <c r="AV725" i="32"/>
  <c r="AU725" i="32"/>
  <c r="AT725" i="32"/>
  <c r="AW724" i="32"/>
  <c r="AV724" i="32"/>
  <c r="AU724" i="32"/>
  <c r="AT724" i="32"/>
  <c r="AW723" i="32"/>
  <c r="AV723" i="32"/>
  <c r="AU723" i="32"/>
  <c r="AT723" i="32"/>
  <c r="AW722" i="32"/>
  <c r="AV722" i="32"/>
  <c r="AU722" i="32"/>
  <c r="AT722" i="32"/>
  <c r="AW721" i="32"/>
  <c r="AV721" i="32"/>
  <c r="AU721" i="32"/>
  <c r="AT721" i="32"/>
  <c r="AW734" i="32"/>
  <c r="AV734" i="32"/>
  <c r="AU734" i="32"/>
  <c r="AT734" i="32"/>
  <c r="AW733" i="32"/>
  <c r="AV733" i="32"/>
  <c r="AU733" i="32"/>
  <c r="AT733" i="32"/>
  <c r="AW732" i="32"/>
  <c r="AV732" i="32"/>
  <c r="AU732" i="32"/>
  <c r="AT732" i="32"/>
  <c r="AW731" i="32"/>
  <c r="AV731" i="32"/>
  <c r="AU731" i="32"/>
  <c r="AT731" i="32"/>
  <c r="AW730" i="32"/>
  <c r="AV730" i="32"/>
  <c r="AU730" i="32"/>
  <c r="AT730" i="32"/>
  <c r="AW729" i="32"/>
  <c r="AV729" i="32"/>
  <c r="AU729" i="32"/>
  <c r="AT729" i="32"/>
  <c r="AW728" i="32"/>
  <c r="AV728" i="32"/>
  <c r="AU728" i="32"/>
  <c r="AT728" i="32"/>
  <c r="AW740" i="32"/>
  <c r="AV740" i="32"/>
  <c r="AU740" i="32"/>
  <c r="AT740" i="32"/>
  <c r="AW739" i="32"/>
  <c r="AV739" i="32"/>
  <c r="AU739" i="32"/>
  <c r="AT739" i="32"/>
  <c r="AW738" i="32"/>
  <c r="AV738" i="32"/>
  <c r="AU738" i="32"/>
  <c r="AT738" i="32"/>
  <c r="AW737" i="32"/>
  <c r="AV737" i="32"/>
  <c r="AU737" i="32"/>
  <c r="AT737" i="32"/>
  <c r="AW736" i="32"/>
  <c r="AV736" i="32"/>
  <c r="AU736" i="32"/>
  <c r="AT736" i="32"/>
  <c r="AW735" i="32"/>
  <c r="AV735" i="32"/>
  <c r="AU735" i="32"/>
  <c r="AT735" i="32"/>
  <c r="AW747" i="32"/>
  <c r="AV747" i="32"/>
  <c r="AU747" i="32"/>
  <c r="AT747" i="32"/>
  <c r="AW746" i="32"/>
  <c r="AV746" i="32"/>
  <c r="AU746" i="32"/>
  <c r="AT746" i="32"/>
  <c r="AW745" i="32"/>
  <c r="AV745" i="32"/>
  <c r="AU745" i="32"/>
  <c r="AT745" i="32"/>
  <c r="AW744" i="32"/>
  <c r="AV744" i="32"/>
  <c r="AU744" i="32"/>
  <c r="AT744" i="32"/>
  <c r="AW743" i="32"/>
  <c r="AV743" i="32"/>
  <c r="AU743" i="32"/>
  <c r="AT743" i="32"/>
  <c r="AW742" i="32"/>
  <c r="AV742" i="32"/>
  <c r="AU742" i="32"/>
  <c r="AT742" i="32"/>
  <c r="AW741" i="32"/>
  <c r="AV741" i="32"/>
  <c r="AU741" i="32"/>
  <c r="AT741" i="32"/>
  <c r="AW752" i="32"/>
  <c r="AV752" i="32"/>
  <c r="AU752" i="32"/>
  <c r="AT752" i="32"/>
  <c r="AW751" i="32"/>
  <c r="AV751" i="32"/>
  <c r="AU751" i="32"/>
  <c r="AT751" i="32"/>
  <c r="AW750" i="32"/>
  <c r="AV750" i="32"/>
  <c r="AU750" i="32"/>
  <c r="AT750" i="32"/>
  <c r="AW749" i="32"/>
  <c r="AV749" i="32"/>
  <c r="AU749" i="32"/>
  <c r="AT749" i="32"/>
  <c r="AW748" i="32"/>
  <c r="AV748" i="32"/>
  <c r="AU748" i="32"/>
  <c r="AT748" i="32"/>
  <c r="AW766" i="32"/>
  <c r="AV766" i="32"/>
  <c r="AU766" i="32"/>
  <c r="AT766" i="32"/>
  <c r="AW765" i="32"/>
  <c r="AV765" i="32"/>
  <c r="AU765" i="32"/>
  <c r="AT765" i="32"/>
  <c r="AW764" i="32"/>
  <c r="AV764" i="32"/>
  <c r="AU764" i="32"/>
  <c r="AT764" i="32"/>
  <c r="AW763" i="32"/>
  <c r="AV763" i="32"/>
  <c r="AU763" i="32"/>
  <c r="AT763" i="32"/>
  <c r="AW762" i="32"/>
  <c r="AV762" i="32"/>
  <c r="AU762" i="32"/>
  <c r="AT762" i="32"/>
  <c r="AW761" i="32"/>
  <c r="AV761" i="32"/>
  <c r="AU761" i="32"/>
  <c r="AT761" i="32"/>
  <c r="AW760" i="32"/>
  <c r="AV760" i="32"/>
  <c r="AU760" i="32"/>
  <c r="AT760" i="32"/>
  <c r="AW759" i="32"/>
  <c r="AV759" i="32"/>
  <c r="AU759" i="32"/>
  <c r="AT759" i="32"/>
  <c r="AW758" i="32"/>
  <c r="AV758" i="32"/>
  <c r="AU758" i="32"/>
  <c r="AT758" i="32"/>
  <c r="AW757" i="32"/>
  <c r="AV757" i="32"/>
  <c r="AU757" i="32"/>
  <c r="AT757" i="32"/>
  <c r="AW756" i="32"/>
  <c r="AV756" i="32"/>
  <c r="AU756" i="32"/>
  <c r="AT756" i="32"/>
  <c r="AW755" i="32"/>
  <c r="AV755" i="32"/>
  <c r="AU755" i="32"/>
  <c r="AT755" i="32"/>
  <c r="AW754" i="32"/>
  <c r="AV754" i="32"/>
  <c r="AU754" i="32"/>
  <c r="AT754" i="32"/>
  <c r="AW753" i="32"/>
  <c r="AV753" i="32"/>
  <c r="AU753" i="32"/>
  <c r="AT753" i="32"/>
  <c r="AW784" i="32"/>
  <c r="AV784" i="32"/>
  <c r="AU784" i="32"/>
  <c r="AT784" i="32"/>
  <c r="AW783" i="32"/>
  <c r="AV783" i="32"/>
  <c r="AU783" i="32"/>
  <c r="AT783" i="32"/>
  <c r="AW782" i="32"/>
  <c r="AV782" i="32"/>
  <c r="AU782" i="32"/>
  <c r="AT782" i="32"/>
  <c r="AW781" i="32"/>
  <c r="AV781" i="32"/>
  <c r="AU781" i="32"/>
  <c r="AT781" i="32"/>
  <c r="AW780" i="32"/>
  <c r="AV780" i="32"/>
  <c r="AU780" i="32"/>
  <c r="AT780" i="32"/>
  <c r="AW779" i="32"/>
  <c r="AV779" i="32"/>
  <c r="AU779" i="32"/>
  <c r="AT779" i="32"/>
  <c r="AW778" i="32"/>
  <c r="AV778" i="32"/>
  <c r="AU778" i="32"/>
  <c r="AT778" i="32"/>
  <c r="AW777" i="32"/>
  <c r="AV777" i="32"/>
  <c r="AU777" i="32"/>
  <c r="AT777" i="32"/>
  <c r="AW776" i="32"/>
  <c r="AV776" i="32"/>
  <c r="AU776" i="32"/>
  <c r="AT776" i="32"/>
  <c r="AW775" i="32"/>
  <c r="AV775" i="32"/>
  <c r="AU775" i="32"/>
  <c r="AT775" i="32"/>
  <c r="AW774" i="32"/>
  <c r="AV774" i="32"/>
  <c r="AU774" i="32"/>
  <c r="AT774" i="32"/>
  <c r="AW773" i="32"/>
  <c r="AV773" i="32"/>
  <c r="AU773" i="32"/>
  <c r="AT773" i="32"/>
  <c r="AW772" i="32"/>
  <c r="AV772" i="32"/>
  <c r="AU772" i="32"/>
  <c r="AT772" i="32"/>
  <c r="AW771" i="32"/>
  <c r="AV771" i="32"/>
  <c r="AU771" i="32"/>
  <c r="AT771" i="32"/>
  <c r="AW770" i="32"/>
  <c r="AV770" i="32"/>
  <c r="AU770" i="32"/>
  <c r="AT770" i="32"/>
  <c r="AW769" i="32"/>
  <c r="AV769" i="32"/>
  <c r="AU769" i="32"/>
  <c r="AT769" i="32"/>
  <c r="AW768" i="32"/>
  <c r="AV768" i="32"/>
  <c r="AU768" i="32"/>
  <c r="AT768" i="32"/>
  <c r="AW767" i="32"/>
  <c r="AV767" i="32"/>
  <c r="AU767" i="32"/>
  <c r="AT767" i="32"/>
  <c r="AW788" i="32"/>
  <c r="AV788" i="32"/>
  <c r="AU788" i="32"/>
  <c r="AT788" i="32"/>
  <c r="AW787" i="32"/>
  <c r="AV787" i="32"/>
  <c r="AU787" i="32"/>
  <c r="AT787" i="32"/>
  <c r="AW786" i="32"/>
  <c r="AV786" i="32"/>
  <c r="AU786" i="32"/>
  <c r="AT786" i="32"/>
  <c r="AW785" i="32"/>
  <c r="AV785" i="32"/>
  <c r="AU785" i="32"/>
  <c r="AT785" i="32"/>
  <c r="AW3445" i="32"/>
  <c r="AV3445" i="32"/>
  <c r="AU3445" i="32"/>
  <c r="AT3445" i="32"/>
  <c r="AW797" i="32"/>
  <c r="AV797" i="32"/>
  <c r="AU797" i="32"/>
  <c r="AT797" i="32"/>
  <c r="AW796" i="32"/>
  <c r="AV796" i="32"/>
  <c r="AU796" i="32"/>
  <c r="AT796" i="32"/>
  <c r="AW795" i="32"/>
  <c r="AV795" i="32"/>
  <c r="AU795" i="32"/>
  <c r="AT795" i="32"/>
  <c r="AW794" i="32"/>
  <c r="AV794" i="32"/>
  <c r="AU794" i="32"/>
  <c r="AT794" i="32"/>
  <c r="AW793" i="32"/>
  <c r="AV793" i="32"/>
  <c r="AU793" i="32"/>
  <c r="AT793" i="32"/>
  <c r="AW792" i="32"/>
  <c r="AV792" i="32"/>
  <c r="AU792" i="32"/>
  <c r="AT792" i="32"/>
  <c r="AW791" i="32"/>
  <c r="AV791" i="32"/>
  <c r="AU791" i="32"/>
  <c r="AT791" i="32"/>
  <c r="AW790" i="32"/>
  <c r="AV790" i="32"/>
  <c r="AU790" i="32"/>
  <c r="AT790" i="32"/>
  <c r="AW789" i="32"/>
  <c r="AV789" i="32"/>
  <c r="AU789" i="32"/>
  <c r="AT789" i="32"/>
  <c r="AW804" i="32"/>
  <c r="AV804" i="32"/>
  <c r="AU804" i="32"/>
  <c r="AT804" i="32"/>
  <c r="AW803" i="32"/>
  <c r="AV803" i="32"/>
  <c r="AU803" i="32"/>
  <c r="AT803" i="32"/>
  <c r="AW802" i="32"/>
  <c r="AV802" i="32"/>
  <c r="AU802" i="32"/>
  <c r="AT802" i="32"/>
  <c r="AW801" i="32"/>
  <c r="AV801" i="32"/>
  <c r="AU801" i="32"/>
  <c r="AT801" i="32"/>
  <c r="AW800" i="32"/>
  <c r="AV800" i="32"/>
  <c r="AU800" i="32"/>
  <c r="AT800" i="32"/>
  <c r="AW799" i="32"/>
  <c r="AV799" i="32"/>
  <c r="AU799" i="32"/>
  <c r="AT799" i="32"/>
  <c r="AW798" i="32"/>
  <c r="AV798" i="32"/>
  <c r="AU798" i="32"/>
  <c r="AT798" i="32"/>
  <c r="AW805" i="32"/>
  <c r="AV805" i="32"/>
  <c r="AU805" i="32"/>
  <c r="AT805" i="32"/>
  <c r="AW806" i="32"/>
  <c r="AV806" i="32"/>
  <c r="AU806" i="32"/>
  <c r="AT806" i="32"/>
  <c r="AW810" i="32"/>
  <c r="AV810" i="32"/>
  <c r="AU810" i="32"/>
  <c r="AT810" i="32"/>
  <c r="AW809" i="32"/>
  <c r="AV809" i="32"/>
  <c r="AU809" i="32"/>
  <c r="AT809" i="32"/>
  <c r="AW808" i="32"/>
  <c r="AV808" i="32"/>
  <c r="AU808" i="32"/>
  <c r="AT808" i="32"/>
  <c r="AW807" i="32"/>
  <c r="AV807" i="32"/>
  <c r="AU807" i="32"/>
  <c r="AT807" i="32"/>
  <c r="AW811" i="32"/>
  <c r="AV811" i="32"/>
  <c r="AU811" i="32"/>
  <c r="AT811" i="32"/>
  <c r="AW3371" i="32"/>
  <c r="AV3371" i="32"/>
  <c r="AU3371" i="32"/>
  <c r="AT3371" i="32"/>
  <c r="AW816" i="32"/>
  <c r="AV816" i="32"/>
  <c r="AU816" i="32"/>
  <c r="AT816" i="32"/>
  <c r="AW815" i="32"/>
  <c r="AV815" i="32"/>
  <c r="AU815" i="32"/>
  <c r="AT815" i="32"/>
  <c r="AW814" i="32"/>
  <c r="AV814" i="32"/>
  <c r="AU814" i="32"/>
  <c r="AT814" i="32"/>
  <c r="AW813" i="32"/>
  <c r="AV813" i="32"/>
  <c r="AU813" i="32"/>
  <c r="AT813" i="32"/>
  <c r="AW812" i="32"/>
  <c r="AV812" i="32"/>
  <c r="AU812" i="32"/>
  <c r="AT812" i="32"/>
  <c r="AW822" i="32"/>
  <c r="AV822" i="32"/>
  <c r="AU822" i="32"/>
  <c r="AT822" i="32"/>
  <c r="AW821" i="32"/>
  <c r="AV821" i="32"/>
  <c r="AU821" i="32"/>
  <c r="AT821" i="32"/>
  <c r="AW820" i="32"/>
  <c r="AV820" i="32"/>
  <c r="AU820" i="32"/>
  <c r="AT820" i="32"/>
  <c r="AW819" i="32"/>
  <c r="AV819" i="32"/>
  <c r="AU819" i="32"/>
  <c r="AT819" i="32"/>
  <c r="AW818" i="32"/>
  <c r="AV818" i="32"/>
  <c r="AU818" i="32"/>
  <c r="AT818" i="32"/>
  <c r="AW817" i="32"/>
  <c r="AV817" i="32"/>
  <c r="AU817" i="32"/>
  <c r="AT817" i="32"/>
  <c r="AW830" i="32"/>
  <c r="AV830" i="32"/>
  <c r="AU830" i="32"/>
  <c r="AT830" i="32"/>
  <c r="AW829" i="32"/>
  <c r="AV829" i="32"/>
  <c r="AU829" i="32"/>
  <c r="AT829" i="32"/>
  <c r="AW828" i="32"/>
  <c r="AV828" i="32"/>
  <c r="AU828" i="32"/>
  <c r="AT828" i="32"/>
  <c r="AW827" i="32"/>
  <c r="AV827" i="32"/>
  <c r="AU827" i="32"/>
  <c r="AT827" i="32"/>
  <c r="AW826" i="32"/>
  <c r="AV826" i="32"/>
  <c r="AU826" i="32"/>
  <c r="AT826" i="32"/>
  <c r="AW825" i="32"/>
  <c r="AV825" i="32"/>
  <c r="AU825" i="32"/>
  <c r="AT825" i="32"/>
  <c r="AW824" i="32"/>
  <c r="AV824" i="32"/>
  <c r="AU824" i="32"/>
  <c r="AT824" i="32"/>
  <c r="AW823" i="32"/>
  <c r="AV823" i="32"/>
  <c r="AU823" i="32"/>
  <c r="AT823" i="32"/>
  <c r="AW839" i="32"/>
  <c r="AV839" i="32"/>
  <c r="AU839" i="32"/>
  <c r="AT839" i="32"/>
  <c r="AW838" i="32"/>
  <c r="AV838" i="32"/>
  <c r="AU838" i="32"/>
  <c r="AT838" i="32"/>
  <c r="AW837" i="32"/>
  <c r="AV837" i="32"/>
  <c r="AU837" i="32"/>
  <c r="AT837" i="32"/>
  <c r="AW836" i="32"/>
  <c r="AV836" i="32"/>
  <c r="AU836" i="32"/>
  <c r="AT836" i="32"/>
  <c r="AW835" i="32"/>
  <c r="AV835" i="32"/>
  <c r="AU835" i="32"/>
  <c r="AT835" i="32"/>
  <c r="AW834" i="32"/>
  <c r="AV834" i="32"/>
  <c r="AU834" i="32"/>
  <c r="AT834" i="32"/>
  <c r="AW833" i="32"/>
  <c r="AV833" i="32"/>
  <c r="AU833" i="32"/>
  <c r="AT833" i="32"/>
  <c r="AW832" i="32"/>
  <c r="AV832" i="32"/>
  <c r="AU832" i="32"/>
  <c r="AT832" i="32"/>
  <c r="AW831" i="32"/>
  <c r="AV831" i="32"/>
  <c r="AU831" i="32"/>
  <c r="AT831" i="32"/>
  <c r="AW843" i="32"/>
  <c r="AV843" i="32"/>
  <c r="AU843" i="32"/>
  <c r="AT843" i="32"/>
  <c r="AW842" i="32"/>
  <c r="AV842" i="32"/>
  <c r="AU842" i="32"/>
  <c r="AT842" i="32"/>
  <c r="AW841" i="32"/>
  <c r="AV841" i="32"/>
  <c r="AU841" i="32"/>
  <c r="AT841" i="32"/>
  <c r="AW840" i="32"/>
  <c r="AV840" i="32"/>
  <c r="AU840" i="32"/>
  <c r="AT840" i="32"/>
  <c r="AW846" i="32"/>
  <c r="AV846" i="32"/>
  <c r="AU846" i="32"/>
  <c r="AT846" i="32"/>
  <c r="AW845" i="32"/>
  <c r="AV845" i="32"/>
  <c r="AU845" i="32"/>
  <c r="AT845" i="32"/>
  <c r="AW844" i="32"/>
  <c r="AV844" i="32"/>
  <c r="AU844" i="32"/>
  <c r="AT844" i="32"/>
  <c r="AW861" i="32"/>
  <c r="AV861" i="32"/>
  <c r="AU861" i="32"/>
  <c r="AT861" i="32"/>
  <c r="AW860" i="32"/>
  <c r="AV860" i="32"/>
  <c r="AU860" i="32"/>
  <c r="AT860" i="32"/>
  <c r="AW859" i="32"/>
  <c r="AV859" i="32"/>
  <c r="AU859" i="32"/>
  <c r="AT859" i="32"/>
  <c r="AW858" i="32"/>
  <c r="AV858" i="32"/>
  <c r="AU858" i="32"/>
  <c r="AT858" i="32"/>
  <c r="AW857" i="32"/>
  <c r="AV857" i="32"/>
  <c r="AU857" i="32"/>
  <c r="AT857" i="32"/>
  <c r="AW856" i="32"/>
  <c r="AV856" i="32"/>
  <c r="AU856" i="32"/>
  <c r="AT856" i="32"/>
  <c r="AW855" i="32"/>
  <c r="AV855" i="32"/>
  <c r="AU855" i="32"/>
  <c r="AT855" i="32"/>
  <c r="AW854" i="32"/>
  <c r="AV854" i="32"/>
  <c r="AU854" i="32"/>
  <c r="AT854" i="32"/>
  <c r="AW853" i="32"/>
  <c r="AV853" i="32"/>
  <c r="AU853" i="32"/>
  <c r="AT853" i="32"/>
  <c r="AW852" i="32"/>
  <c r="AV852" i="32"/>
  <c r="AU852" i="32"/>
  <c r="AT852" i="32"/>
  <c r="AW851" i="32"/>
  <c r="AV851" i="32"/>
  <c r="AU851" i="32"/>
  <c r="AT851" i="32"/>
  <c r="AW850" i="32"/>
  <c r="AV850" i="32"/>
  <c r="AU850" i="32"/>
  <c r="AT850" i="32"/>
  <c r="AW849" i="32"/>
  <c r="AV849" i="32"/>
  <c r="AU849" i="32"/>
  <c r="AT849" i="32"/>
  <c r="AW848" i="32"/>
  <c r="AV848" i="32"/>
  <c r="AU848" i="32"/>
  <c r="AT848" i="32"/>
  <c r="AW847" i="32"/>
  <c r="AV847" i="32"/>
  <c r="AU847" i="32"/>
  <c r="AT847" i="32"/>
  <c r="AW863" i="32"/>
  <c r="AV863" i="32"/>
  <c r="AU863" i="32"/>
  <c r="AT863" i="32"/>
  <c r="AW862" i="32"/>
  <c r="AV862" i="32"/>
  <c r="AU862" i="32"/>
  <c r="AT862" i="32"/>
  <c r="AW864" i="32"/>
  <c r="AV864" i="32"/>
  <c r="AU864" i="32"/>
  <c r="AT864" i="32"/>
  <c r="AW868" i="32"/>
  <c r="AV868" i="32"/>
  <c r="AU868" i="32"/>
  <c r="AT868" i="32"/>
  <c r="AW867" i="32"/>
  <c r="AV867" i="32"/>
  <c r="AU867" i="32"/>
  <c r="AT867" i="32"/>
  <c r="AW866" i="32"/>
  <c r="AV866" i="32"/>
  <c r="AU866" i="32"/>
  <c r="AT866" i="32"/>
  <c r="AW865" i="32"/>
  <c r="AV865" i="32"/>
  <c r="AU865" i="32"/>
  <c r="AT865" i="32"/>
  <c r="AW875" i="32"/>
  <c r="AV875" i="32"/>
  <c r="AU875" i="32"/>
  <c r="AT875" i="32"/>
  <c r="AW874" i="32"/>
  <c r="AV874" i="32"/>
  <c r="AU874" i="32"/>
  <c r="AT874" i="32"/>
  <c r="AW873" i="32"/>
  <c r="AV873" i="32"/>
  <c r="AU873" i="32"/>
  <c r="AT873" i="32"/>
  <c r="AW872" i="32"/>
  <c r="AV872" i="32"/>
  <c r="AU872" i="32"/>
  <c r="AT872" i="32"/>
  <c r="AW871" i="32"/>
  <c r="AV871" i="32"/>
  <c r="AU871" i="32"/>
  <c r="AT871" i="32"/>
  <c r="AW870" i="32"/>
  <c r="AV870" i="32"/>
  <c r="AU870" i="32"/>
  <c r="AT870" i="32"/>
  <c r="AW869" i="32"/>
  <c r="AV869" i="32"/>
  <c r="AU869" i="32"/>
  <c r="AT869" i="32"/>
  <c r="AW878" i="32"/>
  <c r="AV878" i="32"/>
  <c r="AU878" i="32"/>
  <c r="AT878" i="32"/>
  <c r="AW877" i="32"/>
  <c r="AV877" i="32"/>
  <c r="AU877" i="32"/>
  <c r="AT877" i="32"/>
  <c r="AW876" i="32"/>
  <c r="AV876" i="32"/>
  <c r="AU876" i="32"/>
  <c r="AT876" i="32"/>
  <c r="AW879" i="32"/>
  <c r="AV879" i="32"/>
  <c r="AU879" i="32"/>
  <c r="AT879" i="32"/>
  <c r="AW902" i="32"/>
  <c r="AV902" i="32"/>
  <c r="AU902" i="32"/>
  <c r="AT902" i="32"/>
  <c r="AW901" i="32"/>
  <c r="AV901" i="32"/>
  <c r="AU901" i="32"/>
  <c r="AT901" i="32"/>
  <c r="AW900" i="32"/>
  <c r="AV900" i="32"/>
  <c r="AU900" i="32"/>
  <c r="AT900" i="32"/>
  <c r="AW899" i="32"/>
  <c r="AV899" i="32"/>
  <c r="AU899" i="32"/>
  <c r="AT899" i="32"/>
  <c r="AW898" i="32"/>
  <c r="AV898" i="32"/>
  <c r="AU898" i="32"/>
  <c r="AT898" i="32"/>
  <c r="AW897" i="32"/>
  <c r="AV897" i="32"/>
  <c r="AU897" i="32"/>
  <c r="AT897" i="32"/>
  <c r="AW896" i="32"/>
  <c r="AV896" i="32"/>
  <c r="AU896" i="32"/>
  <c r="AT896" i="32"/>
  <c r="AW895" i="32"/>
  <c r="AV895" i="32"/>
  <c r="AU895" i="32"/>
  <c r="AT895" i="32"/>
  <c r="AW894" i="32"/>
  <c r="AV894" i="32"/>
  <c r="AU894" i="32"/>
  <c r="AT894" i="32"/>
  <c r="AW893" i="32"/>
  <c r="AV893" i="32"/>
  <c r="AU893" i="32"/>
  <c r="AT893" i="32"/>
  <c r="AW892" i="32"/>
  <c r="AV892" i="32"/>
  <c r="AU892" i="32"/>
  <c r="AT892" i="32"/>
  <c r="AW891" i="32"/>
  <c r="AV891" i="32"/>
  <c r="AU891" i="32"/>
  <c r="AT891" i="32"/>
  <c r="AW890" i="32"/>
  <c r="AV890" i="32"/>
  <c r="AU890" i="32"/>
  <c r="AT890" i="32"/>
  <c r="AW889" i="32"/>
  <c r="AV889" i="32"/>
  <c r="AU889" i="32"/>
  <c r="AT889" i="32"/>
  <c r="AW888" i="32"/>
  <c r="AV888" i="32"/>
  <c r="AU888" i="32"/>
  <c r="AT888" i="32"/>
  <c r="AW887" i="32"/>
  <c r="AV887" i="32"/>
  <c r="AU887" i="32"/>
  <c r="AT887" i="32"/>
  <c r="AW886" i="32"/>
  <c r="AV886" i="32"/>
  <c r="AU886" i="32"/>
  <c r="AT886" i="32"/>
  <c r="AW885" i="32"/>
  <c r="AV885" i="32"/>
  <c r="AU885" i="32"/>
  <c r="AT885" i="32"/>
  <c r="AW884" i="32"/>
  <c r="AV884" i="32"/>
  <c r="AU884" i="32"/>
  <c r="AT884" i="32"/>
  <c r="AW883" i="32"/>
  <c r="AV883" i="32"/>
  <c r="AU883" i="32"/>
  <c r="AT883" i="32"/>
  <c r="AW882" i="32"/>
  <c r="AV882" i="32"/>
  <c r="AU882" i="32"/>
  <c r="AT882" i="32"/>
  <c r="AW881" i="32"/>
  <c r="AV881" i="32"/>
  <c r="AU881" i="32"/>
  <c r="AT881" i="32"/>
  <c r="AW880" i="32"/>
  <c r="AV880" i="32"/>
  <c r="AU880" i="32"/>
  <c r="AT880" i="32"/>
  <c r="AW3402" i="32"/>
  <c r="AV3402" i="32"/>
  <c r="AU3402" i="32"/>
  <c r="AT3402" i="32"/>
  <c r="AW932" i="32"/>
  <c r="AV932" i="32"/>
  <c r="AU932" i="32"/>
  <c r="AT932" i="32"/>
  <c r="AW931" i="32"/>
  <c r="AV931" i="32"/>
  <c r="AU931" i="32"/>
  <c r="AT931" i="32"/>
  <c r="AW930" i="32"/>
  <c r="AV930" i="32"/>
  <c r="AU930" i="32"/>
  <c r="AT930" i="32"/>
  <c r="AW929" i="32"/>
  <c r="AV929" i="32"/>
  <c r="AU929" i="32"/>
  <c r="AT929" i="32"/>
  <c r="AW928" i="32"/>
  <c r="AV928" i="32"/>
  <c r="AU928" i="32"/>
  <c r="AT928" i="32"/>
  <c r="AW927" i="32"/>
  <c r="AV927" i="32"/>
  <c r="AU927" i="32"/>
  <c r="AT927" i="32"/>
  <c r="AW926" i="32"/>
  <c r="AV926" i="32"/>
  <c r="AU926" i="32"/>
  <c r="AT926" i="32"/>
  <c r="AW925" i="32"/>
  <c r="AV925" i="32"/>
  <c r="AU925" i="32"/>
  <c r="AT925" i="32"/>
  <c r="AW924" i="32"/>
  <c r="AV924" i="32"/>
  <c r="AU924" i="32"/>
  <c r="AT924" i="32"/>
  <c r="AW923" i="32"/>
  <c r="AV923" i="32"/>
  <c r="AU923" i="32"/>
  <c r="AT923" i="32"/>
  <c r="AW922" i="32"/>
  <c r="AV922" i="32"/>
  <c r="AU922" i="32"/>
  <c r="AT922" i="32"/>
  <c r="AW921" i="32"/>
  <c r="AV921" i="32"/>
  <c r="AU921" i="32"/>
  <c r="AT921" i="32"/>
  <c r="AW920" i="32"/>
  <c r="AV920" i="32"/>
  <c r="AU920" i="32"/>
  <c r="AT920" i="32"/>
  <c r="AW919" i="32"/>
  <c r="AV919" i="32"/>
  <c r="AU919" i="32"/>
  <c r="AT919" i="32"/>
  <c r="AW918" i="32"/>
  <c r="AV918" i="32"/>
  <c r="AU918" i="32"/>
  <c r="AT918" i="32"/>
  <c r="AW917" i="32"/>
  <c r="AV917" i="32"/>
  <c r="AU917" i="32"/>
  <c r="AT917" i="32"/>
  <c r="AW916" i="32"/>
  <c r="AV916" i="32"/>
  <c r="AU916" i="32"/>
  <c r="AT916" i="32"/>
  <c r="AW915" i="32"/>
  <c r="AV915" i="32"/>
  <c r="AU915" i="32"/>
  <c r="AT915" i="32"/>
  <c r="AW914" i="32"/>
  <c r="AV914" i="32"/>
  <c r="AU914" i="32"/>
  <c r="AT914" i="32"/>
  <c r="AW913" i="32"/>
  <c r="AV913" i="32"/>
  <c r="AU913" i="32"/>
  <c r="AT913" i="32"/>
  <c r="AW912" i="32"/>
  <c r="AV912" i="32"/>
  <c r="AU912" i="32"/>
  <c r="AT912" i="32"/>
  <c r="AW911" i="32"/>
  <c r="AV911" i="32"/>
  <c r="AU911" i="32"/>
  <c r="AT911" i="32"/>
  <c r="AW910" i="32"/>
  <c r="AV910" i="32"/>
  <c r="AU910" i="32"/>
  <c r="AT910" i="32"/>
  <c r="AW909" i="32"/>
  <c r="AV909" i="32"/>
  <c r="AU909" i="32"/>
  <c r="AT909" i="32"/>
  <c r="AW908" i="32"/>
  <c r="AV908" i="32"/>
  <c r="AU908" i="32"/>
  <c r="AT908" i="32"/>
  <c r="AW907" i="32"/>
  <c r="AV907" i="32"/>
  <c r="AU907" i="32"/>
  <c r="AT907" i="32"/>
  <c r="AW906" i="32"/>
  <c r="AV906" i="32"/>
  <c r="AU906" i="32"/>
  <c r="AT906" i="32"/>
  <c r="AW905" i="32"/>
  <c r="AV905" i="32"/>
  <c r="AU905" i="32"/>
  <c r="AT905" i="32"/>
  <c r="AW904" i="32"/>
  <c r="AV904" i="32"/>
  <c r="AU904" i="32"/>
  <c r="AT904" i="32"/>
  <c r="AW903" i="32"/>
  <c r="AV903" i="32"/>
  <c r="AU903" i="32"/>
  <c r="AT903" i="32"/>
  <c r="AW978" i="32"/>
  <c r="AV978" i="32"/>
  <c r="AU978" i="32"/>
  <c r="AT978" i="32"/>
  <c r="AW977" i="32"/>
  <c r="AV977" i="32"/>
  <c r="AU977" i="32"/>
  <c r="AT977" i="32"/>
  <c r="AW976" i="32"/>
  <c r="AV976" i="32"/>
  <c r="AU976" i="32"/>
  <c r="AT976" i="32"/>
  <c r="AW975" i="32"/>
  <c r="AV975" i="32"/>
  <c r="AU975" i="32"/>
  <c r="AT975" i="32"/>
  <c r="AW974" i="32"/>
  <c r="AV974" i="32"/>
  <c r="AU974" i="32"/>
  <c r="AT974" i="32"/>
  <c r="AW973" i="32"/>
  <c r="AV973" i="32"/>
  <c r="AU973" i="32"/>
  <c r="AT973" i="32"/>
  <c r="AW972" i="32"/>
  <c r="AV972" i="32"/>
  <c r="AU972" i="32"/>
  <c r="AT972" i="32"/>
  <c r="AW971" i="32"/>
  <c r="AV971" i="32"/>
  <c r="AU971" i="32"/>
  <c r="AT971" i="32"/>
  <c r="AW970" i="32"/>
  <c r="AV970" i="32"/>
  <c r="AU970" i="32"/>
  <c r="AT970" i="32"/>
  <c r="AW969" i="32"/>
  <c r="AV969" i="32"/>
  <c r="AU969" i="32"/>
  <c r="AT969" i="32"/>
  <c r="AW968" i="32"/>
  <c r="AV968" i="32"/>
  <c r="AU968" i="32"/>
  <c r="AT968" i="32"/>
  <c r="AW967" i="32"/>
  <c r="AV967" i="32"/>
  <c r="AU967" i="32"/>
  <c r="AT967" i="32"/>
  <c r="AW966" i="32"/>
  <c r="AV966" i="32"/>
  <c r="AU966" i="32"/>
  <c r="AT966" i="32"/>
  <c r="AW965" i="32"/>
  <c r="AV965" i="32"/>
  <c r="AU965" i="32"/>
  <c r="AT965" i="32"/>
  <c r="AW964" i="32"/>
  <c r="AV964" i="32"/>
  <c r="AU964" i="32"/>
  <c r="AT964" i="32"/>
  <c r="AW963" i="32"/>
  <c r="AV963" i="32"/>
  <c r="AU963" i="32"/>
  <c r="AT963" i="32"/>
  <c r="AW962" i="32"/>
  <c r="AV962" i="32"/>
  <c r="AU962" i="32"/>
  <c r="AT962" i="32"/>
  <c r="AW961" i="32"/>
  <c r="AV961" i="32"/>
  <c r="AU961" i="32"/>
  <c r="AT961" i="32"/>
  <c r="AW960" i="32"/>
  <c r="AV960" i="32"/>
  <c r="AU960" i="32"/>
  <c r="AT960" i="32"/>
  <c r="AW959" i="32"/>
  <c r="AV959" i="32"/>
  <c r="AU959" i="32"/>
  <c r="AT959" i="32"/>
  <c r="AW958" i="32"/>
  <c r="AV958" i="32"/>
  <c r="AU958" i="32"/>
  <c r="AT958" i="32"/>
  <c r="AW957" i="32"/>
  <c r="AV957" i="32"/>
  <c r="AU957" i="32"/>
  <c r="AT957" i="32"/>
  <c r="AW956" i="32"/>
  <c r="AV956" i="32"/>
  <c r="AU956" i="32"/>
  <c r="AT956" i="32"/>
  <c r="AW955" i="32"/>
  <c r="AV955" i="32"/>
  <c r="AU955" i="32"/>
  <c r="AT955" i="32"/>
  <c r="AW954" i="32"/>
  <c r="AV954" i="32"/>
  <c r="AU954" i="32"/>
  <c r="AT954" i="32"/>
  <c r="AW953" i="32"/>
  <c r="AV953" i="32"/>
  <c r="AU953" i="32"/>
  <c r="AT953" i="32"/>
  <c r="AW952" i="32"/>
  <c r="AV952" i="32"/>
  <c r="AU952" i="32"/>
  <c r="AT952" i="32"/>
  <c r="AW951" i="32"/>
  <c r="AV951" i="32"/>
  <c r="AU951" i="32"/>
  <c r="AT951" i="32"/>
  <c r="AW950" i="32"/>
  <c r="AV950" i="32"/>
  <c r="AU950" i="32"/>
  <c r="AT950" i="32"/>
  <c r="AW949" i="32"/>
  <c r="AV949" i="32"/>
  <c r="AU949" i="32"/>
  <c r="AT949" i="32"/>
  <c r="AW948" i="32"/>
  <c r="AV948" i="32"/>
  <c r="AU948" i="32"/>
  <c r="AT948" i="32"/>
  <c r="AW947" i="32"/>
  <c r="AV947" i="32"/>
  <c r="AU947" i="32"/>
  <c r="AT947" i="32"/>
  <c r="AW946" i="32"/>
  <c r="AV946" i="32"/>
  <c r="AU946" i="32"/>
  <c r="AT946" i="32"/>
  <c r="AW945" i="32"/>
  <c r="AV945" i="32"/>
  <c r="AU945" i="32"/>
  <c r="AT945" i="32"/>
  <c r="AW944" i="32"/>
  <c r="AV944" i="32"/>
  <c r="AU944" i="32"/>
  <c r="AT944" i="32"/>
  <c r="AW943" i="32"/>
  <c r="AV943" i="32"/>
  <c r="AU943" i="32"/>
  <c r="AT943" i="32"/>
  <c r="AW942" i="32"/>
  <c r="AV942" i="32"/>
  <c r="AU942" i="32"/>
  <c r="AT942" i="32"/>
  <c r="AW941" i="32"/>
  <c r="AV941" i="32"/>
  <c r="AU941" i="32"/>
  <c r="AT941" i="32"/>
  <c r="AW940" i="32"/>
  <c r="AV940" i="32"/>
  <c r="AU940" i="32"/>
  <c r="AT940" i="32"/>
  <c r="AW939" i="32"/>
  <c r="AV939" i="32"/>
  <c r="AU939" i="32"/>
  <c r="AT939" i="32"/>
  <c r="AW938" i="32"/>
  <c r="AV938" i="32"/>
  <c r="AU938" i="32"/>
  <c r="AT938" i="32"/>
  <c r="AW937" i="32"/>
  <c r="AV937" i="32"/>
  <c r="AU937" i="32"/>
  <c r="AT937" i="32"/>
  <c r="AW936" i="32"/>
  <c r="AV936" i="32"/>
  <c r="AU936" i="32"/>
  <c r="AT936" i="32"/>
  <c r="AW935" i="32"/>
  <c r="AV935" i="32"/>
  <c r="AU935" i="32"/>
  <c r="AT935" i="32"/>
  <c r="AW934" i="32"/>
  <c r="AV934" i="32"/>
  <c r="AU934" i="32"/>
  <c r="AT934" i="32"/>
  <c r="AW933" i="32"/>
  <c r="AV933" i="32"/>
  <c r="AU933" i="32"/>
  <c r="AT933" i="32"/>
  <c r="AW2358" i="32"/>
  <c r="AV2358" i="32"/>
  <c r="AU2358" i="32"/>
  <c r="AT2358" i="32"/>
  <c r="AW1009" i="32"/>
  <c r="AV1009" i="32"/>
  <c r="AU1009" i="32"/>
  <c r="AT1009" i="32"/>
  <c r="AW1008" i="32"/>
  <c r="AV1008" i="32"/>
  <c r="AU1008" i="32"/>
  <c r="AT1008" i="32"/>
  <c r="AW1007" i="32"/>
  <c r="AV1007" i="32"/>
  <c r="AU1007" i="32"/>
  <c r="AT1007" i="32"/>
  <c r="AW1006" i="32"/>
  <c r="AV1006" i="32"/>
  <c r="AU1006" i="32"/>
  <c r="AT1006" i="32"/>
  <c r="AW1005" i="32"/>
  <c r="AV1005" i="32"/>
  <c r="AU1005" i="32"/>
  <c r="AT1005" i="32"/>
  <c r="AW1004" i="32"/>
  <c r="AV1004" i="32"/>
  <c r="AU1004" i="32"/>
  <c r="AT1004" i="32"/>
  <c r="AW1003" i="32"/>
  <c r="AV1003" i="32"/>
  <c r="AU1003" i="32"/>
  <c r="AT1003" i="32"/>
  <c r="AW1002" i="32"/>
  <c r="AV1002" i="32"/>
  <c r="AU1002" i="32"/>
  <c r="AT1002" i="32"/>
  <c r="AW1001" i="32"/>
  <c r="AV1001" i="32"/>
  <c r="AU1001" i="32"/>
  <c r="AT1001" i="32"/>
  <c r="AW1000" i="32"/>
  <c r="AV1000" i="32"/>
  <c r="AU1000" i="32"/>
  <c r="AT1000" i="32"/>
  <c r="AW999" i="32"/>
  <c r="AV999" i="32"/>
  <c r="AU999" i="32"/>
  <c r="AT999" i="32"/>
  <c r="AW998" i="32"/>
  <c r="AV998" i="32"/>
  <c r="AU998" i="32"/>
  <c r="AT998" i="32"/>
  <c r="AW997" i="32"/>
  <c r="AV997" i="32"/>
  <c r="AU997" i="32"/>
  <c r="AT997" i="32"/>
  <c r="AW996" i="32"/>
  <c r="AV996" i="32"/>
  <c r="AU996" i="32"/>
  <c r="AT996" i="32"/>
  <c r="AW995" i="32"/>
  <c r="AV995" i="32"/>
  <c r="AU995" i="32"/>
  <c r="AT995" i="32"/>
  <c r="AW994" i="32"/>
  <c r="AV994" i="32"/>
  <c r="AU994" i="32"/>
  <c r="AT994" i="32"/>
  <c r="AW993" i="32"/>
  <c r="AV993" i="32"/>
  <c r="AU993" i="32"/>
  <c r="AT993" i="32"/>
  <c r="AW992" i="32"/>
  <c r="AV992" i="32"/>
  <c r="AU992" i="32"/>
  <c r="AT992" i="32"/>
  <c r="AW991" i="32"/>
  <c r="AV991" i="32"/>
  <c r="AU991" i="32"/>
  <c r="AT991" i="32"/>
  <c r="AW990" i="32"/>
  <c r="AV990" i="32"/>
  <c r="AU990" i="32"/>
  <c r="AT990" i="32"/>
  <c r="AW989" i="32"/>
  <c r="AV989" i="32"/>
  <c r="AU989" i="32"/>
  <c r="AT989" i="32"/>
  <c r="AW988" i="32"/>
  <c r="AV988" i="32"/>
  <c r="AU988" i="32"/>
  <c r="AT988" i="32"/>
  <c r="AW987" i="32"/>
  <c r="AV987" i="32"/>
  <c r="AU987" i="32"/>
  <c r="AT987" i="32"/>
  <c r="AW986" i="32"/>
  <c r="AV986" i="32"/>
  <c r="AU986" i="32"/>
  <c r="AT986" i="32"/>
  <c r="AW985" i="32"/>
  <c r="AV985" i="32"/>
  <c r="AU985" i="32"/>
  <c r="AT985" i="32"/>
  <c r="AW984" i="32"/>
  <c r="AV984" i="32"/>
  <c r="AU984" i="32"/>
  <c r="AT984" i="32"/>
  <c r="AW983" i="32"/>
  <c r="AV983" i="32"/>
  <c r="AU983" i="32"/>
  <c r="AT983" i="32"/>
  <c r="AW982" i="32"/>
  <c r="AV982" i="32"/>
  <c r="AU982" i="32"/>
  <c r="AT982" i="32"/>
  <c r="AW981" i="32"/>
  <c r="AV981" i="32"/>
  <c r="AU981" i="32"/>
  <c r="AT981" i="32"/>
  <c r="AW980" i="32"/>
  <c r="AV980" i="32"/>
  <c r="AU980" i="32"/>
  <c r="AT980" i="32"/>
  <c r="AW979" i="32"/>
  <c r="AV979" i="32"/>
  <c r="AU979" i="32"/>
  <c r="AT979" i="32"/>
  <c r="AW1080" i="32"/>
  <c r="AV1080" i="32"/>
  <c r="AU1080" i="32"/>
  <c r="AT1080" i="32"/>
  <c r="AW1079" i="32"/>
  <c r="AV1079" i="32"/>
  <c r="AU1079" i="32"/>
  <c r="AT1079" i="32"/>
  <c r="AW1078" i="32"/>
  <c r="AV1078" i="32"/>
  <c r="AU1078" i="32"/>
  <c r="AT1078" i="32"/>
  <c r="AW1077" i="32"/>
  <c r="AV1077" i="32"/>
  <c r="AU1077" i="32"/>
  <c r="AT1077" i="32"/>
  <c r="AW1076" i="32"/>
  <c r="AV1076" i="32"/>
  <c r="AU1076" i="32"/>
  <c r="AT1076" i="32"/>
  <c r="AW1075" i="32"/>
  <c r="AV1075" i="32"/>
  <c r="AU1075" i="32"/>
  <c r="AT1075" i="32"/>
  <c r="AW1074" i="32"/>
  <c r="AV1074" i="32"/>
  <c r="AU1074" i="32"/>
  <c r="AT1074" i="32"/>
  <c r="AW1073" i="32"/>
  <c r="AV1073" i="32"/>
  <c r="AU1073" i="32"/>
  <c r="AT1073" i="32"/>
  <c r="AW1072" i="32"/>
  <c r="AV1072" i="32"/>
  <c r="AU1072" i="32"/>
  <c r="AT1072" i="32"/>
  <c r="AW1071" i="32"/>
  <c r="AV1071" i="32"/>
  <c r="AU1071" i="32"/>
  <c r="AT1071" i="32"/>
  <c r="AW1070" i="32"/>
  <c r="AV1070" i="32"/>
  <c r="AU1070" i="32"/>
  <c r="AT1070" i="32"/>
  <c r="AW1069" i="32"/>
  <c r="AV1069" i="32"/>
  <c r="AU1069" i="32"/>
  <c r="AT1069" i="32"/>
  <c r="AW1068" i="32"/>
  <c r="AV1068" i="32"/>
  <c r="AU1068" i="32"/>
  <c r="AT1068" i="32"/>
  <c r="AW1067" i="32"/>
  <c r="AV1067" i="32"/>
  <c r="AU1067" i="32"/>
  <c r="AT1067" i="32"/>
  <c r="AW1066" i="32"/>
  <c r="AV1066" i="32"/>
  <c r="AU1066" i="32"/>
  <c r="AT1066" i="32"/>
  <c r="AW1065" i="32"/>
  <c r="AV1065" i="32"/>
  <c r="AU1065" i="32"/>
  <c r="AT1065" i="32"/>
  <c r="AW1064" i="32"/>
  <c r="AV1064" i="32"/>
  <c r="AU1064" i="32"/>
  <c r="AT1064" i="32"/>
  <c r="AW1063" i="32"/>
  <c r="AV1063" i="32"/>
  <c r="AU1063" i="32"/>
  <c r="AT1063" i="32"/>
  <c r="AW1062" i="32"/>
  <c r="AV1062" i="32"/>
  <c r="AU1062" i="32"/>
  <c r="AT1062" i="32"/>
  <c r="AW1061" i="32"/>
  <c r="AV1061" i="32"/>
  <c r="AU1061" i="32"/>
  <c r="AT1061" i="32"/>
  <c r="AW1060" i="32"/>
  <c r="AV1060" i="32"/>
  <c r="AU1060" i="32"/>
  <c r="AT1060" i="32"/>
  <c r="AW1059" i="32"/>
  <c r="AV1059" i="32"/>
  <c r="AU1059" i="32"/>
  <c r="AT1059" i="32"/>
  <c r="AW1058" i="32"/>
  <c r="AV1058" i="32"/>
  <c r="AU1058" i="32"/>
  <c r="AT1058" i="32"/>
  <c r="AW1057" i="32"/>
  <c r="AV1057" i="32"/>
  <c r="AU1057" i="32"/>
  <c r="AT1057" i="32"/>
  <c r="AW1056" i="32"/>
  <c r="AV1056" i="32"/>
  <c r="AU1056" i="32"/>
  <c r="AT1056" i="32"/>
  <c r="AW1055" i="32"/>
  <c r="AV1055" i="32"/>
  <c r="AU1055" i="32"/>
  <c r="AT1055" i="32"/>
  <c r="AW1054" i="32"/>
  <c r="AV1054" i="32"/>
  <c r="AU1054" i="32"/>
  <c r="AT1054" i="32"/>
  <c r="AW1053" i="32"/>
  <c r="AV1053" i="32"/>
  <c r="AU1053" i="32"/>
  <c r="AT1053" i="32"/>
  <c r="AW1052" i="32"/>
  <c r="AV1052" i="32"/>
  <c r="AU1052" i="32"/>
  <c r="AT1052" i="32"/>
  <c r="AW1051" i="32"/>
  <c r="AV1051" i="32"/>
  <c r="AU1051" i="32"/>
  <c r="AT1051" i="32"/>
  <c r="AW1050" i="32"/>
  <c r="AV1050" i="32"/>
  <c r="AU1050" i="32"/>
  <c r="AT1050" i="32"/>
  <c r="AW1049" i="32"/>
  <c r="AV1049" i="32"/>
  <c r="AU1049" i="32"/>
  <c r="AT1049" i="32"/>
  <c r="AW1048" i="32"/>
  <c r="AV1048" i="32"/>
  <c r="AU1048" i="32"/>
  <c r="AT1048" i="32"/>
  <c r="AW1047" i="32"/>
  <c r="AV1047" i="32"/>
  <c r="AU1047" i="32"/>
  <c r="AT1047" i="32"/>
  <c r="AW1046" i="32"/>
  <c r="AV1046" i="32"/>
  <c r="AU1046" i="32"/>
  <c r="AT1046" i="32"/>
  <c r="AW1045" i="32"/>
  <c r="AV1045" i="32"/>
  <c r="AU1045" i="32"/>
  <c r="AT1045" i="32"/>
  <c r="AW1044" i="32"/>
  <c r="AV1044" i="32"/>
  <c r="AU1044" i="32"/>
  <c r="AT1044" i="32"/>
  <c r="AW1043" i="32"/>
  <c r="AV1043" i="32"/>
  <c r="AU1043" i="32"/>
  <c r="AT1043" i="32"/>
  <c r="AW1042" i="32"/>
  <c r="AV1042" i="32"/>
  <c r="AU1042" i="32"/>
  <c r="AT1042" i="32"/>
  <c r="AW1041" i="32"/>
  <c r="AV1041" i="32"/>
  <c r="AU1041" i="32"/>
  <c r="AT1041" i="32"/>
  <c r="AW1040" i="32"/>
  <c r="AV1040" i="32"/>
  <c r="AU1040" i="32"/>
  <c r="AT1040" i="32"/>
  <c r="AW1039" i="32"/>
  <c r="AV1039" i="32"/>
  <c r="AU1039" i="32"/>
  <c r="AT1039" i="32"/>
  <c r="AW1038" i="32"/>
  <c r="AV1038" i="32"/>
  <c r="AU1038" i="32"/>
  <c r="AT1038" i="32"/>
  <c r="AW1037" i="32"/>
  <c r="AV1037" i="32"/>
  <c r="AU1037" i="32"/>
  <c r="AT1037" i="32"/>
  <c r="AW1036" i="32"/>
  <c r="AV1036" i="32"/>
  <c r="AU1036" i="32"/>
  <c r="AT1036" i="32"/>
  <c r="AW1035" i="32"/>
  <c r="AV1035" i="32"/>
  <c r="AU1035" i="32"/>
  <c r="AT1035" i="32"/>
  <c r="AW1034" i="32"/>
  <c r="AV1034" i="32"/>
  <c r="AU1034" i="32"/>
  <c r="AT1034" i="32"/>
  <c r="AW1033" i="32"/>
  <c r="AV1033" i="32"/>
  <c r="AU1033" i="32"/>
  <c r="AT1033" i="32"/>
  <c r="AW1032" i="32"/>
  <c r="AV1032" i="32"/>
  <c r="AU1032" i="32"/>
  <c r="AT1032" i="32"/>
  <c r="AW1031" i="32"/>
  <c r="AV1031" i="32"/>
  <c r="AU1031" i="32"/>
  <c r="AT1031" i="32"/>
  <c r="AW1030" i="32"/>
  <c r="AV1030" i="32"/>
  <c r="AU1030" i="32"/>
  <c r="AT1030" i="32"/>
  <c r="AW1029" i="32"/>
  <c r="AV1029" i="32"/>
  <c r="AU1029" i="32"/>
  <c r="AT1029" i="32"/>
  <c r="AW1028" i="32"/>
  <c r="AV1028" i="32"/>
  <c r="AU1028" i="32"/>
  <c r="AT1028" i="32"/>
  <c r="AW1027" i="32"/>
  <c r="AV1027" i="32"/>
  <c r="AU1027" i="32"/>
  <c r="AT1027" i="32"/>
  <c r="AW1026" i="32"/>
  <c r="AV1026" i="32"/>
  <c r="AU1026" i="32"/>
  <c r="AT1026" i="32"/>
  <c r="AW1025" i="32"/>
  <c r="AV1025" i="32"/>
  <c r="AU1025" i="32"/>
  <c r="AT1025" i="32"/>
  <c r="AW1024" i="32"/>
  <c r="AV1024" i="32"/>
  <c r="AU1024" i="32"/>
  <c r="AT1024" i="32"/>
  <c r="AW1023" i="32"/>
  <c r="AV1023" i="32"/>
  <c r="AU1023" i="32"/>
  <c r="AT1023" i="32"/>
  <c r="AW1022" i="32"/>
  <c r="AV1022" i="32"/>
  <c r="AU1022" i="32"/>
  <c r="AT1022" i="32"/>
  <c r="AW1021" i="32"/>
  <c r="AV1021" i="32"/>
  <c r="AU1021" i="32"/>
  <c r="AT1021" i="32"/>
  <c r="AW1020" i="32"/>
  <c r="AV1020" i="32"/>
  <c r="AU1020" i="32"/>
  <c r="AT1020" i="32"/>
  <c r="AW1019" i="32"/>
  <c r="AV1019" i="32"/>
  <c r="AU1019" i="32"/>
  <c r="AT1019" i="32"/>
  <c r="AW1018" i="32"/>
  <c r="AV1018" i="32"/>
  <c r="AU1018" i="32"/>
  <c r="AT1018" i="32"/>
  <c r="AW1017" i="32"/>
  <c r="AV1017" i="32"/>
  <c r="AU1017" i="32"/>
  <c r="AT1017" i="32"/>
  <c r="AW1016" i="32"/>
  <c r="AV1016" i="32"/>
  <c r="AU1016" i="32"/>
  <c r="AT1016" i="32"/>
  <c r="AW1015" i="32"/>
  <c r="AV1015" i="32"/>
  <c r="AU1015" i="32"/>
  <c r="AT1015" i="32"/>
  <c r="AW1014" i="32"/>
  <c r="AV1014" i="32"/>
  <c r="AU1014" i="32"/>
  <c r="AT1014" i="32"/>
  <c r="AW1013" i="32"/>
  <c r="AV1013" i="32"/>
  <c r="AU1013" i="32"/>
  <c r="AT1013" i="32"/>
  <c r="AW1012" i="32"/>
  <c r="AV1012" i="32"/>
  <c r="AU1012" i="32"/>
  <c r="AT1012" i="32"/>
  <c r="AW1011" i="32"/>
  <c r="AV1011" i="32"/>
  <c r="AU1011" i="32"/>
  <c r="AT1011" i="32"/>
  <c r="AW1010" i="32"/>
  <c r="AV1010" i="32"/>
  <c r="AU1010" i="32"/>
  <c r="AT1010" i="32"/>
  <c r="AW1094" i="32"/>
  <c r="AV1094" i="32"/>
  <c r="AU1094" i="32"/>
  <c r="AT1094" i="32"/>
  <c r="AW1093" i="32"/>
  <c r="AV1093" i="32"/>
  <c r="AU1093" i="32"/>
  <c r="AT1093" i="32"/>
  <c r="AW1092" i="32"/>
  <c r="AV1092" i="32"/>
  <c r="AU1092" i="32"/>
  <c r="AT1092" i="32"/>
  <c r="AW1091" i="32"/>
  <c r="AV1091" i="32"/>
  <c r="AU1091" i="32"/>
  <c r="AT1091" i="32"/>
  <c r="AW1090" i="32"/>
  <c r="AV1090" i="32"/>
  <c r="AU1090" i="32"/>
  <c r="AT1090" i="32"/>
  <c r="AW1089" i="32"/>
  <c r="AV1089" i="32"/>
  <c r="AU1089" i="32"/>
  <c r="AT1089" i="32"/>
  <c r="AW1088" i="32"/>
  <c r="AV1088" i="32"/>
  <c r="AU1088" i="32"/>
  <c r="AT1088" i="32"/>
  <c r="AW1087" i="32"/>
  <c r="AV1087" i="32"/>
  <c r="AU1087" i="32"/>
  <c r="AT1087" i="32"/>
  <c r="AW1086" i="32"/>
  <c r="AV1086" i="32"/>
  <c r="AU1086" i="32"/>
  <c r="AT1086" i="32"/>
  <c r="AW1085" i="32"/>
  <c r="AV1085" i="32"/>
  <c r="AU1085" i="32"/>
  <c r="AT1085" i="32"/>
  <c r="AW1084" i="32"/>
  <c r="AV1084" i="32"/>
  <c r="AU1084" i="32"/>
  <c r="AT1084" i="32"/>
  <c r="AW1083" i="32"/>
  <c r="AV1083" i="32"/>
  <c r="AU1083" i="32"/>
  <c r="AT1083" i="32"/>
  <c r="AW1082" i="32"/>
  <c r="AV1082" i="32"/>
  <c r="AU1082" i="32"/>
  <c r="AT1082" i="32"/>
  <c r="AW1081" i="32"/>
  <c r="AV1081" i="32"/>
  <c r="AU1081" i="32"/>
  <c r="AT1081" i="32"/>
  <c r="AW1104" i="32"/>
  <c r="AV1104" i="32"/>
  <c r="AU1104" i="32"/>
  <c r="AT1104" i="32"/>
  <c r="AW1103" i="32"/>
  <c r="AV1103" i="32"/>
  <c r="AU1103" i="32"/>
  <c r="AT1103" i="32"/>
  <c r="AW1102" i="32"/>
  <c r="AV1102" i="32"/>
  <c r="AU1102" i="32"/>
  <c r="AT1102" i="32"/>
  <c r="AW1101" i="32"/>
  <c r="AV1101" i="32"/>
  <c r="AU1101" i="32"/>
  <c r="AT1101" i="32"/>
  <c r="AW1100" i="32"/>
  <c r="AV1100" i="32"/>
  <c r="AU1100" i="32"/>
  <c r="AT1100" i="32"/>
  <c r="AW1099" i="32"/>
  <c r="AV1099" i="32"/>
  <c r="AU1099" i="32"/>
  <c r="AT1099" i="32"/>
  <c r="AW1098" i="32"/>
  <c r="AV1098" i="32"/>
  <c r="AU1098" i="32"/>
  <c r="AT1098" i="32"/>
  <c r="AW1097" i="32"/>
  <c r="AV1097" i="32"/>
  <c r="AU1097" i="32"/>
  <c r="AT1097" i="32"/>
  <c r="AW1096" i="32"/>
  <c r="AV1096" i="32"/>
  <c r="AU1096" i="32"/>
  <c r="AT1096" i="32"/>
  <c r="AW1095" i="32"/>
  <c r="AV1095" i="32"/>
  <c r="AU1095" i="32"/>
  <c r="AT1095" i="32"/>
  <c r="AW1106" i="32"/>
  <c r="AV1106" i="32"/>
  <c r="AU1106" i="32"/>
  <c r="AT1106" i="32"/>
  <c r="AW1105" i="32"/>
  <c r="AV1105" i="32"/>
  <c r="AU1105" i="32"/>
  <c r="AT1105" i="32"/>
  <c r="AW1130" i="32"/>
  <c r="AV1130" i="32"/>
  <c r="AU1130" i="32"/>
  <c r="AT1130" i="32"/>
  <c r="AW1129" i="32"/>
  <c r="AV1129" i="32"/>
  <c r="AU1129" i="32"/>
  <c r="AT1129" i="32"/>
  <c r="AW1128" i="32"/>
  <c r="AV1128" i="32"/>
  <c r="AU1128" i="32"/>
  <c r="AT1128" i="32"/>
  <c r="AW1127" i="32"/>
  <c r="AV1127" i="32"/>
  <c r="AU1127" i="32"/>
  <c r="AT1127" i="32"/>
  <c r="AW1126" i="32"/>
  <c r="AV1126" i="32"/>
  <c r="AU1126" i="32"/>
  <c r="AT1126" i="32"/>
  <c r="AW1125" i="32"/>
  <c r="AV1125" i="32"/>
  <c r="AU1125" i="32"/>
  <c r="AT1125" i="32"/>
  <c r="AW1124" i="32"/>
  <c r="AV1124" i="32"/>
  <c r="AU1124" i="32"/>
  <c r="AT1124" i="32"/>
  <c r="AW1123" i="32"/>
  <c r="AV1123" i="32"/>
  <c r="AU1123" i="32"/>
  <c r="AT1123" i="32"/>
  <c r="AW1122" i="32"/>
  <c r="AV1122" i="32"/>
  <c r="AU1122" i="32"/>
  <c r="AT1122" i="32"/>
  <c r="AW1121" i="32"/>
  <c r="AV1121" i="32"/>
  <c r="AU1121" i="32"/>
  <c r="AT1121" i="32"/>
  <c r="AW1120" i="32"/>
  <c r="AV1120" i="32"/>
  <c r="AU1120" i="32"/>
  <c r="AT1120" i="32"/>
  <c r="AW1119" i="32"/>
  <c r="AV1119" i="32"/>
  <c r="AU1119" i="32"/>
  <c r="AT1119" i="32"/>
  <c r="AW1118" i="32"/>
  <c r="AV1118" i="32"/>
  <c r="AU1118" i="32"/>
  <c r="AT1118" i="32"/>
  <c r="AW1117" i="32"/>
  <c r="AV1117" i="32"/>
  <c r="AU1117" i="32"/>
  <c r="AT1117" i="32"/>
  <c r="AW1116" i="32"/>
  <c r="AV1116" i="32"/>
  <c r="AU1116" i="32"/>
  <c r="AT1116" i="32"/>
  <c r="AW1115" i="32"/>
  <c r="AV1115" i="32"/>
  <c r="AU1115" i="32"/>
  <c r="AT1115" i="32"/>
  <c r="AW1114" i="32"/>
  <c r="AV1114" i="32"/>
  <c r="AU1114" i="32"/>
  <c r="AT1114" i="32"/>
  <c r="AW1113" i="32"/>
  <c r="AV1113" i="32"/>
  <c r="AU1113" i="32"/>
  <c r="AT1113" i="32"/>
  <c r="AW1112" i="32"/>
  <c r="AV1112" i="32"/>
  <c r="AU1112" i="32"/>
  <c r="AT1112" i="32"/>
  <c r="AW1111" i="32"/>
  <c r="AV1111" i="32"/>
  <c r="AU1111" i="32"/>
  <c r="AT1111" i="32"/>
  <c r="AW1110" i="32"/>
  <c r="AV1110" i="32"/>
  <c r="AU1110" i="32"/>
  <c r="AT1110" i="32"/>
  <c r="AW1109" i="32"/>
  <c r="AV1109" i="32"/>
  <c r="AU1109" i="32"/>
  <c r="AT1109" i="32"/>
  <c r="AW1108" i="32"/>
  <c r="AV1108" i="32"/>
  <c r="AU1108" i="32"/>
  <c r="AT1108" i="32"/>
  <c r="AW1107" i="32"/>
  <c r="AV1107" i="32"/>
  <c r="AU1107" i="32"/>
  <c r="AT1107" i="32"/>
  <c r="AW1149" i="32"/>
  <c r="AV1149" i="32"/>
  <c r="AU1149" i="32"/>
  <c r="AT1149" i="32"/>
  <c r="AW1148" i="32"/>
  <c r="AV1148" i="32"/>
  <c r="AU1148" i="32"/>
  <c r="AT1148" i="32"/>
  <c r="AW1147" i="32"/>
  <c r="AV1147" i="32"/>
  <c r="AU1147" i="32"/>
  <c r="AT1147" i="32"/>
  <c r="AW1146" i="32"/>
  <c r="AV1146" i="32"/>
  <c r="AU1146" i="32"/>
  <c r="AT1146" i="32"/>
  <c r="AW1145" i="32"/>
  <c r="AV1145" i="32"/>
  <c r="AU1145" i="32"/>
  <c r="AT1145" i="32"/>
  <c r="AW1144" i="32"/>
  <c r="AV1144" i="32"/>
  <c r="AU1144" i="32"/>
  <c r="AT1144" i="32"/>
  <c r="AW1143" i="32"/>
  <c r="AV1143" i="32"/>
  <c r="AU1143" i="32"/>
  <c r="AT1143" i="32"/>
  <c r="AW1142" i="32"/>
  <c r="AV1142" i="32"/>
  <c r="AU1142" i="32"/>
  <c r="AT1142" i="32"/>
  <c r="AW1141" i="32"/>
  <c r="AV1141" i="32"/>
  <c r="AU1141" i="32"/>
  <c r="AT1141" i="32"/>
  <c r="AW1140" i="32"/>
  <c r="AV1140" i="32"/>
  <c r="AU1140" i="32"/>
  <c r="AT1140" i="32"/>
  <c r="AW1139" i="32"/>
  <c r="AV1139" i="32"/>
  <c r="AU1139" i="32"/>
  <c r="AT1139" i="32"/>
  <c r="AW1138" i="32"/>
  <c r="AV1138" i="32"/>
  <c r="AU1138" i="32"/>
  <c r="AT1138" i="32"/>
  <c r="AW1137" i="32"/>
  <c r="AV1137" i="32"/>
  <c r="AU1137" i="32"/>
  <c r="AT1137" i="32"/>
  <c r="AW1136" i="32"/>
  <c r="AV1136" i="32"/>
  <c r="AU1136" i="32"/>
  <c r="AT1136" i="32"/>
  <c r="AW1135" i="32"/>
  <c r="AV1135" i="32"/>
  <c r="AU1135" i="32"/>
  <c r="AT1135" i="32"/>
  <c r="AW1134" i="32"/>
  <c r="AV1134" i="32"/>
  <c r="AU1134" i="32"/>
  <c r="AT1134" i="32"/>
  <c r="AW1133" i="32"/>
  <c r="AV1133" i="32"/>
  <c r="AU1133" i="32"/>
  <c r="AT1133" i="32"/>
  <c r="AW1132" i="32"/>
  <c r="AV1132" i="32"/>
  <c r="AU1132" i="32"/>
  <c r="AT1132" i="32"/>
  <c r="AW1131" i="32"/>
  <c r="AV1131" i="32"/>
  <c r="AU1131" i="32"/>
  <c r="AT1131" i="32"/>
  <c r="AW1157" i="32"/>
  <c r="AV1157" i="32"/>
  <c r="AU1157" i="32"/>
  <c r="AT1157" i="32"/>
  <c r="AW1156" i="32"/>
  <c r="AV1156" i="32"/>
  <c r="AU1156" i="32"/>
  <c r="AT1156" i="32"/>
  <c r="AW1155" i="32"/>
  <c r="AV1155" i="32"/>
  <c r="AU1155" i="32"/>
  <c r="AT1155" i="32"/>
  <c r="AW1154" i="32"/>
  <c r="AV1154" i="32"/>
  <c r="AU1154" i="32"/>
  <c r="AT1154" i="32"/>
  <c r="AW1153" i="32"/>
  <c r="AV1153" i="32"/>
  <c r="AU1153" i="32"/>
  <c r="AT1153" i="32"/>
  <c r="AW1152" i="32"/>
  <c r="AV1152" i="32"/>
  <c r="AU1152" i="32"/>
  <c r="AT1152" i="32"/>
  <c r="AW1151" i="32"/>
  <c r="AV1151" i="32"/>
  <c r="AU1151" i="32"/>
  <c r="AT1151" i="32"/>
  <c r="AW1150" i="32"/>
  <c r="AV1150" i="32"/>
  <c r="AU1150" i="32"/>
  <c r="AT1150" i="32"/>
  <c r="AW1191" i="32"/>
  <c r="AV1191" i="32"/>
  <c r="AU1191" i="32"/>
  <c r="AT1191" i="32"/>
  <c r="AW1190" i="32"/>
  <c r="AV1190" i="32"/>
  <c r="AU1190" i="32"/>
  <c r="AT1190" i="32"/>
  <c r="AW1189" i="32"/>
  <c r="AV1189" i="32"/>
  <c r="AU1189" i="32"/>
  <c r="AT1189" i="32"/>
  <c r="AW1188" i="32"/>
  <c r="AV1188" i="32"/>
  <c r="AU1188" i="32"/>
  <c r="AT1188" i="32"/>
  <c r="AW1187" i="32"/>
  <c r="AV1187" i="32"/>
  <c r="AU1187" i="32"/>
  <c r="AT1187" i="32"/>
  <c r="AW1186" i="32"/>
  <c r="AV1186" i="32"/>
  <c r="AU1186" i="32"/>
  <c r="AT1186" i="32"/>
  <c r="AW1185" i="32"/>
  <c r="AV1185" i="32"/>
  <c r="AU1185" i="32"/>
  <c r="AT1185" i="32"/>
  <c r="AW1184" i="32"/>
  <c r="AV1184" i="32"/>
  <c r="AU1184" i="32"/>
  <c r="AT1184" i="32"/>
  <c r="AW1183" i="32"/>
  <c r="AV1183" i="32"/>
  <c r="AU1183" i="32"/>
  <c r="AT1183" i="32"/>
  <c r="AW1182" i="32"/>
  <c r="AV1182" i="32"/>
  <c r="AU1182" i="32"/>
  <c r="AT1182" i="32"/>
  <c r="AW1181" i="32"/>
  <c r="AV1181" i="32"/>
  <c r="AU1181" i="32"/>
  <c r="AT1181" i="32"/>
  <c r="AW1180" i="32"/>
  <c r="AV1180" i="32"/>
  <c r="AU1180" i="32"/>
  <c r="AT1180" i="32"/>
  <c r="AW1179" i="32"/>
  <c r="AV1179" i="32"/>
  <c r="AU1179" i="32"/>
  <c r="AT1179" i="32"/>
  <c r="AW1178" i="32"/>
  <c r="AV1178" i="32"/>
  <c r="AU1178" i="32"/>
  <c r="AT1178" i="32"/>
  <c r="AW1177" i="32"/>
  <c r="AV1177" i="32"/>
  <c r="AU1177" i="32"/>
  <c r="AT1177" i="32"/>
  <c r="AW1176" i="32"/>
  <c r="AV1176" i="32"/>
  <c r="AU1176" i="32"/>
  <c r="AT1176" i="32"/>
  <c r="AW1175" i="32"/>
  <c r="AV1175" i="32"/>
  <c r="AU1175" i="32"/>
  <c r="AT1175" i="32"/>
  <c r="AW1174" i="32"/>
  <c r="AV1174" i="32"/>
  <c r="AU1174" i="32"/>
  <c r="AT1174" i="32"/>
  <c r="AW1173" i="32"/>
  <c r="AV1173" i="32"/>
  <c r="AU1173" i="32"/>
  <c r="AT1173" i="32"/>
  <c r="AW1172" i="32"/>
  <c r="AV1172" i="32"/>
  <c r="AU1172" i="32"/>
  <c r="AT1172" i="32"/>
  <c r="AW1171" i="32"/>
  <c r="AV1171" i="32"/>
  <c r="AU1171" i="32"/>
  <c r="AT1171" i="32"/>
  <c r="AW1170" i="32"/>
  <c r="AV1170" i="32"/>
  <c r="AU1170" i="32"/>
  <c r="AT1170" i="32"/>
  <c r="AW1169" i="32"/>
  <c r="AV1169" i="32"/>
  <c r="AU1169" i="32"/>
  <c r="AT1169" i="32"/>
  <c r="AW1168" i="32"/>
  <c r="AV1168" i="32"/>
  <c r="AU1168" i="32"/>
  <c r="AT1168" i="32"/>
  <c r="AW1167" i="32"/>
  <c r="AV1167" i="32"/>
  <c r="AU1167" i="32"/>
  <c r="AT1167" i="32"/>
  <c r="AW1166" i="32"/>
  <c r="AV1166" i="32"/>
  <c r="AU1166" i="32"/>
  <c r="AT1166" i="32"/>
  <c r="AW1165" i="32"/>
  <c r="AV1165" i="32"/>
  <c r="AU1165" i="32"/>
  <c r="AT1165" i="32"/>
  <c r="AW1164" i="32"/>
  <c r="AV1164" i="32"/>
  <c r="AU1164" i="32"/>
  <c r="AT1164" i="32"/>
  <c r="AW1163" i="32"/>
  <c r="AV1163" i="32"/>
  <c r="AU1163" i="32"/>
  <c r="AT1163" i="32"/>
  <c r="AW1162" i="32"/>
  <c r="AV1162" i="32"/>
  <c r="AU1162" i="32"/>
  <c r="AT1162" i="32"/>
  <c r="AW1161" i="32"/>
  <c r="AV1161" i="32"/>
  <c r="AU1161" i="32"/>
  <c r="AT1161" i="32"/>
  <c r="AW1160" i="32"/>
  <c r="AV1160" i="32"/>
  <c r="AU1160" i="32"/>
  <c r="AT1160" i="32"/>
  <c r="AW1159" i="32"/>
  <c r="AV1159" i="32"/>
  <c r="AU1159" i="32"/>
  <c r="AT1159" i="32"/>
  <c r="AW1158" i="32"/>
  <c r="AV1158" i="32"/>
  <c r="AU1158" i="32"/>
  <c r="AT1158" i="32"/>
  <c r="AW1202" i="32"/>
  <c r="AV1202" i="32"/>
  <c r="AU1202" i="32"/>
  <c r="AT1202" i="32"/>
  <c r="AW1201" i="32"/>
  <c r="AV1201" i="32"/>
  <c r="AU1201" i="32"/>
  <c r="AT1201" i="32"/>
  <c r="AW1200" i="32"/>
  <c r="AV1200" i="32"/>
  <c r="AU1200" i="32"/>
  <c r="AT1200" i="32"/>
  <c r="AW1199" i="32"/>
  <c r="AV1199" i="32"/>
  <c r="AU1199" i="32"/>
  <c r="AT1199" i="32"/>
  <c r="AW1198" i="32"/>
  <c r="AV1198" i="32"/>
  <c r="AU1198" i="32"/>
  <c r="AT1198" i="32"/>
  <c r="AW1197" i="32"/>
  <c r="AV1197" i="32"/>
  <c r="AU1197" i="32"/>
  <c r="AT1197" i="32"/>
  <c r="AW1196" i="32"/>
  <c r="AV1196" i="32"/>
  <c r="AU1196" i="32"/>
  <c r="AT1196" i="32"/>
  <c r="AW1195" i="32"/>
  <c r="AV1195" i="32"/>
  <c r="AU1195" i="32"/>
  <c r="AT1195" i="32"/>
  <c r="AW1194" i="32"/>
  <c r="AV1194" i="32"/>
  <c r="AU1194" i="32"/>
  <c r="AT1194" i="32"/>
  <c r="AW1193" i="32"/>
  <c r="AV1193" i="32"/>
  <c r="AU1193" i="32"/>
  <c r="AT1193" i="32"/>
  <c r="AW1192" i="32"/>
  <c r="AV1192" i="32"/>
  <c r="AU1192" i="32"/>
  <c r="AT1192" i="32"/>
  <c r="AW1241" i="32"/>
  <c r="AV1241" i="32"/>
  <c r="AU1241" i="32"/>
  <c r="AT1241" i="32"/>
  <c r="AW1240" i="32"/>
  <c r="AV1240" i="32"/>
  <c r="AU1240" i="32"/>
  <c r="AT1240" i="32"/>
  <c r="AW1239" i="32"/>
  <c r="AV1239" i="32"/>
  <c r="AU1239" i="32"/>
  <c r="AT1239" i="32"/>
  <c r="AW1238" i="32"/>
  <c r="AV1238" i="32"/>
  <c r="AU1238" i="32"/>
  <c r="AT1238" i="32"/>
  <c r="AW1237" i="32"/>
  <c r="AV1237" i="32"/>
  <c r="AU1237" i="32"/>
  <c r="AT1237" i="32"/>
  <c r="AW1236" i="32"/>
  <c r="AV1236" i="32"/>
  <c r="AU1236" i="32"/>
  <c r="AT1236" i="32"/>
  <c r="AW1235" i="32"/>
  <c r="AV1235" i="32"/>
  <c r="AU1235" i="32"/>
  <c r="AT1235" i="32"/>
  <c r="AW1234" i="32"/>
  <c r="AV1234" i="32"/>
  <c r="AU1234" i="32"/>
  <c r="AT1234" i="32"/>
  <c r="AW1233" i="32"/>
  <c r="AV1233" i="32"/>
  <c r="AU1233" i="32"/>
  <c r="AT1233" i="32"/>
  <c r="AW1232" i="32"/>
  <c r="AV1232" i="32"/>
  <c r="AU1232" i="32"/>
  <c r="AT1232" i="32"/>
  <c r="AW1231" i="32"/>
  <c r="AV1231" i="32"/>
  <c r="AU1231" i="32"/>
  <c r="AT1231" i="32"/>
  <c r="AW1230" i="32"/>
  <c r="AV1230" i="32"/>
  <c r="AU1230" i="32"/>
  <c r="AT1230" i="32"/>
  <c r="AW1229" i="32"/>
  <c r="AV1229" i="32"/>
  <c r="AU1229" i="32"/>
  <c r="AT1229" i="32"/>
  <c r="AW1228" i="32"/>
  <c r="AV1228" i="32"/>
  <c r="AU1228" i="32"/>
  <c r="AT1228" i="32"/>
  <c r="AW1227" i="32"/>
  <c r="AV1227" i="32"/>
  <c r="AU1227" i="32"/>
  <c r="AT1227" i="32"/>
  <c r="AW1226" i="32"/>
  <c r="AV1226" i="32"/>
  <c r="AU1226" i="32"/>
  <c r="AT1226" i="32"/>
  <c r="AW1225" i="32"/>
  <c r="AV1225" i="32"/>
  <c r="AU1225" i="32"/>
  <c r="AT1225" i="32"/>
  <c r="AW1224" i="32"/>
  <c r="AV1224" i="32"/>
  <c r="AU1224" i="32"/>
  <c r="AT1224" i="32"/>
  <c r="AW1223" i="32"/>
  <c r="AV1223" i="32"/>
  <c r="AU1223" i="32"/>
  <c r="AT1223" i="32"/>
  <c r="AW1222" i="32"/>
  <c r="AV1222" i="32"/>
  <c r="AU1222" i="32"/>
  <c r="AT1222" i="32"/>
  <c r="AW1221" i="32"/>
  <c r="AV1221" i="32"/>
  <c r="AU1221" i="32"/>
  <c r="AT1221" i="32"/>
  <c r="AW1220" i="32"/>
  <c r="AV1220" i="32"/>
  <c r="AU1220" i="32"/>
  <c r="AT1220" i="32"/>
  <c r="AW1219" i="32"/>
  <c r="AV1219" i="32"/>
  <c r="AU1219" i="32"/>
  <c r="AT1219" i="32"/>
  <c r="AW1218" i="32"/>
  <c r="AV1218" i="32"/>
  <c r="AU1218" i="32"/>
  <c r="AT1218" i="32"/>
  <c r="AW1217" i="32"/>
  <c r="AV1217" i="32"/>
  <c r="AU1217" i="32"/>
  <c r="AT1217" i="32"/>
  <c r="AW1216" i="32"/>
  <c r="AV1216" i="32"/>
  <c r="AU1216" i="32"/>
  <c r="AT1216" i="32"/>
  <c r="AW1215" i="32"/>
  <c r="AV1215" i="32"/>
  <c r="AU1215" i="32"/>
  <c r="AT1215" i="32"/>
  <c r="AW1214" i="32"/>
  <c r="AV1214" i="32"/>
  <c r="AU1214" i="32"/>
  <c r="AT1214" i="32"/>
  <c r="AW1213" i="32"/>
  <c r="AV1213" i="32"/>
  <c r="AU1213" i="32"/>
  <c r="AT1213" i="32"/>
  <c r="AW1212" i="32"/>
  <c r="AV1212" i="32"/>
  <c r="AU1212" i="32"/>
  <c r="AT1212" i="32"/>
  <c r="AW1211" i="32"/>
  <c r="AV1211" i="32"/>
  <c r="AU1211" i="32"/>
  <c r="AT1211" i="32"/>
  <c r="AW1210" i="32"/>
  <c r="AV1210" i="32"/>
  <c r="AU1210" i="32"/>
  <c r="AT1210" i="32"/>
  <c r="AW1209" i="32"/>
  <c r="AV1209" i="32"/>
  <c r="AU1209" i="32"/>
  <c r="AT1209" i="32"/>
  <c r="AW1208" i="32"/>
  <c r="AV1208" i="32"/>
  <c r="AU1208" i="32"/>
  <c r="AT1208" i="32"/>
  <c r="AW1207" i="32"/>
  <c r="AV1207" i="32"/>
  <c r="AU1207" i="32"/>
  <c r="AT1207" i="32"/>
  <c r="AW1206" i="32"/>
  <c r="AV1206" i="32"/>
  <c r="AU1206" i="32"/>
  <c r="AT1206" i="32"/>
  <c r="AW2366" i="32"/>
  <c r="AV2366" i="32"/>
  <c r="AU2366" i="32"/>
  <c r="AT2366" i="32"/>
  <c r="AW2365" i="32"/>
  <c r="AV2365" i="32"/>
  <c r="AU2365" i="32"/>
  <c r="AT2365" i="32"/>
  <c r="AW2364" i="32"/>
  <c r="AV2364" i="32"/>
  <c r="AU2364" i="32"/>
  <c r="AT2364" i="32"/>
  <c r="AW2363" i="32"/>
  <c r="AV2363" i="32"/>
  <c r="AU2363" i="32"/>
  <c r="AT2363" i="32"/>
  <c r="AW2362" i="32"/>
  <c r="AV2362" i="32"/>
  <c r="AU2362" i="32"/>
  <c r="AT2362" i="32"/>
  <c r="AW2361" i="32"/>
  <c r="AV2361" i="32"/>
  <c r="AU2361" i="32"/>
  <c r="AT2361" i="32"/>
  <c r="AW2360" i="32"/>
  <c r="AV2360" i="32"/>
  <c r="AU2360" i="32"/>
  <c r="AT2360" i="32"/>
  <c r="AW2359" i="32"/>
  <c r="AV2359" i="32"/>
  <c r="AU2359" i="32"/>
  <c r="AT2359" i="32"/>
  <c r="AW1205" i="32"/>
  <c r="AV1205" i="32"/>
  <c r="AU1205" i="32"/>
  <c r="AT1205" i="32"/>
  <c r="AW1204" i="32"/>
  <c r="AV1204" i="32"/>
  <c r="AU1204" i="32"/>
  <c r="AT1204" i="32"/>
  <c r="AW1203" i="32"/>
  <c r="AV1203" i="32"/>
  <c r="AU1203" i="32"/>
  <c r="AT1203" i="32"/>
  <c r="AW2367" i="32"/>
  <c r="AV2367" i="32"/>
  <c r="AU2367" i="32"/>
  <c r="AT2367" i="32"/>
  <c r="AW1242" i="32"/>
  <c r="AV1242" i="32"/>
  <c r="AU1242" i="32"/>
  <c r="AT1242" i="32"/>
  <c r="AW1243" i="32"/>
  <c r="AV1243" i="32"/>
  <c r="AU1243" i="32"/>
  <c r="AT1243" i="32"/>
  <c r="AW1281" i="32"/>
  <c r="AV1281" i="32"/>
  <c r="AU1281" i="32"/>
  <c r="AT1281" i="32"/>
  <c r="AW1280" i="32"/>
  <c r="AV1280" i="32"/>
  <c r="AU1280" i="32"/>
  <c r="AT1280" i="32"/>
  <c r="AW1279" i="32"/>
  <c r="AV1279" i="32"/>
  <c r="AU1279" i="32"/>
  <c r="AT1279" i="32"/>
  <c r="AW1278" i="32"/>
  <c r="AV1278" i="32"/>
  <c r="AU1278" i="32"/>
  <c r="AT1278" i="32"/>
  <c r="AW1277" i="32"/>
  <c r="AV1277" i="32"/>
  <c r="AU1277" i="32"/>
  <c r="AT1277" i="32"/>
  <c r="AW1276" i="32"/>
  <c r="AV1276" i="32"/>
  <c r="AU1276" i="32"/>
  <c r="AT1276" i="32"/>
  <c r="AW1275" i="32"/>
  <c r="AV1275" i="32"/>
  <c r="AU1275" i="32"/>
  <c r="AT1275" i="32"/>
  <c r="AW1274" i="32"/>
  <c r="AV1274" i="32"/>
  <c r="AU1274" i="32"/>
  <c r="AT1274" i="32"/>
  <c r="AW1273" i="32"/>
  <c r="AV1273" i="32"/>
  <c r="AU1273" i="32"/>
  <c r="AT1273" i="32"/>
  <c r="AW1272" i="32"/>
  <c r="AV1272" i="32"/>
  <c r="AU1272" i="32"/>
  <c r="AT1272" i="32"/>
  <c r="AW1271" i="32"/>
  <c r="AV1271" i="32"/>
  <c r="AU1271" i="32"/>
  <c r="AT1271" i="32"/>
  <c r="AW1270" i="32"/>
  <c r="AV1270" i="32"/>
  <c r="AU1270" i="32"/>
  <c r="AT1270" i="32"/>
  <c r="AW1269" i="32"/>
  <c r="AV1269" i="32"/>
  <c r="AU1269" i="32"/>
  <c r="AT1269" i="32"/>
  <c r="AW1268" i="32"/>
  <c r="AV1268" i="32"/>
  <c r="AU1268" i="32"/>
  <c r="AT1268" i="32"/>
  <c r="AW1267" i="32"/>
  <c r="AV1267" i="32"/>
  <c r="AU1267" i="32"/>
  <c r="AT1267" i="32"/>
  <c r="AW1266" i="32"/>
  <c r="AV1266" i="32"/>
  <c r="AU1266" i="32"/>
  <c r="AT1266" i="32"/>
  <c r="AW1265" i="32"/>
  <c r="AV1265" i="32"/>
  <c r="AU1265" i="32"/>
  <c r="AT1265" i="32"/>
  <c r="AW1264" i="32"/>
  <c r="AV1264" i="32"/>
  <c r="AU1264" i="32"/>
  <c r="AT1264" i="32"/>
  <c r="AW1263" i="32"/>
  <c r="AV1263" i="32"/>
  <c r="AU1263" i="32"/>
  <c r="AT1263" i="32"/>
  <c r="AW1262" i="32"/>
  <c r="AV1262" i="32"/>
  <c r="AU1262" i="32"/>
  <c r="AT1262" i="32"/>
  <c r="AW1261" i="32"/>
  <c r="AV1261" i="32"/>
  <c r="AU1261" i="32"/>
  <c r="AT1261" i="32"/>
  <c r="AW1260" i="32"/>
  <c r="AV1260" i="32"/>
  <c r="AU1260" i="32"/>
  <c r="AT1260" i="32"/>
  <c r="AW1259" i="32"/>
  <c r="AV1259" i="32"/>
  <c r="AU1259" i="32"/>
  <c r="AT1259" i="32"/>
  <c r="AW1258" i="32"/>
  <c r="AV1258" i="32"/>
  <c r="AU1258" i="32"/>
  <c r="AT1258" i="32"/>
  <c r="AW1257" i="32"/>
  <c r="AV1257" i="32"/>
  <c r="AU1257" i="32"/>
  <c r="AT1257" i="32"/>
  <c r="AW1256" i="32"/>
  <c r="AV1256" i="32"/>
  <c r="AU1256" i="32"/>
  <c r="AT1256" i="32"/>
  <c r="AW1255" i="32"/>
  <c r="AV1255" i="32"/>
  <c r="AU1255" i="32"/>
  <c r="AT1255" i="32"/>
  <c r="AW1254" i="32"/>
  <c r="AV1254" i="32"/>
  <c r="AU1254" i="32"/>
  <c r="AT1254" i="32"/>
  <c r="AW1253" i="32"/>
  <c r="AV1253" i="32"/>
  <c r="AU1253" i="32"/>
  <c r="AT1253" i="32"/>
  <c r="AW1252" i="32"/>
  <c r="AV1252" i="32"/>
  <c r="AU1252" i="32"/>
  <c r="AT1252" i="32"/>
  <c r="AW1251" i="32"/>
  <c r="AV1251" i="32"/>
  <c r="AU1251" i="32"/>
  <c r="AT1251" i="32"/>
  <c r="AW1250" i="32"/>
  <c r="AV1250" i="32"/>
  <c r="AU1250" i="32"/>
  <c r="AT1250" i="32"/>
  <c r="AW1249" i="32"/>
  <c r="AV1249" i="32"/>
  <c r="AU1249" i="32"/>
  <c r="AT1249" i="32"/>
  <c r="AW1248" i="32"/>
  <c r="AV1248" i="32"/>
  <c r="AU1248" i="32"/>
  <c r="AT1248" i="32"/>
  <c r="AW1247" i="32"/>
  <c r="AV1247" i="32"/>
  <c r="AU1247" i="32"/>
  <c r="AT1247" i="32"/>
  <c r="AW2372" i="32"/>
  <c r="AV2372" i="32"/>
  <c r="AU2372" i="32"/>
  <c r="AT2372" i="32"/>
  <c r="AW2371" i="32"/>
  <c r="AV2371" i="32"/>
  <c r="AU2371" i="32"/>
  <c r="AT2371" i="32"/>
  <c r="AW1246" i="32"/>
  <c r="AV1246" i="32"/>
  <c r="AU1246" i="32"/>
  <c r="AT1246" i="32"/>
  <c r="AW2370" i="32"/>
  <c r="AV2370" i="32"/>
  <c r="AU2370" i="32"/>
  <c r="AT2370" i="32"/>
  <c r="AW1245" i="32"/>
  <c r="AV1245" i="32"/>
  <c r="AU1245" i="32"/>
  <c r="AT1245" i="32"/>
  <c r="AW2369" i="32"/>
  <c r="AV2369" i="32"/>
  <c r="AU2369" i="32"/>
  <c r="AT2369" i="32"/>
  <c r="AW1244" i="32"/>
  <c r="AV1244" i="32"/>
  <c r="AU1244" i="32"/>
  <c r="AT1244" i="32"/>
  <c r="AW2368" i="32"/>
  <c r="AV2368" i="32"/>
  <c r="AU2368" i="32"/>
  <c r="AT2368" i="32"/>
  <c r="AW1283" i="32"/>
  <c r="AV1283" i="32"/>
  <c r="AU1283" i="32"/>
  <c r="AT1283" i="32"/>
  <c r="AW1282" i="32"/>
  <c r="AV1282" i="32"/>
  <c r="AU1282" i="32"/>
  <c r="AT1282" i="32"/>
  <c r="AW4020" i="32"/>
  <c r="AV4020" i="32"/>
  <c r="AU4020" i="32"/>
  <c r="AT4020" i="32"/>
  <c r="AW4019" i="32"/>
  <c r="AV4019" i="32"/>
  <c r="AU4019" i="32"/>
  <c r="AT4019" i="32"/>
  <c r="AW2387" i="32"/>
  <c r="AV2387" i="32"/>
  <c r="AU2387" i="32"/>
  <c r="AT2387" i="32"/>
  <c r="AW2386" i="32"/>
  <c r="AV2386" i="32"/>
  <c r="AU2386" i="32"/>
  <c r="AT2386" i="32"/>
  <c r="AW2385" i="32"/>
  <c r="AV2385" i="32"/>
  <c r="AU2385" i="32"/>
  <c r="AT2385" i="32"/>
  <c r="AW2384" i="32"/>
  <c r="AV2384" i="32"/>
  <c r="AU2384" i="32"/>
  <c r="AT2384" i="32"/>
  <c r="AW2383" i="32"/>
  <c r="AV2383" i="32"/>
  <c r="AU2383" i="32"/>
  <c r="AT2383" i="32"/>
  <c r="AW2382" i="32"/>
  <c r="AV2382" i="32"/>
  <c r="AU2382" i="32"/>
  <c r="AT2382" i="32"/>
  <c r="AW1306" i="32"/>
  <c r="AV1306" i="32"/>
  <c r="AU1306" i="32"/>
  <c r="AT1306" i="32"/>
  <c r="AW1305" i="32"/>
  <c r="AV1305" i="32"/>
  <c r="AU1305" i="32"/>
  <c r="AT1305" i="32"/>
  <c r="AW1304" i="32"/>
  <c r="AV1304" i="32"/>
  <c r="AU1304" i="32"/>
  <c r="AT1304" i="32"/>
  <c r="AW1303" i="32"/>
  <c r="AV1303" i="32"/>
  <c r="AU1303" i="32"/>
  <c r="AT1303" i="32"/>
  <c r="AW1302" i="32"/>
  <c r="AV1302" i="32"/>
  <c r="AU1302" i="32"/>
  <c r="AT1302" i="32"/>
  <c r="AW1301" i="32"/>
  <c r="AV1301" i="32"/>
  <c r="AU1301" i="32"/>
  <c r="AT1301" i="32"/>
  <c r="AW1300" i="32"/>
  <c r="AV1300" i="32"/>
  <c r="AU1300" i="32"/>
  <c r="AT1300" i="32"/>
  <c r="AW1299" i="32"/>
  <c r="AV1299" i="32"/>
  <c r="AU1299" i="32"/>
  <c r="AT1299" i="32"/>
  <c r="AW1298" i="32"/>
  <c r="AV1298" i="32"/>
  <c r="AU1298" i="32"/>
  <c r="AT1298" i="32"/>
  <c r="AW1297" i="32"/>
  <c r="AV1297" i="32"/>
  <c r="AU1297" i="32"/>
  <c r="AT1297" i="32"/>
  <c r="AW1296" i="32"/>
  <c r="AV1296" i="32"/>
  <c r="AU1296" i="32"/>
  <c r="AT1296" i="32"/>
  <c r="AW1295" i="32"/>
  <c r="AV1295" i="32"/>
  <c r="AU1295" i="32"/>
  <c r="AT1295" i="32"/>
  <c r="AW1294" i="32"/>
  <c r="AV1294" i="32"/>
  <c r="AU1294" i="32"/>
  <c r="AT1294" i="32"/>
  <c r="AW1293" i="32"/>
  <c r="AV1293" i="32"/>
  <c r="AU1293" i="32"/>
  <c r="AT1293" i="32"/>
  <c r="AW1292" i="32"/>
  <c r="AV1292" i="32"/>
  <c r="AU1292" i="32"/>
  <c r="AT1292" i="32"/>
  <c r="AW1291" i="32"/>
  <c r="AV1291" i="32"/>
  <c r="AU1291" i="32"/>
  <c r="AT1291" i="32"/>
  <c r="AW1290" i="32"/>
  <c r="AV1290" i="32"/>
  <c r="AU1290" i="32"/>
  <c r="AT1290" i="32"/>
  <c r="AW2381" i="32"/>
  <c r="AV2381" i="32"/>
  <c r="AU2381" i="32"/>
  <c r="AT2381" i="32"/>
  <c r="AW2380" i="32"/>
  <c r="AV2380" i="32"/>
  <c r="AU2380" i="32"/>
  <c r="AT2380" i="32"/>
  <c r="AW1289" i="32"/>
  <c r="AV1289" i="32"/>
  <c r="AU1289" i="32"/>
  <c r="AT1289" i="32"/>
  <c r="AW2379" i="32"/>
  <c r="AV2379" i="32"/>
  <c r="AU2379" i="32"/>
  <c r="AT2379" i="32"/>
  <c r="AW2378" i="32"/>
  <c r="AV2378" i="32"/>
  <c r="AU2378" i="32"/>
  <c r="AT2378" i="32"/>
  <c r="AW2377" i="32"/>
  <c r="AV2377" i="32"/>
  <c r="AU2377" i="32"/>
  <c r="AT2377" i="32"/>
  <c r="AW2376" i="32"/>
  <c r="AV2376" i="32"/>
  <c r="AU2376" i="32"/>
  <c r="AT2376" i="32"/>
  <c r="AW2375" i="32"/>
  <c r="AV2375" i="32"/>
  <c r="AU2375" i="32"/>
  <c r="AT2375" i="32"/>
  <c r="AW2374" i="32"/>
  <c r="AV2374" i="32"/>
  <c r="AU2374" i="32"/>
  <c r="AT2374" i="32"/>
  <c r="AW2373" i="32"/>
  <c r="AV2373" i="32"/>
  <c r="AU2373" i="32"/>
  <c r="AT2373" i="32"/>
  <c r="AW1288" i="32"/>
  <c r="AV1288" i="32"/>
  <c r="AU1288" i="32"/>
  <c r="AT1288" i="32"/>
  <c r="AW1287" i="32"/>
  <c r="AV1287" i="32"/>
  <c r="AU1287" i="32"/>
  <c r="AT1287" i="32"/>
  <c r="AW1286" i="32"/>
  <c r="AV1286" i="32"/>
  <c r="AU1286" i="32"/>
  <c r="AT1286" i="32"/>
  <c r="AW1285" i="32"/>
  <c r="AV1285" i="32"/>
  <c r="AU1285" i="32"/>
  <c r="AT1285" i="32"/>
  <c r="AW1284" i="32"/>
  <c r="AV1284" i="32"/>
  <c r="AU1284" i="32"/>
  <c r="AT1284" i="32"/>
  <c r="AW4018" i="32"/>
  <c r="AV4018" i="32"/>
  <c r="AU4018" i="32"/>
  <c r="AT4018" i="32"/>
  <c r="AW1321" i="32"/>
  <c r="AV1321" i="32"/>
  <c r="AU1321" i="32"/>
  <c r="AT1321" i="32"/>
  <c r="AW1320" i="32"/>
  <c r="AV1320" i="32"/>
  <c r="AU1320" i="32"/>
  <c r="AT1320" i="32"/>
  <c r="AW1319" i="32"/>
  <c r="AV1319" i="32"/>
  <c r="AU1319" i="32"/>
  <c r="AT1319" i="32"/>
  <c r="AW1318" i="32"/>
  <c r="AV1318" i="32"/>
  <c r="AU1318" i="32"/>
  <c r="AT1318" i="32"/>
  <c r="AW1317" i="32"/>
  <c r="AV1317" i="32"/>
  <c r="AU1317" i="32"/>
  <c r="AT1317" i="32"/>
  <c r="AW1316" i="32"/>
  <c r="AV1316" i="32"/>
  <c r="AU1316" i="32"/>
  <c r="AT1316" i="32"/>
  <c r="AW1315" i="32"/>
  <c r="AV1315" i="32"/>
  <c r="AU1315" i="32"/>
  <c r="AT1315" i="32"/>
  <c r="AW2401" i="32"/>
  <c r="AV2401" i="32"/>
  <c r="AU2401" i="32"/>
  <c r="AT2401" i="32"/>
  <c r="AW2400" i="32"/>
  <c r="AV2400" i="32"/>
  <c r="AU2400" i="32"/>
  <c r="AT2400" i="32"/>
  <c r="AW1314" i="32"/>
  <c r="AV1314" i="32"/>
  <c r="AU1314" i="32"/>
  <c r="AT1314" i="32"/>
  <c r="AW1313" i="32"/>
  <c r="AV1313" i="32"/>
  <c r="AU1313" i="32"/>
  <c r="AT1313" i="32"/>
  <c r="AW2399" i="32"/>
  <c r="AV2399" i="32"/>
  <c r="AU2399" i="32"/>
  <c r="AT2399" i="32"/>
  <c r="AW2398" i="32"/>
  <c r="AV2398" i="32"/>
  <c r="AU2398" i="32"/>
  <c r="AT2398" i="32"/>
  <c r="AW1312" i="32"/>
  <c r="AV1312" i="32"/>
  <c r="AU1312" i="32"/>
  <c r="AT1312" i="32"/>
  <c r="AW2397" i="32"/>
  <c r="AV2397" i="32"/>
  <c r="AU2397" i="32"/>
  <c r="AT2397" i="32"/>
  <c r="AW2396" i="32"/>
  <c r="AV2396" i="32"/>
  <c r="AU2396" i="32"/>
  <c r="AT2396" i="32"/>
  <c r="AW2395" i="32"/>
  <c r="AV2395" i="32"/>
  <c r="AU2395" i="32"/>
  <c r="AT2395" i="32"/>
  <c r="AW2394" i="32"/>
  <c r="AV2394" i="32"/>
  <c r="AU2394" i="32"/>
  <c r="AT2394" i="32"/>
  <c r="AW2393" i="32"/>
  <c r="AV2393" i="32"/>
  <c r="AU2393" i="32"/>
  <c r="AT2393" i="32"/>
  <c r="AW2392" i="32"/>
  <c r="AV2392" i="32"/>
  <c r="AU2392" i="32"/>
  <c r="AT2392" i="32"/>
  <c r="AW2391" i="32"/>
  <c r="AV2391" i="32"/>
  <c r="AU2391" i="32"/>
  <c r="AT2391" i="32"/>
  <c r="AW2390" i="32"/>
  <c r="AV2390" i="32"/>
  <c r="AU2390" i="32"/>
  <c r="AT2390" i="32"/>
  <c r="AW2389" i="32"/>
  <c r="AV2389" i="32"/>
  <c r="AU2389" i="32"/>
  <c r="AT2389" i="32"/>
  <c r="AW2388" i="32"/>
  <c r="AV2388" i="32"/>
  <c r="AU2388" i="32"/>
  <c r="AT2388" i="32"/>
  <c r="AW1311" i="32"/>
  <c r="AV1311" i="32"/>
  <c r="AU1311" i="32"/>
  <c r="AT1311" i="32"/>
  <c r="AW1310" i="32"/>
  <c r="AV1310" i="32"/>
  <c r="AU1310" i="32"/>
  <c r="AT1310" i="32"/>
  <c r="AW1309" i="32"/>
  <c r="AV1309" i="32"/>
  <c r="AU1309" i="32"/>
  <c r="AT1309" i="32"/>
  <c r="AW1308" i="32"/>
  <c r="AV1308" i="32"/>
  <c r="AU1308" i="32"/>
  <c r="AT1308" i="32"/>
  <c r="AW1307" i="32"/>
  <c r="AV1307" i="32"/>
  <c r="AU1307" i="32"/>
  <c r="AT1307" i="32"/>
  <c r="AW1350" i="32"/>
  <c r="AV1350" i="32"/>
  <c r="AU1350" i="32"/>
  <c r="AT1350" i="32"/>
  <c r="AW1349" i="32"/>
  <c r="AV1349" i="32"/>
  <c r="AU1349" i="32"/>
  <c r="AT1349" i="32"/>
  <c r="AW1842" i="32"/>
  <c r="AV1842" i="32"/>
  <c r="AU1842" i="32"/>
  <c r="AT1842" i="32"/>
  <c r="AU6812" i="32"/>
  <c r="AT6812" i="32"/>
  <c r="AW2406" i="32"/>
  <c r="AV2406" i="32"/>
  <c r="AU2406" i="32"/>
  <c r="AT2406" i="32"/>
  <c r="AW2405" i="32"/>
  <c r="AV2405" i="32"/>
  <c r="AU2405" i="32"/>
  <c r="AT2405" i="32"/>
  <c r="AW1348" i="32"/>
  <c r="AV1348" i="32"/>
  <c r="AU1348" i="32"/>
  <c r="AT1348" i="32"/>
  <c r="AW1347" i="32"/>
  <c r="AV1347" i="32"/>
  <c r="AU1347" i="32"/>
  <c r="AT1347" i="32"/>
  <c r="AW1346" i="32"/>
  <c r="AV1346" i="32"/>
  <c r="AU1346" i="32"/>
  <c r="AT1346" i="32"/>
  <c r="AW1345" i="32"/>
  <c r="AV1345" i="32"/>
  <c r="AU1345" i="32"/>
  <c r="AT1345" i="32"/>
  <c r="AW1344" i="32"/>
  <c r="AV1344" i="32"/>
  <c r="AU1344" i="32"/>
  <c r="AT1344" i="32"/>
  <c r="AW2404" i="32"/>
  <c r="AV2404" i="32"/>
  <c r="AU2404" i="32"/>
  <c r="AT2404" i="32"/>
  <c r="AW1343" i="32"/>
  <c r="AV1343" i="32"/>
  <c r="AU1343" i="32"/>
  <c r="AT1343" i="32"/>
  <c r="AW1342" i="32"/>
  <c r="AV1342" i="32"/>
  <c r="AU1342" i="32"/>
  <c r="AT1342" i="32"/>
  <c r="AW1341" i="32"/>
  <c r="AV1341" i="32"/>
  <c r="AU1341" i="32"/>
  <c r="AT1341" i="32"/>
  <c r="AW1340" i="32"/>
  <c r="AV1340" i="32"/>
  <c r="AU1340" i="32"/>
  <c r="AT1340" i="32"/>
  <c r="AW1339" i="32"/>
  <c r="AV1339" i="32"/>
  <c r="AU1339" i="32"/>
  <c r="AT1339" i="32"/>
  <c r="AW1338" i="32"/>
  <c r="AV1338" i="32"/>
  <c r="AU1338" i="32"/>
  <c r="AT1338" i="32"/>
  <c r="AW1337" i="32"/>
  <c r="AV1337" i="32"/>
  <c r="AU1337" i="32"/>
  <c r="AT1337" i="32"/>
  <c r="AW1336" i="32"/>
  <c r="AV1336" i="32"/>
  <c r="AU1336" i="32"/>
  <c r="AT1336" i="32"/>
  <c r="AW1335" i="32"/>
  <c r="AV1335" i="32"/>
  <c r="AU1335" i="32"/>
  <c r="AT1335" i="32"/>
  <c r="AW1334" i="32"/>
  <c r="AV1334" i="32"/>
  <c r="AU1334" i="32"/>
  <c r="AT1334" i="32"/>
  <c r="AW1333" i="32"/>
  <c r="AV1333" i="32"/>
  <c r="AU1333" i="32"/>
  <c r="AT1333" i="32"/>
  <c r="AW1332" i="32"/>
  <c r="AV1332" i="32"/>
  <c r="AU1332" i="32"/>
  <c r="AT1332" i="32"/>
  <c r="AW1331" i="32"/>
  <c r="AV1331" i="32"/>
  <c r="AU1331" i="32"/>
  <c r="AT1331" i="32"/>
  <c r="AW1330" i="32"/>
  <c r="AV1330" i="32"/>
  <c r="AU1330" i="32"/>
  <c r="AT1330" i="32"/>
  <c r="AW1329" i="32"/>
  <c r="AV1329" i="32"/>
  <c r="AU1329" i="32"/>
  <c r="AT1329" i="32"/>
  <c r="AW1328" i="32"/>
  <c r="AV1328" i="32"/>
  <c r="AU1328" i="32"/>
  <c r="AT1328" i="32"/>
  <c r="AW1327" i="32"/>
  <c r="AV1327" i="32"/>
  <c r="AU1327" i="32"/>
  <c r="AT1327" i="32"/>
  <c r="AW1326" i="32"/>
  <c r="AV1326" i="32"/>
  <c r="AU1326" i="32"/>
  <c r="AT1326" i="32"/>
  <c r="AW1325" i="32"/>
  <c r="AV1325" i="32"/>
  <c r="AU1325" i="32"/>
  <c r="AT1325" i="32"/>
  <c r="AW1324" i="32"/>
  <c r="AV1324" i="32"/>
  <c r="AU1324" i="32"/>
  <c r="AT1324" i="32"/>
  <c r="AW1323" i="32"/>
  <c r="AV1323" i="32"/>
  <c r="AU1323" i="32"/>
  <c r="AT1323" i="32"/>
  <c r="AW1322" i="32"/>
  <c r="AV1322" i="32"/>
  <c r="AU1322" i="32"/>
  <c r="AT1322" i="32"/>
  <c r="AU6811" i="32"/>
  <c r="AT6811" i="32"/>
  <c r="AW6810" i="32"/>
  <c r="AV6810" i="32"/>
  <c r="AU6810" i="32"/>
  <c r="AT6810" i="32"/>
  <c r="AW2409" i="32"/>
  <c r="AV2409" i="32"/>
  <c r="AU2409" i="32"/>
  <c r="AT2409" i="32"/>
  <c r="AW1383" i="32"/>
  <c r="AV1383" i="32"/>
  <c r="AU1383" i="32"/>
  <c r="AT1383" i="32"/>
  <c r="AW1382" i="32"/>
  <c r="AV1382" i="32"/>
  <c r="AU1382" i="32"/>
  <c r="AT1382" i="32"/>
  <c r="AW1381" i="32"/>
  <c r="AV1381" i="32"/>
  <c r="AU1381" i="32"/>
  <c r="AT1381" i="32"/>
  <c r="AW1380" i="32"/>
  <c r="AV1380" i="32"/>
  <c r="AU1380" i="32"/>
  <c r="AT1380" i="32"/>
  <c r="AW1379" i="32"/>
  <c r="AV1379" i="32"/>
  <c r="AU1379" i="32"/>
  <c r="AT1379" i="32"/>
  <c r="AW1378" i="32"/>
  <c r="AV1378" i="32"/>
  <c r="AU1378" i="32"/>
  <c r="AT1378" i="32"/>
  <c r="AW1377" i="32"/>
  <c r="AV1377" i="32"/>
  <c r="AU1377" i="32"/>
  <c r="AT1377" i="32"/>
  <c r="AW1376" i="32"/>
  <c r="AV1376" i="32"/>
  <c r="AU1376" i="32"/>
  <c r="AT1376" i="32"/>
  <c r="AW1375" i="32"/>
  <c r="AV1375" i="32"/>
  <c r="AU1375" i="32"/>
  <c r="AT1375" i="32"/>
  <c r="AW1374" i="32"/>
  <c r="AV1374" i="32"/>
  <c r="AU1374" i="32"/>
  <c r="AT1374" i="32"/>
  <c r="AW1373" i="32"/>
  <c r="AV1373" i="32"/>
  <c r="AU1373" i="32"/>
  <c r="AT1373" i="32"/>
  <c r="AW1372" i="32"/>
  <c r="AV1372" i="32"/>
  <c r="AU1372" i="32"/>
  <c r="AT1372" i="32"/>
  <c r="AW1371" i="32"/>
  <c r="AV1371" i="32"/>
  <c r="AU1371" i="32"/>
  <c r="AT1371" i="32"/>
  <c r="AW1370" i="32"/>
  <c r="AV1370" i="32"/>
  <c r="AU1370" i="32"/>
  <c r="AT1370" i="32"/>
  <c r="AW1369" i="32"/>
  <c r="AV1369" i="32"/>
  <c r="AU1369" i="32"/>
  <c r="AT1369" i="32"/>
  <c r="AW1368" i="32"/>
  <c r="AV1368" i="32"/>
  <c r="AU1368" i="32"/>
  <c r="AT1368" i="32"/>
  <c r="AW1367" i="32"/>
  <c r="AV1367" i="32"/>
  <c r="AU1367" i="32"/>
  <c r="AT1367" i="32"/>
  <c r="AW1366" i="32"/>
  <c r="AV1366" i="32"/>
  <c r="AU1366" i="32"/>
  <c r="AT1366" i="32"/>
  <c r="AW1365" i="32"/>
  <c r="AV1365" i="32"/>
  <c r="AU1365" i="32"/>
  <c r="AT1365" i="32"/>
  <c r="AW1364" i="32"/>
  <c r="AV1364" i="32"/>
  <c r="AU1364" i="32"/>
  <c r="AT1364" i="32"/>
  <c r="AW1363" i="32"/>
  <c r="AV1363" i="32"/>
  <c r="AU1363" i="32"/>
  <c r="AT1363" i="32"/>
  <c r="AW1362" i="32"/>
  <c r="AV1362" i="32"/>
  <c r="AU1362" i="32"/>
  <c r="AT1362" i="32"/>
  <c r="AW1361" i="32"/>
  <c r="AV1361" i="32"/>
  <c r="AU1361" i="32"/>
  <c r="AT1361" i="32"/>
  <c r="AW1360" i="32"/>
  <c r="AV1360" i="32"/>
  <c r="AU1360" i="32"/>
  <c r="AT1360" i="32"/>
  <c r="AW1359" i="32"/>
  <c r="AV1359" i="32"/>
  <c r="AU1359" i="32"/>
  <c r="AT1359" i="32"/>
  <c r="AW1358" i="32"/>
  <c r="AV1358" i="32"/>
  <c r="AU1358" i="32"/>
  <c r="AT1358" i="32"/>
  <c r="AW1357" i="32"/>
  <c r="AV1357" i="32"/>
  <c r="AU1357" i="32"/>
  <c r="AT1357" i="32"/>
  <c r="AW1356" i="32"/>
  <c r="AV1356" i="32"/>
  <c r="AU1356" i="32"/>
  <c r="AT1356" i="32"/>
  <c r="AW1355" i="32"/>
  <c r="AV1355" i="32"/>
  <c r="AU1355" i="32"/>
  <c r="AT1355" i="32"/>
  <c r="AW1354" i="32"/>
  <c r="AV1354" i="32"/>
  <c r="AU1354" i="32"/>
  <c r="AT1354" i="32"/>
  <c r="AW1353" i="32"/>
  <c r="AV1353" i="32"/>
  <c r="AU1353" i="32"/>
  <c r="AT1353" i="32"/>
  <c r="AW1352" i="32"/>
  <c r="AV1352" i="32"/>
  <c r="AU1352" i="32"/>
  <c r="AT1352" i="32"/>
  <c r="AW1351" i="32"/>
  <c r="AV1351" i="32"/>
  <c r="AU1351" i="32"/>
  <c r="AT1351" i="32"/>
  <c r="AW4017" i="32"/>
  <c r="AV4017" i="32"/>
  <c r="AU4017" i="32"/>
  <c r="AT4017" i="32"/>
  <c r="AW4016" i="32"/>
  <c r="AV4016" i="32"/>
  <c r="AU4016" i="32"/>
  <c r="AT4016" i="32"/>
  <c r="AW4015" i="32"/>
  <c r="AV4015" i="32"/>
  <c r="AU4015" i="32"/>
  <c r="AT4015" i="32"/>
  <c r="AW4031" i="32"/>
  <c r="AV4031" i="32"/>
  <c r="AU4031" i="32"/>
  <c r="AT4031" i="32"/>
  <c r="AW4014" i="32"/>
  <c r="AV4014" i="32"/>
  <c r="AU4014" i="32"/>
  <c r="AT4014" i="32"/>
  <c r="AW6809" i="32"/>
  <c r="AV6809" i="32"/>
  <c r="AU6809" i="32"/>
  <c r="AT6809" i="32"/>
  <c r="AW1518" i="32"/>
  <c r="AV1518" i="32"/>
  <c r="AU1518" i="32"/>
  <c r="AT1518" i="32"/>
  <c r="AW2412" i="32"/>
  <c r="AV2412" i="32"/>
  <c r="AU2412" i="32"/>
  <c r="AT2412" i="32"/>
  <c r="AW2411" i="32"/>
  <c r="AV2411" i="32"/>
  <c r="AU2411" i="32"/>
  <c r="AT2411" i="32"/>
  <c r="AW1517" i="32"/>
  <c r="AV1517" i="32"/>
  <c r="AU1517" i="32"/>
  <c r="AT1517" i="32"/>
  <c r="AW1516" i="32"/>
  <c r="AV1516" i="32"/>
  <c r="AU1516" i="32"/>
  <c r="AT1516" i="32"/>
  <c r="AW1515" i="32"/>
  <c r="AV1515" i="32"/>
  <c r="AU1515" i="32"/>
  <c r="AT1515" i="32"/>
  <c r="AW1514" i="32"/>
  <c r="AV1514" i="32"/>
  <c r="AU1514" i="32"/>
  <c r="AT1514" i="32"/>
  <c r="AW1513" i="32"/>
  <c r="AV1513" i="32"/>
  <c r="AU1513" i="32"/>
  <c r="AT1513" i="32"/>
  <c r="AW1512" i="32"/>
  <c r="AV1512" i="32"/>
  <c r="AU1512" i="32"/>
  <c r="AT1512" i="32"/>
  <c r="AW1511" i="32"/>
  <c r="AV1511" i="32"/>
  <c r="AU1511" i="32"/>
  <c r="AT1511" i="32"/>
  <c r="AW1510" i="32"/>
  <c r="AV1510" i="32"/>
  <c r="AU1510" i="32"/>
  <c r="AT1510" i="32"/>
  <c r="AW1509" i="32"/>
  <c r="AV1509" i="32"/>
  <c r="AU1509" i="32"/>
  <c r="AT1509" i="32"/>
  <c r="AW1508" i="32"/>
  <c r="AV1508" i="32"/>
  <c r="AU1508" i="32"/>
  <c r="AT1508" i="32"/>
  <c r="AW1507" i="32"/>
  <c r="AV1507" i="32"/>
  <c r="AU1507" i="32"/>
  <c r="AT1507" i="32"/>
  <c r="AW1506" i="32"/>
  <c r="AV1506" i="32"/>
  <c r="AU1506" i="32"/>
  <c r="AT1506" i="32"/>
  <c r="AW1505" i="32"/>
  <c r="AV1505" i="32"/>
  <c r="AU1505" i="32"/>
  <c r="AT1505" i="32"/>
  <c r="AW1504" i="32"/>
  <c r="AV1504" i="32"/>
  <c r="AU1504" i="32"/>
  <c r="AT1504" i="32"/>
  <c r="AW1503" i="32"/>
  <c r="AV1503" i="32"/>
  <c r="AU1503" i="32"/>
  <c r="AT1503" i="32"/>
  <c r="AW1502" i="32"/>
  <c r="AV1502" i="32"/>
  <c r="AU1502" i="32"/>
  <c r="AT1502" i="32"/>
  <c r="AW1501" i="32"/>
  <c r="AV1501" i="32"/>
  <c r="AU1501" i="32"/>
  <c r="AT1501" i="32"/>
  <c r="AW1500" i="32"/>
  <c r="AV1500" i="32"/>
  <c r="AU1500" i="32"/>
  <c r="AT1500" i="32"/>
  <c r="AW1499" i="32"/>
  <c r="AV1499" i="32"/>
  <c r="AU1499" i="32"/>
  <c r="AT1499" i="32"/>
  <c r="AW1498" i="32"/>
  <c r="AV1498" i="32"/>
  <c r="AU1498" i="32"/>
  <c r="AT1498" i="32"/>
  <c r="AW1497" i="32"/>
  <c r="AV1497" i="32"/>
  <c r="AU1497" i="32"/>
  <c r="AT1497" i="32"/>
  <c r="AW1496" i="32"/>
  <c r="AV1496" i="32"/>
  <c r="AU1496" i="32"/>
  <c r="AT1496" i="32"/>
  <c r="AW1495" i="32"/>
  <c r="AV1495" i="32"/>
  <c r="AU1495" i="32"/>
  <c r="AT1495" i="32"/>
  <c r="AW1494" i="32"/>
  <c r="AV1494" i="32"/>
  <c r="AU1494" i="32"/>
  <c r="AT1494" i="32"/>
  <c r="AW1493" i="32"/>
  <c r="AV1493" i="32"/>
  <c r="AU1493" i="32"/>
  <c r="AT1493" i="32"/>
  <c r="AW1492" i="32"/>
  <c r="AV1492" i="32"/>
  <c r="AU1492" i="32"/>
  <c r="AT1492" i="32"/>
  <c r="AW1491" i="32"/>
  <c r="AV1491" i="32"/>
  <c r="AU1491" i="32"/>
  <c r="AT1491" i="32"/>
  <c r="AW1490" i="32"/>
  <c r="AV1490" i="32"/>
  <c r="AU1490" i="32"/>
  <c r="AT1490" i="32"/>
  <c r="AW1489" i="32"/>
  <c r="AV1489" i="32"/>
  <c r="AU1489" i="32"/>
  <c r="AT1489" i="32"/>
  <c r="AW1488" i="32"/>
  <c r="AV1488" i="32"/>
  <c r="AU1488" i="32"/>
  <c r="AT1488" i="32"/>
  <c r="AW1487" i="32"/>
  <c r="AV1487" i="32"/>
  <c r="AU1487" i="32"/>
  <c r="AT1487" i="32"/>
  <c r="AW1486" i="32"/>
  <c r="AV1486" i="32"/>
  <c r="AU1486" i="32"/>
  <c r="AT1486" i="32"/>
  <c r="AW1485" i="32"/>
  <c r="AV1485" i="32"/>
  <c r="AU1485" i="32"/>
  <c r="AT1485" i="32"/>
  <c r="AW1484" i="32"/>
  <c r="AV1484" i="32"/>
  <c r="AU1484" i="32"/>
  <c r="AT1484" i="32"/>
  <c r="AW1483" i="32"/>
  <c r="AV1483" i="32"/>
  <c r="AU1483" i="32"/>
  <c r="AT1483" i="32"/>
  <c r="AW1482" i="32"/>
  <c r="AV1482" i="32"/>
  <c r="AU1482" i="32"/>
  <c r="AT1482" i="32"/>
  <c r="AW1481" i="32"/>
  <c r="AV1481" i="32"/>
  <c r="AU1481" i="32"/>
  <c r="AT1481" i="32"/>
  <c r="AW1480" i="32"/>
  <c r="AV1480" i="32"/>
  <c r="AU1480" i="32"/>
  <c r="AT1480" i="32"/>
  <c r="AW1479" i="32"/>
  <c r="AV1479" i="32"/>
  <c r="AU1479" i="32"/>
  <c r="AT1479" i="32"/>
  <c r="AW1478" i="32"/>
  <c r="AV1478" i="32"/>
  <c r="AU1478" i="32"/>
  <c r="AT1478" i="32"/>
  <c r="AW1477" i="32"/>
  <c r="AV1477" i="32"/>
  <c r="AU1477" i="32"/>
  <c r="AT1477" i="32"/>
  <c r="AW1476" i="32"/>
  <c r="AV1476" i="32"/>
  <c r="AU1476" i="32"/>
  <c r="AT1476" i="32"/>
  <c r="AW1475" i="32"/>
  <c r="AV1475" i="32"/>
  <c r="AU1475" i="32"/>
  <c r="AT1475" i="32"/>
  <c r="AW1474" i="32"/>
  <c r="AV1474" i="32"/>
  <c r="AU1474" i="32"/>
  <c r="AT1474" i="32"/>
  <c r="AW1473" i="32"/>
  <c r="AV1473" i="32"/>
  <c r="AU1473" i="32"/>
  <c r="AT1473" i="32"/>
  <c r="AW1472" i="32"/>
  <c r="AV1472" i="32"/>
  <c r="AU1472" i="32"/>
  <c r="AT1472" i="32"/>
  <c r="AW1471" i="32"/>
  <c r="AV1471" i="32"/>
  <c r="AU1471" i="32"/>
  <c r="AT1471" i="32"/>
  <c r="AW1470" i="32"/>
  <c r="AV1470" i="32"/>
  <c r="AU1470" i="32"/>
  <c r="AT1470" i="32"/>
  <c r="AW1469" i="32"/>
  <c r="AV1469" i="32"/>
  <c r="AU1469" i="32"/>
  <c r="AT1469" i="32"/>
  <c r="AW1468" i="32"/>
  <c r="AV1468" i="32"/>
  <c r="AU1468" i="32"/>
  <c r="AT1468" i="32"/>
  <c r="AW1467" i="32"/>
  <c r="AV1467" i="32"/>
  <c r="AU1467" i="32"/>
  <c r="AT1467" i="32"/>
  <c r="AW1466" i="32"/>
  <c r="AV1466" i="32"/>
  <c r="AU1466" i="32"/>
  <c r="AT1466" i="32"/>
  <c r="AW1465" i="32"/>
  <c r="AV1465" i="32"/>
  <c r="AU1465" i="32"/>
  <c r="AT1465" i="32"/>
  <c r="AW1464" i="32"/>
  <c r="AV1464" i="32"/>
  <c r="AU1464" i="32"/>
  <c r="AT1464" i="32"/>
  <c r="AW1463" i="32"/>
  <c r="AV1463" i="32"/>
  <c r="AU1463" i="32"/>
  <c r="AT1463" i="32"/>
  <c r="AW1462" i="32"/>
  <c r="AV1462" i="32"/>
  <c r="AU1462" i="32"/>
  <c r="AT1462" i="32"/>
  <c r="AW1461" i="32"/>
  <c r="AV1461" i="32"/>
  <c r="AU1461" i="32"/>
  <c r="AT1461" i="32"/>
  <c r="AW1460" i="32"/>
  <c r="AV1460" i="32"/>
  <c r="AU1460" i="32"/>
  <c r="AT1460" i="32"/>
  <c r="AW1459" i="32"/>
  <c r="AV1459" i="32"/>
  <c r="AU1459" i="32"/>
  <c r="AT1459" i="32"/>
  <c r="AW1458" i="32"/>
  <c r="AV1458" i="32"/>
  <c r="AU1458" i="32"/>
  <c r="AT1458" i="32"/>
  <c r="AW1457" i="32"/>
  <c r="AV1457" i="32"/>
  <c r="AU1457" i="32"/>
  <c r="AT1457" i="32"/>
  <c r="AW1456" i="32"/>
  <c r="AV1456" i="32"/>
  <c r="AU1456" i="32"/>
  <c r="AT1456" i="32"/>
  <c r="AW1455" i="32"/>
  <c r="AV1455" i="32"/>
  <c r="AU1455" i="32"/>
  <c r="AT1455" i="32"/>
  <c r="AW1454" i="32"/>
  <c r="AV1454" i="32"/>
  <c r="AU1454" i="32"/>
  <c r="AT1454" i="32"/>
  <c r="AW1453" i="32"/>
  <c r="AV1453" i="32"/>
  <c r="AU1453" i="32"/>
  <c r="AT1453" i="32"/>
  <c r="AW1452" i="32"/>
  <c r="AV1452" i="32"/>
  <c r="AU1452" i="32"/>
  <c r="AT1452" i="32"/>
  <c r="AW1451" i="32"/>
  <c r="AV1451" i="32"/>
  <c r="AU1451" i="32"/>
  <c r="AT1451" i="32"/>
  <c r="AW1450" i="32"/>
  <c r="AV1450" i="32"/>
  <c r="AU1450" i="32"/>
  <c r="AT1450" i="32"/>
  <c r="AW1449" i="32"/>
  <c r="AV1449" i="32"/>
  <c r="AU1449" i="32"/>
  <c r="AT1449" i="32"/>
  <c r="AW1448" i="32"/>
  <c r="AV1448" i="32"/>
  <c r="AU1448" i="32"/>
  <c r="AT1448" i="32"/>
  <c r="AW1447" i="32"/>
  <c r="AV1447" i="32"/>
  <c r="AU1447" i="32"/>
  <c r="AT1447" i="32"/>
  <c r="AW1446" i="32"/>
  <c r="AV1446" i="32"/>
  <c r="AU1446" i="32"/>
  <c r="AT1446" i="32"/>
  <c r="AW1445" i="32"/>
  <c r="AV1445" i="32"/>
  <c r="AU1445" i="32"/>
  <c r="AT1445" i="32"/>
  <c r="AW1444" i="32"/>
  <c r="AV1444" i="32"/>
  <c r="AU1444" i="32"/>
  <c r="AT1444" i="32"/>
  <c r="AW1443" i="32"/>
  <c r="AV1443" i="32"/>
  <c r="AU1443" i="32"/>
  <c r="AT1443" i="32"/>
  <c r="AW1442" i="32"/>
  <c r="AV1442" i="32"/>
  <c r="AU1442" i="32"/>
  <c r="AT1442" i="32"/>
  <c r="AW1441" i="32"/>
  <c r="AV1441" i="32"/>
  <c r="AU1441" i="32"/>
  <c r="AT1441" i="32"/>
  <c r="AW1440" i="32"/>
  <c r="AV1440" i="32"/>
  <c r="AU1440" i="32"/>
  <c r="AT1440" i="32"/>
  <c r="AW1439" i="32"/>
  <c r="AV1439" i="32"/>
  <c r="AU1439" i="32"/>
  <c r="AT1439" i="32"/>
  <c r="AW1438" i="32"/>
  <c r="AV1438" i="32"/>
  <c r="AU1438" i="32"/>
  <c r="AT1438" i="32"/>
  <c r="AW1437" i="32"/>
  <c r="AV1437" i="32"/>
  <c r="AU1437" i="32"/>
  <c r="AT1437" i="32"/>
  <c r="AW1436" i="32"/>
  <c r="AV1436" i="32"/>
  <c r="AU1436" i="32"/>
  <c r="AT1436" i="32"/>
  <c r="AW1435" i="32"/>
  <c r="AV1435" i="32"/>
  <c r="AU1435" i="32"/>
  <c r="AT1435" i="32"/>
  <c r="AW1434" i="32"/>
  <c r="AV1434" i="32"/>
  <c r="AU1434" i="32"/>
  <c r="AT1434" i="32"/>
  <c r="AW1433" i="32"/>
  <c r="AV1433" i="32"/>
  <c r="AU1433" i="32"/>
  <c r="AT1433" i="32"/>
  <c r="AW1432" i="32"/>
  <c r="AV1432" i="32"/>
  <c r="AU1432" i="32"/>
  <c r="AT1432" i="32"/>
  <c r="AW1431" i="32"/>
  <c r="AV1431" i="32"/>
  <c r="AU1431" i="32"/>
  <c r="AT1431" i="32"/>
  <c r="AW1430" i="32"/>
  <c r="AV1430" i="32"/>
  <c r="AU1430" i="32"/>
  <c r="AT1430" i="32"/>
  <c r="AW1429" i="32"/>
  <c r="AV1429" i="32"/>
  <c r="AU1429" i="32"/>
  <c r="AT1429" i="32"/>
  <c r="AW1428" i="32"/>
  <c r="AV1428" i="32"/>
  <c r="AU1428" i="32"/>
  <c r="AT1428" i="32"/>
  <c r="AW1427" i="32"/>
  <c r="AV1427" i="32"/>
  <c r="AU1427" i="32"/>
  <c r="AT1427" i="32"/>
  <c r="AW1426" i="32"/>
  <c r="AV1426" i="32"/>
  <c r="AU1426" i="32"/>
  <c r="AT1426" i="32"/>
  <c r="AW1425" i="32"/>
  <c r="AV1425" i="32"/>
  <c r="AU1425" i="32"/>
  <c r="AT1425" i="32"/>
  <c r="AW1424" i="32"/>
  <c r="AV1424" i="32"/>
  <c r="AU1424" i="32"/>
  <c r="AT1424" i="32"/>
  <c r="AW1423" i="32"/>
  <c r="AV1423" i="32"/>
  <c r="AU1423" i="32"/>
  <c r="AT1423" i="32"/>
  <c r="AW1422" i="32"/>
  <c r="AV1422" i="32"/>
  <c r="AU1422" i="32"/>
  <c r="AT1422" i="32"/>
  <c r="AW1421" i="32"/>
  <c r="AV1421" i="32"/>
  <c r="AU1421" i="32"/>
  <c r="AT1421" i="32"/>
  <c r="AW1420" i="32"/>
  <c r="AV1420" i="32"/>
  <c r="AU1420" i="32"/>
  <c r="AT1420" i="32"/>
  <c r="AW1419" i="32"/>
  <c r="AV1419" i="32"/>
  <c r="AU1419" i="32"/>
  <c r="AT1419" i="32"/>
  <c r="AW1418" i="32"/>
  <c r="AV1418" i="32"/>
  <c r="AU1418" i="32"/>
  <c r="AT1418" i="32"/>
  <c r="AW1417" i="32"/>
  <c r="AV1417" i="32"/>
  <c r="AU1417" i="32"/>
  <c r="AT1417" i="32"/>
  <c r="AW1416" i="32"/>
  <c r="AV1416" i="32"/>
  <c r="AU1416" i="32"/>
  <c r="AT1416" i="32"/>
  <c r="AW1415" i="32"/>
  <c r="AV1415" i="32"/>
  <c r="AU1415" i="32"/>
  <c r="AT1415" i="32"/>
  <c r="AW1414" i="32"/>
  <c r="AV1414" i="32"/>
  <c r="AU1414" i="32"/>
  <c r="AT1414" i="32"/>
  <c r="AW1413" i="32"/>
  <c r="AV1413" i="32"/>
  <c r="AU1413" i="32"/>
  <c r="AT1413" i="32"/>
  <c r="AW1412" i="32"/>
  <c r="AV1412" i="32"/>
  <c r="AU1412" i="32"/>
  <c r="AT1412" i="32"/>
  <c r="AW1411" i="32"/>
  <c r="AV1411" i="32"/>
  <c r="AU1411" i="32"/>
  <c r="AT1411" i="32"/>
  <c r="AW1410" i="32"/>
  <c r="AV1410" i="32"/>
  <c r="AU1410" i="32"/>
  <c r="AT1410" i="32"/>
  <c r="AW1409" i="32"/>
  <c r="AV1409" i="32"/>
  <c r="AU1409" i="32"/>
  <c r="AT1409" i="32"/>
  <c r="AW1408" i="32"/>
  <c r="AV1408" i="32"/>
  <c r="AU1408" i="32"/>
  <c r="AT1408" i="32"/>
  <c r="AW1407" i="32"/>
  <c r="AV1407" i="32"/>
  <c r="AU1407" i="32"/>
  <c r="AT1407" i="32"/>
  <c r="AW1406" i="32"/>
  <c r="AV1406" i="32"/>
  <c r="AU1406" i="32"/>
  <c r="AT1406" i="32"/>
  <c r="AW1405" i="32"/>
  <c r="AV1405" i="32"/>
  <c r="AU1405" i="32"/>
  <c r="AT1405" i="32"/>
  <c r="AW1404" i="32"/>
  <c r="AV1404" i="32"/>
  <c r="AU1404" i="32"/>
  <c r="AT1404" i="32"/>
  <c r="AW1403" i="32"/>
  <c r="AV1403" i="32"/>
  <c r="AU1403" i="32"/>
  <c r="AT1403" i="32"/>
  <c r="AW1402" i="32"/>
  <c r="AV1402" i="32"/>
  <c r="AU1402" i="32"/>
  <c r="AT1402" i="32"/>
  <c r="AW1401" i="32"/>
  <c r="AV1401" i="32"/>
  <c r="AU1401" i="32"/>
  <c r="AT1401" i="32"/>
  <c r="AW1400" i="32"/>
  <c r="AV1400" i="32"/>
  <c r="AU1400" i="32"/>
  <c r="AT1400" i="32"/>
  <c r="AW1399" i="32"/>
  <c r="AV1399" i="32"/>
  <c r="AU1399" i="32"/>
  <c r="AT1399" i="32"/>
  <c r="AW1398" i="32"/>
  <c r="AV1398" i="32"/>
  <c r="AU1398" i="32"/>
  <c r="AT1398" i="32"/>
  <c r="AW1397" i="32"/>
  <c r="AV1397" i="32"/>
  <c r="AU1397" i="32"/>
  <c r="AT1397" i="32"/>
  <c r="AW1396" i="32"/>
  <c r="AV1396" i="32"/>
  <c r="AU1396" i="32"/>
  <c r="AT1396" i="32"/>
  <c r="AW1395" i="32"/>
  <c r="AV1395" i="32"/>
  <c r="AU1395" i="32"/>
  <c r="AT1395" i="32"/>
  <c r="AW1394" i="32"/>
  <c r="AV1394" i="32"/>
  <c r="AU1394" i="32"/>
  <c r="AT1394" i="32"/>
  <c r="AW1393" i="32"/>
  <c r="AV1393" i="32"/>
  <c r="AU1393" i="32"/>
  <c r="AT1393" i="32"/>
  <c r="AW1392" i="32"/>
  <c r="AV1392" i="32"/>
  <c r="AU1392" i="32"/>
  <c r="AT1392" i="32"/>
  <c r="AW1391" i="32"/>
  <c r="AV1391" i="32"/>
  <c r="AU1391" i="32"/>
  <c r="AT1391" i="32"/>
  <c r="AW1390" i="32"/>
  <c r="AV1390" i="32"/>
  <c r="AU1390" i="32"/>
  <c r="AT1390" i="32"/>
  <c r="AW6808" i="32"/>
  <c r="AV6808" i="32"/>
  <c r="AU6808" i="32"/>
  <c r="AT6808" i="32"/>
  <c r="AW1389" i="32"/>
  <c r="AV1389" i="32"/>
  <c r="AU1389" i="32"/>
  <c r="AT1389" i="32"/>
  <c r="AW1388" i="32"/>
  <c r="AV1388" i="32"/>
  <c r="AU1388" i="32"/>
  <c r="AT1388" i="32"/>
  <c r="AW1387" i="32"/>
  <c r="AV1387" i="32"/>
  <c r="AU1387" i="32"/>
  <c r="AT1387" i="32"/>
  <c r="AW1386" i="32"/>
  <c r="AV1386" i="32"/>
  <c r="AU1386" i="32"/>
  <c r="AT1386" i="32"/>
  <c r="AW1385" i="32"/>
  <c r="AV1385" i="32"/>
  <c r="AU1385" i="32"/>
  <c r="AT1385" i="32"/>
  <c r="AW4013" i="32"/>
  <c r="AV4013" i="32"/>
  <c r="AU4013" i="32"/>
  <c r="AT4013" i="32"/>
  <c r="AW6807" i="32"/>
  <c r="AV6807" i="32"/>
  <c r="AU6807" i="32"/>
  <c r="AT6807" i="32"/>
  <c r="AW6806" i="32"/>
  <c r="AV6806" i="32"/>
  <c r="AU6806" i="32"/>
  <c r="AT6806" i="32"/>
  <c r="AW2419" i="32"/>
  <c r="AV2419" i="32"/>
  <c r="AU2419" i="32"/>
  <c r="AT2419" i="32"/>
  <c r="AW2418" i="32"/>
  <c r="AV2418" i="32"/>
  <c r="AU2418" i="32"/>
  <c r="AT2418" i="32"/>
  <c r="AW2417" i="32"/>
  <c r="AV2417" i="32"/>
  <c r="AU2417" i="32"/>
  <c r="AT2417" i="32"/>
  <c r="AW2416" i="32"/>
  <c r="AV2416" i="32"/>
  <c r="AU2416" i="32"/>
  <c r="AT2416" i="32"/>
  <c r="AW2415" i="32"/>
  <c r="AV2415" i="32"/>
  <c r="AU2415" i="32"/>
  <c r="AT2415" i="32"/>
  <c r="AW1625" i="32"/>
  <c r="AV1625" i="32"/>
  <c r="AU1625" i="32"/>
  <c r="AT1625" i="32"/>
  <c r="AW1624" i="32"/>
  <c r="AV1624" i="32"/>
  <c r="AU1624" i="32"/>
  <c r="AT1624" i="32"/>
  <c r="AW1623" i="32"/>
  <c r="AV1623" i="32"/>
  <c r="AU1623" i="32"/>
  <c r="AT1623" i="32"/>
  <c r="AW1622" i="32"/>
  <c r="AV1622" i="32"/>
  <c r="AU1622" i="32"/>
  <c r="AT1622" i="32"/>
  <c r="AW1621" i="32"/>
  <c r="AV1621" i="32"/>
  <c r="AU1621" i="32"/>
  <c r="AT1621" i="32"/>
  <c r="AW1620" i="32"/>
  <c r="AV1620" i="32"/>
  <c r="AU1620" i="32"/>
  <c r="AT1620" i="32"/>
  <c r="AW1619" i="32"/>
  <c r="AV1619" i="32"/>
  <c r="AU1619" i="32"/>
  <c r="AT1619" i="32"/>
  <c r="AW1618" i="32"/>
  <c r="AV1618" i="32"/>
  <c r="AU1618" i="32"/>
  <c r="AT1618" i="32"/>
  <c r="AW1617" i="32"/>
  <c r="AV1617" i="32"/>
  <c r="AU1617" i="32"/>
  <c r="AT1617" i="32"/>
  <c r="AW1616" i="32"/>
  <c r="AV1616" i="32"/>
  <c r="AU1616" i="32"/>
  <c r="AT1616" i="32"/>
  <c r="AW1615" i="32"/>
  <c r="AV1615" i="32"/>
  <c r="AU1615" i="32"/>
  <c r="AT1615" i="32"/>
  <c r="AW1614" i="32"/>
  <c r="AV1614" i="32"/>
  <c r="AU1614" i="32"/>
  <c r="AT1614" i="32"/>
  <c r="AW1613" i="32"/>
  <c r="AV1613" i="32"/>
  <c r="AU1613" i="32"/>
  <c r="AT1613" i="32"/>
  <c r="AW1612" i="32"/>
  <c r="AV1612" i="32"/>
  <c r="AU1612" i="32"/>
  <c r="AT1612" i="32"/>
  <c r="AW1611" i="32"/>
  <c r="AV1611" i="32"/>
  <c r="AU1611" i="32"/>
  <c r="AT1611" i="32"/>
  <c r="AW1610" i="32"/>
  <c r="AV1610" i="32"/>
  <c r="AU1610" i="32"/>
  <c r="AT1610" i="32"/>
  <c r="AW1609" i="32"/>
  <c r="AV1609" i="32"/>
  <c r="AU1609" i="32"/>
  <c r="AT1609" i="32"/>
  <c r="AW1608" i="32"/>
  <c r="AV1608" i="32"/>
  <c r="AU1608" i="32"/>
  <c r="AT1608" i="32"/>
  <c r="AW1607" i="32"/>
  <c r="AV1607" i="32"/>
  <c r="AU1607" i="32"/>
  <c r="AT1607" i="32"/>
  <c r="AW1606" i="32"/>
  <c r="AV1606" i="32"/>
  <c r="AU1606" i="32"/>
  <c r="AT1606" i="32"/>
  <c r="AW1605" i="32"/>
  <c r="AV1605" i="32"/>
  <c r="AU1605" i="32"/>
  <c r="AT1605" i="32"/>
  <c r="AW1604" i="32"/>
  <c r="AV1604" i="32"/>
  <c r="AU1604" i="32"/>
  <c r="AT1604" i="32"/>
  <c r="AW1603" i="32"/>
  <c r="AV1603" i="32"/>
  <c r="AU1603" i="32"/>
  <c r="AT1603" i="32"/>
  <c r="AW1602" i="32"/>
  <c r="AV1602" i="32"/>
  <c r="AU1602" i="32"/>
  <c r="AT1602" i="32"/>
  <c r="AW1601" i="32"/>
  <c r="AV1601" i="32"/>
  <c r="AU1601" i="32"/>
  <c r="AT1601" i="32"/>
  <c r="AW1600" i="32"/>
  <c r="AV1600" i="32"/>
  <c r="AU1600" i="32"/>
  <c r="AT1600" i="32"/>
  <c r="AW1599" i="32"/>
  <c r="AV1599" i="32"/>
  <c r="AU1599" i="32"/>
  <c r="AT1599" i="32"/>
  <c r="AW1598" i="32"/>
  <c r="AV1598" i="32"/>
  <c r="AU1598" i="32"/>
  <c r="AT1598" i="32"/>
  <c r="AW1597" i="32"/>
  <c r="AV1597" i="32"/>
  <c r="AU1597" i="32"/>
  <c r="AT1597" i="32"/>
  <c r="AW1596" i="32"/>
  <c r="AV1596" i="32"/>
  <c r="AU1596" i="32"/>
  <c r="AT1596" i="32"/>
  <c r="AW1595" i="32"/>
  <c r="AV1595" i="32"/>
  <c r="AU1595" i="32"/>
  <c r="AT1595" i="32"/>
  <c r="AW1594" i="32"/>
  <c r="AV1594" i="32"/>
  <c r="AU1594" i="32"/>
  <c r="AT1594" i="32"/>
  <c r="AW1593" i="32"/>
  <c r="AV1593" i="32"/>
  <c r="AU1593" i="32"/>
  <c r="AT1593" i="32"/>
  <c r="AW1592" i="32"/>
  <c r="AV1592" i="32"/>
  <c r="AU1592" i="32"/>
  <c r="AT1592" i="32"/>
  <c r="AW1591" i="32"/>
  <c r="AV1591" i="32"/>
  <c r="AU1591" i="32"/>
  <c r="AT1591" i="32"/>
  <c r="AW1590" i="32"/>
  <c r="AV1590" i="32"/>
  <c r="AU1590" i="32"/>
  <c r="AT1590" i="32"/>
  <c r="AW1589" i="32"/>
  <c r="AV1589" i="32"/>
  <c r="AU1589" i="32"/>
  <c r="AT1589" i="32"/>
  <c r="AW1588" i="32"/>
  <c r="AV1588" i="32"/>
  <c r="AU1588" i="32"/>
  <c r="AT1588" i="32"/>
  <c r="AW1587" i="32"/>
  <c r="AV1587" i="32"/>
  <c r="AU1587" i="32"/>
  <c r="AT1587" i="32"/>
  <c r="AW1586" i="32"/>
  <c r="AV1586" i="32"/>
  <c r="AU1586" i="32"/>
  <c r="AT1586" i="32"/>
  <c r="AW1585" i="32"/>
  <c r="AV1585" i="32"/>
  <c r="AU1585" i="32"/>
  <c r="AT1585" i="32"/>
  <c r="AW1584" i="32"/>
  <c r="AV1584" i="32"/>
  <c r="AU1584" i="32"/>
  <c r="AT1584" i="32"/>
  <c r="AW1583" i="32"/>
  <c r="AV1583" i="32"/>
  <c r="AU1583" i="32"/>
  <c r="AT1583" i="32"/>
  <c r="AW1582" i="32"/>
  <c r="AV1582" i="32"/>
  <c r="AU1582" i="32"/>
  <c r="AT1582" i="32"/>
  <c r="AW1581" i="32"/>
  <c r="AV1581" i="32"/>
  <c r="AU1581" i="32"/>
  <c r="AT1581" i="32"/>
  <c r="AW1580" i="32"/>
  <c r="AV1580" i="32"/>
  <c r="AU1580" i="32"/>
  <c r="AT1580" i="32"/>
  <c r="AW1579" i="32"/>
  <c r="AV1579" i="32"/>
  <c r="AU1579" i="32"/>
  <c r="AT1579" i="32"/>
  <c r="AW1578" i="32"/>
  <c r="AV1578" i="32"/>
  <c r="AU1578" i="32"/>
  <c r="AT1578" i="32"/>
  <c r="AW1577" i="32"/>
  <c r="AV1577" i="32"/>
  <c r="AU1577" i="32"/>
  <c r="AT1577" i="32"/>
  <c r="AW1576" i="32"/>
  <c r="AV1576" i="32"/>
  <c r="AU1576" i="32"/>
  <c r="AT1576" i="32"/>
  <c r="AW1575" i="32"/>
  <c r="AV1575" i="32"/>
  <c r="AU1575" i="32"/>
  <c r="AT1575" i="32"/>
  <c r="AW1574" i="32"/>
  <c r="AV1574" i="32"/>
  <c r="AU1574" i="32"/>
  <c r="AT1574" i="32"/>
  <c r="AW1573" i="32"/>
  <c r="AV1573" i="32"/>
  <c r="AU1573" i="32"/>
  <c r="AT1573" i="32"/>
  <c r="AW1572" i="32"/>
  <c r="AV1572" i="32"/>
  <c r="AU1572" i="32"/>
  <c r="AT1572" i="32"/>
  <c r="AW1571" i="32"/>
  <c r="AV1571" i="32"/>
  <c r="AU1571" i="32"/>
  <c r="AT1571" i="32"/>
  <c r="AW1570" i="32"/>
  <c r="AV1570" i="32"/>
  <c r="AU1570" i="32"/>
  <c r="AT1570" i="32"/>
  <c r="AW1569" i="32"/>
  <c r="AV1569" i="32"/>
  <c r="AU1569" i="32"/>
  <c r="AT1569" i="32"/>
  <c r="AW1568" i="32"/>
  <c r="AV1568" i="32"/>
  <c r="AU1568" i="32"/>
  <c r="AT1568" i="32"/>
  <c r="AW1567" i="32"/>
  <c r="AV1567" i="32"/>
  <c r="AU1567" i="32"/>
  <c r="AT1567" i="32"/>
  <c r="AW1566" i="32"/>
  <c r="AV1566" i="32"/>
  <c r="AU1566" i="32"/>
  <c r="AT1566" i="32"/>
  <c r="AW1565" i="32"/>
  <c r="AV1565" i="32"/>
  <c r="AU1565" i="32"/>
  <c r="AT1565" i="32"/>
  <c r="AW1564" i="32"/>
  <c r="AV1564" i="32"/>
  <c r="AU1564" i="32"/>
  <c r="AT1564" i="32"/>
  <c r="AW1563" i="32"/>
  <c r="AV1563" i="32"/>
  <c r="AU1563" i="32"/>
  <c r="AT1563" i="32"/>
  <c r="AW1562" i="32"/>
  <c r="AV1562" i="32"/>
  <c r="AU1562" i="32"/>
  <c r="AT1562" i="32"/>
  <c r="AW1561" i="32"/>
  <c r="AV1561" i="32"/>
  <c r="AU1561" i="32"/>
  <c r="AT1561" i="32"/>
  <c r="AW1560" i="32"/>
  <c r="AV1560" i="32"/>
  <c r="AU1560" i="32"/>
  <c r="AT1560" i="32"/>
  <c r="AW1559" i="32"/>
  <c r="AV1559" i="32"/>
  <c r="AU1559" i="32"/>
  <c r="AT1559" i="32"/>
  <c r="AW1558" i="32"/>
  <c r="AV1558" i="32"/>
  <c r="AU1558" i="32"/>
  <c r="AT1558" i="32"/>
  <c r="AW1557" i="32"/>
  <c r="AV1557" i="32"/>
  <c r="AU1557" i="32"/>
  <c r="AT1557" i="32"/>
  <c r="AW1556" i="32"/>
  <c r="AV1556" i="32"/>
  <c r="AU1556" i="32"/>
  <c r="AT1556" i="32"/>
  <c r="AW1555" i="32"/>
  <c r="AV1555" i="32"/>
  <c r="AU1555" i="32"/>
  <c r="AT1555" i="32"/>
  <c r="AW1554" i="32"/>
  <c r="AV1554" i="32"/>
  <c r="AU1554" i="32"/>
  <c r="AT1554" i="32"/>
  <c r="AW1553" i="32"/>
  <c r="AV1553" i="32"/>
  <c r="AU1553" i="32"/>
  <c r="AT1553" i="32"/>
  <c r="AW1552" i="32"/>
  <c r="AV1552" i="32"/>
  <c r="AU1552" i="32"/>
  <c r="AT1552" i="32"/>
  <c r="AW1551" i="32"/>
  <c r="AV1551" i="32"/>
  <c r="AU1551" i="32"/>
  <c r="AT1551" i="32"/>
  <c r="AW1550" i="32"/>
  <c r="AV1550" i="32"/>
  <c r="AU1550" i="32"/>
  <c r="AT1550" i="32"/>
  <c r="AW1549" i="32"/>
  <c r="AV1549" i="32"/>
  <c r="AU1549" i="32"/>
  <c r="AT1549" i="32"/>
  <c r="AW1548" i="32"/>
  <c r="AV1548" i="32"/>
  <c r="AU1548" i="32"/>
  <c r="AT1548" i="32"/>
  <c r="AW1547" i="32"/>
  <c r="AV1547" i="32"/>
  <c r="AU1547" i="32"/>
  <c r="AT1547" i="32"/>
  <c r="AW1546" i="32"/>
  <c r="AV1546" i="32"/>
  <c r="AU1546" i="32"/>
  <c r="AT1546" i="32"/>
  <c r="AW1545" i="32"/>
  <c r="AV1545" i="32"/>
  <c r="AU1545" i="32"/>
  <c r="AT1545" i="32"/>
  <c r="AW1544" i="32"/>
  <c r="AV1544" i="32"/>
  <c r="AU1544" i="32"/>
  <c r="AT1544" i="32"/>
  <c r="AW1543" i="32"/>
  <c r="AV1543" i="32"/>
  <c r="AU1543" i="32"/>
  <c r="AT1543" i="32"/>
  <c r="AW1542" i="32"/>
  <c r="AV1542" i="32"/>
  <c r="AU1542" i="32"/>
  <c r="AT1542" i="32"/>
  <c r="AW1541" i="32"/>
  <c r="AV1541" i="32"/>
  <c r="AU1541" i="32"/>
  <c r="AT1541" i="32"/>
  <c r="AW1540" i="32"/>
  <c r="AV1540" i="32"/>
  <c r="AU1540" i="32"/>
  <c r="AT1540" i="32"/>
  <c r="AW1539" i="32"/>
  <c r="AV1539" i="32"/>
  <c r="AU1539" i="32"/>
  <c r="AT1539" i="32"/>
  <c r="AW1538" i="32"/>
  <c r="AV1538" i="32"/>
  <c r="AU1538" i="32"/>
  <c r="AT1538" i="32"/>
  <c r="AW1537" i="32"/>
  <c r="AV1537" i="32"/>
  <c r="AU1537" i="32"/>
  <c r="AT1537" i="32"/>
  <c r="AW1536" i="32"/>
  <c r="AV1536" i="32"/>
  <c r="AU1536" i="32"/>
  <c r="AT1536" i="32"/>
  <c r="AW1535" i="32"/>
  <c r="AV1535" i="32"/>
  <c r="AU1535" i="32"/>
  <c r="AT1535" i="32"/>
  <c r="AW1534" i="32"/>
  <c r="AV1534" i="32"/>
  <c r="AU1534" i="32"/>
  <c r="AT1534" i="32"/>
  <c r="AW1533" i="32"/>
  <c r="AV1533" i="32"/>
  <c r="AU1533" i="32"/>
  <c r="AT1533" i="32"/>
  <c r="AW1532" i="32"/>
  <c r="AV1532" i="32"/>
  <c r="AU1532" i="32"/>
  <c r="AT1532" i="32"/>
  <c r="AW1531" i="32"/>
  <c r="AV1531" i="32"/>
  <c r="AU1531" i="32"/>
  <c r="AT1531" i="32"/>
  <c r="AW1530" i="32"/>
  <c r="AV1530" i="32"/>
  <c r="AU1530" i="32"/>
  <c r="AT1530" i="32"/>
  <c r="AW1529" i="32"/>
  <c r="AV1529" i="32"/>
  <c r="AU1529" i="32"/>
  <c r="AT1529" i="32"/>
  <c r="AW1528" i="32"/>
  <c r="AV1528" i="32"/>
  <c r="AU1528" i="32"/>
  <c r="AT1528" i="32"/>
  <c r="AW1527" i="32"/>
  <c r="AV1527" i="32"/>
  <c r="AU1527" i="32"/>
  <c r="AT1527" i="32"/>
  <c r="AW1526" i="32"/>
  <c r="AV1526" i="32"/>
  <c r="AU1526" i="32"/>
  <c r="AT1526" i="32"/>
  <c r="AW1525" i="32"/>
  <c r="AV1525" i="32"/>
  <c r="AU1525" i="32"/>
  <c r="AT1525" i="32"/>
  <c r="AW1524" i="32"/>
  <c r="AV1524" i="32"/>
  <c r="AU1524" i="32"/>
  <c r="AT1524" i="32"/>
  <c r="AW1523" i="32"/>
  <c r="AV1523" i="32"/>
  <c r="AU1523" i="32"/>
  <c r="AT1523" i="32"/>
  <c r="AW1522" i="32"/>
  <c r="AV1522" i="32"/>
  <c r="AU1522" i="32"/>
  <c r="AT1522" i="32"/>
  <c r="AW1521" i="32"/>
  <c r="AV1521" i="32"/>
  <c r="AU1521" i="32"/>
  <c r="AT1521" i="32"/>
  <c r="AW1520" i="32"/>
  <c r="AV1520" i="32"/>
  <c r="AU1520" i="32"/>
  <c r="AT1520" i="32"/>
  <c r="AW1519" i="32"/>
  <c r="AV1519" i="32"/>
  <c r="AU1519" i="32"/>
  <c r="AT1519" i="32"/>
  <c r="AW4012" i="32"/>
  <c r="AV4012" i="32"/>
  <c r="AU4012" i="32"/>
  <c r="AT4012" i="32"/>
  <c r="AW4011" i="32"/>
  <c r="AV4011" i="32"/>
  <c r="AU4011" i="32"/>
  <c r="AT4011" i="32"/>
  <c r="AW4010" i="32"/>
  <c r="AV4010" i="32"/>
  <c r="AU4010" i="32"/>
  <c r="AT4010" i="32"/>
  <c r="AW4009" i="32"/>
  <c r="AV4009" i="32"/>
  <c r="AU4009" i="32"/>
  <c r="AT4009" i="32"/>
  <c r="AW4008" i="32"/>
  <c r="AV4008" i="32"/>
  <c r="AU4008" i="32"/>
  <c r="AT4008" i="32"/>
  <c r="AW1742" i="32"/>
  <c r="AV1742" i="32"/>
  <c r="AU1742" i="32"/>
  <c r="AT1742" i="32"/>
  <c r="AW1741" i="32"/>
  <c r="AV1741" i="32"/>
  <c r="AU1741" i="32"/>
  <c r="AT1741" i="32"/>
  <c r="AW1740" i="32"/>
  <c r="AV1740" i="32"/>
  <c r="AU1740" i="32"/>
  <c r="AT1740" i="32"/>
  <c r="AW1739" i="32"/>
  <c r="AV1739" i="32"/>
  <c r="AU1739" i="32"/>
  <c r="AT1739" i="32"/>
  <c r="AW1738" i="32"/>
  <c r="AV1738" i="32"/>
  <c r="AU1738" i="32"/>
  <c r="AT1738" i="32"/>
  <c r="AW1737" i="32"/>
  <c r="AV1737" i="32"/>
  <c r="AU1737" i="32"/>
  <c r="AT1737" i="32"/>
  <c r="AW1736" i="32"/>
  <c r="AV1736" i="32"/>
  <c r="AU1736" i="32"/>
  <c r="AT1736" i="32"/>
  <c r="AW1735" i="32"/>
  <c r="AV1735" i="32"/>
  <c r="AU1735" i="32"/>
  <c r="AT1735" i="32"/>
  <c r="AW1734" i="32"/>
  <c r="AV1734" i="32"/>
  <c r="AU1734" i="32"/>
  <c r="AT1734" i="32"/>
  <c r="AW1733" i="32"/>
  <c r="AV1733" i="32"/>
  <c r="AU1733" i="32"/>
  <c r="AT1733" i="32"/>
  <c r="AW1732" i="32"/>
  <c r="AV1732" i="32"/>
  <c r="AU1732" i="32"/>
  <c r="AT1732" i="32"/>
  <c r="AW1731" i="32"/>
  <c r="AV1731" i="32"/>
  <c r="AU1731" i="32"/>
  <c r="AT1731" i="32"/>
  <c r="AW1730" i="32"/>
  <c r="AV1730" i="32"/>
  <c r="AU1730" i="32"/>
  <c r="AT1730" i="32"/>
  <c r="AW1729" i="32"/>
  <c r="AV1729" i="32"/>
  <c r="AU1729" i="32"/>
  <c r="AT1729" i="32"/>
  <c r="AW1728" i="32"/>
  <c r="AV1728" i="32"/>
  <c r="AU1728" i="32"/>
  <c r="AT1728" i="32"/>
  <c r="AW1727" i="32"/>
  <c r="AV1727" i="32"/>
  <c r="AU1727" i="32"/>
  <c r="AT1727" i="32"/>
  <c r="AW1726" i="32"/>
  <c r="AV1726" i="32"/>
  <c r="AU1726" i="32"/>
  <c r="AT1726" i="32"/>
  <c r="AW1725" i="32"/>
  <c r="AV1725" i="32"/>
  <c r="AU1725" i="32"/>
  <c r="AT1725" i="32"/>
  <c r="AW1724" i="32"/>
  <c r="AV1724" i="32"/>
  <c r="AU1724" i="32"/>
  <c r="AT1724" i="32"/>
  <c r="AW1723" i="32"/>
  <c r="AV1723" i="32"/>
  <c r="AU1723" i="32"/>
  <c r="AT1723" i="32"/>
  <c r="AW1722" i="32"/>
  <c r="AV1722" i="32"/>
  <c r="AU1722" i="32"/>
  <c r="AT1722" i="32"/>
  <c r="AW1721" i="32"/>
  <c r="AV1721" i="32"/>
  <c r="AU1721" i="32"/>
  <c r="AT1721" i="32"/>
  <c r="AW1720" i="32"/>
  <c r="AV1720" i="32"/>
  <c r="AU1720" i="32"/>
  <c r="AT1720" i="32"/>
  <c r="AW1719" i="32"/>
  <c r="AV1719" i="32"/>
  <c r="AU1719" i="32"/>
  <c r="AT1719" i="32"/>
  <c r="AW1718" i="32"/>
  <c r="AV1718" i="32"/>
  <c r="AU1718" i="32"/>
  <c r="AT1718" i="32"/>
  <c r="AW1717" i="32"/>
  <c r="AV1717" i="32"/>
  <c r="AU1717" i="32"/>
  <c r="AT1717" i="32"/>
  <c r="AW1716" i="32"/>
  <c r="AV1716" i="32"/>
  <c r="AU1716" i="32"/>
  <c r="AT1716" i="32"/>
  <c r="AW1715" i="32"/>
  <c r="AV1715" i="32"/>
  <c r="AU1715" i="32"/>
  <c r="AT1715" i="32"/>
  <c r="AW1714" i="32"/>
  <c r="AV1714" i="32"/>
  <c r="AU1714" i="32"/>
  <c r="AT1714" i="32"/>
  <c r="AW1713" i="32"/>
  <c r="AV1713" i="32"/>
  <c r="AU1713" i="32"/>
  <c r="AT1713" i="32"/>
  <c r="AW1712" i="32"/>
  <c r="AV1712" i="32"/>
  <c r="AU1712" i="32"/>
  <c r="AT1712" i="32"/>
  <c r="AW1711" i="32"/>
  <c r="AV1711" i="32"/>
  <c r="AU1711" i="32"/>
  <c r="AT1711" i="32"/>
  <c r="AW1710" i="32"/>
  <c r="AV1710" i="32"/>
  <c r="AU1710" i="32"/>
  <c r="AT1710" i="32"/>
  <c r="AW1709" i="32"/>
  <c r="AV1709" i="32"/>
  <c r="AU1709" i="32"/>
  <c r="AT1709" i="32"/>
  <c r="AW1708" i="32"/>
  <c r="AV1708" i="32"/>
  <c r="AU1708" i="32"/>
  <c r="AT1708" i="32"/>
  <c r="AW1707" i="32"/>
  <c r="AV1707" i="32"/>
  <c r="AU1707" i="32"/>
  <c r="AT1707" i="32"/>
  <c r="AW1706" i="32"/>
  <c r="AV1706" i="32"/>
  <c r="AU1706" i="32"/>
  <c r="AT1706" i="32"/>
  <c r="AW1705" i="32"/>
  <c r="AV1705" i="32"/>
  <c r="AU1705" i="32"/>
  <c r="AT1705" i="32"/>
  <c r="AW1704" i="32"/>
  <c r="AV1704" i="32"/>
  <c r="AU1704" i="32"/>
  <c r="AT1704" i="32"/>
  <c r="AW1703" i="32"/>
  <c r="AV1703" i="32"/>
  <c r="AU1703" i="32"/>
  <c r="AT1703" i="32"/>
  <c r="AW1702" i="32"/>
  <c r="AV1702" i="32"/>
  <c r="AU1702" i="32"/>
  <c r="AT1702" i="32"/>
  <c r="AW1701" i="32"/>
  <c r="AV1701" i="32"/>
  <c r="AU1701" i="32"/>
  <c r="AT1701" i="32"/>
  <c r="AW1700" i="32"/>
  <c r="AV1700" i="32"/>
  <c r="AU1700" i="32"/>
  <c r="AT1700" i="32"/>
  <c r="AW1699" i="32"/>
  <c r="AV1699" i="32"/>
  <c r="AU1699" i="32"/>
  <c r="AT1699" i="32"/>
  <c r="AW1698" i="32"/>
  <c r="AV1698" i="32"/>
  <c r="AU1698" i="32"/>
  <c r="AT1698" i="32"/>
  <c r="AW1697" i="32"/>
  <c r="AV1697" i="32"/>
  <c r="AU1697" i="32"/>
  <c r="AT1697" i="32"/>
  <c r="AW1696" i="32"/>
  <c r="AV1696" i="32"/>
  <c r="AU1696" i="32"/>
  <c r="AT1696" i="32"/>
  <c r="AW1695" i="32"/>
  <c r="AV1695" i="32"/>
  <c r="AU1695" i="32"/>
  <c r="AT1695" i="32"/>
  <c r="AW1694" i="32"/>
  <c r="AV1694" i="32"/>
  <c r="AU1694" i="32"/>
  <c r="AT1694" i="32"/>
  <c r="AW2421" i="32"/>
  <c r="AV2421" i="32"/>
  <c r="AU2421" i="32"/>
  <c r="AT2421" i="32"/>
  <c r="AW1693" i="32"/>
  <c r="AV1693" i="32"/>
  <c r="AU1693" i="32"/>
  <c r="AT1693" i="32"/>
  <c r="AW1692" i="32"/>
  <c r="AV1692" i="32"/>
  <c r="AU1692" i="32"/>
  <c r="AT1692" i="32"/>
  <c r="AW1691" i="32"/>
  <c r="AV1691" i="32"/>
  <c r="AU1691" i="32"/>
  <c r="AT1691" i="32"/>
  <c r="AW1690" i="32"/>
  <c r="AV1690" i="32"/>
  <c r="AU1690" i="32"/>
  <c r="AT1690" i="32"/>
  <c r="AW1689" i="32"/>
  <c r="AV1689" i="32"/>
  <c r="AU1689" i="32"/>
  <c r="AT1689" i="32"/>
  <c r="AW1688" i="32"/>
  <c r="AV1688" i="32"/>
  <c r="AU1688" i="32"/>
  <c r="AT1688" i="32"/>
  <c r="AW1687" i="32"/>
  <c r="AV1687" i="32"/>
  <c r="AU1687" i="32"/>
  <c r="AT1687" i="32"/>
  <c r="AW1686" i="32"/>
  <c r="AV1686" i="32"/>
  <c r="AU1686" i="32"/>
  <c r="AT1686" i="32"/>
  <c r="AW1685" i="32"/>
  <c r="AV1685" i="32"/>
  <c r="AU1685" i="32"/>
  <c r="AT1685" i="32"/>
  <c r="AW1684" i="32"/>
  <c r="AV1684" i="32"/>
  <c r="AU1684" i="32"/>
  <c r="AT1684" i="32"/>
  <c r="AW1683" i="32"/>
  <c r="AV1683" i="32"/>
  <c r="AU1683" i="32"/>
  <c r="AT1683" i="32"/>
  <c r="AW1682" i="32"/>
  <c r="AV1682" i="32"/>
  <c r="AU1682" i="32"/>
  <c r="AT1682" i="32"/>
  <c r="AW1681" i="32"/>
  <c r="AV1681" i="32"/>
  <c r="AU1681" i="32"/>
  <c r="AT1681" i="32"/>
  <c r="AW1680" i="32"/>
  <c r="AV1680" i="32"/>
  <c r="AU1680" i="32"/>
  <c r="AT1680" i="32"/>
  <c r="AW1679" i="32"/>
  <c r="AV1679" i="32"/>
  <c r="AU1679" i="32"/>
  <c r="AT1679" i="32"/>
  <c r="AW1678" i="32"/>
  <c r="AV1678" i="32"/>
  <c r="AU1678" i="32"/>
  <c r="AT1678" i="32"/>
  <c r="AW1677" i="32"/>
  <c r="AV1677" i="32"/>
  <c r="AU1677" i="32"/>
  <c r="AT1677" i="32"/>
  <c r="AW1676" i="32"/>
  <c r="AV1676" i="32"/>
  <c r="AU1676" i="32"/>
  <c r="AT1676" i="32"/>
  <c r="AW1675" i="32"/>
  <c r="AV1675" i="32"/>
  <c r="AU1675" i="32"/>
  <c r="AT1675" i="32"/>
  <c r="AW1674" i="32"/>
  <c r="AV1674" i="32"/>
  <c r="AU1674" i="32"/>
  <c r="AT1674" i="32"/>
  <c r="AW1673" i="32"/>
  <c r="AV1673" i="32"/>
  <c r="AU1673" i="32"/>
  <c r="AT1673" i="32"/>
  <c r="AW1672" i="32"/>
  <c r="AV1672" i="32"/>
  <c r="AU1672" i="32"/>
  <c r="AT1672" i="32"/>
  <c r="AW1671" i="32"/>
  <c r="AV1671" i="32"/>
  <c r="AU1671" i="32"/>
  <c r="AT1671" i="32"/>
  <c r="AW1670" i="32"/>
  <c r="AV1670" i="32"/>
  <c r="AU1670" i="32"/>
  <c r="AT1670" i="32"/>
  <c r="AW1669" i="32"/>
  <c r="AV1669" i="32"/>
  <c r="AU1669" i="32"/>
  <c r="AT1669" i="32"/>
  <c r="AW1668" i="32"/>
  <c r="AV1668" i="32"/>
  <c r="AU1668" i="32"/>
  <c r="AT1668" i="32"/>
  <c r="AW1667" i="32"/>
  <c r="AV1667" i="32"/>
  <c r="AU1667" i="32"/>
  <c r="AT1667" i="32"/>
  <c r="AW1666" i="32"/>
  <c r="AV1666" i="32"/>
  <c r="AU1666" i="32"/>
  <c r="AT1666" i="32"/>
  <c r="AW1665" i="32"/>
  <c r="AV1665" i="32"/>
  <c r="AU1665" i="32"/>
  <c r="AT1665" i="32"/>
  <c r="AW1664" i="32"/>
  <c r="AV1664" i="32"/>
  <c r="AU1664" i="32"/>
  <c r="AT1664" i="32"/>
  <c r="AW1663" i="32"/>
  <c r="AV1663" i="32"/>
  <c r="AU1663" i="32"/>
  <c r="AT1663" i="32"/>
  <c r="AW1662" i="32"/>
  <c r="AV1662" i="32"/>
  <c r="AU1662" i="32"/>
  <c r="AT1662" i="32"/>
  <c r="AW1661" i="32"/>
  <c r="AV1661" i="32"/>
  <c r="AU1661" i="32"/>
  <c r="AT1661" i="32"/>
  <c r="AW1660" i="32"/>
  <c r="AV1660" i="32"/>
  <c r="AU1660" i="32"/>
  <c r="AT1660" i="32"/>
  <c r="AW1659" i="32"/>
  <c r="AV1659" i="32"/>
  <c r="AU1659" i="32"/>
  <c r="AT1659" i="32"/>
  <c r="AW1658" i="32"/>
  <c r="AV1658" i="32"/>
  <c r="AU1658" i="32"/>
  <c r="AT1658" i="32"/>
  <c r="AW1657" i="32"/>
  <c r="AV1657" i="32"/>
  <c r="AU1657" i="32"/>
  <c r="AT1657" i="32"/>
  <c r="AW1656" i="32"/>
  <c r="AV1656" i="32"/>
  <c r="AU1656" i="32"/>
  <c r="AT1656" i="32"/>
  <c r="AW1655" i="32"/>
  <c r="AV1655" i="32"/>
  <c r="AU1655" i="32"/>
  <c r="AT1655" i="32"/>
  <c r="AW1654" i="32"/>
  <c r="AV1654" i="32"/>
  <c r="AU1654" i="32"/>
  <c r="AT1654" i="32"/>
  <c r="AW1653" i="32"/>
  <c r="AV1653" i="32"/>
  <c r="AU1653" i="32"/>
  <c r="AT1653" i="32"/>
  <c r="AW1652" i="32"/>
  <c r="AV1652" i="32"/>
  <c r="AU1652" i="32"/>
  <c r="AT1652" i="32"/>
  <c r="AW1651" i="32"/>
  <c r="AV1651" i="32"/>
  <c r="AU1651" i="32"/>
  <c r="AT1651" i="32"/>
  <c r="AW1650" i="32"/>
  <c r="AV1650" i="32"/>
  <c r="AU1650" i="32"/>
  <c r="AT1650" i="32"/>
  <c r="AW1649" i="32"/>
  <c r="AV1649" i="32"/>
  <c r="AU1649" i="32"/>
  <c r="AT1649" i="32"/>
  <c r="AW1648" i="32"/>
  <c r="AV1648" i="32"/>
  <c r="AU1648" i="32"/>
  <c r="AT1648" i="32"/>
  <c r="AW1647" i="32"/>
  <c r="AV1647" i="32"/>
  <c r="AU1647" i="32"/>
  <c r="AT1647" i="32"/>
  <c r="AW1646" i="32"/>
  <c r="AV1646" i="32"/>
  <c r="AU1646" i="32"/>
  <c r="AT1646" i="32"/>
  <c r="AW1645" i="32"/>
  <c r="AV1645" i="32"/>
  <c r="AU1645" i="32"/>
  <c r="AT1645" i="32"/>
  <c r="AW1644" i="32"/>
  <c r="AV1644" i="32"/>
  <c r="AU1644" i="32"/>
  <c r="AT1644" i="32"/>
  <c r="AW1643" i="32"/>
  <c r="AV1643" i="32"/>
  <c r="AU1643" i="32"/>
  <c r="AT1643" i="32"/>
  <c r="AW1642" i="32"/>
  <c r="AV1642" i="32"/>
  <c r="AU1642" i="32"/>
  <c r="AT1642" i="32"/>
  <c r="AW1641" i="32"/>
  <c r="AV1641" i="32"/>
  <c r="AU1641" i="32"/>
  <c r="AT1641" i="32"/>
  <c r="AW1640" i="32"/>
  <c r="AV1640" i="32"/>
  <c r="AU1640" i="32"/>
  <c r="AT1640" i="32"/>
  <c r="AW1639" i="32"/>
  <c r="AV1639" i="32"/>
  <c r="AU1639" i="32"/>
  <c r="AT1639" i="32"/>
  <c r="AW1638" i="32"/>
  <c r="AV1638" i="32"/>
  <c r="AU1638" i="32"/>
  <c r="AT1638" i="32"/>
  <c r="AW1637" i="32"/>
  <c r="AV1637" i="32"/>
  <c r="AU1637" i="32"/>
  <c r="AT1637" i="32"/>
  <c r="AW1636" i="32"/>
  <c r="AV1636" i="32"/>
  <c r="AU1636" i="32"/>
  <c r="AT1636" i="32"/>
  <c r="AW1635" i="32"/>
  <c r="AV1635" i="32"/>
  <c r="AU1635" i="32"/>
  <c r="AT1635" i="32"/>
  <c r="AW1634" i="32"/>
  <c r="AV1634" i="32"/>
  <c r="AU1634" i="32"/>
  <c r="AT1634" i="32"/>
  <c r="AW1633" i="32"/>
  <c r="AV1633" i="32"/>
  <c r="AU1633" i="32"/>
  <c r="AT1633" i="32"/>
  <c r="AW1632" i="32"/>
  <c r="AV1632" i="32"/>
  <c r="AU1632" i="32"/>
  <c r="AT1632" i="32"/>
  <c r="AW1631" i="32"/>
  <c r="AV1631" i="32"/>
  <c r="AU1631" i="32"/>
  <c r="AT1631" i="32"/>
  <c r="AW1630" i="32"/>
  <c r="AV1630" i="32"/>
  <c r="AU1630" i="32"/>
  <c r="AT1630" i="32"/>
  <c r="AW2420" i="32"/>
  <c r="AV2420" i="32"/>
  <c r="AU2420" i="32"/>
  <c r="AT2420" i="32"/>
  <c r="AW1629" i="32"/>
  <c r="AV1629" i="32"/>
  <c r="AU1629" i="32"/>
  <c r="AT1629" i="32"/>
  <c r="AW1628" i="32"/>
  <c r="AV1628" i="32"/>
  <c r="AU1628" i="32"/>
  <c r="AT1628" i="32"/>
  <c r="AW1627" i="32"/>
  <c r="AV1627" i="32"/>
  <c r="AU1627" i="32"/>
  <c r="AT1627" i="32"/>
  <c r="AW1626" i="32"/>
  <c r="AV1626" i="32"/>
  <c r="AU1626" i="32"/>
  <c r="AT1626" i="32"/>
  <c r="AW4030" i="32"/>
  <c r="AV4030" i="32"/>
  <c r="AU4030" i="32"/>
  <c r="AT4030" i="32"/>
  <c r="AW4007" i="32"/>
  <c r="AV4007" i="32"/>
  <c r="AU4007" i="32"/>
  <c r="AT4007" i="32"/>
  <c r="AW1772" i="32"/>
  <c r="AV1772" i="32"/>
  <c r="AU1772" i="32"/>
  <c r="AT1772" i="32"/>
  <c r="AW1771" i="32"/>
  <c r="AV1771" i="32"/>
  <c r="AU1771" i="32"/>
  <c r="AT1771" i="32"/>
  <c r="AW1770" i="32"/>
  <c r="AV1770" i="32"/>
  <c r="AU1770" i="32"/>
  <c r="AT1770" i="32"/>
  <c r="AW1769" i="32"/>
  <c r="AV1769" i="32"/>
  <c r="AU1769" i="32"/>
  <c r="AT1769" i="32"/>
  <c r="AW1768" i="32"/>
  <c r="AV1768" i="32"/>
  <c r="AU1768" i="32"/>
  <c r="AT1768" i="32"/>
  <c r="AW1767" i="32"/>
  <c r="AV1767" i="32"/>
  <c r="AU1767" i="32"/>
  <c r="AT1767" i="32"/>
  <c r="AW1766" i="32"/>
  <c r="AV1766" i="32"/>
  <c r="AU1766" i="32"/>
  <c r="AT1766" i="32"/>
  <c r="AW1765" i="32"/>
  <c r="AV1765" i="32"/>
  <c r="AU1765" i="32"/>
  <c r="AT1765" i="32"/>
  <c r="AW1764" i="32"/>
  <c r="AV1764" i="32"/>
  <c r="AU1764" i="32"/>
  <c r="AT1764" i="32"/>
  <c r="AW1763" i="32"/>
  <c r="AV1763" i="32"/>
  <c r="AU1763" i="32"/>
  <c r="AT1763" i="32"/>
  <c r="AW1762" i="32"/>
  <c r="AV1762" i="32"/>
  <c r="AU1762" i="32"/>
  <c r="AT1762" i="32"/>
  <c r="AW1761" i="32"/>
  <c r="AV1761" i="32"/>
  <c r="AU1761" i="32"/>
  <c r="AT1761" i="32"/>
  <c r="AW1760" i="32"/>
  <c r="AV1760" i="32"/>
  <c r="AU1760" i="32"/>
  <c r="AT1760" i="32"/>
  <c r="AW1759" i="32"/>
  <c r="AV1759" i="32"/>
  <c r="AU1759" i="32"/>
  <c r="AT1759" i="32"/>
  <c r="AW1758" i="32"/>
  <c r="AV1758" i="32"/>
  <c r="AU1758" i="32"/>
  <c r="AT1758" i="32"/>
  <c r="AW1757" i="32"/>
  <c r="AV1757" i="32"/>
  <c r="AU1757" i="32"/>
  <c r="AT1757" i="32"/>
  <c r="AW1756" i="32"/>
  <c r="AV1756" i="32"/>
  <c r="AU1756" i="32"/>
  <c r="AT1756" i="32"/>
  <c r="AW1755" i="32"/>
  <c r="AV1755" i="32"/>
  <c r="AU1755" i="32"/>
  <c r="AT1755" i="32"/>
  <c r="AW1754" i="32"/>
  <c r="AV1754" i="32"/>
  <c r="AU1754" i="32"/>
  <c r="AT1754" i="32"/>
  <c r="AW1753" i="32"/>
  <c r="AV1753" i="32"/>
  <c r="AU1753" i="32"/>
  <c r="AT1753" i="32"/>
  <c r="AW1752" i="32"/>
  <c r="AV1752" i="32"/>
  <c r="AU1752" i="32"/>
  <c r="AT1752" i="32"/>
  <c r="AW1751" i="32"/>
  <c r="AV1751" i="32"/>
  <c r="AU1751" i="32"/>
  <c r="AT1751" i="32"/>
  <c r="AW1750" i="32"/>
  <c r="AV1750" i="32"/>
  <c r="AU1750" i="32"/>
  <c r="AT1750" i="32"/>
  <c r="AW1749" i="32"/>
  <c r="AV1749" i="32"/>
  <c r="AU1749" i="32"/>
  <c r="AT1749" i="32"/>
  <c r="AW1748" i="32"/>
  <c r="AV1748" i="32"/>
  <c r="AU1748" i="32"/>
  <c r="AT1748" i="32"/>
  <c r="AW1747" i="32"/>
  <c r="AV1747" i="32"/>
  <c r="AU1747" i="32"/>
  <c r="AT1747" i="32"/>
  <c r="AW1746" i="32"/>
  <c r="AV1746" i="32"/>
  <c r="AU1746" i="32"/>
  <c r="AT1746" i="32"/>
  <c r="AW1745" i="32"/>
  <c r="AV1745" i="32"/>
  <c r="AU1745" i="32"/>
  <c r="AT1745" i="32"/>
  <c r="AW1744" i="32"/>
  <c r="AV1744" i="32"/>
  <c r="AU1744" i="32"/>
  <c r="AT1744" i="32"/>
  <c r="AW1743" i="32"/>
  <c r="AV1743" i="32"/>
  <c r="AU1743" i="32"/>
  <c r="AT1743" i="32"/>
  <c r="AW1775" i="32"/>
  <c r="AV1775" i="32"/>
  <c r="AU1775" i="32"/>
  <c r="AT1775" i="32"/>
  <c r="AW1774" i="32"/>
  <c r="AV1774" i="32"/>
  <c r="AU1774" i="32"/>
  <c r="AT1774" i="32"/>
  <c r="AW1773" i="32"/>
  <c r="AV1773" i="32"/>
  <c r="AU1773" i="32"/>
  <c r="AT1773" i="32"/>
  <c r="AW4029" i="32"/>
  <c r="AV4029" i="32"/>
  <c r="AU4029" i="32"/>
  <c r="AT4029" i="32"/>
  <c r="AW4028" i="32"/>
  <c r="AV4028" i="32"/>
  <c r="AU4028" i="32"/>
  <c r="AT4028" i="32"/>
  <c r="AW6805" i="32"/>
  <c r="AV6805" i="32"/>
  <c r="AU6805" i="32"/>
  <c r="AT6805" i="32"/>
  <c r="AW4592" i="32"/>
  <c r="AV4592" i="32"/>
  <c r="AU4592" i="32"/>
  <c r="AT4592" i="32"/>
  <c r="AW6720" i="32"/>
  <c r="AV6720" i="32"/>
  <c r="AU6720" i="32"/>
  <c r="AT6720" i="32"/>
  <c r="AW2440" i="32"/>
  <c r="AV2440" i="32"/>
  <c r="AU2440" i="32"/>
  <c r="AT2440" i="32"/>
  <c r="AW2410" i="32"/>
  <c r="AV2410" i="32"/>
  <c r="AU2410" i="32"/>
  <c r="AT2410" i="32"/>
  <c r="AW1384" i="32"/>
  <c r="AV1384" i="32"/>
  <c r="AU1384" i="32"/>
  <c r="AT1384" i="32"/>
  <c r="AW2414" i="32"/>
  <c r="AV2414" i="32"/>
  <c r="AU2414" i="32"/>
  <c r="AT2414" i="32"/>
  <c r="AW6719" i="32"/>
  <c r="AV6719" i="32"/>
  <c r="AU6719" i="32"/>
  <c r="AT6719" i="32"/>
  <c r="AW2439" i="32"/>
  <c r="AV2439" i="32"/>
  <c r="AU2439" i="32"/>
  <c r="AT2439" i="32"/>
  <c r="AW2438" i="32"/>
  <c r="AV2438" i="32"/>
  <c r="AU2438" i="32"/>
  <c r="AT2438" i="32"/>
  <c r="AW2437" i="32"/>
  <c r="AV2437" i="32"/>
  <c r="AU2437" i="32"/>
  <c r="AT2437" i="32"/>
  <c r="AW2424" i="32"/>
  <c r="AV2424" i="32"/>
  <c r="AU2424" i="32"/>
  <c r="AT2424" i="32"/>
  <c r="AW2423" i="32"/>
  <c r="AV2423" i="32"/>
  <c r="AU2423" i="32"/>
  <c r="AT2423" i="32"/>
  <c r="AW1841" i="32"/>
  <c r="AV1841" i="32"/>
  <c r="AU1841" i="32"/>
  <c r="AT1841" i="32"/>
  <c r="AW1840" i="32"/>
  <c r="AV1840" i="32"/>
  <c r="AU1840" i="32"/>
  <c r="AT1840" i="32"/>
  <c r="AW1839" i="32"/>
  <c r="AV1839" i="32"/>
  <c r="AU1839" i="32"/>
  <c r="AT1839" i="32"/>
  <c r="AW1838" i="32"/>
  <c r="AV1838" i="32"/>
  <c r="AU1838" i="32"/>
  <c r="AT1838" i="32"/>
  <c r="AW1837" i="32"/>
  <c r="AV1837" i="32"/>
  <c r="AU1837" i="32"/>
  <c r="AT1837" i="32"/>
  <c r="AW1836" i="32"/>
  <c r="AV1836" i="32"/>
  <c r="AU1836" i="32"/>
  <c r="AT1836" i="32"/>
  <c r="AW1835" i="32"/>
  <c r="AV1835" i="32"/>
  <c r="AU1835" i="32"/>
  <c r="AT1835" i="32"/>
  <c r="AW1834" i="32"/>
  <c r="AV1834" i="32"/>
  <c r="AU1834" i="32"/>
  <c r="AT1834" i="32"/>
  <c r="AW1833" i="32"/>
  <c r="AV1833" i="32"/>
  <c r="AU1833" i="32"/>
  <c r="AT1833" i="32"/>
  <c r="AW1832" i="32"/>
  <c r="AV1832" i="32"/>
  <c r="AU1832" i="32"/>
  <c r="AT1832" i="32"/>
  <c r="AW1831" i="32"/>
  <c r="AV1831" i="32"/>
  <c r="AU1831" i="32"/>
  <c r="AT1831" i="32"/>
  <c r="AW1830" i="32"/>
  <c r="AV1830" i="32"/>
  <c r="AU1830" i="32"/>
  <c r="AT1830" i="32"/>
  <c r="AW1829" i="32"/>
  <c r="AV1829" i="32"/>
  <c r="AU1829" i="32"/>
  <c r="AT1829" i="32"/>
  <c r="AW1828" i="32"/>
  <c r="AV1828" i="32"/>
  <c r="AU1828" i="32"/>
  <c r="AT1828" i="32"/>
  <c r="AW1827" i="32"/>
  <c r="AV1827" i="32"/>
  <c r="AU1827" i="32"/>
  <c r="AT1827" i="32"/>
  <c r="AW1826" i="32"/>
  <c r="AV1826" i="32"/>
  <c r="AU1826" i="32"/>
  <c r="AT1826" i="32"/>
  <c r="AW1825" i="32"/>
  <c r="AV1825" i="32"/>
  <c r="AU1825" i="32"/>
  <c r="AT1825" i="32"/>
  <c r="AW1824" i="32"/>
  <c r="AV1824" i="32"/>
  <c r="AU1824" i="32"/>
  <c r="AT1824" i="32"/>
  <c r="AW1823" i="32"/>
  <c r="AV1823" i="32"/>
  <c r="AU1823" i="32"/>
  <c r="AT1823" i="32"/>
  <c r="AW1822" i="32"/>
  <c r="AV1822" i="32"/>
  <c r="AU1822" i="32"/>
  <c r="AT1822" i="32"/>
  <c r="AW1821" i="32"/>
  <c r="AV1821" i="32"/>
  <c r="AU1821" i="32"/>
  <c r="AT1821" i="32"/>
  <c r="AW1820" i="32"/>
  <c r="AV1820" i="32"/>
  <c r="AU1820" i="32"/>
  <c r="AT1820" i="32"/>
  <c r="AW1819" i="32"/>
  <c r="AV1819" i="32"/>
  <c r="AU1819" i="32"/>
  <c r="AT1819" i="32"/>
  <c r="AW1818" i="32"/>
  <c r="AV1818" i="32"/>
  <c r="AU1818" i="32"/>
  <c r="AT1818" i="32"/>
  <c r="AW1817" i="32"/>
  <c r="AV1817" i="32"/>
  <c r="AU1817" i="32"/>
  <c r="AT1817" i="32"/>
  <c r="AW1816" i="32"/>
  <c r="AV1816" i="32"/>
  <c r="AU1816" i="32"/>
  <c r="AT1816" i="32"/>
  <c r="AW1815" i="32"/>
  <c r="AV1815" i="32"/>
  <c r="AU1815" i="32"/>
  <c r="AT1815" i="32"/>
  <c r="AW1814" i="32"/>
  <c r="AV1814" i="32"/>
  <c r="AU1814" i="32"/>
  <c r="AT1814" i="32"/>
  <c r="AW1813" i="32"/>
  <c r="AV1813" i="32"/>
  <c r="AU1813" i="32"/>
  <c r="AT1813" i="32"/>
  <c r="AW1812" i="32"/>
  <c r="AV1812" i="32"/>
  <c r="AU1812" i="32"/>
  <c r="AT1812" i="32"/>
  <c r="AW1811" i="32"/>
  <c r="AV1811" i="32"/>
  <c r="AU1811" i="32"/>
  <c r="AT1811" i="32"/>
  <c r="AW1810" i="32"/>
  <c r="AV1810" i="32"/>
  <c r="AU1810" i="32"/>
  <c r="AT1810" i="32"/>
  <c r="AW1809" i="32"/>
  <c r="AV1809" i="32"/>
  <c r="AU1809" i="32"/>
  <c r="AT1809" i="32"/>
  <c r="AW1808" i="32"/>
  <c r="AV1808" i="32"/>
  <c r="AU1808" i="32"/>
  <c r="AT1808" i="32"/>
  <c r="AW1807" i="32"/>
  <c r="AV1807" i="32"/>
  <c r="AU1807" i="32"/>
  <c r="AT1807" i="32"/>
  <c r="AW1806" i="32"/>
  <c r="AV1806" i="32"/>
  <c r="AU1806" i="32"/>
  <c r="AT1806" i="32"/>
  <c r="AW1805" i="32"/>
  <c r="AV1805" i="32"/>
  <c r="AU1805" i="32"/>
  <c r="AT1805" i="32"/>
  <c r="AW1804" i="32"/>
  <c r="AV1804" i="32"/>
  <c r="AU1804" i="32"/>
  <c r="AT1804" i="32"/>
  <c r="AW1803" i="32"/>
  <c r="AV1803" i="32"/>
  <c r="AU1803" i="32"/>
  <c r="AT1803" i="32"/>
  <c r="AW1802" i="32"/>
  <c r="AV1802" i="32"/>
  <c r="AU1802" i="32"/>
  <c r="AT1802" i="32"/>
  <c r="AW1801" i="32"/>
  <c r="AV1801" i="32"/>
  <c r="AU1801" i="32"/>
  <c r="AT1801" i="32"/>
  <c r="AW1800" i="32"/>
  <c r="AV1800" i="32"/>
  <c r="AU1800" i="32"/>
  <c r="AT1800" i="32"/>
  <c r="AW1799" i="32"/>
  <c r="AV1799" i="32"/>
  <c r="AU1799" i="32"/>
  <c r="AT1799" i="32"/>
  <c r="AW1798" i="32"/>
  <c r="AV1798" i="32"/>
  <c r="AU1798" i="32"/>
  <c r="AT1798" i="32"/>
  <c r="AW1797" i="32"/>
  <c r="AV1797" i="32"/>
  <c r="AU1797" i="32"/>
  <c r="AT1797" i="32"/>
  <c r="AW1796" i="32"/>
  <c r="AV1796" i="32"/>
  <c r="AU1796" i="32"/>
  <c r="AT1796" i="32"/>
  <c r="AW1795" i="32"/>
  <c r="AV1795" i="32"/>
  <c r="AU1795" i="32"/>
  <c r="AT1795" i="32"/>
  <c r="AW1794" i="32"/>
  <c r="AV1794" i="32"/>
  <c r="AU1794" i="32"/>
  <c r="AT1794" i="32"/>
  <c r="AW1793" i="32"/>
  <c r="AV1793" i="32"/>
  <c r="AU1793" i="32"/>
  <c r="AT1793" i="32"/>
  <c r="AW1792" i="32"/>
  <c r="AV1792" i="32"/>
  <c r="AU1792" i="32"/>
  <c r="AT1792" i="32"/>
  <c r="AW1791" i="32"/>
  <c r="AV1791" i="32"/>
  <c r="AU1791" i="32"/>
  <c r="AT1791" i="32"/>
  <c r="AW1790" i="32"/>
  <c r="AV1790" i="32"/>
  <c r="AU1790" i="32"/>
  <c r="AT1790" i="32"/>
  <c r="AW1789" i="32"/>
  <c r="AV1789" i="32"/>
  <c r="AU1789" i="32"/>
  <c r="AT1789" i="32"/>
  <c r="AW1788" i="32"/>
  <c r="AV1788" i="32"/>
  <c r="AU1788" i="32"/>
  <c r="AT1788" i="32"/>
  <c r="AW1787" i="32"/>
  <c r="AV1787" i="32"/>
  <c r="AU1787" i="32"/>
  <c r="AT1787" i="32"/>
  <c r="AW1786" i="32"/>
  <c r="AV1786" i="32"/>
  <c r="AU1786" i="32"/>
  <c r="AT1786" i="32"/>
  <c r="AW1785" i="32"/>
  <c r="AV1785" i="32"/>
  <c r="AU1785" i="32"/>
  <c r="AT1785" i="32"/>
  <c r="AW1784" i="32"/>
  <c r="AV1784" i="32"/>
  <c r="AU1784" i="32"/>
  <c r="AT1784" i="32"/>
  <c r="AW1783" i="32"/>
  <c r="AV1783" i="32"/>
  <c r="AU1783" i="32"/>
  <c r="AT1783" i="32"/>
  <c r="AW1782" i="32"/>
  <c r="AV1782" i="32"/>
  <c r="AU1782" i="32"/>
  <c r="AT1782" i="32"/>
  <c r="AW1781" i="32"/>
  <c r="AV1781" i="32"/>
  <c r="AU1781" i="32"/>
  <c r="AT1781" i="32"/>
  <c r="AW1780" i="32"/>
  <c r="AV1780" i="32"/>
  <c r="AU1780" i="32"/>
  <c r="AT1780" i="32"/>
  <c r="AW1779" i="32"/>
  <c r="AV1779" i="32"/>
  <c r="AU1779" i="32"/>
  <c r="AT1779" i="32"/>
  <c r="AW1778" i="32"/>
  <c r="AV1778" i="32"/>
  <c r="AU1778" i="32"/>
  <c r="AT1778" i="32"/>
  <c r="AW1777" i="32"/>
  <c r="AV1777" i="32"/>
  <c r="AU1777" i="32"/>
  <c r="AT1777" i="32"/>
  <c r="AW1776" i="32"/>
  <c r="AV1776" i="32"/>
  <c r="AU1776" i="32"/>
  <c r="AT1776" i="32"/>
  <c r="AW4006" i="32"/>
  <c r="AV4006" i="32"/>
  <c r="AU4006" i="32"/>
  <c r="AT4006" i="32"/>
  <c r="AW4027" i="32"/>
  <c r="AV4027" i="32"/>
  <c r="AU4027" i="32"/>
  <c r="AT4027" i="32"/>
  <c r="AW4005" i="32"/>
  <c r="AV4005" i="32"/>
  <c r="AU4005" i="32"/>
  <c r="AT4005" i="32"/>
  <c r="AW4004" i="32"/>
  <c r="AV4004" i="32"/>
  <c r="AU4004" i="32"/>
  <c r="AT4004" i="32"/>
  <c r="AW2436" i="32"/>
  <c r="AV2436" i="32"/>
  <c r="AU2436" i="32"/>
  <c r="AT2436" i="32"/>
  <c r="AW2403" i="32"/>
  <c r="AV2403" i="32"/>
  <c r="AU2403" i="32"/>
  <c r="AT2403" i="32"/>
  <c r="AW2402" i="32"/>
  <c r="AV2402" i="32"/>
  <c r="AU2402" i="32"/>
  <c r="AT2402" i="32"/>
  <c r="AW2408" i="32"/>
  <c r="AV2408" i="32"/>
  <c r="AU2408" i="32"/>
  <c r="AT2408" i="32"/>
  <c r="AW2407" i="32"/>
  <c r="AV2407" i="32"/>
  <c r="AU2407" i="32"/>
  <c r="AT2407" i="32"/>
  <c r="AW2413" i="32"/>
  <c r="AV2413" i="32"/>
  <c r="AU2413" i="32"/>
  <c r="AT2413" i="32"/>
  <c r="AW2422" i="32"/>
  <c r="AV2422" i="32"/>
  <c r="AU2422" i="32"/>
  <c r="AT2422" i="32"/>
  <c r="AW1892" i="32"/>
  <c r="AV1892" i="32"/>
  <c r="AU1892" i="32"/>
  <c r="AT1892" i="32"/>
  <c r="AW1891" i="32"/>
  <c r="AV1891" i="32"/>
  <c r="AU1891" i="32"/>
  <c r="AT1891" i="32"/>
  <c r="AW1890" i="32"/>
  <c r="AV1890" i="32"/>
  <c r="AU1890" i="32"/>
  <c r="AT1890" i="32"/>
  <c r="AW1889" i="32"/>
  <c r="AV1889" i="32"/>
  <c r="AU1889" i="32"/>
  <c r="AT1889" i="32"/>
  <c r="AW1888" i="32"/>
  <c r="AV1888" i="32"/>
  <c r="AU1888" i="32"/>
  <c r="AT1888" i="32"/>
  <c r="AW1887" i="32"/>
  <c r="AV1887" i="32"/>
  <c r="AU1887" i="32"/>
  <c r="AT1887" i="32"/>
  <c r="AW1886" i="32"/>
  <c r="AV1886" i="32"/>
  <c r="AU1886" i="32"/>
  <c r="AT1886" i="32"/>
  <c r="AW1885" i="32"/>
  <c r="AV1885" i="32"/>
  <c r="AU1885" i="32"/>
  <c r="AT1885" i="32"/>
  <c r="AW1884" i="32"/>
  <c r="AV1884" i="32"/>
  <c r="AU1884" i="32"/>
  <c r="AT1884" i="32"/>
  <c r="AW1883" i="32"/>
  <c r="AV1883" i="32"/>
  <c r="AU1883" i="32"/>
  <c r="AT1883" i="32"/>
  <c r="AW1882" i="32"/>
  <c r="AV1882" i="32"/>
  <c r="AU1882" i="32"/>
  <c r="AT1882" i="32"/>
  <c r="AW1881" i="32"/>
  <c r="AV1881" i="32"/>
  <c r="AU1881" i="32"/>
  <c r="AT1881" i="32"/>
  <c r="AW1880" i="32"/>
  <c r="AV1880" i="32"/>
  <c r="AU1880" i="32"/>
  <c r="AT1880" i="32"/>
  <c r="AW1879" i="32"/>
  <c r="AV1879" i="32"/>
  <c r="AU1879" i="32"/>
  <c r="AT1879" i="32"/>
  <c r="AW1878" i="32"/>
  <c r="AV1878" i="32"/>
  <c r="AU1878" i="32"/>
  <c r="AT1878" i="32"/>
  <c r="AW1877" i="32"/>
  <c r="AV1877" i="32"/>
  <c r="AU1877" i="32"/>
  <c r="AT1877" i="32"/>
  <c r="AW1876" i="32"/>
  <c r="AV1876" i="32"/>
  <c r="AU1876" i="32"/>
  <c r="AT1876" i="32"/>
  <c r="AW1875" i="32"/>
  <c r="AV1875" i="32"/>
  <c r="AU1875" i="32"/>
  <c r="AT1875" i="32"/>
  <c r="AW1874" i="32"/>
  <c r="AV1874" i="32"/>
  <c r="AU1874" i="32"/>
  <c r="AT1874" i="32"/>
  <c r="AW1873" i="32"/>
  <c r="AV1873" i="32"/>
  <c r="AU1873" i="32"/>
  <c r="AT1873" i="32"/>
  <c r="AW1872" i="32"/>
  <c r="AV1872" i="32"/>
  <c r="AU1872" i="32"/>
  <c r="AT1872" i="32"/>
  <c r="AW1871" i="32"/>
  <c r="AV1871" i="32"/>
  <c r="AU1871" i="32"/>
  <c r="AT1871" i="32"/>
  <c r="AW1870" i="32"/>
  <c r="AV1870" i="32"/>
  <c r="AU1870" i="32"/>
  <c r="AT1870" i="32"/>
  <c r="AW1869" i="32"/>
  <c r="AV1869" i="32"/>
  <c r="AU1869" i="32"/>
  <c r="AT1869" i="32"/>
  <c r="AW1868" i="32"/>
  <c r="AV1868" i="32"/>
  <c r="AU1868" i="32"/>
  <c r="AT1868" i="32"/>
  <c r="AW1867" i="32"/>
  <c r="AV1867" i="32"/>
  <c r="AU1867" i="32"/>
  <c r="AT1867" i="32"/>
  <c r="AW1866" i="32"/>
  <c r="AV1866" i="32"/>
  <c r="AU1866" i="32"/>
  <c r="AT1866" i="32"/>
  <c r="AW1865" i="32"/>
  <c r="AV1865" i="32"/>
  <c r="AU1865" i="32"/>
  <c r="AT1865" i="32"/>
  <c r="AW1864" i="32"/>
  <c r="AV1864" i="32"/>
  <c r="AU1864" i="32"/>
  <c r="AT1864" i="32"/>
  <c r="AW1863" i="32"/>
  <c r="AV1863" i="32"/>
  <c r="AU1863" i="32"/>
  <c r="AT1863" i="32"/>
  <c r="AW1862" i="32"/>
  <c r="AV1862" i="32"/>
  <c r="AU1862" i="32"/>
  <c r="AT1862" i="32"/>
  <c r="AW1861" i="32"/>
  <c r="AV1861" i="32"/>
  <c r="AU1861" i="32"/>
  <c r="AT1861" i="32"/>
  <c r="AW1860" i="32"/>
  <c r="AV1860" i="32"/>
  <c r="AU1860" i="32"/>
  <c r="AT1860" i="32"/>
  <c r="AW1859" i="32"/>
  <c r="AV1859" i="32"/>
  <c r="AU1859" i="32"/>
  <c r="AT1859" i="32"/>
  <c r="AW1858" i="32"/>
  <c r="AV1858" i="32"/>
  <c r="AU1858" i="32"/>
  <c r="AT1858" i="32"/>
  <c r="AW1857" i="32"/>
  <c r="AV1857" i="32"/>
  <c r="AU1857" i="32"/>
  <c r="AT1857" i="32"/>
  <c r="AW1856" i="32"/>
  <c r="AV1856" i="32"/>
  <c r="AU1856" i="32"/>
  <c r="AT1856" i="32"/>
  <c r="AW1855" i="32"/>
  <c r="AV1855" i="32"/>
  <c r="AU1855" i="32"/>
  <c r="AT1855" i="32"/>
  <c r="AW1854" i="32"/>
  <c r="AV1854" i="32"/>
  <c r="AU1854" i="32"/>
  <c r="AT1854" i="32"/>
  <c r="AW1853" i="32"/>
  <c r="AV1853" i="32"/>
  <c r="AU1853" i="32"/>
  <c r="AT1853" i="32"/>
  <c r="AW1852" i="32"/>
  <c r="AV1852" i="32"/>
  <c r="AU1852" i="32"/>
  <c r="AT1852" i="32"/>
  <c r="AW1851" i="32"/>
  <c r="AV1851" i="32"/>
  <c r="AU1851" i="32"/>
  <c r="AT1851" i="32"/>
  <c r="AW1850" i="32"/>
  <c r="AV1850" i="32"/>
  <c r="AU1850" i="32"/>
  <c r="AT1850" i="32"/>
  <c r="AW1849" i="32"/>
  <c r="AV1849" i="32"/>
  <c r="AU1849" i="32"/>
  <c r="AT1849" i="32"/>
  <c r="AW1848" i="32"/>
  <c r="AV1848" i="32"/>
  <c r="AU1848" i="32"/>
  <c r="AT1848" i="32"/>
  <c r="AW1847" i="32"/>
  <c r="AV1847" i="32"/>
  <c r="AU1847" i="32"/>
  <c r="AT1847" i="32"/>
  <c r="AW1846" i="32"/>
  <c r="AV1846" i="32"/>
  <c r="AU1846" i="32"/>
  <c r="AT1846" i="32"/>
  <c r="AW1845" i="32"/>
  <c r="AV1845" i="32"/>
  <c r="AX7126" i="32" l="1"/>
  <c r="AY7126" i="32"/>
  <c r="AZ7126" i="32"/>
  <c r="BA7126" i="32"/>
  <c r="AX7125" i="32"/>
  <c r="AY7125" i="32"/>
  <c r="AZ7125" i="32"/>
  <c r="BA7125" i="32"/>
  <c r="AX7124" i="32"/>
  <c r="AY7124" i="32"/>
  <c r="AZ7124" i="32"/>
  <c r="BA7124" i="32"/>
  <c r="AX7123" i="32"/>
  <c r="AY7123" i="32"/>
  <c r="AZ7123" i="32"/>
  <c r="BA7123" i="32"/>
  <c r="AX7122" i="32"/>
  <c r="AY7122" i="32"/>
  <c r="AZ7122" i="32"/>
  <c r="BA7122" i="32"/>
  <c r="AX7121" i="32"/>
  <c r="AY7121" i="32"/>
  <c r="AZ7121" i="32"/>
  <c r="BA7121" i="32"/>
  <c r="AX7120" i="32"/>
  <c r="AY7120" i="32"/>
  <c r="AZ7120" i="32"/>
  <c r="BA7120" i="32"/>
  <c r="AX7119" i="32"/>
  <c r="AY7119" i="32"/>
  <c r="AZ7119" i="32"/>
  <c r="BA7119" i="32"/>
  <c r="AX7118" i="32"/>
  <c r="AY7118" i="32"/>
  <c r="AZ7118" i="32"/>
  <c r="BA7118" i="32"/>
  <c r="AX7117" i="32"/>
  <c r="AY7117" i="32"/>
  <c r="AZ7117" i="32"/>
  <c r="BA7117" i="32"/>
  <c r="AX7116" i="32"/>
  <c r="AY7116" i="32"/>
  <c r="AZ7116" i="32"/>
  <c r="BA7116" i="32"/>
  <c r="AX7115" i="32"/>
  <c r="AY7115" i="32"/>
  <c r="AZ7115" i="32"/>
  <c r="BA7115" i="32"/>
  <c r="AX7114" i="32"/>
  <c r="AY7114" i="32"/>
  <c r="AZ7114" i="32"/>
  <c r="BA7114" i="32"/>
  <c r="AX7113" i="32"/>
  <c r="AY7113" i="32"/>
  <c r="AZ7113" i="32"/>
  <c r="BA7113" i="32"/>
  <c r="AX7112" i="32"/>
  <c r="AY7112" i="32"/>
  <c r="AZ7112" i="32"/>
  <c r="BA7112" i="32"/>
  <c r="AX7111" i="32"/>
  <c r="AY7111" i="32"/>
  <c r="AZ7111" i="32"/>
  <c r="BA7111" i="32"/>
  <c r="AX7110" i="32"/>
  <c r="AY7110" i="32"/>
  <c r="AZ7110" i="32"/>
  <c r="BA7110" i="32"/>
  <c r="AX7109" i="32"/>
  <c r="AY7109" i="32"/>
  <c r="AZ7109" i="32"/>
  <c r="BA7109" i="32"/>
  <c r="AX7108" i="32"/>
  <c r="AY7108" i="32"/>
  <c r="AZ7108" i="32"/>
  <c r="BA7108" i="32"/>
  <c r="AX7107" i="32"/>
  <c r="AY7107" i="32"/>
  <c r="AZ7107" i="32"/>
  <c r="BA7107" i="32"/>
  <c r="AX7106" i="32"/>
  <c r="AY7106" i="32"/>
  <c r="AZ7106" i="32"/>
  <c r="BA7106" i="32"/>
  <c r="AX7105" i="32"/>
  <c r="AY7105" i="32"/>
  <c r="AZ7105" i="32"/>
  <c r="BA7105" i="32"/>
  <c r="AX7104" i="32"/>
  <c r="AY7104" i="32"/>
  <c r="AZ7104" i="32"/>
  <c r="BA7104" i="32"/>
  <c r="AX7103" i="32"/>
  <c r="AY7103" i="32"/>
  <c r="AZ7103" i="32"/>
  <c r="BA7103" i="32"/>
  <c r="AX7102" i="32"/>
  <c r="AY7102" i="32"/>
  <c r="AZ7102" i="32"/>
  <c r="BA7102" i="32"/>
  <c r="AX7101" i="32"/>
  <c r="AY7101" i="32"/>
  <c r="AZ7101" i="32"/>
  <c r="BA7101" i="32"/>
  <c r="AX7100" i="32"/>
  <c r="AY7100" i="32"/>
  <c r="AZ7100" i="32"/>
  <c r="BA7100" i="32"/>
  <c r="AX7099" i="32"/>
  <c r="AY7099" i="32"/>
  <c r="AZ7099" i="32"/>
  <c r="BA7099" i="32"/>
  <c r="AX7098" i="32"/>
  <c r="AY7098" i="32"/>
  <c r="AZ7098" i="32"/>
  <c r="BA7098" i="32"/>
  <c r="AX7097" i="32"/>
  <c r="AY7097" i="32"/>
  <c r="AZ7097" i="32"/>
  <c r="BA7097" i="32"/>
  <c r="AX7096" i="32"/>
  <c r="AY7096" i="32"/>
  <c r="AZ7096" i="32"/>
  <c r="BA7096" i="32"/>
  <c r="AX7095" i="32"/>
  <c r="AY7095" i="32"/>
  <c r="AZ7095" i="32"/>
  <c r="BA7095" i="32"/>
  <c r="AX7094" i="32"/>
  <c r="AY7094" i="32"/>
  <c r="AZ7094" i="32"/>
  <c r="BA7094" i="32"/>
  <c r="AX7093" i="32"/>
  <c r="AY7093" i="32"/>
  <c r="AZ7093" i="32"/>
  <c r="BA7093" i="32"/>
  <c r="AX7092" i="32"/>
  <c r="AY7092" i="32"/>
  <c r="AZ7092" i="32"/>
  <c r="BA7092" i="32"/>
  <c r="AX7091" i="32"/>
  <c r="AY7091" i="32"/>
  <c r="AZ7091" i="32"/>
  <c r="BA7091" i="32"/>
  <c r="AX7090" i="32"/>
  <c r="AY7090" i="32"/>
  <c r="AZ7090" i="32"/>
  <c r="BA7090" i="32"/>
  <c r="AX7089" i="32"/>
  <c r="AY7089" i="32"/>
  <c r="AZ7089" i="32"/>
  <c r="BA7089" i="32"/>
  <c r="AX7088" i="32"/>
  <c r="AY7088" i="32"/>
  <c r="AZ7088" i="32"/>
  <c r="BA7088" i="32"/>
  <c r="AX7087" i="32"/>
  <c r="AY7087" i="32"/>
  <c r="AZ7087" i="32"/>
  <c r="BA7087" i="32"/>
  <c r="AX7086" i="32"/>
  <c r="AY7086" i="32"/>
  <c r="AZ7086" i="32"/>
  <c r="BA7086" i="32"/>
  <c r="AX7085" i="32"/>
  <c r="AY7085" i="32"/>
  <c r="AZ7085" i="32"/>
  <c r="BA7085" i="32"/>
  <c r="AX7084" i="32"/>
  <c r="AY7084" i="32"/>
  <c r="AZ7084" i="32"/>
  <c r="BA7084" i="32"/>
  <c r="AX7083" i="32"/>
  <c r="AY7083" i="32"/>
  <c r="AZ7083" i="32"/>
  <c r="BA7083" i="32"/>
  <c r="AX7082" i="32"/>
  <c r="AY7082" i="32"/>
  <c r="AZ7082" i="32"/>
  <c r="BA7082" i="32"/>
  <c r="AX7081" i="32"/>
  <c r="AY7081" i="32"/>
  <c r="AZ7081" i="32"/>
  <c r="BA7081" i="32"/>
  <c r="AX7080" i="32"/>
  <c r="AY7080" i="32"/>
  <c r="AZ7080" i="32"/>
  <c r="BA7080" i="32"/>
  <c r="AX7079" i="32"/>
  <c r="AY7079" i="32"/>
  <c r="AZ7079" i="32"/>
  <c r="BA7079" i="32"/>
  <c r="AX7078" i="32"/>
  <c r="AY7078" i="32"/>
  <c r="AZ7078" i="32"/>
  <c r="BA7078" i="32"/>
  <c r="AX7077" i="32"/>
  <c r="AY7077" i="32"/>
  <c r="AZ7077" i="32"/>
  <c r="BA7077" i="32"/>
  <c r="AX7076" i="32"/>
  <c r="AY7076" i="32"/>
  <c r="AZ7076" i="32"/>
  <c r="BA7076" i="32"/>
  <c r="AX7075" i="32"/>
  <c r="AY7075" i="32"/>
  <c r="AZ7075" i="32"/>
  <c r="BA7075" i="32"/>
  <c r="AX7074" i="32"/>
  <c r="AY7074" i="32"/>
  <c r="AZ7074" i="32"/>
  <c r="BA7074" i="32"/>
  <c r="AX7073" i="32"/>
  <c r="AY7073" i="32"/>
  <c r="AZ7073" i="32"/>
  <c r="BA7073" i="32"/>
  <c r="AX7072" i="32"/>
  <c r="AY7072" i="32"/>
  <c r="AZ7072" i="32"/>
  <c r="BA7072" i="32"/>
  <c r="AX7071" i="32"/>
  <c r="AY7071" i="32"/>
  <c r="AZ7071" i="32"/>
  <c r="BA7071" i="32"/>
  <c r="AX7070" i="32"/>
  <c r="AY7070" i="32"/>
  <c r="AZ7070" i="32"/>
  <c r="BA7070" i="32"/>
  <c r="AX7069" i="32"/>
  <c r="AY7069" i="32"/>
  <c r="AZ7069" i="32"/>
  <c r="BA7069" i="32"/>
  <c r="AX7068" i="32"/>
  <c r="AY7068" i="32"/>
  <c r="AZ7068" i="32"/>
  <c r="BA7068" i="32"/>
  <c r="AX7067" i="32"/>
  <c r="AY7067" i="32"/>
  <c r="AZ7067" i="32"/>
  <c r="BA7067" i="32"/>
  <c r="AX7066" i="32"/>
  <c r="AY7066" i="32"/>
  <c r="AZ7066" i="32"/>
  <c r="BA7066" i="32"/>
  <c r="AW6838" i="32"/>
  <c r="AV6838" i="32"/>
  <c r="AV6826" i="32"/>
  <c r="AW6826" i="32"/>
  <c r="AW6909" i="32"/>
  <c r="AV6909" i="32"/>
  <c r="AW6812" i="32"/>
  <c r="AV6812" i="32"/>
  <c r="AW5936" i="32"/>
  <c r="AV5936" i="32"/>
  <c r="AV6847" i="32"/>
  <c r="AW6847" i="32"/>
  <c r="AV6811" i="32"/>
  <c r="AW6811" i="32"/>
  <c r="AW6822" i="32"/>
  <c r="AV6822" i="32"/>
  <c r="AV6892" i="32"/>
  <c r="AW6892" i="32"/>
  <c r="AV6856" i="32"/>
  <c r="AW6856" i="32"/>
  <c r="AW6854" i="32"/>
  <c r="AV6854" i="32"/>
  <c r="AW6830" i="32"/>
  <c r="AV6830" i="32"/>
  <c r="AV6734" i="32"/>
  <c r="AW6734" i="32"/>
  <c r="AV6506" i="32"/>
  <c r="AW6506" i="32"/>
  <c r="AW6877" i="32"/>
  <c r="AV6877" i="32"/>
  <c r="AV6853" i="32"/>
  <c r="AW6853" i="32"/>
  <c r="AV6900" i="32"/>
  <c r="AW6900" i="32"/>
  <c r="AW6839" i="32"/>
  <c r="AV6839" i="32"/>
  <c r="AV6815" i="32"/>
  <c r="AW6815" i="32"/>
  <c r="AV6843" i="32"/>
  <c r="AW6843" i="32"/>
  <c r="AV6851" i="32"/>
  <c r="AV6858" i="32"/>
  <c r="AW6886" i="32"/>
  <c r="L119" i="54"/>
  <c r="L118" i="54"/>
  <c r="L117" i="54"/>
  <c r="L116" i="54"/>
  <c r="L115" i="54"/>
  <c r="L114" i="54"/>
  <c r="G119" i="54"/>
  <c r="F119" i="54"/>
  <c r="E119" i="54"/>
  <c r="D119" i="54"/>
  <c r="C119" i="54"/>
  <c r="G118" i="54"/>
  <c r="F118" i="54"/>
  <c r="E118" i="54"/>
  <c r="D118" i="54"/>
  <c r="C118" i="54"/>
  <c r="G117" i="54"/>
  <c r="F117" i="54"/>
  <c r="E117" i="54"/>
  <c r="D117" i="54"/>
  <c r="C117" i="54"/>
  <c r="G116" i="54"/>
  <c r="F116" i="54"/>
  <c r="E116" i="54"/>
  <c r="D116" i="54"/>
  <c r="C116" i="54"/>
  <c r="G115" i="54"/>
  <c r="F115" i="54"/>
  <c r="E115" i="54"/>
  <c r="D115" i="54"/>
  <c r="C115" i="54"/>
  <c r="G114" i="54"/>
  <c r="F114" i="54"/>
  <c r="E114" i="54"/>
  <c r="D114" i="54"/>
  <c r="C114" i="54"/>
  <c r="L106" i="54"/>
  <c r="L105" i="54"/>
  <c r="L104" i="54"/>
  <c r="L103" i="54"/>
  <c r="L102" i="54"/>
  <c r="G106" i="54"/>
  <c r="F106" i="54"/>
  <c r="E106" i="54"/>
  <c r="D106" i="54"/>
  <c r="C106" i="54"/>
  <c r="G105" i="54"/>
  <c r="F105" i="54"/>
  <c r="E105" i="54"/>
  <c r="D105" i="54"/>
  <c r="C105" i="54"/>
  <c r="G104" i="54"/>
  <c r="F104" i="54"/>
  <c r="E104" i="54"/>
  <c r="D104" i="54"/>
  <c r="C104" i="54"/>
  <c r="G103" i="54"/>
  <c r="F103" i="54"/>
  <c r="E103" i="54"/>
  <c r="D103" i="54"/>
  <c r="C103" i="54"/>
  <c r="G101" i="54"/>
  <c r="F101" i="54"/>
  <c r="E101" i="54"/>
  <c r="D101" i="54"/>
  <c r="L97" i="54"/>
  <c r="L96" i="54"/>
  <c r="G97" i="54"/>
  <c r="F97" i="54"/>
  <c r="E97" i="54"/>
  <c r="D97" i="54"/>
  <c r="C97" i="54"/>
  <c r="G96" i="54"/>
  <c r="F96" i="54"/>
  <c r="E96" i="54"/>
  <c r="D96" i="54"/>
  <c r="C96" i="54"/>
  <c r="G95" i="54"/>
  <c r="F95" i="54"/>
  <c r="E95" i="54"/>
  <c r="D95" i="54"/>
  <c r="L101" i="54"/>
  <c r="C101" i="54"/>
  <c r="L95" i="54"/>
  <c r="C95" i="54"/>
  <c r="L84" i="54"/>
  <c r="L83" i="54"/>
  <c r="L82" i="54"/>
  <c r="G84" i="54"/>
  <c r="F84" i="54"/>
  <c r="E84" i="54"/>
  <c r="D84" i="54"/>
  <c r="C84" i="54"/>
  <c r="G83" i="54"/>
  <c r="F83" i="54"/>
  <c r="E83" i="54"/>
  <c r="D83" i="54"/>
  <c r="C83" i="54"/>
  <c r="G82" i="54"/>
  <c r="F82" i="54"/>
  <c r="E82" i="54"/>
  <c r="D82" i="54"/>
  <c r="C82" i="54"/>
  <c r="C64" i="54" l="1"/>
  <c r="L70" i="54" l="1"/>
  <c r="L69" i="54"/>
  <c r="L68" i="54"/>
  <c r="L64" i="54"/>
  <c r="G70" i="54"/>
  <c r="F70" i="54"/>
  <c r="E70" i="54"/>
  <c r="D70" i="54"/>
  <c r="C70" i="54"/>
  <c r="G69" i="54"/>
  <c r="F69" i="54"/>
  <c r="E69" i="54"/>
  <c r="D69" i="54"/>
  <c r="C69" i="54"/>
  <c r="G68" i="54"/>
  <c r="F68" i="54"/>
  <c r="E68" i="54"/>
  <c r="D68" i="54"/>
  <c r="C68" i="54"/>
  <c r="G64" i="54"/>
  <c r="F64" i="54"/>
  <c r="E64" i="54"/>
  <c r="D64" i="54"/>
  <c r="T45" i="54"/>
  <c r="T42" i="54"/>
  <c r="T41" i="54"/>
  <c r="T40" i="54"/>
  <c r="T39" i="54"/>
  <c r="T29" i="54"/>
  <c r="T28" i="54"/>
  <c r="T25" i="54"/>
  <c r="T23" i="54"/>
  <c r="T19" i="54"/>
  <c r="T18" i="54"/>
  <c r="Z20" i="49"/>
  <c r="AA20" i="49" s="1" a="1"/>
  <c r="AA20" i="49" s="1"/>
  <c r="BB7052" i="32" l="1"/>
  <c r="BB7056" i="32"/>
  <c r="BB7060" i="32"/>
  <c r="BB7064" i="32"/>
  <c r="BB7051" i="32"/>
  <c r="BB7055" i="32"/>
  <c r="BB7059" i="32"/>
  <c r="BB7063" i="32"/>
  <c r="BB7050" i="32"/>
  <c r="BB7054" i="32"/>
  <c r="BB7058" i="32"/>
  <c r="BB7062" i="32"/>
  <c r="BB7053" i="32"/>
  <c r="BB7057" i="32"/>
  <c r="BB7061" i="32"/>
  <c r="BB7065" i="32"/>
  <c r="BB7028" i="32"/>
  <c r="AX7028" i="32" s="1"/>
  <c r="BB7033" i="32"/>
  <c r="BB7037" i="32"/>
  <c r="BB7041" i="32"/>
  <c r="BB7045" i="32"/>
  <c r="BB7049" i="32"/>
  <c r="BB7032" i="32"/>
  <c r="BB7036" i="32"/>
  <c r="BB7040" i="32"/>
  <c r="BB7044" i="32"/>
  <c r="BB7048" i="32"/>
  <c r="BB7031" i="32"/>
  <c r="BB7035" i="32"/>
  <c r="BB7039" i="32"/>
  <c r="BB7043" i="32"/>
  <c r="BB7047" i="32"/>
  <c r="BB7034" i="32"/>
  <c r="BB7038" i="32"/>
  <c r="BB7042" i="32"/>
  <c r="BB7046" i="32"/>
  <c r="BB7029" i="32"/>
  <c r="BB7030" i="32"/>
  <c r="BB7026" i="32"/>
  <c r="BB7027" i="32"/>
  <c r="BB7025" i="32"/>
  <c r="BB7022" i="32"/>
  <c r="AY7022" i="32" s="1"/>
  <c r="BB7023" i="32"/>
  <c r="BB7024" i="32"/>
  <c r="BB7012" i="32"/>
  <c r="BA7012" i="32" s="1"/>
  <c r="BB7019" i="32"/>
  <c r="BB7015" i="32"/>
  <c r="BB7020" i="32"/>
  <c r="BB7016" i="32"/>
  <c r="BB7021" i="32"/>
  <c r="BB7017" i="32"/>
  <c r="BB7013" i="32"/>
  <c r="BB7018" i="32"/>
  <c r="BB7014" i="32"/>
  <c r="BB7008" i="32"/>
  <c r="BA7008" i="32" s="1"/>
  <c r="BB7009" i="32"/>
  <c r="BB7010" i="32"/>
  <c r="BB7011" i="32"/>
  <c r="BB7007" i="32"/>
  <c r="BB6943" i="32"/>
  <c r="AY6943" i="32" s="1"/>
  <c r="BB7004" i="32"/>
  <c r="BB6998" i="32"/>
  <c r="BB6994" i="32"/>
  <c r="BB6991" i="32"/>
  <c r="BB6987" i="32"/>
  <c r="BB6983" i="32"/>
  <c r="BB6979" i="32"/>
  <c r="BB6975" i="32"/>
  <c r="BB6971" i="32"/>
  <c r="BB6968" i="32"/>
  <c r="BB6965" i="32"/>
  <c r="BB6961" i="32"/>
  <c r="BB6960" i="32"/>
  <c r="BB6957" i="32"/>
  <c r="BB6954" i="32"/>
  <c r="BB6951" i="32"/>
  <c r="BB6948" i="32"/>
  <c r="BB6944" i="32"/>
  <c r="BB7005" i="32"/>
  <c r="BB6999" i="32"/>
  <c r="BB6995" i="32"/>
  <c r="BB6992" i="32"/>
  <c r="BB6988" i="32"/>
  <c r="BB6984" i="32"/>
  <c r="BB6980" i="32"/>
  <c r="BB6976" i="32"/>
  <c r="BB6972" i="32"/>
  <c r="BB6969" i="32"/>
  <c r="BB6962" i="32"/>
  <c r="BB6952" i="32"/>
  <c r="BB6949" i="32"/>
  <c r="BB6945" i="32"/>
  <c r="BB7006" i="32"/>
  <c r="BB7002" i="32"/>
  <c r="BB7000" i="32"/>
  <c r="BB6996" i="32"/>
  <c r="BB6993" i="32"/>
  <c r="BB6989" i="32"/>
  <c r="BB6985" i="32"/>
  <c r="BB6981" i="32"/>
  <c r="BB6977" i="32"/>
  <c r="BB6973" i="32"/>
  <c r="BB6970" i="32"/>
  <c r="BB6966" i="32"/>
  <c r="BB6963" i="32"/>
  <c r="BB6958" i="32"/>
  <c r="BB6955" i="32"/>
  <c r="BB6946" i="32"/>
  <c r="BB6986" i="32"/>
  <c r="BB6982" i="32"/>
  <c r="BB6978" i="32"/>
  <c r="BB6974" i="32"/>
  <c r="BB6967" i="32"/>
  <c r="BB6964" i="32"/>
  <c r="BB6959" i="32"/>
  <c r="BB6956" i="32"/>
  <c r="BB6953" i="32"/>
  <c r="BB6950" i="32"/>
  <c r="BB6947" i="32"/>
  <c r="BB7003" i="32"/>
  <c r="BB7001" i="32"/>
  <c r="BB6997" i="32"/>
  <c r="BB6990" i="32"/>
  <c r="BB6938" i="32"/>
  <c r="BB6915" i="32"/>
  <c r="BB6926" i="32"/>
  <c r="BB6899" i="32"/>
  <c r="BB6894" i="32"/>
  <c r="BB6930" i="32"/>
  <c r="BB6890" i="32"/>
  <c r="BB6904" i="32"/>
  <c r="BB6929" i="32"/>
  <c r="BB6920" i="32"/>
  <c r="BB6902" i="32"/>
  <c r="BB6889" i="32"/>
  <c r="BB6936" i="32"/>
  <c r="BB6913" i="32"/>
  <c r="BB6927" i="32"/>
  <c r="BB6897" i="32"/>
  <c r="BB6907" i="32"/>
  <c r="BB6892" i="32"/>
  <c r="BB6910" i="32"/>
  <c r="BB6941" i="32"/>
  <c r="BB6918" i="32"/>
  <c r="BB6908" i="32"/>
  <c r="BB6900" i="32"/>
  <c r="BB6887" i="32"/>
  <c r="BB6903" i="32"/>
  <c r="BB6914" i="32"/>
  <c r="BB6893" i="32"/>
  <c r="BB6934" i="32"/>
  <c r="BB6932" i="32"/>
  <c r="BB6923" i="32"/>
  <c r="BB6895" i="32"/>
  <c r="BB6905" i="32"/>
  <c r="BB6921" i="32"/>
  <c r="BB6885" i="32"/>
  <c r="BB6931" i="32"/>
  <c r="BB6939" i="32"/>
  <c r="BB6916" i="32"/>
  <c r="BB6868" i="32"/>
  <c r="BB6909" i="32"/>
  <c r="BB6898" i="32"/>
  <c r="BB6891" i="32"/>
  <c r="BB6937" i="32"/>
  <c r="BB6922" i="32"/>
  <c r="BB6942" i="32"/>
  <c r="BB6928" i="32"/>
  <c r="BB6919" i="32"/>
  <c r="BB6901" i="32"/>
  <c r="BB6888" i="32"/>
  <c r="BB6935" i="32"/>
  <c r="BB6912" i="32"/>
  <c r="BB6924" i="32"/>
  <c r="BB6925" i="32"/>
  <c r="BB6896" i="32"/>
  <c r="BB6906" i="32"/>
  <c r="BB6940" i="32"/>
  <c r="BB6917" i="32"/>
  <c r="BB6869" i="32"/>
  <c r="BB6886" i="32"/>
  <c r="BB6933" i="32"/>
  <c r="BB6866" i="32"/>
  <c r="BB6878" i="32"/>
  <c r="BB6873" i="32"/>
  <c r="BB6883" i="32"/>
  <c r="BB6865" i="32"/>
  <c r="BB6876" i="32"/>
  <c r="BB6871" i="32"/>
  <c r="BB6881" i="32"/>
  <c r="BB6867" i="32"/>
  <c r="BB6879" i="32"/>
  <c r="BB6874" i="32"/>
  <c r="BB6884" i="32"/>
  <c r="BB6877" i="32"/>
  <c r="BB6872" i="32"/>
  <c r="BB6882" i="32"/>
  <c r="BB6911" i="32"/>
  <c r="BB6875" i="32"/>
  <c r="BB6870" i="32"/>
  <c r="BB6880" i="32"/>
  <c r="BB6857" i="32"/>
  <c r="BB6856" i="32"/>
  <c r="BB6842" i="32"/>
  <c r="BB3353" i="32"/>
  <c r="BB6836" i="32"/>
  <c r="BB6822" i="32"/>
  <c r="BB6821" i="32"/>
  <c r="BB6738" i="32"/>
  <c r="BB2434" i="32"/>
  <c r="BB1894" i="32"/>
  <c r="BB6737" i="32"/>
  <c r="BB6734" i="32"/>
  <c r="BB6792" i="32"/>
  <c r="BB6772" i="32"/>
  <c r="BB6768" i="32"/>
  <c r="BB6759" i="32"/>
  <c r="BB2425" i="32"/>
  <c r="BB6732" i="32"/>
  <c r="BB6731" i="32"/>
  <c r="BB6725" i="32"/>
  <c r="BB6709" i="32"/>
  <c r="BB6500" i="32"/>
  <c r="BB6497" i="32"/>
  <c r="BB6485" i="32"/>
  <c r="BB6480" i="32"/>
  <c r="BB6473" i="32"/>
  <c r="BB6468" i="32"/>
  <c r="BB6461" i="32"/>
  <c r="BB6456" i="32"/>
  <c r="BB6455" i="32"/>
  <c r="BB6451" i="32"/>
  <c r="BB6439" i="32"/>
  <c r="BB6422" i="32"/>
  <c r="BB6417" i="32"/>
  <c r="BB6410" i="32"/>
  <c r="BB6406" i="32"/>
  <c r="BB6399" i="32"/>
  <c r="BB6395" i="32"/>
  <c r="BB6394" i="32"/>
  <c r="BB6389" i="32"/>
  <c r="BB6380" i="32"/>
  <c r="BB6702" i="32"/>
  <c r="BB6346" i="32"/>
  <c r="BB6335" i="32"/>
  <c r="BB6853" i="32"/>
  <c r="BB6851" i="32"/>
  <c r="BB6848" i="32"/>
  <c r="BB6833" i="32"/>
  <c r="BB6828" i="32"/>
  <c r="BB6506" i="32"/>
  <c r="BB2435" i="32"/>
  <c r="BB2432" i="32"/>
  <c r="BB6777" i="32"/>
  <c r="BB6758" i="32"/>
  <c r="BB6754" i="32"/>
  <c r="BB2468" i="32"/>
  <c r="BB2464" i="32"/>
  <c r="BB6724" i="32"/>
  <c r="BB6713" i="32"/>
  <c r="BB6710" i="32"/>
  <c r="BB6491" i="32"/>
  <c r="BB6469" i="32"/>
  <c r="BB6464" i="32"/>
  <c r="BB6452" i="32"/>
  <c r="BB6447" i="32"/>
  <c r="BB6444" i="32"/>
  <c r="BB6441" i="32"/>
  <c r="BB6440" i="32"/>
  <c r="BB6435" i="32"/>
  <c r="BB6428" i="32"/>
  <c r="BB6407" i="32"/>
  <c r="BB6402" i="32"/>
  <c r="BB6390" i="32"/>
  <c r="BB6385" i="32"/>
  <c r="BB6368" i="32"/>
  <c r="BB6367" i="32"/>
  <c r="BB6363" i="32"/>
  <c r="BB6360" i="32"/>
  <c r="BB6347" i="32"/>
  <c r="BB6861" i="32"/>
  <c r="BB6858" i="32"/>
  <c r="BB6843" i="32"/>
  <c r="BB6840" i="32"/>
  <c r="BB6801" i="32"/>
  <c r="BB6798" i="32"/>
  <c r="BB6796" i="32"/>
  <c r="BB6793" i="32"/>
  <c r="BB6788" i="32"/>
  <c r="BB6781" i="32"/>
  <c r="BB6773" i="32"/>
  <c r="BB6769" i="32"/>
  <c r="BB6766" i="32"/>
  <c r="BB6763" i="32"/>
  <c r="BB6755" i="32"/>
  <c r="BB6750" i="32"/>
  <c r="BB6747" i="32"/>
  <c r="BB6503" i="32"/>
  <c r="BB6733" i="32"/>
  <c r="BB6728" i="32"/>
  <c r="BB6716" i="32"/>
  <c r="BB6495" i="32"/>
  <c r="BB6492" i="32"/>
  <c r="BB6481" i="32"/>
  <c r="BB6477" i="32"/>
  <c r="BB6474" i="32"/>
  <c r="BB6457" i="32"/>
  <c r="BB6436" i="32"/>
  <c r="BB6432" i="32"/>
  <c r="BB6429" i="32"/>
  <c r="BB6418" i="32"/>
  <c r="BB6414" i="32"/>
  <c r="BB6411" i="32"/>
  <c r="BB6396" i="32"/>
  <c r="BB6381" i="32"/>
  <c r="BB6377" i="32"/>
  <c r="BB6375" i="32"/>
  <c r="BB6372" i="32"/>
  <c r="BB6369" i="32"/>
  <c r="BB6357" i="32"/>
  <c r="BB6859" i="32"/>
  <c r="BB6854" i="32"/>
  <c r="BB6837" i="32"/>
  <c r="BB6831" i="32"/>
  <c r="BB6829" i="32"/>
  <c r="BB6823" i="32"/>
  <c r="BB6739" i="32"/>
  <c r="BB6507" i="32"/>
  <c r="BB1895" i="32"/>
  <c r="BB2429" i="32"/>
  <c r="BB6735" i="32"/>
  <c r="BB6790" i="32"/>
  <c r="BB6775" i="32"/>
  <c r="BB6760" i="32"/>
  <c r="BB6751" i="32"/>
  <c r="BB2426" i="32"/>
  <c r="BB6729" i="32"/>
  <c r="BB6502" i="32"/>
  <c r="BB6707" i="32"/>
  <c r="BB6501" i="32"/>
  <c r="BB6498" i="32"/>
  <c r="BB6486" i="32"/>
  <c r="BB6465" i="32"/>
  <c r="BB6462" i="32"/>
  <c r="BB6458" i="32"/>
  <c r="BB6706" i="32"/>
  <c r="BB6448" i="32"/>
  <c r="BB6445" i="32"/>
  <c r="BB6423" i="32"/>
  <c r="BB6403" i="32"/>
  <c r="BB6400" i="32"/>
  <c r="BB6704" i="32"/>
  <c r="BB6391" i="32"/>
  <c r="BB6386" i="32"/>
  <c r="BB6364" i="32"/>
  <c r="BB6361" i="32"/>
  <c r="BB6358" i="32"/>
  <c r="BB6331" i="32"/>
  <c r="BB6860" i="32"/>
  <c r="BB6852" i="32"/>
  <c r="BB6849" i="32"/>
  <c r="BB6846" i="32"/>
  <c r="BB6845" i="32"/>
  <c r="BB6844" i="32"/>
  <c r="BB6834" i="32"/>
  <c r="BB6830" i="32"/>
  <c r="BB6799" i="32"/>
  <c r="BB1843" i="32"/>
  <c r="BB6789" i="32"/>
  <c r="BB6785" i="32"/>
  <c r="BB6783" i="32"/>
  <c r="BB6782" i="32"/>
  <c r="BB6778" i="32"/>
  <c r="BB6774" i="32"/>
  <c r="BB6764" i="32"/>
  <c r="BB6756" i="32"/>
  <c r="BB2465" i="32"/>
  <c r="BB2428" i="32"/>
  <c r="BB2427" i="32"/>
  <c r="BB6504" i="32"/>
  <c r="BB6717" i="32"/>
  <c r="BB6714" i="32"/>
  <c r="BB6711" i="32"/>
  <c r="BB6493" i="32"/>
  <c r="BB6488" i="32"/>
  <c r="BB6487" i="32"/>
  <c r="BB6482" i="32"/>
  <c r="BB6470" i="32"/>
  <c r="BB6453" i="32"/>
  <c r="BB6449" i="32"/>
  <c r="BB6442" i="32"/>
  <c r="BB6437" i="32"/>
  <c r="BB6430" i="32"/>
  <c r="BB6425" i="32"/>
  <c r="BB6424" i="32"/>
  <c r="BB6419" i="32"/>
  <c r="BB6408" i="32"/>
  <c r="BB6863" i="32"/>
  <c r="BB6804" i="32"/>
  <c r="BB6847" i="32"/>
  <c r="BB6827" i="32"/>
  <c r="BB6800" i="32"/>
  <c r="BB6825" i="32"/>
  <c r="BB6795" i="32"/>
  <c r="BB6787" i="32"/>
  <c r="BB6784" i="32"/>
  <c r="BB6780" i="32"/>
  <c r="BB6765" i="32"/>
  <c r="BB6762" i="32"/>
  <c r="BB6757" i="32"/>
  <c r="BB2467" i="32"/>
  <c r="BB2463" i="32"/>
  <c r="BB6749" i="32"/>
  <c r="BB6505" i="32"/>
  <c r="BB6727" i="32"/>
  <c r="BB6718" i="32"/>
  <c r="BB6715" i="32"/>
  <c r="BB6494" i="32"/>
  <c r="BB6490" i="32"/>
  <c r="BB6484" i="32"/>
  <c r="BB6479" i="32"/>
  <c r="BB6476" i="32"/>
  <c r="BB6454" i="32"/>
  <c r="BB6434" i="32"/>
  <c r="BB6431" i="32"/>
  <c r="BB6427" i="32"/>
  <c r="BB6421" i="32"/>
  <c r="BB6416" i="32"/>
  <c r="BB6413" i="32"/>
  <c r="BB6393" i="32"/>
  <c r="BB6703" i="32"/>
  <c r="BB6374" i="32"/>
  <c r="BB6371" i="32"/>
  <c r="BB6366" i="32"/>
  <c r="BB6356" i="32"/>
  <c r="BB6353" i="32"/>
  <c r="BB6350" i="32"/>
  <c r="BB6349" i="32"/>
  <c r="BB6802" i="32"/>
  <c r="BB6841" i="32"/>
  <c r="BB6776" i="32"/>
  <c r="BB6771" i="32"/>
  <c r="BB6483" i="32"/>
  <c r="BB6438" i="32"/>
  <c r="BB6404" i="32"/>
  <c r="BB6397" i="32"/>
  <c r="BB6388" i="32"/>
  <c r="BB6354" i="32"/>
  <c r="BB6341" i="32"/>
  <c r="BB6330" i="32"/>
  <c r="BB6319" i="32"/>
  <c r="BB6301" i="32"/>
  <c r="BB6291" i="32"/>
  <c r="BB6287" i="32"/>
  <c r="BB6280" i="32"/>
  <c r="BB6269" i="32"/>
  <c r="BB6259" i="32"/>
  <c r="BB6250" i="32"/>
  <c r="BB6245" i="32"/>
  <c r="BB6242" i="32"/>
  <c r="BB6239" i="32"/>
  <c r="BB6219" i="32"/>
  <c r="BB6197" i="32"/>
  <c r="BB6196" i="32"/>
  <c r="BB6193" i="32"/>
  <c r="BB6189" i="32"/>
  <c r="BB6184" i="32"/>
  <c r="BB6181" i="32"/>
  <c r="BB6174" i="32"/>
  <c r="BB6173" i="32"/>
  <c r="BB6171" i="32"/>
  <c r="BB6169" i="32"/>
  <c r="BB6862" i="32"/>
  <c r="BB6835" i="32"/>
  <c r="BB6508" i="32"/>
  <c r="BB1893" i="32"/>
  <c r="BB6794" i="32"/>
  <c r="BB6726" i="32"/>
  <c r="BB6472" i="32"/>
  <c r="BB6467" i="32"/>
  <c r="BB6460" i="32"/>
  <c r="BB6415" i="32"/>
  <c r="BB6409" i="32"/>
  <c r="BB6382" i="32"/>
  <c r="BB6373" i="32"/>
  <c r="BB6352" i="32"/>
  <c r="BB6338" i="32"/>
  <c r="BB6323" i="32"/>
  <c r="BB6320" i="32"/>
  <c r="BB6310" i="32"/>
  <c r="BB6302" i="32"/>
  <c r="BB6297" i="32"/>
  <c r="BB6296" i="32"/>
  <c r="BB6292" i="32"/>
  <c r="BB6283" i="32"/>
  <c r="BB6246" i="32"/>
  <c r="BB6235" i="32"/>
  <c r="BB6234" i="32"/>
  <c r="BB6231" i="32"/>
  <c r="BB6228" i="32"/>
  <c r="BB6222" i="32"/>
  <c r="BB6213" i="32"/>
  <c r="BB6210" i="32"/>
  <c r="BB6200" i="32"/>
  <c r="BB6195" i="32"/>
  <c r="BB6185" i="32"/>
  <c r="BB6176" i="32"/>
  <c r="BB6172" i="32"/>
  <c r="BB6697" i="32"/>
  <c r="BB6170" i="32"/>
  <c r="BB6695" i="32"/>
  <c r="BB6148" i="32"/>
  <c r="BB6824" i="32"/>
  <c r="BB6767" i="32"/>
  <c r="BB2466" i="32"/>
  <c r="BB6420" i="32"/>
  <c r="BB6383" i="32"/>
  <c r="BB6355" i="32"/>
  <c r="BB6345" i="32"/>
  <c r="BB6327" i="32"/>
  <c r="BB6317" i="32"/>
  <c r="BB6314" i="32"/>
  <c r="BB6307" i="32"/>
  <c r="BB6303" i="32"/>
  <c r="BB6293" i="32"/>
  <c r="BB6275" i="32"/>
  <c r="BB6272" i="32"/>
  <c r="BB6266" i="32"/>
  <c r="BB6257" i="32"/>
  <c r="BB6248" i="32"/>
  <c r="BB6247" i="32"/>
  <c r="BB6243" i="32"/>
  <c r="BB6238" i="32"/>
  <c r="BB6225" i="32"/>
  <c r="BB6216" i="32"/>
  <c r="BB6179" i="32"/>
  <c r="BB6165" i="32"/>
  <c r="BB6162" i="32"/>
  <c r="BB6159" i="32"/>
  <c r="BB6155" i="32"/>
  <c r="BB6696" i="32"/>
  <c r="BB6150" i="32"/>
  <c r="BB6147" i="32"/>
  <c r="BB6803" i="32"/>
  <c r="BB6838" i="32"/>
  <c r="BB6826" i="32"/>
  <c r="BB1844" i="32"/>
  <c r="BB6779" i="32"/>
  <c r="BB6748" i="32"/>
  <c r="BB6712" i="32"/>
  <c r="BB6489" i="32"/>
  <c r="BB6450" i="32"/>
  <c r="BB6443" i="32"/>
  <c r="BB6705" i="32"/>
  <c r="BB6405" i="32"/>
  <c r="BB6398" i="32"/>
  <c r="BB6376" i="32"/>
  <c r="BB6342" i="32"/>
  <c r="BB6339" i="32"/>
  <c r="BB6336" i="32"/>
  <c r="BB6328" i="32"/>
  <c r="BB6321" i="32"/>
  <c r="BB6311" i="32"/>
  <c r="BB6298" i="32"/>
  <c r="BB6289" i="32"/>
  <c r="BB6288" i="32"/>
  <c r="BB6284" i="32"/>
  <c r="BB6281" i="32"/>
  <c r="BB6277" i="32"/>
  <c r="BB6276" i="32"/>
  <c r="BB6260" i="32"/>
  <c r="BB6251" i="32"/>
  <c r="BB6240" i="32"/>
  <c r="BB6220" i="32"/>
  <c r="BB6211" i="32"/>
  <c r="BB6198" i="32"/>
  <c r="BB6190" i="32"/>
  <c r="BB6186" i="32"/>
  <c r="BB6182" i="32"/>
  <c r="BB6698" i="32"/>
  <c r="BB6864" i="32"/>
  <c r="BB6740" i="32"/>
  <c r="BB2433" i="32"/>
  <c r="BB2430" i="32"/>
  <c r="BB6797" i="32"/>
  <c r="BB6761" i="32"/>
  <c r="BB6752" i="32"/>
  <c r="BB6708" i="32"/>
  <c r="BB6475" i="32"/>
  <c r="BB6463" i="32"/>
  <c r="BB6392" i="32"/>
  <c r="BB6348" i="32"/>
  <c r="BB6324" i="32"/>
  <c r="BB6315" i="32"/>
  <c r="BB6308" i="32"/>
  <c r="BB6305" i="32"/>
  <c r="BB6304" i="32"/>
  <c r="BB6294" i="32"/>
  <c r="BB6285" i="32"/>
  <c r="BB6278" i="32"/>
  <c r="BB6273" i="32"/>
  <c r="BB6264" i="32"/>
  <c r="BB6263" i="32"/>
  <c r="BB6262" i="32"/>
  <c r="BB6236" i="32"/>
  <c r="BB6232" i="32"/>
  <c r="BB6229" i="32"/>
  <c r="BB6223" i="32"/>
  <c r="BB6214" i="32"/>
  <c r="BB6201" i="32"/>
  <c r="BB6187" i="32"/>
  <c r="BB6177" i="32"/>
  <c r="BB6156" i="32"/>
  <c r="BB6151" i="32"/>
  <c r="BB6145" i="32"/>
  <c r="BB2431" i="32"/>
  <c r="BB6753" i="32"/>
  <c r="BB6499" i="32"/>
  <c r="BB6478" i="32"/>
  <c r="BB6471" i="32"/>
  <c r="BB6433" i="32"/>
  <c r="BB6379" i="32"/>
  <c r="BB6359" i="32"/>
  <c r="BB6344" i="32"/>
  <c r="BB6326" i="32"/>
  <c r="BB6316" i="32"/>
  <c r="BB6313" i="32"/>
  <c r="BB6306" i="32"/>
  <c r="BB6300" i="32"/>
  <c r="BB6274" i="32"/>
  <c r="BB6271" i="32"/>
  <c r="BB6700" i="32"/>
  <c r="BB6270" i="32"/>
  <c r="BB6268" i="32"/>
  <c r="BB6265" i="32"/>
  <c r="BB6256" i="32"/>
  <c r="BB6255" i="32"/>
  <c r="BB6254" i="32"/>
  <c r="BB6253" i="32"/>
  <c r="BB6237" i="32"/>
  <c r="BB6233" i="32"/>
  <c r="BB6230" i="32"/>
  <c r="BB6227" i="32"/>
  <c r="BB6224" i="32"/>
  <c r="BB6218" i="32"/>
  <c r="BB6215" i="32"/>
  <c r="BB6194" i="32"/>
  <c r="BB6192" i="32"/>
  <c r="BB6178" i="32"/>
  <c r="BB6164" i="32"/>
  <c r="BB6161" i="32"/>
  <c r="BB6158" i="32"/>
  <c r="BB6832" i="32"/>
  <c r="BB6736" i="32"/>
  <c r="BB6401" i="32"/>
  <c r="BB6387" i="32"/>
  <c r="BB6325" i="32"/>
  <c r="BB6312" i="32"/>
  <c r="BB6290" i="32"/>
  <c r="BB6267" i="32"/>
  <c r="BB6152" i="32"/>
  <c r="BB6140" i="32"/>
  <c r="BB6129" i="32"/>
  <c r="BB6113" i="32"/>
  <c r="BB6101" i="32"/>
  <c r="BB6096" i="32"/>
  <c r="BB6085" i="32"/>
  <c r="BB6082" i="32"/>
  <c r="BB6072" i="32"/>
  <c r="BB6071" i="32"/>
  <c r="BB6070" i="32"/>
  <c r="BB6693" i="32"/>
  <c r="BB6067" i="32"/>
  <c r="BB6060" i="32"/>
  <c r="BB6057" i="32"/>
  <c r="BB6049" i="32"/>
  <c r="BB6037" i="32"/>
  <c r="BB6690" i="32"/>
  <c r="BB6688" i="32"/>
  <c r="BB5992" i="32"/>
  <c r="BB5985" i="32"/>
  <c r="BB5976" i="32"/>
  <c r="BB5949" i="32"/>
  <c r="BB5943" i="32"/>
  <c r="BB5934" i="32"/>
  <c r="BB5928" i="32"/>
  <c r="BB6855" i="32"/>
  <c r="BB6340" i="32"/>
  <c r="BB6333" i="32"/>
  <c r="BB6299" i="32"/>
  <c r="BB6226" i="32"/>
  <c r="BB6209" i="32"/>
  <c r="BB6206" i="32"/>
  <c r="BB6203" i="32"/>
  <c r="BB6166" i="32"/>
  <c r="BB6157" i="32"/>
  <c r="BB6153" i="32"/>
  <c r="BB6143" i="32"/>
  <c r="BB6125" i="32"/>
  <c r="BB6121" i="32"/>
  <c r="BB6117" i="32"/>
  <c r="BB6110" i="32"/>
  <c r="BB6107" i="32"/>
  <c r="BB6103" i="32"/>
  <c r="BB6102" i="32"/>
  <c r="BB6095" i="32"/>
  <c r="BB6092" i="32"/>
  <c r="BB6088" i="32"/>
  <c r="BB6073" i="32"/>
  <c r="BB6056" i="32"/>
  <c r="BB6050" i="32"/>
  <c r="BB6041" i="32"/>
  <c r="BB6029" i="32"/>
  <c r="BB6022" i="32"/>
  <c r="BB6017" i="32"/>
  <c r="BB6011" i="32"/>
  <c r="BB6008" i="32"/>
  <c r="BB6001" i="32"/>
  <c r="BB5998" i="32"/>
  <c r="BB5996" i="32"/>
  <c r="BB5968" i="32"/>
  <c r="BB5965" i="32"/>
  <c r="BB5964" i="32"/>
  <c r="BB5954" i="32"/>
  <c r="BB6684" i="32"/>
  <c r="BB5940" i="32"/>
  <c r="BB6839" i="32"/>
  <c r="BB6786" i="32"/>
  <c r="BB6770" i="32"/>
  <c r="BB6365" i="32"/>
  <c r="BB6351" i="32"/>
  <c r="BB6295" i="32"/>
  <c r="BB6244" i="32"/>
  <c r="BB6183" i="32"/>
  <c r="BB6167" i="32"/>
  <c r="BB6742" i="32"/>
  <c r="BB6132" i="32"/>
  <c r="BB6122" i="32"/>
  <c r="BB6118" i="32"/>
  <c r="BB6114" i="32"/>
  <c r="BB6099" i="32"/>
  <c r="BB6098" i="32"/>
  <c r="BB6083" i="32"/>
  <c r="BB6076" i="32"/>
  <c r="BB6058" i="32"/>
  <c r="BB6053" i="32"/>
  <c r="BB6045" i="32"/>
  <c r="BB6042" i="32"/>
  <c r="BB6035" i="32"/>
  <c r="BB6032" i="32"/>
  <c r="BB6025" i="32"/>
  <c r="BB6014" i="32"/>
  <c r="BB6013" i="32"/>
  <c r="BB6012" i="32"/>
  <c r="BB5997" i="32"/>
  <c r="BB5982" i="32"/>
  <c r="BB5977" i="32"/>
  <c r="BB5971" i="32"/>
  <c r="BB6687" i="32"/>
  <c r="BB5962" i="32"/>
  <c r="BB5957" i="32"/>
  <c r="BB5950" i="32"/>
  <c r="BB6496" i="32"/>
  <c r="BB6459" i="32"/>
  <c r="BB6343" i="32"/>
  <c r="BB6334" i="32"/>
  <c r="BB6207" i="32"/>
  <c r="BB6188" i="32"/>
  <c r="BB6146" i="32"/>
  <c r="BB6141" i="32"/>
  <c r="BB6111" i="32"/>
  <c r="BB6104" i="32"/>
  <c r="BB6097" i="32"/>
  <c r="BB6093" i="32"/>
  <c r="BB6089" i="32"/>
  <c r="BB6086" i="32"/>
  <c r="BB6079" i="32"/>
  <c r="BB6078" i="32"/>
  <c r="BB6077" i="32"/>
  <c r="BB6068" i="32"/>
  <c r="BB6061" i="32"/>
  <c r="BB6038" i="32"/>
  <c r="BB6036" i="32"/>
  <c r="BB6030" i="32"/>
  <c r="BB6015" i="32"/>
  <c r="BB5999" i="32"/>
  <c r="BB5993" i="32"/>
  <c r="BB5989" i="32"/>
  <c r="BB5988" i="32"/>
  <c r="BB5987" i="32"/>
  <c r="BB5986" i="32"/>
  <c r="BB5983" i="32"/>
  <c r="BB5973" i="32"/>
  <c r="BB5972" i="32"/>
  <c r="BB5958" i="32"/>
  <c r="BB5946" i="32"/>
  <c r="BB6682" i="32"/>
  <c r="BB5944" i="32"/>
  <c r="BB6446" i="32"/>
  <c r="BB6309" i="32"/>
  <c r="BB6286" i="32"/>
  <c r="BB6279" i="32"/>
  <c r="BB6249" i="32"/>
  <c r="BB6699" i="32"/>
  <c r="BB6212" i="32"/>
  <c r="BB6204" i="32"/>
  <c r="BB6199" i="32"/>
  <c r="BB6175" i="32"/>
  <c r="BB6160" i="32"/>
  <c r="BB6154" i="32"/>
  <c r="BB6149" i="32"/>
  <c r="BB6144" i="32"/>
  <c r="BB6138" i="32"/>
  <c r="BB6136" i="32"/>
  <c r="BB6133" i="32"/>
  <c r="BB6126" i="32"/>
  <c r="BB6123" i="32"/>
  <c r="BB6119" i="32"/>
  <c r="BB6115" i="32"/>
  <c r="BB6108" i="32"/>
  <c r="BB6105" i="32"/>
  <c r="BB6074" i="32"/>
  <c r="BB6065" i="32"/>
  <c r="BB6064" i="32"/>
  <c r="BB6063" i="32"/>
  <c r="BB6062" i="32"/>
  <c r="BB6051" i="32"/>
  <c r="BB6023" i="32"/>
  <c r="BB6018" i="32"/>
  <c r="BB6009" i="32"/>
  <c r="BB6002" i="32"/>
  <c r="BB5969" i="32"/>
  <c r="BB5966" i="32"/>
  <c r="BB6686" i="32"/>
  <c r="BB5959" i="32"/>
  <c r="BB5955" i="32"/>
  <c r="BB6850" i="32"/>
  <c r="BB6412" i="32"/>
  <c r="BB6378" i="32"/>
  <c r="BB6362" i="32"/>
  <c r="BB6332" i="32"/>
  <c r="BB6282" i="32"/>
  <c r="BB6261" i="32"/>
  <c r="BB6241" i="32"/>
  <c r="BB6217" i="32"/>
  <c r="BB6180" i="32"/>
  <c r="BB6163" i="32"/>
  <c r="BB6131" i="32"/>
  <c r="BB6130" i="32"/>
  <c r="BB6127" i="32"/>
  <c r="BB6124" i="32"/>
  <c r="BB6116" i="32"/>
  <c r="BB6109" i="32"/>
  <c r="BB6075" i="32"/>
  <c r="BB6055" i="32"/>
  <c r="BB6052" i="32"/>
  <c r="BB6044" i="32"/>
  <c r="BB6034" i="32"/>
  <c r="BB6031" i="32"/>
  <c r="BB6028" i="32"/>
  <c r="BB6024" i="32"/>
  <c r="BB6010" i="32"/>
  <c r="BB5995" i="32"/>
  <c r="BB5981" i="32"/>
  <c r="BB5970" i="32"/>
  <c r="BB5967" i="32"/>
  <c r="BB5963" i="32"/>
  <c r="BB5961" i="32"/>
  <c r="BB6685" i="32"/>
  <c r="BB5956" i="32"/>
  <c r="BB5953" i="32"/>
  <c r="BB5937" i="32"/>
  <c r="BB6337" i="32"/>
  <c r="BB6318" i="32"/>
  <c r="BB6258" i="32"/>
  <c r="BB6139" i="32"/>
  <c r="BB6135" i="32"/>
  <c r="BB6090" i="32"/>
  <c r="BB6081" i="32"/>
  <c r="BB6020" i="32"/>
  <c r="BB5952" i="32"/>
  <c r="BB5942" i="32"/>
  <c r="BB5925" i="32"/>
  <c r="BB5914" i="32"/>
  <c r="BB5907" i="32"/>
  <c r="BB5903" i="32"/>
  <c r="BB5891" i="32"/>
  <c r="BB5876" i="32"/>
  <c r="BB5873" i="32"/>
  <c r="BB5865" i="32"/>
  <c r="BB5862" i="32"/>
  <c r="BB5859" i="32"/>
  <c r="BB5855" i="32"/>
  <c r="BB5840" i="32"/>
  <c r="BB5827" i="32"/>
  <c r="BB5823" i="32"/>
  <c r="BB5819" i="32"/>
  <c r="BB5816" i="32"/>
  <c r="BB5811" i="32"/>
  <c r="BB5805" i="32"/>
  <c r="BB5790" i="32"/>
  <c r="BB5787" i="32"/>
  <c r="BB6676" i="32"/>
  <c r="BB5779" i="32"/>
  <c r="BB5776" i="32"/>
  <c r="BB5773" i="32"/>
  <c r="BB5763" i="32"/>
  <c r="BB5760" i="32"/>
  <c r="BB5746" i="32"/>
  <c r="BB5731" i="32"/>
  <c r="BB5720" i="32"/>
  <c r="BB5712" i="32"/>
  <c r="BB5696" i="32"/>
  <c r="BB5692" i="32"/>
  <c r="BB5689" i="32"/>
  <c r="BB5686" i="32"/>
  <c r="BB6384" i="32"/>
  <c r="BB6329" i="32"/>
  <c r="BB6252" i="32"/>
  <c r="BB6202" i="32"/>
  <c r="BB6128" i="32"/>
  <c r="BB6066" i="32"/>
  <c r="BB6692" i="32"/>
  <c r="BB6691" i="32"/>
  <c r="BB6003" i="32"/>
  <c r="BB5994" i="32"/>
  <c r="BB5978" i="32"/>
  <c r="BB5948" i="32"/>
  <c r="BB5931" i="32"/>
  <c r="BB5930" i="32"/>
  <c r="BB5929" i="32"/>
  <c r="BB3352" i="32"/>
  <c r="BB5921" i="32"/>
  <c r="BB6678" i="32"/>
  <c r="BB5896" i="32"/>
  <c r="BB5887" i="32"/>
  <c r="BB5885" i="32"/>
  <c r="BB5882" i="32"/>
  <c r="BB5881" i="32"/>
  <c r="BB5868" i="32"/>
  <c r="BB5852" i="32"/>
  <c r="BB5844" i="32"/>
  <c r="BB5835" i="32"/>
  <c r="BB5824" i="32"/>
  <c r="BB5814" i="32"/>
  <c r="BB5800" i="32"/>
  <c r="BB5765" i="32"/>
  <c r="BB5755" i="32"/>
  <c r="BB5752" i="32"/>
  <c r="BB5749" i="32"/>
  <c r="BB5738" i="32"/>
  <c r="BB5735" i="32"/>
  <c r="BB6673" i="32"/>
  <c r="BB5726" i="32"/>
  <c r="BB5723" i="32"/>
  <c r="BB5713" i="32"/>
  <c r="BB5707" i="32"/>
  <c r="BB5700" i="32"/>
  <c r="BB5697" i="32"/>
  <c r="BB5680" i="32"/>
  <c r="BB5671" i="32"/>
  <c r="BB5666" i="32"/>
  <c r="BB5652" i="32"/>
  <c r="BB5649" i="32"/>
  <c r="BB5642" i="32"/>
  <c r="BB5632" i="32"/>
  <c r="BB5629" i="32"/>
  <c r="BB5615" i="32"/>
  <c r="BB5605" i="32"/>
  <c r="BB5595" i="32"/>
  <c r="BB5585" i="32"/>
  <c r="BB5579" i="32"/>
  <c r="BB6791" i="32"/>
  <c r="BB6466" i="32"/>
  <c r="BB6221" i="32"/>
  <c r="BB6100" i="32"/>
  <c r="BB6047" i="32"/>
  <c r="BB6026" i="32"/>
  <c r="BB6016" i="32"/>
  <c r="BB6007" i="32"/>
  <c r="BB5945" i="32"/>
  <c r="BB5927" i="32"/>
  <c r="BB5912" i="32"/>
  <c r="BB5911" i="32"/>
  <c r="BB5886" i="32"/>
  <c r="BB5874" i="32"/>
  <c r="BB5863" i="32"/>
  <c r="BB5860" i="32"/>
  <c r="BB5856" i="32"/>
  <c r="BB5848" i="32"/>
  <c r="BB5838" i="32"/>
  <c r="BB5825" i="32"/>
  <c r="BB5817" i="32"/>
  <c r="BB5809" i="32"/>
  <c r="BB5803" i="32"/>
  <c r="BB5797" i="32"/>
  <c r="BB5794" i="32"/>
  <c r="BB5791" i="32"/>
  <c r="BB5788" i="32"/>
  <c r="BB5785" i="32"/>
  <c r="BB5777" i="32"/>
  <c r="BB5771" i="32"/>
  <c r="BB5768" i="32"/>
  <c r="BB5758" i="32"/>
  <c r="BB5744" i="32"/>
  <c r="BB5741" i="32"/>
  <c r="BB5729" i="32"/>
  <c r="BB5718" i="32"/>
  <c r="BB5715" i="32"/>
  <c r="BB5710" i="32"/>
  <c r="BB5704" i="32"/>
  <c r="BB5701" i="32"/>
  <c r="BB5693" i="32"/>
  <c r="BB5683" i="32"/>
  <c r="BB5674" i="32"/>
  <c r="BB5660" i="32"/>
  <c r="BB5657" i="32"/>
  <c r="BB6670" i="32"/>
  <c r="BB5639" i="32"/>
  <c r="BB5626" i="32"/>
  <c r="BB5621" i="32"/>
  <c r="BB5612" i="32"/>
  <c r="BB6142" i="32"/>
  <c r="BB6120" i="32"/>
  <c r="BB6091" i="32"/>
  <c r="BB6084" i="32"/>
  <c r="BB6039" i="32"/>
  <c r="BB6021" i="32"/>
  <c r="BB6004" i="32"/>
  <c r="BB5935" i="32"/>
  <c r="BB5932" i="32"/>
  <c r="BB5926" i="32"/>
  <c r="BB5922" i="32"/>
  <c r="BB5916" i="32"/>
  <c r="BB5915" i="32"/>
  <c r="BB5908" i="32"/>
  <c r="BB5905" i="32"/>
  <c r="BB5904" i="32"/>
  <c r="BB5898" i="32"/>
  <c r="BB5897" i="32"/>
  <c r="BB5892" i="32"/>
  <c r="BB5888" i="32"/>
  <c r="BB5877" i="32"/>
  <c r="BB5866" i="32"/>
  <c r="BB5841" i="32"/>
  <c r="BB5828" i="32"/>
  <c r="BB5820" i="32"/>
  <c r="BB6677" i="32"/>
  <c r="BB5812" i="32"/>
  <c r="BB5806" i="32"/>
  <c r="BB5782" i="32"/>
  <c r="BB5780" i="32"/>
  <c r="BB5774" i="32"/>
  <c r="BB5764" i="32"/>
  <c r="BB5761" i="32"/>
  <c r="BB5750" i="32"/>
  <c r="BB5747" i="32"/>
  <c r="BB5732" i="32"/>
  <c r="BB5724" i="32"/>
  <c r="BB5721" i="32"/>
  <c r="BB5705" i="32"/>
  <c r="BB5690" i="32"/>
  <c r="BB5687" i="32"/>
  <c r="BB5678" i="32"/>
  <c r="BB5667" i="32"/>
  <c r="BB6730" i="32"/>
  <c r="BB6205" i="32"/>
  <c r="BB6137" i="32"/>
  <c r="BB6069" i="32"/>
  <c r="BB6054" i="32"/>
  <c r="BB6043" i="32"/>
  <c r="BB6689" i="32"/>
  <c r="BB5990" i="32"/>
  <c r="BB5984" i="32"/>
  <c r="BB5979" i="32"/>
  <c r="BB5974" i="32"/>
  <c r="BB5951" i="32"/>
  <c r="BB5938" i="32"/>
  <c r="BB5933" i="32"/>
  <c r="BB5918" i="32"/>
  <c r="BB5917" i="32"/>
  <c r="BB5909" i="32"/>
  <c r="BB5900" i="32"/>
  <c r="BB5883" i="32"/>
  <c r="BB5878" i="32"/>
  <c r="BB5869" i="32"/>
  <c r="BB5853" i="32"/>
  <c r="BB5845" i="32"/>
  <c r="BB5842" i="32"/>
  <c r="BB5836" i="32"/>
  <c r="BB5832" i="32"/>
  <c r="BB5831" i="32"/>
  <c r="BB5829" i="32"/>
  <c r="BB5801" i="32"/>
  <c r="BB5792" i="32"/>
  <c r="BB5769" i="32"/>
  <c r="BB5766" i="32"/>
  <c r="BB5756" i="32"/>
  <c r="BB5753" i="32"/>
  <c r="BB5742" i="32"/>
  <c r="BB5739" i="32"/>
  <c r="BB5736" i="32"/>
  <c r="BB6674" i="32"/>
  <c r="BB5727" i="32"/>
  <c r="BB5716" i="32"/>
  <c r="BB5714" i="32"/>
  <c r="BB5708" i="32"/>
  <c r="BB5698" i="32"/>
  <c r="BB5694" i="32"/>
  <c r="BB5684" i="32"/>
  <c r="BB5681" i="32"/>
  <c r="BB5672" i="32"/>
  <c r="BB5661" i="32"/>
  <c r="BB6671" i="32"/>
  <c r="BB5650" i="32"/>
  <c r="BB5640" i="32"/>
  <c r="BB5624" i="32"/>
  <c r="BB5606" i="32"/>
  <c r="BB5603" i="32"/>
  <c r="BB5602" i="32"/>
  <c r="BB5601" i="32"/>
  <c r="BB5596" i="32"/>
  <c r="BB6426" i="32"/>
  <c r="BB6322" i="32"/>
  <c r="BB6208" i="32"/>
  <c r="BB6106" i="32"/>
  <c r="BB6059" i="32"/>
  <c r="BB6046" i="32"/>
  <c r="BB6033" i="32"/>
  <c r="BB6006" i="32"/>
  <c r="BB6000" i="32"/>
  <c r="BB5960" i="32"/>
  <c r="BB5947" i="32"/>
  <c r="BB5939" i="32"/>
  <c r="BB6681" i="32"/>
  <c r="BB5924" i="32"/>
  <c r="BB5910" i="32"/>
  <c r="BB5895" i="32"/>
  <c r="BB5870" i="32"/>
  <c r="BB5851" i="32"/>
  <c r="BB5847" i="32"/>
  <c r="BB5837" i="32"/>
  <c r="BB5822" i="32"/>
  <c r="BB5808" i="32"/>
  <c r="BB5802" i="32"/>
  <c r="BB5799" i="32"/>
  <c r="BB5796" i="32"/>
  <c r="BB5793" i="32"/>
  <c r="BB5784" i="32"/>
  <c r="BB5770" i="32"/>
  <c r="BB5767" i="32"/>
  <c r="BB5757" i="32"/>
  <c r="BB5743" i="32"/>
  <c r="BB5740" i="32"/>
  <c r="BB5737" i="32"/>
  <c r="BB5728" i="32"/>
  <c r="BB5717" i="32"/>
  <c r="BB6672" i="32"/>
  <c r="BB5709" i="32"/>
  <c r="BB5703" i="32"/>
  <c r="BB5682" i="32"/>
  <c r="BB5676" i="32"/>
  <c r="BB5673" i="32"/>
  <c r="BB5669" i="32"/>
  <c r="BB5659" i="32"/>
  <c r="BB5656" i="32"/>
  <c r="BB5648" i="32"/>
  <c r="BB5625" i="32"/>
  <c r="BB6668" i="32"/>
  <c r="BB5611" i="32"/>
  <c r="BB5609" i="32"/>
  <c r="BB5608" i="32"/>
  <c r="BB6019" i="32"/>
  <c r="BB5890" i="32"/>
  <c r="BB5864" i="32"/>
  <c r="BB5857" i="32"/>
  <c r="BB5798" i="32"/>
  <c r="BB5745" i="32"/>
  <c r="BB5730" i="32"/>
  <c r="BB5685" i="32"/>
  <c r="BB5654" i="32"/>
  <c r="BB5647" i="32"/>
  <c r="BB5644" i="32"/>
  <c r="BB5636" i="32"/>
  <c r="BB5631" i="32"/>
  <c r="BB6741" i="32"/>
  <c r="BB5583" i="32"/>
  <c r="BB5580" i="32"/>
  <c r="BB5570" i="32"/>
  <c r="BB5567" i="32"/>
  <c r="BB5555" i="32"/>
  <c r="BB5550" i="32"/>
  <c r="BB5536" i="32"/>
  <c r="BB5515" i="32"/>
  <c r="BB5510" i="32"/>
  <c r="BB5506" i="32"/>
  <c r="BB5500" i="32"/>
  <c r="BB5494" i="32"/>
  <c r="BB5490" i="32"/>
  <c r="BB5479" i="32"/>
  <c r="BB5474" i="32"/>
  <c r="BB5467" i="32"/>
  <c r="BB6652" i="32"/>
  <c r="BB5447" i="32"/>
  <c r="BB5434" i="32"/>
  <c r="BB5432" i="32"/>
  <c r="BB5421" i="32"/>
  <c r="BB5410" i="32"/>
  <c r="BB6168" i="32"/>
  <c r="BB6040" i="32"/>
  <c r="BB6005" i="32"/>
  <c r="BB6680" i="32"/>
  <c r="BB5906" i="32"/>
  <c r="BB5901" i="32"/>
  <c r="BB5815" i="32"/>
  <c r="BB5807" i="32"/>
  <c r="BB5783" i="32"/>
  <c r="BB6675" i="32"/>
  <c r="BB5754" i="32"/>
  <c r="BB5699" i="32"/>
  <c r="BB5662" i="32"/>
  <c r="BB5620" i="32"/>
  <c r="BB6669" i="32"/>
  <c r="BB5613" i="32"/>
  <c r="BB5598" i="32"/>
  <c r="BB5590" i="32"/>
  <c r="BB5578" i="32"/>
  <c r="BB5564" i="32"/>
  <c r="BB5563" i="32"/>
  <c r="BB5559" i="32"/>
  <c r="BB5558" i="32"/>
  <c r="BB5554" i="32"/>
  <c r="BB5547" i="32"/>
  <c r="BB5544" i="32"/>
  <c r="BB5542" i="32"/>
  <c r="BB5525" i="32"/>
  <c r="BB5519" i="32"/>
  <c r="BB5512" i="32"/>
  <c r="BB5497" i="32"/>
  <c r="BB5483" i="32"/>
  <c r="BB5464" i="32"/>
  <c r="BB5463" i="32"/>
  <c r="BB6655" i="32"/>
  <c r="BB6643" i="32"/>
  <c r="BB5459" i="32"/>
  <c r="BB5456" i="32"/>
  <c r="BB5454" i="32"/>
  <c r="BB5450" i="32"/>
  <c r="BB5439" i="32"/>
  <c r="BB5438" i="32"/>
  <c r="BB5436" i="32"/>
  <c r="BB5435" i="32"/>
  <c r="BB5429" i="32"/>
  <c r="BB6636" i="32"/>
  <c r="BB6094" i="32"/>
  <c r="BB5980" i="32"/>
  <c r="BB5923" i="32"/>
  <c r="BB5871" i="32"/>
  <c r="BB5858" i="32"/>
  <c r="BB5846" i="32"/>
  <c r="BB5839" i="32"/>
  <c r="BB5826" i="32"/>
  <c r="BB5775" i="32"/>
  <c r="BB5722" i="32"/>
  <c r="BB5706" i="32"/>
  <c r="BB5695" i="32"/>
  <c r="BB5665" i="32"/>
  <c r="BB5637" i="32"/>
  <c r="BB5634" i="32"/>
  <c r="BB5610" i="32"/>
  <c r="BB5604" i="32"/>
  <c r="BB5593" i="32"/>
  <c r="BB5587" i="32"/>
  <c r="BB5575" i="32"/>
  <c r="BB5574" i="32"/>
  <c r="BB5571" i="32"/>
  <c r="BB5565" i="32"/>
  <c r="BB5562" i="32"/>
  <c r="BB5561" i="32"/>
  <c r="BB5560" i="32"/>
  <c r="BB5551" i="32"/>
  <c r="BB5534" i="32"/>
  <c r="BB5528" i="32"/>
  <c r="BB5526" i="32"/>
  <c r="BB5522" i="32"/>
  <c r="BB5516" i="32"/>
  <c r="BB5504" i="32"/>
  <c r="BB5501" i="32"/>
  <c r="BB5488" i="32"/>
  <c r="BB5480" i="32"/>
  <c r="BB5471" i="32"/>
  <c r="BB5470" i="32"/>
  <c r="BB5468" i="32"/>
  <c r="BB5465" i="32"/>
  <c r="BB5462" i="32"/>
  <c r="BB6027" i="32"/>
  <c r="BB5991" i="32"/>
  <c r="BB5913" i="32"/>
  <c r="BB6679" i="32"/>
  <c r="BB5893" i="32"/>
  <c r="BB5879" i="32"/>
  <c r="BB5867" i="32"/>
  <c r="BB5748" i="32"/>
  <c r="BB5733" i="32"/>
  <c r="BB5688" i="32"/>
  <c r="BB5679" i="32"/>
  <c r="BB5670" i="32"/>
  <c r="BB5655" i="32"/>
  <c r="BB5645" i="32"/>
  <c r="BB5627" i="32"/>
  <c r="BB5607" i="32"/>
  <c r="BB5599" i="32"/>
  <c r="BB5584" i="32"/>
  <c r="BB5581" i="32"/>
  <c r="BB5568" i="32"/>
  <c r="BB5556" i="32"/>
  <c r="BB5537" i="32"/>
  <c r="BB6664" i="32"/>
  <c r="BB5507" i="32"/>
  <c r="BB5495" i="32"/>
  <c r="BB5491" i="32"/>
  <c r="BB6663" i="32"/>
  <c r="BB5484" i="32"/>
  <c r="BB5481" i="32"/>
  <c r="BB5475" i="32"/>
  <c r="BB5472" i="32"/>
  <c r="BB5469" i="32"/>
  <c r="BB6653" i="32"/>
  <c r="BB5460" i="32"/>
  <c r="BB5448" i="32"/>
  <c r="BB5440" i="32"/>
  <c r="BB5422" i="32"/>
  <c r="BB5418" i="32"/>
  <c r="BB6634" i="32"/>
  <c r="BB6630" i="32"/>
  <c r="BB5404" i="32"/>
  <c r="BB3350" i="32"/>
  <c r="BB6191" i="32"/>
  <c r="BB6080" i="32"/>
  <c r="BB6048" i="32"/>
  <c r="BB5919" i="32"/>
  <c r="BB5902" i="32"/>
  <c r="BB5872" i="32"/>
  <c r="BB5833" i="32"/>
  <c r="BB5818" i="32"/>
  <c r="BB5810" i="32"/>
  <c r="BB5786" i="32"/>
  <c r="BB5759" i="32"/>
  <c r="BB5702" i="32"/>
  <c r="BB5677" i="32"/>
  <c r="BB5663" i="32"/>
  <c r="BB5658" i="32"/>
  <c r="BB5618" i="32"/>
  <c r="BB5614" i="32"/>
  <c r="BB5591" i="32"/>
  <c r="BB5588" i="32"/>
  <c r="BB5572" i="32"/>
  <c r="BB5552" i="32"/>
  <c r="BB5548" i="32"/>
  <c r="BB5545" i="32"/>
  <c r="BB5543" i="32"/>
  <c r="BB5529" i="32"/>
  <c r="BB5527" i="32"/>
  <c r="BB5523" i="32"/>
  <c r="BB5520" i="32"/>
  <c r="BB5517" i="32"/>
  <c r="BB5513" i="32"/>
  <c r="BB5508" i="32"/>
  <c r="BB5502" i="32"/>
  <c r="BB5498" i="32"/>
  <c r="BB5492" i="32"/>
  <c r="BB5485" i="32"/>
  <c r="BB6656" i="32"/>
  <c r="BB6644" i="32"/>
  <c r="BB5457" i="32"/>
  <c r="BB5455" i="32"/>
  <c r="BB5451" i="32"/>
  <c r="BB5446" i="32"/>
  <c r="BB5444" i="32"/>
  <c r="BB5441" i="32"/>
  <c r="BB6638" i="32"/>
  <c r="BB5430" i="32"/>
  <c r="BB5419" i="32"/>
  <c r="BB6635" i="32"/>
  <c r="BB5399" i="32"/>
  <c r="BB6370" i="32"/>
  <c r="BB6134" i="32"/>
  <c r="BB6683" i="32"/>
  <c r="BB5884" i="32"/>
  <c r="BB5861" i="32"/>
  <c r="BB5854" i="32"/>
  <c r="BB5849" i="32"/>
  <c r="BB5795" i="32"/>
  <c r="BB5778" i="32"/>
  <c r="BB5725" i="32"/>
  <c r="BB5711" i="32"/>
  <c r="BB5691" i="32"/>
  <c r="BB5668" i="32"/>
  <c r="BB5653" i="32"/>
  <c r="BB5643" i="32"/>
  <c r="BB5638" i="32"/>
  <c r="BB5635" i="32"/>
  <c r="BB5630" i="32"/>
  <c r="BB5616" i="32"/>
  <c r="BB5600" i="32"/>
  <c r="BB5594" i="32"/>
  <c r="BB5582" i="32"/>
  <c r="BB5576" i="32"/>
  <c r="BB5569" i="32"/>
  <c r="BB5566" i="32"/>
  <c r="BB5538" i="32"/>
  <c r="BB5535" i="32"/>
  <c r="BB5532" i="32"/>
  <c r="BB5531" i="32"/>
  <c r="BB5505" i="32"/>
  <c r="BB5489" i="32"/>
  <c r="BB5486" i="32"/>
  <c r="BB5473" i="32"/>
  <c r="BB5466" i="32"/>
  <c r="BB6723" i="32"/>
  <c r="BB6651" i="32"/>
  <c r="BB6650" i="32"/>
  <c r="BB5941" i="32"/>
  <c r="BB5821" i="32"/>
  <c r="BB5646" i="32"/>
  <c r="BB5623" i="32"/>
  <c r="BB5573" i="32"/>
  <c r="BB6666" i="32"/>
  <c r="BB5539" i="32"/>
  <c r="BB5514" i="32"/>
  <c r="BB5493" i="32"/>
  <c r="BB5482" i="32"/>
  <c r="BB6661" i="32"/>
  <c r="BB6648" i="32"/>
  <c r="BB5443" i="32"/>
  <c r="BB5427" i="32"/>
  <c r="BB5423" i="32"/>
  <c r="BB5413" i="32"/>
  <c r="BB6633" i="32"/>
  <c r="BB5406" i="32"/>
  <c r="BB5382" i="32"/>
  <c r="BB5381" i="32"/>
  <c r="BB5380" i="32"/>
  <c r="BB5377" i="32"/>
  <c r="BB5375" i="32"/>
  <c r="BB5372" i="32"/>
  <c r="BB6625" i="32"/>
  <c r="BB5364" i="32"/>
  <c r="BB5355" i="32"/>
  <c r="BB5344" i="32"/>
  <c r="BB5339" i="32"/>
  <c r="BB5332" i="32"/>
  <c r="BB5328" i="32"/>
  <c r="BB5326" i="32"/>
  <c r="BB5316" i="32"/>
  <c r="BB5315" i="32"/>
  <c r="BB5314" i="32"/>
  <c r="BB5308" i="32"/>
  <c r="BB6620" i="32"/>
  <c r="BB5286" i="32"/>
  <c r="BB5283" i="32"/>
  <c r="BB5277" i="32"/>
  <c r="BB6615" i="32"/>
  <c r="BB5259" i="32"/>
  <c r="BB5256" i="32"/>
  <c r="BB5255" i="32"/>
  <c r="BB5251" i="32"/>
  <c r="BB5243" i="32"/>
  <c r="BB5238" i="32"/>
  <c r="BB5236" i="32"/>
  <c r="BB5215" i="32"/>
  <c r="BB5212" i="32"/>
  <c r="BB5183" i="32"/>
  <c r="BB5178" i="32"/>
  <c r="BB5167" i="32"/>
  <c r="BB6598" i="32"/>
  <c r="BB5125" i="32"/>
  <c r="BB5120" i="32"/>
  <c r="BB5117" i="32"/>
  <c r="BB5111" i="32"/>
  <c r="BB5108" i="32"/>
  <c r="BB5105" i="32"/>
  <c r="BB5103" i="32"/>
  <c r="BB6593" i="32"/>
  <c r="BB5070" i="32"/>
  <c r="BB5066" i="32"/>
  <c r="BB5063" i="32"/>
  <c r="BB5058" i="32"/>
  <c r="BB5057" i="32"/>
  <c r="BB5056" i="32"/>
  <c r="BB5051" i="32"/>
  <c r="BB5050" i="32"/>
  <c r="BB5049" i="32"/>
  <c r="BB5040" i="32"/>
  <c r="BB6586" i="32"/>
  <c r="BB5033" i="32"/>
  <c r="BB5003" i="32"/>
  <c r="BB4999" i="32"/>
  <c r="BB4992" i="32"/>
  <c r="BB4986" i="32"/>
  <c r="BB4985" i="32"/>
  <c r="BB6580" i="32"/>
  <c r="BB4983" i="32"/>
  <c r="BB4973" i="32"/>
  <c r="BB4966" i="32"/>
  <c r="BB6694" i="32"/>
  <c r="BB5894" i="32"/>
  <c r="BB5875" i="32"/>
  <c r="BB5834" i="32"/>
  <c r="BB5772" i="32"/>
  <c r="BB5734" i="32"/>
  <c r="BB5617" i="32"/>
  <c r="BB5592" i="32"/>
  <c r="BB5521" i="32"/>
  <c r="BB5478" i="32"/>
  <c r="BB6658" i="32"/>
  <c r="BB5458" i="32"/>
  <c r="BB6639" i="32"/>
  <c r="BB5415" i="32"/>
  <c r="BB5401" i="32"/>
  <c r="BB5395" i="32"/>
  <c r="BB5394" i="32"/>
  <c r="BB5392" i="32"/>
  <c r="BB5390" i="32"/>
  <c r="BB5389" i="32"/>
  <c r="BB5383" i="32"/>
  <c r="BB5369" i="32"/>
  <c r="BB5366" i="32"/>
  <c r="BB5365" i="32"/>
  <c r="BB5350" i="32"/>
  <c r="BB5347" i="32"/>
  <c r="BB6623" i="32"/>
  <c r="BB6622" i="32"/>
  <c r="BB5317" i="32"/>
  <c r="BB5311" i="32"/>
  <c r="BB5299" i="32"/>
  <c r="BB6618" i="32"/>
  <c r="BB5287" i="32"/>
  <c r="BB5285" i="32"/>
  <c r="BB5274" i="32"/>
  <c r="BB5268" i="32"/>
  <c r="BB5265" i="32"/>
  <c r="BB5231" i="32"/>
  <c r="BB5227" i="32"/>
  <c r="BB6604" i="32"/>
  <c r="BB5219" i="32"/>
  <c r="BB5204" i="32"/>
  <c r="BB5186" i="32"/>
  <c r="BB5170" i="32"/>
  <c r="BB5164" i="32"/>
  <c r="BB5159" i="32"/>
  <c r="BB5158" i="32"/>
  <c r="BB5145" i="32"/>
  <c r="BB5137" i="32"/>
  <c r="BB5136" i="32"/>
  <c r="BB5131" i="32"/>
  <c r="BB5100" i="32"/>
  <c r="BB5085" i="32"/>
  <c r="BB5079" i="32"/>
  <c r="BB6594" i="32"/>
  <c r="BB5072" i="32"/>
  <c r="BB5064" i="32"/>
  <c r="BB5062" i="32"/>
  <c r="BB5061" i="32"/>
  <c r="BB6589" i="32"/>
  <c r="BB6588" i="32"/>
  <c r="BB5055" i="32"/>
  <c r="BB5054" i="32"/>
  <c r="BB5048" i="32"/>
  <c r="BB6587" i="32"/>
  <c r="BB5043" i="32"/>
  <c r="BB5042" i="32"/>
  <c r="BB6585" i="32"/>
  <c r="BB5024" i="32"/>
  <c r="BB5020" i="32"/>
  <c r="BB6584" i="32"/>
  <c r="BB5015" i="32"/>
  <c r="BB5014" i="32"/>
  <c r="BB5010" i="32"/>
  <c r="BB4988" i="32"/>
  <c r="BB5920" i="32"/>
  <c r="BB5830" i="32"/>
  <c r="BB5804" i="32"/>
  <c r="BB6667" i="32"/>
  <c r="BB5557" i="32"/>
  <c r="BB5540" i="32"/>
  <c r="BB6665" i="32"/>
  <c r="BB5509" i="32"/>
  <c r="BB5461" i="32"/>
  <c r="BB6659" i="32"/>
  <c r="BB6646" i="32"/>
  <c r="BB5449" i="32"/>
  <c r="BB5433" i="32"/>
  <c r="BB5428" i="32"/>
  <c r="BB5414" i="32"/>
  <c r="BB5397" i="32"/>
  <c r="BB5393" i="32"/>
  <c r="BB5388" i="32"/>
  <c r="BB5386" i="32"/>
  <c r="BB6626" i="32"/>
  <c r="BB6624" i="32"/>
  <c r="BB5337" i="32"/>
  <c r="BB5336" i="32"/>
  <c r="BB5335" i="32"/>
  <c r="BB5323" i="32"/>
  <c r="BB5320" i="32"/>
  <c r="BB5304" i="32"/>
  <c r="BB5296" i="32"/>
  <c r="BB5292" i="32"/>
  <c r="BB5289" i="32"/>
  <c r="BB5288" i="32"/>
  <c r="BB5257" i="32"/>
  <c r="BB5237" i="32"/>
  <c r="BB5233" i="32"/>
  <c r="BB5229" i="32"/>
  <c r="BB5222" i="32"/>
  <c r="BB5216" i="32"/>
  <c r="BB5209" i="32"/>
  <c r="BB5208" i="32"/>
  <c r="BB5207" i="32"/>
  <c r="BB5198" i="32"/>
  <c r="BB5191" i="32"/>
  <c r="BB6600" i="32"/>
  <c r="BB5176" i="32"/>
  <c r="BB5172" i="32"/>
  <c r="BB5165" i="32"/>
  <c r="BB5162" i="32"/>
  <c r="BB5155" i="32"/>
  <c r="BB5150" i="32"/>
  <c r="BB5149" i="32"/>
  <c r="BB5148" i="32"/>
  <c r="BB5140" i="32"/>
  <c r="BB5135" i="32"/>
  <c r="BB5126" i="32"/>
  <c r="BB5123" i="32"/>
  <c r="BB5115" i="32"/>
  <c r="BB6596" i="32"/>
  <c r="BB5097" i="32"/>
  <c r="BB5093" i="32"/>
  <c r="BB6591" i="32"/>
  <c r="BB6590" i="32"/>
  <c r="BB5041" i="32"/>
  <c r="BB5038" i="32"/>
  <c r="BB5036" i="32"/>
  <c r="BB5035" i="32"/>
  <c r="BB6087" i="32"/>
  <c r="BB5664" i="32"/>
  <c r="BB5651" i="32"/>
  <c r="BB5628" i="32"/>
  <c r="BB5619" i="32"/>
  <c r="BB5586" i="32"/>
  <c r="BB5553" i="32"/>
  <c r="BB5546" i="32"/>
  <c r="BB5533" i="32"/>
  <c r="BB5524" i="32"/>
  <c r="BB5496" i="32"/>
  <c r="BB5487" i="32"/>
  <c r="BB5476" i="32"/>
  <c r="BB6649" i="32"/>
  <c r="BB5452" i="32"/>
  <c r="BB5424" i="32"/>
  <c r="BB5417" i="32"/>
  <c r="BB5408" i="32"/>
  <c r="BB5400" i="32"/>
  <c r="BB6627" i="32"/>
  <c r="BB5387" i="32"/>
  <c r="BB5378" i="32"/>
  <c r="BB5373" i="32"/>
  <c r="BB5367" i="32"/>
  <c r="BB5356" i="32"/>
  <c r="BB5345" i="32"/>
  <c r="BB5342" i="32"/>
  <c r="BB5340" i="32"/>
  <c r="BB5333" i="32"/>
  <c r="BB6621" i="32"/>
  <c r="BB5324" i="32"/>
  <c r="BB5322" i="32"/>
  <c r="BB5321" i="32"/>
  <c r="BB5309" i="32"/>
  <c r="BB5306" i="32"/>
  <c r="BB6616" i="32"/>
  <c r="BB5279" i="32"/>
  <c r="BB5278" i="32"/>
  <c r="BB5275" i="32"/>
  <c r="BB5269" i="32"/>
  <c r="BB5261" i="32"/>
  <c r="BB5260" i="32"/>
  <c r="BB6614" i="32"/>
  <c r="BB5252" i="32"/>
  <c r="BB5244" i="32"/>
  <c r="BB6612" i="32"/>
  <c r="BB6605" i="32"/>
  <c r="BB5223" i="32"/>
  <c r="BB5217" i="32"/>
  <c r="BB5213" i="32"/>
  <c r="BB5210" i="32"/>
  <c r="BB5189" i="32"/>
  <c r="BB5188" i="32"/>
  <c r="BB5184" i="32"/>
  <c r="BB5168" i="32"/>
  <c r="BB5152" i="32"/>
  <c r="BB5151" i="32"/>
  <c r="BB5118" i="32"/>
  <c r="BB5112" i="32"/>
  <c r="BB5109" i="32"/>
  <c r="BB5106" i="32"/>
  <c r="BB5101" i="32"/>
  <c r="BB5090" i="32"/>
  <c r="BB5089" i="32"/>
  <c r="BB5083" i="32"/>
  <c r="BB5082" i="32"/>
  <c r="BB6595" i="32"/>
  <c r="BB5075" i="32"/>
  <c r="BB5067" i="32"/>
  <c r="BB5059" i="32"/>
  <c r="BB5052" i="32"/>
  <c r="BB5031" i="32"/>
  <c r="BB5029" i="32"/>
  <c r="BB5008" i="32"/>
  <c r="BB6582" i="32"/>
  <c r="BB4987" i="32"/>
  <c r="BB4974" i="32"/>
  <c r="BB4971" i="32"/>
  <c r="BB4968" i="32"/>
  <c r="BB4964" i="32"/>
  <c r="BB6701" i="32"/>
  <c r="BB5899" i="32"/>
  <c r="BB5880" i="32"/>
  <c r="BB5843" i="32"/>
  <c r="BB5781" i="32"/>
  <c r="BB5751" i="32"/>
  <c r="BB5530" i="32"/>
  <c r="BB6654" i="32"/>
  <c r="BB6642" i="32"/>
  <c r="BB5445" i="32"/>
  <c r="BB6637" i="32"/>
  <c r="BB5431" i="32"/>
  <c r="BB5416" i="32"/>
  <c r="BB5411" i="32"/>
  <c r="BB5402" i="32"/>
  <c r="BB6629" i="32"/>
  <c r="BB6628" i="32"/>
  <c r="BB5384" i="32"/>
  <c r="BB5370" i="32"/>
  <c r="BB5353" i="32"/>
  <c r="BB5352" i="32"/>
  <c r="BB5351" i="32"/>
  <c r="BB5348" i="32"/>
  <c r="BB5318" i="32"/>
  <c r="BB5312" i="32"/>
  <c r="BB5302" i="32"/>
  <c r="BB5301" i="32"/>
  <c r="BB5300" i="32"/>
  <c r="BB5298" i="32"/>
  <c r="BB6617" i="32"/>
  <c r="BB5294" i="32"/>
  <c r="BB5293" i="32"/>
  <c r="BB5290" i="32"/>
  <c r="BB5280" i="32"/>
  <c r="BB5270" i="32"/>
  <c r="BB5266" i="32"/>
  <c r="BB5262" i="32"/>
  <c r="BB5241" i="32"/>
  <c r="BB5240" i="32"/>
  <c r="BB5234" i="32"/>
  <c r="BB6608" i="32"/>
  <c r="BB6607" i="32"/>
  <c r="BB5228" i="32"/>
  <c r="BB5224" i="32"/>
  <c r="BB5220" i="32"/>
  <c r="BB6603" i="32"/>
  <c r="BB5205" i="32"/>
  <c r="BB5196" i="32"/>
  <c r="BB5195" i="32"/>
  <c r="BB6601" i="32"/>
  <c r="BB5187" i="32"/>
  <c r="BB5179" i="32"/>
  <c r="BB5173" i="32"/>
  <c r="BB5171" i="32"/>
  <c r="BB5160" i="32"/>
  <c r="BB5153" i="32"/>
  <c r="BB5146" i="32"/>
  <c r="BB5141" i="32"/>
  <c r="BB5138" i="32"/>
  <c r="BB5132" i="32"/>
  <c r="BB5129" i="32"/>
  <c r="BB5128" i="32"/>
  <c r="BB5098" i="32"/>
  <c r="BB5091" i="32"/>
  <c r="BB5088" i="32"/>
  <c r="BB5087" i="32"/>
  <c r="BB5086" i="32"/>
  <c r="BB5081" i="32"/>
  <c r="BB5077" i="32"/>
  <c r="BB5073" i="32"/>
  <c r="BB5850" i="32"/>
  <c r="BB5789" i="32"/>
  <c r="BB5597" i="32"/>
  <c r="BB5577" i="32"/>
  <c r="BB6662" i="32"/>
  <c r="BB6657" i="32"/>
  <c r="BB6645" i="32"/>
  <c r="BB6641" i="32"/>
  <c r="BB6640" i="32"/>
  <c r="BB5437" i="32"/>
  <c r="BB5426" i="32"/>
  <c r="BB6632" i="32"/>
  <c r="BB5407" i="32"/>
  <c r="BB6631" i="32"/>
  <c r="BB5396" i="32"/>
  <c r="BB5391" i="32"/>
  <c r="BB5385" i="32"/>
  <c r="BB5371" i="32"/>
  <c r="BB5362" i="32"/>
  <c r="BB5359" i="32"/>
  <c r="BB5358" i="32"/>
  <c r="BB5349" i="32"/>
  <c r="BB5331" i="32"/>
  <c r="BB5330" i="32"/>
  <c r="BB5329" i="32"/>
  <c r="BB5319" i="32"/>
  <c r="BB5303" i="32"/>
  <c r="BB6619" i="32"/>
  <c r="BB5295" i="32"/>
  <c r="BB5291" i="32"/>
  <c r="BB5267" i="32"/>
  <c r="BB6613" i="32"/>
  <c r="BB5254" i="32"/>
  <c r="BB6610" i="32"/>
  <c r="BB6609" i="32"/>
  <c r="BB5232" i="32"/>
  <c r="BB5230" i="32"/>
  <c r="BB6606" i="32"/>
  <c r="BB5225" i="32"/>
  <c r="BB5221" i="32"/>
  <c r="BB5206" i="32"/>
  <c r="BB5203" i="32"/>
  <c r="BB5201" i="32"/>
  <c r="BB5197" i="32"/>
  <c r="BB5190" i="32"/>
  <c r="BB5175" i="32"/>
  <c r="BB6599" i="32"/>
  <c r="BB5161" i="32"/>
  <c r="BB5157" i="32"/>
  <c r="BB5154" i="32"/>
  <c r="BB5147" i="32"/>
  <c r="BB5144" i="32"/>
  <c r="BB5142" i="32"/>
  <c r="BB5139" i="32"/>
  <c r="BB6597" i="32"/>
  <c r="BB5134" i="32"/>
  <c r="BB5133" i="32"/>
  <c r="BB5122" i="32"/>
  <c r="BB5121" i="32"/>
  <c r="BB5114" i="32"/>
  <c r="BB5096" i="32"/>
  <c r="BB5092" i="32"/>
  <c r="BB5071" i="32"/>
  <c r="BB5047" i="32"/>
  <c r="BB5045" i="32"/>
  <c r="BB5026" i="32"/>
  <c r="BB5023" i="32"/>
  <c r="BB6583" i="32"/>
  <c r="BB5012" i="32"/>
  <c r="BB4996" i="32"/>
  <c r="BB4993" i="32"/>
  <c r="BB5889" i="32"/>
  <c r="BB5719" i="32"/>
  <c r="BB5633" i="32"/>
  <c r="BB5549" i="32"/>
  <c r="BB5354" i="32"/>
  <c r="BB5341" i="32"/>
  <c r="BB5307" i="32"/>
  <c r="BB5248" i="32"/>
  <c r="BB5218" i="32"/>
  <c r="BB5143" i="32"/>
  <c r="BB5113" i="32"/>
  <c r="BB5065" i="32"/>
  <c r="BB5044" i="32"/>
  <c r="BB5039" i="32"/>
  <c r="BB5028" i="32"/>
  <c r="BB5025" i="32"/>
  <c r="BB5016" i="32"/>
  <c r="BB5007" i="32"/>
  <c r="BB5001" i="32"/>
  <c r="BB4998" i="32"/>
  <c r="BB6581" i="32"/>
  <c r="BB4982" i="32"/>
  <c r="BB4962" i="32"/>
  <c r="BB4961" i="32"/>
  <c r="BB4959" i="32"/>
  <c r="BB4952" i="32"/>
  <c r="BB4943" i="32"/>
  <c r="BB4935" i="32"/>
  <c r="BB4927" i="32"/>
  <c r="BB4926" i="32"/>
  <c r="BB4922" i="32"/>
  <c r="BB4915" i="32"/>
  <c r="BB6576" i="32"/>
  <c r="BB4905" i="32"/>
  <c r="BB6574" i="32"/>
  <c r="BB4882" i="32"/>
  <c r="BB4881" i="32"/>
  <c r="BB4879" i="32"/>
  <c r="BB4877" i="32"/>
  <c r="BB4870" i="32"/>
  <c r="BB4866" i="32"/>
  <c r="BB4857" i="32"/>
  <c r="BB4856" i="32"/>
  <c r="BB4852" i="32"/>
  <c r="BB4849" i="32"/>
  <c r="BB4848" i="32"/>
  <c r="BB6569" i="32"/>
  <c r="BB4841" i="32"/>
  <c r="BB4838" i="32"/>
  <c r="BB4826" i="32"/>
  <c r="BB4820" i="32"/>
  <c r="BB4815" i="32"/>
  <c r="BB4813" i="32"/>
  <c r="BB4810" i="32"/>
  <c r="BB6566" i="32"/>
  <c r="BB4781" i="32"/>
  <c r="BB4777" i="32"/>
  <c r="BB4773" i="32"/>
  <c r="BB4772" i="32"/>
  <c r="BB4769" i="32"/>
  <c r="BB4766" i="32"/>
  <c r="BB4765" i="32"/>
  <c r="BB4762" i="32"/>
  <c r="BB4756" i="32"/>
  <c r="BB4753" i="32"/>
  <c r="BB4741" i="32"/>
  <c r="BB4732" i="32"/>
  <c r="BB4716" i="32"/>
  <c r="BB4711" i="32"/>
  <c r="BB4700" i="32"/>
  <c r="BB4697" i="32"/>
  <c r="BB6559" i="32"/>
  <c r="BB6556" i="32"/>
  <c r="BB4678" i="32"/>
  <c r="BB4668" i="32"/>
  <c r="BB4664" i="32"/>
  <c r="BB4631" i="32"/>
  <c r="BB4629" i="32"/>
  <c r="BB4620" i="32"/>
  <c r="BB4618" i="32"/>
  <c r="BB4615" i="32"/>
  <c r="BB6542" i="32"/>
  <c r="BB5975" i="32"/>
  <c r="BB3351" i="32"/>
  <c r="BB5374" i="32"/>
  <c r="BB5361" i="32"/>
  <c r="BB5327" i="32"/>
  <c r="BB5264" i="32"/>
  <c r="BB5235" i="32"/>
  <c r="BB5193" i="32"/>
  <c r="BB5181" i="32"/>
  <c r="BB5177" i="32"/>
  <c r="BB5169" i="32"/>
  <c r="BB5124" i="32"/>
  <c r="BB5104" i="32"/>
  <c r="BB5068" i="32"/>
  <c r="BB5060" i="32"/>
  <c r="BB5018" i="32"/>
  <c r="BB4976" i="32"/>
  <c r="BB4932" i="32"/>
  <c r="BB4930" i="32"/>
  <c r="BB4923" i="32"/>
  <c r="BB4916" i="32"/>
  <c r="BB4912" i="32"/>
  <c r="BB6575" i="32"/>
  <c r="BB4891" i="32"/>
  <c r="BB4885" i="32"/>
  <c r="BB4858" i="32"/>
  <c r="BB4832" i="32"/>
  <c r="BB4829" i="32"/>
  <c r="BB4828" i="32"/>
  <c r="BB4806" i="32"/>
  <c r="BB4801" i="32"/>
  <c r="BB4800" i="32"/>
  <c r="BB4788" i="32"/>
  <c r="BB4785" i="32"/>
  <c r="BB4774" i="32"/>
  <c r="BB4747" i="32"/>
  <c r="BB4744" i="32"/>
  <c r="BB4743" i="32"/>
  <c r="BB4736" i="32"/>
  <c r="BB6563" i="32"/>
  <c r="BB4729" i="32"/>
  <c r="BB6562" i="32"/>
  <c r="BB4723" i="32"/>
  <c r="BB4720" i="32"/>
  <c r="BB4703" i="32"/>
  <c r="BB6560" i="32"/>
  <c r="BB6558" i="32"/>
  <c r="BB4679" i="32"/>
  <c r="BB4676" i="32"/>
  <c r="BB4674" i="32"/>
  <c r="BB4671" i="32"/>
  <c r="BB4653" i="32"/>
  <c r="BB4650" i="32"/>
  <c r="BB4646" i="32"/>
  <c r="BB4644" i="32"/>
  <c r="BB4640" i="32"/>
  <c r="BB4638" i="32"/>
  <c r="BB4634" i="32"/>
  <c r="BB4627" i="32"/>
  <c r="BB4613" i="32"/>
  <c r="BB6721" i="32"/>
  <c r="BB4608" i="32"/>
  <c r="BB4605" i="32"/>
  <c r="BB4599" i="32"/>
  <c r="BB4595" i="32"/>
  <c r="BB6528" i="32"/>
  <c r="BB6522" i="32"/>
  <c r="BB6516" i="32"/>
  <c r="BB6513" i="32"/>
  <c r="BB4590" i="32"/>
  <c r="BB4587" i="32"/>
  <c r="BB4579" i="32"/>
  <c r="BB4569" i="32"/>
  <c r="BB5589" i="32"/>
  <c r="BB5518" i="32"/>
  <c r="BB5409" i="32"/>
  <c r="BB5284" i="32"/>
  <c r="BB5271" i="32"/>
  <c r="BB5249" i="32"/>
  <c r="BB5246" i="32"/>
  <c r="BB5214" i="32"/>
  <c r="BB5094" i="32"/>
  <c r="BB5078" i="32"/>
  <c r="BB5013" i="32"/>
  <c r="BB4991" i="32"/>
  <c r="BB4980" i="32"/>
  <c r="BB4972" i="32"/>
  <c r="BB4969" i="32"/>
  <c r="BB4963" i="32"/>
  <c r="BB4956" i="32"/>
  <c r="BB4950" i="32"/>
  <c r="BB4949" i="32"/>
  <c r="BB4940" i="32"/>
  <c r="BB4924" i="32"/>
  <c r="BB4920" i="32"/>
  <c r="BB4902" i="32"/>
  <c r="BB4898" i="32"/>
  <c r="BB4880" i="32"/>
  <c r="BB4874" i="32"/>
  <c r="BB4868" i="32"/>
  <c r="BB4864" i="32"/>
  <c r="BB4862" i="32"/>
  <c r="BB4827" i="32"/>
  <c r="BB4824" i="32"/>
  <c r="BB4821" i="32"/>
  <c r="BB4817" i="32"/>
  <c r="BB6567" i="32"/>
  <c r="BB4782" i="32"/>
  <c r="BB4779" i="32"/>
  <c r="BB4742" i="32"/>
  <c r="BB4739" i="32"/>
  <c r="BB4713" i="32"/>
  <c r="BB4712" i="32"/>
  <c r="BB4707" i="32"/>
  <c r="BB4706" i="32"/>
  <c r="BB4692" i="32"/>
  <c r="BB4691" i="32"/>
  <c r="BB4690" i="32"/>
  <c r="BB4688" i="32"/>
  <c r="BB4666" i="32"/>
  <c r="BB4662" i="32"/>
  <c r="BB4659" i="32"/>
  <c r="BB4656" i="32"/>
  <c r="BB4649" i="32"/>
  <c r="BB4624" i="32"/>
  <c r="BB4621" i="32"/>
  <c r="BB4611" i="32"/>
  <c r="BB4602" i="32"/>
  <c r="BB4596" i="32"/>
  <c r="BB6532" i="32"/>
  <c r="BB4582" i="32"/>
  <c r="BB4573" i="32"/>
  <c r="BB4563" i="32"/>
  <c r="BB4557" i="32"/>
  <c r="BB4551" i="32"/>
  <c r="BB4548" i="32"/>
  <c r="BB5762" i="32"/>
  <c r="BB5442" i="32"/>
  <c r="BB5405" i="32"/>
  <c r="BB5368" i="32"/>
  <c r="BB5357" i="32"/>
  <c r="BB5343" i="32"/>
  <c r="BB5310" i="32"/>
  <c r="BB5297" i="32"/>
  <c r="BB5194" i="32"/>
  <c r="BB5182" i="32"/>
  <c r="BB5130" i="32"/>
  <c r="BB5116" i="32"/>
  <c r="BB5099" i="32"/>
  <c r="BB5069" i="32"/>
  <c r="BB5046" i="32"/>
  <c r="BB5011" i="32"/>
  <c r="BB5002" i="32"/>
  <c r="BB6578" i="32"/>
  <c r="BB4953" i="32"/>
  <c r="BB4944" i="32"/>
  <c r="BB4936" i="32"/>
  <c r="BB4928" i="32"/>
  <c r="BB4909" i="32"/>
  <c r="BB4906" i="32"/>
  <c r="BB4889" i="32"/>
  <c r="BB4888" i="32"/>
  <c r="BB4886" i="32"/>
  <c r="BB4883" i="32"/>
  <c r="BB6572" i="32"/>
  <c r="BB4871" i="32"/>
  <c r="BB4867" i="32"/>
  <c r="BB6570" i="32"/>
  <c r="BB4854" i="32"/>
  <c r="BB4853" i="32"/>
  <c r="BB4846" i="32"/>
  <c r="BB4845" i="32"/>
  <c r="BB4844" i="32"/>
  <c r="BB4842" i="32"/>
  <c r="BB4839" i="32"/>
  <c r="BB4830" i="32"/>
  <c r="BB4811" i="32"/>
  <c r="BB4807" i="32"/>
  <c r="BB4794" i="32"/>
  <c r="BB4792" i="32"/>
  <c r="BB4791" i="32"/>
  <c r="BB4790" i="32"/>
  <c r="BB4786" i="32"/>
  <c r="BB4775" i="32"/>
  <c r="BB6565" i="32"/>
  <c r="BB4770" i="32"/>
  <c r="BB4763" i="32"/>
  <c r="BB4760" i="32"/>
  <c r="BB4759" i="32"/>
  <c r="BB4757" i="32"/>
  <c r="BB4754" i="32"/>
  <c r="BB4745" i="32"/>
  <c r="BB6564" i="32"/>
  <c r="BB4733" i="32"/>
  <c r="BB4730" i="32"/>
  <c r="BB4721" i="32"/>
  <c r="BB4718" i="32"/>
  <c r="BB4717" i="32"/>
  <c r="BB4708" i="32"/>
  <c r="BB4705" i="32"/>
  <c r="BB4704" i="32"/>
  <c r="BB4701" i="32"/>
  <c r="BB4693" i="32"/>
  <c r="BB6557" i="32"/>
  <c r="BB4677" i="32"/>
  <c r="BB4672" i="32"/>
  <c r="BB4669" i="32"/>
  <c r="BB6548" i="32"/>
  <c r="BB4636" i="32"/>
  <c r="BB4632" i="32"/>
  <c r="BB4630" i="32"/>
  <c r="BB6545" i="32"/>
  <c r="BB4616" i="32"/>
  <c r="BB6543" i="32"/>
  <c r="BB6541" i="32"/>
  <c r="BB6722" i="32"/>
  <c r="BB4593" i="32"/>
  <c r="BB6536" i="32"/>
  <c r="BB6526" i="32"/>
  <c r="BB6112" i="32"/>
  <c r="BB5503" i="32"/>
  <c r="BB6647" i="32"/>
  <c r="BB5420" i="32"/>
  <c r="BB5412" i="32"/>
  <c r="BB5403" i="32"/>
  <c r="BB5376" i="32"/>
  <c r="BB5363" i="32"/>
  <c r="BB5334" i="32"/>
  <c r="BB5281" i="32"/>
  <c r="BB5272" i="32"/>
  <c r="BB5250" i="32"/>
  <c r="BB5242" i="32"/>
  <c r="BB6611" i="32"/>
  <c r="BB5226" i="32"/>
  <c r="BB5199" i="32"/>
  <c r="BB5156" i="32"/>
  <c r="BB5127" i="32"/>
  <c r="BB5107" i="32"/>
  <c r="BB5080" i="32"/>
  <c r="BB5074" i="32"/>
  <c r="BB5021" i="32"/>
  <c r="BB5019" i="32"/>
  <c r="BB5009" i="32"/>
  <c r="BB5004" i="32"/>
  <c r="BB4994" i="32"/>
  <c r="BB4984" i="32"/>
  <c r="BB4977" i="32"/>
  <c r="BB4975" i="32"/>
  <c r="BB4946" i="32"/>
  <c r="BB4945" i="32"/>
  <c r="BB4933" i="32"/>
  <c r="BB6577" i="32"/>
  <c r="BB4917" i="32"/>
  <c r="BB4913" i="32"/>
  <c r="BB4896" i="32"/>
  <c r="BB4895" i="32"/>
  <c r="BB4892" i="32"/>
  <c r="BB4859" i="32"/>
  <c r="BB4843" i="32"/>
  <c r="BB4833" i="32"/>
  <c r="BB4822" i="32"/>
  <c r="BB4818" i="32"/>
  <c r="BB4802" i="32"/>
  <c r="BB4789" i="32"/>
  <c r="BB4783" i="32"/>
  <c r="BB4758" i="32"/>
  <c r="BB4748" i="32"/>
  <c r="BB4737" i="32"/>
  <c r="BB4727" i="32"/>
  <c r="BB4724" i="32"/>
  <c r="BB4714" i="32"/>
  <c r="BB4696" i="32"/>
  <c r="BB4694" i="32"/>
  <c r="BB4683" i="32"/>
  <c r="BB4680" i="32"/>
  <c r="BB6554" i="32"/>
  <c r="BB4675" i="32"/>
  <c r="BB6551" i="32"/>
  <c r="BB4660" i="32"/>
  <c r="BB6550" i="32"/>
  <c r="BB4654" i="32"/>
  <c r="BB4651" i="32"/>
  <c r="BB4647" i="32"/>
  <c r="BB5641" i="32"/>
  <c r="BB5511" i="32"/>
  <c r="BB6660" i="32"/>
  <c r="BB5282" i="32"/>
  <c r="BB5273" i="32"/>
  <c r="BB5253" i="32"/>
  <c r="BB5245" i="32"/>
  <c r="BB5211" i="32"/>
  <c r="BB5200" i="32"/>
  <c r="BB5192" i="32"/>
  <c r="BB5180" i="32"/>
  <c r="BB5163" i="32"/>
  <c r="BB5076" i="32"/>
  <c r="BB5032" i="32"/>
  <c r="BB5027" i="32"/>
  <c r="BB5017" i="32"/>
  <c r="BB5006" i="32"/>
  <c r="BB5000" i="32"/>
  <c r="BB4990" i="32"/>
  <c r="BB4979" i="32"/>
  <c r="BB4978" i="32"/>
  <c r="BB6579" i="32"/>
  <c r="BB4955" i="32"/>
  <c r="BB4948" i="32"/>
  <c r="BB4939" i="32"/>
  <c r="BB4931" i="32"/>
  <c r="BB4919" i="32"/>
  <c r="BB4918" i="32"/>
  <c r="BB4914" i="32"/>
  <c r="BB4908" i="32"/>
  <c r="BB4901" i="32"/>
  <c r="BB4897" i="32"/>
  <c r="BB4873" i="32"/>
  <c r="BB4863" i="32"/>
  <c r="BB4861" i="32"/>
  <c r="BB4860" i="32"/>
  <c r="BB4851" i="32"/>
  <c r="BB4850" i="32"/>
  <c r="BB4837" i="32"/>
  <c r="BB4823" i="32"/>
  <c r="BB4816" i="32"/>
  <c r="BB4805" i="32"/>
  <c r="BB4796" i="32"/>
  <c r="BB4778" i="32"/>
  <c r="BB4768" i="32"/>
  <c r="BB4767" i="32"/>
  <c r="BB4752" i="32"/>
  <c r="BB4738" i="32"/>
  <c r="BB4735" i="32"/>
  <c r="BB4728" i="32"/>
  <c r="BB4725" i="32"/>
  <c r="BB4715" i="32"/>
  <c r="BB4699" i="32"/>
  <c r="BB4698" i="32"/>
  <c r="BB6561" i="32"/>
  <c r="BB4695" i="32"/>
  <c r="BB4687" i="32"/>
  <c r="BB4681" i="32"/>
  <c r="BB4665" i="32"/>
  <c r="BB4661" i="32"/>
  <c r="BB4658" i="32"/>
  <c r="BB4655" i="32"/>
  <c r="BB4652" i="32"/>
  <c r="BB4648" i="32"/>
  <c r="BB4642" i="32"/>
  <c r="BB4623" i="32"/>
  <c r="BB6539" i="32"/>
  <c r="BB4610" i="32"/>
  <c r="BB4601" i="32"/>
  <c r="BB4598" i="32"/>
  <c r="BB6534" i="32"/>
  <c r="BB6531" i="32"/>
  <c r="BB4296" i="32"/>
  <c r="BB4562" i="32"/>
  <c r="BB4559" i="32"/>
  <c r="BB4550" i="32"/>
  <c r="BB4547" i="32"/>
  <c r="BB4543" i="32"/>
  <c r="BB4293" i="32"/>
  <c r="BB5360" i="32"/>
  <c r="BB5338" i="32"/>
  <c r="BB5053" i="32"/>
  <c r="BB5034" i="32"/>
  <c r="BB5005" i="32"/>
  <c r="BB4995" i="32"/>
  <c r="BB4938" i="32"/>
  <c r="BB4921" i="32"/>
  <c r="BB4836" i="32"/>
  <c r="BB4799" i="32"/>
  <c r="BB4793" i="32"/>
  <c r="BB4764" i="32"/>
  <c r="BB4740" i="32"/>
  <c r="BB4719" i="32"/>
  <c r="BB4689" i="32"/>
  <c r="BB4603" i="32"/>
  <c r="BB6537" i="32"/>
  <c r="BB6527" i="32"/>
  <c r="BB6509" i="32"/>
  <c r="BB4585" i="32"/>
  <c r="BB4570" i="32"/>
  <c r="BB4564" i="32"/>
  <c r="BB4539" i="32"/>
  <c r="BB4530" i="32"/>
  <c r="BB4521" i="32"/>
  <c r="BB4520" i="32"/>
  <c r="BB4512" i="32"/>
  <c r="BB4491" i="32"/>
  <c r="BB4473" i="32"/>
  <c r="BB4468" i="32"/>
  <c r="BB4455" i="32"/>
  <c r="BB4450" i="32"/>
  <c r="BB4447" i="32"/>
  <c r="BB4438" i="32"/>
  <c r="BB4284" i="32"/>
  <c r="BB4276" i="32"/>
  <c r="BB4256" i="32"/>
  <c r="BB4251" i="32"/>
  <c r="BB4402" i="32"/>
  <c r="BB4391" i="32"/>
  <c r="BB4380" i="32"/>
  <c r="BB4364" i="32"/>
  <c r="BB4355" i="32"/>
  <c r="BB4239" i="32"/>
  <c r="BB4237" i="32"/>
  <c r="BB4340" i="32"/>
  <c r="BB4337" i="32"/>
  <c r="BB4332" i="32"/>
  <c r="BB4324" i="32"/>
  <c r="BB4220" i="32"/>
  <c r="BB4211" i="32"/>
  <c r="BB4208" i="32"/>
  <c r="BB4205" i="32"/>
  <c r="BB4198" i="32"/>
  <c r="BB4196" i="32"/>
  <c r="BB4307" i="32"/>
  <c r="BB4300" i="32"/>
  <c r="BB4178" i="32"/>
  <c r="BB4155" i="32"/>
  <c r="BB4149" i="32"/>
  <c r="BB4141" i="32"/>
  <c r="BB4138" i="32"/>
  <c r="BB4124" i="32"/>
  <c r="BB4119" i="32"/>
  <c r="BB4117" i="32"/>
  <c r="BB4108" i="32"/>
  <c r="BB4104" i="32"/>
  <c r="BB4099" i="32"/>
  <c r="BB4060" i="32"/>
  <c r="BB4091" i="32"/>
  <c r="BB4088" i="32"/>
  <c r="BB4086" i="32"/>
  <c r="BB4079" i="32"/>
  <c r="BB5499" i="32"/>
  <c r="BB5258" i="32"/>
  <c r="BB5202" i="32"/>
  <c r="BB5185" i="32"/>
  <c r="BB5102" i="32"/>
  <c r="BB4989" i="32"/>
  <c r="BB4958" i="32"/>
  <c r="BB4951" i="32"/>
  <c r="BB4911" i="32"/>
  <c r="BB4878" i="32"/>
  <c r="BB4872" i="32"/>
  <c r="BB4847" i="32"/>
  <c r="BB4825" i="32"/>
  <c r="BB4814" i="32"/>
  <c r="BB4808" i="32"/>
  <c r="BB4749" i="32"/>
  <c r="BB4731" i="32"/>
  <c r="BB4710" i="32"/>
  <c r="BB4684" i="32"/>
  <c r="BB4673" i="32"/>
  <c r="BB4667" i="32"/>
  <c r="BB4645" i="32"/>
  <c r="BB6546" i="32"/>
  <c r="BB4622" i="32"/>
  <c r="BB6544" i="32"/>
  <c r="BB6525" i="32"/>
  <c r="BB6517" i="32"/>
  <c r="BB6512" i="32"/>
  <c r="BB4588" i="32"/>
  <c r="BB4576" i="32"/>
  <c r="BB4565" i="32"/>
  <c r="BB4554" i="32"/>
  <c r="BB4544" i="32"/>
  <c r="BB4531" i="32"/>
  <c r="BB4527" i="32"/>
  <c r="BB4524" i="32"/>
  <c r="BB4291" i="32"/>
  <c r="BB4506" i="32"/>
  <c r="BB4503" i="32"/>
  <c r="BB4500" i="32"/>
  <c r="BB4497" i="32"/>
  <c r="BB4494" i="32"/>
  <c r="BB4487" i="32"/>
  <c r="BB4485" i="32"/>
  <c r="BB4480" i="32"/>
  <c r="BB4476" i="32"/>
  <c r="BB4469" i="32"/>
  <c r="BB4465" i="32"/>
  <c r="BB4462" i="32"/>
  <c r="BB4459" i="32"/>
  <c r="BB4444" i="32"/>
  <c r="BB4441" i="32"/>
  <c r="BB4433" i="32"/>
  <c r="BB4287" i="32"/>
  <c r="BB4279" i="32"/>
  <c r="BB4270" i="32"/>
  <c r="BB4266" i="32"/>
  <c r="BB4265" i="32"/>
  <c r="BB4426" i="32"/>
  <c r="BB4423" i="32"/>
  <c r="BB4418" i="32"/>
  <c r="BB4412" i="32"/>
  <c r="BB4385" i="32"/>
  <c r="BB4243" i="32"/>
  <c r="BB4374" i="32"/>
  <c r="BB4373" i="32"/>
  <c r="BB4368" i="32"/>
  <c r="BB4359" i="32"/>
  <c r="BB4343" i="32"/>
  <c r="BB4335" i="32"/>
  <c r="BB4329" i="32"/>
  <c r="BB4327" i="32"/>
  <c r="BB4232" i="32"/>
  <c r="BB4229" i="32"/>
  <c r="BB4223" i="32"/>
  <c r="BB4215" i="32"/>
  <c r="BB4315" i="32"/>
  <c r="BB4193" i="32"/>
  <c r="BB4312" i="32"/>
  <c r="BB4170" i="32"/>
  <c r="BB4164" i="32"/>
  <c r="BB4158" i="32"/>
  <c r="BB4144" i="32"/>
  <c r="BB4127" i="32"/>
  <c r="BB4111" i="32"/>
  <c r="BB4103" i="32"/>
  <c r="BB4065" i="32"/>
  <c r="BB5813" i="32"/>
  <c r="BB6602" i="32"/>
  <c r="BB5174" i="32"/>
  <c r="BB4903" i="32"/>
  <c r="BB4890" i="32"/>
  <c r="BB4865" i="32"/>
  <c r="BB4834" i="32"/>
  <c r="BB4804" i="32"/>
  <c r="BB4797" i="32"/>
  <c r="BB4726" i="32"/>
  <c r="BB4702" i="32"/>
  <c r="BB4663" i="32"/>
  <c r="BB4657" i="32"/>
  <c r="BB4643" i="32"/>
  <c r="BB4637" i="32"/>
  <c r="BB4606" i="32"/>
  <c r="BB4594" i="32"/>
  <c r="BB6535" i="32"/>
  <c r="BB6530" i="32"/>
  <c r="BB6520" i="32"/>
  <c r="BB6515" i="32"/>
  <c r="BB4583" i="32"/>
  <c r="BB4568" i="32"/>
  <c r="BB4560" i="32"/>
  <c r="BB4558" i="32"/>
  <c r="BB4541" i="32"/>
  <c r="BB4537" i="32"/>
  <c r="BB4534" i="32"/>
  <c r="BB4518" i="32"/>
  <c r="BB4510" i="32"/>
  <c r="BB4507" i="32"/>
  <c r="BB4471" i="32"/>
  <c r="BB4456" i="32"/>
  <c r="BB4448" i="32"/>
  <c r="BB4436" i="32"/>
  <c r="BB4430" i="32"/>
  <c r="BB4282" i="32"/>
  <c r="BB4273" i="32"/>
  <c r="BB4267" i="32"/>
  <c r="BB4262" i="32"/>
  <c r="BB4254" i="32"/>
  <c r="BB4427" i="32"/>
  <c r="BB4249" i="32"/>
  <c r="BB4421" i="32"/>
  <c r="BB4415" i="32"/>
  <c r="BB4406" i="32"/>
  <c r="BB4403" i="32"/>
  <c r="BB4398" i="32"/>
  <c r="BB4244" i="32"/>
  <c r="BB4389" i="32"/>
  <c r="BB4386" i="32"/>
  <c r="BB4377" i="32"/>
  <c r="BB4240" i="32"/>
  <c r="BB4365" i="32"/>
  <c r="BB4362" i="32"/>
  <c r="BB4353" i="32"/>
  <c r="BB4350" i="32"/>
  <c r="BB4347" i="32"/>
  <c r="BB4338" i="32"/>
  <c r="BB4321" i="32"/>
  <c r="BB4226" i="32"/>
  <c r="BB4221" i="32"/>
  <c r="BB4218" i="32"/>
  <c r="BB4318" i="32"/>
  <c r="BB4209" i="32"/>
  <c r="BB4203" i="32"/>
  <c r="BB4197" i="32"/>
  <c r="BB4188" i="32"/>
  <c r="BB4309" i="32"/>
  <c r="BB4308" i="32"/>
  <c r="BB4185" i="32"/>
  <c r="BB4184" i="32"/>
  <c r="BB4306" i="32"/>
  <c r="BB4305" i="32"/>
  <c r="BB4304" i="32"/>
  <c r="BB4181" i="32"/>
  <c r="BB4299" i="32"/>
  <c r="BB4298" i="32"/>
  <c r="BB4176" i="32"/>
  <c r="BB4175" i="32"/>
  <c r="BB4174" i="32"/>
  <c r="BB4147" i="32"/>
  <c r="BB4131" i="32"/>
  <c r="BB4120" i="32"/>
  <c r="BB4114" i="32"/>
  <c r="BB5453" i="32"/>
  <c r="BB5346" i="32"/>
  <c r="BB5247" i="32"/>
  <c r="BB5037" i="32"/>
  <c r="BB4960" i="32"/>
  <c r="BB4947" i="32"/>
  <c r="BB4941" i="32"/>
  <c r="BB4884" i="32"/>
  <c r="BB4819" i="32"/>
  <c r="BB4809" i="32"/>
  <c r="BB4795" i="32"/>
  <c r="BB4722" i="32"/>
  <c r="BB4685" i="32"/>
  <c r="BB6555" i="32"/>
  <c r="BB6552" i="32"/>
  <c r="BB4641" i="32"/>
  <c r="BB4604" i="32"/>
  <c r="BB6538" i="32"/>
  <c r="BB6510" i="32"/>
  <c r="BB4591" i="32"/>
  <c r="BB4586" i="32"/>
  <c r="BB4574" i="32"/>
  <c r="BB4571" i="32"/>
  <c r="BB4555" i="32"/>
  <c r="BB4552" i="32"/>
  <c r="BB4549" i="32"/>
  <c r="BB4542" i="32"/>
  <c r="BB4525" i="32"/>
  <c r="BB4522" i="32"/>
  <c r="BB4513" i="32"/>
  <c r="BB4498" i="32"/>
  <c r="BB4495" i="32"/>
  <c r="BB4492" i="32"/>
  <c r="BB4290" i="32"/>
  <c r="BB4477" i="32"/>
  <c r="BB4474" i="32"/>
  <c r="BB4463" i="32"/>
  <c r="BB4457" i="32"/>
  <c r="BB4451" i="32"/>
  <c r="BB4445" i="32"/>
  <c r="BB4439" i="32"/>
  <c r="BB4285" i="32"/>
  <c r="BB4277" i="32"/>
  <c r="BB4274" i="32"/>
  <c r="BB4268" i="32"/>
  <c r="BB4257" i="32"/>
  <c r="BB4252" i="32"/>
  <c r="BB4416" i="32"/>
  <c r="BB4392" i="32"/>
  <c r="BB4381" i="32"/>
  <c r="BB4241" i="32"/>
  <c r="BB4356" i="32"/>
  <c r="BB4349" i="32"/>
  <c r="BB4344" i="32"/>
  <c r="BB4341" i="32"/>
  <c r="BB4333" i="32"/>
  <c r="BB4330" i="32"/>
  <c r="BB4325" i="32"/>
  <c r="BB4230" i="32"/>
  <c r="BB4212" i="32"/>
  <c r="BB4206" i="32"/>
  <c r="BB4316" i="32"/>
  <c r="BB4199" i="32"/>
  <c r="BB4313" i="32"/>
  <c r="BB4186" i="32"/>
  <c r="BB4303" i="32"/>
  <c r="BB4302" i="32"/>
  <c r="BB4301" i="32"/>
  <c r="BB4180" i="32"/>
  <c r="BB4297" i="32"/>
  <c r="BB4179" i="32"/>
  <c r="BB4173" i="32"/>
  <c r="BB4172" i="32"/>
  <c r="BB4171" i="32"/>
  <c r="BB4168" i="32"/>
  <c r="BB4167" i="32"/>
  <c r="BB4166" i="32"/>
  <c r="BB4165" i="32"/>
  <c r="BB4107" i="32"/>
  <c r="BB4106" i="32"/>
  <c r="BB4162" i="32"/>
  <c r="BB4161" i="32"/>
  <c r="BB4160" i="32"/>
  <c r="BB4156" i="32"/>
  <c r="BB4150" i="32"/>
  <c r="BB4142" i="32"/>
  <c r="BB4139" i="32"/>
  <c r="BB5936" i="32"/>
  <c r="BB5622" i="32"/>
  <c r="BB5305" i="32"/>
  <c r="BB5276" i="32"/>
  <c r="BB5110" i="32"/>
  <c r="BB6592" i="32"/>
  <c r="BB4967" i="32"/>
  <c r="BB4954" i="32"/>
  <c r="BB4934" i="32"/>
  <c r="BB4904" i="32"/>
  <c r="BB4899" i="32"/>
  <c r="BB4893" i="32"/>
  <c r="BB6573" i="32"/>
  <c r="BB4875" i="32"/>
  <c r="BB4784" i="32"/>
  <c r="BB4750" i="32"/>
  <c r="BB4670" i="32"/>
  <c r="BB6549" i="32"/>
  <c r="BB4639" i="32"/>
  <c r="BB6547" i="32"/>
  <c r="BB4625" i="32"/>
  <c r="BB4617" i="32"/>
  <c r="BB4609" i="32"/>
  <c r="BB4597" i="32"/>
  <c r="BB6533" i="32"/>
  <c r="BB6523" i="32"/>
  <c r="BB6518" i="32"/>
  <c r="BB4589" i="32"/>
  <c r="BB4577" i="32"/>
  <c r="BB4566" i="32"/>
  <c r="BB4294" i="32"/>
  <c r="BB4545" i="32"/>
  <c r="BB4532" i="32"/>
  <c r="BB4528" i="32"/>
  <c r="BB4516" i="32"/>
  <c r="BB4514" i="32"/>
  <c r="BB4504" i="32"/>
  <c r="BB4501" i="32"/>
  <c r="BB4488" i="32"/>
  <c r="BB4481" i="32"/>
  <c r="BB4478" i="32"/>
  <c r="BB4470" i="32"/>
  <c r="BB4466" i="32"/>
  <c r="BB4460" i="32"/>
  <c r="BB4453" i="32"/>
  <c r="BB4452" i="32"/>
  <c r="BB4442" i="32"/>
  <c r="BB4434" i="32"/>
  <c r="BB4431" i="32"/>
  <c r="BB4288" i="32"/>
  <c r="BB4280" i="32"/>
  <c r="BB4271" i="32"/>
  <c r="BB4260" i="32"/>
  <c r="BB4259" i="32"/>
  <c r="BB4258" i="32"/>
  <c r="BB4428" i="32"/>
  <c r="BB4247" i="32"/>
  <c r="BB4424" i="32"/>
  <c r="BB4419" i="32"/>
  <c r="BB4245" i="32"/>
  <c r="BB4413" i="32"/>
  <c r="BB4404" i="32"/>
  <c r="BB4396" i="32"/>
  <c r="BB4393" i="32"/>
  <c r="BB4387" i="32"/>
  <c r="BB4383" i="32"/>
  <c r="BB4378" i="32"/>
  <c r="BB4375" i="32"/>
  <c r="BB4369" i="32"/>
  <c r="BB4366" i="32"/>
  <c r="BB4360" i="32"/>
  <c r="BB4351" i="32"/>
  <c r="BB4336" i="32"/>
  <c r="BB4328" i="32"/>
  <c r="BB4322" i="32"/>
  <c r="BB4233" i="32"/>
  <c r="BB4224" i="32"/>
  <c r="BB4222" i="32"/>
  <c r="BB4216" i="32"/>
  <c r="BB4210" i="32"/>
  <c r="BB4194" i="32"/>
  <c r="BB4310" i="32"/>
  <c r="BB4159" i="32"/>
  <c r="BB4145" i="32"/>
  <c r="BB4112" i="32"/>
  <c r="BB4101" i="32"/>
  <c r="BB5675" i="32"/>
  <c r="BB5541" i="32"/>
  <c r="BB5425" i="32"/>
  <c r="BB5379" i="32"/>
  <c r="BB5313" i="32"/>
  <c r="BB5263" i="32"/>
  <c r="BB5166" i="32"/>
  <c r="BB5119" i="32"/>
  <c r="BB5022" i="32"/>
  <c r="BB4997" i="32"/>
  <c r="BB4970" i="32"/>
  <c r="BB4957" i="32"/>
  <c r="BB4925" i="32"/>
  <c r="BB4907" i="32"/>
  <c r="BB4900" i="32"/>
  <c r="BB4894" i="32"/>
  <c r="BB4869" i="32"/>
  <c r="BB6571" i="32"/>
  <c r="BB4831" i="32"/>
  <c r="BB4803" i="32"/>
  <c r="BB4787" i="32"/>
  <c r="BB4776" i="32"/>
  <c r="BB4751" i="32"/>
  <c r="BB4734" i="32"/>
  <c r="BB4709" i="32"/>
  <c r="BB4633" i="32"/>
  <c r="BB4626" i="32"/>
  <c r="BB4619" i="32"/>
  <c r="BB4612" i="32"/>
  <c r="BB6529" i="32"/>
  <c r="BB6519" i="32"/>
  <c r="BB6514" i="32"/>
  <c r="BB4581" i="32"/>
  <c r="BB4578" i="32"/>
  <c r="BB4567" i="32"/>
  <c r="BB4540" i="32"/>
  <c r="BB4536" i="32"/>
  <c r="BB4533" i="32"/>
  <c r="BB4292" i="32"/>
  <c r="BB4517" i="32"/>
  <c r="BB4509" i="32"/>
  <c r="BB4502" i="32"/>
  <c r="BB4489" i="32"/>
  <c r="BB4484" i="32"/>
  <c r="BB4479" i="32"/>
  <c r="BB4289" i="32"/>
  <c r="BB4467" i="32"/>
  <c r="BB4461" i="32"/>
  <c r="BB4443" i="32"/>
  <c r="BB4435" i="32"/>
  <c r="BB4429" i="32"/>
  <c r="BB4281" i="32"/>
  <c r="BB4272" i="32"/>
  <c r="BB4264" i="32"/>
  <c r="BB4261" i="32"/>
  <c r="BB4253" i="32"/>
  <c r="BB4248" i="32"/>
  <c r="BB4425" i="32"/>
  <c r="BB4422" i="32"/>
  <c r="BB4420" i="32"/>
  <c r="BB4414" i="32"/>
  <c r="BB4411" i="32"/>
  <c r="BB4405" i="32"/>
  <c r="BB4401" i="32"/>
  <c r="BB4397" i="32"/>
  <c r="BB4395" i="32"/>
  <c r="BB4388" i="32"/>
  <c r="BB4384" i="32"/>
  <c r="BB4376" i="32"/>
  <c r="BB4372" i="32"/>
  <c r="BB4370" i="32"/>
  <c r="BB4361" i="32"/>
  <c r="BB4358" i="32"/>
  <c r="BB4352" i="32"/>
  <c r="BB4346" i="32"/>
  <c r="BB4235" i="32"/>
  <c r="BB4234" i="32"/>
  <c r="BB4228" i="32"/>
  <c r="BB4225" i="32"/>
  <c r="BB4217" i="32"/>
  <c r="BB4214" i="32"/>
  <c r="BB4317" i="32"/>
  <c r="BB4202" i="32"/>
  <c r="BB4311" i="32"/>
  <c r="BB4187" i="32"/>
  <c r="BB4146" i="32"/>
  <c r="BB4137" i="32"/>
  <c r="BB4130" i="32"/>
  <c r="BB4123" i="32"/>
  <c r="BB4113" i="32"/>
  <c r="BB4102" i="32"/>
  <c r="BB4087" i="32"/>
  <c r="BB4084" i="32"/>
  <c r="BB4056" i="32"/>
  <c r="BB4054" i="32"/>
  <c r="BB4047" i="32"/>
  <c r="BB4072" i="32"/>
  <c r="BB5239" i="32"/>
  <c r="BB4840" i="32"/>
  <c r="BB4798" i="32"/>
  <c r="BB4572" i="32"/>
  <c r="BB4515" i="32"/>
  <c r="BB4508" i="32"/>
  <c r="BB4493" i="32"/>
  <c r="BB4440" i="32"/>
  <c r="BB4417" i="32"/>
  <c r="BB4399" i="32"/>
  <c r="BB4331" i="32"/>
  <c r="BB4319" i="32"/>
  <c r="BB4157" i="32"/>
  <c r="BB4136" i="32"/>
  <c r="BB4126" i="32"/>
  <c r="BB4121" i="32"/>
  <c r="BB4110" i="32"/>
  <c r="BB4090" i="32"/>
  <c r="BB4057" i="32"/>
  <c r="BB4083" i="32"/>
  <c r="BB4052" i="32"/>
  <c r="BB4080" i="32"/>
  <c r="BB4073" i="32"/>
  <c r="BB4071" i="32"/>
  <c r="BB4042" i="32"/>
  <c r="BB4039" i="32"/>
  <c r="BB4038" i="32"/>
  <c r="BB4033" i="32"/>
  <c r="BB4023" i="32"/>
  <c r="BB4003" i="32"/>
  <c r="BB3998" i="32"/>
  <c r="BB3988" i="32"/>
  <c r="BB3971" i="32"/>
  <c r="BB3896" i="32"/>
  <c r="BB3953" i="32"/>
  <c r="BB3943" i="32"/>
  <c r="BB3936" i="32"/>
  <c r="BB3919" i="32"/>
  <c r="BB3912" i="32"/>
  <c r="BB3907" i="32"/>
  <c r="BB3906" i="32"/>
  <c r="BB3901" i="32"/>
  <c r="BB3893" i="32"/>
  <c r="BB3885" i="32"/>
  <c r="BB3880" i="32"/>
  <c r="BB3877" i="32"/>
  <c r="BB3873" i="32"/>
  <c r="BB3861" i="32"/>
  <c r="BB3858" i="32"/>
  <c r="BB3837" i="32"/>
  <c r="BB3832" i="32"/>
  <c r="BB3828" i="32"/>
  <c r="BB3819" i="32"/>
  <c r="BB3809" i="32"/>
  <c r="BB3808" i="32"/>
  <c r="BB3790" i="32"/>
  <c r="BB3787" i="32"/>
  <c r="BB3786" i="32"/>
  <c r="BB3796" i="32"/>
  <c r="BB3779" i="32"/>
  <c r="BB6746" i="32"/>
  <c r="BB6818" i="32"/>
  <c r="BB6815" i="32"/>
  <c r="BB2453" i="32"/>
  <c r="BB2448" i="32"/>
  <c r="BB2056" i="32"/>
  <c r="BB2050" i="32"/>
  <c r="BB2047" i="32"/>
  <c r="BB2039" i="32"/>
  <c r="BB2036" i="32"/>
  <c r="BB3344" i="32"/>
  <c r="BB3341" i="32"/>
  <c r="BB3334" i="32"/>
  <c r="BB3313" i="32"/>
  <c r="BB3310" i="32"/>
  <c r="BB3297" i="32"/>
  <c r="BB3291" i="32"/>
  <c r="BB3287" i="32"/>
  <c r="BB3273" i="32"/>
  <c r="BB3272" i="32"/>
  <c r="BB3271" i="32"/>
  <c r="BB3263" i="32"/>
  <c r="BB2031" i="32"/>
  <c r="BB3238" i="32"/>
  <c r="BB4942" i="32"/>
  <c r="BB4855" i="32"/>
  <c r="BB4761" i="32"/>
  <c r="BB4746" i="32"/>
  <c r="BB4686" i="32"/>
  <c r="BB2469" i="32"/>
  <c r="BB4584" i="32"/>
  <c r="BB4526" i="32"/>
  <c r="BB4472" i="32"/>
  <c r="BB4454" i="32"/>
  <c r="BB4283" i="32"/>
  <c r="BB4409" i="32"/>
  <c r="BB4379" i="32"/>
  <c r="BB4367" i="32"/>
  <c r="BB4348" i="32"/>
  <c r="BB4339" i="32"/>
  <c r="BB4231" i="32"/>
  <c r="BB4219" i="32"/>
  <c r="BB4192" i="32"/>
  <c r="BB4163" i="32"/>
  <c r="BB4152" i="32"/>
  <c r="BB4143" i="32"/>
  <c r="BB4129" i="32"/>
  <c r="BB4097" i="32"/>
  <c r="BB4095" i="32"/>
  <c r="BB4059" i="32"/>
  <c r="BB4050" i="32"/>
  <c r="BB4077" i="32"/>
  <c r="BB4024" i="32"/>
  <c r="BB4001" i="32"/>
  <c r="BB3995" i="32"/>
  <c r="BB3985" i="32"/>
  <c r="BB3979" i="32"/>
  <c r="BB3976" i="32"/>
  <c r="BB3980" i="32"/>
  <c r="BB3968" i="32"/>
  <c r="BB3962" i="32"/>
  <c r="BB3959" i="32"/>
  <c r="BB3947" i="32"/>
  <c r="BB3940" i="32"/>
  <c r="BB3924" i="32"/>
  <c r="BB3895" i="32"/>
  <c r="BB3884" i="32"/>
  <c r="BB3881" i="32"/>
  <c r="BB3866" i="32"/>
  <c r="BB3853" i="32"/>
  <c r="BB3849" i="32"/>
  <c r="BB3846" i="32"/>
  <c r="BB3833" i="32"/>
  <c r="BB3823" i="32"/>
  <c r="BB3818" i="32"/>
  <c r="BB3813" i="32"/>
  <c r="BB3797" i="32"/>
  <c r="BB6820" i="32"/>
  <c r="BB6819" i="32"/>
  <c r="BB6814" i="32"/>
  <c r="BB2460" i="32"/>
  <c r="BB2066" i="32"/>
  <c r="BB2062" i="32"/>
  <c r="BB2052" i="32"/>
  <c r="BB2051" i="32"/>
  <c r="BB3345" i="32"/>
  <c r="BB3329" i="32"/>
  <c r="BB3300" i="32"/>
  <c r="BB3292" i="32"/>
  <c r="BB3282" i="32"/>
  <c r="BB3279" i="32"/>
  <c r="BB2032" i="32"/>
  <c r="BB3264" i="32"/>
  <c r="BB3258" i="32"/>
  <c r="BB3250" i="32"/>
  <c r="BB3233" i="32"/>
  <c r="BB3232" i="32"/>
  <c r="BB3231" i="32"/>
  <c r="BB3229" i="32"/>
  <c r="BB5325" i="32"/>
  <c r="BB4981" i="32"/>
  <c r="BB4910" i="32"/>
  <c r="BB6540" i="32"/>
  <c r="BB4449" i="32"/>
  <c r="BB4432" i="32"/>
  <c r="BB4394" i="32"/>
  <c r="BB4354" i="32"/>
  <c r="BB4326" i="32"/>
  <c r="BB4227" i="32"/>
  <c r="BB4213" i="32"/>
  <c r="BB4207" i="32"/>
  <c r="BB4200" i="32"/>
  <c r="BB4191" i="32"/>
  <c r="BB4134" i="32"/>
  <c r="BB4122" i="32"/>
  <c r="BB4115" i="32"/>
  <c r="BB4062" i="32"/>
  <c r="BB4061" i="32"/>
  <c r="BB4100" i="32"/>
  <c r="BB4067" i="32"/>
  <c r="BB4082" i="32"/>
  <c r="BB4051" i="32"/>
  <c r="BB4068" i="32"/>
  <c r="BB4040" i="32"/>
  <c r="BB3991" i="32"/>
  <c r="BB3983" i="32"/>
  <c r="BB3972" i="32"/>
  <c r="BB3956" i="32"/>
  <c r="BB3944" i="32"/>
  <c r="BB3932" i="32"/>
  <c r="BB3928" i="32"/>
  <c r="BB3920" i="32"/>
  <c r="BB3917" i="32"/>
  <c r="BB3913" i="32"/>
  <c r="BB3894" i="32"/>
  <c r="BB3890" i="32"/>
  <c r="BB3887" i="32"/>
  <c r="BB3886" i="32"/>
  <c r="BB3869" i="32"/>
  <c r="BB3862" i="32"/>
  <c r="BB3842" i="32"/>
  <c r="BB3829" i="32"/>
  <c r="BB3824" i="32"/>
  <c r="BB3820" i="32"/>
  <c r="BB3810" i="32"/>
  <c r="BB3788" i="32"/>
  <c r="BB3798" i="32"/>
  <c r="BB3782" i="32"/>
  <c r="BB3777" i="32"/>
  <c r="BB6816" i="32"/>
  <c r="BB2068" i="32"/>
  <c r="BB2454" i="32"/>
  <c r="BB2449" i="32"/>
  <c r="BB2067" i="32"/>
  <c r="BB2058" i="32"/>
  <c r="BB2057" i="32"/>
  <c r="BB2044" i="32"/>
  <c r="BB2043" i="32"/>
  <c r="BB2446" i="32"/>
  <c r="BB3342" i="32"/>
  <c r="BB3338" i="32"/>
  <c r="BB3325" i="32"/>
  <c r="BB3324" i="32"/>
  <c r="BB3322" i="32"/>
  <c r="BB3319" i="32"/>
  <c r="BB3305" i="32"/>
  <c r="BB3304" i="32"/>
  <c r="BB3303" i="32"/>
  <c r="BB3293" i="32"/>
  <c r="BB3288" i="32"/>
  <c r="BB3269" i="32"/>
  <c r="BB3255" i="32"/>
  <c r="BB3254" i="32"/>
  <c r="BB3253" i="32"/>
  <c r="BB4876" i="32"/>
  <c r="BB4755" i="32"/>
  <c r="BB6521" i="32"/>
  <c r="BB4575" i="32"/>
  <c r="BB4535" i="32"/>
  <c r="BB4519" i="32"/>
  <c r="BB4511" i="32"/>
  <c r="BB4496" i="32"/>
  <c r="BB4275" i="32"/>
  <c r="BB4246" i="32"/>
  <c r="BB4400" i="32"/>
  <c r="BB4242" i="32"/>
  <c r="BB4363" i="32"/>
  <c r="BB4334" i="32"/>
  <c r="BB4183" i="32"/>
  <c r="BB4153" i="32"/>
  <c r="BB4118" i="32"/>
  <c r="BB4063" i="32"/>
  <c r="BB4096" i="32"/>
  <c r="BB4085" i="32"/>
  <c r="BB4053" i="32"/>
  <c r="BB4074" i="32"/>
  <c r="BB4043" i="32"/>
  <c r="BB4069" i="32"/>
  <c r="BB4036" i="32"/>
  <c r="BB4032" i="32"/>
  <c r="BB4025" i="32"/>
  <c r="BB4021" i="32"/>
  <c r="BB4002" i="32"/>
  <c r="BB4000" i="32"/>
  <c r="BB3989" i="32"/>
  <c r="BB3987" i="32"/>
  <c r="BB3982" i="32"/>
  <c r="BB3969" i="32"/>
  <c r="BB3963" i="32"/>
  <c r="BB3960" i="32"/>
  <c r="BB3954" i="32"/>
  <c r="BB3937" i="32"/>
  <c r="BB3933" i="32"/>
  <c r="BB3925" i="32"/>
  <c r="BB3921" i="32"/>
  <c r="BB3910" i="32"/>
  <c r="BB3902" i="32"/>
  <c r="BB3898" i="32"/>
  <c r="BB3878" i="32"/>
  <c r="BB3874" i="32"/>
  <c r="BB3793" i="32"/>
  <c r="BB3859" i="32"/>
  <c r="BB3847" i="32"/>
  <c r="BB3838" i="32"/>
  <c r="BB3835" i="32"/>
  <c r="BB3834" i="32"/>
  <c r="BB3806" i="32"/>
  <c r="BB3801" i="32"/>
  <c r="BB3799" i="32"/>
  <c r="BB3780" i="32"/>
  <c r="BB3795" i="32"/>
  <c r="BB2461" i="32"/>
  <c r="BB2071" i="32"/>
  <c r="BB2070" i="32"/>
  <c r="BB2069" i="32"/>
  <c r="BB2059" i="32"/>
  <c r="BB2053" i="32"/>
  <c r="BB2048" i="32"/>
  <c r="BB2040" i="32"/>
  <c r="BB2037" i="32"/>
  <c r="BB3335" i="32"/>
  <c r="BB3326" i="32"/>
  <c r="BB3323" i="32"/>
  <c r="BB3314" i="32"/>
  <c r="BB3311" i="32"/>
  <c r="BB3298" i="32"/>
  <c r="BB3294" i="32"/>
  <c r="BB3285" i="32"/>
  <c r="BB3284" i="32"/>
  <c r="BB3283" i="32"/>
  <c r="BB3280" i="32"/>
  <c r="BB3274" i="32"/>
  <c r="BB3259" i="32"/>
  <c r="BB3241" i="32"/>
  <c r="BB3226" i="32"/>
  <c r="BB5084" i="32"/>
  <c r="BB5030" i="32"/>
  <c r="BB4771" i="32"/>
  <c r="BB6553" i="32"/>
  <c r="BB4628" i="32"/>
  <c r="BB4600" i="32"/>
  <c r="BB6511" i="32"/>
  <c r="BB4553" i="32"/>
  <c r="BB4529" i="32"/>
  <c r="BB4482" i="32"/>
  <c r="BB4475" i="32"/>
  <c r="BB4286" i="32"/>
  <c r="BB4410" i="32"/>
  <c r="BB4382" i="32"/>
  <c r="BB4371" i="32"/>
  <c r="BB4357" i="32"/>
  <c r="BB4238" i="32"/>
  <c r="BB4342" i="32"/>
  <c r="BB4201" i="32"/>
  <c r="BB4195" i="32"/>
  <c r="BB4189" i="32"/>
  <c r="BB4182" i="32"/>
  <c r="BB4148" i="32"/>
  <c r="BB4132" i="32"/>
  <c r="BB4116" i="32"/>
  <c r="BB4098" i="32"/>
  <c r="BB4093" i="32"/>
  <c r="BB4049" i="32"/>
  <c r="BB3986" i="32"/>
  <c r="BB3993" i="32"/>
  <c r="BB3992" i="32"/>
  <c r="BB3984" i="32"/>
  <c r="BB3977" i="32"/>
  <c r="BB3981" i="32"/>
  <c r="BB3973" i="32"/>
  <c r="BB3964" i="32"/>
  <c r="BB3957" i="32"/>
  <c r="BB3948" i="32"/>
  <c r="BB3945" i="32"/>
  <c r="BB3941" i="32"/>
  <c r="BB3934" i="32"/>
  <c r="BB3929" i="32"/>
  <c r="BB3915" i="32"/>
  <c r="BB3908" i="32"/>
  <c r="BB3891" i="32"/>
  <c r="BB3882" i="32"/>
  <c r="BB3870" i="32"/>
  <c r="BB3792" i="32"/>
  <c r="BB3854" i="32"/>
  <c r="BB3850" i="32"/>
  <c r="BB3843" i="32"/>
  <c r="BB3840" i="32"/>
  <c r="BB3839" i="32"/>
  <c r="BB3825" i="32"/>
  <c r="BB3821" i="32"/>
  <c r="BB3814" i="32"/>
  <c r="BB3811" i="32"/>
  <c r="BB3805" i="32"/>
  <c r="BB3804" i="32"/>
  <c r="BB3783" i="32"/>
  <c r="BB6743" i="32"/>
  <c r="BB2455" i="32"/>
  <c r="BB2063" i="32"/>
  <c r="BB2054" i="32"/>
  <c r="BB2045" i="32"/>
  <c r="BB2034" i="32"/>
  <c r="BB2443" i="32"/>
  <c r="BB3339" i="32"/>
  <c r="BB3330" i="32"/>
  <c r="BB3320" i="32"/>
  <c r="BB3301" i="32"/>
  <c r="BB3289" i="32"/>
  <c r="BB3277" i="32"/>
  <c r="BB3276" i="32"/>
  <c r="BB3268" i="32"/>
  <c r="BB3265" i="32"/>
  <c r="BB3256" i="32"/>
  <c r="BB3251" i="32"/>
  <c r="BB3248" i="32"/>
  <c r="BB3234" i="32"/>
  <c r="BB5477" i="32"/>
  <c r="BB4929" i="32"/>
  <c r="BB4887" i="32"/>
  <c r="BB4835" i="32"/>
  <c r="BB4614" i="32"/>
  <c r="BB4561" i="32"/>
  <c r="BB4505" i="32"/>
  <c r="BB4490" i="32"/>
  <c r="BB4437" i="32"/>
  <c r="BB4269" i="32"/>
  <c r="BB4407" i="32"/>
  <c r="BB4177" i="32"/>
  <c r="BB4154" i="32"/>
  <c r="BB4135" i="32"/>
  <c r="BB4125" i="32"/>
  <c r="BB4109" i="32"/>
  <c r="BB4066" i="32"/>
  <c r="BB4089" i="32"/>
  <c r="BB4058" i="32"/>
  <c r="BB4055" i="32"/>
  <c r="BB4081" i="32"/>
  <c r="BB4076" i="32"/>
  <c r="BB4075" i="32"/>
  <c r="BB4045" i="32"/>
  <c r="BB4044" i="32"/>
  <c r="BB4041" i="32"/>
  <c r="BB3965" i="32"/>
  <c r="BB3961" i="32"/>
  <c r="BB3955" i="32"/>
  <c r="BB3951" i="32"/>
  <c r="BB3950" i="32"/>
  <c r="BB3949" i="32"/>
  <c r="BB3938" i="32"/>
  <c r="BB4965" i="32"/>
  <c r="BB4635" i="32"/>
  <c r="BB4523" i="32"/>
  <c r="BB4483" i="32"/>
  <c r="BB4204" i="32"/>
  <c r="BB4064" i="32"/>
  <c r="BB4070" i="32"/>
  <c r="BB3990" i="32"/>
  <c r="BB3970" i="32"/>
  <c r="BB3922" i="32"/>
  <c r="BB3914" i="32"/>
  <c r="BB3899" i="32"/>
  <c r="BB3883" i="32"/>
  <c r="BB3794" i="32"/>
  <c r="BB3844" i="32"/>
  <c r="BB3831" i="32"/>
  <c r="BB3826" i="32"/>
  <c r="BB2462" i="32"/>
  <c r="BB2450" i="32"/>
  <c r="BB2064" i="32"/>
  <c r="BB3340" i="32"/>
  <c r="BB3327" i="32"/>
  <c r="BB3316" i="32"/>
  <c r="BB3281" i="32"/>
  <c r="BB2033" i="32"/>
  <c r="BB3260" i="32"/>
  <c r="BB3245" i="32"/>
  <c r="BB3242" i="32"/>
  <c r="BB3214" i="32"/>
  <c r="BB3206" i="32"/>
  <c r="BB2028" i="32"/>
  <c r="BB3205" i="32"/>
  <c r="BB3198" i="32"/>
  <c r="BB3183" i="32"/>
  <c r="BB3154" i="32"/>
  <c r="BB3153" i="32"/>
  <c r="BB3133" i="32"/>
  <c r="BB3126" i="32"/>
  <c r="BB3122" i="32"/>
  <c r="BB3096" i="32"/>
  <c r="BB3093" i="32"/>
  <c r="BB3079" i="32"/>
  <c r="BB3074" i="32"/>
  <c r="BB3068" i="32"/>
  <c r="BB3067" i="32"/>
  <c r="BB3060" i="32"/>
  <c r="BB3056" i="32"/>
  <c r="BB3044" i="32"/>
  <c r="BB3034" i="32"/>
  <c r="BB3029" i="32"/>
  <c r="BB2014" i="32"/>
  <c r="BB3024" i="32"/>
  <c r="BB3021" i="32"/>
  <c r="BB3009" i="32"/>
  <c r="BB3006" i="32"/>
  <c r="BB2993" i="32"/>
  <c r="BB2990" i="32"/>
  <c r="BB2012" i="32"/>
  <c r="BB2982" i="32"/>
  <c r="BB2975" i="32"/>
  <c r="BB2973" i="32"/>
  <c r="BB2966" i="32"/>
  <c r="BB2963" i="32"/>
  <c r="BB2956" i="32"/>
  <c r="BB2953" i="32"/>
  <c r="BB2952" i="32"/>
  <c r="BB2946" i="32"/>
  <c r="BB2944" i="32"/>
  <c r="BB2943" i="32"/>
  <c r="BB2942" i="32"/>
  <c r="BB2941" i="32"/>
  <c r="BB2937" i="32"/>
  <c r="BB2927" i="32"/>
  <c r="BB2916" i="32"/>
  <c r="BB2907" i="32"/>
  <c r="BB2903" i="32"/>
  <c r="BB2895" i="32"/>
  <c r="BB2887" i="32"/>
  <c r="BB2865" i="32"/>
  <c r="BB2861" i="32"/>
  <c r="BB2858" i="32"/>
  <c r="BB2855" i="32"/>
  <c r="BB2853" i="32"/>
  <c r="BB2840" i="32"/>
  <c r="BB2839" i="32"/>
  <c r="BB2833" i="32"/>
  <c r="BB2830" i="32"/>
  <c r="BB2829" i="32"/>
  <c r="BB4812" i="32"/>
  <c r="BB4556" i="32"/>
  <c r="BB4278" i="32"/>
  <c r="BB4140" i="32"/>
  <c r="BB4048" i="32"/>
  <c r="BB4037" i="32"/>
  <c r="BB3999" i="32"/>
  <c r="BB3930" i="32"/>
  <c r="BB3905" i="32"/>
  <c r="BB3879" i="32"/>
  <c r="BB3872" i="32"/>
  <c r="BB3857" i="32"/>
  <c r="BB3851" i="32"/>
  <c r="BB3836" i="32"/>
  <c r="BB3817" i="32"/>
  <c r="BB3789" i="32"/>
  <c r="BB2457" i="32"/>
  <c r="BB2055" i="32"/>
  <c r="BB2038" i="32"/>
  <c r="BB2444" i="32"/>
  <c r="BB3333" i="32"/>
  <c r="BB3317" i="32"/>
  <c r="BB3308" i="32"/>
  <c r="BB3296" i="32"/>
  <c r="BB3275" i="32"/>
  <c r="BB3221" i="32"/>
  <c r="BB3215" i="32"/>
  <c r="BB2030" i="32"/>
  <c r="BB3209" i="32"/>
  <c r="BB3193" i="32"/>
  <c r="BB3191" i="32"/>
  <c r="BB3187" i="32"/>
  <c r="BB3180" i="32"/>
  <c r="BB3179" i="32"/>
  <c r="BB2023" i="32"/>
  <c r="BB3173" i="32"/>
  <c r="BB3172" i="32"/>
  <c r="BB3166" i="32"/>
  <c r="BB3161" i="32"/>
  <c r="BB3157" i="32"/>
  <c r="BB3149" i="32"/>
  <c r="BB3146" i="32"/>
  <c r="BB3129" i="32"/>
  <c r="BB3115" i="32"/>
  <c r="BB2020" i="32"/>
  <c r="BB3110" i="32"/>
  <c r="BB3100" i="32"/>
  <c r="BB3089" i="32"/>
  <c r="BB3071" i="32"/>
  <c r="BB3064" i="32"/>
  <c r="BB2019" i="32"/>
  <c r="BB3039" i="32"/>
  <c r="BB3018" i="32"/>
  <c r="BB3016" i="32"/>
  <c r="BB3003" i="32"/>
  <c r="BB3000" i="32"/>
  <c r="BB2987" i="32"/>
  <c r="BB2984" i="32"/>
  <c r="BB2979" i="32"/>
  <c r="BB2950" i="32"/>
  <c r="BB2945" i="32"/>
  <c r="BB2934" i="32"/>
  <c r="BB2932" i="32"/>
  <c r="BB2931" i="32"/>
  <c r="BB2924" i="32"/>
  <c r="BB2920" i="32"/>
  <c r="BB2915" i="32"/>
  <c r="BB2908" i="32"/>
  <c r="BB2900" i="32"/>
  <c r="BB2892" i="32"/>
  <c r="BB2885" i="32"/>
  <c r="BB2878" i="32"/>
  <c r="BB2850" i="32"/>
  <c r="BB2846" i="32"/>
  <c r="BB2845" i="32"/>
  <c r="BB2844" i="32"/>
  <c r="BB2841" i="32"/>
  <c r="BB2838" i="32"/>
  <c r="BB2837" i="32"/>
  <c r="BB2823" i="32"/>
  <c r="BB2811" i="32"/>
  <c r="BB5095" i="32"/>
  <c r="BB6524" i="32"/>
  <c r="BB4499" i="32"/>
  <c r="BB4323" i="32"/>
  <c r="BB4190" i="32"/>
  <c r="BB4092" i="32"/>
  <c r="BB3966" i="32"/>
  <c r="BB3897" i="32"/>
  <c r="BB3923" i="32"/>
  <c r="BB3888" i="32"/>
  <c r="BB3864" i="32"/>
  <c r="BB3845" i="32"/>
  <c r="BB3827" i="32"/>
  <c r="BB3803" i="32"/>
  <c r="BB3785" i="32"/>
  <c r="BB3778" i="32"/>
  <c r="BB2458" i="32"/>
  <c r="BB2065" i="32"/>
  <c r="BB2447" i="32"/>
  <c r="BB2046" i="32"/>
  <c r="BB3243" i="32"/>
  <c r="BB3236" i="32"/>
  <c r="BB3224" i="32"/>
  <c r="BB3202" i="32"/>
  <c r="BB3201" i="32"/>
  <c r="BB3200" i="32"/>
  <c r="BB3192" i="32"/>
  <c r="BB2025" i="32"/>
  <c r="BB3184" i="32"/>
  <c r="BB2024" i="32"/>
  <c r="BB3176" i="32"/>
  <c r="BB3163" i="32"/>
  <c r="BB3162" i="32"/>
  <c r="BB3155" i="32"/>
  <c r="BB3142" i="32"/>
  <c r="BB3137" i="32"/>
  <c r="BB3131" i="32"/>
  <c r="BB3130" i="32"/>
  <c r="BB3123" i="32"/>
  <c r="BB3119" i="32"/>
  <c r="BB3107" i="32"/>
  <c r="BB3103" i="32"/>
  <c r="BB3097" i="32"/>
  <c r="BB3094" i="32"/>
  <c r="BB3088" i="32"/>
  <c r="BB3085" i="32"/>
  <c r="BB3081" i="32"/>
  <c r="BB3061" i="32"/>
  <c r="BB3057" i="32"/>
  <c r="BB3054" i="32"/>
  <c r="BB3051" i="32"/>
  <c r="BB3048" i="32"/>
  <c r="BB3045" i="32"/>
  <c r="BB3042" i="32"/>
  <c r="BB3041" i="32"/>
  <c r="BB2016" i="32"/>
  <c r="BB3035" i="32"/>
  <c r="BB2015" i="32"/>
  <c r="BB3030" i="32"/>
  <c r="BB3025" i="32"/>
  <c r="BB3013" i="32"/>
  <c r="BB3010" i="32"/>
  <c r="BB2997" i="32"/>
  <c r="BB2994" i="32"/>
  <c r="BB2976" i="32"/>
  <c r="BB2970" i="32"/>
  <c r="BB2967" i="32"/>
  <c r="BB2960" i="32"/>
  <c r="BB2957" i="32"/>
  <c r="BB2928" i="32"/>
  <c r="BB2917" i="32"/>
  <c r="BB2911" i="32"/>
  <c r="BB2901" i="32"/>
  <c r="BB2893" i="32"/>
  <c r="BB2004" i="32"/>
  <c r="BB2881" i="32"/>
  <c r="BB2873" i="32"/>
  <c r="BB2869" i="32"/>
  <c r="BB2866" i="32"/>
  <c r="BB2003" i="32"/>
  <c r="BB2847" i="32"/>
  <c r="BB4682" i="32"/>
  <c r="BB4538" i="32"/>
  <c r="BB4464" i="32"/>
  <c r="BB4390" i="32"/>
  <c r="BB3994" i="32"/>
  <c r="BB3946" i="32"/>
  <c r="BB3939" i="32"/>
  <c r="BB3918" i="32"/>
  <c r="BB3909" i="32"/>
  <c r="BB3900" i="32"/>
  <c r="BB3875" i="32"/>
  <c r="BB3867" i="32"/>
  <c r="BB3860" i="32"/>
  <c r="BB3852" i="32"/>
  <c r="BB3822" i="32"/>
  <c r="BB3349" i="32"/>
  <c r="BB2456" i="32"/>
  <c r="BB2451" i="32"/>
  <c r="BB2060" i="32"/>
  <c r="BB3343" i="32"/>
  <c r="BB3328" i="32"/>
  <c r="BB3309" i="32"/>
  <c r="BB3266" i="32"/>
  <c r="BB3261" i="32"/>
  <c r="BB3249" i="32"/>
  <c r="BB3246" i="32"/>
  <c r="BB3230" i="32"/>
  <c r="BB3227" i="32"/>
  <c r="BB3216" i="32"/>
  <c r="BB3210" i="32"/>
  <c r="BB3207" i="32"/>
  <c r="BB3199" i="32"/>
  <c r="BB3188" i="32"/>
  <c r="BB3158" i="32"/>
  <c r="BB3151" i="32"/>
  <c r="BB3134" i="32"/>
  <c r="BB3127" i="32"/>
  <c r="BB3116" i="32"/>
  <c r="BB3080" i="32"/>
  <c r="BB3076" i="32"/>
  <c r="BB3075" i="32"/>
  <c r="BB3069" i="32"/>
  <c r="BB3062" i="32"/>
  <c r="BB3027" i="32"/>
  <c r="BB3022" i="32"/>
  <c r="BB3019" i="32"/>
  <c r="BB3007" i="32"/>
  <c r="BB3004" i="32"/>
  <c r="BB2991" i="32"/>
  <c r="BB2988" i="32"/>
  <c r="BB2983" i="32"/>
  <c r="BB2980" i="32"/>
  <c r="BB2974" i="32"/>
  <c r="BB2971" i="32"/>
  <c r="BB2964" i="32"/>
  <c r="BB2954" i="32"/>
  <c r="BB2951" i="32"/>
  <c r="BB2947" i="32"/>
  <c r="BB2938" i="32"/>
  <c r="BB2935" i="32"/>
  <c r="BB2904" i="32"/>
  <c r="BB2896" i="32"/>
  <c r="BB2888" i="32"/>
  <c r="BB2862" i="32"/>
  <c r="BB2859" i="32"/>
  <c r="BB2856" i="32"/>
  <c r="BB2002" i="32"/>
  <c r="BB2848" i="32"/>
  <c r="BB2834" i="32"/>
  <c r="BB2827" i="32"/>
  <c r="BB2808" i="32"/>
  <c r="BB5398" i="32"/>
  <c r="BB6568" i="32"/>
  <c r="BB4580" i="32"/>
  <c r="BB4458" i="32"/>
  <c r="BB4250" i="32"/>
  <c r="BB4151" i="32"/>
  <c r="BB4128" i="32"/>
  <c r="BB4078" i="32"/>
  <c r="BB4022" i="32"/>
  <c r="BB3996" i="32"/>
  <c r="BB3975" i="32"/>
  <c r="BB3952" i="32"/>
  <c r="BB3931" i="32"/>
  <c r="BB3926" i="32"/>
  <c r="BB3916" i="32"/>
  <c r="BB3848" i="32"/>
  <c r="BB3807" i="32"/>
  <c r="BB3800" i="32"/>
  <c r="BB3784" i="32"/>
  <c r="BB6817" i="32"/>
  <c r="BB3346" i="32"/>
  <c r="BB2041" i="32"/>
  <c r="BB2445" i="32"/>
  <c r="BB3336" i="32"/>
  <c r="BB3331" i="32"/>
  <c r="BB3318" i="32"/>
  <c r="BB3306" i="32"/>
  <c r="BB3299" i="32"/>
  <c r="BB3290" i="32"/>
  <c r="BB3239" i="32"/>
  <c r="BB3222" i="32"/>
  <c r="BB3217" i="32"/>
  <c r="BB3212" i="32"/>
  <c r="BB3203" i="32"/>
  <c r="BB3194" i="32"/>
  <c r="BB3185" i="32"/>
  <c r="BB3181" i="32"/>
  <c r="BB3174" i="32"/>
  <c r="BB3167" i="32"/>
  <c r="BB3156" i="32"/>
  <c r="BB3150" i="32"/>
  <c r="BB3147" i="32"/>
  <c r="BB3144" i="32"/>
  <c r="BB3124" i="32"/>
  <c r="BB3120" i="32"/>
  <c r="BB3117" i="32"/>
  <c r="BB3113" i="32"/>
  <c r="BB3111" i="32"/>
  <c r="BB3108" i="32"/>
  <c r="BB3105" i="32"/>
  <c r="BB3101" i="32"/>
  <c r="BB3090" i="32"/>
  <c r="BB3086" i="32"/>
  <c r="BB3072" i="32"/>
  <c r="BB3065" i="32"/>
  <c r="BB3052" i="32"/>
  <c r="BB3040" i="32"/>
  <c r="BB2017" i="32"/>
  <c r="BB2013" i="32"/>
  <c r="BB3014" i="32"/>
  <c r="BB3001" i="32"/>
  <c r="BB2998" i="32"/>
  <c r="BB2985" i="32"/>
  <c r="BB2961" i="32"/>
  <c r="BB2955" i="32"/>
  <c r="BB2006" i="32"/>
  <c r="BB2929" i="32"/>
  <c r="BB2925" i="32"/>
  <c r="BB2922" i="32"/>
  <c r="BB2921" i="32"/>
  <c r="BB2918" i="32"/>
  <c r="BB2913" i="32"/>
  <c r="BB2912" i="32"/>
  <c r="BB2909" i="32"/>
  <c r="BB2883" i="32"/>
  <c r="BB2882" i="32"/>
  <c r="BB2879" i="32"/>
  <c r="BB2870" i="32"/>
  <c r="BB2867" i="32"/>
  <c r="BB2851" i="32"/>
  <c r="BB2001" i="32"/>
  <c r="BB2842" i="32"/>
  <c r="BB4780" i="32"/>
  <c r="BB4295" i="32"/>
  <c r="BB4486" i="32"/>
  <c r="BB4446" i="32"/>
  <c r="BB4255" i="32"/>
  <c r="BB4345" i="32"/>
  <c r="BB4320" i="32"/>
  <c r="BB4133" i="32"/>
  <c r="BB4046" i="32"/>
  <c r="BB3997" i="32"/>
  <c r="BB3978" i="32"/>
  <c r="BB3974" i="32"/>
  <c r="BB3927" i="32"/>
  <c r="BB3904" i="32"/>
  <c r="BB3863" i="32"/>
  <c r="BB3841" i="32"/>
  <c r="BB3816" i="32"/>
  <c r="BB3802" i="32"/>
  <c r="BB6745" i="32"/>
  <c r="BB3347" i="32"/>
  <c r="BB2042" i="32"/>
  <c r="BB3337" i="32"/>
  <c r="BB3315" i="32"/>
  <c r="BB3307" i="32"/>
  <c r="BB3302" i="32"/>
  <c r="BB3270" i="32"/>
  <c r="BB3240" i="32"/>
  <c r="BB3235" i="32"/>
  <c r="BB3223" i="32"/>
  <c r="BB3218" i="32"/>
  <c r="BB3213" i="32"/>
  <c r="BB2029" i="32"/>
  <c r="BB2027" i="32"/>
  <c r="BB3197" i="32"/>
  <c r="BB2026" i="32"/>
  <c r="BB3190" i="32"/>
  <c r="BB3186" i="32"/>
  <c r="BB3178" i="32"/>
  <c r="BB3175" i="32"/>
  <c r="BB3165" i="32"/>
  <c r="BB3160" i="32"/>
  <c r="BB2022" i="32"/>
  <c r="BB2021" i="32"/>
  <c r="BB3145" i="32"/>
  <c r="BB3141" i="32"/>
  <c r="BB3140" i="32"/>
  <c r="BB3136" i="32"/>
  <c r="BB3121" i="32"/>
  <c r="BB3118" i="32"/>
  <c r="BB3112" i="32"/>
  <c r="BB3109" i="32"/>
  <c r="BB3106" i="32"/>
  <c r="BB3102" i="32"/>
  <c r="BB3099" i="32"/>
  <c r="BB3087" i="32"/>
  <c r="BB3084" i="32"/>
  <c r="BB3066" i="32"/>
  <c r="BB3053" i="32"/>
  <c r="BB3050" i="32"/>
  <c r="BB3047" i="32"/>
  <c r="BB2018" i="32"/>
  <c r="BB3037" i="32"/>
  <c r="BB3032" i="32"/>
  <c r="BB3015" i="32"/>
  <c r="BB3012" i="32"/>
  <c r="BB2999" i="32"/>
  <c r="BB2996" i="32"/>
  <c r="BB2969" i="32"/>
  <c r="BB2962" i="32"/>
  <c r="BB2959" i="32"/>
  <c r="BB2949" i="32"/>
  <c r="BB2007" i="32"/>
  <c r="BB2940" i="32"/>
  <c r="BB2923" i="32"/>
  <c r="BB2919" i="32"/>
  <c r="BB2910" i="32"/>
  <c r="BB2899" i="32"/>
  <c r="BB2880" i="32"/>
  <c r="BB2877" i="32"/>
  <c r="BB2876" i="32"/>
  <c r="BB2875" i="32"/>
  <c r="BB2872" i="32"/>
  <c r="BB2871" i="32"/>
  <c r="BB2868" i="32"/>
  <c r="BB2852" i="32"/>
  <c r="BB2843" i="32"/>
  <c r="BB2836" i="32"/>
  <c r="BB2832" i="32"/>
  <c r="BB4607" i="32"/>
  <c r="BB4236" i="32"/>
  <c r="BB4105" i="32"/>
  <c r="BB3871" i="32"/>
  <c r="BB3791" i="32"/>
  <c r="BB3815" i="32"/>
  <c r="BB2035" i="32"/>
  <c r="BB3286" i="32"/>
  <c r="BB3262" i="32"/>
  <c r="BB3247" i="32"/>
  <c r="BB2472" i="32"/>
  <c r="BB3169" i="32"/>
  <c r="BB3128" i="32"/>
  <c r="BB3098" i="32"/>
  <c r="BB3082" i="32"/>
  <c r="BB3063" i="32"/>
  <c r="BB3036" i="32"/>
  <c r="BB3020" i="32"/>
  <c r="BB3008" i="32"/>
  <c r="BB2981" i="32"/>
  <c r="BB2009" i="32"/>
  <c r="BB2008" i="32"/>
  <c r="BB2828" i="32"/>
  <c r="BB2820" i="32"/>
  <c r="BB2817" i="32"/>
  <c r="BB2000" i="32"/>
  <c r="BB2798" i="32"/>
  <c r="BB2792" i="32"/>
  <c r="BB2786" i="32"/>
  <c r="BB2780" i="32"/>
  <c r="BB2777" i="32"/>
  <c r="BB2771" i="32"/>
  <c r="BB2768" i="32"/>
  <c r="BB2765" i="32"/>
  <c r="BB2758" i="32"/>
  <c r="BB2752" i="32"/>
  <c r="BB2750" i="32"/>
  <c r="BB2746" i="32"/>
  <c r="BB2743" i="32"/>
  <c r="BB2739" i="32"/>
  <c r="BB2732" i="32"/>
  <c r="BB2724" i="32"/>
  <c r="BB2704" i="32"/>
  <c r="BB2701" i="32"/>
  <c r="BB2690" i="32"/>
  <c r="BB1992" i="32"/>
  <c r="BB1981" i="32"/>
  <c r="BB1977" i="32"/>
  <c r="BB1965" i="32"/>
  <c r="BB1961" i="32"/>
  <c r="BB2679" i="32"/>
  <c r="BB2676" i="32"/>
  <c r="BB2665" i="32"/>
  <c r="BB2661" i="32"/>
  <c r="BB2353" i="32"/>
  <c r="BB2349" i="32"/>
  <c r="BB2339" i="32"/>
  <c r="BB2335" i="32"/>
  <c r="BB2324" i="32"/>
  <c r="BB2321" i="32"/>
  <c r="BB2314" i="32"/>
  <c r="BB2308" i="32"/>
  <c r="BB2302" i="32"/>
  <c r="BB2296" i="32"/>
  <c r="BB2294" i="32"/>
  <c r="BB2290" i="32"/>
  <c r="BB2287" i="32"/>
  <c r="BB2277" i="32"/>
  <c r="BB2274" i="32"/>
  <c r="BB2266" i="32"/>
  <c r="BB2259" i="32"/>
  <c r="BB2255" i="32"/>
  <c r="BB13" i="32"/>
  <c r="BB1946" i="32"/>
  <c r="BB2248" i="32"/>
  <c r="BB2243" i="32"/>
  <c r="BB2241" i="32"/>
  <c r="BB2225" i="32"/>
  <c r="BB2210" i="32"/>
  <c r="BB2195" i="32"/>
  <c r="BB2178" i="32"/>
  <c r="BB2175" i="32"/>
  <c r="BB1940" i="32"/>
  <c r="BB2156" i="32"/>
  <c r="BB2149" i="32"/>
  <c r="BB2145" i="32"/>
  <c r="BB2141" i="32"/>
  <c r="BB2138" i="32"/>
  <c r="BB2130" i="32"/>
  <c r="BB2126" i="32"/>
  <c r="BB2118" i="32"/>
  <c r="BB1930" i="32"/>
  <c r="BB2098" i="32"/>
  <c r="BB2082" i="32"/>
  <c r="BB2079" i="32"/>
  <c r="BB2072" i="32"/>
  <c r="BB2645" i="32"/>
  <c r="BB2631" i="32"/>
  <c r="BB2617" i="32"/>
  <c r="BB1920" i="32"/>
  <c r="BB2613" i="32"/>
  <c r="BB1918" i="32"/>
  <c r="BB2608" i="32"/>
  <c r="BB1915" i="32"/>
  <c r="BB2598" i="32"/>
  <c r="BB2595" i="32"/>
  <c r="BB2592" i="32"/>
  <c r="BB2580" i="32"/>
  <c r="BB2575" i="32"/>
  <c r="BB2557" i="32"/>
  <c r="BB2442" i="32"/>
  <c r="BB2547" i="32"/>
  <c r="BB2523" i="32"/>
  <c r="BB2518" i="32"/>
  <c r="BB1906" i="32"/>
  <c r="BB2483" i="32"/>
  <c r="BB2480" i="32"/>
  <c r="BB2473" i="32"/>
  <c r="BB24" i="32"/>
  <c r="BB23" i="32"/>
  <c r="BB3440" i="32"/>
  <c r="BB27" i="32"/>
  <c r="BB28" i="32"/>
  <c r="BB3752" i="32"/>
  <c r="BB3746" i="32"/>
  <c r="BB3745" i="32"/>
  <c r="BB32" i="32"/>
  <c r="BB3432" i="32"/>
  <c r="BB3430" i="32"/>
  <c r="BB39" i="32"/>
  <c r="BB3568" i="32"/>
  <c r="BB3566" i="32"/>
  <c r="BB3397" i="32"/>
  <c r="BB46" i="32"/>
  <c r="BB3561" i="32"/>
  <c r="BB3558" i="32"/>
  <c r="BB3555" i="32"/>
  <c r="BB3425" i="32"/>
  <c r="BB3552" i="32"/>
  <c r="BB3549" i="32"/>
  <c r="BB3738" i="32"/>
  <c r="BB72" i="32"/>
  <c r="BB79" i="32"/>
  <c r="BB75" i="32"/>
  <c r="BB3395" i="32"/>
  <c r="BB3536" i="32"/>
  <c r="BB92" i="32"/>
  <c r="BB3727" i="32"/>
  <c r="BB3356" i="32"/>
  <c r="BB3391" i="32"/>
  <c r="BB3524" i="32"/>
  <c r="BB3776" i="32"/>
  <c r="BB3721" i="32"/>
  <c r="BB3719" i="32"/>
  <c r="BB3718" i="32"/>
  <c r="BB3522" i="32"/>
  <c r="BB3717" i="32"/>
  <c r="BB3715" i="32"/>
  <c r="BB3710" i="32"/>
  <c r="BB138" i="32"/>
  <c r="BB3700" i="32"/>
  <c r="BB3384" i="32"/>
  <c r="BB3381" i="32"/>
  <c r="BB158" i="32"/>
  <c r="BB152" i="32"/>
  <c r="BB147" i="32"/>
  <c r="BB162" i="32"/>
  <c r="BB161" i="32"/>
  <c r="BB3379" i="32"/>
  <c r="BB3692" i="32"/>
  <c r="BB3684" i="32"/>
  <c r="BB4937" i="32"/>
  <c r="BB4263" i="32"/>
  <c r="BB4169" i="32"/>
  <c r="BB3911" i="32"/>
  <c r="BB3892" i="32"/>
  <c r="BB6813" i="32"/>
  <c r="BB2061" i="32"/>
  <c r="BB3267" i="32"/>
  <c r="BB3195" i="32"/>
  <c r="BB3189" i="32"/>
  <c r="BB3177" i="32"/>
  <c r="BB3135" i="32"/>
  <c r="BB3077" i="32"/>
  <c r="BB2995" i="32"/>
  <c r="BB2986" i="32"/>
  <c r="BB2948" i="32"/>
  <c r="BB2936" i="32"/>
  <c r="BB2926" i="32"/>
  <c r="BB2005" i="32"/>
  <c r="BB2897" i="32"/>
  <c r="BB2890" i="32"/>
  <c r="BB2864" i="32"/>
  <c r="BB2857" i="32"/>
  <c r="BB2826" i="32"/>
  <c r="BB2814" i="32"/>
  <c r="BB2781" i="32"/>
  <c r="BB2762" i="32"/>
  <c r="BB2733" i="32"/>
  <c r="BB2725" i="32"/>
  <c r="BB2720" i="32"/>
  <c r="BB2719" i="32"/>
  <c r="BB2710" i="32"/>
  <c r="BB2707" i="32"/>
  <c r="BB2703" i="32"/>
  <c r="BB2693" i="32"/>
  <c r="BB2689" i="32"/>
  <c r="BB1984" i="32"/>
  <c r="BB1980" i="32"/>
  <c r="BB1968" i="32"/>
  <c r="BB1964" i="32"/>
  <c r="BB2681" i="32"/>
  <c r="BB2678" i="32"/>
  <c r="BB2668" i="32"/>
  <c r="BB2664" i="32"/>
  <c r="BB2652" i="32"/>
  <c r="BB2352" i="32"/>
  <c r="BB2341" i="32"/>
  <c r="BB2338" i="32"/>
  <c r="BB2327" i="32"/>
  <c r="BB2323" i="32"/>
  <c r="BB1950" i="32"/>
  <c r="BB2286" i="32"/>
  <c r="BB15" i="32"/>
  <c r="BB14" i="32"/>
  <c r="BB2270" i="32"/>
  <c r="BB12" i="32"/>
  <c r="BB2247" i="32"/>
  <c r="BB2228" i="32"/>
  <c r="BB2224" i="32"/>
  <c r="BB2213" i="32"/>
  <c r="BB2209" i="32"/>
  <c r="BB2198" i="32"/>
  <c r="BB2194" i="32"/>
  <c r="BB2184" i="32"/>
  <c r="BB2181" i="32"/>
  <c r="BB2171" i="32"/>
  <c r="BB2169" i="32"/>
  <c r="BB2167" i="32"/>
  <c r="BB2162" i="32"/>
  <c r="BB2160" i="32"/>
  <c r="BB2153" i="32"/>
  <c r="BB2142" i="32"/>
  <c r="BB2134" i="32"/>
  <c r="BB2123" i="32"/>
  <c r="BB1933" i="32"/>
  <c r="BB2114" i="32"/>
  <c r="BB2105" i="32"/>
  <c r="BB2101" i="32"/>
  <c r="BB2090" i="32"/>
  <c r="BB2088" i="32"/>
  <c r="BB2086" i="32"/>
  <c r="BB2" i="32"/>
  <c r="BB2640" i="32"/>
  <c r="BB2637" i="32"/>
  <c r="BB2635" i="32"/>
  <c r="BB2632" i="32"/>
  <c r="BB2625" i="32"/>
  <c r="BB2622" i="32"/>
  <c r="BB2618" i="32"/>
  <c r="BB2605" i="32"/>
  <c r="BB1914" i="32"/>
  <c r="BB2588" i="32"/>
  <c r="BB2586" i="32"/>
  <c r="BB2583" i="32"/>
  <c r="BB2576" i="32"/>
  <c r="BB2569" i="32"/>
  <c r="BB2566" i="32"/>
  <c r="BB2551" i="32"/>
  <c r="BB1909" i="32"/>
  <c r="BB2538" i="32"/>
  <c r="BB2537" i="32"/>
  <c r="BB2536" i="32"/>
  <c r="BB2532" i="32"/>
  <c r="BB2527" i="32"/>
  <c r="BB2524" i="32"/>
  <c r="BB2513" i="32"/>
  <c r="BB2499" i="32"/>
  <c r="BB2496" i="32"/>
  <c r="BB2490" i="32"/>
  <c r="BB2487" i="32"/>
  <c r="BB1902" i="32"/>
  <c r="BB1901" i="32"/>
  <c r="BB1900" i="32"/>
  <c r="BB1897" i="32"/>
  <c r="BB3770" i="32"/>
  <c r="BB3769" i="32"/>
  <c r="BB3439" i="32"/>
  <c r="BB3438" i="32"/>
  <c r="BB3763" i="32"/>
  <c r="BB3762" i="32"/>
  <c r="BB29" i="32"/>
  <c r="BB3755" i="32"/>
  <c r="BB3753" i="32"/>
  <c r="BB3749" i="32"/>
  <c r="BB3400" i="32"/>
  <c r="BB3380" i="32"/>
  <c r="BB3399" i="32"/>
  <c r="BB40" i="32"/>
  <c r="BB3570" i="32"/>
  <c r="BB3428" i="32"/>
  <c r="BB3562" i="32"/>
  <c r="BB57" i="32"/>
  <c r="BB61" i="32"/>
  <c r="BB70" i="32"/>
  <c r="BB71" i="32"/>
  <c r="BB3543" i="32"/>
  <c r="BB3540" i="32"/>
  <c r="BB81" i="32"/>
  <c r="BB3538" i="32"/>
  <c r="BB88" i="32"/>
  <c r="BB90" i="32"/>
  <c r="BB95" i="32"/>
  <c r="BB3531" i="32"/>
  <c r="BB3730" i="32"/>
  <c r="BB3728" i="32"/>
  <c r="BB3392" i="32"/>
  <c r="BB101" i="32"/>
  <c r="BB120" i="32"/>
  <c r="BB3355" i="32"/>
  <c r="BB124" i="32"/>
  <c r="BB3708" i="32"/>
  <c r="BB3705" i="32"/>
  <c r="BB3704" i="32"/>
  <c r="BB145" i="32"/>
  <c r="BB142" i="32"/>
  <c r="BB3511" i="32"/>
  <c r="BB3500" i="32"/>
  <c r="BB3694" i="32"/>
  <c r="BB3689" i="32"/>
  <c r="BB3499" i="32"/>
  <c r="BB3685" i="32"/>
  <c r="BB168" i="32"/>
  <c r="BB175" i="32"/>
  <c r="BB3676" i="32"/>
  <c r="BB179" i="32"/>
  <c r="BB181" i="32"/>
  <c r="BB195" i="32"/>
  <c r="BB189" i="32"/>
  <c r="BB186" i="32"/>
  <c r="BB210" i="32"/>
  <c r="BB203" i="32"/>
  <c r="BB3651" i="32"/>
  <c r="BB3644" i="32"/>
  <c r="BB220" i="32"/>
  <c r="BB3642" i="32"/>
  <c r="BB225" i="32"/>
  <c r="BB3628" i="32"/>
  <c r="BB3855" i="32"/>
  <c r="BB3830" i="32"/>
  <c r="BB3781" i="32"/>
  <c r="BB3278" i="32"/>
  <c r="BB3252" i="32"/>
  <c r="BB3220" i="32"/>
  <c r="BB3148" i="32"/>
  <c r="BB3092" i="32"/>
  <c r="BB3083" i="32"/>
  <c r="BB3059" i="32"/>
  <c r="BB3049" i="32"/>
  <c r="BB3031" i="32"/>
  <c r="BB3023" i="32"/>
  <c r="BB2011" i="32"/>
  <c r="BB2977" i="32"/>
  <c r="BB2902" i="32"/>
  <c r="BB2884" i="32"/>
  <c r="BB2831" i="32"/>
  <c r="BB2805" i="32"/>
  <c r="BB2802" i="32"/>
  <c r="BB2799" i="32"/>
  <c r="BB2796" i="32"/>
  <c r="BB1999" i="32"/>
  <c r="BB2790" i="32"/>
  <c r="BB2784" i="32"/>
  <c r="BB2775" i="32"/>
  <c r="BB2769" i="32"/>
  <c r="BB2763" i="32"/>
  <c r="BB2756" i="32"/>
  <c r="BB1998" i="32"/>
  <c r="BB1997" i="32"/>
  <c r="BB2747" i="32"/>
  <c r="BB2737" i="32"/>
  <c r="BB2730" i="32"/>
  <c r="BB2729" i="32"/>
  <c r="BB2714" i="32"/>
  <c r="BB2699" i="32"/>
  <c r="BB1994" i="32"/>
  <c r="BB1991" i="32"/>
  <c r="BB1987" i="32"/>
  <c r="BB1975" i="32"/>
  <c r="BB1971" i="32"/>
  <c r="BB1959" i="32"/>
  <c r="BB2683" i="32"/>
  <c r="BB2674" i="32"/>
  <c r="BB2671" i="32"/>
  <c r="BB2659" i="32"/>
  <c r="BB2655" i="32"/>
  <c r="BB2348" i="32"/>
  <c r="BB2344" i="32"/>
  <c r="BB2333" i="32"/>
  <c r="BB2329" i="32"/>
  <c r="BB2319" i="32"/>
  <c r="BB2315" i="32"/>
  <c r="BB2311" i="32"/>
  <c r="BB2309" i="32"/>
  <c r="BB2304" i="32"/>
  <c r="BB2260" i="32"/>
  <c r="BB2235" i="32"/>
  <c r="BB2219" i="32"/>
  <c r="BB2204" i="32"/>
  <c r="BB2189" i="32"/>
  <c r="BB2179" i="32"/>
  <c r="BB2173" i="32"/>
  <c r="BB2157" i="32"/>
  <c r="BB2150" i="32"/>
  <c r="BB1938" i="32"/>
  <c r="BB1937" i="32"/>
  <c r="BB2135" i="32"/>
  <c r="BB2131" i="32"/>
  <c r="BB2127" i="32"/>
  <c r="BB1932" i="32"/>
  <c r="BB2111" i="32"/>
  <c r="BB2110" i="32"/>
  <c r="BB2108" i="32"/>
  <c r="BB2096" i="32"/>
  <c r="BB2095" i="32"/>
  <c r="BB2093" i="32"/>
  <c r="BB1926" i="32"/>
  <c r="BB2649" i="32"/>
  <c r="BB2646" i="32"/>
  <c r="BB2643" i="32"/>
  <c r="BB1925" i="32"/>
  <c r="BB2630" i="32"/>
  <c r="BB2627" i="32"/>
  <c r="BB2615" i="32"/>
  <c r="BB1919" i="32"/>
  <c r="BB2607" i="32"/>
  <c r="BB2596" i="32"/>
  <c r="BB2590" i="32"/>
  <c r="BB2579" i="32"/>
  <c r="BB2572" i="32"/>
  <c r="BB2563" i="32"/>
  <c r="BB2559" i="32"/>
  <c r="BB2558" i="32"/>
  <c r="BB2555" i="32"/>
  <c r="BB2550" i="32"/>
  <c r="BB2544" i="32"/>
  <c r="BB2541" i="32"/>
  <c r="BB2533" i="32"/>
  <c r="BB2515" i="32"/>
  <c r="BB2507" i="32"/>
  <c r="BB2502" i="32"/>
  <c r="BB2484" i="32"/>
  <c r="BB2478" i="32"/>
  <c r="BB3771" i="32"/>
  <c r="BB19" i="32"/>
  <c r="BB3437" i="32"/>
  <c r="BB3578" i="32"/>
  <c r="BB3496" i="32"/>
  <c r="BB3431" i="32"/>
  <c r="BB3368" i="32"/>
  <c r="BB3398" i="32"/>
  <c r="BB3564" i="32"/>
  <c r="BB50" i="32"/>
  <c r="BB3365" i="32"/>
  <c r="BB52" i="32"/>
  <c r="BB54" i="32"/>
  <c r="BB63" i="32"/>
  <c r="BB3553" i="32"/>
  <c r="BB3547" i="32"/>
  <c r="BB3546" i="32"/>
  <c r="BB3422" i="32"/>
  <c r="BB82" i="32"/>
  <c r="BB83" i="32"/>
  <c r="BB85" i="32"/>
  <c r="BB99" i="32"/>
  <c r="BB3735" i="32"/>
  <c r="BB3731" i="32"/>
  <c r="BB3528" i="32"/>
  <c r="BB3527" i="32"/>
  <c r="BB104" i="32"/>
  <c r="BB108" i="32"/>
  <c r="BB3520" i="32"/>
  <c r="BB117" i="32"/>
  <c r="BB3361" i="32"/>
  <c r="BB3711" i="32"/>
  <c r="BB127" i="32"/>
  <c r="BB136" i="32"/>
  <c r="BB133" i="32"/>
  <c r="BB128" i="32"/>
  <c r="BB3701" i="32"/>
  <c r="BB3508" i="32"/>
  <c r="BB3505" i="32"/>
  <c r="BB3697" i="32"/>
  <c r="BB3686" i="32"/>
  <c r="BB3420" i="32"/>
  <c r="BB3679" i="32"/>
  <c r="BB3667" i="32"/>
  <c r="BB196" i="32"/>
  <c r="BB192" i="32"/>
  <c r="BB3655" i="32"/>
  <c r="BB3654" i="32"/>
  <c r="BB3653" i="32"/>
  <c r="BB3377" i="32"/>
  <c r="BB3652" i="32"/>
  <c r="BB3376" i="32"/>
  <c r="BB215" i="32"/>
  <c r="BB3634" i="32"/>
  <c r="BB4026" i="32"/>
  <c r="BB3967" i="32"/>
  <c r="BB3935" i="32"/>
  <c r="BB3903" i="32"/>
  <c r="BB3876" i="32"/>
  <c r="BB3865" i="32"/>
  <c r="BB3295" i="32"/>
  <c r="BB2471" i="32"/>
  <c r="BB3170" i="32"/>
  <c r="BB3078" i="32"/>
  <c r="BB3070" i="32"/>
  <c r="BB3011" i="32"/>
  <c r="BB3002" i="32"/>
  <c r="BB2958" i="32"/>
  <c r="BB2939" i="32"/>
  <c r="BB2898" i="32"/>
  <c r="BB2824" i="32"/>
  <c r="BB2821" i="32"/>
  <c r="BB2818" i="32"/>
  <c r="BB2815" i="32"/>
  <c r="BB2793" i="32"/>
  <c r="BB2787" i="32"/>
  <c r="BB2778" i="32"/>
  <c r="BB2772" i="32"/>
  <c r="BB2766" i="32"/>
  <c r="BB2759" i="32"/>
  <c r="BB2744" i="32"/>
  <c r="BB2740" i="32"/>
  <c r="BB2715" i="32"/>
  <c r="BB2705" i="32"/>
  <c r="BB1995" i="32"/>
  <c r="BB2691" i="32"/>
  <c r="BB2688" i="32"/>
  <c r="BB1982" i="32"/>
  <c r="BB1978" i="32"/>
  <c r="BB1966" i="32"/>
  <c r="BB1962" i="32"/>
  <c r="BB1957" i="32"/>
  <c r="BB2677" i="32"/>
  <c r="BB2666" i="32"/>
  <c r="BB2662" i="32"/>
  <c r="BB2354" i="32"/>
  <c r="BB2350" i="32"/>
  <c r="BB17" i="32"/>
  <c r="BB2336" i="32"/>
  <c r="BB2325" i="32"/>
  <c r="BB1953" i="32"/>
  <c r="BB2297" i="32"/>
  <c r="BB2295" i="32"/>
  <c r="BB2291" i="32"/>
  <c r="BB2288" i="32"/>
  <c r="BB2278" i="32"/>
  <c r="BB2275" i="32"/>
  <c r="BB2271" i="32"/>
  <c r="BB2268" i="32"/>
  <c r="BB2267" i="32"/>
  <c r="BB1947" i="32"/>
  <c r="BB2253" i="32"/>
  <c r="BB2250" i="32"/>
  <c r="BB2249" i="32"/>
  <c r="BB2244" i="32"/>
  <c r="BB2242" i="32"/>
  <c r="BB2231" i="32"/>
  <c r="BB2230" i="32"/>
  <c r="BB2229" i="32"/>
  <c r="BB2226" i="32"/>
  <c r="BB2215" i="32"/>
  <c r="BB2214" i="32"/>
  <c r="BB1943" i="32"/>
  <c r="BB2211" i="32"/>
  <c r="BB2200" i="32"/>
  <c r="BB1942" i="32"/>
  <c r="BB2199" i="32"/>
  <c r="BB2196" i="32"/>
  <c r="BB2185" i="32"/>
  <c r="BB10" i="32"/>
  <c r="BB2176" i="32"/>
  <c r="BB2172" i="32"/>
  <c r="BB2163" i="32"/>
  <c r="BB1939" i="32"/>
  <c r="BB2139" i="32"/>
  <c r="BB1934" i="32"/>
  <c r="BB2124" i="32"/>
  <c r="BB6" i="32"/>
  <c r="BB1931" i="32"/>
  <c r="BB2115" i="32"/>
  <c r="BB2102" i="32"/>
  <c r="BB2099" i="32"/>
  <c r="BB3" i="32"/>
  <c r="BB2084" i="32"/>
  <c r="BB2083" i="32"/>
  <c r="BB2080" i="32"/>
  <c r="BB2073" i="32"/>
  <c r="BB2638" i="32"/>
  <c r="BB2636" i="32"/>
  <c r="BB2633" i="32"/>
  <c r="BB2626" i="32"/>
  <c r="BB2623" i="32"/>
  <c r="BB2619" i="32"/>
  <c r="BB2611" i="32"/>
  <c r="BB2609" i="32"/>
  <c r="BB2603" i="32"/>
  <c r="BB2601" i="32"/>
  <c r="BB2599" i="32"/>
  <c r="BB2593" i="32"/>
  <c r="BB1912" i="32"/>
  <c r="BB2584" i="32"/>
  <c r="BB2581" i="32"/>
  <c r="BB1910" i="32"/>
  <c r="BB2573" i="32"/>
  <c r="BB2552" i="32"/>
  <c r="BB2548" i="32"/>
  <c r="BB2530" i="32"/>
  <c r="BB2529" i="32"/>
  <c r="BB2528" i="32"/>
  <c r="BB2525" i="32"/>
  <c r="BB2519" i="32"/>
  <c r="BB2511" i="32"/>
  <c r="BB2509" i="32"/>
  <c r="BB2504" i="32"/>
  <c r="BB2503" i="32"/>
  <c r="BB2497" i="32"/>
  <c r="BB2493" i="32"/>
  <c r="BB2492" i="32"/>
  <c r="BB2491" i="32"/>
  <c r="BB2485" i="32"/>
  <c r="BB2481" i="32"/>
  <c r="BB2474" i="32"/>
  <c r="BB4034" i="32"/>
  <c r="BB3773" i="32"/>
  <c r="BB3441" i="32"/>
  <c r="BB3767" i="32"/>
  <c r="BB3766" i="32"/>
  <c r="BB3764" i="32"/>
  <c r="BB30" i="32"/>
  <c r="BB3750" i="32"/>
  <c r="BB3747" i="32"/>
  <c r="BB34" i="32"/>
  <c r="BB3742" i="32"/>
  <c r="BB41" i="32"/>
  <c r="BB3571" i="32"/>
  <c r="BB3569" i="32"/>
  <c r="BB3567" i="32"/>
  <c r="BB44" i="32"/>
  <c r="BB3740" i="32"/>
  <c r="BB62" i="32"/>
  <c r="BB58" i="32"/>
  <c r="BB3556" i="32"/>
  <c r="BB65" i="32"/>
  <c r="BB3424" i="32"/>
  <c r="BB76" i="32"/>
  <c r="BB73" i="32"/>
  <c r="BB3737" i="32"/>
  <c r="BB93" i="32"/>
  <c r="BB3532" i="32"/>
  <c r="BB111" i="32"/>
  <c r="BB3722" i="32"/>
  <c r="BB3720" i="32"/>
  <c r="BB122" i="32"/>
  <c r="BB121" i="32"/>
  <c r="BB125" i="32"/>
  <c r="BB130" i="32"/>
  <c r="BB129" i="32"/>
  <c r="BB3512" i="32"/>
  <c r="BB3509" i="32"/>
  <c r="BB3386" i="32"/>
  <c r="BB3385" i="32"/>
  <c r="BB3382" i="32"/>
  <c r="BB159" i="32"/>
  <c r="BB153" i="32"/>
  <c r="BB148" i="32"/>
  <c r="BB3774" i="32"/>
  <c r="BB163" i="32"/>
  <c r="BB3693" i="32"/>
  <c r="BB3690" i="32"/>
  <c r="BB3687" i="32"/>
  <c r="BB166" i="32"/>
  <c r="BB172" i="32"/>
  <c r="BB3681" i="32"/>
  <c r="BB3492" i="32"/>
  <c r="BB3498" i="32"/>
  <c r="BB177" i="32"/>
  <c r="BB3672" i="32"/>
  <c r="BB3669" i="32"/>
  <c r="BB3668" i="32"/>
  <c r="BB3662" i="32"/>
  <c r="BB187" i="32"/>
  <c r="BB184" i="32"/>
  <c r="BB3659" i="32"/>
  <c r="BB3656" i="32"/>
  <c r="BB204" i="32"/>
  <c r="BB201" i="32"/>
  <c r="BB3645" i="32"/>
  <c r="BB3633" i="32"/>
  <c r="BB6744" i="32"/>
  <c r="BB3348" i="32"/>
  <c r="BB3312" i="32"/>
  <c r="BB3196" i="32"/>
  <c r="BB3138" i="32"/>
  <c r="BB3055" i="32"/>
  <c r="BB3043" i="32"/>
  <c r="BB2989" i="32"/>
  <c r="BB2965" i="32"/>
  <c r="BB2905" i="32"/>
  <c r="BB2891" i="32"/>
  <c r="BB2860" i="32"/>
  <c r="BB2854" i="32"/>
  <c r="BB2812" i="32"/>
  <c r="BB2809" i="32"/>
  <c r="BB2800" i="32"/>
  <c r="BB2782" i="32"/>
  <c r="BB2773" i="32"/>
  <c r="BB2753" i="32"/>
  <c r="BB2748" i="32"/>
  <c r="BB2741" i="32"/>
  <c r="BB2735" i="32"/>
  <c r="BB2734" i="32"/>
  <c r="BB2727" i="32"/>
  <c r="BB2726" i="32"/>
  <c r="BB2721" i="32"/>
  <c r="BB2716" i="32"/>
  <c r="BB2712" i="32"/>
  <c r="BB2711" i="32"/>
  <c r="BB2708" i="32"/>
  <c r="BB2697" i="32"/>
  <c r="BB2694" i="32"/>
  <c r="BB1989" i="32"/>
  <c r="BB1985" i="32"/>
  <c r="BB1973" i="32"/>
  <c r="BB1969" i="32"/>
  <c r="BB2685" i="32"/>
  <c r="BB1958" i="32"/>
  <c r="BB2673" i="32"/>
  <c r="BB2669" i="32"/>
  <c r="BB2657" i="32"/>
  <c r="BB2653" i="32"/>
  <c r="BB2346" i="32"/>
  <c r="BB2342" i="32"/>
  <c r="BB2331" i="32"/>
  <c r="BB2328" i="32"/>
  <c r="BB2317" i="32"/>
  <c r="BB2312" i="32"/>
  <c r="BB1952" i="32"/>
  <c r="BB2298" i="32"/>
  <c r="BB2282" i="32"/>
  <c r="BB2279" i="32"/>
  <c r="BB2256" i="32"/>
  <c r="BB2233" i="32"/>
  <c r="BB2217" i="32"/>
  <c r="BB2202" i="32"/>
  <c r="BB2187" i="32"/>
  <c r="BB2182" i="32"/>
  <c r="BB2180" i="32"/>
  <c r="BB2170" i="32"/>
  <c r="BB2168" i="32"/>
  <c r="BB2164" i="32"/>
  <c r="BB8" i="32"/>
  <c r="BB2158" i="32"/>
  <c r="BB2154" i="32"/>
  <c r="BB2151" i="32"/>
  <c r="BB2143" i="32"/>
  <c r="BB2136" i="32"/>
  <c r="BB2132" i="32"/>
  <c r="BB2122" i="32"/>
  <c r="BB2121" i="32"/>
  <c r="BB2119" i="32"/>
  <c r="BB2106" i="32"/>
  <c r="BB2091" i="32"/>
  <c r="BB1928" i="32"/>
  <c r="BB2077" i="32"/>
  <c r="BB1927" i="32"/>
  <c r="BB2074" i="32"/>
  <c r="BB2641" i="32"/>
  <c r="BB1921" i="32"/>
  <c r="BB2620" i="32"/>
  <c r="BB2606" i="32"/>
  <c r="BB2589" i="32"/>
  <c r="BB2577" i="32"/>
  <c r="BB2570" i="32"/>
  <c r="BB2567" i="32"/>
  <c r="BB2564" i="32"/>
  <c r="BB2561" i="32"/>
  <c r="BB2553" i="32"/>
  <c r="BB2545" i="32"/>
  <c r="BB2539" i="32"/>
  <c r="BB1907" i="32"/>
  <c r="BB2510" i="32"/>
  <c r="BB2500" i="32"/>
  <c r="BB2488" i="32"/>
  <c r="BB1903" i="32"/>
  <c r="BB1898" i="32"/>
  <c r="BB3772" i="32"/>
  <c r="BB20" i="32"/>
  <c r="BB21" i="32"/>
  <c r="BB3760" i="32"/>
  <c r="BB3756" i="32"/>
  <c r="BB3754" i="32"/>
  <c r="BB3434" i="32"/>
  <c r="BB3401" i="32"/>
  <c r="BB3574" i="32"/>
  <c r="BB3573" i="32"/>
  <c r="BB37" i="32"/>
  <c r="BB3565" i="32"/>
  <c r="BB3563" i="32"/>
  <c r="BB3396" i="32"/>
  <c r="BB59" i="32"/>
  <c r="BB3554" i="32"/>
  <c r="BB3550" i="32"/>
  <c r="BB3739" i="32"/>
  <c r="BB3544" i="32"/>
  <c r="BB3541" i="32"/>
  <c r="BB77" i="32"/>
  <c r="BB3362" i="32"/>
  <c r="BB86" i="32"/>
  <c r="BB3535" i="32"/>
  <c r="BB91" i="32"/>
  <c r="BB3736" i="32"/>
  <c r="BB97" i="32"/>
  <c r="BB96" i="32"/>
  <c r="BB3733" i="32"/>
  <c r="BB3732" i="32"/>
  <c r="BB3529" i="32"/>
  <c r="BB3729" i="32"/>
  <c r="BB3526" i="32"/>
  <c r="BB105" i="32"/>
  <c r="BB102" i="32"/>
  <c r="BB3390" i="32"/>
  <c r="BB118" i="32"/>
  <c r="BB123" i="32"/>
  <c r="BB3714" i="32"/>
  <c r="BB126" i="32"/>
  <c r="BB3516" i="32"/>
  <c r="BB3707" i="32"/>
  <c r="BB3706" i="32"/>
  <c r="BB3389" i="32"/>
  <c r="BB131" i="32"/>
  <c r="BB139" i="32"/>
  <c r="BB3703" i="32"/>
  <c r="BB143" i="32"/>
  <c r="BB3702" i="32"/>
  <c r="BB3513" i="32"/>
  <c r="BB3698" i="32"/>
  <c r="BB150" i="32"/>
  <c r="BB164" i="32"/>
  <c r="BB173" i="32"/>
  <c r="BB169" i="32"/>
  <c r="BB3680" i="32"/>
  <c r="BB176" i="32"/>
  <c r="BB3677" i="32"/>
  <c r="BB180" i="32"/>
  <c r="BB182" i="32"/>
  <c r="BB190" i="32"/>
  <c r="BB205" i="32"/>
  <c r="BB212" i="32"/>
  <c r="BB211" i="32"/>
  <c r="BB3491" i="32"/>
  <c r="BB213" i="32"/>
  <c r="BB226" i="32"/>
  <c r="BB221" i="32"/>
  <c r="BB2459" i="32"/>
  <c r="BB3321" i="32"/>
  <c r="BB3237" i="32"/>
  <c r="BB3228" i="32"/>
  <c r="BB3219" i="32"/>
  <c r="BB3208" i="32"/>
  <c r="BB3182" i="32"/>
  <c r="BB3164" i="32"/>
  <c r="BB3152" i="32"/>
  <c r="BB3114" i="32"/>
  <c r="BB3104" i="32"/>
  <c r="BB3091" i="32"/>
  <c r="BB3058" i="32"/>
  <c r="BB3046" i="32"/>
  <c r="BB3028" i="32"/>
  <c r="BB2010" i="32"/>
  <c r="BB2968" i="32"/>
  <c r="BB2930" i="32"/>
  <c r="BB2894" i="32"/>
  <c r="BB2889" i="32"/>
  <c r="BB2863" i="32"/>
  <c r="BB2835" i="32"/>
  <c r="BB2813" i="32"/>
  <c r="BB2810" i="32"/>
  <c r="BB2807" i="32"/>
  <c r="BB2801" i="32"/>
  <c r="BB2795" i="32"/>
  <c r="BB2789" i="32"/>
  <c r="BB2783" i="32"/>
  <c r="BB2774" i="32"/>
  <c r="BB2761" i="32"/>
  <c r="BB2755" i="32"/>
  <c r="BB2742" i="32"/>
  <c r="BB2736" i="32"/>
  <c r="BB2728" i="32"/>
  <c r="BB1996" i="32"/>
  <c r="BB2723" i="32"/>
  <c r="BB2722" i="32"/>
  <c r="BB2713" i="32"/>
  <c r="BB2709" i="32"/>
  <c r="BB2698" i="32"/>
  <c r="BB2695" i="32"/>
  <c r="BB1990" i="32"/>
  <c r="BB1986" i="32"/>
  <c r="BB1974" i="32"/>
  <c r="BB1970" i="32"/>
  <c r="BB2686" i="32"/>
  <c r="BB2682" i="32"/>
  <c r="BB1955" i="32"/>
  <c r="BB2670" i="32"/>
  <c r="BB2658" i="32"/>
  <c r="BB2654" i="32"/>
  <c r="BB2347" i="32"/>
  <c r="BB2343" i="32"/>
  <c r="BB2332" i="32"/>
  <c r="BB1954" i="32"/>
  <c r="BB2318" i="32"/>
  <c r="BB2310" i="32"/>
  <c r="BB2307" i="32"/>
  <c r="BB2303" i="32"/>
  <c r="BB2293" i="32"/>
  <c r="BB2285" i="32"/>
  <c r="BB2284" i="32"/>
  <c r="BB2283" i="32"/>
  <c r="BB2265" i="32"/>
  <c r="BB2264" i="32"/>
  <c r="BB2263" i="32"/>
  <c r="BB2262" i="32"/>
  <c r="BB2252" i="32"/>
  <c r="BB2246" i="32"/>
  <c r="BB2240" i="32"/>
  <c r="BB2239" i="32"/>
  <c r="BB2238" i="32"/>
  <c r="BB2237" i="32"/>
  <c r="BB2234" i="32"/>
  <c r="BB2223" i="32"/>
  <c r="BB2222" i="32"/>
  <c r="BB2221" i="32"/>
  <c r="BB2218" i="32"/>
  <c r="BB2208" i="32"/>
  <c r="BB2207" i="32"/>
  <c r="BB2206" i="32"/>
  <c r="BB2203" i="32"/>
  <c r="BB2193" i="32"/>
  <c r="BB2192" i="32"/>
  <c r="BB2191" i="32"/>
  <c r="BB2188" i="32"/>
  <c r="BB2183" i="32"/>
  <c r="BB1941" i="32"/>
  <c r="BB2152" i="32"/>
  <c r="BB2147" i="32"/>
  <c r="BB1936" i="32"/>
  <c r="BB7" i="32"/>
  <c r="BB2120" i="32"/>
  <c r="BB2113" i="32"/>
  <c r="BB1929" i="32"/>
  <c r="BB2107" i="32"/>
  <c r="BB5" i="32"/>
  <c r="BB2092" i="32"/>
  <c r="BB2087" i="32"/>
  <c r="BB2078" i="32"/>
  <c r="BB2076" i="32"/>
  <c r="BB2075" i="32"/>
  <c r="BB2648" i="32"/>
  <c r="BB2642" i="32"/>
  <c r="BB2629" i="32"/>
  <c r="BB1916" i="32"/>
  <c r="BB1913" i="32"/>
  <c r="BB2578" i="32"/>
  <c r="BB2571" i="32"/>
  <c r="BB2568" i="32"/>
  <c r="BB2562" i="32"/>
  <c r="BB2554" i="32"/>
  <c r="BB2543" i="32"/>
  <c r="BB2540" i="32"/>
  <c r="BB2535" i="32"/>
  <c r="BB1908" i="32"/>
  <c r="BB2514" i="32"/>
  <c r="BB2506" i="32"/>
  <c r="BB2501" i="32"/>
  <c r="BB2495" i="32"/>
  <c r="BB2489" i="32"/>
  <c r="BB2477" i="32"/>
  <c r="BB2476" i="32"/>
  <c r="BB1905" i="32"/>
  <c r="BB1904" i="32"/>
  <c r="BB1899" i="32"/>
  <c r="BB1896" i="32"/>
  <c r="BB3444" i="32"/>
  <c r="BB22" i="32"/>
  <c r="BB3369" i="32"/>
  <c r="BB3759" i="32"/>
  <c r="BB3436" i="32"/>
  <c r="BB3748" i="32"/>
  <c r="BB3577" i="32"/>
  <c r="BB3576" i="32"/>
  <c r="BB33" i="32"/>
  <c r="BB3367" i="32"/>
  <c r="BB48" i="32"/>
  <c r="BB3427" i="32"/>
  <c r="BB3426" i="32"/>
  <c r="BB3364" i="32"/>
  <c r="BB3560" i="32"/>
  <c r="BB3559" i="32"/>
  <c r="BB60" i="32"/>
  <c r="BB67" i="32"/>
  <c r="BB69" i="32"/>
  <c r="BB3542" i="32"/>
  <c r="BB78" i="32"/>
  <c r="BB84" i="32"/>
  <c r="BB3393" i="32"/>
  <c r="BB98" i="32"/>
  <c r="BB3734" i="32"/>
  <c r="BB3725" i="32"/>
  <c r="BB107" i="32"/>
  <c r="BB106" i="32"/>
  <c r="BB103" i="32"/>
  <c r="BB3525" i="32"/>
  <c r="BB3724" i="32"/>
  <c r="BB119" i="32"/>
  <c r="BB116" i="32"/>
  <c r="BB113" i="32"/>
  <c r="BB3519" i="32"/>
  <c r="BB3518" i="32"/>
  <c r="BB3709" i="32"/>
  <c r="BB3515" i="32"/>
  <c r="BB135" i="32"/>
  <c r="BB132" i="32"/>
  <c r="BB3507" i="32"/>
  <c r="BB3504" i="32"/>
  <c r="BB3696" i="32"/>
  <c r="BB157" i="32"/>
  <c r="BB151" i="32"/>
  <c r="BB165" i="32"/>
  <c r="BB3683" i="32"/>
  <c r="BB3418" i="32"/>
  <c r="BB3678" i="32"/>
  <c r="BB3675" i="32"/>
  <c r="BB191" i="32"/>
  <c r="BB3661" i="32"/>
  <c r="BB3649" i="32"/>
  <c r="BB3359" i="32"/>
  <c r="BB3643" i="32"/>
  <c r="BB217" i="32"/>
  <c r="BB214" i="32"/>
  <c r="BB3639" i="32"/>
  <c r="BB3414" i="32"/>
  <c r="BB3358" i="32"/>
  <c r="BB3257" i="32"/>
  <c r="BB3204" i="32"/>
  <c r="BB3168" i="32"/>
  <c r="BB3143" i="32"/>
  <c r="BB2978" i="32"/>
  <c r="BB2822" i="32"/>
  <c r="BB2803" i="32"/>
  <c r="BB2764" i="32"/>
  <c r="BB2718" i="32"/>
  <c r="BB2706" i="32"/>
  <c r="BB1960" i="32"/>
  <c r="BB2680" i="32"/>
  <c r="BB2334" i="32"/>
  <c r="BB2326" i="32"/>
  <c r="BB2299" i="32"/>
  <c r="BB2289" i="32"/>
  <c r="BB2276" i="32"/>
  <c r="BB2254" i="32"/>
  <c r="BB1944" i="32"/>
  <c r="BB2220" i="32"/>
  <c r="BB2146" i="32"/>
  <c r="BB2125" i="32"/>
  <c r="BB2085" i="32"/>
  <c r="BB2614" i="32"/>
  <c r="BB2600" i="32"/>
  <c r="BB2591" i="32"/>
  <c r="BB2516" i="32"/>
  <c r="BB64" i="32"/>
  <c r="BB3545" i="32"/>
  <c r="BB89" i="32"/>
  <c r="BB109" i="32"/>
  <c r="BB3388" i="32"/>
  <c r="BB3503" i="32"/>
  <c r="BB156" i="32"/>
  <c r="BB146" i="32"/>
  <c r="BB3360" i="32"/>
  <c r="BB3417" i="32"/>
  <c r="BB3775" i="32"/>
  <c r="BB3664" i="32"/>
  <c r="BB202" i="32"/>
  <c r="BB216" i="32"/>
  <c r="BB3635" i="32"/>
  <c r="BB227" i="32"/>
  <c r="BB3408" i="32"/>
  <c r="BB237" i="32"/>
  <c r="BB236" i="32"/>
  <c r="BB3625" i="32"/>
  <c r="BB3407" i="32"/>
  <c r="BB250" i="32"/>
  <c r="BB3615" i="32"/>
  <c r="BB253" i="32"/>
  <c r="BB262" i="32"/>
  <c r="BB3610" i="32"/>
  <c r="BB3489" i="32"/>
  <c r="BB274" i="32"/>
  <c r="BB278" i="32"/>
  <c r="BB287" i="32"/>
  <c r="BB3480" i="32"/>
  <c r="BB292" i="32"/>
  <c r="BB3405" i="32"/>
  <c r="BB3473" i="32"/>
  <c r="BB3601" i="32"/>
  <c r="BB3471" i="32"/>
  <c r="BB307" i="32"/>
  <c r="BB304" i="32"/>
  <c r="BB312" i="32"/>
  <c r="BB3404" i="32"/>
  <c r="BB3591" i="32"/>
  <c r="BB3461" i="32"/>
  <c r="BB336" i="32"/>
  <c r="BB335" i="32"/>
  <c r="BB3457" i="32"/>
  <c r="BB342" i="32"/>
  <c r="BB3454" i="32"/>
  <c r="BB3588" i="32"/>
  <c r="BB349" i="32"/>
  <c r="BB3585" i="32"/>
  <c r="BB361" i="32"/>
  <c r="BB363" i="32"/>
  <c r="BB371" i="32"/>
  <c r="BB368" i="32"/>
  <c r="BB378" i="32"/>
  <c r="BB375" i="32"/>
  <c r="BB379" i="32"/>
  <c r="BB383" i="32"/>
  <c r="BB394" i="32"/>
  <c r="BB412" i="32"/>
  <c r="BB411" i="32"/>
  <c r="BB410" i="32"/>
  <c r="BB407" i="32"/>
  <c r="BB431" i="32"/>
  <c r="BB435" i="32"/>
  <c r="BB444" i="32"/>
  <c r="BB461" i="32"/>
  <c r="BB453" i="32"/>
  <c r="BB468" i="32"/>
  <c r="BB474" i="32"/>
  <c r="BB493" i="32"/>
  <c r="BB492" i="32"/>
  <c r="BB505" i="32"/>
  <c r="BB533" i="32"/>
  <c r="BB548" i="32"/>
  <c r="BB537" i="32"/>
  <c r="BB574" i="32"/>
  <c r="BB570" i="32"/>
  <c r="BB569" i="32"/>
  <c r="BB602" i="32"/>
  <c r="BB598" i="32"/>
  <c r="BB594" i="32"/>
  <c r="BB584" i="32"/>
  <c r="BB625" i="32"/>
  <c r="BB621" i="32"/>
  <c r="BB650" i="32"/>
  <c r="BB647" i="32"/>
  <c r="BB641" i="32"/>
  <c r="BB681" i="32"/>
  <c r="BB680" i="32"/>
  <c r="BB679" i="32"/>
  <c r="BB675" i="32"/>
  <c r="BB671" i="32"/>
  <c r="BB667" i="32"/>
  <c r="BB658" i="32"/>
  <c r="BB691" i="32"/>
  <c r="BB699" i="32"/>
  <c r="BB702" i="32"/>
  <c r="BB718" i="32"/>
  <c r="BB727" i="32"/>
  <c r="BB763" i="32"/>
  <c r="BB781" i="32"/>
  <c r="BB787" i="32"/>
  <c r="BB797" i="32"/>
  <c r="BB808" i="32"/>
  <c r="BB812" i="32"/>
  <c r="BB825" i="32"/>
  <c r="BB836" i="32"/>
  <c r="BB832" i="32"/>
  <c r="BB831" i="32"/>
  <c r="BB852" i="32"/>
  <c r="BB851" i="32"/>
  <c r="BB873" i="32"/>
  <c r="BB878" i="32"/>
  <c r="BB887" i="32"/>
  <c r="BB931" i="32"/>
  <c r="BB925" i="32"/>
  <c r="BB920" i="32"/>
  <c r="BB912" i="32"/>
  <c r="BB903" i="32"/>
  <c r="BB970" i="32"/>
  <c r="BB965" i="32"/>
  <c r="BB950" i="32"/>
  <c r="BB949" i="32"/>
  <c r="BB938" i="32"/>
  <c r="BB4546" i="32"/>
  <c r="BB3139" i="32"/>
  <c r="BB3095" i="32"/>
  <c r="BB2933" i="32"/>
  <c r="BB2886" i="32"/>
  <c r="BB2760" i="32"/>
  <c r="BB2702" i="32"/>
  <c r="BB2696" i="32"/>
  <c r="BB1956" i="32"/>
  <c r="BB2672" i="32"/>
  <c r="BB2322" i="32"/>
  <c r="BB2316" i="32"/>
  <c r="BB2269" i="32"/>
  <c r="BB2258" i="32"/>
  <c r="BB2232" i="32"/>
  <c r="BB11" i="32"/>
  <c r="BB2177" i="32"/>
  <c r="BB2117" i="32"/>
  <c r="BB2103" i="32"/>
  <c r="BB2647" i="32"/>
  <c r="BB1922" i="32"/>
  <c r="BB1917" i="32"/>
  <c r="BB2470" i="32"/>
  <c r="BB2520" i="32"/>
  <c r="BB4035" i="32"/>
  <c r="BB3370" i="32"/>
  <c r="BB3765" i="32"/>
  <c r="BB31" i="32"/>
  <c r="BB45" i="32"/>
  <c r="BB49" i="32"/>
  <c r="BB56" i="32"/>
  <c r="BB74" i="32"/>
  <c r="BB3394" i="32"/>
  <c r="BB3726" i="32"/>
  <c r="BB3523" i="32"/>
  <c r="BB3691" i="32"/>
  <c r="BB178" i="32"/>
  <c r="BB3671" i="32"/>
  <c r="BB194" i="32"/>
  <c r="BB185" i="32"/>
  <c r="BB208" i="32"/>
  <c r="BB200" i="32"/>
  <c r="BB228" i="32"/>
  <c r="BB3630" i="32"/>
  <c r="BB3410" i="32"/>
  <c r="BB233" i="32"/>
  <c r="BB232" i="32"/>
  <c r="BB3627" i="32"/>
  <c r="BB3626" i="32"/>
  <c r="BB3409" i="32"/>
  <c r="BB242" i="32"/>
  <c r="BB3619" i="32"/>
  <c r="BB3611" i="32"/>
  <c r="BB257" i="32"/>
  <c r="BB266" i="32"/>
  <c r="BB3608" i="32"/>
  <c r="BB281" i="32"/>
  <c r="BB3483" i="32"/>
  <c r="BB288" i="32"/>
  <c r="BB3478" i="32"/>
  <c r="BB301" i="32"/>
  <c r="BB300" i="32"/>
  <c r="BB296" i="32"/>
  <c r="BB3374" i="32"/>
  <c r="BB3468" i="32"/>
  <c r="BB3466" i="32"/>
  <c r="BB309" i="32"/>
  <c r="BB318" i="32"/>
  <c r="BB315" i="32"/>
  <c r="BB323" i="32"/>
  <c r="BB330" i="32"/>
  <c r="BB327" i="32"/>
  <c r="BB334" i="32"/>
  <c r="BB337" i="32"/>
  <c r="BB3589" i="32"/>
  <c r="BB356" i="32"/>
  <c r="BB353" i="32"/>
  <c r="BB3452" i="32"/>
  <c r="BB401" i="32"/>
  <c r="BB402" i="32"/>
  <c r="BB413" i="32"/>
  <c r="BB416" i="32"/>
  <c r="BB423" i="32"/>
  <c r="BB426" i="32"/>
  <c r="BB428" i="32"/>
  <c r="BB427" i="32"/>
  <c r="BB432" i="32"/>
  <c r="BB436" i="32"/>
  <c r="BB456" i="32"/>
  <c r="BB449" i="32"/>
  <c r="BB479" i="32"/>
  <c r="BB475" i="32"/>
  <c r="BB483" i="32"/>
  <c r="BB497" i="32"/>
  <c r="BB502" i="32"/>
  <c r="BB499" i="32"/>
  <c r="BB512" i="32"/>
  <c r="BB530" i="32"/>
  <c r="BB544" i="32"/>
  <c r="BB541" i="32"/>
  <c r="BB540" i="32"/>
  <c r="BB539" i="32"/>
  <c r="BB538" i="32"/>
  <c r="BB555" i="32"/>
  <c r="BB561" i="32"/>
  <c r="BB581" i="32"/>
  <c r="BB580" i="32"/>
  <c r="BB579" i="32"/>
  <c r="BB575" i="32"/>
  <c r="BB571" i="32"/>
  <c r="BB566" i="32"/>
  <c r="BB599" i="32"/>
  <c r="BB622" i="32"/>
  <c r="BB611" i="32"/>
  <c r="BB608" i="32"/>
  <c r="BB651" i="32"/>
  <c r="BB678" i="32"/>
  <c r="BB661" i="32"/>
  <c r="BB688" i="32"/>
  <c r="BB694" i="32"/>
  <c r="BB3447" i="32"/>
  <c r="BB705" i="32"/>
  <c r="BB732" i="32"/>
  <c r="BB729" i="32"/>
  <c r="BB737" i="32"/>
  <c r="BB747" i="32"/>
  <c r="BB741" i="32"/>
  <c r="BB750" i="32"/>
  <c r="BB749" i="32"/>
  <c r="BB748" i="32"/>
  <c r="BB766" i="32"/>
  <c r="BB757" i="32"/>
  <c r="BB754" i="32"/>
  <c r="BB774" i="32"/>
  <c r="BB770" i="32"/>
  <c r="BB788" i="32"/>
  <c r="BB803" i="32"/>
  <c r="BB800" i="32"/>
  <c r="BB805" i="32"/>
  <c r="BB815" i="32"/>
  <c r="BB818" i="32"/>
  <c r="BB828" i="32"/>
  <c r="BB837" i="32"/>
  <c r="BB845" i="32"/>
  <c r="BB859" i="32"/>
  <c r="BB855" i="32"/>
  <c r="BB867" i="32"/>
  <c r="BB866" i="32"/>
  <c r="BB879" i="32"/>
  <c r="BB898" i="32"/>
  <c r="BB895" i="32"/>
  <c r="BB881" i="32"/>
  <c r="BB913" i="32"/>
  <c r="BB976" i="32"/>
  <c r="BB973" i="32"/>
  <c r="BB972" i="32"/>
  <c r="BB3868" i="32"/>
  <c r="BB2049" i="32"/>
  <c r="BB3033" i="32"/>
  <c r="BB3005" i="32"/>
  <c r="BB2914" i="32"/>
  <c r="BB2804" i="32"/>
  <c r="BB2797" i="32"/>
  <c r="BB2791" i="32"/>
  <c r="BB1976" i="32"/>
  <c r="BB1967" i="32"/>
  <c r="BB18" i="32"/>
  <c r="BB2340" i="32"/>
  <c r="BB2292" i="32"/>
  <c r="BB2281" i="32"/>
  <c r="BB2245" i="32"/>
  <c r="BB2205" i="32"/>
  <c r="BB2166" i="32"/>
  <c r="BB4" i="32"/>
  <c r="BB2634" i="32"/>
  <c r="BB2594" i="32"/>
  <c r="BB2585" i="32"/>
  <c r="BB2546" i="32"/>
  <c r="BB2486" i="32"/>
  <c r="BB2479" i="32"/>
  <c r="BB3768" i="32"/>
  <c r="BB3751" i="32"/>
  <c r="BB3744" i="32"/>
  <c r="BB3575" i="32"/>
  <c r="BB3741" i="32"/>
  <c r="BB51" i="32"/>
  <c r="BB3363" i="32"/>
  <c r="BB3534" i="32"/>
  <c r="BB3716" i="32"/>
  <c r="BB3713" i="32"/>
  <c r="BB144" i="32"/>
  <c r="BB3383" i="32"/>
  <c r="BB154" i="32"/>
  <c r="BB149" i="32"/>
  <c r="BB171" i="32"/>
  <c r="BB3673" i="32"/>
  <c r="BB3415" i="32"/>
  <c r="BB183" i="32"/>
  <c r="BB3636" i="32"/>
  <c r="BB229" i="32"/>
  <c r="BB3411" i="32"/>
  <c r="BB231" i="32"/>
  <c r="BB240" i="32"/>
  <c r="BB239" i="32"/>
  <c r="BB238" i="32"/>
  <c r="BB3621" i="32"/>
  <c r="BB245" i="32"/>
  <c r="BB248" i="32"/>
  <c r="BB3616" i="32"/>
  <c r="BB251" i="32"/>
  <c r="BB3613" i="32"/>
  <c r="BB260" i="32"/>
  <c r="BB259" i="32"/>
  <c r="BB269" i="32"/>
  <c r="BB268" i="32"/>
  <c r="BB272" i="32"/>
  <c r="BB271" i="32"/>
  <c r="BB3607" i="32"/>
  <c r="BB283" i="32"/>
  <c r="BB3486" i="32"/>
  <c r="BB3485" i="32"/>
  <c r="BB285" i="32"/>
  <c r="BB284" i="32"/>
  <c r="BB3603" i="32"/>
  <c r="BB3602" i="32"/>
  <c r="BB290" i="32"/>
  <c r="BB289" i="32"/>
  <c r="BB3476" i="32"/>
  <c r="BB299" i="32"/>
  <c r="BB3470" i="32"/>
  <c r="BB305" i="32"/>
  <c r="BB3465" i="32"/>
  <c r="BB313" i="32"/>
  <c r="BB310" i="32"/>
  <c r="BB3459" i="32"/>
  <c r="BB345" i="32"/>
  <c r="BB3587" i="32"/>
  <c r="BB358" i="32"/>
  <c r="BB359" i="32"/>
  <c r="BB364" i="32"/>
  <c r="BB369" i="32"/>
  <c r="BB3449" i="32"/>
  <c r="BB376" i="32"/>
  <c r="BB381" i="32"/>
  <c r="BB388" i="32"/>
  <c r="BB398" i="32"/>
  <c r="BB400" i="32"/>
  <c r="BB403" i="32"/>
  <c r="BB429" i="32"/>
  <c r="BB441" i="32"/>
  <c r="BB459" i="32"/>
  <c r="BB450" i="32"/>
  <c r="BB464" i="32"/>
  <c r="BB463" i="32"/>
  <c r="BB476" i="32"/>
  <c r="BB470" i="32"/>
  <c r="BB487" i="32"/>
  <c r="BB486" i="32"/>
  <c r="BB494" i="32"/>
  <c r="BB517" i="32"/>
  <c r="BB523" i="32"/>
  <c r="BB2356" i="32"/>
  <c r="BB527" i="32"/>
  <c r="BB526" i="32"/>
  <c r="BB531" i="32"/>
  <c r="BB578" i="32"/>
  <c r="BB600" i="32"/>
  <c r="BB595" i="32"/>
  <c r="BB588" i="32"/>
  <c r="BB2357" i="32"/>
  <c r="BB632" i="32"/>
  <c r="BB623" i="32"/>
  <c r="BB618" i="32"/>
  <c r="BB605" i="32"/>
  <c r="BB648" i="32"/>
  <c r="BB639" i="32"/>
  <c r="BB653" i="32"/>
  <c r="BB672" i="32"/>
  <c r="BB654" i="32"/>
  <c r="BB689" i="32"/>
  <c r="BB711" i="32"/>
  <c r="BB710" i="32"/>
  <c r="BB706" i="32"/>
  <c r="BB719" i="32"/>
  <c r="BB715" i="32"/>
  <c r="BB725" i="32"/>
  <c r="BB779" i="32"/>
  <c r="BB775" i="32"/>
  <c r="BB771" i="32"/>
  <c r="BB3445" i="32"/>
  <c r="BB793" i="32"/>
  <c r="BB790" i="32"/>
  <c r="BB809" i="32"/>
  <c r="BB821" i="32"/>
  <c r="BB823" i="32"/>
  <c r="BB833" i="32"/>
  <c r="BB841" i="32"/>
  <c r="BB860" i="32"/>
  <c r="BB863" i="32"/>
  <c r="BB869" i="32"/>
  <c r="BB892" i="32"/>
  <c r="BB882" i="32"/>
  <c r="BB932" i="32"/>
  <c r="BB922" i="32"/>
  <c r="BB921" i="32"/>
  <c r="BB917" i="32"/>
  <c r="BB914" i="32"/>
  <c r="BB909" i="32"/>
  <c r="BB904" i="32"/>
  <c r="BB968" i="32"/>
  <c r="BB962" i="32"/>
  <c r="BB958" i="32"/>
  <c r="BB4314" i="32"/>
  <c r="BB3211" i="32"/>
  <c r="BB3171" i="32"/>
  <c r="BB3125" i="32"/>
  <c r="BB2825" i="32"/>
  <c r="BB2816" i="32"/>
  <c r="BB2776" i="32"/>
  <c r="BB2767" i="32"/>
  <c r="BB2749" i="32"/>
  <c r="BB1963" i="32"/>
  <c r="BB2684" i="32"/>
  <c r="BB2337" i="32"/>
  <c r="BB2330" i="32"/>
  <c r="BB2300" i="32"/>
  <c r="BB2272" i="32"/>
  <c r="BB2227" i="32"/>
  <c r="BB2216" i="32"/>
  <c r="BB2161" i="32"/>
  <c r="BB2133" i="32"/>
  <c r="BB2128" i="32"/>
  <c r="BB2097" i="32"/>
  <c r="BB2081" i="32"/>
  <c r="BB2639" i="32"/>
  <c r="BB2616" i="32"/>
  <c r="BB2610" i="32"/>
  <c r="BB2602" i="32"/>
  <c r="BB2531" i="32"/>
  <c r="BB2521" i="32"/>
  <c r="BB2505" i="32"/>
  <c r="BB26" i="32"/>
  <c r="BB3435" i="32"/>
  <c r="BB3572" i="32"/>
  <c r="BB3357" i="32"/>
  <c r="BB3557" i="32"/>
  <c r="BB80" i="32"/>
  <c r="BB100" i="32"/>
  <c r="BB110" i="32"/>
  <c r="BB3495" i="32"/>
  <c r="BB137" i="32"/>
  <c r="BB3510" i="32"/>
  <c r="BB3506" i="32"/>
  <c r="BB167" i="32"/>
  <c r="BB174" i="32"/>
  <c r="BB3665" i="32"/>
  <c r="BB3657" i="32"/>
  <c r="BB3650" i="32"/>
  <c r="BB3647" i="32"/>
  <c r="BB3640" i="32"/>
  <c r="BB3412" i="32"/>
  <c r="BB3617" i="32"/>
  <c r="BB254" i="32"/>
  <c r="BB3612" i="32"/>
  <c r="BB263" i="32"/>
  <c r="BB258" i="32"/>
  <c r="BB255" i="32"/>
  <c r="BB267" i="32"/>
  <c r="BB3609" i="32"/>
  <c r="BB3488" i="32"/>
  <c r="BB275" i="32"/>
  <c r="BB282" i="32"/>
  <c r="BB279" i="32"/>
  <c r="BB3484" i="32"/>
  <c r="BB3406" i="32"/>
  <c r="BB3606" i="32"/>
  <c r="BB3481" i="32"/>
  <c r="BB3479" i="32"/>
  <c r="BB293" i="32"/>
  <c r="BB294" i="32"/>
  <c r="BB3474" i="32"/>
  <c r="BB3472" i="32"/>
  <c r="BB3596" i="32"/>
  <c r="BB3463" i="32"/>
  <c r="BB3592" i="32"/>
  <c r="BB325" i="32"/>
  <c r="BB324" i="32"/>
  <c r="BB321" i="32"/>
  <c r="BB332" i="32"/>
  <c r="BB331" i="32"/>
  <c r="BB328" i="32"/>
  <c r="BB343" i="32"/>
  <c r="BB340" i="32"/>
  <c r="BB339" i="32"/>
  <c r="BB350" i="32"/>
  <c r="BB346" i="32"/>
  <c r="BB354" i="32"/>
  <c r="BB3586" i="32"/>
  <c r="BB362" i="32"/>
  <c r="BB372" i="32"/>
  <c r="BB380" i="32"/>
  <c r="BB391" i="32"/>
  <c r="BB396" i="32"/>
  <c r="BB399" i="32"/>
  <c r="BB3373" i="32"/>
  <c r="BB408" i="32"/>
  <c r="BB415" i="32"/>
  <c r="BB414" i="32"/>
  <c r="BB417" i="32"/>
  <c r="BB437" i="32"/>
  <c r="BB462" i="32"/>
  <c r="BB454" i="32"/>
  <c r="BB469" i="32"/>
  <c r="BB466" i="32"/>
  <c r="BB480" i="32"/>
  <c r="BB477" i="32"/>
  <c r="BB488" i="32"/>
  <c r="BB498" i="32"/>
  <c r="BB506" i="32"/>
  <c r="BB500" i="32"/>
  <c r="BB520" i="32"/>
  <c r="BB549" i="32"/>
  <c r="BB546" i="32"/>
  <c r="BB545" i="32"/>
  <c r="BB557" i="32"/>
  <c r="BB572" i="32"/>
  <c r="BB567" i="32"/>
  <c r="BB603" i="32"/>
  <c r="BB585" i="32"/>
  <c r="BB3372" i="32"/>
  <c r="BB626" i="32"/>
  <c r="BB615" i="32"/>
  <c r="BB614" i="32"/>
  <c r="BB613" i="32"/>
  <c r="BB609" i="32"/>
  <c r="BB642" i="32"/>
  <c r="BB682" i="32"/>
  <c r="BB676" i="32"/>
  <c r="BB673" i="32"/>
  <c r="BB668" i="32"/>
  <c r="BB665" i="32"/>
  <c r="BB664" i="32"/>
  <c r="BB663" i="32"/>
  <c r="BB662" i="32"/>
  <c r="BB659" i="32"/>
  <c r="BB655" i="32"/>
  <c r="BB707" i="32"/>
  <c r="BB703" i="32"/>
  <c r="BB720" i="32"/>
  <c r="BB716" i="32"/>
  <c r="BB722" i="32"/>
  <c r="BB721" i="32"/>
  <c r="BB734" i="32"/>
  <c r="BB730" i="32"/>
  <c r="BB735" i="32"/>
  <c r="BB742" i="32"/>
  <c r="BB764" i="32"/>
  <c r="BB761" i="32"/>
  <c r="BB760" i="32"/>
  <c r="BB759" i="32"/>
  <c r="BB758" i="32"/>
  <c r="BB782" i="32"/>
  <c r="BB776" i="32"/>
  <c r="BB767" i="32"/>
  <c r="BB810" i="32"/>
  <c r="BB816" i="32"/>
  <c r="BB813" i="32"/>
  <c r="BB826" i="32"/>
  <c r="BB853" i="32"/>
  <c r="BB847" i="32"/>
  <c r="BB868" i="32"/>
  <c r="BB874" i="32"/>
  <c r="BB870" i="32"/>
  <c r="BB900" i="32"/>
  <c r="BB896" i="32"/>
  <c r="BB888" i="32"/>
  <c r="BB884" i="32"/>
  <c r="BB883" i="32"/>
  <c r="BB926" i="32"/>
  <c r="BB3889" i="32"/>
  <c r="BB3017" i="32"/>
  <c r="BB2794" i="32"/>
  <c r="BB2785" i="32"/>
  <c r="BB2754" i="32"/>
  <c r="BB2731" i="32"/>
  <c r="BB2687" i="32"/>
  <c r="BB1983" i="32"/>
  <c r="BB2660" i="32"/>
  <c r="BB2651" i="32"/>
  <c r="BB2305" i="32"/>
  <c r="BB1951" i="32"/>
  <c r="BB2280" i="32"/>
  <c r="BB2261" i="32"/>
  <c r="BB1948" i="32"/>
  <c r="BB1945" i="32"/>
  <c r="BB2190" i="32"/>
  <c r="BB2159" i="32"/>
  <c r="BB2137" i="32"/>
  <c r="BB2116" i="32"/>
  <c r="BB2104" i="32"/>
  <c r="BB2650" i="32"/>
  <c r="BB2628" i="32"/>
  <c r="BB2621" i="32"/>
  <c r="BB1911" i="32"/>
  <c r="BB2549" i="32"/>
  <c r="BB2526" i="32"/>
  <c r="BB2498" i="32"/>
  <c r="BB2482" i="32"/>
  <c r="BB3443" i="32"/>
  <c r="BB3757" i="32"/>
  <c r="BB3433" i="32"/>
  <c r="BB35" i="32"/>
  <c r="BB36" i="32"/>
  <c r="BB42" i="32"/>
  <c r="BB53" i="32"/>
  <c r="BB3551" i="32"/>
  <c r="BB3548" i="32"/>
  <c r="BB3537" i="32"/>
  <c r="BB87" i="32"/>
  <c r="BB3421" i="32"/>
  <c r="BB114" i="32"/>
  <c r="BB140" i="32"/>
  <c r="BB3501" i="32"/>
  <c r="BB3378" i="32"/>
  <c r="BB3682" i="32"/>
  <c r="BB3674" i="32"/>
  <c r="BB197" i="32"/>
  <c r="BB188" i="32"/>
  <c r="BB3660" i="32"/>
  <c r="BB209" i="32"/>
  <c r="BB206" i="32"/>
  <c r="BB3637" i="32"/>
  <c r="BB3631" i="32"/>
  <c r="BB3413" i="32"/>
  <c r="BB234" i="32"/>
  <c r="BB243" i="32"/>
  <c r="BB3620" i="32"/>
  <c r="BB3490" i="32"/>
  <c r="BB302" i="32"/>
  <c r="BB297" i="32"/>
  <c r="BB3597" i="32"/>
  <c r="BB314" i="32"/>
  <c r="BB319" i="32"/>
  <c r="BB316" i="32"/>
  <c r="BB338" i="32"/>
  <c r="BB3354" i="32"/>
  <c r="BB3583" i="32"/>
  <c r="BB366" i="32"/>
  <c r="BB3581" i="32"/>
  <c r="BB3403" i="32"/>
  <c r="BB393" i="32"/>
  <c r="BB395" i="32"/>
  <c r="BB404" i="32"/>
  <c r="BB419" i="32"/>
  <c r="BB424" i="32"/>
  <c r="BB430" i="32"/>
  <c r="BB433" i="32"/>
  <c r="BB457" i="32"/>
  <c r="BB451" i="32"/>
  <c r="BB447" i="32"/>
  <c r="BB465" i="32"/>
  <c r="BB484" i="32"/>
  <c r="BB503" i="32"/>
  <c r="BB518" i="32"/>
  <c r="BB524" i="32"/>
  <c r="BB521" i="32"/>
  <c r="BB528" i="32"/>
  <c r="BB542" i="32"/>
  <c r="BB556" i="32"/>
  <c r="BB552" i="32"/>
  <c r="BB559" i="32"/>
  <c r="BB558" i="32"/>
  <c r="BB576" i="32"/>
  <c r="BB592" i="32"/>
  <c r="BB591" i="32"/>
  <c r="BB590" i="32"/>
  <c r="BB586" i="32"/>
  <c r="BB582" i="32"/>
  <c r="BB633" i="32"/>
  <c r="BB612" i="32"/>
  <c r="BB606" i="32"/>
  <c r="BB635" i="32"/>
  <c r="BB683" i="32"/>
  <c r="BB656" i="32"/>
  <c r="BB695" i="32"/>
  <c r="BB692" i="32"/>
  <c r="BB712" i="32"/>
  <c r="BB700" i="32"/>
  <c r="BB733" i="32"/>
  <c r="BB739" i="32"/>
  <c r="BB738" i="32"/>
  <c r="BB744" i="32"/>
  <c r="BB743" i="32"/>
  <c r="BB751" i="32"/>
  <c r="BB3958" i="32"/>
  <c r="BB3856" i="32"/>
  <c r="BB3332" i="32"/>
  <c r="BB3026" i="32"/>
  <c r="BB2992" i="32"/>
  <c r="BB2906" i="32"/>
  <c r="BB2874" i="32"/>
  <c r="BB2788" i="32"/>
  <c r="BB2757" i="32"/>
  <c r="BB1993" i="32"/>
  <c r="BB1988" i="32"/>
  <c r="BB2663" i="32"/>
  <c r="BB2656" i="32"/>
  <c r="BB2306" i="32"/>
  <c r="BB1949" i="32"/>
  <c r="BB2257" i="32"/>
  <c r="BB2197" i="32"/>
  <c r="BB2186" i="32"/>
  <c r="BB2165" i="32"/>
  <c r="BB2155" i="32"/>
  <c r="BB2109" i="32"/>
  <c r="BB2089" i="32"/>
  <c r="BB1923" i="32"/>
  <c r="BB2624" i="32"/>
  <c r="BB2582" i="32"/>
  <c r="BB2556" i="32"/>
  <c r="BB2441" i="32"/>
  <c r="BB2517" i="32"/>
  <c r="BB2475" i="32"/>
  <c r="BB3442" i="32"/>
  <c r="BB3743" i="32"/>
  <c r="BB43" i="32"/>
  <c r="BB47" i="32"/>
  <c r="BB3366" i="32"/>
  <c r="BB3423" i="32"/>
  <c r="BB3521" i="32"/>
  <c r="BB115" i="32"/>
  <c r="BB3712" i="32"/>
  <c r="BB141" i="32"/>
  <c r="BB3387" i="32"/>
  <c r="BB160" i="32"/>
  <c r="BB3419" i="32"/>
  <c r="BB170" i="32"/>
  <c r="BB198" i="32"/>
  <c r="BB193" i="32"/>
  <c r="BB219" i="32"/>
  <c r="BB224" i="32"/>
  <c r="BB235" i="32"/>
  <c r="BB3624" i="32"/>
  <c r="BB3623" i="32"/>
  <c r="BB244" i="32"/>
  <c r="BB247" i="32"/>
  <c r="BB3614" i="32"/>
  <c r="BB3475" i="32"/>
  <c r="BB298" i="32"/>
  <c r="BB3469" i="32"/>
  <c r="BB3599" i="32"/>
  <c r="BB3598" i="32"/>
  <c r="BB308" i="32"/>
  <c r="BB3464" i="32"/>
  <c r="BB3462" i="32"/>
  <c r="BB3590" i="32"/>
  <c r="BB333" i="32"/>
  <c r="BB3458" i="32"/>
  <c r="BB3453" i="32"/>
  <c r="BB357" i="32"/>
  <c r="BB3450" i="32"/>
  <c r="BB374" i="32"/>
  <c r="BB384" i="32"/>
  <c r="BB390" i="32"/>
  <c r="BB387" i="32"/>
  <c r="BB422" i="32"/>
  <c r="BB434" i="32"/>
  <c r="BB440" i="32"/>
  <c r="BB458" i="32"/>
  <c r="BB473" i="32"/>
  <c r="BB491" i="32"/>
  <c r="BB485" i="32"/>
  <c r="BB482" i="32"/>
  <c r="BB496" i="32"/>
  <c r="BB511" i="32"/>
  <c r="BB516" i="32"/>
  <c r="BB515" i="32"/>
  <c r="BB514" i="32"/>
  <c r="BB513" i="32"/>
  <c r="BB522" i="32"/>
  <c r="BB529" i="32"/>
  <c r="BB525" i="32"/>
  <c r="BB535" i="32"/>
  <c r="BB534" i="32"/>
  <c r="BB551" i="32"/>
  <c r="BB577" i="32"/>
  <c r="BB597" i="32"/>
  <c r="BB593" i="32"/>
  <c r="BB587" i="32"/>
  <c r="BB634" i="32"/>
  <c r="BB631" i="32"/>
  <c r="BB630" i="32"/>
  <c r="BB629" i="32"/>
  <c r="BB628" i="32"/>
  <c r="BB620" i="32"/>
  <c r="BB617" i="32"/>
  <c r="BB638" i="32"/>
  <c r="BB652" i="32"/>
  <c r="BB670" i="32"/>
  <c r="BB684" i="32"/>
  <c r="BB698" i="32"/>
  <c r="BB697" i="32"/>
  <c r="BB709" i="32"/>
  <c r="BB714" i="32"/>
  <c r="BB713" i="32"/>
  <c r="BB3446" i="32"/>
  <c r="BB724" i="32"/>
  <c r="BB756" i="32"/>
  <c r="BB778" i="32"/>
  <c r="BB773" i="32"/>
  <c r="BB796" i="32"/>
  <c r="BB792" i="32"/>
  <c r="BB789" i="32"/>
  <c r="BB802" i="32"/>
  <c r="BB820" i="32"/>
  <c r="BB830" i="32"/>
  <c r="BB839" i="32"/>
  <c r="BB840" i="32"/>
  <c r="BB857" i="32"/>
  <c r="BB862" i="32"/>
  <c r="BB865" i="32"/>
  <c r="BB891" i="32"/>
  <c r="BB880" i="32"/>
  <c r="BB916" i="32"/>
  <c r="BB911" i="32"/>
  <c r="BB908" i="32"/>
  <c r="BB907" i="32"/>
  <c r="BB966" i="32"/>
  <c r="BB961" i="32"/>
  <c r="BB948" i="32"/>
  <c r="BB934" i="32"/>
  <c r="BB1003" i="32"/>
  <c r="BB1002" i="32"/>
  <c r="BB3225" i="32"/>
  <c r="BB3132" i="32"/>
  <c r="BB3038" i="32"/>
  <c r="BB2849" i="32"/>
  <c r="BB2770" i="32"/>
  <c r="BB2700" i="32"/>
  <c r="BB2094" i="32"/>
  <c r="BB2644" i="32"/>
  <c r="BB2508" i="32"/>
  <c r="BB134" i="32"/>
  <c r="BB3638" i="32"/>
  <c r="BB222" i="32"/>
  <c r="BB252" i="32"/>
  <c r="BB264" i="32"/>
  <c r="BB291" i="32"/>
  <c r="BB2355" i="32"/>
  <c r="BB3460" i="32"/>
  <c r="BB348" i="32"/>
  <c r="BB370" i="32"/>
  <c r="BB373" i="32"/>
  <c r="BB386" i="32"/>
  <c r="BB452" i="32"/>
  <c r="BB481" i="32"/>
  <c r="BB501" i="32"/>
  <c r="BB536" i="32"/>
  <c r="BB562" i="32"/>
  <c r="BB596" i="32"/>
  <c r="BB649" i="32"/>
  <c r="BB657" i="32"/>
  <c r="BB685" i="32"/>
  <c r="BB726" i="32"/>
  <c r="BB755" i="32"/>
  <c r="BB777" i="32"/>
  <c r="BB769" i="32"/>
  <c r="BB786" i="32"/>
  <c r="BB804" i="32"/>
  <c r="BB822" i="32"/>
  <c r="BB827" i="32"/>
  <c r="BB850" i="32"/>
  <c r="BB864" i="32"/>
  <c r="BB894" i="32"/>
  <c r="BB930" i="32"/>
  <c r="BB915" i="32"/>
  <c r="BB977" i="32"/>
  <c r="BB971" i="32"/>
  <c r="BB960" i="32"/>
  <c r="BB953" i="32"/>
  <c r="BB933" i="32"/>
  <c r="BB1008" i="32"/>
  <c r="BB1004" i="32"/>
  <c r="BB983" i="32"/>
  <c r="BB980" i="32"/>
  <c r="BB1073" i="32"/>
  <c r="BB1072" i="32"/>
  <c r="BB1071" i="32"/>
  <c r="BB1067" i="32"/>
  <c r="BB1052" i="32"/>
  <c r="BB1021" i="32"/>
  <c r="BB1018" i="32"/>
  <c r="BB1094" i="32"/>
  <c r="BB1091" i="32"/>
  <c r="BB1087" i="32"/>
  <c r="BB1086" i="32"/>
  <c r="BB1099" i="32"/>
  <c r="BB1096" i="32"/>
  <c r="BB1127" i="32"/>
  <c r="BB1126" i="32"/>
  <c r="BB1119" i="32"/>
  <c r="BB1108" i="32"/>
  <c r="BB1133" i="32"/>
  <c r="BB1184" i="32"/>
  <c r="BB1180" i="32"/>
  <c r="BB1201" i="32"/>
  <c r="BB1198" i="32"/>
  <c r="BB1194" i="32"/>
  <c r="BB1193" i="32"/>
  <c r="BB1234" i="32"/>
  <c r="BB1231" i="32"/>
  <c r="BB1225" i="32"/>
  <c r="BB1219" i="32"/>
  <c r="BB1216" i="32"/>
  <c r="BB1207" i="32"/>
  <c r="BB2359" i="32"/>
  <c r="BB1205" i="32"/>
  <c r="BB1281" i="32"/>
  <c r="BB1274" i="32"/>
  <c r="BB1265" i="32"/>
  <c r="BB2384" i="32"/>
  <c r="BB2382" i="32"/>
  <c r="BB1304" i="32"/>
  <c r="BB1297" i="32"/>
  <c r="BB1294" i="32"/>
  <c r="BB1293" i="32"/>
  <c r="BB1290" i="32"/>
  <c r="BB2379" i="32"/>
  <c r="BB2377" i="32"/>
  <c r="BB2375" i="32"/>
  <c r="BB1288" i="32"/>
  <c r="BB2395" i="32"/>
  <c r="BB2392" i="32"/>
  <c r="BB2389" i="32"/>
  <c r="BB1310" i="32"/>
  <c r="BB6812" i="32"/>
  <c r="BB1348" i="32"/>
  <c r="BB1347" i="32"/>
  <c r="BB1339" i="32"/>
  <c r="BB1337" i="32"/>
  <c r="BB1324" i="32"/>
  <c r="BB1378" i="32"/>
  <c r="BB1375" i="32"/>
  <c r="BB1364" i="32"/>
  <c r="BB1363" i="32"/>
  <c r="BB1360" i="32"/>
  <c r="BB1353" i="32"/>
  <c r="BB4017" i="32"/>
  <c r="BB4016" i="32"/>
  <c r="BB1516" i="32"/>
  <c r="BB1514" i="32"/>
  <c r="BB1501" i="32"/>
  <c r="BB1477" i="32"/>
  <c r="BB1473" i="32"/>
  <c r="BB1470" i="32"/>
  <c r="BB1467" i="32"/>
  <c r="BB1463" i="32"/>
  <c r="BB1445" i="32"/>
  <c r="BB1441" i="32"/>
  <c r="BB1438" i="32"/>
  <c r="BB1435" i="32"/>
  <c r="BB1431" i="32"/>
  <c r="BB1417" i="32"/>
  <c r="BB1414" i="32"/>
  <c r="BB1399" i="32"/>
  <c r="BB1395" i="32"/>
  <c r="BB6808" i="32"/>
  <c r="BB1388" i="32"/>
  <c r="BB2417" i="32"/>
  <c r="BB1618" i="32"/>
  <c r="BB1615" i="32"/>
  <c r="BB1610" i="32"/>
  <c r="BB1603" i="32"/>
  <c r="BB1600" i="32"/>
  <c r="BB1599" i="32"/>
  <c r="BB1590" i="32"/>
  <c r="BB1584" i="32"/>
  <c r="BB1581" i="32"/>
  <c r="BB1580" i="32"/>
  <c r="BB1564" i="32"/>
  <c r="BB1554" i="32"/>
  <c r="BB1550" i="32"/>
  <c r="BB1548" i="32"/>
  <c r="BB1543" i="32"/>
  <c r="BB1541" i="32"/>
  <c r="BB1540" i="32"/>
  <c r="BB4094" i="32"/>
  <c r="BB3812" i="32"/>
  <c r="BB2751" i="32"/>
  <c r="BB2345" i="32"/>
  <c r="BB2313" i="32"/>
  <c r="BB2236" i="32"/>
  <c r="BB2565" i="32"/>
  <c r="BB2522" i="32"/>
  <c r="BB2494" i="32"/>
  <c r="BB3758" i="32"/>
  <c r="BB38" i="32"/>
  <c r="BB3699" i="32"/>
  <c r="BB3493" i="32"/>
  <c r="BB3416" i="32"/>
  <c r="BB277" i="32"/>
  <c r="BB3482" i="32"/>
  <c r="BB306" i="32"/>
  <c r="BB344" i="32"/>
  <c r="BB360" i="32"/>
  <c r="BB3448" i="32"/>
  <c r="BB405" i="32"/>
  <c r="BB425" i="32"/>
  <c r="BB445" i="32"/>
  <c r="BB471" i="32"/>
  <c r="BB509" i="32"/>
  <c r="BB565" i="32"/>
  <c r="BB619" i="32"/>
  <c r="BB644" i="32"/>
  <c r="BB674" i="32"/>
  <c r="BB690" i="32"/>
  <c r="BB693" i="32"/>
  <c r="BB708" i="32"/>
  <c r="BB701" i="32"/>
  <c r="BB728" i="32"/>
  <c r="BB753" i="32"/>
  <c r="BB846" i="32"/>
  <c r="BB875" i="32"/>
  <c r="BB877" i="32"/>
  <c r="BB899" i="32"/>
  <c r="BB923" i="32"/>
  <c r="BB975" i="32"/>
  <c r="BB946" i="32"/>
  <c r="BB943" i="32"/>
  <c r="BB999" i="32"/>
  <c r="BB993" i="32"/>
  <c r="BB990" i="32"/>
  <c r="BB989" i="32"/>
  <c r="BB979" i="32"/>
  <c r="BB1078" i="32"/>
  <c r="BB1074" i="32"/>
  <c r="BB1068" i="32"/>
  <c r="BB1057" i="32"/>
  <c r="BB1048" i="32"/>
  <c r="BB1045" i="32"/>
  <c r="BB1037" i="32"/>
  <c r="BB1031" i="32"/>
  <c r="BB1028" i="32"/>
  <c r="BB1027" i="32"/>
  <c r="BB1017" i="32"/>
  <c r="BB1014" i="32"/>
  <c r="BB1010" i="32"/>
  <c r="BB1093" i="32"/>
  <c r="BB1092" i="32"/>
  <c r="BB1082" i="32"/>
  <c r="BB1101" i="32"/>
  <c r="BB1100" i="32"/>
  <c r="BB1130" i="32"/>
  <c r="BB1113" i="32"/>
  <c r="BB1107" i="32"/>
  <c r="BB1147" i="32"/>
  <c r="BB1157" i="32"/>
  <c r="BB1153" i="32"/>
  <c r="BB1150" i="32"/>
  <c r="BB1181" i="32"/>
  <c r="BB1162" i="32"/>
  <c r="BB1159" i="32"/>
  <c r="BB1222" i="32"/>
  <c r="BB1212" i="32"/>
  <c r="BB1211" i="32"/>
  <c r="BB2362" i="32"/>
  <c r="BB1271" i="32"/>
  <c r="BB1258" i="32"/>
  <c r="BB1253" i="32"/>
  <c r="BB1250" i="32"/>
  <c r="BB1306" i="32"/>
  <c r="BB1305" i="32"/>
  <c r="BB2378" i="32"/>
  <c r="BB2376" i="32"/>
  <c r="BB1319" i="32"/>
  <c r="BB2400" i="32"/>
  <c r="BB2399" i="32"/>
  <c r="BB1312" i="32"/>
  <c r="BB2391" i="32"/>
  <c r="BB2404" i="32"/>
  <c r="BB1341" i="32"/>
  <c r="BB1338" i="32"/>
  <c r="BB1334" i="32"/>
  <c r="BB2409" i="32"/>
  <c r="BB6809" i="32"/>
  <c r="BB2411" i="32"/>
  <c r="BB1515" i="32"/>
  <c r="BB1511" i="32"/>
  <c r="BB1496" i="32"/>
  <c r="BB1491" i="32"/>
  <c r="BB1488" i="32"/>
  <c r="BB1481" i="32"/>
  <c r="BB1478" i="32"/>
  <c r="BB1469" i="32"/>
  <c r="BB1459" i="32"/>
  <c r="BB1456" i="32"/>
  <c r="BB1449" i="32"/>
  <c r="BB1446" i="32"/>
  <c r="BB1437" i="32"/>
  <c r="BB1427" i="32"/>
  <c r="BB1424" i="32"/>
  <c r="BB1407" i="32"/>
  <c r="BB1396" i="32"/>
  <c r="BB6806" i="32"/>
  <c r="BB1625" i="32"/>
  <c r="BB1593" i="32"/>
  <c r="BB1587" i="32"/>
  <c r="BB1577" i="32"/>
  <c r="BB1570" i="32"/>
  <c r="BB1566" i="32"/>
  <c r="BB1551" i="32"/>
  <c r="BB1534" i="32"/>
  <c r="BB1528" i="32"/>
  <c r="BB4009" i="32"/>
  <c r="BB1736" i="32"/>
  <c r="BB1733" i="32"/>
  <c r="BB1727" i="32"/>
  <c r="BB1717" i="32"/>
  <c r="BB1709" i="32"/>
  <c r="BB1701" i="32"/>
  <c r="BB1695" i="32"/>
  <c r="BB1693" i="32"/>
  <c r="BB1690" i="32"/>
  <c r="BB1681" i="32"/>
  <c r="BB1658" i="32"/>
  <c r="BB1646" i="32"/>
  <c r="BB1645" i="32"/>
  <c r="BB1641" i="32"/>
  <c r="BB1637" i="32"/>
  <c r="BB1629" i="32"/>
  <c r="BB3159" i="32"/>
  <c r="BB3073" i="32"/>
  <c r="BB2972" i="32"/>
  <c r="BB2779" i="32"/>
  <c r="BB2212" i="32"/>
  <c r="BB2174" i="32"/>
  <c r="BB1935" i="32"/>
  <c r="BB2597" i="32"/>
  <c r="BB3497" i="32"/>
  <c r="BB3539" i="32"/>
  <c r="BB112" i="32"/>
  <c r="BB3514" i="32"/>
  <c r="BB3658" i="32"/>
  <c r="BB3641" i="32"/>
  <c r="BB246" i="32"/>
  <c r="BB3375" i="32"/>
  <c r="BB270" i="32"/>
  <c r="BB265" i="32"/>
  <c r="BB295" i="32"/>
  <c r="BB3467" i="32"/>
  <c r="BB3594" i="32"/>
  <c r="BB3593" i="32"/>
  <c r="BB352" i="32"/>
  <c r="BB3579" i="32"/>
  <c r="BB418" i="32"/>
  <c r="BB438" i="32"/>
  <c r="BB478" i="32"/>
  <c r="BB495" i="32"/>
  <c r="BB504" i="32"/>
  <c r="BB550" i="32"/>
  <c r="BB553" i="32"/>
  <c r="BB607" i="32"/>
  <c r="BB637" i="32"/>
  <c r="BB696" i="32"/>
  <c r="BB717" i="32"/>
  <c r="BB736" i="32"/>
  <c r="BB772" i="32"/>
  <c r="BB791" i="32"/>
  <c r="BB838" i="32"/>
  <c r="BB844" i="32"/>
  <c r="BB897" i="32"/>
  <c r="BB890" i="32"/>
  <c r="BB918" i="32"/>
  <c r="BB969" i="32"/>
  <c r="BB963" i="32"/>
  <c r="BB935" i="32"/>
  <c r="BB1006" i="32"/>
  <c r="BB1005" i="32"/>
  <c r="BB994" i="32"/>
  <c r="BB1062" i="32"/>
  <c r="BB1058" i="32"/>
  <c r="BB1032" i="32"/>
  <c r="BB1088" i="32"/>
  <c r="BB1097" i="32"/>
  <c r="BB1109" i="32"/>
  <c r="BB1139" i="32"/>
  <c r="BB1134" i="32"/>
  <c r="BB1185" i="32"/>
  <c r="BB1176" i="32"/>
  <c r="BB1173" i="32"/>
  <c r="BB1168" i="32"/>
  <c r="BB1163" i="32"/>
  <c r="BB1158" i="32"/>
  <c r="BB1196" i="32"/>
  <c r="BB1195" i="32"/>
  <c r="BB1240" i="32"/>
  <c r="BB1236" i="32"/>
  <c r="BB1226" i="32"/>
  <c r="BB1221" i="32"/>
  <c r="BB1243" i="32"/>
  <c r="BB1275" i="32"/>
  <c r="BB1272" i="32"/>
  <c r="BB1266" i="32"/>
  <c r="BB1246" i="32"/>
  <c r="BB2369" i="32"/>
  <c r="BB4020" i="32"/>
  <c r="BB2386" i="32"/>
  <c r="BB2373" i="32"/>
  <c r="BB2398" i="32"/>
  <c r="BB2397" i="32"/>
  <c r="BB2396" i="32"/>
  <c r="BB1350" i="32"/>
  <c r="BB1842" i="32"/>
  <c r="BB1340" i="32"/>
  <c r="BB1329" i="32"/>
  <c r="BB1326" i="32"/>
  <c r="BB1380" i="32"/>
  <c r="BB1379" i="32"/>
  <c r="BB1376" i="32"/>
  <c r="BB1369" i="32"/>
  <c r="BB1366" i="32"/>
  <c r="BB1365" i="32"/>
  <c r="BB1356" i="32"/>
  <c r="BB1354" i="32"/>
  <c r="BB1517" i="32"/>
  <c r="BB1506" i="32"/>
  <c r="BB1503" i="32"/>
  <c r="BB1492" i="32"/>
  <c r="BB1464" i="32"/>
  <c r="BB1460" i="32"/>
  <c r="BB1432" i="32"/>
  <c r="BB1428" i="32"/>
  <c r="BB1418" i="32"/>
  <c r="BB1410" i="32"/>
  <c r="BB1391" i="32"/>
  <c r="BB1385" i="32"/>
  <c r="BB1616" i="32"/>
  <c r="BB1612" i="32"/>
  <c r="BB1611" i="32"/>
  <c r="BB1608" i="32"/>
  <c r="BB1606" i="32"/>
  <c r="BB1596" i="32"/>
  <c r="BB1565" i="32"/>
  <c r="BB1562" i="32"/>
  <c r="BB1559" i="32"/>
  <c r="BB1552" i="32"/>
  <c r="BB1545" i="32"/>
  <c r="BB1531" i="32"/>
  <c r="BB1520" i="32"/>
  <c r="BB4011" i="32"/>
  <c r="BB4010" i="32"/>
  <c r="BB1732" i="32"/>
  <c r="BB1724" i="32"/>
  <c r="BB1720" i="32"/>
  <c r="BB1698" i="32"/>
  <c r="BB1682" i="32"/>
  <c r="BB1678" i="32"/>
  <c r="BB1666" i="32"/>
  <c r="BB2806" i="32"/>
  <c r="BB2738" i="32"/>
  <c r="BB1972" i="32"/>
  <c r="BB2667" i="32"/>
  <c r="BB2301" i="32"/>
  <c r="BB2100" i="32"/>
  <c r="BB2512" i="32"/>
  <c r="BB3761" i="32"/>
  <c r="BB55" i="32"/>
  <c r="BB3648" i="32"/>
  <c r="BB223" i="32"/>
  <c r="BB3629" i="32"/>
  <c r="BB3604" i="32"/>
  <c r="BB3477" i="32"/>
  <c r="BB3595" i="32"/>
  <c r="BB326" i="32"/>
  <c r="BB3455" i="32"/>
  <c r="BB351" i="32"/>
  <c r="BB3582" i="32"/>
  <c r="BB389" i="32"/>
  <c r="BB446" i="32"/>
  <c r="BB455" i="32"/>
  <c r="BB448" i="32"/>
  <c r="BB510" i="32"/>
  <c r="BB543" i="32"/>
  <c r="BB563" i="32"/>
  <c r="BB601" i="32"/>
  <c r="BB589" i="32"/>
  <c r="BB645" i="32"/>
  <c r="BB660" i="32"/>
  <c r="BB686" i="32"/>
  <c r="BB780" i="32"/>
  <c r="BB798" i="32"/>
  <c r="BB3371" i="32"/>
  <c r="BB814" i="32"/>
  <c r="BB842" i="32"/>
  <c r="BB848" i="32"/>
  <c r="BB885" i="32"/>
  <c r="BB3402" i="32"/>
  <c r="BB924" i="32"/>
  <c r="BB978" i="32"/>
  <c r="BB954" i="32"/>
  <c r="BB944" i="32"/>
  <c r="BB940" i="32"/>
  <c r="BB939" i="32"/>
  <c r="BB936" i="32"/>
  <c r="BB1009" i="32"/>
  <c r="BB996" i="32"/>
  <c r="BB995" i="32"/>
  <c r="BB984" i="32"/>
  <c r="BB981" i="32"/>
  <c r="BB1076" i="32"/>
  <c r="BB1075" i="32"/>
  <c r="BB1053" i="32"/>
  <c r="BB1050" i="32"/>
  <c r="BB1041" i="32"/>
  <c r="BB1038" i="32"/>
  <c r="BB1034" i="32"/>
  <c r="BB1033" i="32"/>
  <c r="BB1022" i="32"/>
  <c r="BB1019" i="32"/>
  <c r="BB1012" i="32"/>
  <c r="BB1011" i="32"/>
  <c r="BB1089" i="32"/>
  <c r="BB1102" i="32"/>
  <c r="BB1105" i="32"/>
  <c r="BB1128" i="32"/>
  <c r="BB1120" i="32"/>
  <c r="BB1114" i="32"/>
  <c r="BB1111" i="32"/>
  <c r="BB1110" i="32"/>
  <c r="BB1148" i="32"/>
  <c r="BB1135" i="32"/>
  <c r="BB1155" i="32"/>
  <c r="BB1182" i="32"/>
  <c r="BB1165" i="32"/>
  <c r="BB1164" i="32"/>
  <c r="BB1199" i="32"/>
  <c r="BB1235" i="32"/>
  <c r="BB1232" i="32"/>
  <c r="BB1228" i="32"/>
  <c r="BB1227" i="32"/>
  <c r="BB1217" i="32"/>
  <c r="BB1214" i="32"/>
  <c r="BB1213" i="32"/>
  <c r="BB1208" i="32"/>
  <c r="BB2360" i="32"/>
  <c r="BB1278" i="32"/>
  <c r="BB1254" i="32"/>
  <c r="BB2372" i="32"/>
  <c r="BB1302" i="32"/>
  <c r="BB1300" i="32"/>
  <c r="BB1298" i="32"/>
  <c r="BB1295" i="32"/>
  <c r="BB1289" i="32"/>
  <c r="BB1320" i="32"/>
  <c r="BB2393" i="32"/>
  <c r="BB1311" i="32"/>
  <c r="BB1308" i="32"/>
  <c r="BB1349" i="32"/>
  <c r="BB2405" i="32"/>
  <c r="BB1335" i="32"/>
  <c r="BB1361" i="32"/>
  <c r="BB1358" i="32"/>
  <c r="BB1355" i="32"/>
  <c r="BB1351" i="32"/>
  <c r="BB1512" i="32"/>
  <c r="BB1484" i="32"/>
  <c r="BB1482" i="32"/>
  <c r="BB1474" i="32"/>
  <c r="BB1471" i="32"/>
  <c r="BB1452" i="32"/>
  <c r="BB1450" i="32"/>
  <c r="BB1442" i="32"/>
  <c r="BB1439" i="32"/>
  <c r="BB1420" i="32"/>
  <c r="BB1419" i="32"/>
  <c r="BB1415" i="32"/>
  <c r="BB1400" i="32"/>
  <c r="BB2418" i="32"/>
  <c r="BB1619" i="32"/>
  <c r="BB1613" i="32"/>
  <c r="BB1607" i="32"/>
  <c r="BB1605" i="32"/>
  <c r="BB1604" i="32"/>
  <c r="BB1601" i="32"/>
  <c r="BB1591" i="32"/>
  <c r="BB1588" i="32"/>
  <c r="BB1585" i="32"/>
  <c r="BB1582" i="32"/>
  <c r="BB1571" i="32"/>
  <c r="BB1568" i="32"/>
  <c r="BB1555" i="32"/>
  <c r="BB1538" i="32"/>
  <c r="BB1526" i="32"/>
  <c r="BB1523" i="32"/>
  <c r="BB1742" i="32"/>
  <c r="BB1738" i="32"/>
  <c r="BB1737" i="32"/>
  <c r="BB1728" i="32"/>
  <c r="BB4408" i="32"/>
  <c r="BB2351" i="32"/>
  <c r="BB2320" i="32"/>
  <c r="BB2273" i="32"/>
  <c r="BB2144" i="32"/>
  <c r="BB2574" i="32"/>
  <c r="BB3429" i="32"/>
  <c r="BB68" i="32"/>
  <c r="BB3494" i="32"/>
  <c r="BB3688" i="32"/>
  <c r="BB3670" i="32"/>
  <c r="BB3663" i="32"/>
  <c r="BB207" i="32"/>
  <c r="BB218" i="32"/>
  <c r="BB249" i="32"/>
  <c r="BB276" i="32"/>
  <c r="BB280" i="32"/>
  <c r="BB3600" i="32"/>
  <c r="BB329" i="32"/>
  <c r="BB3451" i="32"/>
  <c r="BB382" i="32"/>
  <c r="BB406" i="32"/>
  <c r="BB420" i="32"/>
  <c r="BB442" i="32"/>
  <c r="BB472" i="32"/>
  <c r="BB489" i="32"/>
  <c r="BB568" i="32"/>
  <c r="BB624" i="32"/>
  <c r="BB677" i="32"/>
  <c r="BB666" i="32"/>
  <c r="BB704" i="32"/>
  <c r="BB731" i="32"/>
  <c r="BB745" i="32"/>
  <c r="BB762" i="32"/>
  <c r="BB783" i="32"/>
  <c r="BB806" i="32"/>
  <c r="BB811" i="32"/>
  <c r="BB834" i="32"/>
  <c r="BB901" i="32"/>
  <c r="BB927" i="32"/>
  <c r="BB964" i="32"/>
  <c r="BB957" i="32"/>
  <c r="BB956" i="32"/>
  <c r="BB955" i="32"/>
  <c r="BB951" i="32"/>
  <c r="BB947" i="32"/>
  <c r="BB1000" i="32"/>
  <c r="BB991" i="32"/>
  <c r="BB986" i="32"/>
  <c r="BB985" i="32"/>
  <c r="BB1079" i="32"/>
  <c r="BB1069" i="32"/>
  <c r="BB1063" i="32"/>
  <c r="BB1060" i="32"/>
  <c r="BB1059" i="32"/>
  <c r="BB1049" i="32"/>
  <c r="BB1046" i="32"/>
  <c r="BB1042" i="32"/>
  <c r="BB1040" i="32"/>
  <c r="BB1039" i="32"/>
  <c r="BB1029" i="32"/>
  <c r="BB1024" i="32"/>
  <c r="BB1023" i="32"/>
  <c r="BB1015" i="32"/>
  <c r="BB1083" i="32"/>
  <c r="BB1103" i="32"/>
  <c r="BB1115" i="32"/>
  <c r="BB1143" i="32"/>
  <c r="BB1140" i="32"/>
  <c r="BB1136" i="32"/>
  <c r="BB1131" i="32"/>
  <c r="BB1154" i="32"/>
  <c r="BB1151" i="32"/>
  <c r="BB1186" i="32"/>
  <c r="BB1160" i="32"/>
  <c r="BB1241" i="32"/>
  <c r="BB1238" i="32"/>
  <c r="BB1223" i="32"/>
  <c r="BB2365" i="32"/>
  <c r="BB2363" i="32"/>
  <c r="BB1242" i="32"/>
  <c r="BB1277" i="32"/>
  <c r="BB1276" i="32"/>
  <c r="BB1262" i="32"/>
  <c r="BB1259" i="32"/>
  <c r="BB1256" i="32"/>
  <c r="BB1255" i="32"/>
  <c r="BB1251" i="32"/>
  <c r="BB1248" i="32"/>
  <c r="BB2371" i="32"/>
  <c r="BB1245" i="32"/>
  <c r="BB1282" i="32"/>
  <c r="BB2387" i="32"/>
  <c r="BB1301" i="32"/>
  <c r="BB1299" i="32"/>
  <c r="BB2401" i="32"/>
  <c r="BB1313" i="32"/>
  <c r="BB1307" i="32"/>
  <c r="BB1344" i="32"/>
  <c r="BB1342" i="32"/>
  <c r="BB1331" i="32"/>
  <c r="BB1330" i="32"/>
  <c r="BB1327" i="32"/>
  <c r="BB6810" i="32"/>
  <c r="BB1382" i="32"/>
  <c r="BB1381" i="32"/>
  <c r="BB1372" i="32"/>
  <c r="BB1370" i="32"/>
  <c r="BB1357" i="32"/>
  <c r="BB4014" i="32"/>
  <c r="BB2412" i="32"/>
  <c r="BB1508" i="32"/>
  <c r="BB1507" i="32"/>
  <c r="BB1504" i="32"/>
  <c r="BB1497" i="32"/>
  <c r="BB1494" i="32"/>
  <c r="BB1493" i="32"/>
  <c r="BB1489" i="32"/>
  <c r="BB1486" i="32"/>
  <c r="BB1483" i="32"/>
  <c r="BB1479" i="32"/>
  <c r="BB1461" i="32"/>
  <c r="BB1457" i="32"/>
  <c r="BB1454" i="32"/>
  <c r="BB1451" i="32"/>
  <c r="BB1447" i="32"/>
  <c r="BB1429" i="32"/>
  <c r="BB1425" i="32"/>
  <c r="BB1422" i="32"/>
  <c r="BB1411" i="32"/>
  <c r="BB1408" i="32"/>
  <c r="BB1397" i="32"/>
  <c r="BB6807" i="32"/>
  <c r="BB2415" i="32"/>
  <c r="BB1594" i="32"/>
  <c r="BB1578" i="32"/>
  <c r="BB3942" i="32"/>
  <c r="BB3244" i="32"/>
  <c r="BB2251" i="32"/>
  <c r="BB2201" i="32"/>
  <c r="BB9" i="32"/>
  <c r="BB2148" i="32"/>
  <c r="BB2129" i="32"/>
  <c r="BB2612" i="32"/>
  <c r="BB2587" i="32"/>
  <c r="BB2534" i="32"/>
  <c r="BB3533" i="32"/>
  <c r="BB3723" i="32"/>
  <c r="BB3695" i="32"/>
  <c r="BB3666" i="32"/>
  <c r="BB3618" i="32"/>
  <c r="BB273" i="32"/>
  <c r="BB3487" i="32"/>
  <c r="BB303" i="32"/>
  <c r="BB320" i="32"/>
  <c r="BB322" i="32"/>
  <c r="BB341" i="32"/>
  <c r="BB3584" i="32"/>
  <c r="BB377" i="32"/>
  <c r="BB392" i="32"/>
  <c r="BB409" i="32"/>
  <c r="BB421" i="32"/>
  <c r="BB508" i="32"/>
  <c r="BB547" i="32"/>
  <c r="BB627" i="32"/>
  <c r="BB643" i="32"/>
  <c r="BB636" i="32"/>
  <c r="BB669" i="32"/>
  <c r="BB746" i="32"/>
  <c r="BB765" i="32"/>
  <c r="BB795" i="32"/>
  <c r="BB807" i="32"/>
  <c r="BB829" i="32"/>
  <c r="BB835" i="32"/>
  <c r="BB861" i="32"/>
  <c r="BB854" i="32"/>
  <c r="BB872" i="32"/>
  <c r="BB902" i="32"/>
  <c r="BB889" i="32"/>
  <c r="BB906" i="32"/>
  <c r="BB959" i="32"/>
  <c r="BB992" i="32"/>
  <c r="BB988" i="32"/>
  <c r="BB1070" i="32"/>
  <c r="BB1061" i="32"/>
  <c r="BB1056" i="32"/>
  <c r="BB1055" i="32"/>
  <c r="BB1047" i="32"/>
  <c r="BB1030" i="32"/>
  <c r="BB1026" i="32"/>
  <c r="BB1085" i="32"/>
  <c r="BB1118" i="32"/>
  <c r="BB1138" i="32"/>
  <c r="BB1152" i="32"/>
  <c r="BB1175" i="32"/>
  <c r="BB1172" i="32"/>
  <c r="BB1167" i="32"/>
  <c r="BB1161" i="32"/>
  <c r="BB1202" i="32"/>
  <c r="BB1239" i="32"/>
  <c r="BB1220" i="32"/>
  <c r="BB1210" i="32"/>
  <c r="BB1270" i="32"/>
  <c r="BB1269" i="32"/>
  <c r="BB1257" i="32"/>
  <c r="BB1252" i="32"/>
  <c r="BB1249" i="32"/>
  <c r="BB2370" i="32"/>
  <c r="BB1244" i="32"/>
  <c r="BB2368" i="32"/>
  <c r="BB4019" i="32"/>
  <c r="BB2385" i="32"/>
  <c r="BB2383" i="32"/>
  <c r="BB1292" i="32"/>
  <c r="BB1291" i="32"/>
  <c r="BB2381" i="32"/>
  <c r="BB4018" i="32"/>
  <c r="BB1317" i="32"/>
  <c r="BB2390" i="32"/>
  <c r="BB1328" i="32"/>
  <c r="BB1325" i="32"/>
  <c r="BB1322" i="32"/>
  <c r="BB1383" i="32"/>
  <c r="BB1368" i="32"/>
  <c r="BB1505" i="32"/>
  <c r="BB1502" i="32"/>
  <c r="BB1499" i="32"/>
  <c r="BB1495" i="32"/>
  <c r="BB1490" i="32"/>
  <c r="BB1487" i="32"/>
  <c r="BB1468" i="32"/>
  <c r="BB1466" i="32"/>
  <c r="BB1458" i="32"/>
  <c r="BB1455" i="32"/>
  <c r="BB1436" i="32"/>
  <c r="BB1434" i="32"/>
  <c r="BB1426" i="32"/>
  <c r="BB1423" i="32"/>
  <c r="BB1413" i="32"/>
  <c r="BB1409" i="32"/>
  <c r="BB1405" i="32"/>
  <c r="BB1403" i="32"/>
  <c r="BB1402" i="32"/>
  <c r="BB1394" i="32"/>
  <c r="BB1393" i="32"/>
  <c r="BB1390" i="32"/>
  <c r="BB1389" i="32"/>
  <c r="BB1387" i="32"/>
  <c r="BB4013" i="32"/>
  <c r="BB2416" i="32"/>
  <c r="BB1595" i="32"/>
  <c r="BB1579" i="32"/>
  <c r="BB1561" i="32"/>
  <c r="BB1558" i="32"/>
  <c r="BB1549" i="32"/>
  <c r="BB1547" i="32"/>
  <c r="BB1544" i="32"/>
  <c r="BB1542" i="32"/>
  <c r="BB1530" i="32"/>
  <c r="BB1519" i="32"/>
  <c r="BB1731" i="32"/>
  <c r="BB1723" i="32"/>
  <c r="BB1719" i="32"/>
  <c r="BB1711" i="32"/>
  <c r="BB1700" i="32"/>
  <c r="BB1697" i="32"/>
  <c r="BB1661" i="32"/>
  <c r="BB1648" i="32"/>
  <c r="BB1635" i="32"/>
  <c r="BB1631" i="32"/>
  <c r="BB1627" i="32"/>
  <c r="BB1759" i="32"/>
  <c r="BB2452" i="32"/>
  <c r="BB2675" i="32"/>
  <c r="BB3517" i="32"/>
  <c r="BB155" i="32"/>
  <c r="BB199" i="32"/>
  <c r="BB230" i="32"/>
  <c r="BB241" i="32"/>
  <c r="BB256" i="32"/>
  <c r="BB286" i="32"/>
  <c r="BB385" i="32"/>
  <c r="BB554" i="32"/>
  <c r="BB564" i="32"/>
  <c r="BB610" i="32"/>
  <c r="BB801" i="32"/>
  <c r="BB849" i="32"/>
  <c r="BB928" i="32"/>
  <c r="BB919" i="32"/>
  <c r="BB998" i="32"/>
  <c r="BB1104" i="32"/>
  <c r="BB1095" i="32"/>
  <c r="BB1144" i="32"/>
  <c r="BB1183" i="32"/>
  <c r="BB1169" i="32"/>
  <c r="BB2366" i="32"/>
  <c r="BB1203" i="32"/>
  <c r="BB1303" i="32"/>
  <c r="BB1286" i="32"/>
  <c r="BB1315" i="32"/>
  <c r="BB1309" i="32"/>
  <c r="BB1323" i="32"/>
  <c r="BB1371" i="32"/>
  <c r="BB4031" i="32"/>
  <c r="BB1510" i="32"/>
  <c r="BB1412" i="32"/>
  <c r="BB1602" i="32"/>
  <c r="BB1572" i="32"/>
  <c r="BB1527" i="32"/>
  <c r="BB1522" i="32"/>
  <c r="BB1741" i="32"/>
  <c r="BB1716" i="32"/>
  <c r="BB1699" i="32"/>
  <c r="BB1688" i="32"/>
  <c r="BB1685" i="32"/>
  <c r="BB1668" i="32"/>
  <c r="BB1667" i="32"/>
  <c r="BB1664" i="32"/>
  <c r="BB1770" i="32"/>
  <c r="BB1751" i="32"/>
  <c r="BB1744" i="32"/>
  <c r="BB1774" i="32"/>
  <c r="BB2410" i="32"/>
  <c r="BB1839" i="32"/>
  <c r="BB1832" i="32"/>
  <c r="BB1828" i="32"/>
  <c r="BB1818" i="32"/>
  <c r="BB1815" i="32"/>
  <c r="BB1810" i="32"/>
  <c r="BB1806" i="32"/>
  <c r="BB1803" i="32"/>
  <c r="BB1799" i="32"/>
  <c r="BB1796" i="32"/>
  <c r="BB1792" i="32"/>
  <c r="BB4004" i="32"/>
  <c r="BB2436" i="32"/>
  <c r="BB2407" i="32"/>
  <c r="BB1892" i="32"/>
  <c r="BB1888" i="32"/>
  <c r="BB1869" i="32"/>
  <c r="BB1862" i="32"/>
  <c r="BB1856" i="32"/>
  <c r="BB1849" i="32"/>
  <c r="BB1881" i="32"/>
  <c r="BB3646" i="32"/>
  <c r="BB3605" i="32"/>
  <c r="BB507" i="32"/>
  <c r="BB604" i="32"/>
  <c r="BB687" i="32"/>
  <c r="BB1044" i="32"/>
  <c r="BB2374" i="32"/>
  <c r="BB1421" i="32"/>
  <c r="BB1556" i="32"/>
  <c r="BB1715" i="32"/>
  <c r="BB1647" i="32"/>
  <c r="BB4030" i="32"/>
  <c r="BB1773" i="32"/>
  <c r="BB2424" i="32"/>
  <c r="BB1808" i="32"/>
  <c r="BB1801" i="32"/>
  <c r="BB1782" i="32"/>
  <c r="BB1871" i="32"/>
  <c r="BB1848" i="32"/>
  <c r="BB94" i="32"/>
  <c r="BB817" i="32"/>
  <c r="BB941" i="32"/>
  <c r="BB1084" i="32"/>
  <c r="BB1146" i="32"/>
  <c r="BB1500" i="32"/>
  <c r="BB1712" i="32"/>
  <c r="BB1838" i="32"/>
  <c r="BB2542" i="32"/>
  <c r="BB347" i="32"/>
  <c r="BB367" i="32"/>
  <c r="BB397" i="32"/>
  <c r="BB799" i="32"/>
  <c r="BB843" i="32"/>
  <c r="BB876" i="32"/>
  <c r="BB974" i="32"/>
  <c r="BB942" i="32"/>
  <c r="BB2358" i="32"/>
  <c r="BB1066" i="32"/>
  <c r="BB1054" i="32"/>
  <c r="BB1025" i="32"/>
  <c r="BB1013" i="32"/>
  <c r="BB1124" i="32"/>
  <c r="BB1121" i="32"/>
  <c r="BB1116" i="32"/>
  <c r="BB1149" i="32"/>
  <c r="BB1191" i="32"/>
  <c r="BB1188" i="32"/>
  <c r="BB1174" i="32"/>
  <c r="BB1229" i="32"/>
  <c r="BB1215" i="32"/>
  <c r="BB2361" i="32"/>
  <c r="BB1280" i="32"/>
  <c r="BB1283" i="32"/>
  <c r="BB1318" i="32"/>
  <c r="BB2394" i="32"/>
  <c r="BB6811" i="32"/>
  <c r="BB1362" i="32"/>
  <c r="BB1352" i="32"/>
  <c r="BB1485" i="32"/>
  <c r="BB1475" i="32"/>
  <c r="BB1440" i="32"/>
  <c r="BB1401" i="32"/>
  <c r="BB1392" i="32"/>
  <c r="BB1623" i="32"/>
  <c r="BB1598" i="32"/>
  <c r="BB1589" i="32"/>
  <c r="BB1567" i="32"/>
  <c r="BB1560" i="32"/>
  <c r="BB1537" i="32"/>
  <c r="BB1525" i="32"/>
  <c r="BB1721" i="32"/>
  <c r="BB1713" i="32"/>
  <c r="BB1708" i="32"/>
  <c r="BB1677" i="32"/>
  <c r="BB1673" i="32"/>
  <c r="BB1670" i="32"/>
  <c r="BB1669" i="32"/>
  <c r="BB1652" i="32"/>
  <c r="BB1642" i="32"/>
  <c r="BB1632" i="32"/>
  <c r="BB2420" i="32"/>
  <c r="BB4028" i="32"/>
  <c r="BB6720" i="32"/>
  <c r="BB2440" i="32"/>
  <c r="BB2438" i="32"/>
  <c r="BB1822" i="32"/>
  <c r="BB1811" i="32"/>
  <c r="BB1780" i="32"/>
  <c r="BB2408" i="32"/>
  <c r="BB1877" i="32"/>
  <c r="BB1873" i="32"/>
  <c r="BB1866" i="32"/>
  <c r="BB1859" i="32"/>
  <c r="BB1846" i="32"/>
  <c r="BB1776" i="32"/>
  <c r="BB3622" i="32"/>
  <c r="BB1336" i="32"/>
  <c r="BB1675" i="32"/>
  <c r="BB1644" i="32"/>
  <c r="BB1762" i="32"/>
  <c r="BB2414" i="32"/>
  <c r="BB1814" i="32"/>
  <c r="BB1805" i="32"/>
  <c r="BB1777" i="32"/>
  <c r="BB1868" i="32"/>
  <c r="BB1065" i="32"/>
  <c r="BB1106" i="32"/>
  <c r="BB1622" i="32"/>
  <c r="BB1524" i="32"/>
  <c r="BB1726" i="32"/>
  <c r="BB1696" i="32"/>
  <c r="BB2437" i="32"/>
  <c r="BB1821" i="32"/>
  <c r="BB1858" i="32"/>
  <c r="BB2692" i="32"/>
  <c r="BB16" i="32"/>
  <c r="BB2140" i="32"/>
  <c r="BB1924" i="32"/>
  <c r="BB3456" i="32"/>
  <c r="BB460" i="32"/>
  <c r="BB858" i="32"/>
  <c r="BB1001" i="32"/>
  <c r="BB987" i="32"/>
  <c r="BB1077" i="32"/>
  <c r="BB1043" i="32"/>
  <c r="BB1020" i="32"/>
  <c r="BB1141" i="32"/>
  <c r="BB1156" i="32"/>
  <c r="BB1179" i="32"/>
  <c r="BB1224" i="32"/>
  <c r="BB1206" i="32"/>
  <c r="BB1204" i="32"/>
  <c r="BB1268" i="32"/>
  <c r="BB1263" i="32"/>
  <c r="BB1287" i="32"/>
  <c r="BB1316" i="32"/>
  <c r="BB1345" i="32"/>
  <c r="BB1333" i="32"/>
  <c r="BB1377" i="32"/>
  <c r="BB1462" i="32"/>
  <c r="BB1620" i="32"/>
  <c r="BB1576" i="32"/>
  <c r="BB1573" i="32"/>
  <c r="BB1546" i="32"/>
  <c r="BB1532" i="32"/>
  <c r="BB1739" i="32"/>
  <c r="BB1705" i="32"/>
  <c r="BB1702" i="32"/>
  <c r="BB1691" i="32"/>
  <c r="BB1686" i="32"/>
  <c r="BB1683" i="32"/>
  <c r="BB1680" i="32"/>
  <c r="BB1662" i="32"/>
  <c r="BB1659" i="32"/>
  <c r="BB1656" i="32"/>
  <c r="BB1640" i="32"/>
  <c r="BB1636" i="32"/>
  <c r="BB1630" i="32"/>
  <c r="BB1767" i="32"/>
  <c r="BB1764" i="32"/>
  <c r="BB1755" i="32"/>
  <c r="BB1749" i="32"/>
  <c r="BB1748" i="32"/>
  <c r="BB1745" i="32"/>
  <c r="BB4029" i="32"/>
  <c r="BB2439" i="32"/>
  <c r="BB1836" i="32"/>
  <c r="BB1833" i="32"/>
  <c r="BB1826" i="32"/>
  <c r="BB1823" i="32"/>
  <c r="BB1819" i="32"/>
  <c r="BB1812" i="32"/>
  <c r="BB1807" i="32"/>
  <c r="BB1804" i="32"/>
  <c r="BB1800" i="32"/>
  <c r="BB1789" i="32"/>
  <c r="BB1885" i="32"/>
  <c r="BB583" i="32"/>
  <c r="BB785" i="32"/>
  <c r="BB1112" i="32"/>
  <c r="BB1166" i="32"/>
  <c r="BB1261" i="32"/>
  <c r="BB1285" i="32"/>
  <c r="BB1373" i="32"/>
  <c r="BB1518" i="32"/>
  <c r="BB1448" i="32"/>
  <c r="BB1569" i="32"/>
  <c r="BB1740" i="32"/>
  <c r="BB1687" i="32"/>
  <c r="BB1768" i="32"/>
  <c r="BB1750" i="32"/>
  <c r="BB1841" i="32"/>
  <c r="BB1802" i="32"/>
  <c r="BB2413" i="32"/>
  <c r="BB25" i="32"/>
  <c r="BB910" i="32"/>
  <c r="BB1051" i="32"/>
  <c r="BB1190" i="32"/>
  <c r="BB1233" i="32"/>
  <c r="BB1416" i="32"/>
  <c r="BB1817" i="32"/>
  <c r="BB1876" i="32"/>
  <c r="BB1851" i="32"/>
  <c r="BB1979" i="32"/>
  <c r="BB3502" i="32"/>
  <c r="BB261" i="32"/>
  <c r="BB317" i="32"/>
  <c r="BB3580" i="32"/>
  <c r="BB490" i="32"/>
  <c r="BB519" i="32"/>
  <c r="BB573" i="32"/>
  <c r="BB723" i="32"/>
  <c r="BB784" i="32"/>
  <c r="BB794" i="32"/>
  <c r="BB824" i="32"/>
  <c r="BB856" i="32"/>
  <c r="BB871" i="32"/>
  <c r="BB929" i="32"/>
  <c r="BB905" i="32"/>
  <c r="BB937" i="32"/>
  <c r="BB982" i="32"/>
  <c r="BB1064" i="32"/>
  <c r="BB1081" i="32"/>
  <c r="BB1098" i="32"/>
  <c r="BB1129" i="32"/>
  <c r="BB1117" i="32"/>
  <c r="BB1145" i="32"/>
  <c r="BB1189" i="32"/>
  <c r="BB1170" i="32"/>
  <c r="BB1192" i="32"/>
  <c r="BB1237" i="32"/>
  <c r="BB1230" i="32"/>
  <c r="BB2364" i="32"/>
  <c r="BB1260" i="32"/>
  <c r="BB1284" i="32"/>
  <c r="BB2388" i="32"/>
  <c r="BB2406" i="32"/>
  <c r="BB1367" i="32"/>
  <c r="BB4015" i="32"/>
  <c r="BB1513" i="32"/>
  <c r="BB1480" i="32"/>
  <c r="BB1453" i="32"/>
  <c r="BB1443" i="32"/>
  <c r="BB1406" i="32"/>
  <c r="BB2419" i="32"/>
  <c r="BB4012" i="32"/>
  <c r="BB1725" i="32"/>
  <c r="BB1722" i="32"/>
  <c r="BB1714" i="32"/>
  <c r="BB1689" i="32"/>
  <c r="BB1674" i="32"/>
  <c r="BB1671" i="32"/>
  <c r="BB1665" i="32"/>
  <c r="BB1653" i="32"/>
  <c r="BB1643" i="32"/>
  <c r="BB1771" i="32"/>
  <c r="BB1760" i="32"/>
  <c r="BB1752" i="32"/>
  <c r="BB1775" i="32"/>
  <c r="BB6719" i="32"/>
  <c r="BB1840" i="32"/>
  <c r="BB1829" i="32"/>
  <c r="BB1820" i="32"/>
  <c r="BB1816" i="32"/>
  <c r="BB1797" i="32"/>
  <c r="BB1794" i="32"/>
  <c r="BB1793" i="32"/>
  <c r="BB4005" i="32"/>
  <c r="BB2422" i="32"/>
  <c r="BB1889" i="32"/>
  <c r="BB1878" i="32"/>
  <c r="BB1874" i="32"/>
  <c r="BB1863" i="32"/>
  <c r="BB1860" i="32"/>
  <c r="BB1857" i="32"/>
  <c r="BB1853" i="32"/>
  <c r="BB1850" i="32"/>
  <c r="BB1847" i="32"/>
  <c r="BB532" i="32"/>
  <c r="BB740" i="32"/>
  <c r="BB952" i="32"/>
  <c r="BB1080" i="32"/>
  <c r="BB1137" i="32"/>
  <c r="BB1273" i="32"/>
  <c r="BB1465" i="32"/>
  <c r="BB1521" i="32"/>
  <c r="BB1684" i="32"/>
  <c r="BB1657" i="32"/>
  <c r="BB1772" i="32"/>
  <c r="BB1757" i="32"/>
  <c r="BB1837" i="32"/>
  <c r="BB1813" i="32"/>
  <c r="BB1875" i="32"/>
  <c r="BB1171" i="32"/>
  <c r="BB2367" i="32"/>
  <c r="BB1444" i="32"/>
  <c r="BB1386" i="32"/>
  <c r="BB1729" i="32"/>
  <c r="BB1672" i="32"/>
  <c r="BB1626" i="32"/>
  <c r="BB1795" i="32"/>
  <c r="BB1883" i="32"/>
  <c r="BB2819" i="32"/>
  <c r="BB2717" i="32"/>
  <c r="BB2560" i="32"/>
  <c r="BB365" i="32"/>
  <c r="BB443" i="32"/>
  <c r="BB467" i="32"/>
  <c r="BB752" i="32"/>
  <c r="BB886" i="32"/>
  <c r="BB945" i="32"/>
  <c r="BB1035" i="32"/>
  <c r="BB1016" i="32"/>
  <c r="BB1090" i="32"/>
  <c r="BB1125" i="32"/>
  <c r="BB1122" i="32"/>
  <c r="BB1142" i="32"/>
  <c r="BB1177" i="32"/>
  <c r="BB1218" i="32"/>
  <c r="BB1209" i="32"/>
  <c r="BB1264" i="32"/>
  <c r="BB1321" i="32"/>
  <c r="BB1476" i="32"/>
  <c r="BB1430" i="32"/>
  <c r="BB1404" i="32"/>
  <c r="BB1624" i="32"/>
  <c r="BB1621" i="32"/>
  <c r="BB1614" i="32"/>
  <c r="BB1609" i="32"/>
  <c r="BB1592" i="32"/>
  <c r="BB1583" i="32"/>
  <c r="BB1574" i="32"/>
  <c r="BB1563" i="32"/>
  <c r="BB1553" i="32"/>
  <c r="BB1535" i="32"/>
  <c r="BB1734" i="32"/>
  <c r="BB1703" i="32"/>
  <c r="BB2421" i="32"/>
  <c r="BB1654" i="32"/>
  <c r="BB1649" i="32"/>
  <c r="BB1638" i="32"/>
  <c r="BB1633" i="32"/>
  <c r="BB1628" i="32"/>
  <c r="BB4007" i="32"/>
  <c r="BB1765" i="32"/>
  <c r="BB1761" i="32"/>
  <c r="BB1756" i="32"/>
  <c r="BB1753" i="32"/>
  <c r="BB4592" i="32"/>
  <c r="BB2423" i="32"/>
  <c r="BB1830" i="32"/>
  <c r="BB1824" i="32"/>
  <c r="BB1790" i="32"/>
  <c r="BB1785" i="32"/>
  <c r="BB1781" i="32"/>
  <c r="BB1778" i="32"/>
  <c r="BB2402" i="32"/>
  <c r="BB1886" i="32"/>
  <c r="BB1882" i="32"/>
  <c r="BB1867" i="32"/>
  <c r="BB1864" i="32"/>
  <c r="BB1854" i="32"/>
  <c r="BB3632" i="32"/>
  <c r="BB646" i="32"/>
  <c r="BB1132" i="32"/>
  <c r="BB1314" i="32"/>
  <c r="BB1706" i="32"/>
  <c r="BB1660" i="32"/>
  <c r="BB1743" i="32"/>
  <c r="BB1834" i="32"/>
  <c r="BB1798" i="32"/>
  <c r="BB4027" i="32"/>
  <c r="BB1359" i="32"/>
  <c r="BB1707" i="32"/>
  <c r="BB1758" i="32"/>
  <c r="BB2403" i="32"/>
  <c r="BB1872" i="32"/>
  <c r="BB2745" i="32"/>
  <c r="BB2112" i="32"/>
  <c r="BB2604" i="32"/>
  <c r="BB3530" i="32"/>
  <c r="BB355" i="32"/>
  <c r="BB439" i="32"/>
  <c r="BB616" i="32"/>
  <c r="BB640" i="32"/>
  <c r="BB768" i="32"/>
  <c r="BB893" i="32"/>
  <c r="BB967" i="32"/>
  <c r="BB1007" i="32"/>
  <c r="BB1036" i="32"/>
  <c r="BB1123" i="32"/>
  <c r="BB1178" i="32"/>
  <c r="BB1200" i="32"/>
  <c r="BB1279" i="32"/>
  <c r="BB1267" i="32"/>
  <c r="BB1247" i="32"/>
  <c r="BB2380" i="32"/>
  <c r="BB1343" i="32"/>
  <c r="BB1332" i="32"/>
  <c r="BB1374" i="32"/>
  <c r="BB1498" i="32"/>
  <c r="BB1472" i="32"/>
  <c r="BB1433" i="32"/>
  <c r="BB1398" i="32"/>
  <c r="BB1617" i="32"/>
  <c r="BB1597" i="32"/>
  <c r="BB1586" i="32"/>
  <c r="BB1575" i="32"/>
  <c r="BB1557" i="32"/>
  <c r="BB1539" i="32"/>
  <c r="BB1529" i="32"/>
  <c r="BB4008" i="32"/>
  <c r="BB1735" i="32"/>
  <c r="BB1730" i="32"/>
  <c r="BB1710" i="32"/>
  <c r="BB1704" i="32"/>
  <c r="BB1694" i="32"/>
  <c r="BB1679" i="32"/>
  <c r="BB1655" i="32"/>
  <c r="BB1651" i="32"/>
  <c r="BB1650" i="32"/>
  <c r="BB1639" i="32"/>
  <c r="BB1634" i="32"/>
  <c r="BB1766" i="32"/>
  <c r="BB1763" i="32"/>
  <c r="BB1754" i="32"/>
  <c r="BB1747" i="32"/>
  <c r="BB6805" i="32"/>
  <c r="BB1384" i="32"/>
  <c r="BB1835" i="32"/>
  <c r="BB1831" i="32"/>
  <c r="BB1825" i="32"/>
  <c r="BB1809" i="32"/>
  <c r="BB1791" i="32"/>
  <c r="BB1788" i="32"/>
  <c r="BB1787" i="32"/>
  <c r="BB1783" i="32"/>
  <c r="BB1779" i="32"/>
  <c r="BB4006" i="32"/>
  <c r="BB1891" i="32"/>
  <c r="BB1887" i="32"/>
  <c r="BB1884" i="32"/>
  <c r="BB1880" i="32"/>
  <c r="BB1865" i="32"/>
  <c r="BB1855" i="32"/>
  <c r="BB1852" i="32"/>
  <c r="BB1784" i="32"/>
  <c r="BB1870" i="32"/>
  <c r="BB66" i="32"/>
  <c r="BB560" i="32"/>
  <c r="BB819" i="32"/>
  <c r="BB997" i="32"/>
  <c r="BB1197" i="32"/>
  <c r="BB1296" i="32"/>
  <c r="BB1346" i="32"/>
  <c r="BB1509" i="32"/>
  <c r="BB1533" i="32"/>
  <c r="BB1692" i="32"/>
  <c r="BB1663" i="32"/>
  <c r="BB1769" i="32"/>
  <c r="BB1746" i="32"/>
  <c r="BB1827" i="32"/>
  <c r="BB1890" i="32"/>
  <c r="BB311" i="32"/>
  <c r="BB1187" i="32"/>
  <c r="BB1536" i="32"/>
  <c r="BB1718" i="32"/>
  <c r="BB1676" i="32"/>
  <c r="BB1786" i="32"/>
  <c r="BB1879" i="32"/>
  <c r="BB1861" i="32"/>
  <c r="F77" i="54"/>
  <c r="F75" i="54"/>
  <c r="F76" i="54"/>
  <c r="G77" i="54"/>
  <c r="G75" i="54"/>
  <c r="G76" i="54"/>
  <c r="L77" i="54"/>
  <c r="L76" i="54"/>
  <c r="L75" i="54"/>
  <c r="C77" i="54"/>
  <c r="C76" i="54"/>
  <c r="C75" i="54"/>
  <c r="D77" i="54"/>
  <c r="D75" i="54"/>
  <c r="D76" i="54"/>
  <c r="E75" i="54"/>
  <c r="E77" i="54"/>
  <c r="E76" i="54"/>
  <c r="BB1845" i="32"/>
  <c r="AX7062" i="32" l="1"/>
  <c r="AY7062" i="32"/>
  <c r="AZ7062" i="32"/>
  <c r="BA7062" i="32"/>
  <c r="AX7058" i="32"/>
  <c r="AY7058" i="32"/>
  <c r="AZ7058" i="32"/>
  <c r="BA7058" i="32"/>
  <c r="AX7054" i="32"/>
  <c r="AY7054" i="32"/>
  <c r="AZ7054" i="32"/>
  <c r="BA7054" i="32"/>
  <c r="AX7050" i="32"/>
  <c r="AY7050" i="32"/>
  <c r="AZ7050" i="32"/>
  <c r="BA7050" i="32"/>
  <c r="AX7063" i="32"/>
  <c r="AY7063" i="32"/>
  <c r="AZ7063" i="32"/>
  <c r="BA7063" i="32"/>
  <c r="AX7059" i="32"/>
  <c r="AY7059" i="32"/>
  <c r="AZ7059" i="32"/>
  <c r="BA7059" i="32"/>
  <c r="AX7055" i="32"/>
  <c r="AY7055" i="32"/>
  <c r="AZ7055" i="32"/>
  <c r="BA7055" i="32"/>
  <c r="AX7051" i="32"/>
  <c r="AY7051" i="32"/>
  <c r="AZ7051" i="32"/>
  <c r="BA7051" i="32"/>
  <c r="AX7065" i="32"/>
  <c r="AY7065" i="32"/>
  <c r="AZ7065" i="32"/>
  <c r="BA7065" i="32"/>
  <c r="AZ7064" i="32"/>
  <c r="BA7064" i="32"/>
  <c r="AX7064" i="32"/>
  <c r="AY7064" i="32"/>
  <c r="AX7061" i="32"/>
  <c r="AY7061" i="32"/>
  <c r="AZ7061" i="32"/>
  <c r="BA7061" i="32"/>
  <c r="AZ7060" i="32"/>
  <c r="BA7060" i="32"/>
  <c r="AX7060" i="32"/>
  <c r="AY7060" i="32"/>
  <c r="AX7057" i="32"/>
  <c r="AY7057" i="32"/>
  <c r="AZ7057" i="32"/>
  <c r="BA7057" i="32"/>
  <c r="AZ7056" i="32"/>
  <c r="BA7056" i="32"/>
  <c r="AX7056" i="32"/>
  <c r="AY7056" i="32"/>
  <c r="AX7053" i="32"/>
  <c r="AY7053" i="32"/>
  <c r="AZ7053" i="32"/>
  <c r="BA7053" i="32"/>
  <c r="AZ7052" i="32"/>
  <c r="BA7052" i="32"/>
  <c r="AX7052" i="32"/>
  <c r="AY7052" i="32"/>
  <c r="BA7028" i="32"/>
  <c r="AX7031" i="32"/>
  <c r="AY7031" i="32"/>
  <c r="AZ7031" i="32"/>
  <c r="BA7031" i="32"/>
  <c r="AZ7028" i="32"/>
  <c r="AX7048" i="32"/>
  <c r="AY7048" i="32"/>
  <c r="AZ7048" i="32"/>
  <c r="BA7048" i="32"/>
  <c r="AY7028" i="32"/>
  <c r="AX7044" i="32"/>
  <c r="AY7044" i="32"/>
  <c r="AZ7044" i="32"/>
  <c r="BA7044" i="32"/>
  <c r="AX7040" i="32"/>
  <c r="AY7040" i="32"/>
  <c r="AZ7040" i="32"/>
  <c r="BA7040" i="32"/>
  <c r="AX7046" i="32"/>
  <c r="AY7046" i="32"/>
  <c r="AZ7046" i="32"/>
  <c r="BA7046" i="32"/>
  <c r="AX7036" i="32"/>
  <c r="AY7036" i="32"/>
  <c r="AZ7036" i="32"/>
  <c r="BA7036" i="32"/>
  <c r="AX7042" i="32"/>
  <c r="AY7042" i="32"/>
  <c r="AZ7042" i="32"/>
  <c r="BA7042" i="32"/>
  <c r="AX7032" i="32"/>
  <c r="AY7032" i="32"/>
  <c r="AZ7032" i="32"/>
  <c r="BA7032" i="32"/>
  <c r="AX7038" i="32"/>
  <c r="AY7038" i="32"/>
  <c r="AZ7038" i="32"/>
  <c r="BA7038" i="32"/>
  <c r="AZ7049" i="32"/>
  <c r="BA7049" i="32"/>
  <c r="AX7049" i="32"/>
  <c r="AY7049" i="32"/>
  <c r="AX7034" i="32"/>
  <c r="AY7034" i="32"/>
  <c r="AZ7034" i="32"/>
  <c r="BA7034" i="32"/>
  <c r="AZ7045" i="32"/>
  <c r="BA7045" i="32"/>
  <c r="AX7045" i="32"/>
  <c r="AY7045" i="32"/>
  <c r="AX7047" i="32"/>
  <c r="AY7047" i="32"/>
  <c r="AZ7047" i="32"/>
  <c r="BA7047" i="32"/>
  <c r="AZ7041" i="32"/>
  <c r="BA7041" i="32"/>
  <c r="AX7041" i="32"/>
  <c r="AY7041" i="32"/>
  <c r="AX7043" i="32"/>
  <c r="AY7043" i="32"/>
  <c r="AZ7043" i="32"/>
  <c r="BA7043" i="32"/>
  <c r="AZ7037" i="32"/>
  <c r="BA7037" i="32"/>
  <c r="AX7037" i="32"/>
  <c r="AY7037" i="32"/>
  <c r="AX7039" i="32"/>
  <c r="AY7039" i="32"/>
  <c r="AZ7039" i="32"/>
  <c r="BA7039" i="32"/>
  <c r="AZ7033" i="32"/>
  <c r="BA7033" i="32"/>
  <c r="AX7033" i="32"/>
  <c r="AY7033" i="32"/>
  <c r="AX7035" i="32"/>
  <c r="AY7035" i="32"/>
  <c r="AZ7035" i="32"/>
  <c r="BA7035" i="32"/>
  <c r="BA7022" i="32"/>
  <c r="AZ7022" i="32"/>
  <c r="AX7022" i="32"/>
  <c r="AX7030" i="32"/>
  <c r="AY7030" i="32"/>
  <c r="AZ7030" i="32"/>
  <c r="BA7030" i="32"/>
  <c r="AX7029" i="32"/>
  <c r="AY7029" i="32"/>
  <c r="AZ7029" i="32"/>
  <c r="BA7029" i="32"/>
  <c r="AX7025" i="32"/>
  <c r="AY7025" i="32"/>
  <c r="AZ7025" i="32"/>
  <c r="BA7025" i="32"/>
  <c r="AX7027" i="32"/>
  <c r="AY7027" i="32"/>
  <c r="AZ7027" i="32"/>
  <c r="BA7027" i="32"/>
  <c r="AZ7026" i="32"/>
  <c r="BA7026" i="32"/>
  <c r="AX7026" i="32"/>
  <c r="AY7026" i="32"/>
  <c r="AX7024" i="32"/>
  <c r="AY7024" i="32"/>
  <c r="AZ7024" i="32"/>
  <c r="BA7024" i="32"/>
  <c r="AX7023" i="32"/>
  <c r="AY7023" i="32"/>
  <c r="AZ7023" i="32"/>
  <c r="BA7023" i="32"/>
  <c r="AZ7012" i="32"/>
  <c r="AY7012" i="32"/>
  <c r="AX7012" i="32"/>
  <c r="AX7014" i="32"/>
  <c r="AY7014" i="32"/>
  <c r="AZ7014" i="32"/>
  <c r="BA7014" i="32"/>
  <c r="AX7018" i="32"/>
  <c r="AY7018" i="32"/>
  <c r="AZ7018" i="32"/>
  <c r="BA7018" i="32"/>
  <c r="AX7013" i="32"/>
  <c r="AY7013" i="32"/>
  <c r="AZ7013" i="32"/>
  <c r="BA7013" i="32"/>
  <c r="AX7017" i="32"/>
  <c r="AY7017" i="32"/>
  <c r="AZ7017" i="32"/>
  <c r="BA7017" i="32"/>
  <c r="AX7021" i="32"/>
  <c r="AY7021" i="32"/>
  <c r="AZ7021" i="32"/>
  <c r="BA7021" i="32"/>
  <c r="AX7016" i="32"/>
  <c r="AY7016" i="32"/>
  <c r="AZ7016" i="32"/>
  <c r="BA7016" i="32"/>
  <c r="AX7020" i="32"/>
  <c r="AY7020" i="32"/>
  <c r="AZ7020" i="32"/>
  <c r="BA7020" i="32"/>
  <c r="AZ7015" i="32"/>
  <c r="BA7015" i="32"/>
  <c r="AX7015" i="32"/>
  <c r="AY7015" i="32"/>
  <c r="AZ7019" i="32"/>
  <c r="BA7019" i="32"/>
  <c r="AX7019" i="32"/>
  <c r="AY7019" i="32"/>
  <c r="AX7008" i="32"/>
  <c r="AY7008" i="32"/>
  <c r="AZ7008" i="32"/>
  <c r="AX7009" i="32"/>
  <c r="AY7009" i="32"/>
  <c r="AZ7009" i="32"/>
  <c r="BA7009" i="32"/>
  <c r="AX7011" i="32"/>
  <c r="AY7011" i="32"/>
  <c r="AZ7011" i="32"/>
  <c r="BA7011" i="32"/>
  <c r="AX7010" i="32"/>
  <c r="AY7010" i="32"/>
  <c r="AZ7010" i="32"/>
  <c r="BA7010" i="32"/>
  <c r="BA7007" i="32"/>
  <c r="AZ7007" i="32"/>
  <c r="AY7007" i="32"/>
  <c r="AX7007" i="32"/>
  <c r="AZ6943" i="32"/>
  <c r="BA6943" i="32"/>
  <c r="AX6943" i="32"/>
  <c r="BA6971" i="32"/>
  <c r="AZ6971" i="32"/>
  <c r="AY6971" i="32"/>
  <c r="AX6971" i="32"/>
  <c r="BA6975" i="32"/>
  <c r="AZ6975" i="32"/>
  <c r="AY6975" i="32"/>
  <c r="AX6975" i="32"/>
  <c r="AY6947" i="32"/>
  <c r="AX6947" i="32"/>
  <c r="AZ6947" i="32"/>
  <c r="BA6947" i="32"/>
  <c r="AY6950" i="32"/>
  <c r="AX6950" i="32"/>
  <c r="AZ6950" i="32"/>
  <c r="BA6950" i="32"/>
  <c r="BA6946" i="32"/>
  <c r="AZ6946" i="32"/>
  <c r="AY6946" i="32"/>
  <c r="AX6946" i="32"/>
  <c r="BA6985" i="32"/>
  <c r="AZ6985" i="32"/>
  <c r="AY6985" i="32"/>
  <c r="AX6985" i="32"/>
  <c r="AY6953" i="32"/>
  <c r="AX6953" i="32"/>
  <c r="AZ6953" i="32"/>
  <c r="BA6953" i="32"/>
  <c r="BA6989" i="32"/>
  <c r="AZ6989" i="32"/>
  <c r="AY6989" i="32"/>
  <c r="AX6989" i="32"/>
  <c r="AX6962" i="32"/>
  <c r="BA6962" i="32"/>
  <c r="AZ6962" i="32"/>
  <c r="AY6962" i="32"/>
  <c r="BA7005" i="32"/>
  <c r="AZ7005" i="32"/>
  <c r="AY7005" i="32"/>
  <c r="AX7005" i="32"/>
  <c r="BA6979" i="32"/>
  <c r="AZ6979" i="32"/>
  <c r="AY6979" i="32"/>
  <c r="AX6979" i="32"/>
  <c r="AY6956" i="32"/>
  <c r="AZ6956" i="32"/>
  <c r="AX6956" i="32"/>
  <c r="BA6956" i="32"/>
  <c r="BA6993" i="32"/>
  <c r="AZ6993" i="32"/>
  <c r="AY6993" i="32"/>
  <c r="AX6993" i="32"/>
  <c r="BA6944" i="32"/>
  <c r="AZ6944" i="32"/>
  <c r="AY6944" i="32"/>
  <c r="AX6944" i="32"/>
  <c r="BA6983" i="32"/>
  <c r="AZ6983" i="32"/>
  <c r="AY6983" i="32"/>
  <c r="AX6983" i="32"/>
  <c r="AY6959" i="32"/>
  <c r="AZ6959" i="32"/>
  <c r="AX6959" i="32"/>
  <c r="BA6959" i="32"/>
  <c r="BA6955" i="32"/>
  <c r="AZ6955" i="32"/>
  <c r="AY6955" i="32"/>
  <c r="AX6955" i="32"/>
  <c r="BA6996" i="32"/>
  <c r="AZ6996" i="32"/>
  <c r="AY6996" i="32"/>
  <c r="AX6996" i="32"/>
  <c r="AX6969" i="32"/>
  <c r="BA6969" i="32"/>
  <c r="AZ6969" i="32"/>
  <c r="AY6969" i="32"/>
  <c r="BA6948" i="32"/>
  <c r="AZ6948" i="32"/>
  <c r="AY6948" i="32"/>
  <c r="AX6948" i="32"/>
  <c r="BA6987" i="32"/>
  <c r="AZ6987" i="32"/>
  <c r="AY6987" i="32"/>
  <c r="AX6987" i="32"/>
  <c r="BA6958" i="32"/>
  <c r="AZ6958" i="32"/>
  <c r="AY6958" i="32"/>
  <c r="AX6958" i="32"/>
  <c r="BA7000" i="32"/>
  <c r="AZ7000" i="32"/>
  <c r="AY7000" i="32"/>
  <c r="AX7000" i="32"/>
  <c r="AX6972" i="32"/>
  <c r="BA6972" i="32"/>
  <c r="AZ6972" i="32"/>
  <c r="AY6972" i="32"/>
  <c r="BA6951" i="32"/>
  <c r="AZ6951" i="32"/>
  <c r="AY6951" i="32"/>
  <c r="AX6951" i="32"/>
  <c r="BA6991" i="32"/>
  <c r="AZ6991" i="32"/>
  <c r="AY6991" i="32"/>
  <c r="AX6991" i="32"/>
  <c r="AY6990" i="32"/>
  <c r="AX6990" i="32"/>
  <c r="BA6990" i="32"/>
  <c r="AZ6990" i="32"/>
  <c r="AY6964" i="32"/>
  <c r="AZ6964" i="32"/>
  <c r="AX6964" i="32"/>
  <c r="BA6964" i="32"/>
  <c r="BA7002" i="32"/>
  <c r="AZ7002" i="32"/>
  <c r="AY7002" i="32"/>
  <c r="AX7002" i="32"/>
  <c r="AX6976" i="32"/>
  <c r="BA6976" i="32"/>
  <c r="AZ6976" i="32"/>
  <c r="AY6976" i="32"/>
  <c r="BA6954" i="32"/>
  <c r="AZ6954" i="32"/>
  <c r="AY6954" i="32"/>
  <c r="AX6954" i="32"/>
  <c r="BA6994" i="32"/>
  <c r="AZ6994" i="32"/>
  <c r="AY6994" i="32"/>
  <c r="AX6994" i="32"/>
  <c r="AY6967" i="32"/>
  <c r="AZ6967" i="32"/>
  <c r="AX6967" i="32"/>
  <c r="BA6967" i="32"/>
  <c r="BA6963" i="32"/>
  <c r="AZ6963" i="32"/>
  <c r="AY6963" i="32"/>
  <c r="AX6963" i="32"/>
  <c r="BA7006" i="32"/>
  <c r="AZ7006" i="32"/>
  <c r="AY7006" i="32"/>
  <c r="AX7006" i="32"/>
  <c r="BA6980" i="32"/>
  <c r="AZ6980" i="32"/>
  <c r="AX6980" i="32"/>
  <c r="AY6980" i="32"/>
  <c r="BA6957" i="32"/>
  <c r="AZ6957" i="32"/>
  <c r="AY6957" i="32"/>
  <c r="AX6957" i="32"/>
  <c r="BA6998" i="32"/>
  <c r="AZ6998" i="32"/>
  <c r="AY6998" i="32"/>
  <c r="AX6998" i="32"/>
  <c r="BA6981" i="32"/>
  <c r="AZ6981" i="32"/>
  <c r="AY6981" i="32"/>
  <c r="AX6981" i="32"/>
  <c r="AY6997" i="32"/>
  <c r="AX6997" i="32"/>
  <c r="BA6997" i="32"/>
  <c r="AZ6997" i="32"/>
  <c r="BA6966" i="32"/>
  <c r="AZ6966" i="32"/>
  <c r="AY6966" i="32"/>
  <c r="AX6966" i="32"/>
  <c r="AX6945" i="32"/>
  <c r="BA6945" i="32"/>
  <c r="AZ6945" i="32"/>
  <c r="AY6945" i="32"/>
  <c r="AX6984" i="32"/>
  <c r="BA6984" i="32"/>
  <c r="AZ6984" i="32"/>
  <c r="AY6984" i="32"/>
  <c r="BA6960" i="32"/>
  <c r="AZ6960" i="32"/>
  <c r="AY6960" i="32"/>
  <c r="AX6960" i="32"/>
  <c r="AY6986" i="32"/>
  <c r="AX6986" i="32"/>
  <c r="BA6986" i="32"/>
  <c r="AZ6986" i="32"/>
  <c r="AY7001" i="32"/>
  <c r="AX7001" i="32"/>
  <c r="BA7001" i="32"/>
  <c r="AZ7001" i="32"/>
  <c r="AY6974" i="32"/>
  <c r="AX6974" i="32"/>
  <c r="AZ6974" i="32"/>
  <c r="BA6974" i="32"/>
  <c r="BA6970" i="32"/>
  <c r="AZ6970" i="32"/>
  <c r="AY6970" i="32"/>
  <c r="AX6970" i="32"/>
  <c r="AX6949" i="32"/>
  <c r="BA6949" i="32"/>
  <c r="AZ6949" i="32"/>
  <c r="AY6949" i="32"/>
  <c r="BA6988" i="32"/>
  <c r="AZ6988" i="32"/>
  <c r="AY6988" i="32"/>
  <c r="AX6988" i="32"/>
  <c r="BA6961" i="32"/>
  <c r="AZ6961" i="32"/>
  <c r="AY6961" i="32"/>
  <c r="AX6961" i="32"/>
  <c r="BA7004" i="32"/>
  <c r="AZ7004" i="32"/>
  <c r="AY7004" i="32"/>
  <c r="AX7004" i="32"/>
  <c r="AY7003" i="32"/>
  <c r="AX7003" i="32"/>
  <c r="BA7003" i="32"/>
  <c r="AZ7003" i="32"/>
  <c r="AY6978" i="32"/>
  <c r="AZ6978" i="32"/>
  <c r="AX6978" i="32"/>
  <c r="BA6978" i="32"/>
  <c r="BA6973" i="32"/>
  <c r="AZ6973" i="32"/>
  <c r="AY6973" i="32"/>
  <c r="AX6973" i="32"/>
  <c r="AX6952" i="32"/>
  <c r="BA6952" i="32"/>
  <c r="AZ6952" i="32"/>
  <c r="AY6952" i="32"/>
  <c r="BA6992" i="32"/>
  <c r="AZ6992" i="32"/>
  <c r="AY6992" i="32"/>
  <c r="AX6992" i="32"/>
  <c r="BA6965" i="32"/>
  <c r="AZ6965" i="32"/>
  <c r="AY6965" i="32"/>
  <c r="AX6965" i="32"/>
  <c r="BA6999" i="32"/>
  <c r="AZ6999" i="32"/>
  <c r="AY6999" i="32"/>
  <c r="AX6999" i="32"/>
  <c r="AY6982" i="32"/>
  <c r="AX6982" i="32"/>
  <c r="BA6982" i="32"/>
  <c r="AZ6982" i="32"/>
  <c r="BA6977" i="32"/>
  <c r="AZ6977" i="32"/>
  <c r="AY6977" i="32"/>
  <c r="AX6977" i="32"/>
  <c r="BA6995" i="32"/>
  <c r="AZ6995" i="32"/>
  <c r="AY6995" i="32"/>
  <c r="AX6995" i="32"/>
  <c r="BA6968" i="32"/>
  <c r="AZ6968" i="32"/>
  <c r="AY6968" i="32"/>
  <c r="AX6968" i="32"/>
  <c r="AY6888" i="32"/>
  <c r="BA6888" i="32"/>
  <c r="AX6888" i="32"/>
  <c r="AZ6888" i="32"/>
  <c r="AX6939" i="32"/>
  <c r="AY6939" i="32"/>
  <c r="AZ6939" i="32"/>
  <c r="BA6939" i="32"/>
  <c r="AY6887" i="32"/>
  <c r="AZ6887" i="32"/>
  <c r="BA6887" i="32"/>
  <c r="AX6887" i="32"/>
  <c r="BA6889" i="32"/>
  <c r="AZ6889" i="32"/>
  <c r="AY6889" i="32"/>
  <c r="AX6889" i="32"/>
  <c r="AY6933" i="32"/>
  <c r="BA6933" i="32"/>
  <c r="AZ6933" i="32"/>
  <c r="AX6933" i="32"/>
  <c r="AX6901" i="32"/>
  <c r="AY6901" i="32"/>
  <c r="AZ6901" i="32"/>
  <c r="BA6901" i="32"/>
  <c r="AY6931" i="32"/>
  <c r="AZ6931" i="32"/>
  <c r="BA6931" i="32"/>
  <c r="AX6931" i="32"/>
  <c r="AY6900" i="32"/>
  <c r="AZ6900" i="32"/>
  <c r="BA6900" i="32"/>
  <c r="AX6900" i="32"/>
  <c r="AX6902" i="32"/>
  <c r="AY6902" i="32"/>
  <c r="AZ6902" i="32"/>
  <c r="BA6902" i="32"/>
  <c r="AY6886" i="32"/>
  <c r="AZ6886" i="32"/>
  <c r="AX6886" i="32"/>
  <c r="BA6886" i="32"/>
  <c r="AX6919" i="32"/>
  <c r="AY6919" i="32"/>
  <c r="AZ6919" i="32"/>
  <c r="BA6919" i="32"/>
  <c r="AX6885" i="32"/>
  <c r="BA6885" i="32"/>
  <c r="AZ6885" i="32"/>
  <c r="AY6885" i="32"/>
  <c r="AX6908" i="32"/>
  <c r="AY6908" i="32"/>
  <c r="AZ6908" i="32"/>
  <c r="BA6908" i="32"/>
  <c r="AX6920" i="32"/>
  <c r="AY6920" i="32"/>
  <c r="AZ6920" i="32"/>
  <c r="BA6920" i="32"/>
  <c r="AY6869" i="32"/>
  <c r="AZ6869" i="32"/>
  <c r="BA6869" i="32"/>
  <c r="AX6869" i="32"/>
  <c r="AY6928" i="32"/>
  <c r="AZ6928" i="32"/>
  <c r="BA6928" i="32"/>
  <c r="AX6928" i="32"/>
  <c r="AY6921" i="32"/>
  <c r="AZ6921" i="32"/>
  <c r="BA6921" i="32"/>
  <c r="AX6921" i="32"/>
  <c r="AY6918" i="32"/>
  <c r="AZ6918" i="32"/>
  <c r="BA6918" i="32"/>
  <c r="AX6918" i="32"/>
  <c r="AX6929" i="32"/>
  <c r="AY6929" i="32"/>
  <c r="AZ6929" i="32"/>
  <c r="BA6929" i="32"/>
  <c r="AX6917" i="32"/>
  <c r="AY6917" i="32"/>
  <c r="AZ6917" i="32"/>
  <c r="BA6917" i="32"/>
  <c r="AX6942" i="32"/>
  <c r="AY6942" i="32"/>
  <c r="AZ6942" i="32"/>
  <c r="BA6942" i="32"/>
  <c r="AX6905" i="32"/>
  <c r="AY6905" i="32"/>
  <c r="AZ6905" i="32"/>
  <c r="BA6905" i="32"/>
  <c r="AX6941" i="32"/>
  <c r="AY6941" i="32"/>
  <c r="AZ6941" i="32"/>
  <c r="BA6941" i="32"/>
  <c r="AX6904" i="32"/>
  <c r="AY6904" i="32"/>
  <c r="AZ6904" i="32"/>
  <c r="BA6904" i="32"/>
  <c r="AX6940" i="32"/>
  <c r="AY6940" i="32"/>
  <c r="AZ6940" i="32"/>
  <c r="BA6940" i="32"/>
  <c r="AX6922" i="32"/>
  <c r="AY6922" i="32"/>
  <c r="AZ6922" i="32"/>
  <c r="BA6922" i="32"/>
  <c r="AX6895" i="32"/>
  <c r="AY6895" i="32"/>
  <c r="AZ6895" i="32"/>
  <c r="BA6895" i="32"/>
  <c r="AX6910" i="32"/>
  <c r="AY6910" i="32"/>
  <c r="AZ6910" i="32"/>
  <c r="BA6910" i="32"/>
  <c r="AY6890" i="32"/>
  <c r="AX6890" i="32"/>
  <c r="AZ6890" i="32"/>
  <c r="BA6890" i="32"/>
  <c r="AY6906" i="32"/>
  <c r="AZ6906" i="32"/>
  <c r="BA6906" i="32"/>
  <c r="AX6906" i="32"/>
  <c r="AX6937" i="32"/>
  <c r="AY6937" i="32"/>
  <c r="AZ6937" i="32"/>
  <c r="BA6937" i="32"/>
  <c r="AX6923" i="32"/>
  <c r="AY6923" i="32"/>
  <c r="AZ6923" i="32"/>
  <c r="BA6923" i="32"/>
  <c r="AY6892" i="32"/>
  <c r="AX6892" i="32"/>
  <c r="BA6892" i="32"/>
  <c r="AZ6892" i="32"/>
  <c r="AX6930" i="32"/>
  <c r="AY6930" i="32"/>
  <c r="AZ6930" i="32"/>
  <c r="BA6930" i="32"/>
  <c r="AX6896" i="32"/>
  <c r="AY6896" i="32"/>
  <c r="AZ6896" i="32"/>
  <c r="BA6896" i="32"/>
  <c r="AY6891" i="32"/>
  <c r="AX6891" i="32"/>
  <c r="AZ6891" i="32"/>
  <c r="BA6891" i="32"/>
  <c r="AX6932" i="32"/>
  <c r="AY6932" i="32"/>
  <c r="AZ6932" i="32"/>
  <c r="BA6932" i="32"/>
  <c r="AX6907" i="32"/>
  <c r="AY6907" i="32"/>
  <c r="AZ6907" i="32"/>
  <c r="BA6907" i="32"/>
  <c r="AX6894" i="32"/>
  <c r="AZ6894" i="32"/>
  <c r="BA6894" i="32"/>
  <c r="AY6894" i="32"/>
  <c r="AX6925" i="32"/>
  <c r="AY6925" i="32"/>
  <c r="AZ6925" i="32"/>
  <c r="BA6925" i="32"/>
  <c r="AX6898" i="32"/>
  <c r="AY6898" i="32"/>
  <c r="AZ6898" i="32"/>
  <c r="BA6898" i="32"/>
  <c r="AX6934" i="32"/>
  <c r="AY6934" i="32"/>
  <c r="AZ6934" i="32"/>
  <c r="BA6934" i="32"/>
  <c r="AY6897" i="32"/>
  <c r="AZ6897" i="32"/>
  <c r="BA6897" i="32"/>
  <c r="AX6897" i="32"/>
  <c r="AX6899" i="32"/>
  <c r="AY6899" i="32"/>
  <c r="AZ6899" i="32"/>
  <c r="BA6899" i="32"/>
  <c r="AY6924" i="32"/>
  <c r="AZ6924" i="32"/>
  <c r="BA6924" i="32"/>
  <c r="AX6924" i="32"/>
  <c r="AY6909" i="32"/>
  <c r="AZ6909" i="32"/>
  <c r="BA6909" i="32"/>
  <c r="AX6909" i="32"/>
  <c r="AY6893" i="32"/>
  <c r="AX6893" i="32"/>
  <c r="BA6893" i="32"/>
  <c r="AZ6893" i="32"/>
  <c r="AX6927" i="32"/>
  <c r="AY6927" i="32"/>
  <c r="AZ6927" i="32"/>
  <c r="BA6927" i="32"/>
  <c r="AX6926" i="32"/>
  <c r="AY6926" i="32"/>
  <c r="AZ6926" i="32"/>
  <c r="BA6926" i="32"/>
  <c r="AY6912" i="32"/>
  <c r="AZ6912" i="32"/>
  <c r="BA6912" i="32"/>
  <c r="AX6912" i="32"/>
  <c r="AX6868" i="32"/>
  <c r="AY6868" i="32"/>
  <c r="AZ6868" i="32"/>
  <c r="BA6868" i="32"/>
  <c r="AX6914" i="32"/>
  <c r="AY6914" i="32"/>
  <c r="AZ6914" i="32"/>
  <c r="BA6914" i="32"/>
  <c r="AX6913" i="32"/>
  <c r="AY6913" i="32"/>
  <c r="AZ6913" i="32"/>
  <c r="BA6913" i="32"/>
  <c r="AY6915" i="32"/>
  <c r="AZ6915" i="32"/>
  <c r="BA6915" i="32"/>
  <c r="AX6915" i="32"/>
  <c r="AX6935" i="32"/>
  <c r="AY6935" i="32"/>
  <c r="AZ6935" i="32"/>
  <c r="BA6935" i="32"/>
  <c r="AX6916" i="32"/>
  <c r="AY6916" i="32"/>
  <c r="AZ6916" i="32"/>
  <c r="BA6916" i="32"/>
  <c r="AY6903" i="32"/>
  <c r="AZ6903" i="32"/>
  <c r="BA6903" i="32"/>
  <c r="AX6903" i="32"/>
  <c r="AX6936" i="32"/>
  <c r="AY6936" i="32"/>
  <c r="AZ6936" i="32"/>
  <c r="BA6936" i="32"/>
  <c r="AX6938" i="32"/>
  <c r="AY6938" i="32"/>
  <c r="AZ6938" i="32"/>
  <c r="BA6938" i="32"/>
  <c r="AX6879" i="32"/>
  <c r="AY6879" i="32"/>
  <c r="AZ6879" i="32"/>
  <c r="BA6879" i="32"/>
  <c r="AX6867" i="32"/>
  <c r="AY6867" i="32"/>
  <c r="AZ6867" i="32"/>
  <c r="BA6867" i="32"/>
  <c r="AX6880" i="32"/>
  <c r="AY6880" i="32"/>
  <c r="AZ6880" i="32"/>
  <c r="BA6880" i="32"/>
  <c r="AX6870" i="32"/>
  <c r="AY6870" i="32"/>
  <c r="AZ6870" i="32"/>
  <c r="BA6870" i="32"/>
  <c r="AX6875" i="32"/>
  <c r="AY6875" i="32"/>
  <c r="AZ6875" i="32"/>
  <c r="BA6875" i="32"/>
  <c r="AX6881" i="32"/>
  <c r="AY6881" i="32"/>
  <c r="AZ6881" i="32"/>
  <c r="BA6881" i="32"/>
  <c r="AX6911" i="32"/>
  <c r="AY6911" i="32"/>
  <c r="AZ6911" i="32"/>
  <c r="BA6911" i="32"/>
  <c r="AX6871" i="32"/>
  <c r="AY6871" i="32"/>
  <c r="AZ6871" i="32"/>
  <c r="BA6871" i="32"/>
  <c r="AX6882" i="32"/>
  <c r="AY6882" i="32"/>
  <c r="AZ6882" i="32"/>
  <c r="BA6882" i="32"/>
  <c r="AX6876" i="32"/>
  <c r="AY6876" i="32"/>
  <c r="AZ6876" i="32"/>
  <c r="BA6876" i="32"/>
  <c r="AX6872" i="32"/>
  <c r="AY6872" i="32"/>
  <c r="AZ6872" i="32"/>
  <c r="BA6872" i="32"/>
  <c r="AX6865" i="32"/>
  <c r="AY6865" i="32"/>
  <c r="AZ6865" i="32"/>
  <c r="BA6865" i="32"/>
  <c r="AX6877" i="32"/>
  <c r="AY6877" i="32"/>
  <c r="AZ6877" i="32"/>
  <c r="BA6877" i="32"/>
  <c r="AX6883" i="32"/>
  <c r="AY6883" i="32"/>
  <c r="AZ6883" i="32"/>
  <c r="BA6883" i="32"/>
  <c r="AX6873" i="32"/>
  <c r="AY6873" i="32"/>
  <c r="AZ6873" i="32"/>
  <c r="BA6873" i="32"/>
  <c r="AX6884" i="32"/>
  <c r="AY6884" i="32"/>
  <c r="AZ6884" i="32"/>
  <c r="BA6884" i="32"/>
  <c r="AX6878" i="32"/>
  <c r="AY6878" i="32"/>
  <c r="AZ6878" i="32"/>
  <c r="BA6878" i="32"/>
  <c r="AX6874" i="32"/>
  <c r="AY6874" i="32"/>
  <c r="AZ6874" i="32"/>
  <c r="BA6874" i="32"/>
  <c r="AX6866" i="32"/>
  <c r="AY6866" i="32"/>
  <c r="AZ6866" i="32"/>
  <c r="BA6866" i="32"/>
  <c r="AZ1880" i="32"/>
  <c r="BA1880" i="32"/>
  <c r="AY1880" i="32"/>
  <c r="AX1880" i="32"/>
  <c r="BA1267" i="32"/>
  <c r="AY1267" i="32"/>
  <c r="AZ1267" i="32"/>
  <c r="AX1267" i="32"/>
  <c r="BA1583" i="32"/>
  <c r="AX1583" i="32"/>
  <c r="AY1583" i="32"/>
  <c r="AZ1583" i="32"/>
  <c r="BA1137" i="32"/>
  <c r="AY1137" i="32"/>
  <c r="AX1137" i="32"/>
  <c r="AZ1137" i="32"/>
  <c r="BA1145" i="32"/>
  <c r="AX1145" i="32"/>
  <c r="AY1145" i="32"/>
  <c r="AZ1145" i="32"/>
  <c r="BA1819" i="32"/>
  <c r="AX1819" i="32"/>
  <c r="AZ1819" i="32"/>
  <c r="AY1819" i="32"/>
  <c r="BA2692" i="32"/>
  <c r="AZ2692" i="32"/>
  <c r="AY2692" i="32"/>
  <c r="AX2692" i="32"/>
  <c r="AZ2361" i="32"/>
  <c r="BA2361" i="32"/>
  <c r="AX2361" i="32"/>
  <c r="AY2361" i="32"/>
  <c r="AY507" i="32"/>
  <c r="AZ507" i="32"/>
  <c r="AX507" i="32"/>
  <c r="BA507" i="32"/>
  <c r="AZ554" i="32"/>
  <c r="AX554" i="32"/>
  <c r="BA554" i="32"/>
  <c r="AY554" i="32"/>
  <c r="AZ1499" i="32"/>
  <c r="BA1499" i="32"/>
  <c r="AX1499" i="32"/>
  <c r="AY1499" i="32"/>
  <c r="AZ795" i="32"/>
  <c r="AX795" i="32"/>
  <c r="AY795" i="32"/>
  <c r="BA795" i="32"/>
  <c r="AY1457" i="32"/>
  <c r="AZ1457" i="32"/>
  <c r="BA1457" i="32"/>
  <c r="AX1457" i="32"/>
  <c r="AX1040" i="32"/>
  <c r="AY1040" i="32"/>
  <c r="BA1040" i="32"/>
  <c r="AZ1040" i="32"/>
  <c r="AZ3670" i="32"/>
  <c r="BA3670" i="32"/>
  <c r="AY3670" i="32"/>
  <c r="AX3670" i="32"/>
  <c r="BA1289" i="32"/>
  <c r="AZ1289" i="32"/>
  <c r="AY1289" i="32"/>
  <c r="AX1289" i="32"/>
  <c r="BA686" i="32"/>
  <c r="AY686" i="32"/>
  <c r="AX686" i="32"/>
  <c r="AZ686" i="32"/>
  <c r="BA1606" i="32"/>
  <c r="AZ1606" i="32"/>
  <c r="AX1606" i="32"/>
  <c r="AY1606" i="32"/>
  <c r="AY1109" i="32"/>
  <c r="AZ1109" i="32"/>
  <c r="BA1109" i="32"/>
  <c r="AX1109" i="32"/>
  <c r="BA1935" i="32"/>
  <c r="AX1935" i="32"/>
  <c r="AZ1935" i="32"/>
  <c r="AY1935" i="32"/>
  <c r="BA1341" i="32"/>
  <c r="AZ1341" i="32"/>
  <c r="AY1341" i="32"/>
  <c r="AX1341" i="32"/>
  <c r="BA989" i="32"/>
  <c r="AX989" i="32"/>
  <c r="AY989" i="32"/>
  <c r="AZ989" i="32"/>
  <c r="AX1541" i="32"/>
  <c r="BA1541" i="32"/>
  <c r="AZ1541" i="32"/>
  <c r="AY1541" i="32"/>
  <c r="BA2377" i="32"/>
  <c r="AZ2377" i="32"/>
  <c r="AY2377" i="32"/>
  <c r="AX2377" i="32"/>
  <c r="AZ864" i="32"/>
  <c r="BA864" i="32"/>
  <c r="AX864" i="32"/>
  <c r="AY864" i="32"/>
  <c r="AY839" i="32"/>
  <c r="AX839" i="32"/>
  <c r="AZ839" i="32"/>
  <c r="BA839" i="32"/>
  <c r="AZ3450" i="32"/>
  <c r="BA3450" i="32"/>
  <c r="AX3450" i="32"/>
  <c r="AY3450" i="32"/>
  <c r="BA1988" i="32"/>
  <c r="AZ1988" i="32"/>
  <c r="AY1988" i="32"/>
  <c r="AX1988" i="32"/>
  <c r="AX3581" i="32"/>
  <c r="AY3581" i="32"/>
  <c r="BA3581" i="32"/>
  <c r="AZ3581" i="32"/>
  <c r="AZ2650" i="32"/>
  <c r="BA2650" i="32"/>
  <c r="AX2650" i="32"/>
  <c r="AY2650" i="32"/>
  <c r="AX659" i="32"/>
  <c r="AY659" i="32"/>
  <c r="AZ659" i="32"/>
  <c r="BA659" i="32"/>
  <c r="BA3373" i="32"/>
  <c r="AZ3373" i="32"/>
  <c r="AY3373" i="32"/>
  <c r="AX3373" i="32"/>
  <c r="AX2505" i="32"/>
  <c r="AY2505" i="32"/>
  <c r="AZ2505" i="32"/>
  <c r="BA2505" i="32"/>
  <c r="AY653" i="32"/>
  <c r="AZ653" i="32"/>
  <c r="AX653" i="32"/>
  <c r="BA653" i="32"/>
  <c r="BA3485" i="32"/>
  <c r="AZ3485" i="32"/>
  <c r="AY3485" i="32"/>
  <c r="AX3485" i="32"/>
  <c r="AY3868" i="32"/>
  <c r="BA3868" i="32"/>
  <c r="AZ3868" i="32"/>
  <c r="AX3868" i="32"/>
  <c r="AY678" i="32"/>
  <c r="AZ678" i="32"/>
  <c r="BA678" i="32"/>
  <c r="AX678" i="32"/>
  <c r="BA301" i="32"/>
  <c r="AZ301" i="32"/>
  <c r="AY301" i="32"/>
  <c r="AX301" i="32"/>
  <c r="BA965" i="32"/>
  <c r="AZ965" i="32"/>
  <c r="AY965" i="32"/>
  <c r="AX965" i="32"/>
  <c r="BA444" i="32"/>
  <c r="AX444" i="32"/>
  <c r="AY444" i="32"/>
  <c r="AZ444" i="32"/>
  <c r="AY3417" i="32"/>
  <c r="BA3417" i="32"/>
  <c r="AZ3417" i="32"/>
  <c r="AX3417" i="32"/>
  <c r="AX116" i="32"/>
  <c r="AZ116" i="32"/>
  <c r="AY116" i="32"/>
  <c r="BA116" i="32"/>
  <c r="AZ2554" i="32"/>
  <c r="BA2554" i="32"/>
  <c r="AX2554" i="32"/>
  <c r="AY2554" i="32"/>
  <c r="BA1955" i="32"/>
  <c r="AZ1955" i="32"/>
  <c r="AY1955" i="32"/>
  <c r="AX1955" i="32"/>
  <c r="AY190" i="32"/>
  <c r="AX190" i="32"/>
  <c r="BA190" i="32"/>
  <c r="AZ190" i="32"/>
  <c r="AX3563" i="32"/>
  <c r="BA3563" i="32"/>
  <c r="AZ3563" i="32"/>
  <c r="AY3563" i="32"/>
  <c r="AX2233" i="32"/>
  <c r="AY2233" i="32"/>
  <c r="BA2233" i="32"/>
  <c r="AZ2233" i="32"/>
  <c r="BA3669" i="32"/>
  <c r="AZ3669" i="32"/>
  <c r="AY3669" i="32"/>
  <c r="AX3669" i="32"/>
  <c r="AX2474" i="32"/>
  <c r="AY2474" i="32"/>
  <c r="BA2474" i="32"/>
  <c r="AZ2474" i="32"/>
  <c r="AY2230" i="32"/>
  <c r="BA2230" i="32"/>
  <c r="AZ2230" i="32"/>
  <c r="AX2230" i="32"/>
  <c r="BA2471" i="32"/>
  <c r="AX2471" i="32"/>
  <c r="AZ2471" i="32"/>
  <c r="AY2471" i="32"/>
  <c r="BA3431" i="32"/>
  <c r="AX3431" i="32"/>
  <c r="AZ3431" i="32"/>
  <c r="AY3431" i="32"/>
  <c r="AX2179" i="32"/>
  <c r="AZ2179" i="32"/>
  <c r="AY2179" i="32"/>
  <c r="BA2179" i="32"/>
  <c r="AZ3148" i="32"/>
  <c r="AY3148" i="32"/>
  <c r="BA3148" i="32"/>
  <c r="AX3148" i="32"/>
  <c r="AZ3543" i="32"/>
  <c r="BA3543" i="32"/>
  <c r="AY3543" i="32"/>
  <c r="AX3543" i="32"/>
  <c r="BA2088" i="32"/>
  <c r="AX2088" i="32"/>
  <c r="AY2088" i="32"/>
  <c r="AZ2088" i="32"/>
  <c r="BA2826" i="32"/>
  <c r="AY2826" i="32"/>
  <c r="AZ2826" i="32"/>
  <c r="AX2826" i="32"/>
  <c r="AZ3552" i="32"/>
  <c r="AY3552" i="32"/>
  <c r="AX3552" i="32"/>
  <c r="BA3552" i="32"/>
  <c r="BA1940" i="32"/>
  <c r="AX1940" i="32"/>
  <c r="AY1940" i="32"/>
  <c r="AZ1940" i="32"/>
  <c r="BA2704" i="32"/>
  <c r="AZ2704" i="32"/>
  <c r="AY2704" i="32"/>
  <c r="AX2704" i="32"/>
  <c r="AY2919" i="32"/>
  <c r="AX2919" i="32"/>
  <c r="BA2919" i="32"/>
  <c r="AZ2919" i="32"/>
  <c r="BA3240" i="32"/>
  <c r="AY3240" i="32"/>
  <c r="AZ3240" i="32"/>
  <c r="AX3240" i="32"/>
  <c r="AZ3086" i="32"/>
  <c r="AY3086" i="32"/>
  <c r="AX3086" i="32"/>
  <c r="BA3086" i="32"/>
  <c r="BA2848" i="32"/>
  <c r="AY2848" i="32"/>
  <c r="AX2848" i="32"/>
  <c r="AZ2848" i="32"/>
  <c r="AX3867" i="32"/>
  <c r="BA3867" i="32"/>
  <c r="AY3867" i="32"/>
  <c r="AZ3867" i="32"/>
  <c r="AY3131" i="32"/>
  <c r="BA3131" i="32"/>
  <c r="AZ3131" i="32"/>
  <c r="AX3131" i="32"/>
  <c r="AY2934" i="32"/>
  <c r="BA2934" i="32"/>
  <c r="AZ2934" i="32"/>
  <c r="AX2934" i="32"/>
  <c r="AX4037" i="32"/>
  <c r="AZ4037" i="32"/>
  <c r="AY4037" i="32"/>
  <c r="BA4037" i="32"/>
  <c r="AZ3009" i="32"/>
  <c r="AY3009" i="32"/>
  <c r="AX3009" i="32"/>
  <c r="BA3009" i="32"/>
  <c r="AZ3794" i="32"/>
  <c r="AY3794" i="32"/>
  <c r="AX3794" i="32"/>
  <c r="BA3794" i="32"/>
  <c r="BA3301" i="32"/>
  <c r="AZ3301" i="32"/>
  <c r="AX3301" i="32"/>
  <c r="AY3301" i="32"/>
  <c r="AY4148" i="32"/>
  <c r="AX4148" i="32"/>
  <c r="BA4148" i="32"/>
  <c r="AZ4148" i="32"/>
  <c r="BA3987" i="32"/>
  <c r="AZ3987" i="32"/>
  <c r="AY3987" i="32"/>
  <c r="AX3987" i="32"/>
  <c r="BA2043" i="32"/>
  <c r="AX2043" i="32"/>
  <c r="AY2043" i="32"/>
  <c r="AZ2043" i="32"/>
  <c r="AZ4061" i="32"/>
  <c r="BA4061" i="32"/>
  <c r="AY4061" i="32"/>
  <c r="AX4061" i="32"/>
  <c r="AZ4001" i="32"/>
  <c r="BA4001" i="32"/>
  <c r="AX4001" i="32"/>
  <c r="AY4001" i="32"/>
  <c r="BA3786" i="32"/>
  <c r="AZ3786" i="32"/>
  <c r="AX3786" i="32"/>
  <c r="AY3786" i="32"/>
  <c r="AX4399" i="32"/>
  <c r="BA4399" i="32"/>
  <c r="AZ4399" i="32"/>
  <c r="AY4399" i="32"/>
  <c r="BA4489" i="32"/>
  <c r="AZ4489" i="32"/>
  <c r="AX4489" i="32"/>
  <c r="AY4489" i="32"/>
  <c r="BA4194" i="32"/>
  <c r="AZ4194" i="32"/>
  <c r="AY4194" i="32"/>
  <c r="AX4194" i="32"/>
  <c r="AZ6533" i="32"/>
  <c r="AY6533" i="32"/>
  <c r="AX6533" i="32"/>
  <c r="BA6533" i="32"/>
  <c r="AZ4333" i="32"/>
  <c r="AX4333" i="32"/>
  <c r="BA4333" i="32"/>
  <c r="AY4333" i="32"/>
  <c r="BA4114" i="32"/>
  <c r="AZ4114" i="32"/>
  <c r="AX4114" i="32"/>
  <c r="AY4114" i="32"/>
  <c r="AZ4518" i="32"/>
  <c r="BA4518" i="32"/>
  <c r="AX4518" i="32"/>
  <c r="AY4518" i="32"/>
  <c r="BA4423" i="32"/>
  <c r="AX4423" i="32"/>
  <c r="AZ4423" i="32"/>
  <c r="AY4423" i="32"/>
  <c r="AY5185" i="32"/>
  <c r="AX5185" i="32"/>
  <c r="BA5185" i="32"/>
  <c r="AZ5185" i="32"/>
  <c r="AZ4719" i="32"/>
  <c r="AY4719" i="32"/>
  <c r="AX4719" i="32"/>
  <c r="BA4719" i="32"/>
  <c r="BA4851" i="32"/>
  <c r="AZ4851" i="32"/>
  <c r="AY4851" i="32"/>
  <c r="AX4851" i="32"/>
  <c r="AY4789" i="32"/>
  <c r="AX4789" i="32"/>
  <c r="AZ4789" i="32"/>
  <c r="BA4789" i="32"/>
  <c r="BA5242" i="32"/>
  <c r="AX5242" i="32"/>
  <c r="AY5242" i="32"/>
  <c r="AZ5242" i="32"/>
  <c r="BA6570" i="32"/>
  <c r="AX6570" i="32"/>
  <c r="AY6570" i="32"/>
  <c r="AZ6570" i="32"/>
  <c r="BA4824" i="32"/>
  <c r="AY4824" i="32"/>
  <c r="AZ4824" i="32"/>
  <c r="AX4824" i="32"/>
  <c r="AY4679" i="32"/>
  <c r="BA4679" i="32"/>
  <c r="AZ4679" i="32"/>
  <c r="AX4679" i="32"/>
  <c r="AZ4678" i="32"/>
  <c r="BA4678" i="32"/>
  <c r="AY4678" i="32"/>
  <c r="AX4678" i="32"/>
  <c r="BA5007" i="32"/>
  <c r="AX5007" i="32"/>
  <c r="AZ5007" i="32"/>
  <c r="AY5007" i="32"/>
  <c r="BA5206" i="32"/>
  <c r="AX5206" i="32"/>
  <c r="AZ5206" i="32"/>
  <c r="AY5206" i="32"/>
  <c r="BA5205" i="32"/>
  <c r="AY5205" i="32"/>
  <c r="AX5205" i="32"/>
  <c r="AZ5205" i="32"/>
  <c r="BA5052" i="32"/>
  <c r="AY5052" i="32"/>
  <c r="AZ5052" i="32"/>
  <c r="AX5052" i="32"/>
  <c r="BA5036" i="32"/>
  <c r="AZ5036" i="32"/>
  <c r="AY5036" i="32"/>
  <c r="AX5036" i="32"/>
  <c r="BA4988" i="32"/>
  <c r="AZ4988" i="32"/>
  <c r="AX4988" i="32"/>
  <c r="AY4988" i="32"/>
  <c r="AZ6623" i="32"/>
  <c r="BA6623" i="32"/>
  <c r="AX6623" i="32"/>
  <c r="AY6623" i="32"/>
  <c r="AX6598" i="32"/>
  <c r="BA6598" i="32"/>
  <c r="AZ6598" i="32"/>
  <c r="AY6598" i="32"/>
  <c r="BA6723" i="32"/>
  <c r="AZ6723" i="32"/>
  <c r="AY6723" i="32"/>
  <c r="AX6723" i="32"/>
  <c r="AY5523" i="32"/>
  <c r="BA5523" i="32"/>
  <c r="AZ5523" i="32"/>
  <c r="AX5523" i="32"/>
  <c r="AY5655" i="32"/>
  <c r="BA5655" i="32"/>
  <c r="AX5655" i="32"/>
  <c r="AZ5655" i="32"/>
  <c r="BA5435" i="32"/>
  <c r="AX5435" i="32"/>
  <c r="AY5435" i="32"/>
  <c r="AZ5435" i="32"/>
  <c r="BA5506" i="32"/>
  <c r="AZ5506" i="32"/>
  <c r="AY5506" i="32"/>
  <c r="AX5506" i="32"/>
  <c r="AX5851" i="32"/>
  <c r="AZ5851" i="32"/>
  <c r="BA5851" i="32"/>
  <c r="AY5851" i="32"/>
  <c r="BA5883" i="32"/>
  <c r="AX5883" i="32"/>
  <c r="AZ5883" i="32"/>
  <c r="AY5883" i="32"/>
  <c r="AZ5908" i="32"/>
  <c r="AY5908" i="32"/>
  <c r="AX5908" i="32"/>
  <c r="BA5908" i="32"/>
  <c r="BA6007" i="32"/>
  <c r="AX6007" i="32"/>
  <c r="AY6007" i="32"/>
  <c r="AZ6007" i="32"/>
  <c r="BA6691" i="32"/>
  <c r="AX6691" i="32"/>
  <c r="AZ6691" i="32"/>
  <c r="AY6691" i="32"/>
  <c r="AZ5961" i="32"/>
  <c r="BA5961" i="32"/>
  <c r="AY5961" i="32"/>
  <c r="AX5961" i="32"/>
  <c r="AY6144" i="32"/>
  <c r="AX6144" i="32"/>
  <c r="BA6144" i="32"/>
  <c r="AZ6144" i="32"/>
  <c r="AY6068" i="32"/>
  <c r="AX6068" i="32"/>
  <c r="AZ6068" i="32"/>
  <c r="BA6068" i="32"/>
  <c r="AZ6011" i="32"/>
  <c r="AY6011" i="32"/>
  <c r="BA6011" i="32"/>
  <c r="AX6011" i="32"/>
  <c r="BA6082" i="32"/>
  <c r="AX6082" i="32"/>
  <c r="AY6082" i="32"/>
  <c r="AZ6082" i="32"/>
  <c r="BA6251" i="32"/>
  <c r="AZ6251" i="32"/>
  <c r="AX6251" i="32"/>
  <c r="AY6251" i="32"/>
  <c r="BA6172" i="32"/>
  <c r="AY6172" i="32"/>
  <c r="AX6172" i="32"/>
  <c r="AZ6172" i="32"/>
  <c r="BA6181" i="32"/>
  <c r="AX6181" i="32"/>
  <c r="AY6181" i="32"/>
  <c r="AZ6181" i="32"/>
  <c r="AZ6749" i="32"/>
  <c r="BA6749" i="32"/>
  <c r="AY6749" i="32"/>
  <c r="AX6749" i="32"/>
  <c r="BA6358" i="32"/>
  <c r="AZ6358" i="32"/>
  <c r="AX6358" i="32"/>
  <c r="AY6358" i="32"/>
  <c r="BA6495" i="32"/>
  <c r="AX6495" i="32"/>
  <c r="AY6495" i="32"/>
  <c r="AZ6495" i="32"/>
  <c r="BA6469" i="32"/>
  <c r="AZ6469" i="32"/>
  <c r="AX6469" i="32"/>
  <c r="AY6469" i="32"/>
  <c r="AZ6758" i="32"/>
  <c r="AY6758" i="32"/>
  <c r="BA6758" i="32"/>
  <c r="AX6758" i="32"/>
  <c r="AY1536" i="32"/>
  <c r="AZ1536" i="32"/>
  <c r="BA1536" i="32"/>
  <c r="AX1536" i="32"/>
  <c r="AZ1692" i="32"/>
  <c r="BA1692" i="32"/>
  <c r="AX1692" i="32"/>
  <c r="AY1692" i="32"/>
  <c r="BA560" i="32"/>
  <c r="AZ560" i="32"/>
  <c r="AX560" i="32"/>
  <c r="AY560" i="32"/>
  <c r="AZ1884" i="32"/>
  <c r="AY1884" i="32"/>
  <c r="AX1884" i="32"/>
  <c r="BA1884" i="32"/>
  <c r="AX1791" i="32"/>
  <c r="AZ1791" i="32"/>
  <c r="BA1791" i="32"/>
  <c r="AY1791" i="32"/>
  <c r="AZ1754" i="32"/>
  <c r="BA1754" i="32"/>
  <c r="AX1754" i="32"/>
  <c r="AY1754" i="32"/>
  <c r="AZ1679" i="32"/>
  <c r="AY1679" i="32"/>
  <c r="AX1679" i="32"/>
  <c r="BA1679" i="32"/>
  <c r="AZ1539" i="32"/>
  <c r="BA1539" i="32"/>
  <c r="AY1539" i="32"/>
  <c r="AX1539" i="32"/>
  <c r="AZ1472" i="32"/>
  <c r="BA1472" i="32"/>
  <c r="AY1472" i="32"/>
  <c r="AX1472" i="32"/>
  <c r="AY1279" i="32"/>
  <c r="BA1279" i="32"/>
  <c r="AX1279" i="32"/>
  <c r="AZ1279" i="32"/>
  <c r="BA768" i="32"/>
  <c r="AY768" i="32"/>
  <c r="AZ768" i="32"/>
  <c r="AX768" i="32"/>
  <c r="AZ2745" i="32"/>
  <c r="BA2745" i="32"/>
  <c r="AX2745" i="32"/>
  <c r="AY2745" i="32"/>
  <c r="BA1834" i="32"/>
  <c r="AZ1834" i="32"/>
  <c r="AY1834" i="32"/>
  <c r="AX1834" i="32"/>
  <c r="AX1854" i="32"/>
  <c r="AZ1854" i="32"/>
  <c r="BA1854" i="32"/>
  <c r="AY1854" i="32"/>
  <c r="AZ1785" i="32"/>
  <c r="AX1785" i="32"/>
  <c r="AY1785" i="32"/>
  <c r="BA1785" i="32"/>
  <c r="BA1761" i="32"/>
  <c r="AX1761" i="32"/>
  <c r="AY1761" i="32"/>
  <c r="AZ1761" i="32"/>
  <c r="BA2421" i="32"/>
  <c r="AX2421" i="32"/>
  <c r="AZ2421" i="32"/>
  <c r="AY2421" i="32"/>
  <c r="BA1592" i="32"/>
  <c r="AY1592" i="32"/>
  <c r="AZ1592" i="32"/>
  <c r="AX1592" i="32"/>
  <c r="AY1321" i="32"/>
  <c r="BA1321" i="32"/>
  <c r="AZ1321" i="32"/>
  <c r="AX1321" i="32"/>
  <c r="AY1090" i="32"/>
  <c r="AX1090" i="32"/>
  <c r="AZ1090" i="32"/>
  <c r="BA1090" i="32"/>
  <c r="BA365" i="32"/>
  <c r="AX365" i="32"/>
  <c r="AY365" i="32"/>
  <c r="AZ365" i="32"/>
  <c r="AX1729" i="32"/>
  <c r="AY1729" i="32"/>
  <c r="BA1729" i="32"/>
  <c r="AZ1729" i="32"/>
  <c r="AX1757" i="32"/>
  <c r="AY1757" i="32"/>
  <c r="AZ1757" i="32"/>
  <c r="BA1757" i="32"/>
  <c r="AX1080" i="32"/>
  <c r="AY1080" i="32"/>
  <c r="AZ1080" i="32"/>
  <c r="BA1080" i="32"/>
  <c r="AZ1860" i="32"/>
  <c r="AX1860" i="32"/>
  <c r="BA1860" i="32"/>
  <c r="AY1860" i="32"/>
  <c r="AZ1794" i="32"/>
  <c r="AY1794" i="32"/>
  <c r="BA1794" i="32"/>
  <c r="AX1794" i="32"/>
  <c r="BA1752" i="32"/>
  <c r="AX1752" i="32"/>
  <c r="AZ1752" i="32"/>
  <c r="AY1752" i="32"/>
  <c r="AY1689" i="32"/>
  <c r="AX1689" i="32"/>
  <c r="AZ1689" i="32"/>
  <c r="BA1689" i="32"/>
  <c r="BA1453" i="32"/>
  <c r="AY1453" i="32"/>
  <c r="AX1453" i="32"/>
  <c r="AZ1453" i="32"/>
  <c r="AY1260" i="32"/>
  <c r="AZ1260" i="32"/>
  <c r="AX1260" i="32"/>
  <c r="BA1260" i="32"/>
  <c r="AX1117" i="32"/>
  <c r="AY1117" i="32"/>
  <c r="AZ1117" i="32"/>
  <c r="BA1117" i="32"/>
  <c r="BA929" i="32"/>
  <c r="AX929" i="32"/>
  <c r="AY929" i="32"/>
  <c r="AZ929" i="32"/>
  <c r="AY519" i="32"/>
  <c r="AZ519" i="32"/>
  <c r="AX519" i="32"/>
  <c r="BA519" i="32"/>
  <c r="AZ1876" i="32"/>
  <c r="AX1876" i="32"/>
  <c r="AY1876" i="32"/>
  <c r="BA1876" i="32"/>
  <c r="AX2413" i="32"/>
  <c r="AZ2413" i="32"/>
  <c r="AY2413" i="32"/>
  <c r="BA2413" i="32"/>
  <c r="AZ1448" i="32"/>
  <c r="BA1448" i="32"/>
  <c r="AY1448" i="32"/>
  <c r="AX1448" i="32"/>
  <c r="BA583" i="32"/>
  <c r="AX583" i="32"/>
  <c r="AZ583" i="32"/>
  <c r="AY583" i="32"/>
  <c r="BA1823" i="32"/>
  <c r="AZ1823" i="32"/>
  <c r="AX1823" i="32"/>
  <c r="AY1823" i="32"/>
  <c r="AY1749" i="32"/>
  <c r="AX1749" i="32"/>
  <c r="BA1749" i="32"/>
  <c r="AZ1749" i="32"/>
  <c r="AX1659" i="32"/>
  <c r="AZ1659" i="32"/>
  <c r="AY1659" i="32"/>
  <c r="BA1659" i="32"/>
  <c r="BA1739" i="32"/>
  <c r="AX1739" i="32"/>
  <c r="AZ1739" i="32"/>
  <c r="AY1739" i="32"/>
  <c r="AX1333" i="32"/>
  <c r="AZ1333" i="32"/>
  <c r="AY1333" i="32"/>
  <c r="BA1333" i="32"/>
  <c r="AZ1224" i="32"/>
  <c r="BA1224" i="32"/>
  <c r="AX1224" i="32"/>
  <c r="AY1224" i="32"/>
  <c r="AY1001" i="32"/>
  <c r="AZ1001" i="32"/>
  <c r="BA1001" i="32"/>
  <c r="AX1001" i="32"/>
  <c r="AY1858" i="32"/>
  <c r="AX1858" i="32"/>
  <c r="AZ1858" i="32"/>
  <c r="BA1858" i="32"/>
  <c r="BA1065" i="32"/>
  <c r="AX1065" i="32"/>
  <c r="AZ1065" i="32"/>
  <c r="AY1065" i="32"/>
  <c r="AZ1675" i="32"/>
  <c r="BA1675" i="32"/>
  <c r="AY1675" i="32"/>
  <c r="AX1675" i="32"/>
  <c r="BA1877" i="32"/>
  <c r="AX1877" i="32"/>
  <c r="AZ1877" i="32"/>
  <c r="AY1877" i="32"/>
  <c r="BA4028" i="32"/>
  <c r="AX4028" i="32"/>
  <c r="AZ4028" i="32"/>
  <c r="AY4028" i="32"/>
  <c r="BA1677" i="32"/>
  <c r="AZ1677" i="32"/>
  <c r="AX1677" i="32"/>
  <c r="AY1677" i="32"/>
  <c r="BA1589" i="32"/>
  <c r="AY1589" i="32"/>
  <c r="AX1589" i="32"/>
  <c r="AZ1589" i="32"/>
  <c r="AZ1352" i="32"/>
  <c r="BA1352" i="32"/>
  <c r="AX1352" i="32"/>
  <c r="AY1352" i="32"/>
  <c r="BA1215" i="32"/>
  <c r="AZ1215" i="32"/>
  <c r="AY1215" i="32"/>
  <c r="AX1215" i="32"/>
  <c r="AY1124" i="32"/>
  <c r="AX1124" i="32"/>
  <c r="AZ1124" i="32"/>
  <c r="BA1124" i="32"/>
  <c r="AZ876" i="32"/>
  <c r="BA876" i="32"/>
  <c r="AY876" i="32"/>
  <c r="AX876" i="32"/>
  <c r="AY1712" i="32"/>
  <c r="BA1712" i="32"/>
  <c r="AX1712" i="32"/>
  <c r="AZ1712" i="32"/>
  <c r="BA1871" i="32"/>
  <c r="AZ1871" i="32"/>
  <c r="AX1871" i="32"/>
  <c r="AY1871" i="32"/>
  <c r="BA1715" i="32"/>
  <c r="AY1715" i="32"/>
  <c r="AX1715" i="32"/>
  <c r="AZ1715" i="32"/>
  <c r="AX3605" i="32"/>
  <c r="AZ3605" i="32"/>
  <c r="AY3605" i="32"/>
  <c r="BA3605" i="32"/>
  <c r="AZ1892" i="32"/>
  <c r="AX1892" i="32"/>
  <c r="AY1892" i="32"/>
  <c r="BA1892" i="32"/>
  <c r="BA1806" i="32"/>
  <c r="AZ1806" i="32"/>
  <c r="AX1806" i="32"/>
  <c r="AY1806" i="32"/>
  <c r="AX1774" i="32"/>
  <c r="AZ1774" i="32"/>
  <c r="AY1774" i="32"/>
  <c r="BA1774" i="32"/>
  <c r="BA1688" i="32"/>
  <c r="AZ1688" i="32"/>
  <c r="AY1688" i="32"/>
  <c r="AX1688" i="32"/>
  <c r="AY1412" i="32"/>
  <c r="AZ1412" i="32"/>
  <c r="BA1412" i="32"/>
  <c r="AX1412" i="32"/>
  <c r="BA1303" i="32"/>
  <c r="AZ1303" i="32"/>
  <c r="AX1303" i="32"/>
  <c r="AY1303" i="32"/>
  <c r="AZ998" i="32"/>
  <c r="AX998" i="32"/>
  <c r="BA998" i="32"/>
  <c r="AY998" i="32"/>
  <c r="BA385" i="32"/>
  <c r="AY385" i="32"/>
  <c r="AX385" i="32"/>
  <c r="AZ385" i="32"/>
  <c r="AY2675" i="32"/>
  <c r="AX2675" i="32"/>
  <c r="AZ2675" i="32"/>
  <c r="BA2675" i="32"/>
  <c r="AX1697" i="32"/>
  <c r="AZ1697" i="32"/>
  <c r="BA1697" i="32"/>
  <c r="AY1697" i="32"/>
  <c r="BA1542" i="32"/>
  <c r="AZ1542" i="32"/>
  <c r="AY1542" i="32"/>
  <c r="AX1542" i="32"/>
  <c r="BA2416" i="32"/>
  <c r="AY2416" i="32"/>
  <c r="AX2416" i="32"/>
  <c r="AZ2416" i="32"/>
  <c r="AY1403" i="32"/>
  <c r="BA1403" i="32"/>
  <c r="AZ1403" i="32"/>
  <c r="AX1403" i="32"/>
  <c r="BA1455" i="32"/>
  <c r="AZ1455" i="32"/>
  <c r="AY1455" i="32"/>
  <c r="AX1455" i="32"/>
  <c r="BA1502" i="32"/>
  <c r="AZ1502" i="32"/>
  <c r="AY1502" i="32"/>
  <c r="AX1502" i="32"/>
  <c r="BA1317" i="32"/>
  <c r="AY1317" i="32"/>
  <c r="AX1317" i="32"/>
  <c r="AZ1317" i="32"/>
  <c r="BA2368" i="32"/>
  <c r="AY2368" i="32"/>
  <c r="AX2368" i="32"/>
  <c r="AZ2368" i="32"/>
  <c r="BA1210" i="32"/>
  <c r="AY1210" i="32"/>
  <c r="AX1210" i="32"/>
  <c r="AZ1210" i="32"/>
  <c r="AY1152" i="32"/>
  <c r="AZ1152" i="32"/>
  <c r="BA1152" i="32"/>
  <c r="AX1152" i="32"/>
  <c r="AX1056" i="32"/>
  <c r="BA1056" i="32"/>
  <c r="AZ1056" i="32"/>
  <c r="AY1056" i="32"/>
  <c r="AZ902" i="32"/>
  <c r="AX902" i="32"/>
  <c r="BA902" i="32"/>
  <c r="AY902" i="32"/>
  <c r="BA765" i="32"/>
  <c r="AZ765" i="32"/>
  <c r="AX765" i="32"/>
  <c r="AY765" i="32"/>
  <c r="AY421" i="32"/>
  <c r="AZ421" i="32"/>
  <c r="AX421" i="32"/>
  <c r="BA421" i="32"/>
  <c r="AX303" i="32"/>
  <c r="AZ303" i="32"/>
  <c r="AY303" i="32"/>
  <c r="BA303" i="32"/>
  <c r="AX2534" i="32"/>
  <c r="AY2534" i="32"/>
  <c r="BA2534" i="32"/>
  <c r="AZ2534" i="32"/>
  <c r="AZ3244" i="32"/>
  <c r="AY3244" i="32"/>
  <c r="AX3244" i="32"/>
  <c r="BA3244" i="32"/>
  <c r="AZ1411" i="32"/>
  <c r="BA1411" i="32"/>
  <c r="AY1411" i="32"/>
  <c r="AX1411" i="32"/>
  <c r="BA1461" i="32"/>
  <c r="AY1461" i="32"/>
  <c r="AX1461" i="32"/>
  <c r="AZ1461" i="32"/>
  <c r="AZ1504" i="32"/>
  <c r="BA1504" i="32"/>
  <c r="AY1504" i="32"/>
  <c r="AX1504" i="32"/>
  <c r="BA1381" i="32"/>
  <c r="AY1381" i="32"/>
  <c r="AX1381" i="32"/>
  <c r="AZ1381" i="32"/>
  <c r="BA1307" i="32"/>
  <c r="AY1307" i="32"/>
  <c r="AX1307" i="32"/>
  <c r="AZ1307" i="32"/>
  <c r="AZ2371" i="32"/>
  <c r="AX2371" i="32"/>
  <c r="AY2371" i="32"/>
  <c r="BA2371" i="32"/>
  <c r="AZ1277" i="32"/>
  <c r="AX1277" i="32"/>
  <c r="BA1277" i="32"/>
  <c r="AY1277" i="32"/>
  <c r="AY1186" i="32"/>
  <c r="AZ1186" i="32"/>
  <c r="BA1186" i="32"/>
  <c r="AX1186" i="32"/>
  <c r="AX1103" i="32"/>
  <c r="BA1103" i="32"/>
  <c r="AY1103" i="32"/>
  <c r="AZ1103" i="32"/>
  <c r="BA1042" i="32"/>
  <c r="AX1042" i="32"/>
  <c r="AY1042" i="32"/>
  <c r="AZ1042" i="32"/>
  <c r="AY985" i="32"/>
  <c r="BA985" i="32"/>
  <c r="AZ985" i="32"/>
  <c r="AX985" i="32"/>
  <c r="BA957" i="32"/>
  <c r="AX957" i="32"/>
  <c r="AZ957" i="32"/>
  <c r="AY957" i="32"/>
  <c r="AX762" i="32"/>
  <c r="BA762" i="32"/>
  <c r="AZ762" i="32"/>
  <c r="AY762" i="32"/>
  <c r="BA489" i="32"/>
  <c r="AY489" i="32"/>
  <c r="AX489" i="32"/>
  <c r="AZ489" i="32"/>
  <c r="AZ3600" i="32"/>
  <c r="AY3600" i="32"/>
  <c r="AX3600" i="32"/>
  <c r="BA3600" i="32"/>
  <c r="AX3688" i="32"/>
  <c r="AY3688" i="32"/>
  <c r="BA3688" i="32"/>
  <c r="AZ3688" i="32"/>
  <c r="BA2351" i="32"/>
  <c r="AX2351" i="32"/>
  <c r="AY2351" i="32"/>
  <c r="AZ2351" i="32"/>
  <c r="BA1538" i="32"/>
  <c r="AX1538" i="32"/>
  <c r="AY1538" i="32"/>
  <c r="AZ1538" i="32"/>
  <c r="BA1601" i="32"/>
  <c r="AZ1601" i="32"/>
  <c r="AY1601" i="32"/>
  <c r="AX1601" i="32"/>
  <c r="BA1415" i="32"/>
  <c r="AZ1415" i="32"/>
  <c r="AY1415" i="32"/>
  <c r="AX1415" i="32"/>
  <c r="AX1474" i="32"/>
  <c r="AZ1474" i="32"/>
  <c r="BA1474" i="32"/>
  <c r="AY1474" i="32"/>
  <c r="AZ1335" i="32"/>
  <c r="BA1335" i="32"/>
  <c r="AY1335" i="32"/>
  <c r="AX1335" i="32"/>
  <c r="BA1295" i="32"/>
  <c r="AZ1295" i="32"/>
  <c r="AY1295" i="32"/>
  <c r="AX1295" i="32"/>
  <c r="AZ1208" i="32"/>
  <c r="BA1208" i="32"/>
  <c r="AY1208" i="32"/>
  <c r="AX1208" i="32"/>
  <c r="AY1199" i="32"/>
  <c r="BA1199" i="32"/>
  <c r="AZ1199" i="32"/>
  <c r="AX1199" i="32"/>
  <c r="AZ1111" i="32"/>
  <c r="BA1111" i="32"/>
  <c r="AY1111" i="32"/>
  <c r="AX1111" i="32"/>
  <c r="AZ1012" i="32"/>
  <c r="BA1012" i="32"/>
  <c r="AY1012" i="32"/>
  <c r="AX1012" i="32"/>
  <c r="AX1053" i="32"/>
  <c r="BA1053" i="32"/>
  <c r="AY1053" i="32"/>
  <c r="AZ1053" i="32"/>
  <c r="AZ936" i="32"/>
  <c r="BA936" i="32"/>
  <c r="AX936" i="32"/>
  <c r="AY936" i="32"/>
  <c r="BA885" i="32"/>
  <c r="AX885" i="32"/>
  <c r="AY885" i="32"/>
  <c r="AZ885" i="32"/>
  <c r="BA660" i="32"/>
  <c r="AZ660" i="32"/>
  <c r="AY660" i="32"/>
  <c r="AX660" i="32"/>
  <c r="AY455" i="32"/>
  <c r="BA455" i="32"/>
  <c r="AZ455" i="32"/>
  <c r="AX455" i="32"/>
  <c r="AX3477" i="32"/>
  <c r="BA3477" i="32"/>
  <c r="AZ3477" i="32"/>
  <c r="AY3477" i="32"/>
  <c r="AX2100" i="32"/>
  <c r="BA2100" i="32"/>
  <c r="AZ2100" i="32"/>
  <c r="AY2100" i="32"/>
  <c r="AX1682" i="32"/>
  <c r="AY1682" i="32"/>
  <c r="BA1682" i="32"/>
  <c r="AZ1682" i="32"/>
  <c r="BA1531" i="32"/>
  <c r="AY1531" i="32"/>
  <c r="AX1531" i="32"/>
  <c r="AZ1531" i="32"/>
  <c r="BA1608" i="32"/>
  <c r="AZ1608" i="32"/>
  <c r="AY1608" i="32"/>
  <c r="AX1608" i="32"/>
  <c r="AY1428" i="32"/>
  <c r="BA1428" i="32"/>
  <c r="AZ1428" i="32"/>
  <c r="AX1428" i="32"/>
  <c r="AX1354" i="32"/>
  <c r="AY1354" i="32"/>
  <c r="BA1354" i="32"/>
  <c r="AZ1354" i="32"/>
  <c r="BA1326" i="32"/>
  <c r="AZ1326" i="32"/>
  <c r="AX1326" i="32"/>
  <c r="AY1326" i="32"/>
  <c r="AZ2373" i="32"/>
  <c r="BA2373" i="32"/>
  <c r="AY2373" i="32"/>
  <c r="AX2373" i="32"/>
  <c r="AZ1243" i="32"/>
  <c r="BA1243" i="32"/>
  <c r="AX1243" i="32"/>
  <c r="AY1243" i="32"/>
  <c r="AX1163" i="32"/>
  <c r="BA1163" i="32"/>
  <c r="AY1163" i="32"/>
  <c r="AZ1163" i="32"/>
  <c r="AZ1097" i="32"/>
  <c r="AX1097" i="32"/>
  <c r="AY1097" i="32"/>
  <c r="BA1097" i="32"/>
  <c r="BA935" i="32"/>
  <c r="AX935" i="32"/>
  <c r="AY935" i="32"/>
  <c r="AZ935" i="32"/>
  <c r="AX791" i="32"/>
  <c r="AZ791" i="32"/>
  <c r="BA791" i="32"/>
  <c r="AY791" i="32"/>
  <c r="AZ550" i="32"/>
  <c r="AY550" i="32"/>
  <c r="AX550" i="32"/>
  <c r="BA550" i="32"/>
  <c r="BA3593" i="32"/>
  <c r="AX3593" i="32"/>
  <c r="AY3593" i="32"/>
  <c r="AZ3593" i="32"/>
  <c r="BA3641" i="32"/>
  <c r="AX3641" i="32"/>
  <c r="AZ3641" i="32"/>
  <c r="AY3641" i="32"/>
  <c r="BA2174" i="32"/>
  <c r="AZ2174" i="32"/>
  <c r="AX2174" i="32"/>
  <c r="AY2174" i="32"/>
  <c r="AY1641" i="32"/>
  <c r="BA1641" i="32"/>
  <c r="AX1641" i="32"/>
  <c r="AZ1641" i="32"/>
  <c r="AZ1701" i="32"/>
  <c r="AX1701" i="32"/>
  <c r="AY1701" i="32"/>
  <c r="BA1701" i="32"/>
  <c r="AY1534" i="32"/>
  <c r="BA1534" i="32"/>
  <c r="AZ1534" i="32"/>
  <c r="AX1534" i="32"/>
  <c r="BA6806" i="32"/>
  <c r="AY6806" i="32"/>
  <c r="AX6806" i="32"/>
  <c r="AZ6806" i="32"/>
  <c r="AZ1456" i="32"/>
  <c r="BA1456" i="32"/>
  <c r="AX1456" i="32"/>
  <c r="AY1456" i="32"/>
  <c r="BA1511" i="32"/>
  <c r="AZ1511" i="32"/>
  <c r="AY1511" i="32"/>
  <c r="AX1511" i="32"/>
  <c r="AY2404" i="32"/>
  <c r="AZ2404" i="32"/>
  <c r="BA2404" i="32"/>
  <c r="AX2404" i="32"/>
  <c r="AY1305" i="32"/>
  <c r="BA1305" i="32"/>
  <c r="AZ1305" i="32"/>
  <c r="AX1305" i="32"/>
  <c r="AX1212" i="32"/>
  <c r="BA1212" i="32"/>
  <c r="AZ1212" i="32"/>
  <c r="AY1212" i="32"/>
  <c r="BA1147" i="32"/>
  <c r="AZ1147" i="32"/>
  <c r="AY1147" i="32"/>
  <c r="AX1147" i="32"/>
  <c r="AX1093" i="32"/>
  <c r="BA1093" i="32"/>
  <c r="AZ1093" i="32"/>
  <c r="AY1093" i="32"/>
  <c r="BA1045" i="32"/>
  <c r="AZ1045" i="32"/>
  <c r="AY1045" i="32"/>
  <c r="AX1045" i="32"/>
  <c r="AZ990" i="32"/>
  <c r="BA990" i="32"/>
  <c r="AY990" i="32"/>
  <c r="AX990" i="32"/>
  <c r="AY877" i="32"/>
  <c r="AZ877" i="32"/>
  <c r="BA877" i="32"/>
  <c r="AX877" i="32"/>
  <c r="BA690" i="32"/>
  <c r="AZ690" i="32"/>
  <c r="AX690" i="32"/>
  <c r="AY690" i="32"/>
  <c r="BA425" i="32"/>
  <c r="AY425" i="32"/>
  <c r="AZ425" i="32"/>
  <c r="AX425" i="32"/>
  <c r="BA3416" i="32"/>
  <c r="AZ3416" i="32"/>
  <c r="AX3416" i="32"/>
  <c r="AY3416" i="32"/>
  <c r="AZ2236" i="32"/>
  <c r="AY2236" i="32"/>
  <c r="AX2236" i="32"/>
  <c r="BA2236" i="32"/>
  <c r="BA1543" i="32"/>
  <c r="AY1543" i="32"/>
  <c r="AX1543" i="32"/>
  <c r="AZ1543" i="32"/>
  <c r="BA1590" i="32"/>
  <c r="AZ1590" i="32"/>
  <c r="AX1590" i="32"/>
  <c r="AY1590" i="32"/>
  <c r="AY1388" i="32"/>
  <c r="BA1388" i="32"/>
  <c r="AZ1388" i="32"/>
  <c r="AX1388" i="32"/>
  <c r="BA1438" i="32"/>
  <c r="AZ1438" i="32"/>
  <c r="AY1438" i="32"/>
  <c r="AX1438" i="32"/>
  <c r="BA1501" i="32"/>
  <c r="AY1501" i="32"/>
  <c r="AX1501" i="32"/>
  <c r="AZ1501" i="32"/>
  <c r="AX1364" i="32"/>
  <c r="BA1364" i="32"/>
  <c r="AZ1364" i="32"/>
  <c r="AY1364" i="32"/>
  <c r="AY6812" i="32"/>
  <c r="AZ6812" i="32"/>
  <c r="BA6812" i="32"/>
  <c r="AX6812" i="32"/>
  <c r="BA2379" i="32"/>
  <c r="AZ2379" i="32"/>
  <c r="AY2379" i="32"/>
  <c r="AX2379" i="32"/>
  <c r="BA1265" i="32"/>
  <c r="AZ1265" i="32"/>
  <c r="AX1265" i="32"/>
  <c r="AY1265" i="32"/>
  <c r="BA1225" i="32"/>
  <c r="AZ1225" i="32"/>
  <c r="AY1225" i="32"/>
  <c r="AX1225" i="32"/>
  <c r="AX1184" i="32"/>
  <c r="BA1184" i="32"/>
  <c r="AY1184" i="32"/>
  <c r="AZ1184" i="32"/>
  <c r="BA1086" i="32"/>
  <c r="AZ1086" i="32"/>
  <c r="AX1086" i="32"/>
  <c r="AY1086" i="32"/>
  <c r="AY1071" i="32"/>
  <c r="BA1071" i="32"/>
  <c r="AZ1071" i="32"/>
  <c r="AX1071" i="32"/>
  <c r="AY953" i="32"/>
  <c r="AX953" i="32"/>
  <c r="AZ953" i="32"/>
  <c r="BA953" i="32"/>
  <c r="BA850" i="32"/>
  <c r="AX850" i="32"/>
  <c r="AY850" i="32"/>
  <c r="AZ850" i="32"/>
  <c r="BA726" i="32"/>
  <c r="AX726" i="32"/>
  <c r="AZ726" i="32"/>
  <c r="AY726" i="32"/>
  <c r="BA481" i="32"/>
  <c r="AX481" i="32"/>
  <c r="AY481" i="32"/>
  <c r="AZ481" i="32"/>
  <c r="BA291" i="32"/>
  <c r="AY291" i="32"/>
  <c r="AX291" i="32"/>
  <c r="AZ291" i="32"/>
  <c r="BA2094" i="32"/>
  <c r="AZ2094" i="32"/>
  <c r="AY2094" i="32"/>
  <c r="AX2094" i="32"/>
  <c r="BA1003" i="32"/>
  <c r="AY1003" i="32"/>
  <c r="AX1003" i="32"/>
  <c r="AZ1003" i="32"/>
  <c r="AZ916" i="32"/>
  <c r="AY916" i="32"/>
  <c r="BA916" i="32"/>
  <c r="AX916" i="32"/>
  <c r="AY830" i="32"/>
  <c r="BA830" i="32"/>
  <c r="AX830" i="32"/>
  <c r="AZ830" i="32"/>
  <c r="AZ756" i="32"/>
  <c r="BA756" i="32"/>
  <c r="AX756" i="32"/>
  <c r="AY756" i="32"/>
  <c r="AY684" i="32"/>
  <c r="BA684" i="32"/>
  <c r="AZ684" i="32"/>
  <c r="AX684" i="32"/>
  <c r="BA630" i="32"/>
  <c r="AZ630" i="32"/>
  <c r="AY630" i="32"/>
  <c r="AX630" i="32"/>
  <c r="BA534" i="32"/>
  <c r="AZ534" i="32"/>
  <c r="AY534" i="32"/>
  <c r="AX534" i="32"/>
  <c r="AZ516" i="32"/>
  <c r="BA516" i="32"/>
  <c r="AY516" i="32"/>
  <c r="AX516" i="32"/>
  <c r="BA440" i="32"/>
  <c r="AZ440" i="32"/>
  <c r="AY440" i="32"/>
  <c r="AX440" i="32"/>
  <c r="BA357" i="32"/>
  <c r="AZ357" i="32"/>
  <c r="AX357" i="32"/>
  <c r="AY357" i="32"/>
  <c r="AX3598" i="32"/>
  <c r="BA3598" i="32"/>
  <c r="AY3598" i="32"/>
  <c r="AZ3598" i="32"/>
  <c r="AX3623" i="32"/>
  <c r="BA3623" i="32"/>
  <c r="AY3623" i="32"/>
  <c r="AZ3623" i="32"/>
  <c r="BA3419" i="32"/>
  <c r="AZ3419" i="32"/>
  <c r="AY3419" i="32"/>
  <c r="AX3419" i="32"/>
  <c r="BA3366" i="32"/>
  <c r="AY3366" i="32"/>
  <c r="AZ3366" i="32"/>
  <c r="AX3366" i="32"/>
  <c r="AY2556" i="32"/>
  <c r="AZ2556" i="32"/>
  <c r="BA2556" i="32"/>
  <c r="AX2556" i="32"/>
  <c r="BA2186" i="32"/>
  <c r="AY2186" i="32"/>
  <c r="AX2186" i="32"/>
  <c r="AZ2186" i="32"/>
  <c r="BA1993" i="32"/>
  <c r="AX1993" i="32"/>
  <c r="AY1993" i="32"/>
  <c r="AZ1993" i="32"/>
  <c r="AY3856" i="32"/>
  <c r="AX3856" i="32"/>
  <c r="AZ3856" i="32"/>
  <c r="BA3856" i="32"/>
  <c r="BA700" i="32"/>
  <c r="AX700" i="32"/>
  <c r="AZ700" i="32"/>
  <c r="AY700" i="32"/>
  <c r="AY612" i="32"/>
  <c r="AZ612" i="32"/>
  <c r="BA612" i="32"/>
  <c r="AX612" i="32"/>
  <c r="AZ558" i="32"/>
  <c r="AY558" i="32"/>
  <c r="AX558" i="32"/>
  <c r="BA558" i="32"/>
  <c r="AX518" i="32"/>
  <c r="AZ518" i="32"/>
  <c r="BA518" i="32"/>
  <c r="AY518" i="32"/>
  <c r="BA430" i="32"/>
  <c r="AX430" i="32"/>
  <c r="AY430" i="32"/>
  <c r="AZ430" i="32"/>
  <c r="AY366" i="32"/>
  <c r="AZ366" i="32"/>
  <c r="BA366" i="32"/>
  <c r="AX366" i="32"/>
  <c r="AX297" i="32"/>
  <c r="AZ297" i="32"/>
  <c r="AY297" i="32"/>
  <c r="BA297" i="32"/>
  <c r="AX3637" i="32"/>
  <c r="AY3637" i="32"/>
  <c r="BA3637" i="32"/>
  <c r="AZ3637" i="32"/>
  <c r="AX3378" i="32"/>
  <c r="AZ3378" i="32"/>
  <c r="AY3378" i="32"/>
  <c r="BA3378" i="32"/>
  <c r="AZ3551" i="32"/>
  <c r="AX3551" i="32"/>
  <c r="BA3551" i="32"/>
  <c r="AY3551" i="32"/>
  <c r="BA2482" i="32"/>
  <c r="AX2482" i="32"/>
  <c r="AY2482" i="32"/>
  <c r="AZ2482" i="32"/>
  <c r="AZ2104" i="32"/>
  <c r="AY2104" i="32"/>
  <c r="AX2104" i="32"/>
  <c r="BA2104" i="32"/>
  <c r="AX2280" i="32"/>
  <c r="AY2280" i="32"/>
  <c r="AZ2280" i="32"/>
  <c r="BA2280" i="32"/>
  <c r="BA2754" i="32"/>
  <c r="AX2754" i="32"/>
  <c r="AZ2754" i="32"/>
  <c r="AY2754" i="32"/>
  <c r="AZ888" i="32"/>
  <c r="BA888" i="32"/>
  <c r="AX888" i="32"/>
  <c r="AY888" i="32"/>
  <c r="AY826" i="32"/>
  <c r="AX826" i="32"/>
  <c r="AZ826" i="32"/>
  <c r="BA826" i="32"/>
  <c r="AX759" i="32"/>
  <c r="BA759" i="32"/>
  <c r="AZ759" i="32"/>
  <c r="AY759" i="32"/>
  <c r="BA721" i="32"/>
  <c r="AZ721" i="32"/>
  <c r="AY721" i="32"/>
  <c r="AX721" i="32"/>
  <c r="AY662" i="32"/>
  <c r="AZ662" i="32"/>
  <c r="AX662" i="32"/>
  <c r="BA662" i="32"/>
  <c r="AY642" i="32"/>
  <c r="AX642" i="32"/>
  <c r="BA642" i="32"/>
  <c r="AZ642" i="32"/>
  <c r="BA603" i="32"/>
  <c r="AZ603" i="32"/>
  <c r="AY603" i="32"/>
  <c r="AX603" i="32"/>
  <c r="BA500" i="32"/>
  <c r="AX500" i="32"/>
  <c r="AZ500" i="32"/>
  <c r="AY500" i="32"/>
  <c r="AX454" i="32"/>
  <c r="BA454" i="32"/>
  <c r="AY454" i="32"/>
  <c r="AZ454" i="32"/>
  <c r="AY399" i="32"/>
  <c r="BA399" i="32"/>
  <c r="AZ399" i="32"/>
  <c r="AX399" i="32"/>
  <c r="BA346" i="32"/>
  <c r="AZ346" i="32"/>
  <c r="AX346" i="32"/>
  <c r="AY346" i="32"/>
  <c r="BA321" i="32"/>
  <c r="AZ321" i="32"/>
  <c r="AX321" i="32"/>
  <c r="AY321" i="32"/>
  <c r="BA294" i="32"/>
  <c r="AX294" i="32"/>
  <c r="AY294" i="32"/>
  <c r="AZ294" i="32"/>
  <c r="BA282" i="32"/>
  <c r="AX282" i="32"/>
  <c r="AZ282" i="32"/>
  <c r="AY282" i="32"/>
  <c r="BA3612" i="32"/>
  <c r="AX3612" i="32"/>
  <c r="AY3612" i="32"/>
  <c r="AZ3612" i="32"/>
  <c r="BA3665" i="32"/>
  <c r="AY3665" i="32"/>
  <c r="AZ3665" i="32"/>
  <c r="AX3665" i="32"/>
  <c r="AY100" i="32"/>
  <c r="BA100" i="32"/>
  <c r="AZ100" i="32"/>
  <c r="AX100" i="32"/>
  <c r="AX2521" i="32"/>
  <c r="AY2521" i="32"/>
  <c r="AZ2521" i="32"/>
  <c r="BA2521" i="32"/>
  <c r="BA2128" i="32"/>
  <c r="AZ2128" i="32"/>
  <c r="AY2128" i="32"/>
  <c r="AX2128" i="32"/>
  <c r="BA2337" i="32"/>
  <c r="AX2337" i="32"/>
  <c r="AY2337" i="32"/>
  <c r="AZ2337" i="32"/>
  <c r="AZ3125" i="32"/>
  <c r="AX3125" i="32"/>
  <c r="BA3125" i="32"/>
  <c r="AY3125" i="32"/>
  <c r="BA909" i="32"/>
  <c r="AZ909" i="32"/>
  <c r="AX909" i="32"/>
  <c r="AY909" i="32"/>
  <c r="BA869" i="32"/>
  <c r="AY869" i="32"/>
  <c r="AZ869" i="32"/>
  <c r="AX869" i="32"/>
  <c r="AY790" i="32"/>
  <c r="BA790" i="32"/>
  <c r="AX790" i="32"/>
  <c r="AZ790" i="32"/>
  <c r="AY719" i="32"/>
  <c r="AZ719" i="32"/>
  <c r="BA719" i="32"/>
  <c r="AX719" i="32"/>
  <c r="BA639" i="32"/>
  <c r="AZ639" i="32"/>
  <c r="AY639" i="32"/>
  <c r="AX639" i="32"/>
  <c r="BA595" i="32"/>
  <c r="AZ595" i="32"/>
  <c r="AY595" i="32"/>
  <c r="AX595" i="32"/>
  <c r="BA517" i="32"/>
  <c r="AZ517" i="32"/>
  <c r="AY517" i="32"/>
  <c r="AX517" i="32"/>
  <c r="BA450" i="32"/>
  <c r="AY450" i="32"/>
  <c r="AX450" i="32"/>
  <c r="AZ450" i="32"/>
  <c r="BA381" i="32"/>
  <c r="AZ381" i="32"/>
  <c r="AY381" i="32"/>
  <c r="AX381" i="32"/>
  <c r="AZ345" i="32"/>
  <c r="BA345" i="32"/>
  <c r="AY345" i="32"/>
  <c r="AX345" i="32"/>
  <c r="BA3476" i="32"/>
  <c r="AZ3476" i="32"/>
  <c r="AY3476" i="32"/>
  <c r="AX3476" i="32"/>
  <c r="BA3486" i="32"/>
  <c r="AZ3486" i="32"/>
  <c r="AY3486" i="32"/>
  <c r="AX3486" i="32"/>
  <c r="BA260" i="32"/>
  <c r="AZ260" i="32"/>
  <c r="AY260" i="32"/>
  <c r="AX260" i="32"/>
  <c r="AX239" i="32"/>
  <c r="BA239" i="32"/>
  <c r="AZ239" i="32"/>
  <c r="AY239" i="32"/>
  <c r="BA3673" i="32"/>
  <c r="AX3673" i="32"/>
  <c r="AZ3673" i="32"/>
  <c r="AY3673" i="32"/>
  <c r="BA3534" i="32"/>
  <c r="AX3534" i="32"/>
  <c r="AY3534" i="32"/>
  <c r="AZ3534" i="32"/>
  <c r="AZ2479" i="32"/>
  <c r="BA2479" i="32"/>
  <c r="AX2479" i="32"/>
  <c r="AY2479" i="32"/>
  <c r="AZ2205" i="32"/>
  <c r="AY2205" i="32"/>
  <c r="AX2205" i="32"/>
  <c r="BA2205" i="32"/>
  <c r="AZ2791" i="32"/>
  <c r="BA2791" i="32"/>
  <c r="AX2791" i="32"/>
  <c r="AY2791" i="32"/>
  <c r="AX972" i="32"/>
  <c r="BA972" i="32"/>
  <c r="AZ972" i="32"/>
  <c r="AY972" i="32"/>
  <c r="BA866" i="32"/>
  <c r="AY866" i="32"/>
  <c r="AZ866" i="32"/>
  <c r="AX866" i="32"/>
  <c r="BA815" i="32"/>
  <c r="AX815" i="32"/>
  <c r="AZ815" i="32"/>
  <c r="AY815" i="32"/>
  <c r="BA757" i="32"/>
  <c r="AY757" i="32"/>
  <c r="AZ757" i="32"/>
  <c r="AX757" i="32"/>
  <c r="BA729" i="32"/>
  <c r="AZ729" i="32"/>
  <c r="AY729" i="32"/>
  <c r="AX729" i="32"/>
  <c r="AY651" i="32"/>
  <c r="AZ651" i="32"/>
  <c r="AX651" i="32"/>
  <c r="BA651" i="32"/>
  <c r="BA579" i="32"/>
  <c r="AZ579" i="32"/>
  <c r="AY579" i="32"/>
  <c r="AX579" i="32"/>
  <c r="AZ541" i="32"/>
  <c r="BA541" i="32"/>
  <c r="AY541" i="32"/>
  <c r="AX541" i="32"/>
  <c r="BA475" i="32"/>
  <c r="AY475" i="32"/>
  <c r="AX475" i="32"/>
  <c r="AZ475" i="32"/>
  <c r="BA426" i="32"/>
  <c r="AY426" i="32"/>
  <c r="AX426" i="32"/>
  <c r="AZ426" i="32"/>
  <c r="BA356" i="32"/>
  <c r="AZ356" i="32"/>
  <c r="AY356" i="32"/>
  <c r="AX356" i="32"/>
  <c r="AZ318" i="32"/>
  <c r="BA318" i="32"/>
  <c r="AX318" i="32"/>
  <c r="AY318" i="32"/>
  <c r="BA3478" i="32"/>
  <c r="AZ3478" i="32"/>
  <c r="AY3478" i="32"/>
  <c r="AX3478" i="32"/>
  <c r="AY3619" i="32"/>
  <c r="BA3619" i="32"/>
  <c r="AZ3619" i="32"/>
  <c r="AX3619" i="32"/>
  <c r="BA3630" i="32"/>
  <c r="AX3630" i="32"/>
  <c r="AY3630" i="32"/>
  <c r="AZ3630" i="32"/>
  <c r="BA3691" i="32"/>
  <c r="AZ3691" i="32"/>
  <c r="AX3691" i="32"/>
  <c r="AY3691" i="32"/>
  <c r="BA31" i="32"/>
  <c r="AX31" i="32"/>
  <c r="AY31" i="32"/>
  <c r="AZ31" i="32"/>
  <c r="BA2647" i="32"/>
  <c r="AY2647" i="32"/>
  <c r="AX2647" i="32"/>
  <c r="AZ2647" i="32"/>
  <c r="BA2316" i="32"/>
  <c r="AZ2316" i="32"/>
  <c r="AX2316" i="32"/>
  <c r="AY2316" i="32"/>
  <c r="AY2933" i="32"/>
  <c r="BA2933" i="32"/>
  <c r="AZ2933" i="32"/>
  <c r="AX2933" i="32"/>
  <c r="AZ970" i="32"/>
  <c r="BA970" i="32"/>
  <c r="AY970" i="32"/>
  <c r="AX970" i="32"/>
  <c r="BA873" i="32"/>
  <c r="AZ873" i="32"/>
  <c r="AX873" i="32"/>
  <c r="AY873" i="32"/>
  <c r="AZ808" i="32"/>
  <c r="BA808" i="32"/>
  <c r="AX808" i="32"/>
  <c r="AY808" i="32"/>
  <c r="BA699" i="32"/>
  <c r="AZ699" i="32"/>
  <c r="AX699" i="32"/>
  <c r="AY699" i="32"/>
  <c r="AZ681" i="32"/>
  <c r="BA681" i="32"/>
  <c r="AY681" i="32"/>
  <c r="AX681" i="32"/>
  <c r="AX598" i="32"/>
  <c r="BA598" i="32"/>
  <c r="AY598" i="32"/>
  <c r="AZ598" i="32"/>
  <c r="BA505" i="32"/>
  <c r="AZ505" i="32"/>
  <c r="AX505" i="32"/>
  <c r="AY505" i="32"/>
  <c r="AZ435" i="32"/>
  <c r="AY435" i="32"/>
  <c r="AX435" i="32"/>
  <c r="BA435" i="32"/>
  <c r="AZ379" i="32"/>
  <c r="AY379" i="32"/>
  <c r="AX379" i="32"/>
  <c r="BA379" i="32"/>
  <c r="BA349" i="32"/>
  <c r="AZ349" i="32"/>
  <c r="AX349" i="32"/>
  <c r="AY349" i="32"/>
  <c r="AY3591" i="32"/>
  <c r="BA3591" i="32"/>
  <c r="AX3591" i="32"/>
  <c r="AZ3591" i="32"/>
  <c r="AY3405" i="32"/>
  <c r="AX3405" i="32"/>
  <c r="AZ3405" i="32"/>
  <c r="BA3405" i="32"/>
  <c r="AZ262" i="32"/>
  <c r="AY262" i="32"/>
  <c r="AX262" i="32"/>
  <c r="BA262" i="32"/>
  <c r="AZ3408" i="32"/>
  <c r="BA3408" i="32"/>
  <c r="AX3408" i="32"/>
  <c r="AY3408" i="32"/>
  <c r="AY3360" i="32"/>
  <c r="BA3360" i="32"/>
  <c r="AX3360" i="32"/>
  <c r="AZ3360" i="32"/>
  <c r="AX64" i="32"/>
  <c r="BA64" i="32"/>
  <c r="AZ64" i="32"/>
  <c r="AY64" i="32"/>
  <c r="AZ2220" i="32"/>
  <c r="AY2220" i="32"/>
  <c r="AX2220" i="32"/>
  <c r="BA2220" i="32"/>
  <c r="BA2680" i="32"/>
  <c r="AX2680" i="32"/>
  <c r="AY2680" i="32"/>
  <c r="AZ2680" i="32"/>
  <c r="BA3143" i="32"/>
  <c r="AZ3143" i="32"/>
  <c r="AY3143" i="32"/>
  <c r="AX3143" i="32"/>
  <c r="BA217" i="32"/>
  <c r="AX217" i="32"/>
  <c r="AY217" i="32"/>
  <c r="AZ217" i="32"/>
  <c r="AZ3418" i="32"/>
  <c r="AY3418" i="32"/>
  <c r="BA3418" i="32"/>
  <c r="AX3418" i="32"/>
  <c r="BA132" i="32"/>
  <c r="AY132" i="32"/>
  <c r="AX132" i="32"/>
  <c r="AZ132" i="32"/>
  <c r="AY119" i="32"/>
  <c r="AZ119" i="32"/>
  <c r="AX119" i="32"/>
  <c r="BA119" i="32"/>
  <c r="AX98" i="32"/>
  <c r="AZ98" i="32"/>
  <c r="AY98" i="32"/>
  <c r="BA98" i="32"/>
  <c r="BA3559" i="32"/>
  <c r="AZ3559" i="32"/>
  <c r="AX3559" i="32"/>
  <c r="AY3559" i="32"/>
  <c r="AZ3576" i="32"/>
  <c r="BA3576" i="32"/>
  <c r="AX3576" i="32"/>
  <c r="AY3576" i="32"/>
  <c r="AZ1896" i="32"/>
  <c r="BA1896" i="32"/>
  <c r="AX1896" i="32"/>
  <c r="AY1896" i="32"/>
  <c r="BA2501" i="32"/>
  <c r="AZ2501" i="32"/>
  <c r="AX2501" i="32"/>
  <c r="AY2501" i="32"/>
  <c r="AZ2562" i="32"/>
  <c r="AX2562" i="32"/>
  <c r="AY2562" i="32"/>
  <c r="BA2562" i="32"/>
  <c r="BA2648" i="32"/>
  <c r="AY2648" i="32"/>
  <c r="AX2648" i="32"/>
  <c r="AZ2648" i="32"/>
  <c r="AZ1929" i="32"/>
  <c r="BA1929" i="32"/>
  <c r="AY1929" i="32"/>
  <c r="AX1929" i="32"/>
  <c r="BA2183" i="32"/>
  <c r="AZ2183" i="32"/>
  <c r="AX2183" i="32"/>
  <c r="AY2183" i="32"/>
  <c r="AX2208" i="32"/>
  <c r="BA2208" i="32"/>
  <c r="AZ2208" i="32"/>
  <c r="AY2208" i="32"/>
  <c r="AX2239" i="32"/>
  <c r="BA2239" i="32"/>
  <c r="AZ2239" i="32"/>
  <c r="AY2239" i="32"/>
  <c r="BA2283" i="32"/>
  <c r="AZ2283" i="32"/>
  <c r="AY2283" i="32"/>
  <c r="AX2283" i="32"/>
  <c r="BA1954" i="32"/>
  <c r="AZ1954" i="32"/>
  <c r="AX1954" i="32"/>
  <c r="AY1954" i="32"/>
  <c r="BA2682" i="32"/>
  <c r="AX2682" i="32"/>
  <c r="AY2682" i="32"/>
  <c r="AZ2682" i="32"/>
  <c r="BA2709" i="32"/>
  <c r="AX2709" i="32"/>
  <c r="AY2709" i="32"/>
  <c r="AZ2709" i="32"/>
  <c r="BA2755" i="32"/>
  <c r="AY2755" i="32"/>
  <c r="AX2755" i="32"/>
  <c r="AZ2755" i="32"/>
  <c r="BA2810" i="32"/>
  <c r="AZ2810" i="32"/>
  <c r="AX2810" i="32"/>
  <c r="AY2810" i="32"/>
  <c r="AZ2010" i="32"/>
  <c r="AY2010" i="32"/>
  <c r="BA2010" i="32"/>
  <c r="AX2010" i="32"/>
  <c r="BA3164" i="32"/>
  <c r="AX3164" i="32"/>
  <c r="AY3164" i="32"/>
  <c r="AZ3164" i="32"/>
  <c r="BA221" i="32"/>
  <c r="AZ221" i="32"/>
  <c r="AX221" i="32"/>
  <c r="AY221" i="32"/>
  <c r="AY182" i="32"/>
  <c r="AZ182" i="32"/>
  <c r="AX182" i="32"/>
  <c r="BA182" i="32"/>
  <c r="AX150" i="32"/>
  <c r="AY150" i="32"/>
  <c r="BA150" i="32"/>
  <c r="AZ150" i="32"/>
  <c r="AX3389" i="32"/>
  <c r="AY3389" i="32"/>
  <c r="BA3389" i="32"/>
  <c r="AZ3389" i="32"/>
  <c r="BA3390" i="32"/>
  <c r="AZ3390" i="32"/>
  <c r="AX3390" i="32"/>
  <c r="AY3390" i="32"/>
  <c r="AX96" i="32"/>
  <c r="BA96" i="32"/>
  <c r="AZ96" i="32"/>
  <c r="AY96" i="32"/>
  <c r="AY3541" i="32"/>
  <c r="AX3541" i="32"/>
  <c r="AZ3541" i="32"/>
  <c r="BA3541" i="32"/>
  <c r="AZ3565" i="32"/>
  <c r="BA3565" i="32"/>
  <c r="AX3565" i="32"/>
  <c r="AY3565" i="32"/>
  <c r="AX3760" i="32"/>
  <c r="BA3760" i="32"/>
  <c r="AY3760" i="32"/>
  <c r="AZ3760" i="32"/>
  <c r="AZ2510" i="32"/>
  <c r="BA2510" i="32"/>
  <c r="AX2510" i="32"/>
  <c r="AY2510" i="32"/>
  <c r="BA2570" i="32"/>
  <c r="AZ2570" i="32"/>
  <c r="AY2570" i="32"/>
  <c r="AX2570" i="32"/>
  <c r="BA1927" i="32"/>
  <c r="AZ1927" i="32"/>
  <c r="AY1927" i="32"/>
  <c r="AX1927" i="32"/>
  <c r="AY2132" i="32"/>
  <c r="BA2132" i="32"/>
  <c r="AZ2132" i="32"/>
  <c r="AX2132" i="32"/>
  <c r="BA2168" i="32"/>
  <c r="AX2168" i="32"/>
  <c r="AY2168" i="32"/>
  <c r="AZ2168" i="32"/>
  <c r="AY2256" i="32"/>
  <c r="AZ2256" i="32"/>
  <c r="AX2256" i="32"/>
  <c r="BA2256" i="32"/>
  <c r="AX2331" i="32"/>
  <c r="AY2331" i="32"/>
  <c r="AZ2331" i="32"/>
  <c r="BA2331" i="32"/>
  <c r="AX2685" i="32"/>
  <c r="AY2685" i="32"/>
  <c r="BA2685" i="32"/>
  <c r="AZ2685" i="32"/>
  <c r="BA2711" i="32"/>
  <c r="AX2711" i="32"/>
  <c r="AY2711" i="32"/>
  <c r="AZ2711" i="32"/>
  <c r="BA2741" i="32"/>
  <c r="AX2741" i="32"/>
  <c r="AY2741" i="32"/>
  <c r="AZ2741" i="32"/>
  <c r="AY2854" i="32"/>
  <c r="AX2854" i="32"/>
  <c r="AZ2854" i="32"/>
  <c r="BA2854" i="32"/>
  <c r="AZ3138" i="32"/>
  <c r="BA3138" i="32"/>
  <c r="AX3138" i="32"/>
  <c r="AY3138" i="32"/>
  <c r="AY204" i="32"/>
  <c r="AZ204" i="32"/>
  <c r="BA204" i="32"/>
  <c r="AX204" i="32"/>
  <c r="BA3672" i="32"/>
  <c r="AY3672" i="32"/>
  <c r="AX3672" i="32"/>
  <c r="AZ3672" i="32"/>
  <c r="BA3690" i="32"/>
  <c r="AX3690" i="32"/>
  <c r="AY3690" i="32"/>
  <c r="AZ3690" i="32"/>
  <c r="BA3385" i="32"/>
  <c r="AX3385" i="32"/>
  <c r="AZ3385" i="32"/>
  <c r="AY3385" i="32"/>
  <c r="AZ122" i="32"/>
  <c r="BA122" i="32"/>
  <c r="AY122" i="32"/>
  <c r="AX122" i="32"/>
  <c r="BA76" i="32"/>
  <c r="AX76" i="32"/>
  <c r="AZ76" i="32"/>
  <c r="AY76" i="32"/>
  <c r="BA3567" i="32"/>
  <c r="AZ3567" i="32"/>
  <c r="AY3567" i="32"/>
  <c r="AX3567" i="32"/>
  <c r="AZ30" i="32"/>
  <c r="BA30" i="32"/>
  <c r="AY30" i="32"/>
  <c r="AX30" i="32"/>
  <c r="AX2481" i="32"/>
  <c r="AY2481" i="32"/>
  <c r="AZ2481" i="32"/>
  <c r="BA2481" i="32"/>
  <c r="BA2509" i="32"/>
  <c r="AZ2509" i="32"/>
  <c r="AY2509" i="32"/>
  <c r="AX2509" i="32"/>
  <c r="BA2552" i="32"/>
  <c r="AX2552" i="32"/>
  <c r="AZ2552" i="32"/>
  <c r="AY2552" i="32"/>
  <c r="AX2601" i="32"/>
  <c r="BA2601" i="32"/>
  <c r="AZ2601" i="32"/>
  <c r="AY2601" i="32"/>
  <c r="AZ2636" i="32"/>
  <c r="BA2636" i="32"/>
  <c r="AY2636" i="32"/>
  <c r="AX2636" i="32"/>
  <c r="AZ2102" i="32"/>
  <c r="BA2102" i="32"/>
  <c r="AX2102" i="32"/>
  <c r="AY2102" i="32"/>
  <c r="BA2163" i="32"/>
  <c r="AZ2163" i="32"/>
  <c r="AY2163" i="32"/>
  <c r="AX2163" i="32"/>
  <c r="AX2200" i="32"/>
  <c r="BA2200" i="32"/>
  <c r="AZ2200" i="32"/>
  <c r="AY2200" i="32"/>
  <c r="AX2231" i="32"/>
  <c r="BA2231" i="32"/>
  <c r="AY2231" i="32"/>
  <c r="AZ2231" i="32"/>
  <c r="AZ2268" i="32"/>
  <c r="BA2268" i="32"/>
  <c r="AX2268" i="32"/>
  <c r="AY2268" i="32"/>
  <c r="BA1953" i="32"/>
  <c r="AZ1953" i="32"/>
  <c r="AX1953" i="32"/>
  <c r="AY1953" i="32"/>
  <c r="BA2677" i="32"/>
  <c r="AX2677" i="32"/>
  <c r="AY2677" i="32"/>
  <c r="AZ2677" i="32"/>
  <c r="BA1995" i="32"/>
  <c r="AX1995" i="32"/>
  <c r="AY1995" i="32"/>
  <c r="AZ1995" i="32"/>
  <c r="BA2778" i="32"/>
  <c r="AX2778" i="32"/>
  <c r="AY2778" i="32"/>
  <c r="AZ2778" i="32"/>
  <c r="AZ2939" i="32"/>
  <c r="BA2939" i="32"/>
  <c r="AY2939" i="32"/>
  <c r="AX2939" i="32"/>
  <c r="BA3295" i="32"/>
  <c r="AX3295" i="32"/>
  <c r="AY3295" i="32"/>
  <c r="AZ3295" i="32"/>
  <c r="AX215" i="32"/>
  <c r="BA215" i="32"/>
  <c r="AZ215" i="32"/>
  <c r="AY215" i="32"/>
  <c r="AZ196" i="32"/>
  <c r="AX196" i="32"/>
  <c r="AY196" i="32"/>
  <c r="BA196" i="32"/>
  <c r="BA3701" i="32"/>
  <c r="AZ3701" i="32"/>
  <c r="AY3701" i="32"/>
  <c r="AX3701" i="32"/>
  <c r="AZ3520" i="32"/>
  <c r="BA3520" i="32"/>
  <c r="AY3520" i="32"/>
  <c r="AX3520" i="32"/>
  <c r="BA85" i="32"/>
  <c r="AY85" i="32"/>
  <c r="AX85" i="32"/>
  <c r="AZ85" i="32"/>
  <c r="AX54" i="32"/>
  <c r="BA54" i="32"/>
  <c r="AZ54" i="32"/>
  <c r="AY54" i="32"/>
  <c r="AX3496" i="32"/>
  <c r="AZ3496" i="32"/>
  <c r="AY3496" i="32"/>
  <c r="BA3496" i="32"/>
  <c r="AZ2507" i="32"/>
  <c r="BA2507" i="32"/>
  <c r="AY2507" i="32"/>
  <c r="AX2507" i="32"/>
  <c r="BA2559" i="32"/>
  <c r="AZ2559" i="32"/>
  <c r="AY2559" i="32"/>
  <c r="AX2559" i="32"/>
  <c r="AZ2615" i="32"/>
  <c r="BA2615" i="32"/>
  <c r="AX2615" i="32"/>
  <c r="AY2615" i="32"/>
  <c r="AZ2093" i="32"/>
  <c r="AY2093" i="32"/>
  <c r="AX2093" i="32"/>
  <c r="BA2093" i="32"/>
  <c r="BA2131" i="32"/>
  <c r="AZ2131" i="32"/>
  <c r="AY2131" i="32"/>
  <c r="AX2131" i="32"/>
  <c r="AZ2189" i="32"/>
  <c r="BA2189" i="32"/>
  <c r="AX2189" i="32"/>
  <c r="AY2189" i="32"/>
  <c r="AZ2315" i="32"/>
  <c r="AX2315" i="32"/>
  <c r="BA2315" i="32"/>
  <c r="AY2315" i="32"/>
  <c r="BA2671" i="32"/>
  <c r="AY2671" i="32"/>
  <c r="AX2671" i="32"/>
  <c r="AZ2671" i="32"/>
  <c r="BA1994" i="32"/>
  <c r="AY1994" i="32"/>
  <c r="AX1994" i="32"/>
  <c r="AZ1994" i="32"/>
  <c r="AY1998" i="32"/>
  <c r="AX1998" i="32"/>
  <c r="BA1998" i="32"/>
  <c r="AZ1998" i="32"/>
  <c r="AX2796" i="32"/>
  <c r="BA2796" i="32"/>
  <c r="AZ2796" i="32"/>
  <c r="AY2796" i="32"/>
  <c r="BA2011" i="32"/>
  <c r="AY2011" i="32"/>
  <c r="AX2011" i="32"/>
  <c r="AZ2011" i="32"/>
  <c r="BA3220" i="32"/>
  <c r="AY3220" i="32"/>
  <c r="AX3220" i="32"/>
  <c r="AZ3220" i="32"/>
  <c r="BA3642" i="32"/>
  <c r="AX3642" i="32"/>
  <c r="AZ3642" i="32"/>
  <c r="AY3642" i="32"/>
  <c r="BA195" i="32"/>
  <c r="AX195" i="32"/>
  <c r="AZ195" i="32"/>
  <c r="AY195" i="32"/>
  <c r="BA3689" i="32"/>
  <c r="AZ3689" i="32"/>
  <c r="AX3689" i="32"/>
  <c r="AY3689" i="32"/>
  <c r="AZ3708" i="32"/>
  <c r="AY3708" i="32"/>
  <c r="BA3708" i="32"/>
  <c r="AX3708" i="32"/>
  <c r="AZ3531" i="32"/>
  <c r="AY3531" i="32"/>
  <c r="BA3531" i="32"/>
  <c r="AX3531" i="32"/>
  <c r="AZ71" i="32"/>
  <c r="BA71" i="32"/>
  <c r="AX71" i="32"/>
  <c r="AY71" i="32"/>
  <c r="BA3399" i="32"/>
  <c r="AZ3399" i="32"/>
  <c r="AY3399" i="32"/>
  <c r="AX3399" i="32"/>
  <c r="BA3763" i="32"/>
  <c r="AZ3763" i="32"/>
  <c r="AY3763" i="32"/>
  <c r="AX3763" i="32"/>
  <c r="BA1902" i="32"/>
  <c r="AZ1902" i="32"/>
  <c r="AY1902" i="32"/>
  <c r="AX1902" i="32"/>
  <c r="AZ2532" i="32"/>
  <c r="AX2532" i="32"/>
  <c r="BA2532" i="32"/>
  <c r="AY2532" i="32"/>
  <c r="AZ2576" i="32"/>
  <c r="AY2576" i="32"/>
  <c r="AX2576" i="32"/>
  <c r="BA2576" i="32"/>
  <c r="BA2625" i="32"/>
  <c r="AX2625" i="32"/>
  <c r="AY2625" i="32"/>
  <c r="AZ2625" i="32"/>
  <c r="AX2090" i="32"/>
  <c r="BA2090" i="32"/>
  <c r="AY2090" i="32"/>
  <c r="AZ2090" i="32"/>
  <c r="AZ2153" i="32"/>
  <c r="BA2153" i="32"/>
  <c r="AY2153" i="32"/>
  <c r="AX2153" i="32"/>
  <c r="BA2194" i="32"/>
  <c r="AX2194" i="32"/>
  <c r="AY2194" i="32"/>
  <c r="AZ2194" i="32"/>
  <c r="BA2270" i="32"/>
  <c r="AZ2270" i="32"/>
  <c r="AX2270" i="32"/>
  <c r="AY2270" i="32"/>
  <c r="AY2341" i="32"/>
  <c r="BA2341" i="32"/>
  <c r="AX2341" i="32"/>
  <c r="AZ2341" i="32"/>
  <c r="AY1968" i="32"/>
  <c r="AX1968" i="32"/>
  <c r="AZ1968" i="32"/>
  <c r="BA1968" i="32"/>
  <c r="BA2719" i="32"/>
  <c r="AX2719" i="32"/>
  <c r="AY2719" i="32"/>
  <c r="AZ2719" i="32"/>
  <c r="BA2857" i="32"/>
  <c r="AX2857" i="32"/>
  <c r="AY2857" i="32"/>
  <c r="AZ2857" i="32"/>
  <c r="AZ2986" i="32"/>
  <c r="BA2986" i="32"/>
  <c r="AY2986" i="32"/>
  <c r="AX2986" i="32"/>
  <c r="AZ2061" i="32"/>
  <c r="BA2061" i="32"/>
  <c r="AY2061" i="32"/>
  <c r="AX2061" i="32"/>
  <c r="AZ3692" i="32"/>
  <c r="BA3692" i="32"/>
  <c r="AX3692" i="32"/>
  <c r="AY3692" i="32"/>
  <c r="BA3384" i="32"/>
  <c r="AX3384" i="32"/>
  <c r="AY3384" i="32"/>
  <c r="AZ3384" i="32"/>
  <c r="BA3719" i="32"/>
  <c r="AZ3719" i="32"/>
  <c r="AY3719" i="32"/>
  <c r="AX3719" i="32"/>
  <c r="BA3536" i="32"/>
  <c r="AX3536" i="32"/>
  <c r="AY3536" i="32"/>
  <c r="AZ3536" i="32"/>
  <c r="BA3425" i="32"/>
  <c r="AZ3425" i="32"/>
  <c r="AY3425" i="32"/>
  <c r="AX3425" i="32"/>
  <c r="BA39" i="32"/>
  <c r="AX39" i="32"/>
  <c r="AY39" i="32"/>
  <c r="AZ39" i="32"/>
  <c r="AY27" i="32"/>
  <c r="AX27" i="32"/>
  <c r="AZ27" i="32"/>
  <c r="BA27" i="32"/>
  <c r="AX2518" i="32"/>
  <c r="AY2518" i="32"/>
  <c r="AZ2518" i="32"/>
  <c r="BA2518" i="32"/>
  <c r="BA2595" i="32"/>
  <c r="AX2595" i="32"/>
  <c r="AY2595" i="32"/>
  <c r="AZ2595" i="32"/>
  <c r="BA2631" i="32"/>
  <c r="AZ2631" i="32"/>
  <c r="AY2631" i="32"/>
  <c r="AX2631" i="32"/>
  <c r="BA2126" i="32"/>
  <c r="AX2126" i="32"/>
  <c r="AY2126" i="32"/>
  <c r="AZ2126" i="32"/>
  <c r="AZ2175" i="32"/>
  <c r="AX2175" i="32"/>
  <c r="BA2175" i="32"/>
  <c r="AY2175" i="32"/>
  <c r="BA1946" i="32"/>
  <c r="AZ1946" i="32"/>
  <c r="AX1946" i="32"/>
  <c r="AY1946" i="32"/>
  <c r="BA2290" i="32"/>
  <c r="AZ2290" i="32"/>
  <c r="AY2290" i="32"/>
  <c r="AX2290" i="32"/>
  <c r="AX2335" i="32"/>
  <c r="AY2335" i="32"/>
  <c r="AZ2335" i="32"/>
  <c r="BA2335" i="32"/>
  <c r="AX1961" i="32"/>
  <c r="AY1961" i="32"/>
  <c r="AZ1961" i="32"/>
  <c r="BA1961" i="32"/>
  <c r="BA2724" i="32"/>
  <c r="AY2724" i="32"/>
  <c r="AX2724" i="32"/>
  <c r="AZ2724" i="32"/>
  <c r="AY2765" i="32"/>
  <c r="BA2765" i="32"/>
  <c r="AZ2765" i="32"/>
  <c r="AX2765" i="32"/>
  <c r="BA2000" i="32"/>
  <c r="AX2000" i="32"/>
  <c r="AY2000" i="32"/>
  <c r="AZ2000" i="32"/>
  <c r="BA3020" i="32"/>
  <c r="AX3020" i="32"/>
  <c r="AY3020" i="32"/>
  <c r="AZ3020" i="32"/>
  <c r="BA3247" i="32"/>
  <c r="AZ3247" i="32"/>
  <c r="AY3247" i="32"/>
  <c r="AX3247" i="32"/>
  <c r="AX4236" i="32"/>
  <c r="AY4236" i="32"/>
  <c r="AZ4236" i="32"/>
  <c r="BA4236" i="32"/>
  <c r="BA2872" i="32"/>
  <c r="AZ2872" i="32"/>
  <c r="AY2872" i="32"/>
  <c r="AX2872" i="32"/>
  <c r="BA2923" i="32"/>
  <c r="AY2923" i="32"/>
  <c r="AX2923" i="32"/>
  <c r="AZ2923" i="32"/>
  <c r="BA2999" i="32"/>
  <c r="AX2999" i="32"/>
  <c r="AY2999" i="32"/>
  <c r="AZ2999" i="32"/>
  <c r="BA3053" i="32"/>
  <c r="AY3053" i="32"/>
  <c r="AX3053" i="32"/>
  <c r="AZ3053" i="32"/>
  <c r="BA3112" i="32"/>
  <c r="AY3112" i="32"/>
  <c r="AZ3112" i="32"/>
  <c r="AX3112" i="32"/>
  <c r="BA2022" i="32"/>
  <c r="AX2022" i="32"/>
  <c r="AY2022" i="32"/>
  <c r="AZ2022" i="32"/>
  <c r="BA3197" i="32"/>
  <c r="AZ3197" i="32"/>
  <c r="AY3197" i="32"/>
  <c r="AX3197" i="32"/>
  <c r="BA3270" i="32"/>
  <c r="AX3270" i="32"/>
  <c r="AY3270" i="32"/>
  <c r="AZ3270" i="32"/>
  <c r="AZ3802" i="32"/>
  <c r="AY3802" i="32"/>
  <c r="AX3802" i="32"/>
  <c r="BA3802" i="32"/>
  <c r="AX3997" i="32"/>
  <c r="BA3997" i="32"/>
  <c r="AY3997" i="32"/>
  <c r="AZ3997" i="32"/>
  <c r="BA4295" i="32"/>
  <c r="AY4295" i="32"/>
  <c r="AZ4295" i="32"/>
  <c r="AX4295" i="32"/>
  <c r="AZ2882" i="32"/>
  <c r="BA2882" i="32"/>
  <c r="AX2882" i="32"/>
  <c r="AY2882" i="32"/>
  <c r="BA2925" i="32"/>
  <c r="AZ2925" i="32"/>
  <c r="AY2925" i="32"/>
  <c r="AX2925" i="32"/>
  <c r="BA3014" i="32"/>
  <c r="AY3014" i="32"/>
  <c r="AX3014" i="32"/>
  <c r="AZ3014" i="32"/>
  <c r="BA3090" i="32"/>
  <c r="AZ3090" i="32"/>
  <c r="AY3090" i="32"/>
  <c r="AX3090" i="32"/>
  <c r="BA3124" i="32"/>
  <c r="AY3124" i="32"/>
  <c r="AX3124" i="32"/>
  <c r="AZ3124" i="32"/>
  <c r="AZ3185" i="32"/>
  <c r="BA3185" i="32"/>
  <c r="AX3185" i="32"/>
  <c r="AY3185" i="32"/>
  <c r="AY3299" i="32"/>
  <c r="BA3299" i="32"/>
  <c r="AX3299" i="32"/>
  <c r="AZ3299" i="32"/>
  <c r="AZ6817" i="32"/>
  <c r="AY6817" i="32"/>
  <c r="BA6817" i="32"/>
  <c r="AX6817" i="32"/>
  <c r="BA3952" i="32"/>
  <c r="AX3952" i="32"/>
  <c r="AY3952" i="32"/>
  <c r="AZ3952" i="32"/>
  <c r="AY4458" i="32"/>
  <c r="AZ4458" i="32"/>
  <c r="BA4458" i="32"/>
  <c r="AX4458" i="32"/>
  <c r="AX2002" i="32"/>
  <c r="BA2002" i="32"/>
  <c r="AZ2002" i="32"/>
  <c r="AY2002" i="32"/>
  <c r="BA2938" i="32"/>
  <c r="AY2938" i="32"/>
  <c r="AX2938" i="32"/>
  <c r="AZ2938" i="32"/>
  <c r="BA2983" i="32"/>
  <c r="AZ2983" i="32"/>
  <c r="AY2983" i="32"/>
  <c r="AX2983" i="32"/>
  <c r="AZ3062" i="32"/>
  <c r="BA3062" i="32"/>
  <c r="AX3062" i="32"/>
  <c r="AY3062" i="32"/>
  <c r="BA3151" i="32"/>
  <c r="AX3151" i="32"/>
  <c r="AZ3151" i="32"/>
  <c r="AY3151" i="32"/>
  <c r="AY3230" i="32"/>
  <c r="BA3230" i="32"/>
  <c r="AX3230" i="32"/>
  <c r="AZ3230" i="32"/>
  <c r="AZ2060" i="32"/>
  <c r="BA2060" i="32"/>
  <c r="AY2060" i="32"/>
  <c r="AX2060" i="32"/>
  <c r="AX3875" i="32"/>
  <c r="BA3875" i="32"/>
  <c r="AY3875" i="32"/>
  <c r="AZ3875" i="32"/>
  <c r="BA4464" i="32"/>
  <c r="AZ4464" i="32"/>
  <c r="AY4464" i="32"/>
  <c r="AX4464" i="32"/>
  <c r="BA2881" i="32"/>
  <c r="AZ2881" i="32"/>
  <c r="AX2881" i="32"/>
  <c r="AY2881" i="32"/>
  <c r="BA2960" i="32"/>
  <c r="AZ2960" i="32"/>
  <c r="AY2960" i="32"/>
  <c r="AX2960" i="32"/>
  <c r="AZ3025" i="32"/>
  <c r="BA3025" i="32"/>
  <c r="AY3025" i="32"/>
  <c r="AX3025" i="32"/>
  <c r="BA3048" i="32"/>
  <c r="AY3048" i="32"/>
  <c r="AX3048" i="32"/>
  <c r="AZ3048" i="32"/>
  <c r="AZ3094" i="32"/>
  <c r="BA3094" i="32"/>
  <c r="AX3094" i="32"/>
  <c r="AY3094" i="32"/>
  <c r="AX3137" i="32"/>
  <c r="BA3137" i="32"/>
  <c r="AZ3137" i="32"/>
  <c r="AY3137" i="32"/>
  <c r="BA2025" i="32"/>
  <c r="AZ2025" i="32"/>
  <c r="AY2025" i="32"/>
  <c r="AX2025" i="32"/>
  <c r="AZ2046" i="32"/>
  <c r="BA2046" i="32"/>
  <c r="AX2046" i="32"/>
  <c r="AY2046" i="32"/>
  <c r="BA3845" i="32"/>
  <c r="AY3845" i="32"/>
  <c r="AX3845" i="32"/>
  <c r="AZ3845" i="32"/>
  <c r="BA4323" i="32"/>
  <c r="AX4323" i="32"/>
  <c r="AY4323" i="32"/>
  <c r="AZ4323" i="32"/>
  <c r="BA2841" i="32"/>
  <c r="AY2841" i="32"/>
  <c r="AX2841" i="32"/>
  <c r="AZ2841" i="32"/>
  <c r="AY2900" i="32"/>
  <c r="BA2900" i="32"/>
  <c r="AX2900" i="32"/>
  <c r="AZ2900" i="32"/>
  <c r="BA2945" i="32"/>
  <c r="AX2945" i="32"/>
  <c r="AY2945" i="32"/>
  <c r="AZ2945" i="32"/>
  <c r="BA3018" i="32"/>
  <c r="AZ3018" i="32"/>
  <c r="AX3018" i="32"/>
  <c r="AY3018" i="32"/>
  <c r="BA2020" i="32"/>
  <c r="AZ2020" i="32"/>
  <c r="AX2020" i="32"/>
  <c r="AY2020" i="32"/>
  <c r="BA3172" i="32"/>
  <c r="AX3172" i="32"/>
  <c r="AY3172" i="32"/>
  <c r="AZ3172" i="32"/>
  <c r="BA3209" i="32"/>
  <c r="AY3209" i="32"/>
  <c r="AX3209" i="32"/>
  <c r="AZ3209" i="32"/>
  <c r="BA3333" i="32"/>
  <c r="AY3333" i="32"/>
  <c r="AX3333" i="32"/>
  <c r="AZ3333" i="32"/>
  <c r="BA3851" i="32"/>
  <c r="AZ3851" i="32"/>
  <c r="AX3851" i="32"/>
  <c r="AY3851" i="32"/>
  <c r="AX4048" i="32"/>
  <c r="BA4048" i="32"/>
  <c r="AZ4048" i="32"/>
  <c r="AY4048" i="32"/>
  <c r="BA2839" i="32"/>
  <c r="AZ2839" i="32"/>
  <c r="AY2839" i="32"/>
  <c r="AX2839" i="32"/>
  <c r="AZ2895" i="32"/>
  <c r="AY2895" i="32"/>
  <c r="AX2895" i="32"/>
  <c r="BA2895" i="32"/>
  <c r="AX2943" i="32"/>
  <c r="BA2943" i="32"/>
  <c r="AZ2943" i="32"/>
  <c r="AY2943" i="32"/>
  <c r="AZ2973" i="32"/>
  <c r="BA2973" i="32"/>
  <c r="AX2973" i="32"/>
  <c r="AY2973" i="32"/>
  <c r="BA3021" i="32"/>
  <c r="AY3021" i="32"/>
  <c r="AX3021" i="32"/>
  <c r="AZ3021" i="32"/>
  <c r="AZ3067" i="32"/>
  <c r="BA3067" i="32"/>
  <c r="AX3067" i="32"/>
  <c r="AY3067" i="32"/>
  <c r="AZ3133" i="32"/>
  <c r="AX3133" i="32"/>
  <c r="AY3133" i="32"/>
  <c r="BA3133" i="32"/>
  <c r="AY3214" i="32"/>
  <c r="BA3214" i="32"/>
  <c r="AX3214" i="32"/>
  <c r="AZ3214" i="32"/>
  <c r="BA3340" i="32"/>
  <c r="AX3340" i="32"/>
  <c r="AZ3340" i="32"/>
  <c r="AY3340" i="32"/>
  <c r="AX3883" i="32"/>
  <c r="BA3883" i="32"/>
  <c r="AY3883" i="32"/>
  <c r="AZ3883" i="32"/>
  <c r="AZ4204" i="32"/>
  <c r="AX4204" i="32"/>
  <c r="BA4204" i="32"/>
  <c r="AY4204" i="32"/>
  <c r="AX3951" i="32"/>
  <c r="AY3951" i="32"/>
  <c r="BA3951" i="32"/>
  <c r="AZ3951" i="32"/>
  <c r="BA4076" i="32"/>
  <c r="AZ4076" i="32"/>
  <c r="AX4076" i="32"/>
  <c r="AY4076" i="32"/>
  <c r="BA4135" i="32"/>
  <c r="AY4135" i="32"/>
  <c r="AX4135" i="32"/>
  <c r="AZ4135" i="32"/>
  <c r="BA4561" i="32"/>
  <c r="AX4561" i="32"/>
  <c r="AY4561" i="32"/>
  <c r="AZ4561" i="32"/>
  <c r="BA3251" i="32"/>
  <c r="AX3251" i="32"/>
  <c r="AY3251" i="32"/>
  <c r="AZ3251" i="32"/>
  <c r="AZ3320" i="32"/>
  <c r="BA3320" i="32"/>
  <c r="AX3320" i="32"/>
  <c r="AY3320" i="32"/>
  <c r="BA2455" i="32"/>
  <c r="AZ2455" i="32"/>
  <c r="AX2455" i="32"/>
  <c r="AY2455" i="32"/>
  <c r="AZ3825" i="32"/>
  <c r="AY3825" i="32"/>
  <c r="BA3825" i="32"/>
  <c r="AX3825" i="32"/>
  <c r="AZ3882" i="32"/>
  <c r="AY3882" i="32"/>
  <c r="AX3882" i="32"/>
  <c r="BA3882" i="32"/>
  <c r="AY3948" i="32"/>
  <c r="AX3948" i="32"/>
  <c r="BA3948" i="32"/>
  <c r="AZ3948" i="32"/>
  <c r="AX3993" i="32"/>
  <c r="AZ3993" i="32"/>
  <c r="BA3993" i="32"/>
  <c r="AY3993" i="32"/>
  <c r="BA4182" i="32"/>
  <c r="AZ4182" i="32"/>
  <c r="AX4182" i="32"/>
  <c r="AY4182" i="32"/>
  <c r="AZ4382" i="32"/>
  <c r="BA4382" i="32"/>
  <c r="AY4382" i="32"/>
  <c r="AX4382" i="32"/>
  <c r="AZ4600" i="32"/>
  <c r="AY4600" i="32"/>
  <c r="AX4600" i="32"/>
  <c r="BA4600" i="32"/>
  <c r="BA3259" i="32"/>
  <c r="AZ3259" i="32"/>
  <c r="AX3259" i="32"/>
  <c r="AY3259" i="32"/>
  <c r="BA3311" i="32"/>
  <c r="AY3311" i="32"/>
  <c r="AZ3311" i="32"/>
  <c r="AX3311" i="32"/>
  <c r="AX2053" i="32"/>
  <c r="AY2053" i="32"/>
  <c r="BA2053" i="32"/>
  <c r="AZ2053" i="32"/>
  <c r="BA3799" i="32"/>
  <c r="AZ3799" i="32"/>
  <c r="AX3799" i="32"/>
  <c r="AY3799" i="32"/>
  <c r="BA3793" i="32"/>
  <c r="AY3793" i="32"/>
  <c r="AZ3793" i="32"/>
  <c r="AX3793" i="32"/>
  <c r="AX3933" i="32"/>
  <c r="BA3933" i="32"/>
  <c r="AY3933" i="32"/>
  <c r="AZ3933" i="32"/>
  <c r="AX3989" i="32"/>
  <c r="BA3989" i="32"/>
  <c r="AZ3989" i="32"/>
  <c r="AY3989" i="32"/>
  <c r="BA4043" i="32"/>
  <c r="AX4043" i="32"/>
  <c r="AZ4043" i="32"/>
  <c r="AY4043" i="32"/>
  <c r="BA4183" i="32"/>
  <c r="AZ4183" i="32"/>
  <c r="AX4183" i="32"/>
  <c r="AY4183" i="32"/>
  <c r="AZ4511" i="32"/>
  <c r="BA4511" i="32"/>
  <c r="AY4511" i="32"/>
  <c r="AX4511" i="32"/>
  <c r="AZ3254" i="32"/>
  <c r="BA3254" i="32"/>
  <c r="AY3254" i="32"/>
  <c r="AX3254" i="32"/>
  <c r="BA3319" i="32"/>
  <c r="AX3319" i="32"/>
  <c r="AY3319" i="32"/>
  <c r="AZ3319" i="32"/>
  <c r="AY2044" i="32"/>
  <c r="BA2044" i="32"/>
  <c r="AZ2044" i="32"/>
  <c r="AX2044" i="32"/>
  <c r="AZ3777" i="32"/>
  <c r="BA3777" i="32"/>
  <c r="AY3777" i="32"/>
  <c r="AX3777" i="32"/>
  <c r="BA3842" i="32"/>
  <c r="AX3842" i="32"/>
  <c r="AY3842" i="32"/>
  <c r="AZ3842" i="32"/>
  <c r="AX3917" i="32"/>
  <c r="BA3917" i="32"/>
  <c r="AY3917" i="32"/>
  <c r="AZ3917" i="32"/>
  <c r="AZ3991" i="32"/>
  <c r="BA3991" i="32"/>
  <c r="AX3991" i="32"/>
  <c r="AY3991" i="32"/>
  <c r="BA4062" i="32"/>
  <c r="AZ4062" i="32"/>
  <c r="AY4062" i="32"/>
  <c r="AX4062" i="32"/>
  <c r="AX4227" i="32"/>
  <c r="BA4227" i="32"/>
  <c r="AZ4227" i="32"/>
  <c r="AY4227" i="32"/>
  <c r="BA4981" i="32"/>
  <c r="AZ4981" i="32"/>
  <c r="AY4981" i="32"/>
  <c r="AX4981" i="32"/>
  <c r="BA3264" i="32"/>
  <c r="AY3264" i="32"/>
  <c r="AX3264" i="32"/>
  <c r="AZ3264" i="32"/>
  <c r="AY2051" i="32"/>
  <c r="BA2051" i="32"/>
  <c r="AX2051" i="32"/>
  <c r="AZ2051" i="32"/>
  <c r="AX3797" i="32"/>
  <c r="BA3797" i="32"/>
  <c r="AY3797" i="32"/>
  <c r="AZ3797" i="32"/>
  <c r="BA3866" i="32"/>
  <c r="AZ3866" i="32"/>
  <c r="AY3866" i="32"/>
  <c r="AX3866" i="32"/>
  <c r="AZ3962" i="32"/>
  <c r="AY3962" i="32"/>
  <c r="AX3962" i="32"/>
  <c r="BA3962" i="32"/>
  <c r="AZ4024" i="32"/>
  <c r="BA4024" i="32"/>
  <c r="AX4024" i="32"/>
  <c r="AY4024" i="32"/>
  <c r="AY4152" i="32"/>
  <c r="AX4152" i="32"/>
  <c r="AZ4152" i="32"/>
  <c r="BA4152" i="32"/>
  <c r="BA4379" i="32"/>
  <c r="AX4379" i="32"/>
  <c r="AY4379" i="32"/>
  <c r="AZ4379" i="32"/>
  <c r="BA4686" i="32"/>
  <c r="AX4686" i="32"/>
  <c r="AY4686" i="32"/>
  <c r="AZ4686" i="32"/>
  <c r="BA3271" i="32"/>
  <c r="AX3271" i="32"/>
  <c r="AZ3271" i="32"/>
  <c r="AY3271" i="32"/>
  <c r="BA3334" i="32"/>
  <c r="AY3334" i="32"/>
  <c r="AX3334" i="32"/>
  <c r="AZ3334" i="32"/>
  <c r="AZ2448" i="32"/>
  <c r="BA2448" i="32"/>
  <c r="AY2448" i="32"/>
  <c r="AX2448" i="32"/>
  <c r="AY3787" i="32"/>
  <c r="BA3787" i="32"/>
  <c r="AZ3787" i="32"/>
  <c r="AX3787" i="32"/>
  <c r="AZ3858" i="32"/>
  <c r="BA3858" i="32"/>
  <c r="AY3858" i="32"/>
  <c r="AX3858" i="32"/>
  <c r="BA3906" i="32"/>
  <c r="AX3906" i="32"/>
  <c r="AY3906" i="32"/>
  <c r="AZ3906" i="32"/>
  <c r="AX3971" i="32"/>
  <c r="AY3971" i="32"/>
  <c r="BA3971" i="32"/>
  <c r="AZ3971" i="32"/>
  <c r="AY4042" i="32"/>
  <c r="BA4042" i="32"/>
  <c r="AX4042" i="32"/>
  <c r="AZ4042" i="32"/>
  <c r="AY4110" i="32"/>
  <c r="BA4110" i="32"/>
  <c r="AX4110" i="32"/>
  <c r="AZ4110" i="32"/>
  <c r="AZ4417" i="32"/>
  <c r="AX4417" i="32"/>
  <c r="AY4417" i="32"/>
  <c r="BA4417" i="32"/>
  <c r="AY5239" i="32"/>
  <c r="BA5239" i="32"/>
  <c r="AX5239" i="32"/>
  <c r="AZ5239" i="32"/>
  <c r="BA4113" i="32"/>
  <c r="AX4113" i="32"/>
  <c r="AY4113" i="32"/>
  <c r="AZ4113" i="32"/>
  <c r="BA4317" i="32"/>
  <c r="AZ4317" i="32"/>
  <c r="AX4317" i="32"/>
  <c r="AY4317" i="32"/>
  <c r="BA4352" i="32"/>
  <c r="AZ4352" i="32"/>
  <c r="AX4352" i="32"/>
  <c r="AY4352" i="32"/>
  <c r="BA4395" i="32"/>
  <c r="AX4395" i="32"/>
  <c r="AY4395" i="32"/>
  <c r="AZ4395" i="32"/>
  <c r="BA4425" i="32"/>
  <c r="AZ4425" i="32"/>
  <c r="AY4425" i="32"/>
  <c r="AX4425" i="32"/>
  <c r="AZ4435" i="32"/>
  <c r="AY4435" i="32"/>
  <c r="AX4435" i="32"/>
  <c r="BA4435" i="32"/>
  <c r="BA4502" i="32"/>
  <c r="AX4502" i="32"/>
  <c r="AY4502" i="32"/>
  <c r="AZ4502" i="32"/>
  <c r="AZ4578" i="32"/>
  <c r="BA4578" i="32"/>
  <c r="AX4578" i="32"/>
  <c r="AY4578" i="32"/>
  <c r="BA4633" i="32"/>
  <c r="AY4633" i="32"/>
  <c r="AX4633" i="32"/>
  <c r="AZ4633" i="32"/>
  <c r="AZ6571" i="32"/>
  <c r="BA6571" i="32"/>
  <c r="AY6571" i="32"/>
  <c r="AX6571" i="32"/>
  <c r="BA4997" i="32"/>
  <c r="AX4997" i="32"/>
  <c r="AY4997" i="32"/>
  <c r="AZ4997" i="32"/>
  <c r="BA5541" i="32"/>
  <c r="AZ5541" i="32"/>
  <c r="AY5541" i="32"/>
  <c r="AX5541" i="32"/>
  <c r="BA4210" i="32"/>
  <c r="AX4210" i="32"/>
  <c r="AY4210" i="32"/>
  <c r="AZ4210" i="32"/>
  <c r="BA4351" i="32"/>
  <c r="AX4351" i="32"/>
  <c r="AY4351" i="32"/>
  <c r="AZ4351" i="32"/>
  <c r="AX4393" i="32"/>
  <c r="AZ4393" i="32"/>
  <c r="AY4393" i="32"/>
  <c r="BA4393" i="32"/>
  <c r="AZ4428" i="32"/>
  <c r="BA4428" i="32"/>
  <c r="AY4428" i="32"/>
  <c r="AX4428" i="32"/>
  <c r="BA4434" i="32"/>
  <c r="AY4434" i="32"/>
  <c r="AZ4434" i="32"/>
  <c r="AX4434" i="32"/>
  <c r="AZ4481" i="32"/>
  <c r="BA4481" i="32"/>
  <c r="AY4481" i="32"/>
  <c r="AX4481" i="32"/>
  <c r="BA4545" i="32"/>
  <c r="AX4545" i="32"/>
  <c r="AY4545" i="32"/>
  <c r="AZ4545" i="32"/>
  <c r="BA4597" i="32"/>
  <c r="AZ4597" i="32"/>
  <c r="AY4597" i="32"/>
  <c r="AX4597" i="32"/>
  <c r="AY4750" i="32"/>
  <c r="AZ4750" i="32"/>
  <c r="AX4750" i="32"/>
  <c r="BA4750" i="32"/>
  <c r="AZ4954" i="32"/>
  <c r="AY4954" i="32"/>
  <c r="AX4954" i="32"/>
  <c r="BA4954" i="32"/>
  <c r="AX4139" i="32"/>
  <c r="BA4139" i="32"/>
  <c r="AZ4139" i="32"/>
  <c r="AY4139" i="32"/>
  <c r="AX4107" i="32"/>
  <c r="BA4107" i="32"/>
  <c r="AZ4107" i="32"/>
  <c r="AY4107" i="32"/>
  <c r="AZ4179" i="32"/>
  <c r="BA4179" i="32"/>
  <c r="AY4179" i="32"/>
  <c r="AX4179" i="32"/>
  <c r="BA4199" i="32"/>
  <c r="AX4199" i="32"/>
  <c r="AY4199" i="32"/>
  <c r="AZ4199" i="32"/>
  <c r="BA4341" i="32"/>
  <c r="AX4341" i="32"/>
  <c r="AY4341" i="32"/>
  <c r="AZ4341" i="32"/>
  <c r="BA4252" i="32"/>
  <c r="AZ4252" i="32"/>
  <c r="AY4252" i="32"/>
  <c r="AX4252" i="32"/>
  <c r="AZ4451" i="32"/>
  <c r="AY4451" i="32"/>
  <c r="AX4451" i="32"/>
  <c r="BA4451" i="32"/>
  <c r="AZ4498" i="32"/>
  <c r="BA4498" i="32"/>
  <c r="AX4498" i="32"/>
  <c r="AY4498" i="32"/>
  <c r="BA4571" i="32"/>
  <c r="AZ4571" i="32"/>
  <c r="AY4571" i="32"/>
  <c r="AX4571" i="32"/>
  <c r="AY6552" i="32"/>
  <c r="AZ6552" i="32"/>
  <c r="BA6552" i="32"/>
  <c r="AX6552" i="32"/>
  <c r="BA4941" i="32"/>
  <c r="AZ4941" i="32"/>
  <c r="AX4941" i="32"/>
  <c r="AY4941" i="32"/>
  <c r="BA4120" i="32"/>
  <c r="AX4120" i="32"/>
  <c r="AZ4120" i="32"/>
  <c r="AY4120" i="32"/>
  <c r="AZ4181" i="32"/>
  <c r="BA4181" i="32"/>
  <c r="AY4181" i="32"/>
  <c r="AX4181" i="32"/>
  <c r="BA4188" i="32"/>
  <c r="AZ4188" i="32"/>
  <c r="AY4188" i="32"/>
  <c r="AX4188" i="32"/>
  <c r="AZ4321" i="32"/>
  <c r="AY4321" i="32"/>
  <c r="AX4321" i="32"/>
  <c r="BA4321" i="32"/>
  <c r="AZ4377" i="32"/>
  <c r="AY4377" i="32"/>
  <c r="AX4377" i="32"/>
  <c r="BA4377" i="32"/>
  <c r="BA4421" i="32"/>
  <c r="AX4421" i="32"/>
  <c r="AY4421" i="32"/>
  <c r="AZ4421" i="32"/>
  <c r="BA4430" i="32"/>
  <c r="AX4430" i="32"/>
  <c r="AZ4430" i="32"/>
  <c r="AY4430" i="32"/>
  <c r="AZ4534" i="32"/>
  <c r="AY4534" i="32"/>
  <c r="AX4534" i="32"/>
  <c r="BA4534" i="32"/>
  <c r="AY6520" i="32"/>
  <c r="AX6520" i="32"/>
  <c r="BA6520" i="32"/>
  <c r="AZ6520" i="32"/>
  <c r="BA4663" i="32"/>
  <c r="AY4663" i="32"/>
  <c r="AX4663" i="32"/>
  <c r="AZ4663" i="32"/>
  <c r="BA4903" i="32"/>
  <c r="AY4903" i="32"/>
  <c r="AZ4903" i="32"/>
  <c r="AX4903" i="32"/>
  <c r="BA4144" i="32"/>
  <c r="AX4144" i="32"/>
  <c r="AZ4144" i="32"/>
  <c r="AY4144" i="32"/>
  <c r="BA4223" i="32"/>
  <c r="AX4223" i="32"/>
  <c r="AY4223" i="32"/>
  <c r="AZ4223" i="32"/>
  <c r="BA4368" i="32"/>
  <c r="AX4368" i="32"/>
  <c r="AY4368" i="32"/>
  <c r="AZ4368" i="32"/>
  <c r="AX4426" i="32"/>
  <c r="BA4426" i="32"/>
  <c r="AZ4426" i="32"/>
  <c r="AY4426" i="32"/>
  <c r="AX4444" i="32"/>
  <c r="BA4444" i="32"/>
  <c r="AY4444" i="32"/>
  <c r="AZ4444" i="32"/>
  <c r="AZ4487" i="32"/>
  <c r="BA4487" i="32"/>
  <c r="AX4487" i="32"/>
  <c r="AY4487" i="32"/>
  <c r="AX4527" i="32"/>
  <c r="AY4527" i="32"/>
  <c r="AZ4527" i="32"/>
  <c r="BA4527" i="32"/>
  <c r="BA6517" i="32"/>
  <c r="AX6517" i="32"/>
  <c r="AZ6517" i="32"/>
  <c r="AY6517" i="32"/>
  <c r="AY4684" i="32"/>
  <c r="AZ4684" i="32"/>
  <c r="AX4684" i="32"/>
  <c r="BA4684" i="32"/>
  <c r="AY4872" i="32"/>
  <c r="BA4872" i="32"/>
  <c r="AZ4872" i="32"/>
  <c r="AX4872" i="32"/>
  <c r="AZ5202" i="32"/>
  <c r="AY5202" i="32"/>
  <c r="AX5202" i="32"/>
  <c r="BA5202" i="32"/>
  <c r="AX4099" i="32"/>
  <c r="AY4099" i="32"/>
  <c r="BA4099" i="32"/>
  <c r="AZ4099" i="32"/>
  <c r="BA4149" i="32"/>
  <c r="AZ4149" i="32"/>
  <c r="AY4149" i="32"/>
  <c r="AX4149" i="32"/>
  <c r="AX4208" i="32"/>
  <c r="AY4208" i="32"/>
  <c r="BA4208" i="32"/>
  <c r="AZ4208" i="32"/>
  <c r="AX4239" i="32"/>
  <c r="AY4239" i="32"/>
  <c r="BA4239" i="32"/>
  <c r="AZ4239" i="32"/>
  <c r="AZ4276" i="32"/>
  <c r="BA4276" i="32"/>
  <c r="AX4276" i="32"/>
  <c r="AY4276" i="32"/>
  <c r="BA4491" i="32"/>
  <c r="AX4491" i="32"/>
  <c r="AY4491" i="32"/>
  <c r="AZ4491" i="32"/>
  <c r="AZ4570" i="32"/>
  <c r="BA4570" i="32"/>
  <c r="AY4570" i="32"/>
  <c r="AX4570" i="32"/>
  <c r="BA4740" i="32"/>
  <c r="AZ4740" i="32"/>
  <c r="AY4740" i="32"/>
  <c r="AX4740" i="32"/>
  <c r="BA5005" i="32"/>
  <c r="AX5005" i="32"/>
  <c r="AY5005" i="32"/>
  <c r="AZ5005" i="32"/>
  <c r="AY4550" i="32"/>
  <c r="BA4550" i="32"/>
  <c r="AZ4550" i="32"/>
  <c r="AX4550" i="32"/>
  <c r="BA4610" i="32"/>
  <c r="AZ4610" i="32"/>
  <c r="AY4610" i="32"/>
  <c r="AX4610" i="32"/>
  <c r="AZ4661" i="32"/>
  <c r="BA4661" i="32"/>
  <c r="AY4661" i="32"/>
  <c r="AX4661" i="32"/>
  <c r="BA4715" i="32"/>
  <c r="AZ4715" i="32"/>
  <c r="AX4715" i="32"/>
  <c r="AY4715" i="32"/>
  <c r="BA4778" i="32"/>
  <c r="AZ4778" i="32"/>
  <c r="AY4778" i="32"/>
  <c r="AX4778" i="32"/>
  <c r="BA4860" i="32"/>
  <c r="AZ4860" i="32"/>
  <c r="AX4860" i="32"/>
  <c r="AY4860" i="32"/>
  <c r="BA4918" i="32"/>
  <c r="AZ4918" i="32"/>
  <c r="AX4918" i="32"/>
  <c r="AY4918" i="32"/>
  <c r="AZ4979" i="32"/>
  <c r="BA4979" i="32"/>
  <c r="AY4979" i="32"/>
  <c r="AX4979" i="32"/>
  <c r="BA5163" i="32"/>
  <c r="AZ5163" i="32"/>
  <c r="AY5163" i="32"/>
  <c r="AX5163" i="32"/>
  <c r="AZ5282" i="32"/>
  <c r="AY5282" i="32"/>
  <c r="AX5282" i="32"/>
  <c r="BA5282" i="32"/>
  <c r="AY4660" i="32"/>
  <c r="AX4660" i="32"/>
  <c r="AZ4660" i="32"/>
  <c r="BA4660" i="32"/>
  <c r="BA4714" i="32"/>
  <c r="AX4714" i="32"/>
  <c r="AY4714" i="32"/>
  <c r="AZ4714" i="32"/>
  <c r="BA4802" i="32"/>
  <c r="AZ4802" i="32"/>
  <c r="AY4802" i="32"/>
  <c r="AX4802" i="32"/>
  <c r="AX4896" i="32"/>
  <c r="AY4896" i="32"/>
  <c r="BA4896" i="32"/>
  <c r="AZ4896" i="32"/>
  <c r="BA4977" i="32"/>
  <c r="AY4977" i="32"/>
  <c r="AZ4977" i="32"/>
  <c r="AX4977" i="32"/>
  <c r="AZ5080" i="32"/>
  <c r="AX5080" i="32"/>
  <c r="AY5080" i="32"/>
  <c r="BA5080" i="32"/>
  <c r="BA5250" i="32"/>
  <c r="AX5250" i="32"/>
  <c r="AY5250" i="32"/>
  <c r="AZ5250" i="32"/>
  <c r="BA5420" i="32"/>
  <c r="AX5420" i="32"/>
  <c r="AY5420" i="32"/>
  <c r="AZ5420" i="32"/>
  <c r="BA6541" i="32"/>
  <c r="AY6541" i="32"/>
  <c r="AZ6541" i="32"/>
  <c r="AX6541" i="32"/>
  <c r="AX4669" i="32"/>
  <c r="AZ4669" i="32"/>
  <c r="BA4669" i="32"/>
  <c r="AY4669" i="32"/>
  <c r="BA4708" i="32"/>
  <c r="AY4708" i="32"/>
  <c r="AX4708" i="32"/>
  <c r="AZ4708" i="32"/>
  <c r="BA4754" i="32"/>
  <c r="AY4754" i="32"/>
  <c r="AZ4754" i="32"/>
  <c r="AX4754" i="32"/>
  <c r="BA4786" i="32"/>
  <c r="AY4786" i="32"/>
  <c r="AX4786" i="32"/>
  <c r="AZ4786" i="32"/>
  <c r="BA4839" i="32"/>
  <c r="AY4839" i="32"/>
  <c r="AZ4839" i="32"/>
  <c r="AX4839" i="32"/>
  <c r="BA4867" i="32"/>
  <c r="AZ4867" i="32"/>
  <c r="AX4867" i="32"/>
  <c r="AY4867" i="32"/>
  <c r="BA4909" i="32"/>
  <c r="AY4909" i="32"/>
  <c r="AX4909" i="32"/>
  <c r="AZ4909" i="32"/>
  <c r="AY5046" i="32"/>
  <c r="AX5046" i="32"/>
  <c r="BA5046" i="32"/>
  <c r="AZ5046" i="32"/>
  <c r="BA5310" i="32"/>
  <c r="AY5310" i="32"/>
  <c r="AX5310" i="32"/>
  <c r="AZ5310" i="32"/>
  <c r="BA4551" i="32"/>
  <c r="AY4551" i="32"/>
  <c r="AX4551" i="32"/>
  <c r="AZ4551" i="32"/>
  <c r="AY4611" i="32"/>
  <c r="AX4611" i="32"/>
  <c r="BA4611" i="32"/>
  <c r="AZ4611" i="32"/>
  <c r="BA4688" i="32"/>
  <c r="AY4688" i="32"/>
  <c r="AZ4688" i="32"/>
  <c r="AX4688" i="32"/>
  <c r="BA4739" i="32"/>
  <c r="AY4739" i="32"/>
  <c r="AX4739" i="32"/>
  <c r="AZ4739" i="32"/>
  <c r="AY4827" i="32"/>
  <c r="AZ4827" i="32"/>
  <c r="BA4827" i="32"/>
  <c r="AX4827" i="32"/>
  <c r="AY4920" i="32"/>
  <c r="AX4920" i="32"/>
  <c r="BA4920" i="32"/>
  <c r="AZ4920" i="32"/>
  <c r="AY4972" i="32"/>
  <c r="AZ4972" i="32"/>
  <c r="AX4972" i="32"/>
  <c r="BA4972" i="32"/>
  <c r="AY5249" i="32"/>
  <c r="AX5249" i="32"/>
  <c r="AZ5249" i="32"/>
  <c r="BA5249" i="32"/>
  <c r="AX4587" i="32"/>
  <c r="BA4587" i="32"/>
  <c r="AZ4587" i="32"/>
  <c r="AY4587" i="32"/>
  <c r="AX4605" i="32"/>
  <c r="AZ4605" i="32"/>
  <c r="BA4605" i="32"/>
  <c r="AY4605" i="32"/>
  <c r="AX4644" i="32"/>
  <c r="BA4644" i="32"/>
  <c r="AZ4644" i="32"/>
  <c r="AY4644" i="32"/>
  <c r="BA6558" i="32"/>
  <c r="AZ6558" i="32"/>
  <c r="AY6558" i="32"/>
  <c r="AX6558" i="32"/>
  <c r="AX4736" i="32"/>
  <c r="AZ4736" i="32"/>
  <c r="BA4736" i="32"/>
  <c r="AY4736" i="32"/>
  <c r="AX4801" i="32"/>
  <c r="BA4801" i="32"/>
  <c r="AZ4801" i="32"/>
  <c r="AY4801" i="32"/>
  <c r="BA6575" i="32"/>
  <c r="AY6575" i="32"/>
  <c r="AX6575" i="32"/>
  <c r="AZ6575" i="32"/>
  <c r="AZ5060" i="32"/>
  <c r="BA5060" i="32"/>
  <c r="AX5060" i="32"/>
  <c r="AY5060" i="32"/>
  <c r="BA5235" i="32"/>
  <c r="AZ5235" i="32"/>
  <c r="AX5235" i="32"/>
  <c r="AY5235" i="32"/>
  <c r="BA4615" i="32"/>
  <c r="AX4615" i="32"/>
  <c r="AZ4615" i="32"/>
  <c r="AY4615" i="32"/>
  <c r="BA6556" i="32"/>
  <c r="AY6556" i="32"/>
  <c r="AX6556" i="32"/>
  <c r="AZ6556" i="32"/>
  <c r="BA4753" i="32"/>
  <c r="AY4753" i="32"/>
  <c r="AX4753" i="32"/>
  <c r="AZ4753" i="32"/>
  <c r="BA4777" i="32"/>
  <c r="AZ4777" i="32"/>
  <c r="AX4777" i="32"/>
  <c r="AY4777" i="32"/>
  <c r="BA4838" i="32"/>
  <c r="AY4838" i="32"/>
  <c r="AX4838" i="32"/>
  <c r="AZ4838" i="32"/>
  <c r="BA4866" i="32"/>
  <c r="AY4866" i="32"/>
  <c r="AX4866" i="32"/>
  <c r="AZ4866" i="32"/>
  <c r="BA6576" i="32"/>
  <c r="AZ6576" i="32"/>
  <c r="AY6576" i="32"/>
  <c r="AX6576" i="32"/>
  <c r="BA4959" i="32"/>
  <c r="AZ4959" i="32"/>
  <c r="AY4959" i="32"/>
  <c r="AX4959" i="32"/>
  <c r="AZ5016" i="32"/>
  <c r="AY5016" i="32"/>
  <c r="BA5016" i="32"/>
  <c r="AX5016" i="32"/>
  <c r="BA5218" i="32"/>
  <c r="AZ5218" i="32"/>
  <c r="AY5218" i="32"/>
  <c r="AX5218" i="32"/>
  <c r="BA5889" i="32"/>
  <c r="AX5889" i="32"/>
  <c r="AZ5889" i="32"/>
  <c r="AY5889" i="32"/>
  <c r="BA5047" i="32"/>
  <c r="AX5047" i="32"/>
  <c r="AY5047" i="32"/>
  <c r="AZ5047" i="32"/>
  <c r="AX5134" i="32"/>
  <c r="BA5134" i="32"/>
  <c r="AZ5134" i="32"/>
  <c r="AY5134" i="32"/>
  <c r="AX5161" i="32"/>
  <c r="BA5161" i="32"/>
  <c r="AY5161" i="32"/>
  <c r="AZ5161" i="32"/>
  <c r="BA5221" i="32"/>
  <c r="AZ5221" i="32"/>
  <c r="AY5221" i="32"/>
  <c r="AX5221" i="32"/>
  <c r="BA6613" i="32"/>
  <c r="AZ6613" i="32"/>
  <c r="AY6613" i="32"/>
  <c r="AX6613" i="32"/>
  <c r="BA5330" i="32"/>
  <c r="AZ5330" i="32"/>
  <c r="AY5330" i="32"/>
  <c r="AX5330" i="32"/>
  <c r="AZ5391" i="32"/>
  <c r="AY5391" i="32"/>
  <c r="AX5391" i="32"/>
  <c r="BA5391" i="32"/>
  <c r="BA6641" i="32"/>
  <c r="AY6641" i="32"/>
  <c r="AX6641" i="32"/>
  <c r="AZ6641" i="32"/>
  <c r="AZ5073" i="32"/>
  <c r="AY5073" i="32"/>
  <c r="AX5073" i="32"/>
  <c r="BA5073" i="32"/>
  <c r="AX5128" i="32"/>
  <c r="AY5128" i="32"/>
  <c r="AZ5128" i="32"/>
  <c r="BA5128" i="32"/>
  <c r="AZ5171" i="32"/>
  <c r="AY5171" i="32"/>
  <c r="AX5171" i="32"/>
  <c r="BA5171" i="32"/>
  <c r="AZ6603" i="32"/>
  <c r="BA6603" i="32"/>
  <c r="AY6603" i="32"/>
  <c r="AX6603" i="32"/>
  <c r="BA5241" i="32"/>
  <c r="AX5241" i="32"/>
  <c r="AZ5241" i="32"/>
  <c r="AY5241" i="32"/>
  <c r="AZ6617" i="32"/>
  <c r="BA6617" i="32"/>
  <c r="AX6617" i="32"/>
  <c r="AY6617" i="32"/>
  <c r="AZ5351" i="32"/>
  <c r="AY5351" i="32"/>
  <c r="AX5351" i="32"/>
  <c r="BA5351" i="32"/>
  <c r="AY5411" i="32"/>
  <c r="AZ5411" i="32"/>
  <c r="BA5411" i="32"/>
  <c r="AX5411" i="32"/>
  <c r="AZ5751" i="32"/>
  <c r="AY5751" i="32"/>
  <c r="AX5751" i="32"/>
  <c r="BA5751" i="32"/>
  <c r="AY4971" i="32"/>
  <c r="BA4971" i="32"/>
  <c r="AZ4971" i="32"/>
  <c r="AX4971" i="32"/>
  <c r="BA5059" i="32"/>
  <c r="AX5059" i="32"/>
  <c r="AY5059" i="32"/>
  <c r="AZ5059" i="32"/>
  <c r="AZ5101" i="32"/>
  <c r="BA5101" i="32"/>
  <c r="AY5101" i="32"/>
  <c r="AX5101" i="32"/>
  <c r="BA5184" i="32"/>
  <c r="AY5184" i="32"/>
  <c r="AZ5184" i="32"/>
  <c r="AX5184" i="32"/>
  <c r="AZ6612" i="32"/>
  <c r="BA6612" i="32"/>
  <c r="AY6612" i="32"/>
  <c r="AX6612" i="32"/>
  <c r="AX5278" i="32"/>
  <c r="AZ5278" i="32"/>
  <c r="AY5278" i="32"/>
  <c r="BA5278" i="32"/>
  <c r="AZ6621" i="32"/>
  <c r="AY6621" i="32"/>
  <c r="AX6621" i="32"/>
  <c r="BA6621" i="32"/>
  <c r="AZ5378" i="32"/>
  <c r="BA5378" i="32"/>
  <c r="AX5378" i="32"/>
  <c r="AY5378" i="32"/>
  <c r="BA6649" i="32"/>
  <c r="AX6649" i="32"/>
  <c r="AY6649" i="32"/>
  <c r="AZ6649" i="32"/>
  <c r="BA5586" i="32"/>
  <c r="AX5586" i="32"/>
  <c r="AY5586" i="32"/>
  <c r="AZ5586" i="32"/>
  <c r="AZ5038" i="32"/>
  <c r="BA5038" i="32"/>
  <c r="AY5038" i="32"/>
  <c r="AX5038" i="32"/>
  <c r="BA5123" i="32"/>
  <c r="AZ5123" i="32"/>
  <c r="AX5123" i="32"/>
  <c r="AY5123" i="32"/>
  <c r="BA5162" i="32"/>
  <c r="AZ5162" i="32"/>
  <c r="AX5162" i="32"/>
  <c r="AY5162" i="32"/>
  <c r="AX5208" i="32"/>
  <c r="BA5208" i="32"/>
  <c r="AZ5208" i="32"/>
  <c r="AY5208" i="32"/>
  <c r="BA5288" i="32"/>
  <c r="AY5288" i="32"/>
  <c r="AX5288" i="32"/>
  <c r="AZ5288" i="32"/>
  <c r="BA5336" i="32"/>
  <c r="AZ5336" i="32"/>
  <c r="AY5336" i="32"/>
  <c r="AX5336" i="32"/>
  <c r="AY5414" i="32"/>
  <c r="AZ5414" i="32"/>
  <c r="AX5414" i="32"/>
  <c r="BA5414" i="32"/>
  <c r="BA6665" i="32"/>
  <c r="AY6665" i="32"/>
  <c r="AX6665" i="32"/>
  <c r="AZ6665" i="32"/>
  <c r="AZ5010" i="32"/>
  <c r="BA5010" i="32"/>
  <c r="AX5010" i="32"/>
  <c r="AY5010" i="32"/>
  <c r="BA5043" i="32"/>
  <c r="AZ5043" i="32"/>
  <c r="AY5043" i="32"/>
  <c r="AX5043" i="32"/>
  <c r="BA5062" i="32"/>
  <c r="AZ5062" i="32"/>
  <c r="AY5062" i="32"/>
  <c r="AX5062" i="32"/>
  <c r="BA5136" i="32"/>
  <c r="AZ5136" i="32"/>
  <c r="AY5136" i="32"/>
  <c r="AX5136" i="32"/>
  <c r="BA5204" i="32"/>
  <c r="AY5204" i="32"/>
  <c r="AZ5204" i="32"/>
  <c r="AX5204" i="32"/>
  <c r="AX5285" i="32"/>
  <c r="AY5285" i="32"/>
  <c r="BA5285" i="32"/>
  <c r="AZ5285" i="32"/>
  <c r="BA5347" i="32"/>
  <c r="AX5347" i="32"/>
  <c r="AY5347" i="32"/>
  <c r="AZ5347" i="32"/>
  <c r="AZ5392" i="32"/>
  <c r="BA5392" i="32"/>
  <c r="AX5392" i="32"/>
  <c r="AY5392" i="32"/>
  <c r="BA5478" i="32"/>
  <c r="AZ5478" i="32"/>
  <c r="AY5478" i="32"/>
  <c r="AX5478" i="32"/>
  <c r="AX5894" i="32"/>
  <c r="AZ5894" i="32"/>
  <c r="AY5894" i="32"/>
  <c r="BA5894" i="32"/>
  <c r="BA4992" i="32"/>
  <c r="AX4992" i="32"/>
  <c r="AY4992" i="32"/>
  <c r="AZ4992" i="32"/>
  <c r="BA5051" i="32"/>
  <c r="AZ5051" i="32"/>
  <c r="AY5051" i="32"/>
  <c r="AX5051" i="32"/>
  <c r="AX5103" i="32"/>
  <c r="BA5103" i="32"/>
  <c r="AY5103" i="32"/>
  <c r="AZ5103" i="32"/>
  <c r="BA5167" i="32"/>
  <c r="AZ5167" i="32"/>
  <c r="AY5167" i="32"/>
  <c r="AX5167" i="32"/>
  <c r="BA5251" i="32"/>
  <c r="AY5251" i="32"/>
  <c r="AX5251" i="32"/>
  <c r="AZ5251" i="32"/>
  <c r="BA6620" i="32"/>
  <c r="AZ6620" i="32"/>
  <c r="AY6620" i="32"/>
  <c r="AX6620" i="32"/>
  <c r="BA5339" i="32"/>
  <c r="AZ5339" i="32"/>
  <c r="AY5339" i="32"/>
  <c r="AX5339" i="32"/>
  <c r="AZ5380" i="32"/>
  <c r="BA5380" i="32"/>
  <c r="AX5380" i="32"/>
  <c r="AY5380" i="32"/>
  <c r="BA5443" i="32"/>
  <c r="AZ5443" i="32"/>
  <c r="AY5443" i="32"/>
  <c r="AX5443" i="32"/>
  <c r="BA5573" i="32"/>
  <c r="AX5573" i="32"/>
  <c r="AY5573" i="32"/>
  <c r="AZ5573" i="32"/>
  <c r="BA5466" i="32"/>
  <c r="AY5466" i="32"/>
  <c r="AX5466" i="32"/>
  <c r="AZ5466" i="32"/>
  <c r="AY5538" i="32"/>
  <c r="AZ5538" i="32"/>
  <c r="BA5538" i="32"/>
  <c r="AX5538" i="32"/>
  <c r="BA5630" i="32"/>
  <c r="AX5630" i="32"/>
  <c r="AZ5630" i="32"/>
  <c r="AY5630" i="32"/>
  <c r="BA5725" i="32"/>
  <c r="AY5725" i="32"/>
  <c r="AX5725" i="32"/>
  <c r="AZ5725" i="32"/>
  <c r="AY6134" i="32"/>
  <c r="AZ6134" i="32"/>
  <c r="BA6134" i="32"/>
  <c r="AX6134" i="32"/>
  <c r="AZ5444" i="32"/>
  <c r="BA5444" i="32"/>
  <c r="AX5444" i="32"/>
  <c r="AY5444" i="32"/>
  <c r="AY5492" i="32"/>
  <c r="BA5492" i="32"/>
  <c r="AZ5492" i="32"/>
  <c r="AX5492" i="32"/>
  <c r="BA5527" i="32"/>
  <c r="AX5527" i="32"/>
  <c r="AZ5527" i="32"/>
  <c r="AY5527" i="32"/>
  <c r="BA5591" i="32"/>
  <c r="AZ5591" i="32"/>
  <c r="AY5591" i="32"/>
  <c r="AX5591" i="32"/>
  <c r="AZ5786" i="32"/>
  <c r="BA5786" i="32"/>
  <c r="AY5786" i="32"/>
  <c r="AX5786" i="32"/>
  <c r="BA6080" i="32"/>
  <c r="AX6080" i="32"/>
  <c r="AY6080" i="32"/>
  <c r="AZ6080" i="32"/>
  <c r="BA5440" i="32"/>
  <c r="AX5440" i="32"/>
  <c r="AY5440" i="32"/>
  <c r="AZ5440" i="32"/>
  <c r="AZ5484" i="32"/>
  <c r="BA5484" i="32"/>
  <c r="AX5484" i="32"/>
  <c r="AY5484" i="32"/>
  <c r="AZ5568" i="32"/>
  <c r="AY5568" i="32"/>
  <c r="AX5568" i="32"/>
  <c r="BA5568" i="32"/>
  <c r="BA5670" i="32"/>
  <c r="AZ5670" i="32"/>
  <c r="AY5670" i="32"/>
  <c r="AX5670" i="32"/>
  <c r="AX6679" i="32"/>
  <c r="AY6679" i="32"/>
  <c r="AZ6679" i="32"/>
  <c r="BA6679" i="32"/>
  <c r="BA5471" i="32"/>
  <c r="AZ5471" i="32"/>
  <c r="AY5471" i="32"/>
  <c r="AX5471" i="32"/>
  <c r="BA5528" i="32"/>
  <c r="AZ5528" i="32"/>
  <c r="AY5528" i="32"/>
  <c r="AX5528" i="32"/>
  <c r="AX5574" i="32"/>
  <c r="BA5574" i="32"/>
  <c r="AZ5574" i="32"/>
  <c r="AY5574" i="32"/>
  <c r="AZ5665" i="32"/>
  <c r="BA5665" i="32"/>
  <c r="AY5665" i="32"/>
  <c r="AX5665" i="32"/>
  <c r="AZ5858" i="32"/>
  <c r="AX5858" i="32"/>
  <c r="AY5858" i="32"/>
  <c r="BA5858" i="32"/>
  <c r="AZ5436" i="32"/>
  <c r="BA5436" i="32"/>
  <c r="AX5436" i="32"/>
  <c r="AY5436" i="32"/>
  <c r="BA6655" i="32"/>
  <c r="AZ6655" i="32"/>
  <c r="AX6655" i="32"/>
  <c r="AY6655" i="32"/>
  <c r="BA5542" i="32"/>
  <c r="AX5542" i="32"/>
  <c r="AZ5542" i="32"/>
  <c r="AY5542" i="32"/>
  <c r="AZ5578" i="32"/>
  <c r="AX5578" i="32"/>
  <c r="BA5578" i="32"/>
  <c r="AY5578" i="32"/>
  <c r="AX5754" i="32"/>
  <c r="AZ5754" i="32"/>
  <c r="AY5754" i="32"/>
  <c r="BA5754" i="32"/>
  <c r="AX6005" i="32"/>
  <c r="AY6005" i="32"/>
  <c r="AZ6005" i="32"/>
  <c r="BA6005" i="32"/>
  <c r="BA6652" i="32"/>
  <c r="AY6652" i="32"/>
  <c r="AX6652" i="32"/>
  <c r="AZ6652" i="32"/>
  <c r="AZ5510" i="32"/>
  <c r="BA5510" i="32"/>
  <c r="AX5510" i="32"/>
  <c r="AY5510" i="32"/>
  <c r="AZ5583" i="32"/>
  <c r="AY5583" i="32"/>
  <c r="AX5583" i="32"/>
  <c r="BA5583" i="32"/>
  <c r="AY5730" i="32"/>
  <c r="BA5730" i="32"/>
  <c r="AX5730" i="32"/>
  <c r="AZ5730" i="32"/>
  <c r="BA5609" i="32"/>
  <c r="AY5609" i="32"/>
  <c r="AZ5609" i="32"/>
  <c r="AX5609" i="32"/>
  <c r="AZ5673" i="32"/>
  <c r="BA5673" i="32"/>
  <c r="AY5673" i="32"/>
  <c r="AX5673" i="32"/>
  <c r="BA5737" i="32"/>
  <c r="AX5737" i="32"/>
  <c r="AZ5737" i="32"/>
  <c r="AY5737" i="32"/>
  <c r="AZ5796" i="32"/>
  <c r="AY5796" i="32"/>
  <c r="BA5796" i="32"/>
  <c r="AX5796" i="32"/>
  <c r="AX5870" i="32"/>
  <c r="AZ5870" i="32"/>
  <c r="AY5870" i="32"/>
  <c r="BA5870" i="32"/>
  <c r="BA6000" i="32"/>
  <c r="AX6000" i="32"/>
  <c r="AZ6000" i="32"/>
  <c r="AY6000" i="32"/>
  <c r="BA6426" i="32"/>
  <c r="AY6426" i="32"/>
  <c r="AX6426" i="32"/>
  <c r="AZ6426" i="32"/>
  <c r="BA5650" i="32"/>
  <c r="AX5650" i="32"/>
  <c r="AZ5650" i="32"/>
  <c r="AY5650" i="32"/>
  <c r="BA5708" i="32"/>
  <c r="AZ5708" i="32"/>
  <c r="AX5708" i="32"/>
  <c r="AY5708" i="32"/>
  <c r="BA5753" i="32"/>
  <c r="AX5753" i="32"/>
  <c r="AZ5753" i="32"/>
  <c r="AY5753" i="32"/>
  <c r="BA5832" i="32"/>
  <c r="AX5832" i="32"/>
  <c r="AZ5832" i="32"/>
  <c r="AY5832" i="32"/>
  <c r="AZ5900" i="32"/>
  <c r="AY5900" i="32"/>
  <c r="AX5900" i="32"/>
  <c r="BA5900" i="32"/>
  <c r="AX5979" i="32"/>
  <c r="AY5979" i="32"/>
  <c r="AZ5979" i="32"/>
  <c r="BA5979" i="32"/>
  <c r="AY6205" i="32"/>
  <c r="AX6205" i="32"/>
  <c r="AZ6205" i="32"/>
  <c r="BA6205" i="32"/>
  <c r="AX5724" i="32"/>
  <c r="AZ5724" i="32"/>
  <c r="AY5724" i="32"/>
  <c r="BA5724" i="32"/>
  <c r="AX5782" i="32"/>
  <c r="BA5782" i="32"/>
  <c r="AY5782" i="32"/>
  <c r="AZ5782" i="32"/>
  <c r="AX5877" i="32"/>
  <c r="AZ5877" i="32"/>
  <c r="AY5877" i="32"/>
  <c r="BA5877" i="32"/>
  <c r="AZ5915" i="32"/>
  <c r="AY5915" i="32"/>
  <c r="AX5915" i="32"/>
  <c r="BA5915" i="32"/>
  <c r="AZ6039" i="32"/>
  <c r="AY6039" i="32"/>
  <c r="BA6039" i="32"/>
  <c r="AX6039" i="32"/>
  <c r="AY5639" i="32"/>
  <c r="BA5639" i="32"/>
  <c r="AZ5639" i="32"/>
  <c r="AX5639" i="32"/>
  <c r="BA5704" i="32"/>
  <c r="AX5704" i="32"/>
  <c r="AY5704" i="32"/>
  <c r="AZ5704" i="32"/>
  <c r="BA5768" i="32"/>
  <c r="AX5768" i="32"/>
  <c r="AZ5768" i="32"/>
  <c r="AY5768" i="32"/>
  <c r="BA5803" i="32"/>
  <c r="AZ5803" i="32"/>
  <c r="AX5803" i="32"/>
  <c r="AY5803" i="32"/>
  <c r="AZ5863" i="32"/>
  <c r="BA5863" i="32"/>
  <c r="AY5863" i="32"/>
  <c r="AX5863" i="32"/>
  <c r="BA6016" i="32"/>
  <c r="AY6016" i="32"/>
  <c r="AX6016" i="32"/>
  <c r="AZ6016" i="32"/>
  <c r="BA5585" i="32"/>
  <c r="AZ5585" i="32"/>
  <c r="AX5585" i="32"/>
  <c r="AY5585" i="32"/>
  <c r="AX5652" i="32"/>
  <c r="BA5652" i="32"/>
  <c r="AZ5652" i="32"/>
  <c r="AY5652" i="32"/>
  <c r="BA5723" i="32"/>
  <c r="AZ5723" i="32"/>
  <c r="AX5723" i="32"/>
  <c r="AY5723" i="32"/>
  <c r="AZ5765" i="32"/>
  <c r="AY5765" i="32"/>
  <c r="BA5765" i="32"/>
  <c r="AX5765" i="32"/>
  <c r="BA5881" i="32"/>
  <c r="AX5881" i="32"/>
  <c r="AZ5881" i="32"/>
  <c r="AY5881" i="32"/>
  <c r="AX5929" i="32"/>
  <c r="BA5929" i="32"/>
  <c r="AZ5929" i="32"/>
  <c r="AY5929" i="32"/>
  <c r="AX6692" i="32"/>
  <c r="AZ6692" i="32"/>
  <c r="AY6692" i="32"/>
  <c r="BA6692" i="32"/>
  <c r="AZ5689" i="32"/>
  <c r="AY5689" i="32"/>
  <c r="BA5689" i="32"/>
  <c r="AX5689" i="32"/>
  <c r="BA5763" i="32"/>
  <c r="AZ5763" i="32"/>
  <c r="AY5763" i="32"/>
  <c r="AX5763" i="32"/>
  <c r="BA5811" i="32"/>
  <c r="AY5811" i="32"/>
  <c r="AZ5811" i="32"/>
  <c r="AX5811" i="32"/>
  <c r="AX5862" i="32"/>
  <c r="AY5862" i="32"/>
  <c r="BA5862" i="32"/>
  <c r="AZ5862" i="32"/>
  <c r="AY5925" i="32"/>
  <c r="AX5925" i="32"/>
  <c r="BA5925" i="32"/>
  <c r="AZ5925" i="32"/>
  <c r="AX6258" i="32"/>
  <c r="AZ6258" i="32"/>
  <c r="BA6258" i="32"/>
  <c r="AY6258" i="32"/>
  <c r="AY5963" i="32"/>
  <c r="AX5963" i="32"/>
  <c r="BA5963" i="32"/>
  <c r="AZ5963" i="32"/>
  <c r="AY6031" i="32"/>
  <c r="BA6031" i="32"/>
  <c r="AZ6031" i="32"/>
  <c r="AX6031" i="32"/>
  <c r="BA6124" i="32"/>
  <c r="AZ6124" i="32"/>
  <c r="AY6124" i="32"/>
  <c r="AX6124" i="32"/>
  <c r="AY6261" i="32"/>
  <c r="AX6261" i="32"/>
  <c r="BA6261" i="32"/>
  <c r="AZ6261" i="32"/>
  <c r="BA5959" i="32"/>
  <c r="AX5959" i="32"/>
  <c r="AY5959" i="32"/>
  <c r="AZ5959" i="32"/>
  <c r="BA6051" i="32"/>
  <c r="AX6051" i="32"/>
  <c r="AY6051" i="32"/>
  <c r="AZ6051" i="32"/>
  <c r="BA6115" i="32"/>
  <c r="AX6115" i="32"/>
  <c r="AZ6115" i="32"/>
  <c r="AY6115" i="32"/>
  <c r="AX6149" i="32"/>
  <c r="AZ6149" i="32"/>
  <c r="BA6149" i="32"/>
  <c r="AY6149" i="32"/>
  <c r="AX6249" i="32"/>
  <c r="AZ6249" i="32"/>
  <c r="AY6249" i="32"/>
  <c r="BA6249" i="32"/>
  <c r="AX5958" i="32"/>
  <c r="AZ5958" i="32"/>
  <c r="AY5958" i="32"/>
  <c r="BA5958" i="32"/>
  <c r="AY5993" i="32"/>
  <c r="BA5993" i="32"/>
  <c r="AX5993" i="32"/>
  <c r="AZ5993" i="32"/>
  <c r="AZ6077" i="32"/>
  <c r="BA6077" i="32"/>
  <c r="AY6077" i="32"/>
  <c r="AX6077" i="32"/>
  <c r="AX6111" i="32"/>
  <c r="AZ6111" i="32"/>
  <c r="AY6111" i="32"/>
  <c r="BA6111" i="32"/>
  <c r="AX6496" i="32"/>
  <c r="AZ6496" i="32"/>
  <c r="AY6496" i="32"/>
  <c r="BA6496" i="32"/>
  <c r="AX5997" i="32"/>
  <c r="AZ5997" i="32"/>
  <c r="AY5997" i="32"/>
  <c r="BA5997" i="32"/>
  <c r="AX6045" i="32"/>
  <c r="BA6045" i="32"/>
  <c r="AZ6045" i="32"/>
  <c r="AY6045" i="32"/>
  <c r="AY6118" i="32"/>
  <c r="BA6118" i="32"/>
  <c r="AZ6118" i="32"/>
  <c r="AX6118" i="32"/>
  <c r="AZ6351" i="32"/>
  <c r="AX6351" i="32"/>
  <c r="AY6351" i="32"/>
  <c r="BA6351" i="32"/>
  <c r="AX5964" i="32"/>
  <c r="AY5964" i="32"/>
  <c r="AZ5964" i="32"/>
  <c r="BA5964" i="32"/>
  <c r="AY6017" i="32"/>
  <c r="AX6017" i="32"/>
  <c r="AZ6017" i="32"/>
  <c r="BA6017" i="32"/>
  <c r="AX6092" i="32"/>
  <c r="BA6092" i="32"/>
  <c r="AZ6092" i="32"/>
  <c r="AY6092" i="32"/>
  <c r="AZ6125" i="32"/>
  <c r="BA6125" i="32"/>
  <c r="AY6125" i="32"/>
  <c r="AX6125" i="32"/>
  <c r="AX6226" i="32"/>
  <c r="BA6226" i="32"/>
  <c r="AZ6226" i="32"/>
  <c r="AY6226" i="32"/>
  <c r="BA5949" i="32"/>
  <c r="AY5949" i="32"/>
  <c r="AX5949" i="32"/>
  <c r="AZ5949" i="32"/>
  <c r="BA6057" i="32"/>
  <c r="AZ6057" i="32"/>
  <c r="AY6057" i="32"/>
  <c r="AX6057" i="32"/>
  <c r="AZ6085" i="32"/>
  <c r="BA6085" i="32"/>
  <c r="AY6085" i="32"/>
  <c r="AX6085" i="32"/>
  <c r="BA6290" i="32"/>
  <c r="AZ6290" i="32"/>
  <c r="AX6290" i="32"/>
  <c r="AY6290" i="32"/>
  <c r="AZ6161" i="32"/>
  <c r="BA6161" i="32"/>
  <c r="AX6161" i="32"/>
  <c r="AY6161" i="32"/>
  <c r="AZ6227" i="32"/>
  <c r="AY6227" i="32"/>
  <c r="BA6227" i="32"/>
  <c r="AX6227" i="32"/>
  <c r="AY6265" i="32"/>
  <c r="AX6265" i="32"/>
  <c r="BA6265" i="32"/>
  <c r="AZ6265" i="32"/>
  <c r="BA6313" i="32"/>
  <c r="AZ6313" i="32"/>
  <c r="AY6313" i="32"/>
  <c r="AX6313" i="32"/>
  <c r="AZ6478" i="32"/>
  <c r="AY6478" i="32"/>
  <c r="AX6478" i="32"/>
  <c r="BA6478" i="32"/>
  <c r="BA6187" i="32"/>
  <c r="AY6187" i="32"/>
  <c r="AX6187" i="32"/>
  <c r="AZ6187" i="32"/>
  <c r="BA6263" i="32"/>
  <c r="AX6263" i="32"/>
  <c r="AZ6263" i="32"/>
  <c r="AY6263" i="32"/>
  <c r="AY6308" i="32"/>
  <c r="AX6308" i="32"/>
  <c r="BA6308" i="32"/>
  <c r="AZ6308" i="32"/>
  <c r="AZ6752" i="32"/>
  <c r="AY6752" i="32"/>
  <c r="AX6752" i="32"/>
  <c r="BA6752" i="32"/>
  <c r="AX6182" i="32"/>
  <c r="BA6182" i="32"/>
  <c r="AZ6182" i="32"/>
  <c r="AY6182" i="32"/>
  <c r="AX6260" i="32"/>
  <c r="BA6260" i="32"/>
  <c r="AY6260" i="32"/>
  <c r="AZ6260" i="32"/>
  <c r="AZ6311" i="32"/>
  <c r="AX6311" i="32"/>
  <c r="BA6311" i="32"/>
  <c r="AY6311" i="32"/>
  <c r="BA6405" i="32"/>
  <c r="AX6405" i="32"/>
  <c r="AZ6405" i="32"/>
  <c r="AY6405" i="32"/>
  <c r="AZ1844" i="32"/>
  <c r="AX1844" i="32"/>
  <c r="BA1844" i="32"/>
  <c r="AY1844" i="32"/>
  <c r="BA6159" i="32"/>
  <c r="AZ6159" i="32"/>
  <c r="AX6159" i="32"/>
  <c r="AY6159" i="32"/>
  <c r="BA6247" i="32"/>
  <c r="AZ6247" i="32"/>
  <c r="AY6247" i="32"/>
  <c r="AX6247" i="32"/>
  <c r="AZ6307" i="32"/>
  <c r="AY6307" i="32"/>
  <c r="AX6307" i="32"/>
  <c r="BA6307" i="32"/>
  <c r="AZ2466" i="32"/>
  <c r="AY2466" i="32"/>
  <c r="BA2466" i="32"/>
  <c r="AX2466" i="32"/>
  <c r="AY6176" i="32"/>
  <c r="BA6176" i="32"/>
  <c r="AZ6176" i="32"/>
  <c r="AX6176" i="32"/>
  <c r="BA6231" i="32"/>
  <c r="AX6231" i="32"/>
  <c r="AY6231" i="32"/>
  <c r="AZ6231" i="32"/>
  <c r="BA6302" i="32"/>
  <c r="AY6302" i="32"/>
  <c r="AX6302" i="32"/>
  <c r="AZ6302" i="32"/>
  <c r="AY6409" i="32"/>
  <c r="AX6409" i="32"/>
  <c r="BA6409" i="32"/>
  <c r="AZ6409" i="32"/>
  <c r="AX6508" i="32"/>
  <c r="AZ6508" i="32"/>
  <c r="AY6508" i="32"/>
  <c r="BA6508" i="32"/>
  <c r="AY6184" i="32"/>
  <c r="BA6184" i="32"/>
  <c r="AZ6184" i="32"/>
  <c r="AX6184" i="32"/>
  <c r="BA6245" i="32"/>
  <c r="AX6245" i="32"/>
  <c r="AY6245" i="32"/>
  <c r="AZ6245" i="32"/>
  <c r="BA6319" i="32"/>
  <c r="AX6319" i="32"/>
  <c r="AY6319" i="32"/>
  <c r="AZ6319" i="32"/>
  <c r="BA6483" i="32"/>
  <c r="AX6483" i="32"/>
  <c r="AZ6483" i="32"/>
  <c r="AY6483" i="32"/>
  <c r="BA6353" i="32"/>
  <c r="AZ6353" i="32"/>
  <c r="AY6353" i="32"/>
  <c r="AX6353" i="32"/>
  <c r="AY6416" i="32"/>
  <c r="BA6416" i="32"/>
  <c r="AX6416" i="32"/>
  <c r="AZ6416" i="32"/>
  <c r="BA6484" i="32"/>
  <c r="AY6484" i="32"/>
  <c r="AZ6484" i="32"/>
  <c r="AX6484" i="32"/>
  <c r="AY2463" i="32"/>
  <c r="AX2463" i="32"/>
  <c r="BA2463" i="32"/>
  <c r="AZ2463" i="32"/>
  <c r="AY6795" i="32"/>
  <c r="BA6795" i="32"/>
  <c r="AX6795" i="32"/>
  <c r="AZ6795" i="32"/>
  <c r="BA6419" i="32"/>
  <c r="AY6419" i="32"/>
  <c r="AX6419" i="32"/>
  <c r="AZ6419" i="32"/>
  <c r="AY6470" i="32"/>
  <c r="AX6470" i="32"/>
  <c r="BA6470" i="32"/>
  <c r="AZ6470" i="32"/>
  <c r="BA6504" i="32"/>
  <c r="AY6504" i="32"/>
  <c r="AX6504" i="32"/>
  <c r="AZ6504" i="32"/>
  <c r="AZ6782" i="32"/>
  <c r="AX6782" i="32"/>
  <c r="BA6782" i="32"/>
  <c r="AY6782" i="32"/>
  <c r="BA6844" i="32"/>
  <c r="AY6844" i="32"/>
  <c r="AZ6844" i="32"/>
  <c r="AX6844" i="32"/>
  <c r="AZ6361" i="32"/>
  <c r="AX6361" i="32"/>
  <c r="BA6361" i="32"/>
  <c r="AY6361" i="32"/>
  <c r="AY6445" i="32"/>
  <c r="BA6445" i="32"/>
  <c r="AZ6445" i="32"/>
  <c r="AX6445" i="32"/>
  <c r="AZ6501" i="32"/>
  <c r="AX6501" i="32"/>
  <c r="AY6501" i="32"/>
  <c r="BA6501" i="32"/>
  <c r="BA6790" i="32"/>
  <c r="AX6790" i="32"/>
  <c r="AZ6790" i="32"/>
  <c r="AY6790" i="32"/>
  <c r="BA6829" i="32"/>
  <c r="AY6829" i="32"/>
  <c r="AX6829" i="32"/>
  <c r="AZ6829" i="32"/>
  <c r="BA6375" i="32"/>
  <c r="AZ6375" i="32"/>
  <c r="AX6375" i="32"/>
  <c r="AY6375" i="32"/>
  <c r="AY6432" i="32"/>
  <c r="AX6432" i="32"/>
  <c r="BA6432" i="32"/>
  <c r="AZ6432" i="32"/>
  <c r="BA6716" i="32"/>
  <c r="AY6716" i="32"/>
  <c r="AZ6716" i="32"/>
  <c r="AX6716" i="32"/>
  <c r="AZ6766" i="32"/>
  <c r="AY6766" i="32"/>
  <c r="AX6766" i="32"/>
  <c r="BA6766" i="32"/>
  <c r="AZ6801" i="32"/>
  <c r="AX6801" i="32"/>
  <c r="AY6801" i="32"/>
  <c r="BA6801" i="32"/>
  <c r="AY6363" i="32"/>
  <c r="AZ6363" i="32"/>
  <c r="AX6363" i="32"/>
  <c r="BA6363" i="32"/>
  <c r="BA6435" i="32"/>
  <c r="AX6435" i="32"/>
  <c r="AZ6435" i="32"/>
  <c r="AY6435" i="32"/>
  <c r="BA6491" i="32"/>
  <c r="AZ6491" i="32"/>
  <c r="AX6491" i="32"/>
  <c r="AY6491" i="32"/>
  <c r="AZ6777" i="32"/>
  <c r="AY6777" i="32"/>
  <c r="BA6777" i="32"/>
  <c r="AX6777" i="32"/>
  <c r="AZ6851" i="32"/>
  <c r="AY6851" i="32"/>
  <c r="AX6851" i="32"/>
  <c r="BA6851" i="32"/>
  <c r="AX6395" i="32"/>
  <c r="BA6395" i="32"/>
  <c r="AZ6395" i="32"/>
  <c r="AY6395" i="32"/>
  <c r="AY6455" i="32"/>
  <c r="BA6455" i="32"/>
  <c r="AX6455" i="32"/>
  <c r="AZ6455" i="32"/>
  <c r="BA6500" i="32"/>
  <c r="AX6500" i="32"/>
  <c r="AZ6500" i="32"/>
  <c r="AY6500" i="32"/>
  <c r="BA6772" i="32"/>
  <c r="AY6772" i="32"/>
  <c r="AZ6772" i="32"/>
  <c r="AX6772" i="32"/>
  <c r="AX6822" i="32"/>
  <c r="BA6822" i="32"/>
  <c r="AZ6822" i="32"/>
  <c r="AY6822" i="32"/>
  <c r="AZ819" i="32"/>
  <c r="AX819" i="32"/>
  <c r="AY819" i="32"/>
  <c r="BA819" i="32"/>
  <c r="BA893" i="32"/>
  <c r="AX893" i="32"/>
  <c r="AY893" i="32"/>
  <c r="AZ893" i="32"/>
  <c r="AX1654" i="32"/>
  <c r="AZ1654" i="32"/>
  <c r="BA1654" i="32"/>
  <c r="AY1654" i="32"/>
  <c r="AX1793" i="32"/>
  <c r="AZ1793" i="32"/>
  <c r="AY1793" i="32"/>
  <c r="BA1793" i="32"/>
  <c r="AZ573" i="32"/>
  <c r="AX573" i="32"/>
  <c r="AY573" i="32"/>
  <c r="BA573" i="32"/>
  <c r="AZ1656" i="32"/>
  <c r="AY1656" i="32"/>
  <c r="BA1656" i="32"/>
  <c r="AX1656" i="32"/>
  <c r="BA1644" i="32"/>
  <c r="AZ1644" i="32"/>
  <c r="AX1644" i="32"/>
  <c r="AY1644" i="32"/>
  <c r="AZ1121" i="32"/>
  <c r="BA1121" i="32"/>
  <c r="AX1121" i="32"/>
  <c r="AY1121" i="32"/>
  <c r="BA2410" i="32"/>
  <c r="AY2410" i="32"/>
  <c r="AX2410" i="32"/>
  <c r="AZ2410" i="32"/>
  <c r="BA1661" i="32"/>
  <c r="AY1661" i="32"/>
  <c r="AX1661" i="32"/>
  <c r="AZ1661" i="32"/>
  <c r="BA2390" i="32"/>
  <c r="AZ2390" i="32"/>
  <c r="AY2390" i="32"/>
  <c r="AX2390" i="32"/>
  <c r="AY508" i="32"/>
  <c r="AX508" i="32"/>
  <c r="AZ508" i="32"/>
  <c r="BA508" i="32"/>
  <c r="AX1372" i="32"/>
  <c r="AY1372" i="32"/>
  <c r="BA1372" i="32"/>
  <c r="AZ1372" i="32"/>
  <c r="AY1079" i="32"/>
  <c r="BA1079" i="32"/>
  <c r="AZ1079" i="32"/>
  <c r="AX1079" i="32"/>
  <c r="BA1591" i="32"/>
  <c r="AX1591" i="32"/>
  <c r="AY1591" i="32"/>
  <c r="AZ1591" i="32"/>
  <c r="BA1110" i="32"/>
  <c r="AY1110" i="32"/>
  <c r="AX1110" i="32"/>
  <c r="AZ1110" i="32"/>
  <c r="AY3595" i="32"/>
  <c r="AZ3595" i="32"/>
  <c r="BA3595" i="32"/>
  <c r="AX3595" i="32"/>
  <c r="BA2398" i="32"/>
  <c r="AY2398" i="32"/>
  <c r="AX2398" i="32"/>
  <c r="AZ2398" i="32"/>
  <c r="BA553" i="32"/>
  <c r="AX553" i="32"/>
  <c r="AZ553" i="32"/>
  <c r="AY553" i="32"/>
  <c r="AY1449" i="32"/>
  <c r="BA1449" i="32"/>
  <c r="AZ1449" i="32"/>
  <c r="AX1449" i="32"/>
  <c r="AX693" i="32"/>
  <c r="AZ693" i="32"/>
  <c r="AY693" i="32"/>
  <c r="BA693" i="32"/>
  <c r="AZ1363" i="32"/>
  <c r="BA1363" i="32"/>
  <c r="AY1363" i="32"/>
  <c r="AX1363" i="32"/>
  <c r="BA933" i="32"/>
  <c r="AZ933" i="32"/>
  <c r="AY933" i="32"/>
  <c r="AX933" i="32"/>
  <c r="AY911" i="32"/>
  <c r="BA911" i="32"/>
  <c r="AZ911" i="32"/>
  <c r="AX911" i="32"/>
  <c r="BA458" i="32"/>
  <c r="AY458" i="32"/>
  <c r="AX458" i="32"/>
  <c r="AZ458" i="32"/>
  <c r="AX2165" i="32"/>
  <c r="AZ2165" i="32"/>
  <c r="BA2165" i="32"/>
  <c r="AY2165" i="32"/>
  <c r="BA433" i="32"/>
  <c r="AX433" i="32"/>
  <c r="AZ433" i="32"/>
  <c r="AY433" i="32"/>
  <c r="BA2261" i="32"/>
  <c r="AZ2261" i="32"/>
  <c r="AX2261" i="32"/>
  <c r="AY2261" i="32"/>
  <c r="BA682" i="32"/>
  <c r="AZ682" i="32"/>
  <c r="AY682" i="32"/>
  <c r="AX682" i="32"/>
  <c r="BA3474" i="32"/>
  <c r="AX3474" i="32"/>
  <c r="AZ3474" i="32"/>
  <c r="AY3474" i="32"/>
  <c r="BA2825" i="32"/>
  <c r="AX2825" i="32"/>
  <c r="AY2825" i="32"/>
  <c r="AZ2825" i="32"/>
  <c r="AX523" i="32"/>
  <c r="AY523" i="32"/>
  <c r="BA523" i="32"/>
  <c r="AZ523" i="32"/>
  <c r="BA238" i="32"/>
  <c r="AY238" i="32"/>
  <c r="AX238" i="32"/>
  <c r="AZ238" i="32"/>
  <c r="BA818" i="32"/>
  <c r="AY818" i="32"/>
  <c r="AZ818" i="32"/>
  <c r="AX818" i="32"/>
  <c r="BA353" i="32"/>
  <c r="AZ353" i="32"/>
  <c r="AY353" i="32"/>
  <c r="AX353" i="32"/>
  <c r="BA1922" i="32"/>
  <c r="AZ1922" i="32"/>
  <c r="AY1922" i="32"/>
  <c r="AX1922" i="32"/>
  <c r="BA680" i="32"/>
  <c r="AZ680" i="32"/>
  <c r="AY680" i="32"/>
  <c r="AX680" i="32"/>
  <c r="BA3473" i="32"/>
  <c r="AZ3473" i="32"/>
  <c r="AY3473" i="32"/>
  <c r="AX3473" i="32"/>
  <c r="AY2978" i="32"/>
  <c r="AX2978" i="32"/>
  <c r="AZ2978" i="32"/>
  <c r="BA2978" i="32"/>
  <c r="AX33" i="32"/>
  <c r="BA33" i="32"/>
  <c r="AZ33" i="32"/>
  <c r="AY33" i="32"/>
  <c r="AY2207" i="32"/>
  <c r="BA2207" i="32"/>
  <c r="AZ2207" i="32"/>
  <c r="AX2207" i="32"/>
  <c r="BA2807" i="32"/>
  <c r="AZ2807" i="32"/>
  <c r="AY2807" i="32"/>
  <c r="AX2807" i="32"/>
  <c r="AZ118" i="32"/>
  <c r="AY118" i="32"/>
  <c r="BA118" i="32"/>
  <c r="AX118" i="32"/>
  <c r="BA2074" i="32"/>
  <c r="AX2074" i="32"/>
  <c r="AY2074" i="32"/>
  <c r="AZ2074" i="32"/>
  <c r="AZ2735" i="32"/>
  <c r="AX2735" i="32"/>
  <c r="BA2735" i="32"/>
  <c r="AY2735" i="32"/>
  <c r="BA121" i="32"/>
  <c r="AX121" i="32"/>
  <c r="AZ121" i="32"/>
  <c r="AY121" i="32"/>
  <c r="BA2599" i="32"/>
  <c r="AY2599" i="32"/>
  <c r="AZ2599" i="32"/>
  <c r="AX2599" i="32"/>
  <c r="AZ2297" i="32"/>
  <c r="AY2297" i="32"/>
  <c r="AX2297" i="32"/>
  <c r="BA2297" i="32"/>
  <c r="AZ192" i="32"/>
  <c r="AY192" i="32"/>
  <c r="AX192" i="32"/>
  <c r="BA192" i="32"/>
  <c r="AX2558" i="32"/>
  <c r="AY2558" i="32"/>
  <c r="BA2558" i="32"/>
  <c r="AZ2558" i="32"/>
  <c r="BA1991" i="32"/>
  <c r="AZ1991" i="32"/>
  <c r="AX1991" i="32"/>
  <c r="AY1991" i="32"/>
  <c r="AZ3499" i="32"/>
  <c r="AY3499" i="32"/>
  <c r="BA3499" i="32"/>
  <c r="AX3499" i="32"/>
  <c r="BA2527" i="32"/>
  <c r="AX2527" i="32"/>
  <c r="AZ2527" i="32"/>
  <c r="AY2527" i="32"/>
  <c r="BA1964" i="32"/>
  <c r="AX1964" i="32"/>
  <c r="AY1964" i="32"/>
  <c r="AZ1964" i="32"/>
  <c r="BA3684" i="32"/>
  <c r="AZ3684" i="32"/>
  <c r="AX3684" i="32"/>
  <c r="AY3684" i="32"/>
  <c r="BA1906" i="32"/>
  <c r="AZ1906" i="32"/>
  <c r="AX1906" i="32"/>
  <c r="AY1906" i="32"/>
  <c r="BA2679" i="32"/>
  <c r="AZ2679" i="32"/>
  <c r="AY2679" i="32"/>
  <c r="AX2679" i="32"/>
  <c r="AX4105" i="32"/>
  <c r="BA4105" i="32"/>
  <c r="AZ4105" i="32"/>
  <c r="AY4105" i="32"/>
  <c r="AX3978" i="32"/>
  <c r="AZ3978" i="32"/>
  <c r="AY3978" i="32"/>
  <c r="BA3978" i="32"/>
  <c r="AZ3120" i="32"/>
  <c r="BA3120" i="32"/>
  <c r="AX3120" i="32"/>
  <c r="AY3120" i="32"/>
  <c r="AX2935" i="32"/>
  <c r="AZ2935" i="32"/>
  <c r="BA2935" i="32"/>
  <c r="AY2935" i="32"/>
  <c r="BA3013" i="32"/>
  <c r="AZ3013" i="32"/>
  <c r="AX3013" i="32"/>
  <c r="AY3013" i="32"/>
  <c r="BA3243" i="32"/>
  <c r="AZ3243" i="32"/>
  <c r="AY3243" i="32"/>
  <c r="AX3243" i="32"/>
  <c r="AY3016" i="32"/>
  <c r="AX3016" i="32"/>
  <c r="BA3016" i="32"/>
  <c r="AZ3016" i="32"/>
  <c r="BA2833" i="32"/>
  <c r="AY2833" i="32"/>
  <c r="AX2833" i="32"/>
  <c r="AZ2833" i="32"/>
  <c r="BA3206" i="32"/>
  <c r="AZ3206" i="32"/>
  <c r="AY3206" i="32"/>
  <c r="AX3206" i="32"/>
  <c r="BA4125" i="32"/>
  <c r="AY4125" i="32"/>
  <c r="AZ4125" i="32"/>
  <c r="AX4125" i="32"/>
  <c r="AZ3945" i="32"/>
  <c r="BA3945" i="32"/>
  <c r="AX3945" i="32"/>
  <c r="AY3945" i="32"/>
  <c r="AZ3780" i="32"/>
  <c r="BA3780" i="32"/>
  <c r="AY3780" i="32"/>
  <c r="AX3780" i="32"/>
  <c r="BA3305" i="32"/>
  <c r="AZ3305" i="32"/>
  <c r="AY3305" i="32"/>
  <c r="AX3305" i="32"/>
  <c r="BA4910" i="32"/>
  <c r="AX4910" i="32"/>
  <c r="AY4910" i="32"/>
  <c r="AZ4910" i="32"/>
  <c r="AY4143" i="32"/>
  <c r="AX4143" i="32"/>
  <c r="AZ4143" i="32"/>
  <c r="BA4143" i="32"/>
  <c r="AZ3837" i="32"/>
  <c r="AX3837" i="32"/>
  <c r="BA3837" i="32"/>
  <c r="AY3837" i="32"/>
  <c r="BA4102" i="32"/>
  <c r="AX4102" i="32"/>
  <c r="AY4102" i="32"/>
  <c r="AZ4102" i="32"/>
  <c r="BA4831" i="32"/>
  <c r="AY4831" i="32"/>
  <c r="AZ4831" i="32"/>
  <c r="AX4831" i="32"/>
  <c r="BA4431" i="32"/>
  <c r="AZ4431" i="32"/>
  <c r="AX4431" i="32"/>
  <c r="AY4431" i="32"/>
  <c r="AY5936" i="32"/>
  <c r="AX5936" i="32"/>
  <c r="BA5936" i="32"/>
  <c r="AZ5936" i="32"/>
  <c r="AZ4884" i="32"/>
  <c r="BA4884" i="32"/>
  <c r="AX4884" i="32"/>
  <c r="AY4884" i="32"/>
  <c r="AZ4415" i="32"/>
  <c r="AY4415" i="32"/>
  <c r="AX4415" i="32"/>
  <c r="BA4415" i="32"/>
  <c r="BA4127" i="32"/>
  <c r="AY4127" i="32"/>
  <c r="AZ4127" i="32"/>
  <c r="AX4127" i="32"/>
  <c r="BA4673" i="32"/>
  <c r="AZ4673" i="32"/>
  <c r="AY4673" i="32"/>
  <c r="AX4673" i="32"/>
  <c r="BA4237" i="32"/>
  <c r="AX4237" i="32"/>
  <c r="AY4237" i="32"/>
  <c r="AZ4237" i="32"/>
  <c r="BA4601" i="32"/>
  <c r="AZ4601" i="32"/>
  <c r="AY4601" i="32"/>
  <c r="AX4601" i="32"/>
  <c r="BA5076" i="32"/>
  <c r="AY5076" i="32"/>
  <c r="AX5076" i="32"/>
  <c r="AZ5076" i="32"/>
  <c r="AX5074" i="32"/>
  <c r="BA5074" i="32"/>
  <c r="AY5074" i="32"/>
  <c r="AZ5074" i="32"/>
  <c r="BA4775" i="32"/>
  <c r="AX4775" i="32"/>
  <c r="AY4775" i="32"/>
  <c r="AZ4775" i="32"/>
  <c r="AZ4548" i="32"/>
  <c r="BA4548" i="32"/>
  <c r="AX4548" i="32"/>
  <c r="AY4548" i="32"/>
  <c r="AX5246" i="32"/>
  <c r="AZ5246" i="32"/>
  <c r="AY5246" i="32"/>
  <c r="BA5246" i="32"/>
  <c r="AZ4891" i="32"/>
  <c r="BA4891" i="32"/>
  <c r="AX4891" i="32"/>
  <c r="AY4891" i="32"/>
  <c r="AZ4826" i="32"/>
  <c r="BA4826" i="32"/>
  <c r="AX4826" i="32"/>
  <c r="AY4826" i="32"/>
  <c r="AZ5133" i="32"/>
  <c r="AY5133" i="32"/>
  <c r="AX5133" i="32"/>
  <c r="BA5133" i="32"/>
  <c r="AZ5850" i="32"/>
  <c r="AX5850" i="32"/>
  <c r="AY5850" i="32"/>
  <c r="BA5850" i="32"/>
  <c r="AZ5402" i="32"/>
  <c r="AY5402" i="32"/>
  <c r="AX5402" i="32"/>
  <c r="BA5402" i="32"/>
  <c r="AX5275" i="32"/>
  <c r="AY5275" i="32"/>
  <c r="BA5275" i="32"/>
  <c r="AZ5275" i="32"/>
  <c r="AZ5207" i="32"/>
  <c r="AY5207" i="32"/>
  <c r="AX5207" i="32"/>
  <c r="BA5207" i="32"/>
  <c r="AX5061" i="32"/>
  <c r="BA5061" i="32"/>
  <c r="AZ5061" i="32"/>
  <c r="AY5061" i="32"/>
  <c r="AZ5875" i="32"/>
  <c r="BA5875" i="32"/>
  <c r="AY5875" i="32"/>
  <c r="AX5875" i="32"/>
  <c r="BA5377" i="32"/>
  <c r="AZ5377" i="32"/>
  <c r="AY5377" i="32"/>
  <c r="AX5377" i="32"/>
  <c r="AX6683" i="32"/>
  <c r="AY6683" i="32"/>
  <c r="AZ6683" i="32"/>
  <c r="BA6683" i="32"/>
  <c r="BA5481" i="32"/>
  <c r="AY5481" i="32"/>
  <c r="AX5481" i="32"/>
  <c r="AZ5481" i="32"/>
  <c r="AX5637" i="32"/>
  <c r="BA5637" i="32"/>
  <c r="AY5637" i="32"/>
  <c r="AZ5637" i="32"/>
  <c r="AZ5447" i="32"/>
  <c r="BA5447" i="32"/>
  <c r="AY5447" i="32"/>
  <c r="AX5447" i="32"/>
  <c r="BA5793" i="32"/>
  <c r="AZ5793" i="32"/>
  <c r="AY5793" i="32"/>
  <c r="AX5793" i="32"/>
  <c r="AX5831" i="32"/>
  <c r="AY5831" i="32"/>
  <c r="BA5831" i="32"/>
  <c r="AZ5831" i="32"/>
  <c r="BA5701" i="32"/>
  <c r="AX5701" i="32"/>
  <c r="AZ5701" i="32"/>
  <c r="AY5701" i="32"/>
  <c r="AZ5649" i="32"/>
  <c r="BA5649" i="32"/>
  <c r="AY5649" i="32"/>
  <c r="AX5649" i="32"/>
  <c r="AX5760" i="32"/>
  <c r="BA5760" i="32"/>
  <c r="AY5760" i="32"/>
  <c r="AZ5760" i="32"/>
  <c r="BA6023" i="32"/>
  <c r="AY6023" i="32"/>
  <c r="AX6023" i="32"/>
  <c r="AZ6023" i="32"/>
  <c r="BA6459" i="32"/>
  <c r="AZ6459" i="32"/>
  <c r="AX6459" i="32"/>
  <c r="AY6459" i="32"/>
  <c r="AX6121" i="32"/>
  <c r="BA6121" i="32"/>
  <c r="AY6121" i="32"/>
  <c r="AZ6121" i="32"/>
  <c r="BA6224" i="32"/>
  <c r="AY6224" i="32"/>
  <c r="AZ6224" i="32"/>
  <c r="AX6224" i="32"/>
  <c r="AX6305" i="32"/>
  <c r="AY6305" i="32"/>
  <c r="AZ6305" i="32"/>
  <c r="BA6305" i="32"/>
  <c r="AX6155" i="32"/>
  <c r="AZ6155" i="32"/>
  <c r="BA6155" i="32"/>
  <c r="AY6155" i="32"/>
  <c r="AZ6382" i="32"/>
  <c r="BA6382" i="32"/>
  <c r="AX6382" i="32"/>
  <c r="AY6382" i="32"/>
  <c r="AY6413" i="32"/>
  <c r="BA6413" i="32"/>
  <c r="AX6413" i="32"/>
  <c r="AZ6413" i="32"/>
  <c r="AX6778" i="32"/>
  <c r="AZ6778" i="32"/>
  <c r="AY6778" i="32"/>
  <c r="BA6778" i="32"/>
  <c r="BA6429" i="32"/>
  <c r="AZ6429" i="32"/>
  <c r="AX6429" i="32"/>
  <c r="AY6429" i="32"/>
  <c r="BA6451" i="32"/>
  <c r="AY6451" i="32"/>
  <c r="AX6451" i="32"/>
  <c r="AZ6451" i="32"/>
  <c r="AX1187" i="32"/>
  <c r="AZ1187" i="32"/>
  <c r="AY1187" i="32"/>
  <c r="BA1187" i="32"/>
  <c r="BA1533" i="32"/>
  <c r="AX1533" i="32"/>
  <c r="AY1533" i="32"/>
  <c r="AZ1533" i="32"/>
  <c r="AZ66" i="32"/>
  <c r="BA66" i="32"/>
  <c r="AY66" i="32"/>
  <c r="AX66" i="32"/>
  <c r="BA1887" i="32"/>
  <c r="AZ1887" i="32"/>
  <c r="AX1887" i="32"/>
  <c r="AY1887" i="32"/>
  <c r="AZ1809" i="32"/>
  <c r="AX1809" i="32"/>
  <c r="BA1809" i="32"/>
  <c r="AY1809" i="32"/>
  <c r="AZ1763" i="32"/>
  <c r="AY1763" i="32"/>
  <c r="BA1763" i="32"/>
  <c r="AX1763" i="32"/>
  <c r="AZ1694" i="32"/>
  <c r="AX1694" i="32"/>
  <c r="BA1694" i="32"/>
  <c r="AY1694" i="32"/>
  <c r="BA1557" i="32"/>
  <c r="AX1557" i="32"/>
  <c r="AY1557" i="32"/>
  <c r="AZ1557" i="32"/>
  <c r="AX1498" i="32"/>
  <c r="AY1498" i="32"/>
  <c r="AZ1498" i="32"/>
  <c r="BA1498" i="32"/>
  <c r="AX1200" i="32"/>
  <c r="AY1200" i="32"/>
  <c r="BA1200" i="32"/>
  <c r="AZ1200" i="32"/>
  <c r="AX640" i="32"/>
  <c r="AY640" i="32"/>
  <c r="AZ640" i="32"/>
  <c r="BA640" i="32"/>
  <c r="AZ1872" i="32"/>
  <c r="AY1872" i="32"/>
  <c r="BA1872" i="32"/>
  <c r="AX1872" i="32"/>
  <c r="AZ1743" i="32"/>
  <c r="AX1743" i="32"/>
  <c r="BA1743" i="32"/>
  <c r="AY1743" i="32"/>
  <c r="AZ1864" i="32"/>
  <c r="AY1864" i="32"/>
  <c r="BA1864" i="32"/>
  <c r="AX1864" i="32"/>
  <c r="AX1790" i="32"/>
  <c r="AZ1790" i="32"/>
  <c r="AY1790" i="32"/>
  <c r="BA1790" i="32"/>
  <c r="AZ1765" i="32"/>
  <c r="BA1765" i="32"/>
  <c r="AY1765" i="32"/>
  <c r="AX1765" i="32"/>
  <c r="BA1703" i="32"/>
  <c r="AY1703" i="32"/>
  <c r="AX1703" i="32"/>
  <c r="AZ1703" i="32"/>
  <c r="BA1609" i="32"/>
  <c r="AZ1609" i="32"/>
  <c r="AY1609" i="32"/>
  <c r="AX1609" i="32"/>
  <c r="AY1264" i="32"/>
  <c r="AX1264" i="32"/>
  <c r="AZ1264" i="32"/>
  <c r="BA1264" i="32"/>
  <c r="AX1016" i="32"/>
  <c r="AY1016" i="32"/>
  <c r="AZ1016" i="32"/>
  <c r="BA1016" i="32"/>
  <c r="BA2560" i="32"/>
  <c r="AX2560" i="32"/>
  <c r="AY2560" i="32"/>
  <c r="AZ2560" i="32"/>
  <c r="AZ1386" i="32"/>
  <c r="BA1386" i="32"/>
  <c r="AY1386" i="32"/>
  <c r="AX1386" i="32"/>
  <c r="AZ1772" i="32"/>
  <c r="AX1772" i="32"/>
  <c r="BA1772" i="32"/>
  <c r="AY1772" i="32"/>
  <c r="AZ952" i="32"/>
  <c r="AX952" i="32"/>
  <c r="BA952" i="32"/>
  <c r="AY952" i="32"/>
  <c r="BA1863" i="32"/>
  <c r="AZ1863" i="32"/>
  <c r="AX1863" i="32"/>
  <c r="AY1863" i="32"/>
  <c r="BA1797" i="32"/>
  <c r="AX1797" i="32"/>
  <c r="AY1797" i="32"/>
  <c r="AZ1797" i="32"/>
  <c r="BA1760" i="32"/>
  <c r="AZ1760" i="32"/>
  <c r="AX1760" i="32"/>
  <c r="AY1760" i="32"/>
  <c r="BA1714" i="32"/>
  <c r="AX1714" i="32"/>
  <c r="AZ1714" i="32"/>
  <c r="AY1714" i="32"/>
  <c r="AZ1480" i="32"/>
  <c r="BA1480" i="32"/>
  <c r="AX1480" i="32"/>
  <c r="AY1480" i="32"/>
  <c r="AX2364" i="32"/>
  <c r="BA2364" i="32"/>
  <c r="AY2364" i="32"/>
  <c r="AZ2364" i="32"/>
  <c r="AZ1129" i="32"/>
  <c r="BA1129" i="32"/>
  <c r="AY1129" i="32"/>
  <c r="AX1129" i="32"/>
  <c r="BA871" i="32"/>
  <c r="AX871" i="32"/>
  <c r="AY871" i="32"/>
  <c r="AZ871" i="32"/>
  <c r="AY490" i="32"/>
  <c r="AX490" i="32"/>
  <c r="AZ490" i="32"/>
  <c r="BA490" i="32"/>
  <c r="AZ1817" i="32"/>
  <c r="AX1817" i="32"/>
  <c r="BA1817" i="32"/>
  <c r="AY1817" i="32"/>
  <c r="AY1802" i="32"/>
  <c r="AX1802" i="32"/>
  <c r="AZ1802" i="32"/>
  <c r="BA1802" i="32"/>
  <c r="AZ1518" i="32"/>
  <c r="BA1518" i="32"/>
  <c r="AX1518" i="32"/>
  <c r="AY1518" i="32"/>
  <c r="BA1885" i="32"/>
  <c r="AY1885" i="32"/>
  <c r="AX1885" i="32"/>
  <c r="AZ1885" i="32"/>
  <c r="BA1826" i="32"/>
  <c r="AY1826" i="32"/>
  <c r="AX1826" i="32"/>
  <c r="AZ1826" i="32"/>
  <c r="AZ1755" i="32"/>
  <c r="BA1755" i="32"/>
  <c r="AY1755" i="32"/>
  <c r="AX1755" i="32"/>
  <c r="AX1662" i="32"/>
  <c r="AZ1662" i="32"/>
  <c r="AY1662" i="32"/>
  <c r="BA1662" i="32"/>
  <c r="AX1532" i="32"/>
  <c r="BA1532" i="32"/>
  <c r="AY1532" i="32"/>
  <c r="AZ1532" i="32"/>
  <c r="AZ1345" i="32"/>
  <c r="BA1345" i="32"/>
  <c r="AX1345" i="32"/>
  <c r="AY1345" i="32"/>
  <c r="AX1179" i="32"/>
  <c r="AZ1179" i="32"/>
  <c r="AY1179" i="32"/>
  <c r="BA1179" i="32"/>
  <c r="AZ858" i="32"/>
  <c r="AY858" i="32"/>
  <c r="AX858" i="32"/>
  <c r="BA858" i="32"/>
  <c r="BA1821" i="32"/>
  <c r="AY1821" i="32"/>
  <c r="AZ1821" i="32"/>
  <c r="AX1821" i="32"/>
  <c r="AZ1868" i="32"/>
  <c r="AY1868" i="32"/>
  <c r="AX1868" i="32"/>
  <c r="BA1868" i="32"/>
  <c r="AY1336" i="32"/>
  <c r="AZ1336" i="32"/>
  <c r="BA1336" i="32"/>
  <c r="AX1336" i="32"/>
  <c r="AZ2408" i="32"/>
  <c r="AY2408" i="32"/>
  <c r="BA2408" i="32"/>
  <c r="AX2408" i="32"/>
  <c r="AZ2420" i="32"/>
  <c r="AY2420" i="32"/>
  <c r="BA2420" i="32"/>
  <c r="AX2420" i="32"/>
  <c r="BA1708" i="32"/>
  <c r="AY1708" i="32"/>
  <c r="AX1708" i="32"/>
  <c r="AZ1708" i="32"/>
  <c r="AX1598" i="32"/>
  <c r="AY1598" i="32"/>
  <c r="AZ1598" i="32"/>
  <c r="BA1598" i="32"/>
  <c r="AX1362" i="32"/>
  <c r="AY1362" i="32"/>
  <c r="AZ1362" i="32"/>
  <c r="BA1362" i="32"/>
  <c r="BA1229" i="32"/>
  <c r="AX1229" i="32"/>
  <c r="AY1229" i="32"/>
  <c r="AZ1229" i="32"/>
  <c r="BA1013" i="32"/>
  <c r="AZ1013" i="32"/>
  <c r="AX1013" i="32"/>
  <c r="AY1013" i="32"/>
  <c r="AX843" i="32"/>
  <c r="AZ843" i="32"/>
  <c r="AY843" i="32"/>
  <c r="BA843" i="32"/>
  <c r="AZ1500" i="32"/>
  <c r="AY1500" i="32"/>
  <c r="AX1500" i="32"/>
  <c r="BA1500" i="32"/>
  <c r="AX1782" i="32"/>
  <c r="BA1782" i="32"/>
  <c r="AY1782" i="32"/>
  <c r="AZ1782" i="32"/>
  <c r="AX1556" i="32"/>
  <c r="AY1556" i="32"/>
  <c r="BA1556" i="32"/>
  <c r="AZ1556" i="32"/>
  <c r="BA3646" i="32"/>
  <c r="AX3646" i="32"/>
  <c r="AZ3646" i="32"/>
  <c r="AY3646" i="32"/>
  <c r="BA2407" i="32"/>
  <c r="AZ2407" i="32"/>
  <c r="AX2407" i="32"/>
  <c r="AY2407" i="32"/>
  <c r="AX1810" i="32"/>
  <c r="AZ1810" i="32"/>
  <c r="AY1810" i="32"/>
  <c r="BA1810" i="32"/>
  <c r="BA1744" i="32"/>
  <c r="AX1744" i="32"/>
  <c r="AY1744" i="32"/>
  <c r="AZ1744" i="32"/>
  <c r="AZ1699" i="32"/>
  <c r="AX1699" i="32"/>
  <c r="AY1699" i="32"/>
  <c r="BA1699" i="32"/>
  <c r="AX1510" i="32"/>
  <c r="AZ1510" i="32"/>
  <c r="AY1510" i="32"/>
  <c r="BA1510" i="32"/>
  <c r="AY1203" i="32"/>
  <c r="AX1203" i="32"/>
  <c r="AZ1203" i="32"/>
  <c r="BA1203" i="32"/>
  <c r="AY919" i="32"/>
  <c r="AZ919" i="32"/>
  <c r="BA919" i="32"/>
  <c r="AX919" i="32"/>
  <c r="BA286" i="32"/>
  <c r="AZ286" i="32"/>
  <c r="AY286" i="32"/>
  <c r="AX286" i="32"/>
  <c r="AZ2452" i="32"/>
  <c r="AY2452" i="32"/>
  <c r="AX2452" i="32"/>
  <c r="BA2452" i="32"/>
  <c r="BA1700" i="32"/>
  <c r="AX1700" i="32"/>
  <c r="AZ1700" i="32"/>
  <c r="AY1700" i="32"/>
  <c r="BA1544" i="32"/>
  <c r="AZ1544" i="32"/>
  <c r="AY1544" i="32"/>
  <c r="AX1544" i="32"/>
  <c r="BA4013" i="32"/>
  <c r="AZ4013" i="32"/>
  <c r="AY4013" i="32"/>
  <c r="AX4013" i="32"/>
  <c r="BA1405" i="32"/>
  <c r="AY1405" i="32"/>
  <c r="AX1405" i="32"/>
  <c r="AZ1405" i="32"/>
  <c r="AX1458" i="32"/>
  <c r="AZ1458" i="32"/>
  <c r="BA1458" i="32"/>
  <c r="AY1458" i="32"/>
  <c r="AY1505" i="32"/>
  <c r="AZ1505" i="32"/>
  <c r="BA1505" i="32"/>
  <c r="AX1505" i="32"/>
  <c r="AX4018" i="32"/>
  <c r="BA4018" i="32"/>
  <c r="AY4018" i="32"/>
  <c r="AZ4018" i="32"/>
  <c r="AX1244" i="32"/>
  <c r="BA1244" i="32"/>
  <c r="AZ1244" i="32"/>
  <c r="AY1244" i="32"/>
  <c r="BA1220" i="32"/>
  <c r="AZ1220" i="32"/>
  <c r="AY1220" i="32"/>
  <c r="AX1220" i="32"/>
  <c r="AZ1138" i="32"/>
  <c r="BA1138" i="32"/>
  <c r="AX1138" i="32"/>
  <c r="AY1138" i="32"/>
  <c r="BA1061" i="32"/>
  <c r="AZ1061" i="32"/>
  <c r="AY1061" i="32"/>
  <c r="AX1061" i="32"/>
  <c r="AZ872" i="32"/>
  <c r="AX872" i="32"/>
  <c r="AY872" i="32"/>
  <c r="BA872" i="32"/>
  <c r="AZ746" i="32"/>
  <c r="AX746" i="32"/>
  <c r="BA746" i="32"/>
  <c r="AY746" i="32"/>
  <c r="AY409" i="32"/>
  <c r="AX409" i="32"/>
  <c r="BA409" i="32"/>
  <c r="AZ409" i="32"/>
  <c r="AX3487" i="32"/>
  <c r="BA3487" i="32"/>
  <c r="AY3487" i="32"/>
  <c r="AZ3487" i="32"/>
  <c r="AY2587" i="32"/>
  <c r="BA2587" i="32"/>
  <c r="AX2587" i="32"/>
  <c r="AZ2587" i="32"/>
  <c r="AY3942" i="32"/>
  <c r="AX3942" i="32"/>
  <c r="AZ3942" i="32"/>
  <c r="BA3942" i="32"/>
  <c r="AX1422" i="32"/>
  <c r="AY1422" i="32"/>
  <c r="AZ1422" i="32"/>
  <c r="BA1422" i="32"/>
  <c r="BA1479" i="32"/>
  <c r="AZ1479" i="32"/>
  <c r="AY1479" i="32"/>
  <c r="AX1479" i="32"/>
  <c r="AZ1507" i="32"/>
  <c r="BA1507" i="32"/>
  <c r="AX1507" i="32"/>
  <c r="AY1507" i="32"/>
  <c r="AX1382" i="32"/>
  <c r="AY1382" i="32"/>
  <c r="BA1382" i="32"/>
  <c r="AZ1382" i="32"/>
  <c r="BA1313" i="32"/>
  <c r="AZ1313" i="32"/>
  <c r="AY1313" i="32"/>
  <c r="AX1313" i="32"/>
  <c r="AX1248" i="32"/>
  <c r="AY1248" i="32"/>
  <c r="BA1248" i="32"/>
  <c r="AZ1248" i="32"/>
  <c r="BA1242" i="32"/>
  <c r="AZ1242" i="32"/>
  <c r="AY1242" i="32"/>
  <c r="AX1242" i="32"/>
  <c r="AZ1151" i="32"/>
  <c r="BA1151" i="32"/>
  <c r="AX1151" i="32"/>
  <c r="AY1151" i="32"/>
  <c r="AZ1083" i="32"/>
  <c r="BA1083" i="32"/>
  <c r="AX1083" i="32"/>
  <c r="AY1083" i="32"/>
  <c r="AZ1046" i="32"/>
  <c r="BA1046" i="32"/>
  <c r="AY1046" i="32"/>
  <c r="AX1046" i="32"/>
  <c r="AX986" i="32"/>
  <c r="AY986" i="32"/>
  <c r="AZ986" i="32"/>
  <c r="BA986" i="32"/>
  <c r="AX964" i="32"/>
  <c r="AY964" i="32"/>
  <c r="BA964" i="32"/>
  <c r="AZ964" i="32"/>
  <c r="BA745" i="32"/>
  <c r="AX745" i="32"/>
  <c r="AZ745" i="32"/>
  <c r="AY745" i="32"/>
  <c r="AY472" i="32"/>
  <c r="AZ472" i="32"/>
  <c r="BA472" i="32"/>
  <c r="AX472" i="32"/>
  <c r="AX280" i="32"/>
  <c r="BA280" i="32"/>
  <c r="AY280" i="32"/>
  <c r="AZ280" i="32"/>
  <c r="AZ3494" i="32"/>
  <c r="AY3494" i="32"/>
  <c r="BA3494" i="32"/>
  <c r="AX3494" i="32"/>
  <c r="AX4408" i="32"/>
  <c r="AY4408" i="32"/>
  <c r="AZ4408" i="32"/>
  <c r="BA4408" i="32"/>
  <c r="AZ1555" i="32"/>
  <c r="BA1555" i="32"/>
  <c r="AX1555" i="32"/>
  <c r="AY1555" i="32"/>
  <c r="AX1604" i="32"/>
  <c r="AY1604" i="32"/>
  <c r="BA1604" i="32"/>
  <c r="AZ1604" i="32"/>
  <c r="AZ1419" i="32"/>
  <c r="BA1419" i="32"/>
  <c r="AX1419" i="32"/>
  <c r="AY1419" i="32"/>
  <c r="AX1482" i="32"/>
  <c r="AY1482" i="32"/>
  <c r="AZ1482" i="32"/>
  <c r="BA1482" i="32"/>
  <c r="BA2405" i="32"/>
  <c r="AZ2405" i="32"/>
  <c r="AX2405" i="32"/>
  <c r="AY2405" i="32"/>
  <c r="AX1298" i="32"/>
  <c r="BA1298" i="32"/>
  <c r="AZ1298" i="32"/>
  <c r="AY1298" i="32"/>
  <c r="BA1213" i="32"/>
  <c r="AY1213" i="32"/>
  <c r="AX1213" i="32"/>
  <c r="AZ1213" i="32"/>
  <c r="BA1164" i="32"/>
  <c r="AZ1164" i="32"/>
  <c r="AX1164" i="32"/>
  <c r="AY1164" i="32"/>
  <c r="AY1114" i="32"/>
  <c r="BA1114" i="32"/>
  <c r="AZ1114" i="32"/>
  <c r="AX1114" i="32"/>
  <c r="BA1019" i="32"/>
  <c r="AX1019" i="32"/>
  <c r="AY1019" i="32"/>
  <c r="AZ1019" i="32"/>
  <c r="BA1075" i="32"/>
  <c r="AX1075" i="32"/>
  <c r="AY1075" i="32"/>
  <c r="AZ1075" i="32"/>
  <c r="AY939" i="32"/>
  <c r="BA939" i="32"/>
  <c r="AZ939" i="32"/>
  <c r="AX939" i="32"/>
  <c r="AX848" i="32"/>
  <c r="AZ848" i="32"/>
  <c r="AY848" i="32"/>
  <c r="BA848" i="32"/>
  <c r="BA645" i="32"/>
  <c r="AX645" i="32"/>
  <c r="AY645" i="32"/>
  <c r="AZ645" i="32"/>
  <c r="AY446" i="32"/>
  <c r="AX446" i="32"/>
  <c r="AZ446" i="32"/>
  <c r="BA446" i="32"/>
  <c r="BA3604" i="32"/>
  <c r="AY3604" i="32"/>
  <c r="AX3604" i="32"/>
  <c r="AZ3604" i="32"/>
  <c r="AY2301" i="32"/>
  <c r="AX2301" i="32"/>
  <c r="AZ2301" i="32"/>
  <c r="BA2301" i="32"/>
  <c r="BA1698" i="32"/>
  <c r="AX1698" i="32"/>
  <c r="AZ1698" i="32"/>
  <c r="AY1698" i="32"/>
  <c r="BA1545" i="32"/>
  <c r="AZ1545" i="32"/>
  <c r="AY1545" i="32"/>
  <c r="AX1545" i="32"/>
  <c r="BA1611" i="32"/>
  <c r="AY1611" i="32"/>
  <c r="AX1611" i="32"/>
  <c r="AZ1611" i="32"/>
  <c r="AZ1432" i="32"/>
  <c r="BA1432" i="32"/>
  <c r="AX1432" i="32"/>
  <c r="AY1432" i="32"/>
  <c r="BA1356" i="32"/>
  <c r="AZ1356" i="32"/>
  <c r="AX1356" i="32"/>
  <c r="AY1356" i="32"/>
  <c r="AX1329" i="32"/>
  <c r="AZ1329" i="32"/>
  <c r="AY1329" i="32"/>
  <c r="BA1329" i="32"/>
  <c r="BA2386" i="32"/>
  <c r="AZ2386" i="32"/>
  <c r="AX2386" i="32"/>
  <c r="AY2386" i="32"/>
  <c r="AY1221" i="32"/>
  <c r="AX1221" i="32"/>
  <c r="BA1221" i="32"/>
  <c r="AZ1221" i="32"/>
  <c r="AZ1168" i="32"/>
  <c r="AY1168" i="32"/>
  <c r="AX1168" i="32"/>
  <c r="BA1168" i="32"/>
  <c r="BA1088" i="32"/>
  <c r="AX1088" i="32"/>
  <c r="AY1088" i="32"/>
  <c r="AZ1088" i="32"/>
  <c r="AY963" i="32"/>
  <c r="BA963" i="32"/>
  <c r="AZ963" i="32"/>
  <c r="AX963" i="32"/>
  <c r="AZ772" i="32"/>
  <c r="BA772" i="32"/>
  <c r="AY772" i="32"/>
  <c r="AX772" i="32"/>
  <c r="AX504" i="32"/>
  <c r="AZ504" i="32"/>
  <c r="BA504" i="32"/>
  <c r="AY504" i="32"/>
  <c r="BA3594" i="32"/>
  <c r="AZ3594" i="32"/>
  <c r="AX3594" i="32"/>
  <c r="AY3594" i="32"/>
  <c r="AZ3658" i="32"/>
  <c r="BA3658" i="32"/>
  <c r="AX3658" i="32"/>
  <c r="AY3658" i="32"/>
  <c r="AZ2212" i="32"/>
  <c r="AY2212" i="32"/>
  <c r="BA2212" i="32"/>
  <c r="AX2212" i="32"/>
  <c r="AZ1645" i="32"/>
  <c r="BA1645" i="32"/>
  <c r="AY1645" i="32"/>
  <c r="AX1645" i="32"/>
  <c r="BA1709" i="32"/>
  <c r="AY1709" i="32"/>
  <c r="AX1709" i="32"/>
  <c r="AZ1709" i="32"/>
  <c r="BA1551" i="32"/>
  <c r="AY1551" i="32"/>
  <c r="AX1551" i="32"/>
  <c r="AZ1551" i="32"/>
  <c r="AZ1396" i="32"/>
  <c r="BA1396" i="32"/>
  <c r="AX1396" i="32"/>
  <c r="AY1396" i="32"/>
  <c r="AZ1459" i="32"/>
  <c r="BA1459" i="32"/>
  <c r="AX1459" i="32"/>
  <c r="AY1459" i="32"/>
  <c r="AZ1515" i="32"/>
  <c r="BA1515" i="32"/>
  <c r="AX1515" i="32"/>
  <c r="AY1515" i="32"/>
  <c r="BA2391" i="32"/>
  <c r="AY2391" i="32"/>
  <c r="AX2391" i="32"/>
  <c r="AZ2391" i="32"/>
  <c r="AX1306" i="32"/>
  <c r="BA1306" i="32"/>
  <c r="AZ1306" i="32"/>
  <c r="AY1306" i="32"/>
  <c r="BA1222" i="32"/>
  <c r="AZ1222" i="32"/>
  <c r="AY1222" i="32"/>
  <c r="AX1222" i="32"/>
  <c r="AX1107" i="32"/>
  <c r="BA1107" i="32"/>
  <c r="AY1107" i="32"/>
  <c r="AZ1107" i="32"/>
  <c r="BA1010" i="32"/>
  <c r="AY1010" i="32"/>
  <c r="AX1010" i="32"/>
  <c r="AZ1010" i="32"/>
  <c r="AX1048" i="32"/>
  <c r="AY1048" i="32"/>
  <c r="AZ1048" i="32"/>
  <c r="BA1048" i="32"/>
  <c r="AY993" i="32"/>
  <c r="BA993" i="32"/>
  <c r="AZ993" i="32"/>
  <c r="AX993" i="32"/>
  <c r="AY875" i="32"/>
  <c r="AZ875" i="32"/>
  <c r="BA875" i="32"/>
  <c r="AX875" i="32"/>
  <c r="BA674" i="32"/>
  <c r="AZ674" i="32"/>
  <c r="AY674" i="32"/>
  <c r="AX674" i="32"/>
  <c r="BA405" i="32"/>
  <c r="AY405" i="32"/>
  <c r="AX405" i="32"/>
  <c r="AZ405" i="32"/>
  <c r="AY3493" i="32"/>
  <c r="AZ3493" i="32"/>
  <c r="BA3493" i="32"/>
  <c r="AX3493" i="32"/>
  <c r="AX2313" i="32"/>
  <c r="AY2313" i="32"/>
  <c r="AZ2313" i="32"/>
  <c r="BA2313" i="32"/>
  <c r="AX1548" i="32"/>
  <c r="BA1548" i="32"/>
  <c r="AY1548" i="32"/>
  <c r="AZ1548" i="32"/>
  <c r="BA1599" i="32"/>
  <c r="AY1599" i="32"/>
  <c r="AX1599" i="32"/>
  <c r="AZ1599" i="32"/>
  <c r="BA6808" i="32"/>
  <c r="AY6808" i="32"/>
  <c r="AX6808" i="32"/>
  <c r="AZ6808" i="32"/>
  <c r="AY1441" i="32"/>
  <c r="BA1441" i="32"/>
  <c r="AZ1441" i="32"/>
  <c r="AX1441" i="32"/>
  <c r="AX1514" i="32"/>
  <c r="AY1514" i="32"/>
  <c r="AZ1514" i="32"/>
  <c r="BA1514" i="32"/>
  <c r="BA1375" i="32"/>
  <c r="AZ1375" i="32"/>
  <c r="AY1375" i="32"/>
  <c r="AX1375" i="32"/>
  <c r="AZ1310" i="32"/>
  <c r="BA1310" i="32"/>
  <c r="AY1310" i="32"/>
  <c r="AX1310" i="32"/>
  <c r="AX1290" i="32"/>
  <c r="BA1290" i="32"/>
  <c r="AY1290" i="32"/>
  <c r="AZ1290" i="32"/>
  <c r="AZ1274" i="32"/>
  <c r="BA1274" i="32"/>
  <c r="AY1274" i="32"/>
  <c r="AX1274" i="32"/>
  <c r="BA1231" i="32"/>
  <c r="AZ1231" i="32"/>
  <c r="AX1231" i="32"/>
  <c r="AY1231" i="32"/>
  <c r="AY1133" i="32"/>
  <c r="AZ1133" i="32"/>
  <c r="BA1133" i="32"/>
  <c r="AX1133" i="32"/>
  <c r="AX1087" i="32"/>
  <c r="BA1087" i="32"/>
  <c r="AZ1087" i="32"/>
  <c r="AY1087" i="32"/>
  <c r="AX1072" i="32"/>
  <c r="BA1072" i="32"/>
  <c r="AZ1072" i="32"/>
  <c r="AY1072" i="32"/>
  <c r="AZ960" i="32"/>
  <c r="AX960" i="32"/>
  <c r="BA960" i="32"/>
  <c r="AY960" i="32"/>
  <c r="AX827" i="32"/>
  <c r="AY827" i="32"/>
  <c r="AZ827" i="32"/>
  <c r="BA827" i="32"/>
  <c r="AZ685" i="32"/>
  <c r="AY685" i="32"/>
  <c r="AX685" i="32"/>
  <c r="BA685" i="32"/>
  <c r="BA452" i="32"/>
  <c r="AY452" i="32"/>
  <c r="AZ452" i="32"/>
  <c r="AX452" i="32"/>
  <c r="AX264" i="32"/>
  <c r="BA264" i="32"/>
  <c r="AY264" i="32"/>
  <c r="AZ264" i="32"/>
  <c r="AY2700" i="32"/>
  <c r="AX2700" i="32"/>
  <c r="AZ2700" i="32"/>
  <c r="BA2700" i="32"/>
  <c r="BA934" i="32"/>
  <c r="AZ934" i="32"/>
  <c r="AY934" i="32"/>
  <c r="AX934" i="32"/>
  <c r="AZ880" i="32"/>
  <c r="BA880" i="32"/>
  <c r="AY880" i="32"/>
  <c r="AX880" i="32"/>
  <c r="AY820" i="32"/>
  <c r="AX820" i="32"/>
  <c r="AZ820" i="32"/>
  <c r="BA820" i="32"/>
  <c r="AX724" i="32"/>
  <c r="AZ724" i="32"/>
  <c r="AY724" i="32"/>
  <c r="BA724" i="32"/>
  <c r="AY670" i="32"/>
  <c r="AZ670" i="32"/>
  <c r="AX670" i="32"/>
  <c r="BA670" i="32"/>
  <c r="AZ631" i="32"/>
  <c r="BA631" i="32"/>
  <c r="AY631" i="32"/>
  <c r="AX631" i="32"/>
  <c r="BA535" i="32"/>
  <c r="AZ535" i="32"/>
  <c r="AY535" i="32"/>
  <c r="AX535" i="32"/>
  <c r="BA511" i="32"/>
  <c r="AZ511" i="32"/>
  <c r="AX511" i="32"/>
  <c r="AY511" i="32"/>
  <c r="AZ434" i="32"/>
  <c r="AY434" i="32"/>
  <c r="AX434" i="32"/>
  <c r="BA434" i="32"/>
  <c r="AZ3453" i="32"/>
  <c r="AY3453" i="32"/>
  <c r="AX3453" i="32"/>
  <c r="BA3453" i="32"/>
  <c r="BA3599" i="32"/>
  <c r="AZ3599" i="32"/>
  <c r="AY3599" i="32"/>
  <c r="AX3599" i="32"/>
  <c r="AX3624" i="32"/>
  <c r="BA3624" i="32"/>
  <c r="AY3624" i="32"/>
  <c r="AZ3624" i="32"/>
  <c r="AZ160" i="32"/>
  <c r="AY160" i="32"/>
  <c r="BA160" i="32"/>
  <c r="AX160" i="32"/>
  <c r="BA47" i="32"/>
  <c r="AZ47" i="32"/>
  <c r="AX47" i="32"/>
  <c r="AY47" i="32"/>
  <c r="AX2582" i="32"/>
  <c r="AZ2582" i="32"/>
  <c r="BA2582" i="32"/>
  <c r="AY2582" i="32"/>
  <c r="AZ2197" i="32"/>
  <c r="BA2197" i="32"/>
  <c r="AX2197" i="32"/>
  <c r="AY2197" i="32"/>
  <c r="AY2757" i="32"/>
  <c r="BA2757" i="32"/>
  <c r="AZ2757" i="32"/>
  <c r="AX2757" i="32"/>
  <c r="AX3958" i="32"/>
  <c r="AZ3958" i="32"/>
  <c r="AY3958" i="32"/>
  <c r="BA3958" i="32"/>
  <c r="AZ712" i="32"/>
  <c r="BA712" i="32"/>
  <c r="AY712" i="32"/>
  <c r="AX712" i="32"/>
  <c r="AX633" i="32"/>
  <c r="AZ633" i="32"/>
  <c r="BA633" i="32"/>
  <c r="AY633" i="32"/>
  <c r="AX559" i="32"/>
  <c r="AY559" i="32"/>
  <c r="BA559" i="32"/>
  <c r="AZ559" i="32"/>
  <c r="AY503" i="32"/>
  <c r="AX503" i="32"/>
  <c r="AZ503" i="32"/>
  <c r="BA503" i="32"/>
  <c r="AZ424" i="32"/>
  <c r="AX424" i="32"/>
  <c r="AY424" i="32"/>
  <c r="BA424" i="32"/>
  <c r="BA3583" i="32"/>
  <c r="AX3583" i="32"/>
  <c r="AY3583" i="32"/>
  <c r="AZ3583" i="32"/>
  <c r="BA302" i="32"/>
  <c r="AX302" i="32"/>
  <c r="AZ302" i="32"/>
  <c r="AY302" i="32"/>
  <c r="AX206" i="32"/>
  <c r="AZ206" i="32"/>
  <c r="BA206" i="32"/>
  <c r="AY206" i="32"/>
  <c r="BA3501" i="32"/>
  <c r="AX3501" i="32"/>
  <c r="AZ3501" i="32"/>
  <c r="AY3501" i="32"/>
  <c r="BA53" i="32"/>
  <c r="AX53" i="32"/>
  <c r="AY53" i="32"/>
  <c r="AZ53" i="32"/>
  <c r="BA2498" i="32"/>
  <c r="AX2498" i="32"/>
  <c r="AY2498" i="32"/>
  <c r="AZ2498" i="32"/>
  <c r="BA2116" i="32"/>
  <c r="AY2116" i="32"/>
  <c r="AX2116" i="32"/>
  <c r="AZ2116" i="32"/>
  <c r="AZ1951" i="32"/>
  <c r="AY1951" i="32"/>
  <c r="BA1951" i="32"/>
  <c r="AX1951" i="32"/>
  <c r="BA2785" i="32"/>
  <c r="AX2785" i="32"/>
  <c r="AY2785" i="32"/>
  <c r="AZ2785" i="32"/>
  <c r="AZ896" i="32"/>
  <c r="BA896" i="32"/>
  <c r="AX896" i="32"/>
  <c r="AY896" i="32"/>
  <c r="AY813" i="32"/>
  <c r="BA813" i="32"/>
  <c r="AX813" i="32"/>
  <c r="AZ813" i="32"/>
  <c r="BA760" i="32"/>
  <c r="AZ760" i="32"/>
  <c r="AX760" i="32"/>
  <c r="AY760" i="32"/>
  <c r="AZ722" i="32"/>
  <c r="BA722" i="32"/>
  <c r="AY722" i="32"/>
  <c r="AX722" i="32"/>
  <c r="AX663" i="32"/>
  <c r="BA663" i="32"/>
  <c r="AZ663" i="32"/>
  <c r="AY663" i="32"/>
  <c r="AX609" i="32"/>
  <c r="AZ609" i="32"/>
  <c r="AY609" i="32"/>
  <c r="BA609" i="32"/>
  <c r="AX567" i="32"/>
  <c r="AZ567" i="32"/>
  <c r="BA567" i="32"/>
  <c r="AY567" i="32"/>
  <c r="AY506" i="32"/>
  <c r="AZ506" i="32"/>
  <c r="AX506" i="32"/>
  <c r="BA506" i="32"/>
  <c r="AZ462" i="32"/>
  <c r="AY462" i="32"/>
  <c r="AX462" i="32"/>
  <c r="BA462" i="32"/>
  <c r="BA396" i="32"/>
  <c r="AX396" i="32"/>
  <c r="AZ396" i="32"/>
  <c r="AY396" i="32"/>
  <c r="BA350" i="32"/>
  <c r="AY350" i="32"/>
  <c r="AZ350" i="32"/>
  <c r="AX350" i="32"/>
  <c r="BA324" i="32"/>
  <c r="AY324" i="32"/>
  <c r="AZ324" i="32"/>
  <c r="AX324" i="32"/>
  <c r="AY293" i="32"/>
  <c r="BA293" i="32"/>
  <c r="AZ293" i="32"/>
  <c r="AX293" i="32"/>
  <c r="AY275" i="32"/>
  <c r="BA275" i="32"/>
  <c r="AZ275" i="32"/>
  <c r="AX275" i="32"/>
  <c r="AY254" i="32"/>
  <c r="BA254" i="32"/>
  <c r="AZ254" i="32"/>
  <c r="AX254" i="32"/>
  <c r="BA174" i="32"/>
  <c r="AZ174" i="32"/>
  <c r="AX174" i="32"/>
  <c r="AY174" i="32"/>
  <c r="AX80" i="32"/>
  <c r="BA80" i="32"/>
  <c r="AZ80" i="32"/>
  <c r="AY80" i="32"/>
  <c r="AY2531" i="32"/>
  <c r="AX2531" i="32"/>
  <c r="AZ2531" i="32"/>
  <c r="BA2531" i="32"/>
  <c r="AX2133" i="32"/>
  <c r="BA2133" i="32"/>
  <c r="AZ2133" i="32"/>
  <c r="AY2133" i="32"/>
  <c r="BA2684" i="32"/>
  <c r="AX2684" i="32"/>
  <c r="AY2684" i="32"/>
  <c r="AZ2684" i="32"/>
  <c r="AZ3171" i="32"/>
  <c r="AY3171" i="32"/>
  <c r="AX3171" i="32"/>
  <c r="BA3171" i="32"/>
  <c r="BA914" i="32"/>
  <c r="AZ914" i="32"/>
  <c r="AX914" i="32"/>
  <c r="AY914" i="32"/>
  <c r="AZ863" i="32"/>
  <c r="BA863" i="32"/>
  <c r="AX863" i="32"/>
  <c r="AY863" i="32"/>
  <c r="AZ793" i="32"/>
  <c r="BA793" i="32"/>
  <c r="AX793" i="32"/>
  <c r="AY793" i="32"/>
  <c r="AY706" i="32"/>
  <c r="BA706" i="32"/>
  <c r="AX706" i="32"/>
  <c r="AZ706" i="32"/>
  <c r="AX648" i="32"/>
  <c r="AZ648" i="32"/>
  <c r="AY648" i="32"/>
  <c r="BA648" i="32"/>
  <c r="AZ600" i="32"/>
  <c r="BA600" i="32"/>
  <c r="AX600" i="32"/>
  <c r="AY600" i="32"/>
  <c r="BA494" i="32"/>
  <c r="AZ494" i="32"/>
  <c r="AX494" i="32"/>
  <c r="AY494" i="32"/>
  <c r="BA459" i="32"/>
  <c r="AX459" i="32"/>
  <c r="AY459" i="32"/>
  <c r="AZ459" i="32"/>
  <c r="BA376" i="32"/>
  <c r="AZ376" i="32"/>
  <c r="AY376" i="32"/>
  <c r="AX376" i="32"/>
  <c r="BA3459" i="32"/>
  <c r="AX3459" i="32"/>
  <c r="AY3459" i="32"/>
  <c r="AZ3459" i="32"/>
  <c r="BA289" i="32"/>
  <c r="AZ289" i="32"/>
  <c r="AY289" i="32"/>
  <c r="AX289" i="32"/>
  <c r="BA283" i="32"/>
  <c r="AZ283" i="32"/>
  <c r="AX283" i="32"/>
  <c r="AY283" i="32"/>
  <c r="BA3613" i="32"/>
  <c r="AZ3613" i="32"/>
  <c r="AY3613" i="32"/>
  <c r="AX3613" i="32"/>
  <c r="BA240" i="32"/>
  <c r="AZ240" i="32"/>
  <c r="AY240" i="32"/>
  <c r="AX240" i="32"/>
  <c r="AX171" i="32"/>
  <c r="BA171" i="32"/>
  <c r="AY171" i="32"/>
  <c r="AZ171" i="32"/>
  <c r="AX3363" i="32"/>
  <c r="BA3363" i="32"/>
  <c r="AZ3363" i="32"/>
  <c r="AY3363" i="32"/>
  <c r="BA2486" i="32"/>
  <c r="AZ2486" i="32"/>
  <c r="AY2486" i="32"/>
  <c r="AX2486" i="32"/>
  <c r="AY2245" i="32"/>
  <c r="AZ2245" i="32"/>
  <c r="BA2245" i="32"/>
  <c r="AX2245" i="32"/>
  <c r="BA2797" i="32"/>
  <c r="AX2797" i="32"/>
  <c r="AY2797" i="32"/>
  <c r="AZ2797" i="32"/>
  <c r="BA973" i="32"/>
  <c r="AZ973" i="32"/>
  <c r="AY973" i="32"/>
  <c r="AX973" i="32"/>
  <c r="AX867" i="32"/>
  <c r="BA867" i="32"/>
  <c r="AZ867" i="32"/>
  <c r="AY867" i="32"/>
  <c r="AZ805" i="32"/>
  <c r="AX805" i="32"/>
  <c r="BA805" i="32"/>
  <c r="AY805" i="32"/>
  <c r="AY766" i="32"/>
  <c r="BA766" i="32"/>
  <c r="AX766" i="32"/>
  <c r="AZ766" i="32"/>
  <c r="BA732" i="32"/>
  <c r="AY732" i="32"/>
  <c r="AZ732" i="32"/>
  <c r="AX732" i="32"/>
  <c r="BA608" i="32"/>
  <c r="AZ608" i="32"/>
  <c r="AY608" i="32"/>
  <c r="AX608" i="32"/>
  <c r="BA580" i="32"/>
  <c r="AZ580" i="32"/>
  <c r="AY580" i="32"/>
  <c r="AX580" i="32"/>
  <c r="BA544" i="32"/>
  <c r="AZ544" i="32"/>
  <c r="AY544" i="32"/>
  <c r="AX544" i="32"/>
  <c r="AZ479" i="32"/>
  <c r="AY479" i="32"/>
  <c r="AX479" i="32"/>
  <c r="BA479" i="32"/>
  <c r="BA423" i="32"/>
  <c r="AY423" i="32"/>
  <c r="AX423" i="32"/>
  <c r="AZ423" i="32"/>
  <c r="BA3589" i="32"/>
  <c r="AZ3589" i="32"/>
  <c r="AX3589" i="32"/>
  <c r="AY3589" i="32"/>
  <c r="BA309" i="32"/>
  <c r="AY309" i="32"/>
  <c r="AZ309" i="32"/>
  <c r="AX309" i="32"/>
  <c r="BA288" i="32"/>
  <c r="AZ288" i="32"/>
  <c r="AY288" i="32"/>
  <c r="AX288" i="32"/>
  <c r="BA242" i="32"/>
  <c r="AZ242" i="32"/>
  <c r="AX242" i="32"/>
  <c r="AY242" i="32"/>
  <c r="AX228" i="32"/>
  <c r="AZ228" i="32"/>
  <c r="BA228" i="32"/>
  <c r="AY228" i="32"/>
  <c r="AZ3523" i="32"/>
  <c r="BA3523" i="32"/>
  <c r="AY3523" i="32"/>
  <c r="AX3523" i="32"/>
  <c r="BA3765" i="32"/>
  <c r="AX3765" i="32"/>
  <c r="AY3765" i="32"/>
  <c r="AZ3765" i="32"/>
  <c r="BA2103" i="32"/>
  <c r="AY2103" i="32"/>
  <c r="AZ2103" i="32"/>
  <c r="AX2103" i="32"/>
  <c r="BA2322" i="32"/>
  <c r="AX2322" i="32"/>
  <c r="AY2322" i="32"/>
  <c r="AZ2322" i="32"/>
  <c r="BA3095" i="32"/>
  <c r="AX3095" i="32"/>
  <c r="AY3095" i="32"/>
  <c r="AZ3095" i="32"/>
  <c r="AY903" i="32"/>
  <c r="AZ903" i="32"/>
  <c r="BA903" i="32"/>
  <c r="AX903" i="32"/>
  <c r="BA851" i="32"/>
  <c r="AX851" i="32"/>
  <c r="AY851" i="32"/>
  <c r="AZ851" i="32"/>
  <c r="AZ797" i="32"/>
  <c r="BA797" i="32"/>
  <c r="AY797" i="32"/>
  <c r="AX797" i="32"/>
  <c r="AY691" i="32"/>
  <c r="AZ691" i="32"/>
  <c r="BA691" i="32"/>
  <c r="AX691" i="32"/>
  <c r="BA641" i="32"/>
  <c r="AZ641" i="32"/>
  <c r="AY641" i="32"/>
  <c r="AX641" i="32"/>
  <c r="AX602" i="32"/>
  <c r="AY602" i="32"/>
  <c r="BA602" i="32"/>
  <c r="AZ602" i="32"/>
  <c r="AX492" i="32"/>
  <c r="BA492" i="32"/>
  <c r="AY492" i="32"/>
  <c r="AZ492" i="32"/>
  <c r="AY431" i="32"/>
  <c r="AZ431" i="32"/>
  <c r="BA431" i="32"/>
  <c r="AX431" i="32"/>
  <c r="AX375" i="32"/>
  <c r="BA375" i="32"/>
  <c r="AY375" i="32"/>
  <c r="AZ375" i="32"/>
  <c r="AY3588" i="32"/>
  <c r="AZ3588" i="32"/>
  <c r="BA3588" i="32"/>
  <c r="AX3588" i="32"/>
  <c r="AZ3404" i="32"/>
  <c r="BA3404" i="32"/>
  <c r="AY3404" i="32"/>
  <c r="AX3404" i="32"/>
  <c r="AY292" i="32"/>
  <c r="AX292" i="32"/>
  <c r="BA292" i="32"/>
  <c r="AZ292" i="32"/>
  <c r="AY253" i="32"/>
  <c r="AX253" i="32"/>
  <c r="BA253" i="32"/>
  <c r="AZ253" i="32"/>
  <c r="AY227" i="32"/>
  <c r="BA227" i="32"/>
  <c r="AZ227" i="32"/>
  <c r="AX227" i="32"/>
  <c r="AX146" i="32"/>
  <c r="BA146" i="32"/>
  <c r="AY146" i="32"/>
  <c r="AZ146" i="32"/>
  <c r="BA2516" i="32"/>
  <c r="AZ2516" i="32"/>
  <c r="AY2516" i="32"/>
  <c r="AX2516" i="32"/>
  <c r="AZ1944" i="32"/>
  <c r="BA1944" i="32"/>
  <c r="AY1944" i="32"/>
  <c r="AX1944" i="32"/>
  <c r="AY1960" i="32"/>
  <c r="AX1960" i="32"/>
  <c r="AZ1960" i="32"/>
  <c r="BA1960" i="32"/>
  <c r="AY3168" i="32"/>
  <c r="BA3168" i="32"/>
  <c r="AX3168" i="32"/>
  <c r="AZ3168" i="32"/>
  <c r="AY3643" i="32"/>
  <c r="BA3643" i="32"/>
  <c r="AZ3643" i="32"/>
  <c r="AX3643" i="32"/>
  <c r="AX3683" i="32"/>
  <c r="AY3683" i="32"/>
  <c r="BA3683" i="32"/>
  <c r="AZ3683" i="32"/>
  <c r="AY135" i="32"/>
  <c r="AZ135" i="32"/>
  <c r="AX135" i="32"/>
  <c r="BA135" i="32"/>
  <c r="BA3724" i="32"/>
  <c r="AZ3724" i="32"/>
  <c r="AY3724" i="32"/>
  <c r="AX3724" i="32"/>
  <c r="AX3393" i="32"/>
  <c r="AY3393" i="32"/>
  <c r="AZ3393" i="32"/>
  <c r="BA3393" i="32"/>
  <c r="AZ3560" i="32"/>
  <c r="AX3560" i="32"/>
  <c r="BA3560" i="32"/>
  <c r="AY3560" i="32"/>
  <c r="AZ3577" i="32"/>
  <c r="BA3577" i="32"/>
  <c r="AY3577" i="32"/>
  <c r="AX3577" i="32"/>
  <c r="BA1899" i="32"/>
  <c r="AX1899" i="32"/>
  <c r="AZ1899" i="32"/>
  <c r="AY1899" i="32"/>
  <c r="BA2506" i="32"/>
  <c r="AX2506" i="32"/>
  <c r="AY2506" i="32"/>
  <c r="AZ2506" i="32"/>
  <c r="AY2568" i="32"/>
  <c r="BA2568" i="32"/>
  <c r="AX2568" i="32"/>
  <c r="AZ2568" i="32"/>
  <c r="AX2075" i="32"/>
  <c r="BA2075" i="32"/>
  <c r="AZ2075" i="32"/>
  <c r="AY2075" i="32"/>
  <c r="BA2113" i="32"/>
  <c r="AZ2113" i="32"/>
  <c r="AY2113" i="32"/>
  <c r="AX2113" i="32"/>
  <c r="BA2188" i="32"/>
  <c r="AZ2188" i="32"/>
  <c r="AX2188" i="32"/>
  <c r="AY2188" i="32"/>
  <c r="BA2218" i="32"/>
  <c r="AY2218" i="32"/>
  <c r="AX2218" i="32"/>
  <c r="AZ2218" i="32"/>
  <c r="BA2240" i="32"/>
  <c r="AZ2240" i="32"/>
  <c r="AY2240" i="32"/>
  <c r="AX2240" i="32"/>
  <c r="AY2284" i="32"/>
  <c r="BA2284" i="32"/>
  <c r="AZ2284" i="32"/>
  <c r="AX2284" i="32"/>
  <c r="BA2332" i="32"/>
  <c r="AZ2332" i="32"/>
  <c r="AY2332" i="32"/>
  <c r="AX2332" i="32"/>
  <c r="BA2686" i="32"/>
  <c r="AZ2686" i="32"/>
  <c r="AY2686" i="32"/>
  <c r="AX2686" i="32"/>
  <c r="BA2713" i="32"/>
  <c r="AZ2713" i="32"/>
  <c r="AY2713" i="32"/>
  <c r="AX2713" i="32"/>
  <c r="AX2761" i="32"/>
  <c r="AY2761" i="32"/>
  <c r="AZ2761" i="32"/>
  <c r="BA2761" i="32"/>
  <c r="AZ2813" i="32"/>
  <c r="BA2813" i="32"/>
  <c r="AY2813" i="32"/>
  <c r="AX2813" i="32"/>
  <c r="BA3028" i="32"/>
  <c r="AY3028" i="32"/>
  <c r="AX3028" i="32"/>
  <c r="AZ3028" i="32"/>
  <c r="AY3182" i="32"/>
  <c r="BA3182" i="32"/>
  <c r="AX3182" i="32"/>
  <c r="AZ3182" i="32"/>
  <c r="AZ226" i="32"/>
  <c r="BA226" i="32"/>
  <c r="AX226" i="32"/>
  <c r="AY226" i="32"/>
  <c r="AX180" i="32"/>
  <c r="AY180" i="32"/>
  <c r="AZ180" i="32"/>
  <c r="BA180" i="32"/>
  <c r="AX3698" i="32"/>
  <c r="AY3698" i="32"/>
  <c r="BA3698" i="32"/>
  <c r="AZ3698" i="32"/>
  <c r="BA3706" i="32"/>
  <c r="AX3706" i="32"/>
  <c r="AZ3706" i="32"/>
  <c r="AY3706" i="32"/>
  <c r="AY102" i="32"/>
  <c r="AX102" i="32"/>
  <c r="AZ102" i="32"/>
  <c r="BA102" i="32"/>
  <c r="AZ97" i="32"/>
  <c r="AX97" i="32"/>
  <c r="BA97" i="32"/>
  <c r="AY97" i="32"/>
  <c r="AY3544" i="32"/>
  <c r="AZ3544" i="32"/>
  <c r="AX3544" i="32"/>
  <c r="BA3544" i="32"/>
  <c r="AX37" i="32"/>
  <c r="BA37" i="32"/>
  <c r="AY37" i="32"/>
  <c r="AZ37" i="32"/>
  <c r="BA21" i="32"/>
  <c r="AX21" i="32"/>
  <c r="AZ21" i="32"/>
  <c r="AY21" i="32"/>
  <c r="AZ1907" i="32"/>
  <c r="BA1907" i="32"/>
  <c r="AX1907" i="32"/>
  <c r="AY1907" i="32"/>
  <c r="AZ2577" i="32"/>
  <c r="BA2577" i="32"/>
  <c r="AX2577" i="32"/>
  <c r="AY2577" i="32"/>
  <c r="AX2077" i="32"/>
  <c r="BA2077" i="32"/>
  <c r="AY2077" i="32"/>
  <c r="AZ2077" i="32"/>
  <c r="BA2136" i="32"/>
  <c r="AZ2136" i="32"/>
  <c r="AX2136" i="32"/>
  <c r="AY2136" i="32"/>
  <c r="BA2170" i="32"/>
  <c r="AX2170" i="32"/>
  <c r="AY2170" i="32"/>
  <c r="AZ2170" i="32"/>
  <c r="AY2279" i="32"/>
  <c r="AZ2279" i="32"/>
  <c r="AX2279" i="32"/>
  <c r="BA2279" i="32"/>
  <c r="AX2342" i="32"/>
  <c r="BA2342" i="32"/>
  <c r="AY2342" i="32"/>
  <c r="AZ2342" i="32"/>
  <c r="AX1969" i="32"/>
  <c r="AY1969" i="32"/>
  <c r="BA1969" i="32"/>
  <c r="AZ1969" i="32"/>
  <c r="AZ2712" i="32"/>
  <c r="AX2712" i="32"/>
  <c r="AY2712" i="32"/>
  <c r="BA2712" i="32"/>
  <c r="BA2748" i="32"/>
  <c r="AX2748" i="32"/>
  <c r="AZ2748" i="32"/>
  <c r="AY2748" i="32"/>
  <c r="BA2860" i="32"/>
  <c r="AZ2860" i="32"/>
  <c r="AY2860" i="32"/>
  <c r="AX2860" i="32"/>
  <c r="BA3196" i="32"/>
  <c r="AX3196" i="32"/>
  <c r="AZ3196" i="32"/>
  <c r="AY3196" i="32"/>
  <c r="AX3656" i="32"/>
  <c r="AZ3656" i="32"/>
  <c r="AY3656" i="32"/>
  <c r="BA3656" i="32"/>
  <c r="BA177" i="32"/>
  <c r="AX177" i="32"/>
  <c r="AY177" i="32"/>
  <c r="AZ177" i="32"/>
  <c r="BA3693" i="32"/>
  <c r="AZ3693" i="32"/>
  <c r="AY3693" i="32"/>
  <c r="AX3693" i="32"/>
  <c r="AX3386" i="32"/>
  <c r="BA3386" i="32"/>
  <c r="AZ3386" i="32"/>
  <c r="AY3386" i="32"/>
  <c r="AZ3720" i="32"/>
  <c r="AY3720" i="32"/>
  <c r="AX3720" i="32"/>
  <c r="BA3720" i="32"/>
  <c r="AZ3424" i="32"/>
  <c r="BA3424" i="32"/>
  <c r="AX3424" i="32"/>
  <c r="AY3424" i="32"/>
  <c r="AX3569" i="32"/>
  <c r="AY3569" i="32"/>
  <c r="AZ3569" i="32"/>
  <c r="BA3569" i="32"/>
  <c r="AX3764" i="32"/>
  <c r="AY3764" i="32"/>
  <c r="AZ3764" i="32"/>
  <c r="BA3764" i="32"/>
  <c r="BA2485" i="32"/>
  <c r="AY2485" i="32"/>
  <c r="AX2485" i="32"/>
  <c r="AZ2485" i="32"/>
  <c r="BA2511" i="32"/>
  <c r="AX2511" i="32"/>
  <c r="AZ2511" i="32"/>
  <c r="AY2511" i="32"/>
  <c r="AX2573" i="32"/>
  <c r="AZ2573" i="32"/>
  <c r="AY2573" i="32"/>
  <c r="BA2573" i="32"/>
  <c r="AY2603" i="32"/>
  <c r="AX2603" i="32"/>
  <c r="AZ2603" i="32"/>
  <c r="BA2603" i="32"/>
  <c r="AX2638" i="32"/>
  <c r="BA2638" i="32"/>
  <c r="AZ2638" i="32"/>
  <c r="AY2638" i="32"/>
  <c r="AX2115" i="32"/>
  <c r="BA2115" i="32"/>
  <c r="AY2115" i="32"/>
  <c r="AZ2115" i="32"/>
  <c r="BA2172" i="32"/>
  <c r="AY2172" i="32"/>
  <c r="AX2172" i="32"/>
  <c r="AZ2172" i="32"/>
  <c r="BA2211" i="32"/>
  <c r="AY2211" i="32"/>
  <c r="AX2211" i="32"/>
  <c r="AZ2211" i="32"/>
  <c r="BA2242" i="32"/>
  <c r="AX2242" i="32"/>
  <c r="AZ2242" i="32"/>
  <c r="AY2242" i="32"/>
  <c r="AY2271" i="32"/>
  <c r="AZ2271" i="32"/>
  <c r="BA2271" i="32"/>
  <c r="AX2271" i="32"/>
  <c r="AX2325" i="32"/>
  <c r="BA2325" i="32"/>
  <c r="AY2325" i="32"/>
  <c r="AZ2325" i="32"/>
  <c r="AY1957" i="32"/>
  <c r="AX1957" i="32"/>
  <c r="BA1957" i="32"/>
  <c r="AZ1957" i="32"/>
  <c r="AY2705" i="32"/>
  <c r="AX2705" i="32"/>
  <c r="BA2705" i="32"/>
  <c r="AZ2705" i="32"/>
  <c r="BA2787" i="32"/>
  <c r="AX2787" i="32"/>
  <c r="AY2787" i="32"/>
  <c r="AZ2787" i="32"/>
  <c r="AX2958" i="32"/>
  <c r="BA2958" i="32"/>
  <c r="AZ2958" i="32"/>
  <c r="AY2958" i="32"/>
  <c r="AZ3865" i="32"/>
  <c r="BA3865" i="32"/>
  <c r="AY3865" i="32"/>
  <c r="AX3865" i="32"/>
  <c r="AZ3376" i="32"/>
  <c r="AX3376" i="32"/>
  <c r="AY3376" i="32"/>
  <c r="BA3376" i="32"/>
  <c r="AZ3667" i="32"/>
  <c r="AX3667" i="32"/>
  <c r="BA3667" i="32"/>
  <c r="AY3667" i="32"/>
  <c r="AX128" i="32"/>
  <c r="AY128" i="32"/>
  <c r="BA128" i="32"/>
  <c r="AZ128" i="32"/>
  <c r="AZ108" i="32"/>
  <c r="AY108" i="32"/>
  <c r="BA108" i="32"/>
  <c r="AX108" i="32"/>
  <c r="AX83" i="32"/>
  <c r="AZ83" i="32"/>
  <c r="AY83" i="32"/>
  <c r="BA83" i="32"/>
  <c r="AX52" i="32"/>
  <c r="AZ52" i="32"/>
  <c r="BA52" i="32"/>
  <c r="AY52" i="32"/>
  <c r="BA3578" i="32"/>
  <c r="AZ3578" i="32"/>
  <c r="AX3578" i="32"/>
  <c r="AY3578" i="32"/>
  <c r="BA2515" i="32"/>
  <c r="AZ2515" i="32"/>
  <c r="AX2515" i="32"/>
  <c r="AY2515" i="32"/>
  <c r="BA2563" i="32"/>
  <c r="AZ2563" i="32"/>
  <c r="AY2563" i="32"/>
  <c r="AX2563" i="32"/>
  <c r="BA2627" i="32"/>
  <c r="AZ2627" i="32"/>
  <c r="AY2627" i="32"/>
  <c r="AX2627" i="32"/>
  <c r="BA2095" i="32"/>
  <c r="AZ2095" i="32"/>
  <c r="AX2095" i="32"/>
  <c r="AY2095" i="32"/>
  <c r="AX2135" i="32"/>
  <c r="BA2135" i="32"/>
  <c r="AY2135" i="32"/>
  <c r="AZ2135" i="32"/>
  <c r="AZ2204" i="32"/>
  <c r="BA2204" i="32"/>
  <c r="AX2204" i="32"/>
  <c r="AY2204" i="32"/>
  <c r="BA2319" i="32"/>
  <c r="AZ2319" i="32"/>
  <c r="AY2319" i="32"/>
  <c r="AX2319" i="32"/>
  <c r="BA2674" i="32"/>
  <c r="AZ2674" i="32"/>
  <c r="AY2674" i="32"/>
  <c r="AX2674" i="32"/>
  <c r="BA2699" i="32"/>
  <c r="AZ2699" i="32"/>
  <c r="AY2699" i="32"/>
  <c r="AX2699" i="32"/>
  <c r="BA2756" i="32"/>
  <c r="AZ2756" i="32"/>
  <c r="AX2756" i="32"/>
  <c r="AY2756" i="32"/>
  <c r="AX2799" i="32"/>
  <c r="AY2799" i="32"/>
  <c r="BA2799" i="32"/>
  <c r="AZ2799" i="32"/>
  <c r="AY3023" i="32"/>
  <c r="AX3023" i="32"/>
  <c r="BA3023" i="32"/>
  <c r="AZ3023" i="32"/>
  <c r="AY3252" i="32"/>
  <c r="AX3252" i="32"/>
  <c r="BA3252" i="32"/>
  <c r="AZ3252" i="32"/>
  <c r="BA220" i="32"/>
  <c r="AY220" i="32"/>
  <c r="AX220" i="32"/>
  <c r="AZ220" i="32"/>
  <c r="BA181" i="32"/>
  <c r="AY181" i="32"/>
  <c r="AZ181" i="32"/>
  <c r="AX181" i="32"/>
  <c r="BA3694" i="32"/>
  <c r="AZ3694" i="32"/>
  <c r="AX3694" i="32"/>
  <c r="AY3694" i="32"/>
  <c r="AY124" i="32"/>
  <c r="AZ124" i="32"/>
  <c r="BA124" i="32"/>
  <c r="AX124" i="32"/>
  <c r="AX95" i="32"/>
  <c r="BA95" i="32"/>
  <c r="AY95" i="32"/>
  <c r="AZ95" i="32"/>
  <c r="AX70" i="32"/>
  <c r="BA70" i="32"/>
  <c r="AZ70" i="32"/>
  <c r="AY70" i="32"/>
  <c r="AX3380" i="32"/>
  <c r="AZ3380" i="32"/>
  <c r="AY3380" i="32"/>
  <c r="BA3380" i="32"/>
  <c r="AZ3438" i="32"/>
  <c r="BA3438" i="32"/>
  <c r="AX3438" i="32"/>
  <c r="AY3438" i="32"/>
  <c r="AZ2487" i="32"/>
  <c r="BA2487" i="32"/>
  <c r="AX2487" i="32"/>
  <c r="AY2487" i="32"/>
  <c r="AZ2536" i="32"/>
  <c r="BA2536" i="32"/>
  <c r="AX2536" i="32"/>
  <c r="AY2536" i="32"/>
  <c r="BA2583" i="32"/>
  <c r="AZ2583" i="32"/>
  <c r="AY2583" i="32"/>
  <c r="AX2583" i="32"/>
  <c r="BA2632" i="32"/>
  <c r="AZ2632" i="32"/>
  <c r="AY2632" i="32"/>
  <c r="AX2632" i="32"/>
  <c r="BA2101" i="32"/>
  <c r="AZ2101" i="32"/>
  <c r="AY2101" i="32"/>
  <c r="AX2101" i="32"/>
  <c r="AY2160" i="32"/>
  <c r="BA2160" i="32"/>
  <c r="AZ2160" i="32"/>
  <c r="AX2160" i="32"/>
  <c r="BA2198" i="32"/>
  <c r="AZ2198" i="32"/>
  <c r="AY2198" i="32"/>
  <c r="AX2198" i="32"/>
  <c r="BA14" i="32"/>
  <c r="AX14" i="32"/>
  <c r="AY14" i="32"/>
  <c r="AZ14" i="32"/>
  <c r="BA2352" i="32"/>
  <c r="AY2352" i="32"/>
  <c r="AZ2352" i="32"/>
  <c r="AX2352" i="32"/>
  <c r="BA1980" i="32"/>
  <c r="AY1980" i="32"/>
  <c r="AZ1980" i="32"/>
  <c r="AX1980" i="32"/>
  <c r="BA2720" i="32"/>
  <c r="AZ2720" i="32"/>
  <c r="AY2720" i="32"/>
  <c r="AX2720" i="32"/>
  <c r="AY2864" i="32"/>
  <c r="AX2864" i="32"/>
  <c r="AZ2864" i="32"/>
  <c r="BA2864" i="32"/>
  <c r="BA2995" i="32"/>
  <c r="AZ2995" i="32"/>
  <c r="AX2995" i="32"/>
  <c r="AY2995" i="32"/>
  <c r="AZ6813" i="32"/>
  <c r="AY6813" i="32"/>
  <c r="AX6813" i="32"/>
  <c r="BA6813" i="32"/>
  <c r="AX3379" i="32"/>
  <c r="BA3379" i="32"/>
  <c r="AY3379" i="32"/>
  <c r="AZ3379" i="32"/>
  <c r="BA3700" i="32"/>
  <c r="AY3700" i="32"/>
  <c r="AX3700" i="32"/>
  <c r="AZ3700" i="32"/>
  <c r="AY3721" i="32"/>
  <c r="AZ3721" i="32"/>
  <c r="BA3721" i="32"/>
  <c r="AX3721" i="32"/>
  <c r="BA3395" i="32"/>
  <c r="AX3395" i="32"/>
  <c r="AZ3395" i="32"/>
  <c r="AY3395" i="32"/>
  <c r="AZ3555" i="32"/>
  <c r="AX3555" i="32"/>
  <c r="BA3555" i="32"/>
  <c r="AY3555" i="32"/>
  <c r="AX3430" i="32"/>
  <c r="AZ3430" i="32"/>
  <c r="AY3430" i="32"/>
  <c r="BA3430" i="32"/>
  <c r="BA3440" i="32"/>
  <c r="AZ3440" i="32"/>
  <c r="AY3440" i="32"/>
  <c r="AX3440" i="32"/>
  <c r="BA2523" i="32"/>
  <c r="AZ2523" i="32"/>
  <c r="AY2523" i="32"/>
  <c r="AX2523" i="32"/>
  <c r="AZ2598" i="32"/>
  <c r="BA2598" i="32"/>
  <c r="AY2598" i="32"/>
  <c r="AX2598" i="32"/>
  <c r="AY2645" i="32"/>
  <c r="BA2645" i="32"/>
  <c r="AX2645" i="32"/>
  <c r="AZ2645" i="32"/>
  <c r="BA2130" i="32"/>
  <c r="AZ2130" i="32"/>
  <c r="AY2130" i="32"/>
  <c r="AX2130" i="32"/>
  <c r="AY2178" i="32"/>
  <c r="AZ2178" i="32"/>
  <c r="AX2178" i="32"/>
  <c r="BA2178" i="32"/>
  <c r="BA13" i="32"/>
  <c r="AZ13" i="32"/>
  <c r="AY13" i="32"/>
  <c r="AX13" i="32"/>
  <c r="BA2294" i="32"/>
  <c r="AZ2294" i="32"/>
  <c r="AY2294" i="32"/>
  <c r="AX2294" i="32"/>
  <c r="BA2339" i="32"/>
  <c r="AZ2339" i="32"/>
  <c r="AY2339" i="32"/>
  <c r="AX2339" i="32"/>
  <c r="BA1965" i="32"/>
  <c r="AZ1965" i="32"/>
  <c r="AY1965" i="32"/>
  <c r="AX1965" i="32"/>
  <c r="BA2732" i="32"/>
  <c r="AZ2732" i="32"/>
  <c r="AX2732" i="32"/>
  <c r="AY2732" i="32"/>
  <c r="AY2768" i="32"/>
  <c r="AX2768" i="32"/>
  <c r="AZ2768" i="32"/>
  <c r="BA2768" i="32"/>
  <c r="BA2817" i="32"/>
  <c r="AY2817" i="32"/>
  <c r="AX2817" i="32"/>
  <c r="AZ2817" i="32"/>
  <c r="BA3036" i="32"/>
  <c r="AX3036" i="32"/>
  <c r="AZ3036" i="32"/>
  <c r="AY3036" i="32"/>
  <c r="BA3262" i="32"/>
  <c r="AZ3262" i="32"/>
  <c r="AY3262" i="32"/>
  <c r="AX3262" i="32"/>
  <c r="BA4607" i="32"/>
  <c r="AX4607" i="32"/>
  <c r="AY4607" i="32"/>
  <c r="AZ4607" i="32"/>
  <c r="AZ2875" i="32"/>
  <c r="AY2875" i="32"/>
  <c r="BA2875" i="32"/>
  <c r="AX2875" i="32"/>
  <c r="AZ2940" i="32"/>
  <c r="AX2940" i="32"/>
  <c r="BA2940" i="32"/>
  <c r="AY2940" i="32"/>
  <c r="AZ3012" i="32"/>
  <c r="AY3012" i="32"/>
  <c r="BA3012" i="32"/>
  <c r="AX3012" i="32"/>
  <c r="AZ3066" i="32"/>
  <c r="AY3066" i="32"/>
  <c r="AX3066" i="32"/>
  <c r="BA3066" i="32"/>
  <c r="BA3118" i="32"/>
  <c r="AX3118" i="32"/>
  <c r="AY3118" i="32"/>
  <c r="AZ3118" i="32"/>
  <c r="AY3160" i="32"/>
  <c r="BA3160" i="32"/>
  <c r="AX3160" i="32"/>
  <c r="AZ3160" i="32"/>
  <c r="AY2027" i="32"/>
  <c r="BA2027" i="32"/>
  <c r="AX2027" i="32"/>
  <c r="AZ2027" i="32"/>
  <c r="BA3302" i="32"/>
  <c r="AX3302" i="32"/>
  <c r="AY3302" i="32"/>
  <c r="AZ3302" i="32"/>
  <c r="AY3816" i="32"/>
  <c r="AX3816" i="32"/>
  <c r="BA3816" i="32"/>
  <c r="AZ3816" i="32"/>
  <c r="BA4046" i="32"/>
  <c r="AX4046" i="32"/>
  <c r="AY4046" i="32"/>
  <c r="AZ4046" i="32"/>
  <c r="AZ4780" i="32"/>
  <c r="BA4780" i="32"/>
  <c r="AX4780" i="32"/>
  <c r="AY4780" i="32"/>
  <c r="AY2883" i="32"/>
  <c r="AX2883" i="32"/>
  <c r="AZ2883" i="32"/>
  <c r="BA2883" i="32"/>
  <c r="AY2929" i="32"/>
  <c r="BA2929" i="32"/>
  <c r="AZ2929" i="32"/>
  <c r="AX2929" i="32"/>
  <c r="AZ2013" i="32"/>
  <c r="AY2013" i="32"/>
  <c r="AX2013" i="32"/>
  <c r="BA2013" i="32"/>
  <c r="BA3101" i="32"/>
  <c r="AY3101" i="32"/>
  <c r="AZ3101" i="32"/>
  <c r="AX3101" i="32"/>
  <c r="AX3144" i="32"/>
  <c r="AY3144" i="32"/>
  <c r="AZ3144" i="32"/>
  <c r="BA3144" i="32"/>
  <c r="AX3194" i="32"/>
  <c r="BA3194" i="32"/>
  <c r="AZ3194" i="32"/>
  <c r="AY3194" i="32"/>
  <c r="AZ3306" i="32"/>
  <c r="AY3306" i="32"/>
  <c r="AX3306" i="32"/>
  <c r="BA3306" i="32"/>
  <c r="AY3784" i="32"/>
  <c r="AX3784" i="32"/>
  <c r="BA3784" i="32"/>
  <c r="AZ3784" i="32"/>
  <c r="AY3975" i="32"/>
  <c r="AX3975" i="32"/>
  <c r="BA3975" i="32"/>
  <c r="AZ3975" i="32"/>
  <c r="BA4580" i="32"/>
  <c r="AX4580" i="32"/>
  <c r="AZ4580" i="32"/>
  <c r="AY4580" i="32"/>
  <c r="BA2856" i="32"/>
  <c r="AY2856" i="32"/>
  <c r="AX2856" i="32"/>
  <c r="AZ2856" i="32"/>
  <c r="AZ2947" i="32"/>
  <c r="BA2947" i="32"/>
  <c r="AY2947" i="32"/>
  <c r="AX2947" i="32"/>
  <c r="AZ2988" i="32"/>
  <c r="AY2988" i="32"/>
  <c r="BA2988" i="32"/>
  <c r="AX2988" i="32"/>
  <c r="BA3069" i="32"/>
  <c r="AY3069" i="32"/>
  <c r="AX3069" i="32"/>
  <c r="AZ3069" i="32"/>
  <c r="BA3158" i="32"/>
  <c r="AX3158" i="32"/>
  <c r="AY3158" i="32"/>
  <c r="AZ3158" i="32"/>
  <c r="BA3246" i="32"/>
  <c r="AY3246" i="32"/>
  <c r="AZ3246" i="32"/>
  <c r="AX3246" i="32"/>
  <c r="AY2451" i="32"/>
  <c r="AX2451" i="32"/>
  <c r="AZ2451" i="32"/>
  <c r="BA2451" i="32"/>
  <c r="BA3900" i="32"/>
  <c r="AZ3900" i="32"/>
  <c r="AX3900" i="32"/>
  <c r="AY3900" i="32"/>
  <c r="BA4538" i="32"/>
  <c r="AX4538" i="32"/>
  <c r="AY4538" i="32"/>
  <c r="AZ4538" i="32"/>
  <c r="BA2004" i="32"/>
  <c r="AY2004" i="32"/>
  <c r="AX2004" i="32"/>
  <c r="AZ2004" i="32"/>
  <c r="AZ2967" i="32"/>
  <c r="AY2967" i="32"/>
  <c r="BA2967" i="32"/>
  <c r="AX2967" i="32"/>
  <c r="AY3030" i="32"/>
  <c r="AX3030" i="32"/>
  <c r="BA3030" i="32"/>
  <c r="AZ3030" i="32"/>
  <c r="AZ3051" i="32"/>
  <c r="AY3051" i="32"/>
  <c r="AX3051" i="32"/>
  <c r="BA3051" i="32"/>
  <c r="AY3097" i="32"/>
  <c r="AX3097" i="32"/>
  <c r="AZ3097" i="32"/>
  <c r="BA3097" i="32"/>
  <c r="BA3142" i="32"/>
  <c r="AX3142" i="32"/>
  <c r="AZ3142" i="32"/>
  <c r="AY3142" i="32"/>
  <c r="AZ3192" i="32"/>
  <c r="BA3192" i="32"/>
  <c r="AY3192" i="32"/>
  <c r="AX3192" i="32"/>
  <c r="AZ2447" i="32"/>
  <c r="BA2447" i="32"/>
  <c r="AY2447" i="32"/>
  <c r="AX2447" i="32"/>
  <c r="BA3864" i="32"/>
  <c r="AX3864" i="32"/>
  <c r="AZ3864" i="32"/>
  <c r="AY3864" i="32"/>
  <c r="BA4499" i="32"/>
  <c r="AX4499" i="32"/>
  <c r="AY4499" i="32"/>
  <c r="AZ4499" i="32"/>
  <c r="AZ2844" i="32"/>
  <c r="BA2844" i="32"/>
  <c r="AY2844" i="32"/>
  <c r="AX2844" i="32"/>
  <c r="BA2908" i="32"/>
  <c r="AY2908" i="32"/>
  <c r="AX2908" i="32"/>
  <c r="AZ2908" i="32"/>
  <c r="AY2950" i="32"/>
  <c r="AZ2950" i="32"/>
  <c r="AX2950" i="32"/>
  <c r="BA2950" i="32"/>
  <c r="BA3039" i="32"/>
  <c r="AY3039" i="32"/>
  <c r="AZ3039" i="32"/>
  <c r="AX3039" i="32"/>
  <c r="BA3115" i="32"/>
  <c r="AY3115" i="32"/>
  <c r="AZ3115" i="32"/>
  <c r="AX3115" i="32"/>
  <c r="AX3173" i="32"/>
  <c r="BA3173" i="32"/>
  <c r="AZ3173" i="32"/>
  <c r="AY3173" i="32"/>
  <c r="BA2030" i="32"/>
  <c r="AX2030" i="32"/>
  <c r="AY2030" i="32"/>
  <c r="AZ2030" i="32"/>
  <c r="AY2444" i="32"/>
  <c r="AX2444" i="32"/>
  <c r="BA2444" i="32"/>
  <c r="AZ2444" i="32"/>
  <c r="BA3857" i="32"/>
  <c r="AX3857" i="32"/>
  <c r="AZ3857" i="32"/>
  <c r="AY3857" i="32"/>
  <c r="BA4140" i="32"/>
  <c r="AY4140" i="32"/>
  <c r="AX4140" i="32"/>
  <c r="AZ4140" i="32"/>
  <c r="BA2840" i="32"/>
  <c r="AZ2840" i="32"/>
  <c r="AY2840" i="32"/>
  <c r="AX2840" i="32"/>
  <c r="AX2903" i="32"/>
  <c r="BA2903" i="32"/>
  <c r="AZ2903" i="32"/>
  <c r="AY2903" i="32"/>
  <c r="BA2944" i="32"/>
  <c r="AZ2944" i="32"/>
  <c r="AY2944" i="32"/>
  <c r="AX2944" i="32"/>
  <c r="BA2975" i="32"/>
  <c r="AZ2975" i="32"/>
  <c r="AY2975" i="32"/>
  <c r="AX2975" i="32"/>
  <c r="AZ3024" i="32"/>
  <c r="AY3024" i="32"/>
  <c r="AX3024" i="32"/>
  <c r="BA3024" i="32"/>
  <c r="AY3068" i="32"/>
  <c r="BA3068" i="32"/>
  <c r="AZ3068" i="32"/>
  <c r="AX3068" i="32"/>
  <c r="AZ3153" i="32"/>
  <c r="AY3153" i="32"/>
  <c r="BA3153" i="32"/>
  <c r="AX3153" i="32"/>
  <c r="BA3242" i="32"/>
  <c r="AZ3242" i="32"/>
  <c r="AY3242" i="32"/>
  <c r="AX3242" i="32"/>
  <c r="AY2064" i="32"/>
  <c r="AX2064" i="32"/>
  <c r="BA2064" i="32"/>
  <c r="AZ2064" i="32"/>
  <c r="AZ3899" i="32"/>
  <c r="AX3899" i="32"/>
  <c r="AY3899" i="32"/>
  <c r="BA3899" i="32"/>
  <c r="BA4483" i="32"/>
  <c r="AX4483" i="32"/>
  <c r="AZ4483" i="32"/>
  <c r="AY4483" i="32"/>
  <c r="AZ3955" i="32"/>
  <c r="BA3955" i="32"/>
  <c r="AX3955" i="32"/>
  <c r="AY3955" i="32"/>
  <c r="AX4081" i="32"/>
  <c r="AY4081" i="32"/>
  <c r="BA4081" i="32"/>
  <c r="AZ4081" i="32"/>
  <c r="AZ4154" i="32"/>
  <c r="AX4154" i="32"/>
  <c r="AY4154" i="32"/>
  <c r="BA4154" i="32"/>
  <c r="BA4614" i="32"/>
  <c r="AX4614" i="32"/>
  <c r="AZ4614" i="32"/>
  <c r="AY4614" i="32"/>
  <c r="BA3256" i="32"/>
  <c r="AX3256" i="32"/>
  <c r="AY3256" i="32"/>
  <c r="AZ3256" i="32"/>
  <c r="BA3330" i="32"/>
  <c r="AZ3330" i="32"/>
  <c r="AY3330" i="32"/>
  <c r="AX3330" i="32"/>
  <c r="AX6743" i="32"/>
  <c r="AZ6743" i="32"/>
  <c r="AY6743" i="32"/>
  <c r="BA6743" i="32"/>
  <c r="AX3839" i="32"/>
  <c r="BA3839" i="32"/>
  <c r="AY3839" i="32"/>
  <c r="AZ3839" i="32"/>
  <c r="AX3891" i="32"/>
  <c r="AY3891" i="32"/>
  <c r="BA3891" i="32"/>
  <c r="AZ3891" i="32"/>
  <c r="AY3957" i="32"/>
  <c r="AZ3957" i="32"/>
  <c r="AX3957" i="32"/>
  <c r="BA3957" i="32"/>
  <c r="BA3986" i="32"/>
  <c r="AX3986" i="32"/>
  <c r="AZ3986" i="32"/>
  <c r="AY3986" i="32"/>
  <c r="BA4189" i="32"/>
  <c r="AZ4189" i="32"/>
  <c r="AY4189" i="32"/>
  <c r="AX4189" i="32"/>
  <c r="BA4410" i="32"/>
  <c r="AX4410" i="32"/>
  <c r="AY4410" i="32"/>
  <c r="AZ4410" i="32"/>
  <c r="BA4628" i="32"/>
  <c r="AX4628" i="32"/>
  <c r="AZ4628" i="32"/>
  <c r="AY4628" i="32"/>
  <c r="AZ3274" i="32"/>
  <c r="AY3274" i="32"/>
  <c r="AX3274" i="32"/>
  <c r="BA3274" i="32"/>
  <c r="AY3314" i="32"/>
  <c r="AX3314" i="32"/>
  <c r="BA3314" i="32"/>
  <c r="AZ3314" i="32"/>
  <c r="AZ2059" i="32"/>
  <c r="BA2059" i="32"/>
  <c r="AX2059" i="32"/>
  <c r="AY2059" i="32"/>
  <c r="AZ3801" i="32"/>
  <c r="BA3801" i="32"/>
  <c r="AY3801" i="32"/>
  <c r="AX3801" i="32"/>
  <c r="AY3874" i="32"/>
  <c r="AX3874" i="32"/>
  <c r="BA3874" i="32"/>
  <c r="AZ3874" i="32"/>
  <c r="AZ3937" i="32"/>
  <c r="AX3937" i="32"/>
  <c r="AY3937" i="32"/>
  <c r="BA3937" i="32"/>
  <c r="BA4000" i="32"/>
  <c r="AX4000" i="32"/>
  <c r="AZ4000" i="32"/>
  <c r="AY4000" i="32"/>
  <c r="AY4074" i="32"/>
  <c r="BA4074" i="32"/>
  <c r="AX4074" i="32"/>
  <c r="AZ4074" i="32"/>
  <c r="BA4334" i="32"/>
  <c r="AZ4334" i="32"/>
  <c r="AY4334" i="32"/>
  <c r="AX4334" i="32"/>
  <c r="BA4519" i="32"/>
  <c r="AZ4519" i="32"/>
  <c r="AY4519" i="32"/>
  <c r="AX4519" i="32"/>
  <c r="BA3255" i="32"/>
  <c r="AZ3255" i="32"/>
  <c r="AY3255" i="32"/>
  <c r="AX3255" i="32"/>
  <c r="AZ3322" i="32"/>
  <c r="AY3322" i="32"/>
  <c r="AX3322" i="32"/>
  <c r="BA3322" i="32"/>
  <c r="AX2057" i="32"/>
  <c r="BA2057" i="32"/>
  <c r="AY2057" i="32"/>
  <c r="AZ2057" i="32"/>
  <c r="BA3782" i="32"/>
  <c r="AZ3782" i="32"/>
  <c r="AX3782" i="32"/>
  <c r="AY3782" i="32"/>
  <c r="AX3862" i="32"/>
  <c r="AY3862" i="32"/>
  <c r="BA3862" i="32"/>
  <c r="AZ3862" i="32"/>
  <c r="BA3920" i="32"/>
  <c r="AX3920" i="32"/>
  <c r="AZ3920" i="32"/>
  <c r="AY3920" i="32"/>
  <c r="BA4040" i="32"/>
  <c r="AX4040" i="32"/>
  <c r="AZ4040" i="32"/>
  <c r="AY4040" i="32"/>
  <c r="AZ4115" i="32"/>
  <c r="BA4115" i="32"/>
  <c r="AY4115" i="32"/>
  <c r="AX4115" i="32"/>
  <c r="AZ4326" i="32"/>
  <c r="BA4326" i="32"/>
  <c r="AY4326" i="32"/>
  <c r="AX4326" i="32"/>
  <c r="BA5325" i="32"/>
  <c r="AY5325" i="32"/>
  <c r="AZ5325" i="32"/>
  <c r="AX5325" i="32"/>
  <c r="AZ2032" i="32"/>
  <c r="AY2032" i="32"/>
  <c r="AX2032" i="32"/>
  <c r="BA2032" i="32"/>
  <c r="AY2052" i="32"/>
  <c r="BA2052" i="32"/>
  <c r="AZ2052" i="32"/>
  <c r="AX2052" i="32"/>
  <c r="AZ3813" i="32"/>
  <c r="BA3813" i="32"/>
  <c r="AY3813" i="32"/>
  <c r="AX3813" i="32"/>
  <c r="AY3881" i="32"/>
  <c r="AZ3881" i="32"/>
  <c r="AX3881" i="32"/>
  <c r="BA3881" i="32"/>
  <c r="BA3968" i="32"/>
  <c r="AZ3968" i="32"/>
  <c r="AX3968" i="32"/>
  <c r="AY3968" i="32"/>
  <c r="AY4077" i="32"/>
  <c r="AX4077" i="32"/>
  <c r="BA4077" i="32"/>
  <c r="AZ4077" i="32"/>
  <c r="BA4163" i="32"/>
  <c r="AX4163" i="32"/>
  <c r="AY4163" i="32"/>
  <c r="AZ4163" i="32"/>
  <c r="BA4409" i="32"/>
  <c r="AX4409" i="32"/>
  <c r="AY4409" i="32"/>
  <c r="AZ4409" i="32"/>
  <c r="BA4746" i="32"/>
  <c r="AY4746" i="32"/>
  <c r="AZ4746" i="32"/>
  <c r="AX4746" i="32"/>
  <c r="AY3272" i="32"/>
  <c r="BA3272" i="32"/>
  <c r="AZ3272" i="32"/>
  <c r="AX3272" i="32"/>
  <c r="BA3341" i="32"/>
  <c r="AX3341" i="32"/>
  <c r="AY3341" i="32"/>
  <c r="AZ3341" i="32"/>
  <c r="AX2453" i="32"/>
  <c r="BA2453" i="32"/>
  <c r="AZ2453" i="32"/>
  <c r="AY2453" i="32"/>
  <c r="AZ3790" i="32"/>
  <c r="BA3790" i="32"/>
  <c r="AY3790" i="32"/>
  <c r="AX3790" i="32"/>
  <c r="BA3861" i="32"/>
  <c r="AZ3861" i="32"/>
  <c r="AY3861" i="32"/>
  <c r="AX3861" i="32"/>
  <c r="AZ3907" i="32"/>
  <c r="BA3907" i="32"/>
  <c r="AY3907" i="32"/>
  <c r="AX3907" i="32"/>
  <c r="AY3988" i="32"/>
  <c r="BA3988" i="32"/>
  <c r="AZ3988" i="32"/>
  <c r="AX3988" i="32"/>
  <c r="BA4071" i="32"/>
  <c r="AX4071" i="32"/>
  <c r="AY4071" i="32"/>
  <c r="AZ4071" i="32"/>
  <c r="BA4121" i="32"/>
  <c r="AY4121" i="32"/>
  <c r="AZ4121" i="32"/>
  <c r="AX4121" i="32"/>
  <c r="AZ4440" i="32"/>
  <c r="AX4440" i="32"/>
  <c r="BA4440" i="32"/>
  <c r="AY4440" i="32"/>
  <c r="AZ4072" i="32"/>
  <c r="BA4072" i="32"/>
  <c r="AY4072" i="32"/>
  <c r="AX4072" i="32"/>
  <c r="AZ4123" i="32"/>
  <c r="AX4123" i="32"/>
  <c r="BA4123" i="32"/>
  <c r="AY4123" i="32"/>
  <c r="BA4214" i="32"/>
  <c r="AX4214" i="32"/>
  <c r="AY4214" i="32"/>
  <c r="AZ4214" i="32"/>
  <c r="BA4358" i="32"/>
  <c r="AX4358" i="32"/>
  <c r="AY4358" i="32"/>
  <c r="AZ4358" i="32"/>
  <c r="BA4397" i="32"/>
  <c r="AX4397" i="32"/>
  <c r="AY4397" i="32"/>
  <c r="AZ4397" i="32"/>
  <c r="BA4248" i="32"/>
  <c r="AX4248" i="32"/>
  <c r="AY4248" i="32"/>
  <c r="AZ4248" i="32"/>
  <c r="AX4443" i="32"/>
  <c r="BA4443" i="32"/>
  <c r="AZ4443" i="32"/>
  <c r="AY4443" i="32"/>
  <c r="AY4509" i="32"/>
  <c r="AX4509" i="32"/>
  <c r="BA4509" i="32"/>
  <c r="AZ4509" i="32"/>
  <c r="AX4581" i="32"/>
  <c r="AY4581" i="32"/>
  <c r="BA4581" i="32"/>
  <c r="AZ4581" i="32"/>
  <c r="BA4709" i="32"/>
  <c r="AZ4709" i="32"/>
  <c r="AX4709" i="32"/>
  <c r="AY4709" i="32"/>
  <c r="BA4869" i="32"/>
  <c r="AZ4869" i="32"/>
  <c r="AY4869" i="32"/>
  <c r="AX4869" i="32"/>
  <c r="AY5022" i="32"/>
  <c r="BA5022" i="32"/>
  <c r="AX5022" i="32"/>
  <c r="AZ5022" i="32"/>
  <c r="AY5675" i="32"/>
  <c r="BA5675" i="32"/>
  <c r="AX5675" i="32"/>
  <c r="AZ5675" i="32"/>
  <c r="BA4216" i="32"/>
  <c r="AZ4216" i="32"/>
  <c r="AY4216" i="32"/>
  <c r="AX4216" i="32"/>
  <c r="BA4360" i="32"/>
  <c r="AZ4360" i="32"/>
  <c r="AY4360" i="32"/>
  <c r="AX4360" i="32"/>
  <c r="AZ4396" i="32"/>
  <c r="AX4396" i="32"/>
  <c r="AY4396" i="32"/>
  <c r="BA4396" i="32"/>
  <c r="AX4258" i="32"/>
  <c r="BA4258" i="32"/>
  <c r="AZ4258" i="32"/>
  <c r="AY4258" i="32"/>
  <c r="BA4442" i="32"/>
  <c r="AX4442" i="32"/>
  <c r="AY4442" i="32"/>
  <c r="AZ4442" i="32"/>
  <c r="AX4488" i="32"/>
  <c r="BA4488" i="32"/>
  <c r="AZ4488" i="32"/>
  <c r="AY4488" i="32"/>
  <c r="BA4294" i="32"/>
  <c r="AY4294" i="32"/>
  <c r="AX4294" i="32"/>
  <c r="AZ4294" i="32"/>
  <c r="BA4609" i="32"/>
  <c r="AZ4609" i="32"/>
  <c r="AY4609" i="32"/>
  <c r="AX4609" i="32"/>
  <c r="AZ4784" i="32"/>
  <c r="BA4784" i="32"/>
  <c r="AY4784" i="32"/>
  <c r="AX4784" i="32"/>
  <c r="BA4967" i="32"/>
  <c r="AZ4967" i="32"/>
  <c r="AY4967" i="32"/>
  <c r="AX4967" i="32"/>
  <c r="AX4142" i="32"/>
  <c r="AZ4142" i="32"/>
  <c r="BA4142" i="32"/>
  <c r="AY4142" i="32"/>
  <c r="BA4165" i="32"/>
  <c r="AZ4165" i="32"/>
  <c r="AY4165" i="32"/>
  <c r="AX4165" i="32"/>
  <c r="AX4297" i="32"/>
  <c r="BA4297" i="32"/>
  <c r="AY4297" i="32"/>
  <c r="AZ4297" i="32"/>
  <c r="AX4316" i="32"/>
  <c r="AY4316" i="32"/>
  <c r="AZ4316" i="32"/>
  <c r="BA4316" i="32"/>
  <c r="AX4344" i="32"/>
  <c r="AY4344" i="32"/>
  <c r="AZ4344" i="32"/>
  <c r="BA4344" i="32"/>
  <c r="BA4257" i="32"/>
  <c r="AY4257" i="32"/>
  <c r="AX4257" i="32"/>
  <c r="AZ4257" i="32"/>
  <c r="BA4457" i="32"/>
  <c r="AZ4457" i="32"/>
  <c r="AX4457" i="32"/>
  <c r="AY4457" i="32"/>
  <c r="AX4513" i="32"/>
  <c r="AZ4513" i="32"/>
  <c r="BA4513" i="32"/>
  <c r="AY4513" i="32"/>
  <c r="BA4574" i="32"/>
  <c r="AY4574" i="32"/>
  <c r="AX4574" i="32"/>
  <c r="AZ4574" i="32"/>
  <c r="AZ6555" i="32"/>
  <c r="AY6555" i="32"/>
  <c r="AX6555" i="32"/>
  <c r="BA6555" i="32"/>
  <c r="AX4947" i="32"/>
  <c r="AZ4947" i="32"/>
  <c r="BA4947" i="32"/>
  <c r="AY4947" i="32"/>
  <c r="AX4131" i="32"/>
  <c r="AZ4131" i="32"/>
  <c r="AY4131" i="32"/>
  <c r="BA4131" i="32"/>
  <c r="BA4304" i="32"/>
  <c r="AZ4304" i="32"/>
  <c r="AY4304" i="32"/>
  <c r="AX4304" i="32"/>
  <c r="BA4197" i="32"/>
  <c r="AX4197" i="32"/>
  <c r="AZ4197" i="32"/>
  <c r="AY4197" i="32"/>
  <c r="BA4338" i="32"/>
  <c r="AX4338" i="32"/>
  <c r="AZ4338" i="32"/>
  <c r="AY4338" i="32"/>
  <c r="BA4386" i="32"/>
  <c r="AY4386" i="32"/>
  <c r="AX4386" i="32"/>
  <c r="AZ4386" i="32"/>
  <c r="BA4249" i="32"/>
  <c r="AZ4249" i="32"/>
  <c r="AY4249" i="32"/>
  <c r="AX4249" i="32"/>
  <c r="AX4436" i="32"/>
  <c r="AZ4436" i="32"/>
  <c r="AY4436" i="32"/>
  <c r="BA4436" i="32"/>
  <c r="BA4537" i="32"/>
  <c r="AY4537" i="32"/>
  <c r="AX4537" i="32"/>
  <c r="AZ4537" i="32"/>
  <c r="BA6530" i="32"/>
  <c r="AZ6530" i="32"/>
  <c r="AY6530" i="32"/>
  <c r="AX6530" i="32"/>
  <c r="AX4702" i="32"/>
  <c r="AZ4702" i="32"/>
  <c r="AY4702" i="32"/>
  <c r="BA4702" i="32"/>
  <c r="AZ5174" i="32"/>
  <c r="BA5174" i="32"/>
  <c r="AX5174" i="32"/>
  <c r="AY5174" i="32"/>
  <c r="AX4158" i="32"/>
  <c r="AZ4158" i="32"/>
  <c r="AY4158" i="32"/>
  <c r="BA4158" i="32"/>
  <c r="BA4229" i="32"/>
  <c r="AX4229" i="32"/>
  <c r="AZ4229" i="32"/>
  <c r="AY4229" i="32"/>
  <c r="BA4373" i="32"/>
  <c r="AX4373" i="32"/>
  <c r="AZ4373" i="32"/>
  <c r="AY4373" i="32"/>
  <c r="BA4265" i="32"/>
  <c r="AZ4265" i="32"/>
  <c r="AX4265" i="32"/>
  <c r="AY4265" i="32"/>
  <c r="AX4459" i="32"/>
  <c r="AZ4459" i="32"/>
  <c r="AY4459" i="32"/>
  <c r="BA4459" i="32"/>
  <c r="BA4494" i="32"/>
  <c r="AX4494" i="32"/>
  <c r="AY4494" i="32"/>
  <c r="AZ4494" i="32"/>
  <c r="AY4531" i="32"/>
  <c r="AZ4531" i="32"/>
  <c r="BA4531" i="32"/>
  <c r="AX4531" i="32"/>
  <c r="BA6525" i="32"/>
  <c r="AX6525" i="32"/>
  <c r="AY6525" i="32"/>
  <c r="AZ6525" i="32"/>
  <c r="AY4710" i="32"/>
  <c r="AX4710" i="32"/>
  <c r="AZ4710" i="32"/>
  <c r="BA4710" i="32"/>
  <c r="AY4878" i="32"/>
  <c r="BA4878" i="32"/>
  <c r="AX4878" i="32"/>
  <c r="AZ4878" i="32"/>
  <c r="BA5258" i="32"/>
  <c r="AY5258" i="32"/>
  <c r="AX5258" i="32"/>
  <c r="AZ5258" i="32"/>
  <c r="BA4104" i="32"/>
  <c r="AX4104" i="32"/>
  <c r="AZ4104" i="32"/>
  <c r="AY4104" i="32"/>
  <c r="BA4155" i="32"/>
  <c r="AX4155" i="32"/>
  <c r="AY4155" i="32"/>
  <c r="AZ4155" i="32"/>
  <c r="BA4211" i="32"/>
  <c r="AY4211" i="32"/>
  <c r="AZ4211" i="32"/>
  <c r="AX4211" i="32"/>
  <c r="BA4355" i="32"/>
  <c r="AY4355" i="32"/>
  <c r="AZ4355" i="32"/>
  <c r="AX4355" i="32"/>
  <c r="AZ4284" i="32"/>
  <c r="AX4284" i="32"/>
  <c r="AY4284" i="32"/>
  <c r="BA4284" i="32"/>
  <c r="AZ4512" i="32"/>
  <c r="AY4512" i="32"/>
  <c r="AX4512" i="32"/>
  <c r="BA4512" i="32"/>
  <c r="BA4585" i="32"/>
  <c r="AX4585" i="32"/>
  <c r="AZ4585" i="32"/>
  <c r="AY4585" i="32"/>
  <c r="BA4764" i="32"/>
  <c r="AZ4764" i="32"/>
  <c r="AY4764" i="32"/>
  <c r="AX4764" i="32"/>
  <c r="AZ5034" i="32"/>
  <c r="AX5034" i="32"/>
  <c r="AY5034" i="32"/>
  <c r="BA5034" i="32"/>
  <c r="BA4559" i="32"/>
  <c r="AX4559" i="32"/>
  <c r="AY4559" i="32"/>
  <c r="AZ4559" i="32"/>
  <c r="AZ6539" i="32"/>
  <c r="BA6539" i="32"/>
  <c r="AX6539" i="32"/>
  <c r="AY6539" i="32"/>
  <c r="BA4665" i="32"/>
  <c r="AZ4665" i="32"/>
  <c r="AY4665" i="32"/>
  <c r="AX4665" i="32"/>
  <c r="BA4725" i="32"/>
  <c r="AY4725" i="32"/>
  <c r="AZ4725" i="32"/>
  <c r="AX4725" i="32"/>
  <c r="AY4796" i="32"/>
  <c r="AZ4796" i="32"/>
  <c r="AX4796" i="32"/>
  <c r="BA4796" i="32"/>
  <c r="BA4861" i="32"/>
  <c r="AZ4861" i="32"/>
  <c r="AY4861" i="32"/>
  <c r="AX4861" i="32"/>
  <c r="AX4919" i="32"/>
  <c r="BA4919" i="32"/>
  <c r="AZ4919" i="32"/>
  <c r="AY4919" i="32"/>
  <c r="BA4990" i="32"/>
  <c r="AZ4990" i="32"/>
  <c r="AY4990" i="32"/>
  <c r="AX4990" i="32"/>
  <c r="AZ5180" i="32"/>
  <c r="AY5180" i="32"/>
  <c r="AX5180" i="32"/>
  <c r="BA5180" i="32"/>
  <c r="BA6660" i="32"/>
  <c r="AY6660" i="32"/>
  <c r="AX6660" i="32"/>
  <c r="AZ6660" i="32"/>
  <c r="BA6551" i="32"/>
  <c r="AY6551" i="32"/>
  <c r="AZ6551" i="32"/>
  <c r="AX6551" i="32"/>
  <c r="BA4724" i="32"/>
  <c r="AX4724" i="32"/>
  <c r="AY4724" i="32"/>
  <c r="AZ4724" i="32"/>
  <c r="AZ4818" i="32"/>
  <c r="BA4818" i="32"/>
  <c r="AX4818" i="32"/>
  <c r="AY4818" i="32"/>
  <c r="AZ4913" i="32"/>
  <c r="BA4913" i="32"/>
  <c r="AY4913" i="32"/>
  <c r="AX4913" i="32"/>
  <c r="BA4984" i="32"/>
  <c r="AX4984" i="32"/>
  <c r="AY4984" i="32"/>
  <c r="AZ4984" i="32"/>
  <c r="BA5107" i="32"/>
  <c r="AY5107" i="32"/>
  <c r="AZ5107" i="32"/>
  <c r="AX5107" i="32"/>
  <c r="AY5272" i="32"/>
  <c r="AX5272" i="32"/>
  <c r="AZ5272" i="32"/>
  <c r="BA5272" i="32"/>
  <c r="AZ6647" i="32"/>
  <c r="BA6647" i="32"/>
  <c r="AX6647" i="32"/>
  <c r="AY6647" i="32"/>
  <c r="AZ6543" i="32"/>
  <c r="BA6543" i="32"/>
  <c r="AX6543" i="32"/>
  <c r="AY6543" i="32"/>
  <c r="BA4672" i="32"/>
  <c r="AX4672" i="32"/>
  <c r="AY4672" i="32"/>
  <c r="AZ4672" i="32"/>
  <c r="BA4717" i="32"/>
  <c r="AY4717" i="32"/>
  <c r="AZ4717" i="32"/>
  <c r="AX4717" i="32"/>
  <c r="AZ4757" i="32"/>
  <c r="BA4757" i="32"/>
  <c r="AX4757" i="32"/>
  <c r="AY4757" i="32"/>
  <c r="BA4790" i="32"/>
  <c r="AX4790" i="32"/>
  <c r="AZ4790" i="32"/>
  <c r="AY4790" i="32"/>
  <c r="AZ4842" i="32"/>
  <c r="BA4842" i="32"/>
  <c r="AX4842" i="32"/>
  <c r="AY4842" i="32"/>
  <c r="AY4871" i="32"/>
  <c r="AZ4871" i="32"/>
  <c r="BA4871" i="32"/>
  <c r="AX4871" i="32"/>
  <c r="BA4928" i="32"/>
  <c r="AZ4928" i="32"/>
  <c r="AY4928" i="32"/>
  <c r="AX4928" i="32"/>
  <c r="BA5069" i="32"/>
  <c r="AX5069" i="32"/>
  <c r="AY5069" i="32"/>
  <c r="AZ5069" i="32"/>
  <c r="BA5343" i="32"/>
  <c r="AZ5343" i="32"/>
  <c r="AY5343" i="32"/>
  <c r="AX5343" i="32"/>
  <c r="AZ4557" i="32"/>
  <c r="BA4557" i="32"/>
  <c r="AY4557" i="32"/>
  <c r="AX4557" i="32"/>
  <c r="BA4621" i="32"/>
  <c r="AY4621" i="32"/>
  <c r="AZ4621" i="32"/>
  <c r="AX4621" i="32"/>
  <c r="AZ4690" i="32"/>
  <c r="BA4690" i="32"/>
  <c r="AY4690" i="32"/>
  <c r="AX4690" i="32"/>
  <c r="AY4742" i="32"/>
  <c r="AZ4742" i="32"/>
  <c r="AX4742" i="32"/>
  <c r="BA4742" i="32"/>
  <c r="BA4862" i="32"/>
  <c r="AZ4862" i="32"/>
  <c r="AY4862" i="32"/>
  <c r="AX4862" i="32"/>
  <c r="BA4924" i="32"/>
  <c r="AZ4924" i="32"/>
  <c r="AY4924" i="32"/>
  <c r="AX4924" i="32"/>
  <c r="AX4980" i="32"/>
  <c r="BA4980" i="32"/>
  <c r="AZ4980" i="32"/>
  <c r="AY4980" i="32"/>
  <c r="AX5271" i="32"/>
  <c r="AY5271" i="32"/>
  <c r="AZ5271" i="32"/>
  <c r="BA5271" i="32"/>
  <c r="BA4590" i="32"/>
  <c r="AX4590" i="32"/>
  <c r="AY4590" i="32"/>
  <c r="AZ4590" i="32"/>
  <c r="BA4608" i="32"/>
  <c r="AZ4608" i="32"/>
  <c r="AY4608" i="32"/>
  <c r="AX4608" i="32"/>
  <c r="AZ4646" i="32"/>
  <c r="AY4646" i="32"/>
  <c r="AX4646" i="32"/>
  <c r="BA4646" i="32"/>
  <c r="AY6560" i="32"/>
  <c r="BA6560" i="32"/>
  <c r="AZ6560" i="32"/>
  <c r="AX6560" i="32"/>
  <c r="BA4743" i="32"/>
  <c r="AZ4743" i="32"/>
  <c r="AY4743" i="32"/>
  <c r="AX4743" i="32"/>
  <c r="BA4806" i="32"/>
  <c r="AX4806" i="32"/>
  <c r="AY4806" i="32"/>
  <c r="AZ4806" i="32"/>
  <c r="BA4912" i="32"/>
  <c r="AZ4912" i="32"/>
  <c r="AY4912" i="32"/>
  <c r="AX4912" i="32"/>
  <c r="AX5068" i="32"/>
  <c r="AZ5068" i="32"/>
  <c r="AY5068" i="32"/>
  <c r="BA5068" i="32"/>
  <c r="BA5264" i="32"/>
  <c r="AX5264" i="32"/>
  <c r="AZ5264" i="32"/>
  <c r="AY5264" i="32"/>
  <c r="BA4618" i="32"/>
  <c r="AY4618" i="32"/>
  <c r="AZ4618" i="32"/>
  <c r="AX4618" i="32"/>
  <c r="AZ6559" i="32"/>
  <c r="AY6559" i="32"/>
  <c r="AX6559" i="32"/>
  <c r="BA6559" i="32"/>
  <c r="AY4756" i="32"/>
  <c r="AX4756" i="32"/>
  <c r="BA4756" i="32"/>
  <c r="AZ4756" i="32"/>
  <c r="AY4781" i="32"/>
  <c r="AX4781" i="32"/>
  <c r="AZ4781" i="32"/>
  <c r="BA4781" i="32"/>
  <c r="AY4841" i="32"/>
  <c r="AX4841" i="32"/>
  <c r="BA4841" i="32"/>
  <c r="AZ4841" i="32"/>
  <c r="AZ4870" i="32"/>
  <c r="BA4870" i="32"/>
  <c r="AY4870" i="32"/>
  <c r="AX4870" i="32"/>
  <c r="AY4915" i="32"/>
  <c r="BA4915" i="32"/>
  <c r="AZ4915" i="32"/>
  <c r="AX4915" i="32"/>
  <c r="BA4961" i="32"/>
  <c r="AX4961" i="32"/>
  <c r="AZ4961" i="32"/>
  <c r="AY4961" i="32"/>
  <c r="AZ5025" i="32"/>
  <c r="AY5025" i="32"/>
  <c r="AX5025" i="32"/>
  <c r="BA5025" i="32"/>
  <c r="BA5248" i="32"/>
  <c r="AY5248" i="32"/>
  <c r="AX5248" i="32"/>
  <c r="AZ5248" i="32"/>
  <c r="BA4993" i="32"/>
  <c r="AZ4993" i="32"/>
  <c r="AX4993" i="32"/>
  <c r="AY4993" i="32"/>
  <c r="BA5071" i="32"/>
  <c r="AX5071" i="32"/>
  <c r="AZ5071" i="32"/>
  <c r="AY5071" i="32"/>
  <c r="BA6597" i="32"/>
  <c r="AZ6597" i="32"/>
  <c r="AY6597" i="32"/>
  <c r="AX6597" i="32"/>
  <c r="AY6599" i="32"/>
  <c r="AX6599" i="32"/>
  <c r="AZ6599" i="32"/>
  <c r="BA6599" i="32"/>
  <c r="AZ5225" i="32"/>
  <c r="AY5225" i="32"/>
  <c r="AX5225" i="32"/>
  <c r="BA5225" i="32"/>
  <c r="AX5267" i="32"/>
  <c r="BA5267" i="32"/>
  <c r="AZ5267" i="32"/>
  <c r="AY5267" i="32"/>
  <c r="AZ5331" i="32"/>
  <c r="BA5331" i="32"/>
  <c r="AY5331" i="32"/>
  <c r="AX5331" i="32"/>
  <c r="AZ5396" i="32"/>
  <c r="AY5396" i="32"/>
  <c r="AX5396" i="32"/>
  <c r="BA5396" i="32"/>
  <c r="BA6645" i="32"/>
  <c r="AX6645" i="32"/>
  <c r="AY6645" i="32"/>
  <c r="AZ6645" i="32"/>
  <c r="BA5077" i="32"/>
  <c r="AY5077" i="32"/>
  <c r="AX5077" i="32"/>
  <c r="AZ5077" i="32"/>
  <c r="BA5129" i="32"/>
  <c r="AX5129" i="32"/>
  <c r="AZ5129" i="32"/>
  <c r="AY5129" i="32"/>
  <c r="BA5173" i="32"/>
  <c r="AZ5173" i="32"/>
  <c r="AY5173" i="32"/>
  <c r="AX5173" i="32"/>
  <c r="BA5220" i="32"/>
  <c r="AZ5220" i="32"/>
  <c r="AX5220" i="32"/>
  <c r="AY5220" i="32"/>
  <c r="BA5262" i="32"/>
  <c r="AZ5262" i="32"/>
  <c r="AX5262" i="32"/>
  <c r="AY5262" i="32"/>
  <c r="BA5298" i="32"/>
  <c r="AZ5298" i="32"/>
  <c r="AY5298" i="32"/>
  <c r="AX5298" i="32"/>
  <c r="AX5352" i="32"/>
  <c r="AY5352" i="32"/>
  <c r="BA5352" i="32"/>
  <c r="AZ5352" i="32"/>
  <c r="BA5416" i="32"/>
  <c r="AZ5416" i="32"/>
  <c r="AY5416" i="32"/>
  <c r="AX5416" i="32"/>
  <c r="AZ5781" i="32"/>
  <c r="AY5781" i="32"/>
  <c r="BA5781" i="32"/>
  <c r="AX5781" i="32"/>
  <c r="BA4974" i="32"/>
  <c r="AZ4974" i="32"/>
  <c r="AY4974" i="32"/>
  <c r="AX4974" i="32"/>
  <c r="AY5067" i="32"/>
  <c r="AX5067" i="32"/>
  <c r="BA5067" i="32"/>
  <c r="AZ5067" i="32"/>
  <c r="AZ5106" i="32"/>
  <c r="BA5106" i="32"/>
  <c r="AX5106" i="32"/>
  <c r="AY5106" i="32"/>
  <c r="BA5188" i="32"/>
  <c r="AX5188" i="32"/>
  <c r="AZ5188" i="32"/>
  <c r="AY5188" i="32"/>
  <c r="BA5244" i="32"/>
  <c r="AY5244" i="32"/>
  <c r="AZ5244" i="32"/>
  <c r="AX5244" i="32"/>
  <c r="AX5279" i="32"/>
  <c r="BA5279" i="32"/>
  <c r="AY5279" i="32"/>
  <c r="AZ5279" i="32"/>
  <c r="BA5333" i="32"/>
  <c r="AY5333" i="32"/>
  <c r="AZ5333" i="32"/>
  <c r="AX5333" i="32"/>
  <c r="AY5387" i="32"/>
  <c r="BA5387" i="32"/>
  <c r="AZ5387" i="32"/>
  <c r="AX5387" i="32"/>
  <c r="AZ5476" i="32"/>
  <c r="BA5476" i="32"/>
  <c r="AX5476" i="32"/>
  <c r="AY5476" i="32"/>
  <c r="AZ5619" i="32"/>
  <c r="AY5619" i="32"/>
  <c r="BA5619" i="32"/>
  <c r="AX5619" i="32"/>
  <c r="AZ5041" i="32"/>
  <c r="BA5041" i="32"/>
  <c r="AX5041" i="32"/>
  <c r="AY5041" i="32"/>
  <c r="BA5126" i="32"/>
  <c r="AX5126" i="32"/>
  <c r="AY5126" i="32"/>
  <c r="AZ5126" i="32"/>
  <c r="BA5165" i="32"/>
  <c r="AZ5165" i="32"/>
  <c r="AX5165" i="32"/>
  <c r="AY5165" i="32"/>
  <c r="BA5209" i="32"/>
  <c r="AZ5209" i="32"/>
  <c r="AY5209" i="32"/>
  <c r="AX5209" i="32"/>
  <c r="AZ5289" i="32"/>
  <c r="BA5289" i="32"/>
  <c r="AY5289" i="32"/>
  <c r="AX5289" i="32"/>
  <c r="AZ5337" i="32"/>
  <c r="BA5337" i="32"/>
  <c r="AY5337" i="32"/>
  <c r="AX5337" i="32"/>
  <c r="BA5428" i="32"/>
  <c r="AY5428" i="32"/>
  <c r="AX5428" i="32"/>
  <c r="AZ5428" i="32"/>
  <c r="BA5540" i="32"/>
  <c r="AY5540" i="32"/>
  <c r="AX5540" i="32"/>
  <c r="AZ5540" i="32"/>
  <c r="AZ5014" i="32"/>
  <c r="BA5014" i="32"/>
  <c r="AY5014" i="32"/>
  <c r="AX5014" i="32"/>
  <c r="AZ6587" i="32"/>
  <c r="BA6587" i="32"/>
  <c r="AY6587" i="32"/>
  <c r="AX6587" i="32"/>
  <c r="BA5064" i="32"/>
  <c r="AY5064" i="32"/>
  <c r="AX5064" i="32"/>
  <c r="AZ5064" i="32"/>
  <c r="BA5137" i="32"/>
  <c r="AZ5137" i="32"/>
  <c r="AY5137" i="32"/>
  <c r="AX5137" i="32"/>
  <c r="BA5219" i="32"/>
  <c r="AZ5219" i="32"/>
  <c r="AY5219" i="32"/>
  <c r="AX5219" i="32"/>
  <c r="BA5287" i="32"/>
  <c r="AZ5287" i="32"/>
  <c r="AX5287" i="32"/>
  <c r="AY5287" i="32"/>
  <c r="AY5350" i="32"/>
  <c r="BA5350" i="32"/>
  <c r="AZ5350" i="32"/>
  <c r="AX5350" i="32"/>
  <c r="BA5394" i="32"/>
  <c r="AZ5394" i="32"/>
  <c r="AY5394" i="32"/>
  <c r="AX5394" i="32"/>
  <c r="BA5521" i="32"/>
  <c r="AZ5521" i="32"/>
  <c r="AY5521" i="32"/>
  <c r="AX5521" i="32"/>
  <c r="AZ6694" i="32"/>
  <c r="BA6694" i="32"/>
  <c r="AY6694" i="32"/>
  <c r="AX6694" i="32"/>
  <c r="BA4999" i="32"/>
  <c r="AY4999" i="32"/>
  <c r="AX4999" i="32"/>
  <c r="AZ4999" i="32"/>
  <c r="BA5056" i="32"/>
  <c r="AZ5056" i="32"/>
  <c r="AY5056" i="32"/>
  <c r="AX5056" i="32"/>
  <c r="BA5105" i="32"/>
  <c r="AY5105" i="32"/>
  <c r="AX5105" i="32"/>
  <c r="AZ5105" i="32"/>
  <c r="AZ5178" i="32"/>
  <c r="AY5178" i="32"/>
  <c r="AX5178" i="32"/>
  <c r="BA5178" i="32"/>
  <c r="BA5255" i="32"/>
  <c r="AY5255" i="32"/>
  <c r="AX5255" i="32"/>
  <c r="AZ5255" i="32"/>
  <c r="AZ5308" i="32"/>
  <c r="AX5308" i="32"/>
  <c r="BA5308" i="32"/>
  <c r="AY5308" i="32"/>
  <c r="AZ5344" i="32"/>
  <c r="BA5344" i="32"/>
  <c r="AY5344" i="32"/>
  <c r="AX5344" i="32"/>
  <c r="AX5381" i="32"/>
  <c r="BA5381" i="32"/>
  <c r="AZ5381" i="32"/>
  <c r="AY5381" i="32"/>
  <c r="AY6648" i="32"/>
  <c r="BA6648" i="32"/>
  <c r="AZ6648" i="32"/>
  <c r="AX6648" i="32"/>
  <c r="BA5623" i="32"/>
  <c r="AZ5623" i="32"/>
  <c r="AY5623" i="32"/>
  <c r="AX5623" i="32"/>
  <c r="BA5473" i="32"/>
  <c r="AX5473" i="32"/>
  <c r="AY5473" i="32"/>
  <c r="AZ5473" i="32"/>
  <c r="BA5566" i="32"/>
  <c r="AX5566" i="32"/>
  <c r="AZ5566" i="32"/>
  <c r="AY5566" i="32"/>
  <c r="AZ5635" i="32"/>
  <c r="AY5635" i="32"/>
  <c r="BA5635" i="32"/>
  <c r="AX5635" i="32"/>
  <c r="BA5778" i="32"/>
  <c r="AZ5778" i="32"/>
  <c r="AY5778" i="32"/>
  <c r="AX5778" i="32"/>
  <c r="AY6370" i="32"/>
  <c r="AX6370" i="32"/>
  <c r="BA6370" i="32"/>
  <c r="AZ6370" i="32"/>
  <c r="AX5446" i="32"/>
  <c r="AY5446" i="32"/>
  <c r="AZ5446" i="32"/>
  <c r="BA5446" i="32"/>
  <c r="AY5498" i="32"/>
  <c r="AX5498" i="32"/>
  <c r="BA5498" i="32"/>
  <c r="AZ5498" i="32"/>
  <c r="AZ5529" i="32"/>
  <c r="BA5529" i="32"/>
  <c r="AX5529" i="32"/>
  <c r="AY5529" i="32"/>
  <c r="AZ5614" i="32"/>
  <c r="AY5614" i="32"/>
  <c r="AX5614" i="32"/>
  <c r="BA5614" i="32"/>
  <c r="AZ5810" i="32"/>
  <c r="AX5810" i="32"/>
  <c r="BA5810" i="32"/>
  <c r="AY5810" i="32"/>
  <c r="AZ6191" i="32"/>
  <c r="BA6191" i="32"/>
  <c r="AY6191" i="32"/>
  <c r="AX6191" i="32"/>
  <c r="BA5448" i="32"/>
  <c r="AX5448" i="32"/>
  <c r="AY5448" i="32"/>
  <c r="AZ5448" i="32"/>
  <c r="BA6663" i="32"/>
  <c r="AZ6663" i="32"/>
  <c r="AX6663" i="32"/>
  <c r="AY6663" i="32"/>
  <c r="AX5581" i="32"/>
  <c r="BA5581" i="32"/>
  <c r="AZ5581" i="32"/>
  <c r="AY5581" i="32"/>
  <c r="BA5679" i="32"/>
  <c r="AZ5679" i="32"/>
  <c r="AY5679" i="32"/>
  <c r="AX5679" i="32"/>
  <c r="BA5913" i="32"/>
  <c r="AZ5913" i="32"/>
  <c r="AX5913" i="32"/>
  <c r="AY5913" i="32"/>
  <c r="BA5480" i="32"/>
  <c r="AX5480" i="32"/>
  <c r="AZ5480" i="32"/>
  <c r="AY5480" i="32"/>
  <c r="BA5534" i="32"/>
  <c r="AX5534" i="32"/>
  <c r="AZ5534" i="32"/>
  <c r="AY5534" i="32"/>
  <c r="AX5575" i="32"/>
  <c r="BA5575" i="32"/>
  <c r="AZ5575" i="32"/>
  <c r="AY5575" i="32"/>
  <c r="AX5695" i="32"/>
  <c r="BA5695" i="32"/>
  <c r="AZ5695" i="32"/>
  <c r="AY5695" i="32"/>
  <c r="AZ5871" i="32"/>
  <c r="AY5871" i="32"/>
  <c r="AX5871" i="32"/>
  <c r="BA5871" i="32"/>
  <c r="AZ5438" i="32"/>
  <c r="AY5438" i="32"/>
  <c r="BA5438" i="32"/>
  <c r="AX5438" i="32"/>
  <c r="BA5463" i="32"/>
  <c r="AZ5463" i="32"/>
  <c r="AY5463" i="32"/>
  <c r="AX5463" i="32"/>
  <c r="AZ5544" i="32"/>
  <c r="BA5544" i="32"/>
  <c r="AX5544" i="32"/>
  <c r="AY5544" i="32"/>
  <c r="AX5590" i="32"/>
  <c r="BA5590" i="32"/>
  <c r="AZ5590" i="32"/>
  <c r="AY5590" i="32"/>
  <c r="BA6675" i="32"/>
  <c r="AX6675" i="32"/>
  <c r="AY6675" i="32"/>
  <c r="AZ6675" i="32"/>
  <c r="AY6040" i="32"/>
  <c r="AZ6040" i="32"/>
  <c r="BA6040" i="32"/>
  <c r="AX6040" i="32"/>
  <c r="BA5467" i="32"/>
  <c r="AZ5467" i="32"/>
  <c r="AY5467" i="32"/>
  <c r="AX5467" i="32"/>
  <c r="AY5515" i="32"/>
  <c r="BA5515" i="32"/>
  <c r="AZ5515" i="32"/>
  <c r="AX5515" i="32"/>
  <c r="BA6741" i="32"/>
  <c r="AZ6741" i="32"/>
  <c r="AX6741" i="32"/>
  <c r="AY6741" i="32"/>
  <c r="BA5745" i="32"/>
  <c r="AX5745" i="32"/>
  <c r="AZ5745" i="32"/>
  <c r="AY5745" i="32"/>
  <c r="AZ5611" i="32"/>
  <c r="BA5611" i="32"/>
  <c r="AY5611" i="32"/>
  <c r="AX5611" i="32"/>
  <c r="AX5676" i="32"/>
  <c r="BA5676" i="32"/>
  <c r="AZ5676" i="32"/>
  <c r="AY5676" i="32"/>
  <c r="AY5740" i="32"/>
  <c r="AX5740" i="32"/>
  <c r="BA5740" i="32"/>
  <c r="AZ5740" i="32"/>
  <c r="BA5799" i="32"/>
  <c r="AX5799" i="32"/>
  <c r="AZ5799" i="32"/>
  <c r="AY5799" i="32"/>
  <c r="BA5895" i="32"/>
  <c r="AY5895" i="32"/>
  <c r="AX5895" i="32"/>
  <c r="AZ5895" i="32"/>
  <c r="BA6006" i="32"/>
  <c r="AX6006" i="32"/>
  <c r="AY6006" i="32"/>
  <c r="AZ6006" i="32"/>
  <c r="BA5596" i="32"/>
  <c r="AY5596" i="32"/>
  <c r="AX5596" i="32"/>
  <c r="AZ5596" i="32"/>
  <c r="AZ6671" i="32"/>
  <c r="BA6671" i="32"/>
  <c r="AX6671" i="32"/>
  <c r="AY6671" i="32"/>
  <c r="AX5714" i="32"/>
  <c r="BA5714" i="32"/>
  <c r="AZ5714" i="32"/>
  <c r="AY5714" i="32"/>
  <c r="AZ5756" i="32"/>
  <c r="BA5756" i="32"/>
  <c r="AY5756" i="32"/>
  <c r="AX5756" i="32"/>
  <c r="AX5836" i="32"/>
  <c r="AY5836" i="32"/>
  <c r="AZ5836" i="32"/>
  <c r="BA5836" i="32"/>
  <c r="AX5909" i="32"/>
  <c r="AY5909" i="32"/>
  <c r="BA5909" i="32"/>
  <c r="AZ5909" i="32"/>
  <c r="BA5984" i="32"/>
  <c r="AZ5984" i="32"/>
  <c r="AY5984" i="32"/>
  <c r="AX5984" i="32"/>
  <c r="AZ6730" i="32"/>
  <c r="AY6730" i="32"/>
  <c r="AX6730" i="32"/>
  <c r="BA6730" i="32"/>
  <c r="AX5732" i="32"/>
  <c r="AZ5732" i="32"/>
  <c r="AY5732" i="32"/>
  <c r="BA5732" i="32"/>
  <c r="AX5806" i="32"/>
  <c r="BA5806" i="32"/>
  <c r="AY5806" i="32"/>
  <c r="AZ5806" i="32"/>
  <c r="BA5888" i="32"/>
  <c r="AX5888" i="32"/>
  <c r="AZ5888" i="32"/>
  <c r="AY5888" i="32"/>
  <c r="AX5916" i="32"/>
  <c r="BA5916" i="32"/>
  <c r="AZ5916" i="32"/>
  <c r="AY5916" i="32"/>
  <c r="BA6084" i="32"/>
  <c r="AZ6084" i="32"/>
  <c r="AY6084" i="32"/>
  <c r="AX6084" i="32"/>
  <c r="BA6670" i="32"/>
  <c r="AZ6670" i="32"/>
  <c r="AX6670" i="32"/>
  <c r="AY6670" i="32"/>
  <c r="AY5710" i="32"/>
  <c r="AX5710" i="32"/>
  <c r="AZ5710" i="32"/>
  <c r="BA5710" i="32"/>
  <c r="AZ5771" i="32"/>
  <c r="BA5771" i="32"/>
  <c r="AY5771" i="32"/>
  <c r="AX5771" i="32"/>
  <c r="BA5809" i="32"/>
  <c r="AX5809" i="32"/>
  <c r="AZ5809" i="32"/>
  <c r="AY5809" i="32"/>
  <c r="AZ5874" i="32"/>
  <c r="BA5874" i="32"/>
  <c r="AX5874" i="32"/>
  <c r="AY5874" i="32"/>
  <c r="AZ6026" i="32"/>
  <c r="AY6026" i="32"/>
  <c r="BA6026" i="32"/>
  <c r="AX6026" i="32"/>
  <c r="BA5595" i="32"/>
  <c r="AX5595" i="32"/>
  <c r="AY5595" i="32"/>
  <c r="AZ5595" i="32"/>
  <c r="AX5666" i="32"/>
  <c r="BA5666" i="32"/>
  <c r="AZ5666" i="32"/>
  <c r="AY5666" i="32"/>
  <c r="AY5726" i="32"/>
  <c r="AX5726" i="32"/>
  <c r="BA5726" i="32"/>
  <c r="AZ5726" i="32"/>
  <c r="AZ5800" i="32"/>
  <c r="AX5800" i="32"/>
  <c r="BA5800" i="32"/>
  <c r="AY5800" i="32"/>
  <c r="AZ5882" i="32"/>
  <c r="BA5882" i="32"/>
  <c r="AY5882" i="32"/>
  <c r="AX5882" i="32"/>
  <c r="BA5930" i="32"/>
  <c r="AZ5930" i="32"/>
  <c r="AY5930" i="32"/>
  <c r="AX5930" i="32"/>
  <c r="BA6066" i="32"/>
  <c r="AX6066" i="32"/>
  <c r="AY6066" i="32"/>
  <c r="AZ6066" i="32"/>
  <c r="AX5692" i="32"/>
  <c r="BA5692" i="32"/>
  <c r="AZ5692" i="32"/>
  <c r="AY5692" i="32"/>
  <c r="AZ5773" i="32"/>
  <c r="AY5773" i="32"/>
  <c r="BA5773" i="32"/>
  <c r="AX5773" i="32"/>
  <c r="BA5816" i="32"/>
  <c r="AX5816" i="32"/>
  <c r="AZ5816" i="32"/>
  <c r="AY5816" i="32"/>
  <c r="AX5865" i="32"/>
  <c r="BA5865" i="32"/>
  <c r="AZ5865" i="32"/>
  <c r="AY5865" i="32"/>
  <c r="BA5942" i="32"/>
  <c r="AX5942" i="32"/>
  <c r="AZ5942" i="32"/>
  <c r="AY5942" i="32"/>
  <c r="AZ6318" i="32"/>
  <c r="AY6318" i="32"/>
  <c r="AX6318" i="32"/>
  <c r="BA6318" i="32"/>
  <c r="BA5967" i="32"/>
  <c r="AX5967" i="32"/>
  <c r="AZ5967" i="32"/>
  <c r="AY5967" i="32"/>
  <c r="AY6034" i="32"/>
  <c r="AX6034" i="32"/>
  <c r="AZ6034" i="32"/>
  <c r="BA6034" i="32"/>
  <c r="AX6127" i="32"/>
  <c r="AY6127" i="32"/>
  <c r="AZ6127" i="32"/>
  <c r="BA6127" i="32"/>
  <c r="BA6282" i="32"/>
  <c r="AZ6282" i="32"/>
  <c r="AY6282" i="32"/>
  <c r="AX6282" i="32"/>
  <c r="AZ6686" i="32"/>
  <c r="BA6686" i="32"/>
  <c r="AY6686" i="32"/>
  <c r="AX6686" i="32"/>
  <c r="AZ6062" i="32"/>
  <c r="BA6062" i="32"/>
  <c r="AY6062" i="32"/>
  <c r="AX6062" i="32"/>
  <c r="AZ6119" i="32"/>
  <c r="AX6119" i="32"/>
  <c r="BA6119" i="32"/>
  <c r="AY6119" i="32"/>
  <c r="BA6154" i="32"/>
  <c r="AZ6154" i="32"/>
  <c r="AY6154" i="32"/>
  <c r="AX6154" i="32"/>
  <c r="AZ6279" i="32"/>
  <c r="AX6279" i="32"/>
  <c r="AY6279" i="32"/>
  <c r="BA6279" i="32"/>
  <c r="BA5972" i="32"/>
  <c r="AZ5972" i="32"/>
  <c r="AX5972" i="32"/>
  <c r="AY5972" i="32"/>
  <c r="AX5999" i="32"/>
  <c r="AY5999" i="32"/>
  <c r="BA5999" i="32"/>
  <c r="AZ5999" i="32"/>
  <c r="AY6078" i="32"/>
  <c r="BA6078" i="32"/>
  <c r="AZ6078" i="32"/>
  <c r="AX6078" i="32"/>
  <c r="AZ6141" i="32"/>
  <c r="BA6141" i="32"/>
  <c r="AY6141" i="32"/>
  <c r="AX6141" i="32"/>
  <c r="AZ5950" i="32"/>
  <c r="BA5950" i="32"/>
  <c r="AY5950" i="32"/>
  <c r="AX5950" i="32"/>
  <c r="AY6012" i="32"/>
  <c r="AZ6012" i="32"/>
  <c r="AX6012" i="32"/>
  <c r="BA6012" i="32"/>
  <c r="AX6053" i="32"/>
  <c r="BA6053" i="32"/>
  <c r="AZ6053" i="32"/>
  <c r="AY6053" i="32"/>
  <c r="AZ6122" i="32"/>
  <c r="BA6122" i="32"/>
  <c r="AY6122" i="32"/>
  <c r="AX6122" i="32"/>
  <c r="BA6365" i="32"/>
  <c r="AX6365" i="32"/>
  <c r="AY6365" i="32"/>
  <c r="AZ6365" i="32"/>
  <c r="AZ5965" i="32"/>
  <c r="BA5965" i="32"/>
  <c r="AY5965" i="32"/>
  <c r="AX5965" i="32"/>
  <c r="BA6022" i="32"/>
  <c r="AY6022" i="32"/>
  <c r="AX6022" i="32"/>
  <c r="AZ6022" i="32"/>
  <c r="AX6095" i="32"/>
  <c r="AY6095" i="32"/>
  <c r="BA6095" i="32"/>
  <c r="AZ6095" i="32"/>
  <c r="AX6143" i="32"/>
  <c r="AY6143" i="32"/>
  <c r="BA6143" i="32"/>
  <c r="AZ6143" i="32"/>
  <c r="AZ6299" i="32"/>
  <c r="AY6299" i="32"/>
  <c r="AX6299" i="32"/>
  <c r="BA6299" i="32"/>
  <c r="BA5976" i="32"/>
  <c r="AY5976" i="32"/>
  <c r="AZ5976" i="32"/>
  <c r="AX5976" i="32"/>
  <c r="AY6060" i="32"/>
  <c r="AZ6060" i="32"/>
  <c r="AX6060" i="32"/>
  <c r="BA6060" i="32"/>
  <c r="BA6096" i="32"/>
  <c r="AZ6096" i="32"/>
  <c r="AY6096" i="32"/>
  <c r="AX6096" i="32"/>
  <c r="AX6312" i="32"/>
  <c r="AY6312" i="32"/>
  <c r="AZ6312" i="32"/>
  <c r="BA6312" i="32"/>
  <c r="AX6164" i="32"/>
  <c r="BA6164" i="32"/>
  <c r="AY6164" i="32"/>
  <c r="AZ6164" i="32"/>
  <c r="AX6230" i="32"/>
  <c r="AY6230" i="32"/>
  <c r="BA6230" i="32"/>
  <c r="AZ6230" i="32"/>
  <c r="AY6268" i="32"/>
  <c r="BA6268" i="32"/>
  <c r="AZ6268" i="32"/>
  <c r="AX6268" i="32"/>
  <c r="AY6316" i="32"/>
  <c r="AZ6316" i="32"/>
  <c r="BA6316" i="32"/>
  <c r="AX6316" i="32"/>
  <c r="AY6499" i="32"/>
  <c r="BA6499" i="32"/>
  <c r="AX6499" i="32"/>
  <c r="AZ6499" i="32"/>
  <c r="AZ6201" i="32"/>
  <c r="BA6201" i="32"/>
  <c r="AY6201" i="32"/>
  <c r="AX6201" i="32"/>
  <c r="AZ6264" i="32"/>
  <c r="AX6264" i="32"/>
  <c r="AY6264" i="32"/>
  <c r="BA6264" i="32"/>
  <c r="AY6315" i="32"/>
  <c r="BA6315" i="32"/>
  <c r="AX6315" i="32"/>
  <c r="AZ6315" i="32"/>
  <c r="AZ6761" i="32"/>
  <c r="AX6761" i="32"/>
  <c r="AY6761" i="32"/>
  <c r="BA6761" i="32"/>
  <c r="BA6186" i="32"/>
  <c r="AZ6186" i="32"/>
  <c r="AX6186" i="32"/>
  <c r="AY6186" i="32"/>
  <c r="AY6276" i="32"/>
  <c r="BA6276" i="32"/>
  <c r="AX6276" i="32"/>
  <c r="AZ6276" i="32"/>
  <c r="BA6321" i="32"/>
  <c r="AZ6321" i="32"/>
  <c r="AX6321" i="32"/>
  <c r="AY6321" i="32"/>
  <c r="AX6705" i="32"/>
  <c r="AY6705" i="32"/>
  <c r="AZ6705" i="32"/>
  <c r="BA6705" i="32"/>
  <c r="AX6826" i="32"/>
  <c r="AZ6826" i="32"/>
  <c r="AY6826" i="32"/>
  <c r="BA6826" i="32"/>
  <c r="AY6162" i="32"/>
  <c r="BA6162" i="32"/>
  <c r="AZ6162" i="32"/>
  <c r="AX6162" i="32"/>
  <c r="AZ6248" i="32"/>
  <c r="BA6248" i="32"/>
  <c r="AY6248" i="32"/>
  <c r="AX6248" i="32"/>
  <c r="AZ6314" i="32"/>
  <c r="AY6314" i="32"/>
  <c r="AX6314" i="32"/>
  <c r="BA6314" i="32"/>
  <c r="AZ6767" i="32"/>
  <c r="AY6767" i="32"/>
  <c r="BA6767" i="32"/>
  <c r="AX6767" i="32"/>
  <c r="AX6185" i="32"/>
  <c r="BA6185" i="32"/>
  <c r="AZ6185" i="32"/>
  <c r="AY6185" i="32"/>
  <c r="AX6234" i="32"/>
  <c r="BA6234" i="32"/>
  <c r="AZ6234" i="32"/>
  <c r="AY6234" i="32"/>
  <c r="BA6310" i="32"/>
  <c r="AZ6310" i="32"/>
  <c r="AY6310" i="32"/>
  <c r="AX6310" i="32"/>
  <c r="AZ6415" i="32"/>
  <c r="AY6415" i="32"/>
  <c r="AX6415" i="32"/>
  <c r="BA6415" i="32"/>
  <c r="AZ6835" i="32"/>
  <c r="BA6835" i="32"/>
  <c r="AY6835" i="32"/>
  <c r="AX6835" i="32"/>
  <c r="BA6189" i="32"/>
  <c r="AY6189" i="32"/>
  <c r="AZ6189" i="32"/>
  <c r="AX6189" i="32"/>
  <c r="AX6250" i="32"/>
  <c r="AY6250" i="32"/>
  <c r="BA6250" i="32"/>
  <c r="AZ6250" i="32"/>
  <c r="AZ6330" i="32"/>
  <c r="AY6330" i="32"/>
  <c r="AX6330" i="32"/>
  <c r="BA6330" i="32"/>
  <c r="AZ6771" i="32"/>
  <c r="AY6771" i="32"/>
  <c r="BA6771" i="32"/>
  <c r="AX6771" i="32"/>
  <c r="AY6356" i="32"/>
  <c r="BA6356" i="32"/>
  <c r="AX6356" i="32"/>
  <c r="AZ6356" i="32"/>
  <c r="BA6421" i="32"/>
  <c r="AY6421" i="32"/>
  <c r="AZ6421" i="32"/>
  <c r="AX6421" i="32"/>
  <c r="BA6490" i="32"/>
  <c r="AZ6490" i="32"/>
  <c r="AX6490" i="32"/>
  <c r="AY6490" i="32"/>
  <c r="AZ2467" i="32"/>
  <c r="BA2467" i="32"/>
  <c r="AY2467" i="32"/>
  <c r="AX2467" i="32"/>
  <c r="AX6825" i="32"/>
  <c r="AZ6825" i="32"/>
  <c r="AY6825" i="32"/>
  <c r="BA6825" i="32"/>
  <c r="AY6424" i="32"/>
  <c r="BA6424" i="32"/>
  <c r="AX6424" i="32"/>
  <c r="AZ6424" i="32"/>
  <c r="BA6482" i="32"/>
  <c r="AY6482" i="32"/>
  <c r="AZ6482" i="32"/>
  <c r="AX6482" i="32"/>
  <c r="AZ2427" i="32"/>
  <c r="AY2427" i="32"/>
  <c r="AX2427" i="32"/>
  <c r="BA2427" i="32"/>
  <c r="AZ6783" i="32"/>
  <c r="AX6783" i="32"/>
  <c r="BA6783" i="32"/>
  <c r="AY6783" i="32"/>
  <c r="AZ6845" i="32"/>
  <c r="AX6845" i="32"/>
  <c r="BA6845" i="32"/>
  <c r="AY6845" i="32"/>
  <c r="AX6364" i="32"/>
  <c r="AY6364" i="32"/>
  <c r="BA6364" i="32"/>
  <c r="AZ6364" i="32"/>
  <c r="AY6448" i="32"/>
  <c r="BA6448" i="32"/>
  <c r="AX6448" i="32"/>
  <c r="AZ6448" i="32"/>
  <c r="AX6707" i="32"/>
  <c r="BA6707" i="32"/>
  <c r="AZ6707" i="32"/>
  <c r="AY6707" i="32"/>
  <c r="AX6735" i="32"/>
  <c r="BA6735" i="32"/>
  <c r="AZ6735" i="32"/>
  <c r="AY6735" i="32"/>
  <c r="BA6831" i="32"/>
  <c r="AX6831" i="32"/>
  <c r="AZ6831" i="32"/>
  <c r="AY6831" i="32"/>
  <c r="AZ6377" i="32"/>
  <c r="AY6377" i="32"/>
  <c r="AX6377" i="32"/>
  <c r="BA6377" i="32"/>
  <c r="BA6436" i="32"/>
  <c r="AZ6436" i="32"/>
  <c r="AX6436" i="32"/>
  <c r="AY6436" i="32"/>
  <c r="AY6728" i="32"/>
  <c r="AZ6728" i="32"/>
  <c r="AX6728" i="32"/>
  <c r="BA6728" i="32"/>
  <c r="AZ6769" i="32"/>
  <c r="AY6769" i="32"/>
  <c r="BA6769" i="32"/>
  <c r="AX6769" i="32"/>
  <c r="AZ6840" i="32"/>
  <c r="BA6840" i="32"/>
  <c r="AY6840" i="32"/>
  <c r="AX6840" i="32"/>
  <c r="AZ6367" i="32"/>
  <c r="AX6367" i="32"/>
  <c r="BA6367" i="32"/>
  <c r="AY6367" i="32"/>
  <c r="AY6440" i="32"/>
  <c r="BA6440" i="32"/>
  <c r="AX6440" i="32"/>
  <c r="AZ6440" i="32"/>
  <c r="AZ6710" i="32"/>
  <c r="AX6710" i="32"/>
  <c r="BA6710" i="32"/>
  <c r="AY6710" i="32"/>
  <c r="BA6853" i="32"/>
  <c r="AZ6853" i="32"/>
  <c r="AY6853" i="32"/>
  <c r="AX6853" i="32"/>
  <c r="BA6399" i="32"/>
  <c r="AZ6399" i="32"/>
  <c r="AX6399" i="32"/>
  <c r="AY6399" i="32"/>
  <c r="AX6456" i="32"/>
  <c r="BA6456" i="32"/>
  <c r="AZ6456" i="32"/>
  <c r="AY6456" i="32"/>
  <c r="AZ6709" i="32"/>
  <c r="AX6709" i="32"/>
  <c r="BA6709" i="32"/>
  <c r="AY6709" i="32"/>
  <c r="AZ6792" i="32"/>
  <c r="AX6792" i="32"/>
  <c r="AY6792" i="32"/>
  <c r="BA6792" i="32"/>
  <c r="AZ1747" i="32"/>
  <c r="AY1747" i="32"/>
  <c r="BA1747" i="32"/>
  <c r="AX1747" i="32"/>
  <c r="BA1798" i="32"/>
  <c r="AX1798" i="32"/>
  <c r="AZ1798" i="32"/>
  <c r="AY1798" i="32"/>
  <c r="BA1125" i="32"/>
  <c r="AX1125" i="32"/>
  <c r="AY1125" i="32"/>
  <c r="AZ1125" i="32"/>
  <c r="BA1775" i="32"/>
  <c r="AX1775" i="32"/>
  <c r="AZ1775" i="32"/>
  <c r="AY1775" i="32"/>
  <c r="BA1851" i="32"/>
  <c r="AZ1851" i="32"/>
  <c r="AX1851" i="32"/>
  <c r="AY1851" i="32"/>
  <c r="AY1377" i="32"/>
  <c r="BA1377" i="32"/>
  <c r="AZ1377" i="32"/>
  <c r="AX1377" i="32"/>
  <c r="AZ6720" i="32"/>
  <c r="BA6720" i="32"/>
  <c r="AY6720" i="32"/>
  <c r="AX6720" i="32"/>
  <c r="AZ1848" i="32"/>
  <c r="BA1848" i="32"/>
  <c r="AY1848" i="32"/>
  <c r="AX1848" i="32"/>
  <c r="BA1602" i="32"/>
  <c r="AZ1602" i="32"/>
  <c r="AY1602" i="32"/>
  <c r="AX1602" i="32"/>
  <c r="AX1402" i="32"/>
  <c r="BA1402" i="32"/>
  <c r="AY1402" i="32"/>
  <c r="AZ1402" i="32"/>
  <c r="AY1055" i="32"/>
  <c r="BA1055" i="32"/>
  <c r="AZ1055" i="32"/>
  <c r="AX1055" i="32"/>
  <c r="AY2251" i="32"/>
  <c r="AZ2251" i="32"/>
  <c r="BA2251" i="32"/>
  <c r="AX2251" i="32"/>
  <c r="AZ1276" i="32"/>
  <c r="AY1276" i="32"/>
  <c r="AX1276" i="32"/>
  <c r="BA1276" i="32"/>
  <c r="BA329" i="32"/>
  <c r="AZ329" i="32"/>
  <c r="AX329" i="32"/>
  <c r="AY329" i="32"/>
  <c r="AY1361" i="32"/>
  <c r="BA1361" i="32"/>
  <c r="AZ1361" i="32"/>
  <c r="AX1361" i="32"/>
  <c r="AY1009" i="32"/>
  <c r="AZ1009" i="32"/>
  <c r="BA1009" i="32"/>
  <c r="AX1009" i="32"/>
  <c r="AX2512" i="32"/>
  <c r="AY2512" i="32"/>
  <c r="BA2512" i="32"/>
  <c r="AZ2512" i="32"/>
  <c r="AZ1275" i="32"/>
  <c r="BA1275" i="32"/>
  <c r="AY1275" i="32"/>
  <c r="AX1275" i="32"/>
  <c r="AY246" i="32"/>
  <c r="AZ246" i="32"/>
  <c r="BA246" i="32"/>
  <c r="AX246" i="32"/>
  <c r="BA2378" i="32"/>
  <c r="AY2378" i="32"/>
  <c r="AX2378" i="32"/>
  <c r="AZ2378" i="32"/>
  <c r="BA899" i="32"/>
  <c r="AZ899" i="32"/>
  <c r="AY899" i="32"/>
  <c r="AX899" i="32"/>
  <c r="AX2417" i="32"/>
  <c r="AZ2417" i="32"/>
  <c r="AY2417" i="32"/>
  <c r="BA2417" i="32"/>
  <c r="AY1180" i="32"/>
  <c r="AZ1180" i="32"/>
  <c r="BA1180" i="32"/>
  <c r="AX1180" i="32"/>
  <c r="AZ2355" i="32"/>
  <c r="AY2355" i="32"/>
  <c r="BA2355" i="32"/>
  <c r="AX2355" i="32"/>
  <c r="AX629" i="32"/>
  <c r="BA629" i="32"/>
  <c r="AZ629" i="32"/>
  <c r="AY629" i="32"/>
  <c r="BA308" i="32"/>
  <c r="AY308" i="32"/>
  <c r="AX308" i="32"/>
  <c r="AZ308" i="32"/>
  <c r="BA3332" i="32"/>
  <c r="AX3332" i="32"/>
  <c r="AY3332" i="32"/>
  <c r="AZ3332" i="32"/>
  <c r="BA3597" i="32"/>
  <c r="AY3597" i="32"/>
  <c r="AZ3597" i="32"/>
  <c r="AX3597" i="32"/>
  <c r="BA2731" i="32"/>
  <c r="AY2731" i="32"/>
  <c r="AZ2731" i="32"/>
  <c r="AX2731" i="32"/>
  <c r="BA585" i="32"/>
  <c r="AZ585" i="32"/>
  <c r="AY585" i="32"/>
  <c r="AX585" i="32"/>
  <c r="AY279" i="32"/>
  <c r="BA279" i="32"/>
  <c r="AZ279" i="32"/>
  <c r="AX279" i="32"/>
  <c r="BA2330" i="32"/>
  <c r="AX2330" i="32"/>
  <c r="AY2330" i="32"/>
  <c r="AZ2330" i="32"/>
  <c r="AY588" i="32"/>
  <c r="BA588" i="32"/>
  <c r="AX588" i="32"/>
  <c r="AZ588" i="32"/>
  <c r="BA299" i="32"/>
  <c r="AX299" i="32"/>
  <c r="AY299" i="32"/>
  <c r="AZ299" i="32"/>
  <c r="BA2166" i="32"/>
  <c r="AY2166" i="32"/>
  <c r="AZ2166" i="32"/>
  <c r="AX2166" i="32"/>
  <c r="BA737" i="32"/>
  <c r="AZ737" i="32"/>
  <c r="AX737" i="32"/>
  <c r="AY737" i="32"/>
  <c r="AZ315" i="32"/>
  <c r="AY315" i="32"/>
  <c r="AX315" i="32"/>
  <c r="BA315" i="32"/>
  <c r="BA2886" i="32"/>
  <c r="AY2886" i="32"/>
  <c r="AZ2886" i="32"/>
  <c r="AX2886" i="32"/>
  <c r="AX594" i="32"/>
  <c r="AZ594" i="32"/>
  <c r="AY594" i="32"/>
  <c r="BA594" i="32"/>
  <c r="AY3610" i="32"/>
  <c r="AX3610" i="32"/>
  <c r="BA3610" i="32"/>
  <c r="AZ3610" i="32"/>
  <c r="AY3678" i="32"/>
  <c r="AX3678" i="32"/>
  <c r="BA3678" i="32"/>
  <c r="AZ3678" i="32"/>
  <c r="AZ2495" i="32"/>
  <c r="BA2495" i="32"/>
  <c r="AX2495" i="32"/>
  <c r="AY2495" i="32"/>
  <c r="BA2265" i="32"/>
  <c r="AZ2265" i="32"/>
  <c r="AY2265" i="32"/>
  <c r="AX2265" i="32"/>
  <c r="BA2968" i="32"/>
  <c r="AZ2968" i="32"/>
  <c r="AY2968" i="32"/>
  <c r="AX2968" i="32"/>
  <c r="AX77" i="32"/>
  <c r="AZ77" i="32"/>
  <c r="AY77" i="32"/>
  <c r="BA77" i="32"/>
  <c r="AZ2122" i="32"/>
  <c r="AX2122" i="32"/>
  <c r="BA2122" i="32"/>
  <c r="AY2122" i="32"/>
  <c r="BA2812" i="32"/>
  <c r="AZ2812" i="32"/>
  <c r="AX2812" i="32"/>
  <c r="AY2812" i="32"/>
  <c r="AX73" i="32"/>
  <c r="AY73" i="32"/>
  <c r="BA73" i="32"/>
  <c r="AZ73" i="32"/>
  <c r="BA2633" i="32"/>
  <c r="AX2633" i="32"/>
  <c r="AZ2633" i="32"/>
  <c r="AY2633" i="32"/>
  <c r="AX2666" i="32"/>
  <c r="BA2666" i="32"/>
  <c r="AY2666" i="32"/>
  <c r="AZ2666" i="32"/>
  <c r="AX3508" i="32"/>
  <c r="BA3508" i="32"/>
  <c r="AY3508" i="32"/>
  <c r="AZ3508" i="32"/>
  <c r="BA1919" i="32"/>
  <c r="AX1919" i="32"/>
  <c r="AY1919" i="32"/>
  <c r="AZ1919" i="32"/>
  <c r="BA2977" i="32"/>
  <c r="AZ2977" i="32"/>
  <c r="AY2977" i="32"/>
  <c r="AX2977" i="32"/>
  <c r="AZ3762" i="32"/>
  <c r="BA3762" i="32"/>
  <c r="AX3762" i="32"/>
  <c r="AY3762" i="32"/>
  <c r="BA2338" i="32"/>
  <c r="AX2338" i="32"/>
  <c r="AY2338" i="32"/>
  <c r="AZ2338" i="32"/>
  <c r="BA3718" i="32"/>
  <c r="AZ3718" i="32"/>
  <c r="AY3718" i="32"/>
  <c r="AX3718" i="32"/>
  <c r="BA2617" i="32"/>
  <c r="AZ2617" i="32"/>
  <c r="AY2617" i="32"/>
  <c r="AX2617" i="32"/>
  <c r="AY3008" i="32"/>
  <c r="AX3008" i="32"/>
  <c r="BA3008" i="32"/>
  <c r="AZ3008" i="32"/>
  <c r="BA3050" i="32"/>
  <c r="AZ3050" i="32"/>
  <c r="AY3050" i="32"/>
  <c r="AX3050" i="32"/>
  <c r="AX2922" i="32"/>
  <c r="AY2922" i="32"/>
  <c r="BA2922" i="32"/>
  <c r="AZ2922" i="32"/>
  <c r="AZ3931" i="32"/>
  <c r="BA3931" i="32"/>
  <c r="AY3931" i="32"/>
  <c r="AX3931" i="32"/>
  <c r="BA3227" i="32"/>
  <c r="AX3227" i="32"/>
  <c r="AY3227" i="32"/>
  <c r="AZ3227" i="32"/>
  <c r="AZ3045" i="32"/>
  <c r="BA3045" i="32"/>
  <c r="AY3045" i="32"/>
  <c r="AX3045" i="32"/>
  <c r="AZ3827" i="32"/>
  <c r="AY3827" i="32"/>
  <c r="AX3827" i="32"/>
  <c r="BA3827" i="32"/>
  <c r="BA3193" i="32"/>
  <c r="AZ3193" i="32"/>
  <c r="AX3193" i="32"/>
  <c r="AY3193" i="32"/>
  <c r="BA3060" i="32"/>
  <c r="AY3060" i="32"/>
  <c r="AZ3060" i="32"/>
  <c r="AX3060" i="32"/>
  <c r="AX4075" i="32"/>
  <c r="AY4075" i="32"/>
  <c r="BA4075" i="32"/>
  <c r="AZ4075" i="32"/>
  <c r="BA3870" i="32"/>
  <c r="AX3870" i="32"/>
  <c r="AZ3870" i="32"/>
  <c r="AY3870" i="32"/>
  <c r="AX3298" i="32"/>
  <c r="BA3298" i="32"/>
  <c r="AZ3298" i="32"/>
  <c r="AY3298" i="32"/>
  <c r="AX4069" i="32"/>
  <c r="AZ4069" i="32"/>
  <c r="BA4069" i="32"/>
  <c r="AY4069" i="32"/>
  <c r="AZ3829" i="32"/>
  <c r="BA3829" i="32"/>
  <c r="AY3829" i="32"/>
  <c r="AX3829" i="32"/>
  <c r="AZ3258" i="32"/>
  <c r="BA3258" i="32"/>
  <c r="AY3258" i="32"/>
  <c r="AX3258" i="32"/>
  <c r="BA4367" i="32"/>
  <c r="AX4367" i="32"/>
  <c r="AY4367" i="32"/>
  <c r="AZ4367" i="32"/>
  <c r="AY3901" i="32"/>
  <c r="BA3901" i="32"/>
  <c r="AZ3901" i="32"/>
  <c r="AX3901" i="32"/>
  <c r="BA4202" i="32"/>
  <c r="AX4202" i="32"/>
  <c r="AY4202" i="32"/>
  <c r="AZ4202" i="32"/>
  <c r="AX4626" i="32"/>
  <c r="AY4626" i="32"/>
  <c r="AZ4626" i="32"/>
  <c r="BA4626" i="32"/>
  <c r="BA4247" i="32"/>
  <c r="AY4247" i="32"/>
  <c r="AX4247" i="32"/>
  <c r="AZ4247" i="32"/>
  <c r="AX4934" i="32"/>
  <c r="AY4934" i="32"/>
  <c r="AZ4934" i="32"/>
  <c r="BA4934" i="32"/>
  <c r="BA4641" i="32"/>
  <c r="AY4641" i="32"/>
  <c r="AX4641" i="32"/>
  <c r="AZ4641" i="32"/>
  <c r="BA4240" i="32"/>
  <c r="AX4240" i="32"/>
  <c r="AY4240" i="32"/>
  <c r="AZ4240" i="32"/>
  <c r="BA4359" i="32"/>
  <c r="AX4359" i="32"/>
  <c r="AY4359" i="32"/>
  <c r="AZ4359" i="32"/>
  <c r="AZ4847" i="32"/>
  <c r="AY4847" i="32"/>
  <c r="AX4847" i="32"/>
  <c r="BA4847" i="32"/>
  <c r="AX4256" i="32"/>
  <c r="AZ4256" i="32"/>
  <c r="AY4256" i="32"/>
  <c r="BA4256" i="32"/>
  <c r="BA4699" i="32"/>
  <c r="AZ4699" i="32"/>
  <c r="AY4699" i="32"/>
  <c r="AX4699" i="32"/>
  <c r="BA5273" i="32"/>
  <c r="AX5273" i="32"/>
  <c r="AZ5273" i="32"/>
  <c r="AY5273" i="32"/>
  <c r="BA6722" i="32"/>
  <c r="AX6722" i="32"/>
  <c r="AY6722" i="32"/>
  <c r="AZ6722" i="32"/>
  <c r="AZ4906" i="32"/>
  <c r="BA4906" i="32"/>
  <c r="AY4906" i="32"/>
  <c r="AX4906" i="32"/>
  <c r="AY4713" i="32"/>
  <c r="BA4713" i="32"/>
  <c r="AZ4713" i="32"/>
  <c r="AX4713" i="32"/>
  <c r="AY4640" i="32"/>
  <c r="AX4640" i="32"/>
  <c r="AZ4640" i="32"/>
  <c r="BA4640" i="32"/>
  <c r="AX5193" i="32"/>
  <c r="AY5193" i="32"/>
  <c r="AZ5193" i="32"/>
  <c r="BA5193" i="32"/>
  <c r="AY4905" i="32"/>
  <c r="AX4905" i="32"/>
  <c r="BA4905" i="32"/>
  <c r="AZ4905" i="32"/>
  <c r="AX5157" i="32"/>
  <c r="AZ5157" i="32"/>
  <c r="AY5157" i="32"/>
  <c r="BA5157" i="32"/>
  <c r="AZ5098" i="32"/>
  <c r="BA5098" i="32"/>
  <c r="AY5098" i="32"/>
  <c r="AX5098" i="32"/>
  <c r="AY5530" i="32"/>
  <c r="AZ5530" i="32"/>
  <c r="BA5530" i="32"/>
  <c r="AX5530" i="32"/>
  <c r="BA5324" i="32"/>
  <c r="AZ5324" i="32"/>
  <c r="AX5324" i="32"/>
  <c r="AY5324" i="32"/>
  <c r="BA5155" i="32"/>
  <c r="AZ5155" i="32"/>
  <c r="AY5155" i="32"/>
  <c r="AX5155" i="32"/>
  <c r="BA5042" i="32"/>
  <c r="AZ5042" i="32"/>
  <c r="AY5042" i="32"/>
  <c r="AX5042" i="32"/>
  <c r="AY6658" i="32"/>
  <c r="BA6658" i="32"/>
  <c r="AZ6658" i="32"/>
  <c r="AX6658" i="32"/>
  <c r="BA5286" i="32"/>
  <c r="AZ5286" i="32"/>
  <c r="AY5286" i="32"/>
  <c r="AX5286" i="32"/>
  <c r="BA5616" i="32"/>
  <c r="AZ5616" i="32"/>
  <c r="AX5616" i="32"/>
  <c r="AY5616" i="32"/>
  <c r="AX5759" i="32"/>
  <c r="BA5759" i="32"/>
  <c r="AZ5759" i="32"/>
  <c r="AY5759" i="32"/>
  <c r="BA5470" i="32"/>
  <c r="AZ5470" i="32"/>
  <c r="AY5470" i="32"/>
  <c r="AX5470" i="32"/>
  <c r="BA5525" i="32"/>
  <c r="AX5525" i="32"/>
  <c r="AZ5525" i="32"/>
  <c r="AY5525" i="32"/>
  <c r="AZ5685" i="32"/>
  <c r="AY5685" i="32"/>
  <c r="BA5685" i="32"/>
  <c r="AX5685" i="32"/>
  <c r="AZ5960" i="32"/>
  <c r="AX5960" i="32"/>
  <c r="BA5960" i="32"/>
  <c r="AY5960" i="32"/>
  <c r="BA6137" i="32"/>
  <c r="AX6137" i="32"/>
  <c r="AY6137" i="32"/>
  <c r="AZ6137" i="32"/>
  <c r="AX6021" i="32"/>
  <c r="AZ6021" i="32"/>
  <c r="AY6021" i="32"/>
  <c r="BA6021" i="32"/>
  <c r="AZ5713" i="32"/>
  <c r="BA5713" i="32"/>
  <c r="AY5713" i="32"/>
  <c r="AX5713" i="32"/>
  <c r="AX5805" i="32"/>
  <c r="BA5805" i="32"/>
  <c r="AZ5805" i="32"/>
  <c r="AY5805" i="32"/>
  <c r="AX6108" i="32"/>
  <c r="BA6108" i="32"/>
  <c r="AZ6108" i="32"/>
  <c r="AY6108" i="32"/>
  <c r="BA6104" i="32"/>
  <c r="AX6104" i="32"/>
  <c r="AY6104" i="32"/>
  <c r="AZ6104" i="32"/>
  <c r="BA6088" i="32"/>
  <c r="AY6088" i="32"/>
  <c r="AZ6088" i="32"/>
  <c r="AX6088" i="32"/>
  <c r="BA6267" i="32"/>
  <c r="AZ6267" i="32"/>
  <c r="AX6267" i="32"/>
  <c r="AY6267" i="32"/>
  <c r="AX6262" i="32"/>
  <c r="AY6262" i="32"/>
  <c r="BA6262" i="32"/>
  <c r="AZ6262" i="32"/>
  <c r="AZ6779" i="32"/>
  <c r="BA6779" i="32"/>
  <c r="AY6779" i="32"/>
  <c r="AX6779" i="32"/>
  <c r="AZ6228" i="32"/>
  <c r="BA6228" i="32"/>
  <c r="AY6228" i="32"/>
  <c r="AX6228" i="32"/>
  <c r="AZ6350" i="32"/>
  <c r="BA6350" i="32"/>
  <c r="AY6350" i="32"/>
  <c r="AX6350" i="32"/>
  <c r="AZ6717" i="32"/>
  <c r="AY6717" i="32"/>
  <c r="AX6717" i="32"/>
  <c r="BA6717" i="32"/>
  <c r="BA6428" i="32"/>
  <c r="AZ6428" i="32"/>
  <c r="AX6428" i="32"/>
  <c r="AY6428" i="32"/>
  <c r="AY6394" i="32"/>
  <c r="BA6394" i="32"/>
  <c r="AX6394" i="32"/>
  <c r="AZ6394" i="32"/>
  <c r="AZ311" i="32"/>
  <c r="AY311" i="32"/>
  <c r="AX311" i="32"/>
  <c r="BA311" i="32"/>
  <c r="BA1509" i="32"/>
  <c r="AY1509" i="32"/>
  <c r="AX1509" i="32"/>
  <c r="AZ1509" i="32"/>
  <c r="AX1870" i="32"/>
  <c r="AZ1870" i="32"/>
  <c r="AY1870" i="32"/>
  <c r="BA1870" i="32"/>
  <c r="BA1891" i="32"/>
  <c r="AX1891" i="32"/>
  <c r="AZ1891" i="32"/>
  <c r="AY1891" i="32"/>
  <c r="AZ1825" i="32"/>
  <c r="AX1825" i="32"/>
  <c r="BA1825" i="32"/>
  <c r="AY1825" i="32"/>
  <c r="BA1766" i="32"/>
  <c r="AX1766" i="32"/>
  <c r="AZ1766" i="32"/>
  <c r="AY1766" i="32"/>
  <c r="AY1704" i="32"/>
  <c r="AZ1704" i="32"/>
  <c r="BA1704" i="32"/>
  <c r="AX1704" i="32"/>
  <c r="BA1575" i="32"/>
  <c r="AX1575" i="32"/>
  <c r="AY1575" i="32"/>
  <c r="AZ1575" i="32"/>
  <c r="AY1374" i="32"/>
  <c r="AX1374" i="32"/>
  <c r="AZ1374" i="32"/>
  <c r="BA1374" i="32"/>
  <c r="AY1178" i="32"/>
  <c r="AZ1178" i="32"/>
  <c r="BA1178" i="32"/>
  <c r="AX1178" i="32"/>
  <c r="BA616" i="32"/>
  <c r="AZ616" i="32"/>
  <c r="AY616" i="32"/>
  <c r="AX616" i="32"/>
  <c r="AY2403" i="32"/>
  <c r="AX2403" i="32"/>
  <c r="AZ2403" i="32"/>
  <c r="BA2403" i="32"/>
  <c r="BA1660" i="32"/>
  <c r="AX1660" i="32"/>
  <c r="AY1660" i="32"/>
  <c r="AZ1660" i="32"/>
  <c r="BA1867" i="32"/>
  <c r="AX1867" i="32"/>
  <c r="AZ1867" i="32"/>
  <c r="AY1867" i="32"/>
  <c r="AZ1824" i="32"/>
  <c r="BA1824" i="32"/>
  <c r="AY1824" i="32"/>
  <c r="AX1824" i="32"/>
  <c r="AX4007" i="32"/>
  <c r="AZ4007" i="32"/>
  <c r="BA4007" i="32"/>
  <c r="AY4007" i="32"/>
  <c r="AZ1734" i="32"/>
  <c r="AX1734" i="32"/>
  <c r="AY1734" i="32"/>
  <c r="BA1734" i="32"/>
  <c r="AZ1614" i="32"/>
  <c r="AX1614" i="32"/>
  <c r="BA1614" i="32"/>
  <c r="AY1614" i="32"/>
  <c r="BA1209" i="32"/>
  <c r="AY1209" i="32"/>
  <c r="AZ1209" i="32"/>
  <c r="AX1209" i="32"/>
  <c r="BA1035" i="32"/>
  <c r="AX1035" i="32"/>
  <c r="AY1035" i="32"/>
  <c r="AZ1035" i="32"/>
  <c r="BA2717" i="32"/>
  <c r="AX2717" i="32"/>
  <c r="AY2717" i="32"/>
  <c r="AZ2717" i="32"/>
  <c r="AY1444" i="32"/>
  <c r="AZ1444" i="32"/>
  <c r="BA1444" i="32"/>
  <c r="AX1444" i="32"/>
  <c r="AY1657" i="32"/>
  <c r="AX1657" i="32"/>
  <c r="AZ1657" i="32"/>
  <c r="BA1657" i="32"/>
  <c r="BA740" i="32"/>
  <c r="AX740" i="32"/>
  <c r="AZ740" i="32"/>
  <c r="AY740" i="32"/>
  <c r="AY1874" i="32"/>
  <c r="AX1874" i="32"/>
  <c r="AZ1874" i="32"/>
  <c r="BA1874" i="32"/>
  <c r="BA1816" i="32"/>
  <c r="AZ1816" i="32"/>
  <c r="AY1816" i="32"/>
  <c r="AX1816" i="32"/>
  <c r="AZ1771" i="32"/>
  <c r="AY1771" i="32"/>
  <c r="BA1771" i="32"/>
  <c r="AX1771" i="32"/>
  <c r="BA1722" i="32"/>
  <c r="AY1722" i="32"/>
  <c r="AX1722" i="32"/>
  <c r="AZ1722" i="32"/>
  <c r="AY1513" i="32"/>
  <c r="AZ1513" i="32"/>
  <c r="BA1513" i="32"/>
  <c r="AX1513" i="32"/>
  <c r="AX1230" i="32"/>
  <c r="AY1230" i="32"/>
  <c r="AZ1230" i="32"/>
  <c r="BA1230" i="32"/>
  <c r="AX1098" i="32"/>
  <c r="BA1098" i="32"/>
  <c r="AY1098" i="32"/>
  <c r="AZ1098" i="32"/>
  <c r="AX856" i="32"/>
  <c r="AY856" i="32"/>
  <c r="AZ856" i="32"/>
  <c r="BA856" i="32"/>
  <c r="BA3580" i="32"/>
  <c r="AY3580" i="32"/>
  <c r="AX3580" i="32"/>
  <c r="AZ3580" i="32"/>
  <c r="AZ1416" i="32"/>
  <c r="BA1416" i="32"/>
  <c r="AX1416" i="32"/>
  <c r="AY1416" i="32"/>
  <c r="AZ1841" i="32"/>
  <c r="AX1841" i="32"/>
  <c r="BA1841" i="32"/>
  <c r="AY1841" i="32"/>
  <c r="BA1373" i="32"/>
  <c r="AY1373" i="32"/>
  <c r="AX1373" i="32"/>
  <c r="AZ1373" i="32"/>
  <c r="BA1789" i="32"/>
  <c r="AY1789" i="32"/>
  <c r="AZ1789" i="32"/>
  <c r="AX1789" i="32"/>
  <c r="AZ1833" i="32"/>
  <c r="AX1833" i="32"/>
  <c r="BA1833" i="32"/>
  <c r="AY1833" i="32"/>
  <c r="AZ1764" i="32"/>
  <c r="AX1764" i="32"/>
  <c r="BA1764" i="32"/>
  <c r="AY1764" i="32"/>
  <c r="BA1680" i="32"/>
  <c r="AZ1680" i="32"/>
  <c r="AX1680" i="32"/>
  <c r="AY1680" i="32"/>
  <c r="BA1546" i="32"/>
  <c r="AZ1546" i="32"/>
  <c r="AY1546" i="32"/>
  <c r="AX1546" i="32"/>
  <c r="AY1316" i="32"/>
  <c r="AX1316" i="32"/>
  <c r="AZ1316" i="32"/>
  <c r="BA1316" i="32"/>
  <c r="BA1156" i="32"/>
  <c r="AX1156" i="32"/>
  <c r="AY1156" i="32"/>
  <c r="AZ1156" i="32"/>
  <c r="BA460" i="32"/>
  <c r="AY460" i="32"/>
  <c r="AZ460" i="32"/>
  <c r="AX460" i="32"/>
  <c r="AZ2437" i="32"/>
  <c r="AY2437" i="32"/>
  <c r="BA2437" i="32"/>
  <c r="AX2437" i="32"/>
  <c r="AZ1777" i="32"/>
  <c r="AX1777" i="32"/>
  <c r="BA1777" i="32"/>
  <c r="AY1777" i="32"/>
  <c r="BA3622" i="32"/>
  <c r="AY3622" i="32"/>
  <c r="AX3622" i="32"/>
  <c r="AZ3622" i="32"/>
  <c r="AZ1780" i="32"/>
  <c r="AX1780" i="32"/>
  <c r="AY1780" i="32"/>
  <c r="BA1780" i="32"/>
  <c r="AZ1632" i="32"/>
  <c r="AY1632" i="32"/>
  <c r="BA1632" i="32"/>
  <c r="AX1632" i="32"/>
  <c r="AX1713" i="32"/>
  <c r="BA1713" i="32"/>
  <c r="AY1713" i="32"/>
  <c r="AZ1713" i="32"/>
  <c r="BA1623" i="32"/>
  <c r="AX1623" i="32"/>
  <c r="AY1623" i="32"/>
  <c r="AZ1623" i="32"/>
  <c r="AX6811" i="32"/>
  <c r="AY6811" i="32"/>
  <c r="AZ6811" i="32"/>
  <c r="BA6811" i="32"/>
  <c r="BA1174" i="32"/>
  <c r="AY1174" i="32"/>
  <c r="AX1174" i="32"/>
  <c r="AZ1174" i="32"/>
  <c r="AY1025" i="32"/>
  <c r="AZ1025" i="32"/>
  <c r="AX1025" i="32"/>
  <c r="BA1025" i="32"/>
  <c r="AX799" i="32"/>
  <c r="AZ799" i="32"/>
  <c r="AY799" i="32"/>
  <c r="BA799" i="32"/>
  <c r="AZ1146" i="32"/>
  <c r="AY1146" i="32"/>
  <c r="AX1146" i="32"/>
  <c r="BA1146" i="32"/>
  <c r="AZ1801" i="32"/>
  <c r="AX1801" i="32"/>
  <c r="AY1801" i="32"/>
  <c r="BA1801" i="32"/>
  <c r="BA1421" i="32"/>
  <c r="AY1421" i="32"/>
  <c r="AX1421" i="32"/>
  <c r="AZ1421" i="32"/>
  <c r="AY1881" i="32"/>
  <c r="AX1881" i="32"/>
  <c r="AZ1881" i="32"/>
  <c r="BA1881" i="32"/>
  <c r="BA2436" i="32"/>
  <c r="AX2436" i="32"/>
  <c r="AZ2436" i="32"/>
  <c r="AY2436" i="32"/>
  <c r="BA1815" i="32"/>
  <c r="AX1815" i="32"/>
  <c r="AZ1815" i="32"/>
  <c r="AY1815" i="32"/>
  <c r="AZ1751" i="32"/>
  <c r="AX1751" i="32"/>
  <c r="BA1751" i="32"/>
  <c r="AY1751" i="32"/>
  <c r="BA1716" i="32"/>
  <c r="AX1716" i="32"/>
  <c r="AZ1716" i="32"/>
  <c r="AY1716" i="32"/>
  <c r="AZ4031" i="32"/>
  <c r="BA4031" i="32"/>
  <c r="AX4031" i="32"/>
  <c r="AY4031" i="32"/>
  <c r="AY2366" i="32"/>
  <c r="AX2366" i="32"/>
  <c r="BA2366" i="32"/>
  <c r="AZ2366" i="32"/>
  <c r="AX928" i="32"/>
  <c r="AY928" i="32"/>
  <c r="AZ928" i="32"/>
  <c r="BA928" i="32"/>
  <c r="AX256" i="32"/>
  <c r="BA256" i="32"/>
  <c r="AZ256" i="32"/>
  <c r="AY256" i="32"/>
  <c r="AZ1759" i="32"/>
  <c r="BA1759" i="32"/>
  <c r="AY1759" i="32"/>
  <c r="AX1759" i="32"/>
  <c r="AY1711" i="32"/>
  <c r="BA1711" i="32"/>
  <c r="AZ1711" i="32"/>
  <c r="AX1711" i="32"/>
  <c r="BA1547" i="32"/>
  <c r="AY1547" i="32"/>
  <c r="AX1547" i="32"/>
  <c r="AZ1547" i="32"/>
  <c r="AX1387" i="32"/>
  <c r="BA1387" i="32"/>
  <c r="AY1387" i="32"/>
  <c r="AZ1387" i="32"/>
  <c r="AY1409" i="32"/>
  <c r="AZ1409" i="32"/>
  <c r="BA1409" i="32"/>
  <c r="AX1409" i="32"/>
  <c r="AX1466" i="32"/>
  <c r="AY1466" i="32"/>
  <c r="AZ1466" i="32"/>
  <c r="BA1466" i="32"/>
  <c r="AZ1368" i="32"/>
  <c r="BA1368" i="32"/>
  <c r="AX1368" i="32"/>
  <c r="AY1368" i="32"/>
  <c r="AY2381" i="32"/>
  <c r="BA2381" i="32"/>
  <c r="AZ2381" i="32"/>
  <c r="AX2381" i="32"/>
  <c r="AY2370" i="32"/>
  <c r="AZ2370" i="32"/>
  <c r="BA2370" i="32"/>
  <c r="AX2370" i="32"/>
  <c r="BA1239" i="32"/>
  <c r="AZ1239" i="32"/>
  <c r="AX1239" i="32"/>
  <c r="AY1239" i="32"/>
  <c r="BA1118" i="32"/>
  <c r="AX1118" i="32"/>
  <c r="AY1118" i="32"/>
  <c r="AZ1118" i="32"/>
  <c r="AZ1070" i="32"/>
  <c r="BA1070" i="32"/>
  <c r="AX1070" i="32"/>
  <c r="AY1070" i="32"/>
  <c r="AZ854" i="32"/>
  <c r="BA854" i="32"/>
  <c r="AX854" i="32"/>
  <c r="AY854" i="32"/>
  <c r="AY669" i="32"/>
  <c r="AX669" i="32"/>
  <c r="BA669" i="32"/>
  <c r="AZ669" i="32"/>
  <c r="AY392" i="32"/>
  <c r="BA392" i="32"/>
  <c r="AZ392" i="32"/>
  <c r="AX392" i="32"/>
  <c r="BA273" i="32"/>
  <c r="AY273" i="32"/>
  <c r="AX273" i="32"/>
  <c r="AZ273" i="32"/>
  <c r="BA2612" i="32"/>
  <c r="AZ2612" i="32"/>
  <c r="AX2612" i="32"/>
  <c r="AY2612" i="32"/>
  <c r="BA1578" i="32"/>
  <c r="AY1578" i="32"/>
  <c r="AX1578" i="32"/>
  <c r="AZ1578" i="32"/>
  <c r="AY1425" i="32"/>
  <c r="AZ1425" i="32"/>
  <c r="BA1425" i="32"/>
  <c r="AX1425" i="32"/>
  <c r="AZ1483" i="32"/>
  <c r="AX1483" i="32"/>
  <c r="BA1483" i="32"/>
  <c r="AY1483" i="32"/>
  <c r="AX1508" i="32"/>
  <c r="AY1508" i="32"/>
  <c r="BA1508" i="32"/>
  <c r="AZ1508" i="32"/>
  <c r="AY6810" i="32"/>
  <c r="AZ6810" i="32"/>
  <c r="BA6810" i="32"/>
  <c r="AX6810" i="32"/>
  <c r="AX2401" i="32"/>
  <c r="AY2401" i="32"/>
  <c r="BA2401" i="32"/>
  <c r="AZ2401" i="32"/>
  <c r="BA1251" i="32"/>
  <c r="AY1251" i="32"/>
  <c r="AZ1251" i="32"/>
  <c r="AX1251" i="32"/>
  <c r="AY2363" i="32"/>
  <c r="AX2363" i="32"/>
  <c r="AZ2363" i="32"/>
  <c r="BA2363" i="32"/>
  <c r="BA1154" i="32"/>
  <c r="AX1154" i="32"/>
  <c r="AZ1154" i="32"/>
  <c r="AY1154" i="32"/>
  <c r="AY1015" i="32"/>
  <c r="AZ1015" i="32"/>
  <c r="BA1015" i="32"/>
  <c r="AX1015" i="32"/>
  <c r="BA1049" i="32"/>
  <c r="AY1049" i="32"/>
  <c r="AX1049" i="32"/>
  <c r="AZ1049" i="32"/>
  <c r="BA991" i="32"/>
  <c r="AZ991" i="32"/>
  <c r="AX991" i="32"/>
  <c r="AY991" i="32"/>
  <c r="AY927" i="32"/>
  <c r="BA927" i="32"/>
  <c r="AZ927" i="32"/>
  <c r="AX927" i="32"/>
  <c r="AZ731" i="32"/>
  <c r="BA731" i="32"/>
  <c r="AX731" i="32"/>
  <c r="AY731" i="32"/>
  <c r="BA442" i="32"/>
  <c r="AX442" i="32"/>
  <c r="AZ442" i="32"/>
  <c r="AY442" i="32"/>
  <c r="BA276" i="32"/>
  <c r="AY276" i="32"/>
  <c r="AZ276" i="32"/>
  <c r="AX276" i="32"/>
  <c r="AY68" i="32"/>
  <c r="AX68" i="32"/>
  <c r="BA68" i="32"/>
  <c r="AZ68" i="32"/>
  <c r="AY1728" i="32"/>
  <c r="AX1728" i="32"/>
  <c r="BA1728" i="32"/>
  <c r="AZ1728" i="32"/>
  <c r="AX1568" i="32"/>
  <c r="BA1568" i="32"/>
  <c r="AZ1568" i="32"/>
  <c r="AY1568" i="32"/>
  <c r="AX1605" i="32"/>
  <c r="BA1605" i="32"/>
  <c r="AZ1605" i="32"/>
  <c r="AY1605" i="32"/>
  <c r="AY1420" i="32"/>
  <c r="BA1420" i="32"/>
  <c r="AZ1420" i="32"/>
  <c r="AX1420" i="32"/>
  <c r="BA1484" i="32"/>
  <c r="AX1484" i="32"/>
  <c r="AY1484" i="32"/>
  <c r="AZ1484" i="32"/>
  <c r="AZ1349" i="32"/>
  <c r="BA1349" i="32"/>
  <c r="AX1349" i="32"/>
  <c r="AY1349" i="32"/>
  <c r="BA1300" i="32"/>
  <c r="AX1300" i="32"/>
  <c r="AZ1300" i="32"/>
  <c r="AY1300" i="32"/>
  <c r="AX1214" i="32"/>
  <c r="BA1214" i="32"/>
  <c r="AZ1214" i="32"/>
  <c r="AY1214" i="32"/>
  <c r="AX1165" i="32"/>
  <c r="BA1165" i="32"/>
  <c r="AZ1165" i="32"/>
  <c r="AY1165" i="32"/>
  <c r="BA1120" i="32"/>
  <c r="AZ1120" i="32"/>
  <c r="AY1120" i="32"/>
  <c r="AX1120" i="32"/>
  <c r="AZ1022" i="32"/>
  <c r="BA1022" i="32"/>
  <c r="AY1022" i="32"/>
  <c r="AX1022" i="32"/>
  <c r="AZ1076" i="32"/>
  <c r="BA1076" i="32"/>
  <c r="AX1076" i="32"/>
  <c r="AY1076" i="32"/>
  <c r="AX940" i="32"/>
  <c r="BA940" i="32"/>
  <c r="AY940" i="32"/>
  <c r="AZ940" i="32"/>
  <c r="AY842" i="32"/>
  <c r="AZ842" i="32"/>
  <c r="AX842" i="32"/>
  <c r="BA842" i="32"/>
  <c r="AY589" i="32"/>
  <c r="AZ589" i="32"/>
  <c r="BA589" i="32"/>
  <c r="AX589" i="32"/>
  <c r="AZ389" i="32"/>
  <c r="AY389" i="32"/>
  <c r="AX389" i="32"/>
  <c r="BA389" i="32"/>
  <c r="BA3629" i="32"/>
  <c r="AX3629" i="32"/>
  <c r="AY3629" i="32"/>
  <c r="AZ3629" i="32"/>
  <c r="BA2667" i="32"/>
  <c r="AZ2667" i="32"/>
  <c r="AY2667" i="32"/>
  <c r="AX2667" i="32"/>
  <c r="AY1720" i="32"/>
  <c r="BA1720" i="32"/>
  <c r="AZ1720" i="32"/>
  <c r="AX1720" i="32"/>
  <c r="BA1552" i="32"/>
  <c r="AY1552" i="32"/>
  <c r="AX1552" i="32"/>
  <c r="AZ1552" i="32"/>
  <c r="AX1612" i="32"/>
  <c r="BA1612" i="32"/>
  <c r="AZ1612" i="32"/>
  <c r="AY1612" i="32"/>
  <c r="AY1460" i="32"/>
  <c r="BA1460" i="32"/>
  <c r="AZ1460" i="32"/>
  <c r="AX1460" i="32"/>
  <c r="BA1365" i="32"/>
  <c r="AY1365" i="32"/>
  <c r="AX1365" i="32"/>
  <c r="AZ1365" i="32"/>
  <c r="BA1340" i="32"/>
  <c r="AY1340" i="32"/>
  <c r="AX1340" i="32"/>
  <c r="AZ1340" i="32"/>
  <c r="BA4020" i="32"/>
  <c r="AY4020" i="32"/>
  <c r="AZ4020" i="32"/>
  <c r="AX4020" i="32"/>
  <c r="BA1226" i="32"/>
  <c r="AX1226" i="32"/>
  <c r="AY1226" i="32"/>
  <c r="AZ1226" i="32"/>
  <c r="BA1173" i="32"/>
  <c r="AZ1173" i="32"/>
  <c r="AX1173" i="32"/>
  <c r="AY1173" i="32"/>
  <c r="AX1032" i="32"/>
  <c r="BA1032" i="32"/>
  <c r="AY1032" i="32"/>
  <c r="AZ1032" i="32"/>
  <c r="BA969" i="32"/>
  <c r="AZ969" i="32"/>
  <c r="AY969" i="32"/>
  <c r="AX969" i="32"/>
  <c r="AZ736" i="32"/>
  <c r="BA736" i="32"/>
  <c r="AY736" i="32"/>
  <c r="AX736" i="32"/>
  <c r="AY495" i="32"/>
  <c r="AX495" i="32"/>
  <c r="BA495" i="32"/>
  <c r="AZ495" i="32"/>
  <c r="AX3467" i="32"/>
  <c r="AZ3467" i="32"/>
  <c r="AY3467" i="32"/>
  <c r="BA3467" i="32"/>
  <c r="BA3514" i="32"/>
  <c r="AX3514" i="32"/>
  <c r="AZ3514" i="32"/>
  <c r="AY3514" i="32"/>
  <c r="BA2779" i="32"/>
  <c r="AX2779" i="32"/>
  <c r="AY2779" i="32"/>
  <c r="AZ2779" i="32"/>
  <c r="AY1646" i="32"/>
  <c r="BA1646" i="32"/>
  <c r="AZ1646" i="32"/>
  <c r="AX1646" i="32"/>
  <c r="AZ1717" i="32"/>
  <c r="BA1717" i="32"/>
  <c r="AX1717" i="32"/>
  <c r="AY1717" i="32"/>
  <c r="BA1566" i="32"/>
  <c r="AZ1566" i="32"/>
  <c r="AY1566" i="32"/>
  <c r="AX1566" i="32"/>
  <c r="BA1407" i="32"/>
  <c r="AZ1407" i="32"/>
  <c r="AX1407" i="32"/>
  <c r="AY1407" i="32"/>
  <c r="BA1469" i="32"/>
  <c r="AY1469" i="32"/>
  <c r="AX1469" i="32"/>
  <c r="AZ1469" i="32"/>
  <c r="BA2411" i="32"/>
  <c r="AZ2411" i="32"/>
  <c r="AY2411" i="32"/>
  <c r="AX2411" i="32"/>
  <c r="BA1312" i="32"/>
  <c r="AZ1312" i="32"/>
  <c r="AY1312" i="32"/>
  <c r="AX1312" i="32"/>
  <c r="AZ1250" i="32"/>
  <c r="BA1250" i="32"/>
  <c r="AX1250" i="32"/>
  <c r="AY1250" i="32"/>
  <c r="BA1159" i="32"/>
  <c r="AZ1159" i="32"/>
  <c r="AY1159" i="32"/>
  <c r="AX1159" i="32"/>
  <c r="AZ1113" i="32"/>
  <c r="BA1113" i="32"/>
  <c r="AX1113" i="32"/>
  <c r="AY1113" i="32"/>
  <c r="AZ1014" i="32"/>
  <c r="BA1014" i="32"/>
  <c r="AY1014" i="32"/>
  <c r="AX1014" i="32"/>
  <c r="AY1057" i="32"/>
  <c r="AZ1057" i="32"/>
  <c r="AX1057" i="32"/>
  <c r="BA1057" i="32"/>
  <c r="BA999" i="32"/>
  <c r="AZ999" i="32"/>
  <c r="AY999" i="32"/>
  <c r="AX999" i="32"/>
  <c r="AZ846" i="32"/>
  <c r="BA846" i="32"/>
  <c r="AX846" i="32"/>
  <c r="AY846" i="32"/>
  <c r="AX644" i="32"/>
  <c r="AY644" i="32"/>
  <c r="AZ644" i="32"/>
  <c r="BA644" i="32"/>
  <c r="BA3448" i="32"/>
  <c r="AY3448" i="32"/>
  <c r="AZ3448" i="32"/>
  <c r="AX3448" i="32"/>
  <c r="BA3699" i="32"/>
  <c r="AX3699" i="32"/>
  <c r="AZ3699" i="32"/>
  <c r="AY3699" i="32"/>
  <c r="BA2345" i="32"/>
  <c r="AZ2345" i="32"/>
  <c r="AX2345" i="32"/>
  <c r="AY2345" i="32"/>
  <c r="BA1550" i="32"/>
  <c r="AY1550" i="32"/>
  <c r="AX1550" i="32"/>
  <c r="AZ1550" i="32"/>
  <c r="AX1600" i="32"/>
  <c r="BA1600" i="32"/>
  <c r="AZ1600" i="32"/>
  <c r="AY1600" i="32"/>
  <c r="BA1395" i="32"/>
  <c r="AY1395" i="32"/>
  <c r="AX1395" i="32"/>
  <c r="AZ1395" i="32"/>
  <c r="BA1445" i="32"/>
  <c r="AY1445" i="32"/>
  <c r="AX1445" i="32"/>
  <c r="AZ1445" i="32"/>
  <c r="BA1516" i="32"/>
  <c r="AZ1516" i="32"/>
  <c r="AY1516" i="32"/>
  <c r="AX1516" i="32"/>
  <c r="AX1378" i="32"/>
  <c r="AZ1378" i="32"/>
  <c r="AY1378" i="32"/>
  <c r="BA1378" i="32"/>
  <c r="AZ2389" i="32"/>
  <c r="BA2389" i="32"/>
  <c r="AX2389" i="32"/>
  <c r="AY2389" i="32"/>
  <c r="BA1293" i="32"/>
  <c r="AY1293" i="32"/>
  <c r="AX1293" i="32"/>
  <c r="AZ1293" i="32"/>
  <c r="BA1281" i="32"/>
  <c r="AZ1281" i="32"/>
  <c r="AY1281" i="32"/>
  <c r="AX1281" i="32"/>
  <c r="AX1234" i="32"/>
  <c r="AY1234" i="32"/>
  <c r="BA1234" i="32"/>
  <c r="AZ1234" i="32"/>
  <c r="BA1108" i="32"/>
  <c r="AZ1108" i="32"/>
  <c r="AY1108" i="32"/>
  <c r="AX1108" i="32"/>
  <c r="AZ1091" i="32"/>
  <c r="BA1091" i="32"/>
  <c r="AX1091" i="32"/>
  <c r="AY1091" i="32"/>
  <c r="BA1073" i="32"/>
  <c r="AZ1073" i="32"/>
  <c r="AY1073" i="32"/>
  <c r="AX1073" i="32"/>
  <c r="AY971" i="32"/>
  <c r="BA971" i="32"/>
  <c r="AZ971" i="32"/>
  <c r="AX971" i="32"/>
  <c r="BA822" i="32"/>
  <c r="AZ822" i="32"/>
  <c r="AX822" i="32"/>
  <c r="AY822" i="32"/>
  <c r="AZ657" i="32"/>
  <c r="AX657" i="32"/>
  <c r="BA657" i="32"/>
  <c r="AY657" i="32"/>
  <c r="AY386" i="32"/>
  <c r="AX386" i="32"/>
  <c r="AZ386" i="32"/>
  <c r="BA386" i="32"/>
  <c r="BA252" i="32"/>
  <c r="AY252" i="32"/>
  <c r="AX252" i="32"/>
  <c r="AZ252" i="32"/>
  <c r="BA2770" i="32"/>
  <c r="AX2770" i="32"/>
  <c r="AY2770" i="32"/>
  <c r="AZ2770" i="32"/>
  <c r="AX948" i="32"/>
  <c r="BA948" i="32"/>
  <c r="AY948" i="32"/>
  <c r="AZ948" i="32"/>
  <c r="BA891" i="32"/>
  <c r="AZ891" i="32"/>
  <c r="AX891" i="32"/>
  <c r="AY891" i="32"/>
  <c r="AY802" i="32"/>
  <c r="AZ802" i="32"/>
  <c r="BA802" i="32"/>
  <c r="AX802" i="32"/>
  <c r="BA3446" i="32"/>
  <c r="AZ3446" i="32"/>
  <c r="AY3446" i="32"/>
  <c r="AX3446" i="32"/>
  <c r="BA652" i="32"/>
  <c r="AZ652" i="32"/>
  <c r="AY652" i="32"/>
  <c r="AX652" i="32"/>
  <c r="BA634" i="32"/>
  <c r="AZ634" i="32"/>
  <c r="AY634" i="32"/>
  <c r="AX634" i="32"/>
  <c r="AZ525" i="32"/>
  <c r="BA525" i="32"/>
  <c r="AY525" i="32"/>
  <c r="AX525" i="32"/>
  <c r="AY496" i="32"/>
  <c r="AZ496" i="32"/>
  <c r="BA496" i="32"/>
  <c r="AX496" i="32"/>
  <c r="BA422" i="32"/>
  <c r="AZ422" i="32"/>
  <c r="AY422" i="32"/>
  <c r="AX422" i="32"/>
  <c r="BA3458" i="32"/>
  <c r="AZ3458" i="32"/>
  <c r="AY3458" i="32"/>
  <c r="AX3458" i="32"/>
  <c r="BA3469" i="32"/>
  <c r="AZ3469" i="32"/>
  <c r="AY3469" i="32"/>
  <c r="AX3469" i="32"/>
  <c r="AZ235" i="32"/>
  <c r="AY235" i="32"/>
  <c r="AX235" i="32"/>
  <c r="BA235" i="32"/>
  <c r="AX3387" i="32"/>
  <c r="BA3387" i="32"/>
  <c r="AY3387" i="32"/>
  <c r="AZ3387" i="32"/>
  <c r="AX43" i="32"/>
  <c r="BA43" i="32"/>
  <c r="AY43" i="32"/>
  <c r="AZ43" i="32"/>
  <c r="BA2624" i="32"/>
  <c r="AZ2624" i="32"/>
  <c r="AX2624" i="32"/>
  <c r="AY2624" i="32"/>
  <c r="BA2257" i="32"/>
  <c r="AX2257" i="32"/>
  <c r="AY2257" i="32"/>
  <c r="AZ2257" i="32"/>
  <c r="BA2788" i="32"/>
  <c r="AX2788" i="32"/>
  <c r="AZ2788" i="32"/>
  <c r="AY2788" i="32"/>
  <c r="AY751" i="32"/>
  <c r="AZ751" i="32"/>
  <c r="BA751" i="32"/>
  <c r="AX751" i="32"/>
  <c r="BA692" i="32"/>
  <c r="AZ692" i="32"/>
  <c r="AX692" i="32"/>
  <c r="AY692" i="32"/>
  <c r="BA582" i="32"/>
  <c r="AY582" i="32"/>
  <c r="AX582" i="32"/>
  <c r="AZ582" i="32"/>
  <c r="AX552" i="32"/>
  <c r="BA552" i="32"/>
  <c r="AY552" i="32"/>
  <c r="AZ552" i="32"/>
  <c r="BA484" i="32"/>
  <c r="AY484" i="32"/>
  <c r="AX484" i="32"/>
  <c r="AZ484" i="32"/>
  <c r="AX419" i="32"/>
  <c r="BA419" i="32"/>
  <c r="AY419" i="32"/>
  <c r="AZ419" i="32"/>
  <c r="BA3354" i="32"/>
  <c r="AY3354" i="32"/>
  <c r="AZ3354" i="32"/>
  <c r="AX3354" i="32"/>
  <c r="BA3490" i="32"/>
  <c r="AX3490" i="32"/>
  <c r="AZ3490" i="32"/>
  <c r="AY3490" i="32"/>
  <c r="AY209" i="32"/>
  <c r="BA209" i="32"/>
  <c r="AZ209" i="32"/>
  <c r="AX209" i="32"/>
  <c r="BA140" i="32"/>
  <c r="AX140" i="32"/>
  <c r="AY140" i="32"/>
  <c r="AZ140" i="32"/>
  <c r="BA42" i="32"/>
  <c r="AX42" i="32"/>
  <c r="AY42" i="32"/>
  <c r="AZ42" i="32"/>
  <c r="AX2526" i="32"/>
  <c r="AY2526" i="32"/>
  <c r="AZ2526" i="32"/>
  <c r="BA2526" i="32"/>
  <c r="AY2137" i="32"/>
  <c r="BA2137" i="32"/>
  <c r="AZ2137" i="32"/>
  <c r="AX2137" i="32"/>
  <c r="BA2305" i="32"/>
  <c r="AZ2305" i="32"/>
  <c r="AY2305" i="32"/>
  <c r="AX2305" i="32"/>
  <c r="AZ2794" i="32"/>
  <c r="AX2794" i="32"/>
  <c r="AY2794" i="32"/>
  <c r="BA2794" i="32"/>
  <c r="AX900" i="32"/>
  <c r="BA900" i="32"/>
  <c r="AZ900" i="32"/>
  <c r="AY900" i="32"/>
  <c r="AZ816" i="32"/>
  <c r="AX816" i="32"/>
  <c r="BA816" i="32"/>
  <c r="AY816" i="32"/>
  <c r="AZ761" i="32"/>
  <c r="BA761" i="32"/>
  <c r="AY761" i="32"/>
  <c r="AX761" i="32"/>
  <c r="AX716" i="32"/>
  <c r="AZ716" i="32"/>
  <c r="AY716" i="32"/>
  <c r="BA716" i="32"/>
  <c r="BA664" i="32"/>
  <c r="AZ664" i="32"/>
  <c r="AX664" i="32"/>
  <c r="AY664" i="32"/>
  <c r="BA613" i="32"/>
  <c r="AX613" i="32"/>
  <c r="AY613" i="32"/>
  <c r="AZ613" i="32"/>
  <c r="BA572" i="32"/>
  <c r="AX572" i="32"/>
  <c r="AY572" i="32"/>
  <c r="AZ572" i="32"/>
  <c r="BA498" i="32"/>
  <c r="AX498" i="32"/>
  <c r="AZ498" i="32"/>
  <c r="AY498" i="32"/>
  <c r="AY437" i="32"/>
  <c r="AZ437" i="32"/>
  <c r="BA437" i="32"/>
  <c r="AX437" i="32"/>
  <c r="AY391" i="32"/>
  <c r="AX391" i="32"/>
  <c r="BA391" i="32"/>
  <c r="AZ391" i="32"/>
  <c r="BA339" i="32"/>
  <c r="AX339" i="32"/>
  <c r="AY339" i="32"/>
  <c r="AZ339" i="32"/>
  <c r="AY325" i="32"/>
  <c r="BA325" i="32"/>
  <c r="AZ325" i="32"/>
  <c r="AX325" i="32"/>
  <c r="BA3479" i="32"/>
  <c r="AX3479" i="32"/>
  <c r="AY3479" i="32"/>
  <c r="AZ3479" i="32"/>
  <c r="BA3488" i="32"/>
  <c r="AX3488" i="32"/>
  <c r="AZ3488" i="32"/>
  <c r="AY3488" i="32"/>
  <c r="BA3617" i="32"/>
  <c r="AY3617" i="32"/>
  <c r="AZ3617" i="32"/>
  <c r="AX3617" i="32"/>
  <c r="BA167" i="32"/>
  <c r="AZ167" i="32"/>
  <c r="AX167" i="32"/>
  <c r="AY167" i="32"/>
  <c r="BA3557" i="32"/>
  <c r="AZ3557" i="32"/>
  <c r="AY3557" i="32"/>
  <c r="AX3557" i="32"/>
  <c r="BA2602" i="32"/>
  <c r="AY2602" i="32"/>
  <c r="AX2602" i="32"/>
  <c r="AZ2602" i="32"/>
  <c r="AZ2161" i="32"/>
  <c r="AY2161" i="32"/>
  <c r="AX2161" i="32"/>
  <c r="BA2161" i="32"/>
  <c r="BA1963" i="32"/>
  <c r="AX1963" i="32"/>
  <c r="AY1963" i="32"/>
  <c r="AZ1963" i="32"/>
  <c r="BA3211" i="32"/>
  <c r="AX3211" i="32"/>
  <c r="AY3211" i="32"/>
  <c r="AZ3211" i="32"/>
  <c r="BA917" i="32"/>
  <c r="AZ917" i="32"/>
  <c r="AY917" i="32"/>
  <c r="AX917" i="32"/>
  <c r="AZ860" i="32"/>
  <c r="AY860" i="32"/>
  <c r="AX860" i="32"/>
  <c r="BA860" i="32"/>
  <c r="AY3445" i="32"/>
  <c r="AZ3445" i="32"/>
  <c r="BA3445" i="32"/>
  <c r="AX3445" i="32"/>
  <c r="AX710" i="32"/>
  <c r="BA710" i="32"/>
  <c r="AY710" i="32"/>
  <c r="AZ710" i="32"/>
  <c r="BA605" i="32"/>
  <c r="AY605" i="32"/>
  <c r="AX605" i="32"/>
  <c r="AZ605" i="32"/>
  <c r="AY578" i="32"/>
  <c r="AZ578" i="32"/>
  <c r="BA578" i="32"/>
  <c r="AX578" i="32"/>
  <c r="AY486" i="32"/>
  <c r="AZ486" i="32"/>
  <c r="BA486" i="32"/>
  <c r="AX486" i="32"/>
  <c r="BA441" i="32"/>
  <c r="AY441" i="32"/>
  <c r="AZ441" i="32"/>
  <c r="AX441" i="32"/>
  <c r="AY3449" i="32"/>
  <c r="BA3449" i="32"/>
  <c r="AZ3449" i="32"/>
  <c r="AX3449" i="32"/>
  <c r="BA310" i="32"/>
  <c r="AZ310" i="32"/>
  <c r="AX310" i="32"/>
  <c r="AY310" i="32"/>
  <c r="BA290" i="32"/>
  <c r="AZ290" i="32"/>
  <c r="AY290" i="32"/>
  <c r="AX290" i="32"/>
  <c r="BA3607" i="32"/>
  <c r="AZ3607" i="32"/>
  <c r="AY3607" i="32"/>
  <c r="AX3607" i="32"/>
  <c r="BA251" i="32"/>
  <c r="AZ251" i="32"/>
  <c r="AY251" i="32"/>
  <c r="AX251" i="32"/>
  <c r="BA231" i="32"/>
  <c r="AY231" i="32"/>
  <c r="AX231" i="32"/>
  <c r="AZ231" i="32"/>
  <c r="BA149" i="32"/>
  <c r="AZ149" i="32"/>
  <c r="AX149" i="32"/>
  <c r="AY149" i="32"/>
  <c r="AZ51" i="32"/>
  <c r="AX51" i="32"/>
  <c r="BA51" i="32"/>
  <c r="AY51" i="32"/>
  <c r="BA2546" i="32"/>
  <c r="AX2546" i="32"/>
  <c r="AY2546" i="32"/>
  <c r="AZ2546" i="32"/>
  <c r="BA2281" i="32"/>
  <c r="AY2281" i="32"/>
  <c r="AX2281" i="32"/>
  <c r="AZ2281" i="32"/>
  <c r="AZ2804" i="32"/>
  <c r="AX2804" i="32"/>
  <c r="AY2804" i="32"/>
  <c r="BA2804" i="32"/>
  <c r="AZ976" i="32"/>
  <c r="BA976" i="32"/>
  <c r="AY976" i="32"/>
  <c r="AX976" i="32"/>
  <c r="AY855" i="32"/>
  <c r="AX855" i="32"/>
  <c r="AZ855" i="32"/>
  <c r="BA855" i="32"/>
  <c r="BA800" i="32"/>
  <c r="AY800" i="32"/>
  <c r="AZ800" i="32"/>
  <c r="AX800" i="32"/>
  <c r="AX748" i="32"/>
  <c r="BA748" i="32"/>
  <c r="AZ748" i="32"/>
  <c r="AY748" i="32"/>
  <c r="AX705" i="32"/>
  <c r="AZ705" i="32"/>
  <c r="AY705" i="32"/>
  <c r="BA705" i="32"/>
  <c r="AY611" i="32"/>
  <c r="AX611" i="32"/>
  <c r="BA611" i="32"/>
  <c r="AZ611" i="32"/>
  <c r="AZ581" i="32"/>
  <c r="BA581" i="32"/>
  <c r="AY581" i="32"/>
  <c r="AX581" i="32"/>
  <c r="AY530" i="32"/>
  <c r="AZ530" i="32"/>
  <c r="AX530" i="32"/>
  <c r="BA530" i="32"/>
  <c r="BA449" i="32"/>
  <c r="AY449" i="32"/>
  <c r="AZ449" i="32"/>
  <c r="AX449" i="32"/>
  <c r="AY416" i="32"/>
  <c r="BA416" i="32"/>
  <c r="AZ416" i="32"/>
  <c r="AX416" i="32"/>
  <c r="BA337" i="32"/>
  <c r="AZ337" i="32"/>
  <c r="AY337" i="32"/>
  <c r="AX337" i="32"/>
  <c r="AZ3466" i="32"/>
  <c r="BA3466" i="32"/>
  <c r="AX3466" i="32"/>
  <c r="AY3466" i="32"/>
  <c r="BA3483" i="32"/>
  <c r="AZ3483" i="32"/>
  <c r="AY3483" i="32"/>
  <c r="AX3483" i="32"/>
  <c r="AY3409" i="32"/>
  <c r="BA3409" i="32"/>
  <c r="AZ3409" i="32"/>
  <c r="AX3409" i="32"/>
  <c r="AZ200" i="32"/>
  <c r="BA200" i="32"/>
  <c r="AX200" i="32"/>
  <c r="AY200" i="32"/>
  <c r="AY3726" i="32"/>
  <c r="BA3726" i="32"/>
  <c r="AZ3726" i="32"/>
  <c r="AX3726" i="32"/>
  <c r="AZ3370" i="32"/>
  <c r="AY3370" i="32"/>
  <c r="AX3370" i="32"/>
  <c r="BA3370" i="32"/>
  <c r="BA2117" i="32"/>
  <c r="AZ2117" i="32"/>
  <c r="AY2117" i="32"/>
  <c r="AX2117" i="32"/>
  <c r="BA2672" i="32"/>
  <c r="AZ2672" i="32"/>
  <c r="AX2672" i="32"/>
  <c r="AY2672" i="32"/>
  <c r="AZ3139" i="32"/>
  <c r="AX3139" i="32"/>
  <c r="AY3139" i="32"/>
  <c r="BA3139" i="32"/>
  <c r="AX912" i="32"/>
  <c r="BA912" i="32"/>
  <c r="AY912" i="32"/>
  <c r="AZ912" i="32"/>
  <c r="AZ852" i="32"/>
  <c r="BA852" i="32"/>
  <c r="AY852" i="32"/>
  <c r="AX852" i="32"/>
  <c r="AZ787" i="32"/>
  <c r="AY787" i="32"/>
  <c r="BA787" i="32"/>
  <c r="AX787" i="32"/>
  <c r="BA658" i="32"/>
  <c r="AZ658" i="32"/>
  <c r="AX658" i="32"/>
  <c r="AY658" i="32"/>
  <c r="AZ647" i="32"/>
  <c r="AY647" i="32"/>
  <c r="AX647" i="32"/>
  <c r="BA647" i="32"/>
  <c r="AY569" i="32"/>
  <c r="AZ569" i="32"/>
  <c r="AX569" i="32"/>
  <c r="BA569" i="32"/>
  <c r="AX493" i="32"/>
  <c r="BA493" i="32"/>
  <c r="AZ493" i="32"/>
  <c r="AY493" i="32"/>
  <c r="BA407" i="32"/>
  <c r="AZ407" i="32"/>
  <c r="AY407" i="32"/>
  <c r="AX407" i="32"/>
  <c r="BA378" i="32"/>
  <c r="AZ378" i="32"/>
  <c r="AX378" i="32"/>
  <c r="AY378" i="32"/>
  <c r="AZ3454" i="32"/>
  <c r="BA3454" i="32"/>
  <c r="AY3454" i="32"/>
  <c r="AX3454" i="32"/>
  <c r="BA312" i="32"/>
  <c r="AX312" i="32"/>
  <c r="AY312" i="32"/>
  <c r="AZ312" i="32"/>
  <c r="AZ3480" i="32"/>
  <c r="AY3480" i="32"/>
  <c r="AX3480" i="32"/>
  <c r="BA3480" i="32"/>
  <c r="BA3615" i="32"/>
  <c r="AY3615" i="32"/>
  <c r="AX3615" i="32"/>
  <c r="AZ3615" i="32"/>
  <c r="AZ3635" i="32"/>
  <c r="BA3635" i="32"/>
  <c r="AY3635" i="32"/>
  <c r="AX3635" i="32"/>
  <c r="BA156" i="32"/>
  <c r="AY156" i="32"/>
  <c r="AX156" i="32"/>
  <c r="AZ156" i="32"/>
  <c r="AZ2591" i="32"/>
  <c r="BA2591" i="32"/>
  <c r="AY2591" i="32"/>
  <c r="AX2591" i="32"/>
  <c r="AZ2254" i="32"/>
  <c r="AY2254" i="32"/>
  <c r="AX2254" i="32"/>
  <c r="BA2254" i="32"/>
  <c r="BA2706" i="32"/>
  <c r="AX2706" i="32"/>
  <c r="AY2706" i="32"/>
  <c r="AZ2706" i="32"/>
  <c r="AZ3204" i="32"/>
  <c r="AX3204" i="32"/>
  <c r="BA3204" i="32"/>
  <c r="AY3204" i="32"/>
  <c r="BA3359" i="32"/>
  <c r="AY3359" i="32"/>
  <c r="AZ3359" i="32"/>
  <c r="AX3359" i="32"/>
  <c r="AY165" i="32"/>
  <c r="AZ165" i="32"/>
  <c r="BA165" i="32"/>
  <c r="AX165" i="32"/>
  <c r="AY3515" i="32"/>
  <c r="AX3515" i="32"/>
  <c r="AZ3515" i="32"/>
  <c r="BA3515" i="32"/>
  <c r="BA3525" i="32"/>
  <c r="AZ3525" i="32"/>
  <c r="AY3525" i="32"/>
  <c r="AX3525" i="32"/>
  <c r="AX84" i="32"/>
  <c r="AZ84" i="32"/>
  <c r="AY84" i="32"/>
  <c r="BA84" i="32"/>
  <c r="AX3364" i="32"/>
  <c r="BA3364" i="32"/>
  <c r="AY3364" i="32"/>
  <c r="AZ3364" i="32"/>
  <c r="AZ3748" i="32"/>
  <c r="BA3748" i="32"/>
  <c r="AX3748" i="32"/>
  <c r="AY3748" i="32"/>
  <c r="AZ1904" i="32"/>
  <c r="BA1904" i="32"/>
  <c r="AX1904" i="32"/>
  <c r="AY1904" i="32"/>
  <c r="AX2514" i="32"/>
  <c r="BA2514" i="32"/>
  <c r="AY2514" i="32"/>
  <c r="AZ2514" i="32"/>
  <c r="AZ2571" i="32"/>
  <c r="AY2571" i="32"/>
  <c r="AX2571" i="32"/>
  <c r="BA2571" i="32"/>
  <c r="BA2076" i="32"/>
  <c r="AZ2076" i="32"/>
  <c r="AX2076" i="32"/>
  <c r="AY2076" i="32"/>
  <c r="BA2120" i="32"/>
  <c r="AY2120" i="32"/>
  <c r="AX2120" i="32"/>
  <c r="AZ2120" i="32"/>
  <c r="BA2191" i="32"/>
  <c r="AZ2191" i="32"/>
  <c r="AY2191" i="32"/>
  <c r="AX2191" i="32"/>
  <c r="BA2221" i="32"/>
  <c r="AZ2221" i="32"/>
  <c r="AY2221" i="32"/>
  <c r="AX2221" i="32"/>
  <c r="AX2246" i="32"/>
  <c r="AZ2246" i="32"/>
  <c r="BA2246" i="32"/>
  <c r="AY2246" i="32"/>
  <c r="AX2285" i="32"/>
  <c r="BA2285" i="32"/>
  <c r="AZ2285" i="32"/>
  <c r="AY2285" i="32"/>
  <c r="BA2343" i="32"/>
  <c r="AZ2343" i="32"/>
  <c r="AX2343" i="32"/>
  <c r="AY2343" i="32"/>
  <c r="BA1970" i="32"/>
  <c r="AX1970" i="32"/>
  <c r="AZ1970" i="32"/>
  <c r="AY1970" i="32"/>
  <c r="BA2722" i="32"/>
  <c r="AZ2722" i="32"/>
  <c r="AY2722" i="32"/>
  <c r="AX2722" i="32"/>
  <c r="BA2774" i="32"/>
  <c r="AX2774" i="32"/>
  <c r="AY2774" i="32"/>
  <c r="AZ2774" i="32"/>
  <c r="BA2835" i="32"/>
  <c r="AZ2835" i="32"/>
  <c r="AY2835" i="32"/>
  <c r="AX2835" i="32"/>
  <c r="BA3046" i="32"/>
  <c r="AY3046" i="32"/>
  <c r="AZ3046" i="32"/>
  <c r="AX3046" i="32"/>
  <c r="AY3208" i="32"/>
  <c r="BA3208" i="32"/>
  <c r="AX3208" i="32"/>
  <c r="AZ3208" i="32"/>
  <c r="AZ213" i="32"/>
  <c r="BA213" i="32"/>
  <c r="AY213" i="32"/>
  <c r="AX213" i="32"/>
  <c r="BA3677" i="32"/>
  <c r="AY3677" i="32"/>
  <c r="AX3677" i="32"/>
  <c r="AZ3677" i="32"/>
  <c r="BA3513" i="32"/>
  <c r="AZ3513" i="32"/>
  <c r="AX3513" i="32"/>
  <c r="AY3513" i="32"/>
  <c r="BA3707" i="32"/>
  <c r="AX3707" i="32"/>
  <c r="AY3707" i="32"/>
  <c r="AZ3707" i="32"/>
  <c r="AX105" i="32"/>
  <c r="BA105" i="32"/>
  <c r="AY105" i="32"/>
  <c r="AZ105" i="32"/>
  <c r="BA3736" i="32"/>
  <c r="AX3736" i="32"/>
  <c r="AZ3736" i="32"/>
  <c r="AY3736" i="32"/>
  <c r="AY3739" i="32"/>
  <c r="AX3739" i="32"/>
  <c r="BA3739" i="32"/>
  <c r="AZ3739" i="32"/>
  <c r="AZ3573" i="32"/>
  <c r="BA3573" i="32"/>
  <c r="AY3573" i="32"/>
  <c r="AX3573" i="32"/>
  <c r="BA20" i="32"/>
  <c r="AZ20" i="32"/>
  <c r="AY20" i="32"/>
  <c r="AX20" i="32"/>
  <c r="BA2539" i="32"/>
  <c r="AZ2539" i="32"/>
  <c r="AX2539" i="32"/>
  <c r="AY2539" i="32"/>
  <c r="AY2589" i="32"/>
  <c r="AZ2589" i="32"/>
  <c r="BA2589" i="32"/>
  <c r="AX2589" i="32"/>
  <c r="AX1928" i="32"/>
  <c r="AY1928" i="32"/>
  <c r="BA1928" i="32"/>
  <c r="AZ1928" i="32"/>
  <c r="BA2143" i="32"/>
  <c r="AZ2143" i="32"/>
  <c r="AY2143" i="32"/>
  <c r="AX2143" i="32"/>
  <c r="BA2180" i="32"/>
  <c r="AY2180" i="32"/>
  <c r="AX2180" i="32"/>
  <c r="AZ2180" i="32"/>
  <c r="AX2282" i="32"/>
  <c r="BA2282" i="32"/>
  <c r="AY2282" i="32"/>
  <c r="AZ2282" i="32"/>
  <c r="AX2346" i="32"/>
  <c r="AY2346" i="32"/>
  <c r="AZ2346" i="32"/>
  <c r="BA2346" i="32"/>
  <c r="AX1973" i="32"/>
  <c r="AY1973" i="32"/>
  <c r="AZ1973" i="32"/>
  <c r="BA1973" i="32"/>
  <c r="AX2716" i="32"/>
  <c r="AZ2716" i="32"/>
  <c r="AY2716" i="32"/>
  <c r="BA2716" i="32"/>
  <c r="AX2753" i="32"/>
  <c r="AY2753" i="32"/>
  <c r="BA2753" i="32"/>
  <c r="AZ2753" i="32"/>
  <c r="AX2891" i="32"/>
  <c r="AZ2891" i="32"/>
  <c r="AY2891" i="32"/>
  <c r="BA2891" i="32"/>
  <c r="BA3312" i="32"/>
  <c r="AX3312" i="32"/>
  <c r="AZ3312" i="32"/>
  <c r="AY3312" i="32"/>
  <c r="AX3659" i="32"/>
  <c r="AY3659" i="32"/>
  <c r="AZ3659" i="32"/>
  <c r="BA3659" i="32"/>
  <c r="AX3498" i="32"/>
  <c r="BA3498" i="32"/>
  <c r="AY3498" i="32"/>
  <c r="AZ3498" i="32"/>
  <c r="BA163" i="32"/>
  <c r="AY163" i="32"/>
  <c r="AX163" i="32"/>
  <c r="AZ163" i="32"/>
  <c r="BA3509" i="32"/>
  <c r="AX3509" i="32"/>
  <c r="AY3509" i="32"/>
  <c r="AZ3509" i="32"/>
  <c r="AX3722" i="32"/>
  <c r="AY3722" i="32"/>
  <c r="BA3722" i="32"/>
  <c r="AZ3722" i="32"/>
  <c r="AX65" i="32"/>
  <c r="BA65" i="32"/>
  <c r="AZ65" i="32"/>
  <c r="AY65" i="32"/>
  <c r="BA3571" i="32"/>
  <c r="AZ3571" i="32"/>
  <c r="AY3571" i="32"/>
  <c r="AX3571" i="32"/>
  <c r="AX3766" i="32"/>
  <c r="AZ3766" i="32"/>
  <c r="AY3766" i="32"/>
  <c r="BA3766" i="32"/>
  <c r="AZ2491" i="32"/>
  <c r="BA2491" i="32"/>
  <c r="AY2491" i="32"/>
  <c r="AX2491" i="32"/>
  <c r="BA2519" i="32"/>
  <c r="AX2519" i="32"/>
  <c r="AY2519" i="32"/>
  <c r="AZ2519" i="32"/>
  <c r="BA1910" i="32"/>
  <c r="AY1910" i="32"/>
  <c r="AX1910" i="32"/>
  <c r="AZ1910" i="32"/>
  <c r="BA2609" i="32"/>
  <c r="AZ2609" i="32"/>
  <c r="AX2609" i="32"/>
  <c r="AY2609" i="32"/>
  <c r="BA2073" i="32"/>
  <c r="AZ2073" i="32"/>
  <c r="AY2073" i="32"/>
  <c r="AX2073" i="32"/>
  <c r="BA1931" i="32"/>
  <c r="AX1931" i="32"/>
  <c r="AY1931" i="32"/>
  <c r="AZ1931" i="32"/>
  <c r="BA2176" i="32"/>
  <c r="AZ2176" i="32"/>
  <c r="AY2176" i="32"/>
  <c r="AX2176" i="32"/>
  <c r="BA1943" i="32"/>
  <c r="AZ1943" i="32"/>
  <c r="AX1943" i="32"/>
  <c r="AY1943" i="32"/>
  <c r="BA2244" i="32"/>
  <c r="AZ2244" i="32"/>
  <c r="AY2244" i="32"/>
  <c r="AX2244" i="32"/>
  <c r="BA2275" i="32"/>
  <c r="AY2275" i="32"/>
  <c r="AX2275" i="32"/>
  <c r="AZ2275" i="32"/>
  <c r="BA2336" i="32"/>
  <c r="AX2336" i="32"/>
  <c r="AY2336" i="32"/>
  <c r="AZ2336" i="32"/>
  <c r="BA1962" i="32"/>
  <c r="AX1962" i="32"/>
  <c r="AY1962" i="32"/>
  <c r="AZ1962" i="32"/>
  <c r="AY2715" i="32"/>
  <c r="AZ2715" i="32"/>
  <c r="AX2715" i="32"/>
  <c r="BA2715" i="32"/>
  <c r="BA2793" i="32"/>
  <c r="AY2793" i="32"/>
  <c r="AZ2793" i="32"/>
  <c r="AX2793" i="32"/>
  <c r="AZ3002" i="32"/>
  <c r="BA3002" i="32"/>
  <c r="AX3002" i="32"/>
  <c r="AY3002" i="32"/>
  <c r="AY3876" i="32"/>
  <c r="BA3876" i="32"/>
  <c r="AZ3876" i="32"/>
  <c r="AX3876" i="32"/>
  <c r="BA3652" i="32"/>
  <c r="AY3652" i="32"/>
  <c r="AX3652" i="32"/>
  <c r="AZ3652" i="32"/>
  <c r="AZ3679" i="32"/>
  <c r="AY3679" i="32"/>
  <c r="AX3679" i="32"/>
  <c r="BA3679" i="32"/>
  <c r="BA133" i="32"/>
  <c r="AZ133" i="32"/>
  <c r="AY133" i="32"/>
  <c r="AX133" i="32"/>
  <c r="AY104" i="32"/>
  <c r="AZ104" i="32"/>
  <c r="AX104" i="32"/>
  <c r="BA104" i="32"/>
  <c r="AX82" i="32"/>
  <c r="AZ82" i="32"/>
  <c r="AY82" i="32"/>
  <c r="BA82" i="32"/>
  <c r="AZ3365" i="32"/>
  <c r="BA3365" i="32"/>
  <c r="AX3365" i="32"/>
  <c r="AY3365" i="32"/>
  <c r="BA3437" i="32"/>
  <c r="AZ3437" i="32"/>
  <c r="AY3437" i="32"/>
  <c r="AX3437" i="32"/>
  <c r="AY2533" i="32"/>
  <c r="BA2533" i="32"/>
  <c r="AZ2533" i="32"/>
  <c r="AX2533" i="32"/>
  <c r="BA2572" i="32"/>
  <c r="AZ2572" i="32"/>
  <c r="AY2572" i="32"/>
  <c r="AX2572" i="32"/>
  <c r="AZ2630" i="32"/>
  <c r="BA2630" i="32"/>
  <c r="AY2630" i="32"/>
  <c r="AX2630" i="32"/>
  <c r="AZ2096" i="32"/>
  <c r="BA2096" i="32"/>
  <c r="AY2096" i="32"/>
  <c r="AX2096" i="32"/>
  <c r="AX1937" i="32"/>
  <c r="BA1937" i="32"/>
  <c r="AY1937" i="32"/>
  <c r="AZ1937" i="32"/>
  <c r="AZ2219" i="32"/>
  <c r="AY2219" i="32"/>
  <c r="BA2219" i="32"/>
  <c r="AX2219" i="32"/>
  <c r="BA2329" i="32"/>
  <c r="AY2329" i="32"/>
  <c r="AX2329" i="32"/>
  <c r="AZ2329" i="32"/>
  <c r="BA2683" i="32"/>
  <c r="AY2683" i="32"/>
  <c r="AX2683" i="32"/>
  <c r="AZ2683" i="32"/>
  <c r="BA2714" i="32"/>
  <c r="AZ2714" i="32"/>
  <c r="AY2714" i="32"/>
  <c r="AX2714" i="32"/>
  <c r="BA2763" i="32"/>
  <c r="AY2763" i="32"/>
  <c r="AX2763" i="32"/>
  <c r="AZ2763" i="32"/>
  <c r="BA2802" i="32"/>
  <c r="AY2802" i="32"/>
  <c r="AX2802" i="32"/>
  <c r="AZ2802" i="32"/>
  <c r="AZ3031" i="32"/>
  <c r="AY3031" i="32"/>
  <c r="AX3031" i="32"/>
  <c r="BA3031" i="32"/>
  <c r="BA3278" i="32"/>
  <c r="AY3278" i="32"/>
  <c r="AX3278" i="32"/>
  <c r="AZ3278" i="32"/>
  <c r="AX3644" i="32"/>
  <c r="AY3644" i="32"/>
  <c r="AZ3644" i="32"/>
  <c r="BA3644" i="32"/>
  <c r="BA179" i="32"/>
  <c r="AX179" i="32"/>
  <c r="AZ179" i="32"/>
  <c r="AY179" i="32"/>
  <c r="AZ3500" i="32"/>
  <c r="BA3500" i="32"/>
  <c r="AY3500" i="32"/>
  <c r="AX3500" i="32"/>
  <c r="AZ3355" i="32"/>
  <c r="AY3355" i="32"/>
  <c r="BA3355" i="32"/>
  <c r="AX3355" i="32"/>
  <c r="AY90" i="32"/>
  <c r="AX90" i="32"/>
  <c r="AZ90" i="32"/>
  <c r="BA90" i="32"/>
  <c r="AX61" i="32"/>
  <c r="AZ61" i="32"/>
  <c r="AY61" i="32"/>
  <c r="BA61" i="32"/>
  <c r="BA3400" i="32"/>
  <c r="AZ3400" i="32"/>
  <c r="AY3400" i="32"/>
  <c r="AX3400" i="32"/>
  <c r="AZ3439" i="32"/>
  <c r="BA3439" i="32"/>
  <c r="AX3439" i="32"/>
  <c r="AY3439" i="32"/>
  <c r="BA2490" i="32"/>
  <c r="AX2490" i="32"/>
  <c r="AZ2490" i="32"/>
  <c r="AY2490" i="32"/>
  <c r="AX2537" i="32"/>
  <c r="BA2537" i="32"/>
  <c r="AZ2537" i="32"/>
  <c r="AY2537" i="32"/>
  <c r="BA2586" i="32"/>
  <c r="AZ2586" i="32"/>
  <c r="AX2586" i="32"/>
  <c r="AY2586" i="32"/>
  <c r="BA2635" i="32"/>
  <c r="AZ2635" i="32"/>
  <c r="AX2635" i="32"/>
  <c r="AY2635" i="32"/>
  <c r="BA2105" i="32"/>
  <c r="AZ2105" i="32"/>
  <c r="AY2105" i="32"/>
  <c r="AX2105" i="32"/>
  <c r="AX2162" i="32"/>
  <c r="BA2162" i="32"/>
  <c r="AY2162" i="32"/>
  <c r="AZ2162" i="32"/>
  <c r="BA2209" i="32"/>
  <c r="AX2209" i="32"/>
  <c r="AY2209" i="32"/>
  <c r="AZ2209" i="32"/>
  <c r="AZ15" i="32"/>
  <c r="BA15" i="32"/>
  <c r="AY15" i="32"/>
  <c r="AX15" i="32"/>
  <c r="AY2652" i="32"/>
  <c r="AX2652" i="32"/>
  <c r="AZ2652" i="32"/>
  <c r="BA2652" i="32"/>
  <c r="AY1984" i="32"/>
  <c r="AX1984" i="32"/>
  <c r="AZ1984" i="32"/>
  <c r="BA1984" i="32"/>
  <c r="BA2725" i="32"/>
  <c r="AY2725" i="32"/>
  <c r="AX2725" i="32"/>
  <c r="AZ2725" i="32"/>
  <c r="AY2890" i="32"/>
  <c r="AX2890" i="32"/>
  <c r="AZ2890" i="32"/>
  <c r="BA2890" i="32"/>
  <c r="BA3077" i="32"/>
  <c r="AY3077" i="32"/>
  <c r="AX3077" i="32"/>
  <c r="AZ3077" i="32"/>
  <c r="AY3892" i="32"/>
  <c r="AZ3892" i="32"/>
  <c r="BA3892" i="32"/>
  <c r="AX3892" i="32"/>
  <c r="BA161" i="32"/>
  <c r="AZ161" i="32"/>
  <c r="AY161" i="32"/>
  <c r="AX161" i="32"/>
  <c r="AY138" i="32"/>
  <c r="AZ138" i="32"/>
  <c r="BA138" i="32"/>
  <c r="AX138" i="32"/>
  <c r="BA3776" i="32"/>
  <c r="AZ3776" i="32"/>
  <c r="AY3776" i="32"/>
  <c r="AX3776" i="32"/>
  <c r="AZ75" i="32"/>
  <c r="BA75" i="32"/>
  <c r="AY75" i="32"/>
  <c r="AX75" i="32"/>
  <c r="AX3558" i="32"/>
  <c r="BA3558" i="32"/>
  <c r="AZ3558" i="32"/>
  <c r="AY3558" i="32"/>
  <c r="BA3432" i="32"/>
  <c r="AZ3432" i="32"/>
  <c r="AY3432" i="32"/>
  <c r="AX3432" i="32"/>
  <c r="AX23" i="32"/>
  <c r="BA23" i="32"/>
  <c r="AY23" i="32"/>
  <c r="AZ23" i="32"/>
  <c r="AY2547" i="32"/>
  <c r="AX2547" i="32"/>
  <c r="AZ2547" i="32"/>
  <c r="BA2547" i="32"/>
  <c r="AX1915" i="32"/>
  <c r="BA1915" i="32"/>
  <c r="AZ1915" i="32"/>
  <c r="AY1915" i="32"/>
  <c r="BA2072" i="32"/>
  <c r="AZ2072" i="32"/>
  <c r="AX2072" i="32"/>
  <c r="AY2072" i="32"/>
  <c r="AX2138" i="32"/>
  <c r="BA2138" i="32"/>
  <c r="AY2138" i="32"/>
  <c r="AZ2138" i="32"/>
  <c r="BA2195" i="32"/>
  <c r="AZ2195" i="32"/>
  <c r="AY2195" i="32"/>
  <c r="AX2195" i="32"/>
  <c r="BA2255" i="32"/>
  <c r="AZ2255" i="32"/>
  <c r="AY2255" i="32"/>
  <c r="AX2255" i="32"/>
  <c r="AY2296" i="32"/>
  <c r="AX2296" i="32"/>
  <c r="AZ2296" i="32"/>
  <c r="BA2296" i="32"/>
  <c r="AX2349" i="32"/>
  <c r="AY2349" i="32"/>
  <c r="AZ2349" i="32"/>
  <c r="BA2349" i="32"/>
  <c r="AX1977" i="32"/>
  <c r="AY1977" i="32"/>
  <c r="AZ1977" i="32"/>
  <c r="BA1977" i="32"/>
  <c r="AX2739" i="32"/>
  <c r="BA2739" i="32"/>
  <c r="AZ2739" i="32"/>
  <c r="AY2739" i="32"/>
  <c r="BA2771" i="32"/>
  <c r="AX2771" i="32"/>
  <c r="AY2771" i="32"/>
  <c r="AZ2771" i="32"/>
  <c r="BA2820" i="32"/>
  <c r="AZ2820" i="32"/>
  <c r="AX2820" i="32"/>
  <c r="AY2820" i="32"/>
  <c r="BA3063" i="32"/>
  <c r="AX3063" i="32"/>
  <c r="AY3063" i="32"/>
  <c r="AZ3063" i="32"/>
  <c r="BA3286" i="32"/>
  <c r="AX3286" i="32"/>
  <c r="AY3286" i="32"/>
  <c r="AZ3286" i="32"/>
  <c r="BA2832" i="32"/>
  <c r="AZ2832" i="32"/>
  <c r="AY2832" i="32"/>
  <c r="AX2832" i="32"/>
  <c r="AX2876" i="32"/>
  <c r="BA2876" i="32"/>
  <c r="AZ2876" i="32"/>
  <c r="AY2876" i="32"/>
  <c r="BA2007" i="32"/>
  <c r="AZ2007" i="32"/>
  <c r="AY2007" i="32"/>
  <c r="AX2007" i="32"/>
  <c r="BA3015" i="32"/>
  <c r="AX3015" i="32"/>
  <c r="AY3015" i="32"/>
  <c r="AZ3015" i="32"/>
  <c r="AY3084" i="32"/>
  <c r="AX3084" i="32"/>
  <c r="AZ3084" i="32"/>
  <c r="BA3084" i="32"/>
  <c r="AX3121" i="32"/>
  <c r="BA3121" i="32"/>
  <c r="AZ3121" i="32"/>
  <c r="AY3121" i="32"/>
  <c r="AZ3165" i="32"/>
  <c r="BA3165" i="32"/>
  <c r="AX3165" i="32"/>
  <c r="AY3165" i="32"/>
  <c r="BA2029" i="32"/>
  <c r="AZ2029" i="32"/>
  <c r="AX2029" i="32"/>
  <c r="AY2029" i="32"/>
  <c r="AY3307" i="32"/>
  <c r="BA3307" i="32"/>
  <c r="AX3307" i="32"/>
  <c r="AZ3307" i="32"/>
  <c r="AX3841" i="32"/>
  <c r="AZ3841" i="32"/>
  <c r="AY3841" i="32"/>
  <c r="BA3841" i="32"/>
  <c r="AZ4133" i="32"/>
  <c r="BA4133" i="32"/>
  <c r="AY4133" i="32"/>
  <c r="AX4133" i="32"/>
  <c r="BA2842" i="32"/>
  <c r="AX2842" i="32"/>
  <c r="AZ2842" i="32"/>
  <c r="AY2842" i="32"/>
  <c r="BA2909" i="32"/>
  <c r="AX2909" i="32"/>
  <c r="AZ2909" i="32"/>
  <c r="AY2909" i="32"/>
  <c r="AZ2006" i="32"/>
  <c r="AX2006" i="32"/>
  <c r="BA2006" i="32"/>
  <c r="AY2006" i="32"/>
  <c r="AZ2017" i="32"/>
  <c r="BA2017" i="32"/>
  <c r="AY2017" i="32"/>
  <c r="AX2017" i="32"/>
  <c r="AX3105" i="32"/>
  <c r="AY3105" i="32"/>
  <c r="BA3105" i="32"/>
  <c r="AZ3105" i="32"/>
  <c r="BA3147" i="32"/>
  <c r="AY3147" i="32"/>
  <c r="AX3147" i="32"/>
  <c r="AZ3147" i="32"/>
  <c r="BA3203" i="32"/>
  <c r="AZ3203" i="32"/>
  <c r="AY3203" i="32"/>
  <c r="AX3203" i="32"/>
  <c r="BA3318" i="32"/>
  <c r="AX3318" i="32"/>
  <c r="AY3318" i="32"/>
  <c r="AZ3318" i="32"/>
  <c r="AZ3800" i="32"/>
  <c r="AY3800" i="32"/>
  <c r="AX3800" i="32"/>
  <c r="BA3800" i="32"/>
  <c r="AZ3996" i="32"/>
  <c r="AY3996" i="32"/>
  <c r="AX3996" i="32"/>
  <c r="BA3996" i="32"/>
  <c r="BA6568" i="32"/>
  <c r="AX6568" i="32"/>
  <c r="AY6568" i="32"/>
  <c r="AZ6568" i="32"/>
  <c r="AZ2859" i="32"/>
  <c r="AX2859" i="32"/>
  <c r="AY2859" i="32"/>
  <c r="BA2859" i="32"/>
  <c r="AZ2951" i="32"/>
  <c r="BA2951" i="32"/>
  <c r="AX2951" i="32"/>
  <c r="AY2951" i="32"/>
  <c r="BA2991" i="32"/>
  <c r="AX2991" i="32"/>
  <c r="AY2991" i="32"/>
  <c r="AZ2991" i="32"/>
  <c r="AZ3075" i="32"/>
  <c r="AY3075" i="32"/>
  <c r="AX3075" i="32"/>
  <c r="BA3075" i="32"/>
  <c r="BA3188" i="32"/>
  <c r="AX3188" i="32"/>
  <c r="AZ3188" i="32"/>
  <c r="AY3188" i="32"/>
  <c r="BA3249" i="32"/>
  <c r="AY3249" i="32"/>
  <c r="AX3249" i="32"/>
  <c r="AZ3249" i="32"/>
  <c r="AZ2456" i="32"/>
  <c r="AY2456" i="32"/>
  <c r="BA2456" i="32"/>
  <c r="AX2456" i="32"/>
  <c r="AX3909" i="32"/>
  <c r="BA3909" i="32"/>
  <c r="AZ3909" i="32"/>
  <c r="AY3909" i="32"/>
  <c r="BA4682" i="32"/>
  <c r="AX4682" i="32"/>
  <c r="AZ4682" i="32"/>
  <c r="AY4682" i="32"/>
  <c r="BA2893" i="32"/>
  <c r="AY2893" i="32"/>
  <c r="AX2893" i="32"/>
  <c r="AZ2893" i="32"/>
  <c r="BA2970" i="32"/>
  <c r="AX2970" i="32"/>
  <c r="AZ2970" i="32"/>
  <c r="AY2970" i="32"/>
  <c r="BA2015" i="32"/>
  <c r="AX2015" i="32"/>
  <c r="AZ2015" i="32"/>
  <c r="AY2015" i="32"/>
  <c r="AZ3054" i="32"/>
  <c r="BA3054" i="32"/>
  <c r="AY3054" i="32"/>
  <c r="AX3054" i="32"/>
  <c r="BA3103" i="32"/>
  <c r="AX3103" i="32"/>
  <c r="AY3103" i="32"/>
  <c r="AZ3103" i="32"/>
  <c r="BA3155" i="32"/>
  <c r="AY3155" i="32"/>
  <c r="AZ3155" i="32"/>
  <c r="AX3155" i="32"/>
  <c r="BA3200" i="32"/>
  <c r="AZ3200" i="32"/>
  <c r="AY3200" i="32"/>
  <c r="AX3200" i="32"/>
  <c r="AZ2065" i="32"/>
  <c r="AY2065" i="32"/>
  <c r="AX2065" i="32"/>
  <c r="BA2065" i="32"/>
  <c r="BA3888" i="32"/>
  <c r="AZ3888" i="32"/>
  <c r="AX3888" i="32"/>
  <c r="AY3888" i="32"/>
  <c r="AX6524" i="32"/>
  <c r="BA6524" i="32"/>
  <c r="AZ6524" i="32"/>
  <c r="AY6524" i="32"/>
  <c r="AY2845" i="32"/>
  <c r="BA2845" i="32"/>
  <c r="AZ2845" i="32"/>
  <c r="AX2845" i="32"/>
  <c r="AY2915" i="32"/>
  <c r="BA2915" i="32"/>
  <c r="AX2915" i="32"/>
  <c r="AZ2915" i="32"/>
  <c r="AZ2979" i="32"/>
  <c r="AY2979" i="32"/>
  <c r="AX2979" i="32"/>
  <c r="BA2979" i="32"/>
  <c r="BA2019" i="32"/>
  <c r="AY2019" i="32"/>
  <c r="AX2019" i="32"/>
  <c r="AZ2019" i="32"/>
  <c r="BA3129" i="32"/>
  <c r="AZ3129" i="32"/>
  <c r="AY3129" i="32"/>
  <c r="AX3129" i="32"/>
  <c r="BA2023" i="32"/>
  <c r="AZ2023" i="32"/>
  <c r="AY2023" i="32"/>
  <c r="AX2023" i="32"/>
  <c r="BA3215" i="32"/>
  <c r="AY3215" i="32"/>
  <c r="AX3215" i="32"/>
  <c r="AZ3215" i="32"/>
  <c r="AZ2038" i="32"/>
  <c r="AY2038" i="32"/>
  <c r="AX2038" i="32"/>
  <c r="BA2038" i="32"/>
  <c r="BA3872" i="32"/>
  <c r="AZ3872" i="32"/>
  <c r="AY3872" i="32"/>
  <c r="AX3872" i="32"/>
  <c r="BA4278" i="32"/>
  <c r="AX4278" i="32"/>
  <c r="AZ4278" i="32"/>
  <c r="AY4278" i="32"/>
  <c r="AY2853" i="32"/>
  <c r="AZ2853" i="32"/>
  <c r="AX2853" i="32"/>
  <c r="BA2853" i="32"/>
  <c r="AY2907" i="32"/>
  <c r="AZ2907" i="32"/>
  <c r="AX2907" i="32"/>
  <c r="BA2907" i="32"/>
  <c r="BA2946" i="32"/>
  <c r="AZ2946" i="32"/>
  <c r="AY2946" i="32"/>
  <c r="AX2946" i="32"/>
  <c r="AZ2982" i="32"/>
  <c r="AY2982" i="32"/>
  <c r="BA2982" i="32"/>
  <c r="AX2982" i="32"/>
  <c r="AZ2014" i="32"/>
  <c r="BA2014" i="32"/>
  <c r="AY2014" i="32"/>
  <c r="AX2014" i="32"/>
  <c r="AZ3074" i="32"/>
  <c r="AY3074" i="32"/>
  <c r="AX3074" i="32"/>
  <c r="BA3074" i="32"/>
  <c r="AX3154" i="32"/>
  <c r="BA3154" i="32"/>
  <c r="AZ3154" i="32"/>
  <c r="AY3154" i="32"/>
  <c r="AY3245" i="32"/>
  <c r="BA3245" i="32"/>
  <c r="AX3245" i="32"/>
  <c r="AZ3245" i="32"/>
  <c r="AX2450" i="32"/>
  <c r="BA2450" i="32"/>
  <c r="AY2450" i="32"/>
  <c r="AZ2450" i="32"/>
  <c r="BA3914" i="32"/>
  <c r="AZ3914" i="32"/>
  <c r="AX3914" i="32"/>
  <c r="AY3914" i="32"/>
  <c r="AY4523" i="32"/>
  <c r="AX4523" i="32"/>
  <c r="AZ4523" i="32"/>
  <c r="BA4523" i="32"/>
  <c r="BA3961" i="32"/>
  <c r="AZ3961" i="32"/>
  <c r="AX3961" i="32"/>
  <c r="AY3961" i="32"/>
  <c r="BA4055" i="32"/>
  <c r="AX4055" i="32"/>
  <c r="AZ4055" i="32"/>
  <c r="AY4055" i="32"/>
  <c r="BA4177" i="32"/>
  <c r="AZ4177" i="32"/>
  <c r="AX4177" i="32"/>
  <c r="AY4177" i="32"/>
  <c r="AY4835" i="32"/>
  <c r="AZ4835" i="32"/>
  <c r="AX4835" i="32"/>
  <c r="BA4835" i="32"/>
  <c r="BA3265" i="32"/>
  <c r="AX3265" i="32"/>
  <c r="AZ3265" i="32"/>
  <c r="AY3265" i="32"/>
  <c r="AY3339" i="32"/>
  <c r="AX3339" i="32"/>
  <c r="BA3339" i="32"/>
  <c r="AZ3339" i="32"/>
  <c r="AZ3783" i="32"/>
  <c r="AY3783" i="32"/>
  <c r="BA3783" i="32"/>
  <c r="AX3783" i="32"/>
  <c r="AY3840" i="32"/>
  <c r="BA3840" i="32"/>
  <c r="AX3840" i="32"/>
  <c r="AZ3840" i="32"/>
  <c r="BA3908" i="32"/>
  <c r="AY3908" i="32"/>
  <c r="AX3908" i="32"/>
  <c r="AZ3908" i="32"/>
  <c r="AY3964" i="32"/>
  <c r="BA3964" i="32"/>
  <c r="AX3964" i="32"/>
  <c r="AZ3964" i="32"/>
  <c r="AY4049" i="32"/>
  <c r="BA4049" i="32"/>
  <c r="AZ4049" i="32"/>
  <c r="AX4049" i="32"/>
  <c r="AX4195" i="32"/>
  <c r="AY4195" i="32"/>
  <c r="AZ4195" i="32"/>
  <c r="BA4195" i="32"/>
  <c r="BA4286" i="32"/>
  <c r="AZ4286" i="32"/>
  <c r="AX4286" i="32"/>
  <c r="AY4286" i="32"/>
  <c r="BA6553" i="32"/>
  <c r="AY6553" i="32"/>
  <c r="AZ6553" i="32"/>
  <c r="AX6553" i="32"/>
  <c r="BA3280" i="32"/>
  <c r="AX3280" i="32"/>
  <c r="AY3280" i="32"/>
  <c r="AZ3280" i="32"/>
  <c r="AY3323" i="32"/>
  <c r="BA3323" i="32"/>
  <c r="AX3323" i="32"/>
  <c r="AZ3323" i="32"/>
  <c r="AX2069" i="32"/>
  <c r="BA2069" i="32"/>
  <c r="AY2069" i="32"/>
  <c r="AZ2069" i="32"/>
  <c r="AZ3806" i="32"/>
  <c r="AY3806" i="32"/>
  <c r="AX3806" i="32"/>
  <c r="BA3806" i="32"/>
  <c r="BA3878" i="32"/>
  <c r="AX3878" i="32"/>
  <c r="AY3878" i="32"/>
  <c r="AZ3878" i="32"/>
  <c r="BA3954" i="32"/>
  <c r="AZ3954" i="32"/>
  <c r="AX3954" i="32"/>
  <c r="AY3954" i="32"/>
  <c r="AX4002" i="32"/>
  <c r="BA4002" i="32"/>
  <c r="AZ4002" i="32"/>
  <c r="AY4002" i="32"/>
  <c r="AY4053" i="32"/>
  <c r="BA4053" i="32"/>
  <c r="AZ4053" i="32"/>
  <c r="AX4053" i="32"/>
  <c r="BA4363" i="32"/>
  <c r="AX4363" i="32"/>
  <c r="AY4363" i="32"/>
  <c r="AZ4363" i="32"/>
  <c r="AX4535" i="32"/>
  <c r="AY4535" i="32"/>
  <c r="AZ4535" i="32"/>
  <c r="BA4535" i="32"/>
  <c r="BA3269" i="32"/>
  <c r="AX3269" i="32"/>
  <c r="AZ3269" i="32"/>
  <c r="AY3269" i="32"/>
  <c r="BA3324" i="32"/>
  <c r="AZ3324" i="32"/>
  <c r="AX3324" i="32"/>
  <c r="AY3324" i="32"/>
  <c r="AX2058" i="32"/>
  <c r="BA2058" i="32"/>
  <c r="AZ2058" i="32"/>
  <c r="AY2058" i="32"/>
  <c r="AY3798" i="32"/>
  <c r="BA3798" i="32"/>
  <c r="AX3798" i="32"/>
  <c r="AZ3798" i="32"/>
  <c r="AX3869" i="32"/>
  <c r="AY3869" i="32"/>
  <c r="AZ3869" i="32"/>
  <c r="BA3869" i="32"/>
  <c r="BA3928" i="32"/>
  <c r="AX3928" i="32"/>
  <c r="AZ3928" i="32"/>
  <c r="AY3928" i="32"/>
  <c r="AX4068" i="32"/>
  <c r="BA4068" i="32"/>
  <c r="AZ4068" i="32"/>
  <c r="AY4068" i="32"/>
  <c r="AZ4122" i="32"/>
  <c r="AX4122" i="32"/>
  <c r="AY4122" i="32"/>
  <c r="BA4122" i="32"/>
  <c r="BA4354" i="32"/>
  <c r="AZ4354" i="32"/>
  <c r="AX4354" i="32"/>
  <c r="AY4354" i="32"/>
  <c r="AZ3229" i="32"/>
  <c r="AY3229" i="32"/>
  <c r="AX3229" i="32"/>
  <c r="BA3229" i="32"/>
  <c r="BA3279" i="32"/>
  <c r="AX3279" i="32"/>
  <c r="AY3279" i="32"/>
  <c r="AZ3279" i="32"/>
  <c r="AX2062" i="32"/>
  <c r="AZ2062" i="32"/>
  <c r="AY2062" i="32"/>
  <c r="BA2062" i="32"/>
  <c r="BA3818" i="32"/>
  <c r="AX3818" i="32"/>
  <c r="AZ3818" i="32"/>
  <c r="AY3818" i="32"/>
  <c r="AY3884" i="32"/>
  <c r="AX3884" i="32"/>
  <c r="BA3884" i="32"/>
  <c r="AZ3884" i="32"/>
  <c r="AZ3980" i="32"/>
  <c r="AY3980" i="32"/>
  <c r="AX3980" i="32"/>
  <c r="BA3980" i="32"/>
  <c r="AZ4050" i="32"/>
  <c r="BA4050" i="32"/>
  <c r="AY4050" i="32"/>
  <c r="AX4050" i="32"/>
  <c r="BA4192" i="32"/>
  <c r="AY4192" i="32"/>
  <c r="AZ4192" i="32"/>
  <c r="AX4192" i="32"/>
  <c r="BA4283" i="32"/>
  <c r="AX4283" i="32"/>
  <c r="AZ4283" i="32"/>
  <c r="AY4283" i="32"/>
  <c r="BA4761" i="32"/>
  <c r="AX4761" i="32"/>
  <c r="AY4761" i="32"/>
  <c r="AZ4761" i="32"/>
  <c r="BA3273" i="32"/>
  <c r="AZ3273" i="32"/>
  <c r="AY3273" i="32"/>
  <c r="AX3273" i="32"/>
  <c r="AY3344" i="32"/>
  <c r="AX3344" i="32"/>
  <c r="AZ3344" i="32"/>
  <c r="BA3344" i="32"/>
  <c r="BA6815" i="32"/>
  <c r="AZ6815" i="32"/>
  <c r="AY6815" i="32"/>
  <c r="AX6815" i="32"/>
  <c r="AY3808" i="32"/>
  <c r="AX3808" i="32"/>
  <c r="AZ3808" i="32"/>
  <c r="BA3808" i="32"/>
  <c r="BA3873" i="32"/>
  <c r="AZ3873" i="32"/>
  <c r="AX3873" i="32"/>
  <c r="AY3873" i="32"/>
  <c r="BA3912" i="32"/>
  <c r="AX3912" i="32"/>
  <c r="AY3912" i="32"/>
  <c r="AZ3912" i="32"/>
  <c r="BA3998" i="32"/>
  <c r="AX3998" i="32"/>
  <c r="AZ3998" i="32"/>
  <c r="AY3998" i="32"/>
  <c r="AZ4073" i="32"/>
  <c r="AY4073" i="32"/>
  <c r="AX4073" i="32"/>
  <c r="BA4073" i="32"/>
  <c r="BA4126" i="32"/>
  <c r="AX4126" i="32"/>
  <c r="AY4126" i="32"/>
  <c r="AZ4126" i="32"/>
  <c r="AY4493" i="32"/>
  <c r="AX4493" i="32"/>
  <c r="AZ4493" i="32"/>
  <c r="BA4493" i="32"/>
  <c r="BA4047" i="32"/>
  <c r="AZ4047" i="32"/>
  <c r="AY4047" i="32"/>
  <c r="AX4047" i="32"/>
  <c r="BA4130" i="32"/>
  <c r="AY4130" i="32"/>
  <c r="AX4130" i="32"/>
  <c r="AZ4130" i="32"/>
  <c r="AZ4217" i="32"/>
  <c r="AY4217" i="32"/>
  <c r="BA4217" i="32"/>
  <c r="AX4217" i="32"/>
  <c r="AZ4361" i="32"/>
  <c r="AY4361" i="32"/>
  <c r="BA4361" i="32"/>
  <c r="AX4361" i="32"/>
  <c r="BA4401" i="32"/>
  <c r="AY4401" i="32"/>
  <c r="AX4401" i="32"/>
  <c r="AZ4401" i="32"/>
  <c r="BA4253" i="32"/>
  <c r="AY4253" i="32"/>
  <c r="AX4253" i="32"/>
  <c r="AZ4253" i="32"/>
  <c r="BA4461" i="32"/>
  <c r="AY4461" i="32"/>
  <c r="AX4461" i="32"/>
  <c r="AZ4461" i="32"/>
  <c r="BA4517" i="32"/>
  <c r="AY4517" i="32"/>
  <c r="AZ4517" i="32"/>
  <c r="AX4517" i="32"/>
  <c r="BA6514" i="32"/>
  <c r="AZ6514" i="32"/>
  <c r="AY6514" i="32"/>
  <c r="AX6514" i="32"/>
  <c r="AZ4734" i="32"/>
  <c r="BA4734" i="32"/>
  <c r="AY4734" i="32"/>
  <c r="AX4734" i="32"/>
  <c r="BA4894" i="32"/>
  <c r="AY4894" i="32"/>
  <c r="AZ4894" i="32"/>
  <c r="AX4894" i="32"/>
  <c r="BA5119" i="32"/>
  <c r="AY5119" i="32"/>
  <c r="AX5119" i="32"/>
  <c r="AZ5119" i="32"/>
  <c r="AX4101" i="32"/>
  <c r="AY4101" i="32"/>
  <c r="AZ4101" i="32"/>
  <c r="BA4101" i="32"/>
  <c r="BA4222" i="32"/>
  <c r="AX4222" i="32"/>
  <c r="AY4222" i="32"/>
  <c r="AZ4222" i="32"/>
  <c r="BA4366" i="32"/>
  <c r="AX4366" i="32"/>
  <c r="AY4366" i="32"/>
  <c r="AZ4366" i="32"/>
  <c r="AZ4404" i="32"/>
  <c r="AX4404" i="32"/>
  <c r="BA4404" i="32"/>
  <c r="AY4404" i="32"/>
  <c r="BA4259" i="32"/>
  <c r="AX4259" i="32"/>
  <c r="AZ4259" i="32"/>
  <c r="AY4259" i="32"/>
  <c r="AZ4452" i="32"/>
  <c r="BA4452" i="32"/>
  <c r="AX4452" i="32"/>
  <c r="AY4452" i="32"/>
  <c r="AY4501" i="32"/>
  <c r="AZ4501" i="32"/>
  <c r="BA4501" i="32"/>
  <c r="AX4501" i="32"/>
  <c r="BA4566" i="32"/>
  <c r="AX4566" i="32"/>
  <c r="AY4566" i="32"/>
  <c r="AZ4566" i="32"/>
  <c r="BA4617" i="32"/>
  <c r="AX4617" i="32"/>
  <c r="AZ4617" i="32"/>
  <c r="AY4617" i="32"/>
  <c r="BA4875" i="32"/>
  <c r="AZ4875" i="32"/>
  <c r="AX4875" i="32"/>
  <c r="AY4875" i="32"/>
  <c r="BA6592" i="32"/>
  <c r="AZ6592" i="32"/>
  <c r="AX6592" i="32"/>
  <c r="AY6592" i="32"/>
  <c r="BA4150" i="32"/>
  <c r="AX4150" i="32"/>
  <c r="AY4150" i="32"/>
  <c r="AZ4150" i="32"/>
  <c r="BA4166" i="32"/>
  <c r="AZ4166" i="32"/>
  <c r="AX4166" i="32"/>
  <c r="AY4166" i="32"/>
  <c r="BA4180" i="32"/>
  <c r="AZ4180" i="32"/>
  <c r="AY4180" i="32"/>
  <c r="AX4180" i="32"/>
  <c r="BA4206" i="32"/>
  <c r="AZ4206" i="32"/>
  <c r="AX4206" i="32"/>
  <c r="AY4206" i="32"/>
  <c r="BA4349" i="32"/>
  <c r="AZ4349" i="32"/>
  <c r="AX4349" i="32"/>
  <c r="AY4349" i="32"/>
  <c r="AZ4268" i="32"/>
  <c r="BA4268" i="32"/>
  <c r="AY4268" i="32"/>
  <c r="AX4268" i="32"/>
  <c r="AY4463" i="32"/>
  <c r="BA4463" i="32"/>
  <c r="AZ4463" i="32"/>
  <c r="AX4463" i="32"/>
  <c r="BA4522" i="32"/>
  <c r="AX4522" i="32"/>
  <c r="AY4522" i="32"/>
  <c r="AZ4522" i="32"/>
  <c r="BA4586" i="32"/>
  <c r="AZ4586" i="32"/>
  <c r="AY4586" i="32"/>
  <c r="AX4586" i="32"/>
  <c r="AY4685" i="32"/>
  <c r="AX4685" i="32"/>
  <c r="AZ4685" i="32"/>
  <c r="BA4685" i="32"/>
  <c r="AZ4960" i="32"/>
  <c r="AX4960" i="32"/>
  <c r="BA4960" i="32"/>
  <c r="AY4960" i="32"/>
  <c r="BA4147" i="32"/>
  <c r="AY4147" i="32"/>
  <c r="AZ4147" i="32"/>
  <c r="AX4147" i="32"/>
  <c r="BA4305" i="32"/>
  <c r="AZ4305" i="32"/>
  <c r="AY4305" i="32"/>
  <c r="AX4305" i="32"/>
  <c r="BA4203" i="32"/>
  <c r="AX4203" i="32"/>
  <c r="AY4203" i="32"/>
  <c r="AZ4203" i="32"/>
  <c r="BA4347" i="32"/>
  <c r="AX4347" i="32"/>
  <c r="AY4347" i="32"/>
  <c r="AZ4347" i="32"/>
  <c r="AZ4389" i="32"/>
  <c r="AX4389" i="32"/>
  <c r="BA4389" i="32"/>
  <c r="AY4389" i="32"/>
  <c r="AX4427" i="32"/>
  <c r="BA4427" i="32"/>
  <c r="AZ4427" i="32"/>
  <c r="AY4427" i="32"/>
  <c r="AZ4448" i="32"/>
  <c r="BA4448" i="32"/>
  <c r="AX4448" i="32"/>
  <c r="AY4448" i="32"/>
  <c r="BA4541" i="32"/>
  <c r="AZ4541" i="32"/>
  <c r="AY4541" i="32"/>
  <c r="AX4541" i="32"/>
  <c r="BA6535" i="32"/>
  <c r="AX6535" i="32"/>
  <c r="AZ6535" i="32"/>
  <c r="AY6535" i="32"/>
  <c r="AZ4726" i="32"/>
  <c r="AY4726" i="32"/>
  <c r="AX4726" i="32"/>
  <c r="BA4726" i="32"/>
  <c r="BA6602" i="32"/>
  <c r="AX6602" i="32"/>
  <c r="AY6602" i="32"/>
  <c r="AZ6602" i="32"/>
  <c r="AY4164" i="32"/>
  <c r="AX4164" i="32"/>
  <c r="BA4164" i="32"/>
  <c r="AZ4164" i="32"/>
  <c r="AZ4232" i="32"/>
  <c r="AX4232" i="32"/>
  <c r="AY4232" i="32"/>
  <c r="BA4232" i="32"/>
  <c r="AZ4374" i="32"/>
  <c r="AX4374" i="32"/>
  <c r="AY4374" i="32"/>
  <c r="BA4374" i="32"/>
  <c r="AX4266" i="32"/>
  <c r="BA4266" i="32"/>
  <c r="AZ4266" i="32"/>
  <c r="AY4266" i="32"/>
  <c r="BA4462" i="32"/>
  <c r="AX4462" i="32"/>
  <c r="AY4462" i="32"/>
  <c r="AZ4462" i="32"/>
  <c r="AX4497" i="32"/>
  <c r="BA4497" i="32"/>
  <c r="AY4497" i="32"/>
  <c r="AZ4497" i="32"/>
  <c r="BA4544" i="32"/>
  <c r="AX4544" i="32"/>
  <c r="AY4544" i="32"/>
  <c r="AZ4544" i="32"/>
  <c r="AY6544" i="32"/>
  <c r="BA6544" i="32"/>
  <c r="AX6544" i="32"/>
  <c r="AZ6544" i="32"/>
  <c r="BA4731" i="32"/>
  <c r="AX4731" i="32"/>
  <c r="AY4731" i="32"/>
  <c r="AZ4731" i="32"/>
  <c r="AX4911" i="32"/>
  <c r="AZ4911" i="32"/>
  <c r="AY4911" i="32"/>
  <c r="BA4911" i="32"/>
  <c r="AZ5499" i="32"/>
  <c r="BA5499" i="32"/>
  <c r="AX5499" i="32"/>
  <c r="AY5499" i="32"/>
  <c r="BA4108" i="32"/>
  <c r="AZ4108" i="32"/>
  <c r="AY4108" i="32"/>
  <c r="AX4108" i="32"/>
  <c r="BA4178" i="32"/>
  <c r="AZ4178" i="32"/>
  <c r="AY4178" i="32"/>
  <c r="AX4178" i="32"/>
  <c r="AZ4220" i="32"/>
  <c r="AY4220" i="32"/>
  <c r="AX4220" i="32"/>
  <c r="BA4220" i="32"/>
  <c r="AZ4364" i="32"/>
  <c r="AY4364" i="32"/>
  <c r="AX4364" i="32"/>
  <c r="BA4364" i="32"/>
  <c r="BA4438" i="32"/>
  <c r="AZ4438" i="32"/>
  <c r="AX4438" i="32"/>
  <c r="AY4438" i="32"/>
  <c r="AX4520" i="32"/>
  <c r="AZ4520" i="32"/>
  <c r="AY4520" i="32"/>
  <c r="BA4520" i="32"/>
  <c r="BA6509" i="32"/>
  <c r="AX6509" i="32"/>
  <c r="AZ6509" i="32"/>
  <c r="AY6509" i="32"/>
  <c r="BA4793" i="32"/>
  <c r="AX4793" i="32"/>
  <c r="AY4793" i="32"/>
  <c r="AZ4793" i="32"/>
  <c r="AZ5053" i="32"/>
  <c r="BA5053" i="32"/>
  <c r="AX5053" i="32"/>
  <c r="AY5053" i="32"/>
  <c r="AZ4562" i="32"/>
  <c r="BA4562" i="32"/>
  <c r="AY4562" i="32"/>
  <c r="AX4562" i="32"/>
  <c r="BA4623" i="32"/>
  <c r="AZ4623" i="32"/>
  <c r="AY4623" i="32"/>
  <c r="AX4623" i="32"/>
  <c r="BA4681" i="32"/>
  <c r="AX4681" i="32"/>
  <c r="AZ4681" i="32"/>
  <c r="AY4681" i="32"/>
  <c r="AY4728" i="32"/>
  <c r="BA4728" i="32"/>
  <c r="AX4728" i="32"/>
  <c r="AZ4728" i="32"/>
  <c r="BA4805" i="32"/>
  <c r="AY4805" i="32"/>
  <c r="AX4805" i="32"/>
  <c r="AZ4805" i="32"/>
  <c r="AY4863" i="32"/>
  <c r="AX4863" i="32"/>
  <c r="AZ4863" i="32"/>
  <c r="BA4863" i="32"/>
  <c r="AX4931" i="32"/>
  <c r="BA4931" i="32"/>
  <c r="AY4931" i="32"/>
  <c r="AZ4931" i="32"/>
  <c r="AZ5000" i="32"/>
  <c r="BA5000" i="32"/>
  <c r="AX5000" i="32"/>
  <c r="AY5000" i="32"/>
  <c r="BA5192" i="32"/>
  <c r="AZ5192" i="32"/>
  <c r="AY5192" i="32"/>
  <c r="AX5192" i="32"/>
  <c r="BA5511" i="32"/>
  <c r="AX5511" i="32"/>
  <c r="AZ5511" i="32"/>
  <c r="AY5511" i="32"/>
  <c r="AY4675" i="32"/>
  <c r="AX4675" i="32"/>
  <c r="AZ4675" i="32"/>
  <c r="BA4675" i="32"/>
  <c r="AZ4727" i="32"/>
  <c r="BA4727" i="32"/>
  <c r="AY4727" i="32"/>
  <c r="AX4727" i="32"/>
  <c r="BA4822" i="32"/>
  <c r="AY4822" i="32"/>
  <c r="AX4822" i="32"/>
  <c r="AZ4822" i="32"/>
  <c r="BA4917" i="32"/>
  <c r="AY4917" i="32"/>
  <c r="AX4917" i="32"/>
  <c r="AZ4917" i="32"/>
  <c r="BA4994" i="32"/>
  <c r="AZ4994" i="32"/>
  <c r="AY4994" i="32"/>
  <c r="AX4994" i="32"/>
  <c r="AX5127" i="32"/>
  <c r="AY5127" i="32"/>
  <c r="AZ5127" i="32"/>
  <c r="BA5127" i="32"/>
  <c r="BA5281" i="32"/>
  <c r="AY5281" i="32"/>
  <c r="AX5281" i="32"/>
  <c r="AZ5281" i="32"/>
  <c r="BA5503" i="32"/>
  <c r="AY5503" i="32"/>
  <c r="AZ5503" i="32"/>
  <c r="AX5503" i="32"/>
  <c r="AZ4616" i="32"/>
  <c r="AY4616" i="32"/>
  <c r="AX4616" i="32"/>
  <c r="BA4616" i="32"/>
  <c r="BA4677" i="32"/>
  <c r="AX4677" i="32"/>
  <c r="AZ4677" i="32"/>
  <c r="AY4677" i="32"/>
  <c r="BA4718" i="32"/>
  <c r="AZ4718" i="32"/>
  <c r="AY4718" i="32"/>
  <c r="AX4718" i="32"/>
  <c r="BA4759" i="32"/>
  <c r="AX4759" i="32"/>
  <c r="AZ4759" i="32"/>
  <c r="AY4759" i="32"/>
  <c r="BA4791" i="32"/>
  <c r="AZ4791" i="32"/>
  <c r="AY4791" i="32"/>
  <c r="AX4791" i="32"/>
  <c r="BA4844" i="32"/>
  <c r="AX4844" i="32"/>
  <c r="AZ4844" i="32"/>
  <c r="AY4844" i="32"/>
  <c r="AZ6572" i="32"/>
  <c r="BA6572" i="32"/>
  <c r="AX6572" i="32"/>
  <c r="AY6572" i="32"/>
  <c r="BA4936" i="32"/>
  <c r="AZ4936" i="32"/>
  <c r="AX4936" i="32"/>
  <c r="AY4936" i="32"/>
  <c r="BA5099" i="32"/>
  <c r="AZ5099" i="32"/>
  <c r="AX5099" i="32"/>
  <c r="AY5099" i="32"/>
  <c r="AZ5357" i="32"/>
  <c r="BA5357" i="32"/>
  <c r="AX5357" i="32"/>
  <c r="AY5357" i="32"/>
  <c r="BA4563" i="32"/>
  <c r="AZ4563" i="32"/>
  <c r="AY4563" i="32"/>
  <c r="AX4563" i="32"/>
  <c r="BA4624" i="32"/>
  <c r="AZ4624" i="32"/>
  <c r="AY4624" i="32"/>
  <c r="AX4624" i="32"/>
  <c r="AY4691" i="32"/>
  <c r="BA4691" i="32"/>
  <c r="AZ4691" i="32"/>
  <c r="AX4691" i="32"/>
  <c r="BA4779" i="32"/>
  <c r="AZ4779" i="32"/>
  <c r="AY4779" i="32"/>
  <c r="AX4779" i="32"/>
  <c r="AZ4864" i="32"/>
  <c r="BA4864" i="32"/>
  <c r="AY4864" i="32"/>
  <c r="AX4864" i="32"/>
  <c r="AX4940" i="32"/>
  <c r="BA4940" i="32"/>
  <c r="AY4940" i="32"/>
  <c r="AZ4940" i="32"/>
  <c r="BA4991" i="32"/>
  <c r="AZ4991" i="32"/>
  <c r="AX4991" i="32"/>
  <c r="AY4991" i="32"/>
  <c r="BA5284" i="32"/>
  <c r="AY5284" i="32"/>
  <c r="AZ5284" i="32"/>
  <c r="AX5284" i="32"/>
  <c r="BA6513" i="32"/>
  <c r="AY6513" i="32"/>
  <c r="AZ6513" i="32"/>
  <c r="AX6513" i="32"/>
  <c r="AY6721" i="32"/>
  <c r="BA6721" i="32"/>
  <c r="AX6721" i="32"/>
  <c r="AZ6721" i="32"/>
  <c r="BA4650" i="32"/>
  <c r="AZ4650" i="32"/>
  <c r="AY4650" i="32"/>
  <c r="AX4650" i="32"/>
  <c r="AZ4703" i="32"/>
  <c r="AY4703" i="32"/>
  <c r="AX4703" i="32"/>
  <c r="BA4703" i="32"/>
  <c r="BA4744" i="32"/>
  <c r="AZ4744" i="32"/>
  <c r="AY4744" i="32"/>
  <c r="AX4744" i="32"/>
  <c r="BA4828" i="32"/>
  <c r="AZ4828" i="32"/>
  <c r="AY4828" i="32"/>
  <c r="AX4828" i="32"/>
  <c r="BA4916" i="32"/>
  <c r="AZ4916" i="32"/>
  <c r="AY4916" i="32"/>
  <c r="AX4916" i="32"/>
  <c r="AZ5104" i="32"/>
  <c r="AY5104" i="32"/>
  <c r="AX5104" i="32"/>
  <c r="BA5104" i="32"/>
  <c r="BA5327" i="32"/>
  <c r="AZ5327" i="32"/>
  <c r="AY5327" i="32"/>
  <c r="AX5327" i="32"/>
  <c r="AZ4620" i="32"/>
  <c r="BA4620" i="32"/>
  <c r="AY4620" i="32"/>
  <c r="AX4620" i="32"/>
  <c r="AY4697" i="32"/>
  <c r="AZ4697" i="32"/>
  <c r="AX4697" i="32"/>
  <c r="BA4697" i="32"/>
  <c r="BA4762" i="32"/>
  <c r="AZ4762" i="32"/>
  <c r="AX4762" i="32"/>
  <c r="AY4762" i="32"/>
  <c r="AY6566" i="32"/>
  <c r="BA6566" i="32"/>
  <c r="AZ6566" i="32"/>
  <c r="AX6566" i="32"/>
  <c r="BA6569" i="32"/>
  <c r="AY6569" i="32"/>
  <c r="AZ6569" i="32"/>
  <c r="AX6569" i="32"/>
  <c r="AY4877" i="32"/>
  <c r="AX4877" i="32"/>
  <c r="BA4877" i="32"/>
  <c r="AZ4877" i="32"/>
  <c r="AY4922" i="32"/>
  <c r="AX4922" i="32"/>
  <c r="AZ4922" i="32"/>
  <c r="BA4922" i="32"/>
  <c r="AY4962" i="32"/>
  <c r="BA4962" i="32"/>
  <c r="AZ4962" i="32"/>
  <c r="AX4962" i="32"/>
  <c r="AY5028" i="32"/>
  <c r="BA5028" i="32"/>
  <c r="AZ5028" i="32"/>
  <c r="AX5028" i="32"/>
  <c r="AZ5307" i="32"/>
  <c r="BA5307" i="32"/>
  <c r="AX5307" i="32"/>
  <c r="AY5307" i="32"/>
  <c r="BA4996" i="32"/>
  <c r="AZ4996" i="32"/>
  <c r="AY4996" i="32"/>
  <c r="AX4996" i="32"/>
  <c r="BA5092" i="32"/>
  <c r="AZ5092" i="32"/>
  <c r="AY5092" i="32"/>
  <c r="AX5092" i="32"/>
  <c r="BA5139" i="32"/>
  <c r="AX5139" i="32"/>
  <c r="AY5139" i="32"/>
  <c r="AZ5139" i="32"/>
  <c r="AZ5175" i="32"/>
  <c r="BA5175" i="32"/>
  <c r="AX5175" i="32"/>
  <c r="AY5175" i="32"/>
  <c r="AX6606" i="32"/>
  <c r="BA6606" i="32"/>
  <c r="AZ6606" i="32"/>
  <c r="AY6606" i="32"/>
  <c r="BA5291" i="32"/>
  <c r="AZ5291" i="32"/>
  <c r="AY5291" i="32"/>
  <c r="AX5291" i="32"/>
  <c r="AZ5349" i="32"/>
  <c r="BA5349" i="32"/>
  <c r="AX5349" i="32"/>
  <c r="AY5349" i="32"/>
  <c r="AZ6631" i="32"/>
  <c r="AY6631" i="32"/>
  <c r="AX6631" i="32"/>
  <c r="BA6631" i="32"/>
  <c r="AY6657" i="32"/>
  <c r="AX6657" i="32"/>
  <c r="BA6657" i="32"/>
  <c r="AZ6657" i="32"/>
  <c r="AX5081" i="32"/>
  <c r="AY5081" i="32"/>
  <c r="AZ5081" i="32"/>
  <c r="BA5081" i="32"/>
  <c r="BA5132" i="32"/>
  <c r="AY5132" i="32"/>
  <c r="AZ5132" i="32"/>
  <c r="AX5132" i="32"/>
  <c r="BA5179" i="32"/>
  <c r="AZ5179" i="32"/>
  <c r="AX5179" i="32"/>
  <c r="AY5179" i="32"/>
  <c r="BA5224" i="32"/>
  <c r="AX5224" i="32"/>
  <c r="AZ5224" i="32"/>
  <c r="AY5224" i="32"/>
  <c r="BA5266" i="32"/>
  <c r="AZ5266" i="32"/>
  <c r="AY5266" i="32"/>
  <c r="AX5266" i="32"/>
  <c r="AZ5300" i="32"/>
  <c r="AY5300" i="32"/>
  <c r="AX5300" i="32"/>
  <c r="BA5300" i="32"/>
  <c r="BA5353" i="32"/>
  <c r="AX5353" i="32"/>
  <c r="AY5353" i="32"/>
  <c r="AZ5353" i="32"/>
  <c r="AZ5431" i="32"/>
  <c r="BA5431" i="32"/>
  <c r="AX5431" i="32"/>
  <c r="AY5431" i="32"/>
  <c r="AX5843" i="32"/>
  <c r="AZ5843" i="32"/>
  <c r="BA5843" i="32"/>
  <c r="AY5843" i="32"/>
  <c r="AY4987" i="32"/>
  <c r="AX4987" i="32"/>
  <c r="BA4987" i="32"/>
  <c r="AZ4987" i="32"/>
  <c r="AZ5075" i="32"/>
  <c r="AY5075" i="32"/>
  <c r="AX5075" i="32"/>
  <c r="BA5075" i="32"/>
  <c r="AY5109" i="32"/>
  <c r="AX5109" i="32"/>
  <c r="BA5109" i="32"/>
  <c r="AZ5109" i="32"/>
  <c r="BA5189" i="32"/>
  <c r="AZ5189" i="32"/>
  <c r="AY5189" i="32"/>
  <c r="AX5189" i="32"/>
  <c r="BA5252" i="32"/>
  <c r="AX5252" i="32"/>
  <c r="AY5252" i="32"/>
  <c r="AZ5252" i="32"/>
  <c r="BA6616" i="32"/>
  <c r="AZ6616" i="32"/>
  <c r="AY6616" i="32"/>
  <c r="AX6616" i="32"/>
  <c r="BA5340" i="32"/>
  <c r="AX5340" i="32"/>
  <c r="AY5340" i="32"/>
  <c r="AZ5340" i="32"/>
  <c r="BA6627" i="32"/>
  <c r="AZ6627" i="32"/>
  <c r="AX6627" i="32"/>
  <c r="AY6627" i="32"/>
  <c r="AZ5487" i="32"/>
  <c r="BA5487" i="32"/>
  <c r="AY5487" i="32"/>
  <c r="AX5487" i="32"/>
  <c r="BA5628" i="32"/>
  <c r="AZ5628" i="32"/>
  <c r="AY5628" i="32"/>
  <c r="AX5628" i="32"/>
  <c r="BA6590" i="32"/>
  <c r="AY6590" i="32"/>
  <c r="AX6590" i="32"/>
  <c r="AZ6590" i="32"/>
  <c r="AX5135" i="32"/>
  <c r="AZ5135" i="32"/>
  <c r="AY5135" i="32"/>
  <c r="BA5135" i="32"/>
  <c r="BA5172" i="32"/>
  <c r="AZ5172" i="32"/>
  <c r="AY5172" i="32"/>
  <c r="AX5172" i="32"/>
  <c r="BA5216" i="32"/>
  <c r="AY5216" i="32"/>
  <c r="AX5216" i="32"/>
  <c r="AZ5216" i="32"/>
  <c r="BA5292" i="32"/>
  <c r="AX5292" i="32"/>
  <c r="AZ5292" i="32"/>
  <c r="AY5292" i="32"/>
  <c r="BA6624" i="32"/>
  <c r="AX6624" i="32"/>
  <c r="AY6624" i="32"/>
  <c r="AZ6624" i="32"/>
  <c r="BA5433" i="32"/>
  <c r="AZ5433" i="32"/>
  <c r="AX5433" i="32"/>
  <c r="AY5433" i="32"/>
  <c r="AY5557" i="32"/>
  <c r="BA5557" i="32"/>
  <c r="AZ5557" i="32"/>
  <c r="AX5557" i="32"/>
  <c r="BA5015" i="32"/>
  <c r="AY5015" i="32"/>
  <c r="AZ5015" i="32"/>
  <c r="AX5015" i="32"/>
  <c r="AZ5048" i="32"/>
  <c r="AX5048" i="32"/>
  <c r="AY5048" i="32"/>
  <c r="BA5048" i="32"/>
  <c r="AZ5072" i="32"/>
  <c r="BA5072" i="32"/>
  <c r="AY5072" i="32"/>
  <c r="AX5072" i="32"/>
  <c r="BA5145" i="32"/>
  <c r="AY5145" i="32"/>
  <c r="AX5145" i="32"/>
  <c r="AZ5145" i="32"/>
  <c r="AZ6604" i="32"/>
  <c r="BA6604" i="32"/>
  <c r="AX6604" i="32"/>
  <c r="AY6604" i="32"/>
  <c r="BA6618" i="32"/>
  <c r="AZ6618" i="32"/>
  <c r="AY6618" i="32"/>
  <c r="AX6618" i="32"/>
  <c r="AY5365" i="32"/>
  <c r="BA5365" i="32"/>
  <c r="AZ5365" i="32"/>
  <c r="AX5365" i="32"/>
  <c r="BA5395" i="32"/>
  <c r="AZ5395" i="32"/>
  <c r="AY5395" i="32"/>
  <c r="AX5395" i="32"/>
  <c r="AX5592" i="32"/>
  <c r="AY5592" i="32"/>
  <c r="BA5592" i="32"/>
  <c r="AZ5592" i="32"/>
  <c r="AZ4966" i="32"/>
  <c r="AY4966" i="32"/>
  <c r="AX4966" i="32"/>
  <c r="BA4966" i="32"/>
  <c r="AZ5003" i="32"/>
  <c r="BA5003" i="32"/>
  <c r="AX5003" i="32"/>
  <c r="AY5003" i="32"/>
  <c r="BA5057" i="32"/>
  <c r="AZ5057" i="32"/>
  <c r="AY5057" i="32"/>
  <c r="AX5057" i="32"/>
  <c r="AZ5108" i="32"/>
  <c r="BA5108" i="32"/>
  <c r="AX5108" i="32"/>
  <c r="AY5108" i="32"/>
  <c r="BA5183" i="32"/>
  <c r="AZ5183" i="32"/>
  <c r="AX5183" i="32"/>
  <c r="AY5183" i="32"/>
  <c r="BA5256" i="32"/>
  <c r="AZ5256" i="32"/>
  <c r="AX5256" i="32"/>
  <c r="AY5256" i="32"/>
  <c r="AZ5314" i="32"/>
  <c r="BA5314" i="32"/>
  <c r="AX5314" i="32"/>
  <c r="AY5314" i="32"/>
  <c r="BA5355" i="32"/>
  <c r="AX5355" i="32"/>
  <c r="AY5355" i="32"/>
  <c r="AZ5355" i="32"/>
  <c r="BA5382" i="32"/>
  <c r="AZ5382" i="32"/>
  <c r="AY5382" i="32"/>
  <c r="AX5382" i="32"/>
  <c r="BA6661" i="32"/>
  <c r="AX6661" i="32"/>
  <c r="AY6661" i="32"/>
  <c r="AZ6661" i="32"/>
  <c r="AZ5646" i="32"/>
  <c r="AX5646" i="32"/>
  <c r="BA5646" i="32"/>
  <c r="AY5646" i="32"/>
  <c r="BA5486" i="32"/>
  <c r="AX5486" i="32"/>
  <c r="AZ5486" i="32"/>
  <c r="AY5486" i="32"/>
  <c r="AZ5569" i="32"/>
  <c r="AY5569" i="32"/>
  <c r="BA5569" i="32"/>
  <c r="AX5569" i="32"/>
  <c r="AX5638" i="32"/>
  <c r="AZ5638" i="32"/>
  <c r="BA5638" i="32"/>
  <c r="AY5638" i="32"/>
  <c r="BA5795" i="32"/>
  <c r="AZ5795" i="32"/>
  <c r="AX5795" i="32"/>
  <c r="AY5795" i="32"/>
  <c r="AZ5399" i="32"/>
  <c r="BA5399" i="32"/>
  <c r="AX5399" i="32"/>
  <c r="AY5399" i="32"/>
  <c r="AZ5451" i="32"/>
  <c r="BA5451" i="32"/>
  <c r="AX5451" i="32"/>
  <c r="AY5451" i="32"/>
  <c r="AZ5502" i="32"/>
  <c r="BA5502" i="32"/>
  <c r="AX5502" i="32"/>
  <c r="AY5502" i="32"/>
  <c r="BA5543" i="32"/>
  <c r="AY5543" i="32"/>
  <c r="AX5543" i="32"/>
  <c r="AZ5543" i="32"/>
  <c r="BA5618" i="32"/>
  <c r="AZ5618" i="32"/>
  <c r="AX5618" i="32"/>
  <c r="AY5618" i="32"/>
  <c r="BA5818" i="32"/>
  <c r="AX5818" i="32"/>
  <c r="AY5818" i="32"/>
  <c r="AZ5818" i="32"/>
  <c r="AZ3350" i="32"/>
  <c r="AY3350" i="32"/>
  <c r="AX3350" i="32"/>
  <c r="BA3350" i="32"/>
  <c r="AZ5460" i="32"/>
  <c r="BA5460" i="32"/>
  <c r="AY5460" i="32"/>
  <c r="AX5460" i="32"/>
  <c r="AZ5491" i="32"/>
  <c r="BA5491" i="32"/>
  <c r="AX5491" i="32"/>
  <c r="AY5491" i="32"/>
  <c r="AX5584" i="32"/>
  <c r="AY5584" i="32"/>
  <c r="BA5584" i="32"/>
  <c r="AZ5584" i="32"/>
  <c r="BA5688" i="32"/>
  <c r="AY5688" i="32"/>
  <c r="AZ5688" i="32"/>
  <c r="AX5688" i="32"/>
  <c r="AZ5991" i="32"/>
  <c r="AX5991" i="32"/>
  <c r="AY5991" i="32"/>
  <c r="BA5991" i="32"/>
  <c r="BA5488" i="32"/>
  <c r="AY5488" i="32"/>
  <c r="AX5488" i="32"/>
  <c r="AZ5488" i="32"/>
  <c r="AX5551" i="32"/>
  <c r="BA5551" i="32"/>
  <c r="AZ5551" i="32"/>
  <c r="AY5551" i="32"/>
  <c r="BA5587" i="32"/>
  <c r="AX5587" i="32"/>
  <c r="AY5587" i="32"/>
  <c r="AZ5587" i="32"/>
  <c r="AZ5706" i="32"/>
  <c r="AY5706" i="32"/>
  <c r="AX5706" i="32"/>
  <c r="BA5706" i="32"/>
  <c r="AZ5923" i="32"/>
  <c r="AY5923" i="32"/>
  <c r="AX5923" i="32"/>
  <c r="BA5923" i="32"/>
  <c r="BA5439" i="32"/>
  <c r="AY5439" i="32"/>
  <c r="AX5439" i="32"/>
  <c r="AZ5439" i="32"/>
  <c r="BA5464" i="32"/>
  <c r="AZ5464" i="32"/>
  <c r="AY5464" i="32"/>
  <c r="AX5464" i="32"/>
  <c r="AY5547" i="32"/>
  <c r="BA5547" i="32"/>
  <c r="AX5547" i="32"/>
  <c r="AZ5547" i="32"/>
  <c r="BA5598" i="32"/>
  <c r="AZ5598" i="32"/>
  <c r="AY5598" i="32"/>
  <c r="AX5598" i="32"/>
  <c r="BA5783" i="32"/>
  <c r="AX5783" i="32"/>
  <c r="AZ5783" i="32"/>
  <c r="AY5783" i="32"/>
  <c r="BA6168" i="32"/>
  <c r="AZ6168" i="32"/>
  <c r="AY6168" i="32"/>
  <c r="AX6168" i="32"/>
  <c r="BA5474" i="32"/>
  <c r="AY5474" i="32"/>
  <c r="AX5474" i="32"/>
  <c r="AZ5474" i="32"/>
  <c r="AZ5536" i="32"/>
  <c r="AY5536" i="32"/>
  <c r="AX5536" i="32"/>
  <c r="BA5536" i="32"/>
  <c r="AZ5631" i="32"/>
  <c r="AY5631" i="32"/>
  <c r="BA5631" i="32"/>
  <c r="AX5631" i="32"/>
  <c r="AX5798" i="32"/>
  <c r="BA5798" i="32"/>
  <c r="AY5798" i="32"/>
  <c r="AZ5798" i="32"/>
  <c r="AX6668" i="32"/>
  <c r="AY6668" i="32"/>
  <c r="BA6668" i="32"/>
  <c r="AZ6668" i="32"/>
  <c r="AX5682" i="32"/>
  <c r="BA5682" i="32"/>
  <c r="AZ5682" i="32"/>
  <c r="AY5682" i="32"/>
  <c r="AX5743" i="32"/>
  <c r="BA5743" i="32"/>
  <c r="AZ5743" i="32"/>
  <c r="AY5743" i="32"/>
  <c r="AZ5802" i="32"/>
  <c r="BA5802" i="32"/>
  <c r="AX5802" i="32"/>
  <c r="AY5802" i="32"/>
  <c r="BA5910" i="32"/>
  <c r="AY5910" i="32"/>
  <c r="AX5910" i="32"/>
  <c r="AZ5910" i="32"/>
  <c r="AZ6033" i="32"/>
  <c r="AY6033" i="32"/>
  <c r="BA6033" i="32"/>
  <c r="AX6033" i="32"/>
  <c r="AX5601" i="32"/>
  <c r="BA5601" i="32"/>
  <c r="AZ5601" i="32"/>
  <c r="AY5601" i="32"/>
  <c r="AY5661" i="32"/>
  <c r="BA5661" i="32"/>
  <c r="AZ5661" i="32"/>
  <c r="AX5661" i="32"/>
  <c r="AX5716" i="32"/>
  <c r="AZ5716" i="32"/>
  <c r="AY5716" i="32"/>
  <c r="BA5716" i="32"/>
  <c r="AZ5766" i="32"/>
  <c r="AY5766" i="32"/>
  <c r="AX5766" i="32"/>
  <c r="BA5766" i="32"/>
  <c r="AZ5842" i="32"/>
  <c r="AY5842" i="32"/>
  <c r="AX5842" i="32"/>
  <c r="BA5842" i="32"/>
  <c r="BA5917" i="32"/>
  <c r="AX5917" i="32"/>
  <c r="AY5917" i="32"/>
  <c r="AZ5917" i="32"/>
  <c r="BA5990" i="32"/>
  <c r="AX5990" i="32"/>
  <c r="AY5990" i="32"/>
  <c r="AZ5990" i="32"/>
  <c r="AX5667" i="32"/>
  <c r="BA5667" i="32"/>
  <c r="AY5667" i="32"/>
  <c r="AZ5667" i="32"/>
  <c r="AY5747" i="32"/>
  <c r="AX5747" i="32"/>
  <c r="AZ5747" i="32"/>
  <c r="BA5747" i="32"/>
  <c r="AZ5812" i="32"/>
  <c r="AY5812" i="32"/>
  <c r="BA5812" i="32"/>
  <c r="AX5812" i="32"/>
  <c r="AZ5892" i="32"/>
  <c r="BA5892" i="32"/>
  <c r="AY5892" i="32"/>
  <c r="AX5892" i="32"/>
  <c r="AZ5922" i="32"/>
  <c r="BA5922" i="32"/>
  <c r="AY5922" i="32"/>
  <c r="AX5922" i="32"/>
  <c r="BA6091" i="32"/>
  <c r="AY6091" i="32"/>
  <c r="AZ6091" i="32"/>
  <c r="AX6091" i="32"/>
  <c r="AZ5657" i="32"/>
  <c r="AY5657" i="32"/>
  <c r="BA5657" i="32"/>
  <c r="AX5657" i="32"/>
  <c r="BA5715" i="32"/>
  <c r="AZ5715" i="32"/>
  <c r="AX5715" i="32"/>
  <c r="AY5715" i="32"/>
  <c r="AZ5777" i="32"/>
  <c r="AX5777" i="32"/>
  <c r="BA5777" i="32"/>
  <c r="AY5777" i="32"/>
  <c r="AZ5817" i="32"/>
  <c r="AX5817" i="32"/>
  <c r="BA5817" i="32"/>
  <c r="AY5817" i="32"/>
  <c r="AX5886" i="32"/>
  <c r="AZ5886" i="32"/>
  <c r="AY5886" i="32"/>
  <c r="BA5886" i="32"/>
  <c r="AY6047" i="32"/>
  <c r="AX6047" i="32"/>
  <c r="AZ6047" i="32"/>
  <c r="BA6047" i="32"/>
  <c r="AZ5605" i="32"/>
  <c r="BA5605" i="32"/>
  <c r="AY5605" i="32"/>
  <c r="AX5605" i="32"/>
  <c r="AZ5671" i="32"/>
  <c r="BA5671" i="32"/>
  <c r="AY5671" i="32"/>
  <c r="AX5671" i="32"/>
  <c r="AX6673" i="32"/>
  <c r="BA6673" i="32"/>
  <c r="AY6673" i="32"/>
  <c r="AZ6673" i="32"/>
  <c r="AX5814" i="32"/>
  <c r="BA5814" i="32"/>
  <c r="AY5814" i="32"/>
  <c r="AZ5814" i="32"/>
  <c r="BA5885" i="32"/>
  <c r="AZ5885" i="32"/>
  <c r="AY5885" i="32"/>
  <c r="AX5885" i="32"/>
  <c r="AZ5931" i="32"/>
  <c r="BA5931" i="32"/>
  <c r="AY5931" i="32"/>
  <c r="AX5931" i="32"/>
  <c r="AZ6128" i="32"/>
  <c r="AY6128" i="32"/>
  <c r="AX6128" i="32"/>
  <c r="BA6128" i="32"/>
  <c r="BA5696" i="32"/>
  <c r="AX5696" i="32"/>
  <c r="AY5696" i="32"/>
  <c r="AZ5696" i="32"/>
  <c r="BA5776" i="32"/>
  <c r="AX5776" i="32"/>
  <c r="AZ5776" i="32"/>
  <c r="AY5776" i="32"/>
  <c r="AZ5819" i="32"/>
  <c r="AY5819" i="32"/>
  <c r="BA5819" i="32"/>
  <c r="AX5819" i="32"/>
  <c r="AX5873" i="32"/>
  <c r="BA5873" i="32"/>
  <c r="AZ5873" i="32"/>
  <c r="AY5873" i="32"/>
  <c r="BA5952" i="32"/>
  <c r="AX5952" i="32"/>
  <c r="AY5952" i="32"/>
  <c r="AZ5952" i="32"/>
  <c r="BA6337" i="32"/>
  <c r="AZ6337" i="32"/>
  <c r="AY6337" i="32"/>
  <c r="AX6337" i="32"/>
  <c r="AZ5970" i="32"/>
  <c r="AY5970" i="32"/>
  <c r="BA5970" i="32"/>
  <c r="AX5970" i="32"/>
  <c r="AY6044" i="32"/>
  <c r="AX6044" i="32"/>
  <c r="AZ6044" i="32"/>
  <c r="BA6044" i="32"/>
  <c r="BA6130" i="32"/>
  <c r="AZ6130" i="32"/>
  <c r="AY6130" i="32"/>
  <c r="AX6130" i="32"/>
  <c r="AX6332" i="32"/>
  <c r="AZ6332" i="32"/>
  <c r="BA6332" i="32"/>
  <c r="AY6332" i="32"/>
  <c r="BA5966" i="32"/>
  <c r="AX5966" i="32"/>
  <c r="AY5966" i="32"/>
  <c r="AZ5966" i="32"/>
  <c r="AY6063" i="32"/>
  <c r="AX6063" i="32"/>
  <c r="BA6063" i="32"/>
  <c r="AZ6063" i="32"/>
  <c r="AX6123" i="32"/>
  <c r="AZ6123" i="32"/>
  <c r="BA6123" i="32"/>
  <c r="AY6123" i="32"/>
  <c r="BA6160" i="32"/>
  <c r="AZ6160" i="32"/>
  <c r="AY6160" i="32"/>
  <c r="AX6160" i="32"/>
  <c r="BA6286" i="32"/>
  <c r="AX6286" i="32"/>
  <c r="AZ6286" i="32"/>
  <c r="AY6286" i="32"/>
  <c r="AZ5973" i="32"/>
  <c r="BA5973" i="32"/>
  <c r="AY5973" i="32"/>
  <c r="AX5973" i="32"/>
  <c r="BA6015" i="32"/>
  <c r="AY6015" i="32"/>
  <c r="AX6015" i="32"/>
  <c r="AZ6015" i="32"/>
  <c r="AX6079" i="32"/>
  <c r="BA6079" i="32"/>
  <c r="AZ6079" i="32"/>
  <c r="AY6079" i="32"/>
  <c r="AY6146" i="32"/>
  <c r="AX6146" i="32"/>
  <c r="BA6146" i="32"/>
  <c r="AZ6146" i="32"/>
  <c r="AZ5957" i="32"/>
  <c r="AY5957" i="32"/>
  <c r="AX5957" i="32"/>
  <c r="BA5957" i="32"/>
  <c r="AX6013" i="32"/>
  <c r="BA6013" i="32"/>
  <c r="AZ6013" i="32"/>
  <c r="AY6013" i="32"/>
  <c r="BA6058" i="32"/>
  <c r="AX6058" i="32"/>
  <c r="AY6058" i="32"/>
  <c r="AZ6058" i="32"/>
  <c r="BA6132" i="32"/>
  <c r="AZ6132" i="32"/>
  <c r="AY6132" i="32"/>
  <c r="AX6132" i="32"/>
  <c r="AX6770" i="32"/>
  <c r="AZ6770" i="32"/>
  <c r="AY6770" i="32"/>
  <c r="BA6770" i="32"/>
  <c r="AZ5968" i="32"/>
  <c r="AX5968" i="32"/>
  <c r="AY5968" i="32"/>
  <c r="BA5968" i="32"/>
  <c r="BA6029" i="32"/>
  <c r="AX6029" i="32"/>
  <c r="AY6029" i="32"/>
  <c r="AZ6029" i="32"/>
  <c r="AY6102" i="32"/>
  <c r="BA6102" i="32"/>
  <c r="AZ6102" i="32"/>
  <c r="AX6102" i="32"/>
  <c r="BA6153" i="32"/>
  <c r="AZ6153" i="32"/>
  <c r="AY6153" i="32"/>
  <c r="AX6153" i="32"/>
  <c r="BA6333" i="32"/>
  <c r="AX6333" i="32"/>
  <c r="AY6333" i="32"/>
  <c r="AZ6333" i="32"/>
  <c r="AZ5985" i="32"/>
  <c r="AY5985" i="32"/>
  <c r="BA5985" i="32"/>
  <c r="AX5985" i="32"/>
  <c r="BA6067" i="32"/>
  <c r="AX6067" i="32"/>
  <c r="AZ6067" i="32"/>
  <c r="AY6067" i="32"/>
  <c r="AZ6101" i="32"/>
  <c r="BA6101" i="32"/>
  <c r="AX6101" i="32"/>
  <c r="AY6101" i="32"/>
  <c r="BA6325" i="32"/>
  <c r="AZ6325" i="32"/>
  <c r="AX6325" i="32"/>
  <c r="AY6325" i="32"/>
  <c r="AZ6178" i="32"/>
  <c r="AY6178" i="32"/>
  <c r="BA6178" i="32"/>
  <c r="AX6178" i="32"/>
  <c r="AZ6233" i="32"/>
  <c r="BA6233" i="32"/>
  <c r="AX6233" i="32"/>
  <c r="AY6233" i="32"/>
  <c r="BA6270" i="32"/>
  <c r="AZ6270" i="32"/>
  <c r="AY6270" i="32"/>
  <c r="AX6270" i="32"/>
  <c r="AZ6326" i="32"/>
  <c r="BA6326" i="32"/>
  <c r="AY6326" i="32"/>
  <c r="AX6326" i="32"/>
  <c r="AZ6753" i="32"/>
  <c r="AY6753" i="32"/>
  <c r="AX6753" i="32"/>
  <c r="BA6753" i="32"/>
  <c r="AY6214" i="32"/>
  <c r="BA6214" i="32"/>
  <c r="AZ6214" i="32"/>
  <c r="AX6214" i="32"/>
  <c r="AX6273" i="32"/>
  <c r="BA6273" i="32"/>
  <c r="AZ6273" i="32"/>
  <c r="AY6273" i="32"/>
  <c r="AX6324" i="32"/>
  <c r="AZ6324" i="32"/>
  <c r="BA6324" i="32"/>
  <c r="AY6324" i="32"/>
  <c r="AZ6797" i="32"/>
  <c r="AX6797" i="32"/>
  <c r="AY6797" i="32"/>
  <c r="BA6797" i="32"/>
  <c r="BA6190" i="32"/>
  <c r="AZ6190" i="32"/>
  <c r="AY6190" i="32"/>
  <c r="AX6190" i="32"/>
  <c r="BA6277" i="32"/>
  <c r="AZ6277" i="32"/>
  <c r="AY6277" i="32"/>
  <c r="AX6277" i="32"/>
  <c r="AX6328" i="32"/>
  <c r="AZ6328" i="32"/>
  <c r="AY6328" i="32"/>
  <c r="BA6328" i="32"/>
  <c r="AY6443" i="32"/>
  <c r="BA6443" i="32"/>
  <c r="AX6443" i="32"/>
  <c r="AZ6443" i="32"/>
  <c r="AZ6838" i="32"/>
  <c r="AX6838" i="32"/>
  <c r="AY6838" i="32"/>
  <c r="BA6838" i="32"/>
  <c r="BA6165" i="32"/>
  <c r="AY6165" i="32"/>
  <c r="AX6165" i="32"/>
  <c r="AZ6165" i="32"/>
  <c r="AX6257" i="32"/>
  <c r="BA6257" i="32"/>
  <c r="AZ6257" i="32"/>
  <c r="AY6257" i="32"/>
  <c r="BA6317" i="32"/>
  <c r="AY6317" i="32"/>
  <c r="AX6317" i="32"/>
  <c r="AZ6317" i="32"/>
  <c r="AZ6824" i="32"/>
  <c r="AX6824" i="32"/>
  <c r="BA6824" i="32"/>
  <c r="AY6824" i="32"/>
  <c r="BA6195" i="32"/>
  <c r="AX6195" i="32"/>
  <c r="AY6195" i="32"/>
  <c r="AZ6195" i="32"/>
  <c r="AX6235" i="32"/>
  <c r="BA6235" i="32"/>
  <c r="AZ6235" i="32"/>
  <c r="AY6235" i="32"/>
  <c r="AX6320" i="32"/>
  <c r="AZ6320" i="32"/>
  <c r="AY6320" i="32"/>
  <c r="BA6320" i="32"/>
  <c r="BA6460" i="32"/>
  <c r="AX6460" i="32"/>
  <c r="AZ6460" i="32"/>
  <c r="AY6460" i="32"/>
  <c r="BA6862" i="32"/>
  <c r="AZ6862" i="32"/>
  <c r="AX6862" i="32"/>
  <c r="AY6862" i="32"/>
  <c r="AX6193" i="32"/>
  <c r="AZ6193" i="32"/>
  <c r="AY6193" i="32"/>
  <c r="BA6193" i="32"/>
  <c r="BA6259" i="32"/>
  <c r="AZ6259" i="32"/>
  <c r="AX6259" i="32"/>
  <c r="AY6259" i="32"/>
  <c r="AX6341" i="32"/>
  <c r="AZ6341" i="32"/>
  <c r="AY6341" i="32"/>
  <c r="BA6341" i="32"/>
  <c r="AX6776" i="32"/>
  <c r="BA6776" i="32"/>
  <c r="AZ6776" i="32"/>
  <c r="AY6776" i="32"/>
  <c r="BA6366" i="32"/>
  <c r="AY6366" i="32"/>
  <c r="AZ6366" i="32"/>
  <c r="AX6366" i="32"/>
  <c r="BA6427" i="32"/>
  <c r="AZ6427" i="32"/>
  <c r="AX6427" i="32"/>
  <c r="AY6427" i="32"/>
  <c r="AX6494" i="32"/>
  <c r="BA6494" i="32"/>
  <c r="AZ6494" i="32"/>
  <c r="AY6494" i="32"/>
  <c r="BA6757" i="32"/>
  <c r="AY6757" i="32"/>
  <c r="AZ6757" i="32"/>
  <c r="AX6757" i="32"/>
  <c r="BA6800" i="32"/>
  <c r="AY6800" i="32"/>
  <c r="AX6800" i="32"/>
  <c r="AZ6800" i="32"/>
  <c r="AX6425" i="32"/>
  <c r="AY6425" i="32"/>
  <c r="BA6425" i="32"/>
  <c r="AZ6425" i="32"/>
  <c r="AY6487" i="32"/>
  <c r="AX6487" i="32"/>
  <c r="BA6487" i="32"/>
  <c r="AZ6487" i="32"/>
  <c r="AZ2428" i="32"/>
  <c r="AX2428" i="32"/>
  <c r="BA2428" i="32"/>
  <c r="AY2428" i="32"/>
  <c r="AX6785" i="32"/>
  <c r="AZ6785" i="32"/>
  <c r="AY6785" i="32"/>
  <c r="BA6785" i="32"/>
  <c r="AY6846" i="32"/>
  <c r="AX6846" i="32"/>
  <c r="AZ6846" i="32"/>
  <c r="BA6846" i="32"/>
  <c r="AY6386" i="32"/>
  <c r="BA6386" i="32"/>
  <c r="AX6386" i="32"/>
  <c r="AZ6386" i="32"/>
  <c r="BA6706" i="32"/>
  <c r="AY6706" i="32"/>
  <c r="AX6706" i="32"/>
  <c r="AZ6706" i="32"/>
  <c r="AY6502" i="32"/>
  <c r="BA6502" i="32"/>
  <c r="AZ6502" i="32"/>
  <c r="AX6502" i="32"/>
  <c r="BA2429" i="32"/>
  <c r="AY2429" i="32"/>
  <c r="AX2429" i="32"/>
  <c r="AZ2429" i="32"/>
  <c r="BA6837" i="32"/>
  <c r="AY6837" i="32"/>
  <c r="AX6837" i="32"/>
  <c r="AZ6837" i="32"/>
  <c r="AY6381" i="32"/>
  <c r="AX6381" i="32"/>
  <c r="BA6381" i="32"/>
  <c r="AZ6381" i="32"/>
  <c r="BA6457" i="32"/>
  <c r="AY6457" i="32"/>
  <c r="AZ6457" i="32"/>
  <c r="AX6457" i="32"/>
  <c r="BA6733" i="32"/>
  <c r="AY6733" i="32"/>
  <c r="AX6733" i="32"/>
  <c r="AZ6733" i="32"/>
  <c r="BA6773" i="32"/>
  <c r="AY6773" i="32"/>
  <c r="AX6773" i="32"/>
  <c r="AZ6773" i="32"/>
  <c r="BA6843" i="32"/>
  <c r="AX6843" i="32"/>
  <c r="AZ6843" i="32"/>
  <c r="AY6843" i="32"/>
  <c r="BA6368" i="32"/>
  <c r="AZ6368" i="32"/>
  <c r="AY6368" i="32"/>
  <c r="AX6368" i="32"/>
  <c r="AX6441" i="32"/>
  <c r="BA6441" i="32"/>
  <c r="AZ6441" i="32"/>
  <c r="AY6441" i="32"/>
  <c r="AY6713" i="32"/>
  <c r="AZ6713" i="32"/>
  <c r="BA6713" i="32"/>
  <c r="AX6713" i="32"/>
  <c r="AZ2432" i="32"/>
  <c r="BA2432" i="32"/>
  <c r="AY2432" i="32"/>
  <c r="AX2432" i="32"/>
  <c r="BA6335" i="32"/>
  <c r="AY6335" i="32"/>
  <c r="AZ6335" i="32"/>
  <c r="AX6335" i="32"/>
  <c r="BA6406" i="32"/>
  <c r="AX6406" i="32"/>
  <c r="AY6406" i="32"/>
  <c r="AZ6406" i="32"/>
  <c r="BA6461" i="32"/>
  <c r="AZ6461" i="32"/>
  <c r="AX6461" i="32"/>
  <c r="AY6461" i="32"/>
  <c r="BA6725" i="32"/>
  <c r="AZ6725" i="32"/>
  <c r="AY6725" i="32"/>
  <c r="AX6725" i="32"/>
  <c r="AZ6734" i="32"/>
  <c r="AY6734" i="32"/>
  <c r="AX6734" i="32"/>
  <c r="BA6734" i="32"/>
  <c r="BA6836" i="32"/>
  <c r="AZ6836" i="32"/>
  <c r="AX6836" i="32"/>
  <c r="AY6836" i="32"/>
  <c r="AZ1718" i="32"/>
  <c r="AX1718" i="32"/>
  <c r="BA1718" i="32"/>
  <c r="AY1718" i="32"/>
  <c r="BA1529" i="32"/>
  <c r="AZ1529" i="32"/>
  <c r="AX1529" i="32"/>
  <c r="AY1529" i="32"/>
  <c r="AZ1756" i="32"/>
  <c r="AX1756" i="32"/>
  <c r="BA1756" i="32"/>
  <c r="AY1756" i="32"/>
  <c r="BA1672" i="32"/>
  <c r="AY1672" i="32"/>
  <c r="AZ1672" i="32"/>
  <c r="AX1672" i="32"/>
  <c r="AZ1284" i="32"/>
  <c r="AY1284" i="32"/>
  <c r="AX1284" i="32"/>
  <c r="BA1284" i="32"/>
  <c r="BA1569" i="32"/>
  <c r="AZ1569" i="32"/>
  <c r="AY1569" i="32"/>
  <c r="AX1569" i="32"/>
  <c r="AY1206" i="32"/>
  <c r="AX1206" i="32"/>
  <c r="AZ1206" i="32"/>
  <c r="BA1206" i="32"/>
  <c r="AY1673" i="32"/>
  <c r="AZ1673" i="32"/>
  <c r="AX1673" i="32"/>
  <c r="BA1673" i="32"/>
  <c r="AX1838" i="32"/>
  <c r="AZ1838" i="32"/>
  <c r="BA1838" i="32"/>
  <c r="AY1838" i="32"/>
  <c r="BA1685" i="32"/>
  <c r="AY1685" i="32"/>
  <c r="AX1685" i="32"/>
  <c r="AZ1685" i="32"/>
  <c r="BA1530" i="32"/>
  <c r="AX1530" i="32"/>
  <c r="AY1530" i="32"/>
  <c r="AZ1530" i="32"/>
  <c r="BA4019" i="32"/>
  <c r="AY4019" i="32"/>
  <c r="AZ4019" i="32"/>
  <c r="AX4019" i="32"/>
  <c r="AY320" i="32"/>
  <c r="AX320" i="32"/>
  <c r="AZ320" i="32"/>
  <c r="BA320" i="32"/>
  <c r="AX1344" i="32"/>
  <c r="AZ1344" i="32"/>
  <c r="BA1344" i="32"/>
  <c r="AY1344" i="32"/>
  <c r="AX956" i="32"/>
  <c r="AY956" i="32"/>
  <c r="BA956" i="32"/>
  <c r="AZ956" i="32"/>
  <c r="BA1526" i="32"/>
  <c r="AX1526" i="32"/>
  <c r="AZ1526" i="32"/>
  <c r="AY1526" i="32"/>
  <c r="AX1235" i="32"/>
  <c r="BA1235" i="32"/>
  <c r="AY1235" i="32"/>
  <c r="AZ1235" i="32"/>
  <c r="BA448" i="32"/>
  <c r="AX448" i="32"/>
  <c r="AZ448" i="32"/>
  <c r="AY448" i="32"/>
  <c r="BA1517" i="32"/>
  <c r="AY1517" i="32"/>
  <c r="AX1517" i="32"/>
  <c r="AZ1517" i="32"/>
  <c r="AZ838" i="32"/>
  <c r="AY838" i="32"/>
  <c r="AX838" i="32"/>
  <c r="BA838" i="32"/>
  <c r="BA1528" i="32"/>
  <c r="AY1528" i="32"/>
  <c r="AZ1528" i="32"/>
  <c r="AX1528" i="32"/>
  <c r="AY1211" i="32"/>
  <c r="AZ1211" i="32"/>
  <c r="AX1211" i="32"/>
  <c r="BA1211" i="32"/>
  <c r="AY445" i="32"/>
  <c r="AZ445" i="32"/>
  <c r="BA445" i="32"/>
  <c r="AX445" i="32"/>
  <c r="BA1477" i="32"/>
  <c r="AY1477" i="32"/>
  <c r="AX1477" i="32"/>
  <c r="AZ1477" i="32"/>
  <c r="AZ1099" i="32"/>
  <c r="BA1099" i="32"/>
  <c r="AX1099" i="32"/>
  <c r="AY1099" i="32"/>
  <c r="BA2644" i="32"/>
  <c r="AY2644" i="32"/>
  <c r="AX2644" i="32"/>
  <c r="AZ2644" i="32"/>
  <c r="AX551" i="32"/>
  <c r="BA551" i="32"/>
  <c r="AZ551" i="32"/>
  <c r="AY551" i="32"/>
  <c r="AZ2441" i="32"/>
  <c r="AY2441" i="32"/>
  <c r="BA2441" i="32"/>
  <c r="AX2441" i="32"/>
  <c r="BA524" i="32"/>
  <c r="AZ524" i="32"/>
  <c r="AY524" i="32"/>
  <c r="AX524" i="32"/>
  <c r="BA3443" i="32"/>
  <c r="AY3443" i="32"/>
  <c r="AX3443" i="32"/>
  <c r="AZ3443" i="32"/>
  <c r="BA734" i="32"/>
  <c r="AX734" i="32"/>
  <c r="AY734" i="32"/>
  <c r="AZ734" i="32"/>
  <c r="AY469" i="32"/>
  <c r="AX469" i="32"/>
  <c r="BA469" i="32"/>
  <c r="AZ469" i="32"/>
  <c r="BA3657" i="32"/>
  <c r="AY3657" i="32"/>
  <c r="AZ3657" i="32"/>
  <c r="AX3657" i="32"/>
  <c r="BA892" i="32"/>
  <c r="AX892" i="32"/>
  <c r="AZ892" i="32"/>
  <c r="AY892" i="32"/>
  <c r="AY3587" i="32"/>
  <c r="BA3587" i="32"/>
  <c r="AZ3587" i="32"/>
  <c r="AX3587" i="32"/>
  <c r="AX3716" i="32"/>
  <c r="AY3716" i="32"/>
  <c r="BA3716" i="32"/>
  <c r="AZ3716" i="32"/>
  <c r="BA754" i="32"/>
  <c r="AZ754" i="32"/>
  <c r="AY754" i="32"/>
  <c r="AX754" i="32"/>
  <c r="AZ428" i="32"/>
  <c r="BA428" i="32"/>
  <c r="AY428" i="32"/>
  <c r="AX428" i="32"/>
  <c r="BA45" i="32"/>
  <c r="AX45" i="32"/>
  <c r="AZ45" i="32"/>
  <c r="AY45" i="32"/>
  <c r="AX878" i="32"/>
  <c r="AZ878" i="32"/>
  <c r="BA878" i="32"/>
  <c r="AY878" i="32"/>
  <c r="AY3461" i="32"/>
  <c r="BA3461" i="32"/>
  <c r="AZ3461" i="32"/>
  <c r="AX3461" i="32"/>
  <c r="BA2146" i="32"/>
  <c r="AY2146" i="32"/>
  <c r="AX2146" i="32"/>
  <c r="AZ2146" i="32"/>
  <c r="BA3734" i="32"/>
  <c r="AY3734" i="32"/>
  <c r="AZ3734" i="32"/>
  <c r="AX3734" i="32"/>
  <c r="AZ2107" i="32"/>
  <c r="AX2107" i="32"/>
  <c r="AY2107" i="32"/>
  <c r="BA2107" i="32"/>
  <c r="BA2742" i="32"/>
  <c r="AZ2742" i="32"/>
  <c r="AY2742" i="32"/>
  <c r="AX2742" i="32"/>
  <c r="AZ164" i="32"/>
  <c r="BA164" i="32"/>
  <c r="AY164" i="32"/>
  <c r="AX164" i="32"/>
  <c r="AX2500" i="32"/>
  <c r="BA2500" i="32"/>
  <c r="AY2500" i="32"/>
  <c r="AZ2500" i="32"/>
  <c r="AX1958" i="32"/>
  <c r="AY1958" i="32"/>
  <c r="AZ1958" i="32"/>
  <c r="BA1958" i="32"/>
  <c r="AX3382" i="32"/>
  <c r="AY3382" i="32"/>
  <c r="BA3382" i="32"/>
  <c r="AZ3382" i="32"/>
  <c r="AZ2548" i="32"/>
  <c r="BA2548" i="32"/>
  <c r="AX2548" i="32"/>
  <c r="AY2548" i="32"/>
  <c r="AY1942" i="32"/>
  <c r="BA1942" i="32"/>
  <c r="AZ1942" i="32"/>
  <c r="AX1942" i="32"/>
  <c r="AY2898" i="32"/>
  <c r="AX2898" i="32"/>
  <c r="AZ2898" i="32"/>
  <c r="BA2898" i="32"/>
  <c r="AX63" i="32"/>
  <c r="AZ63" i="32"/>
  <c r="AY63" i="32"/>
  <c r="BA63" i="32"/>
  <c r="AZ2127" i="32"/>
  <c r="BA2127" i="32"/>
  <c r="AY2127" i="32"/>
  <c r="AX2127" i="32"/>
  <c r="BA1999" i="32"/>
  <c r="AY1999" i="32"/>
  <c r="AX1999" i="32"/>
  <c r="AZ1999" i="32"/>
  <c r="AZ3730" i="32"/>
  <c r="BA3730" i="32"/>
  <c r="AX3730" i="32"/>
  <c r="AY3730" i="32"/>
  <c r="BA2622" i="32"/>
  <c r="AX2622" i="32"/>
  <c r="AY2622" i="32"/>
  <c r="AZ2622" i="32"/>
  <c r="BA2710" i="32"/>
  <c r="AX2710" i="32"/>
  <c r="AY2710" i="32"/>
  <c r="AZ2710" i="32"/>
  <c r="AY3381" i="32"/>
  <c r="AZ3381" i="32"/>
  <c r="AX3381" i="32"/>
  <c r="BA3381" i="32"/>
  <c r="AY2592" i="32"/>
  <c r="BA2592" i="32"/>
  <c r="AZ2592" i="32"/>
  <c r="AX2592" i="32"/>
  <c r="BA2324" i="32"/>
  <c r="AZ2324" i="32"/>
  <c r="AY2324" i="32"/>
  <c r="AX2324" i="32"/>
  <c r="BA2871" i="32"/>
  <c r="AZ2871" i="32"/>
  <c r="AX2871" i="32"/>
  <c r="AY2871" i="32"/>
  <c r="AZ2026" i="32"/>
  <c r="BA2026" i="32"/>
  <c r="AX2026" i="32"/>
  <c r="AY2026" i="32"/>
  <c r="AZ3001" i="32"/>
  <c r="AY3001" i="32"/>
  <c r="AX3001" i="32"/>
  <c r="BA3001" i="32"/>
  <c r="AX4250" i="32"/>
  <c r="BA4250" i="32"/>
  <c r="AZ4250" i="32"/>
  <c r="AY4250" i="32"/>
  <c r="BA3343" i="32"/>
  <c r="AX3343" i="32"/>
  <c r="AY3343" i="32"/>
  <c r="AZ3343" i="32"/>
  <c r="BA3088" i="32"/>
  <c r="AX3088" i="32"/>
  <c r="AZ3088" i="32"/>
  <c r="AY3088" i="32"/>
  <c r="AY2892" i="32"/>
  <c r="AZ2892" i="32"/>
  <c r="BA2892" i="32"/>
  <c r="AX2892" i="32"/>
  <c r="BA3836" i="32"/>
  <c r="AZ3836" i="32"/>
  <c r="AX3836" i="32"/>
  <c r="AY3836" i="32"/>
  <c r="BA2966" i="32"/>
  <c r="AZ2966" i="32"/>
  <c r="AX2966" i="32"/>
  <c r="AY2966" i="32"/>
  <c r="AZ4064" i="32"/>
  <c r="AY4064" i="32"/>
  <c r="AX4064" i="32"/>
  <c r="BA4064" i="32"/>
  <c r="AX2063" i="32"/>
  <c r="AY2063" i="32"/>
  <c r="BA2063" i="32"/>
  <c r="AZ2063" i="32"/>
  <c r="AX4371" i="32"/>
  <c r="BA4371" i="32"/>
  <c r="AZ4371" i="32"/>
  <c r="AY4371" i="32"/>
  <c r="BA2048" i="32"/>
  <c r="AZ2048" i="32"/>
  <c r="AX2048" i="32"/>
  <c r="AY2048" i="32"/>
  <c r="AZ4496" i="32"/>
  <c r="AY4496" i="32"/>
  <c r="AX4496" i="32"/>
  <c r="BA4496" i="32"/>
  <c r="AZ3983" i="32"/>
  <c r="BA3983" i="32"/>
  <c r="AX3983" i="32"/>
  <c r="AY3983" i="32"/>
  <c r="AZ3853" i="32"/>
  <c r="AY3853" i="32"/>
  <c r="AX3853" i="32"/>
  <c r="BA3853" i="32"/>
  <c r="BA3313" i="32"/>
  <c r="AX3313" i="32"/>
  <c r="AY3313" i="32"/>
  <c r="AZ3313" i="32"/>
  <c r="AZ4090" i="32"/>
  <c r="AY4090" i="32"/>
  <c r="AX4090" i="32"/>
  <c r="BA4090" i="32"/>
  <c r="AX4422" i="32"/>
  <c r="AY4422" i="32"/>
  <c r="AZ4422" i="32"/>
  <c r="BA4422" i="32"/>
  <c r="AX5425" i="32"/>
  <c r="BA5425" i="32"/>
  <c r="AZ5425" i="32"/>
  <c r="AY5425" i="32"/>
  <c r="BA4532" i="32"/>
  <c r="AX4532" i="32"/>
  <c r="AY4532" i="32"/>
  <c r="AZ4532" i="32"/>
  <c r="BA4106" i="32"/>
  <c r="AZ4106" i="32"/>
  <c r="AY4106" i="32"/>
  <c r="AX4106" i="32"/>
  <c r="BA4445" i="32"/>
  <c r="AZ4445" i="32"/>
  <c r="AX4445" i="32"/>
  <c r="AY4445" i="32"/>
  <c r="BA4309" i="32"/>
  <c r="AZ4309" i="32"/>
  <c r="AY4309" i="32"/>
  <c r="AX4309" i="32"/>
  <c r="BA4657" i="32"/>
  <c r="AZ4657" i="32"/>
  <c r="AX4657" i="32"/>
  <c r="AY4657" i="32"/>
  <c r="BA4485" i="32"/>
  <c r="AX4485" i="32"/>
  <c r="AY4485" i="32"/>
  <c r="AZ4485" i="32"/>
  <c r="AZ4141" i="32"/>
  <c r="BA4141" i="32"/>
  <c r="AY4141" i="32"/>
  <c r="AX4141" i="32"/>
  <c r="BA4547" i="32"/>
  <c r="AY4547" i="32"/>
  <c r="AZ4547" i="32"/>
  <c r="AX4547" i="32"/>
  <c r="AX4978" i="32"/>
  <c r="BA4978" i="32"/>
  <c r="AZ4978" i="32"/>
  <c r="AY4978" i="32"/>
  <c r="BA4975" i="32"/>
  <c r="AZ4975" i="32"/>
  <c r="AX4975" i="32"/>
  <c r="AY4975" i="32"/>
  <c r="BA4745" i="32"/>
  <c r="AX4745" i="32"/>
  <c r="AY4745" i="32"/>
  <c r="AZ4745" i="32"/>
  <c r="AZ5011" i="32"/>
  <c r="AY5011" i="32"/>
  <c r="AX5011" i="32"/>
  <c r="BA5011" i="32"/>
  <c r="BA4902" i="32"/>
  <c r="AX4902" i="32"/>
  <c r="AY4902" i="32"/>
  <c r="AZ4902" i="32"/>
  <c r="BA6563" i="32"/>
  <c r="AX6563" i="32"/>
  <c r="AY6563" i="32"/>
  <c r="AZ6563" i="32"/>
  <c r="AY4773" i="32"/>
  <c r="BA4773" i="32"/>
  <c r="AZ4773" i="32"/>
  <c r="AX4773" i="32"/>
  <c r="BA5719" i="32"/>
  <c r="AY5719" i="32"/>
  <c r="AX5719" i="32"/>
  <c r="AZ5719" i="32"/>
  <c r="BA5329" i="32"/>
  <c r="AZ5329" i="32"/>
  <c r="AY5329" i="32"/>
  <c r="AX5329" i="32"/>
  <c r="AX5240" i="32"/>
  <c r="AY5240" i="32"/>
  <c r="BA5240" i="32"/>
  <c r="AZ5240" i="32"/>
  <c r="BA5090" i="32"/>
  <c r="AZ5090" i="32"/>
  <c r="AY5090" i="32"/>
  <c r="AX5090" i="32"/>
  <c r="BA5373" i="32"/>
  <c r="AZ5373" i="32"/>
  <c r="AY5373" i="32"/>
  <c r="AX5373" i="32"/>
  <c r="BA5257" i="32"/>
  <c r="AY5257" i="32"/>
  <c r="AX5257" i="32"/>
  <c r="AZ5257" i="32"/>
  <c r="BA5131" i="32"/>
  <c r="AX5131" i="32"/>
  <c r="AZ5131" i="32"/>
  <c r="AY5131" i="32"/>
  <c r="BA4986" i="32"/>
  <c r="AX4986" i="32"/>
  <c r="AZ4986" i="32"/>
  <c r="AY4986" i="32"/>
  <c r="BA5332" i="32"/>
  <c r="AZ5332" i="32"/>
  <c r="AX5332" i="32"/>
  <c r="AY5332" i="32"/>
  <c r="AY5711" i="32"/>
  <c r="AX5711" i="32"/>
  <c r="BA5711" i="32"/>
  <c r="AZ5711" i="32"/>
  <c r="AX6048" i="32"/>
  <c r="AZ6048" i="32"/>
  <c r="AY6048" i="32"/>
  <c r="BA6048" i="32"/>
  <c r="AZ5526" i="32"/>
  <c r="BA5526" i="32"/>
  <c r="AY5526" i="32"/>
  <c r="AX5526" i="32"/>
  <c r="BA5564" i="32"/>
  <c r="AZ5564" i="32"/>
  <c r="AY5564" i="32"/>
  <c r="AX5564" i="32"/>
  <c r="AY5669" i="32"/>
  <c r="AZ5669" i="32"/>
  <c r="BA5669" i="32"/>
  <c r="AX5669" i="32"/>
  <c r="AX5698" i="32"/>
  <c r="BA5698" i="32"/>
  <c r="AZ5698" i="32"/>
  <c r="AY5698" i="32"/>
  <c r="AZ5721" i="32"/>
  <c r="AY5721" i="32"/>
  <c r="AX5721" i="32"/>
  <c r="BA5721" i="32"/>
  <c r="AZ5797" i="32"/>
  <c r="AY5797" i="32"/>
  <c r="AX5797" i="32"/>
  <c r="BA5797" i="32"/>
  <c r="AZ5868" i="32"/>
  <c r="BA5868" i="32"/>
  <c r="AY5868" i="32"/>
  <c r="AX5868" i="32"/>
  <c r="AZ5859" i="32"/>
  <c r="BA5859" i="32"/>
  <c r="AY5859" i="32"/>
  <c r="AX5859" i="32"/>
  <c r="AX6241" i="32"/>
  <c r="BA6241" i="32"/>
  <c r="AZ6241" i="32"/>
  <c r="AY6241" i="32"/>
  <c r="AZ5989" i="32"/>
  <c r="BA5989" i="32"/>
  <c r="AY5989" i="32"/>
  <c r="AX5989" i="32"/>
  <c r="AZ6295" i="32"/>
  <c r="AX6295" i="32"/>
  <c r="AY6295" i="32"/>
  <c r="BA6295" i="32"/>
  <c r="AZ6209" i="32"/>
  <c r="AY6209" i="32"/>
  <c r="AX6209" i="32"/>
  <c r="BA6209" i="32"/>
  <c r="BA6306" i="32"/>
  <c r="AZ6306" i="32"/>
  <c r="AX6306" i="32"/>
  <c r="AY6306" i="32"/>
  <c r="BA6298" i="32"/>
  <c r="AZ6298" i="32"/>
  <c r="AX6298" i="32"/>
  <c r="AY6298" i="32"/>
  <c r="AZ6303" i="32"/>
  <c r="AY6303" i="32"/>
  <c r="AX6303" i="32"/>
  <c r="BA6303" i="32"/>
  <c r="BA6301" i="32"/>
  <c r="AY6301" i="32"/>
  <c r="AX6301" i="32"/>
  <c r="AZ6301" i="32"/>
  <c r="BA6787" i="32"/>
  <c r="AX6787" i="32"/>
  <c r="AZ6787" i="32"/>
  <c r="AY6787" i="32"/>
  <c r="AY6423" i="32"/>
  <c r="AX6423" i="32"/>
  <c r="BA6423" i="32"/>
  <c r="AZ6423" i="32"/>
  <c r="AZ6798" i="32"/>
  <c r="AY6798" i="32"/>
  <c r="BA6798" i="32"/>
  <c r="AX6798" i="32"/>
  <c r="AZ6768" i="32"/>
  <c r="AY6768" i="32"/>
  <c r="AX6768" i="32"/>
  <c r="BA6768" i="32"/>
  <c r="BA1861" i="32"/>
  <c r="AX1861" i="32"/>
  <c r="AY1861" i="32"/>
  <c r="AZ1861" i="32"/>
  <c r="AY1890" i="32"/>
  <c r="AX1890" i="32"/>
  <c r="BA1890" i="32"/>
  <c r="AZ1890" i="32"/>
  <c r="AX1346" i="32"/>
  <c r="AZ1346" i="32"/>
  <c r="AY1346" i="32"/>
  <c r="BA1346" i="32"/>
  <c r="BA1784" i="32"/>
  <c r="AY1784" i="32"/>
  <c r="AZ1784" i="32"/>
  <c r="AX1784" i="32"/>
  <c r="BA4006" i="32"/>
  <c r="AZ4006" i="32"/>
  <c r="AX4006" i="32"/>
  <c r="AY4006" i="32"/>
  <c r="AX1831" i="32"/>
  <c r="AZ1831" i="32"/>
  <c r="BA1831" i="32"/>
  <c r="AY1831" i="32"/>
  <c r="AX1634" i="32"/>
  <c r="BA1634" i="32"/>
  <c r="AY1634" i="32"/>
  <c r="AZ1634" i="32"/>
  <c r="AZ1710" i="32"/>
  <c r="AX1710" i="32"/>
  <c r="BA1710" i="32"/>
  <c r="AY1710" i="32"/>
  <c r="BA1586" i="32"/>
  <c r="AY1586" i="32"/>
  <c r="AX1586" i="32"/>
  <c r="AZ1586" i="32"/>
  <c r="BA1332" i="32"/>
  <c r="AY1332" i="32"/>
  <c r="AX1332" i="32"/>
  <c r="AZ1332" i="32"/>
  <c r="AX1123" i="32"/>
  <c r="AZ1123" i="32"/>
  <c r="AY1123" i="32"/>
  <c r="BA1123" i="32"/>
  <c r="BA439" i="32"/>
  <c r="AX439" i="32"/>
  <c r="AY439" i="32"/>
  <c r="AZ439" i="32"/>
  <c r="BA1758" i="32"/>
  <c r="AX1758" i="32"/>
  <c r="AZ1758" i="32"/>
  <c r="AY1758" i="32"/>
  <c r="AZ1706" i="32"/>
  <c r="AY1706" i="32"/>
  <c r="BA1706" i="32"/>
  <c r="AX1706" i="32"/>
  <c r="AY1882" i="32"/>
  <c r="AX1882" i="32"/>
  <c r="BA1882" i="32"/>
  <c r="AZ1882" i="32"/>
  <c r="AY1830" i="32"/>
  <c r="BA1830" i="32"/>
  <c r="AZ1830" i="32"/>
  <c r="AX1830" i="32"/>
  <c r="AX1628" i="32"/>
  <c r="AZ1628" i="32"/>
  <c r="AY1628" i="32"/>
  <c r="BA1628" i="32"/>
  <c r="BA1535" i="32"/>
  <c r="AX1535" i="32"/>
  <c r="AY1535" i="32"/>
  <c r="AZ1535" i="32"/>
  <c r="AY1621" i="32"/>
  <c r="AX1621" i="32"/>
  <c r="AZ1621" i="32"/>
  <c r="BA1621" i="32"/>
  <c r="AY1218" i="32"/>
  <c r="AZ1218" i="32"/>
  <c r="BA1218" i="32"/>
  <c r="AX1218" i="32"/>
  <c r="BA945" i="32"/>
  <c r="AZ945" i="32"/>
  <c r="AY945" i="32"/>
  <c r="AX945" i="32"/>
  <c r="AY2819" i="32"/>
  <c r="AX2819" i="32"/>
  <c r="AZ2819" i="32"/>
  <c r="BA2819" i="32"/>
  <c r="AY2367" i="32"/>
  <c r="BA2367" i="32"/>
  <c r="AZ2367" i="32"/>
  <c r="AX2367" i="32"/>
  <c r="BA1684" i="32"/>
  <c r="AY1684" i="32"/>
  <c r="AZ1684" i="32"/>
  <c r="AX1684" i="32"/>
  <c r="AY532" i="32"/>
  <c r="AZ532" i="32"/>
  <c r="AX532" i="32"/>
  <c r="BA532" i="32"/>
  <c r="AX1878" i="32"/>
  <c r="AZ1878" i="32"/>
  <c r="BA1878" i="32"/>
  <c r="AY1878" i="32"/>
  <c r="AZ1820" i="32"/>
  <c r="AX1820" i="32"/>
  <c r="AY1820" i="32"/>
  <c r="BA1820" i="32"/>
  <c r="AX1643" i="32"/>
  <c r="AY1643" i="32"/>
  <c r="AZ1643" i="32"/>
  <c r="BA1643" i="32"/>
  <c r="AZ1725" i="32"/>
  <c r="AX1725" i="32"/>
  <c r="BA1725" i="32"/>
  <c r="AY1725" i="32"/>
  <c r="AX4015" i="32"/>
  <c r="AZ4015" i="32"/>
  <c r="AY4015" i="32"/>
  <c r="BA4015" i="32"/>
  <c r="BA1237" i="32"/>
  <c r="AX1237" i="32"/>
  <c r="AY1237" i="32"/>
  <c r="AZ1237" i="32"/>
  <c r="AZ1081" i="32"/>
  <c r="AY1081" i="32"/>
  <c r="AX1081" i="32"/>
  <c r="BA1081" i="32"/>
  <c r="BA824" i="32"/>
  <c r="AX824" i="32"/>
  <c r="AY824" i="32"/>
  <c r="AZ824" i="32"/>
  <c r="AY317" i="32"/>
  <c r="BA317" i="32"/>
  <c r="AZ317" i="32"/>
  <c r="AX317" i="32"/>
  <c r="AY1233" i="32"/>
  <c r="AZ1233" i="32"/>
  <c r="BA1233" i="32"/>
  <c r="AX1233" i="32"/>
  <c r="BA1750" i="32"/>
  <c r="AX1750" i="32"/>
  <c r="AZ1750" i="32"/>
  <c r="AY1750" i="32"/>
  <c r="AY1285" i="32"/>
  <c r="AX1285" i="32"/>
  <c r="AZ1285" i="32"/>
  <c r="BA1285" i="32"/>
  <c r="AZ1800" i="32"/>
  <c r="AY1800" i="32"/>
  <c r="BA1800" i="32"/>
  <c r="AX1800" i="32"/>
  <c r="BA1836" i="32"/>
  <c r="AZ1836" i="32"/>
  <c r="AX1836" i="32"/>
  <c r="AY1836" i="32"/>
  <c r="AZ1767" i="32"/>
  <c r="AX1767" i="32"/>
  <c r="BA1767" i="32"/>
  <c r="AY1767" i="32"/>
  <c r="AZ1683" i="32"/>
  <c r="AX1683" i="32"/>
  <c r="AY1683" i="32"/>
  <c r="BA1683" i="32"/>
  <c r="AY1573" i="32"/>
  <c r="AX1573" i="32"/>
  <c r="AZ1573" i="32"/>
  <c r="BA1573" i="32"/>
  <c r="AY1287" i="32"/>
  <c r="AX1287" i="32"/>
  <c r="AZ1287" i="32"/>
  <c r="BA1287" i="32"/>
  <c r="AY1141" i="32"/>
  <c r="AZ1141" i="32"/>
  <c r="BA1141" i="32"/>
  <c r="AX1141" i="32"/>
  <c r="BA3456" i="32"/>
  <c r="AX3456" i="32"/>
  <c r="AZ3456" i="32"/>
  <c r="AY3456" i="32"/>
  <c r="AY1696" i="32"/>
  <c r="BA1696" i="32"/>
  <c r="AX1696" i="32"/>
  <c r="AZ1696" i="32"/>
  <c r="BA1805" i="32"/>
  <c r="AX1805" i="32"/>
  <c r="AZ1805" i="32"/>
  <c r="AY1805" i="32"/>
  <c r="AZ1776" i="32"/>
  <c r="AY1776" i="32"/>
  <c r="BA1776" i="32"/>
  <c r="AX1776" i="32"/>
  <c r="BA1811" i="32"/>
  <c r="AZ1811" i="32"/>
  <c r="AX1811" i="32"/>
  <c r="AY1811" i="32"/>
  <c r="AX1642" i="32"/>
  <c r="BA1642" i="32"/>
  <c r="AY1642" i="32"/>
  <c r="AZ1642" i="32"/>
  <c r="AX1721" i="32"/>
  <c r="BA1721" i="32"/>
  <c r="AZ1721" i="32"/>
  <c r="AY1721" i="32"/>
  <c r="BA1392" i="32"/>
  <c r="AZ1392" i="32"/>
  <c r="AY1392" i="32"/>
  <c r="AX1392" i="32"/>
  <c r="AZ2394" i="32"/>
  <c r="BA2394" i="32"/>
  <c r="AX2394" i="32"/>
  <c r="AY2394" i="32"/>
  <c r="AX1188" i="32"/>
  <c r="AZ1188" i="32"/>
  <c r="AY1188" i="32"/>
  <c r="BA1188" i="32"/>
  <c r="AZ1054" i="32"/>
  <c r="BA1054" i="32"/>
  <c r="AX1054" i="32"/>
  <c r="AY1054" i="32"/>
  <c r="BA397" i="32"/>
  <c r="AZ397" i="32"/>
  <c r="AY397" i="32"/>
  <c r="AX397" i="32"/>
  <c r="AY1084" i="32"/>
  <c r="BA1084" i="32"/>
  <c r="AZ1084" i="32"/>
  <c r="AX1084" i="32"/>
  <c r="AZ1808" i="32"/>
  <c r="AY1808" i="32"/>
  <c r="BA1808" i="32"/>
  <c r="AX1808" i="32"/>
  <c r="AY2374" i="32"/>
  <c r="AZ2374" i="32"/>
  <c r="BA2374" i="32"/>
  <c r="AX2374" i="32"/>
  <c r="AY1849" i="32"/>
  <c r="AX1849" i="32"/>
  <c r="AZ1849" i="32"/>
  <c r="BA1849" i="32"/>
  <c r="AZ4004" i="32"/>
  <c r="AY4004" i="32"/>
  <c r="BA4004" i="32"/>
  <c r="AX4004" i="32"/>
  <c r="AY1818" i="32"/>
  <c r="AX1818" i="32"/>
  <c r="AZ1818" i="32"/>
  <c r="BA1818" i="32"/>
  <c r="BA1770" i="32"/>
  <c r="AZ1770" i="32"/>
  <c r="AX1770" i="32"/>
  <c r="AY1770" i="32"/>
  <c r="BA1741" i="32"/>
  <c r="AZ1741" i="32"/>
  <c r="AY1741" i="32"/>
  <c r="AX1741" i="32"/>
  <c r="AZ1371" i="32"/>
  <c r="AX1371" i="32"/>
  <c r="BA1371" i="32"/>
  <c r="AY1371" i="32"/>
  <c r="AZ1169" i="32"/>
  <c r="BA1169" i="32"/>
  <c r="AX1169" i="32"/>
  <c r="AY1169" i="32"/>
  <c r="BA849" i="32"/>
  <c r="AX849" i="32"/>
  <c r="AY849" i="32"/>
  <c r="AZ849" i="32"/>
  <c r="BA241" i="32"/>
  <c r="AY241" i="32"/>
  <c r="AZ241" i="32"/>
  <c r="AX241" i="32"/>
  <c r="BA1627" i="32"/>
  <c r="AY1627" i="32"/>
  <c r="AZ1627" i="32"/>
  <c r="AX1627" i="32"/>
  <c r="BA1719" i="32"/>
  <c r="AY1719" i="32"/>
  <c r="AZ1719" i="32"/>
  <c r="AX1719" i="32"/>
  <c r="BA1549" i="32"/>
  <c r="AZ1549" i="32"/>
  <c r="AY1549" i="32"/>
  <c r="AX1549" i="32"/>
  <c r="BA1389" i="32"/>
  <c r="AZ1389" i="32"/>
  <c r="AY1389" i="32"/>
  <c r="AX1389" i="32"/>
  <c r="BA1413" i="32"/>
  <c r="AY1413" i="32"/>
  <c r="AX1413" i="32"/>
  <c r="AZ1413" i="32"/>
  <c r="BA1468" i="32"/>
  <c r="AZ1468" i="32"/>
  <c r="AY1468" i="32"/>
  <c r="AX1468" i="32"/>
  <c r="BA1383" i="32"/>
  <c r="AZ1383" i="32"/>
  <c r="AX1383" i="32"/>
  <c r="AY1383" i="32"/>
  <c r="BA1291" i="32"/>
  <c r="AZ1291" i="32"/>
  <c r="AY1291" i="32"/>
  <c r="AX1291" i="32"/>
  <c r="BA1249" i="32"/>
  <c r="AZ1249" i="32"/>
  <c r="AY1249" i="32"/>
  <c r="AX1249" i="32"/>
  <c r="BA1202" i="32"/>
  <c r="AZ1202" i="32"/>
  <c r="AY1202" i="32"/>
  <c r="AX1202" i="32"/>
  <c r="AX1085" i="32"/>
  <c r="BA1085" i="32"/>
  <c r="AY1085" i="32"/>
  <c r="AZ1085" i="32"/>
  <c r="AX988" i="32"/>
  <c r="BA988" i="32"/>
  <c r="AY988" i="32"/>
  <c r="AZ988" i="32"/>
  <c r="BA861" i="32"/>
  <c r="AZ861" i="32"/>
  <c r="AX861" i="32"/>
  <c r="AY861" i="32"/>
  <c r="AX636" i="32"/>
  <c r="AY636" i="32"/>
  <c r="BA636" i="32"/>
  <c r="AZ636" i="32"/>
  <c r="BA377" i="32"/>
  <c r="AZ377" i="32"/>
  <c r="AX377" i="32"/>
  <c r="AY377" i="32"/>
  <c r="BA3618" i="32"/>
  <c r="AY3618" i="32"/>
  <c r="AX3618" i="32"/>
  <c r="AZ3618" i="32"/>
  <c r="AZ2129" i="32"/>
  <c r="AX2129" i="32"/>
  <c r="AY2129" i="32"/>
  <c r="BA2129" i="32"/>
  <c r="BA1594" i="32"/>
  <c r="AZ1594" i="32"/>
  <c r="AY1594" i="32"/>
  <c r="AX1594" i="32"/>
  <c r="BA1429" i="32"/>
  <c r="AY1429" i="32"/>
  <c r="AX1429" i="32"/>
  <c r="AZ1429" i="32"/>
  <c r="AX1486" i="32"/>
  <c r="AY1486" i="32"/>
  <c r="BA1486" i="32"/>
  <c r="AZ1486" i="32"/>
  <c r="BA2412" i="32"/>
  <c r="AZ2412" i="32"/>
  <c r="AY2412" i="32"/>
  <c r="AX2412" i="32"/>
  <c r="AZ1327" i="32"/>
  <c r="BA1327" i="32"/>
  <c r="AY1327" i="32"/>
  <c r="AX1327" i="32"/>
  <c r="AY1299" i="32"/>
  <c r="AZ1299" i="32"/>
  <c r="BA1299" i="32"/>
  <c r="AX1299" i="32"/>
  <c r="BA1255" i="32"/>
  <c r="AY1255" i="32"/>
  <c r="AX1255" i="32"/>
  <c r="AZ1255" i="32"/>
  <c r="AX2365" i="32"/>
  <c r="AY2365" i="32"/>
  <c r="BA2365" i="32"/>
  <c r="AZ2365" i="32"/>
  <c r="BA1131" i="32"/>
  <c r="AZ1131" i="32"/>
  <c r="AY1131" i="32"/>
  <c r="AX1131" i="32"/>
  <c r="AY1023" i="32"/>
  <c r="BA1023" i="32"/>
  <c r="AZ1023" i="32"/>
  <c r="AX1023" i="32"/>
  <c r="BA1059" i="32"/>
  <c r="AX1059" i="32"/>
  <c r="AZ1059" i="32"/>
  <c r="AY1059" i="32"/>
  <c r="AZ1000" i="32"/>
  <c r="BA1000" i="32"/>
  <c r="AX1000" i="32"/>
  <c r="AY1000" i="32"/>
  <c r="BA901" i="32"/>
  <c r="AX901" i="32"/>
  <c r="AY901" i="32"/>
  <c r="AZ901" i="32"/>
  <c r="AZ704" i="32"/>
  <c r="BA704" i="32"/>
  <c r="AY704" i="32"/>
  <c r="AX704" i="32"/>
  <c r="AY420" i="32"/>
  <c r="BA420" i="32"/>
  <c r="AZ420" i="32"/>
  <c r="AX420" i="32"/>
  <c r="AY249" i="32"/>
  <c r="BA249" i="32"/>
  <c r="AZ249" i="32"/>
  <c r="AX249" i="32"/>
  <c r="AZ3429" i="32"/>
  <c r="AX3429" i="32"/>
  <c r="BA3429" i="32"/>
  <c r="AY3429" i="32"/>
  <c r="AX1737" i="32"/>
  <c r="AZ1737" i="32"/>
  <c r="BA1737" i="32"/>
  <c r="AY1737" i="32"/>
  <c r="AZ1571" i="32"/>
  <c r="BA1571" i="32"/>
  <c r="AY1571" i="32"/>
  <c r="AX1571" i="32"/>
  <c r="BA1607" i="32"/>
  <c r="AY1607" i="32"/>
  <c r="AX1607" i="32"/>
  <c r="AZ1607" i="32"/>
  <c r="BA1439" i="32"/>
  <c r="AZ1439" i="32"/>
  <c r="AX1439" i="32"/>
  <c r="AY1439" i="32"/>
  <c r="AZ1512" i="32"/>
  <c r="BA1512" i="32"/>
  <c r="AY1512" i="32"/>
  <c r="AX1512" i="32"/>
  <c r="BA1308" i="32"/>
  <c r="AX1308" i="32"/>
  <c r="AZ1308" i="32"/>
  <c r="AY1308" i="32"/>
  <c r="BA1302" i="32"/>
  <c r="AX1302" i="32"/>
  <c r="AY1302" i="32"/>
  <c r="AZ1302" i="32"/>
  <c r="AY1217" i="32"/>
  <c r="BA1217" i="32"/>
  <c r="AZ1217" i="32"/>
  <c r="AX1217" i="32"/>
  <c r="BA1182" i="32"/>
  <c r="AX1182" i="32"/>
  <c r="AY1182" i="32"/>
  <c r="AZ1182" i="32"/>
  <c r="BA1128" i="32"/>
  <c r="AZ1128" i="32"/>
  <c r="AY1128" i="32"/>
  <c r="AX1128" i="32"/>
  <c r="BA1033" i="32"/>
  <c r="AZ1033" i="32"/>
  <c r="AX1033" i="32"/>
  <c r="AY1033" i="32"/>
  <c r="BA981" i="32"/>
  <c r="AX981" i="32"/>
  <c r="AY981" i="32"/>
  <c r="AZ981" i="32"/>
  <c r="AZ944" i="32"/>
  <c r="AY944" i="32"/>
  <c r="BA944" i="32"/>
  <c r="AX944" i="32"/>
  <c r="BA814" i="32"/>
  <c r="AY814" i="32"/>
  <c r="AZ814" i="32"/>
  <c r="AX814" i="32"/>
  <c r="BA601" i="32"/>
  <c r="AZ601" i="32"/>
  <c r="AY601" i="32"/>
  <c r="AX601" i="32"/>
  <c r="AY3582" i="32"/>
  <c r="BA3582" i="32"/>
  <c r="AZ3582" i="32"/>
  <c r="AX3582" i="32"/>
  <c r="AZ223" i="32"/>
  <c r="AX223" i="32"/>
  <c r="AY223" i="32"/>
  <c r="BA223" i="32"/>
  <c r="BA1972" i="32"/>
  <c r="AZ1972" i="32"/>
  <c r="AX1972" i="32"/>
  <c r="AY1972" i="32"/>
  <c r="AY1724" i="32"/>
  <c r="AX1724" i="32"/>
  <c r="AZ1724" i="32"/>
  <c r="BA1724" i="32"/>
  <c r="BA1559" i="32"/>
  <c r="AX1559" i="32"/>
  <c r="AY1559" i="32"/>
  <c r="AZ1559" i="32"/>
  <c r="AZ1616" i="32"/>
  <c r="AX1616" i="32"/>
  <c r="BA1616" i="32"/>
  <c r="AY1616" i="32"/>
  <c r="AZ1464" i="32"/>
  <c r="BA1464" i="32"/>
  <c r="AX1464" i="32"/>
  <c r="AY1464" i="32"/>
  <c r="AX1366" i="32"/>
  <c r="BA1366" i="32"/>
  <c r="AZ1366" i="32"/>
  <c r="AY1366" i="32"/>
  <c r="AX1842" i="32"/>
  <c r="AY1842" i="32"/>
  <c r="AZ1842" i="32"/>
  <c r="BA1842" i="32"/>
  <c r="BA2369" i="32"/>
  <c r="AZ2369" i="32"/>
  <c r="AY2369" i="32"/>
  <c r="AX2369" i="32"/>
  <c r="BA1236" i="32"/>
  <c r="AZ1236" i="32"/>
  <c r="AY1236" i="32"/>
  <c r="AX1236" i="32"/>
  <c r="BA1176" i="32"/>
  <c r="AZ1176" i="32"/>
  <c r="AY1176" i="32"/>
  <c r="AX1176" i="32"/>
  <c r="AX1058" i="32"/>
  <c r="BA1058" i="32"/>
  <c r="AY1058" i="32"/>
  <c r="AZ1058" i="32"/>
  <c r="AZ918" i="32"/>
  <c r="BA918" i="32"/>
  <c r="AY918" i="32"/>
  <c r="AX918" i="32"/>
  <c r="AZ717" i="32"/>
  <c r="BA717" i="32"/>
  <c r="AY717" i="32"/>
  <c r="AX717" i="32"/>
  <c r="BA478" i="32"/>
  <c r="AZ478" i="32"/>
  <c r="AY478" i="32"/>
  <c r="AX478" i="32"/>
  <c r="AY295" i="32"/>
  <c r="AX295" i="32"/>
  <c r="BA295" i="32"/>
  <c r="AZ295" i="32"/>
  <c r="AX112" i="32"/>
  <c r="AY112" i="32"/>
  <c r="BA112" i="32"/>
  <c r="AZ112" i="32"/>
  <c r="AZ2972" i="32"/>
  <c r="AY2972" i="32"/>
  <c r="AX2972" i="32"/>
  <c r="BA2972" i="32"/>
  <c r="AX1658" i="32"/>
  <c r="AY1658" i="32"/>
  <c r="AZ1658" i="32"/>
  <c r="BA1658" i="32"/>
  <c r="AY1727" i="32"/>
  <c r="BA1727" i="32"/>
  <c r="AZ1727" i="32"/>
  <c r="AX1727" i="32"/>
  <c r="BA1570" i="32"/>
  <c r="AZ1570" i="32"/>
  <c r="AY1570" i="32"/>
  <c r="AX1570" i="32"/>
  <c r="AZ1424" i="32"/>
  <c r="BA1424" i="32"/>
  <c r="AX1424" i="32"/>
  <c r="AY1424" i="32"/>
  <c r="AY1478" i="32"/>
  <c r="BA1478" i="32"/>
  <c r="AZ1478" i="32"/>
  <c r="AX1478" i="32"/>
  <c r="AY6809" i="32"/>
  <c r="BA6809" i="32"/>
  <c r="AZ6809" i="32"/>
  <c r="AX6809" i="32"/>
  <c r="BA2399" i="32"/>
  <c r="AZ2399" i="32"/>
  <c r="AY2399" i="32"/>
  <c r="AX2399" i="32"/>
  <c r="AY1253" i="32"/>
  <c r="AX1253" i="32"/>
  <c r="AZ1253" i="32"/>
  <c r="BA1253" i="32"/>
  <c r="AY1162" i="32"/>
  <c r="BA1162" i="32"/>
  <c r="AZ1162" i="32"/>
  <c r="AX1162" i="32"/>
  <c r="AY1130" i="32"/>
  <c r="AZ1130" i="32"/>
  <c r="BA1130" i="32"/>
  <c r="AX1130" i="32"/>
  <c r="BA1017" i="32"/>
  <c r="AX1017" i="32"/>
  <c r="AZ1017" i="32"/>
  <c r="AY1017" i="32"/>
  <c r="AZ1068" i="32"/>
  <c r="BA1068" i="32"/>
  <c r="AX1068" i="32"/>
  <c r="AY1068" i="32"/>
  <c r="BA943" i="32"/>
  <c r="AX943" i="32"/>
  <c r="AZ943" i="32"/>
  <c r="AY943" i="32"/>
  <c r="AZ753" i="32"/>
  <c r="AX753" i="32"/>
  <c r="BA753" i="32"/>
  <c r="AY753" i="32"/>
  <c r="AY619" i="32"/>
  <c r="AZ619" i="32"/>
  <c r="AX619" i="32"/>
  <c r="BA619" i="32"/>
  <c r="BA360" i="32"/>
  <c r="AX360" i="32"/>
  <c r="AY360" i="32"/>
  <c r="AZ360" i="32"/>
  <c r="AX38" i="32"/>
  <c r="AY38" i="32"/>
  <c r="AZ38" i="32"/>
  <c r="BA38" i="32"/>
  <c r="BA2751" i="32"/>
  <c r="AZ2751" i="32"/>
  <c r="AX2751" i="32"/>
  <c r="AY2751" i="32"/>
  <c r="BA1554" i="32"/>
  <c r="AZ1554" i="32"/>
  <c r="AY1554" i="32"/>
  <c r="AX1554" i="32"/>
  <c r="AZ1603" i="32"/>
  <c r="BA1603" i="32"/>
  <c r="AY1603" i="32"/>
  <c r="AX1603" i="32"/>
  <c r="BA1399" i="32"/>
  <c r="AZ1399" i="32"/>
  <c r="AX1399" i="32"/>
  <c r="AY1399" i="32"/>
  <c r="BA1463" i="32"/>
  <c r="AZ1463" i="32"/>
  <c r="AX1463" i="32"/>
  <c r="AY1463" i="32"/>
  <c r="BA4016" i="32"/>
  <c r="AY4016" i="32"/>
  <c r="AX4016" i="32"/>
  <c r="AZ4016" i="32"/>
  <c r="BA1324" i="32"/>
  <c r="AY1324" i="32"/>
  <c r="AX1324" i="32"/>
  <c r="AZ1324" i="32"/>
  <c r="BA2392" i="32"/>
  <c r="AZ2392" i="32"/>
  <c r="AY2392" i="32"/>
  <c r="AX2392" i="32"/>
  <c r="BA1294" i="32"/>
  <c r="AZ1294" i="32"/>
  <c r="AY1294" i="32"/>
  <c r="AX1294" i="32"/>
  <c r="BA1205" i="32"/>
  <c r="AY1205" i="32"/>
  <c r="AX1205" i="32"/>
  <c r="AZ1205" i="32"/>
  <c r="AY1193" i="32"/>
  <c r="AZ1193" i="32"/>
  <c r="BA1193" i="32"/>
  <c r="AX1193" i="32"/>
  <c r="AZ1119" i="32"/>
  <c r="BA1119" i="32"/>
  <c r="AX1119" i="32"/>
  <c r="AY1119" i="32"/>
  <c r="BA1094" i="32"/>
  <c r="AZ1094" i="32"/>
  <c r="AY1094" i="32"/>
  <c r="AX1094" i="32"/>
  <c r="BA980" i="32"/>
  <c r="AZ980" i="32"/>
  <c r="AY980" i="32"/>
  <c r="AX980" i="32"/>
  <c r="AY977" i="32"/>
  <c r="AX977" i="32"/>
  <c r="AZ977" i="32"/>
  <c r="BA977" i="32"/>
  <c r="BA804" i="32"/>
  <c r="AZ804" i="32"/>
  <c r="AX804" i="32"/>
  <c r="AY804" i="32"/>
  <c r="BA649" i="32"/>
  <c r="AZ649" i="32"/>
  <c r="AX649" i="32"/>
  <c r="AY649" i="32"/>
  <c r="BA373" i="32"/>
  <c r="AX373" i="32"/>
  <c r="AZ373" i="32"/>
  <c r="AY373" i="32"/>
  <c r="BA222" i="32"/>
  <c r="AX222" i="32"/>
  <c r="AY222" i="32"/>
  <c r="AZ222" i="32"/>
  <c r="BA2849" i="32"/>
  <c r="AX2849" i="32"/>
  <c r="AZ2849" i="32"/>
  <c r="AY2849" i="32"/>
  <c r="BA961" i="32"/>
  <c r="AZ961" i="32"/>
  <c r="AX961" i="32"/>
  <c r="AY961" i="32"/>
  <c r="AX865" i="32"/>
  <c r="AZ865" i="32"/>
  <c r="BA865" i="32"/>
  <c r="AY865" i="32"/>
  <c r="AZ789" i="32"/>
  <c r="BA789" i="32"/>
  <c r="AX789" i="32"/>
  <c r="AY789" i="32"/>
  <c r="BA713" i="32"/>
  <c r="AZ713" i="32"/>
  <c r="AY713" i="32"/>
  <c r="AX713" i="32"/>
  <c r="AZ638" i="32"/>
  <c r="BA638" i="32"/>
  <c r="AX638" i="32"/>
  <c r="AY638" i="32"/>
  <c r="BA587" i="32"/>
  <c r="AZ587" i="32"/>
  <c r="AY587" i="32"/>
  <c r="AX587" i="32"/>
  <c r="AY529" i="32"/>
  <c r="AZ529" i="32"/>
  <c r="AX529" i="32"/>
  <c r="BA529" i="32"/>
  <c r="AX482" i="32"/>
  <c r="AY482" i="32"/>
  <c r="AZ482" i="32"/>
  <c r="BA482" i="32"/>
  <c r="BA387" i="32"/>
  <c r="AZ387" i="32"/>
  <c r="AY387" i="32"/>
  <c r="AX387" i="32"/>
  <c r="BA333" i="32"/>
  <c r="AZ333" i="32"/>
  <c r="AX333" i="32"/>
  <c r="AY333" i="32"/>
  <c r="AX298" i="32"/>
  <c r="AZ298" i="32"/>
  <c r="AY298" i="32"/>
  <c r="BA298" i="32"/>
  <c r="BA224" i="32"/>
  <c r="AX224" i="32"/>
  <c r="AZ224" i="32"/>
  <c r="AY224" i="32"/>
  <c r="BA141" i="32"/>
  <c r="AX141" i="32"/>
  <c r="AY141" i="32"/>
  <c r="AZ141" i="32"/>
  <c r="AZ3743" i="32"/>
  <c r="BA3743" i="32"/>
  <c r="AX3743" i="32"/>
  <c r="AY3743" i="32"/>
  <c r="BA1923" i="32"/>
  <c r="AX1923" i="32"/>
  <c r="AY1923" i="32"/>
  <c r="AZ1923" i="32"/>
  <c r="BA1949" i="32"/>
  <c r="AX1949" i="32"/>
  <c r="AY1949" i="32"/>
  <c r="AZ1949" i="32"/>
  <c r="AZ2874" i="32"/>
  <c r="BA2874" i="32"/>
  <c r="AY2874" i="32"/>
  <c r="AX2874" i="32"/>
  <c r="AY743" i="32"/>
  <c r="AZ743" i="32"/>
  <c r="AX743" i="32"/>
  <c r="BA743" i="32"/>
  <c r="AY695" i="32"/>
  <c r="AZ695" i="32"/>
  <c r="AX695" i="32"/>
  <c r="BA695" i="32"/>
  <c r="AX586" i="32"/>
  <c r="BA586" i="32"/>
  <c r="AZ586" i="32"/>
  <c r="AY586" i="32"/>
  <c r="AX556" i="32"/>
  <c r="AZ556" i="32"/>
  <c r="AY556" i="32"/>
  <c r="BA556" i="32"/>
  <c r="BA465" i="32"/>
  <c r="AX465" i="32"/>
  <c r="AY465" i="32"/>
  <c r="AZ465" i="32"/>
  <c r="BA404" i="32"/>
  <c r="AY404" i="32"/>
  <c r="AZ404" i="32"/>
  <c r="AX404" i="32"/>
  <c r="BA338" i="32"/>
  <c r="AZ338" i="32"/>
  <c r="AX338" i="32"/>
  <c r="AY338" i="32"/>
  <c r="BA3620" i="32"/>
  <c r="AZ3620" i="32"/>
  <c r="AY3620" i="32"/>
  <c r="AX3620" i="32"/>
  <c r="BA3660" i="32"/>
  <c r="AY3660" i="32"/>
  <c r="AZ3660" i="32"/>
  <c r="AX3660" i="32"/>
  <c r="AZ114" i="32"/>
  <c r="AY114" i="32"/>
  <c r="AX114" i="32"/>
  <c r="BA114" i="32"/>
  <c r="BA36" i="32"/>
  <c r="AZ36" i="32"/>
  <c r="AX36" i="32"/>
  <c r="AY36" i="32"/>
  <c r="BA2549" i="32"/>
  <c r="AZ2549" i="32"/>
  <c r="AX2549" i="32"/>
  <c r="AY2549" i="32"/>
  <c r="AX2159" i="32"/>
  <c r="AZ2159" i="32"/>
  <c r="BA2159" i="32"/>
  <c r="AY2159" i="32"/>
  <c r="BA2651" i="32"/>
  <c r="AZ2651" i="32"/>
  <c r="AY2651" i="32"/>
  <c r="AX2651" i="32"/>
  <c r="AZ3017" i="32"/>
  <c r="BA3017" i="32"/>
  <c r="AY3017" i="32"/>
  <c r="AX3017" i="32"/>
  <c r="AX870" i="32"/>
  <c r="BA870" i="32"/>
  <c r="AY870" i="32"/>
  <c r="AZ870" i="32"/>
  <c r="AX810" i="32"/>
  <c r="BA810" i="32"/>
  <c r="AY810" i="32"/>
  <c r="AZ810" i="32"/>
  <c r="AZ764" i="32"/>
  <c r="AX764" i="32"/>
  <c r="AY764" i="32"/>
  <c r="BA764" i="32"/>
  <c r="AX720" i="32"/>
  <c r="BA720" i="32"/>
  <c r="AY720" i="32"/>
  <c r="AZ720" i="32"/>
  <c r="AZ665" i="32"/>
  <c r="BA665" i="32"/>
  <c r="AY665" i="32"/>
  <c r="AX665" i="32"/>
  <c r="BA614" i="32"/>
  <c r="AZ614" i="32"/>
  <c r="AY614" i="32"/>
  <c r="AX614" i="32"/>
  <c r="AY557" i="32"/>
  <c r="AZ557" i="32"/>
  <c r="BA557" i="32"/>
  <c r="AX557" i="32"/>
  <c r="BA488" i="32"/>
  <c r="AZ488" i="32"/>
  <c r="AY488" i="32"/>
  <c r="AX488" i="32"/>
  <c r="BA417" i="32"/>
  <c r="AZ417" i="32"/>
  <c r="AY417" i="32"/>
  <c r="AX417" i="32"/>
  <c r="AY380" i="32"/>
  <c r="BA380" i="32"/>
  <c r="AX380" i="32"/>
  <c r="AZ380" i="32"/>
  <c r="AZ340" i="32"/>
  <c r="BA340" i="32"/>
  <c r="AY340" i="32"/>
  <c r="AX340" i="32"/>
  <c r="BA3592" i="32"/>
  <c r="AZ3592" i="32"/>
  <c r="AX3592" i="32"/>
  <c r="AY3592" i="32"/>
  <c r="AY3481" i="32"/>
  <c r="BA3481" i="32"/>
  <c r="AZ3481" i="32"/>
  <c r="AX3481" i="32"/>
  <c r="AY3609" i="32"/>
  <c r="BA3609" i="32"/>
  <c r="AZ3609" i="32"/>
  <c r="AX3609" i="32"/>
  <c r="BA3412" i="32"/>
  <c r="AY3412" i="32"/>
  <c r="AX3412" i="32"/>
  <c r="AZ3412" i="32"/>
  <c r="AZ3506" i="32"/>
  <c r="AY3506" i="32"/>
  <c r="BA3506" i="32"/>
  <c r="AX3506" i="32"/>
  <c r="AX3357" i="32"/>
  <c r="BA3357" i="32"/>
  <c r="AY3357" i="32"/>
  <c r="AZ3357" i="32"/>
  <c r="AZ2610" i="32"/>
  <c r="BA2610" i="32"/>
  <c r="AY2610" i="32"/>
  <c r="AX2610" i="32"/>
  <c r="BA2216" i="32"/>
  <c r="AX2216" i="32"/>
  <c r="AY2216" i="32"/>
  <c r="AZ2216" i="32"/>
  <c r="BA2749" i="32"/>
  <c r="AX2749" i="32"/>
  <c r="AY2749" i="32"/>
  <c r="AZ2749" i="32"/>
  <c r="BA4314" i="32"/>
  <c r="AY4314" i="32"/>
  <c r="AZ4314" i="32"/>
  <c r="AX4314" i="32"/>
  <c r="BA921" i="32"/>
  <c r="AY921" i="32"/>
  <c r="AZ921" i="32"/>
  <c r="AX921" i="32"/>
  <c r="AX841" i="32"/>
  <c r="BA841" i="32"/>
  <c r="AY841" i="32"/>
  <c r="AZ841" i="32"/>
  <c r="AX771" i="32"/>
  <c r="AZ771" i="32"/>
  <c r="AY771" i="32"/>
  <c r="BA771" i="32"/>
  <c r="AX711" i="32"/>
  <c r="BA711" i="32"/>
  <c r="AZ711" i="32"/>
  <c r="AY711" i="32"/>
  <c r="BA618" i="32"/>
  <c r="AZ618" i="32"/>
  <c r="AX618" i="32"/>
  <c r="AY618" i="32"/>
  <c r="BA531" i="32"/>
  <c r="AZ531" i="32"/>
  <c r="AY531" i="32"/>
  <c r="AX531" i="32"/>
  <c r="AY487" i="32"/>
  <c r="BA487" i="32"/>
  <c r="AZ487" i="32"/>
  <c r="AX487" i="32"/>
  <c r="BA429" i="32"/>
  <c r="AZ429" i="32"/>
  <c r="AX429" i="32"/>
  <c r="AY429" i="32"/>
  <c r="AY369" i="32"/>
  <c r="AZ369" i="32"/>
  <c r="BA369" i="32"/>
  <c r="AX369" i="32"/>
  <c r="BA313" i="32"/>
  <c r="AY313" i="32"/>
  <c r="AX313" i="32"/>
  <c r="AZ313" i="32"/>
  <c r="BA3602" i="32"/>
  <c r="AZ3602" i="32"/>
  <c r="AY3602" i="32"/>
  <c r="AX3602" i="32"/>
  <c r="BA271" i="32"/>
  <c r="AZ271" i="32"/>
  <c r="AY271" i="32"/>
  <c r="AX271" i="32"/>
  <c r="AZ3616" i="32"/>
  <c r="AY3616" i="32"/>
  <c r="AX3616" i="32"/>
  <c r="BA3616" i="32"/>
  <c r="AX3411" i="32"/>
  <c r="AZ3411" i="32"/>
  <c r="AY3411" i="32"/>
  <c r="BA3411" i="32"/>
  <c r="AX154" i="32"/>
  <c r="AY154" i="32"/>
  <c r="BA154" i="32"/>
  <c r="AZ154" i="32"/>
  <c r="AZ3741" i="32"/>
  <c r="BA3741" i="32"/>
  <c r="AY3741" i="32"/>
  <c r="AX3741" i="32"/>
  <c r="AZ2585" i="32"/>
  <c r="BA2585" i="32"/>
  <c r="AY2585" i="32"/>
  <c r="AX2585" i="32"/>
  <c r="AY2292" i="32"/>
  <c r="AZ2292" i="32"/>
  <c r="BA2292" i="32"/>
  <c r="AX2292" i="32"/>
  <c r="AZ2914" i="32"/>
  <c r="AX2914" i="32"/>
  <c r="AY2914" i="32"/>
  <c r="BA2914" i="32"/>
  <c r="BA913" i="32"/>
  <c r="AZ913" i="32"/>
  <c r="AX913" i="32"/>
  <c r="AY913" i="32"/>
  <c r="BA859" i="32"/>
  <c r="AX859" i="32"/>
  <c r="AY859" i="32"/>
  <c r="AZ859" i="32"/>
  <c r="AY803" i="32"/>
  <c r="AZ803" i="32"/>
  <c r="AX803" i="32"/>
  <c r="BA803" i="32"/>
  <c r="BA749" i="32"/>
  <c r="AZ749" i="32"/>
  <c r="AY749" i="32"/>
  <c r="AX749" i="32"/>
  <c r="AZ3447" i="32"/>
  <c r="BA3447" i="32"/>
  <c r="AX3447" i="32"/>
  <c r="AY3447" i="32"/>
  <c r="BA622" i="32"/>
  <c r="AZ622" i="32"/>
  <c r="AX622" i="32"/>
  <c r="AY622" i="32"/>
  <c r="AY561" i="32"/>
  <c r="AZ561" i="32"/>
  <c r="AX561" i="32"/>
  <c r="BA561" i="32"/>
  <c r="AY512" i="32"/>
  <c r="AZ512" i="32"/>
  <c r="AX512" i="32"/>
  <c r="BA512" i="32"/>
  <c r="BA456" i="32"/>
  <c r="AX456" i="32"/>
  <c r="AZ456" i="32"/>
  <c r="AY456" i="32"/>
  <c r="AZ413" i="32"/>
  <c r="AY413" i="32"/>
  <c r="AX413" i="32"/>
  <c r="BA413" i="32"/>
  <c r="AY334" i="32"/>
  <c r="AZ334" i="32"/>
  <c r="BA334" i="32"/>
  <c r="AX334" i="32"/>
  <c r="BA3468" i="32"/>
  <c r="AZ3468" i="32"/>
  <c r="AX3468" i="32"/>
  <c r="AY3468" i="32"/>
  <c r="BA281" i="32"/>
  <c r="AZ281" i="32"/>
  <c r="AX281" i="32"/>
  <c r="AY281" i="32"/>
  <c r="AX3626" i="32"/>
  <c r="BA3626" i="32"/>
  <c r="AZ3626" i="32"/>
  <c r="AY3626" i="32"/>
  <c r="BA208" i="32"/>
  <c r="AX208" i="32"/>
  <c r="AZ208" i="32"/>
  <c r="AY208" i="32"/>
  <c r="AZ3394" i="32"/>
  <c r="AX3394" i="32"/>
  <c r="BA3394" i="32"/>
  <c r="AY3394" i="32"/>
  <c r="AX4035" i="32"/>
  <c r="BA4035" i="32"/>
  <c r="AY4035" i="32"/>
  <c r="AZ4035" i="32"/>
  <c r="BA2177" i="32"/>
  <c r="AZ2177" i="32"/>
  <c r="AY2177" i="32"/>
  <c r="AX2177" i="32"/>
  <c r="BA1956" i="32"/>
  <c r="AX1956" i="32"/>
  <c r="AY1956" i="32"/>
  <c r="AZ1956" i="32"/>
  <c r="AY4546" i="32"/>
  <c r="AX4546" i="32"/>
  <c r="BA4546" i="32"/>
  <c r="AZ4546" i="32"/>
  <c r="AX920" i="32"/>
  <c r="AZ920" i="32"/>
  <c r="BA920" i="32"/>
  <c r="AY920" i="32"/>
  <c r="AY831" i="32"/>
  <c r="AZ831" i="32"/>
  <c r="AX831" i="32"/>
  <c r="BA831" i="32"/>
  <c r="BA781" i="32"/>
  <c r="AZ781" i="32"/>
  <c r="AX781" i="32"/>
  <c r="AY781" i="32"/>
  <c r="AX667" i="32"/>
  <c r="AZ667" i="32"/>
  <c r="BA667" i="32"/>
  <c r="AY667" i="32"/>
  <c r="AY650" i="32"/>
  <c r="BA650" i="32"/>
  <c r="AX650" i="32"/>
  <c r="AZ650" i="32"/>
  <c r="AY570" i="32"/>
  <c r="BA570" i="32"/>
  <c r="AZ570" i="32"/>
  <c r="AX570" i="32"/>
  <c r="BA474" i="32"/>
  <c r="AY474" i="32"/>
  <c r="AX474" i="32"/>
  <c r="AZ474" i="32"/>
  <c r="AY410" i="32"/>
  <c r="BA410" i="32"/>
  <c r="AX410" i="32"/>
  <c r="AZ410" i="32"/>
  <c r="BA368" i="32"/>
  <c r="AY368" i="32"/>
  <c r="AX368" i="32"/>
  <c r="AZ368" i="32"/>
  <c r="BA342" i="32"/>
  <c r="AX342" i="32"/>
  <c r="AY342" i="32"/>
  <c r="AZ342" i="32"/>
  <c r="AY304" i="32"/>
  <c r="BA304" i="32"/>
  <c r="AZ304" i="32"/>
  <c r="AX304" i="32"/>
  <c r="AY287" i="32"/>
  <c r="AX287" i="32"/>
  <c r="BA287" i="32"/>
  <c r="AZ287" i="32"/>
  <c r="AX250" i="32"/>
  <c r="AZ250" i="32"/>
  <c r="AY250" i="32"/>
  <c r="BA250" i="32"/>
  <c r="BA216" i="32"/>
  <c r="AZ216" i="32"/>
  <c r="AY216" i="32"/>
  <c r="AX216" i="32"/>
  <c r="BA3503" i="32"/>
  <c r="AX3503" i="32"/>
  <c r="AY3503" i="32"/>
  <c r="AZ3503" i="32"/>
  <c r="BA2600" i="32"/>
  <c r="AY2600" i="32"/>
  <c r="AZ2600" i="32"/>
  <c r="AX2600" i="32"/>
  <c r="AZ2276" i="32"/>
  <c r="AY2276" i="32"/>
  <c r="BA2276" i="32"/>
  <c r="AX2276" i="32"/>
  <c r="BA2718" i="32"/>
  <c r="AX2718" i="32"/>
  <c r="AY2718" i="32"/>
  <c r="AZ2718" i="32"/>
  <c r="BA3257" i="32"/>
  <c r="AX3257" i="32"/>
  <c r="AY3257" i="32"/>
  <c r="AZ3257" i="32"/>
  <c r="BA3649" i="32"/>
  <c r="AX3649" i="32"/>
  <c r="AY3649" i="32"/>
  <c r="AZ3649" i="32"/>
  <c r="AX151" i="32"/>
  <c r="BA151" i="32"/>
  <c r="AY151" i="32"/>
  <c r="AZ151" i="32"/>
  <c r="AY3709" i="32"/>
  <c r="BA3709" i="32"/>
  <c r="AX3709" i="32"/>
  <c r="AZ3709" i="32"/>
  <c r="AZ103" i="32"/>
  <c r="AY103" i="32"/>
  <c r="BA103" i="32"/>
  <c r="AX103" i="32"/>
  <c r="BA78" i="32"/>
  <c r="AZ78" i="32"/>
  <c r="AX78" i="32"/>
  <c r="AY78" i="32"/>
  <c r="AX3426" i="32"/>
  <c r="BA3426" i="32"/>
  <c r="AY3426" i="32"/>
  <c r="AZ3426" i="32"/>
  <c r="BA3436" i="32"/>
  <c r="AX3436" i="32"/>
  <c r="AY3436" i="32"/>
  <c r="AZ3436" i="32"/>
  <c r="AZ1905" i="32"/>
  <c r="BA1905" i="32"/>
  <c r="AX1905" i="32"/>
  <c r="AY1905" i="32"/>
  <c r="AZ1908" i="32"/>
  <c r="AX1908" i="32"/>
  <c r="BA1908" i="32"/>
  <c r="AY1908" i="32"/>
  <c r="AZ2578" i="32"/>
  <c r="AX2578" i="32"/>
  <c r="AY2578" i="32"/>
  <c r="BA2578" i="32"/>
  <c r="AZ2078" i="32"/>
  <c r="AY2078" i="32"/>
  <c r="AX2078" i="32"/>
  <c r="BA2078" i="32"/>
  <c r="AX7" i="32"/>
  <c r="BA7" i="32"/>
  <c r="AY7" i="32"/>
  <c r="AZ7" i="32"/>
  <c r="AY2192" i="32"/>
  <c r="BA2192" i="32"/>
  <c r="AZ2192" i="32"/>
  <c r="AX2192" i="32"/>
  <c r="AY2222" i="32"/>
  <c r="BA2222" i="32"/>
  <c r="AZ2222" i="32"/>
  <c r="AX2222" i="32"/>
  <c r="AX2252" i="32"/>
  <c r="AZ2252" i="32"/>
  <c r="BA2252" i="32"/>
  <c r="AY2252" i="32"/>
  <c r="AX2293" i="32"/>
  <c r="AZ2293" i="32"/>
  <c r="BA2293" i="32"/>
  <c r="AY2293" i="32"/>
  <c r="BA2347" i="32"/>
  <c r="AZ2347" i="32"/>
  <c r="AY2347" i="32"/>
  <c r="AX2347" i="32"/>
  <c r="BA1974" i="32"/>
  <c r="AZ1974" i="32"/>
  <c r="AY1974" i="32"/>
  <c r="AX1974" i="32"/>
  <c r="AY2723" i="32"/>
  <c r="BA2723" i="32"/>
  <c r="AZ2723" i="32"/>
  <c r="AX2723" i="32"/>
  <c r="AZ2783" i="32"/>
  <c r="BA2783" i="32"/>
  <c r="AY2783" i="32"/>
  <c r="AX2783" i="32"/>
  <c r="BA2863" i="32"/>
  <c r="AZ2863" i="32"/>
  <c r="AY2863" i="32"/>
  <c r="AX2863" i="32"/>
  <c r="AZ3058" i="32"/>
  <c r="AY3058" i="32"/>
  <c r="AX3058" i="32"/>
  <c r="BA3058" i="32"/>
  <c r="AZ3219" i="32"/>
  <c r="AY3219" i="32"/>
  <c r="AX3219" i="32"/>
  <c r="BA3219" i="32"/>
  <c r="AZ3491" i="32"/>
  <c r="AY3491" i="32"/>
  <c r="AX3491" i="32"/>
  <c r="BA3491" i="32"/>
  <c r="BA176" i="32"/>
  <c r="AY176" i="32"/>
  <c r="AX176" i="32"/>
  <c r="AZ176" i="32"/>
  <c r="BA3702" i="32"/>
  <c r="AX3702" i="32"/>
  <c r="AZ3702" i="32"/>
  <c r="AY3702" i="32"/>
  <c r="AY3516" i="32"/>
  <c r="AZ3516" i="32"/>
  <c r="BA3516" i="32"/>
  <c r="AX3516" i="32"/>
  <c r="BA3526" i="32"/>
  <c r="AZ3526" i="32"/>
  <c r="AY3526" i="32"/>
  <c r="AX3526" i="32"/>
  <c r="AX91" i="32"/>
  <c r="BA91" i="32"/>
  <c r="AZ91" i="32"/>
  <c r="AY91" i="32"/>
  <c r="AZ3550" i="32"/>
  <c r="BA3550" i="32"/>
  <c r="AY3550" i="32"/>
  <c r="AX3550" i="32"/>
  <c r="AZ3574" i="32"/>
  <c r="BA3574" i="32"/>
  <c r="AX3574" i="32"/>
  <c r="AY3574" i="32"/>
  <c r="AZ3772" i="32"/>
  <c r="BA3772" i="32"/>
  <c r="AX3772" i="32"/>
  <c r="AY3772" i="32"/>
  <c r="AX2545" i="32"/>
  <c r="AZ2545" i="32"/>
  <c r="AY2545" i="32"/>
  <c r="BA2545" i="32"/>
  <c r="BA2606" i="32"/>
  <c r="AZ2606" i="32"/>
  <c r="AX2606" i="32"/>
  <c r="AY2606" i="32"/>
  <c r="BA2091" i="32"/>
  <c r="AZ2091" i="32"/>
  <c r="AY2091" i="32"/>
  <c r="AX2091" i="32"/>
  <c r="AX2151" i="32"/>
  <c r="BA2151" i="32"/>
  <c r="AY2151" i="32"/>
  <c r="AZ2151" i="32"/>
  <c r="AZ2182" i="32"/>
  <c r="AY2182" i="32"/>
  <c r="AX2182" i="32"/>
  <c r="BA2182" i="32"/>
  <c r="AY2298" i="32"/>
  <c r="AX2298" i="32"/>
  <c r="AZ2298" i="32"/>
  <c r="BA2298" i="32"/>
  <c r="AX2653" i="32"/>
  <c r="AY2653" i="32"/>
  <c r="BA2653" i="32"/>
  <c r="AZ2653" i="32"/>
  <c r="AX1985" i="32"/>
  <c r="AY1985" i="32"/>
  <c r="BA1985" i="32"/>
  <c r="AZ1985" i="32"/>
  <c r="AY2721" i="32"/>
  <c r="AX2721" i="32"/>
  <c r="BA2721" i="32"/>
  <c r="AZ2721" i="32"/>
  <c r="AZ2773" i="32"/>
  <c r="BA2773" i="32"/>
  <c r="AX2773" i="32"/>
  <c r="AY2773" i="32"/>
  <c r="AZ2905" i="32"/>
  <c r="BA2905" i="32"/>
  <c r="AY2905" i="32"/>
  <c r="AX2905" i="32"/>
  <c r="AZ3348" i="32"/>
  <c r="BA3348" i="32"/>
  <c r="AY3348" i="32"/>
  <c r="AX3348" i="32"/>
  <c r="BA184" i="32"/>
  <c r="AZ184" i="32"/>
  <c r="AX184" i="32"/>
  <c r="AY184" i="32"/>
  <c r="BA3492" i="32"/>
  <c r="AX3492" i="32"/>
  <c r="AY3492" i="32"/>
  <c r="AZ3492" i="32"/>
  <c r="AY3774" i="32"/>
  <c r="AZ3774" i="32"/>
  <c r="AX3774" i="32"/>
  <c r="BA3774" i="32"/>
  <c r="AX3512" i="32"/>
  <c r="AY3512" i="32"/>
  <c r="BA3512" i="32"/>
  <c r="AZ3512" i="32"/>
  <c r="BA111" i="32"/>
  <c r="AX111" i="32"/>
  <c r="AY111" i="32"/>
  <c r="AZ111" i="32"/>
  <c r="AX3556" i="32"/>
  <c r="BA3556" i="32"/>
  <c r="AZ3556" i="32"/>
  <c r="AY3556" i="32"/>
  <c r="BA41" i="32"/>
  <c r="AX41" i="32"/>
  <c r="AY41" i="32"/>
  <c r="AZ41" i="32"/>
  <c r="AX3767" i="32"/>
  <c r="AY3767" i="32"/>
  <c r="AZ3767" i="32"/>
  <c r="BA3767" i="32"/>
  <c r="AX2492" i="32"/>
  <c r="BA2492" i="32"/>
  <c r="AZ2492" i="32"/>
  <c r="AY2492" i="32"/>
  <c r="BA2525" i="32"/>
  <c r="AZ2525" i="32"/>
  <c r="AX2525" i="32"/>
  <c r="AY2525" i="32"/>
  <c r="BA2581" i="32"/>
  <c r="AX2581" i="32"/>
  <c r="AY2581" i="32"/>
  <c r="AZ2581" i="32"/>
  <c r="BA2611" i="32"/>
  <c r="AZ2611" i="32"/>
  <c r="AY2611" i="32"/>
  <c r="AX2611" i="32"/>
  <c r="AX2080" i="32"/>
  <c r="BA2080" i="32"/>
  <c r="AZ2080" i="32"/>
  <c r="AY2080" i="32"/>
  <c r="AZ6" i="32"/>
  <c r="BA6" i="32"/>
  <c r="AX6" i="32"/>
  <c r="AY6" i="32"/>
  <c r="BA10" i="32"/>
  <c r="AX10" i="32"/>
  <c r="AY10" i="32"/>
  <c r="AZ10" i="32"/>
  <c r="AY2214" i="32"/>
  <c r="BA2214" i="32"/>
  <c r="AX2214" i="32"/>
  <c r="AZ2214" i="32"/>
  <c r="BA2249" i="32"/>
  <c r="AX2249" i="32"/>
  <c r="AZ2249" i="32"/>
  <c r="AY2249" i="32"/>
  <c r="BA2278" i="32"/>
  <c r="AZ2278" i="32"/>
  <c r="AY2278" i="32"/>
  <c r="AX2278" i="32"/>
  <c r="AX17" i="32"/>
  <c r="BA17" i="32"/>
  <c r="AY17" i="32"/>
  <c r="AZ17" i="32"/>
  <c r="AY1966" i="32"/>
  <c r="AX1966" i="32"/>
  <c r="BA1966" i="32"/>
  <c r="AZ1966" i="32"/>
  <c r="BA2740" i="32"/>
  <c r="AY2740" i="32"/>
  <c r="AZ2740" i="32"/>
  <c r="AX2740" i="32"/>
  <c r="AX2815" i="32"/>
  <c r="BA2815" i="32"/>
  <c r="AY2815" i="32"/>
  <c r="AZ2815" i="32"/>
  <c r="BA3011" i="32"/>
  <c r="AX3011" i="32"/>
  <c r="AZ3011" i="32"/>
  <c r="AY3011" i="32"/>
  <c r="AX3903" i="32"/>
  <c r="BA3903" i="32"/>
  <c r="AY3903" i="32"/>
  <c r="AZ3903" i="32"/>
  <c r="AZ3377" i="32"/>
  <c r="BA3377" i="32"/>
  <c r="AY3377" i="32"/>
  <c r="AX3377" i="32"/>
  <c r="AZ3420" i="32"/>
  <c r="BA3420" i="32"/>
  <c r="AY3420" i="32"/>
  <c r="AX3420" i="32"/>
  <c r="AX136" i="32"/>
  <c r="AY136" i="32"/>
  <c r="BA136" i="32"/>
  <c r="AZ136" i="32"/>
  <c r="AZ3527" i="32"/>
  <c r="BA3527" i="32"/>
  <c r="AY3527" i="32"/>
  <c r="AX3527" i="32"/>
  <c r="BA3422" i="32"/>
  <c r="AX3422" i="32"/>
  <c r="AY3422" i="32"/>
  <c r="AZ3422" i="32"/>
  <c r="AX50" i="32"/>
  <c r="AZ50" i="32"/>
  <c r="AY50" i="32"/>
  <c r="BA50" i="32"/>
  <c r="AZ19" i="32"/>
  <c r="BA19" i="32"/>
  <c r="AX19" i="32"/>
  <c r="AY19" i="32"/>
  <c r="AX2541" i="32"/>
  <c r="AY2541" i="32"/>
  <c r="AZ2541" i="32"/>
  <c r="BA2541" i="32"/>
  <c r="BA2579" i="32"/>
  <c r="AY2579" i="32"/>
  <c r="AZ2579" i="32"/>
  <c r="AX2579" i="32"/>
  <c r="AY1925" i="32"/>
  <c r="BA1925" i="32"/>
  <c r="AZ1925" i="32"/>
  <c r="AX1925" i="32"/>
  <c r="AX2108" i="32"/>
  <c r="BA2108" i="32"/>
  <c r="AZ2108" i="32"/>
  <c r="AY2108" i="32"/>
  <c r="BA1938" i="32"/>
  <c r="AX1938" i="32"/>
  <c r="AZ1938" i="32"/>
  <c r="AY1938" i="32"/>
  <c r="AZ2235" i="32"/>
  <c r="BA2235" i="32"/>
  <c r="AX2235" i="32"/>
  <c r="AY2235" i="32"/>
  <c r="BA2333" i="32"/>
  <c r="AZ2333" i="32"/>
  <c r="AY2333" i="32"/>
  <c r="AX2333" i="32"/>
  <c r="BA1959" i="32"/>
  <c r="AZ1959" i="32"/>
  <c r="AY1959" i="32"/>
  <c r="AX1959" i="32"/>
  <c r="BA2729" i="32"/>
  <c r="AZ2729" i="32"/>
  <c r="AY2729" i="32"/>
  <c r="AX2729" i="32"/>
  <c r="BA2769" i="32"/>
  <c r="AX2769" i="32"/>
  <c r="AY2769" i="32"/>
  <c r="AZ2769" i="32"/>
  <c r="AZ2805" i="32"/>
  <c r="BA2805" i="32"/>
  <c r="AX2805" i="32"/>
  <c r="AY2805" i="32"/>
  <c r="BA3049" i="32"/>
  <c r="AX3049" i="32"/>
  <c r="AY3049" i="32"/>
  <c r="AZ3049" i="32"/>
  <c r="BA3781" i="32"/>
  <c r="AX3781" i="32"/>
  <c r="AY3781" i="32"/>
  <c r="AZ3781" i="32"/>
  <c r="AX3651" i="32"/>
  <c r="AZ3651" i="32"/>
  <c r="AY3651" i="32"/>
  <c r="BA3651" i="32"/>
  <c r="AZ3676" i="32"/>
  <c r="AY3676" i="32"/>
  <c r="AX3676" i="32"/>
  <c r="BA3676" i="32"/>
  <c r="AY3511" i="32"/>
  <c r="AZ3511" i="32"/>
  <c r="BA3511" i="32"/>
  <c r="AX3511" i="32"/>
  <c r="AX120" i="32"/>
  <c r="BA120" i="32"/>
  <c r="AY120" i="32"/>
  <c r="AZ120" i="32"/>
  <c r="AY88" i="32"/>
  <c r="AX88" i="32"/>
  <c r="BA88" i="32"/>
  <c r="AZ88" i="32"/>
  <c r="AX57" i="32"/>
  <c r="AZ57" i="32"/>
  <c r="AY57" i="32"/>
  <c r="BA57" i="32"/>
  <c r="AX3749" i="32"/>
  <c r="BA3749" i="32"/>
  <c r="AY3749" i="32"/>
  <c r="AZ3749" i="32"/>
  <c r="AX3769" i="32"/>
  <c r="AY3769" i="32"/>
  <c r="BA3769" i="32"/>
  <c r="AZ3769" i="32"/>
  <c r="AZ2496" i="32"/>
  <c r="AX2496" i="32"/>
  <c r="AY2496" i="32"/>
  <c r="BA2496" i="32"/>
  <c r="BA2538" i="32"/>
  <c r="AZ2538" i="32"/>
  <c r="AY2538" i="32"/>
  <c r="AX2538" i="32"/>
  <c r="BA2588" i="32"/>
  <c r="AY2588" i="32"/>
  <c r="AX2588" i="32"/>
  <c r="AZ2588" i="32"/>
  <c r="BA2637" i="32"/>
  <c r="AZ2637" i="32"/>
  <c r="AY2637" i="32"/>
  <c r="AX2637" i="32"/>
  <c r="AY2114" i="32"/>
  <c r="BA2114" i="32"/>
  <c r="AX2114" i="32"/>
  <c r="AZ2114" i="32"/>
  <c r="BA2167" i="32"/>
  <c r="AX2167" i="32"/>
  <c r="AY2167" i="32"/>
  <c r="AZ2167" i="32"/>
  <c r="BA2213" i="32"/>
  <c r="AZ2213" i="32"/>
  <c r="AY2213" i="32"/>
  <c r="AX2213" i="32"/>
  <c r="BA2286" i="32"/>
  <c r="AX2286" i="32"/>
  <c r="AY2286" i="32"/>
  <c r="AZ2286" i="32"/>
  <c r="BA2664" i="32"/>
  <c r="AZ2664" i="32"/>
  <c r="AX2664" i="32"/>
  <c r="AY2664" i="32"/>
  <c r="BA2689" i="32"/>
  <c r="AZ2689" i="32"/>
  <c r="AX2689" i="32"/>
  <c r="AY2689" i="32"/>
  <c r="BA2733" i="32"/>
  <c r="AY2733" i="32"/>
  <c r="AX2733" i="32"/>
  <c r="AZ2733" i="32"/>
  <c r="AZ2897" i="32"/>
  <c r="BA2897" i="32"/>
  <c r="AX2897" i="32"/>
  <c r="AY2897" i="32"/>
  <c r="BA3135" i="32"/>
  <c r="AX3135" i="32"/>
  <c r="AZ3135" i="32"/>
  <c r="AY3135" i="32"/>
  <c r="AX3911" i="32"/>
  <c r="AZ3911" i="32"/>
  <c r="AY3911" i="32"/>
  <c r="BA3911" i="32"/>
  <c r="BA162" i="32"/>
  <c r="AZ162" i="32"/>
  <c r="AY162" i="32"/>
  <c r="AX162" i="32"/>
  <c r="BA3710" i="32"/>
  <c r="AZ3710" i="32"/>
  <c r="AX3710" i="32"/>
  <c r="AY3710" i="32"/>
  <c r="AY3524" i="32"/>
  <c r="AX3524" i="32"/>
  <c r="AZ3524" i="32"/>
  <c r="BA3524" i="32"/>
  <c r="AZ79" i="32"/>
  <c r="BA79" i="32"/>
  <c r="AX79" i="32"/>
  <c r="AY79" i="32"/>
  <c r="AX3561" i="32"/>
  <c r="AY3561" i="32"/>
  <c r="AZ3561" i="32"/>
  <c r="BA3561" i="32"/>
  <c r="AX32" i="32"/>
  <c r="BA32" i="32"/>
  <c r="AY32" i="32"/>
  <c r="AZ32" i="32"/>
  <c r="BA24" i="32"/>
  <c r="AZ24" i="32"/>
  <c r="AY24" i="32"/>
  <c r="AX24" i="32"/>
  <c r="AY2442" i="32"/>
  <c r="AZ2442" i="32"/>
  <c r="BA2442" i="32"/>
  <c r="AX2442" i="32"/>
  <c r="AY2608" i="32"/>
  <c r="AX2608" i="32"/>
  <c r="BA2608" i="32"/>
  <c r="AZ2608" i="32"/>
  <c r="BA2079" i="32"/>
  <c r="AY2079" i="32"/>
  <c r="AX2079" i="32"/>
  <c r="AZ2079" i="32"/>
  <c r="BA2141" i="32"/>
  <c r="AX2141" i="32"/>
  <c r="AZ2141" i="32"/>
  <c r="AY2141" i="32"/>
  <c r="BA2210" i="32"/>
  <c r="AZ2210" i="32"/>
  <c r="AY2210" i="32"/>
  <c r="AX2210" i="32"/>
  <c r="BA2259" i="32"/>
  <c r="AX2259" i="32"/>
  <c r="AZ2259" i="32"/>
  <c r="AY2259" i="32"/>
  <c r="BA2302" i="32"/>
  <c r="AZ2302" i="32"/>
  <c r="AX2302" i="32"/>
  <c r="AY2302" i="32"/>
  <c r="BA2353" i="32"/>
  <c r="AZ2353" i="32"/>
  <c r="AY2353" i="32"/>
  <c r="AX2353" i="32"/>
  <c r="BA1981" i="32"/>
  <c r="AZ1981" i="32"/>
  <c r="AY1981" i="32"/>
  <c r="AX1981" i="32"/>
  <c r="BA2743" i="32"/>
  <c r="AY2743" i="32"/>
  <c r="AX2743" i="32"/>
  <c r="AZ2743" i="32"/>
  <c r="AX2777" i="32"/>
  <c r="AY2777" i="32"/>
  <c r="AZ2777" i="32"/>
  <c r="BA2777" i="32"/>
  <c r="BA2828" i="32"/>
  <c r="AX2828" i="32"/>
  <c r="AY2828" i="32"/>
  <c r="AZ2828" i="32"/>
  <c r="AZ3082" i="32"/>
  <c r="AY3082" i="32"/>
  <c r="AX3082" i="32"/>
  <c r="BA3082" i="32"/>
  <c r="BA2035" i="32"/>
  <c r="AX2035" i="32"/>
  <c r="AY2035" i="32"/>
  <c r="AZ2035" i="32"/>
  <c r="BA2836" i="32"/>
  <c r="AX2836" i="32"/>
  <c r="AY2836" i="32"/>
  <c r="AZ2836" i="32"/>
  <c r="BA2877" i="32"/>
  <c r="AZ2877" i="32"/>
  <c r="AY2877" i="32"/>
  <c r="AX2877" i="32"/>
  <c r="AY2949" i="32"/>
  <c r="AZ2949" i="32"/>
  <c r="BA2949" i="32"/>
  <c r="AX2949" i="32"/>
  <c r="AZ3032" i="32"/>
  <c r="BA3032" i="32"/>
  <c r="AX3032" i="32"/>
  <c r="AY3032" i="32"/>
  <c r="BA3087" i="32"/>
  <c r="AX3087" i="32"/>
  <c r="AY3087" i="32"/>
  <c r="AZ3087" i="32"/>
  <c r="BA3136" i="32"/>
  <c r="AZ3136" i="32"/>
  <c r="AY3136" i="32"/>
  <c r="AX3136" i="32"/>
  <c r="AY3175" i="32"/>
  <c r="AX3175" i="32"/>
  <c r="BA3175" i="32"/>
  <c r="AZ3175" i="32"/>
  <c r="AZ3213" i="32"/>
  <c r="AY3213" i="32"/>
  <c r="AX3213" i="32"/>
  <c r="BA3213" i="32"/>
  <c r="AY3315" i="32"/>
  <c r="AX3315" i="32"/>
  <c r="BA3315" i="32"/>
  <c r="AZ3315" i="32"/>
  <c r="AZ3863" i="32"/>
  <c r="AY3863" i="32"/>
  <c r="AX3863" i="32"/>
  <c r="BA3863" i="32"/>
  <c r="BA4320" i="32"/>
  <c r="AX4320" i="32"/>
  <c r="AY4320" i="32"/>
  <c r="AZ4320" i="32"/>
  <c r="AX2001" i="32"/>
  <c r="AY2001" i="32"/>
  <c r="BA2001" i="32"/>
  <c r="AZ2001" i="32"/>
  <c r="AZ2912" i="32"/>
  <c r="BA2912" i="32"/>
  <c r="AX2912" i="32"/>
  <c r="AY2912" i="32"/>
  <c r="AZ2955" i="32"/>
  <c r="AY2955" i="32"/>
  <c r="BA2955" i="32"/>
  <c r="AX2955" i="32"/>
  <c r="AZ3040" i="32"/>
  <c r="AY3040" i="32"/>
  <c r="BA3040" i="32"/>
  <c r="AX3040" i="32"/>
  <c r="AZ3108" i="32"/>
  <c r="BA3108" i="32"/>
  <c r="AX3108" i="32"/>
  <c r="AY3108" i="32"/>
  <c r="BA3150" i="32"/>
  <c r="AX3150" i="32"/>
  <c r="AZ3150" i="32"/>
  <c r="AY3150" i="32"/>
  <c r="BA3212" i="32"/>
  <c r="AZ3212" i="32"/>
  <c r="AY3212" i="32"/>
  <c r="AX3212" i="32"/>
  <c r="AY3331" i="32"/>
  <c r="BA3331" i="32"/>
  <c r="AX3331" i="32"/>
  <c r="AZ3331" i="32"/>
  <c r="AX3807" i="32"/>
  <c r="AY3807" i="32"/>
  <c r="BA3807" i="32"/>
  <c r="AZ3807" i="32"/>
  <c r="AX4022" i="32"/>
  <c r="BA4022" i="32"/>
  <c r="AZ4022" i="32"/>
  <c r="AY4022" i="32"/>
  <c r="BA5398" i="32"/>
  <c r="AZ5398" i="32"/>
  <c r="AY5398" i="32"/>
  <c r="AX5398" i="32"/>
  <c r="BA2862" i="32"/>
  <c r="AX2862" i="32"/>
  <c r="AY2862" i="32"/>
  <c r="AZ2862" i="32"/>
  <c r="BA2954" i="32"/>
  <c r="AY2954" i="32"/>
  <c r="AX2954" i="32"/>
  <c r="AZ2954" i="32"/>
  <c r="AZ3004" i="32"/>
  <c r="AY3004" i="32"/>
  <c r="BA3004" i="32"/>
  <c r="AX3004" i="32"/>
  <c r="AZ3076" i="32"/>
  <c r="BA3076" i="32"/>
  <c r="AX3076" i="32"/>
  <c r="AY3076" i="32"/>
  <c r="BA3199" i="32"/>
  <c r="AX3199" i="32"/>
  <c r="AY3199" i="32"/>
  <c r="AZ3199" i="32"/>
  <c r="AY3261" i="32"/>
  <c r="BA3261" i="32"/>
  <c r="AX3261" i="32"/>
  <c r="AZ3261" i="32"/>
  <c r="AY3349" i="32"/>
  <c r="BA3349" i="32"/>
  <c r="AX3349" i="32"/>
  <c r="AZ3349" i="32"/>
  <c r="AY3918" i="32"/>
  <c r="AZ3918" i="32"/>
  <c r="AX3918" i="32"/>
  <c r="BA3918" i="32"/>
  <c r="BA2847" i="32"/>
  <c r="AY2847" i="32"/>
  <c r="AX2847" i="32"/>
  <c r="AZ2847" i="32"/>
  <c r="BA2901" i="32"/>
  <c r="AY2901" i="32"/>
  <c r="AX2901" i="32"/>
  <c r="AZ2901" i="32"/>
  <c r="BA2976" i="32"/>
  <c r="AY2976" i="32"/>
  <c r="AX2976" i="32"/>
  <c r="AZ2976" i="32"/>
  <c r="BA3035" i="32"/>
  <c r="AY3035" i="32"/>
  <c r="AX3035" i="32"/>
  <c r="AZ3035" i="32"/>
  <c r="AZ3057" i="32"/>
  <c r="BA3057" i="32"/>
  <c r="AY3057" i="32"/>
  <c r="AX3057" i="32"/>
  <c r="AZ3107" i="32"/>
  <c r="BA3107" i="32"/>
  <c r="AX3107" i="32"/>
  <c r="AY3107" i="32"/>
  <c r="BA3162" i="32"/>
  <c r="AZ3162" i="32"/>
  <c r="AY3162" i="32"/>
  <c r="AX3162" i="32"/>
  <c r="BA3201" i="32"/>
  <c r="AZ3201" i="32"/>
  <c r="AY3201" i="32"/>
  <c r="AX3201" i="32"/>
  <c r="AY2458" i="32"/>
  <c r="AX2458" i="32"/>
  <c r="BA2458" i="32"/>
  <c r="AZ2458" i="32"/>
  <c r="BA3923" i="32"/>
  <c r="AX3923" i="32"/>
  <c r="AZ3923" i="32"/>
  <c r="AY3923" i="32"/>
  <c r="AX5095" i="32"/>
  <c r="AY5095" i="32"/>
  <c r="AZ5095" i="32"/>
  <c r="BA5095" i="32"/>
  <c r="BA2846" i="32"/>
  <c r="AZ2846" i="32"/>
  <c r="AY2846" i="32"/>
  <c r="AX2846" i="32"/>
  <c r="AX2920" i="32"/>
  <c r="AY2920" i="32"/>
  <c r="BA2920" i="32"/>
  <c r="AZ2920" i="32"/>
  <c r="AY2984" i="32"/>
  <c r="AZ2984" i="32"/>
  <c r="AX2984" i="32"/>
  <c r="BA2984" i="32"/>
  <c r="BA3064" i="32"/>
  <c r="AX3064" i="32"/>
  <c r="AY3064" i="32"/>
  <c r="AZ3064" i="32"/>
  <c r="AY3146" i="32"/>
  <c r="AX3146" i="32"/>
  <c r="BA3146" i="32"/>
  <c r="AZ3146" i="32"/>
  <c r="BA3179" i="32"/>
  <c r="AZ3179" i="32"/>
  <c r="AY3179" i="32"/>
  <c r="AX3179" i="32"/>
  <c r="AX3221" i="32"/>
  <c r="BA3221" i="32"/>
  <c r="AZ3221" i="32"/>
  <c r="AY3221" i="32"/>
  <c r="AZ2055" i="32"/>
  <c r="AY2055" i="32"/>
  <c r="AX2055" i="32"/>
  <c r="BA2055" i="32"/>
  <c r="AZ3879" i="32"/>
  <c r="AY3879" i="32"/>
  <c r="BA3879" i="32"/>
  <c r="AX3879" i="32"/>
  <c r="AZ4556" i="32"/>
  <c r="AY4556" i="32"/>
  <c r="AX4556" i="32"/>
  <c r="BA4556" i="32"/>
  <c r="BA2855" i="32"/>
  <c r="AX2855" i="32"/>
  <c r="AY2855" i="32"/>
  <c r="AZ2855" i="32"/>
  <c r="BA2916" i="32"/>
  <c r="AZ2916" i="32"/>
  <c r="AY2916" i="32"/>
  <c r="AX2916" i="32"/>
  <c r="AY2952" i="32"/>
  <c r="AZ2952" i="32"/>
  <c r="AX2952" i="32"/>
  <c r="BA2952" i="32"/>
  <c r="BA2012" i="32"/>
  <c r="AX2012" i="32"/>
  <c r="AZ2012" i="32"/>
  <c r="AY2012" i="32"/>
  <c r="BA3029" i="32"/>
  <c r="AX3029" i="32"/>
  <c r="AZ3029" i="32"/>
  <c r="AY3029" i="32"/>
  <c r="BA3079" i="32"/>
  <c r="AY3079" i="32"/>
  <c r="AX3079" i="32"/>
  <c r="AZ3079" i="32"/>
  <c r="BA3183" i="32"/>
  <c r="AZ3183" i="32"/>
  <c r="AY3183" i="32"/>
  <c r="AX3183" i="32"/>
  <c r="BA3260" i="32"/>
  <c r="AZ3260" i="32"/>
  <c r="AY3260" i="32"/>
  <c r="AX3260" i="32"/>
  <c r="AX2462" i="32"/>
  <c r="AY2462" i="32"/>
  <c r="BA2462" i="32"/>
  <c r="AZ2462" i="32"/>
  <c r="BA3922" i="32"/>
  <c r="AZ3922" i="32"/>
  <c r="AY3922" i="32"/>
  <c r="AX3922" i="32"/>
  <c r="BA4635" i="32"/>
  <c r="AY4635" i="32"/>
  <c r="AZ4635" i="32"/>
  <c r="AX4635" i="32"/>
  <c r="AX3965" i="32"/>
  <c r="AY3965" i="32"/>
  <c r="BA3965" i="32"/>
  <c r="AZ3965" i="32"/>
  <c r="BA4058" i="32"/>
  <c r="AX4058" i="32"/>
  <c r="AY4058" i="32"/>
  <c r="AZ4058" i="32"/>
  <c r="AZ4407" i="32"/>
  <c r="AY4407" i="32"/>
  <c r="AX4407" i="32"/>
  <c r="BA4407" i="32"/>
  <c r="BA4887" i="32"/>
  <c r="AZ4887" i="32"/>
  <c r="AX4887" i="32"/>
  <c r="AY4887" i="32"/>
  <c r="AY3268" i="32"/>
  <c r="BA3268" i="32"/>
  <c r="AX3268" i="32"/>
  <c r="AZ3268" i="32"/>
  <c r="AZ2443" i="32"/>
  <c r="AY2443" i="32"/>
  <c r="AX2443" i="32"/>
  <c r="BA2443" i="32"/>
  <c r="BA3804" i="32"/>
  <c r="AX3804" i="32"/>
  <c r="AZ3804" i="32"/>
  <c r="AY3804" i="32"/>
  <c r="AZ3843" i="32"/>
  <c r="AX3843" i="32"/>
  <c r="AY3843" i="32"/>
  <c r="BA3843" i="32"/>
  <c r="AX3915" i="32"/>
  <c r="BA3915" i="32"/>
  <c r="AZ3915" i="32"/>
  <c r="AY3915" i="32"/>
  <c r="AX3973" i="32"/>
  <c r="AZ3973" i="32"/>
  <c r="AY3973" i="32"/>
  <c r="BA3973" i="32"/>
  <c r="BA4093" i="32"/>
  <c r="AX4093" i="32"/>
  <c r="AY4093" i="32"/>
  <c r="AZ4093" i="32"/>
  <c r="BA4201" i="32"/>
  <c r="AX4201" i="32"/>
  <c r="AY4201" i="32"/>
  <c r="AZ4201" i="32"/>
  <c r="AZ4475" i="32"/>
  <c r="AY4475" i="32"/>
  <c r="AX4475" i="32"/>
  <c r="BA4475" i="32"/>
  <c r="BA4771" i="32"/>
  <c r="AZ4771" i="32"/>
  <c r="AY4771" i="32"/>
  <c r="AX4771" i="32"/>
  <c r="AY3283" i="32"/>
  <c r="AX3283" i="32"/>
  <c r="BA3283" i="32"/>
  <c r="AZ3283" i="32"/>
  <c r="BA3326" i="32"/>
  <c r="AY3326" i="32"/>
  <c r="AX3326" i="32"/>
  <c r="AZ3326" i="32"/>
  <c r="AY2070" i="32"/>
  <c r="BA2070" i="32"/>
  <c r="AZ2070" i="32"/>
  <c r="AX2070" i="32"/>
  <c r="BA3834" i="32"/>
  <c r="AX3834" i="32"/>
  <c r="AY3834" i="32"/>
  <c r="AZ3834" i="32"/>
  <c r="BA3898" i="32"/>
  <c r="AX3898" i="32"/>
  <c r="AY3898" i="32"/>
  <c r="AZ3898" i="32"/>
  <c r="AZ3960" i="32"/>
  <c r="AX3960" i="32"/>
  <c r="AY3960" i="32"/>
  <c r="BA3960" i="32"/>
  <c r="AX4021" i="32"/>
  <c r="BA4021" i="32"/>
  <c r="AZ4021" i="32"/>
  <c r="AY4021" i="32"/>
  <c r="AY4085" i="32"/>
  <c r="BA4085" i="32"/>
  <c r="AZ4085" i="32"/>
  <c r="AX4085" i="32"/>
  <c r="BA4242" i="32"/>
  <c r="AX4242" i="32"/>
  <c r="AY4242" i="32"/>
  <c r="AZ4242" i="32"/>
  <c r="BA4575" i="32"/>
  <c r="AX4575" i="32"/>
  <c r="AY4575" i="32"/>
  <c r="AZ4575" i="32"/>
  <c r="AZ3288" i="32"/>
  <c r="BA3288" i="32"/>
  <c r="AX3288" i="32"/>
  <c r="AY3288" i="32"/>
  <c r="BA3325" i="32"/>
  <c r="AZ3325" i="32"/>
  <c r="AY3325" i="32"/>
  <c r="AX3325" i="32"/>
  <c r="AZ2067" i="32"/>
  <c r="BA2067" i="32"/>
  <c r="AX2067" i="32"/>
  <c r="AY2067" i="32"/>
  <c r="BA3788" i="32"/>
  <c r="AY3788" i="32"/>
  <c r="AX3788" i="32"/>
  <c r="AZ3788" i="32"/>
  <c r="BA3886" i="32"/>
  <c r="AX3886" i="32"/>
  <c r="AY3886" i="32"/>
  <c r="AZ3886" i="32"/>
  <c r="AZ3932" i="32"/>
  <c r="AY3932" i="32"/>
  <c r="AX3932" i="32"/>
  <c r="BA3932" i="32"/>
  <c r="BA4051" i="32"/>
  <c r="AX4051" i="32"/>
  <c r="AZ4051" i="32"/>
  <c r="AY4051" i="32"/>
  <c r="AX4134" i="32"/>
  <c r="AZ4134" i="32"/>
  <c r="AY4134" i="32"/>
  <c r="BA4134" i="32"/>
  <c r="BA4394" i="32"/>
  <c r="AX4394" i="32"/>
  <c r="AY4394" i="32"/>
  <c r="AZ4394" i="32"/>
  <c r="AZ3231" i="32"/>
  <c r="BA3231" i="32"/>
  <c r="AY3231" i="32"/>
  <c r="AX3231" i="32"/>
  <c r="AZ3282" i="32"/>
  <c r="AY3282" i="32"/>
  <c r="AX3282" i="32"/>
  <c r="BA3282" i="32"/>
  <c r="BA2066" i="32"/>
  <c r="AZ2066" i="32"/>
  <c r="AY2066" i="32"/>
  <c r="AX2066" i="32"/>
  <c r="AX3823" i="32"/>
  <c r="AY3823" i="32"/>
  <c r="BA3823" i="32"/>
  <c r="AZ3823" i="32"/>
  <c r="AX3895" i="32"/>
  <c r="AY3895" i="32"/>
  <c r="BA3895" i="32"/>
  <c r="AZ3895" i="32"/>
  <c r="AX3976" i="32"/>
  <c r="BA3976" i="32"/>
  <c r="AY3976" i="32"/>
  <c r="AZ3976" i="32"/>
  <c r="AX4059" i="32"/>
  <c r="BA4059" i="32"/>
  <c r="AZ4059" i="32"/>
  <c r="AY4059" i="32"/>
  <c r="BA4219" i="32"/>
  <c r="AX4219" i="32"/>
  <c r="AY4219" i="32"/>
  <c r="AZ4219" i="32"/>
  <c r="BA4454" i="32"/>
  <c r="AZ4454" i="32"/>
  <c r="AY4454" i="32"/>
  <c r="AX4454" i="32"/>
  <c r="BA4855" i="32"/>
  <c r="AZ4855" i="32"/>
  <c r="AY4855" i="32"/>
  <c r="AX4855" i="32"/>
  <c r="BA3287" i="32"/>
  <c r="AX3287" i="32"/>
  <c r="AY3287" i="32"/>
  <c r="AZ3287" i="32"/>
  <c r="AY2036" i="32"/>
  <c r="BA2036" i="32"/>
  <c r="AX2036" i="32"/>
  <c r="AZ2036" i="32"/>
  <c r="AZ6818" i="32"/>
  <c r="AY6818" i="32"/>
  <c r="AX6818" i="32"/>
  <c r="BA6818" i="32"/>
  <c r="AZ3809" i="32"/>
  <c r="BA3809" i="32"/>
  <c r="AY3809" i="32"/>
  <c r="AX3809" i="32"/>
  <c r="AY3877" i="32"/>
  <c r="BA3877" i="32"/>
  <c r="AZ3877" i="32"/>
  <c r="AX3877" i="32"/>
  <c r="AX3919" i="32"/>
  <c r="AZ3919" i="32"/>
  <c r="BA3919" i="32"/>
  <c r="AY3919" i="32"/>
  <c r="AY4003" i="32"/>
  <c r="BA4003" i="32"/>
  <c r="AX4003" i="32"/>
  <c r="AZ4003" i="32"/>
  <c r="AX4080" i="32"/>
  <c r="AZ4080" i="32"/>
  <c r="BA4080" i="32"/>
  <c r="AY4080" i="32"/>
  <c r="BA4136" i="32"/>
  <c r="AY4136" i="32"/>
  <c r="AX4136" i="32"/>
  <c r="AZ4136" i="32"/>
  <c r="BA4508" i="32"/>
  <c r="AX4508" i="32"/>
  <c r="AY4508" i="32"/>
  <c r="AZ4508" i="32"/>
  <c r="AX4054" i="32"/>
  <c r="AZ4054" i="32"/>
  <c r="AY4054" i="32"/>
  <c r="BA4054" i="32"/>
  <c r="BA4137" i="32"/>
  <c r="AY4137" i="32"/>
  <c r="AX4137" i="32"/>
  <c r="AZ4137" i="32"/>
  <c r="BA4225" i="32"/>
  <c r="AY4225" i="32"/>
  <c r="AX4225" i="32"/>
  <c r="AZ4225" i="32"/>
  <c r="BA4370" i="32"/>
  <c r="AY4370" i="32"/>
  <c r="AX4370" i="32"/>
  <c r="AZ4370" i="32"/>
  <c r="BA4405" i="32"/>
  <c r="AX4405" i="32"/>
  <c r="AY4405" i="32"/>
  <c r="AZ4405" i="32"/>
  <c r="BA4261" i="32"/>
  <c r="AZ4261" i="32"/>
  <c r="AY4261" i="32"/>
  <c r="AX4261" i="32"/>
  <c r="AX4467" i="32"/>
  <c r="AY4467" i="32"/>
  <c r="BA4467" i="32"/>
  <c r="AZ4467" i="32"/>
  <c r="BA4292" i="32"/>
  <c r="AZ4292" i="32"/>
  <c r="AY4292" i="32"/>
  <c r="AX4292" i="32"/>
  <c r="AX6519" i="32"/>
  <c r="AZ6519" i="32"/>
  <c r="AY6519" i="32"/>
  <c r="BA6519" i="32"/>
  <c r="BA4751" i="32"/>
  <c r="AY4751" i="32"/>
  <c r="AX4751" i="32"/>
  <c r="AZ4751" i="32"/>
  <c r="AY4900" i="32"/>
  <c r="AZ4900" i="32"/>
  <c r="BA4900" i="32"/>
  <c r="AX4900" i="32"/>
  <c r="BA5166" i="32"/>
  <c r="AZ5166" i="32"/>
  <c r="AY5166" i="32"/>
  <c r="AX5166" i="32"/>
  <c r="AX4112" i="32"/>
  <c r="BA4112" i="32"/>
  <c r="AY4112" i="32"/>
  <c r="AZ4112" i="32"/>
  <c r="AZ4224" i="32"/>
  <c r="AX4224" i="32"/>
  <c r="AY4224" i="32"/>
  <c r="BA4224" i="32"/>
  <c r="AZ4369" i="32"/>
  <c r="AX4369" i="32"/>
  <c r="AY4369" i="32"/>
  <c r="BA4369" i="32"/>
  <c r="BA4413" i="32"/>
  <c r="AZ4413" i="32"/>
  <c r="AX4413" i="32"/>
  <c r="AY4413" i="32"/>
  <c r="AZ4260" i="32"/>
  <c r="AX4260" i="32"/>
  <c r="BA4260" i="32"/>
  <c r="AY4260" i="32"/>
  <c r="BA4453" i="32"/>
  <c r="AX4453" i="32"/>
  <c r="AZ4453" i="32"/>
  <c r="AY4453" i="32"/>
  <c r="BA4504" i="32"/>
  <c r="AZ4504" i="32"/>
  <c r="AY4504" i="32"/>
  <c r="AX4504" i="32"/>
  <c r="BA4577" i="32"/>
  <c r="AY4577" i="32"/>
  <c r="AZ4577" i="32"/>
  <c r="AX4577" i="32"/>
  <c r="BA4625" i="32"/>
  <c r="AX4625" i="32"/>
  <c r="AZ4625" i="32"/>
  <c r="AY4625" i="32"/>
  <c r="BA6573" i="32"/>
  <c r="AY6573" i="32"/>
  <c r="AX6573" i="32"/>
  <c r="AZ6573" i="32"/>
  <c r="BA5110" i="32"/>
  <c r="AX5110" i="32"/>
  <c r="AZ5110" i="32"/>
  <c r="AY5110" i="32"/>
  <c r="BA4156" i="32"/>
  <c r="AZ4156" i="32"/>
  <c r="AY4156" i="32"/>
  <c r="AX4156" i="32"/>
  <c r="BA4167" i="32"/>
  <c r="AZ4167" i="32"/>
  <c r="AY4167" i="32"/>
  <c r="AX4167" i="32"/>
  <c r="AY4301" i="32"/>
  <c r="AX4301" i="32"/>
  <c r="BA4301" i="32"/>
  <c r="AZ4301" i="32"/>
  <c r="AX4212" i="32"/>
  <c r="BA4212" i="32"/>
  <c r="AZ4212" i="32"/>
  <c r="AY4212" i="32"/>
  <c r="AX4356" i="32"/>
  <c r="BA4356" i="32"/>
  <c r="AZ4356" i="32"/>
  <c r="AY4356" i="32"/>
  <c r="AY4274" i="32"/>
  <c r="BA4274" i="32"/>
  <c r="AZ4274" i="32"/>
  <c r="AX4274" i="32"/>
  <c r="AX4474" i="32"/>
  <c r="BA4474" i="32"/>
  <c r="AZ4474" i="32"/>
  <c r="AY4474" i="32"/>
  <c r="AZ4525" i="32"/>
  <c r="BA4525" i="32"/>
  <c r="AX4525" i="32"/>
  <c r="AY4525" i="32"/>
  <c r="AY4591" i="32"/>
  <c r="BA4591" i="32"/>
  <c r="AX4591" i="32"/>
  <c r="AZ4591" i="32"/>
  <c r="AZ4722" i="32"/>
  <c r="AX4722" i="32"/>
  <c r="AY4722" i="32"/>
  <c r="BA4722" i="32"/>
  <c r="BA5037" i="32"/>
  <c r="AX5037" i="32"/>
  <c r="AY5037" i="32"/>
  <c r="AZ5037" i="32"/>
  <c r="BA4174" i="32"/>
  <c r="AZ4174" i="32"/>
  <c r="AY4174" i="32"/>
  <c r="AX4174" i="32"/>
  <c r="AZ4306" i="32"/>
  <c r="BA4306" i="32"/>
  <c r="AY4306" i="32"/>
  <c r="AX4306" i="32"/>
  <c r="BA4209" i="32"/>
  <c r="AX4209" i="32"/>
  <c r="AZ4209" i="32"/>
  <c r="AY4209" i="32"/>
  <c r="BA4350" i="32"/>
  <c r="AX4350" i="32"/>
  <c r="AZ4350" i="32"/>
  <c r="AY4350" i="32"/>
  <c r="BA4244" i="32"/>
  <c r="AY4244" i="32"/>
  <c r="AX4244" i="32"/>
  <c r="AZ4244" i="32"/>
  <c r="BA4254" i="32"/>
  <c r="AX4254" i="32"/>
  <c r="AZ4254" i="32"/>
  <c r="AY4254" i="32"/>
  <c r="AX4456" i="32"/>
  <c r="AZ4456" i="32"/>
  <c r="AY4456" i="32"/>
  <c r="BA4456" i="32"/>
  <c r="AY4558" i="32"/>
  <c r="AZ4558" i="32"/>
  <c r="AX4558" i="32"/>
  <c r="BA4558" i="32"/>
  <c r="AZ4594" i="32"/>
  <c r="BA4594" i="32"/>
  <c r="AY4594" i="32"/>
  <c r="AX4594" i="32"/>
  <c r="AZ4797" i="32"/>
  <c r="AY4797" i="32"/>
  <c r="AX4797" i="32"/>
  <c r="BA4797" i="32"/>
  <c r="AZ5813" i="32"/>
  <c r="AY5813" i="32"/>
  <c r="AX5813" i="32"/>
  <c r="BA5813" i="32"/>
  <c r="BA4170" i="32"/>
  <c r="AZ4170" i="32"/>
  <c r="AY4170" i="32"/>
  <c r="AX4170" i="32"/>
  <c r="BA4327" i="32"/>
  <c r="AZ4327" i="32"/>
  <c r="AY4327" i="32"/>
  <c r="AX4327" i="32"/>
  <c r="BA4243" i="32"/>
  <c r="AZ4243" i="32"/>
  <c r="AY4243" i="32"/>
  <c r="AX4243" i="32"/>
  <c r="BA4270" i="32"/>
  <c r="AX4270" i="32"/>
  <c r="AZ4270" i="32"/>
  <c r="AY4270" i="32"/>
  <c r="BA4465" i="32"/>
  <c r="AY4465" i="32"/>
  <c r="AX4465" i="32"/>
  <c r="AZ4465" i="32"/>
  <c r="BA4500" i="32"/>
  <c r="AX4500" i="32"/>
  <c r="AY4500" i="32"/>
  <c r="AZ4500" i="32"/>
  <c r="BA4554" i="32"/>
  <c r="AX4554" i="32"/>
  <c r="AY4554" i="32"/>
  <c r="AZ4554" i="32"/>
  <c r="BA4622" i="32"/>
  <c r="AX4622" i="32"/>
  <c r="AZ4622" i="32"/>
  <c r="AY4622" i="32"/>
  <c r="AZ4749" i="32"/>
  <c r="BA4749" i="32"/>
  <c r="AY4749" i="32"/>
  <c r="AX4749" i="32"/>
  <c r="AY4951" i="32"/>
  <c r="AX4951" i="32"/>
  <c r="BA4951" i="32"/>
  <c r="AZ4951" i="32"/>
  <c r="BA4079" i="32"/>
  <c r="AX4079" i="32"/>
  <c r="AZ4079" i="32"/>
  <c r="AY4079" i="32"/>
  <c r="BA4117" i="32"/>
  <c r="AY4117" i="32"/>
  <c r="AZ4117" i="32"/>
  <c r="AX4117" i="32"/>
  <c r="AZ4300" i="32"/>
  <c r="AY4300" i="32"/>
  <c r="AX4300" i="32"/>
  <c r="BA4300" i="32"/>
  <c r="BA4324" i="32"/>
  <c r="AX4324" i="32"/>
  <c r="AY4324" i="32"/>
  <c r="AZ4324" i="32"/>
  <c r="BA4380" i="32"/>
  <c r="AX4380" i="32"/>
  <c r="AY4380" i="32"/>
  <c r="AZ4380" i="32"/>
  <c r="BA4447" i="32"/>
  <c r="AZ4447" i="32"/>
  <c r="AX4447" i="32"/>
  <c r="AY4447" i="32"/>
  <c r="BA4521" i="32"/>
  <c r="AY4521" i="32"/>
  <c r="AX4521" i="32"/>
  <c r="AZ4521" i="32"/>
  <c r="AX6527" i="32"/>
  <c r="AZ6527" i="32"/>
  <c r="AY6527" i="32"/>
  <c r="BA6527" i="32"/>
  <c r="AZ4799" i="32"/>
  <c r="AY4799" i="32"/>
  <c r="AX4799" i="32"/>
  <c r="BA4799" i="32"/>
  <c r="AY5338" i="32"/>
  <c r="AX5338" i="32"/>
  <c r="AZ5338" i="32"/>
  <c r="BA5338" i="32"/>
  <c r="BA4296" i="32"/>
  <c r="AY4296" i="32"/>
  <c r="AX4296" i="32"/>
  <c r="AZ4296" i="32"/>
  <c r="BA4642" i="32"/>
  <c r="AY4642" i="32"/>
  <c r="AZ4642" i="32"/>
  <c r="AX4642" i="32"/>
  <c r="BA4687" i="32"/>
  <c r="AX4687" i="32"/>
  <c r="AY4687" i="32"/>
  <c r="AZ4687" i="32"/>
  <c r="AY4735" i="32"/>
  <c r="BA4735" i="32"/>
  <c r="AX4735" i="32"/>
  <c r="AZ4735" i="32"/>
  <c r="BA4816" i="32"/>
  <c r="AZ4816" i="32"/>
  <c r="AY4816" i="32"/>
  <c r="AX4816" i="32"/>
  <c r="BA4873" i="32"/>
  <c r="AZ4873" i="32"/>
  <c r="AX4873" i="32"/>
  <c r="AY4873" i="32"/>
  <c r="AZ4939" i="32"/>
  <c r="AX4939" i="32"/>
  <c r="AY4939" i="32"/>
  <c r="BA4939" i="32"/>
  <c r="AX5006" i="32"/>
  <c r="AY5006" i="32"/>
  <c r="BA5006" i="32"/>
  <c r="AZ5006" i="32"/>
  <c r="AX5200" i="32"/>
  <c r="AY5200" i="32"/>
  <c r="AZ5200" i="32"/>
  <c r="BA5200" i="32"/>
  <c r="AZ5641" i="32"/>
  <c r="BA5641" i="32"/>
  <c r="AX5641" i="32"/>
  <c r="AY5641" i="32"/>
  <c r="BA6554" i="32"/>
  <c r="AX6554" i="32"/>
  <c r="AY6554" i="32"/>
  <c r="AZ6554" i="32"/>
  <c r="BA4737" i="32"/>
  <c r="AY4737" i="32"/>
  <c r="AX4737" i="32"/>
  <c r="AZ4737" i="32"/>
  <c r="AZ4833" i="32"/>
  <c r="AY4833" i="32"/>
  <c r="AX4833" i="32"/>
  <c r="BA4833" i="32"/>
  <c r="AZ6577" i="32"/>
  <c r="BA6577" i="32"/>
  <c r="AY6577" i="32"/>
  <c r="AX6577" i="32"/>
  <c r="AX5004" i="32"/>
  <c r="AZ5004" i="32"/>
  <c r="AY5004" i="32"/>
  <c r="BA5004" i="32"/>
  <c r="AZ5156" i="32"/>
  <c r="AY5156" i="32"/>
  <c r="AX5156" i="32"/>
  <c r="BA5156" i="32"/>
  <c r="AZ5334" i="32"/>
  <c r="AY5334" i="32"/>
  <c r="AX5334" i="32"/>
  <c r="BA5334" i="32"/>
  <c r="BA6112" i="32"/>
  <c r="AX6112" i="32"/>
  <c r="AY6112" i="32"/>
  <c r="AZ6112" i="32"/>
  <c r="AX6545" i="32"/>
  <c r="AZ6545" i="32"/>
  <c r="AY6545" i="32"/>
  <c r="BA6545" i="32"/>
  <c r="BA6557" i="32"/>
  <c r="AZ6557" i="32"/>
  <c r="AX6557" i="32"/>
  <c r="AY6557" i="32"/>
  <c r="AY4721" i="32"/>
  <c r="AX4721" i="32"/>
  <c r="AZ4721" i="32"/>
  <c r="BA4721" i="32"/>
  <c r="BA4760" i="32"/>
  <c r="AZ4760" i="32"/>
  <c r="AY4760" i="32"/>
  <c r="AX4760" i="32"/>
  <c r="AZ4792" i="32"/>
  <c r="BA4792" i="32"/>
  <c r="AY4792" i="32"/>
  <c r="AX4792" i="32"/>
  <c r="BA4845" i="32"/>
  <c r="AZ4845" i="32"/>
  <c r="AY4845" i="32"/>
  <c r="AX4845" i="32"/>
  <c r="BA4883" i="32"/>
  <c r="AZ4883" i="32"/>
  <c r="AY4883" i="32"/>
  <c r="AX4883" i="32"/>
  <c r="AZ4944" i="32"/>
  <c r="BA4944" i="32"/>
  <c r="AX4944" i="32"/>
  <c r="AY4944" i="32"/>
  <c r="BA5116" i="32"/>
  <c r="AX5116" i="32"/>
  <c r="AZ5116" i="32"/>
  <c r="AY5116" i="32"/>
  <c r="BA5368" i="32"/>
  <c r="AZ5368" i="32"/>
  <c r="AY5368" i="32"/>
  <c r="AX5368" i="32"/>
  <c r="BA4573" i="32"/>
  <c r="AZ4573" i="32"/>
  <c r="AY4573" i="32"/>
  <c r="AX4573" i="32"/>
  <c r="BA4649" i="32"/>
  <c r="AZ4649" i="32"/>
  <c r="AX4649" i="32"/>
  <c r="AY4649" i="32"/>
  <c r="BA4692" i="32"/>
  <c r="AZ4692" i="32"/>
  <c r="AY4692" i="32"/>
  <c r="AX4692" i="32"/>
  <c r="AY4782" i="32"/>
  <c r="BA4782" i="32"/>
  <c r="AX4782" i="32"/>
  <c r="AZ4782" i="32"/>
  <c r="BA4868" i="32"/>
  <c r="AZ4868" i="32"/>
  <c r="AY4868" i="32"/>
  <c r="AX4868" i="32"/>
  <c r="BA4949" i="32"/>
  <c r="AY4949" i="32"/>
  <c r="AZ4949" i="32"/>
  <c r="AX4949" i="32"/>
  <c r="BA5013" i="32"/>
  <c r="AZ5013" i="32"/>
  <c r="AY5013" i="32"/>
  <c r="AX5013" i="32"/>
  <c r="AY5409" i="32"/>
  <c r="AX5409" i="32"/>
  <c r="BA5409" i="32"/>
  <c r="AZ5409" i="32"/>
  <c r="AY6516" i="32"/>
  <c r="BA6516" i="32"/>
  <c r="AX6516" i="32"/>
  <c r="AZ6516" i="32"/>
  <c r="BA4613" i="32"/>
  <c r="AZ4613" i="32"/>
  <c r="AY4613" i="32"/>
  <c r="AX4613" i="32"/>
  <c r="AY4653" i="32"/>
  <c r="AX4653" i="32"/>
  <c r="BA4653" i="32"/>
  <c r="AZ4653" i="32"/>
  <c r="AZ4720" i="32"/>
  <c r="BA4720" i="32"/>
  <c r="AX4720" i="32"/>
  <c r="AY4720" i="32"/>
  <c r="AZ4747" i="32"/>
  <c r="BA4747" i="32"/>
  <c r="AX4747" i="32"/>
  <c r="AY4747" i="32"/>
  <c r="BA4829" i="32"/>
  <c r="AZ4829" i="32"/>
  <c r="AY4829" i="32"/>
  <c r="AX4829" i="32"/>
  <c r="AY4923" i="32"/>
  <c r="BA4923" i="32"/>
  <c r="AZ4923" i="32"/>
  <c r="AX4923" i="32"/>
  <c r="BA5124" i="32"/>
  <c r="AY5124" i="32"/>
  <c r="AZ5124" i="32"/>
  <c r="AX5124" i="32"/>
  <c r="BA5361" i="32"/>
  <c r="AY5361" i="32"/>
  <c r="AX5361" i="32"/>
  <c r="AZ5361" i="32"/>
  <c r="AZ4629" i="32"/>
  <c r="AX4629" i="32"/>
  <c r="BA4629" i="32"/>
  <c r="AY4629" i="32"/>
  <c r="BA4700" i="32"/>
  <c r="AY4700" i="32"/>
  <c r="AX4700" i="32"/>
  <c r="AZ4700" i="32"/>
  <c r="AZ4765" i="32"/>
  <c r="BA4765" i="32"/>
  <c r="AX4765" i="32"/>
  <c r="AY4765" i="32"/>
  <c r="AY4810" i="32"/>
  <c r="AX4810" i="32"/>
  <c r="BA4810" i="32"/>
  <c r="AZ4810" i="32"/>
  <c r="AZ4848" i="32"/>
  <c r="BA4848" i="32"/>
  <c r="AY4848" i="32"/>
  <c r="AX4848" i="32"/>
  <c r="AY4879" i="32"/>
  <c r="BA4879" i="32"/>
  <c r="AZ4879" i="32"/>
  <c r="AX4879" i="32"/>
  <c r="BA4926" i="32"/>
  <c r="AZ4926" i="32"/>
  <c r="AX4926" i="32"/>
  <c r="AY4926" i="32"/>
  <c r="BA4982" i="32"/>
  <c r="AZ4982" i="32"/>
  <c r="AY4982" i="32"/>
  <c r="AX4982" i="32"/>
  <c r="AZ5039" i="32"/>
  <c r="AY5039" i="32"/>
  <c r="AX5039" i="32"/>
  <c r="BA5039" i="32"/>
  <c r="BA5341" i="32"/>
  <c r="AZ5341" i="32"/>
  <c r="AY5341" i="32"/>
  <c r="AX5341" i="32"/>
  <c r="AX5012" i="32"/>
  <c r="AZ5012" i="32"/>
  <c r="AY5012" i="32"/>
  <c r="BA5012" i="32"/>
  <c r="BA5096" i="32"/>
  <c r="AY5096" i="32"/>
  <c r="AX5096" i="32"/>
  <c r="AZ5096" i="32"/>
  <c r="AY5142" i="32"/>
  <c r="BA5142" i="32"/>
  <c r="AX5142" i="32"/>
  <c r="AZ5142" i="32"/>
  <c r="BA5190" i="32"/>
  <c r="AX5190" i="32"/>
  <c r="AZ5190" i="32"/>
  <c r="AY5190" i="32"/>
  <c r="AZ5230" i="32"/>
  <c r="AY5230" i="32"/>
  <c r="AX5230" i="32"/>
  <c r="BA5230" i="32"/>
  <c r="AY5295" i="32"/>
  <c r="AX5295" i="32"/>
  <c r="AZ5295" i="32"/>
  <c r="BA5295" i="32"/>
  <c r="AY5358" i="32"/>
  <c r="BA5358" i="32"/>
  <c r="AZ5358" i="32"/>
  <c r="AX5358" i="32"/>
  <c r="AX5407" i="32"/>
  <c r="BA5407" i="32"/>
  <c r="AZ5407" i="32"/>
  <c r="AY5407" i="32"/>
  <c r="AZ6662" i="32"/>
  <c r="BA6662" i="32"/>
  <c r="AX6662" i="32"/>
  <c r="AY6662" i="32"/>
  <c r="AY5086" i="32"/>
  <c r="AX5086" i="32"/>
  <c r="BA5086" i="32"/>
  <c r="AZ5086" i="32"/>
  <c r="BA5138" i="32"/>
  <c r="AY5138" i="32"/>
  <c r="AX5138" i="32"/>
  <c r="AZ5138" i="32"/>
  <c r="AY5187" i="32"/>
  <c r="BA5187" i="32"/>
  <c r="AX5187" i="32"/>
  <c r="AZ5187" i="32"/>
  <c r="AY5228" i="32"/>
  <c r="AX5228" i="32"/>
  <c r="BA5228" i="32"/>
  <c r="AZ5228" i="32"/>
  <c r="AY5270" i="32"/>
  <c r="AX5270" i="32"/>
  <c r="AZ5270" i="32"/>
  <c r="BA5270" i="32"/>
  <c r="AX5301" i="32"/>
  <c r="AY5301" i="32"/>
  <c r="BA5301" i="32"/>
  <c r="AZ5301" i="32"/>
  <c r="AX5370" i="32"/>
  <c r="BA5370" i="32"/>
  <c r="AZ5370" i="32"/>
  <c r="AY5370" i="32"/>
  <c r="BA6637" i="32"/>
  <c r="AZ6637" i="32"/>
  <c r="AY6637" i="32"/>
  <c r="AX6637" i="32"/>
  <c r="AY5880" i="32"/>
  <c r="AX5880" i="32"/>
  <c r="AZ5880" i="32"/>
  <c r="BA5880" i="32"/>
  <c r="AZ6582" i="32"/>
  <c r="AY6582" i="32"/>
  <c r="AX6582" i="32"/>
  <c r="BA6582" i="32"/>
  <c r="BA6595" i="32"/>
  <c r="AX6595" i="32"/>
  <c r="AY6595" i="32"/>
  <c r="AZ6595" i="32"/>
  <c r="AX5112" i="32"/>
  <c r="AZ5112" i="32"/>
  <c r="BA5112" i="32"/>
  <c r="AY5112" i="32"/>
  <c r="BA5210" i="32"/>
  <c r="AZ5210" i="32"/>
  <c r="AX5210" i="32"/>
  <c r="AY5210" i="32"/>
  <c r="BA6614" i="32"/>
  <c r="AZ6614" i="32"/>
  <c r="AY6614" i="32"/>
  <c r="AX6614" i="32"/>
  <c r="BA5306" i="32"/>
  <c r="AZ5306" i="32"/>
  <c r="AY5306" i="32"/>
  <c r="AX5306" i="32"/>
  <c r="AY5342" i="32"/>
  <c r="BA5342" i="32"/>
  <c r="AZ5342" i="32"/>
  <c r="AX5342" i="32"/>
  <c r="AY5400" i="32"/>
  <c r="AZ5400" i="32"/>
  <c r="BA5400" i="32"/>
  <c r="AX5400" i="32"/>
  <c r="BA5496" i="32"/>
  <c r="AX5496" i="32"/>
  <c r="AZ5496" i="32"/>
  <c r="AY5496" i="32"/>
  <c r="AZ5651" i="32"/>
  <c r="AY5651" i="32"/>
  <c r="BA5651" i="32"/>
  <c r="AX5651" i="32"/>
  <c r="AZ6591" i="32"/>
  <c r="BA6591" i="32"/>
  <c r="AY6591" i="32"/>
  <c r="AX6591" i="32"/>
  <c r="AY5140" i="32"/>
  <c r="AX5140" i="32"/>
  <c r="BA5140" i="32"/>
  <c r="AZ5140" i="32"/>
  <c r="BA5176" i="32"/>
  <c r="AX5176" i="32"/>
  <c r="AY5176" i="32"/>
  <c r="AZ5176" i="32"/>
  <c r="AZ5222" i="32"/>
  <c r="AY5222" i="32"/>
  <c r="AX5222" i="32"/>
  <c r="BA5222" i="32"/>
  <c r="AY5296" i="32"/>
  <c r="AX5296" i="32"/>
  <c r="AZ5296" i="32"/>
  <c r="BA5296" i="32"/>
  <c r="AY6626" i="32"/>
  <c r="BA6626" i="32"/>
  <c r="AX6626" i="32"/>
  <c r="AZ6626" i="32"/>
  <c r="BA5449" i="32"/>
  <c r="AX5449" i="32"/>
  <c r="AZ5449" i="32"/>
  <c r="AY5449" i="32"/>
  <c r="BA6667" i="32"/>
  <c r="AX6667" i="32"/>
  <c r="AY6667" i="32"/>
  <c r="AZ6667" i="32"/>
  <c r="AY6584" i="32"/>
  <c r="AZ6584" i="32"/>
  <c r="AX6584" i="32"/>
  <c r="BA6584" i="32"/>
  <c r="AZ5054" i="32"/>
  <c r="AY5054" i="32"/>
  <c r="AX5054" i="32"/>
  <c r="BA5054" i="32"/>
  <c r="AZ6594" i="32"/>
  <c r="AY6594" i="32"/>
  <c r="AX6594" i="32"/>
  <c r="BA6594" i="32"/>
  <c r="BA5158" i="32"/>
  <c r="AY5158" i="32"/>
  <c r="AX5158" i="32"/>
  <c r="AZ5158" i="32"/>
  <c r="BA5227" i="32"/>
  <c r="AX5227" i="32"/>
  <c r="AZ5227" i="32"/>
  <c r="AY5227" i="32"/>
  <c r="AZ5299" i="32"/>
  <c r="BA5299" i="32"/>
  <c r="AX5299" i="32"/>
  <c r="AY5299" i="32"/>
  <c r="BA5366" i="32"/>
  <c r="AZ5366" i="32"/>
  <c r="AY5366" i="32"/>
  <c r="AX5366" i="32"/>
  <c r="AZ5401" i="32"/>
  <c r="BA5401" i="32"/>
  <c r="AX5401" i="32"/>
  <c r="AY5401" i="32"/>
  <c r="BA5617" i="32"/>
  <c r="AZ5617" i="32"/>
  <c r="AY5617" i="32"/>
  <c r="AX5617" i="32"/>
  <c r="AX4973" i="32"/>
  <c r="BA4973" i="32"/>
  <c r="AZ4973" i="32"/>
  <c r="AY4973" i="32"/>
  <c r="BA5033" i="32"/>
  <c r="AX5033" i="32"/>
  <c r="AY5033" i="32"/>
  <c r="AZ5033" i="32"/>
  <c r="BA5058" i="32"/>
  <c r="AZ5058" i="32"/>
  <c r="AY5058" i="32"/>
  <c r="AX5058" i="32"/>
  <c r="AY5111" i="32"/>
  <c r="AZ5111" i="32"/>
  <c r="AX5111" i="32"/>
  <c r="BA5111" i="32"/>
  <c r="BA5212" i="32"/>
  <c r="AZ5212" i="32"/>
  <c r="AY5212" i="32"/>
  <c r="AX5212" i="32"/>
  <c r="BA5259" i="32"/>
  <c r="AX5259" i="32"/>
  <c r="AZ5259" i="32"/>
  <c r="AY5259" i="32"/>
  <c r="AX5315" i="32"/>
  <c r="BA5315" i="32"/>
  <c r="AZ5315" i="32"/>
  <c r="AY5315" i="32"/>
  <c r="AZ5364" i="32"/>
  <c r="BA5364" i="32"/>
  <c r="AX5364" i="32"/>
  <c r="AY5364" i="32"/>
  <c r="AZ5406" i="32"/>
  <c r="BA5406" i="32"/>
  <c r="AX5406" i="32"/>
  <c r="AY5406" i="32"/>
  <c r="BA5482" i="32"/>
  <c r="AY5482" i="32"/>
  <c r="AX5482" i="32"/>
  <c r="AZ5482" i="32"/>
  <c r="AX5821" i="32"/>
  <c r="BA5821" i="32"/>
  <c r="AY5821" i="32"/>
  <c r="AZ5821" i="32"/>
  <c r="BA5489" i="32"/>
  <c r="AX5489" i="32"/>
  <c r="AY5489" i="32"/>
  <c r="AZ5489" i="32"/>
  <c r="AZ5576" i="32"/>
  <c r="AY5576" i="32"/>
  <c r="AX5576" i="32"/>
  <c r="BA5576" i="32"/>
  <c r="AZ5643" i="32"/>
  <c r="AY5643" i="32"/>
  <c r="BA5643" i="32"/>
  <c r="AX5643" i="32"/>
  <c r="BA5849" i="32"/>
  <c r="AX5849" i="32"/>
  <c r="AY5849" i="32"/>
  <c r="AZ5849" i="32"/>
  <c r="BA6635" i="32"/>
  <c r="AZ6635" i="32"/>
  <c r="AX6635" i="32"/>
  <c r="AY6635" i="32"/>
  <c r="BA5455" i="32"/>
  <c r="AZ5455" i="32"/>
  <c r="AX5455" i="32"/>
  <c r="AY5455" i="32"/>
  <c r="AY5508" i="32"/>
  <c r="BA5508" i="32"/>
  <c r="AZ5508" i="32"/>
  <c r="AX5508" i="32"/>
  <c r="AY5545" i="32"/>
  <c r="AZ5545" i="32"/>
  <c r="BA5545" i="32"/>
  <c r="AX5545" i="32"/>
  <c r="AZ5658" i="32"/>
  <c r="AY5658" i="32"/>
  <c r="AX5658" i="32"/>
  <c r="BA5658" i="32"/>
  <c r="BA5833" i="32"/>
  <c r="AX5833" i="32"/>
  <c r="AY5833" i="32"/>
  <c r="AZ5833" i="32"/>
  <c r="BA5404" i="32"/>
  <c r="AX5404" i="32"/>
  <c r="AY5404" i="32"/>
  <c r="AZ5404" i="32"/>
  <c r="BA6653" i="32"/>
  <c r="AX6653" i="32"/>
  <c r="AY6653" i="32"/>
  <c r="AZ6653" i="32"/>
  <c r="BA5495" i="32"/>
  <c r="AX5495" i="32"/>
  <c r="AZ5495" i="32"/>
  <c r="AY5495" i="32"/>
  <c r="AX5599" i="32"/>
  <c r="BA5599" i="32"/>
  <c r="AY5599" i="32"/>
  <c r="AZ5599" i="32"/>
  <c r="BA5733" i="32"/>
  <c r="AY5733" i="32"/>
  <c r="AX5733" i="32"/>
  <c r="AZ5733" i="32"/>
  <c r="AY6027" i="32"/>
  <c r="AX6027" i="32"/>
  <c r="AZ6027" i="32"/>
  <c r="BA6027" i="32"/>
  <c r="BA5501" i="32"/>
  <c r="AX5501" i="32"/>
  <c r="AY5501" i="32"/>
  <c r="AZ5501" i="32"/>
  <c r="AZ5560" i="32"/>
  <c r="AY5560" i="32"/>
  <c r="AX5560" i="32"/>
  <c r="BA5560" i="32"/>
  <c r="BA5593" i="32"/>
  <c r="AX5593" i="32"/>
  <c r="AZ5593" i="32"/>
  <c r="AY5593" i="32"/>
  <c r="BA5722" i="32"/>
  <c r="AY5722" i="32"/>
  <c r="AX5722" i="32"/>
  <c r="AZ5722" i="32"/>
  <c r="AY5980" i="32"/>
  <c r="AX5980" i="32"/>
  <c r="AZ5980" i="32"/>
  <c r="BA5980" i="32"/>
  <c r="AY5450" i="32"/>
  <c r="AX5450" i="32"/>
  <c r="BA5450" i="32"/>
  <c r="AZ5450" i="32"/>
  <c r="AY5483" i="32"/>
  <c r="AX5483" i="32"/>
  <c r="BA5483" i="32"/>
  <c r="AZ5483" i="32"/>
  <c r="BA5554" i="32"/>
  <c r="AX5554" i="32"/>
  <c r="AZ5554" i="32"/>
  <c r="AY5554" i="32"/>
  <c r="AZ5613" i="32"/>
  <c r="BA5613" i="32"/>
  <c r="AY5613" i="32"/>
  <c r="AX5613" i="32"/>
  <c r="BA5807" i="32"/>
  <c r="AX5807" i="32"/>
  <c r="AZ5807" i="32"/>
  <c r="AY5807" i="32"/>
  <c r="AZ5410" i="32"/>
  <c r="BA5410" i="32"/>
  <c r="AX5410" i="32"/>
  <c r="AY5410" i="32"/>
  <c r="BA5479" i="32"/>
  <c r="AY5479" i="32"/>
  <c r="AX5479" i="32"/>
  <c r="AZ5479" i="32"/>
  <c r="AY5550" i="32"/>
  <c r="AZ5550" i="32"/>
  <c r="AX5550" i="32"/>
  <c r="BA5550" i="32"/>
  <c r="BA5636" i="32"/>
  <c r="AZ5636" i="32"/>
  <c r="AY5636" i="32"/>
  <c r="AX5636" i="32"/>
  <c r="AX5857" i="32"/>
  <c r="BA5857" i="32"/>
  <c r="AZ5857" i="32"/>
  <c r="AY5857" i="32"/>
  <c r="AZ5625" i="32"/>
  <c r="AY5625" i="32"/>
  <c r="AX5625" i="32"/>
  <c r="BA5625" i="32"/>
  <c r="BA5703" i="32"/>
  <c r="AZ5703" i="32"/>
  <c r="AY5703" i="32"/>
  <c r="AX5703" i="32"/>
  <c r="BA5757" i="32"/>
  <c r="AX5757" i="32"/>
  <c r="AY5757" i="32"/>
  <c r="AZ5757" i="32"/>
  <c r="AZ5808" i="32"/>
  <c r="AX5808" i="32"/>
  <c r="AY5808" i="32"/>
  <c r="BA5808" i="32"/>
  <c r="AX5924" i="32"/>
  <c r="AZ5924" i="32"/>
  <c r="AY5924" i="32"/>
  <c r="BA5924" i="32"/>
  <c r="AZ6046" i="32"/>
  <c r="AY6046" i="32"/>
  <c r="BA6046" i="32"/>
  <c r="AX6046" i="32"/>
  <c r="BA5602" i="32"/>
  <c r="AX5602" i="32"/>
  <c r="AY5602" i="32"/>
  <c r="AZ5602" i="32"/>
  <c r="BA5672" i="32"/>
  <c r="AZ5672" i="32"/>
  <c r="AX5672" i="32"/>
  <c r="AY5672" i="32"/>
  <c r="BA5727" i="32"/>
  <c r="AZ5727" i="32"/>
  <c r="AY5727" i="32"/>
  <c r="AX5727" i="32"/>
  <c r="AZ5769" i="32"/>
  <c r="AX5769" i="32"/>
  <c r="AY5769" i="32"/>
  <c r="BA5769" i="32"/>
  <c r="AY5845" i="32"/>
  <c r="AZ5845" i="32"/>
  <c r="AX5845" i="32"/>
  <c r="BA5845" i="32"/>
  <c r="AZ5918" i="32"/>
  <c r="AX5918" i="32"/>
  <c r="BA5918" i="32"/>
  <c r="AY5918" i="32"/>
  <c r="BA6689" i="32"/>
  <c r="AY6689" i="32"/>
  <c r="AX6689" i="32"/>
  <c r="AZ6689" i="32"/>
  <c r="AZ5678" i="32"/>
  <c r="BA5678" i="32"/>
  <c r="AY5678" i="32"/>
  <c r="AX5678" i="32"/>
  <c r="AY5750" i="32"/>
  <c r="AZ5750" i="32"/>
  <c r="BA5750" i="32"/>
  <c r="AX5750" i="32"/>
  <c r="BA6677" i="32"/>
  <c r="AX6677" i="32"/>
  <c r="AZ6677" i="32"/>
  <c r="AY6677" i="32"/>
  <c r="BA5897" i="32"/>
  <c r="AX5897" i="32"/>
  <c r="AY5897" i="32"/>
  <c r="AZ5897" i="32"/>
  <c r="BA5926" i="32"/>
  <c r="AX5926" i="32"/>
  <c r="AY5926" i="32"/>
  <c r="AZ5926" i="32"/>
  <c r="AZ6120" i="32"/>
  <c r="BA6120" i="32"/>
  <c r="AX6120" i="32"/>
  <c r="AY6120" i="32"/>
  <c r="BA5660" i="32"/>
  <c r="AX5660" i="32"/>
  <c r="AZ5660" i="32"/>
  <c r="AY5660" i="32"/>
  <c r="AZ5718" i="32"/>
  <c r="AY5718" i="32"/>
  <c r="AX5718" i="32"/>
  <c r="BA5718" i="32"/>
  <c r="BA5785" i="32"/>
  <c r="AX5785" i="32"/>
  <c r="AZ5785" i="32"/>
  <c r="AY5785" i="32"/>
  <c r="AZ5825" i="32"/>
  <c r="AY5825" i="32"/>
  <c r="AX5825" i="32"/>
  <c r="BA5825" i="32"/>
  <c r="BA5911" i="32"/>
  <c r="AX5911" i="32"/>
  <c r="AZ5911" i="32"/>
  <c r="AY5911" i="32"/>
  <c r="AZ6100" i="32"/>
  <c r="AY6100" i="32"/>
  <c r="AX6100" i="32"/>
  <c r="BA6100" i="32"/>
  <c r="BA5615" i="32"/>
  <c r="AX5615" i="32"/>
  <c r="AZ5615" i="32"/>
  <c r="AY5615" i="32"/>
  <c r="BA5680" i="32"/>
  <c r="AZ5680" i="32"/>
  <c r="AX5680" i="32"/>
  <c r="AY5680" i="32"/>
  <c r="AZ5735" i="32"/>
  <c r="AY5735" i="32"/>
  <c r="AX5735" i="32"/>
  <c r="BA5735" i="32"/>
  <c r="BA5824" i="32"/>
  <c r="AY5824" i="32"/>
  <c r="AX5824" i="32"/>
  <c r="AZ5824" i="32"/>
  <c r="BA5887" i="32"/>
  <c r="AZ5887" i="32"/>
  <c r="AY5887" i="32"/>
  <c r="AX5887" i="32"/>
  <c r="AZ5948" i="32"/>
  <c r="AX5948" i="32"/>
  <c r="AY5948" i="32"/>
  <c r="BA5948" i="32"/>
  <c r="AY6202" i="32"/>
  <c r="AZ6202" i="32"/>
  <c r="BA6202" i="32"/>
  <c r="AX6202" i="32"/>
  <c r="BA5712" i="32"/>
  <c r="AX5712" i="32"/>
  <c r="AZ5712" i="32"/>
  <c r="AY5712" i="32"/>
  <c r="AZ5779" i="32"/>
  <c r="BA5779" i="32"/>
  <c r="AY5779" i="32"/>
  <c r="AX5779" i="32"/>
  <c r="AZ5823" i="32"/>
  <c r="AY5823" i="32"/>
  <c r="AX5823" i="32"/>
  <c r="BA5823" i="32"/>
  <c r="AZ5876" i="32"/>
  <c r="AY5876" i="32"/>
  <c r="BA5876" i="32"/>
  <c r="AX5876" i="32"/>
  <c r="AY6020" i="32"/>
  <c r="AZ6020" i="32"/>
  <c r="AX6020" i="32"/>
  <c r="BA6020" i="32"/>
  <c r="AX5937" i="32"/>
  <c r="AZ5937" i="32"/>
  <c r="AY5937" i="32"/>
  <c r="BA5937" i="32"/>
  <c r="BA5981" i="32"/>
  <c r="AX5981" i="32"/>
  <c r="AZ5981" i="32"/>
  <c r="AY5981" i="32"/>
  <c r="AY6052" i="32"/>
  <c r="AX6052" i="32"/>
  <c r="AZ6052" i="32"/>
  <c r="BA6052" i="32"/>
  <c r="BA6131" i="32"/>
  <c r="AZ6131" i="32"/>
  <c r="AY6131" i="32"/>
  <c r="AX6131" i="32"/>
  <c r="BA6362" i="32"/>
  <c r="AY6362" i="32"/>
  <c r="AX6362" i="32"/>
  <c r="AZ6362" i="32"/>
  <c r="BA5969" i="32"/>
  <c r="AZ5969" i="32"/>
  <c r="AX5969" i="32"/>
  <c r="AY5969" i="32"/>
  <c r="AX6064" i="32"/>
  <c r="AY6064" i="32"/>
  <c r="BA6064" i="32"/>
  <c r="AZ6064" i="32"/>
  <c r="AY6126" i="32"/>
  <c r="AZ6126" i="32"/>
  <c r="BA6126" i="32"/>
  <c r="AX6126" i="32"/>
  <c r="AZ6175" i="32"/>
  <c r="BA6175" i="32"/>
  <c r="AX6175" i="32"/>
  <c r="AY6175" i="32"/>
  <c r="AZ6309" i="32"/>
  <c r="AX6309" i="32"/>
  <c r="BA6309" i="32"/>
  <c r="AY6309" i="32"/>
  <c r="AZ5983" i="32"/>
  <c r="AY5983" i="32"/>
  <c r="AX5983" i="32"/>
  <c r="BA5983" i="32"/>
  <c r="BA6030" i="32"/>
  <c r="AX6030" i="32"/>
  <c r="AY6030" i="32"/>
  <c r="AZ6030" i="32"/>
  <c r="AY6086" i="32"/>
  <c r="AZ6086" i="32"/>
  <c r="BA6086" i="32"/>
  <c r="AX6086" i="32"/>
  <c r="BA6188" i="32"/>
  <c r="AZ6188" i="32"/>
  <c r="AX6188" i="32"/>
  <c r="AY6188" i="32"/>
  <c r="BA5962" i="32"/>
  <c r="AX5962" i="32"/>
  <c r="AY5962" i="32"/>
  <c r="AZ5962" i="32"/>
  <c r="BA6014" i="32"/>
  <c r="AZ6014" i="32"/>
  <c r="AY6014" i="32"/>
  <c r="AX6014" i="32"/>
  <c r="BA6076" i="32"/>
  <c r="AZ6076" i="32"/>
  <c r="AY6076" i="32"/>
  <c r="AX6076" i="32"/>
  <c r="BA6742" i="32"/>
  <c r="AZ6742" i="32"/>
  <c r="AY6742" i="32"/>
  <c r="AX6742" i="32"/>
  <c r="AZ6786" i="32"/>
  <c r="AY6786" i="32"/>
  <c r="BA6786" i="32"/>
  <c r="AX6786" i="32"/>
  <c r="AY5996" i="32"/>
  <c r="AX5996" i="32"/>
  <c r="BA5996" i="32"/>
  <c r="AZ5996" i="32"/>
  <c r="BA6041" i="32"/>
  <c r="AZ6041" i="32"/>
  <c r="AY6041" i="32"/>
  <c r="AX6041" i="32"/>
  <c r="AX6103" i="32"/>
  <c r="BA6103" i="32"/>
  <c r="AZ6103" i="32"/>
  <c r="AY6103" i="32"/>
  <c r="BA6157" i="32"/>
  <c r="AY6157" i="32"/>
  <c r="AX6157" i="32"/>
  <c r="AZ6157" i="32"/>
  <c r="AY6340" i="32"/>
  <c r="AZ6340" i="32"/>
  <c r="AX6340" i="32"/>
  <c r="BA6340" i="32"/>
  <c r="BA5992" i="32"/>
  <c r="AX5992" i="32"/>
  <c r="AZ5992" i="32"/>
  <c r="AY5992" i="32"/>
  <c r="AZ6693" i="32"/>
  <c r="AY6693" i="32"/>
  <c r="BA6693" i="32"/>
  <c r="AX6693" i="32"/>
  <c r="BA6113" i="32"/>
  <c r="AX6113" i="32"/>
  <c r="AY6113" i="32"/>
  <c r="AZ6113" i="32"/>
  <c r="AX6387" i="32"/>
  <c r="AY6387" i="32"/>
  <c r="BA6387" i="32"/>
  <c r="AZ6387" i="32"/>
  <c r="AY6192" i="32"/>
  <c r="AZ6192" i="32"/>
  <c r="BA6192" i="32"/>
  <c r="AX6192" i="32"/>
  <c r="AY6237" i="32"/>
  <c r="AZ6237" i="32"/>
  <c r="AX6237" i="32"/>
  <c r="BA6237" i="32"/>
  <c r="BA6700" i="32"/>
  <c r="AZ6700" i="32"/>
  <c r="AY6700" i="32"/>
  <c r="AX6700" i="32"/>
  <c r="AX6344" i="32"/>
  <c r="AZ6344" i="32"/>
  <c r="BA6344" i="32"/>
  <c r="AY6344" i="32"/>
  <c r="AZ2431" i="32"/>
  <c r="AY2431" i="32"/>
  <c r="BA2431" i="32"/>
  <c r="AX2431" i="32"/>
  <c r="AY6223" i="32"/>
  <c r="AZ6223" i="32"/>
  <c r="BA6223" i="32"/>
  <c r="AX6223" i="32"/>
  <c r="BA6278" i="32"/>
  <c r="AY6278" i="32"/>
  <c r="AX6278" i="32"/>
  <c r="AZ6278" i="32"/>
  <c r="AY6348" i="32"/>
  <c r="AX6348" i="32"/>
  <c r="AZ6348" i="32"/>
  <c r="BA6348" i="32"/>
  <c r="BA2430" i="32"/>
  <c r="AY2430" i="32"/>
  <c r="AX2430" i="32"/>
  <c r="AZ2430" i="32"/>
  <c r="BA6198" i="32"/>
  <c r="AZ6198" i="32"/>
  <c r="AY6198" i="32"/>
  <c r="AX6198" i="32"/>
  <c r="AX6281" i="32"/>
  <c r="BA6281" i="32"/>
  <c r="AY6281" i="32"/>
  <c r="AZ6281" i="32"/>
  <c r="AX6336" i="32"/>
  <c r="AY6336" i="32"/>
  <c r="AZ6336" i="32"/>
  <c r="BA6336" i="32"/>
  <c r="BA6450" i="32"/>
  <c r="AY6450" i="32"/>
  <c r="AZ6450" i="32"/>
  <c r="AX6450" i="32"/>
  <c r="AY6803" i="32"/>
  <c r="AX6803" i="32"/>
  <c r="AZ6803" i="32"/>
  <c r="BA6803" i="32"/>
  <c r="BA6179" i="32"/>
  <c r="AX6179" i="32"/>
  <c r="AY6179" i="32"/>
  <c r="AZ6179" i="32"/>
  <c r="AX6266" i="32"/>
  <c r="BA6266" i="32"/>
  <c r="AY6266" i="32"/>
  <c r="AZ6266" i="32"/>
  <c r="BA6327" i="32"/>
  <c r="AZ6327" i="32"/>
  <c r="AY6327" i="32"/>
  <c r="AX6327" i="32"/>
  <c r="AY6148" i="32"/>
  <c r="AZ6148" i="32"/>
  <c r="BA6148" i="32"/>
  <c r="AX6148" i="32"/>
  <c r="AY6200" i="32"/>
  <c r="AZ6200" i="32"/>
  <c r="BA6200" i="32"/>
  <c r="AX6200" i="32"/>
  <c r="AX6246" i="32"/>
  <c r="BA6246" i="32"/>
  <c r="AZ6246" i="32"/>
  <c r="AY6246" i="32"/>
  <c r="AY6323" i="32"/>
  <c r="BA6323" i="32"/>
  <c r="AX6323" i="32"/>
  <c r="AZ6323" i="32"/>
  <c r="BA6467" i="32"/>
  <c r="AX6467" i="32"/>
  <c r="AZ6467" i="32"/>
  <c r="AY6467" i="32"/>
  <c r="AZ6169" i="32"/>
  <c r="BA6169" i="32"/>
  <c r="AX6169" i="32"/>
  <c r="AY6169" i="32"/>
  <c r="BA6196" i="32"/>
  <c r="AZ6196" i="32"/>
  <c r="AY6196" i="32"/>
  <c r="AX6196" i="32"/>
  <c r="AY6269" i="32"/>
  <c r="BA6269" i="32"/>
  <c r="AX6269" i="32"/>
  <c r="AZ6269" i="32"/>
  <c r="AZ6354" i="32"/>
  <c r="BA6354" i="32"/>
  <c r="AY6354" i="32"/>
  <c r="AX6354" i="32"/>
  <c r="AY6371" i="32"/>
  <c r="AX6371" i="32"/>
  <c r="BA6371" i="32"/>
  <c r="AZ6371" i="32"/>
  <c r="AX6431" i="32"/>
  <c r="BA6431" i="32"/>
  <c r="AZ6431" i="32"/>
  <c r="AY6431" i="32"/>
  <c r="AZ6715" i="32"/>
  <c r="AY6715" i="32"/>
  <c r="AX6715" i="32"/>
  <c r="BA6715" i="32"/>
  <c r="AX6762" i="32"/>
  <c r="AZ6762" i="32"/>
  <c r="AY6762" i="32"/>
  <c r="BA6762" i="32"/>
  <c r="AZ6827" i="32"/>
  <c r="BA6827" i="32"/>
  <c r="AY6827" i="32"/>
  <c r="AX6827" i="32"/>
  <c r="BA6430" i="32"/>
  <c r="AZ6430" i="32"/>
  <c r="AX6430" i="32"/>
  <c r="AY6430" i="32"/>
  <c r="AX6488" i="32"/>
  <c r="AY6488" i="32"/>
  <c r="BA6488" i="32"/>
  <c r="AZ6488" i="32"/>
  <c r="AZ2465" i="32"/>
  <c r="BA2465" i="32"/>
  <c r="AY2465" i="32"/>
  <c r="AX2465" i="32"/>
  <c r="AZ6789" i="32"/>
  <c r="AY6789" i="32"/>
  <c r="AX6789" i="32"/>
  <c r="BA6789" i="32"/>
  <c r="AZ6849" i="32"/>
  <c r="AX6849" i="32"/>
  <c r="AY6849" i="32"/>
  <c r="BA6849" i="32"/>
  <c r="BA6391" i="32"/>
  <c r="AY6391" i="32"/>
  <c r="AX6391" i="32"/>
  <c r="AZ6391" i="32"/>
  <c r="BA6458" i="32"/>
  <c r="AZ6458" i="32"/>
  <c r="AX6458" i="32"/>
  <c r="AY6458" i="32"/>
  <c r="AZ6729" i="32"/>
  <c r="BA6729" i="32"/>
  <c r="AX6729" i="32"/>
  <c r="AY6729" i="32"/>
  <c r="AZ1895" i="32"/>
  <c r="AX1895" i="32"/>
  <c r="AY1895" i="32"/>
  <c r="BA1895" i="32"/>
  <c r="AZ6854" i="32"/>
  <c r="AX6854" i="32"/>
  <c r="BA6854" i="32"/>
  <c r="AY6854" i="32"/>
  <c r="BA6396" i="32"/>
  <c r="AY6396" i="32"/>
  <c r="AZ6396" i="32"/>
  <c r="AX6396" i="32"/>
  <c r="AY6474" i="32"/>
  <c r="BA6474" i="32"/>
  <c r="AX6474" i="32"/>
  <c r="AZ6474" i="32"/>
  <c r="AZ6503" i="32"/>
  <c r="BA6503" i="32"/>
  <c r="AY6503" i="32"/>
  <c r="AX6503" i="32"/>
  <c r="BA6781" i="32"/>
  <c r="AY6781" i="32"/>
  <c r="AX6781" i="32"/>
  <c r="AZ6781" i="32"/>
  <c r="BA6858" i="32"/>
  <c r="AY6858" i="32"/>
  <c r="AX6858" i="32"/>
  <c r="AZ6858" i="32"/>
  <c r="AX6385" i="32"/>
  <c r="BA6385" i="32"/>
  <c r="AZ6385" i="32"/>
  <c r="AY6385" i="32"/>
  <c r="BA6444" i="32"/>
  <c r="AX6444" i="32"/>
  <c r="AZ6444" i="32"/>
  <c r="AY6444" i="32"/>
  <c r="BA6724" i="32"/>
  <c r="AY6724" i="32"/>
  <c r="AZ6724" i="32"/>
  <c r="AX6724" i="32"/>
  <c r="BA2435" i="32"/>
  <c r="AZ2435" i="32"/>
  <c r="AX2435" i="32"/>
  <c r="AY2435" i="32"/>
  <c r="BA6346" i="32"/>
  <c r="AX6346" i="32"/>
  <c r="AY6346" i="32"/>
  <c r="AZ6346" i="32"/>
  <c r="BA6410" i="32"/>
  <c r="AY6410" i="32"/>
  <c r="AX6410" i="32"/>
  <c r="AZ6410" i="32"/>
  <c r="BA6468" i="32"/>
  <c r="AX6468" i="32"/>
  <c r="AY6468" i="32"/>
  <c r="AZ6468" i="32"/>
  <c r="AZ6731" i="32"/>
  <c r="BA6731" i="32"/>
  <c r="AY6731" i="32"/>
  <c r="AX6731" i="32"/>
  <c r="AX6737" i="32"/>
  <c r="AZ6737" i="32"/>
  <c r="AY6737" i="32"/>
  <c r="BA6737" i="32"/>
  <c r="BA3353" i="32"/>
  <c r="AZ3353" i="32"/>
  <c r="AY3353" i="32"/>
  <c r="AX3353" i="32"/>
  <c r="AZ1663" i="32"/>
  <c r="AX1663" i="32"/>
  <c r="BA1663" i="32"/>
  <c r="AY1663" i="32"/>
  <c r="AY1433" i="32"/>
  <c r="AZ1433" i="32"/>
  <c r="BA1433" i="32"/>
  <c r="AX1433" i="32"/>
  <c r="BA1781" i="32"/>
  <c r="AY1781" i="32"/>
  <c r="AZ1781" i="32"/>
  <c r="AX1781" i="32"/>
  <c r="BA1837" i="32"/>
  <c r="AY1837" i="32"/>
  <c r="AX1837" i="32"/>
  <c r="AZ1837" i="32"/>
  <c r="AZ1443" i="32"/>
  <c r="BA1443" i="32"/>
  <c r="AX1443" i="32"/>
  <c r="AY1443" i="32"/>
  <c r="AX785" i="32"/>
  <c r="AZ785" i="32"/>
  <c r="AY785" i="32"/>
  <c r="BA785" i="32"/>
  <c r="AY987" i="32"/>
  <c r="AZ987" i="32"/>
  <c r="BA987" i="32"/>
  <c r="AX987" i="32"/>
  <c r="BA1567" i="32"/>
  <c r="AX1567" i="32"/>
  <c r="AY1567" i="32"/>
  <c r="AZ1567" i="32"/>
  <c r="BA1647" i="32"/>
  <c r="AX1647" i="32"/>
  <c r="AZ1647" i="32"/>
  <c r="AY1647" i="32"/>
  <c r="BA1286" i="32"/>
  <c r="AX1286" i="32"/>
  <c r="AY1286" i="32"/>
  <c r="AZ1286" i="32"/>
  <c r="BA1595" i="32"/>
  <c r="AY1595" i="32"/>
  <c r="AX1595" i="32"/>
  <c r="AZ1595" i="32"/>
  <c r="AX1270" i="32"/>
  <c r="BA1270" i="32"/>
  <c r="AZ1270" i="32"/>
  <c r="AY1270" i="32"/>
  <c r="AX3533" i="32"/>
  <c r="AY3533" i="32"/>
  <c r="AZ3533" i="32"/>
  <c r="BA3533" i="32"/>
  <c r="AZ1245" i="32"/>
  <c r="BA1245" i="32"/>
  <c r="AX1245" i="32"/>
  <c r="AY1245" i="32"/>
  <c r="AX783" i="32"/>
  <c r="BA783" i="32"/>
  <c r="AY783" i="32"/>
  <c r="AZ783" i="32"/>
  <c r="BA1471" i="32"/>
  <c r="AZ1471" i="32"/>
  <c r="AX1471" i="32"/>
  <c r="AY1471" i="32"/>
  <c r="BA1050" i="32"/>
  <c r="AX1050" i="32"/>
  <c r="AZ1050" i="32"/>
  <c r="AY1050" i="32"/>
  <c r="BA1520" i="32"/>
  <c r="AZ1520" i="32"/>
  <c r="AX1520" i="32"/>
  <c r="AY1520" i="32"/>
  <c r="AY1158" i="32"/>
  <c r="BA1158" i="32"/>
  <c r="AX1158" i="32"/>
  <c r="AZ1158" i="32"/>
  <c r="BA352" i="32"/>
  <c r="AZ352" i="32"/>
  <c r="AX352" i="32"/>
  <c r="AY352" i="32"/>
  <c r="BA1625" i="32"/>
  <c r="AZ1625" i="32"/>
  <c r="AX1625" i="32"/>
  <c r="AY1625" i="32"/>
  <c r="AY1092" i="32"/>
  <c r="BA1092" i="32"/>
  <c r="AZ1092" i="32"/>
  <c r="AX1092" i="32"/>
  <c r="AX2565" i="32"/>
  <c r="AY2565" i="32"/>
  <c r="AZ2565" i="32"/>
  <c r="BA2565" i="32"/>
  <c r="AX1348" i="32"/>
  <c r="BA1348" i="32"/>
  <c r="AZ1348" i="32"/>
  <c r="AY1348" i="32"/>
  <c r="BA1067" i="32"/>
  <c r="AX1067" i="32"/>
  <c r="AY1067" i="32"/>
  <c r="AZ1067" i="32"/>
  <c r="AX1002" i="32"/>
  <c r="AY1002" i="32"/>
  <c r="AZ1002" i="32"/>
  <c r="BA1002" i="32"/>
  <c r="BA515" i="32"/>
  <c r="AZ515" i="32"/>
  <c r="AY515" i="32"/>
  <c r="AX515" i="32"/>
  <c r="AX3423" i="32"/>
  <c r="BA3423" i="32"/>
  <c r="AZ3423" i="32"/>
  <c r="AY3423" i="32"/>
  <c r="BA576" i="32"/>
  <c r="AZ576" i="32"/>
  <c r="AX576" i="32"/>
  <c r="AY576" i="32"/>
  <c r="AX3548" i="32"/>
  <c r="AY3548" i="32"/>
  <c r="AZ3548" i="32"/>
  <c r="BA3548" i="32"/>
  <c r="BA853" i="32"/>
  <c r="AY853" i="32"/>
  <c r="AX853" i="32"/>
  <c r="AZ853" i="32"/>
  <c r="BA354" i="32"/>
  <c r="AY354" i="32"/>
  <c r="AX354" i="32"/>
  <c r="AZ354" i="32"/>
  <c r="AX110" i="32"/>
  <c r="AY110" i="32"/>
  <c r="BA110" i="32"/>
  <c r="AZ110" i="32"/>
  <c r="AY809" i="32"/>
  <c r="AX809" i="32"/>
  <c r="BA809" i="32"/>
  <c r="AZ809" i="32"/>
  <c r="BA388" i="32"/>
  <c r="AX388" i="32"/>
  <c r="AY388" i="32"/>
  <c r="AZ388" i="32"/>
  <c r="AY3768" i="32"/>
  <c r="AZ3768" i="32"/>
  <c r="BA3768" i="32"/>
  <c r="AX3768" i="32"/>
  <c r="AX575" i="32"/>
  <c r="BA575" i="32"/>
  <c r="AZ575" i="32"/>
  <c r="AY575" i="32"/>
  <c r="AY3410" i="32"/>
  <c r="AZ3410" i="32"/>
  <c r="BA3410" i="32"/>
  <c r="AX3410" i="32"/>
  <c r="AZ812" i="32"/>
  <c r="BA812" i="32"/>
  <c r="AX812" i="32"/>
  <c r="AY812" i="32"/>
  <c r="AZ3585" i="32"/>
  <c r="AY3585" i="32"/>
  <c r="AX3585" i="32"/>
  <c r="BA3585" i="32"/>
  <c r="AY2334" i="32"/>
  <c r="AX2334" i="32"/>
  <c r="AZ2334" i="32"/>
  <c r="BA2334" i="32"/>
  <c r="AX60" i="32"/>
  <c r="AZ60" i="32"/>
  <c r="AY60" i="32"/>
  <c r="BA60" i="32"/>
  <c r="AY1941" i="32"/>
  <c r="BA1941" i="32"/>
  <c r="AZ1941" i="32"/>
  <c r="AX1941" i="32"/>
  <c r="BA2698" i="32"/>
  <c r="AZ2698" i="32"/>
  <c r="AY2698" i="32"/>
  <c r="AX2698" i="32"/>
  <c r="BA131" i="32"/>
  <c r="AY131" i="32"/>
  <c r="AX131" i="32"/>
  <c r="AZ131" i="32"/>
  <c r="AX2567" i="32"/>
  <c r="BA2567" i="32"/>
  <c r="AZ2567" i="32"/>
  <c r="AY2567" i="32"/>
  <c r="AX2708" i="32"/>
  <c r="AY2708" i="32"/>
  <c r="AZ2708" i="32"/>
  <c r="BA2708" i="32"/>
  <c r="AY3687" i="32"/>
  <c r="AZ3687" i="32"/>
  <c r="BA3687" i="32"/>
  <c r="AX3687" i="32"/>
  <c r="BA2504" i="32"/>
  <c r="AZ2504" i="32"/>
  <c r="AY2504" i="32"/>
  <c r="AX2504" i="32"/>
  <c r="BA2267" i="32"/>
  <c r="AY2267" i="32"/>
  <c r="AX2267" i="32"/>
  <c r="AZ2267" i="32"/>
  <c r="BA3634" i="32"/>
  <c r="AZ3634" i="32"/>
  <c r="AX3634" i="32"/>
  <c r="AY3634" i="32"/>
  <c r="BA2502" i="32"/>
  <c r="AZ2502" i="32"/>
  <c r="AX2502" i="32"/>
  <c r="AY2502" i="32"/>
  <c r="BA2659" i="32"/>
  <c r="AZ2659" i="32"/>
  <c r="AX2659" i="32"/>
  <c r="AY2659" i="32"/>
  <c r="BA225" i="32"/>
  <c r="AX225" i="32"/>
  <c r="AY225" i="32"/>
  <c r="AZ225" i="32"/>
  <c r="AZ40" i="32"/>
  <c r="BA40" i="32"/>
  <c r="AY40" i="32"/>
  <c r="AX40" i="32"/>
  <c r="AZ2142" i="32"/>
  <c r="AY2142" i="32"/>
  <c r="AX2142" i="32"/>
  <c r="BA2142" i="32"/>
  <c r="BA2948" i="32"/>
  <c r="AY2948" i="32"/>
  <c r="AZ2948" i="32"/>
  <c r="AX2948" i="32"/>
  <c r="BA3568" i="32"/>
  <c r="AX3568" i="32"/>
  <c r="AY3568" i="32"/>
  <c r="AZ3568" i="32"/>
  <c r="BA2248" i="32"/>
  <c r="AZ2248" i="32"/>
  <c r="AY2248" i="32"/>
  <c r="AX2248" i="32"/>
  <c r="AZ2798" i="32"/>
  <c r="BA2798" i="32"/>
  <c r="AX2798" i="32"/>
  <c r="AY2798" i="32"/>
  <c r="AZ2996" i="32"/>
  <c r="AY2996" i="32"/>
  <c r="BA2996" i="32"/>
  <c r="AX2996" i="32"/>
  <c r="AY6745" i="32"/>
  <c r="AX6745" i="32"/>
  <c r="BA6745" i="32"/>
  <c r="AZ6745" i="32"/>
  <c r="AZ3290" i="32"/>
  <c r="AY3290" i="32"/>
  <c r="AX3290" i="32"/>
  <c r="BA3290" i="32"/>
  <c r="BA3027" i="32"/>
  <c r="AX3027" i="32"/>
  <c r="AZ3027" i="32"/>
  <c r="AY3027" i="32"/>
  <c r="AZ2957" i="32"/>
  <c r="BA2957" i="32"/>
  <c r="AX2957" i="32"/>
  <c r="AY2957" i="32"/>
  <c r="AY2838" i="32"/>
  <c r="BA2838" i="32"/>
  <c r="AZ2838" i="32"/>
  <c r="AX2838" i="32"/>
  <c r="BA3317" i="32"/>
  <c r="AX3317" i="32"/>
  <c r="AZ3317" i="32"/>
  <c r="AY3317" i="32"/>
  <c r="AX2887" i="32"/>
  <c r="BA2887" i="32"/>
  <c r="AZ2887" i="32"/>
  <c r="AY2887" i="32"/>
  <c r="BA3327" i="32"/>
  <c r="AX3327" i="32"/>
  <c r="AY3327" i="32"/>
  <c r="AZ3327" i="32"/>
  <c r="BA3248" i="32"/>
  <c r="AY3248" i="32"/>
  <c r="AX3248" i="32"/>
  <c r="AZ3248" i="32"/>
  <c r="AZ3992" i="32"/>
  <c r="BA3992" i="32"/>
  <c r="AY3992" i="32"/>
  <c r="AX3992" i="32"/>
  <c r="BA3859" i="32"/>
  <c r="AZ3859" i="32"/>
  <c r="AY3859" i="32"/>
  <c r="AX3859" i="32"/>
  <c r="BA6816" i="32"/>
  <c r="AZ6816" i="32"/>
  <c r="AX6816" i="32"/>
  <c r="AY6816" i="32"/>
  <c r="BA3345" i="32"/>
  <c r="AZ3345" i="32"/>
  <c r="AY3345" i="32"/>
  <c r="AX3345" i="32"/>
  <c r="BA2469" i="32"/>
  <c r="AX2469" i="32"/>
  <c r="AY2469" i="32"/>
  <c r="AZ2469" i="32"/>
  <c r="BA3896" i="32"/>
  <c r="AZ3896" i="32"/>
  <c r="AY3896" i="32"/>
  <c r="AX3896" i="32"/>
  <c r="BA4346" i="32"/>
  <c r="AX4346" i="32"/>
  <c r="AY4346" i="32"/>
  <c r="AZ4346" i="32"/>
  <c r="BA4567" i="32"/>
  <c r="AX4567" i="32"/>
  <c r="AY4567" i="32"/>
  <c r="AZ4567" i="32"/>
  <c r="BA4387" i="32"/>
  <c r="AX4387" i="32"/>
  <c r="AY4387" i="32"/>
  <c r="AZ4387" i="32"/>
  <c r="AZ4313" i="32"/>
  <c r="AX4313" i="32"/>
  <c r="AY4313" i="32"/>
  <c r="BA4313" i="32"/>
  <c r="AZ4555" i="32"/>
  <c r="BA4555" i="32"/>
  <c r="AX4555" i="32"/>
  <c r="AY4555" i="32"/>
  <c r="BA4226" i="32"/>
  <c r="AX4226" i="32"/>
  <c r="AY4226" i="32"/>
  <c r="AZ4226" i="32"/>
  <c r="AY4890" i="32"/>
  <c r="AX4890" i="32"/>
  <c r="BA4890" i="32"/>
  <c r="AZ4890" i="32"/>
  <c r="BA4524" i="32"/>
  <c r="AX4524" i="32"/>
  <c r="AY4524" i="32"/>
  <c r="AZ4524" i="32"/>
  <c r="BA4205" i="32"/>
  <c r="AX4205" i="32"/>
  <c r="AY4205" i="32"/>
  <c r="AZ4205" i="32"/>
  <c r="BA4995" i="32"/>
  <c r="AZ4995" i="32"/>
  <c r="AY4995" i="32"/>
  <c r="AX4995" i="32"/>
  <c r="AY4914" i="32"/>
  <c r="AX4914" i="32"/>
  <c r="BA4914" i="32"/>
  <c r="AZ4914" i="32"/>
  <c r="BA4895" i="32"/>
  <c r="AY4895" i="32"/>
  <c r="AZ4895" i="32"/>
  <c r="AX4895" i="32"/>
  <c r="AY6548" i="32"/>
  <c r="AX6548" i="32"/>
  <c r="AZ6548" i="32"/>
  <c r="BA6548" i="32"/>
  <c r="BA5297" i="32"/>
  <c r="AX5297" i="32"/>
  <c r="AY5297" i="32"/>
  <c r="AZ5297" i="32"/>
  <c r="BA4969" i="32"/>
  <c r="AZ4969" i="32"/>
  <c r="AY4969" i="32"/>
  <c r="AX4969" i="32"/>
  <c r="BA4800" i="32"/>
  <c r="AZ4800" i="32"/>
  <c r="AX4800" i="32"/>
  <c r="AY4800" i="32"/>
  <c r="AZ4741" i="32"/>
  <c r="BA4741" i="32"/>
  <c r="AY4741" i="32"/>
  <c r="AX4741" i="32"/>
  <c r="AZ5143" i="32"/>
  <c r="AY5143" i="32"/>
  <c r="AX5143" i="32"/>
  <c r="BA5143" i="32"/>
  <c r="BA5385" i="32"/>
  <c r="AZ5385" i="32"/>
  <c r="AY5385" i="32"/>
  <c r="AX5385" i="32"/>
  <c r="AZ5294" i="32"/>
  <c r="AX5294" i="32"/>
  <c r="BA5294" i="32"/>
  <c r="AY5294" i="32"/>
  <c r="AZ5168" i="32"/>
  <c r="BA5168" i="32"/>
  <c r="AX5168" i="32"/>
  <c r="AY5168" i="32"/>
  <c r="AY5452" i="32"/>
  <c r="BA5452" i="32"/>
  <c r="AZ5452" i="32"/>
  <c r="AX5452" i="32"/>
  <c r="AY5335" i="32"/>
  <c r="BA5335" i="32"/>
  <c r="AZ5335" i="32"/>
  <c r="AX5335" i="32"/>
  <c r="AZ5186" i="32"/>
  <c r="AX5186" i="32"/>
  <c r="BA5186" i="32"/>
  <c r="AY5186" i="32"/>
  <c r="BA5050" i="32"/>
  <c r="AZ5050" i="32"/>
  <c r="AY5050" i="32"/>
  <c r="AX5050" i="32"/>
  <c r="AZ5427" i="32"/>
  <c r="AY5427" i="32"/>
  <c r="BA5427" i="32"/>
  <c r="AX5427" i="32"/>
  <c r="BA5441" i="32"/>
  <c r="AY5441" i="32"/>
  <c r="AX5441" i="32"/>
  <c r="AZ5441" i="32"/>
  <c r="AX5422" i="32"/>
  <c r="BA5422" i="32"/>
  <c r="AZ5422" i="32"/>
  <c r="AY5422" i="32"/>
  <c r="AZ5571" i="32"/>
  <c r="BA5571" i="32"/>
  <c r="AY5571" i="32"/>
  <c r="AX5571" i="32"/>
  <c r="BA5699" i="32"/>
  <c r="AX5699" i="32"/>
  <c r="AY5699" i="32"/>
  <c r="AZ5699" i="32"/>
  <c r="BA5608" i="32"/>
  <c r="AX5608" i="32"/>
  <c r="AZ5608" i="32"/>
  <c r="AY5608" i="32"/>
  <c r="BA5640" i="32"/>
  <c r="AZ5640" i="32"/>
  <c r="AX5640" i="32"/>
  <c r="AY5640" i="32"/>
  <c r="BA5780" i="32"/>
  <c r="AY5780" i="32"/>
  <c r="AX5780" i="32"/>
  <c r="AZ5780" i="32"/>
  <c r="AZ5758" i="32"/>
  <c r="AY5758" i="32"/>
  <c r="BA5758" i="32"/>
  <c r="AX5758" i="32"/>
  <c r="BA5755" i="32"/>
  <c r="AY5755" i="32"/>
  <c r="AZ5755" i="32"/>
  <c r="AX5755" i="32"/>
  <c r="AZ5914" i="32"/>
  <c r="AY5914" i="32"/>
  <c r="BA5914" i="32"/>
  <c r="AX5914" i="32"/>
  <c r="AX6116" i="32"/>
  <c r="BA6116" i="32"/>
  <c r="AZ6116" i="32"/>
  <c r="AY6116" i="32"/>
  <c r="AY6699" i="32"/>
  <c r="BA6699" i="32"/>
  <c r="AZ6699" i="32"/>
  <c r="AX6699" i="32"/>
  <c r="BA6042" i="32"/>
  <c r="AY6042" i="32"/>
  <c r="AX6042" i="32"/>
  <c r="AZ6042" i="32"/>
  <c r="BA6049" i="32"/>
  <c r="AX6049" i="32"/>
  <c r="AZ6049" i="32"/>
  <c r="AY6049" i="32"/>
  <c r="AZ6256" i="32"/>
  <c r="BA6256" i="32"/>
  <c r="AY6256" i="32"/>
  <c r="AX6256" i="32"/>
  <c r="BA6698" i="32"/>
  <c r="AZ6698" i="32"/>
  <c r="AY6698" i="32"/>
  <c r="AX6698" i="32"/>
  <c r="BA6420" i="32"/>
  <c r="AX6420" i="32"/>
  <c r="AZ6420" i="32"/>
  <c r="AY6420" i="32"/>
  <c r="AX6242" i="32"/>
  <c r="AY6242" i="32"/>
  <c r="AZ6242" i="32"/>
  <c r="BA6242" i="32"/>
  <c r="AY6408" i="32"/>
  <c r="AX6408" i="32"/>
  <c r="BA6408" i="32"/>
  <c r="AZ6408" i="32"/>
  <c r="AY6498" i="32"/>
  <c r="BA6498" i="32"/>
  <c r="AZ6498" i="32"/>
  <c r="AX6498" i="32"/>
  <c r="AZ6763" i="32"/>
  <c r="BA6763" i="32"/>
  <c r="AY6763" i="32"/>
  <c r="AX6763" i="32"/>
  <c r="AZ6497" i="32"/>
  <c r="AX6497" i="32"/>
  <c r="BA6497" i="32"/>
  <c r="AY6497" i="32"/>
  <c r="BA1879" i="32"/>
  <c r="AZ1879" i="32"/>
  <c r="AY1879" i="32"/>
  <c r="AX1879" i="32"/>
  <c r="BA1827" i="32"/>
  <c r="AX1827" i="32"/>
  <c r="AZ1827" i="32"/>
  <c r="AY1827" i="32"/>
  <c r="AZ1296" i="32"/>
  <c r="BA1296" i="32"/>
  <c r="AX1296" i="32"/>
  <c r="AY1296" i="32"/>
  <c r="AZ1852" i="32"/>
  <c r="AX1852" i="32"/>
  <c r="BA1852" i="32"/>
  <c r="AY1852" i="32"/>
  <c r="BA1779" i="32"/>
  <c r="AX1779" i="32"/>
  <c r="AZ1779" i="32"/>
  <c r="AY1779" i="32"/>
  <c r="AZ1835" i="32"/>
  <c r="BA1835" i="32"/>
  <c r="AX1835" i="32"/>
  <c r="AY1835" i="32"/>
  <c r="BA1639" i="32"/>
  <c r="AX1639" i="32"/>
  <c r="AY1639" i="32"/>
  <c r="AZ1639" i="32"/>
  <c r="BA1730" i="32"/>
  <c r="AX1730" i="32"/>
  <c r="AZ1730" i="32"/>
  <c r="AY1730" i="32"/>
  <c r="BA1597" i="32"/>
  <c r="AY1597" i="32"/>
  <c r="AX1597" i="32"/>
  <c r="AZ1597" i="32"/>
  <c r="AZ1343" i="32"/>
  <c r="BA1343" i="32"/>
  <c r="AX1343" i="32"/>
  <c r="AY1343" i="32"/>
  <c r="AZ1036" i="32"/>
  <c r="AX1036" i="32"/>
  <c r="BA1036" i="32"/>
  <c r="AY1036" i="32"/>
  <c r="BA355" i="32"/>
  <c r="AZ355" i="32"/>
  <c r="AX355" i="32"/>
  <c r="AY355" i="32"/>
  <c r="AX1707" i="32"/>
  <c r="AZ1707" i="32"/>
  <c r="AY1707" i="32"/>
  <c r="BA1707" i="32"/>
  <c r="AZ1314" i="32"/>
  <c r="BA1314" i="32"/>
  <c r="AX1314" i="32"/>
  <c r="AY1314" i="32"/>
  <c r="AX1886" i="32"/>
  <c r="AZ1886" i="32"/>
  <c r="BA1886" i="32"/>
  <c r="AY1886" i="32"/>
  <c r="AX2423" i="32"/>
  <c r="AZ2423" i="32"/>
  <c r="AY2423" i="32"/>
  <c r="BA2423" i="32"/>
  <c r="AY1633" i="32"/>
  <c r="BA1633" i="32"/>
  <c r="AX1633" i="32"/>
  <c r="AZ1633" i="32"/>
  <c r="BA1553" i="32"/>
  <c r="AZ1553" i="32"/>
  <c r="AX1553" i="32"/>
  <c r="AY1553" i="32"/>
  <c r="BA1624" i="32"/>
  <c r="AY1624" i="32"/>
  <c r="AX1624" i="32"/>
  <c r="AZ1624" i="32"/>
  <c r="AZ1177" i="32"/>
  <c r="BA1177" i="32"/>
  <c r="AY1177" i="32"/>
  <c r="AX1177" i="32"/>
  <c r="AZ886" i="32"/>
  <c r="AX886" i="32"/>
  <c r="AY886" i="32"/>
  <c r="BA886" i="32"/>
  <c r="BA1883" i="32"/>
  <c r="AX1883" i="32"/>
  <c r="AZ1883" i="32"/>
  <c r="AY1883" i="32"/>
  <c r="AX1171" i="32"/>
  <c r="AZ1171" i="32"/>
  <c r="AY1171" i="32"/>
  <c r="BA1171" i="32"/>
  <c r="BA1521" i="32"/>
  <c r="AZ1521" i="32"/>
  <c r="AX1521" i="32"/>
  <c r="AY1521" i="32"/>
  <c r="BA1847" i="32"/>
  <c r="AZ1847" i="32"/>
  <c r="AY1847" i="32"/>
  <c r="AX1847" i="32"/>
  <c r="AZ1889" i="32"/>
  <c r="AX1889" i="32"/>
  <c r="BA1889" i="32"/>
  <c r="AY1889" i="32"/>
  <c r="BA1829" i="32"/>
  <c r="AY1829" i="32"/>
  <c r="AZ1829" i="32"/>
  <c r="AX1829" i="32"/>
  <c r="AZ1653" i="32"/>
  <c r="BA1653" i="32"/>
  <c r="AY1653" i="32"/>
  <c r="AX1653" i="32"/>
  <c r="BA4012" i="32"/>
  <c r="AX4012" i="32"/>
  <c r="AY4012" i="32"/>
  <c r="AZ4012" i="32"/>
  <c r="BA1367" i="32"/>
  <c r="AZ1367" i="32"/>
  <c r="AY1367" i="32"/>
  <c r="AX1367" i="32"/>
  <c r="BA1192" i="32"/>
  <c r="AY1192" i="32"/>
  <c r="AX1192" i="32"/>
  <c r="AZ1192" i="32"/>
  <c r="AX1064" i="32"/>
  <c r="AY1064" i="32"/>
  <c r="BA1064" i="32"/>
  <c r="AZ1064" i="32"/>
  <c r="AY794" i="32"/>
  <c r="BA794" i="32"/>
  <c r="AX794" i="32"/>
  <c r="AZ794" i="32"/>
  <c r="BA261" i="32"/>
  <c r="AX261" i="32"/>
  <c r="AZ261" i="32"/>
  <c r="AY261" i="32"/>
  <c r="BA1190" i="32"/>
  <c r="AX1190" i="32"/>
  <c r="AY1190" i="32"/>
  <c r="AZ1190" i="32"/>
  <c r="BA1768" i="32"/>
  <c r="AY1768" i="32"/>
  <c r="AZ1768" i="32"/>
  <c r="AX1768" i="32"/>
  <c r="AZ1261" i="32"/>
  <c r="AX1261" i="32"/>
  <c r="AY1261" i="32"/>
  <c r="BA1261" i="32"/>
  <c r="BA1804" i="32"/>
  <c r="AX1804" i="32"/>
  <c r="AY1804" i="32"/>
  <c r="AZ1804" i="32"/>
  <c r="AX2439" i="32"/>
  <c r="AZ2439" i="32"/>
  <c r="AY2439" i="32"/>
  <c r="BA2439" i="32"/>
  <c r="AY1630" i="32"/>
  <c r="AX1630" i="32"/>
  <c r="BA1630" i="32"/>
  <c r="AZ1630" i="32"/>
  <c r="AZ1686" i="32"/>
  <c r="BA1686" i="32"/>
  <c r="AY1686" i="32"/>
  <c r="AX1686" i="32"/>
  <c r="BA1576" i="32"/>
  <c r="AY1576" i="32"/>
  <c r="AX1576" i="32"/>
  <c r="AZ1576" i="32"/>
  <c r="AY1263" i="32"/>
  <c r="BA1263" i="32"/>
  <c r="AX1263" i="32"/>
  <c r="AZ1263" i="32"/>
  <c r="AZ1020" i="32"/>
  <c r="AX1020" i="32"/>
  <c r="BA1020" i="32"/>
  <c r="AY1020" i="32"/>
  <c r="BA1924" i="32"/>
  <c r="AZ1924" i="32"/>
  <c r="AX1924" i="32"/>
  <c r="AY1924" i="32"/>
  <c r="AZ1726" i="32"/>
  <c r="AX1726" i="32"/>
  <c r="AY1726" i="32"/>
  <c r="BA1726" i="32"/>
  <c r="AX1814" i="32"/>
  <c r="AY1814" i="32"/>
  <c r="AZ1814" i="32"/>
  <c r="BA1814" i="32"/>
  <c r="AX1846" i="32"/>
  <c r="BA1846" i="32"/>
  <c r="AZ1846" i="32"/>
  <c r="AY1846" i="32"/>
  <c r="AZ1822" i="32"/>
  <c r="AX1822" i="32"/>
  <c r="AY1822" i="32"/>
  <c r="BA1822" i="32"/>
  <c r="BA1652" i="32"/>
  <c r="AX1652" i="32"/>
  <c r="AZ1652" i="32"/>
  <c r="AY1652" i="32"/>
  <c r="BA1525" i="32"/>
  <c r="AZ1525" i="32"/>
  <c r="AX1525" i="32"/>
  <c r="AY1525" i="32"/>
  <c r="AZ1401" i="32"/>
  <c r="BA1401" i="32"/>
  <c r="AY1401" i="32"/>
  <c r="AX1401" i="32"/>
  <c r="AZ1318" i="32"/>
  <c r="AY1318" i="32"/>
  <c r="AX1318" i="32"/>
  <c r="BA1318" i="32"/>
  <c r="AZ1191" i="32"/>
  <c r="AY1191" i="32"/>
  <c r="AX1191" i="32"/>
  <c r="BA1191" i="32"/>
  <c r="AX1066" i="32"/>
  <c r="AZ1066" i="32"/>
  <c r="AY1066" i="32"/>
  <c r="BA1066" i="32"/>
  <c r="BA367" i="32"/>
  <c r="AY367" i="32"/>
  <c r="AZ367" i="32"/>
  <c r="AX367" i="32"/>
  <c r="AY941" i="32"/>
  <c r="AZ941" i="32"/>
  <c r="BA941" i="32"/>
  <c r="AX941" i="32"/>
  <c r="BA2424" i="32"/>
  <c r="AX2424" i="32"/>
  <c r="AZ2424" i="32"/>
  <c r="AY2424" i="32"/>
  <c r="AZ1044" i="32"/>
  <c r="AY1044" i="32"/>
  <c r="AX1044" i="32"/>
  <c r="BA1044" i="32"/>
  <c r="AZ1856" i="32"/>
  <c r="BA1856" i="32"/>
  <c r="AY1856" i="32"/>
  <c r="AX1856" i="32"/>
  <c r="AZ1792" i="32"/>
  <c r="BA1792" i="32"/>
  <c r="AY1792" i="32"/>
  <c r="AX1792" i="32"/>
  <c r="AX1828" i="32"/>
  <c r="AZ1828" i="32"/>
  <c r="AY1828" i="32"/>
  <c r="BA1828" i="32"/>
  <c r="BA1664" i="32"/>
  <c r="AY1664" i="32"/>
  <c r="AX1664" i="32"/>
  <c r="AZ1664" i="32"/>
  <c r="BA1522" i="32"/>
  <c r="AZ1522" i="32"/>
  <c r="AY1522" i="32"/>
  <c r="AX1522" i="32"/>
  <c r="AZ1323" i="32"/>
  <c r="AY1323" i="32"/>
  <c r="AX1323" i="32"/>
  <c r="BA1323" i="32"/>
  <c r="AZ1183" i="32"/>
  <c r="AY1183" i="32"/>
  <c r="BA1183" i="32"/>
  <c r="AX1183" i="32"/>
  <c r="AZ801" i="32"/>
  <c r="AY801" i="32"/>
  <c r="BA801" i="32"/>
  <c r="AX801" i="32"/>
  <c r="BA230" i="32"/>
  <c r="AX230" i="32"/>
  <c r="AY230" i="32"/>
  <c r="AZ230" i="32"/>
  <c r="BA1631" i="32"/>
  <c r="AY1631" i="32"/>
  <c r="AZ1631" i="32"/>
  <c r="AX1631" i="32"/>
  <c r="AZ1723" i="32"/>
  <c r="AX1723" i="32"/>
  <c r="BA1723" i="32"/>
  <c r="AY1723" i="32"/>
  <c r="AZ1558" i="32"/>
  <c r="AX1558" i="32"/>
  <c r="BA1558" i="32"/>
  <c r="AY1558" i="32"/>
  <c r="BA1390" i="32"/>
  <c r="AZ1390" i="32"/>
  <c r="AY1390" i="32"/>
  <c r="AX1390" i="32"/>
  <c r="BA1423" i="32"/>
  <c r="AZ1423" i="32"/>
  <c r="AY1423" i="32"/>
  <c r="AX1423" i="32"/>
  <c r="BA1487" i="32"/>
  <c r="AZ1487" i="32"/>
  <c r="AY1487" i="32"/>
  <c r="AX1487" i="32"/>
  <c r="AZ1322" i="32"/>
  <c r="BA1322" i="32"/>
  <c r="AX1322" i="32"/>
  <c r="AY1322" i="32"/>
  <c r="BA1292" i="32"/>
  <c r="AZ1292" i="32"/>
  <c r="AY1292" i="32"/>
  <c r="AX1292" i="32"/>
  <c r="BA1252" i="32"/>
  <c r="AY1252" i="32"/>
  <c r="AZ1252" i="32"/>
  <c r="AX1252" i="32"/>
  <c r="AZ1161" i="32"/>
  <c r="BA1161" i="32"/>
  <c r="AX1161" i="32"/>
  <c r="AY1161" i="32"/>
  <c r="AX1026" i="32"/>
  <c r="BA1026" i="32"/>
  <c r="AY1026" i="32"/>
  <c r="AZ1026" i="32"/>
  <c r="AZ992" i="32"/>
  <c r="BA992" i="32"/>
  <c r="AX992" i="32"/>
  <c r="AY992" i="32"/>
  <c r="AY835" i="32"/>
  <c r="AX835" i="32"/>
  <c r="AZ835" i="32"/>
  <c r="BA835" i="32"/>
  <c r="AY643" i="32"/>
  <c r="AZ643" i="32"/>
  <c r="AX643" i="32"/>
  <c r="BA643" i="32"/>
  <c r="BA3584" i="32"/>
  <c r="AZ3584" i="32"/>
  <c r="AX3584" i="32"/>
  <c r="AY3584" i="32"/>
  <c r="AZ3666" i="32"/>
  <c r="BA3666" i="32"/>
  <c r="AY3666" i="32"/>
  <c r="AX3666" i="32"/>
  <c r="AX2148" i="32"/>
  <c r="BA2148" i="32"/>
  <c r="AY2148" i="32"/>
  <c r="AZ2148" i="32"/>
  <c r="BA2415" i="32"/>
  <c r="AZ2415" i="32"/>
  <c r="AY2415" i="32"/>
  <c r="AX2415" i="32"/>
  <c r="BA1447" i="32"/>
  <c r="AZ1447" i="32"/>
  <c r="AY1447" i="32"/>
  <c r="AX1447" i="32"/>
  <c r="AY1489" i="32"/>
  <c r="AZ1489" i="32"/>
  <c r="BA1489" i="32"/>
  <c r="AX1489" i="32"/>
  <c r="AX4014" i="32"/>
  <c r="BA4014" i="32"/>
  <c r="AZ4014" i="32"/>
  <c r="AY4014" i="32"/>
  <c r="AZ1330" i="32"/>
  <c r="BA1330" i="32"/>
  <c r="AX1330" i="32"/>
  <c r="AY1330" i="32"/>
  <c r="BA1301" i="32"/>
  <c r="AY1301" i="32"/>
  <c r="AX1301" i="32"/>
  <c r="AZ1301" i="32"/>
  <c r="AX1256" i="32"/>
  <c r="AY1256" i="32"/>
  <c r="AZ1256" i="32"/>
  <c r="BA1256" i="32"/>
  <c r="BA1223" i="32"/>
  <c r="AZ1223" i="32"/>
  <c r="AY1223" i="32"/>
  <c r="AX1223" i="32"/>
  <c r="BA1136" i="32"/>
  <c r="AZ1136" i="32"/>
  <c r="AX1136" i="32"/>
  <c r="AY1136" i="32"/>
  <c r="AX1024" i="32"/>
  <c r="AY1024" i="32"/>
  <c r="AZ1024" i="32"/>
  <c r="BA1024" i="32"/>
  <c r="AZ1060" i="32"/>
  <c r="AX1060" i="32"/>
  <c r="BA1060" i="32"/>
  <c r="AY1060" i="32"/>
  <c r="AY947" i="32"/>
  <c r="BA947" i="32"/>
  <c r="AZ947" i="32"/>
  <c r="AX947" i="32"/>
  <c r="AZ834" i="32"/>
  <c r="AY834" i="32"/>
  <c r="AX834" i="32"/>
  <c r="BA834" i="32"/>
  <c r="BA666" i="32"/>
  <c r="AZ666" i="32"/>
  <c r="AY666" i="32"/>
  <c r="AX666" i="32"/>
  <c r="AY406" i="32"/>
  <c r="AZ406" i="32"/>
  <c r="AX406" i="32"/>
  <c r="BA406" i="32"/>
  <c r="AY218" i="32"/>
  <c r="AX218" i="32"/>
  <c r="BA218" i="32"/>
  <c r="AZ218" i="32"/>
  <c r="AZ2574" i="32"/>
  <c r="AX2574" i="32"/>
  <c r="BA2574" i="32"/>
  <c r="AY2574" i="32"/>
  <c r="BA1738" i="32"/>
  <c r="AY1738" i="32"/>
  <c r="AX1738" i="32"/>
  <c r="AZ1738" i="32"/>
  <c r="BA1582" i="32"/>
  <c r="AZ1582" i="32"/>
  <c r="AX1582" i="32"/>
  <c r="AY1582" i="32"/>
  <c r="BA1613" i="32"/>
  <c r="AY1613" i="32"/>
  <c r="AX1613" i="32"/>
  <c r="AZ1613" i="32"/>
  <c r="AX1442" i="32"/>
  <c r="AY1442" i="32"/>
  <c r="BA1442" i="32"/>
  <c r="AZ1442" i="32"/>
  <c r="BA1351" i="32"/>
  <c r="AZ1351" i="32"/>
  <c r="AX1351" i="32"/>
  <c r="AY1351" i="32"/>
  <c r="AY1311" i="32"/>
  <c r="AZ1311" i="32"/>
  <c r="BA1311" i="32"/>
  <c r="AX1311" i="32"/>
  <c r="BA2372" i="32"/>
  <c r="AX2372" i="32"/>
  <c r="AZ2372" i="32"/>
  <c r="AY2372" i="32"/>
  <c r="AY1227" i="32"/>
  <c r="BA1227" i="32"/>
  <c r="AX1227" i="32"/>
  <c r="AZ1227" i="32"/>
  <c r="BA1155" i="32"/>
  <c r="AX1155" i="32"/>
  <c r="AY1155" i="32"/>
  <c r="AZ1155" i="32"/>
  <c r="AX1105" i="32"/>
  <c r="AY1105" i="32"/>
  <c r="AZ1105" i="32"/>
  <c r="BA1105" i="32"/>
  <c r="AX1034" i="32"/>
  <c r="BA1034" i="32"/>
  <c r="AZ1034" i="32"/>
  <c r="AY1034" i="32"/>
  <c r="AZ984" i="32"/>
  <c r="BA984" i="32"/>
  <c r="AY984" i="32"/>
  <c r="AX984" i="32"/>
  <c r="AZ954" i="32"/>
  <c r="BA954" i="32"/>
  <c r="AX954" i="32"/>
  <c r="AY954" i="32"/>
  <c r="AY3371" i="32"/>
  <c r="BA3371" i="32"/>
  <c r="AX3371" i="32"/>
  <c r="AZ3371" i="32"/>
  <c r="AX563" i="32"/>
  <c r="AZ563" i="32"/>
  <c r="AY563" i="32"/>
  <c r="BA563" i="32"/>
  <c r="BA351" i="32"/>
  <c r="AZ351" i="32"/>
  <c r="AX351" i="32"/>
  <c r="AY351" i="32"/>
  <c r="AX3648" i="32"/>
  <c r="AZ3648" i="32"/>
  <c r="AY3648" i="32"/>
  <c r="BA3648" i="32"/>
  <c r="AY2738" i="32"/>
  <c r="BA2738" i="32"/>
  <c r="AX2738" i="32"/>
  <c r="AZ2738" i="32"/>
  <c r="AY1732" i="32"/>
  <c r="BA1732" i="32"/>
  <c r="AZ1732" i="32"/>
  <c r="AX1732" i="32"/>
  <c r="BA1562" i="32"/>
  <c r="AZ1562" i="32"/>
  <c r="AY1562" i="32"/>
  <c r="AX1562" i="32"/>
  <c r="BA1385" i="32"/>
  <c r="AZ1385" i="32"/>
  <c r="AY1385" i="32"/>
  <c r="AX1385" i="32"/>
  <c r="AY1492" i="32"/>
  <c r="BA1492" i="32"/>
  <c r="AZ1492" i="32"/>
  <c r="AX1492" i="32"/>
  <c r="AY1369" i="32"/>
  <c r="AZ1369" i="32"/>
  <c r="BA1369" i="32"/>
  <c r="AX1369" i="32"/>
  <c r="BA1350" i="32"/>
  <c r="AZ1350" i="32"/>
  <c r="AY1350" i="32"/>
  <c r="AX1350" i="32"/>
  <c r="AZ1246" i="32"/>
  <c r="BA1246" i="32"/>
  <c r="AX1246" i="32"/>
  <c r="AY1246" i="32"/>
  <c r="AZ1240" i="32"/>
  <c r="BA1240" i="32"/>
  <c r="AY1240" i="32"/>
  <c r="AX1240" i="32"/>
  <c r="AZ1185" i="32"/>
  <c r="BA1185" i="32"/>
  <c r="AX1185" i="32"/>
  <c r="AY1185" i="32"/>
  <c r="AZ1062" i="32"/>
  <c r="BA1062" i="32"/>
  <c r="AX1062" i="32"/>
  <c r="AY1062" i="32"/>
  <c r="AX890" i="32"/>
  <c r="AY890" i="32"/>
  <c r="BA890" i="32"/>
  <c r="AZ890" i="32"/>
  <c r="BA696" i="32"/>
  <c r="AY696" i="32"/>
  <c r="AZ696" i="32"/>
  <c r="AX696" i="32"/>
  <c r="BA438" i="32"/>
  <c r="AY438" i="32"/>
  <c r="AZ438" i="32"/>
  <c r="AX438" i="32"/>
  <c r="AX265" i="32"/>
  <c r="BA265" i="32"/>
  <c r="AY265" i="32"/>
  <c r="AZ265" i="32"/>
  <c r="AZ3539" i="32"/>
  <c r="AX3539" i="32"/>
  <c r="BA3539" i="32"/>
  <c r="AY3539" i="32"/>
  <c r="BA3073" i="32"/>
  <c r="AY3073" i="32"/>
  <c r="AZ3073" i="32"/>
  <c r="AX3073" i="32"/>
  <c r="AY1681" i="32"/>
  <c r="BA1681" i="32"/>
  <c r="AX1681" i="32"/>
  <c r="AZ1681" i="32"/>
  <c r="BA1733" i="32"/>
  <c r="AZ1733" i="32"/>
  <c r="AY1733" i="32"/>
  <c r="AX1733" i="32"/>
  <c r="BA1577" i="32"/>
  <c r="AZ1577" i="32"/>
  <c r="AY1577" i="32"/>
  <c r="AX1577" i="32"/>
  <c r="AZ1427" i="32"/>
  <c r="BA1427" i="32"/>
  <c r="AY1427" i="32"/>
  <c r="AX1427" i="32"/>
  <c r="AY1481" i="32"/>
  <c r="AZ1481" i="32"/>
  <c r="BA1481" i="32"/>
  <c r="AX1481" i="32"/>
  <c r="AZ2409" i="32"/>
  <c r="BA2409" i="32"/>
  <c r="AX2409" i="32"/>
  <c r="AY2409" i="32"/>
  <c r="AY2400" i="32"/>
  <c r="AZ2400" i="32"/>
  <c r="BA2400" i="32"/>
  <c r="AX2400" i="32"/>
  <c r="AZ1258" i="32"/>
  <c r="BA1258" i="32"/>
  <c r="AX1258" i="32"/>
  <c r="AY1258" i="32"/>
  <c r="AX1181" i="32"/>
  <c r="BA1181" i="32"/>
  <c r="AY1181" i="32"/>
  <c r="AZ1181" i="32"/>
  <c r="AY1100" i="32"/>
  <c r="BA1100" i="32"/>
  <c r="AZ1100" i="32"/>
  <c r="AX1100" i="32"/>
  <c r="BA1027" i="32"/>
  <c r="AX1027" i="32"/>
  <c r="AY1027" i="32"/>
  <c r="AZ1027" i="32"/>
  <c r="BA1074" i="32"/>
  <c r="AY1074" i="32"/>
  <c r="AX1074" i="32"/>
  <c r="AZ1074" i="32"/>
  <c r="AZ946" i="32"/>
  <c r="BA946" i="32"/>
  <c r="AX946" i="32"/>
  <c r="AY946" i="32"/>
  <c r="AZ728" i="32"/>
  <c r="AX728" i="32"/>
  <c r="BA728" i="32"/>
  <c r="AY728" i="32"/>
  <c r="AZ565" i="32"/>
  <c r="AY565" i="32"/>
  <c r="AX565" i="32"/>
  <c r="BA565" i="32"/>
  <c r="AY344" i="32"/>
  <c r="AZ344" i="32"/>
  <c r="BA344" i="32"/>
  <c r="AX344" i="32"/>
  <c r="AZ3758" i="32"/>
  <c r="AX3758" i="32"/>
  <c r="AY3758" i="32"/>
  <c r="BA3758" i="32"/>
  <c r="BA3812" i="32"/>
  <c r="AZ3812" i="32"/>
  <c r="AX3812" i="32"/>
  <c r="AY3812" i="32"/>
  <c r="AX1564" i="32"/>
  <c r="BA1564" i="32"/>
  <c r="AY1564" i="32"/>
  <c r="AZ1564" i="32"/>
  <c r="BA1610" i="32"/>
  <c r="AZ1610" i="32"/>
  <c r="AX1610" i="32"/>
  <c r="AY1610" i="32"/>
  <c r="AY1414" i="32"/>
  <c r="BA1414" i="32"/>
  <c r="AZ1414" i="32"/>
  <c r="AX1414" i="32"/>
  <c r="AZ1467" i="32"/>
  <c r="BA1467" i="32"/>
  <c r="AX1467" i="32"/>
  <c r="AY1467" i="32"/>
  <c r="AX4017" i="32"/>
  <c r="BA4017" i="32"/>
  <c r="AZ4017" i="32"/>
  <c r="AY4017" i="32"/>
  <c r="AX1337" i="32"/>
  <c r="AY1337" i="32"/>
  <c r="AZ1337" i="32"/>
  <c r="BA1337" i="32"/>
  <c r="AY2395" i="32"/>
  <c r="AZ2395" i="32"/>
  <c r="BA2395" i="32"/>
  <c r="AX2395" i="32"/>
  <c r="AY1297" i="32"/>
  <c r="AZ1297" i="32"/>
  <c r="BA1297" i="32"/>
  <c r="AX1297" i="32"/>
  <c r="AX2359" i="32"/>
  <c r="BA2359" i="32"/>
  <c r="AZ2359" i="32"/>
  <c r="AY2359" i="32"/>
  <c r="AX1194" i="32"/>
  <c r="BA1194" i="32"/>
  <c r="AZ1194" i="32"/>
  <c r="AY1194" i="32"/>
  <c r="BA1126" i="32"/>
  <c r="AX1126" i="32"/>
  <c r="AY1126" i="32"/>
  <c r="AZ1126" i="32"/>
  <c r="BA1018" i="32"/>
  <c r="AZ1018" i="32"/>
  <c r="AY1018" i="32"/>
  <c r="AX1018" i="32"/>
  <c r="BA983" i="32"/>
  <c r="AZ983" i="32"/>
  <c r="AY983" i="32"/>
  <c r="AX983" i="32"/>
  <c r="BA915" i="32"/>
  <c r="AX915" i="32"/>
  <c r="AY915" i="32"/>
  <c r="AZ915" i="32"/>
  <c r="BA786" i="32"/>
  <c r="AZ786" i="32"/>
  <c r="AY786" i="32"/>
  <c r="AX786" i="32"/>
  <c r="AY596" i="32"/>
  <c r="AZ596" i="32"/>
  <c r="AX596" i="32"/>
  <c r="BA596" i="32"/>
  <c r="BA370" i="32"/>
  <c r="AZ370" i="32"/>
  <c r="AX370" i="32"/>
  <c r="AY370" i="32"/>
  <c r="BA3638" i="32"/>
  <c r="AX3638" i="32"/>
  <c r="AZ3638" i="32"/>
  <c r="AY3638" i="32"/>
  <c r="BA3038" i="32"/>
  <c r="AZ3038" i="32"/>
  <c r="AX3038" i="32"/>
  <c r="AY3038" i="32"/>
  <c r="BA966" i="32"/>
  <c r="AY966" i="32"/>
  <c r="AZ966" i="32"/>
  <c r="AX966" i="32"/>
  <c r="BA862" i="32"/>
  <c r="AY862" i="32"/>
  <c r="AZ862" i="32"/>
  <c r="AX862" i="32"/>
  <c r="BA792" i="32"/>
  <c r="AZ792" i="32"/>
  <c r="AX792" i="32"/>
  <c r="AY792" i="32"/>
  <c r="AZ714" i="32"/>
  <c r="BA714" i="32"/>
  <c r="AY714" i="32"/>
  <c r="AX714" i="32"/>
  <c r="AX617" i="32"/>
  <c r="AZ617" i="32"/>
  <c r="AY617" i="32"/>
  <c r="BA617" i="32"/>
  <c r="BA593" i="32"/>
  <c r="AZ593" i="32"/>
  <c r="AY593" i="32"/>
  <c r="AX593" i="32"/>
  <c r="AZ522" i="32"/>
  <c r="AY522" i="32"/>
  <c r="AX522" i="32"/>
  <c r="BA522" i="32"/>
  <c r="AZ485" i="32"/>
  <c r="AY485" i="32"/>
  <c r="AX485" i="32"/>
  <c r="BA485" i="32"/>
  <c r="AY390" i="32"/>
  <c r="BA390" i="32"/>
  <c r="AX390" i="32"/>
  <c r="AZ390" i="32"/>
  <c r="AY3590" i="32"/>
  <c r="AX3590" i="32"/>
  <c r="BA3590" i="32"/>
  <c r="AZ3590" i="32"/>
  <c r="AZ3475" i="32"/>
  <c r="AY3475" i="32"/>
  <c r="AX3475" i="32"/>
  <c r="BA3475" i="32"/>
  <c r="BA219" i="32"/>
  <c r="AX219" i="32"/>
  <c r="AZ219" i="32"/>
  <c r="AY219" i="32"/>
  <c r="AX3712" i="32"/>
  <c r="BA3712" i="32"/>
  <c r="AY3712" i="32"/>
  <c r="AZ3712" i="32"/>
  <c r="AZ3442" i="32"/>
  <c r="BA3442" i="32"/>
  <c r="AX3442" i="32"/>
  <c r="AY3442" i="32"/>
  <c r="BA2089" i="32"/>
  <c r="AZ2089" i="32"/>
  <c r="AX2089" i="32"/>
  <c r="AY2089" i="32"/>
  <c r="AY2306" i="32"/>
  <c r="AX2306" i="32"/>
  <c r="AZ2306" i="32"/>
  <c r="BA2306" i="32"/>
  <c r="AY2906" i="32"/>
  <c r="AX2906" i="32"/>
  <c r="AZ2906" i="32"/>
  <c r="BA2906" i="32"/>
  <c r="AZ744" i="32"/>
  <c r="AX744" i="32"/>
  <c r="BA744" i="32"/>
  <c r="AY744" i="32"/>
  <c r="BA656" i="32"/>
  <c r="AX656" i="32"/>
  <c r="AZ656" i="32"/>
  <c r="AY656" i="32"/>
  <c r="AX590" i="32"/>
  <c r="AY590" i="32"/>
  <c r="AZ590" i="32"/>
  <c r="BA590" i="32"/>
  <c r="BA542" i="32"/>
  <c r="AZ542" i="32"/>
  <c r="AX542" i="32"/>
  <c r="AY542" i="32"/>
  <c r="AY447" i="32"/>
  <c r="BA447" i="32"/>
  <c r="AZ447" i="32"/>
  <c r="AX447" i="32"/>
  <c r="BA395" i="32"/>
  <c r="AY395" i="32"/>
  <c r="AX395" i="32"/>
  <c r="AZ395" i="32"/>
  <c r="BA316" i="32"/>
  <c r="AY316" i="32"/>
  <c r="AZ316" i="32"/>
  <c r="AX316" i="32"/>
  <c r="BA243" i="32"/>
  <c r="AY243" i="32"/>
  <c r="AZ243" i="32"/>
  <c r="AX243" i="32"/>
  <c r="AZ188" i="32"/>
  <c r="BA188" i="32"/>
  <c r="AY188" i="32"/>
  <c r="AX188" i="32"/>
  <c r="BA3421" i="32"/>
  <c r="AX3421" i="32"/>
  <c r="AZ3421" i="32"/>
  <c r="AY3421" i="32"/>
  <c r="AX35" i="32"/>
  <c r="BA35" i="32"/>
  <c r="AZ35" i="32"/>
  <c r="AY35" i="32"/>
  <c r="AY1911" i="32"/>
  <c r="AX1911" i="32"/>
  <c r="AZ1911" i="32"/>
  <c r="BA1911" i="32"/>
  <c r="AZ2190" i="32"/>
  <c r="AY2190" i="32"/>
  <c r="AX2190" i="32"/>
  <c r="BA2190" i="32"/>
  <c r="AY2660" i="32"/>
  <c r="AX2660" i="32"/>
  <c r="AZ2660" i="32"/>
  <c r="BA2660" i="32"/>
  <c r="AZ3889" i="32"/>
  <c r="BA3889" i="32"/>
  <c r="AY3889" i="32"/>
  <c r="AX3889" i="32"/>
  <c r="AZ874" i="32"/>
  <c r="BA874" i="32"/>
  <c r="AY874" i="32"/>
  <c r="AX874" i="32"/>
  <c r="AY767" i="32"/>
  <c r="AZ767" i="32"/>
  <c r="BA767" i="32"/>
  <c r="AX767" i="32"/>
  <c r="BA742" i="32"/>
  <c r="AY742" i="32"/>
  <c r="AZ742" i="32"/>
  <c r="AX742" i="32"/>
  <c r="AX703" i="32"/>
  <c r="AZ703" i="32"/>
  <c r="AY703" i="32"/>
  <c r="BA703" i="32"/>
  <c r="BA668" i="32"/>
  <c r="AZ668" i="32"/>
  <c r="AY668" i="32"/>
  <c r="AX668" i="32"/>
  <c r="AZ615" i="32"/>
  <c r="BA615" i="32"/>
  <c r="AY615" i="32"/>
  <c r="AX615" i="32"/>
  <c r="AY545" i="32"/>
  <c r="AZ545" i="32"/>
  <c r="AX545" i="32"/>
  <c r="BA545" i="32"/>
  <c r="BA477" i="32"/>
  <c r="AZ477" i="32"/>
  <c r="AY477" i="32"/>
  <c r="AX477" i="32"/>
  <c r="AY414" i="32"/>
  <c r="BA414" i="32"/>
  <c r="AX414" i="32"/>
  <c r="AZ414" i="32"/>
  <c r="AX372" i="32"/>
  <c r="BA372" i="32"/>
  <c r="AY372" i="32"/>
  <c r="AZ372" i="32"/>
  <c r="AZ343" i="32"/>
  <c r="AY343" i="32"/>
  <c r="AX343" i="32"/>
  <c r="BA343" i="32"/>
  <c r="BA3463" i="32"/>
  <c r="AZ3463" i="32"/>
  <c r="AX3463" i="32"/>
  <c r="AY3463" i="32"/>
  <c r="BA3606" i="32"/>
  <c r="AX3606" i="32"/>
  <c r="AY3606" i="32"/>
  <c r="AZ3606" i="32"/>
  <c r="BA267" i="32"/>
  <c r="AX267" i="32"/>
  <c r="AY267" i="32"/>
  <c r="AZ267" i="32"/>
  <c r="AY3640" i="32"/>
  <c r="AX3640" i="32"/>
  <c r="BA3640" i="32"/>
  <c r="AZ3640" i="32"/>
  <c r="BA3510" i="32"/>
  <c r="AZ3510" i="32"/>
  <c r="AY3510" i="32"/>
  <c r="AX3510" i="32"/>
  <c r="AZ3572" i="32"/>
  <c r="AY3572" i="32"/>
  <c r="AX3572" i="32"/>
  <c r="BA3572" i="32"/>
  <c r="BA2616" i="32"/>
  <c r="AZ2616" i="32"/>
  <c r="AY2616" i="32"/>
  <c r="AX2616" i="32"/>
  <c r="AZ2227" i="32"/>
  <c r="AX2227" i="32"/>
  <c r="AY2227" i="32"/>
  <c r="BA2227" i="32"/>
  <c r="AZ2767" i="32"/>
  <c r="BA2767" i="32"/>
  <c r="AX2767" i="32"/>
  <c r="AY2767" i="32"/>
  <c r="AZ958" i="32"/>
  <c r="AX958" i="32"/>
  <c r="BA958" i="32"/>
  <c r="AY958" i="32"/>
  <c r="AX922" i="32"/>
  <c r="BA922" i="32"/>
  <c r="AY922" i="32"/>
  <c r="AZ922" i="32"/>
  <c r="BA833" i="32"/>
  <c r="AX833" i="32"/>
  <c r="AY833" i="32"/>
  <c r="AZ833" i="32"/>
  <c r="AX775" i="32"/>
  <c r="BA775" i="32"/>
  <c r="AY775" i="32"/>
  <c r="AZ775" i="32"/>
  <c r="AX689" i="32"/>
  <c r="AZ689" i="32"/>
  <c r="AY689" i="32"/>
  <c r="BA689" i="32"/>
  <c r="AZ623" i="32"/>
  <c r="BA623" i="32"/>
  <c r="AX623" i="32"/>
  <c r="AY623" i="32"/>
  <c r="AY526" i="32"/>
  <c r="AX526" i="32"/>
  <c r="AZ526" i="32"/>
  <c r="BA526" i="32"/>
  <c r="BA470" i="32"/>
  <c r="AY470" i="32"/>
  <c r="AX470" i="32"/>
  <c r="AZ470" i="32"/>
  <c r="BA403" i="32"/>
  <c r="AY403" i="32"/>
  <c r="AX403" i="32"/>
  <c r="AZ403" i="32"/>
  <c r="BA364" i="32"/>
  <c r="AZ364" i="32"/>
  <c r="AX364" i="32"/>
  <c r="AY364" i="32"/>
  <c r="AY3465" i="32"/>
  <c r="AX3465" i="32"/>
  <c r="BA3465" i="32"/>
  <c r="AZ3465" i="32"/>
  <c r="BA3603" i="32"/>
  <c r="AZ3603" i="32"/>
  <c r="AY3603" i="32"/>
  <c r="AX3603" i="32"/>
  <c r="BA272" i="32"/>
  <c r="AZ272" i="32"/>
  <c r="AY272" i="32"/>
  <c r="AX272" i="32"/>
  <c r="AZ248" i="32"/>
  <c r="AY248" i="32"/>
  <c r="AX248" i="32"/>
  <c r="BA248" i="32"/>
  <c r="BA229" i="32"/>
  <c r="AY229" i="32"/>
  <c r="AZ229" i="32"/>
  <c r="AX229" i="32"/>
  <c r="BA3383" i="32"/>
  <c r="AZ3383" i="32"/>
  <c r="AX3383" i="32"/>
  <c r="AY3383" i="32"/>
  <c r="AZ3575" i="32"/>
  <c r="AY3575" i="32"/>
  <c r="AX3575" i="32"/>
  <c r="BA3575" i="32"/>
  <c r="AX2594" i="32"/>
  <c r="BA2594" i="32"/>
  <c r="AY2594" i="32"/>
  <c r="AZ2594" i="32"/>
  <c r="BA2340" i="32"/>
  <c r="AZ2340" i="32"/>
  <c r="AY2340" i="32"/>
  <c r="AX2340" i="32"/>
  <c r="BA3005" i="32"/>
  <c r="AZ3005" i="32"/>
  <c r="AX3005" i="32"/>
  <c r="AY3005" i="32"/>
  <c r="AY881" i="32"/>
  <c r="AZ881" i="32"/>
  <c r="BA881" i="32"/>
  <c r="AX881" i="32"/>
  <c r="BA845" i="32"/>
  <c r="AZ845" i="32"/>
  <c r="AX845" i="32"/>
  <c r="AY845" i="32"/>
  <c r="AY788" i="32"/>
  <c r="BA788" i="32"/>
  <c r="AZ788" i="32"/>
  <c r="AX788" i="32"/>
  <c r="AZ750" i="32"/>
  <c r="BA750" i="32"/>
  <c r="AY750" i="32"/>
  <c r="AX750" i="32"/>
  <c r="BA694" i="32"/>
  <c r="AZ694" i="32"/>
  <c r="AX694" i="32"/>
  <c r="AY694" i="32"/>
  <c r="BA599" i="32"/>
  <c r="AZ599" i="32"/>
  <c r="AX599" i="32"/>
  <c r="AY599" i="32"/>
  <c r="BA555" i="32"/>
  <c r="AZ555" i="32"/>
  <c r="AY555" i="32"/>
  <c r="AX555" i="32"/>
  <c r="AY499" i="32"/>
  <c r="BA499" i="32"/>
  <c r="AZ499" i="32"/>
  <c r="AX499" i="32"/>
  <c r="AY436" i="32"/>
  <c r="BA436" i="32"/>
  <c r="AZ436" i="32"/>
  <c r="AX436" i="32"/>
  <c r="BA402" i="32"/>
  <c r="AZ402" i="32"/>
  <c r="AY402" i="32"/>
  <c r="AX402" i="32"/>
  <c r="BA327" i="32"/>
  <c r="AZ327" i="32"/>
  <c r="AY327" i="32"/>
  <c r="AX327" i="32"/>
  <c r="BA3374" i="32"/>
  <c r="AX3374" i="32"/>
  <c r="AY3374" i="32"/>
  <c r="AZ3374" i="32"/>
  <c r="BA3608" i="32"/>
  <c r="AZ3608" i="32"/>
  <c r="AX3608" i="32"/>
  <c r="AY3608" i="32"/>
  <c r="BA3627" i="32"/>
  <c r="AZ3627" i="32"/>
  <c r="AY3627" i="32"/>
  <c r="AX3627" i="32"/>
  <c r="BA185" i="32"/>
  <c r="AZ185" i="32"/>
  <c r="AY185" i="32"/>
  <c r="AX185" i="32"/>
  <c r="AX74" i="32"/>
  <c r="BA74" i="32"/>
  <c r="AZ74" i="32"/>
  <c r="AY74" i="32"/>
  <c r="AZ2520" i="32"/>
  <c r="BA2520" i="32"/>
  <c r="AX2520" i="32"/>
  <c r="AY2520" i="32"/>
  <c r="BA11" i="32"/>
  <c r="AZ11" i="32"/>
  <c r="AX11" i="32"/>
  <c r="AY11" i="32"/>
  <c r="BA2696" i="32"/>
  <c r="AZ2696" i="32"/>
  <c r="AX2696" i="32"/>
  <c r="AY2696" i="32"/>
  <c r="AZ938" i="32"/>
  <c r="BA938" i="32"/>
  <c r="AX938" i="32"/>
  <c r="AY938" i="32"/>
  <c r="BA925" i="32"/>
  <c r="AX925" i="32"/>
  <c r="AY925" i="32"/>
  <c r="AZ925" i="32"/>
  <c r="AX832" i="32"/>
  <c r="BA832" i="32"/>
  <c r="AZ832" i="32"/>
  <c r="AY832" i="32"/>
  <c r="AX763" i="32"/>
  <c r="AZ763" i="32"/>
  <c r="AY763" i="32"/>
  <c r="BA763" i="32"/>
  <c r="BA671" i="32"/>
  <c r="AY671" i="32"/>
  <c r="AX671" i="32"/>
  <c r="AZ671" i="32"/>
  <c r="AX621" i="32"/>
  <c r="BA621" i="32"/>
  <c r="AY621" i="32"/>
  <c r="AZ621" i="32"/>
  <c r="BA574" i="32"/>
  <c r="AZ574" i="32"/>
  <c r="AY574" i="32"/>
  <c r="AX574" i="32"/>
  <c r="BA468" i="32"/>
  <c r="AY468" i="32"/>
  <c r="AZ468" i="32"/>
  <c r="AX468" i="32"/>
  <c r="AY411" i="32"/>
  <c r="BA411" i="32"/>
  <c r="AZ411" i="32"/>
  <c r="AX411" i="32"/>
  <c r="BA371" i="32"/>
  <c r="AY371" i="32"/>
  <c r="AZ371" i="32"/>
  <c r="AX371" i="32"/>
  <c r="BA3457" i="32"/>
  <c r="AX3457" i="32"/>
  <c r="AY3457" i="32"/>
  <c r="AZ3457" i="32"/>
  <c r="BA307" i="32"/>
  <c r="AX307" i="32"/>
  <c r="AZ307" i="32"/>
  <c r="AY307" i="32"/>
  <c r="AZ278" i="32"/>
  <c r="AY278" i="32"/>
  <c r="AX278" i="32"/>
  <c r="BA278" i="32"/>
  <c r="AX3407" i="32"/>
  <c r="AZ3407" i="32"/>
  <c r="BA3407" i="32"/>
  <c r="AY3407" i="32"/>
  <c r="BA202" i="32"/>
  <c r="AY202" i="32"/>
  <c r="AZ202" i="32"/>
  <c r="AX202" i="32"/>
  <c r="AY3388" i="32"/>
  <c r="AX3388" i="32"/>
  <c r="BA3388" i="32"/>
  <c r="AZ3388" i="32"/>
  <c r="AZ2614" i="32"/>
  <c r="BA2614" i="32"/>
  <c r="AY2614" i="32"/>
  <c r="AX2614" i="32"/>
  <c r="AZ2289" i="32"/>
  <c r="AY2289" i="32"/>
  <c r="AX2289" i="32"/>
  <c r="BA2289" i="32"/>
  <c r="BA2764" i="32"/>
  <c r="AY2764" i="32"/>
  <c r="AX2764" i="32"/>
  <c r="AZ2764" i="32"/>
  <c r="AZ3358" i="32"/>
  <c r="AX3358" i="32"/>
  <c r="AY3358" i="32"/>
  <c r="BA3358" i="32"/>
  <c r="AY3661" i="32"/>
  <c r="AX3661" i="32"/>
  <c r="AZ3661" i="32"/>
  <c r="BA3661" i="32"/>
  <c r="BA157" i="32"/>
  <c r="AY157" i="32"/>
  <c r="AX157" i="32"/>
  <c r="AZ157" i="32"/>
  <c r="BA3518" i="32"/>
  <c r="AX3518" i="32"/>
  <c r="AZ3518" i="32"/>
  <c r="AY3518" i="32"/>
  <c r="BA106" i="32"/>
  <c r="AZ106" i="32"/>
  <c r="AX106" i="32"/>
  <c r="AY106" i="32"/>
  <c r="AX3542" i="32"/>
  <c r="AY3542" i="32"/>
  <c r="AZ3542" i="32"/>
  <c r="BA3542" i="32"/>
  <c r="AZ3427" i="32"/>
  <c r="BA3427" i="32"/>
  <c r="AY3427" i="32"/>
  <c r="AX3427" i="32"/>
  <c r="AX3759" i="32"/>
  <c r="AY3759" i="32"/>
  <c r="BA3759" i="32"/>
  <c r="AZ3759" i="32"/>
  <c r="AX2476" i="32"/>
  <c r="BA2476" i="32"/>
  <c r="AZ2476" i="32"/>
  <c r="AY2476" i="32"/>
  <c r="BA2535" i="32"/>
  <c r="AX2535" i="32"/>
  <c r="AY2535" i="32"/>
  <c r="AZ2535" i="32"/>
  <c r="BA1913" i="32"/>
  <c r="AZ1913" i="32"/>
  <c r="AY1913" i="32"/>
  <c r="AX1913" i="32"/>
  <c r="AX2087" i="32"/>
  <c r="BA2087" i="32"/>
  <c r="AZ2087" i="32"/>
  <c r="AY2087" i="32"/>
  <c r="AZ1936" i="32"/>
  <c r="AY1936" i="32"/>
  <c r="AX1936" i="32"/>
  <c r="BA1936" i="32"/>
  <c r="AX2193" i="32"/>
  <c r="BA2193" i="32"/>
  <c r="AZ2193" i="32"/>
  <c r="AY2193" i="32"/>
  <c r="AX2223" i="32"/>
  <c r="BA2223" i="32"/>
  <c r="AZ2223" i="32"/>
  <c r="AY2223" i="32"/>
  <c r="BA2262" i="32"/>
  <c r="AZ2262" i="32"/>
  <c r="AY2262" i="32"/>
  <c r="AX2262" i="32"/>
  <c r="BA2303" i="32"/>
  <c r="AZ2303" i="32"/>
  <c r="AY2303" i="32"/>
  <c r="AX2303" i="32"/>
  <c r="BA2654" i="32"/>
  <c r="AZ2654" i="32"/>
  <c r="AY2654" i="32"/>
  <c r="AX2654" i="32"/>
  <c r="BA1986" i="32"/>
  <c r="AY1986" i="32"/>
  <c r="AZ1986" i="32"/>
  <c r="AX1986" i="32"/>
  <c r="BA1996" i="32"/>
  <c r="AZ1996" i="32"/>
  <c r="AY1996" i="32"/>
  <c r="AX1996" i="32"/>
  <c r="AY2789" i="32"/>
  <c r="BA2789" i="32"/>
  <c r="AZ2789" i="32"/>
  <c r="AX2789" i="32"/>
  <c r="AZ2889" i="32"/>
  <c r="BA2889" i="32"/>
  <c r="AX2889" i="32"/>
  <c r="AY2889" i="32"/>
  <c r="AZ3091" i="32"/>
  <c r="AY3091" i="32"/>
  <c r="AX3091" i="32"/>
  <c r="BA3091" i="32"/>
  <c r="BA3228" i="32"/>
  <c r="AX3228" i="32"/>
  <c r="AZ3228" i="32"/>
  <c r="AY3228" i="32"/>
  <c r="AY211" i="32"/>
  <c r="AX211" i="32"/>
  <c r="AZ211" i="32"/>
  <c r="BA211" i="32"/>
  <c r="BA3680" i="32"/>
  <c r="AZ3680" i="32"/>
  <c r="AX3680" i="32"/>
  <c r="AY3680" i="32"/>
  <c r="AZ143" i="32"/>
  <c r="AY143" i="32"/>
  <c r="BA143" i="32"/>
  <c r="AX143" i="32"/>
  <c r="AY126" i="32"/>
  <c r="AZ126" i="32"/>
  <c r="AX126" i="32"/>
  <c r="BA126" i="32"/>
  <c r="AZ3729" i="32"/>
  <c r="AX3729" i="32"/>
  <c r="BA3729" i="32"/>
  <c r="AY3729" i="32"/>
  <c r="AZ3535" i="32"/>
  <c r="AX3535" i="32"/>
  <c r="BA3535" i="32"/>
  <c r="AY3535" i="32"/>
  <c r="AZ3554" i="32"/>
  <c r="BA3554" i="32"/>
  <c r="AX3554" i="32"/>
  <c r="AY3554" i="32"/>
  <c r="BA3401" i="32"/>
  <c r="AZ3401" i="32"/>
  <c r="AY3401" i="32"/>
  <c r="AX3401" i="32"/>
  <c r="AX1898" i="32"/>
  <c r="AY1898" i="32"/>
  <c r="AZ1898" i="32"/>
  <c r="BA1898" i="32"/>
  <c r="BA2553" i="32"/>
  <c r="AZ2553" i="32"/>
  <c r="AY2553" i="32"/>
  <c r="AX2553" i="32"/>
  <c r="BA2620" i="32"/>
  <c r="AY2620" i="32"/>
  <c r="AX2620" i="32"/>
  <c r="AZ2620" i="32"/>
  <c r="BA2106" i="32"/>
  <c r="AZ2106" i="32"/>
  <c r="AY2106" i="32"/>
  <c r="AX2106" i="32"/>
  <c r="BA2154" i="32"/>
  <c r="AY2154" i="32"/>
  <c r="AZ2154" i="32"/>
  <c r="AX2154" i="32"/>
  <c r="AX2187" i="32"/>
  <c r="AY2187" i="32"/>
  <c r="BA2187" i="32"/>
  <c r="AZ2187" i="32"/>
  <c r="AX1952" i="32"/>
  <c r="AY1952" i="32"/>
  <c r="BA1952" i="32"/>
  <c r="AZ1952" i="32"/>
  <c r="AX2657" i="32"/>
  <c r="AY2657" i="32"/>
  <c r="BA2657" i="32"/>
  <c r="AZ2657" i="32"/>
  <c r="AX1989" i="32"/>
  <c r="AY1989" i="32"/>
  <c r="BA1989" i="32"/>
  <c r="AZ1989" i="32"/>
  <c r="BA2726" i="32"/>
  <c r="AZ2726" i="32"/>
  <c r="AX2726" i="32"/>
  <c r="AY2726" i="32"/>
  <c r="BA2782" i="32"/>
  <c r="AZ2782" i="32"/>
  <c r="AX2782" i="32"/>
  <c r="AY2782" i="32"/>
  <c r="AZ2965" i="32"/>
  <c r="BA2965" i="32"/>
  <c r="AX2965" i="32"/>
  <c r="AY2965" i="32"/>
  <c r="BA6744" i="32"/>
  <c r="AX6744" i="32"/>
  <c r="AY6744" i="32"/>
  <c r="AZ6744" i="32"/>
  <c r="AZ187" i="32"/>
  <c r="BA187" i="32"/>
  <c r="AX187" i="32"/>
  <c r="AY187" i="32"/>
  <c r="BA3681" i="32"/>
  <c r="AZ3681" i="32"/>
  <c r="AY3681" i="32"/>
  <c r="AX3681" i="32"/>
  <c r="BA148" i="32"/>
  <c r="AX148" i="32"/>
  <c r="AY148" i="32"/>
  <c r="AZ148" i="32"/>
  <c r="BA129" i="32"/>
  <c r="AZ129" i="32"/>
  <c r="AX129" i="32"/>
  <c r="AY129" i="32"/>
  <c r="AX3532" i="32"/>
  <c r="AZ3532" i="32"/>
  <c r="AY3532" i="32"/>
  <c r="BA3532" i="32"/>
  <c r="AZ58" i="32"/>
  <c r="BA58" i="32"/>
  <c r="AX58" i="32"/>
  <c r="AY58" i="32"/>
  <c r="AZ3742" i="32"/>
  <c r="AY3742" i="32"/>
  <c r="AX3742" i="32"/>
  <c r="BA3742" i="32"/>
  <c r="AX3441" i="32"/>
  <c r="BA3441" i="32"/>
  <c r="AY3441" i="32"/>
  <c r="AZ3441" i="32"/>
  <c r="BA2493" i="32"/>
  <c r="AZ2493" i="32"/>
  <c r="AY2493" i="32"/>
  <c r="AX2493" i="32"/>
  <c r="AZ2528" i="32"/>
  <c r="BA2528" i="32"/>
  <c r="AY2528" i="32"/>
  <c r="AX2528" i="32"/>
  <c r="AZ2584" i="32"/>
  <c r="BA2584" i="32"/>
  <c r="AX2584" i="32"/>
  <c r="AY2584" i="32"/>
  <c r="BA2619" i="32"/>
  <c r="AZ2619" i="32"/>
  <c r="AY2619" i="32"/>
  <c r="AX2619" i="32"/>
  <c r="BA2083" i="32"/>
  <c r="AZ2083" i="32"/>
  <c r="AX2083" i="32"/>
  <c r="AY2083" i="32"/>
  <c r="AY2124" i="32"/>
  <c r="BA2124" i="32"/>
  <c r="AZ2124" i="32"/>
  <c r="AX2124" i="32"/>
  <c r="AX2185" i="32"/>
  <c r="AZ2185" i="32"/>
  <c r="AY2185" i="32"/>
  <c r="BA2185" i="32"/>
  <c r="AX2215" i="32"/>
  <c r="BA2215" i="32"/>
  <c r="AZ2215" i="32"/>
  <c r="AY2215" i="32"/>
  <c r="BA2250" i="32"/>
  <c r="AZ2250" i="32"/>
  <c r="AY2250" i="32"/>
  <c r="AX2250" i="32"/>
  <c r="BA2288" i="32"/>
  <c r="AZ2288" i="32"/>
  <c r="AX2288" i="32"/>
  <c r="AY2288" i="32"/>
  <c r="BA2350" i="32"/>
  <c r="AX2350" i="32"/>
  <c r="AY2350" i="32"/>
  <c r="AZ2350" i="32"/>
  <c r="BA1978" i="32"/>
  <c r="AX1978" i="32"/>
  <c r="AY1978" i="32"/>
  <c r="AZ1978" i="32"/>
  <c r="BA2744" i="32"/>
  <c r="AZ2744" i="32"/>
  <c r="AY2744" i="32"/>
  <c r="AX2744" i="32"/>
  <c r="BA2818" i="32"/>
  <c r="AZ2818" i="32"/>
  <c r="AX2818" i="32"/>
  <c r="AY2818" i="32"/>
  <c r="AZ3070" i="32"/>
  <c r="AY3070" i="32"/>
  <c r="BA3070" i="32"/>
  <c r="AX3070" i="32"/>
  <c r="AX3935" i="32"/>
  <c r="AZ3935" i="32"/>
  <c r="BA3935" i="32"/>
  <c r="AY3935" i="32"/>
  <c r="AY3653" i="32"/>
  <c r="BA3653" i="32"/>
  <c r="AZ3653" i="32"/>
  <c r="AX3653" i="32"/>
  <c r="BA3686" i="32"/>
  <c r="AY3686" i="32"/>
  <c r="AX3686" i="32"/>
  <c r="AZ3686" i="32"/>
  <c r="BA127" i="32"/>
  <c r="AY127" i="32"/>
  <c r="AZ127" i="32"/>
  <c r="AX127" i="32"/>
  <c r="BA3528" i="32"/>
  <c r="AZ3528" i="32"/>
  <c r="AX3528" i="32"/>
  <c r="AY3528" i="32"/>
  <c r="AY3546" i="32"/>
  <c r="AX3546" i="32"/>
  <c r="BA3546" i="32"/>
  <c r="AZ3546" i="32"/>
  <c r="BA3564" i="32"/>
  <c r="AY3564" i="32"/>
  <c r="AZ3564" i="32"/>
  <c r="AX3564" i="32"/>
  <c r="BA3771" i="32"/>
  <c r="AX3771" i="32"/>
  <c r="AY3771" i="32"/>
  <c r="AZ3771" i="32"/>
  <c r="AZ2544" i="32"/>
  <c r="BA2544" i="32"/>
  <c r="AX2544" i="32"/>
  <c r="AY2544" i="32"/>
  <c r="AZ2590" i="32"/>
  <c r="BA2590" i="32"/>
  <c r="AX2590" i="32"/>
  <c r="AY2590" i="32"/>
  <c r="BA2643" i="32"/>
  <c r="AZ2643" i="32"/>
  <c r="AY2643" i="32"/>
  <c r="AX2643" i="32"/>
  <c r="BA2110" i="32"/>
  <c r="AX2110" i="32"/>
  <c r="AY2110" i="32"/>
  <c r="AZ2110" i="32"/>
  <c r="AY2150" i="32"/>
  <c r="BA2150" i="32"/>
  <c r="AZ2150" i="32"/>
  <c r="AX2150" i="32"/>
  <c r="AZ2260" i="32"/>
  <c r="AY2260" i="32"/>
  <c r="AX2260" i="32"/>
  <c r="BA2260" i="32"/>
  <c r="BA2344" i="32"/>
  <c r="AY2344" i="32"/>
  <c r="AX2344" i="32"/>
  <c r="AZ2344" i="32"/>
  <c r="BA1971" i="32"/>
  <c r="AY1971" i="32"/>
  <c r="AX1971" i="32"/>
  <c r="AZ1971" i="32"/>
  <c r="AY2730" i="32"/>
  <c r="BA2730" i="32"/>
  <c r="AZ2730" i="32"/>
  <c r="AX2730" i="32"/>
  <c r="AZ2775" i="32"/>
  <c r="BA2775" i="32"/>
  <c r="AX2775" i="32"/>
  <c r="AY2775" i="32"/>
  <c r="BA2831" i="32"/>
  <c r="AZ2831" i="32"/>
  <c r="AY2831" i="32"/>
  <c r="AX2831" i="32"/>
  <c r="AZ3059" i="32"/>
  <c r="AY3059" i="32"/>
  <c r="BA3059" i="32"/>
  <c r="AX3059" i="32"/>
  <c r="AZ3830" i="32"/>
  <c r="AY3830" i="32"/>
  <c r="AX3830" i="32"/>
  <c r="BA3830" i="32"/>
  <c r="AZ203" i="32"/>
  <c r="BA203" i="32"/>
  <c r="AY203" i="32"/>
  <c r="AX203" i="32"/>
  <c r="BA175" i="32"/>
  <c r="AX175" i="32"/>
  <c r="AY175" i="32"/>
  <c r="AZ175" i="32"/>
  <c r="BA142" i="32"/>
  <c r="AZ142" i="32"/>
  <c r="AX142" i="32"/>
  <c r="AY142" i="32"/>
  <c r="AZ101" i="32"/>
  <c r="AY101" i="32"/>
  <c r="BA101" i="32"/>
  <c r="AX101" i="32"/>
  <c r="AZ3538" i="32"/>
  <c r="BA3538" i="32"/>
  <c r="AX3538" i="32"/>
  <c r="AY3538" i="32"/>
  <c r="BA3562" i="32"/>
  <c r="AZ3562" i="32"/>
  <c r="AX3562" i="32"/>
  <c r="AY3562" i="32"/>
  <c r="AY3753" i="32"/>
  <c r="AZ3753" i="32"/>
  <c r="AX3753" i="32"/>
  <c r="BA3753" i="32"/>
  <c r="BA3770" i="32"/>
  <c r="AZ3770" i="32"/>
  <c r="AY3770" i="32"/>
  <c r="AX3770" i="32"/>
  <c r="AZ2499" i="32"/>
  <c r="BA2499" i="32"/>
  <c r="AX2499" i="32"/>
  <c r="AY2499" i="32"/>
  <c r="AX1909" i="32"/>
  <c r="BA1909" i="32"/>
  <c r="AZ1909" i="32"/>
  <c r="AY1909" i="32"/>
  <c r="AY1914" i="32"/>
  <c r="AZ1914" i="32"/>
  <c r="AX1914" i="32"/>
  <c r="BA1914" i="32"/>
  <c r="AX2640" i="32"/>
  <c r="BA2640" i="32"/>
  <c r="AZ2640" i="32"/>
  <c r="AY2640" i="32"/>
  <c r="AZ1933" i="32"/>
  <c r="BA1933" i="32"/>
  <c r="AX1933" i="32"/>
  <c r="AY1933" i="32"/>
  <c r="BA2169" i="32"/>
  <c r="AZ2169" i="32"/>
  <c r="AX2169" i="32"/>
  <c r="AY2169" i="32"/>
  <c r="BA2224" i="32"/>
  <c r="AX2224" i="32"/>
  <c r="AY2224" i="32"/>
  <c r="AZ2224" i="32"/>
  <c r="BA1950" i="32"/>
  <c r="AY1950" i="32"/>
  <c r="AZ1950" i="32"/>
  <c r="AX1950" i="32"/>
  <c r="AY2668" i="32"/>
  <c r="AX2668" i="32"/>
  <c r="AZ2668" i="32"/>
  <c r="BA2668" i="32"/>
  <c r="AY2693" i="32"/>
  <c r="AX2693" i="32"/>
  <c r="AZ2693" i="32"/>
  <c r="BA2693" i="32"/>
  <c r="BA2762" i="32"/>
  <c r="AX2762" i="32"/>
  <c r="AZ2762" i="32"/>
  <c r="AY2762" i="32"/>
  <c r="AX2005" i="32"/>
  <c r="AZ2005" i="32"/>
  <c r="AY2005" i="32"/>
  <c r="BA2005" i="32"/>
  <c r="BA3177" i="32"/>
  <c r="AY3177" i="32"/>
  <c r="AZ3177" i="32"/>
  <c r="AX3177" i="32"/>
  <c r="BA4169" i="32"/>
  <c r="AX4169" i="32"/>
  <c r="AY4169" i="32"/>
  <c r="AZ4169" i="32"/>
  <c r="BA147" i="32"/>
  <c r="AX147" i="32"/>
  <c r="AZ147" i="32"/>
  <c r="AY147" i="32"/>
  <c r="BA3715" i="32"/>
  <c r="AZ3715" i="32"/>
  <c r="AX3715" i="32"/>
  <c r="AY3715" i="32"/>
  <c r="BA3391" i="32"/>
  <c r="AZ3391" i="32"/>
  <c r="AX3391" i="32"/>
  <c r="AY3391" i="32"/>
  <c r="AX72" i="32"/>
  <c r="AZ72" i="32"/>
  <c r="AY72" i="32"/>
  <c r="BA72" i="32"/>
  <c r="AZ46" i="32"/>
  <c r="AY46" i="32"/>
  <c r="AX46" i="32"/>
  <c r="BA46" i="32"/>
  <c r="AZ3745" i="32"/>
  <c r="BA3745" i="32"/>
  <c r="AX3745" i="32"/>
  <c r="AY3745" i="32"/>
  <c r="AY2473" i="32"/>
  <c r="BA2473" i="32"/>
  <c r="AZ2473" i="32"/>
  <c r="AX2473" i="32"/>
  <c r="AX2557" i="32"/>
  <c r="AZ2557" i="32"/>
  <c r="BA2557" i="32"/>
  <c r="AY2557" i="32"/>
  <c r="BA1918" i="32"/>
  <c r="AZ1918" i="32"/>
  <c r="AX1918" i="32"/>
  <c r="AY1918" i="32"/>
  <c r="AX2082" i="32"/>
  <c r="BA2082" i="32"/>
  <c r="AZ2082" i="32"/>
  <c r="AY2082" i="32"/>
  <c r="AY2145" i="32"/>
  <c r="BA2145" i="32"/>
  <c r="AX2145" i="32"/>
  <c r="AZ2145" i="32"/>
  <c r="BA2225" i="32"/>
  <c r="AZ2225" i="32"/>
  <c r="AY2225" i="32"/>
  <c r="AX2225" i="32"/>
  <c r="BA2266" i="32"/>
  <c r="AZ2266" i="32"/>
  <c r="AX2266" i="32"/>
  <c r="AY2266" i="32"/>
  <c r="BA2308" i="32"/>
  <c r="AY2308" i="32"/>
  <c r="AX2308" i="32"/>
  <c r="AZ2308" i="32"/>
  <c r="AX2661" i="32"/>
  <c r="AY2661" i="32"/>
  <c r="AZ2661" i="32"/>
  <c r="BA2661" i="32"/>
  <c r="AX1992" i="32"/>
  <c r="AY1992" i="32"/>
  <c r="AZ1992" i="32"/>
  <c r="BA1992" i="32"/>
  <c r="AY2746" i="32"/>
  <c r="AX2746" i="32"/>
  <c r="AZ2746" i="32"/>
  <c r="BA2746" i="32"/>
  <c r="BA2780" i="32"/>
  <c r="AX2780" i="32"/>
  <c r="AZ2780" i="32"/>
  <c r="AY2780" i="32"/>
  <c r="BA2008" i="32"/>
  <c r="AZ2008" i="32"/>
  <c r="AX2008" i="32"/>
  <c r="AY2008" i="32"/>
  <c r="AZ3098" i="32"/>
  <c r="AY3098" i="32"/>
  <c r="AX3098" i="32"/>
  <c r="BA3098" i="32"/>
  <c r="AX3815" i="32"/>
  <c r="AY3815" i="32"/>
  <c r="BA3815" i="32"/>
  <c r="AZ3815" i="32"/>
  <c r="BA2843" i="32"/>
  <c r="AZ2843" i="32"/>
  <c r="AX2843" i="32"/>
  <c r="AY2843" i="32"/>
  <c r="AX2880" i="32"/>
  <c r="BA2880" i="32"/>
  <c r="AZ2880" i="32"/>
  <c r="AY2880" i="32"/>
  <c r="AZ2959" i="32"/>
  <c r="AY2959" i="32"/>
  <c r="BA2959" i="32"/>
  <c r="AX2959" i="32"/>
  <c r="AY3037" i="32"/>
  <c r="AX3037" i="32"/>
  <c r="BA3037" i="32"/>
  <c r="AZ3037" i="32"/>
  <c r="AZ3099" i="32"/>
  <c r="BA3099" i="32"/>
  <c r="AX3099" i="32"/>
  <c r="AY3099" i="32"/>
  <c r="BA3140" i="32"/>
  <c r="AY3140" i="32"/>
  <c r="AX3140" i="32"/>
  <c r="AZ3140" i="32"/>
  <c r="AZ3178" i="32"/>
  <c r="AX3178" i="32"/>
  <c r="AY3178" i="32"/>
  <c r="BA3178" i="32"/>
  <c r="BA3218" i="32"/>
  <c r="AX3218" i="32"/>
  <c r="AY3218" i="32"/>
  <c r="AZ3218" i="32"/>
  <c r="BA3337" i="32"/>
  <c r="AZ3337" i="32"/>
  <c r="AY3337" i="32"/>
  <c r="AX3337" i="32"/>
  <c r="AY3904" i="32"/>
  <c r="AX3904" i="32"/>
  <c r="BA3904" i="32"/>
  <c r="AZ3904" i="32"/>
  <c r="BA4345" i="32"/>
  <c r="AX4345" i="32"/>
  <c r="AY4345" i="32"/>
  <c r="AZ4345" i="32"/>
  <c r="BA2851" i="32"/>
  <c r="AZ2851" i="32"/>
  <c r="AX2851" i="32"/>
  <c r="AY2851" i="32"/>
  <c r="AY2913" i="32"/>
  <c r="AX2913" i="32"/>
  <c r="BA2913" i="32"/>
  <c r="AZ2913" i="32"/>
  <c r="BA2961" i="32"/>
  <c r="AY2961" i="32"/>
  <c r="AX2961" i="32"/>
  <c r="AZ2961" i="32"/>
  <c r="AZ3052" i="32"/>
  <c r="AX3052" i="32"/>
  <c r="AY3052" i="32"/>
  <c r="BA3052" i="32"/>
  <c r="BA3111" i="32"/>
  <c r="AX3111" i="32"/>
  <c r="AZ3111" i="32"/>
  <c r="AY3111" i="32"/>
  <c r="AZ3156" i="32"/>
  <c r="BA3156" i="32"/>
  <c r="AX3156" i="32"/>
  <c r="AY3156" i="32"/>
  <c r="AZ3217" i="32"/>
  <c r="AY3217" i="32"/>
  <c r="AX3217" i="32"/>
  <c r="BA3217" i="32"/>
  <c r="BA3336" i="32"/>
  <c r="AY3336" i="32"/>
  <c r="AZ3336" i="32"/>
  <c r="AX3336" i="32"/>
  <c r="AY3848" i="32"/>
  <c r="BA3848" i="32"/>
  <c r="AZ3848" i="32"/>
  <c r="AX3848" i="32"/>
  <c r="AX4078" i="32"/>
  <c r="AZ4078" i="32"/>
  <c r="AY4078" i="32"/>
  <c r="BA4078" i="32"/>
  <c r="AZ2808" i="32"/>
  <c r="AY2808" i="32"/>
  <c r="BA2808" i="32"/>
  <c r="AX2808" i="32"/>
  <c r="BA2888" i="32"/>
  <c r="AX2888" i="32"/>
  <c r="AY2888" i="32"/>
  <c r="AZ2888" i="32"/>
  <c r="AZ2964" i="32"/>
  <c r="AY2964" i="32"/>
  <c r="AX2964" i="32"/>
  <c r="BA2964" i="32"/>
  <c r="BA3007" i="32"/>
  <c r="AX3007" i="32"/>
  <c r="AY3007" i="32"/>
  <c r="AZ3007" i="32"/>
  <c r="BA3080" i="32"/>
  <c r="AX3080" i="32"/>
  <c r="AZ3080" i="32"/>
  <c r="AY3080" i="32"/>
  <c r="AZ3207" i="32"/>
  <c r="AY3207" i="32"/>
  <c r="AX3207" i="32"/>
  <c r="BA3207" i="32"/>
  <c r="BA3266" i="32"/>
  <c r="AZ3266" i="32"/>
  <c r="AY3266" i="32"/>
  <c r="AX3266" i="32"/>
  <c r="BA3822" i="32"/>
  <c r="AZ3822" i="32"/>
  <c r="AY3822" i="32"/>
  <c r="AX3822" i="32"/>
  <c r="AY3939" i="32"/>
  <c r="AX3939" i="32"/>
  <c r="AZ3939" i="32"/>
  <c r="BA3939" i="32"/>
  <c r="BA2003" i="32"/>
  <c r="AZ2003" i="32"/>
  <c r="AX2003" i="32"/>
  <c r="AY2003" i="32"/>
  <c r="BA2911" i="32"/>
  <c r="AZ2911" i="32"/>
  <c r="AX2911" i="32"/>
  <c r="AY2911" i="32"/>
  <c r="AZ2994" i="32"/>
  <c r="BA2994" i="32"/>
  <c r="AY2994" i="32"/>
  <c r="AX2994" i="32"/>
  <c r="AZ2016" i="32"/>
  <c r="AY2016" i="32"/>
  <c r="AX2016" i="32"/>
  <c r="BA2016" i="32"/>
  <c r="BA3061" i="32"/>
  <c r="AY3061" i="32"/>
  <c r="AX3061" i="32"/>
  <c r="AZ3061" i="32"/>
  <c r="BA3119" i="32"/>
  <c r="AX3119" i="32"/>
  <c r="AY3119" i="32"/>
  <c r="AZ3119" i="32"/>
  <c r="AZ3163" i="32"/>
  <c r="BA3163" i="32"/>
  <c r="AY3163" i="32"/>
  <c r="AX3163" i="32"/>
  <c r="BA3202" i="32"/>
  <c r="AX3202" i="32"/>
  <c r="AY3202" i="32"/>
  <c r="AZ3202" i="32"/>
  <c r="AY3778" i="32"/>
  <c r="AX3778" i="32"/>
  <c r="BA3778" i="32"/>
  <c r="AZ3778" i="32"/>
  <c r="AY3897" i="32"/>
  <c r="AZ3897" i="32"/>
  <c r="BA3897" i="32"/>
  <c r="AX3897" i="32"/>
  <c r="BA2811" i="32"/>
  <c r="AY2811" i="32"/>
  <c r="AZ2811" i="32"/>
  <c r="AX2811" i="32"/>
  <c r="BA2850" i="32"/>
  <c r="AY2850" i="32"/>
  <c r="AZ2850" i="32"/>
  <c r="AX2850" i="32"/>
  <c r="AZ2924" i="32"/>
  <c r="BA2924" i="32"/>
  <c r="AX2924" i="32"/>
  <c r="AY2924" i="32"/>
  <c r="AX2987" i="32"/>
  <c r="AZ2987" i="32"/>
  <c r="BA2987" i="32"/>
  <c r="AY2987" i="32"/>
  <c r="BA3071" i="32"/>
  <c r="AY3071" i="32"/>
  <c r="AX3071" i="32"/>
  <c r="AZ3071" i="32"/>
  <c r="BA3149" i="32"/>
  <c r="AX3149" i="32"/>
  <c r="AY3149" i="32"/>
  <c r="AZ3149" i="32"/>
  <c r="BA3180" i="32"/>
  <c r="AZ3180" i="32"/>
  <c r="AY3180" i="32"/>
  <c r="AX3180" i="32"/>
  <c r="AY3275" i="32"/>
  <c r="BA3275" i="32"/>
  <c r="AX3275" i="32"/>
  <c r="AZ3275" i="32"/>
  <c r="AX2457" i="32"/>
  <c r="BA2457" i="32"/>
  <c r="AZ2457" i="32"/>
  <c r="AY2457" i="32"/>
  <c r="AX3905" i="32"/>
  <c r="AZ3905" i="32"/>
  <c r="AY3905" i="32"/>
  <c r="BA3905" i="32"/>
  <c r="AY4812" i="32"/>
  <c r="AZ4812" i="32"/>
  <c r="AX4812" i="32"/>
  <c r="BA4812" i="32"/>
  <c r="AZ2858" i="32"/>
  <c r="BA2858" i="32"/>
  <c r="AX2858" i="32"/>
  <c r="AY2858" i="32"/>
  <c r="AY2927" i="32"/>
  <c r="BA2927" i="32"/>
  <c r="AZ2927" i="32"/>
  <c r="AX2927" i="32"/>
  <c r="BA2953" i="32"/>
  <c r="AZ2953" i="32"/>
  <c r="AY2953" i="32"/>
  <c r="AX2953" i="32"/>
  <c r="BA2990" i="32"/>
  <c r="AY2990" i="32"/>
  <c r="AX2990" i="32"/>
  <c r="AZ2990" i="32"/>
  <c r="BA3034" i="32"/>
  <c r="AX3034" i="32"/>
  <c r="AY3034" i="32"/>
  <c r="AZ3034" i="32"/>
  <c r="BA3093" i="32"/>
  <c r="AY3093" i="32"/>
  <c r="AZ3093" i="32"/>
  <c r="AX3093" i="32"/>
  <c r="AZ3198" i="32"/>
  <c r="BA3198" i="32"/>
  <c r="AX3198" i="32"/>
  <c r="AY3198" i="32"/>
  <c r="BA2033" i="32"/>
  <c r="AY2033" i="32"/>
  <c r="AX2033" i="32"/>
  <c r="AZ2033" i="32"/>
  <c r="BA3826" i="32"/>
  <c r="AX3826" i="32"/>
  <c r="AY3826" i="32"/>
  <c r="AZ3826" i="32"/>
  <c r="AZ3970" i="32"/>
  <c r="AY3970" i="32"/>
  <c r="AX3970" i="32"/>
  <c r="BA3970" i="32"/>
  <c r="AX4965" i="32"/>
  <c r="AZ4965" i="32"/>
  <c r="AY4965" i="32"/>
  <c r="BA4965" i="32"/>
  <c r="AZ4041" i="32"/>
  <c r="AY4041" i="32"/>
  <c r="AX4041" i="32"/>
  <c r="BA4041" i="32"/>
  <c r="BA4089" i="32"/>
  <c r="AX4089" i="32"/>
  <c r="AZ4089" i="32"/>
  <c r="AY4089" i="32"/>
  <c r="BA4269" i="32"/>
  <c r="AZ4269" i="32"/>
  <c r="AX4269" i="32"/>
  <c r="AY4269" i="32"/>
  <c r="AZ4929" i="32"/>
  <c r="BA4929" i="32"/>
  <c r="AY4929" i="32"/>
  <c r="AX4929" i="32"/>
  <c r="AX3276" i="32"/>
  <c r="BA3276" i="32"/>
  <c r="AZ3276" i="32"/>
  <c r="AY3276" i="32"/>
  <c r="BA2034" i="32"/>
  <c r="AY2034" i="32"/>
  <c r="AX2034" i="32"/>
  <c r="AZ2034" i="32"/>
  <c r="AY3805" i="32"/>
  <c r="AX3805" i="32"/>
  <c r="AZ3805" i="32"/>
  <c r="BA3805" i="32"/>
  <c r="AZ3850" i="32"/>
  <c r="BA3850" i="32"/>
  <c r="AY3850" i="32"/>
  <c r="AX3850" i="32"/>
  <c r="AZ3929" i="32"/>
  <c r="AY3929" i="32"/>
  <c r="AX3929" i="32"/>
  <c r="BA3929" i="32"/>
  <c r="BA3981" i="32"/>
  <c r="AZ3981" i="32"/>
  <c r="AX3981" i="32"/>
  <c r="AY3981" i="32"/>
  <c r="AX4098" i="32"/>
  <c r="BA4098" i="32"/>
  <c r="AZ4098" i="32"/>
  <c r="AY4098" i="32"/>
  <c r="BA4342" i="32"/>
  <c r="AX4342" i="32"/>
  <c r="AZ4342" i="32"/>
  <c r="AY4342" i="32"/>
  <c r="AX4482" i="32"/>
  <c r="AY4482" i="32"/>
  <c r="BA4482" i="32"/>
  <c r="AZ4482" i="32"/>
  <c r="AY5030" i="32"/>
  <c r="BA5030" i="32"/>
  <c r="AX5030" i="32"/>
  <c r="AZ5030" i="32"/>
  <c r="AZ3284" i="32"/>
  <c r="BA3284" i="32"/>
  <c r="AY3284" i="32"/>
  <c r="AX3284" i="32"/>
  <c r="BA3335" i="32"/>
  <c r="AX3335" i="32"/>
  <c r="AY3335" i="32"/>
  <c r="AZ3335" i="32"/>
  <c r="BA2071" i="32"/>
  <c r="AZ2071" i="32"/>
  <c r="AX2071" i="32"/>
  <c r="AY2071" i="32"/>
  <c r="BA3835" i="32"/>
  <c r="AZ3835" i="32"/>
  <c r="AX3835" i="32"/>
  <c r="AY3835" i="32"/>
  <c r="AY3902" i="32"/>
  <c r="AX3902" i="32"/>
  <c r="BA3902" i="32"/>
  <c r="AZ3902" i="32"/>
  <c r="AX3963" i="32"/>
  <c r="BA3963" i="32"/>
  <c r="AY3963" i="32"/>
  <c r="AZ3963" i="32"/>
  <c r="BA4025" i="32"/>
  <c r="AX4025" i="32"/>
  <c r="AZ4025" i="32"/>
  <c r="AY4025" i="32"/>
  <c r="AX4096" i="32"/>
  <c r="AY4096" i="32"/>
  <c r="AZ4096" i="32"/>
  <c r="BA4096" i="32"/>
  <c r="AX4400" i="32"/>
  <c r="AY4400" i="32"/>
  <c r="AZ4400" i="32"/>
  <c r="BA4400" i="32"/>
  <c r="AX6521" i="32"/>
  <c r="BA6521" i="32"/>
  <c r="AZ6521" i="32"/>
  <c r="AY6521" i="32"/>
  <c r="BA3293" i="32"/>
  <c r="AY3293" i="32"/>
  <c r="AX3293" i="32"/>
  <c r="AZ3293" i="32"/>
  <c r="AX3338" i="32"/>
  <c r="BA3338" i="32"/>
  <c r="AZ3338" i="32"/>
  <c r="AY3338" i="32"/>
  <c r="AX2449" i="32"/>
  <c r="AZ2449" i="32"/>
  <c r="BA2449" i="32"/>
  <c r="AY2449" i="32"/>
  <c r="BA3810" i="32"/>
  <c r="AX3810" i="32"/>
  <c r="AZ3810" i="32"/>
  <c r="AY3810" i="32"/>
  <c r="AZ3887" i="32"/>
  <c r="BA3887" i="32"/>
  <c r="AY3887" i="32"/>
  <c r="AX3887" i="32"/>
  <c r="BA3944" i="32"/>
  <c r="AX3944" i="32"/>
  <c r="AY3944" i="32"/>
  <c r="AZ3944" i="32"/>
  <c r="BA4082" i="32"/>
  <c r="AX4082" i="32"/>
  <c r="AZ4082" i="32"/>
  <c r="AY4082" i="32"/>
  <c r="BA4191" i="32"/>
  <c r="AY4191" i="32"/>
  <c r="AX4191" i="32"/>
  <c r="AZ4191" i="32"/>
  <c r="AZ4432" i="32"/>
  <c r="BA4432" i="32"/>
  <c r="AX4432" i="32"/>
  <c r="AY4432" i="32"/>
  <c r="BA3232" i="32"/>
  <c r="AY3232" i="32"/>
  <c r="AX3232" i="32"/>
  <c r="AZ3232" i="32"/>
  <c r="BA3292" i="32"/>
  <c r="AY3292" i="32"/>
  <c r="AX3292" i="32"/>
  <c r="AZ3292" i="32"/>
  <c r="AZ2460" i="32"/>
  <c r="BA2460" i="32"/>
  <c r="AY2460" i="32"/>
  <c r="AX2460" i="32"/>
  <c r="AZ3833" i="32"/>
  <c r="AY3833" i="32"/>
  <c r="AX3833" i="32"/>
  <c r="BA3833" i="32"/>
  <c r="AZ3924" i="32"/>
  <c r="AY3924" i="32"/>
  <c r="AX3924" i="32"/>
  <c r="BA3924" i="32"/>
  <c r="BA3979" i="32"/>
  <c r="AX3979" i="32"/>
  <c r="AZ3979" i="32"/>
  <c r="AY3979" i="32"/>
  <c r="AZ4095" i="32"/>
  <c r="BA4095" i="32"/>
  <c r="AY4095" i="32"/>
  <c r="AX4095" i="32"/>
  <c r="BA4231" i="32"/>
  <c r="AX4231" i="32"/>
  <c r="AY4231" i="32"/>
  <c r="AZ4231" i="32"/>
  <c r="AZ4472" i="32"/>
  <c r="BA4472" i="32"/>
  <c r="AY4472" i="32"/>
  <c r="AX4472" i="32"/>
  <c r="AX4942" i="32"/>
  <c r="AY4942" i="32"/>
  <c r="AZ4942" i="32"/>
  <c r="BA4942" i="32"/>
  <c r="AY3291" i="32"/>
  <c r="BA3291" i="32"/>
  <c r="AX3291" i="32"/>
  <c r="AZ3291" i="32"/>
  <c r="AY2039" i="32"/>
  <c r="BA2039" i="32"/>
  <c r="AX2039" i="32"/>
  <c r="AZ2039" i="32"/>
  <c r="BA6746" i="32"/>
  <c r="AZ6746" i="32"/>
  <c r="AX6746" i="32"/>
  <c r="AY6746" i="32"/>
  <c r="BA3819" i="32"/>
  <c r="AZ3819" i="32"/>
  <c r="AY3819" i="32"/>
  <c r="AX3819" i="32"/>
  <c r="BA3880" i="32"/>
  <c r="AZ3880" i="32"/>
  <c r="AX3880" i="32"/>
  <c r="AY3880" i="32"/>
  <c r="BA3936" i="32"/>
  <c r="AX3936" i="32"/>
  <c r="AZ3936" i="32"/>
  <c r="AY3936" i="32"/>
  <c r="BA4023" i="32"/>
  <c r="AX4023" i="32"/>
  <c r="AZ4023" i="32"/>
  <c r="AY4023" i="32"/>
  <c r="AZ4052" i="32"/>
  <c r="AY4052" i="32"/>
  <c r="AX4052" i="32"/>
  <c r="BA4052" i="32"/>
  <c r="BA4157" i="32"/>
  <c r="AZ4157" i="32"/>
  <c r="AY4157" i="32"/>
  <c r="AX4157" i="32"/>
  <c r="BA4515" i="32"/>
  <c r="AX4515" i="32"/>
  <c r="AY4515" i="32"/>
  <c r="AZ4515" i="32"/>
  <c r="BA4056" i="32"/>
  <c r="AZ4056" i="32"/>
  <c r="AX4056" i="32"/>
  <c r="AY4056" i="32"/>
  <c r="AX4146" i="32"/>
  <c r="AY4146" i="32"/>
  <c r="AZ4146" i="32"/>
  <c r="BA4146" i="32"/>
  <c r="AX4228" i="32"/>
  <c r="AY4228" i="32"/>
  <c r="AZ4228" i="32"/>
  <c r="BA4228" i="32"/>
  <c r="AX4372" i="32"/>
  <c r="AY4372" i="32"/>
  <c r="AZ4372" i="32"/>
  <c r="BA4372" i="32"/>
  <c r="BA4411" i="32"/>
  <c r="AY4411" i="32"/>
  <c r="AX4411" i="32"/>
  <c r="AZ4411" i="32"/>
  <c r="AX4264" i="32"/>
  <c r="BA4264" i="32"/>
  <c r="AY4264" i="32"/>
  <c r="AZ4264" i="32"/>
  <c r="AY4289" i="32"/>
  <c r="BA4289" i="32"/>
  <c r="AZ4289" i="32"/>
  <c r="AX4289" i="32"/>
  <c r="AZ4533" i="32"/>
  <c r="BA4533" i="32"/>
  <c r="AY4533" i="32"/>
  <c r="AX4533" i="32"/>
  <c r="AX6529" i="32"/>
  <c r="BA6529" i="32"/>
  <c r="AZ6529" i="32"/>
  <c r="AY6529" i="32"/>
  <c r="AZ4776" i="32"/>
  <c r="AX4776" i="32"/>
  <c r="AY4776" i="32"/>
  <c r="BA4776" i="32"/>
  <c r="AY4907" i="32"/>
  <c r="BA4907" i="32"/>
  <c r="AX4907" i="32"/>
  <c r="AZ4907" i="32"/>
  <c r="AZ5263" i="32"/>
  <c r="AY5263" i="32"/>
  <c r="BA5263" i="32"/>
  <c r="AX5263" i="32"/>
  <c r="AZ4145" i="32"/>
  <c r="BA4145" i="32"/>
  <c r="AX4145" i="32"/>
  <c r="AY4145" i="32"/>
  <c r="BA4233" i="32"/>
  <c r="AY4233" i="32"/>
  <c r="AX4233" i="32"/>
  <c r="AZ4233" i="32"/>
  <c r="BA4375" i="32"/>
  <c r="AY4375" i="32"/>
  <c r="AX4375" i="32"/>
  <c r="AZ4375" i="32"/>
  <c r="BA4245" i="32"/>
  <c r="AY4245" i="32"/>
  <c r="AX4245" i="32"/>
  <c r="AZ4245" i="32"/>
  <c r="AZ4271" i="32"/>
  <c r="AY4271" i="32"/>
  <c r="AX4271" i="32"/>
  <c r="BA4271" i="32"/>
  <c r="BA4460" i="32"/>
  <c r="AZ4460" i="32"/>
  <c r="AY4460" i="32"/>
  <c r="AX4460" i="32"/>
  <c r="AZ4514" i="32"/>
  <c r="AY4514" i="32"/>
  <c r="AX4514" i="32"/>
  <c r="BA4514" i="32"/>
  <c r="BA4589" i="32"/>
  <c r="AY4589" i="32"/>
  <c r="AX4589" i="32"/>
  <c r="AZ4589" i="32"/>
  <c r="BA6547" i="32"/>
  <c r="AZ6547" i="32"/>
  <c r="AY6547" i="32"/>
  <c r="AX6547" i="32"/>
  <c r="AY4893" i="32"/>
  <c r="AZ4893" i="32"/>
  <c r="BA4893" i="32"/>
  <c r="AX4893" i="32"/>
  <c r="BA5276" i="32"/>
  <c r="AZ5276" i="32"/>
  <c r="AY5276" i="32"/>
  <c r="AX5276" i="32"/>
  <c r="BA4160" i="32"/>
  <c r="AX4160" i="32"/>
  <c r="AZ4160" i="32"/>
  <c r="AY4160" i="32"/>
  <c r="AZ4168" i="32"/>
  <c r="BA4168" i="32"/>
  <c r="AY4168" i="32"/>
  <c r="AX4168" i="32"/>
  <c r="AX4302" i="32"/>
  <c r="BA4302" i="32"/>
  <c r="AZ4302" i="32"/>
  <c r="AY4302" i="32"/>
  <c r="BA4230" i="32"/>
  <c r="AX4230" i="32"/>
  <c r="AZ4230" i="32"/>
  <c r="AY4230" i="32"/>
  <c r="BA4241" i="32"/>
  <c r="AX4241" i="32"/>
  <c r="AZ4241" i="32"/>
  <c r="AY4241" i="32"/>
  <c r="BA4277" i="32"/>
  <c r="AX4277" i="32"/>
  <c r="AY4277" i="32"/>
  <c r="AZ4277" i="32"/>
  <c r="BA4477" i="32"/>
  <c r="AX4477" i="32"/>
  <c r="AY4477" i="32"/>
  <c r="AZ4477" i="32"/>
  <c r="AX4542" i="32"/>
  <c r="AY4542" i="32"/>
  <c r="BA4542" i="32"/>
  <c r="AZ4542" i="32"/>
  <c r="AZ6510" i="32"/>
  <c r="AY6510" i="32"/>
  <c r="AX6510" i="32"/>
  <c r="BA6510" i="32"/>
  <c r="AZ4795" i="32"/>
  <c r="BA4795" i="32"/>
  <c r="AY4795" i="32"/>
  <c r="AX4795" i="32"/>
  <c r="BA5247" i="32"/>
  <c r="AY5247" i="32"/>
  <c r="AX5247" i="32"/>
  <c r="AZ5247" i="32"/>
  <c r="BA4175" i="32"/>
  <c r="AZ4175" i="32"/>
  <c r="AY4175" i="32"/>
  <c r="AX4175" i="32"/>
  <c r="BA4184" i="32"/>
  <c r="AX4184" i="32"/>
  <c r="AZ4184" i="32"/>
  <c r="AY4184" i="32"/>
  <c r="AZ4318" i="32"/>
  <c r="BA4318" i="32"/>
  <c r="AX4318" i="32"/>
  <c r="AY4318" i="32"/>
  <c r="AZ4353" i="32"/>
  <c r="BA4353" i="32"/>
  <c r="AX4353" i="32"/>
  <c r="AY4353" i="32"/>
  <c r="BA4398" i="32"/>
  <c r="AX4398" i="32"/>
  <c r="AZ4398" i="32"/>
  <c r="AY4398" i="32"/>
  <c r="BA4262" i="32"/>
  <c r="AZ4262" i="32"/>
  <c r="AY4262" i="32"/>
  <c r="AX4262" i="32"/>
  <c r="BA4471" i="32"/>
  <c r="AZ4471" i="32"/>
  <c r="AY4471" i="32"/>
  <c r="AX4471" i="32"/>
  <c r="AY4560" i="32"/>
  <c r="BA4560" i="32"/>
  <c r="AX4560" i="32"/>
  <c r="AZ4560" i="32"/>
  <c r="AY4606" i="32"/>
  <c r="BA4606" i="32"/>
  <c r="AX4606" i="32"/>
  <c r="AZ4606" i="32"/>
  <c r="AY4804" i="32"/>
  <c r="AZ4804" i="32"/>
  <c r="AX4804" i="32"/>
  <c r="BA4804" i="32"/>
  <c r="AY4065" i="32"/>
  <c r="BA4065" i="32"/>
  <c r="AX4065" i="32"/>
  <c r="AZ4065" i="32"/>
  <c r="BA4312" i="32"/>
  <c r="AX4312" i="32"/>
  <c r="AY4312" i="32"/>
  <c r="AZ4312" i="32"/>
  <c r="AX4329" i="32"/>
  <c r="AY4329" i="32"/>
  <c r="BA4329" i="32"/>
  <c r="AZ4329" i="32"/>
  <c r="AX4385" i="32"/>
  <c r="AY4385" i="32"/>
  <c r="BA4385" i="32"/>
  <c r="AZ4385" i="32"/>
  <c r="BA4279" i="32"/>
  <c r="AZ4279" i="32"/>
  <c r="AY4279" i="32"/>
  <c r="AX4279" i="32"/>
  <c r="BA4469" i="32"/>
  <c r="AZ4469" i="32"/>
  <c r="AY4469" i="32"/>
  <c r="AX4469" i="32"/>
  <c r="AZ4503" i="32"/>
  <c r="BA4503" i="32"/>
  <c r="AY4503" i="32"/>
  <c r="AX4503" i="32"/>
  <c r="AX4565" i="32"/>
  <c r="AZ4565" i="32"/>
  <c r="BA4565" i="32"/>
  <c r="AY4565" i="32"/>
  <c r="BA6546" i="32"/>
  <c r="AY6546" i="32"/>
  <c r="AX6546" i="32"/>
  <c r="AZ6546" i="32"/>
  <c r="BA4808" i="32"/>
  <c r="AZ4808" i="32"/>
  <c r="AX4808" i="32"/>
  <c r="AY4808" i="32"/>
  <c r="AX4958" i="32"/>
  <c r="AY4958" i="32"/>
  <c r="AZ4958" i="32"/>
  <c r="BA4958" i="32"/>
  <c r="BA4086" i="32"/>
  <c r="AZ4086" i="32"/>
  <c r="AX4086" i="32"/>
  <c r="AY4086" i="32"/>
  <c r="AX4119" i="32"/>
  <c r="AY4119" i="32"/>
  <c r="BA4119" i="32"/>
  <c r="AZ4119" i="32"/>
  <c r="AX4307" i="32"/>
  <c r="BA4307" i="32"/>
  <c r="AZ4307" i="32"/>
  <c r="AY4307" i="32"/>
  <c r="BA4332" i="32"/>
  <c r="AX4332" i="32"/>
  <c r="AZ4332" i="32"/>
  <c r="AY4332" i="32"/>
  <c r="BA4391" i="32"/>
  <c r="AX4391" i="32"/>
  <c r="AZ4391" i="32"/>
  <c r="AY4391" i="32"/>
  <c r="BA4450" i="32"/>
  <c r="AX4450" i="32"/>
  <c r="AY4450" i="32"/>
  <c r="AZ4450" i="32"/>
  <c r="BA4530" i="32"/>
  <c r="AX4530" i="32"/>
  <c r="AY4530" i="32"/>
  <c r="AZ4530" i="32"/>
  <c r="BA6537" i="32"/>
  <c r="AX6537" i="32"/>
  <c r="AY6537" i="32"/>
  <c r="AZ6537" i="32"/>
  <c r="BA4836" i="32"/>
  <c r="AY4836" i="32"/>
  <c r="AX4836" i="32"/>
  <c r="AZ4836" i="32"/>
  <c r="AZ5360" i="32"/>
  <c r="AY5360" i="32"/>
  <c r="AX5360" i="32"/>
  <c r="BA5360" i="32"/>
  <c r="AZ6531" i="32"/>
  <c r="BA6531" i="32"/>
  <c r="AY6531" i="32"/>
  <c r="AX6531" i="32"/>
  <c r="BA4648" i="32"/>
  <c r="AY4648" i="32"/>
  <c r="AX4648" i="32"/>
  <c r="AZ4648" i="32"/>
  <c r="BA4695" i="32"/>
  <c r="AY4695" i="32"/>
  <c r="AZ4695" i="32"/>
  <c r="AX4695" i="32"/>
  <c r="BA4738" i="32"/>
  <c r="AZ4738" i="32"/>
  <c r="AX4738" i="32"/>
  <c r="AY4738" i="32"/>
  <c r="BA4823" i="32"/>
  <c r="AZ4823" i="32"/>
  <c r="AX4823" i="32"/>
  <c r="AY4823" i="32"/>
  <c r="BA4897" i="32"/>
  <c r="AZ4897" i="32"/>
  <c r="AY4897" i="32"/>
  <c r="AX4897" i="32"/>
  <c r="AX4948" i="32"/>
  <c r="AY4948" i="32"/>
  <c r="BA4948" i="32"/>
  <c r="AZ4948" i="32"/>
  <c r="AZ5017" i="32"/>
  <c r="BA5017" i="32"/>
  <c r="AX5017" i="32"/>
  <c r="AY5017" i="32"/>
  <c r="BA5211" i="32"/>
  <c r="AX5211" i="32"/>
  <c r="AZ5211" i="32"/>
  <c r="AY5211" i="32"/>
  <c r="BA4647" i="32"/>
  <c r="AY4647" i="32"/>
  <c r="AX4647" i="32"/>
  <c r="AZ4647" i="32"/>
  <c r="AX4680" i="32"/>
  <c r="AY4680" i="32"/>
  <c r="BA4680" i="32"/>
  <c r="AZ4680" i="32"/>
  <c r="BA4748" i="32"/>
  <c r="AZ4748" i="32"/>
  <c r="AY4748" i="32"/>
  <c r="AX4748" i="32"/>
  <c r="AY4843" i="32"/>
  <c r="AZ4843" i="32"/>
  <c r="AX4843" i="32"/>
  <c r="BA4843" i="32"/>
  <c r="BA4933" i="32"/>
  <c r="AZ4933" i="32"/>
  <c r="AX4933" i="32"/>
  <c r="AY4933" i="32"/>
  <c r="AY5009" i="32"/>
  <c r="AX5009" i="32"/>
  <c r="BA5009" i="32"/>
  <c r="AZ5009" i="32"/>
  <c r="AZ5199" i="32"/>
  <c r="AY5199" i="32"/>
  <c r="AX5199" i="32"/>
  <c r="BA5199" i="32"/>
  <c r="BA5363" i="32"/>
  <c r="AZ5363" i="32"/>
  <c r="AY5363" i="32"/>
  <c r="AX5363" i="32"/>
  <c r="AY6526" i="32"/>
  <c r="AZ6526" i="32"/>
  <c r="BA6526" i="32"/>
  <c r="AX6526" i="32"/>
  <c r="BA4630" i="32"/>
  <c r="AZ4630" i="32"/>
  <c r="AY4630" i="32"/>
  <c r="AX4630" i="32"/>
  <c r="BA4693" i="32"/>
  <c r="AY4693" i="32"/>
  <c r="AX4693" i="32"/>
  <c r="AZ4693" i="32"/>
  <c r="BA4730" i="32"/>
  <c r="AZ4730" i="32"/>
  <c r="AY4730" i="32"/>
  <c r="AX4730" i="32"/>
  <c r="AX4763" i="32"/>
  <c r="AZ4763" i="32"/>
  <c r="AY4763" i="32"/>
  <c r="BA4763" i="32"/>
  <c r="BA4794" i="32"/>
  <c r="AZ4794" i="32"/>
  <c r="AY4794" i="32"/>
  <c r="AX4794" i="32"/>
  <c r="AX4846" i="32"/>
  <c r="AZ4846" i="32"/>
  <c r="BA4846" i="32"/>
  <c r="AY4846" i="32"/>
  <c r="AY4886" i="32"/>
  <c r="BA4886" i="32"/>
  <c r="AX4886" i="32"/>
  <c r="AZ4886" i="32"/>
  <c r="AZ4953" i="32"/>
  <c r="BA4953" i="32"/>
  <c r="AX4953" i="32"/>
  <c r="AY4953" i="32"/>
  <c r="AY5130" i="32"/>
  <c r="BA5130" i="32"/>
  <c r="AZ5130" i="32"/>
  <c r="AX5130" i="32"/>
  <c r="BA5405" i="32"/>
  <c r="AZ5405" i="32"/>
  <c r="AY5405" i="32"/>
  <c r="AX5405" i="32"/>
  <c r="BA4582" i="32"/>
  <c r="AX4582" i="32"/>
  <c r="AY4582" i="32"/>
  <c r="AZ4582" i="32"/>
  <c r="BA4656" i="32"/>
  <c r="AX4656" i="32"/>
  <c r="AY4656" i="32"/>
  <c r="AZ4656" i="32"/>
  <c r="BA4706" i="32"/>
  <c r="AZ4706" i="32"/>
  <c r="AX4706" i="32"/>
  <c r="AY4706" i="32"/>
  <c r="BA6567" i="32"/>
  <c r="AZ6567" i="32"/>
  <c r="AX6567" i="32"/>
  <c r="AY6567" i="32"/>
  <c r="BA4874" i="32"/>
  <c r="AX4874" i="32"/>
  <c r="AY4874" i="32"/>
  <c r="AZ4874" i="32"/>
  <c r="AX4950" i="32"/>
  <c r="BA4950" i="32"/>
  <c r="AZ4950" i="32"/>
  <c r="AY4950" i="32"/>
  <c r="AZ5078" i="32"/>
  <c r="BA5078" i="32"/>
  <c r="AX5078" i="32"/>
  <c r="AY5078" i="32"/>
  <c r="BA5518" i="32"/>
  <c r="AZ5518" i="32"/>
  <c r="AX5518" i="32"/>
  <c r="AY5518" i="32"/>
  <c r="BA6522" i="32"/>
  <c r="AZ6522" i="32"/>
  <c r="AY6522" i="32"/>
  <c r="AX6522" i="32"/>
  <c r="BA4627" i="32"/>
  <c r="AY4627" i="32"/>
  <c r="AX4627" i="32"/>
  <c r="AZ4627" i="32"/>
  <c r="BA4671" i="32"/>
  <c r="AX4671" i="32"/>
  <c r="AY4671" i="32"/>
  <c r="AZ4671" i="32"/>
  <c r="BA4723" i="32"/>
  <c r="AX4723" i="32"/>
  <c r="AY4723" i="32"/>
  <c r="AZ4723" i="32"/>
  <c r="BA4774" i="32"/>
  <c r="AY4774" i="32"/>
  <c r="AX4774" i="32"/>
  <c r="AZ4774" i="32"/>
  <c r="AZ4832" i="32"/>
  <c r="AX4832" i="32"/>
  <c r="BA4832" i="32"/>
  <c r="AY4832" i="32"/>
  <c r="AY4930" i="32"/>
  <c r="BA4930" i="32"/>
  <c r="AZ4930" i="32"/>
  <c r="AX4930" i="32"/>
  <c r="BA5169" i="32"/>
  <c r="AY5169" i="32"/>
  <c r="AZ5169" i="32"/>
  <c r="AX5169" i="32"/>
  <c r="AZ5374" i="32"/>
  <c r="BA5374" i="32"/>
  <c r="AX5374" i="32"/>
  <c r="AY5374" i="32"/>
  <c r="AY4631" i="32"/>
  <c r="AX4631" i="32"/>
  <c r="BA4631" i="32"/>
  <c r="AZ4631" i="32"/>
  <c r="BA4711" i="32"/>
  <c r="AZ4711" i="32"/>
  <c r="AY4711" i="32"/>
  <c r="AX4711" i="32"/>
  <c r="AY4766" i="32"/>
  <c r="BA4766" i="32"/>
  <c r="AZ4766" i="32"/>
  <c r="AX4766" i="32"/>
  <c r="AY4813" i="32"/>
  <c r="BA4813" i="32"/>
  <c r="AX4813" i="32"/>
  <c r="AZ4813" i="32"/>
  <c r="AY4849" i="32"/>
  <c r="BA4849" i="32"/>
  <c r="AZ4849" i="32"/>
  <c r="AX4849" i="32"/>
  <c r="BA4881" i="32"/>
  <c r="AZ4881" i="32"/>
  <c r="AX4881" i="32"/>
  <c r="AY4881" i="32"/>
  <c r="AX4927" i="32"/>
  <c r="BA4927" i="32"/>
  <c r="AZ4927" i="32"/>
  <c r="AY4927" i="32"/>
  <c r="BA6581" i="32"/>
  <c r="AZ6581" i="32"/>
  <c r="AY6581" i="32"/>
  <c r="AX6581" i="32"/>
  <c r="AY5044" i="32"/>
  <c r="AX5044" i="32"/>
  <c r="BA5044" i="32"/>
  <c r="AZ5044" i="32"/>
  <c r="BA5354" i="32"/>
  <c r="AX5354" i="32"/>
  <c r="AY5354" i="32"/>
  <c r="AZ5354" i="32"/>
  <c r="BA6583" i="32"/>
  <c r="AZ6583" i="32"/>
  <c r="AY6583" i="32"/>
  <c r="AX6583" i="32"/>
  <c r="AZ5114" i="32"/>
  <c r="AY5114" i="32"/>
  <c r="AX5114" i="32"/>
  <c r="BA5114" i="32"/>
  <c r="BA5144" i="32"/>
  <c r="AZ5144" i="32"/>
  <c r="AX5144" i="32"/>
  <c r="AY5144" i="32"/>
  <c r="BA5197" i="32"/>
  <c r="AY5197" i="32"/>
  <c r="AX5197" i="32"/>
  <c r="AZ5197" i="32"/>
  <c r="BA5232" i="32"/>
  <c r="AX5232" i="32"/>
  <c r="AZ5232" i="32"/>
  <c r="AY5232" i="32"/>
  <c r="BA6619" i="32"/>
  <c r="AZ6619" i="32"/>
  <c r="AY6619" i="32"/>
  <c r="AX6619" i="32"/>
  <c r="BA5359" i="32"/>
  <c r="AZ5359" i="32"/>
  <c r="AY5359" i="32"/>
  <c r="AX5359" i="32"/>
  <c r="BA6632" i="32"/>
  <c r="AZ6632" i="32"/>
  <c r="AY6632" i="32"/>
  <c r="AX6632" i="32"/>
  <c r="AX5577" i="32"/>
  <c r="BA5577" i="32"/>
  <c r="AY5577" i="32"/>
  <c r="AZ5577" i="32"/>
  <c r="AX5087" i="32"/>
  <c r="AY5087" i="32"/>
  <c r="AZ5087" i="32"/>
  <c r="BA5087" i="32"/>
  <c r="AZ5141" i="32"/>
  <c r="AX5141" i="32"/>
  <c r="AY5141" i="32"/>
  <c r="BA5141" i="32"/>
  <c r="BA6601" i="32"/>
  <c r="AY6601" i="32"/>
  <c r="AX6601" i="32"/>
  <c r="AZ6601" i="32"/>
  <c r="AZ6607" i="32"/>
  <c r="BA6607" i="32"/>
  <c r="AY6607" i="32"/>
  <c r="AX6607" i="32"/>
  <c r="BA5280" i="32"/>
  <c r="AZ5280" i="32"/>
  <c r="AX5280" i="32"/>
  <c r="AY5280" i="32"/>
  <c r="BA5302" i="32"/>
  <c r="AX5302" i="32"/>
  <c r="AZ5302" i="32"/>
  <c r="AY5302" i="32"/>
  <c r="BA5384" i="32"/>
  <c r="AY5384" i="32"/>
  <c r="AX5384" i="32"/>
  <c r="AZ5384" i="32"/>
  <c r="AY5445" i="32"/>
  <c r="BA5445" i="32"/>
  <c r="AZ5445" i="32"/>
  <c r="AX5445" i="32"/>
  <c r="BA5899" i="32"/>
  <c r="AY5899" i="32"/>
  <c r="AX5899" i="32"/>
  <c r="AZ5899" i="32"/>
  <c r="AX5008" i="32"/>
  <c r="BA5008" i="32"/>
  <c r="AZ5008" i="32"/>
  <c r="AY5008" i="32"/>
  <c r="BA5082" i="32"/>
  <c r="AX5082" i="32"/>
  <c r="AZ5082" i="32"/>
  <c r="AY5082" i="32"/>
  <c r="AX5118" i="32"/>
  <c r="AZ5118" i="32"/>
  <c r="AY5118" i="32"/>
  <c r="BA5118" i="32"/>
  <c r="BA5213" i="32"/>
  <c r="AZ5213" i="32"/>
  <c r="AY5213" i="32"/>
  <c r="AX5213" i="32"/>
  <c r="AX5260" i="32"/>
  <c r="BA5260" i="32"/>
  <c r="AZ5260" i="32"/>
  <c r="AY5260" i="32"/>
  <c r="AY5309" i="32"/>
  <c r="AX5309" i="32"/>
  <c r="AZ5309" i="32"/>
  <c r="BA5309" i="32"/>
  <c r="AZ5345" i="32"/>
  <c r="AY5345" i="32"/>
  <c r="AX5345" i="32"/>
  <c r="BA5345" i="32"/>
  <c r="BA5408" i="32"/>
  <c r="AX5408" i="32"/>
  <c r="AY5408" i="32"/>
  <c r="AZ5408" i="32"/>
  <c r="BA5524" i="32"/>
  <c r="AX5524" i="32"/>
  <c r="AZ5524" i="32"/>
  <c r="AY5524" i="32"/>
  <c r="BA5664" i="32"/>
  <c r="AZ5664" i="32"/>
  <c r="AY5664" i="32"/>
  <c r="AX5664" i="32"/>
  <c r="AZ5093" i="32"/>
  <c r="BA5093" i="32"/>
  <c r="AY5093" i="32"/>
  <c r="AX5093" i="32"/>
  <c r="BA5148" i="32"/>
  <c r="AZ5148" i="32"/>
  <c r="AY5148" i="32"/>
  <c r="AX5148" i="32"/>
  <c r="AX6600" i="32"/>
  <c r="BA6600" i="32"/>
  <c r="AY6600" i="32"/>
  <c r="AZ6600" i="32"/>
  <c r="BA5229" i="32"/>
  <c r="AZ5229" i="32"/>
  <c r="AY5229" i="32"/>
  <c r="AX5229" i="32"/>
  <c r="BA5304" i="32"/>
  <c r="AZ5304" i="32"/>
  <c r="AY5304" i="32"/>
  <c r="AX5304" i="32"/>
  <c r="AZ5386" i="32"/>
  <c r="BA5386" i="32"/>
  <c r="AX5386" i="32"/>
  <c r="AY5386" i="32"/>
  <c r="BA6646" i="32"/>
  <c r="AZ6646" i="32"/>
  <c r="AY6646" i="32"/>
  <c r="AX6646" i="32"/>
  <c r="AZ5804" i="32"/>
  <c r="BA5804" i="32"/>
  <c r="AY5804" i="32"/>
  <c r="AX5804" i="32"/>
  <c r="AY5020" i="32"/>
  <c r="AZ5020" i="32"/>
  <c r="BA5020" i="32"/>
  <c r="AX5020" i="32"/>
  <c r="AX5055" i="32"/>
  <c r="BA5055" i="32"/>
  <c r="AZ5055" i="32"/>
  <c r="AY5055" i="32"/>
  <c r="AZ5079" i="32"/>
  <c r="AY5079" i="32"/>
  <c r="AX5079" i="32"/>
  <c r="BA5079" i="32"/>
  <c r="AZ5159" i="32"/>
  <c r="BA5159" i="32"/>
  <c r="AY5159" i="32"/>
  <c r="AX5159" i="32"/>
  <c r="AY5231" i="32"/>
  <c r="BA5231" i="32"/>
  <c r="AX5231" i="32"/>
  <c r="AZ5231" i="32"/>
  <c r="BA5311" i="32"/>
  <c r="AZ5311" i="32"/>
  <c r="AY5311" i="32"/>
  <c r="AX5311" i="32"/>
  <c r="BA5369" i="32"/>
  <c r="AY5369" i="32"/>
  <c r="AX5369" i="32"/>
  <c r="AZ5369" i="32"/>
  <c r="BA5415" i="32"/>
  <c r="AX5415" i="32"/>
  <c r="AY5415" i="32"/>
  <c r="AZ5415" i="32"/>
  <c r="AY5734" i="32"/>
  <c r="BA5734" i="32"/>
  <c r="AZ5734" i="32"/>
  <c r="AX5734" i="32"/>
  <c r="AX4983" i="32"/>
  <c r="AZ4983" i="32"/>
  <c r="AY4983" i="32"/>
  <c r="BA4983" i="32"/>
  <c r="BA6586" i="32"/>
  <c r="AZ6586" i="32"/>
  <c r="AY6586" i="32"/>
  <c r="AX6586" i="32"/>
  <c r="BA5063" i="32"/>
  <c r="AZ5063" i="32"/>
  <c r="AY5063" i="32"/>
  <c r="AX5063" i="32"/>
  <c r="AX5117" i="32"/>
  <c r="BA5117" i="32"/>
  <c r="AZ5117" i="32"/>
  <c r="AY5117" i="32"/>
  <c r="AX5215" i="32"/>
  <c r="AZ5215" i="32"/>
  <c r="AY5215" i="32"/>
  <c r="BA5215" i="32"/>
  <c r="BA6615" i="32"/>
  <c r="AY6615" i="32"/>
  <c r="AZ6615" i="32"/>
  <c r="AX6615" i="32"/>
  <c r="BA5316" i="32"/>
  <c r="AZ5316" i="32"/>
  <c r="AY5316" i="32"/>
  <c r="AX5316" i="32"/>
  <c r="BA6625" i="32"/>
  <c r="AZ6625" i="32"/>
  <c r="AY6625" i="32"/>
  <c r="AX6625" i="32"/>
  <c r="BA6633" i="32"/>
  <c r="AY6633" i="32"/>
  <c r="AX6633" i="32"/>
  <c r="AZ6633" i="32"/>
  <c r="BA5493" i="32"/>
  <c r="AX5493" i="32"/>
  <c r="AZ5493" i="32"/>
  <c r="AY5493" i="32"/>
  <c r="AZ5941" i="32"/>
  <c r="AY5941" i="32"/>
  <c r="AX5941" i="32"/>
  <c r="BA5941" i="32"/>
  <c r="BA5505" i="32"/>
  <c r="AY5505" i="32"/>
  <c r="AX5505" i="32"/>
  <c r="AZ5505" i="32"/>
  <c r="AX5582" i="32"/>
  <c r="BA5582" i="32"/>
  <c r="AZ5582" i="32"/>
  <c r="AY5582" i="32"/>
  <c r="AX5653" i="32"/>
  <c r="BA5653" i="32"/>
  <c r="AY5653" i="32"/>
  <c r="AZ5653" i="32"/>
  <c r="AX5854" i="32"/>
  <c r="AY5854" i="32"/>
  <c r="AZ5854" i="32"/>
  <c r="BA5854" i="32"/>
  <c r="AX5419" i="32"/>
  <c r="AZ5419" i="32"/>
  <c r="AY5419" i="32"/>
  <c r="BA5419" i="32"/>
  <c r="AZ5457" i="32"/>
  <c r="AY5457" i="32"/>
  <c r="AX5457" i="32"/>
  <c r="BA5457" i="32"/>
  <c r="AY5513" i="32"/>
  <c r="AX5513" i="32"/>
  <c r="BA5513" i="32"/>
  <c r="AZ5513" i="32"/>
  <c r="BA5548" i="32"/>
  <c r="AX5548" i="32"/>
  <c r="AY5548" i="32"/>
  <c r="AZ5548" i="32"/>
  <c r="AZ5663" i="32"/>
  <c r="BA5663" i="32"/>
  <c r="AY5663" i="32"/>
  <c r="AX5663" i="32"/>
  <c r="AY5872" i="32"/>
  <c r="AX5872" i="32"/>
  <c r="AZ5872" i="32"/>
  <c r="BA5872" i="32"/>
  <c r="AY6630" i="32"/>
  <c r="BA6630" i="32"/>
  <c r="AZ6630" i="32"/>
  <c r="AX6630" i="32"/>
  <c r="AY5469" i="32"/>
  <c r="BA5469" i="32"/>
  <c r="AZ5469" i="32"/>
  <c r="AX5469" i="32"/>
  <c r="AZ5507" i="32"/>
  <c r="BA5507" i="32"/>
  <c r="AX5507" i="32"/>
  <c r="AY5507" i="32"/>
  <c r="AX5607" i="32"/>
  <c r="AY5607" i="32"/>
  <c r="BA5607" i="32"/>
  <c r="AZ5607" i="32"/>
  <c r="AZ5748" i="32"/>
  <c r="AY5748" i="32"/>
  <c r="AX5748" i="32"/>
  <c r="BA5748" i="32"/>
  <c r="AY5462" i="32"/>
  <c r="BA5462" i="32"/>
  <c r="AZ5462" i="32"/>
  <c r="AX5462" i="32"/>
  <c r="BA5504" i="32"/>
  <c r="AX5504" i="32"/>
  <c r="AZ5504" i="32"/>
  <c r="AY5504" i="32"/>
  <c r="AZ5561" i="32"/>
  <c r="BA5561" i="32"/>
  <c r="AY5561" i="32"/>
  <c r="AX5561" i="32"/>
  <c r="BA5604" i="32"/>
  <c r="AZ5604" i="32"/>
  <c r="AY5604" i="32"/>
  <c r="AX5604" i="32"/>
  <c r="AX5775" i="32"/>
  <c r="BA5775" i="32"/>
  <c r="AY5775" i="32"/>
  <c r="AZ5775" i="32"/>
  <c r="AY6094" i="32"/>
  <c r="AZ6094" i="32"/>
  <c r="BA6094" i="32"/>
  <c r="AX6094" i="32"/>
  <c r="AZ5454" i="32"/>
  <c r="BA5454" i="32"/>
  <c r="AY5454" i="32"/>
  <c r="AX5454" i="32"/>
  <c r="BA5497" i="32"/>
  <c r="AY5497" i="32"/>
  <c r="AX5497" i="32"/>
  <c r="AZ5497" i="32"/>
  <c r="BA5558" i="32"/>
  <c r="AX5558" i="32"/>
  <c r="AZ5558" i="32"/>
  <c r="AY5558" i="32"/>
  <c r="BA6669" i="32"/>
  <c r="AZ6669" i="32"/>
  <c r="AY6669" i="32"/>
  <c r="AX6669" i="32"/>
  <c r="AZ5815" i="32"/>
  <c r="AX5815" i="32"/>
  <c r="AY5815" i="32"/>
  <c r="BA5815" i="32"/>
  <c r="BA5421" i="32"/>
  <c r="AY5421" i="32"/>
  <c r="AX5421" i="32"/>
  <c r="AZ5421" i="32"/>
  <c r="BA5490" i="32"/>
  <c r="AZ5490" i="32"/>
  <c r="AY5490" i="32"/>
  <c r="AX5490" i="32"/>
  <c r="BA5555" i="32"/>
  <c r="AZ5555" i="32"/>
  <c r="AY5555" i="32"/>
  <c r="AX5555" i="32"/>
  <c r="AZ5644" i="32"/>
  <c r="AY5644" i="32"/>
  <c r="AX5644" i="32"/>
  <c r="BA5644" i="32"/>
  <c r="BA5864" i="32"/>
  <c r="AZ5864" i="32"/>
  <c r="AX5864" i="32"/>
  <c r="AY5864" i="32"/>
  <c r="BA5648" i="32"/>
  <c r="AZ5648" i="32"/>
  <c r="AY5648" i="32"/>
  <c r="AX5648" i="32"/>
  <c r="AX5709" i="32"/>
  <c r="AZ5709" i="32"/>
  <c r="AY5709" i="32"/>
  <c r="BA5709" i="32"/>
  <c r="AX5767" i="32"/>
  <c r="BA5767" i="32"/>
  <c r="AY5767" i="32"/>
  <c r="AZ5767" i="32"/>
  <c r="BA5822" i="32"/>
  <c r="AZ5822" i="32"/>
  <c r="AX5822" i="32"/>
  <c r="AY5822" i="32"/>
  <c r="AZ6681" i="32"/>
  <c r="AY6681" i="32"/>
  <c r="AX6681" i="32"/>
  <c r="BA6681" i="32"/>
  <c r="BA6059" i="32"/>
  <c r="AX6059" i="32"/>
  <c r="AZ6059" i="32"/>
  <c r="AY6059" i="32"/>
  <c r="BA5603" i="32"/>
  <c r="AY5603" i="32"/>
  <c r="AX5603" i="32"/>
  <c r="AZ5603" i="32"/>
  <c r="AZ5681" i="32"/>
  <c r="AY5681" i="32"/>
  <c r="BA5681" i="32"/>
  <c r="AX5681" i="32"/>
  <c r="BA6674" i="32"/>
  <c r="AZ6674" i="32"/>
  <c r="AX6674" i="32"/>
  <c r="AY6674" i="32"/>
  <c r="AZ5792" i="32"/>
  <c r="AX5792" i="32"/>
  <c r="BA5792" i="32"/>
  <c r="AY5792" i="32"/>
  <c r="AY5853" i="32"/>
  <c r="AX5853" i="32"/>
  <c r="AZ5853" i="32"/>
  <c r="BA5853" i="32"/>
  <c r="AZ5933" i="32"/>
  <c r="AX5933" i="32"/>
  <c r="BA5933" i="32"/>
  <c r="AY5933" i="32"/>
  <c r="BA6043" i="32"/>
  <c r="AY6043" i="32"/>
  <c r="AX6043" i="32"/>
  <c r="AZ6043" i="32"/>
  <c r="AZ5687" i="32"/>
  <c r="BA5687" i="32"/>
  <c r="AY5687" i="32"/>
  <c r="AX5687" i="32"/>
  <c r="BA5761" i="32"/>
  <c r="AZ5761" i="32"/>
  <c r="AX5761" i="32"/>
  <c r="AY5761" i="32"/>
  <c r="AX5820" i="32"/>
  <c r="BA5820" i="32"/>
  <c r="AZ5820" i="32"/>
  <c r="AY5820" i="32"/>
  <c r="AZ5898" i="32"/>
  <c r="BA5898" i="32"/>
  <c r="AY5898" i="32"/>
  <c r="AX5898" i="32"/>
  <c r="BA5932" i="32"/>
  <c r="AX5932" i="32"/>
  <c r="AY5932" i="32"/>
  <c r="AZ5932" i="32"/>
  <c r="AY6142" i="32"/>
  <c r="BA6142" i="32"/>
  <c r="AZ6142" i="32"/>
  <c r="AX6142" i="32"/>
  <c r="AZ5674" i="32"/>
  <c r="AY5674" i="32"/>
  <c r="AX5674" i="32"/>
  <c r="BA5674" i="32"/>
  <c r="AX5729" i="32"/>
  <c r="BA5729" i="32"/>
  <c r="AZ5729" i="32"/>
  <c r="AY5729" i="32"/>
  <c r="AZ5788" i="32"/>
  <c r="AY5788" i="32"/>
  <c r="BA5788" i="32"/>
  <c r="AX5788" i="32"/>
  <c r="AX5838" i="32"/>
  <c r="AY5838" i="32"/>
  <c r="AZ5838" i="32"/>
  <c r="BA5838" i="32"/>
  <c r="AZ5912" i="32"/>
  <c r="BA5912" i="32"/>
  <c r="AY5912" i="32"/>
  <c r="AX5912" i="32"/>
  <c r="BA6221" i="32"/>
  <c r="AY6221" i="32"/>
  <c r="AZ6221" i="32"/>
  <c r="AX6221" i="32"/>
  <c r="AX5629" i="32"/>
  <c r="AY5629" i="32"/>
  <c r="BA5629" i="32"/>
  <c r="AZ5629" i="32"/>
  <c r="AZ5697" i="32"/>
  <c r="BA5697" i="32"/>
  <c r="AY5697" i="32"/>
  <c r="AX5697" i="32"/>
  <c r="AX5738" i="32"/>
  <c r="AZ5738" i="32"/>
  <c r="AY5738" i="32"/>
  <c r="BA5738" i="32"/>
  <c r="AY5835" i="32"/>
  <c r="AZ5835" i="32"/>
  <c r="AX5835" i="32"/>
  <c r="BA5835" i="32"/>
  <c r="BA5896" i="32"/>
  <c r="AX5896" i="32"/>
  <c r="AZ5896" i="32"/>
  <c r="AY5896" i="32"/>
  <c r="AZ5978" i="32"/>
  <c r="AY5978" i="32"/>
  <c r="AX5978" i="32"/>
  <c r="BA5978" i="32"/>
  <c r="AY6252" i="32"/>
  <c r="AZ6252" i="32"/>
  <c r="AX6252" i="32"/>
  <c r="BA6252" i="32"/>
  <c r="AZ5720" i="32"/>
  <c r="AY5720" i="32"/>
  <c r="BA5720" i="32"/>
  <c r="AX5720" i="32"/>
  <c r="AZ6676" i="32"/>
  <c r="AY6676" i="32"/>
  <c r="AX6676" i="32"/>
  <c r="BA6676" i="32"/>
  <c r="AZ5827" i="32"/>
  <c r="BA5827" i="32"/>
  <c r="AX5827" i="32"/>
  <c r="AY5827" i="32"/>
  <c r="BA5891" i="32"/>
  <c r="AY5891" i="32"/>
  <c r="AX5891" i="32"/>
  <c r="AZ5891" i="32"/>
  <c r="BA6081" i="32"/>
  <c r="AX6081" i="32"/>
  <c r="AY6081" i="32"/>
  <c r="AZ6081" i="32"/>
  <c r="BA5953" i="32"/>
  <c r="AX5953" i="32"/>
  <c r="AY5953" i="32"/>
  <c r="AZ5953" i="32"/>
  <c r="AZ5995" i="32"/>
  <c r="BA5995" i="32"/>
  <c r="AX5995" i="32"/>
  <c r="AY5995" i="32"/>
  <c r="AY6055" i="32"/>
  <c r="AX6055" i="32"/>
  <c r="AZ6055" i="32"/>
  <c r="BA6055" i="32"/>
  <c r="AX6163" i="32"/>
  <c r="AZ6163" i="32"/>
  <c r="AY6163" i="32"/>
  <c r="BA6163" i="32"/>
  <c r="AX6378" i="32"/>
  <c r="AY6378" i="32"/>
  <c r="BA6378" i="32"/>
  <c r="AZ6378" i="32"/>
  <c r="AZ6002" i="32"/>
  <c r="BA6002" i="32"/>
  <c r="AY6002" i="32"/>
  <c r="AX6002" i="32"/>
  <c r="BA6065" i="32"/>
  <c r="AX6065" i="32"/>
  <c r="AY6065" i="32"/>
  <c r="AZ6065" i="32"/>
  <c r="AZ6133" i="32"/>
  <c r="BA6133" i="32"/>
  <c r="AY6133" i="32"/>
  <c r="AX6133" i="32"/>
  <c r="AZ6199" i="32"/>
  <c r="BA6199" i="32"/>
  <c r="AY6199" i="32"/>
  <c r="AX6199" i="32"/>
  <c r="BA6446" i="32"/>
  <c r="AZ6446" i="32"/>
  <c r="AX6446" i="32"/>
  <c r="AY6446" i="32"/>
  <c r="AZ5986" i="32"/>
  <c r="AY5986" i="32"/>
  <c r="AX5986" i="32"/>
  <c r="BA5986" i="32"/>
  <c r="BA6036" i="32"/>
  <c r="AY6036" i="32"/>
  <c r="AX6036" i="32"/>
  <c r="AZ6036" i="32"/>
  <c r="BA6089" i="32"/>
  <c r="AX6089" i="32"/>
  <c r="AZ6089" i="32"/>
  <c r="AY6089" i="32"/>
  <c r="AY6207" i="32"/>
  <c r="AX6207" i="32"/>
  <c r="AZ6207" i="32"/>
  <c r="BA6207" i="32"/>
  <c r="AY6687" i="32"/>
  <c r="AX6687" i="32"/>
  <c r="BA6687" i="32"/>
  <c r="AZ6687" i="32"/>
  <c r="BA6025" i="32"/>
  <c r="AZ6025" i="32"/>
  <c r="AY6025" i="32"/>
  <c r="AX6025" i="32"/>
  <c r="BA6083" i="32"/>
  <c r="AX6083" i="32"/>
  <c r="AY6083" i="32"/>
  <c r="AZ6083" i="32"/>
  <c r="BA6167" i="32"/>
  <c r="AZ6167" i="32"/>
  <c r="AY6167" i="32"/>
  <c r="AX6167" i="32"/>
  <c r="AZ6839" i="32"/>
  <c r="AX6839" i="32"/>
  <c r="AY6839" i="32"/>
  <c r="BA6839" i="32"/>
  <c r="BA5998" i="32"/>
  <c r="AZ5998" i="32"/>
  <c r="AY5998" i="32"/>
  <c r="AX5998" i="32"/>
  <c r="BA6050" i="32"/>
  <c r="AY6050" i="32"/>
  <c r="AX6050" i="32"/>
  <c r="AZ6050" i="32"/>
  <c r="BA6107" i="32"/>
  <c r="AZ6107" i="32"/>
  <c r="AX6107" i="32"/>
  <c r="AY6107" i="32"/>
  <c r="AX6166" i="32"/>
  <c r="BA6166" i="32"/>
  <c r="AY6166" i="32"/>
  <c r="AZ6166" i="32"/>
  <c r="AX6855" i="32"/>
  <c r="AZ6855" i="32"/>
  <c r="AY6855" i="32"/>
  <c r="BA6855" i="32"/>
  <c r="BA6688" i="32"/>
  <c r="AX6688" i="32"/>
  <c r="AZ6688" i="32"/>
  <c r="AY6688" i="32"/>
  <c r="AY6070" i="32"/>
  <c r="BA6070" i="32"/>
  <c r="AZ6070" i="32"/>
  <c r="AX6070" i="32"/>
  <c r="BA6129" i="32"/>
  <c r="AX6129" i="32"/>
  <c r="AY6129" i="32"/>
  <c r="AZ6129" i="32"/>
  <c r="AY6401" i="32"/>
  <c r="AX6401" i="32"/>
  <c r="BA6401" i="32"/>
  <c r="AZ6401" i="32"/>
  <c r="BA6194" i="32"/>
  <c r="AZ6194" i="32"/>
  <c r="AY6194" i="32"/>
  <c r="AX6194" i="32"/>
  <c r="AY6253" i="32"/>
  <c r="AX6253" i="32"/>
  <c r="BA6253" i="32"/>
  <c r="AZ6253" i="32"/>
  <c r="AZ6271" i="32"/>
  <c r="BA6271" i="32"/>
  <c r="AY6271" i="32"/>
  <c r="AX6271" i="32"/>
  <c r="AZ6359" i="32"/>
  <c r="AX6359" i="32"/>
  <c r="BA6359" i="32"/>
  <c r="AY6359" i="32"/>
  <c r="BA6145" i="32"/>
  <c r="AX6145" i="32"/>
  <c r="AY6145" i="32"/>
  <c r="AZ6145" i="32"/>
  <c r="AY6229" i="32"/>
  <c r="AZ6229" i="32"/>
  <c r="AX6229" i="32"/>
  <c r="BA6229" i="32"/>
  <c r="BA6285" i="32"/>
  <c r="AY6285" i="32"/>
  <c r="AX6285" i="32"/>
  <c r="AZ6285" i="32"/>
  <c r="BA6392" i="32"/>
  <c r="AZ6392" i="32"/>
  <c r="AX6392" i="32"/>
  <c r="AY6392" i="32"/>
  <c r="AX2433" i="32"/>
  <c r="AZ2433" i="32"/>
  <c r="AY2433" i="32"/>
  <c r="BA2433" i="32"/>
  <c r="AZ6211" i="32"/>
  <c r="BA6211" i="32"/>
  <c r="AY6211" i="32"/>
  <c r="AX6211" i="32"/>
  <c r="AY6284" i="32"/>
  <c r="AX6284" i="32"/>
  <c r="BA6284" i="32"/>
  <c r="AZ6284" i="32"/>
  <c r="AZ6339" i="32"/>
  <c r="AY6339" i="32"/>
  <c r="AX6339" i="32"/>
  <c r="BA6339" i="32"/>
  <c r="BA6489" i="32"/>
  <c r="AY6489" i="32"/>
  <c r="AX6489" i="32"/>
  <c r="AZ6489" i="32"/>
  <c r="AZ6147" i="32"/>
  <c r="AY6147" i="32"/>
  <c r="AX6147" i="32"/>
  <c r="BA6147" i="32"/>
  <c r="BA6216" i="32"/>
  <c r="AX6216" i="32"/>
  <c r="AY6216" i="32"/>
  <c r="AZ6216" i="32"/>
  <c r="BA6272" i="32"/>
  <c r="AZ6272" i="32"/>
  <c r="AY6272" i="32"/>
  <c r="AX6272" i="32"/>
  <c r="BA6345" i="32"/>
  <c r="AY6345" i="32"/>
  <c r="AZ6345" i="32"/>
  <c r="AX6345" i="32"/>
  <c r="AZ6695" i="32"/>
  <c r="BA6695" i="32"/>
  <c r="AX6695" i="32"/>
  <c r="AY6695" i="32"/>
  <c r="AZ6210" i="32"/>
  <c r="AX6210" i="32"/>
  <c r="AY6210" i="32"/>
  <c r="BA6210" i="32"/>
  <c r="AY6283" i="32"/>
  <c r="AZ6283" i="32"/>
  <c r="AX6283" i="32"/>
  <c r="BA6283" i="32"/>
  <c r="BA6338" i="32"/>
  <c r="AY6338" i="32"/>
  <c r="AX6338" i="32"/>
  <c r="AZ6338" i="32"/>
  <c r="AX6472" i="32"/>
  <c r="AY6472" i="32"/>
  <c r="AZ6472" i="32"/>
  <c r="BA6472" i="32"/>
  <c r="BA6171" i="32"/>
  <c r="AZ6171" i="32"/>
  <c r="AX6171" i="32"/>
  <c r="AY6171" i="32"/>
  <c r="BA6197" i="32"/>
  <c r="AZ6197" i="32"/>
  <c r="AY6197" i="32"/>
  <c r="AX6197" i="32"/>
  <c r="BA6280" i="32"/>
  <c r="AZ6280" i="32"/>
  <c r="AY6280" i="32"/>
  <c r="AX6280" i="32"/>
  <c r="AY6388" i="32"/>
  <c r="BA6388" i="32"/>
  <c r="AZ6388" i="32"/>
  <c r="AX6388" i="32"/>
  <c r="AX6841" i="32"/>
  <c r="AZ6841" i="32"/>
  <c r="AY6841" i="32"/>
  <c r="BA6841" i="32"/>
  <c r="AZ6374" i="32"/>
  <c r="BA6374" i="32"/>
  <c r="AX6374" i="32"/>
  <c r="AY6374" i="32"/>
  <c r="BA6434" i="32"/>
  <c r="AY6434" i="32"/>
  <c r="AX6434" i="32"/>
  <c r="AZ6434" i="32"/>
  <c r="AZ6718" i="32"/>
  <c r="AY6718" i="32"/>
  <c r="AX6718" i="32"/>
  <c r="BA6718" i="32"/>
  <c r="BA6765" i="32"/>
  <c r="AY6765" i="32"/>
  <c r="AX6765" i="32"/>
  <c r="AZ6765" i="32"/>
  <c r="BA6847" i="32"/>
  <c r="AZ6847" i="32"/>
  <c r="AY6847" i="32"/>
  <c r="AX6847" i="32"/>
  <c r="BA6437" i="32"/>
  <c r="AX6437" i="32"/>
  <c r="AZ6437" i="32"/>
  <c r="AY6437" i="32"/>
  <c r="BA6493" i="32"/>
  <c r="AZ6493" i="32"/>
  <c r="AX6493" i="32"/>
  <c r="AY6493" i="32"/>
  <c r="BA6756" i="32"/>
  <c r="AX6756" i="32"/>
  <c r="AZ6756" i="32"/>
  <c r="AY6756" i="32"/>
  <c r="BA1843" i="32"/>
  <c r="AY1843" i="32"/>
  <c r="AZ1843" i="32"/>
  <c r="AX1843" i="32"/>
  <c r="BA6852" i="32"/>
  <c r="AY6852" i="32"/>
  <c r="AX6852" i="32"/>
  <c r="AZ6852" i="32"/>
  <c r="BA6704" i="32"/>
  <c r="AX6704" i="32"/>
  <c r="AZ6704" i="32"/>
  <c r="AY6704" i="32"/>
  <c r="AZ6462" i="32"/>
  <c r="AY6462" i="32"/>
  <c r="AX6462" i="32"/>
  <c r="BA6462" i="32"/>
  <c r="BA2426" i="32"/>
  <c r="AY2426" i="32"/>
  <c r="AX2426" i="32"/>
  <c r="AZ2426" i="32"/>
  <c r="AZ6507" i="32"/>
  <c r="BA6507" i="32"/>
  <c r="AX6507" i="32"/>
  <c r="AY6507" i="32"/>
  <c r="AZ6859" i="32"/>
  <c r="BA6859" i="32"/>
  <c r="AX6859" i="32"/>
  <c r="AY6859" i="32"/>
  <c r="AY6411" i="32"/>
  <c r="BA6411" i="32"/>
  <c r="AX6411" i="32"/>
  <c r="AZ6411" i="32"/>
  <c r="BA6477" i="32"/>
  <c r="AX6477" i="32"/>
  <c r="AZ6477" i="32"/>
  <c r="AY6477" i="32"/>
  <c r="AZ6747" i="32"/>
  <c r="AY6747" i="32"/>
  <c r="AX6747" i="32"/>
  <c r="BA6747" i="32"/>
  <c r="BA6788" i="32"/>
  <c r="AY6788" i="32"/>
  <c r="AZ6788" i="32"/>
  <c r="AX6788" i="32"/>
  <c r="AZ6861" i="32"/>
  <c r="BA6861" i="32"/>
  <c r="AY6861" i="32"/>
  <c r="AX6861" i="32"/>
  <c r="BA6390" i="32"/>
  <c r="AZ6390" i="32"/>
  <c r="AX6390" i="32"/>
  <c r="AY6390" i="32"/>
  <c r="AX6447" i="32"/>
  <c r="BA6447" i="32"/>
  <c r="AZ6447" i="32"/>
  <c r="AY6447" i="32"/>
  <c r="AZ2464" i="32"/>
  <c r="BA2464" i="32"/>
  <c r="AY2464" i="32"/>
  <c r="AX2464" i="32"/>
  <c r="AZ6506" i="32"/>
  <c r="AY6506" i="32"/>
  <c r="AX6506" i="32"/>
  <c r="BA6506" i="32"/>
  <c r="BA6702" i="32"/>
  <c r="AZ6702" i="32"/>
  <c r="AY6702" i="32"/>
  <c r="AX6702" i="32"/>
  <c r="AX6417" i="32"/>
  <c r="BA6417" i="32"/>
  <c r="AY6417" i="32"/>
  <c r="AZ6417" i="32"/>
  <c r="BA6473" i="32"/>
  <c r="AY6473" i="32"/>
  <c r="AX6473" i="32"/>
  <c r="AZ6473" i="32"/>
  <c r="AZ6732" i="32"/>
  <c r="BA6732" i="32"/>
  <c r="AY6732" i="32"/>
  <c r="AX6732" i="32"/>
  <c r="AZ1894" i="32"/>
  <c r="AY1894" i="32"/>
  <c r="AX1894" i="32"/>
  <c r="BA1894" i="32"/>
  <c r="AZ6842" i="32"/>
  <c r="BA6842" i="32"/>
  <c r="AY6842" i="32"/>
  <c r="AX6842" i="32"/>
  <c r="BA1655" i="32"/>
  <c r="AZ1655" i="32"/>
  <c r="AY1655" i="32"/>
  <c r="AX1655" i="32"/>
  <c r="AY3632" i="32"/>
  <c r="BA3632" i="32"/>
  <c r="AZ3632" i="32"/>
  <c r="AX3632" i="32"/>
  <c r="BA443" i="32"/>
  <c r="AX443" i="32"/>
  <c r="AY443" i="32"/>
  <c r="AZ443" i="32"/>
  <c r="AX1674" i="32"/>
  <c r="AZ1674" i="32"/>
  <c r="AY1674" i="32"/>
  <c r="BA1674" i="32"/>
  <c r="BA25" i="32"/>
  <c r="AX25" i="32"/>
  <c r="AY25" i="32"/>
  <c r="AZ25" i="32"/>
  <c r="AX1705" i="32"/>
  <c r="AZ1705" i="32"/>
  <c r="BA1705" i="32"/>
  <c r="AY1705" i="32"/>
  <c r="AZ1873" i="32"/>
  <c r="AX1873" i="32"/>
  <c r="BA1873" i="32"/>
  <c r="AY1873" i="32"/>
  <c r="AY974" i="32"/>
  <c r="AZ974" i="32"/>
  <c r="BA974" i="32"/>
  <c r="AX974" i="32"/>
  <c r="AZ1803" i="32"/>
  <c r="AX1803" i="32"/>
  <c r="BA1803" i="32"/>
  <c r="AY1803" i="32"/>
  <c r="AX3517" i="32"/>
  <c r="BA3517" i="32"/>
  <c r="AY3517" i="32"/>
  <c r="AZ3517" i="32"/>
  <c r="AZ1175" i="32"/>
  <c r="AX1175" i="32"/>
  <c r="BA1175" i="32"/>
  <c r="AY1175" i="32"/>
  <c r="BA1408" i="32"/>
  <c r="AX1408" i="32"/>
  <c r="AY1408" i="32"/>
  <c r="AZ1408" i="32"/>
  <c r="BA1160" i="32"/>
  <c r="AZ1160" i="32"/>
  <c r="AY1160" i="32"/>
  <c r="AX1160" i="32"/>
  <c r="BA568" i="32"/>
  <c r="AZ568" i="32"/>
  <c r="AX568" i="32"/>
  <c r="AY568" i="32"/>
  <c r="BA1400" i="32"/>
  <c r="AZ1400" i="32"/>
  <c r="AY1400" i="32"/>
  <c r="AX1400" i="32"/>
  <c r="BA1011" i="32"/>
  <c r="AX1011" i="32"/>
  <c r="AY1011" i="32"/>
  <c r="AZ1011" i="32"/>
  <c r="AZ1678" i="32"/>
  <c r="BA1678" i="32"/>
  <c r="AY1678" i="32"/>
  <c r="AX1678" i="32"/>
  <c r="AX1380" i="32"/>
  <c r="BA1380" i="32"/>
  <c r="AZ1380" i="32"/>
  <c r="AY1380" i="32"/>
  <c r="AZ1637" i="32"/>
  <c r="AY1637" i="32"/>
  <c r="BA1637" i="32"/>
  <c r="AX1637" i="32"/>
  <c r="AZ1496" i="32"/>
  <c r="BA1496" i="32"/>
  <c r="AX1496" i="32"/>
  <c r="AY1496" i="32"/>
  <c r="BA1037" i="32"/>
  <c r="AZ1037" i="32"/>
  <c r="AY1037" i="32"/>
  <c r="AX1037" i="32"/>
  <c r="BA1584" i="32"/>
  <c r="AZ1584" i="32"/>
  <c r="AX1584" i="32"/>
  <c r="AY1584" i="32"/>
  <c r="BA2384" i="32"/>
  <c r="AY2384" i="32"/>
  <c r="AX2384" i="32"/>
  <c r="AZ2384" i="32"/>
  <c r="AX755" i="32"/>
  <c r="AY755" i="32"/>
  <c r="BA755" i="32"/>
  <c r="AZ755" i="32"/>
  <c r="AX778" i="32"/>
  <c r="BA778" i="32"/>
  <c r="AZ778" i="32"/>
  <c r="AY778" i="32"/>
  <c r="AY170" i="32"/>
  <c r="AZ170" i="32"/>
  <c r="BA170" i="32"/>
  <c r="AX170" i="32"/>
  <c r="BA606" i="32"/>
  <c r="AX606" i="32"/>
  <c r="AY606" i="32"/>
  <c r="AZ606" i="32"/>
  <c r="BA3682" i="32"/>
  <c r="AZ3682" i="32"/>
  <c r="AX3682" i="32"/>
  <c r="AY3682" i="32"/>
  <c r="AY758" i="32"/>
  <c r="AZ758" i="32"/>
  <c r="AX758" i="32"/>
  <c r="BA758" i="32"/>
  <c r="AY332" i="32"/>
  <c r="BA332" i="32"/>
  <c r="AX332" i="32"/>
  <c r="AZ332" i="32"/>
  <c r="AX2097" i="32"/>
  <c r="BA2097" i="32"/>
  <c r="AY2097" i="32"/>
  <c r="AZ2097" i="32"/>
  <c r="BA715" i="32"/>
  <c r="AZ715" i="32"/>
  <c r="AY715" i="32"/>
  <c r="AX715" i="32"/>
  <c r="BA259" i="32"/>
  <c r="AZ259" i="32"/>
  <c r="AX259" i="32"/>
  <c r="AY259" i="32"/>
  <c r="AY1976" i="32"/>
  <c r="AX1976" i="32"/>
  <c r="AZ1976" i="32"/>
  <c r="BA1976" i="32"/>
  <c r="BA540" i="32"/>
  <c r="AZ540" i="32"/>
  <c r="AY540" i="32"/>
  <c r="AX540" i="32"/>
  <c r="BA3611" i="32"/>
  <c r="AZ3611" i="32"/>
  <c r="AX3611" i="32"/>
  <c r="AY3611" i="32"/>
  <c r="BA2269" i="32"/>
  <c r="AZ2269" i="32"/>
  <c r="AY2269" i="32"/>
  <c r="AX2269" i="32"/>
  <c r="AY533" i="32"/>
  <c r="BA533" i="32"/>
  <c r="AX533" i="32"/>
  <c r="AZ533" i="32"/>
  <c r="BA237" i="32"/>
  <c r="AZ237" i="32"/>
  <c r="AY237" i="32"/>
  <c r="AX237" i="32"/>
  <c r="AY214" i="32"/>
  <c r="BA214" i="32"/>
  <c r="AZ214" i="32"/>
  <c r="AX214" i="32"/>
  <c r="AX3444" i="32"/>
  <c r="AY3444" i="32"/>
  <c r="AZ3444" i="32"/>
  <c r="BA3444" i="32"/>
  <c r="AY2238" i="32"/>
  <c r="BA2238" i="32"/>
  <c r="AZ2238" i="32"/>
  <c r="AX2238" i="32"/>
  <c r="AZ3152" i="32"/>
  <c r="AY3152" i="32"/>
  <c r="AX3152" i="32"/>
  <c r="BA3152" i="32"/>
  <c r="AX3733" i="32"/>
  <c r="AY3733" i="32"/>
  <c r="BA3733" i="32"/>
  <c r="AZ3733" i="32"/>
  <c r="AY2164" i="32"/>
  <c r="BA2164" i="32"/>
  <c r="AZ2164" i="32"/>
  <c r="AX2164" i="32"/>
  <c r="BA3055" i="32"/>
  <c r="AX3055" i="32"/>
  <c r="AY3055" i="32"/>
  <c r="AZ3055" i="32"/>
  <c r="AZ44" i="32"/>
  <c r="BA44" i="32"/>
  <c r="AY44" i="32"/>
  <c r="AX44" i="32"/>
  <c r="AX2099" i="32"/>
  <c r="AY2099" i="32"/>
  <c r="AZ2099" i="32"/>
  <c r="BA2099" i="32"/>
  <c r="AY2691" i="32"/>
  <c r="AX2691" i="32"/>
  <c r="BA2691" i="32"/>
  <c r="AZ2691" i="32"/>
  <c r="BA117" i="32"/>
  <c r="AZ117" i="32"/>
  <c r="AY117" i="32"/>
  <c r="AX117" i="32"/>
  <c r="BA2311" i="32"/>
  <c r="AY2311" i="32"/>
  <c r="AX2311" i="32"/>
  <c r="AZ2311" i="32"/>
  <c r="AZ189" i="32"/>
  <c r="AX189" i="32"/>
  <c r="BA189" i="32"/>
  <c r="AY189" i="32"/>
  <c r="AX1901" i="32"/>
  <c r="BA1901" i="32"/>
  <c r="AZ1901" i="32"/>
  <c r="AY1901" i="32"/>
  <c r="BA12" i="32"/>
  <c r="AY12" i="32"/>
  <c r="AZ12" i="32"/>
  <c r="AX12" i="32"/>
  <c r="AZ92" i="32"/>
  <c r="AY92" i="32"/>
  <c r="AX92" i="32"/>
  <c r="BA92" i="32"/>
  <c r="BA2118" i="32"/>
  <c r="AZ2118" i="32"/>
  <c r="AY2118" i="32"/>
  <c r="AX2118" i="32"/>
  <c r="BA2758" i="32"/>
  <c r="AZ2758" i="32"/>
  <c r="AX2758" i="32"/>
  <c r="AY2758" i="32"/>
  <c r="BA3109" i="32"/>
  <c r="AY3109" i="32"/>
  <c r="AZ3109" i="32"/>
  <c r="AX3109" i="32"/>
  <c r="AZ4486" i="32"/>
  <c r="AY4486" i="32"/>
  <c r="AX4486" i="32"/>
  <c r="BA4486" i="32"/>
  <c r="BA3181" i="32"/>
  <c r="AZ3181" i="32"/>
  <c r="AY3181" i="32"/>
  <c r="AX3181" i="32"/>
  <c r="AZ2980" i="32"/>
  <c r="BA2980" i="32"/>
  <c r="AY2980" i="32"/>
  <c r="AX2980" i="32"/>
  <c r="BA4390" i="32"/>
  <c r="AZ4390" i="32"/>
  <c r="AX4390" i="32"/>
  <c r="AY4390" i="32"/>
  <c r="BA3184" i="32"/>
  <c r="AZ3184" i="32"/>
  <c r="AY3184" i="32"/>
  <c r="AX3184" i="32"/>
  <c r="AZ3110" i="32"/>
  <c r="AX3110" i="32"/>
  <c r="AY3110" i="32"/>
  <c r="BA3110" i="32"/>
  <c r="BA3126" i="32"/>
  <c r="AX3126" i="32"/>
  <c r="AY3126" i="32"/>
  <c r="AZ3126" i="32"/>
  <c r="AX4505" i="32"/>
  <c r="AZ4505" i="32"/>
  <c r="BA4505" i="32"/>
  <c r="AY4505" i="32"/>
  <c r="AZ6511" i="32"/>
  <c r="AY6511" i="32"/>
  <c r="AX6511" i="32"/>
  <c r="BA6511" i="32"/>
  <c r="BA4153" i="32"/>
  <c r="AX4153" i="32"/>
  <c r="AY4153" i="32"/>
  <c r="AZ4153" i="32"/>
  <c r="AZ3913" i="32"/>
  <c r="AY3913" i="32"/>
  <c r="BA3913" i="32"/>
  <c r="AX3913" i="32"/>
  <c r="AY6820" i="32"/>
  <c r="BA6820" i="32"/>
  <c r="AZ6820" i="32"/>
  <c r="AX6820" i="32"/>
  <c r="BA3263" i="32"/>
  <c r="AY3263" i="32"/>
  <c r="AX3263" i="32"/>
  <c r="AZ3263" i="32"/>
  <c r="AZ4039" i="32"/>
  <c r="BA4039" i="32"/>
  <c r="AY4039" i="32"/>
  <c r="AX4039" i="32"/>
  <c r="BA4388" i="32"/>
  <c r="AX4388" i="32"/>
  <c r="AZ4388" i="32"/>
  <c r="AY4388" i="32"/>
  <c r="AZ4970" i="32"/>
  <c r="AY4970" i="32"/>
  <c r="AX4970" i="32"/>
  <c r="BA4970" i="32"/>
  <c r="AY4478" i="32"/>
  <c r="AX4478" i="32"/>
  <c r="BA4478" i="32"/>
  <c r="AZ4478" i="32"/>
  <c r="BA4173" i="32"/>
  <c r="AZ4173" i="32"/>
  <c r="AY4173" i="32"/>
  <c r="AX4173" i="32"/>
  <c r="AZ4495" i="32"/>
  <c r="BA4495" i="32"/>
  <c r="AX4495" i="32"/>
  <c r="AY4495" i="32"/>
  <c r="AZ4282" i="32"/>
  <c r="BA4282" i="32"/>
  <c r="AY4282" i="32"/>
  <c r="AX4282" i="32"/>
  <c r="BA4215" i="32"/>
  <c r="AX4215" i="32"/>
  <c r="AY4215" i="32"/>
  <c r="AZ4215" i="32"/>
  <c r="AZ6512" i="32"/>
  <c r="AY6512" i="32"/>
  <c r="AX6512" i="32"/>
  <c r="BA6512" i="32"/>
  <c r="BA4564" i="32"/>
  <c r="AX4564" i="32"/>
  <c r="AZ4564" i="32"/>
  <c r="AY4564" i="32"/>
  <c r="BA4768" i="32"/>
  <c r="AZ4768" i="32"/>
  <c r="AY4768" i="32"/>
  <c r="AX4768" i="32"/>
  <c r="BA4696" i="32"/>
  <c r="AZ4696" i="32"/>
  <c r="AY4696" i="32"/>
  <c r="AX4696" i="32"/>
  <c r="AY4705" i="32"/>
  <c r="BA4705" i="32"/>
  <c r="AZ4705" i="32"/>
  <c r="AX4705" i="32"/>
  <c r="AY4666" i="32"/>
  <c r="AX4666" i="32"/>
  <c r="BA4666" i="32"/>
  <c r="AZ4666" i="32"/>
  <c r="BA4599" i="32"/>
  <c r="AX4599" i="32"/>
  <c r="AZ4599" i="32"/>
  <c r="AY4599" i="32"/>
  <c r="BA6542" i="32"/>
  <c r="AZ6542" i="32"/>
  <c r="AY6542" i="32"/>
  <c r="AX6542" i="32"/>
  <c r="AZ4952" i="32"/>
  <c r="BA4952" i="32"/>
  <c r="AX4952" i="32"/>
  <c r="AY4952" i="32"/>
  <c r="AX5254" i="32"/>
  <c r="AZ5254" i="32"/>
  <c r="AY5254" i="32"/>
  <c r="BA5254" i="32"/>
  <c r="BA5160" i="32"/>
  <c r="AZ5160" i="32"/>
  <c r="AX5160" i="32"/>
  <c r="AY5160" i="32"/>
  <c r="AX4968" i="32"/>
  <c r="AZ4968" i="32"/>
  <c r="BA4968" i="32"/>
  <c r="AY4968" i="32"/>
  <c r="BA5553" i="32"/>
  <c r="AY5553" i="32"/>
  <c r="AX5553" i="32"/>
  <c r="AZ5553" i="32"/>
  <c r="BA5397" i="32"/>
  <c r="AX5397" i="32"/>
  <c r="AY5397" i="32"/>
  <c r="AZ5397" i="32"/>
  <c r="AZ5274" i="32"/>
  <c r="BA5274" i="32"/>
  <c r="AY5274" i="32"/>
  <c r="AX5274" i="32"/>
  <c r="BA5243" i="32"/>
  <c r="AX5243" i="32"/>
  <c r="AZ5243" i="32"/>
  <c r="AY5243" i="32"/>
  <c r="BA5535" i="32"/>
  <c r="AY5535" i="32"/>
  <c r="AX5535" i="32"/>
  <c r="AZ5535" i="32"/>
  <c r="BA5588" i="32"/>
  <c r="AX5588" i="32"/>
  <c r="AY5588" i="32"/>
  <c r="AZ5588" i="32"/>
  <c r="AY5893" i="32"/>
  <c r="AX5893" i="32"/>
  <c r="BA5893" i="32"/>
  <c r="AZ5893" i="32"/>
  <c r="AZ6643" i="32"/>
  <c r="AY6643" i="32"/>
  <c r="AX6643" i="32"/>
  <c r="BA6643" i="32"/>
  <c r="BA5580" i="32"/>
  <c r="AY5580" i="32"/>
  <c r="AX5580" i="32"/>
  <c r="AZ5580" i="32"/>
  <c r="BA6322" i="32"/>
  <c r="AZ6322" i="32"/>
  <c r="AY6322" i="32"/>
  <c r="AX6322" i="32"/>
  <c r="BA5974" i="32"/>
  <c r="AX5974" i="32"/>
  <c r="AY5974" i="32"/>
  <c r="AZ5974" i="32"/>
  <c r="BA5626" i="32"/>
  <c r="AY5626" i="32"/>
  <c r="AZ5626" i="32"/>
  <c r="AX5626" i="32"/>
  <c r="BA5579" i="32"/>
  <c r="AX5579" i="32"/>
  <c r="AZ5579" i="32"/>
  <c r="AY5579" i="32"/>
  <c r="BA5686" i="32"/>
  <c r="AY5686" i="32"/>
  <c r="AX5686" i="32"/>
  <c r="AZ5686" i="32"/>
  <c r="AX6028" i="32"/>
  <c r="AZ6028" i="32"/>
  <c r="AY6028" i="32"/>
  <c r="BA6028" i="32"/>
  <c r="BA5946" i="32"/>
  <c r="AY5946" i="32"/>
  <c r="AX5946" i="32"/>
  <c r="AZ5946" i="32"/>
  <c r="BA6114" i="32"/>
  <c r="AY6114" i="32"/>
  <c r="AZ6114" i="32"/>
  <c r="AX6114" i="32"/>
  <c r="AZ5943" i="32"/>
  <c r="BA5943" i="32"/>
  <c r="AY5943" i="32"/>
  <c r="AX5943" i="32"/>
  <c r="AY6471" i="32"/>
  <c r="AX6471" i="32"/>
  <c r="BA6471" i="32"/>
  <c r="AZ6471" i="32"/>
  <c r="AZ6708" i="32"/>
  <c r="AY6708" i="32"/>
  <c r="AX6708" i="32"/>
  <c r="BA6708" i="32"/>
  <c r="BA6243" i="32"/>
  <c r="AZ6243" i="32"/>
  <c r="AX6243" i="32"/>
  <c r="AY6243" i="32"/>
  <c r="AY1893" i="32"/>
  <c r="AX1893" i="32"/>
  <c r="AZ1893" i="32"/>
  <c r="BA1893" i="32"/>
  <c r="AY6479" i="32"/>
  <c r="BA6479" i="32"/>
  <c r="AX6479" i="32"/>
  <c r="AZ6479" i="32"/>
  <c r="AX6834" i="32"/>
  <c r="AZ6834" i="32"/>
  <c r="AY6834" i="32"/>
  <c r="BA6834" i="32"/>
  <c r="AX6372" i="32"/>
  <c r="AY6372" i="32"/>
  <c r="AZ6372" i="32"/>
  <c r="BA6372" i="32"/>
  <c r="AZ6848" i="32"/>
  <c r="AY6848" i="32"/>
  <c r="BA6848" i="32"/>
  <c r="AX6848" i="32"/>
  <c r="BA1786" i="32"/>
  <c r="AX1786" i="32"/>
  <c r="AY1786" i="32"/>
  <c r="AZ1786" i="32"/>
  <c r="BA1746" i="32"/>
  <c r="AZ1746" i="32"/>
  <c r="AX1746" i="32"/>
  <c r="AY1746" i="32"/>
  <c r="BA1197" i="32"/>
  <c r="AZ1197" i="32"/>
  <c r="AY1197" i="32"/>
  <c r="AX1197" i="32"/>
  <c r="BA1855" i="32"/>
  <c r="AZ1855" i="32"/>
  <c r="AY1855" i="32"/>
  <c r="AX1855" i="32"/>
  <c r="BA1783" i="32"/>
  <c r="AX1783" i="32"/>
  <c r="AZ1783" i="32"/>
  <c r="AY1783" i="32"/>
  <c r="AZ1384" i="32"/>
  <c r="AX1384" i="32"/>
  <c r="AY1384" i="32"/>
  <c r="BA1384" i="32"/>
  <c r="AX1650" i="32"/>
  <c r="AZ1650" i="32"/>
  <c r="AY1650" i="32"/>
  <c r="BA1650" i="32"/>
  <c r="BA1735" i="32"/>
  <c r="AY1735" i="32"/>
  <c r="AX1735" i="32"/>
  <c r="AZ1735" i="32"/>
  <c r="BA1617" i="32"/>
  <c r="AZ1617" i="32"/>
  <c r="AX1617" i="32"/>
  <c r="AY1617" i="32"/>
  <c r="AZ2380" i="32"/>
  <c r="BA2380" i="32"/>
  <c r="AY2380" i="32"/>
  <c r="AX2380" i="32"/>
  <c r="BA1007" i="32"/>
  <c r="AZ1007" i="32"/>
  <c r="AY1007" i="32"/>
  <c r="AX1007" i="32"/>
  <c r="AZ3530" i="32"/>
  <c r="AY3530" i="32"/>
  <c r="BA3530" i="32"/>
  <c r="AX3530" i="32"/>
  <c r="BA1359" i="32"/>
  <c r="AZ1359" i="32"/>
  <c r="AX1359" i="32"/>
  <c r="AY1359" i="32"/>
  <c r="AZ1132" i="32"/>
  <c r="BA1132" i="32"/>
  <c r="AX1132" i="32"/>
  <c r="AY1132" i="32"/>
  <c r="AZ2402" i="32"/>
  <c r="AX2402" i="32"/>
  <c r="BA2402" i="32"/>
  <c r="AY2402" i="32"/>
  <c r="BA4592" i="32"/>
  <c r="AX4592" i="32"/>
  <c r="AY4592" i="32"/>
  <c r="AZ4592" i="32"/>
  <c r="BA1638" i="32"/>
  <c r="AZ1638" i="32"/>
  <c r="AY1638" i="32"/>
  <c r="AX1638" i="32"/>
  <c r="BA1563" i="32"/>
  <c r="AY1563" i="32"/>
  <c r="AX1563" i="32"/>
  <c r="AZ1563" i="32"/>
  <c r="AZ1404" i="32"/>
  <c r="AY1404" i="32"/>
  <c r="AX1404" i="32"/>
  <c r="BA1404" i="32"/>
  <c r="AX1142" i="32"/>
  <c r="AY1142" i="32"/>
  <c r="AZ1142" i="32"/>
  <c r="BA1142" i="32"/>
  <c r="AX752" i="32"/>
  <c r="AZ752" i="32"/>
  <c r="AY752" i="32"/>
  <c r="BA752" i="32"/>
  <c r="AX1795" i="32"/>
  <c r="BA1795" i="32"/>
  <c r="AZ1795" i="32"/>
  <c r="AY1795" i="32"/>
  <c r="BA1875" i="32"/>
  <c r="AX1875" i="32"/>
  <c r="AZ1875" i="32"/>
  <c r="AY1875" i="32"/>
  <c r="AY1465" i="32"/>
  <c r="BA1465" i="32"/>
  <c r="AZ1465" i="32"/>
  <c r="AX1465" i="32"/>
  <c r="AY1850" i="32"/>
  <c r="AZ1850" i="32"/>
  <c r="AX1850" i="32"/>
  <c r="BA1850" i="32"/>
  <c r="BA2422" i="32"/>
  <c r="AY2422" i="32"/>
  <c r="AZ2422" i="32"/>
  <c r="AX2422" i="32"/>
  <c r="BA1840" i="32"/>
  <c r="AZ1840" i="32"/>
  <c r="AY1840" i="32"/>
  <c r="AX1840" i="32"/>
  <c r="AY1665" i="32"/>
  <c r="AX1665" i="32"/>
  <c r="BA1665" i="32"/>
  <c r="AZ1665" i="32"/>
  <c r="BA2419" i="32"/>
  <c r="AX2419" i="32"/>
  <c r="AZ2419" i="32"/>
  <c r="AY2419" i="32"/>
  <c r="AZ2406" i="32"/>
  <c r="BA2406" i="32"/>
  <c r="AX2406" i="32"/>
  <c r="AY2406" i="32"/>
  <c r="AY1170" i="32"/>
  <c r="AZ1170" i="32"/>
  <c r="BA1170" i="32"/>
  <c r="AX1170" i="32"/>
  <c r="AZ982" i="32"/>
  <c r="AX982" i="32"/>
  <c r="AY982" i="32"/>
  <c r="BA982" i="32"/>
  <c r="BA784" i="32"/>
  <c r="AX784" i="32"/>
  <c r="AZ784" i="32"/>
  <c r="AY784" i="32"/>
  <c r="BA3502" i="32"/>
  <c r="AX3502" i="32"/>
  <c r="AY3502" i="32"/>
  <c r="AZ3502" i="32"/>
  <c r="BA1051" i="32"/>
  <c r="AX1051" i="32"/>
  <c r="AY1051" i="32"/>
  <c r="AZ1051" i="32"/>
  <c r="AZ1687" i="32"/>
  <c r="AX1687" i="32"/>
  <c r="BA1687" i="32"/>
  <c r="AY1687" i="32"/>
  <c r="BA1166" i="32"/>
  <c r="AX1166" i="32"/>
  <c r="AY1166" i="32"/>
  <c r="AZ1166" i="32"/>
  <c r="AZ1807" i="32"/>
  <c r="BA1807" i="32"/>
  <c r="AX1807" i="32"/>
  <c r="AY1807" i="32"/>
  <c r="AZ4029" i="32"/>
  <c r="BA4029" i="32"/>
  <c r="AY4029" i="32"/>
  <c r="AX4029" i="32"/>
  <c r="BA1636" i="32"/>
  <c r="AZ1636" i="32"/>
  <c r="AX1636" i="32"/>
  <c r="AY1636" i="32"/>
  <c r="BA1691" i="32"/>
  <c r="AY1691" i="32"/>
  <c r="AZ1691" i="32"/>
  <c r="AX1691" i="32"/>
  <c r="AX1620" i="32"/>
  <c r="AY1620" i="32"/>
  <c r="AZ1620" i="32"/>
  <c r="BA1620" i="32"/>
  <c r="AY1268" i="32"/>
  <c r="BA1268" i="32"/>
  <c r="AX1268" i="32"/>
  <c r="AZ1268" i="32"/>
  <c r="BA1043" i="32"/>
  <c r="AX1043" i="32"/>
  <c r="AY1043" i="32"/>
  <c r="AZ1043" i="32"/>
  <c r="AZ2140" i="32"/>
  <c r="BA2140" i="32"/>
  <c r="AX2140" i="32"/>
  <c r="AY2140" i="32"/>
  <c r="AX1524" i="32"/>
  <c r="AY1524" i="32"/>
  <c r="BA1524" i="32"/>
  <c r="AZ1524" i="32"/>
  <c r="BA2414" i="32"/>
  <c r="AZ2414" i="32"/>
  <c r="AY2414" i="32"/>
  <c r="AX2414" i="32"/>
  <c r="BA1859" i="32"/>
  <c r="AZ1859" i="32"/>
  <c r="AX1859" i="32"/>
  <c r="AY1859" i="32"/>
  <c r="BA2438" i="32"/>
  <c r="AX2438" i="32"/>
  <c r="AY2438" i="32"/>
  <c r="AZ2438" i="32"/>
  <c r="BA1669" i="32"/>
  <c r="AZ1669" i="32"/>
  <c r="AX1669" i="32"/>
  <c r="AY1669" i="32"/>
  <c r="BA1537" i="32"/>
  <c r="AZ1537" i="32"/>
  <c r="AY1537" i="32"/>
  <c r="AX1537" i="32"/>
  <c r="AZ1440" i="32"/>
  <c r="BA1440" i="32"/>
  <c r="AY1440" i="32"/>
  <c r="AX1440" i="32"/>
  <c r="AX1283" i="32"/>
  <c r="AY1283" i="32"/>
  <c r="AZ1283" i="32"/>
  <c r="BA1283" i="32"/>
  <c r="AY1149" i="32"/>
  <c r="BA1149" i="32"/>
  <c r="AZ1149" i="32"/>
  <c r="AX1149" i="32"/>
  <c r="AX2358" i="32"/>
  <c r="AY2358" i="32"/>
  <c r="BA2358" i="32"/>
  <c r="AZ2358" i="32"/>
  <c r="BA347" i="32"/>
  <c r="AX347" i="32"/>
  <c r="AY347" i="32"/>
  <c r="AZ347" i="32"/>
  <c r="AZ817" i="32"/>
  <c r="AY817" i="32"/>
  <c r="AX817" i="32"/>
  <c r="BA817" i="32"/>
  <c r="AZ1773" i="32"/>
  <c r="AX1773" i="32"/>
  <c r="AY1773" i="32"/>
  <c r="BA1773" i="32"/>
  <c r="AZ687" i="32"/>
  <c r="AY687" i="32"/>
  <c r="AX687" i="32"/>
  <c r="BA687" i="32"/>
  <c r="AX1862" i="32"/>
  <c r="AZ1862" i="32"/>
  <c r="AY1862" i="32"/>
  <c r="BA1862" i="32"/>
  <c r="AX1796" i="32"/>
  <c r="AY1796" i="32"/>
  <c r="BA1796" i="32"/>
  <c r="AZ1796" i="32"/>
  <c r="AZ1832" i="32"/>
  <c r="BA1832" i="32"/>
  <c r="AY1832" i="32"/>
  <c r="AX1832" i="32"/>
  <c r="BA1667" i="32"/>
  <c r="AZ1667" i="32"/>
  <c r="AY1667" i="32"/>
  <c r="AX1667" i="32"/>
  <c r="BA1527" i="32"/>
  <c r="AY1527" i="32"/>
  <c r="AX1527" i="32"/>
  <c r="AZ1527" i="32"/>
  <c r="BA1309" i="32"/>
  <c r="AZ1309" i="32"/>
  <c r="AX1309" i="32"/>
  <c r="AY1309" i="32"/>
  <c r="BA1144" i="32"/>
  <c r="AX1144" i="32"/>
  <c r="AY1144" i="32"/>
  <c r="AZ1144" i="32"/>
  <c r="BA610" i="32"/>
  <c r="AZ610" i="32"/>
  <c r="AX610" i="32"/>
  <c r="AY610" i="32"/>
  <c r="BA199" i="32"/>
  <c r="AY199" i="32"/>
  <c r="AZ199" i="32"/>
  <c r="AX199" i="32"/>
  <c r="AZ1635" i="32"/>
  <c r="BA1635" i="32"/>
  <c r="AY1635" i="32"/>
  <c r="AX1635" i="32"/>
  <c r="BA1731" i="32"/>
  <c r="AY1731" i="32"/>
  <c r="AZ1731" i="32"/>
  <c r="AX1731" i="32"/>
  <c r="BA1561" i="32"/>
  <c r="AZ1561" i="32"/>
  <c r="AX1561" i="32"/>
  <c r="AY1561" i="32"/>
  <c r="BA1393" i="32"/>
  <c r="AX1393" i="32"/>
  <c r="AY1393" i="32"/>
  <c r="AZ1393" i="32"/>
  <c r="AX1426" i="32"/>
  <c r="AY1426" i="32"/>
  <c r="BA1426" i="32"/>
  <c r="AZ1426" i="32"/>
  <c r="AX1490" i="32"/>
  <c r="AY1490" i="32"/>
  <c r="AZ1490" i="32"/>
  <c r="BA1490" i="32"/>
  <c r="BA1325" i="32"/>
  <c r="AZ1325" i="32"/>
  <c r="AY1325" i="32"/>
  <c r="AX1325" i="32"/>
  <c r="BA2383" i="32"/>
  <c r="AZ2383" i="32"/>
  <c r="AY2383" i="32"/>
  <c r="AX2383" i="32"/>
  <c r="BA1257" i="32"/>
  <c r="AZ1257" i="32"/>
  <c r="AX1257" i="32"/>
  <c r="AY1257" i="32"/>
  <c r="AZ1167" i="32"/>
  <c r="AY1167" i="32"/>
  <c r="BA1167" i="32"/>
  <c r="AX1167" i="32"/>
  <c r="AZ1030" i="32"/>
  <c r="BA1030" i="32"/>
  <c r="AX1030" i="32"/>
  <c r="AY1030" i="32"/>
  <c r="BA959" i="32"/>
  <c r="AX959" i="32"/>
  <c r="AY959" i="32"/>
  <c r="AZ959" i="32"/>
  <c r="AZ829" i="32"/>
  <c r="BA829" i="32"/>
  <c r="AX829" i="32"/>
  <c r="AY829" i="32"/>
  <c r="AY627" i="32"/>
  <c r="BA627" i="32"/>
  <c r="AX627" i="32"/>
  <c r="AZ627" i="32"/>
  <c r="BA341" i="32"/>
  <c r="AZ341" i="32"/>
  <c r="AX341" i="32"/>
  <c r="AY341" i="32"/>
  <c r="BA3695" i="32"/>
  <c r="AZ3695" i="32"/>
  <c r="AY3695" i="32"/>
  <c r="AX3695" i="32"/>
  <c r="AZ9" i="32"/>
  <c r="AX9" i="32"/>
  <c r="AY9" i="32"/>
  <c r="BA9" i="32"/>
  <c r="BA6807" i="32"/>
  <c r="AY6807" i="32"/>
  <c r="AX6807" i="32"/>
  <c r="AZ6807" i="32"/>
  <c r="AZ1451" i="32"/>
  <c r="AX1451" i="32"/>
  <c r="BA1451" i="32"/>
  <c r="AY1451" i="32"/>
  <c r="BA1493" i="32"/>
  <c r="AY1493" i="32"/>
  <c r="AX1493" i="32"/>
  <c r="AZ1493" i="32"/>
  <c r="BA1357" i="32"/>
  <c r="AY1357" i="32"/>
  <c r="AX1357" i="32"/>
  <c r="AZ1357" i="32"/>
  <c r="AX1331" i="32"/>
  <c r="AY1331" i="32"/>
  <c r="AZ1331" i="32"/>
  <c r="BA1331" i="32"/>
  <c r="AZ2387" i="32"/>
  <c r="BA2387" i="32"/>
  <c r="AY2387" i="32"/>
  <c r="AX2387" i="32"/>
  <c r="AZ1259" i="32"/>
  <c r="AY1259" i="32"/>
  <c r="BA1259" i="32"/>
  <c r="AX1259" i="32"/>
  <c r="AX1238" i="32"/>
  <c r="AY1238" i="32"/>
  <c r="AZ1238" i="32"/>
  <c r="BA1238" i="32"/>
  <c r="AZ1140" i="32"/>
  <c r="BA1140" i="32"/>
  <c r="AY1140" i="32"/>
  <c r="AX1140" i="32"/>
  <c r="BA1029" i="32"/>
  <c r="AZ1029" i="32"/>
  <c r="AX1029" i="32"/>
  <c r="AY1029" i="32"/>
  <c r="AY1063" i="32"/>
  <c r="BA1063" i="32"/>
  <c r="AZ1063" i="32"/>
  <c r="AX1063" i="32"/>
  <c r="BA951" i="32"/>
  <c r="AX951" i="32"/>
  <c r="AY951" i="32"/>
  <c r="AZ951" i="32"/>
  <c r="AX811" i="32"/>
  <c r="AY811" i="32"/>
  <c r="BA811" i="32"/>
  <c r="AZ811" i="32"/>
  <c r="AY677" i="32"/>
  <c r="AZ677" i="32"/>
  <c r="AX677" i="32"/>
  <c r="BA677" i="32"/>
  <c r="BA382" i="32"/>
  <c r="AZ382" i="32"/>
  <c r="AX382" i="32"/>
  <c r="AY382" i="32"/>
  <c r="AX207" i="32"/>
  <c r="AZ207" i="32"/>
  <c r="AY207" i="32"/>
  <c r="BA207" i="32"/>
  <c r="BA2144" i="32"/>
  <c r="AZ2144" i="32"/>
  <c r="AY2144" i="32"/>
  <c r="AX2144" i="32"/>
  <c r="AZ1742" i="32"/>
  <c r="BA1742" i="32"/>
  <c r="AY1742" i="32"/>
  <c r="AX1742" i="32"/>
  <c r="BA1585" i="32"/>
  <c r="AZ1585" i="32"/>
  <c r="AX1585" i="32"/>
  <c r="AY1585" i="32"/>
  <c r="AZ1619" i="32"/>
  <c r="BA1619" i="32"/>
  <c r="AX1619" i="32"/>
  <c r="AY1619" i="32"/>
  <c r="AX1450" i="32"/>
  <c r="AY1450" i="32"/>
  <c r="BA1450" i="32"/>
  <c r="AZ1450" i="32"/>
  <c r="AZ1355" i="32"/>
  <c r="BA1355" i="32"/>
  <c r="AX1355" i="32"/>
  <c r="AY1355" i="32"/>
  <c r="BA2393" i="32"/>
  <c r="AZ2393" i="32"/>
  <c r="AY2393" i="32"/>
  <c r="AX2393" i="32"/>
  <c r="AX1254" i="32"/>
  <c r="AY1254" i="32"/>
  <c r="AZ1254" i="32"/>
  <c r="BA1254" i="32"/>
  <c r="AX1228" i="32"/>
  <c r="BA1228" i="32"/>
  <c r="AY1228" i="32"/>
  <c r="AZ1228" i="32"/>
  <c r="AX1135" i="32"/>
  <c r="BA1135" i="32"/>
  <c r="AY1135" i="32"/>
  <c r="AZ1135" i="32"/>
  <c r="AY1102" i="32"/>
  <c r="AZ1102" i="32"/>
  <c r="AX1102" i="32"/>
  <c r="BA1102" i="32"/>
  <c r="AZ1038" i="32"/>
  <c r="BA1038" i="32"/>
  <c r="AX1038" i="32"/>
  <c r="AY1038" i="32"/>
  <c r="BA995" i="32"/>
  <c r="AZ995" i="32"/>
  <c r="AX995" i="32"/>
  <c r="AY995" i="32"/>
  <c r="AZ978" i="32"/>
  <c r="BA978" i="32"/>
  <c r="AX978" i="32"/>
  <c r="AY978" i="32"/>
  <c r="AY798" i="32"/>
  <c r="AX798" i="32"/>
  <c r="AZ798" i="32"/>
  <c r="BA798" i="32"/>
  <c r="AX543" i="32"/>
  <c r="AZ543" i="32"/>
  <c r="BA543" i="32"/>
  <c r="AY543" i="32"/>
  <c r="AZ3455" i="32"/>
  <c r="AX3455" i="32"/>
  <c r="AY3455" i="32"/>
  <c r="BA3455" i="32"/>
  <c r="AZ55" i="32"/>
  <c r="BA55" i="32"/>
  <c r="AX55" i="32"/>
  <c r="AY55" i="32"/>
  <c r="BA2806" i="32"/>
  <c r="AY2806" i="32"/>
  <c r="AZ2806" i="32"/>
  <c r="AX2806" i="32"/>
  <c r="AX4010" i="32"/>
  <c r="BA4010" i="32"/>
  <c r="AY4010" i="32"/>
  <c r="AZ4010" i="32"/>
  <c r="AZ1565" i="32"/>
  <c r="AX1565" i="32"/>
  <c r="BA1565" i="32"/>
  <c r="AY1565" i="32"/>
  <c r="BA1391" i="32"/>
  <c r="AZ1391" i="32"/>
  <c r="AY1391" i="32"/>
  <c r="AX1391" i="32"/>
  <c r="BA1503" i="32"/>
  <c r="AZ1503" i="32"/>
  <c r="AX1503" i="32"/>
  <c r="AY1503" i="32"/>
  <c r="AZ1376" i="32"/>
  <c r="BA1376" i="32"/>
  <c r="AX1376" i="32"/>
  <c r="AY1376" i="32"/>
  <c r="AX2396" i="32"/>
  <c r="AY2396" i="32"/>
  <c r="AZ2396" i="32"/>
  <c r="BA2396" i="32"/>
  <c r="AZ1266" i="32"/>
  <c r="BA1266" i="32"/>
  <c r="AY1266" i="32"/>
  <c r="AX1266" i="32"/>
  <c r="BA1195" i="32"/>
  <c r="AY1195" i="32"/>
  <c r="AX1195" i="32"/>
  <c r="AZ1195" i="32"/>
  <c r="AX1134" i="32"/>
  <c r="AZ1134" i="32"/>
  <c r="BA1134" i="32"/>
  <c r="AY1134" i="32"/>
  <c r="AX994" i="32"/>
  <c r="BA994" i="32"/>
  <c r="AY994" i="32"/>
  <c r="AZ994" i="32"/>
  <c r="AY897" i="32"/>
  <c r="AZ897" i="32"/>
  <c r="BA897" i="32"/>
  <c r="AX897" i="32"/>
  <c r="BA637" i="32"/>
  <c r="AX637" i="32"/>
  <c r="AZ637" i="32"/>
  <c r="AY637" i="32"/>
  <c r="BA418" i="32"/>
  <c r="AY418" i="32"/>
  <c r="AX418" i="32"/>
  <c r="AZ418" i="32"/>
  <c r="BA270" i="32"/>
  <c r="AX270" i="32"/>
  <c r="AZ270" i="32"/>
  <c r="AY270" i="32"/>
  <c r="AZ3497" i="32"/>
  <c r="AY3497" i="32"/>
  <c r="AX3497" i="32"/>
  <c r="BA3497" i="32"/>
  <c r="AZ3159" i="32"/>
  <c r="AY3159" i="32"/>
  <c r="AX3159" i="32"/>
  <c r="BA3159" i="32"/>
  <c r="AX1690" i="32"/>
  <c r="AY1690" i="32"/>
  <c r="AZ1690" i="32"/>
  <c r="BA1690" i="32"/>
  <c r="AY1736" i="32"/>
  <c r="AZ1736" i="32"/>
  <c r="BA1736" i="32"/>
  <c r="AX1736" i="32"/>
  <c r="AZ1587" i="32"/>
  <c r="BA1587" i="32"/>
  <c r="AY1587" i="32"/>
  <c r="AX1587" i="32"/>
  <c r="BA1437" i="32"/>
  <c r="AY1437" i="32"/>
  <c r="AX1437" i="32"/>
  <c r="AZ1437" i="32"/>
  <c r="AZ1488" i="32"/>
  <c r="BA1488" i="32"/>
  <c r="AX1488" i="32"/>
  <c r="AY1488" i="32"/>
  <c r="BA1334" i="32"/>
  <c r="AZ1334" i="32"/>
  <c r="AY1334" i="32"/>
  <c r="AX1334" i="32"/>
  <c r="BA1319" i="32"/>
  <c r="AZ1319" i="32"/>
  <c r="AX1319" i="32"/>
  <c r="AY1319" i="32"/>
  <c r="BA1271" i="32"/>
  <c r="AY1271" i="32"/>
  <c r="AX1271" i="32"/>
  <c r="AZ1271" i="32"/>
  <c r="BA1150" i="32"/>
  <c r="AZ1150" i="32"/>
  <c r="AX1150" i="32"/>
  <c r="AY1150" i="32"/>
  <c r="AX1101" i="32"/>
  <c r="BA1101" i="32"/>
  <c r="AZ1101" i="32"/>
  <c r="AY1101" i="32"/>
  <c r="AZ1028" i="32"/>
  <c r="BA1028" i="32"/>
  <c r="AY1028" i="32"/>
  <c r="AX1028" i="32"/>
  <c r="AZ1078" i="32"/>
  <c r="BA1078" i="32"/>
  <c r="AY1078" i="32"/>
  <c r="AX1078" i="32"/>
  <c r="BA975" i="32"/>
  <c r="AX975" i="32"/>
  <c r="AY975" i="32"/>
  <c r="AZ975" i="32"/>
  <c r="AZ701" i="32"/>
  <c r="AX701" i="32"/>
  <c r="BA701" i="32"/>
  <c r="AY701" i="32"/>
  <c r="BA509" i="32"/>
  <c r="AX509" i="32"/>
  <c r="AY509" i="32"/>
  <c r="AZ509" i="32"/>
  <c r="BA306" i="32"/>
  <c r="AY306" i="32"/>
  <c r="AX306" i="32"/>
  <c r="AZ306" i="32"/>
  <c r="AZ2494" i="32"/>
  <c r="AY2494" i="32"/>
  <c r="AX2494" i="32"/>
  <c r="BA2494" i="32"/>
  <c r="BA4094" i="32"/>
  <c r="AZ4094" i="32"/>
  <c r="AY4094" i="32"/>
  <c r="AX4094" i="32"/>
  <c r="AX1580" i="32"/>
  <c r="BA1580" i="32"/>
  <c r="AY1580" i="32"/>
  <c r="AZ1580" i="32"/>
  <c r="BA1615" i="32"/>
  <c r="AX1615" i="32"/>
  <c r="AY1615" i="32"/>
  <c r="AZ1615" i="32"/>
  <c r="AY1417" i="32"/>
  <c r="AZ1417" i="32"/>
  <c r="BA1417" i="32"/>
  <c r="AX1417" i="32"/>
  <c r="BA1470" i="32"/>
  <c r="AZ1470" i="32"/>
  <c r="AY1470" i="32"/>
  <c r="AX1470" i="32"/>
  <c r="AY1353" i="32"/>
  <c r="AZ1353" i="32"/>
  <c r="BA1353" i="32"/>
  <c r="AX1353" i="32"/>
  <c r="BA1339" i="32"/>
  <c r="AZ1339" i="32"/>
  <c r="AY1339" i="32"/>
  <c r="AX1339" i="32"/>
  <c r="BA1288" i="32"/>
  <c r="AZ1288" i="32"/>
  <c r="AX1288" i="32"/>
  <c r="AY1288" i="32"/>
  <c r="AZ1304" i="32"/>
  <c r="BA1304" i="32"/>
  <c r="AX1304" i="32"/>
  <c r="AY1304" i="32"/>
  <c r="BA1207" i="32"/>
  <c r="AZ1207" i="32"/>
  <c r="AX1207" i="32"/>
  <c r="AY1207" i="32"/>
  <c r="AZ1198" i="32"/>
  <c r="BA1198" i="32"/>
  <c r="AY1198" i="32"/>
  <c r="AX1198" i="32"/>
  <c r="AZ1127" i="32"/>
  <c r="BA1127" i="32"/>
  <c r="AY1127" i="32"/>
  <c r="AX1127" i="32"/>
  <c r="BA1021" i="32"/>
  <c r="AZ1021" i="32"/>
  <c r="AY1021" i="32"/>
  <c r="AX1021" i="32"/>
  <c r="BA1004" i="32"/>
  <c r="AY1004" i="32"/>
  <c r="AX1004" i="32"/>
  <c r="AZ1004" i="32"/>
  <c r="BA930" i="32"/>
  <c r="AX930" i="32"/>
  <c r="AZ930" i="32"/>
  <c r="AY930" i="32"/>
  <c r="BA769" i="32"/>
  <c r="AX769" i="32"/>
  <c r="AY769" i="32"/>
  <c r="AZ769" i="32"/>
  <c r="AY562" i="32"/>
  <c r="AZ562" i="32"/>
  <c r="BA562" i="32"/>
  <c r="AX562" i="32"/>
  <c r="BA348" i="32"/>
  <c r="AX348" i="32"/>
  <c r="AY348" i="32"/>
  <c r="AZ348" i="32"/>
  <c r="AZ134" i="32"/>
  <c r="AY134" i="32"/>
  <c r="BA134" i="32"/>
  <c r="AX134" i="32"/>
  <c r="BA3132" i="32"/>
  <c r="AY3132" i="32"/>
  <c r="AX3132" i="32"/>
  <c r="AZ3132" i="32"/>
  <c r="BA907" i="32"/>
  <c r="AX907" i="32"/>
  <c r="AY907" i="32"/>
  <c r="AZ907" i="32"/>
  <c r="BA857" i="32"/>
  <c r="AX857" i="32"/>
  <c r="AY857" i="32"/>
  <c r="AZ857" i="32"/>
  <c r="BA796" i="32"/>
  <c r="AY796" i="32"/>
  <c r="AZ796" i="32"/>
  <c r="AX796" i="32"/>
  <c r="AZ709" i="32"/>
  <c r="AY709" i="32"/>
  <c r="AX709" i="32"/>
  <c r="BA709" i="32"/>
  <c r="AY620" i="32"/>
  <c r="AZ620" i="32"/>
  <c r="AX620" i="32"/>
  <c r="BA620" i="32"/>
  <c r="AY597" i="32"/>
  <c r="AZ597" i="32"/>
  <c r="AX597" i="32"/>
  <c r="BA597" i="32"/>
  <c r="AY513" i="32"/>
  <c r="BA513" i="32"/>
  <c r="AZ513" i="32"/>
  <c r="AX513" i="32"/>
  <c r="BA491" i="32"/>
  <c r="AZ491" i="32"/>
  <c r="AY491" i="32"/>
  <c r="AX491" i="32"/>
  <c r="BA384" i="32"/>
  <c r="AZ384" i="32"/>
  <c r="AY384" i="32"/>
  <c r="AX384" i="32"/>
  <c r="AY3462" i="32"/>
  <c r="BA3462" i="32"/>
  <c r="AX3462" i="32"/>
  <c r="AZ3462" i="32"/>
  <c r="BA3614" i="32"/>
  <c r="AX3614" i="32"/>
  <c r="AZ3614" i="32"/>
  <c r="AY3614" i="32"/>
  <c r="BA193" i="32"/>
  <c r="AZ193" i="32"/>
  <c r="AY193" i="32"/>
  <c r="AX193" i="32"/>
  <c r="BA115" i="32"/>
  <c r="AY115" i="32"/>
  <c r="AX115" i="32"/>
  <c r="AZ115" i="32"/>
  <c r="BA2475" i="32"/>
  <c r="AX2475" i="32"/>
  <c r="AY2475" i="32"/>
  <c r="AZ2475" i="32"/>
  <c r="AZ2109" i="32"/>
  <c r="AY2109" i="32"/>
  <c r="AX2109" i="32"/>
  <c r="BA2109" i="32"/>
  <c r="BA2656" i="32"/>
  <c r="AZ2656" i="32"/>
  <c r="AY2656" i="32"/>
  <c r="AX2656" i="32"/>
  <c r="AY2992" i="32"/>
  <c r="AX2992" i="32"/>
  <c r="AZ2992" i="32"/>
  <c r="BA2992" i="32"/>
  <c r="AY738" i="32"/>
  <c r="BA738" i="32"/>
  <c r="AX738" i="32"/>
  <c r="AZ738" i="32"/>
  <c r="AX683" i="32"/>
  <c r="AZ683" i="32"/>
  <c r="AY683" i="32"/>
  <c r="BA683" i="32"/>
  <c r="BA591" i="32"/>
  <c r="AX591" i="32"/>
  <c r="AY591" i="32"/>
  <c r="AZ591" i="32"/>
  <c r="BA528" i="32"/>
  <c r="AZ528" i="32"/>
  <c r="AY528" i="32"/>
  <c r="AX528" i="32"/>
  <c r="BA451" i="32"/>
  <c r="AX451" i="32"/>
  <c r="AZ451" i="32"/>
  <c r="AY451" i="32"/>
  <c r="AX393" i="32"/>
  <c r="AY393" i="32"/>
  <c r="BA393" i="32"/>
  <c r="AZ393" i="32"/>
  <c r="AY319" i="32"/>
  <c r="BA319" i="32"/>
  <c r="AX319" i="32"/>
  <c r="AZ319" i="32"/>
  <c r="BA234" i="32"/>
  <c r="AZ234" i="32"/>
  <c r="AX234" i="32"/>
  <c r="AY234" i="32"/>
  <c r="BA197" i="32"/>
  <c r="AY197" i="32"/>
  <c r="AZ197" i="32"/>
  <c r="AX197" i="32"/>
  <c r="BA87" i="32"/>
  <c r="AY87" i="32"/>
  <c r="AX87" i="32"/>
  <c r="AZ87" i="32"/>
  <c r="AZ3433" i="32"/>
  <c r="BA3433" i="32"/>
  <c r="AX3433" i="32"/>
  <c r="AY3433" i="32"/>
  <c r="BA2621" i="32"/>
  <c r="AZ2621" i="32"/>
  <c r="AY2621" i="32"/>
  <c r="AX2621" i="32"/>
  <c r="AZ1945" i="32"/>
  <c r="AY1945" i="32"/>
  <c r="AX1945" i="32"/>
  <c r="BA1945" i="32"/>
  <c r="BA1983" i="32"/>
  <c r="AZ1983" i="32"/>
  <c r="AY1983" i="32"/>
  <c r="AX1983" i="32"/>
  <c r="AZ926" i="32"/>
  <c r="BA926" i="32"/>
  <c r="AX926" i="32"/>
  <c r="AY926" i="32"/>
  <c r="BA868" i="32"/>
  <c r="AX868" i="32"/>
  <c r="AY868" i="32"/>
  <c r="AZ868" i="32"/>
  <c r="BA776" i="32"/>
  <c r="AX776" i="32"/>
  <c r="AZ776" i="32"/>
  <c r="AY776" i="32"/>
  <c r="AX735" i="32"/>
  <c r="AZ735" i="32"/>
  <c r="AY735" i="32"/>
  <c r="BA735" i="32"/>
  <c r="BA707" i="32"/>
  <c r="AZ707" i="32"/>
  <c r="AX707" i="32"/>
  <c r="AY707" i="32"/>
  <c r="AZ673" i="32"/>
  <c r="BA673" i="32"/>
  <c r="AX673" i="32"/>
  <c r="AY673" i="32"/>
  <c r="BA626" i="32"/>
  <c r="AZ626" i="32"/>
  <c r="AY626" i="32"/>
  <c r="AX626" i="32"/>
  <c r="AY546" i="32"/>
  <c r="BA546" i="32"/>
  <c r="AZ546" i="32"/>
  <c r="AX546" i="32"/>
  <c r="AY480" i="32"/>
  <c r="AZ480" i="32"/>
  <c r="BA480" i="32"/>
  <c r="AX480" i="32"/>
  <c r="AY415" i="32"/>
  <c r="BA415" i="32"/>
  <c r="AZ415" i="32"/>
  <c r="AX415" i="32"/>
  <c r="AY362" i="32"/>
  <c r="BA362" i="32"/>
  <c r="AX362" i="32"/>
  <c r="AZ362" i="32"/>
  <c r="BA328" i="32"/>
  <c r="AZ328" i="32"/>
  <c r="AY328" i="32"/>
  <c r="AX328" i="32"/>
  <c r="BA3596" i="32"/>
  <c r="AX3596" i="32"/>
  <c r="AZ3596" i="32"/>
  <c r="AY3596" i="32"/>
  <c r="AY3406" i="32"/>
  <c r="BA3406" i="32"/>
  <c r="AZ3406" i="32"/>
  <c r="AX3406" i="32"/>
  <c r="AY255" i="32"/>
  <c r="BA255" i="32"/>
  <c r="AZ255" i="32"/>
  <c r="AX255" i="32"/>
  <c r="AY3647" i="32"/>
  <c r="BA3647" i="32"/>
  <c r="AZ3647" i="32"/>
  <c r="AX3647" i="32"/>
  <c r="AZ137" i="32"/>
  <c r="AY137" i="32"/>
  <c r="BA137" i="32"/>
  <c r="AX137" i="32"/>
  <c r="BA3435" i="32"/>
  <c r="AX3435" i="32"/>
  <c r="AY3435" i="32"/>
  <c r="AZ3435" i="32"/>
  <c r="BA2639" i="32"/>
  <c r="AX2639" i="32"/>
  <c r="AY2639" i="32"/>
  <c r="AZ2639" i="32"/>
  <c r="AX2272" i="32"/>
  <c r="AZ2272" i="32"/>
  <c r="BA2272" i="32"/>
  <c r="AY2272" i="32"/>
  <c r="AY2776" i="32"/>
  <c r="AZ2776" i="32"/>
  <c r="AX2776" i="32"/>
  <c r="BA2776" i="32"/>
  <c r="AZ962" i="32"/>
  <c r="BA962" i="32"/>
  <c r="AY962" i="32"/>
  <c r="AX962" i="32"/>
  <c r="AZ932" i="32"/>
  <c r="AY932" i="32"/>
  <c r="AX932" i="32"/>
  <c r="BA932" i="32"/>
  <c r="BA823" i="32"/>
  <c r="AX823" i="32"/>
  <c r="AY823" i="32"/>
  <c r="AZ823" i="32"/>
  <c r="AX779" i="32"/>
  <c r="BA779" i="32"/>
  <c r="AZ779" i="32"/>
  <c r="AY779" i="32"/>
  <c r="AY654" i="32"/>
  <c r="AZ654" i="32"/>
  <c r="AX654" i="32"/>
  <c r="BA654" i="32"/>
  <c r="AY632" i="32"/>
  <c r="AX632" i="32"/>
  <c r="AZ632" i="32"/>
  <c r="BA632" i="32"/>
  <c r="AX527" i="32"/>
  <c r="BA527" i="32"/>
  <c r="AZ527" i="32"/>
  <c r="AY527" i="32"/>
  <c r="BA476" i="32"/>
  <c r="AZ476" i="32"/>
  <c r="AY476" i="32"/>
  <c r="AX476" i="32"/>
  <c r="BA400" i="32"/>
  <c r="AZ400" i="32"/>
  <c r="AY400" i="32"/>
  <c r="AX400" i="32"/>
  <c r="BA359" i="32"/>
  <c r="AZ359" i="32"/>
  <c r="AX359" i="32"/>
  <c r="AY359" i="32"/>
  <c r="AX305" i="32"/>
  <c r="AZ305" i="32"/>
  <c r="AY305" i="32"/>
  <c r="BA305" i="32"/>
  <c r="BA284" i="32"/>
  <c r="AZ284" i="32"/>
  <c r="AY284" i="32"/>
  <c r="AX284" i="32"/>
  <c r="BA268" i="32"/>
  <c r="AZ268" i="32"/>
  <c r="AY268" i="32"/>
  <c r="AX268" i="32"/>
  <c r="AY245" i="32"/>
  <c r="AX245" i="32"/>
  <c r="BA245" i="32"/>
  <c r="AZ245" i="32"/>
  <c r="AY3636" i="32"/>
  <c r="BA3636" i="32"/>
  <c r="AZ3636" i="32"/>
  <c r="AX3636" i="32"/>
  <c r="AY144" i="32"/>
  <c r="AZ144" i="32"/>
  <c r="BA144" i="32"/>
  <c r="AX144" i="32"/>
  <c r="AZ3744" i="32"/>
  <c r="BA3744" i="32"/>
  <c r="AX3744" i="32"/>
  <c r="AY3744" i="32"/>
  <c r="BA2634" i="32"/>
  <c r="AX2634" i="32"/>
  <c r="AY2634" i="32"/>
  <c r="AZ2634" i="32"/>
  <c r="AY18" i="32"/>
  <c r="AX18" i="32"/>
  <c r="AZ18" i="32"/>
  <c r="BA18" i="32"/>
  <c r="AZ3033" i="32"/>
  <c r="AY3033" i="32"/>
  <c r="BA3033" i="32"/>
  <c r="AX3033" i="32"/>
  <c r="BA895" i="32"/>
  <c r="AY895" i="32"/>
  <c r="AZ895" i="32"/>
  <c r="AX895" i="32"/>
  <c r="BA837" i="32"/>
  <c r="AY837" i="32"/>
  <c r="AX837" i="32"/>
  <c r="AZ837" i="32"/>
  <c r="BA770" i="32"/>
  <c r="AZ770" i="32"/>
  <c r="AY770" i="32"/>
  <c r="AX770" i="32"/>
  <c r="AZ741" i="32"/>
  <c r="BA741" i="32"/>
  <c r="AY741" i="32"/>
  <c r="AX741" i="32"/>
  <c r="BA688" i="32"/>
  <c r="AZ688" i="32"/>
  <c r="AY688" i="32"/>
  <c r="AX688" i="32"/>
  <c r="AX566" i="32"/>
  <c r="BA566" i="32"/>
  <c r="AY566" i="32"/>
  <c r="AZ566" i="32"/>
  <c r="AY538" i="32"/>
  <c r="BA538" i="32"/>
  <c r="AZ538" i="32"/>
  <c r="AX538" i="32"/>
  <c r="AZ502" i="32"/>
  <c r="AX502" i="32"/>
  <c r="BA502" i="32"/>
  <c r="AY502" i="32"/>
  <c r="BA432" i="32"/>
  <c r="AZ432" i="32"/>
  <c r="AY432" i="32"/>
  <c r="AX432" i="32"/>
  <c r="AZ401" i="32"/>
  <c r="AY401" i="32"/>
  <c r="AX401" i="32"/>
  <c r="BA401" i="32"/>
  <c r="AZ330" i="32"/>
  <c r="AY330" i="32"/>
  <c r="AX330" i="32"/>
  <c r="BA330" i="32"/>
  <c r="AY296" i="32"/>
  <c r="AZ296" i="32"/>
  <c r="BA296" i="32"/>
  <c r="AX296" i="32"/>
  <c r="BA266" i="32"/>
  <c r="AZ266" i="32"/>
  <c r="AY266" i="32"/>
  <c r="AX266" i="32"/>
  <c r="BA232" i="32"/>
  <c r="AZ232" i="32"/>
  <c r="AY232" i="32"/>
  <c r="AX232" i="32"/>
  <c r="BA194" i="32"/>
  <c r="AZ194" i="32"/>
  <c r="AY194" i="32"/>
  <c r="AX194" i="32"/>
  <c r="AZ56" i="32"/>
  <c r="AX56" i="32"/>
  <c r="BA56" i="32"/>
  <c r="AY56" i="32"/>
  <c r="AY2470" i="32"/>
  <c r="AX2470" i="32"/>
  <c r="AZ2470" i="32"/>
  <c r="BA2470" i="32"/>
  <c r="BA2232" i="32"/>
  <c r="AX2232" i="32"/>
  <c r="AY2232" i="32"/>
  <c r="AZ2232" i="32"/>
  <c r="BA2702" i="32"/>
  <c r="AX2702" i="32"/>
  <c r="AY2702" i="32"/>
  <c r="AZ2702" i="32"/>
  <c r="BA949" i="32"/>
  <c r="AZ949" i="32"/>
  <c r="AX949" i="32"/>
  <c r="AY949" i="32"/>
  <c r="BA931" i="32"/>
  <c r="AX931" i="32"/>
  <c r="AZ931" i="32"/>
  <c r="AY931" i="32"/>
  <c r="AX836" i="32"/>
  <c r="AZ836" i="32"/>
  <c r="BA836" i="32"/>
  <c r="AY836" i="32"/>
  <c r="AY727" i="32"/>
  <c r="BA727" i="32"/>
  <c r="AX727" i="32"/>
  <c r="AZ727" i="32"/>
  <c r="AX675" i="32"/>
  <c r="AZ675" i="32"/>
  <c r="AY675" i="32"/>
  <c r="BA675" i="32"/>
  <c r="AX625" i="32"/>
  <c r="AY625" i="32"/>
  <c r="AZ625" i="32"/>
  <c r="BA625" i="32"/>
  <c r="AY537" i="32"/>
  <c r="AZ537" i="32"/>
  <c r="AX537" i="32"/>
  <c r="BA537" i="32"/>
  <c r="BA453" i="32"/>
  <c r="AY453" i="32"/>
  <c r="AZ453" i="32"/>
  <c r="AX453" i="32"/>
  <c r="BA412" i="32"/>
  <c r="AZ412" i="32"/>
  <c r="AY412" i="32"/>
  <c r="AX412" i="32"/>
  <c r="AZ363" i="32"/>
  <c r="BA363" i="32"/>
  <c r="AX363" i="32"/>
  <c r="AY363" i="32"/>
  <c r="BA335" i="32"/>
  <c r="AZ335" i="32"/>
  <c r="AY335" i="32"/>
  <c r="AX335" i="32"/>
  <c r="AY3471" i="32"/>
  <c r="AZ3471" i="32"/>
  <c r="BA3471" i="32"/>
  <c r="AX3471" i="32"/>
  <c r="AY274" i="32"/>
  <c r="AX274" i="32"/>
  <c r="BA274" i="32"/>
  <c r="AZ274" i="32"/>
  <c r="AY3625" i="32"/>
  <c r="BA3625" i="32"/>
  <c r="AZ3625" i="32"/>
  <c r="AX3625" i="32"/>
  <c r="AZ3664" i="32"/>
  <c r="AX3664" i="32"/>
  <c r="BA3664" i="32"/>
  <c r="AY3664" i="32"/>
  <c r="AY109" i="32"/>
  <c r="AZ109" i="32"/>
  <c r="BA109" i="32"/>
  <c r="AX109" i="32"/>
  <c r="BA2085" i="32"/>
  <c r="AZ2085" i="32"/>
  <c r="AY2085" i="32"/>
  <c r="AX2085" i="32"/>
  <c r="AX2299" i="32"/>
  <c r="AY2299" i="32"/>
  <c r="AZ2299" i="32"/>
  <c r="BA2299" i="32"/>
  <c r="BA2803" i="32"/>
  <c r="AZ2803" i="32"/>
  <c r="AY2803" i="32"/>
  <c r="AX2803" i="32"/>
  <c r="BA3414" i="32"/>
  <c r="AY3414" i="32"/>
  <c r="AZ3414" i="32"/>
  <c r="AX3414" i="32"/>
  <c r="AX191" i="32"/>
  <c r="AY191" i="32"/>
  <c r="AZ191" i="32"/>
  <c r="BA191" i="32"/>
  <c r="AZ3696" i="32"/>
  <c r="BA3696" i="32"/>
  <c r="AY3696" i="32"/>
  <c r="AX3696" i="32"/>
  <c r="BA3519" i="32"/>
  <c r="AZ3519" i="32"/>
  <c r="AY3519" i="32"/>
  <c r="AX3519" i="32"/>
  <c r="AZ107" i="32"/>
  <c r="BA107" i="32"/>
  <c r="AY107" i="32"/>
  <c r="AX107" i="32"/>
  <c r="AX69" i="32"/>
  <c r="BA69" i="32"/>
  <c r="AZ69" i="32"/>
  <c r="AY69" i="32"/>
  <c r="BA48" i="32"/>
  <c r="AX48" i="32"/>
  <c r="AY48" i="32"/>
  <c r="AZ48" i="32"/>
  <c r="AZ3369" i="32"/>
  <c r="BA3369" i="32"/>
  <c r="AY3369" i="32"/>
  <c r="AX3369" i="32"/>
  <c r="BA2477" i="32"/>
  <c r="AZ2477" i="32"/>
  <c r="AY2477" i="32"/>
  <c r="AX2477" i="32"/>
  <c r="AZ2540" i="32"/>
  <c r="AX2540" i="32"/>
  <c r="BA2540" i="32"/>
  <c r="AY2540" i="32"/>
  <c r="AZ1916" i="32"/>
  <c r="BA1916" i="32"/>
  <c r="AX1916" i="32"/>
  <c r="AY1916" i="32"/>
  <c r="BA2092" i="32"/>
  <c r="AZ2092" i="32"/>
  <c r="AX2092" i="32"/>
  <c r="AY2092" i="32"/>
  <c r="AZ2147" i="32"/>
  <c r="BA2147" i="32"/>
  <c r="AX2147" i="32"/>
  <c r="AY2147" i="32"/>
  <c r="BA2203" i="32"/>
  <c r="AX2203" i="32"/>
  <c r="AZ2203" i="32"/>
  <c r="AY2203" i="32"/>
  <c r="BA2234" i="32"/>
  <c r="AX2234" i="32"/>
  <c r="AZ2234" i="32"/>
  <c r="AY2234" i="32"/>
  <c r="AY2263" i="32"/>
  <c r="BA2263" i="32"/>
  <c r="AZ2263" i="32"/>
  <c r="AX2263" i="32"/>
  <c r="AX2307" i="32"/>
  <c r="AZ2307" i="32"/>
  <c r="AY2307" i="32"/>
  <c r="BA2307" i="32"/>
  <c r="BA2658" i="32"/>
  <c r="AZ2658" i="32"/>
  <c r="AY2658" i="32"/>
  <c r="AX2658" i="32"/>
  <c r="BA1990" i="32"/>
  <c r="AZ1990" i="32"/>
  <c r="AY1990" i="32"/>
  <c r="AX1990" i="32"/>
  <c r="BA2728" i="32"/>
  <c r="AZ2728" i="32"/>
  <c r="AX2728" i="32"/>
  <c r="AY2728" i="32"/>
  <c r="BA2795" i="32"/>
  <c r="AX2795" i="32"/>
  <c r="AY2795" i="32"/>
  <c r="AZ2795" i="32"/>
  <c r="BA2894" i="32"/>
  <c r="AX2894" i="32"/>
  <c r="AZ2894" i="32"/>
  <c r="AY2894" i="32"/>
  <c r="BA3104" i="32"/>
  <c r="AZ3104" i="32"/>
  <c r="AX3104" i="32"/>
  <c r="AY3104" i="32"/>
  <c r="AZ3237" i="32"/>
  <c r="AY3237" i="32"/>
  <c r="AX3237" i="32"/>
  <c r="BA3237" i="32"/>
  <c r="BA212" i="32"/>
  <c r="AX212" i="32"/>
  <c r="AZ212" i="32"/>
  <c r="AY212" i="32"/>
  <c r="AZ169" i="32"/>
  <c r="BA169" i="32"/>
  <c r="AY169" i="32"/>
  <c r="AX169" i="32"/>
  <c r="BA3703" i="32"/>
  <c r="AZ3703" i="32"/>
  <c r="AX3703" i="32"/>
  <c r="AY3703" i="32"/>
  <c r="AZ3714" i="32"/>
  <c r="BA3714" i="32"/>
  <c r="AY3714" i="32"/>
  <c r="AX3714" i="32"/>
  <c r="AX3529" i="32"/>
  <c r="AY3529" i="32"/>
  <c r="BA3529" i="32"/>
  <c r="AZ3529" i="32"/>
  <c r="AX86" i="32"/>
  <c r="BA86" i="32"/>
  <c r="AZ86" i="32"/>
  <c r="AY86" i="32"/>
  <c r="AZ59" i="32"/>
  <c r="BA59" i="32"/>
  <c r="AX59" i="32"/>
  <c r="AY59" i="32"/>
  <c r="BA3434" i="32"/>
  <c r="AX3434" i="32"/>
  <c r="AY3434" i="32"/>
  <c r="AZ3434" i="32"/>
  <c r="BA1903" i="32"/>
  <c r="AZ1903" i="32"/>
  <c r="AY1903" i="32"/>
  <c r="AX1903" i="32"/>
  <c r="AX2561" i="32"/>
  <c r="AY2561" i="32"/>
  <c r="AZ2561" i="32"/>
  <c r="BA2561" i="32"/>
  <c r="AX1921" i="32"/>
  <c r="AY1921" i="32"/>
  <c r="AZ1921" i="32"/>
  <c r="BA1921" i="32"/>
  <c r="AX2119" i="32"/>
  <c r="BA2119" i="32"/>
  <c r="AZ2119" i="32"/>
  <c r="AY2119" i="32"/>
  <c r="AY2158" i="32"/>
  <c r="BA2158" i="32"/>
  <c r="AX2158" i="32"/>
  <c r="AZ2158" i="32"/>
  <c r="AX2202" i="32"/>
  <c r="AY2202" i="32"/>
  <c r="AZ2202" i="32"/>
  <c r="BA2202" i="32"/>
  <c r="AY2312" i="32"/>
  <c r="AX2312" i="32"/>
  <c r="AZ2312" i="32"/>
  <c r="BA2312" i="32"/>
  <c r="AX2669" i="32"/>
  <c r="AY2669" i="32"/>
  <c r="AZ2669" i="32"/>
  <c r="BA2669" i="32"/>
  <c r="AX2694" i="32"/>
  <c r="AY2694" i="32"/>
  <c r="AZ2694" i="32"/>
  <c r="BA2694" i="32"/>
  <c r="BA2727" i="32"/>
  <c r="AX2727" i="32"/>
  <c r="AY2727" i="32"/>
  <c r="AZ2727" i="32"/>
  <c r="BA2800" i="32"/>
  <c r="AX2800" i="32"/>
  <c r="AZ2800" i="32"/>
  <c r="AY2800" i="32"/>
  <c r="BA2989" i="32"/>
  <c r="AZ2989" i="32"/>
  <c r="AY2989" i="32"/>
  <c r="AX2989" i="32"/>
  <c r="AX3633" i="32"/>
  <c r="BA3633" i="32"/>
  <c r="AY3633" i="32"/>
  <c r="AZ3633" i="32"/>
  <c r="AX3662" i="32"/>
  <c r="AY3662" i="32"/>
  <c r="AZ3662" i="32"/>
  <c r="BA3662" i="32"/>
  <c r="BA172" i="32"/>
  <c r="AX172" i="32"/>
  <c r="AZ172" i="32"/>
  <c r="AY172" i="32"/>
  <c r="AY153" i="32"/>
  <c r="AZ153" i="32"/>
  <c r="BA153" i="32"/>
  <c r="AX153" i="32"/>
  <c r="BA130" i="32"/>
  <c r="AZ130" i="32"/>
  <c r="AY130" i="32"/>
  <c r="AX130" i="32"/>
  <c r="AZ93" i="32"/>
  <c r="BA93" i="32"/>
  <c r="AY93" i="32"/>
  <c r="AX93" i="32"/>
  <c r="AZ62" i="32"/>
  <c r="BA62" i="32"/>
  <c r="AX62" i="32"/>
  <c r="AY62" i="32"/>
  <c r="BA34" i="32"/>
  <c r="AX34" i="32"/>
  <c r="AZ34" i="32"/>
  <c r="AY34" i="32"/>
  <c r="BA3773" i="32"/>
  <c r="AX3773" i="32"/>
  <c r="AZ3773" i="32"/>
  <c r="AY3773" i="32"/>
  <c r="AX2497" i="32"/>
  <c r="AY2497" i="32"/>
  <c r="AZ2497" i="32"/>
  <c r="BA2497" i="32"/>
  <c r="AX2529" i="32"/>
  <c r="BA2529" i="32"/>
  <c r="AY2529" i="32"/>
  <c r="AZ2529" i="32"/>
  <c r="AZ1912" i="32"/>
  <c r="AX1912" i="32"/>
  <c r="AY1912" i="32"/>
  <c r="BA1912" i="32"/>
  <c r="AZ2623" i="32"/>
  <c r="BA2623" i="32"/>
  <c r="AX2623" i="32"/>
  <c r="AY2623" i="32"/>
  <c r="AZ2084" i="32"/>
  <c r="BA2084" i="32"/>
  <c r="AX2084" i="32"/>
  <c r="AY2084" i="32"/>
  <c r="AZ1934" i="32"/>
  <c r="BA1934" i="32"/>
  <c r="AY1934" i="32"/>
  <c r="AX1934" i="32"/>
  <c r="BA2196" i="32"/>
  <c r="AZ2196" i="32"/>
  <c r="AX2196" i="32"/>
  <c r="AY2196" i="32"/>
  <c r="BA2226" i="32"/>
  <c r="AY2226" i="32"/>
  <c r="AX2226" i="32"/>
  <c r="AZ2226" i="32"/>
  <c r="BA2253" i="32"/>
  <c r="AX2253" i="32"/>
  <c r="AZ2253" i="32"/>
  <c r="AY2253" i="32"/>
  <c r="BA2291" i="32"/>
  <c r="AX2291" i="32"/>
  <c r="AY2291" i="32"/>
  <c r="AZ2291" i="32"/>
  <c r="AX2354" i="32"/>
  <c r="BA2354" i="32"/>
  <c r="AY2354" i="32"/>
  <c r="AZ2354" i="32"/>
  <c r="AY1982" i="32"/>
  <c r="AX1982" i="32"/>
  <c r="BA1982" i="32"/>
  <c r="AZ1982" i="32"/>
  <c r="AZ2759" i="32"/>
  <c r="BA2759" i="32"/>
  <c r="AX2759" i="32"/>
  <c r="AY2759" i="32"/>
  <c r="AZ2821" i="32"/>
  <c r="BA2821" i="32"/>
  <c r="AX2821" i="32"/>
  <c r="AY2821" i="32"/>
  <c r="AZ3078" i="32"/>
  <c r="AX3078" i="32"/>
  <c r="AY3078" i="32"/>
  <c r="BA3078" i="32"/>
  <c r="AZ3967" i="32"/>
  <c r="BA3967" i="32"/>
  <c r="AY3967" i="32"/>
  <c r="AX3967" i="32"/>
  <c r="AX3654" i="32"/>
  <c r="BA3654" i="32"/>
  <c r="AZ3654" i="32"/>
  <c r="AY3654" i="32"/>
  <c r="AY3697" i="32"/>
  <c r="AZ3697" i="32"/>
  <c r="AX3697" i="32"/>
  <c r="BA3697" i="32"/>
  <c r="AX3711" i="32"/>
  <c r="BA3711" i="32"/>
  <c r="AZ3711" i="32"/>
  <c r="AY3711" i="32"/>
  <c r="AY3731" i="32"/>
  <c r="BA3731" i="32"/>
  <c r="AX3731" i="32"/>
  <c r="AZ3731" i="32"/>
  <c r="AZ3547" i="32"/>
  <c r="BA3547" i="32"/>
  <c r="AY3547" i="32"/>
  <c r="AX3547" i="32"/>
  <c r="BA3398" i="32"/>
  <c r="AX3398" i="32"/>
  <c r="AZ3398" i="32"/>
  <c r="AY3398" i="32"/>
  <c r="BA2478" i="32"/>
  <c r="AZ2478" i="32"/>
  <c r="AY2478" i="32"/>
  <c r="AX2478" i="32"/>
  <c r="BA2550" i="32"/>
  <c r="AZ2550" i="32"/>
  <c r="AY2550" i="32"/>
  <c r="AX2550" i="32"/>
  <c r="AX2596" i="32"/>
  <c r="BA2596" i="32"/>
  <c r="AY2596" i="32"/>
  <c r="AZ2596" i="32"/>
  <c r="BA2646" i="32"/>
  <c r="AX2646" i="32"/>
  <c r="AZ2646" i="32"/>
  <c r="AY2646" i="32"/>
  <c r="AZ2111" i="32"/>
  <c r="BA2111" i="32"/>
  <c r="AY2111" i="32"/>
  <c r="AX2111" i="32"/>
  <c r="BA2157" i="32"/>
  <c r="AX2157" i="32"/>
  <c r="AY2157" i="32"/>
  <c r="AZ2157" i="32"/>
  <c r="BA2304" i="32"/>
  <c r="AZ2304" i="32"/>
  <c r="AY2304" i="32"/>
  <c r="AX2304" i="32"/>
  <c r="BA2348" i="32"/>
  <c r="AY2348" i="32"/>
  <c r="AX2348" i="32"/>
  <c r="AZ2348" i="32"/>
  <c r="BA1975" i="32"/>
  <c r="AY1975" i="32"/>
  <c r="AX1975" i="32"/>
  <c r="AZ1975" i="32"/>
  <c r="AZ2737" i="32"/>
  <c r="BA2737" i="32"/>
  <c r="AX2737" i="32"/>
  <c r="AY2737" i="32"/>
  <c r="AY2784" i="32"/>
  <c r="AX2784" i="32"/>
  <c r="AZ2784" i="32"/>
  <c r="BA2784" i="32"/>
  <c r="AX2884" i="32"/>
  <c r="AZ2884" i="32"/>
  <c r="AY2884" i="32"/>
  <c r="BA2884" i="32"/>
  <c r="AZ3083" i="32"/>
  <c r="AX3083" i="32"/>
  <c r="AY3083" i="32"/>
  <c r="BA3083" i="32"/>
  <c r="AY3855" i="32"/>
  <c r="AX3855" i="32"/>
  <c r="AZ3855" i="32"/>
  <c r="BA3855" i="32"/>
  <c r="BA210" i="32"/>
  <c r="AZ210" i="32"/>
  <c r="AY210" i="32"/>
  <c r="AX210" i="32"/>
  <c r="AX168" i="32"/>
  <c r="BA168" i="32"/>
  <c r="AY168" i="32"/>
  <c r="AZ168" i="32"/>
  <c r="AX145" i="32"/>
  <c r="AY145" i="32"/>
  <c r="BA145" i="32"/>
  <c r="AZ145" i="32"/>
  <c r="BA3392" i="32"/>
  <c r="AZ3392" i="32"/>
  <c r="AX3392" i="32"/>
  <c r="AY3392" i="32"/>
  <c r="AZ81" i="32"/>
  <c r="BA81" i="32"/>
  <c r="AY81" i="32"/>
  <c r="AX81" i="32"/>
  <c r="AZ3428" i="32"/>
  <c r="BA3428" i="32"/>
  <c r="AX3428" i="32"/>
  <c r="AY3428" i="32"/>
  <c r="AZ3755" i="32"/>
  <c r="BA3755" i="32"/>
  <c r="AX3755" i="32"/>
  <c r="AY3755" i="32"/>
  <c r="BA1897" i="32"/>
  <c r="AZ1897" i="32"/>
  <c r="AY1897" i="32"/>
  <c r="AX1897" i="32"/>
  <c r="BA2513" i="32"/>
  <c r="AX2513" i="32"/>
  <c r="AZ2513" i="32"/>
  <c r="AY2513" i="32"/>
  <c r="BA2551" i="32"/>
  <c r="AZ2551" i="32"/>
  <c r="AY2551" i="32"/>
  <c r="AX2551" i="32"/>
  <c r="BA2605" i="32"/>
  <c r="AZ2605" i="32"/>
  <c r="AY2605" i="32"/>
  <c r="AX2605" i="32"/>
  <c r="AZ2" i="32"/>
  <c r="BA2" i="32"/>
  <c r="AY2" i="32"/>
  <c r="AX2" i="32"/>
  <c r="BA2123" i="32"/>
  <c r="AY2123" i="32"/>
  <c r="AX2123" i="32"/>
  <c r="AZ2123" i="32"/>
  <c r="AX2171" i="32"/>
  <c r="AZ2171" i="32"/>
  <c r="AY2171" i="32"/>
  <c r="BA2171" i="32"/>
  <c r="BA2228" i="32"/>
  <c r="AZ2228" i="32"/>
  <c r="AY2228" i="32"/>
  <c r="AX2228" i="32"/>
  <c r="BA2323" i="32"/>
  <c r="AY2323" i="32"/>
  <c r="AZ2323" i="32"/>
  <c r="AX2323" i="32"/>
  <c r="BA2678" i="32"/>
  <c r="AY2678" i="32"/>
  <c r="AZ2678" i="32"/>
  <c r="AX2678" i="32"/>
  <c r="BA2703" i="32"/>
  <c r="AY2703" i="32"/>
  <c r="AZ2703" i="32"/>
  <c r="AX2703" i="32"/>
  <c r="AZ2781" i="32"/>
  <c r="BA2781" i="32"/>
  <c r="AX2781" i="32"/>
  <c r="AY2781" i="32"/>
  <c r="AZ2926" i="32"/>
  <c r="BA2926" i="32"/>
  <c r="AY2926" i="32"/>
  <c r="AX2926" i="32"/>
  <c r="AX3189" i="32"/>
  <c r="BA3189" i="32"/>
  <c r="AZ3189" i="32"/>
  <c r="AY3189" i="32"/>
  <c r="BA4263" i="32"/>
  <c r="AZ4263" i="32"/>
  <c r="AY4263" i="32"/>
  <c r="AX4263" i="32"/>
  <c r="AZ152" i="32"/>
  <c r="BA152" i="32"/>
  <c r="AY152" i="32"/>
  <c r="AX152" i="32"/>
  <c r="BA3717" i="32"/>
  <c r="AX3717" i="32"/>
  <c r="AZ3717" i="32"/>
  <c r="AY3717" i="32"/>
  <c r="BA3356" i="32"/>
  <c r="AZ3356" i="32"/>
  <c r="AX3356" i="32"/>
  <c r="AY3356" i="32"/>
  <c r="BA3738" i="32"/>
  <c r="AZ3738" i="32"/>
  <c r="AY3738" i="32"/>
  <c r="AX3738" i="32"/>
  <c r="AX3397" i="32"/>
  <c r="AZ3397" i="32"/>
  <c r="AY3397" i="32"/>
  <c r="BA3397" i="32"/>
  <c r="AZ3746" i="32"/>
  <c r="BA3746" i="32"/>
  <c r="AY3746" i="32"/>
  <c r="AX3746" i="32"/>
  <c r="AX2480" i="32"/>
  <c r="AZ2480" i="32"/>
  <c r="AY2480" i="32"/>
  <c r="BA2480" i="32"/>
  <c r="AY2575" i="32"/>
  <c r="BA2575" i="32"/>
  <c r="AZ2575" i="32"/>
  <c r="AX2575" i="32"/>
  <c r="AZ2613" i="32"/>
  <c r="BA2613" i="32"/>
  <c r="AY2613" i="32"/>
  <c r="AX2613" i="32"/>
  <c r="BA2098" i="32"/>
  <c r="AZ2098" i="32"/>
  <c r="AY2098" i="32"/>
  <c r="AX2098" i="32"/>
  <c r="BA2149" i="32"/>
  <c r="AZ2149" i="32"/>
  <c r="AY2149" i="32"/>
  <c r="AX2149" i="32"/>
  <c r="AY2241" i="32"/>
  <c r="AZ2241" i="32"/>
  <c r="AX2241" i="32"/>
  <c r="BA2241" i="32"/>
  <c r="BA2274" i="32"/>
  <c r="AY2274" i="32"/>
  <c r="AX2274" i="32"/>
  <c r="AZ2274" i="32"/>
  <c r="BA2314" i="32"/>
  <c r="AX2314" i="32"/>
  <c r="AZ2314" i="32"/>
  <c r="AY2314" i="32"/>
  <c r="BA2665" i="32"/>
  <c r="AZ2665" i="32"/>
  <c r="AY2665" i="32"/>
  <c r="AX2665" i="32"/>
  <c r="BA2690" i="32"/>
  <c r="AZ2690" i="32"/>
  <c r="AY2690" i="32"/>
  <c r="AX2690" i="32"/>
  <c r="BA2750" i="32"/>
  <c r="AZ2750" i="32"/>
  <c r="AX2750" i="32"/>
  <c r="AY2750" i="32"/>
  <c r="BA2786" i="32"/>
  <c r="AX2786" i="32"/>
  <c r="AZ2786" i="32"/>
  <c r="AY2786" i="32"/>
  <c r="AY2009" i="32"/>
  <c r="AX2009" i="32"/>
  <c r="AZ2009" i="32"/>
  <c r="BA2009" i="32"/>
  <c r="BA3128" i="32"/>
  <c r="AX3128" i="32"/>
  <c r="AZ3128" i="32"/>
  <c r="AY3128" i="32"/>
  <c r="AY3791" i="32"/>
  <c r="AZ3791" i="32"/>
  <c r="BA3791" i="32"/>
  <c r="AX3791" i="32"/>
  <c r="AZ2852" i="32"/>
  <c r="BA2852" i="32"/>
  <c r="AX2852" i="32"/>
  <c r="AY2852" i="32"/>
  <c r="AZ2899" i="32"/>
  <c r="AX2899" i="32"/>
  <c r="AY2899" i="32"/>
  <c r="BA2899" i="32"/>
  <c r="BA2962" i="32"/>
  <c r="AX2962" i="32"/>
  <c r="AZ2962" i="32"/>
  <c r="AY2962" i="32"/>
  <c r="BA2018" i="32"/>
  <c r="AY2018" i="32"/>
  <c r="AX2018" i="32"/>
  <c r="AZ2018" i="32"/>
  <c r="AZ3102" i="32"/>
  <c r="BA3102" i="32"/>
  <c r="AY3102" i="32"/>
  <c r="AX3102" i="32"/>
  <c r="AZ3141" i="32"/>
  <c r="BA3141" i="32"/>
  <c r="AY3141" i="32"/>
  <c r="AX3141" i="32"/>
  <c r="BA3186" i="32"/>
  <c r="AX3186" i="32"/>
  <c r="AZ3186" i="32"/>
  <c r="AY3186" i="32"/>
  <c r="BA3223" i="32"/>
  <c r="AY3223" i="32"/>
  <c r="AZ3223" i="32"/>
  <c r="AX3223" i="32"/>
  <c r="BA2042" i="32"/>
  <c r="AY2042" i="32"/>
  <c r="AX2042" i="32"/>
  <c r="AZ2042" i="32"/>
  <c r="AX3927" i="32"/>
  <c r="BA3927" i="32"/>
  <c r="AZ3927" i="32"/>
  <c r="AY3927" i="32"/>
  <c r="AZ4255" i="32"/>
  <c r="AY4255" i="32"/>
  <c r="AX4255" i="32"/>
  <c r="BA4255" i="32"/>
  <c r="AY2867" i="32"/>
  <c r="BA2867" i="32"/>
  <c r="AZ2867" i="32"/>
  <c r="AX2867" i="32"/>
  <c r="AZ2918" i="32"/>
  <c r="AX2918" i="32"/>
  <c r="BA2918" i="32"/>
  <c r="AY2918" i="32"/>
  <c r="AZ2985" i="32"/>
  <c r="AY2985" i="32"/>
  <c r="AX2985" i="32"/>
  <c r="BA2985" i="32"/>
  <c r="BA3065" i="32"/>
  <c r="AZ3065" i="32"/>
  <c r="AX3065" i="32"/>
  <c r="AY3065" i="32"/>
  <c r="AX3113" i="32"/>
  <c r="BA3113" i="32"/>
  <c r="AZ3113" i="32"/>
  <c r="AY3113" i="32"/>
  <c r="AZ3167" i="32"/>
  <c r="AY3167" i="32"/>
  <c r="AX3167" i="32"/>
  <c r="BA3167" i="32"/>
  <c r="AY3222" i="32"/>
  <c r="BA3222" i="32"/>
  <c r="AX3222" i="32"/>
  <c r="AZ3222" i="32"/>
  <c r="BA2445" i="32"/>
  <c r="AY2445" i="32"/>
  <c r="AX2445" i="32"/>
  <c r="AZ2445" i="32"/>
  <c r="AZ3916" i="32"/>
  <c r="AY3916" i="32"/>
  <c r="AX3916" i="32"/>
  <c r="BA3916" i="32"/>
  <c r="BA4128" i="32"/>
  <c r="AY4128" i="32"/>
  <c r="AX4128" i="32"/>
  <c r="AZ4128" i="32"/>
  <c r="BA2827" i="32"/>
  <c r="AZ2827" i="32"/>
  <c r="AX2827" i="32"/>
  <c r="AY2827" i="32"/>
  <c r="BA2896" i="32"/>
  <c r="AX2896" i="32"/>
  <c r="AY2896" i="32"/>
  <c r="AZ2896" i="32"/>
  <c r="AY2971" i="32"/>
  <c r="AZ2971" i="32"/>
  <c r="AX2971" i="32"/>
  <c r="BA2971" i="32"/>
  <c r="AZ3019" i="32"/>
  <c r="AY3019" i="32"/>
  <c r="BA3019" i="32"/>
  <c r="AX3019" i="32"/>
  <c r="BA3116" i="32"/>
  <c r="AY3116" i="32"/>
  <c r="AX3116" i="32"/>
  <c r="AZ3116" i="32"/>
  <c r="AZ3210" i="32"/>
  <c r="AY3210" i="32"/>
  <c r="AX3210" i="32"/>
  <c r="BA3210" i="32"/>
  <c r="BA3309" i="32"/>
  <c r="AY3309" i="32"/>
  <c r="AX3309" i="32"/>
  <c r="AZ3309" i="32"/>
  <c r="AZ3852" i="32"/>
  <c r="AY3852" i="32"/>
  <c r="AX3852" i="32"/>
  <c r="BA3852" i="32"/>
  <c r="BA3946" i="32"/>
  <c r="AZ3946" i="32"/>
  <c r="AX3946" i="32"/>
  <c r="AY3946" i="32"/>
  <c r="AZ2866" i="32"/>
  <c r="BA2866" i="32"/>
  <c r="AX2866" i="32"/>
  <c r="AY2866" i="32"/>
  <c r="BA2917" i="32"/>
  <c r="AX2917" i="32"/>
  <c r="AY2917" i="32"/>
  <c r="AZ2917" i="32"/>
  <c r="BA2997" i="32"/>
  <c r="AZ2997" i="32"/>
  <c r="AX2997" i="32"/>
  <c r="AY2997" i="32"/>
  <c r="BA3041" i="32"/>
  <c r="AX3041" i="32"/>
  <c r="AZ3041" i="32"/>
  <c r="AY3041" i="32"/>
  <c r="BA3081" i="32"/>
  <c r="AZ3081" i="32"/>
  <c r="AY3081" i="32"/>
  <c r="AX3081" i="32"/>
  <c r="BA3123" i="32"/>
  <c r="AY3123" i="32"/>
  <c r="AX3123" i="32"/>
  <c r="AZ3123" i="32"/>
  <c r="BA3176" i="32"/>
  <c r="AY3176" i="32"/>
  <c r="AZ3176" i="32"/>
  <c r="AX3176" i="32"/>
  <c r="BA3224" i="32"/>
  <c r="AX3224" i="32"/>
  <c r="AY3224" i="32"/>
  <c r="AZ3224" i="32"/>
  <c r="BA3785" i="32"/>
  <c r="AX3785" i="32"/>
  <c r="AZ3785" i="32"/>
  <c r="AY3785" i="32"/>
  <c r="BA3966" i="32"/>
  <c r="AX3966" i="32"/>
  <c r="AY3966" i="32"/>
  <c r="AZ3966" i="32"/>
  <c r="AX2823" i="32"/>
  <c r="AZ2823" i="32"/>
  <c r="BA2823" i="32"/>
  <c r="AY2823" i="32"/>
  <c r="AX2878" i="32"/>
  <c r="BA2878" i="32"/>
  <c r="AY2878" i="32"/>
  <c r="AZ2878" i="32"/>
  <c r="AY2931" i="32"/>
  <c r="AX2931" i="32"/>
  <c r="AZ2931" i="32"/>
  <c r="BA2931" i="32"/>
  <c r="AY3000" i="32"/>
  <c r="AX3000" i="32"/>
  <c r="AZ3000" i="32"/>
  <c r="BA3000" i="32"/>
  <c r="BA3089" i="32"/>
  <c r="AZ3089" i="32"/>
  <c r="AY3089" i="32"/>
  <c r="AX3089" i="32"/>
  <c r="BA3157" i="32"/>
  <c r="AY3157" i="32"/>
  <c r="AX3157" i="32"/>
  <c r="AZ3157" i="32"/>
  <c r="BA3187" i="32"/>
  <c r="AY3187" i="32"/>
  <c r="AX3187" i="32"/>
  <c r="AZ3187" i="32"/>
  <c r="BA3296" i="32"/>
  <c r="AZ3296" i="32"/>
  <c r="AY3296" i="32"/>
  <c r="AX3296" i="32"/>
  <c r="BA3789" i="32"/>
  <c r="AZ3789" i="32"/>
  <c r="AX3789" i="32"/>
  <c r="AY3789" i="32"/>
  <c r="BA3930" i="32"/>
  <c r="AZ3930" i="32"/>
  <c r="AY3930" i="32"/>
  <c r="AX3930" i="32"/>
  <c r="AZ2829" i="32"/>
  <c r="BA2829" i="32"/>
  <c r="AX2829" i="32"/>
  <c r="AY2829" i="32"/>
  <c r="BA2861" i="32"/>
  <c r="AZ2861" i="32"/>
  <c r="AX2861" i="32"/>
  <c r="AY2861" i="32"/>
  <c r="AZ2937" i="32"/>
  <c r="BA2937" i="32"/>
  <c r="AY2937" i="32"/>
  <c r="AX2937" i="32"/>
  <c r="AZ2956" i="32"/>
  <c r="AY2956" i="32"/>
  <c r="AX2956" i="32"/>
  <c r="BA2956" i="32"/>
  <c r="AZ2993" i="32"/>
  <c r="AY2993" i="32"/>
  <c r="AX2993" i="32"/>
  <c r="BA2993" i="32"/>
  <c r="AZ3044" i="32"/>
  <c r="AY3044" i="32"/>
  <c r="BA3044" i="32"/>
  <c r="AX3044" i="32"/>
  <c r="BA3096" i="32"/>
  <c r="AZ3096" i="32"/>
  <c r="AX3096" i="32"/>
  <c r="AY3096" i="32"/>
  <c r="BA3205" i="32"/>
  <c r="AX3205" i="32"/>
  <c r="AY3205" i="32"/>
  <c r="AZ3205" i="32"/>
  <c r="BA3281" i="32"/>
  <c r="AX3281" i="32"/>
  <c r="AY3281" i="32"/>
  <c r="AZ3281" i="32"/>
  <c r="AX3831" i="32"/>
  <c r="AY3831" i="32"/>
  <c r="BA3831" i="32"/>
  <c r="AZ3831" i="32"/>
  <c r="AZ3990" i="32"/>
  <c r="AY3990" i="32"/>
  <c r="AX3990" i="32"/>
  <c r="BA3990" i="32"/>
  <c r="BA3938" i="32"/>
  <c r="AZ3938" i="32"/>
  <c r="AY3938" i="32"/>
  <c r="AX3938" i="32"/>
  <c r="AX4044" i="32"/>
  <c r="AZ4044" i="32"/>
  <c r="AY4044" i="32"/>
  <c r="BA4044" i="32"/>
  <c r="AX4066" i="32"/>
  <c r="AZ4066" i="32"/>
  <c r="BA4066" i="32"/>
  <c r="AY4066" i="32"/>
  <c r="BA4437" i="32"/>
  <c r="AX4437" i="32"/>
  <c r="AY4437" i="32"/>
  <c r="AZ4437" i="32"/>
  <c r="AY5477" i="32"/>
  <c r="BA5477" i="32"/>
  <c r="AZ5477" i="32"/>
  <c r="AX5477" i="32"/>
  <c r="BA3277" i="32"/>
  <c r="AZ3277" i="32"/>
  <c r="AY3277" i="32"/>
  <c r="AX3277" i="32"/>
  <c r="AZ2045" i="32"/>
  <c r="BA2045" i="32"/>
  <c r="AY2045" i="32"/>
  <c r="AX2045" i="32"/>
  <c r="BA3811" i="32"/>
  <c r="AY3811" i="32"/>
  <c r="AX3811" i="32"/>
  <c r="AZ3811" i="32"/>
  <c r="AX3854" i="32"/>
  <c r="AY3854" i="32"/>
  <c r="BA3854" i="32"/>
  <c r="AZ3854" i="32"/>
  <c r="AY3934" i="32"/>
  <c r="BA3934" i="32"/>
  <c r="AZ3934" i="32"/>
  <c r="AX3934" i="32"/>
  <c r="AY3977" i="32"/>
  <c r="AZ3977" i="32"/>
  <c r="AX3977" i="32"/>
  <c r="BA3977" i="32"/>
  <c r="AX4116" i="32"/>
  <c r="AZ4116" i="32"/>
  <c r="BA4116" i="32"/>
  <c r="AY4116" i="32"/>
  <c r="AZ4238" i="32"/>
  <c r="AY4238" i="32"/>
  <c r="AX4238" i="32"/>
  <c r="BA4238" i="32"/>
  <c r="BA4529" i="32"/>
  <c r="AY4529" i="32"/>
  <c r="AX4529" i="32"/>
  <c r="AZ4529" i="32"/>
  <c r="BA5084" i="32"/>
  <c r="AY5084" i="32"/>
  <c r="AX5084" i="32"/>
  <c r="AZ5084" i="32"/>
  <c r="BA3285" i="32"/>
  <c r="AZ3285" i="32"/>
  <c r="AY3285" i="32"/>
  <c r="AX3285" i="32"/>
  <c r="BA2037" i="32"/>
  <c r="AZ2037" i="32"/>
  <c r="AY2037" i="32"/>
  <c r="AX2037" i="32"/>
  <c r="AX2461" i="32"/>
  <c r="AZ2461" i="32"/>
  <c r="AY2461" i="32"/>
  <c r="BA2461" i="32"/>
  <c r="AX3838" i="32"/>
  <c r="BA3838" i="32"/>
  <c r="AZ3838" i="32"/>
  <c r="AY3838" i="32"/>
  <c r="AY3910" i="32"/>
  <c r="AZ3910" i="32"/>
  <c r="AX3910" i="32"/>
  <c r="BA3910" i="32"/>
  <c r="BA3969" i="32"/>
  <c r="AY3969" i="32"/>
  <c r="AX3969" i="32"/>
  <c r="AZ3969" i="32"/>
  <c r="AX4032" i="32"/>
  <c r="BA4032" i="32"/>
  <c r="AZ4032" i="32"/>
  <c r="AY4032" i="32"/>
  <c r="BA4063" i="32"/>
  <c r="AY4063" i="32"/>
  <c r="AX4063" i="32"/>
  <c r="AZ4063" i="32"/>
  <c r="AY4246" i="32"/>
  <c r="AX4246" i="32"/>
  <c r="BA4246" i="32"/>
  <c r="AZ4246" i="32"/>
  <c r="AY4755" i="32"/>
  <c r="BA4755" i="32"/>
  <c r="AX4755" i="32"/>
  <c r="AZ4755" i="32"/>
  <c r="BA3303" i="32"/>
  <c r="AX3303" i="32"/>
  <c r="AZ3303" i="32"/>
  <c r="AY3303" i="32"/>
  <c r="BA3342" i="32"/>
  <c r="AX3342" i="32"/>
  <c r="AY3342" i="32"/>
  <c r="AZ3342" i="32"/>
  <c r="BA2454" i="32"/>
  <c r="AY2454" i="32"/>
  <c r="AZ2454" i="32"/>
  <c r="AX2454" i="32"/>
  <c r="BA3820" i="32"/>
  <c r="AZ3820" i="32"/>
  <c r="AX3820" i="32"/>
  <c r="AY3820" i="32"/>
  <c r="AZ3890" i="32"/>
  <c r="AY3890" i="32"/>
  <c r="AX3890" i="32"/>
  <c r="BA3890" i="32"/>
  <c r="AX3956" i="32"/>
  <c r="AY3956" i="32"/>
  <c r="BA3956" i="32"/>
  <c r="AZ3956" i="32"/>
  <c r="BA4067" i="32"/>
  <c r="AX4067" i="32"/>
  <c r="AY4067" i="32"/>
  <c r="AZ4067" i="32"/>
  <c r="BA4200" i="32"/>
  <c r="AZ4200" i="32"/>
  <c r="AY4200" i="32"/>
  <c r="AX4200" i="32"/>
  <c r="BA4449" i="32"/>
  <c r="AY4449" i="32"/>
  <c r="AX4449" i="32"/>
  <c r="AZ4449" i="32"/>
  <c r="AZ3233" i="32"/>
  <c r="AY3233" i="32"/>
  <c r="BA3233" i="32"/>
  <c r="AX3233" i="32"/>
  <c r="BA3300" i="32"/>
  <c r="AY3300" i="32"/>
  <c r="AZ3300" i="32"/>
  <c r="AX3300" i="32"/>
  <c r="BA6814" i="32"/>
  <c r="AX6814" i="32"/>
  <c r="AY6814" i="32"/>
  <c r="AZ6814" i="32"/>
  <c r="AZ3846" i="32"/>
  <c r="AY3846" i="32"/>
  <c r="AX3846" i="32"/>
  <c r="BA3846" i="32"/>
  <c r="AZ3940" i="32"/>
  <c r="AY3940" i="32"/>
  <c r="AX3940" i="32"/>
  <c r="BA3940" i="32"/>
  <c r="AY3985" i="32"/>
  <c r="BA3985" i="32"/>
  <c r="AZ3985" i="32"/>
  <c r="AX3985" i="32"/>
  <c r="AY4097" i="32"/>
  <c r="BA4097" i="32"/>
  <c r="AX4097" i="32"/>
  <c r="AZ4097" i="32"/>
  <c r="BA4339" i="32"/>
  <c r="AY4339" i="32"/>
  <c r="AZ4339" i="32"/>
  <c r="AX4339" i="32"/>
  <c r="BA4526" i="32"/>
  <c r="AZ4526" i="32"/>
  <c r="AY4526" i="32"/>
  <c r="AX4526" i="32"/>
  <c r="AY3238" i="32"/>
  <c r="AX3238" i="32"/>
  <c r="BA3238" i="32"/>
  <c r="AZ3238" i="32"/>
  <c r="BA3297" i="32"/>
  <c r="AY3297" i="32"/>
  <c r="AX3297" i="32"/>
  <c r="AZ3297" i="32"/>
  <c r="AZ2047" i="32"/>
  <c r="BA2047" i="32"/>
  <c r="AY2047" i="32"/>
  <c r="AX2047" i="32"/>
  <c r="AX3779" i="32"/>
  <c r="BA3779" i="32"/>
  <c r="AY3779" i="32"/>
  <c r="AZ3779" i="32"/>
  <c r="BA3828" i="32"/>
  <c r="AZ3828" i="32"/>
  <c r="AX3828" i="32"/>
  <c r="AY3828" i="32"/>
  <c r="BA3885" i="32"/>
  <c r="AZ3885" i="32"/>
  <c r="AY3885" i="32"/>
  <c r="AX3885" i="32"/>
  <c r="AX3943" i="32"/>
  <c r="AY3943" i="32"/>
  <c r="AZ3943" i="32"/>
  <c r="BA3943" i="32"/>
  <c r="AY4033" i="32"/>
  <c r="BA4033" i="32"/>
  <c r="AX4033" i="32"/>
  <c r="AZ4033" i="32"/>
  <c r="AZ4083" i="32"/>
  <c r="AX4083" i="32"/>
  <c r="AY4083" i="32"/>
  <c r="BA4083" i="32"/>
  <c r="BA4319" i="32"/>
  <c r="AZ4319" i="32"/>
  <c r="AX4319" i="32"/>
  <c r="AY4319" i="32"/>
  <c r="AZ4572" i="32"/>
  <c r="BA4572" i="32"/>
  <c r="AY4572" i="32"/>
  <c r="AX4572" i="32"/>
  <c r="BA4084" i="32"/>
  <c r="AZ4084" i="32"/>
  <c r="AY4084" i="32"/>
  <c r="AX4084" i="32"/>
  <c r="BA4187" i="32"/>
  <c r="AY4187" i="32"/>
  <c r="AZ4187" i="32"/>
  <c r="AX4187" i="32"/>
  <c r="BA4234" i="32"/>
  <c r="AX4234" i="32"/>
  <c r="AY4234" i="32"/>
  <c r="AZ4234" i="32"/>
  <c r="BA4376" i="32"/>
  <c r="AX4376" i="32"/>
  <c r="AZ4376" i="32"/>
  <c r="AY4376" i="32"/>
  <c r="BA4414" i="32"/>
  <c r="AY4414" i="32"/>
  <c r="AZ4414" i="32"/>
  <c r="AX4414" i="32"/>
  <c r="AX4272" i="32"/>
  <c r="AY4272" i="32"/>
  <c r="BA4272" i="32"/>
  <c r="AZ4272" i="32"/>
  <c r="AX4479" i="32"/>
  <c r="BA4479" i="32"/>
  <c r="AZ4479" i="32"/>
  <c r="AY4479" i="32"/>
  <c r="AZ4536" i="32"/>
  <c r="BA4536" i="32"/>
  <c r="AX4536" i="32"/>
  <c r="AY4536" i="32"/>
  <c r="AZ4612" i="32"/>
  <c r="AY4612" i="32"/>
  <c r="AX4612" i="32"/>
  <c r="BA4612" i="32"/>
  <c r="BA4787" i="32"/>
  <c r="AZ4787" i="32"/>
  <c r="AY4787" i="32"/>
  <c r="AX4787" i="32"/>
  <c r="BA4925" i="32"/>
  <c r="AX4925" i="32"/>
  <c r="AY4925" i="32"/>
  <c r="AZ4925" i="32"/>
  <c r="AY5313" i="32"/>
  <c r="BA5313" i="32"/>
  <c r="AZ5313" i="32"/>
  <c r="AX5313" i="32"/>
  <c r="BA4159" i="32"/>
  <c r="AY4159" i="32"/>
  <c r="AX4159" i="32"/>
  <c r="AZ4159" i="32"/>
  <c r="AX4322" i="32"/>
  <c r="AY4322" i="32"/>
  <c r="AZ4322" i="32"/>
  <c r="BA4322" i="32"/>
  <c r="AX4378" i="32"/>
  <c r="AY4378" i="32"/>
  <c r="AZ4378" i="32"/>
  <c r="BA4378" i="32"/>
  <c r="AY4419" i="32"/>
  <c r="AX4419" i="32"/>
  <c r="BA4419" i="32"/>
  <c r="AZ4419" i="32"/>
  <c r="AX4280" i="32"/>
  <c r="AZ4280" i="32"/>
  <c r="BA4280" i="32"/>
  <c r="AY4280" i="32"/>
  <c r="AZ4466" i="32"/>
  <c r="AX4466" i="32"/>
  <c r="BA4466" i="32"/>
  <c r="AY4466" i="32"/>
  <c r="AY4516" i="32"/>
  <c r="AZ4516" i="32"/>
  <c r="AX4516" i="32"/>
  <c r="BA4516" i="32"/>
  <c r="AY6518" i="32"/>
  <c r="AZ6518" i="32"/>
  <c r="AX6518" i="32"/>
  <c r="BA6518" i="32"/>
  <c r="AZ4639" i="32"/>
  <c r="AY4639" i="32"/>
  <c r="BA4639" i="32"/>
  <c r="AX4639" i="32"/>
  <c r="AY4899" i="32"/>
  <c r="BA4899" i="32"/>
  <c r="AZ4899" i="32"/>
  <c r="AX4899" i="32"/>
  <c r="BA5305" i="32"/>
  <c r="AZ5305" i="32"/>
  <c r="AY5305" i="32"/>
  <c r="AX5305" i="32"/>
  <c r="BA4161" i="32"/>
  <c r="AZ4161" i="32"/>
  <c r="AY4161" i="32"/>
  <c r="AX4161" i="32"/>
  <c r="BA4171" i="32"/>
  <c r="AY4171" i="32"/>
  <c r="AX4171" i="32"/>
  <c r="AZ4171" i="32"/>
  <c r="BA4303" i="32"/>
  <c r="AZ4303" i="32"/>
  <c r="AY4303" i="32"/>
  <c r="AX4303" i="32"/>
  <c r="BA4325" i="32"/>
  <c r="AZ4325" i="32"/>
  <c r="AX4325" i="32"/>
  <c r="AY4325" i="32"/>
  <c r="BA4381" i="32"/>
  <c r="AZ4381" i="32"/>
  <c r="AX4381" i="32"/>
  <c r="AY4381" i="32"/>
  <c r="BA4285" i="32"/>
  <c r="AX4285" i="32"/>
  <c r="AY4285" i="32"/>
  <c r="AZ4285" i="32"/>
  <c r="AY4290" i="32"/>
  <c r="BA4290" i="32"/>
  <c r="AX4290" i="32"/>
  <c r="AZ4290" i="32"/>
  <c r="AZ4549" i="32"/>
  <c r="AX4549" i="32"/>
  <c r="BA4549" i="32"/>
  <c r="AY4549" i="32"/>
  <c r="AX6538" i="32"/>
  <c r="BA6538" i="32"/>
  <c r="AZ6538" i="32"/>
  <c r="AY6538" i="32"/>
  <c r="AY4809" i="32"/>
  <c r="AX4809" i="32"/>
  <c r="AZ4809" i="32"/>
  <c r="BA4809" i="32"/>
  <c r="AY5346" i="32"/>
  <c r="BA5346" i="32"/>
  <c r="AX5346" i="32"/>
  <c r="AZ5346" i="32"/>
  <c r="AZ4176" i="32"/>
  <c r="BA4176" i="32"/>
  <c r="AY4176" i="32"/>
  <c r="AX4176" i="32"/>
  <c r="AX4185" i="32"/>
  <c r="BA4185" i="32"/>
  <c r="AZ4185" i="32"/>
  <c r="AY4185" i="32"/>
  <c r="BA4218" i="32"/>
  <c r="AZ4218" i="32"/>
  <c r="AX4218" i="32"/>
  <c r="AY4218" i="32"/>
  <c r="BA4362" i="32"/>
  <c r="AZ4362" i="32"/>
  <c r="AX4362" i="32"/>
  <c r="AY4362" i="32"/>
  <c r="BA4403" i="32"/>
  <c r="AX4403" i="32"/>
  <c r="AY4403" i="32"/>
  <c r="AZ4403" i="32"/>
  <c r="BA4267" i="32"/>
  <c r="AZ4267" i="32"/>
  <c r="AX4267" i="32"/>
  <c r="AY4267" i="32"/>
  <c r="BA4507" i="32"/>
  <c r="AY4507" i="32"/>
  <c r="AX4507" i="32"/>
  <c r="AZ4507" i="32"/>
  <c r="AY4568" i="32"/>
  <c r="BA4568" i="32"/>
  <c r="AZ4568" i="32"/>
  <c r="AX4568" i="32"/>
  <c r="BA4637" i="32"/>
  <c r="AZ4637" i="32"/>
  <c r="AY4637" i="32"/>
  <c r="AX4637" i="32"/>
  <c r="AZ4834" i="32"/>
  <c r="BA4834" i="32"/>
  <c r="AX4834" i="32"/>
  <c r="AY4834" i="32"/>
  <c r="AZ4103" i="32"/>
  <c r="AY4103" i="32"/>
  <c r="BA4103" i="32"/>
  <c r="AX4103" i="32"/>
  <c r="AX4193" i="32"/>
  <c r="BA4193" i="32"/>
  <c r="AZ4193" i="32"/>
  <c r="AY4193" i="32"/>
  <c r="BA4335" i="32"/>
  <c r="AX4335" i="32"/>
  <c r="AZ4335" i="32"/>
  <c r="AY4335" i="32"/>
  <c r="AZ4412" i="32"/>
  <c r="AX4412" i="32"/>
  <c r="AY4412" i="32"/>
  <c r="BA4412" i="32"/>
  <c r="AX4287" i="32"/>
  <c r="BA4287" i="32"/>
  <c r="AZ4287" i="32"/>
  <c r="AY4287" i="32"/>
  <c r="BA4476" i="32"/>
  <c r="AY4476" i="32"/>
  <c r="AZ4476" i="32"/>
  <c r="AX4476" i="32"/>
  <c r="AX4506" i="32"/>
  <c r="AY4506" i="32"/>
  <c r="AZ4506" i="32"/>
  <c r="BA4506" i="32"/>
  <c r="AY4576" i="32"/>
  <c r="BA4576" i="32"/>
  <c r="AX4576" i="32"/>
  <c r="AZ4576" i="32"/>
  <c r="BA4645" i="32"/>
  <c r="AZ4645" i="32"/>
  <c r="AY4645" i="32"/>
  <c r="AX4645" i="32"/>
  <c r="BA4814" i="32"/>
  <c r="AX4814" i="32"/>
  <c r="AY4814" i="32"/>
  <c r="AZ4814" i="32"/>
  <c r="AX4989" i="32"/>
  <c r="AZ4989" i="32"/>
  <c r="AY4989" i="32"/>
  <c r="BA4989" i="32"/>
  <c r="AY4088" i="32"/>
  <c r="AX4088" i="32"/>
  <c r="AZ4088" i="32"/>
  <c r="BA4088" i="32"/>
  <c r="BA4124" i="32"/>
  <c r="AY4124" i="32"/>
  <c r="AZ4124" i="32"/>
  <c r="AX4124" i="32"/>
  <c r="BA4196" i="32"/>
  <c r="AX4196" i="32"/>
  <c r="AY4196" i="32"/>
  <c r="AZ4196" i="32"/>
  <c r="BA4337" i="32"/>
  <c r="AX4337" i="32"/>
  <c r="AY4337" i="32"/>
  <c r="AZ4337" i="32"/>
  <c r="BA4402" i="32"/>
  <c r="AY4402" i="32"/>
  <c r="AX4402" i="32"/>
  <c r="AZ4402" i="32"/>
  <c r="AY4455" i="32"/>
  <c r="AZ4455" i="32"/>
  <c r="AX4455" i="32"/>
  <c r="BA4455" i="32"/>
  <c r="AY4539" i="32"/>
  <c r="AX4539" i="32"/>
  <c r="AZ4539" i="32"/>
  <c r="BA4539" i="32"/>
  <c r="AY4603" i="32"/>
  <c r="AZ4603" i="32"/>
  <c r="BA4603" i="32"/>
  <c r="AX4603" i="32"/>
  <c r="AZ4921" i="32"/>
  <c r="BA4921" i="32"/>
  <c r="AY4921" i="32"/>
  <c r="AX4921" i="32"/>
  <c r="BA4293" i="32"/>
  <c r="AZ4293" i="32"/>
  <c r="AX4293" i="32"/>
  <c r="AY4293" i="32"/>
  <c r="AY6534" i="32"/>
  <c r="AX6534" i="32"/>
  <c r="BA6534" i="32"/>
  <c r="AZ6534" i="32"/>
  <c r="BA4652" i="32"/>
  <c r="AY4652" i="32"/>
  <c r="AX4652" i="32"/>
  <c r="AZ4652" i="32"/>
  <c r="AZ6561" i="32"/>
  <c r="BA6561" i="32"/>
  <c r="AX6561" i="32"/>
  <c r="AY6561" i="32"/>
  <c r="BA4752" i="32"/>
  <c r="AY4752" i="32"/>
  <c r="AX4752" i="32"/>
  <c r="AZ4752" i="32"/>
  <c r="BA4837" i="32"/>
  <c r="AY4837" i="32"/>
  <c r="AX4837" i="32"/>
  <c r="AZ4837" i="32"/>
  <c r="BA4901" i="32"/>
  <c r="AZ4901" i="32"/>
  <c r="AY4901" i="32"/>
  <c r="AX4901" i="32"/>
  <c r="AZ4955" i="32"/>
  <c r="AX4955" i="32"/>
  <c r="BA4955" i="32"/>
  <c r="AY4955" i="32"/>
  <c r="AZ5027" i="32"/>
  <c r="BA5027" i="32"/>
  <c r="AX5027" i="32"/>
  <c r="AY5027" i="32"/>
  <c r="AZ5245" i="32"/>
  <c r="AY5245" i="32"/>
  <c r="AX5245" i="32"/>
  <c r="BA5245" i="32"/>
  <c r="BA4651" i="32"/>
  <c r="AZ4651" i="32"/>
  <c r="AY4651" i="32"/>
  <c r="AX4651" i="32"/>
  <c r="AZ4683" i="32"/>
  <c r="BA4683" i="32"/>
  <c r="AY4683" i="32"/>
  <c r="AX4683" i="32"/>
  <c r="AY4758" i="32"/>
  <c r="AX4758" i="32"/>
  <c r="AZ4758" i="32"/>
  <c r="BA4758" i="32"/>
  <c r="BA4859" i="32"/>
  <c r="AY4859" i="32"/>
  <c r="AX4859" i="32"/>
  <c r="AZ4859" i="32"/>
  <c r="AX4945" i="32"/>
  <c r="AZ4945" i="32"/>
  <c r="AY4945" i="32"/>
  <c r="BA4945" i="32"/>
  <c r="BA5019" i="32"/>
  <c r="AX5019" i="32"/>
  <c r="AY5019" i="32"/>
  <c r="AZ5019" i="32"/>
  <c r="BA5226" i="32"/>
  <c r="AY5226" i="32"/>
  <c r="AZ5226" i="32"/>
  <c r="AX5226" i="32"/>
  <c r="BA5376" i="32"/>
  <c r="AY5376" i="32"/>
  <c r="AX5376" i="32"/>
  <c r="AZ5376" i="32"/>
  <c r="AX6536" i="32"/>
  <c r="AY6536" i="32"/>
  <c r="BA6536" i="32"/>
  <c r="AZ6536" i="32"/>
  <c r="AZ4632" i="32"/>
  <c r="AY4632" i="32"/>
  <c r="BA4632" i="32"/>
  <c r="AX4632" i="32"/>
  <c r="BA4701" i="32"/>
  <c r="AZ4701" i="32"/>
  <c r="AX4701" i="32"/>
  <c r="AY4701" i="32"/>
  <c r="BA4733" i="32"/>
  <c r="AZ4733" i="32"/>
  <c r="AY4733" i="32"/>
  <c r="AX4733" i="32"/>
  <c r="BA4770" i="32"/>
  <c r="AZ4770" i="32"/>
  <c r="AX4770" i="32"/>
  <c r="AY4770" i="32"/>
  <c r="AZ4807" i="32"/>
  <c r="AX4807" i="32"/>
  <c r="BA4807" i="32"/>
  <c r="AY4807" i="32"/>
  <c r="BA4853" i="32"/>
  <c r="AX4853" i="32"/>
  <c r="AZ4853" i="32"/>
  <c r="AY4853" i="32"/>
  <c r="BA4888" i="32"/>
  <c r="AY4888" i="32"/>
  <c r="AZ4888" i="32"/>
  <c r="AX4888" i="32"/>
  <c r="AZ6578" i="32"/>
  <c r="BA6578" i="32"/>
  <c r="AX6578" i="32"/>
  <c r="AY6578" i="32"/>
  <c r="BA5182" i="32"/>
  <c r="AX5182" i="32"/>
  <c r="AY5182" i="32"/>
  <c r="AZ5182" i="32"/>
  <c r="BA5442" i="32"/>
  <c r="AY5442" i="32"/>
  <c r="AX5442" i="32"/>
  <c r="AZ5442" i="32"/>
  <c r="AY6532" i="32"/>
  <c r="AX6532" i="32"/>
  <c r="BA6532" i="32"/>
  <c r="AZ6532" i="32"/>
  <c r="AZ4659" i="32"/>
  <c r="AY4659" i="32"/>
  <c r="AX4659" i="32"/>
  <c r="BA4659" i="32"/>
  <c r="BA4707" i="32"/>
  <c r="AZ4707" i="32"/>
  <c r="AY4707" i="32"/>
  <c r="AX4707" i="32"/>
  <c r="AZ4817" i="32"/>
  <c r="AY4817" i="32"/>
  <c r="AX4817" i="32"/>
  <c r="BA4817" i="32"/>
  <c r="BA4880" i="32"/>
  <c r="AZ4880" i="32"/>
  <c r="AY4880" i="32"/>
  <c r="AX4880" i="32"/>
  <c r="AX4956" i="32"/>
  <c r="BA4956" i="32"/>
  <c r="AY4956" i="32"/>
  <c r="AZ4956" i="32"/>
  <c r="AZ5094" i="32"/>
  <c r="AY5094" i="32"/>
  <c r="AX5094" i="32"/>
  <c r="BA5094" i="32"/>
  <c r="BA5589" i="32"/>
  <c r="AZ5589" i="32"/>
  <c r="AY5589" i="32"/>
  <c r="AX5589" i="32"/>
  <c r="BA6528" i="32"/>
  <c r="AY6528" i="32"/>
  <c r="AX6528" i="32"/>
  <c r="AZ6528" i="32"/>
  <c r="BA4634" i="32"/>
  <c r="AX4634" i="32"/>
  <c r="AY4634" i="32"/>
  <c r="AZ4634" i="32"/>
  <c r="BA4674" i="32"/>
  <c r="AZ4674" i="32"/>
  <c r="AY4674" i="32"/>
  <c r="AX4674" i="32"/>
  <c r="AY6562" i="32"/>
  <c r="AX6562" i="32"/>
  <c r="BA6562" i="32"/>
  <c r="AZ6562" i="32"/>
  <c r="BA4785" i="32"/>
  <c r="AY4785" i="32"/>
  <c r="AZ4785" i="32"/>
  <c r="AX4785" i="32"/>
  <c r="BA4858" i="32"/>
  <c r="AY4858" i="32"/>
  <c r="AX4858" i="32"/>
  <c r="AZ4858" i="32"/>
  <c r="AX4932" i="32"/>
  <c r="BA4932" i="32"/>
  <c r="AY4932" i="32"/>
  <c r="AZ4932" i="32"/>
  <c r="BA5177" i="32"/>
  <c r="AX5177" i="32"/>
  <c r="AZ5177" i="32"/>
  <c r="AY5177" i="32"/>
  <c r="AX3351" i="32"/>
  <c r="BA3351" i="32"/>
  <c r="AY3351" i="32"/>
  <c r="AZ3351" i="32"/>
  <c r="BA4664" i="32"/>
  <c r="AY4664" i="32"/>
  <c r="AZ4664" i="32"/>
  <c r="AX4664" i="32"/>
  <c r="BA4716" i="32"/>
  <c r="AY4716" i="32"/>
  <c r="AX4716" i="32"/>
  <c r="AZ4716" i="32"/>
  <c r="BA4769" i="32"/>
  <c r="AY4769" i="32"/>
  <c r="AX4769" i="32"/>
  <c r="AZ4769" i="32"/>
  <c r="BA4815" i="32"/>
  <c r="AZ4815" i="32"/>
  <c r="AX4815" i="32"/>
  <c r="AY4815" i="32"/>
  <c r="BA4852" i="32"/>
  <c r="AY4852" i="32"/>
  <c r="AX4852" i="32"/>
  <c r="AZ4852" i="32"/>
  <c r="AX4882" i="32"/>
  <c r="BA4882" i="32"/>
  <c r="AZ4882" i="32"/>
  <c r="AY4882" i="32"/>
  <c r="AY4935" i="32"/>
  <c r="AX4935" i="32"/>
  <c r="BA4935" i="32"/>
  <c r="AZ4935" i="32"/>
  <c r="BA4998" i="32"/>
  <c r="AY4998" i="32"/>
  <c r="AX4998" i="32"/>
  <c r="AZ4998" i="32"/>
  <c r="BA5065" i="32"/>
  <c r="AZ5065" i="32"/>
  <c r="AX5065" i="32"/>
  <c r="AY5065" i="32"/>
  <c r="AZ5549" i="32"/>
  <c r="AX5549" i="32"/>
  <c r="AY5549" i="32"/>
  <c r="BA5549" i="32"/>
  <c r="BA5023" i="32"/>
  <c r="AX5023" i="32"/>
  <c r="AZ5023" i="32"/>
  <c r="AY5023" i="32"/>
  <c r="BA5121" i="32"/>
  <c r="AZ5121" i="32"/>
  <c r="AY5121" i="32"/>
  <c r="AX5121" i="32"/>
  <c r="BA5147" i="32"/>
  <c r="AX5147" i="32"/>
  <c r="AY5147" i="32"/>
  <c r="AZ5147" i="32"/>
  <c r="BA5201" i="32"/>
  <c r="AY5201" i="32"/>
  <c r="AX5201" i="32"/>
  <c r="AZ5201" i="32"/>
  <c r="BA6609" i="32"/>
  <c r="AZ6609" i="32"/>
  <c r="AY6609" i="32"/>
  <c r="AX6609" i="32"/>
  <c r="BA5303" i="32"/>
  <c r="AX5303" i="32"/>
  <c r="AY5303" i="32"/>
  <c r="AZ5303" i="32"/>
  <c r="BA5362" i="32"/>
  <c r="AY5362" i="32"/>
  <c r="AX5362" i="32"/>
  <c r="AZ5362" i="32"/>
  <c r="BA5426" i="32"/>
  <c r="AZ5426" i="32"/>
  <c r="AY5426" i="32"/>
  <c r="AX5426" i="32"/>
  <c r="AZ5597" i="32"/>
  <c r="AY5597" i="32"/>
  <c r="BA5597" i="32"/>
  <c r="AX5597" i="32"/>
  <c r="BA5088" i="32"/>
  <c r="AX5088" i="32"/>
  <c r="AZ5088" i="32"/>
  <c r="AY5088" i="32"/>
  <c r="BA5146" i="32"/>
  <c r="AY5146" i="32"/>
  <c r="AX5146" i="32"/>
  <c r="AZ5146" i="32"/>
  <c r="AX5195" i="32"/>
  <c r="AY5195" i="32"/>
  <c r="AZ5195" i="32"/>
  <c r="BA5195" i="32"/>
  <c r="BA6608" i="32"/>
  <c r="AX6608" i="32"/>
  <c r="AY6608" i="32"/>
  <c r="AZ6608" i="32"/>
  <c r="BA5290" i="32"/>
  <c r="AX5290" i="32"/>
  <c r="AY5290" i="32"/>
  <c r="AZ5290" i="32"/>
  <c r="BA5312" i="32"/>
  <c r="AZ5312" i="32"/>
  <c r="AY5312" i="32"/>
  <c r="AX5312" i="32"/>
  <c r="BA6628" i="32"/>
  <c r="AY6628" i="32"/>
  <c r="AX6628" i="32"/>
  <c r="AZ6628" i="32"/>
  <c r="BA6642" i="32"/>
  <c r="AX6642" i="32"/>
  <c r="AY6642" i="32"/>
  <c r="AZ6642" i="32"/>
  <c r="BA6701" i="32"/>
  <c r="AX6701" i="32"/>
  <c r="AY6701" i="32"/>
  <c r="AZ6701" i="32"/>
  <c r="BA5029" i="32"/>
  <c r="AZ5029" i="32"/>
  <c r="AY5029" i="32"/>
  <c r="AX5029" i="32"/>
  <c r="BA5083" i="32"/>
  <c r="AZ5083" i="32"/>
  <c r="AY5083" i="32"/>
  <c r="AX5083" i="32"/>
  <c r="BA5151" i="32"/>
  <c r="AZ5151" i="32"/>
  <c r="AX5151" i="32"/>
  <c r="AY5151" i="32"/>
  <c r="AZ5217" i="32"/>
  <c r="BA5217" i="32"/>
  <c r="AY5217" i="32"/>
  <c r="AX5217" i="32"/>
  <c r="BA5261" i="32"/>
  <c r="AZ5261" i="32"/>
  <c r="AY5261" i="32"/>
  <c r="AX5261" i="32"/>
  <c r="AY5321" i="32"/>
  <c r="BA5321" i="32"/>
  <c r="AZ5321" i="32"/>
  <c r="AX5321" i="32"/>
  <c r="AY5356" i="32"/>
  <c r="AX5356" i="32"/>
  <c r="BA5356" i="32"/>
  <c r="AZ5356" i="32"/>
  <c r="AY5417" i="32"/>
  <c r="AZ5417" i="32"/>
  <c r="BA5417" i="32"/>
  <c r="AX5417" i="32"/>
  <c r="BA5533" i="32"/>
  <c r="AX5533" i="32"/>
  <c r="AY5533" i="32"/>
  <c r="AZ5533" i="32"/>
  <c r="AX6087" i="32"/>
  <c r="AZ6087" i="32"/>
  <c r="BA6087" i="32"/>
  <c r="AY6087" i="32"/>
  <c r="BA5097" i="32"/>
  <c r="AY5097" i="32"/>
  <c r="AX5097" i="32"/>
  <c r="AZ5097" i="32"/>
  <c r="AX5149" i="32"/>
  <c r="BA5149" i="32"/>
  <c r="AZ5149" i="32"/>
  <c r="AY5149" i="32"/>
  <c r="BA5191" i="32"/>
  <c r="AY5191" i="32"/>
  <c r="AZ5191" i="32"/>
  <c r="AX5191" i="32"/>
  <c r="AX5233" i="32"/>
  <c r="BA5233" i="32"/>
  <c r="AZ5233" i="32"/>
  <c r="AY5233" i="32"/>
  <c r="BA5320" i="32"/>
  <c r="AX5320" i="32"/>
  <c r="AZ5320" i="32"/>
  <c r="AY5320" i="32"/>
  <c r="BA5388" i="32"/>
  <c r="AZ5388" i="32"/>
  <c r="AY5388" i="32"/>
  <c r="AX5388" i="32"/>
  <c r="AZ6659" i="32"/>
  <c r="AY6659" i="32"/>
  <c r="BA6659" i="32"/>
  <c r="AX6659" i="32"/>
  <c r="BA5830" i="32"/>
  <c r="AX5830" i="32"/>
  <c r="AZ5830" i="32"/>
  <c r="AY5830" i="32"/>
  <c r="AZ5024" i="32"/>
  <c r="BA5024" i="32"/>
  <c r="AY5024" i="32"/>
  <c r="AX5024" i="32"/>
  <c r="BA6588" i="32"/>
  <c r="AZ6588" i="32"/>
  <c r="AY6588" i="32"/>
  <c r="AX6588" i="32"/>
  <c r="AZ5085" i="32"/>
  <c r="BA5085" i="32"/>
  <c r="AX5085" i="32"/>
  <c r="AY5085" i="32"/>
  <c r="AX5164" i="32"/>
  <c r="BA5164" i="32"/>
  <c r="AY5164" i="32"/>
  <c r="AZ5164" i="32"/>
  <c r="BA5265" i="32"/>
  <c r="AZ5265" i="32"/>
  <c r="AY5265" i="32"/>
  <c r="AX5265" i="32"/>
  <c r="BA5317" i="32"/>
  <c r="AY5317" i="32"/>
  <c r="AX5317" i="32"/>
  <c r="AZ5317" i="32"/>
  <c r="BA5383" i="32"/>
  <c r="AY5383" i="32"/>
  <c r="AX5383" i="32"/>
  <c r="AZ5383" i="32"/>
  <c r="AZ6639" i="32"/>
  <c r="AY6639" i="32"/>
  <c r="AX6639" i="32"/>
  <c r="BA6639" i="32"/>
  <c r="BA5772" i="32"/>
  <c r="AX5772" i="32"/>
  <c r="AZ5772" i="32"/>
  <c r="AY5772" i="32"/>
  <c r="AY6580" i="32"/>
  <c r="AX6580" i="32"/>
  <c r="BA6580" i="32"/>
  <c r="AZ6580" i="32"/>
  <c r="BA5040" i="32"/>
  <c r="AZ5040" i="32"/>
  <c r="AY5040" i="32"/>
  <c r="AX5040" i="32"/>
  <c r="AZ5066" i="32"/>
  <c r="BA5066" i="32"/>
  <c r="AY5066" i="32"/>
  <c r="AX5066" i="32"/>
  <c r="BA5120" i="32"/>
  <c r="AY5120" i="32"/>
  <c r="AX5120" i="32"/>
  <c r="AZ5120" i="32"/>
  <c r="AZ5236" i="32"/>
  <c r="AX5236" i="32"/>
  <c r="BA5236" i="32"/>
  <c r="AY5236" i="32"/>
  <c r="AY5277" i="32"/>
  <c r="AX5277" i="32"/>
  <c r="AZ5277" i="32"/>
  <c r="BA5277" i="32"/>
  <c r="BA5326" i="32"/>
  <c r="AY5326" i="32"/>
  <c r="AX5326" i="32"/>
  <c r="AZ5326" i="32"/>
  <c r="AY5372" i="32"/>
  <c r="BA5372" i="32"/>
  <c r="AZ5372" i="32"/>
  <c r="AX5372" i="32"/>
  <c r="AZ5413" i="32"/>
  <c r="AY5413" i="32"/>
  <c r="AX5413" i="32"/>
  <c r="BA5413" i="32"/>
  <c r="AZ5514" i="32"/>
  <c r="BA5514" i="32"/>
  <c r="AX5514" i="32"/>
  <c r="AY5514" i="32"/>
  <c r="AZ6650" i="32"/>
  <c r="AY6650" i="32"/>
  <c r="AX6650" i="32"/>
  <c r="BA6650" i="32"/>
  <c r="AY5531" i="32"/>
  <c r="AX5531" i="32"/>
  <c r="AZ5531" i="32"/>
  <c r="BA5531" i="32"/>
  <c r="BA5594" i="32"/>
  <c r="AZ5594" i="32"/>
  <c r="AY5594" i="32"/>
  <c r="AX5594" i="32"/>
  <c r="BA5668" i="32"/>
  <c r="AX5668" i="32"/>
  <c r="AZ5668" i="32"/>
  <c r="AY5668" i="32"/>
  <c r="AY5861" i="32"/>
  <c r="BA5861" i="32"/>
  <c r="AX5861" i="32"/>
  <c r="AZ5861" i="32"/>
  <c r="BA5430" i="32"/>
  <c r="AZ5430" i="32"/>
  <c r="AY5430" i="32"/>
  <c r="AX5430" i="32"/>
  <c r="BA6644" i="32"/>
  <c r="AY6644" i="32"/>
  <c r="AX6644" i="32"/>
  <c r="AZ6644" i="32"/>
  <c r="AZ5517" i="32"/>
  <c r="BA5517" i="32"/>
  <c r="AY5517" i="32"/>
  <c r="AX5517" i="32"/>
  <c r="BA5552" i="32"/>
  <c r="AZ5552" i="32"/>
  <c r="AY5552" i="32"/>
  <c r="AX5552" i="32"/>
  <c r="AZ5677" i="32"/>
  <c r="BA5677" i="32"/>
  <c r="AY5677" i="32"/>
  <c r="AX5677" i="32"/>
  <c r="BA5902" i="32"/>
  <c r="AX5902" i="32"/>
  <c r="AY5902" i="32"/>
  <c r="AZ5902" i="32"/>
  <c r="AY6634" i="32"/>
  <c r="BA6634" i="32"/>
  <c r="AX6634" i="32"/>
  <c r="AZ6634" i="32"/>
  <c r="BA5472" i="32"/>
  <c r="AY5472" i="32"/>
  <c r="AX5472" i="32"/>
  <c r="AZ5472" i="32"/>
  <c r="BA6664" i="32"/>
  <c r="AZ6664" i="32"/>
  <c r="AY6664" i="32"/>
  <c r="AX6664" i="32"/>
  <c r="AZ5627" i="32"/>
  <c r="BA5627" i="32"/>
  <c r="AY5627" i="32"/>
  <c r="AX5627" i="32"/>
  <c r="AZ5867" i="32"/>
  <c r="BA5867" i="32"/>
  <c r="AY5867" i="32"/>
  <c r="AX5867" i="32"/>
  <c r="BA5465" i="32"/>
  <c r="AY5465" i="32"/>
  <c r="AX5465" i="32"/>
  <c r="AZ5465" i="32"/>
  <c r="BA5516" i="32"/>
  <c r="AX5516" i="32"/>
  <c r="AY5516" i="32"/>
  <c r="AZ5516" i="32"/>
  <c r="AY5562" i="32"/>
  <c r="BA5562" i="32"/>
  <c r="AZ5562" i="32"/>
  <c r="AX5562" i="32"/>
  <c r="BA5610" i="32"/>
  <c r="AY5610" i="32"/>
  <c r="AX5610" i="32"/>
  <c r="AZ5610" i="32"/>
  <c r="BA5826" i="32"/>
  <c r="AX5826" i="32"/>
  <c r="AY5826" i="32"/>
  <c r="AZ5826" i="32"/>
  <c r="BA6636" i="32"/>
  <c r="AX6636" i="32"/>
  <c r="AY6636" i="32"/>
  <c r="AZ6636" i="32"/>
  <c r="BA5456" i="32"/>
  <c r="AX5456" i="32"/>
  <c r="AY5456" i="32"/>
  <c r="AZ5456" i="32"/>
  <c r="BA5512" i="32"/>
  <c r="AY5512" i="32"/>
  <c r="AX5512" i="32"/>
  <c r="AZ5512" i="32"/>
  <c r="AX5559" i="32"/>
  <c r="BA5559" i="32"/>
  <c r="AZ5559" i="32"/>
  <c r="AY5559" i="32"/>
  <c r="AY5620" i="32"/>
  <c r="AX5620" i="32"/>
  <c r="BA5620" i="32"/>
  <c r="AZ5620" i="32"/>
  <c r="AX5901" i="32"/>
  <c r="AY5901" i="32"/>
  <c r="AZ5901" i="32"/>
  <c r="BA5901" i="32"/>
  <c r="AY5432" i="32"/>
  <c r="AZ5432" i="32"/>
  <c r="BA5432" i="32"/>
  <c r="AX5432" i="32"/>
  <c r="AZ5494" i="32"/>
  <c r="BA5494" i="32"/>
  <c r="AX5494" i="32"/>
  <c r="AY5494" i="32"/>
  <c r="AX5567" i="32"/>
  <c r="AY5567" i="32"/>
  <c r="BA5567" i="32"/>
  <c r="AZ5567" i="32"/>
  <c r="AY5647" i="32"/>
  <c r="BA5647" i="32"/>
  <c r="AX5647" i="32"/>
  <c r="AZ5647" i="32"/>
  <c r="AZ5890" i="32"/>
  <c r="AX5890" i="32"/>
  <c r="AY5890" i="32"/>
  <c r="BA5890" i="32"/>
  <c r="BA5656" i="32"/>
  <c r="AY5656" i="32"/>
  <c r="AX5656" i="32"/>
  <c r="AZ5656" i="32"/>
  <c r="AY6672" i="32"/>
  <c r="BA6672" i="32"/>
  <c r="AX6672" i="32"/>
  <c r="AZ6672" i="32"/>
  <c r="BA5770" i="32"/>
  <c r="AX5770" i="32"/>
  <c r="AZ5770" i="32"/>
  <c r="AY5770" i="32"/>
  <c r="AY5837" i="32"/>
  <c r="AX5837" i="32"/>
  <c r="AZ5837" i="32"/>
  <c r="BA5837" i="32"/>
  <c r="BA5939" i="32"/>
  <c r="AY5939" i="32"/>
  <c r="AX5939" i="32"/>
  <c r="AZ5939" i="32"/>
  <c r="BA6106" i="32"/>
  <c r="AX6106" i="32"/>
  <c r="AY6106" i="32"/>
  <c r="AZ6106" i="32"/>
  <c r="AZ5606" i="32"/>
  <c r="AY5606" i="32"/>
  <c r="AX5606" i="32"/>
  <c r="BA5606" i="32"/>
  <c r="AX5684" i="32"/>
  <c r="BA5684" i="32"/>
  <c r="AZ5684" i="32"/>
  <c r="AY5684" i="32"/>
  <c r="AX5736" i="32"/>
  <c r="AY5736" i="32"/>
  <c r="BA5736" i="32"/>
  <c r="AZ5736" i="32"/>
  <c r="BA5801" i="32"/>
  <c r="AZ5801" i="32"/>
  <c r="AX5801" i="32"/>
  <c r="AY5801" i="32"/>
  <c r="AZ5869" i="32"/>
  <c r="AX5869" i="32"/>
  <c r="AY5869" i="32"/>
  <c r="BA5869" i="32"/>
  <c r="AZ5938" i="32"/>
  <c r="AY5938" i="32"/>
  <c r="BA5938" i="32"/>
  <c r="AX5938" i="32"/>
  <c r="AZ6054" i="32"/>
  <c r="AY6054" i="32"/>
  <c r="BA6054" i="32"/>
  <c r="AX6054" i="32"/>
  <c r="AZ5690" i="32"/>
  <c r="AY5690" i="32"/>
  <c r="AX5690" i="32"/>
  <c r="BA5690" i="32"/>
  <c r="AZ5764" i="32"/>
  <c r="AX5764" i="32"/>
  <c r="BA5764" i="32"/>
  <c r="AY5764" i="32"/>
  <c r="AZ5828" i="32"/>
  <c r="AY5828" i="32"/>
  <c r="AX5828" i="32"/>
  <c r="BA5828" i="32"/>
  <c r="BA5904" i="32"/>
  <c r="AX5904" i="32"/>
  <c r="AY5904" i="32"/>
  <c r="AZ5904" i="32"/>
  <c r="AZ5935" i="32"/>
  <c r="AY5935" i="32"/>
  <c r="BA5935" i="32"/>
  <c r="AX5935" i="32"/>
  <c r="BA5612" i="32"/>
  <c r="AZ5612" i="32"/>
  <c r="AX5612" i="32"/>
  <c r="AY5612" i="32"/>
  <c r="BA5683" i="32"/>
  <c r="AY5683" i="32"/>
  <c r="AX5683" i="32"/>
  <c r="AZ5683" i="32"/>
  <c r="BA5741" i="32"/>
  <c r="AZ5741" i="32"/>
  <c r="AX5741" i="32"/>
  <c r="AY5741" i="32"/>
  <c r="BA5791" i="32"/>
  <c r="AX5791" i="32"/>
  <c r="AZ5791" i="32"/>
  <c r="AY5791" i="32"/>
  <c r="BA5848" i="32"/>
  <c r="AX5848" i="32"/>
  <c r="AZ5848" i="32"/>
  <c r="AY5848" i="32"/>
  <c r="BA5927" i="32"/>
  <c r="AZ5927" i="32"/>
  <c r="AY5927" i="32"/>
  <c r="AX5927" i="32"/>
  <c r="BA6466" i="32"/>
  <c r="AX6466" i="32"/>
  <c r="AY6466" i="32"/>
  <c r="AZ6466" i="32"/>
  <c r="AX5632" i="32"/>
  <c r="AZ5632" i="32"/>
  <c r="AY5632" i="32"/>
  <c r="BA5632" i="32"/>
  <c r="AZ5700" i="32"/>
  <c r="AX5700" i="32"/>
  <c r="BA5700" i="32"/>
  <c r="AY5700" i="32"/>
  <c r="BA5749" i="32"/>
  <c r="AY5749" i="32"/>
  <c r="AZ5749" i="32"/>
  <c r="AX5749" i="32"/>
  <c r="BA5844" i="32"/>
  <c r="AY5844" i="32"/>
  <c r="AZ5844" i="32"/>
  <c r="AX5844" i="32"/>
  <c r="AZ6678" i="32"/>
  <c r="AY6678" i="32"/>
  <c r="BA6678" i="32"/>
  <c r="AX6678" i="32"/>
  <c r="AY5994" i="32"/>
  <c r="AZ5994" i="32"/>
  <c r="BA5994" i="32"/>
  <c r="AX5994" i="32"/>
  <c r="BA6329" i="32"/>
  <c r="AZ6329" i="32"/>
  <c r="AX6329" i="32"/>
  <c r="AY6329" i="32"/>
  <c r="BA5731" i="32"/>
  <c r="AX5731" i="32"/>
  <c r="AZ5731" i="32"/>
  <c r="AY5731" i="32"/>
  <c r="BA5787" i="32"/>
  <c r="AZ5787" i="32"/>
  <c r="AY5787" i="32"/>
  <c r="AX5787" i="32"/>
  <c r="BA5840" i="32"/>
  <c r="AY5840" i="32"/>
  <c r="AZ5840" i="32"/>
  <c r="AX5840" i="32"/>
  <c r="BA5903" i="32"/>
  <c r="AX5903" i="32"/>
  <c r="AY5903" i="32"/>
  <c r="AZ5903" i="32"/>
  <c r="BA6090" i="32"/>
  <c r="AZ6090" i="32"/>
  <c r="AX6090" i="32"/>
  <c r="AY6090" i="32"/>
  <c r="AZ5956" i="32"/>
  <c r="BA5956" i="32"/>
  <c r="AY5956" i="32"/>
  <c r="AX5956" i="32"/>
  <c r="AZ6010" i="32"/>
  <c r="AX6010" i="32"/>
  <c r="BA6010" i="32"/>
  <c r="AY6010" i="32"/>
  <c r="AY6075" i="32"/>
  <c r="AX6075" i="32"/>
  <c r="AZ6075" i="32"/>
  <c r="BA6075" i="32"/>
  <c r="AZ6180" i="32"/>
  <c r="AY6180" i="32"/>
  <c r="BA6180" i="32"/>
  <c r="AX6180" i="32"/>
  <c r="AZ6412" i="32"/>
  <c r="AX6412" i="32"/>
  <c r="BA6412" i="32"/>
  <c r="AY6412" i="32"/>
  <c r="AY6009" i="32"/>
  <c r="AZ6009" i="32"/>
  <c r="BA6009" i="32"/>
  <c r="AX6009" i="32"/>
  <c r="BA6074" i="32"/>
  <c r="AY6074" i="32"/>
  <c r="AX6074" i="32"/>
  <c r="AZ6074" i="32"/>
  <c r="AX6136" i="32"/>
  <c r="AY6136" i="32"/>
  <c r="BA6136" i="32"/>
  <c r="AZ6136" i="32"/>
  <c r="AX6204" i="32"/>
  <c r="AZ6204" i="32"/>
  <c r="AY6204" i="32"/>
  <c r="BA6204" i="32"/>
  <c r="AZ5944" i="32"/>
  <c r="AY5944" i="32"/>
  <c r="AX5944" i="32"/>
  <c r="BA5944" i="32"/>
  <c r="AX5987" i="32"/>
  <c r="BA5987" i="32"/>
  <c r="AY5987" i="32"/>
  <c r="AZ5987" i="32"/>
  <c r="AX6038" i="32"/>
  <c r="BA6038" i="32"/>
  <c r="AZ6038" i="32"/>
  <c r="AY6038" i="32"/>
  <c r="AZ6093" i="32"/>
  <c r="BA6093" i="32"/>
  <c r="AX6093" i="32"/>
  <c r="AY6093" i="32"/>
  <c r="AZ6334" i="32"/>
  <c r="AX6334" i="32"/>
  <c r="AY6334" i="32"/>
  <c r="BA6334" i="32"/>
  <c r="AX5971" i="32"/>
  <c r="BA5971" i="32"/>
  <c r="AZ5971" i="32"/>
  <c r="AY5971" i="32"/>
  <c r="BA6032" i="32"/>
  <c r="AZ6032" i="32"/>
  <c r="AY6032" i="32"/>
  <c r="AX6032" i="32"/>
  <c r="BA6098" i="32"/>
  <c r="AZ6098" i="32"/>
  <c r="AY6098" i="32"/>
  <c r="AX6098" i="32"/>
  <c r="AZ6183" i="32"/>
  <c r="BA6183" i="32"/>
  <c r="AY6183" i="32"/>
  <c r="AX6183" i="32"/>
  <c r="BA5940" i="32"/>
  <c r="AX5940" i="32"/>
  <c r="AZ5940" i="32"/>
  <c r="AY5940" i="32"/>
  <c r="AY6001" i="32"/>
  <c r="BA6001" i="32"/>
  <c r="AZ6001" i="32"/>
  <c r="AX6001" i="32"/>
  <c r="AX6056" i="32"/>
  <c r="AY6056" i="32"/>
  <c r="AZ6056" i="32"/>
  <c r="BA6056" i="32"/>
  <c r="AY6110" i="32"/>
  <c r="AZ6110" i="32"/>
  <c r="BA6110" i="32"/>
  <c r="AX6110" i="32"/>
  <c r="AX6203" i="32"/>
  <c r="AZ6203" i="32"/>
  <c r="BA6203" i="32"/>
  <c r="AY6203" i="32"/>
  <c r="AZ5928" i="32"/>
  <c r="BA5928" i="32"/>
  <c r="AY5928" i="32"/>
  <c r="AX5928" i="32"/>
  <c r="AX6690" i="32"/>
  <c r="BA6690" i="32"/>
  <c r="AY6690" i="32"/>
  <c r="AZ6690" i="32"/>
  <c r="AX6071" i="32"/>
  <c r="BA6071" i="32"/>
  <c r="AZ6071" i="32"/>
  <c r="AY6071" i="32"/>
  <c r="AX6140" i="32"/>
  <c r="BA6140" i="32"/>
  <c r="AZ6140" i="32"/>
  <c r="AY6140" i="32"/>
  <c r="AZ6736" i="32"/>
  <c r="AY6736" i="32"/>
  <c r="BA6736" i="32"/>
  <c r="AX6736" i="32"/>
  <c r="AZ6215" i="32"/>
  <c r="AX6215" i="32"/>
  <c r="BA6215" i="32"/>
  <c r="AY6215" i="32"/>
  <c r="AZ6254" i="32"/>
  <c r="BA6254" i="32"/>
  <c r="AY6254" i="32"/>
  <c r="AX6254" i="32"/>
  <c r="BA6274" i="32"/>
  <c r="AZ6274" i="32"/>
  <c r="AY6274" i="32"/>
  <c r="AX6274" i="32"/>
  <c r="AY6379" i="32"/>
  <c r="AZ6379" i="32"/>
  <c r="BA6379" i="32"/>
  <c r="AX6379" i="32"/>
  <c r="BA6151" i="32"/>
  <c r="AX6151" i="32"/>
  <c r="AY6151" i="32"/>
  <c r="AZ6151" i="32"/>
  <c r="BA6232" i="32"/>
  <c r="AZ6232" i="32"/>
  <c r="AX6232" i="32"/>
  <c r="AY6232" i="32"/>
  <c r="BA6294" i="32"/>
  <c r="AX6294" i="32"/>
  <c r="AY6294" i="32"/>
  <c r="AZ6294" i="32"/>
  <c r="AY6463" i="32"/>
  <c r="AX6463" i="32"/>
  <c r="BA6463" i="32"/>
  <c r="AZ6463" i="32"/>
  <c r="BA6740" i="32"/>
  <c r="AY6740" i="32"/>
  <c r="AZ6740" i="32"/>
  <c r="AX6740" i="32"/>
  <c r="AZ6220" i="32"/>
  <c r="AX6220" i="32"/>
  <c r="BA6220" i="32"/>
  <c r="AY6220" i="32"/>
  <c r="BA6288" i="32"/>
  <c r="AX6288" i="32"/>
  <c r="AY6288" i="32"/>
  <c r="AZ6288" i="32"/>
  <c r="BA6342" i="32"/>
  <c r="AZ6342" i="32"/>
  <c r="AY6342" i="32"/>
  <c r="AX6342" i="32"/>
  <c r="AY6712" i="32"/>
  <c r="BA6712" i="32"/>
  <c r="AZ6712" i="32"/>
  <c r="AX6712" i="32"/>
  <c r="AZ6150" i="32"/>
  <c r="AX6150" i="32"/>
  <c r="BA6150" i="32"/>
  <c r="AY6150" i="32"/>
  <c r="AZ6225" i="32"/>
  <c r="AY6225" i="32"/>
  <c r="BA6225" i="32"/>
  <c r="AX6225" i="32"/>
  <c r="AY6275" i="32"/>
  <c r="AZ6275" i="32"/>
  <c r="AX6275" i="32"/>
  <c r="BA6275" i="32"/>
  <c r="AY6355" i="32"/>
  <c r="BA6355" i="32"/>
  <c r="AZ6355" i="32"/>
  <c r="AX6355" i="32"/>
  <c r="AY6170" i="32"/>
  <c r="BA6170" i="32"/>
  <c r="AZ6170" i="32"/>
  <c r="AX6170" i="32"/>
  <c r="AY6213" i="32"/>
  <c r="BA6213" i="32"/>
  <c r="AX6213" i="32"/>
  <c r="AZ6213" i="32"/>
  <c r="AY6292" i="32"/>
  <c r="BA6292" i="32"/>
  <c r="AX6292" i="32"/>
  <c r="AZ6292" i="32"/>
  <c r="BA6352" i="32"/>
  <c r="AX6352" i="32"/>
  <c r="AY6352" i="32"/>
  <c r="AZ6352" i="32"/>
  <c r="AZ6726" i="32"/>
  <c r="AY6726" i="32"/>
  <c r="AX6726" i="32"/>
  <c r="BA6726" i="32"/>
  <c r="BA6173" i="32"/>
  <c r="AZ6173" i="32"/>
  <c r="AY6173" i="32"/>
  <c r="AX6173" i="32"/>
  <c r="AZ6219" i="32"/>
  <c r="BA6219" i="32"/>
  <c r="AY6219" i="32"/>
  <c r="AX6219" i="32"/>
  <c r="AZ6287" i="32"/>
  <c r="AX6287" i="32"/>
  <c r="AY6287" i="32"/>
  <c r="BA6287" i="32"/>
  <c r="BA6397" i="32"/>
  <c r="AZ6397" i="32"/>
  <c r="AX6397" i="32"/>
  <c r="AY6397" i="32"/>
  <c r="AZ6802" i="32"/>
  <c r="AX6802" i="32"/>
  <c r="AY6802" i="32"/>
  <c r="BA6802" i="32"/>
  <c r="BA6703" i="32"/>
  <c r="AX6703" i="32"/>
  <c r="AZ6703" i="32"/>
  <c r="AY6703" i="32"/>
  <c r="AZ6454" i="32"/>
  <c r="AY6454" i="32"/>
  <c r="AX6454" i="32"/>
  <c r="BA6454" i="32"/>
  <c r="AY6727" i="32"/>
  <c r="BA6727" i="32"/>
  <c r="AZ6727" i="32"/>
  <c r="AX6727" i="32"/>
  <c r="BA6780" i="32"/>
  <c r="AZ6780" i="32"/>
  <c r="AX6780" i="32"/>
  <c r="AY6780" i="32"/>
  <c r="BA6804" i="32"/>
  <c r="AZ6804" i="32"/>
  <c r="AY6804" i="32"/>
  <c r="AX6804" i="32"/>
  <c r="BA6442" i="32"/>
  <c r="AY6442" i="32"/>
  <c r="AZ6442" i="32"/>
  <c r="AX6442" i="32"/>
  <c r="AY6711" i="32"/>
  <c r="BA6711" i="32"/>
  <c r="AZ6711" i="32"/>
  <c r="AX6711" i="32"/>
  <c r="AY6764" i="32"/>
  <c r="BA6764" i="32"/>
  <c r="AZ6764" i="32"/>
  <c r="AX6764" i="32"/>
  <c r="AY6799" i="32"/>
  <c r="BA6799" i="32"/>
  <c r="AZ6799" i="32"/>
  <c r="AX6799" i="32"/>
  <c r="AY6860" i="32"/>
  <c r="AX6860" i="32"/>
  <c r="BA6860" i="32"/>
  <c r="AZ6860" i="32"/>
  <c r="AZ6400" i="32"/>
  <c r="AY6400" i="32"/>
  <c r="AX6400" i="32"/>
  <c r="BA6400" i="32"/>
  <c r="BA6465" i="32"/>
  <c r="AY6465" i="32"/>
  <c r="AZ6465" i="32"/>
  <c r="AX6465" i="32"/>
  <c r="BA6751" i="32"/>
  <c r="AZ6751" i="32"/>
  <c r="AX6751" i="32"/>
  <c r="AY6751" i="32"/>
  <c r="BA6739" i="32"/>
  <c r="AY6739" i="32"/>
  <c r="AX6739" i="32"/>
  <c r="AZ6739" i="32"/>
  <c r="AX6357" i="32"/>
  <c r="BA6357" i="32"/>
  <c r="AY6357" i="32"/>
  <c r="AZ6357" i="32"/>
  <c r="BA6414" i="32"/>
  <c r="AZ6414" i="32"/>
  <c r="AX6414" i="32"/>
  <c r="AY6414" i="32"/>
  <c r="BA6481" i="32"/>
  <c r="AY6481" i="32"/>
  <c r="AX6481" i="32"/>
  <c r="AZ6481" i="32"/>
  <c r="AZ6750" i="32"/>
  <c r="BA6750" i="32"/>
  <c r="AX6750" i="32"/>
  <c r="AY6750" i="32"/>
  <c r="AX6793" i="32"/>
  <c r="AZ6793" i="32"/>
  <c r="AY6793" i="32"/>
  <c r="BA6793" i="32"/>
  <c r="AZ6402" i="32"/>
  <c r="AY6402" i="32"/>
  <c r="BA6402" i="32"/>
  <c r="AX6402" i="32"/>
  <c r="BA6452" i="32"/>
  <c r="AZ6452" i="32"/>
  <c r="AX6452" i="32"/>
  <c r="AY6452" i="32"/>
  <c r="BA2468" i="32"/>
  <c r="AY2468" i="32"/>
  <c r="AZ2468" i="32"/>
  <c r="AX2468" i="32"/>
  <c r="BA6828" i="32"/>
  <c r="AY6828" i="32"/>
  <c r="AX6828" i="32"/>
  <c r="AZ6828" i="32"/>
  <c r="BA6380" i="32"/>
  <c r="AZ6380" i="32"/>
  <c r="AX6380" i="32"/>
  <c r="AY6380" i="32"/>
  <c r="BA6422" i="32"/>
  <c r="AZ6422" i="32"/>
  <c r="AX6422" i="32"/>
  <c r="AY6422" i="32"/>
  <c r="AX6480" i="32"/>
  <c r="BA6480" i="32"/>
  <c r="AY6480" i="32"/>
  <c r="AZ6480" i="32"/>
  <c r="BA2425" i="32"/>
  <c r="AZ2425" i="32"/>
  <c r="AX2425" i="32"/>
  <c r="AY2425" i="32"/>
  <c r="AZ2434" i="32"/>
  <c r="BA2434" i="32"/>
  <c r="AY2434" i="32"/>
  <c r="AX2434" i="32"/>
  <c r="AY6856" i="32"/>
  <c r="BA6856" i="32"/>
  <c r="AZ6856" i="32"/>
  <c r="AX6856" i="32"/>
  <c r="AZ1788" i="32"/>
  <c r="BA1788" i="32"/>
  <c r="AY1788" i="32"/>
  <c r="AX1788" i="32"/>
  <c r="AX2112" i="32"/>
  <c r="BA2112" i="32"/>
  <c r="AY2112" i="32"/>
  <c r="AZ2112" i="32"/>
  <c r="AY1476" i="32"/>
  <c r="AZ1476" i="32"/>
  <c r="BA1476" i="32"/>
  <c r="AX1476" i="32"/>
  <c r="AZ1857" i="32"/>
  <c r="AX1857" i="32"/>
  <c r="AY1857" i="32"/>
  <c r="BA1857" i="32"/>
  <c r="BA905" i="32"/>
  <c r="AY905" i="32"/>
  <c r="AX905" i="32"/>
  <c r="AZ905" i="32"/>
  <c r="AZ1748" i="32"/>
  <c r="AX1748" i="32"/>
  <c r="AY1748" i="32"/>
  <c r="BA1748" i="32"/>
  <c r="BA1106" i="32"/>
  <c r="AY1106" i="32"/>
  <c r="AZ1106" i="32"/>
  <c r="AX1106" i="32"/>
  <c r="BA1485" i="32"/>
  <c r="AY1485" i="32"/>
  <c r="AX1485" i="32"/>
  <c r="AZ1485" i="32"/>
  <c r="AZ1888" i="32"/>
  <c r="BA1888" i="32"/>
  <c r="AY1888" i="32"/>
  <c r="AX1888" i="32"/>
  <c r="BA1104" i="32"/>
  <c r="AX1104" i="32"/>
  <c r="AY1104" i="32"/>
  <c r="AZ1104" i="32"/>
  <c r="BA1436" i="32"/>
  <c r="AZ1436" i="32"/>
  <c r="AY1436" i="32"/>
  <c r="AX1436" i="32"/>
  <c r="AY889" i="32"/>
  <c r="BA889" i="32"/>
  <c r="AZ889" i="32"/>
  <c r="AX889" i="32"/>
  <c r="AY1497" i="32"/>
  <c r="AZ1497" i="32"/>
  <c r="BA1497" i="32"/>
  <c r="AX1497" i="32"/>
  <c r="AX1115" i="32"/>
  <c r="AY1115" i="32"/>
  <c r="BA1115" i="32"/>
  <c r="AZ1115" i="32"/>
  <c r="AY2320" i="32"/>
  <c r="AX2320" i="32"/>
  <c r="AZ2320" i="32"/>
  <c r="BA2320" i="32"/>
  <c r="BA2360" i="32"/>
  <c r="AZ2360" i="32"/>
  <c r="AX2360" i="32"/>
  <c r="AY2360" i="32"/>
  <c r="BA3402" i="32"/>
  <c r="AX3402" i="32"/>
  <c r="AZ3402" i="32"/>
  <c r="AY3402" i="32"/>
  <c r="AX1418" i="32"/>
  <c r="AY1418" i="32"/>
  <c r="BA1418" i="32"/>
  <c r="AZ1418" i="32"/>
  <c r="AZ1006" i="32"/>
  <c r="BA1006" i="32"/>
  <c r="AY1006" i="32"/>
  <c r="AX1006" i="32"/>
  <c r="AY1695" i="32"/>
  <c r="BA1695" i="32"/>
  <c r="AZ1695" i="32"/>
  <c r="AX1695" i="32"/>
  <c r="AZ1157" i="32"/>
  <c r="AX1157" i="32"/>
  <c r="AY1157" i="32"/>
  <c r="BA1157" i="32"/>
  <c r="BA277" i="32"/>
  <c r="AY277" i="32"/>
  <c r="AZ277" i="32"/>
  <c r="AX277" i="32"/>
  <c r="AZ1435" i="32"/>
  <c r="BA1435" i="32"/>
  <c r="AX1435" i="32"/>
  <c r="AY1435" i="32"/>
  <c r="BA1219" i="32"/>
  <c r="AY1219" i="32"/>
  <c r="AX1219" i="32"/>
  <c r="AZ1219" i="32"/>
  <c r="BA501" i="32"/>
  <c r="AY501" i="32"/>
  <c r="AX501" i="32"/>
  <c r="AZ501" i="32"/>
  <c r="AZ698" i="32"/>
  <c r="BA698" i="32"/>
  <c r="AY698" i="32"/>
  <c r="AX698" i="32"/>
  <c r="BA244" i="32"/>
  <c r="AZ244" i="32"/>
  <c r="AY244" i="32"/>
  <c r="AX244" i="32"/>
  <c r="AY733" i="32"/>
  <c r="BA733" i="32"/>
  <c r="AX733" i="32"/>
  <c r="AZ733" i="32"/>
  <c r="AZ3631" i="32"/>
  <c r="AX3631" i="32"/>
  <c r="AY3631" i="32"/>
  <c r="BA3631" i="32"/>
  <c r="AZ884" i="32"/>
  <c r="BA884" i="32"/>
  <c r="AY884" i="32"/>
  <c r="AX884" i="32"/>
  <c r="BA520" i="32"/>
  <c r="AZ520" i="32"/>
  <c r="AX520" i="32"/>
  <c r="AY520" i="32"/>
  <c r="AY263" i="32"/>
  <c r="BA263" i="32"/>
  <c r="AZ263" i="32"/>
  <c r="AX263" i="32"/>
  <c r="AX904" i="32"/>
  <c r="AZ904" i="32"/>
  <c r="AY904" i="32"/>
  <c r="BA904" i="32"/>
  <c r="BA464" i="32"/>
  <c r="AZ464" i="32"/>
  <c r="AY464" i="32"/>
  <c r="AX464" i="32"/>
  <c r="BA3415" i="32"/>
  <c r="AX3415" i="32"/>
  <c r="AY3415" i="32"/>
  <c r="AZ3415" i="32"/>
  <c r="BA879" i="32"/>
  <c r="AZ879" i="32"/>
  <c r="AX879" i="32"/>
  <c r="AY879" i="32"/>
  <c r="BA483" i="32"/>
  <c r="AY483" i="32"/>
  <c r="AZ483" i="32"/>
  <c r="AX483" i="32"/>
  <c r="AX178" i="32"/>
  <c r="AY178" i="32"/>
  <c r="AZ178" i="32"/>
  <c r="BA178" i="32"/>
  <c r="AX702" i="32"/>
  <c r="BA702" i="32"/>
  <c r="AY702" i="32"/>
  <c r="AZ702" i="32"/>
  <c r="BA383" i="32"/>
  <c r="AY383" i="32"/>
  <c r="AX383" i="32"/>
  <c r="AZ383" i="32"/>
  <c r="AX3545" i="32"/>
  <c r="AY3545" i="32"/>
  <c r="AZ3545" i="32"/>
  <c r="BA3545" i="32"/>
  <c r="AY3507" i="32"/>
  <c r="AZ3507" i="32"/>
  <c r="BA3507" i="32"/>
  <c r="AX3507" i="32"/>
  <c r="AZ2642" i="32"/>
  <c r="BA2642" i="32"/>
  <c r="AX2642" i="32"/>
  <c r="AY2642" i="32"/>
  <c r="BA2318" i="32"/>
  <c r="AZ2318" i="32"/>
  <c r="AY2318" i="32"/>
  <c r="AX2318" i="32"/>
  <c r="BA2459" i="32"/>
  <c r="AZ2459" i="32"/>
  <c r="AX2459" i="32"/>
  <c r="AY2459" i="32"/>
  <c r="AX3756" i="32"/>
  <c r="AY3756" i="32"/>
  <c r="AZ3756" i="32"/>
  <c r="BA3756" i="32"/>
  <c r="AX2328" i="32"/>
  <c r="BA2328" i="32"/>
  <c r="AY2328" i="32"/>
  <c r="AZ2328" i="32"/>
  <c r="BA201" i="32"/>
  <c r="AY201" i="32"/>
  <c r="AZ201" i="32"/>
  <c r="AX201" i="32"/>
  <c r="BA3750" i="32"/>
  <c r="AZ3750" i="32"/>
  <c r="AX3750" i="32"/>
  <c r="AY3750" i="32"/>
  <c r="AZ1939" i="32"/>
  <c r="AY1939" i="32"/>
  <c r="AX1939" i="32"/>
  <c r="BA1939" i="32"/>
  <c r="BA2772" i="32"/>
  <c r="AX2772" i="32"/>
  <c r="AZ2772" i="32"/>
  <c r="AY2772" i="32"/>
  <c r="AY99" i="32"/>
  <c r="BA99" i="32"/>
  <c r="AZ99" i="32"/>
  <c r="AX99" i="32"/>
  <c r="AY1926" i="32"/>
  <c r="AX1926" i="32"/>
  <c r="AZ1926" i="32"/>
  <c r="BA1926" i="32"/>
  <c r="AX1997" i="32"/>
  <c r="AY1997" i="32"/>
  <c r="BA1997" i="32"/>
  <c r="AZ1997" i="32"/>
  <c r="AX3705" i="32"/>
  <c r="BA3705" i="32"/>
  <c r="AZ3705" i="32"/>
  <c r="AY3705" i="32"/>
  <c r="AZ2569" i="32"/>
  <c r="AX2569" i="32"/>
  <c r="BA2569" i="32"/>
  <c r="AY2569" i="32"/>
  <c r="AY2184" i="32"/>
  <c r="AZ2184" i="32"/>
  <c r="AX2184" i="32"/>
  <c r="BA2184" i="32"/>
  <c r="BA3267" i="32"/>
  <c r="AX3267" i="32"/>
  <c r="AY3267" i="32"/>
  <c r="AZ3267" i="32"/>
  <c r="BA28" i="32"/>
  <c r="AZ28" i="32"/>
  <c r="AX28" i="32"/>
  <c r="AY28" i="32"/>
  <c r="BA2287" i="32"/>
  <c r="AZ2287" i="32"/>
  <c r="AY2287" i="32"/>
  <c r="AX2287" i="32"/>
  <c r="AZ2472" i="32"/>
  <c r="AY2472" i="32"/>
  <c r="AX2472" i="32"/>
  <c r="BA2472" i="32"/>
  <c r="AZ2021" i="32"/>
  <c r="BA2021" i="32"/>
  <c r="AY2021" i="32"/>
  <c r="AX2021" i="32"/>
  <c r="BA2879" i="32"/>
  <c r="AZ2879" i="32"/>
  <c r="AX2879" i="32"/>
  <c r="AY2879" i="32"/>
  <c r="BA3346" i="32"/>
  <c r="AY3346" i="32"/>
  <c r="AX3346" i="32"/>
  <c r="AZ3346" i="32"/>
  <c r="BA3134" i="32"/>
  <c r="AX3134" i="32"/>
  <c r="AY3134" i="32"/>
  <c r="AZ3134" i="32"/>
  <c r="BA2873" i="32"/>
  <c r="AZ2873" i="32"/>
  <c r="AX2873" i="32"/>
  <c r="AY2873" i="32"/>
  <c r="AX4190" i="32"/>
  <c r="AY4190" i="32"/>
  <c r="AZ4190" i="32"/>
  <c r="BA4190" i="32"/>
  <c r="BA3166" i="32"/>
  <c r="AZ3166" i="32"/>
  <c r="AY3166" i="32"/>
  <c r="AX3166" i="32"/>
  <c r="AY2942" i="32"/>
  <c r="BA2942" i="32"/>
  <c r="AZ2942" i="32"/>
  <c r="AX2942" i="32"/>
  <c r="AY3950" i="32"/>
  <c r="AX3950" i="32"/>
  <c r="AZ3950" i="32"/>
  <c r="BA3950" i="32"/>
  <c r="AZ3821" i="32"/>
  <c r="BA3821" i="32"/>
  <c r="AY3821" i="32"/>
  <c r="AX3821" i="32"/>
  <c r="BA3241" i="32"/>
  <c r="AX3241" i="32"/>
  <c r="AZ3241" i="32"/>
  <c r="AY3241" i="32"/>
  <c r="AX3925" i="32"/>
  <c r="BA3925" i="32"/>
  <c r="AY3925" i="32"/>
  <c r="AZ3925" i="32"/>
  <c r="AY3253" i="32"/>
  <c r="AX3253" i="32"/>
  <c r="BA3253" i="32"/>
  <c r="AZ3253" i="32"/>
  <c r="AX4213" i="32"/>
  <c r="AY4213" i="32"/>
  <c r="AZ4213" i="32"/>
  <c r="BA4213" i="32"/>
  <c r="BA3959" i="32"/>
  <c r="AX3959" i="32"/>
  <c r="AY3959" i="32"/>
  <c r="AZ3959" i="32"/>
  <c r="AZ2056" i="32"/>
  <c r="BA2056" i="32"/>
  <c r="AY2056" i="32"/>
  <c r="AX2056" i="32"/>
  <c r="AY4840" i="32"/>
  <c r="BA4840" i="32"/>
  <c r="AX4840" i="32"/>
  <c r="AZ4840" i="32"/>
  <c r="BA4429" i="32"/>
  <c r="AY4429" i="32"/>
  <c r="AX4429" i="32"/>
  <c r="AZ4429" i="32"/>
  <c r="AZ4336" i="32"/>
  <c r="AY4336" i="32"/>
  <c r="AX4336" i="32"/>
  <c r="BA4336" i="32"/>
  <c r="BA4670" i="32"/>
  <c r="AY4670" i="32"/>
  <c r="AZ4670" i="32"/>
  <c r="AX4670" i="32"/>
  <c r="AX4416" i="32"/>
  <c r="AZ4416" i="32"/>
  <c r="AY4416" i="32"/>
  <c r="BA4416" i="32"/>
  <c r="BA4299" i="32"/>
  <c r="AZ4299" i="32"/>
  <c r="AY4299" i="32"/>
  <c r="AX4299" i="32"/>
  <c r="BA6515" i="32"/>
  <c r="AZ6515" i="32"/>
  <c r="AX6515" i="32"/>
  <c r="AY6515" i="32"/>
  <c r="BA4441" i="32"/>
  <c r="AZ4441" i="32"/>
  <c r="AX4441" i="32"/>
  <c r="AY4441" i="32"/>
  <c r="AZ4060" i="32"/>
  <c r="AY4060" i="32"/>
  <c r="AX4060" i="32"/>
  <c r="BA4060" i="32"/>
  <c r="AZ4473" i="32"/>
  <c r="BA4473" i="32"/>
  <c r="AY4473" i="32"/>
  <c r="AX4473" i="32"/>
  <c r="BA4658" i="32"/>
  <c r="AZ4658" i="32"/>
  <c r="AY4658" i="32"/>
  <c r="AX4658" i="32"/>
  <c r="AX6550" i="32"/>
  <c r="AY6550" i="32"/>
  <c r="BA6550" i="32"/>
  <c r="AZ6550" i="32"/>
  <c r="BA5412" i="32"/>
  <c r="AY5412" i="32"/>
  <c r="AX5412" i="32"/>
  <c r="AZ5412" i="32"/>
  <c r="BA4830" i="32"/>
  <c r="AX4830" i="32"/>
  <c r="AY4830" i="32"/>
  <c r="AZ4830" i="32"/>
  <c r="BA4602" i="32"/>
  <c r="AZ4602" i="32"/>
  <c r="AY4602" i="32"/>
  <c r="AX4602" i="32"/>
  <c r="AZ4579" i="32"/>
  <c r="AY4579" i="32"/>
  <c r="AX4579" i="32"/>
  <c r="BA4579" i="32"/>
  <c r="AZ5018" i="32"/>
  <c r="AY5018" i="32"/>
  <c r="AX5018" i="32"/>
  <c r="BA5018" i="32"/>
  <c r="AY4857" i="32"/>
  <c r="BA4857" i="32"/>
  <c r="AZ4857" i="32"/>
  <c r="AX4857" i="32"/>
  <c r="BA5045" i="32"/>
  <c r="AZ5045" i="32"/>
  <c r="AX5045" i="32"/>
  <c r="AY5045" i="32"/>
  <c r="BA6640" i="32"/>
  <c r="AX6640" i="32"/>
  <c r="AZ6640" i="32"/>
  <c r="AY6640" i="32"/>
  <c r="BA5348" i="32"/>
  <c r="AZ5348" i="32"/>
  <c r="AY5348" i="32"/>
  <c r="AX5348" i="32"/>
  <c r="BA6605" i="32"/>
  <c r="AZ6605" i="32"/>
  <c r="AX6605" i="32"/>
  <c r="AY6605" i="32"/>
  <c r="BA5115" i="32"/>
  <c r="AX5115" i="32"/>
  <c r="AY5115" i="32"/>
  <c r="AZ5115" i="32"/>
  <c r="BA5509" i="32"/>
  <c r="AX5509" i="32"/>
  <c r="AY5509" i="32"/>
  <c r="AZ5509" i="32"/>
  <c r="BA5390" i="32"/>
  <c r="AZ5390" i="32"/>
  <c r="AY5390" i="32"/>
  <c r="AX5390" i="32"/>
  <c r="BA6593" i="32"/>
  <c r="AZ6593" i="32"/>
  <c r="AX6593" i="32"/>
  <c r="AY6593" i="32"/>
  <c r="AZ6666" i="32"/>
  <c r="AY6666" i="32"/>
  <c r="AX6666" i="32"/>
  <c r="BA6666" i="32"/>
  <c r="AY5485" i="32"/>
  <c r="BA5485" i="32"/>
  <c r="AZ5485" i="32"/>
  <c r="AX5485" i="32"/>
  <c r="AX5556" i="32"/>
  <c r="BA5556" i="32"/>
  <c r="AZ5556" i="32"/>
  <c r="AY5556" i="32"/>
  <c r="AX5846" i="32"/>
  <c r="AY5846" i="32"/>
  <c r="AZ5846" i="32"/>
  <c r="BA5846" i="32"/>
  <c r="BA6680" i="32"/>
  <c r="AX6680" i="32"/>
  <c r="AY6680" i="32"/>
  <c r="AZ6680" i="32"/>
  <c r="AZ5728" i="32"/>
  <c r="AY5728" i="32"/>
  <c r="BA5728" i="32"/>
  <c r="AX5728" i="32"/>
  <c r="AY5742" i="32"/>
  <c r="AZ5742" i="32"/>
  <c r="BA5742" i="32"/>
  <c r="AX5742" i="32"/>
  <c r="AZ5866" i="32"/>
  <c r="AX5866" i="32"/>
  <c r="AY5866" i="32"/>
  <c r="BA5866" i="32"/>
  <c r="AY5860" i="32"/>
  <c r="BA5860" i="32"/>
  <c r="AZ5860" i="32"/>
  <c r="AX5860" i="32"/>
  <c r="BA3352" i="32"/>
  <c r="AZ3352" i="32"/>
  <c r="AY3352" i="32"/>
  <c r="AX3352" i="32"/>
  <c r="BA6139" i="32"/>
  <c r="AY6139" i="32"/>
  <c r="AX6139" i="32"/>
  <c r="AZ6139" i="32"/>
  <c r="BA5955" i="32"/>
  <c r="AY5955" i="32"/>
  <c r="AX5955" i="32"/>
  <c r="AZ5955" i="32"/>
  <c r="BA5982" i="32"/>
  <c r="AX5982" i="32"/>
  <c r="AY5982" i="32"/>
  <c r="AZ5982" i="32"/>
  <c r="AZ5954" i="32"/>
  <c r="BA5954" i="32"/>
  <c r="AY5954" i="32"/>
  <c r="AX5954" i="32"/>
  <c r="BA6158" i="32"/>
  <c r="AX6158" i="32"/>
  <c r="AY6158" i="32"/>
  <c r="AZ6158" i="32"/>
  <c r="AX6177" i="32"/>
  <c r="AZ6177" i="32"/>
  <c r="AY6177" i="32"/>
  <c r="BA6177" i="32"/>
  <c r="BA6398" i="32"/>
  <c r="AX6398" i="32"/>
  <c r="AZ6398" i="32"/>
  <c r="AY6398" i="32"/>
  <c r="AX6297" i="32"/>
  <c r="BA6297" i="32"/>
  <c r="AZ6297" i="32"/>
  <c r="AY6297" i="32"/>
  <c r="BA6438" i="32"/>
  <c r="AX6438" i="32"/>
  <c r="AZ6438" i="32"/>
  <c r="AY6438" i="32"/>
  <c r="BA6453" i="32"/>
  <c r="AZ6453" i="32"/>
  <c r="AX6453" i="32"/>
  <c r="AY6453" i="32"/>
  <c r="BA6775" i="32"/>
  <c r="AX6775" i="32"/>
  <c r="AZ6775" i="32"/>
  <c r="AY6775" i="32"/>
  <c r="AX6360" i="32"/>
  <c r="AZ6360" i="32"/>
  <c r="BA6360" i="32"/>
  <c r="AY6360" i="32"/>
  <c r="AZ6821" i="32"/>
  <c r="AY6821" i="32"/>
  <c r="AX6821" i="32"/>
  <c r="BA6821" i="32"/>
  <c r="AX1676" i="32"/>
  <c r="AZ1676" i="32"/>
  <c r="AY1676" i="32"/>
  <c r="BA1676" i="32"/>
  <c r="AY1769" i="32"/>
  <c r="AX1769" i="32"/>
  <c r="AZ1769" i="32"/>
  <c r="BA1769" i="32"/>
  <c r="BA997" i="32"/>
  <c r="AX997" i="32"/>
  <c r="AY997" i="32"/>
  <c r="AZ997" i="32"/>
  <c r="AZ1865" i="32"/>
  <c r="AX1865" i="32"/>
  <c r="AY1865" i="32"/>
  <c r="BA1865" i="32"/>
  <c r="BA1787" i="32"/>
  <c r="AZ1787" i="32"/>
  <c r="AX1787" i="32"/>
  <c r="AY1787" i="32"/>
  <c r="AY6805" i="32"/>
  <c r="AZ6805" i="32"/>
  <c r="BA6805" i="32"/>
  <c r="AX6805" i="32"/>
  <c r="AY1651" i="32"/>
  <c r="BA1651" i="32"/>
  <c r="AZ1651" i="32"/>
  <c r="AX1651" i="32"/>
  <c r="BA4008" i="32"/>
  <c r="AZ4008" i="32"/>
  <c r="AY4008" i="32"/>
  <c r="AX4008" i="32"/>
  <c r="AZ1398" i="32"/>
  <c r="AX1398" i="32"/>
  <c r="BA1398" i="32"/>
  <c r="AY1398" i="32"/>
  <c r="AY1247" i="32"/>
  <c r="AX1247" i="32"/>
  <c r="BA1247" i="32"/>
  <c r="AZ1247" i="32"/>
  <c r="BA967" i="32"/>
  <c r="AX967" i="32"/>
  <c r="AY967" i="32"/>
  <c r="AZ967" i="32"/>
  <c r="AZ2604" i="32"/>
  <c r="BA2604" i="32"/>
  <c r="AY2604" i="32"/>
  <c r="AX2604" i="32"/>
  <c r="AX4027" i="32"/>
  <c r="AZ4027" i="32"/>
  <c r="AY4027" i="32"/>
  <c r="BA4027" i="32"/>
  <c r="AZ646" i="32"/>
  <c r="AX646" i="32"/>
  <c r="AY646" i="32"/>
  <c r="BA646" i="32"/>
  <c r="AX1778" i="32"/>
  <c r="AZ1778" i="32"/>
  <c r="BA1778" i="32"/>
  <c r="AY1778" i="32"/>
  <c r="AX1753" i="32"/>
  <c r="BA1753" i="32"/>
  <c r="AZ1753" i="32"/>
  <c r="AY1753" i="32"/>
  <c r="AY1649" i="32"/>
  <c r="AZ1649" i="32"/>
  <c r="AX1649" i="32"/>
  <c r="BA1649" i="32"/>
  <c r="BA1574" i="32"/>
  <c r="AX1574" i="32"/>
  <c r="AY1574" i="32"/>
  <c r="AZ1574" i="32"/>
  <c r="AY1430" i="32"/>
  <c r="AZ1430" i="32"/>
  <c r="BA1430" i="32"/>
  <c r="AX1430" i="32"/>
  <c r="AY1122" i="32"/>
  <c r="AZ1122" i="32"/>
  <c r="BA1122" i="32"/>
  <c r="AX1122" i="32"/>
  <c r="BA467" i="32"/>
  <c r="AY467" i="32"/>
  <c r="AZ467" i="32"/>
  <c r="AX467" i="32"/>
  <c r="AZ1626" i="32"/>
  <c r="AY1626" i="32"/>
  <c r="BA1626" i="32"/>
  <c r="AX1626" i="32"/>
  <c r="BA1813" i="32"/>
  <c r="AZ1813" i="32"/>
  <c r="AY1813" i="32"/>
  <c r="AX1813" i="32"/>
  <c r="BA1273" i="32"/>
  <c r="AZ1273" i="32"/>
  <c r="AY1273" i="32"/>
  <c r="AX1273" i="32"/>
  <c r="BA1853" i="32"/>
  <c r="AX1853" i="32"/>
  <c r="AZ1853" i="32"/>
  <c r="AY1853" i="32"/>
  <c r="BA4005" i="32"/>
  <c r="AY4005" i="32"/>
  <c r="AZ4005" i="32"/>
  <c r="AX4005" i="32"/>
  <c r="BA6719" i="32"/>
  <c r="AX6719" i="32"/>
  <c r="AZ6719" i="32"/>
  <c r="AY6719" i="32"/>
  <c r="AZ1671" i="32"/>
  <c r="BA1671" i="32"/>
  <c r="AY1671" i="32"/>
  <c r="AX1671" i="32"/>
  <c r="AZ1406" i="32"/>
  <c r="AY1406" i="32"/>
  <c r="AX1406" i="32"/>
  <c r="BA1406" i="32"/>
  <c r="AX2388" i="32"/>
  <c r="BA2388" i="32"/>
  <c r="AY2388" i="32"/>
  <c r="AZ2388" i="32"/>
  <c r="AY1189" i="32"/>
  <c r="AX1189" i="32"/>
  <c r="AZ1189" i="32"/>
  <c r="BA1189" i="32"/>
  <c r="AX937" i="32"/>
  <c r="BA937" i="32"/>
  <c r="AY937" i="32"/>
  <c r="AZ937" i="32"/>
  <c r="AX723" i="32"/>
  <c r="BA723" i="32"/>
  <c r="AZ723" i="32"/>
  <c r="AY723" i="32"/>
  <c r="BA1979" i="32"/>
  <c r="AX1979" i="32"/>
  <c r="AY1979" i="32"/>
  <c r="AZ1979" i="32"/>
  <c r="AZ910" i="32"/>
  <c r="BA910" i="32"/>
  <c r="AX910" i="32"/>
  <c r="AY910" i="32"/>
  <c r="AX1740" i="32"/>
  <c r="AY1740" i="32"/>
  <c r="BA1740" i="32"/>
  <c r="AZ1740" i="32"/>
  <c r="BA1112" i="32"/>
  <c r="AZ1112" i="32"/>
  <c r="AX1112" i="32"/>
  <c r="AY1112" i="32"/>
  <c r="AZ1812" i="32"/>
  <c r="BA1812" i="32"/>
  <c r="AY1812" i="32"/>
  <c r="AX1812" i="32"/>
  <c r="BA1745" i="32"/>
  <c r="AY1745" i="32"/>
  <c r="AZ1745" i="32"/>
  <c r="AX1745" i="32"/>
  <c r="AZ1640" i="32"/>
  <c r="AX1640" i="32"/>
  <c r="AY1640" i="32"/>
  <c r="BA1640" i="32"/>
  <c r="AX1702" i="32"/>
  <c r="AZ1702" i="32"/>
  <c r="BA1702" i="32"/>
  <c r="AY1702" i="32"/>
  <c r="AY1462" i="32"/>
  <c r="AZ1462" i="32"/>
  <c r="BA1462" i="32"/>
  <c r="AX1462" i="32"/>
  <c r="AX1204" i="32"/>
  <c r="AY1204" i="32"/>
  <c r="AZ1204" i="32"/>
  <c r="BA1204" i="32"/>
  <c r="BA1077" i="32"/>
  <c r="AZ1077" i="32"/>
  <c r="AX1077" i="32"/>
  <c r="AY1077" i="32"/>
  <c r="BA16" i="32"/>
  <c r="AZ16" i="32"/>
  <c r="AX16" i="32"/>
  <c r="AY16" i="32"/>
  <c r="BA1622" i="32"/>
  <c r="AX1622" i="32"/>
  <c r="AY1622" i="32"/>
  <c r="AZ1622" i="32"/>
  <c r="BA1762" i="32"/>
  <c r="AZ1762" i="32"/>
  <c r="AX1762" i="32"/>
  <c r="AY1762" i="32"/>
  <c r="AY1866" i="32"/>
  <c r="AX1866" i="32"/>
  <c r="AZ1866" i="32"/>
  <c r="BA1866" i="32"/>
  <c r="BA2440" i="32"/>
  <c r="AZ2440" i="32"/>
  <c r="AX2440" i="32"/>
  <c r="AY2440" i="32"/>
  <c r="AX1670" i="32"/>
  <c r="BA1670" i="32"/>
  <c r="AZ1670" i="32"/>
  <c r="AY1670" i="32"/>
  <c r="AZ1560" i="32"/>
  <c r="AX1560" i="32"/>
  <c r="AY1560" i="32"/>
  <c r="BA1560" i="32"/>
  <c r="AZ1475" i="32"/>
  <c r="BA1475" i="32"/>
  <c r="AY1475" i="32"/>
  <c r="AX1475" i="32"/>
  <c r="AY1280" i="32"/>
  <c r="AX1280" i="32"/>
  <c r="AZ1280" i="32"/>
  <c r="BA1280" i="32"/>
  <c r="BA1116" i="32"/>
  <c r="AX1116" i="32"/>
  <c r="AZ1116" i="32"/>
  <c r="AY1116" i="32"/>
  <c r="AX942" i="32"/>
  <c r="AY942" i="32"/>
  <c r="BA942" i="32"/>
  <c r="AZ942" i="32"/>
  <c r="AX2542" i="32"/>
  <c r="AY2542" i="32"/>
  <c r="AZ2542" i="32"/>
  <c r="BA2542" i="32"/>
  <c r="BA94" i="32"/>
  <c r="AY94" i="32"/>
  <c r="AX94" i="32"/>
  <c r="AZ94" i="32"/>
  <c r="BA4030" i="32"/>
  <c r="AZ4030" i="32"/>
  <c r="AX4030" i="32"/>
  <c r="AY4030" i="32"/>
  <c r="AY604" i="32"/>
  <c r="AZ604" i="32"/>
  <c r="BA604" i="32"/>
  <c r="AX604" i="32"/>
  <c r="BA1869" i="32"/>
  <c r="AX1869" i="32"/>
  <c r="AY1869" i="32"/>
  <c r="AZ1869" i="32"/>
  <c r="BA1799" i="32"/>
  <c r="AX1799" i="32"/>
  <c r="AZ1799" i="32"/>
  <c r="AY1799" i="32"/>
  <c r="AZ1839" i="32"/>
  <c r="BA1839" i="32"/>
  <c r="AX1839" i="32"/>
  <c r="AY1839" i="32"/>
  <c r="AX1668" i="32"/>
  <c r="BA1668" i="32"/>
  <c r="AZ1668" i="32"/>
  <c r="AY1668" i="32"/>
  <c r="AX1572" i="32"/>
  <c r="BA1572" i="32"/>
  <c r="AY1572" i="32"/>
  <c r="AZ1572" i="32"/>
  <c r="AZ1315" i="32"/>
  <c r="BA1315" i="32"/>
  <c r="AY1315" i="32"/>
  <c r="AX1315" i="32"/>
  <c r="AY1095" i="32"/>
  <c r="AX1095" i="32"/>
  <c r="AZ1095" i="32"/>
  <c r="BA1095" i="32"/>
  <c r="BA564" i="32"/>
  <c r="AY564" i="32"/>
  <c r="AX564" i="32"/>
  <c r="AZ564" i="32"/>
  <c r="BA155" i="32"/>
  <c r="AX155" i="32"/>
  <c r="AZ155" i="32"/>
  <c r="AY155" i="32"/>
  <c r="AZ1648" i="32"/>
  <c r="AY1648" i="32"/>
  <c r="AX1648" i="32"/>
  <c r="BA1648" i="32"/>
  <c r="BA1519" i="32"/>
  <c r="AX1519" i="32"/>
  <c r="AY1519" i="32"/>
  <c r="AZ1519" i="32"/>
  <c r="BA1579" i="32"/>
  <c r="AZ1579" i="32"/>
  <c r="AX1579" i="32"/>
  <c r="AY1579" i="32"/>
  <c r="AX1394" i="32"/>
  <c r="BA1394" i="32"/>
  <c r="AZ1394" i="32"/>
  <c r="AY1394" i="32"/>
  <c r="AX1434" i="32"/>
  <c r="AY1434" i="32"/>
  <c r="BA1434" i="32"/>
  <c r="AZ1434" i="32"/>
  <c r="BA1495" i="32"/>
  <c r="AZ1495" i="32"/>
  <c r="AX1495" i="32"/>
  <c r="AY1495" i="32"/>
  <c r="AY1328" i="32"/>
  <c r="BA1328" i="32"/>
  <c r="AZ1328" i="32"/>
  <c r="AX1328" i="32"/>
  <c r="BA2385" i="32"/>
  <c r="AZ2385" i="32"/>
  <c r="AY2385" i="32"/>
  <c r="AX2385" i="32"/>
  <c r="AY1269" i="32"/>
  <c r="BA1269" i="32"/>
  <c r="AZ1269" i="32"/>
  <c r="AX1269" i="32"/>
  <c r="BA1172" i="32"/>
  <c r="AY1172" i="32"/>
  <c r="AX1172" i="32"/>
  <c r="AZ1172" i="32"/>
  <c r="AY1047" i="32"/>
  <c r="AZ1047" i="32"/>
  <c r="BA1047" i="32"/>
  <c r="AX1047" i="32"/>
  <c r="AX906" i="32"/>
  <c r="AY906" i="32"/>
  <c r="BA906" i="32"/>
  <c r="AZ906" i="32"/>
  <c r="BA807" i="32"/>
  <c r="AX807" i="32"/>
  <c r="AZ807" i="32"/>
  <c r="AY807" i="32"/>
  <c r="BA547" i="32"/>
  <c r="AX547" i="32"/>
  <c r="AY547" i="32"/>
  <c r="AZ547" i="32"/>
  <c r="BA322" i="32"/>
  <c r="AY322" i="32"/>
  <c r="AZ322" i="32"/>
  <c r="AX322" i="32"/>
  <c r="AZ3723" i="32"/>
  <c r="BA3723" i="32"/>
  <c r="AX3723" i="32"/>
  <c r="AY3723" i="32"/>
  <c r="BA2201" i="32"/>
  <c r="AX2201" i="32"/>
  <c r="AY2201" i="32"/>
  <c r="AZ2201" i="32"/>
  <c r="BA1397" i="32"/>
  <c r="AX1397" i="32"/>
  <c r="AY1397" i="32"/>
  <c r="AZ1397" i="32"/>
  <c r="AX1454" i="32"/>
  <c r="AY1454" i="32"/>
  <c r="AZ1454" i="32"/>
  <c r="BA1454" i="32"/>
  <c r="AX1494" i="32"/>
  <c r="AY1494" i="32"/>
  <c r="BA1494" i="32"/>
  <c r="AZ1494" i="32"/>
  <c r="AX1370" i="32"/>
  <c r="AY1370" i="32"/>
  <c r="BA1370" i="32"/>
  <c r="AZ1370" i="32"/>
  <c r="BA1342" i="32"/>
  <c r="AZ1342" i="32"/>
  <c r="AY1342" i="32"/>
  <c r="AX1342" i="32"/>
  <c r="AY1282" i="32"/>
  <c r="AX1282" i="32"/>
  <c r="BA1282" i="32"/>
  <c r="AZ1282" i="32"/>
  <c r="AX1262" i="32"/>
  <c r="AY1262" i="32"/>
  <c r="AZ1262" i="32"/>
  <c r="BA1262" i="32"/>
  <c r="BA1241" i="32"/>
  <c r="AY1241" i="32"/>
  <c r="AZ1241" i="32"/>
  <c r="AX1241" i="32"/>
  <c r="AX1143" i="32"/>
  <c r="AY1143" i="32"/>
  <c r="BA1143" i="32"/>
  <c r="AZ1143" i="32"/>
  <c r="AY1039" i="32"/>
  <c r="BA1039" i="32"/>
  <c r="AZ1039" i="32"/>
  <c r="AX1039" i="32"/>
  <c r="AY1069" i="32"/>
  <c r="AX1069" i="32"/>
  <c r="AZ1069" i="32"/>
  <c r="BA1069" i="32"/>
  <c r="AY955" i="32"/>
  <c r="AZ955" i="32"/>
  <c r="BA955" i="32"/>
  <c r="AX955" i="32"/>
  <c r="BA806" i="32"/>
  <c r="AX806" i="32"/>
  <c r="AY806" i="32"/>
  <c r="AZ806" i="32"/>
  <c r="BA624" i="32"/>
  <c r="AZ624" i="32"/>
  <c r="AY624" i="32"/>
  <c r="AX624" i="32"/>
  <c r="BA3451" i="32"/>
  <c r="AX3451" i="32"/>
  <c r="AY3451" i="32"/>
  <c r="AZ3451" i="32"/>
  <c r="AY3663" i="32"/>
  <c r="AX3663" i="32"/>
  <c r="AZ3663" i="32"/>
  <c r="BA3663" i="32"/>
  <c r="BA2273" i="32"/>
  <c r="AX2273" i="32"/>
  <c r="AY2273" i="32"/>
  <c r="AZ2273" i="32"/>
  <c r="AZ1523" i="32"/>
  <c r="BA1523" i="32"/>
  <c r="AY1523" i="32"/>
  <c r="AX1523" i="32"/>
  <c r="AX1588" i="32"/>
  <c r="AY1588" i="32"/>
  <c r="BA1588" i="32"/>
  <c r="AZ1588" i="32"/>
  <c r="BA2418" i="32"/>
  <c r="AY2418" i="32"/>
  <c r="AX2418" i="32"/>
  <c r="AZ2418" i="32"/>
  <c r="BA1452" i="32"/>
  <c r="AX1452" i="32"/>
  <c r="AZ1452" i="32"/>
  <c r="AY1452" i="32"/>
  <c r="BA1358" i="32"/>
  <c r="AX1358" i="32"/>
  <c r="AZ1358" i="32"/>
  <c r="AY1358" i="32"/>
  <c r="AZ1320" i="32"/>
  <c r="BA1320" i="32"/>
  <c r="AX1320" i="32"/>
  <c r="AY1320" i="32"/>
  <c r="BA1278" i="32"/>
  <c r="AX1278" i="32"/>
  <c r="AY1278" i="32"/>
  <c r="AZ1278" i="32"/>
  <c r="AZ1232" i="32"/>
  <c r="BA1232" i="32"/>
  <c r="AX1232" i="32"/>
  <c r="AY1232" i="32"/>
  <c r="AZ1148" i="32"/>
  <c r="BA1148" i="32"/>
  <c r="AY1148" i="32"/>
  <c r="AX1148" i="32"/>
  <c r="AZ1089" i="32"/>
  <c r="BA1089" i="32"/>
  <c r="AX1089" i="32"/>
  <c r="AY1089" i="32"/>
  <c r="BA1041" i="32"/>
  <c r="AX1041" i="32"/>
  <c r="AY1041" i="32"/>
  <c r="AZ1041" i="32"/>
  <c r="AX996" i="32"/>
  <c r="BA996" i="32"/>
  <c r="AZ996" i="32"/>
  <c r="AY996" i="32"/>
  <c r="AZ924" i="32"/>
  <c r="AX924" i="32"/>
  <c r="BA924" i="32"/>
  <c r="AY924" i="32"/>
  <c r="AZ780" i="32"/>
  <c r="BA780" i="32"/>
  <c r="AY780" i="32"/>
  <c r="AX780" i="32"/>
  <c r="AZ510" i="32"/>
  <c r="AX510" i="32"/>
  <c r="AY510" i="32"/>
  <c r="BA510" i="32"/>
  <c r="AZ326" i="32"/>
  <c r="AY326" i="32"/>
  <c r="BA326" i="32"/>
  <c r="AX326" i="32"/>
  <c r="BA3761" i="32"/>
  <c r="AX3761" i="32"/>
  <c r="AZ3761" i="32"/>
  <c r="AY3761" i="32"/>
  <c r="AX1666" i="32"/>
  <c r="AY1666" i="32"/>
  <c r="BA1666" i="32"/>
  <c r="AZ1666" i="32"/>
  <c r="BA4011" i="32"/>
  <c r="AZ4011" i="32"/>
  <c r="AY4011" i="32"/>
  <c r="AX4011" i="32"/>
  <c r="AX1596" i="32"/>
  <c r="AY1596" i="32"/>
  <c r="BA1596" i="32"/>
  <c r="AZ1596" i="32"/>
  <c r="AX1410" i="32"/>
  <c r="AY1410" i="32"/>
  <c r="AZ1410" i="32"/>
  <c r="BA1410" i="32"/>
  <c r="AX1506" i="32"/>
  <c r="BA1506" i="32"/>
  <c r="AY1506" i="32"/>
  <c r="AZ1506" i="32"/>
  <c r="AZ1379" i="32"/>
  <c r="BA1379" i="32"/>
  <c r="AY1379" i="32"/>
  <c r="AX1379" i="32"/>
  <c r="AY2397" i="32"/>
  <c r="BA2397" i="32"/>
  <c r="AZ2397" i="32"/>
  <c r="AX2397" i="32"/>
  <c r="AX1272" i="32"/>
  <c r="BA1272" i="32"/>
  <c r="AY1272" i="32"/>
  <c r="AZ1272" i="32"/>
  <c r="AX1196" i="32"/>
  <c r="BA1196" i="32"/>
  <c r="AZ1196" i="32"/>
  <c r="AY1196" i="32"/>
  <c r="AY1139" i="32"/>
  <c r="AX1139" i="32"/>
  <c r="AZ1139" i="32"/>
  <c r="BA1139" i="32"/>
  <c r="BA1005" i="32"/>
  <c r="AX1005" i="32"/>
  <c r="AY1005" i="32"/>
  <c r="AZ1005" i="32"/>
  <c r="BA844" i="32"/>
  <c r="AX844" i="32"/>
  <c r="AZ844" i="32"/>
  <c r="AY844" i="32"/>
  <c r="AZ607" i="32"/>
  <c r="AX607" i="32"/>
  <c r="AY607" i="32"/>
  <c r="BA607" i="32"/>
  <c r="AZ3579" i="32"/>
  <c r="AY3579" i="32"/>
  <c r="AX3579" i="32"/>
  <c r="BA3579" i="32"/>
  <c r="AX3375" i="32"/>
  <c r="AY3375" i="32"/>
  <c r="BA3375" i="32"/>
  <c r="AZ3375" i="32"/>
  <c r="AX2597" i="32"/>
  <c r="BA2597" i="32"/>
  <c r="AY2597" i="32"/>
  <c r="AZ2597" i="32"/>
  <c r="BA1629" i="32"/>
  <c r="AX1629" i="32"/>
  <c r="AZ1629" i="32"/>
  <c r="AY1629" i="32"/>
  <c r="BA1693" i="32"/>
  <c r="AY1693" i="32"/>
  <c r="AX1693" i="32"/>
  <c r="AZ1693" i="32"/>
  <c r="BA4009" i="32"/>
  <c r="AZ4009" i="32"/>
  <c r="AX4009" i="32"/>
  <c r="AY4009" i="32"/>
  <c r="BA1593" i="32"/>
  <c r="AZ1593" i="32"/>
  <c r="AX1593" i="32"/>
  <c r="AY1593" i="32"/>
  <c r="AY1446" i="32"/>
  <c r="BA1446" i="32"/>
  <c r="AZ1446" i="32"/>
  <c r="AX1446" i="32"/>
  <c r="AZ1491" i="32"/>
  <c r="BA1491" i="32"/>
  <c r="AY1491" i="32"/>
  <c r="AX1491" i="32"/>
  <c r="AZ1338" i="32"/>
  <c r="BA1338" i="32"/>
  <c r="AX1338" i="32"/>
  <c r="AY1338" i="32"/>
  <c r="AY2376" i="32"/>
  <c r="BA2376" i="32"/>
  <c r="AZ2376" i="32"/>
  <c r="AX2376" i="32"/>
  <c r="AY2362" i="32"/>
  <c r="BA2362" i="32"/>
  <c r="AZ2362" i="32"/>
  <c r="AX2362" i="32"/>
  <c r="AX1153" i="32"/>
  <c r="AY1153" i="32"/>
  <c r="BA1153" i="32"/>
  <c r="AZ1153" i="32"/>
  <c r="BA1082" i="32"/>
  <c r="AZ1082" i="32"/>
  <c r="AY1082" i="32"/>
  <c r="AX1082" i="32"/>
  <c r="AY1031" i="32"/>
  <c r="BA1031" i="32"/>
  <c r="AZ1031" i="32"/>
  <c r="AX1031" i="32"/>
  <c r="BA979" i="32"/>
  <c r="AY979" i="32"/>
  <c r="AZ979" i="32"/>
  <c r="AX979" i="32"/>
  <c r="BA923" i="32"/>
  <c r="AX923" i="32"/>
  <c r="AY923" i="32"/>
  <c r="AZ923" i="32"/>
  <c r="BA708" i="32"/>
  <c r="AY708" i="32"/>
  <c r="AX708" i="32"/>
  <c r="AZ708" i="32"/>
  <c r="AY471" i="32"/>
  <c r="AX471" i="32"/>
  <c r="BA471" i="32"/>
  <c r="AZ471" i="32"/>
  <c r="AX3482" i="32"/>
  <c r="BA3482" i="32"/>
  <c r="AY3482" i="32"/>
  <c r="AZ3482" i="32"/>
  <c r="BA2522" i="32"/>
  <c r="AX2522" i="32"/>
  <c r="AY2522" i="32"/>
  <c r="AZ2522" i="32"/>
  <c r="AX1540" i="32"/>
  <c r="AY1540" i="32"/>
  <c r="BA1540" i="32"/>
  <c r="AZ1540" i="32"/>
  <c r="BA1581" i="32"/>
  <c r="AZ1581" i="32"/>
  <c r="AY1581" i="32"/>
  <c r="AX1581" i="32"/>
  <c r="BA1618" i="32"/>
  <c r="AZ1618" i="32"/>
  <c r="AX1618" i="32"/>
  <c r="AY1618" i="32"/>
  <c r="BA1431" i="32"/>
  <c r="AZ1431" i="32"/>
  <c r="AX1431" i="32"/>
  <c r="AY1431" i="32"/>
  <c r="AY1473" i="32"/>
  <c r="AZ1473" i="32"/>
  <c r="BA1473" i="32"/>
  <c r="AX1473" i="32"/>
  <c r="AZ1360" i="32"/>
  <c r="BA1360" i="32"/>
  <c r="AY1360" i="32"/>
  <c r="AX1360" i="32"/>
  <c r="BA1347" i="32"/>
  <c r="AY1347" i="32"/>
  <c r="AX1347" i="32"/>
  <c r="AZ1347" i="32"/>
  <c r="AX2375" i="32"/>
  <c r="BA2375" i="32"/>
  <c r="AY2375" i="32"/>
  <c r="AZ2375" i="32"/>
  <c r="BA2382" i="32"/>
  <c r="AZ2382" i="32"/>
  <c r="AY2382" i="32"/>
  <c r="AX2382" i="32"/>
  <c r="AZ1216" i="32"/>
  <c r="BA1216" i="32"/>
  <c r="AX1216" i="32"/>
  <c r="AY1216" i="32"/>
  <c r="AX1201" i="32"/>
  <c r="AY1201" i="32"/>
  <c r="AZ1201" i="32"/>
  <c r="BA1201" i="32"/>
  <c r="BA1096" i="32"/>
  <c r="AX1096" i="32"/>
  <c r="AY1096" i="32"/>
  <c r="AZ1096" i="32"/>
  <c r="AZ1052" i="32"/>
  <c r="AX1052" i="32"/>
  <c r="AY1052" i="32"/>
  <c r="BA1052" i="32"/>
  <c r="AZ1008" i="32"/>
  <c r="BA1008" i="32"/>
  <c r="AY1008" i="32"/>
  <c r="AX1008" i="32"/>
  <c r="AZ894" i="32"/>
  <c r="AX894" i="32"/>
  <c r="AY894" i="32"/>
  <c r="BA894" i="32"/>
  <c r="AZ777" i="32"/>
  <c r="BA777" i="32"/>
  <c r="AX777" i="32"/>
  <c r="AY777" i="32"/>
  <c r="BA536" i="32"/>
  <c r="AZ536" i="32"/>
  <c r="AY536" i="32"/>
  <c r="AX536" i="32"/>
  <c r="AY3460" i="32"/>
  <c r="AZ3460" i="32"/>
  <c r="AX3460" i="32"/>
  <c r="BA3460" i="32"/>
  <c r="AX2508" i="32"/>
  <c r="AY2508" i="32"/>
  <c r="AZ2508" i="32"/>
  <c r="BA2508" i="32"/>
  <c r="AZ3225" i="32"/>
  <c r="AX3225" i="32"/>
  <c r="AY3225" i="32"/>
  <c r="BA3225" i="32"/>
  <c r="AZ908" i="32"/>
  <c r="BA908" i="32"/>
  <c r="AY908" i="32"/>
  <c r="AX908" i="32"/>
  <c r="AY840" i="32"/>
  <c r="BA840" i="32"/>
  <c r="AX840" i="32"/>
  <c r="AZ840" i="32"/>
  <c r="BA773" i="32"/>
  <c r="AY773" i="32"/>
  <c r="AX773" i="32"/>
  <c r="AZ773" i="32"/>
  <c r="AY697" i="32"/>
  <c r="AZ697" i="32"/>
  <c r="AX697" i="32"/>
  <c r="BA697" i="32"/>
  <c r="AY628" i="32"/>
  <c r="BA628" i="32"/>
  <c r="AZ628" i="32"/>
  <c r="AX628" i="32"/>
  <c r="AY577" i="32"/>
  <c r="AZ577" i="32"/>
  <c r="BA577" i="32"/>
  <c r="AX577" i="32"/>
  <c r="AX514" i="32"/>
  <c r="BA514" i="32"/>
  <c r="AZ514" i="32"/>
  <c r="AY514" i="32"/>
  <c r="BA473" i="32"/>
  <c r="AZ473" i="32"/>
  <c r="AY473" i="32"/>
  <c r="AX473" i="32"/>
  <c r="BA374" i="32"/>
  <c r="AX374" i="32"/>
  <c r="AY374" i="32"/>
  <c r="AZ374" i="32"/>
  <c r="BA3464" i="32"/>
  <c r="AY3464" i="32"/>
  <c r="AZ3464" i="32"/>
  <c r="AX3464" i="32"/>
  <c r="BA247" i="32"/>
  <c r="AY247" i="32"/>
  <c r="AX247" i="32"/>
  <c r="AZ247" i="32"/>
  <c r="AY198" i="32"/>
  <c r="AX198" i="32"/>
  <c r="AZ198" i="32"/>
  <c r="BA198" i="32"/>
  <c r="AY3521" i="32"/>
  <c r="AZ3521" i="32"/>
  <c r="BA3521" i="32"/>
  <c r="AX3521" i="32"/>
  <c r="AZ2517" i="32"/>
  <c r="AY2517" i="32"/>
  <c r="AX2517" i="32"/>
  <c r="BA2517" i="32"/>
  <c r="AZ2155" i="32"/>
  <c r="AX2155" i="32"/>
  <c r="AY2155" i="32"/>
  <c r="BA2155" i="32"/>
  <c r="BA2663" i="32"/>
  <c r="AX2663" i="32"/>
  <c r="AY2663" i="32"/>
  <c r="AZ2663" i="32"/>
  <c r="BA3026" i="32"/>
  <c r="AZ3026" i="32"/>
  <c r="AX3026" i="32"/>
  <c r="AY3026" i="32"/>
  <c r="AZ739" i="32"/>
  <c r="AX739" i="32"/>
  <c r="BA739" i="32"/>
  <c r="AY739" i="32"/>
  <c r="AY635" i="32"/>
  <c r="AZ635" i="32"/>
  <c r="BA635" i="32"/>
  <c r="AX635" i="32"/>
  <c r="AZ592" i="32"/>
  <c r="AX592" i="32"/>
  <c r="BA592" i="32"/>
  <c r="AY592" i="32"/>
  <c r="AZ521" i="32"/>
  <c r="BA521" i="32"/>
  <c r="AX521" i="32"/>
  <c r="AY521" i="32"/>
  <c r="BA457" i="32"/>
  <c r="AZ457" i="32"/>
  <c r="AY457" i="32"/>
  <c r="AX457" i="32"/>
  <c r="BA3403" i="32"/>
  <c r="AX3403" i="32"/>
  <c r="AZ3403" i="32"/>
  <c r="AY3403" i="32"/>
  <c r="BA314" i="32"/>
  <c r="AZ314" i="32"/>
  <c r="AY314" i="32"/>
  <c r="AX314" i="32"/>
  <c r="BA3413" i="32"/>
  <c r="AX3413" i="32"/>
  <c r="AY3413" i="32"/>
  <c r="AZ3413" i="32"/>
  <c r="BA3674" i="32"/>
  <c r="AX3674" i="32"/>
  <c r="AZ3674" i="32"/>
  <c r="AY3674" i="32"/>
  <c r="AX3537" i="32"/>
  <c r="BA3537" i="32"/>
  <c r="AZ3537" i="32"/>
  <c r="AY3537" i="32"/>
  <c r="AZ3757" i="32"/>
  <c r="AX3757" i="32"/>
  <c r="BA3757" i="32"/>
  <c r="AY3757" i="32"/>
  <c r="BA2628" i="32"/>
  <c r="AX2628" i="32"/>
  <c r="AY2628" i="32"/>
  <c r="AZ2628" i="32"/>
  <c r="AX1948" i="32"/>
  <c r="AY1948" i="32"/>
  <c r="AZ1948" i="32"/>
  <c r="BA1948" i="32"/>
  <c r="AY2687" i="32"/>
  <c r="AX2687" i="32"/>
  <c r="AZ2687" i="32"/>
  <c r="BA2687" i="32"/>
  <c r="BA883" i="32"/>
  <c r="AY883" i="32"/>
  <c r="AX883" i="32"/>
  <c r="AZ883" i="32"/>
  <c r="AY847" i="32"/>
  <c r="AZ847" i="32"/>
  <c r="AX847" i="32"/>
  <c r="BA847" i="32"/>
  <c r="AY782" i="32"/>
  <c r="BA782" i="32"/>
  <c r="AZ782" i="32"/>
  <c r="AX782" i="32"/>
  <c r="AX730" i="32"/>
  <c r="AZ730" i="32"/>
  <c r="AY730" i="32"/>
  <c r="BA730" i="32"/>
  <c r="AX655" i="32"/>
  <c r="BA655" i="32"/>
  <c r="AY655" i="32"/>
  <c r="AZ655" i="32"/>
  <c r="BA676" i="32"/>
  <c r="AZ676" i="32"/>
  <c r="AY676" i="32"/>
  <c r="AX676" i="32"/>
  <c r="AY3372" i="32"/>
  <c r="AZ3372" i="32"/>
  <c r="AX3372" i="32"/>
  <c r="BA3372" i="32"/>
  <c r="AZ549" i="32"/>
  <c r="AY549" i="32"/>
  <c r="BA549" i="32"/>
  <c r="AX549" i="32"/>
  <c r="BA466" i="32"/>
  <c r="AX466" i="32"/>
  <c r="AZ466" i="32"/>
  <c r="AY466" i="32"/>
  <c r="BA408" i="32"/>
  <c r="AZ408" i="32"/>
  <c r="AY408" i="32"/>
  <c r="AX408" i="32"/>
  <c r="AY3586" i="32"/>
  <c r="BA3586" i="32"/>
  <c r="AX3586" i="32"/>
  <c r="AZ3586" i="32"/>
  <c r="BA331" i="32"/>
  <c r="AY331" i="32"/>
  <c r="AZ331" i="32"/>
  <c r="AX331" i="32"/>
  <c r="BA3472" i="32"/>
  <c r="AX3472" i="32"/>
  <c r="AY3472" i="32"/>
  <c r="AZ3472" i="32"/>
  <c r="BA3484" i="32"/>
  <c r="AX3484" i="32"/>
  <c r="AZ3484" i="32"/>
  <c r="AY3484" i="32"/>
  <c r="BA258" i="32"/>
  <c r="AX258" i="32"/>
  <c r="AY258" i="32"/>
  <c r="AZ258" i="32"/>
  <c r="BA3650" i="32"/>
  <c r="AY3650" i="32"/>
  <c r="AX3650" i="32"/>
  <c r="AZ3650" i="32"/>
  <c r="BA3495" i="32"/>
  <c r="AX3495" i="32"/>
  <c r="AZ3495" i="32"/>
  <c r="AY3495" i="32"/>
  <c r="BA26" i="32"/>
  <c r="AY26" i="32"/>
  <c r="AZ26" i="32"/>
  <c r="AX26" i="32"/>
  <c r="BA2081" i="32"/>
  <c r="AX2081" i="32"/>
  <c r="AY2081" i="32"/>
  <c r="AZ2081" i="32"/>
  <c r="BA2300" i="32"/>
  <c r="AX2300" i="32"/>
  <c r="AY2300" i="32"/>
  <c r="AZ2300" i="32"/>
  <c r="BA2816" i="32"/>
  <c r="AZ2816" i="32"/>
  <c r="AX2816" i="32"/>
  <c r="AY2816" i="32"/>
  <c r="AZ968" i="32"/>
  <c r="AX968" i="32"/>
  <c r="BA968" i="32"/>
  <c r="AY968" i="32"/>
  <c r="AX882" i="32"/>
  <c r="AZ882" i="32"/>
  <c r="AY882" i="32"/>
  <c r="BA882" i="32"/>
  <c r="AX821" i="32"/>
  <c r="BA821" i="32"/>
  <c r="AY821" i="32"/>
  <c r="AZ821" i="32"/>
  <c r="AZ725" i="32"/>
  <c r="BA725" i="32"/>
  <c r="AY725" i="32"/>
  <c r="AX725" i="32"/>
  <c r="BA672" i="32"/>
  <c r="AX672" i="32"/>
  <c r="AZ672" i="32"/>
  <c r="AY672" i="32"/>
  <c r="AY2357" i="32"/>
  <c r="AZ2357" i="32"/>
  <c r="BA2357" i="32"/>
  <c r="AX2357" i="32"/>
  <c r="AX2356" i="32"/>
  <c r="BA2356" i="32"/>
  <c r="AY2356" i="32"/>
  <c r="AZ2356" i="32"/>
  <c r="BA463" i="32"/>
  <c r="AZ463" i="32"/>
  <c r="AY463" i="32"/>
  <c r="AX463" i="32"/>
  <c r="BA398" i="32"/>
  <c r="AZ398" i="32"/>
  <c r="AY398" i="32"/>
  <c r="AX398" i="32"/>
  <c r="BA358" i="32"/>
  <c r="AZ358" i="32"/>
  <c r="AY358" i="32"/>
  <c r="AX358" i="32"/>
  <c r="BA3470" i="32"/>
  <c r="AY3470" i="32"/>
  <c r="AX3470" i="32"/>
  <c r="AZ3470" i="32"/>
  <c r="BA285" i="32"/>
  <c r="AZ285" i="32"/>
  <c r="AY285" i="32"/>
  <c r="AX285" i="32"/>
  <c r="BA269" i="32"/>
  <c r="AZ269" i="32"/>
  <c r="AY269" i="32"/>
  <c r="AX269" i="32"/>
  <c r="BA3621" i="32"/>
  <c r="AZ3621" i="32"/>
  <c r="AY3621" i="32"/>
  <c r="AX3621" i="32"/>
  <c r="AX183" i="32"/>
  <c r="AZ183" i="32"/>
  <c r="AY183" i="32"/>
  <c r="BA183" i="32"/>
  <c r="AZ3713" i="32"/>
  <c r="AY3713" i="32"/>
  <c r="BA3713" i="32"/>
  <c r="AX3713" i="32"/>
  <c r="BA3751" i="32"/>
  <c r="AZ3751" i="32"/>
  <c r="AY3751" i="32"/>
  <c r="AX3751" i="32"/>
  <c r="AZ4" i="32"/>
  <c r="AY4" i="32"/>
  <c r="AX4" i="32"/>
  <c r="BA4" i="32"/>
  <c r="BA1967" i="32"/>
  <c r="AZ1967" i="32"/>
  <c r="AY1967" i="32"/>
  <c r="AX1967" i="32"/>
  <c r="AY2049" i="32"/>
  <c r="AX2049" i="32"/>
  <c r="AZ2049" i="32"/>
  <c r="BA2049" i="32"/>
  <c r="AX898" i="32"/>
  <c r="AZ898" i="32"/>
  <c r="AY898" i="32"/>
  <c r="BA898" i="32"/>
  <c r="BA828" i="32"/>
  <c r="AX828" i="32"/>
  <c r="AY828" i="32"/>
  <c r="AZ828" i="32"/>
  <c r="AY774" i="32"/>
  <c r="AZ774" i="32"/>
  <c r="BA774" i="32"/>
  <c r="AX774" i="32"/>
  <c r="AX747" i="32"/>
  <c r="AY747" i="32"/>
  <c r="AZ747" i="32"/>
  <c r="BA747" i="32"/>
  <c r="AY661" i="32"/>
  <c r="AZ661" i="32"/>
  <c r="AX661" i="32"/>
  <c r="BA661" i="32"/>
  <c r="BA571" i="32"/>
  <c r="AY571" i="32"/>
  <c r="AX571" i="32"/>
  <c r="AZ571" i="32"/>
  <c r="AX539" i="32"/>
  <c r="BA539" i="32"/>
  <c r="AZ539" i="32"/>
  <c r="AY539" i="32"/>
  <c r="AX497" i="32"/>
  <c r="AY497" i="32"/>
  <c r="BA497" i="32"/>
  <c r="AZ497" i="32"/>
  <c r="AY427" i="32"/>
  <c r="AZ427" i="32"/>
  <c r="BA427" i="32"/>
  <c r="AX427" i="32"/>
  <c r="BA3452" i="32"/>
  <c r="AZ3452" i="32"/>
  <c r="AX3452" i="32"/>
  <c r="AY3452" i="32"/>
  <c r="BA323" i="32"/>
  <c r="AZ323" i="32"/>
  <c r="AX323" i="32"/>
  <c r="AY323" i="32"/>
  <c r="BA300" i="32"/>
  <c r="AZ300" i="32"/>
  <c r="AY300" i="32"/>
  <c r="AX300" i="32"/>
  <c r="BA257" i="32"/>
  <c r="AZ257" i="32"/>
  <c r="AY257" i="32"/>
  <c r="AX257" i="32"/>
  <c r="BA233" i="32"/>
  <c r="AZ233" i="32"/>
  <c r="AY233" i="32"/>
  <c r="AX233" i="32"/>
  <c r="AX3671" i="32"/>
  <c r="AZ3671" i="32"/>
  <c r="AY3671" i="32"/>
  <c r="BA3671" i="32"/>
  <c r="AX49" i="32"/>
  <c r="AY49" i="32"/>
  <c r="AZ49" i="32"/>
  <c r="BA49" i="32"/>
  <c r="BA1917" i="32"/>
  <c r="AX1917" i="32"/>
  <c r="AY1917" i="32"/>
  <c r="AZ1917" i="32"/>
  <c r="AY2258" i="32"/>
  <c r="AX2258" i="32"/>
  <c r="AZ2258" i="32"/>
  <c r="BA2258" i="32"/>
  <c r="AY2760" i="32"/>
  <c r="AX2760" i="32"/>
  <c r="BA2760" i="32"/>
  <c r="AZ2760" i="32"/>
  <c r="AX950" i="32"/>
  <c r="BA950" i="32"/>
  <c r="AZ950" i="32"/>
  <c r="AY950" i="32"/>
  <c r="BA887" i="32"/>
  <c r="AY887" i="32"/>
  <c r="AZ887" i="32"/>
  <c r="AX887" i="32"/>
  <c r="AZ825" i="32"/>
  <c r="AX825" i="32"/>
  <c r="AY825" i="32"/>
  <c r="BA825" i="32"/>
  <c r="BA718" i="32"/>
  <c r="AY718" i="32"/>
  <c r="AX718" i="32"/>
  <c r="AZ718" i="32"/>
  <c r="BA679" i="32"/>
  <c r="AZ679" i="32"/>
  <c r="AY679" i="32"/>
  <c r="AX679" i="32"/>
  <c r="AZ584" i="32"/>
  <c r="AX584" i="32"/>
  <c r="BA584" i="32"/>
  <c r="AY584" i="32"/>
  <c r="BA548" i="32"/>
  <c r="AY548" i="32"/>
  <c r="AZ548" i="32"/>
  <c r="AX548" i="32"/>
  <c r="BA461" i="32"/>
  <c r="AX461" i="32"/>
  <c r="AY461" i="32"/>
  <c r="AZ461" i="32"/>
  <c r="BA394" i="32"/>
  <c r="AY394" i="32"/>
  <c r="AZ394" i="32"/>
  <c r="AX394" i="32"/>
  <c r="BA361" i="32"/>
  <c r="AZ361" i="32"/>
  <c r="AX361" i="32"/>
  <c r="AY361" i="32"/>
  <c r="BA336" i="32"/>
  <c r="AZ336" i="32"/>
  <c r="AY336" i="32"/>
  <c r="AX336" i="32"/>
  <c r="BA3601" i="32"/>
  <c r="AZ3601" i="32"/>
  <c r="AY3601" i="32"/>
  <c r="AX3601" i="32"/>
  <c r="AZ3489" i="32"/>
  <c r="AY3489" i="32"/>
  <c r="AX3489" i="32"/>
  <c r="BA3489" i="32"/>
  <c r="AX236" i="32"/>
  <c r="BA236" i="32"/>
  <c r="AZ236" i="32"/>
  <c r="AY236" i="32"/>
  <c r="BA3775" i="32"/>
  <c r="AX3775" i="32"/>
  <c r="AZ3775" i="32"/>
  <c r="AY3775" i="32"/>
  <c r="BA89" i="32"/>
  <c r="AX89" i="32"/>
  <c r="AY89" i="32"/>
  <c r="AZ89" i="32"/>
  <c r="AX2125" i="32"/>
  <c r="BA2125" i="32"/>
  <c r="AY2125" i="32"/>
  <c r="AZ2125" i="32"/>
  <c r="BA2326" i="32"/>
  <c r="AX2326" i="32"/>
  <c r="AY2326" i="32"/>
  <c r="AZ2326" i="32"/>
  <c r="AY2822" i="32"/>
  <c r="BA2822" i="32"/>
  <c r="AZ2822" i="32"/>
  <c r="AX2822" i="32"/>
  <c r="BA3639" i="32"/>
  <c r="AX3639" i="32"/>
  <c r="AY3639" i="32"/>
  <c r="AZ3639" i="32"/>
  <c r="AZ3675" i="32"/>
  <c r="AY3675" i="32"/>
  <c r="BA3675" i="32"/>
  <c r="AX3675" i="32"/>
  <c r="BA3504" i="32"/>
  <c r="AY3504" i="32"/>
  <c r="AX3504" i="32"/>
  <c r="AZ3504" i="32"/>
  <c r="BA113" i="32"/>
  <c r="AZ113" i="32"/>
  <c r="AX113" i="32"/>
  <c r="AY113" i="32"/>
  <c r="AX3725" i="32"/>
  <c r="BA3725" i="32"/>
  <c r="AY3725" i="32"/>
  <c r="AZ3725" i="32"/>
  <c r="AZ67" i="32"/>
  <c r="BA67" i="32"/>
  <c r="AX67" i="32"/>
  <c r="AY67" i="32"/>
  <c r="AZ3367" i="32"/>
  <c r="BA3367" i="32"/>
  <c r="AX3367" i="32"/>
  <c r="AY3367" i="32"/>
  <c r="AZ22" i="32"/>
  <c r="BA22" i="32"/>
  <c r="AX22" i="32"/>
  <c r="AY22" i="32"/>
  <c r="AX2489" i="32"/>
  <c r="AY2489" i="32"/>
  <c r="BA2489" i="32"/>
  <c r="AZ2489" i="32"/>
  <c r="BA2543" i="32"/>
  <c r="AX2543" i="32"/>
  <c r="AY2543" i="32"/>
  <c r="AZ2543" i="32"/>
  <c r="BA2629" i="32"/>
  <c r="AZ2629" i="32"/>
  <c r="AX2629" i="32"/>
  <c r="AY2629" i="32"/>
  <c r="BA5" i="32"/>
  <c r="AZ5" i="32"/>
  <c r="AY5" i="32"/>
  <c r="AX5" i="32"/>
  <c r="BA2152" i="32"/>
  <c r="AX2152" i="32"/>
  <c r="AY2152" i="32"/>
  <c r="AZ2152" i="32"/>
  <c r="BA2206" i="32"/>
  <c r="AZ2206" i="32"/>
  <c r="AY2206" i="32"/>
  <c r="AX2206" i="32"/>
  <c r="BA2237" i="32"/>
  <c r="AX2237" i="32"/>
  <c r="AY2237" i="32"/>
  <c r="AZ2237" i="32"/>
  <c r="AX2264" i="32"/>
  <c r="BA2264" i="32"/>
  <c r="AZ2264" i="32"/>
  <c r="AY2264" i="32"/>
  <c r="BA2310" i="32"/>
  <c r="AZ2310" i="32"/>
  <c r="AY2310" i="32"/>
  <c r="AX2310" i="32"/>
  <c r="BA2670" i="32"/>
  <c r="AZ2670" i="32"/>
  <c r="AY2670" i="32"/>
  <c r="AX2670" i="32"/>
  <c r="BA2695" i="32"/>
  <c r="AZ2695" i="32"/>
  <c r="AY2695" i="32"/>
  <c r="AX2695" i="32"/>
  <c r="AX2736" i="32"/>
  <c r="BA2736" i="32"/>
  <c r="AY2736" i="32"/>
  <c r="AZ2736" i="32"/>
  <c r="AZ2801" i="32"/>
  <c r="BA2801" i="32"/>
  <c r="AY2801" i="32"/>
  <c r="AX2801" i="32"/>
  <c r="AZ2930" i="32"/>
  <c r="BA2930" i="32"/>
  <c r="AY2930" i="32"/>
  <c r="AX2930" i="32"/>
  <c r="AZ3114" i="32"/>
  <c r="AX3114" i="32"/>
  <c r="AY3114" i="32"/>
  <c r="BA3114" i="32"/>
  <c r="BA3321" i="32"/>
  <c r="AZ3321" i="32"/>
  <c r="AY3321" i="32"/>
  <c r="AX3321" i="32"/>
  <c r="AX205" i="32"/>
  <c r="BA205" i="32"/>
  <c r="AZ205" i="32"/>
  <c r="AY205" i="32"/>
  <c r="AZ173" i="32"/>
  <c r="BA173" i="32"/>
  <c r="AX173" i="32"/>
  <c r="AY173" i="32"/>
  <c r="BA139" i="32"/>
  <c r="AZ139" i="32"/>
  <c r="AY139" i="32"/>
  <c r="AX139" i="32"/>
  <c r="AY123" i="32"/>
  <c r="AZ123" i="32"/>
  <c r="AX123" i="32"/>
  <c r="BA123" i="32"/>
  <c r="AX3732" i="32"/>
  <c r="BA3732" i="32"/>
  <c r="AY3732" i="32"/>
  <c r="AZ3732" i="32"/>
  <c r="AY3362" i="32"/>
  <c r="AX3362" i="32"/>
  <c r="BA3362" i="32"/>
  <c r="AZ3362" i="32"/>
  <c r="BA3396" i="32"/>
  <c r="AZ3396" i="32"/>
  <c r="AY3396" i="32"/>
  <c r="AX3396" i="32"/>
  <c r="AX3754" i="32"/>
  <c r="AY3754" i="32"/>
  <c r="AZ3754" i="32"/>
  <c r="BA3754" i="32"/>
  <c r="AY2488" i="32"/>
  <c r="AZ2488" i="32"/>
  <c r="BA2488" i="32"/>
  <c r="AX2488" i="32"/>
  <c r="AY2564" i="32"/>
  <c r="AX2564" i="32"/>
  <c r="AZ2564" i="32"/>
  <c r="BA2564" i="32"/>
  <c r="BA2641" i="32"/>
  <c r="AZ2641" i="32"/>
  <c r="AX2641" i="32"/>
  <c r="AY2641" i="32"/>
  <c r="BA2121" i="32"/>
  <c r="AZ2121" i="32"/>
  <c r="AY2121" i="32"/>
  <c r="AX2121" i="32"/>
  <c r="BA8" i="32"/>
  <c r="AX8" i="32"/>
  <c r="AY8" i="32"/>
  <c r="AZ8" i="32"/>
  <c r="AX2217" i="32"/>
  <c r="AY2217" i="32"/>
  <c r="BA2217" i="32"/>
  <c r="AZ2217" i="32"/>
  <c r="AX2317" i="32"/>
  <c r="AY2317" i="32"/>
  <c r="BA2317" i="32"/>
  <c r="AZ2317" i="32"/>
  <c r="AX2673" i="32"/>
  <c r="AY2673" i="32"/>
  <c r="BA2673" i="32"/>
  <c r="AZ2673" i="32"/>
  <c r="AX2697" i="32"/>
  <c r="AY2697" i="32"/>
  <c r="BA2697" i="32"/>
  <c r="AZ2697" i="32"/>
  <c r="BA2734" i="32"/>
  <c r="AY2734" i="32"/>
  <c r="AZ2734" i="32"/>
  <c r="AX2734" i="32"/>
  <c r="AY2809" i="32"/>
  <c r="BA2809" i="32"/>
  <c r="AX2809" i="32"/>
  <c r="AZ2809" i="32"/>
  <c r="AX3043" i="32"/>
  <c r="BA3043" i="32"/>
  <c r="AZ3043" i="32"/>
  <c r="AY3043" i="32"/>
  <c r="BA3645" i="32"/>
  <c r="AX3645" i="32"/>
  <c r="AZ3645" i="32"/>
  <c r="AY3645" i="32"/>
  <c r="AZ3668" i="32"/>
  <c r="BA3668" i="32"/>
  <c r="AY3668" i="32"/>
  <c r="AX3668" i="32"/>
  <c r="BA166" i="32"/>
  <c r="AY166" i="32"/>
  <c r="AX166" i="32"/>
  <c r="AZ166" i="32"/>
  <c r="BA159" i="32"/>
  <c r="AZ159" i="32"/>
  <c r="AY159" i="32"/>
  <c r="AX159" i="32"/>
  <c r="AX125" i="32"/>
  <c r="AY125" i="32"/>
  <c r="BA125" i="32"/>
  <c r="AZ125" i="32"/>
  <c r="AY3737" i="32"/>
  <c r="AX3737" i="32"/>
  <c r="BA3737" i="32"/>
  <c r="AZ3737" i="32"/>
  <c r="AX3740" i="32"/>
  <c r="BA3740" i="32"/>
  <c r="AY3740" i="32"/>
  <c r="AZ3740" i="32"/>
  <c r="AX3747" i="32"/>
  <c r="AY3747" i="32"/>
  <c r="AZ3747" i="32"/>
  <c r="BA3747" i="32"/>
  <c r="BA4034" i="32"/>
  <c r="AZ4034" i="32"/>
  <c r="AX4034" i="32"/>
  <c r="AY4034" i="32"/>
  <c r="AZ2503" i="32"/>
  <c r="BA2503" i="32"/>
  <c r="AX2503" i="32"/>
  <c r="AY2503" i="32"/>
  <c r="BA2530" i="32"/>
  <c r="AZ2530" i="32"/>
  <c r="AY2530" i="32"/>
  <c r="AX2530" i="32"/>
  <c r="AY2593" i="32"/>
  <c r="AZ2593" i="32"/>
  <c r="BA2593" i="32"/>
  <c r="AX2593" i="32"/>
  <c r="BA2626" i="32"/>
  <c r="AX2626" i="32"/>
  <c r="AY2626" i="32"/>
  <c r="AZ2626" i="32"/>
  <c r="AX3" i="32"/>
  <c r="BA3" i="32"/>
  <c r="AZ3" i="32"/>
  <c r="AY3" i="32"/>
  <c r="BA2139" i="32"/>
  <c r="AX2139" i="32"/>
  <c r="AY2139" i="32"/>
  <c r="AZ2139" i="32"/>
  <c r="BA2199" i="32"/>
  <c r="AY2199" i="32"/>
  <c r="AX2199" i="32"/>
  <c r="AZ2199" i="32"/>
  <c r="BA2229" i="32"/>
  <c r="AZ2229" i="32"/>
  <c r="AY2229" i="32"/>
  <c r="AX2229" i="32"/>
  <c r="BA1947" i="32"/>
  <c r="AZ1947" i="32"/>
  <c r="AY1947" i="32"/>
  <c r="AX1947" i="32"/>
  <c r="BA2295" i="32"/>
  <c r="AZ2295" i="32"/>
  <c r="AX2295" i="32"/>
  <c r="AY2295" i="32"/>
  <c r="BA2662" i="32"/>
  <c r="AX2662" i="32"/>
  <c r="AY2662" i="32"/>
  <c r="AZ2662" i="32"/>
  <c r="BA2688" i="32"/>
  <c r="AX2688" i="32"/>
  <c r="AY2688" i="32"/>
  <c r="AZ2688" i="32"/>
  <c r="BA2766" i="32"/>
  <c r="AX2766" i="32"/>
  <c r="AY2766" i="32"/>
  <c r="AZ2766" i="32"/>
  <c r="BA2824" i="32"/>
  <c r="AZ2824" i="32"/>
  <c r="AY2824" i="32"/>
  <c r="AX2824" i="32"/>
  <c r="BA3170" i="32"/>
  <c r="AY3170" i="32"/>
  <c r="AZ3170" i="32"/>
  <c r="AX3170" i="32"/>
  <c r="AZ4026" i="32"/>
  <c r="AY4026" i="32"/>
  <c r="AX4026" i="32"/>
  <c r="BA4026" i="32"/>
  <c r="BA3655" i="32"/>
  <c r="AZ3655" i="32"/>
  <c r="AY3655" i="32"/>
  <c r="AX3655" i="32"/>
  <c r="AX3505" i="32"/>
  <c r="BA3505" i="32"/>
  <c r="AY3505" i="32"/>
  <c r="AZ3505" i="32"/>
  <c r="BA3361" i="32"/>
  <c r="AY3361" i="32"/>
  <c r="AX3361" i="32"/>
  <c r="AZ3361" i="32"/>
  <c r="BA3735" i="32"/>
  <c r="AZ3735" i="32"/>
  <c r="AX3735" i="32"/>
  <c r="AY3735" i="32"/>
  <c r="AX3553" i="32"/>
  <c r="BA3553" i="32"/>
  <c r="AZ3553" i="32"/>
  <c r="AY3553" i="32"/>
  <c r="AZ3368" i="32"/>
  <c r="BA3368" i="32"/>
  <c r="AX3368" i="32"/>
  <c r="AY3368" i="32"/>
  <c r="AX2484" i="32"/>
  <c r="AZ2484" i="32"/>
  <c r="BA2484" i="32"/>
  <c r="AY2484" i="32"/>
  <c r="AY2555" i="32"/>
  <c r="BA2555" i="32"/>
  <c r="AZ2555" i="32"/>
  <c r="AX2555" i="32"/>
  <c r="AY2607" i="32"/>
  <c r="AX2607" i="32"/>
  <c r="BA2607" i="32"/>
  <c r="AZ2607" i="32"/>
  <c r="BA2649" i="32"/>
  <c r="AX2649" i="32"/>
  <c r="AY2649" i="32"/>
  <c r="AZ2649" i="32"/>
  <c r="AY1932" i="32"/>
  <c r="BA1932" i="32"/>
  <c r="AZ1932" i="32"/>
  <c r="AX1932" i="32"/>
  <c r="BA2173" i="32"/>
  <c r="AZ2173" i="32"/>
  <c r="AY2173" i="32"/>
  <c r="AX2173" i="32"/>
  <c r="BA2309" i="32"/>
  <c r="AY2309" i="32"/>
  <c r="AZ2309" i="32"/>
  <c r="AX2309" i="32"/>
  <c r="BA2655" i="32"/>
  <c r="AY2655" i="32"/>
  <c r="AX2655" i="32"/>
  <c r="AZ2655" i="32"/>
  <c r="BA1987" i="32"/>
  <c r="AY1987" i="32"/>
  <c r="AX1987" i="32"/>
  <c r="AZ1987" i="32"/>
  <c r="AX2747" i="32"/>
  <c r="AY2747" i="32"/>
  <c r="AZ2747" i="32"/>
  <c r="BA2747" i="32"/>
  <c r="BA2790" i="32"/>
  <c r="AZ2790" i="32"/>
  <c r="AX2790" i="32"/>
  <c r="AY2790" i="32"/>
  <c r="BA2902" i="32"/>
  <c r="AX2902" i="32"/>
  <c r="AZ2902" i="32"/>
  <c r="AY2902" i="32"/>
  <c r="AX3092" i="32"/>
  <c r="AZ3092" i="32"/>
  <c r="AY3092" i="32"/>
  <c r="BA3092" i="32"/>
  <c r="BA3628" i="32"/>
  <c r="AX3628" i="32"/>
  <c r="AZ3628" i="32"/>
  <c r="AY3628" i="32"/>
  <c r="BA186" i="32"/>
  <c r="AZ186" i="32"/>
  <c r="AY186" i="32"/>
  <c r="AX186" i="32"/>
  <c r="AX3685" i="32"/>
  <c r="AZ3685" i="32"/>
  <c r="AY3685" i="32"/>
  <c r="BA3685" i="32"/>
  <c r="BA3704" i="32"/>
  <c r="AX3704" i="32"/>
  <c r="AY3704" i="32"/>
  <c r="AZ3704" i="32"/>
  <c r="BA3728" i="32"/>
  <c r="AZ3728" i="32"/>
  <c r="AX3728" i="32"/>
  <c r="AY3728" i="32"/>
  <c r="BA3540" i="32"/>
  <c r="AZ3540" i="32"/>
  <c r="AY3540" i="32"/>
  <c r="AX3540" i="32"/>
  <c r="AX3570" i="32"/>
  <c r="BA3570" i="32"/>
  <c r="AZ3570" i="32"/>
  <c r="AY3570" i="32"/>
  <c r="BA29" i="32"/>
  <c r="AX29" i="32"/>
  <c r="AZ29" i="32"/>
  <c r="AY29" i="32"/>
  <c r="AZ1900" i="32"/>
  <c r="BA1900" i="32"/>
  <c r="AY1900" i="32"/>
  <c r="AX1900" i="32"/>
  <c r="AZ2524" i="32"/>
  <c r="BA2524" i="32"/>
  <c r="AX2524" i="32"/>
  <c r="AY2524" i="32"/>
  <c r="BA2566" i="32"/>
  <c r="AX2566" i="32"/>
  <c r="AZ2566" i="32"/>
  <c r="AY2566" i="32"/>
  <c r="AZ2618" i="32"/>
  <c r="BA2618" i="32"/>
  <c r="AX2618" i="32"/>
  <c r="AY2618" i="32"/>
  <c r="BA2086" i="32"/>
  <c r="AZ2086" i="32"/>
  <c r="AY2086" i="32"/>
  <c r="AX2086" i="32"/>
  <c r="BA2134" i="32"/>
  <c r="AY2134" i="32"/>
  <c r="AX2134" i="32"/>
  <c r="AZ2134" i="32"/>
  <c r="AZ2181" i="32"/>
  <c r="AX2181" i="32"/>
  <c r="AY2181" i="32"/>
  <c r="BA2181" i="32"/>
  <c r="BA2247" i="32"/>
  <c r="AY2247" i="32"/>
  <c r="AZ2247" i="32"/>
  <c r="AX2247" i="32"/>
  <c r="AY2327" i="32"/>
  <c r="BA2327" i="32"/>
  <c r="AX2327" i="32"/>
  <c r="AZ2327" i="32"/>
  <c r="AY2681" i="32"/>
  <c r="AX2681" i="32"/>
  <c r="AZ2681" i="32"/>
  <c r="BA2681" i="32"/>
  <c r="AY2707" i="32"/>
  <c r="AX2707" i="32"/>
  <c r="AZ2707" i="32"/>
  <c r="BA2707" i="32"/>
  <c r="BA2814" i="32"/>
  <c r="AZ2814" i="32"/>
  <c r="AY2814" i="32"/>
  <c r="AX2814" i="32"/>
  <c r="BA2936" i="32"/>
  <c r="AZ2936" i="32"/>
  <c r="AY2936" i="32"/>
  <c r="AX2936" i="32"/>
  <c r="AY3195" i="32"/>
  <c r="AX3195" i="32"/>
  <c r="BA3195" i="32"/>
  <c r="AZ3195" i="32"/>
  <c r="AX4937" i="32"/>
  <c r="AZ4937" i="32"/>
  <c r="AY4937" i="32"/>
  <c r="BA4937" i="32"/>
  <c r="BA158" i="32"/>
  <c r="AY158" i="32"/>
  <c r="AX158" i="32"/>
  <c r="AZ158" i="32"/>
  <c r="AX3522" i="32"/>
  <c r="BA3522" i="32"/>
  <c r="AZ3522" i="32"/>
  <c r="AY3522" i="32"/>
  <c r="AX3727" i="32"/>
  <c r="BA3727" i="32"/>
  <c r="AZ3727" i="32"/>
  <c r="AY3727" i="32"/>
  <c r="AX3549" i="32"/>
  <c r="AY3549" i="32"/>
  <c r="AZ3549" i="32"/>
  <c r="BA3549" i="32"/>
  <c r="BA3566" i="32"/>
  <c r="AZ3566" i="32"/>
  <c r="AY3566" i="32"/>
  <c r="AX3566" i="32"/>
  <c r="AZ3752" i="32"/>
  <c r="BA3752" i="32"/>
  <c r="AX3752" i="32"/>
  <c r="AY3752" i="32"/>
  <c r="AZ2483" i="32"/>
  <c r="BA2483" i="32"/>
  <c r="AX2483" i="32"/>
  <c r="AY2483" i="32"/>
  <c r="AX2580" i="32"/>
  <c r="BA2580" i="32"/>
  <c r="AY2580" i="32"/>
  <c r="AZ2580" i="32"/>
  <c r="BA1920" i="32"/>
  <c r="AZ1920" i="32"/>
  <c r="AX1920" i="32"/>
  <c r="AY1920" i="32"/>
  <c r="AZ1930" i="32"/>
  <c r="BA1930" i="32"/>
  <c r="AX1930" i="32"/>
  <c r="AY1930" i="32"/>
  <c r="BA2156" i="32"/>
  <c r="AZ2156" i="32"/>
  <c r="AY2156" i="32"/>
  <c r="AX2156" i="32"/>
  <c r="BA2243" i="32"/>
  <c r="AZ2243" i="32"/>
  <c r="AX2243" i="32"/>
  <c r="AY2243" i="32"/>
  <c r="BA2277" i="32"/>
  <c r="AZ2277" i="32"/>
  <c r="AY2277" i="32"/>
  <c r="AX2277" i="32"/>
  <c r="AX2321" i="32"/>
  <c r="BA2321" i="32"/>
  <c r="AY2321" i="32"/>
  <c r="AZ2321" i="32"/>
  <c r="AX2676" i="32"/>
  <c r="AY2676" i="32"/>
  <c r="AZ2676" i="32"/>
  <c r="BA2676" i="32"/>
  <c r="AX2701" i="32"/>
  <c r="AY2701" i="32"/>
  <c r="AZ2701" i="32"/>
  <c r="BA2701" i="32"/>
  <c r="AZ2752" i="32"/>
  <c r="BA2752" i="32"/>
  <c r="AY2752" i="32"/>
  <c r="AX2752" i="32"/>
  <c r="BA2792" i="32"/>
  <c r="AX2792" i="32"/>
  <c r="AY2792" i="32"/>
  <c r="AZ2792" i="32"/>
  <c r="BA2981" i="32"/>
  <c r="AZ2981" i="32"/>
  <c r="AX2981" i="32"/>
  <c r="AY2981" i="32"/>
  <c r="AY3169" i="32"/>
  <c r="AX3169" i="32"/>
  <c r="AZ3169" i="32"/>
  <c r="BA3169" i="32"/>
  <c r="AZ3871" i="32"/>
  <c r="AX3871" i="32"/>
  <c r="BA3871" i="32"/>
  <c r="AY3871" i="32"/>
  <c r="AZ2868" i="32"/>
  <c r="AX2868" i="32"/>
  <c r="AY2868" i="32"/>
  <c r="BA2868" i="32"/>
  <c r="AY2910" i="32"/>
  <c r="AX2910" i="32"/>
  <c r="AZ2910" i="32"/>
  <c r="BA2910" i="32"/>
  <c r="BA2969" i="32"/>
  <c r="AY2969" i="32"/>
  <c r="AX2969" i="32"/>
  <c r="AZ2969" i="32"/>
  <c r="AZ3047" i="32"/>
  <c r="AX3047" i="32"/>
  <c r="AY3047" i="32"/>
  <c r="BA3047" i="32"/>
  <c r="AZ3106" i="32"/>
  <c r="AY3106" i="32"/>
  <c r="AX3106" i="32"/>
  <c r="BA3106" i="32"/>
  <c r="AY3145" i="32"/>
  <c r="AX3145" i="32"/>
  <c r="BA3145" i="32"/>
  <c r="AZ3145" i="32"/>
  <c r="AY3190" i="32"/>
  <c r="BA3190" i="32"/>
  <c r="AX3190" i="32"/>
  <c r="AZ3190" i="32"/>
  <c r="BA3235" i="32"/>
  <c r="AX3235" i="32"/>
  <c r="AY3235" i="32"/>
  <c r="AZ3235" i="32"/>
  <c r="AY3347" i="32"/>
  <c r="AX3347" i="32"/>
  <c r="AZ3347" i="32"/>
  <c r="BA3347" i="32"/>
  <c r="BA3974" i="32"/>
  <c r="AX3974" i="32"/>
  <c r="AY3974" i="32"/>
  <c r="AZ3974" i="32"/>
  <c r="BA4446" i="32"/>
  <c r="AX4446" i="32"/>
  <c r="AY4446" i="32"/>
  <c r="AZ4446" i="32"/>
  <c r="BA2870" i="32"/>
  <c r="AY2870" i="32"/>
  <c r="AX2870" i="32"/>
  <c r="AZ2870" i="32"/>
  <c r="BA2921" i="32"/>
  <c r="AX2921" i="32"/>
  <c r="AZ2921" i="32"/>
  <c r="AY2921" i="32"/>
  <c r="BA2998" i="32"/>
  <c r="AY2998" i="32"/>
  <c r="AX2998" i="32"/>
  <c r="AZ2998" i="32"/>
  <c r="BA3072" i="32"/>
  <c r="AX3072" i="32"/>
  <c r="AZ3072" i="32"/>
  <c r="AY3072" i="32"/>
  <c r="AZ3117" i="32"/>
  <c r="BA3117" i="32"/>
  <c r="AY3117" i="32"/>
  <c r="AX3117" i="32"/>
  <c r="AX3174" i="32"/>
  <c r="BA3174" i="32"/>
  <c r="AZ3174" i="32"/>
  <c r="AY3174" i="32"/>
  <c r="BA3239" i="32"/>
  <c r="AX3239" i="32"/>
  <c r="AZ3239" i="32"/>
  <c r="AY3239" i="32"/>
  <c r="BA2041" i="32"/>
  <c r="AX2041" i="32"/>
  <c r="AY2041" i="32"/>
  <c r="AZ2041" i="32"/>
  <c r="AY3926" i="32"/>
  <c r="BA3926" i="32"/>
  <c r="AZ3926" i="32"/>
  <c r="AX3926" i="32"/>
  <c r="AZ4151" i="32"/>
  <c r="BA4151" i="32"/>
  <c r="AX4151" i="32"/>
  <c r="AY4151" i="32"/>
  <c r="BA2834" i="32"/>
  <c r="AX2834" i="32"/>
  <c r="AZ2834" i="32"/>
  <c r="AY2834" i="32"/>
  <c r="BA2904" i="32"/>
  <c r="AZ2904" i="32"/>
  <c r="AX2904" i="32"/>
  <c r="AY2904" i="32"/>
  <c r="AZ2974" i="32"/>
  <c r="AX2974" i="32"/>
  <c r="BA2974" i="32"/>
  <c r="AY2974" i="32"/>
  <c r="BA3022" i="32"/>
  <c r="AX3022" i="32"/>
  <c r="AZ3022" i="32"/>
  <c r="AY3022" i="32"/>
  <c r="BA3127" i="32"/>
  <c r="AX3127" i="32"/>
  <c r="AY3127" i="32"/>
  <c r="AZ3127" i="32"/>
  <c r="BA3216" i="32"/>
  <c r="AX3216" i="32"/>
  <c r="AY3216" i="32"/>
  <c r="AZ3216" i="32"/>
  <c r="AY3328" i="32"/>
  <c r="BA3328" i="32"/>
  <c r="AZ3328" i="32"/>
  <c r="AX3328" i="32"/>
  <c r="AZ3860" i="32"/>
  <c r="BA3860" i="32"/>
  <c r="AX3860" i="32"/>
  <c r="AY3860" i="32"/>
  <c r="AX3994" i="32"/>
  <c r="BA3994" i="32"/>
  <c r="AZ3994" i="32"/>
  <c r="AY3994" i="32"/>
  <c r="AY2869" i="32"/>
  <c r="BA2869" i="32"/>
  <c r="AZ2869" i="32"/>
  <c r="AX2869" i="32"/>
  <c r="AX2928" i="32"/>
  <c r="BA2928" i="32"/>
  <c r="AY2928" i="32"/>
  <c r="AZ2928" i="32"/>
  <c r="AZ3010" i="32"/>
  <c r="BA3010" i="32"/>
  <c r="AY3010" i="32"/>
  <c r="AX3010" i="32"/>
  <c r="AX3042" i="32"/>
  <c r="BA3042" i="32"/>
  <c r="AZ3042" i="32"/>
  <c r="AY3042" i="32"/>
  <c r="BA3085" i="32"/>
  <c r="AY3085" i="32"/>
  <c r="AX3085" i="32"/>
  <c r="AZ3085" i="32"/>
  <c r="AZ3130" i="32"/>
  <c r="BA3130" i="32"/>
  <c r="AX3130" i="32"/>
  <c r="AY3130" i="32"/>
  <c r="BA2024" i="32"/>
  <c r="AX2024" i="32"/>
  <c r="AY2024" i="32"/>
  <c r="AZ2024" i="32"/>
  <c r="BA3236" i="32"/>
  <c r="AZ3236" i="32"/>
  <c r="AX3236" i="32"/>
  <c r="AY3236" i="32"/>
  <c r="AX3803" i="32"/>
  <c r="BA3803" i="32"/>
  <c r="AY3803" i="32"/>
  <c r="AZ3803" i="32"/>
  <c r="AX4092" i="32"/>
  <c r="BA4092" i="32"/>
  <c r="AZ4092" i="32"/>
  <c r="AY4092" i="32"/>
  <c r="AZ2837" i="32"/>
  <c r="BA2837" i="32"/>
  <c r="AX2837" i="32"/>
  <c r="AY2837" i="32"/>
  <c r="AY2885" i="32"/>
  <c r="BA2885" i="32"/>
  <c r="AX2885" i="32"/>
  <c r="AZ2885" i="32"/>
  <c r="AX2932" i="32"/>
  <c r="BA2932" i="32"/>
  <c r="AZ2932" i="32"/>
  <c r="AY2932" i="32"/>
  <c r="BA3003" i="32"/>
  <c r="AX3003" i="32"/>
  <c r="AZ3003" i="32"/>
  <c r="AY3003" i="32"/>
  <c r="BA3100" i="32"/>
  <c r="AZ3100" i="32"/>
  <c r="AY3100" i="32"/>
  <c r="AX3100" i="32"/>
  <c r="AY3161" i="32"/>
  <c r="AX3161" i="32"/>
  <c r="BA3161" i="32"/>
  <c r="AZ3161" i="32"/>
  <c r="AY3191" i="32"/>
  <c r="AX3191" i="32"/>
  <c r="AZ3191" i="32"/>
  <c r="BA3191" i="32"/>
  <c r="AZ3308" i="32"/>
  <c r="AY3308" i="32"/>
  <c r="AX3308" i="32"/>
  <c r="BA3308" i="32"/>
  <c r="BA3817" i="32"/>
  <c r="AX3817" i="32"/>
  <c r="AZ3817" i="32"/>
  <c r="AY3817" i="32"/>
  <c r="AZ3999" i="32"/>
  <c r="AY3999" i="32"/>
  <c r="AX3999" i="32"/>
  <c r="BA3999" i="32"/>
  <c r="AY2830" i="32"/>
  <c r="BA2830" i="32"/>
  <c r="AX2830" i="32"/>
  <c r="AZ2830" i="32"/>
  <c r="BA2865" i="32"/>
  <c r="AX2865" i="32"/>
  <c r="AY2865" i="32"/>
  <c r="AZ2865" i="32"/>
  <c r="BA2941" i="32"/>
  <c r="AY2941" i="32"/>
  <c r="AZ2941" i="32"/>
  <c r="AX2941" i="32"/>
  <c r="AY2963" i="32"/>
  <c r="AZ2963" i="32"/>
  <c r="AX2963" i="32"/>
  <c r="BA2963" i="32"/>
  <c r="BA3006" i="32"/>
  <c r="AY3006" i="32"/>
  <c r="AX3006" i="32"/>
  <c r="AZ3006" i="32"/>
  <c r="BA3056" i="32"/>
  <c r="AX3056" i="32"/>
  <c r="AY3056" i="32"/>
  <c r="AZ3056" i="32"/>
  <c r="AZ3122" i="32"/>
  <c r="BA3122" i="32"/>
  <c r="AY3122" i="32"/>
  <c r="AX3122" i="32"/>
  <c r="AZ2028" i="32"/>
  <c r="BA2028" i="32"/>
  <c r="AY2028" i="32"/>
  <c r="AX2028" i="32"/>
  <c r="AZ3316" i="32"/>
  <c r="AX3316" i="32"/>
  <c r="BA3316" i="32"/>
  <c r="AY3316" i="32"/>
  <c r="BA3844" i="32"/>
  <c r="AZ3844" i="32"/>
  <c r="AX3844" i="32"/>
  <c r="AY3844" i="32"/>
  <c r="AX4070" i="32"/>
  <c r="AY4070" i="32"/>
  <c r="BA4070" i="32"/>
  <c r="AZ4070" i="32"/>
  <c r="AX3949" i="32"/>
  <c r="AY3949" i="32"/>
  <c r="BA3949" i="32"/>
  <c r="AZ3949" i="32"/>
  <c r="AX4045" i="32"/>
  <c r="AZ4045" i="32"/>
  <c r="AY4045" i="32"/>
  <c r="BA4045" i="32"/>
  <c r="AZ4109" i="32"/>
  <c r="AY4109" i="32"/>
  <c r="AX4109" i="32"/>
  <c r="BA4109" i="32"/>
  <c r="AZ4490" i="32"/>
  <c r="AY4490" i="32"/>
  <c r="AX4490" i="32"/>
  <c r="BA4490" i="32"/>
  <c r="BA3234" i="32"/>
  <c r="AX3234" i="32"/>
  <c r="AY3234" i="32"/>
  <c r="AZ3234" i="32"/>
  <c r="BA3289" i="32"/>
  <c r="AZ3289" i="32"/>
  <c r="AX3289" i="32"/>
  <c r="AY3289" i="32"/>
  <c r="AZ2054" i="32"/>
  <c r="AX2054" i="32"/>
  <c r="BA2054" i="32"/>
  <c r="AY2054" i="32"/>
  <c r="AZ3814" i="32"/>
  <c r="AY3814" i="32"/>
  <c r="AX3814" i="32"/>
  <c r="BA3814" i="32"/>
  <c r="AY3792" i="32"/>
  <c r="AZ3792" i="32"/>
  <c r="BA3792" i="32"/>
  <c r="AX3792" i="32"/>
  <c r="AX3941" i="32"/>
  <c r="BA3941" i="32"/>
  <c r="AY3941" i="32"/>
  <c r="AZ3941" i="32"/>
  <c r="BA3984" i="32"/>
  <c r="AX3984" i="32"/>
  <c r="AZ3984" i="32"/>
  <c r="AY3984" i="32"/>
  <c r="BA4132" i="32"/>
  <c r="AZ4132" i="32"/>
  <c r="AY4132" i="32"/>
  <c r="AX4132" i="32"/>
  <c r="AX4357" i="32"/>
  <c r="AY4357" i="32"/>
  <c r="AZ4357" i="32"/>
  <c r="BA4357" i="32"/>
  <c r="AY4553" i="32"/>
  <c r="AZ4553" i="32"/>
  <c r="AX4553" i="32"/>
  <c r="BA4553" i="32"/>
  <c r="BA3226" i="32"/>
  <c r="AX3226" i="32"/>
  <c r="AY3226" i="32"/>
  <c r="AZ3226" i="32"/>
  <c r="BA3294" i="32"/>
  <c r="AY3294" i="32"/>
  <c r="AX3294" i="32"/>
  <c r="AZ3294" i="32"/>
  <c r="BA2040" i="32"/>
  <c r="AY2040" i="32"/>
  <c r="AZ2040" i="32"/>
  <c r="AX2040" i="32"/>
  <c r="AY3795" i="32"/>
  <c r="BA3795" i="32"/>
  <c r="AZ3795" i="32"/>
  <c r="AX3795" i="32"/>
  <c r="AX3847" i="32"/>
  <c r="BA3847" i="32"/>
  <c r="AY3847" i="32"/>
  <c r="AZ3847" i="32"/>
  <c r="AZ3921" i="32"/>
  <c r="BA3921" i="32"/>
  <c r="AX3921" i="32"/>
  <c r="AY3921" i="32"/>
  <c r="BA3982" i="32"/>
  <c r="AZ3982" i="32"/>
  <c r="AY3982" i="32"/>
  <c r="AX3982" i="32"/>
  <c r="AX4036" i="32"/>
  <c r="AZ4036" i="32"/>
  <c r="BA4036" i="32"/>
  <c r="AY4036" i="32"/>
  <c r="AY4118" i="32"/>
  <c r="BA4118" i="32"/>
  <c r="AZ4118" i="32"/>
  <c r="AX4118" i="32"/>
  <c r="BA4275" i="32"/>
  <c r="AZ4275" i="32"/>
  <c r="AX4275" i="32"/>
  <c r="AY4275" i="32"/>
  <c r="AX4876" i="32"/>
  <c r="AY4876" i="32"/>
  <c r="AZ4876" i="32"/>
  <c r="BA4876" i="32"/>
  <c r="AY3304" i="32"/>
  <c r="BA3304" i="32"/>
  <c r="AZ3304" i="32"/>
  <c r="AX3304" i="32"/>
  <c r="BA2446" i="32"/>
  <c r="AZ2446" i="32"/>
  <c r="AX2446" i="32"/>
  <c r="AY2446" i="32"/>
  <c r="AX2068" i="32"/>
  <c r="AZ2068" i="32"/>
  <c r="AY2068" i="32"/>
  <c r="BA2068" i="32"/>
  <c r="AY3824" i="32"/>
  <c r="AZ3824" i="32"/>
  <c r="AX3824" i="32"/>
  <c r="BA3824" i="32"/>
  <c r="BA3894" i="32"/>
  <c r="AZ3894" i="32"/>
  <c r="AX3894" i="32"/>
  <c r="AY3894" i="32"/>
  <c r="AY3972" i="32"/>
  <c r="AZ3972" i="32"/>
  <c r="AX3972" i="32"/>
  <c r="BA3972" i="32"/>
  <c r="BA4100" i="32"/>
  <c r="AX4100" i="32"/>
  <c r="AY4100" i="32"/>
  <c r="AZ4100" i="32"/>
  <c r="AZ4207" i="32"/>
  <c r="AY4207" i="32"/>
  <c r="AX4207" i="32"/>
  <c r="BA4207" i="32"/>
  <c r="BA6540" i="32"/>
  <c r="AZ6540" i="32"/>
  <c r="AY6540" i="32"/>
  <c r="AX6540" i="32"/>
  <c r="BA3250" i="32"/>
  <c r="AX3250" i="32"/>
  <c r="AY3250" i="32"/>
  <c r="AZ3250" i="32"/>
  <c r="BA3329" i="32"/>
  <c r="AZ3329" i="32"/>
  <c r="AY3329" i="32"/>
  <c r="AX3329" i="32"/>
  <c r="AX6819" i="32"/>
  <c r="BA6819" i="32"/>
  <c r="AY6819" i="32"/>
  <c r="AZ6819" i="32"/>
  <c r="BA3849" i="32"/>
  <c r="AX3849" i="32"/>
  <c r="AY3849" i="32"/>
  <c r="AZ3849" i="32"/>
  <c r="AX3947" i="32"/>
  <c r="AY3947" i="32"/>
  <c r="BA3947" i="32"/>
  <c r="AZ3947" i="32"/>
  <c r="BA3995" i="32"/>
  <c r="AX3995" i="32"/>
  <c r="AZ3995" i="32"/>
  <c r="AY3995" i="32"/>
  <c r="AZ4129" i="32"/>
  <c r="BA4129" i="32"/>
  <c r="AX4129" i="32"/>
  <c r="AY4129" i="32"/>
  <c r="AZ4348" i="32"/>
  <c r="AX4348" i="32"/>
  <c r="BA4348" i="32"/>
  <c r="AY4348" i="32"/>
  <c r="BA4584" i="32"/>
  <c r="AX4584" i="32"/>
  <c r="AY4584" i="32"/>
  <c r="AZ4584" i="32"/>
  <c r="AZ2031" i="32"/>
  <c r="AY2031" i="32"/>
  <c r="BA2031" i="32"/>
  <c r="AX2031" i="32"/>
  <c r="BA3310" i="32"/>
  <c r="AY3310" i="32"/>
  <c r="AX3310" i="32"/>
  <c r="AZ3310" i="32"/>
  <c r="BA2050" i="32"/>
  <c r="AY2050" i="32"/>
  <c r="AX2050" i="32"/>
  <c r="AZ2050" i="32"/>
  <c r="AX3796" i="32"/>
  <c r="BA3796" i="32"/>
  <c r="AY3796" i="32"/>
  <c r="AZ3796" i="32"/>
  <c r="AY3832" i="32"/>
  <c r="AZ3832" i="32"/>
  <c r="AX3832" i="32"/>
  <c r="BA3832" i="32"/>
  <c r="AX3893" i="32"/>
  <c r="AZ3893" i="32"/>
  <c r="BA3893" i="32"/>
  <c r="AY3893" i="32"/>
  <c r="AZ3953" i="32"/>
  <c r="BA3953" i="32"/>
  <c r="AY3953" i="32"/>
  <c r="AX3953" i="32"/>
  <c r="BA4038" i="32"/>
  <c r="AX4038" i="32"/>
  <c r="AY4038" i="32"/>
  <c r="AZ4038" i="32"/>
  <c r="AX4057" i="32"/>
  <c r="BA4057" i="32"/>
  <c r="AZ4057" i="32"/>
  <c r="AY4057" i="32"/>
  <c r="BA4331" i="32"/>
  <c r="AX4331" i="32"/>
  <c r="AY4331" i="32"/>
  <c r="AZ4331" i="32"/>
  <c r="BA4798" i="32"/>
  <c r="AY4798" i="32"/>
  <c r="AX4798" i="32"/>
  <c r="AZ4798" i="32"/>
  <c r="AZ4087" i="32"/>
  <c r="AY4087" i="32"/>
  <c r="AX4087" i="32"/>
  <c r="BA4087" i="32"/>
  <c r="BA4311" i="32"/>
  <c r="AY4311" i="32"/>
  <c r="AX4311" i="32"/>
  <c r="AZ4311" i="32"/>
  <c r="AX4235" i="32"/>
  <c r="BA4235" i="32"/>
  <c r="AZ4235" i="32"/>
  <c r="AY4235" i="32"/>
  <c r="AX4384" i="32"/>
  <c r="BA4384" i="32"/>
  <c r="AZ4384" i="32"/>
  <c r="AY4384" i="32"/>
  <c r="BA4420" i="32"/>
  <c r="AZ4420" i="32"/>
  <c r="AX4420" i="32"/>
  <c r="AY4420" i="32"/>
  <c r="BA4281" i="32"/>
  <c r="AY4281" i="32"/>
  <c r="AZ4281" i="32"/>
  <c r="AX4281" i="32"/>
  <c r="BA4484" i="32"/>
  <c r="AY4484" i="32"/>
  <c r="AX4484" i="32"/>
  <c r="AZ4484" i="32"/>
  <c r="AZ4540" i="32"/>
  <c r="BA4540" i="32"/>
  <c r="AY4540" i="32"/>
  <c r="AX4540" i="32"/>
  <c r="BA4619" i="32"/>
  <c r="AX4619" i="32"/>
  <c r="AY4619" i="32"/>
  <c r="AZ4619" i="32"/>
  <c r="AZ4803" i="32"/>
  <c r="BA4803" i="32"/>
  <c r="AY4803" i="32"/>
  <c r="AX4803" i="32"/>
  <c r="BA4957" i="32"/>
  <c r="AY4957" i="32"/>
  <c r="AZ4957" i="32"/>
  <c r="AX4957" i="32"/>
  <c r="AY5379" i="32"/>
  <c r="BA5379" i="32"/>
  <c r="AZ5379" i="32"/>
  <c r="AX5379" i="32"/>
  <c r="AZ4310" i="32"/>
  <c r="AY4310" i="32"/>
  <c r="AX4310" i="32"/>
  <c r="BA4310" i="32"/>
  <c r="BA4328" i="32"/>
  <c r="AZ4328" i="32"/>
  <c r="AY4328" i="32"/>
  <c r="AX4328" i="32"/>
  <c r="BA4383" i="32"/>
  <c r="AZ4383" i="32"/>
  <c r="AY4383" i="32"/>
  <c r="AX4383" i="32"/>
  <c r="AY4424" i="32"/>
  <c r="BA4424" i="32"/>
  <c r="AZ4424" i="32"/>
  <c r="AX4424" i="32"/>
  <c r="AX4288" i="32"/>
  <c r="AZ4288" i="32"/>
  <c r="AY4288" i="32"/>
  <c r="BA4288" i="32"/>
  <c r="BA4470" i="32"/>
  <c r="AX4470" i="32"/>
  <c r="AY4470" i="32"/>
  <c r="AZ4470" i="32"/>
  <c r="BA4528" i="32"/>
  <c r="AX4528" i="32"/>
  <c r="AY4528" i="32"/>
  <c r="AZ4528" i="32"/>
  <c r="AX6523" i="32"/>
  <c r="AY6523" i="32"/>
  <c r="BA6523" i="32"/>
  <c r="AZ6523" i="32"/>
  <c r="AY6549" i="32"/>
  <c r="AX6549" i="32"/>
  <c r="BA6549" i="32"/>
  <c r="AZ6549" i="32"/>
  <c r="AX4904" i="32"/>
  <c r="AY4904" i="32"/>
  <c r="AZ4904" i="32"/>
  <c r="BA4904" i="32"/>
  <c r="BA5622" i="32"/>
  <c r="AZ5622" i="32"/>
  <c r="AX5622" i="32"/>
  <c r="AY5622" i="32"/>
  <c r="AZ4162" i="32"/>
  <c r="BA4162" i="32"/>
  <c r="AX4162" i="32"/>
  <c r="AY4162" i="32"/>
  <c r="AX4172" i="32"/>
  <c r="BA4172" i="32"/>
  <c r="AZ4172" i="32"/>
  <c r="AY4172" i="32"/>
  <c r="BA4186" i="32"/>
  <c r="AY4186" i="32"/>
  <c r="AX4186" i="32"/>
  <c r="AZ4186" i="32"/>
  <c r="BA4330" i="32"/>
  <c r="AX4330" i="32"/>
  <c r="AY4330" i="32"/>
  <c r="AZ4330" i="32"/>
  <c r="AZ4392" i="32"/>
  <c r="AY4392" i="32"/>
  <c r="AX4392" i="32"/>
  <c r="BA4392" i="32"/>
  <c r="BA4439" i="32"/>
  <c r="AZ4439" i="32"/>
  <c r="AX4439" i="32"/>
  <c r="AY4439" i="32"/>
  <c r="BA4492" i="32"/>
  <c r="AX4492" i="32"/>
  <c r="AY4492" i="32"/>
  <c r="AZ4492" i="32"/>
  <c r="BA4552" i="32"/>
  <c r="AX4552" i="32"/>
  <c r="AY4552" i="32"/>
  <c r="AZ4552" i="32"/>
  <c r="BA4604" i="32"/>
  <c r="AY4604" i="32"/>
  <c r="AX4604" i="32"/>
  <c r="AZ4604" i="32"/>
  <c r="AY4819" i="32"/>
  <c r="BA4819" i="32"/>
  <c r="AZ4819" i="32"/>
  <c r="AX4819" i="32"/>
  <c r="BA5453" i="32"/>
  <c r="AX5453" i="32"/>
  <c r="AZ5453" i="32"/>
  <c r="AY5453" i="32"/>
  <c r="BA4298" i="32"/>
  <c r="AZ4298" i="32"/>
  <c r="AY4298" i="32"/>
  <c r="AX4298" i="32"/>
  <c r="BA4308" i="32"/>
  <c r="AZ4308" i="32"/>
  <c r="AY4308" i="32"/>
  <c r="AX4308" i="32"/>
  <c r="AX4221" i="32"/>
  <c r="AY4221" i="32"/>
  <c r="AZ4221" i="32"/>
  <c r="BA4221" i="32"/>
  <c r="AX4365" i="32"/>
  <c r="AY4365" i="32"/>
  <c r="AZ4365" i="32"/>
  <c r="BA4365" i="32"/>
  <c r="BA4406" i="32"/>
  <c r="AZ4406" i="32"/>
  <c r="AX4406" i="32"/>
  <c r="AY4406" i="32"/>
  <c r="BA4273" i="32"/>
  <c r="AZ4273" i="32"/>
  <c r="AY4273" i="32"/>
  <c r="AX4273" i="32"/>
  <c r="BA4510" i="32"/>
  <c r="AZ4510" i="32"/>
  <c r="AX4510" i="32"/>
  <c r="AY4510" i="32"/>
  <c r="AY4583" i="32"/>
  <c r="BA4583" i="32"/>
  <c r="AZ4583" i="32"/>
  <c r="AX4583" i="32"/>
  <c r="AZ4643" i="32"/>
  <c r="AY4643" i="32"/>
  <c r="AX4643" i="32"/>
  <c r="BA4643" i="32"/>
  <c r="BA4865" i="32"/>
  <c r="AY4865" i="32"/>
  <c r="AZ4865" i="32"/>
  <c r="AX4865" i="32"/>
  <c r="AX4111" i="32"/>
  <c r="AZ4111" i="32"/>
  <c r="BA4111" i="32"/>
  <c r="AY4111" i="32"/>
  <c r="BA4315" i="32"/>
  <c r="AY4315" i="32"/>
  <c r="AX4315" i="32"/>
  <c r="AZ4315" i="32"/>
  <c r="AX4343" i="32"/>
  <c r="BA4343" i="32"/>
  <c r="AZ4343" i="32"/>
  <c r="AY4343" i="32"/>
  <c r="BA4418" i="32"/>
  <c r="AX4418" i="32"/>
  <c r="AY4418" i="32"/>
  <c r="AZ4418" i="32"/>
  <c r="BA4433" i="32"/>
  <c r="AZ4433" i="32"/>
  <c r="AX4433" i="32"/>
  <c r="AY4433" i="32"/>
  <c r="AZ4480" i="32"/>
  <c r="BA4480" i="32"/>
  <c r="AX4480" i="32"/>
  <c r="AY4480" i="32"/>
  <c r="BA4291" i="32"/>
  <c r="AX4291" i="32"/>
  <c r="AY4291" i="32"/>
  <c r="AZ4291" i="32"/>
  <c r="AZ4588" i="32"/>
  <c r="BA4588" i="32"/>
  <c r="AY4588" i="32"/>
  <c r="AX4588" i="32"/>
  <c r="BA4667" i="32"/>
  <c r="AX4667" i="32"/>
  <c r="AZ4667" i="32"/>
  <c r="AY4667" i="32"/>
  <c r="BA4825" i="32"/>
  <c r="AZ4825" i="32"/>
  <c r="AY4825" i="32"/>
  <c r="AX4825" i="32"/>
  <c r="AY5102" i="32"/>
  <c r="AX5102" i="32"/>
  <c r="BA5102" i="32"/>
  <c r="AZ5102" i="32"/>
  <c r="AY4091" i="32"/>
  <c r="BA4091" i="32"/>
  <c r="AZ4091" i="32"/>
  <c r="AX4091" i="32"/>
  <c r="AZ4138" i="32"/>
  <c r="AY4138" i="32"/>
  <c r="AX4138" i="32"/>
  <c r="BA4138" i="32"/>
  <c r="AZ4198" i="32"/>
  <c r="AX4198" i="32"/>
  <c r="AY4198" i="32"/>
  <c r="BA4198" i="32"/>
  <c r="AZ4340" i="32"/>
  <c r="AX4340" i="32"/>
  <c r="AY4340" i="32"/>
  <c r="BA4340" i="32"/>
  <c r="BA4251" i="32"/>
  <c r="AX4251" i="32"/>
  <c r="AZ4251" i="32"/>
  <c r="AY4251" i="32"/>
  <c r="AY4468" i="32"/>
  <c r="BA4468" i="32"/>
  <c r="AZ4468" i="32"/>
  <c r="AX4468" i="32"/>
  <c r="AZ4689" i="32"/>
  <c r="BA4689" i="32"/>
  <c r="AY4689" i="32"/>
  <c r="AX4689" i="32"/>
  <c r="AZ4938" i="32"/>
  <c r="AX4938" i="32"/>
  <c r="AY4938" i="32"/>
  <c r="BA4938" i="32"/>
  <c r="AX4543" i="32"/>
  <c r="AY4543" i="32"/>
  <c r="AZ4543" i="32"/>
  <c r="BA4543" i="32"/>
  <c r="AY4598" i="32"/>
  <c r="BA4598" i="32"/>
  <c r="AX4598" i="32"/>
  <c r="AZ4598" i="32"/>
  <c r="BA4655" i="32"/>
  <c r="AZ4655" i="32"/>
  <c r="AY4655" i="32"/>
  <c r="AX4655" i="32"/>
  <c r="BA4698" i="32"/>
  <c r="AZ4698" i="32"/>
  <c r="AY4698" i="32"/>
  <c r="AX4698" i="32"/>
  <c r="BA4767" i="32"/>
  <c r="AZ4767" i="32"/>
  <c r="AY4767" i="32"/>
  <c r="AX4767" i="32"/>
  <c r="BA4850" i="32"/>
  <c r="AZ4850" i="32"/>
  <c r="AY4850" i="32"/>
  <c r="AX4850" i="32"/>
  <c r="AY4908" i="32"/>
  <c r="BA4908" i="32"/>
  <c r="AZ4908" i="32"/>
  <c r="AX4908" i="32"/>
  <c r="AY6579" i="32"/>
  <c r="BA6579" i="32"/>
  <c r="AX6579" i="32"/>
  <c r="AZ6579" i="32"/>
  <c r="AY5032" i="32"/>
  <c r="AX5032" i="32"/>
  <c r="BA5032" i="32"/>
  <c r="AZ5032" i="32"/>
  <c r="AY5253" i="32"/>
  <c r="AX5253" i="32"/>
  <c r="BA5253" i="32"/>
  <c r="AZ5253" i="32"/>
  <c r="AZ4654" i="32"/>
  <c r="AX4654" i="32"/>
  <c r="BA4654" i="32"/>
  <c r="AY4654" i="32"/>
  <c r="BA4694" i="32"/>
  <c r="AY4694" i="32"/>
  <c r="AX4694" i="32"/>
  <c r="AZ4694" i="32"/>
  <c r="BA4783" i="32"/>
  <c r="AZ4783" i="32"/>
  <c r="AX4783" i="32"/>
  <c r="AY4783" i="32"/>
  <c r="AY4892" i="32"/>
  <c r="BA4892" i="32"/>
  <c r="AZ4892" i="32"/>
  <c r="AX4892" i="32"/>
  <c r="AZ4946" i="32"/>
  <c r="AX4946" i="32"/>
  <c r="BA4946" i="32"/>
  <c r="AY4946" i="32"/>
  <c r="BA5021" i="32"/>
  <c r="AZ5021" i="32"/>
  <c r="AY5021" i="32"/>
  <c r="AX5021" i="32"/>
  <c r="BA6611" i="32"/>
  <c r="AY6611" i="32"/>
  <c r="AZ6611" i="32"/>
  <c r="AX6611" i="32"/>
  <c r="AY5403" i="32"/>
  <c r="BA5403" i="32"/>
  <c r="AX5403" i="32"/>
  <c r="AZ5403" i="32"/>
  <c r="BA4593" i="32"/>
  <c r="AZ4593" i="32"/>
  <c r="AY4593" i="32"/>
  <c r="AX4593" i="32"/>
  <c r="AX4636" i="32"/>
  <c r="AZ4636" i="32"/>
  <c r="AY4636" i="32"/>
  <c r="BA4636" i="32"/>
  <c r="AZ4704" i="32"/>
  <c r="BA4704" i="32"/>
  <c r="AX4704" i="32"/>
  <c r="AY4704" i="32"/>
  <c r="BA6564" i="32"/>
  <c r="AY6564" i="32"/>
  <c r="AZ6564" i="32"/>
  <c r="AX6564" i="32"/>
  <c r="AX6565" i="32"/>
  <c r="BA6565" i="32"/>
  <c r="AZ6565" i="32"/>
  <c r="AY6565" i="32"/>
  <c r="AZ4811" i="32"/>
  <c r="BA4811" i="32"/>
  <c r="AY4811" i="32"/>
  <c r="AX4811" i="32"/>
  <c r="AX4854" i="32"/>
  <c r="BA4854" i="32"/>
  <c r="AZ4854" i="32"/>
  <c r="AY4854" i="32"/>
  <c r="AX4889" i="32"/>
  <c r="BA4889" i="32"/>
  <c r="AY4889" i="32"/>
  <c r="AZ4889" i="32"/>
  <c r="AZ5002" i="32"/>
  <c r="AY5002" i="32"/>
  <c r="AX5002" i="32"/>
  <c r="BA5002" i="32"/>
  <c r="BA5194" i="32"/>
  <c r="AX5194" i="32"/>
  <c r="AY5194" i="32"/>
  <c r="AZ5194" i="32"/>
  <c r="AZ5762" i="32"/>
  <c r="AX5762" i="32"/>
  <c r="BA5762" i="32"/>
  <c r="AY5762" i="32"/>
  <c r="BA4596" i="32"/>
  <c r="AX4596" i="32"/>
  <c r="AZ4596" i="32"/>
  <c r="AY4596" i="32"/>
  <c r="BA4662" i="32"/>
  <c r="AZ4662" i="32"/>
  <c r="AX4662" i="32"/>
  <c r="AY4662" i="32"/>
  <c r="AZ4712" i="32"/>
  <c r="BA4712" i="32"/>
  <c r="AX4712" i="32"/>
  <c r="AY4712" i="32"/>
  <c r="BA4821" i="32"/>
  <c r="AY4821" i="32"/>
  <c r="AZ4821" i="32"/>
  <c r="AX4821" i="32"/>
  <c r="AZ4898" i="32"/>
  <c r="BA4898" i="32"/>
  <c r="AX4898" i="32"/>
  <c r="AY4898" i="32"/>
  <c r="AY4963" i="32"/>
  <c r="BA4963" i="32"/>
  <c r="AX4963" i="32"/>
  <c r="AZ4963" i="32"/>
  <c r="AZ5214" i="32"/>
  <c r="AY5214" i="32"/>
  <c r="AX5214" i="32"/>
  <c r="BA5214" i="32"/>
  <c r="BA4569" i="32"/>
  <c r="AZ4569" i="32"/>
  <c r="AX4569" i="32"/>
  <c r="AY4569" i="32"/>
  <c r="AY4595" i="32"/>
  <c r="AX4595" i="32"/>
  <c r="BA4595" i="32"/>
  <c r="AZ4595" i="32"/>
  <c r="BA4638" i="32"/>
  <c r="AZ4638" i="32"/>
  <c r="AY4638" i="32"/>
  <c r="AX4638" i="32"/>
  <c r="BA4676" i="32"/>
  <c r="AY4676" i="32"/>
  <c r="AX4676" i="32"/>
  <c r="AZ4676" i="32"/>
  <c r="AY4729" i="32"/>
  <c r="BA4729" i="32"/>
  <c r="AZ4729" i="32"/>
  <c r="AX4729" i="32"/>
  <c r="AZ4788" i="32"/>
  <c r="BA4788" i="32"/>
  <c r="AY4788" i="32"/>
  <c r="AX4788" i="32"/>
  <c r="AY4885" i="32"/>
  <c r="AZ4885" i="32"/>
  <c r="AX4885" i="32"/>
  <c r="BA4885" i="32"/>
  <c r="AX4976" i="32"/>
  <c r="BA4976" i="32"/>
  <c r="AY4976" i="32"/>
  <c r="AZ4976" i="32"/>
  <c r="AY5181" i="32"/>
  <c r="AX5181" i="32"/>
  <c r="AZ5181" i="32"/>
  <c r="BA5181" i="32"/>
  <c r="AZ5975" i="32"/>
  <c r="AX5975" i="32"/>
  <c r="AY5975" i="32"/>
  <c r="BA5975" i="32"/>
  <c r="AY4668" i="32"/>
  <c r="AZ4668" i="32"/>
  <c r="BA4668" i="32"/>
  <c r="AX4668" i="32"/>
  <c r="BA4732" i="32"/>
  <c r="AZ4732" i="32"/>
  <c r="AY4732" i="32"/>
  <c r="AX4732" i="32"/>
  <c r="AZ4772" i="32"/>
  <c r="BA4772" i="32"/>
  <c r="AX4772" i="32"/>
  <c r="AY4772" i="32"/>
  <c r="AX4820" i="32"/>
  <c r="AZ4820" i="32"/>
  <c r="BA4820" i="32"/>
  <c r="AY4820" i="32"/>
  <c r="AZ4856" i="32"/>
  <c r="BA4856" i="32"/>
  <c r="AY4856" i="32"/>
  <c r="AX4856" i="32"/>
  <c r="BA6574" i="32"/>
  <c r="AY6574" i="32"/>
  <c r="AX6574" i="32"/>
  <c r="AZ6574" i="32"/>
  <c r="BA4943" i="32"/>
  <c r="AZ4943" i="32"/>
  <c r="AY4943" i="32"/>
  <c r="AX4943" i="32"/>
  <c r="AY5001" i="32"/>
  <c r="BA5001" i="32"/>
  <c r="AZ5001" i="32"/>
  <c r="AX5001" i="32"/>
  <c r="BA5113" i="32"/>
  <c r="AY5113" i="32"/>
  <c r="AX5113" i="32"/>
  <c r="AZ5113" i="32"/>
  <c r="AY5633" i="32"/>
  <c r="BA5633" i="32"/>
  <c r="AZ5633" i="32"/>
  <c r="AX5633" i="32"/>
  <c r="BA5026" i="32"/>
  <c r="AX5026" i="32"/>
  <c r="AY5026" i="32"/>
  <c r="AZ5026" i="32"/>
  <c r="BA5122" i="32"/>
  <c r="AZ5122" i="32"/>
  <c r="AY5122" i="32"/>
  <c r="AX5122" i="32"/>
  <c r="BA5154" i="32"/>
  <c r="AZ5154" i="32"/>
  <c r="AY5154" i="32"/>
  <c r="AX5154" i="32"/>
  <c r="BA5203" i="32"/>
  <c r="AZ5203" i="32"/>
  <c r="AX5203" i="32"/>
  <c r="AY5203" i="32"/>
  <c r="BA6610" i="32"/>
  <c r="AZ6610" i="32"/>
  <c r="AY6610" i="32"/>
  <c r="AX6610" i="32"/>
  <c r="AX5319" i="32"/>
  <c r="BA5319" i="32"/>
  <c r="AZ5319" i="32"/>
  <c r="AY5319" i="32"/>
  <c r="AZ5371" i="32"/>
  <c r="BA5371" i="32"/>
  <c r="AX5371" i="32"/>
  <c r="AY5371" i="32"/>
  <c r="AY5437" i="32"/>
  <c r="BA5437" i="32"/>
  <c r="AZ5437" i="32"/>
  <c r="AX5437" i="32"/>
  <c r="AX5789" i="32"/>
  <c r="BA5789" i="32"/>
  <c r="AZ5789" i="32"/>
  <c r="AY5789" i="32"/>
  <c r="BA5091" i="32"/>
  <c r="AX5091" i="32"/>
  <c r="AY5091" i="32"/>
  <c r="AZ5091" i="32"/>
  <c r="BA5153" i="32"/>
  <c r="AZ5153" i="32"/>
  <c r="AX5153" i="32"/>
  <c r="AY5153" i="32"/>
  <c r="BA5196" i="32"/>
  <c r="AX5196" i="32"/>
  <c r="AZ5196" i="32"/>
  <c r="AY5196" i="32"/>
  <c r="AX5234" i="32"/>
  <c r="BA5234" i="32"/>
  <c r="AY5234" i="32"/>
  <c r="AZ5234" i="32"/>
  <c r="BA5293" i="32"/>
  <c r="AZ5293" i="32"/>
  <c r="AY5293" i="32"/>
  <c r="AX5293" i="32"/>
  <c r="BA5318" i="32"/>
  <c r="AY5318" i="32"/>
  <c r="AX5318" i="32"/>
  <c r="AZ5318" i="32"/>
  <c r="BA6629" i="32"/>
  <c r="AZ6629" i="32"/>
  <c r="AX6629" i="32"/>
  <c r="AY6629" i="32"/>
  <c r="BA6654" i="32"/>
  <c r="AZ6654" i="32"/>
  <c r="AY6654" i="32"/>
  <c r="AX6654" i="32"/>
  <c r="BA4964" i="32"/>
  <c r="AX4964" i="32"/>
  <c r="AY4964" i="32"/>
  <c r="AZ4964" i="32"/>
  <c r="AZ5031" i="32"/>
  <c r="BA5031" i="32"/>
  <c r="AX5031" i="32"/>
  <c r="AY5031" i="32"/>
  <c r="BA5089" i="32"/>
  <c r="AX5089" i="32"/>
  <c r="AZ5089" i="32"/>
  <c r="AY5089" i="32"/>
  <c r="AZ5152" i="32"/>
  <c r="BA5152" i="32"/>
  <c r="AX5152" i="32"/>
  <c r="AY5152" i="32"/>
  <c r="AX5223" i="32"/>
  <c r="BA5223" i="32"/>
  <c r="AY5223" i="32"/>
  <c r="AZ5223" i="32"/>
  <c r="BA5269" i="32"/>
  <c r="AY5269" i="32"/>
  <c r="AX5269" i="32"/>
  <c r="AZ5269" i="32"/>
  <c r="BA5322" i="32"/>
  <c r="AZ5322" i="32"/>
  <c r="AX5322" i="32"/>
  <c r="AY5322" i="32"/>
  <c r="AX5367" i="32"/>
  <c r="BA5367" i="32"/>
  <c r="AY5367" i="32"/>
  <c r="AZ5367" i="32"/>
  <c r="AY5424" i="32"/>
  <c r="BA5424" i="32"/>
  <c r="AZ5424" i="32"/>
  <c r="AX5424" i="32"/>
  <c r="BA5546" i="32"/>
  <c r="AZ5546" i="32"/>
  <c r="AX5546" i="32"/>
  <c r="AY5546" i="32"/>
  <c r="AY5035" i="32"/>
  <c r="BA5035" i="32"/>
  <c r="AZ5035" i="32"/>
  <c r="AX5035" i="32"/>
  <c r="BA6596" i="32"/>
  <c r="AZ6596" i="32"/>
  <c r="AY6596" i="32"/>
  <c r="AX6596" i="32"/>
  <c r="BA5150" i="32"/>
  <c r="AZ5150" i="32"/>
  <c r="AY5150" i="32"/>
  <c r="AX5150" i="32"/>
  <c r="BA5198" i="32"/>
  <c r="AX5198" i="32"/>
  <c r="AY5198" i="32"/>
  <c r="AZ5198" i="32"/>
  <c r="BA5237" i="32"/>
  <c r="AZ5237" i="32"/>
  <c r="AX5237" i="32"/>
  <c r="AY5237" i="32"/>
  <c r="BA5323" i="32"/>
  <c r="AZ5323" i="32"/>
  <c r="AY5323" i="32"/>
  <c r="AX5323" i="32"/>
  <c r="AY5393" i="32"/>
  <c r="BA5393" i="32"/>
  <c r="AZ5393" i="32"/>
  <c r="AX5393" i="32"/>
  <c r="AY5461" i="32"/>
  <c r="AZ5461" i="32"/>
  <c r="BA5461" i="32"/>
  <c r="AX5461" i="32"/>
  <c r="AZ5920" i="32"/>
  <c r="AY5920" i="32"/>
  <c r="AX5920" i="32"/>
  <c r="BA5920" i="32"/>
  <c r="BA6585" i="32"/>
  <c r="AY6585" i="32"/>
  <c r="AX6585" i="32"/>
  <c r="AZ6585" i="32"/>
  <c r="AZ6589" i="32"/>
  <c r="AY6589" i="32"/>
  <c r="AX6589" i="32"/>
  <c r="BA6589" i="32"/>
  <c r="BA5100" i="32"/>
  <c r="AZ5100" i="32"/>
  <c r="AX5100" i="32"/>
  <c r="AY5100" i="32"/>
  <c r="BA5170" i="32"/>
  <c r="AX5170" i="32"/>
  <c r="AZ5170" i="32"/>
  <c r="AY5170" i="32"/>
  <c r="AX5268" i="32"/>
  <c r="AZ5268" i="32"/>
  <c r="AY5268" i="32"/>
  <c r="BA5268" i="32"/>
  <c r="AZ6622" i="32"/>
  <c r="AY6622" i="32"/>
  <c r="AX6622" i="32"/>
  <c r="BA6622" i="32"/>
  <c r="BA5389" i="32"/>
  <c r="AZ5389" i="32"/>
  <c r="AY5389" i="32"/>
  <c r="AX5389" i="32"/>
  <c r="AZ5458" i="32"/>
  <c r="BA5458" i="32"/>
  <c r="AX5458" i="32"/>
  <c r="AY5458" i="32"/>
  <c r="AZ5834" i="32"/>
  <c r="AX5834" i="32"/>
  <c r="AY5834" i="32"/>
  <c r="BA5834" i="32"/>
  <c r="BA4985" i="32"/>
  <c r="AX4985" i="32"/>
  <c r="AY4985" i="32"/>
  <c r="AZ4985" i="32"/>
  <c r="BA5049" i="32"/>
  <c r="AZ5049" i="32"/>
  <c r="AY5049" i="32"/>
  <c r="AX5049" i="32"/>
  <c r="BA5070" i="32"/>
  <c r="AY5070" i="32"/>
  <c r="AX5070" i="32"/>
  <c r="AZ5070" i="32"/>
  <c r="AZ5125" i="32"/>
  <c r="AY5125" i="32"/>
  <c r="AX5125" i="32"/>
  <c r="BA5125" i="32"/>
  <c r="AZ5238" i="32"/>
  <c r="AY5238" i="32"/>
  <c r="AX5238" i="32"/>
  <c r="BA5238" i="32"/>
  <c r="AX5283" i="32"/>
  <c r="BA5283" i="32"/>
  <c r="AZ5283" i="32"/>
  <c r="AY5283" i="32"/>
  <c r="AY5328" i="32"/>
  <c r="AZ5328" i="32"/>
  <c r="BA5328" i="32"/>
  <c r="AX5328" i="32"/>
  <c r="AZ5375" i="32"/>
  <c r="AX5375" i="32"/>
  <c r="BA5375" i="32"/>
  <c r="AY5375" i="32"/>
  <c r="AZ5423" i="32"/>
  <c r="BA5423" i="32"/>
  <c r="AX5423" i="32"/>
  <c r="AY5423" i="32"/>
  <c r="AX5539" i="32"/>
  <c r="AZ5539" i="32"/>
  <c r="BA5539" i="32"/>
  <c r="AY5539" i="32"/>
  <c r="AY6651" i="32"/>
  <c r="AX6651" i="32"/>
  <c r="BA6651" i="32"/>
  <c r="AZ6651" i="32"/>
  <c r="BA5532" i="32"/>
  <c r="AX5532" i="32"/>
  <c r="AZ5532" i="32"/>
  <c r="AY5532" i="32"/>
  <c r="BA5600" i="32"/>
  <c r="AX5600" i="32"/>
  <c r="AZ5600" i="32"/>
  <c r="AY5600" i="32"/>
  <c r="BA5691" i="32"/>
  <c r="AY5691" i="32"/>
  <c r="AX5691" i="32"/>
  <c r="AZ5691" i="32"/>
  <c r="AZ5884" i="32"/>
  <c r="BA5884" i="32"/>
  <c r="AY5884" i="32"/>
  <c r="AX5884" i="32"/>
  <c r="BA6638" i="32"/>
  <c r="AY6638" i="32"/>
  <c r="AX6638" i="32"/>
  <c r="AZ6638" i="32"/>
  <c r="AY6656" i="32"/>
  <c r="AZ6656" i="32"/>
  <c r="BA6656" i="32"/>
  <c r="AX6656" i="32"/>
  <c r="BA5520" i="32"/>
  <c r="AX5520" i="32"/>
  <c r="AZ5520" i="32"/>
  <c r="AY5520" i="32"/>
  <c r="BA5572" i="32"/>
  <c r="AZ5572" i="32"/>
  <c r="AX5572" i="32"/>
  <c r="AY5572" i="32"/>
  <c r="AZ5702" i="32"/>
  <c r="AX5702" i="32"/>
  <c r="AY5702" i="32"/>
  <c r="BA5702" i="32"/>
  <c r="BA5919" i="32"/>
  <c r="AX5919" i="32"/>
  <c r="AY5919" i="32"/>
  <c r="AZ5919" i="32"/>
  <c r="BA5418" i="32"/>
  <c r="AZ5418" i="32"/>
  <c r="AY5418" i="32"/>
  <c r="AX5418" i="32"/>
  <c r="BA5475" i="32"/>
  <c r="AZ5475" i="32"/>
  <c r="AY5475" i="32"/>
  <c r="AX5475" i="32"/>
  <c r="AZ5537" i="32"/>
  <c r="BA5537" i="32"/>
  <c r="AX5537" i="32"/>
  <c r="AY5537" i="32"/>
  <c r="AX5645" i="32"/>
  <c r="BA5645" i="32"/>
  <c r="AY5645" i="32"/>
  <c r="AZ5645" i="32"/>
  <c r="AZ5879" i="32"/>
  <c r="AX5879" i="32"/>
  <c r="AY5879" i="32"/>
  <c r="BA5879" i="32"/>
  <c r="AZ5468" i="32"/>
  <c r="BA5468" i="32"/>
  <c r="AX5468" i="32"/>
  <c r="AY5468" i="32"/>
  <c r="AZ5522" i="32"/>
  <c r="BA5522" i="32"/>
  <c r="AX5522" i="32"/>
  <c r="AY5522" i="32"/>
  <c r="AY5565" i="32"/>
  <c r="AX5565" i="32"/>
  <c r="BA5565" i="32"/>
  <c r="AZ5565" i="32"/>
  <c r="BA5634" i="32"/>
  <c r="AX5634" i="32"/>
  <c r="AY5634" i="32"/>
  <c r="AZ5634" i="32"/>
  <c r="AZ5839" i="32"/>
  <c r="AY5839" i="32"/>
  <c r="AX5839" i="32"/>
  <c r="BA5839" i="32"/>
  <c r="BA5429" i="32"/>
  <c r="AY5429" i="32"/>
  <c r="AX5429" i="32"/>
  <c r="AZ5429" i="32"/>
  <c r="AY5459" i="32"/>
  <c r="BA5459" i="32"/>
  <c r="AZ5459" i="32"/>
  <c r="AX5459" i="32"/>
  <c r="BA5519" i="32"/>
  <c r="AX5519" i="32"/>
  <c r="AZ5519" i="32"/>
  <c r="AY5519" i="32"/>
  <c r="BA5563" i="32"/>
  <c r="AZ5563" i="32"/>
  <c r="AY5563" i="32"/>
  <c r="AX5563" i="32"/>
  <c r="BA5662" i="32"/>
  <c r="AZ5662" i="32"/>
  <c r="AY5662" i="32"/>
  <c r="AX5662" i="32"/>
  <c r="BA5906" i="32"/>
  <c r="AX5906" i="32"/>
  <c r="AY5906" i="32"/>
  <c r="AZ5906" i="32"/>
  <c r="BA5434" i="32"/>
  <c r="AY5434" i="32"/>
  <c r="AX5434" i="32"/>
  <c r="AZ5434" i="32"/>
  <c r="AY5500" i="32"/>
  <c r="BA5500" i="32"/>
  <c r="AZ5500" i="32"/>
  <c r="AX5500" i="32"/>
  <c r="AZ5570" i="32"/>
  <c r="AX5570" i="32"/>
  <c r="BA5570" i="32"/>
  <c r="AY5570" i="32"/>
  <c r="BA5654" i="32"/>
  <c r="AZ5654" i="32"/>
  <c r="AX5654" i="32"/>
  <c r="AY5654" i="32"/>
  <c r="AZ6019" i="32"/>
  <c r="AY6019" i="32"/>
  <c r="BA6019" i="32"/>
  <c r="AX6019" i="32"/>
  <c r="AX5659" i="32"/>
  <c r="BA5659" i="32"/>
  <c r="AY5659" i="32"/>
  <c r="AZ5659" i="32"/>
  <c r="BA5717" i="32"/>
  <c r="AY5717" i="32"/>
  <c r="AX5717" i="32"/>
  <c r="AZ5717" i="32"/>
  <c r="AZ5784" i="32"/>
  <c r="AX5784" i="32"/>
  <c r="AY5784" i="32"/>
  <c r="BA5784" i="32"/>
  <c r="AZ5847" i="32"/>
  <c r="AY5847" i="32"/>
  <c r="AX5847" i="32"/>
  <c r="BA5847" i="32"/>
  <c r="BA5947" i="32"/>
  <c r="AX5947" i="32"/>
  <c r="AZ5947" i="32"/>
  <c r="AY5947" i="32"/>
  <c r="BA6208" i="32"/>
  <c r="AX6208" i="32"/>
  <c r="AZ6208" i="32"/>
  <c r="AY6208" i="32"/>
  <c r="BA5624" i="32"/>
  <c r="AY5624" i="32"/>
  <c r="AX5624" i="32"/>
  <c r="AZ5624" i="32"/>
  <c r="AZ5694" i="32"/>
  <c r="AX5694" i="32"/>
  <c r="BA5694" i="32"/>
  <c r="AY5694" i="32"/>
  <c r="AX5739" i="32"/>
  <c r="AZ5739" i="32"/>
  <c r="AY5739" i="32"/>
  <c r="BA5739" i="32"/>
  <c r="AX5829" i="32"/>
  <c r="BA5829" i="32"/>
  <c r="AY5829" i="32"/>
  <c r="AZ5829" i="32"/>
  <c r="AX5878" i="32"/>
  <c r="AZ5878" i="32"/>
  <c r="AY5878" i="32"/>
  <c r="BA5878" i="32"/>
  <c r="AZ5951" i="32"/>
  <c r="AY5951" i="32"/>
  <c r="AX5951" i="32"/>
  <c r="BA5951" i="32"/>
  <c r="BA6069" i="32"/>
  <c r="AZ6069" i="32"/>
  <c r="AY6069" i="32"/>
  <c r="AX6069" i="32"/>
  <c r="AZ5705" i="32"/>
  <c r="BA5705" i="32"/>
  <c r="AY5705" i="32"/>
  <c r="AX5705" i="32"/>
  <c r="AX5774" i="32"/>
  <c r="BA5774" i="32"/>
  <c r="AZ5774" i="32"/>
  <c r="AY5774" i="32"/>
  <c r="BA5841" i="32"/>
  <c r="AZ5841" i="32"/>
  <c r="AX5841" i="32"/>
  <c r="AY5841" i="32"/>
  <c r="AZ5905" i="32"/>
  <c r="BA5905" i="32"/>
  <c r="AX5905" i="32"/>
  <c r="AY5905" i="32"/>
  <c r="AY6004" i="32"/>
  <c r="AX6004" i="32"/>
  <c r="AZ6004" i="32"/>
  <c r="BA6004" i="32"/>
  <c r="AX5621" i="32"/>
  <c r="AY5621" i="32"/>
  <c r="BA5621" i="32"/>
  <c r="AZ5621" i="32"/>
  <c r="AZ5693" i="32"/>
  <c r="AX5693" i="32"/>
  <c r="AY5693" i="32"/>
  <c r="BA5693" i="32"/>
  <c r="AX5744" i="32"/>
  <c r="AY5744" i="32"/>
  <c r="BA5744" i="32"/>
  <c r="AZ5744" i="32"/>
  <c r="AZ5794" i="32"/>
  <c r="BA5794" i="32"/>
  <c r="AY5794" i="32"/>
  <c r="AX5794" i="32"/>
  <c r="AZ5856" i="32"/>
  <c r="BA5856" i="32"/>
  <c r="AY5856" i="32"/>
  <c r="AX5856" i="32"/>
  <c r="BA5945" i="32"/>
  <c r="AZ5945" i="32"/>
  <c r="AY5945" i="32"/>
  <c r="AX5945" i="32"/>
  <c r="BA6791" i="32"/>
  <c r="AZ6791" i="32"/>
  <c r="AY6791" i="32"/>
  <c r="AX6791" i="32"/>
  <c r="BA5642" i="32"/>
  <c r="AX5642" i="32"/>
  <c r="AY5642" i="32"/>
  <c r="AZ5642" i="32"/>
  <c r="AX5707" i="32"/>
  <c r="AY5707" i="32"/>
  <c r="BA5707" i="32"/>
  <c r="AZ5707" i="32"/>
  <c r="AX5752" i="32"/>
  <c r="AY5752" i="32"/>
  <c r="BA5752" i="32"/>
  <c r="AZ5752" i="32"/>
  <c r="BA5852" i="32"/>
  <c r="AY5852" i="32"/>
  <c r="AZ5852" i="32"/>
  <c r="AX5852" i="32"/>
  <c r="BA5921" i="32"/>
  <c r="AY5921" i="32"/>
  <c r="AZ5921" i="32"/>
  <c r="AX5921" i="32"/>
  <c r="AY6003" i="32"/>
  <c r="BA6003" i="32"/>
  <c r="AZ6003" i="32"/>
  <c r="AX6003" i="32"/>
  <c r="AZ6384" i="32"/>
  <c r="AX6384" i="32"/>
  <c r="BA6384" i="32"/>
  <c r="AY6384" i="32"/>
  <c r="BA5746" i="32"/>
  <c r="AX5746" i="32"/>
  <c r="AY5746" i="32"/>
  <c r="AZ5746" i="32"/>
  <c r="AX5790" i="32"/>
  <c r="BA5790" i="32"/>
  <c r="AY5790" i="32"/>
  <c r="AZ5790" i="32"/>
  <c r="BA5855" i="32"/>
  <c r="AX5855" i="32"/>
  <c r="AZ5855" i="32"/>
  <c r="AY5855" i="32"/>
  <c r="AZ5907" i="32"/>
  <c r="BA5907" i="32"/>
  <c r="AY5907" i="32"/>
  <c r="AX5907" i="32"/>
  <c r="AX6135" i="32"/>
  <c r="AY6135" i="32"/>
  <c r="AZ6135" i="32"/>
  <c r="BA6135" i="32"/>
  <c r="BA6685" i="32"/>
  <c r="AX6685" i="32"/>
  <c r="AY6685" i="32"/>
  <c r="AZ6685" i="32"/>
  <c r="AY6024" i="32"/>
  <c r="AX6024" i="32"/>
  <c r="AZ6024" i="32"/>
  <c r="BA6024" i="32"/>
  <c r="AZ6109" i="32"/>
  <c r="BA6109" i="32"/>
  <c r="AX6109" i="32"/>
  <c r="AY6109" i="32"/>
  <c r="AZ6217" i="32"/>
  <c r="AX6217" i="32"/>
  <c r="AY6217" i="32"/>
  <c r="BA6217" i="32"/>
  <c r="AZ6850" i="32"/>
  <c r="BA6850" i="32"/>
  <c r="AY6850" i="32"/>
  <c r="AX6850" i="32"/>
  <c r="AX6018" i="32"/>
  <c r="BA6018" i="32"/>
  <c r="AZ6018" i="32"/>
  <c r="AY6018" i="32"/>
  <c r="BA6105" i="32"/>
  <c r="AY6105" i="32"/>
  <c r="AX6105" i="32"/>
  <c r="AZ6105" i="32"/>
  <c r="AX6138" i="32"/>
  <c r="AY6138" i="32"/>
  <c r="AZ6138" i="32"/>
  <c r="BA6138" i="32"/>
  <c r="AZ6212" i="32"/>
  <c r="AX6212" i="32"/>
  <c r="BA6212" i="32"/>
  <c r="AY6212" i="32"/>
  <c r="AX6682" i="32"/>
  <c r="BA6682" i="32"/>
  <c r="AZ6682" i="32"/>
  <c r="AY6682" i="32"/>
  <c r="BA5988" i="32"/>
  <c r="AZ5988" i="32"/>
  <c r="AY5988" i="32"/>
  <c r="AX5988" i="32"/>
  <c r="BA6061" i="32"/>
  <c r="AZ6061" i="32"/>
  <c r="AY6061" i="32"/>
  <c r="AX6061" i="32"/>
  <c r="BA6097" i="32"/>
  <c r="AX6097" i="32"/>
  <c r="AY6097" i="32"/>
  <c r="AZ6097" i="32"/>
  <c r="AY6343" i="32"/>
  <c r="BA6343" i="32"/>
  <c r="AX6343" i="32"/>
  <c r="AZ6343" i="32"/>
  <c r="AZ5977" i="32"/>
  <c r="BA5977" i="32"/>
  <c r="AY5977" i="32"/>
  <c r="AX5977" i="32"/>
  <c r="BA6035" i="32"/>
  <c r="AX6035" i="32"/>
  <c r="AY6035" i="32"/>
  <c r="AZ6035" i="32"/>
  <c r="BA6099" i="32"/>
  <c r="AZ6099" i="32"/>
  <c r="AY6099" i="32"/>
  <c r="AX6099" i="32"/>
  <c r="AY6244" i="32"/>
  <c r="AZ6244" i="32"/>
  <c r="AX6244" i="32"/>
  <c r="BA6244" i="32"/>
  <c r="BA6684" i="32"/>
  <c r="AX6684" i="32"/>
  <c r="AY6684" i="32"/>
  <c r="AZ6684" i="32"/>
  <c r="AX6008" i="32"/>
  <c r="BA6008" i="32"/>
  <c r="AZ6008" i="32"/>
  <c r="AY6008" i="32"/>
  <c r="BA6073" i="32"/>
  <c r="AY6073" i="32"/>
  <c r="AX6073" i="32"/>
  <c r="AZ6073" i="32"/>
  <c r="AZ6117" i="32"/>
  <c r="BA6117" i="32"/>
  <c r="AX6117" i="32"/>
  <c r="AY6117" i="32"/>
  <c r="BA6206" i="32"/>
  <c r="AX6206" i="32"/>
  <c r="AY6206" i="32"/>
  <c r="AZ6206" i="32"/>
  <c r="BA5934" i="32"/>
  <c r="AX5934" i="32"/>
  <c r="AZ5934" i="32"/>
  <c r="AY5934" i="32"/>
  <c r="AY6037" i="32"/>
  <c r="AZ6037" i="32"/>
  <c r="AX6037" i="32"/>
  <c r="BA6037" i="32"/>
  <c r="BA6072" i="32"/>
  <c r="AZ6072" i="32"/>
  <c r="AY6072" i="32"/>
  <c r="AX6072" i="32"/>
  <c r="BA6152" i="32"/>
  <c r="AZ6152" i="32"/>
  <c r="AY6152" i="32"/>
  <c r="AX6152" i="32"/>
  <c r="AX6832" i="32"/>
  <c r="BA6832" i="32"/>
  <c r="AZ6832" i="32"/>
  <c r="AY6832" i="32"/>
  <c r="AX6218" i="32"/>
  <c r="BA6218" i="32"/>
  <c r="AZ6218" i="32"/>
  <c r="AY6218" i="32"/>
  <c r="BA6255" i="32"/>
  <c r="AZ6255" i="32"/>
  <c r="AY6255" i="32"/>
  <c r="AX6255" i="32"/>
  <c r="AY6300" i="32"/>
  <c r="BA6300" i="32"/>
  <c r="AX6300" i="32"/>
  <c r="AZ6300" i="32"/>
  <c r="AX6433" i="32"/>
  <c r="AZ6433" i="32"/>
  <c r="AY6433" i="32"/>
  <c r="BA6433" i="32"/>
  <c r="BA6156" i="32"/>
  <c r="AX6156" i="32"/>
  <c r="AY6156" i="32"/>
  <c r="AZ6156" i="32"/>
  <c r="BA6236" i="32"/>
  <c r="AZ6236" i="32"/>
  <c r="AX6236" i="32"/>
  <c r="AY6236" i="32"/>
  <c r="BA6304" i="32"/>
  <c r="AX6304" i="32"/>
  <c r="AZ6304" i="32"/>
  <c r="AY6304" i="32"/>
  <c r="BA6475" i="32"/>
  <c r="AZ6475" i="32"/>
  <c r="AX6475" i="32"/>
  <c r="AY6475" i="32"/>
  <c r="BA6864" i="32"/>
  <c r="AZ6864" i="32"/>
  <c r="AX6864" i="32"/>
  <c r="AY6864" i="32"/>
  <c r="AZ6240" i="32"/>
  <c r="AX6240" i="32"/>
  <c r="AY6240" i="32"/>
  <c r="BA6240" i="32"/>
  <c r="AX6289" i="32"/>
  <c r="BA6289" i="32"/>
  <c r="AY6289" i="32"/>
  <c r="AZ6289" i="32"/>
  <c r="AZ6376" i="32"/>
  <c r="BA6376" i="32"/>
  <c r="AY6376" i="32"/>
  <c r="AX6376" i="32"/>
  <c r="AZ6748" i="32"/>
  <c r="AY6748" i="32"/>
  <c r="AX6748" i="32"/>
  <c r="BA6748" i="32"/>
  <c r="AY6696" i="32"/>
  <c r="AZ6696" i="32"/>
  <c r="BA6696" i="32"/>
  <c r="AX6696" i="32"/>
  <c r="AX6238" i="32"/>
  <c r="BA6238" i="32"/>
  <c r="AY6238" i="32"/>
  <c r="AZ6238" i="32"/>
  <c r="BA6293" i="32"/>
  <c r="AY6293" i="32"/>
  <c r="AX6293" i="32"/>
  <c r="AZ6293" i="32"/>
  <c r="AY6383" i="32"/>
  <c r="AX6383" i="32"/>
  <c r="BA6383" i="32"/>
  <c r="AZ6383" i="32"/>
  <c r="AX6697" i="32"/>
  <c r="BA6697" i="32"/>
  <c r="AY6697" i="32"/>
  <c r="AZ6697" i="32"/>
  <c r="AY6222" i="32"/>
  <c r="AZ6222" i="32"/>
  <c r="AX6222" i="32"/>
  <c r="BA6222" i="32"/>
  <c r="BA6296" i="32"/>
  <c r="AZ6296" i="32"/>
  <c r="AX6296" i="32"/>
  <c r="AY6296" i="32"/>
  <c r="AY6373" i="32"/>
  <c r="AX6373" i="32"/>
  <c r="BA6373" i="32"/>
  <c r="AZ6373" i="32"/>
  <c r="AZ6794" i="32"/>
  <c r="AY6794" i="32"/>
  <c r="BA6794" i="32"/>
  <c r="AX6794" i="32"/>
  <c r="BA6174" i="32"/>
  <c r="AZ6174" i="32"/>
  <c r="AY6174" i="32"/>
  <c r="AX6174" i="32"/>
  <c r="BA6239" i="32"/>
  <c r="AX6239" i="32"/>
  <c r="AZ6239" i="32"/>
  <c r="AY6239" i="32"/>
  <c r="BA6291" i="32"/>
  <c r="AZ6291" i="32"/>
  <c r="AY6291" i="32"/>
  <c r="AX6291" i="32"/>
  <c r="BA6404" i="32"/>
  <c r="AX6404" i="32"/>
  <c r="AY6404" i="32"/>
  <c r="AZ6404" i="32"/>
  <c r="AX6349" i="32"/>
  <c r="AY6349" i="32"/>
  <c r="AZ6349" i="32"/>
  <c r="BA6349" i="32"/>
  <c r="AZ6393" i="32"/>
  <c r="AY6393" i="32"/>
  <c r="AX6393" i="32"/>
  <c r="BA6393" i="32"/>
  <c r="AY6476" i="32"/>
  <c r="BA6476" i="32"/>
  <c r="AX6476" i="32"/>
  <c r="AZ6476" i="32"/>
  <c r="AZ6505" i="32"/>
  <c r="AY6505" i="32"/>
  <c r="AX6505" i="32"/>
  <c r="BA6505" i="32"/>
  <c r="BA6784" i="32"/>
  <c r="AZ6784" i="32"/>
  <c r="AY6784" i="32"/>
  <c r="AX6784" i="32"/>
  <c r="BA6863" i="32"/>
  <c r="AX6863" i="32"/>
  <c r="AZ6863" i="32"/>
  <c r="AY6863" i="32"/>
  <c r="AX6449" i="32"/>
  <c r="BA6449" i="32"/>
  <c r="AY6449" i="32"/>
  <c r="AZ6449" i="32"/>
  <c r="AZ6714" i="32"/>
  <c r="AX6714" i="32"/>
  <c r="AY6714" i="32"/>
  <c r="BA6714" i="32"/>
  <c r="AZ6774" i="32"/>
  <c r="BA6774" i="32"/>
  <c r="AX6774" i="32"/>
  <c r="AY6774" i="32"/>
  <c r="AZ6830" i="32"/>
  <c r="BA6830" i="32"/>
  <c r="AY6830" i="32"/>
  <c r="AX6830" i="32"/>
  <c r="AY6331" i="32"/>
  <c r="BA6331" i="32"/>
  <c r="AX6331" i="32"/>
  <c r="AZ6331" i="32"/>
  <c r="BA6403" i="32"/>
  <c r="AY6403" i="32"/>
  <c r="AZ6403" i="32"/>
  <c r="AX6403" i="32"/>
  <c r="AY6486" i="32"/>
  <c r="AX6486" i="32"/>
  <c r="BA6486" i="32"/>
  <c r="AZ6486" i="32"/>
  <c r="AZ6760" i="32"/>
  <c r="AY6760" i="32"/>
  <c r="AX6760" i="32"/>
  <c r="BA6760" i="32"/>
  <c r="AZ6823" i="32"/>
  <c r="AY6823" i="32"/>
  <c r="AX6823" i="32"/>
  <c r="BA6823" i="32"/>
  <c r="BA6369" i="32"/>
  <c r="AZ6369" i="32"/>
  <c r="AX6369" i="32"/>
  <c r="AY6369" i="32"/>
  <c r="BA6418" i="32"/>
  <c r="AY6418" i="32"/>
  <c r="AX6418" i="32"/>
  <c r="AZ6418" i="32"/>
  <c r="BA6492" i="32"/>
  <c r="AZ6492" i="32"/>
  <c r="AX6492" i="32"/>
  <c r="AY6492" i="32"/>
  <c r="AZ6755" i="32"/>
  <c r="BA6755" i="32"/>
  <c r="AY6755" i="32"/>
  <c r="AX6755" i="32"/>
  <c r="BA6796" i="32"/>
  <c r="AY6796" i="32"/>
  <c r="AX6796" i="32"/>
  <c r="AZ6796" i="32"/>
  <c r="AZ6347" i="32"/>
  <c r="AX6347" i="32"/>
  <c r="AY6347" i="32"/>
  <c r="BA6347" i="32"/>
  <c r="BA6407" i="32"/>
  <c r="AZ6407" i="32"/>
  <c r="AX6407" i="32"/>
  <c r="AY6407" i="32"/>
  <c r="AY6464" i="32"/>
  <c r="BA6464" i="32"/>
  <c r="AZ6464" i="32"/>
  <c r="AX6464" i="32"/>
  <c r="AZ6754" i="32"/>
  <c r="AX6754" i="32"/>
  <c r="BA6754" i="32"/>
  <c r="AY6754" i="32"/>
  <c r="AZ6833" i="32"/>
  <c r="AY6833" i="32"/>
  <c r="AX6833" i="32"/>
  <c r="BA6833" i="32"/>
  <c r="AY6389" i="32"/>
  <c r="AX6389" i="32"/>
  <c r="BA6389" i="32"/>
  <c r="AZ6389" i="32"/>
  <c r="AZ6439" i="32"/>
  <c r="AY6439" i="32"/>
  <c r="AX6439" i="32"/>
  <c r="BA6439" i="32"/>
  <c r="BA6485" i="32"/>
  <c r="AZ6485" i="32"/>
  <c r="AX6485" i="32"/>
  <c r="AY6485" i="32"/>
  <c r="BA6759" i="32"/>
  <c r="AZ6759" i="32"/>
  <c r="AY6759" i="32"/>
  <c r="AX6759" i="32"/>
  <c r="AZ6738" i="32"/>
  <c r="BA6738" i="32"/>
  <c r="AY6738" i="32"/>
  <c r="AX6738" i="32"/>
  <c r="AX6857" i="32"/>
  <c r="BA6857" i="32"/>
  <c r="AZ6857" i="32"/>
  <c r="AY6857" i="32"/>
  <c r="C58" i="54"/>
  <c r="E55" i="54"/>
  <c r="G55" i="54"/>
  <c r="F55" i="54"/>
  <c r="C55" i="54"/>
  <c r="D55" i="54"/>
  <c r="E102" i="54"/>
  <c r="C102" i="54"/>
  <c r="F102" i="54"/>
  <c r="G102" i="54"/>
  <c r="D102" i="54"/>
  <c r="C113" i="54"/>
  <c r="F113" i="54"/>
  <c r="G113" i="54"/>
  <c r="T27" i="54"/>
  <c r="T35" i="54"/>
  <c r="L113" i="54"/>
  <c r="T26" i="54"/>
  <c r="BA1845" i="32"/>
  <c r="AZ1845" i="32"/>
  <c r="AY1845" i="32"/>
  <c r="AX1845" i="32"/>
  <c r="T38" i="54"/>
  <c r="E113" i="54"/>
  <c r="D113" i="54"/>
  <c r="T36" i="54"/>
  <c r="D47" i="54"/>
  <c r="E45" i="54"/>
  <c r="E37" i="54"/>
  <c r="G67" i="54"/>
  <c r="D67" i="54"/>
  <c r="C67" i="54"/>
  <c r="G66" i="54"/>
  <c r="D66" i="54"/>
  <c r="C66" i="54"/>
  <c r="D35" i="54"/>
  <c r="C65" i="54"/>
  <c r="T20" i="54"/>
  <c r="T17" i="54"/>
  <c r="T46" i="54"/>
  <c r="T34" i="54"/>
  <c r="T37" i="54"/>
  <c r="T21" i="54"/>
  <c r="T16" i="54"/>
  <c r="T32" i="54"/>
  <c r="F66" i="54"/>
  <c r="F67" i="54"/>
  <c r="T43" i="54"/>
  <c r="L67" i="54"/>
  <c r="L66" i="54"/>
  <c r="T44" i="54"/>
  <c r="T33" i="54"/>
  <c r="E66" i="54"/>
  <c r="E67" i="54"/>
  <c r="T47" i="54"/>
  <c r="X23" i="54"/>
  <c r="T15" i="54"/>
  <c r="F65" i="54"/>
  <c r="E47" i="54"/>
  <c r="G48" i="54"/>
  <c r="D65" i="54"/>
  <c r="X24" i="54"/>
  <c r="T24" i="54"/>
  <c r="L65" i="54"/>
  <c r="T30" i="54"/>
  <c r="T22" i="54"/>
  <c r="E65" i="54"/>
  <c r="G65" i="54"/>
  <c r="T31" i="54"/>
  <c r="D17" i="54"/>
  <c r="D45" i="54"/>
  <c r="G47" i="54"/>
  <c r="F17" i="54"/>
  <c r="E17" i="54"/>
  <c r="G17" i="54"/>
  <c r="F47" i="54"/>
  <c r="G44" i="54"/>
  <c r="H55" i="54" l="1"/>
  <c r="H66" i="54"/>
  <c r="L120" i="54"/>
  <c r="H119" i="54"/>
  <c r="H118" i="54"/>
  <c r="K2" i="49" a="1"/>
  <c r="K2" i="49" s="1"/>
  <c r="D5" i="49"/>
  <c r="AT1845" i="32"/>
  <c r="AU1845" i="32"/>
  <c r="F2" i="49" a="1"/>
  <c r="F2" i="49" s="1"/>
  <c r="L26" i="54" l="1"/>
  <c r="D34" i="54"/>
  <c r="C47" i="54"/>
  <c r="F46" i="54"/>
  <c r="C44" i="54"/>
  <c r="C42" i="54"/>
  <c r="C40" i="54"/>
  <c r="C38" i="54"/>
  <c r="G35" i="54"/>
  <c r="E33" i="54"/>
  <c r="E31" i="54"/>
  <c r="E29" i="54"/>
  <c r="E27" i="54"/>
  <c r="E25" i="54"/>
  <c r="E23" i="54"/>
  <c r="E21" i="54"/>
  <c r="E19" i="54"/>
  <c r="G41" i="54"/>
  <c r="G39" i="54"/>
  <c r="G37" i="54"/>
  <c r="F35" i="54"/>
  <c r="D33" i="54"/>
  <c r="D31" i="54"/>
  <c r="D29" i="54"/>
  <c r="D27" i="54"/>
  <c r="D25" i="54"/>
  <c r="D23" i="54"/>
  <c r="D21" i="54"/>
  <c r="D19" i="54"/>
  <c r="D46" i="54"/>
  <c r="F43" i="54"/>
  <c r="F41" i="54"/>
  <c r="F39" i="54"/>
  <c r="F37" i="54"/>
  <c r="E35" i="54"/>
  <c r="C33" i="54"/>
  <c r="C31" i="54"/>
  <c r="C29" i="54"/>
  <c r="C27" i="54"/>
  <c r="C25" i="54"/>
  <c r="C23" i="54"/>
  <c r="C21" i="54"/>
  <c r="C19" i="54"/>
  <c r="D37" i="54"/>
  <c r="G32" i="54"/>
  <c r="G30" i="54"/>
  <c r="G24" i="54"/>
  <c r="E46" i="54"/>
  <c r="G43" i="54"/>
  <c r="C46" i="54"/>
  <c r="E43" i="54"/>
  <c r="E41" i="54"/>
  <c r="E39" i="54"/>
  <c r="C35" i="54"/>
  <c r="G26" i="54"/>
  <c r="G18" i="54"/>
  <c r="G45" i="54"/>
  <c r="D43" i="54"/>
  <c r="D41" i="54"/>
  <c r="D39" i="54"/>
  <c r="C37" i="54"/>
  <c r="G34" i="54"/>
  <c r="F32" i="54"/>
  <c r="F30" i="54"/>
  <c r="F28" i="54"/>
  <c r="F26" i="54"/>
  <c r="F24" i="54"/>
  <c r="F22" i="54"/>
  <c r="F20" i="54"/>
  <c r="F18" i="54"/>
  <c r="E22" i="54"/>
  <c r="E18" i="54"/>
  <c r="D32" i="54"/>
  <c r="D28" i="54"/>
  <c r="D24" i="54"/>
  <c r="D22" i="54"/>
  <c r="D20" i="54"/>
  <c r="C48" i="54"/>
  <c r="E44" i="54"/>
  <c r="E42" i="54"/>
  <c r="E40" i="54"/>
  <c r="E38" i="54"/>
  <c r="D36" i="54"/>
  <c r="G33" i="54"/>
  <c r="G31" i="54"/>
  <c r="G29" i="54"/>
  <c r="G27" i="54"/>
  <c r="G25" i="54"/>
  <c r="G23" i="54"/>
  <c r="G46" i="54"/>
  <c r="D44" i="54"/>
  <c r="D40" i="54"/>
  <c r="C36" i="54"/>
  <c r="F31" i="54"/>
  <c r="F27" i="54"/>
  <c r="F23" i="54"/>
  <c r="F19" i="54"/>
  <c r="G28" i="54"/>
  <c r="F48" i="54"/>
  <c r="F45" i="54"/>
  <c r="C43" i="54"/>
  <c r="C41" i="54"/>
  <c r="C39" i="54"/>
  <c r="G36" i="54"/>
  <c r="F34" i="54"/>
  <c r="E32" i="54"/>
  <c r="E30" i="54"/>
  <c r="E28" i="54"/>
  <c r="E26" i="54"/>
  <c r="E24" i="54"/>
  <c r="E20" i="54"/>
  <c r="G42" i="54"/>
  <c r="G40" i="54"/>
  <c r="G38" i="54"/>
  <c r="F36" i="54"/>
  <c r="E34" i="54"/>
  <c r="D30" i="54"/>
  <c r="D26" i="54"/>
  <c r="D18" i="54"/>
  <c r="C18" i="54"/>
  <c r="D42" i="54"/>
  <c r="D38" i="54"/>
  <c r="F21" i="54"/>
  <c r="C16" i="54"/>
  <c r="G22" i="54"/>
  <c r="E48" i="54"/>
  <c r="C45" i="54"/>
  <c r="D48" i="54"/>
  <c r="F44" i="54"/>
  <c r="F42" i="54"/>
  <c r="F40" i="54"/>
  <c r="F38" i="54"/>
  <c r="E36" i="54"/>
  <c r="C34" i="54"/>
  <c r="C32" i="54"/>
  <c r="C30" i="54"/>
  <c r="C28" i="54"/>
  <c r="C26" i="54"/>
  <c r="C24" i="54"/>
  <c r="C22" i="54"/>
  <c r="C20" i="54"/>
  <c r="G21" i="54"/>
  <c r="G19" i="54"/>
  <c r="C17" i="54"/>
  <c r="F33" i="54"/>
  <c r="F29" i="54"/>
  <c r="F25" i="54"/>
  <c r="G20" i="54"/>
  <c r="F16" i="54"/>
  <c r="D16" i="54"/>
  <c r="G16" i="54"/>
  <c r="E16" i="54"/>
  <c r="O26" i="54"/>
  <c r="Y18" i="54"/>
  <c r="N26" i="54"/>
  <c r="Q21" i="54"/>
  <c r="M26" i="54"/>
  <c r="P21" i="54"/>
  <c r="Q26" i="54"/>
  <c r="O21" i="54"/>
  <c r="Q20" i="54"/>
  <c r="O20" i="54"/>
  <c r="Y19" i="54"/>
  <c r="L35" i="54"/>
  <c r="N21" i="54"/>
  <c r="P20" i="54"/>
  <c r="M21" i="54"/>
  <c r="L20" i="54"/>
  <c r="L21" i="54"/>
  <c r="N20" i="54"/>
  <c r="L36" i="54"/>
  <c r="M20" i="54"/>
  <c r="Y17" i="54"/>
  <c r="H115" i="54"/>
  <c r="P26" i="54"/>
  <c r="H42" i="54" l="1"/>
  <c r="H44" i="54"/>
  <c r="H45" i="54"/>
  <c r="H47" i="54"/>
  <c r="H43" i="54"/>
  <c r="H46" i="54"/>
  <c r="H48" i="54"/>
  <c r="T48" i="54"/>
  <c r="H41" i="54"/>
  <c r="C49" i="54"/>
  <c r="F49" i="54"/>
  <c r="G49" i="54"/>
  <c r="E49" i="54"/>
  <c r="D49" i="54"/>
  <c r="Y16" i="54"/>
  <c r="F120" i="54"/>
  <c r="G120" i="54"/>
  <c r="E120" i="54"/>
  <c r="D120" i="54"/>
  <c r="C120" i="54"/>
  <c r="M36" i="54"/>
  <c r="Y24" i="54"/>
  <c r="H116" i="54"/>
  <c r="L85" i="54"/>
  <c r="M35" i="54"/>
  <c r="H113" i="54"/>
  <c r="H117" i="54"/>
  <c r="L107" i="54"/>
  <c r="H114" i="54"/>
  <c r="Y23" i="54"/>
  <c r="L98" i="54"/>
  <c r="L71" i="54"/>
  <c r="H105" i="54"/>
  <c r="H67" i="54"/>
  <c r="O17" i="54"/>
  <c r="O19" i="54" s="1"/>
  <c r="M17" i="54"/>
  <c r="M19" i="54" s="1"/>
  <c r="P17" i="54"/>
  <c r="P19" i="54" s="1"/>
  <c r="N17" i="54"/>
  <c r="N19" i="54" s="1"/>
  <c r="L17" i="54"/>
  <c r="L19" i="54" s="1"/>
  <c r="H68" i="54"/>
  <c r="H103" i="54"/>
  <c r="E107" i="54"/>
  <c r="G98" i="54"/>
  <c r="F71" i="54"/>
  <c r="D98" i="54"/>
  <c r="D85" i="54"/>
  <c r="D107" i="54"/>
  <c r="D71" i="54"/>
  <c r="C98" i="54"/>
  <c r="E85" i="54"/>
  <c r="F85" i="54"/>
  <c r="G85" i="54"/>
  <c r="H97" i="54"/>
  <c r="H65" i="54"/>
  <c r="G107" i="54"/>
  <c r="H84" i="54"/>
  <c r="F98" i="54"/>
  <c r="C107" i="54"/>
  <c r="H96" i="54"/>
  <c r="H83" i="54"/>
  <c r="C71" i="54"/>
  <c r="H106" i="54"/>
  <c r="H104" i="54"/>
  <c r="C85" i="54"/>
  <c r="E71" i="54"/>
  <c r="H102" i="54"/>
  <c r="G71" i="54"/>
  <c r="H95" i="54"/>
  <c r="H69" i="54"/>
  <c r="H70" i="54"/>
  <c r="H101" i="54"/>
  <c r="F107" i="54"/>
  <c r="H64" i="54"/>
  <c r="E98" i="54"/>
  <c r="H82" i="54"/>
  <c r="H77" i="54" l="1"/>
  <c r="H76" i="54"/>
  <c r="H75" i="54"/>
  <c r="L88" i="54"/>
  <c r="L89" i="54"/>
  <c r="H120" i="54"/>
  <c r="L90" i="54"/>
  <c r="H19" i="54"/>
  <c r="H34" i="54"/>
  <c r="H26" i="54"/>
  <c r="H29" i="54"/>
  <c r="H20" i="54"/>
  <c r="H37" i="54"/>
  <c r="H38" i="54"/>
  <c r="H16" i="54"/>
  <c r="H21" i="54"/>
  <c r="H27" i="54"/>
  <c r="H18" i="54"/>
  <c r="H25" i="54"/>
  <c r="H32" i="54"/>
  <c r="H107" i="54"/>
  <c r="H35" i="54"/>
  <c r="H24" i="54"/>
  <c r="H22" i="54"/>
  <c r="H17" i="54"/>
  <c r="H31" i="54"/>
  <c r="O16" i="54"/>
  <c r="O18" i="54" s="1"/>
  <c r="H71" i="54"/>
  <c r="H39" i="54"/>
  <c r="H33" i="54"/>
  <c r="H98" i="54"/>
  <c r="H28" i="54"/>
  <c r="H23" i="54"/>
  <c r="H36" i="54"/>
  <c r="L16" i="54"/>
  <c r="L18" i="54" s="1"/>
  <c r="H85" i="54"/>
  <c r="C88" i="54" s="1"/>
  <c r="H40" i="54"/>
  <c r="H30" i="54"/>
  <c r="N16" i="54"/>
  <c r="N18" i="54" s="1"/>
  <c r="Q17" i="54" l="1"/>
  <c r="Q19" i="54" s="1"/>
  <c r="H49" i="54"/>
  <c r="I23" i="54" s="1"/>
  <c r="C90" i="54"/>
  <c r="C89" i="54"/>
  <c r="O31" i="54"/>
  <c r="M16" i="54"/>
  <c r="M18" i="54" s="1"/>
  <c r="M31" i="54"/>
  <c r="L31" i="54"/>
  <c r="P16" i="54"/>
  <c r="P18" i="54" s="1"/>
  <c r="P31" i="54"/>
  <c r="N31" i="54"/>
  <c r="I45" i="54" l="1"/>
  <c r="I42" i="54"/>
  <c r="I48" i="54"/>
  <c r="I43" i="54"/>
  <c r="I47" i="54"/>
  <c r="I44" i="54"/>
  <c r="I41" i="54"/>
  <c r="I46" i="54"/>
  <c r="I24" i="54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9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  <c r="Y20" i="54" l="1"/>
  <c r="U42" i="54"/>
  <c r="U35" i="54"/>
  <c r="U29" i="54"/>
  <c r="U47" i="54"/>
  <c r="U33" i="54"/>
  <c r="U32" i="54"/>
  <c r="U40" i="54"/>
  <c r="U20" i="54"/>
  <c r="U24" i="54"/>
  <c r="U15" i="54"/>
  <c r="U21" i="54"/>
  <c r="U28" i="54"/>
  <c r="U17" i="54"/>
  <c r="U45" i="54"/>
  <c r="U22" i="54"/>
  <c r="U19" i="54"/>
  <c r="U43" i="54"/>
  <c r="U25" i="54"/>
  <c r="U36" i="54"/>
  <c r="U37" i="54"/>
  <c r="U38" i="54"/>
  <c r="U16" i="54"/>
  <c r="U44" i="54"/>
  <c r="U26" i="54"/>
  <c r="U18" i="54"/>
  <c r="U30" i="54"/>
  <c r="U39" i="54"/>
  <c r="Y15" i="54"/>
  <c r="U41" i="54"/>
  <c r="U23" i="54"/>
  <c r="U31" i="54"/>
  <c r="U27" i="54"/>
  <c r="U34" i="54"/>
  <c r="U48" i="54"/>
  <c r="U46" i="5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<sst xmlns="http://schemas.openxmlformats.org/spreadsheetml/2006/main" count="107275" uniqueCount="11887">
  <si>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</si>
  <si>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</si>
  <si>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</si>
  <si>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</si>
  <si>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</si>
  <si>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</si>
  <si>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</si>
  <si>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</si>
  <si>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</si>
  <si>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</si>
  <si>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</si>
  <si>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</si>
  <si>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</si>
  <si>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</si>
  <si>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</si>
  <si>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</si>
  <si>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</si>
  <si>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</si>
  <si>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</si>
  <si>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</si>
  <si>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</si>
  <si>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</si>
  <si>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</si>
  <si>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</si>
  <si>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</si>
  <si>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r>
      <t xml:space="preserve">Medicação Emagrecimento </t>
    </r>
    <r>
      <rPr>
        <b/>
        <sz val="8"/>
        <color rgb="FFFF0000"/>
        <rFont val="Calibri"/>
        <family val="2"/>
        <scheme val="minor"/>
      </rPr>
      <t>(SOMENTE DE EMAGRECIMENTO)</t>
    </r>
  </si>
  <si>
    <r>
      <t>Peso Inicial</t>
    </r>
    <r>
      <rPr>
        <b/>
        <sz val="8"/>
        <color rgb="FFFF0000"/>
        <rFont val="Calibri"/>
        <family val="2"/>
        <scheme val="minor"/>
      </rPr>
      <t xml:space="preserve"> (SEPARAR POR VIRGULA, SOMENTE NÚMEROS)</t>
    </r>
  </si>
  <si>
    <r>
      <t xml:space="preserve">Altura Inicial </t>
    </r>
    <r>
      <rPr>
        <b/>
        <sz val="8"/>
        <color rgb="FFFF0000"/>
        <rFont val="Calibri"/>
        <family val="2"/>
        <scheme val="minor"/>
      </rPr>
      <t xml:space="preserve"> (SEPARAR POR VIRGULA, SOMENTE NÚMEROS)</t>
    </r>
  </si>
  <si>
    <t>IMC Inicial</t>
  </si>
  <si>
    <t>Resultado IMC</t>
  </si>
  <si>
    <t>Local de Acomapanhamento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</si>
  <si>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</si>
  <si>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</si>
  <si>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</si>
  <si>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</si>
  <si>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</si>
  <si>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</si>
  <si>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Critério da Linha</t>
  </si>
  <si>
    <t>Realizou a Cirurgia Bariátrica?</t>
  </si>
  <si>
    <t>Data da Cirurgia</t>
  </si>
  <si>
    <t>Tempo De Programa</t>
  </si>
  <si>
    <t>Flag</t>
  </si>
  <si>
    <t>Encaminhado p/ Consolidado?</t>
  </si>
  <si>
    <t>Laudo emitido (CMDP)?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</si>
  <si>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</si>
  <si>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</si>
  <si>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</si>
  <si>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</si>
  <si>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</si>
  <si>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</si>
  <si>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</si>
  <si>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</si>
  <si>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</si>
  <si>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</si>
  <si>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</si>
  <si>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 Navegação</t>
  </si>
  <si>
    <t>Captado pela Amil</t>
  </si>
  <si>
    <t>ANTONIO ZACARIAS LIMA JUNIOR</t>
  </si>
  <si>
    <t>M</t>
  </si>
  <si>
    <t>SP</t>
  </si>
  <si>
    <t>Equipe Emagrecimento</t>
  </si>
  <si>
    <t>3. Alta por exclusão do plano</t>
  </si>
  <si>
    <t>Contato Com Sucesso</t>
  </si>
  <si>
    <t>Fora da Linha</t>
  </si>
  <si>
    <t>contato com sucesso em 08/05</t>
  </si>
  <si>
    <t>Não Informado</t>
  </si>
  <si>
    <t>Sem Dados</t>
  </si>
  <si>
    <t>Sim</t>
  </si>
  <si>
    <t>Emagrecimento</t>
  </si>
  <si>
    <t>ERIKA LOURENCO BAPTISTA SOUZA</t>
  </si>
  <si>
    <t>F</t>
  </si>
  <si>
    <t xml:space="preserve">Daniela </t>
  </si>
  <si>
    <t>14/04/2026 17:40:00 contato com sucesso em</t>
  </si>
  <si>
    <t>CINTHIA SANTOS PINHEIRO</t>
  </si>
  <si>
    <t>11-998481982</t>
  </si>
  <si>
    <t>13/04/2026 17:06:00 contato com sucesso em</t>
  </si>
  <si>
    <t>MAURILIO CABRAL DE MELLO NETO</t>
  </si>
  <si>
    <t>11-940013778</t>
  </si>
  <si>
    <t>16/04/2026 17:48:00 contato com sucesso em</t>
  </si>
  <si>
    <t>HEBERT DE CARVALHO</t>
  </si>
  <si>
    <t>11-985444555</t>
  </si>
  <si>
    <t>14/04/2026 17:08:00 contato com sucesso em</t>
  </si>
  <si>
    <t>MANUEL AGOSTINHO OLIVEIRA GROVA</t>
  </si>
  <si>
    <t>21-964582309</t>
  </si>
  <si>
    <t>20/03/2026 18:22:00 contato com sucesso em</t>
  </si>
  <si>
    <t>Pós-Bariátrico</t>
  </si>
  <si>
    <t>Sim - Não Acompanhou Pré Operatório conosco</t>
  </si>
  <si>
    <t>PRISCILLA REBELO SOARES CONCEICAO</t>
  </si>
  <si>
    <t>11-972720940</t>
  </si>
  <si>
    <t>Alessandra</t>
  </si>
  <si>
    <t>contato com sucesso 04/05</t>
  </si>
  <si>
    <t>CRISTIANE MARTINS DA SILVA</t>
  </si>
  <si>
    <t>11-960719415</t>
  </si>
  <si>
    <t>29/04/2026 17:58:00 contato com sucesso em</t>
  </si>
  <si>
    <t>LILIA PINTO DE SOUZA MOTA</t>
  </si>
  <si>
    <t>21-969271240</t>
  </si>
  <si>
    <t>16/04/2026 18:02:00 contato com sucesso em</t>
  </si>
  <si>
    <t>AMANDA CARDOZO DA PENHA SENA</t>
  </si>
  <si>
    <t>21-999101770</t>
  </si>
  <si>
    <t>contato com suceesso em 13/05</t>
  </si>
  <si>
    <t>VANIA SILVA DE PAIVA FARIAS</t>
  </si>
  <si>
    <t>RJ</t>
  </si>
  <si>
    <t>PAULA NOGUEIRA DO NASCIMENTO GABRIEL</t>
  </si>
  <si>
    <t>21-986426870</t>
  </si>
  <si>
    <t>17/04/2026 18:04:00 contato com sucesso em</t>
  </si>
  <si>
    <t>VIVIAN VILLELA CORTOPASSI ALVES</t>
  </si>
  <si>
    <t>11-987565673</t>
  </si>
  <si>
    <t>20/04/2026 17:28:00 contato com sucesso em</t>
  </si>
  <si>
    <t>ROSANE CANDIDO DE JESUS</t>
  </si>
  <si>
    <t>11-952003415</t>
  </si>
  <si>
    <t>1. Aceitou o programa</t>
  </si>
  <si>
    <t>Ativo</t>
  </si>
  <si>
    <t>17/04/2026 17:06:00 contato com sucesso em</t>
  </si>
  <si>
    <t>KATIA CARAPIA</t>
  </si>
  <si>
    <t>11-965159730</t>
  </si>
  <si>
    <t>15/04/2026 18:06:00 contato com sucesso em</t>
  </si>
  <si>
    <t>VINICIUS MATHIAS VAZ</t>
  </si>
  <si>
    <t>21-998869501</t>
  </si>
  <si>
    <t>20/04/2026 17:26:00 contato com sucesso em</t>
  </si>
  <si>
    <t>PALOMMA FELIX BARRETO</t>
  </si>
  <si>
    <t>21-995953502</t>
  </si>
  <si>
    <t>Fluxo Antigo</t>
  </si>
  <si>
    <t xml:space="preserve">Captação + Navegação </t>
  </si>
  <si>
    <t>Empresa - Light</t>
  </si>
  <si>
    <t>LEONARDO MONTEIRO DO LAGO</t>
  </si>
  <si>
    <t>(21) 9671-52680</t>
  </si>
  <si>
    <t>Não se aplica</t>
  </si>
  <si>
    <t>28/01/2026 11:42:00 contato com sucesso em</t>
  </si>
  <si>
    <t>Não Utiliza</t>
  </si>
  <si>
    <t>AES - Campo Grande</t>
  </si>
  <si>
    <t>Aguardando Agendamento</t>
  </si>
  <si>
    <t>Linha de Intervenção II</t>
  </si>
  <si>
    <t>WILLIAM BRAGA TELLES</t>
  </si>
  <si>
    <t>(21) 964622733</t>
  </si>
  <si>
    <t>Mounjaro</t>
  </si>
  <si>
    <t>CMDP - Centro Médico Dom Pedro</t>
  </si>
  <si>
    <t>Linha de Intervenção I</t>
  </si>
  <si>
    <t>WAGNER DO BONFIM CORDEIRO</t>
  </si>
  <si>
    <t>(21) 9700-52967</t>
  </si>
  <si>
    <t>AES - Niteroi</t>
  </si>
  <si>
    <t>JOSE LUIZ DA SILVA</t>
  </si>
  <si>
    <t>(24) 988362520</t>
  </si>
  <si>
    <t>Telemonitoramento com múltiplas tentativas de contato - mais de 3 em meses diferentes</t>
  </si>
  <si>
    <t>Critério de Grade Especial</t>
  </si>
  <si>
    <t>SIDNEI MARCELO DOS SANTOS</t>
  </si>
  <si>
    <t>ROBSON MUNIZ DE AMORIM</t>
  </si>
  <si>
    <t>(21) 9891-67278</t>
  </si>
  <si>
    <t>03/02/2026 13:30:00 contato com sucesso em</t>
  </si>
  <si>
    <t>CARLOS EDUARDO DE SOUSA</t>
  </si>
  <si>
    <t>ALESSANDRO MARQUES DA COSTA THEODORO</t>
  </si>
  <si>
    <t>THIAGO SA JUNIOR</t>
  </si>
  <si>
    <t>VALCENIR ANGELO CONSTANTINO</t>
  </si>
  <si>
    <t>(21) 964034709</t>
  </si>
  <si>
    <t>03/02/2026 16:36:00 contato com sucesso em</t>
  </si>
  <si>
    <t>JHONNY SULLIVAN COSTA MAIA</t>
  </si>
  <si>
    <t>(24) 99984-8181</t>
  </si>
  <si>
    <t>JOHNATAN JACKSON DE JESUS RIBEIRO DOS SANTOS</t>
  </si>
  <si>
    <t>(21) 9841-68131</t>
  </si>
  <si>
    <t>VANESSA GATTI CLEMENTE</t>
  </si>
  <si>
    <t>11-947416688</t>
  </si>
  <si>
    <t>29/04/2026 17:48:00 contato com sucesso em</t>
  </si>
  <si>
    <t>Agendada</t>
  </si>
  <si>
    <t>09/06/2026 13:40</t>
  </si>
  <si>
    <t>CMDP Endocrino - Eduardo Cechinel Passos</t>
  </si>
  <si>
    <t>ANDERSON GOMES DE ALMEIDA</t>
  </si>
  <si>
    <t>(11) 94830-8363</t>
  </si>
  <si>
    <t>Rybelsus</t>
  </si>
  <si>
    <t>Equipe - Clínica Sallet</t>
  </si>
  <si>
    <t>ADINOAN FELIZ DA SILVA FERREIRA</t>
  </si>
  <si>
    <t>LUANA RAMOS DA SILVA</t>
  </si>
  <si>
    <t xml:space="preserve">  (11) 947086731   </t>
  </si>
  <si>
    <t>Equipe - Dr. Michel Menezes</t>
  </si>
  <si>
    <t>CARINA DE OLIVEIRA SILVA</t>
  </si>
  <si>
    <t>ELAINE ALMEIDA PARA ASSU DOS SANTOS</t>
  </si>
  <si>
    <t>Ozempic</t>
  </si>
  <si>
    <t>Equipe - Instituto Castro</t>
  </si>
  <si>
    <t>ANTONIA KALIANY HOLANDA CALIL</t>
  </si>
  <si>
    <t>Sim - Acompanhou Pré Operatório conosco</t>
  </si>
  <si>
    <t>CMDP Nutri - Maria Carolina Vieira Marrano</t>
  </si>
  <si>
    <t>DEBORA ARAUJO DOS SANTOS</t>
  </si>
  <si>
    <t>11 95376-8693</t>
  </si>
  <si>
    <t>CMDP Nutri - Juliana Cardoso Gaia</t>
  </si>
  <si>
    <t>GUILHERME BRANDAO DE GODOI</t>
  </si>
  <si>
    <t>+55 11 95816-5697</t>
  </si>
  <si>
    <t>Ozempic, Bupropiona + Naltrexona</t>
  </si>
  <si>
    <t>CMDP Nutri - Rosangela Cristina Toni Dos Santos</t>
  </si>
  <si>
    <t>GLADYS PAPAZISSIS</t>
  </si>
  <si>
    <t>11 94025-3574</t>
  </si>
  <si>
    <t>ANDREA FRANCISCHINI BOTELHO</t>
  </si>
  <si>
    <t>11 981282065 /   11 985306418 / 11 981281898</t>
  </si>
  <si>
    <t>Bupropiona</t>
  </si>
  <si>
    <t>Sem dados</t>
  </si>
  <si>
    <t>ANA LUIZA CABREIRA DE REZENDE</t>
  </si>
  <si>
    <t>Sibutramina</t>
  </si>
  <si>
    <t>CRISTIANE SOARES RIBEIRO BATISTA CARDOSO</t>
  </si>
  <si>
    <t>(11) 98140-2071</t>
  </si>
  <si>
    <t>FERNANDA BISPO QUINTANILHA</t>
  </si>
  <si>
    <t>Saxenda</t>
  </si>
  <si>
    <t>DAYSE OLIVEIRA DOS SANTOS</t>
  </si>
  <si>
    <t xml:space="preserve">(11) 99703-9707 </t>
  </si>
  <si>
    <t>07/04/2026 16:02:00 contato com sucesso em</t>
  </si>
  <si>
    <t>Bupropiona + Naltrexona</t>
  </si>
  <si>
    <t>ISADORA BARROS DE SOUZA</t>
  </si>
  <si>
    <t>(11) 98756-7650</t>
  </si>
  <si>
    <t>CMDP Nutri - Mariana Freire Lima</t>
  </si>
  <si>
    <t>ALESSANDRA SOUZA DOS SANTOS</t>
  </si>
  <si>
    <t>(22) 99956-0642</t>
  </si>
  <si>
    <t>25/02/2026 09:12:00 contato com sucesso em</t>
  </si>
  <si>
    <t>PAOLA DEBULSSY SILVA DE OLIVEIRA</t>
  </si>
  <si>
    <t>WILLIAN FABRICIO MACIEL</t>
  </si>
  <si>
    <t xml:space="preserve">(11) 985364455 </t>
  </si>
  <si>
    <t>SHEILA DIAS CANDIDO</t>
  </si>
  <si>
    <t>(11) 94153-0493</t>
  </si>
  <si>
    <t>ANNE KAROLINE DOS SANTOS COUTO MARIN</t>
  </si>
  <si>
    <t>(31) 99735-9379</t>
  </si>
  <si>
    <t>HELEN CAROLINE DE SOUZA OLIVEIRA</t>
  </si>
  <si>
    <t>(11) 961514320</t>
  </si>
  <si>
    <t>CRISLAINE MARIA DA SILVA</t>
  </si>
  <si>
    <t>(11) 949265194</t>
  </si>
  <si>
    <t>CMDP - Busca Ativa do Paciente</t>
  </si>
  <si>
    <t>PAMELA INGRID SANTOS VALENCIO ARAUJO</t>
  </si>
  <si>
    <t>(11) 97332-6436</t>
  </si>
  <si>
    <t>ANE CRISTINE RODRIGUES</t>
  </si>
  <si>
    <t xml:space="preserve">  (11) 980484454   </t>
  </si>
  <si>
    <t>Mounjaro, Bupropiona</t>
  </si>
  <si>
    <t>AMIL - Unidade Avançada Luz Butantã</t>
  </si>
  <si>
    <t>CHRISTIAN ARSENIO MARIN REYES</t>
  </si>
  <si>
    <t>(31) 9331-6802</t>
  </si>
  <si>
    <t>CMDP Nutri - Tamyres Yuri Silva Palhares</t>
  </si>
  <si>
    <t>LAVINE MENEZES SOUZA</t>
  </si>
  <si>
    <t>11 98215-6678</t>
  </si>
  <si>
    <t>FELIPE DOS SANTOS RAMOS</t>
  </si>
  <si>
    <t>30/04/2026 17:12:00 contato com sucesso em</t>
  </si>
  <si>
    <t>KARINA DA SILVA FLAITT</t>
  </si>
  <si>
    <t xml:space="preserve">  (11) 983568092   </t>
  </si>
  <si>
    <t>BIANCA LEITE CASTRO AMORIM</t>
  </si>
  <si>
    <t>(21) 99220-6785</t>
  </si>
  <si>
    <t>Equipe - Dr. Guilherme Ribas</t>
  </si>
  <si>
    <t>RAPHAELA IGNACIO FERREIRA CORDEIRO</t>
  </si>
  <si>
    <t>21 997718281</t>
  </si>
  <si>
    <t>30/04/2026 17:14:00 contato com sucesso em</t>
  </si>
  <si>
    <t>TRINDADE RESSURREICAO DA CRUZ ALVES</t>
  </si>
  <si>
    <t>(11) 991591035</t>
  </si>
  <si>
    <t>MONIQUE PACIFICO QUIRINO</t>
  </si>
  <si>
    <t>(21) 96498785</t>
  </si>
  <si>
    <t>JACKELINE PEREIRA DA SILVA</t>
  </si>
  <si>
    <t xml:space="preserve">  (11) 999188664   </t>
  </si>
  <si>
    <t>24/04/2026 17:06:00 contato com sucesso em</t>
  </si>
  <si>
    <t>CINTIA RIBEIRO ALVES</t>
  </si>
  <si>
    <t>(11) 955788217</t>
  </si>
  <si>
    <t>ITALO GIACOMIN DE ANDRADE</t>
  </si>
  <si>
    <t>(11) 94465-5656</t>
  </si>
  <si>
    <t>ARIELY FRANCA SOUSA ALVES</t>
  </si>
  <si>
    <t>‪(11) 997848703</t>
  </si>
  <si>
    <t>SUELI DE MORAIS</t>
  </si>
  <si>
    <t>(21) 97342-9903</t>
  </si>
  <si>
    <t>ZILDETE ROCHA DA SILVA</t>
  </si>
  <si>
    <t xml:space="preserve">  (21) 969121832   </t>
  </si>
  <si>
    <t>MARINA ALVES SANTOS</t>
  </si>
  <si>
    <t xml:space="preserve">(21) 96552869 </t>
  </si>
  <si>
    <t>DENIS WILLIAM RAMOS SILVA</t>
  </si>
  <si>
    <t>ANA CAROLINE IGLESIAS DE OLIVEIRA</t>
  </si>
  <si>
    <t xml:space="preserve">(11) 94770-5703 </t>
  </si>
  <si>
    <t>FABIOLA MAGALHAES DA ROSA</t>
  </si>
  <si>
    <t>(21) 98280-0896</t>
  </si>
  <si>
    <t>JENEFER ANASTACIA SANTOS MADEIRA</t>
  </si>
  <si>
    <t xml:space="preserve">(21) 45835409 (21) 975019238   </t>
  </si>
  <si>
    <t>FABIO GARCIA DE AQUINO</t>
  </si>
  <si>
    <t xml:space="preserve">  (11) 989455445   </t>
  </si>
  <si>
    <t>Ozempic, Orlistate</t>
  </si>
  <si>
    <t>CAMILA OLIVEIRA DA CONCEICAO</t>
  </si>
  <si>
    <t xml:space="preserve">(11) 97472097 (11) 974720973   </t>
  </si>
  <si>
    <t>STEPHANIE DE OLIVEIRA CUNHA</t>
  </si>
  <si>
    <t>(11) 98467-0920</t>
  </si>
  <si>
    <t>Equipe - Dr. Luiz Alfredo</t>
  </si>
  <si>
    <t>DEBORA PEREIRA DE AZEVEDO</t>
  </si>
  <si>
    <t>21 99577-5386</t>
  </si>
  <si>
    <t>13/03/2026 18:04:00 contato com sucesso em</t>
  </si>
  <si>
    <t>ISABELLA CAMILO DE OLIVEIRA BEZERRA</t>
  </si>
  <si>
    <t xml:space="preserve">  (11) 959609701   </t>
  </si>
  <si>
    <t>23/04/2026 17:16:00 contato com sucesso em</t>
  </si>
  <si>
    <t>TRACY DOS SANTOS PINTO HENRIQUES</t>
  </si>
  <si>
    <t>(21) 98063-4399</t>
  </si>
  <si>
    <t>29/04/2026 17:10:00 contato com sucesso em</t>
  </si>
  <si>
    <t>Mounjaro, Bupropiona + Naltrexona</t>
  </si>
  <si>
    <t>Outras Indicações Amil</t>
  </si>
  <si>
    <t>FABYANE DE OLIVEIRA TEIXEIRA GARCIA</t>
  </si>
  <si>
    <t>(11) 94193-2110</t>
  </si>
  <si>
    <t>TAIRINE DO NASCIMENTO ROCHA ALVES</t>
  </si>
  <si>
    <t xml:space="preserve">  (11) 913535893   </t>
  </si>
  <si>
    <t>RENATA GRAZIELA CALEGARI GOMES</t>
  </si>
  <si>
    <t>ANA PAULA NASCIMENTO FERREIRA DIAS</t>
  </si>
  <si>
    <t xml:space="preserve">  (21) 996805667   </t>
  </si>
  <si>
    <t>WESLEY HESKETH BRITO</t>
  </si>
  <si>
    <t xml:space="preserve">  (21) 991676663   </t>
  </si>
  <si>
    <t>HALINY NUNES DA SILVA</t>
  </si>
  <si>
    <t xml:space="preserve">(11) 99190-1601 </t>
  </si>
  <si>
    <t xml:space="preserve">Navegação </t>
  </si>
  <si>
    <t>AGATHA DA SILVA GOMES</t>
  </si>
  <si>
    <t>21 99458-2774</t>
  </si>
  <si>
    <t xml:space="preserve">ASM - Hospital Américas - Ambulatório </t>
  </si>
  <si>
    <t>TATIANE DE FATIMA LOPES VIEIRA</t>
  </si>
  <si>
    <t>(11) 947478315</t>
  </si>
  <si>
    <t>LILIAN HOLANDA BEZERRA DE SA</t>
  </si>
  <si>
    <t xml:space="preserve">55 11 94737-7716 </t>
  </si>
  <si>
    <t>VALERIA CAZELOTO SOTO</t>
  </si>
  <si>
    <t xml:space="preserve">(11) 98218-3505 </t>
  </si>
  <si>
    <t>CMDP Nutri - Helena Guazzelli</t>
  </si>
  <si>
    <t>MATHEUS HENRIQUE BENTO DE OLIVEIRA</t>
  </si>
  <si>
    <t>ANA CAROLINA SAMPAIO FREITAS</t>
  </si>
  <si>
    <t xml:space="preserve">  (21) 979350000   </t>
  </si>
  <si>
    <t>SOLANGE APARECIDA GIRONDA NOGUEIRA</t>
  </si>
  <si>
    <t xml:space="preserve">  (11) 996072917   </t>
  </si>
  <si>
    <t>MUNIRA ROBBI PEREIRA</t>
  </si>
  <si>
    <t>(11) 98785-1608</t>
  </si>
  <si>
    <t>SANDRA CASSIA ENCINAS CHELI</t>
  </si>
  <si>
    <t>(11) 98058-5045</t>
  </si>
  <si>
    <t>05/03/2026 18:00:00 contato com sucesso em</t>
  </si>
  <si>
    <t>IVANI MARIA DE SANTANA</t>
  </si>
  <si>
    <t xml:space="preserve">  (11) 974665369   </t>
  </si>
  <si>
    <t>TATIANE KELI DE SOUZA</t>
  </si>
  <si>
    <t>(11) 95230-0639</t>
  </si>
  <si>
    <t>MARIA GLEICE ANDRADE DOS SANTOS</t>
  </si>
  <si>
    <t xml:space="preserve">  (11) 961565976   </t>
  </si>
  <si>
    <t>Equipe - Dr. Paulo Roberto Falcão</t>
  </si>
  <si>
    <t>EDBERTO BRUNO LOYOLA BASTOS</t>
  </si>
  <si>
    <t>NATHALIA SILVA SANTOS</t>
  </si>
  <si>
    <t>11 98614-5579‬</t>
  </si>
  <si>
    <t>ELIANE COUTO DA COSTA OLIVEIRA DA SILVA</t>
  </si>
  <si>
    <t xml:space="preserve">  (21) 997817302   </t>
  </si>
  <si>
    <t>DEBORA CRISTINA MENDES</t>
  </si>
  <si>
    <t xml:space="preserve">(11) 41394796 (11) 972498161   </t>
  </si>
  <si>
    <t>JULIANA ALVES DOS SANTOS NUNES</t>
  </si>
  <si>
    <t xml:space="preserve">(11) 96954178 (11) 969541783   </t>
  </si>
  <si>
    <t>CRISTINA DE VASCONCELLOS SCUDEZE EINSFELD</t>
  </si>
  <si>
    <t xml:space="preserve">(24) 99213711 (24) 988465601   </t>
  </si>
  <si>
    <t>THATYANE DE MORAIS ANJOS</t>
  </si>
  <si>
    <t>11 94800-1435</t>
  </si>
  <si>
    <t>NATHALIA CHRISTINA DA SILVA SODRE</t>
  </si>
  <si>
    <t xml:space="preserve">(11) 31247166 (21) 997282193   </t>
  </si>
  <si>
    <t>KATHELLYN CONCEICAO SILVA MARQUES</t>
  </si>
  <si>
    <t>06/04/2026 18:58:00 contato com sucesso em</t>
  </si>
  <si>
    <t>CMDP Nutri - Victor De Faria Hernandes</t>
  </si>
  <si>
    <t>MICHELLE AZEVEDO NEVES</t>
  </si>
  <si>
    <t>11 98641-3814</t>
  </si>
  <si>
    <t>ANGELO HUMBERTO SEGALLA</t>
  </si>
  <si>
    <t>11 95954-7734</t>
  </si>
  <si>
    <t>THAIS SANTOS PURCINO FREITAS DA SILVA</t>
  </si>
  <si>
    <t>11 98467-3876</t>
  </si>
  <si>
    <t>MARILU GERMANO FERREIRA DE SOUZA</t>
  </si>
  <si>
    <t xml:space="preserve">  (11) 970943201   </t>
  </si>
  <si>
    <t>ROSILENE GUIMARAES DE CAMPOS</t>
  </si>
  <si>
    <t>(21) 974908384</t>
  </si>
  <si>
    <t>EDINEIA ARAUJO OLIVEIRA</t>
  </si>
  <si>
    <t>(21) 997246199</t>
  </si>
  <si>
    <t>20/04/2026 17:08:00 contato com sucesso em</t>
  </si>
  <si>
    <t>NATALIA DUZZI DE FREITAS</t>
  </si>
  <si>
    <t>(11) 993896753</t>
  </si>
  <si>
    <t>VANESSA THEODORO BACELAR</t>
  </si>
  <si>
    <t>Wegovy, Bupropiona</t>
  </si>
  <si>
    <t>JENIFFER SANTANA PINTO</t>
  </si>
  <si>
    <t xml:space="preserve">  (11) 986260861   </t>
  </si>
  <si>
    <t>INGRID PINTO DAS VIRGENS</t>
  </si>
  <si>
    <t>ALINE DE ALCANTARA CHAVES</t>
  </si>
  <si>
    <t>(11) 964519406</t>
  </si>
  <si>
    <t>06/04/2026 18:42:00 contato com sucesso em</t>
  </si>
  <si>
    <t>RENATA LOPES SILVA</t>
  </si>
  <si>
    <t>(11) 952854887</t>
  </si>
  <si>
    <t>Rybelsus, Bupropiona + Naltrexona</t>
  </si>
  <si>
    <t>ANA CLARA SILVA BARBOSA</t>
  </si>
  <si>
    <t>(11) 952002477</t>
  </si>
  <si>
    <t>GABRIEL GOMES DO ROSARIO</t>
  </si>
  <si>
    <t>(21) 99321804</t>
  </si>
  <si>
    <t>13/03/2026 18:36:00 contato com sucesso em</t>
  </si>
  <si>
    <t>MARIANA FONTES DE JESUS</t>
  </si>
  <si>
    <t>LARISSA DAYANA FERNANDES DE OLIVEIRA</t>
  </si>
  <si>
    <t xml:space="preserve">  (81) 984541296   </t>
  </si>
  <si>
    <t>CLAUDIA FARIA</t>
  </si>
  <si>
    <t>11 998818170</t>
  </si>
  <si>
    <t>Aguardando Emissão De Laudo</t>
  </si>
  <si>
    <t>CIBELLE LIMA SANTOS</t>
  </si>
  <si>
    <t>CAROLINE FERREIRA ROTH SURIANI</t>
  </si>
  <si>
    <t>CAMILA ROBBI CARVALHO</t>
  </si>
  <si>
    <t xml:space="preserve">  (11) 980467937   </t>
  </si>
  <si>
    <t>LESSANDRA CRISTINA DE FREITAS MAMEDE</t>
  </si>
  <si>
    <t>21 96605-7153</t>
  </si>
  <si>
    <t>JOSELI GONCALVES VAZ</t>
  </si>
  <si>
    <t xml:space="preserve">  (11) 999355821   </t>
  </si>
  <si>
    <t>KELLI CAMPOS DA SILVA</t>
  </si>
  <si>
    <t xml:space="preserve">  (11) 989174066   </t>
  </si>
  <si>
    <t>24/04/2026 17:08:00 contato com sucesso em</t>
  </si>
  <si>
    <t>MARIANNA SANTOS ALMEIDA</t>
  </si>
  <si>
    <t xml:space="preserve">(21) 97926591 (21) 992550735   </t>
  </si>
  <si>
    <t>MARA DE OLIVEIRA SOUZA RODRIGUES</t>
  </si>
  <si>
    <t>CHRISTINE FRANCISCA DE SOUZA ROSA</t>
  </si>
  <si>
    <t>SARAH GUIDA DE MOURA</t>
  </si>
  <si>
    <t xml:space="preserve">(21) 99235112 (21) 992351122   </t>
  </si>
  <si>
    <t>ALESSANDRA FERREIRA SILVA</t>
  </si>
  <si>
    <t xml:space="preserve">(21) 97930993 (21) 979309930   </t>
  </si>
  <si>
    <t>HELLEN CAROLINE SILVA DOS ANJOS</t>
  </si>
  <si>
    <t xml:space="preserve">  (21) 994253815   </t>
  </si>
  <si>
    <t>RACHEL CRISTINI VIEIRA FRANCISCO</t>
  </si>
  <si>
    <t>21 96844-2299</t>
  </si>
  <si>
    <t>MARIANA PRAXEDES AARAO</t>
  </si>
  <si>
    <t xml:space="preserve">21 99349-9743 </t>
  </si>
  <si>
    <t>CAMILA TUMOLO DIAS LEITE</t>
  </si>
  <si>
    <t>PAOLA TRESINARI BERTINATO</t>
  </si>
  <si>
    <t>GERALDO ROSA DOS SANTOS JUNIOR</t>
  </si>
  <si>
    <t>11 981093506</t>
  </si>
  <si>
    <t>Wegovy</t>
  </si>
  <si>
    <t>CMDP Nutri - Andreza Oliveira Barbosa</t>
  </si>
  <si>
    <t>DEISIANE SANTOS DE ALMEIDA</t>
  </si>
  <si>
    <t>11 93149-7958</t>
  </si>
  <si>
    <t>JESSICA RODRIGUES FERREIRA</t>
  </si>
  <si>
    <t>11 950715181</t>
  </si>
  <si>
    <t>MARIA GABRYELLA BRITO BELTRAO</t>
  </si>
  <si>
    <t>55 81 9509-7445</t>
  </si>
  <si>
    <t>THAIANE DE SOUZA GUIMARAES</t>
  </si>
  <si>
    <t>11 94488-3399</t>
  </si>
  <si>
    <t>VIVIANE GRITTI</t>
  </si>
  <si>
    <t>09/06/2026 14:00</t>
  </si>
  <si>
    <t>RENATA DE SOUSA SILVEIRA</t>
  </si>
  <si>
    <t>MG</t>
  </si>
  <si>
    <t>2198209 4120</t>
  </si>
  <si>
    <t>WALDIR ROBERTO GIRO</t>
  </si>
  <si>
    <t>11 996270662</t>
  </si>
  <si>
    <t>JANAINA FORCINETTI</t>
  </si>
  <si>
    <t>AES - Tatuapé</t>
  </si>
  <si>
    <t>MARCOS TADEU DE SOUZA PEREIRA</t>
  </si>
  <si>
    <t>11 997748673 / 11 995765367</t>
  </si>
  <si>
    <t>ALESSANDRA DE SOUSA PACHECO PRATA</t>
  </si>
  <si>
    <t>21 98609-0739</t>
  </si>
  <si>
    <t>ANGELO NETO MACIEL</t>
  </si>
  <si>
    <t>21 96772-1979</t>
  </si>
  <si>
    <t>CRISTIELY MIRANDA DE QUEIROZ</t>
  </si>
  <si>
    <t>21 98722-9725</t>
  </si>
  <si>
    <t>ANGELLINE MARIA DUTRA SILVA</t>
  </si>
  <si>
    <t>THIAGO BATISTA DE LIMA</t>
  </si>
  <si>
    <t>11 988284405</t>
  </si>
  <si>
    <t>GABRIEL MOREIRA DOS SANTOS</t>
  </si>
  <si>
    <t xml:space="preserve"> (21) 98173-1884</t>
  </si>
  <si>
    <t>JESSICA PAIXAO DOS SANTOS</t>
  </si>
  <si>
    <t>GABRIELLE NEVES APRIGIO MARQUES</t>
  </si>
  <si>
    <t>Equipe - NewMatrix Serviços Médico</t>
  </si>
  <si>
    <t>GABRIEL GURGEL LAGDEM DOS SANTOS</t>
  </si>
  <si>
    <t>11 97126-7783</t>
  </si>
  <si>
    <t>JULIA BATISTA SANTOS</t>
  </si>
  <si>
    <t>21 98681-1734</t>
  </si>
  <si>
    <t>HELAINE HELENA MOREIRA DA SILVA DE CARVALHO SOUZA</t>
  </si>
  <si>
    <t>21 99125-8990</t>
  </si>
  <si>
    <t>NILZA DA SILVA CABRAL</t>
  </si>
  <si>
    <t>ANNA CHRISTINA PIRES DE MORAES NONATO</t>
  </si>
  <si>
    <t>(11) 983081336</t>
  </si>
  <si>
    <t>GABRIELA CAMELO GROSSMANN</t>
  </si>
  <si>
    <t>21 99571-1000</t>
  </si>
  <si>
    <t>Captado pela Amil/Call Center</t>
  </si>
  <si>
    <t>BRUNA SANTANA BITTENCOURT DOS SANTOS</t>
  </si>
  <si>
    <t>DANIELA SANTOS GOMES</t>
  </si>
  <si>
    <t xml:space="preserve">  (11) 949282966   </t>
  </si>
  <si>
    <t xml:space="preserve">Orlistate </t>
  </si>
  <si>
    <t>ISABELLA SENA DA SILVA</t>
  </si>
  <si>
    <t xml:space="preserve">(11) 32030122 (11) 967481800   </t>
  </si>
  <si>
    <t>RAPHAEL RODRIGUES DA SILVA</t>
  </si>
  <si>
    <t xml:space="preserve">  (21) 983063163   </t>
  </si>
  <si>
    <t>NINA CARVALHO DE OLIVEIRA RODRIGUES</t>
  </si>
  <si>
    <t>21 99311-9383</t>
  </si>
  <si>
    <t>Desflagado</t>
  </si>
  <si>
    <t>TAMIRES ABREU DE LIMA</t>
  </si>
  <si>
    <t xml:space="preserve">  (11) 968722030   </t>
  </si>
  <si>
    <t>LYDIANA MULATINHO ORSATTI</t>
  </si>
  <si>
    <t xml:space="preserve">  (11) 982559486   </t>
  </si>
  <si>
    <t>Equipe - Dr Fernando De Barros</t>
  </si>
  <si>
    <t>JULIANA ANDREZA DA COSTA PETERS CARREIRO</t>
  </si>
  <si>
    <t xml:space="preserve">  (21) 982967797   </t>
  </si>
  <si>
    <t>JULIA DIAS GOMES JARDIM</t>
  </si>
  <si>
    <t>21 99288-6502</t>
  </si>
  <si>
    <t>MARINA ALBUQUERQUE DO AMARAL FRANCO</t>
  </si>
  <si>
    <t>FAGNER DE SANTANA TAVARES</t>
  </si>
  <si>
    <t xml:space="preserve">(21) 37564474 (21) 994901684   </t>
  </si>
  <si>
    <t>LUCAS EMANUEL DA COSTA ALVES</t>
  </si>
  <si>
    <t>21 99530-7481</t>
  </si>
  <si>
    <t>THAIS REIS NOVAIS</t>
  </si>
  <si>
    <t>ANDRELINA OLIVEIRA DA SILVA</t>
  </si>
  <si>
    <t>21 993899804</t>
  </si>
  <si>
    <t>NATALIA PEREIRA HOTT COSTA</t>
  </si>
  <si>
    <t>JESSICA OLIVEIRA BARRETO SILVA</t>
  </si>
  <si>
    <t>21 99807-2564</t>
  </si>
  <si>
    <t>ALINE JENIFER CUNHA HILARIO SILVA</t>
  </si>
  <si>
    <t>(11) 962127302</t>
  </si>
  <si>
    <t>DAIANE CRISTINA ROSA GRAVATAL</t>
  </si>
  <si>
    <t>(11) 993205889</t>
  </si>
  <si>
    <t>17/04/2026 17:04:00 contato com sucesso em</t>
  </si>
  <si>
    <t>NADYR AMORIM FERREIRA</t>
  </si>
  <si>
    <t xml:space="preserve">  (21) 964279583   </t>
  </si>
  <si>
    <t>SIMONE ABRAHAO GENTILE</t>
  </si>
  <si>
    <t xml:space="preserve">  (21) 970035392   </t>
  </si>
  <si>
    <t>GABRIELA MARIANO FERRAGE DE BRITO</t>
  </si>
  <si>
    <t>21 969819001</t>
  </si>
  <si>
    <t>WESLEY CONFORT JARDIM FILHO</t>
  </si>
  <si>
    <t>FABIANA SANTOS DA SILVA</t>
  </si>
  <si>
    <t xml:space="preserve">  (11) 940209758   </t>
  </si>
  <si>
    <t>FABIANA FERRANDINI DE PAIVA DIAS</t>
  </si>
  <si>
    <t>(11) 99455-1856</t>
  </si>
  <si>
    <t>19/03/2026 18:16:00 contato com sucesso em</t>
  </si>
  <si>
    <t>AMIL - Unidade Avançada Vitória</t>
  </si>
  <si>
    <t>JACQUELINE GIZZI TEIXEIRA</t>
  </si>
  <si>
    <t xml:space="preserve">(11) 99301503 (11) 993015031   </t>
  </si>
  <si>
    <t>AMANDA DE FREITAS CAVALCANTE</t>
  </si>
  <si>
    <t>PATRICIA DO NASCIMENTO MACHADO</t>
  </si>
  <si>
    <t xml:space="preserve">  (21) 972927850   </t>
  </si>
  <si>
    <t>CINTIA ROSA SOUZA</t>
  </si>
  <si>
    <t>11962077536 / 11968713845</t>
  </si>
  <si>
    <t>JESSIKA MARIANA OLIVEIRA ROCHA PINTO</t>
  </si>
  <si>
    <t xml:space="preserve">  (21) 979640837   </t>
  </si>
  <si>
    <t>ARIANE ALMEIDA CUNHA SANT ANNA</t>
  </si>
  <si>
    <t xml:space="preserve">  (21) 994628300   </t>
  </si>
  <si>
    <t>GABRIEL GOMES CAVALCANTE</t>
  </si>
  <si>
    <t>STEFFANY DA SILVA OLIVEIRA</t>
  </si>
  <si>
    <t>LILIANE THAIS DOS SANTOS</t>
  </si>
  <si>
    <t>KETHLEEN QUEIROZ RODRIGUES</t>
  </si>
  <si>
    <t>RAQUEL LOUZADA SILVA</t>
  </si>
  <si>
    <t>09/06/2026 14:20</t>
  </si>
  <si>
    <t>ANA CRISTINA OLIVEIRA DA SILVA</t>
  </si>
  <si>
    <t xml:space="preserve">  (21) 964762066   </t>
  </si>
  <si>
    <t>VANESSA CRISTINA DE SOUZA PAIVA</t>
  </si>
  <si>
    <t>VIVIAN GOLDONI MEDINA</t>
  </si>
  <si>
    <t xml:space="preserve">(11) 98037186 (11) 980371860   </t>
  </si>
  <si>
    <t>VIVIANE COSTA DE SOUZA BORGES</t>
  </si>
  <si>
    <t>ADRIANA SILVA DE OLIVEIRA</t>
  </si>
  <si>
    <t xml:space="preserve">  (21) 987939380   </t>
  </si>
  <si>
    <t>MARCIA ANGELICA ZANNI</t>
  </si>
  <si>
    <t>MICHELLE RAMOS</t>
  </si>
  <si>
    <t>21 96887 5993</t>
  </si>
  <si>
    <t>VIVIANE BARBOSA QUEIROZ</t>
  </si>
  <si>
    <t xml:space="preserve">  (11) 979732832   </t>
  </si>
  <si>
    <t>JULIANNE CRISTINE DE SOUZA DA SILVA SOARES</t>
  </si>
  <si>
    <t>JENIFFER NATALIA FERREIRA LAZARINI</t>
  </si>
  <si>
    <t>LETICIA NUNES VIANA</t>
  </si>
  <si>
    <t>PAMELA CRISTINA SOUZA DOS SANTOS</t>
  </si>
  <si>
    <t>JENIFFER FRANCA ORLANDO</t>
  </si>
  <si>
    <t>ALESSANDRA DA SILVA RODRIGUES</t>
  </si>
  <si>
    <t>09/06/2026 14:40</t>
  </si>
  <si>
    <t>ERICA CRISTINA ALVES</t>
  </si>
  <si>
    <t>ANDERSON FERREIRA MENDES</t>
  </si>
  <si>
    <t>LEILA VASCONCELOS DE JESUS</t>
  </si>
  <si>
    <t xml:space="preserve">(21) 97201-3308 </t>
  </si>
  <si>
    <t>LUCIANA FANTI</t>
  </si>
  <si>
    <t>RAQUEL GUIZARDE DAMASCENO</t>
  </si>
  <si>
    <t xml:space="preserve">  (27) 998456898   </t>
  </si>
  <si>
    <t>AMANDA MAFRA MACIEL</t>
  </si>
  <si>
    <t xml:space="preserve">(61) 35686846 (61) 984418211   </t>
  </si>
  <si>
    <t>VICTÓRIA BARBOSA COSTA SILVA</t>
  </si>
  <si>
    <t>DENISE EMILIO PEROTTO</t>
  </si>
  <si>
    <t>DF</t>
  </si>
  <si>
    <t xml:space="preserve">  (61) 999657657   </t>
  </si>
  <si>
    <t>GISELE DA SILVA SANTANA OLIVEIRA</t>
  </si>
  <si>
    <t>Mounjaro, Orlistate</t>
  </si>
  <si>
    <t>RENATO DE SIQUEIRA MOLINARI</t>
  </si>
  <si>
    <t>ANALU RODRIGUES AUGUSTO RIZZO</t>
  </si>
  <si>
    <t>MARCOS ANTONIO MOTA ROSA</t>
  </si>
  <si>
    <t>CRISTIANE OZELAMI</t>
  </si>
  <si>
    <t>LIVIA PINHEIRO DE OLIVEIRA</t>
  </si>
  <si>
    <t>DANIELLY GUIMARAES DIAS BARROS</t>
  </si>
  <si>
    <t>LAIS REGINA SANTOS DE LIMA</t>
  </si>
  <si>
    <t>11 9812-64254</t>
  </si>
  <si>
    <t>RAYSSA BORRET MORATO BASTOS ARAUJO</t>
  </si>
  <si>
    <t>LIDIANE ROCHA OLIVEIRA</t>
  </si>
  <si>
    <t>(21) 982973669</t>
  </si>
  <si>
    <t>TATIANE MARIA DA SILVA ARAUJO</t>
  </si>
  <si>
    <t>21 97569916</t>
  </si>
  <si>
    <t>DANIELLA DE OLIVEIRA MACHADO RAMOS</t>
  </si>
  <si>
    <t>(11) 969804795</t>
  </si>
  <si>
    <t>TATIANA ROCHA DA SILVA DO NASCIMENTO</t>
  </si>
  <si>
    <t>21 96886-1807</t>
  </si>
  <si>
    <t>BEATRIZ VALLADARES RIOS BONENTE</t>
  </si>
  <si>
    <t>(21) 972554359</t>
  </si>
  <si>
    <t>PATRICIA CARMONA</t>
  </si>
  <si>
    <t>11-980520935</t>
  </si>
  <si>
    <t>ja em acompanhamento de forma ONLINE , ja passou em conssulta com Dr. Waldécio e agendamentos em dia</t>
  </si>
  <si>
    <t>09/06/2026 15:00</t>
  </si>
  <si>
    <t>ROSANE MAIA CORDEIRO</t>
  </si>
  <si>
    <t>(21) 98157348</t>
  </si>
  <si>
    <t>CHRISTINE SANCHES DE LIMA</t>
  </si>
  <si>
    <t>(21) 985771146</t>
  </si>
  <si>
    <t>CRISTIANE PEREIRA DO NASCIMENTO</t>
  </si>
  <si>
    <t>(11) 983049076</t>
  </si>
  <si>
    <t>ANDREIA MARIA DA SILVA MELO</t>
  </si>
  <si>
    <t>(11) 981184349</t>
  </si>
  <si>
    <t>LAVINIA REGINA ALVES POSSEBON</t>
  </si>
  <si>
    <t>(21) 991702444</t>
  </si>
  <si>
    <t>DOUGLAS BELISARIA SANTOS DE SOUZA</t>
  </si>
  <si>
    <t>(11) 945248833</t>
  </si>
  <si>
    <t>TAMARA MARTINS CHAVES MARQUES</t>
  </si>
  <si>
    <t>JAQUELINE SILVA DOS SANTOS</t>
  </si>
  <si>
    <t>(21) 969903701</t>
  </si>
  <si>
    <t>ALEXSANDRA LIMA DOS SANTOS SANTANA</t>
  </si>
  <si>
    <t>11 9593-43133</t>
  </si>
  <si>
    <t>SWELLEN GUBAU BARBOSA</t>
  </si>
  <si>
    <t>RAFAEL SCALA</t>
  </si>
  <si>
    <t>(11) 99239-2145</t>
  </si>
  <si>
    <t>VIDAL MORAIS AFFONSO NETO</t>
  </si>
  <si>
    <t>(11) 99888-6459</t>
  </si>
  <si>
    <t>ANGELA MARIANE DE ALMEIDA PORTELO</t>
  </si>
  <si>
    <t>JESSICA FERNANDES PINHO</t>
  </si>
  <si>
    <t>(21) 98165-7576</t>
  </si>
  <si>
    <t>DIRCERENE MARTINS GUEDES DE ARAUJO</t>
  </si>
  <si>
    <t>(21) 976965666</t>
  </si>
  <si>
    <t>VALDETE DE OLIVEIRA REIS DA SILVA DE QUEIROZ</t>
  </si>
  <si>
    <t>(21) 986101330</t>
  </si>
  <si>
    <t>JEFFERSON DE SOUZA DE OLIVEIRA</t>
  </si>
  <si>
    <t>(21) 982050924</t>
  </si>
  <si>
    <t>JOSIANE SOUZA DOS SANTOS</t>
  </si>
  <si>
    <t>(11) 975372943</t>
  </si>
  <si>
    <t>FLAVIA MARCIANO DA SILVA</t>
  </si>
  <si>
    <t>(21) 96491650</t>
  </si>
  <si>
    <t>THIAGO CRISTIAN HALM DE LIMA</t>
  </si>
  <si>
    <t>(21) 988811451</t>
  </si>
  <si>
    <t>WALESKA MEDEIROS DA SILVA</t>
  </si>
  <si>
    <t>(21) 987518586</t>
  </si>
  <si>
    <t>DEBORA CRISTINA GRIJO TURON</t>
  </si>
  <si>
    <t>(21) 988882709</t>
  </si>
  <si>
    <t>PATRICIA RUINO DOMINGUES</t>
  </si>
  <si>
    <t>(11) 951639951</t>
  </si>
  <si>
    <t>WALAN BRUNO EZIDIO REIS</t>
  </si>
  <si>
    <t>(11) 993569082</t>
  </si>
  <si>
    <t>ANA BEATRIZ MARIA DA SILVA</t>
  </si>
  <si>
    <t>(21) 979613719</t>
  </si>
  <si>
    <t>JESSICA DOMINGUES FORLAN VAL QUINTANS</t>
  </si>
  <si>
    <t>(21) 976507640</t>
  </si>
  <si>
    <t>DOUGLAS MAURO FERNANDES</t>
  </si>
  <si>
    <t>(11) 959033512</t>
  </si>
  <si>
    <t>DEBORA EDUARDA GOMES DA SILVA</t>
  </si>
  <si>
    <t>(81) 95252055</t>
  </si>
  <si>
    <t>FLAVIA CRISTINA CORREA</t>
  </si>
  <si>
    <t>29/04/2026 17:44:00 contato com sucesso em</t>
  </si>
  <si>
    <t>FUVIA MESQUITA LUSTOSA</t>
  </si>
  <si>
    <t>LUCAS SOUZA RODRIGUES</t>
  </si>
  <si>
    <t>(11) 98449-9525</t>
  </si>
  <si>
    <t>GRAZIELLY DOS SANTOS PEREIRA</t>
  </si>
  <si>
    <t>ANNA CLARA DE REZENDE COSTA</t>
  </si>
  <si>
    <t>(21) 99958350</t>
  </si>
  <si>
    <t>MAYRA LAISE LIMONGE POSSOMATO</t>
  </si>
  <si>
    <t>(11) 975230310</t>
  </si>
  <si>
    <t>MARLI ALVES DA ROCHA MELO</t>
  </si>
  <si>
    <t>(11) 968612383</t>
  </si>
  <si>
    <t>01/04/2026 15:48:00 contato com sucesso em</t>
  </si>
  <si>
    <t>MONICA CRISTINA ALONSO DOS SANTOS</t>
  </si>
  <si>
    <t>(11) 966357157</t>
  </si>
  <si>
    <t>LAILA LUCYANE FERREIRA DE MORAES</t>
  </si>
  <si>
    <t>ANA CRISTINA SILVA DA COSTA PEREIRA</t>
  </si>
  <si>
    <t>(21) 986164311</t>
  </si>
  <si>
    <t>MARIA JULIETA FERREIRA MENDES</t>
  </si>
  <si>
    <t>(11) 999951444</t>
  </si>
  <si>
    <t>GUILHERME EDUARDO RODRIGUES MADUREIRA</t>
  </si>
  <si>
    <t>(21) 97060-9009</t>
  </si>
  <si>
    <t>ANGELICA DA COSTA GONCALVES LIMA</t>
  </si>
  <si>
    <t>(21) 968176285</t>
  </si>
  <si>
    <t>RENATO APARECIDO MORAIS</t>
  </si>
  <si>
    <t>(11) 966658039</t>
  </si>
  <si>
    <t>CYNTHIA DE MORAES LOPES</t>
  </si>
  <si>
    <t>(11) 994234074</t>
  </si>
  <si>
    <t>24/04/2026 17:00:00 contato com sucesso em</t>
  </si>
  <si>
    <t>ELAINE RODRIGUES DA SILVA</t>
  </si>
  <si>
    <t>(21) 997761492</t>
  </si>
  <si>
    <t>MARIANNA PEREIRA DA SILVA</t>
  </si>
  <si>
    <t>(21) 994471758</t>
  </si>
  <si>
    <t>VANESSA EDUARDO PAIVA DA SILVA</t>
  </si>
  <si>
    <t>(11) 95870-1119</t>
  </si>
  <si>
    <t>LUCAS POLO CHIANG</t>
  </si>
  <si>
    <t>(11) 994201314</t>
  </si>
  <si>
    <t>SUELEN COUTINHO DE OLIVEIRA MATTOS</t>
  </si>
  <si>
    <t>(21) 969921225</t>
  </si>
  <si>
    <t>AMANDA SOUSA SANTOS</t>
  </si>
  <si>
    <t>(11) 959496465</t>
  </si>
  <si>
    <t>GABRIELA DA SILVA SA</t>
  </si>
  <si>
    <t>(11) 97483-5169</t>
  </si>
  <si>
    <t>JESSICA CATARINA DE OLIVEIRA MARQUES</t>
  </si>
  <si>
    <t>(11) 951133036</t>
  </si>
  <si>
    <t>FERNANDO AURELIANO DA SILVA</t>
  </si>
  <si>
    <t>(21) 97455-8527</t>
  </si>
  <si>
    <t>JULIANA BRAGA DE LOUREDO</t>
  </si>
  <si>
    <t>11 930542275</t>
  </si>
  <si>
    <t>FELIPE DA ROCHA POTTER</t>
  </si>
  <si>
    <t>(21) 97015574</t>
  </si>
  <si>
    <t>JACQUELINE GOMES DE ALMEIDA PEREIRA</t>
  </si>
  <si>
    <t>(11) 979726848</t>
  </si>
  <si>
    <t>MARIANA ALENCAR SILVA</t>
  </si>
  <si>
    <t>(11) 967633837</t>
  </si>
  <si>
    <t>JOYCE PROFETA XAVIER</t>
  </si>
  <si>
    <t>(11) 966868582</t>
  </si>
  <si>
    <t>HELIO TAVARES DA SILVA</t>
  </si>
  <si>
    <t>(11) 953371350</t>
  </si>
  <si>
    <t>ALINE CHRISTINE GOMES MOREIRA</t>
  </si>
  <si>
    <t>(21) 992142055</t>
  </si>
  <si>
    <t>SANDRA PORTELLA ARAUJO</t>
  </si>
  <si>
    <t>(11) 98757654</t>
  </si>
  <si>
    <t>PAULA LUANA FELIX SOUZA DA SILVA</t>
  </si>
  <si>
    <t>(11) 98620-7282</t>
  </si>
  <si>
    <t>BARBARA CIANCI RAMOS</t>
  </si>
  <si>
    <t>(11) 965262266</t>
  </si>
  <si>
    <t>DAYANE STOLL DA SILVA</t>
  </si>
  <si>
    <t>(11) 954370365</t>
  </si>
  <si>
    <t>GUILHERME APARECIDO DI STADIO CALDEIRA</t>
  </si>
  <si>
    <t>(11) 96427-3636</t>
  </si>
  <si>
    <t>GIULIANA PERES FIGUEIROA</t>
  </si>
  <si>
    <t>(11) 995984794</t>
  </si>
  <si>
    <t>MARIA EDUARDA DE OLIVEIRA GIMENE</t>
  </si>
  <si>
    <t>(11) 994719889</t>
  </si>
  <si>
    <t>ALINE LUCENA DA SILVA</t>
  </si>
  <si>
    <t>(11) 968024619</t>
  </si>
  <si>
    <t>06/04/2026 16:55:00 contato com sucesso em</t>
  </si>
  <si>
    <t>DANIELE PESSANHA CANUTO</t>
  </si>
  <si>
    <t>(21) 976494521</t>
  </si>
  <si>
    <t>LUCAS LISBOA DOS SANTOS</t>
  </si>
  <si>
    <t>(21) 98704366</t>
  </si>
  <si>
    <t>01/04/2026 17:08:00 contato com sucesso em</t>
  </si>
  <si>
    <t>WELLINGTON EDUARDO PAIVA</t>
  </si>
  <si>
    <t>(11) 977064700</t>
  </si>
  <si>
    <t>WILSON PESSOA DE LIMA JUNIOR</t>
  </si>
  <si>
    <t>(11) 97036642</t>
  </si>
  <si>
    <t>SERGIO MURILO VIEIRA LIMA</t>
  </si>
  <si>
    <t>(11) 986937268</t>
  </si>
  <si>
    <t>DILCELEIA MOLINA DOS SANTOS</t>
  </si>
  <si>
    <t>(21) 975204239</t>
  </si>
  <si>
    <t>VALERIA DELLA VILLA FATA</t>
  </si>
  <si>
    <t>(11) 992796309</t>
  </si>
  <si>
    <t>EDUARDO DIAS FEITOSA</t>
  </si>
  <si>
    <t>(11) 947804044</t>
  </si>
  <si>
    <t>KALINE MARQUES DE ASSUMPCAO</t>
  </si>
  <si>
    <t>(11) 96965163</t>
  </si>
  <si>
    <t>MARIANNE DA SILVA ROCHA</t>
  </si>
  <si>
    <t>(21) 965237790</t>
  </si>
  <si>
    <t>KAMYLLE CARVALHO MOREIRA</t>
  </si>
  <si>
    <t>(41) 987415668</t>
  </si>
  <si>
    <t>CECILIA RIBEIRO DE LIMA MENDES</t>
  </si>
  <si>
    <t>(61) 981721100</t>
  </si>
  <si>
    <t>SANDRA MARIA ARMESTO</t>
  </si>
  <si>
    <t>(11) 976816144</t>
  </si>
  <si>
    <t>CHRISTIANE CARVALHO DE ALMEIDA</t>
  </si>
  <si>
    <t>(21) 970431908</t>
  </si>
  <si>
    <t>VITORIA CRISTINA VIANA BRUNO</t>
  </si>
  <si>
    <t>(21) 967440721</t>
  </si>
  <si>
    <t>THALITA ROCHA PEIXINHO</t>
  </si>
  <si>
    <t>(11) 983496948</t>
  </si>
  <si>
    <t>ISABELLA FERNANDA GONDIM DOS SANTOS</t>
  </si>
  <si>
    <t>(21) 969059670</t>
  </si>
  <si>
    <t>CINTHIA PEREIRA SILVA</t>
  </si>
  <si>
    <t>(21) 995886904</t>
  </si>
  <si>
    <t>MAIARA IZABEL PEREIRA DA SILVA</t>
  </si>
  <si>
    <t>(21) 964504732</t>
  </si>
  <si>
    <t>VINICIUS ALEXEY CLEMENTE SENE</t>
  </si>
  <si>
    <t>(12) 991820215</t>
  </si>
  <si>
    <t>NEUZELI ALVES DE SOUZA CARMO</t>
  </si>
  <si>
    <t>(21) 980577287</t>
  </si>
  <si>
    <t>CATHARINE GOULART BRAGA</t>
  </si>
  <si>
    <t>(21) 996003083</t>
  </si>
  <si>
    <t>SAMIRA MAIA DE LIMA</t>
  </si>
  <si>
    <t>(11) 996206411</t>
  </si>
  <si>
    <t>CASSIO DE ARAUJO MARINHO</t>
  </si>
  <si>
    <t>(21) 998267736</t>
  </si>
  <si>
    <t>SIMONE COUTINHO MAIA DE ALMEIDA</t>
  </si>
  <si>
    <t>(11) 95125634</t>
  </si>
  <si>
    <t>VERONICA ARAUJO MORAIS TAVARES</t>
  </si>
  <si>
    <t>(11) 980790198</t>
  </si>
  <si>
    <t>JESSICA KAREN ROGERIO FREITAS</t>
  </si>
  <si>
    <t>(11) 946461790</t>
  </si>
  <si>
    <t>GABRIELA PEREIRA AMORIM</t>
  </si>
  <si>
    <t>REBECA LIMA DE CASTRO</t>
  </si>
  <si>
    <t>(11) 937719128</t>
  </si>
  <si>
    <t>JULIANA DE SOUSA GOUVEA DOS SANTOS</t>
  </si>
  <si>
    <t>JULIANA RAIMUNDO ROCHA</t>
  </si>
  <si>
    <t>(11) 997792565</t>
  </si>
  <si>
    <t>ALINE SOUZA DOS SANTOS NOVAIS</t>
  </si>
  <si>
    <t>(11) 982349233</t>
  </si>
  <si>
    <t>JULIA RECIOPPO FERREIRA</t>
  </si>
  <si>
    <t>(11) 945056638</t>
  </si>
  <si>
    <t>THIAGO ROBERTO PAIVA GARCIA</t>
  </si>
  <si>
    <t>tentativa de contato  29/01/26</t>
  </si>
  <si>
    <t>09/06/2026 15:20</t>
  </si>
  <si>
    <t>VANESSA NICOLAU</t>
  </si>
  <si>
    <t>21 97008-1548</t>
  </si>
  <si>
    <t>PRISCILLA MOTTA DE QUEIROS</t>
  </si>
  <si>
    <t>(21) 964692155</t>
  </si>
  <si>
    <t>ANA PAULA MALAQUIAS GENEROZO</t>
  </si>
  <si>
    <t>(11) 981696700</t>
  </si>
  <si>
    <t>KENISSON BRUNO MARTINS SOARES</t>
  </si>
  <si>
    <t>(11) 991630358</t>
  </si>
  <si>
    <t>30/04/2026 17:04:00 contato com sucesso em</t>
  </si>
  <si>
    <t>EMANUELE KUSTEL</t>
  </si>
  <si>
    <t>(41) 988597549</t>
  </si>
  <si>
    <t>MARCILANY GOMES DE SALES</t>
  </si>
  <si>
    <t>(85) 999178452</t>
  </si>
  <si>
    <t>RAYSSA RODRIGUES</t>
  </si>
  <si>
    <t>(21) 988647632</t>
  </si>
  <si>
    <t>GABRIELA DE ALMEIDA PEDRO MENDES</t>
  </si>
  <si>
    <t>(21) 996197869</t>
  </si>
  <si>
    <t>JESSIKA SILVA PINHEIRO DE ARAUJO</t>
  </si>
  <si>
    <t>(21) 979737808</t>
  </si>
  <si>
    <t>ANDRESSA FERNANDES</t>
  </si>
  <si>
    <t>(11) 999601214</t>
  </si>
  <si>
    <t>CAROLINA MARTINS RABELLO</t>
  </si>
  <si>
    <t>(31) 99667220</t>
  </si>
  <si>
    <t>DANILO VALENTE</t>
  </si>
  <si>
    <t>(11) 963329976</t>
  </si>
  <si>
    <t>EMILY CAMARGO DE SOUSA</t>
  </si>
  <si>
    <t xml:space="preserve">  (11) 974021421   </t>
  </si>
  <si>
    <t>SAMUEL ALISON ALVES DE MENEZES ALARCAO</t>
  </si>
  <si>
    <t>21 97212-9173</t>
  </si>
  <si>
    <t>Paciente acompanha com a linha reduzida de emagrecimento - queixa</t>
  </si>
  <si>
    <t>MARCIO RODRIGO JUSTO DO AMARAL</t>
  </si>
  <si>
    <t>(11) 967230524</t>
  </si>
  <si>
    <t>ACACIO ALVES DE LIMA NETO</t>
  </si>
  <si>
    <t>(11) 958354567</t>
  </si>
  <si>
    <t>EVERTON DE JESUS XAVIER</t>
  </si>
  <si>
    <t>(13) 991147540</t>
  </si>
  <si>
    <t>NATHASHA CHRYSTHIE MARTINS DA SILVA DE OLIVEIRA</t>
  </si>
  <si>
    <t>(21) 992906484</t>
  </si>
  <si>
    <t>VICTORIA DOS SANTOS FERREIRA</t>
  </si>
  <si>
    <t>(21) 979686552</t>
  </si>
  <si>
    <t>GIULIA SERRA GONCALVES</t>
  </si>
  <si>
    <t>(11) 952852163</t>
  </si>
  <si>
    <t>GIOVANNA TAMILY CREMONEZE</t>
  </si>
  <si>
    <t>(11) 981325744</t>
  </si>
  <si>
    <t>THAMIRES GOMES DA CONCECAO</t>
  </si>
  <si>
    <t>09/06/2026 15:40</t>
  </si>
  <si>
    <t>CARLA APARECIDA NUNES DA SILVA</t>
  </si>
  <si>
    <t>21-987924278</t>
  </si>
  <si>
    <t>tentativas de contato dia 29/01/2026 e 30/01/2026</t>
  </si>
  <si>
    <t>09/06/2026 16:00</t>
  </si>
  <si>
    <t>RICARDO SOUZA DE AGUIAR</t>
  </si>
  <si>
    <t>(21) 974533738</t>
  </si>
  <si>
    <t>MARCIA BARROS DE MOURA</t>
  </si>
  <si>
    <t>(11) 960795291</t>
  </si>
  <si>
    <t>JULIANA VALERIO NISTAL</t>
  </si>
  <si>
    <t>(11) 967000798</t>
  </si>
  <si>
    <t>RONEY FROSSARD DE SOUZA SILVA</t>
  </si>
  <si>
    <t>(11) 959630154</t>
  </si>
  <si>
    <t>ARTHUR DE ARAUJO MATOS</t>
  </si>
  <si>
    <t>11 947256290</t>
  </si>
  <si>
    <t>CRISTIANE PEPICON DO NASCIMENTO SILVA</t>
  </si>
  <si>
    <t>(21) 976389784</t>
  </si>
  <si>
    <t>LARISSA CANDIDO CHEHIN</t>
  </si>
  <si>
    <t>(21) 991711957</t>
  </si>
  <si>
    <t>MARICELIA SOARES DA CRUZ</t>
  </si>
  <si>
    <t>RN</t>
  </si>
  <si>
    <t>(84) 998660878</t>
  </si>
  <si>
    <t>MARIA CAROLINA CRUSELLES</t>
  </si>
  <si>
    <t>(11) 94000986</t>
  </si>
  <si>
    <t>EDIVANIA LOURENCO DA SILVA</t>
  </si>
  <si>
    <t>(11) 980751137</t>
  </si>
  <si>
    <t>SIMONE SILVA DOS SANTOS</t>
  </si>
  <si>
    <t>(11) 964348694</t>
  </si>
  <si>
    <t>MAYARA AKEMI DOS ANJOS MIMURA</t>
  </si>
  <si>
    <t>ALEX WONG DE FREITAS</t>
  </si>
  <si>
    <t>(11) 998340165</t>
  </si>
  <si>
    <t>REGIANE REZENDE PEREIRA</t>
  </si>
  <si>
    <t>(11) 948893832</t>
  </si>
  <si>
    <t>ERIKA TEIXEIRA CASELI DE OLIVEIRA</t>
  </si>
  <si>
    <t>(11) 968140050</t>
  </si>
  <si>
    <t>28/04/2026 17:04:00 contato com sucesso em</t>
  </si>
  <si>
    <t>ELAINE CRISTINA DA SILVA FALCAO</t>
  </si>
  <si>
    <t>(11) 943001648</t>
  </si>
  <si>
    <t>02/04/2026 18:10:00 contato com sucesso em</t>
  </si>
  <si>
    <t>DAIANA DE ALMEIDA SILVA</t>
  </si>
  <si>
    <t>(21) 99352642</t>
  </si>
  <si>
    <t>THAISA FULY DE LIMA</t>
  </si>
  <si>
    <t>(21) 98676808</t>
  </si>
  <si>
    <t>LARA SANTOS FREIRE</t>
  </si>
  <si>
    <t>(21) 994460428</t>
  </si>
  <si>
    <t>VIVIANE CARVALHO DANTAS</t>
  </si>
  <si>
    <t>(11) 958672757</t>
  </si>
  <si>
    <t>ADRIANA RODRIGUES PESSOA</t>
  </si>
  <si>
    <t>(11) 975146865</t>
  </si>
  <si>
    <t>MARCIA BATISTA BARBOSA</t>
  </si>
  <si>
    <t>(11) 960443703</t>
  </si>
  <si>
    <t>DEISE CABRAL DA SILVA</t>
  </si>
  <si>
    <t>(11) 965422275</t>
  </si>
  <si>
    <t>ALLDREY ROCHA DO NASCIMENTO</t>
  </si>
  <si>
    <t>(11) 940105420</t>
  </si>
  <si>
    <t>JULIANA LACERDA DA SILVA CASTRO</t>
  </si>
  <si>
    <t>(21) 965184467</t>
  </si>
  <si>
    <t>SANDRA FABIANA PEREIRA</t>
  </si>
  <si>
    <t>(11) 966948655</t>
  </si>
  <si>
    <t>MARCO AURELIO CHILA</t>
  </si>
  <si>
    <t>(11) 985808080</t>
  </si>
  <si>
    <t>JULIANA LOPES DOS SANTOS</t>
  </si>
  <si>
    <t>(11) 985043936</t>
  </si>
  <si>
    <t>SARA CRISTINA DE OLIVEIRA</t>
  </si>
  <si>
    <t>(11) 987830475</t>
  </si>
  <si>
    <t>NATHALIA TEIXEIRA DESCHAMPS DE MELO</t>
  </si>
  <si>
    <t>(11) 954744449</t>
  </si>
  <si>
    <t>MARCELA NUNES RAMOS</t>
  </si>
  <si>
    <t>(27) 999656724</t>
  </si>
  <si>
    <t>BIANCA BELO DA SILVA REZENDE</t>
  </si>
  <si>
    <t>(11) 954691396</t>
  </si>
  <si>
    <t>AMANDA AGATHA MENDONCA BISPO</t>
  </si>
  <si>
    <t>(11) 986482555</t>
  </si>
  <si>
    <t>RAFAELE ALVES QUIRINO DE ALBUQUERQUE</t>
  </si>
  <si>
    <t>(11) 947330807</t>
  </si>
  <si>
    <t>TATIANA BORSARI DE SOUZA</t>
  </si>
  <si>
    <t>(11) 975734569</t>
  </si>
  <si>
    <t>RODRIGO EDUARDO BEZERRA</t>
  </si>
  <si>
    <t>(11) 964013036</t>
  </si>
  <si>
    <t>AMANDA CONCEICAO DOS REIS</t>
  </si>
  <si>
    <t>(11) 981443785</t>
  </si>
  <si>
    <t>ADRIANO FERREIRA DE FREITAS</t>
  </si>
  <si>
    <t>(11) 973617890</t>
  </si>
  <si>
    <t>FLAVIA CORREA VIEIRA</t>
  </si>
  <si>
    <t>JULIA MENDES FARIA RIBEIRO</t>
  </si>
  <si>
    <t>(21) 988705139</t>
  </si>
  <si>
    <t>FERNANDA CORREA CAMACHO LIRA</t>
  </si>
  <si>
    <t>(11) 953418418</t>
  </si>
  <si>
    <t>CELSO DOS SANTOS DORTE</t>
  </si>
  <si>
    <t>(11) 99609140</t>
  </si>
  <si>
    <t>GABRIELA RAQUEL DA SILVA</t>
  </si>
  <si>
    <t>(21) 990807775</t>
  </si>
  <si>
    <t>MAILSON DE BRITO ANDRADE</t>
  </si>
  <si>
    <t>11-981911058</t>
  </si>
  <si>
    <t>tentativas de contato 27/01 e 28/01</t>
  </si>
  <si>
    <t>09/06/2026 16:20</t>
  </si>
  <si>
    <t>MIRIAN RAQUEL RODRIGUES</t>
  </si>
  <si>
    <t>(21) 973942517</t>
  </si>
  <si>
    <t>CARLA VIANA</t>
  </si>
  <si>
    <t>PATRICIA CAMARGO BALEEIRO</t>
  </si>
  <si>
    <t>(11) 99148-7866</t>
  </si>
  <si>
    <t>ALESSANDRA PERES CICCONE</t>
  </si>
  <si>
    <t>(11) 989877096</t>
  </si>
  <si>
    <t>RAQUEL CRISTINA JOAQUIM DE LIMA</t>
  </si>
  <si>
    <t>(11) 999730501</t>
  </si>
  <si>
    <t>23/04/2026 17:18:00 contato com sucesso em</t>
  </si>
  <si>
    <t>MAYARA DOS SANTOS ALMEIDA</t>
  </si>
  <si>
    <t>(11) 983275862</t>
  </si>
  <si>
    <t>FLAVIO HENRIQUE DA SILVA</t>
  </si>
  <si>
    <t>(11) 984266398</t>
  </si>
  <si>
    <t>MARIANE CAMILA BORGES DE ARAUJO</t>
  </si>
  <si>
    <t>(11) 979916770</t>
  </si>
  <si>
    <t>SILVIA MARIA RIBEIRO DOS SANTOS</t>
  </si>
  <si>
    <t>ANDRESSA MARIA ANTUNES</t>
  </si>
  <si>
    <t>(21) 986887737</t>
  </si>
  <si>
    <t>TAINA LIMA MARTINS</t>
  </si>
  <si>
    <t>(21) 983522494</t>
  </si>
  <si>
    <t>GISELLE SALES LEITE</t>
  </si>
  <si>
    <t>21-980390364</t>
  </si>
  <si>
    <t xml:space="preserve">tentativa de contato 30/01 </t>
  </si>
  <si>
    <t>09/06/2026 16:40</t>
  </si>
  <si>
    <t>MONICA CHAVES DA SILVA</t>
  </si>
  <si>
    <t>30/01/2026 15:02:00 contato com sucesso em</t>
  </si>
  <si>
    <t>AES - Botafogo</t>
  </si>
  <si>
    <t>JULIANE APARECIDA DA SILVA</t>
  </si>
  <si>
    <t>(11) 976110052</t>
  </si>
  <si>
    <t>JACQUELINE DE SOUZA AGUIAR</t>
  </si>
  <si>
    <t>(21) 979156858</t>
  </si>
  <si>
    <t>ROMENICK RODRIGUES DE ALMEIDA</t>
  </si>
  <si>
    <t>(21) 986756996</t>
  </si>
  <si>
    <t>17/04/2026 17:10:00 contato com sucesso em</t>
  </si>
  <si>
    <t>ERIC RODRIGUES GOTO</t>
  </si>
  <si>
    <t>(11) 971346676</t>
  </si>
  <si>
    <t>MARIANA ROCHA NADAES</t>
  </si>
  <si>
    <t>(21) 996767004</t>
  </si>
  <si>
    <t>PAULO ENRIQUE DOS SANTOS GOMES</t>
  </si>
  <si>
    <t>(11) 982704620</t>
  </si>
  <si>
    <t>FELIPE SOUZA BEZERRA LEITE</t>
  </si>
  <si>
    <t>(21) 99985-3702</t>
  </si>
  <si>
    <t>VALERIA DA SILVA RIBEIRO</t>
  </si>
  <si>
    <t>(61) 993175212</t>
  </si>
  <si>
    <t>JULIANA DA SILVA MENEZES</t>
  </si>
  <si>
    <t>(11) 942558149</t>
  </si>
  <si>
    <t>JOSE CARLOS DE OLIVEIRA</t>
  </si>
  <si>
    <t>(21) 964917681</t>
  </si>
  <si>
    <t>MARISE PRISCILA GONCALVES LOURENCO</t>
  </si>
  <si>
    <t>(21) 979677034</t>
  </si>
  <si>
    <t>THAYNA DIAS FRANCO</t>
  </si>
  <si>
    <t>(11) 988931621</t>
  </si>
  <si>
    <t>ANA CAROLINA DETOME FRANCA</t>
  </si>
  <si>
    <t>(31) 992283849</t>
  </si>
  <si>
    <t>NELIDA JOANA MAMANI CARES</t>
  </si>
  <si>
    <t>21-986222250</t>
  </si>
  <si>
    <t>tentativa de contatto 30/01/2026</t>
  </si>
  <si>
    <t>10/06/2026 13:40</t>
  </si>
  <si>
    <t>ANDREA ANDRADE LENGRUBER</t>
  </si>
  <si>
    <t>(21) 988995896</t>
  </si>
  <si>
    <t>THIAGO BORBA DE OLIVEIRA</t>
  </si>
  <si>
    <t>(11) 942293485</t>
  </si>
  <si>
    <t>MARIA ALICE RODRIGUES DE SOUZA</t>
  </si>
  <si>
    <t>(11) 993181976</t>
  </si>
  <si>
    <t>RAFAELLE ARIANE DE SOUSA</t>
  </si>
  <si>
    <t>(37) 998181549</t>
  </si>
  <si>
    <t>JANICE MARIZA RODRIGUES</t>
  </si>
  <si>
    <t>PR</t>
  </si>
  <si>
    <t>(47) 997638563</t>
  </si>
  <si>
    <t>DANIELLE SOUZA DOS SANTOS</t>
  </si>
  <si>
    <t>SC</t>
  </si>
  <si>
    <t>(47) 988789710</t>
  </si>
  <si>
    <t>MAICON LUIZ DA SILVA DE PAULA</t>
  </si>
  <si>
    <t>(11) 986803379</t>
  </si>
  <si>
    <t>JESSICA RIBEIRO EVANGELISTA</t>
  </si>
  <si>
    <t>(19) 991997852</t>
  </si>
  <si>
    <t>PRISCILA SANTOS DE LUNA</t>
  </si>
  <si>
    <t>(11) 94233-3759</t>
  </si>
  <si>
    <t>VANIA SANTOS DE MORAIS</t>
  </si>
  <si>
    <t>(21) 968671515</t>
  </si>
  <si>
    <t>MICHELLE FABER FIGUEIREDO</t>
  </si>
  <si>
    <t>(11) 989953772</t>
  </si>
  <si>
    <t>ANA PAULA CARVALHO DE OLIVEIRA IMPROTA</t>
  </si>
  <si>
    <t>21-974099031</t>
  </si>
  <si>
    <t>06/04/2026 17:03:00 contato com sucesso em</t>
  </si>
  <si>
    <t>10/06/2026 14:00</t>
  </si>
  <si>
    <t>LUIZ HENRIQUE DE BARROS NUNES JUNIOR</t>
  </si>
  <si>
    <t>JESSICA CAVALCANTI DA SILVA</t>
  </si>
  <si>
    <t>11-972909036</t>
  </si>
  <si>
    <t>Wegovy, Bupropiona + Naltrexona</t>
  </si>
  <si>
    <t>10/06/2026 14:20</t>
  </si>
  <si>
    <t>ELAINE DE CARLO BARBOSA</t>
  </si>
  <si>
    <t>(11) 986850664</t>
  </si>
  <si>
    <t>12/03/2026 18:26:00 contato com sucesso em</t>
  </si>
  <si>
    <t>ALEXANDRA DE AZEVEDO DA SILVA</t>
  </si>
  <si>
    <t>21-971365137</t>
  </si>
  <si>
    <t xml:space="preserve">Paciente havia solicitado acompanhamento de forma ONLINE, vou cancelado via aplicativo e agendado de forma presencial </t>
  </si>
  <si>
    <t>AES - Nova Iguaçu</t>
  </si>
  <si>
    <t>10/06/2026 14:40</t>
  </si>
  <si>
    <t>ANDREIA ROBERTA DA CRUZ SILVA DE LUCENA</t>
  </si>
  <si>
    <t>11-966003907</t>
  </si>
  <si>
    <t xml:space="preserve">paciente em acompanhamento desde 07/01/2026 </t>
  </si>
  <si>
    <t>10/06/2026 15:00</t>
  </si>
  <si>
    <t>Clínico</t>
  </si>
  <si>
    <t>KAREN APARECIDA DOS SANTOS ZAPALA</t>
  </si>
  <si>
    <t>11-961238609</t>
  </si>
  <si>
    <t xml:space="preserve">ja em acompanhamento </t>
  </si>
  <si>
    <t>10/06/2026 15:20</t>
  </si>
  <si>
    <t>PAULO ROBERTO SOARES SILVA</t>
  </si>
  <si>
    <t>11-952114302</t>
  </si>
  <si>
    <t>10/06/2026 15:40</t>
  </si>
  <si>
    <t>LUISA NOGUEIRA DE ALMEIDA</t>
  </si>
  <si>
    <t>21-988450156</t>
  </si>
  <si>
    <t>10/06/2026 16:00</t>
  </si>
  <si>
    <t>MARIA EDUARDA MENDES SANTOS</t>
  </si>
  <si>
    <t>DANIELLE DO CARMO VASCONCELLOS</t>
  </si>
  <si>
    <t>27/04/2026 17:34:00 contato com sucesso em</t>
  </si>
  <si>
    <t>VANESSA BEZERRA DE SOUZA</t>
  </si>
  <si>
    <t>ANTONIO MARCIEL TEIXEIRA FURTADO</t>
  </si>
  <si>
    <t>AES - Caxias</t>
  </si>
  <si>
    <t>DAIANA MALAQUIAS DE SOUZA RICARDO</t>
  </si>
  <si>
    <t>ROSIMERE ALVES RODRIGUES</t>
  </si>
  <si>
    <t>KARINA LISEK DA SILVA ANTUNES</t>
  </si>
  <si>
    <t>CARLOS DYEGO MOREIRA DOS SANTOS</t>
  </si>
  <si>
    <t>TALES MINERVINO DA CRUZ</t>
  </si>
  <si>
    <t>ARIANE RODRIGUES DOS SANTOS FONSECA</t>
  </si>
  <si>
    <t>TALITA PASCHOAL LEITE DE SOUZA</t>
  </si>
  <si>
    <t>JULIANA MARIA DOS SANTOS</t>
  </si>
  <si>
    <t>LETICIA CEBIM DELA CROCE</t>
  </si>
  <si>
    <t>(11) 967286613</t>
  </si>
  <si>
    <t>23/04/2026 17:42:00 contato com sucesso em</t>
  </si>
  <si>
    <t>MARIA MANUELA CAMPOS DE FREITAS</t>
  </si>
  <si>
    <t>LUCIENE PONTES QUATTRUCCI</t>
  </si>
  <si>
    <t>AMIL - Unidade Avançada Luiz Joao Dias</t>
  </si>
  <si>
    <t>ANA GABRIELA BUENO DE SOUZA GOMES</t>
  </si>
  <si>
    <t>MIGUEL FABRICIO JACOPUT DA HORA</t>
  </si>
  <si>
    <t>LUCAS DE BARROS E SILVA BERNARDO</t>
  </si>
  <si>
    <t>ELIANE MARIA DE OLIVEIRA</t>
  </si>
  <si>
    <t>11-941937761</t>
  </si>
  <si>
    <t xml:space="preserve">Em contato com paciente a mesma que inicialmente havia solicitado acompanhamento de forma ONLINE , agendado consulta com Dr. Waldécio cancelou consulta no aplicativo e segue com agendamento de forma PRESENCIAL </t>
  </si>
  <si>
    <t>10/06/2026 16:20</t>
  </si>
  <si>
    <t>MARCOS DA CONCEICAO CUPIDO</t>
  </si>
  <si>
    <t>acompanhamento de forma presencial</t>
  </si>
  <si>
    <t>10/06/2026 16:40</t>
  </si>
  <si>
    <t>YTALO HANIERI BRITO SILVA DOS SANTOS</t>
  </si>
  <si>
    <t>PE</t>
  </si>
  <si>
    <t>81-995095166</t>
  </si>
  <si>
    <t>11/06/2026 13:40</t>
  </si>
  <si>
    <t>MARCIA PEREIRA ARAUJO</t>
  </si>
  <si>
    <t>11-976792725</t>
  </si>
  <si>
    <t>11/06/2026 14:00</t>
  </si>
  <si>
    <t>AMENAID DE JESUS OLIVEIRA TEIXEIRA</t>
  </si>
  <si>
    <t>(21) 97304-8972</t>
  </si>
  <si>
    <t>VALDIRENE LINS MARTINS</t>
  </si>
  <si>
    <t>EDUARDO SANTOS BABLER</t>
  </si>
  <si>
    <t>BRUNO PEREIRA FERNANDES</t>
  </si>
  <si>
    <t>Sibutramina, Bupropiona</t>
  </si>
  <si>
    <t>NEUSA APARECIDA LOPES</t>
  </si>
  <si>
    <t>(11) 986091796</t>
  </si>
  <si>
    <t>INGRID BEATRIZ CASTANON GOMES</t>
  </si>
  <si>
    <t>(11) 988214961</t>
  </si>
  <si>
    <t>DIEGO SOUZA CAMPOY</t>
  </si>
  <si>
    <t>(11) 995566214</t>
  </si>
  <si>
    <t>ELAINE PEREIRA DE CARVALHO</t>
  </si>
  <si>
    <t>11-983006998</t>
  </si>
  <si>
    <t>11/06/2026 14:20</t>
  </si>
  <si>
    <t>ANDREA ALMEIDA PEIXOTO GONCALO</t>
  </si>
  <si>
    <t>21-981118883</t>
  </si>
  <si>
    <t>11/06/2026 14:40</t>
  </si>
  <si>
    <t>ELIZANGELA MARANHAO DOS SANTOS</t>
  </si>
  <si>
    <t>12/01/2026 18:20:00 contato com sucesso em</t>
  </si>
  <si>
    <t>AES - Tijuca</t>
  </si>
  <si>
    <t>ANA PAULA ANDRADE MARQUES</t>
  </si>
  <si>
    <t>(21) 969519453</t>
  </si>
  <si>
    <t>ELIZABETH NASCIMENTO BRITO</t>
  </si>
  <si>
    <t>(11) 949240198</t>
  </si>
  <si>
    <t>27/03/2026 18:06:00 contato com sucesso em</t>
  </si>
  <si>
    <t>LETICIA DELFINO DE AZEVEDO</t>
  </si>
  <si>
    <t>(11) 939325377</t>
  </si>
  <si>
    <t>20/04/2026 17:02:00 contato com sucesso em</t>
  </si>
  <si>
    <t>VIVIANE BATISTA RODRIGUES</t>
  </si>
  <si>
    <t>(21) 979179181</t>
  </si>
  <si>
    <t>NOEMI OLIVEIRA DE SANTANA</t>
  </si>
  <si>
    <t>(11) 945020994</t>
  </si>
  <si>
    <t>TIAGO DE ALMEIDA LIMA</t>
  </si>
  <si>
    <t>(11) 970358378</t>
  </si>
  <si>
    <t>KAMILA CARDOSO FRANCA</t>
  </si>
  <si>
    <t>21 981143124</t>
  </si>
  <si>
    <t>DIANA MENDONCA BOMFIM</t>
  </si>
  <si>
    <t>(21) 99296-7555</t>
  </si>
  <si>
    <t>12/01/2026 18:32:00 contato com sucesso em</t>
  </si>
  <si>
    <t>SAMANTA ANTUNES DA SILVA</t>
  </si>
  <si>
    <t>11-957956059</t>
  </si>
  <si>
    <t>11/06/2026 15:00</t>
  </si>
  <si>
    <t>SARA RIBEIRO CASTILHO DOS SANTOS</t>
  </si>
  <si>
    <t>21 99778-6493</t>
  </si>
  <si>
    <t>13/01/2026 11:20:00 contato com sucesso em</t>
  </si>
  <si>
    <t>MARIA DAS DORES LINS BORSATTI</t>
  </si>
  <si>
    <t>SILMARA LOPES GULYAS NASCIMENTO</t>
  </si>
  <si>
    <t>(11) 958447542</t>
  </si>
  <si>
    <t>ALESSANDRA RIBEIRO ANDREOZI</t>
  </si>
  <si>
    <t>(11) 966363011</t>
  </si>
  <si>
    <t>LAMARTINE VANGELOTE EMMEICK</t>
  </si>
  <si>
    <t>21 99920-3965</t>
  </si>
  <si>
    <t>THALIA DE FRANCA DO NASCIMENTO</t>
  </si>
  <si>
    <t>21 21 96927-4699</t>
  </si>
  <si>
    <t>13/01/2026 11:50:00 contato com sucesso em</t>
  </si>
  <si>
    <t>LUCIMAR BATISTA DE ALMEIDA</t>
  </si>
  <si>
    <t>61-985929670</t>
  </si>
  <si>
    <t>11/06/2026 15:20</t>
  </si>
  <si>
    <t>CATARINA ROSENDO DOS SANTOS</t>
  </si>
  <si>
    <t>11-987570570</t>
  </si>
  <si>
    <t>11/06/2026 15:40</t>
  </si>
  <si>
    <t>ALEXSANDRO CONCEICAO SOARES</t>
  </si>
  <si>
    <t>11-983068668</t>
  </si>
  <si>
    <t>11/06/2026 16:00</t>
  </si>
  <si>
    <t>MILENA DA SILVA MENDONCA SOARES</t>
  </si>
  <si>
    <t>11-989230915</t>
  </si>
  <si>
    <t>11/06/2026 16:20</t>
  </si>
  <si>
    <t>BARBARA CATHARINE RAMOS ARCHANGELO</t>
  </si>
  <si>
    <t>11-943533005</t>
  </si>
  <si>
    <t>11/06/2026 16:40</t>
  </si>
  <si>
    <t>GABRIEL PEREIRA DA SILVA</t>
  </si>
  <si>
    <t>(21) 98147-7500</t>
  </si>
  <si>
    <t>14/01/2026 21:42:00 contato com sucesso em</t>
  </si>
  <si>
    <t>SIMONE CRISTINA CABRAL CORREA</t>
  </si>
  <si>
    <t>(11) 987245417</t>
  </si>
  <si>
    <t>MARGARETH CONCEICAO SILVA</t>
  </si>
  <si>
    <t>21 97692-0645</t>
  </si>
  <si>
    <t>12/01/2026 18:52:00 contato com sucesso em</t>
  </si>
  <si>
    <t>DORANIA REGO MOREIRA DA SILVA</t>
  </si>
  <si>
    <t>(11) 987938665</t>
  </si>
  <si>
    <t>FABIANA CRISTINA DE CARVALHO CRUZ</t>
  </si>
  <si>
    <t>(11) 980962285</t>
  </si>
  <si>
    <t>DEBORA CAROLINA DE SOUZA RODRIGUES</t>
  </si>
  <si>
    <t>(11) 974286200</t>
  </si>
  <si>
    <t>ANNY GABRIELA SILVA DA COSTA PEREIRA</t>
  </si>
  <si>
    <t>(21) 98616-4311</t>
  </si>
  <si>
    <t>NAYARA RAISSA DOS SANTOS PIMENTEL</t>
  </si>
  <si>
    <t>19-988611865</t>
  </si>
  <si>
    <t>12/06/2026 13:40</t>
  </si>
  <si>
    <t>ESTENIO FERREIRA MENDES</t>
  </si>
  <si>
    <t>(61) 98172-1100</t>
  </si>
  <si>
    <t>LUCAS ROSA DE MORAIS</t>
  </si>
  <si>
    <t>61-985436688</t>
  </si>
  <si>
    <t>12/06/2026 14:00</t>
  </si>
  <si>
    <t>ADJELMA SEVERINA BEZERRA BARBOZA DA SILVA</t>
  </si>
  <si>
    <t>(11) 984539020</t>
  </si>
  <si>
    <t>DIEGO DE PAULA LIMA COSENSA</t>
  </si>
  <si>
    <t>(11) 913565242</t>
  </si>
  <si>
    <t>MAYARA AMBROSIO LEAL MOREIRA</t>
  </si>
  <si>
    <t>(11) 941662601</t>
  </si>
  <si>
    <t>FABIO PINTO BARBOSA</t>
  </si>
  <si>
    <t>(11) 973706139</t>
  </si>
  <si>
    <t>TATIANA GUERRA BARBOSA</t>
  </si>
  <si>
    <t>MARIA YASMIN MELO DE LIMA DE SOUZA</t>
  </si>
  <si>
    <t>11-970370339</t>
  </si>
  <si>
    <t>12/06/2026 14:20</t>
  </si>
  <si>
    <t>ELISABETE MARIA DA SILVA PARENTE</t>
  </si>
  <si>
    <t>11-983542047</t>
  </si>
  <si>
    <t>12/06/2026 14:40</t>
  </si>
  <si>
    <t>HERMENSON LIMA DOS SANTOS</t>
  </si>
  <si>
    <t>GO</t>
  </si>
  <si>
    <t>(62) 984487200</t>
  </si>
  <si>
    <t>EDNILZA SOARES SILVA SANTANA</t>
  </si>
  <si>
    <t>(21) 986631051</t>
  </si>
  <si>
    <t>BRUNA OLIVEIRA SOUZA</t>
  </si>
  <si>
    <t>(11) 97033-2332</t>
  </si>
  <si>
    <t>CAETANO DE ALMEIDA BORDADAGUA</t>
  </si>
  <si>
    <t>LUANA VASQUES</t>
  </si>
  <si>
    <t>11-965507204</t>
  </si>
  <si>
    <t>12/06/2026 15:00</t>
  </si>
  <si>
    <t>PAMELLA STEPHANIE DE SA PONTES BITENCOURT</t>
  </si>
  <si>
    <t>11-966496886</t>
  </si>
  <si>
    <t>12/06/2026 15:20</t>
  </si>
  <si>
    <t>ERIKA APARECIDA FERREIRA DA SILVA</t>
  </si>
  <si>
    <t>(11) 981779329</t>
  </si>
  <si>
    <t>28/04/2026 17:08:00 contato com sucesso em</t>
  </si>
  <si>
    <t>ERICA FERNANDA SILVA DE MELO</t>
  </si>
  <si>
    <t>(21) 97600-5224</t>
  </si>
  <si>
    <t>MARCOS HENRIQUE OLIVEIRA PEDROZA</t>
  </si>
  <si>
    <t>ALINE FELICIANO GOMES</t>
  </si>
  <si>
    <t>CARINE ALMEIDA SIGOLO FERNANDES</t>
  </si>
  <si>
    <t>21-995762865</t>
  </si>
  <si>
    <t>12/06/2026 15:40</t>
  </si>
  <si>
    <t>HALHON WILLIAN MACHADO</t>
  </si>
  <si>
    <t>11-948190190</t>
  </si>
  <si>
    <t>12/06/2026 16:00</t>
  </si>
  <si>
    <t>MARCIA CARDOSO LIMA KISHI</t>
  </si>
  <si>
    <t>12-997237290</t>
  </si>
  <si>
    <t>12/06/2026 16:20</t>
  </si>
  <si>
    <t>JESSICA RIBEIRO FERNANDES</t>
  </si>
  <si>
    <t>JAQUELINE BASTO DE OLIVEIRA CARVALHO</t>
  </si>
  <si>
    <t>ARIANDERSON FERNANDO REGINALDO</t>
  </si>
  <si>
    <t>21-971626599</t>
  </si>
  <si>
    <t xml:space="preserve">Paciente irá seguir de forma presencial - paciente amputado de um dos pés </t>
  </si>
  <si>
    <t>12/06/2026 16:40</t>
  </si>
  <si>
    <t>DANIELA ROMANELO ZANOTELI</t>
  </si>
  <si>
    <t>21-999252433</t>
  </si>
  <si>
    <t>15/06/2026 13:40</t>
  </si>
  <si>
    <t>DAIANI LIS NASCIMENTO DE SOUSA</t>
  </si>
  <si>
    <t>11-949934413</t>
  </si>
  <si>
    <t>15/06/2026 14:00</t>
  </si>
  <si>
    <t>UISLENE SILVA DE OLIVEIRA SANTOS</t>
  </si>
  <si>
    <t>(62) 999007775</t>
  </si>
  <si>
    <t>ADELANE DE AMORIM RODRIGUES</t>
  </si>
  <si>
    <t>INGRID PEREIRA DA SILVA</t>
  </si>
  <si>
    <t>(21) 979987438</t>
  </si>
  <si>
    <t>NICOLLE CRISTINA DOS SANTOS BARREIROS MACHADO</t>
  </si>
  <si>
    <t>(21) 97016-0402</t>
  </si>
  <si>
    <t>PATRICIA BATISTA DE FREITAS</t>
  </si>
  <si>
    <t>(11) 96035-0122</t>
  </si>
  <si>
    <t>20/01/2026 13:02:00 contato com sucesso em</t>
  </si>
  <si>
    <t>KATIA RAMOS VICENTE</t>
  </si>
  <si>
    <t>(11) 984212099</t>
  </si>
  <si>
    <t>MARCIO HENRIQUE ZAPALLA</t>
  </si>
  <si>
    <t>(11) 986379705</t>
  </si>
  <si>
    <t>VANUZA DE SOUZA CARVALHO</t>
  </si>
  <si>
    <t>(11) 976013781</t>
  </si>
  <si>
    <t>CAMILA PEREIRA FRANCA</t>
  </si>
  <si>
    <t>(11) 985416008</t>
  </si>
  <si>
    <t>PRISCILA NOVAES DA SILVA</t>
  </si>
  <si>
    <t>JOSANE DE ARAUJO REGINALDO</t>
  </si>
  <si>
    <t>22/01/2026 16:34:00 contato com sucesso em</t>
  </si>
  <si>
    <t>LETICIA DOS SANTOS GRATIVOL PIMENTEL</t>
  </si>
  <si>
    <t>22/01/2026 14:40:00 contato com sucesso em</t>
  </si>
  <si>
    <t>NATALIA CRISTINE MESSIAS DOS SANTOS</t>
  </si>
  <si>
    <t>MARIA APARECIDA FLORENCIO SABOIA</t>
  </si>
  <si>
    <t>11-972812554</t>
  </si>
  <si>
    <t xml:space="preserve">Paciente informa que ja passou em consulta presencial, tento ofertar nutricionista e psicologia mas ela diz que está ocupada no momento e que não consegue falar e que quando tiver interesse retornará </t>
  </si>
  <si>
    <t>15/06/2026 14:20</t>
  </si>
  <si>
    <t>ISABELLE JESUS DE SOUZA</t>
  </si>
  <si>
    <t>15/06/2026 14:40</t>
  </si>
  <si>
    <t>YRIS RODRIGUES CRUZ</t>
  </si>
  <si>
    <t>RAQUEL MARCO DOS SANTOS</t>
  </si>
  <si>
    <t>(11) 951637984</t>
  </si>
  <si>
    <t>CLAUDIA OLIVEIRA DA SILVA QUAGLIA</t>
  </si>
  <si>
    <t>OSVALDO VAITKEVICIUS JUNIOR</t>
  </si>
  <si>
    <t>(11) 996051149</t>
  </si>
  <si>
    <t>PATRICIA VARELA GONZALEZ</t>
  </si>
  <si>
    <t>(11) 970442557</t>
  </si>
  <si>
    <t>AMANDA DE SOUZA AZEVEDO</t>
  </si>
  <si>
    <t>26/01/2026 15:40:00 contato com sucesso em</t>
  </si>
  <si>
    <t>AES - Osasco</t>
  </si>
  <si>
    <t>ANA PAULA BARBOSA DA SILVA</t>
  </si>
  <si>
    <t>21 96424-1170</t>
  </si>
  <si>
    <t>26/01/2026 17:42:00 contato com sucesso em</t>
  </si>
  <si>
    <t>AMANDA SOUZA SANTOS</t>
  </si>
  <si>
    <t>26/01/2026 16:28:00 contato com sucesso em</t>
  </si>
  <si>
    <t>VINICIUS BOTYRIUS RODRIGUES DA SILVA</t>
  </si>
  <si>
    <t>11-960672065</t>
  </si>
  <si>
    <t xml:space="preserve">paciente seguirá de forma presencial </t>
  </si>
  <si>
    <t>15/06/2026 15:00</t>
  </si>
  <si>
    <t>ALESSANDRA LIMA DA CONCEICAO MARINHO</t>
  </si>
  <si>
    <t>21-987014668</t>
  </si>
  <si>
    <t>27/01/2026 17:54:00 contato com sucesso em</t>
  </si>
  <si>
    <t>15/06/2026 15:20</t>
  </si>
  <si>
    <t>ROSA MARIA GAGLIARDI</t>
  </si>
  <si>
    <t>11-991159382</t>
  </si>
  <si>
    <t>15/06/2026 15:40</t>
  </si>
  <si>
    <t>DANIELLA CORREA DE OLIVEIRA</t>
  </si>
  <si>
    <t>11-999927413</t>
  </si>
  <si>
    <t>15/06/2026 16:00</t>
  </si>
  <si>
    <t>SABRINA SILVA DOS SANTOS</t>
  </si>
  <si>
    <t>21-999836318</t>
  </si>
  <si>
    <t>15/06/2026 16:20</t>
  </si>
  <si>
    <t>MARIA ROSA DOS SANTOS</t>
  </si>
  <si>
    <t>(41) 991364540</t>
  </si>
  <si>
    <t>KAELA KEIZE DA SILVA RIBEIRO</t>
  </si>
  <si>
    <t>21 97374 4041</t>
  </si>
  <si>
    <t>SABRINA BERNARDES SANTOS</t>
  </si>
  <si>
    <t>(21) 992903092</t>
  </si>
  <si>
    <t>22/01/2026 12:16:00 contato com sucesso em</t>
  </si>
  <si>
    <t>LEONARDO OLIVEIRA DAMASCENO</t>
  </si>
  <si>
    <t>28/01/2026 10:50:00 contato com sucesso em</t>
  </si>
  <si>
    <t>JULIO CESAR DIAS DE CHIARA</t>
  </si>
  <si>
    <t>27/01/2026 15:26:00 contato com sucesso em</t>
  </si>
  <si>
    <t>JULIANA SANTOS DA SILVA PINTO</t>
  </si>
  <si>
    <t>VALDINEIA APARECIDA DE SENA SILVA</t>
  </si>
  <si>
    <t>CELSO MALAGOLI NETO</t>
  </si>
  <si>
    <t>(11) 912716669</t>
  </si>
  <si>
    <t>LUANA RODRIGUES DE CASTRO</t>
  </si>
  <si>
    <t>JOHNNY PATENTE SANTOS DE OLIVEIRA</t>
  </si>
  <si>
    <t>27/01/2026 17:06:00 contato com sucesso em</t>
  </si>
  <si>
    <t>LETICIA RIGUES DA SILVA COSMO</t>
  </si>
  <si>
    <t>27/01/2026 16:40:00 contato com sucesso em</t>
  </si>
  <si>
    <t>FERNANDA BATISTA SANTOS</t>
  </si>
  <si>
    <t>(11) 947372685</t>
  </si>
  <si>
    <t>JOAO RAFAEL DOS SANTOS FILHO</t>
  </si>
  <si>
    <t>28/01/2026 11:32:00 contato com sucesso em</t>
  </si>
  <si>
    <t>GICELE SANTARELLI</t>
  </si>
  <si>
    <t>(11) 973906087</t>
  </si>
  <si>
    <t>JAQUELINE DA CUNHA</t>
  </si>
  <si>
    <t>27/01/2026 16:22:00 contato com sucesso em</t>
  </si>
  <si>
    <t>MICHELLE HONORIO ALVES</t>
  </si>
  <si>
    <t>21-964400913</t>
  </si>
  <si>
    <t>15/06/2026 16:40</t>
  </si>
  <si>
    <t>JOELMA PEREIRA DOS SANTOS ARAUJO</t>
  </si>
  <si>
    <t>11-984679602</t>
  </si>
  <si>
    <t>16/06/2026 13:40</t>
  </si>
  <si>
    <t>JULIANA ASSIS DA SILVA</t>
  </si>
  <si>
    <t>11-964151273</t>
  </si>
  <si>
    <t>16/06/2026 14:00</t>
  </si>
  <si>
    <t>VALERIA BRAGEL DOS SANTOS</t>
  </si>
  <si>
    <t>(41) 998278119</t>
  </si>
  <si>
    <t>PATRICIA DA SILVA CANARIO CORDEIRO</t>
  </si>
  <si>
    <t>28/01/2026 16:38:00 contato com sucesso em</t>
  </si>
  <si>
    <t>ALINE LOPES PINTO</t>
  </si>
  <si>
    <t>28/01/2026 16:36:00 contato com sucesso em</t>
  </si>
  <si>
    <t>LUCIANA DE VASCONCELLOS MARQUES ALVES</t>
  </si>
  <si>
    <t>21 997638006</t>
  </si>
  <si>
    <t>28/01/2026 10:34:00 contato com sucesso em</t>
  </si>
  <si>
    <t>JULIANA MARTINS PAIS FERREIRA</t>
  </si>
  <si>
    <t>27/01/2026 16:36:00 contato com sucesso em</t>
  </si>
  <si>
    <t>CLAUDIA CHRISTINA DA ROCHA ANTUNES</t>
  </si>
  <si>
    <t>28/01/2026 11:12:00 contato com sucesso em</t>
  </si>
  <si>
    <t>AMANDA MARQUES DE MAGALHAES MARTINS</t>
  </si>
  <si>
    <t>(21) 996207812</t>
  </si>
  <si>
    <t>CLEIDE REGINA MATOS DOS SANTOS SOUZA</t>
  </si>
  <si>
    <t>SANDRA REGINA DE ROSSI</t>
  </si>
  <si>
    <t>(11) 993571283</t>
  </si>
  <si>
    <t>CARLA ELIZANDRA DE CARVALHO COMIN</t>
  </si>
  <si>
    <t>28/01/2026 14:56:00 contato com sucesso em</t>
  </si>
  <si>
    <t>CAMILA SENA SANTOS WANDERLEY</t>
  </si>
  <si>
    <t>(11) 965673107</t>
  </si>
  <si>
    <t>HELOISA TEODORO DA SILVA</t>
  </si>
  <si>
    <t>ANA LUIZA GOMES MIATO</t>
  </si>
  <si>
    <t>28/01/2026 14:54:00 contato com sucesso em</t>
  </si>
  <si>
    <t>RODRIGO PERICO DE MAGALHAES</t>
  </si>
  <si>
    <t>28/01/2026 10:40:00 contato com sucesso em</t>
  </si>
  <si>
    <t>PRISCILA DA SILVA SANTANA</t>
  </si>
  <si>
    <t>27/01/2026 16:44:00 contato com sucesso em</t>
  </si>
  <si>
    <t>RAYANE CRISTINA GONCALVES FERNANDES</t>
  </si>
  <si>
    <t>27/01/2026 17:12:00 contato com sucesso em</t>
  </si>
  <si>
    <t>MAIARA JUSTINO DE SOUSA</t>
  </si>
  <si>
    <t>(11) 932704452</t>
  </si>
  <si>
    <t>STHEFANNY GONCALVES FERREIRA</t>
  </si>
  <si>
    <t>(21) 96466-1762</t>
  </si>
  <si>
    <t>28/01/2026 11:06:00 contato com sucesso em</t>
  </si>
  <si>
    <t>THAYNA DE SOUSA BRITO</t>
  </si>
  <si>
    <t>21 99107-8648</t>
  </si>
  <si>
    <t>28/01/2026 10:58:00 contato com sucesso em</t>
  </si>
  <si>
    <t>ALEXIA BERNACKI DE SOUZA</t>
  </si>
  <si>
    <t>(41) 995478763</t>
  </si>
  <si>
    <t>FRANCISCA ALESKA BATISTA</t>
  </si>
  <si>
    <t>21-964683540</t>
  </si>
  <si>
    <t>16/06/2026 14:20</t>
  </si>
  <si>
    <t>JOELMA ALVES RODRIGUES DE ARAUJO</t>
  </si>
  <si>
    <t>11-941111518</t>
  </si>
  <si>
    <t>16/06/2026 14:40</t>
  </si>
  <si>
    <t>TALITA DE OLIVEIRA CANDIDO</t>
  </si>
  <si>
    <t>11-983727291</t>
  </si>
  <si>
    <t>16/06/2026 15:00</t>
  </si>
  <si>
    <t>ANA MARIA MARTINS DE OLIVEIRA</t>
  </si>
  <si>
    <t>(61) 993579220</t>
  </si>
  <si>
    <t>MAITHE RIBAS</t>
  </si>
  <si>
    <t>27/01/2026 17:34:00 contato com sucesso em</t>
  </si>
  <si>
    <t>ORLANDA SOARES DA SILVA</t>
  </si>
  <si>
    <t>29/01/2026 14:36:00 contato com sucesso em</t>
  </si>
  <si>
    <t>RAQUEL FERREIRA DE ANDRADE</t>
  </si>
  <si>
    <t>2199975-2833</t>
  </si>
  <si>
    <t>29/01/2026 16:50:00 contato com sucesso em</t>
  </si>
  <si>
    <t>SORAYA ARAUJO DE MORAES</t>
  </si>
  <si>
    <t>29/01/2026 16:18:00 contato com sucesso em</t>
  </si>
  <si>
    <t>DANIELLE GONCALVES BANDEIRA</t>
  </si>
  <si>
    <t>29/01/2026 11:50:00 contato com sucesso em</t>
  </si>
  <si>
    <t>WAGNER TRINDADE ZULATO</t>
  </si>
  <si>
    <t>(21) 972867318</t>
  </si>
  <si>
    <t>JOSENIR ALVES DE ARAUJO MARTINIANO</t>
  </si>
  <si>
    <t>29/01/2026 10:54:00 contato com sucesso em</t>
  </si>
  <si>
    <t>FERNANDA ARAUJO DA SILVA ROSSI</t>
  </si>
  <si>
    <t>ROSANA APARECIDA MODESTO CASSIANO</t>
  </si>
  <si>
    <t>RITA DE CASSIA BEZERRA</t>
  </si>
  <si>
    <t>11 98794-8131</t>
  </si>
  <si>
    <t>DANIELA AGOSTINHO DOS SANTOS COELHO</t>
  </si>
  <si>
    <t>29/01/2026 12:00:00 contato com sucesso em</t>
  </si>
  <si>
    <t>JAQUELINE HENRIQUE DE SOUZA</t>
  </si>
  <si>
    <t>(11) 991725573</t>
  </si>
  <si>
    <t>CAMILA REGINA RODRIGUES</t>
  </si>
  <si>
    <t>(11) 993697896</t>
  </si>
  <si>
    <t>MARIANNA MAUERWERK PERRI FUMO</t>
  </si>
  <si>
    <t>27/01/2026 17:56:00 contato com sucesso em</t>
  </si>
  <si>
    <t>VINICIUS JORGE DE MEDEIROS</t>
  </si>
  <si>
    <t xml:space="preserve">21 98185-0001/ </t>
  </si>
  <si>
    <t>27/01/2026 16:54:00 contato com sucesso em</t>
  </si>
  <si>
    <t>VANESSA IRENO FURIOSO ANDRADE</t>
  </si>
  <si>
    <t>(11)97636-5686</t>
  </si>
  <si>
    <t>29/01/2026 10:02:00 contato com sucesso em</t>
  </si>
  <si>
    <t>HELGA PATRICIA GOMES SILVA</t>
  </si>
  <si>
    <t>29/01/2026 10:12:00 contato com sucesso em</t>
  </si>
  <si>
    <t>SUELLEN FERREIRA CARNEIRO DOS REIS</t>
  </si>
  <si>
    <t>SIMONE NOGUEIRA PUERTTA</t>
  </si>
  <si>
    <t>PRISCILLA SANTOS DE BRITO</t>
  </si>
  <si>
    <t xml:space="preserve">21 96483-2456 </t>
  </si>
  <si>
    <t>THAIS FEITOZA CORREA</t>
  </si>
  <si>
    <t>29/01/2026 14:10:00 contato com sucesso em</t>
  </si>
  <si>
    <t>YAGO DE LACERDA GUEDES JOSE</t>
  </si>
  <si>
    <t>29/01/2026 14:12:00 contato com sucesso em</t>
  </si>
  <si>
    <t>INGRIDY LARISSA RODRIGUES DOS SANTOS</t>
  </si>
  <si>
    <t>(41) 996214373</t>
  </si>
  <si>
    <t>YASMIN MARTINS TEIXEIRA</t>
  </si>
  <si>
    <t>29/01/2026 09:14:00 contato com sucesso em</t>
  </si>
  <si>
    <t>YGOR MOREIRA DOS SANTOS</t>
  </si>
  <si>
    <t>29/01/2026 11:42:00 contato com sucesso em</t>
  </si>
  <si>
    <t>RAFAEL DA COSTA SOUZA</t>
  </si>
  <si>
    <t>21 96993-5498</t>
  </si>
  <si>
    <t>29/01/2026 12:04:00 contato com sucesso em</t>
  </si>
  <si>
    <t>JOVIANO CAPITA TEIXEIRA</t>
  </si>
  <si>
    <t>16/06/2026 15:20</t>
  </si>
  <si>
    <t>NATHALIA JANUARIO LEMOS DA SILVA</t>
  </si>
  <si>
    <t>11-977206967</t>
  </si>
  <si>
    <t>16/06/2026 15:40</t>
  </si>
  <si>
    <t>MARIA DA CONCEICAO LINDOUSO TEIXEIRA DE SOUZA</t>
  </si>
  <si>
    <t>TULIO CANONICO</t>
  </si>
  <si>
    <t>(19) 98198-5887</t>
  </si>
  <si>
    <t>RENATO PIRES DA SILVA</t>
  </si>
  <si>
    <t>30/01/2026 13:06:00 contato com sucesso em</t>
  </si>
  <si>
    <t>ANA CLAUDIA MANSON GRASSMANN</t>
  </si>
  <si>
    <t>30/01/2026 15:12:00 contato com sucesso em</t>
  </si>
  <si>
    <t>MARCELA REIS FONSECA DA SILVA</t>
  </si>
  <si>
    <t>28/01/2026 13:42:00 contato com sucesso em</t>
  </si>
  <si>
    <t>FABIO PERES BATISTA</t>
  </si>
  <si>
    <t>THIAGO FONSECA LEITAO</t>
  </si>
  <si>
    <t>30/01/2026 18:00:00 contato com sucesso em</t>
  </si>
  <si>
    <t>GISELE BENTO GOMES DE MORAES</t>
  </si>
  <si>
    <t>ELLEN CHRISTINE PIRES DE MORAES</t>
  </si>
  <si>
    <t xml:space="preserve"> 21 991731341</t>
  </si>
  <si>
    <t>30/01/2026 12:18:00 contato com sucesso em</t>
  </si>
  <si>
    <t>NATHALIA COELHO FERRAZ</t>
  </si>
  <si>
    <t>30/01/2026 11:32:00 contato com sucesso em</t>
  </si>
  <si>
    <t>HELENA FLEURY MARTINS</t>
  </si>
  <si>
    <t>30/01/2026 12:46:00 contato com sucesso em</t>
  </si>
  <si>
    <t>DARIANE COSTA RODRIGUES</t>
  </si>
  <si>
    <t>(11) 994401364</t>
  </si>
  <si>
    <t>BARBARA DOS SANTOS MACEDO</t>
  </si>
  <si>
    <t>KAISA DO NASCIMENTO COSTA</t>
  </si>
  <si>
    <t>FLAVIA LORRANE FREIGEDO DA COSTA LIMA</t>
  </si>
  <si>
    <t>30/01/2026 17:08:00 contato com sucesso em</t>
  </si>
  <si>
    <t>JULIANA SOARES VIEIRA</t>
  </si>
  <si>
    <t>(11) 99853-8041</t>
  </si>
  <si>
    <t>IZABEL ANTUNES PEREIRA SANTOS</t>
  </si>
  <si>
    <t>(11) 97432-1361</t>
  </si>
  <si>
    <t>THAYS DANTAS DO AMARAL MANHAES</t>
  </si>
  <si>
    <t>21 99929-0419</t>
  </si>
  <si>
    <t xml:space="preserve">paciente em acompanhamento presencial </t>
  </si>
  <si>
    <t>HELIO VILLANOVA TORRES NETO</t>
  </si>
  <si>
    <t>unidades presenciais longe da residência, opta por acompanhamento online</t>
  </si>
  <si>
    <t>16/06/2026 16:20</t>
  </si>
  <si>
    <t>ELIZETE DA FONSECA VIEIRA</t>
  </si>
  <si>
    <t>21-97522676</t>
  </si>
  <si>
    <t>paciente opta por acompanhamento presencial</t>
  </si>
  <si>
    <t>16/06/2026 16:40</t>
  </si>
  <si>
    <t>FLAVIO DE ALMEIDA VALENTE</t>
  </si>
  <si>
    <t xml:space="preserve">Paciente ja dispõe de alguns laudos, sendo assim agendo consulta com a enfermeira Julia para tentar entender o que realmente possa ser feito nesse caso </t>
  </si>
  <si>
    <t>17/06/2026 13:40</t>
  </si>
  <si>
    <t>MONICA DE FIGUIEREDO BEHAGUE</t>
  </si>
  <si>
    <t>21-992147368</t>
  </si>
  <si>
    <t xml:space="preserve">paciente ja em acompanhamento </t>
  </si>
  <si>
    <t>17/06/2026 14:00</t>
  </si>
  <si>
    <t>TAMIRES CARVALHO DOS SANTOS</t>
  </si>
  <si>
    <t>21-996591689</t>
  </si>
  <si>
    <t>17/06/2026 14:20</t>
  </si>
  <si>
    <t>ENIO DE SOUZA JUNIOR</t>
  </si>
  <si>
    <t>11-988042536</t>
  </si>
  <si>
    <t xml:space="preserve">paciente já em acompanhamento </t>
  </si>
  <si>
    <t>17/06/2026 14:40</t>
  </si>
  <si>
    <t>REGINA FIALHO PEREIRA DO NASCIMENTO</t>
  </si>
  <si>
    <t>11-985492413</t>
  </si>
  <si>
    <t>paciente ja em acompanhamento</t>
  </si>
  <si>
    <t>17/06/2026 15:00</t>
  </si>
  <si>
    <t>ADRIANA SILVA LEITE BERNARDO</t>
  </si>
  <si>
    <t>11-930752337</t>
  </si>
  <si>
    <t xml:space="preserve">acompanhamento online, unidade proxima da residencia sem horários disponiveis </t>
  </si>
  <si>
    <t>17/06/2026 15:20</t>
  </si>
  <si>
    <t>THIAGO GOMES DA SILVA</t>
  </si>
  <si>
    <t>21-971554909</t>
  </si>
  <si>
    <t>17/06/2026 15:40</t>
  </si>
  <si>
    <t>ALBERTO AYRES CARELLI COSTA</t>
  </si>
  <si>
    <t>17/06/2026 16:00</t>
  </si>
  <si>
    <t>CLEBER SIQUEIRA LOUREIRO</t>
  </si>
  <si>
    <t xml:space="preserve">paciente optou acompanhamento de forma presencial </t>
  </si>
  <si>
    <t>17/06/2026 16:20</t>
  </si>
  <si>
    <t>CLEZIO DE LIMA CRISTINO</t>
  </si>
  <si>
    <t>paciente optou acompanhamento de forma presencial</t>
  </si>
  <si>
    <t>17/06/2026 16:40</t>
  </si>
  <si>
    <t>JESSICA DO NASCIMENTO SOUZA</t>
  </si>
  <si>
    <t xml:space="preserve">acompanhamento de forma presencial </t>
  </si>
  <si>
    <t>18/06/2026 13:40</t>
  </si>
  <si>
    <t>Equipe - Dr Michel Menezes</t>
  </si>
  <si>
    <t>CAIO FILGUEIRAS CAPELA</t>
  </si>
  <si>
    <t>18/06/2026 14:00</t>
  </si>
  <si>
    <t>LIGIA MARIA SANTOS CAVALCANTI</t>
  </si>
  <si>
    <t>21-967768097</t>
  </si>
  <si>
    <t>18/06/2026 14:20</t>
  </si>
  <si>
    <t>VIVIANNE BARDASSON LIMA MARQUES</t>
  </si>
  <si>
    <t>21-994225400</t>
  </si>
  <si>
    <t>18/06/2026 14:40</t>
  </si>
  <si>
    <t>GISELE DE JESUS CUSTODIO GARCIA</t>
  </si>
  <si>
    <t>CE</t>
  </si>
  <si>
    <t>ANA BEATRIZ GIRAO NOBRE</t>
  </si>
  <si>
    <t>(85) 987529840</t>
  </si>
  <si>
    <t>30/03/2026 18:20:00 contato com sucesso em</t>
  </si>
  <si>
    <t>SANDRO SICILIANO SERPA</t>
  </si>
  <si>
    <t>(21) 964419293</t>
  </si>
  <si>
    <t>ANGELA SILVA DOS SANTOS</t>
  </si>
  <si>
    <t>CATIA PINHEIRO GONCALVES</t>
  </si>
  <si>
    <t>(21) 997561175</t>
  </si>
  <si>
    <t>MARIA ELIENE DOS SANTOS</t>
  </si>
  <si>
    <t>(11) 965494683</t>
  </si>
  <si>
    <t>OLIVIA DA SILVA COSTA CAYRES</t>
  </si>
  <si>
    <t>(11) 997023551</t>
  </si>
  <si>
    <t>ADELMO FERREIRA DA SILVA</t>
  </si>
  <si>
    <t>(81) 988225778</t>
  </si>
  <si>
    <t>DEBORA CRISTINA DE SOUZA VELOSO</t>
  </si>
  <si>
    <t>(21) 971521377</t>
  </si>
  <si>
    <t>ALESSANDRA AUGUSTO VENANCIO</t>
  </si>
  <si>
    <t>(21) 969672645</t>
  </si>
  <si>
    <t>IZA PEREIRA ANDRADE LIRA</t>
  </si>
  <si>
    <t>06/02/2026 14:40:00 contato com sucesso em</t>
  </si>
  <si>
    <t>MAISA DA CRUZ OLIVEIRA</t>
  </si>
  <si>
    <t>(11) 971470727</t>
  </si>
  <si>
    <t>AFONSO DE CARVALHO COSTA LOPES</t>
  </si>
  <si>
    <t>(61) 996940370</t>
  </si>
  <si>
    <t>ANA CLAUDIA DOS ANJOS OLIVEIRA</t>
  </si>
  <si>
    <t>11-960767818</t>
  </si>
  <si>
    <t>paciente ja em acompanhamento de forma presencial</t>
  </si>
  <si>
    <t>18/06/2026 15:00</t>
  </si>
  <si>
    <t>CAROLINA MINETTI ALBERTINI</t>
  </si>
  <si>
    <t>21-996464046</t>
  </si>
  <si>
    <t>18/06/2026 15:20</t>
  </si>
  <si>
    <t>ANGELITA PINHEIRO DA SILVA</t>
  </si>
  <si>
    <t>(11) 97225-2092</t>
  </si>
  <si>
    <t xml:space="preserve">paciente optou em seguir de forma presencial </t>
  </si>
  <si>
    <t>18/06/2026 15:40</t>
  </si>
  <si>
    <t>MARGARETE DA COSTA MARTINS</t>
  </si>
  <si>
    <t>18/06/2026 16:00</t>
  </si>
  <si>
    <t>NEIDE ROSSINI VARGAS</t>
  </si>
  <si>
    <t>11-984153361</t>
  </si>
  <si>
    <t>18/06/2026 16:20</t>
  </si>
  <si>
    <t>VALQUIRIA COELHO</t>
  </si>
  <si>
    <t>11-989006179</t>
  </si>
  <si>
    <t>18/06/2026 16:40</t>
  </si>
  <si>
    <t>PATRICIA MICHELE CHALFOUN JORGE</t>
  </si>
  <si>
    <t>(21) 964372673</t>
  </si>
  <si>
    <t>TELMA RODRIGUES DA SILVA</t>
  </si>
  <si>
    <t>(11) 917255040</t>
  </si>
  <si>
    <t>09/02/2026 17:54:00 contato com sucesso em</t>
  </si>
  <si>
    <t>MAITE DURAES DE SOUSA</t>
  </si>
  <si>
    <t>11-978937247</t>
  </si>
  <si>
    <t>Bupropiona, Orlistate</t>
  </si>
  <si>
    <t>19/06/2026 13:40</t>
  </si>
  <si>
    <t>LETICIA DANTAS SANTOS</t>
  </si>
  <si>
    <t>21-997967043</t>
  </si>
  <si>
    <t>19/06/2026 14:00</t>
  </si>
  <si>
    <t>THAYSE GISELLE RODRIGUES</t>
  </si>
  <si>
    <t>130</t>
  </si>
  <si>
    <t>ALBERTO DIEGO DA ROCHA CARDOSO MENENDES</t>
  </si>
  <si>
    <t>21 99896-4073</t>
  </si>
  <si>
    <t>CHRISTIANE ISHII</t>
  </si>
  <si>
    <t>61-998594547</t>
  </si>
  <si>
    <t>19/06/2026 14:20</t>
  </si>
  <si>
    <t>LAYSA RODRIGUEZ LARASCHI</t>
  </si>
  <si>
    <t>11-961691539</t>
  </si>
  <si>
    <t>19/06/2026 14:40</t>
  </si>
  <si>
    <t>SANDRA REGINA PINHEIRO DEL BUSSO</t>
  </si>
  <si>
    <t>(11) 972604566</t>
  </si>
  <si>
    <t>100</t>
  </si>
  <si>
    <t>ANDRE TELLES DOS SANTOS</t>
  </si>
  <si>
    <t>117</t>
  </si>
  <si>
    <t>CARILENE MARTINS DOS SANTOS</t>
  </si>
  <si>
    <t>19/06/2026 15:00</t>
  </si>
  <si>
    <t>Ambulatório - Américas</t>
  </si>
  <si>
    <t>DANIELLE DE CASTRO SCRIPILLITI</t>
  </si>
  <si>
    <t>21-983744004</t>
  </si>
  <si>
    <t xml:space="preserve">paciente pos bariatrica </t>
  </si>
  <si>
    <t>19/06/2026 15:20</t>
  </si>
  <si>
    <t>DANIEL FILIPE SIQUEIRA MENDES</t>
  </si>
  <si>
    <t>21-976040221</t>
  </si>
  <si>
    <t>paciente fara o acompanhamento de forma presencial</t>
  </si>
  <si>
    <t>19/06/2026 15:40</t>
  </si>
  <si>
    <t>AZIMAVETE FAGUNDES DO AMARAL NASCIMENTO</t>
  </si>
  <si>
    <t>19/06/2026 16:00</t>
  </si>
  <si>
    <t>ALESSANDRA DA COSTA PEREIRA ANTONIO</t>
  </si>
  <si>
    <t>19/06/2026 16:20</t>
  </si>
  <si>
    <t>RAFAELLA RAKEL MIGUEL DE SOUZA DA SILVA</t>
  </si>
  <si>
    <t>19/06/2026 16:40</t>
  </si>
  <si>
    <t>LUANA DE SOUZA PELUZIO DE REZENDE</t>
  </si>
  <si>
    <t>21-974792296</t>
  </si>
  <si>
    <t>22/06/2026 13:40</t>
  </si>
  <si>
    <t>GABRIELA ANDRADE DE SOUZA</t>
  </si>
  <si>
    <t>22/06/2026 14:00</t>
  </si>
  <si>
    <t>DOUGLAS DA SILVA</t>
  </si>
  <si>
    <t>22/06/2026 14:20</t>
  </si>
  <si>
    <t>JOICE MORAES URBANI</t>
  </si>
  <si>
    <t>22/06/2026 14:40</t>
  </si>
  <si>
    <t>RITA DE CASSIA FRANCO DE ALMEIDA RODRIGUES</t>
  </si>
  <si>
    <t>paciente opta por acompanhamento online</t>
  </si>
  <si>
    <t>22/06/2026 15:00</t>
  </si>
  <si>
    <t>MONIQUE DO NASCIMENTO DE ALMEIDA</t>
  </si>
  <si>
    <t>21-965865845</t>
  </si>
  <si>
    <t>22/06/2026 15:20</t>
  </si>
  <si>
    <t>ANDRESSA FONSECA DA SILVA</t>
  </si>
  <si>
    <t>21-993773449</t>
  </si>
  <si>
    <t>22/06/2026 15:40</t>
  </si>
  <si>
    <t>DANIELA GARCIA MASSAD</t>
  </si>
  <si>
    <t>11-982923360</t>
  </si>
  <si>
    <t>22/06/2026 16:00</t>
  </si>
  <si>
    <t>VALDENICE SILVA DE JESUS</t>
  </si>
  <si>
    <t>09/02/2026 12:30:00 contato com sucesso em</t>
  </si>
  <si>
    <t>22/06/2026 16:20</t>
  </si>
  <si>
    <t>MATEUS DE FREITAS SIMOES FERREIRA</t>
  </si>
  <si>
    <t>22/06/2026 16:40</t>
  </si>
  <si>
    <t>JESSICA DIAS LACERDA</t>
  </si>
  <si>
    <t>23/06/2026 13:40</t>
  </si>
  <si>
    <t>TATIANE ALVES DE CALDAS</t>
  </si>
  <si>
    <t>paciente optou em seguir de forma online</t>
  </si>
  <si>
    <t>23/06/2026 14:00</t>
  </si>
  <si>
    <t>RENATA DO CARMO LEITE</t>
  </si>
  <si>
    <t>(11) 943724569</t>
  </si>
  <si>
    <t>Dr Waldecio</t>
  </si>
  <si>
    <t>23/06/2026 14:20</t>
  </si>
  <si>
    <t>HELOISA CRISTINA NEUBHAHER</t>
  </si>
  <si>
    <t xml:space="preserve">paciente opta por acompanhamento de forma presencial  </t>
  </si>
  <si>
    <t>23/06/2026 14:40</t>
  </si>
  <si>
    <t>ADRIELLE BARROS ALMEIDA MARTINS</t>
  </si>
  <si>
    <t xml:space="preserve">paciente optou seguir de forma on-laine </t>
  </si>
  <si>
    <t>23/06/2026 15:00</t>
  </si>
  <si>
    <t>SANDRA CARMELA ROSANOVA</t>
  </si>
  <si>
    <t>21-994664910</t>
  </si>
  <si>
    <t>23/06/2026 15:20</t>
  </si>
  <si>
    <t>GISELE CUNHA COSTA</t>
  </si>
  <si>
    <t>23/06/2026 15:40</t>
  </si>
  <si>
    <t>AMANDA FRANCISCO VIANNA</t>
  </si>
  <si>
    <t>21-995606065</t>
  </si>
  <si>
    <t>23/06/2026 16:00</t>
  </si>
  <si>
    <t>LETICIA CUBINES NUNES DE OLIVEIRA</t>
  </si>
  <si>
    <t>19-991993419</t>
  </si>
  <si>
    <t>23/06/2026 16:20</t>
  </si>
  <si>
    <t>ENIVALDA ALVES DA SILVA PINA</t>
  </si>
  <si>
    <t>(11) 984518164</t>
  </si>
  <si>
    <t>23/06/2026 16:40</t>
  </si>
  <si>
    <t>JHONNY PATRICK LEITE</t>
  </si>
  <si>
    <t>(11) 971044865</t>
  </si>
  <si>
    <t>24/06/2026 13:40</t>
  </si>
  <si>
    <t>SIMONE DOS SANTOS ARANDA DE OLIVEIRA</t>
  </si>
  <si>
    <t>acompanhamento de forma online, unidades presenciais longe de sua residencia</t>
  </si>
  <si>
    <t>24/06/2026 14:00</t>
  </si>
  <si>
    <t>MARLEN JACKELINE MACHADO COSTA</t>
  </si>
  <si>
    <t>(21) 983899854</t>
  </si>
  <si>
    <t>24/06/2026 14:20</t>
  </si>
  <si>
    <t>SIMONE SANTOS DA SILVA</t>
  </si>
  <si>
    <t>(21) 965623452</t>
  </si>
  <si>
    <t>24/06/2026 14:40</t>
  </si>
  <si>
    <t>ALINE CINTHIA DE JESUS LUCAS</t>
  </si>
  <si>
    <t>(21) 969316898</t>
  </si>
  <si>
    <t>24/06/2026 15:00</t>
  </si>
  <si>
    <t>BRUNO VINICIUS FERREIRA</t>
  </si>
  <si>
    <t>(11) 986418405</t>
  </si>
  <si>
    <t>02/04/2026 17:28:00 contato com sucesso em</t>
  </si>
  <si>
    <t>24/06/2026 15:20</t>
  </si>
  <si>
    <t>DANIELA MARIA SANTOS</t>
  </si>
  <si>
    <t>(11) 966101599</t>
  </si>
  <si>
    <t>24/06/2026 15:40</t>
  </si>
  <si>
    <t>BRUNO GONCALVES DA SILVA</t>
  </si>
  <si>
    <t>(11) 960164465</t>
  </si>
  <si>
    <t>24/06/2026 16:00</t>
  </si>
  <si>
    <t>VANESSA OLIVEIRA BATISTA DOS SANTOS</t>
  </si>
  <si>
    <t>24/06/2026 16:20</t>
  </si>
  <si>
    <t>CAROLINA FEITOZA DORIA CARDOSO</t>
  </si>
  <si>
    <t>21-991967005</t>
  </si>
  <si>
    <t>24/06/2026 16:40</t>
  </si>
  <si>
    <t>AGNALDO FERREIRA DOS SANTOS</t>
  </si>
  <si>
    <t>(11) 966121040</t>
  </si>
  <si>
    <t>25/06/2026 13:40</t>
  </si>
  <si>
    <t>MARILENE FERNANDES ALVES DA SILVA</t>
  </si>
  <si>
    <t>(11) 967689609</t>
  </si>
  <si>
    <t>25/06/2026 14:00</t>
  </si>
  <si>
    <t>ANDREIA SILVA LOPES</t>
  </si>
  <si>
    <t>(11) 937615795</t>
  </si>
  <si>
    <t>25/06/2026 14:20</t>
  </si>
  <si>
    <t>ROBSON AUGUSTO LALIER</t>
  </si>
  <si>
    <t>(11) 996150712</t>
  </si>
  <si>
    <t>25/06/2026 14:40</t>
  </si>
  <si>
    <t>FLAVIO HENRIQUE TEIXEIRA ALVES</t>
  </si>
  <si>
    <t>(11) 989235049</t>
  </si>
  <si>
    <t>09/02/2026 17:04:00 contato com sucesso em</t>
  </si>
  <si>
    <t>25/06/2026 15:00</t>
  </si>
  <si>
    <t>JEANE APARECIDA DE OLIVEIRA ALVIM</t>
  </si>
  <si>
    <t>25/06/2026 15:20</t>
  </si>
  <si>
    <t>FERNANDA CONCEICAO DA SILVA DUARTE</t>
  </si>
  <si>
    <t>25/06/2026 15:40</t>
  </si>
  <si>
    <t>ANDRESSA SILVA TEIXEIRA</t>
  </si>
  <si>
    <t>21 992937358</t>
  </si>
  <si>
    <t>25/06/2026 16:00</t>
  </si>
  <si>
    <t>Juliana Madeira dos Santos</t>
  </si>
  <si>
    <t>25/06/2026 16:20</t>
  </si>
  <si>
    <t>rayssa rosa dias ramos</t>
  </si>
  <si>
    <t>2199246-2101</t>
  </si>
  <si>
    <t>25/06/2026 16:40</t>
  </si>
  <si>
    <t>LUCIANE NUNES DE SANTANA</t>
  </si>
  <si>
    <t>(11) 959517689</t>
  </si>
  <si>
    <t>28/04/2026 17:32:00 contato com sucesso em</t>
  </si>
  <si>
    <t>26/06/2026 13:40</t>
  </si>
  <si>
    <t>RITA DANIELA FERREIRA</t>
  </si>
  <si>
    <t>(11) 971928310</t>
  </si>
  <si>
    <t>26/06/2026 14:00</t>
  </si>
  <si>
    <t>SIMONE MACHADO RISSO</t>
  </si>
  <si>
    <t>26/06/2026 14:20</t>
  </si>
  <si>
    <t>THAIS CRISTINA MIRANDA BARBOSA</t>
  </si>
  <si>
    <t>Acompanhamento de forma presencial</t>
  </si>
  <si>
    <t>26/06/2026 14:40</t>
  </si>
  <si>
    <t>HENRIQUE BUENO</t>
  </si>
  <si>
    <t>(11) 978931011</t>
  </si>
  <si>
    <t>26/06/2026 15:00</t>
  </si>
  <si>
    <t>ROBERTO BARBOSA DE ALMEIDA</t>
  </si>
  <si>
    <t>(11) 997272307</t>
  </si>
  <si>
    <t>26/06/2026 15:20</t>
  </si>
  <si>
    <t>JAQUELINE SANTANA DOS SANTOS VILAR</t>
  </si>
  <si>
    <t>(11) 989518903</t>
  </si>
  <si>
    <t>26/06/2026 15:40</t>
  </si>
  <si>
    <t>CARLA MICHELLY COSTA BRITO</t>
  </si>
  <si>
    <t>26/06/2026 16:00</t>
  </si>
  <si>
    <t>RENATA BARBORINO RIBEIRO</t>
  </si>
  <si>
    <t>26/06/2026 16:20</t>
  </si>
  <si>
    <t>RAPHAEL VARGAS DA SILVA</t>
  </si>
  <si>
    <t>26/06/2026 16:40</t>
  </si>
  <si>
    <t>THAYNNA THAUANNY PORTO FALCAO</t>
  </si>
  <si>
    <t>29/06/2026 13:40</t>
  </si>
  <si>
    <t>PAULA RAIMUNDO</t>
  </si>
  <si>
    <t>29/06/2026 14:00</t>
  </si>
  <si>
    <t>ROSEMEIRE MIRANDA GUIMARAES</t>
  </si>
  <si>
    <t>AMIL - Hospital Ipiranga Mogi - Ambulatório</t>
  </si>
  <si>
    <t>29/06/2026 14:20</t>
  </si>
  <si>
    <t>TATIANE SILVA SOUZA</t>
  </si>
  <si>
    <t>29/06/2026 14:40</t>
  </si>
  <si>
    <t>YASMIN DE SOUZA VARGAS ROSA</t>
  </si>
  <si>
    <t>paciente ja faz o acompanhamento e realizou a cirurgia bariatrica em dezembro de 2025</t>
  </si>
  <si>
    <t>29/06/2026 15:00</t>
  </si>
  <si>
    <t>AMANDA OLIVEIRA BARBIERI</t>
  </si>
  <si>
    <t>29/06/2026 15:20</t>
  </si>
  <si>
    <t>TIAGO PINHEIRO KELLY</t>
  </si>
  <si>
    <t>29/06/2026 15:40</t>
  </si>
  <si>
    <t>PAOLLA BEATRIZ DE ALMEIDA PINTO</t>
  </si>
  <si>
    <t>(21) 998870727</t>
  </si>
  <si>
    <t>29/06/2026 16:00</t>
  </si>
  <si>
    <t>PAULO SERGIO DO AMARAL</t>
  </si>
  <si>
    <t>(11) 992620680</t>
  </si>
  <si>
    <t>29/06/2026 16:20</t>
  </si>
  <si>
    <t>FERNANDA DA SILVA BARROS</t>
  </si>
  <si>
    <t>(82) 999191778</t>
  </si>
  <si>
    <t>29/06/2026 16:40</t>
  </si>
  <si>
    <t>SARAH ALVARES DE AMORIM</t>
  </si>
  <si>
    <t>(21) 997930707</t>
  </si>
  <si>
    <t>30/06/2026 13:40</t>
  </si>
  <si>
    <t>RICARDO ROGERIO BERTANHA FIGUEIRA</t>
  </si>
  <si>
    <t>30/06/2026 14:00</t>
  </si>
  <si>
    <t>MARCO AURELIO DE REZENDE</t>
  </si>
  <si>
    <t>30/06/2026 14:20</t>
  </si>
  <si>
    <t>ANGELA TOZZI CARLINI</t>
  </si>
  <si>
    <t>30/06/2026 14:40</t>
  </si>
  <si>
    <t>CLAUDIA ASTRINI</t>
  </si>
  <si>
    <t>30/06/2026 15:00</t>
  </si>
  <si>
    <t>MARIA CRISTINA SILVA</t>
  </si>
  <si>
    <t>30/06/2026 15:20</t>
  </si>
  <si>
    <t>LAYNARA DA CUNHA GUIMARAES DE BARROS</t>
  </si>
  <si>
    <t>30/06/2026 15:40</t>
  </si>
  <si>
    <t>GABRIELLA GOBETTI FREITAS ANTUNES</t>
  </si>
  <si>
    <t>30/06/2026 16:00</t>
  </si>
  <si>
    <t>LUANA MOREIRA SILVA</t>
  </si>
  <si>
    <t>11965943555 11965943555 11965943555</t>
  </si>
  <si>
    <t>estava em acompanhamento de dorma presencial, mas não gostou da conduta da médica e gostaria de dar segmento de forma online</t>
  </si>
  <si>
    <t>30/06/2026 16:20</t>
  </si>
  <si>
    <t>PAULO TEIXEIRA CALDEIRA</t>
  </si>
  <si>
    <t>30/06/2026 16:40</t>
  </si>
  <si>
    <t>THAIS LEMOS VIEIRA FERREIRA</t>
  </si>
  <si>
    <t>JORGE LUIS DA SILVA CORREIA</t>
  </si>
  <si>
    <t>(81) 992975399</t>
  </si>
  <si>
    <t>ROZZANE NALLI SCARAMUCCI RUIZ</t>
  </si>
  <si>
    <t>(11) 991268706</t>
  </si>
  <si>
    <t>RITA DE CACIA PESSOA SILVA SARRO</t>
  </si>
  <si>
    <t>(11) 971492405</t>
  </si>
  <si>
    <t>CHRISTIANO BITTENCOURT BRAGA</t>
  </si>
  <si>
    <t>(11) 996534767</t>
  </si>
  <si>
    <t>EMERSON REINALDO FOSCARINI DE OLIVEIRA</t>
  </si>
  <si>
    <t>(11) 999814552</t>
  </si>
  <si>
    <t>ADRIANO PEREIRA DE ARAUJO</t>
  </si>
  <si>
    <t>(11) 947951877</t>
  </si>
  <si>
    <t>INGRID MENENDES CARDOSO</t>
  </si>
  <si>
    <t>(21) 985802122</t>
  </si>
  <si>
    <t>MILENA REIS DOS SANTOS</t>
  </si>
  <si>
    <t>(11) 940676998</t>
  </si>
  <si>
    <t>RAFAEL DE AZEVEDO AVELLAR</t>
  </si>
  <si>
    <t>(21) 998259851</t>
  </si>
  <si>
    <t>SANDRA REGINA MIRANDA</t>
  </si>
  <si>
    <t>(11) 999368041</t>
  </si>
  <si>
    <t>BARBARA APARECIDA ROCHA DO ESPIRITO SANTO MENDES</t>
  </si>
  <si>
    <t>(11) 987025646</t>
  </si>
  <si>
    <t>SUELEN MOURA DE LIMA</t>
  </si>
  <si>
    <t>(61) 981636074</t>
  </si>
  <si>
    <t>VIVIANE DA SILVA CRUZ</t>
  </si>
  <si>
    <t>THIAGO DIAS CARDOSO ALMEIDA</t>
  </si>
  <si>
    <t>FERNANDA RAMOS SCHETTINI PERRUT</t>
  </si>
  <si>
    <t>ANNA CLARA DA CONCEICAO CAMPOS</t>
  </si>
  <si>
    <t>IRENE NUNES DOS PASSOS SANTOS</t>
  </si>
  <si>
    <t>(11) 970720660</t>
  </si>
  <si>
    <t>ADOLFO SCHULENBURG JUNIOR</t>
  </si>
  <si>
    <t>(11) 999636969</t>
  </si>
  <si>
    <t>SANDRA REGINA MAZIN LATINI</t>
  </si>
  <si>
    <t>(11) 954332777</t>
  </si>
  <si>
    <t>APARECIDA ROGERIA SANTOS CARVALHO</t>
  </si>
  <si>
    <t>(11) 992698989</t>
  </si>
  <si>
    <t>JAQUELINE BIANCA E SILVA LIMA</t>
  </si>
  <si>
    <t>(61) 991515477</t>
  </si>
  <si>
    <t>Linha De Intervenção II</t>
  </si>
  <si>
    <t>JANAINA FELIX DA SILVA DE ASSIS</t>
  </si>
  <si>
    <t>VIVIANE NUNES VALENTIM</t>
  </si>
  <si>
    <t>DEBORAH DE ABREU LINS</t>
  </si>
  <si>
    <t>(21) 995787211</t>
  </si>
  <si>
    <t>DAIANA JOSEFA PEREIRA</t>
  </si>
  <si>
    <t>(21) 979757081</t>
  </si>
  <si>
    <t>LEONICE OLIVEIRA DE ARAUJO</t>
  </si>
  <si>
    <t>(11) 976367888</t>
  </si>
  <si>
    <t>SOLANGE APARECIDA DOS SANTOS</t>
  </si>
  <si>
    <t>(11) 940036198</t>
  </si>
  <si>
    <t>MONIQUE CUBINES NUNES</t>
  </si>
  <si>
    <t>(19) 98912-2589</t>
  </si>
  <si>
    <t>20/02/2026 15:36:00 contato com sucesso em</t>
  </si>
  <si>
    <t>CRISTINA ROCHA FONTES</t>
  </si>
  <si>
    <t>(11) 963048539</t>
  </si>
  <si>
    <t>01/04/2026 17:48:00 contato com sucesso em</t>
  </si>
  <si>
    <t>VANESSA AYRES SALVIANO</t>
  </si>
  <si>
    <t>(11) 954818361</t>
  </si>
  <si>
    <t>VIVIANE ALESSANDRA BUCCI ASSUNCAO</t>
  </si>
  <si>
    <t>(11) 983767462</t>
  </si>
  <si>
    <t>ADRIANA DE SOUZA</t>
  </si>
  <si>
    <t>(11) 980934424</t>
  </si>
  <si>
    <t>26/02/2026 18:36:00 contato com sucesso em</t>
  </si>
  <si>
    <t>GISELE RODRIGUES DE LIMA</t>
  </si>
  <si>
    <t>(11) 973940562</t>
  </si>
  <si>
    <t>28/04/2026 17:12:00 contato com sucesso em</t>
  </si>
  <si>
    <t>JACQUELINE DE OLIVEIRA NASCIMENTO DA COSTA</t>
  </si>
  <si>
    <t>(11) 992140614</t>
  </si>
  <si>
    <t>24/04/2026 17:16:00 contato com sucesso em</t>
  </si>
  <si>
    <t>FERNANDA APARECIDA ILIDIO</t>
  </si>
  <si>
    <t>(81) 997167560</t>
  </si>
  <si>
    <t>ANA FERNANDA ROCHA DE OLIVEIRA</t>
  </si>
  <si>
    <t>(31) 994592884</t>
  </si>
  <si>
    <t>05/05/2026 17:08:00 contato com sucesso em</t>
  </si>
  <si>
    <t>GUSTAVO ANDRADE DE FARIA</t>
  </si>
  <si>
    <t>(84) 991809308</t>
  </si>
  <si>
    <t>SARAH SILVA MARQUES DE PAIVA</t>
  </si>
  <si>
    <t>(11) 951307532</t>
  </si>
  <si>
    <t>CAMILA APARECIDA BELLIDO</t>
  </si>
  <si>
    <t>(11) 948397443</t>
  </si>
  <si>
    <t>ROBERTA LUIZA SOARES COELHO INACIO</t>
  </si>
  <si>
    <t>21-994417987</t>
  </si>
  <si>
    <t xml:space="preserve">paciente em acompanhamento telemedicina </t>
  </si>
  <si>
    <t>LENITA CARINA AGNOLETTO</t>
  </si>
  <si>
    <t>(11) 971320453</t>
  </si>
  <si>
    <t>22/04/2026 17:02:00 contato com sucesso em</t>
  </si>
  <si>
    <t>PATRICIA APARECIDA PAULA DE MIRANDA</t>
  </si>
  <si>
    <t>(11) 956818585</t>
  </si>
  <si>
    <t>23/04/2026 17:48:00 contato com sucesso em</t>
  </si>
  <si>
    <t>MUNIQUE TAVARES DOS SANTOS</t>
  </si>
  <si>
    <t>(11) 974333234</t>
  </si>
  <si>
    <t>CIBELE LEITE SOLA DEL CIELO DIAS</t>
  </si>
  <si>
    <t>(11) 992755837</t>
  </si>
  <si>
    <t>REGIANE OLIVEIRA DE SOUZA</t>
  </si>
  <si>
    <t>(11) 968887881</t>
  </si>
  <si>
    <t>28/04/2026 17:00:00 contato com sucesso em</t>
  </si>
  <si>
    <t>JESSICA OLIVEIRA DOS SANTOS</t>
  </si>
  <si>
    <t>(11) 998060594</t>
  </si>
  <si>
    <t>ADRIANA PIERINI PINA</t>
  </si>
  <si>
    <t>(11) 975208952</t>
  </si>
  <si>
    <t>MARCIA DIAS DE MORAES</t>
  </si>
  <si>
    <t>(11) 964614931</t>
  </si>
  <si>
    <t>CATIA CELINA LOVIZI DOS SANTOS</t>
  </si>
  <si>
    <t>(11) 981247391</t>
  </si>
  <si>
    <t>FABIANA RAIMUNDO DO VALLE</t>
  </si>
  <si>
    <t>(11) 991505394</t>
  </si>
  <si>
    <t>MARCIA MARCILIO SOUZA</t>
  </si>
  <si>
    <t>(11) 986215285</t>
  </si>
  <si>
    <t>DAMIANA SILVA GENTIL</t>
  </si>
  <si>
    <t>(21) 986930035</t>
  </si>
  <si>
    <t>DIANA DE BRITO SILVA</t>
  </si>
  <si>
    <t>(21) 976811151</t>
  </si>
  <si>
    <t>EVELLIN CRISTINA MUGNAINI DE FARIA</t>
  </si>
  <si>
    <t>(11) 911104546</t>
  </si>
  <si>
    <t>23/04/2026 17:06:00 contato com sucesso em</t>
  </si>
  <si>
    <t>LUCILA REGINA SANTOS DE FARIAS GONCALVES</t>
  </si>
  <si>
    <t>21970331833M4204:M4652</t>
  </si>
  <si>
    <t>TAIZ APARECIDA MAIA</t>
  </si>
  <si>
    <t>ELIDA MAZZUCATTO</t>
  </si>
  <si>
    <t>(11) 982215901</t>
  </si>
  <si>
    <t>24/04/2026 17:22:00 contato com sucesso em</t>
  </si>
  <si>
    <t>SELMA MARINETE DA SILVA</t>
  </si>
  <si>
    <t>(11) 975851655</t>
  </si>
  <si>
    <t>JADE MOTA DA SILVA</t>
  </si>
  <si>
    <t>(11) 959882356</t>
  </si>
  <si>
    <t>10/03/2026 18:00:00 contato com sucesso em</t>
  </si>
  <si>
    <t>DAIANE ASSIS DE MELO</t>
  </si>
  <si>
    <t>(11) 962579859</t>
  </si>
  <si>
    <t>MARIA CAROLLYNI DA SILVA FRADIQUE</t>
  </si>
  <si>
    <t>(11) 967635542</t>
  </si>
  <si>
    <t>INGRID CRISTINA MADALENA RODRIGUES DA SILVA</t>
  </si>
  <si>
    <t>(11) 953664778</t>
  </si>
  <si>
    <t>DIANA BRIAN DE SOUZA</t>
  </si>
  <si>
    <t>(11) 950391312</t>
  </si>
  <si>
    <t>FERNANDO LUIZ MACHADO DE LIMA</t>
  </si>
  <si>
    <t>12/03/2026 18:04:00 contato com sucesso em</t>
  </si>
  <si>
    <t>GABRIELLE DE ALMEIDA DA SILVA</t>
  </si>
  <si>
    <t>12/03/2026 18:08:00 contato com sucesso em</t>
  </si>
  <si>
    <t>ERIKA SOARES DE SOUSA</t>
  </si>
  <si>
    <t>(11) 983343861</t>
  </si>
  <si>
    <t>ROSÂNGELA FARIAS PESSÔA</t>
  </si>
  <si>
    <t>YALLA JOSELIANE EUGENIO BARBOZA</t>
  </si>
  <si>
    <t>(61) 998395651</t>
  </si>
  <si>
    <t>11/03/2026 18:00:00 contato com sucesso em</t>
  </si>
  <si>
    <t>LILIANE MARIA MINSKI FURTADO</t>
  </si>
  <si>
    <t>(11) 947812700</t>
  </si>
  <si>
    <t>JULIANA MARTINS RIBEIRO</t>
  </si>
  <si>
    <t>(21) 997970636</t>
  </si>
  <si>
    <t>CRISTIANE NABERO ALVES</t>
  </si>
  <si>
    <t>19/03/2026 18:06:00 contato com sucesso em</t>
  </si>
  <si>
    <t>EDSON MARCELO BEZERRA DE SOUZA</t>
  </si>
  <si>
    <t>(21) 970337547</t>
  </si>
  <si>
    <t>Empresa - Qualitech</t>
  </si>
  <si>
    <t>ALEXANDRE VIEIRA GONCALVES E SILVA</t>
  </si>
  <si>
    <t>22- 99603-3750</t>
  </si>
  <si>
    <t>18/03/2026 18:12:00 contato com sucesso em</t>
  </si>
  <si>
    <t>EMERSON DO ROSARIO BARBOSA</t>
  </si>
  <si>
    <t>22-9999-22469</t>
  </si>
  <si>
    <t>18/03/2026 18:04:00 contato com sucesso em</t>
  </si>
  <si>
    <t>RODRIGO SILVA RODRIGUES</t>
  </si>
  <si>
    <t>21-96448-3939</t>
  </si>
  <si>
    <t>18/03/2026 18:08:00 contato com sucesso em</t>
  </si>
  <si>
    <t>JORGE LUIZ DA SILVA MARCOS</t>
  </si>
  <si>
    <t>21-99491-9623</t>
  </si>
  <si>
    <t>18/03/2026 18:06:00 contato com sucesso em</t>
  </si>
  <si>
    <t>BARBARA RANGEL VILA</t>
  </si>
  <si>
    <t>21- 99240-9390</t>
  </si>
  <si>
    <t>18/03/2026 18:02:00 contato com sucesso em</t>
  </si>
  <si>
    <t>THIAGO DA SILVA FERREIRA</t>
  </si>
  <si>
    <t>21-97427-1723</t>
  </si>
  <si>
    <t>18/03/2026 18:00:00 contato com sucesso em</t>
  </si>
  <si>
    <t>CIBELE PEREIRA DE ARAUJO</t>
  </si>
  <si>
    <t>(11) 963669466</t>
  </si>
  <si>
    <t>TAINARA CRISTINA TEIXEIRA DE FREITAS SANTOS BUENO</t>
  </si>
  <si>
    <t>(11) 916136388</t>
  </si>
  <si>
    <t>28/04/2026 17:36:00 contato com sucesso em</t>
  </si>
  <si>
    <t>LAZARO MONTEIRO DA SILVA</t>
  </si>
  <si>
    <t>22-99237-0646</t>
  </si>
  <si>
    <t>18/03/2026 18:10:00 contato com sucesso em</t>
  </si>
  <si>
    <t>LUCIANA DE CARVALHO MENDES</t>
  </si>
  <si>
    <t>22-998890618</t>
  </si>
  <si>
    <t xml:space="preserve">paciente em acompanhameto telemedicina </t>
  </si>
  <si>
    <t>ROSELI SANTANA DE MELLO</t>
  </si>
  <si>
    <t>11-977777445</t>
  </si>
  <si>
    <t>24/03/2026 19:00:00 contato com sucesso em</t>
  </si>
  <si>
    <t>FRED HIPOLITO</t>
  </si>
  <si>
    <t>19-991428581</t>
  </si>
  <si>
    <t>GISELE SILVA BARBOSA</t>
  </si>
  <si>
    <t>21-979270722</t>
  </si>
  <si>
    <t>FLAVIO RIBEIRO DOS SANTOS</t>
  </si>
  <si>
    <t>19/03/2026 18:04:00 contato com sucesso em</t>
  </si>
  <si>
    <t>VANESSA BORGES FRANCISCO DOS SANTOS</t>
  </si>
  <si>
    <t>SONIA APARECIDA DE LIMA</t>
  </si>
  <si>
    <t>11-972907424</t>
  </si>
  <si>
    <t>CLAUDIO DE ALMEIDA RODRIGUES</t>
  </si>
  <si>
    <t>21969679417</t>
  </si>
  <si>
    <t>LILIAN VIEIRA DE PAULA</t>
  </si>
  <si>
    <t>(11) 95592-6939</t>
  </si>
  <si>
    <t xml:space="preserve">paciente optou em acompanhamento presencial </t>
  </si>
  <si>
    <t>LIRIA NOBERTO DA SILVA</t>
  </si>
  <si>
    <t>(11) 98153-5135</t>
  </si>
  <si>
    <t xml:space="preserve">paciente optou por acomanhamento telemedicina </t>
  </si>
  <si>
    <t>MARIA ELZA DOS SANTOS SIMAO</t>
  </si>
  <si>
    <t>JOAO RODRIGUES DA SILVA NETO</t>
  </si>
  <si>
    <t>81-992642133</t>
  </si>
  <si>
    <t>CAIKE PINA GARCIA</t>
  </si>
  <si>
    <t>11-954274903</t>
  </si>
  <si>
    <t>24/03/2026 18:52:00 contato com sucesso em</t>
  </si>
  <si>
    <t>Elizabete Macedo Dias de Oliveira</t>
  </si>
  <si>
    <t>25/03/2026 18:04:00 contato com sucesso em</t>
  </si>
  <si>
    <t>Telma Bichler de Lima</t>
  </si>
  <si>
    <t>25/03/2026 18:00:00 contato com sucesso em</t>
  </si>
  <si>
    <t>Pamella Cristina Miranda de Souza</t>
  </si>
  <si>
    <t xml:space="preserve">paciente optou por acompanhamento telemedicina </t>
  </si>
  <si>
    <t>Sara de Almeida Moreira dos Santos</t>
  </si>
  <si>
    <t>HERMINIA MARIA ALVES FERRO SCARABEL</t>
  </si>
  <si>
    <t>11 9872974-20</t>
  </si>
  <si>
    <t>ALINE CRISTINA OLIVEIRA VIANA</t>
  </si>
  <si>
    <t>21-991665774</t>
  </si>
  <si>
    <t>25/03/2026 18:08:00 contato com sucesso em</t>
  </si>
  <si>
    <t>Karla Lima de Azevedo Teles</t>
  </si>
  <si>
    <t>ADRIANA DOS SANTOS OLIVEIRA</t>
  </si>
  <si>
    <t>25/03/2026 18:06:00 contato com sucesso em</t>
  </si>
  <si>
    <t>PAULA CRISTINA DOS SANTOS</t>
  </si>
  <si>
    <t>11-998867404</t>
  </si>
  <si>
    <t>ANA LUCIA LEVINO DE OLIVEIRA PORTO</t>
  </si>
  <si>
    <t>21 97517-2711</t>
  </si>
  <si>
    <t>Gecionete Dourado de Souza Miranda</t>
  </si>
  <si>
    <t>Kauan</t>
  </si>
  <si>
    <t>ANDRE TEODORO DA SILVA</t>
  </si>
  <si>
    <t>11-973091908</t>
  </si>
  <si>
    <t>Hellen</t>
  </si>
  <si>
    <t>AP - Centro Médico João Azevedo SBC I</t>
  </si>
  <si>
    <t>ADELIA APARECIDA ROSA VALENCIO</t>
  </si>
  <si>
    <t>11-968756475</t>
  </si>
  <si>
    <t>EVELIN MARIA FONSECA GARCIA</t>
  </si>
  <si>
    <t>11-989135999</t>
  </si>
  <si>
    <t>ADRIANO SANTOS CAPELO</t>
  </si>
  <si>
    <t>11-994129523</t>
  </si>
  <si>
    <t>GABRIELLA ARAUJO SOUZA</t>
  </si>
  <si>
    <t>11-964406291</t>
  </si>
  <si>
    <t>CASSIA CANUTO DA SILVA PRADO</t>
  </si>
  <si>
    <t>11-969112122</t>
  </si>
  <si>
    <t>ANGELA NOGUEIRA RODRIGUES</t>
  </si>
  <si>
    <t>11-949098495</t>
  </si>
  <si>
    <t>sim</t>
  </si>
  <si>
    <t>Flavia Alves Damasceno</t>
  </si>
  <si>
    <t>MARCELLO CAVALLANTE OREFICE</t>
  </si>
  <si>
    <t>ANDREA APARECIDA GOMES</t>
  </si>
  <si>
    <t>11-983520671</t>
  </si>
  <si>
    <t>CLEIDE FERREIRA E SILVA</t>
  </si>
  <si>
    <t>11-981458119</t>
  </si>
  <si>
    <t>EDUARDO DEL VALLE</t>
  </si>
  <si>
    <t>11-941727754</t>
  </si>
  <si>
    <t>ANA PAULA DE SOUZA ALVES GOMES</t>
  </si>
  <si>
    <t>11-969982130</t>
  </si>
  <si>
    <t>SUELLEN CASSIANO LUZ</t>
  </si>
  <si>
    <t>11-964617277</t>
  </si>
  <si>
    <t>ALLINI GRAZIELE NASCIMENTO DE OLIVEIRA</t>
  </si>
  <si>
    <t>11-983664066</t>
  </si>
  <si>
    <t>PATRICIA ANTUNES DE FARIA</t>
  </si>
  <si>
    <t>11-971455881</t>
  </si>
  <si>
    <t>DANIELLE DRUMOND SANTOS FERREIRA DOS SAN</t>
  </si>
  <si>
    <t>21-964454630</t>
  </si>
  <si>
    <t>THALITA CARNEVALLE DE CARVALHO</t>
  </si>
  <si>
    <t>11-963562750</t>
  </si>
  <si>
    <t>ANA LUIZA MURGI FRANCA</t>
  </si>
  <si>
    <t>ESTEFANIA CARRIEL DA SILVA</t>
  </si>
  <si>
    <t>11972027819 11972027819 1133412278</t>
  </si>
  <si>
    <t>GEOVANNA CRUZ CONCEICAO</t>
  </si>
  <si>
    <t>CRISTINA DE CARVALHO MOURA SILVA</t>
  </si>
  <si>
    <t>31/03/2026 18:02:00 contato com sucesso em</t>
  </si>
  <si>
    <t>VANESSA ALVES FLORES</t>
  </si>
  <si>
    <t>21995946357</t>
  </si>
  <si>
    <t>Rebeca</t>
  </si>
  <si>
    <t>31/03/2026 21:06:00 contato com sucesso em</t>
  </si>
  <si>
    <t>ANDREA REIS PEREIRA</t>
  </si>
  <si>
    <t>21-988276440</t>
  </si>
  <si>
    <t>ANA PAULA BARBOSA DA SILVA CALACA</t>
  </si>
  <si>
    <t>11-957999330</t>
  </si>
  <si>
    <t>LIDIANE DA SILVA SANTOS MIRANDA</t>
  </si>
  <si>
    <t>11-983782007</t>
  </si>
  <si>
    <t xml:space="preserve">Kauan </t>
  </si>
  <si>
    <t>31/03/2026 19:46:00 contato com sucesso em</t>
  </si>
  <si>
    <t>CAMILA DOMINGOS TEIXEIRA</t>
  </si>
  <si>
    <t>11-952767134</t>
  </si>
  <si>
    <t>ADRIANA APARECIDA DA ROSA SOUZA</t>
  </si>
  <si>
    <t>11-956523684</t>
  </si>
  <si>
    <t>ANDREA CRISTINA ESPIGARES</t>
  </si>
  <si>
    <t>21-986635647</t>
  </si>
  <si>
    <t>ALEXANDER MENDES DE OLIVEIRA</t>
  </si>
  <si>
    <t>21-999552014</t>
  </si>
  <si>
    <t>ANDREZA DE PAULA SOARES NAVA</t>
  </si>
  <si>
    <t>11-983531478</t>
  </si>
  <si>
    <t>ALYSSANDRA DE FATIMA FERREIRA DE LUNA OLIVEIRA</t>
  </si>
  <si>
    <t>21-974030155</t>
  </si>
  <si>
    <t>ANNA CAROLINA FERREIRA RODRIGUES</t>
  </si>
  <si>
    <t>21-989488047</t>
  </si>
  <si>
    <t>ANDERSON COELHO DAVID</t>
  </si>
  <si>
    <t>11-932150387</t>
  </si>
  <si>
    <t>ANA CRISTINA MARTINS FELIPE BAPTISTA</t>
  </si>
  <si>
    <t>21-999299285</t>
  </si>
  <si>
    <t>ARIELTON DE PAULA PEREIRA</t>
  </si>
  <si>
    <t>21-999034028</t>
  </si>
  <si>
    <t>CAROLINY LAURA DIAS LOURENCO</t>
  </si>
  <si>
    <t>11-957107235</t>
  </si>
  <si>
    <t>ALINE CAVALCANTI EVANGELISTA</t>
  </si>
  <si>
    <t>11-959051144</t>
  </si>
  <si>
    <t>ARIANE JOSE DE SOUSA</t>
  </si>
  <si>
    <t>21-973034091</t>
  </si>
  <si>
    <t>BEATRIZ MALTESE DA COSTA</t>
  </si>
  <si>
    <t>11-963572347</t>
  </si>
  <si>
    <t>ALEXANDRE FRANCISCO DO NASCIMENTO OLIVEIRA</t>
  </si>
  <si>
    <t>21-978887972</t>
  </si>
  <si>
    <t>BEATRIZ BRITO MARQUES DOS SANTOS</t>
  </si>
  <si>
    <t>11-963604855</t>
  </si>
  <si>
    <t>CAROLINA PENHA NEGREL MOREIRA</t>
  </si>
  <si>
    <t>21-964186674</t>
  </si>
  <si>
    <t>BEATRIZ REGINALDO DE OLIVEIRA</t>
  </si>
  <si>
    <t>11-914795982</t>
  </si>
  <si>
    <t>CAMILA RODRIGUES DA SILVA</t>
  </si>
  <si>
    <t>11-986600889</t>
  </si>
  <si>
    <t>Rosilene GuimarAes de Araujo Melo</t>
  </si>
  <si>
    <t>Janaina Oliveira Cavalcente</t>
  </si>
  <si>
    <t>JANAINA PATARA RUSSOMANO</t>
  </si>
  <si>
    <t>11-954973279</t>
  </si>
  <si>
    <t>31/03/2026 JA FAZ PARTE</t>
  </si>
  <si>
    <t>GIACOMO RODRIGO BERARDINELLI BARBOSA</t>
  </si>
  <si>
    <t>JOSIANA ARAUJO DE OLIVEIRA</t>
  </si>
  <si>
    <t>AMADELAINE IZAC BISPO SILVA</t>
  </si>
  <si>
    <t>11981863898 11981863898 11981863898 1181863898 11981863898</t>
  </si>
  <si>
    <t>JULLIANA DE LIMA LEAO</t>
  </si>
  <si>
    <t>01/04/2026 17:34:00 contato com sucesso em</t>
  </si>
  <si>
    <t>VALQUIRIA SILVA PAIVA</t>
  </si>
  <si>
    <t>21-964725322</t>
  </si>
  <si>
    <t>02/04/2026 17:48:00 contato com sucesso em</t>
  </si>
  <si>
    <t>1,65</t>
  </si>
  <si>
    <t>JAZIEL NOVAES DA SILVA</t>
  </si>
  <si>
    <t>23/04/2026 17:22:00 contato com sucesso em</t>
  </si>
  <si>
    <t>DELMA APARECIDA DA SILVA</t>
  </si>
  <si>
    <t>11-970712845</t>
  </si>
  <si>
    <t>ROSENEA DANTAS</t>
  </si>
  <si>
    <t>21-976594007</t>
  </si>
  <si>
    <t>CIRLANE PINHEIRO CAVALCANTE MACIEL</t>
  </si>
  <si>
    <t>11-984545669</t>
  </si>
  <si>
    <t>ANTONIA CLEIDE BANDEIRA ALVES</t>
  </si>
  <si>
    <t>21-970228920</t>
  </si>
  <si>
    <t>ROSANA SILVA MACHIONI DE FREITAS</t>
  </si>
  <si>
    <t>11-949347860</t>
  </si>
  <si>
    <t>01/04/2026 17:36:00 contato com sucesso em</t>
  </si>
  <si>
    <t>JANE ARAUJO DE LACERDA MENEZES</t>
  </si>
  <si>
    <t>11-940395210</t>
  </si>
  <si>
    <t>02/04/2026 18:24:00 contato com sucesso em</t>
  </si>
  <si>
    <t>1,62</t>
  </si>
  <si>
    <t>ELITANIA PATRICIA CAMPOS DA SILVA</t>
  </si>
  <si>
    <t>11-993591950</t>
  </si>
  <si>
    <t>Nayara</t>
  </si>
  <si>
    <t>01/04/2026 17:18:00 contato com sucesso em</t>
  </si>
  <si>
    <t>ADRIANA BUENO DOS SANTOS</t>
  </si>
  <si>
    <t>11-991354922</t>
  </si>
  <si>
    <t>SIRLANE MARIA DOS SANTOS MACIEL</t>
  </si>
  <si>
    <t>11-919697722</t>
  </si>
  <si>
    <t>01/04/2026 17:12:00 contato com sucesso em</t>
  </si>
  <si>
    <t>DANIEL ROSA GILG</t>
  </si>
  <si>
    <t>11-982350042</t>
  </si>
  <si>
    <t>01/04/2026 17:42:00 contato com sucesso em</t>
  </si>
  <si>
    <t>ANDREIA APARECIDA FIRMINO LUIZ</t>
  </si>
  <si>
    <t>21-966956224</t>
  </si>
  <si>
    <t>FLAVIO DA SILVA SOUSA</t>
  </si>
  <si>
    <t>01/04/2026 17:38:00 contato com sucesso em</t>
  </si>
  <si>
    <t>CRISTIANE DE LIMA PINHEIRO</t>
  </si>
  <si>
    <t>11-984740614</t>
  </si>
  <si>
    <t>02/04/2026 16:48:00 contato com sucesso em</t>
  </si>
  <si>
    <t>ERICA OLIVEIRA DA SILVA CLEMENTINO</t>
  </si>
  <si>
    <t>21-988855899</t>
  </si>
  <si>
    <t>JONATHAN DA SILVA DO ESPIRITO SANTO</t>
  </si>
  <si>
    <t>21-976880110</t>
  </si>
  <si>
    <t>PATRICIA ROSSATO DE SOUZA</t>
  </si>
  <si>
    <t>11-987796006</t>
  </si>
  <si>
    <t>01/04/2026 17:00:00 contato com sucesso em</t>
  </si>
  <si>
    <t>HERILENE OLIVEIRA RAMOS</t>
  </si>
  <si>
    <t>SHEYLA DE SOUSA</t>
  </si>
  <si>
    <t>11-983968701</t>
  </si>
  <si>
    <t>DANIELA MOREIRA PARDINHO</t>
  </si>
  <si>
    <t>11-965006521</t>
  </si>
  <si>
    <t>01/04/2026 17:14:00 contato com sucesso em</t>
  </si>
  <si>
    <t>JULIANA DA SILVA MELETTI BARBOSA</t>
  </si>
  <si>
    <t>21-982587342</t>
  </si>
  <si>
    <t>GISELE PINHEIRO SANTIAGO</t>
  </si>
  <si>
    <t>11-995623079</t>
  </si>
  <si>
    <t>SUELEN ALVES DE OLIVEIRA</t>
  </si>
  <si>
    <t>01/04/2026 17:16:00 contato com sucesso em</t>
  </si>
  <si>
    <t>RISOCLEIDE RODRIGUES SIQUEIRA</t>
  </si>
  <si>
    <t>01/04/2026 17:44:00 contato com sucesso em</t>
  </si>
  <si>
    <t>ALINE ARETHA DO NASCIMENTO</t>
  </si>
  <si>
    <t>11-913556594</t>
  </si>
  <si>
    <t>MARCELA BORGES DE CASTRO DE SOUTO</t>
  </si>
  <si>
    <t>DAYANE BORGES ALMEIDA</t>
  </si>
  <si>
    <t>11-940304454</t>
  </si>
  <si>
    <t>01/04/2026 17:10:00 contato com sucesso em</t>
  </si>
  <si>
    <t>KARINA FERREIRA LIMA</t>
  </si>
  <si>
    <t>11-949196955</t>
  </si>
  <si>
    <t>31/03/2026 20:04:00 contato com sucesso em</t>
  </si>
  <si>
    <t>MARCOS VINICIUS ALVES DE LIRA</t>
  </si>
  <si>
    <t>01/04/2026 17:40:00 contato com sucesso em</t>
  </si>
  <si>
    <t>BRUNO RODRIGO DE MIRANDA MARQUES</t>
  </si>
  <si>
    <t>21-970740497</t>
  </si>
  <si>
    <t>1,85</t>
  </si>
  <si>
    <t>BRUNA MARIA DA SILVA RODRIGUES</t>
  </si>
  <si>
    <t>11-952689474</t>
  </si>
  <si>
    <t>CAROLINE SILVA DE MATOS</t>
  </si>
  <si>
    <t>11-960709671</t>
  </si>
  <si>
    <t>HELEN JACINTO PAIVA</t>
  </si>
  <si>
    <t>21-995152061</t>
  </si>
  <si>
    <t>01/04/2026 17:20:00 contato com sucesso em</t>
  </si>
  <si>
    <t>EDUARDA LINS PATARO</t>
  </si>
  <si>
    <t>11-987375372</t>
  </si>
  <si>
    <t>02/04/2026 17:12:00 contato com sucesso em</t>
  </si>
  <si>
    <t>LETICIA DA SILVA HADDAD</t>
  </si>
  <si>
    <t>21-964454254</t>
  </si>
  <si>
    <t>01/04/2026 17:54:00 contato com sucesso em</t>
  </si>
  <si>
    <t>NATALIA RODRIGUES DE ARRAIS</t>
  </si>
  <si>
    <t>11-976800041</t>
  </si>
  <si>
    <t>01/04/2026 17:58:00 contato com sucesso em</t>
  </si>
  <si>
    <t>KARINA SOARES FRANCA</t>
  </si>
  <si>
    <t>11-979675535</t>
  </si>
  <si>
    <t>MARINA LIMA MENDES</t>
  </si>
  <si>
    <t>11-910314557</t>
  </si>
  <si>
    <t>02/04/2026 17:16:00 contato com sucesso em</t>
  </si>
  <si>
    <t>DESIREE ROTH COUTINHO</t>
  </si>
  <si>
    <t>21-970165024</t>
  </si>
  <si>
    <t>01/04/2026 17:02:00 contato com sucesso em</t>
  </si>
  <si>
    <t>YASMIN BARROS DA SILVA</t>
  </si>
  <si>
    <t>11-991243128</t>
  </si>
  <si>
    <t>02/04/2026 18:28:00 contato com sucesso em</t>
  </si>
  <si>
    <t>LETICIA SPANGUERO DE SOUZA</t>
  </si>
  <si>
    <t>11-949484132</t>
  </si>
  <si>
    <t>02/04/2026 19:00:00 contato com sucesso em</t>
  </si>
  <si>
    <t>1,6</t>
  </si>
  <si>
    <t>GLEICE LEONOR SILVA DE OLIVEIRA</t>
  </si>
  <si>
    <t>02/04/2026 17:08:00 contato com sucesso em</t>
  </si>
  <si>
    <t>EDVALDO MARCIO ARMELLINI</t>
  </si>
  <si>
    <t>11996302626 11996302626 1144203468</t>
  </si>
  <si>
    <t>02/04/2026 17:32:00 contato com sucesso em</t>
  </si>
  <si>
    <t>CARLA RODRIGUES DA SILVA CRELIER</t>
  </si>
  <si>
    <t>LEANDRA DOS SANTOS DA SILVA</t>
  </si>
  <si>
    <t>21-996967909</t>
  </si>
  <si>
    <t xml:space="preserve">Ketlen </t>
  </si>
  <si>
    <t>EDNA MARIA TVARDOWOSKI</t>
  </si>
  <si>
    <t>11-971328639</t>
  </si>
  <si>
    <t>02/04/2026 18:14:00 contato com sucesso em</t>
  </si>
  <si>
    <t>ROSEMEIRE ROLIM ABREU E SILVA</t>
  </si>
  <si>
    <t>11-994746770</t>
  </si>
  <si>
    <t>04/05/2026 18:02:00 contato com sucesso em</t>
  </si>
  <si>
    <t>ELIETE BATISTA DOS SANTOS RODRIGUES</t>
  </si>
  <si>
    <t>11-958785917</t>
  </si>
  <si>
    <t>02/04/2026 17:14:00 contato com sucesso em</t>
  </si>
  <si>
    <t>SIMONE LAMEIRAO MANHAES</t>
  </si>
  <si>
    <t>21-965212110</t>
  </si>
  <si>
    <t>Jenyffer</t>
  </si>
  <si>
    <t>02/04/2026 17:34:00 contato com sucesso em</t>
  </si>
  <si>
    <t>REJANE FELIX DA SILVA GERPE</t>
  </si>
  <si>
    <t>21-964388583</t>
  </si>
  <si>
    <t>02/04/2026 18:00:00 contato com sucesso em</t>
  </si>
  <si>
    <t>VANIA FRANCA LOURO</t>
  </si>
  <si>
    <t>21-996594380</t>
  </si>
  <si>
    <t>02/04/2026 17:36:00 contato com sucesso em</t>
  </si>
  <si>
    <t>ROGERIA AMANCIO DA SILVA</t>
  </si>
  <si>
    <t>11-987755539</t>
  </si>
  <si>
    <t>02/04/2026 18:04:00 contato com sucesso em</t>
  </si>
  <si>
    <t>PAULINE NEUDL SERAFIM</t>
  </si>
  <si>
    <t>11-991080005</t>
  </si>
  <si>
    <t>LUCIA FLAVIA MENDES CRUZ</t>
  </si>
  <si>
    <t>21-988626659</t>
  </si>
  <si>
    <t>02/04/2026 17:02:00 contato com sucesso em</t>
  </si>
  <si>
    <t>LUIS FERNANDO DOS SANTOS CIRINO</t>
  </si>
  <si>
    <t>21-982283849</t>
  </si>
  <si>
    <t>02/04/2026 17:30:00 contato com sucesso em</t>
  </si>
  <si>
    <t>FABIO ROMEU ARAGAO</t>
  </si>
  <si>
    <t>11-934660898</t>
  </si>
  <si>
    <t>02/04/2026 18:54:00 contato com sucesso em</t>
  </si>
  <si>
    <t>EVERTON RODRIGUES CLOVIS</t>
  </si>
  <si>
    <t>11-963867602</t>
  </si>
  <si>
    <t>LUCIANA SOUZA SANTOS OLIVEIRA</t>
  </si>
  <si>
    <t>11-994540859</t>
  </si>
  <si>
    <t>02/04/2026 17:40:00 contato com sucesso em</t>
  </si>
  <si>
    <t>Tirzepatida</t>
  </si>
  <si>
    <t>MARIA ALICE CARLOS CAYRET DE SOUZA</t>
  </si>
  <si>
    <t>11-978795163</t>
  </si>
  <si>
    <t>CHARLENE SEVERO</t>
  </si>
  <si>
    <t>21-989104913</t>
  </si>
  <si>
    <t>02/04/2026 18:56:00 contato com sucesso em</t>
  </si>
  <si>
    <t>ELIDIANE AQUILA BRANDAO MATEUS HORTENCIO JESUS</t>
  </si>
  <si>
    <t>21-964661683</t>
  </si>
  <si>
    <t>FERNANDA DE ALMEIDA MORAIS BRITO</t>
  </si>
  <si>
    <t>11-980804809</t>
  </si>
  <si>
    <t>KAMILLA MARINS BARBOZA DA SILVA</t>
  </si>
  <si>
    <t>21-991579317</t>
  </si>
  <si>
    <t>FRANCYELEN PINHEIRO LEMOS</t>
  </si>
  <si>
    <t>21-967667174</t>
  </si>
  <si>
    <t>02/04/2026 17:44:00 contato com sucesso em</t>
  </si>
  <si>
    <t>NYEDJA NAYRA MASCARENHAS DE MELO REIS GALDINO</t>
  </si>
  <si>
    <t>11-930223227</t>
  </si>
  <si>
    <t>DEBORAH DORICO PAIAO</t>
  </si>
  <si>
    <t>11-989823682</t>
  </si>
  <si>
    <t>02/04/2026 18:40:00 contato com sucesso em</t>
  </si>
  <si>
    <t>JENNIFER LOPES ZAVAGLI</t>
  </si>
  <si>
    <t>11-969209447</t>
  </si>
  <si>
    <t>02/04/2026 17:56:00 contato com sucesso em</t>
  </si>
  <si>
    <t>MARIANA VICENTE BERNARDO</t>
  </si>
  <si>
    <t>22-998309111</t>
  </si>
  <si>
    <t>LAURA MENEZES DE ALMEIDA</t>
  </si>
  <si>
    <t>21-979413996</t>
  </si>
  <si>
    <t>02/04/2026 17:50:00 contato com sucesso em</t>
  </si>
  <si>
    <t>GABRIELA ALBUQUERQUE DE PINHO</t>
  </si>
  <si>
    <t>21-991919374</t>
  </si>
  <si>
    <t>02/04/2026 17:10:00 contato com sucesso em</t>
  </si>
  <si>
    <t>VIVIANE DE OLIVEIRA FERNANDES AQUINO</t>
  </si>
  <si>
    <t>11-952988835</t>
  </si>
  <si>
    <t>02/04/2026 17:06:00 contato com sucesso em</t>
  </si>
  <si>
    <t>GIULIA VIEIRA</t>
  </si>
  <si>
    <t>11-949363635</t>
  </si>
  <si>
    <t>ROSANA CASSIMIRO LIMA DE ALIXANDRIA</t>
  </si>
  <si>
    <t>11-957241188</t>
  </si>
  <si>
    <t>SANDRA MARIA DE OLIVEIRA ALEIXO</t>
  </si>
  <si>
    <t>01/04/2026 17:26:00 contato com sucesso em</t>
  </si>
  <si>
    <t>RENATA DE JESUS BARBOSA</t>
  </si>
  <si>
    <t>21-985804501</t>
  </si>
  <si>
    <t>PAULO DE TARSO BOAVENTURA PACIFICO</t>
  </si>
  <si>
    <t>RONALDO FRANCISCO DE CARVALHO</t>
  </si>
  <si>
    <t>07/04/2026 17:02:00 contato com sucesso em</t>
  </si>
  <si>
    <t>LHORRAYNE SOUZA PAWLOWSKI</t>
  </si>
  <si>
    <t>07/04/2026 16:18:00 contato com sucesso em</t>
  </si>
  <si>
    <t>MARIA DO SOCORRO MEDEIROS LIMA</t>
  </si>
  <si>
    <t>21-988182718</t>
  </si>
  <si>
    <t>07/04/2026 16:10:00 contato com sucesso em</t>
  </si>
  <si>
    <t>ELAINE DIAS DA CRUZ</t>
  </si>
  <si>
    <t>21-993755769</t>
  </si>
  <si>
    <t>02/04/2026 18:46:00 contato com sucesso em</t>
  </si>
  <si>
    <t>FABIANA OLIVEIRA DA SILVA</t>
  </si>
  <si>
    <t>CRISTIANE MORAES DOS REIS</t>
  </si>
  <si>
    <t>06/04/2026 17:26:00 contato com sucesso em</t>
  </si>
  <si>
    <t>JANE APARECIDA SOARES SERRANO</t>
  </si>
  <si>
    <t>11-996502166</t>
  </si>
  <si>
    <t>07/04/2026 16:24:00 contato com sucesso em</t>
  </si>
  <si>
    <t>REGIANE GRILLO GONCALVES</t>
  </si>
  <si>
    <t>11-998496299</t>
  </si>
  <si>
    <t>07/04/2026 16:04:00 contato com sucesso em</t>
  </si>
  <si>
    <t>CLARISSA HERVE</t>
  </si>
  <si>
    <t>11-951401686</t>
  </si>
  <si>
    <t>04/05/2026 17:42:00 contato com sucesso em</t>
  </si>
  <si>
    <t>CLAUDIA MESQUITA ALVES DA SILVA</t>
  </si>
  <si>
    <t>11-943486461</t>
  </si>
  <si>
    <t>07/04/2026 16:30:00 contato com sucesso em</t>
  </si>
  <si>
    <t>ROSAMARIA APARECIDA DOS SANTOS</t>
  </si>
  <si>
    <t>11-933612259</t>
  </si>
  <si>
    <t>agendar</t>
  </si>
  <si>
    <t>ROSENEIDE ALVES DE ARAUJO</t>
  </si>
  <si>
    <t>11-948341154</t>
  </si>
  <si>
    <t>07/04/2026 16:34:00 contato com sucesso em</t>
  </si>
  <si>
    <t>ELISANGELA GOMES DOS SANTOS</t>
  </si>
  <si>
    <t>11-975179968</t>
  </si>
  <si>
    <t>DEBORAH SANT ANA SOARES ALVES</t>
  </si>
  <si>
    <t>11-964734861</t>
  </si>
  <si>
    <t>07/04/2026 16:28:00 contato com sucesso em</t>
  </si>
  <si>
    <t>MABEL DE MENEZES FERREIRA</t>
  </si>
  <si>
    <t>11-973371415</t>
  </si>
  <si>
    <t>08/04/2026 17:52:00 contato com sucesso em</t>
  </si>
  <si>
    <t>IVONETE DE JESUS DA SILVA</t>
  </si>
  <si>
    <t>07/04/2026 16:32:00 contato com sucesso em</t>
  </si>
  <si>
    <t>ELCULA DA SILVA VALADAO</t>
  </si>
  <si>
    <t>06/04/2026 18:24:00 contato com sucesso em</t>
  </si>
  <si>
    <t>RAFAEL VASCONCELOS LOPES</t>
  </si>
  <si>
    <t>21-983180222</t>
  </si>
  <si>
    <t>02/04/2026 20:24:00 contato com sucesso em</t>
  </si>
  <si>
    <t>DIVINA BATISTA DOS SANTOS FREITAS</t>
  </si>
  <si>
    <t>11-993587216</t>
  </si>
  <si>
    <t>07/04/2026 12:00:00 contato com sucesso em</t>
  </si>
  <si>
    <t>ANA PAULA DE SOUZA MARINHO</t>
  </si>
  <si>
    <t>06/04/2026 18:20:00 contato com sucesso em</t>
  </si>
  <si>
    <t>ANDRESA REGINA LOPES RODRIGUES</t>
  </si>
  <si>
    <t>08/04/2026 17:18:00 contato com sucesso em</t>
  </si>
  <si>
    <t>WAGNER SILVA DE SOUZA</t>
  </si>
  <si>
    <t>21-992925696</t>
  </si>
  <si>
    <t>02/04/2026 20:22:00 contato com sucesso em</t>
  </si>
  <si>
    <t>PRISCILA VIEIRA AVENDANA</t>
  </si>
  <si>
    <t>21-970042245</t>
  </si>
  <si>
    <t>02/04/2026 20:04:00 contato com sucesso em</t>
  </si>
  <si>
    <t>LUCELIA PEREIRA ARAUJO DOS SANTOS</t>
  </si>
  <si>
    <t>11-957633319</t>
  </si>
  <si>
    <t>07/04/2026 16:06:00 contato com sucesso em</t>
  </si>
  <si>
    <t>FERNANDA DOS SANTOS DELLE CRODE</t>
  </si>
  <si>
    <t>07/04/2026 16:26:00 contato com sucesso em</t>
  </si>
  <si>
    <t>MONA LIZA GOMES DA SILVA DE ARAUJO</t>
  </si>
  <si>
    <t>07/04/2026 16:36:00 contato com sucesso em</t>
  </si>
  <si>
    <t>HELEN KELLER SILVA DE MELO</t>
  </si>
  <si>
    <t>11-987861024</t>
  </si>
  <si>
    <t>08/04/2026 18:46:00 contato com sucesso em</t>
  </si>
  <si>
    <t>LIGIA APARECIDA DA SILVA</t>
  </si>
  <si>
    <t>11-942493751</t>
  </si>
  <si>
    <t>02/04/2026 18:26:00 contato com sucesso em</t>
  </si>
  <si>
    <t>CLAUDIANE DOS SANTOS ALMEIDA</t>
  </si>
  <si>
    <t>11-983431959</t>
  </si>
  <si>
    <t>02/04/2026 18:34:00 contato com sucesso em</t>
  </si>
  <si>
    <t>RAQUEL MACHADO DOS SANTOS</t>
  </si>
  <si>
    <t>ELAINE NARA DUARTE RODRIGUES</t>
  </si>
  <si>
    <t>11-911053657</t>
  </si>
  <si>
    <t>URANIA PEREIRA DOS SANTOS</t>
  </si>
  <si>
    <t>11-979885177</t>
  </si>
  <si>
    <t>06/04/2026 17:22:00 contato com sucesso em</t>
  </si>
  <si>
    <t>THAIS MICHELLI SOARES CAMARGO</t>
  </si>
  <si>
    <t>06/04/2026 17:42:00 contato com sucesso em</t>
  </si>
  <si>
    <t>LUANA CRISTINA FERREIRA MELLO</t>
  </si>
  <si>
    <t>06/04/2026 18:38:00 contato com sucesso em</t>
  </si>
  <si>
    <t>FERNANDA HESPANHOL DO NASCIMENTO COSTA</t>
  </si>
  <si>
    <t>07/04/2026 16:16:00 contato com sucesso em</t>
  </si>
  <si>
    <t>JAINE CLAUDIA DOS SANTOS</t>
  </si>
  <si>
    <t>11-952741810</t>
  </si>
  <si>
    <t>HELEN NNEAMAKA ABREU UTOMI</t>
  </si>
  <si>
    <t>11-987859574</t>
  </si>
  <si>
    <t>07/04/2026 16:40:00 contato com sucesso em</t>
  </si>
  <si>
    <t>RENATA BARBOSA BRITO</t>
  </si>
  <si>
    <t>14-998399503</t>
  </si>
  <si>
    <t>SHAIANY GUIMARAES COELHO MONTEIRO SOARES</t>
  </si>
  <si>
    <t>21-995270797</t>
  </si>
  <si>
    <t>02/04/2026 18:44:00 contato com sucesso em</t>
  </si>
  <si>
    <t>KENIA CRISTINA MEIRA MOREIRA</t>
  </si>
  <si>
    <t>21-983006843</t>
  </si>
  <si>
    <t>PRISCILA RODRIGUES MAGNO</t>
  </si>
  <si>
    <t>07/04/2026 16:20:00 contato com sucesso em</t>
  </si>
  <si>
    <t>NATALIA DOS SANTOS ANDRADE</t>
  </si>
  <si>
    <t>PATRICIA PAPIM FIGUEIREDO</t>
  </si>
  <si>
    <t>11-965959315</t>
  </si>
  <si>
    <t>06/04/2026 17:50:00 contato com sucesso em</t>
  </si>
  <si>
    <t>DAIANA JORGE PIMENTA</t>
  </si>
  <si>
    <t>MAYARA SILVA ARAUJO</t>
  </si>
  <si>
    <t>11-970486079</t>
  </si>
  <si>
    <t>JESSICA RODRIGUES MENEZES</t>
  </si>
  <si>
    <t>KAROLINA RANGEL GOMES</t>
  </si>
  <si>
    <t>08/04/2026 18:12:00 contato com sucesso em</t>
  </si>
  <si>
    <t>JESSICA SILVA FERNANDES</t>
  </si>
  <si>
    <t>21-968947565</t>
  </si>
  <si>
    <t>DAIANE DA SILVA MONTEIRO</t>
  </si>
  <si>
    <t>11-953726618</t>
  </si>
  <si>
    <t>KELLEN ROCHA DA SILVA</t>
  </si>
  <si>
    <t>11-993657154</t>
  </si>
  <si>
    <t>FERNANDO ALVES DE OLIVEIRA</t>
  </si>
  <si>
    <t>11-939042330</t>
  </si>
  <si>
    <t>06/04/2026 17:48:00 contato com sucesso em</t>
  </si>
  <si>
    <t>SHIRLLEY MOTA SOUZA</t>
  </si>
  <si>
    <t>07/04/2026 16:12:00 contato com sucesso em</t>
  </si>
  <si>
    <t>JAQUELINE APARECIDA DE MORAES OTTO</t>
  </si>
  <si>
    <t>ERICA CASTRO DE MESQUITA</t>
  </si>
  <si>
    <t>11-977577801</t>
  </si>
  <si>
    <t>LAURA DE ANDRADE SILVA OLIVEIRA</t>
  </si>
  <si>
    <t>08/04/2026 18:58:00 contato com sucesso em</t>
  </si>
  <si>
    <t>KATLYN STANGER FERREIRA</t>
  </si>
  <si>
    <t>11-967334837</t>
  </si>
  <si>
    <t>JONATHAN HENRIQUE GOMES COSTA</t>
  </si>
  <si>
    <t>11-952539035</t>
  </si>
  <si>
    <t>06/04/2026 18:08:00 contato com sucesso em</t>
  </si>
  <si>
    <t>THAINA TAMIRES DA SILVA FERREIRA</t>
  </si>
  <si>
    <t>11-957125971</t>
  </si>
  <si>
    <t>06/04/2026 18:26:00 contato com sucesso em</t>
  </si>
  <si>
    <t>EMILY PAOLA VITAL DE CASTRO SANTOS</t>
  </si>
  <si>
    <t>11-978596666</t>
  </si>
  <si>
    <t>08/04/2026 17:06:00 contato com sucesso em</t>
  </si>
  <si>
    <t>YARA VALERIA DA SILVA</t>
  </si>
  <si>
    <t>08/04/2026 17:12:00 contato com sucesso em</t>
  </si>
  <si>
    <t>JESSICA DA SILVA PASSOS</t>
  </si>
  <si>
    <t>11-993963508</t>
  </si>
  <si>
    <t>02/04/2026 20:34:00 contato com sucesso em</t>
  </si>
  <si>
    <t>MARIA EDUARDA DO NASCIMENTO GOMES</t>
  </si>
  <si>
    <t>11-965744181</t>
  </si>
  <si>
    <t>08/04/2026 17:02:00 contato com sucesso em</t>
  </si>
  <si>
    <t>Linha De Intervenção I</t>
  </si>
  <si>
    <t>RENATA MACIEL PEREIRA</t>
  </si>
  <si>
    <t>MERCIA ANDREA ALVES ALVES DE SOUZA</t>
  </si>
  <si>
    <t>07/04/2026 16:08:00 contato com sucesso em</t>
  </si>
  <si>
    <t>TATIANA PEREIRA DA CRUZ DE MOURA</t>
  </si>
  <si>
    <t>02/04/2026 20:30:00 contato com sucesso em</t>
  </si>
  <si>
    <t>MICHELE DOS SANTOS</t>
  </si>
  <si>
    <t>06/04/2026 17:28:00 contato com sucesso em</t>
  </si>
  <si>
    <t>IONE DOS SANTOS XAVIER DIAS</t>
  </si>
  <si>
    <t>21-980925101</t>
  </si>
  <si>
    <t>LUCIANA DE JESUS ROMUALDO</t>
  </si>
  <si>
    <t>CRISTHIANE GUIMARAES LOPES</t>
  </si>
  <si>
    <t>MARIA GABRIELLA LIMA PAZ</t>
  </si>
  <si>
    <t>06/04/2026 17:56:00 contato com sucesso em</t>
  </si>
  <si>
    <t>RONALDO CUPERTINO DE MORAES</t>
  </si>
  <si>
    <t>07/04/2026 17:10:00 contato com sucesso em</t>
  </si>
  <si>
    <t>MICHELLY PELLEGRINO FERREIRA DO BONFIM</t>
  </si>
  <si>
    <t>21-993345820</t>
  </si>
  <si>
    <t>KATE LUCY CAMPOS DE ABREU</t>
  </si>
  <si>
    <t>DEISE LUCI LIMAS DE SOUSA VENTURA</t>
  </si>
  <si>
    <t>21-999490051</t>
  </si>
  <si>
    <t>MARIA LUCIELIA ARRUDA</t>
  </si>
  <si>
    <t>21-968796571</t>
  </si>
  <si>
    <t>02/04/2026 17:38:00 contato com sucesso em</t>
  </si>
  <si>
    <t>JHONNY DA SILVA SANTOS</t>
  </si>
  <si>
    <t>11-946397637</t>
  </si>
  <si>
    <t>MARTHA ALMEIDA SANTANA</t>
  </si>
  <si>
    <t>MARCIA DA SILVA GOLTARA EMMERICH</t>
  </si>
  <si>
    <t>21-986411348</t>
  </si>
  <si>
    <t>06/04/2026 18:44:00 contato com sucesso em</t>
  </si>
  <si>
    <t>LEONARDO DE PAULA SILVA</t>
  </si>
  <si>
    <t>21-970194923</t>
  </si>
  <si>
    <t>SUELEN DA SILVA DE CASTRO</t>
  </si>
  <si>
    <t>06/04/2026 18:54:00 contato com sucesso em</t>
  </si>
  <si>
    <t>JANAINE BASTOS DOS SANTOS</t>
  </si>
  <si>
    <t>11-965799250</t>
  </si>
  <si>
    <t>THAIS CRISTINA FIGUEIREDO QUINTOU</t>
  </si>
  <si>
    <t>11-962562016</t>
  </si>
  <si>
    <t>RANIERY DA SILVA SANTOS</t>
  </si>
  <si>
    <t>11-954201909</t>
  </si>
  <si>
    <t>23/03/2026 18:10:00 contato com sucesso em</t>
  </si>
  <si>
    <t>RODRIGO PENTEADO FELGUEIRAS</t>
  </si>
  <si>
    <t>07/04/2026 17:06:00 contato com sucesso em</t>
  </si>
  <si>
    <t>VIVIANE AZEVEDO DOS SANTOS DA CUNHA</t>
  </si>
  <si>
    <t>07/04/2026 17:14:00 contato com sucesso em</t>
  </si>
  <si>
    <t>LUCICLEIDE CONTRERAS MARTINEZ</t>
  </si>
  <si>
    <t>11-977385834</t>
  </si>
  <si>
    <t>08/04/2026 17:04:00 contato com sucesso em</t>
  </si>
  <si>
    <t>LARISSA GUILHERME DE SANTANA</t>
  </si>
  <si>
    <t>11-951613880</t>
  </si>
  <si>
    <t>07/04/2026 17:04:00 contato com sucesso em</t>
  </si>
  <si>
    <t>MARIA CECILIA DE ARVELOS</t>
  </si>
  <si>
    <t>07/04/2026 17:00:00 contato com sucesso em</t>
  </si>
  <si>
    <t>GUILHERME FELIX BERGONZI</t>
  </si>
  <si>
    <t>RENATA BAPTISTA MARINHO</t>
  </si>
  <si>
    <t>FABIO BASTOS DE LUCA</t>
  </si>
  <si>
    <t>19/03/2026 18:10:00 contato com sucesso em</t>
  </si>
  <si>
    <t>ROMIRO HODEONCIO DE OLIVEIRA</t>
  </si>
  <si>
    <t>07/04/2026 17:30:00 contato com sucesso em</t>
  </si>
  <si>
    <t>SANDRA KARLA DOS SANTOS GUSMAO</t>
  </si>
  <si>
    <t>(87) 98126-0110</t>
  </si>
  <si>
    <t>08/04/2026 17:14:00 contato com sucesso em</t>
  </si>
  <si>
    <t>Não realizada - Reagendada</t>
  </si>
  <si>
    <t>AMANDA FERREIRA BRANCAM</t>
  </si>
  <si>
    <t>(11) 991668550</t>
  </si>
  <si>
    <t>PRISCILA MADAY LOPES ALVES</t>
  </si>
  <si>
    <t>(13) 981623479</t>
  </si>
  <si>
    <t>LETICIA RODRIGUES DA SILVA</t>
  </si>
  <si>
    <t xml:space="preserve">  (11) 972603061   </t>
  </si>
  <si>
    <t>20/03/2026 19:52:00 contato com sucesso em</t>
  </si>
  <si>
    <t>EDUARDO BATISTA DO NASCIMENTO SANTOS</t>
  </si>
  <si>
    <t>13/03/2026 18:14:00 contato com sucesso em</t>
  </si>
  <si>
    <t>CLAUDIA MARIA NUNES MACHADO</t>
  </si>
  <si>
    <t>13/04/2026 17:12:00 contato com sucesso em</t>
  </si>
  <si>
    <t>DANIELE FERREIRA DE SOUZA</t>
  </si>
  <si>
    <t>21-992774329</t>
  </si>
  <si>
    <t>13/04/2026 17:46:00 contato com sucesso em</t>
  </si>
  <si>
    <t>CRISTINA OLIVEIRA DE ABREU</t>
  </si>
  <si>
    <t>11-941577228</t>
  </si>
  <si>
    <t>13/04/2026 17:48:00 contato com sucesso em</t>
  </si>
  <si>
    <t>CIBELE GONCALVES ALVES</t>
  </si>
  <si>
    <t>11-959186278</t>
  </si>
  <si>
    <t>CARLA GABRIELA JORGE DOS SANTOS</t>
  </si>
  <si>
    <t>13/04/2026 17:16:00 contato com sucesso em</t>
  </si>
  <si>
    <t>CAROLINE BRAGA BAPTISTA</t>
  </si>
  <si>
    <t>13/04/2026 17:40:00 contato com sucesso em</t>
  </si>
  <si>
    <t>GRAZIELA APARECIDA LAGES DA SILVA</t>
  </si>
  <si>
    <t>21-975358879</t>
  </si>
  <si>
    <t>13/04/2026 17:56:00 contato com sucesso em</t>
  </si>
  <si>
    <t>CLARA CRUZ CARIAS</t>
  </si>
  <si>
    <t>13/04/2026 17:42:00 contato com sucesso em</t>
  </si>
  <si>
    <t>EDIGLEY DUARTE DA COSTA</t>
  </si>
  <si>
    <t>21-992369717</t>
  </si>
  <si>
    <t>13/04/2026 17:44:00 contato com sucesso em</t>
  </si>
  <si>
    <t>EDUARDA SOUSA RAMOS</t>
  </si>
  <si>
    <t>11-952799550</t>
  </si>
  <si>
    <t>13/04/2026 17:14:00 contato com sucesso em</t>
  </si>
  <si>
    <t>DAIANE SILVA ALVES RODRIGUES</t>
  </si>
  <si>
    <t>13/04/2026 17:20:00 contato com sucesso em</t>
  </si>
  <si>
    <t>DENYSE AVILA GUIMARAES</t>
  </si>
  <si>
    <t>21-999275488</t>
  </si>
  <si>
    <t>13/04/2026 18:32:00 contato com sucesso em</t>
  </si>
  <si>
    <t>CLARINDA REIS DA SILVA</t>
  </si>
  <si>
    <t>21-985849857</t>
  </si>
  <si>
    <t>DANIEL HENRIQUE SILVA</t>
  </si>
  <si>
    <t>11-986448654</t>
  </si>
  <si>
    <t>13/04/2026 17:04:00 contato com sucesso em</t>
  </si>
  <si>
    <t>CLAUDIA PATRICIA DE OLIVEIRA DOURADO</t>
  </si>
  <si>
    <t>11-942371943</t>
  </si>
  <si>
    <t>DENIZE DOS SANTOS</t>
  </si>
  <si>
    <t>11-970713894</t>
  </si>
  <si>
    <t>13/04/2026 17:32:00 contato com sucesso em</t>
  </si>
  <si>
    <t>CILEIDE ALMEIDA DA SILVA ALVES MACHADO</t>
  </si>
  <si>
    <t>13/04/2026 17:18:00 contato com sucesso em</t>
  </si>
  <si>
    <t>DEBORA CRISTINA DE JESUS</t>
  </si>
  <si>
    <t>13/04/2026 17:30:00 contato com sucesso em</t>
  </si>
  <si>
    <t>DESIREE HELEN BRAGA FERREIRA</t>
  </si>
  <si>
    <t>ANDREA DA SILVA MENDES</t>
  </si>
  <si>
    <t>21976208612 21976208612 21976208612 21976208612</t>
  </si>
  <si>
    <t>13/04/2026 17:10:00 contato com sucesso em</t>
  </si>
  <si>
    <t>ALINE BEZERRA CRUZ DOS SANTOS</t>
  </si>
  <si>
    <t>1140618423 11954159098 11954159098 11954159098</t>
  </si>
  <si>
    <t>MARCIO DE SOUSA NASCIMENTO</t>
  </si>
  <si>
    <t>(21) 996372141</t>
  </si>
  <si>
    <t>CAMILA THAMARA BOMFIM DOS SANTOS SARTORI</t>
  </si>
  <si>
    <t xml:space="preserve">  (11) 962693367   </t>
  </si>
  <si>
    <t>CLEIC KELLY PECANHA BRITTEZ</t>
  </si>
  <si>
    <t>21-964228925</t>
  </si>
  <si>
    <t>14/04/2026 17:02:00 contato com sucesso em</t>
  </si>
  <si>
    <t>FERNANDA GONCALVES DE ARAUJO E SILVA</t>
  </si>
  <si>
    <t>14/04/2026 17:30:00 contato com sucesso em</t>
  </si>
  <si>
    <t>HELEN CASTILHO PAULO DE SOUZA</t>
  </si>
  <si>
    <t>21-980947063</t>
  </si>
  <si>
    <t>14/04/2026 17:06:00 contato com sucesso em</t>
  </si>
  <si>
    <t>GEIGISLAINE RIBEIRO RODRIGUES</t>
  </si>
  <si>
    <t>ELLEN CRISTINA LAPA BONFIM</t>
  </si>
  <si>
    <t>11-951615898</t>
  </si>
  <si>
    <t>14/04/2026 17:42:00 contato com sucesso em</t>
  </si>
  <si>
    <t>HERIKA FONSECA ZANELLA LEITE</t>
  </si>
  <si>
    <t>11-975031068</t>
  </si>
  <si>
    <t>14/04/2026 17:04:00 contato com sucesso em</t>
  </si>
  <si>
    <t>ADELINE OLIVEIRA PRETO</t>
  </si>
  <si>
    <t>11-984659524</t>
  </si>
  <si>
    <t>FELIPE PORTO DOS SANTOS</t>
  </si>
  <si>
    <t>21-992435086</t>
  </si>
  <si>
    <t>GABRIELE APARECIDA RODRIGUES GUALBERTO</t>
  </si>
  <si>
    <t>11-979585946</t>
  </si>
  <si>
    <t>14/04/2026 17:12:00 contato com sucesso em</t>
  </si>
  <si>
    <t>GABRIELLY VERARDO DA SILVA FARIAS</t>
  </si>
  <si>
    <t>11-983527508</t>
  </si>
  <si>
    <t>14/04/2026 17:20:00 contato com sucesso em</t>
  </si>
  <si>
    <t>ANDRESA SATHLER VIEIRA</t>
  </si>
  <si>
    <t>14/04/2026 17:38:00 contato com sucesso em</t>
  </si>
  <si>
    <t>GERMANA DE OLIVEIRA REGIS LOURO</t>
  </si>
  <si>
    <t>14/04/2026 18:08:00 contato com sucesso em</t>
  </si>
  <si>
    <t>CLAUDILENE DE JESUS ARAUJO LOUZEIRO</t>
  </si>
  <si>
    <t>14/04/2026 17:28:00 contato com sucesso em</t>
  </si>
  <si>
    <t>EMERSON DE OLIVEIRA AMARAL</t>
  </si>
  <si>
    <t>21-981770300</t>
  </si>
  <si>
    <t>14/04/2026 17:10:00 contato com sucesso em</t>
  </si>
  <si>
    <t>GRECIA RAMIREZ GARCIA</t>
  </si>
  <si>
    <t>21-978730481</t>
  </si>
  <si>
    <t>CRISTINA GROENITZ</t>
  </si>
  <si>
    <t>11-947781287</t>
  </si>
  <si>
    <t>14/04/2026 18:24:00 contato com sucesso em</t>
  </si>
  <si>
    <t>GISELE DOS SANTOS LANCA</t>
  </si>
  <si>
    <t>11-982813369</t>
  </si>
  <si>
    <t>14/04/2026 17:50:00 contato com sucesso em</t>
  </si>
  <si>
    <t>GABRIELI ISTEFANI ALVES FERREIRA</t>
  </si>
  <si>
    <t>11-962954266</t>
  </si>
  <si>
    <t>VITORIA PINHEIRO RODRIGUES</t>
  </si>
  <si>
    <t>21- 9866-02597</t>
  </si>
  <si>
    <t>JESSICA ARIANA MAXIMO</t>
  </si>
  <si>
    <t>11-939561811</t>
  </si>
  <si>
    <t>15/04/2026 17:14:00 contato com sucesso em</t>
  </si>
  <si>
    <t>AGATHA TEREZA DA SILVA</t>
  </si>
  <si>
    <t>15/04/2026 17:22:00 contato com sucesso em</t>
  </si>
  <si>
    <t>GEOVANA ALVES DA SILVA</t>
  </si>
  <si>
    <t>11-991974319</t>
  </si>
  <si>
    <t>15/04/2026 17:06:00 contato com sucesso em</t>
  </si>
  <si>
    <t>LEONARDO MUNIZ ARAUJO</t>
  </si>
  <si>
    <t>21-989647866</t>
  </si>
  <si>
    <t>15/04/2026 17:36:00 contato com sucesso em</t>
  </si>
  <si>
    <t>LETICIA YASMIN COELHO BARBOSA</t>
  </si>
  <si>
    <t>11-951311462</t>
  </si>
  <si>
    <t>15/04/2026 18:00:00 contato com sucesso em</t>
  </si>
  <si>
    <t>ALINE RODRIGUES</t>
  </si>
  <si>
    <t>11978963883 1136807605 11978963883</t>
  </si>
  <si>
    <t>15/04/2026 17:18:00 contato com sucesso em</t>
  </si>
  <si>
    <t>JESSICA TEREZA DA SILVA FERNANDES</t>
  </si>
  <si>
    <t>21975110203 21975110203 21975110203</t>
  </si>
  <si>
    <t>15/04/2026 17:12:00 contato com sucesso em</t>
  </si>
  <si>
    <t>CAROLLINE BETTA NAVARRO</t>
  </si>
  <si>
    <t>(11) 957712629</t>
  </si>
  <si>
    <t>23/04/2026 17:28:00 contato com sucesso em</t>
  </si>
  <si>
    <t>LILIAN DA SILVA ARAUJO</t>
  </si>
  <si>
    <t>16/04/2026 17:12:00 contato com sucesso em</t>
  </si>
  <si>
    <t>MARCELLE CONCEICAO BRAGA DA MOTTA GARCIA</t>
  </si>
  <si>
    <t>12/03/2026 18:10:00 contato com sucesso em</t>
  </si>
  <si>
    <t>GISELE PINHEIRO REI XAVIER</t>
  </si>
  <si>
    <t>21980552552</t>
  </si>
  <si>
    <t>MARCELO ABRANTES DA SILVA</t>
  </si>
  <si>
    <t>21-970661277</t>
  </si>
  <si>
    <t>16/04/2026 17:44:00 contato com sucesso em</t>
  </si>
  <si>
    <t>MARCELE PINTO DA SILVA</t>
  </si>
  <si>
    <t>21-971502188</t>
  </si>
  <si>
    <t>16/04/2026 17:06:00 contato com sucesso em</t>
  </si>
  <si>
    <t>MARCELA SILVEIRA CONSTANT</t>
  </si>
  <si>
    <t>21-982200667</t>
  </si>
  <si>
    <t>16/04/2026 17:00:00 contato com sucesso em</t>
  </si>
  <si>
    <t>MARIA DE FATIMA DA SILVA</t>
  </si>
  <si>
    <t>16/04/2026 17:26:00 contato com sucesso em</t>
  </si>
  <si>
    <t>MARCIA MARQUES DA SILVA MELO</t>
  </si>
  <si>
    <t>11-958872851</t>
  </si>
  <si>
    <t>16/04/2026 17:02:00 contato com sucesso em</t>
  </si>
  <si>
    <t>MARCIA NASCIMENTO CRAVEIRO</t>
  </si>
  <si>
    <t>11-981830773</t>
  </si>
  <si>
    <t>16/04/2026 17:04:00 contato com sucesso em</t>
  </si>
  <si>
    <t>LUCIANA GUEDES DOS SANTOS SOUZA</t>
  </si>
  <si>
    <t>11-957213776</t>
  </si>
  <si>
    <t>16/04/2026 17:08:00 contato com sucesso em</t>
  </si>
  <si>
    <t>LETICIA APARECIDA DE SELES</t>
  </si>
  <si>
    <t>11-996673183</t>
  </si>
  <si>
    <t>16/04/2026 17:22:00 contato com sucesso em</t>
  </si>
  <si>
    <t>FERNANDA FREIRE DA SILVA</t>
  </si>
  <si>
    <t>11-981658314</t>
  </si>
  <si>
    <t>CHRISTIANE PEREIRA DA SILVA</t>
  </si>
  <si>
    <t>11-981375154</t>
  </si>
  <si>
    <t>14/04/2026 17:16:00 contato com sucesso em</t>
  </si>
  <si>
    <t>HEBERT DE OLIVEIRA LISBOA</t>
  </si>
  <si>
    <t>21-980162038</t>
  </si>
  <si>
    <t>GIOVANA DUARTE CAUMO</t>
  </si>
  <si>
    <t>11-945658633</t>
  </si>
  <si>
    <t>14/04/2026 18:52:00 contato com sucesso em</t>
  </si>
  <si>
    <t>JOSINETE PASSOS BRITO DE OLIVEIRA</t>
  </si>
  <si>
    <t>11-966667900</t>
  </si>
  <si>
    <t>LILIANE SARTORIO AYALA</t>
  </si>
  <si>
    <t>11-994975311</t>
  </si>
  <si>
    <t>JULIANA REGINA DE AZEVEDO</t>
  </si>
  <si>
    <t>11-999473968</t>
  </si>
  <si>
    <t>15/04/2026 17:56:00 contato com sucesso em</t>
  </si>
  <si>
    <t>JULIANA URATA DA SILVA</t>
  </si>
  <si>
    <t>11-967624767</t>
  </si>
  <si>
    <t>15/04/2026 17:42:00 contato com sucesso em</t>
  </si>
  <si>
    <t>JANAINA DE OLIVEIRA DIAS ASSIS</t>
  </si>
  <si>
    <t>11-981901865</t>
  </si>
  <si>
    <t>15/04/2026 17:02:00 contato com sucesso em</t>
  </si>
  <si>
    <t>KELLY LUZINETE DA SILVA</t>
  </si>
  <si>
    <t>11-985555924</t>
  </si>
  <si>
    <t>15/04/2026 17:26:00 contato com sucesso em</t>
  </si>
  <si>
    <t>MARCIO DE HOLANDA</t>
  </si>
  <si>
    <t>11-980509115</t>
  </si>
  <si>
    <t>IRIS PEREIRA DE REZENDE</t>
  </si>
  <si>
    <t>JOYCE GABRIELA FELIPE DOS SANTOS</t>
  </si>
  <si>
    <t>11-988236347</t>
  </si>
  <si>
    <t>15/04/2026 18:12:00 contato com sucesso em</t>
  </si>
  <si>
    <t>KELLY CRISTINA DA SILVA RODRIGUES</t>
  </si>
  <si>
    <t>21-975437261</t>
  </si>
  <si>
    <t>KAMILA REBOUCAS FERREIRA</t>
  </si>
  <si>
    <t>15/04/2026 17:20:00 contato com sucesso em</t>
  </si>
  <si>
    <t>JASMIN VALICELLE DASSA</t>
  </si>
  <si>
    <t>21-997771958</t>
  </si>
  <si>
    <t>15/04/2026 17:40:00 contato com sucesso em</t>
  </si>
  <si>
    <t>JAQUELINE DA SILVA</t>
  </si>
  <si>
    <t>LETICIA SILVA CRISOSTOMO PASTORE</t>
  </si>
  <si>
    <t>11-972999734</t>
  </si>
  <si>
    <t>15/04/2026 17:28:00 contato com sucesso em</t>
  </si>
  <si>
    <t>MARINEZ FARIAS TEXEIRA</t>
  </si>
  <si>
    <t>1156155136 11976577689</t>
  </si>
  <si>
    <t>11/03/2026 18:14:00 contato com sucesso em</t>
  </si>
  <si>
    <t>ROBSON DA SILVA CADIMO</t>
  </si>
  <si>
    <t>22-99620-0117</t>
  </si>
  <si>
    <t>16/04/2026 18:04:00 contato com sucesso em</t>
  </si>
  <si>
    <t>LUCIA HELENA ANDRE NICOLA</t>
  </si>
  <si>
    <t>21988133214 21988133214</t>
  </si>
  <si>
    <t>16/04/2026 17:24:00 contato com sucesso em</t>
  </si>
  <si>
    <t>LAUDICEA MARQUES DA SILVA GALINSKAS</t>
  </si>
  <si>
    <t>11973702112 1124581754</t>
  </si>
  <si>
    <t>15/04/2026 17:10:00 contato com sucesso em</t>
  </si>
  <si>
    <t>PRISCILA DE CARVALHO ROSENO MARQUES</t>
  </si>
  <si>
    <t>11949529555 11953334429</t>
  </si>
  <si>
    <t>MARCOS ANTONIO LOPES VERCOSA JUNIOR</t>
  </si>
  <si>
    <t>81-998743966</t>
  </si>
  <si>
    <t>17/04/2026 17:00:00 contato com sucesso em</t>
  </si>
  <si>
    <t>RENATA PAGELS DA SILVEIRA</t>
  </si>
  <si>
    <t>21-992216006</t>
  </si>
  <si>
    <t>17/04/2026 17:36:00 contato com sucesso em</t>
  </si>
  <si>
    <t>REGINA CELIA FERMINO DOS SANTOS</t>
  </si>
  <si>
    <t>11-998949848</t>
  </si>
  <si>
    <t>17/04/2026 17:44:00 contato com sucesso em</t>
  </si>
  <si>
    <t>PAULENIR RIZONEIDE DA CONCEICAO</t>
  </si>
  <si>
    <t>11-993283722</t>
  </si>
  <si>
    <t>17/04/2026 17:22:00 contato com sucesso em</t>
  </si>
  <si>
    <t>PATCHELLY ANDADRE GUANABARA</t>
  </si>
  <si>
    <t>17/04/2026 18:06:00 contato com sucesso em</t>
  </si>
  <si>
    <t>RODRIGO CARDINOT NOVAES PINTO</t>
  </si>
  <si>
    <t>11-952997320</t>
  </si>
  <si>
    <t>17/04/2026 17:16:00 contato com sucesso em</t>
  </si>
  <si>
    <t>MIGUEL RODRIGUES DOS SANTOS</t>
  </si>
  <si>
    <t>17/04/2026 17:18:00 contato com sucesso em</t>
  </si>
  <si>
    <t>ROSIVANIA GOMES DA CRUZ</t>
  </si>
  <si>
    <t>AES - Santo Amaro</t>
  </si>
  <si>
    <t>ROSANA GENIZE SEGATO</t>
  </si>
  <si>
    <t>11940121529 11940121529 11940121529</t>
  </si>
  <si>
    <t>17/04/2026 18:22:00 contato com sucesso em</t>
  </si>
  <si>
    <t>BRENDA PETRA DE LIMA SILVA</t>
  </si>
  <si>
    <t>(11) 93092-9463</t>
  </si>
  <si>
    <t>CRISLAINE DOS SANTOS FERREIRA SILVA</t>
  </si>
  <si>
    <t>SAMARA SALIBA TORRES QUEIROZ</t>
  </si>
  <si>
    <t>21-972183779</t>
  </si>
  <si>
    <t>20/04/2026 17:10:00 contato com sucesso em</t>
  </si>
  <si>
    <t>THAIANE DOS SANTOS ALVES</t>
  </si>
  <si>
    <t>21-964732765</t>
  </si>
  <si>
    <t>20/04/2026 17:44:00 contato com sucesso em</t>
  </si>
  <si>
    <t>VINICIUS NASCIMENTO SILVA</t>
  </si>
  <si>
    <t>11-981941432</t>
  </si>
  <si>
    <t>20/04/2026 17:40:00 contato com sucesso em</t>
  </si>
  <si>
    <t>ROSANGELA ARAUJO DA CONCEICAO</t>
  </si>
  <si>
    <t>21-965112966</t>
  </si>
  <si>
    <t>THAILANE CRISTINA NAVARRO PEREIRA</t>
  </si>
  <si>
    <t>21-995848041</t>
  </si>
  <si>
    <t>20/04/2026 17:06:00 contato com sucesso em</t>
  </si>
  <si>
    <t>TATIANA DE ALMEIDA CAMPOS</t>
  </si>
  <si>
    <t>21-979412764</t>
  </si>
  <si>
    <t>20/04/2026 17:42:00 contato com sucesso em</t>
  </si>
  <si>
    <t>PAMELA QUARESMA NOGUEIRA GUIMARAES</t>
  </si>
  <si>
    <t>21-992131464</t>
  </si>
  <si>
    <t>17/04/2026 18:18:00 contato com sucesso em</t>
  </si>
  <si>
    <t>SANDRA ANDREIA PENIDO PEREIRA</t>
  </si>
  <si>
    <t>11-942412552</t>
  </si>
  <si>
    <t>20/04/2026 17:24:00 contato com sucesso em</t>
  </si>
  <si>
    <t>SIMONE LUGON DE SILLES SILVA</t>
  </si>
  <si>
    <t>11-981989252</t>
  </si>
  <si>
    <t>20/04/2026 17:22:00 contato com sucesso em</t>
  </si>
  <si>
    <t>SIMONE OLIVEIRA DA SILVA</t>
  </si>
  <si>
    <t>20/04/2026 17:38:00 contato com sucesso em</t>
  </si>
  <si>
    <t>SIMONE CRISTINA GARCIA</t>
  </si>
  <si>
    <t>11-976166428</t>
  </si>
  <si>
    <t>20/04/2026 17:46:00 contato com sucesso em</t>
  </si>
  <si>
    <t>VANESSA PIRES SANTOS</t>
  </si>
  <si>
    <t>11-992387672</t>
  </si>
  <si>
    <t>AES - Guarulhos</t>
  </si>
  <si>
    <t>SHEILA DIAS DOS SANTOS</t>
  </si>
  <si>
    <t>11-947836129</t>
  </si>
  <si>
    <t>20/04/2026 17:18:00 contato com sucesso em</t>
  </si>
  <si>
    <t>WILLIAM CORREIA VIOLANTE</t>
  </si>
  <si>
    <t>20/04/2026 17:00:00 contato com sucesso em</t>
  </si>
  <si>
    <t>ROSANGELA RODRIGUES SOARES</t>
  </si>
  <si>
    <t>11-973012968</t>
  </si>
  <si>
    <t>SUELEN DE SOUZA MARIANO DOMINGUES</t>
  </si>
  <si>
    <t>14/04/2026 17:26:00 contato com sucesso em</t>
  </si>
  <si>
    <t>SHIRLEY LEMES DE MORAIS</t>
  </si>
  <si>
    <t>THAIS CRISTINA LOPES DA SILVA</t>
  </si>
  <si>
    <t>11-954508771</t>
  </si>
  <si>
    <t>NIVEA ABREU PALMA DOS SANTOS</t>
  </si>
  <si>
    <t>11/03/2026 18:40:00 contato com sucesso em</t>
  </si>
  <si>
    <t>SUZANA ANASTACIA DE LIMA BARRETO</t>
  </si>
  <si>
    <t>RUBIA FAUSEL GOMES</t>
  </si>
  <si>
    <t>17/04/2026 17:30:00 contato com sucesso em</t>
  </si>
  <si>
    <t>REGIANE DE OLIVEIRA ROCHA BOLDRIM DO NASCIMENTO</t>
  </si>
  <si>
    <t>17/04/2026 17:46:00 contato com sucesso em</t>
  </si>
  <si>
    <t>SEVERINA CARVALHO DE ARAUJO</t>
  </si>
  <si>
    <t>11948763171 11948763171 11948763171 11948763171 11948763171 11948763171</t>
  </si>
  <si>
    <t>20/04/2026 17:16:00 contato com sucesso em</t>
  </si>
  <si>
    <t>REBECCA CHRISTINA CARDOSO DO CARMO</t>
  </si>
  <si>
    <t>11983033243 11983033243 11983033243</t>
  </si>
  <si>
    <t>17/04/2026 18:28:00 contato com sucesso em</t>
  </si>
  <si>
    <t>HENRIQUE BAGAGINE</t>
  </si>
  <si>
    <t>11-976060290</t>
  </si>
  <si>
    <t>PAULA PEREIRA DO CARMO</t>
  </si>
  <si>
    <t>11-994096908</t>
  </si>
  <si>
    <t>17/04/2026 18:40:00 contato com sucesso em</t>
  </si>
  <si>
    <t>VANESSA BRITO DE ANDRADE</t>
  </si>
  <si>
    <t>11-968541193</t>
  </si>
  <si>
    <t>20/04/2026 17:14:00 contato com sucesso em</t>
  </si>
  <si>
    <t>PRISCILA CAPITULINO DA SILVA</t>
  </si>
  <si>
    <t>21-997332102</t>
  </si>
  <si>
    <t>17/04/2026 17:26:00 contato com sucesso em</t>
  </si>
  <si>
    <t>OSINEIA RIBEIRO DA SILVA</t>
  </si>
  <si>
    <t>17/04/2026 17:40:00 contato com sucesso em</t>
  </si>
  <si>
    <t>THAMIRES DA SILVA DIAS</t>
  </si>
  <si>
    <t>VALCLESSIA SILVA DE OLIVEIRA</t>
  </si>
  <si>
    <t>11-982001572</t>
  </si>
  <si>
    <t>SHUYANE CAMARGO ROCHA</t>
  </si>
  <si>
    <t>11-959028900</t>
  </si>
  <si>
    <t>MILLENA VITORIA CAVALCANTE DA SILVA</t>
  </si>
  <si>
    <t>17/04/2026 17:48:00 contato com sucesso em</t>
  </si>
  <si>
    <t>VIVIANE DA SILVA GOMES</t>
  </si>
  <si>
    <t>ZEILANE VICTORIA FERNANDES CONCEICAO</t>
  </si>
  <si>
    <t>20/04/2026 17:04:00 contato com sucesso em</t>
  </si>
  <si>
    <t>THAYNA VICTORIO COSTA CAVALCANTI</t>
  </si>
  <si>
    <t>ANA CLARA DOS SANTOS SILVA</t>
  </si>
  <si>
    <t>17/04/2026 17:50:00 contato com sucesso em</t>
  </si>
  <si>
    <t>PEDRO GONZAGA NETO</t>
  </si>
  <si>
    <t>17/04/2026 17:24:00 contato com sucesso em</t>
  </si>
  <si>
    <t>JENNYFER DIAS DE ARAUJO TATEISHI</t>
  </si>
  <si>
    <t>(11) 94577-6539</t>
  </si>
  <si>
    <t>SHAVANNA FERNANDES DA SILVA</t>
  </si>
  <si>
    <t>11-986653016</t>
  </si>
  <si>
    <t>20/04/2026 17:12:00 contato com sucesso em</t>
  </si>
  <si>
    <t>RICARDO DE MORAES KREBS FRANCO</t>
  </si>
  <si>
    <t>(11) 941326311</t>
  </si>
  <si>
    <t>24/04/2026 17:30:00 contato com sucesso em</t>
  </si>
  <si>
    <t>AMARA MARIA PORTO DA SILVA</t>
  </si>
  <si>
    <t>WITHINEY DA SILVA PIMENTEL</t>
  </si>
  <si>
    <t>27/04/2026 17:16:00 contato com sucesso em</t>
  </si>
  <si>
    <t>ROMULO GODINHO BARBOSA</t>
  </si>
  <si>
    <t>21964991517 21980778107</t>
  </si>
  <si>
    <t>27/04/2026 17:08:00 contato com sucesso em</t>
  </si>
  <si>
    <t>ANDREZA BRAGA BATISTA MESSEDER ALMEIDA</t>
  </si>
  <si>
    <t>21997797541 21987624419</t>
  </si>
  <si>
    <t>27/04/2026 17:10:00 contato com sucesso em</t>
  </si>
  <si>
    <t>KELLY CONSTANTINO BARBOSA TAVARES</t>
  </si>
  <si>
    <t>21967322628 21967322628</t>
  </si>
  <si>
    <t>LIDIANE CRISTINA DE CARVALHO LIMA</t>
  </si>
  <si>
    <t>11-988860752</t>
  </si>
  <si>
    <t>27/04/2026 17:58:00 contato com sucesso em</t>
  </si>
  <si>
    <t>JEAN MARCEL PEREIRA SALVIANO</t>
  </si>
  <si>
    <t>SIDNEIA FERNANDES DA SILVA</t>
  </si>
  <si>
    <t>27/04/2026 18:34:00 contato com sucesso em</t>
  </si>
  <si>
    <t>MARIA ISABEL RIBEIRO TOMAZ</t>
  </si>
  <si>
    <t>29/04/2026 17:54:00 contato com sucesso em</t>
  </si>
  <si>
    <t>NATHALIA PEREIRA CAETANO STRAUBEL</t>
  </si>
  <si>
    <t>ANDRE RODRIGUES CARDOSO</t>
  </si>
  <si>
    <t>27/04/2026 18:02:00 contato com sucesso em</t>
  </si>
  <si>
    <t>FABIANNE AKY FURUCHO</t>
  </si>
  <si>
    <t>27/04/2026 17:50:00 contato com sucesso em</t>
  </si>
  <si>
    <t>PATRICIA SOGLIA GUEDES</t>
  </si>
  <si>
    <t>27/04/2026 17:28:00 contato com sucesso em</t>
  </si>
  <si>
    <t>SHIRLEY ROBERTA SILVA REIS DE ARAUJO</t>
  </si>
  <si>
    <t>29/04/2026 17:14:00 contato com sucesso em</t>
  </si>
  <si>
    <t>25/06/2026 09:20</t>
  </si>
  <si>
    <t>ELAINE CRISTINA JOVENTINO VENCESLAU</t>
  </si>
  <si>
    <t>27/04/2026 17:18:00 contato com sucesso em</t>
  </si>
  <si>
    <t>KLEBER RAFAEL CARDOSO DA SILVA</t>
  </si>
  <si>
    <t>27/04/2026 17:06:00 contato com sucesso em</t>
  </si>
  <si>
    <t>DANILO RABELO NUNES</t>
  </si>
  <si>
    <t>27/04/2026 17:46:00 contato com sucesso em</t>
  </si>
  <si>
    <t>MAYRA SILVA</t>
  </si>
  <si>
    <t>SARA PEREIRA DA SILVA</t>
  </si>
  <si>
    <t>EDLEUZA LIMA VITORINO</t>
  </si>
  <si>
    <t>27/04/2026 17:26:00 contato com sucesso em</t>
  </si>
  <si>
    <t>MONICA DE MOURA</t>
  </si>
  <si>
    <t>CRISTIANE DE FRANCA SILVA</t>
  </si>
  <si>
    <t>27/04/2026 17:04:00 contato com sucesso em</t>
  </si>
  <si>
    <t>ERICKA GARCIA LEAL NASCIMENTO</t>
  </si>
  <si>
    <t>05/05/2026 17:52:00 contato com sucesso em</t>
  </si>
  <si>
    <t>ANDRE DE ALMEIDA DOMINGOS</t>
  </si>
  <si>
    <t>JENIFFER LUIZA GOMES DA SILVA</t>
  </si>
  <si>
    <t>27/04/2026 18:44:00 contato com sucesso em</t>
  </si>
  <si>
    <t>MEREM ELLEM COSTA CORREA</t>
  </si>
  <si>
    <t>27/04/2026 17:22:00 contato com sucesso em</t>
  </si>
  <si>
    <t>KAUANE DA SILVA COSTA</t>
  </si>
  <si>
    <t>AMANDA SILVA BORGES</t>
  </si>
  <si>
    <t>FERNANDO BRUNO DA SILVA MOREIRA</t>
  </si>
  <si>
    <t>27/04/2026 17:02:00 contato com sucesso em</t>
  </si>
  <si>
    <t>WESLEY PEREIRA SANTOS</t>
  </si>
  <si>
    <t>27/04/2026 17:30:00 contato com sucesso em</t>
  </si>
  <si>
    <t>ELAINE AMORIM SALU</t>
  </si>
  <si>
    <t>11985883206 11985883206 11985883206</t>
  </si>
  <si>
    <t>27/04/2026 17:56:00 contato com sucesso em</t>
  </si>
  <si>
    <t>LARISSA HEVELYN GOMES DE MELLO SOUZA</t>
  </si>
  <si>
    <t>MALY MAGALHAES FREITAS</t>
  </si>
  <si>
    <t>6121037000 11983801708 11983801708</t>
  </si>
  <si>
    <t>27/04/2026 18:36:00 contato com sucesso em</t>
  </si>
  <si>
    <t xml:space="preserve">AGUARDANDO </t>
  </si>
  <si>
    <t>BEATRIZ SILVA SOUSA</t>
  </si>
  <si>
    <t>11976419927 11995568285</t>
  </si>
  <si>
    <t>BIANCA PEREIRA</t>
  </si>
  <si>
    <t>27/04/2026 18:00:00 contato com sucesso em</t>
  </si>
  <si>
    <t>MARCIA LETICIA FERREIRA DE CARVALHO</t>
  </si>
  <si>
    <t>21987960389 21987960389</t>
  </si>
  <si>
    <t>27/04/2026 18:38:00 contato com sucesso em</t>
  </si>
  <si>
    <t>SUELI CERQUEIRA DOS ANJOS</t>
  </si>
  <si>
    <t>11974435771 1140832777 1142777692 11997443755</t>
  </si>
  <si>
    <t>THAMIRYS JUIJO RODRIGUES DA COSTA</t>
  </si>
  <si>
    <t>05/05/2026 18:46:00 contato com sucesso em</t>
  </si>
  <si>
    <t>Aline Tabata Oliveira Kato</t>
  </si>
  <si>
    <t>28/04/2026 17:18:00 contato com sucesso em</t>
  </si>
  <si>
    <t>JOCELIA ANDRADE DE JESUS ROCHA</t>
  </si>
  <si>
    <t>FRANCIS BRONZELI MOREIRA LOPES</t>
  </si>
  <si>
    <t>12/03/2026 18:02:00 contato com sucesso em</t>
  </si>
  <si>
    <t>DANIELLA FRAZAO MATIAS</t>
  </si>
  <si>
    <t>29/04/2026 17:20:00 contato com sucesso em</t>
  </si>
  <si>
    <t>PEGGY ROGES DOS SANTOS</t>
  </si>
  <si>
    <t>13/03/2026 18:00:00 contato com sucesso em</t>
  </si>
  <si>
    <t>SABRINA ARAUJO SANTOS</t>
  </si>
  <si>
    <t>11-932446950</t>
  </si>
  <si>
    <t>29/04/2026 17:40:00 contato com sucesso em</t>
  </si>
  <si>
    <t>Franciane da Silva Portela</t>
  </si>
  <si>
    <t>JULIANO DE OLIVEIRA</t>
  </si>
  <si>
    <t>11-937138661</t>
  </si>
  <si>
    <t>PIERSON PEREIRA SENA</t>
  </si>
  <si>
    <t>VANESSA TAVARES DE MORAES RAMOS</t>
  </si>
  <si>
    <t>JANAINA GOMES</t>
  </si>
  <si>
    <t>CLAUDIA REGINA DE BARROS VIEIRA</t>
  </si>
  <si>
    <t>29/04/2026 17:30:00 contato com sucesso em</t>
  </si>
  <si>
    <t>NOEMI DE JESUS DOS SANTOS</t>
  </si>
  <si>
    <t>29/04/2026 17:00:00 contato com sucesso em</t>
  </si>
  <si>
    <t>SUELI LOPES DA SILVA SANTOS</t>
  </si>
  <si>
    <t>CINTIA FREIRE SOBRAL</t>
  </si>
  <si>
    <t>04/05/2026 17:40:00 contato com sucesso em</t>
  </si>
  <si>
    <t>ELIANE CRISTINA CASA DE ALMEIDA</t>
  </si>
  <si>
    <t>29/04/2026 17:32:00 contato com sucesso em</t>
  </si>
  <si>
    <t>PAULO ELIAS MARCONDES</t>
  </si>
  <si>
    <t>(11)971006176</t>
  </si>
  <si>
    <t>27/04/2026 19:04:00 contato com sucesso em</t>
  </si>
  <si>
    <t>ADRIANA RAMALHO DA SILVA</t>
  </si>
  <si>
    <t>28/04/2026 17:06:00 contato com sucesso em</t>
  </si>
  <si>
    <t>LUANA HIPOLITO BATISTA</t>
  </si>
  <si>
    <t>29/04/2026 17:38:00 contato com sucesso em</t>
  </si>
  <si>
    <t>RENATA LUCIANA DOS REIS MAGALHAES</t>
  </si>
  <si>
    <t>29/04/2026 17:04:00 contato com sucesso em</t>
  </si>
  <si>
    <t>ANDREIA AKEMI OSHIRO ACAMINE</t>
  </si>
  <si>
    <t>29/04/2026 17:34:00 contato com sucesso em</t>
  </si>
  <si>
    <t>MARINA DOS SANTOS SOUZA</t>
  </si>
  <si>
    <t>VERA LUCIA BARBOSA RISERIO DOS SANTOS</t>
  </si>
  <si>
    <t>29/04/2026 17:28:00 contato com sucesso em</t>
  </si>
  <si>
    <t>SIMONE DE FRANCA SILVA</t>
  </si>
  <si>
    <t>TAYNA DA PAIXAO</t>
  </si>
  <si>
    <t>27/04/2026 18:52:00 contato com sucesso em</t>
  </si>
  <si>
    <t>VIVIANE DE ARAUJO PORFIRIO</t>
  </si>
  <si>
    <t>29/04/2026 18:06:00 contato com sucesso em</t>
  </si>
  <si>
    <t>ANA BEATRIZ ROCHA GUEDES</t>
  </si>
  <si>
    <t>85-984134649</t>
  </si>
  <si>
    <t>30/04/2026 17:22:00 contato com sucesso em</t>
  </si>
  <si>
    <t>RAYSSA BATISTA TEODORO DE PAULA</t>
  </si>
  <si>
    <t>21-975227114</t>
  </si>
  <si>
    <t>30/04/2026 17:18:00 contato com sucesso em</t>
  </si>
  <si>
    <t>BRUNA RODRIGUES DA CRUZ</t>
  </si>
  <si>
    <t>11-987921151</t>
  </si>
  <si>
    <t>Marizia de Oliveira</t>
  </si>
  <si>
    <t>ANDREZA BARRETO DE JESUS</t>
  </si>
  <si>
    <t>11-978854629</t>
  </si>
  <si>
    <t>NAYARA GABRIELLA OLIVEIRA COSTA</t>
  </si>
  <si>
    <t>30/04/2026 17:02:00 contato com sucesso em</t>
  </si>
  <si>
    <t>BRUNO DANIEL SIQUEIRA SOARES</t>
  </si>
  <si>
    <t>Celiane Coutinho Ferreira Pimentel</t>
  </si>
  <si>
    <t>MERCEDES LEITE SPOSITO</t>
  </si>
  <si>
    <t>11987468604 11982556582</t>
  </si>
  <si>
    <t>16/04/2026 17:16:00 contato com sucesso em</t>
  </si>
  <si>
    <t>LETICIA MARTINS DE OLIVEIRA BELONI</t>
  </si>
  <si>
    <t>VIVIAM CRISTINA MENDONCA DE MELO</t>
  </si>
  <si>
    <t>30/04/2026 17:00:00 contato com sucesso em</t>
  </si>
  <si>
    <t>ANA PAULA SILVA SANTOS</t>
  </si>
  <si>
    <t>LETICIA DUARTE GONCALVES</t>
  </si>
  <si>
    <t>27/04/2026 18:30:00 contato com sucesso em</t>
  </si>
  <si>
    <t>ANA CLARA NASCIMENTO SANTOS LIMA</t>
  </si>
  <si>
    <t>JANAINA ARIANE DA SILVA</t>
  </si>
  <si>
    <t>Camila Ferreira</t>
  </si>
  <si>
    <t>RODOLFO DE REZENDE HESPANHOL LIMA</t>
  </si>
  <si>
    <t>22-99995-9610</t>
  </si>
  <si>
    <t>THAMIRIS</t>
  </si>
  <si>
    <t>04/05/2026 17:08:00 contato com sucesso em</t>
  </si>
  <si>
    <t>HILTON LIRIO CALDEIRA</t>
  </si>
  <si>
    <t>11 95811-7133</t>
  </si>
  <si>
    <t>04/05/2026 18:52:00 contato com sucesso em</t>
  </si>
  <si>
    <t>MARIA ALICE DE SOUZA MACIEL PEREIRA</t>
  </si>
  <si>
    <t>11991627377 11991627377</t>
  </si>
  <si>
    <t>ADINALDO FERREIRA DO NASCIMENTO</t>
  </si>
  <si>
    <t>ANA PAULA LOURENCO ROSA SANTOS</t>
  </si>
  <si>
    <t>BEATRIZ OLIVEIRA DOS SANTOS</t>
  </si>
  <si>
    <t>CONSUELO PATRICIA BATISTA SIQUIERA</t>
  </si>
  <si>
    <t>ELISANGELA MACIEL DA SILVA</t>
  </si>
  <si>
    <t>DAIANE BRANCO GALEGO</t>
  </si>
  <si>
    <t xml:space="preserve">paciente optou presencial </t>
  </si>
  <si>
    <t>LENA DIAS DOS SANTOS SILVA</t>
  </si>
  <si>
    <t>DEBORA MATOS PEREIRA FERREIRA</t>
  </si>
  <si>
    <t>IZABEL VIANA OLIVEIRA</t>
  </si>
  <si>
    <t>04/05/2026 17:06:00 contato com sucesso em</t>
  </si>
  <si>
    <t>KARLA PAIVA ALBERTO</t>
  </si>
  <si>
    <t>LEONICE PEREIRA DOS REIS</t>
  </si>
  <si>
    <t>04/05/2026 17:50:00 contato com sucesso em</t>
  </si>
  <si>
    <t>RUBENS PAULO NAZARE PINON</t>
  </si>
  <si>
    <t>PA</t>
  </si>
  <si>
    <t>VANIA MARIA DA CONCEICAO</t>
  </si>
  <si>
    <t>Já tinha consulta agendada para a unidade de Niteroi dia 21/05.</t>
  </si>
  <si>
    <t>RENATA ALVES LUZIA SAMPAIO</t>
  </si>
  <si>
    <t>04/05/2026 17:18:00 contato com sucesso em</t>
  </si>
  <si>
    <t>KELLY REGINA DE CASTRO SANTOS BUENO</t>
  </si>
  <si>
    <t>RODRIGO SANTOS CARVALHO</t>
  </si>
  <si>
    <t>04/05/2026 17:02:00 contato com sucesso em</t>
  </si>
  <si>
    <t>LUANA FERREIRA SALERNO</t>
  </si>
  <si>
    <t>...</t>
  </si>
  <si>
    <t>ALEXANDER ASSUNCAO PIMENTEL</t>
  </si>
  <si>
    <t>CARLA MARIA AZEREDO</t>
  </si>
  <si>
    <t>43996647338 4396647338 43996647338</t>
  </si>
  <si>
    <t>Não informou dados peso, altura e medicação</t>
  </si>
  <si>
    <t>BRUNNA PINTO CARNEIRO</t>
  </si>
  <si>
    <t>21979274059 21979274059 21979274059</t>
  </si>
  <si>
    <t>27/04/2026 17:42:00 contato com sucesso em</t>
  </si>
  <si>
    <t>VERA LUCIA BANZATTO SANTOS</t>
  </si>
  <si>
    <t>1155141410 11968303350 11991702816</t>
  </si>
  <si>
    <t>04/05/2026 17:26:00 contato com sucesso em</t>
  </si>
  <si>
    <t>MARINALVA XAVIER DA COSTA</t>
  </si>
  <si>
    <t>21973025103 21973025103</t>
  </si>
  <si>
    <t>27/04/2026 17:40:00 contato com sucesso em</t>
  </si>
  <si>
    <t>SUZELENE DONIZETE SILVA DE SOUZA</t>
  </si>
  <si>
    <t>VANIA LUCIA DO NASCIMENTO LOPES</t>
  </si>
  <si>
    <t>RENATA DE REZENDE ALCANTARA</t>
  </si>
  <si>
    <t>05/05/2026 17:12:00 contato com sucesso em</t>
  </si>
  <si>
    <t>Debora Santos de Souza</t>
  </si>
  <si>
    <t>AES - Santo André</t>
  </si>
  <si>
    <t>FELIPE MIGUEL MARMELLO BARREIRO</t>
  </si>
  <si>
    <t>RITA GLORIA RODRIGUES GAETANI</t>
  </si>
  <si>
    <t>EDIANE BATISTA DE FIGUEIREDO</t>
  </si>
  <si>
    <t>VERONICA DE OLIVEIRA SIQUEIRA</t>
  </si>
  <si>
    <t>05/05/2026 17:20:00 contato com sucesso em</t>
  </si>
  <si>
    <t>THAIZA DOS SANTOS SA</t>
  </si>
  <si>
    <t>05/05/2026 17:10:00 contato com sucesso em</t>
  </si>
  <si>
    <t>RENATA DE OLIVEIRA MACHADO</t>
  </si>
  <si>
    <t>06/05/2026 17:04:00 contato com sucesso em</t>
  </si>
  <si>
    <t>MARCIA DOS SANTOS IGNACIO</t>
  </si>
  <si>
    <t>05/05/2026 17:04:00 contato com sucesso em</t>
  </si>
  <si>
    <t>ANDERSON LUIZ CAVALCANTI DA SILVA</t>
  </si>
  <si>
    <t>05/05/2026 17:02:00 contato com sucesso em</t>
  </si>
  <si>
    <t>JULIO CESAR DO MONTE NETO</t>
  </si>
  <si>
    <t>05/05/2026 17:18:00 contato com sucesso em</t>
  </si>
  <si>
    <t>ROSILENE SOUZA DA COSTA</t>
  </si>
  <si>
    <t>05/05/2026 17:34:00 contato com sucesso em</t>
  </si>
  <si>
    <t>MONICA REGINA FERNANDES</t>
  </si>
  <si>
    <t>05/05/2026 17:30:00 contato com sucesso em</t>
  </si>
  <si>
    <t>PRISCILA PINTO SOARES DA SILVA</t>
  </si>
  <si>
    <t>05/05/2026 17:22:00 contato com sucesso em</t>
  </si>
  <si>
    <t>MAURICIO TIENGO</t>
  </si>
  <si>
    <t>05/05/2026 17:28:00 contato com sucesso em</t>
  </si>
  <si>
    <t>ALINNY DE SOUZA VIANA</t>
  </si>
  <si>
    <t>GABRIELLE CONCEICAO DA ROCHA PINTO MENDES</t>
  </si>
  <si>
    <t>PRISCILA DA CONCEICAO RIBEIRO</t>
  </si>
  <si>
    <t>05/05/2026 17:38:00 contato com sucesso em</t>
  </si>
  <si>
    <t>FABIO QUEIROZ GARCIA</t>
  </si>
  <si>
    <t>05/05/2026 17:14:00 contato com sucesso em</t>
  </si>
  <si>
    <t>JENIFER RAFAELE OGANDO DE OLIVEIRA DA SILVA</t>
  </si>
  <si>
    <t>05/05/2026 17:26:00 contato com sucesso em</t>
  </si>
  <si>
    <t>BIANCA DE SOUZA COSTA ARAUJO</t>
  </si>
  <si>
    <t>SIDNEY DE SOUZA CABRAL JUNIOR</t>
  </si>
  <si>
    <t>05/05/2026 17:40:00 contato com sucesso em</t>
  </si>
  <si>
    <t>RAFAELA COSTA DE ALMEIDA</t>
  </si>
  <si>
    <t>05/05/2026 17:24:00 contato com sucesso em</t>
  </si>
  <si>
    <t>JOSIANE FERREIRA CORREIA VARGAS</t>
  </si>
  <si>
    <t>VANDERSON PINHEIRO CLEMENTE</t>
  </si>
  <si>
    <t>05/05/2026 17:36:00 contato com sucesso em</t>
  </si>
  <si>
    <t>VIRGINIA TATAGIBA DE MORAES</t>
  </si>
  <si>
    <t>05/05/2026 17:06:00 contato com sucesso em</t>
  </si>
  <si>
    <t>HANRIETTE LOPES MARTINS WEBER</t>
  </si>
  <si>
    <t>GESSICA PAES FERREIRA DO COUTO</t>
  </si>
  <si>
    <t>MYLENE MARIA DA SILVA</t>
  </si>
  <si>
    <t>05/05/2026 18:14:00 contato com sucesso em</t>
  </si>
  <si>
    <t>MARA ALESSANDRA COALHO</t>
  </si>
  <si>
    <t>ELIZANGELA DE PAULA GONCALVES</t>
  </si>
  <si>
    <t>21988610903</t>
  </si>
  <si>
    <t>05/05/2026 17:16:00 contato com sucesso em</t>
  </si>
  <si>
    <t>ISABEL HIDEKO HIRAMOTO</t>
  </si>
  <si>
    <t>05/05/2026 17:00:00 contato com sucesso em</t>
  </si>
  <si>
    <t>ELISANGELA PACHECO ALVES NUNES</t>
  </si>
  <si>
    <t>21981765022 21981765022</t>
  </si>
  <si>
    <t>MERCIO FERREIRA ALVES</t>
  </si>
  <si>
    <t>MARIA ANGELICA SIMOES GARCIA COSTA</t>
  </si>
  <si>
    <t>ANNY CHRISTINA DA SILVA LIMA</t>
  </si>
  <si>
    <t>ELIZETH MOREIRA FERNANDES SANTOS</t>
  </si>
  <si>
    <t>DAIANE PAES</t>
  </si>
  <si>
    <t>MICHELE VIANA DE CARVALHO</t>
  </si>
  <si>
    <t>LARISSA CRISTINA SILVA TARCISIO</t>
  </si>
  <si>
    <t>2176667020 21976667020 21976667020</t>
  </si>
  <si>
    <t>NELI MARIA DE LIMA MORET</t>
  </si>
  <si>
    <t>EDESIO DA COSTA CARDOSO</t>
  </si>
  <si>
    <t>VALNEI DE CARVALHO RODRIGUES</t>
  </si>
  <si>
    <t>SOLANGE LIMA DE ANDRADE</t>
  </si>
  <si>
    <t>ROSANGELA FERNANDES RANGEL</t>
  </si>
  <si>
    <t>05/05/2026 18:36:00 contato com sucesso em</t>
  </si>
  <si>
    <t>REJANE FIRMINO ALVES</t>
  </si>
  <si>
    <t>CRISTINA DE OLIVEIRA CASCEMIRO DE FARIAS</t>
  </si>
  <si>
    <t>MARCIO CESAR FERREIRA SAN GERMANO</t>
  </si>
  <si>
    <t>ELIZABETH RAMOS DOS SANTOS</t>
  </si>
  <si>
    <t>LUIZ FERNANDO QUINTINO DA PENHA</t>
  </si>
  <si>
    <t>ALINE AVELAR GONCALVES LEMOS DE OLIVEIRA</t>
  </si>
  <si>
    <t>05/05/2026 18:01:00 contato com sucesso em</t>
  </si>
  <si>
    <t>SANDRA MIRANDA PEDREIRA</t>
  </si>
  <si>
    <t>05/05/2026 18:34:00 contato com sucesso em</t>
  </si>
  <si>
    <t>JOSEANE BARCELLOS DOS SANTOS DA SILVA</t>
  </si>
  <si>
    <t>05/05/2026 18:44:00 contato com sucesso em</t>
  </si>
  <si>
    <t>ALEX SILVA DE MEDEIROS</t>
  </si>
  <si>
    <t>05/05/2026 18:52:00 contato com sucesso em</t>
  </si>
  <si>
    <t>DANIELE CRISTINA DOS SANTOS DOREA</t>
  </si>
  <si>
    <t>05/05/2026 18:04:00 contato com sucesso em</t>
  </si>
  <si>
    <t>ADRIANA PAULA LETTIERI FERREIRA</t>
  </si>
  <si>
    <t>ALLANE LOPES ROSA</t>
  </si>
  <si>
    <t>05/05/2026 18:26:00 contato com sucesso em</t>
  </si>
  <si>
    <t>ELIZA RODRIGUES MARTINS</t>
  </si>
  <si>
    <t>RHAYANNE SILVA DE JESUS</t>
  </si>
  <si>
    <t>DIOMAR MARIA MARQUES DA SILVA</t>
  </si>
  <si>
    <t>05/05/2026 18:48:00 contato com sucesso em</t>
  </si>
  <si>
    <t>ALAIDES MARIA CAVALCANTE ATTILIO</t>
  </si>
  <si>
    <t>JAQUELINE DA SILVA PINTO BISPO</t>
  </si>
  <si>
    <t>MICHELE FERREIRA CRUZ DE OLIVEIRA</t>
  </si>
  <si>
    <t>05/05/2026 18:25:00 contato com sucesso em</t>
  </si>
  <si>
    <t>MAICON NASCIMENTO DE ARAUJO</t>
  </si>
  <si>
    <t>05/05/2026 18:02:00 contato com sucesso em</t>
  </si>
  <si>
    <t>LUCIANA AVELAR DA SILVA</t>
  </si>
  <si>
    <t>ADRIANI DE ALMEIDA MACIEL</t>
  </si>
  <si>
    <t>05/05/2026 18:22:00 contato com sucesso em</t>
  </si>
  <si>
    <t>EDVANIA RODRIGUES DA MOTA</t>
  </si>
  <si>
    <t>05/05/2026 18:08:00 contato com sucesso em</t>
  </si>
  <si>
    <t>WILMA GRACIELLE PEREIRA VICENTE DA SILVA</t>
  </si>
  <si>
    <t>CINTHIA DA SILVA BELTRAO</t>
  </si>
  <si>
    <t>KATIANE CARVALHO DA SILVA BRITO</t>
  </si>
  <si>
    <t>PRISCILA TOLEDO DO NASCIMENTO</t>
  </si>
  <si>
    <t>ALICIA ROCHA DE SOUZA</t>
  </si>
  <si>
    <t>LILIAM BIANCHINI</t>
  </si>
  <si>
    <t>LOURDES MARIA BARBOSA DOS SANTOS HOMEM</t>
  </si>
  <si>
    <t>KHALIDA MOHD SALEM HIJAZI</t>
  </si>
  <si>
    <t>DALVA APARECIDA FELIX DE SOUZA</t>
  </si>
  <si>
    <t>VALERIA CRISTINA DOS SANTOS</t>
  </si>
  <si>
    <t>ELVIRA PINTO GRACIANO</t>
  </si>
  <si>
    <t>JACIRA DE LUCENA VIGATTI</t>
  </si>
  <si>
    <t>MARCUS JOSE DA CRUZ PALOMO</t>
  </si>
  <si>
    <t>THATIANE DE SOUZA LEITE</t>
  </si>
  <si>
    <t>CONTATO COM SUCESSO EM 06/05</t>
  </si>
  <si>
    <t>PATRICIA GONSALVES DOS SANTOS DE LIMA</t>
  </si>
  <si>
    <t>DANIELA MARTINS DE SOUZA</t>
  </si>
  <si>
    <t>FERNANDO RAMOS DE MIRANDA</t>
  </si>
  <si>
    <t>ADRIANA GODINHO BRAS LOPES</t>
  </si>
  <si>
    <t>GIANE DIAS DA CRUZ</t>
  </si>
  <si>
    <t>ESTER APARECIDA JULIAO DE OLIVEIRA</t>
  </si>
  <si>
    <t>FABIO PADUN DE OLIVEIRA</t>
  </si>
  <si>
    <t>TANIA REGINA DE SOUZA CRUZ</t>
  </si>
  <si>
    <t>28/04/2026 14:58:00 contato com sucesso em</t>
  </si>
  <si>
    <t>29/04/2026 12:20</t>
  </si>
  <si>
    <t>MARCELO BRITO BIANCHI</t>
  </si>
  <si>
    <t>PAULA FREITAS DA SILVA</t>
  </si>
  <si>
    <t>EUNICE MARIA DA SILVA</t>
  </si>
  <si>
    <t>ROZEMEIRE FRAGA MELO</t>
  </si>
  <si>
    <t>ADRIANA MARTINS DA SILVA LOURENCO</t>
  </si>
  <si>
    <t>LILIAN FERREIRA RIBEIRO BIZARRO</t>
  </si>
  <si>
    <t>RENATA GUIMARAES VIANA</t>
  </si>
  <si>
    <t>PERLA GOMES LEAL BRAZ</t>
  </si>
  <si>
    <t>CHARIANE DA SILVA FREITAS</t>
  </si>
  <si>
    <t>DEBORA GOMES LIMA</t>
  </si>
  <si>
    <t>DANIELA</t>
  </si>
  <si>
    <t>FLAVIA DA SILVA OLIVEIRA</t>
  </si>
  <si>
    <t>EVA CAROLINE GONCALVES DE OLIVEIRA</t>
  </si>
  <si>
    <t>JHONNY PIRANI DE OLIVEIRA</t>
  </si>
  <si>
    <t>PRISCILLA LUCATO MACHADO</t>
  </si>
  <si>
    <t>TABATA ANDRADE DELFINO</t>
  </si>
  <si>
    <t>CAMILA BRANDAO AZANHA MUTO</t>
  </si>
  <si>
    <t>ANDERSON SIQUEIRA DA SILVA</t>
  </si>
  <si>
    <t>GRASIELLE FELIZATTI LUCATTO</t>
  </si>
  <si>
    <t>MARINA SANTOS GOMES</t>
  </si>
  <si>
    <t>LUANA RODRIGUES DE SOUSA</t>
  </si>
  <si>
    <t>THAIS APARECIDA DA SILVA CALARGA</t>
  </si>
  <si>
    <t>DOAA AHMED NASER ALWACHI</t>
  </si>
  <si>
    <t>DAYANA DE OLIVEIRA GAMA SEABRA</t>
  </si>
  <si>
    <t>JOAO FELIPE TEIXEIRA DOS SANTOS</t>
  </si>
  <si>
    <t>ISABELA REIS DOS SANTOS</t>
  </si>
  <si>
    <t>SUELENY OLIVEIRA SILVA</t>
  </si>
  <si>
    <t>ROGERIO CASTRO DOS SANTOS</t>
  </si>
  <si>
    <t>MARCIA REGINA DOS SANTOS</t>
  </si>
  <si>
    <t>JAKELINE DE SOUZA RAMOS</t>
  </si>
  <si>
    <t>RENATA ALVES MACHADO</t>
  </si>
  <si>
    <t>WILNA KLECIA SIMIAO MORORO</t>
  </si>
  <si>
    <t>FRANCINEIDE DOS SANTOS SILVA DANTAS</t>
  </si>
  <si>
    <t>DANIELLE CAMURCA DOS SANTOS</t>
  </si>
  <si>
    <t>FABIANA DOS SANTOS BASTOS</t>
  </si>
  <si>
    <t>ANA CAROLINI RIBEIRO PECLAT</t>
  </si>
  <si>
    <t>GLAUCO DANIEL CORDEIRO DE MORAES</t>
  </si>
  <si>
    <t>LUCIANA DA SILVA COSTA</t>
  </si>
  <si>
    <t>LEONARDO SIQUEIRA DE OLIVEIRA</t>
  </si>
  <si>
    <t>MARCIO PINTO DA SILVA</t>
  </si>
  <si>
    <t>KELLY QUEIROZ SILVA ANDRADE</t>
  </si>
  <si>
    <t>CRISTINA DE SOUSA MARTINS LIMA</t>
  </si>
  <si>
    <t>MICHELE LOPES EL HUAICH</t>
  </si>
  <si>
    <t>ANA CAROLINA NOGUEIRA MENEZES</t>
  </si>
  <si>
    <t>JULIANA DA SILVA RAMOS</t>
  </si>
  <si>
    <t>JOYCE GUEDES DE ALMEIDA</t>
  </si>
  <si>
    <t>LILIANE ANTONIO FERREIRA</t>
  </si>
  <si>
    <t>QUEITHI ACOSTA LEMOS VALENTE</t>
  </si>
  <si>
    <t>JOSEMAR FREM DE PAULO</t>
  </si>
  <si>
    <t>DANIELE CRISTINA FERREIRA BENTO</t>
  </si>
  <si>
    <t>CAROLINA DE MEDEIROS STRUNKIS</t>
  </si>
  <si>
    <t>MARCELA SILVA DE AZEVEDO</t>
  </si>
  <si>
    <t>AMANDA MACHADO CENTOFANTI</t>
  </si>
  <si>
    <t>RIDIANA BEZERRA LIBERALINO</t>
  </si>
  <si>
    <t>CARLA DE OLIVEIRA SILVA</t>
  </si>
  <si>
    <t>PATRICIA FRANCA ROSA DE OLIVEIRA</t>
  </si>
  <si>
    <t>SILMARA MATIAS RIBEIRO DE SOUZA</t>
  </si>
  <si>
    <t>JULIANA SOUZA DOS SANTOS</t>
  </si>
  <si>
    <t>TAMIRES PRADO SANTANA BORGES</t>
  </si>
  <si>
    <t>JOYCE FROTA VIEIRA CARVALHO</t>
  </si>
  <si>
    <t>THIAGO DA COSTA</t>
  </si>
  <si>
    <t>SHAIENE DE SOUZA</t>
  </si>
  <si>
    <t>ALINE SILVA SOARES DE OLIVEIRA</t>
  </si>
  <si>
    <t>CAMILA DE SOUZA MENEZES</t>
  </si>
  <si>
    <t>THATIANE GOMES DE LIMA</t>
  </si>
  <si>
    <t>RODRIGO LIMA PINTO</t>
  </si>
  <si>
    <t>MARIANA ROSA BATISTA</t>
  </si>
  <si>
    <t>Daniela</t>
  </si>
  <si>
    <t>THAYANE CARVALHO DOS SANTOS ASSUMPCAO</t>
  </si>
  <si>
    <t>JESSICA MOURA GUIMARAES</t>
  </si>
  <si>
    <t>KATIA DO NASCIMENTO</t>
  </si>
  <si>
    <t>SHEYLA FERREIRA DA SILVA</t>
  </si>
  <si>
    <t>DAYANE DE OLIVEIRA SILVA</t>
  </si>
  <si>
    <t>LEILA SILVA BERNARDINO</t>
  </si>
  <si>
    <t>PRISCILLA AMORIM MARQUES GOMES</t>
  </si>
  <si>
    <t>GEISA BARBOSA DOS SANTOS</t>
  </si>
  <si>
    <t>DANIEL TREVEJO TAVARES MESALIRA</t>
  </si>
  <si>
    <t>05/05/2026 18:10:00 contato com sucesso em</t>
  </si>
  <si>
    <t>AMANDA REIS DE OLIVEIRA</t>
  </si>
  <si>
    <t>05/05/2026 17:42:00 contato com sucesso em</t>
  </si>
  <si>
    <t>RAQUEL MARQUES DE OLIVEIRA</t>
  </si>
  <si>
    <t>29/04/2026 17:50:00 contato com sucesso em</t>
  </si>
  <si>
    <t>ISABELA TARDIN DE OLIVEIRA</t>
  </si>
  <si>
    <t>21980645858</t>
  </si>
  <si>
    <t>ROSEMEIRE APARECIDA DAMASCENO DA FONSECA</t>
  </si>
  <si>
    <t>ELISANGELA BRAGA</t>
  </si>
  <si>
    <t>20/03/2026 18:04:00 contato com sucesso em</t>
  </si>
  <si>
    <t>JEFFERSON SANTOS DE PAULA</t>
  </si>
  <si>
    <t>21-993740929</t>
  </si>
  <si>
    <t>KATIA CRISTINA BRAGA MULLER</t>
  </si>
  <si>
    <t>ALINE VILELA DE SIQUEIRA</t>
  </si>
  <si>
    <t>VIVIANI PATRICIA PEREIRA MELO SOUSA</t>
  </si>
  <si>
    <t>LUANA BILHANE BORBA</t>
  </si>
  <si>
    <t>PRISCILLA REIS FONSECA DE SOUZA</t>
  </si>
  <si>
    <t>21 99084-7656</t>
  </si>
  <si>
    <t>REGINA CASIMIRO ALVES DE OLIVEIRA</t>
  </si>
  <si>
    <t>11-986091060</t>
  </si>
  <si>
    <t>VANIA MARIA DA SILVA</t>
  </si>
  <si>
    <t>21-976128831</t>
  </si>
  <si>
    <t>02/04/2026 17:46:00 contato com sucesso em</t>
  </si>
  <si>
    <t>ELIANA BRITO HASHIMOTO SALES</t>
  </si>
  <si>
    <t>11-959104987</t>
  </si>
  <si>
    <t>MARIA RITA CAVALCANTE DOS SANTOS SILVA</t>
  </si>
  <si>
    <t>11-975770299</t>
  </si>
  <si>
    <t>DAIANA DA SILVA BAPTISTA</t>
  </si>
  <si>
    <t>21-973804425</t>
  </si>
  <si>
    <t>02/04/2026 17:20:00 contato com sucesso em</t>
  </si>
  <si>
    <t>GUSTAVO GOMES MOREIRA</t>
  </si>
  <si>
    <t>21980199014 21980199014</t>
  </si>
  <si>
    <t>SERGIO DA SILVA VIEIRA</t>
  </si>
  <si>
    <t>21993627669 21993627669</t>
  </si>
  <si>
    <t>SILVIO COSTA BARROS</t>
  </si>
  <si>
    <t>21-990031198</t>
  </si>
  <si>
    <t>LUCIANA DE SOUZA FONSECA</t>
  </si>
  <si>
    <t>21-973163331</t>
  </si>
  <si>
    <t>LIVIA DOS SANTOS DE ARAUJO</t>
  </si>
  <si>
    <t>TEREZINHA DE SOUZA</t>
  </si>
  <si>
    <t>11-981780806</t>
  </si>
  <si>
    <t>23/04/2026 17:32:00 contato com sucesso em</t>
  </si>
  <si>
    <t>RITA DE CASSIA NASCIMENTO GARRIDO</t>
  </si>
  <si>
    <t>11-987532883</t>
  </si>
  <si>
    <t>MICHELE SANCHES DINIZ</t>
  </si>
  <si>
    <t>JENIFFER GABRIELLE DE OLIVEIRA LOURENCO</t>
  </si>
  <si>
    <t>LAYS LEONARDO DA SILVA</t>
  </si>
  <si>
    <t>21-992971981</t>
  </si>
  <si>
    <t>ROSANA DE PAULA ALMEIDA</t>
  </si>
  <si>
    <t>JANEIDE DA COSTA DE ARAUJO SILVA</t>
  </si>
  <si>
    <t>LEONARDO DOMINE</t>
  </si>
  <si>
    <t>EDLEUZA DOS SANTOS SILVA</t>
  </si>
  <si>
    <t>MARCIA ELIANE QUIRINO BARROS</t>
  </si>
  <si>
    <t>FLAVIA JOELMA DE OLIVEIRA DIAS</t>
  </si>
  <si>
    <t>ROMILDA DOS SANTOS FURTADO</t>
  </si>
  <si>
    <t>VANDA SILVA DOS REIS</t>
  </si>
  <si>
    <t>CRISTIANA ROCHA XAVIER</t>
  </si>
  <si>
    <t>JULIANA DE FIGUEIREDO NOGUEIRA</t>
  </si>
  <si>
    <t>JOELMA SANTOS DE VASCONCELOS DOS SANTOS</t>
  </si>
  <si>
    <t>DAYSE DE AGUIAR SANTOS</t>
  </si>
  <si>
    <t>MARCELA CONCEICAO DA SILVA VIEIRA</t>
  </si>
  <si>
    <t>GILDA PATRICIA DA SILVA</t>
  </si>
  <si>
    <t>GILNETE ROSA DE OLIVEIRA</t>
  </si>
  <si>
    <t>ELIZETE RICARDA DA SILVA IDALINO</t>
  </si>
  <si>
    <t>SANDRA CRISTINA BERTTI</t>
  </si>
  <si>
    <t>BRUNO LIMA JOSE BERNARDINO</t>
  </si>
  <si>
    <t>JUCIMARA PACHU RIBEIRO</t>
  </si>
  <si>
    <t>KATIA MAYLLARD VALENCA</t>
  </si>
  <si>
    <t>ANDREA DOS ANJOS FELIZARDO</t>
  </si>
  <si>
    <t>CARLOS HENRIQUE DA COSTA OLIVEIRA</t>
  </si>
  <si>
    <t>SIMONE LOROZA DAS CHAGAS</t>
  </si>
  <si>
    <t>CLAUDIA DE OLIVEIRA MARTINS MENDONCA</t>
  </si>
  <si>
    <t>ISIS NARA RIBEIRO DOS SANTOS</t>
  </si>
  <si>
    <t>JANAINA APARECIDA LEAO ROCHA</t>
  </si>
  <si>
    <t>ANA CLAUDIA DUGANIERI</t>
  </si>
  <si>
    <t>LETICIA ZAMPERLINI</t>
  </si>
  <si>
    <t>TAIS GARCIA DA ROCHA</t>
  </si>
  <si>
    <t>MARKELLY BARBOSA CARNEIRO SANTOS</t>
  </si>
  <si>
    <t>ROSELI CARDOSO RODRIGUES</t>
  </si>
  <si>
    <t>SIMONE DE MENEZES DE ARAUJO</t>
  </si>
  <si>
    <t>FLAVIA DE SOUZA FONSECA</t>
  </si>
  <si>
    <t>MARILENA BAPTISTA PEREIRA</t>
  </si>
  <si>
    <t>FABIOLA BARIANI MAZER</t>
  </si>
  <si>
    <t>FABIANA CRISTINA DE JESUS</t>
  </si>
  <si>
    <t>FERNANDO LUIS MULLER FURTADO</t>
  </si>
  <si>
    <t>PALOMA QUEVEDO JOIA DUARTE DA COSTA</t>
  </si>
  <si>
    <t>BIANCA DIAS CORREA DE MACENA</t>
  </si>
  <si>
    <t>KATIA MARIA DA SILVA SANTOS</t>
  </si>
  <si>
    <t>PAULA CRISTINA DE OLIVEIRA EMILIANO DA SILVA</t>
  </si>
  <si>
    <t>ADILSON VENANCIO CRUZ</t>
  </si>
  <si>
    <t>PRISCILLA FELIX DA SILVA</t>
  </si>
  <si>
    <t>VINICIUS TINOCO DE MESQUITA</t>
  </si>
  <si>
    <t>PRISCILA BITENCOURT SANTOS</t>
  </si>
  <si>
    <t>MANON CODECO BARRETO</t>
  </si>
  <si>
    <t>CAROLINA VILAR REIS</t>
  </si>
  <si>
    <t>DOUGLAS SANTOS DE CASTRO</t>
  </si>
  <si>
    <t>KELLY CRISTINA COMMIM</t>
  </si>
  <si>
    <t>CAMILA GARCIA DE ALMEIDA PINTO GORNI</t>
  </si>
  <si>
    <t>KALLEB DE MELLO FIALHO MACHADO DOS SANTOS</t>
  </si>
  <si>
    <t>MICHELI ALVES VIEIRA</t>
  </si>
  <si>
    <t>DIEGO PEREIRA DE OLIVEIRA</t>
  </si>
  <si>
    <t>CLAUDINEIA REGINA BOTOLO DOS SANTOS</t>
  </si>
  <si>
    <t>TIAGO DOS SANTOS DIAS</t>
  </si>
  <si>
    <t>LUANA OLIVEIRA PAIVA DA SILVA</t>
  </si>
  <si>
    <t>ELAINE OLIVEIRA DE SOUZA TINOCO MESQUITA</t>
  </si>
  <si>
    <t>RENATA DE AZAMBUJA PEDRAL</t>
  </si>
  <si>
    <t>CAROLINE BERNARDES SANTOS</t>
  </si>
  <si>
    <t>PRISCILA HENGLER FERREIRA</t>
  </si>
  <si>
    <t>BRUNA SOARES VIEIRA</t>
  </si>
  <si>
    <t>THAIZA MARCELLA DE OLIVEIRA RODRIGUES DA SILVA</t>
  </si>
  <si>
    <t>LUIS FHELIPE CLAPP BARROS</t>
  </si>
  <si>
    <t>ALINE OLIVEIRA DE FREITAS</t>
  </si>
  <si>
    <t>GUSTAVO AMORIM DE MELLO</t>
  </si>
  <si>
    <t>LETICIA LISBOA BALDOINO</t>
  </si>
  <si>
    <t>LARISSA MARIANO SOARES</t>
  </si>
  <si>
    <t>ANA BEATRIZ LOPES AGUILERA BEZERRA</t>
  </si>
  <si>
    <t>MARISA GARRIDO DE MENESA</t>
  </si>
  <si>
    <t>11973964664 1124533080</t>
  </si>
  <si>
    <t>RHAYSSA GABRIEL ESCUDEIRO</t>
  </si>
  <si>
    <t>BRENDA DO NASCIMENTO SANTOS</t>
  </si>
  <si>
    <t>JACQUELINE BELTRAMI DE JESUS</t>
  </si>
  <si>
    <t>IVAN LANDERSON DAS CHAGAS PINHEIRO</t>
  </si>
  <si>
    <t>FERNANDA MATIAS BORGES FELICIANO</t>
  </si>
  <si>
    <t>LORENA RIBEIRO DA ROSA</t>
  </si>
  <si>
    <t>GABRIELLE CRISTINE ADAO</t>
  </si>
  <si>
    <t>ISABELLE CRISTINE ACEITUNO DE MATOS</t>
  </si>
  <si>
    <t>MARIA TOMOKO MATSUZAKA</t>
  </si>
  <si>
    <t>MICHELLY LEAL DE OLIVEIRA</t>
  </si>
  <si>
    <t>04/05/2026 18:00:00 contato com sucesso em</t>
  </si>
  <si>
    <t>ROBERTA ESPOLADOR GUIMARAES</t>
  </si>
  <si>
    <t>21992771189 21992771189</t>
  </si>
  <si>
    <t>DANIELE COUTINHO DE SOUZA</t>
  </si>
  <si>
    <t>21992295456 21992295456 21992295456</t>
  </si>
  <si>
    <t>ALMIR DONIZETE SILVERIO</t>
  </si>
  <si>
    <t>11998008321 11943904095</t>
  </si>
  <si>
    <t>TAINAR TAMARA DOS SANTOS</t>
  </si>
  <si>
    <t>MAYARA PRISCILA DA COSTA GODINHO</t>
  </si>
  <si>
    <t>AGDA BARROS NOGUEIRA</t>
  </si>
  <si>
    <t>11997251921 11943571126</t>
  </si>
  <si>
    <t>DANIELE LIRA DA SILVA</t>
  </si>
  <si>
    <t>06/04/2026 20:08:00 contato com sucesso em</t>
  </si>
  <si>
    <t>RENATA FARIA DE SOUZA MONTEIRO</t>
  </si>
  <si>
    <t>11-974867584</t>
  </si>
  <si>
    <t>ELAINE FERREIRA BERNARDINO</t>
  </si>
  <si>
    <t>21-972551174</t>
  </si>
  <si>
    <t>TARINI CRISTINA COSTA MARIETTO</t>
  </si>
  <si>
    <t>11-933743282</t>
  </si>
  <si>
    <t>NIVEA GONCALVES RODRIGUES SANTOS</t>
  </si>
  <si>
    <t>21-987734395</t>
  </si>
  <si>
    <t>17/04/2026 18:20:00 contato com sucesso em</t>
  </si>
  <si>
    <t>MARTA BATISTA DA SILVA JESUS</t>
  </si>
  <si>
    <t>11-949150544</t>
  </si>
  <si>
    <t>MARIA EDUARDA DE FARIAS FERREIRA</t>
  </si>
  <si>
    <t>21-973702960</t>
  </si>
  <si>
    <t>DANIELLE DOS SANTOS BERNARDO</t>
  </si>
  <si>
    <t>LAIS CORDEIROS DOS SANTOS</t>
  </si>
  <si>
    <t>LARISSA ALVES DE SOUSA</t>
  </si>
  <si>
    <t>SHEYLAMARA SILVA TEIXEIRA</t>
  </si>
  <si>
    <t>21-996601416</t>
  </si>
  <si>
    <t>SOLANGE PORFIRIO DOS SANTOS MARCENEIRO</t>
  </si>
  <si>
    <t>11-982100854</t>
  </si>
  <si>
    <t>02/04/2026 18:02:00 contato com sucesso em</t>
  </si>
  <si>
    <t>AES - Santana</t>
  </si>
  <si>
    <t>SIMONE SANTOS DIAS</t>
  </si>
  <si>
    <t>11-961591154</t>
  </si>
  <si>
    <t>MARISA MATIAS DA SILVA</t>
  </si>
  <si>
    <t>11-988909205</t>
  </si>
  <si>
    <t>DANIEL BATISTA DA SILVA</t>
  </si>
  <si>
    <t>11-985489083</t>
  </si>
  <si>
    <t>02/04/2026 19:18:00 contato com sucesso em</t>
  </si>
  <si>
    <t>ISABELLA GRAVINA BARRETO LUZES COBOSKI</t>
  </si>
  <si>
    <t>21-982113713</t>
  </si>
  <si>
    <t>02/04/2026 11:58:00 contato com sucesso em</t>
  </si>
  <si>
    <t>SONIA REGINA PELLERIN</t>
  </si>
  <si>
    <t>11-998874010</t>
  </si>
  <si>
    <t>TANIA MARA DE CASTRO CASTILHO</t>
  </si>
  <si>
    <t>11-972374330</t>
  </si>
  <si>
    <t>ELERONIA SOUSA DA SILVA BARACHO</t>
  </si>
  <si>
    <t>21-985225028</t>
  </si>
  <si>
    <t>MICHELLE MIRANDA MENDES</t>
  </si>
  <si>
    <t>06/04/2026 18:34:00 contato com sucesso em</t>
  </si>
  <si>
    <t>LUIZ CARLOS GARCIA CARDOSO</t>
  </si>
  <si>
    <t>11-999837046</t>
  </si>
  <si>
    <t>06/04/2026 20:25:00 contato com sucesso em</t>
  </si>
  <si>
    <t>KARIN CORREA SCHEFFER</t>
  </si>
  <si>
    <t>11-999036421</t>
  </si>
  <si>
    <t>DAIANE SILVA MOURA</t>
  </si>
  <si>
    <t>21-990977372</t>
  </si>
  <si>
    <t>06/04/2026 18:52:00 contato com sucesso em</t>
  </si>
  <si>
    <t>MARLENE FERREIRA SANTANA</t>
  </si>
  <si>
    <t>MT</t>
  </si>
  <si>
    <t>11-976372470</t>
  </si>
  <si>
    <t>CLELIA REGINA DE ALMEIDA MEZIAT</t>
  </si>
  <si>
    <t>21-984693741</t>
  </si>
  <si>
    <t>MARILUCI DE SOUSA COSTA</t>
  </si>
  <si>
    <t>21-982383511</t>
  </si>
  <si>
    <t>KATIA TAVARES DE SOUZA</t>
  </si>
  <si>
    <t>LILIA CASTRO DOS SANTOS</t>
  </si>
  <si>
    <t>07/04/2026 17:16:00 contato com sucesso em</t>
  </si>
  <si>
    <t>MARCIA JESUS SANTOS NASCIMENTO</t>
  </si>
  <si>
    <t>21-975024592</t>
  </si>
  <si>
    <t>ROSANGELA PIRES ALVES</t>
  </si>
  <si>
    <t>21-964353029</t>
  </si>
  <si>
    <t>JOSELI PEREIRA DOS SANTOS</t>
  </si>
  <si>
    <t>ELISA GONCALVES BENEVIDES DA SILVA</t>
  </si>
  <si>
    <t>RITA MARIA DA COSTA FERREIRA</t>
  </si>
  <si>
    <t>21-982275038</t>
  </si>
  <si>
    <t>EDUARDO MEIRELLES HARDMAN DE CASTRO</t>
  </si>
  <si>
    <t>21-981318859</t>
  </si>
  <si>
    <t>13/04/2026 17:26:00 contato com sucesso em</t>
  </si>
  <si>
    <t>FATIMA MARIA DA CONCEICAO NEVES</t>
  </si>
  <si>
    <t>RITA DE CASSIA MIRANDA OLIVEIRA DE LORENZO</t>
  </si>
  <si>
    <t>11-988182630</t>
  </si>
  <si>
    <t>ALEXANDRO COSME PEREIRA DOS REIS SILVA</t>
  </si>
  <si>
    <t>11-992375791</t>
  </si>
  <si>
    <t>ALESSANDRA RATTI SANTOS</t>
  </si>
  <si>
    <t>11-977252542</t>
  </si>
  <si>
    <t>ALESSANDRA RAMOS FERNANDES CORREA</t>
  </si>
  <si>
    <t>11-993026932</t>
  </si>
  <si>
    <t>ROSEMEIRE GILIO TEIXEIRA</t>
  </si>
  <si>
    <t>11-971570905</t>
  </si>
  <si>
    <t>RAQUEL ROSENDO DA SILVA</t>
  </si>
  <si>
    <t>11-940093202</t>
  </si>
  <si>
    <t>ADRIANA ALMEIDA DA SILVA</t>
  </si>
  <si>
    <t>11-954103171</t>
  </si>
  <si>
    <t>ANDRE RICARDO BARBOSA</t>
  </si>
  <si>
    <t>11-940716664</t>
  </si>
  <si>
    <t>CLAUDIA CUSTODIO DA COSTA</t>
  </si>
  <si>
    <t>11-986651886</t>
  </si>
  <si>
    <t>FABIANA CARVALHO DE SOUZA</t>
  </si>
  <si>
    <t>11-914492028</t>
  </si>
  <si>
    <t>GILBERTO BARROS BARRETO</t>
  </si>
  <si>
    <t>11-971255014</t>
  </si>
  <si>
    <t>FABIANA BATISTA ASSUNCAO</t>
  </si>
  <si>
    <t>11-981801595</t>
  </si>
  <si>
    <t>EDIVANIA DE ALMEIDA OLIVEIRA</t>
  </si>
  <si>
    <t>11-949505256</t>
  </si>
  <si>
    <t>14/04/2026 17:36:00 contato com sucesso em</t>
  </si>
  <si>
    <t>DEYSE SOARES DE FRANCA</t>
  </si>
  <si>
    <t>11-940731743</t>
  </si>
  <si>
    <t>ANA CLAUDIA VIEIRA HIRSCH</t>
  </si>
  <si>
    <t>11-989580541</t>
  </si>
  <si>
    <t>JACQUELINE CORREA DE CARVALHO</t>
  </si>
  <si>
    <t>PATRICIA LOPES BARROS</t>
  </si>
  <si>
    <t>ELENILZA RODRIGUES BORGES</t>
  </si>
  <si>
    <t>SUELI SILVA DE CASTRO CRUZ MARTINS</t>
  </si>
  <si>
    <t>RINALDI APARECIDO FRAGOSO</t>
  </si>
  <si>
    <t>11-960699083</t>
  </si>
  <si>
    <t>ERIC CARDOSO DE OLIVEIRA</t>
  </si>
  <si>
    <t>21-982303836</t>
  </si>
  <si>
    <t>SANDRA DOS ANJOS DA COSTA</t>
  </si>
  <si>
    <t>11-952194750</t>
  </si>
  <si>
    <t>RODRIGO EVARISTO ALFAIA</t>
  </si>
  <si>
    <t>21-992963582</t>
  </si>
  <si>
    <t>VANESSA CRISTINA BERNARDINO RIBEIRO</t>
  </si>
  <si>
    <t>21-965677337</t>
  </si>
  <si>
    <t>TAINA CARVALHO BRAGA DE SOUZA</t>
  </si>
  <si>
    <t>AMANDA DE SOUZA CAGGIANO DOS SANTOS</t>
  </si>
  <si>
    <t>11-993206455</t>
  </si>
  <si>
    <t>RAFAELA MENEGUCI RODRIGUES</t>
  </si>
  <si>
    <t>21-987320749</t>
  </si>
  <si>
    <t>TIAGO GARCIA FEITOSA</t>
  </si>
  <si>
    <t>JULIANA CARNEIRO RODRIGUES</t>
  </si>
  <si>
    <t>21-974752826</t>
  </si>
  <si>
    <t>ANA CAROLINA LANDI</t>
  </si>
  <si>
    <t>11-990036181</t>
  </si>
  <si>
    <t>MILA DELFINO NASCIMENTO LIMA</t>
  </si>
  <si>
    <t>11-989094736</t>
  </si>
  <si>
    <t>ARIANA FELIPE DA SILVA</t>
  </si>
  <si>
    <t>08/04/2026 17:16:00 contato com sucesso em</t>
  </si>
  <si>
    <t>ARIANNA DE OLIVEIRA BASSO</t>
  </si>
  <si>
    <t>05/05/2026 18:38:00 contato com sucesso em</t>
  </si>
  <si>
    <t>MARLI PEREIRA GOMES</t>
  </si>
  <si>
    <t>21-998377780</t>
  </si>
  <si>
    <t>WILLIAM RIBEIRO DE SOUZA</t>
  </si>
  <si>
    <t>21-999453568</t>
  </si>
  <si>
    <t>VANESSA ELIAS DE MORAES</t>
  </si>
  <si>
    <t>21-973233847</t>
  </si>
  <si>
    <t>PRISCILA BRUM MOREIRA SILVA</t>
  </si>
  <si>
    <t>VIVIANE DIANA SCHULTHAIS</t>
  </si>
  <si>
    <t>11-974294530</t>
  </si>
  <si>
    <t>LEILA BOZZO ALVES</t>
  </si>
  <si>
    <t>PAULA DARCIE AZEVEDO SEMAAN</t>
  </si>
  <si>
    <t>11-999376181</t>
  </si>
  <si>
    <t>KATIA FILGUEIRAS VICENTE</t>
  </si>
  <si>
    <t>11-945450601</t>
  </si>
  <si>
    <t>VALDIRENE CAMPOS DOS SANTOS</t>
  </si>
  <si>
    <t>11-984318429</t>
  </si>
  <si>
    <t>RENATA DE JESUS GOMES DA SILVA</t>
  </si>
  <si>
    <t>11-947294926</t>
  </si>
  <si>
    <t>ROBERTA VIEIRA DEBONI RODRIGUES</t>
  </si>
  <si>
    <t>11-947336933</t>
  </si>
  <si>
    <t>17/04/2026 18:42:00 contato com sucesso em</t>
  </si>
  <si>
    <t>MONICA ALVES DE OLIVEIRA</t>
  </si>
  <si>
    <t>11-989367845</t>
  </si>
  <si>
    <t>LILIAN BERTTI BRITO</t>
  </si>
  <si>
    <t>11-978408823</t>
  </si>
  <si>
    <t>TAMARA LAIANE DIAS DOS SANTOS</t>
  </si>
  <si>
    <t>11-913232303</t>
  </si>
  <si>
    <t>IZADORA DIAS GOMES</t>
  </si>
  <si>
    <t>11-950262303</t>
  </si>
  <si>
    <t>17/04/2026 17:14:00 contato com sucesso em</t>
  </si>
  <si>
    <t>PRISCILA PEREIRA SANTOS</t>
  </si>
  <si>
    <t>11-991748892</t>
  </si>
  <si>
    <t>17/04/2026 17:32:00 contato com sucesso em</t>
  </si>
  <si>
    <t>VALDEIR DE CARVALHO DOS SANTOS</t>
  </si>
  <si>
    <t>INGRID MOREIRA SERGIO</t>
  </si>
  <si>
    <t>11-931514604</t>
  </si>
  <si>
    <t>LARISSA SOARES MARCOLINO</t>
  </si>
  <si>
    <t>11-959365049</t>
  </si>
  <si>
    <t>CARLA ALEXANDRA SCHIAVI REIS</t>
  </si>
  <si>
    <t>RAQUEL ALEXANDRE SIPRIANO</t>
  </si>
  <si>
    <t>ADRIANA TEBALDI URZEDO</t>
  </si>
  <si>
    <t>GLEICE JAQUELINE DA SILVA MAIA</t>
  </si>
  <si>
    <t>MARIANA MENDONCA NUNES</t>
  </si>
  <si>
    <t>MARIA LIGIA DE OLIVEIRA ROSA</t>
  </si>
  <si>
    <t>ROSEMEIRE DE FREITAS ALVES</t>
  </si>
  <si>
    <t>DANIELE PARADA LEMOS DA SILVA DOS SANTOS</t>
  </si>
  <si>
    <t>CINTIA SUELEN CORREA DA SILVA</t>
  </si>
  <si>
    <t>WILLIAN JUNIOR CORDEIRO DA MOTA</t>
  </si>
  <si>
    <t>JANAINA LEAL DE ARAUJO</t>
  </si>
  <si>
    <t>JULIANA CRISTINA PEREIRA DA SILVA ALVES</t>
  </si>
  <si>
    <t>CAMILLA MUNIZ DE CARVALHO</t>
  </si>
  <si>
    <t>THAMIRES BATISTA SANTOS</t>
  </si>
  <si>
    <t>JULIA CRISTINA DA COSTA COUTO</t>
  </si>
  <si>
    <t>ALINE DA SILVA RAMALHO</t>
  </si>
  <si>
    <t>GIRLEIDE DE SOUZA BATISTA BARROS</t>
  </si>
  <si>
    <t>JENNIFFER DOS ANJOS QUEIROZ</t>
  </si>
  <si>
    <t>ALINE CLARO MARQUES</t>
  </si>
  <si>
    <t>DAIANE SILVA DE ASSIS PAIXAO</t>
  </si>
  <si>
    <t>SUZANE NICOLAU DA SILVA</t>
  </si>
  <si>
    <t>BRUNO DE OLIVEIRA VAZ</t>
  </si>
  <si>
    <t>JULIANA CRISTINA LOPES PEREIRA</t>
  </si>
  <si>
    <t>DELLYANE TEIXEIRA COIMBRA</t>
  </si>
  <si>
    <t>MARCELA COELHO FLORAS</t>
  </si>
  <si>
    <t>GABRIELE DOS SANTOS SEVERIANO</t>
  </si>
  <si>
    <t>ANA LUIZA DOS SANTOS MOREIRA</t>
  </si>
  <si>
    <t>MARIA EDUARDA VAZ RODRIGUES HORA</t>
  </si>
  <si>
    <t>GABRIELA COELHO SANTOS</t>
  </si>
  <si>
    <t>RENATO ALVES FOLCO</t>
  </si>
  <si>
    <t>VANUZIA DOS SANTOS SILVA</t>
  </si>
  <si>
    <t>11-930143771</t>
  </si>
  <si>
    <t>06/04/2026 20:02:00 contato com sucesso em</t>
  </si>
  <si>
    <t>JESSICA DA COSTA DUARTE</t>
  </si>
  <si>
    <t>MARIA FERNANDA DA SILVA MARTINS</t>
  </si>
  <si>
    <t>11-965767241</t>
  </si>
  <si>
    <t>01/04/2026 17:28:00 contato com sucesso em</t>
  </si>
  <si>
    <t>ANA LUCIA PRIETO LAMBERTI</t>
  </si>
  <si>
    <t>21-964962530</t>
  </si>
  <si>
    <t>HILDENIA DE MORAES</t>
  </si>
  <si>
    <t>21-983953950</t>
  </si>
  <si>
    <t>CLAUDIA ELIAS DOS SANTOS</t>
  </si>
  <si>
    <t>21-971413754</t>
  </si>
  <si>
    <t>ALBA VALERIA FERREIRA LACERDA</t>
  </si>
  <si>
    <t>21-982283515</t>
  </si>
  <si>
    <t>CLEIDE SANTIAGO DE AZEVEDO</t>
  </si>
  <si>
    <t>21-999036521</t>
  </si>
  <si>
    <t>HELLEN ALVES DA SILVA FERREIRA</t>
  </si>
  <si>
    <t>14/04/2026 18:06:00 contato com sucesso em</t>
  </si>
  <si>
    <t>HIANE CRISTINA DOS SANTOS PRADO BEZERRA</t>
  </si>
  <si>
    <t>ALESSANDRA DA SILVA TOME</t>
  </si>
  <si>
    <t>HELIANA RAIMUNDA DE MACEDO</t>
  </si>
  <si>
    <t>11-999797236</t>
  </si>
  <si>
    <t>CELIO SARINO DA SILVA</t>
  </si>
  <si>
    <t>11-978034837</t>
  </si>
  <si>
    <t>IVANILDA RIBEIRO DE SANTANA SILVA</t>
  </si>
  <si>
    <t>11-964636869</t>
  </si>
  <si>
    <t>ELAINE CORREA PEREIRA PINTO</t>
  </si>
  <si>
    <t>11-999558962</t>
  </si>
  <si>
    <t>ELAINE FRIGO BRAGA ZONTA</t>
  </si>
  <si>
    <t>11-959561384</t>
  </si>
  <si>
    <t>CLAUDIO DOS SANTOS</t>
  </si>
  <si>
    <t>MARCIA DOS SANTOS NASCIMENTO</t>
  </si>
  <si>
    <t>CAMILA CARMO DA SILVA LIVRAMENTO</t>
  </si>
  <si>
    <t>11-954063272</t>
  </si>
  <si>
    <t>APARECIDA DE FATIMA MOREIRA LUPETI</t>
  </si>
  <si>
    <t>11-998944982</t>
  </si>
  <si>
    <t>FRANCIELI RODRIGUES BENTO</t>
  </si>
  <si>
    <t>11-944910260</t>
  </si>
  <si>
    <t>ANDRE LUIZ SILVA DE SOUZA</t>
  </si>
  <si>
    <t>21-999345782</t>
  </si>
  <si>
    <t>SILVANA ZAMPRONIO</t>
  </si>
  <si>
    <t>11-947930712</t>
  </si>
  <si>
    <t>TALITA MARIA DOS SANTOS</t>
  </si>
  <si>
    <t>DJULLY AZEVEDO ASSUNCAO GALLO</t>
  </si>
  <si>
    <t>11-981420143</t>
  </si>
  <si>
    <t>ENEIDA LIMA FONTES</t>
  </si>
  <si>
    <t>11-947384466</t>
  </si>
  <si>
    <t>JULIANA OLIVEIRA RIBEIRO</t>
  </si>
  <si>
    <t>11-934520265</t>
  </si>
  <si>
    <t>IVANEIDE SILVA</t>
  </si>
  <si>
    <t>PRISCILA APARECIDA SILVA DE PAIVA</t>
  </si>
  <si>
    <t>NICOLE SILVA DE PAIVA RAMOS</t>
  </si>
  <si>
    <t>KETHLLEN LOPES FRANCA DOS SANTOS</t>
  </si>
  <si>
    <t>21-966942319</t>
  </si>
  <si>
    <t>IVETE MARIA DA SILVA</t>
  </si>
  <si>
    <t>LUIZ CARLOS GONCALVES REIS JUNIOR</t>
  </si>
  <si>
    <t>BRUNO DOS SANTOS MENDES</t>
  </si>
  <si>
    <t>21-988226688</t>
  </si>
  <si>
    <t>CARINA SANCHES SANTOS</t>
  </si>
  <si>
    <t>21-988020310</t>
  </si>
  <si>
    <t>BRUNA SILVA DE ATAIDES DA SILVA</t>
  </si>
  <si>
    <t>21-998391852</t>
  </si>
  <si>
    <t>KEILA SILVA DE AMORIM</t>
  </si>
  <si>
    <t>11-957249918</t>
  </si>
  <si>
    <t>RAFAELA OLINDA QUEIROZ DE AZEVEDO</t>
  </si>
  <si>
    <t>11-933935265</t>
  </si>
  <si>
    <t>FABIANE GONCALVES RODRIGUES</t>
  </si>
  <si>
    <t>11-985817995</t>
  </si>
  <si>
    <t>LILIAN DE OLIVEIRA PAIVA</t>
  </si>
  <si>
    <t>21-992076353</t>
  </si>
  <si>
    <t>MARCIA REGINA SILVA BARBOSA</t>
  </si>
  <si>
    <t>ITAJACI DOS SANTOS OLIVEIRA</t>
  </si>
  <si>
    <t>11-997735050</t>
  </si>
  <si>
    <t>KEROLAINE FREIRE DE ALMEIDA</t>
  </si>
  <si>
    <t>JESSICA DA SILVA MOCCI</t>
  </si>
  <si>
    <t>SOLANGE ROSA GONCALVES DA SILVA</t>
  </si>
  <si>
    <t>GERSON DA CONCEICAO</t>
  </si>
  <si>
    <t>SERGIO PEREIRA PARENTE DE SOUZA</t>
  </si>
  <si>
    <t>MARINA LUZIA DOS SANTOS ROMUALDO</t>
  </si>
  <si>
    <t>JORGINA ALVES SALVADOR</t>
  </si>
  <si>
    <t>MARIA LUCIA DE SOUZA HONORIO RAMOS</t>
  </si>
  <si>
    <t>CATIA SIMONE TABORDA DEVILLART</t>
  </si>
  <si>
    <t>MIRIAN DE OLIVEIRA QUIRINO</t>
  </si>
  <si>
    <t>MARCELO NASCIMENTO DE OLIVEIRA</t>
  </si>
  <si>
    <t>SIRLEIDE SOARES DOS SANTOS</t>
  </si>
  <si>
    <t>ALESSANDRO RUY DA SILVA</t>
  </si>
  <si>
    <t>LAURINDA COELHO DOS SANTOS</t>
  </si>
  <si>
    <t xml:space="preserve">contato com suceesso em 13/05 </t>
  </si>
  <si>
    <t>ORISTEIA LESSA DE CALDAS BRITO</t>
  </si>
  <si>
    <t>RENATA DA SILVA PEREIRA</t>
  </si>
  <si>
    <t>SILVANA ALVES DA SILVA LIMA</t>
  </si>
  <si>
    <t>PATRICIA LIMA DA SILVA DE SOUSA</t>
  </si>
  <si>
    <t>KEILA FERNANDA DE ALMEIDA DO VALLE</t>
  </si>
  <si>
    <t>CARLOS EDUARDO NASCIMENTO BARBOSA</t>
  </si>
  <si>
    <t>HILTON BERGUE DA SILVA MACHADO</t>
  </si>
  <si>
    <t>TAIZ CRISTINA DIAS ROBAINA</t>
  </si>
  <si>
    <t>ANA CLAUDIA LIMA DA SILVA</t>
  </si>
  <si>
    <t>ANA PAULA DE DEUS</t>
  </si>
  <si>
    <t>LUCIANO OLIVEIRA DA SILVA</t>
  </si>
  <si>
    <t>CHRISTIANE DE SA BEZERRA</t>
  </si>
  <si>
    <t>ANABEL GOMES DE JESUS VIEIRA</t>
  </si>
  <si>
    <t>JULIANA DO AMARAL ALBERT</t>
  </si>
  <si>
    <t>DALVA DE SOUZA DA SILVA</t>
  </si>
  <si>
    <t>CAMILA GONCALVES DE OLIVEIRA</t>
  </si>
  <si>
    <t>DEISE MARA QUEIROZ VIEIRA FERNANDES</t>
  </si>
  <si>
    <t>ANDRE RAFAEL OLIVEIRA</t>
  </si>
  <si>
    <t>ADRIANA IGNACIO DE SOUZA</t>
  </si>
  <si>
    <t>ANA PAULA FERRAZ DE MORAES</t>
  </si>
  <si>
    <t>21986426848 21965015663</t>
  </si>
  <si>
    <t>RENATA HENRIQUES DE SOUZA</t>
  </si>
  <si>
    <t>JOSE RAFAEL DOS SANTOS</t>
  </si>
  <si>
    <t>ALEX FERREIRA DE FRANCISCO</t>
  </si>
  <si>
    <t>CAROLINA DE ALMEIDA COSTA DE MOURA</t>
  </si>
  <si>
    <t>DEBORA BARBOSA NOGUEIRA MOTTA</t>
  </si>
  <si>
    <t>MARCIA GABRIELE ANACLETO NASCIMENTO</t>
  </si>
  <si>
    <t>RAFAELA CAROLINE CARIAS DA TUGUIA DE MELO</t>
  </si>
  <si>
    <t>MARIA APARECIDA DO NASCIMENTO</t>
  </si>
  <si>
    <t>FERNANDO CAPOVILLA</t>
  </si>
  <si>
    <t>KELLY CRISTINA PEREIRA DO ESPIRITO SANTO</t>
  </si>
  <si>
    <t>PRISCILA SANTOS DA SILVA</t>
  </si>
  <si>
    <t>KATIA REGINA PASSADORE ROCHA</t>
  </si>
  <si>
    <t>RENATA FERRARI</t>
  </si>
  <si>
    <t>PATRICIA DE ALMEIDA LACERDA</t>
  </si>
  <si>
    <t>FERNANDA SANTANA SILVA</t>
  </si>
  <si>
    <t>SUELLEN NATALY FAUSTINO COSTA</t>
  </si>
  <si>
    <t xml:space="preserve">GUARULHO </t>
  </si>
  <si>
    <t>KARLA ALBUQUERQUE DE SOUSA DOS SANTOS</t>
  </si>
  <si>
    <t>RAYSSA DE AZEREDO RODRIGUES</t>
  </si>
  <si>
    <t>KYMBERLLI MENDES BRANDAO</t>
  </si>
  <si>
    <t>INGRYD LIMA DA LUZ</t>
  </si>
  <si>
    <t>INAER DE OLIVEIRA COSTA VAILLANT</t>
  </si>
  <si>
    <t>daniela</t>
  </si>
  <si>
    <t xml:space="preserve">contato com suceesso em 13/05 aguardado agenda na tijuca </t>
  </si>
  <si>
    <t>JULIANA TEIXEIRA MACEDO</t>
  </si>
  <si>
    <t>MARIA EDUARDA DOS SANTOS SANTANA</t>
  </si>
  <si>
    <t>Equipe - Cirurgião Michel Menezes</t>
  </si>
  <si>
    <t>JOYCE MARA DE SOUZA NOBRE</t>
  </si>
  <si>
    <t>ALLAN ADINOLFI NAVARRO</t>
  </si>
  <si>
    <t>Equipe - Cirurgião Luiz Alfredo</t>
  </si>
  <si>
    <t>CARMEN LUCIA MOURO LOPEZ</t>
  </si>
  <si>
    <t>CHAIENE REGINA RODRIGUES DOS REIS</t>
  </si>
  <si>
    <t>11-967063608</t>
  </si>
  <si>
    <t>RENATA REGINA RIOS DOS SANTOS</t>
  </si>
  <si>
    <t>21-967051017</t>
  </si>
  <si>
    <t>PATRICIA LOURENCO DO NASCIMENTO</t>
  </si>
  <si>
    <t>11-991909230</t>
  </si>
  <si>
    <t>BIANCA DA SILVA PEREIRA</t>
  </si>
  <si>
    <t>21-979922812</t>
  </si>
  <si>
    <t>MARIANA CHAVES OLIVEIRA</t>
  </si>
  <si>
    <t>REGIANE OROSCO</t>
  </si>
  <si>
    <t>11-982614039</t>
  </si>
  <si>
    <t>LETICIA LOPES PEREIRA</t>
  </si>
  <si>
    <t>11-994937966</t>
  </si>
  <si>
    <t>CAROLINE MUSQUEIRA LOPES</t>
  </si>
  <si>
    <t>DANIELLE NOVARINO SCHUNK</t>
  </si>
  <si>
    <t>ALINE SILVA DA FONTE SANTA ROSA DE OLIVEIRA</t>
  </si>
  <si>
    <t>21998198999 2124625046 2198198999</t>
  </si>
  <si>
    <t>REJANE RAMOS MAGALHAES MONTEIRO</t>
  </si>
  <si>
    <t>21974431966 21982878198 21982878198</t>
  </si>
  <si>
    <t>SYLVIA FERNANDA DE OLIVEIRA AMORIM DA CRUZ</t>
  </si>
  <si>
    <t>JACQELINE APARECIDA GALVAO AVILA BATISTA</t>
  </si>
  <si>
    <t>ALINE CLEMENTE DE ALMEIDA LIRA</t>
  </si>
  <si>
    <t>ISABEL CRISTINA ANSELMO</t>
  </si>
  <si>
    <t>VILMA MARIA DA SILVA</t>
  </si>
  <si>
    <t>JANAINA SILVA DE JESUS PINHEIRO</t>
  </si>
  <si>
    <t>GILCILENE RODRIGUES DO NASCIMENTO DE LIRA</t>
  </si>
  <si>
    <t>FERNANDA SOUSA PIRES FERREIRA</t>
  </si>
  <si>
    <t>RIDALVA GOMES DOS SANTOS BARROS</t>
  </si>
  <si>
    <t>FABIO LUIS PINTO DA SILVA</t>
  </si>
  <si>
    <t>BIANCA VANESSA CAVALCANTE SILVA DE OLIVEIRA</t>
  </si>
  <si>
    <t>RENATA DA SILVA ALMEIDA DE OLIVEIRA</t>
  </si>
  <si>
    <t>TATIANA LEAL DOS SANTOS</t>
  </si>
  <si>
    <t>KATIA SILVEIRA DE ALMEIDA</t>
  </si>
  <si>
    <t>CRISTINA MASSUMI NOGAMI</t>
  </si>
  <si>
    <t>KRISTIAN ROSE DOS SANTOS LISBOA</t>
  </si>
  <si>
    <t>SILVIA BEATRIZ MACHADO</t>
  </si>
  <si>
    <t>TEREZA CRISTINA ASSIS BEZERRA GOMES</t>
  </si>
  <si>
    <t>CARMEM VERONICA DE OLIVEIRA DUARTE</t>
  </si>
  <si>
    <t>RENATA BAPTISTA DOS SANTOS CARVALHO</t>
  </si>
  <si>
    <t>BARBARA GOMES RODRIGUES</t>
  </si>
  <si>
    <t>FLAVIA BERNARDO SOUZA COUTO</t>
  </si>
  <si>
    <t>ERICA FERREIRA SILVERIO</t>
  </si>
  <si>
    <t>AIDA DOS SANTOS WILLEMEN</t>
  </si>
  <si>
    <t>CYNTIA GRACIELA TORRES OLIVEIRA</t>
  </si>
  <si>
    <t>ROSILANE GALDINO MARQUES</t>
  </si>
  <si>
    <t>ABIGAIL IZAK DE MESQUITA</t>
  </si>
  <si>
    <t>ANDREIA DE SOUZA COSTA</t>
  </si>
  <si>
    <t>ADEMILSON DO AMARAL GIL</t>
  </si>
  <si>
    <t>JULIANA VIEIRA MONTEIRO</t>
  </si>
  <si>
    <t>ROSANE MOREIRA DA COSTA SOARES</t>
  </si>
  <si>
    <t>PATRICIA RODRIGUES MACHADO</t>
  </si>
  <si>
    <t>RENATA APARECIDA PIO</t>
  </si>
  <si>
    <t>ROSEMEIRE DINIZ DE GOES</t>
  </si>
  <si>
    <t>JULIA REIS GALO</t>
  </si>
  <si>
    <t>GRACIETE MARIA DA SILVA MAGALHAES</t>
  </si>
  <si>
    <t>11956543366 11956543366</t>
  </si>
  <si>
    <t>DANIEL AMARAL SERRALVO</t>
  </si>
  <si>
    <t>ADRIANA DOS SANTOS PIZON</t>
  </si>
  <si>
    <t>PATRICK AUGUSTO DA CONCEICAO</t>
  </si>
  <si>
    <t>21 970082640</t>
  </si>
  <si>
    <t>CLEONICE ANDRADE DA SILVA SOARES ABRAAO</t>
  </si>
  <si>
    <t>ALVAIR LEOPOLDINO DA MOTA</t>
  </si>
  <si>
    <t>WESLEY MOREIRA DE OLIVEIRA</t>
  </si>
  <si>
    <t>INEZ PERPETUA DA SILVA BORGES</t>
  </si>
  <si>
    <t>06/04/2026 18:22:00 contato com sucesso em</t>
  </si>
  <si>
    <t>CLEUSA DIAS LIMA</t>
  </si>
  <si>
    <t>20/03/2026 18:06:00 contato com sucesso em</t>
  </si>
  <si>
    <t>PAULA ALVES SOUZA CABRAL</t>
  </si>
  <si>
    <t>27/04/2026 18:50:00 contato com sucesso em</t>
  </si>
  <si>
    <t>JOSE EDUARDO DORIA</t>
  </si>
  <si>
    <t>12/03/2026 18:06:00 contato com sucesso em</t>
  </si>
  <si>
    <t>SERGIO MITSUGU YAMASAKI</t>
  </si>
  <si>
    <t xml:space="preserve">1199638-2103 </t>
  </si>
  <si>
    <t>13/03/2026 18:08:00 contato com sucesso em</t>
  </si>
  <si>
    <t>JULIANA HELENA ALVES DA SILVA</t>
  </si>
  <si>
    <t>20/03/2026 18:00:00 contato com sucesso em</t>
  </si>
  <si>
    <t>DAYSE WANDERLEY LINS</t>
  </si>
  <si>
    <t>81-996832990</t>
  </si>
  <si>
    <t>06/04/2026 20:04:00 contato com sucesso em</t>
  </si>
  <si>
    <t>FRANCISCA BACAGINE LEITE</t>
  </si>
  <si>
    <t>RENILDA DE ARAUJO CAETANO</t>
  </si>
  <si>
    <t>21-983268482</t>
  </si>
  <si>
    <t>MILLANE DOS SANTOS NUNES</t>
  </si>
  <si>
    <t>21-964415645</t>
  </si>
  <si>
    <t>06/04/2026 20:03:00 contato com sucesso em</t>
  </si>
  <si>
    <t>VICTOR HUGO RIBEIRO DA SILVA</t>
  </si>
  <si>
    <t>21-999095766</t>
  </si>
  <si>
    <t>02/04/2026 19:04:00 contato com sucesso em</t>
  </si>
  <si>
    <t>DOLORES RAMOS MASSA</t>
  </si>
  <si>
    <t>21-973677044</t>
  </si>
  <si>
    <t>ANDERSON MOREIRA SALES</t>
  </si>
  <si>
    <t>06/04/2026 14:51:00 contato com sucesso em</t>
  </si>
  <si>
    <t>JHOCELYN YAZADORA DOS SANTOS RANGEL</t>
  </si>
  <si>
    <t>21-979775212</t>
  </si>
  <si>
    <t>06/04/2026 17:44:00 contato com sucesso em</t>
  </si>
  <si>
    <t>HANNAH PIETRA VIEIRA DE SOUZA</t>
  </si>
  <si>
    <t>81-981806008</t>
  </si>
  <si>
    <t>14/04/2026 17:18:00 contato com sucesso em</t>
  </si>
  <si>
    <t>VERA LUCIA DE ALMEIDA CORREA</t>
  </si>
  <si>
    <t>21-999846743</t>
  </si>
  <si>
    <t>MARCIA DE SOUZA GOMES</t>
  </si>
  <si>
    <t>21-995055562</t>
  </si>
  <si>
    <t>16/04/2026 17:50:00 contato com sucesso em</t>
  </si>
  <si>
    <t>MARGARIDA SOARES DA COSTA</t>
  </si>
  <si>
    <t>21-965597685</t>
  </si>
  <si>
    <t>ALANE ROCHA DOS SANTOS</t>
  </si>
  <si>
    <t>21-995548697</t>
  </si>
  <si>
    <t>ELIANE DA SILVA CORTES</t>
  </si>
  <si>
    <t>21-981872044</t>
  </si>
  <si>
    <t>14/04/2026 17:46:00 contato com sucesso em</t>
  </si>
  <si>
    <t>CARLOS NENECIANO MONTEIRO DE MELO</t>
  </si>
  <si>
    <t>14/04/2026 17:32:00 contato com sucesso em</t>
  </si>
  <si>
    <t>DEISE CRISTINE CAMPOS DA SILVA</t>
  </si>
  <si>
    <t>21-985076221</t>
  </si>
  <si>
    <t>GERARDINA LO VISCO DE OLIVEIRA</t>
  </si>
  <si>
    <t>15/04/2026 17:04:00 contato com sucesso em</t>
  </si>
  <si>
    <t>CLAUDIA RANIERI</t>
  </si>
  <si>
    <t>11-987126741</t>
  </si>
  <si>
    <t>PATRICIA SANTIAGO SOUTO ANDRIOLI</t>
  </si>
  <si>
    <t>11-978395551</t>
  </si>
  <si>
    <t>31/03/2026 18:30:00 contato com sucesso em</t>
  </si>
  <si>
    <t>ALESSANDRA RODRIGUES ROMAO DE SOUZA</t>
  </si>
  <si>
    <t>11-993917566</t>
  </si>
  <si>
    <t>SILVIA THULLER RODRIGUES</t>
  </si>
  <si>
    <t>CRISTIANE ANDRADE</t>
  </si>
  <si>
    <t>11-982356424</t>
  </si>
  <si>
    <t>13/04/2026 17:38:00 contato com sucesso em</t>
  </si>
  <si>
    <t>ANDREA BRAGA CALIL SGARBI</t>
  </si>
  <si>
    <t>11-992480837</t>
  </si>
  <si>
    <t>ELIETE LIMA CRUZ</t>
  </si>
  <si>
    <t>11-952031225</t>
  </si>
  <si>
    <t>ANA PAULA GENOVEVA DE ALMEIDA</t>
  </si>
  <si>
    <t>11-976724233</t>
  </si>
  <si>
    <t>GLEICE FERREIRA DA SILVA</t>
  </si>
  <si>
    <t>11-961670962</t>
  </si>
  <si>
    <t>GABRIELA PEREIRA ELOY</t>
  </si>
  <si>
    <t>11-967630646</t>
  </si>
  <si>
    <t>CINDY MAGRINELLI VALLE</t>
  </si>
  <si>
    <t>11-945354603</t>
  </si>
  <si>
    <t>LUCAS RAFAEL DE CARVALHO RIBEIRO</t>
  </si>
  <si>
    <t>11-943930050</t>
  </si>
  <si>
    <t>16/04/2026 17:58:00 contato com sucesso em</t>
  </si>
  <si>
    <t>MAYARA NUNES FLORES</t>
  </si>
  <si>
    <t>11-930109941</t>
  </si>
  <si>
    <t>FLAVIA FONSECA RODRIGUES GOMES</t>
  </si>
  <si>
    <t>21-969262077</t>
  </si>
  <si>
    <t>ANDREA DE MENDONCA SOARES</t>
  </si>
  <si>
    <t>21-981925846</t>
  </si>
  <si>
    <t>SILVIA BEZERRA TOMAZ</t>
  </si>
  <si>
    <t>11-983199956</t>
  </si>
  <si>
    <t>LUCIMARA APARECIDA DE OLIVEIRA</t>
  </si>
  <si>
    <t>11-974476439</t>
  </si>
  <si>
    <t>FLAVIA DE SA CRUZ</t>
  </si>
  <si>
    <t>21-96448-2514</t>
  </si>
  <si>
    <t>ANDREZA GOMES MALHO</t>
  </si>
  <si>
    <t>11-969609006</t>
  </si>
  <si>
    <t>LIVIA BARROSO DE CARVALHO PATZDORF</t>
  </si>
  <si>
    <t>21-964313130</t>
  </si>
  <si>
    <t>ANA CRISTINA DA SILVA VICENTE</t>
  </si>
  <si>
    <t>21-994375172</t>
  </si>
  <si>
    <t>ARIANE CRISTINA NUNES VIANA</t>
  </si>
  <si>
    <t>11-991945414</t>
  </si>
  <si>
    <t>PAMELA FELIPE DE MATOS DOS SANTOS</t>
  </si>
  <si>
    <t>11-984453664</t>
  </si>
  <si>
    <t>30/04/2026 17:16:00 contato com sucesso em</t>
  </si>
  <si>
    <t>TEREZA CRISTINA DOURADO DA SILVA</t>
  </si>
  <si>
    <t>21-996491964</t>
  </si>
  <si>
    <t>LEIDIANE SOUSA DE OLIVEIRA</t>
  </si>
  <si>
    <t>21-983596840</t>
  </si>
  <si>
    <t>15/04/2026 18:24:00 contato com sucesso em</t>
  </si>
  <si>
    <t>JANIA PEREIRA DE PAULA</t>
  </si>
  <si>
    <t>21-982600474</t>
  </si>
  <si>
    <t>RAQUEL CRISTINA DA SILVA PRADO DE OLIVEIRA</t>
  </si>
  <si>
    <t>21-982834192</t>
  </si>
  <si>
    <t>LARISSA SILVA DE OLIVEIRA</t>
  </si>
  <si>
    <t>21-982978978</t>
  </si>
  <si>
    <t>15/04/2026 18:14:00 contato com sucesso em</t>
  </si>
  <si>
    <t>SIMONE RUY</t>
  </si>
  <si>
    <t>11-971736386</t>
  </si>
  <si>
    <t>JULIANA RIBEIRO ALEXANDRE</t>
  </si>
  <si>
    <t>11-941208300</t>
  </si>
  <si>
    <t>SILVANA APARECIDA DE ALMEIDA</t>
  </si>
  <si>
    <t>11-991313763</t>
  </si>
  <si>
    <t>20/04/2026 17:32:00 contato com sucesso em</t>
  </si>
  <si>
    <t>THIAGO CASTILHO TEBATINI</t>
  </si>
  <si>
    <t>WAGNER GONCALVES</t>
  </si>
  <si>
    <t>11-964365826</t>
  </si>
  <si>
    <t>20/04/2026 17:34:00 contato com sucesso em</t>
  </si>
  <si>
    <t>TATIANE VILELA DE OLIVEIRA ALVES</t>
  </si>
  <si>
    <t>STEFANE HELLEN BARRETO FAGUNDES</t>
  </si>
  <si>
    <t>21-981792847</t>
  </si>
  <si>
    <t>KAROLYN TAMARA SANTOS SILVA</t>
  </si>
  <si>
    <t>11-953932966</t>
  </si>
  <si>
    <t>JOAO VICTOR DE MELO BEZERRA</t>
  </si>
  <si>
    <t>81-988237472</t>
  </si>
  <si>
    <t>15/04/2026 17:58:00 contato com sucesso em</t>
  </si>
  <si>
    <t>IRIS TRINDADE DOS SANTOS</t>
  </si>
  <si>
    <t>11-983724313</t>
  </si>
  <si>
    <t>CLAUDICEA PEREIRA FORTUNATO AZEVEDO</t>
  </si>
  <si>
    <t>11/03/2026 18:08:00 contato com sucesso em</t>
  </si>
  <si>
    <t>CATIA REGINA DA SILVA</t>
  </si>
  <si>
    <t>11/03/2026 19:20:00 contato com sucesso em</t>
  </si>
  <si>
    <t>GABRIEL GONCALVES DA SILVA</t>
  </si>
  <si>
    <t>11/03/2026 19:12:00 contato com sucesso em</t>
  </si>
  <si>
    <t>SILVANA HERNANDES REIS</t>
  </si>
  <si>
    <t>SILVANGELA BONFIM DE OLIVEIRA CAMPOS</t>
  </si>
  <si>
    <t>11948305066 11954475905</t>
  </si>
  <si>
    <t>JAIR AFONSO ABRIL ROJAS</t>
  </si>
  <si>
    <t>11986164184 11994014870</t>
  </si>
  <si>
    <t>11/03/2026 18:34:00 contato com sucesso em</t>
  </si>
  <si>
    <t>CAMILA ROQUE DA SILVA SOUSA</t>
  </si>
  <si>
    <t>23/03/2026 18:18:00 contato com sucesso em</t>
  </si>
  <si>
    <t>ROGERIO DA SILVA</t>
  </si>
  <si>
    <t>23/03/2026 18:22:00 contato com sucesso em</t>
  </si>
  <si>
    <t>ISABEL TEIXEIRA KAUSS</t>
  </si>
  <si>
    <t>11/03/2026 18:04:00 contato com sucesso em</t>
  </si>
  <si>
    <t>LIDIA CANDIDA DA SILVA TEODORO</t>
  </si>
  <si>
    <t>21968339165 21968339165 21968339165</t>
  </si>
  <si>
    <t>GABRIELA GONZAGA DE CARVALHO</t>
  </si>
  <si>
    <t>11973305499 1197330549 11973305499 11973305499</t>
  </si>
  <si>
    <t>14/04/2026 18:02:00 contato com sucesso em</t>
  </si>
  <si>
    <t>MARIA LUCIANE RIBEIRO DE ARAUJO</t>
  </si>
  <si>
    <t>21979135317 21979135317</t>
  </si>
  <si>
    <t>19/03/2026 18:02:00 contato com sucesso em</t>
  </si>
  <si>
    <t>24/04/2026 09:40</t>
  </si>
  <si>
    <t>ROBERT VAGNER DOS SANTOS SILVA</t>
  </si>
  <si>
    <t>17/04/2026 18:34:00 contato com sucesso em</t>
  </si>
  <si>
    <t>HELOISA HELENA DA SILVA SENNA</t>
  </si>
  <si>
    <t>21-987242123</t>
  </si>
  <si>
    <t>29/04/2026 17:26:00 contato com sucesso em</t>
  </si>
  <si>
    <t>KENIA REGINA FRANCISCO</t>
  </si>
  <si>
    <t>11-940092414</t>
  </si>
  <si>
    <t>29/04/2026 17:12:00 contato com sucesso em</t>
  </si>
  <si>
    <t>VALDENICE DE ALMEIDA MIGUEL</t>
  </si>
  <si>
    <t>11-969548343</t>
  </si>
  <si>
    <t>29/04/2026 17:46:00 contato com sucesso em</t>
  </si>
  <si>
    <t>ROSELIA GENEROSO DA SILVA</t>
  </si>
  <si>
    <t>11-937685168</t>
  </si>
  <si>
    <t>ANA MARIA DE MELO LOMBELLO</t>
  </si>
  <si>
    <t>11-994204066</t>
  </si>
  <si>
    <t>VICTORIA REGIA QUINTANILHA DOS SANTOS</t>
  </si>
  <si>
    <t>02/04/2026 17:58:00 contato com sucesso em</t>
  </si>
  <si>
    <t>ELICIANNI RUS ALVAREZ</t>
  </si>
  <si>
    <t>21983921559 21983921559</t>
  </si>
  <si>
    <t>MARIA WAILMA CAVALCANTI CARNEIRO LEAO ROS</t>
  </si>
  <si>
    <t>11947836160 11982370431</t>
  </si>
  <si>
    <t>CREUZA DE OLIVEIRA JESUS SOUZA</t>
  </si>
  <si>
    <t>1165782530 11965782530 1137724959 1179997188 1196578253 11965782530</t>
  </si>
  <si>
    <t>ANDREA CABRAL DOS SANTOS BENEDITO</t>
  </si>
  <si>
    <t>11969982206 1132222500</t>
  </si>
  <si>
    <t>DANIELLE PEREIRA MENDES MONTEIRO</t>
  </si>
  <si>
    <t>21975172503 21975172503</t>
  </si>
  <si>
    <t>LUANA MATOS CONCEICAO</t>
  </si>
  <si>
    <t>16/04/2026 17:52:00 contato com sucesso em</t>
  </si>
  <si>
    <t>LEILA GREGORIO DE ANDRADE</t>
  </si>
  <si>
    <t>21974235751 2196336111 2124030555 21996336111</t>
  </si>
  <si>
    <t>PAULA MEDEIROS SABINO</t>
  </si>
  <si>
    <t>21984711981 21984711981</t>
  </si>
  <si>
    <t>19/03/2026 18:08:00 contato com sucesso em</t>
  </si>
  <si>
    <t>MARIA EDUARDA GOMES SILVA</t>
  </si>
  <si>
    <t>11951374022 11951952366</t>
  </si>
  <si>
    <t>ADRIANA MOREIRA MAMEDE</t>
  </si>
  <si>
    <t>11983748449 11983748449</t>
  </si>
  <si>
    <t>NATHALIA ALVES MONTEIRO DA ROCHA</t>
  </si>
  <si>
    <t>21964058343 21998349336</t>
  </si>
  <si>
    <t>SELDA ALVES DE ARAUJO</t>
  </si>
  <si>
    <t>11984699897 11984699897 11984699897 11984699897</t>
  </si>
  <si>
    <t>JOANA DARCA DOS SANTOS</t>
  </si>
  <si>
    <t>NADIA OLIVEIRA DA SILVA</t>
  </si>
  <si>
    <t>27/04/2026 17:52:00 contato com sucesso em</t>
  </si>
  <si>
    <t>RICARDO AGUIAR</t>
  </si>
  <si>
    <t>TAMARA SOUZA DA SILVA CAMARGO</t>
  </si>
  <si>
    <t>ANA JUREMA MONTEIRO DE AQUINO</t>
  </si>
  <si>
    <t>05/05/2026 18:58:00 contato com sucesso em</t>
  </si>
  <si>
    <t>ALINE FOSCARINI DE OLIVEIRA</t>
  </si>
  <si>
    <t>VANUSA FALEIRO DOS SANTOS</t>
  </si>
  <si>
    <t>21997383652 21997383652</t>
  </si>
  <si>
    <t>ELISANGELA BATISTA DA CONCEICAO</t>
  </si>
  <si>
    <t>CRISTIANE VIEIRA MARQUES ZARONI</t>
  </si>
  <si>
    <t>05/05/2026 18:18:00 contato com sucesso em</t>
  </si>
  <si>
    <t>NEIDEMAR CUNHA PEREIRA RODRIGUES</t>
  </si>
  <si>
    <t>30/04/2026 18:24:00 contato com sucesso em</t>
  </si>
  <si>
    <t>LEONARDO RODRIGUES FRIAS</t>
  </si>
  <si>
    <t>ANA LUISA SILVA SOUZA</t>
  </si>
  <si>
    <t>05/05/2026 18:40:00 contato com sucesso em</t>
  </si>
  <si>
    <t>RENATA DOS RAMOS LEAL</t>
  </si>
  <si>
    <t>JULIANA RAMOS MOREIRA COELHO</t>
  </si>
  <si>
    <t>05/05/2026 18:32:00 contato com sucesso em</t>
  </si>
  <si>
    <t>KAREN DA SILVA MENDES</t>
  </si>
  <si>
    <t>05/05/2026 18:56:00 contato com sucesso em</t>
  </si>
  <si>
    <t>LINDA INES DA SILVA MAMEDE</t>
  </si>
  <si>
    <t>MARCELA NEVES DE OLIVEIRA</t>
  </si>
  <si>
    <t>ADRIANA DE ANDRADE CARVALHO NAGATANI</t>
  </si>
  <si>
    <t>ELIANE DOS REIS SANTOS</t>
  </si>
  <si>
    <t>CARLA RENATA DE MORAES CAMPOS LOPES</t>
  </si>
  <si>
    <t>GISELE DARIO ALBERTI</t>
  </si>
  <si>
    <t>SARA DA TRINDADE LIMA</t>
  </si>
  <si>
    <t>PRISCILA MARIA DE LIMA RIBEIRO MANZOLI</t>
  </si>
  <si>
    <t>LEANDRO DOS SANTOS VALERIO</t>
  </si>
  <si>
    <t>ADRIANA TEREZINHA DA SILVA</t>
  </si>
  <si>
    <t>KEROLLEM FERREIRA DE SOUSA LIMA</t>
  </si>
  <si>
    <t>HENRIQUE ANDRADE VASCONCELLOS</t>
  </si>
  <si>
    <t>MARIA CHRISTINA SERIGATTI SALVIATO GONCALVES</t>
  </si>
  <si>
    <t>GILVAN FARIAS DE SOUSA</t>
  </si>
  <si>
    <t>CRISTIANE SANCHEZ MACEDO DE SOUZA</t>
  </si>
  <si>
    <t>ANA KARLA DOS SANTOS SANTIAGO</t>
  </si>
  <si>
    <t>JESSICA PATRICIO SARDINHA</t>
  </si>
  <si>
    <t>BRUNA ALESSANDRA ROSOLEN</t>
  </si>
  <si>
    <t>ISABELA PIRES PEREIRA</t>
  </si>
  <si>
    <t>RAQUEL XAVIER SAMPAIO</t>
  </si>
  <si>
    <t>ARIANA PEREIRA DA SILVA</t>
  </si>
  <si>
    <t>RAFAELA MATTOS DA SILVA</t>
  </si>
  <si>
    <t>CAROLINE DA COSTA MENDES</t>
  </si>
  <si>
    <t>NILA AGELA DE SOUSA POLLI</t>
  </si>
  <si>
    <t>BARBARA BARBOSA DE MORAES</t>
  </si>
  <si>
    <t>VITORIA DE LIMA SILVA</t>
  </si>
  <si>
    <t>30/04/2026 18:44:00 contato com sucesso em</t>
  </si>
  <si>
    <t>THAYNNARA VICTORIA ALVES DOS SANTOS</t>
  </si>
  <si>
    <t>LARISSA FERNANDES TURQUES TAVARES</t>
  </si>
  <si>
    <t>KAWINNE TIEMY WATANABE FERREIRA</t>
  </si>
  <si>
    <t>JANE BARBOSA APARICIO</t>
  </si>
  <si>
    <t>MARCIA CAMILA DE SA</t>
  </si>
  <si>
    <t>27/04/2026 17:36:00 contato com sucesso em</t>
  </si>
  <si>
    <t>LARISSA MARTINS LUCAS</t>
  </si>
  <si>
    <t>MARIA SILVIA FRUTUOSO DE AGUIAR ANICETO</t>
  </si>
  <si>
    <t>30/04/2026 18:28:00 contato com sucesso em</t>
  </si>
  <si>
    <t>MARCOS ANTONIO RIPARDO GONCALVES</t>
  </si>
  <si>
    <t>27/04/2026 18:56:00 contato com sucesso em</t>
  </si>
  <si>
    <t>EDUARDO MARCHI DA SILVA</t>
  </si>
  <si>
    <t>ANDREA CRISTINA DE SOUZA LIMA</t>
  </si>
  <si>
    <t>29/04/2026 17:52:00 contato com sucesso em</t>
  </si>
  <si>
    <t>ESIO MATHIAS FRANCIO</t>
  </si>
  <si>
    <t>27/04/2026 18:04:00 contato com sucesso em</t>
  </si>
  <si>
    <t>DANIELE RIBEIRO LIMA</t>
  </si>
  <si>
    <t>29/04/2026 18:00:00 contato com sucesso em</t>
  </si>
  <si>
    <t>ELISANGELA ALVES FERREIRA CHAVES</t>
  </si>
  <si>
    <t>27/04/2026 17:14:00 contato com sucesso em</t>
  </si>
  <si>
    <t>THAIS STOFEL DOS SANTOS DE OLIVEIRA</t>
  </si>
  <si>
    <t>GISELE SANTANA BARROSO DOS SANTOS</t>
  </si>
  <si>
    <t>29/04/2026 18:08:00 contato com sucesso em</t>
  </si>
  <si>
    <t>SORAIA BARBOSA TAKIMOTO APPOLINARIO</t>
  </si>
  <si>
    <t>CLAUDIO DONIZETE DE SOUZA</t>
  </si>
  <si>
    <t>ITALO LORRAN PORTELLA CAMPOS</t>
  </si>
  <si>
    <t>MAURICIO DA SILVA JUNIOR</t>
  </si>
  <si>
    <t>VANESSA DE SOUZA FERREIRA</t>
  </si>
  <si>
    <t>30/04/2026 18:26:00 contato com sucesso em</t>
  </si>
  <si>
    <t>RENATA GONZAGA DE MELO DINIZ</t>
  </si>
  <si>
    <t>11963855060 11967509562 11963855060 11963855060</t>
  </si>
  <si>
    <t>CAMILLA DE AGUIAR AMARAL</t>
  </si>
  <si>
    <t>21982749352 21972132993</t>
  </si>
  <si>
    <t>27/04/2026 17:48:00 contato com sucesso em</t>
  </si>
  <si>
    <t>AUREA CAROLINA ARAUJO DOS SANTOS</t>
  </si>
  <si>
    <t>21965311520 21965311520</t>
  </si>
  <si>
    <t>MARINA DA SILVA GONCALVES CARDOSO</t>
  </si>
  <si>
    <t>CINTIA DO AMARAL OFFREDI</t>
  </si>
  <si>
    <t>AMANDA CAROLINE MEDEIROS DE GODOI FERNANDES</t>
  </si>
  <si>
    <t>11977381510 11952729605</t>
  </si>
  <si>
    <t>YASMIM DE ALMEIDA RANQUINE</t>
  </si>
  <si>
    <t>21990333181 21990333181 21990333181</t>
  </si>
  <si>
    <t>05/05/2026 17:56:00 contato com sucesso em</t>
  </si>
  <si>
    <t>JOSILENE PEREIRA DA SILVA</t>
  </si>
  <si>
    <t>MICHELLE MARTINS DOS SANTOS SILVA CAMARGO</t>
  </si>
  <si>
    <t>21991568848 21991568848 21988292048</t>
  </si>
  <si>
    <t>PRISCILA IASMIM DA SILVA</t>
  </si>
  <si>
    <t>21969916979 21969916979</t>
  </si>
  <si>
    <t>HAIANNY RODRIGUES FRAGOSO RANGEL</t>
  </si>
  <si>
    <t>21979697662</t>
  </si>
  <si>
    <t>05/05/2026 17:58:00 contato com sucesso em</t>
  </si>
  <si>
    <t>SORAYA FUTURO XAVIER</t>
  </si>
  <si>
    <t>21981038463</t>
  </si>
  <si>
    <t>GERSON CANDIDO DE OLIVEIRA</t>
  </si>
  <si>
    <t>11996163359 11996163359</t>
  </si>
  <si>
    <t>SANDRA FUENTES VENTURINI</t>
  </si>
  <si>
    <t>SHIRLEI AP BENEVIDES DA SILVA</t>
  </si>
  <si>
    <t>11989054979 1158424635 1198905-4979</t>
  </si>
  <si>
    <t>27/04/2026 17:24:00 contato com sucesso em</t>
  </si>
  <si>
    <t>ROSANGELA APARECIDA DO NASCIMENTO</t>
  </si>
  <si>
    <t>11989292564 11989292564</t>
  </si>
  <si>
    <t>05/05/2026 17:48:00 contato com sucesso em</t>
  </si>
  <si>
    <t>MELINA BERGAMIN ROSSI</t>
  </si>
  <si>
    <t>11972605878 11972605878</t>
  </si>
  <si>
    <t>27/04/2026 18:10:00 contato com sucesso em</t>
  </si>
  <si>
    <t>GABRIELA PEREIRA DANTAS</t>
  </si>
  <si>
    <t>30/04/2026 17:06:00 contato com sucesso em</t>
  </si>
  <si>
    <t>PATRICK ALMEIDA SOUZA</t>
  </si>
  <si>
    <t>KERYTHA TAVARES LIMA</t>
  </si>
  <si>
    <t>PRISCILA DE SOUZA ARAUJO</t>
  </si>
  <si>
    <t>1126459188 11974607946</t>
  </si>
  <si>
    <t>ELISANGELA ALVES SILVA</t>
  </si>
  <si>
    <t>11-984008945</t>
  </si>
  <si>
    <t>14/04/2026 17:56:00 contato com sucesso em</t>
  </si>
  <si>
    <t>NALVA PEREIRA LIMA DAS CHAGAS</t>
  </si>
  <si>
    <t>11-988923968</t>
  </si>
  <si>
    <t>ALESSANDRA CALEGARETTI VIEIRA</t>
  </si>
  <si>
    <t>11-95362-5919</t>
  </si>
  <si>
    <t>ERIVALDO DA SILVA ARAUJO</t>
  </si>
  <si>
    <t>11-950016099</t>
  </si>
  <si>
    <t>14/04/2026 18:00:00 contato com sucesso em</t>
  </si>
  <si>
    <t>MELIZA ALESSANDRA COZZA BLANCO MAGALHAES</t>
  </si>
  <si>
    <t>11-976512477</t>
  </si>
  <si>
    <t>16/04/2026 17:30:00 contato com sucesso em</t>
  </si>
  <si>
    <t>ELIAS APARECIDO DE MELO</t>
  </si>
  <si>
    <t>11-966497202</t>
  </si>
  <si>
    <t>DENISE CIRINO BATISTA</t>
  </si>
  <si>
    <t>11-983402160</t>
  </si>
  <si>
    <t>ANA PAULA SOUZA DE ARAUJO</t>
  </si>
  <si>
    <t>11-962741317</t>
  </si>
  <si>
    <t>ELAINE FILGUEIRAS BARBOSA DE OLIVEIRA</t>
  </si>
  <si>
    <t>11-957704837</t>
  </si>
  <si>
    <t>ELAINE DE FREITAS DA SILVA</t>
  </si>
  <si>
    <t>11-996971245</t>
  </si>
  <si>
    <t>ANA CRISTINA MATEUS LIBERATO</t>
  </si>
  <si>
    <t>ADRIANA PAULA DA SILVA CAVALCANTI PINTO</t>
  </si>
  <si>
    <t>11-958496452</t>
  </si>
  <si>
    <t>ALEXANDRE MARTINS SCHILDBERG</t>
  </si>
  <si>
    <t>14/04/2026 17:22:00 contato com sucesso em</t>
  </si>
  <si>
    <t>DANIELA MARQUES DA SILVA</t>
  </si>
  <si>
    <t>11-971103113</t>
  </si>
  <si>
    <t>ELEONORA CAUSSO MACHADO VEIGA</t>
  </si>
  <si>
    <t>11-947141541</t>
  </si>
  <si>
    <t>GISELIA TATIANE DA SILVA MEDEIROS</t>
  </si>
  <si>
    <t>11-999302978</t>
  </si>
  <si>
    <t>ANDERSON APARECIDO ARRUDA RODRIGUES</t>
  </si>
  <si>
    <t>11-984604523</t>
  </si>
  <si>
    <t>CRISTIANE NUNES GAYER</t>
  </si>
  <si>
    <t>11-979963531</t>
  </si>
  <si>
    <t>13/04/2026 17:36:00 contato com sucesso em</t>
  </si>
  <si>
    <t>FABIANA JORGE DOS SANTOS</t>
  </si>
  <si>
    <t>11-997090044</t>
  </si>
  <si>
    <t>ROBERTA CRISTINA LEITE BEZERRA</t>
  </si>
  <si>
    <t>11-940333058</t>
  </si>
  <si>
    <t>ELISETE CARREIRA SILVA</t>
  </si>
  <si>
    <t>11-980673804</t>
  </si>
  <si>
    <t>14/04/2026 17:24:00 contato com sucesso em</t>
  </si>
  <si>
    <t>LUCIANA GOMES DE OLIVEIRA</t>
  </si>
  <si>
    <t>11-970466388</t>
  </si>
  <si>
    <t>GLAUCE FERNANDA DONATO</t>
  </si>
  <si>
    <t>11-987475400</t>
  </si>
  <si>
    <t>ESTEVAO ANCELMO DE BARROS</t>
  </si>
  <si>
    <t>11-972053242</t>
  </si>
  <si>
    <t>CRISTINA SANTANA DE SOUZA</t>
  </si>
  <si>
    <t>11-989349113</t>
  </si>
  <si>
    <t>FABIO CARLOS KILLER</t>
  </si>
  <si>
    <t>11-949810038</t>
  </si>
  <si>
    <t>ROSANGELA APARECIDA PEREIRA</t>
  </si>
  <si>
    <t>11-959578597</t>
  </si>
  <si>
    <t>ANGELINA DE LIMA</t>
  </si>
  <si>
    <t>11-984759456</t>
  </si>
  <si>
    <t>DEISE PEREIRA DE OLIVEIRA</t>
  </si>
  <si>
    <t>11-953757301</t>
  </si>
  <si>
    <t>GILDECIA SOARES COIMBRA</t>
  </si>
  <si>
    <t>11-932500928</t>
  </si>
  <si>
    <t>FABIOLA GABRIELA FERREIRA DA SILVA</t>
  </si>
  <si>
    <t>FRANCISCA CELMA BARBOSA FELIPE MELO</t>
  </si>
  <si>
    <t>11-981751996</t>
  </si>
  <si>
    <t>GLEICE CECILIO DA SILVA</t>
  </si>
  <si>
    <t>11-986160340</t>
  </si>
  <si>
    <t>DANIELA SATIE HIGASHI ROSA</t>
  </si>
  <si>
    <t>11-954660552</t>
  </si>
  <si>
    <t>13/04/2026 17:34:00 contato com sucesso em</t>
  </si>
  <si>
    <t>FERNANDA HELENA DO NASCIMENTO DE JESUS</t>
  </si>
  <si>
    <t>11-949719232</t>
  </si>
  <si>
    <t>CRISTINA DE ARAUJO GALDINO</t>
  </si>
  <si>
    <t>11-966074323</t>
  </si>
  <si>
    <t>14/04/2026 17:34:00 contato com sucesso em</t>
  </si>
  <si>
    <t>MARCIA APARECIDA DOS SANTOS OLIVEIRA</t>
  </si>
  <si>
    <t>11-940096353</t>
  </si>
  <si>
    <t>16/04/2026 17:20:00 contato com sucesso em</t>
  </si>
  <si>
    <t>FELIPE MELCHIOR GESTEIRA</t>
  </si>
  <si>
    <t>11-984594309</t>
  </si>
  <si>
    <t>CLAUDIA CRISTINA APARECIDA DE OLIVEIRA</t>
  </si>
  <si>
    <t>13/04/2026 17:24:00 contato com sucesso em</t>
  </si>
  <si>
    <t>DOMENICA CRISTINA ESTEVES</t>
  </si>
  <si>
    <t>11-985940874</t>
  </si>
  <si>
    <t>13/04/2026 18:56:00 contato com sucesso em</t>
  </si>
  <si>
    <t>ELAINE SOUZA DIAS SINTRA</t>
  </si>
  <si>
    <t>11-966942587</t>
  </si>
  <si>
    <t>13/04/2026 17:22:00 contato com sucesso em</t>
  </si>
  <si>
    <t>MARCELO FERNANDES JOAQUIM</t>
  </si>
  <si>
    <t>11-975621008</t>
  </si>
  <si>
    <t>16/04/2026 17:42:00 contato com sucesso em</t>
  </si>
  <si>
    <t>MARIA ALEX SANDRA DA SILVA SANTOS</t>
  </si>
  <si>
    <t>11-96713-7940</t>
  </si>
  <si>
    <t>16/04/2026 17:38:00 contato com sucesso em</t>
  </si>
  <si>
    <t>GLEIMA REGO SANTANA</t>
  </si>
  <si>
    <t>11-974325726</t>
  </si>
  <si>
    <t>ANA PAULA CRISTIANE DA SILVA</t>
  </si>
  <si>
    <t>11-984275251</t>
  </si>
  <si>
    <t>CAMILA ALVES AGUIAR</t>
  </si>
  <si>
    <t>11-967300495</t>
  </si>
  <si>
    <t>DANIELLE MARTINS DA SILVA</t>
  </si>
  <si>
    <t>11-993549560</t>
  </si>
  <si>
    <t>13/04/2026 17:28:00 contato com sucesso em</t>
  </si>
  <si>
    <t>ANDELITA CRISTINA BARROS RAMOS</t>
  </si>
  <si>
    <t>11-975091260</t>
  </si>
  <si>
    <t>DANIELLE ALCANTARA ROCHA</t>
  </si>
  <si>
    <t>GABRIELA BORGES DEMINCIANA</t>
  </si>
  <si>
    <t>11-987274496</t>
  </si>
  <si>
    <t>RUTH BUNEMER PAOLILLO</t>
  </si>
  <si>
    <t>11-984007593</t>
  </si>
  <si>
    <t>CASSIA APARECIDA IONUE MASSULINI</t>
  </si>
  <si>
    <t>11-957271180</t>
  </si>
  <si>
    <t>JOSE ROBERTO DE ANDRADE</t>
  </si>
  <si>
    <t>11-976721411</t>
  </si>
  <si>
    <t>LUANA CARVALHO GRZYBOWSKI</t>
  </si>
  <si>
    <t>21-997611567</t>
  </si>
  <si>
    <t>MIRIAN ANDREA BATISTA DA SILVA MENDES</t>
  </si>
  <si>
    <t>21-980043608</t>
  </si>
  <si>
    <t>ALESSANDRA APARECIDA DE OLIVEIRA BATISTA</t>
  </si>
  <si>
    <t>FANI FRANCISCA ALDE DOS SANTOS</t>
  </si>
  <si>
    <t>11-910261518</t>
  </si>
  <si>
    <t>24/03/2026 19:30:00 contato com sucesso em</t>
  </si>
  <si>
    <t>ADRIANA GOMES DE BRITO DA SILVA</t>
  </si>
  <si>
    <t>21-966087186</t>
  </si>
  <si>
    <t>ANGELA CRISTINA MAGALHAES DE OLIVEIRA</t>
  </si>
  <si>
    <t>07/04/2026 17:18:00 contato com sucesso em</t>
  </si>
  <si>
    <t>ADRIANO VALENTE COSTA</t>
  </si>
  <si>
    <t>21-964145607</t>
  </si>
  <si>
    <t>CLAUDIO ALVES DA SILVA</t>
  </si>
  <si>
    <t>11-987334330</t>
  </si>
  <si>
    <t>NELY DE CASSIA MARTINS SILVA</t>
  </si>
  <si>
    <t>11-958758726</t>
  </si>
  <si>
    <t>ALESSANDRE REIS DOS SANTOS</t>
  </si>
  <si>
    <t>11-930077404</t>
  </si>
  <si>
    <t>MARIA APARECIDA DA SILVA PEREIRA</t>
  </si>
  <si>
    <t>11-994484634</t>
  </si>
  <si>
    <t>SIMONE MARIA DOS SANTOS</t>
  </si>
  <si>
    <t>11-994932859</t>
  </si>
  <si>
    <t>SANDRO ROBSON PEREIRA</t>
  </si>
  <si>
    <t>11-982294809</t>
  </si>
  <si>
    <t>NEUSA VIEIRA DE CAMARGO</t>
  </si>
  <si>
    <t>11-946537160</t>
  </si>
  <si>
    <t>DUSILEIDE SOARES DA SILVA</t>
  </si>
  <si>
    <t>11-973930855</t>
  </si>
  <si>
    <t>31/03/2026 18:26:00 contato com sucesso em</t>
  </si>
  <si>
    <t>VIVIANE GONZAGA SOUSA DA SILVA</t>
  </si>
  <si>
    <t>11-948291400</t>
  </si>
  <si>
    <t>JOSENICE DA CONCEICAO PRAXEDES CARVALHO</t>
  </si>
  <si>
    <t>11-963549427</t>
  </si>
  <si>
    <t>IURI BESSA BUENO</t>
  </si>
  <si>
    <t>21-973771326</t>
  </si>
  <si>
    <t>FERNANDA SANTOS DE AGUIAR</t>
  </si>
  <si>
    <t>11-964034419</t>
  </si>
  <si>
    <t>GILMAR COSTA DOS SANTOS</t>
  </si>
  <si>
    <t>11-985241802</t>
  </si>
  <si>
    <t>LUCIENE NUNES DA CUNHA</t>
  </si>
  <si>
    <t>21-970226240</t>
  </si>
  <si>
    <t>MARA CRISTHIAN DOS SANTOS LUCAS</t>
  </si>
  <si>
    <t>11-966752100</t>
  </si>
  <si>
    <t>ALEXANDRE DA SILVA FERENANDES</t>
  </si>
  <si>
    <t>21-970448100</t>
  </si>
  <si>
    <t>SARA GRACIELA GOMES DE PAULA</t>
  </si>
  <si>
    <t>11-967378772</t>
  </si>
  <si>
    <t>CARINA RUVOLO FRANCO</t>
  </si>
  <si>
    <t>11-967632182</t>
  </si>
  <si>
    <t>ARLETE IRENE DE LIMA SANTOS</t>
  </si>
  <si>
    <t>11-983161934</t>
  </si>
  <si>
    <t>MARIA LUCIA DO NASCIMENTO DE HOLANDA</t>
  </si>
  <si>
    <t>11-962117640</t>
  </si>
  <si>
    <t>VIVIANE SOBRAL MOTTA</t>
  </si>
  <si>
    <t>21-981169104</t>
  </si>
  <si>
    <t>ANTONIO MARCO SANTOS DE ARAUJO</t>
  </si>
  <si>
    <t>21-964500133</t>
  </si>
  <si>
    <t>ELIDA REGINA FERREIRA SOUSA</t>
  </si>
  <si>
    <t>11-981344697</t>
  </si>
  <si>
    <t>JOSE AILTON FERREIRA DO NASCIMENTO</t>
  </si>
  <si>
    <t>11-987687264</t>
  </si>
  <si>
    <t>JEOVANIA FIGUEIREDO DA SILVA</t>
  </si>
  <si>
    <t>21-987141086/21988770496 numero correto</t>
  </si>
  <si>
    <t>TATIANA APARECIDA MIRANDA PERES</t>
  </si>
  <si>
    <t>11-998739947</t>
  </si>
  <si>
    <t>09/04/2026 17:00:00 contato com sucesso em</t>
  </si>
  <si>
    <t>VALERIA CRISTINA DOS SANTOS DE SA FREIRE</t>
  </si>
  <si>
    <t>KELLY CRISTINA MOSMAN DE SANTANA</t>
  </si>
  <si>
    <t>11-985872437</t>
  </si>
  <si>
    <t>JOCIMAR DOS SANTOS SILVA</t>
  </si>
  <si>
    <t>21-991472511</t>
  </si>
  <si>
    <t>MARILIA NUNES FERREIRA DA SILVA</t>
  </si>
  <si>
    <t>11-942794275</t>
  </si>
  <si>
    <t>DANIELLE PINHEIRO DA SILVA</t>
  </si>
  <si>
    <t>11-947481499</t>
  </si>
  <si>
    <t>DEBORA GUABIRABA DE LIMA</t>
  </si>
  <si>
    <t>11-910033084</t>
  </si>
  <si>
    <t>FLAVIA AMANCIA E SILVA</t>
  </si>
  <si>
    <t>DANIELLE PEREIRA DAS CHAGAS RANGEL</t>
  </si>
  <si>
    <t>WILLIAM PEREIRA DO CARMO</t>
  </si>
  <si>
    <t>11-954844749</t>
  </si>
  <si>
    <t>DANIELA COSTA SANTOS</t>
  </si>
  <si>
    <t>21-971503938</t>
  </si>
  <si>
    <t>JULIANA ALVES DA MATA</t>
  </si>
  <si>
    <t>ELIS SILVA ALMEIDA DO ROSARIO</t>
  </si>
  <si>
    <t>11-951636006</t>
  </si>
  <si>
    <t>14/04/2026 18:10:00 contato com sucesso em</t>
  </si>
  <si>
    <t>DEBORA MARIA PEREIRA DOS SANTOS</t>
  </si>
  <si>
    <t>21-966628911</t>
  </si>
  <si>
    <t>TONY DA SILVA LACERDA</t>
  </si>
  <si>
    <t>11-966385656</t>
  </si>
  <si>
    <t>ANA CLAUDIA BRAGA RIBEIRO</t>
  </si>
  <si>
    <t>JHENIFER LEOCADIO CRUZ</t>
  </si>
  <si>
    <t>21-994324955</t>
  </si>
  <si>
    <t>PRISCILA APARECIDA DE NOVAIS TEPPER</t>
  </si>
  <si>
    <t>11-947554186</t>
  </si>
  <si>
    <t>02/04/2026 18:32:00 contato com sucesso em</t>
  </si>
  <si>
    <t>FRANCISCA NATALIA DIAS SANTOS</t>
  </si>
  <si>
    <t>11-957212449</t>
  </si>
  <si>
    <t>FRANCISCO CLAYTON DA CRUZ DE SOUSA</t>
  </si>
  <si>
    <t>11-940354578</t>
  </si>
  <si>
    <t>LICIMERE OLIVEIRA OLINTO</t>
  </si>
  <si>
    <t>MONIQUE PEREIRA AUGUSTO</t>
  </si>
  <si>
    <t>21-987593905</t>
  </si>
  <si>
    <t>ELLEN LETICYA RIBEIRO GOES</t>
  </si>
  <si>
    <t>GABRIELLE CUNHA SARMENTO DA SILVA</t>
  </si>
  <si>
    <t>21-999049831</t>
  </si>
  <si>
    <t>PALOMA CRISOSTOMO CAVALCANTE FELISMINO BERTOLIN</t>
  </si>
  <si>
    <t>11-974446950</t>
  </si>
  <si>
    <t>CAMILA DE CARVALHO LEANDRO ALMEIDA</t>
  </si>
  <si>
    <t>21-982214456</t>
  </si>
  <si>
    <t>ELIZABETH MONIQUE DE OLIVEIRA SILVA</t>
  </si>
  <si>
    <t>11-963514999</t>
  </si>
  <si>
    <t>DIOGO ARAUJO LEMES</t>
  </si>
  <si>
    <t>11-965878131</t>
  </si>
  <si>
    <t>WILKER FERREIRA DA SILVA</t>
  </si>
  <si>
    <t>21-986255178</t>
  </si>
  <si>
    <t>02/04/2026 18:12:00 contato com sucesso em</t>
  </si>
  <si>
    <t>DANIEL SATTI DA SILVA</t>
  </si>
  <si>
    <t>11-978071360</t>
  </si>
  <si>
    <t>VALDILENE LUZ DOS SANTOS</t>
  </si>
  <si>
    <t>EDELVAN EDILSON DE MOURA</t>
  </si>
  <si>
    <t>11-959148725</t>
  </si>
  <si>
    <t>AMANDA DE SOUZA GASPARETO</t>
  </si>
  <si>
    <t>11-970587997</t>
  </si>
  <si>
    <t>ROSILANE MARTINS DOS SANTOS</t>
  </si>
  <si>
    <t>11-968319952</t>
  </si>
  <si>
    <t>ROSA MARIO GOMES LEAL ROCHA</t>
  </si>
  <si>
    <t>11-948099648</t>
  </si>
  <si>
    <t>CAROLINE VARELA DE LIRA</t>
  </si>
  <si>
    <t>11-986832855</t>
  </si>
  <si>
    <t>BRUNA DE CASSIA LOPES DA SILVA SANTOS</t>
  </si>
  <si>
    <t>11-941576310</t>
  </si>
  <si>
    <t>ANA CRISTINA ALVES SILVA</t>
  </si>
  <si>
    <t>11-963072269</t>
  </si>
  <si>
    <t>THAMIRYS REGINA DE SOUZA LIMA</t>
  </si>
  <si>
    <t>PAULO ANTENOR JOSE RIBEIRO JUNIOR</t>
  </si>
  <si>
    <t>21-999914614</t>
  </si>
  <si>
    <t>30/04/2026 17:30:00 contato com sucesso em</t>
  </si>
  <si>
    <t>DEJIANE DA COSTA SANTANA DE MORAES</t>
  </si>
  <si>
    <t>21-999792731</t>
  </si>
  <si>
    <t>DAIANE SILVA LEAL</t>
  </si>
  <si>
    <t>11-984851883</t>
  </si>
  <si>
    <t>DANIELLE CATRAMBY DA SILVEIRA</t>
  </si>
  <si>
    <t>21-976049005</t>
  </si>
  <si>
    <t>VILIANE DE SOUZA SANTOS REIS</t>
  </si>
  <si>
    <t>21-966542650</t>
  </si>
  <si>
    <t>RODRIGO DA SILVA CARDOSO</t>
  </si>
  <si>
    <t>11-952378373</t>
  </si>
  <si>
    <t>BEATRIZ CAROLINE OLIVEIRA SILVA</t>
  </si>
  <si>
    <t>11-943052666</t>
  </si>
  <si>
    <t>AMANDA VIEIRA DA CONCEICAO</t>
  </si>
  <si>
    <t>21-990602249</t>
  </si>
  <si>
    <t>LUCAS ALMEIDA DA CONCEICAO</t>
  </si>
  <si>
    <t>11-940740739</t>
  </si>
  <si>
    <t>LARYSSA BRAGA PERROTTA</t>
  </si>
  <si>
    <t>21-990235204</t>
  </si>
  <si>
    <t>MARCOS VINICIUS DE OLIVEIRA SOUZA</t>
  </si>
  <si>
    <t>11-987282282</t>
  </si>
  <si>
    <t>30/04/2026 17:28:00 contato com sucesso em</t>
  </si>
  <si>
    <t>NATALIA SANTOS CLAUDINO</t>
  </si>
  <si>
    <t>30/04/2026 17:24:00 contato com sucesso em</t>
  </si>
  <si>
    <t>ANTONIO HENRIQUE GIL NUNES</t>
  </si>
  <si>
    <t>11-945087025</t>
  </si>
  <si>
    <t>CAMILA ALVES AURORA</t>
  </si>
  <si>
    <t>21-966962757</t>
  </si>
  <si>
    <t>MAIARA TEIXEIRA DE MORAIS</t>
  </si>
  <si>
    <t>21-975166806</t>
  </si>
  <si>
    <t>16/04/2026 17:54:00 contato com sucesso em</t>
  </si>
  <si>
    <t>STEFANIE APARECIDA MENESES MORENO</t>
  </si>
  <si>
    <t>11-949947640</t>
  </si>
  <si>
    <t>30/04/2026 17:34:00 contato com sucesso em</t>
  </si>
  <si>
    <t>GISLAINE SILVA VIEIRA</t>
  </si>
  <si>
    <t>11-940523482</t>
  </si>
  <si>
    <t>30/04/2026 17:46:00 contato com sucesso em</t>
  </si>
  <si>
    <t>ESTER BRAGA SANTOS</t>
  </si>
  <si>
    <t>21-966109129</t>
  </si>
  <si>
    <t>BEATRIZ DIAS DE ALMEIDA</t>
  </si>
  <si>
    <t>21-999280598</t>
  </si>
  <si>
    <t>ERIKA NUNES DOS SANTOS</t>
  </si>
  <si>
    <t>11-943439918</t>
  </si>
  <si>
    <t>GABRIELLY MANHAES DOS SANTOS</t>
  </si>
  <si>
    <t>29/04/2026 18:10:00 contato com sucesso em</t>
  </si>
  <si>
    <t>GABRIEL DE ARAUJO FERNANDES</t>
  </si>
  <si>
    <t>11-956519976</t>
  </si>
  <si>
    <t>29/04/2026 17:16:00 contato com sucesso em</t>
  </si>
  <si>
    <t>MARIANA DA SILVA FREITA</t>
  </si>
  <si>
    <t>21-972189841</t>
  </si>
  <si>
    <t>16/04/2026 17:14:00 contato com sucesso em</t>
  </si>
  <si>
    <t>CAIQUE MARTINS SOUZA</t>
  </si>
  <si>
    <t>11-980338660</t>
  </si>
  <si>
    <t>LUANA RODRIGUES DE SOUZA</t>
  </si>
  <si>
    <t>11-913173206</t>
  </si>
  <si>
    <t>16/04/2026 17:56:00 contato com sucesso em</t>
  </si>
  <si>
    <t>GABRIELE DOS SANTOS CASSIANO</t>
  </si>
  <si>
    <t>11-910155831</t>
  </si>
  <si>
    <t>23/03/2026 18:00:00 contato com sucesso em</t>
  </si>
  <si>
    <t>LAURA FERREIRA PINTO DOS SANTOS</t>
  </si>
  <si>
    <t>11-996478046</t>
  </si>
  <si>
    <t>02/04/2026 18:38:00 contato com sucesso em</t>
  </si>
  <si>
    <t>FERNANDA CAPARROZ BISPO</t>
  </si>
  <si>
    <t>14/04/2026 18:12:00 contato com sucesso em</t>
  </si>
  <si>
    <t>HELOISA MARQUES BARBOSA</t>
  </si>
  <si>
    <t>11-966983659</t>
  </si>
  <si>
    <t>MARIA EDUARDA ARAUJO MACHADO</t>
  </si>
  <si>
    <t>11-999355919</t>
  </si>
  <si>
    <t>08/04/2026 17:00:00 contato com sucesso em</t>
  </si>
  <si>
    <t>JENIFER VITORIA DOS SANTOS</t>
  </si>
  <si>
    <t>11-951079162</t>
  </si>
  <si>
    <t>15/04/2026 17:16:00 contato com sucesso em</t>
  </si>
  <si>
    <t>GABRIEL MACEDO CRUZ DE SOUZA</t>
  </si>
  <si>
    <t>11-948070868</t>
  </si>
  <si>
    <t>30/04/2026 17:42:00 contato com sucesso em</t>
  </si>
  <si>
    <t>EDUARDA MOREIRA BOTELHO</t>
  </si>
  <si>
    <t>11-952848564</t>
  </si>
  <si>
    <t>GABRIELA MASCARENHAS FELIPE</t>
  </si>
  <si>
    <t>21-984368624</t>
  </si>
  <si>
    <t>29/04/2026 18:04:00 contato com sucesso em</t>
  </si>
  <si>
    <t>HELOISA HELENA DA SILVA</t>
  </si>
  <si>
    <t>11-946703346</t>
  </si>
  <si>
    <t>KAIO ALMEIDA MOREIRA</t>
  </si>
  <si>
    <t>21-991676353</t>
  </si>
  <si>
    <t>SIMONE CARDOZO SALERNO</t>
  </si>
  <si>
    <t>21-986320645</t>
  </si>
  <si>
    <t>MARY ANGELA CALDAS DA COSTA</t>
  </si>
  <si>
    <t>21-972873290</t>
  </si>
  <si>
    <t>MARLIETE XAVIER DE ALMEIDA SILVA</t>
  </si>
  <si>
    <t>MARCIA CRISTINA DUARTE</t>
  </si>
  <si>
    <t>21-997550850</t>
  </si>
  <si>
    <t>17/04/2026 17:08:00 contato com sucesso em</t>
  </si>
  <si>
    <t>MARCIA ROSANE COELHO DE ANDRADE</t>
  </si>
  <si>
    <t>IZAURA DE JESUS MENEZES FERREIRA</t>
  </si>
  <si>
    <t>REGINA CELIA SANTOS MOREIRA</t>
  </si>
  <si>
    <t>21-998882334</t>
  </si>
  <si>
    <t>17/04/2026 18:02:00 contato com sucesso em</t>
  </si>
  <si>
    <t>MARIA JOSE LOPES RAPOSO VICENTE</t>
  </si>
  <si>
    <t>21-992457264</t>
  </si>
  <si>
    <t>LILIAN REGINA XAVIER ROSARIO</t>
  </si>
  <si>
    <t>21-968959277</t>
  </si>
  <si>
    <t>RENATA DE LAMARE ABREU</t>
  </si>
  <si>
    <t>21-982649241</t>
  </si>
  <si>
    <t>SANDRA FERREIRA PINTO</t>
  </si>
  <si>
    <t>21-964551090</t>
  </si>
  <si>
    <t>20/04/2026 17:30:00 contato com sucesso em</t>
  </si>
  <si>
    <t>MARCIA PATRICIA DOS SANTOS</t>
  </si>
  <si>
    <t>MARIO SERGIO PERES DA SILVA</t>
  </si>
  <si>
    <t>21-967362824</t>
  </si>
  <si>
    <t>KATIA DERLANDIA LIMA RAMOS</t>
  </si>
  <si>
    <t>21-982081352</t>
  </si>
  <si>
    <t>15/04/2026 18:34:00 contato com sucesso em</t>
  </si>
  <si>
    <t>VALDIRENE MACEDO DOS SANTOS</t>
  </si>
  <si>
    <t>28/04/2026 17:10:00 contato com sucesso em</t>
  </si>
  <si>
    <t>LENILDA LOURENCO PEREIRA</t>
  </si>
  <si>
    <t>15/04/2026 18:20:00 contato com sucesso em</t>
  </si>
  <si>
    <t>VANESSA RODRIGUES DOS SANTOS</t>
  </si>
  <si>
    <t>RAQUEL MARTINS DE PAULA BENITES</t>
  </si>
  <si>
    <t>21-974304444</t>
  </si>
  <si>
    <t>JAQUELINE DE OLIVEIRA CASTRO</t>
  </si>
  <si>
    <t>21-974613993</t>
  </si>
  <si>
    <t>JAQUELINE DE AZEREDO COSTA FARIAS</t>
  </si>
  <si>
    <t>VALDIRENE GONCALVES DOS SANTOS</t>
  </si>
  <si>
    <t>PLINIO NUNES RAMOS</t>
  </si>
  <si>
    <t>21-981498010</t>
  </si>
  <si>
    <t>MICHELLE MATHIAS ESCOBAR</t>
  </si>
  <si>
    <t>17/04/2026 18:10:00 contato com sucesso em</t>
  </si>
  <si>
    <t>RICARDO JESUS DA SILVA SILVEIRA</t>
  </si>
  <si>
    <t>JESSICA ROBERTA RIBEIRO DOS SANTOS</t>
  </si>
  <si>
    <t>21-967755803</t>
  </si>
  <si>
    <t>LAIANE DE ALMEIDA LOPES</t>
  </si>
  <si>
    <t>RACHEL OLIVEIRA MARQUES DA SILVA</t>
  </si>
  <si>
    <t>21-988112496</t>
  </si>
  <si>
    <t>17/04/2026 18:30:00 contato com sucesso em</t>
  </si>
  <si>
    <t>JULIA FERREIRA DEVOLDER</t>
  </si>
  <si>
    <t>21-82649168</t>
  </si>
  <si>
    <t>MARIA DIRCEIA COSTA CUNHA</t>
  </si>
  <si>
    <t>11-992896256</t>
  </si>
  <si>
    <t>MARIA APARECIDA DELBUCIO</t>
  </si>
  <si>
    <t>11-971402034</t>
  </si>
  <si>
    <t>MARINETE DIACUI OLIVEIRA DOS SANTOS</t>
  </si>
  <si>
    <t>11-963332879</t>
  </si>
  <si>
    <t>MARILENE FERREIRA DE OLIVEIRA</t>
  </si>
  <si>
    <t>11-997701927</t>
  </si>
  <si>
    <t>MARIA DO SOCORRO ARAUJO BARROS</t>
  </si>
  <si>
    <t>MARA CRISTINA DE ALMEIDA</t>
  </si>
  <si>
    <t>11-998315800</t>
  </si>
  <si>
    <t>ROBERTA DE MELLO MARZOLLA</t>
  </si>
  <si>
    <t>11-983693068</t>
  </si>
  <si>
    <t>MARCIA TEREZA MACHADO DE ALMEIDA</t>
  </si>
  <si>
    <t>11-957265012</t>
  </si>
  <si>
    <t>SILVANA MOREIRA DOS SANTOS</t>
  </si>
  <si>
    <t>11-996196319</t>
  </si>
  <si>
    <t>MARIA CLEONICE DA COSTA</t>
  </si>
  <si>
    <t>11-99200-1414</t>
  </si>
  <si>
    <t>05/05/2026 18:50:00 contato com sucesso em</t>
  </si>
  <si>
    <t>LUCINEIDE BRITES DOS REIS</t>
  </si>
  <si>
    <t>17/04/2026 18:32:00 contato com sucesso em</t>
  </si>
  <si>
    <t>MARIA DAS GRACAS SILVA ARAUJO</t>
  </si>
  <si>
    <t>17/04/2026 17:38:00 contato com sucesso em</t>
  </si>
  <si>
    <t>MARCIA MARQUES CIPRIANO BARBOSA</t>
  </si>
  <si>
    <t>11-991323976</t>
  </si>
  <si>
    <t>LUCIA LUZINETE CAMPOS</t>
  </si>
  <si>
    <t>MONICA MARTINIANO</t>
  </si>
  <si>
    <t>11-992814670</t>
  </si>
  <si>
    <t>SERGIO VASCONCELOS DIAS</t>
  </si>
  <si>
    <t>11-915000308</t>
  </si>
  <si>
    <t>PAULA ADRIANA AMBROSIO</t>
  </si>
  <si>
    <t>11-995338353</t>
  </si>
  <si>
    <t>MARIA VALMIRETE DE ANDRADE COSTA</t>
  </si>
  <si>
    <t>11-947926939</t>
  </si>
  <si>
    <t>ROSENI FERREIRA DA SILVA</t>
  </si>
  <si>
    <t>11-953684353</t>
  </si>
  <si>
    <t>SOLANGE DA SILVA O</t>
  </si>
  <si>
    <t>11-968016964</t>
  </si>
  <si>
    <t>20/04/2026 17:36:00 contato com sucesso em</t>
  </si>
  <si>
    <t>JUACIARA VIEIRA DOS SANTOS</t>
  </si>
  <si>
    <t>11-956305593</t>
  </si>
  <si>
    <t>VANUZA ALVES DA SILVA</t>
  </si>
  <si>
    <t>11-981413825</t>
  </si>
  <si>
    <t>LEONOR DA SILVA ARAUJO</t>
  </si>
  <si>
    <t>11-946284935</t>
  </si>
  <si>
    <t>17/04/2026 17:12:00 contato com sucesso em</t>
  </si>
  <si>
    <t>KATIA CRISTIANA DA SILVA</t>
  </si>
  <si>
    <t>11-975062038</t>
  </si>
  <si>
    <t>PATRICIA MAGNOLIA DE LIMA</t>
  </si>
  <si>
    <t>17/04/2026 18:44:00 contato com sucesso em</t>
  </si>
  <si>
    <t>JUSTINE JAQUES VIANA</t>
  </si>
  <si>
    <t>11-940449240</t>
  </si>
  <si>
    <t>15/04/2026 17:46:00 contato com sucesso em</t>
  </si>
  <si>
    <t>MARIA JOSE MACEDO DE SANTANA KRUCOSKI</t>
  </si>
  <si>
    <t>11-981716814</t>
  </si>
  <si>
    <t>VIVIANE SILVEIRA CUNHA</t>
  </si>
  <si>
    <t>11-997629856</t>
  </si>
  <si>
    <t>LEILIANE ANDRADE ROSAS</t>
  </si>
  <si>
    <t>11-974284912</t>
  </si>
  <si>
    <t>15/04/2026 18:26:00 contato com sucesso em</t>
  </si>
  <si>
    <t>MARCIA CRISTINA DE LIMA</t>
  </si>
  <si>
    <t>11-999791197</t>
  </si>
  <si>
    <t>RUTH XAVIER PEREIRA CRUZ</t>
  </si>
  <si>
    <t>11-996300637</t>
  </si>
  <si>
    <t>LEANDRO DE SOUZA</t>
  </si>
  <si>
    <t>11-940829752</t>
  </si>
  <si>
    <t>MARIORIDES PAULA BARBOSA</t>
  </si>
  <si>
    <t>11-985198095</t>
  </si>
  <si>
    <t>16/04/2026 17:34:00 contato com sucesso em</t>
  </si>
  <si>
    <t>JULIANA APARECIDA PEREIRA</t>
  </si>
  <si>
    <t>11-985323209</t>
  </si>
  <si>
    <t>JEFFERSON CARLOS DA SILVA</t>
  </si>
  <si>
    <t>11-942798423</t>
  </si>
  <si>
    <t>15/04/2026 18:18:00 contato com sucesso em</t>
  </si>
  <si>
    <t>SANDRA DA SILVA SOUZA</t>
  </si>
  <si>
    <t>11-982379548</t>
  </si>
  <si>
    <t>IVONETE VERGILIO DA SILVA</t>
  </si>
  <si>
    <t>PATRICIA FERREIRA VILAS BOAS</t>
  </si>
  <si>
    <t>11-966158634</t>
  </si>
  <si>
    <t>KELLY CARVALHO ANDRADE</t>
  </si>
  <si>
    <t>VANESSA LIROLLA</t>
  </si>
  <si>
    <t>11-993531694</t>
  </si>
  <si>
    <t>KATIA ROBERTA LIMA DE OLIVEIRA</t>
  </si>
  <si>
    <t>11-969787811</t>
  </si>
  <si>
    <t>15/04/2026 18:22:00 contato com sucesso em</t>
  </si>
  <si>
    <t>RIVANIA DE MELO CORREIA PEREIRA</t>
  </si>
  <si>
    <t>11-989796442</t>
  </si>
  <si>
    <t>RODRIGO PIRES BATISTA</t>
  </si>
  <si>
    <t>11-966718996</t>
  </si>
  <si>
    <t>17/04/2026 18:38:00 contato com sucesso em</t>
  </si>
  <si>
    <t>VANESSA BEATRIZ DA SILVA SOUZA</t>
  </si>
  <si>
    <t>11-968998358</t>
  </si>
  <si>
    <t>ZELIA ALMEIDA DOS ANJOS</t>
  </si>
  <si>
    <t>11-967581755</t>
  </si>
  <si>
    <t>PRISCILA FERNANDO DOS SANTOS SOUSA</t>
  </si>
  <si>
    <t>11-951498357</t>
  </si>
  <si>
    <t>VIVIANE MARIA GOMES DA SILVA</t>
  </si>
  <si>
    <t>11-939035101</t>
  </si>
  <si>
    <t>20/04/2026 17:48:00 contato com sucesso em</t>
  </si>
  <si>
    <t>LILIA PEREIRA RODRIGUES</t>
  </si>
  <si>
    <t>11-952674250</t>
  </si>
  <si>
    <t>16/04/2026 17:18:00 contato com sucesso em</t>
  </si>
  <si>
    <t>JOYCILENE NASCIMENTO MAGALHAES</t>
  </si>
  <si>
    <t>11-984711527</t>
  </si>
  <si>
    <t>RUBIA DIAS PESTANA TAKAMOTO</t>
  </si>
  <si>
    <t>LUCAS DA COSTA OLIVER</t>
  </si>
  <si>
    <t>11-977593985</t>
  </si>
  <si>
    <t>MANOEL FARIAS DA COSTA</t>
  </si>
  <si>
    <t>THAIS CRISTHINA DA SILVA GOMES</t>
  </si>
  <si>
    <t>11-958289134</t>
  </si>
  <si>
    <t>KATIA FREIRE DA SILVA</t>
  </si>
  <si>
    <t>11-997188511</t>
  </si>
  <si>
    <t>15/04/2026 17:32:00 contato com sucesso em</t>
  </si>
  <si>
    <t>LETICIA LEITE GUIMARAES</t>
  </si>
  <si>
    <t>11-952286862</t>
  </si>
  <si>
    <t>SANDY VIRGINIO GONCALVES</t>
  </si>
  <si>
    <t>11-934391300</t>
  </si>
  <si>
    <t>28/04/2026 16:10:00 contato com sucesso em</t>
  </si>
  <si>
    <t>30/04/2026 10:40</t>
  </si>
  <si>
    <t>MARCUS VINICIUS NUNES VALERIO</t>
  </si>
  <si>
    <t>11-982115992</t>
  </si>
  <si>
    <t>NADIA DE JESUS FERREIRA</t>
  </si>
  <si>
    <t>11-951709683</t>
  </si>
  <si>
    <t>RITA CAROLINA DOS SANTOS GOMES</t>
  </si>
  <si>
    <t>LEANDRO APARECIDO MARQUES DA SILVA</t>
  </si>
  <si>
    <t>11-954687229</t>
  </si>
  <si>
    <t>KARINE MELO DE SANTANA</t>
  </si>
  <si>
    <t>11-964253719</t>
  </si>
  <si>
    <t>15/04/2026 17:30:00 contato com sucesso em</t>
  </si>
  <si>
    <t>SHEILA BERTASOLI ARTUR</t>
  </si>
  <si>
    <t>11-994287411</t>
  </si>
  <si>
    <t>04/05/2026 17:32:00 contato com sucesso em</t>
  </si>
  <si>
    <t>MAITE SILVA CAMBRAIA</t>
  </si>
  <si>
    <t>11-953706534</t>
  </si>
  <si>
    <t>JENIFER APARECIDA MENDES DA SILVA</t>
  </si>
  <si>
    <t>11-993485570</t>
  </si>
  <si>
    <t>15/04/2026 17:34:00 contato com sucesso em</t>
  </si>
  <si>
    <t>MICHELE SOUSA DA COSTA</t>
  </si>
  <si>
    <t>11-968601102</t>
  </si>
  <si>
    <t>17/04/2026 18:46:00 contato com sucesso em</t>
  </si>
  <si>
    <t>JESSICA LOPES DE SANTANA</t>
  </si>
  <si>
    <t>11-986666841</t>
  </si>
  <si>
    <t>15/04/2026 18:28:00 contato com sucesso em</t>
  </si>
  <si>
    <t>LETICIA DOMINGOS BARICCA</t>
  </si>
  <si>
    <t>11-964227866</t>
  </si>
  <si>
    <t>15/04/2026 17:24:00 contato com sucesso em</t>
  </si>
  <si>
    <t>INGRIDY ESTEFANY MORENO SOUZA BELINI</t>
  </si>
  <si>
    <t>11-987433936</t>
  </si>
  <si>
    <t>TARCILA FEITOSA DA SILVA</t>
  </si>
  <si>
    <t>11-942308401</t>
  </si>
  <si>
    <t>20/04/2026 17:20:00 contato com sucesso em</t>
  </si>
  <si>
    <t>JULIANA PEREIRA DE ALMEIDA</t>
  </si>
  <si>
    <t>21-979443610</t>
  </si>
  <si>
    <t>15/04/2026 17:44:00 contato com sucesso em</t>
  </si>
  <si>
    <t>MONICA SOARES DOS SANTOS</t>
  </si>
  <si>
    <t>11-967612741</t>
  </si>
  <si>
    <t>PETERSON TEZATO FERREIRA DE AGUIAR</t>
  </si>
  <si>
    <t>11-988739828</t>
  </si>
  <si>
    <t>17/04/2026 17:34:00 contato com sucesso em</t>
  </si>
  <si>
    <t>MONICA CHAVES BARBOSA</t>
  </si>
  <si>
    <t>11-988433574</t>
  </si>
  <si>
    <t>17/04/2026 17:56:00 contato com sucesso em</t>
  </si>
  <si>
    <t>ROSANGELA GOMES DE MEIRELES</t>
  </si>
  <si>
    <t>11-989929032</t>
  </si>
  <si>
    <t>17/04/2026 17:58:00 contato com sucesso em</t>
  </si>
  <si>
    <t>IVANEIDE SANTOS OLIVEIRA</t>
  </si>
  <si>
    <t>11-975616889</t>
  </si>
  <si>
    <t>15/04/2026 18:16:00 contato com sucesso em</t>
  </si>
  <si>
    <t>SARAH LIMA RIBEIRO ANDU</t>
  </si>
  <si>
    <t>11-972865426</t>
  </si>
  <si>
    <t>29/04/2026 17:02:00 contato com sucesso em</t>
  </si>
  <si>
    <t>LUCIAN MASCEL DOS SANTOS BARROS</t>
  </si>
  <si>
    <t>21-976134853</t>
  </si>
  <si>
    <t>17/04/2026 17:02:00 contato com sucesso em</t>
  </si>
  <si>
    <t>PAULINA PASCHOAL CACEMIRO</t>
  </si>
  <si>
    <t>11-954608386</t>
  </si>
  <si>
    <t>17/04/2026 17:28:00 contato com sucesso em</t>
  </si>
  <si>
    <t>MARIANA TILLVITZ DE ABREU</t>
  </si>
  <si>
    <t>21-979955387</t>
  </si>
  <si>
    <t>MICHELE APARECIDA MOREIRA SILVA</t>
  </si>
  <si>
    <t>11-968280294</t>
  </si>
  <si>
    <t>16/04/2026 17:36:00 contato com sucesso em</t>
  </si>
  <si>
    <t>VANESSA FELIZARDO FORTUNATO</t>
  </si>
  <si>
    <t>11-958732527</t>
  </si>
  <si>
    <t>SOLANGE DE OLIVEIRA</t>
  </si>
  <si>
    <t>11-982679982</t>
  </si>
  <si>
    <t>JOSIANE CELIA DA SILVA DIAS DOS SANTOS</t>
  </si>
  <si>
    <t>21-979464077</t>
  </si>
  <si>
    <t>RENATA CRISTINA SILVA OLIVEIRA</t>
  </si>
  <si>
    <t>11-996845757</t>
  </si>
  <si>
    <t>17/04/2026 18:14:00 contato com sucesso em</t>
  </si>
  <si>
    <t>ISIS MENDES GOMES</t>
  </si>
  <si>
    <t>MARICELIA EMILIANA DE PAIVA</t>
  </si>
  <si>
    <t>11-987333293</t>
  </si>
  <si>
    <t>MIRIA LEMOS PINTO</t>
  </si>
  <si>
    <t>21-983057684</t>
  </si>
  <si>
    <t>MICHELLE GRANADO CARREIRA</t>
  </si>
  <si>
    <t>MARESSA CAPELLARI DE SOUSA FORTES</t>
  </si>
  <si>
    <t>11-996524475</t>
  </si>
  <si>
    <t>MAIARA CAROLINE VIEIRA DE MORAIS</t>
  </si>
  <si>
    <t>11-943468673</t>
  </si>
  <si>
    <t>16/04/2026 17:10:00 contato com sucesso em</t>
  </si>
  <si>
    <t>MONIQUE APARECIDA GABRIEL DE LIMA</t>
  </si>
  <si>
    <t>11-994602547</t>
  </si>
  <si>
    <t>17/04/2026 18:12:00 contato com sucesso em</t>
  </si>
  <si>
    <t>JESSICA DA SILVA SANTOS</t>
  </si>
  <si>
    <t>11-948025264</t>
  </si>
  <si>
    <t>MILENA VIEIRA PINTO</t>
  </si>
  <si>
    <t>17/04/2026 18:08:00 contato com sucesso em</t>
  </si>
  <si>
    <t>JENNIFER DA COSTA CAVALCANTE</t>
  </si>
  <si>
    <t>MARIANE RIZZI DANTAS</t>
  </si>
  <si>
    <t>11-983123438</t>
  </si>
  <si>
    <t>RAUL CERQUEIRA FRANCELINO DA SILVA</t>
  </si>
  <si>
    <t>(21) 98250-0551</t>
  </si>
  <si>
    <t xml:space="preserve">Sim </t>
  </si>
  <si>
    <t>JULIA PUPPO FRANCISCHELLI</t>
  </si>
  <si>
    <t>(11) 97015-1888</t>
  </si>
  <si>
    <t>IGOR ROBERTO COSTA DOHASHI</t>
  </si>
  <si>
    <t>29/01/2026 13:44:00 contato com sucesso em</t>
  </si>
  <si>
    <t>RAYNA BEATRIZ DESOUZA ALMEIDA</t>
  </si>
  <si>
    <t>21 96916-0710</t>
  </si>
  <si>
    <t>TONNY BRETAS MULINS</t>
  </si>
  <si>
    <t>21-991426446</t>
  </si>
  <si>
    <t>WALDENIR DA SILVA GAUDARD</t>
  </si>
  <si>
    <t>21-994169465</t>
  </si>
  <si>
    <t>MARIANA BARROS PIMENTA</t>
  </si>
  <si>
    <t>24-992670505</t>
  </si>
  <si>
    <t>VIVIANE PAVAN AZEDO DI SANTO</t>
  </si>
  <si>
    <t>21-988200647</t>
  </si>
  <si>
    <t>MICHELLE DE OLIVEIRA TIBURCIO MOREIRA</t>
  </si>
  <si>
    <t>21-994844795</t>
  </si>
  <si>
    <t>PAULA CANUTO BINATTI</t>
  </si>
  <si>
    <t>PAULA DOS SANTOS VIANA</t>
  </si>
  <si>
    <t>21-971074630</t>
  </si>
  <si>
    <t>PAULA RENATA TORRES ARAUJO</t>
  </si>
  <si>
    <t>21-994045020</t>
  </si>
  <si>
    <t>17/04/2026 17:42:00 contato com sucesso em</t>
  </si>
  <si>
    <t>ROSANGELA DE ALMEIDA SANTOS ENRIQUE</t>
  </si>
  <si>
    <t>AMANDA SANTOS DOS REIS</t>
  </si>
  <si>
    <t>11-943359493</t>
  </si>
  <si>
    <t>1,64</t>
  </si>
  <si>
    <t>Isabella Pinheiro Pereira</t>
  </si>
  <si>
    <t xml:space="preserve">21 976438733 </t>
  </si>
  <si>
    <t>27/04/2026 18:08:00 contato com sucesso em</t>
  </si>
  <si>
    <t>CILENE DA CONCEICAO DOS REIS</t>
  </si>
  <si>
    <t>11-946465883</t>
  </si>
  <si>
    <t>ALINE NUNES RODRIGUES MARQUES</t>
  </si>
  <si>
    <t>27/04/2026 18:22:00 contato com sucesso em</t>
  </si>
  <si>
    <t>PATRICIA SANTOS DA SILVA</t>
  </si>
  <si>
    <t>DANIELA APARECIDA FONTES DORNELAS</t>
  </si>
  <si>
    <t>11-979930824</t>
  </si>
  <si>
    <t>DAVID GUIMARAES SANTOS</t>
  </si>
  <si>
    <t>11-967946823</t>
  </si>
  <si>
    <t>AGATHA FERREIRA PEREIRA</t>
  </si>
  <si>
    <t>21-999062906</t>
  </si>
  <si>
    <t>PALOMA NASCIMENTO PEREIRA</t>
  </si>
  <si>
    <t>29/04/2026 17:08:00 contato com sucesso em</t>
  </si>
  <si>
    <t>EMILY TEIXEIRA DE MENDONCA</t>
  </si>
  <si>
    <t>22-998611811</t>
  </si>
  <si>
    <t>GABRIELA THAINAN PEREIRA DE ANDRADE</t>
  </si>
  <si>
    <t>11-998422474</t>
  </si>
  <si>
    <t>VERONICA TENORIO AMORIM</t>
  </si>
  <si>
    <t>11-967678092</t>
  </si>
  <si>
    <t>02/04/2026 18:42:00 contato com sucesso em</t>
  </si>
  <si>
    <t>FERNANDO MACHADO DE SOUZA</t>
  </si>
  <si>
    <t>RAFAEL AUGUSTO DA SILVA LEAL</t>
  </si>
  <si>
    <t>29/04/2026 17:42:00 contato com sucesso em</t>
  </si>
  <si>
    <t>CAMILA NUNES DA SILVA</t>
  </si>
  <si>
    <t>RAMON DA ROCHA BARBOSA</t>
  </si>
  <si>
    <t>29/04/2026 17:22:00 contato com sucesso em</t>
  </si>
  <si>
    <t>TIAGO TEIXEIRA SILVA DOS SANTOS</t>
  </si>
  <si>
    <t>YOLANDA MARIA TORRES PEREIRA</t>
  </si>
  <si>
    <t>29/04/2026 17:06:00 contato com sucesso em</t>
  </si>
  <si>
    <t>GABRIELLA CHRISTINE CARVALHO XAVIER</t>
  </si>
  <si>
    <t>LUCINEIDE MARIA DOS SANTOS SOUSA</t>
  </si>
  <si>
    <t>29/04/2026 17:18:00 contato com sucesso em</t>
  </si>
  <si>
    <t>LUZIA APARECIDA CARDOSO DE VASCONCELOS</t>
  </si>
  <si>
    <t>11-991819513</t>
  </si>
  <si>
    <t>29/04/2026 17:24:00 contato com sucesso em</t>
  </si>
  <si>
    <t>MARIANA PONSE FALCONI</t>
  </si>
  <si>
    <t>CAMILA TAMANAKA MORILLA COSTA</t>
  </si>
  <si>
    <t>11-947653666</t>
  </si>
  <si>
    <t>YASMINE SOARES EL MOKDISI</t>
  </si>
  <si>
    <t>21-991888852</t>
  </si>
  <si>
    <t>LETICIA MERIGHI DE OLIVEIRA</t>
  </si>
  <si>
    <t>11-993712112</t>
  </si>
  <si>
    <t>30/04/2026 17:44:00 contato com sucesso em</t>
  </si>
  <si>
    <t>ANALICE FERREIRA LOPES</t>
  </si>
  <si>
    <t>11-958210508</t>
  </si>
  <si>
    <t>INGRID DE SOUSA ANDRADE</t>
  </si>
  <si>
    <t>11-958674084</t>
  </si>
  <si>
    <t>ALDAIZA CRISTINA DA SILVA</t>
  </si>
  <si>
    <t>21-990159565</t>
  </si>
  <si>
    <t>SILVIANE APARECIDA BARBOSA CAVALHEIRO</t>
  </si>
  <si>
    <t>21-978933058</t>
  </si>
  <si>
    <t>30/04/2026 17:20:00 contato com sucesso em</t>
  </si>
  <si>
    <t>AMANDA PEIXE PAIVA</t>
  </si>
  <si>
    <t>11-982899614</t>
  </si>
  <si>
    <t>DANIELE OLIVEIRA GUEDES DO CARMO</t>
  </si>
  <si>
    <t>11-983778318</t>
  </si>
  <si>
    <t>30/04/2026 17:08:00 contato com sucesso em</t>
  </si>
  <si>
    <t>ALINE ARAUJO DA SILVEIRA</t>
  </si>
  <si>
    <t>11-969671266</t>
  </si>
  <si>
    <t>LUANA GIRALDI DUART DOS SANTOS PUSSENTE PERES</t>
  </si>
  <si>
    <t>21-982864279</t>
  </si>
  <si>
    <t>VANDERSON DOS SANTOS PEREIRA</t>
  </si>
  <si>
    <t>21-998446074</t>
  </si>
  <si>
    <t>JEFERSON GOMES DA CRUZ</t>
  </si>
  <si>
    <t>1196065735 11960657359 11960657359 11960657359 11960657359</t>
  </si>
  <si>
    <t>04/05/2026 17:34:00 contato com sucesso em</t>
  </si>
  <si>
    <t>JEHNIFFER DE SOUZA GOES</t>
  </si>
  <si>
    <t>CRISTIANE NASCIMENTO CORREA</t>
  </si>
  <si>
    <t>21983299558 21983299558</t>
  </si>
  <si>
    <t>DAYANE PAMELLA SILVA DE SOUZA</t>
  </si>
  <si>
    <t>ANA PAULA DA SILVA ESPINDOLA</t>
  </si>
  <si>
    <t>11947221509 11947163199 11947221509 11947221509 11947221509</t>
  </si>
  <si>
    <t>Consulta já estava agendada com dr. Waldecio.</t>
  </si>
  <si>
    <t>ALZERINDA PACO VILARIM</t>
  </si>
  <si>
    <t>ANA CLAUDIA SANTOS VIOTTO FERNANDES</t>
  </si>
  <si>
    <t>11947274562 11947274562</t>
  </si>
  <si>
    <t>DANIEL RAMALHO REZENDE</t>
  </si>
  <si>
    <t>1125497692 11940078343 11959568668</t>
  </si>
  <si>
    <t>FLAVIA CRISTINA PEREIRA DE CASTRO MELO</t>
  </si>
  <si>
    <t>MIQUELINE FONSECA VELOSO</t>
  </si>
  <si>
    <t>2195475172 21995475172 21995475172 2195475172 21995475172 2195475172</t>
  </si>
  <si>
    <t>ANGELICA RIE IGASHIRA</t>
  </si>
  <si>
    <t>11981286834 11981286834 11981286834</t>
  </si>
  <si>
    <t>THAMIRES HELIA CARDOSO</t>
  </si>
  <si>
    <t>11976480541 11992332213 11976480541</t>
  </si>
  <si>
    <t>VIVIANE NASCIMENTO GONCALVES</t>
  </si>
  <si>
    <t>NATIANE BRANDAO CAMPOS</t>
  </si>
  <si>
    <t>19984405219 11985120278</t>
  </si>
  <si>
    <t>MARIANGELA BRIAMONTE DA SILVEIRA</t>
  </si>
  <si>
    <t>11970755987 11970755987</t>
  </si>
  <si>
    <t>EDSON JOSE DE MELO</t>
  </si>
  <si>
    <t>11940325838 11968751679</t>
  </si>
  <si>
    <t>LIGIA PESSOA DE AZEVEDO</t>
  </si>
  <si>
    <t>21998898241 21998898241</t>
  </si>
  <si>
    <t>HELOISA AIEX BAPTISTA MARTINS</t>
  </si>
  <si>
    <t>2122612379 21997136827</t>
  </si>
  <si>
    <t>TATIANE BATISTA TELES</t>
  </si>
  <si>
    <t>11-942937653</t>
  </si>
  <si>
    <t>RAFAEL VILLAS BOAS THOME TORRES</t>
  </si>
  <si>
    <t>21-983220511</t>
  </si>
  <si>
    <t>DIEGO ALEXANDRE DOS SANTOS</t>
  </si>
  <si>
    <t>11966115167 15992463947</t>
  </si>
  <si>
    <t>ELISANGELA CRISTINA DE OLIVEIRA</t>
  </si>
  <si>
    <t>EMANOEL AGRIPINO PADUA</t>
  </si>
  <si>
    <t>11942331416 11976212256</t>
  </si>
  <si>
    <t>GISELE BARBIERI REZENDE</t>
  </si>
  <si>
    <t>JOAO VICENTE PEREIRA NETO</t>
  </si>
  <si>
    <t>KATIA REGINA GOMES DA SILVA</t>
  </si>
  <si>
    <t>MARILDA MORAES TAMBURRINO</t>
  </si>
  <si>
    <t>TALYTA DA ROCHA BAZETH</t>
  </si>
  <si>
    <t>21979756457 2100000000 21979756457 21979756457 21979756457 21979756457</t>
  </si>
  <si>
    <t>CARINA BAPTISTINI TRIANO</t>
  </si>
  <si>
    <t>ANA MARA ARAUJO DA SILVA DA PAIXAO</t>
  </si>
  <si>
    <t>BA</t>
  </si>
  <si>
    <t>71987572611 71993010556</t>
  </si>
  <si>
    <t>VIVIANE TOLEDO LIMA</t>
  </si>
  <si>
    <t>11980835768 11981935768</t>
  </si>
  <si>
    <t>PRISCILA BENTO DA SILVA SOUZA</t>
  </si>
  <si>
    <t>RAFAELA CRISTINA COELHO SOARES</t>
  </si>
  <si>
    <t>VIVIAN AQUILA</t>
  </si>
  <si>
    <t>11999602312 1199641778</t>
  </si>
  <si>
    <t>VALERIA ANDREA APARECIDA MARCONI RODRIGUES</t>
  </si>
  <si>
    <t>11996332870 1120285245 1196332870</t>
  </si>
  <si>
    <t>05/05/2026 18:21:00 contato com sucesso em</t>
  </si>
  <si>
    <t>JAQUELINE RAMALHO</t>
  </si>
  <si>
    <t>11973644777 1173644777 11973644777</t>
  </si>
  <si>
    <t>WAGNER CORREIA DE OLIVEIRA</t>
  </si>
  <si>
    <t>21982896652 21989265296</t>
  </si>
  <si>
    <t>05/05/2026 18:06:00 contato com sucesso em</t>
  </si>
  <si>
    <t>RAFAEL MARCIO SANTOS FERNANDES</t>
  </si>
  <si>
    <t>11966439220 11966439220 11966439220</t>
  </si>
  <si>
    <t>DEBORA GONCALVES MOURA</t>
  </si>
  <si>
    <t>CATARINA ALVES MORENO</t>
  </si>
  <si>
    <t>11-940240608</t>
  </si>
  <si>
    <t>FERNANDA MORAES DE LISBOA</t>
  </si>
  <si>
    <t>Equipe - Dr. Mauricio Emannuel</t>
  </si>
  <si>
    <t>ALESSANDRA CARVALHAR ROSA DA COSTA</t>
  </si>
  <si>
    <t xml:space="preserve">21 964539641 </t>
  </si>
  <si>
    <t>NATALIA DA TRINDADE</t>
  </si>
  <si>
    <t>21 969287415</t>
  </si>
  <si>
    <t>VERONICA VIRGINIA DA SILVA</t>
  </si>
  <si>
    <t>GEISA MARIA OLIVEIRA ROCHA</t>
  </si>
  <si>
    <t>27/04/2026 18:26:00 contato com sucesso em</t>
  </si>
  <si>
    <t>BIA CASTRO DE SOUSA SANTOS</t>
  </si>
  <si>
    <t>21976515401 21999624983 21976515401 21976515401 21976515401 21976515401 21976515401 21976515401</t>
  </si>
  <si>
    <t>ANA PAULA SILVA DE SA</t>
  </si>
  <si>
    <t>21985049250 21979433226 21985049250 21985049250</t>
  </si>
  <si>
    <t>GABRIELLA JOANA MARTINS DO VALE</t>
  </si>
  <si>
    <t>11994284334 11959160771 11959160771</t>
  </si>
  <si>
    <t>DANIEL BARROS DE OLIVEIRA</t>
  </si>
  <si>
    <t>YASMIN BOMFIM DOS SANTOS</t>
  </si>
  <si>
    <t>HEIDE CALLINA NASCIMENTO NUNES</t>
  </si>
  <si>
    <t>1136342300 11984987898</t>
  </si>
  <si>
    <t>ALESSANDRA CASTRO DOS SANTOS</t>
  </si>
  <si>
    <t>CARLOS ROBERTO MAGINA MENDES</t>
  </si>
  <si>
    <t>CRISTIANE GOMES DOS SANTOS COIMBRA</t>
  </si>
  <si>
    <t>DANIELE VITORIA QUIRINO FERNANDES</t>
  </si>
  <si>
    <t>21973848999 21973848999</t>
  </si>
  <si>
    <t>SANDRA PEREIRA GAVIRA</t>
  </si>
  <si>
    <t>11968300833 11968300833</t>
  </si>
  <si>
    <t>JULIA MIRANDA CASSIANO</t>
  </si>
  <si>
    <t>1198408036 1198048036 1126737651 1127690549 1185617009 1139097152 1122222222 11980408036</t>
  </si>
  <si>
    <t>MICHELLY FERREIRA BASTOS ALCANTARA</t>
  </si>
  <si>
    <t>JOCIANY MONTEIRO LUZ</t>
  </si>
  <si>
    <t>VANESSA DE CASTRO LOBATO</t>
  </si>
  <si>
    <t>21980360354 2198036035</t>
  </si>
  <si>
    <t>FLAVIA PEREIRA VIANA</t>
  </si>
  <si>
    <t>11940481827 11977077567</t>
  </si>
  <si>
    <t>MARIA ANGELA KFOURI DE SOUTO GATTI TENIS</t>
  </si>
  <si>
    <t>JULIANA ROCHA</t>
  </si>
  <si>
    <t>CONCEICAO APARECIDA DOS SANTOS SHINMOTO</t>
  </si>
  <si>
    <t>11995564703 1199556-4703</t>
  </si>
  <si>
    <t>CLAUDIA APARECIDA SILVA DE OLIVEIRA</t>
  </si>
  <si>
    <t>ELIANE FRANCO DE ANDRADE PADUA</t>
  </si>
  <si>
    <t>11942331416 11999044607</t>
  </si>
  <si>
    <t>DILMA SOARES DE ANDRADE SILVA</t>
  </si>
  <si>
    <t>15981391970 11997815630 11964716953</t>
  </si>
  <si>
    <t>ERIKA RIBEIRO MIRANDELA</t>
  </si>
  <si>
    <t>FLAVIA GONCALVES TROTTA</t>
  </si>
  <si>
    <t>21-996368515</t>
  </si>
  <si>
    <t>01/04/2026 17:22:00 contato com sucesso em</t>
  </si>
  <si>
    <t>LARISSA PAULO SOARES DA SILVA</t>
  </si>
  <si>
    <t>FLAVIA CRISTINA GONCALVES MARTINS</t>
  </si>
  <si>
    <t>SYLVIA THEREZA SOARES DE SOUZA ANTUNES</t>
  </si>
  <si>
    <t>21-992252551</t>
  </si>
  <si>
    <t>06/04/2026 20:06:00 contato com sucesso em</t>
  </si>
  <si>
    <t>CARLOS ANDRE COUTINHO SOARES</t>
  </si>
  <si>
    <t>06/04/2026 17:38:00 contato com sucesso em</t>
  </si>
  <si>
    <t>DEBORA FATIMA PEREIRA CRUZ OLIVEIRA</t>
  </si>
  <si>
    <t>21-985660351</t>
  </si>
  <si>
    <t>02/04/2026 19:58:00 contato com sucesso em</t>
  </si>
  <si>
    <t>ROSELI SERGENT HULGADO</t>
  </si>
  <si>
    <t>11-992762215</t>
  </si>
  <si>
    <t>02/04/2026 19:14:00 contato com sucesso em</t>
  </si>
  <si>
    <t>JOSE FERREIRA DE MIRANDA FILHO</t>
  </si>
  <si>
    <t>11-981714256</t>
  </si>
  <si>
    <t>OSMARINA APARECIDA CORREIA</t>
  </si>
  <si>
    <t>06/04/2026 17:30:00 contato com sucesso em</t>
  </si>
  <si>
    <t>FATIMA APARECIDA FERREIRA DE ALMEIDA</t>
  </si>
  <si>
    <t>11-966520094</t>
  </si>
  <si>
    <t>02/04/2026 17:22:00 contato com sucesso em</t>
  </si>
  <si>
    <t>DENIS LILLO LOPES</t>
  </si>
  <si>
    <t>11-982293065</t>
  </si>
  <si>
    <t>ENOEMIA BRIZOLA DE SOUSA</t>
  </si>
  <si>
    <t>11-998240287</t>
  </si>
  <si>
    <t>02/04/2026 18:48:00 contato com sucesso em</t>
  </si>
  <si>
    <t>MARIA APARECIDA LEONARDO DA SILVA DO AMARAL</t>
  </si>
  <si>
    <t>11-941681425</t>
  </si>
  <si>
    <t>CELMA COSTA CONSTANTINO</t>
  </si>
  <si>
    <t>11-968985958</t>
  </si>
  <si>
    <t>02/04/2026 20:00:00 contato com sucesso em</t>
  </si>
  <si>
    <t>MARILENE DA CONCEICAO TENORIO AMORIM</t>
  </si>
  <si>
    <t>11-960938736</t>
  </si>
  <si>
    <t>02/04/2026 18:52:00 contato com sucesso em</t>
  </si>
  <si>
    <t>MARCIA CRISTINA BELENTANI ALVES</t>
  </si>
  <si>
    <t>ANDRE LAURENTI GADELHA DE ALMEIDA</t>
  </si>
  <si>
    <t>11-963789845</t>
  </si>
  <si>
    <t>FABIO APARECIDO DA SILVA</t>
  </si>
  <si>
    <t>11-999752137</t>
  </si>
  <si>
    <t>PATRICIA BLANCO DOS SANTOS</t>
  </si>
  <si>
    <t>11-954253744</t>
  </si>
  <si>
    <t>02/04/2026 17:54:00 contato com sucesso em</t>
  </si>
  <si>
    <t>MERY SILVA DE OLIVEIRA</t>
  </si>
  <si>
    <t>21-976692133</t>
  </si>
  <si>
    <t>KELLY ROSANA SEIXAS COUTINHO DOS SANTOS</t>
  </si>
  <si>
    <t>21-970107781</t>
  </si>
  <si>
    <t>RUTH VARELA OLIVEIRA</t>
  </si>
  <si>
    <t>11-995238134</t>
  </si>
  <si>
    <t>02/04/2026 19:46:00 contato com sucesso em</t>
  </si>
  <si>
    <t>GLAUCIA ANTUNES DA SILVA SANTOS</t>
  </si>
  <si>
    <t>21-994818079</t>
  </si>
  <si>
    <t>RENATA DE FATIMA GAMA</t>
  </si>
  <si>
    <t>11-972921787</t>
  </si>
  <si>
    <t>ISABEL CRISTINA CORDEIRO AMBROSINI</t>
  </si>
  <si>
    <t>06/04/2026 18:30:00 contato com sucesso em</t>
  </si>
  <si>
    <t>RICARDO DE OLIVEIRA</t>
  </si>
  <si>
    <t>CRISTIANE DE SANTANA DE SOUSA QUEIROZ</t>
  </si>
  <si>
    <t>11-986592692</t>
  </si>
  <si>
    <t>VERA LUCIA MACIEL DE JESUS LOBO</t>
  </si>
  <si>
    <t>21-992452039</t>
  </si>
  <si>
    <t>02/04/2026 19:28:00 contato com sucesso em</t>
  </si>
  <si>
    <t>LAUDICEIA ROCHA SANTANA</t>
  </si>
  <si>
    <t>11-940822891</t>
  </si>
  <si>
    <t>02/04/2026 17:24:00 contato com sucesso em</t>
  </si>
  <si>
    <t>JOCIVALDO DE SANTANA</t>
  </si>
  <si>
    <t>11-985574674</t>
  </si>
  <si>
    <t>FLAVIA JULIAO DE SOUZA ABRIL</t>
  </si>
  <si>
    <t>11-994014870</t>
  </si>
  <si>
    <t>02/04/2026 19:06:00 contato com sucesso em</t>
  </si>
  <si>
    <t>PRISCILA EMANUELLE DE PAULA THOMSON</t>
  </si>
  <si>
    <t>06/04/2026 18:16:00 contato com sucesso em</t>
  </si>
  <si>
    <t>CRISTINA DOS SANTOS RODRIGUES BOMFIM</t>
  </si>
  <si>
    <t>11-980641771</t>
  </si>
  <si>
    <t>SARA SABINO DE ARAUJO</t>
  </si>
  <si>
    <t>11-967721127</t>
  </si>
  <si>
    <t>02/04/2026 18:08:00 contato com sucesso em</t>
  </si>
  <si>
    <t>DEBORA PENHA DA GAMA PAIVA</t>
  </si>
  <si>
    <t>21-972594557</t>
  </si>
  <si>
    <t>02/04/2026 20:02:00 contato com sucesso em</t>
  </si>
  <si>
    <t>DEISE APARECIDA PEDROSO</t>
  </si>
  <si>
    <t>11-981392250</t>
  </si>
  <si>
    <t>02/04/2026 17:26:00 contato com sucesso em</t>
  </si>
  <si>
    <t>LUCIANA ISABEL COELHO</t>
  </si>
  <si>
    <t>11-940105228</t>
  </si>
  <si>
    <t>02/04/2026 20:08:00 contato com sucesso em</t>
  </si>
  <si>
    <t>FABIO RODRIGUES PINHEIRO DE ASSIS</t>
  </si>
  <si>
    <t>11-954071003</t>
  </si>
  <si>
    <t>06/04/2026 20:55:00 contato com sucesso em</t>
  </si>
  <si>
    <t>CLAUDIO MARCIO DE OLIVEIRA</t>
  </si>
  <si>
    <t>11-989254554</t>
  </si>
  <si>
    <t>02/04/2026 19:42:00 contato com sucesso em</t>
  </si>
  <si>
    <t>ARY RANNIERY DE LIMA</t>
  </si>
  <si>
    <t>11-940296716</t>
  </si>
  <si>
    <t>TATIANA DA SILVA COSTA REIS</t>
  </si>
  <si>
    <t>11-972664331</t>
  </si>
  <si>
    <t>02/04/2026 19:10:00 contato com sucesso em</t>
  </si>
  <si>
    <t>FABIANA GONCALVES ALEXANDRE</t>
  </si>
  <si>
    <t>11-985786959</t>
  </si>
  <si>
    <t>02/04/2026 18:36:00 contato com sucesso em</t>
  </si>
  <si>
    <t>NATALICE DE SOUZA OLIVEIRA</t>
  </si>
  <si>
    <t>11-980915996</t>
  </si>
  <si>
    <t>02/04/2026 19:48:00 contato com sucesso em</t>
  </si>
  <si>
    <t>ADRIANA MELO MORAIS</t>
  </si>
  <si>
    <t>21-982322550</t>
  </si>
  <si>
    <t>FERNANDA DO ROSARIO DA ROSA</t>
  </si>
  <si>
    <t>08/04/2026 17:20:00 contato com sucesso em</t>
  </si>
  <si>
    <t>MARIA APARECIDA DA SILVA MARCONI</t>
  </si>
  <si>
    <t>11-983366017</t>
  </si>
  <si>
    <t>02/04/2026 19:40:00 contato com sucesso em</t>
  </si>
  <si>
    <t>FRANCISCO JOSE RANCE DA SILVA</t>
  </si>
  <si>
    <t>21-994874248</t>
  </si>
  <si>
    <t>06/04/2026 20:05:00 contato com sucesso em</t>
  </si>
  <si>
    <t>ROBERTA MEIRELES VIANNA</t>
  </si>
  <si>
    <t>21-976627884</t>
  </si>
  <si>
    <t>VANESSA CORREIA LUZ DA SILVA</t>
  </si>
  <si>
    <t>11-988189535</t>
  </si>
  <si>
    <t>02/04/2026 19:38:00 contato com sucesso em</t>
  </si>
  <si>
    <t>MARCIA PEREIRA DE MENEZES</t>
  </si>
  <si>
    <t>11-994067139</t>
  </si>
  <si>
    <t>02/04/2026 19:44:00 contato com sucesso em</t>
  </si>
  <si>
    <t>VANELI CRISTINA DANTES</t>
  </si>
  <si>
    <t>11-989454121</t>
  </si>
  <si>
    <t>06/04/2026 18:10:00 contato com sucesso em</t>
  </si>
  <si>
    <t>DIEGO SANTANA FARIAS DE FREITAS</t>
  </si>
  <si>
    <t>21-964252545</t>
  </si>
  <si>
    <t>02/04/2026 19:50:00 contato com sucesso em</t>
  </si>
  <si>
    <t>KARINA AMARAL THOMAZ</t>
  </si>
  <si>
    <t>11-913308235</t>
  </si>
  <si>
    <t>ANNE DE SOUZA TAVARES MOTTA</t>
  </si>
  <si>
    <t>SAMARA DELMONDES DE LIMA</t>
  </si>
  <si>
    <t>PRISCILA MARQUES DE OLIVEIRA</t>
  </si>
  <si>
    <t>IZADORA PEDRACA DE ABREU LOMBA</t>
  </si>
  <si>
    <t>21-968534829</t>
  </si>
  <si>
    <t>02/04/2026 19:22:00 contato com sucesso em</t>
  </si>
  <si>
    <t>PALOMA PEGORARO DE ALCANTARA</t>
  </si>
  <si>
    <t>11-947945732</t>
  </si>
  <si>
    <t>GABRIELA DUTRA RAMOS</t>
  </si>
  <si>
    <t>11-994633390</t>
  </si>
  <si>
    <t>02/04/2026 18:16:00 contato com sucesso em</t>
  </si>
  <si>
    <t>CATARINE MENDES ROLIM FERREIRA</t>
  </si>
  <si>
    <t>11-985055581</t>
  </si>
  <si>
    <t>02/04/2026 17:42:00 contato com sucesso em</t>
  </si>
  <si>
    <t>CAMILA MOREIRA CARNEIRO AMARAL</t>
  </si>
  <si>
    <t>02/04/2026 12:22:00 contato com sucesso em</t>
  </si>
  <si>
    <t>FERNANDA TAMIRES DA SILVA</t>
  </si>
  <si>
    <t>11-943654291</t>
  </si>
  <si>
    <t>02/04/2026 19:08:00 contato com sucesso em</t>
  </si>
  <si>
    <t>PAULA DE FRANCA SANTOS</t>
  </si>
  <si>
    <t>11-965103491</t>
  </si>
  <si>
    <t>02/04/2026 19:34:00 contato com sucesso em</t>
  </si>
  <si>
    <t>FERNANDA VACCARELLI SAMPAIO E SOUZA</t>
  </si>
  <si>
    <t>11-949221163</t>
  </si>
  <si>
    <t>VANESSA CAROLINE GOMES DE CAMPOS</t>
  </si>
  <si>
    <t>11-995696081</t>
  </si>
  <si>
    <t>02/04/2026 18:58:00 contato com sucesso em</t>
  </si>
  <si>
    <t>CAROLINE GARCIA SOUZA</t>
  </si>
  <si>
    <t>11-989880923</t>
  </si>
  <si>
    <t>VANESSA DE SOUZA SILVA SALGADO</t>
  </si>
  <si>
    <t>21-988397383</t>
  </si>
  <si>
    <t>02/04/2026 18:50:00 contato com sucesso em</t>
  </si>
  <si>
    <t>SUZANA DA SILVA RODRIGUES</t>
  </si>
  <si>
    <t>21-976321337</t>
  </si>
  <si>
    <t>ALINE SANTOS TREVIZAN DE OLIVEIRA</t>
  </si>
  <si>
    <t>21-983966706</t>
  </si>
  <si>
    <t>FERNANDA SANTOS ALVES</t>
  </si>
  <si>
    <t>11-981673340</t>
  </si>
  <si>
    <t>02/04/2026 18:30:00 contato com sucesso em</t>
  </si>
  <si>
    <t>NOELIA ROCHA VIEIRA</t>
  </si>
  <si>
    <t>DANIELLE BENTO DA SILVA</t>
  </si>
  <si>
    <t>11-995532992</t>
  </si>
  <si>
    <t>02/04/2026 17:52:00 contato com sucesso em</t>
  </si>
  <si>
    <t>DANIELLE SILVA DE SOUZA</t>
  </si>
  <si>
    <t>11-947977940</t>
  </si>
  <si>
    <t>02/04/2026 18:22:00 contato com sucesso em</t>
  </si>
  <si>
    <t>THICYANE RODRIGUES TAVARES PENA</t>
  </si>
  <si>
    <t>11-948493412</t>
  </si>
  <si>
    <t>VITORIA APARECIDA NOVATO SILVA</t>
  </si>
  <si>
    <t>11-952864021</t>
  </si>
  <si>
    <t>VICTORYA RIBEIRO BARBOSA</t>
  </si>
  <si>
    <t>21-968927187</t>
  </si>
  <si>
    <t>02/04/2026 17:18:00 contato com sucesso em</t>
  </si>
  <si>
    <t>LUCAS MARANHO TRINDADE</t>
  </si>
  <si>
    <t>11-993708319</t>
  </si>
  <si>
    <t>IZABELLY MATHEUS MACHADO</t>
  </si>
  <si>
    <t>11-945597196</t>
  </si>
  <si>
    <t>ESTHER SOARES ALMEIDA</t>
  </si>
  <si>
    <t>11-947522448</t>
  </si>
  <si>
    <t>EMMANUELLE JAQUELINE DAMASIO ALVES</t>
  </si>
  <si>
    <t>11-967899784</t>
  </si>
  <si>
    <t>VIVIANE HOFF PEREZ</t>
  </si>
  <si>
    <t>11-950502003</t>
  </si>
  <si>
    <t>WALDERES CORREA PINAFF</t>
  </si>
  <si>
    <t>11-998454596</t>
  </si>
  <si>
    <t>SIRLEI NERIS CARDEAL DE PAULA</t>
  </si>
  <si>
    <t>11-974635979</t>
  </si>
  <si>
    <t>MARIANA DE SOUZA SILVA</t>
  </si>
  <si>
    <t>11-951766146</t>
  </si>
  <si>
    <t>LILIANE NUNES DE OLIVEIRA</t>
  </si>
  <si>
    <t>21-965558044</t>
  </si>
  <si>
    <t>HELEN MARQUES NASCIMENTO</t>
  </si>
  <si>
    <t>11-961686828</t>
  </si>
  <si>
    <t>ANA MARCIA PAULINO DE SOUZA</t>
  </si>
  <si>
    <t>11-990064613</t>
  </si>
  <si>
    <t>SAMARA LOPES DOS SANTOS</t>
  </si>
  <si>
    <t>11-980595406</t>
  </si>
  <si>
    <t>02/04/2026 18:18:00 contato com sucesso em</t>
  </si>
  <si>
    <t>PAMELA DA SILVA CRUZ</t>
  </si>
  <si>
    <t>11-988531727</t>
  </si>
  <si>
    <t>FATIMA REGINA DA SILVA</t>
  </si>
  <si>
    <t>21-991110266</t>
  </si>
  <si>
    <t>06/04/2026 20:13:00 contato com sucesso em</t>
  </si>
  <si>
    <t>REJANE FERREIRA DA SILVA</t>
  </si>
  <si>
    <t>21-976364295</t>
  </si>
  <si>
    <t>06/04/2026 18:18:00 contato com sucesso em</t>
  </si>
  <si>
    <t>FERNANDA DA SILVA CONCEICAO BAPTISTA</t>
  </si>
  <si>
    <t>21-968326279</t>
  </si>
  <si>
    <t>06/04/2026 18:14:00 contato com sucesso em</t>
  </si>
  <si>
    <t>STEFANY SOUZA DE JESUS</t>
  </si>
  <si>
    <t>11-911711872</t>
  </si>
  <si>
    <t>JOSELICE BORGES DA</t>
  </si>
  <si>
    <t>11-973188907</t>
  </si>
  <si>
    <t>SANDRA MARIZ FERREIRA DO NASCIMENTO</t>
  </si>
  <si>
    <t>11-952442753</t>
  </si>
  <si>
    <t>06/04/2026 18:00:00 contato com sucesso em</t>
  </si>
  <si>
    <t>WELLITON HENRIQUE FERNANDES</t>
  </si>
  <si>
    <t>11-948122400</t>
  </si>
  <si>
    <t>06/04/2026 17:16:00 contato com sucesso em</t>
  </si>
  <si>
    <t>CLEUDE SOUZA SILVA SANTOS</t>
  </si>
  <si>
    <t>11-980614899</t>
  </si>
  <si>
    <t>06/04/2026 18:12:00 contato com sucesso em</t>
  </si>
  <si>
    <t>WIVIANE LEAO DA SILVA</t>
  </si>
  <si>
    <t>11-972064856</t>
  </si>
  <si>
    <t>06/04/2026 20:41:00 contato com sucesso em</t>
  </si>
  <si>
    <t>WILTON REGES HONORATO DE OLIVEIRA</t>
  </si>
  <si>
    <t>11-930485228</t>
  </si>
  <si>
    <t>06/04/2026 20:33:00 contato com sucesso em</t>
  </si>
  <si>
    <t>IRACEMA PEREIRA THEODORO</t>
  </si>
  <si>
    <t>11-952434015</t>
  </si>
  <si>
    <t>06/04/2026 20:21:00 contato com sucesso em</t>
  </si>
  <si>
    <t>VIVIANE DE CARLOS CALABRESE</t>
  </si>
  <si>
    <t>11-993315511</t>
  </si>
  <si>
    <t>06/04/2026 18:50:00 contato com sucesso em</t>
  </si>
  <si>
    <t>NEIDE GOMES PEREIRA</t>
  </si>
  <si>
    <t>HELLEN DE SOUSA BISPO</t>
  </si>
  <si>
    <t>21-989176474</t>
  </si>
  <si>
    <t>06/04/2026 18:04:00 contato com sucesso em</t>
  </si>
  <si>
    <t>VINICIUS DUARTE DA SILVA</t>
  </si>
  <si>
    <t>06/04/2026 18:46:00 contato com sucesso em</t>
  </si>
  <si>
    <t>MARIA DAS GRACAS SINESIO DA SILVA</t>
  </si>
  <si>
    <t>06/04/2026 18:32:00 contato com sucesso em</t>
  </si>
  <si>
    <t>INGRID GONCALVES HYPPOLITO</t>
  </si>
  <si>
    <t>21-996992849</t>
  </si>
  <si>
    <t>JESSICA GABRIELA ARAUJO SOUZA</t>
  </si>
  <si>
    <t>11-994378811</t>
  </si>
  <si>
    <t>ITALO BRETAS MEDEIROS</t>
  </si>
  <si>
    <t>21-993218853</t>
  </si>
  <si>
    <t>VANESSA ROSA PEREIRA</t>
  </si>
  <si>
    <t>11-960780653</t>
  </si>
  <si>
    <t>DEBORAH CRISTINA SOUZA FERRO</t>
  </si>
  <si>
    <t>21-980409419</t>
  </si>
  <si>
    <t>06/04/2026 20:35:00 contato com sucesso em</t>
  </si>
  <si>
    <t>MATHEUS VINICIUS SANTOS DA CONCEICAO</t>
  </si>
  <si>
    <t>WESLLEY FERREIRA DE NOVAES</t>
  </si>
  <si>
    <t>11-945851991</t>
  </si>
  <si>
    <t>06/04/2026 20:39:00 contato com sucesso em</t>
  </si>
  <si>
    <t>MARIA DA CONCEICAO BATISTA DA SILVA</t>
  </si>
  <si>
    <t>11-941057266</t>
  </si>
  <si>
    <t>16/04/2026 17:40:00 contato com sucesso em</t>
  </si>
  <si>
    <t>CLAUDETE FERREIRA DA SILVA</t>
  </si>
  <si>
    <t>11-966506812</t>
  </si>
  <si>
    <t>ROSANA BATISTA DOS MONTES</t>
  </si>
  <si>
    <t>11-963590528</t>
  </si>
  <si>
    <t>MARIA SONIVALDA HOLANDA ALVES</t>
  </si>
  <si>
    <t>85-986189415</t>
  </si>
  <si>
    <t>ANA KEHRLE DE MEDEIROS SILVA CAVALCANTE</t>
  </si>
  <si>
    <t>ALDA LIMA SANTA BARBARA</t>
  </si>
  <si>
    <t>CLAUDIO JOSE MORAES FERREIRA</t>
  </si>
  <si>
    <t>21-967060229</t>
  </si>
  <si>
    <t>FATIMA XAVIER THOMAZ CAMPOS</t>
  </si>
  <si>
    <t>21-970429420</t>
  </si>
  <si>
    <t>LEILA JANE QUAGLIANI DA COSTA</t>
  </si>
  <si>
    <t>ELIANE NASCIMENTO SILVA</t>
  </si>
  <si>
    <t>21-972787255</t>
  </si>
  <si>
    <t>CLAUDIA TERESA LUCAS DA SILVA</t>
  </si>
  <si>
    <t>21-983188515</t>
  </si>
  <si>
    <t>20/03/2026 18:08:00 contato com sucesso em</t>
  </si>
  <si>
    <t>HARLENS FREITAS DA FONSECA</t>
  </si>
  <si>
    <t>21-988607556</t>
  </si>
  <si>
    <t>ROSIENE ROSA GIUSTI</t>
  </si>
  <si>
    <t>21-979369784</t>
  </si>
  <si>
    <t>RODOLFO JERONIMO ALVES</t>
  </si>
  <si>
    <t>LUCIA SANTOS DE SOUZA</t>
  </si>
  <si>
    <t>21-971672978</t>
  </si>
  <si>
    <t>ROBSON SOUZA SANTOS</t>
  </si>
  <si>
    <t>06/04/2026 20:10:00 contato com sucesso em</t>
  </si>
  <si>
    <t>RAQUEL CUNHA LIMA DA SILVA</t>
  </si>
  <si>
    <t>21-970113159</t>
  </si>
  <si>
    <t>02/04/2026 20:26:00 contato com sucesso em</t>
  </si>
  <si>
    <t>LILIANE PINHEIRO MANTUANO</t>
  </si>
  <si>
    <t>21-982317111</t>
  </si>
  <si>
    <t>MARCUS SILVA DO AMARAL</t>
  </si>
  <si>
    <t>16/04/2026 17:46:00 contato com sucesso em</t>
  </si>
  <si>
    <t>GILMARA OLIVEIRA</t>
  </si>
  <si>
    <t>21-975981991</t>
  </si>
  <si>
    <t>14/04/2026 18:04:00 contato com sucesso em</t>
  </si>
  <si>
    <t>ELEANDRO SILVA DE MELLO</t>
  </si>
  <si>
    <t>ERICA CRISTINA BRITO ALVES DE VASCONCELOS</t>
  </si>
  <si>
    <t>ANDREIA REGINA LEONCIO</t>
  </si>
  <si>
    <t>21-998109061</t>
  </si>
  <si>
    <t>CAMILA CRISTINA DE MATOS</t>
  </si>
  <si>
    <t>21-995486291</t>
  </si>
  <si>
    <t>HELOISA AIRES BARBOSA</t>
  </si>
  <si>
    <t>14/04/2026 17:54:00 contato com sucesso em</t>
  </si>
  <si>
    <t>CLEYTON FARIAS DE QUEIROZ</t>
  </si>
  <si>
    <t>21-985811260</t>
  </si>
  <si>
    <t>ALEXANDRE MARTINS TEIXEIRA</t>
  </si>
  <si>
    <t>21-969991179</t>
  </si>
  <si>
    <t>DIOGO LUIZ DE PAULA</t>
  </si>
  <si>
    <t>ALLAN DE SOUZA RIBEIRO</t>
  </si>
  <si>
    <t>13/03/2026 18:12:00 contato com sucesso em</t>
  </si>
  <si>
    <t>ANDREZA MOREIRA OLIVEIRA DOS SANTOS</t>
  </si>
  <si>
    <t>21-967803806</t>
  </si>
  <si>
    <t>ANA CRISTINA PACHECO DE ANDRADE</t>
  </si>
  <si>
    <t>21-965323066</t>
  </si>
  <si>
    <t>DEBORA MOSCIARO DA SILVA</t>
  </si>
  <si>
    <t>21-994521441</t>
  </si>
  <si>
    <t>GABRIEL MELLO DA COSTA</t>
  </si>
  <si>
    <t>21-982725088</t>
  </si>
  <si>
    <t>GIDALVA FRANCISCA SANTOS</t>
  </si>
  <si>
    <t>11-979982572</t>
  </si>
  <si>
    <t>MARIA CONCEICAO DE OLIVEIRA</t>
  </si>
  <si>
    <t>11-991145515</t>
  </si>
  <si>
    <t>16/04/2026 17:32:00 contato com sucesso em</t>
  </si>
  <si>
    <t>MARCOS ANTONIO CANTO</t>
  </si>
  <si>
    <t>11-999106972</t>
  </si>
  <si>
    <t>MARLY YAMAMOTO</t>
  </si>
  <si>
    <t>11-983389797</t>
  </si>
  <si>
    <t>16/04/2026 18:00:00 contato com sucesso em</t>
  </si>
  <si>
    <t>SONIA REGINA FERNANDES</t>
  </si>
  <si>
    <t>11-949047835</t>
  </si>
  <si>
    <t>CARLOS ALBERTO NUNES GARCIA</t>
  </si>
  <si>
    <t>11-980365659</t>
  </si>
  <si>
    <t>MIRIAM ROSE CONDE CANTO</t>
  </si>
  <si>
    <t>MARINALVA DE JESUS</t>
  </si>
  <si>
    <t>11-976573910</t>
  </si>
  <si>
    <t>SIDNEY CARDASSI</t>
  </si>
  <si>
    <t>11-960151000</t>
  </si>
  <si>
    <t>EDVAN GUEDES LUCENA</t>
  </si>
  <si>
    <t>11-973688307</t>
  </si>
  <si>
    <t>EVANEIDE DE MELO COSTA SANTOS</t>
  </si>
  <si>
    <t>11-996450658</t>
  </si>
  <si>
    <t>CLAUDIA DENISE MARQUES DA ROCHA AULICINO</t>
  </si>
  <si>
    <t>11-983515198</t>
  </si>
  <si>
    <t>20/03/2026 18:10:00 contato com sucesso em</t>
  </si>
  <si>
    <t>MILTON GONCALVES</t>
  </si>
  <si>
    <t>11-992949932</t>
  </si>
  <si>
    <t>FRANCISCA MARIA GAMA</t>
  </si>
  <si>
    <t>11-966454384</t>
  </si>
  <si>
    <t>GERALDA RODRIGUES PRATES</t>
  </si>
  <si>
    <t>11-960955102</t>
  </si>
  <si>
    <t>ANDREA CLAUDIA CAMARGO</t>
  </si>
  <si>
    <t>11-999492825</t>
  </si>
  <si>
    <t>MAURICIO GOMES DE CAMPOS</t>
  </si>
  <si>
    <t>11-947077970</t>
  </si>
  <si>
    <t>FABIO JOSE PEREIRA</t>
  </si>
  <si>
    <t>11-956394691</t>
  </si>
  <si>
    <t>ELIAS SANTOS DE REZENDE</t>
  </si>
  <si>
    <t>11-999921789</t>
  </si>
  <si>
    <t>ELIZABETH FERREIRA DE ANDRADE</t>
  </si>
  <si>
    <t>11-954444844</t>
  </si>
  <si>
    <t>ALDEMIR GUERRERO DE ANDRADE</t>
  </si>
  <si>
    <t>MAURINA JORGE DE SOUZA</t>
  </si>
  <si>
    <t>11-989417463</t>
  </si>
  <si>
    <t>MARIA JOSE DA SILVA</t>
  </si>
  <si>
    <t>11-988048697</t>
  </si>
  <si>
    <t>21/01/2026 11:30:00 contato com sucesso em</t>
  </si>
  <si>
    <t>ZILENE MARIA DA SILVA SANTOS</t>
  </si>
  <si>
    <t>11-976105664</t>
  </si>
  <si>
    <t>ANA LUCIA SOUZA DE OLIVEIRA</t>
  </si>
  <si>
    <t>11-962261018</t>
  </si>
  <si>
    <t>ROSEANE BARBOSA DE LIMA</t>
  </si>
  <si>
    <t>11-968045149</t>
  </si>
  <si>
    <t>ROSA MARIA COPPE DOS SANTOS</t>
  </si>
  <si>
    <t>11-991656011</t>
  </si>
  <si>
    <t>TELMA MACHADO DA SILVA</t>
  </si>
  <si>
    <t>11-946297919</t>
  </si>
  <si>
    <t>ALETHEIA OBATA KAWABUCHI</t>
  </si>
  <si>
    <t>11-946936535</t>
  </si>
  <si>
    <t>FERNANDA CONGO DA COSTA</t>
  </si>
  <si>
    <t>11-962191605</t>
  </si>
  <si>
    <t>HELEN PEREIRA DOS REIS</t>
  </si>
  <si>
    <t>11-953448012</t>
  </si>
  <si>
    <t>DENISE CRISTINA ROLIM DOS SANTOS</t>
  </si>
  <si>
    <t>11-911161592</t>
  </si>
  <si>
    <t>CARLA CRISTINA GALLO DA SILVA</t>
  </si>
  <si>
    <t>11-930102607</t>
  </si>
  <si>
    <t>ELIANA GONCALVES</t>
  </si>
  <si>
    <t>11-997891635</t>
  </si>
  <si>
    <t>ADRIANA BARBOSA CAMACHO</t>
  </si>
  <si>
    <t>11-995121419</t>
  </si>
  <si>
    <t>SILVANA VANSE</t>
  </si>
  <si>
    <t>11-941962217</t>
  </si>
  <si>
    <t>02/04/2026 20:40:00 contato com sucesso em</t>
  </si>
  <si>
    <t>NAYARA DE SOUZA PEREIRA</t>
  </si>
  <si>
    <t>LOREN DOS SANTOS RODRIGUES NOGUEIRA</t>
  </si>
  <si>
    <t>MICHELLE PEREIRA DOS SANTOS DE ARAUJO</t>
  </si>
  <si>
    <t>11-945068206</t>
  </si>
  <si>
    <t>17/04/2026 18:00:00 contato com sucesso em</t>
  </si>
  <si>
    <t>PATRICIA FRANCISCA DA SILVA AQUINO</t>
  </si>
  <si>
    <t>11-964178740</t>
  </si>
  <si>
    <t>17/04/2026 17:52:00 contato com sucesso em</t>
  </si>
  <si>
    <t>LUARA MARIA CORREIA LINS</t>
  </si>
  <si>
    <t>11-932865794</t>
  </si>
  <si>
    <t>JAYSE MONIQUE GOMIERO THOMAZ</t>
  </si>
  <si>
    <t>11-954164445</t>
  </si>
  <si>
    <t>15/04/2026 17:54:00 contato com sucesso em</t>
  </si>
  <si>
    <t>SABRINA NOVAIS MELO DOS REIS</t>
  </si>
  <si>
    <t>11-986181628</t>
  </si>
  <si>
    <t>INGRID DOS SANTOS GUIMARAES</t>
  </si>
  <si>
    <t>11-987153130</t>
  </si>
  <si>
    <t>PAULA CAROLINA BOTELHO DE MELO</t>
  </si>
  <si>
    <t>11-977560144</t>
  </si>
  <si>
    <t>17/04/2026 18:16:00 contato com sucesso em</t>
  </si>
  <si>
    <t>VITORIA WENDY ALMEIDA SILVA</t>
  </si>
  <si>
    <t>11-997238399</t>
  </si>
  <si>
    <t>NATALIA DOS SANTOS ALMEIDA</t>
  </si>
  <si>
    <t>11-987838355</t>
  </si>
  <si>
    <t>LUCINETE MAGALHAES DE SOUSA</t>
  </si>
  <si>
    <t>11-988625019</t>
  </si>
  <si>
    <t>LUANA COSTA SOUSA SANTANA</t>
  </si>
  <si>
    <t>11-947410723</t>
  </si>
  <si>
    <t>TAINA BARROS</t>
  </si>
  <si>
    <t>21-997429672</t>
  </si>
  <si>
    <t>SAMARAH RITHA DE JESUS</t>
  </si>
  <si>
    <t>11-952439927</t>
  </si>
  <si>
    <t>MATHEUS PINHEIRO CORDEIRO DA SILVA</t>
  </si>
  <si>
    <t>JULIA COELHO AUGUSTO</t>
  </si>
  <si>
    <t>11-977365075</t>
  </si>
  <si>
    <t>15/04/2026 17:52:00 contato com sucesso em</t>
  </si>
  <si>
    <t>REGIANE FIDELES DE SOUZA</t>
  </si>
  <si>
    <t>11-959348972</t>
  </si>
  <si>
    <t>MICHELI KAROLINE DA SILVA SANTOS</t>
  </si>
  <si>
    <t>MARIANA FERNANDA SERPA SOARES</t>
  </si>
  <si>
    <t>21-992608860</t>
  </si>
  <si>
    <t>VANESSA FREITAS SACRAMENTO</t>
  </si>
  <si>
    <t>11-976697516</t>
  </si>
  <si>
    <t>WAGNER HELIO SILVA DE</t>
  </si>
  <si>
    <t>11-948411938</t>
  </si>
  <si>
    <t>LETICIA FARIAS DE SANTANA</t>
  </si>
  <si>
    <t>11-979526438</t>
  </si>
  <si>
    <t>JESSICA MATOS</t>
  </si>
  <si>
    <t>KARINA GOMIDE PELLEGRINO</t>
  </si>
  <si>
    <t>11-985880908</t>
  </si>
  <si>
    <t>15/04/2026 17:38:00 contato com sucesso em</t>
  </si>
  <si>
    <t>JULIANY SPINDOLA MONTEIRO</t>
  </si>
  <si>
    <t>21-989565218</t>
  </si>
  <si>
    <t>15/04/2026 18:02:00 contato com sucesso em</t>
  </si>
  <si>
    <t>LAYANI ALMEIDA SILVA</t>
  </si>
  <si>
    <t>11-948653903</t>
  </si>
  <si>
    <t>THALIA RODRIGUES NUNES</t>
  </si>
  <si>
    <t>NATALIA REGIA FERREIRA</t>
  </si>
  <si>
    <t>MARIA PAULA YAMASHITA SILVA</t>
  </si>
  <si>
    <t>11-963975837</t>
  </si>
  <si>
    <t>KAMILLY KATHLEEN SANTOS SILVA</t>
  </si>
  <si>
    <t>11-977451604</t>
  </si>
  <si>
    <t>KAYLANE CRUZ SOUZA SANTOS</t>
  </si>
  <si>
    <t>ISABELLA MAMEDE DA SILVA</t>
  </si>
  <si>
    <t>JULIA VITORIA DO CARMO</t>
  </si>
  <si>
    <t>11-950797619</t>
  </si>
  <si>
    <t>KYSSILA SIQUEIRA MONTEIRO</t>
  </si>
  <si>
    <t>15/04/2026 17:50:00 contato com sucesso em</t>
  </si>
  <si>
    <t>LARISSA APARECIDA GONCALVES FERREIRA</t>
  </si>
  <si>
    <t>11-919195350</t>
  </si>
  <si>
    <t>RACHEL DE SOUZA VILLALBA COELHO</t>
  </si>
  <si>
    <t>VALENTINA SHIBA</t>
  </si>
  <si>
    <t>TAINA DUTRA MIRANDA</t>
  </si>
  <si>
    <t>VANIA BORGES JACOB</t>
  </si>
  <si>
    <t>ANDREA DE OLIVEIRA BRAGA</t>
  </si>
  <si>
    <t>ANA LUCIA MIGUEL MARMELLO BARREIRO</t>
  </si>
  <si>
    <t>ROSANGELA CAVALCANTE DA SILVA</t>
  </si>
  <si>
    <t>ALVARO LOURENCO DE SOUZA JUNIOR</t>
  </si>
  <si>
    <t>ADRIANA CLEMENTINO DA SILVA DE SA</t>
  </si>
  <si>
    <t>DAVID AUGUSTO BORGES JUNIOR</t>
  </si>
  <si>
    <t>TATIANE DA SILVA CREPALDI</t>
  </si>
  <si>
    <t>06/04/2026 17:34:00 contato com sucesso em</t>
  </si>
  <si>
    <t>KAROLINE BOVOLENTA ARAGAO</t>
  </si>
  <si>
    <t>06/04/2026 20:23:00 contato com sucesso em</t>
  </si>
  <si>
    <t>ROSILENE BORGES FERREIRA</t>
  </si>
  <si>
    <t>02/04/2026 18:06:00 contato com sucesso em</t>
  </si>
  <si>
    <t>DURVAL PEREIRA DE OLIVEIRA</t>
  </si>
  <si>
    <t>05/05/2026 18:20:00 contato com sucesso em</t>
  </si>
  <si>
    <t>ALESSANDRO CARVALHO DIAS</t>
  </si>
  <si>
    <t>MARILI GOMES DOS SANTOS DIAS</t>
  </si>
  <si>
    <t>CRISTOVAN LUCAS MARCONDES</t>
  </si>
  <si>
    <t>05/05/2026 18:12:00 contato com sucesso em</t>
  </si>
  <si>
    <t>FELIPE TEIXEIRA GENTA MARAGNI</t>
  </si>
  <si>
    <t>WANESSA RODRIGUES RIBEIRO</t>
  </si>
  <si>
    <t>ALDENICE SANTOS GOMES</t>
  </si>
  <si>
    <t>MARIA DOS ANJOS DE ANDRADE MACHADO</t>
  </si>
  <si>
    <t>MARIA SANDRA DOS SANTOS</t>
  </si>
  <si>
    <t>CRISTIANE DE SOUZA DAS NEVES</t>
  </si>
  <si>
    <t>05/05/2026 17:32:00 contato com sucesso em</t>
  </si>
  <si>
    <t>DANIELLE MARQUES DE OLIVEIRA MENDES</t>
  </si>
  <si>
    <t>05/05/2026 18:05:00 contato com sucesso em</t>
  </si>
  <si>
    <t>MARCIA MIRANDA VILARDO</t>
  </si>
  <si>
    <t>LEILA CUNHA DE LIMA SILVEIRA</t>
  </si>
  <si>
    <t>AMANDA DOS SANTOS</t>
  </si>
  <si>
    <t>MARIA EDUARDA DIAS TAVARES PONTE</t>
  </si>
  <si>
    <t>05/05/2026 18:54:00 contato com sucesso em</t>
  </si>
  <si>
    <t>VANIA MARIA NEIVA DA SILVA</t>
  </si>
  <si>
    <t>ALDA DE FATIMA PEREIRA MACHADO BREGALDA GUSSEN</t>
  </si>
  <si>
    <t>05/05/2026 18:42:00 contato com sucesso em</t>
  </si>
  <si>
    <t>DOMINGOS SAVIO BREGALDA GUSSEN</t>
  </si>
  <si>
    <t>DEISE LUCY DE SOUZA</t>
  </si>
  <si>
    <t>05/05/2026 17:50:00 contato com sucesso em</t>
  </si>
  <si>
    <t>LEILA MARIA MAGALHAES FERREIRA RODRIGUES</t>
  </si>
  <si>
    <t>ELIANE SANTIAGO FERREIRA</t>
  </si>
  <si>
    <t>MARINALVA DOS SANTOS CONDE</t>
  </si>
  <si>
    <t>05/05/2026 18:24:00 contato com sucesso em</t>
  </si>
  <si>
    <t>ENRICO DALES DA SILVEIRA</t>
  </si>
  <si>
    <t>ROSANA VIANA DINELIS BATISTA</t>
  </si>
  <si>
    <t>ROSELI MAGALHAES FERREIRA RIBEIRO</t>
  </si>
  <si>
    <t>05/05/2026 18:16:00 contato com sucesso em</t>
  </si>
  <si>
    <t>CARLOS MAURICIO GOMES RIBEIRO</t>
  </si>
  <si>
    <t>JORGELINA MARIS BARBOSA DE JESUS</t>
  </si>
  <si>
    <t>MARILEIDE FERREIRA RAMOS DE OLIVEIRA</t>
  </si>
  <si>
    <t>30/04/2026 18:34:00 contato com sucesso em</t>
  </si>
  <si>
    <t>CELIA MARIA DE JESUS</t>
  </si>
  <si>
    <t>MARCO ANTONIO MONTEIRO DOS SANTOS</t>
  </si>
  <si>
    <t>EDUARDO RAMOS REIS</t>
  </si>
  <si>
    <t>JUCIARA MAURICIO MOORE COELHO</t>
  </si>
  <si>
    <t>JANAINA FERNANDES VIEIRA VASCONCELOS</t>
  </si>
  <si>
    <t>MARIA MOEMA AMORIM SOUZA</t>
  </si>
  <si>
    <t>MARCELO BORGES SOARES DE ALMEIDA</t>
  </si>
  <si>
    <t>EDNEA DE SA PEDRO</t>
  </si>
  <si>
    <t>GISELDA MARIA DOS SANTOS</t>
  </si>
  <si>
    <t>VANUZIA DOS SANTOS MEIRELES</t>
  </si>
  <si>
    <t>CLAUDIO MANOEL DE SOUZA MARTINS</t>
  </si>
  <si>
    <t>MARCOS FRANCO DOS SANTOS</t>
  </si>
  <si>
    <t>CATIA CILENE ANDRADE DE ALMEIDA</t>
  </si>
  <si>
    <t>PAULO ROBERTO XAVIER DE SOUZA</t>
  </si>
  <si>
    <t>MARLEIDE ALVES LOPES NACLE</t>
  </si>
  <si>
    <t>ANGELICA VIEIRA BATISTA</t>
  </si>
  <si>
    <t>FIDALMA GARCIA FERREIRA</t>
  </si>
  <si>
    <t>EDNA APARECIDA MADOENHA</t>
  </si>
  <si>
    <t>DEBORA TORRES TRAMONTANO ANDRADE</t>
  </si>
  <si>
    <t>VALERIA NOBREGA DA SILVA</t>
  </si>
  <si>
    <t>ROSINELI MARIA DE JESUS FERREIRA DE ALMEIDA</t>
  </si>
  <si>
    <t>ANA PAULA SOARES PERALTA</t>
  </si>
  <si>
    <t>ELIZETE MADUREIRA DA SILVA</t>
  </si>
  <si>
    <t>REJANE GOMES NUNES</t>
  </si>
  <si>
    <t>ALEXANDRA ANDRE CARREIRA</t>
  </si>
  <si>
    <t>PATRICIA DE MATTOS FUCK ROTERDAN</t>
  </si>
  <si>
    <t>ADRIANA ALVARES DA ROCHA</t>
  </si>
  <si>
    <t>CRISTIANE DUARTE DE JESUS</t>
  </si>
  <si>
    <t>MARCOS PAULO DA SILVA</t>
  </si>
  <si>
    <t>MARCIO MARTINS DA SILVA</t>
  </si>
  <si>
    <t>LUCIENE SIMAO DE LIMA CAFE</t>
  </si>
  <si>
    <t>RICARDO ABILIO RAMOS</t>
  </si>
  <si>
    <t>BARBARA ALVES MOTTA</t>
  </si>
  <si>
    <t>VALERIA DA SILVA OLIVEIRA</t>
  </si>
  <si>
    <t>EBLEUSO ANTONIO DA SILVA</t>
  </si>
  <si>
    <t>MONICA DE SOUZA AMARAL</t>
  </si>
  <si>
    <t>CRISTIANE MARA DE ANDRADE FERNANDES</t>
  </si>
  <si>
    <t>SIMONE DE ABREU COUTINHO</t>
  </si>
  <si>
    <t>ROSANGELA DAMASIO DOS SANTOS</t>
  </si>
  <si>
    <t>EDNA DE OLIVEIRA BARBOSA</t>
  </si>
  <si>
    <t>MARCIA HELENA DA COSTA DUARTE</t>
  </si>
  <si>
    <t>PALOMA MARINS COSTA VEIGA</t>
  </si>
  <si>
    <t>JOANA DE ALMEIDA BRITO</t>
  </si>
  <si>
    <t>ANA LUCIA BRITO LIMA LOPES</t>
  </si>
  <si>
    <t>MARIA VERONICA NASCIMENTO SANTOS DA COSTA</t>
  </si>
  <si>
    <t>DANIELA BRETAS MOREIRA</t>
  </si>
  <si>
    <t>LAURA JUSTO LIMA DA FE</t>
  </si>
  <si>
    <t>DANIELLE AVALLONE</t>
  </si>
  <si>
    <t>2199229-6557</t>
  </si>
  <si>
    <t>RITA DE CASSIA REZENDE DA SILVA</t>
  </si>
  <si>
    <t>PATRICIA MARQUES DE ALCANTARA</t>
  </si>
  <si>
    <t>GRAZIELE RODRIGUES RIBEIRO DA SILVA</t>
  </si>
  <si>
    <t>DANIELLE SOUZA DEFELIPPE BARBOSA</t>
  </si>
  <si>
    <t>CLEBIA FELIPE DE OLIVEIRA</t>
  </si>
  <si>
    <t>ERICO CARDOSO DE OLIVEIRA</t>
  </si>
  <si>
    <t>FABIANE RIBEIRO CORTOPASSI DA SILVA</t>
  </si>
  <si>
    <t>ROZANA DE CARVALHO SILVA</t>
  </si>
  <si>
    <t>ALCIONE DE ANDRADE GALTER DE SOUZA</t>
  </si>
  <si>
    <t>ROSEMARY MARIA ALVES DE MOURA</t>
  </si>
  <si>
    <t>MARIA DE FATIMA MOURA PIRES</t>
  </si>
  <si>
    <t>CRISTIANE COUTO DE SOUSA DE ASSIS</t>
  </si>
  <si>
    <t>PATRICIA DE JESUS DUARTE</t>
  </si>
  <si>
    <t>PATRICIA RIBEIRO</t>
  </si>
  <si>
    <t>EDJANEIDE MARIA DA SILVA</t>
  </si>
  <si>
    <t>LEANDRO GOULART BORGES</t>
  </si>
  <si>
    <t>FLAVIO ROBERTO RAFAEL</t>
  </si>
  <si>
    <t>LUCIANA GLORIA MARQUES BOTELHO</t>
  </si>
  <si>
    <t>ANA CRISTINA DA SILVA FERREIRA MACIEL</t>
  </si>
  <si>
    <t>SANDRA GUERRA DA SILVA ARAUJO</t>
  </si>
  <si>
    <t>DANIELE JESUS JUNIOR</t>
  </si>
  <si>
    <t>ROBERTO MARQUES GUEDES</t>
  </si>
  <si>
    <t>MARCELE DE MELLO SILVA</t>
  </si>
  <si>
    <t>JOSELANE TEODORO DA SILVA</t>
  </si>
  <si>
    <t>LILIAN APARECIDA COSTA DA SILVEIRA HOLLANDA</t>
  </si>
  <si>
    <t>MARCIA CRISTINA MIRANDA MARTINS</t>
  </si>
  <si>
    <t>TANIA MARIA DA COSTA MEDEIROS</t>
  </si>
  <si>
    <t>RENATO AUGUSTO SOARES DE SOUZA</t>
  </si>
  <si>
    <t>ADHEMAR RODRIGUES DA COSTA NETO</t>
  </si>
  <si>
    <t>APARECIDA DA SILVA BENFICA</t>
  </si>
  <si>
    <t>LUCIANA DA FONSECA</t>
  </si>
  <si>
    <t>ALAN VICENTE DA COSTA</t>
  </si>
  <si>
    <t>CELIA DA SILVA LOPES CAVALCANTE</t>
  </si>
  <si>
    <t>VANESSA DE ARAUJO FREITAS</t>
  </si>
  <si>
    <t>2199735-8825</t>
  </si>
  <si>
    <t>AILANE DA SILVA GONCALVES CALLADO</t>
  </si>
  <si>
    <t>MONIQUE COSTA DA ROCHA MARQUES</t>
  </si>
  <si>
    <t>CLAUDMIRA DA SILVA PEREIRA</t>
  </si>
  <si>
    <t>JANAINA SOARES GONCALVES</t>
  </si>
  <si>
    <t>ARLENE LEONARDO DA SILVA DE OLIVEIRA</t>
  </si>
  <si>
    <t>ANA CARLA MACHADO DE CARVALHO</t>
  </si>
  <si>
    <t>SIMONIDES FERNANDO FERREIRA DA SILVA</t>
  </si>
  <si>
    <t>CINTIA DE MOURA MARQUES DA SILVA</t>
  </si>
  <si>
    <t>JANAINA DE CARVALHO GUSSO</t>
  </si>
  <si>
    <t>GRASIELLE SOUSA SEVERINO</t>
  </si>
  <si>
    <t>MARIANA RIBEIRO CRUZ</t>
  </si>
  <si>
    <t>ANTONIO LUIZ DA SILVA CORDEIRO</t>
  </si>
  <si>
    <t>HOSANA MARIA FELISBERTO DA SILVA</t>
  </si>
  <si>
    <t>MARCILIO ANTONIO DE ARAUJO</t>
  </si>
  <si>
    <t>FABIANA MOREIRA DE CARVALHO</t>
  </si>
  <si>
    <t>PAULA PEIXOTO COELHO GENEROSO</t>
  </si>
  <si>
    <t>CRISTIANO RODRIGUES DE ALMEIDA</t>
  </si>
  <si>
    <t>JAQUELINE CACANGES GOMES DA SILVA</t>
  </si>
  <si>
    <t>ROBERTA DA SILVA DE LIMA MADEIRA</t>
  </si>
  <si>
    <t>ADRIANO CORREA BRAGA</t>
  </si>
  <si>
    <t>PATRICIA CHAVES PUREZA</t>
  </si>
  <si>
    <t>VANESSA RIGUEIRA</t>
  </si>
  <si>
    <t>FABIANA RIBEIRO FRANCO</t>
  </si>
  <si>
    <t>ANNY CAROLINA VERAS CESPEDES</t>
  </si>
  <si>
    <t>TAMARA MESQUITA OLIVEIRA SILVA</t>
  </si>
  <si>
    <t>DIANA BRITO DA COSTA PESSANHA</t>
  </si>
  <si>
    <t>PATRICIA DE LIMA SOUZA</t>
  </si>
  <si>
    <t>RENATA PEREIRA GONCALVES SABADI</t>
  </si>
  <si>
    <t>05/05/2026 18:00:00 contato com sucesso em</t>
  </si>
  <si>
    <t>IRENE GONCALVES DA SILVA</t>
  </si>
  <si>
    <t>05/05/2026 18:33:00 contato com sucesso em</t>
  </si>
  <si>
    <t>CRISTIANE OLIVEIRA DA MOTTA</t>
  </si>
  <si>
    <t>ERICA CRISTINA LIMA LOPES</t>
  </si>
  <si>
    <t>GLAUCIA NOVATO MARTINS</t>
  </si>
  <si>
    <t>05/05/2026 17:54:00 contato com sucesso em</t>
  </si>
  <si>
    <t>ROSELAINE MATOS PIZZA GOMES</t>
  </si>
  <si>
    <t>CARLOS EDUARDO SILVA CARVALHO</t>
  </si>
  <si>
    <t>05/05/2026 18:35:00 contato com sucesso em</t>
  </si>
  <si>
    <t>ROBERTA KELY DE QUEIROZ SILVA</t>
  </si>
  <si>
    <t>ALINE MACEDO SANTOS</t>
  </si>
  <si>
    <t>05/05/2026 18:31:00 contato com sucesso em</t>
  </si>
  <si>
    <t>ALINE GONCALVES DA ASSUNCAO NUNES</t>
  </si>
  <si>
    <t>ISABELA ROSA PORFIRIO</t>
  </si>
  <si>
    <t>RODRIGO ANTONIO NASCIMENTO DE SANTANA</t>
  </si>
  <si>
    <t>05/05/2026 18:41:00 contato com sucesso em</t>
  </si>
  <si>
    <t>PRISCILA DOS SANTOS LUCIO</t>
  </si>
  <si>
    <t>WELBSON ALMEIDA VIANA</t>
  </si>
  <si>
    <t>05/05/2026 18:29:00 contato com sucesso em</t>
  </si>
  <si>
    <t>RENATA AMADO BAPTISTA DOS SANTOS</t>
  </si>
  <si>
    <t>MARIANA ALMEIDA SARAIVA DO SACRAMENTO</t>
  </si>
  <si>
    <t>EMANUELA TINOCO MOTTA</t>
  </si>
  <si>
    <t>CARLOS EDUARDO ALVES PELICARTO DA SILVA</t>
  </si>
  <si>
    <t>VANESSA DA SILVA WANDERLEY</t>
  </si>
  <si>
    <t>PRISCILLA CRUZ DA SILVA</t>
  </si>
  <si>
    <t>ALDENISIA VIEIRA DE SOUZA</t>
  </si>
  <si>
    <t>05/05/2026 18:37:00 contato com sucesso em</t>
  </si>
  <si>
    <t>SUANI MARQUES DOS SANTOS</t>
  </si>
  <si>
    <t>05/05/2026 18:28:00 contato com sucesso em</t>
  </si>
  <si>
    <t>ELAINE NASCIMENTO DE SOUZA</t>
  </si>
  <si>
    <t>THAISE CHRISTINE DA SILVA FREIRE</t>
  </si>
  <si>
    <t>TANIA GONCALVES DE SOUZA</t>
  </si>
  <si>
    <t>05/05/2026 18:23:00 contato com sucesso em</t>
  </si>
  <si>
    <t>DIANA MIRANDA CASTELLANI</t>
  </si>
  <si>
    <t>MONIQUE FERREIRA</t>
  </si>
  <si>
    <t>JAQUELINE SANTOS PIMENTA SILVA</t>
  </si>
  <si>
    <t>FLAVIO PAULO CORDEIRO</t>
  </si>
  <si>
    <t>THATYANE VIEIRA BRANDAO CALDAS ANDRADE</t>
  </si>
  <si>
    <t>05/05/2026 17:46:00 contato com sucesso em</t>
  </si>
  <si>
    <t>PATRICIA COUTINHO SANGINETO</t>
  </si>
  <si>
    <t>JONATHAS CORREA SOARES SCHIEFER</t>
  </si>
  <si>
    <t>SUENIA KHADIDJA MEDEIROS DOS SANTOS</t>
  </si>
  <si>
    <t>DIOGO PAIVA ALBERTO</t>
  </si>
  <si>
    <t>GUSTAVO CABOI DE SOUZA</t>
  </si>
  <si>
    <t>DAIANE CRISTINA DE SOUZA LEITE LIMA</t>
  </si>
  <si>
    <t>ALINE MONTEIRO GOMES</t>
  </si>
  <si>
    <t>05/05/2026 18:30:00 contato com sucesso em</t>
  </si>
  <si>
    <t>LETICIA DA SILVA TORRES</t>
  </si>
  <si>
    <t>RAFAEL ANTONIO PALMISANO JUNIOR</t>
  </si>
  <si>
    <t>KELLY BARREIROS DA SILVA MOCO</t>
  </si>
  <si>
    <t>LAYONEL ARMOND CAMPOS MACHADO</t>
  </si>
  <si>
    <t>ISABELLE MAZZA GUIMARAES</t>
  </si>
  <si>
    <t>DANIEL PAULO ROMERO DE SOUZA</t>
  </si>
  <si>
    <t>LILIANE SOUZA SERRA</t>
  </si>
  <si>
    <t>05/05/2026 17:44:00 contato com sucesso em</t>
  </si>
  <si>
    <t>ANA ALINE FERREIRA ANDRADE</t>
  </si>
  <si>
    <t>CLARA MONTEIRO DE BARROS LEITE DE SOUZA</t>
  </si>
  <si>
    <t>ALINE CRISTINA DA SILVA FERREIRA</t>
  </si>
  <si>
    <t>CARINA DE SOUSA BEZERRA RAMOS</t>
  </si>
  <si>
    <t>ROSIANE DE MIRANDA SILVA LAURENTINO ASSIS</t>
  </si>
  <si>
    <t>DAIANA DE OLIVEIRA</t>
  </si>
  <si>
    <t>SULAMITA ARAUJO DA SILVA</t>
  </si>
  <si>
    <t>ADRIANA SOUZA LIMA DA SILVA</t>
  </si>
  <si>
    <t>ERIKA CRISTINA DE SOUZA CELESTINO</t>
  </si>
  <si>
    <t>05/05/2026 17:47:00 contato com sucesso em</t>
  </si>
  <si>
    <t>LUANA DE JESUS LIMA DE FARIA</t>
  </si>
  <si>
    <t>AMANDA COELHO ANDRADE MARINS</t>
  </si>
  <si>
    <t>LIDIANE AZEVEDO LIMA</t>
  </si>
  <si>
    <t>MARIANA CANDIDO DE ALMEIDA</t>
  </si>
  <si>
    <t>CREISON LIMA DE CARVALHO</t>
  </si>
  <si>
    <t>SHIRLEY DE OLIVEIRA MATOS</t>
  </si>
  <si>
    <t>FATIMA SHAMIRA CAMPELLO MUTHANA TEIXEIRA</t>
  </si>
  <si>
    <t>MARCOS PAULO MARCELLO</t>
  </si>
  <si>
    <t>LUIZE DOS SANTOS RODRIGUES MATTOS</t>
  </si>
  <si>
    <t>MIDIA OLIVEIRA LIMA</t>
  </si>
  <si>
    <t>05/05/2026 18:03:00 contato com sucesso em</t>
  </si>
  <si>
    <t>ANA BEATRIZ PEREIRA BRAGA</t>
  </si>
  <si>
    <t>LUCAS OLIVEIRA DOS SANTOS</t>
  </si>
  <si>
    <t>ALINE KELLY ALVES DA SILVA</t>
  </si>
  <si>
    <t>YASMIM DE ASSIS RAMOS DA SILVA</t>
  </si>
  <si>
    <t>THAMARA FREIRE DE MATOS</t>
  </si>
  <si>
    <t>RAYANE ABREU DE SOUZA CHRISTO</t>
  </si>
  <si>
    <t>CARLOS EDUARDO BARBOSA DE SIQUEIRA</t>
  </si>
  <si>
    <t>05/05/2026 18:27:00 contato com sucesso em</t>
  </si>
  <si>
    <t>JULIANA DA SILVA LIMA</t>
  </si>
  <si>
    <t>05/05/2026 17:51:00 contato com sucesso em</t>
  </si>
  <si>
    <t>LIDIANE SEVERO CAMARA</t>
  </si>
  <si>
    <t>DIOGO OUTOR LINHARES</t>
  </si>
  <si>
    <t>NATALIA BARBOSA MULLER</t>
  </si>
  <si>
    <t>ANTONIO DE PADUA COELHO JUNIOR</t>
  </si>
  <si>
    <t>ADRIANO BASILIO VENDRAMINE</t>
  </si>
  <si>
    <t>PEDRO VICTOR ARAUJO DA SILVA DE PINHO</t>
  </si>
  <si>
    <t>LUCIANA MONTEIRO VIEIRA</t>
  </si>
  <si>
    <t>RS</t>
  </si>
  <si>
    <t>DOLORES APARECIDA RECHE GALVAO</t>
  </si>
  <si>
    <t>ELIANA DA GRACA NEVES</t>
  </si>
  <si>
    <t>MARIA PAULA BAPTISTA AZEVEDO</t>
  </si>
  <si>
    <t>NERECY DE ARAUJO</t>
  </si>
  <si>
    <t>05/05/2026 17:59:00 contato com sucesso em</t>
  </si>
  <si>
    <t>ROSANGELA APARECIDA DE SOUZA GADDINI</t>
  </si>
  <si>
    <t>MARIA FERREIRA DA SILVA OLIVEIRA</t>
  </si>
  <si>
    <t>EDINEI DOS SANTOS</t>
  </si>
  <si>
    <t>DAVID PAULO CAMARGO</t>
  </si>
  <si>
    <t>DANIEL CALHAU DA SILVA</t>
  </si>
  <si>
    <t>EDILSON DE ALMEIDA ARAUJO</t>
  </si>
  <si>
    <t>JOSAFAR AUGUSTO DA COSTA</t>
  </si>
  <si>
    <t>SILVIA APARECIDA ANTONIO</t>
  </si>
  <si>
    <t>MARIA MARILENE PAULO DA SILVA</t>
  </si>
  <si>
    <t>ROSANGELA DE FARIAS LIMA</t>
  </si>
  <si>
    <t>MARCIA MARIA INACIO SANTIAGO</t>
  </si>
  <si>
    <t>ANGELA MARIA MARTINS SILVEIRA</t>
  </si>
  <si>
    <t>05/02/2026 16:48:00 contato com sucesso em</t>
  </si>
  <si>
    <t>FILOMENA PALMIERI AFONSO</t>
  </si>
  <si>
    <t>MARIA AUDELICE FELIPE ARAUJO</t>
  </si>
  <si>
    <t>FATIMA APARECIDA COELHO</t>
  </si>
  <si>
    <t>KATIA CILENE GOMES DE PAULA</t>
  </si>
  <si>
    <t>1199202-6460</t>
  </si>
  <si>
    <t>ALEXANDRE PATERA ZANI</t>
  </si>
  <si>
    <t>IARA AGUSTA DE SOUZA PAIXAO</t>
  </si>
  <si>
    <t>WANIA FLAVIA PERES PEDROSO</t>
  </si>
  <si>
    <t>JOZENALIA GOMES DE OLIVEIRA</t>
  </si>
  <si>
    <t>JOELMA SOUZA DA SILVA</t>
  </si>
  <si>
    <t>ELEN CRISTINE DOS SANTOS</t>
  </si>
  <si>
    <t>MARCIA MARIA MARTINS</t>
  </si>
  <si>
    <t>ROSEMEIRE DE MORAES SOUZA</t>
  </si>
  <si>
    <t>MARIA DA CRUZ RIBEIRO DE SOUZA</t>
  </si>
  <si>
    <t>ELIANA BIANCO SIMONE LOPES</t>
  </si>
  <si>
    <t>REGIANA APARECIDA COSTA DA PAIXAO COIMBRA</t>
  </si>
  <si>
    <t>JOSEFA MARINETE DA SILVA SOUZA</t>
  </si>
  <si>
    <t>ELISANGELA DA SILVA</t>
  </si>
  <si>
    <t>REGIANE NASCIMENTO DOS SANTOS</t>
  </si>
  <si>
    <t>ANTONIA EDINA PEREIRA DOS SANTOS</t>
  </si>
  <si>
    <t>ELAINE BARBOSA DA SILVA</t>
  </si>
  <si>
    <t>ANA PAULA DE SOUZA CAMPOS BORTOLETI</t>
  </si>
  <si>
    <t>ADRIANA RODRIGUES DE SOUSA</t>
  </si>
  <si>
    <t>ANDREA PAULIANE BROCK</t>
  </si>
  <si>
    <t>FATIMA APARECIDA LISBOA BARBOSA</t>
  </si>
  <si>
    <t>VALMIRA FERREIRA XAVIER</t>
  </si>
  <si>
    <t>LEA DE SOUZA FLORES</t>
  </si>
  <si>
    <t>SELIANE ALVES DA SILVA</t>
  </si>
  <si>
    <t>MARCIA DE JESUS LARA</t>
  </si>
  <si>
    <t>ANDREIA RODRIGUES DA SILVA</t>
  </si>
  <si>
    <t>15/01/2026 22:04:00 contato com sucesso em</t>
  </si>
  <si>
    <t>ANA CLAUDIA GOBBO</t>
  </si>
  <si>
    <t>VANIA LUCIA DE OLIVEIRA</t>
  </si>
  <si>
    <t>DIVONEIDE SOARES SILVA MOREIRA</t>
  </si>
  <si>
    <t>MARCIA DE LOURDES DO NASCIMENTO</t>
  </si>
  <si>
    <t>FABIANA DE JESUS PEREIRA</t>
  </si>
  <si>
    <t>CATIA MEIRELES DOS SANTOS</t>
  </si>
  <si>
    <t>ZILDA SANTOS DE OLIVEIRA CARNEIRO</t>
  </si>
  <si>
    <t>KELLY CALDAS BATISTA DA SILVA</t>
  </si>
  <si>
    <t>SILVIA DOS SANTOS</t>
  </si>
  <si>
    <t>TATIANA APARECIDA DOS SANTOS</t>
  </si>
  <si>
    <t>ANA PAULA SANTOS GARCIA</t>
  </si>
  <si>
    <t>FRANCISCA PATRICIA DE SOUZA</t>
  </si>
  <si>
    <t>FLAVIA VIEIRA DE PAULA</t>
  </si>
  <si>
    <t>NOEME NUNES DOS SANTOS</t>
  </si>
  <si>
    <t>1199306-1814</t>
  </si>
  <si>
    <t>VIVIANE APARECIDA SANTOS</t>
  </si>
  <si>
    <t>ELIANA VIEIRA ALVES</t>
  </si>
  <si>
    <t>ELEN CRISTINA BATISTA VOLPINI</t>
  </si>
  <si>
    <t>LUCIANO APARECIDO MONTANHEZ</t>
  </si>
  <si>
    <t>LIDIANE SOUZA DA SILVA</t>
  </si>
  <si>
    <t>PAULO CESAR BORSOIS</t>
  </si>
  <si>
    <t>MERIANE ALVES DE SOUSA</t>
  </si>
  <si>
    <t>FLAVIO ROBERTO VAZ GALLUCCI</t>
  </si>
  <si>
    <t>ALEXANDRA PEREIRA DE FREITAS ARAUJO</t>
  </si>
  <si>
    <t>ROSANGELA SANTOS PEREIRA</t>
  </si>
  <si>
    <t>CLAUDIA BRITO BOMFIM TERRIAGA</t>
  </si>
  <si>
    <t>EDVANIA DE OLIVEIRA</t>
  </si>
  <si>
    <t>VIRGINIA NOGUEIRA DO NASCIMENTO</t>
  </si>
  <si>
    <t>CRISTINA TARSITANO</t>
  </si>
  <si>
    <t>DANIELLE CAROLINE DA SILVA JARDIM</t>
  </si>
  <si>
    <t>SIMONE MARIA DO AMARAL</t>
  </si>
  <si>
    <t>ELITON XAVIER DA SILVA</t>
  </si>
  <si>
    <t>PRISCILA LIMA DE SOUZA</t>
  </si>
  <si>
    <t>CARLA GONZALES FRAMESCHI</t>
  </si>
  <si>
    <t>IRLANDIA FELIX SANTOS DOMINGO</t>
  </si>
  <si>
    <t>MARIA LEIDIANES PEREIRA DIAS</t>
  </si>
  <si>
    <t>LILIANE DOS SANTOS MEDRADO</t>
  </si>
  <si>
    <t>KALINCA DE ALMEIDA VIEIRA MELO</t>
  </si>
  <si>
    <t>CATIA CORREA GONCALVES</t>
  </si>
  <si>
    <t>CRISTINA NERY ROCHA</t>
  </si>
  <si>
    <t>DANIELLE TONI DA SILVA SOUZA</t>
  </si>
  <si>
    <t>DANIEL DE MACEDO</t>
  </si>
  <si>
    <t>DAIANE DOS REIS MENDES OLIVEIRA</t>
  </si>
  <si>
    <t>ROSIMEIRE DOS SANTOS ALVES</t>
  </si>
  <si>
    <t>SUELLEN ALEXANDRIN BOCONCELO</t>
  </si>
  <si>
    <t>DEBORAH SOARES MOREIRA POSSATO</t>
  </si>
  <si>
    <t>ROBSON PAIVA DA CRUZ</t>
  </si>
  <si>
    <t>AMANDA DE CARVALHO ALMEIDA</t>
  </si>
  <si>
    <t>CASSIANA BOHN ALVES DOS SANTOS</t>
  </si>
  <si>
    <t>GABRIELA ALVES PENAFORTE</t>
  </si>
  <si>
    <t>MANOELA SILVA ALVES</t>
  </si>
  <si>
    <t>RACHEL PEREIRA GOMES</t>
  </si>
  <si>
    <t>CINTIA FERREIRA SANTOS</t>
  </si>
  <si>
    <t>SHIRLEY APARECIDA DA MATA DE SOUZA</t>
  </si>
  <si>
    <t>JOSE ALVES DA ROCHA JUNIOR</t>
  </si>
  <si>
    <t>ADRIANO AUGUSTO PERES</t>
  </si>
  <si>
    <t>BEATRIZ ALVES DE ARAUJO</t>
  </si>
  <si>
    <t>ANA CAROLINA BERRIO ARAUJO</t>
  </si>
  <si>
    <t>GLAUCIENE RIBEIRO DA SILVA</t>
  </si>
  <si>
    <t>LETICIA APARECIDA DOS SANTOS</t>
  </si>
  <si>
    <t>KRISLEY DE OLIVEIRA ALMEIDA LIMA</t>
  </si>
  <si>
    <t>RAFAELA DE ALMEIDA GONCALVES</t>
  </si>
  <si>
    <t>JAQUELINE CAMPOS DA SILVA</t>
  </si>
  <si>
    <t>KELLY CRISTINA BRASILEIRO DE NOVAIS</t>
  </si>
  <si>
    <t>JESSICA DE OLIVEIRA DA COSTA</t>
  </si>
  <si>
    <t>FRANCISCA DE JESUS PINHEIRO</t>
  </si>
  <si>
    <t>LAIS CANDIDO DE LEMOS</t>
  </si>
  <si>
    <t>23/04/2026 18:00:00 contato com sucesso em</t>
  </si>
  <si>
    <t>DENISE OLIVEIRA DE ASSIS</t>
  </si>
  <si>
    <t>JOAO BATISTA MOTA NETO</t>
  </si>
  <si>
    <t>MEIRE FERREIRA DE SOUSA</t>
  </si>
  <si>
    <t>ALEXANDRE CAMPOS SANTOS</t>
  </si>
  <si>
    <t>ERICA CRISTINA ARAUJO DE SANTA ROZA</t>
  </si>
  <si>
    <t>EVELIN MENDES CHAVES</t>
  </si>
  <si>
    <t>JOYCE DE JESUS CARDOSO</t>
  </si>
  <si>
    <t>THAIS MORGANA DA SILVA BARBOSA</t>
  </si>
  <si>
    <t>MONIQUE CAMPOS DE ALMEIDA</t>
  </si>
  <si>
    <t>17/04/2026 17:20:00 contato com sucesso em</t>
  </si>
  <si>
    <t>JULIANA SILVA COSTA</t>
  </si>
  <si>
    <t>ALINE ARRUDA PEREIRA DA SILVA</t>
  </si>
  <si>
    <t>LUAN SIQUEIRA</t>
  </si>
  <si>
    <t>MARISA MARQUES GUIMARAES</t>
  </si>
  <si>
    <t>LUSIA PASSOS DOS SANTOS</t>
  </si>
  <si>
    <t>MONICA DE FREITAS</t>
  </si>
  <si>
    <t>MARIA DE FATIMA DOS SANTOS</t>
  </si>
  <si>
    <t>05/05/2026 11:42:00 contato com sucesso em</t>
  </si>
  <si>
    <t>SIDNEI NASCIMENTO REIS</t>
  </si>
  <si>
    <t>LUIZ MEDEIROS DA SILVA</t>
  </si>
  <si>
    <t>ISABEL CRISTINA PEREIRA ADAO</t>
  </si>
  <si>
    <t>CELY FULY RAMIRO</t>
  </si>
  <si>
    <t>ROSIMERE DE SOUZA MALHEIROS</t>
  </si>
  <si>
    <t>ANALIA DOS ANJOS MELO BENVINDO</t>
  </si>
  <si>
    <t>MARCELO CASTRO ROBERTO</t>
  </si>
  <si>
    <t>ANDRE LUIZ MENDES DE OLIVEIRA</t>
  </si>
  <si>
    <t>RENATA PAULA DE OLIVEIRA ALVES</t>
  </si>
  <si>
    <t>SIMONE ALVES DA SILVA</t>
  </si>
  <si>
    <t>JANAINA DA SILVA EUFRASIO</t>
  </si>
  <si>
    <t>JURANDIR RAMOS MARQUES</t>
  </si>
  <si>
    <t>HERIKA FERNANDES NASCIMENTO</t>
  </si>
  <si>
    <t>REJANE DE FREITAS PENA</t>
  </si>
  <si>
    <t>LEONARDO FILGUEIRAS RIBEIRO</t>
  </si>
  <si>
    <t>JOSIANE ALVES GOMES</t>
  </si>
  <si>
    <t>SOLANGE DE OLIVEIRA AMBROZIO</t>
  </si>
  <si>
    <t>15/06/2026 11:20</t>
  </si>
  <si>
    <t>MARIA ADRIANA BARBOSA BRAVO</t>
  </si>
  <si>
    <t>ANDREA BELTRAMI DE JESUS</t>
  </si>
  <si>
    <t>SIDNEI PAULA DA SILVA</t>
  </si>
  <si>
    <t>BENEDITA MARIA DA SILVA</t>
  </si>
  <si>
    <t>DANIELA MAFUZ</t>
  </si>
  <si>
    <t>PEDRO PAULO ALVES VIEIRA</t>
  </si>
  <si>
    <t>KATIA CRISTINA BAPTISTA SOUSA</t>
  </si>
  <si>
    <t>LUCIANA PEREIRA LIMA DOS SANTOS</t>
  </si>
  <si>
    <t>JEFERSON RIBEIRO GARCIA</t>
  </si>
  <si>
    <t>MARCIO HORA DA SILVA</t>
  </si>
  <si>
    <t>DIRLEIZE ARIADENA RIBEIRO PAMPLONA</t>
  </si>
  <si>
    <t>WILLIAN DUARTE ALAMO</t>
  </si>
  <si>
    <t>VANESSA REIS FERREIRA VALENTIM</t>
  </si>
  <si>
    <t>ROBERTA MULLER NAZEANZE DOS SANTOS</t>
  </si>
  <si>
    <t>06/04/2026 20:53:00 contato com sucesso em</t>
  </si>
  <si>
    <t>ANNA CLAUDIA MORAES RIBEIRO SILVA</t>
  </si>
  <si>
    <t>AMANDA MAIA DOS SANTOS SUTER</t>
  </si>
  <si>
    <t>MARISA DE ALMEIDA PEDROSO DIZ</t>
  </si>
  <si>
    <t>ISABEL ESPIN QUINTINO</t>
  </si>
  <si>
    <t>KARINA ANASTACIO SIEIRO</t>
  </si>
  <si>
    <t>ROSANA GONCALVES PINTO</t>
  </si>
  <si>
    <t>ELIVANIA ORLANDO NEVES</t>
  </si>
  <si>
    <t>PATRICIA DE OLIVEIRA SOARES</t>
  </si>
  <si>
    <t>FERNANDA CRISTINA ALVES DE OLIVEIRA</t>
  </si>
  <si>
    <t>ELIANE MARTA DE ALMEIDA</t>
  </si>
  <si>
    <t>04/05/2026 17:46:00 contato com sucesso em</t>
  </si>
  <si>
    <t>17/06/2026 11:00</t>
  </si>
  <si>
    <t>DARLAN DE OLIVEIRA MOURA</t>
  </si>
  <si>
    <t>MICHELE LEIDE DA SILVA LIMA</t>
  </si>
  <si>
    <t>REBECA PACIFICO DE CASTRO ARAUJO</t>
  </si>
  <si>
    <t>JOSIMARA FATIMA DE ANDRADE MELO</t>
  </si>
  <si>
    <t>ALESSANDRO SILVA</t>
  </si>
  <si>
    <t>REBECA LIMA SANTOS</t>
  </si>
  <si>
    <t>MARILIA QUADROS STAACK</t>
  </si>
  <si>
    <t>RENATA GALDINO LAPA AMAT</t>
  </si>
  <si>
    <t>ELAINE GODINHO SAMPAIO ROQUE</t>
  </si>
  <si>
    <t>MARIANA MARINO TOFFOLI</t>
  </si>
  <si>
    <t>RENATO DALTRO CRUZ</t>
  </si>
  <si>
    <t>ELAINE DA SILVA</t>
  </si>
  <si>
    <t>MICHELLI DA ROSA CRUZ DA SILVA</t>
  </si>
  <si>
    <t>MAGDA SANTOS VITOR</t>
  </si>
  <si>
    <t>FERNANDA FIGUEIREDO CASTRO</t>
  </si>
  <si>
    <t>AMANDA RIBEIRO DA SILVA</t>
  </si>
  <si>
    <t>VALDINEIA DE SOUZA FERREIRA</t>
  </si>
  <si>
    <t>ELENICE DA SILVA LEITE</t>
  </si>
  <si>
    <t>WANESSA PAURA RODRIGUES DA SILVA SANTOS</t>
  </si>
  <si>
    <t>CRISTIANE MARTINHO DE ANDRADE GONCALVES</t>
  </si>
  <si>
    <t>FILIPE LEMOS DE CARVALHO</t>
  </si>
  <si>
    <t>JULIANA FRANCISCO</t>
  </si>
  <si>
    <t>MANOELA ALVES FERREIRA</t>
  </si>
  <si>
    <t>MIRIAM MACENA DAS NEVES</t>
  </si>
  <si>
    <t>GISELE DE ALMEIDA SILVESTRE</t>
  </si>
  <si>
    <t>CIBELE MARIA DA SILVA GONCALVES</t>
  </si>
  <si>
    <t>CYNTHIA REZENDE DE FREITAS</t>
  </si>
  <si>
    <t>FABIANA BENTO DE CARVALHO</t>
  </si>
  <si>
    <t>MARCIA SANTOS DIAS</t>
  </si>
  <si>
    <t>MARIANE PRADO DA SILVA</t>
  </si>
  <si>
    <t>MONIQUE DA COSTA OLIVEIRA</t>
  </si>
  <si>
    <t>FLAVIO LUCIO DA SILVA LIMA</t>
  </si>
  <si>
    <t>ELAINE SEVERINA DO SOCORRO</t>
  </si>
  <si>
    <t>ALINE FERRAZ</t>
  </si>
  <si>
    <t>RENATA CRISTINA DA SILVA DOS SANTOS</t>
  </si>
  <si>
    <t>VANESSA CARDOSO DOS SANTOS</t>
  </si>
  <si>
    <t>DIEGO PINHO CARNEIRO PEREIRA</t>
  </si>
  <si>
    <t>FABRICIO DA SILVA CAETANO</t>
  </si>
  <si>
    <t>PAMELA FELIX RODRIGUES</t>
  </si>
  <si>
    <t>RAILDA MONTEIRO BENTO</t>
  </si>
  <si>
    <t>FRANCIELE LOPES RIBEIRO SILVA</t>
  </si>
  <si>
    <t>CAROLINA PIRES DA ROCHA</t>
  </si>
  <si>
    <t>RENATA PEREIRA DOS SANTOS</t>
  </si>
  <si>
    <t>INDIARA MONIQUE DOS SANTOS</t>
  </si>
  <si>
    <t>ANA LUCIA SILVA DE SOUZA</t>
  </si>
  <si>
    <t>SABRINA DE OLIVEIRA SILVA</t>
  </si>
  <si>
    <t>VIVIANE VIEIRA</t>
  </si>
  <si>
    <t>FERNANDA YARA GALHARDI SANTOS</t>
  </si>
  <si>
    <t>DAIANE DIAS DOS SANTOS</t>
  </si>
  <si>
    <t>ARIANA SEBIM SANTANNA</t>
  </si>
  <si>
    <t>MICHELLE DA SILVA PEREIRA</t>
  </si>
  <si>
    <t>GABRIELA MARQUES SANTOS VIEIRA</t>
  </si>
  <si>
    <t>DAVID ALLAN ALVES SILVA</t>
  </si>
  <si>
    <t>DIANE MATHEUS</t>
  </si>
  <si>
    <t>ANATIELLE SANTOS SILVA</t>
  </si>
  <si>
    <t>DANIELE BARBOSA SOARES</t>
  </si>
  <si>
    <t>ROSANE AZEVEDO LEO DOS SANTOS</t>
  </si>
  <si>
    <t>BARBARA TAMARA NERY PEREIRA</t>
  </si>
  <si>
    <t>VANUSA FERNANDES DA SILVA</t>
  </si>
  <si>
    <t>PAOLA OHANA RANGEL DE ARAUJO</t>
  </si>
  <si>
    <t>ANDERSON SOARES DE SOUZA SANCHO</t>
  </si>
  <si>
    <t>SABRINA BARBOSA DE MIRANDA</t>
  </si>
  <si>
    <t>AMANDA CRISTINA SANTIAGO DE OLIVEIRA</t>
  </si>
  <si>
    <t>DANIELA TORRES DA SILVA</t>
  </si>
  <si>
    <t>DANIELE TARGINO DA SILVA MATOS</t>
  </si>
  <si>
    <t>RACHEL ANDRADE DE FREITAS DA SILVA</t>
  </si>
  <si>
    <t>HUGO ELIAS DA SILVA</t>
  </si>
  <si>
    <t>ALINE GONCALVES DOS SANTOS DA FONSECA</t>
  </si>
  <si>
    <t>THIAGO SANTOS</t>
  </si>
  <si>
    <t>WANESSA SILVA DOS SANTOS</t>
  </si>
  <si>
    <t>GERLANE DO NASCIMENTO SILVA</t>
  </si>
  <si>
    <t>ANAILDE DE OLIVEIRA COSTA</t>
  </si>
  <si>
    <t>PAULA VANESSA MENEZES DA SILVA</t>
  </si>
  <si>
    <t>MAYARA MACEDO DE MEDEIROS SOUSA</t>
  </si>
  <si>
    <t>ANDRESSA DE MORAES GONCALVES</t>
  </si>
  <si>
    <t>LUIZ GUSTAVO DA SILVA</t>
  </si>
  <si>
    <t>SUSANA VIEIRA RIBEIRO</t>
  </si>
  <si>
    <t>THAIS DE SOUZA LEITE NEVES LANDIM</t>
  </si>
  <si>
    <t>SILVANA CABRAL DOS SANTOS</t>
  </si>
  <si>
    <t>ERICA GOMES LIMA DE OLIVEIRA</t>
  </si>
  <si>
    <t>MARIAH ANDRADE SILVA DE BRITO</t>
  </si>
  <si>
    <t>REGIANE OLIVEIRA CORREIA TAMASI</t>
  </si>
  <si>
    <t>MAITHE CORREA PARIS</t>
  </si>
  <si>
    <t>DANIELA SANTOS MATEOS</t>
  </si>
  <si>
    <t>AMANDA TAIANA PEREIRA DE OLIVEIRA</t>
  </si>
  <si>
    <t>WESLEY SOUZA RODRIGUES OLIVEIRA</t>
  </si>
  <si>
    <t>DAYANE ALMEIDA DE FRANCA BASTOS</t>
  </si>
  <si>
    <t>TAIS MOTA DOS SANTOS</t>
  </si>
  <si>
    <t>ERICA OLIVEIRA CARDOSO</t>
  </si>
  <si>
    <t>RAYANE CAROLINE DE SOUZA BRITO</t>
  </si>
  <si>
    <t>MARIA GILVANETE DOS SANTOS LEAL</t>
  </si>
  <si>
    <t>PAMELA HANEY LANNA YURI QUEDA MOREIRA SALES</t>
  </si>
  <si>
    <t>RICARDO DE OLIVEIRA SANTOS</t>
  </si>
  <si>
    <t>ARA VIRGINIA GUEDES</t>
  </si>
  <si>
    <t>JACKELINE ARAUJO DE MEDEIROS</t>
  </si>
  <si>
    <t>ROSIANE MARTINEZ FRUTUOSO</t>
  </si>
  <si>
    <t>KARINE MATOS MONTEIRO</t>
  </si>
  <si>
    <t>BIANCA DE SA SANTOS</t>
  </si>
  <si>
    <t>MARCELA FERNANDA DA SILVA</t>
  </si>
  <si>
    <t>LUANA DE OLIVEIRA REGIS MAIA</t>
  </si>
  <si>
    <t>WAGNER ROBERTO VENTUROLLI</t>
  </si>
  <si>
    <t>MARCELA CRIVELARO FERNANDES</t>
  </si>
  <si>
    <t>ROBERTA DE OLIVEIRA BLADO VALENTIM</t>
  </si>
  <si>
    <t>SUELLEN TUSI DE CARVALHO DOURADO</t>
  </si>
  <si>
    <t>FERNANDO DA SILVA ALVES</t>
  </si>
  <si>
    <t>DINORAH CARVALHO DE ANDRADE MACHADO GUERRA GUARANY</t>
  </si>
  <si>
    <t>KEZIA FERNANDA COSTA DE SOUZA</t>
  </si>
  <si>
    <t>AMANDA SANTOS SILVA PROFESSOR</t>
  </si>
  <si>
    <t>FRANCIELE DOS SANTOS ALEXANDRE</t>
  </si>
  <si>
    <t>LARISSA ESTANISLAU DINIZ MARTINELLI</t>
  </si>
  <si>
    <t>LUIS OTAVIO DOS SANTOS RIBEIRO</t>
  </si>
  <si>
    <t>ALINE DE SOUSA RODRIGUES</t>
  </si>
  <si>
    <t>EDUARDO PEREIRA RIBEIRO DA SILVA</t>
  </si>
  <si>
    <t>KAROLINI APPARECIDA DA SILVA VIEIRA</t>
  </si>
  <si>
    <t>WALLACE LEAL DE SOUZA</t>
  </si>
  <si>
    <t>JANAINA DA SILVA TEODORO</t>
  </si>
  <si>
    <t>WILLIAM CANDIDO GOMES</t>
  </si>
  <si>
    <t>ANANDA GOMES MONTEIRO</t>
  </si>
  <si>
    <t>MARIA EDUARDA RODRIGUES TRECE DO PRADO</t>
  </si>
  <si>
    <t>CATERINE ANDRADE FACCHIN</t>
  </si>
  <si>
    <t>SARA IOLANDA OLIVEIRA DA SILVA</t>
  </si>
  <si>
    <t>DAYANE SOLA RAMOS</t>
  </si>
  <si>
    <t>WALACE DIAS DA SILVA</t>
  </si>
  <si>
    <t>ANDRESSA RABELO PEREGO ALMEIDA</t>
  </si>
  <si>
    <t>JULIANA MARIA AMORIM MEZENTIERI</t>
  </si>
  <si>
    <t>ROMULO SOARES BASILIO</t>
  </si>
  <si>
    <t>LAURA FERREIRA VICENTE</t>
  </si>
  <si>
    <t>STEPHANIE RANGEL MACEDO</t>
  </si>
  <si>
    <t>SARITA NAVARRO BRANDAO MARTINS</t>
  </si>
  <si>
    <t>VINICIUS MOREIRA DE LIMA</t>
  </si>
  <si>
    <t>TUANI BARBOSA DA CONCEICAO</t>
  </si>
  <si>
    <t>THAYNAN PAULO DA SILVA BARCELLOS DE LIMA</t>
  </si>
  <si>
    <t>ELLEN CRISTINE DA SILVEIRA RAMOS</t>
  </si>
  <si>
    <t>PAULA JAQUELINE CAVALCANTE DE JESUS</t>
  </si>
  <si>
    <t>KAROLINE ARAUJO DE SOUZA</t>
  </si>
  <si>
    <t>JONATHAN ALVES NEPOMUCENO</t>
  </si>
  <si>
    <t>BRENDA DOMINIQUE DA SILVA SOUZA</t>
  </si>
  <si>
    <t>EDSON MARCOS MARTINS JUNIOR</t>
  </si>
  <si>
    <t>ANDRE FELIPE DOS SANTOS FREIRE</t>
  </si>
  <si>
    <t>GLAUCIA VIEIRA PEREIRA MARQUES</t>
  </si>
  <si>
    <t>KARINY SILVEIRA GOMES</t>
  </si>
  <si>
    <t>TAISA ROSA DA SILVA</t>
  </si>
  <si>
    <t>SABRINA DO NASCIMENTO</t>
  </si>
  <si>
    <t>CRISLAYNE FERNANDA DOS SANTOS</t>
  </si>
  <si>
    <t>AMANDA FIRMINO DOMINGOS</t>
  </si>
  <si>
    <t>MARIA EDUARDA DE LIMA LESSA</t>
  </si>
  <si>
    <t>KEYLA DIAS DAS VIRGENS ALENCAR</t>
  </si>
  <si>
    <t>JOAO VICTOR RANGEL SIMOES</t>
  </si>
  <si>
    <t>MICHEL CASTELO GOMES</t>
  </si>
  <si>
    <t>ANDREZA RIBEIRO DA COSTA</t>
  </si>
  <si>
    <t>ROBERTA SANTANA PEREIRA</t>
  </si>
  <si>
    <t>MARLON FERREIRA DA SILVA</t>
  </si>
  <si>
    <t>ROSANE KETLEN DIAS XAVIER</t>
  </si>
  <si>
    <t>KAIQUE VETTORE BORGES</t>
  </si>
  <si>
    <t>JESSICA SANTOS QUEIROZ DE OLIVEIRA</t>
  </si>
  <si>
    <t>SABRINE DA SILVA FEU</t>
  </si>
  <si>
    <t>TULIANA DOS SANTOS BARBOSA</t>
  </si>
  <si>
    <t>VICTORIA BAHIA ONOFRE REZENDE</t>
  </si>
  <si>
    <t>CIBELE REGINA PARREIRAS DE ALMEIDA</t>
  </si>
  <si>
    <t>JULIA JULIANA SILVA PEREIRA</t>
  </si>
  <si>
    <t>ISABELLA BATISTA DA SILVA</t>
  </si>
  <si>
    <t>LARISSA SABINO DE SOUZA DE OLIVEIRA</t>
  </si>
  <si>
    <t>ANA CAROLINE BRASIL DE SOUZA LOUREIRO</t>
  </si>
  <si>
    <t>THAYANE DA COSTA GRACIANO</t>
  </si>
  <si>
    <t>GABRIELLA MARA BRIGO DE SOUZA</t>
  </si>
  <si>
    <t>BIANCA DA SILVA</t>
  </si>
  <si>
    <t>BRUNO HENRIQUE CARRASCOZA SANTOS</t>
  </si>
  <si>
    <t>BRUNA SILVA BARROSO</t>
  </si>
  <si>
    <t>LAILA BARBOSA FRAZAO SERRA</t>
  </si>
  <si>
    <t>AMANDA DE FATIMA GOMES DA SILVA</t>
  </si>
  <si>
    <t>THAIS VICENTE DE CARVALHO</t>
  </si>
  <si>
    <t>ADRIELLY SILVA COSTA TRAVASSO</t>
  </si>
  <si>
    <t>LORRANE DA SILVA SANTOS</t>
  </si>
  <si>
    <t>MARIA LETICIA DA SILVA TEIXEIRA</t>
  </si>
  <si>
    <t>THAMIRES SANTOS DA SILVA CARLOS</t>
  </si>
  <si>
    <t>CAROLINE SOUZA DA SILVA</t>
  </si>
  <si>
    <t>RHAIANE FERNANDES DOS REIS</t>
  </si>
  <si>
    <t>MATHEUS MACHADO DASILVA RANGEL</t>
  </si>
  <si>
    <t>THAYANE AGUIAR GONCALVES DA SILVA</t>
  </si>
  <si>
    <t>JULIANA BARBOSA DE SOUZA</t>
  </si>
  <si>
    <t>TAIANY DA SILVA COSTA</t>
  </si>
  <si>
    <t>ISABELA ALVES SILVA</t>
  </si>
  <si>
    <t>NICOLY STEFANY PEREIRA</t>
  </si>
  <si>
    <t>MYLLENA VAZ DA SILVA PENHA</t>
  </si>
  <si>
    <t>BIANCA OLIVEIRA FELIX</t>
  </si>
  <si>
    <t>LARISSA LEDUINO SIQUEIRA</t>
  </si>
  <si>
    <t>REBECA DE SOUZA DUARTE DOS SANTOS</t>
  </si>
  <si>
    <t>OLIVIA MATIAS DA SILVA</t>
  </si>
  <si>
    <t>AMANDA DA SILVA MACHADO</t>
  </si>
  <si>
    <t>ANANDA TRAJANO DA SILVA</t>
  </si>
  <si>
    <t>JHESSICA MONTEIRO DE ALMEIDA</t>
  </si>
  <si>
    <t>RAFAELA CARVALHO RODRIGUES SANTOS</t>
  </si>
  <si>
    <t>AMANDA PEREIRA TERRA BRITO</t>
  </si>
  <si>
    <t>NAIARA MACHADO DA SILVA</t>
  </si>
  <si>
    <t>EDUARDA LINS SILVA</t>
  </si>
  <si>
    <t>RAQUEL ELIANE SILVA MESSIAS LAURINDO</t>
  </si>
  <si>
    <t>LAYS ALMEIDA FONSECA DO CARMO</t>
  </si>
  <si>
    <t>VANESSA RODRGUES DOS SANTOS</t>
  </si>
  <si>
    <t>06/04/2026 20:57:00 contato com sucesso em</t>
  </si>
  <si>
    <t>NUBIA BARBOSA DE SOUSA</t>
  </si>
  <si>
    <t>LETICIA LEITE DE ALMEIDA</t>
  </si>
  <si>
    <t>JULYA LEONY SANT ANNA MANZI DE ARAUJO</t>
  </si>
  <si>
    <t>CAMILLA DE QUEIROS COELHO</t>
  </si>
  <si>
    <t>MATEUS MACEDO DE CARVALHO</t>
  </si>
  <si>
    <t>KYANNE CHAGAS DANTAS</t>
  </si>
  <si>
    <t>ADRIANA NICOLE DE CASTRO</t>
  </si>
  <si>
    <t>YASMIM CRISTINA DA SILVA LIMA</t>
  </si>
  <si>
    <t>JULYA RODRIGUES SOUZA SILVA DE OLIVEIRA</t>
  </si>
  <si>
    <t>AMANDA HELENA SIQUEIRA</t>
  </si>
  <si>
    <t>JULIA SOARES DE ESCUDEIRO</t>
  </si>
  <si>
    <t>CAROLINA SILVA ABREU DE QUEIROZ</t>
  </si>
  <si>
    <t>VITORIA DOMINGUES DELIBERTTI</t>
  </si>
  <si>
    <t>GABRIEL HENRIQUE COSTA DO NASCIMENTO</t>
  </si>
  <si>
    <t>BEATRIZ DOS SANTOS DE ALMEIDA SILVA</t>
  </si>
  <si>
    <t>JULIANA LARA PEREIRA DOS SANTOS MAIA</t>
  </si>
  <si>
    <t>BIANCA OLIVEIRA DA SILVA</t>
  </si>
  <si>
    <t>AMANDA DE OLIVEIRA SANTOS</t>
  </si>
  <si>
    <t>TAMARA NASIE ABBAS GODOI</t>
  </si>
  <si>
    <t>LAISSA SANTOS DA SILVA</t>
  </si>
  <si>
    <t>LETICIA VITORIA DOS SANTOS BARBOZA</t>
  </si>
  <si>
    <t>JOAO PEDRO PINTO MAGALHAES</t>
  </si>
  <si>
    <t>LARISSA BENEVIDES</t>
  </si>
  <si>
    <t>LETICIA GRADICE DA CONCEICAO DE LIMA</t>
  </si>
  <si>
    <t>VANESSA LIMA DA SILVA</t>
  </si>
  <si>
    <t>CAMILA DA SILVA ARAUJO</t>
  </si>
  <si>
    <t>AMANDA VERISSIMO DE OLIVEIRA GONCALVES</t>
  </si>
  <si>
    <t>ANA LUIZA SANTOS DE SOUSA</t>
  </si>
  <si>
    <t>EMANUELY MARTINS DINUCCI</t>
  </si>
  <si>
    <t>HELTON DIAS MARQUES</t>
  </si>
  <si>
    <t>KAMILLA DA COSTA DE OLIVEIRA</t>
  </si>
  <si>
    <t>THAMIRIS DO PRADO MONTEIRO</t>
  </si>
  <si>
    <t>IASMIM BATISTA TAVARES</t>
  </si>
  <si>
    <t>SABRINA KELLY COSTA ROSA</t>
  </si>
  <si>
    <t>BEATRIZ FRANCO DA COSTA</t>
  </si>
  <si>
    <t>ISABELLE DA SILVA LEAO</t>
  </si>
  <si>
    <t>GABRIEL OLIVEIRA DOS SANTOS</t>
  </si>
  <si>
    <t>NIVEA REGINA GUEDES RAMOS</t>
  </si>
  <si>
    <t>JAYANNE BALBINO SOARES</t>
  </si>
  <si>
    <t>FABIANY DO NASCIMENTO DE LIRA BENEDICTO</t>
  </si>
  <si>
    <t>THAMIRES DO NASCIMENTO SANTOS</t>
  </si>
  <si>
    <t>SILVANA MICAELLA RAMOS ALVES</t>
  </si>
  <si>
    <t>REBECA SANTOS DE CARVALHO</t>
  </si>
  <si>
    <t>NICOLE TORRES BIANCHI</t>
  </si>
  <si>
    <t>JULIA DA SILVA SANTOS SOUZA</t>
  </si>
  <si>
    <t>MAYSA FARIA GUILHERME DOS SANTOS</t>
  </si>
  <si>
    <t>GRAZIELLA CIPRIANO DOS SANTOS</t>
  </si>
  <si>
    <t>MARIA EDUARDA VEIGA SOUZA</t>
  </si>
  <si>
    <t>LIVIA VICTORIA GAVINA GONCALVES</t>
  </si>
  <si>
    <t>WENDDER NUNES DA SILVA</t>
  </si>
  <si>
    <t>ANA VITORIA GONCALVES GOMES</t>
  </si>
  <si>
    <t>LUCAS SILVA BARBOSA</t>
  </si>
  <si>
    <t>GABRIEL GOMES DA SILVA PEREIRA</t>
  </si>
  <si>
    <t>FABIANE SANTOS MARTINS DA SILVA</t>
  </si>
  <si>
    <t>JHEFERSON SUCKOW PRATES</t>
  </si>
  <si>
    <t>PALOMA ALVES DA SILVA</t>
  </si>
  <si>
    <t>BRENDA WILLIAMES LIMA NASCIMENTO MOREIRA</t>
  </si>
  <si>
    <t>ISABEL VALE RODRIGUES</t>
  </si>
  <si>
    <t>GABRIEL LUIZ SANTOS DE OLIVEIRA TEIXEIRA</t>
  </si>
  <si>
    <t>YASMIN INACIO GOMES CAMPANA BARBOSA</t>
  </si>
  <si>
    <t>KAUA NONATO DE SOUZA</t>
  </si>
  <si>
    <t>SARA AVILA LEITE</t>
  </si>
  <si>
    <t>ANA CAROLINA RIBEIRO</t>
  </si>
  <si>
    <t>LARISSA OLIVEIRA DA ROCHA</t>
  </si>
  <si>
    <t>VITORIA THAIS DA SILVA</t>
  </si>
  <si>
    <t>ALINE MENDES FINGUEIREDO GOMES</t>
  </si>
  <si>
    <t>29/04/2026 18:16:00 contato com sucesso em</t>
  </si>
  <si>
    <t>ANA CAROLINA GONCALVES PEREIRA</t>
  </si>
  <si>
    <t>TATIANA DE MIRANDA PINTO</t>
  </si>
  <si>
    <t>Patricia de Carvalho Pereira</t>
  </si>
  <si>
    <t>RAIANE FERNANDA CRUZ FRANCISCO</t>
  </si>
  <si>
    <t>21 977349145</t>
  </si>
  <si>
    <t>JUNIOR AUSEC PARENTE</t>
  </si>
  <si>
    <t>11-963537110</t>
  </si>
  <si>
    <t>GIBSON JOSE DE OLIVEIRA</t>
  </si>
  <si>
    <t>MONIQUE EVA PORTO BELO BICALHO</t>
  </si>
  <si>
    <t>RILDO LUIZ DA SILVA UCHOA JUNIOR</t>
  </si>
  <si>
    <t>(81) 989846223</t>
  </si>
  <si>
    <t>Fora Da linha</t>
  </si>
  <si>
    <t>THAIS ELIZABETE SANTOS SANTANA</t>
  </si>
  <si>
    <t>MAISA CRISTINA DA SILVA</t>
  </si>
  <si>
    <t xml:space="preserve">  (11) 994758196   </t>
  </si>
  <si>
    <t>ALINE RAMOS LIMA</t>
  </si>
  <si>
    <t xml:space="preserve">(11) 31327000 (11) 946723103   </t>
  </si>
  <si>
    <t>CAMILA PATRICIA DA SILVA BENTO</t>
  </si>
  <si>
    <t>VICTOR LUIZ COSME DE SOUZA</t>
  </si>
  <si>
    <t>CAMILLA ROCHA DOS REIS</t>
  </si>
  <si>
    <t>(11) 94767-8141</t>
  </si>
  <si>
    <t>VERIDHIANA DOS SANTOS OLIVEIRA</t>
  </si>
  <si>
    <t>11 977286998</t>
  </si>
  <si>
    <t>VIVIAN AMAURI DA HORA MARQUES</t>
  </si>
  <si>
    <t>11 91515-5800</t>
  </si>
  <si>
    <t>ALINE MARQUES RODRIGUES</t>
  </si>
  <si>
    <t>(21) 985062826</t>
  </si>
  <si>
    <t>MICHAEL WILLYAM MARTINS</t>
  </si>
  <si>
    <t>DAFNY PINHO DE ARAUJO</t>
  </si>
  <si>
    <t>(61) 93421607</t>
  </si>
  <si>
    <t>GABRIELA HENRIQUE ARAUJO DE SOUZA</t>
  </si>
  <si>
    <t>TAYNA CARINA DA SILVA</t>
  </si>
  <si>
    <t>GIOVANNA DA SILVA TEIXEIRA</t>
  </si>
  <si>
    <t>MARCO DE ARRUDA FARIAS</t>
  </si>
  <si>
    <t>BRENER SOARES SOUZA</t>
  </si>
  <si>
    <t>PATRICIA LUCIANA BRANDAO</t>
  </si>
  <si>
    <t>(38) 998507600</t>
  </si>
  <si>
    <t>3. Alta por falta de interesse</t>
  </si>
  <si>
    <t>ELISANGELA DOS SANTOS LOPES</t>
  </si>
  <si>
    <t>29/01/2026 13:02:00 contato com sucesso em</t>
  </si>
  <si>
    <t xml:space="preserve">AMIL - Unidade Avançada Luz Butantã </t>
  </si>
  <si>
    <t>SAMALY AGHATA CONSTANTINO</t>
  </si>
  <si>
    <t>30/03/2026 18:00:00 contato com sucesso em</t>
  </si>
  <si>
    <t>RITA DE CASSIA RIBEIRO DOMINGOS</t>
  </si>
  <si>
    <t>(21) 973522029</t>
  </si>
  <si>
    <t>GABRIELLY ALVES SAMPAIO</t>
  </si>
  <si>
    <t>(11) 940381212</t>
  </si>
  <si>
    <t>EMANUELA CRISTINA PEREIRA BATISTA</t>
  </si>
  <si>
    <t>(11) 97974-5361</t>
  </si>
  <si>
    <t>SELMA DOS SANTOS SILVA</t>
  </si>
  <si>
    <t>11-947197629</t>
  </si>
  <si>
    <t xml:space="preserve">paciente em acompanhamento presencial afirma que ja realizou cirurgia em 26/01/2026 </t>
  </si>
  <si>
    <t>JULIANE CRISTINE FERREIRA OLIVEIRA</t>
  </si>
  <si>
    <t>21 98135 0254</t>
  </si>
  <si>
    <t>CAROLINE LOPES DO NASCIMENTO</t>
  </si>
  <si>
    <t>ANA CAROLINE DE SOUZA RODRIGUES</t>
  </si>
  <si>
    <t>Não tem mais interesse no programa</t>
  </si>
  <si>
    <t>ANA CAROLINA FONSECA AMARAL</t>
  </si>
  <si>
    <t>21 96459 7628</t>
  </si>
  <si>
    <t>ALEXANDRA MADALENA DA SILVA</t>
  </si>
  <si>
    <t>FERNANDA APARECIDA DOS SANTOS OLIVEIRA</t>
  </si>
  <si>
    <t>RAQUEL STTEEL</t>
  </si>
  <si>
    <t>21 99926 6065</t>
  </si>
  <si>
    <t>MONICA DE NEGREIROS</t>
  </si>
  <si>
    <t>11 980182029</t>
  </si>
  <si>
    <t>GABRIELLE CAMARA RIBEIRO</t>
  </si>
  <si>
    <t>ANA FLAVIA LOUZADA FERREIRA</t>
  </si>
  <si>
    <t>21 97181-2517</t>
  </si>
  <si>
    <t>MARIA EDUARDA TEIXEIRA RAMOS</t>
  </si>
  <si>
    <t>11 986095068</t>
  </si>
  <si>
    <t>MARIA JUCIENE ANDRADE SANTANA</t>
  </si>
  <si>
    <t>MARIANA PIANCA</t>
  </si>
  <si>
    <t>11 982662516 / 11 999779965</t>
  </si>
  <si>
    <t>RAKEUL TELES DINIZ</t>
  </si>
  <si>
    <t>11 91347-7311‬‬</t>
  </si>
  <si>
    <t>ALESSANDRA FERREIRA DE CASTRO</t>
  </si>
  <si>
    <t xml:space="preserve">  (21) 976442468   </t>
  </si>
  <si>
    <t>ELISA MAYUMI SAITO</t>
  </si>
  <si>
    <t xml:space="preserve">  (11) 998695466   </t>
  </si>
  <si>
    <t>SUZANA MARTINS RAYMUNDO DE SOUZA</t>
  </si>
  <si>
    <t>RAFAEL JORDAO MARQUES DA SILVEIRA</t>
  </si>
  <si>
    <t>VITOR LUIZ RIBEIRO</t>
  </si>
  <si>
    <t>11 95911-4399</t>
  </si>
  <si>
    <t>BRUNA DE SOUSA COSTA</t>
  </si>
  <si>
    <t xml:space="preserve">(11) 97276-3658 </t>
  </si>
  <si>
    <t>JULIA RODRIGUES DE ANDRADE</t>
  </si>
  <si>
    <t xml:space="preserve">  (11) 930094889   </t>
  </si>
  <si>
    <t>DAYANA VIEIRA TEIXEIRA</t>
  </si>
  <si>
    <t>ANA CAROLINA DE ARAUJO DE OLIVEIRA</t>
  </si>
  <si>
    <t>ALETHEA PATRICIA VILELA</t>
  </si>
  <si>
    <t>ANA CRISTINA DA COSTA ALVES DA SILVA</t>
  </si>
  <si>
    <t>21-995073272</t>
  </si>
  <si>
    <t>MARA LUCIA DE OLIVEIRA</t>
  </si>
  <si>
    <t>TAISA DA CUNHA VASCONCELOS</t>
  </si>
  <si>
    <t>(11) 996271209</t>
  </si>
  <si>
    <t>SILVIANE TANAN GOMES</t>
  </si>
  <si>
    <t>Deliberado Alta - Relatórios Enviados para o processo cirurgico</t>
  </si>
  <si>
    <t>THAIS CRISTINA MOURA SANTANA</t>
  </si>
  <si>
    <t>(11) 947285934</t>
  </si>
  <si>
    <t>Equipe - Dra. Damiana de Cassia</t>
  </si>
  <si>
    <t>RAFAEL DA COSTA GONCALVES</t>
  </si>
  <si>
    <t>RAFAELA DE LIMA ROMERO</t>
  </si>
  <si>
    <t>CINTIA REGINA OLIVEIRA DE PAULA</t>
  </si>
  <si>
    <t>FLAVIA CRISTINA DA ROCHA CAMARGO</t>
  </si>
  <si>
    <t>(11) 95902-9684</t>
  </si>
  <si>
    <t>TANIA SILVA DE JESUS BREGA</t>
  </si>
  <si>
    <t>MARCIA ANTONIO DA SILVA SOARES</t>
  </si>
  <si>
    <t>VANESSA ROSETTI DE MELO</t>
  </si>
  <si>
    <t>MARIANA REGINA COSTA DO NASCIMENTO</t>
  </si>
  <si>
    <t xml:space="preserve">  (21) 968318220   </t>
  </si>
  <si>
    <t>MAYARA MULLER REIS</t>
  </si>
  <si>
    <t>(11) 987343668</t>
  </si>
  <si>
    <t>THAIS ARAUJO DE FARIAS</t>
  </si>
  <si>
    <t>SWELLEN Y GUBAU BARBOSA</t>
  </si>
  <si>
    <t>LAYSA ROCHA FELIPE FRANCISCO</t>
  </si>
  <si>
    <t>21 99546 7337</t>
  </si>
  <si>
    <t>CAROLYNE RODRIGUES CAVALCANTE DE SOUZA</t>
  </si>
  <si>
    <t xml:space="preserve">  (21) 965981534   </t>
  </si>
  <si>
    <t>ANA CLARA NUNES DO CARMO</t>
  </si>
  <si>
    <t xml:space="preserve">  (21) 972708570   </t>
  </si>
  <si>
    <t>THAMIRES RIBEIRO LEITE CORREIA</t>
  </si>
  <si>
    <t>(21) 999741465</t>
  </si>
  <si>
    <t>RENATA DA SILVA FERNANDES</t>
  </si>
  <si>
    <t xml:space="preserve">  (11) 969075001   </t>
  </si>
  <si>
    <t>EDUARDA OLIVEIRA PEREIRA</t>
  </si>
  <si>
    <t>(11) 97445-8057</t>
  </si>
  <si>
    <t>VANESSA BARUCH DE LIMA PASSOS</t>
  </si>
  <si>
    <t xml:space="preserve">(11) 99759895 </t>
  </si>
  <si>
    <t>ANA LUIZA LEITE ANDRE</t>
  </si>
  <si>
    <t>(21) 964763433</t>
  </si>
  <si>
    <t>HARITANAM SARAIVA DE SOUSA</t>
  </si>
  <si>
    <t>ISABELLA FARIA ORTELAN</t>
  </si>
  <si>
    <t>(11) 999619455</t>
  </si>
  <si>
    <t>EVA BEATRIZ DA SILVA ROQUE DA COSTA CRISTO</t>
  </si>
  <si>
    <t>(41) 984811691</t>
  </si>
  <si>
    <t>ELIZABETH TAVARES DA SILVA</t>
  </si>
  <si>
    <t>TADEU VINICIUS UVER CALIL DE OLIVEIRA</t>
  </si>
  <si>
    <t>LEILA CRISTINA DE OLIVEIRA CABRAL</t>
  </si>
  <si>
    <t>CASSIA CRISTINA DE ALMEIDA NASCIMENTO</t>
  </si>
  <si>
    <t>ANA CAROLINA MIRANDA PESSOA DE LIMA</t>
  </si>
  <si>
    <t>ROSELI MARIA DOS SANTOS MENDES</t>
  </si>
  <si>
    <t>11-984719574</t>
  </si>
  <si>
    <t>AUGUSTO ANDERSON DA SILVA</t>
  </si>
  <si>
    <t>FELIPE CAMPOS DE MOURA</t>
  </si>
  <si>
    <t>GABRIEL BARCELLOS DOS SANTOS AZEVEDO</t>
  </si>
  <si>
    <t>DIOGO SOUTO GONCALVES</t>
  </si>
  <si>
    <t>ALEXSANDRO SANTOS</t>
  </si>
  <si>
    <t>VINICIUS ALVES GOLONO</t>
  </si>
  <si>
    <t>EVERSOM DA SILVA MARTINS</t>
  </si>
  <si>
    <t>LEONARDO COSME QUADROS DE OLIVEIRA</t>
  </si>
  <si>
    <t>RODRIGO PEREIRA DOS SANTOS</t>
  </si>
  <si>
    <t>FLAVIO AUGUSTO PEREIRA DE SOUZA JUNIOR</t>
  </si>
  <si>
    <t>SUELLEN DA SILVA ROGERIO</t>
  </si>
  <si>
    <t>3. Alta por Múltiplas Tentativas De Contato</t>
  </si>
  <si>
    <t xml:space="preserve">acompanhamento de forma online, locais proximos a residencia sem agendas disponiveis </t>
  </si>
  <si>
    <t>ANA PAULA MAGALHAES TORRES</t>
  </si>
  <si>
    <t>21-965024750</t>
  </si>
  <si>
    <t>ALINE GREGORIO DA SILVA</t>
  </si>
  <si>
    <t>EDUARDA DE SOUSA BONDADE SANTANA</t>
  </si>
  <si>
    <t>SIMONE CARVALHO DA COSTA</t>
  </si>
  <si>
    <t>(21) 964784804</t>
  </si>
  <si>
    <t>BRUNO RICHELLE DE LIMA</t>
  </si>
  <si>
    <t>(11) 911836698</t>
  </si>
  <si>
    <t>BRUNO DANIEL DE ANDRADE DE SOUSA</t>
  </si>
  <si>
    <t xml:space="preserve">realizado tentativas de contato 28/01 e 29/01 e 03/02, paciente ja passou em consulta com o Dr. mas não obtenho sucesso </t>
  </si>
  <si>
    <t>WILLIAN EDUARDO DE CARVALHO</t>
  </si>
  <si>
    <t>(11) 995998454</t>
  </si>
  <si>
    <t>CAMILA PORTIOLI DE OLIVEIRA RAMIRO</t>
  </si>
  <si>
    <t>(11) 970309486</t>
  </si>
  <si>
    <t>LUCIANA FERREIRA SANTOS</t>
  </si>
  <si>
    <t>(11) 996391314</t>
  </si>
  <si>
    <t>LARISSA QUEIROZ ABREU REIS</t>
  </si>
  <si>
    <t>(21) 966243662</t>
  </si>
  <si>
    <t>JESSICA ARIANE BARBOSA FREITAS CHERAO</t>
  </si>
  <si>
    <t>(11) 993687419</t>
  </si>
  <si>
    <t>DANIELLE FORTUNATO DA SILVA</t>
  </si>
  <si>
    <t>(21) 976608485</t>
  </si>
  <si>
    <t>FELIPE ROBERTO DOS SANTOS</t>
  </si>
  <si>
    <t>(11) 982009243</t>
  </si>
  <si>
    <t>FRANCIELE DA SILVA SANTOS</t>
  </si>
  <si>
    <t>(11) 972649505</t>
  </si>
  <si>
    <t>ROSIMERE CORREIA DOS SANTOS FERREIRA</t>
  </si>
  <si>
    <t>(81) 985037948</t>
  </si>
  <si>
    <t>GIULIA VITORIA FARIAS DE ASSIS</t>
  </si>
  <si>
    <t>(11) 916257305</t>
  </si>
  <si>
    <t>INGRID ASSUNCAO SOUZA</t>
  </si>
  <si>
    <t>(11) 958042205</t>
  </si>
  <si>
    <t>LUCIANA DA COSTA PIMENTA RODRIGUES</t>
  </si>
  <si>
    <t>(21) 964161402</t>
  </si>
  <si>
    <t>VAGNER RODRIGUES DE LANA</t>
  </si>
  <si>
    <t>(19) 99771397</t>
  </si>
  <si>
    <t>DJHONNY CLEYTON DE OLIVEIRA LUCAS</t>
  </si>
  <si>
    <t>(11) 995125305</t>
  </si>
  <si>
    <t>BARBARA FERREIRA TOLEDO DA SILVA</t>
  </si>
  <si>
    <t>(11) 992971008</t>
  </si>
  <si>
    <t>SAMANTHA GIMENES BATISTA</t>
  </si>
  <si>
    <t>(11) 969301051</t>
  </si>
  <si>
    <t>JESSICA DE CARVALHO DOS SANTOS</t>
  </si>
  <si>
    <t>(21) 964916124</t>
  </si>
  <si>
    <t>FERNANDA DIAS TAMANDARE RICARDO</t>
  </si>
  <si>
    <t>(11) 945351235</t>
  </si>
  <si>
    <t>WILLIAM BEZERRA DA CRUZ VIEIRA</t>
  </si>
  <si>
    <t>(11) 986774919</t>
  </si>
  <si>
    <t>GISELE CRISTINA BARRIANI</t>
  </si>
  <si>
    <t>(11) 996004398</t>
  </si>
  <si>
    <t>VITORIA HELOISA MORAIS MEIRA</t>
  </si>
  <si>
    <t>(11) 974000655</t>
  </si>
  <si>
    <t>KATIA PEDROZA DE ASSIS RIBEIRO</t>
  </si>
  <si>
    <t>(11) 943930050</t>
  </si>
  <si>
    <t>KAREN CRISTINA DE CARVALHO THOMAZ</t>
  </si>
  <si>
    <t>(11) 949443750</t>
  </si>
  <si>
    <t>ANA PAULA ARCHANJO DA SILVA LEAL</t>
  </si>
  <si>
    <t>(21) 969474134</t>
  </si>
  <si>
    <t>JESSICA APARECIDA CAVALARI DE OLIVEIRA</t>
  </si>
  <si>
    <t>(11) 951783465</t>
  </si>
  <si>
    <t>ERICA DOS SANTOS FRANCA</t>
  </si>
  <si>
    <t>11-997784983</t>
  </si>
  <si>
    <t>MARIANA CAMPOS PESCH</t>
  </si>
  <si>
    <t>(41) 997089914</t>
  </si>
  <si>
    <t>ADRIANA CRISTINA TRINDADE POTTER</t>
  </si>
  <si>
    <t>(21) 96432549</t>
  </si>
  <si>
    <t>ANDREIA SOARES RIBEIRO</t>
  </si>
  <si>
    <t>(21) 991347227</t>
  </si>
  <si>
    <t>SILVIO MATHEUS BAPTISTA JUNIOR</t>
  </si>
  <si>
    <t>(11) 994883265</t>
  </si>
  <si>
    <t>LUIS FELIPE NARCISO BERNARDO</t>
  </si>
  <si>
    <t>(21) 975863814</t>
  </si>
  <si>
    <t>LEONARDO DAS CHAGAS SILVA</t>
  </si>
  <si>
    <t>(21) 983178236</t>
  </si>
  <si>
    <t>JOSEFA PEREIRA DE ARAUJO</t>
  </si>
  <si>
    <t>(11) 952347328</t>
  </si>
  <si>
    <t>AMANDA MIGUEL DA SILVA</t>
  </si>
  <si>
    <t>(61) 981007581</t>
  </si>
  <si>
    <t>JAQUELINE FERREIRA DIAS</t>
  </si>
  <si>
    <t>(11) 976327315</t>
  </si>
  <si>
    <t>MICHELE DOMINGOS SILVA</t>
  </si>
  <si>
    <t>(11) 940334947</t>
  </si>
  <si>
    <t>CAROLINE DE PAULA LOPES</t>
  </si>
  <si>
    <t>(21) 968350328</t>
  </si>
  <si>
    <t>FABIOLA APARECIDA MARCELINO</t>
  </si>
  <si>
    <t>(11) 947424283</t>
  </si>
  <si>
    <t>CAMILA DE ANDRADE LIMA</t>
  </si>
  <si>
    <t>MARIA HELENA PIEDADE TELES SCHUMACKER</t>
  </si>
  <si>
    <t>LARISSA DE ALMEIDA</t>
  </si>
  <si>
    <t xml:space="preserve">  (11) 975525332   </t>
  </si>
  <si>
    <t>CLAUDIA FERREIRA DA SILVA</t>
  </si>
  <si>
    <t>21-980293224</t>
  </si>
  <si>
    <t>KARINA BUENO DOS SANTOS</t>
  </si>
  <si>
    <t>23/03/2026 19:08:00 contato com sucesso em</t>
  </si>
  <si>
    <t>HENRY KELSEN LUZ AGUILAR</t>
  </si>
  <si>
    <t>ANA BEATRIZ DA SILVA DUARTE</t>
  </si>
  <si>
    <t>DAIANE SILVA DE DEUS</t>
  </si>
  <si>
    <t>11-961326815</t>
  </si>
  <si>
    <t>ELIANE SANTANA DE BARROS</t>
  </si>
  <si>
    <t>(21) 96836-8783</t>
  </si>
  <si>
    <t>FERNANDA GARCIA MENDES DA SILVA</t>
  </si>
  <si>
    <t>21 999-0102</t>
  </si>
  <si>
    <t>EMERSON EDMILSON DA SILVA RANGEL</t>
  </si>
  <si>
    <t>21 98281 5849</t>
  </si>
  <si>
    <t>ELISABETE MORAIS DOS SANTOS</t>
  </si>
  <si>
    <t>LAISA BERTASSOLI</t>
  </si>
  <si>
    <t>11 973343417 / 11 973344741</t>
  </si>
  <si>
    <t>SABRINA FERNANDES</t>
  </si>
  <si>
    <t>11 997772886</t>
  </si>
  <si>
    <t>NATALY MONARO</t>
  </si>
  <si>
    <t>11 999996641 / 11 910878889</t>
  </si>
  <si>
    <t>MARCELA LIMA DELFINO</t>
  </si>
  <si>
    <t>11 994012667</t>
  </si>
  <si>
    <t>WESLEY MELLO DE ALMEIDA</t>
  </si>
  <si>
    <t>11 989089204 / 11 982426698</t>
  </si>
  <si>
    <t>KELEN CRISTINE MORAES PINTO</t>
  </si>
  <si>
    <t>11 965553257</t>
  </si>
  <si>
    <t>NATAN GUILHERME ROCHA LIMA</t>
  </si>
  <si>
    <t>CAMILA DE MOURA REBOUCAS MOTTA</t>
  </si>
  <si>
    <t>GRAZIELLE FLEMENG DE ALMEIDA</t>
  </si>
  <si>
    <t>21 96414-4220</t>
  </si>
  <si>
    <t>SARAH CAETANO DE FREITAS</t>
  </si>
  <si>
    <t>11 958358167</t>
  </si>
  <si>
    <t>LUANNE MEIRELES DE ARAUJO</t>
  </si>
  <si>
    <t>FLAVIANA NASCIMENTO DOS SANTOS</t>
  </si>
  <si>
    <t>21 99109-5511</t>
  </si>
  <si>
    <t>JULIANA CORREA DE ANDRADE</t>
  </si>
  <si>
    <t>11 958370923</t>
  </si>
  <si>
    <t>CARLOS ALBERTO OLIVEIRA SIQUEIRA</t>
  </si>
  <si>
    <t>SILVIANE OLIVEIRA BATISTA GUIDA</t>
  </si>
  <si>
    <t>21 98104-1847</t>
  </si>
  <si>
    <t>RICARDO BENTO SANTOS DE OLIVEIRA</t>
  </si>
  <si>
    <t>11 995648106 / 11 998788109</t>
  </si>
  <si>
    <t>ANAIR PEREIRA VIEIRA DE SOUZA</t>
  </si>
  <si>
    <t>11966743519 / 11 967814245</t>
  </si>
  <si>
    <t>THAYANE DE CARVALHO DECCACHE VIEIRA REIS</t>
  </si>
  <si>
    <t>2196893-6288</t>
  </si>
  <si>
    <t>ADRIANA BOECHAT</t>
  </si>
  <si>
    <t>(21) 98378915</t>
  </si>
  <si>
    <t>VIVIANE FERREIRA LEITE PESSANHA</t>
  </si>
  <si>
    <t>21 99158-4487</t>
  </si>
  <si>
    <t>BARBARA STEFANYE AQUINO SILVA</t>
  </si>
  <si>
    <t>(21) 98306-1030</t>
  </si>
  <si>
    <t>THAYS DINIZ PEREIRA</t>
  </si>
  <si>
    <t>(11) 949031920</t>
  </si>
  <si>
    <t>Equipe - Dr. Jose Antonio Possidente Pacheco</t>
  </si>
  <si>
    <t>LUDMILA MORETH ABREU SILVA</t>
  </si>
  <si>
    <t>THAMIRIS MATOS AZEVEDO</t>
  </si>
  <si>
    <t xml:space="preserve">(11) 99379-9411 </t>
  </si>
  <si>
    <t>VIVIAN ALVES CHAGAS</t>
  </si>
  <si>
    <t xml:space="preserve">  (61) 999631978   </t>
  </si>
  <si>
    <t>FLAVIA SATIE ISHIO</t>
  </si>
  <si>
    <t xml:space="preserve">  (21) 976357778   </t>
  </si>
  <si>
    <t>ADRIANO SANTOS DE SOUZA</t>
  </si>
  <si>
    <t xml:space="preserve">  (11) 991903061   </t>
  </si>
  <si>
    <t>LUANA FRANCA DE BRITO</t>
  </si>
  <si>
    <t>ANALIZE CRISTINA DA SILVA MARINS</t>
  </si>
  <si>
    <t xml:space="preserve">  (21) 970851577   </t>
  </si>
  <si>
    <t>TATIANE DA SILVA SENA</t>
  </si>
  <si>
    <t>11 97762-0901‬</t>
  </si>
  <si>
    <t>ISABELLA BEATRIZ FADINI APOLINARIO SANTOS</t>
  </si>
  <si>
    <t>11 99185-0667</t>
  </si>
  <si>
    <t>LANA MONTEIRO VILLAR</t>
  </si>
  <si>
    <t>(21) 99083-6767</t>
  </si>
  <si>
    <t>LEANDRO DE CASTRO LEITE</t>
  </si>
  <si>
    <t>GISELE GUEDES RIBEIRO</t>
  </si>
  <si>
    <t>LETICIA SOUZA MACIEL</t>
  </si>
  <si>
    <t xml:space="preserve">  (21) 992764553   </t>
  </si>
  <si>
    <t>RAQUEL DA SILVA JARDIM</t>
  </si>
  <si>
    <t>HELEN GONCALVES DAMACENO</t>
  </si>
  <si>
    <t>11 98779-3099‬</t>
  </si>
  <si>
    <t>LARISSA ALVES DE OLIVEIRA</t>
  </si>
  <si>
    <t>11 93010-2186</t>
  </si>
  <si>
    <t>CRISTIANE CHRISTE ORLANDO DE PAULA</t>
  </si>
  <si>
    <t>11 99580-4367</t>
  </si>
  <si>
    <t>MARCUS ULISSES DE ARAUJO</t>
  </si>
  <si>
    <t xml:space="preserve">  (21) 980331055   </t>
  </si>
  <si>
    <t>SAMANTHA ALVES DE MATOS</t>
  </si>
  <si>
    <t xml:space="preserve">  (11) 974296301   </t>
  </si>
  <si>
    <t>ANA CAROLINA TOCCOLINI VIEIRA</t>
  </si>
  <si>
    <t>(11) 98917-3546</t>
  </si>
  <si>
    <t>BRUNA COSTA CARNEIRO</t>
  </si>
  <si>
    <t xml:space="preserve">  (21) 998358314   </t>
  </si>
  <si>
    <t>MIRELE DE SOUSA MACEDO</t>
  </si>
  <si>
    <t xml:space="preserve">(11) 95942-3743 </t>
  </si>
  <si>
    <t>ELIANE ZANINI</t>
  </si>
  <si>
    <t xml:space="preserve">(11) 99660-1067  </t>
  </si>
  <si>
    <t>ELIANE DE OLIVEIRA GUIMARAES</t>
  </si>
  <si>
    <t>(11) 97729-4164</t>
  </si>
  <si>
    <t>BRUNO BUENO DA SILVA</t>
  </si>
  <si>
    <t>(11) 98535-7338</t>
  </si>
  <si>
    <t>THAIANE SOUSA FERREIRA DIAS</t>
  </si>
  <si>
    <t xml:space="preserve">(21) 98751-0419 </t>
  </si>
  <si>
    <t>FLAVIO MUNIZ DE ALMEIDA</t>
  </si>
  <si>
    <t xml:space="preserve">  (21) 968623949   </t>
  </si>
  <si>
    <t>PATRICIA MARTINS RAMOS DE ALMEIDA</t>
  </si>
  <si>
    <t xml:space="preserve">(21) 22222222 (21) 966170946   </t>
  </si>
  <si>
    <t>PAOLA KAROLINE RAMOS BAHIA</t>
  </si>
  <si>
    <t xml:space="preserve">(21) 96872559 (21) 968725594   </t>
  </si>
  <si>
    <t>EVERTON LIMA FREITAS</t>
  </si>
  <si>
    <t>(11) 98091-3734</t>
  </si>
  <si>
    <t>DAYLANE CARDOSO NASCIMENTO DE SOUZA</t>
  </si>
  <si>
    <t>(21) 99383-1211</t>
  </si>
  <si>
    <t>FRANCISCO JOSE DOS SANTOS FIGUEIREDO</t>
  </si>
  <si>
    <t>(21) 981433621</t>
  </si>
  <si>
    <t>NOEMI BITTENCOURT DE ANDRADE</t>
  </si>
  <si>
    <t>JOCILIA ARAUJO DE CARVALHO SOUZA</t>
  </si>
  <si>
    <t>(11) 99023-3182</t>
  </si>
  <si>
    <t>VICTOR DENIRO CRUZ MALTA</t>
  </si>
  <si>
    <t>(11) 941869994</t>
  </si>
  <si>
    <t>ANA CARLA GOUVEIA MENDES</t>
  </si>
  <si>
    <t>81) 98008352</t>
  </si>
  <si>
    <t>GIOVANNA ALVES PAES DE SOUZA</t>
  </si>
  <si>
    <t xml:space="preserve">  (11) 975126157   </t>
  </si>
  <si>
    <t>MANOELA CORREIA DE OLIVEIRA</t>
  </si>
  <si>
    <t>(21) 992106432</t>
  </si>
  <si>
    <t>ROBERTO PARRAVANO FILHO</t>
  </si>
  <si>
    <t>JORDANIA RIBEIRO MIRANDA SOUSA</t>
  </si>
  <si>
    <t>(11) 97673-7207</t>
  </si>
  <si>
    <t>JESSICA SOUZA SANTOS</t>
  </si>
  <si>
    <t>(11) 947903746</t>
  </si>
  <si>
    <t>GLEICE KELLY DOS REIS PEREIRA GODINHO</t>
  </si>
  <si>
    <t xml:space="preserve">(21) 97105-4002 </t>
  </si>
  <si>
    <t>23/04/2026 17:12:00 contato com sucesso em</t>
  </si>
  <si>
    <t>MARILEIDE SOARES SATHELER</t>
  </si>
  <si>
    <t>ES</t>
  </si>
  <si>
    <t>LILIAN SOARES</t>
  </si>
  <si>
    <t xml:space="preserve">(11) 933517606 </t>
  </si>
  <si>
    <t>JOAO MARCOS MARTINS DO ESPIRITO SANTO</t>
  </si>
  <si>
    <t>11 95429-5748</t>
  </si>
  <si>
    <t>LETICIA CHAVES DA SILVA</t>
  </si>
  <si>
    <t>ZELINY LIMA DUARTE</t>
  </si>
  <si>
    <t>VIVIANE NASCIMENTO DA SILVA</t>
  </si>
  <si>
    <t>(21) 99261-0207</t>
  </si>
  <si>
    <t>DAIANA OLIVEIRA NERIS PEREIRA</t>
  </si>
  <si>
    <t>(11) 95168-9035</t>
  </si>
  <si>
    <t>ESMERALDA DIAS DA SILVA</t>
  </si>
  <si>
    <t>ALEXANDRE BARRETO BRANDI</t>
  </si>
  <si>
    <t>11985546755 / 11950666650 / 1195066665</t>
  </si>
  <si>
    <t>ANIELE SANCHES DE SOUZA CAMARGO MACHADO</t>
  </si>
  <si>
    <t>21 98339-0023</t>
  </si>
  <si>
    <t>ANA GRACIELE FERREIRA</t>
  </si>
  <si>
    <t>ERICA FELIX DE MACEDO AMORIM</t>
  </si>
  <si>
    <t xml:space="preserve">  (11) 941731915   </t>
  </si>
  <si>
    <t>MARIA RAFAELA CORREIA RIBEIRO RODRIGUES</t>
  </si>
  <si>
    <t>ANDRIELE KAROLINE LIMA DE JESUS</t>
  </si>
  <si>
    <t>(21) 992137541</t>
  </si>
  <si>
    <t>TATIANE DE OLIVEIRA AMANCIO</t>
  </si>
  <si>
    <t>(11) 93744649</t>
  </si>
  <si>
    <t>MAGDA TAVOLARO DO NASCIMENTO</t>
  </si>
  <si>
    <t>(21) 998474187</t>
  </si>
  <si>
    <t>JACQUELINE GAMA DE SOUZA</t>
  </si>
  <si>
    <t>(11) 952472826</t>
  </si>
  <si>
    <t>SARAH ARAUJO DA SILVA CUSTODIO</t>
  </si>
  <si>
    <t>(11) 967746587</t>
  </si>
  <si>
    <t>SABRINA CRISTINA CAMARELI BASSI</t>
  </si>
  <si>
    <t>(11) 98074715</t>
  </si>
  <si>
    <t>EDER APARECIDO DOS SANTOS PAIXAO</t>
  </si>
  <si>
    <t>(11) 940774629</t>
  </si>
  <si>
    <t>DANIELA FERREIRA PRESTES</t>
  </si>
  <si>
    <t>(11) 962305090</t>
  </si>
  <si>
    <t>STHEFANY TEIXEIRA GOMES</t>
  </si>
  <si>
    <t>(11) 989760244</t>
  </si>
  <si>
    <t>ANDRE STRECHT VALENTIM SARMENTO</t>
  </si>
  <si>
    <t>(21) 964695046</t>
  </si>
  <si>
    <t>TATIANA DELLA PENHA NOVAES</t>
  </si>
  <si>
    <t>(11) 951851115</t>
  </si>
  <si>
    <t>TATIANA FRIAS DE SANTANNA</t>
  </si>
  <si>
    <t>(21) 999336445</t>
  </si>
  <si>
    <t>RAYRA CRISTINA RIKILS DA COSTA</t>
  </si>
  <si>
    <t>(21) 979560665</t>
  </si>
  <si>
    <t>THAINA DE ALMEIDA MELO</t>
  </si>
  <si>
    <t>(11) 983422103</t>
  </si>
  <si>
    <t>CRISTIANE MOTA DA CRUZ CORTES</t>
  </si>
  <si>
    <t>(21) 96657225</t>
  </si>
  <si>
    <t>ALINE CILENE DA SILVA</t>
  </si>
  <si>
    <t>(11) 98390-5334</t>
  </si>
  <si>
    <t>VINICIUS TERRIAGA AUGUSTO</t>
  </si>
  <si>
    <t>(11) 943917589</t>
  </si>
  <si>
    <t>NATHALIA TINTI MUNHOZ</t>
  </si>
  <si>
    <t>(11) 992084354</t>
  </si>
  <si>
    <t>ANA CAROLINE DA SILVA BARBOSA</t>
  </si>
  <si>
    <t>(11) 953168297</t>
  </si>
  <si>
    <t>ANA CLARA ITALO MADEIRA</t>
  </si>
  <si>
    <t>(21) 980363238</t>
  </si>
  <si>
    <t>ALEXANDRE GIANNETTI</t>
  </si>
  <si>
    <t>(11) 98303222</t>
  </si>
  <si>
    <t>PATRICIA DA SILVA GOMES</t>
  </si>
  <si>
    <t>(11) 96379-5571</t>
  </si>
  <si>
    <t>SAMANTHA HORTA MARTINS DE ALCANTARA</t>
  </si>
  <si>
    <t>(11) 944943698</t>
  </si>
  <si>
    <t>CARINA CRISTINA SANTOS</t>
  </si>
  <si>
    <t>(11) 981565809</t>
  </si>
  <si>
    <t>FELIPE GUIDORIZZI ZANETTI</t>
  </si>
  <si>
    <t>(11) 973425706</t>
  </si>
  <si>
    <t>MARCELLE JESUS DA FONSECA FARAH GOMES</t>
  </si>
  <si>
    <t>NELSON DE MARCO JUNIOR</t>
  </si>
  <si>
    <t>AUGUSTO HENRIQUE RAMOS BANDEIRA</t>
  </si>
  <si>
    <t>(11) 95446-2417</t>
  </si>
  <si>
    <t>CARLOS EDUARDO LIMA GONCALVES</t>
  </si>
  <si>
    <t>(21) 988994822</t>
  </si>
  <si>
    <t>PRISCILA MALDONADO DA SILVA</t>
  </si>
  <si>
    <t>(11) 95808846</t>
  </si>
  <si>
    <t>LUANE MORETTE REDONDO</t>
  </si>
  <si>
    <t>(11) 967718327</t>
  </si>
  <si>
    <t>ANADIR SABINO DE MESQUITA SILVA</t>
  </si>
  <si>
    <t>AUGUSTO VINICIUS LEMOS MOREIRA</t>
  </si>
  <si>
    <t>(21) 964843974</t>
  </si>
  <si>
    <t>GABRIELA FERREIRA DA SILVA</t>
  </si>
  <si>
    <t>(11) 940756197</t>
  </si>
  <si>
    <t>INAYA DE OLIVEIRA PEREIRA</t>
  </si>
  <si>
    <t>(21) 980890956</t>
  </si>
  <si>
    <t>VANESSA DE OLIVEIRA PANZARIN</t>
  </si>
  <si>
    <t>(11) 978622477</t>
  </si>
  <si>
    <t>KARINA LOPES DE ANDRADE</t>
  </si>
  <si>
    <t>(11) 982037456</t>
  </si>
  <si>
    <t>NAYANE SILVA RIBEIRO</t>
  </si>
  <si>
    <t>(11) 985219412</t>
  </si>
  <si>
    <t>ELLEN CRISTINA ROQUE VENTURA</t>
  </si>
  <si>
    <t>ALINE SALGADO GUIMARAES</t>
  </si>
  <si>
    <t>2199714565 / 21997145652</t>
  </si>
  <si>
    <t>EVANDRO DA SILVA MANOEL</t>
  </si>
  <si>
    <t>(11) 98287-0511</t>
  </si>
  <si>
    <t>NICOLY DE SENA BICHIL</t>
  </si>
  <si>
    <t>(11) 91781-8922</t>
  </si>
  <si>
    <t>MAXMILIANO ALVES GOMES</t>
  </si>
  <si>
    <t>GUILHERME DOS ANJOS FERNANDES</t>
  </si>
  <si>
    <t>(21) 970565120</t>
  </si>
  <si>
    <t>MARIA EDUARDA DOS ANJOS ROSA</t>
  </si>
  <si>
    <t>LARA FABIA LIMA DA SILVA</t>
  </si>
  <si>
    <t>GESSICA XISTO SILVA</t>
  </si>
  <si>
    <t>(11) 947933492</t>
  </si>
  <si>
    <t>ADRIANA GUILHERME MEDEIROS</t>
  </si>
  <si>
    <t>CLAUDIO DOS SANTOS ITAPARICA</t>
  </si>
  <si>
    <t>(21) 987261809</t>
  </si>
  <si>
    <t>ADRIANA VILAR PEREIRA</t>
  </si>
  <si>
    <t>(21) 974183620</t>
  </si>
  <si>
    <t>JULIO ALBERTO DOS SANTOS GUIA JUNIOR</t>
  </si>
  <si>
    <t>(21) 97315575</t>
  </si>
  <si>
    <t>SUSANA CARLA DE ASSIS MARIA VIANA</t>
  </si>
  <si>
    <t xml:space="preserve"> (21) 99282-0800</t>
  </si>
  <si>
    <t>PAULA MARIA DOS REIS</t>
  </si>
  <si>
    <t>LEANDRO BOREM BARROS</t>
  </si>
  <si>
    <t>(27) 998475142</t>
  </si>
  <si>
    <t>SUELEN IZIDORO FREDERICO</t>
  </si>
  <si>
    <t>KELLY CRISTINA PEREIRA SANTANA</t>
  </si>
  <si>
    <t>BIANCA FREIRE DE OLIVEIRA</t>
  </si>
  <si>
    <t>MARCUS VINICIUS SABINO FERREIRA</t>
  </si>
  <si>
    <t xml:space="preserve">(11) 55880338 (11) 981583013   </t>
  </si>
  <si>
    <t>ELIZABETH CRISTINA DA SILVA FERREIRA</t>
  </si>
  <si>
    <t>KATIA OLIVEIRA DA SILVA</t>
  </si>
  <si>
    <t>LUAN CABRAL ERDIDO</t>
  </si>
  <si>
    <t>11 943142705</t>
  </si>
  <si>
    <t>DEBORA CRISTINA SILVA DO CARMO SANTOS</t>
  </si>
  <si>
    <t xml:space="preserve">  (21) 992089372   </t>
  </si>
  <si>
    <t>THALIA MARIAH GUERRA</t>
  </si>
  <si>
    <t>11 956816911</t>
  </si>
  <si>
    <t>JULIA FAINI RAMOA AZEVEDO</t>
  </si>
  <si>
    <t>21 9787-44554</t>
  </si>
  <si>
    <t>KARINA ARMESTO</t>
  </si>
  <si>
    <t xml:space="preserve">  (11) 992705093   </t>
  </si>
  <si>
    <t>TIAGO HENRIQUE DOS SANTOS SILVA</t>
  </si>
  <si>
    <t xml:space="preserve">  (16) 994592683   </t>
  </si>
  <si>
    <t>THAIS DALPINO LOPES SEVERINO</t>
  </si>
  <si>
    <t>DANIELA PEREIRA COSTA</t>
  </si>
  <si>
    <t xml:space="preserve">  (11) 963336756   </t>
  </si>
  <si>
    <t>MARIA FERNANDA TELES</t>
  </si>
  <si>
    <t>11 973668653 / 11 985888588</t>
  </si>
  <si>
    <t>SELMA PATRICIA DE ALMEIDA MOREIRA</t>
  </si>
  <si>
    <t>ISAQUE GOMES SILVA</t>
  </si>
  <si>
    <t>MARCUS VINICIUS DA SILVA VIEIRA</t>
  </si>
  <si>
    <t>SIMONE ABREGO DA SILVA</t>
  </si>
  <si>
    <t>THAYANE CRISTINA PERES DOS SANTOS</t>
  </si>
  <si>
    <t>21 98355 4513</t>
  </si>
  <si>
    <t>MICHELE DOS SANTOS TEIXEIRA</t>
  </si>
  <si>
    <t xml:space="preserve">  (71) 988344733   </t>
  </si>
  <si>
    <t>GLORIA DE SOUZA ANTUNES</t>
  </si>
  <si>
    <t xml:space="preserve">  (41) 995590300   </t>
  </si>
  <si>
    <t>HERIKA LOPES MAREK</t>
  </si>
  <si>
    <t xml:space="preserve">(11) 29817084 (11) 992255326 (11) 99225532 </t>
  </si>
  <si>
    <t>CATIA APARECIDA SILVA</t>
  </si>
  <si>
    <t xml:space="preserve">  (11) 998341684   </t>
  </si>
  <si>
    <t>LUCIANA FAVARO BONFOGO</t>
  </si>
  <si>
    <t>ERILANE DE ALMEIDA AGUIAR</t>
  </si>
  <si>
    <t xml:space="preserve">  (21) 985187371   </t>
  </si>
  <si>
    <t>CLAUDIO PEREIRA DA SILVA JUNIOR</t>
  </si>
  <si>
    <t>NATASHA SALINO RODRIGUES SANTOS</t>
  </si>
  <si>
    <t>MARIA EDUARDA GONCALVES RIBEIRO</t>
  </si>
  <si>
    <t>MARIA DE LOURDES DE SOUZA</t>
  </si>
  <si>
    <t xml:space="preserve">  (21) 979628092   </t>
  </si>
  <si>
    <t>ANDRE LUIZ DE LOUREIRO</t>
  </si>
  <si>
    <t>21 97021-0177</t>
  </si>
  <si>
    <t>TIAGO OLIVEIRA MONTE DE SOUZA</t>
  </si>
  <si>
    <t>VALERIA CRISTINA GARRETT DA SILVA</t>
  </si>
  <si>
    <t>DANIELA DIAS VIEIRA</t>
  </si>
  <si>
    <t>PATRICK VIEIRA DE OLIVEIRA</t>
  </si>
  <si>
    <t xml:space="preserve">(21) 99586006 (21) 995860065   </t>
  </si>
  <si>
    <t>PABLO HERNANDES VITAL ROSA VENTURA</t>
  </si>
  <si>
    <t>21 97963-3004</t>
  </si>
  <si>
    <t>JESSICA DAIANE BUENO DA SILVA MONTHAY</t>
  </si>
  <si>
    <t>(11) 91617-0608</t>
  </si>
  <si>
    <t>JESSICA LIMA MOSCHELLA</t>
  </si>
  <si>
    <t>(11) 910570145</t>
  </si>
  <si>
    <t>ISABELA VIEIRA DE QUEIROZ</t>
  </si>
  <si>
    <t>(11) 942133504</t>
  </si>
  <si>
    <t>AMANDA GONCALVES INACIO</t>
  </si>
  <si>
    <t>(11) 94065303</t>
  </si>
  <si>
    <t>PRISCILA SAMPAIO DA SILVA</t>
  </si>
  <si>
    <t>DANIELE DE SOUSA OLIVEIRA</t>
  </si>
  <si>
    <t>(61) 998186856</t>
  </si>
  <si>
    <t>LAIS TEIXEIRA DA SILVA</t>
  </si>
  <si>
    <t>21 99456-0976</t>
  </si>
  <si>
    <t>THIAGO REGOSINO BARBOSA</t>
  </si>
  <si>
    <t xml:space="preserve">(21) 37946515 (21) 999933770   </t>
  </si>
  <si>
    <t>THIAGO JOSE DE ASSIS</t>
  </si>
  <si>
    <t xml:space="preserve">(11) 95699040 (11) 956990404   </t>
  </si>
  <si>
    <t>ESTEFANY KETLIM ALMEIDA SILVA</t>
  </si>
  <si>
    <t xml:space="preserve">  (11) 988577676   </t>
  </si>
  <si>
    <t>PATRICIA SANTINA LOPES SILVA SANTOS</t>
  </si>
  <si>
    <t>ERIKA CRISTINA OLIVEIRA DA CONCEICAO</t>
  </si>
  <si>
    <t>DANIELLA COSTA GRANA</t>
  </si>
  <si>
    <t>21 98184-8246</t>
  </si>
  <si>
    <t>LEONA OLIVEIRA VIEIRA</t>
  </si>
  <si>
    <t>21 98356 6192</t>
  </si>
  <si>
    <t>SERGIO OLIVEIRA FREITAS</t>
  </si>
  <si>
    <t xml:space="preserve">  (71) 983367026   </t>
  </si>
  <si>
    <t>MARCIA REGINA DE OLIVEIRA GIMENEZ</t>
  </si>
  <si>
    <t xml:space="preserve">  (11) 994710152   </t>
  </si>
  <si>
    <t>BIBIANA DE AMORIM ALVES</t>
  </si>
  <si>
    <t xml:space="preserve">  (11) 959242109   </t>
  </si>
  <si>
    <t>DENIZE RAQUEL RODRIGUES FONTES</t>
  </si>
  <si>
    <t xml:space="preserve">  (11) 959807340   </t>
  </si>
  <si>
    <t>SANDRA SILVIA DE OLIVEIRA FERNANDES PEREIRA</t>
  </si>
  <si>
    <t xml:space="preserve">(11) 69695536 (11) 969695536   </t>
  </si>
  <si>
    <t>FELIPE TEDESCO GIGLIO</t>
  </si>
  <si>
    <t xml:space="preserve">(11) 26717800 (11) 941158133   </t>
  </si>
  <si>
    <t>ALINE ANTUNES DE SOUZA</t>
  </si>
  <si>
    <t xml:space="preserve">  (21) 989971719   </t>
  </si>
  <si>
    <t>ANA PAULA DOS SANTOS SILVA</t>
  </si>
  <si>
    <t xml:space="preserve">  (11) 966976538   </t>
  </si>
  <si>
    <t>ANA BEATRIZ GALDINO DO NAASCIMENTO</t>
  </si>
  <si>
    <t>ALBERTO ZANATA GODINHO LOPES</t>
  </si>
  <si>
    <t xml:space="preserve">  (14) 991184427   </t>
  </si>
  <si>
    <t>LUANA MACEDO DA COSTA PAIVA</t>
  </si>
  <si>
    <t xml:space="preserve">  (21) 973495350   </t>
  </si>
  <si>
    <t>JOSEFA ADRIANA DA SILVA</t>
  </si>
  <si>
    <t>MICHELLE ALMEIDA DE SOUZA MOZER</t>
  </si>
  <si>
    <t>21 96813-9355</t>
  </si>
  <si>
    <t>JESSICA PEREIRA COSTA</t>
  </si>
  <si>
    <t>11 948384129</t>
  </si>
  <si>
    <t>ANALIA SANTOS DE OLIVEIRA</t>
  </si>
  <si>
    <t>(21) 96442-0237</t>
  </si>
  <si>
    <t>TEREZINHA DOS SANTOS REIS</t>
  </si>
  <si>
    <t>11 992288118 / 11 949457150 / 11 982663617</t>
  </si>
  <si>
    <t>JESSICA DA SILVA FIGUEIREDO</t>
  </si>
  <si>
    <t>11 963502701</t>
  </si>
  <si>
    <t>NATALIA LOPES ORTIZ DE SOUZA</t>
  </si>
  <si>
    <t>11 999994809</t>
  </si>
  <si>
    <t>RODRIGO COSTA REIS</t>
  </si>
  <si>
    <t>41 9174-8028</t>
  </si>
  <si>
    <t>PEDRO HENRIQUE DA SILVA RESENDE</t>
  </si>
  <si>
    <t>11 979710574</t>
  </si>
  <si>
    <t>KAMILA FERRO</t>
  </si>
  <si>
    <t>11 999345885</t>
  </si>
  <si>
    <t>ALLAN BOTINI LIMA</t>
  </si>
  <si>
    <t>19 99911-2731</t>
  </si>
  <si>
    <t>LETICIA DA SILVA DIAS</t>
  </si>
  <si>
    <t>11 96874-3950</t>
  </si>
  <si>
    <t>ALEXSSANDRA DE PAULO</t>
  </si>
  <si>
    <t xml:space="preserve">  (11) 997379281   </t>
  </si>
  <si>
    <t>ELLEN SOARES DA SILVA COSTA</t>
  </si>
  <si>
    <t>NATASHA ALVES DE ARAUJO</t>
  </si>
  <si>
    <t>21 98934-0898</t>
  </si>
  <si>
    <t>KARINA VITORIA SOUSA GAMA</t>
  </si>
  <si>
    <t xml:space="preserve">  (11) 947074837   </t>
  </si>
  <si>
    <t>ANA JULIA OLIVEIRA EUGENIO</t>
  </si>
  <si>
    <t xml:space="preserve">  (11) 946173878   </t>
  </si>
  <si>
    <t>PATRICIA KLUG OLIVEIRA</t>
  </si>
  <si>
    <t xml:space="preserve">(11) 97363356 (11) 973633565   </t>
  </si>
  <si>
    <t>RUAN LIMA COSTA</t>
  </si>
  <si>
    <t xml:space="preserve">  (21) 991158004   </t>
  </si>
  <si>
    <t>NICOLLY DA SILVA MORAES</t>
  </si>
  <si>
    <t xml:space="preserve">  (21) 994274651   </t>
  </si>
  <si>
    <t>PAULO MICHIUTE</t>
  </si>
  <si>
    <t>(11) 98867-2241</t>
  </si>
  <si>
    <t>WILLIAM BRASILIANO VIEIRA</t>
  </si>
  <si>
    <t>11997061452 / 1199706145</t>
  </si>
  <si>
    <t>ITAMAR DOS SANTOS VALERIO</t>
  </si>
  <si>
    <t>PATRICIA GONCALVES LIMA</t>
  </si>
  <si>
    <t>(11) 952499868</t>
  </si>
  <si>
    <t>INGRYD AUGUSTO MONTECHIESI CUNHA</t>
  </si>
  <si>
    <t>(11) 978978888</t>
  </si>
  <si>
    <t>JONATHAN COSTA DA SILVA</t>
  </si>
  <si>
    <t>(21) 982200038</t>
  </si>
  <si>
    <t>CRISTIANE MERELLI PAYER</t>
  </si>
  <si>
    <t>(21) 99170-3170</t>
  </si>
  <si>
    <t>RHAYZA COSTANTIN MENEZES</t>
  </si>
  <si>
    <t>(21) 976833819</t>
  </si>
  <si>
    <t>GABRIELA ESTER ALVES DOS SANTOS</t>
  </si>
  <si>
    <t>(11) 99424-2422</t>
  </si>
  <si>
    <t>DANIELLE ALVES YOSHIDA</t>
  </si>
  <si>
    <t>(11) 97859431</t>
  </si>
  <si>
    <t>LARISSA XAVIER DE OLIVEIRA</t>
  </si>
  <si>
    <t>21 99280-4219</t>
  </si>
  <si>
    <t>MAURICIO SENA MONIZ</t>
  </si>
  <si>
    <t xml:space="preserve">(21) 98818466 (21) 988184661   </t>
  </si>
  <si>
    <t>JANAINA MARROCO DE SOUZA</t>
  </si>
  <si>
    <t xml:space="preserve">(21) 96990551 (21) 988184661   </t>
  </si>
  <si>
    <t>RENATA DE SOUZA CAMPELO</t>
  </si>
  <si>
    <t xml:space="preserve">(21) 98855982 (21) 988559828   </t>
  </si>
  <si>
    <t>MAYRA ELIENE TAVARES DE FREITAS</t>
  </si>
  <si>
    <t>(21) 96616-7820 / (21) 98306-3163 – Raphael Rodrigues (esposo)</t>
  </si>
  <si>
    <t>ANA CAROLINA GOMES LUTTZOLFF</t>
  </si>
  <si>
    <t xml:space="preserve">11 98155-8221  </t>
  </si>
  <si>
    <t>PRISCILA DE JESUS BEZERRA RIBEIRO</t>
  </si>
  <si>
    <t xml:space="preserve">  (11) 954505752   </t>
  </si>
  <si>
    <t>RICARDO RIBEIRO DOS SANTOS</t>
  </si>
  <si>
    <t>61 9805-3470</t>
  </si>
  <si>
    <t>DANIELLA SANTOS MONTEIRO</t>
  </si>
  <si>
    <t>11 94020-4678</t>
  </si>
  <si>
    <t>JULIANA ALVES PONTES</t>
  </si>
  <si>
    <t>21 99169-9055</t>
  </si>
  <si>
    <t>MARYNA HENRIQUE MARCELINO</t>
  </si>
  <si>
    <t>11 91671-0558</t>
  </si>
  <si>
    <t>MILENA BENIGNO SILVA</t>
  </si>
  <si>
    <t>55 11 96840-2433</t>
  </si>
  <si>
    <t>ALESSANDRA GIRONDA NOGUEIRA</t>
  </si>
  <si>
    <t xml:space="preserve">(11) 96127264 (11) 961272647   </t>
  </si>
  <si>
    <t>DANIELA ICASSA</t>
  </si>
  <si>
    <t xml:space="preserve">(11) 99226886 (11) 992268869   </t>
  </si>
  <si>
    <t>PAULA SUELEN CHAGAS</t>
  </si>
  <si>
    <t>(11) 96381-326</t>
  </si>
  <si>
    <t>30/03/2026 18:06:00 contato com sucesso em</t>
  </si>
  <si>
    <t>MIKAELA JESUS DA SILVA FRANCO</t>
  </si>
  <si>
    <t>11 97307-2773‬</t>
  </si>
  <si>
    <t>RICARDO RODRIGUES DOS SANTOS</t>
  </si>
  <si>
    <t xml:space="preserve">(11) 99270509 (11) 992705093   </t>
  </si>
  <si>
    <t>SILVIA ANDREA UMENO RIBEIRO</t>
  </si>
  <si>
    <t>(11) 941529279</t>
  </si>
  <si>
    <t>CLAUDIA DA COSTA TORRES</t>
  </si>
  <si>
    <t xml:space="preserve">Equipe - Dr Antonio Claudio Jamel </t>
  </si>
  <si>
    <t>ARABELLE DA SILVA DOS SANTOS</t>
  </si>
  <si>
    <t>GABRIELLE BASTOS LEMOS</t>
  </si>
  <si>
    <t>(21) 970169242</t>
  </si>
  <si>
    <t>ESDRAS SANTOS FERREIRA BARBOSA</t>
  </si>
  <si>
    <t>JULIO CESAR DOS SANTOS OLIVEIRA</t>
  </si>
  <si>
    <t>SAMUEL CRUZ DA SILVA</t>
  </si>
  <si>
    <t>(24) 988423261</t>
  </si>
  <si>
    <t>04/02/2026 13:02:00 contato com sucesso em</t>
  </si>
  <si>
    <t>CARLOS DANIEL DE SOUZA E SOUZA</t>
  </si>
  <si>
    <t>JEFFERSON GUILHERME LUIZ GOMES</t>
  </si>
  <si>
    <t>EDIMAR LUIZ DA SILVA SANTOS</t>
  </si>
  <si>
    <t>ALESSANDRO ANTONIO DA SILVA SANTOS</t>
  </si>
  <si>
    <t>IGOR LUIZ DA SILVA CARVALHO</t>
  </si>
  <si>
    <t>BRUNO LEITE DA SILVA</t>
  </si>
  <si>
    <t>EMANOEL MARCOLINO DA SILVA</t>
  </si>
  <si>
    <t>PERICLES ROSA DA SILVA</t>
  </si>
  <si>
    <t>TIAGO ARAUJO CARVALHO</t>
  </si>
  <si>
    <t>FRANCISCO WELTON DE ANDRADE FARIAS</t>
  </si>
  <si>
    <t>BRUNO DA SILVA OLIVEIRA</t>
  </si>
  <si>
    <t>ALEXANDRE BARBOSA COUTINHO DE OLIVEIRA</t>
  </si>
  <si>
    <t>HIAGO JANINI DE OLIVEIRA</t>
  </si>
  <si>
    <t>LEIVERSON PEREIRA SANT ANA</t>
  </si>
  <si>
    <t>SANDRO ROMAO DA SILVA</t>
  </si>
  <si>
    <t>VINICIUS NEY SILVA DE OLIVEIRA</t>
  </si>
  <si>
    <t>VALDECK CESAR MOREIRA DE AGUIAR JUNIOR</t>
  </si>
  <si>
    <t>THIAGO CATETE DA SILVA SANTOS</t>
  </si>
  <si>
    <t>DENIS MIZAEL DA SILVA</t>
  </si>
  <si>
    <t>RODRIGO DA SILVA SAMPAIO DE SOUSA</t>
  </si>
  <si>
    <t>DENISON GOMES ELEUTERIO</t>
  </si>
  <si>
    <t>DIEGO DOS SANTOS MOREIRA</t>
  </si>
  <si>
    <t>ANDERSON PANTALEAO DE MELO</t>
  </si>
  <si>
    <t>WELLINGTON ARAUJO QUEIROZ</t>
  </si>
  <si>
    <t>DOUGLAS DUARTE DE JESUS</t>
  </si>
  <si>
    <t>EDSON FRANCIS CURCINO HIGINO</t>
  </si>
  <si>
    <t>ANA CAROLINE DE OLIVEIRA ROVERE</t>
  </si>
  <si>
    <t>3. Alta por queixas da operadora</t>
  </si>
  <si>
    <t>THEREZA CRISTINA BOAVENTURA DE ALCANTARA</t>
  </si>
  <si>
    <t>FABIO DA SILVA LINS</t>
  </si>
  <si>
    <t>VINICIUS DE ASSIS SANTOS</t>
  </si>
  <si>
    <t>11-968156441</t>
  </si>
  <si>
    <t>4. Recusa por cobrança de copart</t>
  </si>
  <si>
    <t>07/04/2026 16:14:00 contato com sucesso em</t>
  </si>
  <si>
    <t>LUCIMEIRE DA SILVA DUTRA</t>
  </si>
  <si>
    <t>21999170816 21999170816</t>
  </si>
  <si>
    <t>4. Recusa por falta de interesse</t>
  </si>
  <si>
    <t/>
  </si>
  <si>
    <t>LAIS SANTOS RIBAS FELGUEIRAS NAPOLI</t>
  </si>
  <si>
    <t>21-988070126</t>
  </si>
  <si>
    <t xml:space="preserve">paciente informa não ter interesse em realizar a cirurgia e gostaria de passar apenas de forma clinica com o endocrinologista </t>
  </si>
  <si>
    <t>MIRIAM LILIAN PEREIRA DARIO</t>
  </si>
  <si>
    <t>11-951232958</t>
  </si>
  <si>
    <t xml:space="preserve">28/01/2026 paciente afirma disistiu da cirurgia </t>
  </si>
  <si>
    <t>ALEXANDRE RIBEIRO FREITAS</t>
  </si>
  <si>
    <t>21-998819895</t>
  </si>
  <si>
    <t xml:space="preserve">sem interesse em participar, o mesmo apenas informa não ter interesse, pergunto-lhe o motivo e ele não retorna </t>
  </si>
  <si>
    <t>JOSE CARLOS DE OLIVEIRA BITTENCOURT</t>
  </si>
  <si>
    <t>21-964019527</t>
  </si>
  <si>
    <t xml:space="preserve">paciente me bloqueou, não passou informações </t>
  </si>
  <si>
    <t>FELIPE AUGUSTO PINHEIRO</t>
  </si>
  <si>
    <t>11-998015165</t>
  </si>
  <si>
    <t>acompanhamento de forma presencial - parou de responder</t>
  </si>
  <si>
    <t>GEOVANA BEZERRA FERNANDES</t>
  </si>
  <si>
    <t>11-997773500</t>
  </si>
  <si>
    <t xml:space="preserve">quer fazer o acompanhamento de forma clinica </t>
  </si>
  <si>
    <t>Aline da Costa Ribeiro</t>
  </si>
  <si>
    <t xml:space="preserve">ja esta em acompanhamento de forma presencial </t>
  </si>
  <si>
    <t>PERCIA PRISCILA DAS GRACAS</t>
  </si>
  <si>
    <t>11-999933211</t>
  </si>
  <si>
    <t>ALINE GODOY DO LIVRAMENTO MAGALHAES</t>
  </si>
  <si>
    <t>21-980705457</t>
  </si>
  <si>
    <t>ANA LUCIA DUTRA GOMES</t>
  </si>
  <si>
    <t>21-967474568</t>
  </si>
  <si>
    <t xml:space="preserve">Paciente de sobrepeso em acompanhamento clinico </t>
  </si>
  <si>
    <t>ANA PAULA ROMANO</t>
  </si>
  <si>
    <t>MARIA LINO DOS SANTOS</t>
  </si>
  <si>
    <t>Paciente já estava com alta pedida devido falta de interesse, porém, voltou para listagem. Tentativa de nova abordagem</t>
  </si>
  <si>
    <t>NATALIA NASCIMENTO EVARISTO DE SOUSA FARIAS</t>
  </si>
  <si>
    <t>21 98781-9943</t>
  </si>
  <si>
    <t>GUSTAVO DA SILVA ARRUDA</t>
  </si>
  <si>
    <t>11 932171157</t>
  </si>
  <si>
    <t>Ambulatório - Samaritano Barra</t>
  </si>
  <si>
    <t>JOVELINA MAGALDI LEAL</t>
  </si>
  <si>
    <t>MARIA GABRIELA DA SILVA GRECO</t>
  </si>
  <si>
    <t>LIVIA SILVA BRAVO</t>
  </si>
  <si>
    <t xml:space="preserve">28/01/2026 sem interesse em participar, Atualmente, fica dificil trabalho em lugares distantes ofertei  telemedicima mas nao ouvi resposta </t>
  </si>
  <si>
    <t>RENATA DA HORA FIGUEIREDO</t>
  </si>
  <si>
    <t>21 98601-7841 - 21 99624-6055</t>
  </si>
  <si>
    <t>paciente informa que não adianta ela passar com medicos que ela precisa de mounjaro com preço acessível .</t>
  </si>
  <si>
    <t>ALESSANDRA DUARTE DOS SANTOS</t>
  </si>
  <si>
    <t xml:space="preserve">paciente relata que agendou consulta com medico cirurgião </t>
  </si>
  <si>
    <t>DANIELLA MEDEIROS RIBEIRO DA SILVA</t>
  </si>
  <si>
    <t>21 96935-5749</t>
  </si>
  <si>
    <t xml:space="preserve">paciente me bloqueia </t>
  </si>
  <si>
    <t>MARCELO DE LIMA SILVA</t>
  </si>
  <si>
    <t xml:space="preserve">paciente relata querer fazer o acompanhamento na hospital da americas, por ja ter operado lá </t>
  </si>
  <si>
    <t>LUCILENE NOGUEIRA ALENCAR</t>
  </si>
  <si>
    <t>11-960888603</t>
  </si>
  <si>
    <t>KALINKA MARQUES COZZOLINO</t>
  </si>
  <si>
    <t xml:space="preserve">relata não ter interesse </t>
  </si>
  <si>
    <t>ANDREZA CHRISTIAN ROSSINI SALSA</t>
  </si>
  <si>
    <t>11-972743136</t>
  </si>
  <si>
    <t>AMANDA AMARAL DE ALMEIDA</t>
  </si>
  <si>
    <t>21-964194514</t>
  </si>
  <si>
    <t>TATIANE GALHARDO LOPEZ PEREZ SILVEIRA</t>
  </si>
  <si>
    <t>11-986919351</t>
  </si>
  <si>
    <t>07/04/2026 17:08:00 contato com sucesso em</t>
  </si>
  <si>
    <t>FERNANDA LIMA DE SOUSA</t>
  </si>
  <si>
    <t>11-952882245</t>
  </si>
  <si>
    <t>14/04/2026 17:48:00 contato com sucesso em</t>
  </si>
  <si>
    <t>ANA PAULA LISBOA PEREIRA DIAS</t>
  </si>
  <si>
    <t>VALERIA CRISTINA DE SANTANA SANTOS</t>
  </si>
  <si>
    <t>DARLI APARECIDA FERRERA DA SILVA</t>
  </si>
  <si>
    <t>21 99664-9897</t>
  </si>
  <si>
    <t>WILLIAM ESTORQUE MARTINS</t>
  </si>
  <si>
    <t>JULIO CESAR CRISTOVAO</t>
  </si>
  <si>
    <t>21 96959-4770</t>
  </si>
  <si>
    <t>GLEISE TELES DA SILVA</t>
  </si>
  <si>
    <t>ANDREIA BRASIL SILVA</t>
  </si>
  <si>
    <t>21 97010-8558</t>
  </si>
  <si>
    <t>KARINA NASCIMENTO VALLADARES</t>
  </si>
  <si>
    <t>21 98262-5732</t>
  </si>
  <si>
    <t>JULIO RIBEIRO NETO</t>
  </si>
  <si>
    <t>21 99625-9599</t>
  </si>
  <si>
    <t>LUCIANA TORQUATO DA SILVA ROSA</t>
  </si>
  <si>
    <t>LIVIA MACHADO DE LIMA</t>
  </si>
  <si>
    <t>BRUNO HENRIQUE NONATO ALVES</t>
  </si>
  <si>
    <t>21 97006-8014</t>
  </si>
  <si>
    <t>RACHEL VANDERLEY DIAS</t>
  </si>
  <si>
    <t>LUCIANA DA SILVA GOMES</t>
  </si>
  <si>
    <t>JOSE REINALDO SAVIANO</t>
  </si>
  <si>
    <t>FERNANDO SANCHES SPAGNA</t>
  </si>
  <si>
    <t>PAULO FLAVIO FAIA NOGUEIRA</t>
  </si>
  <si>
    <t>ALINE APARECIDA SANTANA DA SILVA</t>
  </si>
  <si>
    <t>THAYS REGINA TESTA NOGUEIRA</t>
  </si>
  <si>
    <t>JEANE ROBERTA HORN SCHIAVINATTO</t>
  </si>
  <si>
    <t>ANGELA MARIA BERNARDINA SENA</t>
  </si>
  <si>
    <t>JANAINA MIRAND ADE LIMA SANTOS</t>
  </si>
  <si>
    <t>21 98590-6123</t>
  </si>
  <si>
    <t>ROBERTA FERNANDA RIBEIRO VICENTE</t>
  </si>
  <si>
    <t>MARIA DAS CANDEIS DA SILVA FREITAS</t>
  </si>
  <si>
    <t>RAFAEL DE SOUZA OLIVEIRA</t>
  </si>
  <si>
    <t>KARINA HELENA RAMOS NOGUEIRA</t>
  </si>
  <si>
    <t>11 982043578</t>
  </si>
  <si>
    <t>ALINE ANGELICA DE SALES</t>
  </si>
  <si>
    <t>11 947191587</t>
  </si>
  <si>
    <t>6. Exclusão Do Plano</t>
  </si>
  <si>
    <t>Contato Sem Sucesso</t>
  </si>
  <si>
    <t>DENISE CARDOSO LOURDEM SANTOS</t>
  </si>
  <si>
    <t>MICHELLE PENA DE MORAIS</t>
  </si>
  <si>
    <t>FABIO AGUIAR VERISSIMO DA SILVA</t>
  </si>
  <si>
    <t>DAIANE DA SILVA BARBOSA</t>
  </si>
  <si>
    <t>(11) 99532-6081</t>
  </si>
  <si>
    <t>THIAGO DE OLIVEIRA ALVES</t>
  </si>
  <si>
    <t>VINICIUS ROSA DE SOUZA</t>
  </si>
  <si>
    <t>PRISCILA SOARES DOS SANTOS</t>
  </si>
  <si>
    <t>21 97046-9775</t>
  </si>
  <si>
    <t>JACKELINE LOPES CAMICIA</t>
  </si>
  <si>
    <t>BRUNA FIAO DE BARROS</t>
  </si>
  <si>
    <t>RICHARD ALEXANDRE HALABLIAN</t>
  </si>
  <si>
    <t>(11) 97171-6837</t>
  </si>
  <si>
    <t>MARCIDRIELLY CRISTINA JESUS BARBOSA SCHUMAKER</t>
  </si>
  <si>
    <t>CAMILA GARCIA PIRES DA SILVA</t>
  </si>
  <si>
    <t>JESSICA CAROLINE ROSA ELIAS ISAQUI</t>
  </si>
  <si>
    <t>11 961508229</t>
  </si>
  <si>
    <t>MÔNICA ALBUQUERQUE MARTINS DA SILVA</t>
  </si>
  <si>
    <t>LUCAS AGNELO DIAS</t>
  </si>
  <si>
    <t>21 - 964091564   / 21 96446-2227</t>
  </si>
  <si>
    <t>GUILHERME DE OLIVEIRA MIGLIACCIO</t>
  </si>
  <si>
    <t>11 99465-3825</t>
  </si>
  <si>
    <t>ANGELICA AROUCA DOS SANTOS SILVA</t>
  </si>
  <si>
    <t>(11) 99507-3022</t>
  </si>
  <si>
    <t>NATALIA NASCIMENTO GOMES</t>
  </si>
  <si>
    <t>LUIZA DA SILVA ANDRADE</t>
  </si>
  <si>
    <t>LUCAS ANTUNES HENRIQUE</t>
  </si>
  <si>
    <t>FELIPE FERREIRA RODRIGUES DE BARROS</t>
  </si>
  <si>
    <t>VINICIUS DA SILVA</t>
  </si>
  <si>
    <t>GABRIELA ABS GIANESSI</t>
  </si>
  <si>
    <t xml:space="preserve"> (21) 98875-4010</t>
  </si>
  <si>
    <t>CLARA BULHÕES GALVAO GOMES</t>
  </si>
  <si>
    <t>FERNANDA MIRANDA DOS SANTOS ROHCA</t>
  </si>
  <si>
    <t>MONICA APARECIDA DA SILVA MONTEIRO</t>
  </si>
  <si>
    <t>RENATA MALFI SANTOS</t>
  </si>
  <si>
    <t>VIVIANE MUNIER ALENCAR</t>
  </si>
  <si>
    <t>21 97307-2993</t>
  </si>
  <si>
    <t>VITORIA ARAUJO FIALHO</t>
  </si>
  <si>
    <t>(11) 91477-8326</t>
  </si>
  <si>
    <t>FILIPE DECOTHE OLIVEIRA</t>
  </si>
  <si>
    <t>21-973779829</t>
  </si>
  <si>
    <t>ANDREZA REIS DA SILVA</t>
  </si>
  <si>
    <t>21 95909-6719</t>
  </si>
  <si>
    <t>THALLYS AUGUSTO MIRANCOS</t>
  </si>
  <si>
    <t>21 98458-0822</t>
  </si>
  <si>
    <t>GABRIELLE VITORIA OLIVEIRA</t>
  </si>
  <si>
    <t>KARINA ARAUJO FERRERIA</t>
  </si>
  <si>
    <t>21 99795-9372</t>
  </si>
  <si>
    <t>KARINA NASCIMENTO VALLADARES DOS SANTOS</t>
  </si>
  <si>
    <t>21-970469775</t>
  </si>
  <si>
    <t>4. Recusa por já possuir todos os laudos</t>
  </si>
  <si>
    <t>DANIELLA SCHITTINI ZARAMELLA</t>
  </si>
  <si>
    <t>(11) 99560-2987</t>
  </si>
  <si>
    <t>30/01/2026 14:30:00 contato com sucesso em</t>
  </si>
  <si>
    <t>ANA CRISTINA DE CARVALHO</t>
  </si>
  <si>
    <t>4. Recusa por já ter realizado a cirurgia</t>
  </si>
  <si>
    <t>SORAYA FERNANDES GESTA</t>
  </si>
  <si>
    <t>GABRIELA FREIRE ESTEVES</t>
  </si>
  <si>
    <t>21 994048771</t>
  </si>
  <si>
    <t>ELIANA DE SOUZA TEIXEIRA</t>
  </si>
  <si>
    <t>TATIANA GIANINI RAMOS</t>
  </si>
  <si>
    <t>CASSIA REGINA PEREIRA DE FREITAS</t>
  </si>
  <si>
    <t>KARLA BENEVENUTO RODRIGUES</t>
  </si>
  <si>
    <t>21 987764173</t>
  </si>
  <si>
    <t>Equipe - Clinigest</t>
  </si>
  <si>
    <t>EVANILDE MARIA GOMES</t>
  </si>
  <si>
    <t>11 975024977</t>
  </si>
  <si>
    <t>ANDREA ALVES DELGADO</t>
  </si>
  <si>
    <t>11 984169438</t>
  </si>
  <si>
    <t>FERNANDA CRISTINA DA SILVA FERREIRA</t>
  </si>
  <si>
    <t>NAYARA KAORI DE FREITAS NAKAYAMA</t>
  </si>
  <si>
    <t>JONY BARBOSA CHRISTE</t>
  </si>
  <si>
    <t>JULIANA DOS SANTOS SOARES</t>
  </si>
  <si>
    <t>AMANDA CAMARGO GUERRA</t>
  </si>
  <si>
    <t xml:space="preserve">Equipe - Dra. Ana Kariana Soares Alves </t>
  </si>
  <si>
    <t>CAROLINE RODRIGUES PORTO</t>
  </si>
  <si>
    <t>11 945562514</t>
  </si>
  <si>
    <t>ANDRESSA NOBRE SANTOS</t>
  </si>
  <si>
    <t>11 994927887</t>
  </si>
  <si>
    <t>MIRELA VIEIRA DA SILVA</t>
  </si>
  <si>
    <t>11 949098246</t>
  </si>
  <si>
    <t>LETICIA TOMAZONI DE SOUZA</t>
  </si>
  <si>
    <t>11 941361091</t>
  </si>
  <si>
    <t>ANA BEATRIZ NAZARIO SILVA</t>
  </si>
  <si>
    <t>11 96216-4891</t>
  </si>
  <si>
    <t>GABRIELLE PEREIRA DE MELO SOUSA</t>
  </si>
  <si>
    <t>NATHALIA SANTOS SANTANA</t>
  </si>
  <si>
    <t>ANDRIELY NOGUEIRA DA SILVA</t>
  </si>
  <si>
    <t>11 952216498</t>
  </si>
  <si>
    <t>MARIA EDUARDA DE ABREU QUINTANILHA</t>
  </si>
  <si>
    <t>21  971617781</t>
  </si>
  <si>
    <t>THAYNA FERREIRA RIBEIRO</t>
  </si>
  <si>
    <t>21 978810731</t>
  </si>
  <si>
    <t>ELLEYN DOS SANTOS ALVES FERNANDES</t>
  </si>
  <si>
    <t>4. Recusa por outros motivos</t>
  </si>
  <si>
    <t>SPERCIO MONTMAR LOPES DE MORAES</t>
  </si>
  <si>
    <t>21 9964-00213</t>
  </si>
  <si>
    <t>KEROLINE DE ALMEIDA</t>
  </si>
  <si>
    <t>21 97008-5457</t>
  </si>
  <si>
    <t>JULIANA FARIA</t>
  </si>
  <si>
    <t>(11) 98572725</t>
  </si>
  <si>
    <t>ELIANE MADEIRO DE ARAUJO FELIX</t>
  </si>
  <si>
    <t>LUANA RABELLO DO BOMFIM PIRES</t>
  </si>
  <si>
    <t>21-984507012</t>
  </si>
  <si>
    <t>01/04/2026 17:50:00 contato com sucesso em</t>
  </si>
  <si>
    <t>GISLANE SOARES DA SILVA BARBOSA</t>
  </si>
  <si>
    <t>11-991104796</t>
  </si>
  <si>
    <t>NATHAN ALMEIDA LOPES</t>
  </si>
  <si>
    <t>11-97121-5014</t>
  </si>
  <si>
    <t>KATIA MARIA DOS SANTOS BRITO</t>
  </si>
  <si>
    <t>(21) 98688-1453</t>
  </si>
  <si>
    <t>MAURICIO SCHEER</t>
  </si>
  <si>
    <t>ANDREA DIAS GOMES</t>
  </si>
  <si>
    <t>21 988443342</t>
  </si>
  <si>
    <t>ANA MARIA BORGES BARBOSA</t>
  </si>
  <si>
    <t>21 998171834</t>
  </si>
  <si>
    <t>MARTA CRISTINA CARVALHO SOARES</t>
  </si>
  <si>
    <t>(21) 970153406</t>
  </si>
  <si>
    <t>Paciente em acompanhamento reduzido</t>
  </si>
  <si>
    <t>PRISCILA MARCHIORI DE SOUZA</t>
  </si>
  <si>
    <t>MARCELO PEREIRA NUNES</t>
  </si>
  <si>
    <t>FERNANDA ELISA MARANGONI DE SOUZA</t>
  </si>
  <si>
    <t>21 98223-7695</t>
  </si>
  <si>
    <t>SOORAYA KAROAN LINO DE MEDEIROS</t>
  </si>
  <si>
    <t>JAKSON SANT ANA DE PAULA</t>
  </si>
  <si>
    <t>21 96774-3102</t>
  </si>
  <si>
    <t>ELAINE ALMEIDA PARA-ASSU DOS SANTOS</t>
  </si>
  <si>
    <t>LETICIA BARBOSA MACEDO</t>
  </si>
  <si>
    <t>MARCO ANTONIO COSTA SILVA</t>
  </si>
  <si>
    <t>JOICE NASCIMENTO BRAGA RAMOS</t>
  </si>
  <si>
    <t>21 994796017</t>
  </si>
  <si>
    <t>DIEGO CAMPOS DA CONCEICAO</t>
  </si>
  <si>
    <t>FELIPE DE OLIVEIRA BATISTA</t>
  </si>
  <si>
    <t>SUELY CRISTINA DE SANTANA</t>
  </si>
  <si>
    <t>(11) 97075-1978</t>
  </si>
  <si>
    <t>ROSEMARY PEREIRA DA SILVA</t>
  </si>
  <si>
    <t>11 966372085</t>
  </si>
  <si>
    <t>ROSELANE ANALUCIA BARROS LINS</t>
  </si>
  <si>
    <t>11 979854259</t>
  </si>
  <si>
    <t>RINALDO PEREIRA DE ALMEIDA</t>
  </si>
  <si>
    <t xml:space="preserve">  (11) 940100282   </t>
  </si>
  <si>
    <t>MARIA APARECIDA BATISTA DE LIRA</t>
  </si>
  <si>
    <t>11 987642604</t>
  </si>
  <si>
    <t>KATIA REGINA DOMINGUES</t>
  </si>
  <si>
    <t>GLAUCIA RITA DE CASSIA PIRES</t>
  </si>
  <si>
    <t>CARLA BUONADUCCI MOLINA</t>
  </si>
  <si>
    <t>MARCOS MONDIM</t>
  </si>
  <si>
    <t>CARLOS HENRIQUE DA SILVA ROSSI</t>
  </si>
  <si>
    <t>ALINE SILVA SANTOS</t>
  </si>
  <si>
    <t>MICHELE APARECIDA SANTANA</t>
  </si>
  <si>
    <t>Equipe - Dra. Mariana Araujo Santos</t>
  </si>
  <si>
    <t>ERIKA SILVA DE OLIVEIRA</t>
  </si>
  <si>
    <t>11 913691103</t>
  </si>
  <si>
    <t>ERIKA MARIA DA SILVA</t>
  </si>
  <si>
    <t>TATIANA PEREIRA VICENTE PONTES</t>
  </si>
  <si>
    <t>11 992064468 / 11 980503621 / 11 980503620 / 11 947574739</t>
  </si>
  <si>
    <t>WILSON PEDRO DE CARVALHO</t>
  </si>
  <si>
    <t>11 983290850</t>
  </si>
  <si>
    <t>JOAO HENRIQUE JESUS DE CAMARGO</t>
  </si>
  <si>
    <t>11 942771537</t>
  </si>
  <si>
    <t>BRUNA CARDOZO DA SILVA</t>
  </si>
  <si>
    <t>ANNA LUISA SANTOS</t>
  </si>
  <si>
    <t>11 996385912</t>
  </si>
  <si>
    <t>MARLETI RODRIGUES DE MAGALHAES</t>
  </si>
  <si>
    <t xml:space="preserve">  (11) 943607167   </t>
  </si>
  <si>
    <t>GEANE BARBOZA DE CARVALHO MARTINS</t>
  </si>
  <si>
    <t>11 97391-1271</t>
  </si>
  <si>
    <t>ELISABETE BARRETO OLIVEIRA DOS SANTOS</t>
  </si>
  <si>
    <t>11 977640129</t>
  </si>
  <si>
    <t>LUIZA MODOLO DURAN</t>
  </si>
  <si>
    <t>21 96806-3038 / 21 968063038</t>
  </si>
  <si>
    <t>ANDERSON APARECIDO DOS SANTOS SILVA</t>
  </si>
  <si>
    <t>SILVANA BEZERRA SILVA</t>
  </si>
  <si>
    <t>ERIVALDO DA SILVA PINTO</t>
  </si>
  <si>
    <t>11 991634480</t>
  </si>
  <si>
    <t>JULIANA ANDRADE DA SILVA</t>
  </si>
  <si>
    <t>11 991316156</t>
  </si>
  <si>
    <t>LUISA DE ARAUJO FEITOSA</t>
  </si>
  <si>
    <t>11 957190070</t>
  </si>
  <si>
    <t>ANA RUBIA PEDRO</t>
  </si>
  <si>
    <t>ERIKA DAMANESCO VILARINDO</t>
  </si>
  <si>
    <t>11 97518-2021</t>
  </si>
  <si>
    <t>FABRICIA DOS SANTOS MELO COSTA</t>
  </si>
  <si>
    <t>LEIDIANE DE MOURA MENDES</t>
  </si>
  <si>
    <t>GILBERTO BRUNO DINIZ LIMA</t>
  </si>
  <si>
    <t>21 975070702</t>
  </si>
  <si>
    <t>JORGE FELIPE BATISTA DE OLIVEIRA</t>
  </si>
  <si>
    <t>PAULA SILVA MOTA</t>
  </si>
  <si>
    <t xml:space="preserve">  (11) 985755116   </t>
  </si>
  <si>
    <t>BRUNO MEDEIROS DE SANTANA</t>
  </si>
  <si>
    <t>NATASHA MORENO CARMO</t>
  </si>
  <si>
    <t>(11) 97539-5820</t>
  </si>
  <si>
    <t>MIDIA TEODORO SANTOS</t>
  </si>
  <si>
    <t>SAMMARA NASCIMENTO DE SOUSA</t>
  </si>
  <si>
    <t xml:space="preserve">  (11) 950654288   </t>
  </si>
  <si>
    <t>FRANCYELLE FARIA SANTOS FERNANDES</t>
  </si>
  <si>
    <t>MARCIA DA SILVEIRA SILVA</t>
  </si>
  <si>
    <t>ALINE GARCIA DOS SANTOS</t>
  </si>
  <si>
    <t>CATIA REGINA DA SILVA ALVES</t>
  </si>
  <si>
    <t>(21) 99258-4561</t>
  </si>
  <si>
    <t>RAFAELA DOS SANTOS PEREIRA GOMES</t>
  </si>
  <si>
    <t>LORENA SANTIAGO AUGUSTO SAMPAIO</t>
  </si>
  <si>
    <t>21 97743-0510</t>
  </si>
  <si>
    <t>MAISA FERREIRA DA SILVA</t>
  </si>
  <si>
    <t>TAYANE CAROLINE LINS DA SILVA</t>
  </si>
  <si>
    <t>ANDERSON RAMOS DA SILVA</t>
  </si>
  <si>
    <t>21 96665-0279</t>
  </si>
  <si>
    <t>GABRIELLY PIMENTA DE ALMEIDA</t>
  </si>
  <si>
    <t xml:space="preserve">  (11) 940100284   </t>
  </si>
  <si>
    <t>ANDRESSA ALVES DE SOUSA SILVA</t>
  </si>
  <si>
    <t>11 972251526</t>
  </si>
  <si>
    <t>MARCOS PAULO MONTEIRO BATISTA</t>
  </si>
  <si>
    <t>NOEMI PEREIRA DE SOUZA</t>
  </si>
  <si>
    <t>(11) 94474-2498</t>
  </si>
  <si>
    <t>ISABEL CRISTINA CORREA DOS ANJOS</t>
  </si>
  <si>
    <t>11986768751 / 11 913293294</t>
  </si>
  <si>
    <t>BRENDA DE MATOS FERREIRA</t>
  </si>
  <si>
    <t>21 98033-2150</t>
  </si>
  <si>
    <t>JULIA LIMA RODRIGUES</t>
  </si>
  <si>
    <t>FERNANDO LOPES MAREK</t>
  </si>
  <si>
    <t>(11) 992255326</t>
  </si>
  <si>
    <t>PAMELA CRISTINA COSTA CORDEIRO GOMES</t>
  </si>
  <si>
    <t>11-988571422</t>
  </si>
  <si>
    <t>4. Recusa por queixas da operadora</t>
  </si>
  <si>
    <t>PEDRO DOS SANTOS LUCIO CERQUEIRA</t>
  </si>
  <si>
    <t>5. Fora Do Escopo - &lt; 16 anos</t>
  </si>
  <si>
    <t xml:space="preserve">fora do escopo, paciente tem 7 anos </t>
  </si>
  <si>
    <t>MIGUEL REIS DE OLIVEIRA</t>
  </si>
  <si>
    <t>21-969674815</t>
  </si>
  <si>
    <t>MELISSA SANCHEZ SILVESTRE</t>
  </si>
  <si>
    <t>DIEGO AKIRA ISHIO</t>
  </si>
  <si>
    <t>MARIA EDUARDA MARINHO CORREA DE FIGUEIREDO</t>
  </si>
  <si>
    <t>21986471559 21999459296</t>
  </si>
  <si>
    <t>GEOVANNA VITORIA SIMPLICIO DE ANDRADE</t>
  </si>
  <si>
    <t>21992404526 21992404526</t>
  </si>
  <si>
    <t>PEDRO HENRIQUE TCHORDACH GOMES PACE</t>
  </si>
  <si>
    <t>11-969040057</t>
  </si>
  <si>
    <t>06/04/2026 20:37:00 contato com sucesso em</t>
  </si>
  <si>
    <t>FABYA FRANCHESCA LEOCADIO SOUSA</t>
  </si>
  <si>
    <t>21-993552106</t>
  </si>
  <si>
    <t>MONIK CRISOSTOMO BERTOLIN</t>
  </si>
  <si>
    <t>SIDNEY GIAMARUSTI</t>
  </si>
  <si>
    <t>11-991127199</t>
  </si>
  <si>
    <t>5. Fora Do Escopo - &gt; 65 anos</t>
  </si>
  <si>
    <t>ANA LUIZA DIAS SISCART DE TOLEDO</t>
  </si>
  <si>
    <t>11-99129-9825</t>
  </si>
  <si>
    <t>GERMANA MARIA DOS SANTOS DO SACRAMENTO</t>
  </si>
  <si>
    <t>(21) 991184455</t>
  </si>
  <si>
    <t>ELIZA LETICIA PERGAMO BENTO LEITE</t>
  </si>
  <si>
    <t>(11) 981078014</t>
  </si>
  <si>
    <t>LUCY RINEHART</t>
  </si>
  <si>
    <t>(11) 991278277</t>
  </si>
  <si>
    <t>MAGALY AMARAL MARCHI</t>
  </si>
  <si>
    <t>(11) 99961-6000</t>
  </si>
  <si>
    <t>RENATO GOMIDE RAHAL</t>
  </si>
  <si>
    <t>AUREA MARIA CARVALHO STAFFA NASCIMENTO</t>
  </si>
  <si>
    <t>21999177481 / 2125459816</t>
  </si>
  <si>
    <t>MARIA HELENA DOLABELLA</t>
  </si>
  <si>
    <t xml:space="preserve">  (21) 996668479   </t>
  </si>
  <si>
    <t>LIA MARCIA ESTEVES DANDREA</t>
  </si>
  <si>
    <t>11-981927984</t>
  </si>
  <si>
    <t>02/04/2026 19:52:00 contato com sucesso em</t>
  </si>
  <si>
    <t>DIMAR FERNANDO DA SILVA NECCO</t>
  </si>
  <si>
    <t>(21) 995185304</t>
  </si>
  <si>
    <t>ANA JULIA DA SILVA</t>
  </si>
  <si>
    <t>11 977229753</t>
  </si>
  <si>
    <t>LUIZ RAMIRO RICO MONTANO</t>
  </si>
  <si>
    <t>MARIA JOSE BATISTA DA SILVA</t>
  </si>
  <si>
    <t>MATEUS SOUTO COSTA</t>
  </si>
  <si>
    <t>(21) 972733362</t>
  </si>
  <si>
    <t>5. Fora Do Escopo - Bariatrica Revisional</t>
  </si>
  <si>
    <t>ALINE FERREIRA DOS SANTOS</t>
  </si>
  <si>
    <t>5. Fora Do Escopo - Gestante</t>
  </si>
  <si>
    <t xml:space="preserve">paciente relata estar gestante </t>
  </si>
  <si>
    <t>MORENNA BATISTA SENA</t>
  </si>
  <si>
    <t>(31) 975609342</t>
  </si>
  <si>
    <t>THAMIRES DA COSTA FERREIRA</t>
  </si>
  <si>
    <t>11 938014938</t>
  </si>
  <si>
    <t>Gestante 11 semanas 16/01/2026</t>
  </si>
  <si>
    <t>FRANCINE DE ALMEIDA VIANA</t>
  </si>
  <si>
    <t>21-990089779</t>
  </si>
  <si>
    <t>IZABELLA CRISTINA DA SILVA SOUSA</t>
  </si>
  <si>
    <t xml:space="preserve">(81) 99831000 (81) 998310009   </t>
  </si>
  <si>
    <t>PRISCILLA RODRIGUES DE MELLO</t>
  </si>
  <si>
    <t>MARJORIE ALEXANDRA SOUZA BRAVIN</t>
  </si>
  <si>
    <t>5. Fora Do Escopo - Peso Normal</t>
  </si>
  <si>
    <t>SYREMA AP SACCHITIELLO OLIVEIRA</t>
  </si>
  <si>
    <t>SABRINA DOS SANTOS ESTARNEK EGER</t>
  </si>
  <si>
    <t>CAMILLA ANDRADE NAVARRO</t>
  </si>
  <si>
    <t>11-958693199</t>
  </si>
  <si>
    <t>JENNIFER LAYNE DE SOUZA AQUINO</t>
  </si>
  <si>
    <t>11-991251470</t>
  </si>
  <si>
    <t>ILUSKA DE FATIMA TAVARES FREITAS BASTOS</t>
  </si>
  <si>
    <t>81-988090200</t>
  </si>
  <si>
    <t>ALESSANDRA SANTOS MAXIMO LOYOLA</t>
  </si>
  <si>
    <t>06/04/2026 18:28:00 contato com sucesso em</t>
  </si>
  <si>
    <t>TALITA HAYDEE TAVORA FERRADEIRO CARVALHO</t>
  </si>
  <si>
    <t>LARISSA LOPES MENDES VILELA</t>
  </si>
  <si>
    <t>PRISCILA ALI</t>
  </si>
  <si>
    <t>ALEXANDRE SOUZA FILHO</t>
  </si>
  <si>
    <t>MICHELE GHIRALDELLO</t>
  </si>
  <si>
    <t>DAPHNY DE SENA FIGUEREDO</t>
  </si>
  <si>
    <t>MARIA CAROLINA DA SILVA SOUZA</t>
  </si>
  <si>
    <t>CAMILA DOS SANTOS BARROS DA SILVA</t>
  </si>
  <si>
    <t>MARIA EDUARDA COSTA VEIGA</t>
  </si>
  <si>
    <t>41-992127874</t>
  </si>
  <si>
    <t>LIVIA DOS SANTOS GAUDARD</t>
  </si>
  <si>
    <t>04/05/2026 17:38:00 contato com sucesso em</t>
  </si>
  <si>
    <t>VIVIANE MARKUTIS DA SILVA</t>
  </si>
  <si>
    <t>11-994566795</t>
  </si>
  <si>
    <t>ERON DOMINGOS FERREIRA</t>
  </si>
  <si>
    <t>21-972898234</t>
  </si>
  <si>
    <t>02/04/2026 20:28:00 contato com sucesso em</t>
  </si>
  <si>
    <t>GISELE ROCHA MORAIS</t>
  </si>
  <si>
    <t>11-985243547</t>
  </si>
  <si>
    <t>GUSTAVO DOS SANTOS SORRENTINO</t>
  </si>
  <si>
    <t>21-965909411</t>
  </si>
  <si>
    <t>MARIA DE FATIMA SOARES COSTA</t>
  </si>
  <si>
    <t>(11) 960444926</t>
  </si>
  <si>
    <t>PRISCILA PASTORE DO VALE</t>
  </si>
  <si>
    <t>(11) 981544388</t>
  </si>
  <si>
    <t>10/04/2026 09:22:00 contato com sucesso em</t>
  </si>
  <si>
    <t>DEBORA ELANE FERREIRA</t>
  </si>
  <si>
    <t>EDNA OLIVEIRA DE ARAUJO</t>
  </si>
  <si>
    <t>2199497-5498</t>
  </si>
  <si>
    <t>ELAINE PRISCILA MENDES SACCHE</t>
  </si>
  <si>
    <t>THAISE SALES DA SILVA</t>
  </si>
  <si>
    <t>11-987672562</t>
  </si>
  <si>
    <t>RYBELSUS</t>
  </si>
  <si>
    <t>FERNANDA DE CARVALHO MARQUES</t>
  </si>
  <si>
    <t>POLYANA FERNANDES GONTARCZIK</t>
  </si>
  <si>
    <t xml:space="preserve">(11) 55810499 (11) 963063698   </t>
  </si>
  <si>
    <t>TAMIRES JADE PEREIRA DA SILVA</t>
  </si>
  <si>
    <t>(61) 981172385</t>
  </si>
  <si>
    <t>PAULA CANDIDO DA SILVA</t>
  </si>
  <si>
    <t>21-998222891</t>
  </si>
  <si>
    <t>5. Fora Do Escopo - Sobrepeso Sem Comorbidades</t>
  </si>
  <si>
    <t>PAOLA SANTOS DE CARVALHO</t>
  </si>
  <si>
    <t>ALEXIA RESENDE MORESCO</t>
  </si>
  <si>
    <t>31-991123906</t>
  </si>
  <si>
    <t>GRAZIELE DE LIMA DILELLO</t>
  </si>
  <si>
    <t>(11) 944965371</t>
  </si>
  <si>
    <t>JULIANA SILVA DE OLIVEIRA</t>
  </si>
  <si>
    <t>(71) 986694549</t>
  </si>
  <si>
    <t>MANUELA DE ANDRADE LIMA SANTOS</t>
  </si>
  <si>
    <t>(61) 981581492</t>
  </si>
  <si>
    <t>MARCOS SILVA LENGRUBER</t>
  </si>
  <si>
    <t>(21) 988845895</t>
  </si>
  <si>
    <t>FABIO FERREIRA BRAGA</t>
  </si>
  <si>
    <t>(21) 971761006</t>
  </si>
  <si>
    <t>CAROLINA BARBOSA SUZANO BRAGA</t>
  </si>
  <si>
    <t>(21) 983150103</t>
  </si>
  <si>
    <t>CINTHIA NERES KOHATSU</t>
  </si>
  <si>
    <t>(11) 996510555</t>
  </si>
  <si>
    <t>PATRICIA DOMINGUES MAIA ONISSANTI</t>
  </si>
  <si>
    <t>(11) 917732413</t>
  </si>
  <si>
    <t>ALINE DE FARIAS NAVARRO</t>
  </si>
  <si>
    <t>(11) 997079020</t>
  </si>
  <si>
    <t>LETICIA NATALIA LUCCHESI</t>
  </si>
  <si>
    <t>(11) 999694373</t>
  </si>
  <si>
    <t>GISELE ALVES DE FREITAS</t>
  </si>
  <si>
    <t>(11) 985367885</t>
  </si>
  <si>
    <t>SABRINA CIBELE DENTELLO</t>
  </si>
  <si>
    <t>(11) 97102139</t>
  </si>
  <si>
    <t>ERICA SANTANA DE ASSIS</t>
  </si>
  <si>
    <t>(11) 982269513</t>
  </si>
  <si>
    <t>PATRICIA DE OLIVEIRA LANES</t>
  </si>
  <si>
    <t xml:space="preserve">(21) 97285630 (21) 972856307   </t>
  </si>
  <si>
    <t>ELAINE FARFAN MILLOS</t>
  </si>
  <si>
    <t>(11) 988570795</t>
  </si>
  <si>
    <t>TATIANA REIS PEREIRA</t>
  </si>
  <si>
    <t>(21) 964320356</t>
  </si>
  <si>
    <t>ELIANA OLIVEIRA SOUSA</t>
  </si>
  <si>
    <t>(11) 970450083</t>
  </si>
  <si>
    <t>PATRICIA MARIA DA SILVA RODRIGUES</t>
  </si>
  <si>
    <t>(11) 976960736</t>
  </si>
  <si>
    <t>ANA PAULA CAROLINE FERREIRA MORI DE SOUZA</t>
  </si>
  <si>
    <t>(21) 966571287</t>
  </si>
  <si>
    <t>EMERSON MELO</t>
  </si>
  <si>
    <t>(11) 99280668</t>
  </si>
  <si>
    <t>THAMARA PAULA DE FREITAS</t>
  </si>
  <si>
    <t>(21) 972246161</t>
  </si>
  <si>
    <t>JULIANA MOREIRA DE MENDONCA</t>
  </si>
  <si>
    <t>(21) 982779530</t>
  </si>
  <si>
    <t>THAMIRES PANZERA DA SILVA</t>
  </si>
  <si>
    <t>11-981114577</t>
  </si>
  <si>
    <t>ARIANY ALVES SILVA</t>
  </si>
  <si>
    <t>(11) 978447967</t>
  </si>
  <si>
    <t>JAQUELINE DA SILVA MACHADO</t>
  </si>
  <si>
    <t>(21) 97005-7502</t>
  </si>
  <si>
    <t>NATHALIA DE FIGUEIREDO OLIVEIRA COSTA</t>
  </si>
  <si>
    <t>(21) 97025-1021</t>
  </si>
  <si>
    <t>JANAINA ALVES DA SILVA</t>
  </si>
  <si>
    <t>(11) 97173-1522</t>
  </si>
  <si>
    <t>30/04/2026 17:10:00 contato com sucesso em</t>
  </si>
  <si>
    <t>FERNANDA DA SILVA GUIMARAES</t>
  </si>
  <si>
    <t>(11) 97997-8512</t>
  </si>
  <si>
    <t>MICHELLE FERREIRA VENTURA</t>
  </si>
  <si>
    <t>(21) 99974-0668</t>
  </si>
  <si>
    <t>GLEICY RAQUEL CLAUDIO DE ANDRADE</t>
  </si>
  <si>
    <t>(21) 98360-5914</t>
  </si>
  <si>
    <t>JESSYCA GONCALVES RODRIGUES</t>
  </si>
  <si>
    <t xml:space="preserve">  (11) 975695698   </t>
  </si>
  <si>
    <t>SANDRA CRISTINA DA SILVEIRA LEITE</t>
  </si>
  <si>
    <t>(21) 979329536</t>
  </si>
  <si>
    <t>PRISCILA COUTO DANIEL</t>
  </si>
  <si>
    <t>(21) 979677190</t>
  </si>
  <si>
    <t>ANA CLAUDIA PELIZON</t>
  </si>
  <si>
    <t>(11) 958112827</t>
  </si>
  <si>
    <t>REGIANE PIRES REZENDE</t>
  </si>
  <si>
    <t>(11) 992917564</t>
  </si>
  <si>
    <t>DELANA BEZERRA RODRIGUES DE ABREU</t>
  </si>
  <si>
    <t>(11) 994945635</t>
  </si>
  <si>
    <t>RENATA ELISABETH MADELLA XIMENES</t>
  </si>
  <si>
    <t>(11) 966308753</t>
  </si>
  <si>
    <t>MARIA CAROLINA VICENTINI MARCHETTI</t>
  </si>
  <si>
    <t>(11) 982553614</t>
  </si>
  <si>
    <t>RENATA ARAUJO SALLES</t>
  </si>
  <si>
    <t>(11) 975757985</t>
  </si>
  <si>
    <t>RENATA BORBA</t>
  </si>
  <si>
    <t>(11) 942250484</t>
  </si>
  <si>
    <t>23/04/2026 17:04:00 contato com sucesso em</t>
  </si>
  <si>
    <t>DEBORA OLIVEIRA DE PAULA SILVA</t>
  </si>
  <si>
    <t>(11) 952886400</t>
  </si>
  <si>
    <t>ANDREIA MARCIA SEGAL VASCONCELLOS</t>
  </si>
  <si>
    <t>1198302-9973</t>
  </si>
  <si>
    <t>DANIELA AKEMI HORI</t>
  </si>
  <si>
    <t>(11) 99594-6599</t>
  </si>
  <si>
    <t>30/03/2026 18:34:00 contato com sucesso em</t>
  </si>
  <si>
    <t>ROBERTA SILVA CHAVES DO NASCIMENTO</t>
  </si>
  <si>
    <t xml:space="preserve">  (11) 969613411   </t>
  </si>
  <si>
    <t>CAROLINA MENESES E SILVA</t>
  </si>
  <si>
    <t>(21) 980117325</t>
  </si>
  <si>
    <t>PATRICIA SANTOS BARROSO</t>
  </si>
  <si>
    <t>(11) 989680704</t>
  </si>
  <si>
    <t>SIMONE RODRIGUES DA ROCHA BLANCO</t>
  </si>
  <si>
    <t>11-999652495</t>
  </si>
  <si>
    <t>ISABELA LAULETTA MODESTO</t>
  </si>
  <si>
    <t>(11) 999958025</t>
  </si>
  <si>
    <t>MARINETE FERNANDES DA SILVA</t>
  </si>
  <si>
    <t xml:space="preserve">  (11) 979728972   </t>
  </si>
  <si>
    <t>LUIZA PAIVA DA SILVA</t>
  </si>
  <si>
    <t>11 957923628</t>
  </si>
  <si>
    <t>PRISCILA TANGERINO CAMPOS</t>
  </si>
  <si>
    <t>SUELEN ELIAS DA VEIGA FREITAS</t>
  </si>
  <si>
    <t>(21) 988312324</t>
  </si>
  <si>
    <t>CAMILA FANDINHO DE ANDRADE FONTAO</t>
  </si>
  <si>
    <t>(21) 97454317</t>
  </si>
  <si>
    <t>THAMARA BARREIRA DE MACEDO</t>
  </si>
  <si>
    <t>RAYANE GOMES MOREIRA NICACIO</t>
  </si>
  <si>
    <t>(21) 964783642</t>
  </si>
  <si>
    <t>PRISCILA TEIXEIRA VALERIO</t>
  </si>
  <si>
    <t>(11) 972524046</t>
  </si>
  <si>
    <t>NATALIA DE CASTRO BRITO</t>
  </si>
  <si>
    <t>(11) 983500831</t>
  </si>
  <si>
    <t>YASMIN NOIA BARBOSA DO CARMO</t>
  </si>
  <si>
    <t>(71) 999287042</t>
  </si>
  <si>
    <t>VILMA MARTINS TROVAO</t>
  </si>
  <si>
    <t xml:space="preserve">  (11) 934031313   </t>
  </si>
  <si>
    <t>VICTOR HUGO ALVARENGA DOS SANTOS</t>
  </si>
  <si>
    <t xml:space="preserve">  (11) 980622194   </t>
  </si>
  <si>
    <t>KAYLANE RENATA COSTA DANTAS</t>
  </si>
  <si>
    <t>(21) 988853644</t>
  </si>
  <si>
    <t>GIULIA FERREIRA RIBEIRO MELO</t>
  </si>
  <si>
    <t xml:space="preserve">  (11) 964241654   </t>
  </si>
  <si>
    <t>CLARA BAGRICHEVSKY AUTRAN MENNA BARRETO DE SOUZA</t>
  </si>
  <si>
    <t xml:space="preserve">  (21) 967398419   </t>
  </si>
  <si>
    <t>PEDRO HENRIQUE DA SILVA MOTA BENEDITO</t>
  </si>
  <si>
    <t>(11) 91327-1728</t>
  </si>
  <si>
    <t>MARA PEREIRA VARGAS VALERIO</t>
  </si>
  <si>
    <t>beneficiário com atendimento suspenso</t>
  </si>
  <si>
    <t>ANGELA APARECIDA DA SILVA LIMA</t>
  </si>
  <si>
    <t xml:space="preserve">Paciente não ultiliza mais o convenio AMIL - por hora ALTA DO PROGRAMA </t>
  </si>
  <si>
    <t>CAROLINA KEROLIN GREJAMIN MARQUES</t>
  </si>
  <si>
    <t xml:space="preserve">cliente não elegivel </t>
  </si>
  <si>
    <t>SABRINA SCHINEIDER NUNES</t>
  </si>
  <si>
    <t>paciente informa que não possui mais convênio. Diante disso, foi deliberada alta do programa.</t>
  </si>
  <si>
    <t>MAYARA MOURA SILVA</t>
  </si>
  <si>
    <t>11-940295519</t>
  </si>
  <si>
    <t>MAURICIO DE OLIVEIRA DOS SANTOS LIMA</t>
  </si>
  <si>
    <t>LILIANE NIVIA DE SOUZA</t>
  </si>
  <si>
    <t>CARLA CRISTINA NARANJO</t>
  </si>
  <si>
    <t xml:space="preserve">Paciente não dispõe mais do plano AMIL </t>
  </si>
  <si>
    <t>Amanda Lucia Mesquita</t>
  </si>
  <si>
    <t>Edilaine De Souza Santos</t>
  </si>
  <si>
    <t>Luciana Morais De Almeida</t>
  </si>
  <si>
    <t>Rafaela Ferraz De Oliveira</t>
  </si>
  <si>
    <t>Thaina Barros Alves</t>
  </si>
  <si>
    <t>MARCIA GOMES FIRMINO DOS SANTOS</t>
  </si>
  <si>
    <t>GESSICA APARECIDA MENDES MASCARI</t>
  </si>
  <si>
    <t>11-984238154</t>
  </si>
  <si>
    <t>FABIANA DOS SANTOS EVANGELISTA</t>
  </si>
  <si>
    <t>11-991453416</t>
  </si>
  <si>
    <t>MARCELO HENRIQUE DE BRITO</t>
  </si>
  <si>
    <t>11-994701136</t>
  </si>
  <si>
    <t>ROBERTA DESIREE MATHIAS DE ALMEIDA</t>
  </si>
  <si>
    <t>MILENA SANTOS SILVA</t>
  </si>
  <si>
    <t>11-945718248</t>
  </si>
  <si>
    <t>Ana Beatriz Osorio Araujo Diogo</t>
  </si>
  <si>
    <t>11-981831288</t>
  </si>
  <si>
    <t>OBSERVAÇÃO PLANILHA DE JUSSIMARA : EXCLUIDO</t>
  </si>
  <si>
    <t>Ana Cláudia Fernandes De Melo</t>
  </si>
  <si>
    <t>11-993902208</t>
  </si>
  <si>
    <t>SEM TELEFONES</t>
  </si>
  <si>
    <t>Breno Fernandes Goes</t>
  </si>
  <si>
    <t>11-930173320</t>
  </si>
  <si>
    <t>Bruno Nascimento De Oliveira</t>
  </si>
  <si>
    <t>11-961857805</t>
  </si>
  <si>
    <t>Caroline De Almeida Dias</t>
  </si>
  <si>
    <t>11-986012733</t>
  </si>
  <si>
    <t>Cilene Do Vale Andrade</t>
  </si>
  <si>
    <t>11-948257929</t>
  </si>
  <si>
    <t>Cleber Roberto Dias Gomes</t>
  </si>
  <si>
    <t>11-946492873</t>
  </si>
  <si>
    <t>Cristiane Do Couto Silva</t>
  </si>
  <si>
    <t>11-966928885</t>
  </si>
  <si>
    <t>Dayane Delarme</t>
  </si>
  <si>
    <t>11-915092305</t>
  </si>
  <si>
    <t>Dayse Cristina Aparecida Garcia Gouveia</t>
  </si>
  <si>
    <t>11-970233859</t>
  </si>
  <si>
    <t>Denise Batista De Oliveira</t>
  </si>
  <si>
    <t>15-981006883</t>
  </si>
  <si>
    <t>Edilene Aparecida De Oliveira Pimentel</t>
  </si>
  <si>
    <t>11-986610246</t>
  </si>
  <si>
    <t>Erian Nascimento Araujo Martins</t>
  </si>
  <si>
    <t>11-984237168</t>
  </si>
  <si>
    <t>Giovanna Hidalgo</t>
  </si>
  <si>
    <t>11-945981560</t>
  </si>
  <si>
    <t>Gyslane Nayara Do Nascimento</t>
  </si>
  <si>
    <t>11-969421281</t>
  </si>
  <si>
    <t>Hannah Siqueira Souza Santos</t>
  </si>
  <si>
    <t>81-994422000</t>
  </si>
  <si>
    <t>Isabela Campos Almeida</t>
  </si>
  <si>
    <t>11-973384976</t>
  </si>
  <si>
    <t>Isabella De Moura Braga</t>
  </si>
  <si>
    <t>11-993173320</t>
  </si>
  <si>
    <t>Jessica De Souza</t>
  </si>
  <si>
    <t>11-986932097</t>
  </si>
  <si>
    <t>Joana Darv Rodrigues Wesselka</t>
  </si>
  <si>
    <t>11-963352525</t>
  </si>
  <si>
    <t>Juliana Machado Nicoletti</t>
  </si>
  <si>
    <t>11-997575720</t>
  </si>
  <si>
    <t>Karina Moreira Bacelar</t>
  </si>
  <si>
    <t>11-952789709</t>
  </si>
  <si>
    <t>Karla Aparecida Freire</t>
  </si>
  <si>
    <t>13-997603232</t>
  </si>
  <si>
    <t>Karla Patrícia De Lima Paoli</t>
  </si>
  <si>
    <t>11-970467740</t>
  </si>
  <si>
    <t>Kelly Cristina Moreira Reis</t>
  </si>
  <si>
    <t>11-951901517</t>
  </si>
  <si>
    <t>Luana De Mendonça Furtado Cunha</t>
  </si>
  <si>
    <t>11-912260375</t>
  </si>
  <si>
    <t>Luciana Araujo Righi</t>
  </si>
  <si>
    <t>11-971503717</t>
  </si>
  <si>
    <t>Luziara Moura Santos</t>
  </si>
  <si>
    <t>11-952154047</t>
  </si>
  <si>
    <t>Maria Moreira Da Costa</t>
  </si>
  <si>
    <t>11-959406666</t>
  </si>
  <si>
    <t>Mariana Alcantara Araujo</t>
  </si>
  <si>
    <t>11-984418683</t>
  </si>
  <si>
    <t>Mariana Coelho Fiarme</t>
  </si>
  <si>
    <t>11-940753858</t>
  </si>
  <si>
    <t>Mariane Guilherme Da Silva</t>
  </si>
  <si>
    <t>11-982819317</t>
  </si>
  <si>
    <t>Nestor Ferraresi Jr</t>
  </si>
  <si>
    <t>11-947613503</t>
  </si>
  <si>
    <t>Paula Felipe Gonçalves De Andrade</t>
  </si>
  <si>
    <t>11-962836103</t>
  </si>
  <si>
    <t>Rafaela Cristina Marfil De Lima</t>
  </si>
  <si>
    <t>11-968297374</t>
  </si>
  <si>
    <t>Renata Busetti Yabuki</t>
  </si>
  <si>
    <t>11-998888848</t>
  </si>
  <si>
    <t>Renata De Paula Melo Soares</t>
  </si>
  <si>
    <t>11-954211625</t>
  </si>
  <si>
    <t>Sthephany Esteves Moyses</t>
  </si>
  <si>
    <t>11-958712952</t>
  </si>
  <si>
    <t>Thais De Araujo Rucker</t>
  </si>
  <si>
    <t>11-981293746</t>
  </si>
  <si>
    <t>Vania Do Couto Cardoso</t>
  </si>
  <si>
    <t>19-998125296</t>
  </si>
  <si>
    <t>TATIANE RAMOS DE DEUS</t>
  </si>
  <si>
    <t>DRYELLE DE BRITO MARQUES CAETANO</t>
  </si>
  <si>
    <t>21 98345-3033</t>
  </si>
  <si>
    <t>ADRIANO CUSTODIO BARBOSA</t>
  </si>
  <si>
    <t>MARIA ERIDA SOBRAL DE LIMA</t>
  </si>
  <si>
    <t>FELIPE HERMANO DE ANDRADE</t>
  </si>
  <si>
    <t>JORGE LUIZ SANTOS DA ANNUNCIACAO</t>
  </si>
  <si>
    <t>21 992263754</t>
  </si>
  <si>
    <t>LARISSA CRIVILIN BRANCO DA SILVA</t>
  </si>
  <si>
    <t>JESSICA DE SANTA RITA REINALDO</t>
  </si>
  <si>
    <t>PAULA ALVES REZENDE</t>
  </si>
  <si>
    <t>LUCIO SANSONE</t>
  </si>
  <si>
    <t>7. Contato Sem Sucesso</t>
  </si>
  <si>
    <t>JOSE MARCELO PEREIRA DA SILVA</t>
  </si>
  <si>
    <t>EDUARDO ROCHA FELIPPE DA SILVA</t>
  </si>
  <si>
    <t>LELIA TATIANE DE LIMA</t>
  </si>
  <si>
    <t>BRENDA MULLER</t>
  </si>
  <si>
    <t>CRISTINA GONCALVES DUSI</t>
  </si>
  <si>
    <t>JADIR DE SOUZA AZEREDO</t>
  </si>
  <si>
    <t>21-970250927</t>
  </si>
  <si>
    <t>VERALICE GONCALVES DE OLIVEIRA</t>
  </si>
  <si>
    <t>11-964644641</t>
  </si>
  <si>
    <t>VERA LUCIA PEREIRA DOS SANTOS</t>
  </si>
  <si>
    <t>11-917344451</t>
  </si>
  <si>
    <t>DANIELE FIGUEIREDO DE LIMA</t>
  </si>
  <si>
    <t>11-966654218</t>
  </si>
  <si>
    <t>ROBERTO MONTEIRO MOUTINHO</t>
  </si>
  <si>
    <t>21-998711292</t>
  </si>
  <si>
    <t>Michele Vaz De FranCa Lydio</t>
  </si>
  <si>
    <t>PAULA CHRISTAN FELISBERTO DE MIRANDA</t>
  </si>
  <si>
    <t>2198538-2221</t>
  </si>
  <si>
    <t xml:space="preserve">psciente em acompanhamento presencial </t>
  </si>
  <si>
    <t>LEONARDO RIBEIRO SIQUEIRA</t>
  </si>
  <si>
    <t>21-969111996</t>
  </si>
  <si>
    <t>NATHALIA DA SILVA CARBALLO</t>
  </si>
  <si>
    <t>CATIELE OLIVEIRA DOS SANTOS SILVA</t>
  </si>
  <si>
    <t>FABIOLA DA SILVA FERNANDES DE ALMEIDA</t>
  </si>
  <si>
    <t>VITORIA ELIZABETH MORAIS DE OLIVEIRA</t>
  </si>
  <si>
    <t>GLAUCIA FEITOSA DA SILVA BORGES</t>
  </si>
  <si>
    <t>21-971673331</t>
  </si>
  <si>
    <t>ALMIR ALVES BORGES FILHO</t>
  </si>
  <si>
    <t>21-971673327</t>
  </si>
  <si>
    <t>MARIANA APARECIDA RODRIGUES SANTOS</t>
  </si>
  <si>
    <t>11-989043653</t>
  </si>
  <si>
    <t>RAFAELA SILVA DE SOUZA</t>
  </si>
  <si>
    <t>11-977025924</t>
  </si>
  <si>
    <t>MARIA DO CARMO COELHO CARVALHO</t>
  </si>
  <si>
    <t>11-950679361</t>
  </si>
  <si>
    <t>02/04/2026 09:56:00 contato com sucesso em</t>
  </si>
  <si>
    <t>ALMIR ALVES BORGES</t>
  </si>
  <si>
    <t>21-999622299</t>
  </si>
  <si>
    <t>DANIELLE GONZALES DE MELLO ALVES</t>
  </si>
  <si>
    <t>21-987885385</t>
  </si>
  <si>
    <t>TAMIRES SANTIAGO CARDOSO</t>
  </si>
  <si>
    <t>IDELSON BARROS DO NASCIMENTO</t>
  </si>
  <si>
    <t>24-998698828</t>
  </si>
  <si>
    <t>RENAN RIBEIRO DE OLIVEIRA</t>
  </si>
  <si>
    <t>21-979513591</t>
  </si>
  <si>
    <t>MARIA EDUARDA DA SILVA BORGES</t>
  </si>
  <si>
    <t>21-996389088</t>
  </si>
  <si>
    <t>TATIANE VIANA DE OLIVEIRA</t>
  </si>
  <si>
    <t>11-986417933</t>
  </si>
  <si>
    <t>JOAO MARCOS ANDRADE LENGRUBER</t>
  </si>
  <si>
    <t>21-988075665</t>
  </si>
  <si>
    <t>ISABEL ANDRADE LENGRUBER</t>
  </si>
  <si>
    <t>21-986134399</t>
  </si>
  <si>
    <t>LUIZ CLAUDIO GOMES CARRILHO</t>
  </si>
  <si>
    <t>21-981815454</t>
  </si>
  <si>
    <t>GIOVAN FERREIRA DA SILVA JUNIOR</t>
  </si>
  <si>
    <t>21-966865049</t>
  </si>
  <si>
    <t>FABIANA ADONI</t>
  </si>
  <si>
    <t>11-931503845</t>
  </si>
  <si>
    <t>ADRIANA SILVA DO NASCIMENTO</t>
  </si>
  <si>
    <t>LUCAS MARTINS PEREIRA BOM</t>
  </si>
  <si>
    <t>11-993264938</t>
  </si>
  <si>
    <t>SIMONE MARTINS FERREIRA</t>
  </si>
  <si>
    <t>21-987054914</t>
  </si>
  <si>
    <t>ROSANA NERIS DA SILVA</t>
  </si>
  <si>
    <t>11-963481204</t>
  </si>
  <si>
    <t>BEATRIZ CAVALCANTI PEREIRA</t>
  </si>
  <si>
    <t>11-992174041</t>
  </si>
  <si>
    <t>BEATRIZ DOS REIS SILVA</t>
  </si>
  <si>
    <t>11-969056454</t>
  </si>
  <si>
    <t>ANDRESSA MASSAFRA SANTIAGO</t>
  </si>
  <si>
    <t>MONICA REGINA MARTINS</t>
  </si>
  <si>
    <t>21-976067901</t>
  </si>
  <si>
    <t>DEBORA CRISTINA DIAS SANTOS</t>
  </si>
  <si>
    <t>11-940691310</t>
  </si>
  <si>
    <t>VANESSA LUCINDO DOS SANTOS</t>
  </si>
  <si>
    <t>11-976142831</t>
  </si>
  <si>
    <t>CAROLINA DOS REIS NOGUEIRA DE MORAES</t>
  </si>
  <si>
    <t>11-989417903</t>
  </si>
  <si>
    <t>FERNANDA DA VINHA ROMANELLI</t>
  </si>
  <si>
    <t>21-997169180</t>
  </si>
  <si>
    <t>THAYS CONCEICAO DOS PASSOS</t>
  </si>
  <si>
    <t>21-34620792</t>
  </si>
  <si>
    <t>SANDRA FATIMA DA SILVA CALDAS</t>
  </si>
  <si>
    <t>21-996342603</t>
  </si>
  <si>
    <t>CRISTIANE BEZERRA DA COSTA CABRAL</t>
  </si>
  <si>
    <t>21-991380144</t>
  </si>
  <si>
    <t>LUCIANA RAYSSA PUGAS MOREIRA</t>
  </si>
  <si>
    <t>ANA HILDA DRUMOND LAGES CATTUS</t>
  </si>
  <si>
    <t>Nathalya Silva Dionisio Gentil Venezia</t>
  </si>
  <si>
    <t>tentativas de contatos 13/02/26</t>
  </si>
  <si>
    <t>ANDREA DUARTE GOMES</t>
  </si>
  <si>
    <t>tentativa de contatos 13/02/26 30/03</t>
  </si>
  <si>
    <t>MARIA DE FATIMA DE CASTRO DIAS</t>
  </si>
  <si>
    <t>tentativas de contatos 20/02 e 24/02</t>
  </si>
  <si>
    <t>SIMONE PERROUT CABRAL</t>
  </si>
  <si>
    <t>FLAVIO MITITERU SYOZI</t>
  </si>
  <si>
    <t>11947299319 11991173732 1123875297</t>
  </si>
  <si>
    <t>NICOLE BRAZ LEITE</t>
  </si>
  <si>
    <t>ANDERSON DIAS CEZAR</t>
  </si>
  <si>
    <t>DEISE GOMES RANGEL DO CARMO</t>
  </si>
  <si>
    <t>DESIREE SEAN DE LIMA DE ALVARENGA</t>
  </si>
  <si>
    <t>CARLOS SIDNEI FLORENCIO CORDEIRO</t>
  </si>
  <si>
    <t>ELEN BIANCA DA SILVEIRA</t>
  </si>
  <si>
    <t>13/03/2026 18:18:00 contato com sucesso em</t>
  </si>
  <si>
    <t>JULIANE BALAN</t>
  </si>
  <si>
    <t>JESSICA SILVA MARTINS</t>
  </si>
  <si>
    <t>11-976874704</t>
  </si>
  <si>
    <t>LUCIANE SANTANA DE MORAES SALVINO</t>
  </si>
  <si>
    <t>VLADIMIR JANSON</t>
  </si>
  <si>
    <t>11-973391177</t>
  </si>
  <si>
    <t>LUCIANO PEREIRA</t>
  </si>
  <si>
    <t>AGATA LEME</t>
  </si>
  <si>
    <t>11-953324783</t>
  </si>
  <si>
    <t>CARLA LYANDRA DA SILVA LEMOS</t>
  </si>
  <si>
    <t>11-997925941</t>
  </si>
  <si>
    <t>RAFAELA DA SILVA GRASSON</t>
  </si>
  <si>
    <t>11-990271536</t>
  </si>
  <si>
    <t>LEANDRA CRISTINA PEREIRA DA SILVA</t>
  </si>
  <si>
    <t>21-983236440</t>
  </si>
  <si>
    <t>AMANDA IRIS VICTOR DA COSTA</t>
  </si>
  <si>
    <t>11-992073712</t>
  </si>
  <si>
    <t>LARISSA BERTOCHI TORRES</t>
  </si>
  <si>
    <t>28-999913138</t>
  </si>
  <si>
    <t>VICTORIA DE OLIVEIRA ALVES DA CONCEICAO</t>
  </si>
  <si>
    <t>21-981850407</t>
  </si>
  <si>
    <t>SABRINA GONCALVES SANTOS</t>
  </si>
  <si>
    <t>11-918641364</t>
  </si>
  <si>
    <t>ANA PAULA DE OLIVEIRA BORGES</t>
  </si>
  <si>
    <t>21-984029058</t>
  </si>
  <si>
    <t>ANA PAULA PEREIRA LEITE GAMA</t>
  </si>
  <si>
    <t>RAYANNE GOMES DE OLIVEIRA</t>
  </si>
  <si>
    <t xml:space="preserve">(61) 9853-45615 </t>
  </si>
  <si>
    <t>JOSILENE CONCEICAO DE JESUS</t>
  </si>
  <si>
    <t>21-997370545</t>
  </si>
  <si>
    <t>LENICE LUZIA DA SILVA</t>
  </si>
  <si>
    <t>11-994503251</t>
  </si>
  <si>
    <t>VALDETE VIEIRA RIBEIRO BRAGA</t>
  </si>
  <si>
    <t>11-970151782</t>
  </si>
  <si>
    <t>JESSICA PEREIRA TIAGO BAGAGINE</t>
  </si>
  <si>
    <t>11-985179185</t>
  </si>
  <si>
    <t>ANNY KAROLINE LEAL CRUZ</t>
  </si>
  <si>
    <t>RODRIGO APARECIDO DA SILVA TORRES</t>
  </si>
  <si>
    <t>ROSA JANDIRA DE MACEDO GUARNIERI</t>
  </si>
  <si>
    <t>LUIZ FELIPE DE SA REIS</t>
  </si>
  <si>
    <t>GABRIEL OSCAR CARNEIRO SUAREZ</t>
  </si>
  <si>
    <t>ANA ELIZA DE OLIVEIRA BARROS</t>
  </si>
  <si>
    <t>ANA CAROLINA TORRES AIRES</t>
  </si>
  <si>
    <t>MARIA EDUARDA PEREIRA FERREIRA</t>
  </si>
  <si>
    <t>LUIZ ARTHUR DIAS GOMES</t>
  </si>
  <si>
    <t>21 9652-23908</t>
  </si>
  <si>
    <t>KATHLEEN VICTORIA FREIRE DE ALBUQUERQUE</t>
  </si>
  <si>
    <t>VIVIANE FIALHO BRITO SOUZA</t>
  </si>
  <si>
    <t>JESSICA GOMES DE SOUSA OLIVEIRA</t>
  </si>
  <si>
    <t>MARIA EDUARDA CORREIA FURTADO</t>
  </si>
  <si>
    <t>NEUSA PORFIRIO CESARIO</t>
  </si>
  <si>
    <t>SILDIMARI SANTOS SANCHES</t>
  </si>
  <si>
    <t>MARCIO JARDIM RIBEIRO</t>
  </si>
  <si>
    <t>MARY KAZUE KINOCHITA FUJISAWA</t>
  </si>
  <si>
    <t>JOSENETE ALVES DE BRITO MARTINS</t>
  </si>
  <si>
    <t>MARCELO LUIZ BRAGA</t>
  </si>
  <si>
    <t>PLINIO MONTEIRO DA SILVA</t>
  </si>
  <si>
    <t>CRISTIANE RODRIGUES ALMEIDA</t>
  </si>
  <si>
    <t>GISELE COELHO DAMASCENO DA SILVA</t>
  </si>
  <si>
    <t>THIARA LEITE DE SOUZA</t>
  </si>
  <si>
    <t>THAYNA ALVES DOS SANTOS</t>
  </si>
  <si>
    <t>ISABELA HELENA PERES NUNES</t>
  </si>
  <si>
    <t>SILVIA MARIA DA CONCEICAO DUARTE</t>
  </si>
  <si>
    <t>ANDREIA QUEIROGA COELHO</t>
  </si>
  <si>
    <t>KATIA APARECIDA SATURNO DE GODOY</t>
  </si>
  <si>
    <t>GISELE FERNANDES COSTA</t>
  </si>
  <si>
    <t>TATIANE IARA BOSSA</t>
  </si>
  <si>
    <t>TATIANE CUSTODIA LAUREANO MATOS</t>
  </si>
  <si>
    <t>KARINA RENATA ROLDAN TOLEDO</t>
  </si>
  <si>
    <t>ANA PAULA SANTOS CAVALLI</t>
  </si>
  <si>
    <t>GISELE BATISTA FERREIRA DE SOUSA</t>
  </si>
  <si>
    <t>GABRIELLI DE PAIVA BARBOSA</t>
  </si>
  <si>
    <t>DAVI SOUZA SANTOS SODER SIMONETTI</t>
  </si>
  <si>
    <t>BRUNO AQUILA DE SOUZA</t>
  </si>
  <si>
    <t>IVAN DA LUZ DE JESUS</t>
  </si>
  <si>
    <t>(11) 99931-4063</t>
  </si>
  <si>
    <t>ANA CAROLINA PEREIRA RODRIGUES ARAUJO</t>
  </si>
  <si>
    <t>VANESSA SOARES DE LIMA MALHEIROS</t>
  </si>
  <si>
    <t>11 958050674</t>
  </si>
  <si>
    <t>ELISA DOS ANJOS CERQUEIRA</t>
  </si>
  <si>
    <t>ARTHUR RIBEIRO CANUTO CARNEIRO</t>
  </si>
  <si>
    <t>NATALIA SILVA SOUZA LIMA</t>
  </si>
  <si>
    <t>21 98083-9147</t>
  </si>
  <si>
    <t>ANA CAROLINA SANTANA RODRIGUES</t>
  </si>
  <si>
    <t>LUCAS SILVA ALVES</t>
  </si>
  <si>
    <t>(11) 98977-5184</t>
  </si>
  <si>
    <t>SARAH JANE DANTAS DA SILVA</t>
  </si>
  <si>
    <t>11-980185385</t>
  </si>
  <si>
    <t>ROSEMARY DA COSTA GONCALVES SILVA</t>
  </si>
  <si>
    <t>21 96464-0988</t>
  </si>
  <si>
    <t>IVAIR PEREIRA DA SILVA</t>
  </si>
  <si>
    <t>21 96469-1606</t>
  </si>
  <si>
    <t>MARIA LUCIA PEREIRA PORTO DOS SANTOS</t>
  </si>
  <si>
    <t>ANGELA MARIA BRITO VIEIRA</t>
  </si>
  <si>
    <t>ILCINETE VIANA DE SOUSA</t>
  </si>
  <si>
    <t>(11) 96783-2105</t>
  </si>
  <si>
    <t>MARCELA DE RESENDE FOGO</t>
  </si>
  <si>
    <t>DARLAN CASSIANO DE ALMEIDA</t>
  </si>
  <si>
    <t>21 96467-0435  /  21 97956-5858</t>
  </si>
  <si>
    <t>RAFAEL FERREIRA PIO XAVIER</t>
  </si>
  <si>
    <t>21 99881-5532</t>
  </si>
  <si>
    <t>LEONARDO SANTOS DE OLIVEIRA</t>
  </si>
  <si>
    <t>DANIEL DUTRA NEVES PITUBA</t>
  </si>
  <si>
    <t>21097649-6296</t>
  </si>
  <si>
    <t>FELIPE SOUZA PRATIS</t>
  </si>
  <si>
    <t>ANE GABRIELE VERAS DE VASCONCELOS</t>
  </si>
  <si>
    <t>PEDRO AURELIO PINHEIRO DA SILVA</t>
  </si>
  <si>
    <t>(11) 98362-1923</t>
  </si>
  <si>
    <t>ANDERSON LEITE PEREIRA</t>
  </si>
  <si>
    <t>ADRIANA DOS SANTOS</t>
  </si>
  <si>
    <t>LAIS ESTEVAM REIS DE SOUZA</t>
  </si>
  <si>
    <t>MIRIAN GERMANO DA SILVA BARROS</t>
  </si>
  <si>
    <t>21 9704-77169</t>
  </si>
  <si>
    <t>LETICIA DE SOUZA RIBEIRO</t>
  </si>
  <si>
    <t>(13) 99654-7503</t>
  </si>
  <si>
    <t>VANIA DA SILVA CAETANO</t>
  </si>
  <si>
    <t>(11) 98795-8514</t>
  </si>
  <si>
    <t>CRISTINA APARECIDA PEREIRA LIMA</t>
  </si>
  <si>
    <t>(11) 95395-3720</t>
  </si>
  <si>
    <t>CAMILA FIORENTINO</t>
  </si>
  <si>
    <t>ISABELLE MOTA CAMPINAS DO ESPIRITO SANTO</t>
  </si>
  <si>
    <t>FERNANDO BETTINE</t>
  </si>
  <si>
    <t>BENEDITA DA SILVA GASPAR DE FREITAS</t>
  </si>
  <si>
    <t>11-957540632</t>
  </si>
  <si>
    <t>ALEXANDRE DE OLIVEIRA CARVALHO</t>
  </si>
  <si>
    <t>24-988438016</t>
  </si>
  <si>
    <t>ALESSANDRA APARECIDA NASCIMENTO ANDRADE</t>
  </si>
  <si>
    <t>11-981638571</t>
  </si>
  <si>
    <t>CARLOS EDUARDO ALVES DOS SANTOS</t>
  </si>
  <si>
    <t>11-932376335</t>
  </si>
  <si>
    <t>ANDERSON PAULINO PINHEIRO</t>
  </si>
  <si>
    <t>11-947479921</t>
  </si>
  <si>
    <t>CARLA CAROLINA DA CONCEICAO OLIVEIRA</t>
  </si>
  <si>
    <t>21-971707292</t>
  </si>
  <si>
    <t>CAMILA SOARES COELHO</t>
  </si>
  <si>
    <t>11-998576094</t>
  </si>
  <si>
    <t>ADRIANA APARECIDA DA SILVA</t>
  </si>
  <si>
    <t>11-967192058</t>
  </si>
  <si>
    <t>GISELE ALMEIDA DA SILVA TARDOCK</t>
  </si>
  <si>
    <t>CARMELITA GONCALVES DE CRISTO STORARI</t>
  </si>
  <si>
    <t>MARIA CRISTINA ROSA PEREIRA</t>
  </si>
  <si>
    <t>CLAUDIA FEITOSA DE CARVALHO</t>
  </si>
  <si>
    <t>SIMONE JAQUELINE DA SILVA</t>
  </si>
  <si>
    <t>ROBERTA BEATRIZ DA ROCHA SILVA</t>
  </si>
  <si>
    <t>FRANCINEIDE DE SOUSA CARVALHO</t>
  </si>
  <si>
    <t>TAIS ANDREIA DE ALMEIDA COSTA</t>
  </si>
  <si>
    <t>LYGIANE CABRAL VERGACAS</t>
  </si>
  <si>
    <t>DANIELA DA SILVA MAIA</t>
  </si>
  <si>
    <t>RENATA OLIVEIRA MIGUEL LUCENA</t>
  </si>
  <si>
    <t>VANESSA DE SOUZA DA PENHA PORCIUNCULA</t>
  </si>
  <si>
    <t>RENATA SOUZA DOS SANTOS</t>
  </si>
  <si>
    <t>GISELE SANTANA DOS SANTOS</t>
  </si>
  <si>
    <t>ALINE DE MELLO LIMA</t>
  </si>
  <si>
    <t>11-985367418</t>
  </si>
  <si>
    <t>EDUARDO ALVES FREIRE</t>
  </si>
  <si>
    <t>21-995778547</t>
  </si>
  <si>
    <t>FERNANDO HENRIQUE DA SILVA</t>
  </si>
  <si>
    <t>11-984811864</t>
  </si>
  <si>
    <t>FLAVIANE MARIA AGUERA</t>
  </si>
  <si>
    <t>11-951680011</t>
  </si>
  <si>
    <t>CINTIA SANTOS MONTEIRO</t>
  </si>
  <si>
    <t>21-965434031</t>
  </si>
  <si>
    <t>KARLA COELHO SANCHEZ PIVA</t>
  </si>
  <si>
    <t>11-992012938</t>
  </si>
  <si>
    <t>THAMATA MOREIRA PETERSEN SALOMON</t>
  </si>
  <si>
    <t>11-940809016</t>
  </si>
  <si>
    <t>KARINE DE SOUZA FARIAS BARROS DE MELLO VALVERDE PINTO</t>
  </si>
  <si>
    <t>ALINE DOS SANTOS SILVA</t>
  </si>
  <si>
    <t>21-981712460</t>
  </si>
  <si>
    <t>ANA HELOISA DOS REIS SILVA</t>
  </si>
  <si>
    <t>MARIANA SOARES FERREIRA</t>
  </si>
  <si>
    <t>11-941377807</t>
  </si>
  <si>
    <t>ALICE ALVES FRANCISCHINI</t>
  </si>
  <si>
    <t>AMANDA PIQUET DE CARVALHO FERNANDES</t>
  </si>
  <si>
    <t>21-979109882</t>
  </si>
  <si>
    <t>CRISTIANE DOS SANTOS COSTA</t>
  </si>
  <si>
    <t>GEOVANNA SANTANA PESSOA DA SILVA</t>
  </si>
  <si>
    <t>DRICA BASILIO RIBEIRO</t>
  </si>
  <si>
    <t>21-964045253</t>
  </si>
  <si>
    <t>RAFAEL PETER ALVES</t>
  </si>
  <si>
    <t>11-944321999</t>
  </si>
  <si>
    <t>JULIANA CESAR DE OLIVEIRA</t>
  </si>
  <si>
    <t>11-983743984</t>
  </si>
  <si>
    <t>MARIA CLEIDEMAR SARAIVA DO NASCIMENTO</t>
  </si>
  <si>
    <t>JESSICA LEMOS MACHADO</t>
  </si>
  <si>
    <t>BEATRIZ APARECIDA FEITOSA OLIVEIRA</t>
  </si>
  <si>
    <t>11-962944241</t>
  </si>
  <si>
    <t>ATHENA MARCELO DA SILVA</t>
  </si>
  <si>
    <t>TALITA DE SOUSA PAULA</t>
  </si>
  <si>
    <t>FELIPE APARECIDO CARNEIRO DE MELO</t>
  </si>
  <si>
    <t>11-948739545</t>
  </si>
  <si>
    <t>AMANDA APARECIDA BRITO CASTELHANO</t>
  </si>
  <si>
    <t>11-97280-9381</t>
  </si>
  <si>
    <t>FABIOLA SILVEIRA NUNES</t>
  </si>
  <si>
    <t>21-974089833</t>
  </si>
  <si>
    <t>LARYSSA BEATRIZ DE MOURA MENDES</t>
  </si>
  <si>
    <t>11-941088822</t>
  </si>
  <si>
    <t>AMANDA ANDRADE DA SILVA SANTOS</t>
  </si>
  <si>
    <t>11-944501619</t>
  </si>
  <si>
    <t>DOMINIKY PEREIRA CHAGAS BARBOSA</t>
  </si>
  <si>
    <t>11-981611267</t>
  </si>
  <si>
    <t>AUGUSTO YVAN JERONIMO DOS SANTOS</t>
  </si>
  <si>
    <t>81-997230604</t>
  </si>
  <si>
    <t>SUELLEN DOS SANTOS BARBOSA</t>
  </si>
  <si>
    <t>11-931469554</t>
  </si>
  <si>
    <t>LEONARDO MACHADO ROCHA</t>
  </si>
  <si>
    <t>11-954550257</t>
  </si>
  <si>
    <t>GABRIELA ALVES ACCIOLY</t>
  </si>
  <si>
    <t>21-996405171</t>
  </si>
  <si>
    <t>THAMIRES BENTO DO NASCIMENTO</t>
  </si>
  <si>
    <t>11-968154080</t>
  </si>
  <si>
    <t>EMANUELI BARBOSA DO NASCIMENTO</t>
  </si>
  <si>
    <t>11-964044217</t>
  </si>
  <si>
    <t>ALINE CARNEIRO DA SILVA</t>
  </si>
  <si>
    <t>11-940517485</t>
  </si>
  <si>
    <t>RAFAEL LIMA DA CONCEICAO MARINHO</t>
  </si>
  <si>
    <t>21-984632033</t>
  </si>
  <si>
    <t>BIANCA KATELYN DA SILVA SANTANA</t>
  </si>
  <si>
    <t>11-993732412</t>
  </si>
  <si>
    <t>EMILLY CARVALHO CABRAL</t>
  </si>
  <si>
    <t>11-981931459</t>
  </si>
  <si>
    <t>GABRIELLE SILVA DE LIMA</t>
  </si>
  <si>
    <t>GLEICE KELLY DE ALMEIDA MENEGON</t>
  </si>
  <si>
    <t>11-962475036</t>
  </si>
  <si>
    <t>CAMILI ALMEIDA PRUDENTE</t>
  </si>
  <si>
    <t>11-948330460</t>
  </si>
  <si>
    <t>PAMELA CASSIANO SARAIVA CORREIA</t>
  </si>
  <si>
    <t>11-945094719</t>
  </si>
  <si>
    <t>TIFFANY TIEMI OMAE</t>
  </si>
  <si>
    <t>11-971693769</t>
  </si>
  <si>
    <t>ANA CLARA ABDEL COSTA KRUGER</t>
  </si>
  <si>
    <t>62-991237281</t>
  </si>
  <si>
    <t>GIULIA RODRIGUES MARQUES ARAUJO</t>
  </si>
  <si>
    <t>11-982465230</t>
  </si>
  <si>
    <t>GABRIELLI MARTINS PEREIRA</t>
  </si>
  <si>
    <t>11-977546934</t>
  </si>
  <si>
    <t>SILVANA DE CASSIA FERREIRA SANTOS</t>
  </si>
  <si>
    <t>11-975717035</t>
  </si>
  <si>
    <t>GIOVANNA MARTINS DA SILVA</t>
  </si>
  <si>
    <t>11-993996507</t>
  </si>
  <si>
    <t>GIOVANNA OCHIUZZO MARCHON FERRAO</t>
  </si>
  <si>
    <t>YOLANDA ESTEVES SANTANA</t>
  </si>
  <si>
    <t>11-917090661</t>
  </si>
  <si>
    <t>NICOLLE MOREIRA PEREIRA</t>
  </si>
  <si>
    <t>21-976910737</t>
  </si>
  <si>
    <t>APOLLO DAVID ALMEIDA DA SILVA</t>
  </si>
  <si>
    <t>11-974408446</t>
  </si>
  <si>
    <t>ARTHUR CREMONIN DE OLIVEIRA</t>
  </si>
  <si>
    <t>11-993548951</t>
  </si>
  <si>
    <t>HELOISA NASCIMENTO GARRIDO</t>
  </si>
  <si>
    <t>11-960636066</t>
  </si>
  <si>
    <t>AGNES MALAQUIAS KIREMITDJIAN</t>
  </si>
  <si>
    <t>11-956771175</t>
  </si>
  <si>
    <t>GABRIELLE FARIAS PAES</t>
  </si>
  <si>
    <t>GABRIEL DE SOUZA COSTA</t>
  </si>
  <si>
    <t>11-994397470</t>
  </si>
  <si>
    <t>SOLANGE NOGUEIRA DA SILVA</t>
  </si>
  <si>
    <t>ISABELA HORGOS DO AMARAL</t>
  </si>
  <si>
    <t>11-952847292</t>
  </si>
  <si>
    <t>EDUARDO HENRIQUE DOS SANTOS</t>
  </si>
  <si>
    <t>ANA CLARA ALCOFORADO</t>
  </si>
  <si>
    <t>11-962041157</t>
  </si>
  <si>
    <t>ANA CLARA DE ARRUDA SILVA</t>
  </si>
  <si>
    <t>11-966154576</t>
  </si>
  <si>
    <t>ANA KAROLYNE GOMES ARAUJO</t>
  </si>
  <si>
    <t>GABRIEL LUIS PEREIRA DE OLIVEIRA</t>
  </si>
  <si>
    <t>FABIANE VITORIA FRANCISCA DE PAIVA DA SILVA</t>
  </si>
  <si>
    <t>21-965547894</t>
  </si>
  <si>
    <t>ISABELLA DA SILVA ALMEIDA</t>
  </si>
  <si>
    <t>11-946792386</t>
  </si>
  <si>
    <t>ANA CECILIA PEREIRA DE SOUSA</t>
  </si>
  <si>
    <t>11-965211538</t>
  </si>
  <si>
    <t>BEATRIZ BARBOZA BRANDAO</t>
  </si>
  <si>
    <t>11-965547802</t>
  </si>
  <si>
    <t>AYNAWANE RAISSA CABRAL DOS SANTOS</t>
  </si>
  <si>
    <t>GIOVANA HORA TOSTA</t>
  </si>
  <si>
    <t>11-982256110</t>
  </si>
  <si>
    <t>CHRYSTOPHER FELIX ARAUJO NASCIMENTO</t>
  </si>
  <si>
    <t>GIOVANNA PEREIRA GIUSTI</t>
  </si>
  <si>
    <t>11-960280687</t>
  </si>
  <si>
    <t>ISABELLE ARAUJO FERREIRA</t>
  </si>
  <si>
    <t>21-988097379</t>
  </si>
  <si>
    <t>FELIPE VITOR LIMA</t>
  </si>
  <si>
    <t>GUILHERME FARIAS PAES</t>
  </si>
  <si>
    <t>ARTUR DE ARAUJO GUIMARAES DE SOUZA</t>
  </si>
  <si>
    <t>21-994087021</t>
  </si>
  <si>
    <t>ANA LUIZA FERREIRA ALEXANDRE</t>
  </si>
  <si>
    <t>11-970849504</t>
  </si>
  <si>
    <t>INGRID DA SILVA RIBEIRO</t>
  </si>
  <si>
    <t>21-993565150</t>
  </si>
  <si>
    <t>Aliene Bebiano Vieira dos santos</t>
  </si>
  <si>
    <t>RICARDO DE JESUS ROLDAO SANTOS</t>
  </si>
  <si>
    <t>22-99772-8770</t>
  </si>
  <si>
    <t>RUAN CARLOS RODRIGUES DIAS</t>
  </si>
  <si>
    <t>EDGAR SANTOS DE SOUZA</t>
  </si>
  <si>
    <t>22- 988129039</t>
  </si>
  <si>
    <t>THIAGO DOS SANTOS FRIAS DE OLIVEIRA</t>
  </si>
  <si>
    <t>21-99538-5499</t>
  </si>
  <si>
    <t>Wallacy Rangel Santos Esteves</t>
  </si>
  <si>
    <t>21 964271207</t>
  </si>
  <si>
    <t>Ariani Moreira Maia</t>
  </si>
  <si>
    <t>realizado tentativas de contato 28/01, 29/01 e 03/02 paciente me bloqueia  30/03</t>
  </si>
  <si>
    <t>THAIS DOS SANTOS GOMES</t>
  </si>
  <si>
    <t>HANAIS MATOS VIANNA</t>
  </si>
  <si>
    <t>JORAN DE OLIVEIRA ROLA</t>
  </si>
  <si>
    <t>21  996168802 </t>
  </si>
  <si>
    <t>TATIANA DIAS MOTA</t>
  </si>
  <si>
    <t>21 -97222-6591</t>
  </si>
  <si>
    <t>ANGELA MERCEDES MULET QUINONES</t>
  </si>
  <si>
    <t>(21) 97449774</t>
  </si>
  <si>
    <t>VANDERLEIA RODRIGUES RIBEIRO</t>
  </si>
  <si>
    <t>LUIZ CLAUDIO FERNANDES TEIXEIRA</t>
  </si>
  <si>
    <t>MÔNICA OLEMA BARRETO BEZERRA</t>
  </si>
  <si>
    <t>21 987678003</t>
  </si>
  <si>
    <t>MONICA MARIA FERREIRA DA SILVA BARRETO</t>
  </si>
  <si>
    <t>21969784171, 21969546612</t>
  </si>
  <si>
    <t>ALESSANDRO DE MATOS DE OLIVEIRA</t>
  </si>
  <si>
    <t>21 99933-6780</t>
  </si>
  <si>
    <t>VANIA EVANGELISTA CAVALCANTE DE AGUIAR</t>
  </si>
  <si>
    <t>LUIZ CLAUDIO DA CRUZ RUFINO</t>
  </si>
  <si>
    <t>LUCIANO RAYMUNDO</t>
  </si>
  <si>
    <t>ANTONIO SERGIO DA SILVA GAMA</t>
  </si>
  <si>
    <t>ROBERIA GERLANE DA SILVA</t>
  </si>
  <si>
    <t>ANDERSON ARANTES DA SILVA</t>
  </si>
  <si>
    <t>MARCO AURELIO LEAL DE SOUZA</t>
  </si>
  <si>
    <t>LILSON AUGUSTO LAMEIRA RIBEIRO</t>
  </si>
  <si>
    <t>CINTIA DA SILVA</t>
  </si>
  <si>
    <t>PEDRO PAULO PEREIRA DOS ANJOS</t>
  </si>
  <si>
    <t>ALESSANDRA RAMOS DA SILVA</t>
  </si>
  <si>
    <t>JORGE LUIZ MACEDO DA COSTA JUNIOR</t>
  </si>
  <si>
    <t>CARLA HELENA DOS SANTOS SILVA PINHEIRO</t>
  </si>
  <si>
    <t>DANIELE CARDOSO LOPES</t>
  </si>
  <si>
    <t>JAQUELINE JOSE BITTENCOURT AMADO</t>
  </si>
  <si>
    <t>ALESSANDRA SILVA DA COSTA</t>
  </si>
  <si>
    <t>11  977962630</t>
  </si>
  <si>
    <t>TATIANE RIBEIRO DA CONCEICAO DE CASTRO</t>
  </si>
  <si>
    <t>CASSIA HELENA MALMANN BITTAR</t>
  </si>
  <si>
    <t>21  999833693 / 21 991845068</t>
  </si>
  <si>
    <t>PRISCILA GOMES VEIGA</t>
  </si>
  <si>
    <t>21 97483-5656</t>
  </si>
  <si>
    <t>TATIANE SILVA RANGEL</t>
  </si>
  <si>
    <t>THAMIRES MENDONCA FERREIRA</t>
  </si>
  <si>
    <t>(21) 99091-6317</t>
  </si>
  <si>
    <t>ERICK BERNARDES NEVES</t>
  </si>
  <si>
    <t>JEFFERSON SILVA OLIVEIRA</t>
  </si>
  <si>
    <t>GIOVANNA GONCALVES MARINHO</t>
  </si>
  <si>
    <t>LUIZA VASCONCELLOS DA SILVA</t>
  </si>
  <si>
    <t>11972076766 / 11973733477</t>
  </si>
  <si>
    <t>NAIR NUNES</t>
  </si>
  <si>
    <t>ERIKA DIAS PEREIRA LOPES LABADESSA</t>
  </si>
  <si>
    <t>11 973654422</t>
  </si>
  <si>
    <t>FLAVIA REGINA DOS SANTOS</t>
  </si>
  <si>
    <t>11  967737708</t>
  </si>
  <si>
    <t>PRISCILA MARIA MARCOS</t>
  </si>
  <si>
    <t>CRISTIANO DE SOUZA ZILLIG</t>
  </si>
  <si>
    <t>VIVIANE CRISTINA AFONSO RIBEIRO DA SILVA</t>
  </si>
  <si>
    <t xml:space="preserve"> 11 97084-6728</t>
  </si>
  <si>
    <t>PERLA FERNANDA COSTA OLIVEIRA</t>
  </si>
  <si>
    <t>PATRICIA ZUCON DE OLIVEIRA</t>
  </si>
  <si>
    <t>DAMIANA MATOS DA SILVA</t>
  </si>
  <si>
    <t>11970368538 / 11 958328922</t>
  </si>
  <si>
    <t>AMANDA COSTA MONTEIRO</t>
  </si>
  <si>
    <t>RITA DE CASSIA PERONI</t>
  </si>
  <si>
    <t>(11) 96599-5084</t>
  </si>
  <si>
    <t>ANA PAULA APARECIDA HIPÓLITO</t>
  </si>
  <si>
    <t>HEVERLENE ANDRADE TELLES CARVALHO</t>
  </si>
  <si>
    <t>(11) 95000-159</t>
  </si>
  <si>
    <t>BRUNA BUENO</t>
  </si>
  <si>
    <t>11 984023102</t>
  </si>
  <si>
    <t>ALFREDO DO CARMO NOGUEIRA JUNIOR</t>
  </si>
  <si>
    <t>(11) 96737927</t>
  </si>
  <si>
    <t>LUANA DOBIS DE FRANCA SAVELLA</t>
  </si>
  <si>
    <t>AGATHA OLIVEIRA DOS SANTOS MOTA</t>
  </si>
  <si>
    <t>KELLY FERNANDES</t>
  </si>
  <si>
    <t>11 960441373</t>
  </si>
  <si>
    <t>CAIO CESAR LANFREDI</t>
  </si>
  <si>
    <t>AIRA NATALY MIRANDA DE FREITAS</t>
  </si>
  <si>
    <t>NATALIA DA SILVA MIRANDA PARREIRAS</t>
  </si>
  <si>
    <t>CAMILA MONTEIRO COSTA SILVA</t>
  </si>
  <si>
    <t>CAIO ARAUJO ANDRADE SANTOS</t>
  </si>
  <si>
    <t>(11) 95124-9792</t>
  </si>
  <si>
    <t>GEOVANNA GALOTTO BENITES</t>
  </si>
  <si>
    <t>(11) 91328-3113</t>
  </si>
  <si>
    <t>EMILIE DE MELO GORISCH FERREIRA</t>
  </si>
  <si>
    <t>(11) 959060586</t>
  </si>
  <si>
    <t>DJENIFER KETHEN SANTOS SILVA</t>
  </si>
  <si>
    <t>REBECA DE OLIVEIRA VIEIRA</t>
  </si>
  <si>
    <t>KAUE MONTALVAO MARQUEZ</t>
  </si>
  <si>
    <t>MARILIA KLEM BATISTA</t>
  </si>
  <si>
    <t>21 98159-9252</t>
  </si>
  <si>
    <t>NAZARE FRANCISCO DA SILVA</t>
  </si>
  <si>
    <t>RENATA FERRO AFFONSO</t>
  </si>
  <si>
    <t>SILVANIA MARIA DE SOUZA DE OLIVEIRA</t>
  </si>
  <si>
    <t>VANESSA REGINA DEL POMO</t>
  </si>
  <si>
    <t>DANIELA TROVISCO LOPES</t>
  </si>
  <si>
    <t>11 965103932</t>
  </si>
  <si>
    <t>RICARDO DAMASCENO VIANA</t>
  </si>
  <si>
    <t>(11) 94711-7843</t>
  </si>
  <si>
    <t>TIAGO DA SILVA OLIVEIRA</t>
  </si>
  <si>
    <t>SHEILA ELIZABETH FERRARI DOS SANTOS SILVA</t>
  </si>
  <si>
    <t>(11) 99473-2328</t>
  </si>
  <si>
    <t>MARCOS VINICIUS DO CARMO MIRANDA</t>
  </si>
  <si>
    <t>PRISCILA TATIANE DA SILVA</t>
  </si>
  <si>
    <t>ALEXANDRA APARECIDA MARTINS DA SILVA</t>
  </si>
  <si>
    <t>RAFAEL MONTEIRO LOPES</t>
  </si>
  <si>
    <t>LUCIO FERNANDO MORENO</t>
  </si>
  <si>
    <t>(11) 987418979</t>
  </si>
  <si>
    <t>LDAYANE DE SOUZA OLIVEIRA PIRANI</t>
  </si>
  <si>
    <t>VANESSA APARECIDA FEITOSA</t>
  </si>
  <si>
    <t>CRISTIANO BENTO DE OLIVEIRA</t>
  </si>
  <si>
    <t>THATIANE SANTOS FRAGA RODRIGUES</t>
  </si>
  <si>
    <t>BRUNO SOUZA BUISSA</t>
  </si>
  <si>
    <t>11 988172301 / 11 982710569</t>
  </si>
  <si>
    <t>ARIANE MOREIRA MAIA</t>
  </si>
  <si>
    <t>ROBSON DE MORAES CARLOS</t>
  </si>
  <si>
    <t>(11) 997048979</t>
  </si>
  <si>
    <t>LIVIA ESTEVES SANTOS DIAS</t>
  </si>
  <si>
    <t>JAMES WEBERTON DA SILVA CAMPOS</t>
  </si>
  <si>
    <t>17 988008336</t>
  </si>
  <si>
    <t>JESSICA CARDOSO MARCHIOLI</t>
  </si>
  <si>
    <t>DENISE CARNEIRO DOS SANTOS</t>
  </si>
  <si>
    <t>21  993549768 / 21 965962361</t>
  </si>
  <si>
    <t>JULIANA SANTOS DE MENDONCA</t>
  </si>
  <si>
    <t>LIVIA JERONIMO DA SILVA DE ABREU NEVES</t>
  </si>
  <si>
    <t xml:space="preserve"> (21) 96014-7233</t>
  </si>
  <si>
    <t>DOMINIQUE STEPHANE RODRIGUES</t>
  </si>
  <si>
    <t>11 973357706 /  11 997335770</t>
  </si>
  <si>
    <t>LILIANE FERNANDES CORREIA SOKOLOWSKI</t>
  </si>
  <si>
    <t>11 956185133</t>
  </si>
  <si>
    <t>DENYSON SANTOS QUINTAO</t>
  </si>
  <si>
    <t>RENATA CITTADIN</t>
  </si>
  <si>
    <t>RODRIGO TRAJANO ALCANTARA</t>
  </si>
  <si>
    <t>SILAMAR DOS SANTOS ALVES</t>
  </si>
  <si>
    <t>21 996443665 / 21 983944561</t>
  </si>
  <si>
    <t>ISMAEL PEREIRA SANTANA</t>
  </si>
  <si>
    <t>FLAVIA DANIELE LONGHI</t>
  </si>
  <si>
    <t>11 954844936</t>
  </si>
  <si>
    <t>CLAYTON ANGELO DE SOUZA</t>
  </si>
  <si>
    <t>FILIPE SOUZA CHAVES</t>
  </si>
  <si>
    <t>BIANCA APARECIDA DE OLIVEIRA</t>
  </si>
  <si>
    <t>(11) 963019025</t>
  </si>
  <si>
    <t>HEBERT LUIZ PEREIRA ROQUE</t>
  </si>
  <si>
    <t>ANDREZZA DE OLIVEIRA FARIA</t>
  </si>
  <si>
    <t>RENAN PRINCISVAL CARLOS</t>
  </si>
  <si>
    <t>21 97393-6311</t>
  </si>
  <si>
    <t>THIAGO BARBOSA DE MATOS</t>
  </si>
  <si>
    <t>(11) 94703-8436</t>
  </si>
  <si>
    <t>STHEFFANY COCO</t>
  </si>
  <si>
    <t>LINCOLN SERGIO VIEIRA ALVES BARRETO</t>
  </si>
  <si>
    <t>JESSICA PIMENTEL ANDRADE</t>
  </si>
  <si>
    <t>11 997425684</t>
  </si>
  <si>
    <t>CAMILA SANTOS DE ANDRADE</t>
  </si>
  <si>
    <t>VERA LUCIA SILVA PEREIRA</t>
  </si>
  <si>
    <t>SARAH SIQUEIRA FRIAS MELO</t>
  </si>
  <si>
    <t>BRUNNA LAYS OLIVEIRA DOS SANTOS</t>
  </si>
  <si>
    <t>KLEYTON SILVA DO NASCIMENTO</t>
  </si>
  <si>
    <t xml:space="preserve">(21) 971014381   </t>
  </si>
  <si>
    <t>INGRID SENNA DOS SANTOS BUSSI</t>
  </si>
  <si>
    <t>MATHEUS DE LISBOA ALMEIDA</t>
  </si>
  <si>
    <t>MARLISON SILVA TEIXEIRA</t>
  </si>
  <si>
    <t>AGATHA KAROLINE RODRIGUES DA SILVA</t>
  </si>
  <si>
    <t>NATALIA GUILHERME DOS SANTOS</t>
  </si>
  <si>
    <t>(11) 98089-9075</t>
  </si>
  <si>
    <t>THAIS GUILHERME PEREIRA PIMENTEL</t>
  </si>
  <si>
    <t>ANTONIA ERIKA FERREIRA PIMENTEL</t>
  </si>
  <si>
    <t>11 943332855</t>
  </si>
  <si>
    <t>TALITA FERNANDES DOS SANTOS FERREIRA</t>
  </si>
  <si>
    <t>DANIEL MOREIRA JORGE DA SILVA</t>
  </si>
  <si>
    <t>GABRIELA SILVA DUARTE</t>
  </si>
  <si>
    <t>11 969279183 / 11 940846666</t>
  </si>
  <si>
    <t>THAIS FERREIRA DE BRITO</t>
  </si>
  <si>
    <t>MARIANA EMILY DE MELO BRITO</t>
  </si>
  <si>
    <t>JOYCE APARECIDA SANTOS LIMA</t>
  </si>
  <si>
    <t>CLARA YASMIN FERNANDES TORRE</t>
  </si>
  <si>
    <t>21 98148-5008</t>
  </si>
  <si>
    <t>KARYNA BANDEIRA DE AZEVEDO</t>
  </si>
  <si>
    <t>11 99128-1566‬</t>
  </si>
  <si>
    <t>RODRIGO DA SILVA SANTOS MOREIRA</t>
  </si>
  <si>
    <t>GABRIELA MIRANDA DO NASCIMENTO</t>
  </si>
  <si>
    <t>VINICIUS CORREA BARRETO</t>
  </si>
  <si>
    <t>(21) 96416-3986</t>
  </si>
  <si>
    <t>ALEX ALVES DOS SANTOS</t>
  </si>
  <si>
    <t>11 94380-5104</t>
  </si>
  <si>
    <t>ANA PAULA SILVA SALSA PEREIRA</t>
  </si>
  <si>
    <t>TAINA DA SILVA SANTOS</t>
  </si>
  <si>
    <t>JOYCE GONCALVES BORGES</t>
  </si>
  <si>
    <t>JENIFER TYFFANI PEREIRA CARDOSO</t>
  </si>
  <si>
    <t>11 945477330</t>
  </si>
  <si>
    <t>ELOYZA HELENA PASCOA DE CARVALHO</t>
  </si>
  <si>
    <t>LUANA SATLER DA SILVA</t>
  </si>
  <si>
    <t>(11) 977975966</t>
  </si>
  <si>
    <t>THAYNA DE OLIVEIRA LIMA</t>
  </si>
  <si>
    <t>11 91241566</t>
  </si>
  <si>
    <t>RAFAELA DO NASCIMENTO ANACLETO</t>
  </si>
  <si>
    <t>GABRIEL LEITE SILVA</t>
  </si>
  <si>
    <t>ALISSA CARDOSO NASCIMENTO DE SOUZA</t>
  </si>
  <si>
    <t>LOHRENA CHRISTINE PEREIRA GONCALVES</t>
  </si>
  <si>
    <t>21 981665372</t>
  </si>
  <si>
    <t>NICOLE VERGA CARDOSO</t>
  </si>
  <si>
    <t>ANA LUIZA DO NASCIMENTO OLIVEIRA</t>
  </si>
  <si>
    <t>11 979821761 /11 997982176</t>
  </si>
  <si>
    <t>ERICK DE SOUSA CAVALCANTE</t>
  </si>
  <si>
    <t>11 97707-2958‬</t>
  </si>
  <si>
    <t>SOPHIE SINISGALLI RODRIGUES COSTA</t>
  </si>
  <si>
    <t>BIANCA SILVEIRA BARBOSA</t>
  </si>
  <si>
    <t>(11) 967361485</t>
  </si>
  <si>
    <t>LETICIA SILVA NASCIMENTO</t>
  </si>
  <si>
    <t>11  951359167 / 11 930085287</t>
  </si>
  <si>
    <t>ANNE BEATRIZ SCHUMISKI SANTOS</t>
  </si>
  <si>
    <t>MAYARA DA SILVA FIRMINO</t>
  </si>
  <si>
    <t>(11) 94626920</t>
  </si>
  <si>
    <t>MARIA CAROLINA NASCIMENTO CAMPELLO</t>
  </si>
  <si>
    <t>CAMILA VITORIA SILVA DOS SANTOS</t>
  </si>
  <si>
    <t>ANA BEATRIZ SILVA FERREIRA</t>
  </si>
  <si>
    <t>11 934901960</t>
  </si>
  <si>
    <t>GABRIELLE GOMES LUIZ SOUZA</t>
  </si>
  <si>
    <t>(11) 94280-8293</t>
  </si>
  <si>
    <t>ALINE PEREIRA SILVA</t>
  </si>
  <si>
    <t>LARYSSA DE SOUZA MORAIS</t>
  </si>
  <si>
    <t>GIULLIA MOLOTIEVSCHI CIRINO</t>
  </si>
  <si>
    <t>11 964687274</t>
  </si>
  <si>
    <t>VITORIA AYUMI TEIXEIRA KAITSU</t>
  </si>
  <si>
    <t>(11) 93776-0886</t>
  </si>
  <si>
    <t>YASMIN BRITO DONATO</t>
  </si>
  <si>
    <t>JULIA ABDALLA DA SILVA</t>
  </si>
  <si>
    <t>RAYSSA NERIS DA SILVA</t>
  </si>
  <si>
    <t>YASMIN GRANERO VIVEIRO</t>
  </si>
  <si>
    <t>(11) 97011-3255</t>
  </si>
  <si>
    <t>ANDREA MARIA NOBRE ROSSI</t>
  </si>
  <si>
    <t>7. Em Fase De Captação</t>
  </si>
  <si>
    <t>Inativo</t>
  </si>
  <si>
    <t>RAQUEL BATISTA DIAS MIRANDA</t>
  </si>
  <si>
    <t>21-969547298</t>
  </si>
  <si>
    <t>ANICEIA COSMO DOS SANTOS SEWRUK</t>
  </si>
  <si>
    <t>11-995818721</t>
  </si>
  <si>
    <t>AGNA MONICA JOSINO DA SILVA</t>
  </si>
  <si>
    <t>11-962208183</t>
  </si>
  <si>
    <t>LUCIANA SECHETIN ARAUJO</t>
  </si>
  <si>
    <t>11-995680760</t>
  </si>
  <si>
    <t>TALITA APARECIDA BARROS PROENCA LIMA</t>
  </si>
  <si>
    <t>LUIZA DE ANDRADE SANTOS</t>
  </si>
  <si>
    <t>CARINE DE OLIVEIRA PEREIRA</t>
  </si>
  <si>
    <t>11-981404520</t>
  </si>
  <si>
    <t>KELLEN CRISTINA SOUZA</t>
  </si>
  <si>
    <t>11-975649706</t>
  </si>
  <si>
    <t>CARINA MARTINS TONINATTO</t>
  </si>
  <si>
    <t>JOYCE DA SILVA GOMES DINIZ</t>
  </si>
  <si>
    <t>11-963340855</t>
  </si>
  <si>
    <t>JULIANA SANTOS PEREIRA</t>
  </si>
  <si>
    <t>DANIELLE MOREIRA CORREA DE BARROS</t>
  </si>
  <si>
    <t>FLAVIANE DE OLIVEIRA SEPULVIDA DE MAGALHAES</t>
  </si>
  <si>
    <t>DANIELA SUMIE INABA COFANI</t>
  </si>
  <si>
    <t>RACHEL DORNELLAS CASSETTI</t>
  </si>
  <si>
    <t>21-993777980</t>
  </si>
  <si>
    <t>FERNANDA RODRIGUES DA SILVA SA</t>
  </si>
  <si>
    <t>MARCELE DOS SANTOS DE PAULA MARTINS SANTOS</t>
  </si>
  <si>
    <t>THALITA GABRYELA ARANTES BENTO</t>
  </si>
  <si>
    <t>11-966508668</t>
  </si>
  <si>
    <t>ANNA BEATRIZ SILVA CHIESA GONCALVES</t>
  </si>
  <si>
    <t>21-974595178</t>
  </si>
  <si>
    <t>KAMILLY PITA DE CASTRO ALVES AQUINO</t>
  </si>
  <si>
    <t>APARECIDA DE ABREU NOGUEIRA SIMOES</t>
  </si>
  <si>
    <t>11-999959291</t>
  </si>
  <si>
    <t>GISELE BORGES LUCAS DA SILVA</t>
  </si>
  <si>
    <t>21-977335151</t>
  </si>
  <si>
    <t>ADEMIR NETTO SARAIVA</t>
  </si>
  <si>
    <t>21-995299909</t>
  </si>
  <si>
    <t>SIRLENE BERNARDES DA SILVA</t>
  </si>
  <si>
    <t>ARTHUR DA COSTA ATHAYDE PINHEIRO</t>
  </si>
  <si>
    <t>21-990114677</t>
  </si>
  <si>
    <t>BEATRIZ LUCINDA DO NASCIMENTO</t>
  </si>
  <si>
    <t>21-986185020</t>
  </si>
  <si>
    <t>MAURO VIEIRA DA SILVA</t>
  </si>
  <si>
    <t>21-991456929</t>
  </si>
  <si>
    <t>JUDITH CRISTINA CORNELIO</t>
  </si>
  <si>
    <t>21-987822266</t>
  </si>
  <si>
    <t>MARGARETH DA CONCEICAO LIMA BERNARDINO</t>
  </si>
  <si>
    <t>21-966662707</t>
  </si>
  <si>
    <t>ANA MARIA DA COSTA FERREIRA DA CRUZ</t>
  </si>
  <si>
    <t>21-997030188</t>
  </si>
  <si>
    <t>MARCIA DA SILVA MORAES LEITAO</t>
  </si>
  <si>
    <t>21-988476179</t>
  </si>
  <si>
    <t>MARIA DE FATIMA DANTAS DOS SANTOS</t>
  </si>
  <si>
    <t>ROSEMARY TENORIO BEZERRA</t>
  </si>
  <si>
    <t>21-964109584</t>
  </si>
  <si>
    <t>CLARISSE GOFMAN</t>
  </si>
  <si>
    <t>21-992925808</t>
  </si>
  <si>
    <t>AMAURI LOPES MARINS</t>
  </si>
  <si>
    <t>FERNANDA FIGUEIREDO DA CUNHA</t>
  </si>
  <si>
    <t>21-979404449</t>
  </si>
  <si>
    <t>JENNEE HILTON FERRAZ</t>
  </si>
  <si>
    <t>MARLUCIA FRANCISCA DA SILVA</t>
  </si>
  <si>
    <t>VAINA FERNANDES SOARES</t>
  </si>
  <si>
    <t>21-988047352</t>
  </si>
  <si>
    <t>SIRLENE PEREIRA DE FARIA</t>
  </si>
  <si>
    <t>21-981566742</t>
  </si>
  <si>
    <t>IVONE DE JESUS PARREIRAS</t>
  </si>
  <si>
    <t>21-991410116</t>
  </si>
  <si>
    <t>MARCELO BUENO KLOJDA</t>
  </si>
  <si>
    <t>21-975312720</t>
  </si>
  <si>
    <t>ANA PAULA DE SOUZA</t>
  </si>
  <si>
    <t>21-988228100</t>
  </si>
  <si>
    <t>CLAUDIA GARCIA RODRIGUEZ</t>
  </si>
  <si>
    <t>21-996220003</t>
  </si>
  <si>
    <t>ANA MARIA DE SOUZA DA SILVA</t>
  </si>
  <si>
    <t>21-988553980</t>
  </si>
  <si>
    <t>FERNANDO DIZ CAPULOT</t>
  </si>
  <si>
    <t>DURCILEIA GOMES DA SILVA</t>
  </si>
  <si>
    <t>21-972539205</t>
  </si>
  <si>
    <t>CRISTINA PEREIRA BARBOSA DE SOUZA</t>
  </si>
  <si>
    <t>21-974117449</t>
  </si>
  <si>
    <t>FRANKLIN SANTOS DA SILVA</t>
  </si>
  <si>
    <t>21-994417274</t>
  </si>
  <si>
    <t>ADRIANA DE OLIVEIRA E SILVA MAIA</t>
  </si>
  <si>
    <t>21-995964189</t>
  </si>
  <si>
    <t>ANA ZELIA PEREIRA PINTO MAGALHAES</t>
  </si>
  <si>
    <t>MARCIO FILGUEIRA DA SILVA</t>
  </si>
  <si>
    <t>21-964862698</t>
  </si>
  <si>
    <t>CRISTIANE FERREIRA MARTINS</t>
  </si>
  <si>
    <t>21-991490855</t>
  </si>
  <si>
    <t>PATRICIA TENDRICH PIRES COELHO</t>
  </si>
  <si>
    <t>21-998879100</t>
  </si>
  <si>
    <t>ALAN LOPES GOULART</t>
  </si>
  <si>
    <t>21-964357848</t>
  </si>
  <si>
    <t>EDNALDO VIEIRA DA SILVA</t>
  </si>
  <si>
    <t>21-972240861</t>
  </si>
  <si>
    <t>CARLOS EDUARDO FARIAS</t>
  </si>
  <si>
    <t>21-980002194</t>
  </si>
  <si>
    <t>CRHISTY ANE MELO BASTOS</t>
  </si>
  <si>
    <t>21-996292512</t>
  </si>
  <si>
    <t>LUIZA GOMES DA SILVEIRA SOARES</t>
  </si>
  <si>
    <t>ANDREIA FERNANDES DIAS</t>
  </si>
  <si>
    <t>VANESSA MENDES DE ALMEIDA</t>
  </si>
  <si>
    <t>21-979366757</t>
  </si>
  <si>
    <t>FERNANDO ANTONIO DA SILVA OLIVEIRA</t>
  </si>
  <si>
    <t>21-979656115</t>
  </si>
  <si>
    <t>LIVANETE BARBOSA ARAUJO DOS SANTOS</t>
  </si>
  <si>
    <t>21-979229329</t>
  </si>
  <si>
    <t>CLAUDIA RIBEIRO ALVES MENDONCA</t>
  </si>
  <si>
    <t>21-993133485</t>
  </si>
  <si>
    <t>MARGARETH MATHIAS DELLATORRE</t>
  </si>
  <si>
    <t>21-991668455</t>
  </si>
  <si>
    <t>ALESSANDRA ROCHA SANTOS DA SILVA</t>
  </si>
  <si>
    <t>21-982684629</t>
  </si>
  <si>
    <t>MARCELO ESTEVES VIDAL DA SILVA</t>
  </si>
  <si>
    <t>GLAUCE DE ARAUJO FERNANDES</t>
  </si>
  <si>
    <t>21-30308613</t>
  </si>
  <si>
    <t>LUCIANA MIRANDA MARTINS FRANCA</t>
  </si>
  <si>
    <t>21-975624316</t>
  </si>
  <si>
    <t>GEOVANA VIEIRA DA SILVA</t>
  </si>
  <si>
    <t>ROSANE DE SOUZA REGO</t>
  </si>
  <si>
    <t>MARCIA RAQUEL SILVA LOPES MACHADO</t>
  </si>
  <si>
    <t>LUCIENE CARDOSO VARJAO</t>
  </si>
  <si>
    <t>MONICA ANDREIA DA SILVA</t>
  </si>
  <si>
    <t>21-986305677</t>
  </si>
  <si>
    <t>DANIELLA ASSEMANY DA GUIA</t>
  </si>
  <si>
    <t>21-985430101</t>
  </si>
  <si>
    <t>JULIO CESAR COSTA DOS SANTOS</t>
  </si>
  <si>
    <t>21-999642293</t>
  </si>
  <si>
    <t>ANDERSON ELIAS SEVERINO</t>
  </si>
  <si>
    <t>ADRIANA BRUNO FERREIRA</t>
  </si>
  <si>
    <t>21-986639280</t>
  </si>
  <si>
    <t>CRISTIANE CARNEIRO MACHADO</t>
  </si>
  <si>
    <t>21-994557730</t>
  </si>
  <si>
    <t>SHEILA ARAUJO</t>
  </si>
  <si>
    <t>ALISSON MIRANDA DE PAULA</t>
  </si>
  <si>
    <t>21-985349600</t>
  </si>
  <si>
    <t>SILVANIA MONTEIRO DA SILVA</t>
  </si>
  <si>
    <t>FABIANE MARTINS AUGUSTO DA SILVA</t>
  </si>
  <si>
    <t>21-984656842</t>
  </si>
  <si>
    <t>CRISTIANE TAVARES DOS SANTOS</t>
  </si>
  <si>
    <t>21-991744908</t>
  </si>
  <si>
    <t>BETANIA RIBEIRO DA CRUZ ALVES</t>
  </si>
  <si>
    <t>GUSTAVO JALBERT ALVES ABREU</t>
  </si>
  <si>
    <t>21-967151162</t>
  </si>
  <si>
    <t>CARLOS EDUARDO SILVA DO CANTO</t>
  </si>
  <si>
    <t>21-992202537</t>
  </si>
  <si>
    <t>CARLA CUNHA MORGADO DA SILVA</t>
  </si>
  <si>
    <t>21-984821449</t>
  </si>
  <si>
    <t>ANGELA MARIA DOS SANTOS</t>
  </si>
  <si>
    <t>DANILO GOMES DA SILVA</t>
  </si>
  <si>
    <t>21-964424155</t>
  </si>
  <si>
    <t>BARBARA DE JESUS SA PEREIRA</t>
  </si>
  <si>
    <t>21-976491197</t>
  </si>
  <si>
    <t>CAMILLE ROCHA WATANABE</t>
  </si>
  <si>
    <t>21-999965679</t>
  </si>
  <si>
    <t>ALESSANDRA PINHEIRO DA ENCARNACAO</t>
  </si>
  <si>
    <t>BIANCA DUARTE DE ARAUJO</t>
  </si>
  <si>
    <t>ANA CLAUDIA OLIVEIRA DE SOUSA</t>
  </si>
  <si>
    <t>85-985121463</t>
  </si>
  <si>
    <t>BRUNA SCORALICK S LISBOA</t>
  </si>
  <si>
    <t>ANNA LUCIA SOARES GUIMARAES EGIL</t>
  </si>
  <si>
    <t>21-988386438</t>
  </si>
  <si>
    <t>DIVINO FORTUNATO DA SILVA</t>
  </si>
  <si>
    <t>ALICE MARIA DE JESUS PEREIRA</t>
  </si>
  <si>
    <t>11-944858615</t>
  </si>
  <si>
    <t>ROSIVAL CONCEICAO DE ALMEIDA</t>
  </si>
  <si>
    <t>11-998848886</t>
  </si>
  <si>
    <t>EVANILDA QUARESMA DA SILVA</t>
  </si>
  <si>
    <t>11-960834222</t>
  </si>
  <si>
    <t>ELIANA APARECIDA BACILLI</t>
  </si>
  <si>
    <t>11-992192160</t>
  </si>
  <si>
    <t>EUJACIO MONTILHIA SOARES</t>
  </si>
  <si>
    <t>FATIMA VARUZZI</t>
  </si>
  <si>
    <t>11-971404460</t>
  </si>
  <si>
    <t>SUELY PASSOS DE OLIVEIRA DA COSTA</t>
  </si>
  <si>
    <t>ROSA MARIA CHINAGLIA</t>
  </si>
  <si>
    <t>11-995402340</t>
  </si>
  <si>
    <t>ANABEL GONCALVES DEMETRIO</t>
  </si>
  <si>
    <t>ROSELY MARIN ZITO</t>
  </si>
  <si>
    <t>11-984474660</t>
  </si>
  <si>
    <t>NILDA DURAES LIMA</t>
  </si>
  <si>
    <t>11-992453165</t>
  </si>
  <si>
    <t>CARLINDA FABIANO DE OLIVEIRA</t>
  </si>
  <si>
    <t>11-977031636</t>
  </si>
  <si>
    <t>ESTHER BEGATTI RUEGGER</t>
  </si>
  <si>
    <t>11-953440592</t>
  </si>
  <si>
    <t>ELIANE DE ARAUJO RODRIGUES PESO SANTANA</t>
  </si>
  <si>
    <t>11-964993400</t>
  </si>
  <si>
    <t>AUREA TOSHIKO FUKUMA NONOMURA</t>
  </si>
  <si>
    <t>SONIA MACHADO FERREIRA ROLDAN</t>
  </si>
  <si>
    <t>11-970254106</t>
  </si>
  <si>
    <t>CLAUDETE RIBEIRO GONCALVES BRIGA</t>
  </si>
  <si>
    <t>11-973351544</t>
  </si>
  <si>
    <t>EDIVALDO PEDRO DA SILVA</t>
  </si>
  <si>
    <t>11-954196637</t>
  </si>
  <si>
    <t>MARLY DE OLIVEIRA PAES TORARBO</t>
  </si>
  <si>
    <t>11-94559-6757</t>
  </si>
  <si>
    <t>CASEMIRO ALONSO</t>
  </si>
  <si>
    <t>11-994712126</t>
  </si>
  <si>
    <t>MARLENE BATISTA ROCHA RODRIGUES</t>
  </si>
  <si>
    <t>EULALIA FIGUEREDO DOS SANTOS</t>
  </si>
  <si>
    <t>SEBASTIAO DE ARAUJO CALACA</t>
  </si>
  <si>
    <t>11-973177674</t>
  </si>
  <si>
    <t>MARA NUBIA DE ALMEIDA BASTOS RICARDO</t>
  </si>
  <si>
    <t>ELIANE DE OLIVEIRA SOUZA</t>
  </si>
  <si>
    <t>11-956846254</t>
  </si>
  <si>
    <t>ELAINE GUIMARAES TRINDADE</t>
  </si>
  <si>
    <t>11-994553642</t>
  </si>
  <si>
    <t>EVANIA FIGUEIREDO DOS SANTOS</t>
  </si>
  <si>
    <t>LUCIA APARECIDA ALVES SILVA</t>
  </si>
  <si>
    <t>11-997755876</t>
  </si>
  <si>
    <t>AGNELO MIGUEL KAVESKI</t>
  </si>
  <si>
    <t>11-962145483</t>
  </si>
  <si>
    <t>MARTA BATISTA</t>
  </si>
  <si>
    <t>LILIAN SUSY CARDOSO SEMENSIN</t>
  </si>
  <si>
    <t>11-964345455</t>
  </si>
  <si>
    <t>EDINA DE SOUZA OLIVEIRA</t>
  </si>
  <si>
    <t>11-998435475</t>
  </si>
  <si>
    <t>ROBERTO DE JESUS SANTOS</t>
  </si>
  <si>
    <t>11-956050147</t>
  </si>
  <si>
    <t>ADVANIR APARECIDA FERREIRA DA PAIXAO BONIFACIO</t>
  </si>
  <si>
    <t>11-999834530</t>
  </si>
  <si>
    <t>VIVIANE RODRIGUES DE ALMEIDA</t>
  </si>
  <si>
    <t>11-974468552</t>
  </si>
  <si>
    <t>ERLUCIA MARIA DE OLIVEIRA</t>
  </si>
  <si>
    <t>11-962208279</t>
  </si>
  <si>
    <t>ANDRE LUIZ MONTALVAO</t>
  </si>
  <si>
    <t>WILLIAM TADEU MARANHO</t>
  </si>
  <si>
    <t>11-947103622</t>
  </si>
  <si>
    <t>ADIR GONCALVES DOS REIS SILVA</t>
  </si>
  <si>
    <t>11-980519895</t>
  </si>
  <si>
    <t>SILVIA CRISTINA JARDIM LIMA SIGNAL</t>
  </si>
  <si>
    <t>11-987566350</t>
  </si>
  <si>
    <t>ELIDA LIMA SANTOS</t>
  </si>
  <si>
    <t>11-931090768</t>
  </si>
  <si>
    <t>ANTONIA MARIA DE ALMEIDA MATOS</t>
  </si>
  <si>
    <t>11-975854295</t>
  </si>
  <si>
    <t>EUNICE MENDES VIEIRA</t>
  </si>
  <si>
    <t>11-952434774</t>
  </si>
  <si>
    <t>CELIA RIBEIRO PIRES</t>
  </si>
  <si>
    <t>11-946324545</t>
  </si>
  <si>
    <t>ANA CRISTINA CASTELHANO DOS SANTOS</t>
  </si>
  <si>
    <t>11-947868497</t>
  </si>
  <si>
    <t>FRANCISCA HILDIVANIA SARAIVA ARAUJO DA COSTA</t>
  </si>
  <si>
    <t>11-996167608</t>
  </si>
  <si>
    <t>MIRNA DE CARVALHO SILVEIRA RUECAS</t>
  </si>
  <si>
    <t>11-967218616</t>
  </si>
  <si>
    <t>DENISE MARIN</t>
  </si>
  <si>
    <t>11-977071662</t>
  </si>
  <si>
    <t>ENES JOSE DE ANDRADE</t>
  </si>
  <si>
    <t>11-965585116</t>
  </si>
  <si>
    <t>CARLA CORDEIRO DA CRUZ</t>
  </si>
  <si>
    <t>11-999959724</t>
  </si>
  <si>
    <t>JOAQUIM GUILHERME PEDROSO</t>
  </si>
  <si>
    <t>11-972540177</t>
  </si>
  <si>
    <t>ADELICE DOURADO DE AQUINO</t>
  </si>
  <si>
    <t>11-972105735</t>
  </si>
  <si>
    <t>MARCELO ROSA</t>
  </si>
  <si>
    <t>11-964781825</t>
  </si>
  <si>
    <t>SANDRA DA SILVA</t>
  </si>
  <si>
    <t>11-980520262</t>
  </si>
  <si>
    <t>RUFINA MARIA DE OLIVEIRA DEZIDERIO</t>
  </si>
  <si>
    <t>11-985742285</t>
  </si>
  <si>
    <t>DENISE FERNANDES PRATUSIAVICIUS</t>
  </si>
  <si>
    <t>ELIASE CABREIRA DE OLIVEIRA</t>
  </si>
  <si>
    <t>11-963713540</t>
  </si>
  <si>
    <t>FRANCINEIDE OLIVEIRA RODRIGUES</t>
  </si>
  <si>
    <t>11-995078628</t>
  </si>
  <si>
    <t>MARIA ANGELA BUENO</t>
  </si>
  <si>
    <t>11-977988993</t>
  </si>
  <si>
    <t>IVANETE RITA FELIX DA SILVA</t>
  </si>
  <si>
    <t>11-974426576</t>
  </si>
  <si>
    <t>ANGELA CRISTINA DA SILVA</t>
  </si>
  <si>
    <t>11-947008879</t>
  </si>
  <si>
    <t>ANDREA DA SILVA LEITE</t>
  </si>
  <si>
    <t>11-982344278</t>
  </si>
  <si>
    <t>CLEONICE GOMES DA SILVA</t>
  </si>
  <si>
    <t>19-989869659</t>
  </si>
  <si>
    <t>GICELIA LUZIA DO NASCIMENTO MENESES</t>
  </si>
  <si>
    <t>11-969957138</t>
  </si>
  <si>
    <t>FABIO VICENTE BATISTA DE MORAES</t>
  </si>
  <si>
    <t>11-994894284</t>
  </si>
  <si>
    <t>CRISTIANE GOMES HORTA</t>
  </si>
  <si>
    <t>11-979520401</t>
  </si>
  <si>
    <t>PATRICIA CORREIA SANTANA</t>
  </si>
  <si>
    <t>KATIA PEREIRA DA SILVA COSTA</t>
  </si>
  <si>
    <t>11-315166942</t>
  </si>
  <si>
    <t>JADIR LUIS ALVES DA SILVA</t>
  </si>
  <si>
    <t>ADRIA SERAFIM</t>
  </si>
  <si>
    <t>11-940293335</t>
  </si>
  <si>
    <t>SIMONE DA COSTA MEDEIROS</t>
  </si>
  <si>
    <t>11-995863413</t>
  </si>
  <si>
    <t>ROSEMEIRE MARTINS DE PAULA</t>
  </si>
  <si>
    <t>11-985563542</t>
  </si>
  <si>
    <t>ELIANA RODRIGUES DE SOUZA ANJO</t>
  </si>
  <si>
    <t>11-974108548</t>
  </si>
  <si>
    <t>HELENA PEREIRA DA SILVA</t>
  </si>
  <si>
    <t>11-998451460</t>
  </si>
  <si>
    <t>LINCOLN GOMES RODRIGUES</t>
  </si>
  <si>
    <t>11-971147557</t>
  </si>
  <si>
    <t>ANA LAURENTINA DOS SANTOS</t>
  </si>
  <si>
    <t>11-985307384</t>
  </si>
  <si>
    <t>AUXILIADORA ANALIA DA ROCHA ALVES</t>
  </si>
  <si>
    <t>11-921577267</t>
  </si>
  <si>
    <t>FLAVIA MARIA MANZARO</t>
  </si>
  <si>
    <t>11-981518753</t>
  </si>
  <si>
    <t>CINTIA LINDAMIR DE ARAUJO DOS SANTOS</t>
  </si>
  <si>
    <t>11-983334589</t>
  </si>
  <si>
    <t>VALERIA FERNANDES DE AGUIAR</t>
  </si>
  <si>
    <t>11-995606067</t>
  </si>
  <si>
    <t>PAULA NOGUEIRA REIS</t>
  </si>
  <si>
    <t>11-981213160</t>
  </si>
  <si>
    <t>CRISTILENE FERNANDEZ COSTA</t>
  </si>
  <si>
    <t>11-989704166</t>
  </si>
  <si>
    <t>ELIDECIA APARECIDA LEITE DE MELO</t>
  </si>
  <si>
    <t>11-980772989</t>
  </si>
  <si>
    <t>ELAINE CRISTINA ANDRADE CAMPOS RIBEIRO</t>
  </si>
  <si>
    <t>LUCIANO GOMES QUEIROZ</t>
  </si>
  <si>
    <t>11-983448403</t>
  </si>
  <si>
    <t>ALESSANDRA DO COUTO</t>
  </si>
  <si>
    <t>11-947082012</t>
  </si>
  <si>
    <t>ANGELO RICARDO GONCALVES</t>
  </si>
  <si>
    <t>11-967324857</t>
  </si>
  <si>
    <t>ANGELA DOS SANTOS MARSOLA</t>
  </si>
  <si>
    <t>11-980684213</t>
  </si>
  <si>
    <t>GILDENE DA SILVA LIMA MARTINS</t>
  </si>
  <si>
    <t>11-972136145</t>
  </si>
  <si>
    <t>CLAUDIA MARQUES BISPO</t>
  </si>
  <si>
    <t>ELZA SANTOS DE OLIVEIRA</t>
  </si>
  <si>
    <t>11-986321076</t>
  </si>
  <si>
    <t>ELAINE DE PAULA SANTOS</t>
  </si>
  <si>
    <t>11-977015644</t>
  </si>
  <si>
    <t>EDGAR NAGY</t>
  </si>
  <si>
    <t>11-997023996</t>
  </si>
  <si>
    <t>ELIANE DOMINGUES DA SILVA</t>
  </si>
  <si>
    <t>CRISTINA MARIA DA CONCEICAO</t>
  </si>
  <si>
    <t>11-986306499</t>
  </si>
  <si>
    <t>ELISANGELA DA SILVA XAVIER</t>
  </si>
  <si>
    <t>11-986409916</t>
  </si>
  <si>
    <t>FABIO PETRONIO TEIXEIRA</t>
  </si>
  <si>
    <t>11-995375799</t>
  </si>
  <si>
    <t>IVONETE APARECIDA VICENTE DE SOUZA</t>
  </si>
  <si>
    <t>11-951373551</t>
  </si>
  <si>
    <t>ANDREA LINS LEAL</t>
  </si>
  <si>
    <t>RICARDO YOSHIHIRO HINO</t>
  </si>
  <si>
    <t>11-914841779</t>
  </si>
  <si>
    <t>CHARLES DA CRUZ</t>
  </si>
  <si>
    <t>11-992461410</t>
  </si>
  <si>
    <t>ALESSANDRA VALERIA ANDRE TEIXEIRA DA SILVA</t>
  </si>
  <si>
    <t>11-974286181</t>
  </si>
  <si>
    <t>SIDNEI VIEIRA DA ROCHA</t>
  </si>
  <si>
    <t>ROSILENE FRANCISCO DO PATROCINIO DA SILVA</t>
  </si>
  <si>
    <t>CLAUDIO PEREIRA DA SILVA</t>
  </si>
  <si>
    <t>11-980439752</t>
  </si>
  <si>
    <t>CELSO DE SOUZA BRITO</t>
  </si>
  <si>
    <t>11-981008523</t>
  </si>
  <si>
    <t>CRISTIANA SOUZA SANTIAGO</t>
  </si>
  <si>
    <t>11-71478472</t>
  </si>
  <si>
    <t>JOAO BATISTA DE ALMEIDA FILHO</t>
  </si>
  <si>
    <t>11-994231887</t>
  </si>
  <si>
    <t>ANDRE LUIZ CONCON RODRIGUES</t>
  </si>
  <si>
    <t>11-980603185</t>
  </si>
  <si>
    <t>ADRIANA AZEVEDO SILVEIRA</t>
  </si>
  <si>
    <t>11-980214599</t>
  </si>
  <si>
    <t>FLAVIA ORTIZ ZARO</t>
  </si>
  <si>
    <t>11-960679967</t>
  </si>
  <si>
    <t>ANA PAULA CAMPOS DOS SANTOS</t>
  </si>
  <si>
    <t>11-960439483</t>
  </si>
  <si>
    <t>RENATA SANTANA SILVA DOS SANTOS</t>
  </si>
  <si>
    <t>ANA CRISTINA RUDOVAS</t>
  </si>
  <si>
    <t>11-972470558</t>
  </si>
  <si>
    <t>CARLOS LOPES DE CARVALHO</t>
  </si>
  <si>
    <t>ALEXANDRE HUDSON DA SILVA LOPES</t>
  </si>
  <si>
    <t>11-994061955</t>
  </si>
  <si>
    <t>ANDRE OLIVEIRAS MEDUNECKAS</t>
  </si>
  <si>
    <t>11-964480202</t>
  </si>
  <si>
    <t>RENATA DE OLIVEIRA PEDROSO</t>
  </si>
  <si>
    <t>ANISIO TOMAZ PESSOA</t>
  </si>
  <si>
    <t>11-998615108</t>
  </si>
  <si>
    <t>ELIZAMA SOUZA DA SILVA</t>
  </si>
  <si>
    <t>11-963519135</t>
  </si>
  <si>
    <t>ALCIONE PEREIRA SANTOS MOREIRA</t>
  </si>
  <si>
    <t>ANA MARIA DA SILVA TENORIO</t>
  </si>
  <si>
    <t>MARIO ABIB NETO</t>
  </si>
  <si>
    <t>11-972352072</t>
  </si>
  <si>
    <t>FABIANA PEREIRA BARRETTO</t>
  </si>
  <si>
    <t>11-976648337</t>
  </si>
  <si>
    <t>IZABEL MARIA DA SILVA LIMA</t>
  </si>
  <si>
    <t>ELIZANGELA SIMOES FERNANDES</t>
  </si>
  <si>
    <t>11-945006757</t>
  </si>
  <si>
    <t>FABIO MOTA DOS SANTOS</t>
  </si>
  <si>
    <t>11-940345495</t>
  </si>
  <si>
    <t>FERNANDA MOURA DAVID</t>
  </si>
  <si>
    <t>11-991774661</t>
  </si>
  <si>
    <t>ALEXANDRE ROBERTO DA SILVA</t>
  </si>
  <si>
    <t>11-976175373</t>
  </si>
  <si>
    <t>TAISE SOARES REIS ORTIGOSA</t>
  </si>
  <si>
    <t>ALINE PAZ ROSADO</t>
  </si>
  <si>
    <t>71-992449753</t>
  </si>
  <si>
    <t>PRISCILA PAVELISKI MARANINI</t>
  </si>
  <si>
    <t>11-964914641</t>
  </si>
  <si>
    <t>KARINA DE ALBUQUERQUE BORGES OLIVEIRA</t>
  </si>
  <si>
    <t>11-959469018</t>
  </si>
  <si>
    <t>RICARDO BARBOSA AMERICO</t>
  </si>
  <si>
    <t>11-974176834</t>
  </si>
  <si>
    <t>ANA MAGALI BUSKO</t>
  </si>
  <si>
    <t>11-915392697</t>
  </si>
  <si>
    <t>KATIA ALVES VILAS BOAS AMORIN</t>
  </si>
  <si>
    <t>11-969642244</t>
  </si>
  <si>
    <t>ELAINE CRISTINA BOSCOLO</t>
  </si>
  <si>
    <t>11-996055467</t>
  </si>
  <si>
    <t>ANA PAULA SOARES NOGUEIRA GOMES</t>
  </si>
  <si>
    <t>VALDOMIRO VIEIRA DA SILVA</t>
  </si>
  <si>
    <t>11-967365823</t>
  </si>
  <si>
    <t>ANDREIA MARIA VIANA GOIS</t>
  </si>
  <si>
    <t>11-992561893</t>
  </si>
  <si>
    <t>ALEX CARDOSO PINTO</t>
  </si>
  <si>
    <t>11-983190610</t>
  </si>
  <si>
    <t>GISELE APARECIDA CAMARGO RODRIGUES</t>
  </si>
  <si>
    <t>11-967288696</t>
  </si>
  <si>
    <t>SIMONE VIANA DA SILVA</t>
  </si>
  <si>
    <t>11-992344600</t>
  </si>
  <si>
    <t>SILMARA CALAZANS GALLI</t>
  </si>
  <si>
    <t>11-945179774</t>
  </si>
  <si>
    <t>GISELE NORBERTO BARCENA</t>
  </si>
  <si>
    <t>11-959716217</t>
  </si>
  <si>
    <t>SANDRA RODRIGUES COSTA</t>
  </si>
  <si>
    <t>11-982913624</t>
  </si>
  <si>
    <t>FERNANDO MARTINS DE OLIVEIRA</t>
  </si>
  <si>
    <t>11-947541292</t>
  </si>
  <si>
    <t>ELIZABETE FELICIANO</t>
  </si>
  <si>
    <t>11-969245353</t>
  </si>
  <si>
    <t>WESLLEY MITSUE YAMADA</t>
  </si>
  <si>
    <t>11-998615751</t>
  </si>
  <si>
    <t>ADRIANA REIS CAMPOS</t>
  </si>
  <si>
    <t>BRUNA DE FARIAS BANDEIRA</t>
  </si>
  <si>
    <t>11-989950042</t>
  </si>
  <si>
    <t>ANA CAROLINE TEIXEIRA</t>
  </si>
  <si>
    <t>11-972862677</t>
  </si>
  <si>
    <t>FERNANDA ALVES DE MACEDO</t>
  </si>
  <si>
    <t>11-958636351</t>
  </si>
  <si>
    <t>ADRIANA CAVALCANTI SANTANA</t>
  </si>
  <si>
    <t>11-991089388</t>
  </si>
  <si>
    <t>ANDERSON SOARES LEAO</t>
  </si>
  <si>
    <t>11-986653684</t>
  </si>
  <si>
    <t>ALLAN OGNES DA SILVA</t>
  </si>
  <si>
    <t>11-911749933</t>
  </si>
  <si>
    <t>CRISTINA DULCINEIA MOREIRA DANIEL</t>
  </si>
  <si>
    <t>11-995369563</t>
  </si>
  <si>
    <t>IARA ROSEGUINE DA CRUZ RODRIGUES</t>
  </si>
  <si>
    <t>11-965000886</t>
  </si>
  <si>
    <t>CHRISTIANE ALMEIDA DE ALENCAR PONTES</t>
  </si>
  <si>
    <t>11-949337163</t>
  </si>
  <si>
    <t>ELIANA SILVA SIPRIANO</t>
  </si>
  <si>
    <t>11-972676561</t>
  </si>
  <si>
    <t>GERSON ADAO DE OLIVEIRA JUNIOR</t>
  </si>
  <si>
    <t>11-972120666</t>
  </si>
  <si>
    <t>AMANDA CARLA DINIZ DA PAZ</t>
  </si>
  <si>
    <t>11-994726266</t>
  </si>
  <si>
    <t>ANDERSON JOSE DOS SANTOS</t>
  </si>
  <si>
    <t>11-999867621</t>
  </si>
  <si>
    <t>BRUNA DA COSTA RODRIGUES</t>
  </si>
  <si>
    <t>11-967363250</t>
  </si>
  <si>
    <t>ANGELICA REGINA DE OLIVEIRA MENDES</t>
  </si>
  <si>
    <t>11-980538446</t>
  </si>
  <si>
    <t>DOUGLAS SILVA BARROS</t>
  </si>
  <si>
    <t>11-950752897</t>
  </si>
  <si>
    <t>CAMILA DE OLIVEIRA SILVA</t>
  </si>
  <si>
    <t>11-941992611</t>
  </si>
  <si>
    <t>CRISTIANO DO NASCIMENTO AVELINO</t>
  </si>
  <si>
    <t>ALAN MACEDO DOS SANTOS</t>
  </si>
  <si>
    <t>11-938001212</t>
  </si>
  <si>
    <t>CAMILA KELLY DE SENA SOUSA</t>
  </si>
  <si>
    <t>BIANCA TUNES DE MAGALHAES</t>
  </si>
  <si>
    <t>11-969188928</t>
  </si>
  <si>
    <t>CAROLINI DE OLIVEIRA ARAUJO SILVA</t>
  </si>
  <si>
    <t>11-976853312</t>
  </si>
  <si>
    <t>PAULO DIAS DE OLIVEIRA</t>
  </si>
  <si>
    <t>KATIA GOMIDE BUENO</t>
  </si>
  <si>
    <t>11-989623261</t>
  </si>
  <si>
    <t>JANETE NAZARIO DE SOUZA LOPES</t>
  </si>
  <si>
    <t>11-986210000</t>
  </si>
  <si>
    <t>MARIA RITA LUIZ ALVES DOS SANTOS</t>
  </si>
  <si>
    <t>11-962996860</t>
  </si>
  <si>
    <t>MAISA SOUSA DE JESUS DOS SANTOS</t>
  </si>
  <si>
    <t>11-970346764</t>
  </si>
  <si>
    <t>IVONE MARINHO DE FRANCA</t>
  </si>
  <si>
    <t>21-975289675</t>
  </si>
  <si>
    <t>REGINA CELIA VIEIRA SILVA</t>
  </si>
  <si>
    <t>11-983247843</t>
  </si>
  <si>
    <t>MARIA CRISTINA DA SILVA BARBOSA</t>
  </si>
  <si>
    <t>21-989316547</t>
  </si>
  <si>
    <t>ROSANA DE SOUZA MACHADO DOS SANTOS</t>
  </si>
  <si>
    <t>21-985378777</t>
  </si>
  <si>
    <t>RITA DE CASSIA DA SILVA</t>
  </si>
  <si>
    <t>21-983707075</t>
  </si>
  <si>
    <t>PATRICIA REGINA SANTOS GOULART FERREIRA</t>
  </si>
  <si>
    <t>21-972903367</t>
  </si>
  <si>
    <t>PAULO HENRIQUE MOREIRA FERREIRA</t>
  </si>
  <si>
    <t>21-960163812</t>
  </si>
  <si>
    <t>DINO GOMES DA CRUZ</t>
  </si>
  <si>
    <t>11-947368881</t>
  </si>
  <si>
    <t>PEDRO CESAR GOIS DE MEDEIROS</t>
  </si>
  <si>
    <t>21-999975132</t>
  </si>
  <si>
    <t>ARIOVALDO DE JESUS MOTA</t>
  </si>
  <si>
    <t>11-954770102</t>
  </si>
  <si>
    <t>DILENE APARECIDA CASSIANO DA SILVA</t>
  </si>
  <si>
    <t>11-975153980</t>
  </si>
  <si>
    <t>PETRUZA PORTILHO TEIXEIRA</t>
  </si>
  <si>
    <t>21-973857498</t>
  </si>
  <si>
    <t>JOSMAR NOVAIS PEREIRA</t>
  </si>
  <si>
    <t>11-952828895</t>
  </si>
  <si>
    <t>JANAINA DA SIVA FURTADO</t>
  </si>
  <si>
    <t>21-998214430</t>
  </si>
  <si>
    <t>DEUSDELIA APARECIDA DE FARIA</t>
  </si>
  <si>
    <t>11-971715221</t>
  </si>
  <si>
    <t>CARLOS JOSE DE SOUZA</t>
  </si>
  <si>
    <t>11-989792925</t>
  </si>
  <si>
    <t>LAUDENICE MARIA DA SILVA GOMES</t>
  </si>
  <si>
    <t>SILVANA DA SILVA PENHA</t>
  </si>
  <si>
    <t>11-999090055</t>
  </si>
  <si>
    <t>MARINALVA DE LIMA CORREIA</t>
  </si>
  <si>
    <t>11-981738477</t>
  </si>
  <si>
    <t>MARCEL DE PAULA SILVA</t>
  </si>
  <si>
    <t>11-967400405</t>
  </si>
  <si>
    <t>ALEXANDRE GRANJA COUTINHO DOS SANTOS</t>
  </si>
  <si>
    <t>MARCOS PEREIRA DE OLIVEIRA</t>
  </si>
  <si>
    <t>11-995923506</t>
  </si>
  <si>
    <t>GISELE DE OLIVEIRA RANGEL</t>
  </si>
  <si>
    <t>21-987492213</t>
  </si>
  <si>
    <t>ADRIANA CRUZ DA SILVA</t>
  </si>
  <si>
    <t>21-986955108</t>
  </si>
  <si>
    <t>ELIANA MARIA SIQUEIRA</t>
  </si>
  <si>
    <t>11-999185821</t>
  </si>
  <si>
    <t>CRISTIAN CARVALHO DA COSTA</t>
  </si>
  <si>
    <t>21-999480273</t>
  </si>
  <si>
    <t>MARIA CHRISTINA REIS ESTEVES GRANJA</t>
  </si>
  <si>
    <t>21-986653121</t>
  </si>
  <si>
    <t>PEDRO ALVES DE FREITAS NETO</t>
  </si>
  <si>
    <t>11-988642430</t>
  </si>
  <si>
    <t>CARLA LUCIANA RIMES</t>
  </si>
  <si>
    <t>21-970286520</t>
  </si>
  <si>
    <t>ANDREIA DOS SANTOS BARBOZA</t>
  </si>
  <si>
    <t>11-982744006</t>
  </si>
  <si>
    <t>DERLANGIA MARIA GOMES DE MELO</t>
  </si>
  <si>
    <t>11-955406156</t>
  </si>
  <si>
    <t>CHARLENE ANDREIA FERREIRA DA COSTA</t>
  </si>
  <si>
    <t>11-986889445</t>
  </si>
  <si>
    <t>DANIEL DE FREITAS BUENO</t>
  </si>
  <si>
    <t>JOEL DE ARAUJO</t>
  </si>
  <si>
    <t>11-940005428</t>
  </si>
  <si>
    <t>MARIA DA GUIA PEREIRA DA SILVA</t>
  </si>
  <si>
    <t>21-996518167</t>
  </si>
  <si>
    <t>ANDRE CORREIA VIANNA</t>
  </si>
  <si>
    <t>21-964211348</t>
  </si>
  <si>
    <t>ROSELAINE DO NASCIMENTO MAIA</t>
  </si>
  <si>
    <t>21-999320785</t>
  </si>
  <si>
    <t>JUSILEIDE CANDIDO DOS SANTOS</t>
  </si>
  <si>
    <t>WELBER DE MEDEIROS SANTOS</t>
  </si>
  <si>
    <t>11-993420048</t>
  </si>
  <si>
    <t>WILSON AZEVEDO DA CONCEICAO</t>
  </si>
  <si>
    <t>ROSELI DOS SANTOS</t>
  </si>
  <si>
    <t>JOAO PEDRO RODRIGUES PRADO</t>
  </si>
  <si>
    <t>NEURACI DE AGUIAR ROSA SANTANA</t>
  </si>
  <si>
    <t>11-967518179</t>
  </si>
  <si>
    <t>ANA CRISTINA FURLAN REVERENDO</t>
  </si>
  <si>
    <t>11-981755974</t>
  </si>
  <si>
    <t>SELENE GALLUCCI SIDNEY</t>
  </si>
  <si>
    <t>11-982281782</t>
  </si>
  <si>
    <t>DANIELE ELISA DIAS RODRIGUES ATHAIDES</t>
  </si>
  <si>
    <t>11-910237118</t>
  </si>
  <si>
    <t>GELSON FELIPE DA SILVA</t>
  </si>
  <si>
    <t>21-987240417</t>
  </si>
  <si>
    <t>IZAILDA ALVES CUSTODIO ROCHA</t>
  </si>
  <si>
    <t>21-989420426</t>
  </si>
  <si>
    <t>OSVALDO DO CARMO DIZ JUNIOR</t>
  </si>
  <si>
    <t>JANILSON DIAS DO CARMO</t>
  </si>
  <si>
    <t>11-940065454</t>
  </si>
  <si>
    <t>GISELE RAMOS MASCARENHAS FELIPE DA SILVA</t>
  </si>
  <si>
    <t>TATIANE GABRIEL SANTANA</t>
  </si>
  <si>
    <t>11-989290268</t>
  </si>
  <si>
    <t>ANDREIA CRISTINA SANTOS PEREIRA</t>
  </si>
  <si>
    <t>11-967405837</t>
  </si>
  <si>
    <t>ALESSANDRA DOS SANTOS</t>
  </si>
  <si>
    <t>FABIANO GONCALVES ROLLO</t>
  </si>
  <si>
    <t>DANIELA LOURENCETI DO NASCIMENTO</t>
  </si>
  <si>
    <t>11-995455133</t>
  </si>
  <si>
    <t>CIRLEIA ALVES FLORENTINO</t>
  </si>
  <si>
    <t>21-982906104</t>
  </si>
  <si>
    <t>ADRIANA ALVES DOS SANTOS</t>
  </si>
  <si>
    <t>11-985690592</t>
  </si>
  <si>
    <t>JULIANA RIGUEIRA TOSCANO BUENO</t>
  </si>
  <si>
    <t>21-973929563</t>
  </si>
  <si>
    <t>RENATA DE ARAUJO OLIVEIRA</t>
  </si>
  <si>
    <t>11-953902391</t>
  </si>
  <si>
    <t>ANDRESSA CRISITNA OLIVEIRA DA SILVA PEREIRA</t>
  </si>
  <si>
    <t>LUCIANNE DE SOUZA NULLO MENDONCA</t>
  </si>
  <si>
    <t>CLAUDIA DA SILVA PEREIRA</t>
  </si>
  <si>
    <t>LUCIA CRISTINA ALVES DE FREITAS</t>
  </si>
  <si>
    <t>21-973233824</t>
  </si>
  <si>
    <t>THIRZA LILIAN DE OLIVEIRA MARTINEZ</t>
  </si>
  <si>
    <t>11-947472405</t>
  </si>
  <si>
    <t>ANA PAULA AMORIM DUTRA LEITE</t>
  </si>
  <si>
    <t>21-992461976</t>
  </si>
  <si>
    <t>ELIZABETE SALUSTIANO DOS SANTOS</t>
  </si>
  <si>
    <t>11-988555390</t>
  </si>
  <si>
    <t>VALMIR DE ALMEIDA INACIO</t>
  </si>
  <si>
    <t>11-947762528</t>
  </si>
  <si>
    <t>ALEXANDRA GOES GOMES DE ALMEIDA INACIO</t>
  </si>
  <si>
    <t>11-945369339</t>
  </si>
  <si>
    <t>MARIA FRANCILENE CORREIA GOMES</t>
  </si>
  <si>
    <t>DANIELA STARBULOV</t>
  </si>
  <si>
    <t>11-932043794</t>
  </si>
  <si>
    <t>ADRIANA SOUZA DA SILVA</t>
  </si>
  <si>
    <t>ADRIANA VIEIRA DA COSTA MOURA</t>
  </si>
  <si>
    <t>21-97078507</t>
  </si>
  <si>
    <t>CARLOS RENATO DE SOUZA MORENO</t>
  </si>
  <si>
    <t>11-942474307</t>
  </si>
  <si>
    <t>FRANCISCA MARTA SIMPLICIO NOVAIS</t>
  </si>
  <si>
    <t>11-934937443</t>
  </si>
  <si>
    <t>RAPHAEL LOPES DE ANCHIETA</t>
  </si>
  <si>
    <t>21-988240311</t>
  </si>
  <si>
    <t>WAGNER RABELLO DA SILVA</t>
  </si>
  <si>
    <t>MEIRE DA CONCEICAO PEREIRA</t>
  </si>
  <si>
    <t>11-998643905</t>
  </si>
  <si>
    <t>ANDREA RAMIRES LOURENCO</t>
  </si>
  <si>
    <t>11-989145487</t>
  </si>
  <si>
    <t>JOSELAINE GONCALVES DOS ANJOS</t>
  </si>
  <si>
    <t>LUCIANA SANTANA DE FREITAS</t>
  </si>
  <si>
    <t>21-971776631</t>
  </si>
  <si>
    <t>GUILHERMINO PINTO DE ALMEIDA</t>
  </si>
  <si>
    <t>11-968637345</t>
  </si>
  <si>
    <t>GLEUCIA SOUSA FEITOSA</t>
  </si>
  <si>
    <t>21-977232404</t>
  </si>
  <si>
    <t>29/06/2026 11:40</t>
  </si>
  <si>
    <t>SANDRA GALVANI CLEMENTE</t>
  </si>
  <si>
    <t>11-983329487</t>
  </si>
  <si>
    <t>WILLIANS LUIZ VICENTE PEREIRA</t>
  </si>
  <si>
    <t>11-985138925</t>
  </si>
  <si>
    <t>ELISANGELA DE BRITO OLIVEIRA DA SILVA</t>
  </si>
  <si>
    <t>21-964186262</t>
  </si>
  <si>
    <t>FLAVIA SALDANHA SALLES</t>
  </si>
  <si>
    <t>MARIA LUCIANA ALVES</t>
  </si>
  <si>
    <t>11-974413834</t>
  </si>
  <si>
    <t>MARIA LUIZA RODRIGUES IYAMA</t>
  </si>
  <si>
    <t>11-947880740</t>
  </si>
  <si>
    <t>EVANILDA SANTOS DE LIMA</t>
  </si>
  <si>
    <t>11-961543832</t>
  </si>
  <si>
    <t>JOELMA MENEZES DOS SANTOS LEITE</t>
  </si>
  <si>
    <t>11-963371168</t>
  </si>
  <si>
    <t>NILVA LOPES DA SILVA PASSOS</t>
  </si>
  <si>
    <t>15-996874530</t>
  </si>
  <si>
    <t>ALINE PRISCILA JACOB</t>
  </si>
  <si>
    <t>11-994486252</t>
  </si>
  <si>
    <t>CRISTIANE PEREIRA DE LIMA</t>
  </si>
  <si>
    <t>11-975178080</t>
  </si>
  <si>
    <t>HERNANI DA SILVA FELIX</t>
  </si>
  <si>
    <t>21-970079028</t>
  </si>
  <si>
    <t>SHIRLEY FERNANDA SANTANA MADEIRA</t>
  </si>
  <si>
    <t>11-986347186</t>
  </si>
  <si>
    <t>RENATA ALVES DA SILVA</t>
  </si>
  <si>
    <t>ANDREIA DE JESUS SANTOS</t>
  </si>
  <si>
    <t>11-981295135</t>
  </si>
  <si>
    <t>CARLA VERONICA LEITE DE SOUZA FERNANDES</t>
  </si>
  <si>
    <t>TATIANA IGNACIO</t>
  </si>
  <si>
    <t>11-994544655</t>
  </si>
  <si>
    <t>FABIANA ASSUNCAO ABIB</t>
  </si>
  <si>
    <t>11-999651080</t>
  </si>
  <si>
    <t>DANIELE BARBOSA BARROS</t>
  </si>
  <si>
    <t>21-994671325</t>
  </si>
  <si>
    <t>ELIANE CLEMENTINO PEREIRA</t>
  </si>
  <si>
    <t>11-984794129</t>
  </si>
  <si>
    <t>LUCIANO MATEUS PEREIRA</t>
  </si>
  <si>
    <t>11-980145921</t>
  </si>
  <si>
    <t>EDNA SANTOS DE SANTANA</t>
  </si>
  <si>
    <t>21-976012198</t>
  </si>
  <si>
    <t>FERNANDA FRANCISCA GOMES ROCHA</t>
  </si>
  <si>
    <t>11-983967603</t>
  </si>
  <si>
    <t>LOURDES DONIZETE MACHADO</t>
  </si>
  <si>
    <t>21-89009121</t>
  </si>
  <si>
    <t>GESSICA VENTURA BARBOSA</t>
  </si>
  <si>
    <t>11-941725525</t>
  </si>
  <si>
    <t>PAULA MARIA DE SOUZA TORRES</t>
  </si>
  <si>
    <t>11-987188503</t>
  </si>
  <si>
    <t>FLAVIA SANTOS DE ASSUNCAO</t>
  </si>
  <si>
    <t>11-967515525</t>
  </si>
  <si>
    <t>CECILIA MARTINS DA SILVA</t>
  </si>
  <si>
    <t>ROBERTO DE CARVALHO</t>
  </si>
  <si>
    <t>ROGERIO QUINTO</t>
  </si>
  <si>
    <t>11-981007667</t>
  </si>
  <si>
    <t>ERICA DE OLIVEIRA CASSIANO</t>
  </si>
  <si>
    <t>21-989959809</t>
  </si>
  <si>
    <t>ROSALIA FARIAS DE MENDONCA</t>
  </si>
  <si>
    <t>GISELE FERREIRA DOS SANTOS</t>
  </si>
  <si>
    <t>11-960488268</t>
  </si>
  <si>
    <t>ANGELA ALMEIDA JULIO</t>
  </si>
  <si>
    <t>11-913171732</t>
  </si>
  <si>
    <t>ALICE CARDOSO MAVIGNIER</t>
  </si>
  <si>
    <t>11-961277652</t>
  </si>
  <si>
    <t>LUIZ CARLOS EMMERICH</t>
  </si>
  <si>
    <t>21-964116300</t>
  </si>
  <si>
    <t>GIZELE RAMOS DA CONCEICAO</t>
  </si>
  <si>
    <t>21-964113535</t>
  </si>
  <si>
    <t>ILDENEIDE CRISTINA ARAUJO DE LIMA</t>
  </si>
  <si>
    <t>MAGDA GRACIELA SOUZA DE CARVALHO GIOVANINI</t>
  </si>
  <si>
    <t>11-957201435</t>
  </si>
  <si>
    <t>JAQUELINE MARINHO DA SILVA</t>
  </si>
  <si>
    <t>21-998522395</t>
  </si>
  <si>
    <t>ANA PAULA ARAUJO SOUSA YAMAMOTO</t>
  </si>
  <si>
    <t>11-945282802</t>
  </si>
  <si>
    <t>MICHELE PEDRIQUE</t>
  </si>
  <si>
    <t>11-983832522</t>
  </si>
  <si>
    <t>THIAGO DE SOUZA MONTEIRO</t>
  </si>
  <si>
    <t>21-992335451</t>
  </si>
  <si>
    <t>RICHARDSON SILVA ROCHA</t>
  </si>
  <si>
    <t>21-977501381</t>
  </si>
  <si>
    <t>BRUNO ANGELICO VERAS</t>
  </si>
  <si>
    <t>ANDRESSA DA LUZ MANSANO</t>
  </si>
  <si>
    <t>11-998064711</t>
  </si>
  <si>
    <t>VANESSA FERREIRA DAS NEVES</t>
  </si>
  <si>
    <t>11-968712142</t>
  </si>
  <si>
    <t>EDUARDO MARIN ZITO</t>
  </si>
  <si>
    <t>11-940041343</t>
  </si>
  <si>
    <t>MARIO LUIS ALVES DE JESUS</t>
  </si>
  <si>
    <t>21-999154158</t>
  </si>
  <si>
    <t>RENATA MOURA CAVALCANTI</t>
  </si>
  <si>
    <t>LEANDRA PINTO DINIZ</t>
  </si>
  <si>
    <t>21-964196776</t>
  </si>
  <si>
    <t>CRISTIANO MARCIO DE SALES</t>
  </si>
  <si>
    <t>21-964639398</t>
  </si>
  <si>
    <t>DANIELE ROSARIA DE SOUZA REBOUSAS</t>
  </si>
  <si>
    <t>21-985585130</t>
  </si>
  <si>
    <t>DANIELA APARECIDA FALUCHI SANTOS</t>
  </si>
  <si>
    <t>11-991646170</t>
  </si>
  <si>
    <t>RAQUELINE NASCIMENTO DA SILVA</t>
  </si>
  <si>
    <t>PRISCILA MARTINEZ</t>
  </si>
  <si>
    <t>11-989622830</t>
  </si>
  <si>
    <t>NELSON MARTINELLI JUNIOR</t>
  </si>
  <si>
    <t>11-994283922</t>
  </si>
  <si>
    <t>MICHELE LUCAS TRINDADE DA NOBREGA</t>
  </si>
  <si>
    <t>11-974523039</t>
  </si>
  <si>
    <t>FERNANDA RIBEIRO DE OLIVEIRA</t>
  </si>
  <si>
    <t>11-983918926</t>
  </si>
  <si>
    <t>SHEILA CENERI BARBOSA</t>
  </si>
  <si>
    <t>11-973123442</t>
  </si>
  <si>
    <t>ALEXANDRE ALVES DE OLIVEIRA</t>
  </si>
  <si>
    <t>11-963650792</t>
  </si>
  <si>
    <t>PATRICIA OLIVEIRA DE CORDEIRO</t>
  </si>
  <si>
    <t>11-991276605</t>
  </si>
  <si>
    <t>HORTENCIA SIQUEIRA LIMA</t>
  </si>
  <si>
    <t>11-945449283</t>
  </si>
  <si>
    <t>LUCIANA RODRIGUES GOMES DA SILVA</t>
  </si>
  <si>
    <t>21-970330607</t>
  </si>
  <si>
    <t>PRISCILA DA SILVA BORGES</t>
  </si>
  <si>
    <t>21-964040899</t>
  </si>
  <si>
    <t>GLAUCIA CRISTINA GOMES MODESTO</t>
  </si>
  <si>
    <t>21-992370968</t>
  </si>
  <si>
    <t>JULIANA DE ANDRADE DOMINGUES SPINASSE</t>
  </si>
  <si>
    <t>21-32726701</t>
  </si>
  <si>
    <t>WILLIAM ANGELINO DOS SANTOS</t>
  </si>
  <si>
    <t>CRISTIANE DUARTE DA PENHA CRISTINO</t>
  </si>
  <si>
    <t>21-959066267</t>
  </si>
  <si>
    <t>JAQUELINE DO NASCIMENTO SILVA</t>
  </si>
  <si>
    <t>SIMONI REGINA MONTES DE ARAUJO</t>
  </si>
  <si>
    <t>21-969856942</t>
  </si>
  <si>
    <t>FERNANDA MIRAND ADOS SANTOS ROCHA</t>
  </si>
  <si>
    <t>ANDREA FRANCIS BARBOSA ROQUE</t>
  </si>
  <si>
    <t>11-947689178</t>
  </si>
  <si>
    <t>RENATA BULCAO</t>
  </si>
  <si>
    <t>21-979559892</t>
  </si>
  <si>
    <t>THIAGO ALBERT DA SILVA OLIVEIRA</t>
  </si>
  <si>
    <t>11-992976262</t>
  </si>
  <si>
    <t>PRISCILA DE OLIVEIRA ACETOZZI</t>
  </si>
  <si>
    <t>11-988407006</t>
  </si>
  <si>
    <t>LUCIANA ALONSO FERNANDES</t>
  </si>
  <si>
    <t>21-986141846</t>
  </si>
  <si>
    <t>SIMONE RODRIGUES ALEXANDRINO</t>
  </si>
  <si>
    <t>ANA CLAUDIA DOS SANTOS</t>
  </si>
  <si>
    <t>11-976144109</t>
  </si>
  <si>
    <t>EMANUELA DA COSTA DOS SANTOS</t>
  </si>
  <si>
    <t>RICARDO SORIANO CAVALCANTI FIGUEIROA</t>
  </si>
  <si>
    <t>MARIA JOSE SANTOS DUARTE</t>
  </si>
  <si>
    <t>11-973586736</t>
  </si>
  <si>
    <t>THIAGO DE MOURA MARTINS</t>
  </si>
  <si>
    <t>21-999414316</t>
  </si>
  <si>
    <t>JOICE APARECIDA DOS SANTOS FONTANA</t>
  </si>
  <si>
    <t>11-99349-5685</t>
  </si>
  <si>
    <t>FABIANA DE OLIVEIRA LOPES</t>
  </si>
  <si>
    <t>LUCAS SALOMON SILVA</t>
  </si>
  <si>
    <t>11-940864073</t>
  </si>
  <si>
    <t>FRANCISCO CAVALCANTE DE OLIVEIRA</t>
  </si>
  <si>
    <t>11-967720829</t>
  </si>
  <si>
    <t>SILVANA SCHMITT MULLER</t>
  </si>
  <si>
    <t>ELISANGELA MENESES DA SILVA</t>
  </si>
  <si>
    <t>11-945153786</t>
  </si>
  <si>
    <t>KELLY CRISTINA SANTOS TEIXEIRA DAMASCENO</t>
  </si>
  <si>
    <t>11-960308366</t>
  </si>
  <si>
    <t>RENATA DO NASCIMENTO ADAO</t>
  </si>
  <si>
    <t>21-992053279</t>
  </si>
  <si>
    <t>CLARICE SANTOS PEIXOTO</t>
  </si>
  <si>
    <t>11-975792689</t>
  </si>
  <si>
    <t>GISELE DE CASTRO GOMES DIAS</t>
  </si>
  <si>
    <t>11-971591001</t>
  </si>
  <si>
    <t>TATIANA PEREZ RODRIGUEZ</t>
  </si>
  <si>
    <t>11-932772954</t>
  </si>
  <si>
    <t>THAYS ABDORAL CARLOS</t>
  </si>
  <si>
    <t>11-980539352</t>
  </si>
  <si>
    <t>SERGIO LEONARDO BERNARDES BREDDA</t>
  </si>
  <si>
    <t>DIOGO COUTINHO DE LIMA</t>
  </si>
  <si>
    <t>21-974294084</t>
  </si>
  <si>
    <t>MARINA RICCHINI</t>
  </si>
  <si>
    <t>11-971479120</t>
  </si>
  <si>
    <t>CHRISTIANE SILVA DE OLIVEIRA</t>
  </si>
  <si>
    <t>11-972146229</t>
  </si>
  <si>
    <t>LUIZ FELIPE DIAS PEREIRA</t>
  </si>
  <si>
    <t>12-997254317</t>
  </si>
  <si>
    <t>LUCIANA MONTEIRO DA SILVA</t>
  </si>
  <si>
    <t>21-990057130</t>
  </si>
  <si>
    <t>EMERSON PINHEIRO GOMES</t>
  </si>
  <si>
    <t>11-952261544</t>
  </si>
  <si>
    <t>JULIANA FERREIRA DE ARAUJO CLAUDIO</t>
  </si>
  <si>
    <t>22-981814237</t>
  </si>
  <si>
    <t>VIVIANE POLDOUF QUEIJA</t>
  </si>
  <si>
    <t>11-991335024</t>
  </si>
  <si>
    <t>JULIANA GUIMARAES SALLES</t>
  </si>
  <si>
    <t>MARCOS CORTES TECLA PEREIRA</t>
  </si>
  <si>
    <t>21-999178230</t>
  </si>
  <si>
    <t>VANESSA MORILHAS DO VALE</t>
  </si>
  <si>
    <t>11-960433570</t>
  </si>
  <si>
    <t>PRISCILLA ARAUJO ALVES RODRIGUES</t>
  </si>
  <si>
    <t>11-980907363</t>
  </si>
  <si>
    <t>CARLA BISPO DOS SANTOS</t>
  </si>
  <si>
    <t>11-993277089</t>
  </si>
  <si>
    <t>JULIANA QUEIROZ DOS SANTOS</t>
  </si>
  <si>
    <t>11-945716078</t>
  </si>
  <si>
    <t>GESICA GUERRERO DA CRUZ</t>
  </si>
  <si>
    <t>11-957693905</t>
  </si>
  <si>
    <t>SIDNEY DO NASCIMENTO</t>
  </si>
  <si>
    <t>SAMANTHA ROLIZ SYDOW</t>
  </si>
  <si>
    <t>21-964224594</t>
  </si>
  <si>
    <t>MARIANE WOLKE EVANGELISTA</t>
  </si>
  <si>
    <t>ALINE BORGES DE SOUZA</t>
  </si>
  <si>
    <t>11-976399342</t>
  </si>
  <si>
    <t>ALMIR VIEIRA DA SILVA</t>
  </si>
  <si>
    <t>21-983640430</t>
  </si>
  <si>
    <t>BRUNO DA SILVA LOMBA</t>
  </si>
  <si>
    <t>GICELIA SILVA DOS SANTOS</t>
  </si>
  <si>
    <t>DEBORA CRISTINA CANDIDO</t>
  </si>
  <si>
    <t>TAMIRES RODRIGUES FLORES</t>
  </si>
  <si>
    <t>11-961005636</t>
  </si>
  <si>
    <t>ELLEN DAYANE DA SILVA MOURA</t>
  </si>
  <si>
    <t>11-966547128</t>
  </si>
  <si>
    <t>LEANDRO GOMES DE MENEZES</t>
  </si>
  <si>
    <t>11-977689349</t>
  </si>
  <si>
    <t>THATIANE NUNES DA SILVA</t>
  </si>
  <si>
    <t>21-964273589</t>
  </si>
  <si>
    <t>MICHELE SANTOS CAZUZA</t>
  </si>
  <si>
    <t>11-947809250</t>
  </si>
  <si>
    <t>VICENTE GUILHERME GUIMARAES PEREIRA</t>
  </si>
  <si>
    <t>RENAN DA SILVA LUCAS</t>
  </si>
  <si>
    <t>11-979879473</t>
  </si>
  <si>
    <t>SUELI MEIRA VIANA</t>
  </si>
  <si>
    <t>19-995620535</t>
  </si>
  <si>
    <t>DANIELE SILVA HILARIO PEREIRA</t>
  </si>
  <si>
    <t>11-963340593</t>
  </si>
  <si>
    <t>JOSIMEIRE SILVA DOS SANTOS</t>
  </si>
  <si>
    <t>11-963700077</t>
  </si>
  <si>
    <t>EDIPO ANDREUS DE MENDONCA</t>
  </si>
  <si>
    <t>11-975913926</t>
  </si>
  <si>
    <t>MARCUS VINICIUS BARRETO SIQUEIRA</t>
  </si>
  <si>
    <t>GISELE DIEGUES PEREIRA</t>
  </si>
  <si>
    <t>RODRIGO LUIZ DE SOUZA</t>
  </si>
  <si>
    <t>11-951624957</t>
  </si>
  <si>
    <t>RENATA MARIA DA SILVA DAMAS BRAGA</t>
  </si>
  <si>
    <t>11-985879846</t>
  </si>
  <si>
    <t>JULIANA REZENDE COSTA</t>
  </si>
  <si>
    <t>11-951352911</t>
  </si>
  <si>
    <t>LUCIANA SOARES DE OLIVEIRA</t>
  </si>
  <si>
    <t>ELIDE AQUINO DOS SANTOS BORGES</t>
  </si>
  <si>
    <t>19-957257470</t>
  </si>
  <si>
    <t>BARBARA RARUMY MINE</t>
  </si>
  <si>
    <t>11-980406612</t>
  </si>
  <si>
    <t>CAMILA ALINE BARRIO NOVO AMARAL</t>
  </si>
  <si>
    <t>11-949653549</t>
  </si>
  <si>
    <t>PATRICIA RODRIGUES FANTAZIA</t>
  </si>
  <si>
    <t>11-997708366</t>
  </si>
  <si>
    <t>CAMILA PIMENTEL DE VASCONCELOS</t>
  </si>
  <si>
    <t>ADRIANA LUIZ DA SILVA</t>
  </si>
  <si>
    <t>11-968743271</t>
  </si>
  <si>
    <t>CAMILA MARIA SERAFIM</t>
  </si>
  <si>
    <t>11-945507365</t>
  </si>
  <si>
    <t>PAULA APARECIDA DA SILVA SANTOS</t>
  </si>
  <si>
    <t>112469-0051</t>
  </si>
  <si>
    <t>KELLY DE SOUZA BARRETO SILVA</t>
  </si>
  <si>
    <t>ANA JULIA SILVEIRA</t>
  </si>
  <si>
    <t>11-986095858</t>
  </si>
  <si>
    <t>VINICIUS BURLAMAQUE FEDER</t>
  </si>
  <si>
    <t>11-983265937</t>
  </si>
  <si>
    <t>CAMILA DE BARROS TITO</t>
  </si>
  <si>
    <t>21-984680441</t>
  </si>
  <si>
    <t>ALINE SANTOS DE MOURA</t>
  </si>
  <si>
    <t>ANGELICA DE SANTANA FREITAS</t>
  </si>
  <si>
    <t>11-978638880</t>
  </si>
  <si>
    <t>ALINE NERY ARIMATEA ARAUJO</t>
  </si>
  <si>
    <t>11-965864767</t>
  </si>
  <si>
    <t>SARAH REGINA TRINDADE DOMINGOS</t>
  </si>
  <si>
    <t>11-985338085</t>
  </si>
  <si>
    <t>NATHALIA MAGALHAES DOS SANTOS</t>
  </si>
  <si>
    <t>21-977640742</t>
  </si>
  <si>
    <t>RAPHAEL MENDES SANTANA</t>
  </si>
  <si>
    <t>11-939484607</t>
  </si>
  <si>
    <t>MICHELE RIBEIRO DE AZEVEDO FERNANDES</t>
  </si>
  <si>
    <t>KALYNE SUZANE DA SILVA</t>
  </si>
  <si>
    <t>11-980447087</t>
  </si>
  <si>
    <t>PRISCILA ELOI DE FREITAS</t>
  </si>
  <si>
    <t>11-965925471</t>
  </si>
  <si>
    <t>ANA PAULA PEDROSO DE LARA</t>
  </si>
  <si>
    <t>11-998364320</t>
  </si>
  <si>
    <t>JULIANA GALINDO AMORIM</t>
  </si>
  <si>
    <t>MARCOS FERNANDO BARRENCE DA SILVA</t>
  </si>
  <si>
    <t>11-985337015</t>
  </si>
  <si>
    <t>ALYNE DOS ANJOS CALADO</t>
  </si>
  <si>
    <t>11-999227988</t>
  </si>
  <si>
    <t>ANDERSON PEREIRA DOS SANTOS</t>
  </si>
  <si>
    <t>RODRIGO MENDES DE ANDRADE</t>
  </si>
  <si>
    <t>11-956097770</t>
  </si>
  <si>
    <t>FRANCINE MARQUES PAVANI</t>
  </si>
  <si>
    <t>11-958378514</t>
  </si>
  <si>
    <t>CARLA REGINA DE ALMEIDA FERNANDES</t>
  </si>
  <si>
    <t>11-956672966</t>
  </si>
  <si>
    <t>RAFAEL RUBENS DA SILVA LIMA</t>
  </si>
  <si>
    <t>11-946038361</t>
  </si>
  <si>
    <t>CAMILA GEMIM NUNES</t>
  </si>
  <si>
    <t>11-98791-2925</t>
  </si>
  <si>
    <t>JESSICA ALVES DE ANDRADE</t>
  </si>
  <si>
    <t>GILMAR RIBEIRO DOS SANTOS JUNIOR</t>
  </si>
  <si>
    <t>21-964880807</t>
  </si>
  <si>
    <t>MAURICIO RIBEIRO DAS NEVES</t>
  </si>
  <si>
    <t>11-948245205</t>
  </si>
  <si>
    <t>MICHELLE RODRIGUES SANTOS</t>
  </si>
  <si>
    <t>LUIS EDUARDO DO NASCIMENTO SANTOS</t>
  </si>
  <si>
    <t>21-974689313</t>
  </si>
  <si>
    <t>VICTOR MIRANDA MARQUES</t>
  </si>
  <si>
    <t>11-994292054</t>
  </si>
  <si>
    <t>JULIANA KAROLINE DE SOUZA FERREIRA OTAVIANO</t>
  </si>
  <si>
    <t>EDUARDO AUGUSTO PEIXOTO DA SILVA</t>
  </si>
  <si>
    <t>11-949032514</t>
  </si>
  <si>
    <t>ANA PAULA EDILEUSA FERREIRA</t>
  </si>
  <si>
    <t>ALEXANDRE DOS SANTOS ACCURCIO</t>
  </si>
  <si>
    <t>21-985319076</t>
  </si>
  <si>
    <t>NADIA NASCIMENTO BENTO NISHIYAMAMOTO</t>
  </si>
  <si>
    <t>11-973441888</t>
  </si>
  <si>
    <t>TALITIELY ZUCCHINI TOZI</t>
  </si>
  <si>
    <t>11-957090083</t>
  </si>
  <si>
    <t>LEILA DE PINHO FALBO</t>
  </si>
  <si>
    <t>21-991952228</t>
  </si>
  <si>
    <t>ANGEL CARVALHO DA SILVA</t>
  </si>
  <si>
    <t>21-969495495</t>
  </si>
  <si>
    <t>KAMILA PAIVA DE OLIVEIRA</t>
  </si>
  <si>
    <t>11-997904814</t>
  </si>
  <si>
    <t>CLEANE CORREIA DA SILVA</t>
  </si>
  <si>
    <t>KATHRYN CHRISTINE DA SILVA GONCALVES PENA</t>
  </si>
  <si>
    <t>11-948943330</t>
  </si>
  <si>
    <t>DEBORAH JESUS CRUZ FERREIRA</t>
  </si>
  <si>
    <t>11-945240504</t>
  </si>
  <si>
    <t>THUANY ESPIRITO SANTO DE LIMA</t>
  </si>
  <si>
    <t>22-981259247</t>
  </si>
  <si>
    <t>ALESSANDRA MONTEIRO DA SILVA</t>
  </si>
  <si>
    <t>REGINA APARECIDA CABRAL DOS SANTOS</t>
  </si>
  <si>
    <t>11-992808466</t>
  </si>
  <si>
    <t>STEFANY DO AMARANTE CRUZ</t>
  </si>
  <si>
    <t>21-980149800</t>
  </si>
  <si>
    <t>KAWANY RAISSA RODRIGUES</t>
  </si>
  <si>
    <t>11-921200207</t>
  </si>
  <si>
    <t>DANIEL PEREIRA DA SILVA</t>
  </si>
  <si>
    <t>11-965893735</t>
  </si>
  <si>
    <t>DENISON DOS SANTOS PEREIRA</t>
  </si>
  <si>
    <t>KARINE OLIVEIRA DE SOUZA MACHADO</t>
  </si>
  <si>
    <t>FABRICIO DE SOUZA COELHO</t>
  </si>
  <si>
    <t>11-947946174</t>
  </si>
  <si>
    <t>RENAN HENRIQUE SANTOS DE ARAUJO</t>
  </si>
  <si>
    <t>KELLY SANTOS SILVA</t>
  </si>
  <si>
    <t>11-989755191</t>
  </si>
  <si>
    <t>TIAGO CORREA ALVES BARRETO</t>
  </si>
  <si>
    <t>CLEITON DA SILVA</t>
  </si>
  <si>
    <t>ELLEN CRISTINA NEVES DE ALMEIDA</t>
  </si>
  <si>
    <t>ALINE FERREIRA ANTONIO</t>
  </si>
  <si>
    <t>11-984091261</t>
  </si>
  <si>
    <t>SARAH GAUDARD DE OLIVEIRA</t>
  </si>
  <si>
    <t>21-975608774</t>
  </si>
  <si>
    <t>THAIS ROCHA LIMA MAGALHAES</t>
  </si>
  <si>
    <t>11-984309563</t>
  </si>
  <si>
    <t>NAYARA CRISTINA DOS SANTOS</t>
  </si>
  <si>
    <t>VIVIANE PAULINO DE LIMA</t>
  </si>
  <si>
    <t>21-994001684</t>
  </si>
  <si>
    <t>DAINE ESTRELA DA SILVA</t>
  </si>
  <si>
    <t>11-968506991</t>
  </si>
  <si>
    <t>CARINA DOS SANTOS FERREIRA</t>
  </si>
  <si>
    <t>11-974880143</t>
  </si>
  <si>
    <t>GABRIELA DE ARAUJO SILVA</t>
  </si>
  <si>
    <t>11-972714390</t>
  </si>
  <si>
    <t>DOUGLAS APARECIDO FERREIRA</t>
  </si>
  <si>
    <t>11-947481374</t>
  </si>
  <si>
    <t>FABIO VICENTE GOMES</t>
  </si>
  <si>
    <t>11-985201808</t>
  </si>
  <si>
    <t>JEAN SANTOS DE OLIVEIRA</t>
  </si>
  <si>
    <t>11-946359735</t>
  </si>
  <si>
    <t>EVA KELLY DA CONCEICAO MENDES</t>
  </si>
  <si>
    <t>BEATRIZ EVELIN BRAGA DE ALENCAR</t>
  </si>
  <si>
    <t>11-970921714</t>
  </si>
  <si>
    <t>MICHELLE SOUZA SILVA</t>
  </si>
  <si>
    <t>11-980535801</t>
  </si>
  <si>
    <t>ESTER CHUN PO MA SILVEIRA</t>
  </si>
  <si>
    <t>11-930041376</t>
  </si>
  <si>
    <t>AMANDA BERGSON NASCIMENTO LIMA</t>
  </si>
  <si>
    <t>11-980951110</t>
  </si>
  <si>
    <t>RAFAELA DIAS DE ARAUJO</t>
  </si>
  <si>
    <t>21-973963700</t>
  </si>
  <si>
    <t>CARMEN LUCA TOMMASO</t>
  </si>
  <si>
    <t>RHUAN PARMEGIANI OLIMPIO</t>
  </si>
  <si>
    <t>11-960436216</t>
  </si>
  <si>
    <t>RAQUEL DOS SANTOS DE CARVALHO</t>
  </si>
  <si>
    <t>21-974541690</t>
  </si>
  <si>
    <t>JULIA FERNANDES COELHO</t>
  </si>
  <si>
    <t>21-982236778</t>
  </si>
  <si>
    <t>DEBORA MICAELLY MACEDO E SILVA</t>
  </si>
  <si>
    <t>RAIANE BERNADES DA SILVA</t>
  </si>
  <si>
    <t>21-97257-3481</t>
  </si>
  <si>
    <t>LETICIA MALENTACHI FACCHINI</t>
  </si>
  <si>
    <t>11-958105689</t>
  </si>
  <si>
    <t>ELISANGELA SAMPAIO</t>
  </si>
  <si>
    <t>11-945291420</t>
  </si>
  <si>
    <t>JULIANA CLARINDO DA SILVA CARVALHO</t>
  </si>
  <si>
    <t>11-954327641</t>
  </si>
  <si>
    <t>GABRIELLA VIEIRA ANDRADE</t>
  </si>
  <si>
    <t>67-996900541</t>
  </si>
  <si>
    <t>GABRIEL DE OLIVEIRA AUGUSTO</t>
  </si>
  <si>
    <t>MIRIA CARDOSO AUGUSTO</t>
  </si>
  <si>
    <t>ALESSANDRA DE ARAUJO REAL</t>
  </si>
  <si>
    <t>11-940341752</t>
  </si>
  <si>
    <t>BRUNA SILVA SANTOS</t>
  </si>
  <si>
    <t>11-944277464</t>
  </si>
  <si>
    <t>FELIPE DE OLIVEIRA CANDIDO DE SOUSA</t>
  </si>
  <si>
    <t>11-964549509</t>
  </si>
  <si>
    <t>LOHANY SILVARES DE SOUZA DA SILVA</t>
  </si>
  <si>
    <t>21-966806342</t>
  </si>
  <si>
    <t>ANA LUIZA GONZAGA OLIVEIRA</t>
  </si>
  <si>
    <t>21-988899631</t>
  </si>
  <si>
    <t>WEDSON CARNEIRO</t>
  </si>
  <si>
    <t>11-982528925</t>
  </si>
  <si>
    <t>JOAO PEDRO GOMES DA SILVA</t>
  </si>
  <si>
    <t>CAYANE DA TRINDADE RIBEIRO</t>
  </si>
  <si>
    <t>11-966919540</t>
  </si>
  <si>
    <t>CARMELIA RODRIGUES SOUZA BORGES</t>
  </si>
  <si>
    <t>ELIANA ALVES GUERRA DA SILVA</t>
  </si>
  <si>
    <t>ANDREZA DA SILVA RIBEIRO</t>
  </si>
  <si>
    <t>98-984967312</t>
  </si>
  <si>
    <t>RAYSSA DA CRUZ RAMOS SILVA</t>
  </si>
  <si>
    <t>REGINA PIRES SILVA</t>
  </si>
  <si>
    <t>11-962160958</t>
  </si>
  <si>
    <t>MARCIA BEATRIZ VASCONCELOS LIMA</t>
  </si>
  <si>
    <t>11-994662425</t>
  </si>
  <si>
    <t>FRANCINE SANTOS DE OLIVEIRA</t>
  </si>
  <si>
    <t>11-981285789</t>
  </si>
  <si>
    <t>MATHEUS NAVARRO BUENO</t>
  </si>
  <si>
    <t>11-994125931</t>
  </si>
  <si>
    <t>JESSICA DOS SANTOS NASCIMENTO</t>
  </si>
  <si>
    <t>11-982916939</t>
  </si>
  <si>
    <t>LARISSA SILVA DOS SANTOS NOGUEIRA</t>
  </si>
  <si>
    <t>21-994293824</t>
  </si>
  <si>
    <t>YANCA CORREA DOS REIS</t>
  </si>
  <si>
    <t>RENAN ALVES AREAS ARAUJO</t>
  </si>
  <si>
    <t>FLAVIA SANTOS OLIVEIRA</t>
  </si>
  <si>
    <t>11-954221428</t>
  </si>
  <si>
    <t>ANDREZA SOARES DE OLIVEIRA</t>
  </si>
  <si>
    <t>GABRIEL BORGES DE ALMEIDA NASCIMENTO</t>
  </si>
  <si>
    <t>21-971222097</t>
  </si>
  <si>
    <t>ANA PAULA DA SILVA MESQUITA</t>
  </si>
  <si>
    <t>43-988502598</t>
  </si>
  <si>
    <t>MAYARA DOS SANTOS LINO DA SILVA</t>
  </si>
  <si>
    <t>11-995975053</t>
  </si>
  <si>
    <t>YASMIM CRISTINA DE ARAUJO FERNANDES</t>
  </si>
  <si>
    <t>11-991747826</t>
  </si>
  <si>
    <t>BIANCA DA SILVA MOTA</t>
  </si>
  <si>
    <t>11-977087971</t>
  </si>
  <si>
    <t>ALINE SILVA DE LIMA</t>
  </si>
  <si>
    <t>11-97754-9564</t>
  </si>
  <si>
    <t>CAMILA ALMEIDA LIMA</t>
  </si>
  <si>
    <t>LETICIA AGUIAR MONTANHANI TREFIGLI</t>
  </si>
  <si>
    <t>11-962786733</t>
  </si>
  <si>
    <t>FELIPE DELMONDES PEREIRA</t>
  </si>
  <si>
    <t>11-986144824</t>
  </si>
  <si>
    <t>ANA CAROLINE MORAES SILVA</t>
  </si>
  <si>
    <t>11-934922592</t>
  </si>
  <si>
    <t>CELINA SOUZA DOS SANTOS FELIX</t>
  </si>
  <si>
    <t>LEONARDO VINICIUS ALVES BOTTO</t>
  </si>
  <si>
    <t>11-916730534</t>
  </si>
  <si>
    <t>SERGIO NUNES VAILLANT JUNIOR</t>
  </si>
  <si>
    <t>GIULIANA CORREA GONELLI</t>
  </si>
  <si>
    <t>BRUNA CRISTINA DOS SANTOS</t>
  </si>
  <si>
    <t>11-994784891</t>
  </si>
  <si>
    <t>THALITA SILVA GOMES</t>
  </si>
  <si>
    <t>11-939036699</t>
  </si>
  <si>
    <t>OTAVIO PIANTA</t>
  </si>
  <si>
    <t>11-943997004</t>
  </si>
  <si>
    <t>JENYFER DE SOUZA VIANA</t>
  </si>
  <si>
    <t>21-979434867</t>
  </si>
  <si>
    <t>FRANCIELE SIQUEIRA MONTEIRO FRECH</t>
  </si>
  <si>
    <t>24-999364387</t>
  </si>
  <si>
    <t>FREDYSONN MARCHAO RIBEIRO</t>
  </si>
  <si>
    <t>11-998799846</t>
  </si>
  <si>
    <t>RAMINSON DOS SANTOS DO CARMO</t>
  </si>
  <si>
    <t>(21) 9762-15261</t>
  </si>
  <si>
    <t>ALINE SILVA LOPES</t>
  </si>
  <si>
    <t>MARINA NOELI MIRANDA DE SOUSA</t>
  </si>
  <si>
    <t>11-915939584</t>
  </si>
  <si>
    <t>AMANDA CALDAS PRADO</t>
  </si>
  <si>
    <t>11-958252732</t>
  </si>
  <si>
    <t>DANIELA BRITO SILVA DE SOUZA</t>
  </si>
  <si>
    <t>11-983712559</t>
  </si>
  <si>
    <t>GABRIELLA COSTA FERREIRA</t>
  </si>
  <si>
    <t>BEATRIZ TAISA COELHO DA SILVA PAULINO</t>
  </si>
  <si>
    <t>AMANDA DE OLIVEIRA MARSSOLA</t>
  </si>
  <si>
    <t>11-965036083</t>
  </si>
  <si>
    <t>DIEGO DE SOUSA NASCIMENTO</t>
  </si>
  <si>
    <t>11-949154555</t>
  </si>
  <si>
    <t>ELISA GARCIA</t>
  </si>
  <si>
    <t>11-985929989</t>
  </si>
  <si>
    <t>EMILLY DE SOUZA BARBOZA</t>
  </si>
  <si>
    <t>21-976008530</t>
  </si>
  <si>
    <t>DENIS JOSE DA SILVA</t>
  </si>
  <si>
    <t>MARIA CAROLINA DA CONCEICAO DE AZEVEDO</t>
  </si>
  <si>
    <t>21-966234976</t>
  </si>
  <si>
    <t>CLARISSA OLIVEIRA DOS SANTOS FERREIRA</t>
  </si>
  <si>
    <t>21-976114951</t>
  </si>
  <si>
    <t>CAROLINE BOER SANTANA</t>
  </si>
  <si>
    <t>11-69372019</t>
  </si>
  <si>
    <t>GEORGE IBIAPINA CAMPELO SILVA</t>
  </si>
  <si>
    <t>11-963022975</t>
  </si>
  <si>
    <t>MARCELO PEREIRA DOS SANTOS</t>
  </si>
  <si>
    <t>31-987890798</t>
  </si>
  <si>
    <t>JUVANIA FAUSTINO DO NASCIMENTO DE GOES</t>
  </si>
  <si>
    <t>81-988071211</t>
  </si>
  <si>
    <t>MARIA ILDA CRUZ PAULO</t>
  </si>
  <si>
    <t>21-993134647</t>
  </si>
  <si>
    <t>MAURO DE MELLO SILVA</t>
  </si>
  <si>
    <t>24/04/2026 10:20</t>
  </si>
  <si>
    <t>VERA LUCIA SILVESTRE DA SILVA</t>
  </si>
  <si>
    <t>21-986525612</t>
  </si>
  <si>
    <t>MARIA DA GLORIA DO ESPIRITO SANTO</t>
  </si>
  <si>
    <t>2198304-8008</t>
  </si>
  <si>
    <t>MARTHA CONSTANTINA ESPINOZA DE LARA</t>
  </si>
  <si>
    <t>21-998998686</t>
  </si>
  <si>
    <t>MARIA DA GRACA SILVA BIONE</t>
  </si>
  <si>
    <t>21-988333186</t>
  </si>
  <si>
    <t>LUIZA MARIA GALLITO DA SILVA</t>
  </si>
  <si>
    <t>ROSANE SPELZON DE CARVALHO</t>
  </si>
  <si>
    <t>ROSILENE MATTOS CARPINTEIRO</t>
  </si>
  <si>
    <t>MARIZE BARBOSA DANTAS</t>
  </si>
  <si>
    <t>21-983216256</t>
  </si>
  <si>
    <t>IVO ALVES DE OLIVEIRA FILHO</t>
  </si>
  <si>
    <t>21-981294627</t>
  </si>
  <si>
    <t>NORMANDO JOSE DA SILVA NUNES</t>
  </si>
  <si>
    <t>VERA LUCIA EGIL PEREIRA GUIMARAES</t>
  </si>
  <si>
    <t>21-984787029</t>
  </si>
  <si>
    <t>MARCELLO MATIAS DA SILVA</t>
  </si>
  <si>
    <t>21-976052824</t>
  </si>
  <si>
    <t>REGINA LUCIA DOS SANTOS</t>
  </si>
  <si>
    <t>21-980567166</t>
  </si>
  <si>
    <t>PAOLA MARIA GERALDINE PINHEIRO</t>
  </si>
  <si>
    <t>MARIA AUGUSTA SOUZA DE ABREU</t>
  </si>
  <si>
    <t>21-976159803</t>
  </si>
  <si>
    <t>MARILUCE BORGES DE LIMA</t>
  </si>
  <si>
    <t>21-964626847</t>
  </si>
  <si>
    <t>ROSANA DE PAULA LOPES</t>
  </si>
  <si>
    <t>21-967117096</t>
  </si>
  <si>
    <t>SHEILA DE ASSUNCAO SANTOS EDUARDO</t>
  </si>
  <si>
    <t>MARCELLO SODRE MOREIRA</t>
  </si>
  <si>
    <t>LUCIANA ALONSO DE ABREU CARNEIRO</t>
  </si>
  <si>
    <t>PATRICIA CRISTINA GARCIA DO CANTO</t>
  </si>
  <si>
    <t>21-970845757</t>
  </si>
  <si>
    <t>REVERSON BORGES DA SILVA</t>
  </si>
  <si>
    <t>21-982855004</t>
  </si>
  <si>
    <t>SARUZE SALIME PAURA GOMES</t>
  </si>
  <si>
    <t>21-31519202</t>
  </si>
  <si>
    <t>PATRICIA CLAUDIA OLIVEIRA SILVA COELHO</t>
  </si>
  <si>
    <t>21-96478054</t>
  </si>
  <si>
    <t>MARIA BERNADETE DA SILVA FREITAS</t>
  </si>
  <si>
    <t>21-971238496</t>
  </si>
  <si>
    <t>VINICIUS DE MELLO MIRANDA</t>
  </si>
  <si>
    <t>21-999531360</t>
  </si>
  <si>
    <t>ROSEMARY ABADIAS SILVA DE OLIVEIRA</t>
  </si>
  <si>
    <t>MICHELE RIBEIRO DOS SANTOS MENEGATTE</t>
  </si>
  <si>
    <t>21-988774668</t>
  </si>
  <si>
    <t>NYCOLE DA ROCHA ASSUMPCAO</t>
  </si>
  <si>
    <t>JOSIANE SILVESTRE DOS SANTOS</t>
  </si>
  <si>
    <t>21-980814523</t>
  </si>
  <si>
    <t>VINICIUS CANEVELLO FERREIRA</t>
  </si>
  <si>
    <t>TATIANA DE CARVALHO GAIAO DE ALBUQUERQUE</t>
  </si>
  <si>
    <t>MILENE DA ROCHA GUSMAO DE ALMEIDA GUEDES</t>
  </si>
  <si>
    <t>21-974628181</t>
  </si>
  <si>
    <t>MARIA JOSEILMA PAULINO</t>
  </si>
  <si>
    <t>21-997506288</t>
  </si>
  <si>
    <t>JULIANA VIEIRA GOMES</t>
  </si>
  <si>
    <t>SHIRLEI NUNES CARDOSO</t>
  </si>
  <si>
    <t>PRISCILLA ASSUMPCAO DOS SANTOS</t>
  </si>
  <si>
    <t>21-965026784</t>
  </si>
  <si>
    <t>ROGIELE APARECIDA LIMA DOS SANTOS</t>
  </si>
  <si>
    <t>21-995648458</t>
  </si>
  <si>
    <t>MARCOS CRUZ DE SOUZA</t>
  </si>
  <si>
    <t>21-964261152</t>
  </si>
  <si>
    <t>MARCELLE PAZ DE SOUZA</t>
  </si>
  <si>
    <t>21-999030491</t>
  </si>
  <si>
    <t>LEANDRO LUGAO GUEDES</t>
  </si>
  <si>
    <t>KEILA DE PAULA DO NASCIMENTO LEAL</t>
  </si>
  <si>
    <t>21-980337785</t>
  </si>
  <si>
    <t>MARCELLA LIMA DA CUNHA</t>
  </si>
  <si>
    <t>MARCELO WELLINGTON SARAIVA SOARES</t>
  </si>
  <si>
    <t>21-989416480</t>
  </si>
  <si>
    <t>SALLOLY COSTA DA SILVA</t>
  </si>
  <si>
    <t>21-993660035</t>
  </si>
  <si>
    <t>ROSANGELA PIRES RODRIGUES</t>
  </si>
  <si>
    <t>21-982661757</t>
  </si>
  <si>
    <t>JEAN DA SILVA NOGUEIRA</t>
  </si>
  <si>
    <t>21-986894188</t>
  </si>
  <si>
    <t>RODRIGO MARQUES LUIZ GOMES</t>
  </si>
  <si>
    <t>JONATHAN GONCALVES FALCUNDES</t>
  </si>
  <si>
    <t>21-979278286</t>
  </si>
  <si>
    <t>RAFAEL FERREIRA DE ARAUJO</t>
  </si>
  <si>
    <t>21-976895833</t>
  </si>
  <si>
    <t>NATHALIA ACCACIO VIEGAS</t>
  </si>
  <si>
    <t>21-982602586</t>
  </si>
  <si>
    <t>ISABELLE MARQUES DA SILVA</t>
  </si>
  <si>
    <t>21-999866311</t>
  </si>
  <si>
    <t>LUIZA HELENA IRAOLA SOARES DE AZEVEDO</t>
  </si>
  <si>
    <t>11-999931477</t>
  </si>
  <si>
    <t>VALDELICE SILVA</t>
  </si>
  <si>
    <t>11-99979-2626</t>
  </si>
  <si>
    <t>MARIA APARECIDA DE OLIVEIRA</t>
  </si>
  <si>
    <t>11-999164304</t>
  </si>
  <si>
    <t>MARISA FATTORI GONCALVES</t>
  </si>
  <si>
    <t>11-945570193</t>
  </si>
  <si>
    <t>MARIA DA CONCEICAO DOS SANTOS</t>
  </si>
  <si>
    <t>12-99726-2969</t>
  </si>
  <si>
    <t>IVONE ALBERTO</t>
  </si>
  <si>
    <t>11-943840333</t>
  </si>
  <si>
    <t>IZILDINHA PEREIRA DOS SANTOS TRINDADE</t>
  </si>
  <si>
    <t>11-994027540</t>
  </si>
  <si>
    <t>NANCY STEFFENINO</t>
  </si>
  <si>
    <t>RENATA GALLETTI</t>
  </si>
  <si>
    <t>11-971952680</t>
  </si>
  <si>
    <t>LEILA BATISTA XAVIER</t>
  </si>
  <si>
    <t>11-959751983</t>
  </si>
  <si>
    <t>MARIA APARECIDA DOS SANTOS GOMES</t>
  </si>
  <si>
    <t>11-962811104</t>
  </si>
  <si>
    <t>MARIA MARGARIDA DA COSTA</t>
  </si>
  <si>
    <t>11-948138246</t>
  </si>
  <si>
    <t>SONIA MARIA DA SILVA RODRIGUES</t>
  </si>
  <si>
    <t>SERGIO NISHIKITO</t>
  </si>
  <si>
    <t>11-992422607</t>
  </si>
  <si>
    <t>RUBENS DE OLIVEIRA JUNIOR</t>
  </si>
  <si>
    <t>11-997977846</t>
  </si>
  <si>
    <t>VLADIMIR SPONDA FERREIRA</t>
  </si>
  <si>
    <t>11-941094054</t>
  </si>
  <si>
    <t>VERA LUCIA SILVA MOTA</t>
  </si>
  <si>
    <t>11-997608273</t>
  </si>
  <si>
    <t>KATIA FRANCO FIGUEIRO FERREIRA</t>
  </si>
  <si>
    <t>REGINA HELENA PINTO DA SILVA</t>
  </si>
  <si>
    <t>11-972248419</t>
  </si>
  <si>
    <t>MARIA APARECIDA GOMES DOS SANTOS JUSTO</t>
  </si>
  <si>
    <t>11-951188109</t>
  </si>
  <si>
    <t>ROBERTO RIBEIRO DOS SANTOS</t>
  </si>
  <si>
    <t>11-97355365</t>
  </si>
  <si>
    <t>NAIR GONCALVES VIANA</t>
  </si>
  <si>
    <t>11-964115799</t>
  </si>
  <si>
    <t>MARCIO BARBOSA KARAM</t>
  </si>
  <si>
    <t>11-985109941</t>
  </si>
  <si>
    <t>IVELTA DOS SANTOS BARCIELA DA SILVA</t>
  </si>
  <si>
    <t>MARCIA DE CASSIA OLIVEIRA SILVA</t>
  </si>
  <si>
    <t>11-52556980</t>
  </si>
  <si>
    <t>MARCILEI LEANDRO RAMOS</t>
  </si>
  <si>
    <t>11-988349809</t>
  </si>
  <si>
    <t>MARINES DA CRUZ GOMES SANTOS</t>
  </si>
  <si>
    <t>11-987519215</t>
  </si>
  <si>
    <t>VALDIRENE JUVENCIO MATOS</t>
  </si>
  <si>
    <t>ROSEMEIRE OLIVEIRA DA CRUZ</t>
  </si>
  <si>
    <t>11-914663008</t>
  </si>
  <si>
    <t>VILMA SOARES DE JESUS</t>
  </si>
  <si>
    <t>11-991517950</t>
  </si>
  <si>
    <t>SANDRA CAMARGO VASCONCELLOS TREVISAN</t>
  </si>
  <si>
    <t>11-993109207</t>
  </si>
  <si>
    <t>MARLENE RODRIGUES NEPOMUCENO OLIVEIRA</t>
  </si>
  <si>
    <t>11-968142280</t>
  </si>
  <si>
    <t>ROSEANGELA DIAS SANTANA</t>
  </si>
  <si>
    <t>11-967387868</t>
  </si>
  <si>
    <t>RAQUEL CRISTINA PALAURO PILOTO</t>
  </si>
  <si>
    <t>11-998884275</t>
  </si>
  <si>
    <t>IVETE DO SACRAMENTO CABRAL DAS CHAGAS</t>
  </si>
  <si>
    <t>11-984099525</t>
  </si>
  <si>
    <t>MARIA JOSE SILVA DE MORAIS</t>
  </si>
  <si>
    <t>11-953692112</t>
  </si>
  <si>
    <t>ROSA CATARINA DOS SANTOS</t>
  </si>
  <si>
    <t>11-982181532</t>
  </si>
  <si>
    <t>ROSANA CRISTINA FRANCISCO</t>
  </si>
  <si>
    <t>MARIA DE JESUS DINIZ MAMEDIO</t>
  </si>
  <si>
    <t>11-990170899</t>
  </si>
  <si>
    <t>LILIA CASSIA DE FRANCA</t>
  </si>
  <si>
    <t>MARCELO CASTILHEJO CUNHA</t>
  </si>
  <si>
    <t>11-988123630</t>
  </si>
  <si>
    <t>SIMONE TABADA DANTAS DE SOUSA</t>
  </si>
  <si>
    <t>11-990148178</t>
  </si>
  <si>
    <t>PATRICIA RODRIGUES DE SOUZA PAULA</t>
  </si>
  <si>
    <t>11-980138447</t>
  </si>
  <si>
    <t>VALQUIRIA SANTOS ABREU</t>
  </si>
  <si>
    <t>11-984875728</t>
  </si>
  <si>
    <t>JOCELIA PEREIRA CARNEIRO</t>
  </si>
  <si>
    <t>11-952009472</t>
  </si>
  <si>
    <t>MONICA ELISANGELA DA SILVA</t>
  </si>
  <si>
    <t>11-957311839</t>
  </si>
  <si>
    <t>26/06/2026 11:00</t>
  </si>
  <si>
    <t>WILLIAMS MOTA DA SILVA</t>
  </si>
  <si>
    <t>11-956047601</t>
  </si>
  <si>
    <t>ISABEL DE PAIVA FARIAS DUARTE</t>
  </si>
  <si>
    <t>11-963994019</t>
  </si>
  <si>
    <t>LUCELIA DE SOUZA SILVA PEREIRA</t>
  </si>
  <si>
    <t>11-986896102</t>
  </si>
  <si>
    <t>REGINALDO ALVES BRITO</t>
  </si>
  <si>
    <t>11-951410672</t>
  </si>
  <si>
    <t>MARINA ALVES DOS SANTOS</t>
  </si>
  <si>
    <t>11-986401741</t>
  </si>
  <si>
    <t>ROSANGELA DA SILVA SANTOS</t>
  </si>
  <si>
    <t>11-980107914</t>
  </si>
  <si>
    <t>LUCIENE CHAVES SANTOS</t>
  </si>
  <si>
    <t>11-980987618</t>
  </si>
  <si>
    <t>JOSE DE SOUZA DINIZ NETO</t>
  </si>
  <si>
    <t>11-961899682</t>
  </si>
  <si>
    <t>PATRICIA APARECIDA PEREIRA COUTINHO</t>
  </si>
  <si>
    <t>11-939493900</t>
  </si>
  <si>
    <t>RENATO MORAIS DE OLIVEIRA</t>
  </si>
  <si>
    <t>11-982358980</t>
  </si>
  <si>
    <t>WILLIAM JOSE SOBRAL</t>
  </si>
  <si>
    <t>11-972865517</t>
  </si>
  <si>
    <t>KATIA ALVES DE LIRA SANTOS</t>
  </si>
  <si>
    <t>11-951991411</t>
  </si>
  <si>
    <t>KATIA RIBEIRO DA SILVA</t>
  </si>
  <si>
    <t>11-41373731</t>
  </si>
  <si>
    <t>KELLY LIMA DE SOUZA</t>
  </si>
  <si>
    <t>IVAN JACINTO DE OLIVEIRA</t>
  </si>
  <si>
    <t>11-947238361</t>
  </si>
  <si>
    <t>RAFAEL TOTE HINOJOSA</t>
  </si>
  <si>
    <t>11-963827216</t>
  </si>
  <si>
    <t>KELLY APARECIDA MENDES DA SILVA</t>
  </si>
  <si>
    <t>11-987013416</t>
  </si>
  <si>
    <t>ROSELI HUI</t>
  </si>
  <si>
    <t>11-994449866</t>
  </si>
  <si>
    <t>ROBERTA URQUISA MOINO BETTINELLI</t>
  </si>
  <si>
    <t>11-976160888</t>
  </si>
  <si>
    <t>LUIZ FELIPE DA COSTA SANTOS</t>
  </si>
  <si>
    <t>11-958788015</t>
  </si>
  <si>
    <t>RUBIANA VENENO LOPES DA SILVA</t>
  </si>
  <si>
    <t>JEFFERSON ROBERTO PEREIRA GUEDES</t>
  </si>
  <si>
    <t>65-981150660</t>
  </si>
  <si>
    <t>RONALDO GUIMARAES VIEIRA</t>
  </si>
  <si>
    <t>11-948214418</t>
  </si>
  <si>
    <t>KELLY CRISTINA DE PAULA NUNES RINHEL</t>
  </si>
  <si>
    <t>11-958430844</t>
  </si>
  <si>
    <t>SILVANETE SANTIAGO RIBEIRO ROCHA</t>
  </si>
  <si>
    <t>11-956968447</t>
  </si>
  <si>
    <t>TARCISIO DE SALES FEITOSA</t>
  </si>
  <si>
    <t>11-959540656</t>
  </si>
  <si>
    <t>PRISCILLA AVILLA OLIVER</t>
  </si>
  <si>
    <t>11-933956529</t>
  </si>
  <si>
    <t>MAURICIO ARCHANGELO</t>
  </si>
  <si>
    <t>11-993479087</t>
  </si>
  <si>
    <t>RICARDO TADEU ANDERSON</t>
  </si>
  <si>
    <t>LUCIANA DOS SANTOS RODRIGUES</t>
  </si>
  <si>
    <t>11-968380815</t>
  </si>
  <si>
    <t>PETERSON CARLOS DA SILVA</t>
  </si>
  <si>
    <t>11-986944622</t>
  </si>
  <si>
    <t>LEIA DE OLIVEIRA CABRAL CARVALHO</t>
  </si>
  <si>
    <t>11-964214054</t>
  </si>
  <si>
    <t>JOICE CRISTINA DOS SANTOS SOUZA</t>
  </si>
  <si>
    <t>11-968787420</t>
  </si>
  <si>
    <t>LUANA ELEN FERREIRA DOS SANTOS</t>
  </si>
  <si>
    <t>11-963190830</t>
  </si>
  <si>
    <t>MICAELA ZEN MARTINEZ GARCIA</t>
  </si>
  <si>
    <t>11-975535520</t>
  </si>
  <si>
    <t>NATALIA FERNANDA DA SILVA XAVIER</t>
  </si>
  <si>
    <t>11-966697438</t>
  </si>
  <si>
    <t>LILIANE APARECIDA PORFIRIO DE SIQUEIRA</t>
  </si>
  <si>
    <t>11-944523129</t>
  </si>
  <si>
    <t>JESSICA TAMARA DOS SANTOS</t>
  </si>
  <si>
    <t>RAFAEL GONCALVES ORTEGA</t>
  </si>
  <si>
    <t>11-970668422</t>
  </si>
  <si>
    <t>VAGNER BARROZO EDUARDO</t>
  </si>
  <si>
    <t>11-948121465</t>
  </si>
  <si>
    <t>TIAGO MARCELO BRANDAO</t>
  </si>
  <si>
    <t>11-948025997</t>
  </si>
  <si>
    <t>KELLY DE SOUZA SHIMIZU</t>
  </si>
  <si>
    <t>LEDA BATISTA DE OLIVEIRA</t>
  </si>
  <si>
    <t>VANESSA TABORDA VIANA CHUMBO</t>
  </si>
  <si>
    <t>11-944721014</t>
  </si>
  <si>
    <t>NATHALIA QUEIROZ DOS SANTOS</t>
  </si>
  <si>
    <t>11-963985190</t>
  </si>
  <si>
    <t>KATHLEEN MORAIS FERREIRA</t>
  </si>
  <si>
    <t>11-961279240</t>
  </si>
  <si>
    <t>THABATA KIN COSTA VENTURA SEVERGNINI</t>
  </si>
  <si>
    <t>11-983681036</t>
  </si>
  <si>
    <t>PATRICIA CARDOSO VICTORIO</t>
  </si>
  <si>
    <t>0-962217997</t>
  </si>
  <si>
    <t>RAPHAELA FERREIRA PINHEIRO</t>
  </si>
  <si>
    <t>JULIANA VIANA DA SILVA PEREIRA</t>
  </si>
  <si>
    <t>11-969524899</t>
  </si>
  <si>
    <t>ROBSON GOMES DO NASCIMENTO</t>
  </si>
  <si>
    <t>LILIAN DA SILVA GOMES AGOSTINHO</t>
  </si>
  <si>
    <t>11-998321970</t>
  </si>
  <si>
    <t>MAIRA MIRANDA DA SILVA</t>
  </si>
  <si>
    <t>LILIA FERNANDA DE OLIVEIRA SILVA</t>
  </si>
  <si>
    <t>11-988879409</t>
  </si>
  <si>
    <t>MAIRA DE MACEDO SANTOS</t>
  </si>
  <si>
    <t>11-941459960</t>
  </si>
  <si>
    <t>TATIANE CRISTIANE BENTO</t>
  </si>
  <si>
    <t>SERGIO MAURICIO MONTEIRO DE SOUZA</t>
  </si>
  <si>
    <t>VERONICA CAMARGO CARDOSO</t>
  </si>
  <si>
    <t>RAPHAELLA RODRIGUES DE CARVALHO</t>
  </si>
  <si>
    <t>KELLY CHAGAS VASCONCELOS</t>
  </si>
  <si>
    <t>21-967346251</t>
  </si>
  <si>
    <t>RENATA DE FREITAS NUNES</t>
  </si>
  <si>
    <t>11-964497752</t>
  </si>
  <si>
    <t>MICHELLE SOUZA DA SILVA</t>
  </si>
  <si>
    <t>JOEDNA GLEYDICE DE OLIVEIRA</t>
  </si>
  <si>
    <t>11-967325084</t>
  </si>
  <si>
    <t>MARIA DANIELE MALTA SILVA</t>
  </si>
  <si>
    <t>11-989058237</t>
  </si>
  <si>
    <t>THIAGO MELO RAMALHOTO</t>
  </si>
  <si>
    <t>21-987214951</t>
  </si>
  <si>
    <t>NATHALIA MILANI ANDRADE GARCIA</t>
  </si>
  <si>
    <t>JOAO BOSCO JERONIMO DE FREITAS JUNIOR</t>
  </si>
  <si>
    <t>11-945200198</t>
  </si>
  <si>
    <t>NORBELIS GABRIELA CARABALLO ROSILLO</t>
  </si>
  <si>
    <t>11-915125523</t>
  </si>
  <si>
    <t>TABATA GOMES MIRANDA</t>
  </si>
  <si>
    <t>JOSIANE DA SILVA ALVES</t>
  </si>
  <si>
    <t>21-990009888</t>
  </si>
  <si>
    <t>LUIS FERNANDO DE MORAIS FERNANDES</t>
  </si>
  <si>
    <t>WESLEY VALENTIM TEDESCO PINCELA</t>
  </si>
  <si>
    <t>PALOMA OLIVEIRA DIAS</t>
  </si>
  <si>
    <t>21-997498312</t>
  </si>
  <si>
    <t>MICHELE RIBEIRO DO NASCIMENTO</t>
  </si>
  <si>
    <t>SHERON TEIXEIRA DOS SANTOS</t>
  </si>
  <si>
    <t>11-953847437</t>
  </si>
  <si>
    <t>JHEYSLLAINNE CRISTINNE FREIRE DE ANDRADE</t>
  </si>
  <si>
    <t>21-999943427</t>
  </si>
  <si>
    <t>LEANDRO SILVA BENTO</t>
  </si>
  <si>
    <t>SHEILA PESTANA DE SA</t>
  </si>
  <si>
    <t>SHIRLAINE CRISTINA DA COSTA SILVA</t>
  </si>
  <si>
    <t>21-973467486</t>
  </si>
  <si>
    <t>MOISES BRITO DE SOUSA</t>
  </si>
  <si>
    <t>11-993234499</t>
  </si>
  <si>
    <t>KARINE PRADO PEREIRA</t>
  </si>
  <si>
    <t>11-959486080</t>
  </si>
  <si>
    <t>MATHEUS ROCHA DE OLIVAL</t>
  </si>
  <si>
    <t>JULIA RIBEIRO DA SILVA</t>
  </si>
  <si>
    <t>21-971900423</t>
  </si>
  <si>
    <t>ROBERTA LINA MARTINS FERREIRA</t>
  </si>
  <si>
    <t>21-994685499</t>
  </si>
  <si>
    <t>NATHALIA REGINA INACIO DA SILVA</t>
  </si>
  <si>
    <t>PRISCILA RODRIGUES DA SILVA</t>
  </si>
  <si>
    <t>NATHALIA CARDOSO AZEREDO</t>
  </si>
  <si>
    <t>21-975873521</t>
  </si>
  <si>
    <t>MONIQUE MARTINS MORAES</t>
  </si>
  <si>
    <t>21-964086339</t>
  </si>
  <si>
    <t>JULIANE APARECIDA NUNES TEIXEIRA</t>
  </si>
  <si>
    <t>11-982904037</t>
  </si>
  <si>
    <t>JULIANA ELIZAMA AMORIM PEREIRA DIAS</t>
  </si>
  <si>
    <t>MARIA VICTORIA SOARES DE ALMEIDA</t>
  </si>
  <si>
    <t>11-993008662</t>
  </si>
  <si>
    <t>RAQUEL DA SILVA OLIVEIRA</t>
  </si>
  <si>
    <t>11-967119245</t>
  </si>
  <si>
    <t>LAILA THAIRINI ALVES DA FONSECA</t>
  </si>
  <si>
    <t>11-968651551</t>
  </si>
  <si>
    <t>SABRINA EUGENIA ALVES ANSELMO</t>
  </si>
  <si>
    <t>JAQUELINE SILVA NASCIMENTO</t>
  </si>
  <si>
    <t>11-968687299</t>
  </si>
  <si>
    <t>MONIQUE LOURENCO DA SILVA DOS SANTOS</t>
  </si>
  <si>
    <t>11-932065955</t>
  </si>
  <si>
    <t>TALIA RODRIGUES DE ANDRADE</t>
  </si>
  <si>
    <t>11-958433690</t>
  </si>
  <si>
    <t>JHENIFFER DAIANE KNUPP CAMURATE</t>
  </si>
  <si>
    <t>NATHALIA BARROS CARDOSO</t>
  </si>
  <si>
    <t>11-951290161</t>
  </si>
  <si>
    <t>LAIS LUIZ CAVALCANTE DE CARVALHO</t>
  </si>
  <si>
    <t>21-988695809</t>
  </si>
  <si>
    <t>SUZANE FERNANDA APARECIDA REIS</t>
  </si>
  <si>
    <t>LAYS DOS SANTOS MONTEIRO</t>
  </si>
  <si>
    <t>21-995163851</t>
  </si>
  <si>
    <t>RAYARA IANA COSTA PAULA</t>
  </si>
  <si>
    <t>11-971655148</t>
  </si>
  <si>
    <t>YASMIN TARDELLI BENICIO</t>
  </si>
  <si>
    <t>11-945224299</t>
  </si>
  <si>
    <t>JULIA CARVALHO ALMEIDA SANTOS</t>
  </si>
  <si>
    <t>LUISANGELA NAZARETH SALAZAR CASTRO</t>
  </si>
  <si>
    <t>11-960121680</t>
  </si>
  <si>
    <t>SARAH LOPES GUIMARAES</t>
  </si>
  <si>
    <t>SAMIRA OLIVEIRA DA SILVA</t>
  </si>
  <si>
    <t>11-944582794</t>
  </si>
  <si>
    <t>JULIA DE OLIVEIRA HONORATO</t>
  </si>
  <si>
    <t>21-976087132</t>
  </si>
  <si>
    <t>ISADORA MACHADO PASSOS CRUZ</t>
  </si>
  <si>
    <t>11-943543758</t>
  </si>
  <si>
    <t>VIVIAN DA SILVA JORGE PEREIRA</t>
  </si>
  <si>
    <t>11-932276743</t>
  </si>
  <si>
    <t>JULIA KRISAN SANTOS</t>
  </si>
  <si>
    <t>11-945331796</t>
  </si>
  <si>
    <t>MATHEUS DA SILVA ROCHA</t>
  </si>
  <si>
    <t>11-987561171</t>
  </si>
  <si>
    <t>MARCOS MOURA SILVA</t>
  </si>
  <si>
    <t>11-974134222</t>
  </si>
  <si>
    <t>ISABELLA NEVES DE SANTANA</t>
  </si>
  <si>
    <t>11-973191803</t>
  </si>
  <si>
    <t>LUARA CARVALHO ALEIXO</t>
  </si>
  <si>
    <t>11-972527752</t>
  </si>
  <si>
    <t>MARIA CLARA DUARTE DE OLIVEIRA</t>
  </si>
  <si>
    <t>21-999044108</t>
  </si>
  <si>
    <t>LAURA ANTUNES FERREIRA DOS SANTOS</t>
  </si>
  <si>
    <t>11-918684651</t>
  </si>
  <si>
    <t>MAISA GOMES DOS SANTOS</t>
  </si>
  <si>
    <t>21-999521699</t>
  </si>
  <si>
    <t>YASMIM DA SILVA</t>
  </si>
  <si>
    <t>11-971983275</t>
  </si>
  <si>
    <t>MELISSA TORQUATO ALVES</t>
  </si>
  <si>
    <t>LEVY MARQUES DOS SANTOS</t>
  </si>
  <si>
    <t>AURENY VIEIRA SILVA</t>
  </si>
  <si>
    <t>FREDERICK NELSON VITILIO LOPES</t>
  </si>
  <si>
    <t>MARISTELA DIAS SCOFANO</t>
  </si>
  <si>
    <t>MARIA LUCIA RODRIGUES SILVA</t>
  </si>
  <si>
    <t>REGINA CELIA AVELAR</t>
  </si>
  <si>
    <t>RENATO VIEIRA DE SOUZA</t>
  </si>
  <si>
    <t>ELIZABETH DOS SANTOS UYVARY</t>
  </si>
  <si>
    <t>EUNICE RODRIGUES DA SILVA VIEIRA</t>
  </si>
  <si>
    <t>ANA LUCIA DE LIMA</t>
  </si>
  <si>
    <t>DENILDA APARECIDA NEPOMUCENO DE CASTILHO</t>
  </si>
  <si>
    <t>ELIZABETE GONCALVES</t>
  </si>
  <si>
    <t>ZELIA MARIA DA CUNHA</t>
  </si>
  <si>
    <t>CARMEN LUCIA DE OLIVEIRA</t>
  </si>
  <si>
    <t>RITA DE CASSIA ALVES DOS SANTOS</t>
  </si>
  <si>
    <t>MARIA DAS GRACAS BELMOND DE MORAES</t>
  </si>
  <si>
    <t>CLAUDIA CANDIDO FERREIRA</t>
  </si>
  <si>
    <t>CELIA JOSE DE SOUZA</t>
  </si>
  <si>
    <t>CLAUDIA CASTELO BRANCO</t>
  </si>
  <si>
    <t>EDUARDO DE CARVALHO CASTRO</t>
  </si>
  <si>
    <t>ANDREIA LUIZA DOS SANTOS PIRES CARMO</t>
  </si>
  <si>
    <t>DENICE MENDES DA HORA RIBEIRO</t>
  </si>
  <si>
    <t>AGNALDO TELES MARTINS</t>
  </si>
  <si>
    <t>ANA LUCIA DE CASTRO</t>
  </si>
  <si>
    <t>ADRIANA MARTINEZ ORTIZ TOLLER</t>
  </si>
  <si>
    <t>ZELIA MARTINS DE ABREU</t>
  </si>
  <si>
    <t>ELIANA OTTONI DE OLIVEIRA</t>
  </si>
  <si>
    <t>ANGELA SANTANA DE FREITAS</t>
  </si>
  <si>
    <t>CICERA BENEDITO DE SOUZA</t>
  </si>
  <si>
    <t>ETIENE APARECIDA BEZERRA DA SILVA</t>
  </si>
  <si>
    <t>CARLA PATRICIA CHERUTTI DIAS</t>
  </si>
  <si>
    <t>FRANCISCO RIBEIRO FERREIRA</t>
  </si>
  <si>
    <t>ADRIANA APARECIDA DE OLIVEIRA</t>
  </si>
  <si>
    <t>ELIZANE MORAIS DA SILVA</t>
  </si>
  <si>
    <t>1198159-5390</t>
  </si>
  <si>
    <t>ERIKA SHELIGAN PASCHERO</t>
  </si>
  <si>
    <t>ALEXANDRE FELIPE MENDES</t>
  </si>
  <si>
    <t>ERICA QUERODIA</t>
  </si>
  <si>
    <t>FERNANDA GALDINO DA SILVA SANTOS</t>
  </si>
  <si>
    <t>MARIA JOSE DO NASCIMENTO LIMA</t>
  </si>
  <si>
    <t>ANALIA NETA ALVES CAMPOS</t>
  </si>
  <si>
    <t>VANDERLEIA CARDOZO</t>
  </si>
  <si>
    <t>EDUARDO GOMES SIQUEIRA</t>
  </si>
  <si>
    <t>TATIANA DE CARVALHO DE OLIVEIRA SENA</t>
  </si>
  <si>
    <t>ANA CRISTINA CORREA LOUREIRO DE QUEIROZ</t>
  </si>
  <si>
    <t>CINTIA SILVA MIRANDA</t>
  </si>
  <si>
    <t>CRISTIANI COSTA MOREIRA</t>
  </si>
  <si>
    <t>ELISANGELA DA SILVA BARBOSA</t>
  </si>
  <si>
    <t>CRISTIANE GONCALVES FELIX</t>
  </si>
  <si>
    <t>ROSIMERE CAMARGO SANTOS</t>
  </si>
  <si>
    <t>ANDERSON GON MARTINS</t>
  </si>
  <si>
    <t>ANA PAULA ALVES DA ROCHA</t>
  </si>
  <si>
    <t>DEBORA REGINA BUDRI</t>
  </si>
  <si>
    <t>MICHELLE FRANCISCA FERREIRA</t>
  </si>
  <si>
    <t>VALERIA VINA RODRIGUES PONTES</t>
  </si>
  <si>
    <t>PERLA ALVA COSTA TRINDADE GOMES</t>
  </si>
  <si>
    <t>VINICIUS NAZEANZE DOS SANTOS</t>
  </si>
  <si>
    <t>THIAGO DIAS BACHUR</t>
  </si>
  <si>
    <t>ELANE RODRIGUES DE SOUZA DA COSTA</t>
  </si>
  <si>
    <t>ALESSANDRA VIEIRA SOUZA</t>
  </si>
  <si>
    <t>EDNEIA APARECIDA DOS SANTOS</t>
  </si>
  <si>
    <t>TABATA VIEIRA DE SOUZA</t>
  </si>
  <si>
    <t>EDNA ALVES DA HORA</t>
  </si>
  <si>
    <t>CELIA CANDIDA DA SILVA</t>
  </si>
  <si>
    <t>VANESSA DA FRANCA SANTOS</t>
  </si>
  <si>
    <t>ANA JULIA FERNANDES</t>
  </si>
  <si>
    <t>DANIELLE ALCANTARA VIANA DOS REIS</t>
  </si>
  <si>
    <t>VIVIANE DE ALMEIDA SANTOS</t>
  </si>
  <si>
    <t>TATIANE DE FATIMA BEZERRA</t>
  </si>
  <si>
    <t>THAIANA MONTENEGRO SILVA DE SOUZA</t>
  </si>
  <si>
    <t>YASMIN FERREIRA MARTINEZ DOS SANTOS</t>
  </si>
  <si>
    <t>THALYTA DE SOUZA BARBOSA DA SILVA</t>
  </si>
  <si>
    <t>VINICIUS PEREIRA DE SOUZA</t>
  </si>
  <si>
    <t>THAIS DE CARVALHO DA SILVA</t>
  </si>
  <si>
    <t>FERNANDA DE MATOS FEITOSA</t>
  </si>
  <si>
    <t>VIVIANE SILVA OLIVEIRA</t>
  </si>
  <si>
    <t>TALISON MATA DA SILVA</t>
  </si>
  <si>
    <t>GABRIELA ALVES SANTANA</t>
  </si>
  <si>
    <t>WAGNER ALEXANDRE DOS SANTOS FERNANDES</t>
  </si>
  <si>
    <t>TALITA MARQUES DOS SANTOS</t>
  </si>
  <si>
    <t>WELLEN ALVES CORREA SOUZA</t>
  </si>
  <si>
    <t>CAMILA SIMOES SANTOS</t>
  </si>
  <si>
    <t>CAMILLY DA SILVA FERREIRA</t>
  </si>
  <si>
    <t>EMILLY BUDRI BOGNAR</t>
  </si>
  <si>
    <t>SOPHIA TAVARES CORDEIRO</t>
  </si>
  <si>
    <t>ESTER SOUZA DE LIMA</t>
  </si>
  <si>
    <t>SIMIANA PEREIRA DA SILVA</t>
  </si>
  <si>
    <t>VERA LUCIA GOMES LOURO</t>
  </si>
  <si>
    <t>CREMILDA GAMA DOS SANTOS</t>
  </si>
  <si>
    <t>JORGE SOARES PEREIRA</t>
  </si>
  <si>
    <t>JUREMA MEDEIROS</t>
  </si>
  <si>
    <t>JORGE MANUEL FERNANDES PEREIRA</t>
  </si>
  <si>
    <t>SONIA DOS SANTOS PEREIRA</t>
  </si>
  <si>
    <t>ANTONIO BATISTA JUNIOR</t>
  </si>
  <si>
    <t>OZEIAS MACHADO NUNES</t>
  </si>
  <si>
    <t>2198019-3287</t>
  </si>
  <si>
    <t>ANTONIA MARIA DA SILVA</t>
  </si>
  <si>
    <t>FATIMA CEZARIO MAIA RIBEIRO</t>
  </si>
  <si>
    <t>VALDECI ALMEIDA DE AZEVEDO</t>
  </si>
  <si>
    <t>MARINA SOUZA DE PAULA</t>
  </si>
  <si>
    <t>MARIA FATIMA MARQUES</t>
  </si>
  <si>
    <t>IRAN DE OLIVEIRA SILVA</t>
  </si>
  <si>
    <t>MARIA ANGELICA CONCEICAO DE JESUS</t>
  </si>
  <si>
    <t>ORLY CARLOS DE PAULA</t>
  </si>
  <si>
    <t>LIVIA REGINA ANTUNES</t>
  </si>
  <si>
    <t>ELISABETE SANTIAGO DOS SANTOS</t>
  </si>
  <si>
    <t>NADJA DE ALMEIDA CHEDIAK</t>
  </si>
  <si>
    <t>MARLY DE SOUZA CARVALHO</t>
  </si>
  <si>
    <t>MERCEDES VALENTIN GARZON</t>
  </si>
  <si>
    <t>MARCIA CRISTINA BRAZ CARVALHO DE OLIVEIRA</t>
  </si>
  <si>
    <t>SORAYA DO REGO BARROS</t>
  </si>
  <si>
    <t>JOSE CARLOS DE ASSIS PRATA</t>
  </si>
  <si>
    <t>EDNA FRANCA MELO MANHAES</t>
  </si>
  <si>
    <t>MARIO LUIGI DE SIMONE</t>
  </si>
  <si>
    <t>LILIA MARCIA THEODORO DE BRITO</t>
  </si>
  <si>
    <t>MARLENE DE MACEDO DA CONCEICAO</t>
  </si>
  <si>
    <t>LUCIMAR ALVES DE SOUZA</t>
  </si>
  <si>
    <t>EDNA HILARIO DA CRUZ</t>
  </si>
  <si>
    <t>MARIA DAS GRACAS NASCIMENTO DAS NEVES</t>
  </si>
  <si>
    <t>TEREZINHA DE JESUS ALVES</t>
  </si>
  <si>
    <t>ELVIRA GOMES DE SOUZA QUINTES</t>
  </si>
  <si>
    <t>MARCIA MARIA PEREIRA LOPES</t>
  </si>
  <si>
    <t>MARIA DE FATIMA GOUVEIA PEREIRA</t>
  </si>
  <si>
    <t>APARECIDA CONCEICAO DA SILVA CAZOTE</t>
  </si>
  <si>
    <t>JOEL PEREIRA DAS NEVES</t>
  </si>
  <si>
    <t>CARLA SAYAO FREITAS VIANA</t>
  </si>
  <si>
    <t>MARIA LUIZA GOMES MONTEIRO</t>
  </si>
  <si>
    <t>LISETE JESUS DE OLIVEIRA</t>
  </si>
  <si>
    <t>ROSA DE FATIMA ALVES MEDEIROS LEAO</t>
  </si>
  <si>
    <t>SANDRA MARA SILVA BICACO</t>
  </si>
  <si>
    <t>CLAUDIO LOPES MARTINHO</t>
  </si>
  <si>
    <t>MARIA JOSE DA SILVA ALMEIDA</t>
  </si>
  <si>
    <t>ZALMIR FERNANDES DE SOUZA COSTA</t>
  </si>
  <si>
    <t>MARCIA GEAN DOS SANTOS SILVA</t>
  </si>
  <si>
    <t>ROMILDO LEAL MAGALHAES</t>
  </si>
  <si>
    <t>JOSIMERE MENDONCA GOMES</t>
  </si>
  <si>
    <t>MARLY PEREIRA DE BRITO MELLO</t>
  </si>
  <si>
    <t>MARILIA TEREZINHA DE PAULA</t>
  </si>
  <si>
    <t>ANDREA FREITAS DA SILVA</t>
  </si>
  <si>
    <t>ROSIMERI LOURO BARBOZA</t>
  </si>
  <si>
    <t>LEIA CRISTINA XAVIER PINHEIRO</t>
  </si>
  <si>
    <t>LUCIANA DUARTE QUINTELLA</t>
  </si>
  <si>
    <t>JORGE DE JESUS SIQUEIRA DE SOUZA</t>
  </si>
  <si>
    <t>ESTER AMARAL DO NASCIMENTO</t>
  </si>
  <si>
    <t>MARIA DA CONCEICAO BORGES DE ALMEIDA</t>
  </si>
  <si>
    <t>ANA CRISTINA GOMES PEREIRA</t>
  </si>
  <si>
    <t>MARIA AUXILIADORA OLIVEIRA DE SOUZA</t>
  </si>
  <si>
    <t>VALERIA BITENCOURT DANTAS</t>
  </si>
  <si>
    <t>2198708-9963</t>
  </si>
  <si>
    <t>MONICA MARTINIANO DE SOUZA MARTINS</t>
  </si>
  <si>
    <t>CELIO ANTONIO DA ROCHA</t>
  </si>
  <si>
    <t>ELIANE SILVA DO NASCIMENTO</t>
  </si>
  <si>
    <t>DENISE ARMANDO DE CARVALHO</t>
  </si>
  <si>
    <t>MARIA ELISA DE OLIVEIRA PINA SILISTRINO</t>
  </si>
  <si>
    <t>MARCOS ANTONIO DOS SANTOS</t>
  </si>
  <si>
    <t>ELIANE CRISTINA MARQUES DE ARAUJO COSTA DA SILVA</t>
  </si>
  <si>
    <t>KATIA REGINA DA GAMA CALDERAL</t>
  </si>
  <si>
    <t>MARCUS VINICIUS FARINAZO</t>
  </si>
  <si>
    <t>FATIMA CRISTINA CHAVES DE OLIVEIRA</t>
  </si>
  <si>
    <t>OZANA AZEREDO DA SILVA OLIVEIRA</t>
  </si>
  <si>
    <t>DEISE MARIA NEIVA MESQUITA</t>
  </si>
  <si>
    <t>MARIA DA GLORIA DA SILVA GAMA</t>
  </si>
  <si>
    <t>ELIANE SAVIANI BALMANT</t>
  </si>
  <si>
    <t>ROSANA MAGALHAES ALVES TORQUATO</t>
  </si>
  <si>
    <t>LILIAN REGINA OLIVEIRA SANTOS</t>
  </si>
  <si>
    <t>KATIA ALMEIDA MENDES</t>
  </si>
  <si>
    <t>MERI DAS GRACAS FERREIRA DE FREITAS CASTRO</t>
  </si>
  <si>
    <t>COSME JURANDIR MAIA DE MOURA</t>
  </si>
  <si>
    <t>DANIELLA MENDES ALOISE</t>
  </si>
  <si>
    <t>JOSE FABIO DA GRACA VIANNA</t>
  </si>
  <si>
    <t>CARLA CRISTINA LIMA ALMEIDA</t>
  </si>
  <si>
    <t>MARTA TELES DOS REIS DE OLIVEIRA</t>
  </si>
  <si>
    <t>MARINA MORAIS</t>
  </si>
  <si>
    <t>FABIOLA DOS SANTOS DE OLIVEIRA</t>
  </si>
  <si>
    <t>ANA PAULA ARAUJO DO VALLE</t>
  </si>
  <si>
    <t>JANE CRISTINA DE OLIVEIRA AZEVEDO</t>
  </si>
  <si>
    <t>VANIA DE SOUZA MOREIRA</t>
  </si>
  <si>
    <t>RITA FLORENCIO HONORATO SAN GERMANO</t>
  </si>
  <si>
    <t>IVANILSON FERREIRA DE ALMEIDA</t>
  </si>
  <si>
    <t>PATRICIA DE OLIVEIRA MARTINHO</t>
  </si>
  <si>
    <t>KATIA LOPES DA CRUZ</t>
  </si>
  <si>
    <t>ELOISA BARBOSA DE SOUZA</t>
  </si>
  <si>
    <t>CRISTINA DOS SANTOS ALENCAR DO NASCIMENTO</t>
  </si>
  <si>
    <t>ANDREIA CASTRO SILVA</t>
  </si>
  <si>
    <t>CLAUDIA TEIXEIRA PEREIRA LOPES</t>
  </si>
  <si>
    <t>TANIA CONRADO PINHO</t>
  </si>
  <si>
    <t>JOSE LUIS ALVES FONTES</t>
  </si>
  <si>
    <t>ALESSANDRA MONTALTO</t>
  </si>
  <si>
    <t>JOSE HENRIQUE DE FREITAS</t>
  </si>
  <si>
    <t>SILVANA RICAGNO</t>
  </si>
  <si>
    <t>CASSIA PEREIRA DE LIMA</t>
  </si>
  <si>
    <t>ROSEMERI GAMA TERRA</t>
  </si>
  <si>
    <t>ALEXANDRE DE FREITAS</t>
  </si>
  <si>
    <t>SOLANGE SILVA PENHA DA CRUZ</t>
  </si>
  <si>
    <t>MARY SIMONE CIPRIANO DOS SANTOS</t>
  </si>
  <si>
    <t>SIMONE FERREIRA FELIX</t>
  </si>
  <si>
    <t>ANDREA RIBEIRO DA SILVA</t>
  </si>
  <si>
    <t>HUMBERTO GALDINO LIMA DA SILVA</t>
  </si>
  <si>
    <t>ANGELICA OTAVIA DA SILVA</t>
  </si>
  <si>
    <t>ANA LUCIA DE SOUSA MATOS</t>
  </si>
  <si>
    <t>DINH HONORIO DE LIMA ALVES</t>
  </si>
  <si>
    <t>MARCIA REGINA CRESPO BARBOSA</t>
  </si>
  <si>
    <t>JOSE ALEXANDRE GENTIL GERALDO</t>
  </si>
  <si>
    <t>DEISE FRANCO RIBEIRO</t>
  </si>
  <si>
    <t>MARIA DE FATIMA SALVINO DA SILVA</t>
  </si>
  <si>
    <t>ALEXSANDER AZEREDO DE MATOS</t>
  </si>
  <si>
    <t>ELISANGELA ALVES DE OLIVEIRA</t>
  </si>
  <si>
    <t>JANAINA GOMES DA SILVA PORTELLA DA ROCHA</t>
  </si>
  <si>
    <t>CRISTINA DE SOUZA DA SILVA</t>
  </si>
  <si>
    <t>LUIZ FERNANDO RIBEIRO DE LEMOS</t>
  </si>
  <si>
    <t>VERONICA SILVA ANTONIO</t>
  </si>
  <si>
    <t>DANIELA JULIAR DA SILVA</t>
  </si>
  <si>
    <t>SERGIO FREDERICO VIANA JUCA</t>
  </si>
  <si>
    <t>ADRIANA SILVA PEREIRA DOS SANTOS</t>
  </si>
  <si>
    <t>ANA PAULA SANTOS DOS RAMOS</t>
  </si>
  <si>
    <t>MONICA BARCO LOUREIRO GOMES</t>
  </si>
  <si>
    <t>EDEL DA SILVA MELO</t>
  </si>
  <si>
    <t>ELIANE BARBOSA DA SILVA</t>
  </si>
  <si>
    <t>LUCIANA DE SOUZA NAZARETH</t>
  </si>
  <si>
    <t>SIMONE MARQUES DA COSTA RESENDE</t>
  </si>
  <si>
    <t>LUCIANA BARROSO JANUARIO</t>
  </si>
  <si>
    <t>DAVID BARROS DA SILVA</t>
  </si>
  <si>
    <t>JOSENI DIAS MESQUITA</t>
  </si>
  <si>
    <t>GRACIANE FERNANDES DE ALMEIDA</t>
  </si>
  <si>
    <t>VIVIANE DE SOUZA FERREIRA</t>
  </si>
  <si>
    <t>MIRIAM DOS SANTOS OLIVEIRA SILVA</t>
  </si>
  <si>
    <t>ANDREA DE OLIVEIRA DA SILVA</t>
  </si>
  <si>
    <t>JOANA LIDIA RODRIGUES VILHENA</t>
  </si>
  <si>
    <t>PAULO CESAR RODRIGUES DE MATTOS</t>
  </si>
  <si>
    <t>DILMA CARVALHO DA CONCEICAO DE SANTANA</t>
  </si>
  <si>
    <t>RENATA CRISTIANE MENDES</t>
  </si>
  <si>
    <t>MARCELO BARBOSA DA SILVA</t>
  </si>
  <si>
    <t>MARCIO GARCIA LINARES</t>
  </si>
  <si>
    <t>CRISTIANE PIMENTEL DE AGUILAR LEAL</t>
  </si>
  <si>
    <t>ANA PAULA DE SOUZA GOMES</t>
  </si>
  <si>
    <t>ANGELICA RESSE CARVALHO DE ALMEIDA</t>
  </si>
  <si>
    <t>ADRIANA MONTEIRO PESSOA PEREIRA</t>
  </si>
  <si>
    <t>KATIA PAULO MARTINS</t>
  </si>
  <si>
    <t>KELI KLEIN PEREIRA DA ROSA</t>
  </si>
  <si>
    <t>LEANDRO AZEVEDO COCCO</t>
  </si>
  <si>
    <t>SHEILA PIRES DA SILVA</t>
  </si>
  <si>
    <t>MARCIA CRISTINA BARBOSA DA SILVA</t>
  </si>
  <si>
    <t>ELZIMAR SILVA BRAZ DE FARIAS</t>
  </si>
  <si>
    <t>FATIMA FELIX PATRICIO</t>
  </si>
  <si>
    <t>SANDRA DA SILVA ARAUJO</t>
  </si>
  <si>
    <t>ADRIANA DO NASCIMENTO</t>
  </si>
  <si>
    <t>GISELANE FIGUEIREDO MARTINS</t>
  </si>
  <si>
    <t>VIVIANE RODRIGUES SARAIVA</t>
  </si>
  <si>
    <t>RENATA SIMOES METELLO</t>
  </si>
  <si>
    <t>ANDREA FELIX DE OLIVEIRA DA SILVA</t>
  </si>
  <si>
    <t>JOSELI LIMA ALVES</t>
  </si>
  <si>
    <t>KLEBER MENDES DOS SANTOS</t>
  </si>
  <si>
    <t>ALINE DANTAS CARRETEIRO</t>
  </si>
  <si>
    <t>ELAINE COSTA BORGES RIBEIRO</t>
  </si>
  <si>
    <t>FERNANDO JOSE DA COSTA SOUZA JACOVAZZO</t>
  </si>
  <si>
    <t>SILVANIA FERREIRA DA SILVA</t>
  </si>
  <si>
    <t>LUCIA VIEIRA DO CARMO</t>
  </si>
  <si>
    <t>ALEXANDRE BALDUINO GAGO DE OLIVEIRA</t>
  </si>
  <si>
    <t>MARCIO PAULO DE MAGALHAES</t>
  </si>
  <si>
    <t>APARECIDA CASSIA DA CRUZ PIRES</t>
  </si>
  <si>
    <t>CARLA DOS REIS DA SILVA LAEBER</t>
  </si>
  <si>
    <t>CARLA VANESSA PECANHA DOS SANTOS</t>
  </si>
  <si>
    <t>ADRIANA RIBEIRO DELGADO SOARES</t>
  </si>
  <si>
    <t>JOZE CRUZ DE SOUZA BARROS DA SILVA</t>
  </si>
  <si>
    <t>DEISE DOS SANTOS MELLO</t>
  </si>
  <si>
    <t>ERICA SILVA DA VEIGA ALVES</t>
  </si>
  <si>
    <t>ANDRE LUIZ FERREIRA FELIX DE SOUZA</t>
  </si>
  <si>
    <t>VIVIANE DA SILVA OLIVEIRA SIMOES</t>
  </si>
  <si>
    <t>PATRICIA FERNANDES DA SILVA FERREIRA</t>
  </si>
  <si>
    <t>ADRIANA BRITO DOS SANTOS</t>
  </si>
  <si>
    <t>SUZANA FOGACA SANTOS PEREIRA</t>
  </si>
  <si>
    <t>ISABEL CRISTINA DE CARVALHO SILVA</t>
  </si>
  <si>
    <t>JOSEFA FABIOLA OLIVEIRA DOS SANTOS</t>
  </si>
  <si>
    <t>CRISTIANA DA SILVA NOBREGA</t>
  </si>
  <si>
    <t>MERYENIS OLIVEIRA DOS SANTOS</t>
  </si>
  <si>
    <t>MAISA FLORES DOS SANTOS SOARES</t>
  </si>
  <si>
    <t>MICHEL ANDRADE DA COSTA RESENDE</t>
  </si>
  <si>
    <t>SELMA LUCIA DOS SANTOS</t>
  </si>
  <si>
    <t>ERICA MATOS DE MEDEIROS</t>
  </si>
  <si>
    <t>ANDREIA ROSARIA ALVES PINHEIRO DE ARAUJO</t>
  </si>
  <si>
    <t>FABIO RODRIGUES DE MEDEIROS DA CRUZ</t>
  </si>
  <si>
    <t>SIMONE CARDOSO DE ARRUDA</t>
  </si>
  <si>
    <t>AMANDA SANTOS DE OLIVEIRA</t>
  </si>
  <si>
    <t>DANIELE DE LIMA FERNANDES</t>
  </si>
  <si>
    <t>WANDERSON NASCIMENTO DE FIGUEIREDO</t>
  </si>
  <si>
    <t>CRISTIANE FERREIRA RABELLO DA SILVA</t>
  </si>
  <si>
    <t>CARLOS EDUARDO GOMES DE AZEVEDO</t>
  </si>
  <si>
    <t>2197012-1703</t>
  </si>
  <si>
    <t>LEILA DO PRADO BRAGA JAIR</t>
  </si>
  <si>
    <t>MONICA MARTINS DE OLIVEIRA SILVA</t>
  </si>
  <si>
    <t>ELIDA DA SILVA MUNIZ</t>
  </si>
  <si>
    <t>JANAINA PERCILIA DA SILVA GOMES</t>
  </si>
  <si>
    <t>JULIANA LOJA LOPES</t>
  </si>
  <si>
    <t>LEANDRO GOULART VIEIRA</t>
  </si>
  <si>
    <t>LUCIENE LAZARO MAGNO</t>
  </si>
  <si>
    <t>EDIMILSON GONCALVES CERQUEIRA</t>
  </si>
  <si>
    <t>VANDA GEROJA MARTINS ROCHA</t>
  </si>
  <si>
    <t>RICARDO PAULO DOS ANJOS JUNIOR</t>
  </si>
  <si>
    <t>MALCOLM DOS SANTOS ALMEIDA</t>
  </si>
  <si>
    <t>RENATA DOS SANTOS AMADO</t>
  </si>
  <si>
    <t>VIVIANE LOPES VIEGAS GUEDES</t>
  </si>
  <si>
    <t>RENATO CALISTO DA COSTA</t>
  </si>
  <si>
    <t>VIVIANE BARBOSA TAVARES DE QUEIROZ</t>
  </si>
  <si>
    <t>LUIS RODRIGO CONCEICAO PEREIRA</t>
  </si>
  <si>
    <t>ELISA SANTOS CORDEIRO DE SOUZA</t>
  </si>
  <si>
    <t>ROBERTA CARDOSO SPINOLA RIBEIRO</t>
  </si>
  <si>
    <t>GABRIELA GONCALVES GOMES FLORINDO</t>
  </si>
  <si>
    <t>JAQUELINE DA MOTA DUARTE</t>
  </si>
  <si>
    <t>LUCIANA DA SILVA ALMEIDA</t>
  </si>
  <si>
    <t>SHEILA NASCIMENTO ROMAO DE SOUZA</t>
  </si>
  <si>
    <t>GLAUBER MATHIAS DE OLIVEIRA</t>
  </si>
  <si>
    <t>IZABEL CRISTINA DE CARVALHO SIQUEIRA</t>
  </si>
  <si>
    <t>LILIANE ALVES DA SILVA ESPINDOLA</t>
  </si>
  <si>
    <t>GREICIANE DOS SANTOS VIANA</t>
  </si>
  <si>
    <t>UANDERSON MATA SILVA</t>
  </si>
  <si>
    <t>ANA RACHEL RESENDE MARQUES PEIXOTO</t>
  </si>
  <si>
    <t>CIOLA GONCALVES DE PAULA PEIXOTO</t>
  </si>
  <si>
    <t>FELIPE MARTINS GOMES</t>
  </si>
  <si>
    <t>RAFAEL MOTTA CATERMOL</t>
  </si>
  <si>
    <t>SAMELA PACHECO DE SOUZA</t>
  </si>
  <si>
    <t>MICHELE MANGORRA LUCENA FREITAS PONTES</t>
  </si>
  <si>
    <t>BRUNA DE OLIVEIRA DIAS MOLEDO</t>
  </si>
  <si>
    <t>ANTONIA JAQUELINE INACIO</t>
  </si>
  <si>
    <t>CELIA RITA COSTA</t>
  </si>
  <si>
    <t>GABRIEL DE ALBUQUERQUE SEIXAS</t>
  </si>
  <si>
    <t>THAIS DE MORAES VIANA POGGIO</t>
  </si>
  <si>
    <t>MARCELO COSTA DA SILVA</t>
  </si>
  <si>
    <t>BARBARA DA SILVA FAVINI</t>
  </si>
  <si>
    <t>TATIANA HERBES DE SENA</t>
  </si>
  <si>
    <t>DAURY CELIO DE ANDRADE JUNIOR</t>
  </si>
  <si>
    <t>ELISA CRISTINA FRANCELINO DA SILVA DIAS</t>
  </si>
  <si>
    <t>LILIAN JOSELI DE MORAES MONTEIRO DOS SANTOS</t>
  </si>
  <si>
    <t>MARIANA SOARES DE SOUZA PASTANA</t>
  </si>
  <si>
    <t>ERICK RODRIGUES TORRES</t>
  </si>
  <si>
    <t>ZENEIDE MARIA DIAS SOBREIRA</t>
  </si>
  <si>
    <t>ALESSANDRA MARTINS DE MELO</t>
  </si>
  <si>
    <t>ALEXANDRE RIBEIRO DOS SANTOS</t>
  </si>
  <si>
    <t>RODRIGO OTAVIO PITTA</t>
  </si>
  <si>
    <t>WALLACE SANTOS DE CARVALHO</t>
  </si>
  <si>
    <t>WELLINGTON FAGNER FERREIRA DE ALMEIDA</t>
  </si>
  <si>
    <t>GLEIDE DA COSTA OLIVEIRA</t>
  </si>
  <si>
    <t>NATALIA GALASSO TROMBINI</t>
  </si>
  <si>
    <t>SHEILA RODRIGUES DE OLIVEIRA</t>
  </si>
  <si>
    <t>VIVIANA BEZERRA CABRAL</t>
  </si>
  <si>
    <t>DANIEL CARVALHO DE OLIVEIRA</t>
  </si>
  <si>
    <t>NATALIA DE SOUZA CARVALHO</t>
  </si>
  <si>
    <t>JULIANA DIAS PROENCA PIMENTA</t>
  </si>
  <si>
    <t>DAVID BARBOSA GERALDELE</t>
  </si>
  <si>
    <t>ROBERTA DA SILVA MARINS DE PAULA</t>
  </si>
  <si>
    <t>MONICA DE FARIA PEREIRA GOMES</t>
  </si>
  <si>
    <t>CLAUDIMILSON DOS ANJOS</t>
  </si>
  <si>
    <t>GISELE GUEDES DE PAULA ALVES</t>
  </si>
  <si>
    <t>LUANA PRISCILA MACEDO PINTO SANTANA</t>
  </si>
  <si>
    <t>LIDIANNY KESSIA DA SILVA GUIMARAES</t>
  </si>
  <si>
    <t>ANDERSON PEREIRA DA SILVA</t>
  </si>
  <si>
    <t>PRISCILA ZAIDAN ROSSI</t>
  </si>
  <si>
    <t>MIRIAN RODRIGUES DE LIMA DUARTE</t>
  </si>
  <si>
    <t>RENATA RIBEIRO BARBOSA</t>
  </si>
  <si>
    <t>NILTON DANIEL DOS SANTOS DE SOUZA</t>
  </si>
  <si>
    <t>RAFAELA DE SOUSA GOMES</t>
  </si>
  <si>
    <t>ADRIANA MARTINS MACHADO</t>
  </si>
  <si>
    <t>DANIEL SILVA FRANCO FILHO</t>
  </si>
  <si>
    <t>ANA CAROLINE MARQUES CORREA</t>
  </si>
  <si>
    <t>CAMILLA RAPOSO PINHEIRO DA SILVA</t>
  </si>
  <si>
    <t>BRUNA LIRA DE ALMEIDA</t>
  </si>
  <si>
    <t>GIULIA DANTAS VIANA</t>
  </si>
  <si>
    <t>PEDRO PAULO VINICIUS ROCHA GAMA</t>
  </si>
  <si>
    <t>LAISES DOS SANTOS BASILIO</t>
  </si>
  <si>
    <t>RODOLPHO BARRETO DA SILVA GONCALVES</t>
  </si>
  <si>
    <t>CAIO CESAR DE SOUZA SALES</t>
  </si>
  <si>
    <t>RACHEL FERNANDES DE LIMA</t>
  </si>
  <si>
    <t>LEANDRO NASCIMENTO DE CRISTO</t>
  </si>
  <si>
    <t>VINICIUS HENRIQUE LIMA DE SOUZA</t>
  </si>
  <si>
    <t>MICHELLY DA SILVA COSTA VIEIRA</t>
  </si>
  <si>
    <t>SANALE DOS SANTOS BENEVIDES</t>
  </si>
  <si>
    <t>QUICILA NATELI DE PAULA ALBINO SOARES DA SILV</t>
  </si>
  <si>
    <t>ANGELICA FIGUEIREDO DOS ANJOS</t>
  </si>
  <si>
    <t>RENATO NOGUEIRA DA CONCEICAO</t>
  </si>
  <si>
    <t>JESSICA DE MORAES MORGADO</t>
  </si>
  <si>
    <t>DIOGO CERQUEIRA DE CARVALHO</t>
  </si>
  <si>
    <t>ALINE COSTA GOMES DA SILVA</t>
  </si>
  <si>
    <t>ELY PARDINI TEIXEIRA JUNIOR</t>
  </si>
  <si>
    <t>HYGOR HAAS DE ARAUJO</t>
  </si>
  <si>
    <t>BEATRIZ SANTOS PEREIRA</t>
  </si>
  <si>
    <t>CAROLINE MIRANDA DE ASSIS</t>
  </si>
  <si>
    <t>RENAN CARDOSO GALVAO</t>
  </si>
  <si>
    <t>ADRIANA BEATRIZ DOS REIS FERREIRA</t>
  </si>
  <si>
    <t>JENNIFER FREITAS SOUZA</t>
  </si>
  <si>
    <t>PRISCILA OMENA FERNANDES</t>
  </si>
  <si>
    <t>DANIELA DA SILVA BARBOSA</t>
  </si>
  <si>
    <t>DAYANA DA SILVA RAMOS</t>
  </si>
  <si>
    <t>CINTHYA DE OLIVEIRA COSTA DA SILVA</t>
  </si>
  <si>
    <t>MARINA DA SILVA DE SANTANA</t>
  </si>
  <si>
    <t>FERNANDA KESIA FRANCISCO FERREIRA</t>
  </si>
  <si>
    <t>ANA BEATRIZ TEIXEIRA MEIRELLES</t>
  </si>
  <si>
    <t>LARISSA DA SILVA VICENTE INACIO SILVA</t>
  </si>
  <si>
    <t>SOFIA FREITAS DA SILVA GONCALVES DE ALCANTARA</t>
  </si>
  <si>
    <t>DIRCE VAZ DE FARIA</t>
  </si>
  <si>
    <t>OSVALDO ANTONIO FORNAZIERI</t>
  </si>
  <si>
    <t>MARIA DE LOURDES SANTANA DA SILVA</t>
  </si>
  <si>
    <t>JOSE EDUARDO FRANCA PONTES</t>
  </si>
  <si>
    <t>MARIA GORETE ABREU MONTEIRO</t>
  </si>
  <si>
    <t>MARIA DA SILVA RIBEIRO</t>
  </si>
  <si>
    <t>ANTONIO DE OLIVEIRA RODRIGUES</t>
  </si>
  <si>
    <t>ELIZABETH SAUER JOVILIANO SIGRIST</t>
  </si>
  <si>
    <t>OTAVIANO FREIRE DA CUNHA</t>
  </si>
  <si>
    <t>RIDALVA VIANA PEREIRA</t>
  </si>
  <si>
    <t>CLOVIS HIROSHI KUNII</t>
  </si>
  <si>
    <t>LEONINA OLIVEIRA DA SILVA</t>
  </si>
  <si>
    <t>MARIA IGNEZ BENTO DA SILVA MORAES</t>
  </si>
  <si>
    <t>JACIARA SAMPAIO DA SILVA</t>
  </si>
  <si>
    <t>ENEDINA SOUZA DA SILVA</t>
  </si>
  <si>
    <t>GEISA MARIA DA SILVA TORRES</t>
  </si>
  <si>
    <t>MIGUEL GONCALVES DIAS UCHIYAMA</t>
  </si>
  <si>
    <t>MARIA LUIZA CHENARDI DE OLIVEIRA</t>
  </si>
  <si>
    <t>MARIA JOSE CHAGAS DE SOUZA</t>
  </si>
  <si>
    <t>MARIA TEREZINHA NUNES MAZZINI</t>
  </si>
  <si>
    <t>JUREMA BENEDITA DE SOUZA SILVA</t>
  </si>
  <si>
    <t>AMABLE LOPES GONZALEZ</t>
  </si>
  <si>
    <t>RITA DE CASSIA DE OLIVEIRA CAMPOS TEIXER</t>
  </si>
  <si>
    <t>BERNADETE GONCALVES DA SILVA</t>
  </si>
  <si>
    <t>SEMIRAMES FAGUNDES TAVARES</t>
  </si>
  <si>
    <t>LUIS CARLOS SBEGHEM</t>
  </si>
  <si>
    <t>CLAUDIO ALFREDO HAHN</t>
  </si>
  <si>
    <t>TANIA ROSA MORENO</t>
  </si>
  <si>
    <t>MARIA DA CONCEICAO CORREIA FERREIRA</t>
  </si>
  <si>
    <t>NEUZA BATISTA CARVALHO</t>
  </si>
  <si>
    <t>NANCI STANZIONE BERING</t>
  </si>
  <si>
    <t>CLEIDE OLIVEIRA CASTELO BRANCO</t>
  </si>
  <si>
    <t>MARIA HELENA DIAS FERREIRA</t>
  </si>
  <si>
    <t>VALMIR ROSA</t>
  </si>
  <si>
    <t>JOSEFA SEVERINA PEREIRA SILVA</t>
  </si>
  <si>
    <t>LUCELIA MARTINS</t>
  </si>
  <si>
    <t>MONICA CORDEIRO NIFA</t>
  </si>
  <si>
    <t>MARIA HELENA TEREZA CRISPIM</t>
  </si>
  <si>
    <t>PAULA CRISTINA MARABOLIM MARCAL</t>
  </si>
  <si>
    <t>ILDA ALVES DA SILVA</t>
  </si>
  <si>
    <t>VILMA REGINA DE CARVALHO</t>
  </si>
  <si>
    <t>DIVANI ANDRADE DA SILVA</t>
  </si>
  <si>
    <t>MARIA DULCILENE MOREIRA LEAL</t>
  </si>
  <si>
    <t>GEANE CLIZ SALDANHA TELES SOUZA</t>
  </si>
  <si>
    <t>ALDA LAUDELENA DE FARIA</t>
  </si>
  <si>
    <t>MONICA VALLERINI DA SILVA</t>
  </si>
  <si>
    <t>SANDRA PATROCINIA SEQUEIRA BONITO</t>
  </si>
  <si>
    <t>ROSANGELA OLIVEIRA DE SOUZA</t>
  </si>
  <si>
    <t>SARA CANDIDO ANDRADE DE MACEDO</t>
  </si>
  <si>
    <t>MARILEA DANTAS SILVA</t>
  </si>
  <si>
    <t>JUCELIO CALADO DA SILVA</t>
  </si>
  <si>
    <t>JULIA MARIA DA SILVA</t>
  </si>
  <si>
    <t>ROSELI CONCEICAO FERREIRA DA SILVA</t>
  </si>
  <si>
    <t>MARIA LUCIA DO NASCIMENTO</t>
  </si>
  <si>
    <t>MAURO ROBERTO MARTINS</t>
  </si>
  <si>
    <t>LUCIO FERNANDES</t>
  </si>
  <si>
    <t>EDILSON VIRGINIO RODRIGUES</t>
  </si>
  <si>
    <t>KATIA CRISTINA RAMOS GALINDO</t>
  </si>
  <si>
    <t>SILVANA DE CASSIA PEREIRA BENEDITO</t>
  </si>
  <si>
    <t>ANA LUNGUINHO DANTAS DA SILVA</t>
  </si>
  <si>
    <t>ELZA LOPES GOUVEIA</t>
  </si>
  <si>
    <t>JEOVANIA DOS SANTOS SILVA</t>
  </si>
  <si>
    <t>VALERIA CRISTINA ROSA ROCHA MELO</t>
  </si>
  <si>
    <t>NILDETE OLIVEIRA MORAIS</t>
  </si>
  <si>
    <t>FABIO ROBERTO PEREIRA</t>
  </si>
  <si>
    <t>1198150-2714</t>
  </si>
  <si>
    <t>REGINA CELIA CASAES DOS SANTOS</t>
  </si>
  <si>
    <t>ROSANA EDY DE AZEVEDO BAPTISTA</t>
  </si>
  <si>
    <t>ANTONIO CARLOS COSTA DA SILVEIRA JUNIOR</t>
  </si>
  <si>
    <t>MARCIA CRISTINA DE PAULA ROCHA</t>
  </si>
  <si>
    <t>NARA CRISTINA DA SILVA</t>
  </si>
  <si>
    <t>VALERIA MACHADO DE ANDRADE</t>
  </si>
  <si>
    <t>ESTEFANIA ENES DA TRINDADE</t>
  </si>
  <si>
    <t>LILIAN OLIVEIRA BREGALANTE</t>
  </si>
  <si>
    <t>SOLANGE MARIA DA SILVA</t>
  </si>
  <si>
    <t>CLELIA ALMEIDA GOMES</t>
  </si>
  <si>
    <t>SONIA FERREIRA CAVALCANTE</t>
  </si>
  <si>
    <t>SILVIA MARIA GONCALVES SOARES</t>
  </si>
  <si>
    <t>RUBEN VOCOS</t>
  </si>
  <si>
    <t>FRANCISCO NATALINO DA SILVA ROCHA</t>
  </si>
  <si>
    <t>ROSELI MARIA PEDROSO</t>
  </si>
  <si>
    <t>SILVANETE DAMACENA DA PENHA</t>
  </si>
  <si>
    <t>SANDRA REGINA DIONIZIO DE CIRQUEIRA</t>
  </si>
  <si>
    <t>LIESLI EDUARDO DE SEABRA</t>
  </si>
  <si>
    <t>ANA IZABEL DE SOUZA</t>
  </si>
  <si>
    <t>DARJANA VANESCA PESSINE STABILE</t>
  </si>
  <si>
    <t>KATY LIMA DE MOURA ARAUJO</t>
  </si>
  <si>
    <t>ALESSANDRA DA SILVA GUIMARAES</t>
  </si>
  <si>
    <t>ROBERTO TEIXEIRA RODRIGUES</t>
  </si>
  <si>
    <t>KELLY DOS SANTOS</t>
  </si>
  <si>
    <t>DANIELE SPINOSA MACEDO</t>
  </si>
  <si>
    <t>MARIA CONCEICAO DIAS SOARES</t>
  </si>
  <si>
    <t>MARIA LAUDEJANE CORDEIRO SOUSA</t>
  </si>
  <si>
    <t>HELCIO APARECIDO FARIA JUNIOR</t>
  </si>
  <si>
    <t>SILVIO CESAR DA SILVA FACCIOLI</t>
  </si>
  <si>
    <t>SANDRA VALERIA LUIZ ANTOEJAK</t>
  </si>
  <si>
    <t>IRIS IZABEL PEREIRA DE JESUS</t>
  </si>
  <si>
    <t>FRANCINETE ARAUJO PINTO</t>
  </si>
  <si>
    <t>PRISCILA KEIKO NAKAGAWA</t>
  </si>
  <si>
    <t>MARIA DO SOCORRO FERNANDES DE CASTRO RODRIGUES</t>
  </si>
  <si>
    <t>CLEIDE MARIA DA SILVA</t>
  </si>
  <si>
    <t>ANA PAULA DE ALMEIDA LIMA</t>
  </si>
  <si>
    <t>CECILIA DIAS POTTI</t>
  </si>
  <si>
    <t>MARCIA SILVA OLIVEIRA PEREIRA</t>
  </si>
  <si>
    <t>TOMAS AMATO JUNIOR</t>
  </si>
  <si>
    <t>TACIANA DE CASSIA ALEXANDRINO QUIRINO DOS SANTOS</t>
  </si>
  <si>
    <t>CIRLENE PEREIRA DA COSTA</t>
  </si>
  <si>
    <t>CLAUDIA CALIXTO DO NASCIMENTO DA CUNHA</t>
  </si>
  <si>
    <t>ROGERIO SOLDAINI MARINARO</t>
  </si>
  <si>
    <t>BIANCA MEDEIRO GARCIA DE SOUZA</t>
  </si>
  <si>
    <t>ELISABETE SANTOS SANTANA</t>
  </si>
  <si>
    <t>VIVIANE ALVES DE LIMA</t>
  </si>
  <si>
    <t>EVANIA MARIA DA SILVA</t>
  </si>
  <si>
    <t>CINTHIA CRISTINA CASTILHO CARDOSO</t>
  </si>
  <si>
    <t>JANAINA DE AZEVEDO SILVA</t>
  </si>
  <si>
    <t>ANDREA FRANCISCA DOS SANTOS</t>
  </si>
  <si>
    <t>ELIZAMA PASSERANI ESCAMES</t>
  </si>
  <si>
    <t>MARLENE COELHO MARCOLINO</t>
  </si>
  <si>
    <t>ROSIMEIRE BORGES DOS SANTOS</t>
  </si>
  <si>
    <t>AMANDA DE SOUZA</t>
  </si>
  <si>
    <t>SUSANA SENA VIEIRA</t>
  </si>
  <si>
    <t>MICHELE RAMOS DE OLIVEIRA</t>
  </si>
  <si>
    <t>ANDERSON MARQUES MONTEIRO LACERDA</t>
  </si>
  <si>
    <t>RODRIGO PINHEIRO PERLIN</t>
  </si>
  <si>
    <t>FLAVIA CRISTOVAM FREIRE</t>
  </si>
  <si>
    <t>FELIPE GIARDINI</t>
  </si>
  <si>
    <t>KEITH DE CASSIA XIMENES</t>
  </si>
  <si>
    <t>AURILEIA MACEDO COSTA DOS SANT</t>
  </si>
  <si>
    <t>RAQUEL TEIXEIRA DE LIMA</t>
  </si>
  <si>
    <t>RODRIGO VENANCIO</t>
  </si>
  <si>
    <t>AMANDA PRISCILA NUNES ALBERTO</t>
  </si>
  <si>
    <t>POTIRA CAVALCANTE DOS REIS SILVA</t>
  </si>
  <si>
    <t>PEDRO DANTE MARTINS</t>
  </si>
  <si>
    <t>CRISTIANE RODRIGUES GONCALVES</t>
  </si>
  <si>
    <t>ELISANGELA COSTA BARROS</t>
  </si>
  <si>
    <t>MARIA DO AMPARO SAMPAIO DE SOUZA</t>
  </si>
  <si>
    <t>MONICA NOVAES GOMES DE ANDRADE</t>
  </si>
  <si>
    <t>RICARDO RAMOS DOS SANTOS</t>
  </si>
  <si>
    <t>ADRIANA ALMEIDA DIAS</t>
  </si>
  <si>
    <t>ARIANA ALMEIDA DE LIMA SILVA</t>
  </si>
  <si>
    <t>VANDERLEA TEIXEIRA DOS SANTOS</t>
  </si>
  <si>
    <t>PALOMA BATISTA DA CRUZ</t>
  </si>
  <si>
    <t>1196065-8596</t>
  </si>
  <si>
    <t>TIAGO RODRIGO CONCEICAO</t>
  </si>
  <si>
    <t>SUELEN DE JESUS SCHIAVON</t>
  </si>
  <si>
    <t>ERICA MAGALHAES FURUKAWA</t>
  </si>
  <si>
    <t>CARLA ELZIRA DA SILVA</t>
  </si>
  <si>
    <t>FERNANDO ROSA LOPES</t>
  </si>
  <si>
    <t>ELIANA NUNES RIOLO</t>
  </si>
  <si>
    <t>CRISTIANA MARIA DA SILVA</t>
  </si>
  <si>
    <t>WILLIAM GASPARINI MEIRELES</t>
  </si>
  <si>
    <t>ANDREIA FIGUEIREDO DOS SANTOS</t>
  </si>
  <si>
    <t>MARIA CRISTINA SILVA SOARES NERI</t>
  </si>
  <si>
    <t>MONICA REINALDO DA SILVA</t>
  </si>
  <si>
    <t>PRISCILA DEPIRO GIANINI</t>
  </si>
  <si>
    <t>JOSEANE BARROS DE OLIVEIRA</t>
  </si>
  <si>
    <t>LUANA RODRIGUES PAULINO DE ASSUNCAO</t>
  </si>
  <si>
    <t>MONICA GAVIN TRINDADE</t>
  </si>
  <si>
    <t>RICARDO DA COSTA GUIRADO</t>
  </si>
  <si>
    <t>JULIANA CAVALCANTI CRUZ</t>
  </si>
  <si>
    <t>THALITA BRAGA</t>
  </si>
  <si>
    <t>VANESSA NICZAY</t>
  </si>
  <si>
    <t>THIAGO CAMARGO MENEZES</t>
  </si>
  <si>
    <t>FABRICIA MARIA VIEIRA RODRIGUES</t>
  </si>
  <si>
    <t>CINTIA BARBOSA FERREIRA</t>
  </si>
  <si>
    <t>DAISY ANE SILVA DOS ANJOS AGUIAR</t>
  </si>
  <si>
    <t>IRANI CABRAL FERNANDES</t>
  </si>
  <si>
    <t>JULIANA CAITANO DE SOUZA</t>
  </si>
  <si>
    <t>LUANA DA SILVA MOURA LOURENCO</t>
  </si>
  <si>
    <t>DIOGO HERNANDES FERREIRA</t>
  </si>
  <si>
    <t>NATALIA TICIANA OLIVEIRA DE FREITAS</t>
  </si>
  <si>
    <t>RENATA FERREIRA DE SOUZA</t>
  </si>
  <si>
    <t>ALEXANDRE BERNARDO DA SILVA</t>
  </si>
  <si>
    <t>LAIS DE OLIVEIRA SOUZA</t>
  </si>
  <si>
    <t>GISLEINE MENDES DIONISIO RAMOS</t>
  </si>
  <si>
    <t>JOZIANE CONCEICAO DA ROCHA</t>
  </si>
  <si>
    <t>JEFFERSON DA SILVA SANTOS</t>
  </si>
  <si>
    <t>JULIANA SILVA</t>
  </si>
  <si>
    <t>JANAINA DOS REIS MATOS</t>
  </si>
  <si>
    <t>DAIANE MATOS REIS</t>
  </si>
  <si>
    <t>IRISVANIA DA SILVA</t>
  </si>
  <si>
    <t>TICYANNA JHENICY GOMES DA SILVA</t>
  </si>
  <si>
    <t>LETICIA APARECIDA DE LIMA FELICIANO</t>
  </si>
  <si>
    <t>STEPHANIE DOS SANTOS VIEIRA</t>
  </si>
  <si>
    <t>SANDRA RAQUEL DO NASCIMENTO PEREIRA</t>
  </si>
  <si>
    <t>TALITA MARIM QUARESMA FERREIRA</t>
  </si>
  <si>
    <t>FERNANDA LO SCHIAVO</t>
  </si>
  <si>
    <t>JOAO GABRIEL FERREIRA MACHADO</t>
  </si>
  <si>
    <t>GRAZIELA DOS SANTOS</t>
  </si>
  <si>
    <t>MAURO LUCAS FELICIANO DOS SANTOS</t>
  </si>
  <si>
    <t>ERICK LEONARDO RODRIGUES DA SILVA</t>
  </si>
  <si>
    <t>LORENA CARVALHO DA PAIXAO</t>
  </si>
  <si>
    <t>ALEX DOS SANTOS DIAS</t>
  </si>
  <si>
    <t>IRUAN SILVA AMARANTE</t>
  </si>
  <si>
    <t>STHEFANI CAROLINE BRANDAO DA SILVA</t>
  </si>
  <si>
    <t>LUCINEIA BLANCO</t>
  </si>
  <si>
    <t>EZELINO BONICIO JUNIOR</t>
  </si>
  <si>
    <t>ODETE AMARO PINTO PAIVA DOS SANTOS</t>
  </si>
  <si>
    <t>MARCIA REGINA DOS SANTOS SOUZA</t>
  </si>
  <si>
    <t>SOLANGE GUILARDUCCI BARROSO</t>
  </si>
  <si>
    <t>NILZETE ALVES DA SILVA</t>
  </si>
  <si>
    <t>MADERLY BORGES CARDOSO</t>
  </si>
  <si>
    <t>1199604-6592</t>
  </si>
  <si>
    <t>MARCELO FERREIRA DOS SANTOS</t>
  </si>
  <si>
    <t>ROSANGELA ARAUJO SILVA DE OLIVEIRA</t>
  </si>
  <si>
    <t>NILTON CESAR DA SILVA</t>
  </si>
  <si>
    <t>EDSON RIBEIRO DO NASCIMENTO</t>
  </si>
  <si>
    <t>MARIA LUCIENE DOS SANTOS COSTA</t>
  </si>
  <si>
    <t>LILIANE RODRIGUES DOS SANTOS</t>
  </si>
  <si>
    <t>Tijuca</t>
  </si>
  <si>
    <t>ALEXANDRA CRISTINA FERREIRA</t>
  </si>
  <si>
    <t>DUCILENE CARDOSO DA SILVA DE SOUZA</t>
  </si>
  <si>
    <t>SIMONE SOUZA DE OLIVEIRA</t>
  </si>
  <si>
    <t>RAQUEL DE FREITAS FIGUEIREDO DE OLIVEIRA</t>
  </si>
  <si>
    <t>GILMAR RIBEIRO DE FIGUEIROA</t>
  </si>
  <si>
    <t>MARIA CRISTINA DOS SANTOS DIAS</t>
  </si>
  <si>
    <t>SANDRA FONSECA ROSA</t>
  </si>
  <si>
    <t>MARIA DOS REIS DOS SANTOS RIBEIRO COSTA</t>
  </si>
  <si>
    <t>ROSANE ROSA FERREIRA</t>
  </si>
  <si>
    <t>ROSILENE SOARES ORLANDO</t>
  </si>
  <si>
    <t>LUCINEIDE FERREIRA DE SANTANA</t>
  </si>
  <si>
    <t>NEIRAN CORDEIRO FEITOSA DA SILVA</t>
  </si>
  <si>
    <t>ROSANA AGAPITO MARTINS</t>
  </si>
  <si>
    <t>LUIZA CRISTINA CARREIRA PEREIRA</t>
  </si>
  <si>
    <t>ROSILDA MARIA BARBOSA</t>
  </si>
  <si>
    <t>LUCICLEIDE ALVES DA SILVA RODRIGUES</t>
  </si>
  <si>
    <t>SIMONE DE SANTANA GONCALVES</t>
  </si>
  <si>
    <t>LUCIENE PEREIRA DA SILVA DE SOUZA</t>
  </si>
  <si>
    <t>ROBERTA VIANNA</t>
  </si>
  <si>
    <t>BIANCA DE SOUZA DA SILVA DE SANT ANNA</t>
  </si>
  <si>
    <t>SANDRO DE MELLO AUGUSTO</t>
  </si>
  <si>
    <t>DIMAS ALVES CABRAL</t>
  </si>
  <si>
    <t>NIVIA PAULA DA SILVA JANES</t>
  </si>
  <si>
    <t>MARCOS CESAR VIANA CRUZ</t>
  </si>
  <si>
    <t>MARCOS BENIZ ROMANO</t>
  </si>
  <si>
    <t>NAJARA CRISTINA ANDRADE RODRIGUES</t>
  </si>
  <si>
    <t>MARIA ADELINA DE SOUSA PESSOA</t>
  </si>
  <si>
    <t>EUNICE ALVES BARROSO</t>
  </si>
  <si>
    <t>JULIANA APARECIDA RAMOS BRAGA</t>
  </si>
  <si>
    <t>IVANILDO DOS SANTOS LUIZ</t>
  </si>
  <si>
    <t>IAPONIRA DE ARAUJO COSTA</t>
  </si>
  <si>
    <t>TATIANA RAMOS BARONE</t>
  </si>
  <si>
    <t>LUCIA HELENA GOMES RODRIGUES</t>
  </si>
  <si>
    <t>LILIAN PEDRO FERNANDES</t>
  </si>
  <si>
    <t>SIMONE TEIXEIRA DE OLIVEIRA AUGUSTO</t>
  </si>
  <si>
    <t>GABRIELLA FERNANDES PERFETTO</t>
  </si>
  <si>
    <t>ROSANGELA GOMES DA SILVA SANTOS</t>
  </si>
  <si>
    <t>GRAZIELE ALDENORA RODRIGUES</t>
  </si>
  <si>
    <t>1199834-1298</t>
  </si>
  <si>
    <t>MARIA EDVANDA DE LIMA RODRIGUES</t>
  </si>
  <si>
    <t>ELAINE CRISTINA SANTOS</t>
  </si>
  <si>
    <t>SHIRLEI DA SILVA PRADO</t>
  </si>
  <si>
    <t>KLEBER DIAS MACHADO</t>
  </si>
  <si>
    <t>RODRIGO FLORES ANUNCIACAO</t>
  </si>
  <si>
    <t>ANGELO RICARDO FERREIRA DE MIRANDA</t>
  </si>
  <si>
    <t>FERNANDA DE OLIVEIRA BARCELLOS</t>
  </si>
  <si>
    <t>HELIO PONTES ROSA</t>
  </si>
  <si>
    <t>MARCIA PAULINO DA SILVA LUZ</t>
  </si>
  <si>
    <t>ROBERTA RODRIGUES SALMAZO</t>
  </si>
  <si>
    <t>MARCUS PAULO FREITAS DE OLIVEIRA</t>
  </si>
  <si>
    <t>JOAO CARLOS CRUZ GUIMARAES</t>
  </si>
  <si>
    <t>MARCELLE GONCALVES MACINELLI</t>
  </si>
  <si>
    <t>ADRIANA MOREIRA DA SILVA</t>
  </si>
  <si>
    <t>KELLY CRISTINA MACIEL</t>
  </si>
  <si>
    <t>ALCENIRA DE FATIMA DA COSTA</t>
  </si>
  <si>
    <t>SHIRLEI CICERA DA SILVA DONATE</t>
  </si>
  <si>
    <t>1194994-0141</t>
  </si>
  <si>
    <t>MICHELI GONCALVES DE JESUS</t>
  </si>
  <si>
    <t>MARCELO HENRIQUE ARRUDA DA SILVA</t>
  </si>
  <si>
    <t>MAURICIO DA SILVA XAVIER</t>
  </si>
  <si>
    <t>ANAIR SOUZA GOMES</t>
  </si>
  <si>
    <t>CRISTIANE SILVA DOS SANTOS BARBOSA</t>
  </si>
  <si>
    <t>JAKELINE PAZ DOS SANTOS SALVIANO</t>
  </si>
  <si>
    <t>RENATA DOS SANTOS AMARAL</t>
  </si>
  <si>
    <t>MARCELA CRISTINA DO NASCIMENTO ALVES</t>
  </si>
  <si>
    <t>VANESSA BENTO DA SILVA</t>
  </si>
  <si>
    <t>LUCIANO APARECIDO FREITAS DE OLIVEIRA</t>
  </si>
  <si>
    <t>LUANA DIAS DA SILVA</t>
  </si>
  <si>
    <t>JESSICA REIS MALAVOLTA PARDO</t>
  </si>
  <si>
    <t>PRISCILA RIBEIRO MONTEIRO</t>
  </si>
  <si>
    <t>MONICA SANTIAGO DE FREITAS</t>
  </si>
  <si>
    <t>LUANA DA SILVA CUNHA</t>
  </si>
  <si>
    <t>CLAUDENICE MARIA DOS SANTOS</t>
  </si>
  <si>
    <t>HUMBERTO JOSE DA COSTA JUNIOR</t>
  </si>
  <si>
    <t>ELIANE AVOLETTO MARQUES FERNARDES</t>
  </si>
  <si>
    <t>FABIO DE ANDRADE DA SILVA</t>
  </si>
  <si>
    <t>DANIELA RUTE CIRIACO</t>
  </si>
  <si>
    <t>VALTER ANGELO RIBEIRO</t>
  </si>
  <si>
    <t>MARIA MADALENA AMORIM DA SILVA</t>
  </si>
  <si>
    <t>LUIS HENRIQUE DO NASCIMENTO ALMEIDA</t>
  </si>
  <si>
    <t>ANA PAULA DE ARAUJO SILVA PEREIRA</t>
  </si>
  <si>
    <t>ANA PAULA DE AQUINO</t>
  </si>
  <si>
    <t>ANDRE AUGUSTO DA SILVA AIRES</t>
  </si>
  <si>
    <t>FABRICIA CRISTINA SILVA DA CONCEICAO</t>
  </si>
  <si>
    <t>BRUNA CRISTINA DE SOUZA FABIANO TORRES</t>
  </si>
  <si>
    <t>ALEXANDRINA GONCALVES DA SILVA FERREIRA</t>
  </si>
  <si>
    <t>PATRICIA PEQUENO RODRIGUES DA SILVA</t>
  </si>
  <si>
    <t>DANILO GUATURA</t>
  </si>
  <si>
    <t>FLAVIA DOS SANTOS MACEDO SCARPINI</t>
  </si>
  <si>
    <t>RODRIGO APARECIDO ALBANO DOS SANTOS</t>
  </si>
  <si>
    <t>RAPHAEL REGO FERREIRA DA SILVA</t>
  </si>
  <si>
    <t>ANA CAROLINA DE CARVALHO BARROS TEIXEIRA</t>
  </si>
  <si>
    <t>TIAGO ANTONIO DE SOUZA</t>
  </si>
  <si>
    <t>JOYCE MELLO DOS SANTOS</t>
  </si>
  <si>
    <t>VITOR NUNES DA CONCEICAO</t>
  </si>
  <si>
    <t>ALINE KELLY DE OLIVEIRA MELLO</t>
  </si>
  <si>
    <t>PRISCILA DA SILVA CARLOS</t>
  </si>
  <si>
    <t>FERNANDA CRUZ DOS SANTOS MELLO</t>
  </si>
  <si>
    <t>VANESSA DA SILVA LOPES</t>
  </si>
  <si>
    <t>DANI CRISTINA BRITO DA SILVA</t>
  </si>
  <si>
    <t>SHEILA CASAGRANDE SOTTO</t>
  </si>
  <si>
    <t>GABRIELA BERTON FREITAS</t>
  </si>
  <si>
    <t>KENIA MERCIA DA COSTA MATIAS</t>
  </si>
  <si>
    <t>EMELI GUILHERME DA SILVA</t>
  </si>
  <si>
    <t>FLAVIANE CLAUDINO GUEDES</t>
  </si>
  <si>
    <t>DANIELE SANTANA RODRIGUES</t>
  </si>
  <si>
    <t>ELOANA CARVALHO FERREIRA</t>
  </si>
  <si>
    <t>ADRIANA FERIGATO DA SILVA</t>
  </si>
  <si>
    <t>FERNANDA ROBERTA FERREIRA BRUNO</t>
  </si>
  <si>
    <t>RAFAELA TEIXEIRA DA ROCHA</t>
  </si>
  <si>
    <t>FABIANA APARECIDA BATISTA DIAS</t>
  </si>
  <si>
    <t>MICIA MARIA DA SILVA</t>
  </si>
  <si>
    <t>JENNIFER TEIXEIRA DAS VIRGENS</t>
  </si>
  <si>
    <t>MARIA ANGELICA GOMES</t>
  </si>
  <si>
    <t>JORGE LUIS DUARTE DE ASSIS</t>
  </si>
  <si>
    <t>ANA PAULA DIAS DELGADO BARDINI</t>
  </si>
  <si>
    <t>LUCIANE MARTINS DA SILVA</t>
  </si>
  <si>
    <t>JULIANA ALVES SANTANA AMANCIO</t>
  </si>
  <si>
    <t>PAULA NEMER MOREIRA</t>
  </si>
  <si>
    <t>CHAYENNE DA SILVA ALONSO</t>
  </si>
  <si>
    <t>BRUNA VETRONE FIORE BARROS</t>
  </si>
  <si>
    <t>MARA CLEIDE SILVA DA COSTA</t>
  </si>
  <si>
    <t>VALQUIRIA MARLINDA DE OMENA</t>
  </si>
  <si>
    <t>JEFFERSON ELIAS RIBEIRO DA SILVA</t>
  </si>
  <si>
    <t>FLAVIA LINS GUARACHI FERREIRA</t>
  </si>
  <si>
    <t>JOSEPH SEIXAS DE SOUZA</t>
  </si>
  <si>
    <t>DENISE DE MATTOS SILVA</t>
  </si>
  <si>
    <t>VIVIANE CRISTINA LIMA DA SILVA DE ANDRADE</t>
  </si>
  <si>
    <t>VIVIANA MENDES RODRIGUES</t>
  </si>
  <si>
    <t>ANA CAROLINA VILAS BOAS ANTONIO</t>
  </si>
  <si>
    <t>JANE ERNESTO DA SILVA SOUSA</t>
  </si>
  <si>
    <t>LILIA ALVES BARROS CAVALHEIRO</t>
  </si>
  <si>
    <t>MICHELLE DA SILVA AGUIAR</t>
  </si>
  <si>
    <t>RENATA CAMARGO MONTEIRO</t>
  </si>
  <si>
    <t>CAROLINA DE AMORIM LUCIO ARAGAO</t>
  </si>
  <si>
    <t>WELICA PRIMAO HENRIQUE COUTINHO</t>
  </si>
  <si>
    <t>DAYANE DA SILVA LIBERATO BARBOSA</t>
  </si>
  <si>
    <t>DAISY DANIELE SANTOS DA SILVA</t>
  </si>
  <si>
    <t>ALINE MOURA DOS SANTOS</t>
  </si>
  <si>
    <t>JOSE ROBERTO CUNHA DOS SANTOS</t>
  </si>
  <si>
    <t>THIAGO RODRIGUES MATOS SANTIAGO</t>
  </si>
  <si>
    <t>JULIANA FARIAS PINHEIRO</t>
  </si>
  <si>
    <t>FABIANE FERNANDES DE ARAUJO</t>
  </si>
  <si>
    <t>EVELISE SILVA CAPRIOTTI</t>
  </si>
  <si>
    <t>ALINE SILVA DOS SANTOS JUNQUEIRA</t>
  </si>
  <si>
    <t>JAQUELINE SANTANA MUNIZ MIRANDA</t>
  </si>
  <si>
    <t>AYNA MARIA DE OLIVEIRA SANTOS</t>
  </si>
  <si>
    <t>CYNTHIA FERNANDES CAMPANATTI DE SOUZA</t>
  </si>
  <si>
    <t>CLEIDIANA PEREIRA DA SILVA</t>
  </si>
  <si>
    <t>NATHALIA RABELO LANG</t>
  </si>
  <si>
    <t>GEYSEANE DIAS DE FREITAS</t>
  </si>
  <si>
    <t>ALAINE DE SOUZA MONTEIRO</t>
  </si>
  <si>
    <t>ISAIAS DA SILVA RODRIGUES</t>
  </si>
  <si>
    <t>ELENICE BENEDITA DA SILVA</t>
  </si>
  <si>
    <t>JULIANA TORNEIRO SIMOES</t>
  </si>
  <si>
    <t>DEBORA DA CONCEICAO RIBEIRO ALVES</t>
  </si>
  <si>
    <t>KELLY DOS SANTOS SILVA</t>
  </si>
  <si>
    <t>NATALIA SOARES DE OLIVEIRA</t>
  </si>
  <si>
    <t>DANDARA BEZERRA DOS SANTOS</t>
  </si>
  <si>
    <t>DAYANA DA SILVA GURGEL</t>
  </si>
  <si>
    <t>LAIS CHRISTINA ANDRADE DE FREITAS BRAGA</t>
  </si>
  <si>
    <t>VIVIAN CRISTINA FONSECA DA SILVA PEREIRA</t>
  </si>
  <si>
    <t>JULIO CESAR VALENCA ABREU</t>
  </si>
  <si>
    <t>PATRICIA LIMA ALMEIDA</t>
  </si>
  <si>
    <t>DAIANE LANDIM DA SILVA</t>
  </si>
  <si>
    <t>PAULA CRISTINA NASCIMENTO RODRIGUES</t>
  </si>
  <si>
    <t>GEANE FERREIRA DOS REIS</t>
  </si>
  <si>
    <t>ALINE CARDOSO TAGLIARE</t>
  </si>
  <si>
    <t>CAROLINE COSTA DA SILVA MORSCHBACHER</t>
  </si>
  <si>
    <t>JONATAS RODRIGUES DA SILVA</t>
  </si>
  <si>
    <t>MIREIA AGUIAR FERREIRA DA CRUZ</t>
  </si>
  <si>
    <t>EVERTON ROBERTO DOS SANTOS</t>
  </si>
  <si>
    <t>RENATA TUDELA DA SILVA</t>
  </si>
  <si>
    <t>DAIANA BRAGA AMORIM</t>
  </si>
  <si>
    <t>DANIELLE PESSOA ROCHA</t>
  </si>
  <si>
    <t>JULIANA PRATES VILELA</t>
  </si>
  <si>
    <t>LEIANE MARTIS DE JESUS</t>
  </si>
  <si>
    <t>HELENA ZITTO FERNANDES</t>
  </si>
  <si>
    <t>CESAR HENRIQUE FIORDELIZ</t>
  </si>
  <si>
    <t>FRANCISCA LUANA OLIVEIRA DE LIMA</t>
  </si>
  <si>
    <t>FERNANDA TOMAZ SANTOS</t>
  </si>
  <si>
    <t>TAMARA FRIDA MILENE DE SOUZA DOS REIS</t>
  </si>
  <si>
    <t>JULIANA DE LIMA DA COSTA</t>
  </si>
  <si>
    <t>JULIANA CAVALCANTE CUSTODIO</t>
  </si>
  <si>
    <t>CATIA DE SOUZA BENICIO RODRIGUES</t>
  </si>
  <si>
    <t>CAMILA DA SILVA RODRIGUES</t>
  </si>
  <si>
    <t>ANGELINA LUIS RODRIGUES DE LIMA</t>
  </si>
  <si>
    <t>SAINT CLAIR RODRIGUES CAETANO</t>
  </si>
  <si>
    <t>FERNANDO ANTONIO DA SILVA CARMONA</t>
  </si>
  <si>
    <t>EVELIN FREITAS CARDOSO SOBRAL</t>
  </si>
  <si>
    <t>FERNANDA GONCALVES DE OLIVEIRA MOURA</t>
  </si>
  <si>
    <t>LORRANA CRISTINA PEDRO DE LIMA</t>
  </si>
  <si>
    <t>JULIANA FRANCA MEDEIROS</t>
  </si>
  <si>
    <t>PATRICIA CRISTINA ALVES DA SILVA</t>
  </si>
  <si>
    <t>SAMARA ABILIO DOS SANTOS</t>
  </si>
  <si>
    <t>CARLOS EDUARDO RODRIGUES MARTINS</t>
  </si>
  <si>
    <t>JEAN LUIZ FERREIRA</t>
  </si>
  <si>
    <t>ANA CLAUDIA FONSECA FARIA</t>
  </si>
  <si>
    <t>JEFERSON DE MELO BASTOS DE SOUZA</t>
  </si>
  <si>
    <t>KARINA DA SILVA SANTOS FREITAS</t>
  </si>
  <si>
    <t>ERICA DO NASCIMENTO REIS</t>
  </si>
  <si>
    <t>WILDES ABREU MOREIRA</t>
  </si>
  <si>
    <t>BRUNO BRITTO CANDIDO SILVA</t>
  </si>
  <si>
    <t>HOSANA MARZULLO DOS SANTOS CORREA</t>
  </si>
  <si>
    <t>BRUNA DANIELE CLEMENTE LEITIS</t>
  </si>
  <si>
    <t>JOAO LUIZ NEVES JUNIOR</t>
  </si>
  <si>
    <t>RAQUEL SILVA LUZ VUOLO</t>
  </si>
  <si>
    <t>GABRIEL AUGUSTO MOURA LOPES DA SILVA</t>
  </si>
  <si>
    <t>ROMENIQUE PALLONE DA SILVA OLIVEIRA</t>
  </si>
  <si>
    <t>CRISTIANE CAMILO LACERDA</t>
  </si>
  <si>
    <t>TAMARA RODRIGUES SILVA SOUZA</t>
  </si>
  <si>
    <t>JESSICA CABRAL DO NASCIMENTO</t>
  </si>
  <si>
    <t>CRISTIANA DINIZ MACHADO DE OLIVEIRA</t>
  </si>
  <si>
    <t>FELIPE DOS SANTOS SILVA</t>
  </si>
  <si>
    <t>FATIMA JORGE LEITAO RIBEIRO</t>
  </si>
  <si>
    <t>THAIANNY HADADE DA SILVA</t>
  </si>
  <si>
    <t>JOSE NATALICIO DOS SANTOS</t>
  </si>
  <si>
    <t>PAMELA DE MATTOS LINS VAZ</t>
  </si>
  <si>
    <t>JENIFFER MARIA MENDES DA CONCEICAO</t>
  </si>
  <si>
    <t>JESSICA SEVERINA ALVES DA SILVA</t>
  </si>
  <si>
    <t>PATRICIA APARECIDA FERREIRA</t>
  </si>
  <si>
    <t>ANA CLARA REIS RIBEIRO TOLEDO FERREIRA</t>
  </si>
  <si>
    <t>ESTER PASCHOAL FOGACA</t>
  </si>
  <si>
    <t>VINICIUS THEODORO SANTOS</t>
  </si>
  <si>
    <t>BIANCA DE JESUS ALVES DE BARROS</t>
  </si>
  <si>
    <t>HELENA SANTIAGO DE SOUZA</t>
  </si>
  <si>
    <t>MAYARA PEREIRA DOS SANTOS</t>
  </si>
  <si>
    <t>MAX WILLY KETTNER</t>
  </si>
  <si>
    <t>PRISCILA BARBOSA DE ARAUJO</t>
  </si>
  <si>
    <t>GISANIA VIEIRA AMORIM</t>
  </si>
  <si>
    <t>DAVILSON DO NASCIMENTO ROCHA</t>
  </si>
  <si>
    <t>JAQUELINE ALVES DA SILVA</t>
  </si>
  <si>
    <t>PALOMA DA CUNHA GASPAR</t>
  </si>
  <si>
    <t>IVONE TEIXEIRA DOS SANTOS</t>
  </si>
  <si>
    <t>FELIPE AVILA DA COSTA</t>
  </si>
  <si>
    <t>GUILHERME SANTOS SOUSA</t>
  </si>
  <si>
    <t>SAMARA DE SOUSA ALMEIDA</t>
  </si>
  <si>
    <t>LUCIANA ANJOS DA SILVA MATIAS</t>
  </si>
  <si>
    <t>BRUNO SILVEIRA SACRAMENTO</t>
  </si>
  <si>
    <t>PATRICK LUDSON SOUSA DE CARVALHO</t>
  </si>
  <si>
    <t>EDUARDA LAZARI MAIA</t>
  </si>
  <si>
    <t>GREGORIO HENRIQUE NEGRINI NEZI FERRAZ</t>
  </si>
  <si>
    <t>LAIS BARONI VILLET</t>
  </si>
  <si>
    <t>SAMARA DA MATA E SILVA</t>
  </si>
  <si>
    <t>RAFAEL JOSE DE OLIVEIRA</t>
  </si>
  <si>
    <t>WELLIDA BESERRA RODRIGUES</t>
  </si>
  <si>
    <t>JESSICA AIRA DA SILVA</t>
  </si>
  <si>
    <t>ROBSON ILDEFONSO DE FREITAS</t>
  </si>
  <si>
    <t>EDILENE DA SILVA NASCIMENTO</t>
  </si>
  <si>
    <t>ANA PAULA FERREIRA FERNANDES</t>
  </si>
  <si>
    <t>ALICE GERMANIA DA SILVA</t>
  </si>
  <si>
    <t>WESLEY MOUTINHO DOS SANTOS</t>
  </si>
  <si>
    <t>MARCELLA AMARAL MAZIERO</t>
  </si>
  <si>
    <t>JULIA HELENA FERREIRA NUNES GONCALVES</t>
  </si>
  <si>
    <t>GABRIELLE DA COSTA AZEVEDO LIMA</t>
  </si>
  <si>
    <t>RAYANE DA SILVA VARGAS</t>
  </si>
  <si>
    <t>LARISSA APARECIDA FERREIRA BALDASSINI</t>
  </si>
  <si>
    <t>CAROLINE JANUARIO MOREIRA ALVES</t>
  </si>
  <si>
    <t>RAYLA FERNANDES DE MATOS</t>
  </si>
  <si>
    <t>JULIANA DO NASCIMENTO POSSE</t>
  </si>
  <si>
    <t>THAIS SOUZA DA SILVA</t>
  </si>
  <si>
    <t>ANDREA DA SILVA CHAVES</t>
  </si>
  <si>
    <t>EDLAINE CRISTINA VIEIRA FERREIRA</t>
  </si>
  <si>
    <t>VINICIUS CARDOSO PEIXOTO DE MIRANDA</t>
  </si>
  <si>
    <t>LUCINEIA SOUZA OLIVEIRA</t>
  </si>
  <si>
    <t>JESSICA PAMELA ROCHA DA SILVA</t>
  </si>
  <si>
    <t>LANDREA DA SILVA ROCHA DE MIRANDA</t>
  </si>
  <si>
    <t>ESTEVAO SILVA SOARES</t>
  </si>
  <si>
    <t>JULIA PANSERA GUERREIRO</t>
  </si>
  <si>
    <t>DAYANE DA SILVA BARBOSA PEIXOTO</t>
  </si>
  <si>
    <t>THAIS SOUZA SERANDIM</t>
  </si>
  <si>
    <t>LARA EMILLY CERQUEIRA ANDRADE BARROS</t>
  </si>
  <si>
    <t>KARINE LEITE MACIEL DE OLIVEIRA</t>
  </si>
  <si>
    <t>ANDREZZA CRISTINA FLORENCIO PEREIRA DE MENEZES</t>
  </si>
  <si>
    <t>CAROLINA LEITE DE MARINS</t>
  </si>
  <si>
    <t>HIGOR DANIEL LADISLAU BATISTA</t>
  </si>
  <si>
    <t>ARTUR DA SILVA COSSATIS TORRES</t>
  </si>
  <si>
    <t>PALOMA DE OLIVEIRA BRAGA</t>
  </si>
  <si>
    <t>MARINA SIMOES DAS CHAGAS</t>
  </si>
  <si>
    <t>STEPHANIE SILVA ALVES DE SOUSA NUNES</t>
  </si>
  <si>
    <t>DANILA RIBEIRO ALVES</t>
  </si>
  <si>
    <t>PAMELA FERREIRA DA COSTA</t>
  </si>
  <si>
    <t>MAURICIO CASTRO DE ALMEIDA</t>
  </si>
  <si>
    <t>GRACIELE DE PAIVA SOUZA</t>
  </si>
  <si>
    <t>AMANDA PEREIRA NATAL</t>
  </si>
  <si>
    <t>SARAH DA SILVA CALDEIRA</t>
  </si>
  <si>
    <t>LILIAN BELCHIOR</t>
  </si>
  <si>
    <t>PAULO CESAR LUCAS DE SALES</t>
  </si>
  <si>
    <t>THAIS ROSA DA SILVA AUGUSTO</t>
  </si>
  <si>
    <t>KETHELYN ANGEL CHAVES BOTELHO</t>
  </si>
  <si>
    <t>IAGO ROSA DE FREITAS</t>
  </si>
  <si>
    <t>RAFAELA DOS SANTOS RAMOS</t>
  </si>
  <si>
    <t>NATHANE MONTEIRO PARIZ</t>
  </si>
  <si>
    <t>THAINA OLIVEIRA SOARES BASILIO</t>
  </si>
  <si>
    <t>MARIA HELENA DA SILVA PEREIRA</t>
  </si>
  <si>
    <t>NATALIA DE CARVALHO SOUZA</t>
  </si>
  <si>
    <t>EDUARDO DE MEDEIROS SILVA JUNIOR</t>
  </si>
  <si>
    <t>TAYNA LUNA ANDRADE DE OLIVEIRA</t>
  </si>
  <si>
    <t>SUELEM VICTORINO DE PAIVA</t>
  </si>
  <si>
    <t>GUILHERME VICTOR SANTOS</t>
  </si>
  <si>
    <t>VIVIANE LAYNE SANTOS SAPATIERI</t>
  </si>
  <si>
    <t>MILENA CARVALHO BORGES</t>
  </si>
  <si>
    <t>INGRID VICENTE DA SILVA</t>
  </si>
  <si>
    <t>CARLA VIVIANE SOUZA SANTOS</t>
  </si>
  <si>
    <t>NADJA MARIA BARROS</t>
  </si>
  <si>
    <t>FRANCIELI DA COSTA GENUINO</t>
  </si>
  <si>
    <t>AMANDA COSTA SILVA</t>
  </si>
  <si>
    <t>GISELY GLEICE SANTANA DA SILVEIRA</t>
  </si>
  <si>
    <t>GILDA DE LIRA BARBOSA</t>
  </si>
  <si>
    <t>GUILHERME BAHIENSE RODRIGUES DA SILVA</t>
  </si>
  <si>
    <t>MIKAELLEN ALVES ALVIM</t>
  </si>
  <si>
    <t>VITOR AMORIM SCHEMBRI</t>
  </si>
  <si>
    <t>BRUNA DE SOUZA GROSSE</t>
  </si>
  <si>
    <t>LUCAS YURI PAMPLONA LIMA</t>
  </si>
  <si>
    <t>ALESSANDRA DO NASCIMENTO PULHESE</t>
  </si>
  <si>
    <t>GIOVANNI VELOSO MACHADO</t>
  </si>
  <si>
    <t>LEONARDO OLIVEIRA DOS SANTOS</t>
  </si>
  <si>
    <t>STEFANE MELLO DE FONTES OLIVEIRA</t>
  </si>
  <si>
    <t>REGIANE ALMEIDA SILVA TRINDADE</t>
  </si>
  <si>
    <t>LETICIA SOUZA MARTINS DOS SANTOS</t>
  </si>
  <si>
    <t>LUCIMEIRE LOPES DA SILVA</t>
  </si>
  <si>
    <t>FERNANDA CABRAL TILHE</t>
  </si>
  <si>
    <t>MARIA GABRIELA CARDOSO DOS SANTOS</t>
  </si>
  <si>
    <t>MARIA CLARA DE OLIVEIRA SANTOS</t>
  </si>
  <si>
    <t>RAFAEL SANTOS SOUZA</t>
  </si>
  <si>
    <t>GIOVANNA COCO GOMES</t>
  </si>
  <si>
    <t>ANA LUIZA DO ROSARIO XAVIER</t>
  </si>
  <si>
    <t>FELIPE NEVES SANTOS</t>
  </si>
  <si>
    <t>ANDREZZA DA SILVA RIBEIRO DINIZ</t>
  </si>
  <si>
    <t>LUIZA VIGNATI BAZ</t>
  </si>
  <si>
    <t>BRUNA MELO CORREIA PENAFIEL</t>
  </si>
  <si>
    <t>IGOR BARREIRA SANTOS</t>
  </si>
  <si>
    <t>KAMILA DOS SANTOS PECORARO</t>
  </si>
  <si>
    <t>ADRYA MARIA SILVA DE OLIVEIRA</t>
  </si>
  <si>
    <t>BRUNA SANTANA BALLASTRERI</t>
  </si>
  <si>
    <t>EDUARDA DA ROCHA GOMES</t>
  </si>
  <si>
    <t>ERICA PEREIRA DE OLIVEIRA</t>
  </si>
  <si>
    <t>1195884-5789</t>
  </si>
  <si>
    <t>VITORIA BRETAS CUNHA</t>
  </si>
  <si>
    <t>JENIS CLEIA DOS SANTOS</t>
  </si>
  <si>
    <t>JESSICA DE CASSIA AMARAL</t>
  </si>
  <si>
    <t>PAOLA MARA TAVARES VIEIRA</t>
  </si>
  <si>
    <t>HITRIS SANTOS SANTANA</t>
  </si>
  <si>
    <t>INGRID FERNANDES LUBE VASCONCELLOS</t>
  </si>
  <si>
    <t>YNARA FERNANDA SILVA DE ANDRADE</t>
  </si>
  <si>
    <t>ISABELLA DOS SANTOS RODRIGUES DA SILVA</t>
  </si>
  <si>
    <t>EDUARDO CARVALHO SILVA</t>
  </si>
  <si>
    <t>FELIPE RANGEL DE MOURA SILVA</t>
  </si>
  <si>
    <t>LOHANE RIBEIRO PINTO</t>
  </si>
  <si>
    <t>TAWAN DENYS MEIRELLES FERREIRA</t>
  </si>
  <si>
    <t>ROBSON BRITO DA SILVA</t>
  </si>
  <si>
    <t>RAFAELA GUIMARAES DA SILVEIRA</t>
  </si>
  <si>
    <t>DANIELLY DE PONTE OLIVEIRA</t>
  </si>
  <si>
    <t>BRENO DA SILVA VARGAS</t>
  </si>
  <si>
    <t>JULIA DUQUES DOS SANTOS</t>
  </si>
  <si>
    <t>PAULO RICARDO DA SILVA DOS SANTOS</t>
  </si>
  <si>
    <t>JULLIANA MUNIZ GONCALVES</t>
  </si>
  <si>
    <t>ADRIELE FERNANDES DA COSTA CORDEIRO</t>
  </si>
  <si>
    <t>ANA CECILIA OLIVEIRA SANTANA</t>
  </si>
  <si>
    <t>JOAO VITOR PONCIANO DA SILVA</t>
  </si>
  <si>
    <t>LUIZ FELIPE SERAFIM DOS SANTOS</t>
  </si>
  <si>
    <t>CARLOS EDUARDO DE LIMA ACIOLY</t>
  </si>
  <si>
    <t>CRISTINA DOS SANTOS AMARAL</t>
  </si>
  <si>
    <t>CLAUDENILSON JOSE DA SILVA</t>
  </si>
  <si>
    <t>EMILLIN COELHO DO SANTOS</t>
  </si>
  <si>
    <t>ANA BEATRIZ CAMPOS NASCIMENTO</t>
  </si>
  <si>
    <t>VITORIA FLAVIA DA SILVA RODRIGUES</t>
  </si>
  <si>
    <t>CAROLINE DE ANDRADE FARIA PAES</t>
  </si>
  <si>
    <t>STEFANY NAHARA DA MOTTA SILVA</t>
  </si>
  <si>
    <t>BARBARA FERREIRA DE SOUZA LUNA</t>
  </si>
  <si>
    <t>CRISTINA BEZERRA DA SILVA</t>
  </si>
  <si>
    <t>SAINARA ALVES OLIVEIRA MACHADO</t>
  </si>
  <si>
    <t>LUIZA SALGADO BRANDAO</t>
  </si>
  <si>
    <t>FELIPE DE OLIVEIRA MARTINHO</t>
  </si>
  <si>
    <t>GIOVANNA ARINI MARQUES</t>
  </si>
  <si>
    <t>FRANCISCO SIDNEY ALVES DE SOUZA LIMA</t>
  </si>
  <si>
    <t>ANNA CAROLINE AMARO DE REZENDE</t>
  </si>
  <si>
    <t>NAYLA VICENTE DE OLIVEIRA RIBEIRO</t>
  </si>
  <si>
    <t>EDUARDO SILVA ANDRADE</t>
  </si>
  <si>
    <t>VIVIANE SILVA DE OLIVEIRA</t>
  </si>
  <si>
    <t>MAIARA CHAGAS BASTOS RANGEL</t>
  </si>
  <si>
    <t>GABRIEL CORAZZA SILVA</t>
  </si>
  <si>
    <t>PHELLIPE VANSE YOUSSEF</t>
  </si>
  <si>
    <t>INGRID VITORIA MATIAS COSTA</t>
  </si>
  <si>
    <t>PEDRO HENRIQUE DIAS DE SOUZA</t>
  </si>
  <si>
    <t>MATHEUS SODRE GOMES</t>
  </si>
  <si>
    <t>ANNA CLARA SILVA ABREU</t>
  </si>
  <si>
    <t>LEONARDO MARTINS ADAO</t>
  </si>
  <si>
    <t>CAROLINE ALMEIDA FERREIRA DA SILVA</t>
  </si>
  <si>
    <t>NATAN FERREIRA PUGGIAN</t>
  </si>
  <si>
    <t>ARIANE LEITE DA SILVA</t>
  </si>
  <si>
    <t>SAMUEL ROSA COSTA</t>
  </si>
  <si>
    <t>ADRYELE DA SILVA SANTOS DA CONCEICAO</t>
  </si>
  <si>
    <t>LILIANE FERREIRA DA SILVA</t>
  </si>
  <si>
    <t>CAROLINA SILVA BRAGA</t>
  </si>
  <si>
    <t>BRENO DE MOURA SOUZA</t>
  </si>
  <si>
    <t>GIOVANA MATTOS MARINHO</t>
  </si>
  <si>
    <t>ARIANNY BAPTISTA CASEMIRO FERREIRA</t>
  </si>
  <si>
    <t>KAILANE TEOTONIO SILVA</t>
  </si>
  <si>
    <t>ISABELY GOMES DE JESUS</t>
  </si>
  <si>
    <t>MARIA EDUARDA FERREIRA DE CARVALHO GOMES</t>
  </si>
  <si>
    <t>ISADORA CALDEIRA E SILVA</t>
  </si>
  <si>
    <t>MATHEUS CORREA DE SOUZA</t>
  </si>
  <si>
    <t>GIOVANNA MARIA KOMLODI MOSCHETTI</t>
  </si>
  <si>
    <t>ROANA CAMARGO DA SILVA</t>
  </si>
  <si>
    <t>JULIA DA COSTA LIMA</t>
  </si>
  <si>
    <t>JOYCE CRISTINE FELIPE DE OLIVEIRA</t>
  </si>
  <si>
    <t>PALOMA OLIVEIRA GOMES</t>
  </si>
  <si>
    <t>KETHELLYN LEAL DE OLIVEIRA</t>
  </si>
  <si>
    <t>AMANDA FIRMIANO GOMES</t>
  </si>
  <si>
    <t>EDUARDA PITOCO NORONHA</t>
  </si>
  <si>
    <t>LETICIA SILVA DOS SANTOS</t>
  </si>
  <si>
    <t>GIOVANNA SANTANA ROSSI GARBIN</t>
  </si>
  <si>
    <t>GABRIELLA VIEIRA BATISTA DOS SANTOS</t>
  </si>
  <si>
    <t>CAIO CESAR FERRAZ SALIM PEREIRA</t>
  </si>
  <si>
    <t>DRIELLY KAUANY DE JESUS</t>
  </si>
  <si>
    <t>MARIANA COUTINHO VEIGA</t>
  </si>
  <si>
    <t>JOAO VICTOR FERNANDES AZZAR</t>
  </si>
  <si>
    <t>JULIA STEFANY FREIRE SILVA</t>
  </si>
  <si>
    <t>LUIZ GUSTAVO ANDRADE FERREIRA</t>
  </si>
  <si>
    <t>GUILHERME SEIXAS ALMEIDA</t>
  </si>
  <si>
    <t>JAMILY SANTOS SALEH</t>
  </si>
  <si>
    <t>ARTUR OTAVIO DIZ</t>
  </si>
  <si>
    <t>ANNA JULIA ALEXANDRE GUIMARAES</t>
  </si>
  <si>
    <t>IGOR GOMES CANCELLA DA SILVA</t>
  </si>
  <si>
    <t>LUIS FERNANDO DOS SANTOS KOVAC BORGES</t>
  </si>
  <si>
    <t>DAVID ESTEVES DOS SANTOS</t>
  </si>
  <si>
    <t>LEANDRA SANTOS SILVEIRA</t>
  </si>
  <si>
    <t>CAMILLA PIMENTEL RICHA RIBEIRO</t>
  </si>
  <si>
    <t>MARIA LUIZA DOS SANTOS MATTOS MOREIRA</t>
  </si>
  <si>
    <t>ANA JULIA DORNELLAS GUIMARAES</t>
  </si>
  <si>
    <t>REBECCA RODRIGUES</t>
  </si>
  <si>
    <t>ISABELLY PEREIRA DE ARAUJO</t>
  </si>
  <si>
    <t>JOAO PEDRO DE VASCONCELOS GONCALVES</t>
  </si>
  <si>
    <t>ANDRESSA CRISTINY SOUZA SILVA</t>
  </si>
  <si>
    <t>ANA JULIA DE ALMEIDA CLEMENTE</t>
  </si>
  <si>
    <t>LIVIA AMORIM PACHECO</t>
  </si>
  <si>
    <t>ALICIA DE SOUZA SILVA</t>
  </si>
  <si>
    <t>MANUELLA ELIAS DOS SANTOS BORGES</t>
  </si>
  <si>
    <t>GABRIEL GOMES LEAL BRAZ</t>
  </si>
  <si>
    <t>JULIA SOARES DOS SANTOS</t>
  </si>
  <si>
    <t>JOAO MATHEUS TORRES DE SOUTO</t>
  </si>
  <si>
    <t>MARIA ANTONIA MARTINS GARCIA</t>
  </si>
  <si>
    <t xml:space="preserve">SHISLEY MARA SANTOS SOUTO </t>
  </si>
  <si>
    <t xml:space="preserve">Débora Daiana Santos Cavalcante </t>
  </si>
  <si>
    <t xml:space="preserve">Humberto junior Santos Cavalcante de </t>
  </si>
  <si>
    <t>ALEX WOLKOWICZ</t>
  </si>
  <si>
    <t>MAURICIO FERNEDA DE OLIVEIRA</t>
  </si>
  <si>
    <t>DÉBORA EVELLYN VALE DA SILVA</t>
  </si>
  <si>
    <t>MARTHA APARECIDA PEREIRA DE VASCONCELLOS</t>
  </si>
  <si>
    <t>VERONICA SATURNINO BRAGA SANTOS</t>
  </si>
  <si>
    <t xml:space="preserve">Vivian Teixeira Do Nascimento </t>
  </si>
  <si>
    <t>DEISE CLÉIA IRINEU DA SILVA</t>
  </si>
  <si>
    <t>ANGELICA RIBEIRO DE SOUZA</t>
  </si>
  <si>
    <t>TAMIRES FRANCISCA DE SOUSA</t>
  </si>
  <si>
    <t>MARIA CREUSA DE JESUS FERRARI DA SILVA</t>
  </si>
  <si>
    <t>FRANCISCO BEZERRA MAGALHAES</t>
  </si>
  <si>
    <t>NEUSA NEVES SILVEIRA DE ANDRADE</t>
  </si>
  <si>
    <t>RONALDO TAVARES</t>
  </si>
  <si>
    <t>DIRCE JOSE ANTONIO</t>
  </si>
  <si>
    <t>SONIA APARECIDA DOS SANTOS SANTANA</t>
  </si>
  <si>
    <t>ALEXANDRA DE CARVALHO PEREZ</t>
  </si>
  <si>
    <t>VERONICA BARBARA CARNEIRO VIEIRA</t>
  </si>
  <si>
    <t xml:space="preserve">João Azevedo Marques </t>
  </si>
  <si>
    <t>AMANDA SILVA DE BRITO PINTO</t>
  </si>
  <si>
    <t>ANAPAULA DE SOUSA BARBOSA</t>
  </si>
  <si>
    <t>GRACIANE DOS SANTOS DE SOUSA</t>
  </si>
  <si>
    <t>LAINE ROBERTA SOUZA DA SILVA</t>
  </si>
  <si>
    <t>ROSANA SETUBAL DE OLIVEIRA</t>
  </si>
  <si>
    <t>SILVIA DO CARMO MAXIMIANO ANGULO</t>
  </si>
  <si>
    <t>1196959-7652</t>
  </si>
  <si>
    <t xml:space="preserve">Centro medico João Azevedo </t>
  </si>
  <si>
    <t>MARIANA LIMA CARDOSO DO NASCIMENTO</t>
  </si>
  <si>
    <t>NATALIA BORGES DE OLIVEIRA</t>
  </si>
  <si>
    <t>SUELEN BARBOSA COELHO</t>
  </si>
  <si>
    <t>SUELLEN SANTOS DA CRUZ</t>
  </si>
  <si>
    <t>SOLANGE DA SILVA ROCHA</t>
  </si>
  <si>
    <t>SULAMITA MARTINS MENDES</t>
  </si>
  <si>
    <t>TALITA MARQUES SANTANA DE ALMEIDA</t>
  </si>
  <si>
    <t>THAINARA BRAGA DIAS</t>
  </si>
  <si>
    <t>THAISA REGINA MONTEIRO DOS SANTOS</t>
  </si>
  <si>
    <t>Unidade jardim</t>
  </si>
  <si>
    <t>WEVERTON DE SOUZA GRIMA</t>
  </si>
  <si>
    <t>WILLIAM ARNALDO BARBOSA</t>
  </si>
  <si>
    <t>CRISTIANE DE OLIVEIRA</t>
  </si>
  <si>
    <t>ZILMA DE LUNA MANGANO</t>
  </si>
  <si>
    <t>1198164-6257</t>
  </si>
  <si>
    <t>ANA CRISTINA PINTO DA COSTA</t>
  </si>
  <si>
    <t>21988428624</t>
  </si>
  <si>
    <t>JOSE CARLOS CIRILO DA SILVA</t>
  </si>
  <si>
    <t>21967543600</t>
  </si>
  <si>
    <t>LILIANE OLIVEIRA DA SILVA</t>
  </si>
  <si>
    <t>FERNANDA BISPO DO ESPIRITO SANTO</t>
  </si>
  <si>
    <t>ERIKA CRISTINA SOARES SILVA</t>
  </si>
  <si>
    <t>31-997926271</t>
  </si>
  <si>
    <t>BRENO VAZ GOMES BASTOS</t>
  </si>
  <si>
    <t>81-987211390</t>
  </si>
  <si>
    <t>HELDER ROBERTO DE ARAUJO COSTA</t>
  </si>
  <si>
    <t>81-998749727</t>
  </si>
  <si>
    <t>ALZIMAR RODRIGUES DA COSTA</t>
  </si>
  <si>
    <t>21-981777484</t>
  </si>
  <si>
    <t>MANOEL ORLANDO GARCIA DE BARROS</t>
  </si>
  <si>
    <t>21-964848003</t>
  </si>
  <si>
    <t>MARCIA CRISTINA AMARAL DA SILVA KAMPF</t>
  </si>
  <si>
    <t>21-988302456</t>
  </si>
  <si>
    <t>ELIZETE LAUREANO DE ALMEIDA</t>
  </si>
  <si>
    <t>21-986623927</t>
  </si>
  <si>
    <t>SIDNEI COIMBRA DOS SANTOS</t>
  </si>
  <si>
    <t>21-986321202</t>
  </si>
  <si>
    <t>ALEXANDRE VASCONCELOS LOUREIRO</t>
  </si>
  <si>
    <t>21-999960205</t>
  </si>
  <si>
    <t>DANIELA NUNES MARGUTTI PINTO</t>
  </si>
  <si>
    <t>11-947247003</t>
  </si>
  <si>
    <t>BARBARA ALINE SILVA COSTA DE JESUS</t>
  </si>
  <si>
    <t>21-985451969</t>
  </si>
  <si>
    <t>GEANE DE FREITAS CHAVES</t>
  </si>
  <si>
    <t>21-993227387</t>
  </si>
  <si>
    <t>EVANDRO DE MOURA VIEIRA</t>
  </si>
  <si>
    <t>21-964275048</t>
  </si>
  <si>
    <t>GLAUCIA CRISTINA COSTA PINHEIRO DOS SANTOS</t>
  </si>
  <si>
    <t>21-986283519</t>
  </si>
  <si>
    <t>GIOVANNA BAPTISTA SILVA</t>
  </si>
  <si>
    <t>21-981378131</t>
  </si>
  <si>
    <t>ALINE NOGUEIRA FERRAZ</t>
  </si>
  <si>
    <t>21-964379911</t>
  </si>
  <si>
    <t>GLENDA SANTOS EVARISTO DE SOUSA</t>
  </si>
  <si>
    <t>21-993861993</t>
  </si>
  <si>
    <t>ANA PAULA ALMEIDA PESSOA MESQUITA</t>
  </si>
  <si>
    <t>84-999835938</t>
  </si>
  <si>
    <t>LOURDES MARTINS PIRES</t>
  </si>
  <si>
    <t>1199957-7929</t>
  </si>
  <si>
    <t>ANTONIO BOEING</t>
  </si>
  <si>
    <t>11-998941495</t>
  </si>
  <si>
    <t>DORIVAL RAHAL JUNIOR</t>
  </si>
  <si>
    <t>11-996061925</t>
  </si>
  <si>
    <t>VALDIRENE DO CARMO SARZI CARNEIRO</t>
  </si>
  <si>
    <t>11-971064731</t>
  </si>
  <si>
    <t>DOUGLAS MARIN</t>
  </si>
  <si>
    <t>ADRIANA CARDOSO LUCENA</t>
  </si>
  <si>
    <t>14-981003462</t>
  </si>
  <si>
    <t>ELISABETE OLIVEIRA DE ARAUJO</t>
  </si>
  <si>
    <t>SIMONE MARIA LIMA BEZERRA</t>
  </si>
  <si>
    <t>11-993700706</t>
  </si>
  <si>
    <t>FERNANDA BOTELHO SILVA DOS SANTOS</t>
  </si>
  <si>
    <t>11-987503656</t>
  </si>
  <si>
    <t>ALEX RICHARD CARAPINHA DOS SANTOS</t>
  </si>
  <si>
    <t>11-30041000</t>
  </si>
  <si>
    <t>FERNANDA ALARCON</t>
  </si>
  <si>
    <t>11-992233635</t>
  </si>
  <si>
    <t>DAGMAR CALIL GANEM METNE</t>
  </si>
  <si>
    <t>11-99273-4404</t>
  </si>
  <si>
    <t>REGINA LUCIA DOS SANTOS DE MORAES</t>
  </si>
  <si>
    <t>11-985701175</t>
  </si>
  <si>
    <t>KATIA SIMONE FERREIRA DO VAL GOMES</t>
  </si>
  <si>
    <t>11-993886033</t>
  </si>
  <si>
    <t>LUCI DA SILVA CANDIDO</t>
  </si>
  <si>
    <t>21-997714310</t>
  </si>
  <si>
    <t>ADRIANA ANDRADE DE LACERDA</t>
  </si>
  <si>
    <t>61-981379325</t>
  </si>
  <si>
    <t>ADERLY PEREIRA DA SILVA</t>
  </si>
  <si>
    <t>11-932481098</t>
  </si>
  <si>
    <t>ELISANGELA SILVA RODRIGUES</t>
  </si>
  <si>
    <t>11-994484358</t>
  </si>
  <si>
    <t>DANUSA RAMOS RECIOPPO</t>
  </si>
  <si>
    <t>11-985578947</t>
  </si>
  <si>
    <t>MARCELE CORREIA DA SILVA</t>
  </si>
  <si>
    <t>21-972812643</t>
  </si>
  <si>
    <t>IDELI PIRANI FERREIRA</t>
  </si>
  <si>
    <t>11-994472970</t>
  </si>
  <si>
    <t>MARCELA CRISTINA DE SOUZA MONTEIRO</t>
  </si>
  <si>
    <t>FABIANA FREITAS RODRIGUES</t>
  </si>
  <si>
    <t>21-986539268</t>
  </si>
  <si>
    <t>TIAGO SILVEIRA</t>
  </si>
  <si>
    <t>48-998581134</t>
  </si>
  <si>
    <t>FELLIPE SILVA DA HORA</t>
  </si>
  <si>
    <t>21-964246773</t>
  </si>
  <si>
    <t>KATIA DE MENDONCA ALVES</t>
  </si>
  <si>
    <t>11-987928238</t>
  </si>
  <si>
    <t>THIAGO SEVERO MOREIRA</t>
  </si>
  <si>
    <t>21-964931646</t>
  </si>
  <si>
    <t>LUANA DE ALMEIDA SILVA</t>
  </si>
  <si>
    <t>11-982467297</t>
  </si>
  <si>
    <t>ANA BEATRIZ FRADE MARINHO</t>
  </si>
  <si>
    <t>21-982078843</t>
  </si>
  <si>
    <t>ELLDA MIDIA DE BARROS PEREIRA</t>
  </si>
  <si>
    <t>11-994597484</t>
  </si>
  <si>
    <t>ANDREZA SANTOS ALMEIDA</t>
  </si>
  <si>
    <t>11-966054244</t>
  </si>
  <si>
    <t>DAIANA ARAUJO SOARES</t>
  </si>
  <si>
    <t>21-964264116</t>
  </si>
  <si>
    <t>JAQUELINE DOS SANTOS ALVES BARBOSA</t>
  </si>
  <si>
    <t>11-982944864</t>
  </si>
  <si>
    <t>ALESSANDRA ROSANOVA FERNANDES</t>
  </si>
  <si>
    <t>21-981672282</t>
  </si>
  <si>
    <t>IZABEL CRISTINA PEREIRA DE OLIVEIRA</t>
  </si>
  <si>
    <t>21-995142458</t>
  </si>
  <si>
    <t>MURIEL CRISTINA RODRIGUES DE CARVALHO DE OLIVEIRA</t>
  </si>
  <si>
    <t>NATALIA GUIMARAES EVARISTO</t>
  </si>
  <si>
    <t>21-993187091</t>
  </si>
  <si>
    <t>JOICE CAROLINA DO AMARAL CARVALHO</t>
  </si>
  <si>
    <t>BEATRIZ ROSA PEREIRA DE JESUS</t>
  </si>
  <si>
    <t>21-970798889</t>
  </si>
  <si>
    <t>NATALIA DE ALBUQUERQUE RODRIGUES</t>
  </si>
  <si>
    <t>21-969399492</t>
  </si>
  <si>
    <t>ANA CAROLINA RAMOS DA SILVA</t>
  </si>
  <si>
    <t>ANTONIO MARCOS FRANCA SILVA</t>
  </si>
  <si>
    <t>11-987378144</t>
  </si>
  <si>
    <t>FABIANA CARNEVALE MACIEL</t>
  </si>
  <si>
    <t>CARINA CORADO DE SOUZA</t>
  </si>
  <si>
    <t>61-993491562</t>
  </si>
  <si>
    <t>MARIA FERNANDA DE MELO PAES</t>
  </si>
  <si>
    <t>21-979606566</t>
  </si>
  <si>
    <t>GABRIEL SILVA SOARES DE MOURA</t>
  </si>
  <si>
    <t>SAMARA BEATRIZ MUNIZ DE OLIVEIRA</t>
  </si>
  <si>
    <t>21-993081530</t>
  </si>
  <si>
    <t>KAROLINE TEIXEIRA</t>
  </si>
  <si>
    <t>21-966228831</t>
  </si>
  <si>
    <t>JULIA CECILIA DA SILVA NUNES</t>
  </si>
  <si>
    <t>21-996891811</t>
  </si>
  <si>
    <t>JOSE ALOISIO GOMES DA SILVA NETO</t>
  </si>
  <si>
    <t>AL</t>
  </si>
  <si>
    <t>82-991681263</t>
  </si>
  <si>
    <t>MAINARA RANGEL OLIVEIRA LOUVISE</t>
  </si>
  <si>
    <t>22-999642070</t>
  </si>
  <si>
    <t>MARLENE DE SOUZA</t>
  </si>
  <si>
    <t>11-942166346</t>
  </si>
  <si>
    <t>JULIANA CRISTINA DE FREITAS SOUZA</t>
  </si>
  <si>
    <t>41-999521949</t>
  </si>
  <si>
    <t>ROSANA DE AZEVEDO BASTOS</t>
  </si>
  <si>
    <t>21-996454205</t>
  </si>
  <si>
    <t>PATRICIA FERNANDES CAMPOS DE MORAES</t>
  </si>
  <si>
    <t>21-998592876</t>
  </si>
  <si>
    <t>MARIA JUCINEIDE DA SILVA</t>
  </si>
  <si>
    <t>21-992990164</t>
  </si>
  <si>
    <t>VIRGINIA LOPES DE MOURA</t>
  </si>
  <si>
    <t>21-994573416</t>
  </si>
  <si>
    <t>TEREZINHA MULLER</t>
  </si>
  <si>
    <t>11-973858693</t>
  </si>
  <si>
    <t>THEREZA FERNANDES DE OLIVEIRA</t>
  </si>
  <si>
    <t>JOSE CARLOS AGUILAR</t>
  </si>
  <si>
    <t>11-991468148</t>
  </si>
  <si>
    <t>JOSE ADELMARIO FERREIRA MUNIZ DE SOUZA</t>
  </si>
  <si>
    <t>11-991842118</t>
  </si>
  <si>
    <t>SELMA GENI BARBINO DAMASCENO</t>
  </si>
  <si>
    <t>ROSIETE CABRAL DA SILVA</t>
  </si>
  <si>
    <t>RODRIGO CLAUDIO MEDEIROS DE OLIVEIRA</t>
  </si>
  <si>
    <t>11-965965373</t>
  </si>
  <si>
    <t>TATIANA BERNARDO DA SILVA</t>
  </si>
  <si>
    <t>11-952904400</t>
  </si>
  <si>
    <t>MARIZA PEREIRA OLIVEIRA</t>
  </si>
  <si>
    <t>11-976289777</t>
  </si>
  <si>
    <t>TALITA CRISTINA MARTINS DE OLIVE</t>
  </si>
  <si>
    <t>11-952952587</t>
  </si>
  <si>
    <t>NATALIA DE SOUSA MELO</t>
  </si>
  <si>
    <t>11-972879357</t>
  </si>
  <si>
    <t>MANOELA DOS SANTOS</t>
  </si>
  <si>
    <t>11-992687972</t>
  </si>
  <si>
    <t>THAMIRES RIBEIRO CUNHA</t>
  </si>
  <si>
    <t>IVES AUGUSTO LOPES PINHEIRO</t>
  </si>
  <si>
    <t>21-990467385</t>
  </si>
  <si>
    <t>LEONAN DOS SANTOS DE SOUZA</t>
  </si>
  <si>
    <t>22-981411332</t>
  </si>
  <si>
    <t>WAGNER MESTRE FILHO</t>
  </si>
  <si>
    <t>11-973833424</t>
  </si>
  <si>
    <t>MARJORY PASQUALI MESTRE</t>
  </si>
  <si>
    <t>11-996317428</t>
  </si>
  <si>
    <t>PAMELA CRISTINA MOREIRA DA SILVA</t>
  </si>
  <si>
    <t>21-975854352</t>
  </si>
  <si>
    <t>LETICIA SILVA DE OLIVEIRA</t>
  </si>
  <si>
    <t>11-979545733</t>
  </si>
  <si>
    <t>WECHER ANDRADE DINIZ</t>
  </si>
  <si>
    <t>11-958799624</t>
  </si>
  <si>
    <t>MARIANE JOZELE DIAS BATISTA GONZALES</t>
  </si>
  <si>
    <t>21-992590201</t>
  </si>
  <si>
    <t>NATALIE GOMES DA SILVA RIBEIRO</t>
  </si>
  <si>
    <t>21-986928972</t>
  </si>
  <si>
    <t>JAINY DE OLIVEIRA GUEDES CARDOSO</t>
  </si>
  <si>
    <t>VITOR MARTINS DA SILVA</t>
  </si>
  <si>
    <t>LUIZ FELIPE VIANA PINTO</t>
  </si>
  <si>
    <t>21-971395674</t>
  </si>
  <si>
    <t>JOSIAS TORRES DA SILVA</t>
  </si>
  <si>
    <t>21999352722 21986663612</t>
  </si>
  <si>
    <t>CLAUDIA VALERIA DA SILVA FEITOSA</t>
  </si>
  <si>
    <t>AMABILE CHRISTINA REIS AGOSTINHO</t>
  </si>
  <si>
    <t>FERNANDO DE SOUZA BAZILIO</t>
  </si>
  <si>
    <t>CARLOS ANDRE GARRIDO FECHADO</t>
  </si>
  <si>
    <t>LILI MARLENE DA SILVEIRA BASSI</t>
  </si>
  <si>
    <t>11947095474 11947157447</t>
  </si>
  <si>
    <t>VALERIA SOPRANO</t>
  </si>
  <si>
    <t>11997109378 11949359088</t>
  </si>
  <si>
    <t>CASSIA ELISA FERREIRA PINTO RIBEIRO</t>
  </si>
  <si>
    <t>SOLANGE APARECIDA DE JESUS BATISTA OLIVEIRA</t>
  </si>
  <si>
    <t>11959173612 1159173612 11959173612 1159173612</t>
  </si>
  <si>
    <t>LUIZ EDUARDO SOARES DE OLIVEIRA</t>
  </si>
  <si>
    <t>11979544207 11979544207 11979544207</t>
  </si>
  <si>
    <t>PAMELA MAGALHAES PEREIRA</t>
  </si>
  <si>
    <t>2124060872 21994939785</t>
  </si>
  <si>
    <t>JULIANE DE LIMA CORDEIRO</t>
  </si>
  <si>
    <t>21969233213 21969233213</t>
  </si>
  <si>
    <t>RAFAEL MARQUES COSTA</t>
  </si>
  <si>
    <t>RAILTON GOMES CRUZ</t>
  </si>
  <si>
    <t>1130631278 11987608558 11987608557</t>
  </si>
  <si>
    <t>GUSTAVO SANTANA DA SILVA</t>
  </si>
  <si>
    <t>FERNANDA FERREIRA LOURENCO</t>
  </si>
  <si>
    <t>21974114232 21974114232</t>
  </si>
  <si>
    <t>LARYSSA BERNARDES FERREIRA</t>
  </si>
  <si>
    <t>2195845602 21970386873</t>
  </si>
  <si>
    <t>RAQUEL DA TRINDADE</t>
  </si>
  <si>
    <t>21973131907 21973131907</t>
  </si>
  <si>
    <t>RENATA ROCHA MENDONCA LEITE</t>
  </si>
  <si>
    <t>GABRIELLE MORAES SEVERINO DE FREITAS</t>
  </si>
  <si>
    <t>LAIS LORENY TEIXEIRA DE ASSIS</t>
  </si>
  <si>
    <t>CARLA SIMONE ALVES SANCHES</t>
  </si>
  <si>
    <t>ERIKA LUZIA ARCHANGELO MOURAO BREVES</t>
  </si>
  <si>
    <t>ANTONIA KATIANA VIEIRA ALVES</t>
  </si>
  <si>
    <t>NATALIA EVANGELISTA DA SILVA</t>
  </si>
  <si>
    <t>JULIA CURTO</t>
  </si>
  <si>
    <t>ANA CRISTINA DOS SANTOS</t>
  </si>
  <si>
    <t>CRISTIANE DE SOUZA CASTRO</t>
  </si>
  <si>
    <t>MONICA MELO DE PAULA</t>
  </si>
  <si>
    <t>VALDOMIRA OLIVA RODRIGUES</t>
  </si>
  <si>
    <t>JOSE MARCOS DA SILVA MARQUES</t>
  </si>
  <si>
    <t>ELAINE CORREA RABELLO DAS NEVES</t>
  </si>
  <si>
    <t>RACHEL COSTA TEIXEIRA DA FONSECA</t>
  </si>
  <si>
    <t>GLAUCIA RIBEIRO MARINHO</t>
  </si>
  <si>
    <t>VIVIANE ALEXANDRE DE LIMA</t>
  </si>
  <si>
    <t>VIVIAN LOPES DIAS DE OLIVEIRA</t>
  </si>
  <si>
    <t>IZILDA PINHEIRO DA SILVA</t>
  </si>
  <si>
    <t>ANDREA APARECIDA CARDOSO LOURENCO</t>
  </si>
  <si>
    <t>ALESSANDRA ALVES MONTEIRO</t>
  </si>
  <si>
    <t>MARTA GERUSIA DE MEDEIROS SANTOS</t>
  </si>
  <si>
    <t>GRAZIELA REGINA TOME</t>
  </si>
  <si>
    <t>LUIZ ANTONIO NUNES NEVES</t>
  </si>
  <si>
    <t>PAULO MASSAO KAMIAMA</t>
  </si>
  <si>
    <t>TELMA AGUIAR SANTOS</t>
  </si>
  <si>
    <t>CLEYCE CRISTIANE DOS SANTOS</t>
  </si>
  <si>
    <t>DANIELA DE OLIVEIRA</t>
  </si>
  <si>
    <t>TAMIRIS PIANELLI DA SILVA</t>
  </si>
  <si>
    <t>ERIKA JULIANA ALVES DA SILVA</t>
  </si>
  <si>
    <t>LEILANE PEREIRA SOUSA</t>
  </si>
  <si>
    <t>CAMILA ROLIM DE MOURA LESSI RABELLO</t>
  </si>
  <si>
    <t>LUANA FELIZARDO FERREIRA</t>
  </si>
  <si>
    <t>MARCIA REGINA APARECIDA SABINO</t>
  </si>
  <si>
    <t>ERIKA CRISTINA THOMAS SANTANA</t>
  </si>
  <si>
    <t>ELISA SILVEIRA DE SOUZA BARBOSA</t>
  </si>
  <si>
    <t>FABIO DA SILVA SANTOS</t>
  </si>
  <si>
    <t>ERCILIA DE JESUS SILVA MARTINS</t>
  </si>
  <si>
    <t>SUEME GABRIELA ALVES DE OLIVEIRA</t>
  </si>
  <si>
    <t>AMANDA CRISTINA DA SILVA TIBURCIO</t>
  </si>
  <si>
    <t>VANESSA SILVA FRANCO BISPO</t>
  </si>
  <si>
    <t>DANIELLE ACENCO DE CASTRO</t>
  </si>
  <si>
    <t>CAROLINE DOS SANTOS FERREIRA</t>
  </si>
  <si>
    <t>DARLENE GLORIA PHILADELPHO FERREIRA</t>
  </si>
  <si>
    <t>CLARA BULHOES GALVAO GOMES</t>
  </si>
  <si>
    <t>DEBORA VIEIRA DA SILVA</t>
  </si>
  <si>
    <t>CAMILLE DE OLIVEIRA ANTUNES VICTORINO</t>
  </si>
  <si>
    <t>ANA LUCIA BASTOS DO NASCIMENTO FRANCISCO</t>
  </si>
  <si>
    <t>21964966310</t>
  </si>
  <si>
    <t>FERNANDA MARQUES DA ROCHA</t>
  </si>
  <si>
    <t>21964749934</t>
  </si>
  <si>
    <t>NIVEA ASSIS DOS REIS BONFIGLI</t>
  </si>
  <si>
    <t>21990527581</t>
  </si>
  <si>
    <t>VIVIANE CUNHA COELHO DE OLIVEIRA</t>
  </si>
  <si>
    <t>RAYNA DO AMARAL ALVES</t>
  </si>
  <si>
    <t>21964991827</t>
  </si>
  <si>
    <t>LUCIA REGINA DOUZA DA CRUZ</t>
  </si>
  <si>
    <t>21964516581</t>
  </si>
  <si>
    <t>CAROLINA JANDRE ROCHA</t>
  </si>
  <si>
    <t>2193972786</t>
  </si>
  <si>
    <t>MARCIO LUIZ MOREIRA</t>
  </si>
  <si>
    <t>21964809738</t>
  </si>
  <si>
    <t>GILBERTO ALMEIDA DE OLIVEIRA</t>
  </si>
  <si>
    <t>11982712582 11984599344</t>
  </si>
  <si>
    <t>DANIEL HENRIQUE DA SILVA</t>
  </si>
  <si>
    <t>GISELE FERNANDA ARANDA</t>
  </si>
  <si>
    <t>14997861911 14997861911</t>
  </si>
  <si>
    <t>FERNANDA CARVALHO FORTES</t>
  </si>
  <si>
    <t>2126028044 21997250821 21999725082</t>
  </si>
  <si>
    <t>RENATA SARAIVA BOTELHO DE BARROS</t>
  </si>
  <si>
    <t>21970034243 2122243108 21970034243</t>
  </si>
  <si>
    <t>LARISSA RODRIGUES DE LIMA</t>
  </si>
  <si>
    <t>11984489952 11984489952 11984489952</t>
  </si>
  <si>
    <t>SANDRA SOARES FUOCO</t>
  </si>
  <si>
    <t>11-981017200</t>
  </si>
  <si>
    <t>GIOVANA ALONSO SILVA DOS ANJOS</t>
  </si>
  <si>
    <t>11-976543668</t>
  </si>
  <si>
    <t>ELIANE ALVES REZENDE</t>
  </si>
  <si>
    <t>JOAO RICARDO SERRAN VIEIRA</t>
  </si>
  <si>
    <t>GABRIEL DA SILVA COUTO BORGES</t>
  </si>
  <si>
    <t>2195171213 21995171213</t>
  </si>
  <si>
    <t>ALINE BRANDAO CAMPOS</t>
  </si>
  <si>
    <t>11985120278 11985120278</t>
  </si>
  <si>
    <t>EDNALVA LEONARDO FRANCEZ</t>
  </si>
  <si>
    <t>11976473445 1158210378</t>
  </si>
  <si>
    <t>BARBARA DA SILVA MELLO FERNANDES</t>
  </si>
  <si>
    <t>21971460984 21996993423 21971460984</t>
  </si>
  <si>
    <t>LILIANE SOARES ROCHA</t>
  </si>
  <si>
    <t>11954944523 11954944523</t>
  </si>
  <si>
    <t>ELESSANDRO DE ASSIS</t>
  </si>
  <si>
    <t>11942943828 11942943828 11942943828</t>
  </si>
  <si>
    <t>ANA MARTINS DOS SANTOS</t>
  </si>
  <si>
    <t>NICOLE BASSI GONCALVES</t>
  </si>
  <si>
    <t>DENIS GOMES FERRAZ</t>
  </si>
  <si>
    <t>11970467279 11970467279</t>
  </si>
  <si>
    <t>BEATRIZ PARDAL LANHAS</t>
  </si>
  <si>
    <t>24999922657 24999922657 24999922657</t>
  </si>
  <si>
    <t>RENATO VICENTE DA SILVA</t>
  </si>
  <si>
    <t>2126599617 2196185166</t>
  </si>
  <si>
    <t>KLIDA PEREIRA ROCHA OLIVEIRA</t>
  </si>
  <si>
    <t>NOMALY GONDIM DA SILVA</t>
  </si>
  <si>
    <t>THIAGO DA SILVA FERNANDES</t>
  </si>
  <si>
    <t>THAIS COSTA DA CRUZ</t>
  </si>
  <si>
    <t>MARCIA FERREIRA DA SILVA</t>
  </si>
  <si>
    <t>ANA MARIA DE SOUZA CARVALHO</t>
  </si>
  <si>
    <t>RAQUEL RIBEIRO VICENTE</t>
  </si>
  <si>
    <t>FERNANDA ROSSI SIQUETO</t>
  </si>
  <si>
    <t>LILIAN FATIMA DOS SANTOS RAMOS</t>
  </si>
  <si>
    <t>MONIQUE CLEOFAS VIANNA MORENO</t>
  </si>
  <si>
    <t xml:space="preserve">Liliane Castro da Rocha </t>
  </si>
  <si>
    <t xml:space="preserve">21 994128765 </t>
  </si>
  <si>
    <t xml:space="preserve">PAULA DIAS BARBOSA MACHADO </t>
  </si>
  <si>
    <t>IVONE VASCONCELLOS FREITAS DA SILVA</t>
  </si>
  <si>
    <t xml:space="preserve">Mariangela Camilo dos Santos </t>
  </si>
  <si>
    <t>CARINA MARIA PEREIRA NARDACI</t>
  </si>
  <si>
    <t>-</t>
  </si>
  <si>
    <t>CASSIA ELLEN ARAUJO SILVA AMARAL</t>
  </si>
  <si>
    <t>EMILY CAVALHEIRO</t>
  </si>
  <si>
    <t>Vinicius Willian Diniz De França</t>
  </si>
  <si>
    <t>Alessandra Da Rosa Santana</t>
  </si>
  <si>
    <t>11-968466047</t>
  </si>
  <si>
    <t>OBSERVAÇÃO PLANILHA DE JUSSIMARA : ATIVO</t>
  </si>
  <si>
    <t>Aline Henrique Dias</t>
  </si>
  <si>
    <t>11-966334031</t>
  </si>
  <si>
    <t>Annielle Batista</t>
  </si>
  <si>
    <t>11-980311779</t>
  </si>
  <si>
    <t>Carlos Maria Guisasola</t>
  </si>
  <si>
    <t>11-996003970</t>
  </si>
  <si>
    <t>Cristiane Maria De Alcantara</t>
  </si>
  <si>
    <t>11-992654763</t>
  </si>
  <si>
    <t>Danilo Da Silva Viana</t>
  </si>
  <si>
    <t>11-952058824</t>
  </si>
  <si>
    <t>Ingrid Da Silva Alves</t>
  </si>
  <si>
    <t>11-988933139</t>
  </si>
  <si>
    <t>Ingryt Gomes Siqueira</t>
  </si>
  <si>
    <t>Isabela De Souza Silva</t>
  </si>
  <si>
    <t>11-961257295</t>
  </si>
  <si>
    <t>Jacqueline Evelyn De Oliveira Aguiar</t>
  </si>
  <si>
    <t>11-969726947</t>
  </si>
  <si>
    <t>Jaqueline Goncalves Luko</t>
  </si>
  <si>
    <t>11-990204725</t>
  </si>
  <si>
    <t>Jeniffer Rodrigues Uva Lofredo</t>
  </si>
  <si>
    <t>11-968500740</t>
  </si>
  <si>
    <t>Julia Motta Pinto</t>
  </si>
  <si>
    <t>92-991992324</t>
  </si>
  <si>
    <t>Karla Adriane Paula Ceurim Gonçalves</t>
  </si>
  <si>
    <t>11-970248236</t>
  </si>
  <si>
    <t>Katia Maria Campos Dos Santos</t>
  </si>
  <si>
    <t>11-967890719</t>
  </si>
  <si>
    <t>Kelvin Dantas Batista</t>
  </si>
  <si>
    <t>Laís Maira Valdorino</t>
  </si>
  <si>
    <t>Larissa Goncalvezs Cordeiro Dos Santos</t>
  </si>
  <si>
    <t>Letícia Mendes Aredes</t>
  </si>
  <si>
    <t>11-981096642</t>
  </si>
  <si>
    <t>Livia Maria Vivan Salvador</t>
  </si>
  <si>
    <t>11-947801787</t>
  </si>
  <si>
    <t>Luciano Mateus Dos Santos</t>
  </si>
  <si>
    <t>11-990191722</t>
  </si>
  <si>
    <t>Mayra Carolina Zamuner Siqueira</t>
  </si>
  <si>
    <t>11-982713499</t>
  </si>
  <si>
    <t>Miriã Sodré Matos</t>
  </si>
  <si>
    <t>11-934965133</t>
  </si>
  <si>
    <t>Murilo Gonçalves Mendes</t>
  </si>
  <si>
    <t>11-961525094</t>
  </si>
  <si>
    <t>Naiara Vicente Tsubota</t>
  </si>
  <si>
    <t>11-59251472</t>
  </si>
  <si>
    <t>Patrick Pereira Da Silva</t>
  </si>
  <si>
    <t>Renata Tomaz Ongaro Mattos</t>
  </si>
  <si>
    <t>11-989986471</t>
  </si>
  <si>
    <t>Rubem Santana Da Silva</t>
  </si>
  <si>
    <t>11-979626388</t>
  </si>
  <si>
    <t>Sabrina Sales De Lima Hoides</t>
  </si>
  <si>
    <t>11-983757036</t>
  </si>
  <si>
    <t>Samuel Harumi Nakasone</t>
  </si>
  <si>
    <t>11-970888927</t>
  </si>
  <si>
    <t>Sidnei Moreira Costa Wolcow</t>
  </si>
  <si>
    <t>11-997555574</t>
  </si>
  <si>
    <t>Talita De Brito Da Silva</t>
  </si>
  <si>
    <t>11-984963092</t>
  </si>
  <si>
    <t>Tamires Queiroz Nogimo</t>
  </si>
  <si>
    <t>11-969263749</t>
  </si>
  <si>
    <t>Tamyres Costa Romano</t>
  </si>
  <si>
    <t>11-993644281</t>
  </si>
  <si>
    <t>Tatiani Oliveira De Sousa</t>
  </si>
  <si>
    <t>11-950811075</t>
  </si>
  <si>
    <t>Teresa Cristina Do Nascimento Ferreira</t>
  </si>
  <si>
    <t>11-986089330</t>
  </si>
  <si>
    <t>Thais Aboud Campmany Furtado</t>
  </si>
  <si>
    <t>11-949475772</t>
  </si>
  <si>
    <t>Thais Valéria Da Paz</t>
  </si>
  <si>
    <t>11-966315528</t>
  </si>
  <si>
    <t>Thiago Silva Bezerra</t>
  </si>
  <si>
    <t>11-961056358</t>
  </si>
  <si>
    <t>Vanessa De Almeida Neves</t>
  </si>
  <si>
    <t>15-997206917</t>
  </si>
  <si>
    <t>Vanilda Barros De Souza</t>
  </si>
  <si>
    <t>Veronica Benedito Da Costa Silva</t>
  </si>
  <si>
    <t>11-969436459</t>
  </si>
  <si>
    <t>Vinicius Nunes De Araujo</t>
  </si>
  <si>
    <t>11-956062505</t>
  </si>
  <si>
    <t>Vivian Frigo Braga</t>
  </si>
  <si>
    <t>11-997778875</t>
  </si>
  <si>
    <t>LARISSA VALIM CHAGAS CONCEIÇÃO</t>
  </si>
  <si>
    <t>Susi Aparecida Lopes Moreno</t>
  </si>
  <si>
    <t>Gabriela de Doná Vieira Miguel</t>
  </si>
  <si>
    <t>Joyce Messias Avelar Rosa</t>
  </si>
  <si>
    <t>DYOVANA CAROLINI CARNEIRO CAETANO</t>
  </si>
  <si>
    <t>Bruno Francisco Dias dos Santos</t>
  </si>
  <si>
    <t>Captação + Navegação</t>
  </si>
  <si>
    <t>NATHÁLIA CRISTINA VIEIRA FERREIRA</t>
  </si>
  <si>
    <t>ANTONIO CARLOS FERNANDES JR</t>
  </si>
  <si>
    <t>11981496742 11954541370</t>
  </si>
  <si>
    <t>MARCO AURELIO SOARES PINTO</t>
  </si>
  <si>
    <t>21988457954 21988457954</t>
  </si>
  <si>
    <t>MILENA DE BRITO LOPES DE ALMEIDA</t>
  </si>
  <si>
    <t>11963951500 11963951500 11995116871</t>
  </si>
  <si>
    <t>IRAN ANCHIETA DA SILVA</t>
  </si>
  <si>
    <t>LEYVISON HENRIQUE DE OLIVEIRA</t>
  </si>
  <si>
    <t>21995677101 21995677101</t>
  </si>
  <si>
    <t>BRUNO LEMES KLEIN SILVA</t>
  </si>
  <si>
    <t>ELLEN DA SILVA SANTOS</t>
  </si>
  <si>
    <t>RITA DE CASSIA PEREIRA DA CRUZ</t>
  </si>
  <si>
    <t>RAFAEL JOSE RIBEIRO DA SILVA</t>
  </si>
  <si>
    <t>21964395018 21964395018 2122335950 2139798427</t>
  </si>
  <si>
    <t>LUCIANA SANTOS COSTA MENEZES</t>
  </si>
  <si>
    <t>71992024480 71986360756 71986360756</t>
  </si>
  <si>
    <t>WALACE MENDONCA BASTOS</t>
  </si>
  <si>
    <t>LEANDRA DE BRITO PACIFICO</t>
  </si>
  <si>
    <t>RAPHAEL DA SILVA</t>
  </si>
  <si>
    <t>11932043839 11932043839</t>
  </si>
  <si>
    <t>MARCO AURELIO QUEIROZ SANTOS DA SILVA</t>
  </si>
  <si>
    <t>VERA LUCIA BARBOSA DE MEDEIROS</t>
  </si>
  <si>
    <t>11976564314 11994431624</t>
  </si>
  <si>
    <t>JOELMA SUELI SARDINHA</t>
  </si>
  <si>
    <t>ANA LUIZA VIEIRA DSIADUCKI</t>
  </si>
  <si>
    <t>11967411001 11967411001</t>
  </si>
  <si>
    <t>JANAINA DIAS BELON</t>
  </si>
  <si>
    <t>RODOLPHO CESAR LAKI</t>
  </si>
  <si>
    <t>CAMILA CRISTINA BARROSO REBOUCAS</t>
  </si>
  <si>
    <t>SABRINA DE OLIVEIRA ANTONINO</t>
  </si>
  <si>
    <t>21988840435 21988840435 2188840435 21988840435</t>
  </si>
  <si>
    <t>GEYSIANE DE CASTRO BORGES</t>
  </si>
  <si>
    <t>61992565646 61983604141</t>
  </si>
  <si>
    <t>ROBERTA CORREA DE ARAUJO AMELIO</t>
  </si>
  <si>
    <t>THAIS QUEIROZ GUAREGNA</t>
  </si>
  <si>
    <t>KARINA CORREIA DOS SANTOS LIMA</t>
  </si>
  <si>
    <t>21983715721 21983698036</t>
  </si>
  <si>
    <t>STELLA CRISTINA DE ALMEIDA MATOS</t>
  </si>
  <si>
    <t>11970518538 11986113822</t>
  </si>
  <si>
    <t>GLAUCIA DA SILVA GALDINO THULER</t>
  </si>
  <si>
    <t>21985680723 21985680723 21985182217</t>
  </si>
  <si>
    <t>WELINGTON MONTEIRO DE LIRA</t>
  </si>
  <si>
    <t>CARLA MOURA HUTTEN</t>
  </si>
  <si>
    <t>21990864604 21990864604 21990894604 21974003984 21983585589 21983582581</t>
  </si>
  <si>
    <t>AMANDA BEZERRA DANTAS</t>
  </si>
  <si>
    <t>THALITA ALEXSANDRA DE SOUZA SILVA</t>
  </si>
  <si>
    <t>11994898432 11994898432</t>
  </si>
  <si>
    <t>MICHELLE KRISTINNA PASSOS NASCIMENTO DO AMARAL</t>
  </si>
  <si>
    <t>21965630304 21965630304</t>
  </si>
  <si>
    <t>VALDIZA COSTA RAMOS</t>
  </si>
  <si>
    <t>FERNANDA CAIRES PEREIRA</t>
  </si>
  <si>
    <t>11974533028 11974533028 11924533028</t>
  </si>
  <si>
    <t>LUCIANA DA SILVA BORGES</t>
  </si>
  <si>
    <t>11949008143 11949008143</t>
  </si>
  <si>
    <t>MICHELE PAULINE MOREIRA LOPES</t>
  </si>
  <si>
    <t>21983075328 21983075328</t>
  </si>
  <si>
    <t>MARCELO CAVALIN</t>
  </si>
  <si>
    <t>1137664556 11986692757</t>
  </si>
  <si>
    <t>DIVANA GOMES RODRIGUES</t>
  </si>
  <si>
    <t>11996766384 11996766384</t>
  </si>
  <si>
    <t>FERNANDA FERREIRA DOS SANTOS</t>
  </si>
  <si>
    <t>11982190432 11950779525 1129224650</t>
  </si>
  <si>
    <t>ANDREIA AUGUSTA ALMEIDA ROCHA</t>
  </si>
  <si>
    <t>AHMAD IBRAHIM MAJZOUB</t>
  </si>
  <si>
    <t>11981192505 11931286234</t>
  </si>
  <si>
    <t>MARCELLO XAVIER DA SILVEIRA</t>
  </si>
  <si>
    <t>CRISTIANE MOURA DOS SANTOS SILVA</t>
  </si>
  <si>
    <t>ISAAC CARDOSO DA SILVA</t>
  </si>
  <si>
    <t>ANDERSON LIMA ALVES</t>
  </si>
  <si>
    <t>MARCOS LEANDRO SILVA LOPES</t>
  </si>
  <si>
    <t>MARCOS BATISTA DE SOUZA</t>
  </si>
  <si>
    <t>11980898171 11980898171 11980898171 11980898171 11980898171</t>
  </si>
  <si>
    <t>IVANICE MARIA DA SILVA</t>
  </si>
  <si>
    <t>21983898592 21999218936 21983898592</t>
  </si>
  <si>
    <t>KENEDY DE OLIVEIRA SALAS</t>
  </si>
  <si>
    <t>34992344557 34992344557</t>
  </si>
  <si>
    <t>MARISA SILVA GONCALVES</t>
  </si>
  <si>
    <t>31993250259 31993250259</t>
  </si>
  <si>
    <t>LETICIA DA SILVA OLIVEIRA DIAS</t>
  </si>
  <si>
    <t>13991112423 13991112423</t>
  </si>
  <si>
    <t>MARIA EDUARDA ALVES DUARTE</t>
  </si>
  <si>
    <t>34999182543 34991774930 34984301491</t>
  </si>
  <si>
    <t>ALINE FERREIRA SANTOS</t>
  </si>
  <si>
    <t>VANESSA LOPES DA SILVA</t>
  </si>
  <si>
    <t>21979271554 21999752344</t>
  </si>
  <si>
    <t>CRISTIANA OLIVEIRA DA SILVA</t>
  </si>
  <si>
    <t>21998626700 2198626700</t>
  </si>
  <si>
    <t>VANESSA CRISTINA FIGUEIREDO TELLES BARRETO</t>
  </si>
  <si>
    <t>21993207107 21993207107</t>
  </si>
  <si>
    <t>KAREN RODRIGUES MUNIZ</t>
  </si>
  <si>
    <t>KELVIN OLIVEIRA ROMAO SILVA</t>
  </si>
  <si>
    <t>11981120961 11995132371 11958378212</t>
  </si>
  <si>
    <t>ITAMAR FERREIRA DE CARVALHO</t>
  </si>
  <si>
    <t>21964938657 21981828667 21999728797 21999738797</t>
  </si>
  <si>
    <t>GISELE CRISTINI DE ALENCAR BENEDITO</t>
  </si>
  <si>
    <t>RAQUEL VIEIRA DA CONCEIÇÃO</t>
  </si>
  <si>
    <t>128941637-03</t>
  </si>
  <si>
    <t>LORRANE DE ALMEIDA MORENO ANDRADE</t>
  </si>
  <si>
    <t>CARLA REGINA BATALHA ASSIS</t>
  </si>
  <si>
    <t>Filippo Muro Caccavale</t>
  </si>
  <si>
    <t>ROBERTO APARECIDO DE OLIVEIRA</t>
  </si>
  <si>
    <t>PAULA REGINA LOURENCO ROCHA</t>
  </si>
  <si>
    <t>1129164507 11970478609 11970478609</t>
  </si>
  <si>
    <t>GRACIELLE ROSA DOS SANTOS DUTRA PEREIRA</t>
  </si>
  <si>
    <t>21993936615 21993936615</t>
  </si>
  <si>
    <t>CARLOS FERNANDO DE PAULA LIMA</t>
  </si>
  <si>
    <t>21969400824 2139002722</t>
  </si>
  <si>
    <t>ADRIANA RODRIGUES DO PRADO</t>
  </si>
  <si>
    <t>11993208411 11959915355 11970288387 11959915355</t>
  </si>
  <si>
    <t>ANISIA LELES MOREIRA</t>
  </si>
  <si>
    <t>1181224127 11981224127 11981224127 11981224127</t>
  </si>
  <si>
    <t>KELINE NOGUEIRA CIDADE</t>
  </si>
  <si>
    <t>2126221993 21998158869</t>
  </si>
  <si>
    <t>EMILY SANTOS ANDRADE</t>
  </si>
  <si>
    <t>11970534509 11954103466</t>
  </si>
  <si>
    <t>THIAGO DOS SANTOS ABEL</t>
  </si>
  <si>
    <t>JESSICA DA SILVA TAVARES</t>
  </si>
  <si>
    <t>MARCELLE SANTOS DE OLIVEIRA</t>
  </si>
  <si>
    <t>21981008084 21981008084</t>
  </si>
  <si>
    <t>KAREN RAFAELA AVELAR MARCIAL</t>
  </si>
  <si>
    <t>11958612571 1148284140 11958612571</t>
  </si>
  <si>
    <t>RAFAEL GONCALVES SILVA</t>
  </si>
  <si>
    <t>GABRIELLY VITORIA PALMEIRA DE OLIVEIRA</t>
  </si>
  <si>
    <t>11937523316 11937523316</t>
  </si>
  <si>
    <t>NATHALIA CRISTINA VIEIRA FERREIRA</t>
  </si>
  <si>
    <t>21976124247 21976124247</t>
  </si>
  <si>
    <t>GABRIEL PEDRINI</t>
  </si>
  <si>
    <t>2136223470 21979796848 21979796848</t>
  </si>
  <si>
    <t>GABRIEL FERNANDO SABOIA SILVA</t>
  </si>
  <si>
    <t>21994838907 2132324600 21994838907 21994838907</t>
  </si>
  <si>
    <t>FLAVIO JOSE DA SILVA</t>
  </si>
  <si>
    <t>11963254933 11963254933</t>
  </si>
  <si>
    <t>MARILIA TAMISA ARAUJO QUINTINO</t>
  </si>
  <si>
    <t>11979860143 11979860143 11979860143</t>
  </si>
  <si>
    <t>VANESSA MEIRA ANTUNES</t>
  </si>
  <si>
    <t>EDUARDO SOUZA MIRANDA</t>
  </si>
  <si>
    <t>ARICELE ANJOS DA SILVA</t>
  </si>
  <si>
    <t>21967107597 21997116159</t>
  </si>
  <si>
    <t>THAMIRES FERREIRA DA SILVA</t>
  </si>
  <si>
    <t>MAURO DI POLDO</t>
  </si>
  <si>
    <t>11992792955 1125288801 1192456560</t>
  </si>
  <si>
    <t>KELLY MORAIS DOS SANTOS</t>
  </si>
  <si>
    <t>SORAIA HACHEM ORRA MAJZOUB</t>
  </si>
  <si>
    <t>MARIA APARECIDA DE JESUS SOUZA</t>
  </si>
  <si>
    <t>JAKELINE MARTINS DE MENDONCA</t>
  </si>
  <si>
    <t>CAROLINA LOPES PEREIRA</t>
  </si>
  <si>
    <t>21970178181 2131773237</t>
  </si>
  <si>
    <t>ANNA BALEEIRO NORDI TERTULIANO</t>
  </si>
  <si>
    <t>11972340101 11972340101</t>
  </si>
  <si>
    <t>JOEL TERTULIANO PEREIRA JUNIOR</t>
  </si>
  <si>
    <t>GUILHERME DELFINO DE PAULA BARRETO</t>
  </si>
  <si>
    <t>JILDETE ALVES DE SOUZA VIEIRA</t>
  </si>
  <si>
    <t>11958855492 11958855492 11959791918</t>
  </si>
  <si>
    <t>MIRELY ANDRADE PEREIRA</t>
  </si>
  <si>
    <t>MARIA GABRIELA REIS E SILVA</t>
  </si>
  <si>
    <t>11961601360 11961601360</t>
  </si>
  <si>
    <t>ROSEMARY ALVES GALEASSO DOS SANTOS</t>
  </si>
  <si>
    <t>ANA BEATRIZ DOS SANTOS DE JESUS</t>
  </si>
  <si>
    <t>FERNANDA MONTEIRO CAMARGO TINOCO</t>
  </si>
  <si>
    <t>MAYARA DA SILVA FRANKLIN</t>
  </si>
  <si>
    <t>YAGO CASTRO DA SILVA MELLO</t>
  </si>
  <si>
    <t>MARIA CRISTINA DE OLIVEIRA</t>
  </si>
  <si>
    <t>THAMIRIS NASCIMENTO DE SOUZA</t>
  </si>
  <si>
    <t>SUYAN  VENTURA LUCCHESI BRANCO</t>
  </si>
  <si>
    <t>21991536996 21991536996</t>
  </si>
  <si>
    <t>Navegação</t>
  </si>
  <si>
    <t>CLAUDIA ANDREA ODILON BAHIA JONES</t>
  </si>
  <si>
    <t>VANESSA APARECIDA REIS FRANCA</t>
  </si>
  <si>
    <t>JOAO CARLOS ALVES DA SILVA</t>
  </si>
  <si>
    <t>11951591677 11952365951</t>
  </si>
  <si>
    <t>NAJARA MATOS COSTA DA SILVA</t>
  </si>
  <si>
    <t>11952201119 1141671953 11960325540</t>
  </si>
  <si>
    <t>MAGDA LOPES RAPOSO</t>
  </si>
  <si>
    <t>11981938271 11981938271 11981938271 11981938271</t>
  </si>
  <si>
    <t>ELISA BORGES FRANCISCO DOS SANTOS</t>
  </si>
  <si>
    <t>21985372546 21979899899 21985372546</t>
  </si>
  <si>
    <t>MARIA JOSE EVANGELISTA</t>
  </si>
  <si>
    <t>RENATA DE SOUZA CADILHE</t>
  </si>
  <si>
    <t>21920121968 21984667889 21984667889</t>
  </si>
  <si>
    <t>JULIMAR LEMOS LIBANO AREIA</t>
  </si>
  <si>
    <t>DAVID TAVARES FERNANDES DA SILVA</t>
  </si>
  <si>
    <t>ELISAMARI VAZQUEZ PEREIRA</t>
  </si>
  <si>
    <t>PEDRO PAULO DE MATTOS RUSSO</t>
  </si>
  <si>
    <t>21994066872 21994066872</t>
  </si>
  <si>
    <t>DANIELE FERNANDES VASCONCELLOS</t>
  </si>
  <si>
    <t>RICHARD DA SILVA VILAPIANO</t>
  </si>
  <si>
    <t>Tatiane Alves de Oliveira</t>
  </si>
  <si>
    <t>Renato Koide</t>
  </si>
  <si>
    <t>ELIANE SOUZA DUTRA DE OLIVEIRA</t>
  </si>
  <si>
    <t>21974176843 21974176843 21985214540</t>
  </si>
  <si>
    <t>GIRLANE BENVINDO DA SILVA SANTOS</t>
  </si>
  <si>
    <t>21969427178 21980324902</t>
  </si>
  <si>
    <t>MAYRA TAISE DE SOUSA ACUCIO</t>
  </si>
  <si>
    <t>21969588663 21969588663</t>
  </si>
  <si>
    <t>FELIPE GONCALVES DOS SANTOS</t>
  </si>
  <si>
    <t>11972280060 11982336543</t>
  </si>
  <si>
    <t>SOLANGE DA SILVA PAZO</t>
  </si>
  <si>
    <t>1148254534 11932171841</t>
  </si>
  <si>
    <t>JANA RANI BRANDÃO MATTOS</t>
  </si>
  <si>
    <t>ANGELA PACHECO DA COSTA</t>
  </si>
  <si>
    <t>SAO PAULO</t>
  </si>
  <si>
    <t>VILA ANTONIO</t>
  </si>
  <si>
    <t>WALTER CANSANCAO ALVES</t>
  </si>
  <si>
    <t>COTIA</t>
  </si>
  <si>
    <t>JARDIM PETROPOLIS</t>
  </si>
  <si>
    <t>11982376160 11982376160 11995477555 11995477555</t>
  </si>
  <si>
    <t>FLAVIA PEIXOTO DA SILVA</t>
  </si>
  <si>
    <t>SAO JOAO DE MERITI</t>
  </si>
  <si>
    <t>PARQUE TIETE</t>
  </si>
  <si>
    <t>GABRIELLA FARIAS DE ARAUJO</t>
  </si>
  <si>
    <t>JARDIM AURORA (ZONA LESTE)</t>
  </si>
  <si>
    <t>11947885223 11947885223 1194788522</t>
  </si>
  <si>
    <t>ELIZANGELA MARQUES DA COSTA</t>
  </si>
  <si>
    <t>RIO DE JANEIRO</t>
  </si>
  <si>
    <t>GUARATIBA</t>
  </si>
  <si>
    <t>21969421509 21969421509 21999003554</t>
  </si>
  <si>
    <t>GABRIELA BELARMINO CAMARGO</t>
  </si>
  <si>
    <t>SAO CRISTOVAO</t>
  </si>
  <si>
    <t>TANIA REGINA IANELLO MINGONE</t>
  </si>
  <si>
    <t>VILA BERTIOGA</t>
  </si>
  <si>
    <t>11986870424 11986870310</t>
  </si>
  <si>
    <t>TADEU CHLEWICKI</t>
  </si>
  <si>
    <t>JARDIM AEROPORTO</t>
  </si>
  <si>
    <t>ALCILENE DA SOUZA DA MATTA</t>
  </si>
  <si>
    <t>COSMOS</t>
  </si>
  <si>
    <t>Planilha Forms</t>
  </si>
  <si>
    <t>Adriana Sanchez Canizares</t>
  </si>
  <si>
    <t>8. Sem Tentativa De Contato</t>
  </si>
  <si>
    <t>Aguardando Contato</t>
  </si>
  <si>
    <t>Adriane Inigo de Lima</t>
  </si>
  <si>
    <t>Ana Gisely Freitas Soriano</t>
  </si>
  <si>
    <t xml:space="preserve">ANA LUCIA BASTOS DO NASCIMENTO FRANCISCO </t>
  </si>
  <si>
    <t>Ananda Almeida Souza</t>
  </si>
  <si>
    <t>ANDRÉ NICOLAU RODRIGUES DA SILVA</t>
  </si>
  <si>
    <t xml:space="preserve">Barbara Cristina Tavares Alves Porto Machado </t>
  </si>
  <si>
    <t>CARLOS RENAN HENRIQUE LACERDA</t>
  </si>
  <si>
    <t>CAROLINA CORREA DE OLIVEIRA</t>
  </si>
  <si>
    <t>Caroline Oliveira Gonçalves</t>
  </si>
  <si>
    <t>CHRYSTIAN JOSE DA SILVA</t>
  </si>
  <si>
    <t>Cibele Caetano da Silva</t>
  </si>
  <si>
    <t>CRISTIANE CAMPOS SIMEONE</t>
  </si>
  <si>
    <t>CRISTIANO DE LIMA NUNES</t>
  </si>
  <si>
    <t>DANIELE DA ROCHA LEMOS</t>
  </si>
  <si>
    <t>Eder do Nascimento Carmo</t>
  </si>
  <si>
    <t>Eduardo Aidar Hoffmann</t>
  </si>
  <si>
    <t>Eduardo Ribas Ornaghi de Lima</t>
  </si>
  <si>
    <t>EMILLY BALDUINO DO NASCIMENTO</t>
  </si>
  <si>
    <t>ERICA ALESSANDRA MORAES MARÇANO</t>
  </si>
  <si>
    <t>ERIKA CRISTINA OLIVEIRA DA CONCEIÇÃO</t>
  </si>
  <si>
    <t>Ester Alonso Pinheiro De Almeida</t>
  </si>
  <si>
    <t>Eveline Chiba Komotsubara</t>
  </si>
  <si>
    <t>FABIANA VITORINO SERRA</t>
  </si>
  <si>
    <t>FABIO DE MIRANDA FERREIRA</t>
  </si>
  <si>
    <t>FERNANDA  GRETA DE CARVALHO</t>
  </si>
  <si>
    <t>Flaviane Dias</t>
  </si>
  <si>
    <t xml:space="preserve">Gabrielly da Silva Santana </t>
  </si>
  <si>
    <t>GEOVANNA SABINA VARRESE PECCHIAI</t>
  </si>
  <si>
    <t>Giovanni Barbosa Ordanini</t>
  </si>
  <si>
    <t>Guilherme Costa Marteniuk</t>
  </si>
  <si>
    <t>HELENA SUREROS RIBEIRO</t>
  </si>
  <si>
    <t>IGOR CARNEVALE RAMOS</t>
  </si>
  <si>
    <t>IRLENY DE SOUZA FERRERIA LOBATO</t>
  </si>
  <si>
    <t xml:space="preserve">isabel cristina couto soares </t>
  </si>
  <si>
    <t xml:space="preserve">Isabel Cristina Lima Gusmão </t>
  </si>
  <si>
    <t>Jacqueline Zoe Pazos Blanco</t>
  </si>
  <si>
    <t>Joyce Cristina Navarine de Melo Figueira</t>
  </si>
  <si>
    <t>JULIANA BORGES MOREIRA</t>
  </si>
  <si>
    <t>JULIANA FERREIRA COSTA</t>
  </si>
  <si>
    <t>Karine Borges Margela</t>
  </si>
  <si>
    <t>12/06/2026 09:40</t>
  </si>
  <si>
    <t>LAIRDAVAN FRANCISCA DA SILVA</t>
  </si>
  <si>
    <t xml:space="preserve">LILIANE BRITO DOS SANTOS DA SILVA </t>
  </si>
  <si>
    <t xml:space="preserve">Luana Sodré de Souza </t>
  </si>
  <si>
    <t>LUIZA FERRERA VIEIRA D"ALMEIDA</t>
  </si>
  <si>
    <t>LUIZA MODULO DERAN</t>
  </si>
  <si>
    <t>MARCELO RIBEIRO NASCIMENTO</t>
  </si>
  <si>
    <t>MARCOS ANDRÉ FERREIRA RODRIGUES</t>
  </si>
  <si>
    <t>MARIA LUIZ ADOS SANTOS MATTOS MOREIRA</t>
  </si>
  <si>
    <t>MAYCON  SANTANA PASSO FERRAZ</t>
  </si>
  <si>
    <t>MICHELLE DA SILVA LIMA AURORE</t>
  </si>
  <si>
    <t>Pedro Henrique Alves Passerani Fernandes</t>
  </si>
  <si>
    <t>RAFAELA CAROLINE DE ARAUJO MURICY</t>
  </si>
  <si>
    <t>RAYSSA DOS SANTOS LIMA CARVALHO</t>
  </si>
  <si>
    <t>renata de paula dias</t>
  </si>
  <si>
    <t>Ricardo Gimenez Rocha</t>
  </si>
  <si>
    <t>RODRIGO DE MAGALHAES BURLAMAQUI</t>
  </si>
  <si>
    <t xml:space="preserve">ROSA MARIA FERREIRA DA SILVA SANTOS </t>
  </si>
  <si>
    <t>Sarah Gomes Massa</t>
  </si>
  <si>
    <t xml:space="preserve">Suellen Cristina da silva </t>
  </si>
  <si>
    <t>Tais Angelica Maziero</t>
  </si>
  <si>
    <t>THAIS DA SILVA CORREA</t>
  </si>
  <si>
    <t>THAÍS ELIZABETE SANTOS SANTANA</t>
  </si>
  <si>
    <t>Verediana Girardi</t>
  </si>
  <si>
    <t>VITOR AUGUSTO DE SOUZA BAPTISTA</t>
  </si>
  <si>
    <t>VIVIANE MARTINS DA SILVA</t>
  </si>
  <si>
    <t>SEM MO</t>
  </si>
  <si>
    <t>Rodrigo Perez</t>
  </si>
  <si>
    <t>Rosilea Ferreira Sá</t>
  </si>
  <si>
    <t xml:space="preserve">Vanessa Eduardo Paiva da Silva </t>
  </si>
  <si>
    <t>Priscilla Anery Konell</t>
  </si>
  <si>
    <t>Rodrigo Fonseca Fernandes</t>
  </si>
  <si>
    <t>Rosana de Paula</t>
  </si>
  <si>
    <t>Rúbia Alecsandra Romagnoli</t>
  </si>
  <si>
    <t>Sheila Minski Pedrozo</t>
  </si>
  <si>
    <t>Simone Almeida Lustosa</t>
  </si>
  <si>
    <t>Tamiris Cavallari Velasco</t>
  </si>
  <si>
    <t>Tatiane de Fatima Lopes Miyazaki</t>
  </si>
  <si>
    <t>Thiago Limite</t>
  </si>
  <si>
    <t>Ubiraci Alcantara Gomes</t>
  </si>
  <si>
    <t>Marcos Mondin</t>
  </si>
  <si>
    <t>Maria Claudia da Silva Bastos Guerra</t>
  </si>
  <si>
    <t>Mariana Gomes</t>
  </si>
  <si>
    <t>Mateus Farias Ferreira</t>
  </si>
  <si>
    <t>Natalia Sandroni Gratti</t>
  </si>
  <si>
    <t>Nayana Maria Maia</t>
  </si>
  <si>
    <t>Patricia Helena Padrao dos Santos</t>
  </si>
  <si>
    <t>Patricia Maria dos Santos</t>
  </si>
  <si>
    <t>Patrícia da Silva Luciano Mendes</t>
  </si>
  <si>
    <t>Adriana Alves de Oliveira Silva</t>
  </si>
  <si>
    <t>Andressa Sousa Braga</t>
  </si>
  <si>
    <t>Andreza Alves De Santana</t>
  </si>
  <si>
    <t>Bruna Yasmin Soares de Souza</t>
  </si>
  <si>
    <t>Cleide Regina Matos de Souza</t>
  </si>
  <si>
    <t>Cristiane Sereno dos Santos</t>
  </si>
  <si>
    <t>Daniela Fernanda Vieira dos Santos</t>
  </si>
  <si>
    <t>Dayana Mota Gonçalves</t>
  </si>
  <si>
    <t>Elisangela Couto Coutinho</t>
  </si>
  <si>
    <t>Emilly Cristina Leoncio de Castro</t>
  </si>
  <si>
    <t>Eveline Chiba KomotsubaraV</t>
  </si>
  <si>
    <t>Flavia Maria Batistella Fernandes</t>
  </si>
  <si>
    <t>Giane Lopes de Souza</t>
  </si>
  <si>
    <t>Jessica Daiane Bueno da Silva</t>
  </si>
  <si>
    <t>Julia Belarmino Batista</t>
  </si>
  <si>
    <t>Julia Faria</t>
  </si>
  <si>
    <t>Larissa Araujo Soares de Castro</t>
  </si>
  <si>
    <t>Larissa Eleutheriou</t>
  </si>
  <si>
    <t>Lucelia Moreira Correia</t>
  </si>
  <si>
    <t xml:space="preserve">Esmeralda Dias da Silva </t>
  </si>
  <si>
    <t xml:space="preserve">Gabriela Miranda Do Nascimento </t>
  </si>
  <si>
    <t>Danielly Guimarães Dias Barros</t>
  </si>
  <si>
    <t xml:space="preserve">Cleide Regina Matos dos Santos Souza </t>
  </si>
  <si>
    <t>Maurício de Oliveira dos Santos Lima</t>
  </si>
  <si>
    <t>Thiago Fonseca Leitão</t>
  </si>
  <si>
    <t>Maria das Graças Silva Araújo</t>
  </si>
  <si>
    <t xml:space="preserve">Angela Maria Bernardina Sena </t>
  </si>
  <si>
    <t xml:space="preserve">Carla Viana </t>
  </si>
  <si>
    <t xml:space="preserve">Cristiano de Souza Zillig </t>
  </si>
  <si>
    <t xml:space="preserve">Denize Raquel Rodrigues Fontes </t>
  </si>
  <si>
    <t>José Reinaldo Saviano</t>
  </si>
  <si>
    <t xml:space="preserve">Juliana Faria </t>
  </si>
  <si>
    <t xml:space="preserve">Kethleen Queiroz Rodrigues </t>
  </si>
  <si>
    <t xml:space="preserve">Luana Rodrigues de Castro </t>
  </si>
  <si>
    <t xml:space="preserve">Marcos Mondin </t>
  </si>
  <si>
    <t>ALICE SILVA GUIDA</t>
  </si>
  <si>
    <t>LUCINEIA SILVA SANTOS</t>
  </si>
  <si>
    <t>JARDIM SAO BENTO NOVO</t>
  </si>
  <si>
    <t>11986052709 11986052709 11962579089</t>
  </si>
  <si>
    <t>ALINE NUNES RAMALHO</t>
  </si>
  <si>
    <t>OSASCO</t>
  </si>
  <si>
    <t>ROCHDALE</t>
  </si>
  <si>
    <t>ITANHANGA</t>
  </si>
  <si>
    <t>21967802952 21967802952 21967802952</t>
  </si>
  <si>
    <t>RODRIGO DONIZETE DE PAULA</t>
  </si>
  <si>
    <t>JANDIRA</t>
  </si>
  <si>
    <t>PARQUE DOS LAGOS</t>
  </si>
  <si>
    <t>ANDERSON RAMOS NASCIMENTO</t>
  </si>
  <si>
    <t>TABOAO DA SERRA</t>
  </si>
  <si>
    <t>SITIO DAS MADRES</t>
  </si>
  <si>
    <t>JULIA DE ANDRE VALERY</t>
  </si>
  <si>
    <t>BROOKLIN PAULISTA</t>
  </si>
  <si>
    <t>MONIQUE SPINGOLA DE OLIVEIRA DA SILVA</t>
  </si>
  <si>
    <t>CAMPO GRANDE</t>
  </si>
  <si>
    <t>21964232116 2100000000 21964232116</t>
  </si>
  <si>
    <t>MARIA CECILIA SOLOAGA</t>
  </si>
  <si>
    <t>CHARQUEADAS</t>
  </si>
  <si>
    <t>SAO MIGUEL</t>
  </si>
  <si>
    <t>51997777924 51997777924</t>
  </si>
  <si>
    <t>ANA BEATRIZ PALMA URUSHIMA</t>
  </si>
  <si>
    <t>SANTO ANDRE</t>
  </si>
  <si>
    <t>PINHEIROS</t>
  </si>
  <si>
    <t>11994867772 1139477762 11994867772</t>
  </si>
  <si>
    <t>MARIA DOLORES DA SILVA</t>
  </si>
  <si>
    <t>GUARULHOS</t>
  </si>
  <si>
    <t>JARDIM DOS AFONSOS</t>
  </si>
  <si>
    <t>11992000673 1192000673</t>
  </si>
  <si>
    <t>BANGU</t>
  </si>
  <si>
    <t>FERNANDA DE OLIVEIRA CORDEIRO</t>
  </si>
  <si>
    <t>TIJUCA</t>
  </si>
  <si>
    <t>2198217401 21998217401</t>
  </si>
  <si>
    <t>JANA RANI BRANDAO MATTOS</t>
  </si>
  <si>
    <t>CENTRO</t>
  </si>
  <si>
    <t>PATRICIA DA CONCEICAO SA TELES</t>
  </si>
  <si>
    <t>SAO BERNARDO DO CAMPO</t>
  </si>
  <si>
    <t>SERRARIA</t>
  </si>
  <si>
    <t>11971489919 11962018966</t>
  </si>
  <si>
    <t>PAULO HENRIQUE OLIVEIRA GANDARA</t>
  </si>
  <si>
    <t>VILA SAO FRANCISCO (ZONA SUL)</t>
  </si>
  <si>
    <t>LIGIANE TAVEIRA FARIA</t>
  </si>
  <si>
    <t>JARDIM CAMPO LIMPO</t>
  </si>
  <si>
    <t>11930759991 11930759991 11930759991</t>
  </si>
  <si>
    <t>LIVIA MARINA DO NASCIMENTO MARQUES</t>
  </si>
  <si>
    <t>PARQUE ITABERABA</t>
  </si>
  <si>
    <t>11972100901 11972100901</t>
  </si>
  <si>
    <t>GLAUCIA NEUZA PEREIRA DOS SANTOS</t>
  </si>
  <si>
    <t>BRASILIA</t>
  </si>
  <si>
    <t>SAMAMBAIA NORTE</t>
  </si>
  <si>
    <t>MARIELE PARTELI FLORENCIO</t>
  </si>
  <si>
    <t>SANTA BARBARA D'OESTE</t>
  </si>
  <si>
    <t>CHACARAS DE RECREIO CRUZEIRO DO SUL</t>
  </si>
  <si>
    <t>19998492273 19998492273</t>
  </si>
  <si>
    <t>MATHEUS DE OLIVEIRA RODRIGUES</t>
  </si>
  <si>
    <t>EMBU DAS ARTES</t>
  </si>
  <si>
    <t>JARDIM VISTA ALEGRE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</si>
  <si>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</si>
  <si>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</si>
  <si>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</si>
  <si>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</si>
  <si>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</si>
  <si>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</si>
  <si>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</si>
  <si>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</si>
  <si>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</si>
  <si>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</si>
  <si>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</si>
  <si>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</si>
  <si>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</si>
  <si>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SLA Tent. Contato
Médio</t>
  </si>
  <si>
    <t>3. Alta por Finalização do Acompanhamento na Linha</t>
  </si>
  <si>
    <t>SLA Consulta
Médio</t>
  </si>
  <si>
    <t>3. Alta por já possuir acompanhamento</t>
  </si>
  <si>
    <t>SLA Exclusão
Médio</t>
  </si>
  <si>
    <t>Potencial de Conversão</t>
  </si>
  <si>
    <t>Por Gênero</t>
  </si>
  <si>
    <t>3. Alta por óbito</t>
  </si>
  <si>
    <t>4. Recusa por já possui acompanhamento</t>
  </si>
  <si>
    <t>4. Recusa por referir ação judicial</t>
  </si>
  <si>
    <t>4. Recusa por desconfiança do programa</t>
  </si>
  <si>
    <t>5. Fora do Escopo - Oncológico</t>
  </si>
  <si>
    <t>5. Fora do Escopo - Dialítico</t>
  </si>
  <si>
    <t>5. Fora do Escopo - Psiquiatrico Grave</t>
  </si>
  <si>
    <t>6. Óbito</t>
  </si>
  <si>
    <t>7. Telefones Incorretos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</si>
  <si>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</si>
  <si>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</si>
  <si>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</si>
  <si>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</si>
  <si>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</si>
  <si>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Interno - Amil Geral</t>
  </si>
  <si>
    <t>Externo - Geral</t>
  </si>
  <si>
    <t>Não Informou</t>
  </si>
  <si>
    <t>Taxa de Conversão - Hub Linha</t>
  </si>
  <si>
    <t>Samaritano Higi</t>
  </si>
  <si>
    <t>COI RJ</t>
  </si>
  <si>
    <t>DIAGNÓSTICO CONFIRMADO?  - PACIENTES QUE ACEITARAM O PROGRAMA</t>
  </si>
  <si>
    <t>Dx Confirmado / Semana</t>
  </si>
  <si>
    <t>Em Investigação</t>
  </si>
  <si>
    <t>Confirmado</t>
  </si>
  <si>
    <t>Negativo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</si>
  <si>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</si>
  <si>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</si>
  <si>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</si>
  <si>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</si>
  <si>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</si>
  <si>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</si>
  <si>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Realizada</t>
  </si>
  <si>
    <t>Não realizada - Desistência</t>
  </si>
  <si>
    <t xml:space="preserve">Não realizada - Falta </t>
  </si>
  <si>
    <t>Sem Preenchimento</t>
  </si>
  <si>
    <t>ORIGEM</t>
  </si>
  <si>
    <t>Casos Prioritário - E-mail</t>
  </si>
  <si>
    <t>Forms Total Care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</si>
  <si>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</si>
  <si>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</si>
  <si>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</si>
  <si>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</si>
  <si>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</si>
  <si>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</si>
  <si>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</si>
  <si>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</si>
  <si>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Local de Acomapanhamento atual</t>
  </si>
  <si>
    <t>Linhas</t>
  </si>
  <si>
    <t>CA Confirmado?</t>
  </si>
  <si>
    <t>Direcionado ao Paulistano?</t>
  </si>
  <si>
    <t>CÉLULA COM FÓRMULA - NÃO ALTERAR</t>
  </si>
  <si>
    <t>Outras</t>
  </si>
  <si>
    <t>Colorretal</t>
  </si>
  <si>
    <t xml:space="preserve">Baixa </t>
  </si>
  <si>
    <t>Mama</t>
  </si>
  <si>
    <t xml:space="preserve">Média </t>
  </si>
  <si>
    <t>Transbordo/Navegação</t>
  </si>
  <si>
    <t>COI -RJ</t>
  </si>
  <si>
    <t>Pós-TMO</t>
  </si>
  <si>
    <t xml:space="preserve">Alta </t>
  </si>
  <si>
    <t>Pendente</t>
  </si>
  <si>
    <t>NA</t>
  </si>
  <si>
    <t>Não - Clínico</t>
  </si>
  <si>
    <t>Externo - Outros</t>
  </si>
  <si>
    <t>Próstata</t>
  </si>
  <si>
    <t>Pulmão</t>
  </si>
  <si>
    <t>Autoimunidade</t>
  </si>
  <si>
    <t>Aguardando Consulta CMDP para Avaliação</t>
  </si>
  <si>
    <t>Anticoagulante</t>
  </si>
  <si>
    <t>Outros</t>
  </si>
  <si>
    <t>Arritmias</t>
  </si>
  <si>
    <t>Amil - Hospital Ipiranga Arujá - Ambulatório </t>
  </si>
  <si>
    <t>ICC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</si>
  <si>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</si>
  <si>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</si>
  <si>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</si>
  <si>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</si>
  <si>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</si>
  <si>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Amil - Hospital Paulistano - Ambulatório </t>
  </si>
  <si>
    <t>Diabetes</t>
  </si>
  <si>
    <t>CMDP - Eduardo</t>
  </si>
  <si>
    <t>Amil - Ud Cubatão Sp - Hospital Da Luz </t>
  </si>
  <si>
    <t>Amil - Unidade Avançada Carlos Chagas </t>
  </si>
  <si>
    <t>Gestantes</t>
  </si>
  <si>
    <t>Amil - Unidade Avançada Luz Butantã </t>
  </si>
  <si>
    <t>Coluna</t>
  </si>
  <si>
    <t>Amil - Unidade Avançada Luz Joao Dias </t>
  </si>
  <si>
    <t>Pós-AVC</t>
  </si>
  <si>
    <t>Amil - Unidade Avançada Vitoria </t>
  </si>
  <si>
    <t>Cefaleia</t>
  </si>
  <si>
    <t>Amil Espaço Saúde - Ana Rosa </t>
  </si>
  <si>
    <t>Endometriose</t>
  </si>
  <si>
    <t>Amil Espaço Saúde - Botafogo </t>
  </si>
  <si>
    <t>Fumo Zero</t>
  </si>
  <si>
    <t>S</t>
  </si>
  <si>
    <t>Amil Espaço Saúde - Campo Grande </t>
  </si>
  <si>
    <t xml:space="preserve">Asma </t>
  </si>
  <si>
    <t>Amil Espaço Saúde - Caxias </t>
  </si>
  <si>
    <t>DPOC</t>
  </si>
  <si>
    <t>Amil Espaço Saúde - Guarulhos </t>
  </si>
  <si>
    <t>Renal</t>
  </si>
  <si>
    <t>Amil Espaço Saúde - Niterói </t>
  </si>
  <si>
    <t>Tx Hepatico</t>
  </si>
  <si>
    <t>Amil Espaço Saúde - Nova Iguaçu </t>
  </si>
  <si>
    <t>Amil Espaço Saúde - Osasco </t>
  </si>
  <si>
    <t>Amil Espaço Saúde - Santana 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</si>
  <si>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</si>
  <si>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</si>
  <si>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</si>
  <si>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</si>
  <si>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</si>
  <si>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Centro Médico Joao Azevedo - Sbc  II</t>
  </si>
  <si>
    <t>Centro Médico João Azevedo - Sbc I  </t>
  </si>
  <si>
    <t>Centro Médico Luiz Ferreira - Sbc </t>
  </si>
  <si>
    <t>Centro Médico - Samaritano Higienópolis </t>
  </si>
  <si>
    <t>Centro Médico Hospital São Lucas </t>
  </si>
  <si>
    <t>Equipe - Dra. Ana Kariana Soares Alves </t>
  </si>
  <si>
    <t>Hospital Alvorada Ambulatório Arapanés </t>
  </si>
  <si>
    <t>Hospital Alvorada Moema </t>
  </si>
  <si>
    <t>Hospital Américas - Ambulatório </t>
  </si>
  <si>
    <t>Equipe - FERNANDO DE BARROS</t>
  </si>
  <si>
    <t>Hospital Samaritano Paulista - Ambulatório </t>
  </si>
  <si>
    <t xml:space="preserve">AES - Campo Grande </t>
  </si>
  <si>
    <t xml:space="preserve">AES - Caxias </t>
  </si>
  <si>
    <t>AES - Niteroi &lt;= 400</t>
  </si>
  <si>
    <t>AES - Tijuca &lt;= 400</t>
  </si>
  <si>
    <t>Cirurgião bariátrico (Externo)</t>
  </si>
  <si>
    <t>AES - Osasco &lt;= 400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</si>
  <si>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</si>
  <si>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</si>
  <si>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</si>
  <si>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</si>
  <si>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</si>
  <si>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</si>
  <si>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</si>
  <si>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</si>
  <si>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</si>
  <si>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</si>
  <si>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</si>
  <si>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</si>
  <si>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</si>
  <si>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</si>
  <si>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</si>
  <si>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</si>
  <si>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</si>
  <si>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</si>
  <si>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</si>
  <si>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</si>
  <si>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3. Recusa por conta da assinatura do termo</t>
  </si>
  <si>
    <t>UD Cubatão - Hospital Luz</t>
  </si>
  <si>
    <t>3. Recusa por desconfiança do programa</t>
  </si>
  <si>
    <t>AES Ana Rosa</t>
  </si>
  <si>
    <t>3. Recusa por falta de interesse</t>
  </si>
  <si>
    <t>AES Guarulhos</t>
  </si>
  <si>
    <t>3. Recusa pela coparticipação</t>
  </si>
  <si>
    <t>AES Tatuapé</t>
  </si>
  <si>
    <t>3. Recusa por estar fora da região</t>
  </si>
  <si>
    <t>Samaritano Paulista</t>
  </si>
  <si>
    <t>3. Recusa por outros motivos</t>
  </si>
  <si>
    <t>AES Tijuca</t>
  </si>
  <si>
    <t>4. Inelegível fora do escopo</t>
  </si>
  <si>
    <t>AES Botafogo</t>
  </si>
  <si>
    <t xml:space="preserve">  </t>
  </si>
  <si>
    <t>4. Exclusão do plano</t>
  </si>
  <si>
    <t>AES Campo Grande</t>
  </si>
  <si>
    <t>4. Óbito</t>
  </si>
  <si>
    <t>4. Não Captar a pedido da Operadora</t>
  </si>
  <si>
    <t>5. Alta por óbito</t>
  </si>
  <si>
    <t>5. Alta por inelegibilidade</t>
  </si>
  <si>
    <t>5. Alta por múltiplas tentativas</t>
  </si>
  <si>
    <t>5. Alta a pedido - recusa em assinar o termo</t>
  </si>
  <si>
    <t>ONCO</t>
  </si>
  <si>
    <t>5. Alta a pedido - perda de interesse</t>
  </si>
  <si>
    <t>5. Alta a pedido - mudança de região</t>
  </si>
  <si>
    <t>Interno</t>
  </si>
  <si>
    <t>5. Alta por exclusão do plano</t>
  </si>
  <si>
    <t>Externo</t>
  </si>
  <si>
    <t>5. Alta por outros motivos</t>
  </si>
  <si>
    <t>Investigando</t>
  </si>
  <si>
    <t>5. Alta a pedido da operadora</t>
  </si>
  <si>
    <t>6. Contato sem sucesso</t>
  </si>
  <si>
    <t>7. Em fase de captação</t>
  </si>
  <si>
    <t>8. Não contactado</t>
  </si>
  <si>
    <t>9. Não informado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</si>
</sst>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</numFmts>
  <fonts count="18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6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5" fillId="3" borderId="34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5" fillId="17" borderId="29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39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19" borderId="0" xfId="0" applyFont="1" applyFill="1"/>
    <xf numFmtId="0" fontId="8" fillId="19" borderId="0" xfId="0" applyFont="1" applyFill="1"/>
    <xf numFmtId="0" fontId="0" fillId="19" borderId="0" xfId="0" applyFill="1"/>
    <xf numFmtId="0" fontId="3" fillId="21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/>
    <xf numFmtId="14" fontId="1" fillId="0" borderId="1" xfId="0" applyNumberFormat="1" applyFont="1" applyBorder="1" applyAlignment="1">
      <alignment horizontal="left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0" fillId="0" borderId="20" xfId="0" applyNumberFormat="1" applyBorder="1" applyAlignment="1">
      <alignment horizontal="center" vertical="center"/>
    </xf>
    <xf numFmtId="0" fontId="15" fillId="3" borderId="2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0" fillId="24" borderId="0" xfId="0" applyFill="1"/>
    <xf numFmtId="0" fontId="0" fillId="0" borderId="0" xfId="0" applyAlignment="1">
      <alignment horizontal="left"/>
    </xf>
    <xf numFmtId="0" fontId="2" fillId="23" borderId="21" xfId="0" applyFont="1" applyFill="1" applyBorder="1" applyAlignment="1">
      <alignment horizontal="left" vertical="center" wrapText="1"/>
    </xf>
    <xf numFmtId="0" fontId="2" fillId="23" borderId="22" xfId="0" applyFont="1" applyFill="1" applyBorder="1" applyAlignment="1">
      <alignment horizontal="left" vertical="center" wrapText="1"/>
    </xf>
    <xf numFmtId="0" fontId="3" fillId="20" borderId="20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1" xfId="0" applyFont="1" applyBorder="1" applyAlignment="1">
      <alignment horizontal="left"/>
    </xf>
    <xf numFmtId="0" fontId="12" fillId="0" borderId="1" xfId="0" applyFont="1" applyBorder="1" applyAlignment="1">
      <alignment vertical="center"/>
    </xf>
    <xf numFmtId="9" fontId="7" fillId="2" borderId="1" xfId="1" applyFont="1" applyFill="1" applyBorder="1" applyAlignment="1">
      <alignment horizontal="center"/>
    </xf>
    <xf numFmtId="9" fontId="7" fillId="0" borderId="1" xfId="1" applyFont="1" applyFill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2" fontId="3" fillId="21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vertical="center" wrapText="1"/>
    </xf>
    <xf numFmtId="14" fontId="2" fillId="7" borderId="3" xfId="0" applyNumberFormat="1" applyFont="1" applyFill="1" applyBorder="1" applyAlignment="1">
      <alignment horizontal="center" vertical="center" wrapText="1"/>
    </xf>
    <xf numFmtId="14" fontId="1" fillId="7" borderId="3" xfId="0" applyNumberFormat="1" applyFont="1" applyFill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11" borderId="0" xfId="0" applyFont="1" applyFill="1" applyAlignment="1">
      <alignment horizontal="center"/>
    </xf>
    <xf numFmtId="164" fontId="3" fillId="8" borderId="1" xfId="0" applyNumberFormat="1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165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center" vertical="center"/>
    </xf>
    <xf numFmtId="2" fontId="17" fillId="11" borderId="0" xfId="0" applyNumberFormat="1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1" fillId="11" borderId="0" xfId="0" applyNumberFormat="1" applyFont="1" applyFill="1" applyAlignment="1">
      <alignment horizontal="center"/>
    </xf>
    <xf numFmtId="0" fontId="1" fillId="11" borderId="1" xfId="0" applyFont="1" applyFill="1" applyBorder="1" applyAlignment="1">
      <alignment horizontal="center"/>
    </xf>
    <xf numFmtId="49" fontId="1" fillId="11" borderId="1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164" fontId="1" fillId="26" borderId="1" xfId="0" applyNumberFormat="1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1" fontId="1" fillId="0" borderId="3" xfId="0" applyNumberFormat="1" applyFont="1" applyBorder="1" applyAlignment="1">
      <alignment horizontal="center" vertical="center"/>
    </xf>
    <xf numFmtId="49" fontId="1" fillId="7" borderId="3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14" fontId="1" fillId="7" borderId="3" xfId="0" applyNumberFormat="1" applyFont="1" applyFill="1" applyBorder="1" applyAlignment="1">
      <alignment horizontal="center" vertical="center"/>
    </xf>
    <xf numFmtId="167" fontId="1" fillId="0" borderId="3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" fontId="1" fillId="0" borderId="44" xfId="0" applyNumberFormat="1" applyFont="1" applyBorder="1" applyAlignment="1">
      <alignment horizontal="center" vertical="center"/>
    </xf>
    <xf numFmtId="0" fontId="1" fillId="26" borderId="1" xfId="0" applyFont="1" applyFill="1" applyBorder="1" applyAlignment="1">
      <alignment horizontal="left" vertical="center"/>
    </xf>
    <xf numFmtId="0" fontId="1" fillId="26" borderId="3" xfId="0" applyFont="1" applyFill="1" applyBorder="1" applyAlignment="1">
      <alignment horizontal="left" vertical="center"/>
    </xf>
    <xf numFmtId="164" fontId="1" fillId="26" borderId="3" xfId="0" applyNumberFormat="1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vertical="center"/>
    </xf>
    <xf numFmtId="0" fontId="1" fillId="26" borderId="3" xfId="0" applyFont="1" applyFill="1" applyBorder="1" applyAlignment="1">
      <alignment vertical="center"/>
    </xf>
    <xf numFmtId="164" fontId="1" fillId="26" borderId="45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DDD"/>
      <color rgb="FF5B9BD5"/>
      <color rgb="FFF54CBC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0DE5113E-EED6-4B62-A7E0-943442DEF446}">
    <nsvFilter filterId="{9931A248-8A11-4D8E-BACD-A0C0D59E4D18}" ref="A1:BB7077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BB7200"/>
  <sheetViews>
    <sheetView showGridLines="0" tabSelected="1" zoomScaleNormal="100" workbookViewId="0">
      <pane xSplit="6" ySplit="1" topLeftCell="G7044" activePane="bottomRight" state="frozen"/>
      <selection pane="bottomRight" activeCell="F7069" sqref="F7069"/>
      <selection pane="bottomLeft"/>
      <selection pane="topRight"/>
    </sheetView>
  </sheetViews>
  <sheetFormatPr defaultColWidth="8.85546875" defaultRowHeight="12" customHeight="1"/>
  <cols>
    <col min="1" max="1" width="10.140625" style="198" customWidth="1"/>
    <col min="2" max="2" width="11" style="199" customWidth="1"/>
    <col min="3" max="3" width="14.42578125" style="198" customWidth="1"/>
    <col min="4" max="4" width="16.5703125" style="198" customWidth="1"/>
    <col min="5" max="5" width="8.7109375" style="200" bestFit="1" customWidth="1"/>
    <col min="6" max="6" width="24.42578125" style="201" customWidth="1"/>
    <col min="7" max="7" width="7.5703125" style="202" customWidth="1"/>
    <col min="8" max="8" width="11.5703125" style="199" customWidth="1"/>
    <col min="9" max="9" width="7.140625" style="202" customWidth="1"/>
    <col min="10" max="10" width="8.7109375" style="198" customWidth="1"/>
    <col min="11" max="13" width="6.5703125" style="198" customWidth="1"/>
    <col min="14" max="14" width="8.5703125" style="198" customWidth="1"/>
    <col min="15" max="15" width="13.28515625" style="201" customWidth="1"/>
    <col min="16" max="16" width="16.5703125" style="203" bestFit="1" customWidth="1"/>
    <col min="17" max="17" width="23.7109375" style="198" customWidth="1"/>
    <col min="18" max="18" width="11.28515625" style="199" customWidth="1"/>
    <col min="19" max="19" width="9.85546875" style="199" customWidth="1"/>
    <col min="20" max="20" width="16.85546875" style="199" customWidth="1"/>
    <col min="21" max="21" width="13.42578125" style="199" customWidth="1"/>
    <col min="22" max="22" width="9.85546875" style="199" customWidth="1"/>
    <col min="23" max="23" width="11.5703125" style="199" customWidth="1"/>
    <col min="24" max="24" width="11.28515625" style="199" customWidth="1"/>
    <col min="25" max="25" width="19.85546875" style="204" customWidth="1"/>
    <col min="26" max="26" width="14.42578125" style="204" customWidth="1"/>
    <col min="27" max="27" width="10.5703125" style="198" customWidth="1"/>
    <col min="28" max="28" width="10.7109375" style="198" customWidth="1"/>
    <col min="29" max="29" width="9.5703125" style="205" customWidth="1"/>
    <col min="30" max="30" width="12.28515625" style="198" customWidth="1"/>
    <col min="31" max="31" width="25" style="201" customWidth="1"/>
    <col min="32" max="32" width="20.28515625" style="198" customWidth="1"/>
    <col min="33" max="33" width="14" style="199" customWidth="1"/>
    <col min="34" max="34" width="22.85546875" style="201" customWidth="1"/>
    <col min="35" max="35" width="25.28515625" style="206" customWidth="1"/>
    <col min="36" max="36" width="11.42578125" style="198" customWidth="1"/>
    <col min="37" max="37" width="19.7109375" style="198" bestFit="1" customWidth="1"/>
    <col min="38" max="38" width="15.28515625" style="198" customWidth="1"/>
    <col min="39" max="39" width="16" style="198" customWidth="1"/>
    <col min="40" max="40" width="14.5703125" style="198" customWidth="1"/>
    <col min="41" max="41" width="21.140625" style="198" customWidth="1"/>
    <col min="42" max="42" width="8.140625" style="198" customWidth="1"/>
    <col min="43" max="43" width="13" style="198" customWidth="1"/>
    <col min="44" max="44" width="12.28515625" style="198" customWidth="1"/>
    <col min="45" max="45" width="17.5703125" style="222" bestFit="1" customWidth="1"/>
    <col min="46" max="46" width="9.42578125" style="226" customWidth="1"/>
    <col min="47" max="49" width="12.5703125" style="226" customWidth="1"/>
    <col min="50" max="51" width="17.140625" style="226" customWidth="1"/>
    <col min="52" max="52" width="22.28515625" style="226" customWidth="1"/>
    <col min="53" max="53" width="16.85546875" style="226" bestFit="1" customWidth="1"/>
    <col min="54" max="54" width="16.85546875" style="222" bestFit="1" customWidth="1"/>
    <col min="55" max="16384" width="8.85546875" style="145"/>
  </cols>
  <sheetData>
    <row r="1" spans="1:54" s="222" customFormat="1" ht="23.45" customHeight="1">
      <c r="A1" s="210" t="s">
        <v>0</v>
      </c>
      <c r="B1" s="211" t="s">
        <v>1</v>
      </c>
      <c r="C1" s="212" t="s">
        <v>2</v>
      </c>
      <c r="D1" s="212" t="s">
        <v>3</v>
      </c>
      <c r="E1" s="210" t="s">
        <v>4</v>
      </c>
      <c r="F1" s="213" t="s">
        <v>5</v>
      </c>
      <c r="G1" s="213" t="s">
        <v>6</v>
      </c>
      <c r="H1" s="211" t="s">
        <v>7</v>
      </c>
      <c r="I1" s="214" t="s">
        <v>8</v>
      </c>
      <c r="J1" s="213" t="s">
        <v>9</v>
      </c>
      <c r="K1" s="215" t="s">
        <v>10</v>
      </c>
      <c r="L1" s="215" t="s">
        <v>11</v>
      </c>
      <c r="M1" s="215" t="s">
        <v>12</v>
      </c>
      <c r="N1" s="213" t="s">
        <v>13</v>
      </c>
      <c r="O1" s="213" t="s">
        <v>14</v>
      </c>
      <c r="P1" s="216" t="s">
        <v>15</v>
      </c>
      <c r="Q1" s="216" t="s">
        <v>16</v>
      </c>
      <c r="R1" s="216" t="s">
        <v>17</v>
      </c>
      <c r="S1" s="25" t="s">
        <v>18</v>
      </c>
      <c r="T1" s="25" t="s">
        <v>19</v>
      </c>
      <c r="U1" s="25" t="s">
        <v>20</v>
      </c>
      <c r="V1" s="217" t="s">
        <v>21</v>
      </c>
      <c r="W1" s="217" t="s">
        <v>22</v>
      </c>
      <c r="X1" s="217" t="s">
        <v>23</v>
      </c>
      <c r="Y1" s="26" t="s">
        <v>24</v>
      </c>
      <c r="Z1" s="141" t="s">
        <v>25</v>
      </c>
      <c r="AA1" s="141" t="s">
        <v>26</v>
      </c>
      <c r="AB1" s="141" t="s">
        <v>27</v>
      </c>
      <c r="AC1" s="181" t="s">
        <v>28</v>
      </c>
      <c r="AD1" s="141" t="s">
        <v>29</v>
      </c>
      <c r="AE1" s="232" t="s">
        <v>30</v>
      </c>
      <c r="AF1" s="179" t="s">
        <v>31</v>
      </c>
      <c r="AG1" s="216" t="s">
        <v>32</v>
      </c>
      <c r="AH1" s="179" t="s">
        <v>33</v>
      </c>
      <c r="AI1" s="218" t="s">
        <v>34</v>
      </c>
      <c r="AJ1" s="179" t="s">
        <v>35</v>
      </c>
      <c r="AK1" s="179" t="s">
        <v>36</v>
      </c>
      <c r="AL1" s="179" t="s">
        <v>37</v>
      </c>
      <c r="AM1" s="179" t="s">
        <v>38</v>
      </c>
      <c r="AN1" s="179" t="s">
        <v>39</v>
      </c>
      <c r="AO1" s="180" t="s">
        <v>40</v>
      </c>
      <c r="AP1" s="142" t="s">
        <v>41</v>
      </c>
      <c r="AQ1" s="142" t="s">
        <v>42</v>
      </c>
      <c r="AR1" s="142" t="s">
        <v>43</v>
      </c>
      <c r="AS1" s="219" t="s">
        <v>44</v>
      </c>
      <c r="AT1" s="220" t="s">
        <v>45</v>
      </c>
      <c r="AU1" s="220" t="s">
        <v>46</v>
      </c>
      <c r="AV1" s="221" t="s">
        <v>47</v>
      </c>
      <c r="AW1" s="221" t="s">
        <v>48</v>
      </c>
      <c r="AX1" s="220" t="s">
        <v>49</v>
      </c>
      <c r="AY1" s="220" t="s">
        <v>50</v>
      </c>
      <c r="AZ1" s="220" t="s">
        <v>51</v>
      </c>
      <c r="BA1" s="220" t="s">
        <v>52</v>
      </c>
      <c r="BB1" s="219" t="s">
        <v>53</v>
      </c>
    </row>
    <row r="2" spans="1:54" ht="12" customHeight="1">
      <c r="A2" s="151" t="s">
        <v>54</v>
      </c>
      <c r="B2" s="152">
        <v>46083</v>
      </c>
      <c r="C2" s="153" t="s">
        <v>55</v>
      </c>
      <c r="D2" s="153" t="s">
        <v>56</v>
      </c>
      <c r="E2" s="244">
        <v>88147444</v>
      </c>
      <c r="F2" s="144" t="s">
        <v>57</v>
      </c>
      <c r="G2" s="230"/>
      <c r="H2" s="154">
        <v>28075</v>
      </c>
      <c r="I2" s="153">
        <v>49</v>
      </c>
      <c r="J2" s="148" t="s">
        <v>58</v>
      </c>
      <c r="K2" s="153" t="s">
        <v>59</v>
      </c>
      <c r="L2" s="153"/>
      <c r="M2" s="153"/>
      <c r="N2" s="153">
        <v>60</v>
      </c>
      <c r="O2" s="155">
        <v>11987029701</v>
      </c>
      <c r="P2" s="156" t="s">
        <v>60</v>
      </c>
      <c r="Q2" s="157" t="s">
        <v>61</v>
      </c>
      <c r="R2" s="158">
        <v>46155</v>
      </c>
      <c r="S2" s="159">
        <v>46181</v>
      </c>
      <c r="T2" s="159" t="s">
        <v>62</v>
      </c>
      <c r="U2" s="159" t="s">
        <v>63</v>
      </c>
      <c r="V2" s="154">
        <v>46118</v>
      </c>
      <c r="W2" s="154">
        <v>46150</v>
      </c>
      <c r="X2" s="154"/>
      <c r="Y2" s="160" t="s">
        <v>64</v>
      </c>
      <c r="Z2" s="160" t="s">
        <v>65</v>
      </c>
      <c r="AA2" s="153"/>
      <c r="AB2" s="153"/>
      <c r="AC2" s="182" t="e">
        <f t="shared" ref="AC2:AC65" si="0">SUM(AA2/(AB2^2))</f>
        <v>#DIV/0!</v>
      </c>
      <c r="AD2" s="153" t="e">
        <f t="shared" ref="AD2:AD65" si="1">IF(AC2&lt;18.5,"ABAIXO DO PESO",
(IF(AC2&lt;=24.9,"PESO NORMAL",
(IF(AC2&lt;=29.9,"SOBREPESO",
(IF(AC2&lt;=34.9,"OBESIDADE I",
(IF(AC2&lt;=39.9,"OBESIDADE II",
(IF(AC2&lt;=999,"OBESIDADE III","VAZIO")))))))))))</f>
        <v>#DIV/0!</v>
      </c>
      <c r="AE2" s="233" t="s">
        <v>66</v>
      </c>
      <c r="AF2" s="153"/>
      <c r="AG2" s="159"/>
      <c r="AH2" s="153"/>
      <c r="AI2" s="161"/>
      <c r="AJ2" s="153"/>
      <c r="AK2" s="153"/>
      <c r="AL2" s="207"/>
      <c r="AM2" s="207"/>
      <c r="AN2" s="207"/>
      <c r="AO2" s="207" t="str">
        <f ca="1">IF(R2="","",IF(R2&gt;TODAY(),"0 meses",DATEDIF(R2,TODAY(),"m") &amp; " meses"))</f>
        <v>0 meses</v>
      </c>
      <c r="AP2" s="147" t="s">
        <v>54</v>
      </c>
      <c r="AQ2" s="147" t="s">
        <v>67</v>
      </c>
      <c r="AR2" s="147"/>
      <c r="AS2" s="209" t="s">
        <v>68</v>
      </c>
      <c r="AT2" s="223" t="str">
        <f>MONTH(B2)&amp;"/"&amp;YEAR(B2)</f>
        <v>3/2026</v>
      </c>
      <c r="AU2" s="223">
        <f>WEEKNUM(B2)-WEEKNUM(EOMONTH(B2,-1)+1)+1</f>
        <v>1</v>
      </c>
      <c r="AV2" s="209" t="str">
        <f>MONTH(R2)&amp;"/"&amp;YEAR(R2)</f>
        <v>5/2026</v>
      </c>
      <c r="AW2" s="209">
        <f>WEEKNUM(R2)-WEEKNUM(EOMONTH(R2,-1)+1)+1</f>
        <v>3</v>
      </c>
      <c r="AX2" s="209">
        <f>IF(BB2="S",IF(Q2="1. Aceitou o programa",R2-B2,0),0)</f>
        <v>0</v>
      </c>
      <c r="AY2" s="209">
        <f>IF(BB2="S",IF(AND(S2&lt;&gt;"",R2&lt;&gt;""),S2-R2,0),0)</f>
        <v>26</v>
      </c>
      <c r="AZ2" s="209">
        <f>IF(BB2="S",IF(Q2="1. Aceitou o programa",IF(OR(X2="Não se Aplica",X2=""),IF(OR(W2="Não se Aplica",W2=""),0,W2-V2),AVERAGE(X2-W2,W2-V2)),0),0)</f>
        <v>0</v>
      </c>
      <c r="BA2" s="209">
        <f>IF(BB2="S",IF(AND(Q2="1. Aceitou o programa",AH2="Realizada"),IFERROR(IF(AG2="",0,AG2-R2),0),0),0)</f>
        <v>0</v>
      </c>
      <c r="BB2" s="209" t="str">
        <f>_xlfn.XLOOKUP(U2,'Lista Suspensa'!$AA$20:$AA$23,'Lista Suspensa'!$AB$20:$AB$23,"N/A")</f>
        <v>S</v>
      </c>
    </row>
    <row r="3" spans="1:54" ht="12" customHeight="1">
      <c r="A3" s="151" t="s">
        <v>54</v>
      </c>
      <c r="B3" s="152">
        <v>46083</v>
      </c>
      <c r="C3" s="153" t="s">
        <v>55</v>
      </c>
      <c r="D3" s="153" t="s">
        <v>56</v>
      </c>
      <c r="E3" s="244">
        <v>92913655</v>
      </c>
      <c r="F3" s="144" t="s">
        <v>69</v>
      </c>
      <c r="G3" s="230"/>
      <c r="H3" s="154">
        <v>28990</v>
      </c>
      <c r="I3" s="153">
        <v>47</v>
      </c>
      <c r="J3" s="148" t="s">
        <v>70</v>
      </c>
      <c r="K3" s="153" t="s">
        <v>59</v>
      </c>
      <c r="L3" s="153"/>
      <c r="M3" s="153"/>
      <c r="N3" s="153">
        <v>60</v>
      </c>
      <c r="O3" s="155">
        <v>11957868696</v>
      </c>
      <c r="P3" s="156" t="s">
        <v>71</v>
      </c>
      <c r="Q3" s="157" t="s">
        <v>61</v>
      </c>
      <c r="R3" s="158">
        <v>46155</v>
      </c>
      <c r="S3" s="159">
        <v>46181</v>
      </c>
      <c r="T3" s="159" t="s">
        <v>62</v>
      </c>
      <c r="U3" s="159" t="s">
        <v>63</v>
      </c>
      <c r="V3" s="154">
        <v>46126</v>
      </c>
      <c r="W3" s="154">
        <v>46150</v>
      </c>
      <c r="X3" s="154"/>
      <c r="Y3" s="160" t="s">
        <v>72</v>
      </c>
      <c r="Z3" s="160" t="s">
        <v>65</v>
      </c>
      <c r="AA3" s="153"/>
      <c r="AB3" s="153"/>
      <c r="AC3" s="182" t="e">
        <f t="shared" si="0"/>
        <v>#DIV/0!</v>
      </c>
      <c r="AD3" s="153" t="e">
        <f t="shared" si="1"/>
        <v>#DIV/0!</v>
      </c>
      <c r="AE3" s="233" t="s">
        <v>66</v>
      </c>
      <c r="AF3" s="153"/>
      <c r="AG3" s="159"/>
      <c r="AH3" s="153"/>
      <c r="AI3" s="161"/>
      <c r="AJ3" s="153"/>
      <c r="AK3" s="153"/>
      <c r="AL3" s="207"/>
      <c r="AM3" s="207"/>
      <c r="AN3" s="207"/>
      <c r="AO3" s="207" t="str">
        <f ca="1">IF(R3="","",IF(R3&gt;TODAY(),"0 meses",DATEDIF(R3,TODAY(),"m") &amp; " meses"))</f>
        <v>0 meses</v>
      </c>
      <c r="AP3" s="147" t="s">
        <v>54</v>
      </c>
      <c r="AQ3" s="147" t="s">
        <v>67</v>
      </c>
      <c r="AR3" s="147"/>
      <c r="AS3" s="209" t="s">
        <v>68</v>
      </c>
      <c r="AT3" s="223" t="str">
        <f>MONTH(B3)&amp;"/"&amp;YEAR(B3)</f>
        <v>3/2026</v>
      </c>
      <c r="AU3" s="223">
        <f>WEEKNUM(B3)-WEEKNUM(EOMONTH(B3,-1)+1)+1</f>
        <v>1</v>
      </c>
      <c r="AV3" s="209" t="str">
        <f>MONTH(R3)&amp;"/"&amp;YEAR(R3)</f>
        <v>5/2026</v>
      </c>
      <c r="AW3" s="209">
        <f>WEEKNUM(R3)-WEEKNUM(EOMONTH(R3,-1)+1)+1</f>
        <v>3</v>
      </c>
      <c r="AX3" s="209">
        <f>IF(BB3="S",IF(Q3="1. Aceitou o programa",R3-B3,0),0)</f>
        <v>0</v>
      </c>
      <c r="AY3" s="209">
        <f>IF(BB3="S",IF(AND(S3&lt;&gt;"",R3&lt;&gt;""),S3-R3,0),0)</f>
        <v>26</v>
      </c>
      <c r="AZ3" s="209">
        <f>IF(BB3="S",IF(Q3="1. Aceitou o programa",IF(OR(X3="Não se Aplica",X3=""),IF(OR(W3="Não se Aplica",W3=""),0,W3-V3),AVERAGE(X3-W3,W3-V3)),0),0)</f>
        <v>0</v>
      </c>
      <c r="BA3" s="209">
        <f>IF(BB3="S",IF(AND(Q3="1. Aceitou o programa",AH3="Realizada"),IFERROR(IF(AG3="",0,AG3-R3),0),0),0)</f>
        <v>0</v>
      </c>
      <c r="BB3" s="209" t="str">
        <f>_xlfn.XLOOKUP(U3,'Lista Suspensa'!$AA$20:$AA$23,'Lista Suspensa'!$AB$20:$AB$23,"N/A")</f>
        <v>S</v>
      </c>
    </row>
    <row r="4" spans="1:54" ht="12" customHeight="1">
      <c r="A4" s="151" t="s">
        <v>54</v>
      </c>
      <c r="B4" s="152">
        <v>46083</v>
      </c>
      <c r="C4" s="153" t="s">
        <v>55</v>
      </c>
      <c r="D4" s="153" t="s">
        <v>56</v>
      </c>
      <c r="E4" s="244">
        <v>94031113</v>
      </c>
      <c r="F4" s="144" t="s">
        <v>73</v>
      </c>
      <c r="G4" s="230"/>
      <c r="H4" s="154">
        <v>29196</v>
      </c>
      <c r="I4" s="153">
        <v>46</v>
      </c>
      <c r="J4" s="148" t="s">
        <v>70</v>
      </c>
      <c r="K4" s="153" t="s">
        <v>59</v>
      </c>
      <c r="L4" s="153"/>
      <c r="M4" s="153"/>
      <c r="N4" s="153">
        <v>110</v>
      </c>
      <c r="O4" s="155" t="s">
        <v>74</v>
      </c>
      <c r="P4" s="156" t="s">
        <v>60</v>
      </c>
      <c r="Q4" s="157" t="s">
        <v>61</v>
      </c>
      <c r="R4" s="158">
        <v>46155</v>
      </c>
      <c r="S4" s="159">
        <v>46181</v>
      </c>
      <c r="T4" s="159" t="s">
        <v>62</v>
      </c>
      <c r="U4" s="159" t="s">
        <v>63</v>
      </c>
      <c r="V4" s="154">
        <v>46125</v>
      </c>
      <c r="W4" s="154">
        <v>46150</v>
      </c>
      <c r="X4" s="154"/>
      <c r="Y4" s="160" t="s">
        <v>75</v>
      </c>
      <c r="Z4" s="160" t="s">
        <v>65</v>
      </c>
      <c r="AA4" s="153"/>
      <c r="AB4" s="153"/>
      <c r="AC4" s="182" t="e">
        <f t="shared" si="0"/>
        <v>#DIV/0!</v>
      </c>
      <c r="AD4" s="153" t="e">
        <f t="shared" si="1"/>
        <v>#DIV/0!</v>
      </c>
      <c r="AE4" s="233" t="s">
        <v>66</v>
      </c>
      <c r="AF4" s="153"/>
      <c r="AG4" s="159"/>
      <c r="AH4" s="153"/>
      <c r="AI4" s="161"/>
      <c r="AJ4" s="153"/>
      <c r="AK4" s="153"/>
      <c r="AL4" s="207"/>
      <c r="AM4" s="207"/>
      <c r="AN4" s="207"/>
      <c r="AO4" s="207" t="str">
        <f ca="1">IF(R4="","",IF(R4&gt;TODAY(),"0 meses",DATEDIF(R4,TODAY(),"m") &amp; " meses"))</f>
        <v>0 meses</v>
      </c>
      <c r="AP4" s="147" t="s">
        <v>54</v>
      </c>
      <c r="AQ4" s="147" t="s">
        <v>67</v>
      </c>
      <c r="AR4" s="147"/>
      <c r="AS4" s="209" t="s">
        <v>68</v>
      </c>
      <c r="AT4" s="223" t="str">
        <f>MONTH(B4)&amp;"/"&amp;YEAR(B4)</f>
        <v>3/2026</v>
      </c>
      <c r="AU4" s="223">
        <f>WEEKNUM(B4)-WEEKNUM(EOMONTH(B4,-1)+1)+1</f>
        <v>1</v>
      </c>
      <c r="AV4" s="209" t="str">
        <f>MONTH(R4)&amp;"/"&amp;YEAR(R4)</f>
        <v>5/2026</v>
      </c>
      <c r="AW4" s="209">
        <f>WEEKNUM(R4)-WEEKNUM(EOMONTH(R4,-1)+1)+1</f>
        <v>3</v>
      </c>
      <c r="AX4" s="209">
        <f>IF(BB4="S",IF(Q4="1. Aceitou o programa",R4-B4,0),0)</f>
        <v>0</v>
      </c>
      <c r="AY4" s="209">
        <f>IF(BB4="S",IF(AND(S4&lt;&gt;"",R4&lt;&gt;""),S4-R4,0),0)</f>
        <v>26</v>
      </c>
      <c r="AZ4" s="209">
        <f>IF(BB4="S",IF(Q4="1. Aceitou o programa",IF(OR(X4="Não se Aplica",X4=""),IF(OR(W4="Não se Aplica",W4=""),0,W4-V4),AVERAGE(X4-W4,W4-V4)),0),0)</f>
        <v>0</v>
      </c>
      <c r="BA4" s="209">
        <f>IF(BB4="S",IF(AND(Q4="1. Aceitou o programa",AH4="Realizada"),IFERROR(IF(AG4="",0,AG4-R4),0),0),0)</f>
        <v>0</v>
      </c>
      <c r="BB4" s="209" t="str">
        <f>_xlfn.XLOOKUP(U4,'Lista Suspensa'!$AA$20:$AA$23,'Lista Suspensa'!$AB$20:$AB$23,"N/A")</f>
        <v>S</v>
      </c>
    </row>
    <row r="5" spans="1:54" ht="12" customHeight="1">
      <c r="A5" s="151" t="s">
        <v>54</v>
      </c>
      <c r="B5" s="152">
        <v>46083</v>
      </c>
      <c r="C5" s="153" t="s">
        <v>55</v>
      </c>
      <c r="D5" s="153" t="s">
        <v>56</v>
      </c>
      <c r="E5" s="244">
        <v>94418702</v>
      </c>
      <c r="F5" s="144" t="s">
        <v>76</v>
      </c>
      <c r="G5" s="230"/>
      <c r="H5" s="154">
        <v>29576</v>
      </c>
      <c r="I5" s="153">
        <v>45</v>
      </c>
      <c r="J5" s="148" t="s">
        <v>58</v>
      </c>
      <c r="K5" s="153" t="s">
        <v>59</v>
      </c>
      <c r="L5" s="153"/>
      <c r="M5" s="153"/>
      <c r="N5" s="153">
        <v>450</v>
      </c>
      <c r="O5" s="155" t="s">
        <v>77</v>
      </c>
      <c r="P5" s="156" t="s">
        <v>71</v>
      </c>
      <c r="Q5" s="157" t="s">
        <v>61</v>
      </c>
      <c r="R5" s="158">
        <v>46155</v>
      </c>
      <c r="S5" s="159">
        <v>46181</v>
      </c>
      <c r="T5" s="159" t="s">
        <v>62</v>
      </c>
      <c r="U5" s="159" t="s">
        <v>63</v>
      </c>
      <c r="V5" s="154">
        <v>46128</v>
      </c>
      <c r="W5" s="154">
        <v>46150</v>
      </c>
      <c r="X5" s="154"/>
      <c r="Y5" s="160" t="s">
        <v>78</v>
      </c>
      <c r="Z5" s="160" t="s">
        <v>65</v>
      </c>
      <c r="AA5" s="153"/>
      <c r="AB5" s="153"/>
      <c r="AC5" s="182" t="e">
        <f t="shared" si="0"/>
        <v>#DIV/0!</v>
      </c>
      <c r="AD5" s="153" t="e">
        <f t="shared" si="1"/>
        <v>#DIV/0!</v>
      </c>
      <c r="AE5" s="233" t="s">
        <v>66</v>
      </c>
      <c r="AF5" s="153"/>
      <c r="AG5" s="159"/>
      <c r="AH5" s="153"/>
      <c r="AI5" s="161"/>
      <c r="AJ5" s="153"/>
      <c r="AK5" s="153"/>
      <c r="AL5" s="207"/>
      <c r="AM5" s="207"/>
      <c r="AN5" s="207"/>
      <c r="AO5" s="207" t="str">
        <f ca="1">IF(R5="","",IF(R5&gt;TODAY(),"0 meses",DATEDIF(R5,TODAY(),"m") &amp; " meses"))</f>
        <v>0 meses</v>
      </c>
      <c r="AP5" s="147" t="s">
        <v>54</v>
      </c>
      <c r="AQ5" s="147" t="s">
        <v>67</v>
      </c>
      <c r="AR5" s="147"/>
      <c r="AS5" s="209" t="s">
        <v>68</v>
      </c>
      <c r="AT5" s="223" t="str">
        <f>MONTH(B5)&amp;"/"&amp;YEAR(B5)</f>
        <v>3/2026</v>
      </c>
      <c r="AU5" s="223">
        <f>WEEKNUM(B5)-WEEKNUM(EOMONTH(B5,-1)+1)+1</f>
        <v>1</v>
      </c>
      <c r="AV5" s="209" t="str">
        <f>MONTH(R5)&amp;"/"&amp;YEAR(R5)</f>
        <v>5/2026</v>
      </c>
      <c r="AW5" s="209">
        <f>WEEKNUM(R5)-WEEKNUM(EOMONTH(R5,-1)+1)+1</f>
        <v>3</v>
      </c>
      <c r="AX5" s="209">
        <f>IF(BB5="S",IF(Q5="1. Aceitou o programa",R5-B5,0),0)</f>
        <v>0</v>
      </c>
      <c r="AY5" s="209">
        <f>IF(BB5="S",IF(AND(S5&lt;&gt;"",R5&lt;&gt;""),S5-R5,0),0)</f>
        <v>26</v>
      </c>
      <c r="AZ5" s="209">
        <f>IF(BB5="S",IF(Q5="1. Aceitou o programa",IF(OR(X5="Não se Aplica",X5=""),IF(OR(W5="Não se Aplica",W5=""),0,W5-V5),AVERAGE(X5-W5,W5-V5)),0),0)</f>
        <v>0</v>
      </c>
      <c r="BA5" s="209">
        <f>IF(BB5="S",IF(AND(Q5="1. Aceitou o programa",AH5="Realizada"),IFERROR(IF(AG5="",0,AG5-R5),0),0),0)</f>
        <v>0</v>
      </c>
      <c r="BB5" s="209" t="str">
        <f>_xlfn.XLOOKUP(U5,'Lista Suspensa'!$AA$20:$AA$23,'Lista Suspensa'!$AB$20:$AB$23,"N/A")</f>
        <v>S</v>
      </c>
    </row>
    <row r="6" spans="1:54" ht="12" customHeight="1">
      <c r="A6" s="151" t="s">
        <v>54</v>
      </c>
      <c r="B6" s="152">
        <v>46083</v>
      </c>
      <c r="C6" s="153" t="s">
        <v>55</v>
      </c>
      <c r="D6" s="153" t="s">
        <v>56</v>
      </c>
      <c r="E6" s="244">
        <v>94386311</v>
      </c>
      <c r="F6" s="144" t="s">
        <v>79</v>
      </c>
      <c r="G6" s="230"/>
      <c r="H6" s="154">
        <v>32236</v>
      </c>
      <c r="I6" s="153">
        <v>38</v>
      </c>
      <c r="J6" s="148" t="s">
        <v>58</v>
      </c>
      <c r="K6" s="153" t="s">
        <v>59</v>
      </c>
      <c r="L6" s="153"/>
      <c r="M6" s="153"/>
      <c r="N6" s="153">
        <v>380</v>
      </c>
      <c r="O6" s="155" t="s">
        <v>80</v>
      </c>
      <c r="P6" s="156" t="s">
        <v>60</v>
      </c>
      <c r="Q6" s="157" t="s">
        <v>61</v>
      </c>
      <c r="R6" s="158">
        <v>46155</v>
      </c>
      <c r="S6" s="159">
        <v>46181</v>
      </c>
      <c r="T6" s="159" t="s">
        <v>62</v>
      </c>
      <c r="U6" s="159" t="s">
        <v>63</v>
      </c>
      <c r="V6" s="154">
        <v>46126</v>
      </c>
      <c r="W6" s="154">
        <v>46150</v>
      </c>
      <c r="X6" s="154"/>
      <c r="Y6" s="160" t="s">
        <v>81</v>
      </c>
      <c r="Z6" s="160" t="s">
        <v>65</v>
      </c>
      <c r="AA6" s="153"/>
      <c r="AB6" s="153"/>
      <c r="AC6" s="182" t="e">
        <f t="shared" si="0"/>
        <v>#DIV/0!</v>
      </c>
      <c r="AD6" s="153" t="e">
        <f t="shared" si="1"/>
        <v>#DIV/0!</v>
      </c>
      <c r="AE6" s="233" t="s">
        <v>66</v>
      </c>
      <c r="AF6" s="153"/>
      <c r="AG6" s="159"/>
      <c r="AH6" s="153"/>
      <c r="AI6" s="161"/>
      <c r="AJ6" s="153"/>
      <c r="AK6" s="153"/>
      <c r="AL6" s="207"/>
      <c r="AM6" s="207"/>
      <c r="AN6" s="207"/>
      <c r="AO6" s="207" t="str">
        <f ca="1">IF(R6="","",IF(R6&gt;TODAY(),"0 meses",DATEDIF(R6,TODAY(),"m") &amp; " meses"))</f>
        <v>0 meses</v>
      </c>
      <c r="AP6" s="147" t="s">
        <v>54</v>
      </c>
      <c r="AQ6" s="147" t="s">
        <v>67</v>
      </c>
      <c r="AR6" s="147"/>
      <c r="AS6" s="209" t="s">
        <v>68</v>
      </c>
      <c r="AT6" s="223" t="str">
        <f>MONTH(B6)&amp;"/"&amp;YEAR(B6)</f>
        <v>3/2026</v>
      </c>
      <c r="AU6" s="223">
        <f>WEEKNUM(B6)-WEEKNUM(EOMONTH(B6,-1)+1)+1</f>
        <v>1</v>
      </c>
      <c r="AV6" s="209" t="str">
        <f>MONTH(R6)&amp;"/"&amp;YEAR(R6)</f>
        <v>5/2026</v>
      </c>
      <c r="AW6" s="209">
        <f>WEEKNUM(R6)-WEEKNUM(EOMONTH(R6,-1)+1)+1</f>
        <v>3</v>
      </c>
      <c r="AX6" s="209">
        <f>IF(BB6="S",IF(Q6="1. Aceitou o programa",R6-B6,0),0)</f>
        <v>0</v>
      </c>
      <c r="AY6" s="209">
        <f>IF(BB6="S",IF(AND(S6&lt;&gt;"",R6&lt;&gt;""),S6-R6,0),0)</f>
        <v>26</v>
      </c>
      <c r="AZ6" s="209">
        <f>IF(BB6="S",IF(Q6="1. Aceitou o programa",IF(OR(X6="Não se Aplica",X6=""),IF(OR(W6="Não se Aplica",W6=""),0,W6-V6),AVERAGE(X6-W6,W6-V6)),0),0)</f>
        <v>0</v>
      </c>
      <c r="BA6" s="209">
        <f>IF(BB6="S",IF(AND(Q6="1. Aceitou o programa",AH6="Realizada"),IFERROR(IF(AG6="",0,AG6-R6),0),0),0)</f>
        <v>0</v>
      </c>
      <c r="BB6" s="209" t="str">
        <f>_xlfn.XLOOKUP(U6,'Lista Suspensa'!$AA$20:$AA$23,'Lista Suspensa'!$AB$20:$AB$23,"N/A")</f>
        <v>S</v>
      </c>
    </row>
    <row r="7" spans="1:54" ht="12" customHeight="1">
      <c r="A7" s="151" t="s">
        <v>54</v>
      </c>
      <c r="B7" s="152">
        <v>46083</v>
      </c>
      <c r="C7" s="153" t="s">
        <v>55</v>
      </c>
      <c r="D7" s="153" t="s">
        <v>56</v>
      </c>
      <c r="E7" s="244">
        <v>76307672</v>
      </c>
      <c r="F7" s="144" t="s">
        <v>82</v>
      </c>
      <c r="G7" s="230"/>
      <c r="H7" s="154">
        <v>23376</v>
      </c>
      <c r="I7" s="153">
        <v>62</v>
      </c>
      <c r="J7" s="148" t="s">
        <v>58</v>
      </c>
      <c r="K7" s="153"/>
      <c r="L7" s="153"/>
      <c r="M7" s="153"/>
      <c r="N7" s="153">
        <v>50</v>
      </c>
      <c r="O7" s="155" t="s">
        <v>83</v>
      </c>
      <c r="P7" s="156" t="s">
        <v>60</v>
      </c>
      <c r="Q7" s="157" t="s">
        <v>61</v>
      </c>
      <c r="R7" s="158">
        <v>46155</v>
      </c>
      <c r="S7" s="159">
        <v>46181</v>
      </c>
      <c r="T7" s="159" t="s">
        <v>62</v>
      </c>
      <c r="U7" s="159" t="s">
        <v>63</v>
      </c>
      <c r="V7" s="154">
        <v>46113</v>
      </c>
      <c r="W7" s="154">
        <v>46150</v>
      </c>
      <c r="X7" s="154"/>
      <c r="Y7" s="160" t="s">
        <v>84</v>
      </c>
      <c r="Z7" s="160" t="s">
        <v>65</v>
      </c>
      <c r="AA7" s="153"/>
      <c r="AB7" s="153"/>
      <c r="AC7" s="182" t="e">
        <f t="shared" si="0"/>
        <v>#DIV/0!</v>
      </c>
      <c r="AD7" s="153" t="e">
        <f t="shared" si="1"/>
        <v>#DIV/0!</v>
      </c>
      <c r="AE7" s="233" t="s">
        <v>66</v>
      </c>
      <c r="AF7" s="153"/>
      <c r="AG7" s="159"/>
      <c r="AH7" s="153"/>
      <c r="AI7" s="161"/>
      <c r="AJ7" s="153"/>
      <c r="AK7" s="153"/>
      <c r="AL7" s="207" t="s">
        <v>85</v>
      </c>
      <c r="AM7" s="207" t="s">
        <v>86</v>
      </c>
      <c r="AN7" s="207"/>
      <c r="AO7" s="207" t="str">
        <f ca="1">IF(R7="","",IF(R7&gt;TODAY(),"0 meses",DATEDIF(R7,TODAY(),"m") &amp; " meses"))</f>
        <v>0 meses</v>
      </c>
      <c r="AP7" s="147" t="s">
        <v>54</v>
      </c>
      <c r="AQ7" s="147" t="s">
        <v>67</v>
      </c>
      <c r="AR7" s="147"/>
      <c r="AS7" s="209" t="s">
        <v>68</v>
      </c>
      <c r="AT7" s="223" t="str">
        <f>MONTH(B7)&amp;"/"&amp;YEAR(B7)</f>
        <v>3/2026</v>
      </c>
      <c r="AU7" s="223">
        <f>WEEKNUM(B7)-WEEKNUM(EOMONTH(B7,-1)+1)+1</f>
        <v>1</v>
      </c>
      <c r="AV7" s="209" t="str">
        <f>MONTH(R7)&amp;"/"&amp;YEAR(R7)</f>
        <v>5/2026</v>
      </c>
      <c r="AW7" s="209">
        <f>WEEKNUM(R7)-WEEKNUM(EOMONTH(R7,-1)+1)+1</f>
        <v>3</v>
      </c>
      <c r="AX7" s="209">
        <f>IF(BB7="S",IF(Q7="1. Aceitou o programa",R7-B7,0),0)</f>
        <v>0</v>
      </c>
      <c r="AY7" s="209">
        <f>IF(BB7="S",IF(AND(S7&lt;&gt;"",R7&lt;&gt;""),S7-R7,0),0)</f>
        <v>26</v>
      </c>
      <c r="AZ7" s="209">
        <f>IF(BB7="S",IF(Q7="1. Aceitou o programa",IF(OR(X7="Não se Aplica",X7=""),IF(OR(W7="Não se Aplica",W7=""),0,W7-V7),AVERAGE(X7-W7,W7-V7)),0),0)</f>
        <v>0</v>
      </c>
      <c r="BA7" s="209">
        <f>IF(BB7="S",IF(AND(Q7="1. Aceitou o programa",AH7="Realizada"),IFERROR(IF(AG7="",0,AG7-R7),0),0),0)</f>
        <v>0</v>
      </c>
      <c r="BB7" s="209" t="str">
        <f>_xlfn.XLOOKUP(U7,'Lista Suspensa'!$AA$20:$AA$23,'Lista Suspensa'!$AB$20:$AB$23,"N/A")</f>
        <v>S</v>
      </c>
    </row>
    <row r="8" spans="1:54" ht="12" customHeight="1">
      <c r="A8" s="151" t="s">
        <v>54</v>
      </c>
      <c r="B8" s="152">
        <v>46083</v>
      </c>
      <c r="C8" s="153" t="s">
        <v>55</v>
      </c>
      <c r="D8" s="153" t="s">
        <v>56</v>
      </c>
      <c r="E8" s="244">
        <v>88147442</v>
      </c>
      <c r="F8" s="144" t="s">
        <v>87</v>
      </c>
      <c r="G8" s="230"/>
      <c r="H8" s="154">
        <v>31318</v>
      </c>
      <c r="I8" s="153">
        <v>40</v>
      </c>
      <c r="J8" s="148" t="s">
        <v>70</v>
      </c>
      <c r="K8" s="153"/>
      <c r="L8" s="153"/>
      <c r="M8" s="153"/>
      <c r="N8" s="153">
        <v>60</v>
      </c>
      <c r="O8" s="155" t="s">
        <v>88</v>
      </c>
      <c r="P8" s="156" t="s">
        <v>89</v>
      </c>
      <c r="Q8" s="157" t="s">
        <v>61</v>
      </c>
      <c r="R8" s="158">
        <v>46155</v>
      </c>
      <c r="S8" s="159">
        <v>46181</v>
      </c>
      <c r="T8" s="159" t="s">
        <v>62</v>
      </c>
      <c r="U8" s="159" t="s">
        <v>63</v>
      </c>
      <c r="V8" s="154">
        <v>46118</v>
      </c>
      <c r="W8" s="154">
        <v>46143</v>
      </c>
      <c r="X8" s="154">
        <v>46142</v>
      </c>
      <c r="Y8" s="160" t="s">
        <v>90</v>
      </c>
      <c r="Z8" s="160" t="s">
        <v>65</v>
      </c>
      <c r="AA8" s="153"/>
      <c r="AB8" s="153"/>
      <c r="AC8" s="182" t="e">
        <f t="shared" si="0"/>
        <v>#DIV/0!</v>
      </c>
      <c r="AD8" s="153" t="e">
        <f t="shared" si="1"/>
        <v>#DIV/0!</v>
      </c>
      <c r="AE8" s="233" t="s">
        <v>66</v>
      </c>
      <c r="AF8" s="153"/>
      <c r="AG8" s="159"/>
      <c r="AH8" s="153"/>
      <c r="AI8" s="161"/>
      <c r="AJ8" s="153"/>
      <c r="AK8" s="153"/>
      <c r="AL8" s="207"/>
      <c r="AM8" s="207"/>
      <c r="AN8" s="207"/>
      <c r="AO8" s="207" t="str">
        <f ca="1">IF(R8="","",IF(R8&gt;TODAY(),"0 meses",DATEDIF(R8,TODAY(),"m") &amp; " meses"))</f>
        <v>0 meses</v>
      </c>
      <c r="AP8" s="147" t="s">
        <v>54</v>
      </c>
      <c r="AQ8" s="147" t="s">
        <v>67</v>
      </c>
      <c r="AR8" s="147"/>
      <c r="AS8" s="209" t="s">
        <v>68</v>
      </c>
      <c r="AT8" s="223" t="str">
        <f>MONTH(B8)&amp;"/"&amp;YEAR(B8)</f>
        <v>3/2026</v>
      </c>
      <c r="AU8" s="223">
        <f>WEEKNUM(B8)-WEEKNUM(EOMONTH(B8,-1)+1)+1</f>
        <v>1</v>
      </c>
      <c r="AV8" s="209" t="str">
        <f>MONTH(R8)&amp;"/"&amp;YEAR(R8)</f>
        <v>5/2026</v>
      </c>
      <c r="AW8" s="209">
        <f>WEEKNUM(R8)-WEEKNUM(EOMONTH(R8,-1)+1)+1</f>
        <v>3</v>
      </c>
      <c r="AX8" s="209">
        <f>IF(BB8="S",IF(Q8="1. Aceitou o programa",R8-B8,0),0)</f>
        <v>0</v>
      </c>
      <c r="AY8" s="209">
        <f>IF(BB8="S",IF(AND(S8&lt;&gt;"",R8&lt;&gt;""),S8-R8,0),0)</f>
        <v>26</v>
      </c>
      <c r="AZ8" s="209">
        <f>IF(BB8="S",IF(Q8="1. Aceitou o programa",IF(OR(X8="Não se Aplica",X8=""),IF(OR(W8="Não se Aplica",W8=""),0,W8-V8),AVERAGE(X8-W8,W8-V8)),0),0)</f>
        <v>0</v>
      </c>
      <c r="BA8" s="209">
        <f>IF(BB8="S",IF(AND(Q8="1. Aceitou o programa",AH8="Realizada"),IFERROR(IF(AG8="",0,AG8-R8),0),0),0)</f>
        <v>0</v>
      </c>
      <c r="BB8" s="209" t="str">
        <f>_xlfn.XLOOKUP(U8,'Lista Suspensa'!$AA$20:$AA$23,'Lista Suspensa'!$AB$20:$AB$23,"N/A")</f>
        <v>S</v>
      </c>
    </row>
    <row r="9" spans="1:54" ht="12" customHeight="1">
      <c r="A9" s="151" t="s">
        <v>54</v>
      </c>
      <c r="B9" s="152">
        <v>46083</v>
      </c>
      <c r="C9" s="153" t="s">
        <v>55</v>
      </c>
      <c r="D9" s="153" t="s">
        <v>56</v>
      </c>
      <c r="E9" s="244">
        <v>86340731</v>
      </c>
      <c r="F9" s="144" t="s">
        <v>91</v>
      </c>
      <c r="G9" s="230"/>
      <c r="H9" s="154">
        <v>31505</v>
      </c>
      <c r="I9" s="153">
        <v>40</v>
      </c>
      <c r="J9" s="148" t="s">
        <v>70</v>
      </c>
      <c r="K9" s="153"/>
      <c r="L9" s="153"/>
      <c r="M9" s="153"/>
      <c r="N9" s="153">
        <v>80</v>
      </c>
      <c r="O9" s="155" t="s">
        <v>92</v>
      </c>
      <c r="P9" s="156" t="s">
        <v>60</v>
      </c>
      <c r="Q9" s="157" t="s">
        <v>61</v>
      </c>
      <c r="R9" s="158">
        <v>46155</v>
      </c>
      <c r="S9" s="159">
        <v>46181</v>
      </c>
      <c r="T9" s="159" t="s">
        <v>62</v>
      </c>
      <c r="U9" s="159" t="s">
        <v>63</v>
      </c>
      <c r="V9" s="154">
        <v>46114</v>
      </c>
      <c r="W9" s="154">
        <v>46142</v>
      </c>
      <c r="X9" s="154">
        <v>46150</v>
      </c>
      <c r="Y9" s="160" t="s">
        <v>93</v>
      </c>
      <c r="Z9" s="160" t="s">
        <v>65</v>
      </c>
      <c r="AA9" s="153"/>
      <c r="AB9" s="153"/>
      <c r="AC9" s="182" t="e">
        <f t="shared" ref="AC9:AC10" si="2">SUM(AA9/(AB9^2))</f>
        <v>#DIV/0!</v>
      </c>
      <c r="AD9" s="153" t="e">
        <f t="shared" ref="AD9:AD10" si="3">IF(AC9&lt;18.5,"ABAIXO DO PESO",
(IF(AC9&lt;=24.9,"PESO NORMAL",
(IF(AC9&lt;=29.9,"SOBREPESO",
(IF(AC9&lt;=34.9,"OBESIDADE I",
(IF(AC9&lt;=39.9,"OBESIDADE II",
(IF(AC9&lt;=999,"OBESIDADE III","VAZIO")))))))))))</f>
        <v>#DIV/0!</v>
      </c>
      <c r="AE9" s="233" t="s">
        <v>66</v>
      </c>
      <c r="AF9" s="153"/>
      <c r="AG9" s="159"/>
      <c r="AH9" s="153"/>
      <c r="AI9" s="161"/>
      <c r="AJ9" s="153"/>
      <c r="AK9" s="153"/>
      <c r="AL9" s="207"/>
      <c r="AM9" s="207"/>
      <c r="AN9" s="207"/>
      <c r="AO9" s="207" t="str">
        <f ca="1">IF(R9="","",IF(R9&gt;TODAY(),"0 meses",DATEDIF(R9,TODAY(),"m") &amp; " meses"))</f>
        <v>0 meses</v>
      </c>
      <c r="AP9" s="147" t="s">
        <v>54</v>
      </c>
      <c r="AQ9" s="147" t="s">
        <v>67</v>
      </c>
      <c r="AR9" s="147"/>
      <c r="AS9" s="209" t="s">
        <v>68</v>
      </c>
      <c r="AT9" s="223" t="str">
        <f>MONTH(B9)&amp;"/"&amp;YEAR(B9)</f>
        <v>3/2026</v>
      </c>
      <c r="AU9" s="223">
        <f>WEEKNUM(B9)-WEEKNUM(EOMONTH(B9,-1)+1)+1</f>
        <v>1</v>
      </c>
      <c r="AV9" s="209" t="str">
        <f>MONTH(R9)&amp;"/"&amp;YEAR(R9)</f>
        <v>5/2026</v>
      </c>
      <c r="AW9" s="209">
        <f>WEEKNUM(R9)-WEEKNUM(EOMONTH(R9,-1)+1)+1</f>
        <v>3</v>
      </c>
      <c r="AX9" s="209">
        <f>IF(BB9="S",IF(Q9="1. Aceitou o programa",R9-B9,0),0)</f>
        <v>0</v>
      </c>
      <c r="AY9" s="209">
        <f>IF(BB9="S",IF(AND(S9&lt;&gt;"",R9&lt;&gt;""),S9-R9,0),0)</f>
        <v>26</v>
      </c>
      <c r="AZ9" s="209">
        <f>IF(BB9="S",IF(Q9="1. Aceitou o programa",IF(OR(X9="Não se Aplica",X9=""),IF(OR(W9="Não se Aplica",W9=""),0,W9-V9),AVERAGE(X9-W9,W9-V9)),0),0)</f>
        <v>0</v>
      </c>
      <c r="BA9" s="209">
        <f>IF(BB9="S",IF(AND(Q9="1. Aceitou o programa",AH9="Realizada"),IFERROR(IF(AG9="",0,AG9-R9),0),0),0)</f>
        <v>0</v>
      </c>
      <c r="BB9" s="209" t="str">
        <f>_xlfn.XLOOKUP(U9,'Lista Suspensa'!$AA$20:$AA$23,'Lista Suspensa'!$AB$20:$AB$23,"N/A")</f>
        <v>S</v>
      </c>
    </row>
    <row r="10" spans="1:54" ht="12" customHeight="1">
      <c r="A10" s="151" t="s">
        <v>54</v>
      </c>
      <c r="B10" s="152">
        <v>46083</v>
      </c>
      <c r="C10" s="153" t="s">
        <v>55</v>
      </c>
      <c r="D10" s="153" t="s">
        <v>56</v>
      </c>
      <c r="E10" s="244">
        <v>93499995</v>
      </c>
      <c r="F10" s="144" t="s">
        <v>94</v>
      </c>
      <c r="G10" s="230"/>
      <c r="H10" s="154">
        <v>32407</v>
      </c>
      <c r="I10" s="153">
        <v>37</v>
      </c>
      <c r="J10" s="148" t="s">
        <v>70</v>
      </c>
      <c r="K10" s="153"/>
      <c r="L10" s="153"/>
      <c r="M10" s="153"/>
      <c r="N10" s="153">
        <v>60</v>
      </c>
      <c r="O10" s="155" t="s">
        <v>95</v>
      </c>
      <c r="P10" s="156" t="s">
        <v>71</v>
      </c>
      <c r="Q10" s="157" t="s">
        <v>61</v>
      </c>
      <c r="R10" s="158">
        <v>46155</v>
      </c>
      <c r="S10" s="159">
        <v>46181</v>
      </c>
      <c r="T10" s="159" t="s">
        <v>62</v>
      </c>
      <c r="U10" s="159" t="s">
        <v>63</v>
      </c>
      <c r="V10" s="154">
        <v>46128</v>
      </c>
      <c r="W10" s="154"/>
      <c r="X10" s="154"/>
      <c r="Y10" s="160" t="s">
        <v>96</v>
      </c>
      <c r="Z10" s="160" t="s">
        <v>65</v>
      </c>
      <c r="AA10" s="153"/>
      <c r="AC10" s="182" t="e">
        <f t="shared" si="2"/>
        <v>#DIV/0!</v>
      </c>
      <c r="AD10" s="153" t="e">
        <f t="shared" si="3"/>
        <v>#DIV/0!</v>
      </c>
      <c r="AE10" s="233" t="s">
        <v>66</v>
      </c>
      <c r="AF10" s="153"/>
      <c r="AG10" s="159"/>
      <c r="AH10" s="153"/>
      <c r="AI10" s="161"/>
      <c r="AJ10" s="153"/>
      <c r="AK10" s="153"/>
      <c r="AL10" s="207"/>
      <c r="AM10" s="207"/>
      <c r="AN10" s="207"/>
      <c r="AO10" s="207" t="str">
        <f ca="1">IF(R10="","",IF(R10&gt;TODAY(),"0 meses",DATEDIF(R10,TODAY(),"m") &amp; " meses"))</f>
        <v>0 meses</v>
      </c>
      <c r="AP10" s="147" t="s">
        <v>54</v>
      </c>
      <c r="AQ10" s="147" t="s">
        <v>67</v>
      </c>
      <c r="AR10" s="147"/>
      <c r="AS10" s="209" t="s">
        <v>68</v>
      </c>
      <c r="AT10" s="223" t="str">
        <f>MONTH(B10)&amp;"/"&amp;YEAR(B10)</f>
        <v>3/2026</v>
      </c>
      <c r="AU10" s="223">
        <f>WEEKNUM(B10)-WEEKNUM(EOMONTH(B10,-1)+1)+1</f>
        <v>1</v>
      </c>
      <c r="AV10" s="209" t="str">
        <f>MONTH(R10)&amp;"/"&amp;YEAR(R10)</f>
        <v>5/2026</v>
      </c>
      <c r="AW10" s="209">
        <f>WEEKNUM(R10)-WEEKNUM(EOMONTH(R10,-1)+1)+1</f>
        <v>3</v>
      </c>
      <c r="AX10" s="209">
        <f>IF(BB10="S",IF(Q10="1. Aceitou o programa",R10-B10,0),0)</f>
        <v>0</v>
      </c>
      <c r="AY10" s="209">
        <f>IF(BB10="S",IF(AND(S10&lt;&gt;"",R10&lt;&gt;""),S10-R10,0),0)</f>
        <v>26</v>
      </c>
      <c r="AZ10" s="209">
        <f>IF(BB10="S",IF(Q10="1. Aceitou o programa",IF(OR(X10="Não se Aplica",X10=""),IF(OR(W10="Não se Aplica",W10=""),0,W10-V10),AVERAGE(X10-W10,W10-V10)),0),0)</f>
        <v>0</v>
      </c>
      <c r="BA10" s="209">
        <f>IF(BB10="S",IF(AND(Q10="1. Aceitou o programa",AH10="Realizada"),IFERROR(IF(AG10="",0,AG10-R10),0),0),0)</f>
        <v>0</v>
      </c>
      <c r="BB10" s="209" t="str">
        <f>_xlfn.XLOOKUP(U10,'Lista Suspensa'!$AA$20:$AA$23,'Lista Suspensa'!$AB$20:$AB$23,"N/A")</f>
        <v>S</v>
      </c>
    </row>
    <row r="11" spans="1:54" ht="12" customHeight="1">
      <c r="A11" s="151" t="s">
        <v>54</v>
      </c>
      <c r="B11" s="152">
        <v>46083</v>
      </c>
      <c r="C11" s="153" t="s">
        <v>55</v>
      </c>
      <c r="D11" s="153" t="s">
        <v>56</v>
      </c>
      <c r="E11" s="244">
        <v>89007976</v>
      </c>
      <c r="F11" s="144" t="s">
        <v>97</v>
      </c>
      <c r="G11" s="230"/>
      <c r="H11" s="154">
        <v>32472</v>
      </c>
      <c r="I11" s="153">
        <v>37</v>
      </c>
      <c r="J11" s="148" t="s">
        <v>70</v>
      </c>
      <c r="K11" s="153"/>
      <c r="L11" s="153"/>
      <c r="M11" s="153"/>
      <c r="N11" s="153">
        <v>120</v>
      </c>
      <c r="O11" s="155" t="s">
        <v>98</v>
      </c>
      <c r="P11" s="156" t="s">
        <v>60</v>
      </c>
      <c r="Q11" s="157" t="s">
        <v>61</v>
      </c>
      <c r="R11" s="158">
        <v>46155</v>
      </c>
      <c r="S11" s="159">
        <v>46181</v>
      </c>
      <c r="T11" s="159" t="s">
        <v>62</v>
      </c>
      <c r="U11" s="159" t="s">
        <v>63</v>
      </c>
      <c r="V11" s="154">
        <v>46112</v>
      </c>
      <c r="W11" s="154">
        <v>46155</v>
      </c>
      <c r="X11" s="154"/>
      <c r="Y11" s="160" t="s">
        <v>99</v>
      </c>
      <c r="Z11" s="160" t="s">
        <v>65</v>
      </c>
      <c r="AA11" s="153"/>
      <c r="AB11" s="153"/>
      <c r="AC11" s="182" t="e">
        <f t="shared" si="0"/>
        <v>#DIV/0!</v>
      </c>
      <c r="AD11" s="153" t="e">
        <f t="shared" si="1"/>
        <v>#DIV/0!</v>
      </c>
      <c r="AE11" s="233" t="s">
        <v>66</v>
      </c>
      <c r="AF11" s="153"/>
      <c r="AG11" s="159"/>
      <c r="AH11" s="153"/>
      <c r="AI11" s="161"/>
      <c r="AJ11" s="153"/>
      <c r="AK11" s="153"/>
      <c r="AL11" s="207"/>
      <c r="AM11" s="207"/>
      <c r="AN11" s="207"/>
      <c r="AO11" s="207" t="str">
        <f ca="1">IF(R11="","",IF(R11&gt;TODAY(),"0 meses",DATEDIF(R11,TODAY(),"m") &amp; " meses"))</f>
        <v>0 meses</v>
      </c>
      <c r="AP11" s="147" t="s">
        <v>54</v>
      </c>
      <c r="AQ11" s="147" t="s">
        <v>67</v>
      </c>
      <c r="AR11" s="147"/>
      <c r="AS11" s="209" t="s">
        <v>68</v>
      </c>
      <c r="AT11" s="223" t="str">
        <f>MONTH(B11)&amp;"/"&amp;YEAR(B11)</f>
        <v>3/2026</v>
      </c>
      <c r="AU11" s="223">
        <f>WEEKNUM(B11)-WEEKNUM(EOMONTH(B11,-1)+1)+1</f>
        <v>1</v>
      </c>
      <c r="AV11" s="209" t="str">
        <f>MONTH(R11)&amp;"/"&amp;YEAR(R11)</f>
        <v>5/2026</v>
      </c>
      <c r="AW11" s="209">
        <f>WEEKNUM(R11)-WEEKNUM(EOMONTH(R11,-1)+1)+1</f>
        <v>3</v>
      </c>
      <c r="AX11" s="209">
        <f>IF(BB11="S",IF(Q11="1. Aceitou o programa",R11-B11,0),0)</f>
        <v>0</v>
      </c>
      <c r="AY11" s="209">
        <f>IF(BB11="S",IF(AND(S11&lt;&gt;"",R11&lt;&gt;""),S11-R11,0),0)</f>
        <v>26</v>
      </c>
      <c r="AZ11" s="209">
        <f>IF(BB11="S",IF(Q11="1. Aceitou o programa",IF(OR(X11="Não se Aplica",X11=""),IF(OR(W11="Não se Aplica",W11=""),0,W11-V11),AVERAGE(X11-W11,W11-V11)),0),0)</f>
        <v>0</v>
      </c>
      <c r="BA11" s="209">
        <f>IF(BB11="S",IF(AND(Q11="1. Aceitou o programa",AH11="Realizada"),IFERROR(IF(AG11="",0,AG11-R11),0),0),0)</f>
        <v>0</v>
      </c>
      <c r="BB11" s="209" t="str">
        <f>_xlfn.XLOOKUP(U11,'Lista Suspensa'!$AA$20:$AA$23,'Lista Suspensa'!$AB$20:$AB$23,"N/A")</f>
        <v>S</v>
      </c>
    </row>
    <row r="12" spans="1:54" ht="12" customHeight="1">
      <c r="A12" s="151" t="s">
        <v>54</v>
      </c>
      <c r="B12" s="152">
        <v>46083</v>
      </c>
      <c r="C12" s="153" t="s">
        <v>55</v>
      </c>
      <c r="D12" s="153" t="s">
        <v>56</v>
      </c>
      <c r="E12" s="244">
        <v>93882577</v>
      </c>
      <c r="F12" s="144" t="s">
        <v>100</v>
      </c>
      <c r="G12" s="230"/>
      <c r="H12" s="154">
        <v>31461</v>
      </c>
      <c r="I12" s="153">
        <v>40</v>
      </c>
      <c r="J12" s="148" t="s">
        <v>70</v>
      </c>
      <c r="K12" s="153" t="s">
        <v>101</v>
      </c>
      <c r="L12" s="153"/>
      <c r="M12" s="153"/>
      <c r="N12" s="153">
        <v>120</v>
      </c>
      <c r="O12" s="155">
        <v>21970004629</v>
      </c>
      <c r="P12" s="156" t="s">
        <v>60</v>
      </c>
      <c r="Q12" s="157" t="s">
        <v>61</v>
      </c>
      <c r="R12" s="158">
        <v>46155</v>
      </c>
      <c r="S12" s="159">
        <v>46181</v>
      </c>
      <c r="T12" s="159" t="s">
        <v>62</v>
      </c>
      <c r="U12" s="159" t="s">
        <v>63</v>
      </c>
      <c r="V12" s="154">
        <v>46149</v>
      </c>
      <c r="W12" s="154"/>
      <c r="X12" s="154"/>
      <c r="Y12" s="160" t="s">
        <v>64</v>
      </c>
      <c r="Z12" s="160" t="s">
        <v>65</v>
      </c>
      <c r="AA12" s="153"/>
      <c r="AB12" s="153"/>
      <c r="AC12" s="182" t="e">
        <f t="shared" si="0"/>
        <v>#DIV/0!</v>
      </c>
      <c r="AD12" s="153" t="e">
        <f t="shared" si="1"/>
        <v>#DIV/0!</v>
      </c>
      <c r="AE12" s="233" t="s">
        <v>66</v>
      </c>
      <c r="AF12" s="153"/>
      <c r="AG12" s="159"/>
      <c r="AH12" s="153"/>
      <c r="AI12" s="161"/>
      <c r="AJ12" s="153"/>
      <c r="AK12" s="153"/>
      <c r="AL12" s="207"/>
      <c r="AM12" s="207"/>
      <c r="AN12" s="207"/>
      <c r="AO12" s="207" t="str">
        <f ca="1">IF(R12="","",IF(R12&gt;TODAY(),"0 meses",DATEDIF(R12,TODAY(),"m") &amp; " meses"))</f>
        <v>0 meses</v>
      </c>
      <c r="AP12" s="147" t="s">
        <v>54</v>
      </c>
      <c r="AQ12" s="147" t="s">
        <v>67</v>
      </c>
      <c r="AR12" s="147"/>
      <c r="AS12" s="209" t="s">
        <v>68</v>
      </c>
      <c r="AT12" s="223" t="str">
        <f>MONTH(B12)&amp;"/"&amp;YEAR(B12)</f>
        <v>3/2026</v>
      </c>
      <c r="AU12" s="223">
        <f>WEEKNUM(B12)-WEEKNUM(EOMONTH(B12,-1)+1)+1</f>
        <v>1</v>
      </c>
      <c r="AV12" s="209" t="str">
        <f>MONTH(R12)&amp;"/"&amp;YEAR(R12)</f>
        <v>5/2026</v>
      </c>
      <c r="AW12" s="209">
        <f>WEEKNUM(R12)-WEEKNUM(EOMONTH(R12,-1)+1)+1</f>
        <v>3</v>
      </c>
      <c r="AX12" s="209">
        <f>IF(BB12="S",IF(Q12="1. Aceitou o programa",R12-B12,0),0)</f>
        <v>0</v>
      </c>
      <c r="AY12" s="209">
        <f>IF(BB12="S",IF(AND(S12&lt;&gt;"",R12&lt;&gt;""),S12-R12,0),0)</f>
        <v>26</v>
      </c>
      <c r="AZ12" s="209">
        <f>IF(BB12="S",IF(Q12="1. Aceitou o programa",IF(OR(X12="Não se Aplica",X12=""),IF(OR(W12="Não se Aplica",W12=""),0,W12-V12),AVERAGE(X12-W12,W12-V12)),0),0)</f>
        <v>0</v>
      </c>
      <c r="BA12" s="209">
        <f>IF(BB12="S",IF(AND(Q12="1. Aceitou o programa",AH12="Realizada"),IFERROR(IF(AG12="",0,AG12-R12),0),0),0)</f>
        <v>0</v>
      </c>
      <c r="BB12" s="209" t="str">
        <f>_xlfn.XLOOKUP(U12,'Lista Suspensa'!$AA$20:$AA$23,'Lista Suspensa'!$AB$20:$AB$23,"N/A")</f>
        <v>S</v>
      </c>
    </row>
    <row r="13" spans="1:54" ht="12" customHeight="1">
      <c r="A13" s="151" t="s">
        <v>54</v>
      </c>
      <c r="B13" s="152">
        <v>46083</v>
      </c>
      <c r="C13" s="153" t="s">
        <v>55</v>
      </c>
      <c r="D13" s="153" t="s">
        <v>56</v>
      </c>
      <c r="E13" s="244">
        <v>94701068</v>
      </c>
      <c r="F13" s="144" t="s">
        <v>102</v>
      </c>
      <c r="G13" s="230"/>
      <c r="H13" s="154">
        <v>31724</v>
      </c>
      <c r="I13" s="153">
        <v>39</v>
      </c>
      <c r="J13" s="148" t="s">
        <v>70</v>
      </c>
      <c r="K13" s="153" t="s">
        <v>101</v>
      </c>
      <c r="L13" s="153"/>
      <c r="M13" s="153"/>
      <c r="N13" s="153">
        <v>120</v>
      </c>
      <c r="O13" s="155" t="s">
        <v>103</v>
      </c>
      <c r="P13" s="156" t="s">
        <v>60</v>
      </c>
      <c r="Q13" s="157" t="s">
        <v>61</v>
      </c>
      <c r="R13" s="158">
        <v>46155</v>
      </c>
      <c r="S13" s="159">
        <v>46181</v>
      </c>
      <c r="T13" s="159" t="s">
        <v>62</v>
      </c>
      <c r="U13" s="159" t="s">
        <v>63</v>
      </c>
      <c r="V13" s="154">
        <v>46149</v>
      </c>
      <c r="W13" s="154"/>
      <c r="X13" s="154"/>
      <c r="Y13" s="160" t="s">
        <v>104</v>
      </c>
      <c r="Z13" s="160" t="s">
        <v>65</v>
      </c>
      <c r="AA13" s="153"/>
      <c r="AB13" s="153"/>
      <c r="AC13" s="182" t="e">
        <f t="shared" si="0"/>
        <v>#DIV/0!</v>
      </c>
      <c r="AD13" s="153" t="e">
        <f t="shared" si="1"/>
        <v>#DIV/0!</v>
      </c>
      <c r="AE13" s="233" t="s">
        <v>66</v>
      </c>
      <c r="AF13" s="153"/>
      <c r="AG13" s="159"/>
      <c r="AH13" s="153"/>
      <c r="AI13" s="161"/>
      <c r="AJ13" s="153"/>
      <c r="AK13" s="153"/>
      <c r="AL13" s="207"/>
      <c r="AM13" s="207"/>
      <c r="AN13" s="207"/>
      <c r="AO13" s="207" t="str">
        <f ca="1">IF(R13="","",IF(R13&gt;TODAY(),"0 meses",DATEDIF(R13,TODAY(),"m") &amp; " meses"))</f>
        <v>0 meses</v>
      </c>
      <c r="AP13" s="147" t="s">
        <v>54</v>
      </c>
      <c r="AQ13" s="147" t="s">
        <v>67</v>
      </c>
      <c r="AR13" s="147"/>
      <c r="AS13" s="209" t="s">
        <v>68</v>
      </c>
      <c r="AT13" s="223" t="str">
        <f>MONTH(B13)&amp;"/"&amp;YEAR(B13)</f>
        <v>3/2026</v>
      </c>
      <c r="AU13" s="223">
        <f>WEEKNUM(B13)-WEEKNUM(EOMONTH(B13,-1)+1)+1</f>
        <v>1</v>
      </c>
      <c r="AV13" s="209" t="str">
        <f>MONTH(R13)&amp;"/"&amp;YEAR(R13)</f>
        <v>5/2026</v>
      </c>
      <c r="AW13" s="209">
        <f>WEEKNUM(R13)-WEEKNUM(EOMONTH(R13,-1)+1)+1</f>
        <v>3</v>
      </c>
      <c r="AX13" s="209">
        <f>IF(BB13="S",IF(Q13="1. Aceitou o programa",R13-B13,0),0)</f>
        <v>0</v>
      </c>
      <c r="AY13" s="209">
        <f>IF(BB13="S",IF(AND(S13&lt;&gt;"",R13&lt;&gt;""),S13-R13,0),0)</f>
        <v>26</v>
      </c>
      <c r="AZ13" s="209">
        <f>IF(BB13="S",IF(Q13="1. Aceitou o programa",IF(OR(X13="Não se Aplica",X13=""),IF(OR(W13="Não se Aplica",W13=""),0,W13-V13),AVERAGE(X13-W13,W13-V13)),0),0)</f>
        <v>0</v>
      </c>
      <c r="BA13" s="209">
        <f>IF(BB13="S",IF(AND(Q13="1. Aceitou o programa",AH13="Realizada"),IFERROR(IF(AG13="",0,AG13-R13),0),0),0)</f>
        <v>0</v>
      </c>
      <c r="BB13" s="209" t="str">
        <f>_xlfn.XLOOKUP(U13,'Lista Suspensa'!$AA$20:$AA$23,'Lista Suspensa'!$AB$20:$AB$23,"N/A")</f>
        <v>S</v>
      </c>
    </row>
    <row r="14" spans="1:54" ht="12" customHeight="1">
      <c r="A14" s="151" t="s">
        <v>54</v>
      </c>
      <c r="B14" s="152">
        <v>46083</v>
      </c>
      <c r="C14" s="153" t="s">
        <v>55</v>
      </c>
      <c r="D14" s="153" t="s">
        <v>56</v>
      </c>
      <c r="E14" s="244">
        <v>94504450</v>
      </c>
      <c r="F14" s="144" t="s">
        <v>105</v>
      </c>
      <c r="G14" s="230"/>
      <c r="H14" s="154">
        <v>27221</v>
      </c>
      <c r="I14" s="153">
        <v>51</v>
      </c>
      <c r="J14" s="148" t="s">
        <v>70</v>
      </c>
      <c r="K14" s="153" t="s">
        <v>59</v>
      </c>
      <c r="L14" s="153"/>
      <c r="M14" s="153"/>
      <c r="N14" s="153">
        <v>750</v>
      </c>
      <c r="O14" s="155" t="s">
        <v>106</v>
      </c>
      <c r="P14" s="156" t="s">
        <v>60</v>
      </c>
      <c r="Q14" s="157" t="s">
        <v>61</v>
      </c>
      <c r="R14" s="158">
        <v>46155</v>
      </c>
      <c r="S14" s="159">
        <v>46181</v>
      </c>
      <c r="T14" s="159" t="s">
        <v>62</v>
      </c>
      <c r="U14" s="159" t="s">
        <v>63</v>
      </c>
      <c r="V14" s="154">
        <v>46149</v>
      </c>
      <c r="W14" s="154"/>
      <c r="X14" s="154"/>
      <c r="Y14" s="160" t="s">
        <v>107</v>
      </c>
      <c r="Z14" s="160" t="s">
        <v>65</v>
      </c>
      <c r="AA14" s="153"/>
      <c r="AB14" s="153"/>
      <c r="AC14" s="182" t="e">
        <f t="shared" si="0"/>
        <v>#DIV/0!</v>
      </c>
      <c r="AD14" s="153" t="e">
        <f t="shared" si="1"/>
        <v>#DIV/0!</v>
      </c>
      <c r="AE14" s="233" t="s">
        <v>66</v>
      </c>
      <c r="AF14" s="153"/>
      <c r="AG14" s="159"/>
      <c r="AH14" s="153"/>
      <c r="AI14" s="161"/>
      <c r="AJ14" s="153"/>
      <c r="AK14" s="153"/>
      <c r="AL14" s="207"/>
      <c r="AM14" s="207"/>
      <c r="AN14" s="207"/>
      <c r="AO14" s="207" t="str">
        <f ca="1">IF(R14="","",IF(R14&gt;TODAY(),"0 meses",DATEDIF(R14,TODAY(),"m") &amp; " meses"))</f>
        <v>0 meses</v>
      </c>
      <c r="AP14" s="147" t="s">
        <v>54</v>
      </c>
      <c r="AQ14" s="147" t="s">
        <v>67</v>
      </c>
      <c r="AR14" s="147"/>
      <c r="AS14" s="209" t="s">
        <v>68</v>
      </c>
      <c r="AT14" s="223" t="str">
        <f>MONTH(B14)&amp;"/"&amp;YEAR(B14)</f>
        <v>3/2026</v>
      </c>
      <c r="AU14" s="223">
        <f>WEEKNUM(B14)-WEEKNUM(EOMONTH(B14,-1)+1)+1</f>
        <v>1</v>
      </c>
      <c r="AV14" s="209" t="str">
        <f>MONTH(R14)&amp;"/"&amp;YEAR(R14)</f>
        <v>5/2026</v>
      </c>
      <c r="AW14" s="209">
        <f>WEEKNUM(R14)-WEEKNUM(EOMONTH(R14,-1)+1)+1</f>
        <v>3</v>
      </c>
      <c r="AX14" s="209">
        <f>IF(BB14="S",IF(Q14="1. Aceitou o programa",R14-B14,0),0)</f>
        <v>0</v>
      </c>
      <c r="AY14" s="209">
        <f>IF(BB14="S",IF(AND(S14&lt;&gt;"",R14&lt;&gt;""),S14-R14,0),0)</f>
        <v>26</v>
      </c>
      <c r="AZ14" s="209">
        <f>IF(BB14="S",IF(Q14="1. Aceitou o programa",IF(OR(X14="Não se Aplica",X14=""),IF(OR(W14="Não se Aplica",W14=""),0,W14-V14),AVERAGE(X14-W14,W14-V14)),0),0)</f>
        <v>0</v>
      </c>
      <c r="BA14" s="209">
        <f>IF(BB14="S",IF(AND(Q14="1. Aceitou o programa",AH14="Realizada"),IFERROR(IF(AG14="",0,AG14-R14),0),0),0)</f>
        <v>0</v>
      </c>
      <c r="BB14" s="209" t="str">
        <f>_xlfn.XLOOKUP(U14,'Lista Suspensa'!$AA$20:$AA$23,'Lista Suspensa'!$AB$20:$AB$23,"N/A")</f>
        <v>S</v>
      </c>
    </row>
    <row r="15" spans="1:54" ht="12" customHeight="1">
      <c r="A15" s="151" t="s">
        <v>54</v>
      </c>
      <c r="B15" s="152">
        <v>46083</v>
      </c>
      <c r="C15" s="153" t="s">
        <v>55</v>
      </c>
      <c r="D15" s="153" t="s">
        <v>56</v>
      </c>
      <c r="E15" s="244">
        <v>92957507</v>
      </c>
      <c r="F15" s="144" t="s">
        <v>108</v>
      </c>
      <c r="G15" s="230"/>
      <c r="H15" s="154">
        <v>27520</v>
      </c>
      <c r="I15" s="153">
        <v>51</v>
      </c>
      <c r="J15" s="148" t="s">
        <v>70</v>
      </c>
      <c r="K15" s="153" t="s">
        <v>59</v>
      </c>
      <c r="L15" s="153"/>
      <c r="M15" s="153"/>
      <c r="N15" s="153">
        <v>110</v>
      </c>
      <c r="O15" s="155" t="s">
        <v>109</v>
      </c>
      <c r="P15" s="156" t="s">
        <v>60</v>
      </c>
      <c r="Q15" s="157" t="s">
        <v>110</v>
      </c>
      <c r="R15" s="158">
        <v>46155</v>
      </c>
      <c r="S15" s="159"/>
      <c r="T15" s="159" t="s">
        <v>62</v>
      </c>
      <c r="U15" s="159" t="s">
        <v>111</v>
      </c>
      <c r="V15" s="154">
        <v>46149</v>
      </c>
      <c r="W15" s="154"/>
      <c r="X15" s="154"/>
      <c r="Y15" s="160" t="s">
        <v>112</v>
      </c>
      <c r="Z15" s="160" t="s">
        <v>65</v>
      </c>
      <c r="AA15" s="153"/>
      <c r="AB15" s="153"/>
      <c r="AC15" s="182" t="e">
        <f t="shared" si="0"/>
        <v>#DIV/0!</v>
      </c>
      <c r="AD15" s="153" t="e">
        <f t="shared" si="1"/>
        <v>#DIV/0!</v>
      </c>
      <c r="AE15" s="233" t="s">
        <v>66</v>
      </c>
      <c r="AF15" s="153"/>
      <c r="AG15" s="159"/>
      <c r="AH15" s="153"/>
      <c r="AI15" s="161"/>
      <c r="AJ15" s="153"/>
      <c r="AK15" s="153"/>
      <c r="AL15" s="207"/>
      <c r="AM15" s="207"/>
      <c r="AN15" s="207"/>
      <c r="AO15" s="207" t="str">
        <f ca="1">IF(R15="","",IF(R15&gt;TODAY(),"0 meses",DATEDIF(R15,TODAY(),"m") &amp; " meses"))</f>
        <v>0 meses</v>
      </c>
      <c r="AP15" s="147" t="s">
        <v>54</v>
      </c>
      <c r="AQ15" s="147" t="s">
        <v>67</v>
      </c>
      <c r="AR15" s="147"/>
      <c r="AS15" s="209" t="s">
        <v>68</v>
      </c>
      <c r="AT15" s="223" t="str">
        <f>MONTH(B15)&amp;"/"&amp;YEAR(B15)</f>
        <v>3/2026</v>
      </c>
      <c r="AU15" s="223">
        <f>WEEKNUM(B15)-WEEKNUM(EOMONTH(B15,-1)+1)+1</f>
        <v>1</v>
      </c>
      <c r="AV15" s="209" t="str">
        <f>MONTH(R15)&amp;"/"&amp;YEAR(R15)</f>
        <v>5/2026</v>
      </c>
      <c r="AW15" s="209">
        <f>WEEKNUM(R15)-WEEKNUM(EOMONTH(R15,-1)+1)+1</f>
        <v>3</v>
      </c>
      <c r="AX15" s="209">
        <f>IF(BB15="S",IF(Q15="1. Aceitou o programa",R15-B15,0),0)</f>
        <v>72</v>
      </c>
      <c r="AY15" s="209">
        <f>IF(BB15="S",IF(AND(S15&lt;&gt;"",R15&lt;&gt;""),S15-R15,0),0)</f>
        <v>0</v>
      </c>
      <c r="AZ15" s="209">
        <f>IF(BB15="S",IF(Q15="1. Aceitou o programa",IF(OR(X15="Não se Aplica",X15=""),IF(OR(W15="Não se Aplica",W15=""),0,W15-V15),AVERAGE(X15-W15,W15-V15)),0),0)</f>
        <v>0</v>
      </c>
      <c r="BA15" s="209">
        <f>IF(BB15="S",IF(AND(Q15="1. Aceitou o programa",AH15="Realizada"),IFERROR(IF(AG15="",0,AG15-R15),0),0),0)</f>
        <v>0</v>
      </c>
      <c r="BB15" s="209" t="str">
        <f>_xlfn.XLOOKUP(U15,'Lista Suspensa'!$AA$20:$AA$23,'Lista Suspensa'!$AB$20:$AB$23,"N/A")</f>
        <v>S</v>
      </c>
    </row>
    <row r="16" spans="1:54" ht="12" customHeight="1">
      <c r="A16" s="151" t="s">
        <v>54</v>
      </c>
      <c r="B16" s="152">
        <v>46083</v>
      </c>
      <c r="C16" s="153" t="s">
        <v>55</v>
      </c>
      <c r="D16" s="153" t="s">
        <v>56</v>
      </c>
      <c r="E16" s="244">
        <v>94108842</v>
      </c>
      <c r="F16" s="144" t="s">
        <v>113</v>
      </c>
      <c r="G16" s="230"/>
      <c r="H16" s="154">
        <v>30716</v>
      </c>
      <c r="I16" s="153">
        <v>42</v>
      </c>
      <c r="J16" s="148" t="s">
        <v>70</v>
      </c>
      <c r="K16" s="153" t="s">
        <v>59</v>
      </c>
      <c r="L16" s="153"/>
      <c r="M16" s="153"/>
      <c r="N16" s="153">
        <v>110</v>
      </c>
      <c r="O16" s="155" t="s">
        <v>114</v>
      </c>
      <c r="P16" s="156" t="s">
        <v>60</v>
      </c>
      <c r="Q16" s="157" t="s">
        <v>61</v>
      </c>
      <c r="R16" s="158">
        <v>46155</v>
      </c>
      <c r="S16" s="159">
        <v>46181</v>
      </c>
      <c r="T16" s="159" t="s">
        <v>62</v>
      </c>
      <c r="U16" s="159" t="s">
        <v>63</v>
      </c>
      <c r="V16" s="154">
        <v>46149</v>
      </c>
      <c r="W16" s="154"/>
      <c r="X16" s="154"/>
      <c r="Y16" s="160" t="s">
        <v>115</v>
      </c>
      <c r="Z16" s="160" t="s">
        <v>65</v>
      </c>
      <c r="AA16" s="153"/>
      <c r="AB16" s="153"/>
      <c r="AC16" s="182" t="e">
        <f t="shared" si="0"/>
        <v>#DIV/0!</v>
      </c>
      <c r="AD16" s="153" t="e">
        <f t="shared" si="1"/>
        <v>#DIV/0!</v>
      </c>
      <c r="AE16" s="233" t="s">
        <v>66</v>
      </c>
      <c r="AF16" s="153"/>
      <c r="AG16" s="159"/>
      <c r="AH16" s="153"/>
      <c r="AI16" s="161"/>
      <c r="AJ16" s="153"/>
      <c r="AK16" s="153"/>
      <c r="AL16" s="207"/>
      <c r="AM16" s="207"/>
      <c r="AN16" s="207"/>
      <c r="AO16" s="207" t="str">
        <f ca="1">IF(R16="","",IF(R16&gt;TODAY(),"0 meses",DATEDIF(R16,TODAY(),"m") &amp; " meses"))</f>
        <v>0 meses</v>
      </c>
      <c r="AP16" s="147" t="s">
        <v>54</v>
      </c>
      <c r="AQ16" s="147" t="s">
        <v>67</v>
      </c>
      <c r="AR16" s="147"/>
      <c r="AS16" s="209" t="s">
        <v>68</v>
      </c>
      <c r="AT16" s="223" t="str">
        <f>MONTH(B16)&amp;"/"&amp;YEAR(B16)</f>
        <v>3/2026</v>
      </c>
      <c r="AU16" s="223">
        <f>WEEKNUM(B16)-WEEKNUM(EOMONTH(B16,-1)+1)+1</f>
        <v>1</v>
      </c>
      <c r="AV16" s="209" t="str">
        <f>MONTH(R16)&amp;"/"&amp;YEAR(R16)</f>
        <v>5/2026</v>
      </c>
      <c r="AW16" s="209">
        <f>WEEKNUM(R16)-WEEKNUM(EOMONTH(R16,-1)+1)+1</f>
        <v>3</v>
      </c>
      <c r="AX16" s="209">
        <f>IF(BB16="S",IF(Q16="1. Aceitou o programa",R16-B16,0),0)</f>
        <v>0</v>
      </c>
      <c r="AY16" s="209">
        <f>IF(BB16="S",IF(AND(S16&lt;&gt;"",R16&lt;&gt;""),S16-R16,0),0)</f>
        <v>26</v>
      </c>
      <c r="AZ16" s="209">
        <f>IF(BB16="S",IF(Q16="1. Aceitou o programa",IF(OR(X16="Não se Aplica",X16=""),IF(OR(W16="Não se Aplica",W16=""),0,W16-V16),AVERAGE(X16-W16,W16-V16)),0),0)</f>
        <v>0</v>
      </c>
      <c r="BA16" s="209">
        <f>IF(BB16="S",IF(AND(Q16="1. Aceitou o programa",AH16="Realizada"),IFERROR(IF(AG16="",0,AG16-R16),0),0),0)</f>
        <v>0</v>
      </c>
      <c r="BB16" s="209" t="str">
        <f>_xlfn.XLOOKUP(U16,'Lista Suspensa'!$AA$20:$AA$23,'Lista Suspensa'!$AB$20:$AB$23,"N/A")</f>
        <v>S</v>
      </c>
    </row>
    <row r="17" spans="1:54" ht="12" customHeight="1">
      <c r="A17" s="151" t="s">
        <v>54</v>
      </c>
      <c r="B17" s="152">
        <v>46083</v>
      </c>
      <c r="C17" s="153" t="s">
        <v>55</v>
      </c>
      <c r="D17" s="153" t="s">
        <v>56</v>
      </c>
      <c r="E17" s="244">
        <v>92687232</v>
      </c>
      <c r="F17" s="144" t="s">
        <v>116</v>
      </c>
      <c r="G17" s="230"/>
      <c r="H17" s="154">
        <v>32334</v>
      </c>
      <c r="I17" s="153">
        <v>37</v>
      </c>
      <c r="J17" s="148" t="s">
        <v>58</v>
      </c>
      <c r="K17" s="153"/>
      <c r="L17" s="153"/>
      <c r="M17" s="153"/>
      <c r="N17" s="153">
        <v>80</v>
      </c>
      <c r="O17" s="155" t="s">
        <v>117</v>
      </c>
      <c r="P17" s="156" t="s">
        <v>60</v>
      </c>
      <c r="Q17" s="157" t="s">
        <v>61</v>
      </c>
      <c r="R17" s="158">
        <v>46155</v>
      </c>
      <c r="S17" s="159">
        <v>46181</v>
      </c>
      <c r="T17" s="159" t="s">
        <v>62</v>
      </c>
      <c r="U17" s="159" t="s">
        <v>63</v>
      </c>
      <c r="V17" s="154">
        <v>46149</v>
      </c>
      <c r="W17" s="154"/>
      <c r="X17" s="154"/>
      <c r="Y17" s="160" t="s">
        <v>118</v>
      </c>
      <c r="Z17" s="160" t="s">
        <v>65</v>
      </c>
      <c r="AA17" s="153"/>
      <c r="AB17" s="153"/>
      <c r="AC17" s="182" t="e">
        <f t="shared" si="0"/>
        <v>#DIV/0!</v>
      </c>
      <c r="AD17" s="153" t="e">
        <f t="shared" si="1"/>
        <v>#DIV/0!</v>
      </c>
      <c r="AE17" s="233" t="s">
        <v>66</v>
      </c>
      <c r="AF17" s="153"/>
      <c r="AG17" s="159"/>
      <c r="AH17" s="153"/>
      <c r="AI17" s="161"/>
      <c r="AJ17" s="153"/>
      <c r="AK17" s="153"/>
      <c r="AL17" s="207"/>
      <c r="AM17" s="207"/>
      <c r="AN17" s="207"/>
      <c r="AO17" s="207" t="str">
        <f ca="1">IF(R17="","",IF(R17&gt;TODAY(),"0 meses",DATEDIF(R17,TODAY(),"m") &amp; " meses"))</f>
        <v>0 meses</v>
      </c>
      <c r="AP17" s="147" t="s">
        <v>54</v>
      </c>
      <c r="AQ17" s="147" t="s">
        <v>67</v>
      </c>
      <c r="AR17" s="147"/>
      <c r="AS17" s="209" t="s">
        <v>68</v>
      </c>
      <c r="AT17" s="223" t="str">
        <f>MONTH(B17)&amp;"/"&amp;YEAR(B17)</f>
        <v>3/2026</v>
      </c>
      <c r="AU17" s="223">
        <f>WEEKNUM(B17)-WEEKNUM(EOMONTH(B17,-1)+1)+1</f>
        <v>1</v>
      </c>
      <c r="AV17" s="209" t="str">
        <f>MONTH(R17)&amp;"/"&amp;YEAR(R17)</f>
        <v>5/2026</v>
      </c>
      <c r="AW17" s="209">
        <f>WEEKNUM(R17)-WEEKNUM(EOMONTH(R17,-1)+1)+1</f>
        <v>3</v>
      </c>
      <c r="AX17" s="209">
        <f>IF(BB17="S",IF(Q17="1. Aceitou o programa",R17-B17,0),0)</f>
        <v>0</v>
      </c>
      <c r="AY17" s="209">
        <f>IF(BB17="S",IF(AND(S17&lt;&gt;"",R17&lt;&gt;""),S17-R17,0),0)</f>
        <v>26</v>
      </c>
      <c r="AZ17" s="209">
        <f>IF(BB17="S",IF(Q17="1. Aceitou o programa",IF(OR(X17="Não se Aplica",X17=""),IF(OR(W17="Não se Aplica",W17=""),0,W17-V17),AVERAGE(X17-W17,W17-V17)),0),0)</f>
        <v>0</v>
      </c>
      <c r="BA17" s="209">
        <f>IF(BB17="S",IF(AND(Q17="1. Aceitou o programa",AH17="Realizada"),IFERROR(IF(AG17="",0,AG17-R17),0),0),0)</f>
        <v>0</v>
      </c>
      <c r="BB17" s="209" t="str">
        <f>_xlfn.XLOOKUP(U17,'Lista Suspensa'!$AA$20:$AA$23,'Lista Suspensa'!$AB$20:$AB$23,"N/A")</f>
        <v>S</v>
      </c>
    </row>
    <row r="18" spans="1:54" ht="12" customHeight="1">
      <c r="A18" s="151" t="s">
        <v>54</v>
      </c>
      <c r="B18" s="152">
        <v>46083</v>
      </c>
      <c r="C18" s="153" t="s">
        <v>55</v>
      </c>
      <c r="D18" s="153" t="s">
        <v>56</v>
      </c>
      <c r="E18" s="244">
        <v>92947782</v>
      </c>
      <c r="F18" s="144" t="s">
        <v>119</v>
      </c>
      <c r="G18" s="230"/>
      <c r="H18" s="154">
        <v>33737</v>
      </c>
      <c r="I18" s="153">
        <v>34</v>
      </c>
      <c r="J18" s="148" t="s">
        <v>70</v>
      </c>
      <c r="K18" s="153"/>
      <c r="L18" s="153"/>
      <c r="M18" s="153"/>
      <c r="N18" s="153">
        <v>380</v>
      </c>
      <c r="O18" s="155" t="s">
        <v>120</v>
      </c>
      <c r="P18" s="156" t="s">
        <v>60</v>
      </c>
      <c r="Q18" s="157" t="s">
        <v>110</v>
      </c>
      <c r="R18" s="158">
        <v>46155</v>
      </c>
      <c r="S18" s="159"/>
      <c r="T18" s="159" t="s">
        <v>62</v>
      </c>
      <c r="U18" s="159" t="s">
        <v>111</v>
      </c>
      <c r="V18" s="154">
        <v>46149</v>
      </c>
      <c r="W18" s="154"/>
      <c r="X18" s="154"/>
      <c r="Y18" s="160" t="s">
        <v>64</v>
      </c>
      <c r="Z18" s="160" t="s">
        <v>65</v>
      </c>
      <c r="AA18" s="153"/>
      <c r="AB18" s="153"/>
      <c r="AC18" s="182" t="e">
        <f t="shared" si="0"/>
        <v>#DIV/0!</v>
      </c>
      <c r="AD18" s="153" t="e">
        <f t="shared" si="1"/>
        <v>#DIV/0!</v>
      </c>
      <c r="AE18" s="233" t="s">
        <v>66</v>
      </c>
      <c r="AF18" s="153"/>
      <c r="AG18" s="159"/>
      <c r="AH18" s="153"/>
      <c r="AI18" s="161"/>
      <c r="AJ18" s="153"/>
      <c r="AK18" s="153"/>
      <c r="AL18" s="207"/>
      <c r="AM18" s="207"/>
      <c r="AN18" s="207"/>
      <c r="AO18" s="207" t="str">
        <f ca="1">IF(R18="","",IF(R18&gt;TODAY(),"0 meses",DATEDIF(R18,TODAY(),"m") &amp; " meses"))</f>
        <v>0 meses</v>
      </c>
      <c r="AP18" s="147" t="s">
        <v>54</v>
      </c>
      <c r="AQ18" s="147" t="s">
        <v>67</v>
      </c>
      <c r="AR18" s="147"/>
      <c r="AS18" s="209" t="s">
        <v>68</v>
      </c>
      <c r="AT18" s="223" t="str">
        <f>MONTH(B18)&amp;"/"&amp;YEAR(B18)</f>
        <v>3/2026</v>
      </c>
      <c r="AU18" s="223">
        <f>WEEKNUM(B18)-WEEKNUM(EOMONTH(B18,-1)+1)+1</f>
        <v>1</v>
      </c>
      <c r="AV18" s="209" t="str">
        <f>MONTH(R18)&amp;"/"&amp;YEAR(R18)</f>
        <v>5/2026</v>
      </c>
      <c r="AW18" s="209">
        <f>WEEKNUM(R18)-WEEKNUM(EOMONTH(R18,-1)+1)+1</f>
        <v>3</v>
      </c>
      <c r="AX18" s="209">
        <f>IF(BB18="S",IF(Q18="1. Aceitou o programa",R18-B18,0),0)</f>
        <v>72</v>
      </c>
      <c r="AY18" s="209">
        <f>IF(BB18="S",IF(AND(S18&lt;&gt;"",R18&lt;&gt;""),S18-R18,0),0)</f>
        <v>0</v>
      </c>
      <c r="AZ18" s="209">
        <f>IF(BB18="S",IF(Q18="1. Aceitou o programa",IF(OR(X18="Não se Aplica",X18=""),IF(OR(W18="Não se Aplica",W18=""),0,W18-V18),AVERAGE(X18-W18,W18-V18)),0),0)</f>
        <v>0</v>
      </c>
      <c r="BA18" s="209">
        <f>IF(BB18="S",IF(AND(Q18="1. Aceitou o programa",AH18="Realizada"),IFERROR(IF(AG18="",0,AG18-R18),0),0),0)</f>
        <v>0</v>
      </c>
      <c r="BB18" s="209" t="str">
        <f>_xlfn.XLOOKUP(U18,'Lista Suspensa'!$AA$20:$AA$23,'Lista Suspensa'!$AB$20:$AB$23,"N/A")</f>
        <v>S</v>
      </c>
    </row>
    <row r="19" spans="1:54" ht="12" customHeight="1">
      <c r="A19" s="151" t="s">
        <v>121</v>
      </c>
      <c r="B19" s="152">
        <v>45292</v>
      </c>
      <c r="C19" s="153" t="s">
        <v>122</v>
      </c>
      <c r="D19" s="153" t="s">
        <v>123</v>
      </c>
      <c r="E19" s="244">
        <v>87552831</v>
      </c>
      <c r="F19" s="144" t="s">
        <v>124</v>
      </c>
      <c r="G19" s="230"/>
      <c r="H19" s="154">
        <v>30244</v>
      </c>
      <c r="I19" s="153">
        <v>43</v>
      </c>
      <c r="J19" s="148" t="s">
        <v>58</v>
      </c>
      <c r="K19" s="153"/>
      <c r="L19" s="153"/>
      <c r="M19" s="153"/>
      <c r="N19" s="153"/>
      <c r="O19" s="155" t="s">
        <v>125</v>
      </c>
      <c r="P19" s="156" t="s">
        <v>60</v>
      </c>
      <c r="Q19" s="157" t="s">
        <v>110</v>
      </c>
      <c r="R19" s="158">
        <v>45734</v>
      </c>
      <c r="S19" s="159"/>
      <c r="T19" s="159" t="s">
        <v>62</v>
      </c>
      <c r="U19" s="159" t="s">
        <v>111</v>
      </c>
      <c r="V19" s="154">
        <v>45734</v>
      </c>
      <c r="W19" s="154" t="s">
        <v>126</v>
      </c>
      <c r="X19" s="154" t="s">
        <v>126</v>
      </c>
      <c r="Y19" s="160" t="s">
        <v>127</v>
      </c>
      <c r="Z19" s="160" t="s">
        <v>128</v>
      </c>
      <c r="AA19" s="153">
        <v>115</v>
      </c>
      <c r="AB19" s="153">
        <v>1.72</v>
      </c>
      <c r="AC19" s="182">
        <f t="shared" si="0"/>
        <v>38.872363439697139</v>
      </c>
      <c r="AD19" s="153" t="str">
        <f t="shared" si="1"/>
        <v>OBESIDADE II</v>
      </c>
      <c r="AE19" s="233" t="s">
        <v>129</v>
      </c>
      <c r="AF19" s="153" t="s">
        <v>130</v>
      </c>
      <c r="AG19" s="159"/>
      <c r="AH19" s="153"/>
      <c r="AI19" s="161"/>
      <c r="AJ19" s="153"/>
      <c r="AK19" s="153"/>
      <c r="AL19" s="207" t="s">
        <v>131</v>
      </c>
      <c r="AM19" s="207"/>
      <c r="AN19" s="207"/>
      <c r="AO19" s="207" t="str">
        <f ca="1">IF(R19="","",IF(R19&gt;TODAY(),"0 meses",DATEDIF(R19,TODAY(),"m") &amp; " meses"))</f>
        <v>14 meses</v>
      </c>
      <c r="AP19" s="147" t="s">
        <v>67</v>
      </c>
      <c r="AQ19" s="147" t="s">
        <v>67</v>
      </c>
      <c r="AR19" s="147"/>
      <c r="AS19" s="209" t="s">
        <v>68</v>
      </c>
      <c r="AT19" s="223" t="str">
        <f>MONTH(B19)&amp;"/"&amp;YEAR(B19)</f>
        <v>1/2024</v>
      </c>
      <c r="AU19" s="223">
        <f>WEEKNUM(B19)-WEEKNUM(EOMONTH(B19,-1)+1)+1</f>
        <v>1</v>
      </c>
      <c r="AV19" s="209" t="str">
        <f>MONTH(R19)&amp;"/"&amp;YEAR(R19)</f>
        <v>3/2025</v>
      </c>
      <c r="AW19" s="209">
        <f>WEEKNUM(R19)-WEEKNUM(EOMONTH(R19,-1)+1)+1</f>
        <v>4</v>
      </c>
      <c r="AX19" s="209">
        <f>IF(BB19="S",IF(Q19="1. Aceitou o programa",R19-B19,0),0)</f>
        <v>442</v>
      </c>
      <c r="AY19" s="209">
        <f>IF(BB19="S",IF(AND(S19&lt;&gt;"",R19&lt;&gt;""),S19-R19,0),0)</f>
        <v>0</v>
      </c>
      <c r="AZ19" s="209">
        <f>IF(BB19="S",IF(Q19="1. Aceitou o programa",IF(OR(X19="Não se Aplica",X19=""),IF(OR(W19="Não se Aplica",W19=""),0,W19-V19),AVERAGE(X19-W19,W19-V19)),0),0)</f>
        <v>0</v>
      </c>
      <c r="BA19" s="209">
        <f>IF(BB19="S",IF(AND(Q19="1. Aceitou o programa",AH19="Realizada"),IFERROR(IF(AG19="",0,AG19-R19),0),0),0)</f>
        <v>0</v>
      </c>
      <c r="BB19" s="209" t="str">
        <f>_xlfn.XLOOKUP(U19,'Lista Suspensa'!$AA$20:$AA$23,'Lista Suspensa'!$AB$20:$AB$23,"N/A")</f>
        <v>S</v>
      </c>
    </row>
    <row r="20" spans="1:54" ht="12" customHeight="1">
      <c r="A20" s="151" t="s">
        <v>121</v>
      </c>
      <c r="B20" s="152">
        <v>45292</v>
      </c>
      <c r="C20" s="153" t="s">
        <v>122</v>
      </c>
      <c r="D20" s="153" t="s">
        <v>123</v>
      </c>
      <c r="E20" s="244">
        <v>87554321</v>
      </c>
      <c r="F20" s="144" t="s">
        <v>132</v>
      </c>
      <c r="G20" s="230"/>
      <c r="H20" s="154">
        <v>34361</v>
      </c>
      <c r="I20" s="153">
        <v>32</v>
      </c>
      <c r="J20" s="148" t="s">
        <v>58</v>
      </c>
      <c r="K20" s="153"/>
      <c r="L20" s="153"/>
      <c r="M20" s="153"/>
      <c r="N20" s="153"/>
      <c r="O20" s="155" t="s">
        <v>133</v>
      </c>
      <c r="P20" s="156" t="s">
        <v>60</v>
      </c>
      <c r="Q20" s="157" t="s">
        <v>110</v>
      </c>
      <c r="R20" s="158">
        <v>45734</v>
      </c>
      <c r="S20" s="159"/>
      <c r="T20" s="159" t="s">
        <v>62</v>
      </c>
      <c r="U20" s="159" t="s">
        <v>111</v>
      </c>
      <c r="V20" s="154">
        <v>45734</v>
      </c>
      <c r="W20" s="154" t="s">
        <v>126</v>
      </c>
      <c r="X20" s="154" t="s">
        <v>126</v>
      </c>
      <c r="Y20" s="160"/>
      <c r="Z20" s="160" t="s">
        <v>134</v>
      </c>
      <c r="AA20" s="153">
        <v>127</v>
      </c>
      <c r="AB20" s="153">
        <v>1.85</v>
      </c>
      <c r="AC20" s="182">
        <f t="shared" si="0"/>
        <v>37.107377647918184</v>
      </c>
      <c r="AD20" s="153" t="str">
        <f t="shared" si="1"/>
        <v>OBESIDADE II</v>
      </c>
      <c r="AE20" s="233" t="s">
        <v>135</v>
      </c>
      <c r="AF20" s="153" t="s">
        <v>130</v>
      </c>
      <c r="AG20" s="159"/>
      <c r="AH20" s="153"/>
      <c r="AI20" s="161"/>
      <c r="AJ20" s="153"/>
      <c r="AK20" s="153"/>
      <c r="AL20" s="207" t="s">
        <v>136</v>
      </c>
      <c r="AM20" s="207"/>
      <c r="AN20" s="207"/>
      <c r="AO20" s="207" t="str">
        <f ca="1">IF(R20="","",IF(R20&gt;TODAY(),"0 meses",DATEDIF(R20,TODAY(),"m") &amp; " meses"))</f>
        <v>14 meses</v>
      </c>
      <c r="AP20" s="147" t="s">
        <v>67</v>
      </c>
      <c r="AQ20" s="147" t="s">
        <v>67</v>
      </c>
      <c r="AR20" s="147"/>
      <c r="AS20" s="209" t="s">
        <v>68</v>
      </c>
      <c r="AT20" s="223" t="str">
        <f>MONTH(B20)&amp;"/"&amp;YEAR(B20)</f>
        <v>1/2024</v>
      </c>
      <c r="AU20" s="223">
        <f>WEEKNUM(B20)-WEEKNUM(EOMONTH(B20,-1)+1)+1</f>
        <v>1</v>
      </c>
      <c r="AV20" s="209" t="str">
        <f>MONTH(R20)&amp;"/"&amp;YEAR(R20)</f>
        <v>3/2025</v>
      </c>
      <c r="AW20" s="209">
        <f>WEEKNUM(R20)-WEEKNUM(EOMONTH(R20,-1)+1)+1</f>
        <v>4</v>
      </c>
      <c r="AX20" s="209">
        <f>IF(BB20="S",IF(Q20="1. Aceitou o programa",R20-B20,0),0)</f>
        <v>442</v>
      </c>
      <c r="AY20" s="209">
        <f>IF(BB20="S",IF(AND(S20&lt;&gt;"",R20&lt;&gt;""),S20-R20,0),0)</f>
        <v>0</v>
      </c>
      <c r="AZ20" s="209">
        <f>IF(BB20="S",IF(Q20="1. Aceitou o programa",IF(OR(X20="Não se Aplica",X20=""),IF(OR(W20="Não se Aplica",W20=""),0,W20-V20),AVERAGE(X20-W20,W20-V20)),0),0)</f>
        <v>0</v>
      </c>
      <c r="BA20" s="209">
        <f>IF(BB20="S",IF(AND(Q20="1. Aceitou o programa",AH20="Realizada"),IFERROR(IF(AG20="",0,AG20-R20),0),0),0)</f>
        <v>0</v>
      </c>
      <c r="BB20" s="209" t="str">
        <f>_xlfn.XLOOKUP(U20,'Lista Suspensa'!$AA$20:$AA$23,'Lista Suspensa'!$AB$20:$AB$23,"N/A")</f>
        <v>S</v>
      </c>
    </row>
    <row r="21" spans="1:54" ht="12" customHeight="1">
      <c r="A21" s="151" t="s">
        <v>121</v>
      </c>
      <c r="B21" s="152">
        <v>45292</v>
      </c>
      <c r="C21" s="153" t="s">
        <v>122</v>
      </c>
      <c r="D21" s="153" t="s">
        <v>123</v>
      </c>
      <c r="E21" s="244">
        <v>87554718</v>
      </c>
      <c r="F21" s="144" t="s">
        <v>137</v>
      </c>
      <c r="G21" s="230"/>
      <c r="H21" s="154">
        <v>23935</v>
      </c>
      <c r="I21" s="153">
        <v>60</v>
      </c>
      <c r="J21" s="148" t="s">
        <v>58</v>
      </c>
      <c r="K21" s="153" t="s">
        <v>101</v>
      </c>
      <c r="L21" s="153"/>
      <c r="M21" s="153"/>
      <c r="N21" s="153"/>
      <c r="O21" s="155" t="s">
        <v>138</v>
      </c>
      <c r="P21" s="156" t="s">
        <v>60</v>
      </c>
      <c r="Q21" s="157" t="s">
        <v>110</v>
      </c>
      <c r="R21" s="158">
        <v>45735</v>
      </c>
      <c r="S21" s="159"/>
      <c r="T21" s="159" t="s">
        <v>62</v>
      </c>
      <c r="U21" s="159" t="s">
        <v>111</v>
      </c>
      <c r="V21" s="154">
        <v>45735</v>
      </c>
      <c r="W21" s="154" t="s">
        <v>126</v>
      </c>
      <c r="X21" s="154" t="s">
        <v>126</v>
      </c>
      <c r="Y21" s="160"/>
      <c r="Z21" s="160" t="s">
        <v>128</v>
      </c>
      <c r="AA21" s="153">
        <v>125</v>
      </c>
      <c r="AB21" s="153">
        <v>1.75</v>
      </c>
      <c r="AC21" s="182">
        <f t="shared" si="0"/>
        <v>40.816326530612244</v>
      </c>
      <c r="AD21" s="153" t="str">
        <f t="shared" si="1"/>
        <v>OBESIDADE III</v>
      </c>
      <c r="AE21" s="233" t="s">
        <v>139</v>
      </c>
      <c r="AF21" s="153" t="s">
        <v>130</v>
      </c>
      <c r="AG21" s="159"/>
      <c r="AH21" s="153"/>
      <c r="AI21" s="161"/>
      <c r="AJ21" s="153"/>
      <c r="AK21" s="153"/>
      <c r="AL21" s="207" t="s">
        <v>131</v>
      </c>
      <c r="AM21" s="207"/>
      <c r="AN21" s="207"/>
      <c r="AO21" s="207" t="str">
        <f ca="1">IF(R21="","",IF(R21&gt;TODAY(),"0 meses",DATEDIF(R21,TODAY(),"m") &amp; " meses"))</f>
        <v>14 meses</v>
      </c>
      <c r="AP21" s="147" t="s">
        <v>67</v>
      </c>
      <c r="AQ21" s="147" t="s">
        <v>67</v>
      </c>
      <c r="AR21" s="147"/>
      <c r="AS21" s="209" t="s">
        <v>68</v>
      </c>
      <c r="AT21" s="223" t="str">
        <f>MONTH(B21)&amp;"/"&amp;YEAR(B21)</f>
        <v>1/2024</v>
      </c>
      <c r="AU21" s="223">
        <f>WEEKNUM(B21)-WEEKNUM(EOMONTH(B21,-1)+1)+1</f>
        <v>1</v>
      </c>
      <c r="AV21" s="209" t="str">
        <f>MONTH(R21)&amp;"/"&amp;YEAR(R21)</f>
        <v>3/2025</v>
      </c>
      <c r="AW21" s="209">
        <f>WEEKNUM(R21)-WEEKNUM(EOMONTH(R21,-1)+1)+1</f>
        <v>4</v>
      </c>
      <c r="AX21" s="209">
        <f>IF(BB21="S",IF(Q21="1. Aceitou o programa",R21-B21,0),0)</f>
        <v>443</v>
      </c>
      <c r="AY21" s="209">
        <f>IF(BB21="S",IF(AND(S21&lt;&gt;"",R21&lt;&gt;""),S21-R21,0),0)</f>
        <v>0</v>
      </c>
      <c r="AZ21" s="209">
        <f>IF(BB21="S",IF(Q21="1. Aceitou o programa",IF(OR(X21="Não se Aplica",X21=""),IF(OR(W21="Não se Aplica",W21=""),0,W21-V21),AVERAGE(X21-W21,W21-V21)),0),0)</f>
        <v>0</v>
      </c>
      <c r="BA21" s="209">
        <f>IF(BB21="S",IF(AND(Q21="1. Aceitou o programa",AH21="Realizada"),IFERROR(IF(AG21="",0,AG21-R21),0),0),0)</f>
        <v>0</v>
      </c>
      <c r="BB21" s="209" t="str">
        <f>_xlfn.XLOOKUP(U21,'Lista Suspensa'!$AA$20:$AA$23,'Lista Suspensa'!$AB$20:$AB$23,"N/A")</f>
        <v>S</v>
      </c>
    </row>
    <row r="22" spans="1:54" ht="12" customHeight="1">
      <c r="A22" s="151" t="s">
        <v>121</v>
      </c>
      <c r="B22" s="152">
        <v>45292</v>
      </c>
      <c r="C22" s="153" t="s">
        <v>122</v>
      </c>
      <c r="D22" s="153" t="s">
        <v>123</v>
      </c>
      <c r="E22" s="244">
        <v>806074787</v>
      </c>
      <c r="F22" s="144" t="s">
        <v>140</v>
      </c>
      <c r="G22" s="230"/>
      <c r="H22" s="154">
        <v>19582</v>
      </c>
      <c r="I22" s="153">
        <v>72</v>
      </c>
      <c r="J22" s="148" t="s">
        <v>58</v>
      </c>
      <c r="K22" s="153" t="s">
        <v>59</v>
      </c>
      <c r="L22" s="153"/>
      <c r="M22" s="153"/>
      <c r="N22" s="153"/>
      <c r="O22" s="155" t="s">
        <v>141</v>
      </c>
      <c r="P22" s="156" t="s">
        <v>60</v>
      </c>
      <c r="Q22" s="157" t="s">
        <v>110</v>
      </c>
      <c r="R22" s="158">
        <v>45735</v>
      </c>
      <c r="S22" s="159"/>
      <c r="T22" s="159" t="s">
        <v>62</v>
      </c>
      <c r="U22" s="159" t="s">
        <v>111</v>
      </c>
      <c r="V22" s="154">
        <v>45735</v>
      </c>
      <c r="W22" s="154">
        <v>46147</v>
      </c>
      <c r="X22" s="154" t="s">
        <v>126</v>
      </c>
      <c r="Y22" s="160" t="s">
        <v>142</v>
      </c>
      <c r="Z22" s="160" t="s">
        <v>128</v>
      </c>
      <c r="AA22" s="153">
        <v>147</v>
      </c>
      <c r="AB22" s="153">
        <v>1.65</v>
      </c>
      <c r="AC22" s="182">
        <f t="shared" si="0"/>
        <v>53.994490358126725</v>
      </c>
      <c r="AD22" s="153" t="str">
        <f t="shared" si="1"/>
        <v>OBESIDADE III</v>
      </c>
      <c r="AE22" s="233" t="s">
        <v>135</v>
      </c>
      <c r="AF22" s="153" t="s">
        <v>130</v>
      </c>
      <c r="AG22" s="159"/>
      <c r="AH22" s="153"/>
      <c r="AI22" s="161"/>
      <c r="AJ22" s="153"/>
      <c r="AK22" s="153"/>
      <c r="AL22" s="207" t="s">
        <v>143</v>
      </c>
      <c r="AM22" s="207"/>
      <c r="AN22" s="207"/>
      <c r="AO22" s="207" t="str">
        <f ca="1">IF(R22="","",IF(R22&gt;TODAY(),"0 meses",DATEDIF(R22,TODAY(),"m") &amp; " meses"))</f>
        <v>14 meses</v>
      </c>
      <c r="AP22" s="147" t="s">
        <v>67</v>
      </c>
      <c r="AQ22" s="147" t="s">
        <v>67</v>
      </c>
      <c r="AR22" s="147"/>
      <c r="AS22" s="209" t="s">
        <v>68</v>
      </c>
      <c r="AT22" s="223" t="str">
        <f>MONTH(B22)&amp;"/"&amp;YEAR(B22)</f>
        <v>1/2024</v>
      </c>
      <c r="AU22" s="223">
        <f>WEEKNUM(B22)-WEEKNUM(EOMONTH(B22,-1)+1)+1</f>
        <v>1</v>
      </c>
      <c r="AV22" s="209" t="str">
        <f>MONTH(R22)&amp;"/"&amp;YEAR(R22)</f>
        <v>3/2025</v>
      </c>
      <c r="AW22" s="209">
        <f>WEEKNUM(R22)-WEEKNUM(EOMONTH(R22,-1)+1)+1</f>
        <v>4</v>
      </c>
      <c r="AX22" s="209">
        <f>IF(BB22="S",IF(Q22="1. Aceitou o programa",R22-B22,0),0)</f>
        <v>443</v>
      </c>
      <c r="AY22" s="209">
        <f>IF(BB22="S",IF(AND(S22&lt;&gt;"",R22&lt;&gt;""),S22-R22,0),0)</f>
        <v>0</v>
      </c>
      <c r="AZ22" s="209">
        <f>IF(BB22="S",IF(Q22="1. Aceitou o programa",IF(OR(X22="Não se Aplica",X22=""),IF(OR(W22="Não se Aplica",W22=""),0,W22-V22),AVERAGE(X22-W22,W22-V22)),0),0)</f>
        <v>412</v>
      </c>
      <c r="BA22" s="209">
        <f>IF(BB22="S",IF(AND(Q22="1. Aceitou o programa",AH22="Realizada"),IFERROR(IF(AG22="",0,AG22-R22),0),0),0)</f>
        <v>0</v>
      </c>
      <c r="BB22" s="209" t="str">
        <f>_xlfn.XLOOKUP(U22,'Lista Suspensa'!$AA$20:$AA$23,'Lista Suspensa'!$AB$20:$AB$23,"N/A")</f>
        <v>S</v>
      </c>
    </row>
    <row r="23" spans="1:54" ht="12" customHeight="1">
      <c r="A23" s="151" t="s">
        <v>121</v>
      </c>
      <c r="B23" s="152">
        <v>45292</v>
      </c>
      <c r="C23" s="153" t="s">
        <v>122</v>
      </c>
      <c r="D23" s="153" t="s">
        <v>123</v>
      </c>
      <c r="E23" s="244">
        <v>87555996</v>
      </c>
      <c r="F23" s="144" t="s">
        <v>144</v>
      </c>
      <c r="G23" s="230"/>
      <c r="H23" s="154">
        <v>25049</v>
      </c>
      <c r="I23" s="153">
        <v>57</v>
      </c>
      <c r="J23" s="148" t="s">
        <v>58</v>
      </c>
      <c r="K23" s="153" t="s">
        <v>101</v>
      </c>
      <c r="L23" s="153"/>
      <c r="M23" s="153"/>
      <c r="N23" s="153"/>
      <c r="O23" s="155">
        <v>21999513007</v>
      </c>
      <c r="P23" s="156" t="s">
        <v>60</v>
      </c>
      <c r="Q23" s="157" t="s">
        <v>110</v>
      </c>
      <c r="R23" s="158">
        <v>45736</v>
      </c>
      <c r="S23" s="159"/>
      <c r="T23" s="159" t="s">
        <v>62</v>
      </c>
      <c r="U23" s="159" t="s">
        <v>111</v>
      </c>
      <c r="V23" s="154">
        <v>45736</v>
      </c>
      <c r="W23" s="154" t="s">
        <v>126</v>
      </c>
      <c r="X23" s="154" t="s">
        <v>126</v>
      </c>
      <c r="Y23" s="160"/>
      <c r="Z23" s="160" t="s">
        <v>128</v>
      </c>
      <c r="AA23" s="153">
        <v>138</v>
      </c>
      <c r="AB23" s="153">
        <v>1.83</v>
      </c>
      <c r="AC23" s="182">
        <f t="shared" si="0"/>
        <v>41.207560691570364</v>
      </c>
      <c r="AD23" s="153" t="str">
        <f t="shared" si="1"/>
        <v>OBESIDADE III</v>
      </c>
      <c r="AE23" s="233" t="s">
        <v>135</v>
      </c>
      <c r="AF23" s="153" t="s">
        <v>130</v>
      </c>
      <c r="AG23" s="159"/>
      <c r="AH23" s="153"/>
      <c r="AI23" s="161"/>
      <c r="AJ23" s="153"/>
      <c r="AK23" s="153"/>
      <c r="AL23" s="207" t="s">
        <v>131</v>
      </c>
      <c r="AM23" s="207"/>
      <c r="AN23" s="207"/>
      <c r="AO23" s="207" t="str">
        <f ca="1">IF(R23="","",IF(R23&gt;TODAY(),"0 meses",DATEDIF(R23,TODAY(),"m") &amp; " meses"))</f>
        <v>14 meses</v>
      </c>
      <c r="AP23" s="147" t="s">
        <v>67</v>
      </c>
      <c r="AQ23" s="147" t="s">
        <v>67</v>
      </c>
      <c r="AR23" s="147"/>
      <c r="AS23" s="209" t="s">
        <v>68</v>
      </c>
      <c r="AT23" s="223" t="str">
        <f>MONTH(B23)&amp;"/"&amp;YEAR(B23)</f>
        <v>1/2024</v>
      </c>
      <c r="AU23" s="223">
        <f>WEEKNUM(B23)-WEEKNUM(EOMONTH(B23,-1)+1)+1</f>
        <v>1</v>
      </c>
      <c r="AV23" s="209" t="str">
        <f>MONTH(R23)&amp;"/"&amp;YEAR(R23)</f>
        <v>3/2025</v>
      </c>
      <c r="AW23" s="209">
        <f>WEEKNUM(R23)-WEEKNUM(EOMONTH(R23,-1)+1)+1</f>
        <v>4</v>
      </c>
      <c r="AX23" s="209">
        <f>IF(BB23="S",IF(Q23="1. Aceitou o programa",R23-B23,0),0)</f>
        <v>444</v>
      </c>
      <c r="AY23" s="209">
        <f>IF(BB23="S",IF(AND(S23&lt;&gt;"",R23&lt;&gt;""),S23-R23,0),0)</f>
        <v>0</v>
      </c>
      <c r="AZ23" s="209">
        <f>IF(BB23="S",IF(Q23="1. Aceitou o programa",IF(OR(X23="Não se Aplica",X23=""),IF(OR(W23="Não se Aplica",W23=""),0,W23-V23),AVERAGE(X23-W23,W23-V23)),0),0)</f>
        <v>0</v>
      </c>
      <c r="BA23" s="209">
        <f>IF(BB23="S",IF(AND(Q23="1. Aceitou o programa",AH23="Realizada"),IFERROR(IF(AG23="",0,AG23-R23),0),0),0)</f>
        <v>0</v>
      </c>
      <c r="BB23" s="209" t="str">
        <f>_xlfn.XLOOKUP(U23,'Lista Suspensa'!$AA$20:$AA$23,'Lista Suspensa'!$AB$20:$AB$23,"N/A")</f>
        <v>S</v>
      </c>
    </row>
    <row r="24" spans="1:54" ht="12" customHeight="1">
      <c r="A24" s="151" t="s">
        <v>121</v>
      </c>
      <c r="B24" s="152">
        <v>45292</v>
      </c>
      <c r="C24" s="153" t="s">
        <v>122</v>
      </c>
      <c r="D24" s="153" t="s">
        <v>123</v>
      </c>
      <c r="E24" s="244">
        <v>87553741</v>
      </c>
      <c r="F24" s="144" t="s">
        <v>145</v>
      </c>
      <c r="G24" s="230"/>
      <c r="H24" s="154">
        <v>27649</v>
      </c>
      <c r="I24" s="153">
        <v>50</v>
      </c>
      <c r="J24" s="148" t="s">
        <v>58</v>
      </c>
      <c r="K24" s="153" t="s">
        <v>101</v>
      </c>
      <c r="L24" s="153"/>
      <c r="M24" s="153"/>
      <c r="N24" s="153"/>
      <c r="O24" s="155" t="s">
        <v>146</v>
      </c>
      <c r="P24" s="156" t="s">
        <v>60</v>
      </c>
      <c r="Q24" s="157" t="s">
        <v>110</v>
      </c>
      <c r="R24" s="158">
        <v>45736</v>
      </c>
      <c r="S24" s="159"/>
      <c r="T24" s="159" t="s">
        <v>62</v>
      </c>
      <c r="U24" s="159" t="s">
        <v>111</v>
      </c>
      <c r="V24" s="154">
        <v>45736</v>
      </c>
      <c r="W24" s="154" t="s">
        <v>126</v>
      </c>
      <c r="X24" s="154" t="s">
        <v>126</v>
      </c>
      <c r="Y24" s="160" t="s">
        <v>147</v>
      </c>
      <c r="Z24" s="160" t="s">
        <v>128</v>
      </c>
      <c r="AA24" s="153">
        <v>127</v>
      </c>
      <c r="AB24" s="153">
        <v>1.77</v>
      </c>
      <c r="AC24" s="182">
        <f t="shared" si="0"/>
        <v>40.537521146541543</v>
      </c>
      <c r="AD24" s="153" t="str">
        <f t="shared" si="1"/>
        <v>OBESIDADE III</v>
      </c>
      <c r="AE24" s="233" t="s">
        <v>135</v>
      </c>
      <c r="AF24" s="153" t="s">
        <v>130</v>
      </c>
      <c r="AG24" s="159"/>
      <c r="AH24" s="153"/>
      <c r="AI24" s="161"/>
      <c r="AJ24" s="153"/>
      <c r="AK24" s="153"/>
      <c r="AL24" s="207" t="s">
        <v>131</v>
      </c>
      <c r="AM24" s="207"/>
      <c r="AN24" s="207"/>
      <c r="AO24" s="207" t="str">
        <f ca="1">IF(R24="","",IF(R24&gt;TODAY(),"0 meses",DATEDIF(R24,TODAY(),"m") &amp; " meses"))</f>
        <v>14 meses</v>
      </c>
      <c r="AP24" s="147" t="s">
        <v>67</v>
      </c>
      <c r="AQ24" s="147" t="s">
        <v>67</v>
      </c>
      <c r="AR24" s="147"/>
      <c r="AS24" s="209" t="s">
        <v>68</v>
      </c>
      <c r="AT24" s="223" t="str">
        <f>MONTH(B24)&amp;"/"&amp;YEAR(B24)</f>
        <v>1/2024</v>
      </c>
      <c r="AU24" s="223">
        <f>WEEKNUM(B24)-WEEKNUM(EOMONTH(B24,-1)+1)+1</f>
        <v>1</v>
      </c>
      <c r="AV24" s="209" t="str">
        <f>MONTH(R24)&amp;"/"&amp;YEAR(R24)</f>
        <v>3/2025</v>
      </c>
      <c r="AW24" s="209">
        <f>WEEKNUM(R24)-WEEKNUM(EOMONTH(R24,-1)+1)+1</f>
        <v>4</v>
      </c>
      <c r="AX24" s="209">
        <f>IF(BB24="S",IF(Q24="1. Aceitou o programa",R24-B24,0),0)</f>
        <v>444</v>
      </c>
      <c r="AY24" s="209">
        <f>IF(BB24="S",IF(AND(S24&lt;&gt;"",R24&lt;&gt;""),S24-R24,0),0)</f>
        <v>0</v>
      </c>
      <c r="AZ24" s="209">
        <f>IF(BB24="S",IF(Q24="1. Aceitou o programa",IF(OR(X24="Não se Aplica",X24=""),IF(OR(W24="Não se Aplica",W24=""),0,W24-V24),AVERAGE(X24-W24,W24-V24)),0),0)</f>
        <v>0</v>
      </c>
      <c r="BA24" s="209">
        <f>IF(BB24="S",IF(AND(Q24="1. Aceitou o programa",AH24="Realizada"),IFERROR(IF(AG24="",0,AG24-R24),0),0),0)</f>
        <v>0</v>
      </c>
      <c r="BB24" s="209" t="str">
        <f>_xlfn.XLOOKUP(U24,'Lista Suspensa'!$AA$20:$AA$23,'Lista Suspensa'!$AB$20:$AB$23,"N/A")</f>
        <v>S</v>
      </c>
    </row>
    <row r="25" spans="1:54" ht="12" customHeight="1">
      <c r="A25" s="151" t="s">
        <v>121</v>
      </c>
      <c r="B25" s="152">
        <v>45292</v>
      </c>
      <c r="C25" s="153" t="s">
        <v>122</v>
      </c>
      <c r="D25" s="153" t="s">
        <v>123</v>
      </c>
      <c r="E25" s="244">
        <v>87556502</v>
      </c>
      <c r="F25" s="144" t="s">
        <v>148</v>
      </c>
      <c r="G25" s="230"/>
      <c r="H25" s="154">
        <v>28749</v>
      </c>
      <c r="I25" s="153">
        <v>47</v>
      </c>
      <c r="J25" s="148" t="s">
        <v>58</v>
      </c>
      <c r="K25" s="153" t="s">
        <v>101</v>
      </c>
      <c r="L25" s="153"/>
      <c r="M25" s="153"/>
      <c r="N25" s="153"/>
      <c r="O25" s="155">
        <v>21987478413</v>
      </c>
      <c r="P25" s="156" t="s">
        <v>60</v>
      </c>
      <c r="Q25" s="157" t="s">
        <v>110</v>
      </c>
      <c r="R25" s="158">
        <v>45737</v>
      </c>
      <c r="S25" s="159"/>
      <c r="T25" s="159" t="s">
        <v>62</v>
      </c>
      <c r="U25" s="159" t="s">
        <v>111</v>
      </c>
      <c r="V25" s="154">
        <v>45737</v>
      </c>
      <c r="W25" s="154" t="s">
        <v>126</v>
      </c>
      <c r="X25" s="154" t="s">
        <v>126</v>
      </c>
      <c r="Y25" s="160"/>
      <c r="Z25" s="160" t="s">
        <v>128</v>
      </c>
      <c r="AA25" s="153">
        <v>118</v>
      </c>
      <c r="AB25" s="153">
        <v>1.69</v>
      </c>
      <c r="AC25" s="182">
        <f t="shared" si="0"/>
        <v>41.31508000420154</v>
      </c>
      <c r="AD25" s="153" t="str">
        <f t="shared" si="1"/>
        <v>OBESIDADE III</v>
      </c>
      <c r="AE25" s="233" t="s">
        <v>135</v>
      </c>
      <c r="AF25" s="153" t="s">
        <v>130</v>
      </c>
      <c r="AG25" s="159"/>
      <c r="AH25" s="153"/>
      <c r="AI25" s="161"/>
      <c r="AJ25" s="153"/>
      <c r="AK25" s="153"/>
      <c r="AL25" s="207" t="s">
        <v>136</v>
      </c>
      <c r="AM25" s="207"/>
      <c r="AN25" s="207"/>
      <c r="AO25" s="207" t="str">
        <f ca="1">IF(R25="","",IF(R25&gt;TODAY(),"0 meses",DATEDIF(R25,TODAY(),"m") &amp; " meses"))</f>
        <v>14 meses</v>
      </c>
      <c r="AP25" s="147" t="s">
        <v>67</v>
      </c>
      <c r="AQ25" s="147" t="s">
        <v>67</v>
      </c>
      <c r="AR25" s="147"/>
      <c r="AS25" s="209" t="s">
        <v>68</v>
      </c>
      <c r="AT25" s="223" t="str">
        <f>MONTH(B25)&amp;"/"&amp;YEAR(B25)</f>
        <v>1/2024</v>
      </c>
      <c r="AU25" s="223">
        <f>WEEKNUM(B25)-WEEKNUM(EOMONTH(B25,-1)+1)+1</f>
        <v>1</v>
      </c>
      <c r="AV25" s="209" t="str">
        <f>MONTH(R25)&amp;"/"&amp;YEAR(R25)</f>
        <v>3/2025</v>
      </c>
      <c r="AW25" s="209">
        <f>WEEKNUM(R25)-WEEKNUM(EOMONTH(R25,-1)+1)+1</f>
        <v>4</v>
      </c>
      <c r="AX25" s="209">
        <f>IF(BB25="S",IF(Q25="1. Aceitou o programa",R25-B25,0),0)</f>
        <v>445</v>
      </c>
      <c r="AY25" s="209">
        <f>IF(BB25="S",IF(AND(S25&lt;&gt;"",R25&lt;&gt;""),S25-R25,0),0)</f>
        <v>0</v>
      </c>
      <c r="AZ25" s="209">
        <f>IF(BB25="S",IF(Q25="1. Aceitou o programa",IF(OR(X25="Não se Aplica",X25=""),IF(OR(W25="Não se Aplica",W25=""),0,W25-V25),AVERAGE(X25-W25,W25-V25)),0),0)</f>
        <v>0</v>
      </c>
      <c r="BA25" s="209">
        <f>IF(BB25="S",IF(AND(Q25="1. Aceitou o programa",AH25="Realizada"),IFERROR(IF(AG25="",0,AG25-R25),0),0),0)</f>
        <v>0</v>
      </c>
      <c r="BB25" s="209" t="str">
        <f>_xlfn.XLOOKUP(U25,'Lista Suspensa'!$AA$20:$AA$23,'Lista Suspensa'!$AB$20:$AB$23,"N/A")</f>
        <v>S</v>
      </c>
    </row>
    <row r="26" spans="1:54" ht="12" customHeight="1">
      <c r="A26" s="151" t="s">
        <v>121</v>
      </c>
      <c r="B26" s="152">
        <v>45292</v>
      </c>
      <c r="C26" s="153" t="s">
        <v>122</v>
      </c>
      <c r="D26" s="153" t="s">
        <v>123</v>
      </c>
      <c r="E26" s="244">
        <v>87554774</v>
      </c>
      <c r="F26" s="144" t="s">
        <v>149</v>
      </c>
      <c r="G26" s="230"/>
      <c r="H26" s="154">
        <v>31439</v>
      </c>
      <c r="I26" s="153">
        <v>40</v>
      </c>
      <c r="J26" s="148" t="s">
        <v>58</v>
      </c>
      <c r="K26" s="153"/>
      <c r="L26" s="153"/>
      <c r="M26" s="153"/>
      <c r="N26" s="153"/>
      <c r="O26" s="155">
        <v>21964260716</v>
      </c>
      <c r="P26" s="156" t="s">
        <v>60</v>
      </c>
      <c r="Q26" s="157" t="s">
        <v>110</v>
      </c>
      <c r="R26" s="158">
        <v>45740</v>
      </c>
      <c r="S26" s="159"/>
      <c r="T26" s="159" t="s">
        <v>62</v>
      </c>
      <c r="U26" s="159" t="s">
        <v>111</v>
      </c>
      <c r="V26" s="154">
        <v>45740</v>
      </c>
      <c r="W26" s="154" t="s">
        <v>126</v>
      </c>
      <c r="X26" s="154" t="s">
        <v>126</v>
      </c>
      <c r="Y26" s="160" t="s">
        <v>142</v>
      </c>
      <c r="Z26" s="160" t="s">
        <v>128</v>
      </c>
      <c r="AA26" s="153">
        <v>125</v>
      </c>
      <c r="AB26" s="153">
        <v>1.74</v>
      </c>
      <c r="AC26" s="182">
        <f t="shared" si="0"/>
        <v>41.286827850442592</v>
      </c>
      <c r="AD26" s="153" t="str">
        <f t="shared" si="1"/>
        <v>OBESIDADE III</v>
      </c>
      <c r="AE26" s="233" t="s">
        <v>135</v>
      </c>
      <c r="AF26" s="153" t="s">
        <v>130</v>
      </c>
      <c r="AG26" s="159"/>
      <c r="AH26" s="153"/>
      <c r="AI26" s="161"/>
      <c r="AJ26" s="153"/>
      <c r="AK26" s="153"/>
      <c r="AL26" s="207" t="s">
        <v>131</v>
      </c>
      <c r="AM26" s="207"/>
      <c r="AN26" s="207"/>
      <c r="AO26" s="207" t="str">
        <f ca="1">IF(R26="","",IF(R26&gt;TODAY(),"0 meses",DATEDIF(R26,TODAY(),"m") &amp; " meses"))</f>
        <v>14 meses</v>
      </c>
      <c r="AP26" s="147" t="s">
        <v>67</v>
      </c>
      <c r="AQ26" s="147" t="s">
        <v>67</v>
      </c>
      <c r="AR26" s="147"/>
      <c r="AS26" s="209" t="s">
        <v>68</v>
      </c>
      <c r="AT26" s="223" t="str">
        <f>MONTH(B26)&amp;"/"&amp;YEAR(B26)</f>
        <v>1/2024</v>
      </c>
      <c r="AU26" s="223">
        <f>WEEKNUM(B26)-WEEKNUM(EOMONTH(B26,-1)+1)+1</f>
        <v>1</v>
      </c>
      <c r="AV26" s="209" t="str">
        <f>MONTH(R26)&amp;"/"&amp;YEAR(R26)</f>
        <v>3/2025</v>
      </c>
      <c r="AW26" s="209">
        <f>WEEKNUM(R26)-WEEKNUM(EOMONTH(R26,-1)+1)+1</f>
        <v>5</v>
      </c>
      <c r="AX26" s="209">
        <f>IF(BB26="S",IF(Q26="1. Aceitou o programa",R26-B26,0),0)</f>
        <v>448</v>
      </c>
      <c r="AY26" s="209">
        <f>IF(BB26="S",IF(AND(S26&lt;&gt;"",R26&lt;&gt;""),S26-R26,0),0)</f>
        <v>0</v>
      </c>
      <c r="AZ26" s="209">
        <f>IF(BB26="S",IF(Q26="1. Aceitou o programa",IF(OR(X26="Não se Aplica",X26=""),IF(OR(W26="Não se Aplica",W26=""),0,W26-V26),AVERAGE(X26-W26,W26-V26)),0),0)</f>
        <v>0</v>
      </c>
      <c r="BA26" s="209">
        <f>IF(BB26="S",IF(AND(Q26="1. Aceitou o programa",AH26="Realizada"),IFERROR(IF(AG26="",0,AG26-R26),0),0),0)</f>
        <v>0</v>
      </c>
      <c r="BB26" s="209" t="str">
        <f>_xlfn.XLOOKUP(U26,'Lista Suspensa'!$AA$20:$AA$23,'Lista Suspensa'!$AB$20:$AB$23,"N/A")</f>
        <v>S</v>
      </c>
    </row>
    <row r="27" spans="1:54" ht="12" customHeight="1">
      <c r="A27" s="151" t="s">
        <v>121</v>
      </c>
      <c r="B27" s="152">
        <v>45292</v>
      </c>
      <c r="C27" s="153" t="s">
        <v>122</v>
      </c>
      <c r="D27" s="153" t="s">
        <v>123</v>
      </c>
      <c r="E27" s="244">
        <v>87555136</v>
      </c>
      <c r="F27" s="144" t="s">
        <v>150</v>
      </c>
      <c r="G27" s="230"/>
      <c r="H27" s="154">
        <v>31553</v>
      </c>
      <c r="I27" s="153">
        <v>39</v>
      </c>
      <c r="J27" s="148" t="s">
        <v>58</v>
      </c>
      <c r="K27" s="153"/>
      <c r="L27" s="153"/>
      <c r="M27" s="153"/>
      <c r="N27" s="153"/>
      <c r="O27" s="155">
        <v>21993239225</v>
      </c>
      <c r="P27" s="156" t="s">
        <v>60</v>
      </c>
      <c r="Q27" s="157" t="s">
        <v>110</v>
      </c>
      <c r="R27" s="158">
        <v>45740</v>
      </c>
      <c r="S27" s="159"/>
      <c r="T27" s="159" t="s">
        <v>62</v>
      </c>
      <c r="U27" s="159" t="s">
        <v>111</v>
      </c>
      <c r="V27" s="154">
        <v>45740</v>
      </c>
      <c r="W27" s="154" t="s">
        <v>126</v>
      </c>
      <c r="X27" s="154" t="s">
        <v>126</v>
      </c>
      <c r="Y27" s="160"/>
      <c r="Z27" s="160" t="s">
        <v>128</v>
      </c>
      <c r="AA27" s="153">
        <v>130</v>
      </c>
      <c r="AB27" s="153">
        <v>1.7</v>
      </c>
      <c r="AC27" s="182">
        <f t="shared" si="0"/>
        <v>44.982698961937722</v>
      </c>
      <c r="AD27" s="153" t="str">
        <f t="shared" si="1"/>
        <v>OBESIDADE III</v>
      </c>
      <c r="AE27" s="233" t="s">
        <v>135</v>
      </c>
      <c r="AF27" s="153" t="s">
        <v>130</v>
      </c>
      <c r="AG27" s="159"/>
      <c r="AH27" s="153"/>
      <c r="AI27" s="161"/>
      <c r="AJ27" s="153"/>
      <c r="AK27" s="153"/>
      <c r="AL27" s="207" t="s">
        <v>131</v>
      </c>
      <c r="AM27" s="207"/>
      <c r="AN27" s="207"/>
      <c r="AO27" s="207" t="str">
        <f ca="1">IF(R27="","",IF(R27&gt;TODAY(),"0 meses",DATEDIF(R27,TODAY(),"m") &amp; " meses"))</f>
        <v>14 meses</v>
      </c>
      <c r="AP27" s="147" t="s">
        <v>67</v>
      </c>
      <c r="AQ27" s="147" t="s">
        <v>67</v>
      </c>
      <c r="AR27" s="147"/>
      <c r="AS27" s="209" t="s">
        <v>68</v>
      </c>
      <c r="AT27" s="223" t="str">
        <f>MONTH(B27)&amp;"/"&amp;YEAR(B27)</f>
        <v>1/2024</v>
      </c>
      <c r="AU27" s="223">
        <f>WEEKNUM(B27)-WEEKNUM(EOMONTH(B27,-1)+1)+1</f>
        <v>1</v>
      </c>
      <c r="AV27" s="209" t="str">
        <f>MONTH(R27)&amp;"/"&amp;YEAR(R27)</f>
        <v>3/2025</v>
      </c>
      <c r="AW27" s="209">
        <f>WEEKNUM(R27)-WEEKNUM(EOMONTH(R27,-1)+1)+1</f>
        <v>5</v>
      </c>
      <c r="AX27" s="209">
        <f>IF(BB27="S",IF(Q27="1. Aceitou o programa",R27-B27,0),0)</f>
        <v>448</v>
      </c>
      <c r="AY27" s="209">
        <f>IF(BB27="S",IF(AND(S27&lt;&gt;"",R27&lt;&gt;""),S27-R27,0),0)</f>
        <v>0</v>
      </c>
      <c r="AZ27" s="209">
        <f>IF(BB27="S",IF(Q27="1. Aceitou o programa",IF(OR(X27="Não se Aplica",X27=""),IF(OR(W27="Não se Aplica",W27=""),0,W27-V27),AVERAGE(X27-W27,W27-V27)),0),0)</f>
        <v>0</v>
      </c>
      <c r="BA27" s="209">
        <f>IF(BB27="S",IF(AND(Q27="1. Aceitou o programa",AH27="Realizada"),IFERROR(IF(AG27="",0,AG27-R27),0),0),0)</f>
        <v>0</v>
      </c>
      <c r="BB27" s="209" t="str">
        <f>_xlfn.XLOOKUP(U27,'Lista Suspensa'!$AA$20:$AA$23,'Lista Suspensa'!$AB$20:$AB$23,"N/A")</f>
        <v>S</v>
      </c>
    </row>
    <row r="28" spans="1:54" ht="12" customHeight="1">
      <c r="A28" s="151" t="s">
        <v>121</v>
      </c>
      <c r="B28" s="152">
        <v>45292</v>
      </c>
      <c r="C28" s="153" t="s">
        <v>122</v>
      </c>
      <c r="D28" s="153" t="s">
        <v>123</v>
      </c>
      <c r="E28" s="244">
        <v>87555028</v>
      </c>
      <c r="F28" s="144" t="s">
        <v>151</v>
      </c>
      <c r="G28" s="230"/>
      <c r="H28" s="154">
        <v>32102</v>
      </c>
      <c r="I28" s="153">
        <v>38</v>
      </c>
      <c r="J28" s="148" t="s">
        <v>58</v>
      </c>
      <c r="K28" s="153"/>
      <c r="L28" s="153"/>
      <c r="M28" s="153"/>
      <c r="N28" s="153"/>
      <c r="O28" s="155" t="s">
        <v>152</v>
      </c>
      <c r="P28" s="156" t="s">
        <v>60</v>
      </c>
      <c r="Q28" s="157" t="s">
        <v>110</v>
      </c>
      <c r="R28" s="158">
        <v>45742</v>
      </c>
      <c r="S28" s="159"/>
      <c r="T28" s="159" t="s">
        <v>62</v>
      </c>
      <c r="U28" s="159" t="s">
        <v>111</v>
      </c>
      <c r="V28" s="154">
        <v>45742</v>
      </c>
      <c r="W28" s="154" t="s">
        <v>126</v>
      </c>
      <c r="X28" s="154" t="s">
        <v>126</v>
      </c>
      <c r="Y28" s="160" t="s">
        <v>153</v>
      </c>
      <c r="Z28" s="160" t="s">
        <v>128</v>
      </c>
      <c r="AA28" s="153">
        <v>137</v>
      </c>
      <c r="AB28" s="153">
        <v>1.88</v>
      </c>
      <c r="AC28" s="182">
        <f t="shared" si="0"/>
        <v>38.76188320507017</v>
      </c>
      <c r="AD28" s="153" t="str">
        <f t="shared" si="1"/>
        <v>OBESIDADE II</v>
      </c>
      <c r="AE28" s="233" t="s">
        <v>135</v>
      </c>
      <c r="AF28" s="153" t="s">
        <v>130</v>
      </c>
      <c r="AG28" s="159"/>
      <c r="AH28" s="153"/>
      <c r="AI28" s="161"/>
      <c r="AJ28" s="153"/>
      <c r="AK28" s="153"/>
      <c r="AL28" s="207" t="s">
        <v>136</v>
      </c>
      <c r="AM28" s="207"/>
      <c r="AN28" s="207"/>
      <c r="AO28" s="207" t="str">
        <f ca="1">IF(R28="","",IF(R28&gt;TODAY(),"0 meses",DATEDIF(R28,TODAY(),"m") &amp; " meses"))</f>
        <v>14 meses</v>
      </c>
      <c r="AP28" s="147" t="s">
        <v>67</v>
      </c>
      <c r="AQ28" s="147" t="s">
        <v>67</v>
      </c>
      <c r="AR28" s="147"/>
      <c r="AS28" s="209" t="s">
        <v>68</v>
      </c>
      <c r="AT28" s="223" t="str">
        <f>MONTH(B28)&amp;"/"&amp;YEAR(B28)</f>
        <v>1/2024</v>
      </c>
      <c r="AU28" s="223">
        <f>WEEKNUM(B28)-WEEKNUM(EOMONTH(B28,-1)+1)+1</f>
        <v>1</v>
      </c>
      <c r="AV28" s="209" t="str">
        <f>MONTH(R28)&amp;"/"&amp;YEAR(R28)</f>
        <v>3/2025</v>
      </c>
      <c r="AW28" s="209">
        <f>WEEKNUM(R28)-WEEKNUM(EOMONTH(R28,-1)+1)+1</f>
        <v>5</v>
      </c>
      <c r="AX28" s="209">
        <f>IF(BB28="S",IF(Q28="1. Aceitou o programa",R28-B28,0),0)</f>
        <v>450</v>
      </c>
      <c r="AY28" s="209">
        <f>IF(BB28="S",IF(AND(S28&lt;&gt;"",R28&lt;&gt;""),S28-R28,0),0)</f>
        <v>0</v>
      </c>
      <c r="AZ28" s="209">
        <f>IF(BB28="S",IF(Q28="1. Aceitou o programa",IF(OR(X28="Não se Aplica",X28=""),IF(OR(W28="Não se Aplica",W28=""),0,W28-V28),AVERAGE(X28-W28,W28-V28)),0),0)</f>
        <v>0</v>
      </c>
      <c r="BA28" s="209">
        <f>IF(BB28="S",IF(AND(Q28="1. Aceitou o programa",AH28="Realizada"),IFERROR(IF(AG28="",0,AG28-R28),0),0),0)</f>
        <v>0</v>
      </c>
      <c r="BB28" s="209" t="str">
        <f>_xlfn.XLOOKUP(U28,'Lista Suspensa'!$AA$20:$AA$23,'Lista Suspensa'!$AB$20:$AB$23,"N/A")</f>
        <v>S</v>
      </c>
    </row>
    <row r="29" spans="1:54" ht="12" customHeight="1">
      <c r="A29" s="151" t="s">
        <v>121</v>
      </c>
      <c r="B29" s="152">
        <v>45292</v>
      </c>
      <c r="C29" s="153" t="s">
        <v>122</v>
      </c>
      <c r="D29" s="153" t="s">
        <v>123</v>
      </c>
      <c r="E29" s="244">
        <v>87554581</v>
      </c>
      <c r="F29" s="144" t="s">
        <v>154</v>
      </c>
      <c r="G29" s="230"/>
      <c r="H29" s="154">
        <v>30976</v>
      </c>
      <c r="I29" s="153">
        <v>41</v>
      </c>
      <c r="J29" s="148" t="s">
        <v>58</v>
      </c>
      <c r="K29" s="153"/>
      <c r="L29" s="153"/>
      <c r="M29" s="153"/>
      <c r="N29" s="153"/>
      <c r="O29" s="155" t="s">
        <v>155</v>
      </c>
      <c r="P29" s="156" t="s">
        <v>60</v>
      </c>
      <c r="Q29" s="157" t="s">
        <v>110</v>
      </c>
      <c r="R29" s="158">
        <v>45747</v>
      </c>
      <c r="S29" s="159"/>
      <c r="T29" s="159" t="s">
        <v>62</v>
      </c>
      <c r="U29" s="159" t="s">
        <v>111</v>
      </c>
      <c r="V29" s="154">
        <v>45747</v>
      </c>
      <c r="W29" s="154" t="s">
        <v>126</v>
      </c>
      <c r="X29" s="154" t="s">
        <v>126</v>
      </c>
      <c r="Y29" s="160"/>
      <c r="Z29" s="160" t="s">
        <v>128</v>
      </c>
      <c r="AA29" s="153">
        <v>113</v>
      </c>
      <c r="AB29" s="153">
        <v>1.81</v>
      </c>
      <c r="AC29" s="182">
        <f t="shared" si="0"/>
        <v>34.49223161686151</v>
      </c>
      <c r="AD29" s="153" t="str">
        <f t="shared" si="1"/>
        <v>OBESIDADE I</v>
      </c>
      <c r="AE29" s="233" t="s">
        <v>135</v>
      </c>
      <c r="AF29" s="153" t="s">
        <v>130</v>
      </c>
      <c r="AG29" s="159"/>
      <c r="AH29" s="153"/>
      <c r="AI29" s="161"/>
      <c r="AJ29" s="153"/>
      <c r="AK29" s="153"/>
      <c r="AL29" s="207" t="s">
        <v>136</v>
      </c>
      <c r="AM29" s="207"/>
      <c r="AN29" s="207"/>
      <c r="AO29" s="207" t="str">
        <f ca="1">IF(R29="","",IF(R29&gt;TODAY(),"0 meses",DATEDIF(R29,TODAY(),"m") &amp; " meses"))</f>
        <v>14 meses</v>
      </c>
      <c r="AP29" s="147" t="s">
        <v>67</v>
      </c>
      <c r="AQ29" s="147" t="s">
        <v>67</v>
      </c>
      <c r="AR29" s="147"/>
      <c r="AS29" s="209" t="s">
        <v>68</v>
      </c>
      <c r="AT29" s="223" t="str">
        <f>MONTH(B29)&amp;"/"&amp;YEAR(B29)</f>
        <v>1/2024</v>
      </c>
      <c r="AU29" s="223">
        <f>WEEKNUM(B29)-WEEKNUM(EOMONTH(B29,-1)+1)+1</f>
        <v>1</v>
      </c>
      <c r="AV29" s="209" t="str">
        <f>MONTH(R29)&amp;"/"&amp;YEAR(R29)</f>
        <v>3/2025</v>
      </c>
      <c r="AW29" s="209">
        <f>WEEKNUM(R29)-WEEKNUM(EOMONTH(R29,-1)+1)+1</f>
        <v>6</v>
      </c>
      <c r="AX29" s="209">
        <f>IF(BB29="S",IF(Q29="1. Aceitou o programa",R29-B29,0),0)</f>
        <v>455</v>
      </c>
      <c r="AY29" s="209">
        <f>IF(BB29="S",IF(AND(S29&lt;&gt;"",R29&lt;&gt;""),S29-R29,0),0)</f>
        <v>0</v>
      </c>
      <c r="AZ29" s="209">
        <f>IF(BB29="S",IF(Q29="1. Aceitou o programa",IF(OR(X29="Não se Aplica",X29=""),IF(OR(W29="Não se Aplica",W29=""),0,W29-V29),AVERAGE(X29-W29,W29-V29)),0),0)</f>
        <v>0</v>
      </c>
      <c r="BA29" s="209">
        <f>IF(BB29="S",IF(AND(Q29="1. Aceitou o programa",AH29="Realizada"),IFERROR(IF(AG29="",0,AG29-R29),0),0),0)</f>
        <v>0</v>
      </c>
      <c r="BB29" s="209" t="str">
        <f>_xlfn.XLOOKUP(U29,'Lista Suspensa'!$AA$20:$AA$23,'Lista Suspensa'!$AB$20:$AB$23,"N/A")</f>
        <v>S</v>
      </c>
    </row>
    <row r="30" spans="1:54" ht="12" customHeight="1">
      <c r="A30" s="151" t="s">
        <v>121</v>
      </c>
      <c r="B30" s="152">
        <v>45292</v>
      </c>
      <c r="C30" s="153" t="s">
        <v>122</v>
      </c>
      <c r="D30" s="153" t="s">
        <v>123</v>
      </c>
      <c r="E30" s="244">
        <v>87556485</v>
      </c>
      <c r="F30" s="144" t="s">
        <v>156</v>
      </c>
      <c r="G30" s="230"/>
      <c r="H30" s="154">
        <v>33094</v>
      </c>
      <c r="I30" s="153">
        <v>35</v>
      </c>
      <c r="J30" s="148" t="s">
        <v>58</v>
      </c>
      <c r="K30" s="153"/>
      <c r="L30" s="153"/>
      <c r="M30" s="153"/>
      <c r="N30" s="153"/>
      <c r="O30" s="155" t="s">
        <v>157</v>
      </c>
      <c r="P30" s="156" t="s">
        <v>60</v>
      </c>
      <c r="Q30" s="157" t="s">
        <v>110</v>
      </c>
      <c r="R30" s="158">
        <v>45747</v>
      </c>
      <c r="S30" s="159"/>
      <c r="T30" s="159" t="s">
        <v>62</v>
      </c>
      <c r="U30" s="159" t="s">
        <v>111</v>
      </c>
      <c r="V30" s="154">
        <v>45747</v>
      </c>
      <c r="W30" s="154" t="s">
        <v>126</v>
      </c>
      <c r="X30" s="154" t="s">
        <v>126</v>
      </c>
      <c r="Y30" s="160"/>
      <c r="Z30" s="160" t="s">
        <v>134</v>
      </c>
      <c r="AA30" s="153">
        <v>118</v>
      </c>
      <c r="AB30" s="153">
        <v>1.85</v>
      </c>
      <c r="AC30" s="182">
        <f t="shared" si="0"/>
        <v>34.47772096420745</v>
      </c>
      <c r="AD30" s="153" t="str">
        <f t="shared" si="1"/>
        <v>OBESIDADE I</v>
      </c>
      <c r="AE30" s="233" t="s">
        <v>135</v>
      </c>
      <c r="AF30" s="153" t="s">
        <v>130</v>
      </c>
      <c r="AG30" s="159"/>
      <c r="AH30" s="153"/>
      <c r="AI30" s="161"/>
      <c r="AJ30" s="153"/>
      <c r="AK30" s="153"/>
      <c r="AL30" s="207" t="s">
        <v>136</v>
      </c>
      <c r="AM30" s="207"/>
      <c r="AN30" s="207"/>
      <c r="AO30" s="207" t="str">
        <f ca="1">IF(R30="","",IF(R30&gt;TODAY(),"0 meses",DATEDIF(R30,TODAY(),"m") &amp; " meses"))</f>
        <v>14 meses</v>
      </c>
      <c r="AP30" s="147" t="s">
        <v>67</v>
      </c>
      <c r="AQ30" s="147" t="s">
        <v>67</v>
      </c>
      <c r="AR30" s="147"/>
      <c r="AS30" s="209" t="s">
        <v>68</v>
      </c>
      <c r="AT30" s="223" t="str">
        <f>MONTH(B30)&amp;"/"&amp;YEAR(B30)</f>
        <v>1/2024</v>
      </c>
      <c r="AU30" s="223">
        <f>WEEKNUM(B30)-WEEKNUM(EOMONTH(B30,-1)+1)+1</f>
        <v>1</v>
      </c>
      <c r="AV30" s="209" t="str">
        <f>MONTH(R30)&amp;"/"&amp;YEAR(R30)</f>
        <v>3/2025</v>
      </c>
      <c r="AW30" s="209">
        <f>WEEKNUM(R30)-WEEKNUM(EOMONTH(R30,-1)+1)+1</f>
        <v>6</v>
      </c>
      <c r="AX30" s="209">
        <f>IF(BB30="S",IF(Q30="1. Aceitou o programa",R30-B30,0),0)</f>
        <v>455</v>
      </c>
      <c r="AY30" s="209">
        <f>IF(BB30="S",IF(AND(S30&lt;&gt;"",R30&lt;&gt;""),S30-R30,0),0)</f>
        <v>0</v>
      </c>
      <c r="AZ30" s="209">
        <f>IF(BB30="S",IF(Q30="1. Aceitou o programa",IF(OR(X30="Não se Aplica",X30=""),IF(OR(W30="Não se Aplica",W30=""),0,W30-V30),AVERAGE(X30-W30,W30-V30)),0),0)</f>
        <v>0</v>
      </c>
      <c r="BA30" s="209">
        <f>IF(BB30="S",IF(AND(Q30="1. Aceitou o programa",AH30="Realizada"),IFERROR(IF(AG30="",0,AG30-R30),0),0),0)</f>
        <v>0</v>
      </c>
      <c r="BB30" s="209" t="str">
        <f>_xlfn.XLOOKUP(U30,'Lista Suspensa'!$AA$20:$AA$23,'Lista Suspensa'!$AB$20:$AB$23,"N/A")</f>
        <v>S</v>
      </c>
    </row>
    <row r="31" spans="1:54" ht="12" customHeight="1">
      <c r="A31" s="151" t="s">
        <v>54</v>
      </c>
      <c r="B31" s="152">
        <v>46083</v>
      </c>
      <c r="C31" s="153" t="s">
        <v>55</v>
      </c>
      <c r="D31" s="153" t="s">
        <v>56</v>
      </c>
      <c r="E31" s="244">
        <v>87733471</v>
      </c>
      <c r="F31" s="144" t="s">
        <v>158</v>
      </c>
      <c r="G31" s="230"/>
      <c r="H31" s="154">
        <v>31378</v>
      </c>
      <c r="I31" s="153">
        <v>40</v>
      </c>
      <c r="J31" s="148" t="s">
        <v>70</v>
      </c>
      <c r="K31" s="153"/>
      <c r="L31" s="153"/>
      <c r="M31" s="153"/>
      <c r="N31" s="153">
        <v>60</v>
      </c>
      <c r="O31" s="155" t="s">
        <v>159</v>
      </c>
      <c r="P31" s="156" t="s">
        <v>71</v>
      </c>
      <c r="Q31" s="157" t="s">
        <v>110</v>
      </c>
      <c r="R31" s="158">
        <v>45762</v>
      </c>
      <c r="S31" s="159"/>
      <c r="T31" s="159" t="s">
        <v>62</v>
      </c>
      <c r="U31" s="159" t="s">
        <v>111</v>
      </c>
      <c r="V31" s="154">
        <v>46118</v>
      </c>
      <c r="W31" s="154">
        <v>46142</v>
      </c>
      <c r="X31" s="154">
        <v>46150</v>
      </c>
      <c r="Y31" s="160" t="s">
        <v>160</v>
      </c>
      <c r="Z31" s="160" t="s">
        <v>128</v>
      </c>
      <c r="AA31" s="153">
        <v>103</v>
      </c>
      <c r="AB31" s="153">
        <v>1.67</v>
      </c>
      <c r="AC31" s="182">
        <f t="shared" si="0"/>
        <v>36.932123776399301</v>
      </c>
      <c r="AD31" s="153" t="str">
        <f t="shared" si="1"/>
        <v>OBESIDADE II</v>
      </c>
      <c r="AE31" s="233" t="s">
        <v>66</v>
      </c>
      <c r="AF31" s="153" t="s">
        <v>161</v>
      </c>
      <c r="AG31" s="159" t="s">
        <v>162</v>
      </c>
      <c r="AH31" s="153"/>
      <c r="AI31" s="161"/>
      <c r="AJ31" s="153"/>
      <c r="AK31" s="153"/>
      <c r="AL31" s="207" t="s">
        <v>131</v>
      </c>
      <c r="AM31" s="207"/>
      <c r="AN31" s="207"/>
      <c r="AO31" s="207" t="str">
        <f ca="1">IF(R31="","",IF(R31&gt;TODAY(),"0 meses",DATEDIF(R31,TODAY(),"m") &amp; " meses"))</f>
        <v>13 meses</v>
      </c>
      <c r="AP31" s="147" t="s">
        <v>67</v>
      </c>
      <c r="AQ31" s="147" t="s">
        <v>67</v>
      </c>
      <c r="AR31" s="147"/>
      <c r="AS31" s="209" t="s">
        <v>68</v>
      </c>
      <c r="AT31" s="223" t="str">
        <f>MONTH(B31)&amp;"/"&amp;YEAR(B31)</f>
        <v>3/2026</v>
      </c>
      <c r="AU31" s="223">
        <f>WEEKNUM(B31)-WEEKNUM(EOMONTH(B31,-1)+1)+1</f>
        <v>1</v>
      </c>
      <c r="AV31" s="209" t="str">
        <f>MONTH(R31)&amp;"/"&amp;YEAR(R31)</f>
        <v>4/2025</v>
      </c>
      <c r="AW31" s="209">
        <f>WEEKNUM(R31)-WEEKNUM(EOMONTH(R31,-1)+1)+1</f>
        <v>3</v>
      </c>
      <c r="AX31" s="209">
        <f>IF(BB31="S",IF(Q31="1. Aceitou o programa",R31-B31,0),0)</f>
        <v>-321</v>
      </c>
      <c r="AY31" s="209">
        <f>IF(BB31="S",IF(AND(S31&lt;&gt;"",R31&lt;&gt;""),S31-R31,0),0)</f>
        <v>0</v>
      </c>
      <c r="AZ31" s="209">
        <f>IF(BB31="S",IF(Q31="1. Aceitou o programa",IF(OR(X31="Não se Aplica",X31=""),IF(OR(W31="Não se Aplica",W31=""),0,W31-V31),AVERAGE(X31-W31,W31-V31)),0),0)</f>
        <v>16</v>
      </c>
      <c r="BA31" s="209">
        <f>IF(BB31="S",IF(AND(Q31="1. Aceitou o programa",AH31="Realizada"),IFERROR(IF(AG31="",0,AG31-R31),0),0),0)</f>
        <v>0</v>
      </c>
      <c r="BB31" s="209" t="str">
        <f>_xlfn.XLOOKUP(U31,'Lista Suspensa'!$AA$20:$AA$23,'Lista Suspensa'!$AB$20:$AB$23,"N/A")</f>
        <v>S</v>
      </c>
    </row>
    <row r="32" spans="1:54" ht="12" customHeight="1">
      <c r="A32" s="151" t="s">
        <v>121</v>
      </c>
      <c r="B32" s="152">
        <v>45292</v>
      </c>
      <c r="C32" s="153" t="s">
        <v>122</v>
      </c>
      <c r="D32" s="153" t="s">
        <v>163</v>
      </c>
      <c r="E32" s="244">
        <v>77794439</v>
      </c>
      <c r="F32" s="144" t="s">
        <v>164</v>
      </c>
      <c r="G32" s="230"/>
      <c r="H32" s="154">
        <v>27307</v>
      </c>
      <c r="I32" s="153">
        <v>51</v>
      </c>
      <c r="J32" s="148" t="s">
        <v>58</v>
      </c>
      <c r="K32" s="153"/>
      <c r="L32" s="153"/>
      <c r="M32" s="153"/>
      <c r="N32" s="153"/>
      <c r="O32" s="155" t="s">
        <v>165</v>
      </c>
      <c r="P32" s="156" t="s">
        <v>60</v>
      </c>
      <c r="Q32" s="157" t="s">
        <v>110</v>
      </c>
      <c r="R32" s="158">
        <v>45786</v>
      </c>
      <c r="S32" s="159"/>
      <c r="T32" s="159" t="s">
        <v>62</v>
      </c>
      <c r="U32" s="159" t="s">
        <v>111</v>
      </c>
      <c r="V32" s="154">
        <v>45786</v>
      </c>
      <c r="W32" s="154" t="s">
        <v>126</v>
      </c>
      <c r="X32" s="154" t="s">
        <v>126</v>
      </c>
      <c r="Y32" s="160"/>
      <c r="Z32" s="160" t="s">
        <v>166</v>
      </c>
      <c r="AA32" s="153">
        <v>105</v>
      </c>
      <c r="AB32" s="153">
        <v>1.74</v>
      </c>
      <c r="AC32" s="182">
        <f t="shared" si="0"/>
        <v>34.68093539437178</v>
      </c>
      <c r="AD32" s="153" t="str">
        <f t="shared" si="1"/>
        <v>OBESIDADE I</v>
      </c>
      <c r="AE32" s="233" t="s">
        <v>135</v>
      </c>
      <c r="AF32" s="153" t="s">
        <v>130</v>
      </c>
      <c r="AG32" s="159"/>
      <c r="AH32" s="153"/>
      <c r="AI32" s="161"/>
      <c r="AJ32" s="153"/>
      <c r="AK32" s="153"/>
      <c r="AL32" s="207" t="s">
        <v>131</v>
      </c>
      <c r="AM32" s="207"/>
      <c r="AN32" s="207"/>
      <c r="AO32" s="207" t="str">
        <f ca="1">IF(R32="","",IF(R32&gt;TODAY(),"0 meses",DATEDIF(R32,TODAY(),"m") &amp; " meses"))</f>
        <v>13 meses</v>
      </c>
      <c r="AP32" s="147" t="s">
        <v>67</v>
      </c>
      <c r="AQ32" s="147" t="s">
        <v>67</v>
      </c>
      <c r="AR32" s="147"/>
      <c r="AS32" s="209" t="s">
        <v>68</v>
      </c>
      <c r="AT32" s="223" t="str">
        <f>MONTH(B32)&amp;"/"&amp;YEAR(B32)</f>
        <v>1/2024</v>
      </c>
      <c r="AU32" s="223">
        <f>WEEKNUM(B32)-WEEKNUM(EOMONTH(B32,-1)+1)+1</f>
        <v>1</v>
      </c>
      <c r="AV32" s="209" t="str">
        <f>MONTH(R32)&amp;"/"&amp;YEAR(R32)</f>
        <v>5/2025</v>
      </c>
      <c r="AW32" s="209">
        <f>WEEKNUM(R32)-WEEKNUM(EOMONTH(R32,-1)+1)+1</f>
        <v>2</v>
      </c>
      <c r="AX32" s="209">
        <f>IF(BB32="S",IF(Q32="1. Aceitou o programa",R32-B32,0),0)</f>
        <v>494</v>
      </c>
      <c r="AY32" s="209">
        <f>IF(BB32="S",IF(AND(S32&lt;&gt;"",R32&lt;&gt;""),S32-R32,0),0)</f>
        <v>0</v>
      </c>
      <c r="AZ32" s="209">
        <f>IF(BB32="S",IF(Q32="1. Aceitou o programa",IF(OR(X32="Não se Aplica",X32=""),IF(OR(W32="Não se Aplica",W32=""),0,W32-V32),AVERAGE(X32-W32,W32-V32)),0),0)</f>
        <v>0</v>
      </c>
      <c r="BA32" s="209">
        <f>IF(BB32="S",IF(AND(Q32="1. Aceitou o programa",AH32="Realizada"),IFERROR(IF(AG32="",0,AG32-R32),0),0),0)</f>
        <v>0</v>
      </c>
      <c r="BB32" s="209" t="str">
        <f>_xlfn.XLOOKUP(U32,'Lista Suspensa'!$AA$20:$AA$23,'Lista Suspensa'!$AB$20:$AB$23,"N/A")</f>
        <v>S</v>
      </c>
    </row>
    <row r="33" spans="1:54" ht="12" customHeight="1">
      <c r="A33" s="151" t="s">
        <v>121</v>
      </c>
      <c r="B33" s="152">
        <v>45292</v>
      </c>
      <c r="C33" s="153" t="s">
        <v>122</v>
      </c>
      <c r="D33" s="153" t="s">
        <v>167</v>
      </c>
      <c r="E33" s="244">
        <v>85853351</v>
      </c>
      <c r="F33" s="144" t="s">
        <v>168</v>
      </c>
      <c r="G33" s="230"/>
      <c r="H33" s="154">
        <v>29241</v>
      </c>
      <c r="I33" s="153">
        <v>46</v>
      </c>
      <c r="J33" s="148" t="s">
        <v>70</v>
      </c>
      <c r="K33" s="153"/>
      <c r="L33" s="153"/>
      <c r="M33" s="153"/>
      <c r="N33" s="153"/>
      <c r="O33" s="155">
        <v>11946806114</v>
      </c>
      <c r="P33" s="156" t="s">
        <v>60</v>
      </c>
      <c r="Q33" s="157" t="s">
        <v>110</v>
      </c>
      <c r="R33" s="158">
        <v>45812</v>
      </c>
      <c r="S33" s="159"/>
      <c r="T33" s="159" t="s">
        <v>62</v>
      </c>
      <c r="U33" s="159" t="s">
        <v>111</v>
      </c>
      <c r="V33" s="154">
        <v>45812</v>
      </c>
      <c r="W33" s="154" t="s">
        <v>126</v>
      </c>
      <c r="X33" s="154" t="s">
        <v>126</v>
      </c>
      <c r="Y33" s="160"/>
      <c r="Z33" s="160" t="s">
        <v>166</v>
      </c>
      <c r="AA33" s="153">
        <v>95.5</v>
      </c>
      <c r="AB33" s="153">
        <v>1.65</v>
      </c>
      <c r="AC33" s="182">
        <f t="shared" si="0"/>
        <v>35.078053259871446</v>
      </c>
      <c r="AD33" s="153" t="str">
        <f t="shared" si="1"/>
        <v>OBESIDADE II</v>
      </c>
      <c r="AE33" s="233" t="s">
        <v>135</v>
      </c>
      <c r="AF33" s="153" t="s">
        <v>130</v>
      </c>
      <c r="AG33" s="159"/>
      <c r="AH33" s="153"/>
      <c r="AI33" s="161"/>
      <c r="AJ33" s="153"/>
      <c r="AK33" s="153"/>
      <c r="AL33" s="207" t="s">
        <v>131</v>
      </c>
      <c r="AM33" s="207"/>
      <c r="AN33" s="207"/>
      <c r="AO33" s="207" t="str">
        <f ca="1">IF(R33="","",IF(R33&gt;TODAY(),"0 meses",DATEDIF(R33,TODAY(),"m") &amp; " meses"))</f>
        <v>12 meses</v>
      </c>
      <c r="AP33" s="147" t="s">
        <v>67</v>
      </c>
      <c r="AQ33" s="147" t="s">
        <v>67</v>
      </c>
      <c r="AR33" s="147"/>
      <c r="AS33" s="209" t="s">
        <v>68</v>
      </c>
      <c r="AT33" s="223" t="str">
        <f>MONTH(B33)&amp;"/"&amp;YEAR(B33)</f>
        <v>1/2024</v>
      </c>
      <c r="AU33" s="223">
        <f>WEEKNUM(B33)-WEEKNUM(EOMONTH(B33,-1)+1)+1</f>
        <v>1</v>
      </c>
      <c r="AV33" s="209" t="str">
        <f>MONTH(R33)&amp;"/"&amp;YEAR(R33)</f>
        <v>6/2025</v>
      </c>
      <c r="AW33" s="209">
        <f>WEEKNUM(R33)-WEEKNUM(EOMONTH(R33,-1)+1)+1</f>
        <v>1</v>
      </c>
      <c r="AX33" s="209">
        <f>IF(BB33="S",IF(Q33="1. Aceitou o programa",R33-B33,0),0)</f>
        <v>520</v>
      </c>
      <c r="AY33" s="209">
        <f>IF(BB33="S",IF(AND(S33&lt;&gt;"",R33&lt;&gt;""),S33-R33,0),0)</f>
        <v>0</v>
      </c>
      <c r="AZ33" s="209">
        <f>IF(BB33="S",IF(Q33="1. Aceitou o programa",IF(OR(X33="Não se Aplica",X33=""),IF(OR(W33="Não se Aplica",W33=""),0,W33-V33),AVERAGE(X33-W33,W33-V33)),0),0)</f>
        <v>0</v>
      </c>
      <c r="BA33" s="209">
        <f>IF(BB33="S",IF(AND(Q33="1. Aceitou o programa",AH33="Realizada"),IFERROR(IF(AG33="",0,AG33-R33),0),0),0)</f>
        <v>0</v>
      </c>
      <c r="BB33" s="209" t="str">
        <f>_xlfn.XLOOKUP(U33,'Lista Suspensa'!$AA$20:$AA$23,'Lista Suspensa'!$AB$20:$AB$23,"N/A")</f>
        <v>S</v>
      </c>
    </row>
    <row r="34" spans="1:54" ht="12" customHeight="1">
      <c r="A34" s="151" t="s">
        <v>121</v>
      </c>
      <c r="B34" s="152">
        <v>45292</v>
      </c>
      <c r="C34" s="153" t="s">
        <v>122</v>
      </c>
      <c r="D34" s="153" t="s">
        <v>56</v>
      </c>
      <c r="E34" s="244">
        <v>85230301</v>
      </c>
      <c r="F34" s="144" t="s">
        <v>169</v>
      </c>
      <c r="G34" s="230"/>
      <c r="H34" s="154">
        <v>34684</v>
      </c>
      <c r="I34" s="153">
        <v>31</v>
      </c>
      <c r="J34" s="148" t="s">
        <v>70</v>
      </c>
      <c r="K34" s="153"/>
      <c r="L34" s="153"/>
      <c r="M34" s="153"/>
      <c r="N34" s="153"/>
      <c r="O34" s="155" t="s">
        <v>170</v>
      </c>
      <c r="P34" s="156" t="s">
        <v>60</v>
      </c>
      <c r="Q34" s="157" t="s">
        <v>110</v>
      </c>
      <c r="R34" s="158">
        <v>45813</v>
      </c>
      <c r="S34" s="159"/>
      <c r="T34" s="159" t="s">
        <v>62</v>
      </c>
      <c r="U34" s="159" t="s">
        <v>111</v>
      </c>
      <c r="V34" s="154">
        <v>45813</v>
      </c>
      <c r="W34" s="154" t="s">
        <v>126</v>
      </c>
      <c r="X34" s="154" t="s">
        <v>126</v>
      </c>
      <c r="Y34" s="160"/>
      <c r="Z34" s="160" t="s">
        <v>128</v>
      </c>
      <c r="AA34" s="153">
        <v>133</v>
      </c>
      <c r="AB34" s="153">
        <v>1.67</v>
      </c>
      <c r="AC34" s="182">
        <f t="shared" si="0"/>
        <v>47.689053031661231</v>
      </c>
      <c r="AD34" s="153" t="str">
        <f t="shared" si="1"/>
        <v>OBESIDADE III</v>
      </c>
      <c r="AE34" s="233" t="s">
        <v>135</v>
      </c>
      <c r="AF34" s="153" t="s">
        <v>130</v>
      </c>
      <c r="AG34" s="159"/>
      <c r="AH34" s="153"/>
      <c r="AI34" s="161"/>
      <c r="AJ34" s="153"/>
      <c r="AK34" s="153"/>
      <c r="AL34" s="207" t="s">
        <v>131</v>
      </c>
      <c r="AM34" s="207"/>
      <c r="AN34" s="207"/>
      <c r="AO34" s="207" t="str">
        <f ca="1">IF(R34="","",IF(R34&gt;TODAY(),"0 meses",DATEDIF(R34,TODAY(),"m") &amp; " meses"))</f>
        <v>12 meses</v>
      </c>
      <c r="AP34" s="147" t="s">
        <v>67</v>
      </c>
      <c r="AQ34" s="147" t="s">
        <v>67</v>
      </c>
      <c r="AR34" s="147"/>
      <c r="AS34" s="209" t="s">
        <v>68</v>
      </c>
      <c r="AT34" s="223" t="str">
        <f>MONTH(B34)&amp;"/"&amp;YEAR(B34)</f>
        <v>1/2024</v>
      </c>
      <c r="AU34" s="223">
        <f>WEEKNUM(B34)-WEEKNUM(EOMONTH(B34,-1)+1)+1</f>
        <v>1</v>
      </c>
      <c r="AV34" s="209" t="str">
        <f>MONTH(R34)&amp;"/"&amp;YEAR(R34)</f>
        <v>6/2025</v>
      </c>
      <c r="AW34" s="209">
        <f>WEEKNUM(R34)-WEEKNUM(EOMONTH(R34,-1)+1)+1</f>
        <v>1</v>
      </c>
      <c r="AX34" s="209">
        <f>IF(BB34="S",IF(Q34="1. Aceitou o programa",R34-B34,0),0)</f>
        <v>521</v>
      </c>
      <c r="AY34" s="209">
        <f>IF(BB34="S",IF(AND(S34&lt;&gt;"",R34&lt;&gt;""),S34-R34,0),0)</f>
        <v>0</v>
      </c>
      <c r="AZ34" s="209">
        <f>IF(BB34="S",IF(Q34="1. Aceitou o programa",IF(OR(X34="Não se Aplica",X34=""),IF(OR(W34="Não se Aplica",W34=""),0,W34-V34),AVERAGE(X34-W34,W34-V34)),0),0)</f>
        <v>0</v>
      </c>
      <c r="BA34" s="209">
        <f>IF(BB34="S",IF(AND(Q34="1. Aceitou o programa",AH34="Realizada"),IFERROR(IF(AG34="",0,AG34-R34),0),0),0)</f>
        <v>0</v>
      </c>
      <c r="BB34" s="209" t="str">
        <f>_xlfn.XLOOKUP(U34,'Lista Suspensa'!$AA$20:$AA$23,'Lista Suspensa'!$AB$20:$AB$23,"N/A")</f>
        <v>S</v>
      </c>
    </row>
    <row r="35" spans="1:54" ht="12" customHeight="1">
      <c r="A35" s="151" t="s">
        <v>121</v>
      </c>
      <c r="B35" s="152">
        <v>45292</v>
      </c>
      <c r="C35" s="153" t="s">
        <v>122</v>
      </c>
      <c r="D35" s="153" t="s">
        <v>171</v>
      </c>
      <c r="E35" s="244">
        <v>89341266</v>
      </c>
      <c r="F35" s="144" t="s">
        <v>172</v>
      </c>
      <c r="G35" s="230"/>
      <c r="H35" s="154">
        <v>34648</v>
      </c>
      <c r="I35" s="153">
        <v>31</v>
      </c>
      <c r="J35" s="148" t="s">
        <v>70</v>
      </c>
      <c r="K35" s="153"/>
      <c r="L35" s="153"/>
      <c r="M35" s="153"/>
      <c r="N35" s="153"/>
      <c r="O35" s="155">
        <v>21977208008</v>
      </c>
      <c r="P35" s="156" t="s">
        <v>60</v>
      </c>
      <c r="Q35" s="157" t="s">
        <v>110</v>
      </c>
      <c r="R35" s="158">
        <v>45818</v>
      </c>
      <c r="S35" s="159"/>
      <c r="T35" s="159" t="s">
        <v>62</v>
      </c>
      <c r="U35" s="159" t="s">
        <v>111</v>
      </c>
      <c r="V35" s="154">
        <v>45818</v>
      </c>
      <c r="W35" s="154" t="s">
        <v>126</v>
      </c>
      <c r="X35" s="154" t="s">
        <v>126</v>
      </c>
      <c r="Y35" s="160"/>
      <c r="Z35" s="160" t="s">
        <v>134</v>
      </c>
      <c r="AA35" s="153">
        <v>96</v>
      </c>
      <c r="AB35" s="153">
        <v>1.68</v>
      </c>
      <c r="AC35" s="182">
        <f t="shared" si="0"/>
        <v>34.013605442176875</v>
      </c>
      <c r="AD35" s="153" t="str">
        <f t="shared" si="1"/>
        <v>OBESIDADE I</v>
      </c>
      <c r="AE35" s="233" t="s">
        <v>135</v>
      </c>
      <c r="AF35" s="153" t="s">
        <v>130</v>
      </c>
      <c r="AG35" s="159"/>
      <c r="AH35" s="153"/>
      <c r="AI35" s="161"/>
      <c r="AJ35" s="153"/>
      <c r="AK35" s="153"/>
      <c r="AL35" s="207" t="s">
        <v>131</v>
      </c>
      <c r="AM35" s="207"/>
      <c r="AN35" s="207"/>
      <c r="AO35" s="207" t="str">
        <f ca="1">IF(R35="","",IF(R35&gt;TODAY(),"0 meses",DATEDIF(R35,TODAY(),"m") &amp; " meses"))</f>
        <v>12 meses</v>
      </c>
      <c r="AP35" s="147" t="s">
        <v>67</v>
      </c>
      <c r="AQ35" s="147" t="s">
        <v>67</v>
      </c>
      <c r="AR35" s="147"/>
      <c r="AS35" s="209" t="s">
        <v>68</v>
      </c>
      <c r="AT35" s="223" t="str">
        <f>MONTH(B35)&amp;"/"&amp;YEAR(B35)</f>
        <v>1/2024</v>
      </c>
      <c r="AU35" s="223">
        <f>WEEKNUM(B35)-WEEKNUM(EOMONTH(B35,-1)+1)+1</f>
        <v>1</v>
      </c>
      <c r="AV35" s="209" t="str">
        <f>MONTH(R35)&amp;"/"&amp;YEAR(R35)</f>
        <v>6/2025</v>
      </c>
      <c r="AW35" s="209">
        <f>WEEKNUM(R35)-WEEKNUM(EOMONTH(R35,-1)+1)+1</f>
        <v>2</v>
      </c>
      <c r="AX35" s="209">
        <f>IF(BB35="S",IF(Q35="1. Aceitou o programa",R35-B35,0),0)</f>
        <v>526</v>
      </c>
      <c r="AY35" s="209">
        <f>IF(BB35="S",IF(AND(S35&lt;&gt;"",R35&lt;&gt;""),S35-R35,0),0)</f>
        <v>0</v>
      </c>
      <c r="AZ35" s="209">
        <f>IF(BB35="S",IF(Q35="1. Aceitou o programa",IF(OR(X35="Não se Aplica",X35=""),IF(OR(W35="Não se Aplica",W35=""),0,W35-V35),AVERAGE(X35-W35,W35-V35)),0),0)</f>
        <v>0</v>
      </c>
      <c r="BA35" s="209">
        <f>IF(BB35="S",IF(AND(Q35="1. Aceitou o programa",AH35="Realizada"),IFERROR(IF(AG35="",0,AG35-R35),0),0),0)</f>
        <v>0</v>
      </c>
      <c r="BB35" s="209" t="str">
        <f>_xlfn.XLOOKUP(U35,'Lista Suspensa'!$AA$20:$AA$23,'Lista Suspensa'!$AB$20:$AB$23,"N/A")</f>
        <v>S</v>
      </c>
    </row>
    <row r="36" spans="1:54" ht="12" customHeight="1">
      <c r="A36" s="151" t="s">
        <v>121</v>
      </c>
      <c r="B36" s="152">
        <v>45292</v>
      </c>
      <c r="C36" s="153" t="s">
        <v>122</v>
      </c>
      <c r="D36" s="153" t="s">
        <v>171</v>
      </c>
      <c r="E36" s="244">
        <v>93359327</v>
      </c>
      <c r="F36" s="144" t="s">
        <v>173</v>
      </c>
      <c r="G36" s="230"/>
      <c r="H36" s="154">
        <v>29388</v>
      </c>
      <c r="I36" s="153">
        <v>45</v>
      </c>
      <c r="J36" s="148" t="s">
        <v>70</v>
      </c>
      <c r="K36" s="153" t="s">
        <v>101</v>
      </c>
      <c r="L36" s="153"/>
      <c r="M36" s="153"/>
      <c r="N36" s="153"/>
      <c r="O36" s="155">
        <v>21964815875</v>
      </c>
      <c r="P36" s="156" t="s">
        <v>60</v>
      </c>
      <c r="Q36" s="157" t="s">
        <v>110</v>
      </c>
      <c r="R36" s="158">
        <v>45820</v>
      </c>
      <c r="S36" s="159"/>
      <c r="T36" s="159" t="s">
        <v>62</v>
      </c>
      <c r="U36" s="159" t="s">
        <v>111</v>
      </c>
      <c r="V36" s="154">
        <v>45820</v>
      </c>
      <c r="W36" s="154" t="s">
        <v>126</v>
      </c>
      <c r="X36" s="154" t="s">
        <v>126</v>
      </c>
      <c r="Y36" s="160"/>
      <c r="Z36" s="160" t="s">
        <v>174</v>
      </c>
      <c r="AA36" s="153">
        <v>133</v>
      </c>
      <c r="AB36" s="153">
        <v>1.6</v>
      </c>
      <c r="AC36" s="182">
        <f t="shared" si="0"/>
        <v>51.953124999999993</v>
      </c>
      <c r="AD36" s="153" t="str">
        <f t="shared" si="1"/>
        <v>OBESIDADE III</v>
      </c>
      <c r="AE36" s="233" t="s">
        <v>135</v>
      </c>
      <c r="AF36" s="153" t="s">
        <v>130</v>
      </c>
      <c r="AG36" s="159"/>
      <c r="AH36" s="153"/>
      <c r="AI36" s="161"/>
      <c r="AJ36" s="153"/>
      <c r="AK36" s="153"/>
      <c r="AL36" s="207" t="s">
        <v>143</v>
      </c>
      <c r="AM36" s="207"/>
      <c r="AN36" s="207"/>
      <c r="AO36" s="207" t="str">
        <f ca="1">IF(R36="","",IF(R36&gt;TODAY(),"0 meses",DATEDIF(R36,TODAY(),"m") &amp; " meses"))</f>
        <v>11 meses</v>
      </c>
      <c r="AP36" s="147" t="s">
        <v>67</v>
      </c>
      <c r="AQ36" s="147" t="s">
        <v>67</v>
      </c>
      <c r="AR36" s="147"/>
      <c r="AS36" s="209" t="s">
        <v>68</v>
      </c>
      <c r="AT36" s="223" t="str">
        <f>MONTH(B36)&amp;"/"&amp;YEAR(B36)</f>
        <v>1/2024</v>
      </c>
      <c r="AU36" s="223">
        <f>WEEKNUM(B36)-WEEKNUM(EOMONTH(B36,-1)+1)+1</f>
        <v>1</v>
      </c>
      <c r="AV36" s="209" t="str">
        <f>MONTH(R36)&amp;"/"&amp;YEAR(R36)</f>
        <v>6/2025</v>
      </c>
      <c r="AW36" s="209">
        <f>WEEKNUM(R36)-WEEKNUM(EOMONTH(R36,-1)+1)+1</f>
        <v>2</v>
      </c>
      <c r="AX36" s="209">
        <f>IF(BB36="S",IF(Q36="1. Aceitou o programa",R36-B36,0),0)</f>
        <v>528</v>
      </c>
      <c r="AY36" s="209">
        <f>IF(BB36="S",IF(AND(S36&lt;&gt;"",R36&lt;&gt;""),S36-R36,0),0)</f>
        <v>0</v>
      </c>
      <c r="AZ36" s="209">
        <f>IF(BB36="S",IF(Q36="1. Aceitou o programa",IF(OR(X36="Não se Aplica",X36=""),IF(OR(W36="Não se Aplica",W36=""),0,W36-V36),AVERAGE(X36-W36,W36-V36)),0),0)</f>
        <v>0</v>
      </c>
      <c r="BA36" s="209">
        <f>IF(BB36="S",IF(AND(Q36="1. Aceitou o programa",AH36="Realizada"),IFERROR(IF(AG36="",0,AG36-R36),0),0),0)</f>
        <v>0</v>
      </c>
      <c r="BB36" s="209" t="str">
        <f>_xlfn.XLOOKUP(U36,'Lista Suspensa'!$AA$20:$AA$23,'Lista Suspensa'!$AB$20:$AB$23,"N/A")</f>
        <v>S</v>
      </c>
    </row>
    <row r="37" spans="1:54" ht="12" customHeight="1">
      <c r="A37" s="151" t="s">
        <v>121</v>
      </c>
      <c r="B37" s="152">
        <v>45292</v>
      </c>
      <c r="C37" s="153" t="s">
        <v>122</v>
      </c>
      <c r="D37" s="153" t="s">
        <v>175</v>
      </c>
      <c r="E37" s="244">
        <v>87668623</v>
      </c>
      <c r="F37" s="144" t="s">
        <v>176</v>
      </c>
      <c r="G37" s="230"/>
      <c r="H37" s="154">
        <v>30406</v>
      </c>
      <c r="I37" s="153">
        <v>43</v>
      </c>
      <c r="J37" s="148" t="s">
        <v>70</v>
      </c>
      <c r="K37" s="153"/>
      <c r="L37" s="153"/>
      <c r="M37" s="153"/>
      <c r="N37" s="153"/>
      <c r="O37" s="155">
        <v>11970365539</v>
      </c>
      <c r="P37" s="156" t="s">
        <v>60</v>
      </c>
      <c r="Q37" s="157" t="s">
        <v>110</v>
      </c>
      <c r="R37" s="158">
        <v>45825</v>
      </c>
      <c r="S37" s="159"/>
      <c r="T37" s="159" t="s">
        <v>62</v>
      </c>
      <c r="U37" s="159" t="s">
        <v>111</v>
      </c>
      <c r="V37" s="154">
        <v>45825</v>
      </c>
      <c r="W37" s="154" t="s">
        <v>126</v>
      </c>
      <c r="X37" s="154" t="s">
        <v>126</v>
      </c>
      <c r="Y37" s="160"/>
      <c r="Z37" s="160" t="s">
        <v>128</v>
      </c>
      <c r="AA37" s="153">
        <v>93</v>
      </c>
      <c r="AB37" s="153">
        <v>1.56</v>
      </c>
      <c r="AC37" s="182">
        <f t="shared" si="0"/>
        <v>38.214990138067058</v>
      </c>
      <c r="AD37" s="153" t="str">
        <f t="shared" si="1"/>
        <v>OBESIDADE II</v>
      </c>
      <c r="AE37" s="233" t="s">
        <v>135</v>
      </c>
      <c r="AF37" s="153" t="s">
        <v>130</v>
      </c>
      <c r="AG37" s="159"/>
      <c r="AH37" s="153"/>
      <c r="AI37" s="161"/>
      <c r="AJ37" s="153"/>
      <c r="AK37" s="153"/>
      <c r="AL37" s="207" t="s">
        <v>85</v>
      </c>
      <c r="AM37" s="207" t="s">
        <v>177</v>
      </c>
      <c r="AN37" s="207" t="s">
        <v>66</v>
      </c>
      <c r="AO37" s="207" t="str">
        <f ca="1">IF(R37="","",IF(R37&gt;TODAY(),"0 meses",DATEDIF(R37,TODAY(),"m") &amp; " meses"))</f>
        <v>11 meses</v>
      </c>
      <c r="AP37" s="147" t="s">
        <v>67</v>
      </c>
      <c r="AQ37" s="147" t="s">
        <v>67</v>
      </c>
      <c r="AR37" s="147"/>
      <c r="AS37" s="209" t="s">
        <v>68</v>
      </c>
      <c r="AT37" s="223" t="str">
        <f>MONTH(B37)&amp;"/"&amp;YEAR(B37)</f>
        <v>1/2024</v>
      </c>
      <c r="AU37" s="223">
        <f>WEEKNUM(B37)-WEEKNUM(EOMONTH(B37,-1)+1)+1</f>
        <v>1</v>
      </c>
      <c r="AV37" s="209" t="str">
        <f>MONTH(R37)&amp;"/"&amp;YEAR(R37)</f>
        <v>6/2025</v>
      </c>
      <c r="AW37" s="209">
        <f>WEEKNUM(R37)-WEEKNUM(EOMONTH(R37,-1)+1)+1</f>
        <v>3</v>
      </c>
      <c r="AX37" s="209">
        <f>IF(BB37="S",IF(Q37="1. Aceitou o programa",R37-B37,0),0)</f>
        <v>533</v>
      </c>
      <c r="AY37" s="209">
        <f>IF(BB37="S",IF(AND(S37&lt;&gt;"",R37&lt;&gt;""),S37-R37,0),0)</f>
        <v>0</v>
      </c>
      <c r="AZ37" s="209">
        <f>IF(BB37="S",IF(Q37="1. Aceitou o programa",IF(OR(X37="Não se Aplica",X37=""),IF(OR(W37="Não se Aplica",W37=""),0,W37-V37),AVERAGE(X37-W37,W37-V37)),0),0)</f>
        <v>0</v>
      </c>
      <c r="BA37" s="209">
        <f>IF(BB37="S",IF(AND(Q37="1. Aceitou o programa",AH37="Realizada"),IFERROR(IF(AG37="",0,AG37-R37),0),0),0)</f>
        <v>0</v>
      </c>
      <c r="BB37" s="209" t="str">
        <f>_xlfn.XLOOKUP(U37,'Lista Suspensa'!$AA$20:$AA$23,'Lista Suspensa'!$AB$20:$AB$23,"N/A")</f>
        <v>S</v>
      </c>
    </row>
    <row r="38" spans="1:54" ht="12" customHeight="1">
      <c r="A38" s="151" t="s">
        <v>121</v>
      </c>
      <c r="B38" s="152">
        <v>45292</v>
      </c>
      <c r="C38" s="153" t="s">
        <v>122</v>
      </c>
      <c r="D38" s="153" t="s">
        <v>178</v>
      </c>
      <c r="E38" s="244">
        <v>93382897</v>
      </c>
      <c r="F38" s="144" t="s">
        <v>179</v>
      </c>
      <c r="G38" s="230"/>
      <c r="H38" s="154">
        <v>31528</v>
      </c>
      <c r="I38" s="153">
        <v>40</v>
      </c>
      <c r="J38" s="148" t="s">
        <v>70</v>
      </c>
      <c r="K38" s="153" t="s">
        <v>59</v>
      </c>
      <c r="L38" s="153"/>
      <c r="M38" s="153"/>
      <c r="N38" s="153"/>
      <c r="O38" s="155" t="s">
        <v>180</v>
      </c>
      <c r="P38" s="156" t="s">
        <v>60</v>
      </c>
      <c r="Q38" s="157" t="s">
        <v>110</v>
      </c>
      <c r="R38" s="158">
        <v>45826</v>
      </c>
      <c r="S38" s="159"/>
      <c r="T38" s="159" t="s">
        <v>62</v>
      </c>
      <c r="U38" s="159" t="s">
        <v>111</v>
      </c>
      <c r="V38" s="154">
        <v>45826</v>
      </c>
      <c r="W38" s="154" t="s">
        <v>126</v>
      </c>
      <c r="X38" s="154" t="s">
        <v>126</v>
      </c>
      <c r="Y38" s="160" t="s">
        <v>142</v>
      </c>
      <c r="Z38" s="160" t="s">
        <v>128</v>
      </c>
      <c r="AA38" s="153">
        <v>105.3</v>
      </c>
      <c r="AB38" s="153">
        <v>1.61</v>
      </c>
      <c r="AC38" s="182">
        <f t="shared" si="0"/>
        <v>40.623432737934486</v>
      </c>
      <c r="AD38" s="153" t="str">
        <f t="shared" si="1"/>
        <v>OBESIDADE III</v>
      </c>
      <c r="AE38" s="233" t="s">
        <v>135</v>
      </c>
      <c r="AF38" s="153" t="s">
        <v>130</v>
      </c>
      <c r="AG38" s="159"/>
      <c r="AH38" s="153"/>
      <c r="AI38" s="161"/>
      <c r="AJ38" s="153"/>
      <c r="AK38" s="153"/>
      <c r="AL38" s="207" t="s">
        <v>131</v>
      </c>
      <c r="AM38" s="207"/>
      <c r="AN38" s="207"/>
      <c r="AO38" s="207" t="str">
        <f ca="1">IF(R38="","",IF(R38&gt;TODAY(),"0 meses",DATEDIF(R38,TODAY(),"m") &amp; " meses"))</f>
        <v>11 meses</v>
      </c>
      <c r="AP38" s="147" t="s">
        <v>67</v>
      </c>
      <c r="AQ38" s="147" t="s">
        <v>67</v>
      </c>
      <c r="AR38" s="147"/>
      <c r="AS38" s="209" t="s">
        <v>68</v>
      </c>
      <c r="AT38" s="223" t="str">
        <f>MONTH(B38)&amp;"/"&amp;YEAR(B38)</f>
        <v>1/2024</v>
      </c>
      <c r="AU38" s="223">
        <f>WEEKNUM(B38)-WEEKNUM(EOMONTH(B38,-1)+1)+1</f>
        <v>1</v>
      </c>
      <c r="AV38" s="209" t="str">
        <f>MONTH(R38)&amp;"/"&amp;YEAR(R38)</f>
        <v>6/2025</v>
      </c>
      <c r="AW38" s="209">
        <f>WEEKNUM(R38)-WEEKNUM(EOMONTH(R38,-1)+1)+1</f>
        <v>3</v>
      </c>
      <c r="AX38" s="209">
        <f>IF(BB38="S",IF(Q38="1. Aceitou o programa",R38-B38,0),0)</f>
        <v>534</v>
      </c>
      <c r="AY38" s="209">
        <f>IF(BB38="S",IF(AND(S38&lt;&gt;"",R38&lt;&gt;""),S38-R38,0),0)</f>
        <v>0</v>
      </c>
      <c r="AZ38" s="209">
        <f>IF(BB38="S",IF(Q38="1. Aceitou o programa",IF(OR(X38="Não se Aplica",X38=""),IF(OR(W38="Não se Aplica",W38=""),0,W38-V38),AVERAGE(X38-W38,W38-V38)),0),0)</f>
        <v>0</v>
      </c>
      <c r="BA38" s="209">
        <f>IF(BB38="S",IF(AND(Q38="1. Aceitou o programa",AH38="Realizada"),IFERROR(IF(AG38="",0,AG38-R38),0),0),0)</f>
        <v>0</v>
      </c>
      <c r="BB38" s="209" t="str">
        <f>_xlfn.XLOOKUP(U38,'Lista Suspensa'!$AA$20:$AA$23,'Lista Suspensa'!$AB$20:$AB$23,"N/A")</f>
        <v>S</v>
      </c>
    </row>
    <row r="39" spans="1:54" ht="12" customHeight="1">
      <c r="A39" s="151" t="s">
        <v>121</v>
      </c>
      <c r="B39" s="152">
        <v>45292</v>
      </c>
      <c r="C39" s="153" t="s">
        <v>122</v>
      </c>
      <c r="D39" s="153" t="s">
        <v>181</v>
      </c>
      <c r="E39" s="244">
        <v>93424460</v>
      </c>
      <c r="F39" s="144" t="s">
        <v>182</v>
      </c>
      <c r="G39" s="230"/>
      <c r="H39" s="154">
        <v>33107</v>
      </c>
      <c r="I39" s="153">
        <v>35</v>
      </c>
      <c r="J39" s="148" t="s">
        <v>58</v>
      </c>
      <c r="K39" s="153"/>
      <c r="L39" s="153"/>
      <c r="M39" s="153"/>
      <c r="N39" s="153"/>
      <c r="O39" s="155" t="s">
        <v>183</v>
      </c>
      <c r="P39" s="156" t="s">
        <v>60</v>
      </c>
      <c r="Q39" s="157" t="s">
        <v>110</v>
      </c>
      <c r="R39" s="158">
        <v>45826</v>
      </c>
      <c r="S39" s="159"/>
      <c r="T39" s="159" t="s">
        <v>62</v>
      </c>
      <c r="U39" s="159" t="s">
        <v>111</v>
      </c>
      <c r="V39" s="154">
        <v>45826</v>
      </c>
      <c r="W39" s="154" t="s">
        <v>126</v>
      </c>
      <c r="X39" s="154" t="s">
        <v>126</v>
      </c>
      <c r="Y39" s="160"/>
      <c r="Z39" s="160" t="s">
        <v>184</v>
      </c>
      <c r="AA39" s="153">
        <v>131</v>
      </c>
      <c r="AB39" s="153">
        <v>1.93</v>
      </c>
      <c r="AC39" s="182">
        <f t="shared" si="0"/>
        <v>35.168729361862063</v>
      </c>
      <c r="AD39" s="153" t="str">
        <f t="shared" si="1"/>
        <v>OBESIDADE II</v>
      </c>
      <c r="AE39" s="233" t="s">
        <v>135</v>
      </c>
      <c r="AF39" s="153" t="s">
        <v>130</v>
      </c>
      <c r="AG39" s="159"/>
      <c r="AH39" s="153"/>
      <c r="AI39" s="161"/>
      <c r="AJ39" s="153"/>
      <c r="AK39" s="153"/>
      <c r="AL39" s="207" t="s">
        <v>131</v>
      </c>
      <c r="AM39" s="207"/>
      <c r="AN39" s="207"/>
      <c r="AO39" s="207" t="str">
        <f ca="1">IF(R39="","",IF(R39&gt;TODAY(),"0 meses",DATEDIF(R39,TODAY(),"m") &amp; " meses"))</f>
        <v>11 meses</v>
      </c>
      <c r="AP39" s="147" t="s">
        <v>67</v>
      </c>
      <c r="AQ39" s="147" t="s">
        <v>67</v>
      </c>
      <c r="AR39" s="147"/>
      <c r="AS39" s="209" t="s">
        <v>68</v>
      </c>
      <c r="AT39" s="223" t="str">
        <f>MONTH(B39)&amp;"/"&amp;YEAR(B39)</f>
        <v>1/2024</v>
      </c>
      <c r="AU39" s="223">
        <f>WEEKNUM(B39)-WEEKNUM(EOMONTH(B39,-1)+1)+1</f>
        <v>1</v>
      </c>
      <c r="AV39" s="209" t="str">
        <f>MONTH(R39)&amp;"/"&amp;YEAR(R39)</f>
        <v>6/2025</v>
      </c>
      <c r="AW39" s="209">
        <f>WEEKNUM(R39)-WEEKNUM(EOMONTH(R39,-1)+1)+1</f>
        <v>3</v>
      </c>
      <c r="AX39" s="209">
        <f>IF(BB39="S",IF(Q39="1. Aceitou o programa",R39-B39,0),0)</f>
        <v>534</v>
      </c>
      <c r="AY39" s="209">
        <f>IF(BB39="S",IF(AND(S39&lt;&gt;"",R39&lt;&gt;""),S39-R39,0),0)</f>
        <v>0</v>
      </c>
      <c r="AZ39" s="209">
        <f>IF(BB39="S",IF(Q39="1. Aceitou o programa",IF(OR(X39="Não se Aplica",X39=""),IF(OR(W39="Não se Aplica",W39=""),0,W39-V39),AVERAGE(X39-W39,W39-V39)),0),0)</f>
        <v>0</v>
      </c>
      <c r="BA39" s="209">
        <f>IF(BB39="S",IF(AND(Q39="1. Aceitou o programa",AH39="Realizada"),IFERROR(IF(AG39="",0,AG39-R39),0),0),0)</f>
        <v>0</v>
      </c>
      <c r="BB39" s="209" t="str">
        <f>_xlfn.XLOOKUP(U39,'Lista Suspensa'!$AA$20:$AA$23,'Lista Suspensa'!$AB$20:$AB$23,"N/A")</f>
        <v>S</v>
      </c>
    </row>
    <row r="40" spans="1:54" ht="12" customHeight="1">
      <c r="A40" s="151" t="s">
        <v>121</v>
      </c>
      <c r="B40" s="152">
        <v>45292</v>
      </c>
      <c r="C40" s="153" t="s">
        <v>122</v>
      </c>
      <c r="D40" s="153" t="s">
        <v>185</v>
      </c>
      <c r="E40" s="244">
        <v>86510512</v>
      </c>
      <c r="F40" s="144" t="s">
        <v>186</v>
      </c>
      <c r="G40" s="230"/>
      <c r="H40" s="154">
        <v>22975</v>
      </c>
      <c r="I40" s="153">
        <v>63</v>
      </c>
      <c r="J40" s="148" t="s">
        <v>70</v>
      </c>
      <c r="K40" s="153" t="s">
        <v>59</v>
      </c>
      <c r="L40" s="153"/>
      <c r="M40" s="153"/>
      <c r="N40" s="153"/>
      <c r="O40" s="155" t="s">
        <v>187</v>
      </c>
      <c r="P40" s="156" t="s">
        <v>60</v>
      </c>
      <c r="Q40" s="157" t="s">
        <v>110</v>
      </c>
      <c r="R40" s="158">
        <v>45828</v>
      </c>
      <c r="S40" s="159"/>
      <c r="T40" s="159" t="s">
        <v>62</v>
      </c>
      <c r="U40" s="159" t="s">
        <v>111</v>
      </c>
      <c r="V40" s="154">
        <v>45828</v>
      </c>
      <c r="W40" s="154" t="s">
        <v>126</v>
      </c>
      <c r="X40" s="154" t="s">
        <v>126</v>
      </c>
      <c r="Y40" s="160"/>
      <c r="Z40" s="160" t="s">
        <v>128</v>
      </c>
      <c r="AA40" s="153">
        <v>86</v>
      </c>
      <c r="AB40" s="153">
        <v>1.6</v>
      </c>
      <c r="AC40" s="182">
        <f t="shared" si="0"/>
        <v>33.593749999999993</v>
      </c>
      <c r="AD40" s="153" t="str">
        <f t="shared" si="1"/>
        <v>OBESIDADE I</v>
      </c>
      <c r="AE40" s="233" t="s">
        <v>135</v>
      </c>
      <c r="AF40" s="153" t="s">
        <v>130</v>
      </c>
      <c r="AG40" s="159"/>
      <c r="AH40" s="153"/>
      <c r="AI40" s="161"/>
      <c r="AJ40" s="153"/>
      <c r="AK40" s="153"/>
      <c r="AL40" s="207" t="s">
        <v>131</v>
      </c>
      <c r="AM40" s="207"/>
      <c r="AN40" s="207"/>
      <c r="AO40" s="207" t="str">
        <f ca="1">IF(R40="","",IF(R40&gt;TODAY(),"0 meses",DATEDIF(R40,TODAY(),"m") &amp; " meses"))</f>
        <v>11 meses</v>
      </c>
      <c r="AP40" s="147" t="s">
        <v>67</v>
      </c>
      <c r="AQ40" s="147" t="s">
        <v>67</v>
      </c>
      <c r="AR40" s="147"/>
      <c r="AS40" s="209" t="s">
        <v>68</v>
      </c>
      <c r="AT40" s="223" t="str">
        <f>MONTH(B40)&amp;"/"&amp;YEAR(B40)</f>
        <v>1/2024</v>
      </c>
      <c r="AU40" s="223">
        <f>WEEKNUM(B40)-WEEKNUM(EOMONTH(B40,-1)+1)+1</f>
        <v>1</v>
      </c>
      <c r="AV40" s="209" t="str">
        <f>MONTH(R40)&amp;"/"&amp;YEAR(R40)</f>
        <v>6/2025</v>
      </c>
      <c r="AW40" s="209">
        <f>WEEKNUM(R40)-WEEKNUM(EOMONTH(R40,-1)+1)+1</f>
        <v>3</v>
      </c>
      <c r="AX40" s="209">
        <f>IF(BB40="S",IF(Q40="1. Aceitou o programa",R40-B40,0),0)</f>
        <v>536</v>
      </c>
      <c r="AY40" s="209">
        <f>IF(BB40="S",IF(AND(S40&lt;&gt;"",R40&lt;&gt;""),S40-R40,0),0)</f>
        <v>0</v>
      </c>
      <c r="AZ40" s="209">
        <f>IF(BB40="S",IF(Q40="1. Aceitou o programa",IF(OR(X40="Não se Aplica",X40=""),IF(OR(W40="Não se Aplica",W40=""),0,W40-V40),AVERAGE(X40-W40,W40-V40)),0),0)</f>
        <v>0</v>
      </c>
      <c r="BA40" s="209">
        <f>IF(BB40="S",IF(AND(Q40="1. Aceitou o programa",AH40="Realizada"),IFERROR(IF(AG40="",0,AG40-R40),0),0),0)</f>
        <v>0</v>
      </c>
      <c r="BB40" s="209" t="str">
        <f>_xlfn.XLOOKUP(U40,'Lista Suspensa'!$AA$20:$AA$23,'Lista Suspensa'!$AB$20:$AB$23,"N/A")</f>
        <v>S</v>
      </c>
    </row>
    <row r="41" spans="1:54" ht="12" customHeight="1">
      <c r="A41" s="151" t="s">
        <v>121</v>
      </c>
      <c r="B41" s="152">
        <v>45292</v>
      </c>
      <c r="C41" s="153" t="s">
        <v>122</v>
      </c>
      <c r="D41" s="153" t="s">
        <v>56</v>
      </c>
      <c r="E41" s="244">
        <v>83212376</v>
      </c>
      <c r="F41" s="144" t="s">
        <v>188</v>
      </c>
      <c r="G41" s="230"/>
      <c r="H41" s="154">
        <v>28733</v>
      </c>
      <c r="I41" s="153">
        <v>47</v>
      </c>
      <c r="J41" s="148" t="s">
        <v>70</v>
      </c>
      <c r="K41" s="153"/>
      <c r="L41" s="153"/>
      <c r="M41" s="153"/>
      <c r="N41" s="153"/>
      <c r="O41" s="155" t="s">
        <v>189</v>
      </c>
      <c r="P41" s="156" t="s">
        <v>60</v>
      </c>
      <c r="Q41" s="157" t="s">
        <v>110</v>
      </c>
      <c r="R41" s="158">
        <v>45828</v>
      </c>
      <c r="S41" s="159"/>
      <c r="T41" s="159" t="s">
        <v>62</v>
      </c>
      <c r="U41" s="159" t="s">
        <v>111</v>
      </c>
      <c r="V41" s="154">
        <v>45828</v>
      </c>
      <c r="W41" s="154" t="s">
        <v>126</v>
      </c>
      <c r="X41" s="154" t="s">
        <v>126</v>
      </c>
      <c r="Y41" s="160"/>
      <c r="Z41" s="160" t="s">
        <v>190</v>
      </c>
      <c r="AA41" s="153">
        <v>120</v>
      </c>
      <c r="AB41" s="153">
        <v>1.59</v>
      </c>
      <c r="AC41" s="182">
        <f t="shared" si="0"/>
        <v>47.466476800759459</v>
      </c>
      <c r="AD41" s="153" t="str">
        <f t="shared" si="1"/>
        <v>OBESIDADE III</v>
      </c>
      <c r="AE41" s="233" t="s">
        <v>135</v>
      </c>
      <c r="AF41" s="153" t="s">
        <v>130</v>
      </c>
      <c r="AG41" s="159"/>
      <c r="AH41" s="153"/>
      <c r="AI41" s="161"/>
      <c r="AJ41" s="153"/>
      <c r="AK41" s="153"/>
      <c r="AL41" s="207" t="s">
        <v>85</v>
      </c>
      <c r="AM41" s="207" t="s">
        <v>177</v>
      </c>
      <c r="AN41" s="207" t="s">
        <v>191</v>
      </c>
      <c r="AO41" s="207" t="str">
        <f ca="1">IF(R41="","",IF(R41&gt;TODAY(),"0 meses",DATEDIF(R41,TODAY(),"m") &amp; " meses"))</f>
        <v>11 meses</v>
      </c>
      <c r="AP41" s="147" t="s">
        <v>67</v>
      </c>
      <c r="AQ41" s="147" t="s">
        <v>67</v>
      </c>
      <c r="AR41" s="147"/>
      <c r="AS41" s="209" t="s">
        <v>68</v>
      </c>
      <c r="AT41" s="223" t="str">
        <f>MONTH(B41)&amp;"/"&amp;YEAR(B41)</f>
        <v>1/2024</v>
      </c>
      <c r="AU41" s="223">
        <f>WEEKNUM(B41)-WEEKNUM(EOMONTH(B41,-1)+1)+1</f>
        <v>1</v>
      </c>
      <c r="AV41" s="209" t="str">
        <f>MONTH(R41)&amp;"/"&amp;YEAR(R41)</f>
        <v>6/2025</v>
      </c>
      <c r="AW41" s="209">
        <f>WEEKNUM(R41)-WEEKNUM(EOMONTH(R41,-1)+1)+1</f>
        <v>3</v>
      </c>
      <c r="AX41" s="209">
        <f>IF(BB41="S",IF(Q41="1. Aceitou o programa",R41-B41,0),0)</f>
        <v>536</v>
      </c>
      <c r="AY41" s="209">
        <f>IF(BB41="S",IF(AND(S41&lt;&gt;"",R41&lt;&gt;""),S41-R41,0),0)</f>
        <v>0</v>
      </c>
      <c r="AZ41" s="209">
        <f>IF(BB41="S",IF(Q41="1. Aceitou o programa",IF(OR(X41="Não se Aplica",X41=""),IF(OR(W41="Não se Aplica",W41=""),0,W41-V41),AVERAGE(X41-W41,W41-V41)),0),0)</f>
        <v>0</v>
      </c>
      <c r="BA41" s="209">
        <f>IF(BB41="S",IF(AND(Q41="1. Aceitou o programa",AH41="Realizada"),IFERROR(IF(AG41="",0,AG41-R41),0),0),0)</f>
        <v>0</v>
      </c>
      <c r="BB41" s="209" t="str">
        <f>_xlfn.XLOOKUP(U41,'Lista Suspensa'!$AA$20:$AA$23,'Lista Suspensa'!$AB$20:$AB$23,"N/A")</f>
        <v>S</v>
      </c>
    </row>
    <row r="42" spans="1:54" ht="12" customHeight="1">
      <c r="A42" s="151" t="s">
        <v>121</v>
      </c>
      <c r="B42" s="152">
        <v>45292</v>
      </c>
      <c r="C42" s="153" t="s">
        <v>122</v>
      </c>
      <c r="D42" s="153" t="s">
        <v>56</v>
      </c>
      <c r="E42" s="244">
        <v>93086889</v>
      </c>
      <c r="F42" s="144" t="s">
        <v>192</v>
      </c>
      <c r="G42" s="230"/>
      <c r="H42" s="154">
        <v>36159</v>
      </c>
      <c r="I42" s="153">
        <v>27</v>
      </c>
      <c r="J42" s="148" t="s">
        <v>70</v>
      </c>
      <c r="K42" s="153"/>
      <c r="L42" s="153"/>
      <c r="M42" s="153"/>
      <c r="N42" s="153"/>
      <c r="O42" s="155">
        <v>2197984164</v>
      </c>
      <c r="P42" s="156" t="s">
        <v>60</v>
      </c>
      <c r="Q42" s="157" t="s">
        <v>110</v>
      </c>
      <c r="R42" s="158">
        <v>45832</v>
      </c>
      <c r="S42" s="159"/>
      <c r="T42" s="159" t="s">
        <v>62</v>
      </c>
      <c r="U42" s="159" t="s">
        <v>111</v>
      </c>
      <c r="V42" s="154">
        <v>45832</v>
      </c>
      <c r="W42" s="154" t="s">
        <v>126</v>
      </c>
      <c r="X42" s="154" t="s">
        <v>126</v>
      </c>
      <c r="Y42" s="160"/>
      <c r="Z42" s="160" t="s">
        <v>193</v>
      </c>
      <c r="AA42" s="153">
        <v>135</v>
      </c>
      <c r="AB42" s="153">
        <v>1.82</v>
      </c>
      <c r="AC42" s="182">
        <f t="shared" si="0"/>
        <v>40.755947349353939</v>
      </c>
      <c r="AD42" s="153" t="str">
        <f t="shared" si="1"/>
        <v>OBESIDADE III</v>
      </c>
      <c r="AE42" s="233" t="s">
        <v>135</v>
      </c>
      <c r="AF42" s="153" t="s">
        <v>130</v>
      </c>
      <c r="AG42" s="159"/>
      <c r="AH42" s="153"/>
      <c r="AI42" s="161"/>
      <c r="AJ42" s="153"/>
      <c r="AK42" s="153"/>
      <c r="AL42" s="207" t="s">
        <v>131</v>
      </c>
      <c r="AM42" s="207"/>
      <c r="AN42" s="207"/>
      <c r="AO42" s="207" t="str">
        <f ca="1">IF(R42="","",IF(R42&gt;TODAY(),"0 meses",DATEDIF(R42,TODAY(),"m") &amp; " meses"))</f>
        <v>11 meses</v>
      </c>
      <c r="AP42" s="147" t="s">
        <v>67</v>
      </c>
      <c r="AQ42" s="147" t="s">
        <v>67</v>
      </c>
      <c r="AR42" s="147"/>
      <c r="AS42" s="209" t="s">
        <v>68</v>
      </c>
      <c r="AT42" s="223" t="str">
        <f>MONTH(B42)&amp;"/"&amp;YEAR(B42)</f>
        <v>1/2024</v>
      </c>
      <c r="AU42" s="223">
        <f>WEEKNUM(B42)-WEEKNUM(EOMONTH(B42,-1)+1)+1</f>
        <v>1</v>
      </c>
      <c r="AV42" s="209" t="str">
        <f>MONTH(R42)&amp;"/"&amp;YEAR(R42)</f>
        <v>6/2025</v>
      </c>
      <c r="AW42" s="209">
        <f>WEEKNUM(R42)-WEEKNUM(EOMONTH(R42,-1)+1)+1</f>
        <v>4</v>
      </c>
      <c r="AX42" s="209">
        <f>IF(BB42="S",IF(Q42="1. Aceitou o programa",R42-B42,0),0)</f>
        <v>540</v>
      </c>
      <c r="AY42" s="209">
        <f>IF(BB42="S",IF(AND(S42&lt;&gt;"",R42&lt;&gt;""),S42-R42,0),0)</f>
        <v>0</v>
      </c>
      <c r="AZ42" s="209">
        <f>IF(BB42="S",IF(Q42="1. Aceitou o programa",IF(OR(X42="Não se Aplica",X42=""),IF(OR(W42="Não se Aplica",W42=""),0,W42-V42),AVERAGE(X42-W42,W42-V42)),0),0)</f>
        <v>0</v>
      </c>
      <c r="BA42" s="209">
        <f>IF(BB42="S",IF(AND(Q42="1. Aceitou o programa",AH42="Realizada"),IFERROR(IF(AG42="",0,AG42-R42),0),0),0)</f>
        <v>0</v>
      </c>
      <c r="BB42" s="209" t="str">
        <f>_xlfn.XLOOKUP(U42,'Lista Suspensa'!$AA$20:$AA$23,'Lista Suspensa'!$AB$20:$AB$23,"N/A")</f>
        <v>S</v>
      </c>
    </row>
    <row r="43" spans="1:54" ht="12" customHeight="1">
      <c r="A43" s="151" t="s">
        <v>121</v>
      </c>
      <c r="B43" s="152">
        <v>45292</v>
      </c>
      <c r="C43" s="153" t="s">
        <v>122</v>
      </c>
      <c r="D43" s="153" t="s">
        <v>56</v>
      </c>
      <c r="E43" s="244">
        <v>94442329</v>
      </c>
      <c r="F43" s="144" t="s">
        <v>194</v>
      </c>
      <c r="G43" s="230"/>
      <c r="H43" s="154">
        <v>32038</v>
      </c>
      <c r="I43" s="153">
        <v>38</v>
      </c>
      <c r="J43" s="148" t="s">
        <v>70</v>
      </c>
      <c r="K43" s="153" t="s">
        <v>59</v>
      </c>
      <c r="L43" s="153"/>
      <c r="M43" s="153"/>
      <c r="N43" s="153"/>
      <c r="O43" s="155" t="s">
        <v>195</v>
      </c>
      <c r="P43" s="156" t="s">
        <v>60</v>
      </c>
      <c r="Q43" s="157" t="s">
        <v>110</v>
      </c>
      <c r="R43" s="158">
        <v>45833</v>
      </c>
      <c r="S43" s="159"/>
      <c r="T43" s="159" t="s">
        <v>62</v>
      </c>
      <c r="U43" s="159" t="s">
        <v>111</v>
      </c>
      <c r="V43" s="154">
        <v>45833</v>
      </c>
      <c r="W43" s="154" t="s">
        <v>126</v>
      </c>
      <c r="X43" s="154" t="s">
        <v>126</v>
      </c>
      <c r="Y43" s="160"/>
      <c r="Z43" s="160" t="s">
        <v>128</v>
      </c>
      <c r="AA43" s="153">
        <v>100</v>
      </c>
      <c r="AB43" s="153">
        <v>1.63</v>
      </c>
      <c r="AC43" s="182">
        <f t="shared" si="0"/>
        <v>37.637848620572854</v>
      </c>
      <c r="AD43" s="153" t="str">
        <f t="shared" si="1"/>
        <v>OBESIDADE II</v>
      </c>
      <c r="AE43" s="233" t="s">
        <v>135</v>
      </c>
      <c r="AF43" s="153" t="s">
        <v>130</v>
      </c>
      <c r="AG43" s="159"/>
      <c r="AH43" s="153"/>
      <c r="AI43" s="161"/>
      <c r="AJ43" s="153"/>
      <c r="AK43" s="153"/>
      <c r="AL43" s="207" t="s">
        <v>85</v>
      </c>
      <c r="AM43" s="207" t="s">
        <v>86</v>
      </c>
      <c r="AN43" s="207">
        <v>45658</v>
      </c>
      <c r="AO43" s="207" t="str">
        <f ca="1">IF(R43="","",IF(R43&gt;TODAY(),"0 meses",DATEDIF(R43,TODAY(),"m") &amp; " meses"))</f>
        <v>11 meses</v>
      </c>
      <c r="AP43" s="147" t="s">
        <v>67</v>
      </c>
      <c r="AQ43" s="147" t="s">
        <v>67</v>
      </c>
      <c r="AR43" s="147"/>
      <c r="AS43" s="209" t="s">
        <v>68</v>
      </c>
      <c r="AT43" s="223" t="str">
        <f>MONTH(B43)&amp;"/"&amp;YEAR(B43)</f>
        <v>1/2024</v>
      </c>
      <c r="AU43" s="223">
        <f>WEEKNUM(B43)-WEEKNUM(EOMONTH(B43,-1)+1)+1</f>
        <v>1</v>
      </c>
      <c r="AV43" s="209" t="str">
        <f>MONTH(R43)&amp;"/"&amp;YEAR(R43)</f>
        <v>6/2025</v>
      </c>
      <c r="AW43" s="209">
        <f>WEEKNUM(R43)-WEEKNUM(EOMONTH(R43,-1)+1)+1</f>
        <v>4</v>
      </c>
      <c r="AX43" s="209">
        <f>IF(BB43="S",IF(Q43="1. Aceitou o programa",R43-B43,0),0)</f>
        <v>541</v>
      </c>
      <c r="AY43" s="209">
        <f>IF(BB43="S",IF(AND(S43&lt;&gt;"",R43&lt;&gt;""),S43-R43,0),0)</f>
        <v>0</v>
      </c>
      <c r="AZ43" s="209">
        <f>IF(BB43="S",IF(Q43="1. Aceitou o programa",IF(OR(X43="Não se Aplica",X43=""),IF(OR(W43="Não se Aplica",W43=""),0,W43-V43),AVERAGE(X43-W43,W43-V43)),0),0)</f>
        <v>0</v>
      </c>
      <c r="BA43" s="209">
        <f>IF(BB43="S",IF(AND(Q43="1. Aceitou o programa",AH43="Realizada"),IFERROR(IF(AG43="",0,AG43-R43),0),0),0)</f>
        <v>0</v>
      </c>
      <c r="BB43" s="209" t="str">
        <f>_xlfn.XLOOKUP(U43,'Lista Suspensa'!$AA$20:$AA$23,'Lista Suspensa'!$AB$20:$AB$23,"N/A")</f>
        <v>S</v>
      </c>
    </row>
    <row r="44" spans="1:54" ht="12" customHeight="1">
      <c r="A44" s="151" t="s">
        <v>121</v>
      </c>
      <c r="B44" s="152">
        <v>45292</v>
      </c>
      <c r="C44" s="153" t="s">
        <v>122</v>
      </c>
      <c r="D44" s="153" t="s">
        <v>171</v>
      </c>
      <c r="E44" s="244">
        <v>95261291</v>
      </c>
      <c r="F44" s="144" t="s">
        <v>196</v>
      </c>
      <c r="G44" s="230"/>
      <c r="H44" s="154">
        <v>30346</v>
      </c>
      <c r="I44" s="153">
        <v>43</v>
      </c>
      <c r="J44" s="148" t="s">
        <v>70</v>
      </c>
      <c r="K44" s="153" t="s">
        <v>101</v>
      </c>
      <c r="L44" s="153"/>
      <c r="M44" s="153"/>
      <c r="N44" s="153"/>
      <c r="O44" s="155">
        <v>21998086408</v>
      </c>
      <c r="P44" s="156" t="s">
        <v>60</v>
      </c>
      <c r="Q44" s="157" t="s">
        <v>110</v>
      </c>
      <c r="R44" s="158">
        <v>45834</v>
      </c>
      <c r="S44" s="159"/>
      <c r="T44" s="159" t="s">
        <v>62</v>
      </c>
      <c r="U44" s="159" t="s">
        <v>111</v>
      </c>
      <c r="V44" s="154">
        <v>45834</v>
      </c>
      <c r="W44" s="154" t="s">
        <v>126</v>
      </c>
      <c r="X44" s="154" t="s">
        <v>126</v>
      </c>
      <c r="Y44" s="160"/>
      <c r="Z44" s="160" t="s">
        <v>197</v>
      </c>
      <c r="AA44" s="153">
        <v>117</v>
      </c>
      <c r="AB44" s="153">
        <v>1.52</v>
      </c>
      <c r="AC44" s="182">
        <f t="shared" si="0"/>
        <v>50.640581717451525</v>
      </c>
      <c r="AD44" s="153" t="str">
        <f t="shared" si="1"/>
        <v>OBESIDADE III</v>
      </c>
      <c r="AE44" s="233" t="s">
        <v>135</v>
      </c>
      <c r="AF44" s="153" t="s">
        <v>130</v>
      </c>
      <c r="AG44" s="159"/>
      <c r="AH44" s="153"/>
      <c r="AI44" s="161"/>
      <c r="AJ44" s="153"/>
      <c r="AK44" s="153"/>
      <c r="AL44" s="207" t="s">
        <v>143</v>
      </c>
      <c r="AM44" s="207"/>
      <c r="AN44" s="207"/>
      <c r="AO44" s="207" t="str">
        <f ca="1">IF(R44="","",IF(R44&gt;TODAY(),"0 meses",DATEDIF(R44,TODAY(),"m") &amp; " meses"))</f>
        <v>11 meses</v>
      </c>
      <c r="AP44" s="147" t="s">
        <v>67</v>
      </c>
      <c r="AQ44" s="147" t="s">
        <v>67</v>
      </c>
      <c r="AR44" s="147"/>
      <c r="AS44" s="209" t="s">
        <v>68</v>
      </c>
      <c r="AT44" s="223" t="str">
        <f>MONTH(B44)&amp;"/"&amp;YEAR(B44)</f>
        <v>1/2024</v>
      </c>
      <c r="AU44" s="223">
        <f>WEEKNUM(B44)-WEEKNUM(EOMONTH(B44,-1)+1)+1</f>
        <v>1</v>
      </c>
      <c r="AV44" s="209" t="str">
        <f>MONTH(R44)&amp;"/"&amp;YEAR(R44)</f>
        <v>6/2025</v>
      </c>
      <c r="AW44" s="209">
        <f>WEEKNUM(R44)-WEEKNUM(EOMONTH(R44,-1)+1)+1</f>
        <v>4</v>
      </c>
      <c r="AX44" s="209">
        <f>IF(BB44="S",IF(Q44="1. Aceitou o programa",R44-B44,0),0)</f>
        <v>542</v>
      </c>
      <c r="AY44" s="209">
        <f>IF(BB44="S",IF(AND(S44&lt;&gt;"",R44&lt;&gt;""),S44-R44,0),0)</f>
        <v>0</v>
      </c>
      <c r="AZ44" s="209">
        <f>IF(BB44="S",IF(Q44="1. Aceitou o programa",IF(OR(X44="Não se Aplica",X44=""),IF(OR(W44="Não se Aplica",W44=""),0,W44-V44),AVERAGE(X44-W44,W44-V44)),0),0)</f>
        <v>0</v>
      </c>
      <c r="BA44" s="209">
        <f>IF(BB44="S",IF(AND(Q44="1. Aceitou o programa",AH44="Realizada"),IFERROR(IF(AG44="",0,AG44-R44),0),0),0)</f>
        <v>0</v>
      </c>
      <c r="BB44" s="209" t="str">
        <f>_xlfn.XLOOKUP(U44,'Lista Suspensa'!$AA$20:$AA$23,'Lista Suspensa'!$AB$20:$AB$23,"N/A")</f>
        <v>S</v>
      </c>
    </row>
    <row r="45" spans="1:54" ht="12" customHeight="1">
      <c r="A45" s="151" t="s">
        <v>121</v>
      </c>
      <c r="B45" s="152">
        <v>45292</v>
      </c>
      <c r="C45" s="153" t="s">
        <v>122</v>
      </c>
      <c r="D45" s="153" t="s">
        <v>56</v>
      </c>
      <c r="E45" s="244">
        <v>85709749</v>
      </c>
      <c r="F45" s="144" t="s">
        <v>198</v>
      </c>
      <c r="G45" s="230"/>
      <c r="H45" s="154">
        <v>29332</v>
      </c>
      <c r="I45" s="153">
        <v>46</v>
      </c>
      <c r="J45" s="148" t="s">
        <v>70</v>
      </c>
      <c r="K45" s="153"/>
      <c r="L45" s="153"/>
      <c r="M45" s="153"/>
      <c r="N45" s="153"/>
      <c r="O45" s="155" t="s">
        <v>199</v>
      </c>
      <c r="P45" s="156" t="s">
        <v>60</v>
      </c>
      <c r="Q45" s="157" t="s">
        <v>110</v>
      </c>
      <c r="R45" s="158">
        <v>45834</v>
      </c>
      <c r="S45" s="159"/>
      <c r="T45" s="159" t="s">
        <v>62</v>
      </c>
      <c r="U45" s="159" t="s">
        <v>111</v>
      </c>
      <c r="V45" s="154">
        <v>45834</v>
      </c>
      <c r="W45" s="154" t="s">
        <v>126</v>
      </c>
      <c r="X45" s="154" t="s">
        <v>126</v>
      </c>
      <c r="Y45" s="160" t="s">
        <v>200</v>
      </c>
      <c r="Z45" s="160" t="s">
        <v>201</v>
      </c>
      <c r="AA45" s="153">
        <v>130</v>
      </c>
      <c r="AB45" s="153">
        <v>1.6</v>
      </c>
      <c r="AC45" s="182">
        <f t="shared" si="0"/>
        <v>50.781249999999993</v>
      </c>
      <c r="AD45" s="153" t="str">
        <f t="shared" si="1"/>
        <v>OBESIDADE III</v>
      </c>
      <c r="AE45" s="233" t="s">
        <v>135</v>
      </c>
      <c r="AF45" s="153" t="s">
        <v>130</v>
      </c>
      <c r="AG45" s="159"/>
      <c r="AH45" s="153"/>
      <c r="AI45" s="161"/>
      <c r="AJ45" s="153"/>
      <c r="AK45" s="153"/>
      <c r="AL45" s="207" t="s">
        <v>143</v>
      </c>
      <c r="AM45" s="207"/>
      <c r="AN45" s="207"/>
      <c r="AO45" s="207" t="str">
        <f ca="1">IF(R45="","",IF(R45&gt;TODAY(),"0 meses",DATEDIF(R45,TODAY(),"m") &amp; " meses"))</f>
        <v>11 meses</v>
      </c>
      <c r="AP45" s="147" t="s">
        <v>67</v>
      </c>
      <c r="AQ45" s="147" t="s">
        <v>67</v>
      </c>
      <c r="AR45" s="147"/>
      <c r="AS45" s="209" t="s">
        <v>68</v>
      </c>
      <c r="AT45" s="223" t="str">
        <f>MONTH(B45)&amp;"/"&amp;YEAR(B45)</f>
        <v>1/2024</v>
      </c>
      <c r="AU45" s="223">
        <f>WEEKNUM(B45)-WEEKNUM(EOMONTH(B45,-1)+1)+1</f>
        <v>1</v>
      </c>
      <c r="AV45" s="209" t="str">
        <f>MONTH(R45)&amp;"/"&amp;YEAR(R45)</f>
        <v>6/2025</v>
      </c>
      <c r="AW45" s="209">
        <f>WEEKNUM(R45)-WEEKNUM(EOMONTH(R45,-1)+1)+1</f>
        <v>4</v>
      </c>
      <c r="AX45" s="209">
        <f>IF(BB45="S",IF(Q45="1. Aceitou o programa",R45-B45,0),0)</f>
        <v>542</v>
      </c>
      <c r="AY45" s="209">
        <f>IF(BB45="S",IF(AND(S45&lt;&gt;"",R45&lt;&gt;""),S45-R45,0),0)</f>
        <v>0</v>
      </c>
      <c r="AZ45" s="209">
        <f>IF(BB45="S",IF(Q45="1. Aceitou o programa",IF(OR(X45="Não se Aplica",X45=""),IF(OR(W45="Não se Aplica",W45=""),0,W45-V45),AVERAGE(X45-W45,W45-V45)),0),0)</f>
        <v>0</v>
      </c>
      <c r="BA45" s="209">
        <f>IF(BB45="S",IF(AND(Q45="1. Aceitou o programa",AH45="Realizada"),IFERROR(IF(AG45="",0,AG45-R45),0),0),0)</f>
        <v>0</v>
      </c>
      <c r="BB45" s="209" t="str">
        <f>_xlfn.XLOOKUP(U45,'Lista Suspensa'!$AA$20:$AA$23,'Lista Suspensa'!$AB$20:$AB$23,"N/A")</f>
        <v>S</v>
      </c>
    </row>
    <row r="46" spans="1:54" ht="12" customHeight="1">
      <c r="A46" s="151" t="s">
        <v>121</v>
      </c>
      <c r="B46" s="152">
        <v>45292</v>
      </c>
      <c r="C46" s="153" t="s">
        <v>122</v>
      </c>
      <c r="D46" s="153" t="s">
        <v>178</v>
      </c>
      <c r="E46" s="244">
        <v>92831852</v>
      </c>
      <c r="F46" s="144" t="s">
        <v>202</v>
      </c>
      <c r="G46" s="230"/>
      <c r="H46" s="154">
        <v>39561</v>
      </c>
      <c r="I46" s="153">
        <v>18</v>
      </c>
      <c r="J46" s="148" t="s">
        <v>70</v>
      </c>
      <c r="K46" s="153"/>
      <c r="L46" s="153"/>
      <c r="M46" s="153"/>
      <c r="N46" s="153"/>
      <c r="O46" s="155" t="s">
        <v>203</v>
      </c>
      <c r="P46" s="156" t="s">
        <v>60</v>
      </c>
      <c r="Q46" s="157" t="s">
        <v>110</v>
      </c>
      <c r="R46" s="158">
        <v>45835</v>
      </c>
      <c r="S46" s="159"/>
      <c r="T46" s="159" t="s">
        <v>62</v>
      </c>
      <c r="U46" s="159" t="s">
        <v>111</v>
      </c>
      <c r="V46" s="154">
        <v>45835</v>
      </c>
      <c r="W46" s="154" t="s">
        <v>126</v>
      </c>
      <c r="X46" s="154" t="s">
        <v>126</v>
      </c>
      <c r="Y46" s="160"/>
      <c r="Z46" s="160" t="s">
        <v>128</v>
      </c>
      <c r="AA46" s="153">
        <v>97.5</v>
      </c>
      <c r="AB46" s="153">
        <v>1.58</v>
      </c>
      <c r="AC46" s="182">
        <f t="shared" si="0"/>
        <v>39.056240987021305</v>
      </c>
      <c r="AD46" s="153" t="str">
        <f t="shared" si="1"/>
        <v>OBESIDADE II</v>
      </c>
      <c r="AE46" s="233" t="s">
        <v>135</v>
      </c>
      <c r="AF46" s="153" t="s">
        <v>130</v>
      </c>
      <c r="AG46" s="159"/>
      <c r="AH46" s="153"/>
      <c r="AI46" s="161"/>
      <c r="AJ46" s="153"/>
      <c r="AK46" s="153"/>
      <c r="AL46" s="207" t="s">
        <v>131</v>
      </c>
      <c r="AM46" s="207"/>
      <c r="AN46" s="207"/>
      <c r="AO46" s="207" t="str">
        <f ca="1">IF(R46="","",IF(R46&gt;TODAY(),"0 meses",DATEDIF(R46,TODAY(),"m") &amp; " meses"))</f>
        <v>11 meses</v>
      </c>
      <c r="AP46" s="147" t="s">
        <v>67</v>
      </c>
      <c r="AQ46" s="147" t="s">
        <v>67</v>
      </c>
      <c r="AR46" s="147"/>
      <c r="AS46" s="209" t="s">
        <v>68</v>
      </c>
      <c r="AT46" s="223" t="str">
        <f>MONTH(B46)&amp;"/"&amp;YEAR(B46)</f>
        <v>1/2024</v>
      </c>
      <c r="AU46" s="223">
        <f>WEEKNUM(B46)-WEEKNUM(EOMONTH(B46,-1)+1)+1</f>
        <v>1</v>
      </c>
      <c r="AV46" s="209" t="str">
        <f>MONTH(R46)&amp;"/"&amp;YEAR(R46)</f>
        <v>6/2025</v>
      </c>
      <c r="AW46" s="209">
        <f>WEEKNUM(R46)-WEEKNUM(EOMONTH(R46,-1)+1)+1</f>
        <v>4</v>
      </c>
      <c r="AX46" s="209">
        <f>IF(BB46="S",IF(Q46="1. Aceitou o programa",R46-B46,0),0)</f>
        <v>543</v>
      </c>
      <c r="AY46" s="209">
        <f>IF(BB46="S",IF(AND(S46&lt;&gt;"",R46&lt;&gt;""),S46-R46,0),0)</f>
        <v>0</v>
      </c>
      <c r="AZ46" s="209">
        <f>IF(BB46="S",IF(Q46="1. Aceitou o programa",IF(OR(X46="Não se Aplica",X46=""),IF(OR(W46="Não se Aplica",W46=""),0,W46-V46),AVERAGE(X46-W46,W46-V46)),0),0)</f>
        <v>0</v>
      </c>
      <c r="BA46" s="209">
        <f>IF(BB46="S",IF(AND(Q46="1. Aceitou o programa",AH46="Realizada"),IFERROR(IF(AG46="",0,AG46-R46),0),0),0)</f>
        <v>0</v>
      </c>
      <c r="BB46" s="209" t="str">
        <f>_xlfn.XLOOKUP(U46,'Lista Suspensa'!$AA$20:$AA$23,'Lista Suspensa'!$AB$20:$AB$23,"N/A")</f>
        <v>S</v>
      </c>
    </row>
    <row r="47" spans="1:54" ht="12" customHeight="1">
      <c r="A47" s="151" t="s">
        <v>121</v>
      </c>
      <c r="B47" s="152">
        <v>45292</v>
      </c>
      <c r="C47" s="153" t="s">
        <v>122</v>
      </c>
      <c r="D47" s="153" t="s">
        <v>204</v>
      </c>
      <c r="E47" s="244">
        <v>93124642</v>
      </c>
      <c r="F47" s="144" t="s">
        <v>205</v>
      </c>
      <c r="G47" s="230"/>
      <c r="H47" s="154">
        <v>28130</v>
      </c>
      <c r="I47" s="153">
        <v>49</v>
      </c>
      <c r="J47" s="148" t="s">
        <v>70</v>
      </c>
      <c r="K47" s="153" t="s">
        <v>101</v>
      </c>
      <c r="L47" s="153"/>
      <c r="M47" s="153"/>
      <c r="N47" s="153"/>
      <c r="O47" s="155" t="s">
        <v>206</v>
      </c>
      <c r="P47" s="156" t="s">
        <v>60</v>
      </c>
      <c r="Q47" s="157" t="s">
        <v>110</v>
      </c>
      <c r="R47" s="158">
        <v>45838</v>
      </c>
      <c r="S47" s="159"/>
      <c r="T47" s="159" t="s">
        <v>62</v>
      </c>
      <c r="U47" s="159" t="s">
        <v>111</v>
      </c>
      <c r="V47" s="154">
        <v>45838</v>
      </c>
      <c r="W47" s="154" t="s">
        <v>126</v>
      </c>
      <c r="X47" s="154" t="s">
        <v>126</v>
      </c>
      <c r="Y47" s="160" t="s">
        <v>207</v>
      </c>
      <c r="Z47" s="160" t="s">
        <v>128</v>
      </c>
      <c r="AA47" s="153">
        <v>66</v>
      </c>
      <c r="AB47" s="153">
        <v>1.54</v>
      </c>
      <c r="AC47" s="182">
        <f t="shared" si="0"/>
        <v>27.829313543599259</v>
      </c>
      <c r="AD47" s="153" t="str">
        <f t="shared" si="1"/>
        <v>SOBREPESO</v>
      </c>
      <c r="AE47" s="233" t="s">
        <v>135</v>
      </c>
      <c r="AF47" s="153" t="s">
        <v>130</v>
      </c>
      <c r="AG47" s="159"/>
      <c r="AH47" s="153"/>
      <c r="AI47" s="161"/>
      <c r="AJ47" s="153"/>
      <c r="AK47" s="153"/>
      <c r="AL47" s="207" t="s">
        <v>85</v>
      </c>
      <c r="AM47" s="207" t="s">
        <v>86</v>
      </c>
      <c r="AN47" s="207">
        <v>45808</v>
      </c>
      <c r="AO47" s="207" t="str">
        <f ca="1">IF(R47="","",IF(R47&gt;TODAY(),"0 meses",DATEDIF(R47,TODAY(),"m") &amp; " meses"))</f>
        <v>11 meses</v>
      </c>
      <c r="AP47" s="147" t="s">
        <v>67</v>
      </c>
      <c r="AQ47" s="147" t="s">
        <v>67</v>
      </c>
      <c r="AR47" s="147"/>
      <c r="AS47" s="209" t="s">
        <v>68</v>
      </c>
      <c r="AT47" s="223" t="str">
        <f>MONTH(B47)&amp;"/"&amp;YEAR(B47)</f>
        <v>1/2024</v>
      </c>
      <c r="AU47" s="223">
        <f>WEEKNUM(B47)-WEEKNUM(EOMONTH(B47,-1)+1)+1</f>
        <v>1</v>
      </c>
      <c r="AV47" s="209" t="str">
        <f>MONTH(R47)&amp;"/"&amp;YEAR(R47)</f>
        <v>6/2025</v>
      </c>
      <c r="AW47" s="209">
        <f>WEEKNUM(R47)-WEEKNUM(EOMONTH(R47,-1)+1)+1</f>
        <v>5</v>
      </c>
      <c r="AX47" s="209">
        <f>IF(BB47="S",IF(Q47="1. Aceitou o programa",R47-B47,0),0)</f>
        <v>546</v>
      </c>
      <c r="AY47" s="209">
        <f>IF(BB47="S",IF(AND(S47&lt;&gt;"",R47&lt;&gt;""),S47-R47,0),0)</f>
        <v>0</v>
      </c>
      <c r="AZ47" s="209">
        <f>IF(BB47="S",IF(Q47="1. Aceitou o programa",IF(OR(X47="Não se Aplica",X47=""),IF(OR(W47="Não se Aplica",W47=""),0,W47-V47),AVERAGE(X47-W47,W47-V47)),0),0)</f>
        <v>0</v>
      </c>
      <c r="BA47" s="209">
        <f>IF(BB47="S",IF(AND(Q47="1. Aceitou o programa",AH47="Realizada"),IFERROR(IF(AG47="",0,AG47-R47),0),0),0)</f>
        <v>0</v>
      </c>
      <c r="BB47" s="209" t="str">
        <f>_xlfn.XLOOKUP(U47,'Lista Suspensa'!$AA$20:$AA$23,'Lista Suspensa'!$AB$20:$AB$23,"N/A")</f>
        <v>S</v>
      </c>
    </row>
    <row r="48" spans="1:54" ht="12" customHeight="1">
      <c r="A48" s="151" t="s">
        <v>121</v>
      </c>
      <c r="B48" s="152">
        <v>45292</v>
      </c>
      <c r="C48" s="153" t="s">
        <v>122</v>
      </c>
      <c r="D48" s="153" t="s">
        <v>185</v>
      </c>
      <c r="E48" s="244">
        <v>93413441</v>
      </c>
      <c r="F48" s="144" t="s">
        <v>208</v>
      </c>
      <c r="G48" s="230"/>
      <c r="H48" s="154">
        <v>34091</v>
      </c>
      <c r="I48" s="153">
        <v>33</v>
      </c>
      <c r="J48" s="148" t="s">
        <v>70</v>
      </c>
      <c r="K48" s="153"/>
      <c r="L48" s="153"/>
      <c r="M48" s="153"/>
      <c r="N48" s="153"/>
      <c r="O48" s="155">
        <v>11966153534</v>
      </c>
      <c r="P48" s="156" t="s">
        <v>60</v>
      </c>
      <c r="Q48" s="157" t="s">
        <v>110</v>
      </c>
      <c r="R48" s="158">
        <v>45839</v>
      </c>
      <c r="S48" s="159"/>
      <c r="T48" s="159" t="s">
        <v>62</v>
      </c>
      <c r="U48" s="159" t="s">
        <v>111</v>
      </c>
      <c r="V48" s="154">
        <v>45839</v>
      </c>
      <c r="W48" s="154" t="s">
        <v>126</v>
      </c>
      <c r="X48" s="154" t="s">
        <v>126</v>
      </c>
      <c r="Y48" s="160"/>
      <c r="Z48" s="160" t="s">
        <v>128</v>
      </c>
      <c r="AA48" s="153">
        <v>105</v>
      </c>
      <c r="AB48" s="153">
        <v>1.62</v>
      </c>
      <c r="AC48" s="182">
        <f t="shared" si="0"/>
        <v>40.009144947416544</v>
      </c>
      <c r="AD48" s="153" t="str">
        <f t="shared" si="1"/>
        <v>OBESIDADE III</v>
      </c>
      <c r="AE48" s="233" t="s">
        <v>135</v>
      </c>
      <c r="AF48" s="153" t="s">
        <v>130</v>
      </c>
      <c r="AG48" s="159"/>
      <c r="AH48" s="153"/>
      <c r="AI48" s="161"/>
      <c r="AJ48" s="153"/>
      <c r="AK48" s="153"/>
      <c r="AL48" s="207" t="s">
        <v>131</v>
      </c>
      <c r="AM48" s="207"/>
      <c r="AN48" s="207"/>
      <c r="AO48" s="207" t="str">
        <f ca="1">IF(R48="","",IF(R48&gt;TODAY(),"0 meses",DATEDIF(R48,TODAY(),"m") &amp; " meses"))</f>
        <v>11 meses</v>
      </c>
      <c r="AP48" s="147" t="s">
        <v>67</v>
      </c>
      <c r="AQ48" s="147" t="s">
        <v>67</v>
      </c>
      <c r="AR48" s="147"/>
      <c r="AS48" s="209" t="s">
        <v>68</v>
      </c>
      <c r="AT48" s="223" t="str">
        <f>MONTH(B48)&amp;"/"&amp;YEAR(B48)</f>
        <v>1/2024</v>
      </c>
      <c r="AU48" s="223">
        <f>WEEKNUM(B48)-WEEKNUM(EOMONTH(B48,-1)+1)+1</f>
        <v>1</v>
      </c>
      <c r="AV48" s="209" t="str">
        <f>MONTH(R48)&amp;"/"&amp;YEAR(R48)</f>
        <v>7/2025</v>
      </c>
      <c r="AW48" s="209">
        <f>WEEKNUM(R48)-WEEKNUM(EOMONTH(R48,-1)+1)+1</f>
        <v>1</v>
      </c>
      <c r="AX48" s="209">
        <f>IF(BB48="S",IF(Q48="1. Aceitou o programa",R48-B48,0),0)</f>
        <v>547</v>
      </c>
      <c r="AY48" s="209">
        <f>IF(BB48="S",IF(AND(S48&lt;&gt;"",R48&lt;&gt;""),S48-R48,0),0)</f>
        <v>0</v>
      </c>
      <c r="AZ48" s="209">
        <f>IF(BB48="S",IF(Q48="1. Aceitou o programa",IF(OR(X48="Não se Aplica",X48=""),IF(OR(W48="Não se Aplica",W48=""),0,W48-V48),AVERAGE(X48-W48,W48-V48)),0),0)</f>
        <v>0</v>
      </c>
      <c r="BA48" s="209">
        <f>IF(BB48="S",IF(AND(Q48="1. Aceitou o programa",AH48="Realizada"),IFERROR(IF(AG48="",0,AG48-R48),0),0),0)</f>
        <v>0</v>
      </c>
      <c r="BB48" s="209" t="str">
        <f>_xlfn.XLOOKUP(U48,'Lista Suspensa'!$AA$20:$AA$23,'Lista Suspensa'!$AB$20:$AB$23,"N/A")</f>
        <v>S</v>
      </c>
    </row>
    <row r="49" spans="1:54" ht="12" customHeight="1">
      <c r="A49" s="151" t="s">
        <v>121</v>
      </c>
      <c r="B49" s="152">
        <v>45292</v>
      </c>
      <c r="C49" s="153" t="s">
        <v>122</v>
      </c>
      <c r="D49" s="153" t="s">
        <v>56</v>
      </c>
      <c r="E49" s="244">
        <v>81680521</v>
      </c>
      <c r="F49" s="144" t="s">
        <v>209</v>
      </c>
      <c r="G49" s="230"/>
      <c r="H49" s="154">
        <v>30730</v>
      </c>
      <c r="I49" s="153">
        <v>42</v>
      </c>
      <c r="J49" s="148" t="s">
        <v>58</v>
      </c>
      <c r="K49" s="153"/>
      <c r="L49" s="153"/>
      <c r="M49" s="153"/>
      <c r="N49" s="153"/>
      <c r="O49" s="155" t="s">
        <v>210</v>
      </c>
      <c r="P49" s="156" t="s">
        <v>60</v>
      </c>
      <c r="Q49" s="157" t="s">
        <v>110</v>
      </c>
      <c r="R49" s="158">
        <v>45841</v>
      </c>
      <c r="S49" s="159"/>
      <c r="T49" s="159" t="s">
        <v>62</v>
      </c>
      <c r="U49" s="159" t="s">
        <v>111</v>
      </c>
      <c r="V49" s="154">
        <v>45841</v>
      </c>
      <c r="W49" s="154" t="s">
        <v>126</v>
      </c>
      <c r="X49" s="154" t="s">
        <v>126</v>
      </c>
      <c r="Y49" s="160"/>
      <c r="Z49" s="160" t="s">
        <v>174</v>
      </c>
      <c r="AA49" s="153">
        <v>107</v>
      </c>
      <c r="AB49" s="153">
        <v>1.78</v>
      </c>
      <c r="AC49" s="182">
        <f t="shared" si="0"/>
        <v>33.770988511551572</v>
      </c>
      <c r="AD49" s="153" t="str">
        <f t="shared" si="1"/>
        <v>OBESIDADE I</v>
      </c>
      <c r="AE49" s="233" t="s">
        <v>135</v>
      </c>
      <c r="AF49" s="153" t="s">
        <v>130</v>
      </c>
      <c r="AG49" s="159"/>
      <c r="AH49" s="153"/>
      <c r="AI49" s="161"/>
      <c r="AJ49" s="153"/>
      <c r="AK49" s="153"/>
      <c r="AL49" s="207" t="s">
        <v>131</v>
      </c>
      <c r="AM49" s="207"/>
      <c r="AN49" s="207"/>
      <c r="AO49" s="207" t="str">
        <f ca="1">IF(R49="","",IF(R49&gt;TODAY(),"0 meses",DATEDIF(R49,TODAY(),"m") &amp; " meses"))</f>
        <v>11 meses</v>
      </c>
      <c r="AP49" s="147" t="s">
        <v>67</v>
      </c>
      <c r="AQ49" s="147" t="s">
        <v>67</v>
      </c>
      <c r="AR49" s="147"/>
      <c r="AS49" s="209" t="s">
        <v>68</v>
      </c>
      <c r="AT49" s="223" t="str">
        <f>MONTH(B49)&amp;"/"&amp;YEAR(B49)</f>
        <v>1/2024</v>
      </c>
      <c r="AU49" s="223">
        <f>WEEKNUM(B49)-WEEKNUM(EOMONTH(B49,-1)+1)+1</f>
        <v>1</v>
      </c>
      <c r="AV49" s="209" t="str">
        <f>MONTH(R49)&amp;"/"&amp;YEAR(R49)</f>
        <v>7/2025</v>
      </c>
      <c r="AW49" s="209">
        <f>WEEKNUM(R49)-WEEKNUM(EOMONTH(R49,-1)+1)+1</f>
        <v>1</v>
      </c>
      <c r="AX49" s="209">
        <f>IF(BB49="S",IF(Q49="1. Aceitou o programa",R49-B49,0),0)</f>
        <v>549</v>
      </c>
      <c r="AY49" s="209">
        <f>IF(BB49="S",IF(AND(S49&lt;&gt;"",R49&lt;&gt;""),S49-R49,0),0)</f>
        <v>0</v>
      </c>
      <c r="AZ49" s="209">
        <f>IF(BB49="S",IF(Q49="1. Aceitou o programa",IF(OR(X49="Não se Aplica",X49=""),IF(OR(W49="Não se Aplica",W49=""),0,W49-V49),AVERAGE(X49-W49,W49-V49)),0),0)</f>
        <v>0</v>
      </c>
      <c r="BA49" s="209">
        <f>IF(BB49="S",IF(AND(Q49="1. Aceitou o programa",AH49="Realizada"),IFERROR(IF(AG49="",0,AG49-R49),0),0),0)</f>
        <v>0</v>
      </c>
      <c r="BB49" s="209" t="str">
        <f>_xlfn.XLOOKUP(U49,'Lista Suspensa'!$AA$20:$AA$23,'Lista Suspensa'!$AB$20:$AB$23,"N/A")</f>
        <v>S</v>
      </c>
    </row>
    <row r="50" spans="1:54" ht="12" customHeight="1">
      <c r="A50" s="151" t="s">
        <v>121</v>
      </c>
      <c r="B50" s="152">
        <v>45292</v>
      </c>
      <c r="C50" s="153" t="s">
        <v>122</v>
      </c>
      <c r="D50" s="153" t="s">
        <v>56</v>
      </c>
      <c r="E50" s="244">
        <v>450100014</v>
      </c>
      <c r="F50" s="144" t="s">
        <v>211</v>
      </c>
      <c r="G50" s="230"/>
      <c r="H50" s="154">
        <v>30848</v>
      </c>
      <c r="I50" s="153">
        <v>41</v>
      </c>
      <c r="J50" s="148" t="s">
        <v>70</v>
      </c>
      <c r="K50" s="153" t="s">
        <v>59</v>
      </c>
      <c r="L50" s="153"/>
      <c r="M50" s="153"/>
      <c r="N50" s="153"/>
      <c r="O50" s="155" t="s">
        <v>212</v>
      </c>
      <c r="P50" s="156" t="s">
        <v>60</v>
      </c>
      <c r="Q50" s="157" t="s">
        <v>110</v>
      </c>
      <c r="R50" s="158">
        <v>45845</v>
      </c>
      <c r="S50" s="159"/>
      <c r="T50" s="159" t="s">
        <v>62</v>
      </c>
      <c r="U50" s="159" t="s">
        <v>111</v>
      </c>
      <c r="V50" s="154">
        <v>45845</v>
      </c>
      <c r="W50" s="154" t="s">
        <v>126</v>
      </c>
      <c r="X50" s="154" t="s">
        <v>126</v>
      </c>
      <c r="Y50" s="160"/>
      <c r="Z50" s="160" t="s">
        <v>166</v>
      </c>
      <c r="AA50" s="153">
        <v>89</v>
      </c>
      <c r="AB50" s="153">
        <v>1.56</v>
      </c>
      <c r="AC50" s="182">
        <f t="shared" si="0"/>
        <v>36.571334648257725</v>
      </c>
      <c r="AD50" s="153" t="str">
        <f t="shared" si="1"/>
        <v>OBESIDADE II</v>
      </c>
      <c r="AE50" s="233" t="s">
        <v>135</v>
      </c>
      <c r="AF50" s="153" t="s">
        <v>130</v>
      </c>
      <c r="AG50" s="159"/>
      <c r="AH50" s="153"/>
      <c r="AI50" s="161"/>
      <c r="AJ50" s="153"/>
      <c r="AK50" s="153"/>
      <c r="AL50" s="207" t="s">
        <v>131</v>
      </c>
      <c r="AM50" s="207"/>
      <c r="AN50" s="207"/>
      <c r="AO50" s="207" t="str">
        <f ca="1">IF(R50="","",IF(R50&gt;TODAY(),"0 meses",DATEDIF(R50,TODAY(),"m") &amp; " meses"))</f>
        <v>11 meses</v>
      </c>
      <c r="AP50" s="147" t="s">
        <v>67</v>
      </c>
      <c r="AQ50" s="147" t="s">
        <v>67</v>
      </c>
      <c r="AR50" s="147"/>
      <c r="AS50" s="209" t="s">
        <v>68</v>
      </c>
      <c r="AT50" s="223" t="str">
        <f>MONTH(B50)&amp;"/"&amp;YEAR(B50)</f>
        <v>1/2024</v>
      </c>
      <c r="AU50" s="223">
        <f>WEEKNUM(B50)-WEEKNUM(EOMONTH(B50,-1)+1)+1</f>
        <v>1</v>
      </c>
      <c r="AV50" s="209" t="str">
        <f>MONTH(R50)&amp;"/"&amp;YEAR(R50)</f>
        <v>7/2025</v>
      </c>
      <c r="AW50" s="209">
        <f>WEEKNUM(R50)-WEEKNUM(EOMONTH(R50,-1)+1)+1</f>
        <v>2</v>
      </c>
      <c r="AX50" s="209">
        <f>IF(BB50="S",IF(Q50="1. Aceitou o programa",R50-B50,0),0)</f>
        <v>553</v>
      </c>
      <c r="AY50" s="209">
        <f>IF(BB50="S",IF(AND(S50&lt;&gt;"",R50&lt;&gt;""),S50-R50,0),0)</f>
        <v>0</v>
      </c>
      <c r="AZ50" s="209">
        <f>IF(BB50="S",IF(Q50="1. Aceitou o programa",IF(OR(X50="Não se Aplica",X50=""),IF(OR(W50="Não se Aplica",W50=""),0,W50-V50),AVERAGE(X50-W50,W50-V50)),0),0)</f>
        <v>0</v>
      </c>
      <c r="BA50" s="209">
        <f>IF(BB50="S",IF(AND(Q50="1. Aceitou o programa",AH50="Realizada"),IFERROR(IF(AG50="",0,AG50-R50),0),0),0)</f>
        <v>0</v>
      </c>
      <c r="BB50" s="209" t="str">
        <f>_xlfn.XLOOKUP(U50,'Lista Suspensa'!$AA$20:$AA$23,'Lista Suspensa'!$AB$20:$AB$23,"N/A")</f>
        <v>S</v>
      </c>
    </row>
    <row r="51" spans="1:54" ht="12" customHeight="1">
      <c r="A51" s="151" t="s">
        <v>121</v>
      </c>
      <c r="B51" s="152">
        <v>45292</v>
      </c>
      <c r="C51" s="153" t="s">
        <v>122</v>
      </c>
      <c r="D51" s="153" t="s">
        <v>56</v>
      </c>
      <c r="E51" s="244">
        <v>89467009</v>
      </c>
      <c r="F51" s="144" t="s">
        <v>213</v>
      </c>
      <c r="G51" s="230"/>
      <c r="H51" s="154">
        <v>32418</v>
      </c>
      <c r="I51" s="153">
        <v>37</v>
      </c>
      <c r="J51" s="148" t="s">
        <v>70</v>
      </c>
      <c r="K51" s="153"/>
      <c r="L51" s="153"/>
      <c r="M51" s="153"/>
      <c r="N51" s="153"/>
      <c r="O51" s="155" t="s">
        <v>214</v>
      </c>
      <c r="P51" s="156" t="s">
        <v>60</v>
      </c>
      <c r="Q51" s="157" t="s">
        <v>110</v>
      </c>
      <c r="R51" s="158">
        <v>45845</v>
      </c>
      <c r="S51" s="159"/>
      <c r="T51" s="159" t="s">
        <v>62</v>
      </c>
      <c r="U51" s="159" t="s">
        <v>111</v>
      </c>
      <c r="V51" s="154">
        <v>45845</v>
      </c>
      <c r="W51" s="154" t="s">
        <v>126</v>
      </c>
      <c r="X51" s="154" t="s">
        <v>126</v>
      </c>
      <c r="Y51" s="160"/>
      <c r="Z51" s="160" t="s">
        <v>166</v>
      </c>
      <c r="AA51" s="153">
        <v>112</v>
      </c>
      <c r="AB51" s="153">
        <v>1.66</v>
      </c>
      <c r="AC51" s="182">
        <f t="shared" si="0"/>
        <v>40.644505733778487</v>
      </c>
      <c r="AD51" s="153" t="str">
        <f t="shared" si="1"/>
        <v>OBESIDADE III</v>
      </c>
      <c r="AE51" s="233" t="s">
        <v>135</v>
      </c>
      <c r="AF51" s="153" t="s">
        <v>130</v>
      </c>
      <c r="AG51" s="159"/>
      <c r="AH51" s="153"/>
      <c r="AI51" s="161"/>
      <c r="AJ51" s="153"/>
      <c r="AK51" s="153"/>
      <c r="AL51" s="207" t="s">
        <v>131</v>
      </c>
      <c r="AM51" s="207"/>
      <c r="AN51" s="207"/>
      <c r="AO51" s="207" t="str">
        <f ca="1">IF(R51="","",IF(R51&gt;TODAY(),"0 meses",DATEDIF(R51,TODAY(),"m") &amp; " meses"))</f>
        <v>11 meses</v>
      </c>
      <c r="AP51" s="147" t="s">
        <v>67</v>
      </c>
      <c r="AQ51" s="147" t="s">
        <v>67</v>
      </c>
      <c r="AR51" s="147"/>
      <c r="AS51" s="209" t="s">
        <v>68</v>
      </c>
      <c r="AT51" s="223" t="str">
        <f>MONTH(B51)&amp;"/"&amp;YEAR(B51)</f>
        <v>1/2024</v>
      </c>
      <c r="AU51" s="223">
        <f>WEEKNUM(B51)-WEEKNUM(EOMONTH(B51,-1)+1)+1</f>
        <v>1</v>
      </c>
      <c r="AV51" s="209" t="str">
        <f>MONTH(R51)&amp;"/"&amp;YEAR(R51)</f>
        <v>7/2025</v>
      </c>
      <c r="AW51" s="209">
        <f>WEEKNUM(R51)-WEEKNUM(EOMONTH(R51,-1)+1)+1</f>
        <v>2</v>
      </c>
      <c r="AX51" s="209">
        <f>IF(BB51="S",IF(Q51="1. Aceitou o programa",R51-B51,0),0)</f>
        <v>553</v>
      </c>
      <c r="AY51" s="209">
        <f>IF(BB51="S",IF(AND(S51&lt;&gt;"",R51&lt;&gt;""),S51-R51,0),0)</f>
        <v>0</v>
      </c>
      <c r="AZ51" s="209">
        <f>IF(BB51="S",IF(Q51="1. Aceitou o programa",IF(OR(X51="Não se Aplica",X51=""),IF(OR(W51="Não se Aplica",W51=""),0,W51-V51),AVERAGE(X51-W51,W51-V51)),0),0)</f>
        <v>0</v>
      </c>
      <c r="BA51" s="209">
        <f>IF(BB51="S",IF(AND(Q51="1. Aceitou o programa",AH51="Realizada"),IFERROR(IF(AG51="",0,AG51-R51),0),0),0)</f>
        <v>0</v>
      </c>
      <c r="BB51" s="209" t="str">
        <f>_xlfn.XLOOKUP(U51,'Lista Suspensa'!$AA$20:$AA$23,'Lista Suspensa'!$AB$20:$AB$23,"N/A")</f>
        <v>S</v>
      </c>
    </row>
    <row r="52" spans="1:54" ht="12" customHeight="1">
      <c r="A52" s="151" t="s">
        <v>121</v>
      </c>
      <c r="B52" s="152">
        <v>45292</v>
      </c>
      <c r="C52" s="153" t="s">
        <v>122</v>
      </c>
      <c r="D52" s="153" t="s">
        <v>56</v>
      </c>
      <c r="E52" s="244">
        <v>451937538</v>
      </c>
      <c r="F52" s="144" t="s">
        <v>215</v>
      </c>
      <c r="G52" s="230"/>
      <c r="H52" s="154">
        <v>36694</v>
      </c>
      <c r="I52" s="153">
        <v>25</v>
      </c>
      <c r="J52" s="148" t="s">
        <v>70</v>
      </c>
      <c r="K52" s="153" t="s">
        <v>59</v>
      </c>
      <c r="L52" s="153"/>
      <c r="M52" s="153"/>
      <c r="N52" s="153"/>
      <c r="O52" s="155" t="s">
        <v>216</v>
      </c>
      <c r="P52" s="156" t="s">
        <v>60</v>
      </c>
      <c r="Q52" s="157" t="s">
        <v>110</v>
      </c>
      <c r="R52" s="158">
        <v>45846</v>
      </c>
      <c r="S52" s="159"/>
      <c r="T52" s="159" t="s">
        <v>62</v>
      </c>
      <c r="U52" s="159" t="s">
        <v>111</v>
      </c>
      <c r="V52" s="154">
        <v>45846</v>
      </c>
      <c r="W52" s="154" t="s">
        <v>126</v>
      </c>
      <c r="X52" s="154" t="s">
        <v>126</v>
      </c>
      <c r="Y52" s="160"/>
      <c r="Z52" s="160" t="s">
        <v>128</v>
      </c>
      <c r="AA52" s="153">
        <v>101</v>
      </c>
      <c r="AB52" s="153">
        <v>1.69</v>
      </c>
      <c r="AC52" s="182">
        <f t="shared" si="0"/>
        <v>35.362907461223351</v>
      </c>
      <c r="AD52" s="153" t="str">
        <f t="shared" si="1"/>
        <v>OBESIDADE II</v>
      </c>
      <c r="AE52" s="233" t="s">
        <v>135</v>
      </c>
      <c r="AF52" s="153" t="s">
        <v>130</v>
      </c>
      <c r="AG52" s="159"/>
      <c r="AH52" s="153"/>
      <c r="AI52" s="161"/>
      <c r="AJ52" s="153"/>
      <c r="AK52" s="153"/>
      <c r="AL52" s="207" t="s">
        <v>131</v>
      </c>
      <c r="AM52" s="207"/>
      <c r="AN52" s="207"/>
      <c r="AO52" s="207" t="str">
        <f ca="1">IF(R52="","",IF(R52&gt;TODAY(),"0 meses",DATEDIF(R52,TODAY(),"m") &amp; " meses"))</f>
        <v>11 meses</v>
      </c>
      <c r="AP52" s="147" t="s">
        <v>67</v>
      </c>
      <c r="AQ52" s="147" t="s">
        <v>67</v>
      </c>
      <c r="AR52" s="147"/>
      <c r="AS52" s="209" t="s">
        <v>68</v>
      </c>
      <c r="AT52" s="223" t="str">
        <f>MONTH(B52)&amp;"/"&amp;YEAR(B52)</f>
        <v>1/2024</v>
      </c>
      <c r="AU52" s="223">
        <f>WEEKNUM(B52)-WEEKNUM(EOMONTH(B52,-1)+1)+1</f>
        <v>1</v>
      </c>
      <c r="AV52" s="209" t="str">
        <f>MONTH(R52)&amp;"/"&amp;YEAR(R52)</f>
        <v>7/2025</v>
      </c>
      <c r="AW52" s="209">
        <f>WEEKNUM(R52)-WEEKNUM(EOMONTH(R52,-1)+1)+1</f>
        <v>2</v>
      </c>
      <c r="AX52" s="209">
        <f>IF(BB52="S",IF(Q52="1. Aceitou o programa",R52-B52,0),0)</f>
        <v>554</v>
      </c>
      <c r="AY52" s="209">
        <f>IF(BB52="S",IF(AND(S52&lt;&gt;"",R52&lt;&gt;""),S52-R52,0),0)</f>
        <v>0</v>
      </c>
      <c r="AZ52" s="209">
        <f>IF(BB52="S",IF(Q52="1. Aceitou o programa",IF(OR(X52="Não se Aplica",X52=""),IF(OR(W52="Não se Aplica",W52=""),0,W52-V52),AVERAGE(X52-W52,W52-V52)),0),0)</f>
        <v>0</v>
      </c>
      <c r="BA52" s="209">
        <f>IF(BB52="S",IF(AND(Q52="1. Aceitou o programa",AH52="Realizada"),IFERROR(IF(AG52="",0,AG52-R52),0),0),0)</f>
        <v>0</v>
      </c>
      <c r="BB52" s="209" t="str">
        <f>_xlfn.XLOOKUP(U52,'Lista Suspensa'!$AA$20:$AA$23,'Lista Suspensa'!$AB$20:$AB$23,"N/A")</f>
        <v>S</v>
      </c>
    </row>
    <row r="53" spans="1:54" ht="12" customHeight="1">
      <c r="A53" s="151" t="s">
        <v>121</v>
      </c>
      <c r="B53" s="152">
        <v>45292</v>
      </c>
      <c r="C53" s="153" t="s">
        <v>122</v>
      </c>
      <c r="D53" s="153" t="s">
        <v>185</v>
      </c>
      <c r="E53" s="244">
        <v>94509184</v>
      </c>
      <c r="F53" s="144" t="s">
        <v>217</v>
      </c>
      <c r="G53" s="230"/>
      <c r="H53" s="154">
        <v>36724</v>
      </c>
      <c r="I53" s="153">
        <v>25</v>
      </c>
      <c r="J53" s="148" t="s">
        <v>70</v>
      </c>
      <c r="K53" s="153"/>
      <c r="L53" s="153"/>
      <c r="M53" s="153"/>
      <c r="N53" s="153"/>
      <c r="O53" s="155" t="s">
        <v>218</v>
      </c>
      <c r="P53" s="156" t="s">
        <v>60</v>
      </c>
      <c r="Q53" s="157" t="s">
        <v>110</v>
      </c>
      <c r="R53" s="158">
        <v>45846</v>
      </c>
      <c r="S53" s="159"/>
      <c r="T53" s="159" t="s">
        <v>62</v>
      </c>
      <c r="U53" s="159" t="s">
        <v>111</v>
      </c>
      <c r="V53" s="154">
        <v>45846</v>
      </c>
      <c r="W53" s="154" t="s">
        <v>126</v>
      </c>
      <c r="X53" s="154" t="s">
        <v>126</v>
      </c>
      <c r="Y53" s="160"/>
      <c r="Z53" s="160" t="s">
        <v>134</v>
      </c>
      <c r="AA53" s="153">
        <v>102</v>
      </c>
      <c r="AB53" s="153">
        <v>1.65</v>
      </c>
      <c r="AC53" s="182">
        <f t="shared" si="0"/>
        <v>37.465564738292017</v>
      </c>
      <c r="AD53" s="153" t="str">
        <f t="shared" si="1"/>
        <v>OBESIDADE II</v>
      </c>
      <c r="AE53" s="233" t="s">
        <v>135</v>
      </c>
      <c r="AF53" s="153" t="s">
        <v>130</v>
      </c>
      <c r="AG53" s="159"/>
      <c r="AH53" s="153"/>
      <c r="AI53" s="161"/>
      <c r="AJ53" s="153"/>
      <c r="AK53" s="153"/>
      <c r="AL53" s="207" t="s">
        <v>131</v>
      </c>
      <c r="AM53" s="207"/>
      <c r="AN53" s="207"/>
      <c r="AO53" s="207" t="str">
        <f ca="1">IF(R53="","",IF(R53&gt;TODAY(),"0 meses",DATEDIF(R53,TODAY(),"m") &amp; " meses"))</f>
        <v>11 meses</v>
      </c>
      <c r="AP53" s="147" t="s">
        <v>67</v>
      </c>
      <c r="AQ53" s="147" t="s">
        <v>67</v>
      </c>
      <c r="AR53" s="147"/>
      <c r="AS53" s="209" t="s">
        <v>68</v>
      </c>
      <c r="AT53" s="223" t="str">
        <f>MONTH(B53)&amp;"/"&amp;YEAR(B53)</f>
        <v>1/2024</v>
      </c>
      <c r="AU53" s="223">
        <f>WEEKNUM(B53)-WEEKNUM(EOMONTH(B53,-1)+1)+1</f>
        <v>1</v>
      </c>
      <c r="AV53" s="209" t="str">
        <f>MONTH(R53)&amp;"/"&amp;YEAR(R53)</f>
        <v>7/2025</v>
      </c>
      <c r="AW53" s="209">
        <f>WEEKNUM(R53)-WEEKNUM(EOMONTH(R53,-1)+1)+1</f>
        <v>2</v>
      </c>
      <c r="AX53" s="209">
        <f>IF(BB53="S",IF(Q53="1. Aceitou o programa",R53-B53,0),0)</f>
        <v>554</v>
      </c>
      <c r="AY53" s="209">
        <f>IF(BB53="S",IF(AND(S53&lt;&gt;"",R53&lt;&gt;""),S53-R53,0),0)</f>
        <v>0</v>
      </c>
      <c r="AZ53" s="209">
        <f>IF(BB53="S",IF(Q53="1. Aceitou o programa",IF(OR(X53="Não se Aplica",X53=""),IF(OR(W53="Não se Aplica",W53=""),0,W53-V53),AVERAGE(X53-W53,W53-V53)),0),0)</f>
        <v>0</v>
      </c>
      <c r="BA53" s="209">
        <f>IF(BB53="S",IF(AND(Q53="1. Aceitou o programa",AH53="Realizada"),IFERROR(IF(AG53="",0,AG53-R53),0),0),0)</f>
        <v>0</v>
      </c>
      <c r="BB53" s="209" t="str">
        <f>_xlfn.XLOOKUP(U53,'Lista Suspensa'!$AA$20:$AA$23,'Lista Suspensa'!$AB$20:$AB$23,"N/A")</f>
        <v>S</v>
      </c>
    </row>
    <row r="54" spans="1:54" ht="12" customHeight="1">
      <c r="A54" s="151" t="s">
        <v>121</v>
      </c>
      <c r="B54" s="152">
        <v>45292</v>
      </c>
      <c r="C54" s="153" t="s">
        <v>122</v>
      </c>
      <c r="D54" s="153" t="s">
        <v>219</v>
      </c>
      <c r="E54" s="244">
        <v>80909500</v>
      </c>
      <c r="F54" s="144" t="s">
        <v>220</v>
      </c>
      <c r="G54" s="230"/>
      <c r="H54" s="154">
        <v>32808</v>
      </c>
      <c r="I54" s="153">
        <v>36</v>
      </c>
      <c r="J54" s="148" t="s">
        <v>70</v>
      </c>
      <c r="K54" s="153"/>
      <c r="L54" s="153"/>
      <c r="M54" s="153"/>
      <c r="N54" s="153"/>
      <c r="O54" s="155" t="s">
        <v>221</v>
      </c>
      <c r="P54" s="156" t="s">
        <v>60</v>
      </c>
      <c r="Q54" s="157" t="s">
        <v>110</v>
      </c>
      <c r="R54" s="158">
        <v>45848</v>
      </c>
      <c r="S54" s="159"/>
      <c r="T54" s="159" t="s">
        <v>62</v>
      </c>
      <c r="U54" s="159" t="s">
        <v>111</v>
      </c>
      <c r="V54" s="154">
        <v>45848</v>
      </c>
      <c r="W54" s="154" t="s">
        <v>126</v>
      </c>
      <c r="X54" s="154" t="s">
        <v>126</v>
      </c>
      <c r="Y54" s="160"/>
      <c r="Z54" s="160" t="s">
        <v>166</v>
      </c>
      <c r="AA54" s="153">
        <v>83</v>
      </c>
      <c r="AB54" s="153">
        <v>1.65</v>
      </c>
      <c r="AC54" s="182">
        <f t="shared" si="0"/>
        <v>30.486685032139579</v>
      </c>
      <c r="AD54" s="153" t="str">
        <f t="shared" si="1"/>
        <v>OBESIDADE I</v>
      </c>
      <c r="AE54" s="233" t="s">
        <v>135</v>
      </c>
      <c r="AF54" s="153" t="s">
        <v>130</v>
      </c>
      <c r="AG54" s="159"/>
      <c r="AH54" s="153"/>
      <c r="AI54" s="161"/>
      <c r="AJ54" s="153"/>
      <c r="AK54" s="153"/>
      <c r="AL54" s="207" t="s">
        <v>136</v>
      </c>
      <c r="AM54" s="207"/>
      <c r="AN54" s="207"/>
      <c r="AO54" s="207" t="str">
        <f ca="1">IF(R54="","",IF(R54&gt;TODAY(),"0 meses",DATEDIF(R54,TODAY(),"m") &amp; " meses"))</f>
        <v>11 meses</v>
      </c>
      <c r="AP54" s="147" t="s">
        <v>67</v>
      </c>
      <c r="AQ54" s="147" t="s">
        <v>67</v>
      </c>
      <c r="AR54" s="147"/>
      <c r="AS54" s="209" t="s">
        <v>68</v>
      </c>
      <c r="AT54" s="223" t="str">
        <f>MONTH(B54)&amp;"/"&amp;YEAR(B54)</f>
        <v>1/2024</v>
      </c>
      <c r="AU54" s="223">
        <f>WEEKNUM(B54)-WEEKNUM(EOMONTH(B54,-1)+1)+1</f>
        <v>1</v>
      </c>
      <c r="AV54" s="209" t="str">
        <f>MONTH(R54)&amp;"/"&amp;YEAR(R54)</f>
        <v>7/2025</v>
      </c>
      <c r="AW54" s="209">
        <f>WEEKNUM(R54)-WEEKNUM(EOMONTH(R54,-1)+1)+1</f>
        <v>2</v>
      </c>
      <c r="AX54" s="209">
        <f>IF(BB54="S",IF(Q54="1. Aceitou o programa",R54-B54,0),0)</f>
        <v>556</v>
      </c>
      <c r="AY54" s="209">
        <f>IF(BB54="S",IF(AND(S54&lt;&gt;"",R54&lt;&gt;""),S54-R54,0),0)</f>
        <v>0</v>
      </c>
      <c r="AZ54" s="209">
        <f>IF(BB54="S",IF(Q54="1. Aceitou o programa",IF(OR(X54="Não se Aplica",X54=""),IF(OR(W54="Não se Aplica",W54=""),0,W54-V54),AVERAGE(X54-W54,W54-V54)),0),0)</f>
        <v>0</v>
      </c>
      <c r="BA54" s="209">
        <f>IF(BB54="S",IF(AND(Q54="1. Aceitou o programa",AH54="Realizada"),IFERROR(IF(AG54="",0,AG54-R54),0),0),0)</f>
        <v>0</v>
      </c>
      <c r="BB54" s="209" t="str">
        <f>_xlfn.XLOOKUP(U54,'Lista Suspensa'!$AA$20:$AA$23,'Lista Suspensa'!$AB$20:$AB$23,"N/A")</f>
        <v>S</v>
      </c>
    </row>
    <row r="55" spans="1:54" ht="12" customHeight="1">
      <c r="A55" s="151" t="s">
        <v>121</v>
      </c>
      <c r="B55" s="152">
        <v>45292</v>
      </c>
      <c r="C55" s="153" t="s">
        <v>122</v>
      </c>
      <c r="D55" s="153" t="s">
        <v>56</v>
      </c>
      <c r="E55" s="244">
        <v>83289971</v>
      </c>
      <c r="F55" s="144" t="s">
        <v>222</v>
      </c>
      <c r="G55" s="230"/>
      <c r="H55" s="154">
        <v>33008</v>
      </c>
      <c r="I55" s="153">
        <v>36</v>
      </c>
      <c r="J55" s="148" t="s">
        <v>70</v>
      </c>
      <c r="K55" s="153"/>
      <c r="L55" s="153"/>
      <c r="M55" s="153"/>
      <c r="N55" s="153"/>
      <c r="O55" s="155" t="s">
        <v>223</v>
      </c>
      <c r="P55" s="156" t="s">
        <v>60</v>
      </c>
      <c r="Q55" s="157" t="s">
        <v>110</v>
      </c>
      <c r="R55" s="158">
        <v>45848</v>
      </c>
      <c r="S55" s="159"/>
      <c r="T55" s="159" t="s">
        <v>62</v>
      </c>
      <c r="U55" s="159" t="s">
        <v>111</v>
      </c>
      <c r="V55" s="154">
        <v>45848</v>
      </c>
      <c r="W55" s="154" t="s">
        <v>126</v>
      </c>
      <c r="X55" s="154" t="s">
        <v>126</v>
      </c>
      <c r="Y55" s="160"/>
      <c r="Z55" s="160" t="s">
        <v>224</v>
      </c>
      <c r="AA55" s="153">
        <v>147</v>
      </c>
      <c r="AB55" s="153">
        <v>1.72</v>
      </c>
      <c r="AC55" s="182">
        <f t="shared" si="0"/>
        <v>49.689021092482427</v>
      </c>
      <c r="AD55" s="153" t="str">
        <f t="shared" si="1"/>
        <v>OBESIDADE III</v>
      </c>
      <c r="AE55" s="233" t="s">
        <v>225</v>
      </c>
      <c r="AF55" s="153" t="s">
        <v>130</v>
      </c>
      <c r="AG55" s="159"/>
      <c r="AH55" s="153"/>
      <c r="AI55" s="161"/>
      <c r="AJ55" s="153"/>
      <c r="AK55" s="153"/>
      <c r="AL55" s="207" t="s">
        <v>131</v>
      </c>
      <c r="AM55" s="207"/>
      <c r="AN55" s="207"/>
      <c r="AO55" s="207" t="str">
        <f ca="1">IF(R55="","",IF(R55&gt;TODAY(),"0 meses",DATEDIF(R55,TODAY(),"m") &amp; " meses"))</f>
        <v>11 meses</v>
      </c>
      <c r="AP55" s="147" t="s">
        <v>67</v>
      </c>
      <c r="AQ55" s="147" t="s">
        <v>67</v>
      </c>
      <c r="AR55" s="147"/>
      <c r="AS55" s="209" t="s">
        <v>68</v>
      </c>
      <c r="AT55" s="223" t="str">
        <f>MONTH(B55)&amp;"/"&amp;YEAR(B55)</f>
        <v>1/2024</v>
      </c>
      <c r="AU55" s="223">
        <f>WEEKNUM(B55)-WEEKNUM(EOMONTH(B55,-1)+1)+1</f>
        <v>1</v>
      </c>
      <c r="AV55" s="209" t="str">
        <f>MONTH(R55)&amp;"/"&amp;YEAR(R55)</f>
        <v>7/2025</v>
      </c>
      <c r="AW55" s="209">
        <f>WEEKNUM(R55)-WEEKNUM(EOMONTH(R55,-1)+1)+1</f>
        <v>2</v>
      </c>
      <c r="AX55" s="209">
        <f>IF(BB55="S",IF(Q55="1. Aceitou o programa",R55-B55,0),0)</f>
        <v>556</v>
      </c>
      <c r="AY55" s="209">
        <f>IF(BB55="S",IF(AND(S55&lt;&gt;"",R55&lt;&gt;""),S55-R55,0),0)</f>
        <v>0</v>
      </c>
      <c r="AZ55" s="209">
        <f>IF(BB55="S",IF(Q55="1. Aceitou o programa",IF(OR(X55="Não se Aplica",X55=""),IF(OR(W55="Não se Aplica",W55=""),0,W55-V55),AVERAGE(X55-W55,W55-V55)),0),0)</f>
        <v>0</v>
      </c>
      <c r="BA55" s="209">
        <f>IF(BB55="S",IF(AND(Q55="1. Aceitou o programa",AH55="Realizada"),IFERROR(IF(AG55="",0,AG55-R55),0),0),0)</f>
        <v>0</v>
      </c>
      <c r="BB55" s="209" t="str">
        <f>_xlfn.XLOOKUP(U55,'Lista Suspensa'!$AA$20:$AA$23,'Lista Suspensa'!$AB$20:$AB$23,"N/A")</f>
        <v>S</v>
      </c>
    </row>
    <row r="56" spans="1:54" ht="12" customHeight="1">
      <c r="A56" s="151" t="s">
        <v>121</v>
      </c>
      <c r="B56" s="152">
        <v>45292</v>
      </c>
      <c r="C56" s="153" t="s">
        <v>122</v>
      </c>
      <c r="D56" s="153" t="s">
        <v>204</v>
      </c>
      <c r="E56" s="244">
        <v>89467010</v>
      </c>
      <c r="F56" s="144" t="s">
        <v>226</v>
      </c>
      <c r="G56" s="230"/>
      <c r="H56" s="154">
        <v>33439</v>
      </c>
      <c r="I56" s="153">
        <v>34</v>
      </c>
      <c r="J56" s="148" t="s">
        <v>58</v>
      </c>
      <c r="K56" s="153"/>
      <c r="L56" s="153"/>
      <c r="M56" s="153"/>
      <c r="N56" s="153"/>
      <c r="O56" s="155" t="s">
        <v>227</v>
      </c>
      <c r="P56" s="156" t="s">
        <v>60</v>
      </c>
      <c r="Q56" s="157" t="s">
        <v>110</v>
      </c>
      <c r="R56" s="158">
        <v>45848</v>
      </c>
      <c r="S56" s="159"/>
      <c r="T56" s="159" t="s">
        <v>62</v>
      </c>
      <c r="U56" s="159" t="s">
        <v>111</v>
      </c>
      <c r="V56" s="154">
        <v>45848</v>
      </c>
      <c r="W56" s="154" t="s">
        <v>126</v>
      </c>
      <c r="X56" s="154" t="s">
        <v>126</v>
      </c>
      <c r="Y56" s="160"/>
      <c r="Z56" s="160" t="s">
        <v>166</v>
      </c>
      <c r="AA56" s="153">
        <v>146.1</v>
      </c>
      <c r="AB56" s="153">
        <v>1.9</v>
      </c>
      <c r="AC56" s="182">
        <f t="shared" si="0"/>
        <v>40.470914127423825</v>
      </c>
      <c r="AD56" s="153" t="str">
        <f t="shared" si="1"/>
        <v>OBESIDADE III</v>
      </c>
      <c r="AE56" s="233" t="s">
        <v>135</v>
      </c>
      <c r="AF56" s="153" t="s">
        <v>130</v>
      </c>
      <c r="AG56" s="159"/>
      <c r="AH56" s="153"/>
      <c r="AI56" s="161"/>
      <c r="AJ56" s="153"/>
      <c r="AK56" s="153"/>
      <c r="AL56" s="207" t="s">
        <v>131</v>
      </c>
      <c r="AM56" s="207"/>
      <c r="AN56" s="207"/>
      <c r="AO56" s="207" t="str">
        <f ca="1">IF(R56="","",IF(R56&gt;TODAY(),"0 meses",DATEDIF(R56,TODAY(),"m") &amp; " meses"))</f>
        <v>11 meses</v>
      </c>
      <c r="AP56" s="147" t="s">
        <v>67</v>
      </c>
      <c r="AQ56" s="147" t="s">
        <v>67</v>
      </c>
      <c r="AR56" s="147"/>
      <c r="AS56" s="209" t="s">
        <v>68</v>
      </c>
      <c r="AT56" s="223" t="str">
        <f>MONTH(B56)&amp;"/"&amp;YEAR(B56)</f>
        <v>1/2024</v>
      </c>
      <c r="AU56" s="223">
        <f>WEEKNUM(B56)-WEEKNUM(EOMONTH(B56,-1)+1)+1</f>
        <v>1</v>
      </c>
      <c r="AV56" s="209" t="str">
        <f>MONTH(R56)&amp;"/"&amp;YEAR(R56)</f>
        <v>7/2025</v>
      </c>
      <c r="AW56" s="209">
        <f>WEEKNUM(R56)-WEEKNUM(EOMONTH(R56,-1)+1)+1</f>
        <v>2</v>
      </c>
      <c r="AX56" s="209">
        <f>IF(BB56="S",IF(Q56="1. Aceitou o programa",R56-B56,0),0)</f>
        <v>556</v>
      </c>
      <c r="AY56" s="209">
        <f>IF(BB56="S",IF(AND(S56&lt;&gt;"",R56&lt;&gt;""),S56-R56,0),0)</f>
        <v>0</v>
      </c>
      <c r="AZ56" s="209">
        <f>IF(BB56="S",IF(Q56="1. Aceitou o programa",IF(OR(X56="Não se Aplica",X56=""),IF(OR(W56="Não se Aplica",W56=""),0,W56-V56),AVERAGE(X56-W56,W56-V56)),0),0)</f>
        <v>0</v>
      </c>
      <c r="BA56" s="209">
        <f>IF(BB56="S",IF(AND(Q56="1. Aceitou o programa",AH56="Realizada"),IFERROR(IF(AG56="",0,AG56-R56),0),0),0)</f>
        <v>0</v>
      </c>
      <c r="BB56" s="209" t="str">
        <f>_xlfn.XLOOKUP(U56,'Lista Suspensa'!$AA$20:$AA$23,'Lista Suspensa'!$AB$20:$AB$23,"N/A")</f>
        <v>S</v>
      </c>
    </row>
    <row r="57" spans="1:54" ht="12" customHeight="1">
      <c r="A57" s="151" t="s">
        <v>121</v>
      </c>
      <c r="B57" s="152">
        <v>45292</v>
      </c>
      <c r="C57" s="153" t="s">
        <v>122</v>
      </c>
      <c r="D57" s="153" t="s">
        <v>228</v>
      </c>
      <c r="E57" s="244">
        <v>94400600</v>
      </c>
      <c r="F57" s="144" t="s">
        <v>229</v>
      </c>
      <c r="G57" s="230"/>
      <c r="H57" s="154">
        <v>35487</v>
      </c>
      <c r="I57" s="153">
        <v>29</v>
      </c>
      <c r="J57" s="148" t="s">
        <v>70</v>
      </c>
      <c r="K57" s="153"/>
      <c r="L57" s="153"/>
      <c r="M57" s="153"/>
      <c r="N57" s="153"/>
      <c r="O57" s="155" t="s">
        <v>230</v>
      </c>
      <c r="P57" s="156" t="s">
        <v>60</v>
      </c>
      <c r="Q57" s="157" t="s">
        <v>110</v>
      </c>
      <c r="R57" s="158">
        <v>45848</v>
      </c>
      <c r="S57" s="159"/>
      <c r="T57" s="159" t="s">
        <v>62</v>
      </c>
      <c r="U57" s="159" t="s">
        <v>111</v>
      </c>
      <c r="V57" s="154">
        <v>45848</v>
      </c>
      <c r="W57" s="154" t="s">
        <v>126</v>
      </c>
      <c r="X57" s="154" t="s">
        <v>126</v>
      </c>
      <c r="Y57" s="160"/>
      <c r="Z57" s="160" t="s">
        <v>128</v>
      </c>
      <c r="AA57" s="153">
        <v>95</v>
      </c>
      <c r="AB57" s="153">
        <v>1.57</v>
      </c>
      <c r="AC57" s="182">
        <f t="shared" si="0"/>
        <v>38.541117286705344</v>
      </c>
      <c r="AD57" s="153" t="str">
        <f t="shared" si="1"/>
        <v>OBESIDADE II</v>
      </c>
      <c r="AE57" s="233" t="s">
        <v>135</v>
      </c>
      <c r="AF57" s="153" t="s">
        <v>130</v>
      </c>
      <c r="AG57" s="159"/>
      <c r="AH57" s="153"/>
      <c r="AI57" s="161"/>
      <c r="AJ57" s="153"/>
      <c r="AK57" s="153"/>
      <c r="AL57" s="207" t="s">
        <v>131</v>
      </c>
      <c r="AM57" s="207"/>
      <c r="AN57" s="207"/>
      <c r="AO57" s="207" t="str">
        <f ca="1">IF(R57="","",IF(R57&gt;TODAY(),"0 meses",DATEDIF(R57,TODAY(),"m") &amp; " meses"))</f>
        <v>11 meses</v>
      </c>
      <c r="AP57" s="147" t="s">
        <v>67</v>
      </c>
      <c r="AQ57" s="147" t="s">
        <v>67</v>
      </c>
      <c r="AR57" s="147"/>
      <c r="AS57" s="209" t="s">
        <v>68</v>
      </c>
      <c r="AT57" s="223" t="str">
        <f>MONTH(B57)&amp;"/"&amp;YEAR(B57)</f>
        <v>1/2024</v>
      </c>
      <c r="AU57" s="223">
        <f>WEEKNUM(B57)-WEEKNUM(EOMONTH(B57,-1)+1)+1</f>
        <v>1</v>
      </c>
      <c r="AV57" s="209" t="str">
        <f>MONTH(R57)&amp;"/"&amp;YEAR(R57)</f>
        <v>7/2025</v>
      </c>
      <c r="AW57" s="209">
        <f>WEEKNUM(R57)-WEEKNUM(EOMONTH(R57,-1)+1)+1</f>
        <v>2</v>
      </c>
      <c r="AX57" s="209">
        <f>IF(BB57="S",IF(Q57="1. Aceitou o programa",R57-B57,0),0)</f>
        <v>556</v>
      </c>
      <c r="AY57" s="209">
        <f>IF(BB57="S",IF(AND(S57&lt;&gt;"",R57&lt;&gt;""),S57-R57,0),0)</f>
        <v>0</v>
      </c>
      <c r="AZ57" s="209">
        <f>IF(BB57="S",IF(Q57="1. Aceitou o programa",IF(OR(X57="Não se Aplica",X57=""),IF(OR(W57="Não se Aplica",W57=""),0,W57-V57),AVERAGE(X57-W57,W57-V57)),0),0)</f>
        <v>0</v>
      </c>
      <c r="BA57" s="209">
        <f>IF(BB57="S",IF(AND(Q57="1. Aceitou o programa",AH57="Realizada"),IFERROR(IF(AG57="",0,AG57-R57),0),0),0)</f>
        <v>0</v>
      </c>
      <c r="BB57" s="209" t="str">
        <f>_xlfn.XLOOKUP(U57,'Lista Suspensa'!$AA$20:$AA$23,'Lista Suspensa'!$AB$20:$AB$23,"N/A")</f>
        <v>S</v>
      </c>
    </row>
    <row r="58" spans="1:54" ht="12" customHeight="1">
      <c r="A58" s="151" t="s">
        <v>121</v>
      </c>
      <c r="B58" s="152">
        <v>45292</v>
      </c>
      <c r="C58" s="153" t="s">
        <v>122</v>
      </c>
      <c r="D58" s="153" t="s">
        <v>171</v>
      </c>
      <c r="E58" s="244">
        <v>317235842</v>
      </c>
      <c r="F58" s="144" t="s">
        <v>231</v>
      </c>
      <c r="G58" s="230"/>
      <c r="H58" s="154">
        <v>31123</v>
      </c>
      <c r="I58" s="153">
        <v>41</v>
      </c>
      <c r="J58" s="148" t="s">
        <v>58</v>
      </c>
      <c r="K58" s="153" t="s">
        <v>101</v>
      </c>
      <c r="L58" s="153"/>
      <c r="M58" s="153"/>
      <c r="N58" s="153"/>
      <c r="O58" s="155">
        <v>21984410312</v>
      </c>
      <c r="P58" s="156" t="s">
        <v>60</v>
      </c>
      <c r="Q58" s="157" t="s">
        <v>110</v>
      </c>
      <c r="R58" s="158">
        <v>45849</v>
      </c>
      <c r="S58" s="159"/>
      <c r="T58" s="159" t="s">
        <v>62</v>
      </c>
      <c r="U58" s="159" t="s">
        <v>111</v>
      </c>
      <c r="V58" s="154">
        <v>45849</v>
      </c>
      <c r="W58" s="154" t="s">
        <v>126</v>
      </c>
      <c r="X58" s="154" t="s">
        <v>126</v>
      </c>
      <c r="Y58" s="160" t="s">
        <v>232</v>
      </c>
      <c r="Z58" s="160" t="s">
        <v>128</v>
      </c>
      <c r="AA58" s="153">
        <v>130</v>
      </c>
      <c r="AB58" s="153">
        <v>1.65</v>
      </c>
      <c r="AC58" s="182">
        <f t="shared" si="0"/>
        <v>47.750229568411392</v>
      </c>
      <c r="AD58" s="153" t="str">
        <f t="shared" si="1"/>
        <v>OBESIDADE III</v>
      </c>
      <c r="AE58" s="233" t="s">
        <v>135</v>
      </c>
      <c r="AF58" s="153" t="s">
        <v>130</v>
      </c>
      <c r="AG58" s="159"/>
      <c r="AH58" s="153"/>
      <c r="AI58" s="161"/>
      <c r="AJ58" s="153"/>
      <c r="AK58" s="153"/>
      <c r="AL58" s="207" t="s">
        <v>131</v>
      </c>
      <c r="AM58" s="207"/>
      <c r="AN58" s="207"/>
      <c r="AO58" s="207" t="str">
        <f ca="1">IF(R58="","",IF(R58&gt;TODAY(),"0 meses",DATEDIF(R58,TODAY(),"m") &amp; " meses"))</f>
        <v>10 meses</v>
      </c>
      <c r="AP58" s="147" t="s">
        <v>67</v>
      </c>
      <c r="AQ58" s="147" t="s">
        <v>67</v>
      </c>
      <c r="AR58" s="147"/>
      <c r="AS58" s="209" t="s">
        <v>68</v>
      </c>
      <c r="AT58" s="223" t="str">
        <f>MONTH(B58)&amp;"/"&amp;YEAR(B58)</f>
        <v>1/2024</v>
      </c>
      <c r="AU58" s="223">
        <f>WEEKNUM(B58)-WEEKNUM(EOMONTH(B58,-1)+1)+1</f>
        <v>1</v>
      </c>
      <c r="AV58" s="209" t="str">
        <f>MONTH(R58)&amp;"/"&amp;YEAR(R58)</f>
        <v>7/2025</v>
      </c>
      <c r="AW58" s="209">
        <f>WEEKNUM(R58)-WEEKNUM(EOMONTH(R58,-1)+1)+1</f>
        <v>2</v>
      </c>
      <c r="AX58" s="209">
        <f>IF(BB58="S",IF(Q58="1. Aceitou o programa",R58-B58,0),0)</f>
        <v>557</v>
      </c>
      <c r="AY58" s="209">
        <f>IF(BB58="S",IF(AND(S58&lt;&gt;"",R58&lt;&gt;""),S58-R58,0),0)</f>
        <v>0</v>
      </c>
      <c r="AZ58" s="209">
        <f>IF(BB58="S",IF(Q58="1. Aceitou o programa",IF(OR(X58="Não se Aplica",X58=""),IF(OR(W58="Não se Aplica",W58=""),0,W58-V58),AVERAGE(X58-W58,W58-V58)),0),0)</f>
        <v>0</v>
      </c>
      <c r="BA58" s="209">
        <f>IF(BB58="S",IF(AND(Q58="1. Aceitou o programa",AH58="Realizada"),IFERROR(IF(AG58="",0,AG58-R58),0),0),0)</f>
        <v>0</v>
      </c>
      <c r="BB58" s="209" t="str">
        <f>_xlfn.XLOOKUP(U58,'Lista Suspensa'!$AA$20:$AA$23,'Lista Suspensa'!$AB$20:$AB$23,"N/A")</f>
        <v>S</v>
      </c>
    </row>
    <row r="59" spans="1:54" ht="12" customHeight="1">
      <c r="A59" s="151" t="s">
        <v>121</v>
      </c>
      <c r="B59" s="152">
        <v>45292</v>
      </c>
      <c r="C59" s="153" t="s">
        <v>122</v>
      </c>
      <c r="D59" s="153" t="s">
        <v>56</v>
      </c>
      <c r="E59" s="244">
        <v>78383661</v>
      </c>
      <c r="F59" s="144" t="s">
        <v>233</v>
      </c>
      <c r="G59" s="230"/>
      <c r="H59" s="154">
        <v>28860</v>
      </c>
      <c r="I59" s="153">
        <v>47</v>
      </c>
      <c r="J59" s="148" t="s">
        <v>70</v>
      </c>
      <c r="K59" s="153"/>
      <c r="L59" s="153"/>
      <c r="M59" s="153"/>
      <c r="N59" s="153"/>
      <c r="O59" s="155" t="s">
        <v>234</v>
      </c>
      <c r="P59" s="156" t="s">
        <v>60</v>
      </c>
      <c r="Q59" s="157" t="s">
        <v>110</v>
      </c>
      <c r="R59" s="158">
        <v>45849</v>
      </c>
      <c r="S59" s="159"/>
      <c r="T59" s="159" t="s">
        <v>62</v>
      </c>
      <c r="U59" s="159" t="s">
        <v>111</v>
      </c>
      <c r="V59" s="154">
        <v>45849</v>
      </c>
      <c r="W59" s="154" t="s">
        <v>126</v>
      </c>
      <c r="X59" s="154" t="s">
        <v>126</v>
      </c>
      <c r="Y59" s="160"/>
      <c r="Z59" s="160" t="s">
        <v>224</v>
      </c>
      <c r="AA59" s="153">
        <v>93</v>
      </c>
      <c r="AB59" s="153">
        <v>1.63</v>
      </c>
      <c r="AC59" s="182">
        <f t="shared" si="0"/>
        <v>35.003199217132753</v>
      </c>
      <c r="AD59" s="153" t="str">
        <f t="shared" si="1"/>
        <v>OBESIDADE II</v>
      </c>
      <c r="AE59" s="233" t="s">
        <v>135</v>
      </c>
      <c r="AF59" s="153" t="s">
        <v>130</v>
      </c>
      <c r="AG59" s="159"/>
      <c r="AH59" s="153"/>
      <c r="AI59" s="161"/>
      <c r="AJ59" s="153"/>
      <c r="AK59" s="153"/>
      <c r="AL59" s="207" t="s">
        <v>131</v>
      </c>
      <c r="AM59" s="207"/>
      <c r="AN59" s="207"/>
      <c r="AO59" s="207" t="str">
        <f ca="1">IF(R59="","",IF(R59&gt;TODAY(),"0 meses",DATEDIF(R59,TODAY(),"m") &amp; " meses"))</f>
        <v>10 meses</v>
      </c>
      <c r="AP59" s="147" t="s">
        <v>67</v>
      </c>
      <c r="AQ59" s="147" t="s">
        <v>67</v>
      </c>
      <c r="AR59" s="147"/>
      <c r="AS59" s="209" t="s">
        <v>68</v>
      </c>
      <c r="AT59" s="223" t="str">
        <f>MONTH(B59)&amp;"/"&amp;YEAR(B59)</f>
        <v>1/2024</v>
      </c>
      <c r="AU59" s="223">
        <f>WEEKNUM(B59)-WEEKNUM(EOMONTH(B59,-1)+1)+1</f>
        <v>1</v>
      </c>
      <c r="AV59" s="209" t="str">
        <f>MONTH(R59)&amp;"/"&amp;YEAR(R59)</f>
        <v>7/2025</v>
      </c>
      <c r="AW59" s="209">
        <f>WEEKNUM(R59)-WEEKNUM(EOMONTH(R59,-1)+1)+1</f>
        <v>2</v>
      </c>
      <c r="AX59" s="209">
        <f>IF(BB59="S",IF(Q59="1. Aceitou o programa",R59-B59,0),0)</f>
        <v>557</v>
      </c>
      <c r="AY59" s="209">
        <f>IF(BB59="S",IF(AND(S59&lt;&gt;"",R59&lt;&gt;""),S59-R59,0),0)</f>
        <v>0</v>
      </c>
      <c r="AZ59" s="209">
        <f>IF(BB59="S",IF(Q59="1. Aceitou o programa",IF(OR(X59="Não se Aplica",X59=""),IF(OR(W59="Não se Aplica",W59=""),0,W59-V59),AVERAGE(X59-W59,W59-V59)),0),0)</f>
        <v>0</v>
      </c>
      <c r="BA59" s="209">
        <f>IF(BB59="S",IF(AND(Q59="1. Aceitou o programa",AH59="Realizada"),IFERROR(IF(AG59="",0,AG59-R59),0),0),0)</f>
        <v>0</v>
      </c>
      <c r="BB59" s="209" t="str">
        <f>_xlfn.XLOOKUP(U59,'Lista Suspensa'!$AA$20:$AA$23,'Lista Suspensa'!$AB$20:$AB$23,"N/A")</f>
        <v>S</v>
      </c>
    </row>
    <row r="60" spans="1:54" ht="12" customHeight="1">
      <c r="A60" s="151" t="s">
        <v>121</v>
      </c>
      <c r="B60" s="152">
        <v>45292</v>
      </c>
      <c r="C60" s="153" t="s">
        <v>122</v>
      </c>
      <c r="D60" s="153" t="s">
        <v>171</v>
      </c>
      <c r="E60" s="244">
        <v>88938569</v>
      </c>
      <c r="F60" s="144" t="s">
        <v>235</v>
      </c>
      <c r="G60" s="230"/>
      <c r="H60" s="154">
        <v>30234</v>
      </c>
      <c r="I60" s="153">
        <v>43</v>
      </c>
      <c r="J60" s="148" t="s">
        <v>70</v>
      </c>
      <c r="K60" s="153"/>
      <c r="L60" s="153"/>
      <c r="M60" s="153"/>
      <c r="N60" s="153"/>
      <c r="O60" s="155" t="s">
        <v>236</v>
      </c>
      <c r="P60" s="156" t="s">
        <v>60</v>
      </c>
      <c r="Q60" s="157" t="s">
        <v>110</v>
      </c>
      <c r="R60" s="158">
        <v>45849</v>
      </c>
      <c r="S60" s="159"/>
      <c r="T60" s="159" t="s">
        <v>62</v>
      </c>
      <c r="U60" s="159" t="s">
        <v>111</v>
      </c>
      <c r="V60" s="154">
        <v>45849</v>
      </c>
      <c r="W60" s="154" t="s">
        <v>126</v>
      </c>
      <c r="X60" s="154" t="s">
        <v>126</v>
      </c>
      <c r="Y60" s="160"/>
      <c r="Z60" s="160" t="s">
        <v>128</v>
      </c>
      <c r="AA60" s="153">
        <v>94</v>
      </c>
      <c r="AB60" s="153">
        <v>1.62</v>
      </c>
      <c r="AC60" s="182">
        <f t="shared" si="0"/>
        <v>35.817710714830049</v>
      </c>
      <c r="AD60" s="153" t="str">
        <f t="shared" si="1"/>
        <v>OBESIDADE II</v>
      </c>
      <c r="AE60" s="233" t="s">
        <v>135</v>
      </c>
      <c r="AF60" s="153" t="s">
        <v>130</v>
      </c>
      <c r="AG60" s="159"/>
      <c r="AH60" s="153"/>
      <c r="AI60" s="161"/>
      <c r="AJ60" s="153"/>
      <c r="AK60" s="153"/>
      <c r="AL60" s="207" t="s">
        <v>131</v>
      </c>
      <c r="AM60" s="207"/>
      <c r="AN60" s="207"/>
      <c r="AO60" s="207" t="str">
        <f ca="1">IF(R60="","",IF(R60&gt;TODAY(),"0 meses",DATEDIF(R60,TODAY(),"m") &amp; " meses"))</f>
        <v>10 meses</v>
      </c>
      <c r="AP60" s="147" t="s">
        <v>67</v>
      </c>
      <c r="AQ60" s="147" t="s">
        <v>67</v>
      </c>
      <c r="AR60" s="147"/>
      <c r="AS60" s="209" t="s">
        <v>68</v>
      </c>
      <c r="AT60" s="223" t="str">
        <f>MONTH(B60)&amp;"/"&amp;YEAR(B60)</f>
        <v>1/2024</v>
      </c>
      <c r="AU60" s="223">
        <f>WEEKNUM(B60)-WEEKNUM(EOMONTH(B60,-1)+1)+1</f>
        <v>1</v>
      </c>
      <c r="AV60" s="209" t="str">
        <f>MONTH(R60)&amp;"/"&amp;YEAR(R60)</f>
        <v>7/2025</v>
      </c>
      <c r="AW60" s="209">
        <f>WEEKNUM(R60)-WEEKNUM(EOMONTH(R60,-1)+1)+1</f>
        <v>2</v>
      </c>
      <c r="AX60" s="209">
        <f>IF(BB60="S",IF(Q60="1. Aceitou o programa",R60-B60,0),0)</f>
        <v>557</v>
      </c>
      <c r="AY60" s="209">
        <f>IF(BB60="S",IF(AND(S60&lt;&gt;"",R60&lt;&gt;""),S60-R60,0),0)</f>
        <v>0</v>
      </c>
      <c r="AZ60" s="209">
        <f>IF(BB60="S",IF(Q60="1. Aceitou o programa",IF(OR(X60="Não se Aplica",X60=""),IF(OR(W60="Não se Aplica",W60=""),0,W60-V60),AVERAGE(X60-W60,W60-V60)),0),0)</f>
        <v>0</v>
      </c>
      <c r="BA60" s="209">
        <f>IF(BB60="S",IF(AND(Q60="1. Aceitou o programa",AH60="Realizada"),IFERROR(IF(AG60="",0,AG60-R60),0),0),0)</f>
        <v>0</v>
      </c>
      <c r="BB60" s="209" t="str">
        <f>_xlfn.XLOOKUP(U60,'Lista Suspensa'!$AA$20:$AA$23,'Lista Suspensa'!$AB$20:$AB$23,"N/A")</f>
        <v>S</v>
      </c>
    </row>
    <row r="61" spans="1:54" ht="12" customHeight="1">
      <c r="A61" s="151" t="s">
        <v>121</v>
      </c>
      <c r="B61" s="152">
        <v>45292</v>
      </c>
      <c r="C61" s="153" t="s">
        <v>122</v>
      </c>
      <c r="D61" s="153" t="s">
        <v>237</v>
      </c>
      <c r="E61" s="244">
        <v>93326807</v>
      </c>
      <c r="F61" s="144" t="s">
        <v>238</v>
      </c>
      <c r="G61" s="230"/>
      <c r="H61" s="154">
        <v>34065</v>
      </c>
      <c r="I61" s="153">
        <v>33</v>
      </c>
      <c r="J61" s="148" t="s">
        <v>70</v>
      </c>
      <c r="K61" s="153"/>
      <c r="L61" s="153"/>
      <c r="M61" s="153"/>
      <c r="N61" s="153"/>
      <c r="O61" s="155" t="s">
        <v>239</v>
      </c>
      <c r="P61" s="156" t="s">
        <v>60</v>
      </c>
      <c r="Q61" s="157" t="s">
        <v>110</v>
      </c>
      <c r="R61" s="158">
        <v>45849</v>
      </c>
      <c r="S61" s="159"/>
      <c r="T61" s="159" t="s">
        <v>62</v>
      </c>
      <c r="U61" s="159" t="s">
        <v>111</v>
      </c>
      <c r="V61" s="154">
        <v>45849</v>
      </c>
      <c r="W61" s="154" t="s">
        <v>126</v>
      </c>
      <c r="X61" s="154" t="s">
        <v>126</v>
      </c>
      <c r="Y61" s="160" t="s">
        <v>240</v>
      </c>
      <c r="Z61" s="160" t="s">
        <v>134</v>
      </c>
      <c r="AA61" s="153">
        <v>126</v>
      </c>
      <c r="AB61" s="153">
        <v>1.67</v>
      </c>
      <c r="AC61" s="182">
        <f t="shared" si="0"/>
        <v>45.17910287210011</v>
      </c>
      <c r="AD61" s="153" t="str">
        <f t="shared" si="1"/>
        <v>OBESIDADE III</v>
      </c>
      <c r="AE61" s="233" t="s">
        <v>135</v>
      </c>
      <c r="AF61" s="153" t="s">
        <v>130</v>
      </c>
      <c r="AG61" s="159"/>
      <c r="AH61" s="153"/>
      <c r="AI61" s="161"/>
      <c r="AJ61" s="153"/>
      <c r="AK61" s="153"/>
      <c r="AL61" s="207" t="s">
        <v>131</v>
      </c>
      <c r="AM61" s="207"/>
      <c r="AN61" s="207"/>
      <c r="AO61" s="207" t="str">
        <f ca="1">IF(R61="","",IF(R61&gt;TODAY(),"0 meses",DATEDIF(R61,TODAY(),"m") &amp; " meses"))</f>
        <v>10 meses</v>
      </c>
      <c r="AP61" s="147" t="s">
        <v>67</v>
      </c>
      <c r="AQ61" s="147" t="s">
        <v>67</v>
      </c>
      <c r="AR61" s="147"/>
      <c r="AS61" s="209" t="s">
        <v>68</v>
      </c>
      <c r="AT61" s="223" t="str">
        <f>MONTH(B61)&amp;"/"&amp;YEAR(B61)</f>
        <v>1/2024</v>
      </c>
      <c r="AU61" s="223">
        <f>WEEKNUM(B61)-WEEKNUM(EOMONTH(B61,-1)+1)+1</f>
        <v>1</v>
      </c>
      <c r="AV61" s="209" t="str">
        <f>MONTH(R61)&amp;"/"&amp;YEAR(R61)</f>
        <v>7/2025</v>
      </c>
      <c r="AW61" s="209">
        <f>WEEKNUM(R61)-WEEKNUM(EOMONTH(R61,-1)+1)+1</f>
        <v>2</v>
      </c>
      <c r="AX61" s="209">
        <f>IF(BB61="S",IF(Q61="1. Aceitou o programa",R61-B61,0),0)</f>
        <v>557</v>
      </c>
      <c r="AY61" s="209">
        <f>IF(BB61="S",IF(AND(S61&lt;&gt;"",R61&lt;&gt;""),S61-R61,0),0)</f>
        <v>0</v>
      </c>
      <c r="AZ61" s="209">
        <f>IF(BB61="S",IF(Q61="1. Aceitou o programa",IF(OR(X61="Não se Aplica",X61=""),IF(OR(W61="Não se Aplica",W61=""),0,W61-V61),AVERAGE(X61-W61,W61-V61)),0),0)</f>
        <v>0</v>
      </c>
      <c r="BA61" s="209">
        <f>IF(BB61="S",IF(AND(Q61="1. Aceitou o programa",AH61="Realizada"),IFERROR(IF(AG61="",0,AG61-R61),0),0),0)</f>
        <v>0</v>
      </c>
      <c r="BB61" s="209" t="str">
        <f>_xlfn.XLOOKUP(U61,'Lista Suspensa'!$AA$20:$AA$23,'Lista Suspensa'!$AB$20:$AB$23,"N/A")</f>
        <v>S</v>
      </c>
    </row>
    <row r="62" spans="1:54" ht="12" customHeight="1">
      <c r="A62" s="151" t="s">
        <v>121</v>
      </c>
      <c r="B62" s="152">
        <v>45292</v>
      </c>
      <c r="C62" s="153" t="s">
        <v>122</v>
      </c>
      <c r="D62" s="153" t="s">
        <v>185</v>
      </c>
      <c r="E62" s="244">
        <v>94115369</v>
      </c>
      <c r="F62" s="144" t="s">
        <v>241</v>
      </c>
      <c r="G62" s="230"/>
      <c r="H62" s="154">
        <v>37080</v>
      </c>
      <c r="I62" s="153">
        <v>24</v>
      </c>
      <c r="J62" s="148" t="s">
        <v>58</v>
      </c>
      <c r="K62" s="153"/>
      <c r="L62" s="153"/>
      <c r="M62" s="153"/>
      <c r="N62" s="153"/>
      <c r="O62" s="155" t="s">
        <v>242</v>
      </c>
      <c r="P62" s="156" t="s">
        <v>60</v>
      </c>
      <c r="Q62" s="157" t="s">
        <v>110</v>
      </c>
      <c r="R62" s="158">
        <v>45849</v>
      </c>
      <c r="S62" s="159"/>
      <c r="T62" s="159" t="s">
        <v>62</v>
      </c>
      <c r="U62" s="159" t="s">
        <v>111</v>
      </c>
      <c r="V62" s="154">
        <v>45849</v>
      </c>
      <c r="W62" s="154" t="s">
        <v>126</v>
      </c>
      <c r="X62" s="154" t="s">
        <v>126</v>
      </c>
      <c r="Y62" s="160"/>
      <c r="Z62" s="160" t="s">
        <v>166</v>
      </c>
      <c r="AA62" s="153">
        <v>150</v>
      </c>
      <c r="AB62" s="153">
        <v>1.75</v>
      </c>
      <c r="AC62" s="182">
        <f t="shared" si="0"/>
        <v>48.979591836734691</v>
      </c>
      <c r="AD62" s="153" t="str">
        <f t="shared" si="1"/>
        <v>OBESIDADE III</v>
      </c>
      <c r="AE62" s="233" t="s">
        <v>135</v>
      </c>
      <c r="AF62" s="153" t="s">
        <v>130</v>
      </c>
      <c r="AG62" s="159"/>
      <c r="AH62" s="153"/>
      <c r="AI62" s="161"/>
      <c r="AJ62" s="153"/>
      <c r="AK62" s="153"/>
      <c r="AL62" s="207" t="s">
        <v>131</v>
      </c>
      <c r="AM62" s="207"/>
      <c r="AN62" s="207"/>
      <c r="AO62" s="207" t="str">
        <f ca="1">IF(R62="","",IF(R62&gt;TODAY(),"0 meses",DATEDIF(R62,TODAY(),"m") &amp; " meses"))</f>
        <v>10 meses</v>
      </c>
      <c r="AP62" s="147" t="s">
        <v>67</v>
      </c>
      <c r="AQ62" s="147" t="s">
        <v>67</v>
      </c>
      <c r="AR62" s="147"/>
      <c r="AS62" s="209" t="s">
        <v>68</v>
      </c>
      <c r="AT62" s="223" t="str">
        <f>MONTH(B62)&amp;"/"&amp;YEAR(B62)</f>
        <v>1/2024</v>
      </c>
      <c r="AU62" s="223">
        <f>WEEKNUM(B62)-WEEKNUM(EOMONTH(B62,-1)+1)+1</f>
        <v>1</v>
      </c>
      <c r="AV62" s="209" t="str">
        <f>MONTH(R62)&amp;"/"&amp;YEAR(R62)</f>
        <v>7/2025</v>
      </c>
      <c r="AW62" s="209">
        <f>WEEKNUM(R62)-WEEKNUM(EOMONTH(R62,-1)+1)+1</f>
        <v>2</v>
      </c>
      <c r="AX62" s="209">
        <f>IF(BB62="S",IF(Q62="1. Aceitou o programa",R62-B62,0),0)</f>
        <v>557</v>
      </c>
      <c r="AY62" s="209">
        <f>IF(BB62="S",IF(AND(S62&lt;&gt;"",R62&lt;&gt;""),S62-R62,0),0)</f>
        <v>0</v>
      </c>
      <c r="AZ62" s="209">
        <f>IF(BB62="S",IF(Q62="1. Aceitou o programa",IF(OR(X62="Não se Aplica",X62=""),IF(OR(W62="Não se Aplica",W62=""),0,W62-V62),AVERAGE(X62-W62,W62-V62)),0),0)</f>
        <v>0</v>
      </c>
      <c r="BA62" s="209">
        <f>IF(BB62="S",IF(AND(Q62="1. Aceitou o programa",AH62="Realizada"),IFERROR(IF(AG62="",0,AG62-R62),0),0),0)</f>
        <v>0</v>
      </c>
      <c r="BB62" s="209" t="str">
        <f>_xlfn.XLOOKUP(U62,'Lista Suspensa'!$AA$20:$AA$23,'Lista Suspensa'!$AB$20:$AB$23,"N/A")</f>
        <v>S</v>
      </c>
    </row>
    <row r="63" spans="1:54" ht="12" customHeight="1">
      <c r="A63" s="151" t="s">
        <v>121</v>
      </c>
      <c r="B63" s="152">
        <v>45292</v>
      </c>
      <c r="C63" s="153" t="s">
        <v>122</v>
      </c>
      <c r="D63" s="153" t="s">
        <v>56</v>
      </c>
      <c r="E63" s="244">
        <v>79201094</v>
      </c>
      <c r="F63" s="144" t="s">
        <v>243</v>
      </c>
      <c r="G63" s="230"/>
      <c r="H63" s="154">
        <v>30451</v>
      </c>
      <c r="I63" s="153">
        <v>43</v>
      </c>
      <c r="J63" s="148" t="s">
        <v>70</v>
      </c>
      <c r="K63" s="153"/>
      <c r="L63" s="153"/>
      <c r="M63" s="153"/>
      <c r="N63" s="153"/>
      <c r="O63" s="155" t="s">
        <v>244</v>
      </c>
      <c r="P63" s="156" t="s">
        <v>60</v>
      </c>
      <c r="Q63" s="157" t="s">
        <v>110</v>
      </c>
      <c r="R63" s="158">
        <v>45853</v>
      </c>
      <c r="S63" s="159"/>
      <c r="T63" s="159" t="s">
        <v>62</v>
      </c>
      <c r="U63" s="159" t="s">
        <v>111</v>
      </c>
      <c r="V63" s="154">
        <v>45853</v>
      </c>
      <c r="W63" s="154" t="s">
        <v>126</v>
      </c>
      <c r="X63" s="154" t="s">
        <v>126</v>
      </c>
      <c r="Y63" s="160"/>
      <c r="Z63" s="160" t="s">
        <v>128</v>
      </c>
      <c r="AA63" s="153">
        <v>93</v>
      </c>
      <c r="AB63" s="153">
        <v>1.6</v>
      </c>
      <c r="AC63" s="182">
        <f t="shared" si="0"/>
        <v>36.328124999999993</v>
      </c>
      <c r="AD63" s="153" t="str">
        <f t="shared" si="1"/>
        <v>OBESIDADE II</v>
      </c>
      <c r="AE63" s="233" t="s">
        <v>135</v>
      </c>
      <c r="AF63" s="153" t="s">
        <v>130</v>
      </c>
      <c r="AG63" s="159"/>
      <c r="AH63" s="153"/>
      <c r="AI63" s="161"/>
      <c r="AJ63" s="153"/>
      <c r="AK63" s="153"/>
      <c r="AL63" s="207" t="s">
        <v>131</v>
      </c>
      <c r="AM63" s="207"/>
      <c r="AN63" s="207"/>
      <c r="AO63" s="207" t="str">
        <f ca="1">IF(R63="","",IF(R63&gt;TODAY(),"0 meses",DATEDIF(R63,TODAY(),"m") &amp; " meses"))</f>
        <v>10 meses</v>
      </c>
      <c r="AP63" s="147" t="s">
        <v>67</v>
      </c>
      <c r="AQ63" s="147" t="s">
        <v>67</v>
      </c>
      <c r="AR63" s="147"/>
      <c r="AS63" s="209" t="s">
        <v>68</v>
      </c>
      <c r="AT63" s="223" t="str">
        <f>MONTH(B63)&amp;"/"&amp;YEAR(B63)</f>
        <v>1/2024</v>
      </c>
      <c r="AU63" s="223">
        <f>WEEKNUM(B63)-WEEKNUM(EOMONTH(B63,-1)+1)+1</f>
        <v>1</v>
      </c>
      <c r="AV63" s="209" t="str">
        <f>MONTH(R63)&amp;"/"&amp;YEAR(R63)</f>
        <v>7/2025</v>
      </c>
      <c r="AW63" s="209">
        <f>WEEKNUM(R63)-WEEKNUM(EOMONTH(R63,-1)+1)+1</f>
        <v>3</v>
      </c>
      <c r="AX63" s="209">
        <f>IF(BB63="S",IF(Q63="1. Aceitou o programa",R63-B63,0),0)</f>
        <v>561</v>
      </c>
      <c r="AY63" s="209">
        <f>IF(BB63="S",IF(AND(S63&lt;&gt;"",R63&lt;&gt;""),S63-R63,0),0)</f>
        <v>0</v>
      </c>
      <c r="AZ63" s="209">
        <f>IF(BB63="S",IF(Q63="1. Aceitou o programa",IF(OR(X63="Não se Aplica",X63=""),IF(OR(W63="Não se Aplica",W63=""),0,W63-V63),AVERAGE(X63-W63,W63-V63)),0),0)</f>
        <v>0</v>
      </c>
      <c r="BA63" s="209">
        <f>IF(BB63="S",IF(AND(Q63="1. Aceitou o programa",AH63="Realizada"),IFERROR(IF(AG63="",0,AG63-R63),0),0),0)</f>
        <v>0</v>
      </c>
      <c r="BB63" s="209" t="str">
        <f>_xlfn.XLOOKUP(U63,'Lista Suspensa'!$AA$20:$AA$23,'Lista Suspensa'!$AB$20:$AB$23,"N/A")</f>
        <v>S</v>
      </c>
    </row>
    <row r="64" spans="1:54" ht="12" customHeight="1">
      <c r="A64" s="151" t="s">
        <v>121</v>
      </c>
      <c r="B64" s="152">
        <v>45292</v>
      </c>
      <c r="C64" s="153" t="s">
        <v>122</v>
      </c>
      <c r="D64" s="153" t="s">
        <v>56</v>
      </c>
      <c r="E64" s="244">
        <v>86464619</v>
      </c>
      <c r="F64" s="144" t="s">
        <v>245</v>
      </c>
      <c r="G64" s="230"/>
      <c r="H64" s="154">
        <v>30926</v>
      </c>
      <c r="I64" s="153">
        <v>41</v>
      </c>
      <c r="J64" s="148" t="s">
        <v>70</v>
      </c>
      <c r="K64" s="153"/>
      <c r="L64" s="153"/>
      <c r="M64" s="153"/>
      <c r="N64" s="153"/>
      <c r="O64" s="155" t="s">
        <v>246</v>
      </c>
      <c r="P64" s="156" t="s">
        <v>60</v>
      </c>
      <c r="Q64" s="157" t="s">
        <v>110</v>
      </c>
      <c r="R64" s="158">
        <v>45853</v>
      </c>
      <c r="S64" s="159"/>
      <c r="T64" s="159" t="s">
        <v>62</v>
      </c>
      <c r="U64" s="159" t="s">
        <v>111</v>
      </c>
      <c r="V64" s="154">
        <v>45853</v>
      </c>
      <c r="W64" s="154" t="s">
        <v>126</v>
      </c>
      <c r="X64" s="154" t="s">
        <v>126</v>
      </c>
      <c r="Y64" s="160" t="s">
        <v>247</v>
      </c>
      <c r="Z64" s="160" t="s">
        <v>128</v>
      </c>
      <c r="AA64" s="153">
        <v>104</v>
      </c>
      <c r="AB64" s="153">
        <v>1.6</v>
      </c>
      <c r="AC64" s="182">
        <f t="shared" si="0"/>
        <v>40.624999999999993</v>
      </c>
      <c r="AD64" s="153" t="str">
        <f t="shared" si="1"/>
        <v>OBESIDADE III</v>
      </c>
      <c r="AE64" s="233" t="s">
        <v>135</v>
      </c>
      <c r="AF64" s="153" t="s">
        <v>130</v>
      </c>
      <c r="AG64" s="159"/>
      <c r="AH64" s="153"/>
      <c r="AI64" s="161"/>
      <c r="AJ64" s="153"/>
      <c r="AK64" s="153"/>
      <c r="AL64" s="207" t="s">
        <v>85</v>
      </c>
      <c r="AM64" s="207" t="s">
        <v>86</v>
      </c>
      <c r="AN64" s="207" t="s">
        <v>66</v>
      </c>
      <c r="AO64" s="207" t="str">
        <f ca="1">IF(R64="","",IF(R64&gt;TODAY(),"0 meses",DATEDIF(R64,TODAY(),"m") &amp; " meses"))</f>
        <v>10 meses</v>
      </c>
      <c r="AP64" s="147" t="s">
        <v>67</v>
      </c>
      <c r="AQ64" s="147" t="s">
        <v>67</v>
      </c>
      <c r="AR64" s="147"/>
      <c r="AS64" s="209" t="s">
        <v>68</v>
      </c>
      <c r="AT64" s="223" t="str">
        <f>MONTH(B64)&amp;"/"&amp;YEAR(B64)</f>
        <v>1/2024</v>
      </c>
      <c r="AU64" s="223">
        <f>WEEKNUM(B64)-WEEKNUM(EOMONTH(B64,-1)+1)+1</f>
        <v>1</v>
      </c>
      <c r="AV64" s="209" t="str">
        <f>MONTH(R64)&amp;"/"&amp;YEAR(R64)</f>
        <v>7/2025</v>
      </c>
      <c r="AW64" s="209">
        <f>WEEKNUM(R64)-WEEKNUM(EOMONTH(R64,-1)+1)+1</f>
        <v>3</v>
      </c>
      <c r="AX64" s="209">
        <f>IF(BB64="S",IF(Q64="1. Aceitou o programa",R64-B64,0),0)</f>
        <v>561</v>
      </c>
      <c r="AY64" s="209">
        <f>IF(BB64="S",IF(AND(S64&lt;&gt;"",R64&lt;&gt;""),S64-R64,0),0)</f>
        <v>0</v>
      </c>
      <c r="AZ64" s="209">
        <f>IF(BB64="S",IF(Q64="1. Aceitou o programa",IF(OR(X64="Não se Aplica",X64=""),IF(OR(W64="Não se Aplica",W64=""),0,W64-V64),AVERAGE(X64-W64,W64-V64)),0),0)</f>
        <v>0</v>
      </c>
      <c r="BA64" s="209">
        <f>IF(BB64="S",IF(AND(Q64="1. Aceitou o programa",AH64="Realizada"),IFERROR(IF(AG64="",0,AG64-R64),0),0),0)</f>
        <v>0</v>
      </c>
      <c r="BB64" s="209" t="str">
        <f>_xlfn.XLOOKUP(U64,'Lista Suspensa'!$AA$20:$AA$23,'Lista Suspensa'!$AB$20:$AB$23,"N/A")</f>
        <v>S</v>
      </c>
    </row>
    <row r="65" spans="1:54" ht="12" customHeight="1">
      <c r="A65" s="151" t="s">
        <v>121</v>
      </c>
      <c r="B65" s="152">
        <v>45292</v>
      </c>
      <c r="C65" s="153" t="s">
        <v>122</v>
      </c>
      <c r="D65" s="153" t="s">
        <v>185</v>
      </c>
      <c r="E65" s="244">
        <v>94457189</v>
      </c>
      <c r="F65" s="144" t="s">
        <v>248</v>
      </c>
      <c r="G65" s="230"/>
      <c r="H65" s="154">
        <v>28291</v>
      </c>
      <c r="I65" s="153">
        <v>48</v>
      </c>
      <c r="J65" s="148" t="s">
        <v>70</v>
      </c>
      <c r="K65" s="153" t="s">
        <v>59</v>
      </c>
      <c r="L65" s="153"/>
      <c r="M65" s="153"/>
      <c r="N65" s="153"/>
      <c r="O65" s="155" t="s">
        <v>249</v>
      </c>
      <c r="P65" s="156" t="s">
        <v>60</v>
      </c>
      <c r="Q65" s="157" t="s">
        <v>110</v>
      </c>
      <c r="R65" s="158">
        <v>45854</v>
      </c>
      <c r="S65" s="159"/>
      <c r="T65" s="159" t="s">
        <v>62</v>
      </c>
      <c r="U65" s="159" t="s">
        <v>111</v>
      </c>
      <c r="V65" s="154">
        <v>45854</v>
      </c>
      <c r="W65" s="154" t="s">
        <v>126</v>
      </c>
      <c r="X65" s="154" t="s">
        <v>126</v>
      </c>
      <c r="Y65" s="160"/>
      <c r="Z65" s="160" t="s">
        <v>201</v>
      </c>
      <c r="AA65" s="153">
        <v>103</v>
      </c>
      <c r="AB65" s="153">
        <v>1.6</v>
      </c>
      <c r="AC65" s="182">
        <f t="shared" si="0"/>
        <v>40.234374999999993</v>
      </c>
      <c r="AD65" s="153" t="str">
        <f t="shared" si="1"/>
        <v>OBESIDADE III</v>
      </c>
      <c r="AE65" s="233" t="s">
        <v>135</v>
      </c>
      <c r="AF65" s="153" t="s">
        <v>130</v>
      </c>
      <c r="AG65" s="159"/>
      <c r="AH65" s="153"/>
      <c r="AI65" s="161"/>
      <c r="AJ65" s="153"/>
      <c r="AK65" s="153"/>
      <c r="AL65" s="207" t="s">
        <v>131</v>
      </c>
      <c r="AM65" s="207"/>
      <c r="AN65" s="207"/>
      <c r="AO65" s="207" t="str">
        <f ca="1">IF(R65="","",IF(R65&gt;TODAY(),"0 meses",DATEDIF(R65,TODAY(),"m") &amp; " meses"))</f>
        <v>10 meses</v>
      </c>
      <c r="AP65" s="147" t="s">
        <v>67</v>
      </c>
      <c r="AQ65" s="147" t="s">
        <v>67</v>
      </c>
      <c r="AR65" s="147"/>
      <c r="AS65" s="209" t="s">
        <v>68</v>
      </c>
      <c r="AT65" s="223" t="str">
        <f>MONTH(B65)&amp;"/"&amp;YEAR(B65)</f>
        <v>1/2024</v>
      </c>
      <c r="AU65" s="223">
        <f>WEEKNUM(B65)-WEEKNUM(EOMONTH(B65,-1)+1)+1</f>
        <v>1</v>
      </c>
      <c r="AV65" s="209" t="str">
        <f>MONTH(R65)&amp;"/"&amp;YEAR(R65)</f>
        <v>7/2025</v>
      </c>
      <c r="AW65" s="209">
        <f>WEEKNUM(R65)-WEEKNUM(EOMONTH(R65,-1)+1)+1</f>
        <v>3</v>
      </c>
      <c r="AX65" s="209">
        <f>IF(BB65="S",IF(Q65="1. Aceitou o programa",R65-B65,0),0)</f>
        <v>562</v>
      </c>
      <c r="AY65" s="209">
        <f>IF(BB65="S",IF(AND(S65&lt;&gt;"",R65&lt;&gt;""),S65-R65,0),0)</f>
        <v>0</v>
      </c>
      <c r="AZ65" s="209">
        <f>IF(BB65="S",IF(Q65="1. Aceitou o programa",IF(OR(X65="Não se Aplica",X65=""),IF(OR(W65="Não se Aplica",W65=""),0,W65-V65),AVERAGE(X65-W65,W65-V65)),0),0)</f>
        <v>0</v>
      </c>
      <c r="BA65" s="209">
        <f>IF(BB65="S",IF(AND(Q65="1. Aceitou o programa",AH65="Realizada"),IFERROR(IF(AG65="",0,AG65-R65),0),0),0)</f>
        <v>0</v>
      </c>
      <c r="BB65" s="209" t="str">
        <f>_xlfn.XLOOKUP(U65,'Lista Suspensa'!$AA$20:$AA$23,'Lista Suspensa'!$AB$20:$AB$23,"N/A")</f>
        <v>S</v>
      </c>
    </row>
    <row r="66" spans="1:54" ht="12" customHeight="1">
      <c r="A66" s="151" t="s">
        <v>121</v>
      </c>
      <c r="B66" s="152">
        <v>45292</v>
      </c>
      <c r="C66" s="153" t="s">
        <v>122</v>
      </c>
      <c r="D66" s="153" t="s">
        <v>178</v>
      </c>
      <c r="E66" s="244">
        <v>93521675</v>
      </c>
      <c r="F66" s="144" t="s">
        <v>250</v>
      </c>
      <c r="G66" s="230"/>
      <c r="H66" s="154">
        <v>32237</v>
      </c>
      <c r="I66" s="153">
        <v>38</v>
      </c>
      <c r="J66" s="148" t="s">
        <v>58</v>
      </c>
      <c r="K66" s="153"/>
      <c r="L66" s="153"/>
      <c r="M66" s="153"/>
      <c r="N66" s="153"/>
      <c r="O66" s="155" t="s">
        <v>251</v>
      </c>
      <c r="P66" s="156" t="s">
        <v>60</v>
      </c>
      <c r="Q66" s="157" t="s">
        <v>110</v>
      </c>
      <c r="R66" s="158">
        <v>45854</v>
      </c>
      <c r="S66" s="159"/>
      <c r="T66" s="159" t="s">
        <v>62</v>
      </c>
      <c r="U66" s="159" t="s">
        <v>111</v>
      </c>
      <c r="V66" s="154">
        <v>45854</v>
      </c>
      <c r="W66" s="154" t="s">
        <v>126</v>
      </c>
      <c r="X66" s="154" t="s">
        <v>126</v>
      </c>
      <c r="Y66" s="160"/>
      <c r="Z66" s="160" t="s">
        <v>134</v>
      </c>
      <c r="AA66" s="153">
        <v>140</v>
      </c>
      <c r="AB66" s="153">
        <v>1.89</v>
      </c>
      <c r="AC66" s="182">
        <f t="shared" ref="AC66:AC129" si="4">SUM(AA66/(AB66^2))</f>
        <v>39.192631785224378</v>
      </c>
      <c r="AD66" s="153" t="str">
        <f t="shared" ref="AD66:AD129" si="5">IF(AC66&lt;18.5,"ABAIXO DO PESO",
(IF(AC66&lt;=24.9,"PESO NORMAL",
(IF(AC66&lt;=29.9,"SOBREPESO",
(IF(AC66&lt;=34.9,"OBESIDADE I",
(IF(AC66&lt;=39.9,"OBESIDADE II",
(IF(AC66&lt;=999,"OBESIDADE III","VAZIO")))))))))))</f>
        <v>OBESIDADE II</v>
      </c>
      <c r="AE66" s="233" t="s">
        <v>135</v>
      </c>
      <c r="AF66" s="153" t="s">
        <v>130</v>
      </c>
      <c r="AG66" s="159"/>
      <c r="AH66" s="153"/>
      <c r="AI66" s="161"/>
      <c r="AJ66" s="153"/>
      <c r="AK66" s="153"/>
      <c r="AL66" s="207" t="s">
        <v>131</v>
      </c>
      <c r="AM66" s="207"/>
      <c r="AN66" s="207"/>
      <c r="AO66" s="207" t="str">
        <f ca="1">IF(R66="","",IF(R66&gt;TODAY(),"0 meses",DATEDIF(R66,TODAY(),"m") &amp; " meses"))</f>
        <v>10 meses</v>
      </c>
      <c r="AP66" s="147" t="s">
        <v>67</v>
      </c>
      <c r="AQ66" s="147" t="s">
        <v>67</v>
      </c>
      <c r="AR66" s="147"/>
      <c r="AS66" s="209" t="s">
        <v>68</v>
      </c>
      <c r="AT66" s="223" t="str">
        <f>MONTH(B66)&amp;"/"&amp;YEAR(B66)</f>
        <v>1/2024</v>
      </c>
      <c r="AU66" s="223">
        <f>WEEKNUM(B66)-WEEKNUM(EOMONTH(B66,-1)+1)+1</f>
        <v>1</v>
      </c>
      <c r="AV66" s="209" t="str">
        <f>MONTH(R66)&amp;"/"&amp;YEAR(R66)</f>
        <v>7/2025</v>
      </c>
      <c r="AW66" s="209">
        <f>WEEKNUM(R66)-WEEKNUM(EOMONTH(R66,-1)+1)+1</f>
        <v>3</v>
      </c>
      <c r="AX66" s="209">
        <f>IF(BB66="S",IF(Q66="1. Aceitou o programa",R66-B66,0),0)</f>
        <v>562</v>
      </c>
      <c r="AY66" s="209">
        <f>IF(BB66="S",IF(AND(S66&lt;&gt;"",R66&lt;&gt;""),S66-R66,0),0)</f>
        <v>0</v>
      </c>
      <c r="AZ66" s="209">
        <f>IF(BB66="S",IF(Q66="1. Aceitou o programa",IF(OR(X66="Não se Aplica",X66=""),IF(OR(W66="Não se Aplica",W66=""),0,W66-V66),AVERAGE(X66-W66,W66-V66)),0),0)</f>
        <v>0</v>
      </c>
      <c r="BA66" s="209">
        <f>IF(BB66="S",IF(AND(Q66="1. Aceitou o programa",AH66="Realizada"),IFERROR(IF(AG66="",0,AG66-R66),0),0),0)</f>
        <v>0</v>
      </c>
      <c r="BB66" s="209" t="str">
        <f>_xlfn.XLOOKUP(U66,'Lista Suspensa'!$AA$20:$AA$23,'Lista Suspensa'!$AB$20:$AB$23,"N/A")</f>
        <v>S</v>
      </c>
    </row>
    <row r="67" spans="1:54" ht="12" customHeight="1">
      <c r="A67" s="151" t="s">
        <v>121</v>
      </c>
      <c r="B67" s="152">
        <v>45292</v>
      </c>
      <c r="C67" s="153" t="s">
        <v>122</v>
      </c>
      <c r="D67" s="153" t="s">
        <v>185</v>
      </c>
      <c r="E67" s="244">
        <v>89656107</v>
      </c>
      <c r="F67" s="144" t="s">
        <v>252</v>
      </c>
      <c r="G67" s="230"/>
      <c r="H67" s="154">
        <v>35748</v>
      </c>
      <c r="I67" s="153">
        <v>28</v>
      </c>
      <c r="J67" s="148" t="s">
        <v>70</v>
      </c>
      <c r="K67" s="153"/>
      <c r="L67" s="153"/>
      <c r="M67" s="153"/>
      <c r="N67" s="153"/>
      <c r="O67" s="155" t="s">
        <v>253</v>
      </c>
      <c r="P67" s="156" t="s">
        <v>60</v>
      </c>
      <c r="Q67" s="157" t="s">
        <v>110</v>
      </c>
      <c r="R67" s="158">
        <v>45854</v>
      </c>
      <c r="S67" s="159"/>
      <c r="T67" s="159" t="s">
        <v>62</v>
      </c>
      <c r="U67" s="159" t="s">
        <v>111</v>
      </c>
      <c r="V67" s="154">
        <v>45854</v>
      </c>
      <c r="W67" s="154" t="s">
        <v>126</v>
      </c>
      <c r="X67" s="154" t="s">
        <v>126</v>
      </c>
      <c r="Y67" s="160"/>
      <c r="Z67" s="160" t="s">
        <v>128</v>
      </c>
      <c r="AA67" s="153">
        <v>93</v>
      </c>
      <c r="AB67" s="153">
        <v>1.72</v>
      </c>
      <c r="AC67" s="182">
        <f t="shared" si="4"/>
        <v>31.435911303407252</v>
      </c>
      <c r="AD67" s="153" t="str">
        <f t="shared" si="5"/>
        <v>OBESIDADE I</v>
      </c>
      <c r="AE67" s="233" t="s">
        <v>135</v>
      </c>
      <c r="AF67" s="153" t="s">
        <v>130</v>
      </c>
      <c r="AG67" s="159"/>
      <c r="AH67" s="153"/>
      <c r="AI67" s="161"/>
      <c r="AJ67" s="153"/>
      <c r="AK67" s="153"/>
      <c r="AL67" s="207" t="s">
        <v>136</v>
      </c>
      <c r="AM67" s="207"/>
      <c r="AN67" s="207"/>
      <c r="AO67" s="207" t="str">
        <f ca="1">IF(R67="","",IF(R67&gt;TODAY(),"0 meses",DATEDIF(R67,TODAY(),"m") &amp; " meses"))</f>
        <v>10 meses</v>
      </c>
      <c r="AP67" s="147" t="s">
        <v>67</v>
      </c>
      <c r="AQ67" s="147" t="s">
        <v>67</v>
      </c>
      <c r="AR67" s="147"/>
      <c r="AS67" s="209" t="s">
        <v>68</v>
      </c>
      <c r="AT67" s="223" t="str">
        <f>MONTH(B67)&amp;"/"&amp;YEAR(B67)</f>
        <v>1/2024</v>
      </c>
      <c r="AU67" s="223">
        <f>WEEKNUM(B67)-WEEKNUM(EOMONTH(B67,-1)+1)+1</f>
        <v>1</v>
      </c>
      <c r="AV67" s="209" t="str">
        <f>MONTH(R67)&amp;"/"&amp;YEAR(R67)</f>
        <v>7/2025</v>
      </c>
      <c r="AW67" s="209">
        <f>WEEKNUM(R67)-WEEKNUM(EOMONTH(R67,-1)+1)+1</f>
        <v>3</v>
      </c>
      <c r="AX67" s="209">
        <f>IF(BB67="S",IF(Q67="1. Aceitou o programa",R67-B67,0),0)</f>
        <v>562</v>
      </c>
      <c r="AY67" s="209">
        <f>IF(BB67="S",IF(AND(S67&lt;&gt;"",R67&lt;&gt;""),S67-R67,0),0)</f>
        <v>0</v>
      </c>
      <c r="AZ67" s="209">
        <f>IF(BB67="S",IF(Q67="1. Aceitou o programa",IF(OR(X67="Não se Aplica",X67=""),IF(OR(W67="Não se Aplica",W67=""),0,W67-V67),AVERAGE(X67-W67,W67-V67)),0),0)</f>
        <v>0</v>
      </c>
      <c r="BA67" s="209">
        <f>IF(BB67="S",IF(AND(Q67="1. Aceitou o programa",AH67="Realizada"),IFERROR(IF(AG67="",0,AG67-R67),0),0),0)</f>
        <v>0</v>
      </c>
      <c r="BB67" s="209" t="str">
        <f>_xlfn.XLOOKUP(U67,'Lista Suspensa'!$AA$20:$AA$23,'Lista Suspensa'!$AB$20:$AB$23,"N/A")</f>
        <v>S</v>
      </c>
    </row>
    <row r="68" spans="1:54" ht="12" customHeight="1">
      <c r="A68" s="151" t="s">
        <v>121</v>
      </c>
      <c r="B68" s="152">
        <v>45292</v>
      </c>
      <c r="C68" s="153" t="s">
        <v>122</v>
      </c>
      <c r="D68" s="153" t="s">
        <v>171</v>
      </c>
      <c r="E68" s="244">
        <v>215990293</v>
      </c>
      <c r="F68" s="144" t="s">
        <v>254</v>
      </c>
      <c r="G68" s="230"/>
      <c r="H68" s="154">
        <v>24275</v>
      </c>
      <c r="I68" s="153">
        <v>59</v>
      </c>
      <c r="J68" s="148" t="s">
        <v>70</v>
      </c>
      <c r="K68" s="153" t="s">
        <v>101</v>
      </c>
      <c r="L68" s="153"/>
      <c r="M68" s="153"/>
      <c r="N68" s="153"/>
      <c r="O68" s="155" t="s">
        <v>255</v>
      </c>
      <c r="P68" s="156" t="s">
        <v>60</v>
      </c>
      <c r="Q68" s="157" t="s">
        <v>110</v>
      </c>
      <c r="R68" s="158">
        <v>45856</v>
      </c>
      <c r="S68" s="159"/>
      <c r="T68" s="159" t="s">
        <v>62</v>
      </c>
      <c r="U68" s="159" t="s">
        <v>111</v>
      </c>
      <c r="V68" s="154">
        <v>45856</v>
      </c>
      <c r="W68" s="154" t="s">
        <v>126</v>
      </c>
      <c r="X68" s="154" t="s">
        <v>126</v>
      </c>
      <c r="Y68" s="160"/>
      <c r="Z68" s="160" t="s">
        <v>128</v>
      </c>
      <c r="AA68" s="153">
        <v>110</v>
      </c>
      <c r="AB68" s="153">
        <v>1.65</v>
      </c>
      <c r="AC68" s="182">
        <f t="shared" si="4"/>
        <v>40.404040404040408</v>
      </c>
      <c r="AD68" s="153" t="str">
        <f t="shared" si="5"/>
        <v>OBESIDADE III</v>
      </c>
      <c r="AE68" s="233" t="s">
        <v>135</v>
      </c>
      <c r="AF68" s="153" t="s">
        <v>130</v>
      </c>
      <c r="AG68" s="159"/>
      <c r="AH68" s="153"/>
      <c r="AI68" s="161"/>
      <c r="AJ68" s="153"/>
      <c r="AK68" s="153"/>
      <c r="AL68" s="207" t="s">
        <v>131</v>
      </c>
      <c r="AM68" s="207"/>
      <c r="AN68" s="207"/>
      <c r="AO68" s="207" t="str">
        <f ca="1">IF(R68="","",IF(R68&gt;TODAY(),"0 meses",DATEDIF(R68,TODAY(),"m") &amp; " meses"))</f>
        <v>10 meses</v>
      </c>
      <c r="AP68" s="147" t="s">
        <v>67</v>
      </c>
      <c r="AQ68" s="147" t="s">
        <v>67</v>
      </c>
      <c r="AR68" s="147"/>
      <c r="AS68" s="209" t="s">
        <v>68</v>
      </c>
      <c r="AT68" s="223" t="str">
        <f>MONTH(B68)&amp;"/"&amp;YEAR(B68)</f>
        <v>1/2024</v>
      </c>
      <c r="AU68" s="223">
        <f>WEEKNUM(B68)-WEEKNUM(EOMONTH(B68,-1)+1)+1</f>
        <v>1</v>
      </c>
      <c r="AV68" s="209" t="str">
        <f>MONTH(R68)&amp;"/"&amp;YEAR(R68)</f>
        <v>7/2025</v>
      </c>
      <c r="AW68" s="209">
        <f>WEEKNUM(R68)-WEEKNUM(EOMONTH(R68,-1)+1)+1</f>
        <v>3</v>
      </c>
      <c r="AX68" s="209">
        <f>IF(BB68="S",IF(Q68="1. Aceitou o programa",R68-B68,0),0)</f>
        <v>564</v>
      </c>
      <c r="AY68" s="209">
        <f>IF(BB68="S",IF(AND(S68&lt;&gt;"",R68&lt;&gt;""),S68-R68,0),0)</f>
        <v>0</v>
      </c>
      <c r="AZ68" s="209">
        <f>IF(BB68="S",IF(Q68="1. Aceitou o programa",IF(OR(X68="Não se Aplica",X68=""),IF(OR(W68="Não se Aplica",W68=""),0,W68-V68),AVERAGE(X68-W68,W68-V68)),0),0)</f>
        <v>0</v>
      </c>
      <c r="BA68" s="209">
        <f>IF(BB68="S",IF(AND(Q68="1. Aceitou o programa",AH68="Realizada"),IFERROR(IF(AG68="",0,AG68-R68),0),0),0)</f>
        <v>0</v>
      </c>
      <c r="BB68" s="209" t="str">
        <f>_xlfn.XLOOKUP(U68,'Lista Suspensa'!$AA$20:$AA$23,'Lista Suspensa'!$AB$20:$AB$23,"N/A")</f>
        <v>S</v>
      </c>
    </row>
    <row r="69" spans="1:54" ht="12" customHeight="1">
      <c r="A69" s="151" t="s">
        <v>121</v>
      </c>
      <c r="B69" s="152">
        <v>45292</v>
      </c>
      <c r="C69" s="153" t="s">
        <v>122</v>
      </c>
      <c r="D69" s="153" t="s">
        <v>171</v>
      </c>
      <c r="E69" s="244">
        <v>93027844</v>
      </c>
      <c r="F69" s="144" t="s">
        <v>256</v>
      </c>
      <c r="G69" s="230"/>
      <c r="H69" s="154">
        <v>26327</v>
      </c>
      <c r="I69" s="153">
        <v>54</v>
      </c>
      <c r="J69" s="148" t="s">
        <v>70</v>
      </c>
      <c r="K69" s="153" t="s">
        <v>101</v>
      </c>
      <c r="L69" s="153"/>
      <c r="M69" s="153"/>
      <c r="N69" s="153"/>
      <c r="O69" s="155" t="s">
        <v>257</v>
      </c>
      <c r="P69" s="156" t="s">
        <v>60</v>
      </c>
      <c r="Q69" s="157" t="s">
        <v>110</v>
      </c>
      <c r="R69" s="158">
        <v>45856</v>
      </c>
      <c r="S69" s="159"/>
      <c r="T69" s="159" t="s">
        <v>62</v>
      </c>
      <c r="U69" s="159" t="s">
        <v>111</v>
      </c>
      <c r="V69" s="154">
        <v>45856</v>
      </c>
      <c r="W69" s="154" t="s">
        <v>126</v>
      </c>
      <c r="X69" s="154" t="s">
        <v>126</v>
      </c>
      <c r="Y69" s="160"/>
      <c r="Z69" s="160" t="s">
        <v>201</v>
      </c>
      <c r="AA69" s="153">
        <v>116.6</v>
      </c>
      <c r="AB69" s="153">
        <v>1.52</v>
      </c>
      <c r="AC69" s="182">
        <f t="shared" si="4"/>
        <v>50.467451523545705</v>
      </c>
      <c r="AD69" s="153" t="str">
        <f t="shared" si="5"/>
        <v>OBESIDADE III</v>
      </c>
      <c r="AE69" s="233" t="s">
        <v>135</v>
      </c>
      <c r="AF69" s="153" t="s">
        <v>130</v>
      </c>
      <c r="AG69" s="159"/>
      <c r="AH69" s="153"/>
      <c r="AI69" s="161"/>
      <c r="AJ69" s="153"/>
      <c r="AK69" s="153"/>
      <c r="AL69" s="207" t="s">
        <v>143</v>
      </c>
      <c r="AM69" s="207" t="s">
        <v>177</v>
      </c>
      <c r="AN69" s="207" t="s">
        <v>191</v>
      </c>
      <c r="AO69" s="207" t="str">
        <f ca="1">IF(R69="","",IF(R69&gt;TODAY(),"0 meses",DATEDIF(R69,TODAY(),"m") &amp; " meses"))</f>
        <v>10 meses</v>
      </c>
      <c r="AP69" s="147" t="s">
        <v>67</v>
      </c>
      <c r="AQ69" s="147" t="s">
        <v>67</v>
      </c>
      <c r="AR69" s="147"/>
      <c r="AS69" s="209" t="s">
        <v>68</v>
      </c>
      <c r="AT69" s="223" t="str">
        <f>MONTH(B69)&amp;"/"&amp;YEAR(B69)</f>
        <v>1/2024</v>
      </c>
      <c r="AU69" s="223">
        <f>WEEKNUM(B69)-WEEKNUM(EOMONTH(B69,-1)+1)+1</f>
        <v>1</v>
      </c>
      <c r="AV69" s="209" t="str">
        <f>MONTH(R69)&amp;"/"&amp;YEAR(R69)</f>
        <v>7/2025</v>
      </c>
      <c r="AW69" s="209">
        <f>WEEKNUM(R69)-WEEKNUM(EOMONTH(R69,-1)+1)+1</f>
        <v>3</v>
      </c>
      <c r="AX69" s="209">
        <f>IF(BB69="S",IF(Q69="1. Aceitou o programa",R69-B69,0),0)</f>
        <v>564</v>
      </c>
      <c r="AY69" s="209">
        <f>IF(BB69="S",IF(AND(S69&lt;&gt;"",R69&lt;&gt;""),S69-R69,0),0)</f>
        <v>0</v>
      </c>
      <c r="AZ69" s="209">
        <f>IF(BB69="S",IF(Q69="1. Aceitou o programa",IF(OR(X69="Não se Aplica",X69=""),IF(OR(W69="Não se Aplica",W69=""),0,W69-V69),AVERAGE(X69-W69,W69-V69)),0),0)</f>
        <v>0</v>
      </c>
      <c r="BA69" s="209">
        <f>IF(BB69="S",IF(AND(Q69="1. Aceitou o programa",AH69="Realizada"),IFERROR(IF(AG69="",0,AG69-R69),0),0),0)</f>
        <v>0</v>
      </c>
      <c r="BB69" s="209" t="str">
        <f>_xlfn.XLOOKUP(U69,'Lista Suspensa'!$AA$20:$AA$23,'Lista Suspensa'!$AB$20:$AB$23,"N/A")</f>
        <v>S</v>
      </c>
    </row>
    <row r="70" spans="1:54" ht="12" customHeight="1">
      <c r="A70" s="151" t="s">
        <v>121</v>
      </c>
      <c r="B70" s="152">
        <v>45292</v>
      </c>
      <c r="C70" s="153" t="s">
        <v>122</v>
      </c>
      <c r="D70" s="153" t="s">
        <v>171</v>
      </c>
      <c r="E70" s="244">
        <v>93092083</v>
      </c>
      <c r="F70" s="144" t="s">
        <v>258</v>
      </c>
      <c r="G70" s="230"/>
      <c r="H70" s="154">
        <v>33862</v>
      </c>
      <c r="I70" s="153">
        <v>33</v>
      </c>
      <c r="J70" s="148" t="s">
        <v>70</v>
      </c>
      <c r="K70" s="153"/>
      <c r="L70" s="153"/>
      <c r="M70" s="153"/>
      <c r="N70" s="153"/>
      <c r="O70" s="155" t="s">
        <v>259</v>
      </c>
      <c r="P70" s="156" t="s">
        <v>60</v>
      </c>
      <c r="Q70" s="157" t="s">
        <v>110</v>
      </c>
      <c r="R70" s="158">
        <v>45856</v>
      </c>
      <c r="S70" s="159"/>
      <c r="T70" s="159" t="s">
        <v>62</v>
      </c>
      <c r="U70" s="159" t="s">
        <v>111</v>
      </c>
      <c r="V70" s="154">
        <v>45856</v>
      </c>
      <c r="W70" s="154" t="s">
        <v>126</v>
      </c>
      <c r="X70" s="154" t="s">
        <v>126</v>
      </c>
      <c r="Y70" s="160"/>
      <c r="Z70" s="160" t="s">
        <v>65</v>
      </c>
      <c r="AA70" s="153">
        <v>115</v>
      </c>
      <c r="AB70" s="153">
        <v>1.52</v>
      </c>
      <c r="AC70" s="182">
        <f t="shared" si="4"/>
        <v>49.77493074792244</v>
      </c>
      <c r="AD70" s="153" t="str">
        <f t="shared" si="5"/>
        <v>OBESIDADE III</v>
      </c>
      <c r="AE70" s="233" t="s">
        <v>135</v>
      </c>
      <c r="AF70" s="153" t="s">
        <v>130</v>
      </c>
      <c r="AG70" s="159"/>
      <c r="AH70" s="153"/>
      <c r="AI70" s="161"/>
      <c r="AJ70" s="153"/>
      <c r="AK70" s="153"/>
      <c r="AL70" s="207" t="s">
        <v>131</v>
      </c>
      <c r="AM70" s="207"/>
      <c r="AN70" s="207"/>
      <c r="AO70" s="207" t="str">
        <f ca="1">IF(R70="","",IF(R70&gt;TODAY(),"0 meses",DATEDIF(R70,TODAY(),"m") &amp; " meses"))</f>
        <v>10 meses</v>
      </c>
      <c r="AP70" s="147" t="s">
        <v>67</v>
      </c>
      <c r="AQ70" s="147" t="s">
        <v>67</v>
      </c>
      <c r="AR70" s="147"/>
      <c r="AS70" s="209" t="s">
        <v>68</v>
      </c>
      <c r="AT70" s="223" t="str">
        <f>MONTH(B70)&amp;"/"&amp;YEAR(B70)</f>
        <v>1/2024</v>
      </c>
      <c r="AU70" s="223">
        <f>WEEKNUM(B70)-WEEKNUM(EOMONTH(B70,-1)+1)+1</f>
        <v>1</v>
      </c>
      <c r="AV70" s="209" t="str">
        <f>MONTH(R70)&amp;"/"&amp;YEAR(R70)</f>
        <v>7/2025</v>
      </c>
      <c r="AW70" s="209">
        <f>WEEKNUM(R70)-WEEKNUM(EOMONTH(R70,-1)+1)+1</f>
        <v>3</v>
      </c>
      <c r="AX70" s="209">
        <f>IF(BB70="S",IF(Q70="1. Aceitou o programa",R70-B70,0),0)</f>
        <v>564</v>
      </c>
      <c r="AY70" s="209">
        <f>IF(BB70="S",IF(AND(S70&lt;&gt;"",R70&lt;&gt;""),S70-R70,0),0)</f>
        <v>0</v>
      </c>
      <c r="AZ70" s="209">
        <f>IF(BB70="S",IF(Q70="1. Aceitou o programa",IF(OR(X70="Não se Aplica",X70=""),IF(OR(W70="Não se Aplica",W70=""),0,W70-V70),AVERAGE(X70-W70,W70-V70)),0),0)</f>
        <v>0</v>
      </c>
      <c r="BA70" s="209">
        <f>IF(BB70="S",IF(AND(Q70="1. Aceitou o programa",AH70="Realizada"),IFERROR(IF(AG70="",0,AG70-R70),0),0),0)</f>
        <v>0</v>
      </c>
      <c r="BB70" s="209" t="str">
        <f>_xlfn.XLOOKUP(U70,'Lista Suspensa'!$AA$20:$AA$23,'Lista Suspensa'!$AB$20:$AB$23,"N/A")</f>
        <v>S</v>
      </c>
    </row>
    <row r="71" spans="1:54" ht="12" customHeight="1">
      <c r="A71" s="151" t="s">
        <v>121</v>
      </c>
      <c r="B71" s="152">
        <v>45292</v>
      </c>
      <c r="C71" s="153" t="s">
        <v>122</v>
      </c>
      <c r="D71" s="153" t="s">
        <v>178</v>
      </c>
      <c r="E71" s="244">
        <v>94658078</v>
      </c>
      <c r="F71" s="144" t="s">
        <v>260</v>
      </c>
      <c r="G71" s="230"/>
      <c r="H71" s="154">
        <v>33510</v>
      </c>
      <c r="I71" s="153">
        <v>34</v>
      </c>
      <c r="J71" s="148" t="s">
        <v>58</v>
      </c>
      <c r="K71" s="153" t="s">
        <v>59</v>
      </c>
      <c r="L71" s="153"/>
      <c r="M71" s="153"/>
      <c r="N71" s="153"/>
      <c r="O71" s="155">
        <v>11993458637</v>
      </c>
      <c r="P71" s="156" t="s">
        <v>60</v>
      </c>
      <c r="Q71" s="157" t="s">
        <v>110</v>
      </c>
      <c r="R71" s="158">
        <v>45861</v>
      </c>
      <c r="S71" s="159"/>
      <c r="T71" s="159" t="s">
        <v>62</v>
      </c>
      <c r="U71" s="159" t="s">
        <v>111</v>
      </c>
      <c r="V71" s="154">
        <v>45861</v>
      </c>
      <c r="W71" s="154" t="s">
        <v>126</v>
      </c>
      <c r="X71" s="154" t="s">
        <v>126</v>
      </c>
      <c r="Y71" s="160"/>
      <c r="Z71" s="160" t="s">
        <v>128</v>
      </c>
      <c r="AA71" s="153">
        <v>135</v>
      </c>
      <c r="AB71" s="153">
        <v>1.67</v>
      </c>
      <c r="AC71" s="182">
        <f t="shared" si="4"/>
        <v>48.40618164867869</v>
      </c>
      <c r="AD71" s="153" t="str">
        <f t="shared" si="5"/>
        <v>OBESIDADE III</v>
      </c>
      <c r="AE71" s="233" t="s">
        <v>135</v>
      </c>
      <c r="AF71" s="153" t="s">
        <v>130</v>
      </c>
      <c r="AG71" s="159"/>
      <c r="AH71" s="153"/>
      <c r="AI71" s="161"/>
      <c r="AJ71" s="153"/>
      <c r="AK71" s="153"/>
      <c r="AL71" s="207" t="s">
        <v>131</v>
      </c>
      <c r="AM71" s="207"/>
      <c r="AN71" s="207"/>
      <c r="AO71" s="207" t="str">
        <f ca="1">IF(R71="","",IF(R71&gt;TODAY(),"0 meses",DATEDIF(R71,TODAY(),"m") &amp; " meses"))</f>
        <v>10 meses</v>
      </c>
      <c r="AP71" s="147" t="s">
        <v>67</v>
      </c>
      <c r="AQ71" s="147" t="s">
        <v>67</v>
      </c>
      <c r="AR71" s="147"/>
      <c r="AS71" s="209" t="s">
        <v>68</v>
      </c>
      <c r="AT71" s="223" t="str">
        <f>MONTH(B71)&amp;"/"&amp;YEAR(B71)</f>
        <v>1/2024</v>
      </c>
      <c r="AU71" s="223">
        <f>WEEKNUM(B71)-WEEKNUM(EOMONTH(B71,-1)+1)+1</f>
        <v>1</v>
      </c>
      <c r="AV71" s="209" t="str">
        <f>MONTH(R71)&amp;"/"&amp;YEAR(R71)</f>
        <v>7/2025</v>
      </c>
      <c r="AW71" s="209">
        <f>WEEKNUM(R71)-WEEKNUM(EOMONTH(R71,-1)+1)+1</f>
        <v>4</v>
      </c>
      <c r="AX71" s="209">
        <f>IF(BB71="S",IF(Q71="1. Aceitou o programa",R71-B71,0),0)</f>
        <v>569</v>
      </c>
      <c r="AY71" s="209">
        <f>IF(BB71="S",IF(AND(S71&lt;&gt;"",R71&lt;&gt;""),S71-R71,0),0)</f>
        <v>0</v>
      </c>
      <c r="AZ71" s="209">
        <f>IF(BB71="S",IF(Q71="1. Aceitou o programa",IF(OR(X71="Não se Aplica",X71=""),IF(OR(W71="Não se Aplica",W71=""),0,W71-V71),AVERAGE(X71-W71,W71-V71)),0),0)</f>
        <v>0</v>
      </c>
      <c r="BA71" s="209">
        <f>IF(BB71="S",IF(AND(Q71="1. Aceitou o programa",AH71="Realizada"),IFERROR(IF(AG71="",0,AG71-R71),0),0),0)</f>
        <v>0</v>
      </c>
      <c r="BB71" s="209" t="str">
        <f>_xlfn.XLOOKUP(U71,'Lista Suspensa'!$AA$20:$AA$23,'Lista Suspensa'!$AB$20:$AB$23,"N/A")</f>
        <v>S</v>
      </c>
    </row>
    <row r="72" spans="1:54" ht="12" customHeight="1">
      <c r="A72" s="151" t="s">
        <v>121</v>
      </c>
      <c r="B72" s="152">
        <v>45292</v>
      </c>
      <c r="C72" s="153" t="s">
        <v>122</v>
      </c>
      <c r="D72" s="153" t="s">
        <v>56</v>
      </c>
      <c r="E72" s="244">
        <v>82119202</v>
      </c>
      <c r="F72" s="144" t="s">
        <v>261</v>
      </c>
      <c r="G72" s="230"/>
      <c r="H72" s="154">
        <v>33848</v>
      </c>
      <c r="I72" s="153">
        <v>33</v>
      </c>
      <c r="J72" s="148" t="s">
        <v>70</v>
      </c>
      <c r="K72" s="153"/>
      <c r="L72" s="153"/>
      <c r="M72" s="153"/>
      <c r="N72" s="153"/>
      <c r="O72" s="155" t="s">
        <v>262</v>
      </c>
      <c r="P72" s="156" t="s">
        <v>60</v>
      </c>
      <c r="Q72" s="157" t="s">
        <v>110</v>
      </c>
      <c r="R72" s="158">
        <v>45862</v>
      </c>
      <c r="S72" s="159"/>
      <c r="T72" s="159" t="s">
        <v>62</v>
      </c>
      <c r="U72" s="159" t="s">
        <v>111</v>
      </c>
      <c r="V72" s="154">
        <v>45862</v>
      </c>
      <c r="W72" s="154" t="s">
        <v>126</v>
      </c>
      <c r="X72" s="154" t="s">
        <v>126</v>
      </c>
      <c r="Y72" s="160"/>
      <c r="Z72" s="160" t="s">
        <v>128</v>
      </c>
      <c r="AA72" s="153">
        <v>79</v>
      </c>
      <c r="AB72" s="153">
        <v>1.5</v>
      </c>
      <c r="AC72" s="182">
        <f t="shared" si="4"/>
        <v>35.111111111111114</v>
      </c>
      <c r="AD72" s="153" t="str">
        <f t="shared" si="5"/>
        <v>OBESIDADE II</v>
      </c>
      <c r="AE72" s="233" t="s">
        <v>135</v>
      </c>
      <c r="AF72" s="153" t="s">
        <v>130</v>
      </c>
      <c r="AG72" s="159"/>
      <c r="AH72" s="153"/>
      <c r="AI72" s="161"/>
      <c r="AJ72" s="153"/>
      <c r="AK72" s="153"/>
      <c r="AL72" s="207" t="s">
        <v>85</v>
      </c>
      <c r="AM72" s="207" t="s">
        <v>86</v>
      </c>
      <c r="AN72" s="207">
        <v>45778</v>
      </c>
      <c r="AO72" s="207" t="str">
        <f ca="1">IF(R72="","",IF(R72&gt;TODAY(),"0 meses",DATEDIF(R72,TODAY(),"m") &amp; " meses"))</f>
        <v>10 meses</v>
      </c>
      <c r="AP72" s="147" t="s">
        <v>67</v>
      </c>
      <c r="AQ72" s="147" t="s">
        <v>67</v>
      </c>
      <c r="AR72" s="147"/>
      <c r="AS72" s="209" t="s">
        <v>68</v>
      </c>
      <c r="AT72" s="223" t="str">
        <f>MONTH(B72)&amp;"/"&amp;YEAR(B72)</f>
        <v>1/2024</v>
      </c>
      <c r="AU72" s="223">
        <f>WEEKNUM(B72)-WEEKNUM(EOMONTH(B72,-1)+1)+1</f>
        <v>1</v>
      </c>
      <c r="AV72" s="209" t="str">
        <f>MONTH(R72)&amp;"/"&amp;YEAR(R72)</f>
        <v>7/2025</v>
      </c>
      <c r="AW72" s="209">
        <f>WEEKNUM(R72)-WEEKNUM(EOMONTH(R72,-1)+1)+1</f>
        <v>4</v>
      </c>
      <c r="AX72" s="209">
        <f>IF(BB72="S",IF(Q72="1. Aceitou o programa",R72-B72,0),0)</f>
        <v>570</v>
      </c>
      <c r="AY72" s="209">
        <f>IF(BB72="S",IF(AND(S72&lt;&gt;"",R72&lt;&gt;""),S72-R72,0),0)</f>
        <v>0</v>
      </c>
      <c r="AZ72" s="209">
        <f>IF(BB72="S",IF(Q72="1. Aceitou o programa",IF(OR(X72="Não se Aplica",X72=""),IF(OR(W72="Não se Aplica",W72=""),0,W72-V72),AVERAGE(X72-W72,W72-V72)),0),0)</f>
        <v>0</v>
      </c>
      <c r="BA72" s="209">
        <f>IF(BB72="S",IF(AND(Q72="1. Aceitou o programa",AH72="Realizada"),IFERROR(IF(AG72="",0,AG72-R72),0),0),0)</f>
        <v>0</v>
      </c>
      <c r="BB72" s="209" t="str">
        <f>_xlfn.XLOOKUP(U72,'Lista Suspensa'!$AA$20:$AA$23,'Lista Suspensa'!$AB$20:$AB$23,"N/A")</f>
        <v>S</v>
      </c>
    </row>
    <row r="73" spans="1:54" ht="12" customHeight="1">
      <c r="A73" s="151" t="s">
        <v>121</v>
      </c>
      <c r="B73" s="152">
        <v>45292</v>
      </c>
      <c r="C73" s="153" t="s">
        <v>122</v>
      </c>
      <c r="D73" s="153" t="s">
        <v>171</v>
      </c>
      <c r="E73" s="244">
        <v>92640191</v>
      </c>
      <c r="F73" s="144" t="s">
        <v>263</v>
      </c>
      <c r="G73" s="230"/>
      <c r="H73" s="154">
        <v>27777</v>
      </c>
      <c r="I73" s="153">
        <v>50</v>
      </c>
      <c r="J73" s="148" t="s">
        <v>70</v>
      </c>
      <c r="K73" s="153" t="s">
        <v>101</v>
      </c>
      <c r="L73" s="153"/>
      <c r="M73" s="153"/>
      <c r="N73" s="153"/>
      <c r="O73" s="155" t="s">
        <v>264</v>
      </c>
      <c r="P73" s="156" t="s">
        <v>60</v>
      </c>
      <c r="Q73" s="157" t="s">
        <v>110</v>
      </c>
      <c r="R73" s="158">
        <v>45863</v>
      </c>
      <c r="S73" s="159"/>
      <c r="T73" s="159" t="s">
        <v>62</v>
      </c>
      <c r="U73" s="159" t="s">
        <v>111</v>
      </c>
      <c r="V73" s="154">
        <v>45863</v>
      </c>
      <c r="W73" s="154" t="s">
        <v>126</v>
      </c>
      <c r="X73" s="154" t="s">
        <v>126</v>
      </c>
      <c r="Y73" s="160"/>
      <c r="Z73" s="160" t="s">
        <v>166</v>
      </c>
      <c r="AA73" s="153">
        <v>100</v>
      </c>
      <c r="AB73" s="153">
        <v>1.62</v>
      </c>
      <c r="AC73" s="182">
        <f t="shared" si="4"/>
        <v>38.103947568968138</v>
      </c>
      <c r="AD73" s="153" t="str">
        <f t="shared" si="5"/>
        <v>OBESIDADE II</v>
      </c>
      <c r="AE73" s="233" t="s">
        <v>135</v>
      </c>
      <c r="AF73" s="153" t="s">
        <v>130</v>
      </c>
      <c r="AG73" s="159"/>
      <c r="AH73" s="153"/>
      <c r="AI73" s="161"/>
      <c r="AJ73" s="153"/>
      <c r="AK73" s="153"/>
      <c r="AL73" s="207" t="s">
        <v>131</v>
      </c>
      <c r="AM73" s="207"/>
      <c r="AN73" s="207"/>
      <c r="AO73" s="207" t="str">
        <f ca="1">IF(R73="","",IF(R73&gt;TODAY(),"0 meses",DATEDIF(R73,TODAY(),"m") &amp; " meses"))</f>
        <v>10 meses</v>
      </c>
      <c r="AP73" s="147" t="s">
        <v>67</v>
      </c>
      <c r="AQ73" s="147" t="s">
        <v>67</v>
      </c>
      <c r="AR73" s="147"/>
      <c r="AS73" s="209" t="s">
        <v>68</v>
      </c>
      <c r="AT73" s="223" t="str">
        <f>MONTH(B73)&amp;"/"&amp;YEAR(B73)</f>
        <v>1/2024</v>
      </c>
      <c r="AU73" s="223">
        <f>WEEKNUM(B73)-WEEKNUM(EOMONTH(B73,-1)+1)+1</f>
        <v>1</v>
      </c>
      <c r="AV73" s="209" t="str">
        <f>MONTH(R73)&amp;"/"&amp;YEAR(R73)</f>
        <v>7/2025</v>
      </c>
      <c r="AW73" s="209">
        <f>WEEKNUM(R73)-WEEKNUM(EOMONTH(R73,-1)+1)+1</f>
        <v>4</v>
      </c>
      <c r="AX73" s="209">
        <f>IF(BB73="S",IF(Q73="1. Aceitou o programa",R73-B73,0),0)</f>
        <v>571</v>
      </c>
      <c r="AY73" s="209">
        <f>IF(BB73="S",IF(AND(S73&lt;&gt;"",R73&lt;&gt;""),S73-R73,0),0)</f>
        <v>0</v>
      </c>
      <c r="AZ73" s="209">
        <f>IF(BB73="S",IF(Q73="1. Aceitou o programa",IF(OR(X73="Não se Aplica",X73=""),IF(OR(W73="Não se Aplica",W73=""),0,W73-V73),AVERAGE(X73-W73,W73-V73)),0),0)</f>
        <v>0</v>
      </c>
      <c r="BA73" s="209">
        <f>IF(BB73="S",IF(AND(Q73="1. Aceitou o programa",AH73="Realizada"),IFERROR(IF(AG73="",0,AG73-R73),0),0),0)</f>
        <v>0</v>
      </c>
      <c r="BB73" s="209" t="str">
        <f>_xlfn.XLOOKUP(U73,'Lista Suspensa'!$AA$20:$AA$23,'Lista Suspensa'!$AB$20:$AB$23,"N/A")</f>
        <v>S</v>
      </c>
    </row>
    <row r="74" spans="1:54" ht="12" customHeight="1">
      <c r="A74" s="151" t="s">
        <v>121</v>
      </c>
      <c r="B74" s="152">
        <v>45292</v>
      </c>
      <c r="C74" s="153" t="s">
        <v>122</v>
      </c>
      <c r="D74" s="153" t="s">
        <v>171</v>
      </c>
      <c r="E74" s="244">
        <v>93165897</v>
      </c>
      <c r="F74" s="144" t="s">
        <v>265</v>
      </c>
      <c r="G74" s="230"/>
      <c r="H74" s="154">
        <v>31464</v>
      </c>
      <c r="I74" s="153">
        <v>40</v>
      </c>
      <c r="J74" s="148" t="s">
        <v>70</v>
      </c>
      <c r="K74" s="153" t="s">
        <v>101</v>
      </c>
      <c r="L74" s="153"/>
      <c r="M74" s="153"/>
      <c r="N74" s="153"/>
      <c r="O74" s="155" t="s">
        <v>266</v>
      </c>
      <c r="P74" s="156" t="s">
        <v>60</v>
      </c>
      <c r="Q74" s="157" t="s">
        <v>110</v>
      </c>
      <c r="R74" s="158">
        <v>45863</v>
      </c>
      <c r="S74" s="159"/>
      <c r="T74" s="159" t="s">
        <v>62</v>
      </c>
      <c r="U74" s="159" t="s">
        <v>111</v>
      </c>
      <c r="V74" s="154">
        <v>45863</v>
      </c>
      <c r="W74" s="154" t="s">
        <v>126</v>
      </c>
      <c r="X74" s="154" t="s">
        <v>126</v>
      </c>
      <c r="Y74" s="160"/>
      <c r="Z74" s="160" t="s">
        <v>134</v>
      </c>
      <c r="AA74" s="153">
        <v>147</v>
      </c>
      <c r="AB74" s="153">
        <v>1.68</v>
      </c>
      <c r="AC74" s="182">
        <f t="shared" si="4"/>
        <v>52.083333333333343</v>
      </c>
      <c r="AD74" s="153" t="str">
        <f t="shared" si="5"/>
        <v>OBESIDADE III</v>
      </c>
      <c r="AE74" s="233" t="s">
        <v>135</v>
      </c>
      <c r="AF74" s="153" t="s">
        <v>130</v>
      </c>
      <c r="AG74" s="159"/>
      <c r="AH74" s="153"/>
      <c r="AI74" s="161"/>
      <c r="AJ74" s="153"/>
      <c r="AK74" s="153"/>
      <c r="AL74" s="207" t="s">
        <v>143</v>
      </c>
      <c r="AM74" s="207"/>
      <c r="AN74" s="207"/>
      <c r="AO74" s="207" t="str">
        <f ca="1">IF(R74="","",IF(R74&gt;TODAY(),"0 meses",DATEDIF(R74,TODAY(),"m") &amp; " meses"))</f>
        <v>10 meses</v>
      </c>
      <c r="AP74" s="147" t="s">
        <v>67</v>
      </c>
      <c r="AQ74" s="147" t="s">
        <v>67</v>
      </c>
      <c r="AR74" s="147"/>
      <c r="AS74" s="209" t="s">
        <v>68</v>
      </c>
      <c r="AT74" s="223" t="str">
        <f>MONTH(B74)&amp;"/"&amp;YEAR(B74)</f>
        <v>1/2024</v>
      </c>
      <c r="AU74" s="223">
        <f>WEEKNUM(B74)-WEEKNUM(EOMONTH(B74,-1)+1)+1</f>
        <v>1</v>
      </c>
      <c r="AV74" s="209" t="str">
        <f>MONTH(R74)&amp;"/"&amp;YEAR(R74)</f>
        <v>7/2025</v>
      </c>
      <c r="AW74" s="209">
        <f>WEEKNUM(R74)-WEEKNUM(EOMONTH(R74,-1)+1)+1</f>
        <v>4</v>
      </c>
      <c r="AX74" s="209">
        <f>IF(BB74="S",IF(Q74="1. Aceitou o programa",R74-B74,0),0)</f>
        <v>571</v>
      </c>
      <c r="AY74" s="209">
        <f>IF(BB74="S",IF(AND(S74&lt;&gt;"",R74&lt;&gt;""),S74-R74,0),0)</f>
        <v>0</v>
      </c>
      <c r="AZ74" s="209">
        <f>IF(BB74="S",IF(Q74="1. Aceitou o programa",IF(OR(X74="Não se Aplica",X74=""),IF(OR(W74="Não se Aplica",W74=""),0,W74-V74),AVERAGE(X74-W74,W74-V74)),0),0)</f>
        <v>0</v>
      </c>
      <c r="BA74" s="209">
        <f>IF(BB74="S",IF(AND(Q74="1. Aceitou o programa",AH74="Realizada"),IFERROR(IF(AG74="",0,AG74-R74),0),0),0)</f>
        <v>0</v>
      </c>
      <c r="BB74" s="209" t="str">
        <f>_xlfn.XLOOKUP(U74,'Lista Suspensa'!$AA$20:$AA$23,'Lista Suspensa'!$AB$20:$AB$23,"N/A")</f>
        <v>S</v>
      </c>
    </row>
    <row r="75" spans="1:54" ht="12" customHeight="1">
      <c r="A75" s="151" t="s">
        <v>121</v>
      </c>
      <c r="B75" s="152">
        <v>45292</v>
      </c>
      <c r="C75" s="153" t="s">
        <v>122</v>
      </c>
      <c r="D75" s="153" t="s">
        <v>56</v>
      </c>
      <c r="E75" s="244">
        <v>93753376</v>
      </c>
      <c r="F75" s="144" t="s">
        <v>267</v>
      </c>
      <c r="G75" s="230"/>
      <c r="H75" s="154">
        <v>30608</v>
      </c>
      <c r="I75" s="153">
        <v>42</v>
      </c>
      <c r="J75" s="148" t="s">
        <v>58</v>
      </c>
      <c r="K75" s="153" t="s">
        <v>59</v>
      </c>
      <c r="L75" s="153"/>
      <c r="M75" s="153"/>
      <c r="N75" s="153"/>
      <c r="O75" s="155" t="s">
        <v>268</v>
      </c>
      <c r="P75" s="156" t="s">
        <v>60</v>
      </c>
      <c r="Q75" s="157" t="s">
        <v>110</v>
      </c>
      <c r="R75" s="158">
        <v>45863</v>
      </c>
      <c r="S75" s="159"/>
      <c r="T75" s="159" t="s">
        <v>62</v>
      </c>
      <c r="U75" s="159" t="s">
        <v>111</v>
      </c>
      <c r="V75" s="154">
        <v>45863</v>
      </c>
      <c r="W75" s="154" t="s">
        <v>126</v>
      </c>
      <c r="X75" s="154" t="s">
        <v>126</v>
      </c>
      <c r="Y75" s="160"/>
      <c r="Z75" s="160" t="s">
        <v>269</v>
      </c>
      <c r="AA75" s="153">
        <v>129.69999999999999</v>
      </c>
      <c r="AB75" s="153">
        <v>1.91</v>
      </c>
      <c r="AC75" s="182">
        <f t="shared" si="4"/>
        <v>35.552753488117098</v>
      </c>
      <c r="AD75" s="153" t="str">
        <f t="shared" si="5"/>
        <v>OBESIDADE II</v>
      </c>
      <c r="AE75" s="233" t="s">
        <v>135</v>
      </c>
      <c r="AF75" s="153" t="s">
        <v>130</v>
      </c>
      <c r="AG75" s="159"/>
      <c r="AH75" s="153"/>
      <c r="AI75" s="161"/>
      <c r="AJ75" s="153"/>
      <c r="AK75" s="153"/>
      <c r="AL75" s="207" t="s">
        <v>131</v>
      </c>
      <c r="AM75" s="207"/>
      <c r="AN75" s="207"/>
      <c r="AO75" s="207" t="str">
        <f ca="1">IF(R75="","",IF(R75&gt;TODAY(),"0 meses",DATEDIF(R75,TODAY(),"m") &amp; " meses"))</f>
        <v>10 meses</v>
      </c>
      <c r="AP75" s="147" t="s">
        <v>67</v>
      </c>
      <c r="AQ75" s="147" t="s">
        <v>67</v>
      </c>
      <c r="AR75" s="147"/>
      <c r="AS75" s="209" t="s">
        <v>68</v>
      </c>
      <c r="AT75" s="223" t="str">
        <f>MONTH(B75)&amp;"/"&amp;YEAR(B75)</f>
        <v>1/2024</v>
      </c>
      <c r="AU75" s="223">
        <f>WEEKNUM(B75)-WEEKNUM(EOMONTH(B75,-1)+1)+1</f>
        <v>1</v>
      </c>
      <c r="AV75" s="209" t="str">
        <f>MONTH(R75)&amp;"/"&amp;YEAR(R75)</f>
        <v>7/2025</v>
      </c>
      <c r="AW75" s="209">
        <f>WEEKNUM(R75)-WEEKNUM(EOMONTH(R75,-1)+1)+1</f>
        <v>4</v>
      </c>
      <c r="AX75" s="209">
        <f>IF(BB75="S",IF(Q75="1. Aceitou o programa",R75-B75,0),0)</f>
        <v>571</v>
      </c>
      <c r="AY75" s="209">
        <f>IF(BB75="S",IF(AND(S75&lt;&gt;"",R75&lt;&gt;""),S75-R75,0),0)</f>
        <v>0</v>
      </c>
      <c r="AZ75" s="209">
        <f>IF(BB75="S",IF(Q75="1. Aceitou o programa",IF(OR(X75="Não se Aplica",X75=""),IF(OR(W75="Não se Aplica",W75=""),0,W75-V75),AVERAGE(X75-W75,W75-V75)),0),0)</f>
        <v>0</v>
      </c>
      <c r="BA75" s="209">
        <f>IF(BB75="S",IF(AND(Q75="1. Aceitou o programa",AH75="Realizada"),IFERROR(IF(AG75="",0,AG75-R75),0),0),0)</f>
        <v>0</v>
      </c>
      <c r="BB75" s="209" t="str">
        <f>_xlfn.XLOOKUP(U75,'Lista Suspensa'!$AA$20:$AA$23,'Lista Suspensa'!$AB$20:$AB$23,"N/A")</f>
        <v>S</v>
      </c>
    </row>
    <row r="76" spans="1:54" ht="12" customHeight="1">
      <c r="A76" s="151" t="s">
        <v>121</v>
      </c>
      <c r="B76" s="152">
        <v>45292</v>
      </c>
      <c r="C76" s="153" t="s">
        <v>122</v>
      </c>
      <c r="D76" s="153" t="s">
        <v>56</v>
      </c>
      <c r="E76" s="244">
        <v>93987021</v>
      </c>
      <c r="F76" s="144" t="s">
        <v>270</v>
      </c>
      <c r="G76" s="230"/>
      <c r="H76" s="154">
        <v>32866</v>
      </c>
      <c r="I76" s="153">
        <v>36</v>
      </c>
      <c r="J76" s="148" t="s">
        <v>70</v>
      </c>
      <c r="K76" s="153" t="s">
        <v>59</v>
      </c>
      <c r="L76" s="153"/>
      <c r="M76" s="153"/>
      <c r="N76" s="153"/>
      <c r="O76" s="155" t="s">
        <v>271</v>
      </c>
      <c r="P76" s="156" t="s">
        <v>60</v>
      </c>
      <c r="Q76" s="157" t="s">
        <v>110</v>
      </c>
      <c r="R76" s="158">
        <v>45863</v>
      </c>
      <c r="S76" s="159"/>
      <c r="T76" s="159" t="s">
        <v>62</v>
      </c>
      <c r="U76" s="159" t="s">
        <v>111</v>
      </c>
      <c r="V76" s="154">
        <v>45863</v>
      </c>
      <c r="W76" s="154" t="s">
        <v>126</v>
      </c>
      <c r="X76" s="154" t="s">
        <v>126</v>
      </c>
      <c r="Y76" s="160"/>
      <c r="Z76" s="160" t="s">
        <v>134</v>
      </c>
      <c r="AA76" s="153">
        <v>124</v>
      </c>
      <c r="AB76" s="153">
        <v>1.64</v>
      </c>
      <c r="AC76" s="182">
        <f t="shared" si="4"/>
        <v>46.103509815585966</v>
      </c>
      <c r="AD76" s="153" t="str">
        <f t="shared" si="5"/>
        <v>OBESIDADE III</v>
      </c>
      <c r="AE76" s="233" t="s">
        <v>135</v>
      </c>
      <c r="AF76" s="153" t="s">
        <v>130</v>
      </c>
      <c r="AG76" s="159"/>
      <c r="AH76" s="153"/>
      <c r="AI76" s="161"/>
      <c r="AJ76" s="153"/>
      <c r="AK76" s="153"/>
      <c r="AL76" s="207" t="s">
        <v>131</v>
      </c>
      <c r="AM76" s="207"/>
      <c r="AN76" s="207"/>
      <c r="AO76" s="207" t="str">
        <f ca="1">IF(R76="","",IF(R76&gt;TODAY(),"0 meses",DATEDIF(R76,TODAY(),"m") &amp; " meses"))</f>
        <v>10 meses</v>
      </c>
      <c r="AP76" s="147" t="s">
        <v>67</v>
      </c>
      <c r="AQ76" s="147" t="s">
        <v>67</v>
      </c>
      <c r="AR76" s="147"/>
      <c r="AS76" s="209" t="s">
        <v>68</v>
      </c>
      <c r="AT76" s="223" t="str">
        <f>MONTH(B76)&amp;"/"&amp;YEAR(B76)</f>
        <v>1/2024</v>
      </c>
      <c r="AU76" s="223">
        <f>WEEKNUM(B76)-WEEKNUM(EOMONTH(B76,-1)+1)+1</f>
        <v>1</v>
      </c>
      <c r="AV76" s="209" t="str">
        <f>MONTH(R76)&amp;"/"&amp;YEAR(R76)</f>
        <v>7/2025</v>
      </c>
      <c r="AW76" s="209">
        <f>WEEKNUM(R76)-WEEKNUM(EOMONTH(R76,-1)+1)+1</f>
        <v>4</v>
      </c>
      <c r="AX76" s="209">
        <f>IF(BB76="S",IF(Q76="1. Aceitou o programa",R76-B76,0),0)</f>
        <v>571</v>
      </c>
      <c r="AY76" s="209">
        <f>IF(BB76="S",IF(AND(S76&lt;&gt;"",R76&lt;&gt;""),S76-R76,0),0)</f>
        <v>0</v>
      </c>
      <c r="AZ76" s="209">
        <f>IF(BB76="S",IF(Q76="1. Aceitou o programa",IF(OR(X76="Não se Aplica",X76=""),IF(OR(W76="Não se Aplica",W76=""),0,W76-V76),AVERAGE(X76-W76,W76-V76)),0),0)</f>
        <v>0</v>
      </c>
      <c r="BA76" s="209">
        <f>IF(BB76="S",IF(AND(Q76="1. Aceitou o programa",AH76="Realizada"),IFERROR(IF(AG76="",0,AG76-R76),0),0),0)</f>
        <v>0</v>
      </c>
      <c r="BB76" s="209" t="str">
        <f>_xlfn.XLOOKUP(U76,'Lista Suspensa'!$AA$20:$AA$23,'Lista Suspensa'!$AB$20:$AB$23,"N/A")</f>
        <v>S</v>
      </c>
    </row>
    <row r="77" spans="1:54" ht="12" customHeight="1">
      <c r="A77" s="151" t="s">
        <v>121</v>
      </c>
      <c r="B77" s="152">
        <v>45292</v>
      </c>
      <c r="C77" s="153" t="s">
        <v>122</v>
      </c>
      <c r="D77" s="153" t="s">
        <v>56</v>
      </c>
      <c r="E77" s="244">
        <v>93488765</v>
      </c>
      <c r="F77" s="144" t="s">
        <v>272</v>
      </c>
      <c r="G77" s="230"/>
      <c r="H77" s="154">
        <v>33081</v>
      </c>
      <c r="I77" s="153">
        <v>35</v>
      </c>
      <c r="J77" s="148" t="s">
        <v>70</v>
      </c>
      <c r="K77" s="153"/>
      <c r="L77" s="153"/>
      <c r="M77" s="153"/>
      <c r="N77" s="153"/>
      <c r="O77" s="155" t="s">
        <v>273</v>
      </c>
      <c r="P77" s="156" t="s">
        <v>60</v>
      </c>
      <c r="Q77" s="157" t="s">
        <v>110</v>
      </c>
      <c r="R77" s="158">
        <v>45863</v>
      </c>
      <c r="S77" s="159"/>
      <c r="T77" s="159" t="s">
        <v>62</v>
      </c>
      <c r="U77" s="159" t="s">
        <v>111</v>
      </c>
      <c r="V77" s="154">
        <v>45863</v>
      </c>
      <c r="W77" s="154" t="s">
        <v>126</v>
      </c>
      <c r="X77" s="154" t="s">
        <v>126</v>
      </c>
      <c r="Y77" s="160"/>
      <c r="Z77" s="160" t="s">
        <v>128</v>
      </c>
      <c r="AA77" s="153">
        <v>102</v>
      </c>
      <c r="AB77" s="153">
        <v>1.56</v>
      </c>
      <c r="AC77" s="182">
        <f t="shared" si="4"/>
        <v>41.913214990138066</v>
      </c>
      <c r="AD77" s="153" t="str">
        <f t="shared" si="5"/>
        <v>OBESIDADE III</v>
      </c>
      <c r="AE77" s="233" t="s">
        <v>135</v>
      </c>
      <c r="AF77" s="153" t="s">
        <v>130</v>
      </c>
      <c r="AG77" s="159"/>
      <c r="AH77" s="153"/>
      <c r="AI77" s="161"/>
      <c r="AJ77" s="153"/>
      <c r="AK77" s="153"/>
      <c r="AL77" s="207" t="s">
        <v>131</v>
      </c>
      <c r="AM77" s="207"/>
      <c r="AN77" s="207"/>
      <c r="AO77" s="207" t="str">
        <f ca="1">IF(R77="","",IF(R77&gt;TODAY(),"0 meses",DATEDIF(R77,TODAY(),"m") &amp; " meses"))</f>
        <v>10 meses</v>
      </c>
      <c r="AP77" s="147" t="s">
        <v>67</v>
      </c>
      <c r="AQ77" s="147" t="s">
        <v>67</v>
      </c>
      <c r="AR77" s="147"/>
      <c r="AS77" s="209" t="s">
        <v>68</v>
      </c>
      <c r="AT77" s="223" t="str">
        <f>MONTH(B77)&amp;"/"&amp;YEAR(B77)</f>
        <v>1/2024</v>
      </c>
      <c r="AU77" s="223">
        <f>WEEKNUM(B77)-WEEKNUM(EOMONTH(B77,-1)+1)+1</f>
        <v>1</v>
      </c>
      <c r="AV77" s="209" t="str">
        <f>MONTH(R77)&amp;"/"&amp;YEAR(R77)</f>
        <v>7/2025</v>
      </c>
      <c r="AW77" s="209">
        <f>WEEKNUM(R77)-WEEKNUM(EOMONTH(R77,-1)+1)+1</f>
        <v>4</v>
      </c>
      <c r="AX77" s="209">
        <f>IF(BB77="S",IF(Q77="1. Aceitou o programa",R77-B77,0),0)</f>
        <v>571</v>
      </c>
      <c r="AY77" s="209">
        <f>IF(BB77="S",IF(AND(S77&lt;&gt;"",R77&lt;&gt;""),S77-R77,0),0)</f>
        <v>0</v>
      </c>
      <c r="AZ77" s="209">
        <f>IF(BB77="S",IF(Q77="1. Aceitou o programa",IF(OR(X77="Não se Aplica",X77=""),IF(OR(W77="Não se Aplica",W77=""),0,W77-V77),AVERAGE(X77-W77,W77-V77)),0),0)</f>
        <v>0</v>
      </c>
      <c r="BA77" s="209">
        <f>IF(BB77="S",IF(AND(Q77="1. Aceitou o programa",AH77="Realizada"),IFERROR(IF(AG77="",0,AG77-R77),0),0),0)</f>
        <v>0</v>
      </c>
      <c r="BB77" s="209" t="str">
        <f>_xlfn.XLOOKUP(U77,'Lista Suspensa'!$AA$20:$AA$23,'Lista Suspensa'!$AB$20:$AB$23,"N/A")</f>
        <v>S</v>
      </c>
    </row>
    <row r="78" spans="1:54" ht="12" customHeight="1">
      <c r="A78" s="151" t="s">
        <v>121</v>
      </c>
      <c r="B78" s="152">
        <v>45292</v>
      </c>
      <c r="C78" s="153" t="s">
        <v>122</v>
      </c>
      <c r="D78" s="153" t="s">
        <v>274</v>
      </c>
      <c r="E78" s="244">
        <v>93279306</v>
      </c>
      <c r="F78" s="144" t="s">
        <v>275</v>
      </c>
      <c r="G78" s="230"/>
      <c r="H78" s="154">
        <v>33785</v>
      </c>
      <c r="I78" s="153">
        <v>33</v>
      </c>
      <c r="J78" s="148" t="s">
        <v>70</v>
      </c>
      <c r="K78" s="153"/>
      <c r="L78" s="153"/>
      <c r="M78" s="153"/>
      <c r="N78" s="153"/>
      <c r="O78" s="155" t="s">
        <v>276</v>
      </c>
      <c r="P78" s="156" t="s">
        <v>60</v>
      </c>
      <c r="Q78" s="157" t="s">
        <v>110</v>
      </c>
      <c r="R78" s="158">
        <v>45863</v>
      </c>
      <c r="S78" s="159"/>
      <c r="T78" s="159" t="s">
        <v>62</v>
      </c>
      <c r="U78" s="159" t="s">
        <v>111</v>
      </c>
      <c r="V78" s="154">
        <v>45863</v>
      </c>
      <c r="W78" s="154" t="s">
        <v>126</v>
      </c>
      <c r="X78" s="154" t="s">
        <v>126</v>
      </c>
      <c r="Y78" s="160" t="s">
        <v>277</v>
      </c>
      <c r="Z78" s="160" t="s">
        <v>128</v>
      </c>
      <c r="AA78" s="153">
        <v>140</v>
      </c>
      <c r="AB78" s="153">
        <v>1.79</v>
      </c>
      <c r="AC78" s="182">
        <f t="shared" si="4"/>
        <v>43.694017040666644</v>
      </c>
      <c r="AD78" s="153" t="str">
        <f t="shared" si="5"/>
        <v>OBESIDADE III</v>
      </c>
      <c r="AE78" s="233" t="s">
        <v>135</v>
      </c>
      <c r="AF78" s="153" t="s">
        <v>130</v>
      </c>
      <c r="AG78" s="159"/>
      <c r="AH78" s="153"/>
      <c r="AI78" s="161"/>
      <c r="AJ78" s="153"/>
      <c r="AK78" s="153"/>
      <c r="AL78" s="207" t="s">
        <v>131</v>
      </c>
      <c r="AM78" s="207"/>
      <c r="AN78" s="207"/>
      <c r="AO78" s="207" t="str">
        <f ca="1">IF(R78="","",IF(R78&gt;TODAY(),"0 meses",DATEDIF(R78,TODAY(),"m") &amp; " meses"))</f>
        <v>10 meses</v>
      </c>
      <c r="AP78" s="147" t="s">
        <v>67</v>
      </c>
      <c r="AQ78" s="147" t="s">
        <v>67</v>
      </c>
      <c r="AR78" s="147"/>
      <c r="AS78" s="209" t="s">
        <v>68</v>
      </c>
      <c r="AT78" s="223" t="str">
        <f>MONTH(B78)&amp;"/"&amp;YEAR(B78)</f>
        <v>1/2024</v>
      </c>
      <c r="AU78" s="223">
        <f>WEEKNUM(B78)-WEEKNUM(EOMONTH(B78,-1)+1)+1</f>
        <v>1</v>
      </c>
      <c r="AV78" s="209" t="str">
        <f>MONTH(R78)&amp;"/"&amp;YEAR(R78)</f>
        <v>7/2025</v>
      </c>
      <c r="AW78" s="209">
        <f>WEEKNUM(R78)-WEEKNUM(EOMONTH(R78,-1)+1)+1</f>
        <v>4</v>
      </c>
      <c r="AX78" s="209">
        <f>IF(BB78="S",IF(Q78="1. Aceitou o programa",R78-B78,0),0)</f>
        <v>571</v>
      </c>
      <c r="AY78" s="209">
        <f>IF(BB78="S",IF(AND(S78&lt;&gt;"",R78&lt;&gt;""),S78-R78,0),0)</f>
        <v>0</v>
      </c>
      <c r="AZ78" s="209">
        <f>IF(BB78="S",IF(Q78="1. Aceitou o programa",IF(OR(X78="Não se Aplica",X78=""),IF(OR(W78="Não se Aplica",W78=""),0,W78-V78),AVERAGE(X78-W78,W78-V78)),0),0)</f>
        <v>0</v>
      </c>
      <c r="BA78" s="209">
        <f>IF(BB78="S",IF(AND(Q78="1. Aceitou o programa",AH78="Realizada"),IFERROR(IF(AG78="",0,AG78-R78),0),0),0)</f>
        <v>0</v>
      </c>
      <c r="BB78" s="209" t="str">
        <f>_xlfn.XLOOKUP(U78,'Lista Suspensa'!$AA$20:$AA$23,'Lista Suspensa'!$AB$20:$AB$23,"N/A")</f>
        <v>S</v>
      </c>
    </row>
    <row r="79" spans="1:54" ht="12" customHeight="1">
      <c r="A79" s="151" t="s">
        <v>121</v>
      </c>
      <c r="B79" s="152">
        <v>45292</v>
      </c>
      <c r="C79" s="153" t="s">
        <v>122</v>
      </c>
      <c r="D79" s="153" t="s">
        <v>56</v>
      </c>
      <c r="E79" s="244">
        <v>87812122</v>
      </c>
      <c r="F79" s="144" t="s">
        <v>278</v>
      </c>
      <c r="G79" s="230"/>
      <c r="H79" s="154">
        <v>37519</v>
      </c>
      <c r="I79" s="153">
        <v>23</v>
      </c>
      <c r="J79" s="148" t="s">
        <v>70</v>
      </c>
      <c r="K79" s="153"/>
      <c r="L79" s="153"/>
      <c r="M79" s="153"/>
      <c r="N79" s="153"/>
      <c r="O79" s="155" t="s">
        <v>279</v>
      </c>
      <c r="P79" s="156" t="s">
        <v>60</v>
      </c>
      <c r="Q79" s="157" t="s">
        <v>110</v>
      </c>
      <c r="R79" s="158">
        <v>45863</v>
      </c>
      <c r="S79" s="159"/>
      <c r="T79" s="159" t="s">
        <v>62</v>
      </c>
      <c r="U79" s="159" t="s">
        <v>111</v>
      </c>
      <c r="V79" s="154">
        <v>45863</v>
      </c>
      <c r="W79" s="154" t="s">
        <v>126</v>
      </c>
      <c r="X79" s="154" t="s">
        <v>126</v>
      </c>
      <c r="Y79" s="160" t="s">
        <v>280</v>
      </c>
      <c r="Z79" s="160" t="s">
        <v>166</v>
      </c>
      <c r="AA79" s="153">
        <v>98</v>
      </c>
      <c r="AB79" s="153">
        <v>1.71</v>
      </c>
      <c r="AC79" s="182">
        <f t="shared" si="4"/>
        <v>33.514585684484118</v>
      </c>
      <c r="AD79" s="153" t="str">
        <f t="shared" si="5"/>
        <v>OBESIDADE I</v>
      </c>
      <c r="AE79" s="233" t="s">
        <v>135</v>
      </c>
      <c r="AF79" s="153" t="s">
        <v>130</v>
      </c>
      <c r="AG79" s="159"/>
      <c r="AH79" s="153"/>
      <c r="AI79" s="161"/>
      <c r="AJ79" s="153"/>
      <c r="AK79" s="153"/>
      <c r="AL79" s="207" t="s">
        <v>131</v>
      </c>
      <c r="AM79" s="207"/>
      <c r="AN79" s="207"/>
      <c r="AO79" s="207" t="str">
        <f ca="1">IF(R79="","",IF(R79&gt;TODAY(),"0 meses",DATEDIF(R79,TODAY(),"m") &amp; " meses"))</f>
        <v>10 meses</v>
      </c>
      <c r="AP79" s="147" t="s">
        <v>67</v>
      </c>
      <c r="AQ79" s="147" t="s">
        <v>67</v>
      </c>
      <c r="AR79" s="147"/>
      <c r="AS79" s="209" t="s">
        <v>68</v>
      </c>
      <c r="AT79" s="223" t="str">
        <f>MONTH(B79)&amp;"/"&amp;YEAR(B79)</f>
        <v>1/2024</v>
      </c>
      <c r="AU79" s="223">
        <f>WEEKNUM(B79)-WEEKNUM(EOMONTH(B79,-1)+1)+1</f>
        <v>1</v>
      </c>
      <c r="AV79" s="209" t="str">
        <f>MONTH(R79)&amp;"/"&amp;YEAR(R79)</f>
        <v>7/2025</v>
      </c>
      <c r="AW79" s="209">
        <f>WEEKNUM(R79)-WEEKNUM(EOMONTH(R79,-1)+1)+1</f>
        <v>4</v>
      </c>
      <c r="AX79" s="209">
        <f>IF(BB79="S",IF(Q79="1. Aceitou o programa",R79-B79,0),0)</f>
        <v>571</v>
      </c>
      <c r="AY79" s="209">
        <f>IF(BB79="S",IF(AND(S79&lt;&gt;"",R79&lt;&gt;""),S79-R79,0),0)</f>
        <v>0</v>
      </c>
      <c r="AZ79" s="209">
        <f>IF(BB79="S",IF(Q79="1. Aceitou o programa",IF(OR(X79="Não se Aplica",X79=""),IF(OR(W79="Não se Aplica",W79=""),0,W79-V79),AVERAGE(X79-W79,W79-V79)),0),0)</f>
        <v>0</v>
      </c>
      <c r="BA79" s="209">
        <f>IF(BB79="S",IF(AND(Q79="1. Aceitou o programa",AH79="Realizada"),IFERROR(IF(AG79="",0,AG79-R79),0),0),0)</f>
        <v>0</v>
      </c>
      <c r="BB79" s="209" t="str">
        <f>_xlfn.XLOOKUP(U79,'Lista Suspensa'!$AA$20:$AA$23,'Lista Suspensa'!$AB$20:$AB$23,"N/A")</f>
        <v>S</v>
      </c>
    </row>
    <row r="80" spans="1:54" ht="12" customHeight="1">
      <c r="A80" s="151" t="s">
        <v>121</v>
      </c>
      <c r="B80" s="152">
        <v>45292</v>
      </c>
      <c r="C80" s="153" t="s">
        <v>122</v>
      </c>
      <c r="D80" s="153" t="s">
        <v>185</v>
      </c>
      <c r="E80" s="244">
        <v>94690308</v>
      </c>
      <c r="F80" s="144" t="s">
        <v>281</v>
      </c>
      <c r="G80" s="230"/>
      <c r="H80" s="154">
        <v>34967</v>
      </c>
      <c r="I80" s="153">
        <v>30</v>
      </c>
      <c r="J80" s="148" t="s">
        <v>70</v>
      </c>
      <c r="K80" s="153"/>
      <c r="L80" s="153"/>
      <c r="M80" s="153"/>
      <c r="N80" s="153"/>
      <c r="O80" s="155" t="s">
        <v>282</v>
      </c>
      <c r="P80" s="156" t="s">
        <v>60</v>
      </c>
      <c r="Q80" s="157" t="s">
        <v>110</v>
      </c>
      <c r="R80" s="158">
        <v>45867</v>
      </c>
      <c r="S80" s="159"/>
      <c r="T80" s="159" t="s">
        <v>62</v>
      </c>
      <c r="U80" s="159" t="s">
        <v>111</v>
      </c>
      <c r="V80" s="154">
        <v>45867</v>
      </c>
      <c r="W80" s="154" t="s">
        <v>126</v>
      </c>
      <c r="X80" s="154" t="s">
        <v>126</v>
      </c>
      <c r="Y80" s="160" t="s">
        <v>283</v>
      </c>
      <c r="Z80" s="160" t="s">
        <v>284</v>
      </c>
      <c r="AA80" s="153">
        <v>92.5</v>
      </c>
      <c r="AB80" s="153">
        <v>1.6</v>
      </c>
      <c r="AC80" s="182">
        <f t="shared" si="4"/>
        <v>36.132812499999993</v>
      </c>
      <c r="AD80" s="153" t="str">
        <f t="shared" si="5"/>
        <v>OBESIDADE II</v>
      </c>
      <c r="AE80" s="233" t="s">
        <v>135</v>
      </c>
      <c r="AF80" s="153" t="s">
        <v>130</v>
      </c>
      <c r="AG80" s="159"/>
      <c r="AH80" s="153"/>
      <c r="AI80" s="161"/>
      <c r="AJ80" s="153"/>
      <c r="AK80" s="153"/>
      <c r="AL80" s="207" t="s">
        <v>136</v>
      </c>
      <c r="AM80" s="207"/>
      <c r="AN80" s="207"/>
      <c r="AO80" s="207" t="str">
        <f ca="1">IF(R80="","",IF(R80&gt;TODAY(),"0 meses",DATEDIF(R80,TODAY(),"m") &amp; " meses"))</f>
        <v>10 meses</v>
      </c>
      <c r="AP80" s="147" t="s">
        <v>67</v>
      </c>
      <c r="AQ80" s="147" t="s">
        <v>67</v>
      </c>
      <c r="AR80" s="147"/>
      <c r="AS80" s="209" t="s">
        <v>68</v>
      </c>
      <c r="AT80" s="223" t="str">
        <f>MONTH(B80)&amp;"/"&amp;YEAR(B80)</f>
        <v>1/2024</v>
      </c>
      <c r="AU80" s="223">
        <f>WEEKNUM(B80)-WEEKNUM(EOMONTH(B80,-1)+1)+1</f>
        <v>1</v>
      </c>
      <c r="AV80" s="209" t="str">
        <f>MONTH(R80)&amp;"/"&amp;YEAR(R80)</f>
        <v>7/2025</v>
      </c>
      <c r="AW80" s="209">
        <f>WEEKNUM(R80)-WEEKNUM(EOMONTH(R80,-1)+1)+1</f>
        <v>5</v>
      </c>
      <c r="AX80" s="209">
        <f>IF(BB80="S",IF(Q80="1. Aceitou o programa",R80-B80,0),0)</f>
        <v>575</v>
      </c>
      <c r="AY80" s="209">
        <f>IF(BB80="S",IF(AND(S80&lt;&gt;"",R80&lt;&gt;""),S80-R80,0),0)</f>
        <v>0</v>
      </c>
      <c r="AZ80" s="209">
        <f>IF(BB80="S",IF(Q80="1. Aceitou o programa",IF(OR(X80="Não se Aplica",X80=""),IF(OR(W80="Não se Aplica",W80=""),0,W80-V80),AVERAGE(X80-W80,W80-V80)),0),0)</f>
        <v>0</v>
      </c>
      <c r="BA80" s="209">
        <f>IF(BB80="S",IF(AND(Q80="1. Aceitou o programa",AH80="Realizada"),IFERROR(IF(AG80="",0,AG80-R80),0),0),0)</f>
        <v>0</v>
      </c>
      <c r="BB80" s="209" t="str">
        <f>_xlfn.XLOOKUP(U80,'Lista Suspensa'!$AA$20:$AA$23,'Lista Suspensa'!$AB$20:$AB$23,"N/A")</f>
        <v>S</v>
      </c>
    </row>
    <row r="81" spans="1:54" ht="12" customHeight="1">
      <c r="A81" s="151" t="s">
        <v>121</v>
      </c>
      <c r="B81" s="152">
        <v>45292</v>
      </c>
      <c r="C81" s="153" t="s">
        <v>122</v>
      </c>
      <c r="D81" s="153" t="s">
        <v>285</v>
      </c>
      <c r="E81" s="244">
        <v>92579391</v>
      </c>
      <c r="F81" s="144" t="s">
        <v>286</v>
      </c>
      <c r="G81" s="230"/>
      <c r="H81" s="154">
        <v>31806</v>
      </c>
      <c r="I81" s="153">
        <v>39</v>
      </c>
      <c r="J81" s="148" t="s">
        <v>70</v>
      </c>
      <c r="K81" s="153"/>
      <c r="L81" s="153"/>
      <c r="M81" s="153"/>
      <c r="N81" s="153"/>
      <c r="O81" s="155" t="s">
        <v>287</v>
      </c>
      <c r="P81" s="156" t="s">
        <v>60</v>
      </c>
      <c r="Q81" s="157" t="s">
        <v>110</v>
      </c>
      <c r="R81" s="158">
        <v>45868</v>
      </c>
      <c r="S81" s="159"/>
      <c r="T81" s="159" t="s">
        <v>62</v>
      </c>
      <c r="U81" s="159" t="s">
        <v>111</v>
      </c>
      <c r="V81" s="154">
        <v>45868</v>
      </c>
      <c r="W81" s="154" t="s">
        <v>126</v>
      </c>
      <c r="X81" s="154" t="s">
        <v>126</v>
      </c>
      <c r="Y81" s="160"/>
      <c r="Z81" s="160" t="s">
        <v>166</v>
      </c>
      <c r="AA81" s="153">
        <v>79</v>
      </c>
      <c r="AB81" s="153">
        <v>1.61</v>
      </c>
      <c r="AC81" s="182">
        <f t="shared" si="4"/>
        <v>30.477219243084754</v>
      </c>
      <c r="AD81" s="153" t="str">
        <f t="shared" si="5"/>
        <v>OBESIDADE I</v>
      </c>
      <c r="AE81" s="233" t="s">
        <v>135</v>
      </c>
      <c r="AF81" s="153" t="s">
        <v>130</v>
      </c>
      <c r="AG81" s="159"/>
      <c r="AH81" s="153"/>
      <c r="AI81" s="161"/>
      <c r="AJ81" s="153"/>
      <c r="AK81" s="153"/>
      <c r="AL81" s="207" t="s">
        <v>136</v>
      </c>
      <c r="AM81" s="207"/>
      <c r="AN81" s="207"/>
      <c r="AO81" s="207" t="str">
        <f ca="1">IF(R81="","",IF(R81&gt;TODAY(),"0 meses",DATEDIF(R81,TODAY(),"m") &amp; " meses"))</f>
        <v>10 meses</v>
      </c>
      <c r="AP81" s="147" t="s">
        <v>67</v>
      </c>
      <c r="AQ81" s="147" t="s">
        <v>67</v>
      </c>
      <c r="AR81" s="147"/>
      <c r="AS81" s="209" t="s">
        <v>68</v>
      </c>
      <c r="AT81" s="223" t="str">
        <f>MONTH(B81)&amp;"/"&amp;YEAR(B81)</f>
        <v>1/2024</v>
      </c>
      <c r="AU81" s="223">
        <f>WEEKNUM(B81)-WEEKNUM(EOMONTH(B81,-1)+1)+1</f>
        <v>1</v>
      </c>
      <c r="AV81" s="209" t="str">
        <f>MONTH(R81)&amp;"/"&amp;YEAR(R81)</f>
        <v>7/2025</v>
      </c>
      <c r="AW81" s="209">
        <f>WEEKNUM(R81)-WEEKNUM(EOMONTH(R81,-1)+1)+1</f>
        <v>5</v>
      </c>
      <c r="AX81" s="209">
        <f>IF(BB81="S",IF(Q81="1. Aceitou o programa",R81-B81,0),0)</f>
        <v>576</v>
      </c>
      <c r="AY81" s="209">
        <f>IF(BB81="S",IF(AND(S81&lt;&gt;"",R81&lt;&gt;""),S81-R81,0),0)</f>
        <v>0</v>
      </c>
      <c r="AZ81" s="209">
        <f>IF(BB81="S",IF(Q81="1. Aceitou o programa",IF(OR(X81="Não se Aplica",X81=""),IF(OR(W81="Não se Aplica",W81=""),0,W81-V81),AVERAGE(X81-W81,W81-V81)),0),0)</f>
        <v>0</v>
      </c>
      <c r="BA81" s="209">
        <f>IF(BB81="S",IF(AND(Q81="1. Aceitou o programa",AH81="Realizada"),IFERROR(IF(AG81="",0,AG81-R81),0),0),0)</f>
        <v>0</v>
      </c>
      <c r="BB81" s="209" t="str">
        <f>_xlfn.XLOOKUP(U81,'Lista Suspensa'!$AA$20:$AA$23,'Lista Suspensa'!$AB$20:$AB$23,"N/A")</f>
        <v>S</v>
      </c>
    </row>
    <row r="82" spans="1:54" ht="12" customHeight="1">
      <c r="A82" s="151" t="s">
        <v>121</v>
      </c>
      <c r="B82" s="152">
        <v>45292</v>
      </c>
      <c r="C82" s="153" t="s">
        <v>122</v>
      </c>
      <c r="D82" s="153" t="s">
        <v>56</v>
      </c>
      <c r="E82" s="244">
        <v>93141394</v>
      </c>
      <c r="F82" s="144" t="s">
        <v>288</v>
      </c>
      <c r="G82" s="230"/>
      <c r="H82" s="154">
        <v>33366</v>
      </c>
      <c r="I82" s="153">
        <v>35</v>
      </c>
      <c r="J82" s="148" t="s">
        <v>70</v>
      </c>
      <c r="K82" s="153"/>
      <c r="L82" s="153"/>
      <c r="M82" s="153"/>
      <c r="N82" s="153"/>
      <c r="O82" s="155" t="s">
        <v>289</v>
      </c>
      <c r="P82" s="156" t="s">
        <v>60</v>
      </c>
      <c r="Q82" s="157" t="s">
        <v>110</v>
      </c>
      <c r="R82" s="158">
        <v>45868</v>
      </c>
      <c r="S82" s="159"/>
      <c r="T82" s="159" t="s">
        <v>62</v>
      </c>
      <c r="U82" s="159" t="s">
        <v>111</v>
      </c>
      <c r="V82" s="154">
        <v>45868</v>
      </c>
      <c r="W82" s="154" t="s">
        <v>126</v>
      </c>
      <c r="X82" s="154" t="s">
        <v>126</v>
      </c>
      <c r="Y82" s="160"/>
      <c r="Z82" s="160" t="s">
        <v>128</v>
      </c>
      <c r="AA82" s="153">
        <v>132</v>
      </c>
      <c r="AB82" s="153">
        <v>1.7</v>
      </c>
      <c r="AC82" s="182">
        <f t="shared" si="4"/>
        <v>45.674740484429073</v>
      </c>
      <c r="AD82" s="153" t="str">
        <f t="shared" si="5"/>
        <v>OBESIDADE III</v>
      </c>
      <c r="AE82" s="233" t="s">
        <v>135</v>
      </c>
      <c r="AF82" s="153" t="s">
        <v>130</v>
      </c>
      <c r="AG82" s="159"/>
      <c r="AH82" s="153"/>
      <c r="AI82" s="161"/>
      <c r="AJ82" s="153"/>
      <c r="AK82" s="153"/>
      <c r="AL82" s="207" t="s">
        <v>85</v>
      </c>
      <c r="AM82" s="207" t="s">
        <v>86</v>
      </c>
      <c r="AN82" s="207">
        <v>45658</v>
      </c>
      <c r="AO82" s="207" t="str">
        <f ca="1">IF(R82="","",IF(R82&gt;TODAY(),"0 meses",DATEDIF(R82,TODAY(),"m") &amp; " meses"))</f>
        <v>10 meses</v>
      </c>
      <c r="AP82" s="147" t="s">
        <v>67</v>
      </c>
      <c r="AQ82" s="147" t="s">
        <v>67</v>
      </c>
      <c r="AR82" s="147"/>
      <c r="AS82" s="209" t="s">
        <v>68</v>
      </c>
      <c r="AT82" s="223" t="str">
        <f>MONTH(B82)&amp;"/"&amp;YEAR(B82)</f>
        <v>1/2024</v>
      </c>
      <c r="AU82" s="223">
        <f>WEEKNUM(B82)-WEEKNUM(EOMONTH(B82,-1)+1)+1</f>
        <v>1</v>
      </c>
      <c r="AV82" s="209" t="str">
        <f>MONTH(R82)&amp;"/"&amp;YEAR(R82)</f>
        <v>7/2025</v>
      </c>
      <c r="AW82" s="209">
        <f>WEEKNUM(R82)-WEEKNUM(EOMONTH(R82,-1)+1)+1</f>
        <v>5</v>
      </c>
      <c r="AX82" s="209">
        <f>IF(BB82="S",IF(Q82="1. Aceitou o programa",R82-B82,0),0)</f>
        <v>576</v>
      </c>
      <c r="AY82" s="209">
        <f>IF(BB82="S",IF(AND(S82&lt;&gt;"",R82&lt;&gt;""),S82-R82,0),0)</f>
        <v>0</v>
      </c>
      <c r="AZ82" s="209">
        <f>IF(BB82="S",IF(Q82="1. Aceitou o programa",IF(OR(X82="Não se Aplica",X82=""),IF(OR(W82="Não se Aplica",W82=""),0,W82-V82),AVERAGE(X82-W82,W82-V82)),0),0)</f>
        <v>0</v>
      </c>
      <c r="BA82" s="209">
        <f>IF(BB82="S",IF(AND(Q82="1. Aceitou o programa",AH82="Realizada"),IFERROR(IF(AG82="",0,AG82-R82),0),0),0)</f>
        <v>0</v>
      </c>
      <c r="BB82" s="209" t="str">
        <f>_xlfn.XLOOKUP(U82,'Lista Suspensa'!$AA$20:$AA$23,'Lista Suspensa'!$AB$20:$AB$23,"N/A")</f>
        <v>S</v>
      </c>
    </row>
    <row r="83" spans="1:54" ht="12" customHeight="1">
      <c r="A83" s="151" t="s">
        <v>121</v>
      </c>
      <c r="B83" s="152">
        <v>45292</v>
      </c>
      <c r="C83" s="153" t="s">
        <v>122</v>
      </c>
      <c r="D83" s="153" t="s">
        <v>175</v>
      </c>
      <c r="E83" s="244">
        <v>93783214</v>
      </c>
      <c r="F83" s="144" t="s">
        <v>290</v>
      </c>
      <c r="G83" s="230"/>
      <c r="H83" s="154">
        <v>27843</v>
      </c>
      <c r="I83" s="153">
        <v>50</v>
      </c>
      <c r="J83" s="148" t="s">
        <v>70</v>
      </c>
      <c r="K83" s="153" t="s">
        <v>59</v>
      </c>
      <c r="L83" s="153"/>
      <c r="M83" s="153"/>
      <c r="N83" s="153"/>
      <c r="O83" s="155">
        <v>11949773503</v>
      </c>
      <c r="P83" s="156" t="s">
        <v>60</v>
      </c>
      <c r="Q83" s="157" t="s">
        <v>110</v>
      </c>
      <c r="R83" s="158">
        <v>45869</v>
      </c>
      <c r="S83" s="159"/>
      <c r="T83" s="159" t="s">
        <v>62</v>
      </c>
      <c r="U83" s="159" t="s">
        <v>111</v>
      </c>
      <c r="V83" s="154">
        <v>45869</v>
      </c>
      <c r="W83" s="154" t="s">
        <v>126</v>
      </c>
      <c r="X83" s="154" t="s">
        <v>126</v>
      </c>
      <c r="Y83" s="160"/>
      <c r="Z83" s="160" t="s">
        <v>166</v>
      </c>
      <c r="AA83" s="153">
        <v>97</v>
      </c>
      <c r="AB83" s="153">
        <v>1.59</v>
      </c>
      <c r="AC83" s="182">
        <f t="shared" si="4"/>
        <v>38.368735413947228</v>
      </c>
      <c r="AD83" s="153" t="str">
        <f t="shared" si="5"/>
        <v>OBESIDADE II</v>
      </c>
      <c r="AE83" s="233" t="s">
        <v>135</v>
      </c>
      <c r="AF83" s="153" t="s">
        <v>130</v>
      </c>
      <c r="AG83" s="159"/>
      <c r="AH83" s="153"/>
      <c r="AI83" s="161"/>
      <c r="AJ83" s="153"/>
      <c r="AK83" s="153"/>
      <c r="AL83" s="207" t="s">
        <v>131</v>
      </c>
      <c r="AM83" s="207"/>
      <c r="AN83" s="207"/>
      <c r="AO83" s="207" t="str">
        <f ca="1">IF(R83="","",IF(R83&gt;TODAY(),"0 meses",DATEDIF(R83,TODAY(),"m") &amp; " meses"))</f>
        <v>10 meses</v>
      </c>
      <c r="AP83" s="147" t="s">
        <v>67</v>
      </c>
      <c r="AQ83" s="147" t="s">
        <v>67</v>
      </c>
      <c r="AR83" s="147"/>
      <c r="AS83" s="209" t="s">
        <v>68</v>
      </c>
      <c r="AT83" s="223" t="str">
        <f>MONTH(B83)&amp;"/"&amp;YEAR(B83)</f>
        <v>1/2024</v>
      </c>
      <c r="AU83" s="223">
        <f>WEEKNUM(B83)-WEEKNUM(EOMONTH(B83,-1)+1)+1</f>
        <v>1</v>
      </c>
      <c r="AV83" s="209" t="str">
        <f>MONTH(R83)&amp;"/"&amp;YEAR(R83)</f>
        <v>7/2025</v>
      </c>
      <c r="AW83" s="209">
        <f>WEEKNUM(R83)-WEEKNUM(EOMONTH(R83,-1)+1)+1</f>
        <v>5</v>
      </c>
      <c r="AX83" s="209">
        <f>IF(BB83="S",IF(Q83="1. Aceitou o programa",R83-B83,0),0)</f>
        <v>577</v>
      </c>
      <c r="AY83" s="209">
        <f>IF(BB83="S",IF(AND(S83&lt;&gt;"",R83&lt;&gt;""),S83-R83,0),0)</f>
        <v>0</v>
      </c>
      <c r="AZ83" s="209">
        <f>IF(BB83="S",IF(Q83="1. Aceitou o programa",IF(OR(X83="Não se Aplica",X83=""),IF(OR(W83="Não se Aplica",W83=""),0,W83-V83),AVERAGE(X83-W83,W83-V83)),0),0)</f>
        <v>0</v>
      </c>
      <c r="BA83" s="209">
        <f>IF(BB83="S",IF(AND(Q83="1. Aceitou o programa",AH83="Realizada"),IFERROR(IF(AG83="",0,AG83-R83),0),0),0)</f>
        <v>0</v>
      </c>
      <c r="BB83" s="209" t="str">
        <f>_xlfn.XLOOKUP(U83,'Lista Suspensa'!$AA$20:$AA$23,'Lista Suspensa'!$AB$20:$AB$23,"N/A")</f>
        <v>S</v>
      </c>
    </row>
    <row r="84" spans="1:54" ht="12" customHeight="1">
      <c r="A84" s="151" t="s">
        <v>121</v>
      </c>
      <c r="B84" s="152">
        <v>45292</v>
      </c>
      <c r="C84" s="153" t="s">
        <v>122</v>
      </c>
      <c r="D84" s="153" t="s">
        <v>56</v>
      </c>
      <c r="E84" s="244">
        <v>89676334</v>
      </c>
      <c r="F84" s="144" t="s">
        <v>291</v>
      </c>
      <c r="G84" s="230"/>
      <c r="H84" s="154">
        <v>28690</v>
      </c>
      <c r="I84" s="153">
        <v>47</v>
      </c>
      <c r="J84" s="148" t="s">
        <v>70</v>
      </c>
      <c r="K84" s="153" t="s">
        <v>101</v>
      </c>
      <c r="L84" s="153"/>
      <c r="M84" s="153"/>
      <c r="N84" s="153"/>
      <c r="O84" s="155" t="s">
        <v>292</v>
      </c>
      <c r="P84" s="156" t="s">
        <v>60</v>
      </c>
      <c r="Q84" s="157" t="s">
        <v>110</v>
      </c>
      <c r="R84" s="158">
        <v>45870</v>
      </c>
      <c r="S84" s="159"/>
      <c r="T84" s="159" t="s">
        <v>62</v>
      </c>
      <c r="U84" s="159" t="s">
        <v>111</v>
      </c>
      <c r="V84" s="154">
        <v>45870</v>
      </c>
      <c r="W84" s="154" t="s">
        <v>126</v>
      </c>
      <c r="X84" s="154" t="s">
        <v>126</v>
      </c>
      <c r="Y84" s="160"/>
      <c r="Z84" s="160" t="s">
        <v>128</v>
      </c>
      <c r="AA84" s="153">
        <v>85</v>
      </c>
      <c r="AB84" s="153">
        <v>1.66</v>
      </c>
      <c r="AC84" s="182">
        <f t="shared" si="4"/>
        <v>30.84627667295689</v>
      </c>
      <c r="AD84" s="153" t="str">
        <f t="shared" si="5"/>
        <v>OBESIDADE I</v>
      </c>
      <c r="AE84" s="233" t="s">
        <v>135</v>
      </c>
      <c r="AF84" s="153" t="s">
        <v>130</v>
      </c>
      <c r="AG84" s="159"/>
      <c r="AH84" s="153"/>
      <c r="AI84" s="161"/>
      <c r="AJ84" s="153"/>
      <c r="AK84" s="153"/>
      <c r="AL84" s="207" t="s">
        <v>85</v>
      </c>
      <c r="AM84" s="207" t="s">
        <v>86</v>
      </c>
      <c r="AN84" s="207">
        <v>45793</v>
      </c>
      <c r="AO84" s="207" t="str">
        <f ca="1">IF(R84="","",IF(R84&gt;TODAY(),"0 meses",DATEDIF(R84,TODAY(),"m") &amp; " meses"))</f>
        <v>10 meses</v>
      </c>
      <c r="AP84" s="147" t="s">
        <v>67</v>
      </c>
      <c r="AQ84" s="147" t="s">
        <v>67</v>
      </c>
      <c r="AR84" s="147"/>
      <c r="AS84" s="209" t="s">
        <v>68</v>
      </c>
      <c r="AT84" s="223" t="str">
        <f>MONTH(B84)&amp;"/"&amp;YEAR(B84)</f>
        <v>1/2024</v>
      </c>
      <c r="AU84" s="223">
        <f>WEEKNUM(B84)-WEEKNUM(EOMONTH(B84,-1)+1)+1</f>
        <v>1</v>
      </c>
      <c r="AV84" s="209" t="str">
        <f>MONTH(R84)&amp;"/"&amp;YEAR(R84)</f>
        <v>8/2025</v>
      </c>
      <c r="AW84" s="209">
        <f>WEEKNUM(R84)-WEEKNUM(EOMONTH(R84,-1)+1)+1</f>
        <v>1</v>
      </c>
      <c r="AX84" s="209">
        <f>IF(BB84="S",IF(Q84="1. Aceitou o programa",R84-B84,0),0)</f>
        <v>578</v>
      </c>
      <c r="AY84" s="209">
        <f>IF(BB84="S",IF(AND(S84&lt;&gt;"",R84&lt;&gt;""),S84-R84,0),0)</f>
        <v>0</v>
      </c>
      <c r="AZ84" s="209">
        <f>IF(BB84="S",IF(Q84="1. Aceitou o programa",IF(OR(X84="Não se Aplica",X84=""),IF(OR(W84="Não se Aplica",W84=""),0,W84-V84),AVERAGE(X84-W84,W84-V84)),0),0)</f>
        <v>0</v>
      </c>
      <c r="BA84" s="209">
        <f>IF(BB84="S",IF(AND(Q84="1. Aceitou o programa",AH84="Realizada"),IFERROR(IF(AG84="",0,AG84-R84),0),0),0)</f>
        <v>0</v>
      </c>
      <c r="BB84" s="209" t="str">
        <f>_xlfn.XLOOKUP(U84,'Lista Suspensa'!$AA$20:$AA$23,'Lista Suspensa'!$AB$20:$AB$23,"N/A")</f>
        <v>S</v>
      </c>
    </row>
    <row r="85" spans="1:54" ht="12" customHeight="1">
      <c r="A85" s="151" t="s">
        <v>121</v>
      </c>
      <c r="B85" s="152">
        <v>45292</v>
      </c>
      <c r="C85" s="153" t="s">
        <v>122</v>
      </c>
      <c r="D85" s="153" t="s">
        <v>56</v>
      </c>
      <c r="E85" s="244">
        <v>883651980</v>
      </c>
      <c r="F85" s="144" t="s">
        <v>293</v>
      </c>
      <c r="G85" s="230"/>
      <c r="H85" s="154">
        <v>30128</v>
      </c>
      <c r="I85" s="153">
        <v>43</v>
      </c>
      <c r="J85" s="148" t="s">
        <v>58</v>
      </c>
      <c r="K85" s="153" t="s">
        <v>101</v>
      </c>
      <c r="L85" s="153"/>
      <c r="M85" s="153"/>
      <c r="N85" s="153"/>
      <c r="O85" s="155" t="s">
        <v>294</v>
      </c>
      <c r="P85" s="156" t="s">
        <v>60</v>
      </c>
      <c r="Q85" s="157" t="s">
        <v>110</v>
      </c>
      <c r="R85" s="158">
        <v>45870</v>
      </c>
      <c r="S85" s="159"/>
      <c r="T85" s="159" t="s">
        <v>62</v>
      </c>
      <c r="U85" s="159" t="s">
        <v>111</v>
      </c>
      <c r="V85" s="154">
        <v>45870</v>
      </c>
      <c r="W85" s="154" t="s">
        <v>126</v>
      </c>
      <c r="X85" s="154" t="s">
        <v>126</v>
      </c>
      <c r="Y85" s="160"/>
      <c r="Z85" s="160" t="s">
        <v>128</v>
      </c>
      <c r="AA85" s="153">
        <v>130</v>
      </c>
      <c r="AB85" s="153">
        <v>1.79</v>
      </c>
      <c r="AC85" s="182">
        <f t="shared" si="4"/>
        <v>40.573015823476169</v>
      </c>
      <c r="AD85" s="153" t="str">
        <f t="shared" si="5"/>
        <v>OBESIDADE III</v>
      </c>
      <c r="AE85" s="233" t="s">
        <v>135</v>
      </c>
      <c r="AF85" s="153" t="s">
        <v>130</v>
      </c>
      <c r="AG85" s="159"/>
      <c r="AH85" s="153"/>
      <c r="AI85" s="161"/>
      <c r="AJ85" s="153"/>
      <c r="AK85" s="153"/>
      <c r="AL85" s="207" t="s">
        <v>131</v>
      </c>
      <c r="AM85" s="207"/>
      <c r="AN85" s="207"/>
      <c r="AO85" s="207" t="str">
        <f ca="1">IF(R85="","",IF(R85&gt;TODAY(),"0 meses",DATEDIF(R85,TODAY(),"m") &amp; " meses"))</f>
        <v>10 meses</v>
      </c>
      <c r="AP85" s="147" t="s">
        <v>67</v>
      </c>
      <c r="AQ85" s="147" t="s">
        <v>67</v>
      </c>
      <c r="AR85" s="147"/>
      <c r="AS85" s="209" t="s">
        <v>68</v>
      </c>
      <c r="AT85" s="223" t="str">
        <f>MONTH(B85)&amp;"/"&amp;YEAR(B85)</f>
        <v>1/2024</v>
      </c>
      <c r="AU85" s="223">
        <f>WEEKNUM(B85)-WEEKNUM(EOMONTH(B85,-1)+1)+1</f>
        <v>1</v>
      </c>
      <c r="AV85" s="209" t="str">
        <f>MONTH(R85)&amp;"/"&amp;YEAR(R85)</f>
        <v>8/2025</v>
      </c>
      <c r="AW85" s="209">
        <f>WEEKNUM(R85)-WEEKNUM(EOMONTH(R85,-1)+1)+1</f>
        <v>1</v>
      </c>
      <c r="AX85" s="209">
        <f>IF(BB85="S",IF(Q85="1. Aceitou o programa",R85-B85,0),0)</f>
        <v>578</v>
      </c>
      <c r="AY85" s="209">
        <f>IF(BB85="S",IF(AND(S85&lt;&gt;"",R85&lt;&gt;""),S85-R85,0),0)</f>
        <v>0</v>
      </c>
      <c r="AZ85" s="209">
        <f>IF(BB85="S",IF(Q85="1. Aceitou o programa",IF(OR(X85="Não se Aplica",X85=""),IF(OR(W85="Não se Aplica",W85=""),0,W85-V85),AVERAGE(X85-W85,W85-V85)),0),0)</f>
        <v>0</v>
      </c>
      <c r="BA85" s="209">
        <f>IF(BB85="S",IF(AND(Q85="1. Aceitou o programa",AH85="Realizada"),IFERROR(IF(AG85="",0,AG85-R85),0),0),0)</f>
        <v>0</v>
      </c>
      <c r="BB85" s="209" t="str">
        <f>_xlfn.XLOOKUP(U85,'Lista Suspensa'!$AA$20:$AA$23,'Lista Suspensa'!$AB$20:$AB$23,"N/A")</f>
        <v>S</v>
      </c>
    </row>
    <row r="86" spans="1:54" ht="12" customHeight="1">
      <c r="A86" s="151" t="s">
        <v>121</v>
      </c>
      <c r="B86" s="152">
        <v>45292</v>
      </c>
      <c r="C86" s="153" t="s">
        <v>122</v>
      </c>
      <c r="D86" s="153" t="s">
        <v>219</v>
      </c>
      <c r="E86" s="244">
        <v>93930471</v>
      </c>
      <c r="F86" s="144" t="s">
        <v>295</v>
      </c>
      <c r="G86" s="230"/>
      <c r="H86" s="154">
        <v>33262</v>
      </c>
      <c r="I86" s="153">
        <v>35</v>
      </c>
      <c r="J86" s="148" t="s">
        <v>70</v>
      </c>
      <c r="K86" s="153"/>
      <c r="L86" s="153"/>
      <c r="M86" s="153"/>
      <c r="N86" s="153"/>
      <c r="O86" s="155" t="s">
        <v>296</v>
      </c>
      <c r="P86" s="156" t="s">
        <v>60</v>
      </c>
      <c r="Q86" s="157" t="s">
        <v>110</v>
      </c>
      <c r="R86" s="158">
        <v>45870</v>
      </c>
      <c r="S86" s="159"/>
      <c r="T86" s="159" t="s">
        <v>62</v>
      </c>
      <c r="U86" s="159" t="s">
        <v>111</v>
      </c>
      <c r="V86" s="154">
        <v>45870</v>
      </c>
      <c r="W86" s="154" t="s">
        <v>126</v>
      </c>
      <c r="X86" s="154" t="s">
        <v>126</v>
      </c>
      <c r="Y86" s="160"/>
      <c r="Z86" s="160" t="s">
        <v>166</v>
      </c>
      <c r="AA86" s="153">
        <v>96</v>
      </c>
      <c r="AB86" s="153">
        <v>1.6</v>
      </c>
      <c r="AC86" s="182">
        <f t="shared" si="4"/>
        <v>37.499999999999993</v>
      </c>
      <c r="AD86" s="153" t="str">
        <f t="shared" si="5"/>
        <v>OBESIDADE II</v>
      </c>
      <c r="AE86" s="233" t="s">
        <v>135</v>
      </c>
      <c r="AF86" s="153" t="s">
        <v>130</v>
      </c>
      <c r="AG86" s="159"/>
      <c r="AH86" s="153"/>
      <c r="AI86" s="161"/>
      <c r="AJ86" s="153"/>
      <c r="AK86" s="153"/>
      <c r="AL86" s="207" t="s">
        <v>131</v>
      </c>
      <c r="AM86" s="207"/>
      <c r="AN86" s="207"/>
      <c r="AO86" s="207" t="str">
        <f ca="1">IF(R86="","",IF(R86&gt;TODAY(),"0 meses",DATEDIF(R86,TODAY(),"m") &amp; " meses"))</f>
        <v>10 meses</v>
      </c>
      <c r="AP86" s="147" t="s">
        <v>67</v>
      </c>
      <c r="AQ86" s="147" t="s">
        <v>67</v>
      </c>
      <c r="AR86" s="147"/>
      <c r="AS86" s="209" t="s">
        <v>68</v>
      </c>
      <c r="AT86" s="223" t="str">
        <f>MONTH(B86)&amp;"/"&amp;YEAR(B86)</f>
        <v>1/2024</v>
      </c>
      <c r="AU86" s="223">
        <f>WEEKNUM(B86)-WEEKNUM(EOMONTH(B86,-1)+1)+1</f>
        <v>1</v>
      </c>
      <c r="AV86" s="209" t="str">
        <f>MONTH(R86)&amp;"/"&amp;YEAR(R86)</f>
        <v>8/2025</v>
      </c>
      <c r="AW86" s="209">
        <f>WEEKNUM(R86)-WEEKNUM(EOMONTH(R86,-1)+1)+1</f>
        <v>1</v>
      </c>
      <c r="AX86" s="209">
        <f>IF(BB86="S",IF(Q86="1. Aceitou o programa",R86-B86,0),0)</f>
        <v>578</v>
      </c>
      <c r="AY86" s="209">
        <f>IF(BB86="S",IF(AND(S86&lt;&gt;"",R86&lt;&gt;""),S86-R86,0),0)</f>
        <v>0</v>
      </c>
      <c r="AZ86" s="209">
        <f>IF(BB86="S",IF(Q86="1. Aceitou o programa",IF(OR(X86="Não se Aplica",X86=""),IF(OR(W86="Não se Aplica",W86=""),0,W86-V86),AVERAGE(X86-W86,W86-V86)),0),0)</f>
        <v>0</v>
      </c>
      <c r="BA86" s="209">
        <f>IF(BB86="S",IF(AND(Q86="1. Aceitou o programa",AH86="Realizada"),IFERROR(IF(AG86="",0,AG86-R86),0),0),0)</f>
        <v>0</v>
      </c>
      <c r="BB86" s="209" t="str">
        <f>_xlfn.XLOOKUP(U86,'Lista Suspensa'!$AA$20:$AA$23,'Lista Suspensa'!$AB$20:$AB$23,"N/A")</f>
        <v>S</v>
      </c>
    </row>
    <row r="87" spans="1:54" ht="12" customHeight="1">
      <c r="A87" s="151" t="s">
        <v>121</v>
      </c>
      <c r="B87" s="152">
        <v>45292</v>
      </c>
      <c r="C87" s="153" t="s">
        <v>297</v>
      </c>
      <c r="D87" s="153" t="s">
        <v>274</v>
      </c>
      <c r="E87" s="244">
        <v>89903147</v>
      </c>
      <c r="F87" s="144" t="s">
        <v>298</v>
      </c>
      <c r="G87" s="230"/>
      <c r="H87" s="154">
        <v>36364</v>
      </c>
      <c r="I87" s="153">
        <v>26</v>
      </c>
      <c r="J87" s="148" t="s">
        <v>70</v>
      </c>
      <c r="K87" s="153"/>
      <c r="L87" s="153"/>
      <c r="M87" s="153"/>
      <c r="N87" s="153"/>
      <c r="O87" s="155" t="s">
        <v>299</v>
      </c>
      <c r="P87" s="156" t="s">
        <v>60</v>
      </c>
      <c r="Q87" s="157" t="s">
        <v>110</v>
      </c>
      <c r="R87" s="158">
        <v>45870</v>
      </c>
      <c r="S87" s="159"/>
      <c r="T87" s="159" t="s">
        <v>62</v>
      </c>
      <c r="U87" s="159" t="s">
        <v>111</v>
      </c>
      <c r="V87" s="154">
        <v>45870</v>
      </c>
      <c r="W87" s="154" t="s">
        <v>126</v>
      </c>
      <c r="X87" s="154" t="s">
        <v>126</v>
      </c>
      <c r="Y87" s="160"/>
      <c r="Z87" s="160" t="s">
        <v>166</v>
      </c>
      <c r="AA87" s="153">
        <v>140</v>
      </c>
      <c r="AB87" s="153">
        <v>1.67</v>
      </c>
      <c r="AC87" s="182">
        <f t="shared" si="4"/>
        <v>50.199003191222346</v>
      </c>
      <c r="AD87" s="153" t="str">
        <f t="shared" si="5"/>
        <v>OBESIDADE III</v>
      </c>
      <c r="AE87" s="233" t="s">
        <v>300</v>
      </c>
      <c r="AF87" s="153" t="s">
        <v>130</v>
      </c>
      <c r="AG87" s="159"/>
      <c r="AH87" s="153"/>
      <c r="AI87" s="161"/>
      <c r="AJ87" s="153"/>
      <c r="AK87" s="153"/>
      <c r="AL87" s="207" t="s">
        <v>85</v>
      </c>
      <c r="AM87" s="207" t="s">
        <v>177</v>
      </c>
      <c r="AN87" s="207" t="s">
        <v>191</v>
      </c>
      <c r="AO87" s="207" t="str">
        <f ca="1">IF(R87="","",IF(R87&gt;TODAY(),"0 meses",DATEDIF(R87,TODAY(),"m") &amp; " meses"))</f>
        <v>10 meses</v>
      </c>
      <c r="AP87" s="147" t="s">
        <v>67</v>
      </c>
      <c r="AQ87" s="147" t="s">
        <v>67</v>
      </c>
      <c r="AR87" s="147"/>
      <c r="AS87" s="209" t="s">
        <v>68</v>
      </c>
      <c r="AT87" s="223" t="str">
        <f>MONTH(B87)&amp;"/"&amp;YEAR(B87)</f>
        <v>1/2024</v>
      </c>
      <c r="AU87" s="223">
        <f>WEEKNUM(B87)-WEEKNUM(EOMONTH(B87,-1)+1)+1</f>
        <v>1</v>
      </c>
      <c r="AV87" s="209" t="str">
        <f>MONTH(R87)&amp;"/"&amp;YEAR(R87)</f>
        <v>8/2025</v>
      </c>
      <c r="AW87" s="209">
        <f>WEEKNUM(R87)-WEEKNUM(EOMONTH(R87,-1)+1)+1</f>
        <v>1</v>
      </c>
      <c r="AX87" s="209">
        <f>IF(BB87="S",IF(Q87="1. Aceitou o programa",R87-B87,0),0)</f>
        <v>578</v>
      </c>
      <c r="AY87" s="209">
        <f>IF(BB87="S",IF(AND(S87&lt;&gt;"",R87&lt;&gt;""),S87-R87,0),0)</f>
        <v>0</v>
      </c>
      <c r="AZ87" s="209">
        <f>IF(BB87="S",IF(Q87="1. Aceitou o programa",IF(OR(X87="Não se Aplica",X87=""),IF(OR(W87="Não se Aplica",W87=""),0,W87-V87),AVERAGE(X87-W87,W87-V87)),0),0)</f>
        <v>0</v>
      </c>
      <c r="BA87" s="209">
        <f>IF(BB87="S",IF(AND(Q87="1. Aceitou o programa",AH87="Realizada"),IFERROR(IF(AG87="",0,AG87-R87),0),0),0)</f>
        <v>0</v>
      </c>
      <c r="BB87" s="209" t="str">
        <f>_xlfn.XLOOKUP(U87,'Lista Suspensa'!$AA$20:$AA$23,'Lista Suspensa'!$AB$20:$AB$23,"N/A")</f>
        <v>S</v>
      </c>
    </row>
    <row r="88" spans="1:54" ht="12" customHeight="1">
      <c r="A88" s="151" t="s">
        <v>121</v>
      </c>
      <c r="B88" s="152">
        <v>45292</v>
      </c>
      <c r="C88" s="153" t="s">
        <v>122</v>
      </c>
      <c r="D88" s="153" t="s">
        <v>175</v>
      </c>
      <c r="E88" s="244">
        <v>85849049</v>
      </c>
      <c r="F88" s="144" t="s">
        <v>301</v>
      </c>
      <c r="G88" s="230"/>
      <c r="H88" s="154">
        <v>30449</v>
      </c>
      <c r="I88" s="153">
        <v>43</v>
      </c>
      <c r="J88" s="148" t="s">
        <v>70</v>
      </c>
      <c r="K88" s="153"/>
      <c r="L88" s="153"/>
      <c r="M88" s="153"/>
      <c r="N88" s="153"/>
      <c r="O88" s="155" t="s">
        <v>302</v>
      </c>
      <c r="P88" s="156" t="s">
        <v>60</v>
      </c>
      <c r="Q88" s="157" t="s">
        <v>110</v>
      </c>
      <c r="R88" s="158">
        <v>45874</v>
      </c>
      <c r="S88" s="159"/>
      <c r="T88" s="159" t="s">
        <v>62</v>
      </c>
      <c r="U88" s="159" t="s">
        <v>111</v>
      </c>
      <c r="V88" s="154">
        <v>45874</v>
      </c>
      <c r="W88" s="154" t="s">
        <v>126</v>
      </c>
      <c r="X88" s="154" t="s">
        <v>126</v>
      </c>
      <c r="Y88" s="160"/>
      <c r="Z88" s="160" t="s">
        <v>128</v>
      </c>
      <c r="AA88" s="153">
        <v>125</v>
      </c>
      <c r="AB88" s="153">
        <v>1.57</v>
      </c>
      <c r="AC88" s="182">
        <f t="shared" si="4"/>
        <v>50.711996429875448</v>
      </c>
      <c r="AD88" s="153" t="str">
        <f t="shared" si="5"/>
        <v>OBESIDADE III</v>
      </c>
      <c r="AE88" s="233" t="s">
        <v>135</v>
      </c>
      <c r="AF88" s="153" t="s">
        <v>130</v>
      </c>
      <c r="AG88" s="159"/>
      <c r="AH88" s="153"/>
      <c r="AI88" s="161"/>
      <c r="AJ88" s="153"/>
      <c r="AK88" s="153"/>
      <c r="AL88" s="207" t="s">
        <v>85</v>
      </c>
      <c r="AM88" s="207" t="s">
        <v>86</v>
      </c>
      <c r="AN88" s="207">
        <v>45870</v>
      </c>
      <c r="AO88" s="207" t="str">
        <f ca="1">IF(R88="","",IF(R88&gt;TODAY(),"0 meses",DATEDIF(R88,TODAY(),"m") &amp; " meses"))</f>
        <v>10 meses</v>
      </c>
      <c r="AP88" s="147" t="s">
        <v>67</v>
      </c>
      <c r="AQ88" s="147" t="s">
        <v>67</v>
      </c>
      <c r="AR88" s="147"/>
      <c r="AS88" s="209" t="s">
        <v>68</v>
      </c>
      <c r="AT88" s="223" t="str">
        <f>MONTH(B88)&amp;"/"&amp;YEAR(B88)</f>
        <v>1/2024</v>
      </c>
      <c r="AU88" s="223">
        <f>WEEKNUM(B88)-WEEKNUM(EOMONTH(B88,-1)+1)+1</f>
        <v>1</v>
      </c>
      <c r="AV88" s="209" t="str">
        <f>MONTH(R88)&amp;"/"&amp;YEAR(R88)</f>
        <v>8/2025</v>
      </c>
      <c r="AW88" s="209">
        <f>WEEKNUM(R88)-WEEKNUM(EOMONTH(R88,-1)+1)+1</f>
        <v>2</v>
      </c>
      <c r="AX88" s="209">
        <f>IF(BB88="S",IF(Q88="1. Aceitou o programa",R88-B88,0),0)</f>
        <v>582</v>
      </c>
      <c r="AY88" s="209">
        <f>IF(BB88="S",IF(AND(S88&lt;&gt;"",R88&lt;&gt;""),S88-R88,0),0)</f>
        <v>0</v>
      </c>
      <c r="AZ88" s="209">
        <f>IF(BB88="S",IF(Q88="1. Aceitou o programa",IF(OR(X88="Não se Aplica",X88=""),IF(OR(W88="Não se Aplica",W88=""),0,W88-V88),AVERAGE(X88-W88,W88-V88)),0),0)</f>
        <v>0</v>
      </c>
      <c r="BA88" s="209">
        <f>IF(BB88="S",IF(AND(Q88="1. Aceitou o programa",AH88="Realizada"),IFERROR(IF(AG88="",0,AG88-R88),0),0),0)</f>
        <v>0</v>
      </c>
      <c r="BB88" s="209" t="str">
        <f>_xlfn.XLOOKUP(U88,'Lista Suspensa'!$AA$20:$AA$23,'Lista Suspensa'!$AB$20:$AB$23,"N/A")</f>
        <v>S</v>
      </c>
    </row>
    <row r="89" spans="1:54" ht="12" customHeight="1">
      <c r="A89" s="151" t="s">
        <v>121</v>
      </c>
      <c r="B89" s="152">
        <v>45292</v>
      </c>
      <c r="C89" s="153" t="s">
        <v>122</v>
      </c>
      <c r="D89" s="153" t="s">
        <v>219</v>
      </c>
      <c r="E89" s="244">
        <v>94188363</v>
      </c>
      <c r="F89" s="144" t="s">
        <v>303</v>
      </c>
      <c r="G89" s="230"/>
      <c r="H89" s="154">
        <v>31379</v>
      </c>
      <c r="I89" s="153">
        <v>40</v>
      </c>
      <c r="J89" s="148" t="s">
        <v>70</v>
      </c>
      <c r="K89" s="153" t="s">
        <v>59</v>
      </c>
      <c r="L89" s="153"/>
      <c r="M89" s="153"/>
      <c r="N89" s="153"/>
      <c r="O89" s="155" t="s">
        <v>304</v>
      </c>
      <c r="P89" s="156" t="s">
        <v>60</v>
      </c>
      <c r="Q89" s="157" t="s">
        <v>110</v>
      </c>
      <c r="R89" s="158">
        <v>45876</v>
      </c>
      <c r="S89" s="159"/>
      <c r="T89" s="159" t="s">
        <v>62</v>
      </c>
      <c r="U89" s="159" t="s">
        <v>111</v>
      </c>
      <c r="V89" s="154">
        <v>45876</v>
      </c>
      <c r="W89" s="154" t="s">
        <v>126</v>
      </c>
      <c r="X89" s="154" t="s">
        <v>126</v>
      </c>
      <c r="Y89" s="160"/>
      <c r="Z89" s="160" t="s">
        <v>166</v>
      </c>
      <c r="AA89" s="153">
        <v>107</v>
      </c>
      <c r="AB89" s="153">
        <v>1.64</v>
      </c>
      <c r="AC89" s="182">
        <f t="shared" si="4"/>
        <v>39.782867340868535</v>
      </c>
      <c r="AD89" s="153" t="str">
        <f t="shared" si="5"/>
        <v>OBESIDADE II</v>
      </c>
      <c r="AE89" s="233" t="s">
        <v>135</v>
      </c>
      <c r="AF89" s="153" t="s">
        <v>130</v>
      </c>
      <c r="AG89" s="159"/>
      <c r="AH89" s="153"/>
      <c r="AI89" s="161"/>
      <c r="AJ89" s="153"/>
      <c r="AK89" s="153"/>
      <c r="AL89" s="207" t="s">
        <v>131</v>
      </c>
      <c r="AM89" s="207"/>
      <c r="AN89" s="207"/>
      <c r="AO89" s="207" t="str">
        <f ca="1">IF(R89="","",IF(R89&gt;TODAY(),"0 meses",DATEDIF(R89,TODAY(),"m") &amp; " meses"))</f>
        <v>10 meses</v>
      </c>
      <c r="AP89" s="147" t="s">
        <v>67</v>
      </c>
      <c r="AQ89" s="147" t="s">
        <v>67</v>
      </c>
      <c r="AR89" s="147"/>
      <c r="AS89" s="209" t="s">
        <v>68</v>
      </c>
      <c r="AT89" s="223" t="str">
        <f>MONTH(B89)&amp;"/"&amp;YEAR(B89)</f>
        <v>1/2024</v>
      </c>
      <c r="AU89" s="223">
        <f>WEEKNUM(B89)-WEEKNUM(EOMONTH(B89,-1)+1)+1</f>
        <v>1</v>
      </c>
      <c r="AV89" s="209" t="str">
        <f>MONTH(R89)&amp;"/"&amp;YEAR(R89)</f>
        <v>8/2025</v>
      </c>
      <c r="AW89" s="209">
        <f>WEEKNUM(R89)-WEEKNUM(EOMONTH(R89,-1)+1)+1</f>
        <v>2</v>
      </c>
      <c r="AX89" s="209">
        <f>IF(BB89="S",IF(Q89="1. Aceitou o programa",R89-B89,0),0)</f>
        <v>584</v>
      </c>
      <c r="AY89" s="209">
        <f>IF(BB89="S",IF(AND(S89&lt;&gt;"",R89&lt;&gt;""),S89-R89,0),0)</f>
        <v>0</v>
      </c>
      <c r="AZ89" s="209">
        <f>IF(BB89="S",IF(Q89="1. Aceitou o programa",IF(OR(X89="Não se Aplica",X89=""),IF(OR(W89="Não se Aplica",W89=""),0,W89-V89),AVERAGE(X89-W89,W89-V89)),0),0)</f>
        <v>0</v>
      </c>
      <c r="BA89" s="209">
        <f>IF(BB89="S",IF(AND(Q89="1. Aceitou o programa",AH89="Realizada"),IFERROR(IF(AG89="",0,AG89-R89),0),0),0)</f>
        <v>0</v>
      </c>
      <c r="BB89" s="209" t="str">
        <f>_xlfn.XLOOKUP(U89,'Lista Suspensa'!$AA$20:$AA$23,'Lista Suspensa'!$AB$20:$AB$23,"N/A")</f>
        <v>S</v>
      </c>
    </row>
    <row r="90" spans="1:54" ht="12" customHeight="1">
      <c r="A90" s="151" t="s">
        <v>121</v>
      </c>
      <c r="B90" s="152">
        <v>45292</v>
      </c>
      <c r="C90" s="153" t="s">
        <v>122</v>
      </c>
      <c r="D90" s="153" t="s">
        <v>56</v>
      </c>
      <c r="E90" s="244">
        <v>86461400</v>
      </c>
      <c r="F90" s="144" t="s">
        <v>305</v>
      </c>
      <c r="G90" s="230"/>
      <c r="H90" s="154">
        <v>28710</v>
      </c>
      <c r="I90" s="153">
        <v>47</v>
      </c>
      <c r="J90" s="148" t="s">
        <v>70</v>
      </c>
      <c r="K90" s="153"/>
      <c r="L90" s="153"/>
      <c r="M90" s="153"/>
      <c r="N90" s="153"/>
      <c r="O90" s="155" t="s">
        <v>306</v>
      </c>
      <c r="P90" s="156" t="s">
        <v>60</v>
      </c>
      <c r="Q90" s="157" t="s">
        <v>110</v>
      </c>
      <c r="R90" s="158">
        <v>45876</v>
      </c>
      <c r="S90" s="159"/>
      <c r="T90" s="159" t="s">
        <v>62</v>
      </c>
      <c r="U90" s="159" t="s">
        <v>111</v>
      </c>
      <c r="V90" s="154">
        <v>45876</v>
      </c>
      <c r="W90" s="154" t="s">
        <v>126</v>
      </c>
      <c r="X90" s="154" t="s">
        <v>126</v>
      </c>
      <c r="Y90" s="160"/>
      <c r="Z90" s="160" t="s">
        <v>166</v>
      </c>
      <c r="AA90" s="153">
        <v>100</v>
      </c>
      <c r="AB90" s="153">
        <v>1.65</v>
      </c>
      <c r="AC90" s="182">
        <f t="shared" si="4"/>
        <v>36.730945821854917</v>
      </c>
      <c r="AD90" s="153" t="str">
        <f t="shared" si="5"/>
        <v>OBESIDADE II</v>
      </c>
      <c r="AE90" s="233" t="s">
        <v>135</v>
      </c>
      <c r="AF90" s="153" t="s">
        <v>130</v>
      </c>
      <c r="AG90" s="159"/>
      <c r="AH90" s="153"/>
      <c r="AI90" s="161"/>
      <c r="AJ90" s="153"/>
      <c r="AK90" s="153"/>
      <c r="AL90" s="207" t="s">
        <v>131</v>
      </c>
      <c r="AM90" s="207"/>
      <c r="AN90" s="207"/>
      <c r="AO90" s="207" t="str">
        <f ca="1">IF(R90="","",IF(R90&gt;TODAY(),"0 meses",DATEDIF(R90,TODAY(),"m") &amp; " meses"))</f>
        <v>10 meses</v>
      </c>
      <c r="AP90" s="147" t="s">
        <v>67</v>
      </c>
      <c r="AQ90" s="147" t="s">
        <v>67</v>
      </c>
      <c r="AR90" s="147"/>
      <c r="AS90" s="209" t="s">
        <v>68</v>
      </c>
      <c r="AT90" s="223" t="str">
        <f>MONTH(B90)&amp;"/"&amp;YEAR(B90)</f>
        <v>1/2024</v>
      </c>
      <c r="AU90" s="223">
        <f>WEEKNUM(B90)-WEEKNUM(EOMONTH(B90,-1)+1)+1</f>
        <v>1</v>
      </c>
      <c r="AV90" s="209" t="str">
        <f>MONTH(R90)&amp;"/"&amp;YEAR(R90)</f>
        <v>8/2025</v>
      </c>
      <c r="AW90" s="209">
        <f>WEEKNUM(R90)-WEEKNUM(EOMONTH(R90,-1)+1)+1</f>
        <v>2</v>
      </c>
      <c r="AX90" s="209">
        <f>IF(BB90="S",IF(Q90="1. Aceitou o programa",R90-B90,0),0)</f>
        <v>584</v>
      </c>
      <c r="AY90" s="209">
        <f>IF(BB90="S",IF(AND(S90&lt;&gt;"",R90&lt;&gt;""),S90-R90,0),0)</f>
        <v>0</v>
      </c>
      <c r="AZ90" s="209">
        <f>IF(BB90="S",IF(Q90="1. Aceitou o programa",IF(OR(X90="Não se Aplica",X90=""),IF(OR(W90="Não se Aplica",W90=""),0,W90-V90),AVERAGE(X90-W90,W90-V90)),0),0)</f>
        <v>0</v>
      </c>
      <c r="BA90" s="209">
        <f>IF(BB90="S",IF(AND(Q90="1. Aceitou o programa",AH90="Realizada"),IFERROR(IF(AG90="",0,AG90-R90),0),0),0)</f>
        <v>0</v>
      </c>
      <c r="BB90" s="209" t="str">
        <f>_xlfn.XLOOKUP(U90,'Lista Suspensa'!$AA$20:$AA$23,'Lista Suspensa'!$AB$20:$AB$23,"N/A")</f>
        <v>S</v>
      </c>
    </row>
    <row r="91" spans="1:54" ht="12" customHeight="1">
      <c r="A91" s="151" t="s">
        <v>121</v>
      </c>
      <c r="B91" s="152">
        <v>45292</v>
      </c>
      <c r="C91" s="153" t="s">
        <v>122</v>
      </c>
      <c r="D91" s="153" t="s">
        <v>307</v>
      </c>
      <c r="E91" s="244">
        <v>87283358</v>
      </c>
      <c r="F91" s="144" t="s">
        <v>308</v>
      </c>
      <c r="G91" s="230"/>
      <c r="H91" s="154">
        <v>34830</v>
      </c>
      <c r="I91" s="153">
        <v>31</v>
      </c>
      <c r="J91" s="148" t="s">
        <v>58</v>
      </c>
      <c r="K91" s="153"/>
      <c r="L91" s="153"/>
      <c r="M91" s="153"/>
      <c r="N91" s="153"/>
      <c r="O91" s="155">
        <v>27996992520</v>
      </c>
      <c r="P91" s="156" t="s">
        <v>60</v>
      </c>
      <c r="Q91" s="157" t="s">
        <v>110</v>
      </c>
      <c r="R91" s="158">
        <v>45876</v>
      </c>
      <c r="S91" s="159"/>
      <c r="T91" s="159" t="s">
        <v>62</v>
      </c>
      <c r="U91" s="159" t="s">
        <v>111</v>
      </c>
      <c r="V91" s="154">
        <v>45876</v>
      </c>
      <c r="W91" s="154" t="s">
        <v>126</v>
      </c>
      <c r="X91" s="154" t="s">
        <v>126</v>
      </c>
      <c r="Y91" s="160"/>
      <c r="Z91" s="160" t="s">
        <v>166</v>
      </c>
      <c r="AA91" s="153">
        <v>156.1</v>
      </c>
      <c r="AB91" s="153">
        <v>1.7</v>
      </c>
      <c r="AC91" s="182">
        <f t="shared" si="4"/>
        <v>54.01384083044983</v>
      </c>
      <c r="AD91" s="153" t="str">
        <f t="shared" si="5"/>
        <v>OBESIDADE III</v>
      </c>
      <c r="AE91" s="233" t="s">
        <v>135</v>
      </c>
      <c r="AF91" s="153" t="s">
        <v>130</v>
      </c>
      <c r="AG91" s="159"/>
      <c r="AH91" s="153"/>
      <c r="AI91" s="161"/>
      <c r="AJ91" s="153"/>
      <c r="AK91" s="153"/>
      <c r="AL91" s="207" t="s">
        <v>143</v>
      </c>
      <c r="AM91" s="207"/>
      <c r="AN91" s="207"/>
      <c r="AO91" s="207" t="str">
        <f ca="1">IF(R91="","",IF(R91&gt;TODAY(),"0 meses",DATEDIF(R91,TODAY(),"m") &amp; " meses"))</f>
        <v>10 meses</v>
      </c>
      <c r="AP91" s="147" t="s">
        <v>67</v>
      </c>
      <c r="AQ91" s="147" t="s">
        <v>67</v>
      </c>
      <c r="AR91" s="147"/>
      <c r="AS91" s="209" t="s">
        <v>68</v>
      </c>
      <c r="AT91" s="223" t="str">
        <f>MONTH(B91)&amp;"/"&amp;YEAR(B91)</f>
        <v>1/2024</v>
      </c>
      <c r="AU91" s="223">
        <f>WEEKNUM(B91)-WEEKNUM(EOMONTH(B91,-1)+1)+1</f>
        <v>1</v>
      </c>
      <c r="AV91" s="209" t="str">
        <f>MONTH(R91)&amp;"/"&amp;YEAR(R91)</f>
        <v>8/2025</v>
      </c>
      <c r="AW91" s="209">
        <f>WEEKNUM(R91)-WEEKNUM(EOMONTH(R91,-1)+1)+1</f>
        <v>2</v>
      </c>
      <c r="AX91" s="209">
        <f>IF(BB91="S",IF(Q91="1. Aceitou o programa",R91-B91,0),0)</f>
        <v>584</v>
      </c>
      <c r="AY91" s="209">
        <f>IF(BB91="S",IF(AND(S91&lt;&gt;"",R91&lt;&gt;""),S91-R91,0),0)</f>
        <v>0</v>
      </c>
      <c r="AZ91" s="209">
        <f>IF(BB91="S",IF(Q91="1. Aceitou o programa",IF(OR(X91="Não se Aplica",X91=""),IF(OR(W91="Não se Aplica",W91=""),0,W91-V91),AVERAGE(X91-W91,W91-V91)),0),0)</f>
        <v>0</v>
      </c>
      <c r="BA91" s="209">
        <f>IF(BB91="S",IF(AND(Q91="1. Aceitou o programa",AH91="Realizada"),IFERROR(IF(AG91="",0,AG91-R91),0),0),0)</f>
        <v>0</v>
      </c>
      <c r="BB91" s="209" t="str">
        <f>_xlfn.XLOOKUP(U91,'Lista Suspensa'!$AA$20:$AA$23,'Lista Suspensa'!$AB$20:$AB$23,"N/A")</f>
        <v>S</v>
      </c>
    </row>
    <row r="92" spans="1:54" ht="12" customHeight="1">
      <c r="A92" s="151" t="s">
        <v>121</v>
      </c>
      <c r="B92" s="152">
        <v>45292</v>
      </c>
      <c r="C92" s="153" t="s">
        <v>122</v>
      </c>
      <c r="D92" s="153" t="s">
        <v>171</v>
      </c>
      <c r="E92" s="244">
        <v>94245880</v>
      </c>
      <c r="F92" s="144" t="s">
        <v>309</v>
      </c>
      <c r="G92" s="230"/>
      <c r="H92" s="154">
        <v>30012</v>
      </c>
      <c r="I92" s="153">
        <v>44</v>
      </c>
      <c r="J92" s="148" t="s">
        <v>70</v>
      </c>
      <c r="K92" s="153" t="s">
        <v>101</v>
      </c>
      <c r="L92" s="153"/>
      <c r="M92" s="153"/>
      <c r="N92" s="153"/>
      <c r="O92" s="155" t="s">
        <v>310</v>
      </c>
      <c r="P92" s="156" t="s">
        <v>60</v>
      </c>
      <c r="Q92" s="157" t="s">
        <v>110</v>
      </c>
      <c r="R92" s="158">
        <v>45877</v>
      </c>
      <c r="S92" s="159"/>
      <c r="T92" s="159" t="s">
        <v>62</v>
      </c>
      <c r="U92" s="159" t="s">
        <v>111</v>
      </c>
      <c r="V92" s="154">
        <v>45877</v>
      </c>
      <c r="W92" s="154" t="s">
        <v>126</v>
      </c>
      <c r="X92" s="154" t="s">
        <v>126</v>
      </c>
      <c r="Y92" s="160"/>
      <c r="Z92" s="160" t="s">
        <v>128</v>
      </c>
      <c r="AA92" s="153">
        <v>107</v>
      </c>
      <c r="AB92" s="153">
        <v>1.68</v>
      </c>
      <c r="AC92" s="182">
        <f t="shared" si="4"/>
        <v>37.91099773242631</v>
      </c>
      <c r="AD92" s="153" t="str">
        <f t="shared" si="5"/>
        <v>OBESIDADE II</v>
      </c>
      <c r="AE92" s="233" t="s">
        <v>135</v>
      </c>
      <c r="AF92" s="153" t="s">
        <v>130</v>
      </c>
      <c r="AG92" s="159"/>
      <c r="AH92" s="153"/>
      <c r="AI92" s="161"/>
      <c r="AJ92" s="153"/>
      <c r="AK92" s="153"/>
      <c r="AL92" s="207" t="s">
        <v>85</v>
      </c>
      <c r="AM92" s="207" t="s">
        <v>177</v>
      </c>
      <c r="AN92" s="207" t="s">
        <v>191</v>
      </c>
      <c r="AO92" s="207" t="str">
        <f ca="1">IF(R92="","",IF(R92&gt;TODAY(),"0 meses",DATEDIF(R92,TODAY(),"m") &amp; " meses"))</f>
        <v>10 meses</v>
      </c>
      <c r="AP92" s="147" t="s">
        <v>67</v>
      </c>
      <c r="AQ92" s="147" t="s">
        <v>67</v>
      </c>
      <c r="AR92" s="147"/>
      <c r="AS92" s="209" t="s">
        <v>68</v>
      </c>
      <c r="AT92" s="223" t="str">
        <f>MONTH(B92)&amp;"/"&amp;YEAR(B92)</f>
        <v>1/2024</v>
      </c>
      <c r="AU92" s="223">
        <f>WEEKNUM(B92)-WEEKNUM(EOMONTH(B92,-1)+1)+1</f>
        <v>1</v>
      </c>
      <c r="AV92" s="209" t="str">
        <f>MONTH(R92)&amp;"/"&amp;YEAR(R92)</f>
        <v>8/2025</v>
      </c>
      <c r="AW92" s="209">
        <f>WEEKNUM(R92)-WEEKNUM(EOMONTH(R92,-1)+1)+1</f>
        <v>2</v>
      </c>
      <c r="AX92" s="209">
        <f>IF(BB92="S",IF(Q92="1. Aceitou o programa",R92-B92,0),0)</f>
        <v>585</v>
      </c>
      <c r="AY92" s="209">
        <f>IF(BB92="S",IF(AND(S92&lt;&gt;"",R92&lt;&gt;""),S92-R92,0),0)</f>
        <v>0</v>
      </c>
      <c r="AZ92" s="209">
        <f>IF(BB92="S",IF(Q92="1. Aceitou o programa",IF(OR(X92="Não se Aplica",X92=""),IF(OR(W92="Não se Aplica",W92=""),0,W92-V92),AVERAGE(X92-W92,W92-V92)),0),0)</f>
        <v>0</v>
      </c>
      <c r="BA92" s="209">
        <f>IF(BB92="S",IF(AND(Q92="1. Aceitou o programa",AH92="Realizada"),IFERROR(IF(AG92="",0,AG92-R92),0),0),0)</f>
        <v>0</v>
      </c>
      <c r="BB92" s="209" t="str">
        <f>_xlfn.XLOOKUP(U92,'Lista Suspensa'!$AA$20:$AA$23,'Lista Suspensa'!$AB$20:$AB$23,"N/A")</f>
        <v>S</v>
      </c>
    </row>
    <row r="93" spans="1:54" ht="12" customHeight="1">
      <c r="A93" s="151" t="s">
        <v>121</v>
      </c>
      <c r="B93" s="152">
        <v>45292</v>
      </c>
      <c r="C93" s="153" t="s">
        <v>122</v>
      </c>
      <c r="D93" s="153" t="s">
        <v>56</v>
      </c>
      <c r="E93" s="244">
        <v>94551242</v>
      </c>
      <c r="F93" s="144" t="s">
        <v>311</v>
      </c>
      <c r="G93" s="230"/>
      <c r="H93" s="154">
        <v>22719</v>
      </c>
      <c r="I93" s="153">
        <v>64</v>
      </c>
      <c r="J93" s="148" t="s">
        <v>70</v>
      </c>
      <c r="K93" s="153" t="s">
        <v>59</v>
      </c>
      <c r="L93" s="153"/>
      <c r="M93" s="153"/>
      <c r="N93" s="153"/>
      <c r="O93" s="155" t="s">
        <v>312</v>
      </c>
      <c r="P93" s="156" t="s">
        <v>60</v>
      </c>
      <c r="Q93" s="157" t="s">
        <v>110</v>
      </c>
      <c r="R93" s="158">
        <v>45877</v>
      </c>
      <c r="S93" s="159"/>
      <c r="T93" s="159" t="s">
        <v>62</v>
      </c>
      <c r="U93" s="159" t="s">
        <v>111</v>
      </c>
      <c r="V93" s="154">
        <v>45877</v>
      </c>
      <c r="W93" s="154" t="s">
        <v>126</v>
      </c>
      <c r="X93" s="154" t="s">
        <v>126</v>
      </c>
      <c r="Y93" s="160"/>
      <c r="Z93" s="160" t="s">
        <v>128</v>
      </c>
      <c r="AA93" s="153">
        <v>82</v>
      </c>
      <c r="AB93" s="153">
        <v>1.65</v>
      </c>
      <c r="AC93" s="182">
        <f t="shared" si="4"/>
        <v>30.119375573921033</v>
      </c>
      <c r="AD93" s="153" t="str">
        <f t="shared" si="5"/>
        <v>OBESIDADE I</v>
      </c>
      <c r="AE93" s="233" t="s">
        <v>135</v>
      </c>
      <c r="AF93" s="153" t="s">
        <v>130</v>
      </c>
      <c r="AG93" s="159"/>
      <c r="AH93" s="153"/>
      <c r="AI93" s="161"/>
      <c r="AJ93" s="153"/>
      <c r="AK93" s="153"/>
      <c r="AL93" s="207" t="s">
        <v>131</v>
      </c>
      <c r="AM93" s="207"/>
      <c r="AN93" s="207"/>
      <c r="AO93" s="207" t="str">
        <f ca="1">IF(R93="","",IF(R93&gt;TODAY(),"0 meses",DATEDIF(R93,TODAY(),"m") &amp; " meses"))</f>
        <v>10 meses</v>
      </c>
      <c r="AP93" s="147" t="s">
        <v>67</v>
      </c>
      <c r="AQ93" s="147" t="s">
        <v>67</v>
      </c>
      <c r="AR93" s="147"/>
      <c r="AS93" s="209" t="s">
        <v>68</v>
      </c>
      <c r="AT93" s="223" t="str">
        <f>MONTH(B93)&amp;"/"&amp;YEAR(B93)</f>
        <v>1/2024</v>
      </c>
      <c r="AU93" s="223">
        <f>WEEKNUM(B93)-WEEKNUM(EOMONTH(B93,-1)+1)+1</f>
        <v>1</v>
      </c>
      <c r="AV93" s="209" t="str">
        <f>MONTH(R93)&amp;"/"&amp;YEAR(R93)</f>
        <v>8/2025</v>
      </c>
      <c r="AW93" s="209">
        <f>WEEKNUM(R93)-WEEKNUM(EOMONTH(R93,-1)+1)+1</f>
        <v>2</v>
      </c>
      <c r="AX93" s="209">
        <f>IF(BB93="S",IF(Q93="1. Aceitou o programa",R93-B93,0),0)</f>
        <v>585</v>
      </c>
      <c r="AY93" s="209">
        <f>IF(BB93="S",IF(AND(S93&lt;&gt;"",R93&lt;&gt;""),S93-R93,0),0)</f>
        <v>0</v>
      </c>
      <c r="AZ93" s="209">
        <f>IF(BB93="S",IF(Q93="1. Aceitou o programa",IF(OR(X93="Não se Aplica",X93=""),IF(OR(W93="Não se Aplica",W93=""),0,W93-V93),AVERAGE(X93-W93,W93-V93)),0),0)</f>
        <v>0</v>
      </c>
      <c r="BA93" s="209">
        <f>IF(BB93="S",IF(AND(Q93="1. Aceitou o programa",AH93="Realizada"),IFERROR(IF(AG93="",0,AG93-R93),0),0),0)</f>
        <v>0</v>
      </c>
      <c r="BB93" s="209" t="str">
        <f>_xlfn.XLOOKUP(U93,'Lista Suspensa'!$AA$20:$AA$23,'Lista Suspensa'!$AB$20:$AB$23,"N/A")</f>
        <v>S</v>
      </c>
    </row>
    <row r="94" spans="1:54" ht="12" customHeight="1">
      <c r="A94" s="151" t="s">
        <v>121</v>
      </c>
      <c r="B94" s="152">
        <v>45292</v>
      </c>
      <c r="C94" s="153" t="s">
        <v>122</v>
      </c>
      <c r="D94" s="153" t="s">
        <v>56</v>
      </c>
      <c r="E94" s="244">
        <v>94519615</v>
      </c>
      <c r="F94" s="144" t="s">
        <v>313</v>
      </c>
      <c r="G94" s="230"/>
      <c r="H94" s="154">
        <v>33125</v>
      </c>
      <c r="I94" s="153">
        <v>35</v>
      </c>
      <c r="J94" s="148" t="s">
        <v>70</v>
      </c>
      <c r="K94" s="153" t="s">
        <v>59</v>
      </c>
      <c r="L94" s="153"/>
      <c r="M94" s="153"/>
      <c r="N94" s="153"/>
      <c r="O94" s="155" t="s">
        <v>314</v>
      </c>
      <c r="P94" s="156" t="s">
        <v>60</v>
      </c>
      <c r="Q94" s="157" t="s">
        <v>110</v>
      </c>
      <c r="R94" s="158">
        <v>45877</v>
      </c>
      <c r="S94" s="159"/>
      <c r="T94" s="159" t="s">
        <v>62</v>
      </c>
      <c r="U94" s="159" t="s">
        <v>111</v>
      </c>
      <c r="V94" s="154">
        <v>45877</v>
      </c>
      <c r="W94" s="154" t="s">
        <v>126</v>
      </c>
      <c r="X94" s="154" t="s">
        <v>126</v>
      </c>
      <c r="Y94" s="160"/>
      <c r="Z94" s="160" t="s">
        <v>128</v>
      </c>
      <c r="AA94" s="153">
        <v>75</v>
      </c>
      <c r="AB94" s="153">
        <v>1.62</v>
      </c>
      <c r="AC94" s="182">
        <f t="shared" si="4"/>
        <v>28.577960676726104</v>
      </c>
      <c r="AD94" s="153" t="str">
        <f t="shared" si="5"/>
        <v>SOBREPESO</v>
      </c>
      <c r="AE94" s="233" t="s">
        <v>135</v>
      </c>
      <c r="AF94" s="153" t="s">
        <v>130</v>
      </c>
      <c r="AG94" s="159"/>
      <c r="AH94" s="153"/>
      <c r="AI94" s="161"/>
      <c r="AJ94" s="153"/>
      <c r="AK94" s="153"/>
      <c r="AL94" s="207" t="s">
        <v>131</v>
      </c>
      <c r="AM94" s="207"/>
      <c r="AN94" s="207"/>
      <c r="AO94" s="207" t="str">
        <f ca="1">IF(R94="","",IF(R94&gt;TODAY(),"0 meses",DATEDIF(R94,TODAY(),"m") &amp; " meses"))</f>
        <v>10 meses</v>
      </c>
      <c r="AP94" s="147" t="s">
        <v>67</v>
      </c>
      <c r="AQ94" s="147" t="s">
        <v>67</v>
      </c>
      <c r="AR94" s="147"/>
      <c r="AS94" s="209" t="s">
        <v>68</v>
      </c>
      <c r="AT94" s="223" t="str">
        <f>MONTH(B94)&amp;"/"&amp;YEAR(B94)</f>
        <v>1/2024</v>
      </c>
      <c r="AU94" s="223">
        <f>WEEKNUM(B94)-WEEKNUM(EOMONTH(B94,-1)+1)+1</f>
        <v>1</v>
      </c>
      <c r="AV94" s="209" t="str">
        <f>MONTH(R94)&amp;"/"&amp;YEAR(R94)</f>
        <v>8/2025</v>
      </c>
      <c r="AW94" s="209">
        <f>WEEKNUM(R94)-WEEKNUM(EOMONTH(R94,-1)+1)+1</f>
        <v>2</v>
      </c>
      <c r="AX94" s="209">
        <f>IF(BB94="S",IF(Q94="1. Aceitou o programa",R94-B94,0),0)</f>
        <v>585</v>
      </c>
      <c r="AY94" s="209">
        <f>IF(BB94="S",IF(AND(S94&lt;&gt;"",R94&lt;&gt;""),S94-R94,0),0)</f>
        <v>0</v>
      </c>
      <c r="AZ94" s="209">
        <f>IF(BB94="S",IF(Q94="1. Aceitou o programa",IF(OR(X94="Não se Aplica",X94=""),IF(OR(W94="Não se Aplica",W94=""),0,W94-V94),AVERAGE(X94-W94,W94-V94)),0),0)</f>
        <v>0</v>
      </c>
      <c r="BA94" s="209">
        <f>IF(BB94="S",IF(AND(Q94="1. Aceitou o programa",AH94="Realizada"),IFERROR(IF(AG94="",0,AG94-R94),0),0),0)</f>
        <v>0</v>
      </c>
      <c r="BB94" s="209" t="str">
        <f>_xlfn.XLOOKUP(U94,'Lista Suspensa'!$AA$20:$AA$23,'Lista Suspensa'!$AB$20:$AB$23,"N/A")</f>
        <v>S</v>
      </c>
    </row>
    <row r="95" spans="1:54" ht="12" customHeight="1">
      <c r="A95" s="151" t="s">
        <v>121</v>
      </c>
      <c r="B95" s="152">
        <v>45292</v>
      </c>
      <c r="C95" s="153" t="s">
        <v>122</v>
      </c>
      <c r="D95" s="153" t="s">
        <v>167</v>
      </c>
      <c r="E95" s="244">
        <v>78911167</v>
      </c>
      <c r="F95" s="144" t="s">
        <v>315</v>
      </c>
      <c r="G95" s="230"/>
      <c r="H95" s="154">
        <v>25555</v>
      </c>
      <c r="I95" s="153">
        <v>56</v>
      </c>
      <c r="J95" s="148" t="s">
        <v>70</v>
      </c>
      <c r="K95" s="153"/>
      <c r="L95" s="153"/>
      <c r="M95" s="153"/>
      <c r="N95" s="153"/>
      <c r="O95" s="155" t="s">
        <v>316</v>
      </c>
      <c r="P95" s="156" t="s">
        <v>60</v>
      </c>
      <c r="Q95" s="157" t="s">
        <v>110</v>
      </c>
      <c r="R95" s="158">
        <v>45877</v>
      </c>
      <c r="S95" s="159"/>
      <c r="T95" s="159" t="s">
        <v>62</v>
      </c>
      <c r="U95" s="159" t="s">
        <v>111</v>
      </c>
      <c r="V95" s="154">
        <v>45877</v>
      </c>
      <c r="W95" s="154" t="s">
        <v>126</v>
      </c>
      <c r="X95" s="154" t="s">
        <v>126</v>
      </c>
      <c r="Y95" s="160" t="s">
        <v>317</v>
      </c>
      <c r="Z95" s="160" t="s">
        <v>128</v>
      </c>
      <c r="AA95" s="153">
        <v>134</v>
      </c>
      <c r="AB95" s="153">
        <v>1.8</v>
      </c>
      <c r="AC95" s="182">
        <f t="shared" si="4"/>
        <v>41.358024691358025</v>
      </c>
      <c r="AD95" s="153" t="str">
        <f t="shared" si="5"/>
        <v>OBESIDADE III</v>
      </c>
      <c r="AE95" s="233" t="s">
        <v>135</v>
      </c>
      <c r="AF95" s="153" t="s">
        <v>130</v>
      </c>
      <c r="AG95" s="159"/>
      <c r="AH95" s="153"/>
      <c r="AI95" s="161"/>
      <c r="AJ95" s="153"/>
      <c r="AK95" s="153"/>
      <c r="AL95" s="207" t="s">
        <v>131</v>
      </c>
      <c r="AM95" s="207"/>
      <c r="AN95" s="207"/>
      <c r="AO95" s="207" t="str">
        <f ca="1">IF(R95="","",IF(R95&gt;TODAY(),"0 meses",DATEDIF(R95,TODAY(),"m") &amp; " meses"))</f>
        <v>10 meses</v>
      </c>
      <c r="AP95" s="147" t="s">
        <v>67</v>
      </c>
      <c r="AQ95" s="147" t="s">
        <v>67</v>
      </c>
      <c r="AR95" s="147"/>
      <c r="AS95" s="209" t="s">
        <v>68</v>
      </c>
      <c r="AT95" s="223" t="str">
        <f>MONTH(B95)&amp;"/"&amp;YEAR(B95)</f>
        <v>1/2024</v>
      </c>
      <c r="AU95" s="223">
        <f>WEEKNUM(B95)-WEEKNUM(EOMONTH(B95,-1)+1)+1</f>
        <v>1</v>
      </c>
      <c r="AV95" s="209" t="str">
        <f>MONTH(R95)&amp;"/"&amp;YEAR(R95)</f>
        <v>8/2025</v>
      </c>
      <c r="AW95" s="209">
        <f>WEEKNUM(R95)-WEEKNUM(EOMONTH(R95,-1)+1)+1</f>
        <v>2</v>
      </c>
      <c r="AX95" s="209">
        <f>IF(BB95="S",IF(Q95="1. Aceitou o programa",R95-B95,0),0)</f>
        <v>585</v>
      </c>
      <c r="AY95" s="209">
        <f>IF(BB95="S",IF(AND(S95&lt;&gt;"",R95&lt;&gt;""),S95-R95,0),0)</f>
        <v>0</v>
      </c>
      <c r="AZ95" s="209">
        <f>IF(BB95="S",IF(Q95="1. Aceitou o programa",IF(OR(X95="Não se Aplica",X95=""),IF(OR(W95="Não se Aplica",W95=""),0,W95-V95),AVERAGE(X95-W95,W95-V95)),0),0)</f>
        <v>0</v>
      </c>
      <c r="BA95" s="209">
        <f>IF(BB95="S",IF(AND(Q95="1. Aceitou o programa",AH95="Realizada"),IFERROR(IF(AG95="",0,AG95-R95),0),0),0)</f>
        <v>0</v>
      </c>
      <c r="BB95" s="209" t="str">
        <f>_xlfn.XLOOKUP(U95,'Lista Suspensa'!$AA$20:$AA$23,'Lista Suspensa'!$AB$20:$AB$23,"N/A")</f>
        <v>S</v>
      </c>
    </row>
    <row r="96" spans="1:54" ht="12" customHeight="1">
      <c r="A96" s="151" t="s">
        <v>121</v>
      </c>
      <c r="B96" s="152">
        <v>45292</v>
      </c>
      <c r="C96" s="153" t="s">
        <v>122</v>
      </c>
      <c r="D96" s="153" t="s">
        <v>56</v>
      </c>
      <c r="E96" s="244">
        <v>86151557</v>
      </c>
      <c r="F96" s="144" t="s">
        <v>318</v>
      </c>
      <c r="G96" s="230"/>
      <c r="H96" s="154">
        <v>30084</v>
      </c>
      <c r="I96" s="153">
        <v>44</v>
      </c>
      <c r="J96" s="148" t="s">
        <v>70</v>
      </c>
      <c r="K96" s="153"/>
      <c r="L96" s="153"/>
      <c r="M96" s="153"/>
      <c r="N96" s="153"/>
      <c r="O96" s="155" t="s">
        <v>319</v>
      </c>
      <c r="P96" s="156" t="s">
        <v>60</v>
      </c>
      <c r="Q96" s="157" t="s">
        <v>110</v>
      </c>
      <c r="R96" s="158">
        <v>45877</v>
      </c>
      <c r="S96" s="159"/>
      <c r="T96" s="159" t="s">
        <v>62</v>
      </c>
      <c r="U96" s="159" t="s">
        <v>111</v>
      </c>
      <c r="V96" s="154">
        <v>45877</v>
      </c>
      <c r="W96" s="154" t="s">
        <v>126</v>
      </c>
      <c r="X96" s="154" t="s">
        <v>126</v>
      </c>
      <c r="Y96" s="160"/>
      <c r="Z96" s="160" t="s">
        <v>134</v>
      </c>
      <c r="AA96" s="153">
        <v>94</v>
      </c>
      <c r="AB96" s="153">
        <v>1.69</v>
      </c>
      <c r="AC96" s="182">
        <f t="shared" si="4"/>
        <v>32.912012884702918</v>
      </c>
      <c r="AD96" s="153" t="str">
        <f t="shared" si="5"/>
        <v>OBESIDADE I</v>
      </c>
      <c r="AE96" s="233" t="s">
        <v>135</v>
      </c>
      <c r="AF96" s="153" t="s">
        <v>130</v>
      </c>
      <c r="AG96" s="159"/>
      <c r="AH96" s="153"/>
      <c r="AI96" s="161"/>
      <c r="AJ96" s="153"/>
      <c r="AK96" s="153"/>
      <c r="AL96" s="207" t="s">
        <v>131</v>
      </c>
      <c r="AM96" s="207"/>
      <c r="AN96" s="207"/>
      <c r="AO96" s="207" t="str">
        <f ca="1">IF(R96="","",IF(R96&gt;TODAY(),"0 meses",DATEDIF(R96,TODAY(),"m") &amp; " meses"))</f>
        <v>10 meses</v>
      </c>
      <c r="AP96" s="147" t="s">
        <v>67</v>
      </c>
      <c r="AQ96" s="147" t="s">
        <v>67</v>
      </c>
      <c r="AR96" s="147"/>
      <c r="AS96" s="209" t="s">
        <v>68</v>
      </c>
      <c r="AT96" s="223" t="str">
        <f>MONTH(B96)&amp;"/"&amp;YEAR(B96)</f>
        <v>1/2024</v>
      </c>
      <c r="AU96" s="223">
        <f>WEEKNUM(B96)-WEEKNUM(EOMONTH(B96,-1)+1)+1</f>
        <v>1</v>
      </c>
      <c r="AV96" s="209" t="str">
        <f>MONTH(R96)&amp;"/"&amp;YEAR(R96)</f>
        <v>8/2025</v>
      </c>
      <c r="AW96" s="209">
        <f>WEEKNUM(R96)-WEEKNUM(EOMONTH(R96,-1)+1)+1</f>
        <v>2</v>
      </c>
      <c r="AX96" s="209">
        <f>IF(BB96="S",IF(Q96="1. Aceitou o programa",R96-B96,0),0)</f>
        <v>585</v>
      </c>
      <c r="AY96" s="209">
        <f>IF(BB96="S",IF(AND(S96&lt;&gt;"",R96&lt;&gt;""),S96-R96,0),0)</f>
        <v>0</v>
      </c>
      <c r="AZ96" s="209">
        <f>IF(BB96="S",IF(Q96="1. Aceitou o programa",IF(OR(X96="Não se Aplica",X96=""),IF(OR(W96="Não se Aplica",W96=""),0,W96-V96),AVERAGE(X96-W96,W96-V96)),0),0)</f>
        <v>0</v>
      </c>
      <c r="BA96" s="209">
        <f>IF(BB96="S",IF(AND(Q96="1. Aceitou o programa",AH96="Realizada"),IFERROR(IF(AG96="",0,AG96-R96),0),0),0)</f>
        <v>0</v>
      </c>
      <c r="BB96" s="209" t="str">
        <f>_xlfn.XLOOKUP(U96,'Lista Suspensa'!$AA$20:$AA$23,'Lista Suspensa'!$AB$20:$AB$23,"N/A")</f>
        <v>S</v>
      </c>
    </row>
    <row r="97" spans="1:54" ht="12" customHeight="1">
      <c r="A97" s="151" t="s">
        <v>121</v>
      </c>
      <c r="B97" s="152">
        <v>45292</v>
      </c>
      <c r="C97" s="153" t="s">
        <v>122</v>
      </c>
      <c r="D97" s="153" t="s">
        <v>167</v>
      </c>
      <c r="E97" s="244">
        <v>93716047</v>
      </c>
      <c r="F97" s="144" t="s">
        <v>320</v>
      </c>
      <c r="G97" s="230"/>
      <c r="H97" s="154">
        <v>33096</v>
      </c>
      <c r="I97" s="153">
        <v>35</v>
      </c>
      <c r="J97" s="148" t="s">
        <v>70</v>
      </c>
      <c r="K97" s="153"/>
      <c r="L97" s="153"/>
      <c r="M97" s="153"/>
      <c r="N97" s="153"/>
      <c r="O97" s="155" t="s">
        <v>321</v>
      </c>
      <c r="P97" s="156" t="s">
        <v>60</v>
      </c>
      <c r="Q97" s="157" t="s">
        <v>110</v>
      </c>
      <c r="R97" s="158">
        <v>45877</v>
      </c>
      <c r="S97" s="159"/>
      <c r="T97" s="159" t="s">
        <v>62</v>
      </c>
      <c r="U97" s="159" t="s">
        <v>111</v>
      </c>
      <c r="V97" s="154">
        <v>45877</v>
      </c>
      <c r="W97" s="154" t="s">
        <v>126</v>
      </c>
      <c r="X97" s="154" t="s">
        <v>126</v>
      </c>
      <c r="Y97" s="160"/>
      <c r="Z97" s="160" t="s">
        <v>190</v>
      </c>
      <c r="AA97" s="153">
        <v>122</v>
      </c>
      <c r="AB97" s="153">
        <v>1.61</v>
      </c>
      <c r="AC97" s="182">
        <f t="shared" si="4"/>
        <v>47.06608541337139</v>
      </c>
      <c r="AD97" s="153" t="str">
        <f t="shared" si="5"/>
        <v>OBESIDADE III</v>
      </c>
      <c r="AE97" s="233" t="s">
        <v>135</v>
      </c>
      <c r="AF97" s="153" t="s">
        <v>130</v>
      </c>
      <c r="AG97" s="159"/>
      <c r="AH97" s="153"/>
      <c r="AI97" s="161"/>
      <c r="AJ97" s="153"/>
      <c r="AK97" s="153"/>
      <c r="AL97" s="207" t="s">
        <v>131</v>
      </c>
      <c r="AM97" s="207" t="s">
        <v>177</v>
      </c>
      <c r="AN97" s="207" t="s">
        <v>191</v>
      </c>
      <c r="AO97" s="207" t="str">
        <f ca="1">IF(R97="","",IF(R97&gt;TODAY(),"0 meses",DATEDIF(R97,TODAY(),"m") &amp; " meses"))</f>
        <v>10 meses</v>
      </c>
      <c r="AP97" s="147" t="s">
        <v>67</v>
      </c>
      <c r="AQ97" s="147" t="s">
        <v>67</v>
      </c>
      <c r="AR97" s="147"/>
      <c r="AS97" s="209" t="s">
        <v>68</v>
      </c>
      <c r="AT97" s="223" t="str">
        <f>MONTH(B97)&amp;"/"&amp;YEAR(B97)</f>
        <v>1/2024</v>
      </c>
      <c r="AU97" s="223">
        <f>WEEKNUM(B97)-WEEKNUM(EOMONTH(B97,-1)+1)+1</f>
        <v>1</v>
      </c>
      <c r="AV97" s="209" t="str">
        <f>MONTH(R97)&amp;"/"&amp;YEAR(R97)</f>
        <v>8/2025</v>
      </c>
      <c r="AW97" s="209">
        <f>WEEKNUM(R97)-WEEKNUM(EOMONTH(R97,-1)+1)+1</f>
        <v>2</v>
      </c>
      <c r="AX97" s="209">
        <f>IF(BB97="S",IF(Q97="1. Aceitou o programa",R97-B97,0),0)</f>
        <v>585</v>
      </c>
      <c r="AY97" s="209">
        <f>IF(BB97="S",IF(AND(S97&lt;&gt;"",R97&lt;&gt;""),S97-R97,0),0)</f>
        <v>0</v>
      </c>
      <c r="AZ97" s="209">
        <f>IF(BB97="S",IF(Q97="1. Aceitou o programa",IF(OR(X97="Não se Aplica",X97=""),IF(OR(W97="Não se Aplica",W97=""),0,W97-V97),AVERAGE(X97-W97,W97-V97)),0),0)</f>
        <v>0</v>
      </c>
      <c r="BA97" s="209">
        <f>IF(BB97="S",IF(AND(Q97="1. Aceitou o programa",AH97="Realizada"),IFERROR(IF(AG97="",0,AG97-R97),0),0),0)</f>
        <v>0</v>
      </c>
      <c r="BB97" s="209" t="str">
        <f>_xlfn.XLOOKUP(U97,'Lista Suspensa'!$AA$20:$AA$23,'Lista Suspensa'!$AB$20:$AB$23,"N/A")</f>
        <v>S</v>
      </c>
    </row>
    <row r="98" spans="1:54" ht="12" customHeight="1">
      <c r="A98" s="151" t="s">
        <v>121</v>
      </c>
      <c r="B98" s="152">
        <v>45292</v>
      </c>
      <c r="C98" s="153" t="s">
        <v>122</v>
      </c>
      <c r="D98" s="153" t="s">
        <v>56</v>
      </c>
      <c r="E98" s="244">
        <v>86491633</v>
      </c>
      <c r="F98" s="144" t="s">
        <v>322</v>
      </c>
      <c r="G98" s="230"/>
      <c r="H98" s="154">
        <v>33122</v>
      </c>
      <c r="I98" s="153">
        <v>35</v>
      </c>
      <c r="J98" s="148" t="s">
        <v>70</v>
      </c>
      <c r="K98" s="153"/>
      <c r="L98" s="153"/>
      <c r="M98" s="153"/>
      <c r="N98" s="153"/>
      <c r="O98" s="155" t="s">
        <v>323</v>
      </c>
      <c r="P98" s="156" t="s">
        <v>60</v>
      </c>
      <c r="Q98" s="157" t="s">
        <v>110</v>
      </c>
      <c r="R98" s="158">
        <v>45877</v>
      </c>
      <c r="S98" s="159"/>
      <c r="T98" s="159" t="s">
        <v>62</v>
      </c>
      <c r="U98" s="159" t="s">
        <v>111</v>
      </c>
      <c r="V98" s="154">
        <v>45877</v>
      </c>
      <c r="W98" s="154" t="s">
        <v>126</v>
      </c>
      <c r="X98" s="154" t="s">
        <v>126</v>
      </c>
      <c r="Y98" s="160"/>
      <c r="Z98" s="160" t="s">
        <v>128</v>
      </c>
      <c r="AA98" s="153">
        <v>78</v>
      </c>
      <c r="AB98" s="153">
        <v>1.59</v>
      </c>
      <c r="AC98" s="182">
        <f t="shared" si="4"/>
        <v>30.853209920493647</v>
      </c>
      <c r="AD98" s="153" t="str">
        <f t="shared" si="5"/>
        <v>OBESIDADE I</v>
      </c>
      <c r="AE98" s="233" t="s">
        <v>135</v>
      </c>
      <c r="AF98" s="153" t="s">
        <v>130</v>
      </c>
      <c r="AG98" s="159"/>
      <c r="AH98" s="153"/>
      <c r="AI98" s="161"/>
      <c r="AJ98" s="153"/>
      <c r="AK98" s="153"/>
      <c r="AL98" s="207" t="s">
        <v>131</v>
      </c>
      <c r="AM98" s="207"/>
      <c r="AN98" s="207"/>
      <c r="AO98" s="207" t="str">
        <f ca="1">IF(R98="","",IF(R98&gt;TODAY(),"0 meses",DATEDIF(R98,TODAY(),"m") &amp; " meses"))</f>
        <v>10 meses</v>
      </c>
      <c r="AP98" s="147" t="s">
        <v>67</v>
      </c>
      <c r="AQ98" s="147" t="s">
        <v>67</v>
      </c>
      <c r="AR98" s="147"/>
      <c r="AS98" s="209" t="s">
        <v>68</v>
      </c>
      <c r="AT98" s="223" t="str">
        <f>MONTH(B98)&amp;"/"&amp;YEAR(B98)</f>
        <v>1/2024</v>
      </c>
      <c r="AU98" s="223">
        <f>WEEKNUM(B98)-WEEKNUM(EOMONTH(B98,-1)+1)+1</f>
        <v>1</v>
      </c>
      <c r="AV98" s="209" t="str">
        <f>MONTH(R98)&amp;"/"&amp;YEAR(R98)</f>
        <v>8/2025</v>
      </c>
      <c r="AW98" s="209">
        <f>WEEKNUM(R98)-WEEKNUM(EOMONTH(R98,-1)+1)+1</f>
        <v>2</v>
      </c>
      <c r="AX98" s="209">
        <f>IF(BB98="S",IF(Q98="1. Aceitou o programa",R98-B98,0),0)</f>
        <v>585</v>
      </c>
      <c r="AY98" s="209">
        <f>IF(BB98="S",IF(AND(S98&lt;&gt;"",R98&lt;&gt;""),S98-R98,0),0)</f>
        <v>0</v>
      </c>
      <c r="AZ98" s="209">
        <f>IF(BB98="S",IF(Q98="1. Aceitou o programa",IF(OR(X98="Não se Aplica",X98=""),IF(OR(W98="Não se Aplica",W98=""),0,W98-V98),AVERAGE(X98-W98,W98-V98)),0),0)</f>
        <v>0</v>
      </c>
      <c r="BA98" s="209">
        <f>IF(BB98="S",IF(AND(Q98="1. Aceitou o programa",AH98="Realizada"),IFERROR(IF(AG98="",0,AG98-R98),0),0),0)</f>
        <v>0</v>
      </c>
      <c r="BB98" s="209" t="str">
        <f>_xlfn.XLOOKUP(U98,'Lista Suspensa'!$AA$20:$AA$23,'Lista Suspensa'!$AB$20:$AB$23,"N/A")</f>
        <v>S</v>
      </c>
    </row>
    <row r="99" spans="1:54" ht="12" customHeight="1">
      <c r="A99" s="151" t="s">
        <v>121</v>
      </c>
      <c r="B99" s="152">
        <v>45292</v>
      </c>
      <c r="C99" s="153" t="s">
        <v>122</v>
      </c>
      <c r="D99" s="153" t="s">
        <v>324</v>
      </c>
      <c r="E99" s="244">
        <v>93348457</v>
      </c>
      <c r="F99" s="144" t="s">
        <v>325</v>
      </c>
      <c r="G99" s="230"/>
      <c r="H99" s="154">
        <v>37356</v>
      </c>
      <c r="I99" s="153">
        <v>24</v>
      </c>
      <c r="J99" s="148" t="s">
        <v>58</v>
      </c>
      <c r="K99" s="153" t="s">
        <v>101</v>
      </c>
      <c r="L99" s="153"/>
      <c r="M99" s="153"/>
      <c r="N99" s="153">
        <v>120</v>
      </c>
      <c r="O99" s="155">
        <v>21964175932</v>
      </c>
      <c r="P99" s="156" t="s">
        <v>60</v>
      </c>
      <c r="Q99" s="157" t="s">
        <v>110</v>
      </c>
      <c r="R99" s="158">
        <v>45877</v>
      </c>
      <c r="S99" s="159"/>
      <c r="T99" s="159" t="s">
        <v>62</v>
      </c>
      <c r="U99" s="159" t="s">
        <v>111</v>
      </c>
      <c r="V99" s="154">
        <v>45877</v>
      </c>
      <c r="W99" s="154" t="s">
        <v>126</v>
      </c>
      <c r="X99" s="154" t="s">
        <v>126</v>
      </c>
      <c r="Y99" s="160"/>
      <c r="Z99" s="160" t="s">
        <v>128</v>
      </c>
      <c r="AA99" s="153">
        <v>150</v>
      </c>
      <c r="AB99" s="153">
        <v>1.81</v>
      </c>
      <c r="AC99" s="182">
        <f t="shared" si="4"/>
        <v>45.786148163975462</v>
      </c>
      <c r="AD99" s="153" t="str">
        <f t="shared" si="5"/>
        <v>OBESIDADE III</v>
      </c>
      <c r="AE99" s="233" t="s">
        <v>135</v>
      </c>
      <c r="AF99" s="153" t="s">
        <v>130</v>
      </c>
      <c r="AG99" s="159"/>
      <c r="AH99" s="153"/>
      <c r="AI99" s="161"/>
      <c r="AJ99" s="153"/>
      <c r="AK99" s="153"/>
      <c r="AL99" s="207" t="s">
        <v>131</v>
      </c>
      <c r="AM99" s="207"/>
      <c r="AN99" s="207"/>
      <c r="AO99" s="207" t="str">
        <f ca="1">IF(R99="","",IF(R99&gt;TODAY(),"0 meses",DATEDIF(R99,TODAY(),"m") &amp; " meses"))</f>
        <v>10 meses</v>
      </c>
      <c r="AP99" s="147" t="s">
        <v>67</v>
      </c>
      <c r="AQ99" s="147" t="s">
        <v>67</v>
      </c>
      <c r="AR99" s="147"/>
      <c r="AS99" s="209" t="s">
        <v>68</v>
      </c>
      <c r="AT99" s="223" t="str">
        <f>MONTH(B99)&amp;"/"&amp;YEAR(B99)</f>
        <v>1/2024</v>
      </c>
      <c r="AU99" s="223">
        <f>WEEKNUM(B99)-WEEKNUM(EOMONTH(B99,-1)+1)+1</f>
        <v>1</v>
      </c>
      <c r="AV99" s="209" t="str">
        <f>MONTH(R99)&amp;"/"&amp;YEAR(R99)</f>
        <v>8/2025</v>
      </c>
      <c r="AW99" s="209">
        <f>WEEKNUM(R99)-WEEKNUM(EOMONTH(R99,-1)+1)+1</f>
        <v>2</v>
      </c>
      <c r="AX99" s="209">
        <f>IF(BB99="S",IF(Q99="1. Aceitou o programa",R99-B99,0),0)</f>
        <v>585</v>
      </c>
      <c r="AY99" s="209">
        <f>IF(BB99="S",IF(AND(S99&lt;&gt;"",R99&lt;&gt;""),S99-R99,0),0)</f>
        <v>0</v>
      </c>
      <c r="AZ99" s="209">
        <f>IF(BB99="S",IF(Q99="1. Aceitou o programa",IF(OR(X99="Não se Aplica",X99=""),IF(OR(W99="Não se Aplica",W99=""),0,W99-V99),AVERAGE(X99-W99,W99-V99)),0),0)</f>
        <v>0</v>
      </c>
      <c r="BA99" s="209">
        <f>IF(BB99="S",IF(AND(Q99="1. Aceitou o programa",AH99="Realizada"),IFERROR(IF(AG99="",0,AG99-R99),0),0),0)</f>
        <v>0</v>
      </c>
      <c r="BB99" s="209" t="str">
        <f>_xlfn.XLOOKUP(U99,'Lista Suspensa'!$AA$20:$AA$23,'Lista Suspensa'!$AB$20:$AB$23,"N/A")</f>
        <v>S</v>
      </c>
    </row>
    <row r="100" spans="1:54" ht="12" customHeight="1">
      <c r="A100" s="151" t="s">
        <v>121</v>
      </c>
      <c r="B100" s="152">
        <v>45292</v>
      </c>
      <c r="C100" s="153" t="s">
        <v>122</v>
      </c>
      <c r="D100" s="153" t="s">
        <v>185</v>
      </c>
      <c r="E100" s="244">
        <v>796406960</v>
      </c>
      <c r="F100" s="144" t="s">
        <v>326</v>
      </c>
      <c r="G100" s="230"/>
      <c r="H100" s="154">
        <v>36296</v>
      </c>
      <c r="I100" s="153">
        <v>27</v>
      </c>
      <c r="J100" s="148" t="s">
        <v>70</v>
      </c>
      <c r="K100" s="153" t="s">
        <v>59</v>
      </c>
      <c r="L100" s="153"/>
      <c r="M100" s="153"/>
      <c r="N100" s="153"/>
      <c r="O100" s="155" t="s">
        <v>327</v>
      </c>
      <c r="P100" s="156" t="s">
        <v>60</v>
      </c>
      <c r="Q100" s="157" t="s">
        <v>110</v>
      </c>
      <c r="R100" s="158">
        <v>45878</v>
      </c>
      <c r="S100" s="159"/>
      <c r="T100" s="159" t="s">
        <v>62</v>
      </c>
      <c r="U100" s="159" t="s">
        <v>111</v>
      </c>
      <c r="V100" s="154">
        <v>45878</v>
      </c>
      <c r="W100" s="154" t="s">
        <v>126</v>
      </c>
      <c r="X100" s="154" t="s">
        <v>126</v>
      </c>
      <c r="Y100" s="160"/>
      <c r="Z100" s="160" t="s">
        <v>128</v>
      </c>
      <c r="AA100" s="153">
        <v>119.6</v>
      </c>
      <c r="AB100" s="153">
        <v>1.66</v>
      </c>
      <c r="AC100" s="182">
        <f t="shared" si="4"/>
        <v>43.402525765713456</v>
      </c>
      <c r="AD100" s="153" t="str">
        <f t="shared" si="5"/>
        <v>OBESIDADE III</v>
      </c>
      <c r="AE100" s="233" t="s">
        <v>135</v>
      </c>
      <c r="AF100" s="153" t="s">
        <v>130</v>
      </c>
      <c r="AG100" s="159"/>
      <c r="AH100" s="153"/>
      <c r="AI100" s="161"/>
      <c r="AJ100" s="153"/>
      <c r="AK100" s="153"/>
      <c r="AL100" s="207" t="s">
        <v>131</v>
      </c>
      <c r="AM100" s="207"/>
      <c r="AN100" s="207"/>
      <c r="AO100" s="207" t="str">
        <f ca="1">IF(R100="","",IF(R100&gt;TODAY(),"0 meses",DATEDIF(R100,TODAY(),"m") &amp; " meses"))</f>
        <v>10 meses</v>
      </c>
      <c r="AP100" s="147" t="s">
        <v>67</v>
      </c>
      <c r="AQ100" s="147" t="s">
        <v>67</v>
      </c>
      <c r="AR100" s="147"/>
      <c r="AS100" s="209" t="s">
        <v>68</v>
      </c>
      <c r="AT100" s="223" t="str">
        <f>MONTH(B100)&amp;"/"&amp;YEAR(B100)</f>
        <v>1/2024</v>
      </c>
      <c r="AU100" s="223">
        <f>WEEKNUM(B100)-WEEKNUM(EOMONTH(B100,-1)+1)+1</f>
        <v>1</v>
      </c>
      <c r="AV100" s="209" t="str">
        <f>MONTH(R100)&amp;"/"&amp;YEAR(R100)</f>
        <v>8/2025</v>
      </c>
      <c r="AW100" s="209">
        <f>WEEKNUM(R100)-WEEKNUM(EOMONTH(R100,-1)+1)+1</f>
        <v>2</v>
      </c>
      <c r="AX100" s="209">
        <f>IF(BB100="S",IF(Q100="1. Aceitou o programa",R100-B100,0),0)</f>
        <v>586</v>
      </c>
      <c r="AY100" s="209">
        <f>IF(BB100="S",IF(AND(S100&lt;&gt;"",R100&lt;&gt;""),S100-R100,0),0)</f>
        <v>0</v>
      </c>
      <c r="AZ100" s="209">
        <f>IF(BB100="S",IF(Q100="1. Aceitou o programa",IF(OR(X100="Não se Aplica",X100=""),IF(OR(W100="Não se Aplica",W100=""),0,W100-V100),AVERAGE(X100-W100,W100-V100)),0),0)</f>
        <v>0</v>
      </c>
      <c r="BA100" s="209">
        <f>IF(BB100="S",IF(AND(Q100="1. Aceitou o programa",AH100="Realizada"),IFERROR(IF(AG100="",0,AG100-R100),0),0),0)</f>
        <v>0</v>
      </c>
      <c r="BB100" s="209" t="str">
        <f>_xlfn.XLOOKUP(U100,'Lista Suspensa'!$AA$20:$AA$23,'Lista Suspensa'!$AB$20:$AB$23,"N/A")</f>
        <v>S</v>
      </c>
    </row>
    <row r="101" spans="1:54" ht="12" customHeight="1">
      <c r="A101" s="151" t="s">
        <v>121</v>
      </c>
      <c r="B101" s="152">
        <v>45292</v>
      </c>
      <c r="C101" s="153" t="s">
        <v>122</v>
      </c>
      <c r="D101" s="153" t="s">
        <v>56</v>
      </c>
      <c r="E101" s="244">
        <v>94697457</v>
      </c>
      <c r="F101" s="144" t="s">
        <v>328</v>
      </c>
      <c r="G101" s="230"/>
      <c r="H101" s="154">
        <v>23933</v>
      </c>
      <c r="I101" s="153">
        <v>60</v>
      </c>
      <c r="J101" s="148" t="s">
        <v>70</v>
      </c>
      <c r="K101" s="153" t="s">
        <v>101</v>
      </c>
      <c r="L101" s="153"/>
      <c r="M101" s="153"/>
      <c r="N101" s="153"/>
      <c r="O101" s="155" t="s">
        <v>329</v>
      </c>
      <c r="P101" s="156" t="s">
        <v>60</v>
      </c>
      <c r="Q101" s="157" t="s">
        <v>110</v>
      </c>
      <c r="R101" s="158">
        <v>45884</v>
      </c>
      <c r="S101" s="159"/>
      <c r="T101" s="159" t="s">
        <v>62</v>
      </c>
      <c r="U101" s="159" t="s">
        <v>111</v>
      </c>
      <c r="V101" s="154">
        <v>45884</v>
      </c>
      <c r="W101" s="154" t="s">
        <v>126</v>
      </c>
      <c r="X101" s="154" t="s">
        <v>126</v>
      </c>
      <c r="Y101" s="160"/>
      <c r="Z101" s="160" t="s">
        <v>128</v>
      </c>
      <c r="AA101" s="153">
        <v>113</v>
      </c>
      <c r="AB101" s="153">
        <v>1.65</v>
      </c>
      <c r="AC101" s="182">
        <f t="shared" si="4"/>
        <v>41.505968778696058</v>
      </c>
      <c r="AD101" s="153" t="str">
        <f t="shared" si="5"/>
        <v>OBESIDADE III</v>
      </c>
      <c r="AE101" s="233" t="s">
        <v>135</v>
      </c>
      <c r="AF101" s="153" t="s">
        <v>130</v>
      </c>
      <c r="AG101" s="159"/>
      <c r="AH101" s="153"/>
      <c r="AI101" s="161"/>
      <c r="AJ101" s="153"/>
      <c r="AK101" s="153"/>
      <c r="AL101" s="207" t="s">
        <v>131</v>
      </c>
      <c r="AM101" s="207"/>
      <c r="AN101" s="207"/>
      <c r="AO101" s="207" t="str">
        <f ca="1">IF(R101="","",IF(R101&gt;TODAY(),"0 meses",DATEDIF(R101,TODAY(),"m") &amp; " meses"))</f>
        <v>9 meses</v>
      </c>
      <c r="AP101" s="147" t="s">
        <v>67</v>
      </c>
      <c r="AQ101" s="147" t="s">
        <v>67</v>
      </c>
      <c r="AR101" s="147"/>
      <c r="AS101" s="209" t="s">
        <v>68</v>
      </c>
      <c r="AT101" s="223" t="str">
        <f>MONTH(B101)&amp;"/"&amp;YEAR(B101)</f>
        <v>1/2024</v>
      </c>
      <c r="AU101" s="223">
        <f>WEEKNUM(B101)-WEEKNUM(EOMONTH(B101,-1)+1)+1</f>
        <v>1</v>
      </c>
      <c r="AV101" s="209" t="str">
        <f>MONTH(R101)&amp;"/"&amp;YEAR(R101)</f>
        <v>8/2025</v>
      </c>
      <c r="AW101" s="209">
        <f>WEEKNUM(R101)-WEEKNUM(EOMONTH(R101,-1)+1)+1</f>
        <v>3</v>
      </c>
      <c r="AX101" s="209">
        <f>IF(BB101="S",IF(Q101="1. Aceitou o programa",R101-B101,0),0)</f>
        <v>592</v>
      </c>
      <c r="AY101" s="209">
        <f>IF(BB101="S",IF(AND(S101&lt;&gt;"",R101&lt;&gt;""),S101-R101,0),0)</f>
        <v>0</v>
      </c>
      <c r="AZ101" s="209">
        <f>IF(BB101="S",IF(Q101="1. Aceitou o programa",IF(OR(X101="Não se Aplica",X101=""),IF(OR(W101="Não se Aplica",W101=""),0,W101-V101),AVERAGE(X101-W101,W101-V101)),0),0)</f>
        <v>0</v>
      </c>
      <c r="BA101" s="209">
        <f>IF(BB101="S",IF(AND(Q101="1. Aceitou o programa",AH101="Realizada"),IFERROR(IF(AG101="",0,AG101-R101),0),0),0)</f>
        <v>0</v>
      </c>
      <c r="BB101" s="209" t="str">
        <f>_xlfn.XLOOKUP(U101,'Lista Suspensa'!$AA$20:$AA$23,'Lista Suspensa'!$AB$20:$AB$23,"N/A")</f>
        <v>S</v>
      </c>
    </row>
    <row r="102" spans="1:54" ht="12" customHeight="1">
      <c r="A102" s="151" t="s">
        <v>121</v>
      </c>
      <c r="B102" s="152">
        <v>45292</v>
      </c>
      <c r="C102" s="153" t="s">
        <v>122</v>
      </c>
      <c r="D102" s="153" t="s">
        <v>56</v>
      </c>
      <c r="E102" s="244">
        <v>92931840</v>
      </c>
      <c r="F102" s="144" t="s">
        <v>330</v>
      </c>
      <c r="G102" s="230"/>
      <c r="H102" s="154">
        <v>27952</v>
      </c>
      <c r="I102" s="153">
        <v>49</v>
      </c>
      <c r="J102" s="148" t="s">
        <v>70</v>
      </c>
      <c r="K102" s="153" t="s">
        <v>59</v>
      </c>
      <c r="L102" s="153"/>
      <c r="M102" s="153"/>
      <c r="N102" s="153"/>
      <c r="O102" s="155" t="s">
        <v>331</v>
      </c>
      <c r="P102" s="156" t="s">
        <v>60</v>
      </c>
      <c r="Q102" s="157" t="s">
        <v>110</v>
      </c>
      <c r="R102" s="158">
        <v>45884</v>
      </c>
      <c r="S102" s="159"/>
      <c r="T102" s="159" t="s">
        <v>62</v>
      </c>
      <c r="U102" s="159" t="s">
        <v>111</v>
      </c>
      <c r="V102" s="154">
        <v>45884</v>
      </c>
      <c r="W102" s="154" t="s">
        <v>126</v>
      </c>
      <c r="X102" s="154" t="s">
        <v>126</v>
      </c>
      <c r="Y102" s="160"/>
      <c r="Z102" s="160" t="s">
        <v>166</v>
      </c>
      <c r="AA102" s="153">
        <v>100</v>
      </c>
      <c r="AB102" s="153">
        <v>1.58</v>
      </c>
      <c r="AC102" s="182">
        <f t="shared" si="4"/>
        <v>40.057683063611591</v>
      </c>
      <c r="AD102" s="153" t="str">
        <f t="shared" si="5"/>
        <v>OBESIDADE III</v>
      </c>
      <c r="AE102" s="233" t="s">
        <v>135</v>
      </c>
      <c r="AF102" s="153" t="s">
        <v>130</v>
      </c>
      <c r="AG102" s="159"/>
      <c r="AH102" s="153"/>
      <c r="AI102" s="161"/>
      <c r="AJ102" s="153"/>
      <c r="AK102" s="153"/>
      <c r="AL102" s="207" t="s">
        <v>131</v>
      </c>
      <c r="AM102" s="207"/>
      <c r="AN102" s="207"/>
      <c r="AO102" s="207" t="str">
        <f ca="1">IF(R102="","",IF(R102&gt;TODAY(),"0 meses",DATEDIF(R102,TODAY(),"m") &amp; " meses"))</f>
        <v>9 meses</v>
      </c>
      <c r="AP102" s="147" t="s">
        <v>67</v>
      </c>
      <c r="AQ102" s="147" t="s">
        <v>67</v>
      </c>
      <c r="AR102" s="147"/>
      <c r="AS102" s="209" t="s">
        <v>68</v>
      </c>
      <c r="AT102" s="223" t="str">
        <f>MONTH(B102)&amp;"/"&amp;YEAR(B102)</f>
        <v>1/2024</v>
      </c>
      <c r="AU102" s="223">
        <f>WEEKNUM(B102)-WEEKNUM(EOMONTH(B102,-1)+1)+1</f>
        <v>1</v>
      </c>
      <c r="AV102" s="209" t="str">
        <f>MONTH(R102)&amp;"/"&amp;YEAR(R102)</f>
        <v>8/2025</v>
      </c>
      <c r="AW102" s="209">
        <f>WEEKNUM(R102)-WEEKNUM(EOMONTH(R102,-1)+1)+1</f>
        <v>3</v>
      </c>
      <c r="AX102" s="209">
        <f>IF(BB102="S",IF(Q102="1. Aceitou o programa",R102-B102,0),0)</f>
        <v>592</v>
      </c>
      <c r="AY102" s="209">
        <f>IF(BB102="S",IF(AND(S102&lt;&gt;"",R102&lt;&gt;""),S102-R102,0),0)</f>
        <v>0</v>
      </c>
      <c r="AZ102" s="209">
        <f>IF(BB102="S",IF(Q102="1. Aceitou o programa",IF(OR(X102="Não se Aplica",X102=""),IF(OR(W102="Não se Aplica",W102=""),0,W102-V102),AVERAGE(X102-W102,W102-V102)),0),0)</f>
        <v>0</v>
      </c>
      <c r="BA102" s="209">
        <f>IF(BB102="S",IF(AND(Q102="1. Aceitou o programa",AH102="Realizada"),IFERROR(IF(AG102="",0,AG102-R102),0),0),0)</f>
        <v>0</v>
      </c>
      <c r="BB102" s="209" t="str">
        <f>_xlfn.XLOOKUP(U102,'Lista Suspensa'!$AA$20:$AA$23,'Lista Suspensa'!$AB$20:$AB$23,"N/A")</f>
        <v>S</v>
      </c>
    </row>
    <row r="103" spans="1:54" ht="12" customHeight="1">
      <c r="A103" s="151" t="s">
        <v>121</v>
      </c>
      <c r="B103" s="152">
        <v>45292</v>
      </c>
      <c r="C103" s="153" t="s">
        <v>122</v>
      </c>
      <c r="D103" s="153" t="s">
        <v>56</v>
      </c>
      <c r="E103" s="244">
        <v>94549265</v>
      </c>
      <c r="F103" s="144" t="s">
        <v>332</v>
      </c>
      <c r="G103" s="230"/>
      <c r="H103" s="154">
        <v>31199</v>
      </c>
      <c r="I103" s="153">
        <v>40</v>
      </c>
      <c r="J103" s="148" t="s">
        <v>70</v>
      </c>
      <c r="K103" s="153" t="s">
        <v>59</v>
      </c>
      <c r="L103" s="153"/>
      <c r="M103" s="153"/>
      <c r="N103" s="153"/>
      <c r="O103" s="155" t="s">
        <v>333</v>
      </c>
      <c r="P103" s="156" t="s">
        <v>60</v>
      </c>
      <c r="Q103" s="157" t="s">
        <v>110</v>
      </c>
      <c r="R103" s="158">
        <v>45884</v>
      </c>
      <c r="S103" s="159"/>
      <c r="T103" s="159" t="s">
        <v>62</v>
      </c>
      <c r="U103" s="159" t="s">
        <v>111</v>
      </c>
      <c r="V103" s="154">
        <v>45884</v>
      </c>
      <c r="W103" s="154" t="s">
        <v>126</v>
      </c>
      <c r="X103" s="154" t="s">
        <v>126</v>
      </c>
      <c r="Y103" s="160"/>
      <c r="Z103" s="160" t="s">
        <v>166</v>
      </c>
      <c r="AA103" s="153">
        <v>96.5</v>
      </c>
      <c r="AB103" s="153">
        <v>1.69</v>
      </c>
      <c r="AC103" s="182">
        <f t="shared" si="4"/>
        <v>33.787332376317359</v>
      </c>
      <c r="AD103" s="153" t="str">
        <f t="shared" si="5"/>
        <v>OBESIDADE I</v>
      </c>
      <c r="AE103" s="233" t="s">
        <v>135</v>
      </c>
      <c r="AF103" s="153" t="s">
        <v>130</v>
      </c>
      <c r="AG103" s="159"/>
      <c r="AH103" s="153"/>
      <c r="AI103" s="161"/>
      <c r="AJ103" s="153"/>
      <c r="AK103" s="153"/>
      <c r="AL103" s="207" t="s">
        <v>131</v>
      </c>
      <c r="AM103" s="207"/>
      <c r="AN103" s="207"/>
      <c r="AO103" s="207" t="str">
        <f ca="1">IF(R103="","",IF(R103&gt;TODAY(),"0 meses",DATEDIF(R103,TODAY(),"m") &amp; " meses"))</f>
        <v>9 meses</v>
      </c>
      <c r="AP103" s="147" t="s">
        <v>67</v>
      </c>
      <c r="AQ103" s="147" t="s">
        <v>67</v>
      </c>
      <c r="AR103" s="147"/>
      <c r="AS103" s="209" t="s">
        <v>68</v>
      </c>
      <c r="AT103" s="223" t="str">
        <f>MONTH(B103)&amp;"/"&amp;YEAR(B103)</f>
        <v>1/2024</v>
      </c>
      <c r="AU103" s="223">
        <f>WEEKNUM(B103)-WEEKNUM(EOMONTH(B103,-1)+1)+1</f>
        <v>1</v>
      </c>
      <c r="AV103" s="209" t="str">
        <f>MONTH(R103)&amp;"/"&amp;YEAR(R103)</f>
        <v>8/2025</v>
      </c>
      <c r="AW103" s="209">
        <f>WEEKNUM(R103)-WEEKNUM(EOMONTH(R103,-1)+1)+1</f>
        <v>3</v>
      </c>
      <c r="AX103" s="209">
        <f>IF(BB103="S",IF(Q103="1. Aceitou o programa",R103-B103,0),0)</f>
        <v>592</v>
      </c>
      <c r="AY103" s="209">
        <f>IF(BB103="S",IF(AND(S103&lt;&gt;"",R103&lt;&gt;""),S103-R103,0),0)</f>
        <v>0</v>
      </c>
      <c r="AZ103" s="209">
        <f>IF(BB103="S",IF(Q103="1. Aceitou o programa",IF(OR(X103="Não se Aplica",X103=""),IF(OR(W103="Não se Aplica",W103=""),0,W103-V103),AVERAGE(X103-W103,W103-V103)),0),0)</f>
        <v>0</v>
      </c>
      <c r="BA103" s="209">
        <f>IF(BB103="S",IF(AND(Q103="1. Aceitou o programa",AH103="Realizada"),IFERROR(IF(AG103="",0,AG103-R103),0),0),0)</f>
        <v>0</v>
      </c>
      <c r="BB103" s="209" t="str">
        <f>_xlfn.XLOOKUP(U103,'Lista Suspensa'!$AA$20:$AA$23,'Lista Suspensa'!$AB$20:$AB$23,"N/A")</f>
        <v>S</v>
      </c>
    </row>
    <row r="104" spans="1:54" ht="12" customHeight="1">
      <c r="A104" s="151" t="s">
        <v>121</v>
      </c>
      <c r="B104" s="152">
        <v>45292</v>
      </c>
      <c r="C104" s="153" t="s">
        <v>122</v>
      </c>
      <c r="D104" s="153" t="s">
        <v>56</v>
      </c>
      <c r="E104" s="244">
        <v>84264296</v>
      </c>
      <c r="F104" s="144" t="s">
        <v>334</v>
      </c>
      <c r="G104" s="230"/>
      <c r="H104" s="154">
        <v>29787</v>
      </c>
      <c r="I104" s="153">
        <v>44</v>
      </c>
      <c r="J104" s="148" t="s">
        <v>70</v>
      </c>
      <c r="K104" s="153"/>
      <c r="L104" s="153"/>
      <c r="M104" s="153"/>
      <c r="N104" s="153"/>
      <c r="O104" s="155" t="s">
        <v>335</v>
      </c>
      <c r="P104" s="156" t="s">
        <v>60</v>
      </c>
      <c r="Q104" s="157" t="s">
        <v>110</v>
      </c>
      <c r="R104" s="158">
        <v>45884</v>
      </c>
      <c r="S104" s="159"/>
      <c r="T104" s="159" t="s">
        <v>62</v>
      </c>
      <c r="U104" s="159" t="s">
        <v>111</v>
      </c>
      <c r="V104" s="154">
        <v>45884</v>
      </c>
      <c r="W104" s="154" t="s">
        <v>126</v>
      </c>
      <c r="X104" s="154" t="s">
        <v>126</v>
      </c>
      <c r="Y104" s="160"/>
      <c r="Z104" s="160" t="s">
        <v>128</v>
      </c>
      <c r="AA104" s="153">
        <v>91</v>
      </c>
      <c r="AB104" s="153">
        <v>1.65</v>
      </c>
      <c r="AC104" s="182">
        <f t="shared" si="4"/>
        <v>33.425160697887975</v>
      </c>
      <c r="AD104" s="153" t="str">
        <f t="shared" si="5"/>
        <v>OBESIDADE I</v>
      </c>
      <c r="AE104" s="233" t="s">
        <v>135</v>
      </c>
      <c r="AF104" s="153" t="s">
        <v>130</v>
      </c>
      <c r="AG104" s="159"/>
      <c r="AH104" s="153"/>
      <c r="AI104" s="161"/>
      <c r="AJ104" s="153"/>
      <c r="AK104" s="153"/>
      <c r="AL104" s="207" t="s">
        <v>131</v>
      </c>
      <c r="AM104" s="207"/>
      <c r="AN104" s="207"/>
      <c r="AO104" s="207" t="str">
        <f ca="1">IF(R104="","",IF(R104&gt;TODAY(),"0 meses",DATEDIF(R104,TODAY(),"m") &amp; " meses"))</f>
        <v>9 meses</v>
      </c>
      <c r="AP104" s="147" t="s">
        <v>67</v>
      </c>
      <c r="AQ104" s="147" t="s">
        <v>67</v>
      </c>
      <c r="AR104" s="147"/>
      <c r="AS104" s="209" t="s">
        <v>68</v>
      </c>
      <c r="AT104" s="223" t="str">
        <f>MONTH(B104)&amp;"/"&amp;YEAR(B104)</f>
        <v>1/2024</v>
      </c>
      <c r="AU104" s="223">
        <f>WEEKNUM(B104)-WEEKNUM(EOMONTH(B104,-1)+1)+1</f>
        <v>1</v>
      </c>
      <c r="AV104" s="209" t="str">
        <f>MONTH(R104)&amp;"/"&amp;YEAR(R104)</f>
        <v>8/2025</v>
      </c>
      <c r="AW104" s="209">
        <f>WEEKNUM(R104)-WEEKNUM(EOMONTH(R104,-1)+1)+1</f>
        <v>3</v>
      </c>
      <c r="AX104" s="209">
        <f>IF(BB104="S",IF(Q104="1. Aceitou o programa",R104-B104,0),0)</f>
        <v>592</v>
      </c>
      <c r="AY104" s="209">
        <f>IF(BB104="S",IF(AND(S104&lt;&gt;"",R104&lt;&gt;""),S104-R104,0),0)</f>
        <v>0</v>
      </c>
      <c r="AZ104" s="209">
        <f>IF(BB104="S",IF(Q104="1. Aceitou o programa",IF(OR(X104="Não se Aplica",X104=""),IF(OR(W104="Não se Aplica",W104=""),0,W104-V104),AVERAGE(X104-W104,W104-V104)),0),0)</f>
        <v>0</v>
      </c>
      <c r="BA104" s="209">
        <f>IF(BB104="S",IF(AND(Q104="1. Aceitou o programa",AH104="Realizada"),IFERROR(IF(AG104="",0,AG104-R104),0),0),0)</f>
        <v>0</v>
      </c>
      <c r="BB104" s="209" t="str">
        <f>_xlfn.XLOOKUP(U104,'Lista Suspensa'!$AA$20:$AA$23,'Lista Suspensa'!$AB$20:$AB$23,"N/A")</f>
        <v>S</v>
      </c>
    </row>
    <row r="105" spans="1:54" ht="12" customHeight="1">
      <c r="A105" s="151" t="s">
        <v>121</v>
      </c>
      <c r="B105" s="152">
        <v>45292</v>
      </c>
      <c r="C105" s="153" t="s">
        <v>122</v>
      </c>
      <c r="D105" s="153" t="s">
        <v>185</v>
      </c>
      <c r="E105" s="244">
        <v>87413709</v>
      </c>
      <c r="F105" s="144" t="s">
        <v>336</v>
      </c>
      <c r="G105" s="230"/>
      <c r="H105" s="154">
        <v>32300</v>
      </c>
      <c r="I105" s="153">
        <v>37</v>
      </c>
      <c r="J105" s="148" t="s">
        <v>70</v>
      </c>
      <c r="K105" s="153"/>
      <c r="L105" s="153"/>
      <c r="M105" s="153"/>
      <c r="N105" s="153"/>
      <c r="O105" s="155" t="s">
        <v>337</v>
      </c>
      <c r="P105" s="156" t="s">
        <v>60</v>
      </c>
      <c r="Q105" s="157" t="s">
        <v>110</v>
      </c>
      <c r="R105" s="158">
        <v>45884</v>
      </c>
      <c r="S105" s="159"/>
      <c r="T105" s="159" t="s">
        <v>62</v>
      </c>
      <c r="U105" s="159" t="s">
        <v>111</v>
      </c>
      <c r="V105" s="154">
        <v>45884</v>
      </c>
      <c r="W105" s="154" t="s">
        <v>126</v>
      </c>
      <c r="X105" s="154" t="s">
        <v>126</v>
      </c>
      <c r="Y105" s="160"/>
      <c r="Z105" s="160" t="s">
        <v>65</v>
      </c>
      <c r="AA105" s="153">
        <v>109</v>
      </c>
      <c r="AB105" s="153">
        <v>1.6</v>
      </c>
      <c r="AC105" s="182">
        <f t="shared" si="4"/>
        <v>42.578124999999993</v>
      </c>
      <c r="AD105" s="153" t="str">
        <f t="shared" si="5"/>
        <v>OBESIDADE III</v>
      </c>
      <c r="AE105" s="233" t="s">
        <v>135</v>
      </c>
      <c r="AF105" s="153" t="s">
        <v>130</v>
      </c>
      <c r="AG105" s="159"/>
      <c r="AH105" s="153"/>
      <c r="AI105" s="161"/>
      <c r="AJ105" s="153"/>
      <c r="AK105" s="153"/>
      <c r="AL105" s="207" t="s">
        <v>131</v>
      </c>
      <c r="AM105" s="207"/>
      <c r="AN105" s="207"/>
      <c r="AO105" s="207" t="str">
        <f ca="1">IF(R105="","",IF(R105&gt;TODAY(),"0 meses",DATEDIF(R105,TODAY(),"m") &amp; " meses"))</f>
        <v>9 meses</v>
      </c>
      <c r="AP105" s="147" t="s">
        <v>67</v>
      </c>
      <c r="AQ105" s="147" t="s">
        <v>67</v>
      </c>
      <c r="AR105" s="147"/>
      <c r="AS105" s="209" t="s">
        <v>68</v>
      </c>
      <c r="AT105" s="223" t="str">
        <f>MONTH(B105)&amp;"/"&amp;YEAR(B105)</f>
        <v>1/2024</v>
      </c>
      <c r="AU105" s="223">
        <f>WEEKNUM(B105)-WEEKNUM(EOMONTH(B105,-1)+1)+1</f>
        <v>1</v>
      </c>
      <c r="AV105" s="209" t="str">
        <f>MONTH(R105)&amp;"/"&amp;YEAR(R105)</f>
        <v>8/2025</v>
      </c>
      <c r="AW105" s="209">
        <f>WEEKNUM(R105)-WEEKNUM(EOMONTH(R105,-1)+1)+1</f>
        <v>3</v>
      </c>
      <c r="AX105" s="209">
        <f>IF(BB105="S",IF(Q105="1. Aceitou o programa",R105-B105,0),0)</f>
        <v>592</v>
      </c>
      <c r="AY105" s="209">
        <f>IF(BB105="S",IF(AND(S105&lt;&gt;"",R105&lt;&gt;""),S105-R105,0),0)</f>
        <v>0</v>
      </c>
      <c r="AZ105" s="209">
        <f>IF(BB105="S",IF(Q105="1. Aceitou o programa",IF(OR(X105="Não se Aplica",X105=""),IF(OR(W105="Não se Aplica",W105=""),0,W105-V105),AVERAGE(X105-W105,W105-V105)),0),0)</f>
        <v>0</v>
      </c>
      <c r="BA105" s="209">
        <f>IF(BB105="S",IF(AND(Q105="1. Aceitou o programa",AH105="Realizada"),IFERROR(IF(AG105="",0,AG105-R105),0),0),0)</f>
        <v>0</v>
      </c>
      <c r="BB105" s="209" t="str">
        <f>_xlfn.XLOOKUP(U105,'Lista Suspensa'!$AA$20:$AA$23,'Lista Suspensa'!$AB$20:$AB$23,"N/A")</f>
        <v>S</v>
      </c>
    </row>
    <row r="106" spans="1:54" ht="12" customHeight="1">
      <c r="A106" s="151" t="s">
        <v>121</v>
      </c>
      <c r="B106" s="152">
        <v>45292</v>
      </c>
      <c r="C106" s="153" t="s">
        <v>122</v>
      </c>
      <c r="D106" s="153" t="s">
        <v>56</v>
      </c>
      <c r="E106" s="244">
        <v>85624919</v>
      </c>
      <c r="F106" s="144" t="s">
        <v>338</v>
      </c>
      <c r="G106" s="230"/>
      <c r="H106" s="154">
        <v>33364</v>
      </c>
      <c r="I106" s="153">
        <v>35</v>
      </c>
      <c r="J106" s="148" t="s">
        <v>70</v>
      </c>
      <c r="K106" s="153"/>
      <c r="L106" s="153"/>
      <c r="M106" s="153"/>
      <c r="N106" s="153"/>
      <c r="O106" s="155" t="s">
        <v>339</v>
      </c>
      <c r="P106" s="156" t="s">
        <v>60</v>
      </c>
      <c r="Q106" s="157" t="s">
        <v>110</v>
      </c>
      <c r="R106" s="158">
        <v>45884</v>
      </c>
      <c r="S106" s="159"/>
      <c r="T106" s="159" t="s">
        <v>62</v>
      </c>
      <c r="U106" s="159" t="s">
        <v>111</v>
      </c>
      <c r="V106" s="154">
        <v>45884</v>
      </c>
      <c r="W106" s="154" t="s">
        <v>126</v>
      </c>
      <c r="X106" s="154" t="s">
        <v>126</v>
      </c>
      <c r="Y106" s="160"/>
      <c r="Z106" s="160" t="s">
        <v>128</v>
      </c>
      <c r="AA106" s="153">
        <v>104</v>
      </c>
      <c r="AB106" s="153">
        <v>1.64</v>
      </c>
      <c r="AC106" s="182">
        <f t="shared" si="4"/>
        <v>38.667459845330164</v>
      </c>
      <c r="AD106" s="153" t="str">
        <f t="shared" si="5"/>
        <v>OBESIDADE II</v>
      </c>
      <c r="AE106" s="233" t="s">
        <v>135</v>
      </c>
      <c r="AF106" s="153" t="s">
        <v>130</v>
      </c>
      <c r="AG106" s="159"/>
      <c r="AH106" s="153"/>
      <c r="AI106" s="161"/>
      <c r="AJ106" s="153"/>
      <c r="AK106" s="153"/>
      <c r="AL106" s="207" t="s">
        <v>85</v>
      </c>
      <c r="AM106" s="207" t="s">
        <v>177</v>
      </c>
      <c r="AN106" s="207" t="s">
        <v>191</v>
      </c>
      <c r="AO106" s="207" t="str">
        <f ca="1">IF(R106="","",IF(R106&gt;TODAY(),"0 meses",DATEDIF(R106,TODAY(),"m") &amp; " meses"))</f>
        <v>9 meses</v>
      </c>
      <c r="AP106" s="147" t="s">
        <v>67</v>
      </c>
      <c r="AQ106" s="147" t="s">
        <v>67</v>
      </c>
      <c r="AR106" s="147"/>
      <c r="AS106" s="209" t="s">
        <v>68</v>
      </c>
      <c r="AT106" s="223" t="str">
        <f>MONTH(B106)&amp;"/"&amp;YEAR(B106)</f>
        <v>1/2024</v>
      </c>
      <c r="AU106" s="223">
        <f>WEEKNUM(B106)-WEEKNUM(EOMONTH(B106,-1)+1)+1</f>
        <v>1</v>
      </c>
      <c r="AV106" s="209" t="str">
        <f>MONTH(R106)&amp;"/"&amp;YEAR(R106)</f>
        <v>8/2025</v>
      </c>
      <c r="AW106" s="209">
        <f>WEEKNUM(R106)-WEEKNUM(EOMONTH(R106,-1)+1)+1</f>
        <v>3</v>
      </c>
      <c r="AX106" s="209">
        <f>IF(BB106="S",IF(Q106="1. Aceitou o programa",R106-B106,0),0)</f>
        <v>592</v>
      </c>
      <c r="AY106" s="209">
        <f>IF(BB106="S",IF(AND(S106&lt;&gt;"",R106&lt;&gt;""),S106-R106,0),0)</f>
        <v>0</v>
      </c>
      <c r="AZ106" s="209">
        <f>IF(BB106="S",IF(Q106="1. Aceitou o programa",IF(OR(X106="Não se Aplica",X106=""),IF(OR(W106="Não se Aplica",W106=""),0,W106-V106),AVERAGE(X106-W106,W106-V106)),0),0)</f>
        <v>0</v>
      </c>
      <c r="BA106" s="209">
        <f>IF(BB106="S",IF(AND(Q106="1. Aceitou o programa",AH106="Realizada"),IFERROR(IF(AG106="",0,AG106-R106),0),0),0)</f>
        <v>0</v>
      </c>
      <c r="BB106" s="209" t="str">
        <f>_xlfn.XLOOKUP(U106,'Lista Suspensa'!$AA$20:$AA$23,'Lista Suspensa'!$AB$20:$AB$23,"N/A")</f>
        <v>S</v>
      </c>
    </row>
    <row r="107" spans="1:54" ht="12" customHeight="1">
      <c r="A107" s="151" t="s">
        <v>121</v>
      </c>
      <c r="B107" s="152">
        <v>45292</v>
      </c>
      <c r="C107" s="153" t="s">
        <v>122</v>
      </c>
      <c r="D107" s="153" t="s">
        <v>167</v>
      </c>
      <c r="E107" s="244">
        <v>87744016</v>
      </c>
      <c r="F107" s="144" t="s">
        <v>340</v>
      </c>
      <c r="G107" s="230"/>
      <c r="H107" s="154">
        <v>35933</v>
      </c>
      <c r="I107" s="153">
        <v>28</v>
      </c>
      <c r="J107" s="148" t="s">
        <v>70</v>
      </c>
      <c r="K107" s="153"/>
      <c r="L107" s="153"/>
      <c r="M107" s="153"/>
      <c r="N107" s="153"/>
      <c r="O107" s="155">
        <v>11952371192</v>
      </c>
      <c r="P107" s="156" t="s">
        <v>60</v>
      </c>
      <c r="Q107" s="157" t="s">
        <v>110</v>
      </c>
      <c r="R107" s="158">
        <v>45884</v>
      </c>
      <c r="S107" s="159"/>
      <c r="T107" s="159" t="s">
        <v>62</v>
      </c>
      <c r="U107" s="159" t="s">
        <v>111</v>
      </c>
      <c r="V107" s="154">
        <v>45884</v>
      </c>
      <c r="W107" s="154" t="s">
        <v>126</v>
      </c>
      <c r="X107" s="154" t="s">
        <v>126</v>
      </c>
      <c r="Y107" s="160" t="s">
        <v>341</v>
      </c>
      <c r="Z107" s="160" t="s">
        <v>174</v>
      </c>
      <c r="AA107" s="153">
        <v>124</v>
      </c>
      <c r="AB107" s="153">
        <v>1.72</v>
      </c>
      <c r="AC107" s="182">
        <f t="shared" si="4"/>
        <v>41.914548404542998</v>
      </c>
      <c r="AD107" s="153" t="str">
        <f t="shared" si="5"/>
        <v>OBESIDADE III</v>
      </c>
      <c r="AE107" s="233" t="s">
        <v>135</v>
      </c>
      <c r="AF107" s="153" t="s">
        <v>130</v>
      </c>
      <c r="AG107" s="159"/>
      <c r="AH107" s="153"/>
      <c r="AI107" s="161"/>
      <c r="AJ107" s="153"/>
      <c r="AK107" s="153"/>
      <c r="AL107" s="207" t="s">
        <v>131</v>
      </c>
      <c r="AM107" s="207" t="s">
        <v>177</v>
      </c>
      <c r="AN107" s="207" t="s">
        <v>191</v>
      </c>
      <c r="AO107" s="207" t="str">
        <f ca="1">IF(R107="","",IF(R107&gt;TODAY(),"0 meses",DATEDIF(R107,TODAY(),"m") &amp; " meses"))</f>
        <v>9 meses</v>
      </c>
      <c r="AP107" s="147" t="s">
        <v>67</v>
      </c>
      <c r="AQ107" s="147" t="s">
        <v>67</v>
      </c>
      <c r="AR107" s="147"/>
      <c r="AS107" s="209" t="s">
        <v>68</v>
      </c>
      <c r="AT107" s="223" t="str">
        <f>MONTH(B107)&amp;"/"&amp;YEAR(B107)</f>
        <v>1/2024</v>
      </c>
      <c r="AU107" s="223">
        <f>WEEKNUM(B107)-WEEKNUM(EOMONTH(B107,-1)+1)+1</f>
        <v>1</v>
      </c>
      <c r="AV107" s="209" t="str">
        <f>MONTH(R107)&amp;"/"&amp;YEAR(R107)</f>
        <v>8/2025</v>
      </c>
      <c r="AW107" s="209">
        <f>WEEKNUM(R107)-WEEKNUM(EOMONTH(R107,-1)+1)+1</f>
        <v>3</v>
      </c>
      <c r="AX107" s="209">
        <f>IF(BB107="S",IF(Q107="1. Aceitou o programa",R107-B107,0),0)</f>
        <v>592</v>
      </c>
      <c r="AY107" s="209">
        <f>IF(BB107="S",IF(AND(S107&lt;&gt;"",R107&lt;&gt;""),S107-R107,0),0)</f>
        <v>0</v>
      </c>
      <c r="AZ107" s="209">
        <f>IF(BB107="S",IF(Q107="1. Aceitou o programa",IF(OR(X107="Não se Aplica",X107=""),IF(OR(W107="Não se Aplica",W107=""),0,W107-V107),AVERAGE(X107-W107,W107-V107)),0),0)</f>
        <v>0</v>
      </c>
      <c r="BA107" s="209">
        <f>IF(BB107="S",IF(AND(Q107="1. Aceitou o programa",AH107="Realizada"),IFERROR(IF(AG107="",0,AG107-R107),0),0),0)</f>
        <v>0</v>
      </c>
      <c r="BB107" s="209" t="str">
        <f>_xlfn.XLOOKUP(U107,'Lista Suspensa'!$AA$20:$AA$23,'Lista Suspensa'!$AB$20:$AB$23,"N/A")</f>
        <v>S</v>
      </c>
    </row>
    <row r="108" spans="1:54" ht="12" customHeight="1">
      <c r="A108" s="151" t="s">
        <v>121</v>
      </c>
      <c r="B108" s="152">
        <v>45292</v>
      </c>
      <c r="C108" s="153" t="s">
        <v>122</v>
      </c>
      <c r="D108" s="153" t="s">
        <v>342</v>
      </c>
      <c r="E108" s="244">
        <v>93709410</v>
      </c>
      <c r="F108" s="144" t="s">
        <v>343</v>
      </c>
      <c r="G108" s="230"/>
      <c r="H108" s="154">
        <v>33254</v>
      </c>
      <c r="I108" s="153">
        <v>35</v>
      </c>
      <c r="J108" s="148" t="s">
        <v>70</v>
      </c>
      <c r="K108" s="153"/>
      <c r="L108" s="153"/>
      <c r="M108" s="153"/>
      <c r="N108" s="153"/>
      <c r="O108" s="155" t="s">
        <v>344</v>
      </c>
      <c r="P108" s="156" t="s">
        <v>60</v>
      </c>
      <c r="Q108" s="157" t="s">
        <v>110</v>
      </c>
      <c r="R108" s="158">
        <v>45889</v>
      </c>
      <c r="S108" s="159"/>
      <c r="T108" s="159" t="s">
        <v>62</v>
      </c>
      <c r="U108" s="159" t="s">
        <v>111</v>
      </c>
      <c r="V108" s="154">
        <v>45889</v>
      </c>
      <c r="W108" s="154" t="s">
        <v>126</v>
      </c>
      <c r="X108" s="154" t="s">
        <v>126</v>
      </c>
      <c r="Y108" s="160"/>
      <c r="Z108" s="160" t="s">
        <v>128</v>
      </c>
      <c r="AA108" s="153">
        <v>137</v>
      </c>
      <c r="AB108" s="153">
        <v>1.65</v>
      </c>
      <c r="AC108" s="182">
        <f t="shared" si="4"/>
        <v>50.321395775941234</v>
      </c>
      <c r="AD108" s="153" t="str">
        <f t="shared" si="5"/>
        <v>OBESIDADE III</v>
      </c>
      <c r="AE108" s="233" t="s">
        <v>135</v>
      </c>
      <c r="AF108" s="153" t="s">
        <v>130</v>
      </c>
      <c r="AG108" s="159"/>
      <c r="AH108" s="153"/>
      <c r="AI108" s="161"/>
      <c r="AJ108" s="153"/>
      <c r="AK108" s="153"/>
      <c r="AL108" s="207" t="s">
        <v>143</v>
      </c>
      <c r="AM108" s="207"/>
      <c r="AN108" s="207"/>
      <c r="AO108" s="207" t="str">
        <f ca="1">IF(R108="","",IF(R108&gt;TODAY(),"0 meses",DATEDIF(R108,TODAY(),"m") &amp; " meses"))</f>
        <v>9 meses</v>
      </c>
      <c r="AP108" s="147" t="s">
        <v>67</v>
      </c>
      <c r="AQ108" s="147" t="s">
        <v>67</v>
      </c>
      <c r="AR108" s="147"/>
      <c r="AS108" s="209" t="s">
        <v>68</v>
      </c>
      <c r="AT108" s="223" t="str">
        <f>MONTH(B108)&amp;"/"&amp;YEAR(B108)</f>
        <v>1/2024</v>
      </c>
      <c r="AU108" s="223">
        <f>WEEKNUM(B108)-WEEKNUM(EOMONTH(B108,-1)+1)+1</f>
        <v>1</v>
      </c>
      <c r="AV108" s="209" t="str">
        <f>MONTH(R108)&amp;"/"&amp;YEAR(R108)</f>
        <v>8/2025</v>
      </c>
      <c r="AW108" s="209">
        <f>WEEKNUM(R108)-WEEKNUM(EOMONTH(R108,-1)+1)+1</f>
        <v>4</v>
      </c>
      <c r="AX108" s="209">
        <f>IF(BB108="S",IF(Q108="1. Aceitou o programa",R108-B108,0),0)</f>
        <v>597</v>
      </c>
      <c r="AY108" s="209">
        <f>IF(BB108="S",IF(AND(S108&lt;&gt;"",R108&lt;&gt;""),S108-R108,0),0)</f>
        <v>0</v>
      </c>
      <c r="AZ108" s="209">
        <f>IF(BB108="S",IF(Q108="1. Aceitou o programa",IF(OR(X108="Não se Aplica",X108=""),IF(OR(W108="Não se Aplica",W108=""),0,W108-V108),AVERAGE(X108-W108,W108-V108)),0),0)</f>
        <v>0</v>
      </c>
      <c r="BA108" s="209">
        <f>IF(BB108="S",IF(AND(Q108="1. Aceitou o programa",AH108="Realizada"),IFERROR(IF(AG108="",0,AG108-R108),0),0),0)</f>
        <v>0</v>
      </c>
      <c r="BB108" s="209" t="str">
        <f>_xlfn.XLOOKUP(U108,'Lista Suspensa'!$AA$20:$AA$23,'Lista Suspensa'!$AB$20:$AB$23,"N/A")</f>
        <v>S</v>
      </c>
    </row>
    <row r="109" spans="1:54" ht="12" customHeight="1">
      <c r="A109" s="151" t="s">
        <v>121</v>
      </c>
      <c r="B109" s="152">
        <v>45292</v>
      </c>
      <c r="C109" s="153" t="s">
        <v>122</v>
      </c>
      <c r="D109" s="153" t="s">
        <v>185</v>
      </c>
      <c r="E109" s="244">
        <v>89269719</v>
      </c>
      <c r="F109" s="144" t="s">
        <v>345</v>
      </c>
      <c r="G109" s="230"/>
      <c r="H109" s="154">
        <v>35311</v>
      </c>
      <c r="I109" s="153">
        <v>29</v>
      </c>
      <c r="J109" s="148" t="s">
        <v>58</v>
      </c>
      <c r="K109" s="153"/>
      <c r="L109" s="153"/>
      <c r="M109" s="153"/>
      <c r="N109" s="153"/>
      <c r="O109" s="155" t="s">
        <v>346</v>
      </c>
      <c r="P109" s="156" t="s">
        <v>60</v>
      </c>
      <c r="Q109" s="157" t="s">
        <v>110</v>
      </c>
      <c r="R109" s="158">
        <v>45889</v>
      </c>
      <c r="S109" s="159"/>
      <c r="T109" s="159" t="s">
        <v>62</v>
      </c>
      <c r="U109" s="159" t="s">
        <v>111</v>
      </c>
      <c r="V109" s="154">
        <v>45889</v>
      </c>
      <c r="W109" s="154" t="s">
        <v>126</v>
      </c>
      <c r="X109" s="154" t="s">
        <v>126</v>
      </c>
      <c r="Y109" s="160"/>
      <c r="Z109" s="160" t="s">
        <v>128</v>
      </c>
      <c r="AA109" s="153">
        <v>114</v>
      </c>
      <c r="AB109" s="153">
        <v>1.86</v>
      </c>
      <c r="AC109" s="182">
        <f t="shared" si="4"/>
        <v>32.95178633368019</v>
      </c>
      <c r="AD109" s="153" t="str">
        <f t="shared" si="5"/>
        <v>OBESIDADE I</v>
      </c>
      <c r="AE109" s="233" t="s">
        <v>135</v>
      </c>
      <c r="AF109" s="153" t="s">
        <v>130</v>
      </c>
      <c r="AG109" s="159"/>
      <c r="AH109" s="153"/>
      <c r="AI109" s="161"/>
      <c r="AJ109" s="153"/>
      <c r="AK109" s="153"/>
      <c r="AL109" s="207" t="s">
        <v>136</v>
      </c>
      <c r="AM109" s="207"/>
      <c r="AN109" s="207"/>
      <c r="AO109" s="207" t="str">
        <f ca="1">IF(R109="","",IF(R109&gt;TODAY(),"0 meses",DATEDIF(R109,TODAY(),"m") &amp; " meses"))</f>
        <v>9 meses</v>
      </c>
      <c r="AP109" s="147" t="s">
        <v>67</v>
      </c>
      <c r="AQ109" s="147" t="s">
        <v>67</v>
      </c>
      <c r="AR109" s="147"/>
      <c r="AS109" s="209" t="s">
        <v>68</v>
      </c>
      <c r="AT109" s="223" t="str">
        <f>MONTH(B109)&amp;"/"&amp;YEAR(B109)</f>
        <v>1/2024</v>
      </c>
      <c r="AU109" s="223">
        <f>WEEKNUM(B109)-WEEKNUM(EOMONTH(B109,-1)+1)+1</f>
        <v>1</v>
      </c>
      <c r="AV109" s="209" t="str">
        <f>MONTH(R109)&amp;"/"&amp;YEAR(R109)</f>
        <v>8/2025</v>
      </c>
      <c r="AW109" s="209">
        <f>WEEKNUM(R109)-WEEKNUM(EOMONTH(R109,-1)+1)+1</f>
        <v>4</v>
      </c>
      <c r="AX109" s="209">
        <f>IF(BB109="S",IF(Q109="1. Aceitou o programa",R109-B109,0),0)</f>
        <v>597</v>
      </c>
      <c r="AY109" s="209">
        <f>IF(BB109="S",IF(AND(S109&lt;&gt;"",R109&lt;&gt;""),S109-R109,0),0)</f>
        <v>0</v>
      </c>
      <c r="AZ109" s="209">
        <f>IF(BB109="S",IF(Q109="1. Aceitou o programa",IF(OR(X109="Não se Aplica",X109=""),IF(OR(W109="Não se Aplica",W109=""),0,W109-V109),AVERAGE(X109-W109,W109-V109)),0),0)</f>
        <v>0</v>
      </c>
      <c r="BA109" s="209">
        <f>IF(BB109="S",IF(AND(Q109="1. Aceitou o programa",AH109="Realizada"),IFERROR(IF(AG109="",0,AG109-R109),0),0),0)</f>
        <v>0</v>
      </c>
      <c r="BB109" s="209" t="str">
        <f>_xlfn.XLOOKUP(U109,'Lista Suspensa'!$AA$20:$AA$23,'Lista Suspensa'!$AB$20:$AB$23,"N/A")</f>
        <v>S</v>
      </c>
    </row>
    <row r="110" spans="1:54" ht="12" customHeight="1">
      <c r="A110" s="151" t="s">
        <v>121</v>
      </c>
      <c r="B110" s="152">
        <v>45292</v>
      </c>
      <c r="C110" s="153" t="s">
        <v>122</v>
      </c>
      <c r="D110" s="153" t="s">
        <v>178</v>
      </c>
      <c r="E110" s="244">
        <v>89442261</v>
      </c>
      <c r="F110" s="144" t="s">
        <v>347</v>
      </c>
      <c r="G110" s="230"/>
      <c r="H110" s="154">
        <v>36549</v>
      </c>
      <c r="I110" s="153">
        <v>26</v>
      </c>
      <c r="J110" s="148" t="s">
        <v>70</v>
      </c>
      <c r="K110" s="153"/>
      <c r="L110" s="153"/>
      <c r="M110" s="153"/>
      <c r="N110" s="153"/>
      <c r="O110" s="155" t="s">
        <v>348</v>
      </c>
      <c r="P110" s="156" t="s">
        <v>60</v>
      </c>
      <c r="Q110" s="157" t="s">
        <v>110</v>
      </c>
      <c r="R110" s="158">
        <v>45889</v>
      </c>
      <c r="S110" s="159"/>
      <c r="T110" s="159" t="s">
        <v>62</v>
      </c>
      <c r="U110" s="159" t="s">
        <v>111</v>
      </c>
      <c r="V110" s="154">
        <v>45889</v>
      </c>
      <c r="W110" s="154" t="s">
        <v>126</v>
      </c>
      <c r="X110" s="154" t="s">
        <v>126</v>
      </c>
      <c r="Y110" s="160"/>
      <c r="Z110" s="160" t="s">
        <v>174</v>
      </c>
      <c r="AA110" s="153">
        <v>88</v>
      </c>
      <c r="AB110" s="153">
        <v>1.55</v>
      </c>
      <c r="AC110" s="182">
        <f t="shared" si="4"/>
        <v>36.628511966701346</v>
      </c>
      <c r="AD110" s="153" t="str">
        <f t="shared" si="5"/>
        <v>OBESIDADE II</v>
      </c>
      <c r="AE110" s="233" t="s">
        <v>135</v>
      </c>
      <c r="AF110" s="153" t="s">
        <v>130</v>
      </c>
      <c r="AG110" s="159"/>
      <c r="AH110" s="153"/>
      <c r="AI110" s="161"/>
      <c r="AJ110" s="153"/>
      <c r="AK110" s="153"/>
      <c r="AL110" s="207" t="s">
        <v>131</v>
      </c>
      <c r="AM110" s="207"/>
      <c r="AN110" s="207"/>
      <c r="AO110" s="207" t="str">
        <f ca="1">IF(R110="","",IF(R110&gt;TODAY(),"0 meses",DATEDIF(R110,TODAY(),"m") &amp; " meses"))</f>
        <v>9 meses</v>
      </c>
      <c r="AP110" s="147" t="s">
        <v>67</v>
      </c>
      <c r="AQ110" s="147" t="s">
        <v>67</v>
      </c>
      <c r="AR110" s="147"/>
      <c r="AS110" s="209" t="s">
        <v>68</v>
      </c>
      <c r="AT110" s="223" t="str">
        <f>MONTH(B110)&amp;"/"&amp;YEAR(B110)</f>
        <v>1/2024</v>
      </c>
      <c r="AU110" s="223">
        <f>WEEKNUM(B110)-WEEKNUM(EOMONTH(B110,-1)+1)+1</f>
        <v>1</v>
      </c>
      <c r="AV110" s="209" t="str">
        <f>MONTH(R110)&amp;"/"&amp;YEAR(R110)</f>
        <v>8/2025</v>
      </c>
      <c r="AW110" s="209">
        <f>WEEKNUM(R110)-WEEKNUM(EOMONTH(R110,-1)+1)+1</f>
        <v>4</v>
      </c>
      <c r="AX110" s="209">
        <f>IF(BB110="S",IF(Q110="1. Aceitou o programa",R110-B110,0),0)</f>
        <v>597</v>
      </c>
      <c r="AY110" s="209">
        <f>IF(BB110="S",IF(AND(S110&lt;&gt;"",R110&lt;&gt;""),S110-R110,0),0)</f>
        <v>0</v>
      </c>
      <c r="AZ110" s="209">
        <f>IF(BB110="S",IF(Q110="1. Aceitou o programa",IF(OR(X110="Não se Aplica",X110=""),IF(OR(W110="Não se Aplica",W110=""),0,W110-V110),AVERAGE(X110-W110,W110-V110)),0),0)</f>
        <v>0</v>
      </c>
      <c r="BA110" s="209">
        <f>IF(BB110="S",IF(AND(Q110="1. Aceitou o programa",AH110="Realizada"),IFERROR(IF(AG110="",0,AG110-R110),0),0),0)</f>
        <v>0</v>
      </c>
      <c r="BB110" s="209" t="str">
        <f>_xlfn.XLOOKUP(U110,'Lista Suspensa'!$AA$20:$AA$23,'Lista Suspensa'!$AB$20:$AB$23,"N/A")</f>
        <v>S</v>
      </c>
    </row>
    <row r="111" spans="1:54" ht="12" customHeight="1">
      <c r="A111" s="151" t="s">
        <v>121</v>
      </c>
      <c r="B111" s="152">
        <v>45292</v>
      </c>
      <c r="C111" s="153" t="s">
        <v>122</v>
      </c>
      <c r="D111" s="153" t="s">
        <v>56</v>
      </c>
      <c r="E111" s="244">
        <v>82226738</v>
      </c>
      <c r="F111" s="144" t="s">
        <v>349</v>
      </c>
      <c r="G111" s="230"/>
      <c r="H111" s="154">
        <v>26262</v>
      </c>
      <c r="I111" s="153">
        <v>54</v>
      </c>
      <c r="J111" s="148" t="s">
        <v>70</v>
      </c>
      <c r="K111" s="153" t="s">
        <v>59</v>
      </c>
      <c r="L111" s="153"/>
      <c r="M111" s="153"/>
      <c r="N111" s="153"/>
      <c r="O111" s="155" t="s">
        <v>350</v>
      </c>
      <c r="P111" s="156" t="s">
        <v>60</v>
      </c>
      <c r="Q111" s="157" t="s">
        <v>110</v>
      </c>
      <c r="R111" s="158">
        <v>45890</v>
      </c>
      <c r="S111" s="159"/>
      <c r="T111" s="159" t="s">
        <v>62</v>
      </c>
      <c r="U111" s="159" t="s">
        <v>111</v>
      </c>
      <c r="V111" s="154">
        <v>45890</v>
      </c>
      <c r="W111" s="154" t="s">
        <v>126</v>
      </c>
      <c r="X111" s="154" t="s">
        <v>126</v>
      </c>
      <c r="Y111" s="160"/>
      <c r="Z111" s="160" t="s">
        <v>174</v>
      </c>
      <c r="AA111" s="153">
        <v>78</v>
      </c>
      <c r="AB111" s="153">
        <v>1.58</v>
      </c>
      <c r="AC111" s="182">
        <f t="shared" si="4"/>
        <v>31.244992789617044</v>
      </c>
      <c r="AD111" s="153" t="str">
        <f t="shared" si="5"/>
        <v>OBESIDADE I</v>
      </c>
      <c r="AE111" s="233" t="s">
        <v>135</v>
      </c>
      <c r="AF111" s="153" t="s">
        <v>130</v>
      </c>
      <c r="AG111" s="159"/>
      <c r="AH111" s="153"/>
      <c r="AI111" s="161"/>
      <c r="AJ111" s="153"/>
      <c r="AK111" s="153"/>
      <c r="AL111" s="207" t="s">
        <v>131</v>
      </c>
      <c r="AM111" s="207"/>
      <c r="AN111" s="207"/>
      <c r="AO111" s="207" t="str">
        <f ca="1">IF(R111="","",IF(R111&gt;TODAY(),"0 meses",DATEDIF(R111,TODAY(),"m") &amp; " meses"))</f>
        <v>9 meses</v>
      </c>
      <c r="AP111" s="147" t="s">
        <v>67</v>
      </c>
      <c r="AQ111" s="147" t="s">
        <v>67</v>
      </c>
      <c r="AR111" s="147"/>
      <c r="AS111" s="209" t="s">
        <v>68</v>
      </c>
      <c r="AT111" s="223" t="str">
        <f>MONTH(B111)&amp;"/"&amp;YEAR(B111)</f>
        <v>1/2024</v>
      </c>
      <c r="AU111" s="223">
        <f>WEEKNUM(B111)-WEEKNUM(EOMONTH(B111,-1)+1)+1</f>
        <v>1</v>
      </c>
      <c r="AV111" s="209" t="str">
        <f>MONTH(R111)&amp;"/"&amp;YEAR(R111)</f>
        <v>8/2025</v>
      </c>
      <c r="AW111" s="209">
        <f>WEEKNUM(R111)-WEEKNUM(EOMONTH(R111,-1)+1)+1</f>
        <v>4</v>
      </c>
      <c r="AX111" s="209">
        <f>IF(BB111="S",IF(Q111="1. Aceitou o programa",R111-B111,0),0)</f>
        <v>598</v>
      </c>
      <c r="AY111" s="209">
        <f>IF(BB111="S",IF(AND(S111&lt;&gt;"",R111&lt;&gt;""),S111-R111,0),0)</f>
        <v>0</v>
      </c>
      <c r="AZ111" s="209">
        <f>IF(BB111="S",IF(Q111="1. Aceitou o programa",IF(OR(X111="Não se Aplica",X111=""),IF(OR(W111="Não se Aplica",W111=""),0,W111-V111),AVERAGE(X111-W111,W111-V111)),0),0)</f>
        <v>0</v>
      </c>
      <c r="BA111" s="209">
        <f>IF(BB111="S",IF(AND(Q111="1. Aceitou o programa",AH111="Realizada"),IFERROR(IF(AG111="",0,AG111-R111),0),0),0)</f>
        <v>0</v>
      </c>
      <c r="BB111" s="209" t="str">
        <f>_xlfn.XLOOKUP(U111,'Lista Suspensa'!$AA$20:$AA$23,'Lista Suspensa'!$AB$20:$AB$23,"N/A")</f>
        <v>S</v>
      </c>
    </row>
    <row r="112" spans="1:54" ht="12" customHeight="1">
      <c r="A112" s="151" t="s">
        <v>121</v>
      </c>
      <c r="B112" s="152">
        <v>45292</v>
      </c>
      <c r="C112" s="153" t="s">
        <v>122</v>
      </c>
      <c r="D112" s="153" t="s">
        <v>56</v>
      </c>
      <c r="E112" s="244">
        <v>84327430</v>
      </c>
      <c r="F112" s="144" t="s">
        <v>351</v>
      </c>
      <c r="G112" s="230"/>
      <c r="H112" s="154">
        <v>25267</v>
      </c>
      <c r="I112" s="153">
        <v>57</v>
      </c>
      <c r="J112" s="148" t="s">
        <v>70</v>
      </c>
      <c r="K112" s="153" t="s">
        <v>101</v>
      </c>
      <c r="L112" s="153"/>
      <c r="M112" s="153"/>
      <c r="N112" s="153"/>
      <c r="O112" s="155" t="s">
        <v>352</v>
      </c>
      <c r="P112" s="156" t="s">
        <v>60</v>
      </c>
      <c r="Q112" s="157" t="s">
        <v>110</v>
      </c>
      <c r="R112" s="158">
        <v>45891</v>
      </c>
      <c r="S112" s="159"/>
      <c r="T112" s="159" t="s">
        <v>62</v>
      </c>
      <c r="U112" s="159" t="s">
        <v>111</v>
      </c>
      <c r="V112" s="154">
        <v>45891</v>
      </c>
      <c r="W112" s="154" t="s">
        <v>126</v>
      </c>
      <c r="X112" s="154" t="s">
        <v>126</v>
      </c>
      <c r="Y112" s="160"/>
      <c r="Z112" s="160" t="s">
        <v>166</v>
      </c>
      <c r="AA112" s="153">
        <v>94</v>
      </c>
      <c r="AB112" s="153">
        <v>1.55</v>
      </c>
      <c r="AC112" s="182">
        <f t="shared" si="4"/>
        <v>39.125910509885529</v>
      </c>
      <c r="AD112" s="153" t="str">
        <f t="shared" si="5"/>
        <v>OBESIDADE II</v>
      </c>
      <c r="AE112" s="233" t="s">
        <v>135</v>
      </c>
      <c r="AF112" s="153" t="s">
        <v>130</v>
      </c>
      <c r="AG112" s="159"/>
      <c r="AH112" s="153"/>
      <c r="AI112" s="161"/>
      <c r="AJ112" s="153"/>
      <c r="AK112" s="153"/>
      <c r="AL112" s="207" t="s">
        <v>131</v>
      </c>
      <c r="AM112" s="207"/>
      <c r="AN112" s="207"/>
      <c r="AO112" s="207" t="str">
        <f ca="1">IF(R112="","",IF(R112&gt;TODAY(),"0 meses",DATEDIF(R112,TODAY(),"m") &amp; " meses"))</f>
        <v>9 meses</v>
      </c>
      <c r="AP112" s="147" t="s">
        <v>67</v>
      </c>
      <c r="AQ112" s="147" t="s">
        <v>67</v>
      </c>
      <c r="AR112" s="147"/>
      <c r="AS112" s="209" t="s">
        <v>68</v>
      </c>
      <c r="AT112" s="223" t="str">
        <f>MONTH(B112)&amp;"/"&amp;YEAR(B112)</f>
        <v>1/2024</v>
      </c>
      <c r="AU112" s="223">
        <f>WEEKNUM(B112)-WEEKNUM(EOMONTH(B112,-1)+1)+1</f>
        <v>1</v>
      </c>
      <c r="AV112" s="209" t="str">
        <f>MONTH(R112)&amp;"/"&amp;YEAR(R112)</f>
        <v>8/2025</v>
      </c>
      <c r="AW112" s="209">
        <f>WEEKNUM(R112)-WEEKNUM(EOMONTH(R112,-1)+1)+1</f>
        <v>4</v>
      </c>
      <c r="AX112" s="209">
        <f>IF(BB112="S",IF(Q112="1. Aceitou o programa",R112-B112,0),0)</f>
        <v>599</v>
      </c>
      <c r="AY112" s="209">
        <f>IF(BB112="S",IF(AND(S112&lt;&gt;"",R112&lt;&gt;""),S112-R112,0),0)</f>
        <v>0</v>
      </c>
      <c r="AZ112" s="209">
        <f>IF(BB112="S",IF(Q112="1. Aceitou o programa",IF(OR(X112="Não se Aplica",X112=""),IF(OR(W112="Não se Aplica",W112=""),0,W112-V112),AVERAGE(X112-W112,W112-V112)),0),0)</f>
        <v>0</v>
      </c>
      <c r="BA112" s="209">
        <f>IF(BB112="S",IF(AND(Q112="1. Aceitou o programa",AH112="Realizada"),IFERROR(IF(AG112="",0,AG112-R112),0),0),0)</f>
        <v>0</v>
      </c>
      <c r="BB112" s="209" t="str">
        <f>_xlfn.XLOOKUP(U112,'Lista Suspensa'!$AA$20:$AA$23,'Lista Suspensa'!$AB$20:$AB$23,"N/A")</f>
        <v>S</v>
      </c>
    </row>
    <row r="113" spans="1:54" ht="12" customHeight="1">
      <c r="A113" s="151" t="s">
        <v>121</v>
      </c>
      <c r="B113" s="152">
        <v>45292</v>
      </c>
      <c r="C113" s="153" t="s">
        <v>122</v>
      </c>
      <c r="D113" s="153" t="s">
        <v>56</v>
      </c>
      <c r="E113" s="244">
        <v>93861526</v>
      </c>
      <c r="F113" s="144" t="s">
        <v>353</v>
      </c>
      <c r="G113" s="230"/>
      <c r="H113" s="154">
        <v>27586</v>
      </c>
      <c r="I113" s="153">
        <v>50</v>
      </c>
      <c r="J113" s="148" t="s">
        <v>70</v>
      </c>
      <c r="K113" s="153" t="s">
        <v>101</v>
      </c>
      <c r="L113" s="153"/>
      <c r="M113" s="153"/>
      <c r="N113" s="153"/>
      <c r="O113" s="155" t="s">
        <v>354</v>
      </c>
      <c r="P113" s="156" t="s">
        <v>60</v>
      </c>
      <c r="Q113" s="157" t="s">
        <v>110</v>
      </c>
      <c r="R113" s="158">
        <v>45891</v>
      </c>
      <c r="S113" s="159"/>
      <c r="T113" s="159" t="s">
        <v>62</v>
      </c>
      <c r="U113" s="159" t="s">
        <v>111</v>
      </c>
      <c r="V113" s="154">
        <v>45891</v>
      </c>
      <c r="W113" s="154" t="s">
        <v>126</v>
      </c>
      <c r="X113" s="154" t="s">
        <v>126</v>
      </c>
      <c r="Y113" s="160" t="s">
        <v>355</v>
      </c>
      <c r="Z113" s="160" t="s">
        <v>166</v>
      </c>
      <c r="AA113" s="153">
        <v>115</v>
      </c>
      <c r="AB113" s="153">
        <v>1.65</v>
      </c>
      <c r="AC113" s="182">
        <f t="shared" si="4"/>
        <v>42.240587695133158</v>
      </c>
      <c r="AD113" s="153" t="str">
        <f t="shared" si="5"/>
        <v>OBESIDADE III</v>
      </c>
      <c r="AE113" s="233" t="s">
        <v>135</v>
      </c>
      <c r="AF113" s="153" t="s">
        <v>130</v>
      </c>
      <c r="AG113" s="159"/>
      <c r="AH113" s="153"/>
      <c r="AI113" s="161"/>
      <c r="AJ113" s="153"/>
      <c r="AK113" s="153"/>
      <c r="AL113" s="207" t="s">
        <v>131</v>
      </c>
      <c r="AM113" s="207"/>
      <c r="AN113" s="207"/>
      <c r="AO113" s="207" t="str">
        <f ca="1">IF(R113="","",IF(R113&gt;TODAY(),"0 meses",DATEDIF(R113,TODAY(),"m") &amp; " meses"))</f>
        <v>9 meses</v>
      </c>
      <c r="AP113" s="147" t="s">
        <v>67</v>
      </c>
      <c r="AQ113" s="147" t="s">
        <v>67</v>
      </c>
      <c r="AR113" s="147"/>
      <c r="AS113" s="209" t="s">
        <v>68</v>
      </c>
      <c r="AT113" s="223" t="str">
        <f>MONTH(B113)&amp;"/"&amp;YEAR(B113)</f>
        <v>1/2024</v>
      </c>
      <c r="AU113" s="223">
        <f>WEEKNUM(B113)-WEEKNUM(EOMONTH(B113,-1)+1)+1</f>
        <v>1</v>
      </c>
      <c r="AV113" s="209" t="str">
        <f>MONTH(R113)&amp;"/"&amp;YEAR(R113)</f>
        <v>8/2025</v>
      </c>
      <c r="AW113" s="209">
        <f>WEEKNUM(R113)-WEEKNUM(EOMONTH(R113,-1)+1)+1</f>
        <v>4</v>
      </c>
      <c r="AX113" s="209">
        <f>IF(BB113="S",IF(Q113="1. Aceitou o programa",R113-B113,0),0)</f>
        <v>599</v>
      </c>
      <c r="AY113" s="209">
        <f>IF(BB113="S",IF(AND(S113&lt;&gt;"",R113&lt;&gt;""),S113-R113,0),0)</f>
        <v>0</v>
      </c>
      <c r="AZ113" s="209">
        <f>IF(BB113="S",IF(Q113="1. Aceitou o programa",IF(OR(X113="Não se Aplica",X113=""),IF(OR(W113="Não se Aplica",W113=""),0,W113-V113),AVERAGE(X113-W113,W113-V113)),0),0)</f>
        <v>0</v>
      </c>
      <c r="BA113" s="209">
        <f>IF(BB113="S",IF(AND(Q113="1. Aceitou o programa",AH113="Realizada"),IFERROR(IF(AG113="",0,AG113-R113),0),0),0)</f>
        <v>0</v>
      </c>
      <c r="BB113" s="209" t="str">
        <f>_xlfn.XLOOKUP(U113,'Lista Suspensa'!$AA$20:$AA$23,'Lista Suspensa'!$AB$20:$AB$23,"N/A")</f>
        <v>S</v>
      </c>
    </row>
    <row r="114" spans="1:54" ht="12" customHeight="1">
      <c r="A114" s="151" t="s">
        <v>121</v>
      </c>
      <c r="B114" s="152">
        <v>45292</v>
      </c>
      <c r="C114" s="153" t="s">
        <v>122</v>
      </c>
      <c r="D114" s="153" t="s">
        <v>56</v>
      </c>
      <c r="E114" s="244">
        <v>95026929</v>
      </c>
      <c r="F114" s="144" t="s">
        <v>356</v>
      </c>
      <c r="G114" s="230"/>
      <c r="H114" s="154">
        <v>31280</v>
      </c>
      <c r="I114" s="153">
        <v>40</v>
      </c>
      <c r="J114" s="148" t="s">
        <v>70</v>
      </c>
      <c r="K114" s="153" t="s">
        <v>59</v>
      </c>
      <c r="L114" s="153"/>
      <c r="M114" s="153"/>
      <c r="N114" s="153"/>
      <c r="O114" s="155" t="s">
        <v>357</v>
      </c>
      <c r="P114" s="156" t="s">
        <v>60</v>
      </c>
      <c r="Q114" s="157" t="s">
        <v>110</v>
      </c>
      <c r="R114" s="158">
        <v>45891</v>
      </c>
      <c r="S114" s="159"/>
      <c r="T114" s="159" t="s">
        <v>62</v>
      </c>
      <c r="U114" s="159" t="s">
        <v>111</v>
      </c>
      <c r="V114" s="154">
        <v>45891</v>
      </c>
      <c r="W114" s="154" t="s">
        <v>126</v>
      </c>
      <c r="X114" s="154" t="s">
        <v>126</v>
      </c>
      <c r="Y114" s="160"/>
      <c r="Z114" s="160" t="s">
        <v>166</v>
      </c>
      <c r="AA114" s="153">
        <v>80</v>
      </c>
      <c r="AB114" s="153">
        <v>1.61</v>
      </c>
      <c r="AC114" s="182">
        <f t="shared" si="4"/>
        <v>30.863006828440259</v>
      </c>
      <c r="AD114" s="153" t="str">
        <f t="shared" si="5"/>
        <v>OBESIDADE I</v>
      </c>
      <c r="AE114" s="233" t="s">
        <v>135</v>
      </c>
      <c r="AF114" s="153" t="s">
        <v>130</v>
      </c>
      <c r="AG114" s="159"/>
      <c r="AH114" s="153"/>
      <c r="AI114" s="161"/>
      <c r="AJ114" s="153"/>
      <c r="AK114" s="153"/>
      <c r="AL114" s="207" t="s">
        <v>131</v>
      </c>
      <c r="AM114" s="207"/>
      <c r="AN114" s="207"/>
      <c r="AO114" s="207" t="str">
        <f ca="1">IF(R114="","",IF(R114&gt;TODAY(),"0 meses",DATEDIF(R114,TODAY(),"m") &amp; " meses"))</f>
        <v>9 meses</v>
      </c>
      <c r="AP114" s="147" t="s">
        <v>67</v>
      </c>
      <c r="AQ114" s="147" t="s">
        <v>67</v>
      </c>
      <c r="AR114" s="147"/>
      <c r="AS114" s="209" t="s">
        <v>68</v>
      </c>
      <c r="AT114" s="223" t="str">
        <f>MONTH(B114)&amp;"/"&amp;YEAR(B114)</f>
        <v>1/2024</v>
      </c>
      <c r="AU114" s="223">
        <f>WEEKNUM(B114)-WEEKNUM(EOMONTH(B114,-1)+1)+1</f>
        <v>1</v>
      </c>
      <c r="AV114" s="209" t="str">
        <f>MONTH(R114)&amp;"/"&amp;YEAR(R114)</f>
        <v>8/2025</v>
      </c>
      <c r="AW114" s="209">
        <f>WEEKNUM(R114)-WEEKNUM(EOMONTH(R114,-1)+1)+1</f>
        <v>4</v>
      </c>
      <c r="AX114" s="209">
        <f>IF(BB114="S",IF(Q114="1. Aceitou o programa",R114-B114,0),0)</f>
        <v>599</v>
      </c>
      <c r="AY114" s="209">
        <f>IF(BB114="S",IF(AND(S114&lt;&gt;"",R114&lt;&gt;""),S114-R114,0),0)</f>
        <v>0</v>
      </c>
      <c r="AZ114" s="209">
        <f>IF(BB114="S",IF(Q114="1. Aceitou o programa",IF(OR(X114="Não se Aplica",X114=""),IF(OR(W114="Não se Aplica",W114=""),0,W114-V114),AVERAGE(X114-W114,W114-V114)),0),0)</f>
        <v>0</v>
      </c>
      <c r="BA114" s="209">
        <f>IF(BB114="S",IF(AND(Q114="1. Aceitou o programa",AH114="Realizada"),IFERROR(IF(AG114="",0,AG114-R114),0),0),0)</f>
        <v>0</v>
      </c>
      <c r="BB114" s="209" t="str">
        <f>_xlfn.XLOOKUP(U114,'Lista Suspensa'!$AA$20:$AA$23,'Lista Suspensa'!$AB$20:$AB$23,"N/A")</f>
        <v>S</v>
      </c>
    </row>
    <row r="115" spans="1:54" ht="12" customHeight="1">
      <c r="A115" s="151" t="s">
        <v>121</v>
      </c>
      <c r="B115" s="152">
        <v>45292</v>
      </c>
      <c r="C115" s="153" t="s">
        <v>122</v>
      </c>
      <c r="D115" s="153" t="s">
        <v>175</v>
      </c>
      <c r="E115" s="244">
        <v>81305593</v>
      </c>
      <c r="F115" s="144" t="s">
        <v>358</v>
      </c>
      <c r="G115" s="230"/>
      <c r="H115" s="154">
        <v>29421</v>
      </c>
      <c r="I115" s="153">
        <v>45</v>
      </c>
      <c r="J115" s="148" t="s">
        <v>70</v>
      </c>
      <c r="K115" s="153"/>
      <c r="L115" s="153"/>
      <c r="M115" s="153"/>
      <c r="N115" s="153"/>
      <c r="O115" s="155">
        <v>11983174817</v>
      </c>
      <c r="P115" s="156" t="s">
        <v>60</v>
      </c>
      <c r="Q115" s="157" t="s">
        <v>110</v>
      </c>
      <c r="R115" s="158">
        <v>45891</v>
      </c>
      <c r="S115" s="159"/>
      <c r="T115" s="159" t="s">
        <v>62</v>
      </c>
      <c r="U115" s="159" t="s">
        <v>111</v>
      </c>
      <c r="V115" s="154">
        <v>45891</v>
      </c>
      <c r="W115" s="154" t="s">
        <v>126</v>
      </c>
      <c r="X115" s="154" t="s">
        <v>126</v>
      </c>
      <c r="Y115" s="160"/>
      <c r="Z115" s="160" t="s">
        <v>359</v>
      </c>
      <c r="AA115" s="153">
        <v>105</v>
      </c>
      <c r="AB115" s="153">
        <v>1.52</v>
      </c>
      <c r="AC115" s="182">
        <f t="shared" si="4"/>
        <v>45.446675900277008</v>
      </c>
      <c r="AD115" s="153" t="str">
        <f t="shared" si="5"/>
        <v>OBESIDADE III</v>
      </c>
      <c r="AE115" s="233" t="s">
        <v>135</v>
      </c>
      <c r="AF115" s="153" t="s">
        <v>130</v>
      </c>
      <c r="AG115" s="159"/>
      <c r="AH115" s="153"/>
      <c r="AI115" s="161"/>
      <c r="AJ115" s="153"/>
      <c r="AK115" s="153"/>
      <c r="AL115" s="207" t="s">
        <v>131</v>
      </c>
      <c r="AM115" s="207"/>
      <c r="AN115" s="207"/>
      <c r="AO115" s="207" t="str">
        <f ca="1">IF(R115="","",IF(R115&gt;TODAY(),"0 meses",DATEDIF(R115,TODAY(),"m") &amp; " meses"))</f>
        <v>9 meses</v>
      </c>
      <c r="AP115" s="147" t="s">
        <v>67</v>
      </c>
      <c r="AQ115" s="147" t="s">
        <v>67</v>
      </c>
      <c r="AR115" s="147"/>
      <c r="AS115" s="209" t="s">
        <v>68</v>
      </c>
      <c r="AT115" s="223" t="str">
        <f>MONTH(B115)&amp;"/"&amp;YEAR(B115)</f>
        <v>1/2024</v>
      </c>
      <c r="AU115" s="223">
        <f>WEEKNUM(B115)-WEEKNUM(EOMONTH(B115,-1)+1)+1</f>
        <v>1</v>
      </c>
      <c r="AV115" s="209" t="str">
        <f>MONTH(R115)&amp;"/"&amp;YEAR(R115)</f>
        <v>8/2025</v>
      </c>
      <c r="AW115" s="209">
        <f>WEEKNUM(R115)-WEEKNUM(EOMONTH(R115,-1)+1)+1</f>
        <v>4</v>
      </c>
      <c r="AX115" s="209">
        <f>IF(BB115="S",IF(Q115="1. Aceitou o programa",R115-B115,0),0)</f>
        <v>599</v>
      </c>
      <c r="AY115" s="209">
        <f>IF(BB115="S",IF(AND(S115&lt;&gt;"",R115&lt;&gt;""),S115-R115,0),0)</f>
        <v>0</v>
      </c>
      <c r="AZ115" s="209">
        <f>IF(BB115="S",IF(Q115="1. Aceitou o programa",IF(OR(X115="Não se Aplica",X115=""),IF(OR(W115="Não se Aplica",W115=""),0,W115-V115),AVERAGE(X115-W115,W115-V115)),0),0)</f>
        <v>0</v>
      </c>
      <c r="BA115" s="209">
        <f>IF(BB115="S",IF(AND(Q115="1. Aceitou o programa",AH115="Realizada"),IFERROR(IF(AG115="",0,AG115-R115),0),0),0)</f>
        <v>0</v>
      </c>
      <c r="BB115" s="209" t="str">
        <f>_xlfn.XLOOKUP(U115,'Lista Suspensa'!$AA$20:$AA$23,'Lista Suspensa'!$AB$20:$AB$23,"N/A")</f>
        <v>S</v>
      </c>
    </row>
    <row r="116" spans="1:54" ht="12" customHeight="1">
      <c r="A116" s="151" t="s">
        <v>121</v>
      </c>
      <c r="B116" s="152">
        <v>45292</v>
      </c>
      <c r="C116" s="153" t="s">
        <v>122</v>
      </c>
      <c r="D116" s="153" t="s">
        <v>56</v>
      </c>
      <c r="E116" s="244">
        <v>85199993</v>
      </c>
      <c r="F116" s="144" t="s">
        <v>360</v>
      </c>
      <c r="G116" s="230"/>
      <c r="H116" s="154">
        <v>34239</v>
      </c>
      <c r="I116" s="153">
        <v>32</v>
      </c>
      <c r="J116" s="148" t="s">
        <v>70</v>
      </c>
      <c r="K116" s="153"/>
      <c r="L116" s="153"/>
      <c r="M116" s="153"/>
      <c r="N116" s="153"/>
      <c r="O116" s="155" t="s">
        <v>361</v>
      </c>
      <c r="P116" s="156" t="s">
        <v>60</v>
      </c>
      <c r="Q116" s="157" t="s">
        <v>110</v>
      </c>
      <c r="R116" s="158">
        <v>45891</v>
      </c>
      <c r="S116" s="159"/>
      <c r="T116" s="159" t="s">
        <v>62</v>
      </c>
      <c r="U116" s="159" t="s">
        <v>111</v>
      </c>
      <c r="V116" s="154">
        <v>45891</v>
      </c>
      <c r="W116" s="154" t="s">
        <v>126</v>
      </c>
      <c r="X116" s="154" t="s">
        <v>126</v>
      </c>
      <c r="Y116" s="160"/>
      <c r="Z116" s="160" t="s">
        <v>190</v>
      </c>
      <c r="AA116" s="153">
        <v>122.8</v>
      </c>
      <c r="AB116" s="153">
        <v>1.67</v>
      </c>
      <c r="AC116" s="182">
        <f t="shared" si="4"/>
        <v>44.031697084872171</v>
      </c>
      <c r="AD116" s="153" t="str">
        <f t="shared" si="5"/>
        <v>OBESIDADE III</v>
      </c>
      <c r="AE116" s="233" t="s">
        <v>135</v>
      </c>
      <c r="AF116" s="153" t="s">
        <v>130</v>
      </c>
      <c r="AG116" s="159"/>
      <c r="AH116" s="153"/>
      <c r="AI116" s="161"/>
      <c r="AJ116" s="153"/>
      <c r="AK116" s="153"/>
      <c r="AL116" s="207" t="s">
        <v>131</v>
      </c>
      <c r="AM116" s="207"/>
      <c r="AN116" s="207"/>
      <c r="AO116" s="207" t="str">
        <f ca="1">IF(R116="","",IF(R116&gt;TODAY(),"0 meses",DATEDIF(R116,TODAY(),"m") &amp; " meses"))</f>
        <v>9 meses</v>
      </c>
      <c r="AP116" s="147" t="s">
        <v>67</v>
      </c>
      <c r="AQ116" s="147" t="s">
        <v>67</v>
      </c>
      <c r="AR116" s="147"/>
      <c r="AS116" s="209" t="s">
        <v>68</v>
      </c>
      <c r="AT116" s="223" t="str">
        <f>MONTH(B116)&amp;"/"&amp;YEAR(B116)</f>
        <v>1/2024</v>
      </c>
      <c r="AU116" s="223">
        <f>WEEKNUM(B116)-WEEKNUM(EOMONTH(B116,-1)+1)+1</f>
        <v>1</v>
      </c>
      <c r="AV116" s="209" t="str">
        <f>MONTH(R116)&amp;"/"&amp;YEAR(R116)</f>
        <v>8/2025</v>
      </c>
      <c r="AW116" s="209">
        <f>WEEKNUM(R116)-WEEKNUM(EOMONTH(R116,-1)+1)+1</f>
        <v>4</v>
      </c>
      <c r="AX116" s="209">
        <f>IF(BB116="S",IF(Q116="1. Aceitou o programa",R116-B116,0),0)</f>
        <v>599</v>
      </c>
      <c r="AY116" s="209">
        <f>IF(BB116="S",IF(AND(S116&lt;&gt;"",R116&lt;&gt;""),S116-R116,0),0)</f>
        <v>0</v>
      </c>
      <c r="AZ116" s="209">
        <f>IF(BB116="S",IF(Q116="1. Aceitou o programa",IF(OR(X116="Não se Aplica",X116=""),IF(OR(W116="Não se Aplica",W116=""),0,W116-V116),AVERAGE(X116-W116,W116-V116)),0),0)</f>
        <v>0</v>
      </c>
      <c r="BA116" s="209">
        <f>IF(BB116="S",IF(AND(Q116="1. Aceitou o programa",AH116="Realizada"),IFERROR(IF(AG116="",0,AG116-R116),0),0),0)</f>
        <v>0</v>
      </c>
      <c r="BB116" s="209" t="str">
        <f>_xlfn.XLOOKUP(U116,'Lista Suspensa'!$AA$20:$AA$23,'Lista Suspensa'!$AB$20:$AB$23,"N/A")</f>
        <v>S</v>
      </c>
    </row>
    <row r="117" spans="1:54" ht="12" customHeight="1">
      <c r="A117" s="151" t="s">
        <v>121</v>
      </c>
      <c r="B117" s="152">
        <v>45292</v>
      </c>
      <c r="C117" s="153" t="s">
        <v>122</v>
      </c>
      <c r="D117" s="153" t="s">
        <v>171</v>
      </c>
      <c r="E117" s="244">
        <v>94326298</v>
      </c>
      <c r="F117" s="144" t="s">
        <v>362</v>
      </c>
      <c r="G117" s="230"/>
      <c r="H117" s="154">
        <v>34680</v>
      </c>
      <c r="I117" s="153">
        <v>31</v>
      </c>
      <c r="J117" s="148" t="s">
        <v>70</v>
      </c>
      <c r="K117" s="153"/>
      <c r="L117" s="153"/>
      <c r="M117" s="153"/>
      <c r="N117" s="153"/>
      <c r="O117" s="155">
        <v>21981356147</v>
      </c>
      <c r="P117" s="156" t="s">
        <v>60</v>
      </c>
      <c r="Q117" s="157" t="s">
        <v>110</v>
      </c>
      <c r="R117" s="158">
        <v>45891</v>
      </c>
      <c r="S117" s="159"/>
      <c r="T117" s="159" t="s">
        <v>62</v>
      </c>
      <c r="U117" s="159" t="s">
        <v>111</v>
      </c>
      <c r="V117" s="154">
        <v>45891</v>
      </c>
      <c r="W117" s="154" t="s">
        <v>126</v>
      </c>
      <c r="X117" s="154" t="s">
        <v>126</v>
      </c>
      <c r="Y117" s="160"/>
      <c r="Z117" s="160" t="s">
        <v>65</v>
      </c>
      <c r="AA117" s="153">
        <v>149</v>
      </c>
      <c r="AB117" s="153">
        <v>1.6</v>
      </c>
      <c r="AC117" s="182">
        <f t="shared" si="4"/>
        <v>58.203124999999986</v>
      </c>
      <c r="AD117" s="153" t="str">
        <f t="shared" si="5"/>
        <v>OBESIDADE III</v>
      </c>
      <c r="AE117" s="233" t="s">
        <v>135</v>
      </c>
      <c r="AF117" s="153" t="s">
        <v>130</v>
      </c>
      <c r="AG117" s="159"/>
      <c r="AH117" s="153"/>
      <c r="AI117" s="161"/>
      <c r="AJ117" s="153"/>
      <c r="AK117" s="153"/>
      <c r="AL117" s="207" t="s">
        <v>143</v>
      </c>
      <c r="AM117" s="207"/>
      <c r="AN117" s="207"/>
      <c r="AO117" s="207" t="str">
        <f ca="1">IF(R117="","",IF(R117&gt;TODAY(),"0 meses",DATEDIF(R117,TODAY(),"m") &amp; " meses"))</f>
        <v>9 meses</v>
      </c>
      <c r="AP117" s="147" t="s">
        <v>67</v>
      </c>
      <c r="AQ117" s="147" t="s">
        <v>67</v>
      </c>
      <c r="AR117" s="147"/>
      <c r="AS117" s="209" t="s">
        <v>68</v>
      </c>
      <c r="AT117" s="223" t="str">
        <f>MONTH(B117)&amp;"/"&amp;YEAR(B117)</f>
        <v>1/2024</v>
      </c>
      <c r="AU117" s="223">
        <f>WEEKNUM(B117)-WEEKNUM(EOMONTH(B117,-1)+1)+1</f>
        <v>1</v>
      </c>
      <c r="AV117" s="209" t="str">
        <f>MONTH(R117)&amp;"/"&amp;YEAR(R117)</f>
        <v>8/2025</v>
      </c>
      <c r="AW117" s="209">
        <f>WEEKNUM(R117)-WEEKNUM(EOMONTH(R117,-1)+1)+1</f>
        <v>4</v>
      </c>
      <c r="AX117" s="209">
        <f>IF(BB117="S",IF(Q117="1. Aceitou o programa",R117-B117,0),0)</f>
        <v>599</v>
      </c>
      <c r="AY117" s="209">
        <f>IF(BB117="S",IF(AND(S117&lt;&gt;"",R117&lt;&gt;""),S117-R117,0),0)</f>
        <v>0</v>
      </c>
      <c r="AZ117" s="209">
        <f>IF(BB117="S",IF(Q117="1. Aceitou o programa",IF(OR(X117="Não se Aplica",X117=""),IF(OR(W117="Não se Aplica",W117=""),0,W117-V117),AVERAGE(X117-W117,W117-V117)),0),0)</f>
        <v>0</v>
      </c>
      <c r="BA117" s="209">
        <f>IF(BB117="S",IF(AND(Q117="1. Aceitou o programa",AH117="Realizada"),IFERROR(IF(AG117="",0,AG117-R117),0),0),0)</f>
        <v>0</v>
      </c>
      <c r="BB117" s="209" t="str">
        <f>_xlfn.XLOOKUP(U117,'Lista Suspensa'!$AA$20:$AA$23,'Lista Suspensa'!$AB$20:$AB$23,"N/A")</f>
        <v>S</v>
      </c>
    </row>
    <row r="118" spans="1:54" ht="12" customHeight="1">
      <c r="A118" s="151" t="s">
        <v>121</v>
      </c>
      <c r="B118" s="152">
        <v>45292</v>
      </c>
      <c r="C118" s="153" t="s">
        <v>122</v>
      </c>
      <c r="D118" s="153" t="s">
        <v>56</v>
      </c>
      <c r="E118" s="244">
        <v>93860867</v>
      </c>
      <c r="F118" s="144" t="s">
        <v>363</v>
      </c>
      <c r="G118" s="230"/>
      <c r="H118" s="154">
        <v>34833</v>
      </c>
      <c r="I118" s="153">
        <v>31</v>
      </c>
      <c r="J118" s="148" t="s">
        <v>70</v>
      </c>
      <c r="K118" s="153"/>
      <c r="L118" s="153"/>
      <c r="M118" s="153"/>
      <c r="N118" s="153"/>
      <c r="O118" s="155" t="s">
        <v>364</v>
      </c>
      <c r="P118" s="156" t="s">
        <v>60</v>
      </c>
      <c r="Q118" s="157" t="s">
        <v>110</v>
      </c>
      <c r="R118" s="158">
        <v>45891</v>
      </c>
      <c r="S118" s="159"/>
      <c r="T118" s="159" t="s">
        <v>62</v>
      </c>
      <c r="U118" s="159" t="s">
        <v>111</v>
      </c>
      <c r="V118" s="154">
        <v>45891</v>
      </c>
      <c r="W118" s="154" t="s">
        <v>126</v>
      </c>
      <c r="X118" s="154" t="s">
        <v>126</v>
      </c>
      <c r="Y118" s="160" t="s">
        <v>365</v>
      </c>
      <c r="Z118" s="160" t="s">
        <v>166</v>
      </c>
      <c r="AA118" s="153">
        <v>80</v>
      </c>
      <c r="AB118" s="153">
        <v>1.59</v>
      </c>
      <c r="AC118" s="182">
        <f t="shared" si="4"/>
        <v>31.644317867172973</v>
      </c>
      <c r="AD118" s="153" t="str">
        <f t="shared" si="5"/>
        <v>OBESIDADE I</v>
      </c>
      <c r="AE118" s="233" t="s">
        <v>135</v>
      </c>
      <c r="AF118" s="153" t="s">
        <v>130</v>
      </c>
      <c r="AG118" s="159"/>
      <c r="AH118" s="153"/>
      <c r="AI118" s="161"/>
      <c r="AJ118" s="153"/>
      <c r="AK118" s="153"/>
      <c r="AL118" s="207" t="s">
        <v>131</v>
      </c>
      <c r="AM118" s="207"/>
      <c r="AN118" s="207"/>
      <c r="AO118" s="207" t="str">
        <f ca="1">IF(R118="","",IF(R118&gt;TODAY(),"0 meses",DATEDIF(R118,TODAY(),"m") &amp; " meses"))</f>
        <v>9 meses</v>
      </c>
      <c r="AP118" s="147" t="s">
        <v>67</v>
      </c>
      <c r="AQ118" s="147" t="s">
        <v>67</v>
      </c>
      <c r="AR118" s="147"/>
      <c r="AS118" s="209" t="s">
        <v>68</v>
      </c>
      <c r="AT118" s="223" t="str">
        <f>MONTH(B118)&amp;"/"&amp;YEAR(B118)</f>
        <v>1/2024</v>
      </c>
      <c r="AU118" s="223">
        <f>WEEKNUM(B118)-WEEKNUM(EOMONTH(B118,-1)+1)+1</f>
        <v>1</v>
      </c>
      <c r="AV118" s="209" t="str">
        <f>MONTH(R118)&amp;"/"&amp;YEAR(R118)</f>
        <v>8/2025</v>
      </c>
      <c r="AW118" s="209">
        <f>WEEKNUM(R118)-WEEKNUM(EOMONTH(R118,-1)+1)+1</f>
        <v>4</v>
      </c>
      <c r="AX118" s="209">
        <f>IF(BB118="S",IF(Q118="1. Aceitou o programa",R118-B118,0),0)</f>
        <v>599</v>
      </c>
      <c r="AY118" s="209">
        <f>IF(BB118="S",IF(AND(S118&lt;&gt;"",R118&lt;&gt;""),S118-R118,0),0)</f>
        <v>0</v>
      </c>
      <c r="AZ118" s="209">
        <f>IF(BB118="S",IF(Q118="1. Aceitou o programa",IF(OR(X118="Não se Aplica",X118=""),IF(OR(W118="Não se Aplica",W118=""),0,W118-V118),AVERAGE(X118-W118,W118-V118)),0),0)</f>
        <v>0</v>
      </c>
      <c r="BA118" s="209">
        <f>IF(BB118="S",IF(AND(Q118="1. Aceitou o programa",AH118="Realizada"),IFERROR(IF(AG118="",0,AG118-R118),0),0),0)</f>
        <v>0</v>
      </c>
      <c r="BB118" s="209" t="str">
        <f>_xlfn.XLOOKUP(U118,'Lista Suspensa'!$AA$20:$AA$23,'Lista Suspensa'!$AB$20:$AB$23,"N/A")</f>
        <v>S</v>
      </c>
    </row>
    <row r="119" spans="1:54" ht="12" customHeight="1">
      <c r="A119" s="151" t="s">
        <v>121</v>
      </c>
      <c r="B119" s="152">
        <v>45292</v>
      </c>
      <c r="C119" s="153" t="s">
        <v>122</v>
      </c>
      <c r="D119" s="153" t="s">
        <v>56</v>
      </c>
      <c r="E119" s="244">
        <v>89368657</v>
      </c>
      <c r="F119" s="144" t="s">
        <v>366</v>
      </c>
      <c r="G119" s="230"/>
      <c r="H119" s="154">
        <v>35029</v>
      </c>
      <c r="I119" s="153">
        <v>30</v>
      </c>
      <c r="J119" s="148" t="s">
        <v>70</v>
      </c>
      <c r="K119" s="153"/>
      <c r="L119" s="153"/>
      <c r="M119" s="153"/>
      <c r="N119" s="153"/>
      <c r="O119" s="155" t="s">
        <v>367</v>
      </c>
      <c r="P119" s="156" t="s">
        <v>60</v>
      </c>
      <c r="Q119" s="157" t="s">
        <v>110</v>
      </c>
      <c r="R119" s="158">
        <v>45891</v>
      </c>
      <c r="S119" s="159"/>
      <c r="T119" s="159" t="s">
        <v>62</v>
      </c>
      <c r="U119" s="159" t="s">
        <v>111</v>
      </c>
      <c r="V119" s="154">
        <v>45891</v>
      </c>
      <c r="W119" s="154" t="s">
        <v>126</v>
      </c>
      <c r="X119" s="154" t="s">
        <v>126</v>
      </c>
      <c r="Y119" s="160"/>
      <c r="Z119" s="160" t="s">
        <v>368</v>
      </c>
      <c r="AA119" s="153">
        <v>116</v>
      </c>
      <c r="AB119" s="153">
        <v>1.61</v>
      </c>
      <c r="AC119" s="182">
        <f t="shared" si="4"/>
        <v>44.751359901238374</v>
      </c>
      <c r="AD119" s="153" t="str">
        <f t="shared" si="5"/>
        <v>OBESIDADE III</v>
      </c>
      <c r="AE119" s="233" t="s">
        <v>135</v>
      </c>
      <c r="AF119" s="153" t="s">
        <v>130</v>
      </c>
      <c r="AG119" s="159"/>
      <c r="AH119" s="153"/>
      <c r="AI119" s="161"/>
      <c r="AJ119" s="153"/>
      <c r="AK119" s="153"/>
      <c r="AL119" s="207" t="s">
        <v>131</v>
      </c>
      <c r="AM119" s="207"/>
      <c r="AN119" s="207"/>
      <c r="AO119" s="207" t="str">
        <f ca="1">IF(R119="","",IF(R119&gt;TODAY(),"0 meses",DATEDIF(R119,TODAY(),"m") &amp; " meses"))</f>
        <v>9 meses</v>
      </c>
      <c r="AP119" s="147" t="s">
        <v>67</v>
      </c>
      <c r="AQ119" s="147" t="s">
        <v>67</v>
      </c>
      <c r="AR119" s="147"/>
      <c r="AS119" s="209" t="s">
        <v>68</v>
      </c>
      <c r="AT119" s="223" t="str">
        <f>MONTH(B119)&amp;"/"&amp;YEAR(B119)</f>
        <v>1/2024</v>
      </c>
      <c r="AU119" s="223">
        <f>WEEKNUM(B119)-WEEKNUM(EOMONTH(B119,-1)+1)+1</f>
        <v>1</v>
      </c>
      <c r="AV119" s="209" t="str">
        <f>MONTH(R119)&amp;"/"&amp;YEAR(R119)</f>
        <v>8/2025</v>
      </c>
      <c r="AW119" s="209">
        <f>WEEKNUM(R119)-WEEKNUM(EOMONTH(R119,-1)+1)+1</f>
        <v>4</v>
      </c>
      <c r="AX119" s="209">
        <f>IF(BB119="S",IF(Q119="1. Aceitou o programa",R119-B119,0),0)</f>
        <v>599</v>
      </c>
      <c r="AY119" s="209">
        <f>IF(BB119="S",IF(AND(S119&lt;&gt;"",R119&lt;&gt;""),S119-R119,0),0)</f>
        <v>0</v>
      </c>
      <c r="AZ119" s="209">
        <f>IF(BB119="S",IF(Q119="1. Aceitou o programa",IF(OR(X119="Não se Aplica",X119=""),IF(OR(W119="Não se Aplica",W119=""),0,W119-V119),AVERAGE(X119-W119,W119-V119)),0),0)</f>
        <v>0</v>
      </c>
      <c r="BA119" s="209">
        <f>IF(BB119="S",IF(AND(Q119="1. Aceitou o programa",AH119="Realizada"),IFERROR(IF(AG119="",0,AG119-R119),0),0),0)</f>
        <v>0</v>
      </c>
      <c r="BB119" s="209" t="str">
        <f>_xlfn.XLOOKUP(U119,'Lista Suspensa'!$AA$20:$AA$23,'Lista Suspensa'!$AB$20:$AB$23,"N/A")</f>
        <v>S</v>
      </c>
    </row>
    <row r="120" spans="1:54" ht="12" customHeight="1">
      <c r="A120" s="151" t="s">
        <v>121</v>
      </c>
      <c r="B120" s="152">
        <v>45292</v>
      </c>
      <c r="C120" s="153" t="s">
        <v>122</v>
      </c>
      <c r="D120" s="153" t="s">
        <v>56</v>
      </c>
      <c r="E120" s="244">
        <v>94840635</v>
      </c>
      <c r="F120" s="144" t="s">
        <v>369</v>
      </c>
      <c r="G120" s="230"/>
      <c r="H120" s="154">
        <v>35076</v>
      </c>
      <c r="I120" s="153">
        <v>30</v>
      </c>
      <c r="J120" s="148" t="s">
        <v>70</v>
      </c>
      <c r="K120" s="153"/>
      <c r="L120" s="153"/>
      <c r="M120" s="153"/>
      <c r="N120" s="153"/>
      <c r="O120" s="155" t="s">
        <v>370</v>
      </c>
      <c r="P120" s="156" t="s">
        <v>60</v>
      </c>
      <c r="Q120" s="157" t="s">
        <v>110</v>
      </c>
      <c r="R120" s="158">
        <v>45891</v>
      </c>
      <c r="S120" s="159"/>
      <c r="T120" s="159" t="s">
        <v>62</v>
      </c>
      <c r="U120" s="159" t="s">
        <v>111</v>
      </c>
      <c r="V120" s="154">
        <v>45891</v>
      </c>
      <c r="W120" s="154" t="s">
        <v>126</v>
      </c>
      <c r="X120" s="154" t="s">
        <v>126</v>
      </c>
      <c r="Y120" s="160"/>
      <c r="Z120" s="160" t="s">
        <v>201</v>
      </c>
      <c r="AA120" s="153">
        <v>148</v>
      </c>
      <c r="AB120" s="153">
        <v>1.65</v>
      </c>
      <c r="AC120" s="182">
        <f t="shared" si="4"/>
        <v>54.361799816345275</v>
      </c>
      <c r="AD120" s="153" t="str">
        <f t="shared" si="5"/>
        <v>OBESIDADE III</v>
      </c>
      <c r="AE120" s="233" t="s">
        <v>135</v>
      </c>
      <c r="AF120" s="153" t="s">
        <v>130</v>
      </c>
      <c r="AG120" s="159"/>
      <c r="AH120" s="153"/>
      <c r="AI120" s="161"/>
      <c r="AJ120" s="153"/>
      <c r="AK120" s="153"/>
      <c r="AL120" s="207" t="s">
        <v>143</v>
      </c>
      <c r="AM120" s="207"/>
      <c r="AN120" s="207"/>
      <c r="AO120" s="207" t="str">
        <f ca="1">IF(R120="","",IF(R120&gt;TODAY(),"0 meses",DATEDIF(R120,TODAY(),"m") &amp; " meses"))</f>
        <v>9 meses</v>
      </c>
      <c r="AP120" s="147" t="s">
        <v>67</v>
      </c>
      <c r="AQ120" s="147" t="s">
        <v>67</v>
      </c>
      <c r="AR120" s="147"/>
      <c r="AS120" s="209" t="s">
        <v>68</v>
      </c>
      <c r="AT120" s="223" t="str">
        <f>MONTH(B120)&amp;"/"&amp;YEAR(B120)</f>
        <v>1/2024</v>
      </c>
      <c r="AU120" s="223">
        <f>WEEKNUM(B120)-WEEKNUM(EOMONTH(B120,-1)+1)+1</f>
        <v>1</v>
      </c>
      <c r="AV120" s="209" t="str">
        <f>MONTH(R120)&amp;"/"&amp;YEAR(R120)</f>
        <v>8/2025</v>
      </c>
      <c r="AW120" s="209">
        <f>WEEKNUM(R120)-WEEKNUM(EOMONTH(R120,-1)+1)+1</f>
        <v>4</v>
      </c>
      <c r="AX120" s="209">
        <f>IF(BB120="S",IF(Q120="1. Aceitou o programa",R120-B120,0),0)</f>
        <v>599</v>
      </c>
      <c r="AY120" s="209">
        <f>IF(BB120="S",IF(AND(S120&lt;&gt;"",R120&lt;&gt;""),S120-R120,0),0)</f>
        <v>0</v>
      </c>
      <c r="AZ120" s="209">
        <f>IF(BB120="S",IF(Q120="1. Aceitou o programa",IF(OR(X120="Não se Aplica",X120=""),IF(OR(W120="Não se Aplica",W120=""),0,W120-V120),AVERAGE(X120-W120,W120-V120)),0),0)</f>
        <v>0</v>
      </c>
      <c r="BA120" s="209">
        <f>IF(BB120="S",IF(AND(Q120="1. Aceitou o programa",AH120="Realizada"),IFERROR(IF(AG120="",0,AG120-R120),0),0),0)</f>
        <v>0</v>
      </c>
      <c r="BB120" s="209" t="str">
        <f>_xlfn.XLOOKUP(U120,'Lista Suspensa'!$AA$20:$AA$23,'Lista Suspensa'!$AB$20:$AB$23,"N/A")</f>
        <v>S</v>
      </c>
    </row>
    <row r="121" spans="1:54" ht="12" customHeight="1">
      <c r="A121" s="151" t="s">
        <v>121</v>
      </c>
      <c r="B121" s="152">
        <v>45292</v>
      </c>
      <c r="C121" s="153" t="s">
        <v>122</v>
      </c>
      <c r="D121" s="153" t="s">
        <v>56</v>
      </c>
      <c r="E121" s="244">
        <v>93085729</v>
      </c>
      <c r="F121" s="144" t="s">
        <v>371</v>
      </c>
      <c r="G121" s="230"/>
      <c r="H121" s="154">
        <v>35158</v>
      </c>
      <c r="I121" s="153">
        <v>30</v>
      </c>
      <c r="J121" s="148" t="s">
        <v>58</v>
      </c>
      <c r="K121" s="153"/>
      <c r="L121" s="153"/>
      <c r="M121" s="153"/>
      <c r="N121" s="153"/>
      <c r="O121" s="155" t="s">
        <v>372</v>
      </c>
      <c r="P121" s="156" t="s">
        <v>60</v>
      </c>
      <c r="Q121" s="157" t="s">
        <v>110</v>
      </c>
      <c r="R121" s="158">
        <v>45891</v>
      </c>
      <c r="S121" s="159"/>
      <c r="T121" s="159" t="s">
        <v>62</v>
      </c>
      <c r="U121" s="159" t="s">
        <v>111</v>
      </c>
      <c r="V121" s="154">
        <v>45891</v>
      </c>
      <c r="W121" s="154" t="s">
        <v>126</v>
      </c>
      <c r="X121" s="154" t="s">
        <v>126</v>
      </c>
      <c r="Y121" s="160" t="s">
        <v>373</v>
      </c>
      <c r="Z121" s="160" t="s">
        <v>190</v>
      </c>
      <c r="AA121" s="153">
        <v>127</v>
      </c>
      <c r="AB121" s="153">
        <v>1.7</v>
      </c>
      <c r="AC121" s="182">
        <f t="shared" si="4"/>
        <v>43.944636678200695</v>
      </c>
      <c r="AD121" s="153" t="str">
        <f t="shared" si="5"/>
        <v>OBESIDADE III</v>
      </c>
      <c r="AE121" s="233" t="s">
        <v>135</v>
      </c>
      <c r="AF121" s="153" t="s">
        <v>130</v>
      </c>
      <c r="AG121" s="159"/>
      <c r="AH121" s="153"/>
      <c r="AI121" s="161"/>
      <c r="AJ121" s="153"/>
      <c r="AK121" s="153"/>
      <c r="AL121" s="207" t="s">
        <v>131</v>
      </c>
      <c r="AM121" s="207"/>
      <c r="AN121" s="207"/>
      <c r="AO121" s="207" t="str">
        <f ca="1">IF(R121="","",IF(R121&gt;TODAY(),"0 meses",DATEDIF(R121,TODAY(),"m") &amp; " meses"))</f>
        <v>9 meses</v>
      </c>
      <c r="AP121" s="147" t="s">
        <v>67</v>
      </c>
      <c r="AQ121" s="147" t="s">
        <v>67</v>
      </c>
      <c r="AR121" s="147"/>
      <c r="AS121" s="209" t="s">
        <v>68</v>
      </c>
      <c r="AT121" s="223" t="str">
        <f>MONTH(B121)&amp;"/"&amp;YEAR(B121)</f>
        <v>1/2024</v>
      </c>
      <c r="AU121" s="223">
        <f>WEEKNUM(B121)-WEEKNUM(EOMONTH(B121,-1)+1)+1</f>
        <v>1</v>
      </c>
      <c r="AV121" s="209" t="str">
        <f>MONTH(R121)&amp;"/"&amp;YEAR(R121)</f>
        <v>8/2025</v>
      </c>
      <c r="AW121" s="209">
        <f>WEEKNUM(R121)-WEEKNUM(EOMONTH(R121,-1)+1)+1</f>
        <v>4</v>
      </c>
      <c r="AX121" s="209">
        <f>IF(BB121="S",IF(Q121="1. Aceitou o programa",R121-B121,0),0)</f>
        <v>599</v>
      </c>
      <c r="AY121" s="209">
        <f>IF(BB121="S",IF(AND(S121&lt;&gt;"",R121&lt;&gt;""),S121-R121,0),0)</f>
        <v>0</v>
      </c>
      <c r="AZ121" s="209">
        <f>IF(BB121="S",IF(Q121="1. Aceitou o programa",IF(OR(X121="Não se Aplica",X121=""),IF(OR(W121="Não se Aplica",W121=""),0,W121-V121),AVERAGE(X121-W121,W121-V121)),0),0)</f>
        <v>0</v>
      </c>
      <c r="BA121" s="209">
        <f>IF(BB121="S",IF(AND(Q121="1. Aceitou o programa",AH121="Realizada"),IFERROR(IF(AG121="",0,AG121-R121),0),0),0)</f>
        <v>0</v>
      </c>
      <c r="BB121" s="209" t="str">
        <f>_xlfn.XLOOKUP(U121,'Lista Suspensa'!$AA$20:$AA$23,'Lista Suspensa'!$AB$20:$AB$23,"N/A")</f>
        <v>S</v>
      </c>
    </row>
    <row r="122" spans="1:54" ht="12" customHeight="1">
      <c r="A122" s="151" t="s">
        <v>121</v>
      </c>
      <c r="B122" s="152">
        <v>45292</v>
      </c>
      <c r="C122" s="153" t="s">
        <v>122</v>
      </c>
      <c r="D122" s="153" t="s">
        <v>171</v>
      </c>
      <c r="E122" s="244">
        <v>89952217</v>
      </c>
      <c r="F122" s="144" t="s">
        <v>374</v>
      </c>
      <c r="G122" s="230"/>
      <c r="H122" s="154">
        <v>37670</v>
      </c>
      <c r="I122" s="153">
        <v>23</v>
      </c>
      <c r="J122" s="148" t="s">
        <v>70</v>
      </c>
      <c r="K122" s="153"/>
      <c r="L122" s="153"/>
      <c r="M122" s="153"/>
      <c r="N122" s="153"/>
      <c r="O122" s="155">
        <v>21980929099</v>
      </c>
      <c r="P122" s="156" t="s">
        <v>60</v>
      </c>
      <c r="Q122" s="157" t="s">
        <v>110</v>
      </c>
      <c r="R122" s="158">
        <v>45891</v>
      </c>
      <c r="S122" s="159"/>
      <c r="T122" s="159" t="s">
        <v>62</v>
      </c>
      <c r="U122" s="159" t="s">
        <v>111</v>
      </c>
      <c r="V122" s="154">
        <v>45891</v>
      </c>
      <c r="W122" s="154" t="s">
        <v>126</v>
      </c>
      <c r="X122" s="154" t="s">
        <v>126</v>
      </c>
      <c r="Y122" s="160"/>
      <c r="Z122" s="160" t="s">
        <v>166</v>
      </c>
      <c r="AA122" s="153">
        <v>116</v>
      </c>
      <c r="AB122" s="153">
        <v>1.78</v>
      </c>
      <c r="AC122" s="182">
        <f t="shared" si="4"/>
        <v>36.611538947102638</v>
      </c>
      <c r="AD122" s="153" t="str">
        <f t="shared" si="5"/>
        <v>OBESIDADE II</v>
      </c>
      <c r="AE122" s="233" t="s">
        <v>135</v>
      </c>
      <c r="AF122" s="153" t="s">
        <v>130</v>
      </c>
      <c r="AG122" s="159"/>
      <c r="AH122" s="153"/>
      <c r="AI122" s="161"/>
      <c r="AJ122" s="153"/>
      <c r="AK122" s="153"/>
      <c r="AL122" s="207" t="s">
        <v>131</v>
      </c>
      <c r="AM122" s="207"/>
      <c r="AN122" s="207"/>
      <c r="AO122" s="207" t="str">
        <f ca="1">IF(R122="","",IF(R122&gt;TODAY(),"0 meses",DATEDIF(R122,TODAY(),"m") &amp; " meses"))</f>
        <v>9 meses</v>
      </c>
      <c r="AP122" s="147" t="s">
        <v>67</v>
      </c>
      <c r="AQ122" s="147" t="s">
        <v>67</v>
      </c>
      <c r="AR122" s="147"/>
      <c r="AS122" s="209" t="s">
        <v>68</v>
      </c>
      <c r="AT122" s="223" t="str">
        <f>MONTH(B122)&amp;"/"&amp;YEAR(B122)</f>
        <v>1/2024</v>
      </c>
      <c r="AU122" s="223">
        <f>WEEKNUM(B122)-WEEKNUM(EOMONTH(B122,-1)+1)+1</f>
        <v>1</v>
      </c>
      <c r="AV122" s="209" t="str">
        <f>MONTH(R122)&amp;"/"&amp;YEAR(R122)</f>
        <v>8/2025</v>
      </c>
      <c r="AW122" s="209">
        <f>WEEKNUM(R122)-WEEKNUM(EOMONTH(R122,-1)+1)+1</f>
        <v>4</v>
      </c>
      <c r="AX122" s="209">
        <f>IF(BB122="S",IF(Q122="1. Aceitou o programa",R122-B122,0),0)</f>
        <v>599</v>
      </c>
      <c r="AY122" s="209">
        <f>IF(BB122="S",IF(AND(S122&lt;&gt;"",R122&lt;&gt;""),S122-R122,0),0)</f>
        <v>0</v>
      </c>
      <c r="AZ122" s="209">
        <f>IF(BB122="S",IF(Q122="1. Aceitou o programa",IF(OR(X122="Não se Aplica",X122=""),IF(OR(W122="Não se Aplica",W122=""),0,W122-V122),AVERAGE(X122-W122,W122-V122)),0),0)</f>
        <v>0</v>
      </c>
      <c r="BA122" s="209">
        <f>IF(BB122="S",IF(AND(Q122="1. Aceitou o programa",AH122="Realizada"),IFERROR(IF(AG122="",0,AG122-R122),0),0),0)</f>
        <v>0</v>
      </c>
      <c r="BB122" s="209" t="str">
        <f>_xlfn.XLOOKUP(U122,'Lista Suspensa'!$AA$20:$AA$23,'Lista Suspensa'!$AB$20:$AB$23,"N/A")</f>
        <v>S</v>
      </c>
    </row>
    <row r="123" spans="1:54" ht="12" customHeight="1">
      <c r="A123" s="151" t="s">
        <v>121</v>
      </c>
      <c r="B123" s="152">
        <v>45292</v>
      </c>
      <c r="C123" s="153" t="s">
        <v>122</v>
      </c>
      <c r="D123" s="153" t="s">
        <v>285</v>
      </c>
      <c r="E123" s="244">
        <v>93728480</v>
      </c>
      <c r="F123" s="144" t="s">
        <v>375</v>
      </c>
      <c r="G123" s="230"/>
      <c r="H123" s="154">
        <v>35862</v>
      </c>
      <c r="I123" s="153">
        <v>28</v>
      </c>
      <c r="J123" s="148" t="s">
        <v>70</v>
      </c>
      <c r="K123" s="153"/>
      <c r="L123" s="153"/>
      <c r="M123" s="153"/>
      <c r="N123" s="153"/>
      <c r="O123" s="155" t="s">
        <v>376</v>
      </c>
      <c r="P123" s="156" t="s">
        <v>60</v>
      </c>
      <c r="Q123" s="157" t="s">
        <v>110</v>
      </c>
      <c r="R123" s="158">
        <v>45892</v>
      </c>
      <c r="S123" s="159"/>
      <c r="T123" s="159" t="s">
        <v>62</v>
      </c>
      <c r="U123" s="159" t="s">
        <v>111</v>
      </c>
      <c r="V123" s="154">
        <v>45892</v>
      </c>
      <c r="W123" s="154" t="s">
        <v>126</v>
      </c>
      <c r="X123" s="154" t="s">
        <v>126</v>
      </c>
      <c r="Y123" s="160"/>
      <c r="Z123" s="160" t="s">
        <v>128</v>
      </c>
      <c r="AA123" s="153">
        <v>113.1</v>
      </c>
      <c r="AB123" s="153">
        <v>1.63</v>
      </c>
      <c r="AC123" s="182">
        <f t="shared" si="4"/>
        <v>42.568406789867893</v>
      </c>
      <c r="AD123" s="153" t="str">
        <f t="shared" si="5"/>
        <v>OBESIDADE III</v>
      </c>
      <c r="AE123" s="233" t="s">
        <v>66</v>
      </c>
      <c r="AF123" s="153" t="s">
        <v>130</v>
      </c>
      <c r="AG123" s="159"/>
      <c r="AH123" s="153"/>
      <c r="AI123" s="161"/>
      <c r="AJ123" s="153"/>
      <c r="AK123" s="153"/>
      <c r="AL123" s="207" t="s">
        <v>85</v>
      </c>
      <c r="AM123" s="207" t="s">
        <v>86</v>
      </c>
      <c r="AN123" s="207" t="s">
        <v>66</v>
      </c>
      <c r="AO123" s="207" t="str">
        <f ca="1">IF(R123="","",IF(R123&gt;TODAY(),"0 meses",DATEDIF(R123,TODAY(),"m") &amp; " meses"))</f>
        <v>9 meses</v>
      </c>
      <c r="AP123" s="147" t="s">
        <v>67</v>
      </c>
      <c r="AQ123" s="147" t="s">
        <v>67</v>
      </c>
      <c r="AR123" s="147"/>
      <c r="AS123" s="209" t="s">
        <v>68</v>
      </c>
      <c r="AT123" s="223" t="str">
        <f>MONTH(B123)&amp;"/"&amp;YEAR(B123)</f>
        <v>1/2024</v>
      </c>
      <c r="AU123" s="223">
        <f>WEEKNUM(B123)-WEEKNUM(EOMONTH(B123,-1)+1)+1</f>
        <v>1</v>
      </c>
      <c r="AV123" s="209" t="str">
        <f>MONTH(R123)&amp;"/"&amp;YEAR(R123)</f>
        <v>8/2025</v>
      </c>
      <c r="AW123" s="209">
        <f>WEEKNUM(R123)-WEEKNUM(EOMONTH(R123,-1)+1)+1</f>
        <v>4</v>
      </c>
      <c r="AX123" s="209">
        <f>IF(BB123="S",IF(Q123="1. Aceitou o programa",R123-B123,0),0)</f>
        <v>600</v>
      </c>
      <c r="AY123" s="209">
        <f>IF(BB123="S",IF(AND(S123&lt;&gt;"",R123&lt;&gt;""),S123-R123,0),0)</f>
        <v>0</v>
      </c>
      <c r="AZ123" s="209">
        <f>IF(BB123="S",IF(Q123="1. Aceitou o programa",IF(OR(X123="Não se Aplica",X123=""),IF(OR(W123="Não se Aplica",W123=""),0,W123-V123),AVERAGE(X123-W123,W123-V123)),0),0)</f>
        <v>0</v>
      </c>
      <c r="BA123" s="209">
        <f>IF(BB123="S",IF(AND(Q123="1. Aceitou o programa",AH123="Realizada"),IFERROR(IF(AG123="",0,AG123-R123),0),0),0)</f>
        <v>0</v>
      </c>
      <c r="BB123" s="209" t="str">
        <f>_xlfn.XLOOKUP(U123,'Lista Suspensa'!$AA$20:$AA$23,'Lista Suspensa'!$AB$20:$AB$23,"N/A")</f>
        <v>S</v>
      </c>
    </row>
    <row r="124" spans="1:54" ht="12" customHeight="1">
      <c r="A124" s="151" t="s">
        <v>121</v>
      </c>
      <c r="B124" s="152">
        <v>45292</v>
      </c>
      <c r="C124" s="153" t="s">
        <v>122</v>
      </c>
      <c r="D124" s="153" t="s">
        <v>167</v>
      </c>
      <c r="E124" s="244">
        <v>89219155</v>
      </c>
      <c r="F124" s="144" t="s">
        <v>377</v>
      </c>
      <c r="G124" s="230"/>
      <c r="H124" s="154">
        <v>26880</v>
      </c>
      <c r="I124" s="153">
        <v>52</v>
      </c>
      <c r="J124" s="148" t="s">
        <v>70</v>
      </c>
      <c r="K124" s="153" t="s">
        <v>59</v>
      </c>
      <c r="L124" s="153"/>
      <c r="M124" s="153"/>
      <c r="N124" s="153"/>
      <c r="O124" s="155" t="s">
        <v>378</v>
      </c>
      <c r="P124" s="156" t="s">
        <v>60</v>
      </c>
      <c r="Q124" s="157" t="s">
        <v>110</v>
      </c>
      <c r="R124" s="158">
        <v>45896</v>
      </c>
      <c r="S124" s="159"/>
      <c r="T124" s="159" t="s">
        <v>62</v>
      </c>
      <c r="U124" s="159" t="s">
        <v>111</v>
      </c>
      <c r="V124" s="154">
        <v>45896</v>
      </c>
      <c r="W124" s="154">
        <v>46106</v>
      </c>
      <c r="X124" s="154" t="s">
        <v>126</v>
      </c>
      <c r="Y124" s="160"/>
      <c r="Z124" s="160" t="s">
        <v>128</v>
      </c>
      <c r="AA124" s="153">
        <v>107</v>
      </c>
      <c r="AB124" s="153">
        <v>1.62</v>
      </c>
      <c r="AC124" s="182">
        <f t="shared" si="4"/>
        <v>40.77122389879591</v>
      </c>
      <c r="AD124" s="153" t="str">
        <f t="shared" si="5"/>
        <v>OBESIDADE III</v>
      </c>
      <c r="AE124" s="233" t="s">
        <v>135</v>
      </c>
      <c r="AF124" s="153" t="s">
        <v>130</v>
      </c>
      <c r="AG124" s="159"/>
      <c r="AH124" s="153"/>
      <c r="AI124" s="161"/>
      <c r="AJ124" s="153"/>
      <c r="AK124" s="153"/>
      <c r="AL124" s="207" t="s">
        <v>131</v>
      </c>
      <c r="AM124" s="207" t="s">
        <v>379</v>
      </c>
      <c r="AN124" s="207"/>
      <c r="AO124" s="207" t="str">
        <f ca="1">IF(R124="","",IF(R124&gt;TODAY(),"0 meses",DATEDIF(R124,TODAY(),"m") &amp; " meses"))</f>
        <v>9 meses</v>
      </c>
      <c r="AP124" s="147" t="s">
        <v>67</v>
      </c>
      <c r="AQ124" s="147" t="s">
        <v>67</v>
      </c>
      <c r="AR124" s="147"/>
      <c r="AS124" s="209" t="s">
        <v>68</v>
      </c>
      <c r="AT124" s="223" t="str">
        <f>MONTH(B124)&amp;"/"&amp;YEAR(B124)</f>
        <v>1/2024</v>
      </c>
      <c r="AU124" s="223">
        <f>WEEKNUM(B124)-WEEKNUM(EOMONTH(B124,-1)+1)+1</f>
        <v>1</v>
      </c>
      <c r="AV124" s="209" t="str">
        <f>MONTH(R124)&amp;"/"&amp;YEAR(R124)</f>
        <v>8/2025</v>
      </c>
      <c r="AW124" s="209">
        <f>WEEKNUM(R124)-WEEKNUM(EOMONTH(R124,-1)+1)+1</f>
        <v>5</v>
      </c>
      <c r="AX124" s="209">
        <f>IF(BB124="S",IF(Q124="1. Aceitou o programa",R124-B124,0),0)</f>
        <v>604</v>
      </c>
      <c r="AY124" s="209">
        <f>IF(BB124="S",IF(AND(S124&lt;&gt;"",R124&lt;&gt;""),S124-R124,0),0)</f>
        <v>0</v>
      </c>
      <c r="AZ124" s="209">
        <f>IF(BB124="S",IF(Q124="1. Aceitou o programa",IF(OR(X124="Não se Aplica",X124=""),IF(OR(W124="Não se Aplica",W124=""),0,W124-V124),AVERAGE(X124-W124,W124-V124)),0),0)</f>
        <v>210</v>
      </c>
      <c r="BA124" s="209">
        <f>IF(BB124="S",IF(AND(Q124="1. Aceitou o programa",AH124="Realizada"),IFERROR(IF(AG124="",0,AG124-R124),0),0),0)</f>
        <v>0</v>
      </c>
      <c r="BB124" s="209" t="str">
        <f>_xlfn.XLOOKUP(U124,'Lista Suspensa'!$AA$20:$AA$23,'Lista Suspensa'!$AB$20:$AB$23,"N/A")</f>
        <v>S</v>
      </c>
    </row>
    <row r="125" spans="1:54" ht="12" customHeight="1">
      <c r="A125" s="151" t="s">
        <v>121</v>
      </c>
      <c r="B125" s="152">
        <v>45292</v>
      </c>
      <c r="C125" s="153" t="s">
        <v>122</v>
      </c>
      <c r="D125" s="153" t="s">
        <v>167</v>
      </c>
      <c r="E125" s="244">
        <v>83574196</v>
      </c>
      <c r="F125" s="144" t="s">
        <v>380</v>
      </c>
      <c r="G125" s="230"/>
      <c r="H125" s="154">
        <v>32921</v>
      </c>
      <c r="I125" s="153">
        <v>36</v>
      </c>
      <c r="J125" s="148" t="s">
        <v>70</v>
      </c>
      <c r="K125" s="153"/>
      <c r="L125" s="153"/>
      <c r="M125" s="153"/>
      <c r="N125" s="153"/>
      <c r="O125" s="155">
        <v>11998708883</v>
      </c>
      <c r="P125" s="156" t="s">
        <v>60</v>
      </c>
      <c r="Q125" s="157" t="s">
        <v>110</v>
      </c>
      <c r="R125" s="158">
        <v>45896</v>
      </c>
      <c r="S125" s="159"/>
      <c r="T125" s="159" t="s">
        <v>62</v>
      </c>
      <c r="U125" s="159" t="s">
        <v>111</v>
      </c>
      <c r="V125" s="154">
        <v>45896</v>
      </c>
      <c r="W125" s="154" t="s">
        <v>126</v>
      </c>
      <c r="X125" s="154" t="s">
        <v>126</v>
      </c>
      <c r="Y125" s="160"/>
      <c r="Z125" s="160" t="s">
        <v>134</v>
      </c>
      <c r="AA125" s="153">
        <v>102</v>
      </c>
      <c r="AB125" s="153">
        <v>1.69</v>
      </c>
      <c r="AC125" s="182">
        <f t="shared" si="4"/>
        <v>35.71303525786913</v>
      </c>
      <c r="AD125" s="153" t="str">
        <f t="shared" si="5"/>
        <v>OBESIDADE II</v>
      </c>
      <c r="AE125" s="233" t="s">
        <v>135</v>
      </c>
      <c r="AF125" s="153" t="s">
        <v>130</v>
      </c>
      <c r="AG125" s="159"/>
      <c r="AH125" s="153"/>
      <c r="AI125" s="161"/>
      <c r="AJ125" s="153"/>
      <c r="AK125" s="153"/>
      <c r="AL125" s="207" t="s">
        <v>131</v>
      </c>
      <c r="AM125" s="207"/>
      <c r="AN125" s="207"/>
      <c r="AO125" s="207" t="str">
        <f ca="1">IF(R125="","",IF(R125&gt;TODAY(),"0 meses",DATEDIF(R125,TODAY(),"m") &amp; " meses"))</f>
        <v>9 meses</v>
      </c>
      <c r="AP125" s="147" t="s">
        <v>67</v>
      </c>
      <c r="AQ125" s="147" t="s">
        <v>67</v>
      </c>
      <c r="AR125" s="147"/>
      <c r="AS125" s="209" t="s">
        <v>68</v>
      </c>
      <c r="AT125" s="223" t="str">
        <f>MONTH(B125)&amp;"/"&amp;YEAR(B125)</f>
        <v>1/2024</v>
      </c>
      <c r="AU125" s="223">
        <f>WEEKNUM(B125)-WEEKNUM(EOMONTH(B125,-1)+1)+1</f>
        <v>1</v>
      </c>
      <c r="AV125" s="209" t="str">
        <f>MONTH(R125)&amp;"/"&amp;YEAR(R125)</f>
        <v>8/2025</v>
      </c>
      <c r="AW125" s="209">
        <f>WEEKNUM(R125)-WEEKNUM(EOMONTH(R125,-1)+1)+1</f>
        <v>5</v>
      </c>
      <c r="AX125" s="209">
        <f>IF(BB125="S",IF(Q125="1. Aceitou o programa",R125-B125,0),0)</f>
        <v>604</v>
      </c>
      <c r="AY125" s="209">
        <f>IF(BB125="S",IF(AND(S125&lt;&gt;"",R125&lt;&gt;""),S125-R125,0),0)</f>
        <v>0</v>
      </c>
      <c r="AZ125" s="209">
        <f>IF(BB125="S",IF(Q125="1. Aceitou o programa",IF(OR(X125="Não se Aplica",X125=""),IF(OR(W125="Não se Aplica",W125=""),0,W125-V125),AVERAGE(X125-W125,W125-V125)),0),0)</f>
        <v>0</v>
      </c>
      <c r="BA125" s="209">
        <f>IF(BB125="S",IF(AND(Q125="1. Aceitou o programa",AH125="Realizada"),IFERROR(IF(AG125="",0,AG125-R125),0),0),0)</f>
        <v>0</v>
      </c>
      <c r="BB125" s="209" t="str">
        <f>_xlfn.XLOOKUP(U125,'Lista Suspensa'!$AA$20:$AA$23,'Lista Suspensa'!$AB$20:$AB$23,"N/A")</f>
        <v>S</v>
      </c>
    </row>
    <row r="126" spans="1:54" ht="12" customHeight="1">
      <c r="A126" s="151" t="s">
        <v>121</v>
      </c>
      <c r="B126" s="152">
        <v>45292</v>
      </c>
      <c r="C126" s="153" t="s">
        <v>122</v>
      </c>
      <c r="D126" s="153" t="s">
        <v>167</v>
      </c>
      <c r="E126" s="244">
        <v>89968442</v>
      </c>
      <c r="F126" s="144" t="s">
        <v>381</v>
      </c>
      <c r="G126" s="230"/>
      <c r="H126" s="154">
        <v>36685</v>
      </c>
      <c r="I126" s="153">
        <v>25</v>
      </c>
      <c r="J126" s="148" t="s">
        <v>70</v>
      </c>
      <c r="K126" s="153"/>
      <c r="L126" s="153"/>
      <c r="M126" s="153"/>
      <c r="N126" s="153"/>
      <c r="O126" s="155">
        <v>11998485208</v>
      </c>
      <c r="P126" s="156" t="s">
        <v>60</v>
      </c>
      <c r="Q126" s="157" t="s">
        <v>110</v>
      </c>
      <c r="R126" s="158">
        <v>45896</v>
      </c>
      <c r="S126" s="159"/>
      <c r="T126" s="159" t="s">
        <v>62</v>
      </c>
      <c r="U126" s="159" t="s">
        <v>111</v>
      </c>
      <c r="V126" s="154">
        <v>45896</v>
      </c>
      <c r="W126" s="154" t="s">
        <v>126</v>
      </c>
      <c r="X126" s="154" t="s">
        <v>126</v>
      </c>
      <c r="Y126" s="160"/>
      <c r="Z126" s="160" t="s">
        <v>166</v>
      </c>
      <c r="AA126" s="153">
        <v>130</v>
      </c>
      <c r="AB126" s="153">
        <v>1.75</v>
      </c>
      <c r="AC126" s="182">
        <f t="shared" si="4"/>
        <v>42.448979591836732</v>
      </c>
      <c r="AD126" s="153" t="str">
        <f t="shared" si="5"/>
        <v>OBESIDADE III</v>
      </c>
      <c r="AE126" s="233" t="s">
        <v>135</v>
      </c>
      <c r="AF126" s="153" t="s">
        <v>130</v>
      </c>
      <c r="AG126" s="159"/>
      <c r="AH126" s="153"/>
      <c r="AI126" s="161"/>
      <c r="AJ126" s="153"/>
      <c r="AK126" s="153"/>
      <c r="AL126" s="207" t="s">
        <v>131</v>
      </c>
      <c r="AM126" s="207"/>
      <c r="AN126" s="207"/>
      <c r="AO126" s="207" t="str">
        <f ca="1">IF(R126="","",IF(R126&gt;TODAY(),"0 meses",DATEDIF(R126,TODAY(),"m") &amp; " meses"))</f>
        <v>9 meses</v>
      </c>
      <c r="AP126" s="147" t="s">
        <v>67</v>
      </c>
      <c r="AQ126" s="147" t="s">
        <v>67</v>
      </c>
      <c r="AR126" s="147"/>
      <c r="AS126" s="209" t="s">
        <v>68</v>
      </c>
      <c r="AT126" s="223" t="str">
        <f>MONTH(B126)&amp;"/"&amp;YEAR(B126)</f>
        <v>1/2024</v>
      </c>
      <c r="AU126" s="223">
        <f>WEEKNUM(B126)-WEEKNUM(EOMONTH(B126,-1)+1)+1</f>
        <v>1</v>
      </c>
      <c r="AV126" s="209" t="str">
        <f>MONTH(R126)&amp;"/"&amp;YEAR(R126)</f>
        <v>8/2025</v>
      </c>
      <c r="AW126" s="209">
        <f>WEEKNUM(R126)-WEEKNUM(EOMONTH(R126,-1)+1)+1</f>
        <v>5</v>
      </c>
      <c r="AX126" s="209">
        <f>IF(BB126="S",IF(Q126="1. Aceitou o programa",R126-B126,0),0)</f>
        <v>604</v>
      </c>
      <c r="AY126" s="209">
        <f>IF(BB126="S",IF(AND(S126&lt;&gt;"",R126&lt;&gt;""),S126-R126,0),0)</f>
        <v>0</v>
      </c>
      <c r="AZ126" s="209">
        <f>IF(BB126="S",IF(Q126="1. Aceitou o programa",IF(OR(X126="Não se Aplica",X126=""),IF(OR(W126="Não se Aplica",W126=""),0,W126-V126),AVERAGE(X126-W126,W126-V126)),0),0)</f>
        <v>0</v>
      </c>
      <c r="BA126" s="209">
        <f>IF(BB126="S",IF(AND(Q126="1. Aceitou o programa",AH126="Realizada"),IFERROR(IF(AG126="",0,AG126-R126),0),0),0)</f>
        <v>0</v>
      </c>
      <c r="BB126" s="209" t="str">
        <f>_xlfn.XLOOKUP(U126,'Lista Suspensa'!$AA$20:$AA$23,'Lista Suspensa'!$AB$20:$AB$23,"N/A")</f>
        <v>S</v>
      </c>
    </row>
    <row r="127" spans="1:54" ht="12" customHeight="1">
      <c r="A127" s="151" t="s">
        <v>121</v>
      </c>
      <c r="B127" s="152">
        <v>45292</v>
      </c>
      <c r="C127" s="153" t="s">
        <v>122</v>
      </c>
      <c r="D127" s="153" t="s">
        <v>56</v>
      </c>
      <c r="E127" s="244">
        <v>589610120</v>
      </c>
      <c r="F127" s="144" t="s">
        <v>382</v>
      </c>
      <c r="G127" s="230"/>
      <c r="H127" s="154">
        <v>29883</v>
      </c>
      <c r="I127" s="153">
        <v>44</v>
      </c>
      <c r="J127" s="148" t="s">
        <v>70</v>
      </c>
      <c r="K127" s="153" t="s">
        <v>59</v>
      </c>
      <c r="L127" s="153"/>
      <c r="M127" s="153"/>
      <c r="N127" s="153"/>
      <c r="O127" s="155" t="s">
        <v>383</v>
      </c>
      <c r="P127" s="156" t="s">
        <v>60</v>
      </c>
      <c r="Q127" s="157" t="s">
        <v>110</v>
      </c>
      <c r="R127" s="158">
        <v>45897</v>
      </c>
      <c r="S127" s="159"/>
      <c r="T127" s="159" t="s">
        <v>62</v>
      </c>
      <c r="U127" s="159" t="s">
        <v>111</v>
      </c>
      <c r="V127" s="154">
        <v>45897</v>
      </c>
      <c r="W127" s="154" t="s">
        <v>126</v>
      </c>
      <c r="X127" s="154" t="s">
        <v>126</v>
      </c>
      <c r="Y127" s="160"/>
      <c r="Z127" s="160" t="s">
        <v>128</v>
      </c>
      <c r="AA127" s="153">
        <v>130</v>
      </c>
      <c r="AB127" s="153">
        <v>1.62</v>
      </c>
      <c r="AC127" s="182">
        <f t="shared" si="4"/>
        <v>49.535131839658582</v>
      </c>
      <c r="AD127" s="153" t="str">
        <f t="shared" si="5"/>
        <v>OBESIDADE III</v>
      </c>
      <c r="AE127" s="233" t="s">
        <v>135</v>
      </c>
      <c r="AF127" s="153" t="s">
        <v>130</v>
      </c>
      <c r="AG127" s="159"/>
      <c r="AH127" s="153"/>
      <c r="AI127" s="161"/>
      <c r="AJ127" s="153"/>
      <c r="AK127" s="153"/>
      <c r="AL127" s="207" t="s">
        <v>131</v>
      </c>
      <c r="AM127" s="207"/>
      <c r="AN127" s="207"/>
      <c r="AO127" s="207" t="str">
        <f ca="1">IF(R127="","",IF(R127&gt;TODAY(),"0 meses",DATEDIF(R127,TODAY(),"m") &amp; " meses"))</f>
        <v>9 meses</v>
      </c>
      <c r="AP127" s="147" t="s">
        <v>67</v>
      </c>
      <c r="AQ127" s="147" t="s">
        <v>67</v>
      </c>
      <c r="AR127" s="147"/>
      <c r="AS127" s="209" t="s">
        <v>68</v>
      </c>
      <c r="AT127" s="223" t="str">
        <f>MONTH(B127)&amp;"/"&amp;YEAR(B127)</f>
        <v>1/2024</v>
      </c>
      <c r="AU127" s="223">
        <f>WEEKNUM(B127)-WEEKNUM(EOMONTH(B127,-1)+1)+1</f>
        <v>1</v>
      </c>
      <c r="AV127" s="209" t="str">
        <f>MONTH(R127)&amp;"/"&amp;YEAR(R127)</f>
        <v>8/2025</v>
      </c>
      <c r="AW127" s="209">
        <f>WEEKNUM(R127)-WEEKNUM(EOMONTH(R127,-1)+1)+1</f>
        <v>5</v>
      </c>
      <c r="AX127" s="209">
        <f>IF(BB127="S",IF(Q127="1. Aceitou o programa",R127-B127,0),0)</f>
        <v>605</v>
      </c>
      <c r="AY127" s="209">
        <f>IF(BB127="S",IF(AND(S127&lt;&gt;"",R127&lt;&gt;""),S127-R127,0),0)</f>
        <v>0</v>
      </c>
      <c r="AZ127" s="209">
        <f>IF(BB127="S",IF(Q127="1. Aceitou o programa",IF(OR(X127="Não se Aplica",X127=""),IF(OR(W127="Não se Aplica",W127=""),0,W127-V127),AVERAGE(X127-W127,W127-V127)),0),0)</f>
        <v>0</v>
      </c>
      <c r="BA127" s="209">
        <f>IF(BB127="S",IF(AND(Q127="1. Aceitou o programa",AH127="Realizada"),IFERROR(IF(AG127="",0,AG127-R127),0),0),0)</f>
        <v>0</v>
      </c>
      <c r="BB127" s="209" t="str">
        <f>_xlfn.XLOOKUP(U127,'Lista Suspensa'!$AA$20:$AA$23,'Lista Suspensa'!$AB$20:$AB$23,"N/A")</f>
        <v>S</v>
      </c>
    </row>
    <row r="128" spans="1:54" ht="12" customHeight="1">
      <c r="A128" s="151" t="s">
        <v>121</v>
      </c>
      <c r="B128" s="152">
        <v>45292</v>
      </c>
      <c r="C128" s="153" t="s">
        <v>122</v>
      </c>
      <c r="D128" s="153" t="s">
        <v>274</v>
      </c>
      <c r="E128" s="244">
        <v>95863580</v>
      </c>
      <c r="F128" s="144" t="s">
        <v>384</v>
      </c>
      <c r="G128" s="230"/>
      <c r="H128" s="154">
        <v>29100</v>
      </c>
      <c r="I128" s="153">
        <v>46</v>
      </c>
      <c r="J128" s="148" t="s">
        <v>70</v>
      </c>
      <c r="K128" s="153" t="s">
        <v>101</v>
      </c>
      <c r="L128" s="153"/>
      <c r="M128" s="153"/>
      <c r="N128" s="153"/>
      <c r="O128" s="155" t="s">
        <v>385</v>
      </c>
      <c r="P128" s="156" t="s">
        <v>60</v>
      </c>
      <c r="Q128" s="157" t="s">
        <v>110</v>
      </c>
      <c r="R128" s="158">
        <v>45898</v>
      </c>
      <c r="S128" s="159"/>
      <c r="T128" s="159" t="s">
        <v>62</v>
      </c>
      <c r="U128" s="159" t="s">
        <v>111</v>
      </c>
      <c r="V128" s="154">
        <v>45898</v>
      </c>
      <c r="W128" s="154" t="s">
        <v>126</v>
      </c>
      <c r="X128" s="154" t="s">
        <v>126</v>
      </c>
      <c r="Y128" s="160"/>
      <c r="Z128" s="160" t="s">
        <v>201</v>
      </c>
      <c r="AA128" s="153">
        <v>90.5</v>
      </c>
      <c r="AB128" s="153">
        <v>1.59</v>
      </c>
      <c r="AC128" s="182">
        <f t="shared" si="4"/>
        <v>35.797634587239422</v>
      </c>
      <c r="AD128" s="153" t="str">
        <f t="shared" si="5"/>
        <v>OBESIDADE II</v>
      </c>
      <c r="AE128" s="233" t="s">
        <v>300</v>
      </c>
      <c r="AF128" s="153" t="s">
        <v>130</v>
      </c>
      <c r="AG128" s="159"/>
      <c r="AH128" s="153"/>
      <c r="AI128" s="161"/>
      <c r="AJ128" s="153"/>
      <c r="AK128" s="153"/>
      <c r="AL128" s="207" t="s">
        <v>131</v>
      </c>
      <c r="AM128" s="207" t="s">
        <v>177</v>
      </c>
      <c r="AN128" s="207" t="s">
        <v>191</v>
      </c>
      <c r="AO128" s="207" t="str">
        <f ca="1">IF(R128="","",IF(R128&gt;TODAY(),"0 meses",DATEDIF(R128,TODAY(),"m") &amp; " meses"))</f>
        <v>9 meses</v>
      </c>
      <c r="AP128" s="147" t="s">
        <v>67</v>
      </c>
      <c r="AQ128" s="147" t="s">
        <v>67</v>
      </c>
      <c r="AR128" s="147"/>
      <c r="AS128" s="209" t="s">
        <v>68</v>
      </c>
      <c r="AT128" s="223" t="str">
        <f>MONTH(B128)&amp;"/"&amp;YEAR(B128)</f>
        <v>1/2024</v>
      </c>
      <c r="AU128" s="223">
        <f>WEEKNUM(B128)-WEEKNUM(EOMONTH(B128,-1)+1)+1</f>
        <v>1</v>
      </c>
      <c r="AV128" s="209" t="str">
        <f>MONTH(R128)&amp;"/"&amp;YEAR(R128)</f>
        <v>8/2025</v>
      </c>
      <c r="AW128" s="209">
        <f>WEEKNUM(R128)-WEEKNUM(EOMONTH(R128,-1)+1)+1</f>
        <v>5</v>
      </c>
      <c r="AX128" s="209">
        <f>IF(BB128="S",IF(Q128="1. Aceitou o programa",R128-B128,0),0)</f>
        <v>606</v>
      </c>
      <c r="AY128" s="209">
        <f>IF(BB128="S",IF(AND(S128&lt;&gt;"",R128&lt;&gt;""),S128-R128,0),0)</f>
        <v>0</v>
      </c>
      <c r="AZ128" s="209">
        <f>IF(BB128="S",IF(Q128="1. Aceitou o programa",IF(OR(X128="Não se Aplica",X128=""),IF(OR(W128="Não se Aplica",W128=""),0,W128-V128),AVERAGE(X128-W128,W128-V128)),0),0)</f>
        <v>0</v>
      </c>
      <c r="BA128" s="209">
        <f>IF(BB128="S",IF(AND(Q128="1. Aceitou o programa",AH128="Realizada"),IFERROR(IF(AG128="",0,AG128-R128),0),0),0)</f>
        <v>0</v>
      </c>
      <c r="BB128" s="209" t="str">
        <f>_xlfn.XLOOKUP(U128,'Lista Suspensa'!$AA$20:$AA$23,'Lista Suspensa'!$AB$20:$AB$23,"N/A")</f>
        <v>S</v>
      </c>
    </row>
    <row r="129" spans="1:54" ht="12" customHeight="1">
      <c r="A129" s="151" t="s">
        <v>121</v>
      </c>
      <c r="B129" s="152">
        <v>45292</v>
      </c>
      <c r="C129" s="153" t="s">
        <v>122</v>
      </c>
      <c r="D129" s="153" t="s">
        <v>56</v>
      </c>
      <c r="E129" s="244">
        <v>86503506</v>
      </c>
      <c r="F129" s="144" t="s">
        <v>386</v>
      </c>
      <c r="G129" s="230"/>
      <c r="H129" s="154">
        <v>28541</v>
      </c>
      <c r="I129" s="153">
        <v>48</v>
      </c>
      <c r="J129" s="148" t="s">
        <v>70</v>
      </c>
      <c r="K129" s="153" t="s">
        <v>59</v>
      </c>
      <c r="L129" s="153"/>
      <c r="M129" s="153"/>
      <c r="N129" s="153"/>
      <c r="O129" s="155" t="s">
        <v>387</v>
      </c>
      <c r="P129" s="156" t="s">
        <v>60</v>
      </c>
      <c r="Q129" s="157" t="s">
        <v>110</v>
      </c>
      <c r="R129" s="158">
        <v>45898</v>
      </c>
      <c r="S129" s="159"/>
      <c r="T129" s="159" t="s">
        <v>62</v>
      </c>
      <c r="U129" s="159" t="s">
        <v>111</v>
      </c>
      <c r="V129" s="154">
        <v>45898</v>
      </c>
      <c r="W129" s="154" t="s">
        <v>126</v>
      </c>
      <c r="X129" s="154" t="s">
        <v>126</v>
      </c>
      <c r="Y129" s="160"/>
      <c r="Z129" s="160" t="s">
        <v>166</v>
      </c>
      <c r="AA129" s="153">
        <v>102</v>
      </c>
      <c r="AB129" s="153">
        <v>1.67</v>
      </c>
      <c r="AC129" s="182">
        <f t="shared" si="4"/>
        <v>36.573559467890568</v>
      </c>
      <c r="AD129" s="153" t="str">
        <f t="shared" si="5"/>
        <v>OBESIDADE II</v>
      </c>
      <c r="AE129" s="233" t="s">
        <v>135</v>
      </c>
      <c r="AF129" s="153" t="s">
        <v>130</v>
      </c>
      <c r="AG129" s="159"/>
      <c r="AH129" s="153"/>
      <c r="AI129" s="161"/>
      <c r="AJ129" s="153"/>
      <c r="AK129" s="153"/>
      <c r="AL129" s="207" t="s">
        <v>131</v>
      </c>
      <c r="AM129" s="207"/>
      <c r="AN129" s="207"/>
      <c r="AO129" s="207" t="str">
        <f ca="1">IF(R129="","",IF(R129&gt;TODAY(),"0 meses",DATEDIF(R129,TODAY(),"m") &amp; " meses"))</f>
        <v>9 meses</v>
      </c>
      <c r="AP129" s="147" t="s">
        <v>67</v>
      </c>
      <c r="AQ129" s="147" t="s">
        <v>67</v>
      </c>
      <c r="AR129" s="147"/>
      <c r="AS129" s="209" t="s">
        <v>68</v>
      </c>
      <c r="AT129" s="223" t="str">
        <f>MONTH(B129)&amp;"/"&amp;YEAR(B129)</f>
        <v>1/2024</v>
      </c>
      <c r="AU129" s="223">
        <f>WEEKNUM(B129)-WEEKNUM(EOMONTH(B129,-1)+1)+1</f>
        <v>1</v>
      </c>
      <c r="AV129" s="209" t="str">
        <f>MONTH(R129)&amp;"/"&amp;YEAR(R129)</f>
        <v>8/2025</v>
      </c>
      <c r="AW129" s="209">
        <f>WEEKNUM(R129)-WEEKNUM(EOMONTH(R129,-1)+1)+1</f>
        <v>5</v>
      </c>
      <c r="AX129" s="209">
        <f>IF(BB129="S",IF(Q129="1. Aceitou o programa",R129-B129,0),0)</f>
        <v>606</v>
      </c>
      <c r="AY129" s="209">
        <f>IF(BB129="S",IF(AND(S129&lt;&gt;"",R129&lt;&gt;""),S129-R129,0),0)</f>
        <v>0</v>
      </c>
      <c r="AZ129" s="209">
        <f>IF(BB129="S",IF(Q129="1. Aceitou o programa",IF(OR(X129="Não se Aplica",X129=""),IF(OR(W129="Não se Aplica",W129=""),0,W129-V129),AVERAGE(X129-W129,W129-V129)),0),0)</f>
        <v>0</v>
      </c>
      <c r="BA129" s="209">
        <f>IF(BB129="S",IF(AND(Q129="1. Aceitou o programa",AH129="Realizada"),IFERROR(IF(AG129="",0,AG129-R129),0),0),0)</f>
        <v>0</v>
      </c>
      <c r="BB129" s="209" t="str">
        <f>_xlfn.XLOOKUP(U129,'Lista Suspensa'!$AA$20:$AA$23,'Lista Suspensa'!$AB$20:$AB$23,"N/A")</f>
        <v>S</v>
      </c>
    </row>
    <row r="130" spans="1:54" ht="12" customHeight="1">
      <c r="A130" s="151" t="s">
        <v>121</v>
      </c>
      <c r="B130" s="152">
        <v>45292</v>
      </c>
      <c r="C130" s="153" t="s">
        <v>122</v>
      </c>
      <c r="D130" s="153" t="s">
        <v>56</v>
      </c>
      <c r="E130" s="244">
        <v>88461726</v>
      </c>
      <c r="F130" s="144" t="s">
        <v>388</v>
      </c>
      <c r="G130" s="230"/>
      <c r="H130" s="154">
        <v>30633</v>
      </c>
      <c r="I130" s="153">
        <v>42</v>
      </c>
      <c r="J130" s="148" t="s">
        <v>70</v>
      </c>
      <c r="K130" s="153"/>
      <c r="L130" s="153"/>
      <c r="M130" s="153"/>
      <c r="N130" s="153"/>
      <c r="O130" s="155" t="s">
        <v>389</v>
      </c>
      <c r="P130" s="156" t="s">
        <v>60</v>
      </c>
      <c r="Q130" s="157" t="s">
        <v>110</v>
      </c>
      <c r="R130" s="158">
        <v>45898</v>
      </c>
      <c r="S130" s="159"/>
      <c r="T130" s="159" t="s">
        <v>62</v>
      </c>
      <c r="U130" s="159" t="s">
        <v>111</v>
      </c>
      <c r="V130" s="154">
        <v>45898</v>
      </c>
      <c r="W130" s="154" t="s">
        <v>126</v>
      </c>
      <c r="X130" s="154" t="s">
        <v>126</v>
      </c>
      <c r="Y130" s="160" t="s">
        <v>390</v>
      </c>
      <c r="Z130" s="160" t="s">
        <v>134</v>
      </c>
      <c r="AA130" s="153">
        <v>110</v>
      </c>
      <c r="AB130" s="153">
        <v>1.48</v>
      </c>
      <c r="AC130" s="182">
        <f t="shared" ref="AC130:AC193" si="6">SUM(AA130/(AB130^2))</f>
        <v>50.2191380569759</v>
      </c>
      <c r="AD130" s="153" t="str">
        <f t="shared" ref="AD130:AD193" si="7">IF(AC130&lt;18.5,"ABAIXO DO PESO",
(IF(AC130&lt;=24.9,"PESO NORMAL",
(IF(AC130&lt;=29.9,"SOBREPESO",
(IF(AC130&lt;=34.9,"OBESIDADE I",
(IF(AC130&lt;=39.9,"OBESIDADE II",
(IF(AC130&lt;=999,"OBESIDADE III","VAZIO")))))))))))</f>
        <v>OBESIDADE III</v>
      </c>
      <c r="AE130" s="233" t="s">
        <v>135</v>
      </c>
      <c r="AF130" s="153" t="s">
        <v>130</v>
      </c>
      <c r="AG130" s="159"/>
      <c r="AH130" s="153"/>
      <c r="AI130" s="161"/>
      <c r="AJ130" s="153"/>
      <c r="AK130" s="153"/>
      <c r="AL130" s="207" t="s">
        <v>143</v>
      </c>
      <c r="AM130" s="207"/>
      <c r="AN130" s="207"/>
      <c r="AO130" s="207" t="str">
        <f ca="1">IF(R130="","",IF(R130&gt;TODAY(),"0 meses",DATEDIF(R130,TODAY(),"m") &amp; " meses"))</f>
        <v>9 meses</v>
      </c>
      <c r="AP130" s="147" t="s">
        <v>67</v>
      </c>
      <c r="AQ130" s="147" t="s">
        <v>67</v>
      </c>
      <c r="AR130" s="147"/>
      <c r="AS130" s="209" t="s">
        <v>68</v>
      </c>
      <c r="AT130" s="223" t="str">
        <f>MONTH(B130)&amp;"/"&amp;YEAR(B130)</f>
        <v>1/2024</v>
      </c>
      <c r="AU130" s="223">
        <f>WEEKNUM(B130)-WEEKNUM(EOMONTH(B130,-1)+1)+1</f>
        <v>1</v>
      </c>
      <c r="AV130" s="209" t="str">
        <f>MONTH(R130)&amp;"/"&amp;YEAR(R130)</f>
        <v>8/2025</v>
      </c>
      <c r="AW130" s="209">
        <f>WEEKNUM(R130)-WEEKNUM(EOMONTH(R130,-1)+1)+1</f>
        <v>5</v>
      </c>
      <c r="AX130" s="209">
        <f>IF(BB130="S",IF(Q130="1. Aceitou o programa",R130-B130,0),0)</f>
        <v>606</v>
      </c>
      <c r="AY130" s="209">
        <f>IF(BB130="S",IF(AND(S130&lt;&gt;"",R130&lt;&gt;""),S130-R130,0),0)</f>
        <v>0</v>
      </c>
      <c r="AZ130" s="209">
        <f>IF(BB130="S",IF(Q130="1. Aceitou o programa",IF(OR(X130="Não se Aplica",X130=""),IF(OR(W130="Não se Aplica",W130=""),0,W130-V130),AVERAGE(X130-W130,W130-V130)),0),0)</f>
        <v>0</v>
      </c>
      <c r="BA130" s="209">
        <f>IF(BB130="S",IF(AND(Q130="1. Aceitou o programa",AH130="Realizada"),IFERROR(IF(AG130="",0,AG130-R130),0),0),0)</f>
        <v>0</v>
      </c>
      <c r="BB130" s="209" t="str">
        <f>_xlfn.XLOOKUP(U130,'Lista Suspensa'!$AA$20:$AA$23,'Lista Suspensa'!$AB$20:$AB$23,"N/A")</f>
        <v>S</v>
      </c>
    </row>
    <row r="131" spans="1:54" ht="12" customHeight="1">
      <c r="A131" s="151" t="s">
        <v>121</v>
      </c>
      <c r="B131" s="152">
        <v>45292</v>
      </c>
      <c r="C131" s="153" t="s">
        <v>122</v>
      </c>
      <c r="D131" s="153" t="s">
        <v>56</v>
      </c>
      <c r="E131" s="244">
        <v>93066013</v>
      </c>
      <c r="F131" s="144" t="s">
        <v>391</v>
      </c>
      <c r="G131" s="230"/>
      <c r="H131" s="154">
        <v>31516</v>
      </c>
      <c r="I131" s="153">
        <v>40</v>
      </c>
      <c r="J131" s="148" t="s">
        <v>70</v>
      </c>
      <c r="K131" s="153"/>
      <c r="L131" s="153"/>
      <c r="M131" s="153"/>
      <c r="N131" s="153"/>
      <c r="O131" s="155" t="s">
        <v>392</v>
      </c>
      <c r="P131" s="156" t="s">
        <v>60</v>
      </c>
      <c r="Q131" s="157" t="s">
        <v>110</v>
      </c>
      <c r="R131" s="158">
        <v>45898</v>
      </c>
      <c r="S131" s="159"/>
      <c r="T131" s="159" t="s">
        <v>62</v>
      </c>
      <c r="U131" s="159" t="s">
        <v>111</v>
      </c>
      <c r="V131" s="154">
        <v>45898</v>
      </c>
      <c r="W131" s="154" t="s">
        <v>126</v>
      </c>
      <c r="X131" s="154" t="s">
        <v>126</v>
      </c>
      <c r="Y131" s="160"/>
      <c r="Z131" s="160" t="s">
        <v>201</v>
      </c>
      <c r="AA131" s="153">
        <v>105</v>
      </c>
      <c r="AB131" s="153">
        <v>1.65</v>
      </c>
      <c r="AC131" s="182">
        <f t="shared" si="6"/>
        <v>38.567493112947666</v>
      </c>
      <c r="AD131" s="153" t="str">
        <f t="shared" si="7"/>
        <v>OBESIDADE II</v>
      </c>
      <c r="AE131" s="233" t="s">
        <v>135</v>
      </c>
      <c r="AF131" s="153" t="s">
        <v>130</v>
      </c>
      <c r="AG131" s="159"/>
      <c r="AH131" s="153"/>
      <c r="AI131" s="161"/>
      <c r="AJ131" s="153"/>
      <c r="AK131" s="153"/>
      <c r="AL131" s="207" t="s">
        <v>131</v>
      </c>
      <c r="AM131" s="207"/>
      <c r="AN131" s="207"/>
      <c r="AO131" s="207" t="str">
        <f ca="1">IF(R131="","",IF(R131&gt;TODAY(),"0 meses",DATEDIF(R131,TODAY(),"m") &amp; " meses"))</f>
        <v>9 meses</v>
      </c>
      <c r="AP131" s="147" t="s">
        <v>67</v>
      </c>
      <c r="AQ131" s="147" t="s">
        <v>67</v>
      </c>
      <c r="AR131" s="147"/>
      <c r="AS131" s="209" t="s">
        <v>68</v>
      </c>
      <c r="AT131" s="223" t="str">
        <f>MONTH(B131)&amp;"/"&amp;YEAR(B131)</f>
        <v>1/2024</v>
      </c>
      <c r="AU131" s="223">
        <f>WEEKNUM(B131)-WEEKNUM(EOMONTH(B131,-1)+1)+1</f>
        <v>1</v>
      </c>
      <c r="AV131" s="209" t="str">
        <f>MONTH(R131)&amp;"/"&amp;YEAR(R131)</f>
        <v>8/2025</v>
      </c>
      <c r="AW131" s="209">
        <f>WEEKNUM(R131)-WEEKNUM(EOMONTH(R131,-1)+1)+1</f>
        <v>5</v>
      </c>
      <c r="AX131" s="209">
        <f>IF(BB131="S",IF(Q131="1. Aceitou o programa",R131-B131,0),0)</f>
        <v>606</v>
      </c>
      <c r="AY131" s="209">
        <f>IF(BB131="S",IF(AND(S131&lt;&gt;"",R131&lt;&gt;""),S131-R131,0),0)</f>
        <v>0</v>
      </c>
      <c r="AZ131" s="209">
        <f>IF(BB131="S",IF(Q131="1. Aceitou o programa",IF(OR(X131="Não se Aplica",X131=""),IF(OR(W131="Não se Aplica",W131=""),0,W131-V131),AVERAGE(X131-W131,W131-V131)),0),0)</f>
        <v>0</v>
      </c>
      <c r="BA131" s="209">
        <f>IF(BB131="S",IF(AND(Q131="1. Aceitou o programa",AH131="Realizada"),IFERROR(IF(AG131="",0,AG131-R131),0),0),0)</f>
        <v>0</v>
      </c>
      <c r="BB131" s="209" t="str">
        <f>_xlfn.XLOOKUP(U131,'Lista Suspensa'!$AA$20:$AA$23,'Lista Suspensa'!$AB$20:$AB$23,"N/A")</f>
        <v>S</v>
      </c>
    </row>
    <row r="132" spans="1:54" ht="12" customHeight="1">
      <c r="A132" s="151" t="s">
        <v>121</v>
      </c>
      <c r="B132" s="152">
        <v>45292</v>
      </c>
      <c r="C132" s="153" t="s">
        <v>122</v>
      </c>
      <c r="D132" s="153" t="s">
        <v>171</v>
      </c>
      <c r="E132" s="244">
        <v>88449040</v>
      </c>
      <c r="F132" s="144" t="s">
        <v>393</v>
      </c>
      <c r="G132" s="230"/>
      <c r="H132" s="154">
        <v>32515</v>
      </c>
      <c r="I132" s="153">
        <v>37</v>
      </c>
      <c r="J132" s="148" t="s">
        <v>70</v>
      </c>
      <c r="K132" s="153"/>
      <c r="L132" s="153"/>
      <c r="M132" s="153"/>
      <c r="N132" s="153"/>
      <c r="O132" s="155">
        <v>21975996654</v>
      </c>
      <c r="P132" s="156" t="s">
        <v>60</v>
      </c>
      <c r="Q132" s="157" t="s">
        <v>110</v>
      </c>
      <c r="R132" s="158">
        <v>45898</v>
      </c>
      <c r="S132" s="159"/>
      <c r="T132" s="159" t="s">
        <v>62</v>
      </c>
      <c r="U132" s="159" t="s">
        <v>111</v>
      </c>
      <c r="V132" s="154">
        <v>45898</v>
      </c>
      <c r="W132" s="154" t="s">
        <v>126</v>
      </c>
      <c r="X132" s="154" t="s">
        <v>126</v>
      </c>
      <c r="Y132" s="160"/>
      <c r="Z132" s="160" t="s">
        <v>201</v>
      </c>
      <c r="AA132" s="153">
        <v>121.1</v>
      </c>
      <c r="AB132" s="153">
        <v>1.61</v>
      </c>
      <c r="AC132" s="182">
        <f t="shared" si="6"/>
        <v>46.718876586551438</v>
      </c>
      <c r="AD132" s="153" t="str">
        <f t="shared" si="7"/>
        <v>OBESIDADE III</v>
      </c>
      <c r="AE132" s="233" t="s">
        <v>135</v>
      </c>
      <c r="AF132" s="153" t="s">
        <v>130</v>
      </c>
      <c r="AG132" s="159"/>
      <c r="AH132" s="153"/>
      <c r="AI132" s="161"/>
      <c r="AJ132" s="153"/>
      <c r="AK132" s="153"/>
      <c r="AL132" s="207" t="s">
        <v>131</v>
      </c>
      <c r="AM132" s="207"/>
      <c r="AN132" s="207"/>
      <c r="AO132" s="207" t="str">
        <f ca="1">IF(R132="","",IF(R132&gt;TODAY(),"0 meses",DATEDIF(R132,TODAY(),"m") &amp; " meses"))</f>
        <v>9 meses</v>
      </c>
      <c r="AP132" s="147" t="s">
        <v>67</v>
      </c>
      <c r="AQ132" s="147" t="s">
        <v>67</v>
      </c>
      <c r="AR132" s="147"/>
      <c r="AS132" s="209" t="s">
        <v>68</v>
      </c>
      <c r="AT132" s="223" t="str">
        <f>MONTH(B132)&amp;"/"&amp;YEAR(B132)</f>
        <v>1/2024</v>
      </c>
      <c r="AU132" s="223">
        <f>WEEKNUM(B132)-WEEKNUM(EOMONTH(B132,-1)+1)+1</f>
        <v>1</v>
      </c>
      <c r="AV132" s="209" t="str">
        <f>MONTH(R132)&amp;"/"&amp;YEAR(R132)</f>
        <v>8/2025</v>
      </c>
      <c r="AW132" s="209">
        <f>WEEKNUM(R132)-WEEKNUM(EOMONTH(R132,-1)+1)+1</f>
        <v>5</v>
      </c>
      <c r="AX132" s="209">
        <f>IF(BB132="S",IF(Q132="1. Aceitou o programa",R132-B132,0),0)</f>
        <v>606</v>
      </c>
      <c r="AY132" s="209">
        <f>IF(BB132="S",IF(AND(S132&lt;&gt;"",R132&lt;&gt;""),S132-R132,0),0)</f>
        <v>0</v>
      </c>
      <c r="AZ132" s="209">
        <f>IF(BB132="S",IF(Q132="1. Aceitou o programa",IF(OR(X132="Não se Aplica",X132=""),IF(OR(W132="Não se Aplica",W132=""),0,W132-V132),AVERAGE(X132-W132,W132-V132)),0),0)</f>
        <v>0</v>
      </c>
      <c r="BA132" s="209">
        <f>IF(BB132="S",IF(AND(Q132="1. Aceitou o programa",AH132="Realizada"),IFERROR(IF(AG132="",0,AG132-R132),0),0),0)</f>
        <v>0</v>
      </c>
      <c r="BB132" s="209" t="str">
        <f>_xlfn.XLOOKUP(U132,'Lista Suspensa'!$AA$20:$AA$23,'Lista Suspensa'!$AB$20:$AB$23,"N/A")</f>
        <v>S</v>
      </c>
    </row>
    <row r="133" spans="1:54" ht="12" customHeight="1">
      <c r="A133" s="151" t="s">
        <v>121</v>
      </c>
      <c r="B133" s="152">
        <v>45292</v>
      </c>
      <c r="C133" s="153" t="s">
        <v>122</v>
      </c>
      <c r="D133" s="153" t="s">
        <v>171</v>
      </c>
      <c r="E133" s="244">
        <v>85960641</v>
      </c>
      <c r="F133" s="144" t="s">
        <v>394</v>
      </c>
      <c r="G133" s="230"/>
      <c r="H133" s="154">
        <v>32717</v>
      </c>
      <c r="I133" s="153">
        <v>36</v>
      </c>
      <c r="J133" s="148" t="s">
        <v>70</v>
      </c>
      <c r="K133" s="153"/>
      <c r="L133" s="153"/>
      <c r="M133" s="153"/>
      <c r="N133" s="153"/>
      <c r="O133" s="155">
        <v>21981809173</v>
      </c>
      <c r="P133" s="156" t="s">
        <v>60</v>
      </c>
      <c r="Q133" s="157" t="s">
        <v>110</v>
      </c>
      <c r="R133" s="158">
        <v>45898</v>
      </c>
      <c r="S133" s="159"/>
      <c r="T133" s="159" t="s">
        <v>62</v>
      </c>
      <c r="U133" s="159" t="s">
        <v>111</v>
      </c>
      <c r="V133" s="154">
        <v>45898</v>
      </c>
      <c r="W133" s="154" t="s">
        <v>126</v>
      </c>
      <c r="X133" s="154" t="s">
        <v>126</v>
      </c>
      <c r="Y133" s="160"/>
      <c r="Z133" s="160" t="s">
        <v>128</v>
      </c>
      <c r="AA133" s="153">
        <v>118</v>
      </c>
      <c r="AB133" s="153">
        <v>1.7</v>
      </c>
      <c r="AC133" s="182">
        <f t="shared" si="6"/>
        <v>40.830449826989621</v>
      </c>
      <c r="AD133" s="153" t="str">
        <f t="shared" si="7"/>
        <v>OBESIDADE III</v>
      </c>
      <c r="AE133" s="233" t="s">
        <v>135</v>
      </c>
      <c r="AF133" s="153" t="s">
        <v>130</v>
      </c>
      <c r="AG133" s="159"/>
      <c r="AH133" s="153"/>
      <c r="AI133" s="161"/>
      <c r="AJ133" s="153"/>
      <c r="AK133" s="153"/>
      <c r="AL133" s="207" t="s">
        <v>131</v>
      </c>
      <c r="AM133" s="207"/>
      <c r="AN133" s="207"/>
      <c r="AO133" s="207" t="str">
        <f ca="1">IF(R133="","",IF(R133&gt;TODAY(),"0 meses",DATEDIF(R133,TODAY(),"m") &amp; " meses"))</f>
        <v>9 meses</v>
      </c>
      <c r="AP133" s="147" t="s">
        <v>67</v>
      </c>
      <c r="AQ133" s="147" t="s">
        <v>67</v>
      </c>
      <c r="AR133" s="147"/>
      <c r="AS133" s="209" t="s">
        <v>68</v>
      </c>
      <c r="AT133" s="223" t="str">
        <f>MONTH(B133)&amp;"/"&amp;YEAR(B133)</f>
        <v>1/2024</v>
      </c>
      <c r="AU133" s="223">
        <f>WEEKNUM(B133)-WEEKNUM(EOMONTH(B133,-1)+1)+1</f>
        <v>1</v>
      </c>
      <c r="AV133" s="209" t="str">
        <f>MONTH(R133)&amp;"/"&amp;YEAR(R133)</f>
        <v>8/2025</v>
      </c>
      <c r="AW133" s="209">
        <f>WEEKNUM(R133)-WEEKNUM(EOMONTH(R133,-1)+1)+1</f>
        <v>5</v>
      </c>
      <c r="AX133" s="209">
        <f>IF(BB133="S",IF(Q133="1. Aceitou o programa",R133-B133,0),0)</f>
        <v>606</v>
      </c>
      <c r="AY133" s="209">
        <f>IF(BB133="S",IF(AND(S133&lt;&gt;"",R133&lt;&gt;""),S133-R133,0),0)</f>
        <v>0</v>
      </c>
      <c r="AZ133" s="209">
        <f>IF(BB133="S",IF(Q133="1. Aceitou o programa",IF(OR(X133="Não se Aplica",X133=""),IF(OR(W133="Não se Aplica",W133=""),0,W133-V133),AVERAGE(X133-W133,W133-V133)),0),0)</f>
        <v>0</v>
      </c>
      <c r="BA133" s="209">
        <f>IF(BB133="S",IF(AND(Q133="1. Aceitou o programa",AH133="Realizada"),IFERROR(IF(AG133="",0,AG133-R133),0),0),0)</f>
        <v>0</v>
      </c>
      <c r="BB133" s="209" t="str">
        <f>_xlfn.XLOOKUP(U133,'Lista Suspensa'!$AA$20:$AA$23,'Lista Suspensa'!$AB$20:$AB$23,"N/A")</f>
        <v>S</v>
      </c>
    </row>
    <row r="134" spans="1:54" ht="12" customHeight="1">
      <c r="A134" s="151" t="s">
        <v>121</v>
      </c>
      <c r="B134" s="152">
        <v>45292</v>
      </c>
      <c r="C134" s="153" t="s">
        <v>122</v>
      </c>
      <c r="D134" s="153" t="s">
        <v>171</v>
      </c>
      <c r="E134" s="244">
        <v>93087981</v>
      </c>
      <c r="F134" s="144" t="s">
        <v>395</v>
      </c>
      <c r="G134" s="230"/>
      <c r="H134" s="154">
        <v>34647</v>
      </c>
      <c r="I134" s="153">
        <v>31</v>
      </c>
      <c r="J134" s="148" t="s">
        <v>70</v>
      </c>
      <c r="K134" s="153"/>
      <c r="L134" s="153"/>
      <c r="M134" s="153"/>
      <c r="N134" s="153"/>
      <c r="O134" s="155" t="s">
        <v>396</v>
      </c>
      <c r="P134" s="156" t="s">
        <v>60</v>
      </c>
      <c r="Q134" s="157" t="s">
        <v>110</v>
      </c>
      <c r="R134" s="158">
        <v>45898</v>
      </c>
      <c r="S134" s="159"/>
      <c r="T134" s="159" t="s">
        <v>62</v>
      </c>
      <c r="U134" s="159" t="s">
        <v>111</v>
      </c>
      <c r="V134" s="154">
        <v>45898</v>
      </c>
      <c r="W134" s="154" t="s">
        <v>126</v>
      </c>
      <c r="X134" s="154" t="s">
        <v>126</v>
      </c>
      <c r="Y134" s="160"/>
      <c r="Z134" s="160" t="s">
        <v>128</v>
      </c>
      <c r="AA134" s="153">
        <v>128.1</v>
      </c>
      <c r="AB134" s="153">
        <v>1.59</v>
      </c>
      <c r="AC134" s="182">
        <f t="shared" si="6"/>
        <v>50.670463984810723</v>
      </c>
      <c r="AD134" s="153" t="str">
        <f t="shared" si="7"/>
        <v>OBESIDADE III</v>
      </c>
      <c r="AE134" s="233" t="s">
        <v>135</v>
      </c>
      <c r="AF134" s="153" t="s">
        <v>130</v>
      </c>
      <c r="AG134" s="159"/>
      <c r="AH134" s="153"/>
      <c r="AI134" s="161"/>
      <c r="AJ134" s="153"/>
      <c r="AK134" s="153"/>
      <c r="AL134" s="207" t="s">
        <v>143</v>
      </c>
      <c r="AM134" s="207"/>
      <c r="AN134" s="207"/>
      <c r="AO134" s="207" t="str">
        <f ca="1">IF(R134="","",IF(R134&gt;TODAY(),"0 meses",DATEDIF(R134,TODAY(),"m") &amp; " meses"))</f>
        <v>9 meses</v>
      </c>
      <c r="AP134" s="147" t="s">
        <v>67</v>
      </c>
      <c r="AQ134" s="147" t="s">
        <v>67</v>
      </c>
      <c r="AR134" s="147"/>
      <c r="AS134" s="209" t="s">
        <v>68</v>
      </c>
      <c r="AT134" s="223" t="str">
        <f>MONTH(B134)&amp;"/"&amp;YEAR(B134)</f>
        <v>1/2024</v>
      </c>
      <c r="AU134" s="223">
        <f>WEEKNUM(B134)-WEEKNUM(EOMONTH(B134,-1)+1)+1</f>
        <v>1</v>
      </c>
      <c r="AV134" s="209" t="str">
        <f>MONTH(R134)&amp;"/"&amp;YEAR(R134)</f>
        <v>8/2025</v>
      </c>
      <c r="AW134" s="209">
        <f>WEEKNUM(R134)-WEEKNUM(EOMONTH(R134,-1)+1)+1</f>
        <v>5</v>
      </c>
      <c r="AX134" s="209">
        <f>IF(BB134="S",IF(Q134="1. Aceitou o programa",R134-B134,0),0)</f>
        <v>606</v>
      </c>
      <c r="AY134" s="209">
        <f>IF(BB134="S",IF(AND(S134&lt;&gt;"",R134&lt;&gt;""),S134-R134,0),0)</f>
        <v>0</v>
      </c>
      <c r="AZ134" s="209">
        <f>IF(BB134="S",IF(Q134="1. Aceitou o programa",IF(OR(X134="Não se Aplica",X134=""),IF(OR(W134="Não se Aplica",W134=""),0,W134-V134),AVERAGE(X134-W134,W134-V134)),0),0)</f>
        <v>0</v>
      </c>
      <c r="BA134" s="209">
        <f>IF(BB134="S",IF(AND(Q134="1. Aceitou o programa",AH134="Realizada"),IFERROR(IF(AG134="",0,AG134-R134),0),0),0)</f>
        <v>0</v>
      </c>
      <c r="BB134" s="209" t="str">
        <f>_xlfn.XLOOKUP(U134,'Lista Suspensa'!$AA$20:$AA$23,'Lista Suspensa'!$AB$20:$AB$23,"N/A")</f>
        <v>S</v>
      </c>
    </row>
    <row r="135" spans="1:54" ht="12" customHeight="1">
      <c r="A135" s="151" t="s">
        <v>121</v>
      </c>
      <c r="B135" s="152">
        <v>45292</v>
      </c>
      <c r="C135" s="153" t="s">
        <v>122</v>
      </c>
      <c r="D135" s="153" t="s">
        <v>56</v>
      </c>
      <c r="E135" s="244">
        <v>94142442</v>
      </c>
      <c r="F135" s="144" t="s">
        <v>397</v>
      </c>
      <c r="G135" s="230"/>
      <c r="H135" s="154">
        <v>35195</v>
      </c>
      <c r="I135" s="153">
        <v>30</v>
      </c>
      <c r="J135" s="148" t="s">
        <v>70</v>
      </c>
      <c r="K135" s="153"/>
      <c r="L135" s="153"/>
      <c r="M135" s="153"/>
      <c r="N135" s="153"/>
      <c r="O135" s="155" t="s">
        <v>398</v>
      </c>
      <c r="P135" s="156" t="s">
        <v>60</v>
      </c>
      <c r="Q135" s="157" t="s">
        <v>110</v>
      </c>
      <c r="R135" s="158">
        <v>45898</v>
      </c>
      <c r="S135" s="159"/>
      <c r="T135" s="159" t="s">
        <v>62</v>
      </c>
      <c r="U135" s="159" t="s">
        <v>111</v>
      </c>
      <c r="V135" s="154">
        <v>45898</v>
      </c>
      <c r="W135" s="154" t="s">
        <v>126</v>
      </c>
      <c r="X135" s="154" t="s">
        <v>126</v>
      </c>
      <c r="Y135" s="160"/>
      <c r="Z135" s="160" t="s">
        <v>190</v>
      </c>
      <c r="AA135" s="153">
        <v>120</v>
      </c>
      <c r="AB135" s="153">
        <v>1.65</v>
      </c>
      <c r="AC135" s="182">
        <f t="shared" si="6"/>
        <v>44.0771349862259</v>
      </c>
      <c r="AD135" s="153" t="str">
        <f t="shared" si="7"/>
        <v>OBESIDADE III</v>
      </c>
      <c r="AE135" s="233" t="s">
        <v>135</v>
      </c>
      <c r="AF135" s="153" t="s">
        <v>130</v>
      </c>
      <c r="AG135" s="159"/>
      <c r="AH135" s="153"/>
      <c r="AI135" s="161"/>
      <c r="AJ135" s="153"/>
      <c r="AK135" s="153"/>
      <c r="AL135" s="207" t="s">
        <v>131</v>
      </c>
      <c r="AM135" s="207"/>
      <c r="AN135" s="207"/>
      <c r="AO135" s="207" t="str">
        <f ca="1">IF(R135="","",IF(R135&gt;TODAY(),"0 meses",DATEDIF(R135,TODAY(),"m") &amp; " meses"))</f>
        <v>9 meses</v>
      </c>
      <c r="AP135" s="147" t="s">
        <v>67</v>
      </c>
      <c r="AQ135" s="147" t="s">
        <v>67</v>
      </c>
      <c r="AR135" s="147"/>
      <c r="AS135" s="209" t="s">
        <v>68</v>
      </c>
      <c r="AT135" s="223" t="str">
        <f>MONTH(B135)&amp;"/"&amp;YEAR(B135)</f>
        <v>1/2024</v>
      </c>
      <c r="AU135" s="223">
        <f>WEEKNUM(B135)-WEEKNUM(EOMONTH(B135,-1)+1)+1</f>
        <v>1</v>
      </c>
      <c r="AV135" s="209" t="str">
        <f>MONTH(R135)&amp;"/"&amp;YEAR(R135)</f>
        <v>8/2025</v>
      </c>
      <c r="AW135" s="209">
        <f>WEEKNUM(R135)-WEEKNUM(EOMONTH(R135,-1)+1)+1</f>
        <v>5</v>
      </c>
      <c r="AX135" s="209">
        <f>IF(BB135="S",IF(Q135="1. Aceitou o programa",R135-B135,0),0)</f>
        <v>606</v>
      </c>
      <c r="AY135" s="209">
        <f>IF(BB135="S",IF(AND(S135&lt;&gt;"",R135&lt;&gt;""),S135-R135,0),0)</f>
        <v>0</v>
      </c>
      <c r="AZ135" s="209">
        <f>IF(BB135="S",IF(Q135="1. Aceitou o programa",IF(OR(X135="Não se Aplica",X135=""),IF(OR(W135="Não se Aplica",W135=""),0,W135-V135),AVERAGE(X135-W135,W135-V135)),0),0)</f>
        <v>0</v>
      </c>
      <c r="BA135" s="209">
        <f>IF(BB135="S",IF(AND(Q135="1. Aceitou o programa",AH135="Realizada"),IFERROR(IF(AG135="",0,AG135-R135),0),0),0)</f>
        <v>0</v>
      </c>
      <c r="BB135" s="209" t="str">
        <f>_xlfn.XLOOKUP(U135,'Lista Suspensa'!$AA$20:$AA$23,'Lista Suspensa'!$AB$20:$AB$23,"N/A")</f>
        <v>S</v>
      </c>
    </row>
    <row r="136" spans="1:54" ht="12" customHeight="1">
      <c r="A136" s="151" t="s">
        <v>121</v>
      </c>
      <c r="B136" s="152">
        <v>45292</v>
      </c>
      <c r="C136" s="153" t="s">
        <v>122</v>
      </c>
      <c r="D136" s="153" t="s">
        <v>56</v>
      </c>
      <c r="E136" s="244">
        <v>92870052</v>
      </c>
      <c r="F136" s="144" t="s">
        <v>399</v>
      </c>
      <c r="G136" s="230"/>
      <c r="H136" s="154">
        <v>36118</v>
      </c>
      <c r="I136" s="153">
        <v>27</v>
      </c>
      <c r="J136" s="148" t="s">
        <v>70</v>
      </c>
      <c r="K136" s="153"/>
      <c r="L136" s="153"/>
      <c r="M136" s="153"/>
      <c r="N136" s="153"/>
      <c r="O136" s="155" t="s">
        <v>400</v>
      </c>
      <c r="P136" s="156" t="s">
        <v>60</v>
      </c>
      <c r="Q136" s="157" t="s">
        <v>110</v>
      </c>
      <c r="R136" s="158">
        <v>45898</v>
      </c>
      <c r="S136" s="159"/>
      <c r="T136" s="159" t="s">
        <v>62</v>
      </c>
      <c r="U136" s="159" t="s">
        <v>111</v>
      </c>
      <c r="V136" s="154">
        <v>45898</v>
      </c>
      <c r="W136" s="154" t="s">
        <v>126</v>
      </c>
      <c r="X136" s="154" t="s">
        <v>126</v>
      </c>
      <c r="Y136" s="160"/>
      <c r="Z136" s="160" t="s">
        <v>128</v>
      </c>
      <c r="AA136" s="153">
        <v>117</v>
      </c>
      <c r="AB136" s="153">
        <v>1.6</v>
      </c>
      <c r="AC136" s="182">
        <f t="shared" si="6"/>
        <v>45.703124999999993</v>
      </c>
      <c r="AD136" s="153" t="str">
        <f t="shared" si="7"/>
        <v>OBESIDADE III</v>
      </c>
      <c r="AE136" s="233" t="s">
        <v>135</v>
      </c>
      <c r="AF136" s="153" t="s">
        <v>130</v>
      </c>
      <c r="AG136" s="159"/>
      <c r="AH136" s="153"/>
      <c r="AI136" s="161"/>
      <c r="AJ136" s="153"/>
      <c r="AK136" s="153"/>
      <c r="AL136" s="207" t="s">
        <v>131</v>
      </c>
      <c r="AM136" s="207"/>
      <c r="AN136" s="207"/>
      <c r="AO136" s="207" t="str">
        <f ca="1">IF(R136="","",IF(R136&gt;TODAY(),"0 meses",DATEDIF(R136,TODAY(),"m") &amp; " meses"))</f>
        <v>9 meses</v>
      </c>
      <c r="AP136" s="147" t="s">
        <v>67</v>
      </c>
      <c r="AQ136" s="147" t="s">
        <v>67</v>
      </c>
      <c r="AR136" s="147"/>
      <c r="AS136" s="209" t="s">
        <v>68</v>
      </c>
      <c r="AT136" s="223" t="str">
        <f>MONTH(B136)&amp;"/"&amp;YEAR(B136)</f>
        <v>1/2024</v>
      </c>
      <c r="AU136" s="223">
        <f>WEEKNUM(B136)-WEEKNUM(EOMONTH(B136,-1)+1)+1</f>
        <v>1</v>
      </c>
      <c r="AV136" s="209" t="str">
        <f>MONTH(R136)&amp;"/"&amp;YEAR(R136)</f>
        <v>8/2025</v>
      </c>
      <c r="AW136" s="209">
        <f>WEEKNUM(R136)-WEEKNUM(EOMONTH(R136,-1)+1)+1</f>
        <v>5</v>
      </c>
      <c r="AX136" s="209">
        <f>IF(BB136="S",IF(Q136="1. Aceitou o programa",R136-B136,0),0)</f>
        <v>606</v>
      </c>
      <c r="AY136" s="209">
        <f>IF(BB136="S",IF(AND(S136&lt;&gt;"",R136&lt;&gt;""),S136-R136,0),0)</f>
        <v>0</v>
      </c>
      <c r="AZ136" s="209">
        <f>IF(BB136="S",IF(Q136="1. Aceitou o programa",IF(OR(X136="Não se Aplica",X136=""),IF(OR(W136="Não se Aplica",W136=""),0,W136-V136),AVERAGE(X136-W136,W136-V136)),0),0)</f>
        <v>0</v>
      </c>
      <c r="BA136" s="209">
        <f>IF(BB136="S",IF(AND(Q136="1. Aceitou o programa",AH136="Realizada"),IFERROR(IF(AG136="",0,AG136-R136),0),0),0)</f>
        <v>0</v>
      </c>
      <c r="BB136" s="209" t="str">
        <f>_xlfn.XLOOKUP(U136,'Lista Suspensa'!$AA$20:$AA$23,'Lista Suspensa'!$AB$20:$AB$23,"N/A")</f>
        <v>S</v>
      </c>
    </row>
    <row r="137" spans="1:54" ht="12" customHeight="1">
      <c r="A137" s="151" t="s">
        <v>121</v>
      </c>
      <c r="B137" s="152">
        <v>45292</v>
      </c>
      <c r="C137" s="153" t="s">
        <v>122</v>
      </c>
      <c r="D137" s="153" t="s">
        <v>56</v>
      </c>
      <c r="E137" s="244">
        <v>94169737</v>
      </c>
      <c r="F137" s="144" t="s">
        <v>401</v>
      </c>
      <c r="G137" s="230"/>
      <c r="H137" s="154">
        <v>33394</v>
      </c>
      <c r="I137" s="153">
        <v>34</v>
      </c>
      <c r="J137" s="148" t="s">
        <v>70</v>
      </c>
      <c r="K137" s="153"/>
      <c r="L137" s="153"/>
      <c r="M137" s="153"/>
      <c r="N137" s="153"/>
      <c r="O137" s="155" t="s">
        <v>402</v>
      </c>
      <c r="P137" s="156" t="s">
        <v>60</v>
      </c>
      <c r="Q137" s="157" t="s">
        <v>110</v>
      </c>
      <c r="R137" s="158">
        <v>45901</v>
      </c>
      <c r="S137" s="159"/>
      <c r="T137" s="159" t="s">
        <v>62</v>
      </c>
      <c r="U137" s="159" t="s">
        <v>111</v>
      </c>
      <c r="V137" s="154">
        <v>45901</v>
      </c>
      <c r="W137" s="154" t="s">
        <v>126</v>
      </c>
      <c r="X137" s="154" t="s">
        <v>126</v>
      </c>
      <c r="Y137" s="160"/>
      <c r="Z137" s="160" t="s">
        <v>190</v>
      </c>
      <c r="AA137" s="153">
        <v>100</v>
      </c>
      <c r="AB137" s="153">
        <v>1.6</v>
      </c>
      <c r="AC137" s="182">
        <f t="shared" si="6"/>
        <v>39.062499999999993</v>
      </c>
      <c r="AD137" s="153" t="str">
        <f t="shared" si="7"/>
        <v>OBESIDADE II</v>
      </c>
      <c r="AE137" s="233" t="s">
        <v>135</v>
      </c>
      <c r="AF137" s="153" t="s">
        <v>130</v>
      </c>
      <c r="AG137" s="159"/>
      <c r="AH137" s="153"/>
      <c r="AI137" s="161"/>
      <c r="AJ137" s="153"/>
      <c r="AK137" s="153"/>
      <c r="AL137" s="207" t="s">
        <v>131</v>
      </c>
      <c r="AM137" s="207"/>
      <c r="AN137" s="207"/>
      <c r="AO137" s="207" t="str">
        <f ca="1">IF(R137="","",IF(R137&gt;TODAY(),"0 meses",DATEDIF(R137,TODAY(),"m") &amp; " meses"))</f>
        <v>9 meses</v>
      </c>
      <c r="AP137" s="147" t="s">
        <v>67</v>
      </c>
      <c r="AQ137" s="147" t="s">
        <v>67</v>
      </c>
      <c r="AR137" s="147"/>
      <c r="AS137" s="209" t="s">
        <v>68</v>
      </c>
      <c r="AT137" s="223" t="str">
        <f>MONTH(B137)&amp;"/"&amp;YEAR(B137)</f>
        <v>1/2024</v>
      </c>
      <c r="AU137" s="223">
        <f>WEEKNUM(B137)-WEEKNUM(EOMONTH(B137,-1)+1)+1</f>
        <v>1</v>
      </c>
      <c r="AV137" s="209" t="str">
        <f>MONTH(R137)&amp;"/"&amp;YEAR(R137)</f>
        <v>9/2025</v>
      </c>
      <c r="AW137" s="209">
        <f>WEEKNUM(R137)-WEEKNUM(EOMONTH(R137,-1)+1)+1</f>
        <v>1</v>
      </c>
      <c r="AX137" s="209">
        <f>IF(BB137="S",IF(Q137="1. Aceitou o programa",R137-B137,0),0)</f>
        <v>609</v>
      </c>
      <c r="AY137" s="209">
        <f>IF(BB137="S",IF(AND(S137&lt;&gt;"",R137&lt;&gt;""),S137-R137,0),0)</f>
        <v>0</v>
      </c>
      <c r="AZ137" s="209">
        <f>IF(BB137="S",IF(Q137="1. Aceitou o programa",IF(OR(X137="Não se Aplica",X137=""),IF(OR(W137="Não se Aplica",W137=""),0,W137-V137),AVERAGE(X137-W137,W137-V137)),0),0)</f>
        <v>0</v>
      </c>
      <c r="BA137" s="209">
        <f>IF(BB137="S",IF(AND(Q137="1. Aceitou o programa",AH137="Realizada"),IFERROR(IF(AG137="",0,AG137-R137),0),0),0)</f>
        <v>0</v>
      </c>
      <c r="BB137" s="209" t="str">
        <f>_xlfn.XLOOKUP(U137,'Lista Suspensa'!$AA$20:$AA$23,'Lista Suspensa'!$AB$20:$AB$23,"N/A")</f>
        <v>S</v>
      </c>
    </row>
    <row r="138" spans="1:54" ht="12" customHeight="1">
      <c r="A138" s="151" t="s">
        <v>121</v>
      </c>
      <c r="B138" s="152">
        <v>45292</v>
      </c>
      <c r="C138" s="153" t="s">
        <v>122</v>
      </c>
      <c r="D138" s="153" t="s">
        <v>56</v>
      </c>
      <c r="E138" s="244">
        <v>93106579</v>
      </c>
      <c r="F138" s="144" t="s">
        <v>403</v>
      </c>
      <c r="G138" s="230"/>
      <c r="H138" s="154">
        <v>35635</v>
      </c>
      <c r="I138" s="153">
        <v>28</v>
      </c>
      <c r="J138" s="148" t="s">
        <v>70</v>
      </c>
      <c r="K138" s="153"/>
      <c r="L138" s="153"/>
      <c r="M138" s="153"/>
      <c r="N138" s="153"/>
      <c r="O138" s="155" t="s">
        <v>404</v>
      </c>
      <c r="P138" s="156" t="s">
        <v>60</v>
      </c>
      <c r="Q138" s="157" t="s">
        <v>110</v>
      </c>
      <c r="R138" s="158">
        <v>45901</v>
      </c>
      <c r="S138" s="159"/>
      <c r="T138" s="159" t="s">
        <v>62</v>
      </c>
      <c r="U138" s="159" t="s">
        <v>111</v>
      </c>
      <c r="V138" s="154">
        <v>45901</v>
      </c>
      <c r="W138" s="154" t="s">
        <v>126</v>
      </c>
      <c r="X138" s="154" t="s">
        <v>126</v>
      </c>
      <c r="Y138" s="160"/>
      <c r="Z138" s="160" t="s">
        <v>128</v>
      </c>
      <c r="AA138" s="153">
        <v>110</v>
      </c>
      <c r="AB138" s="153">
        <v>1.7</v>
      </c>
      <c r="AC138" s="182">
        <f t="shared" si="6"/>
        <v>38.062283737024224</v>
      </c>
      <c r="AD138" s="153" t="str">
        <f t="shared" si="7"/>
        <v>OBESIDADE II</v>
      </c>
      <c r="AE138" s="233" t="s">
        <v>135</v>
      </c>
      <c r="AF138" s="153" t="s">
        <v>130</v>
      </c>
      <c r="AG138" s="159"/>
      <c r="AH138" s="153"/>
      <c r="AI138" s="161"/>
      <c r="AJ138" s="153"/>
      <c r="AK138" s="153"/>
      <c r="AL138" s="207" t="s">
        <v>131</v>
      </c>
      <c r="AM138" s="207"/>
      <c r="AN138" s="207"/>
      <c r="AO138" s="207" t="str">
        <f ca="1">IF(R138="","",IF(R138&gt;TODAY(),"0 meses",DATEDIF(R138,TODAY(),"m") &amp; " meses"))</f>
        <v>9 meses</v>
      </c>
      <c r="AP138" s="147" t="s">
        <v>67</v>
      </c>
      <c r="AQ138" s="147" t="s">
        <v>67</v>
      </c>
      <c r="AR138" s="147"/>
      <c r="AS138" s="209" t="s">
        <v>68</v>
      </c>
      <c r="AT138" s="223" t="str">
        <f>MONTH(B138)&amp;"/"&amp;YEAR(B138)</f>
        <v>1/2024</v>
      </c>
      <c r="AU138" s="223">
        <f>WEEKNUM(B138)-WEEKNUM(EOMONTH(B138,-1)+1)+1</f>
        <v>1</v>
      </c>
      <c r="AV138" s="209" t="str">
        <f>MONTH(R138)&amp;"/"&amp;YEAR(R138)</f>
        <v>9/2025</v>
      </c>
      <c r="AW138" s="209">
        <f>WEEKNUM(R138)-WEEKNUM(EOMONTH(R138,-1)+1)+1</f>
        <v>1</v>
      </c>
      <c r="AX138" s="209">
        <f>IF(BB138="S",IF(Q138="1. Aceitou o programa",R138-B138,0),0)</f>
        <v>609</v>
      </c>
      <c r="AY138" s="209">
        <f>IF(BB138="S",IF(AND(S138&lt;&gt;"",R138&lt;&gt;""),S138-R138,0),0)</f>
        <v>0</v>
      </c>
      <c r="AZ138" s="209">
        <f>IF(BB138="S",IF(Q138="1. Aceitou o programa",IF(OR(X138="Não se Aplica",X138=""),IF(OR(W138="Não se Aplica",W138=""),0,W138-V138),AVERAGE(X138-W138,W138-V138)),0),0)</f>
        <v>0</v>
      </c>
      <c r="BA138" s="209">
        <f>IF(BB138="S",IF(AND(Q138="1. Aceitou o programa",AH138="Realizada"),IFERROR(IF(AG138="",0,AG138-R138),0),0),0)</f>
        <v>0</v>
      </c>
      <c r="BB138" s="209" t="str">
        <f>_xlfn.XLOOKUP(U138,'Lista Suspensa'!$AA$20:$AA$23,'Lista Suspensa'!$AB$20:$AB$23,"N/A")</f>
        <v>S</v>
      </c>
    </row>
    <row r="139" spans="1:54" ht="12" customHeight="1">
      <c r="A139" s="151" t="s">
        <v>121</v>
      </c>
      <c r="B139" s="152">
        <v>45292</v>
      </c>
      <c r="C139" s="153" t="s">
        <v>122</v>
      </c>
      <c r="D139" s="153" t="s">
        <v>167</v>
      </c>
      <c r="E139" s="244">
        <v>89604991</v>
      </c>
      <c r="F139" s="144" t="s">
        <v>405</v>
      </c>
      <c r="G139" s="230"/>
      <c r="H139" s="154">
        <v>30649</v>
      </c>
      <c r="I139" s="153">
        <v>42</v>
      </c>
      <c r="J139" s="148" t="s">
        <v>70</v>
      </c>
      <c r="K139" s="153"/>
      <c r="L139" s="153"/>
      <c r="M139" s="153"/>
      <c r="N139" s="153"/>
      <c r="O139" s="155">
        <v>11997185557</v>
      </c>
      <c r="P139" s="156" t="s">
        <v>60</v>
      </c>
      <c r="Q139" s="157" t="s">
        <v>110</v>
      </c>
      <c r="R139" s="158">
        <v>45902</v>
      </c>
      <c r="S139" s="159"/>
      <c r="T139" s="159" t="s">
        <v>62</v>
      </c>
      <c r="U139" s="159" t="s">
        <v>111</v>
      </c>
      <c r="V139" s="154">
        <v>45902</v>
      </c>
      <c r="W139" s="154" t="s">
        <v>126</v>
      </c>
      <c r="X139" s="154" t="s">
        <v>126</v>
      </c>
      <c r="Y139" s="160"/>
      <c r="Z139" s="160" t="s">
        <v>134</v>
      </c>
      <c r="AA139" s="153">
        <v>114.2</v>
      </c>
      <c r="AB139" s="153">
        <v>1.68</v>
      </c>
      <c r="AC139" s="182">
        <f t="shared" si="6"/>
        <v>40.462018140589578</v>
      </c>
      <c r="AD139" s="153" t="str">
        <f t="shared" si="7"/>
        <v>OBESIDADE III</v>
      </c>
      <c r="AE139" s="233" t="s">
        <v>135</v>
      </c>
      <c r="AF139" s="153" t="s">
        <v>130</v>
      </c>
      <c r="AG139" s="159"/>
      <c r="AH139" s="153"/>
      <c r="AI139" s="161"/>
      <c r="AJ139" s="153"/>
      <c r="AK139" s="153"/>
      <c r="AL139" s="207" t="s">
        <v>131</v>
      </c>
      <c r="AM139" s="207"/>
      <c r="AN139" s="207"/>
      <c r="AO139" s="207" t="str">
        <f ca="1">IF(R139="","",IF(R139&gt;TODAY(),"0 meses",DATEDIF(R139,TODAY(),"m") &amp; " meses"))</f>
        <v>9 meses</v>
      </c>
      <c r="AP139" s="147" t="s">
        <v>67</v>
      </c>
      <c r="AQ139" s="147" t="s">
        <v>67</v>
      </c>
      <c r="AR139" s="147"/>
      <c r="AS139" s="209" t="s">
        <v>68</v>
      </c>
      <c r="AT139" s="223" t="str">
        <f>MONTH(B139)&amp;"/"&amp;YEAR(B139)</f>
        <v>1/2024</v>
      </c>
      <c r="AU139" s="223">
        <f>WEEKNUM(B139)-WEEKNUM(EOMONTH(B139,-1)+1)+1</f>
        <v>1</v>
      </c>
      <c r="AV139" s="209" t="str">
        <f>MONTH(R139)&amp;"/"&amp;YEAR(R139)</f>
        <v>9/2025</v>
      </c>
      <c r="AW139" s="209">
        <f>WEEKNUM(R139)-WEEKNUM(EOMONTH(R139,-1)+1)+1</f>
        <v>1</v>
      </c>
      <c r="AX139" s="209">
        <f>IF(BB139="S",IF(Q139="1. Aceitou o programa",R139-B139,0),0)</f>
        <v>610</v>
      </c>
      <c r="AY139" s="209">
        <f>IF(BB139="S",IF(AND(S139&lt;&gt;"",R139&lt;&gt;""),S139-R139,0),0)</f>
        <v>0</v>
      </c>
      <c r="AZ139" s="209">
        <f>IF(BB139="S",IF(Q139="1. Aceitou o programa",IF(OR(X139="Não se Aplica",X139=""),IF(OR(W139="Não se Aplica",W139=""),0,W139-V139),AVERAGE(X139-W139,W139-V139)),0),0)</f>
        <v>0</v>
      </c>
      <c r="BA139" s="209">
        <f>IF(BB139="S",IF(AND(Q139="1. Aceitou o programa",AH139="Realizada"),IFERROR(IF(AG139="",0,AG139-R139),0),0),0)</f>
        <v>0</v>
      </c>
      <c r="BB139" s="209" t="str">
        <f>_xlfn.XLOOKUP(U139,'Lista Suspensa'!$AA$20:$AA$23,'Lista Suspensa'!$AB$20:$AB$23,"N/A")</f>
        <v>S</v>
      </c>
    </row>
    <row r="140" spans="1:54" ht="12" customHeight="1">
      <c r="A140" s="151" t="s">
        <v>121</v>
      </c>
      <c r="B140" s="152">
        <v>45292</v>
      </c>
      <c r="C140" s="153" t="s">
        <v>122</v>
      </c>
      <c r="D140" s="153" t="s">
        <v>285</v>
      </c>
      <c r="E140" s="244">
        <v>83881862</v>
      </c>
      <c r="F140" s="144" t="s">
        <v>406</v>
      </c>
      <c r="G140" s="230"/>
      <c r="H140" s="154">
        <v>28612</v>
      </c>
      <c r="I140" s="153">
        <v>48</v>
      </c>
      <c r="J140" s="148" t="s">
        <v>70</v>
      </c>
      <c r="K140" s="153"/>
      <c r="L140" s="153"/>
      <c r="M140" s="153"/>
      <c r="N140" s="153"/>
      <c r="O140" s="155">
        <v>11966912787</v>
      </c>
      <c r="P140" s="156" t="s">
        <v>60</v>
      </c>
      <c r="Q140" s="157" t="s">
        <v>110</v>
      </c>
      <c r="R140" s="158">
        <v>45903</v>
      </c>
      <c r="S140" s="159"/>
      <c r="T140" s="159" t="s">
        <v>62</v>
      </c>
      <c r="U140" s="159" t="s">
        <v>111</v>
      </c>
      <c r="V140" s="154">
        <v>45903</v>
      </c>
      <c r="W140" s="154" t="s">
        <v>126</v>
      </c>
      <c r="X140" s="154" t="s">
        <v>126</v>
      </c>
      <c r="Y140" s="160"/>
      <c r="Z140" s="160" t="s">
        <v>134</v>
      </c>
      <c r="AA140" s="153">
        <v>128</v>
      </c>
      <c r="AB140" s="153">
        <v>1.76</v>
      </c>
      <c r="AC140" s="182">
        <f t="shared" si="6"/>
        <v>41.32231404958678</v>
      </c>
      <c r="AD140" s="153" t="str">
        <f t="shared" si="7"/>
        <v>OBESIDADE III</v>
      </c>
      <c r="AE140" s="233" t="s">
        <v>135</v>
      </c>
      <c r="AF140" s="153" t="s">
        <v>130</v>
      </c>
      <c r="AG140" s="159"/>
      <c r="AH140" s="153"/>
      <c r="AI140" s="161"/>
      <c r="AJ140" s="153"/>
      <c r="AK140" s="153"/>
      <c r="AL140" s="207" t="s">
        <v>131</v>
      </c>
      <c r="AM140" s="207"/>
      <c r="AN140" s="207"/>
      <c r="AO140" s="207" t="str">
        <f ca="1">IF(R140="","",IF(R140&gt;TODAY(),"0 meses",DATEDIF(R140,TODAY(),"m") &amp; " meses"))</f>
        <v>9 meses</v>
      </c>
      <c r="AP140" s="147" t="s">
        <v>67</v>
      </c>
      <c r="AQ140" s="147" t="s">
        <v>67</v>
      </c>
      <c r="AR140" s="147"/>
      <c r="AS140" s="209" t="s">
        <v>68</v>
      </c>
      <c r="AT140" s="223" t="str">
        <f>MONTH(B140)&amp;"/"&amp;YEAR(B140)</f>
        <v>1/2024</v>
      </c>
      <c r="AU140" s="223">
        <f>WEEKNUM(B140)-WEEKNUM(EOMONTH(B140,-1)+1)+1</f>
        <v>1</v>
      </c>
      <c r="AV140" s="209" t="str">
        <f>MONTH(R140)&amp;"/"&amp;YEAR(R140)</f>
        <v>9/2025</v>
      </c>
      <c r="AW140" s="209">
        <f>WEEKNUM(R140)-WEEKNUM(EOMONTH(R140,-1)+1)+1</f>
        <v>1</v>
      </c>
      <c r="AX140" s="209">
        <f>IF(BB140="S",IF(Q140="1. Aceitou o programa",R140-B140,0),0)</f>
        <v>611</v>
      </c>
      <c r="AY140" s="209">
        <f>IF(BB140="S",IF(AND(S140&lt;&gt;"",R140&lt;&gt;""),S140-R140,0),0)</f>
        <v>0</v>
      </c>
      <c r="AZ140" s="209">
        <f>IF(BB140="S",IF(Q140="1. Aceitou o programa",IF(OR(X140="Não se Aplica",X140=""),IF(OR(W140="Não se Aplica",W140=""),0,W140-V140),AVERAGE(X140-W140,W140-V140)),0),0)</f>
        <v>0</v>
      </c>
      <c r="BA140" s="209">
        <f>IF(BB140="S",IF(AND(Q140="1. Aceitou o programa",AH140="Realizada"),IFERROR(IF(AG140="",0,AG140-R140),0),0),0)</f>
        <v>0</v>
      </c>
      <c r="BB140" s="209" t="str">
        <f>_xlfn.XLOOKUP(U140,'Lista Suspensa'!$AA$20:$AA$23,'Lista Suspensa'!$AB$20:$AB$23,"N/A")</f>
        <v>S</v>
      </c>
    </row>
    <row r="141" spans="1:54" ht="12" customHeight="1">
      <c r="A141" s="151" t="s">
        <v>121</v>
      </c>
      <c r="B141" s="152">
        <v>45292</v>
      </c>
      <c r="C141" s="153" t="s">
        <v>122</v>
      </c>
      <c r="D141" s="153" t="s">
        <v>167</v>
      </c>
      <c r="E141" s="244">
        <v>89800065</v>
      </c>
      <c r="F141" s="144" t="s">
        <v>407</v>
      </c>
      <c r="G141" s="230"/>
      <c r="H141" s="154">
        <v>30810</v>
      </c>
      <c r="I141" s="153">
        <v>42</v>
      </c>
      <c r="J141" s="148" t="s">
        <v>58</v>
      </c>
      <c r="K141" s="153"/>
      <c r="L141" s="153"/>
      <c r="M141" s="153"/>
      <c r="N141" s="153"/>
      <c r="O141" s="155" t="s">
        <v>408</v>
      </c>
      <c r="P141" s="156" t="s">
        <v>60</v>
      </c>
      <c r="Q141" s="157" t="s">
        <v>110</v>
      </c>
      <c r="R141" s="158">
        <v>45903</v>
      </c>
      <c r="S141" s="159"/>
      <c r="T141" s="159" t="s">
        <v>62</v>
      </c>
      <c r="U141" s="159" t="s">
        <v>111</v>
      </c>
      <c r="V141" s="154">
        <v>45903</v>
      </c>
      <c r="W141" s="154" t="s">
        <v>126</v>
      </c>
      <c r="X141" s="154" t="s">
        <v>126</v>
      </c>
      <c r="Y141" s="160"/>
      <c r="Z141" s="160" t="s">
        <v>409</v>
      </c>
      <c r="AA141" s="153">
        <v>129</v>
      </c>
      <c r="AB141" s="153">
        <v>1.68</v>
      </c>
      <c r="AC141" s="182">
        <f t="shared" si="6"/>
        <v>45.70578231292518</v>
      </c>
      <c r="AD141" s="153" t="str">
        <f t="shared" si="7"/>
        <v>OBESIDADE III</v>
      </c>
      <c r="AE141" s="233" t="s">
        <v>135</v>
      </c>
      <c r="AF141" s="153" t="s">
        <v>130</v>
      </c>
      <c r="AG141" s="159"/>
      <c r="AH141" s="153"/>
      <c r="AI141" s="161"/>
      <c r="AJ141" s="153"/>
      <c r="AK141" s="153"/>
      <c r="AL141" s="207" t="s">
        <v>131</v>
      </c>
      <c r="AM141" s="207"/>
      <c r="AN141" s="207"/>
      <c r="AO141" s="207" t="str">
        <f ca="1">IF(R141="","",IF(R141&gt;TODAY(),"0 meses",DATEDIF(R141,TODAY(),"m") &amp; " meses"))</f>
        <v>9 meses</v>
      </c>
      <c r="AP141" s="147" t="s">
        <v>67</v>
      </c>
      <c r="AQ141" s="147" t="s">
        <v>67</v>
      </c>
      <c r="AR141" s="147"/>
      <c r="AS141" s="209" t="s">
        <v>68</v>
      </c>
      <c r="AT141" s="223" t="str">
        <f>MONTH(B141)&amp;"/"&amp;YEAR(B141)</f>
        <v>1/2024</v>
      </c>
      <c r="AU141" s="223">
        <f>WEEKNUM(B141)-WEEKNUM(EOMONTH(B141,-1)+1)+1</f>
        <v>1</v>
      </c>
      <c r="AV141" s="209" t="str">
        <f>MONTH(R141)&amp;"/"&amp;YEAR(R141)</f>
        <v>9/2025</v>
      </c>
      <c r="AW141" s="209">
        <f>WEEKNUM(R141)-WEEKNUM(EOMONTH(R141,-1)+1)+1</f>
        <v>1</v>
      </c>
      <c r="AX141" s="209">
        <f>IF(BB141="S",IF(Q141="1. Aceitou o programa",R141-B141,0),0)</f>
        <v>611</v>
      </c>
      <c r="AY141" s="209">
        <f>IF(BB141="S",IF(AND(S141&lt;&gt;"",R141&lt;&gt;""),S141-R141,0),0)</f>
        <v>0</v>
      </c>
      <c r="AZ141" s="209">
        <f>IF(BB141="S",IF(Q141="1. Aceitou o programa",IF(OR(X141="Não se Aplica",X141=""),IF(OR(W141="Não se Aplica",W141=""),0,W141-V141),AVERAGE(X141-W141,W141-V141)),0),0)</f>
        <v>0</v>
      </c>
      <c r="BA141" s="209">
        <f>IF(BB141="S",IF(AND(Q141="1. Aceitou o programa",AH141="Realizada"),IFERROR(IF(AG141="",0,AG141-R141),0),0),0)</f>
        <v>0</v>
      </c>
      <c r="BB141" s="209" t="str">
        <f>_xlfn.XLOOKUP(U141,'Lista Suspensa'!$AA$20:$AA$23,'Lista Suspensa'!$AB$20:$AB$23,"N/A")</f>
        <v>S</v>
      </c>
    </row>
    <row r="142" spans="1:54" ht="12" customHeight="1">
      <c r="A142" s="151" t="s">
        <v>121</v>
      </c>
      <c r="B142" s="152">
        <v>45292</v>
      </c>
      <c r="C142" s="153" t="s">
        <v>122</v>
      </c>
      <c r="D142" s="153" t="s">
        <v>410</v>
      </c>
      <c r="E142" s="244">
        <v>86929216</v>
      </c>
      <c r="F142" s="144" t="s">
        <v>411</v>
      </c>
      <c r="G142" s="230"/>
      <c r="H142" s="154">
        <v>33314</v>
      </c>
      <c r="I142" s="153">
        <v>35</v>
      </c>
      <c r="J142" s="148" t="s">
        <v>70</v>
      </c>
      <c r="K142" s="153"/>
      <c r="L142" s="153"/>
      <c r="M142" s="153"/>
      <c r="N142" s="153"/>
      <c r="O142" s="155" t="s">
        <v>412</v>
      </c>
      <c r="P142" s="156" t="s">
        <v>60</v>
      </c>
      <c r="Q142" s="157" t="s">
        <v>110</v>
      </c>
      <c r="R142" s="158">
        <v>45903</v>
      </c>
      <c r="S142" s="159"/>
      <c r="T142" s="159" t="s">
        <v>62</v>
      </c>
      <c r="U142" s="159" t="s">
        <v>111</v>
      </c>
      <c r="V142" s="154">
        <v>45903</v>
      </c>
      <c r="W142" s="154" t="s">
        <v>126</v>
      </c>
      <c r="X142" s="154" t="s">
        <v>126</v>
      </c>
      <c r="Y142" s="160"/>
      <c r="Z142" s="160" t="s">
        <v>128</v>
      </c>
      <c r="AA142" s="153">
        <v>105</v>
      </c>
      <c r="AB142" s="153">
        <v>1.7</v>
      </c>
      <c r="AC142" s="182">
        <f t="shared" si="6"/>
        <v>36.332179930795853</v>
      </c>
      <c r="AD142" s="153" t="str">
        <f t="shared" si="7"/>
        <v>OBESIDADE II</v>
      </c>
      <c r="AE142" s="233" t="s">
        <v>135</v>
      </c>
      <c r="AF142" s="153" t="s">
        <v>130</v>
      </c>
      <c r="AG142" s="159"/>
      <c r="AH142" s="153"/>
      <c r="AI142" s="161"/>
      <c r="AJ142" s="153"/>
      <c r="AK142" s="153"/>
      <c r="AL142" s="207" t="s">
        <v>131</v>
      </c>
      <c r="AM142" s="207"/>
      <c r="AN142" s="207"/>
      <c r="AO142" s="207" t="str">
        <f ca="1">IF(R142="","",IF(R142&gt;TODAY(),"0 meses",DATEDIF(R142,TODAY(),"m") &amp; " meses"))</f>
        <v>9 meses</v>
      </c>
      <c r="AP142" s="147" t="s">
        <v>67</v>
      </c>
      <c r="AQ142" s="147" t="s">
        <v>67</v>
      </c>
      <c r="AR142" s="147"/>
      <c r="AS142" s="209" t="s">
        <v>68</v>
      </c>
      <c r="AT142" s="223" t="str">
        <f>MONTH(B142)&amp;"/"&amp;YEAR(B142)</f>
        <v>1/2024</v>
      </c>
      <c r="AU142" s="223">
        <f>WEEKNUM(B142)-WEEKNUM(EOMONTH(B142,-1)+1)+1</f>
        <v>1</v>
      </c>
      <c r="AV142" s="209" t="str">
        <f>MONTH(R142)&amp;"/"&amp;YEAR(R142)</f>
        <v>9/2025</v>
      </c>
      <c r="AW142" s="209">
        <f>WEEKNUM(R142)-WEEKNUM(EOMONTH(R142,-1)+1)+1</f>
        <v>1</v>
      </c>
      <c r="AX142" s="209">
        <f>IF(BB142="S",IF(Q142="1. Aceitou o programa",R142-B142,0),0)</f>
        <v>611</v>
      </c>
      <c r="AY142" s="209">
        <f>IF(BB142="S",IF(AND(S142&lt;&gt;"",R142&lt;&gt;""),S142-R142,0),0)</f>
        <v>0</v>
      </c>
      <c r="AZ142" s="209">
        <f>IF(BB142="S",IF(Q142="1. Aceitou o programa",IF(OR(X142="Não se Aplica",X142=""),IF(OR(W142="Não se Aplica",W142=""),0,W142-V142),AVERAGE(X142-W142,W142-V142)),0),0)</f>
        <v>0</v>
      </c>
      <c r="BA142" s="209">
        <f>IF(BB142="S",IF(AND(Q142="1. Aceitou o programa",AH142="Realizada"),IFERROR(IF(AG142="",0,AG142-R142),0),0),0)</f>
        <v>0</v>
      </c>
      <c r="BB142" s="209" t="str">
        <f>_xlfn.XLOOKUP(U142,'Lista Suspensa'!$AA$20:$AA$23,'Lista Suspensa'!$AB$20:$AB$23,"N/A")</f>
        <v>S</v>
      </c>
    </row>
    <row r="143" spans="1:54" ht="12" customHeight="1">
      <c r="A143" s="151" t="s">
        <v>121</v>
      </c>
      <c r="B143" s="152">
        <v>45292</v>
      </c>
      <c r="C143" s="153" t="s">
        <v>122</v>
      </c>
      <c r="D143" s="153" t="s">
        <v>167</v>
      </c>
      <c r="E143" s="244">
        <v>77810794</v>
      </c>
      <c r="F143" s="144" t="s">
        <v>413</v>
      </c>
      <c r="G143" s="230"/>
      <c r="H143" s="154">
        <v>34384</v>
      </c>
      <c r="I143" s="153">
        <v>32</v>
      </c>
      <c r="J143" s="148" t="s">
        <v>70</v>
      </c>
      <c r="K143" s="153"/>
      <c r="L143" s="153"/>
      <c r="M143" s="153"/>
      <c r="N143" s="153"/>
      <c r="O143" s="155" t="s">
        <v>414</v>
      </c>
      <c r="P143" s="156" t="s">
        <v>60</v>
      </c>
      <c r="Q143" s="157" t="s">
        <v>110</v>
      </c>
      <c r="R143" s="158">
        <v>45903</v>
      </c>
      <c r="S143" s="159"/>
      <c r="T143" s="159" t="s">
        <v>62</v>
      </c>
      <c r="U143" s="159" t="s">
        <v>111</v>
      </c>
      <c r="V143" s="154">
        <v>45903</v>
      </c>
      <c r="W143" s="154" t="s">
        <v>126</v>
      </c>
      <c r="X143" s="154" t="s">
        <v>126</v>
      </c>
      <c r="Y143" s="160"/>
      <c r="Z143" s="160" t="s">
        <v>166</v>
      </c>
      <c r="AA143" s="153">
        <v>103</v>
      </c>
      <c r="AB143" s="153">
        <v>1.58</v>
      </c>
      <c r="AC143" s="182">
        <f t="shared" si="6"/>
        <v>41.259413555519941</v>
      </c>
      <c r="AD143" s="153" t="str">
        <f t="shared" si="7"/>
        <v>OBESIDADE III</v>
      </c>
      <c r="AE143" s="233" t="s">
        <v>135</v>
      </c>
      <c r="AF143" s="153" t="s">
        <v>130</v>
      </c>
      <c r="AG143" s="159"/>
      <c r="AH143" s="153"/>
      <c r="AI143" s="161"/>
      <c r="AJ143" s="153"/>
      <c r="AK143" s="153"/>
      <c r="AL143" s="207" t="s">
        <v>131</v>
      </c>
      <c r="AM143" s="207"/>
      <c r="AN143" s="207"/>
      <c r="AO143" s="207" t="str">
        <f ca="1">IF(R143="","",IF(R143&gt;TODAY(),"0 meses",DATEDIF(R143,TODAY(),"m") &amp; " meses"))</f>
        <v>9 meses</v>
      </c>
      <c r="AP143" s="147" t="s">
        <v>67</v>
      </c>
      <c r="AQ143" s="147" t="s">
        <v>67</v>
      </c>
      <c r="AR143" s="147"/>
      <c r="AS143" s="209" t="s">
        <v>68</v>
      </c>
      <c r="AT143" s="223" t="str">
        <f>MONTH(B143)&amp;"/"&amp;YEAR(B143)</f>
        <v>1/2024</v>
      </c>
      <c r="AU143" s="223">
        <f>WEEKNUM(B143)-WEEKNUM(EOMONTH(B143,-1)+1)+1</f>
        <v>1</v>
      </c>
      <c r="AV143" s="209" t="str">
        <f>MONTH(R143)&amp;"/"&amp;YEAR(R143)</f>
        <v>9/2025</v>
      </c>
      <c r="AW143" s="209">
        <f>WEEKNUM(R143)-WEEKNUM(EOMONTH(R143,-1)+1)+1</f>
        <v>1</v>
      </c>
      <c r="AX143" s="209">
        <f>IF(BB143="S",IF(Q143="1. Aceitou o programa",R143-B143,0),0)</f>
        <v>611</v>
      </c>
      <c r="AY143" s="209">
        <f>IF(BB143="S",IF(AND(S143&lt;&gt;"",R143&lt;&gt;""),S143-R143,0),0)</f>
        <v>0</v>
      </c>
      <c r="AZ143" s="209">
        <f>IF(BB143="S",IF(Q143="1. Aceitou o programa",IF(OR(X143="Não se Aplica",X143=""),IF(OR(W143="Não se Aplica",W143=""),0,W143-V143),AVERAGE(X143-W143,W143-V143)),0),0)</f>
        <v>0</v>
      </c>
      <c r="BA143" s="209">
        <f>IF(BB143="S",IF(AND(Q143="1. Aceitou o programa",AH143="Realizada"),IFERROR(IF(AG143="",0,AG143-R143),0),0),0)</f>
        <v>0</v>
      </c>
      <c r="BB143" s="209" t="str">
        <f>_xlfn.XLOOKUP(U143,'Lista Suspensa'!$AA$20:$AA$23,'Lista Suspensa'!$AB$20:$AB$23,"N/A")</f>
        <v>S</v>
      </c>
    </row>
    <row r="144" spans="1:54" ht="12" customHeight="1">
      <c r="A144" s="151" t="s">
        <v>121</v>
      </c>
      <c r="B144" s="152">
        <v>45292</v>
      </c>
      <c r="C144" s="153" t="s">
        <v>122</v>
      </c>
      <c r="D144" s="153" t="s">
        <v>342</v>
      </c>
      <c r="E144" s="244">
        <v>94589082</v>
      </c>
      <c r="F144" s="144" t="s">
        <v>415</v>
      </c>
      <c r="G144" s="230"/>
      <c r="H144" s="154">
        <v>36542</v>
      </c>
      <c r="I144" s="153">
        <v>26</v>
      </c>
      <c r="J144" s="148" t="s">
        <v>70</v>
      </c>
      <c r="K144" s="153"/>
      <c r="L144" s="153"/>
      <c r="M144" s="153"/>
      <c r="N144" s="153"/>
      <c r="O144" s="155" t="s">
        <v>416</v>
      </c>
      <c r="P144" s="156" t="s">
        <v>60</v>
      </c>
      <c r="Q144" s="157" t="s">
        <v>110</v>
      </c>
      <c r="R144" s="158">
        <v>45903</v>
      </c>
      <c r="S144" s="159"/>
      <c r="T144" s="159" t="s">
        <v>62</v>
      </c>
      <c r="U144" s="159" t="s">
        <v>111</v>
      </c>
      <c r="V144" s="154">
        <v>45903</v>
      </c>
      <c r="W144" s="154" t="s">
        <v>126</v>
      </c>
      <c r="X144" s="154" t="s">
        <v>126</v>
      </c>
      <c r="Y144" s="160"/>
      <c r="Z144" s="160" t="s">
        <v>128</v>
      </c>
      <c r="AA144" s="153">
        <v>120</v>
      </c>
      <c r="AB144" s="153">
        <v>1.68</v>
      </c>
      <c r="AC144" s="182">
        <f t="shared" si="6"/>
        <v>42.517006802721092</v>
      </c>
      <c r="AD144" s="153" t="str">
        <f t="shared" si="7"/>
        <v>OBESIDADE III</v>
      </c>
      <c r="AE144" s="233" t="s">
        <v>135</v>
      </c>
      <c r="AF144" s="153" t="s">
        <v>130</v>
      </c>
      <c r="AG144" s="159"/>
      <c r="AH144" s="153"/>
      <c r="AI144" s="161"/>
      <c r="AJ144" s="153"/>
      <c r="AK144" s="153"/>
      <c r="AL144" s="207" t="s">
        <v>131</v>
      </c>
      <c r="AM144" s="207"/>
      <c r="AN144" s="207"/>
      <c r="AO144" s="207" t="str">
        <f ca="1">IF(R144="","",IF(R144&gt;TODAY(),"0 meses",DATEDIF(R144,TODAY(),"m") &amp; " meses"))</f>
        <v>9 meses</v>
      </c>
      <c r="AP144" s="147" t="s">
        <v>67</v>
      </c>
      <c r="AQ144" s="147" t="s">
        <v>67</v>
      </c>
      <c r="AR144" s="147"/>
      <c r="AS144" s="209" t="s">
        <v>68</v>
      </c>
      <c r="AT144" s="223" t="str">
        <f>MONTH(B144)&amp;"/"&amp;YEAR(B144)</f>
        <v>1/2024</v>
      </c>
      <c r="AU144" s="223">
        <f>WEEKNUM(B144)-WEEKNUM(EOMONTH(B144,-1)+1)+1</f>
        <v>1</v>
      </c>
      <c r="AV144" s="209" t="str">
        <f>MONTH(R144)&amp;"/"&amp;YEAR(R144)</f>
        <v>9/2025</v>
      </c>
      <c r="AW144" s="209">
        <f>WEEKNUM(R144)-WEEKNUM(EOMONTH(R144,-1)+1)+1</f>
        <v>1</v>
      </c>
      <c r="AX144" s="209">
        <f>IF(BB144="S",IF(Q144="1. Aceitou o programa",R144-B144,0),0)</f>
        <v>611</v>
      </c>
      <c r="AY144" s="209">
        <f>IF(BB144="S",IF(AND(S144&lt;&gt;"",R144&lt;&gt;""),S144-R144,0),0)</f>
        <v>0</v>
      </c>
      <c r="AZ144" s="209">
        <f>IF(BB144="S",IF(Q144="1. Aceitou o programa",IF(OR(X144="Não se Aplica",X144=""),IF(OR(W144="Não se Aplica",W144=""),0,W144-V144),AVERAGE(X144-W144,W144-V144)),0),0)</f>
        <v>0</v>
      </c>
      <c r="BA144" s="209">
        <f>IF(BB144="S",IF(AND(Q144="1. Aceitou o programa",AH144="Realizada"),IFERROR(IF(AG144="",0,AG144-R144),0),0),0)</f>
        <v>0</v>
      </c>
      <c r="BB144" s="209" t="str">
        <f>_xlfn.XLOOKUP(U144,'Lista Suspensa'!$AA$20:$AA$23,'Lista Suspensa'!$AB$20:$AB$23,"N/A")</f>
        <v>S</v>
      </c>
    </row>
    <row r="145" spans="1:54" ht="12" customHeight="1">
      <c r="A145" s="151" t="s">
        <v>121</v>
      </c>
      <c r="B145" s="152">
        <v>45292</v>
      </c>
      <c r="C145" s="153" t="s">
        <v>122</v>
      </c>
      <c r="D145" s="153" t="s">
        <v>178</v>
      </c>
      <c r="E145" s="244">
        <v>93611431</v>
      </c>
      <c r="F145" s="144" t="s">
        <v>417</v>
      </c>
      <c r="G145" s="230"/>
      <c r="H145" s="154">
        <v>36983</v>
      </c>
      <c r="I145" s="153">
        <v>25</v>
      </c>
      <c r="J145" s="148" t="s">
        <v>70</v>
      </c>
      <c r="K145" s="153"/>
      <c r="L145" s="153"/>
      <c r="M145" s="153"/>
      <c r="N145" s="153"/>
      <c r="O145" s="155" t="s">
        <v>418</v>
      </c>
      <c r="P145" s="156" t="s">
        <v>60</v>
      </c>
      <c r="Q145" s="157" t="s">
        <v>110</v>
      </c>
      <c r="R145" s="158">
        <v>45903</v>
      </c>
      <c r="S145" s="159"/>
      <c r="T145" s="159" t="s">
        <v>62</v>
      </c>
      <c r="U145" s="159" t="s">
        <v>111</v>
      </c>
      <c r="V145" s="154">
        <v>45903</v>
      </c>
      <c r="W145" s="154" t="s">
        <v>126</v>
      </c>
      <c r="X145" s="154" t="s">
        <v>126</v>
      </c>
      <c r="Y145" s="160"/>
      <c r="Z145" s="160" t="s">
        <v>128</v>
      </c>
      <c r="AA145" s="153">
        <v>123</v>
      </c>
      <c r="AB145" s="153">
        <v>1.72</v>
      </c>
      <c r="AC145" s="182">
        <f t="shared" si="6"/>
        <v>41.576527852893463</v>
      </c>
      <c r="AD145" s="153" t="str">
        <f t="shared" si="7"/>
        <v>OBESIDADE III</v>
      </c>
      <c r="AE145" s="233" t="s">
        <v>135</v>
      </c>
      <c r="AF145" s="153" t="s">
        <v>130</v>
      </c>
      <c r="AG145" s="159"/>
      <c r="AH145" s="153"/>
      <c r="AI145" s="161"/>
      <c r="AJ145" s="153"/>
      <c r="AK145" s="153"/>
      <c r="AL145" s="207" t="s">
        <v>131</v>
      </c>
      <c r="AM145" s="207"/>
      <c r="AN145" s="207"/>
      <c r="AO145" s="207" t="str">
        <f ca="1">IF(R145="","",IF(R145&gt;TODAY(),"0 meses",DATEDIF(R145,TODAY(),"m") &amp; " meses"))</f>
        <v>9 meses</v>
      </c>
      <c r="AP145" s="147" t="s">
        <v>67</v>
      </c>
      <c r="AQ145" s="147" t="s">
        <v>67</v>
      </c>
      <c r="AR145" s="147"/>
      <c r="AS145" s="209" t="s">
        <v>68</v>
      </c>
      <c r="AT145" s="223" t="str">
        <f>MONTH(B145)&amp;"/"&amp;YEAR(B145)</f>
        <v>1/2024</v>
      </c>
      <c r="AU145" s="223">
        <f>WEEKNUM(B145)-WEEKNUM(EOMONTH(B145,-1)+1)+1</f>
        <v>1</v>
      </c>
      <c r="AV145" s="209" t="str">
        <f>MONTH(R145)&amp;"/"&amp;YEAR(R145)</f>
        <v>9/2025</v>
      </c>
      <c r="AW145" s="209">
        <f>WEEKNUM(R145)-WEEKNUM(EOMONTH(R145,-1)+1)+1</f>
        <v>1</v>
      </c>
      <c r="AX145" s="209">
        <f>IF(BB145="S",IF(Q145="1. Aceitou o programa",R145-B145,0),0)</f>
        <v>611</v>
      </c>
      <c r="AY145" s="209">
        <f>IF(BB145="S",IF(AND(S145&lt;&gt;"",R145&lt;&gt;""),S145-R145,0),0)</f>
        <v>0</v>
      </c>
      <c r="AZ145" s="209">
        <f>IF(BB145="S",IF(Q145="1. Aceitou o programa",IF(OR(X145="Não se Aplica",X145=""),IF(OR(W145="Não se Aplica",W145=""),0,W145-V145),AVERAGE(X145-W145,W145-V145)),0),0)</f>
        <v>0</v>
      </c>
      <c r="BA145" s="209">
        <f>IF(BB145="S",IF(AND(Q145="1. Aceitou o programa",AH145="Realizada"),IFERROR(IF(AG145="",0,AG145-R145),0),0),0)</f>
        <v>0</v>
      </c>
      <c r="BB145" s="209" t="str">
        <f>_xlfn.XLOOKUP(U145,'Lista Suspensa'!$AA$20:$AA$23,'Lista Suspensa'!$AB$20:$AB$23,"N/A")</f>
        <v>S</v>
      </c>
    </row>
    <row r="146" spans="1:54" ht="12" customHeight="1">
      <c r="A146" s="151" t="s">
        <v>54</v>
      </c>
      <c r="B146" s="152">
        <v>46139</v>
      </c>
      <c r="C146" s="153" t="s">
        <v>122</v>
      </c>
      <c r="D146" s="153" t="s">
        <v>167</v>
      </c>
      <c r="E146" s="244">
        <v>85013329</v>
      </c>
      <c r="F146" s="144" t="s">
        <v>419</v>
      </c>
      <c r="G146" s="230"/>
      <c r="H146" s="154">
        <v>28749</v>
      </c>
      <c r="I146" s="153">
        <v>47</v>
      </c>
      <c r="J146" s="148" t="s">
        <v>70</v>
      </c>
      <c r="K146" s="153" t="s">
        <v>59</v>
      </c>
      <c r="L146" s="153"/>
      <c r="M146" s="153"/>
      <c r="N146" s="153">
        <v>580</v>
      </c>
      <c r="O146" s="155">
        <v>11998217611</v>
      </c>
      <c r="P146" s="156" t="s">
        <v>60</v>
      </c>
      <c r="Q146" s="157" t="s">
        <v>110</v>
      </c>
      <c r="R146" s="158">
        <v>45904</v>
      </c>
      <c r="S146" s="159"/>
      <c r="T146" s="159" t="s">
        <v>62</v>
      </c>
      <c r="U146" s="159" t="s">
        <v>111</v>
      </c>
      <c r="V146" s="154">
        <v>45904</v>
      </c>
      <c r="W146" s="154" t="s">
        <v>126</v>
      </c>
      <c r="X146" s="154" t="s">
        <v>126</v>
      </c>
      <c r="Y146" s="160"/>
      <c r="Z146" s="160" t="s">
        <v>128</v>
      </c>
      <c r="AA146" s="153">
        <v>137</v>
      </c>
      <c r="AB146" s="153">
        <v>1.74</v>
      </c>
      <c r="AC146" s="182">
        <f t="shared" si="6"/>
        <v>45.250363324085086</v>
      </c>
      <c r="AD146" s="153" t="str">
        <f t="shared" si="7"/>
        <v>OBESIDADE III</v>
      </c>
      <c r="AE146" s="233" t="s">
        <v>66</v>
      </c>
      <c r="AF146" s="153" t="s">
        <v>161</v>
      </c>
      <c r="AG146" s="159" t="s">
        <v>420</v>
      </c>
      <c r="AH146" s="153"/>
      <c r="AI146" s="161"/>
      <c r="AJ146" s="153"/>
      <c r="AK146" s="153"/>
      <c r="AL146" s="207" t="s">
        <v>131</v>
      </c>
      <c r="AM146" s="207"/>
      <c r="AN146" s="207"/>
      <c r="AO146" s="207" t="str">
        <f ca="1">IF(R146="","",IF(R146&gt;TODAY(),"0 meses",DATEDIF(R146,TODAY(),"m") &amp; " meses"))</f>
        <v>9 meses</v>
      </c>
      <c r="AP146" s="147" t="s">
        <v>67</v>
      </c>
      <c r="AQ146" s="147" t="s">
        <v>67</v>
      </c>
      <c r="AR146" s="147"/>
      <c r="AS146" s="209" t="s">
        <v>68</v>
      </c>
      <c r="AT146" s="223" t="str">
        <f>MONTH(B146)&amp;"/"&amp;YEAR(B146)</f>
        <v>4/2026</v>
      </c>
      <c r="AU146" s="223">
        <f>WEEKNUM(B146)-WEEKNUM(EOMONTH(B146,-1)+1)+1</f>
        <v>5</v>
      </c>
      <c r="AV146" s="209" t="str">
        <f>MONTH(R146)&amp;"/"&amp;YEAR(R146)</f>
        <v>9/2025</v>
      </c>
      <c r="AW146" s="209">
        <f>WEEKNUM(R146)-WEEKNUM(EOMONTH(R146,-1)+1)+1</f>
        <v>1</v>
      </c>
      <c r="AX146" s="209">
        <f>IF(BB146="S",IF(Q146="1. Aceitou o programa",R146-B146,0),0)</f>
        <v>-235</v>
      </c>
      <c r="AY146" s="209">
        <f>IF(BB146="S",IF(AND(S146&lt;&gt;"",R146&lt;&gt;""),S146-R146,0),0)</f>
        <v>0</v>
      </c>
      <c r="AZ146" s="209">
        <f>IF(BB146="S",IF(Q146="1. Aceitou o programa",IF(OR(X146="Não se Aplica",X146=""),IF(OR(W146="Não se Aplica",W146=""),0,W146-V146),AVERAGE(X146-W146,W146-V146)),0),0)</f>
        <v>0</v>
      </c>
      <c r="BA146" s="209">
        <f>IF(BB146="S",IF(AND(Q146="1. Aceitou o programa",AH146="Realizada"),IFERROR(IF(AG146="",0,AG146-R146),0),0),0)</f>
        <v>0</v>
      </c>
      <c r="BB146" s="209" t="str">
        <f>_xlfn.XLOOKUP(U146,'Lista Suspensa'!$AA$20:$AA$23,'Lista Suspensa'!$AB$20:$AB$23,"N/A")</f>
        <v>S</v>
      </c>
    </row>
    <row r="147" spans="1:54" ht="12" customHeight="1">
      <c r="A147" s="151" t="s">
        <v>121</v>
      </c>
      <c r="B147" s="152">
        <v>45292</v>
      </c>
      <c r="C147" s="153" t="s">
        <v>122</v>
      </c>
      <c r="D147" s="153" t="s">
        <v>274</v>
      </c>
      <c r="E147" s="244">
        <v>94528997</v>
      </c>
      <c r="F147" s="144" t="s">
        <v>421</v>
      </c>
      <c r="G147" s="230"/>
      <c r="H147" s="154">
        <v>29109</v>
      </c>
      <c r="I147" s="153">
        <v>46</v>
      </c>
      <c r="J147" s="148" t="s">
        <v>70</v>
      </c>
      <c r="K147" s="153" t="s">
        <v>422</v>
      </c>
      <c r="L147" s="153"/>
      <c r="M147" s="153"/>
      <c r="N147" s="153"/>
      <c r="O147" s="155" t="s">
        <v>423</v>
      </c>
      <c r="P147" s="156" t="s">
        <v>60</v>
      </c>
      <c r="Q147" s="157" t="s">
        <v>110</v>
      </c>
      <c r="R147" s="158">
        <v>45904</v>
      </c>
      <c r="S147" s="159"/>
      <c r="T147" s="159" t="s">
        <v>62</v>
      </c>
      <c r="U147" s="159" t="s">
        <v>111</v>
      </c>
      <c r="V147" s="154">
        <v>45904</v>
      </c>
      <c r="W147" s="154" t="s">
        <v>126</v>
      </c>
      <c r="X147" s="154" t="s">
        <v>126</v>
      </c>
      <c r="Y147" s="160"/>
      <c r="Z147" s="160" t="s">
        <v>166</v>
      </c>
      <c r="AA147" s="153">
        <v>132</v>
      </c>
      <c r="AB147" s="153">
        <v>1.64</v>
      </c>
      <c r="AC147" s="182">
        <f t="shared" si="6"/>
        <v>49.077929803688292</v>
      </c>
      <c r="AD147" s="153" t="str">
        <f t="shared" si="7"/>
        <v>OBESIDADE III</v>
      </c>
      <c r="AE147" s="233" t="s">
        <v>135</v>
      </c>
      <c r="AF147" s="153" t="s">
        <v>130</v>
      </c>
      <c r="AG147" s="159"/>
      <c r="AH147" s="153"/>
      <c r="AI147" s="161"/>
      <c r="AJ147" s="153"/>
      <c r="AK147" s="153"/>
      <c r="AL147" s="207" t="s">
        <v>131</v>
      </c>
      <c r="AM147" s="207"/>
      <c r="AN147" s="207"/>
      <c r="AO147" s="207" t="str">
        <f ca="1">IF(R147="","",IF(R147&gt;TODAY(),"0 meses",DATEDIF(R147,TODAY(),"m") &amp; " meses"))</f>
        <v>9 meses</v>
      </c>
      <c r="AP147" s="147" t="s">
        <v>67</v>
      </c>
      <c r="AQ147" s="147" t="s">
        <v>67</v>
      </c>
      <c r="AR147" s="147"/>
      <c r="AS147" s="209" t="s">
        <v>68</v>
      </c>
      <c r="AT147" s="223" t="str">
        <f>MONTH(B147)&amp;"/"&amp;YEAR(B147)</f>
        <v>1/2024</v>
      </c>
      <c r="AU147" s="223">
        <f>WEEKNUM(B147)-WEEKNUM(EOMONTH(B147,-1)+1)+1</f>
        <v>1</v>
      </c>
      <c r="AV147" s="209" t="str">
        <f>MONTH(R147)&amp;"/"&amp;YEAR(R147)</f>
        <v>9/2025</v>
      </c>
      <c r="AW147" s="209">
        <f>WEEKNUM(R147)-WEEKNUM(EOMONTH(R147,-1)+1)+1</f>
        <v>1</v>
      </c>
      <c r="AX147" s="209">
        <f>IF(BB147="S",IF(Q147="1. Aceitou o programa",R147-B147,0),0)</f>
        <v>612</v>
      </c>
      <c r="AY147" s="209">
        <f>IF(BB147="S",IF(AND(S147&lt;&gt;"",R147&lt;&gt;""),S147-R147,0),0)</f>
        <v>0</v>
      </c>
      <c r="AZ147" s="209">
        <f>IF(BB147="S",IF(Q147="1. Aceitou o programa",IF(OR(X147="Não se Aplica",X147=""),IF(OR(W147="Não se Aplica",W147=""),0,W147-V147),AVERAGE(X147-W147,W147-V147)),0),0)</f>
        <v>0</v>
      </c>
      <c r="BA147" s="209">
        <f>IF(BB147="S",IF(AND(Q147="1. Aceitou o programa",AH147="Realizada"),IFERROR(IF(AG147="",0,AG147-R147),0),0),0)</f>
        <v>0</v>
      </c>
      <c r="BB147" s="209" t="str">
        <f>_xlfn.XLOOKUP(U147,'Lista Suspensa'!$AA$20:$AA$23,'Lista Suspensa'!$AB$20:$AB$23,"N/A")</f>
        <v>S</v>
      </c>
    </row>
    <row r="148" spans="1:54" ht="12" customHeight="1">
      <c r="A148" s="151" t="s">
        <v>121</v>
      </c>
      <c r="B148" s="152">
        <v>45292</v>
      </c>
      <c r="C148" s="153" t="s">
        <v>122</v>
      </c>
      <c r="D148" s="153" t="s">
        <v>167</v>
      </c>
      <c r="E148" s="244">
        <v>442507739</v>
      </c>
      <c r="F148" s="144" t="s">
        <v>424</v>
      </c>
      <c r="G148" s="230"/>
      <c r="H148" s="154">
        <v>22905</v>
      </c>
      <c r="I148" s="153">
        <v>63</v>
      </c>
      <c r="J148" s="148" t="s">
        <v>58</v>
      </c>
      <c r="K148" s="153" t="s">
        <v>59</v>
      </c>
      <c r="L148" s="153"/>
      <c r="M148" s="153"/>
      <c r="N148" s="153"/>
      <c r="O148" s="155" t="s">
        <v>425</v>
      </c>
      <c r="P148" s="156" t="s">
        <v>60</v>
      </c>
      <c r="Q148" s="157" t="s">
        <v>110</v>
      </c>
      <c r="R148" s="158">
        <v>45904</v>
      </c>
      <c r="S148" s="159"/>
      <c r="T148" s="159" t="s">
        <v>62</v>
      </c>
      <c r="U148" s="159" t="s">
        <v>111</v>
      </c>
      <c r="V148" s="154">
        <v>45904</v>
      </c>
      <c r="W148" s="154" t="s">
        <v>126</v>
      </c>
      <c r="X148" s="154" t="s">
        <v>126</v>
      </c>
      <c r="Y148" s="160"/>
      <c r="Z148" s="160" t="s">
        <v>134</v>
      </c>
      <c r="AA148" s="153">
        <v>140</v>
      </c>
      <c r="AB148" s="153">
        <v>1.7</v>
      </c>
      <c r="AC148" s="182">
        <f t="shared" si="6"/>
        <v>48.44290657439447</v>
      </c>
      <c r="AD148" s="153" t="str">
        <f t="shared" si="7"/>
        <v>OBESIDADE III</v>
      </c>
      <c r="AE148" s="233" t="s">
        <v>135</v>
      </c>
      <c r="AF148" s="153" t="s">
        <v>130</v>
      </c>
      <c r="AG148" s="159"/>
      <c r="AH148" s="153"/>
      <c r="AI148" s="161"/>
      <c r="AJ148" s="153"/>
      <c r="AK148" s="153"/>
      <c r="AL148" s="207" t="s">
        <v>131</v>
      </c>
      <c r="AM148" s="207"/>
      <c r="AN148" s="207"/>
      <c r="AO148" s="207" t="str">
        <f ca="1">IF(R148="","",IF(R148&gt;TODAY(),"0 meses",DATEDIF(R148,TODAY(),"m") &amp; " meses"))</f>
        <v>9 meses</v>
      </c>
      <c r="AP148" s="147" t="s">
        <v>67</v>
      </c>
      <c r="AQ148" s="147" t="s">
        <v>67</v>
      </c>
      <c r="AR148" s="147"/>
      <c r="AS148" s="209" t="s">
        <v>68</v>
      </c>
      <c r="AT148" s="223" t="str">
        <f>MONTH(B148)&amp;"/"&amp;YEAR(B148)</f>
        <v>1/2024</v>
      </c>
      <c r="AU148" s="223">
        <f>WEEKNUM(B148)-WEEKNUM(EOMONTH(B148,-1)+1)+1</f>
        <v>1</v>
      </c>
      <c r="AV148" s="209" t="str">
        <f>MONTH(R148)&amp;"/"&amp;YEAR(R148)</f>
        <v>9/2025</v>
      </c>
      <c r="AW148" s="209">
        <f>WEEKNUM(R148)-WEEKNUM(EOMONTH(R148,-1)+1)+1</f>
        <v>1</v>
      </c>
      <c r="AX148" s="209">
        <f>IF(BB148="S",IF(Q148="1. Aceitou o programa",R148-B148,0),0)</f>
        <v>612</v>
      </c>
      <c r="AY148" s="209">
        <f>IF(BB148="S",IF(AND(S148&lt;&gt;"",R148&lt;&gt;""),S148-R148,0),0)</f>
        <v>0</v>
      </c>
      <c r="AZ148" s="209">
        <f>IF(BB148="S",IF(Q148="1. Aceitou o programa",IF(OR(X148="Não se Aplica",X148=""),IF(OR(W148="Não se Aplica",W148=""),0,W148-V148),AVERAGE(X148-W148,W148-V148)),0),0)</f>
        <v>0</v>
      </c>
      <c r="BA148" s="209">
        <f>IF(BB148="S",IF(AND(Q148="1. Aceitou o programa",AH148="Realizada"),IFERROR(IF(AG148="",0,AG148-R148),0),0),0)</f>
        <v>0</v>
      </c>
      <c r="BB148" s="209" t="str">
        <f>_xlfn.XLOOKUP(U148,'Lista Suspensa'!$AA$20:$AA$23,'Lista Suspensa'!$AB$20:$AB$23,"N/A")</f>
        <v>S</v>
      </c>
    </row>
    <row r="149" spans="1:54" ht="12" customHeight="1">
      <c r="A149" s="151" t="s">
        <v>121</v>
      </c>
      <c r="B149" s="152">
        <v>45292</v>
      </c>
      <c r="C149" s="153" t="s">
        <v>122</v>
      </c>
      <c r="D149" s="153" t="s">
        <v>167</v>
      </c>
      <c r="E149" s="244">
        <v>88084984</v>
      </c>
      <c r="F149" s="144" t="s">
        <v>426</v>
      </c>
      <c r="G149" s="230"/>
      <c r="H149" s="154">
        <v>27763</v>
      </c>
      <c r="I149" s="153">
        <v>50</v>
      </c>
      <c r="J149" s="148" t="s">
        <v>70</v>
      </c>
      <c r="K149" s="153" t="s">
        <v>59</v>
      </c>
      <c r="L149" s="153"/>
      <c r="M149" s="153"/>
      <c r="N149" s="153"/>
      <c r="O149" s="155">
        <v>11991213771</v>
      </c>
      <c r="P149" s="156" t="s">
        <v>60</v>
      </c>
      <c r="Q149" s="157" t="s">
        <v>110</v>
      </c>
      <c r="R149" s="158">
        <v>45904</v>
      </c>
      <c r="S149" s="159"/>
      <c r="T149" s="159" t="s">
        <v>62</v>
      </c>
      <c r="U149" s="159" t="s">
        <v>111</v>
      </c>
      <c r="V149" s="154">
        <v>45904</v>
      </c>
      <c r="W149" s="154" t="s">
        <v>126</v>
      </c>
      <c r="X149" s="154" t="s">
        <v>126</v>
      </c>
      <c r="Y149" s="160"/>
      <c r="Z149" s="160" t="s">
        <v>65</v>
      </c>
      <c r="AA149" s="153">
        <v>123</v>
      </c>
      <c r="AB149" s="153">
        <v>1.62</v>
      </c>
      <c r="AC149" s="182">
        <f t="shared" si="6"/>
        <v>46.867855509830811</v>
      </c>
      <c r="AD149" s="153" t="str">
        <f t="shared" si="7"/>
        <v>OBESIDADE III</v>
      </c>
      <c r="AE149" s="233" t="s">
        <v>427</v>
      </c>
      <c r="AF149" s="153" t="s">
        <v>130</v>
      </c>
      <c r="AG149" s="159"/>
      <c r="AH149" s="153"/>
      <c r="AI149" s="161"/>
      <c r="AJ149" s="153"/>
      <c r="AK149" s="153"/>
      <c r="AL149" s="207" t="s">
        <v>131</v>
      </c>
      <c r="AM149" s="207"/>
      <c r="AN149" s="207"/>
      <c r="AO149" s="207" t="str">
        <f ca="1">IF(R149="","",IF(R149&gt;TODAY(),"0 meses",DATEDIF(R149,TODAY(),"m") &amp; " meses"))</f>
        <v>9 meses</v>
      </c>
      <c r="AP149" s="147" t="s">
        <v>67</v>
      </c>
      <c r="AQ149" s="147" t="s">
        <v>67</v>
      </c>
      <c r="AR149" s="147"/>
      <c r="AS149" s="209" t="s">
        <v>68</v>
      </c>
      <c r="AT149" s="223" t="str">
        <f>MONTH(B149)&amp;"/"&amp;YEAR(B149)</f>
        <v>1/2024</v>
      </c>
      <c r="AU149" s="223">
        <f>WEEKNUM(B149)-WEEKNUM(EOMONTH(B149,-1)+1)+1</f>
        <v>1</v>
      </c>
      <c r="AV149" s="209" t="str">
        <f>MONTH(R149)&amp;"/"&amp;YEAR(R149)</f>
        <v>9/2025</v>
      </c>
      <c r="AW149" s="209">
        <f>WEEKNUM(R149)-WEEKNUM(EOMONTH(R149,-1)+1)+1</f>
        <v>1</v>
      </c>
      <c r="AX149" s="209">
        <f>IF(BB149="S",IF(Q149="1. Aceitou o programa",R149-B149,0),0)</f>
        <v>612</v>
      </c>
      <c r="AY149" s="209">
        <f>IF(BB149="S",IF(AND(S149&lt;&gt;"",R149&lt;&gt;""),S149-R149,0),0)</f>
        <v>0</v>
      </c>
      <c r="AZ149" s="209">
        <f>IF(BB149="S",IF(Q149="1. Aceitou o programa",IF(OR(X149="Não se Aplica",X149=""),IF(OR(W149="Não se Aplica",W149=""),0,W149-V149),AVERAGE(X149-W149,W149-V149)),0),0)</f>
        <v>0</v>
      </c>
      <c r="BA149" s="209">
        <f>IF(BB149="S",IF(AND(Q149="1. Aceitou o programa",AH149="Realizada"),IFERROR(IF(AG149="",0,AG149-R149),0),0),0)</f>
        <v>0</v>
      </c>
      <c r="BB149" s="209" t="str">
        <f>_xlfn.XLOOKUP(U149,'Lista Suspensa'!$AA$20:$AA$23,'Lista Suspensa'!$AB$20:$AB$23,"N/A")</f>
        <v>S</v>
      </c>
    </row>
    <row r="150" spans="1:54" ht="12" customHeight="1">
      <c r="A150" s="151" t="s">
        <v>121</v>
      </c>
      <c r="B150" s="152">
        <v>45292</v>
      </c>
      <c r="C150" s="153" t="s">
        <v>122</v>
      </c>
      <c r="D150" s="153" t="s">
        <v>167</v>
      </c>
      <c r="E150" s="244">
        <v>125291795</v>
      </c>
      <c r="F150" s="144" t="s">
        <v>428</v>
      </c>
      <c r="G150" s="230"/>
      <c r="H150" s="154">
        <v>28273</v>
      </c>
      <c r="I150" s="153">
        <v>48</v>
      </c>
      <c r="J150" s="148" t="s">
        <v>58</v>
      </c>
      <c r="K150" s="153" t="s">
        <v>59</v>
      </c>
      <c r="L150" s="153"/>
      <c r="M150" s="153"/>
      <c r="N150" s="153"/>
      <c r="O150" s="155" t="s">
        <v>429</v>
      </c>
      <c r="P150" s="156" t="s">
        <v>60</v>
      </c>
      <c r="Q150" s="157" t="s">
        <v>110</v>
      </c>
      <c r="R150" s="158">
        <v>45904</v>
      </c>
      <c r="S150" s="159"/>
      <c r="T150" s="159" t="s">
        <v>62</v>
      </c>
      <c r="U150" s="159" t="s">
        <v>111</v>
      </c>
      <c r="V150" s="154">
        <v>45904</v>
      </c>
      <c r="W150" s="154" t="s">
        <v>126</v>
      </c>
      <c r="X150" s="154" t="s">
        <v>126</v>
      </c>
      <c r="Y150" s="160"/>
      <c r="Z150" s="160" t="s">
        <v>134</v>
      </c>
      <c r="AA150" s="153">
        <v>134</v>
      </c>
      <c r="AB150" s="153">
        <v>1.7</v>
      </c>
      <c r="AC150" s="182">
        <f t="shared" si="6"/>
        <v>46.366782006920417</v>
      </c>
      <c r="AD150" s="153" t="str">
        <f t="shared" si="7"/>
        <v>OBESIDADE III</v>
      </c>
      <c r="AE150" s="233" t="s">
        <v>135</v>
      </c>
      <c r="AF150" s="153" t="s">
        <v>130</v>
      </c>
      <c r="AG150" s="159"/>
      <c r="AH150" s="153"/>
      <c r="AI150" s="161"/>
      <c r="AJ150" s="153"/>
      <c r="AK150" s="153"/>
      <c r="AL150" s="207" t="s">
        <v>131</v>
      </c>
      <c r="AM150" s="207"/>
      <c r="AN150" s="207"/>
      <c r="AO150" s="207" t="str">
        <f ca="1">IF(R150="","",IF(R150&gt;TODAY(),"0 meses",DATEDIF(R150,TODAY(),"m") &amp; " meses"))</f>
        <v>9 meses</v>
      </c>
      <c r="AP150" s="147" t="s">
        <v>67</v>
      </c>
      <c r="AQ150" s="147" t="s">
        <v>67</v>
      </c>
      <c r="AR150" s="147"/>
      <c r="AS150" s="209" t="s">
        <v>68</v>
      </c>
      <c r="AT150" s="223" t="str">
        <f>MONTH(B150)&amp;"/"&amp;YEAR(B150)</f>
        <v>1/2024</v>
      </c>
      <c r="AU150" s="223">
        <f>WEEKNUM(B150)-WEEKNUM(EOMONTH(B150,-1)+1)+1</f>
        <v>1</v>
      </c>
      <c r="AV150" s="209" t="str">
        <f>MONTH(R150)&amp;"/"&amp;YEAR(R150)</f>
        <v>9/2025</v>
      </c>
      <c r="AW150" s="209">
        <f>WEEKNUM(R150)-WEEKNUM(EOMONTH(R150,-1)+1)+1</f>
        <v>1</v>
      </c>
      <c r="AX150" s="209">
        <f>IF(BB150="S",IF(Q150="1. Aceitou o programa",R150-B150,0),0)</f>
        <v>612</v>
      </c>
      <c r="AY150" s="209">
        <f>IF(BB150="S",IF(AND(S150&lt;&gt;"",R150&lt;&gt;""),S150-R150,0),0)</f>
        <v>0</v>
      </c>
      <c r="AZ150" s="209">
        <f>IF(BB150="S",IF(Q150="1. Aceitou o programa",IF(OR(X150="Não se Aplica",X150=""),IF(OR(W150="Não se Aplica",W150=""),0,W150-V150),AVERAGE(X150-W150,W150-V150)),0),0)</f>
        <v>0</v>
      </c>
      <c r="BA150" s="209">
        <f>IF(BB150="S",IF(AND(Q150="1. Aceitou o programa",AH150="Realizada"),IFERROR(IF(AG150="",0,AG150-R150),0),0),0)</f>
        <v>0</v>
      </c>
      <c r="BB150" s="209" t="str">
        <f>_xlfn.XLOOKUP(U150,'Lista Suspensa'!$AA$20:$AA$23,'Lista Suspensa'!$AB$20:$AB$23,"N/A")</f>
        <v>S</v>
      </c>
    </row>
    <row r="151" spans="1:54" ht="12" customHeight="1">
      <c r="A151" s="151" t="s">
        <v>121</v>
      </c>
      <c r="B151" s="152">
        <v>45292</v>
      </c>
      <c r="C151" s="153" t="s">
        <v>122</v>
      </c>
      <c r="D151" s="153" t="s">
        <v>56</v>
      </c>
      <c r="E151" s="244">
        <v>78355825</v>
      </c>
      <c r="F151" s="144" t="s">
        <v>430</v>
      </c>
      <c r="G151" s="230"/>
      <c r="H151" s="154">
        <v>28014</v>
      </c>
      <c r="I151" s="153">
        <v>49</v>
      </c>
      <c r="J151" s="148" t="s">
        <v>70</v>
      </c>
      <c r="K151" s="153"/>
      <c r="L151" s="153"/>
      <c r="M151" s="153"/>
      <c r="N151" s="153"/>
      <c r="O151" s="155" t="s">
        <v>431</v>
      </c>
      <c r="P151" s="156" t="s">
        <v>60</v>
      </c>
      <c r="Q151" s="157" t="s">
        <v>110</v>
      </c>
      <c r="R151" s="158">
        <v>45904</v>
      </c>
      <c r="S151" s="159"/>
      <c r="T151" s="159" t="s">
        <v>62</v>
      </c>
      <c r="U151" s="159" t="s">
        <v>111</v>
      </c>
      <c r="V151" s="154">
        <v>45904</v>
      </c>
      <c r="W151" s="154" t="s">
        <v>126</v>
      </c>
      <c r="X151" s="154" t="s">
        <v>126</v>
      </c>
      <c r="Y151" s="160"/>
      <c r="Z151" s="160" t="s">
        <v>134</v>
      </c>
      <c r="AA151" s="153">
        <v>90</v>
      </c>
      <c r="AB151" s="153">
        <v>1.69</v>
      </c>
      <c r="AC151" s="182">
        <f t="shared" si="6"/>
        <v>31.511501698119819</v>
      </c>
      <c r="AD151" s="153" t="str">
        <f t="shared" si="7"/>
        <v>OBESIDADE I</v>
      </c>
      <c r="AE151" s="233" t="s">
        <v>135</v>
      </c>
      <c r="AF151" s="153" t="s">
        <v>130</v>
      </c>
      <c r="AG151" s="159"/>
      <c r="AH151" s="153"/>
      <c r="AI151" s="161"/>
      <c r="AJ151" s="153"/>
      <c r="AK151" s="153"/>
      <c r="AL151" s="207" t="s">
        <v>131</v>
      </c>
      <c r="AM151" s="207"/>
      <c r="AN151" s="207"/>
      <c r="AO151" s="207" t="str">
        <f ca="1">IF(R151="","",IF(R151&gt;TODAY(),"0 meses",DATEDIF(R151,TODAY(),"m") &amp; " meses"))</f>
        <v>9 meses</v>
      </c>
      <c r="AP151" s="147" t="s">
        <v>67</v>
      </c>
      <c r="AQ151" s="147" t="s">
        <v>67</v>
      </c>
      <c r="AR151" s="147"/>
      <c r="AS151" s="209" t="s">
        <v>68</v>
      </c>
      <c r="AT151" s="223" t="str">
        <f>MONTH(B151)&amp;"/"&amp;YEAR(B151)</f>
        <v>1/2024</v>
      </c>
      <c r="AU151" s="223">
        <f>WEEKNUM(B151)-WEEKNUM(EOMONTH(B151,-1)+1)+1</f>
        <v>1</v>
      </c>
      <c r="AV151" s="209" t="str">
        <f>MONTH(R151)&amp;"/"&amp;YEAR(R151)</f>
        <v>9/2025</v>
      </c>
      <c r="AW151" s="209">
        <f>WEEKNUM(R151)-WEEKNUM(EOMONTH(R151,-1)+1)+1</f>
        <v>1</v>
      </c>
      <c r="AX151" s="209">
        <f>IF(BB151="S",IF(Q151="1. Aceitou o programa",R151-B151,0),0)</f>
        <v>612</v>
      </c>
      <c r="AY151" s="209">
        <f>IF(BB151="S",IF(AND(S151&lt;&gt;"",R151&lt;&gt;""),S151-R151,0),0)</f>
        <v>0</v>
      </c>
      <c r="AZ151" s="209">
        <f>IF(BB151="S",IF(Q151="1. Aceitou o programa",IF(OR(X151="Não se Aplica",X151=""),IF(OR(W151="Não se Aplica",W151=""),0,W151-V151),AVERAGE(X151-W151,W151-V151)),0),0)</f>
        <v>0</v>
      </c>
      <c r="BA151" s="209">
        <f>IF(BB151="S",IF(AND(Q151="1. Aceitou o programa",AH151="Realizada"),IFERROR(IF(AG151="",0,AG151-R151),0),0),0)</f>
        <v>0</v>
      </c>
      <c r="BB151" s="209" t="str">
        <f>_xlfn.XLOOKUP(U151,'Lista Suspensa'!$AA$20:$AA$23,'Lista Suspensa'!$AB$20:$AB$23,"N/A")</f>
        <v>S</v>
      </c>
    </row>
    <row r="152" spans="1:54" ht="12" customHeight="1">
      <c r="A152" s="151" t="s">
        <v>121</v>
      </c>
      <c r="B152" s="152">
        <v>45292</v>
      </c>
      <c r="C152" s="153" t="s">
        <v>122</v>
      </c>
      <c r="D152" s="153" t="s">
        <v>274</v>
      </c>
      <c r="E152" s="244">
        <v>82597722</v>
      </c>
      <c r="F152" s="144" t="s">
        <v>432</v>
      </c>
      <c r="G152" s="230"/>
      <c r="H152" s="154">
        <v>29053</v>
      </c>
      <c r="I152" s="153">
        <v>46</v>
      </c>
      <c r="J152" s="148" t="s">
        <v>58</v>
      </c>
      <c r="K152" s="153"/>
      <c r="L152" s="153"/>
      <c r="M152" s="153"/>
      <c r="N152" s="153"/>
      <c r="O152" s="155" t="s">
        <v>433</v>
      </c>
      <c r="P152" s="156" t="s">
        <v>60</v>
      </c>
      <c r="Q152" s="157" t="s">
        <v>110</v>
      </c>
      <c r="R152" s="158">
        <v>45904</v>
      </c>
      <c r="S152" s="159"/>
      <c r="T152" s="159" t="s">
        <v>62</v>
      </c>
      <c r="U152" s="159" t="s">
        <v>111</v>
      </c>
      <c r="V152" s="154">
        <v>45904</v>
      </c>
      <c r="W152" s="154" t="s">
        <v>126</v>
      </c>
      <c r="X152" s="154" t="s">
        <v>126</v>
      </c>
      <c r="Y152" s="160"/>
      <c r="Z152" s="160" t="s">
        <v>128</v>
      </c>
      <c r="AA152" s="153">
        <v>157</v>
      </c>
      <c r="AB152" s="153">
        <v>1.75</v>
      </c>
      <c r="AC152" s="182">
        <f t="shared" si="6"/>
        <v>51.265306122448976</v>
      </c>
      <c r="AD152" s="153" t="str">
        <f t="shared" si="7"/>
        <v>OBESIDADE III</v>
      </c>
      <c r="AE152" s="233" t="s">
        <v>135</v>
      </c>
      <c r="AF152" s="153" t="s">
        <v>130</v>
      </c>
      <c r="AG152" s="159"/>
      <c r="AH152" s="153"/>
      <c r="AI152" s="161"/>
      <c r="AJ152" s="153"/>
      <c r="AK152" s="153"/>
      <c r="AL152" s="207" t="s">
        <v>143</v>
      </c>
      <c r="AM152" s="207"/>
      <c r="AN152" s="207"/>
      <c r="AO152" s="207" t="str">
        <f ca="1">IF(R152="","",IF(R152&gt;TODAY(),"0 meses",DATEDIF(R152,TODAY(),"m") &amp; " meses"))</f>
        <v>9 meses</v>
      </c>
      <c r="AP152" s="147" t="s">
        <v>67</v>
      </c>
      <c r="AQ152" s="147" t="s">
        <v>67</v>
      </c>
      <c r="AR152" s="147"/>
      <c r="AS152" s="209" t="s">
        <v>68</v>
      </c>
      <c r="AT152" s="223" t="str">
        <f>MONTH(B152)&amp;"/"&amp;YEAR(B152)</f>
        <v>1/2024</v>
      </c>
      <c r="AU152" s="223">
        <f>WEEKNUM(B152)-WEEKNUM(EOMONTH(B152,-1)+1)+1</f>
        <v>1</v>
      </c>
      <c r="AV152" s="209" t="str">
        <f>MONTH(R152)&amp;"/"&amp;YEAR(R152)</f>
        <v>9/2025</v>
      </c>
      <c r="AW152" s="209">
        <f>WEEKNUM(R152)-WEEKNUM(EOMONTH(R152,-1)+1)+1</f>
        <v>1</v>
      </c>
      <c r="AX152" s="209">
        <f>IF(BB152="S",IF(Q152="1. Aceitou o programa",R152-B152,0),0)</f>
        <v>612</v>
      </c>
      <c r="AY152" s="209">
        <f>IF(BB152="S",IF(AND(S152&lt;&gt;"",R152&lt;&gt;""),S152-R152,0),0)</f>
        <v>0</v>
      </c>
      <c r="AZ152" s="209">
        <f>IF(BB152="S",IF(Q152="1. Aceitou o programa",IF(OR(X152="Não se Aplica",X152=""),IF(OR(W152="Não se Aplica",W152=""),0,W152-V152),AVERAGE(X152-W152,W152-V152)),0),0)</f>
        <v>0</v>
      </c>
      <c r="BA152" s="209">
        <f>IF(BB152="S",IF(AND(Q152="1. Aceitou o programa",AH152="Realizada"),IFERROR(IF(AG152="",0,AG152-R152),0),0),0)</f>
        <v>0</v>
      </c>
      <c r="BB152" s="209" t="str">
        <f>_xlfn.XLOOKUP(U152,'Lista Suspensa'!$AA$20:$AA$23,'Lista Suspensa'!$AB$20:$AB$23,"N/A")</f>
        <v>S</v>
      </c>
    </row>
    <row r="153" spans="1:54" ht="12" customHeight="1">
      <c r="A153" s="151" t="s">
        <v>121</v>
      </c>
      <c r="B153" s="152">
        <v>45292</v>
      </c>
      <c r="C153" s="153" t="s">
        <v>122</v>
      </c>
      <c r="D153" s="153" t="s">
        <v>342</v>
      </c>
      <c r="E153" s="244">
        <v>78891575</v>
      </c>
      <c r="F153" s="144" t="s">
        <v>434</v>
      </c>
      <c r="G153" s="230"/>
      <c r="H153" s="154">
        <v>29756</v>
      </c>
      <c r="I153" s="153">
        <v>44</v>
      </c>
      <c r="J153" s="148" t="s">
        <v>70</v>
      </c>
      <c r="K153" s="153"/>
      <c r="L153" s="153"/>
      <c r="M153" s="153"/>
      <c r="N153" s="153"/>
      <c r="O153" s="155" t="s">
        <v>435</v>
      </c>
      <c r="P153" s="156" t="s">
        <v>60</v>
      </c>
      <c r="Q153" s="157" t="s">
        <v>110</v>
      </c>
      <c r="R153" s="158">
        <v>45904</v>
      </c>
      <c r="S153" s="159"/>
      <c r="T153" s="159" t="s">
        <v>62</v>
      </c>
      <c r="U153" s="159" t="s">
        <v>111</v>
      </c>
      <c r="V153" s="154">
        <v>45904</v>
      </c>
      <c r="W153" s="154" t="s">
        <v>126</v>
      </c>
      <c r="X153" s="154" t="s">
        <v>126</v>
      </c>
      <c r="Y153" s="160"/>
      <c r="Z153" s="160" t="s">
        <v>166</v>
      </c>
      <c r="AA153" s="153">
        <v>142</v>
      </c>
      <c r="AB153" s="153">
        <v>1.71</v>
      </c>
      <c r="AC153" s="182">
        <f t="shared" si="6"/>
        <v>48.561950685681069</v>
      </c>
      <c r="AD153" s="153" t="str">
        <f t="shared" si="7"/>
        <v>OBESIDADE III</v>
      </c>
      <c r="AE153" s="233" t="s">
        <v>135</v>
      </c>
      <c r="AF153" s="153" t="s">
        <v>130</v>
      </c>
      <c r="AG153" s="159"/>
      <c r="AH153" s="153"/>
      <c r="AI153" s="161"/>
      <c r="AJ153" s="153"/>
      <c r="AK153" s="153"/>
      <c r="AL153" s="207" t="s">
        <v>131</v>
      </c>
      <c r="AM153" s="207"/>
      <c r="AN153" s="207"/>
      <c r="AO153" s="207" t="str">
        <f ca="1">IF(R153="","",IF(R153&gt;TODAY(),"0 meses",DATEDIF(R153,TODAY(),"m") &amp; " meses"))</f>
        <v>9 meses</v>
      </c>
      <c r="AP153" s="147" t="s">
        <v>67</v>
      </c>
      <c r="AQ153" s="147" t="s">
        <v>67</v>
      </c>
      <c r="AR153" s="147"/>
      <c r="AS153" s="209" t="s">
        <v>68</v>
      </c>
      <c r="AT153" s="223" t="str">
        <f>MONTH(B153)&amp;"/"&amp;YEAR(B153)</f>
        <v>1/2024</v>
      </c>
      <c r="AU153" s="223">
        <f>WEEKNUM(B153)-WEEKNUM(EOMONTH(B153,-1)+1)+1</f>
        <v>1</v>
      </c>
      <c r="AV153" s="209" t="str">
        <f>MONTH(R153)&amp;"/"&amp;YEAR(R153)</f>
        <v>9/2025</v>
      </c>
      <c r="AW153" s="209">
        <f>WEEKNUM(R153)-WEEKNUM(EOMONTH(R153,-1)+1)+1</f>
        <v>1</v>
      </c>
      <c r="AX153" s="209">
        <f>IF(BB153="S",IF(Q153="1. Aceitou o programa",R153-B153,0),0)</f>
        <v>612</v>
      </c>
      <c r="AY153" s="209">
        <f>IF(BB153="S",IF(AND(S153&lt;&gt;"",R153&lt;&gt;""),S153-R153,0),0)</f>
        <v>0</v>
      </c>
      <c r="AZ153" s="209">
        <f>IF(BB153="S",IF(Q153="1. Aceitou o programa",IF(OR(X153="Não se Aplica",X153=""),IF(OR(W153="Não se Aplica",W153=""),0,W153-V153),AVERAGE(X153-W153,W153-V153)),0),0)</f>
        <v>0</v>
      </c>
      <c r="BA153" s="209">
        <f>IF(BB153="S",IF(AND(Q153="1. Aceitou o programa",AH153="Realizada"),IFERROR(IF(AG153="",0,AG153-R153),0),0),0)</f>
        <v>0</v>
      </c>
      <c r="BB153" s="209" t="str">
        <f>_xlfn.XLOOKUP(U153,'Lista Suspensa'!$AA$20:$AA$23,'Lista Suspensa'!$AB$20:$AB$23,"N/A")</f>
        <v>S</v>
      </c>
    </row>
    <row r="154" spans="1:54" ht="12" customHeight="1">
      <c r="A154" s="151" t="s">
        <v>121</v>
      </c>
      <c r="B154" s="152">
        <v>45292</v>
      </c>
      <c r="C154" s="153" t="s">
        <v>122</v>
      </c>
      <c r="D154" s="153" t="s">
        <v>167</v>
      </c>
      <c r="E154" s="244">
        <v>86421089</v>
      </c>
      <c r="F154" s="144" t="s">
        <v>436</v>
      </c>
      <c r="G154" s="230"/>
      <c r="H154" s="154">
        <v>30346</v>
      </c>
      <c r="I154" s="153">
        <v>43</v>
      </c>
      <c r="J154" s="148" t="s">
        <v>70</v>
      </c>
      <c r="K154" s="153"/>
      <c r="L154" s="153"/>
      <c r="M154" s="153"/>
      <c r="N154" s="153"/>
      <c r="O154" s="155">
        <v>11961537642</v>
      </c>
      <c r="P154" s="156" t="s">
        <v>60</v>
      </c>
      <c r="Q154" s="157" t="s">
        <v>110</v>
      </c>
      <c r="R154" s="158">
        <v>45904</v>
      </c>
      <c r="S154" s="159"/>
      <c r="T154" s="159" t="s">
        <v>62</v>
      </c>
      <c r="U154" s="159" t="s">
        <v>111</v>
      </c>
      <c r="V154" s="154">
        <v>45904</v>
      </c>
      <c r="W154" s="154" t="s">
        <v>126</v>
      </c>
      <c r="X154" s="154" t="s">
        <v>126</v>
      </c>
      <c r="Y154" s="160"/>
      <c r="Z154" s="160" t="s">
        <v>166</v>
      </c>
      <c r="AA154" s="153">
        <v>92.3</v>
      </c>
      <c r="AB154" s="153">
        <v>1.55</v>
      </c>
      <c r="AC154" s="182">
        <f t="shared" si="6"/>
        <v>38.418314255983347</v>
      </c>
      <c r="AD154" s="153" t="str">
        <f t="shared" si="7"/>
        <v>OBESIDADE II</v>
      </c>
      <c r="AE154" s="233" t="s">
        <v>135</v>
      </c>
      <c r="AF154" s="153" t="s">
        <v>130</v>
      </c>
      <c r="AG154" s="159"/>
      <c r="AH154" s="153"/>
      <c r="AI154" s="161"/>
      <c r="AJ154" s="153"/>
      <c r="AK154" s="153"/>
      <c r="AL154" s="207" t="s">
        <v>131</v>
      </c>
      <c r="AM154" s="207"/>
      <c r="AN154" s="207"/>
      <c r="AO154" s="207" t="str">
        <f ca="1">IF(R154="","",IF(R154&gt;TODAY(),"0 meses",DATEDIF(R154,TODAY(),"m") &amp; " meses"))</f>
        <v>9 meses</v>
      </c>
      <c r="AP154" s="147" t="s">
        <v>67</v>
      </c>
      <c r="AQ154" s="147" t="s">
        <v>67</v>
      </c>
      <c r="AR154" s="147"/>
      <c r="AS154" s="209" t="s">
        <v>68</v>
      </c>
      <c r="AT154" s="223" t="str">
        <f>MONTH(B154)&amp;"/"&amp;YEAR(B154)</f>
        <v>1/2024</v>
      </c>
      <c r="AU154" s="223">
        <f>WEEKNUM(B154)-WEEKNUM(EOMONTH(B154,-1)+1)+1</f>
        <v>1</v>
      </c>
      <c r="AV154" s="209" t="str">
        <f>MONTH(R154)&amp;"/"&amp;YEAR(R154)</f>
        <v>9/2025</v>
      </c>
      <c r="AW154" s="209">
        <f>WEEKNUM(R154)-WEEKNUM(EOMONTH(R154,-1)+1)+1</f>
        <v>1</v>
      </c>
      <c r="AX154" s="209">
        <f>IF(BB154="S",IF(Q154="1. Aceitou o programa",R154-B154,0),0)</f>
        <v>612</v>
      </c>
      <c r="AY154" s="209">
        <f>IF(BB154="S",IF(AND(S154&lt;&gt;"",R154&lt;&gt;""),S154-R154,0),0)</f>
        <v>0</v>
      </c>
      <c r="AZ154" s="209">
        <f>IF(BB154="S",IF(Q154="1. Aceitou o programa",IF(OR(X154="Não se Aplica",X154=""),IF(OR(W154="Não se Aplica",W154=""),0,W154-V154),AVERAGE(X154-W154,W154-V154)),0),0)</f>
        <v>0</v>
      </c>
      <c r="BA154" s="209">
        <f>IF(BB154="S",IF(AND(Q154="1. Aceitou o programa",AH154="Realizada"),IFERROR(IF(AG154="",0,AG154-R154),0),0),0)</f>
        <v>0</v>
      </c>
      <c r="BB154" s="209" t="str">
        <f>_xlfn.XLOOKUP(U154,'Lista Suspensa'!$AA$20:$AA$23,'Lista Suspensa'!$AB$20:$AB$23,"N/A")</f>
        <v>S</v>
      </c>
    </row>
    <row r="155" spans="1:54" ht="12" customHeight="1">
      <c r="A155" s="151" t="s">
        <v>121</v>
      </c>
      <c r="B155" s="152">
        <v>45292</v>
      </c>
      <c r="C155" s="153" t="s">
        <v>122</v>
      </c>
      <c r="D155" s="153" t="s">
        <v>167</v>
      </c>
      <c r="E155" s="244">
        <v>89974240</v>
      </c>
      <c r="F155" s="144" t="s">
        <v>437</v>
      </c>
      <c r="G155" s="230"/>
      <c r="H155" s="154">
        <v>32459</v>
      </c>
      <c r="I155" s="153">
        <v>37</v>
      </c>
      <c r="J155" s="148" t="s">
        <v>58</v>
      </c>
      <c r="K155" s="153"/>
      <c r="L155" s="153"/>
      <c r="M155" s="153"/>
      <c r="N155" s="153"/>
      <c r="O155" s="155" t="s">
        <v>438</v>
      </c>
      <c r="P155" s="156" t="s">
        <v>60</v>
      </c>
      <c r="Q155" s="157" t="s">
        <v>110</v>
      </c>
      <c r="R155" s="158">
        <v>45904</v>
      </c>
      <c r="S155" s="159"/>
      <c r="T155" s="159" t="s">
        <v>62</v>
      </c>
      <c r="U155" s="159" t="s">
        <v>111</v>
      </c>
      <c r="V155" s="154">
        <v>45904</v>
      </c>
      <c r="W155" s="154" t="s">
        <v>126</v>
      </c>
      <c r="X155" s="154" t="s">
        <v>126</v>
      </c>
      <c r="Y155" s="160"/>
      <c r="Z155" s="160" t="s">
        <v>128</v>
      </c>
      <c r="AA155" s="153">
        <v>190</v>
      </c>
      <c r="AB155" s="153">
        <v>1.83</v>
      </c>
      <c r="AC155" s="182">
        <f t="shared" si="6"/>
        <v>56.735047328973685</v>
      </c>
      <c r="AD155" s="153" t="str">
        <f t="shared" si="7"/>
        <v>OBESIDADE III</v>
      </c>
      <c r="AE155" s="233" t="s">
        <v>66</v>
      </c>
      <c r="AF155" s="153" t="s">
        <v>130</v>
      </c>
      <c r="AG155" s="159"/>
      <c r="AH155" s="153"/>
      <c r="AI155" s="161"/>
      <c r="AJ155" s="153"/>
      <c r="AK155" s="153"/>
      <c r="AL155" s="207" t="s">
        <v>143</v>
      </c>
      <c r="AM155" s="207"/>
      <c r="AN155" s="207"/>
      <c r="AO155" s="207" t="str">
        <f ca="1">IF(R155="","",IF(R155&gt;TODAY(),"0 meses",DATEDIF(R155,TODAY(),"m") &amp; " meses"))</f>
        <v>9 meses</v>
      </c>
      <c r="AP155" s="147" t="s">
        <v>67</v>
      </c>
      <c r="AQ155" s="147" t="s">
        <v>67</v>
      </c>
      <c r="AR155" s="147"/>
      <c r="AS155" s="209" t="s">
        <v>68</v>
      </c>
      <c r="AT155" s="223" t="str">
        <f>MONTH(B155)&amp;"/"&amp;YEAR(B155)</f>
        <v>1/2024</v>
      </c>
      <c r="AU155" s="223">
        <f>WEEKNUM(B155)-WEEKNUM(EOMONTH(B155,-1)+1)+1</f>
        <v>1</v>
      </c>
      <c r="AV155" s="209" t="str">
        <f>MONTH(R155)&amp;"/"&amp;YEAR(R155)</f>
        <v>9/2025</v>
      </c>
      <c r="AW155" s="209">
        <f>WEEKNUM(R155)-WEEKNUM(EOMONTH(R155,-1)+1)+1</f>
        <v>1</v>
      </c>
      <c r="AX155" s="209">
        <f>IF(BB155="S",IF(Q155="1. Aceitou o programa",R155-B155,0),0)</f>
        <v>612</v>
      </c>
      <c r="AY155" s="209">
        <f>IF(BB155="S",IF(AND(S155&lt;&gt;"",R155&lt;&gt;""),S155-R155,0),0)</f>
        <v>0</v>
      </c>
      <c r="AZ155" s="209">
        <f>IF(BB155="S",IF(Q155="1. Aceitou o programa",IF(OR(X155="Não se Aplica",X155=""),IF(OR(W155="Não se Aplica",W155=""),0,W155-V155),AVERAGE(X155-W155,W155-V155)),0),0)</f>
        <v>0</v>
      </c>
      <c r="BA155" s="209">
        <f>IF(BB155="S",IF(AND(Q155="1. Aceitou o programa",AH155="Realizada"),IFERROR(IF(AG155="",0,AG155-R155),0),0),0)</f>
        <v>0</v>
      </c>
      <c r="BB155" s="209" t="str">
        <f>_xlfn.XLOOKUP(U155,'Lista Suspensa'!$AA$20:$AA$23,'Lista Suspensa'!$AB$20:$AB$23,"N/A")</f>
        <v>S</v>
      </c>
    </row>
    <row r="156" spans="1:54" ht="12" customHeight="1">
      <c r="A156" s="151" t="s">
        <v>121</v>
      </c>
      <c r="B156" s="152">
        <v>45292</v>
      </c>
      <c r="C156" s="153" t="s">
        <v>122</v>
      </c>
      <c r="D156" s="153" t="s">
        <v>171</v>
      </c>
      <c r="E156" s="244">
        <v>92674547</v>
      </c>
      <c r="F156" s="144" t="s">
        <v>439</v>
      </c>
      <c r="G156" s="230"/>
      <c r="H156" s="154">
        <v>34648</v>
      </c>
      <c r="I156" s="153">
        <v>31</v>
      </c>
      <c r="J156" s="148" t="s">
        <v>58</v>
      </c>
      <c r="K156" s="153"/>
      <c r="L156" s="153"/>
      <c r="M156" s="153"/>
      <c r="N156" s="153"/>
      <c r="O156" s="155" t="s">
        <v>440</v>
      </c>
      <c r="P156" s="156" t="s">
        <v>60</v>
      </c>
      <c r="Q156" s="157" t="s">
        <v>110</v>
      </c>
      <c r="R156" s="158">
        <v>45904</v>
      </c>
      <c r="S156" s="159"/>
      <c r="T156" s="159" t="s">
        <v>62</v>
      </c>
      <c r="U156" s="159" t="s">
        <v>111</v>
      </c>
      <c r="V156" s="154">
        <v>45904</v>
      </c>
      <c r="W156" s="154" t="s">
        <v>126</v>
      </c>
      <c r="X156" s="154" t="s">
        <v>126</v>
      </c>
      <c r="Y156" s="160"/>
      <c r="Z156" s="160" t="s">
        <v>65</v>
      </c>
      <c r="AA156" s="153">
        <v>150</v>
      </c>
      <c r="AB156" s="153">
        <v>1.89</v>
      </c>
      <c r="AC156" s="182">
        <f t="shared" si="6"/>
        <v>41.992105484168981</v>
      </c>
      <c r="AD156" s="153" t="str">
        <f t="shared" si="7"/>
        <v>OBESIDADE III</v>
      </c>
      <c r="AE156" s="233" t="s">
        <v>135</v>
      </c>
      <c r="AF156" s="153" t="s">
        <v>130</v>
      </c>
      <c r="AG156" s="159"/>
      <c r="AH156" s="153"/>
      <c r="AI156" s="161"/>
      <c r="AJ156" s="153"/>
      <c r="AK156" s="153"/>
      <c r="AL156" s="207" t="s">
        <v>131</v>
      </c>
      <c r="AM156" s="207"/>
      <c r="AN156" s="207"/>
      <c r="AO156" s="207" t="str">
        <f ca="1">IF(R156="","",IF(R156&gt;TODAY(),"0 meses",DATEDIF(R156,TODAY(),"m") &amp; " meses"))</f>
        <v>9 meses</v>
      </c>
      <c r="AP156" s="147" t="s">
        <v>67</v>
      </c>
      <c r="AQ156" s="147" t="s">
        <v>67</v>
      </c>
      <c r="AR156" s="147"/>
      <c r="AS156" s="209" t="s">
        <v>68</v>
      </c>
      <c r="AT156" s="223" t="str">
        <f>MONTH(B156)&amp;"/"&amp;YEAR(B156)</f>
        <v>1/2024</v>
      </c>
      <c r="AU156" s="223">
        <f>WEEKNUM(B156)-WEEKNUM(EOMONTH(B156,-1)+1)+1</f>
        <v>1</v>
      </c>
      <c r="AV156" s="209" t="str">
        <f>MONTH(R156)&amp;"/"&amp;YEAR(R156)</f>
        <v>9/2025</v>
      </c>
      <c r="AW156" s="209">
        <f>WEEKNUM(R156)-WEEKNUM(EOMONTH(R156,-1)+1)+1</f>
        <v>1</v>
      </c>
      <c r="AX156" s="209">
        <f>IF(BB156="S",IF(Q156="1. Aceitou o programa",R156-B156,0),0)</f>
        <v>612</v>
      </c>
      <c r="AY156" s="209">
        <f>IF(BB156="S",IF(AND(S156&lt;&gt;"",R156&lt;&gt;""),S156-R156,0),0)</f>
        <v>0</v>
      </c>
      <c r="AZ156" s="209">
        <f>IF(BB156="S",IF(Q156="1. Aceitou o programa",IF(OR(X156="Não se Aplica",X156=""),IF(OR(W156="Não se Aplica",W156=""),0,W156-V156),AVERAGE(X156-W156,W156-V156)),0),0)</f>
        <v>0</v>
      </c>
      <c r="BA156" s="209">
        <f>IF(BB156="S",IF(AND(Q156="1. Aceitou o programa",AH156="Realizada"),IFERROR(IF(AG156="",0,AG156-R156),0),0),0)</f>
        <v>0</v>
      </c>
      <c r="BB156" s="209" t="str">
        <f>_xlfn.XLOOKUP(U156,'Lista Suspensa'!$AA$20:$AA$23,'Lista Suspensa'!$AB$20:$AB$23,"N/A")</f>
        <v>S</v>
      </c>
    </row>
    <row r="157" spans="1:54" ht="12" customHeight="1">
      <c r="A157" s="151" t="s">
        <v>121</v>
      </c>
      <c r="B157" s="152">
        <v>45292</v>
      </c>
      <c r="C157" s="153" t="s">
        <v>122</v>
      </c>
      <c r="D157" s="153" t="s">
        <v>171</v>
      </c>
      <c r="E157" s="244">
        <v>89440573</v>
      </c>
      <c r="F157" s="144" t="s">
        <v>441</v>
      </c>
      <c r="G157" s="230"/>
      <c r="H157" s="154">
        <v>35334</v>
      </c>
      <c r="I157" s="153">
        <v>29</v>
      </c>
      <c r="J157" s="148" t="s">
        <v>70</v>
      </c>
      <c r="K157" s="153"/>
      <c r="L157" s="153"/>
      <c r="M157" s="153"/>
      <c r="N157" s="153"/>
      <c r="O157" s="155">
        <v>21970027381</v>
      </c>
      <c r="P157" s="156" t="s">
        <v>60</v>
      </c>
      <c r="Q157" s="157" t="s">
        <v>110</v>
      </c>
      <c r="R157" s="158">
        <v>45904</v>
      </c>
      <c r="S157" s="159"/>
      <c r="T157" s="159" t="s">
        <v>62</v>
      </c>
      <c r="U157" s="159" t="s">
        <v>111</v>
      </c>
      <c r="V157" s="154">
        <v>45904</v>
      </c>
      <c r="W157" s="154" t="s">
        <v>126</v>
      </c>
      <c r="X157" s="154" t="s">
        <v>126</v>
      </c>
      <c r="Y157" s="160"/>
      <c r="Z157" s="160" t="s">
        <v>201</v>
      </c>
      <c r="AA157" s="153">
        <v>120</v>
      </c>
      <c r="AB157" s="153">
        <v>1.62</v>
      </c>
      <c r="AC157" s="182">
        <f t="shared" si="6"/>
        <v>45.724737082761763</v>
      </c>
      <c r="AD157" s="153" t="str">
        <f t="shared" si="7"/>
        <v>OBESIDADE III</v>
      </c>
      <c r="AE157" s="233" t="s">
        <v>135</v>
      </c>
      <c r="AF157" s="153" t="s">
        <v>130</v>
      </c>
      <c r="AG157" s="159"/>
      <c r="AH157" s="153"/>
      <c r="AI157" s="161"/>
      <c r="AJ157" s="153"/>
      <c r="AK157" s="153"/>
      <c r="AL157" s="207" t="s">
        <v>131</v>
      </c>
      <c r="AM157" s="207"/>
      <c r="AN157" s="207"/>
      <c r="AO157" s="207" t="str">
        <f ca="1">IF(R157="","",IF(R157&gt;TODAY(),"0 meses",DATEDIF(R157,TODAY(),"m") &amp; " meses"))</f>
        <v>9 meses</v>
      </c>
      <c r="AP157" s="147" t="s">
        <v>67</v>
      </c>
      <c r="AQ157" s="147" t="s">
        <v>67</v>
      </c>
      <c r="AR157" s="147"/>
      <c r="AS157" s="209" t="s">
        <v>68</v>
      </c>
      <c r="AT157" s="223" t="str">
        <f>MONTH(B157)&amp;"/"&amp;YEAR(B157)</f>
        <v>1/2024</v>
      </c>
      <c r="AU157" s="223">
        <f>WEEKNUM(B157)-WEEKNUM(EOMONTH(B157,-1)+1)+1</f>
        <v>1</v>
      </c>
      <c r="AV157" s="209" t="str">
        <f>MONTH(R157)&amp;"/"&amp;YEAR(R157)</f>
        <v>9/2025</v>
      </c>
      <c r="AW157" s="209">
        <f>WEEKNUM(R157)-WEEKNUM(EOMONTH(R157,-1)+1)+1</f>
        <v>1</v>
      </c>
      <c r="AX157" s="209">
        <f>IF(BB157="S",IF(Q157="1. Aceitou o programa",R157-B157,0),0)</f>
        <v>612</v>
      </c>
      <c r="AY157" s="209">
        <f>IF(BB157="S",IF(AND(S157&lt;&gt;"",R157&lt;&gt;""),S157-R157,0),0)</f>
        <v>0</v>
      </c>
      <c r="AZ157" s="209">
        <f>IF(BB157="S",IF(Q157="1. Aceitou o programa",IF(OR(X157="Não se Aplica",X157=""),IF(OR(W157="Não se Aplica",W157=""),0,W157-V157),AVERAGE(X157-W157,W157-V157)),0),0)</f>
        <v>0</v>
      </c>
      <c r="BA157" s="209">
        <f>IF(BB157="S",IF(AND(Q157="1. Aceitou o programa",AH157="Realizada"),IFERROR(IF(AG157="",0,AG157-R157),0),0),0)</f>
        <v>0</v>
      </c>
      <c r="BB157" s="209" t="str">
        <f>_xlfn.XLOOKUP(U157,'Lista Suspensa'!$AA$20:$AA$23,'Lista Suspensa'!$AB$20:$AB$23,"N/A")</f>
        <v>S</v>
      </c>
    </row>
    <row r="158" spans="1:54" ht="12" customHeight="1">
      <c r="A158" s="151" t="s">
        <v>121</v>
      </c>
      <c r="B158" s="152">
        <v>45292</v>
      </c>
      <c r="C158" s="153" t="s">
        <v>122</v>
      </c>
      <c r="D158" s="153" t="s">
        <v>175</v>
      </c>
      <c r="E158" s="244">
        <v>89828028</v>
      </c>
      <c r="F158" s="144" t="s">
        <v>442</v>
      </c>
      <c r="G158" s="230"/>
      <c r="H158" s="154">
        <v>36286</v>
      </c>
      <c r="I158" s="153">
        <v>27</v>
      </c>
      <c r="J158" s="148" t="s">
        <v>70</v>
      </c>
      <c r="K158" s="153"/>
      <c r="L158" s="153"/>
      <c r="M158" s="153"/>
      <c r="N158" s="153"/>
      <c r="O158" s="155">
        <v>11967075991</v>
      </c>
      <c r="P158" s="156" t="s">
        <v>60</v>
      </c>
      <c r="Q158" s="157" t="s">
        <v>110</v>
      </c>
      <c r="R158" s="158">
        <v>45904</v>
      </c>
      <c r="S158" s="159"/>
      <c r="T158" s="159" t="s">
        <v>62</v>
      </c>
      <c r="U158" s="159" t="s">
        <v>111</v>
      </c>
      <c r="V158" s="154">
        <v>45904</v>
      </c>
      <c r="W158" s="154" t="s">
        <v>126</v>
      </c>
      <c r="X158" s="154" t="s">
        <v>126</v>
      </c>
      <c r="Y158" s="160"/>
      <c r="Z158" s="160" t="s">
        <v>65</v>
      </c>
      <c r="AA158" s="153">
        <v>145</v>
      </c>
      <c r="AB158" s="153">
        <v>1.66</v>
      </c>
      <c r="AC158" s="182">
        <f t="shared" si="6"/>
        <v>52.620119030338223</v>
      </c>
      <c r="AD158" s="153" t="str">
        <f t="shared" si="7"/>
        <v>OBESIDADE III</v>
      </c>
      <c r="AE158" s="233" t="s">
        <v>135</v>
      </c>
      <c r="AF158" s="153" t="s">
        <v>130</v>
      </c>
      <c r="AG158" s="159"/>
      <c r="AH158" s="153"/>
      <c r="AI158" s="161"/>
      <c r="AJ158" s="153"/>
      <c r="AK158" s="153"/>
      <c r="AL158" s="207" t="s">
        <v>143</v>
      </c>
      <c r="AM158" s="207"/>
      <c r="AN158" s="207"/>
      <c r="AO158" s="207" t="str">
        <f ca="1">IF(R158="","",IF(R158&gt;TODAY(),"0 meses",DATEDIF(R158,TODAY(),"m") &amp; " meses"))</f>
        <v>9 meses</v>
      </c>
      <c r="AP158" s="147" t="s">
        <v>67</v>
      </c>
      <c r="AQ158" s="147" t="s">
        <v>67</v>
      </c>
      <c r="AR158" s="147"/>
      <c r="AS158" s="209" t="s">
        <v>68</v>
      </c>
      <c r="AT158" s="223" t="str">
        <f>MONTH(B158)&amp;"/"&amp;YEAR(B158)</f>
        <v>1/2024</v>
      </c>
      <c r="AU158" s="223">
        <f>WEEKNUM(B158)-WEEKNUM(EOMONTH(B158,-1)+1)+1</f>
        <v>1</v>
      </c>
      <c r="AV158" s="209" t="str">
        <f>MONTH(R158)&amp;"/"&amp;YEAR(R158)</f>
        <v>9/2025</v>
      </c>
      <c r="AW158" s="209">
        <f>WEEKNUM(R158)-WEEKNUM(EOMONTH(R158,-1)+1)+1</f>
        <v>1</v>
      </c>
      <c r="AX158" s="209">
        <f>IF(BB158="S",IF(Q158="1. Aceitou o programa",R158-B158,0),0)</f>
        <v>612</v>
      </c>
      <c r="AY158" s="209">
        <f>IF(BB158="S",IF(AND(S158&lt;&gt;"",R158&lt;&gt;""),S158-R158,0),0)</f>
        <v>0</v>
      </c>
      <c r="AZ158" s="209">
        <f>IF(BB158="S",IF(Q158="1. Aceitou o programa",IF(OR(X158="Não se Aplica",X158=""),IF(OR(W158="Não se Aplica",W158=""),0,W158-V158),AVERAGE(X158-W158,W158-V158)),0),0)</f>
        <v>0</v>
      </c>
      <c r="BA158" s="209">
        <f>IF(BB158="S",IF(AND(Q158="1. Aceitou o programa",AH158="Realizada"),IFERROR(IF(AG158="",0,AG158-R158),0),0),0)</f>
        <v>0</v>
      </c>
      <c r="BB158" s="209" t="str">
        <f>_xlfn.XLOOKUP(U158,'Lista Suspensa'!$AA$20:$AA$23,'Lista Suspensa'!$AB$20:$AB$23,"N/A")</f>
        <v>S</v>
      </c>
    </row>
    <row r="159" spans="1:54" ht="12" customHeight="1">
      <c r="A159" s="151" t="s">
        <v>121</v>
      </c>
      <c r="B159" s="152">
        <v>45292</v>
      </c>
      <c r="C159" s="153" t="s">
        <v>122</v>
      </c>
      <c r="D159" s="153" t="s">
        <v>443</v>
      </c>
      <c r="E159" s="244">
        <v>93893724</v>
      </c>
      <c r="F159" s="144" t="s">
        <v>444</v>
      </c>
      <c r="G159" s="230"/>
      <c r="H159" s="154">
        <v>36405</v>
      </c>
      <c r="I159" s="153">
        <v>26</v>
      </c>
      <c r="J159" s="148" t="s">
        <v>58</v>
      </c>
      <c r="K159" s="153"/>
      <c r="L159" s="153"/>
      <c r="M159" s="153"/>
      <c r="N159" s="153"/>
      <c r="O159" s="155" t="s">
        <v>445</v>
      </c>
      <c r="P159" s="156" t="s">
        <v>60</v>
      </c>
      <c r="Q159" s="157" t="s">
        <v>110</v>
      </c>
      <c r="R159" s="158">
        <v>45904</v>
      </c>
      <c r="S159" s="159"/>
      <c r="T159" s="159" t="s">
        <v>62</v>
      </c>
      <c r="U159" s="159" t="s">
        <v>111</v>
      </c>
      <c r="V159" s="154">
        <v>45904</v>
      </c>
      <c r="W159" s="154" t="s">
        <v>126</v>
      </c>
      <c r="X159" s="154" t="s">
        <v>126</v>
      </c>
      <c r="Y159" s="160"/>
      <c r="Z159" s="160" t="s">
        <v>65</v>
      </c>
      <c r="AA159" s="153">
        <v>159</v>
      </c>
      <c r="AB159" s="153">
        <v>1.82</v>
      </c>
      <c r="AC159" s="182">
        <f t="shared" si="6"/>
        <v>48.001449100350193</v>
      </c>
      <c r="AD159" s="153" t="str">
        <f t="shared" si="7"/>
        <v>OBESIDADE III</v>
      </c>
      <c r="AE159" s="233" t="s">
        <v>135</v>
      </c>
      <c r="AF159" s="153" t="s">
        <v>130</v>
      </c>
      <c r="AG159" s="159"/>
      <c r="AH159" s="153"/>
      <c r="AI159" s="161"/>
      <c r="AJ159" s="153"/>
      <c r="AK159" s="153"/>
      <c r="AL159" s="207" t="s">
        <v>85</v>
      </c>
      <c r="AM159" s="207" t="s">
        <v>86</v>
      </c>
      <c r="AN159" s="207"/>
      <c r="AO159" s="207" t="str">
        <f ca="1">IF(R159="","",IF(R159&gt;TODAY(),"0 meses",DATEDIF(R159,TODAY(),"m") &amp; " meses"))</f>
        <v>9 meses</v>
      </c>
      <c r="AP159" s="147" t="s">
        <v>67</v>
      </c>
      <c r="AQ159" s="147" t="s">
        <v>67</v>
      </c>
      <c r="AR159" s="147"/>
      <c r="AS159" s="209" t="s">
        <v>68</v>
      </c>
      <c r="AT159" s="223" t="str">
        <f>MONTH(B159)&amp;"/"&amp;YEAR(B159)</f>
        <v>1/2024</v>
      </c>
      <c r="AU159" s="223">
        <f>WEEKNUM(B159)-WEEKNUM(EOMONTH(B159,-1)+1)+1</f>
        <v>1</v>
      </c>
      <c r="AV159" s="209" t="str">
        <f>MONTH(R159)&amp;"/"&amp;YEAR(R159)</f>
        <v>9/2025</v>
      </c>
      <c r="AW159" s="209">
        <f>WEEKNUM(R159)-WEEKNUM(EOMONTH(R159,-1)+1)+1</f>
        <v>1</v>
      </c>
      <c r="AX159" s="209">
        <f>IF(BB159="S",IF(Q159="1. Aceitou o programa",R159-B159,0),0)</f>
        <v>612</v>
      </c>
      <c r="AY159" s="209">
        <f>IF(BB159="S",IF(AND(S159&lt;&gt;"",R159&lt;&gt;""),S159-R159,0),0)</f>
        <v>0</v>
      </c>
      <c r="AZ159" s="209">
        <f>IF(BB159="S",IF(Q159="1. Aceitou o programa",IF(OR(X159="Não se Aplica",X159=""),IF(OR(W159="Não se Aplica",W159=""),0,W159-V159),AVERAGE(X159-W159,W159-V159)),0),0)</f>
        <v>0</v>
      </c>
      <c r="BA159" s="209">
        <f>IF(BB159="S",IF(AND(Q159="1. Aceitou o programa",AH159="Realizada"),IFERROR(IF(AG159="",0,AG159-R159),0),0),0)</f>
        <v>0</v>
      </c>
      <c r="BB159" s="209" t="str">
        <f>_xlfn.XLOOKUP(U159,'Lista Suspensa'!$AA$20:$AA$23,'Lista Suspensa'!$AB$20:$AB$23,"N/A")</f>
        <v>S</v>
      </c>
    </row>
    <row r="160" spans="1:54" ht="12" customHeight="1">
      <c r="A160" s="151" t="s">
        <v>121</v>
      </c>
      <c r="B160" s="152">
        <v>45292</v>
      </c>
      <c r="C160" s="153" t="s">
        <v>122</v>
      </c>
      <c r="D160" s="153" t="s">
        <v>274</v>
      </c>
      <c r="E160" s="244">
        <v>94897272</v>
      </c>
      <c r="F160" s="144" t="s">
        <v>446</v>
      </c>
      <c r="G160" s="230"/>
      <c r="H160" s="154">
        <v>36704</v>
      </c>
      <c r="I160" s="153">
        <v>25</v>
      </c>
      <c r="J160" s="148" t="s">
        <v>70</v>
      </c>
      <c r="K160" s="153"/>
      <c r="L160" s="153"/>
      <c r="M160" s="153"/>
      <c r="N160" s="153"/>
      <c r="O160" s="155" t="s">
        <v>447</v>
      </c>
      <c r="P160" s="156" t="s">
        <v>60</v>
      </c>
      <c r="Q160" s="157" t="s">
        <v>110</v>
      </c>
      <c r="R160" s="158">
        <v>45904</v>
      </c>
      <c r="S160" s="159"/>
      <c r="T160" s="159" t="s">
        <v>62</v>
      </c>
      <c r="U160" s="159" t="s">
        <v>111</v>
      </c>
      <c r="V160" s="154">
        <v>45904</v>
      </c>
      <c r="W160" s="154" t="s">
        <v>126</v>
      </c>
      <c r="X160" s="154" t="s">
        <v>126</v>
      </c>
      <c r="Y160" s="160"/>
      <c r="Z160" s="160" t="s">
        <v>65</v>
      </c>
      <c r="AA160" s="153">
        <v>140</v>
      </c>
      <c r="AB160" s="153">
        <v>1.71</v>
      </c>
      <c r="AC160" s="182">
        <f t="shared" si="6"/>
        <v>47.877979549263024</v>
      </c>
      <c r="AD160" s="153" t="str">
        <f t="shared" si="7"/>
        <v>OBESIDADE III</v>
      </c>
      <c r="AE160" s="233" t="s">
        <v>135</v>
      </c>
      <c r="AF160" s="153" t="s">
        <v>130</v>
      </c>
      <c r="AG160" s="159"/>
      <c r="AH160" s="153"/>
      <c r="AI160" s="161"/>
      <c r="AJ160" s="153"/>
      <c r="AK160" s="153"/>
      <c r="AL160" s="207" t="s">
        <v>131</v>
      </c>
      <c r="AM160" s="207"/>
      <c r="AN160" s="207"/>
      <c r="AO160" s="207" t="str">
        <f ca="1">IF(R160="","",IF(R160&gt;TODAY(),"0 meses",DATEDIF(R160,TODAY(),"m") &amp; " meses"))</f>
        <v>9 meses</v>
      </c>
      <c r="AP160" s="147" t="s">
        <v>67</v>
      </c>
      <c r="AQ160" s="147" t="s">
        <v>67</v>
      </c>
      <c r="AR160" s="147"/>
      <c r="AS160" s="209" t="s">
        <v>68</v>
      </c>
      <c r="AT160" s="223" t="str">
        <f>MONTH(B160)&amp;"/"&amp;YEAR(B160)</f>
        <v>1/2024</v>
      </c>
      <c r="AU160" s="223">
        <f>WEEKNUM(B160)-WEEKNUM(EOMONTH(B160,-1)+1)+1</f>
        <v>1</v>
      </c>
      <c r="AV160" s="209" t="str">
        <f>MONTH(R160)&amp;"/"&amp;YEAR(R160)</f>
        <v>9/2025</v>
      </c>
      <c r="AW160" s="209">
        <f>WEEKNUM(R160)-WEEKNUM(EOMONTH(R160,-1)+1)+1</f>
        <v>1</v>
      </c>
      <c r="AX160" s="209">
        <f>IF(BB160="S",IF(Q160="1. Aceitou o programa",R160-B160,0),0)</f>
        <v>612</v>
      </c>
      <c r="AY160" s="209">
        <f>IF(BB160="S",IF(AND(S160&lt;&gt;"",R160&lt;&gt;""),S160-R160,0),0)</f>
        <v>0</v>
      </c>
      <c r="AZ160" s="209">
        <f>IF(BB160="S",IF(Q160="1. Aceitou o programa",IF(OR(X160="Não se Aplica",X160=""),IF(OR(W160="Não se Aplica",W160=""),0,W160-V160),AVERAGE(X160-W160,W160-V160)),0),0)</f>
        <v>0</v>
      </c>
      <c r="BA160" s="209">
        <f>IF(BB160="S",IF(AND(Q160="1. Aceitou o programa",AH160="Realizada"),IFERROR(IF(AG160="",0,AG160-R160),0),0),0)</f>
        <v>0</v>
      </c>
      <c r="BB160" s="209" t="str">
        <f>_xlfn.XLOOKUP(U160,'Lista Suspensa'!$AA$20:$AA$23,'Lista Suspensa'!$AB$20:$AB$23,"N/A")</f>
        <v>S</v>
      </c>
    </row>
    <row r="161" spans="1:54" ht="12" customHeight="1">
      <c r="A161" s="151" t="s">
        <v>121</v>
      </c>
      <c r="B161" s="152">
        <v>45292</v>
      </c>
      <c r="C161" s="153" t="s">
        <v>122</v>
      </c>
      <c r="D161" s="153" t="s">
        <v>274</v>
      </c>
      <c r="E161" s="244">
        <v>92919310</v>
      </c>
      <c r="F161" s="144" t="s">
        <v>448</v>
      </c>
      <c r="G161" s="230"/>
      <c r="H161" s="154">
        <v>29493</v>
      </c>
      <c r="I161" s="153">
        <v>45</v>
      </c>
      <c r="J161" s="148" t="s">
        <v>70</v>
      </c>
      <c r="K161" s="153" t="s">
        <v>101</v>
      </c>
      <c r="L161" s="153"/>
      <c r="M161" s="153"/>
      <c r="N161" s="153"/>
      <c r="O161" s="155" t="s">
        <v>449</v>
      </c>
      <c r="P161" s="156" t="s">
        <v>60</v>
      </c>
      <c r="Q161" s="157" t="s">
        <v>110</v>
      </c>
      <c r="R161" s="158">
        <v>45905</v>
      </c>
      <c r="S161" s="159"/>
      <c r="T161" s="159" t="s">
        <v>62</v>
      </c>
      <c r="U161" s="159" t="s">
        <v>111</v>
      </c>
      <c r="V161" s="154">
        <v>45905</v>
      </c>
      <c r="W161" s="154" t="s">
        <v>126</v>
      </c>
      <c r="X161" s="154" t="s">
        <v>126</v>
      </c>
      <c r="Y161" s="160"/>
      <c r="Z161" s="160" t="s">
        <v>128</v>
      </c>
      <c r="AA161" s="153">
        <v>98</v>
      </c>
      <c r="AB161" s="153">
        <v>1.65</v>
      </c>
      <c r="AC161" s="182">
        <f t="shared" si="6"/>
        <v>35.996326905417817</v>
      </c>
      <c r="AD161" s="153" t="str">
        <f t="shared" si="7"/>
        <v>OBESIDADE II</v>
      </c>
      <c r="AE161" s="233" t="s">
        <v>135</v>
      </c>
      <c r="AF161" s="153" t="s">
        <v>130</v>
      </c>
      <c r="AG161" s="159"/>
      <c r="AH161" s="153"/>
      <c r="AI161" s="161"/>
      <c r="AJ161" s="153"/>
      <c r="AK161" s="153"/>
      <c r="AL161" s="207" t="s">
        <v>131</v>
      </c>
      <c r="AM161" s="207"/>
      <c r="AN161" s="207"/>
      <c r="AO161" s="207" t="str">
        <f ca="1">IF(R161="","",IF(R161&gt;TODAY(),"0 meses",DATEDIF(R161,TODAY(),"m") &amp; " meses"))</f>
        <v>9 meses</v>
      </c>
      <c r="AP161" s="147" t="s">
        <v>67</v>
      </c>
      <c r="AQ161" s="147" t="s">
        <v>67</v>
      </c>
      <c r="AR161" s="147"/>
      <c r="AS161" s="209" t="s">
        <v>68</v>
      </c>
      <c r="AT161" s="223" t="str">
        <f>MONTH(B161)&amp;"/"&amp;YEAR(B161)</f>
        <v>1/2024</v>
      </c>
      <c r="AU161" s="223">
        <f>WEEKNUM(B161)-WEEKNUM(EOMONTH(B161,-1)+1)+1</f>
        <v>1</v>
      </c>
      <c r="AV161" s="209" t="str">
        <f>MONTH(R161)&amp;"/"&amp;YEAR(R161)</f>
        <v>9/2025</v>
      </c>
      <c r="AW161" s="209">
        <f>WEEKNUM(R161)-WEEKNUM(EOMONTH(R161,-1)+1)+1</f>
        <v>1</v>
      </c>
      <c r="AX161" s="209">
        <f>IF(BB161="S",IF(Q161="1. Aceitou o programa",R161-B161,0),0)</f>
        <v>613</v>
      </c>
      <c r="AY161" s="209">
        <f>IF(BB161="S",IF(AND(S161&lt;&gt;"",R161&lt;&gt;""),S161-R161,0),0)</f>
        <v>0</v>
      </c>
      <c r="AZ161" s="209">
        <f>IF(BB161="S",IF(Q161="1. Aceitou o programa",IF(OR(X161="Não se Aplica",X161=""),IF(OR(W161="Não se Aplica",W161=""),0,W161-V161),AVERAGE(X161-W161,W161-V161)),0),0)</f>
        <v>0</v>
      </c>
      <c r="BA161" s="209">
        <f>IF(BB161="S",IF(AND(Q161="1. Aceitou o programa",AH161="Realizada"),IFERROR(IF(AG161="",0,AG161-R161),0),0),0)</f>
        <v>0</v>
      </c>
      <c r="BB161" s="209" t="str">
        <f>_xlfn.XLOOKUP(U161,'Lista Suspensa'!$AA$20:$AA$23,'Lista Suspensa'!$AB$20:$AB$23,"N/A")</f>
        <v>S</v>
      </c>
    </row>
    <row r="162" spans="1:54" ht="12" customHeight="1">
      <c r="A162" s="151" t="s">
        <v>121</v>
      </c>
      <c r="B162" s="152">
        <v>45292</v>
      </c>
      <c r="C162" s="153" t="s">
        <v>122</v>
      </c>
      <c r="D162" s="153" t="s">
        <v>175</v>
      </c>
      <c r="E162" s="244">
        <v>92640429</v>
      </c>
      <c r="F162" s="144" t="s">
        <v>450</v>
      </c>
      <c r="G162" s="230"/>
      <c r="H162" s="154">
        <v>29417</v>
      </c>
      <c r="I162" s="153">
        <v>45</v>
      </c>
      <c r="J162" s="148" t="s">
        <v>70</v>
      </c>
      <c r="K162" s="153" t="s">
        <v>59</v>
      </c>
      <c r="L162" s="153"/>
      <c r="M162" s="153"/>
      <c r="N162" s="153"/>
      <c r="O162" s="155">
        <v>11961719959</v>
      </c>
      <c r="P162" s="156" t="s">
        <v>60</v>
      </c>
      <c r="Q162" s="157" t="s">
        <v>110</v>
      </c>
      <c r="R162" s="158">
        <v>45905</v>
      </c>
      <c r="S162" s="159"/>
      <c r="T162" s="159" t="s">
        <v>62</v>
      </c>
      <c r="U162" s="159" t="s">
        <v>111</v>
      </c>
      <c r="V162" s="154">
        <v>45905</v>
      </c>
      <c r="W162" s="154" t="s">
        <v>126</v>
      </c>
      <c r="X162" s="154" t="s">
        <v>126</v>
      </c>
      <c r="Y162" s="160"/>
      <c r="Z162" s="160" t="s">
        <v>134</v>
      </c>
      <c r="AA162" s="153">
        <v>80</v>
      </c>
      <c r="AB162" s="153">
        <v>1.47</v>
      </c>
      <c r="AC162" s="182">
        <f t="shared" si="6"/>
        <v>37.021611365634691</v>
      </c>
      <c r="AD162" s="153" t="str">
        <f t="shared" si="7"/>
        <v>OBESIDADE II</v>
      </c>
      <c r="AE162" s="233" t="s">
        <v>135</v>
      </c>
      <c r="AF162" s="153" t="s">
        <v>130</v>
      </c>
      <c r="AG162" s="159"/>
      <c r="AH162" s="153"/>
      <c r="AI162" s="161"/>
      <c r="AJ162" s="153"/>
      <c r="AK162" s="153"/>
      <c r="AL162" s="207" t="s">
        <v>131</v>
      </c>
      <c r="AM162" s="207"/>
      <c r="AN162" s="207"/>
      <c r="AO162" s="207" t="str">
        <f ca="1">IF(R162="","",IF(R162&gt;TODAY(),"0 meses",DATEDIF(R162,TODAY(),"m") &amp; " meses"))</f>
        <v>9 meses</v>
      </c>
      <c r="AP162" s="147" t="s">
        <v>67</v>
      </c>
      <c r="AQ162" s="147" t="s">
        <v>67</v>
      </c>
      <c r="AR162" s="147"/>
      <c r="AS162" s="209" t="s">
        <v>68</v>
      </c>
      <c r="AT162" s="223" t="str">
        <f>MONTH(B162)&amp;"/"&amp;YEAR(B162)</f>
        <v>1/2024</v>
      </c>
      <c r="AU162" s="223">
        <f>WEEKNUM(B162)-WEEKNUM(EOMONTH(B162,-1)+1)+1</f>
        <v>1</v>
      </c>
      <c r="AV162" s="209" t="str">
        <f>MONTH(R162)&amp;"/"&amp;YEAR(R162)</f>
        <v>9/2025</v>
      </c>
      <c r="AW162" s="209">
        <f>WEEKNUM(R162)-WEEKNUM(EOMONTH(R162,-1)+1)+1</f>
        <v>1</v>
      </c>
      <c r="AX162" s="209">
        <f>IF(BB162="S",IF(Q162="1. Aceitou o programa",R162-B162,0),0)</f>
        <v>613</v>
      </c>
      <c r="AY162" s="209">
        <f>IF(BB162="S",IF(AND(S162&lt;&gt;"",R162&lt;&gt;""),S162-R162,0),0)</f>
        <v>0</v>
      </c>
      <c r="AZ162" s="209">
        <f>IF(BB162="S",IF(Q162="1. Aceitou o programa",IF(OR(X162="Não se Aplica",X162=""),IF(OR(W162="Não se Aplica",W162=""),0,W162-V162),AVERAGE(X162-W162,W162-V162)),0),0)</f>
        <v>0</v>
      </c>
      <c r="BA162" s="209">
        <f>IF(BB162="S",IF(AND(Q162="1. Aceitou o programa",AH162="Realizada"),IFERROR(IF(AG162="",0,AG162-R162),0),0),0)</f>
        <v>0</v>
      </c>
      <c r="BB162" s="209" t="str">
        <f>_xlfn.XLOOKUP(U162,'Lista Suspensa'!$AA$20:$AA$23,'Lista Suspensa'!$AB$20:$AB$23,"N/A")</f>
        <v>S</v>
      </c>
    </row>
    <row r="163" spans="1:54" ht="12" customHeight="1">
      <c r="A163" s="151" t="s">
        <v>121</v>
      </c>
      <c r="B163" s="152">
        <v>45292</v>
      </c>
      <c r="C163" s="153" t="s">
        <v>122</v>
      </c>
      <c r="D163" s="153" t="s">
        <v>56</v>
      </c>
      <c r="E163" s="244">
        <v>93569588</v>
      </c>
      <c r="F163" s="144" t="s">
        <v>451</v>
      </c>
      <c r="G163" s="230"/>
      <c r="H163" s="154">
        <v>36008</v>
      </c>
      <c r="I163" s="153">
        <v>27</v>
      </c>
      <c r="J163" s="148" t="s">
        <v>70</v>
      </c>
      <c r="K163" s="153"/>
      <c r="L163" s="153"/>
      <c r="M163" s="153"/>
      <c r="N163" s="153"/>
      <c r="O163" s="155" t="s">
        <v>452</v>
      </c>
      <c r="P163" s="156" t="s">
        <v>60</v>
      </c>
      <c r="Q163" s="157" t="s">
        <v>110</v>
      </c>
      <c r="R163" s="158">
        <v>45905</v>
      </c>
      <c r="S163" s="159"/>
      <c r="T163" s="159" t="s">
        <v>62</v>
      </c>
      <c r="U163" s="159" t="s">
        <v>111</v>
      </c>
      <c r="V163" s="154">
        <v>45905</v>
      </c>
      <c r="W163" s="154" t="s">
        <v>126</v>
      </c>
      <c r="X163" s="154" t="s">
        <v>126</v>
      </c>
      <c r="Y163" s="160"/>
      <c r="Z163" s="160" t="s">
        <v>128</v>
      </c>
      <c r="AA163" s="153">
        <v>123</v>
      </c>
      <c r="AB163" s="153">
        <v>1.67</v>
      </c>
      <c r="AC163" s="182">
        <f t="shared" si="6"/>
        <v>44.103409946573919</v>
      </c>
      <c r="AD163" s="153" t="str">
        <f t="shared" si="7"/>
        <v>OBESIDADE III</v>
      </c>
      <c r="AE163" s="233" t="s">
        <v>135</v>
      </c>
      <c r="AF163" s="153" t="s">
        <v>130</v>
      </c>
      <c r="AG163" s="159"/>
      <c r="AH163" s="153"/>
      <c r="AI163" s="161"/>
      <c r="AJ163" s="153"/>
      <c r="AK163" s="153"/>
      <c r="AL163" s="207" t="s">
        <v>131</v>
      </c>
      <c r="AM163" s="207"/>
      <c r="AN163" s="207"/>
      <c r="AO163" s="207" t="str">
        <f ca="1">IF(R163="","",IF(R163&gt;TODAY(),"0 meses",DATEDIF(R163,TODAY(),"m") &amp; " meses"))</f>
        <v>9 meses</v>
      </c>
      <c r="AP163" s="147" t="s">
        <v>67</v>
      </c>
      <c r="AQ163" s="147" t="s">
        <v>67</v>
      </c>
      <c r="AR163" s="147"/>
      <c r="AS163" s="209" t="s">
        <v>68</v>
      </c>
      <c r="AT163" s="223" t="str">
        <f>MONTH(B163)&amp;"/"&amp;YEAR(B163)</f>
        <v>1/2024</v>
      </c>
      <c r="AU163" s="223">
        <f>WEEKNUM(B163)-WEEKNUM(EOMONTH(B163,-1)+1)+1</f>
        <v>1</v>
      </c>
      <c r="AV163" s="209" t="str">
        <f>MONTH(R163)&amp;"/"&amp;YEAR(R163)</f>
        <v>9/2025</v>
      </c>
      <c r="AW163" s="209">
        <f>WEEKNUM(R163)-WEEKNUM(EOMONTH(R163,-1)+1)+1</f>
        <v>1</v>
      </c>
      <c r="AX163" s="209">
        <f>IF(BB163="S",IF(Q163="1. Aceitou o programa",R163-B163,0),0)</f>
        <v>613</v>
      </c>
      <c r="AY163" s="209">
        <f>IF(BB163="S",IF(AND(S163&lt;&gt;"",R163&lt;&gt;""),S163-R163,0),0)</f>
        <v>0</v>
      </c>
      <c r="AZ163" s="209">
        <f>IF(BB163="S",IF(Q163="1. Aceitou o programa",IF(OR(X163="Não se Aplica",X163=""),IF(OR(W163="Não se Aplica",W163=""),0,W163-V163),AVERAGE(X163-W163,W163-V163)),0),0)</f>
        <v>0</v>
      </c>
      <c r="BA163" s="209">
        <f>IF(BB163="S",IF(AND(Q163="1. Aceitou o programa",AH163="Realizada"),IFERROR(IF(AG163="",0,AG163-R163),0),0),0)</f>
        <v>0</v>
      </c>
      <c r="BB163" s="209" t="str">
        <f>_xlfn.XLOOKUP(U163,'Lista Suspensa'!$AA$20:$AA$23,'Lista Suspensa'!$AB$20:$AB$23,"N/A")</f>
        <v>S</v>
      </c>
    </row>
    <row r="164" spans="1:54" ht="12" customHeight="1">
      <c r="A164" s="151" t="s">
        <v>121</v>
      </c>
      <c r="B164" s="152">
        <v>45292</v>
      </c>
      <c r="C164" s="153" t="s">
        <v>122</v>
      </c>
      <c r="D164" s="153" t="s">
        <v>274</v>
      </c>
      <c r="E164" s="244">
        <v>882087355</v>
      </c>
      <c r="F164" s="144" t="s">
        <v>453</v>
      </c>
      <c r="G164" s="230"/>
      <c r="H164" s="154">
        <v>26278</v>
      </c>
      <c r="I164" s="153">
        <v>54</v>
      </c>
      <c r="J164" s="148" t="s">
        <v>70</v>
      </c>
      <c r="K164" s="153" t="s">
        <v>101</v>
      </c>
      <c r="L164" s="153"/>
      <c r="M164" s="153"/>
      <c r="N164" s="153"/>
      <c r="O164" s="155" t="s">
        <v>454</v>
      </c>
      <c r="P164" s="156" t="s">
        <v>60</v>
      </c>
      <c r="Q164" s="157" t="s">
        <v>110</v>
      </c>
      <c r="R164" s="158">
        <v>45908</v>
      </c>
      <c r="S164" s="159"/>
      <c r="T164" s="159" t="s">
        <v>62</v>
      </c>
      <c r="U164" s="159" t="s">
        <v>111</v>
      </c>
      <c r="V164" s="154">
        <v>45908</v>
      </c>
      <c r="W164" s="154" t="s">
        <v>126</v>
      </c>
      <c r="X164" s="154" t="s">
        <v>126</v>
      </c>
      <c r="Y164" s="160"/>
      <c r="Z164" s="160" t="s">
        <v>134</v>
      </c>
      <c r="AA164" s="153">
        <v>122</v>
      </c>
      <c r="AB164" s="153">
        <v>1.66</v>
      </c>
      <c r="AC164" s="182">
        <f t="shared" si="6"/>
        <v>44.273479460008716</v>
      </c>
      <c r="AD164" s="153" t="str">
        <f t="shared" si="7"/>
        <v>OBESIDADE III</v>
      </c>
      <c r="AE164" s="233" t="s">
        <v>135</v>
      </c>
      <c r="AF164" s="153" t="s">
        <v>130</v>
      </c>
      <c r="AG164" s="159"/>
      <c r="AH164" s="153"/>
      <c r="AI164" s="161"/>
      <c r="AJ164" s="153"/>
      <c r="AK164" s="153"/>
      <c r="AL164" s="207" t="s">
        <v>131</v>
      </c>
      <c r="AM164" s="207"/>
      <c r="AN164" s="207"/>
      <c r="AO164" s="207" t="str">
        <f ca="1">IF(R164="","",IF(R164&gt;TODAY(),"0 meses",DATEDIF(R164,TODAY(),"m") &amp; " meses"))</f>
        <v>9 meses</v>
      </c>
      <c r="AP164" s="147" t="s">
        <v>67</v>
      </c>
      <c r="AQ164" s="147" t="s">
        <v>67</v>
      </c>
      <c r="AR164" s="147"/>
      <c r="AS164" s="209" t="s">
        <v>68</v>
      </c>
      <c r="AT164" s="223" t="str">
        <f>MONTH(B164)&amp;"/"&amp;YEAR(B164)</f>
        <v>1/2024</v>
      </c>
      <c r="AU164" s="223">
        <f>WEEKNUM(B164)-WEEKNUM(EOMONTH(B164,-1)+1)+1</f>
        <v>1</v>
      </c>
      <c r="AV164" s="209" t="str">
        <f>MONTH(R164)&amp;"/"&amp;YEAR(R164)</f>
        <v>9/2025</v>
      </c>
      <c r="AW164" s="209">
        <f>WEEKNUM(R164)-WEEKNUM(EOMONTH(R164,-1)+1)+1</f>
        <v>2</v>
      </c>
      <c r="AX164" s="209">
        <f>IF(BB164="S",IF(Q164="1. Aceitou o programa",R164-B164,0),0)</f>
        <v>616</v>
      </c>
      <c r="AY164" s="209">
        <f>IF(BB164="S",IF(AND(S164&lt;&gt;"",R164&lt;&gt;""),S164-R164,0),0)</f>
        <v>0</v>
      </c>
      <c r="AZ164" s="209">
        <f>IF(BB164="S",IF(Q164="1. Aceitou o programa",IF(OR(X164="Não se Aplica",X164=""),IF(OR(W164="Não se Aplica",W164=""),0,W164-V164),AVERAGE(X164-W164,W164-V164)),0),0)</f>
        <v>0</v>
      </c>
      <c r="BA164" s="209">
        <f>IF(BB164="S",IF(AND(Q164="1. Aceitou o programa",AH164="Realizada"),IFERROR(IF(AG164="",0,AG164-R164),0),0),0)</f>
        <v>0</v>
      </c>
      <c r="BB164" s="209" t="str">
        <f>_xlfn.XLOOKUP(U164,'Lista Suspensa'!$AA$20:$AA$23,'Lista Suspensa'!$AB$20:$AB$23,"N/A")</f>
        <v>S</v>
      </c>
    </row>
    <row r="165" spans="1:54" ht="12" customHeight="1">
      <c r="A165" s="151" t="s">
        <v>121</v>
      </c>
      <c r="B165" s="152">
        <v>45292</v>
      </c>
      <c r="C165" s="153" t="s">
        <v>297</v>
      </c>
      <c r="D165" s="153" t="s">
        <v>455</v>
      </c>
      <c r="E165" s="244">
        <v>92601628</v>
      </c>
      <c r="F165" s="144" t="s">
        <v>456</v>
      </c>
      <c r="G165" s="230"/>
      <c r="H165" s="154">
        <v>31465</v>
      </c>
      <c r="I165" s="153">
        <v>40</v>
      </c>
      <c r="J165" s="148" t="s">
        <v>70</v>
      </c>
      <c r="K165" s="153"/>
      <c r="L165" s="153"/>
      <c r="M165" s="153"/>
      <c r="N165" s="153"/>
      <c r="O165" s="155">
        <v>21976612862</v>
      </c>
      <c r="P165" s="156" t="s">
        <v>60</v>
      </c>
      <c r="Q165" s="157" t="s">
        <v>110</v>
      </c>
      <c r="R165" s="158">
        <v>45908</v>
      </c>
      <c r="S165" s="159"/>
      <c r="T165" s="159" t="s">
        <v>62</v>
      </c>
      <c r="U165" s="159" t="s">
        <v>111</v>
      </c>
      <c r="V165" s="154">
        <v>45908</v>
      </c>
      <c r="W165" s="154" t="s">
        <v>126</v>
      </c>
      <c r="X165" s="154" t="s">
        <v>126</v>
      </c>
      <c r="Y165" s="160"/>
      <c r="Z165" s="160" t="s">
        <v>128</v>
      </c>
      <c r="AA165" s="153">
        <v>88</v>
      </c>
      <c r="AB165" s="153">
        <v>1.53</v>
      </c>
      <c r="AC165" s="182">
        <f t="shared" si="6"/>
        <v>37.592378999530098</v>
      </c>
      <c r="AD165" s="153" t="str">
        <f t="shared" si="7"/>
        <v>OBESIDADE II</v>
      </c>
      <c r="AE165" s="233" t="s">
        <v>300</v>
      </c>
      <c r="AF165" s="153" t="s">
        <v>130</v>
      </c>
      <c r="AG165" s="159"/>
      <c r="AH165" s="153"/>
      <c r="AI165" s="161"/>
      <c r="AJ165" s="153"/>
      <c r="AK165" s="153"/>
      <c r="AL165" s="207" t="s">
        <v>85</v>
      </c>
      <c r="AM165" s="207" t="s">
        <v>86</v>
      </c>
      <c r="AN165" s="207" t="s">
        <v>191</v>
      </c>
      <c r="AO165" s="207" t="str">
        <f ca="1">IF(R165="","",IF(R165&gt;TODAY(),"0 meses",DATEDIF(R165,TODAY(),"m") &amp; " meses"))</f>
        <v>9 meses</v>
      </c>
      <c r="AP165" s="147" t="s">
        <v>67</v>
      </c>
      <c r="AQ165" s="147" t="s">
        <v>67</v>
      </c>
      <c r="AR165" s="147"/>
      <c r="AS165" s="209" t="s">
        <v>68</v>
      </c>
      <c r="AT165" s="223" t="str">
        <f>MONTH(B165)&amp;"/"&amp;YEAR(B165)</f>
        <v>1/2024</v>
      </c>
      <c r="AU165" s="223">
        <f>WEEKNUM(B165)-WEEKNUM(EOMONTH(B165,-1)+1)+1</f>
        <v>1</v>
      </c>
      <c r="AV165" s="209" t="str">
        <f>MONTH(R165)&amp;"/"&amp;YEAR(R165)</f>
        <v>9/2025</v>
      </c>
      <c r="AW165" s="209">
        <f>WEEKNUM(R165)-WEEKNUM(EOMONTH(R165,-1)+1)+1</f>
        <v>2</v>
      </c>
      <c r="AX165" s="209">
        <f>IF(BB165="S",IF(Q165="1. Aceitou o programa",R165-B165,0),0)</f>
        <v>616</v>
      </c>
      <c r="AY165" s="209">
        <f>IF(BB165="S",IF(AND(S165&lt;&gt;"",R165&lt;&gt;""),S165-R165,0),0)</f>
        <v>0</v>
      </c>
      <c r="AZ165" s="209">
        <f>IF(BB165="S",IF(Q165="1. Aceitou o programa",IF(OR(X165="Não se Aplica",X165=""),IF(OR(W165="Não se Aplica",W165=""),0,W165-V165),AVERAGE(X165-W165,W165-V165)),0),0)</f>
        <v>0</v>
      </c>
      <c r="BA165" s="209">
        <f>IF(BB165="S",IF(AND(Q165="1. Aceitou o programa",AH165="Realizada"),IFERROR(IF(AG165="",0,AG165-R165),0),0),0)</f>
        <v>0</v>
      </c>
      <c r="BB165" s="209" t="str">
        <f>_xlfn.XLOOKUP(U165,'Lista Suspensa'!$AA$20:$AA$23,'Lista Suspensa'!$AB$20:$AB$23,"N/A")</f>
        <v>S</v>
      </c>
    </row>
    <row r="166" spans="1:54" ht="12" customHeight="1">
      <c r="A166" s="151" t="s">
        <v>121</v>
      </c>
      <c r="B166" s="152">
        <v>45292</v>
      </c>
      <c r="C166" s="153" t="s">
        <v>122</v>
      </c>
      <c r="D166" s="153" t="s">
        <v>56</v>
      </c>
      <c r="E166" s="244">
        <v>94662000</v>
      </c>
      <c r="F166" s="144" t="s">
        <v>457</v>
      </c>
      <c r="G166" s="230"/>
      <c r="H166" s="154">
        <v>35821</v>
      </c>
      <c r="I166" s="153">
        <v>28</v>
      </c>
      <c r="J166" s="148" t="s">
        <v>70</v>
      </c>
      <c r="K166" s="153"/>
      <c r="L166" s="153"/>
      <c r="M166" s="153"/>
      <c r="N166" s="153"/>
      <c r="O166" s="155" t="s">
        <v>458</v>
      </c>
      <c r="P166" s="156" t="s">
        <v>60</v>
      </c>
      <c r="Q166" s="157" t="s">
        <v>110</v>
      </c>
      <c r="R166" s="158">
        <v>45910</v>
      </c>
      <c r="S166" s="159"/>
      <c r="T166" s="159" t="s">
        <v>62</v>
      </c>
      <c r="U166" s="159" t="s">
        <v>111</v>
      </c>
      <c r="V166" s="154">
        <v>45910</v>
      </c>
      <c r="W166" s="154" t="s">
        <v>126</v>
      </c>
      <c r="X166" s="154" t="s">
        <v>126</v>
      </c>
      <c r="Y166" s="160"/>
      <c r="Z166" s="160" t="s">
        <v>459</v>
      </c>
      <c r="AA166" s="153">
        <v>120</v>
      </c>
      <c r="AB166" s="153">
        <v>1.8</v>
      </c>
      <c r="AC166" s="182">
        <f t="shared" si="6"/>
        <v>37.037037037037038</v>
      </c>
      <c r="AD166" s="153" t="str">
        <f t="shared" si="7"/>
        <v>OBESIDADE II</v>
      </c>
      <c r="AE166" s="233" t="s">
        <v>135</v>
      </c>
      <c r="AF166" s="153" t="s">
        <v>130</v>
      </c>
      <c r="AG166" s="159"/>
      <c r="AH166" s="153"/>
      <c r="AI166" s="161"/>
      <c r="AJ166" s="153"/>
      <c r="AK166" s="153"/>
      <c r="AL166" s="207" t="s">
        <v>131</v>
      </c>
      <c r="AM166" s="207"/>
      <c r="AN166" s="207"/>
      <c r="AO166" s="207" t="str">
        <f ca="1">IF(R166="","",IF(R166&gt;TODAY(),"0 meses",DATEDIF(R166,TODAY(),"m") &amp; " meses"))</f>
        <v>9 meses</v>
      </c>
      <c r="AP166" s="147" t="s">
        <v>67</v>
      </c>
      <c r="AQ166" s="147" t="s">
        <v>67</v>
      </c>
      <c r="AR166" s="147"/>
      <c r="AS166" s="209" t="s">
        <v>68</v>
      </c>
      <c r="AT166" s="223" t="str">
        <f>MONTH(B166)&amp;"/"&amp;YEAR(B166)</f>
        <v>1/2024</v>
      </c>
      <c r="AU166" s="223">
        <f>WEEKNUM(B166)-WEEKNUM(EOMONTH(B166,-1)+1)+1</f>
        <v>1</v>
      </c>
      <c r="AV166" s="209" t="str">
        <f>MONTH(R166)&amp;"/"&amp;YEAR(R166)</f>
        <v>9/2025</v>
      </c>
      <c r="AW166" s="209">
        <f>WEEKNUM(R166)-WEEKNUM(EOMONTH(R166,-1)+1)+1</f>
        <v>2</v>
      </c>
      <c r="AX166" s="209">
        <f>IF(BB166="S",IF(Q166="1. Aceitou o programa",R166-B166,0),0)</f>
        <v>618</v>
      </c>
      <c r="AY166" s="209">
        <f>IF(BB166="S",IF(AND(S166&lt;&gt;"",R166&lt;&gt;""),S166-R166,0),0)</f>
        <v>0</v>
      </c>
      <c r="AZ166" s="209">
        <f>IF(BB166="S",IF(Q166="1. Aceitou o programa",IF(OR(X166="Não se Aplica",X166=""),IF(OR(W166="Não se Aplica",W166=""),0,W166-V166),AVERAGE(X166-W166,W166-V166)),0),0)</f>
        <v>0</v>
      </c>
      <c r="BA166" s="209">
        <f>IF(BB166="S",IF(AND(Q166="1. Aceitou o programa",AH166="Realizada"),IFERROR(IF(AG166="",0,AG166-R166),0),0),0)</f>
        <v>0</v>
      </c>
      <c r="BB166" s="209" t="str">
        <f>_xlfn.XLOOKUP(U166,'Lista Suspensa'!$AA$20:$AA$23,'Lista Suspensa'!$AB$20:$AB$23,"N/A")</f>
        <v>S</v>
      </c>
    </row>
    <row r="167" spans="1:54" ht="12" customHeight="1">
      <c r="A167" s="151" t="s">
        <v>121</v>
      </c>
      <c r="B167" s="152">
        <v>45292</v>
      </c>
      <c r="C167" s="153" t="s">
        <v>122</v>
      </c>
      <c r="D167" s="153" t="s">
        <v>56</v>
      </c>
      <c r="E167" s="244">
        <v>94686039</v>
      </c>
      <c r="F167" s="144" t="s">
        <v>460</v>
      </c>
      <c r="G167" s="230"/>
      <c r="H167" s="154">
        <v>37466</v>
      </c>
      <c r="I167" s="153">
        <v>23</v>
      </c>
      <c r="J167" s="148" t="s">
        <v>70</v>
      </c>
      <c r="K167" s="153"/>
      <c r="L167" s="153"/>
      <c r="M167" s="153"/>
      <c r="N167" s="153"/>
      <c r="O167" s="155" t="s">
        <v>461</v>
      </c>
      <c r="P167" s="156" t="s">
        <v>60</v>
      </c>
      <c r="Q167" s="157" t="s">
        <v>110</v>
      </c>
      <c r="R167" s="158">
        <v>45910</v>
      </c>
      <c r="S167" s="159"/>
      <c r="T167" s="159" t="s">
        <v>62</v>
      </c>
      <c r="U167" s="159" t="s">
        <v>111</v>
      </c>
      <c r="V167" s="154">
        <v>45910</v>
      </c>
      <c r="W167" s="154" t="s">
        <v>126</v>
      </c>
      <c r="X167" s="154" t="s">
        <v>126</v>
      </c>
      <c r="Y167" s="160"/>
      <c r="Z167" s="160" t="s">
        <v>459</v>
      </c>
      <c r="AA167" s="153">
        <v>85</v>
      </c>
      <c r="AB167" s="153">
        <v>1.6</v>
      </c>
      <c r="AC167" s="182">
        <f t="shared" si="6"/>
        <v>33.203124999999993</v>
      </c>
      <c r="AD167" s="153" t="str">
        <f t="shared" si="7"/>
        <v>OBESIDADE I</v>
      </c>
      <c r="AE167" s="233" t="s">
        <v>135</v>
      </c>
      <c r="AF167" s="153" t="s">
        <v>130</v>
      </c>
      <c r="AG167" s="159"/>
      <c r="AH167" s="153"/>
      <c r="AI167" s="161"/>
      <c r="AJ167" s="153"/>
      <c r="AK167" s="153"/>
      <c r="AL167" s="207" t="s">
        <v>131</v>
      </c>
      <c r="AM167" s="207"/>
      <c r="AN167" s="207"/>
      <c r="AO167" s="207" t="str">
        <f ca="1">IF(R167="","",IF(R167&gt;TODAY(),"0 meses",DATEDIF(R167,TODAY(),"m") &amp; " meses"))</f>
        <v>9 meses</v>
      </c>
      <c r="AP167" s="147" t="s">
        <v>67</v>
      </c>
      <c r="AQ167" s="147" t="s">
        <v>67</v>
      </c>
      <c r="AR167" s="147"/>
      <c r="AS167" s="209" t="s">
        <v>68</v>
      </c>
      <c r="AT167" s="223" t="str">
        <f>MONTH(B167)&amp;"/"&amp;YEAR(B167)</f>
        <v>1/2024</v>
      </c>
      <c r="AU167" s="223">
        <f>WEEKNUM(B167)-WEEKNUM(EOMONTH(B167,-1)+1)+1</f>
        <v>1</v>
      </c>
      <c r="AV167" s="209" t="str">
        <f>MONTH(R167)&amp;"/"&amp;YEAR(R167)</f>
        <v>9/2025</v>
      </c>
      <c r="AW167" s="209">
        <f>WEEKNUM(R167)-WEEKNUM(EOMONTH(R167,-1)+1)+1</f>
        <v>2</v>
      </c>
      <c r="AX167" s="209">
        <f>IF(BB167="S",IF(Q167="1. Aceitou o programa",R167-B167,0),0)</f>
        <v>618</v>
      </c>
      <c r="AY167" s="209">
        <f>IF(BB167="S",IF(AND(S167&lt;&gt;"",R167&lt;&gt;""),S167-R167,0),0)</f>
        <v>0</v>
      </c>
      <c r="AZ167" s="209">
        <f>IF(BB167="S",IF(Q167="1. Aceitou o programa",IF(OR(X167="Não se Aplica",X167=""),IF(OR(W167="Não se Aplica",W167=""),0,W167-V167),AVERAGE(X167-W167,W167-V167)),0),0)</f>
        <v>0</v>
      </c>
      <c r="BA167" s="209">
        <f>IF(BB167="S",IF(AND(Q167="1. Aceitou o programa",AH167="Realizada"),IFERROR(IF(AG167="",0,AG167-R167),0),0),0)</f>
        <v>0</v>
      </c>
      <c r="BB167" s="209" t="str">
        <f>_xlfn.XLOOKUP(U167,'Lista Suspensa'!$AA$20:$AA$23,'Lista Suspensa'!$AB$20:$AB$23,"N/A")</f>
        <v>S</v>
      </c>
    </row>
    <row r="168" spans="1:54" ht="12" customHeight="1">
      <c r="A168" s="151" t="s">
        <v>121</v>
      </c>
      <c r="B168" s="152">
        <v>45292</v>
      </c>
      <c r="C168" s="153" t="s">
        <v>122</v>
      </c>
      <c r="D168" s="153" t="s">
        <v>56</v>
      </c>
      <c r="E168" s="244">
        <v>93781700</v>
      </c>
      <c r="F168" s="144" t="s">
        <v>462</v>
      </c>
      <c r="G168" s="230"/>
      <c r="H168" s="154">
        <v>31607</v>
      </c>
      <c r="I168" s="153">
        <v>39</v>
      </c>
      <c r="J168" s="148" t="s">
        <v>58</v>
      </c>
      <c r="K168" s="153" t="s">
        <v>101</v>
      </c>
      <c r="L168" s="153"/>
      <c r="M168" s="153"/>
      <c r="N168" s="153"/>
      <c r="O168" s="155" t="s">
        <v>463</v>
      </c>
      <c r="P168" s="156" t="s">
        <v>60</v>
      </c>
      <c r="Q168" s="157" t="s">
        <v>110</v>
      </c>
      <c r="R168" s="158">
        <v>45911</v>
      </c>
      <c r="S168" s="159"/>
      <c r="T168" s="159" t="s">
        <v>62</v>
      </c>
      <c r="U168" s="159" t="s">
        <v>111</v>
      </c>
      <c r="V168" s="154">
        <v>45911</v>
      </c>
      <c r="W168" s="154" t="s">
        <v>126</v>
      </c>
      <c r="X168" s="154" t="s">
        <v>126</v>
      </c>
      <c r="Y168" s="160"/>
      <c r="Z168" s="160" t="s">
        <v>201</v>
      </c>
      <c r="AA168" s="153">
        <v>106</v>
      </c>
      <c r="AB168" s="153">
        <v>1.77</v>
      </c>
      <c r="AC168" s="182">
        <f t="shared" si="6"/>
        <v>33.834466468766955</v>
      </c>
      <c r="AD168" s="153" t="str">
        <f t="shared" si="7"/>
        <v>OBESIDADE I</v>
      </c>
      <c r="AE168" s="233" t="s">
        <v>135</v>
      </c>
      <c r="AF168" s="153" t="s">
        <v>130</v>
      </c>
      <c r="AG168" s="159"/>
      <c r="AH168" s="153"/>
      <c r="AI168" s="161"/>
      <c r="AJ168" s="153"/>
      <c r="AK168" s="153"/>
      <c r="AL168" s="207" t="s">
        <v>131</v>
      </c>
      <c r="AM168" s="207"/>
      <c r="AN168" s="207"/>
      <c r="AO168" s="207" t="str">
        <f ca="1">IF(R168="","",IF(R168&gt;TODAY(),"0 meses",DATEDIF(R168,TODAY(),"m") &amp; " meses"))</f>
        <v>8 meses</v>
      </c>
      <c r="AP168" s="147" t="s">
        <v>67</v>
      </c>
      <c r="AQ168" s="147" t="s">
        <v>67</v>
      </c>
      <c r="AR168" s="147"/>
      <c r="AS168" s="209" t="s">
        <v>68</v>
      </c>
      <c r="AT168" s="223" t="str">
        <f>MONTH(B168)&amp;"/"&amp;YEAR(B168)</f>
        <v>1/2024</v>
      </c>
      <c r="AU168" s="223">
        <f>WEEKNUM(B168)-WEEKNUM(EOMONTH(B168,-1)+1)+1</f>
        <v>1</v>
      </c>
      <c r="AV168" s="209" t="str">
        <f>MONTH(R168)&amp;"/"&amp;YEAR(R168)</f>
        <v>9/2025</v>
      </c>
      <c r="AW168" s="209">
        <f>WEEKNUM(R168)-WEEKNUM(EOMONTH(R168,-1)+1)+1</f>
        <v>2</v>
      </c>
      <c r="AX168" s="209">
        <f>IF(BB168="S",IF(Q168="1. Aceitou o programa",R168-B168,0),0)</f>
        <v>619</v>
      </c>
      <c r="AY168" s="209">
        <f>IF(BB168="S",IF(AND(S168&lt;&gt;"",R168&lt;&gt;""),S168-R168,0),0)</f>
        <v>0</v>
      </c>
      <c r="AZ168" s="209">
        <f>IF(BB168="S",IF(Q168="1. Aceitou o programa",IF(OR(X168="Não se Aplica",X168=""),IF(OR(W168="Não se Aplica",W168=""),0,W168-V168),AVERAGE(X168-W168,W168-V168)),0),0)</f>
        <v>0</v>
      </c>
      <c r="BA168" s="209">
        <f>IF(BB168="S",IF(AND(Q168="1. Aceitou o programa",AH168="Realizada"),IFERROR(IF(AG168="",0,AG168-R168),0),0),0)</f>
        <v>0</v>
      </c>
      <c r="BB168" s="209" t="str">
        <f>_xlfn.XLOOKUP(U168,'Lista Suspensa'!$AA$20:$AA$23,'Lista Suspensa'!$AB$20:$AB$23,"N/A")</f>
        <v>S</v>
      </c>
    </row>
    <row r="169" spans="1:54" ht="12" customHeight="1">
      <c r="A169" s="151" t="s">
        <v>121</v>
      </c>
      <c r="B169" s="152">
        <v>45292</v>
      </c>
      <c r="C169" s="153" t="s">
        <v>122</v>
      </c>
      <c r="D169" s="153" t="s">
        <v>274</v>
      </c>
      <c r="E169" s="244">
        <v>413487393</v>
      </c>
      <c r="F169" s="144" t="s">
        <v>464</v>
      </c>
      <c r="G169" s="230"/>
      <c r="H169" s="154">
        <v>33900</v>
      </c>
      <c r="I169" s="153">
        <v>33</v>
      </c>
      <c r="J169" s="148" t="s">
        <v>70</v>
      </c>
      <c r="K169" s="153" t="s">
        <v>101</v>
      </c>
      <c r="L169" s="153"/>
      <c r="M169" s="153"/>
      <c r="N169" s="153"/>
      <c r="O169" s="155" t="s">
        <v>465</v>
      </c>
      <c r="P169" s="156" t="s">
        <v>60</v>
      </c>
      <c r="Q169" s="157" t="s">
        <v>61</v>
      </c>
      <c r="R169" s="158">
        <v>45911</v>
      </c>
      <c r="S169" s="159">
        <v>46181</v>
      </c>
      <c r="T169" s="159" t="s">
        <v>62</v>
      </c>
      <c r="U169" s="159" t="s">
        <v>63</v>
      </c>
      <c r="V169" s="154">
        <v>45911</v>
      </c>
      <c r="W169" s="154" t="s">
        <v>126</v>
      </c>
      <c r="X169" s="154" t="s">
        <v>126</v>
      </c>
      <c r="Y169" s="160"/>
      <c r="Z169" s="160" t="s">
        <v>128</v>
      </c>
      <c r="AA169" s="153">
        <v>113</v>
      </c>
      <c r="AB169" s="153">
        <v>1.64</v>
      </c>
      <c r="AC169" s="182">
        <f t="shared" si="6"/>
        <v>42.013682331945276</v>
      </c>
      <c r="AD169" s="153" t="str">
        <f t="shared" si="7"/>
        <v>OBESIDADE III</v>
      </c>
      <c r="AE169" s="233" t="s">
        <v>135</v>
      </c>
      <c r="AF169" s="153" t="s">
        <v>130</v>
      </c>
      <c r="AG169" s="159"/>
      <c r="AH169" s="153"/>
      <c r="AI169" s="161"/>
      <c r="AJ169" s="153"/>
      <c r="AK169" s="153"/>
      <c r="AL169" s="207" t="s">
        <v>85</v>
      </c>
      <c r="AM169" s="207" t="s">
        <v>177</v>
      </c>
      <c r="AN169" s="207">
        <v>45962</v>
      </c>
      <c r="AO169" s="207" t="str">
        <f ca="1">IF(R169="","",IF(R169&gt;TODAY(),"0 meses",DATEDIF(R169,TODAY(),"m") &amp; " meses"))</f>
        <v>8 meses</v>
      </c>
      <c r="AP169" s="147" t="s">
        <v>466</v>
      </c>
      <c r="AQ169" s="147" t="s">
        <v>67</v>
      </c>
      <c r="AR169" s="147"/>
      <c r="AS169" s="209" t="s">
        <v>68</v>
      </c>
      <c r="AT169" s="223" t="str">
        <f>MONTH(B169)&amp;"/"&amp;YEAR(B169)</f>
        <v>1/2024</v>
      </c>
      <c r="AU169" s="223">
        <f>WEEKNUM(B169)-WEEKNUM(EOMONTH(B169,-1)+1)+1</f>
        <v>1</v>
      </c>
      <c r="AV169" s="209" t="str">
        <f>MONTH(R169)&amp;"/"&amp;YEAR(R169)</f>
        <v>9/2025</v>
      </c>
      <c r="AW169" s="209">
        <f>WEEKNUM(R169)-WEEKNUM(EOMONTH(R169,-1)+1)+1</f>
        <v>2</v>
      </c>
      <c r="AX169" s="209">
        <f>IF(BB169="S",IF(Q169="1. Aceitou o programa",R169-B169,0),0)</f>
        <v>0</v>
      </c>
      <c r="AY169" s="209">
        <f>IF(BB169="S",IF(AND(S169&lt;&gt;"",R169&lt;&gt;""),S169-R169,0),0)</f>
        <v>270</v>
      </c>
      <c r="AZ169" s="209">
        <f>IF(BB169="S",IF(Q169="1. Aceitou o programa",IF(OR(X169="Não se Aplica",X169=""),IF(OR(W169="Não se Aplica",W169=""),0,W169-V169),AVERAGE(X169-W169,W169-V169)),0),0)</f>
        <v>0</v>
      </c>
      <c r="BA169" s="209">
        <f>IF(BB169="S",IF(AND(Q169="1. Aceitou o programa",AH169="Realizada"),IFERROR(IF(AG169="",0,AG169-R169),0),0),0)</f>
        <v>0</v>
      </c>
      <c r="BB169" s="209" t="str">
        <f>_xlfn.XLOOKUP(U169,'Lista Suspensa'!$AA$20:$AA$23,'Lista Suspensa'!$AB$20:$AB$23,"N/A")</f>
        <v>S</v>
      </c>
    </row>
    <row r="170" spans="1:54" ht="12" customHeight="1">
      <c r="A170" s="151" t="s">
        <v>121</v>
      </c>
      <c r="B170" s="152">
        <v>45292</v>
      </c>
      <c r="C170" s="153" t="s">
        <v>122</v>
      </c>
      <c r="D170" s="153" t="s">
        <v>56</v>
      </c>
      <c r="E170" s="244">
        <v>89898345</v>
      </c>
      <c r="F170" s="144" t="s">
        <v>467</v>
      </c>
      <c r="G170" s="230"/>
      <c r="H170" s="154">
        <v>32099</v>
      </c>
      <c r="I170" s="153">
        <v>38</v>
      </c>
      <c r="J170" s="148" t="s">
        <v>70</v>
      </c>
      <c r="K170" s="153"/>
      <c r="L170" s="153"/>
      <c r="M170" s="153"/>
      <c r="N170" s="153"/>
      <c r="O170" s="155" t="s">
        <v>468</v>
      </c>
      <c r="P170" s="156" t="s">
        <v>60</v>
      </c>
      <c r="Q170" s="157" t="s">
        <v>110</v>
      </c>
      <c r="R170" s="158">
        <v>45911</v>
      </c>
      <c r="S170" s="159"/>
      <c r="T170" s="159" t="s">
        <v>62</v>
      </c>
      <c r="U170" s="159" t="s">
        <v>111</v>
      </c>
      <c r="V170" s="154">
        <v>45911</v>
      </c>
      <c r="W170" s="154" t="s">
        <v>126</v>
      </c>
      <c r="X170" s="154" t="s">
        <v>126</v>
      </c>
      <c r="Y170" s="160"/>
      <c r="Z170" s="160" t="s">
        <v>166</v>
      </c>
      <c r="AA170" s="153">
        <v>86.7</v>
      </c>
      <c r="AB170" s="153">
        <v>1.58</v>
      </c>
      <c r="AC170" s="182">
        <f t="shared" si="6"/>
        <v>34.730011216151254</v>
      </c>
      <c r="AD170" s="153" t="str">
        <f t="shared" si="7"/>
        <v>OBESIDADE I</v>
      </c>
      <c r="AE170" s="233" t="s">
        <v>135</v>
      </c>
      <c r="AF170" s="153" t="s">
        <v>130</v>
      </c>
      <c r="AG170" s="159"/>
      <c r="AH170" s="153"/>
      <c r="AI170" s="161"/>
      <c r="AJ170" s="153"/>
      <c r="AK170" s="153"/>
      <c r="AL170" s="207" t="s">
        <v>131</v>
      </c>
      <c r="AM170" s="207"/>
      <c r="AN170" s="207"/>
      <c r="AO170" s="207" t="str">
        <f ca="1">IF(R170="","",IF(R170&gt;TODAY(),"0 meses",DATEDIF(R170,TODAY(),"m") &amp; " meses"))</f>
        <v>8 meses</v>
      </c>
      <c r="AP170" s="147" t="s">
        <v>67</v>
      </c>
      <c r="AQ170" s="147" t="s">
        <v>67</v>
      </c>
      <c r="AR170" s="147"/>
      <c r="AS170" s="209" t="s">
        <v>68</v>
      </c>
      <c r="AT170" s="223" t="str">
        <f>MONTH(B170)&amp;"/"&amp;YEAR(B170)</f>
        <v>1/2024</v>
      </c>
      <c r="AU170" s="223">
        <f>WEEKNUM(B170)-WEEKNUM(EOMONTH(B170,-1)+1)+1</f>
        <v>1</v>
      </c>
      <c r="AV170" s="209" t="str">
        <f>MONTH(R170)&amp;"/"&amp;YEAR(R170)</f>
        <v>9/2025</v>
      </c>
      <c r="AW170" s="209">
        <f>WEEKNUM(R170)-WEEKNUM(EOMONTH(R170,-1)+1)+1</f>
        <v>2</v>
      </c>
      <c r="AX170" s="209">
        <f>IF(BB170="S",IF(Q170="1. Aceitou o programa",R170-B170,0),0)</f>
        <v>619</v>
      </c>
      <c r="AY170" s="209">
        <f>IF(BB170="S",IF(AND(S170&lt;&gt;"",R170&lt;&gt;""),S170-R170,0),0)</f>
        <v>0</v>
      </c>
      <c r="AZ170" s="209">
        <f>IF(BB170="S",IF(Q170="1. Aceitou o programa",IF(OR(X170="Não se Aplica",X170=""),IF(OR(W170="Não se Aplica",W170=""),0,W170-V170),AVERAGE(X170-W170,W170-V170)),0),0)</f>
        <v>0</v>
      </c>
      <c r="BA170" s="209">
        <f>IF(BB170="S",IF(AND(Q170="1. Aceitou o programa",AH170="Realizada"),IFERROR(IF(AG170="",0,AG170-R170),0),0),0)</f>
        <v>0</v>
      </c>
      <c r="BB170" s="209" t="str">
        <f>_xlfn.XLOOKUP(U170,'Lista Suspensa'!$AA$20:$AA$23,'Lista Suspensa'!$AB$20:$AB$23,"N/A")</f>
        <v>S</v>
      </c>
    </row>
    <row r="171" spans="1:54" ht="12" customHeight="1">
      <c r="A171" s="151" t="s">
        <v>121</v>
      </c>
      <c r="B171" s="152">
        <v>45292</v>
      </c>
      <c r="C171" s="153" t="s">
        <v>122</v>
      </c>
      <c r="D171" s="153" t="s">
        <v>56</v>
      </c>
      <c r="E171" s="244">
        <v>95217539</v>
      </c>
      <c r="F171" s="144" t="s">
        <v>469</v>
      </c>
      <c r="G171" s="230"/>
      <c r="H171" s="154">
        <v>36003</v>
      </c>
      <c r="I171" s="153">
        <v>27</v>
      </c>
      <c r="J171" s="148" t="s">
        <v>70</v>
      </c>
      <c r="K171" s="153"/>
      <c r="L171" s="153"/>
      <c r="M171" s="153"/>
      <c r="N171" s="153"/>
      <c r="O171" s="155" t="s">
        <v>470</v>
      </c>
      <c r="P171" s="156" t="s">
        <v>60</v>
      </c>
      <c r="Q171" s="157" t="s">
        <v>110</v>
      </c>
      <c r="R171" s="158">
        <v>45911</v>
      </c>
      <c r="S171" s="159"/>
      <c r="T171" s="159" t="s">
        <v>62</v>
      </c>
      <c r="U171" s="159" t="s">
        <v>111</v>
      </c>
      <c r="V171" s="154">
        <v>45911</v>
      </c>
      <c r="W171" s="154" t="s">
        <v>126</v>
      </c>
      <c r="X171" s="154" t="s">
        <v>126</v>
      </c>
      <c r="Y171" s="160"/>
      <c r="Z171" s="160" t="s">
        <v>134</v>
      </c>
      <c r="AA171" s="153">
        <v>85</v>
      </c>
      <c r="AB171" s="153">
        <v>1.58</v>
      </c>
      <c r="AC171" s="182">
        <f t="shared" si="6"/>
        <v>34.049030604069856</v>
      </c>
      <c r="AD171" s="153" t="str">
        <f t="shared" si="7"/>
        <v>OBESIDADE I</v>
      </c>
      <c r="AE171" s="233" t="s">
        <v>135</v>
      </c>
      <c r="AF171" s="153" t="s">
        <v>130</v>
      </c>
      <c r="AG171" s="159"/>
      <c r="AH171" s="153"/>
      <c r="AI171" s="161"/>
      <c r="AJ171" s="153"/>
      <c r="AK171" s="153"/>
      <c r="AL171" s="207" t="s">
        <v>131</v>
      </c>
      <c r="AM171" s="207"/>
      <c r="AN171" s="207"/>
      <c r="AO171" s="207" t="str">
        <f ca="1">IF(R171="","",IF(R171&gt;TODAY(),"0 meses",DATEDIF(R171,TODAY(),"m") &amp; " meses"))</f>
        <v>8 meses</v>
      </c>
      <c r="AP171" s="147" t="s">
        <v>67</v>
      </c>
      <c r="AQ171" s="147" t="s">
        <v>67</v>
      </c>
      <c r="AR171" s="147"/>
      <c r="AS171" s="209" t="s">
        <v>68</v>
      </c>
      <c r="AT171" s="223" t="str">
        <f>MONTH(B171)&amp;"/"&amp;YEAR(B171)</f>
        <v>1/2024</v>
      </c>
      <c r="AU171" s="223">
        <f>WEEKNUM(B171)-WEEKNUM(EOMONTH(B171,-1)+1)+1</f>
        <v>1</v>
      </c>
      <c r="AV171" s="209" t="str">
        <f>MONTH(R171)&amp;"/"&amp;YEAR(R171)</f>
        <v>9/2025</v>
      </c>
      <c r="AW171" s="209">
        <f>WEEKNUM(R171)-WEEKNUM(EOMONTH(R171,-1)+1)+1</f>
        <v>2</v>
      </c>
      <c r="AX171" s="209">
        <f>IF(BB171="S",IF(Q171="1. Aceitou o programa",R171-B171,0),0)</f>
        <v>619</v>
      </c>
      <c r="AY171" s="209">
        <f>IF(BB171="S",IF(AND(S171&lt;&gt;"",R171&lt;&gt;""),S171-R171,0),0)</f>
        <v>0</v>
      </c>
      <c r="AZ171" s="209">
        <f>IF(BB171="S",IF(Q171="1. Aceitou o programa",IF(OR(X171="Não se Aplica",X171=""),IF(OR(W171="Não se Aplica",W171=""),0,W171-V171),AVERAGE(X171-W171,W171-V171)),0),0)</f>
        <v>0</v>
      </c>
      <c r="BA171" s="209">
        <f>IF(BB171="S",IF(AND(Q171="1. Aceitou o programa",AH171="Realizada"),IFERROR(IF(AG171="",0,AG171-R171),0),0),0)</f>
        <v>0</v>
      </c>
      <c r="BB171" s="209" t="str">
        <f>_xlfn.XLOOKUP(U171,'Lista Suspensa'!$AA$20:$AA$23,'Lista Suspensa'!$AB$20:$AB$23,"N/A")</f>
        <v>S</v>
      </c>
    </row>
    <row r="172" spans="1:54" ht="12" customHeight="1">
      <c r="A172" s="151" t="s">
        <v>121</v>
      </c>
      <c r="B172" s="152">
        <v>45292</v>
      </c>
      <c r="C172" s="153" t="s">
        <v>122</v>
      </c>
      <c r="D172" s="153" t="s">
        <v>471</v>
      </c>
      <c r="E172" s="244">
        <v>82331801</v>
      </c>
      <c r="F172" s="144" t="s">
        <v>472</v>
      </c>
      <c r="G172" s="230"/>
      <c r="H172" s="154">
        <v>36103</v>
      </c>
      <c r="I172" s="153">
        <v>27</v>
      </c>
      <c r="J172" s="148" t="s">
        <v>70</v>
      </c>
      <c r="K172" s="153"/>
      <c r="L172" s="153"/>
      <c r="M172" s="153"/>
      <c r="N172" s="153"/>
      <c r="O172" s="155" t="s">
        <v>473</v>
      </c>
      <c r="P172" s="156" t="s">
        <v>60</v>
      </c>
      <c r="Q172" s="157" t="s">
        <v>61</v>
      </c>
      <c r="R172" s="158">
        <v>45911</v>
      </c>
      <c r="S172" s="159">
        <v>46181</v>
      </c>
      <c r="T172" s="159" t="s">
        <v>62</v>
      </c>
      <c r="U172" s="159" t="s">
        <v>63</v>
      </c>
      <c r="V172" s="154">
        <v>45911</v>
      </c>
      <c r="W172" s="154" t="s">
        <v>126</v>
      </c>
      <c r="X172" s="154" t="s">
        <v>126</v>
      </c>
      <c r="Y172" s="160"/>
      <c r="Z172" s="160" t="s">
        <v>128</v>
      </c>
      <c r="AA172" s="153">
        <v>95</v>
      </c>
      <c r="AB172" s="153">
        <v>1.63</v>
      </c>
      <c r="AC172" s="182">
        <f t="shared" si="6"/>
        <v>35.755956189544207</v>
      </c>
      <c r="AD172" s="153" t="str">
        <f t="shared" si="7"/>
        <v>OBESIDADE II</v>
      </c>
      <c r="AE172" s="233" t="s">
        <v>135</v>
      </c>
      <c r="AF172" s="153" t="s">
        <v>130</v>
      </c>
      <c r="AG172" s="159"/>
      <c r="AH172" s="153"/>
      <c r="AI172" s="161"/>
      <c r="AJ172" s="153"/>
      <c r="AK172" s="153"/>
      <c r="AL172" s="207" t="s">
        <v>131</v>
      </c>
      <c r="AM172" s="207"/>
      <c r="AN172" s="207"/>
      <c r="AO172" s="207" t="str">
        <f ca="1">IF(R172="","",IF(R172&gt;TODAY(),"0 meses",DATEDIF(R172,TODAY(),"m") &amp; " meses"))</f>
        <v>8 meses</v>
      </c>
      <c r="AP172" s="147" t="s">
        <v>466</v>
      </c>
      <c r="AQ172" s="147" t="s">
        <v>67</v>
      </c>
      <c r="AR172" s="147"/>
      <c r="AS172" s="209" t="s">
        <v>68</v>
      </c>
      <c r="AT172" s="223" t="str">
        <f>MONTH(B172)&amp;"/"&amp;YEAR(B172)</f>
        <v>1/2024</v>
      </c>
      <c r="AU172" s="223">
        <f>WEEKNUM(B172)-WEEKNUM(EOMONTH(B172,-1)+1)+1</f>
        <v>1</v>
      </c>
      <c r="AV172" s="209" t="str">
        <f>MONTH(R172)&amp;"/"&amp;YEAR(R172)</f>
        <v>9/2025</v>
      </c>
      <c r="AW172" s="209">
        <f>WEEKNUM(R172)-WEEKNUM(EOMONTH(R172,-1)+1)+1</f>
        <v>2</v>
      </c>
      <c r="AX172" s="209">
        <f>IF(BB172="S",IF(Q172="1. Aceitou o programa",R172-B172,0),0)</f>
        <v>0</v>
      </c>
      <c r="AY172" s="209">
        <f>IF(BB172="S",IF(AND(S172&lt;&gt;"",R172&lt;&gt;""),S172-R172,0),0)</f>
        <v>270</v>
      </c>
      <c r="AZ172" s="209">
        <f>IF(BB172="S",IF(Q172="1. Aceitou o programa",IF(OR(X172="Não se Aplica",X172=""),IF(OR(W172="Não se Aplica",W172=""),0,W172-V172),AVERAGE(X172-W172,W172-V172)),0),0)</f>
        <v>0</v>
      </c>
      <c r="BA172" s="209">
        <f>IF(BB172="S",IF(AND(Q172="1. Aceitou o programa",AH172="Realizada"),IFERROR(IF(AG172="",0,AG172-R172),0),0),0)</f>
        <v>0</v>
      </c>
      <c r="BB172" s="209" t="str">
        <f>_xlfn.XLOOKUP(U172,'Lista Suspensa'!$AA$20:$AA$23,'Lista Suspensa'!$AB$20:$AB$23,"N/A")</f>
        <v>S</v>
      </c>
    </row>
    <row r="173" spans="1:54" ht="12" customHeight="1">
      <c r="A173" s="151" t="s">
        <v>121</v>
      </c>
      <c r="B173" s="152">
        <v>45292</v>
      </c>
      <c r="C173" s="153" t="s">
        <v>122</v>
      </c>
      <c r="D173" s="153" t="s">
        <v>274</v>
      </c>
      <c r="E173" s="244">
        <v>93118520</v>
      </c>
      <c r="F173" s="144" t="s">
        <v>474</v>
      </c>
      <c r="G173" s="230"/>
      <c r="H173" s="154">
        <v>36144</v>
      </c>
      <c r="I173" s="153">
        <v>27</v>
      </c>
      <c r="J173" s="148" t="s">
        <v>70</v>
      </c>
      <c r="K173" s="153"/>
      <c r="L173" s="153"/>
      <c r="M173" s="153"/>
      <c r="N173" s="153"/>
      <c r="O173" s="155" t="s">
        <v>475</v>
      </c>
      <c r="P173" s="156" t="s">
        <v>60</v>
      </c>
      <c r="Q173" s="157" t="s">
        <v>110</v>
      </c>
      <c r="R173" s="158">
        <v>45911</v>
      </c>
      <c r="S173" s="159"/>
      <c r="T173" s="159" t="s">
        <v>62</v>
      </c>
      <c r="U173" s="159" t="s">
        <v>111</v>
      </c>
      <c r="V173" s="154">
        <v>45911</v>
      </c>
      <c r="W173" s="154" t="s">
        <v>126</v>
      </c>
      <c r="X173" s="154" t="s">
        <v>126</v>
      </c>
      <c r="Y173" s="160"/>
      <c r="Z173" s="160" t="s">
        <v>128</v>
      </c>
      <c r="AA173" s="153">
        <v>110.4</v>
      </c>
      <c r="AB173" s="153">
        <v>1.69</v>
      </c>
      <c r="AC173" s="182">
        <f t="shared" si="6"/>
        <v>38.654108749693648</v>
      </c>
      <c r="AD173" s="153" t="str">
        <f t="shared" si="7"/>
        <v>OBESIDADE II</v>
      </c>
      <c r="AE173" s="233" t="s">
        <v>135</v>
      </c>
      <c r="AF173" s="153" t="s">
        <v>130</v>
      </c>
      <c r="AG173" s="159"/>
      <c r="AH173" s="153"/>
      <c r="AI173" s="161"/>
      <c r="AJ173" s="153"/>
      <c r="AK173" s="153"/>
      <c r="AL173" s="207" t="s">
        <v>131</v>
      </c>
      <c r="AM173" s="207"/>
      <c r="AN173" s="207"/>
      <c r="AO173" s="207" t="str">
        <f ca="1">IF(R173="","",IF(R173&gt;TODAY(),"0 meses",DATEDIF(R173,TODAY(),"m") &amp; " meses"))</f>
        <v>8 meses</v>
      </c>
      <c r="AP173" s="147" t="s">
        <v>67</v>
      </c>
      <c r="AQ173" s="147" t="s">
        <v>67</v>
      </c>
      <c r="AR173" s="147"/>
      <c r="AS173" s="209" t="s">
        <v>68</v>
      </c>
      <c r="AT173" s="223" t="str">
        <f>MONTH(B173)&amp;"/"&amp;YEAR(B173)</f>
        <v>1/2024</v>
      </c>
      <c r="AU173" s="223">
        <f>WEEKNUM(B173)-WEEKNUM(EOMONTH(B173,-1)+1)+1</f>
        <v>1</v>
      </c>
      <c r="AV173" s="209" t="str">
        <f>MONTH(R173)&amp;"/"&amp;YEAR(R173)</f>
        <v>9/2025</v>
      </c>
      <c r="AW173" s="209">
        <f>WEEKNUM(R173)-WEEKNUM(EOMONTH(R173,-1)+1)+1</f>
        <v>2</v>
      </c>
      <c r="AX173" s="209">
        <f>IF(BB173="S",IF(Q173="1. Aceitou o programa",R173-B173,0),0)</f>
        <v>619</v>
      </c>
      <c r="AY173" s="209">
        <f>IF(BB173="S",IF(AND(S173&lt;&gt;"",R173&lt;&gt;""),S173-R173,0),0)</f>
        <v>0</v>
      </c>
      <c r="AZ173" s="209">
        <f>IF(BB173="S",IF(Q173="1. Aceitou o programa",IF(OR(X173="Não se Aplica",X173=""),IF(OR(W173="Não se Aplica",W173=""),0,W173-V173),AVERAGE(X173-W173,W173-V173)),0),0)</f>
        <v>0</v>
      </c>
      <c r="BA173" s="209">
        <f>IF(BB173="S",IF(AND(Q173="1. Aceitou o programa",AH173="Realizada"),IFERROR(IF(AG173="",0,AG173-R173),0),0),0)</f>
        <v>0</v>
      </c>
      <c r="BB173" s="209" t="str">
        <f>_xlfn.XLOOKUP(U173,'Lista Suspensa'!$AA$20:$AA$23,'Lista Suspensa'!$AB$20:$AB$23,"N/A")</f>
        <v>S</v>
      </c>
    </row>
    <row r="174" spans="1:54" ht="12" customHeight="1">
      <c r="A174" s="151" t="s">
        <v>121</v>
      </c>
      <c r="B174" s="152">
        <v>45292</v>
      </c>
      <c r="C174" s="153" t="s">
        <v>297</v>
      </c>
      <c r="D174" s="153" t="s">
        <v>455</v>
      </c>
      <c r="E174" s="244">
        <v>78127225</v>
      </c>
      <c r="F174" s="144" t="s">
        <v>476</v>
      </c>
      <c r="G174" s="230"/>
      <c r="H174" s="154">
        <v>35730</v>
      </c>
      <c r="I174" s="153">
        <v>28</v>
      </c>
      <c r="J174" s="148" t="s">
        <v>70</v>
      </c>
      <c r="K174" s="153"/>
      <c r="L174" s="153"/>
      <c r="M174" s="153"/>
      <c r="N174" s="153"/>
      <c r="O174" s="155">
        <v>21995114435</v>
      </c>
      <c r="P174" s="156" t="s">
        <v>60</v>
      </c>
      <c r="Q174" s="157" t="s">
        <v>110</v>
      </c>
      <c r="R174" s="158">
        <v>45911</v>
      </c>
      <c r="S174" s="159"/>
      <c r="T174" s="159" t="s">
        <v>62</v>
      </c>
      <c r="U174" s="159" t="s">
        <v>111</v>
      </c>
      <c r="V174" s="154">
        <v>45911</v>
      </c>
      <c r="W174" s="154" t="s">
        <v>126</v>
      </c>
      <c r="X174" s="154" t="s">
        <v>126</v>
      </c>
      <c r="Y174" s="160"/>
      <c r="Z174" s="160" t="s">
        <v>65</v>
      </c>
      <c r="AA174" s="153">
        <v>137</v>
      </c>
      <c r="AB174" s="153">
        <v>1.74</v>
      </c>
      <c r="AC174" s="182">
        <f t="shared" si="6"/>
        <v>45.250363324085086</v>
      </c>
      <c r="AD174" s="153" t="str">
        <f t="shared" si="7"/>
        <v>OBESIDADE III</v>
      </c>
      <c r="AE174" s="233" t="s">
        <v>300</v>
      </c>
      <c r="AF174" s="153" t="s">
        <v>130</v>
      </c>
      <c r="AG174" s="159"/>
      <c r="AH174" s="153"/>
      <c r="AI174" s="161"/>
      <c r="AJ174" s="153"/>
      <c r="AK174" s="153"/>
      <c r="AL174" s="207" t="s">
        <v>131</v>
      </c>
      <c r="AM174" s="207"/>
      <c r="AN174" s="207"/>
      <c r="AO174" s="207" t="str">
        <f ca="1">IF(R174="","",IF(R174&gt;TODAY(),"0 meses",DATEDIF(R174,TODAY(),"m") &amp; " meses"))</f>
        <v>8 meses</v>
      </c>
      <c r="AP174" s="147" t="s">
        <v>67</v>
      </c>
      <c r="AQ174" s="147" t="s">
        <v>67</v>
      </c>
      <c r="AR174" s="147"/>
      <c r="AS174" s="209" t="s">
        <v>68</v>
      </c>
      <c r="AT174" s="223" t="str">
        <f>MONTH(B174)&amp;"/"&amp;YEAR(B174)</f>
        <v>1/2024</v>
      </c>
      <c r="AU174" s="223">
        <f>WEEKNUM(B174)-WEEKNUM(EOMONTH(B174,-1)+1)+1</f>
        <v>1</v>
      </c>
      <c r="AV174" s="209" t="str">
        <f>MONTH(R174)&amp;"/"&amp;YEAR(R174)</f>
        <v>9/2025</v>
      </c>
      <c r="AW174" s="209">
        <f>WEEKNUM(R174)-WEEKNUM(EOMONTH(R174,-1)+1)+1</f>
        <v>2</v>
      </c>
      <c r="AX174" s="209">
        <f>IF(BB174="S",IF(Q174="1. Aceitou o programa",R174-B174,0),0)</f>
        <v>619</v>
      </c>
      <c r="AY174" s="209">
        <f>IF(BB174="S",IF(AND(S174&lt;&gt;"",R174&lt;&gt;""),S174-R174,0),0)</f>
        <v>0</v>
      </c>
      <c r="AZ174" s="209">
        <f>IF(BB174="S",IF(Q174="1. Aceitou o programa",IF(OR(X174="Não se Aplica",X174=""),IF(OR(W174="Não se Aplica",W174=""),0,W174-V174),AVERAGE(X174-W174,W174-V174)),0),0)</f>
        <v>0</v>
      </c>
      <c r="BA174" s="209">
        <f>IF(BB174="S",IF(AND(Q174="1. Aceitou o programa",AH174="Realizada"),IFERROR(IF(AG174="",0,AG174-R174),0),0),0)</f>
        <v>0</v>
      </c>
      <c r="BB174" s="209" t="str">
        <f>_xlfn.XLOOKUP(U174,'Lista Suspensa'!$AA$20:$AA$23,'Lista Suspensa'!$AB$20:$AB$23,"N/A")</f>
        <v>S</v>
      </c>
    </row>
    <row r="175" spans="1:54" ht="12" customHeight="1">
      <c r="A175" s="151" t="s">
        <v>121</v>
      </c>
      <c r="B175" s="152">
        <v>45292</v>
      </c>
      <c r="C175" s="153" t="s">
        <v>122</v>
      </c>
      <c r="D175" s="153" t="s">
        <v>56</v>
      </c>
      <c r="E175" s="244">
        <v>93801263</v>
      </c>
      <c r="F175" s="144" t="s">
        <v>477</v>
      </c>
      <c r="G175" s="230"/>
      <c r="H175" s="154">
        <v>31154</v>
      </c>
      <c r="I175" s="153">
        <v>41</v>
      </c>
      <c r="J175" s="148" t="s">
        <v>58</v>
      </c>
      <c r="K175" s="153" t="s">
        <v>101</v>
      </c>
      <c r="L175" s="153"/>
      <c r="M175" s="153"/>
      <c r="N175" s="153"/>
      <c r="O175" s="155" t="s">
        <v>478</v>
      </c>
      <c r="P175" s="156" t="s">
        <v>60</v>
      </c>
      <c r="Q175" s="157" t="s">
        <v>110</v>
      </c>
      <c r="R175" s="158">
        <v>45912</v>
      </c>
      <c r="S175" s="159"/>
      <c r="T175" s="159" t="s">
        <v>62</v>
      </c>
      <c r="U175" s="159" t="s">
        <v>111</v>
      </c>
      <c r="V175" s="154">
        <v>45912</v>
      </c>
      <c r="W175" s="154" t="s">
        <v>126</v>
      </c>
      <c r="X175" s="154" t="s">
        <v>126</v>
      </c>
      <c r="Y175" s="160"/>
      <c r="Z175" s="160" t="s">
        <v>166</v>
      </c>
      <c r="AA175" s="153">
        <v>159</v>
      </c>
      <c r="AB175" s="153">
        <v>1.77</v>
      </c>
      <c r="AC175" s="182">
        <f t="shared" si="6"/>
        <v>50.751699703150429</v>
      </c>
      <c r="AD175" s="153" t="str">
        <f t="shared" si="7"/>
        <v>OBESIDADE III</v>
      </c>
      <c r="AE175" s="233" t="s">
        <v>135</v>
      </c>
      <c r="AF175" s="153" t="s">
        <v>130</v>
      </c>
      <c r="AG175" s="159"/>
      <c r="AH175" s="153"/>
      <c r="AI175" s="161"/>
      <c r="AJ175" s="153"/>
      <c r="AK175" s="153"/>
      <c r="AL175" s="207" t="s">
        <v>143</v>
      </c>
      <c r="AM175" s="207"/>
      <c r="AN175" s="207"/>
      <c r="AO175" s="207" t="str">
        <f ca="1">IF(R175="","",IF(R175&gt;TODAY(),"0 meses",DATEDIF(R175,TODAY(),"m") &amp; " meses"))</f>
        <v>8 meses</v>
      </c>
      <c r="AP175" s="147" t="s">
        <v>67</v>
      </c>
      <c r="AQ175" s="147" t="s">
        <v>67</v>
      </c>
      <c r="AR175" s="147"/>
      <c r="AS175" s="209" t="s">
        <v>68</v>
      </c>
      <c r="AT175" s="223" t="str">
        <f>MONTH(B175)&amp;"/"&amp;YEAR(B175)</f>
        <v>1/2024</v>
      </c>
      <c r="AU175" s="223">
        <f>WEEKNUM(B175)-WEEKNUM(EOMONTH(B175,-1)+1)+1</f>
        <v>1</v>
      </c>
      <c r="AV175" s="209" t="str">
        <f>MONTH(R175)&amp;"/"&amp;YEAR(R175)</f>
        <v>9/2025</v>
      </c>
      <c r="AW175" s="209">
        <f>WEEKNUM(R175)-WEEKNUM(EOMONTH(R175,-1)+1)+1</f>
        <v>2</v>
      </c>
      <c r="AX175" s="209">
        <f>IF(BB175="S",IF(Q175="1. Aceitou o programa",R175-B175,0),0)</f>
        <v>620</v>
      </c>
      <c r="AY175" s="209">
        <f>IF(BB175="S",IF(AND(S175&lt;&gt;"",R175&lt;&gt;""),S175-R175,0),0)</f>
        <v>0</v>
      </c>
      <c r="AZ175" s="209">
        <f>IF(BB175="S",IF(Q175="1. Aceitou o programa",IF(OR(X175="Não se Aplica",X175=""),IF(OR(W175="Não se Aplica",W175=""),0,W175-V175),AVERAGE(X175-W175,W175-V175)),0),0)</f>
        <v>0</v>
      </c>
      <c r="BA175" s="209">
        <f>IF(BB175="S",IF(AND(Q175="1. Aceitou o programa",AH175="Realizada"),IFERROR(IF(AG175="",0,AG175-R175),0),0),0)</f>
        <v>0</v>
      </c>
      <c r="BB175" s="209" t="str">
        <f>_xlfn.XLOOKUP(U175,'Lista Suspensa'!$AA$20:$AA$23,'Lista Suspensa'!$AB$20:$AB$23,"N/A")</f>
        <v>S</v>
      </c>
    </row>
    <row r="176" spans="1:54" ht="12" customHeight="1">
      <c r="A176" s="151" t="s">
        <v>121</v>
      </c>
      <c r="B176" s="152">
        <v>45292</v>
      </c>
      <c r="C176" s="153" t="s">
        <v>122</v>
      </c>
      <c r="D176" s="153" t="s">
        <v>274</v>
      </c>
      <c r="E176" s="244">
        <v>883654911</v>
      </c>
      <c r="F176" s="144" t="s">
        <v>479</v>
      </c>
      <c r="G176" s="230"/>
      <c r="H176" s="154">
        <v>36319</v>
      </c>
      <c r="I176" s="153">
        <v>26</v>
      </c>
      <c r="J176" s="148" t="s">
        <v>58</v>
      </c>
      <c r="K176" s="153" t="s">
        <v>101</v>
      </c>
      <c r="L176" s="153"/>
      <c r="M176" s="153"/>
      <c r="N176" s="153"/>
      <c r="O176" s="155" t="s">
        <v>480</v>
      </c>
      <c r="P176" s="156" t="s">
        <v>60</v>
      </c>
      <c r="Q176" s="157" t="s">
        <v>110</v>
      </c>
      <c r="R176" s="158">
        <v>45912</v>
      </c>
      <c r="S176" s="159"/>
      <c r="T176" s="159" t="s">
        <v>62</v>
      </c>
      <c r="U176" s="159" t="s">
        <v>111</v>
      </c>
      <c r="V176" s="154">
        <v>45912</v>
      </c>
      <c r="W176" s="154" t="s">
        <v>126</v>
      </c>
      <c r="X176" s="154" t="s">
        <v>126</v>
      </c>
      <c r="Y176" s="160"/>
      <c r="Z176" s="160" t="s">
        <v>65</v>
      </c>
      <c r="AA176" s="153">
        <v>123</v>
      </c>
      <c r="AB176" s="153">
        <v>1.83</v>
      </c>
      <c r="AC176" s="182">
        <f t="shared" si="6"/>
        <v>36.72847800770402</v>
      </c>
      <c r="AD176" s="153" t="str">
        <f t="shared" si="7"/>
        <v>OBESIDADE II</v>
      </c>
      <c r="AE176" s="233" t="s">
        <v>135</v>
      </c>
      <c r="AF176" s="153" t="s">
        <v>130</v>
      </c>
      <c r="AG176" s="159"/>
      <c r="AH176" s="153"/>
      <c r="AI176" s="161"/>
      <c r="AJ176" s="153"/>
      <c r="AK176" s="153"/>
      <c r="AL176" s="207" t="s">
        <v>131</v>
      </c>
      <c r="AM176" s="207"/>
      <c r="AN176" s="207"/>
      <c r="AO176" s="207" t="str">
        <f ca="1">IF(R176="","",IF(R176&gt;TODAY(),"0 meses",DATEDIF(R176,TODAY(),"m") &amp; " meses"))</f>
        <v>8 meses</v>
      </c>
      <c r="AP176" s="147" t="s">
        <v>67</v>
      </c>
      <c r="AQ176" s="147" t="s">
        <v>67</v>
      </c>
      <c r="AR176" s="147"/>
      <c r="AS176" s="209" t="s">
        <v>68</v>
      </c>
      <c r="AT176" s="223" t="str">
        <f>MONTH(B176)&amp;"/"&amp;YEAR(B176)</f>
        <v>1/2024</v>
      </c>
      <c r="AU176" s="223">
        <f>WEEKNUM(B176)-WEEKNUM(EOMONTH(B176,-1)+1)+1</f>
        <v>1</v>
      </c>
      <c r="AV176" s="209" t="str">
        <f>MONTH(R176)&amp;"/"&amp;YEAR(R176)</f>
        <v>9/2025</v>
      </c>
      <c r="AW176" s="209">
        <f>WEEKNUM(R176)-WEEKNUM(EOMONTH(R176,-1)+1)+1</f>
        <v>2</v>
      </c>
      <c r="AX176" s="209">
        <f>IF(BB176="S",IF(Q176="1. Aceitou o programa",R176-B176,0),0)</f>
        <v>620</v>
      </c>
      <c r="AY176" s="209">
        <f>IF(BB176="S",IF(AND(S176&lt;&gt;"",R176&lt;&gt;""),S176-R176,0),0)</f>
        <v>0</v>
      </c>
      <c r="AZ176" s="209">
        <f>IF(BB176="S",IF(Q176="1. Aceitou o programa",IF(OR(X176="Não se Aplica",X176=""),IF(OR(W176="Não se Aplica",W176=""),0,W176-V176),AVERAGE(X176-W176,W176-V176)),0),0)</f>
        <v>0</v>
      </c>
      <c r="BA176" s="209">
        <f>IF(BB176="S",IF(AND(Q176="1. Aceitou o programa",AH176="Realizada"),IFERROR(IF(AG176="",0,AG176-R176),0),0),0)</f>
        <v>0</v>
      </c>
      <c r="BB176" s="209" t="str">
        <f>_xlfn.XLOOKUP(U176,'Lista Suspensa'!$AA$20:$AA$23,'Lista Suspensa'!$AB$20:$AB$23,"N/A")</f>
        <v>S</v>
      </c>
    </row>
    <row r="177" spans="1:54" ht="12" customHeight="1">
      <c r="A177" s="151" t="s">
        <v>121</v>
      </c>
      <c r="B177" s="152">
        <v>45292</v>
      </c>
      <c r="C177" s="153" t="s">
        <v>122</v>
      </c>
      <c r="D177" s="153" t="s">
        <v>167</v>
      </c>
      <c r="E177" s="244">
        <v>86946923</v>
      </c>
      <c r="F177" s="144" t="s">
        <v>481</v>
      </c>
      <c r="G177" s="230"/>
      <c r="H177" s="154">
        <v>30293</v>
      </c>
      <c r="I177" s="153">
        <v>43</v>
      </c>
      <c r="J177" s="148" t="s">
        <v>70</v>
      </c>
      <c r="K177" s="153"/>
      <c r="L177" s="153"/>
      <c r="M177" s="153"/>
      <c r="N177" s="153"/>
      <c r="O177" s="155">
        <v>11981026604</v>
      </c>
      <c r="P177" s="156" t="s">
        <v>60</v>
      </c>
      <c r="Q177" s="157" t="s">
        <v>110</v>
      </c>
      <c r="R177" s="158">
        <v>45912</v>
      </c>
      <c r="S177" s="159"/>
      <c r="T177" s="159" t="s">
        <v>62</v>
      </c>
      <c r="U177" s="159" t="s">
        <v>111</v>
      </c>
      <c r="V177" s="154">
        <v>45912</v>
      </c>
      <c r="W177" s="154" t="s">
        <v>126</v>
      </c>
      <c r="X177" s="154" t="s">
        <v>126</v>
      </c>
      <c r="Y177" s="160"/>
      <c r="Z177" s="160" t="s">
        <v>166</v>
      </c>
      <c r="AA177" s="153">
        <v>110</v>
      </c>
      <c r="AB177" s="153">
        <v>1.75</v>
      </c>
      <c r="AC177" s="182">
        <f t="shared" si="6"/>
        <v>35.918367346938773</v>
      </c>
      <c r="AD177" s="153" t="str">
        <f t="shared" si="7"/>
        <v>OBESIDADE II</v>
      </c>
      <c r="AE177" s="233" t="s">
        <v>135</v>
      </c>
      <c r="AF177" s="153" t="s">
        <v>130</v>
      </c>
      <c r="AG177" s="159"/>
      <c r="AH177" s="153"/>
      <c r="AI177" s="161"/>
      <c r="AJ177" s="153"/>
      <c r="AK177" s="153"/>
      <c r="AL177" s="207" t="s">
        <v>131</v>
      </c>
      <c r="AM177" s="207"/>
      <c r="AN177" s="207"/>
      <c r="AO177" s="207" t="str">
        <f ca="1">IF(R177="","",IF(R177&gt;TODAY(),"0 meses",DATEDIF(R177,TODAY(),"m") &amp; " meses"))</f>
        <v>8 meses</v>
      </c>
      <c r="AP177" s="147" t="s">
        <v>67</v>
      </c>
      <c r="AQ177" s="147" t="s">
        <v>67</v>
      </c>
      <c r="AR177" s="147"/>
      <c r="AS177" s="209" t="s">
        <v>68</v>
      </c>
      <c r="AT177" s="223" t="str">
        <f>MONTH(B177)&amp;"/"&amp;YEAR(B177)</f>
        <v>1/2024</v>
      </c>
      <c r="AU177" s="223">
        <f>WEEKNUM(B177)-WEEKNUM(EOMONTH(B177,-1)+1)+1</f>
        <v>1</v>
      </c>
      <c r="AV177" s="209" t="str">
        <f>MONTH(R177)&amp;"/"&amp;YEAR(R177)</f>
        <v>9/2025</v>
      </c>
      <c r="AW177" s="209">
        <f>WEEKNUM(R177)-WEEKNUM(EOMONTH(R177,-1)+1)+1</f>
        <v>2</v>
      </c>
      <c r="AX177" s="209">
        <f>IF(BB177="S",IF(Q177="1. Aceitou o programa",R177-B177,0),0)</f>
        <v>620</v>
      </c>
      <c r="AY177" s="209">
        <f>IF(BB177="S",IF(AND(S177&lt;&gt;"",R177&lt;&gt;""),S177-R177,0),0)</f>
        <v>0</v>
      </c>
      <c r="AZ177" s="209">
        <f>IF(BB177="S",IF(Q177="1. Aceitou o programa",IF(OR(X177="Não se Aplica",X177=""),IF(OR(W177="Não se Aplica",W177=""),0,W177-V177),AVERAGE(X177-W177,W177-V177)),0),0)</f>
        <v>0</v>
      </c>
      <c r="BA177" s="209">
        <f>IF(BB177="S",IF(AND(Q177="1. Aceitou o programa",AH177="Realizada"),IFERROR(IF(AG177="",0,AG177-R177),0),0),0)</f>
        <v>0</v>
      </c>
      <c r="BB177" s="209" t="str">
        <f>_xlfn.XLOOKUP(U177,'Lista Suspensa'!$AA$20:$AA$23,'Lista Suspensa'!$AB$20:$AB$23,"N/A")</f>
        <v>S</v>
      </c>
    </row>
    <row r="178" spans="1:54" ht="12" customHeight="1">
      <c r="A178" s="151" t="s">
        <v>121</v>
      </c>
      <c r="B178" s="152">
        <v>45292</v>
      </c>
      <c r="C178" s="153" t="s">
        <v>122</v>
      </c>
      <c r="D178" s="153" t="s">
        <v>274</v>
      </c>
      <c r="E178" s="244">
        <v>92634279</v>
      </c>
      <c r="F178" s="144" t="s">
        <v>482</v>
      </c>
      <c r="G178" s="230"/>
      <c r="H178" s="154">
        <v>31875</v>
      </c>
      <c r="I178" s="153">
        <v>39</v>
      </c>
      <c r="J178" s="148" t="s">
        <v>70</v>
      </c>
      <c r="K178" s="153"/>
      <c r="L178" s="153"/>
      <c r="M178" s="153"/>
      <c r="N178" s="153"/>
      <c r="O178" s="155" t="s">
        <v>483</v>
      </c>
      <c r="P178" s="156" t="s">
        <v>60</v>
      </c>
      <c r="Q178" s="157" t="s">
        <v>110</v>
      </c>
      <c r="R178" s="158">
        <v>45912</v>
      </c>
      <c r="S178" s="159"/>
      <c r="T178" s="159" t="s">
        <v>62</v>
      </c>
      <c r="U178" s="159" t="s">
        <v>111</v>
      </c>
      <c r="V178" s="154">
        <v>45912</v>
      </c>
      <c r="W178" s="154" t="s">
        <v>126</v>
      </c>
      <c r="X178" s="154" t="s">
        <v>126</v>
      </c>
      <c r="Y178" s="160"/>
      <c r="Z178" s="160" t="s">
        <v>128</v>
      </c>
      <c r="AA178" s="153">
        <v>110</v>
      </c>
      <c r="AB178" s="153">
        <v>1.55</v>
      </c>
      <c r="AC178" s="182">
        <f t="shared" si="6"/>
        <v>45.785639958376684</v>
      </c>
      <c r="AD178" s="153" t="str">
        <f t="shared" si="7"/>
        <v>OBESIDADE III</v>
      </c>
      <c r="AE178" s="233" t="s">
        <v>135</v>
      </c>
      <c r="AF178" s="153" t="s">
        <v>130</v>
      </c>
      <c r="AG178" s="159"/>
      <c r="AH178" s="153"/>
      <c r="AI178" s="161"/>
      <c r="AJ178" s="153"/>
      <c r="AK178" s="153"/>
      <c r="AL178" s="207" t="s">
        <v>85</v>
      </c>
      <c r="AM178" s="207" t="s">
        <v>177</v>
      </c>
      <c r="AN178" s="207" t="s">
        <v>191</v>
      </c>
      <c r="AO178" s="207" t="str">
        <f ca="1">IF(R178="","",IF(R178&gt;TODAY(),"0 meses",DATEDIF(R178,TODAY(),"m") &amp; " meses"))</f>
        <v>8 meses</v>
      </c>
      <c r="AP178" s="147" t="s">
        <v>67</v>
      </c>
      <c r="AQ178" s="147" t="s">
        <v>67</v>
      </c>
      <c r="AR178" s="147"/>
      <c r="AS178" s="209" t="s">
        <v>68</v>
      </c>
      <c r="AT178" s="223" t="str">
        <f>MONTH(B178)&amp;"/"&amp;YEAR(B178)</f>
        <v>1/2024</v>
      </c>
      <c r="AU178" s="223">
        <f>WEEKNUM(B178)-WEEKNUM(EOMONTH(B178,-1)+1)+1</f>
        <v>1</v>
      </c>
      <c r="AV178" s="209" t="str">
        <f>MONTH(R178)&amp;"/"&amp;YEAR(R178)</f>
        <v>9/2025</v>
      </c>
      <c r="AW178" s="209">
        <f>WEEKNUM(R178)-WEEKNUM(EOMONTH(R178,-1)+1)+1</f>
        <v>2</v>
      </c>
      <c r="AX178" s="209">
        <f>IF(BB178="S",IF(Q178="1. Aceitou o programa",R178-B178,0),0)</f>
        <v>620</v>
      </c>
      <c r="AY178" s="209">
        <f>IF(BB178="S",IF(AND(S178&lt;&gt;"",R178&lt;&gt;""),S178-R178,0),0)</f>
        <v>0</v>
      </c>
      <c r="AZ178" s="209">
        <f>IF(BB178="S",IF(Q178="1. Aceitou o programa",IF(OR(X178="Não se Aplica",X178=""),IF(OR(W178="Não se Aplica",W178=""),0,W178-V178),AVERAGE(X178-W178,W178-V178)),0),0)</f>
        <v>0</v>
      </c>
      <c r="BA178" s="209">
        <f>IF(BB178="S",IF(AND(Q178="1. Aceitou o programa",AH178="Realizada"),IFERROR(IF(AG178="",0,AG178-R178),0),0),0)</f>
        <v>0</v>
      </c>
      <c r="BB178" s="209" t="str">
        <f>_xlfn.XLOOKUP(U178,'Lista Suspensa'!$AA$20:$AA$23,'Lista Suspensa'!$AB$20:$AB$23,"N/A")</f>
        <v>S</v>
      </c>
    </row>
    <row r="179" spans="1:54" ht="12" customHeight="1">
      <c r="A179" s="151" t="s">
        <v>121</v>
      </c>
      <c r="B179" s="152">
        <v>45292</v>
      </c>
      <c r="C179" s="153" t="s">
        <v>122</v>
      </c>
      <c r="D179" s="153" t="s">
        <v>171</v>
      </c>
      <c r="E179" s="244">
        <v>86961376</v>
      </c>
      <c r="F179" s="144" t="s">
        <v>484</v>
      </c>
      <c r="G179" s="230"/>
      <c r="H179" s="154">
        <v>32061</v>
      </c>
      <c r="I179" s="153">
        <v>38</v>
      </c>
      <c r="J179" s="148" t="s">
        <v>70</v>
      </c>
      <c r="K179" s="153"/>
      <c r="L179" s="153"/>
      <c r="M179" s="153"/>
      <c r="N179" s="153"/>
      <c r="O179" s="155">
        <v>22997648064</v>
      </c>
      <c r="P179" s="156" t="s">
        <v>60</v>
      </c>
      <c r="Q179" s="157" t="s">
        <v>110</v>
      </c>
      <c r="R179" s="158">
        <v>45915</v>
      </c>
      <c r="S179" s="159"/>
      <c r="T179" s="159" t="s">
        <v>62</v>
      </c>
      <c r="U179" s="159" t="s">
        <v>111</v>
      </c>
      <c r="V179" s="154">
        <v>45915</v>
      </c>
      <c r="W179" s="154" t="s">
        <v>126</v>
      </c>
      <c r="X179" s="154" t="s">
        <v>126</v>
      </c>
      <c r="Y179" s="160"/>
      <c r="Z179" s="160" t="s">
        <v>201</v>
      </c>
      <c r="AA179" s="153">
        <v>94</v>
      </c>
      <c r="AB179" s="153">
        <v>1.6</v>
      </c>
      <c r="AC179" s="182">
        <f t="shared" si="6"/>
        <v>36.718749999999993</v>
      </c>
      <c r="AD179" s="153" t="str">
        <f t="shared" si="7"/>
        <v>OBESIDADE II</v>
      </c>
      <c r="AE179" s="233" t="s">
        <v>135</v>
      </c>
      <c r="AF179" s="153" t="s">
        <v>130</v>
      </c>
      <c r="AG179" s="159"/>
      <c r="AH179" s="153"/>
      <c r="AI179" s="161"/>
      <c r="AJ179" s="153"/>
      <c r="AK179" s="153"/>
      <c r="AL179" s="207" t="s">
        <v>131</v>
      </c>
      <c r="AM179" s="207"/>
      <c r="AN179" s="207"/>
      <c r="AO179" s="207" t="str">
        <f ca="1">IF(R179="","",IF(R179&gt;TODAY(),"0 meses",DATEDIF(R179,TODAY(),"m") &amp; " meses"))</f>
        <v>8 meses</v>
      </c>
      <c r="AP179" s="147" t="s">
        <v>67</v>
      </c>
      <c r="AQ179" s="147" t="s">
        <v>67</v>
      </c>
      <c r="AR179" s="147"/>
      <c r="AS179" s="209" t="s">
        <v>68</v>
      </c>
      <c r="AT179" s="223" t="str">
        <f>MONTH(B179)&amp;"/"&amp;YEAR(B179)</f>
        <v>1/2024</v>
      </c>
      <c r="AU179" s="223">
        <f>WEEKNUM(B179)-WEEKNUM(EOMONTH(B179,-1)+1)+1</f>
        <v>1</v>
      </c>
      <c r="AV179" s="209" t="str">
        <f>MONTH(R179)&amp;"/"&amp;YEAR(R179)</f>
        <v>9/2025</v>
      </c>
      <c r="AW179" s="209">
        <f>WEEKNUM(R179)-WEEKNUM(EOMONTH(R179,-1)+1)+1</f>
        <v>3</v>
      </c>
      <c r="AX179" s="209">
        <f>IF(BB179="S",IF(Q179="1. Aceitou o programa",R179-B179,0),0)</f>
        <v>623</v>
      </c>
      <c r="AY179" s="209">
        <f>IF(BB179="S",IF(AND(S179&lt;&gt;"",R179&lt;&gt;""),S179-R179,0),0)</f>
        <v>0</v>
      </c>
      <c r="AZ179" s="209">
        <f>IF(BB179="S",IF(Q179="1. Aceitou o programa",IF(OR(X179="Não se Aplica",X179=""),IF(OR(W179="Não se Aplica",W179=""),0,W179-V179),AVERAGE(X179-W179,W179-V179)),0),0)</f>
        <v>0</v>
      </c>
      <c r="BA179" s="209">
        <f>IF(BB179="S",IF(AND(Q179="1. Aceitou o programa",AH179="Realizada"),IFERROR(IF(AG179="",0,AG179-R179),0),0),0)</f>
        <v>0</v>
      </c>
      <c r="BB179" s="209" t="str">
        <f>_xlfn.XLOOKUP(U179,'Lista Suspensa'!$AA$20:$AA$23,'Lista Suspensa'!$AB$20:$AB$23,"N/A")</f>
        <v>S</v>
      </c>
    </row>
    <row r="180" spans="1:54" ht="12" customHeight="1">
      <c r="A180" s="151" t="s">
        <v>121</v>
      </c>
      <c r="B180" s="152">
        <v>45292</v>
      </c>
      <c r="C180" s="153" t="s">
        <v>122</v>
      </c>
      <c r="D180" s="153" t="s">
        <v>274</v>
      </c>
      <c r="E180" s="244">
        <v>88987780</v>
      </c>
      <c r="F180" s="144" t="s">
        <v>485</v>
      </c>
      <c r="G180" s="230"/>
      <c r="H180" s="154">
        <v>36104</v>
      </c>
      <c r="I180" s="153">
        <v>27</v>
      </c>
      <c r="J180" s="148" t="s">
        <v>70</v>
      </c>
      <c r="K180" s="153"/>
      <c r="L180" s="153"/>
      <c r="M180" s="153"/>
      <c r="N180" s="153"/>
      <c r="O180" s="155" t="s">
        <v>486</v>
      </c>
      <c r="P180" s="156" t="s">
        <v>60</v>
      </c>
      <c r="Q180" s="157" t="s">
        <v>110</v>
      </c>
      <c r="R180" s="158">
        <v>45915</v>
      </c>
      <c r="S180" s="159"/>
      <c r="T180" s="159" t="s">
        <v>62</v>
      </c>
      <c r="U180" s="159" t="s">
        <v>111</v>
      </c>
      <c r="V180" s="154">
        <v>45915</v>
      </c>
      <c r="W180" s="154" t="s">
        <v>126</v>
      </c>
      <c r="X180" s="154" t="s">
        <v>126</v>
      </c>
      <c r="Y180" s="160"/>
      <c r="Z180" s="160" t="s">
        <v>65</v>
      </c>
      <c r="AA180" s="153">
        <v>143</v>
      </c>
      <c r="AB180" s="153">
        <v>1.77</v>
      </c>
      <c r="AC180" s="182">
        <f t="shared" si="6"/>
        <v>45.644610424845986</v>
      </c>
      <c r="AD180" s="153" t="str">
        <f t="shared" si="7"/>
        <v>OBESIDADE III</v>
      </c>
      <c r="AE180" s="233" t="s">
        <v>135</v>
      </c>
      <c r="AF180" s="153" t="s">
        <v>130</v>
      </c>
      <c r="AG180" s="159"/>
      <c r="AH180" s="153"/>
      <c r="AI180" s="161"/>
      <c r="AJ180" s="153"/>
      <c r="AK180" s="153"/>
      <c r="AL180" s="207" t="s">
        <v>131</v>
      </c>
      <c r="AM180" s="207"/>
      <c r="AN180" s="207"/>
      <c r="AO180" s="207" t="str">
        <f ca="1">IF(R180="","",IF(R180&gt;TODAY(),"0 meses",DATEDIF(R180,TODAY(),"m") &amp; " meses"))</f>
        <v>8 meses</v>
      </c>
      <c r="AP180" s="147" t="s">
        <v>67</v>
      </c>
      <c r="AQ180" s="147" t="s">
        <v>67</v>
      </c>
      <c r="AR180" s="147"/>
      <c r="AS180" s="209" t="s">
        <v>68</v>
      </c>
      <c r="AT180" s="223" t="str">
        <f>MONTH(B180)&amp;"/"&amp;YEAR(B180)</f>
        <v>1/2024</v>
      </c>
      <c r="AU180" s="223">
        <f>WEEKNUM(B180)-WEEKNUM(EOMONTH(B180,-1)+1)+1</f>
        <v>1</v>
      </c>
      <c r="AV180" s="209" t="str">
        <f>MONTH(R180)&amp;"/"&amp;YEAR(R180)</f>
        <v>9/2025</v>
      </c>
      <c r="AW180" s="209">
        <f>WEEKNUM(R180)-WEEKNUM(EOMONTH(R180,-1)+1)+1</f>
        <v>3</v>
      </c>
      <c r="AX180" s="209">
        <f>IF(BB180="S",IF(Q180="1. Aceitou o programa",R180-B180,0),0)</f>
        <v>623</v>
      </c>
      <c r="AY180" s="209">
        <f>IF(BB180="S",IF(AND(S180&lt;&gt;"",R180&lt;&gt;""),S180-R180,0),0)</f>
        <v>0</v>
      </c>
      <c r="AZ180" s="209">
        <f>IF(BB180="S",IF(Q180="1. Aceitou o programa",IF(OR(X180="Não se Aplica",X180=""),IF(OR(W180="Não se Aplica",W180=""),0,W180-V180),AVERAGE(X180-W180,W180-V180)),0),0)</f>
        <v>0</v>
      </c>
      <c r="BA180" s="209">
        <f>IF(BB180="S",IF(AND(Q180="1. Aceitou o programa",AH180="Realizada"),IFERROR(IF(AG180="",0,AG180-R180),0),0),0)</f>
        <v>0</v>
      </c>
      <c r="BB180" s="209" t="str">
        <f>_xlfn.XLOOKUP(U180,'Lista Suspensa'!$AA$20:$AA$23,'Lista Suspensa'!$AB$20:$AB$23,"N/A")</f>
        <v>S</v>
      </c>
    </row>
    <row r="181" spans="1:54" ht="12" customHeight="1">
      <c r="A181" s="151" t="s">
        <v>121</v>
      </c>
      <c r="B181" s="152">
        <v>45292</v>
      </c>
      <c r="C181" s="153" t="s">
        <v>122</v>
      </c>
      <c r="D181" s="153" t="s">
        <v>56</v>
      </c>
      <c r="E181" s="244">
        <v>87204722</v>
      </c>
      <c r="F181" s="144" t="s">
        <v>487</v>
      </c>
      <c r="G181" s="230"/>
      <c r="H181" s="154">
        <v>31328</v>
      </c>
      <c r="I181" s="153">
        <v>40</v>
      </c>
      <c r="J181" s="148" t="s">
        <v>70</v>
      </c>
      <c r="K181" s="153"/>
      <c r="L181" s="153"/>
      <c r="M181" s="153"/>
      <c r="N181" s="153"/>
      <c r="O181" s="155" t="s">
        <v>488</v>
      </c>
      <c r="P181" s="156" t="s">
        <v>60</v>
      </c>
      <c r="Q181" s="157" t="s">
        <v>110</v>
      </c>
      <c r="R181" s="158">
        <v>45917</v>
      </c>
      <c r="S181" s="159"/>
      <c r="T181" s="159" t="s">
        <v>62</v>
      </c>
      <c r="U181" s="159" t="s">
        <v>111</v>
      </c>
      <c r="V181" s="154">
        <v>45917</v>
      </c>
      <c r="W181" s="154" t="s">
        <v>126</v>
      </c>
      <c r="X181" s="154" t="s">
        <v>126</v>
      </c>
      <c r="Y181" s="160"/>
      <c r="Z181" s="160" t="s">
        <v>134</v>
      </c>
      <c r="AA181" s="153">
        <v>101</v>
      </c>
      <c r="AB181" s="153">
        <v>1.66</v>
      </c>
      <c r="AC181" s="182">
        <f t="shared" si="6"/>
        <v>36.652634634925242</v>
      </c>
      <c r="AD181" s="153" t="str">
        <f t="shared" si="7"/>
        <v>OBESIDADE II</v>
      </c>
      <c r="AE181" s="233" t="s">
        <v>135</v>
      </c>
      <c r="AF181" s="153" t="s">
        <v>130</v>
      </c>
      <c r="AG181" s="159"/>
      <c r="AH181" s="153"/>
      <c r="AI181" s="161"/>
      <c r="AJ181" s="153"/>
      <c r="AK181" s="153"/>
      <c r="AL181" s="207" t="s">
        <v>131</v>
      </c>
      <c r="AM181" s="207"/>
      <c r="AN181" s="207"/>
      <c r="AO181" s="207" t="str">
        <f ca="1">IF(R181="","",IF(R181&gt;TODAY(),"0 meses",DATEDIF(R181,TODAY(),"m") &amp; " meses"))</f>
        <v>8 meses</v>
      </c>
      <c r="AP181" s="147" t="s">
        <v>67</v>
      </c>
      <c r="AQ181" s="147" t="s">
        <v>67</v>
      </c>
      <c r="AR181" s="147"/>
      <c r="AS181" s="209" t="s">
        <v>68</v>
      </c>
      <c r="AT181" s="223" t="str">
        <f>MONTH(B181)&amp;"/"&amp;YEAR(B181)</f>
        <v>1/2024</v>
      </c>
      <c r="AU181" s="223">
        <f>WEEKNUM(B181)-WEEKNUM(EOMONTH(B181,-1)+1)+1</f>
        <v>1</v>
      </c>
      <c r="AV181" s="209" t="str">
        <f>MONTH(R181)&amp;"/"&amp;YEAR(R181)</f>
        <v>9/2025</v>
      </c>
      <c r="AW181" s="209">
        <f>WEEKNUM(R181)-WEEKNUM(EOMONTH(R181,-1)+1)+1</f>
        <v>3</v>
      </c>
      <c r="AX181" s="209">
        <f>IF(BB181="S",IF(Q181="1. Aceitou o programa",R181-B181,0),0)</f>
        <v>625</v>
      </c>
      <c r="AY181" s="209">
        <f>IF(BB181="S",IF(AND(S181&lt;&gt;"",R181&lt;&gt;""),S181-R181,0),0)</f>
        <v>0</v>
      </c>
      <c r="AZ181" s="209">
        <f>IF(BB181="S",IF(Q181="1. Aceitou o programa",IF(OR(X181="Não se Aplica",X181=""),IF(OR(W181="Não se Aplica",W181=""),0,W181-V181),AVERAGE(X181-W181,W181-V181)),0),0)</f>
        <v>0</v>
      </c>
      <c r="BA181" s="209">
        <f>IF(BB181="S",IF(AND(Q181="1. Aceitou o programa",AH181="Realizada"),IFERROR(IF(AG181="",0,AG181-R181),0),0),0)</f>
        <v>0</v>
      </c>
      <c r="BB181" s="209" t="str">
        <f>_xlfn.XLOOKUP(U181,'Lista Suspensa'!$AA$20:$AA$23,'Lista Suspensa'!$AB$20:$AB$23,"N/A")</f>
        <v>S</v>
      </c>
    </row>
    <row r="182" spans="1:54" ht="12" customHeight="1">
      <c r="A182" s="151" t="s">
        <v>121</v>
      </c>
      <c r="B182" s="152">
        <v>45292</v>
      </c>
      <c r="C182" s="153" t="s">
        <v>122</v>
      </c>
      <c r="D182" s="153" t="s">
        <v>56</v>
      </c>
      <c r="E182" s="244">
        <v>87481273</v>
      </c>
      <c r="F182" s="144" t="s">
        <v>489</v>
      </c>
      <c r="G182" s="230"/>
      <c r="H182" s="154">
        <v>32636</v>
      </c>
      <c r="I182" s="153">
        <v>37</v>
      </c>
      <c r="J182" s="148" t="s">
        <v>70</v>
      </c>
      <c r="K182" s="153"/>
      <c r="L182" s="153"/>
      <c r="M182" s="153"/>
      <c r="N182" s="153"/>
      <c r="O182" s="155" t="s">
        <v>490</v>
      </c>
      <c r="P182" s="156" t="s">
        <v>60</v>
      </c>
      <c r="Q182" s="157" t="s">
        <v>110</v>
      </c>
      <c r="R182" s="158">
        <v>45917</v>
      </c>
      <c r="S182" s="159"/>
      <c r="T182" s="159" t="s">
        <v>62</v>
      </c>
      <c r="U182" s="159" t="s">
        <v>111</v>
      </c>
      <c r="V182" s="154">
        <v>45917</v>
      </c>
      <c r="W182" s="154" t="s">
        <v>126</v>
      </c>
      <c r="X182" s="154" t="s">
        <v>126</v>
      </c>
      <c r="Y182" s="160" t="s">
        <v>491</v>
      </c>
      <c r="Z182" s="160" t="s">
        <v>166</v>
      </c>
      <c r="AA182" s="153">
        <v>97</v>
      </c>
      <c r="AB182" s="153">
        <v>1.5</v>
      </c>
      <c r="AC182" s="182">
        <f t="shared" si="6"/>
        <v>43.111111111111114</v>
      </c>
      <c r="AD182" s="153" t="str">
        <f t="shared" si="7"/>
        <v>OBESIDADE III</v>
      </c>
      <c r="AE182" s="233" t="s">
        <v>135</v>
      </c>
      <c r="AF182" s="153" t="s">
        <v>130</v>
      </c>
      <c r="AG182" s="159"/>
      <c r="AH182" s="153"/>
      <c r="AI182" s="161"/>
      <c r="AJ182" s="153"/>
      <c r="AK182" s="153"/>
      <c r="AL182" s="207" t="s">
        <v>131</v>
      </c>
      <c r="AM182" s="207"/>
      <c r="AN182" s="207"/>
      <c r="AO182" s="207" t="str">
        <f ca="1">IF(R182="","",IF(R182&gt;TODAY(),"0 meses",DATEDIF(R182,TODAY(),"m") &amp; " meses"))</f>
        <v>8 meses</v>
      </c>
      <c r="AP182" s="147" t="s">
        <v>67</v>
      </c>
      <c r="AQ182" s="147" t="s">
        <v>67</v>
      </c>
      <c r="AR182" s="147"/>
      <c r="AS182" s="209" t="s">
        <v>68</v>
      </c>
      <c r="AT182" s="223" t="str">
        <f>MONTH(B182)&amp;"/"&amp;YEAR(B182)</f>
        <v>1/2024</v>
      </c>
      <c r="AU182" s="223">
        <f>WEEKNUM(B182)-WEEKNUM(EOMONTH(B182,-1)+1)+1</f>
        <v>1</v>
      </c>
      <c r="AV182" s="209" t="str">
        <f>MONTH(R182)&amp;"/"&amp;YEAR(R182)</f>
        <v>9/2025</v>
      </c>
      <c r="AW182" s="209">
        <f>WEEKNUM(R182)-WEEKNUM(EOMONTH(R182,-1)+1)+1</f>
        <v>3</v>
      </c>
      <c r="AX182" s="209">
        <f>IF(BB182="S",IF(Q182="1. Aceitou o programa",R182-B182,0),0)</f>
        <v>625</v>
      </c>
      <c r="AY182" s="209">
        <f>IF(BB182="S",IF(AND(S182&lt;&gt;"",R182&lt;&gt;""),S182-R182,0),0)</f>
        <v>0</v>
      </c>
      <c r="AZ182" s="209">
        <f>IF(BB182="S",IF(Q182="1. Aceitou o programa",IF(OR(X182="Não se Aplica",X182=""),IF(OR(W182="Não se Aplica",W182=""),0,W182-V182),AVERAGE(X182-W182,W182-V182)),0),0)</f>
        <v>0</v>
      </c>
      <c r="BA182" s="209">
        <f>IF(BB182="S",IF(AND(Q182="1. Aceitou o programa",AH182="Realizada"),IFERROR(IF(AG182="",0,AG182-R182),0),0),0)</f>
        <v>0</v>
      </c>
      <c r="BB182" s="209" t="str">
        <f>_xlfn.XLOOKUP(U182,'Lista Suspensa'!$AA$20:$AA$23,'Lista Suspensa'!$AB$20:$AB$23,"N/A")</f>
        <v>S</v>
      </c>
    </row>
    <row r="183" spans="1:54" ht="12" customHeight="1">
      <c r="A183" s="151" t="s">
        <v>121</v>
      </c>
      <c r="B183" s="152">
        <v>45292</v>
      </c>
      <c r="C183" s="153" t="s">
        <v>122</v>
      </c>
      <c r="D183" s="153" t="s">
        <v>56</v>
      </c>
      <c r="E183" s="244">
        <v>95065374</v>
      </c>
      <c r="F183" s="144" t="s">
        <v>492</v>
      </c>
      <c r="G183" s="230"/>
      <c r="H183" s="154">
        <v>23778</v>
      </c>
      <c r="I183" s="153">
        <v>61</v>
      </c>
      <c r="J183" s="148" t="s">
        <v>70</v>
      </c>
      <c r="K183" s="153" t="s">
        <v>101</v>
      </c>
      <c r="L183" s="153"/>
      <c r="M183" s="153"/>
      <c r="N183" s="153"/>
      <c r="O183" s="155" t="s">
        <v>493</v>
      </c>
      <c r="P183" s="156" t="s">
        <v>60</v>
      </c>
      <c r="Q183" s="157" t="s">
        <v>110</v>
      </c>
      <c r="R183" s="158">
        <v>45918</v>
      </c>
      <c r="S183" s="159"/>
      <c r="T183" s="159" t="s">
        <v>62</v>
      </c>
      <c r="U183" s="159" t="s">
        <v>111</v>
      </c>
      <c r="V183" s="154">
        <v>45918</v>
      </c>
      <c r="W183" s="154" t="s">
        <v>126</v>
      </c>
      <c r="X183" s="154" t="s">
        <v>126</v>
      </c>
      <c r="Y183" s="160"/>
      <c r="Z183" s="160" t="s">
        <v>128</v>
      </c>
      <c r="AA183" s="153">
        <v>111</v>
      </c>
      <c r="AB183" s="153">
        <v>1.6</v>
      </c>
      <c r="AC183" s="182">
        <f t="shared" si="6"/>
        <v>43.359374999999993</v>
      </c>
      <c r="AD183" s="153" t="str">
        <f t="shared" si="7"/>
        <v>OBESIDADE III</v>
      </c>
      <c r="AE183" s="233" t="s">
        <v>135</v>
      </c>
      <c r="AF183" s="153" t="s">
        <v>130</v>
      </c>
      <c r="AG183" s="159"/>
      <c r="AH183" s="153"/>
      <c r="AI183" s="161"/>
      <c r="AJ183" s="153"/>
      <c r="AK183" s="153"/>
      <c r="AL183" s="207" t="s">
        <v>131</v>
      </c>
      <c r="AM183" s="207"/>
      <c r="AN183" s="207"/>
      <c r="AO183" s="207" t="str">
        <f ca="1">IF(R183="","",IF(R183&gt;TODAY(),"0 meses",DATEDIF(R183,TODAY(),"m") &amp; " meses"))</f>
        <v>8 meses</v>
      </c>
      <c r="AP183" s="147" t="s">
        <v>67</v>
      </c>
      <c r="AQ183" s="147" t="s">
        <v>67</v>
      </c>
      <c r="AR183" s="147"/>
      <c r="AS183" s="209" t="s">
        <v>68</v>
      </c>
      <c r="AT183" s="223" t="str">
        <f>MONTH(B183)&amp;"/"&amp;YEAR(B183)</f>
        <v>1/2024</v>
      </c>
      <c r="AU183" s="223">
        <f>WEEKNUM(B183)-WEEKNUM(EOMONTH(B183,-1)+1)+1</f>
        <v>1</v>
      </c>
      <c r="AV183" s="209" t="str">
        <f>MONTH(R183)&amp;"/"&amp;YEAR(R183)</f>
        <v>9/2025</v>
      </c>
      <c r="AW183" s="209">
        <f>WEEKNUM(R183)-WEEKNUM(EOMONTH(R183,-1)+1)+1</f>
        <v>3</v>
      </c>
      <c r="AX183" s="209">
        <f>IF(BB183="S",IF(Q183="1. Aceitou o programa",R183-B183,0),0)</f>
        <v>626</v>
      </c>
      <c r="AY183" s="209">
        <f>IF(BB183="S",IF(AND(S183&lt;&gt;"",R183&lt;&gt;""),S183-R183,0),0)</f>
        <v>0</v>
      </c>
      <c r="AZ183" s="209">
        <f>IF(BB183="S",IF(Q183="1. Aceitou o programa",IF(OR(X183="Não se Aplica",X183=""),IF(OR(W183="Não se Aplica",W183=""),0,W183-V183),AVERAGE(X183-W183,W183-V183)),0),0)</f>
        <v>0</v>
      </c>
      <c r="BA183" s="209">
        <f>IF(BB183="S",IF(AND(Q183="1. Aceitou o programa",AH183="Realizada"),IFERROR(IF(AG183="",0,AG183-R183),0),0),0)</f>
        <v>0</v>
      </c>
      <c r="BB183" s="209" t="str">
        <f>_xlfn.XLOOKUP(U183,'Lista Suspensa'!$AA$20:$AA$23,'Lista Suspensa'!$AB$20:$AB$23,"N/A")</f>
        <v>S</v>
      </c>
    </row>
    <row r="184" spans="1:54" ht="12" customHeight="1">
      <c r="A184" s="151" t="s">
        <v>121</v>
      </c>
      <c r="B184" s="152">
        <v>45292</v>
      </c>
      <c r="C184" s="153" t="s">
        <v>122</v>
      </c>
      <c r="D184" s="153" t="s">
        <v>56</v>
      </c>
      <c r="E184" s="244">
        <v>94716522</v>
      </c>
      <c r="F184" s="144" t="s">
        <v>494</v>
      </c>
      <c r="G184" s="230"/>
      <c r="H184" s="154">
        <v>26471</v>
      </c>
      <c r="I184" s="153">
        <v>53</v>
      </c>
      <c r="J184" s="148" t="s">
        <v>70</v>
      </c>
      <c r="K184" s="153" t="s">
        <v>101</v>
      </c>
      <c r="L184" s="153"/>
      <c r="M184" s="153"/>
      <c r="N184" s="153"/>
      <c r="O184" s="155" t="s">
        <v>495</v>
      </c>
      <c r="P184" s="156" t="s">
        <v>60</v>
      </c>
      <c r="Q184" s="157" t="s">
        <v>110</v>
      </c>
      <c r="R184" s="158">
        <v>45918</v>
      </c>
      <c r="S184" s="159"/>
      <c r="T184" s="159" t="s">
        <v>62</v>
      </c>
      <c r="U184" s="159" t="s">
        <v>111</v>
      </c>
      <c r="V184" s="154">
        <v>45918</v>
      </c>
      <c r="W184" s="154" t="s">
        <v>126</v>
      </c>
      <c r="X184" s="154" t="s">
        <v>126</v>
      </c>
      <c r="Y184" s="160"/>
      <c r="Z184" s="160" t="s">
        <v>134</v>
      </c>
      <c r="AA184" s="153">
        <v>95</v>
      </c>
      <c r="AB184" s="153">
        <v>1.64</v>
      </c>
      <c r="AC184" s="182">
        <f t="shared" si="6"/>
        <v>35.321237358715059</v>
      </c>
      <c r="AD184" s="153" t="str">
        <f t="shared" si="7"/>
        <v>OBESIDADE II</v>
      </c>
      <c r="AE184" s="233" t="s">
        <v>135</v>
      </c>
      <c r="AF184" s="153" t="s">
        <v>130</v>
      </c>
      <c r="AG184" s="159"/>
      <c r="AH184" s="153"/>
      <c r="AI184" s="161"/>
      <c r="AJ184" s="153"/>
      <c r="AK184" s="153"/>
      <c r="AL184" s="207" t="s">
        <v>131</v>
      </c>
      <c r="AM184" s="207"/>
      <c r="AN184" s="207"/>
      <c r="AO184" s="207" t="str">
        <f ca="1">IF(R184="","",IF(R184&gt;TODAY(),"0 meses",DATEDIF(R184,TODAY(),"m") &amp; " meses"))</f>
        <v>8 meses</v>
      </c>
      <c r="AP184" s="147" t="s">
        <v>67</v>
      </c>
      <c r="AQ184" s="147" t="s">
        <v>67</v>
      </c>
      <c r="AR184" s="147"/>
      <c r="AS184" s="209" t="s">
        <v>68</v>
      </c>
      <c r="AT184" s="223" t="str">
        <f>MONTH(B184)&amp;"/"&amp;YEAR(B184)</f>
        <v>1/2024</v>
      </c>
      <c r="AU184" s="223">
        <f>WEEKNUM(B184)-WEEKNUM(EOMONTH(B184,-1)+1)+1</f>
        <v>1</v>
      </c>
      <c r="AV184" s="209" t="str">
        <f>MONTH(R184)&amp;"/"&amp;YEAR(R184)</f>
        <v>9/2025</v>
      </c>
      <c r="AW184" s="209">
        <f>WEEKNUM(R184)-WEEKNUM(EOMONTH(R184,-1)+1)+1</f>
        <v>3</v>
      </c>
      <c r="AX184" s="209">
        <f>IF(BB184="S",IF(Q184="1. Aceitou o programa",R184-B184,0),0)</f>
        <v>626</v>
      </c>
      <c r="AY184" s="209">
        <f>IF(BB184="S",IF(AND(S184&lt;&gt;"",R184&lt;&gt;""),S184-R184,0),0)</f>
        <v>0</v>
      </c>
      <c r="AZ184" s="209">
        <f>IF(BB184="S",IF(Q184="1. Aceitou o programa",IF(OR(X184="Não se Aplica",X184=""),IF(OR(W184="Não se Aplica",W184=""),0,W184-V184),AVERAGE(X184-W184,W184-V184)),0),0)</f>
        <v>0</v>
      </c>
      <c r="BA184" s="209">
        <f>IF(BB184="S",IF(AND(Q184="1. Aceitou o programa",AH184="Realizada"),IFERROR(IF(AG184="",0,AG184-R184),0),0),0)</f>
        <v>0</v>
      </c>
      <c r="BB184" s="209" t="str">
        <f>_xlfn.XLOOKUP(U184,'Lista Suspensa'!$AA$20:$AA$23,'Lista Suspensa'!$AB$20:$AB$23,"N/A")</f>
        <v>S</v>
      </c>
    </row>
    <row r="185" spans="1:54" ht="12" customHeight="1">
      <c r="A185" s="151" t="s">
        <v>121</v>
      </c>
      <c r="B185" s="152">
        <v>45292</v>
      </c>
      <c r="C185" s="153" t="s">
        <v>122</v>
      </c>
      <c r="D185" s="153" t="s">
        <v>274</v>
      </c>
      <c r="E185" s="244">
        <v>94616979</v>
      </c>
      <c r="F185" s="144" t="s">
        <v>496</v>
      </c>
      <c r="G185" s="230"/>
      <c r="H185" s="154">
        <v>29428</v>
      </c>
      <c r="I185" s="153">
        <v>45</v>
      </c>
      <c r="J185" s="148" t="s">
        <v>70</v>
      </c>
      <c r="K185" s="153" t="s">
        <v>101</v>
      </c>
      <c r="L185" s="153"/>
      <c r="M185" s="153"/>
      <c r="N185" s="153"/>
      <c r="O185" s="155" t="s">
        <v>497</v>
      </c>
      <c r="P185" s="156" t="s">
        <v>60</v>
      </c>
      <c r="Q185" s="157" t="s">
        <v>110</v>
      </c>
      <c r="R185" s="158">
        <v>45918</v>
      </c>
      <c r="S185" s="159"/>
      <c r="T185" s="159" t="s">
        <v>62</v>
      </c>
      <c r="U185" s="159" t="s">
        <v>111</v>
      </c>
      <c r="V185" s="154">
        <v>45918</v>
      </c>
      <c r="W185" s="154" t="s">
        <v>126</v>
      </c>
      <c r="X185" s="154" t="s">
        <v>126</v>
      </c>
      <c r="Y185" s="160"/>
      <c r="Z185" s="160" t="s">
        <v>134</v>
      </c>
      <c r="AA185" s="153">
        <v>156</v>
      </c>
      <c r="AB185" s="153">
        <v>1.73</v>
      </c>
      <c r="AC185" s="182">
        <f t="shared" si="6"/>
        <v>52.123358615389755</v>
      </c>
      <c r="AD185" s="153" t="str">
        <f t="shared" si="7"/>
        <v>OBESIDADE III</v>
      </c>
      <c r="AE185" s="233" t="s">
        <v>135</v>
      </c>
      <c r="AF185" s="153" t="s">
        <v>130</v>
      </c>
      <c r="AG185" s="159"/>
      <c r="AH185" s="153"/>
      <c r="AI185" s="161"/>
      <c r="AJ185" s="153"/>
      <c r="AK185" s="153"/>
      <c r="AL185" s="207" t="s">
        <v>143</v>
      </c>
      <c r="AM185" s="207"/>
      <c r="AN185" s="207"/>
      <c r="AO185" s="207" t="str">
        <f ca="1">IF(R185="","",IF(R185&gt;TODAY(),"0 meses",DATEDIF(R185,TODAY(),"m") &amp; " meses"))</f>
        <v>8 meses</v>
      </c>
      <c r="AP185" s="147" t="s">
        <v>67</v>
      </c>
      <c r="AQ185" s="147" t="s">
        <v>67</v>
      </c>
      <c r="AR185" s="147"/>
      <c r="AS185" s="209" t="s">
        <v>68</v>
      </c>
      <c r="AT185" s="223" t="str">
        <f>MONTH(B185)&amp;"/"&amp;YEAR(B185)</f>
        <v>1/2024</v>
      </c>
      <c r="AU185" s="223">
        <f>WEEKNUM(B185)-WEEKNUM(EOMONTH(B185,-1)+1)+1</f>
        <v>1</v>
      </c>
      <c r="AV185" s="209" t="str">
        <f>MONTH(R185)&amp;"/"&amp;YEAR(R185)</f>
        <v>9/2025</v>
      </c>
      <c r="AW185" s="209">
        <f>WEEKNUM(R185)-WEEKNUM(EOMONTH(R185,-1)+1)+1</f>
        <v>3</v>
      </c>
      <c r="AX185" s="209">
        <f>IF(BB185="S",IF(Q185="1. Aceitou o programa",R185-B185,0),0)</f>
        <v>626</v>
      </c>
      <c r="AY185" s="209">
        <f>IF(BB185="S",IF(AND(S185&lt;&gt;"",R185&lt;&gt;""),S185-R185,0),0)</f>
        <v>0</v>
      </c>
      <c r="AZ185" s="209">
        <f>IF(BB185="S",IF(Q185="1. Aceitou o programa",IF(OR(X185="Não se Aplica",X185=""),IF(OR(W185="Não se Aplica",W185=""),0,W185-V185),AVERAGE(X185-W185,W185-V185)),0),0)</f>
        <v>0</v>
      </c>
      <c r="BA185" s="209">
        <f>IF(BB185="S",IF(AND(Q185="1. Aceitou o programa",AH185="Realizada"),IFERROR(IF(AG185="",0,AG185-R185),0),0),0)</f>
        <v>0</v>
      </c>
      <c r="BB185" s="209" t="str">
        <f>_xlfn.XLOOKUP(U185,'Lista Suspensa'!$AA$20:$AA$23,'Lista Suspensa'!$AB$20:$AB$23,"N/A")</f>
        <v>S</v>
      </c>
    </row>
    <row r="186" spans="1:54" ht="12" customHeight="1">
      <c r="A186" s="151" t="s">
        <v>121</v>
      </c>
      <c r="B186" s="152">
        <v>45292</v>
      </c>
      <c r="C186" s="153" t="s">
        <v>122</v>
      </c>
      <c r="D186" s="153" t="s">
        <v>171</v>
      </c>
      <c r="E186" s="244">
        <v>881388831</v>
      </c>
      <c r="F186" s="144" t="s">
        <v>498</v>
      </c>
      <c r="G186" s="230"/>
      <c r="H186" s="154">
        <v>36035</v>
      </c>
      <c r="I186" s="153">
        <v>27</v>
      </c>
      <c r="J186" s="148" t="s">
        <v>58</v>
      </c>
      <c r="K186" s="153" t="s">
        <v>101</v>
      </c>
      <c r="L186" s="153"/>
      <c r="M186" s="153"/>
      <c r="N186" s="153"/>
      <c r="O186" s="155">
        <v>21991536161</v>
      </c>
      <c r="P186" s="156" t="s">
        <v>60</v>
      </c>
      <c r="Q186" s="157" t="s">
        <v>110</v>
      </c>
      <c r="R186" s="158">
        <v>45918</v>
      </c>
      <c r="S186" s="159"/>
      <c r="T186" s="159" t="s">
        <v>62</v>
      </c>
      <c r="U186" s="159" t="s">
        <v>111</v>
      </c>
      <c r="V186" s="154">
        <v>45918</v>
      </c>
      <c r="W186" s="154" t="s">
        <v>126</v>
      </c>
      <c r="X186" s="154" t="s">
        <v>126</v>
      </c>
      <c r="Y186" s="160"/>
      <c r="Z186" s="160" t="s">
        <v>166</v>
      </c>
      <c r="AA186" s="153">
        <v>162</v>
      </c>
      <c r="AB186" s="153">
        <v>1.92</v>
      </c>
      <c r="AC186" s="182">
        <f t="shared" si="6"/>
        <v>43.9453125</v>
      </c>
      <c r="AD186" s="153" t="str">
        <f t="shared" si="7"/>
        <v>OBESIDADE III</v>
      </c>
      <c r="AE186" s="233" t="s">
        <v>135</v>
      </c>
      <c r="AF186" s="153" t="s">
        <v>130</v>
      </c>
      <c r="AG186" s="159"/>
      <c r="AH186" s="153"/>
      <c r="AI186" s="161"/>
      <c r="AJ186" s="153"/>
      <c r="AK186" s="153"/>
      <c r="AL186" s="207" t="s">
        <v>131</v>
      </c>
      <c r="AM186" s="207"/>
      <c r="AN186" s="207"/>
      <c r="AO186" s="207" t="str">
        <f ca="1">IF(R186="","",IF(R186&gt;TODAY(),"0 meses",DATEDIF(R186,TODAY(),"m") &amp; " meses"))</f>
        <v>8 meses</v>
      </c>
      <c r="AP186" s="147" t="s">
        <v>67</v>
      </c>
      <c r="AQ186" s="147" t="s">
        <v>67</v>
      </c>
      <c r="AR186" s="147"/>
      <c r="AS186" s="209" t="s">
        <v>68</v>
      </c>
      <c r="AT186" s="223" t="str">
        <f>MONTH(B186)&amp;"/"&amp;YEAR(B186)</f>
        <v>1/2024</v>
      </c>
      <c r="AU186" s="223">
        <f>WEEKNUM(B186)-WEEKNUM(EOMONTH(B186,-1)+1)+1</f>
        <v>1</v>
      </c>
      <c r="AV186" s="209" t="str">
        <f>MONTH(R186)&amp;"/"&amp;YEAR(R186)</f>
        <v>9/2025</v>
      </c>
      <c r="AW186" s="209">
        <f>WEEKNUM(R186)-WEEKNUM(EOMONTH(R186,-1)+1)+1</f>
        <v>3</v>
      </c>
      <c r="AX186" s="209">
        <f>IF(BB186="S",IF(Q186="1. Aceitou o programa",R186-B186,0),0)</f>
        <v>626</v>
      </c>
      <c r="AY186" s="209">
        <f>IF(BB186="S",IF(AND(S186&lt;&gt;"",R186&lt;&gt;""),S186-R186,0),0)</f>
        <v>0</v>
      </c>
      <c r="AZ186" s="209">
        <f>IF(BB186="S",IF(Q186="1. Aceitou o programa",IF(OR(X186="Não se Aplica",X186=""),IF(OR(W186="Não se Aplica",W186=""),0,W186-V186),AVERAGE(X186-W186,W186-V186)),0),0)</f>
        <v>0</v>
      </c>
      <c r="BA186" s="209">
        <f>IF(BB186="S",IF(AND(Q186="1. Aceitou o programa",AH186="Realizada"),IFERROR(IF(AG186="",0,AG186-R186),0),0),0)</f>
        <v>0</v>
      </c>
      <c r="BB186" s="209" t="str">
        <f>_xlfn.XLOOKUP(U186,'Lista Suspensa'!$AA$20:$AA$23,'Lista Suspensa'!$AB$20:$AB$23,"N/A")</f>
        <v>S</v>
      </c>
    </row>
    <row r="187" spans="1:54" ht="12" customHeight="1">
      <c r="A187" s="151" t="s">
        <v>121</v>
      </c>
      <c r="B187" s="152">
        <v>45292</v>
      </c>
      <c r="C187" s="153" t="s">
        <v>122</v>
      </c>
      <c r="D187" s="153" t="s">
        <v>167</v>
      </c>
      <c r="E187" s="244">
        <v>93782838</v>
      </c>
      <c r="F187" s="144" t="s">
        <v>499</v>
      </c>
      <c r="G187" s="230"/>
      <c r="H187" s="154">
        <v>29479</v>
      </c>
      <c r="I187" s="153">
        <v>45</v>
      </c>
      <c r="J187" s="148" t="s">
        <v>70</v>
      </c>
      <c r="K187" s="153" t="s">
        <v>59</v>
      </c>
      <c r="L187" s="153"/>
      <c r="M187" s="153"/>
      <c r="N187" s="153"/>
      <c r="O187" s="155" t="s">
        <v>500</v>
      </c>
      <c r="P187" s="156" t="s">
        <v>60</v>
      </c>
      <c r="Q187" s="157" t="s">
        <v>110</v>
      </c>
      <c r="R187" s="158">
        <v>45918</v>
      </c>
      <c r="S187" s="159"/>
      <c r="T187" s="159" t="s">
        <v>62</v>
      </c>
      <c r="U187" s="159" t="s">
        <v>111</v>
      </c>
      <c r="V187" s="154">
        <v>45918</v>
      </c>
      <c r="W187" s="154" t="s">
        <v>126</v>
      </c>
      <c r="X187" s="154" t="s">
        <v>126</v>
      </c>
      <c r="Y187" s="160"/>
      <c r="Z187" s="160" t="s">
        <v>201</v>
      </c>
      <c r="AA187" s="153">
        <v>124</v>
      </c>
      <c r="AB187" s="153">
        <v>1.77</v>
      </c>
      <c r="AC187" s="182">
        <f t="shared" si="6"/>
        <v>39.579941906859453</v>
      </c>
      <c r="AD187" s="153" t="str">
        <f t="shared" si="7"/>
        <v>OBESIDADE II</v>
      </c>
      <c r="AE187" s="233" t="s">
        <v>135</v>
      </c>
      <c r="AF187" s="153" t="s">
        <v>130</v>
      </c>
      <c r="AG187" s="159"/>
      <c r="AH187" s="153"/>
      <c r="AI187" s="161"/>
      <c r="AJ187" s="153"/>
      <c r="AK187" s="153"/>
      <c r="AL187" s="207" t="s">
        <v>131</v>
      </c>
      <c r="AM187" s="207"/>
      <c r="AN187" s="207"/>
      <c r="AO187" s="207" t="str">
        <f ca="1">IF(R187="","",IF(R187&gt;TODAY(),"0 meses",DATEDIF(R187,TODAY(),"m") &amp; " meses"))</f>
        <v>8 meses</v>
      </c>
      <c r="AP187" s="147" t="s">
        <v>67</v>
      </c>
      <c r="AQ187" s="147" t="s">
        <v>67</v>
      </c>
      <c r="AR187" s="147"/>
      <c r="AS187" s="209" t="s">
        <v>68</v>
      </c>
      <c r="AT187" s="223" t="str">
        <f>MONTH(B187)&amp;"/"&amp;YEAR(B187)</f>
        <v>1/2024</v>
      </c>
      <c r="AU187" s="223">
        <f>WEEKNUM(B187)-WEEKNUM(EOMONTH(B187,-1)+1)+1</f>
        <v>1</v>
      </c>
      <c r="AV187" s="209" t="str">
        <f>MONTH(R187)&amp;"/"&amp;YEAR(R187)</f>
        <v>9/2025</v>
      </c>
      <c r="AW187" s="209">
        <f>WEEKNUM(R187)-WEEKNUM(EOMONTH(R187,-1)+1)+1</f>
        <v>3</v>
      </c>
      <c r="AX187" s="209">
        <f>IF(BB187="S",IF(Q187="1. Aceitou o programa",R187-B187,0),0)</f>
        <v>626</v>
      </c>
      <c r="AY187" s="209">
        <f>IF(BB187="S",IF(AND(S187&lt;&gt;"",R187&lt;&gt;""),S187-R187,0),0)</f>
        <v>0</v>
      </c>
      <c r="AZ187" s="209">
        <f>IF(BB187="S",IF(Q187="1. Aceitou o programa",IF(OR(X187="Não se Aplica",X187=""),IF(OR(W187="Não se Aplica",W187=""),0,W187-V187),AVERAGE(X187-W187,W187-V187)),0),0)</f>
        <v>0</v>
      </c>
      <c r="BA187" s="209">
        <f>IF(BB187="S",IF(AND(Q187="1. Aceitou o programa",AH187="Realizada"),IFERROR(IF(AG187="",0,AG187-R187),0),0),0)</f>
        <v>0</v>
      </c>
      <c r="BB187" s="209" t="str">
        <f>_xlfn.XLOOKUP(U187,'Lista Suspensa'!$AA$20:$AA$23,'Lista Suspensa'!$AB$20:$AB$23,"N/A")</f>
        <v>S</v>
      </c>
    </row>
    <row r="188" spans="1:54" ht="12" customHeight="1">
      <c r="A188" s="151" t="s">
        <v>121</v>
      </c>
      <c r="B188" s="152">
        <v>45292</v>
      </c>
      <c r="C188" s="153" t="s">
        <v>122</v>
      </c>
      <c r="D188" s="153" t="s">
        <v>175</v>
      </c>
      <c r="E188" s="244">
        <v>95054823</v>
      </c>
      <c r="F188" s="144" t="s">
        <v>501</v>
      </c>
      <c r="G188" s="230"/>
      <c r="H188" s="154">
        <v>29663</v>
      </c>
      <c r="I188" s="153">
        <v>45</v>
      </c>
      <c r="J188" s="148" t="s">
        <v>70</v>
      </c>
      <c r="K188" s="153" t="s">
        <v>59</v>
      </c>
      <c r="L188" s="153"/>
      <c r="M188" s="153"/>
      <c r="N188" s="153"/>
      <c r="O188" s="155" t="s">
        <v>502</v>
      </c>
      <c r="P188" s="156" t="s">
        <v>60</v>
      </c>
      <c r="Q188" s="157" t="s">
        <v>110</v>
      </c>
      <c r="R188" s="158">
        <v>45918</v>
      </c>
      <c r="S188" s="159"/>
      <c r="T188" s="159" t="s">
        <v>62</v>
      </c>
      <c r="U188" s="159" t="s">
        <v>111</v>
      </c>
      <c r="V188" s="154">
        <v>45918</v>
      </c>
      <c r="W188" s="154" t="s">
        <v>126</v>
      </c>
      <c r="X188" s="154" t="s">
        <v>126</v>
      </c>
      <c r="Y188" s="160" t="s">
        <v>503</v>
      </c>
      <c r="Z188" s="160" t="s">
        <v>128</v>
      </c>
      <c r="AA188" s="153">
        <v>125</v>
      </c>
      <c r="AB188" s="153">
        <v>1.72</v>
      </c>
      <c r="AC188" s="182">
        <f t="shared" si="6"/>
        <v>42.25256895619254</v>
      </c>
      <c r="AD188" s="153" t="str">
        <f t="shared" si="7"/>
        <v>OBESIDADE III</v>
      </c>
      <c r="AE188" s="233" t="s">
        <v>504</v>
      </c>
      <c r="AF188" s="153" t="s">
        <v>130</v>
      </c>
      <c r="AG188" s="159"/>
      <c r="AH188" s="153"/>
      <c r="AI188" s="161"/>
      <c r="AJ188" s="153"/>
      <c r="AK188" s="153"/>
      <c r="AL188" s="207" t="s">
        <v>131</v>
      </c>
      <c r="AM188" s="207" t="s">
        <v>177</v>
      </c>
      <c r="AN188" s="207" t="s">
        <v>191</v>
      </c>
      <c r="AO188" s="207" t="str">
        <f ca="1">IF(R188="","",IF(R188&gt;TODAY(),"0 meses",DATEDIF(R188,TODAY(),"m") &amp; " meses"))</f>
        <v>8 meses</v>
      </c>
      <c r="AP188" s="147" t="s">
        <v>67</v>
      </c>
      <c r="AQ188" s="147" t="s">
        <v>67</v>
      </c>
      <c r="AR188" s="147"/>
      <c r="AS188" s="209" t="s">
        <v>68</v>
      </c>
      <c r="AT188" s="223" t="str">
        <f>MONTH(B188)&amp;"/"&amp;YEAR(B188)</f>
        <v>1/2024</v>
      </c>
      <c r="AU188" s="223">
        <f>WEEKNUM(B188)-WEEKNUM(EOMONTH(B188,-1)+1)+1</f>
        <v>1</v>
      </c>
      <c r="AV188" s="209" t="str">
        <f>MONTH(R188)&amp;"/"&amp;YEAR(R188)</f>
        <v>9/2025</v>
      </c>
      <c r="AW188" s="209">
        <f>WEEKNUM(R188)-WEEKNUM(EOMONTH(R188,-1)+1)+1</f>
        <v>3</v>
      </c>
      <c r="AX188" s="209">
        <f>IF(BB188="S",IF(Q188="1. Aceitou o programa",R188-B188,0),0)</f>
        <v>626</v>
      </c>
      <c r="AY188" s="209">
        <f>IF(BB188="S",IF(AND(S188&lt;&gt;"",R188&lt;&gt;""),S188-R188,0),0)</f>
        <v>0</v>
      </c>
      <c r="AZ188" s="209">
        <f>IF(BB188="S",IF(Q188="1. Aceitou o programa",IF(OR(X188="Não se Aplica",X188=""),IF(OR(W188="Não se Aplica",W188=""),0,W188-V188),AVERAGE(X188-W188,W188-V188)),0),0)</f>
        <v>0</v>
      </c>
      <c r="BA188" s="209">
        <f>IF(BB188="S",IF(AND(Q188="1. Aceitou o programa",AH188="Realizada"),IFERROR(IF(AG188="",0,AG188-R188),0),0),0)</f>
        <v>0</v>
      </c>
      <c r="BB188" s="209" t="str">
        <f>_xlfn.XLOOKUP(U188,'Lista Suspensa'!$AA$20:$AA$23,'Lista Suspensa'!$AB$20:$AB$23,"N/A")</f>
        <v>S</v>
      </c>
    </row>
    <row r="189" spans="1:54" ht="12" customHeight="1">
      <c r="A189" s="151" t="s">
        <v>121</v>
      </c>
      <c r="B189" s="152">
        <v>45292</v>
      </c>
      <c r="C189" s="153" t="s">
        <v>122</v>
      </c>
      <c r="D189" s="153" t="s">
        <v>56</v>
      </c>
      <c r="E189" s="244">
        <v>89978482</v>
      </c>
      <c r="F189" s="144" t="s">
        <v>505</v>
      </c>
      <c r="G189" s="230"/>
      <c r="H189" s="154">
        <v>30264</v>
      </c>
      <c r="I189" s="153">
        <v>43</v>
      </c>
      <c r="J189" s="148" t="s">
        <v>70</v>
      </c>
      <c r="K189" s="153" t="s">
        <v>59</v>
      </c>
      <c r="L189" s="153"/>
      <c r="M189" s="153"/>
      <c r="N189" s="153"/>
      <c r="O189" s="155" t="s">
        <v>506</v>
      </c>
      <c r="P189" s="156" t="s">
        <v>60</v>
      </c>
      <c r="Q189" s="157" t="s">
        <v>110</v>
      </c>
      <c r="R189" s="158">
        <v>45918</v>
      </c>
      <c r="S189" s="159"/>
      <c r="T189" s="159" t="s">
        <v>62</v>
      </c>
      <c r="U189" s="159" t="s">
        <v>111</v>
      </c>
      <c r="V189" s="154">
        <v>45918</v>
      </c>
      <c r="W189" s="154" t="s">
        <v>126</v>
      </c>
      <c r="X189" s="154" t="s">
        <v>126</v>
      </c>
      <c r="Y189" s="160"/>
      <c r="Z189" s="160" t="s">
        <v>193</v>
      </c>
      <c r="AA189" s="153">
        <v>130</v>
      </c>
      <c r="AB189" s="153">
        <v>1.7</v>
      </c>
      <c r="AC189" s="182">
        <f t="shared" si="6"/>
        <v>44.982698961937722</v>
      </c>
      <c r="AD189" s="153" t="str">
        <f t="shared" si="7"/>
        <v>OBESIDADE III</v>
      </c>
      <c r="AE189" s="233" t="s">
        <v>135</v>
      </c>
      <c r="AF189" s="153" t="s">
        <v>130</v>
      </c>
      <c r="AG189" s="159"/>
      <c r="AH189" s="153"/>
      <c r="AI189" s="161"/>
      <c r="AJ189" s="153"/>
      <c r="AK189" s="153"/>
      <c r="AL189" s="207" t="s">
        <v>131</v>
      </c>
      <c r="AM189" s="207" t="s">
        <v>379</v>
      </c>
      <c r="AN189" s="207"/>
      <c r="AO189" s="207" t="str">
        <f ca="1">IF(R189="","",IF(R189&gt;TODAY(),"0 meses",DATEDIF(R189,TODAY(),"m") &amp; " meses"))</f>
        <v>8 meses</v>
      </c>
      <c r="AP189" s="147" t="s">
        <v>67</v>
      </c>
      <c r="AQ189" s="147" t="s">
        <v>67</v>
      </c>
      <c r="AR189" s="147"/>
      <c r="AS189" s="209" t="s">
        <v>68</v>
      </c>
      <c r="AT189" s="223" t="str">
        <f>MONTH(B189)&amp;"/"&amp;YEAR(B189)</f>
        <v>1/2024</v>
      </c>
      <c r="AU189" s="223">
        <f>WEEKNUM(B189)-WEEKNUM(EOMONTH(B189,-1)+1)+1</f>
        <v>1</v>
      </c>
      <c r="AV189" s="209" t="str">
        <f>MONTH(R189)&amp;"/"&amp;YEAR(R189)</f>
        <v>9/2025</v>
      </c>
      <c r="AW189" s="209">
        <f>WEEKNUM(R189)-WEEKNUM(EOMONTH(R189,-1)+1)+1</f>
        <v>3</v>
      </c>
      <c r="AX189" s="209">
        <f>IF(BB189="S",IF(Q189="1. Aceitou o programa",R189-B189,0),0)</f>
        <v>626</v>
      </c>
      <c r="AY189" s="209">
        <f>IF(BB189="S",IF(AND(S189&lt;&gt;"",R189&lt;&gt;""),S189-R189,0),0)</f>
        <v>0</v>
      </c>
      <c r="AZ189" s="209">
        <f>IF(BB189="S",IF(Q189="1. Aceitou o programa",IF(OR(X189="Não se Aplica",X189=""),IF(OR(W189="Não se Aplica",W189=""),0,W189-V189),AVERAGE(X189-W189,W189-V189)),0),0)</f>
        <v>0</v>
      </c>
      <c r="BA189" s="209">
        <f>IF(BB189="S",IF(AND(Q189="1. Aceitou o programa",AH189="Realizada"),IFERROR(IF(AG189="",0,AG189-R189),0),0),0)</f>
        <v>0</v>
      </c>
      <c r="BB189" s="209" t="str">
        <f>_xlfn.XLOOKUP(U189,'Lista Suspensa'!$AA$20:$AA$23,'Lista Suspensa'!$AB$20:$AB$23,"N/A")</f>
        <v>S</v>
      </c>
    </row>
    <row r="190" spans="1:54" ht="12" customHeight="1">
      <c r="A190" s="151" t="s">
        <v>121</v>
      </c>
      <c r="B190" s="152">
        <v>45292</v>
      </c>
      <c r="C190" s="153" t="s">
        <v>122</v>
      </c>
      <c r="D190" s="153" t="s">
        <v>175</v>
      </c>
      <c r="E190" s="244">
        <v>94758356</v>
      </c>
      <c r="F190" s="144" t="s">
        <v>507</v>
      </c>
      <c r="G190" s="230"/>
      <c r="H190" s="154">
        <v>32103</v>
      </c>
      <c r="I190" s="153">
        <v>38</v>
      </c>
      <c r="J190" s="148" t="s">
        <v>70</v>
      </c>
      <c r="K190" s="153" t="s">
        <v>59</v>
      </c>
      <c r="L190" s="153"/>
      <c r="M190" s="153"/>
      <c r="N190" s="153"/>
      <c r="O190" s="155">
        <v>11983406772</v>
      </c>
      <c r="P190" s="156" t="s">
        <v>60</v>
      </c>
      <c r="Q190" s="157" t="s">
        <v>110</v>
      </c>
      <c r="R190" s="158">
        <v>45918</v>
      </c>
      <c r="S190" s="159"/>
      <c r="T190" s="159" t="s">
        <v>62</v>
      </c>
      <c r="U190" s="159" t="s">
        <v>111</v>
      </c>
      <c r="V190" s="154">
        <v>45918</v>
      </c>
      <c r="W190" s="154" t="s">
        <v>126</v>
      </c>
      <c r="X190" s="154" t="s">
        <v>126</v>
      </c>
      <c r="Y190" s="160"/>
      <c r="Z190" s="160" t="s">
        <v>166</v>
      </c>
      <c r="AA190" s="153">
        <v>102</v>
      </c>
      <c r="AB190" s="153">
        <v>1.54</v>
      </c>
      <c r="AC190" s="182">
        <f t="shared" si="6"/>
        <v>43.008939112835215</v>
      </c>
      <c r="AD190" s="153" t="str">
        <f t="shared" si="7"/>
        <v>OBESIDADE III</v>
      </c>
      <c r="AE190" s="233" t="s">
        <v>135</v>
      </c>
      <c r="AF190" s="153" t="s">
        <v>130</v>
      </c>
      <c r="AG190" s="159"/>
      <c r="AH190" s="153"/>
      <c r="AI190" s="161"/>
      <c r="AJ190" s="153"/>
      <c r="AK190" s="153"/>
      <c r="AL190" s="207" t="s">
        <v>131</v>
      </c>
      <c r="AM190" s="207"/>
      <c r="AN190" s="207"/>
      <c r="AO190" s="207" t="str">
        <f ca="1">IF(R190="","",IF(R190&gt;TODAY(),"0 meses",DATEDIF(R190,TODAY(),"m") &amp; " meses"))</f>
        <v>8 meses</v>
      </c>
      <c r="AP190" s="147" t="s">
        <v>67</v>
      </c>
      <c r="AQ190" s="147" t="s">
        <v>67</v>
      </c>
      <c r="AR190" s="147"/>
      <c r="AS190" s="209" t="s">
        <v>68</v>
      </c>
      <c r="AT190" s="223" t="str">
        <f>MONTH(B190)&amp;"/"&amp;YEAR(B190)</f>
        <v>1/2024</v>
      </c>
      <c r="AU190" s="223">
        <f>WEEKNUM(B190)-WEEKNUM(EOMONTH(B190,-1)+1)+1</f>
        <v>1</v>
      </c>
      <c r="AV190" s="209" t="str">
        <f>MONTH(R190)&amp;"/"&amp;YEAR(R190)</f>
        <v>9/2025</v>
      </c>
      <c r="AW190" s="209">
        <f>WEEKNUM(R190)-WEEKNUM(EOMONTH(R190,-1)+1)+1</f>
        <v>3</v>
      </c>
      <c r="AX190" s="209">
        <f>IF(BB190="S",IF(Q190="1. Aceitou o programa",R190-B190,0),0)</f>
        <v>626</v>
      </c>
      <c r="AY190" s="209">
        <f>IF(BB190="S",IF(AND(S190&lt;&gt;"",R190&lt;&gt;""),S190-R190,0),0)</f>
        <v>0</v>
      </c>
      <c r="AZ190" s="209">
        <f>IF(BB190="S",IF(Q190="1. Aceitou o programa",IF(OR(X190="Não se Aplica",X190=""),IF(OR(W190="Não se Aplica",W190=""),0,W190-V190),AVERAGE(X190-W190,W190-V190)),0),0)</f>
        <v>0</v>
      </c>
      <c r="BA190" s="209">
        <f>IF(BB190="S",IF(AND(Q190="1. Aceitou o programa",AH190="Realizada"),IFERROR(IF(AG190="",0,AG190-R190),0),0),0)</f>
        <v>0</v>
      </c>
      <c r="BB190" s="209" t="str">
        <f>_xlfn.XLOOKUP(U190,'Lista Suspensa'!$AA$20:$AA$23,'Lista Suspensa'!$AB$20:$AB$23,"N/A")</f>
        <v>S</v>
      </c>
    </row>
    <row r="191" spans="1:54" ht="12" customHeight="1">
      <c r="A191" s="151" t="s">
        <v>121</v>
      </c>
      <c r="B191" s="152">
        <v>45292</v>
      </c>
      <c r="C191" s="153" t="s">
        <v>122</v>
      </c>
      <c r="D191" s="153" t="s">
        <v>56</v>
      </c>
      <c r="E191" s="244">
        <v>83340783</v>
      </c>
      <c r="F191" s="144" t="s">
        <v>508</v>
      </c>
      <c r="G191" s="230"/>
      <c r="H191" s="154">
        <v>29107</v>
      </c>
      <c r="I191" s="153">
        <v>46</v>
      </c>
      <c r="J191" s="148" t="s">
        <v>70</v>
      </c>
      <c r="K191" s="153"/>
      <c r="L191" s="153"/>
      <c r="M191" s="153"/>
      <c r="N191" s="153"/>
      <c r="O191" s="155" t="s">
        <v>509</v>
      </c>
      <c r="P191" s="156" t="s">
        <v>60</v>
      </c>
      <c r="Q191" s="157" t="s">
        <v>110</v>
      </c>
      <c r="R191" s="158">
        <v>45918</v>
      </c>
      <c r="S191" s="159"/>
      <c r="T191" s="159" t="s">
        <v>62</v>
      </c>
      <c r="U191" s="159" t="s">
        <v>111</v>
      </c>
      <c r="V191" s="154">
        <v>45918</v>
      </c>
      <c r="W191" s="154" t="s">
        <v>126</v>
      </c>
      <c r="X191" s="154" t="s">
        <v>126</v>
      </c>
      <c r="Y191" s="160"/>
      <c r="Z191" s="160" t="s">
        <v>224</v>
      </c>
      <c r="AA191" s="153">
        <v>88.7</v>
      </c>
      <c r="AB191" s="153">
        <v>1.7</v>
      </c>
      <c r="AC191" s="182">
        <f t="shared" si="6"/>
        <v>30.692041522491355</v>
      </c>
      <c r="AD191" s="153" t="str">
        <f t="shared" si="7"/>
        <v>OBESIDADE I</v>
      </c>
      <c r="AE191" s="233" t="s">
        <v>135</v>
      </c>
      <c r="AF191" s="153" t="s">
        <v>130</v>
      </c>
      <c r="AG191" s="159"/>
      <c r="AH191" s="153"/>
      <c r="AI191" s="161"/>
      <c r="AJ191" s="153"/>
      <c r="AK191" s="153"/>
      <c r="AL191" s="207" t="s">
        <v>131</v>
      </c>
      <c r="AM191" s="207"/>
      <c r="AN191" s="207"/>
      <c r="AO191" s="207" t="str">
        <f ca="1">IF(R191="","",IF(R191&gt;TODAY(),"0 meses",DATEDIF(R191,TODAY(),"m") &amp; " meses"))</f>
        <v>8 meses</v>
      </c>
      <c r="AP191" s="147" t="s">
        <v>67</v>
      </c>
      <c r="AQ191" s="147" t="s">
        <v>67</v>
      </c>
      <c r="AR191" s="147"/>
      <c r="AS191" s="209" t="s">
        <v>68</v>
      </c>
      <c r="AT191" s="223" t="str">
        <f>MONTH(B191)&amp;"/"&amp;YEAR(B191)</f>
        <v>1/2024</v>
      </c>
      <c r="AU191" s="223">
        <f>WEEKNUM(B191)-WEEKNUM(EOMONTH(B191,-1)+1)+1</f>
        <v>1</v>
      </c>
      <c r="AV191" s="209" t="str">
        <f>MONTH(R191)&amp;"/"&amp;YEAR(R191)</f>
        <v>9/2025</v>
      </c>
      <c r="AW191" s="209">
        <f>WEEKNUM(R191)-WEEKNUM(EOMONTH(R191,-1)+1)+1</f>
        <v>3</v>
      </c>
      <c r="AX191" s="209">
        <f>IF(BB191="S",IF(Q191="1. Aceitou o programa",R191-B191,0),0)</f>
        <v>626</v>
      </c>
      <c r="AY191" s="209">
        <f>IF(BB191="S",IF(AND(S191&lt;&gt;"",R191&lt;&gt;""),S191-R191,0),0)</f>
        <v>0</v>
      </c>
      <c r="AZ191" s="209">
        <f>IF(BB191="S",IF(Q191="1. Aceitou o programa",IF(OR(X191="Não se Aplica",X191=""),IF(OR(W191="Não se Aplica",W191=""),0,W191-V191),AVERAGE(X191-W191,W191-V191)),0),0)</f>
        <v>0</v>
      </c>
      <c r="BA191" s="209">
        <f>IF(BB191="S",IF(AND(Q191="1. Aceitou o programa",AH191="Realizada"),IFERROR(IF(AG191="",0,AG191-R191),0),0),0)</f>
        <v>0</v>
      </c>
      <c r="BB191" s="209" t="str">
        <f>_xlfn.XLOOKUP(U191,'Lista Suspensa'!$AA$20:$AA$23,'Lista Suspensa'!$AB$20:$AB$23,"N/A")</f>
        <v>S</v>
      </c>
    </row>
    <row r="192" spans="1:54" ht="12" customHeight="1">
      <c r="A192" s="151" t="s">
        <v>121</v>
      </c>
      <c r="B192" s="152">
        <v>45292</v>
      </c>
      <c r="C192" s="153" t="s">
        <v>122</v>
      </c>
      <c r="D192" s="153" t="s">
        <v>56</v>
      </c>
      <c r="E192" s="244">
        <v>87774623</v>
      </c>
      <c r="F192" s="144" t="s">
        <v>510</v>
      </c>
      <c r="G192" s="230"/>
      <c r="H192" s="154">
        <v>31275</v>
      </c>
      <c r="I192" s="153">
        <v>40</v>
      </c>
      <c r="J192" s="148" t="s">
        <v>70</v>
      </c>
      <c r="K192" s="153"/>
      <c r="L192" s="153"/>
      <c r="M192" s="153"/>
      <c r="N192" s="153"/>
      <c r="O192" s="155" t="s">
        <v>511</v>
      </c>
      <c r="P192" s="156" t="s">
        <v>60</v>
      </c>
      <c r="Q192" s="157" t="s">
        <v>110</v>
      </c>
      <c r="R192" s="158">
        <v>45918</v>
      </c>
      <c r="S192" s="159"/>
      <c r="T192" s="159" t="s">
        <v>62</v>
      </c>
      <c r="U192" s="159" t="s">
        <v>111</v>
      </c>
      <c r="V192" s="154">
        <v>45918</v>
      </c>
      <c r="W192" s="154" t="s">
        <v>126</v>
      </c>
      <c r="X192" s="154" t="s">
        <v>126</v>
      </c>
      <c r="Y192" s="160"/>
      <c r="Z192" s="160" t="s">
        <v>184</v>
      </c>
      <c r="AA192" s="153">
        <v>107</v>
      </c>
      <c r="AB192" s="153">
        <v>1.67</v>
      </c>
      <c r="AC192" s="182">
        <f t="shared" si="6"/>
        <v>38.366381010434225</v>
      </c>
      <c r="AD192" s="153" t="str">
        <f t="shared" si="7"/>
        <v>OBESIDADE II</v>
      </c>
      <c r="AE192" s="233" t="s">
        <v>135</v>
      </c>
      <c r="AF192" s="153" t="s">
        <v>130</v>
      </c>
      <c r="AG192" s="159"/>
      <c r="AH192" s="153"/>
      <c r="AI192" s="161"/>
      <c r="AJ192" s="153"/>
      <c r="AK192" s="153"/>
      <c r="AL192" s="207" t="s">
        <v>131</v>
      </c>
      <c r="AM192" s="207"/>
      <c r="AN192" s="207"/>
      <c r="AO192" s="207" t="str">
        <f ca="1">IF(R192="","",IF(R192&gt;TODAY(),"0 meses",DATEDIF(R192,TODAY(),"m") &amp; " meses"))</f>
        <v>8 meses</v>
      </c>
      <c r="AP192" s="147" t="s">
        <v>67</v>
      </c>
      <c r="AQ192" s="147" t="s">
        <v>67</v>
      </c>
      <c r="AR192" s="147"/>
      <c r="AS192" s="209" t="s">
        <v>68</v>
      </c>
      <c r="AT192" s="223" t="str">
        <f>MONTH(B192)&amp;"/"&amp;YEAR(B192)</f>
        <v>1/2024</v>
      </c>
      <c r="AU192" s="223">
        <f>WEEKNUM(B192)-WEEKNUM(EOMONTH(B192,-1)+1)+1</f>
        <v>1</v>
      </c>
      <c r="AV192" s="209" t="str">
        <f>MONTH(R192)&amp;"/"&amp;YEAR(R192)</f>
        <v>9/2025</v>
      </c>
      <c r="AW192" s="209">
        <f>WEEKNUM(R192)-WEEKNUM(EOMONTH(R192,-1)+1)+1</f>
        <v>3</v>
      </c>
      <c r="AX192" s="209">
        <f>IF(BB192="S",IF(Q192="1. Aceitou o programa",R192-B192,0),0)</f>
        <v>626</v>
      </c>
      <c r="AY192" s="209">
        <f>IF(BB192="S",IF(AND(S192&lt;&gt;"",R192&lt;&gt;""),S192-R192,0),0)</f>
        <v>0</v>
      </c>
      <c r="AZ192" s="209">
        <f>IF(BB192="S",IF(Q192="1. Aceitou o programa",IF(OR(X192="Não se Aplica",X192=""),IF(OR(W192="Não se Aplica",W192=""),0,W192-V192),AVERAGE(X192-W192,W192-V192)),0),0)</f>
        <v>0</v>
      </c>
      <c r="BA192" s="209">
        <f>IF(BB192="S",IF(AND(Q192="1. Aceitou o programa",AH192="Realizada"),IFERROR(IF(AG192="",0,AG192-R192),0),0),0)</f>
        <v>0</v>
      </c>
      <c r="BB192" s="209" t="str">
        <f>_xlfn.XLOOKUP(U192,'Lista Suspensa'!$AA$20:$AA$23,'Lista Suspensa'!$AB$20:$AB$23,"N/A")</f>
        <v>S</v>
      </c>
    </row>
    <row r="193" spans="1:54" ht="12" customHeight="1">
      <c r="A193" s="151" t="s">
        <v>121</v>
      </c>
      <c r="B193" s="152">
        <v>45292</v>
      </c>
      <c r="C193" s="153" t="s">
        <v>122</v>
      </c>
      <c r="D193" s="153" t="s">
        <v>56</v>
      </c>
      <c r="E193" s="244">
        <v>93796804</v>
      </c>
      <c r="F193" s="144" t="s">
        <v>512</v>
      </c>
      <c r="G193" s="230"/>
      <c r="H193" s="154">
        <v>32936</v>
      </c>
      <c r="I193" s="153">
        <v>36</v>
      </c>
      <c r="J193" s="148" t="s">
        <v>70</v>
      </c>
      <c r="K193" s="153"/>
      <c r="L193" s="153"/>
      <c r="M193" s="153"/>
      <c r="N193" s="153"/>
      <c r="O193" s="155" t="s">
        <v>513</v>
      </c>
      <c r="P193" s="156" t="s">
        <v>60</v>
      </c>
      <c r="Q193" s="157" t="s">
        <v>110</v>
      </c>
      <c r="R193" s="158">
        <v>45918</v>
      </c>
      <c r="S193" s="159"/>
      <c r="T193" s="159" t="s">
        <v>62</v>
      </c>
      <c r="U193" s="159" t="s">
        <v>111</v>
      </c>
      <c r="V193" s="154">
        <v>45918</v>
      </c>
      <c r="W193" s="154" t="s">
        <v>126</v>
      </c>
      <c r="X193" s="154" t="s">
        <v>126</v>
      </c>
      <c r="Y193" s="160"/>
      <c r="Z193" s="160" t="s">
        <v>174</v>
      </c>
      <c r="AA193" s="153">
        <v>102</v>
      </c>
      <c r="AB193" s="153">
        <v>1.63</v>
      </c>
      <c r="AC193" s="182">
        <f t="shared" si="6"/>
        <v>38.390605592984308</v>
      </c>
      <c r="AD193" s="153" t="str">
        <f t="shared" si="7"/>
        <v>OBESIDADE II</v>
      </c>
      <c r="AE193" s="233" t="s">
        <v>135</v>
      </c>
      <c r="AF193" s="153" t="s">
        <v>130</v>
      </c>
      <c r="AG193" s="159"/>
      <c r="AH193" s="153"/>
      <c r="AI193" s="161"/>
      <c r="AJ193" s="153"/>
      <c r="AK193" s="153"/>
      <c r="AL193" s="207" t="s">
        <v>131</v>
      </c>
      <c r="AM193" s="207"/>
      <c r="AN193" s="207"/>
      <c r="AO193" s="207" t="str">
        <f ca="1">IF(R193="","",IF(R193&gt;TODAY(),"0 meses",DATEDIF(R193,TODAY(),"m") &amp; " meses"))</f>
        <v>8 meses</v>
      </c>
      <c r="AP193" s="147" t="s">
        <v>67</v>
      </c>
      <c r="AQ193" s="147" t="s">
        <v>67</v>
      </c>
      <c r="AR193" s="147"/>
      <c r="AS193" s="209" t="s">
        <v>68</v>
      </c>
      <c r="AT193" s="223" t="str">
        <f>MONTH(B193)&amp;"/"&amp;YEAR(B193)</f>
        <v>1/2024</v>
      </c>
      <c r="AU193" s="223">
        <f>WEEKNUM(B193)-WEEKNUM(EOMONTH(B193,-1)+1)+1</f>
        <v>1</v>
      </c>
      <c r="AV193" s="209" t="str">
        <f>MONTH(R193)&amp;"/"&amp;YEAR(R193)</f>
        <v>9/2025</v>
      </c>
      <c r="AW193" s="209">
        <f>WEEKNUM(R193)-WEEKNUM(EOMONTH(R193,-1)+1)+1</f>
        <v>3</v>
      </c>
      <c r="AX193" s="209">
        <f>IF(BB193="S",IF(Q193="1. Aceitou o programa",R193-B193,0),0)</f>
        <v>626</v>
      </c>
      <c r="AY193" s="209">
        <f>IF(BB193="S",IF(AND(S193&lt;&gt;"",R193&lt;&gt;""),S193-R193,0),0)</f>
        <v>0</v>
      </c>
      <c r="AZ193" s="209">
        <f>IF(BB193="S",IF(Q193="1. Aceitou o programa",IF(OR(X193="Não se Aplica",X193=""),IF(OR(W193="Não se Aplica",W193=""),0,W193-V193),AVERAGE(X193-W193,W193-V193)),0),0)</f>
        <v>0</v>
      </c>
      <c r="BA193" s="209">
        <f>IF(BB193="S",IF(AND(Q193="1. Aceitou o programa",AH193="Realizada"),IFERROR(IF(AG193="",0,AG193-R193),0),0),0)</f>
        <v>0</v>
      </c>
      <c r="BB193" s="209" t="str">
        <f>_xlfn.XLOOKUP(U193,'Lista Suspensa'!$AA$20:$AA$23,'Lista Suspensa'!$AB$20:$AB$23,"N/A")</f>
        <v>S</v>
      </c>
    </row>
    <row r="194" spans="1:54" ht="12" customHeight="1">
      <c r="A194" s="151" t="s">
        <v>121</v>
      </c>
      <c r="B194" s="152">
        <v>45292</v>
      </c>
      <c r="C194" s="153" t="s">
        <v>122</v>
      </c>
      <c r="D194" s="153" t="s">
        <v>56</v>
      </c>
      <c r="E194" s="244">
        <v>83846804</v>
      </c>
      <c r="F194" s="144" t="s">
        <v>514</v>
      </c>
      <c r="G194" s="230"/>
      <c r="H194" s="154">
        <v>34248</v>
      </c>
      <c r="I194" s="153">
        <v>32</v>
      </c>
      <c r="J194" s="148" t="s">
        <v>70</v>
      </c>
      <c r="K194" s="153"/>
      <c r="L194" s="153"/>
      <c r="M194" s="153"/>
      <c r="N194" s="153"/>
      <c r="O194" s="155" t="s">
        <v>515</v>
      </c>
      <c r="P194" s="156" t="s">
        <v>60</v>
      </c>
      <c r="Q194" s="157" t="s">
        <v>110</v>
      </c>
      <c r="R194" s="158">
        <v>45918</v>
      </c>
      <c r="S194" s="159"/>
      <c r="T194" s="159" t="s">
        <v>62</v>
      </c>
      <c r="U194" s="159" t="s">
        <v>111</v>
      </c>
      <c r="V194" s="154">
        <v>45918</v>
      </c>
      <c r="W194" s="154" t="s">
        <v>126</v>
      </c>
      <c r="X194" s="154" t="s">
        <v>126</v>
      </c>
      <c r="Y194" s="160"/>
      <c r="Z194" s="160" t="s">
        <v>201</v>
      </c>
      <c r="AA194" s="153">
        <v>108</v>
      </c>
      <c r="AB194" s="153">
        <v>1.7</v>
      </c>
      <c r="AC194" s="182">
        <f t="shared" ref="AC194:AC257" si="8">SUM(AA194/(AB194^2))</f>
        <v>37.37024221453288</v>
      </c>
      <c r="AD194" s="153" t="str">
        <f t="shared" ref="AD194:AD257" si="9">IF(AC194&lt;18.5,"ABAIXO DO PESO",
(IF(AC194&lt;=24.9,"PESO NORMAL",
(IF(AC194&lt;=29.9,"SOBREPESO",
(IF(AC194&lt;=34.9,"OBESIDADE I",
(IF(AC194&lt;=39.9,"OBESIDADE II",
(IF(AC194&lt;=999,"OBESIDADE III","VAZIO")))))))))))</f>
        <v>OBESIDADE II</v>
      </c>
      <c r="AE194" s="233" t="s">
        <v>135</v>
      </c>
      <c r="AF194" s="153" t="s">
        <v>130</v>
      </c>
      <c r="AG194" s="159"/>
      <c r="AH194" s="153"/>
      <c r="AI194" s="161"/>
      <c r="AJ194" s="153"/>
      <c r="AK194" s="153"/>
      <c r="AL194" s="207" t="s">
        <v>131</v>
      </c>
      <c r="AM194" s="207"/>
      <c r="AN194" s="207"/>
      <c r="AO194" s="207" t="str">
        <f ca="1">IF(R194="","",IF(R194&gt;TODAY(),"0 meses",DATEDIF(R194,TODAY(),"m") &amp; " meses"))</f>
        <v>8 meses</v>
      </c>
      <c r="AP194" s="147" t="s">
        <v>67</v>
      </c>
      <c r="AQ194" s="147" t="s">
        <v>67</v>
      </c>
      <c r="AR194" s="147"/>
      <c r="AS194" s="209" t="s">
        <v>68</v>
      </c>
      <c r="AT194" s="223" t="str">
        <f>MONTH(B194)&amp;"/"&amp;YEAR(B194)</f>
        <v>1/2024</v>
      </c>
      <c r="AU194" s="223">
        <f>WEEKNUM(B194)-WEEKNUM(EOMONTH(B194,-1)+1)+1</f>
        <v>1</v>
      </c>
      <c r="AV194" s="209" t="str">
        <f>MONTH(R194)&amp;"/"&amp;YEAR(R194)</f>
        <v>9/2025</v>
      </c>
      <c r="AW194" s="209">
        <f>WEEKNUM(R194)-WEEKNUM(EOMONTH(R194,-1)+1)+1</f>
        <v>3</v>
      </c>
      <c r="AX194" s="209">
        <f>IF(BB194="S",IF(Q194="1. Aceitou o programa",R194-B194,0),0)</f>
        <v>626</v>
      </c>
      <c r="AY194" s="209">
        <f>IF(BB194="S",IF(AND(S194&lt;&gt;"",R194&lt;&gt;""),S194-R194,0),0)</f>
        <v>0</v>
      </c>
      <c r="AZ194" s="209">
        <f>IF(BB194="S",IF(Q194="1. Aceitou o programa",IF(OR(X194="Não se Aplica",X194=""),IF(OR(W194="Não se Aplica",W194=""),0,W194-V194),AVERAGE(X194-W194,W194-V194)),0),0)</f>
        <v>0</v>
      </c>
      <c r="BA194" s="209">
        <f>IF(BB194="S",IF(AND(Q194="1. Aceitou o programa",AH194="Realizada"),IFERROR(IF(AG194="",0,AG194-R194),0),0),0)</f>
        <v>0</v>
      </c>
      <c r="BB194" s="209" t="str">
        <f>_xlfn.XLOOKUP(U194,'Lista Suspensa'!$AA$20:$AA$23,'Lista Suspensa'!$AB$20:$AB$23,"N/A")</f>
        <v>S</v>
      </c>
    </row>
    <row r="195" spans="1:54" ht="12" customHeight="1">
      <c r="A195" s="151" t="s">
        <v>121</v>
      </c>
      <c r="B195" s="152">
        <v>45292</v>
      </c>
      <c r="C195" s="153" t="s">
        <v>122</v>
      </c>
      <c r="D195" s="153" t="s">
        <v>171</v>
      </c>
      <c r="E195" s="244">
        <v>88931924</v>
      </c>
      <c r="F195" s="144" t="s">
        <v>516</v>
      </c>
      <c r="G195" s="230"/>
      <c r="H195" s="154">
        <v>34324</v>
      </c>
      <c r="I195" s="153">
        <v>32</v>
      </c>
      <c r="J195" s="148" t="s">
        <v>58</v>
      </c>
      <c r="K195" s="153"/>
      <c r="L195" s="153"/>
      <c r="M195" s="153"/>
      <c r="N195" s="153"/>
      <c r="O195" s="155">
        <v>21984126221</v>
      </c>
      <c r="P195" s="156" t="s">
        <v>60</v>
      </c>
      <c r="Q195" s="157" t="s">
        <v>110</v>
      </c>
      <c r="R195" s="158">
        <v>45918</v>
      </c>
      <c r="S195" s="159"/>
      <c r="T195" s="159" t="s">
        <v>62</v>
      </c>
      <c r="U195" s="159" t="s">
        <v>111</v>
      </c>
      <c r="V195" s="154">
        <v>45918</v>
      </c>
      <c r="W195" s="154" t="s">
        <v>126</v>
      </c>
      <c r="X195" s="154" t="s">
        <v>126</v>
      </c>
      <c r="Y195" s="160"/>
      <c r="Z195" s="160" t="s">
        <v>193</v>
      </c>
      <c r="AA195" s="153">
        <v>161</v>
      </c>
      <c r="AB195" s="153">
        <v>1.8</v>
      </c>
      <c r="AC195" s="182">
        <f t="shared" si="8"/>
        <v>49.691358024691354</v>
      </c>
      <c r="AD195" s="153" t="str">
        <f t="shared" si="9"/>
        <v>OBESIDADE III</v>
      </c>
      <c r="AE195" s="233" t="s">
        <v>135</v>
      </c>
      <c r="AF195" s="153" t="s">
        <v>130</v>
      </c>
      <c r="AG195" s="159"/>
      <c r="AH195" s="153"/>
      <c r="AI195" s="161"/>
      <c r="AJ195" s="153"/>
      <c r="AK195" s="153"/>
      <c r="AL195" s="207" t="s">
        <v>131</v>
      </c>
      <c r="AM195" s="207"/>
      <c r="AN195" s="207"/>
      <c r="AO195" s="207" t="str">
        <f ca="1">IF(R195="","",IF(R195&gt;TODAY(),"0 meses",DATEDIF(R195,TODAY(),"m") &amp; " meses"))</f>
        <v>8 meses</v>
      </c>
      <c r="AP195" s="147" t="s">
        <v>67</v>
      </c>
      <c r="AQ195" s="147" t="s">
        <v>67</v>
      </c>
      <c r="AR195" s="147"/>
      <c r="AS195" s="209" t="s">
        <v>68</v>
      </c>
      <c r="AT195" s="223" t="str">
        <f>MONTH(B195)&amp;"/"&amp;YEAR(B195)</f>
        <v>1/2024</v>
      </c>
      <c r="AU195" s="223">
        <f>WEEKNUM(B195)-WEEKNUM(EOMONTH(B195,-1)+1)+1</f>
        <v>1</v>
      </c>
      <c r="AV195" s="209" t="str">
        <f>MONTH(R195)&amp;"/"&amp;YEAR(R195)</f>
        <v>9/2025</v>
      </c>
      <c r="AW195" s="209">
        <f>WEEKNUM(R195)-WEEKNUM(EOMONTH(R195,-1)+1)+1</f>
        <v>3</v>
      </c>
      <c r="AX195" s="209">
        <f>IF(BB195="S",IF(Q195="1. Aceitou o programa",R195-B195,0),0)</f>
        <v>626</v>
      </c>
      <c r="AY195" s="209">
        <f>IF(BB195="S",IF(AND(S195&lt;&gt;"",R195&lt;&gt;""),S195-R195,0),0)</f>
        <v>0</v>
      </c>
      <c r="AZ195" s="209">
        <f>IF(BB195="S",IF(Q195="1. Aceitou o programa",IF(OR(X195="Não se Aplica",X195=""),IF(OR(W195="Não se Aplica",W195=""),0,W195-V195),AVERAGE(X195-W195,W195-V195)),0),0)</f>
        <v>0</v>
      </c>
      <c r="BA195" s="209">
        <f>IF(BB195="S",IF(AND(Q195="1. Aceitou o programa",AH195="Realizada"),IFERROR(IF(AG195="",0,AG195-R195),0),0),0)</f>
        <v>0</v>
      </c>
      <c r="BB195" s="209" t="str">
        <f>_xlfn.XLOOKUP(U195,'Lista Suspensa'!$AA$20:$AA$23,'Lista Suspensa'!$AB$20:$AB$23,"N/A")</f>
        <v>S</v>
      </c>
    </row>
    <row r="196" spans="1:54" ht="12" customHeight="1">
      <c r="A196" s="151" t="s">
        <v>121</v>
      </c>
      <c r="B196" s="152">
        <v>45292</v>
      </c>
      <c r="C196" s="153" t="s">
        <v>122</v>
      </c>
      <c r="D196" s="153" t="s">
        <v>171</v>
      </c>
      <c r="E196" s="244">
        <v>88931767</v>
      </c>
      <c r="F196" s="144" t="s">
        <v>517</v>
      </c>
      <c r="G196" s="230"/>
      <c r="H196" s="154">
        <v>34488</v>
      </c>
      <c r="I196" s="153">
        <v>31</v>
      </c>
      <c r="J196" s="148" t="s">
        <v>70</v>
      </c>
      <c r="K196" s="153"/>
      <c r="L196" s="153"/>
      <c r="M196" s="153"/>
      <c r="N196" s="153"/>
      <c r="O196" s="155">
        <v>21998491514</v>
      </c>
      <c r="P196" s="156" t="s">
        <v>60</v>
      </c>
      <c r="Q196" s="157" t="s">
        <v>110</v>
      </c>
      <c r="R196" s="158">
        <v>45918</v>
      </c>
      <c r="S196" s="159"/>
      <c r="T196" s="159" t="s">
        <v>62</v>
      </c>
      <c r="U196" s="159" t="s">
        <v>111</v>
      </c>
      <c r="V196" s="154">
        <v>45918</v>
      </c>
      <c r="W196" s="154" t="s">
        <v>126</v>
      </c>
      <c r="X196" s="154" t="s">
        <v>126</v>
      </c>
      <c r="Y196" s="160"/>
      <c r="Z196" s="160" t="s">
        <v>134</v>
      </c>
      <c r="AA196" s="153">
        <v>121</v>
      </c>
      <c r="AB196" s="153">
        <v>1.7</v>
      </c>
      <c r="AC196" s="182">
        <f t="shared" si="8"/>
        <v>41.868512110726648</v>
      </c>
      <c r="AD196" s="153" t="str">
        <f t="shared" si="9"/>
        <v>OBESIDADE III</v>
      </c>
      <c r="AE196" s="233" t="s">
        <v>135</v>
      </c>
      <c r="AF196" s="153" t="s">
        <v>130</v>
      </c>
      <c r="AG196" s="159"/>
      <c r="AH196" s="153"/>
      <c r="AI196" s="161"/>
      <c r="AJ196" s="153"/>
      <c r="AK196" s="153"/>
      <c r="AL196" s="207" t="s">
        <v>131</v>
      </c>
      <c r="AM196" s="207"/>
      <c r="AN196" s="207"/>
      <c r="AO196" s="207" t="str">
        <f ca="1">IF(R196="","",IF(R196&gt;TODAY(),"0 meses",DATEDIF(R196,TODAY(),"m") &amp; " meses"))</f>
        <v>8 meses</v>
      </c>
      <c r="AP196" s="147" t="s">
        <v>67</v>
      </c>
      <c r="AQ196" s="147" t="s">
        <v>67</v>
      </c>
      <c r="AR196" s="147"/>
      <c r="AS196" s="209" t="s">
        <v>68</v>
      </c>
      <c r="AT196" s="223" t="str">
        <f>MONTH(B196)&amp;"/"&amp;YEAR(B196)</f>
        <v>1/2024</v>
      </c>
      <c r="AU196" s="223">
        <f>WEEKNUM(B196)-WEEKNUM(EOMONTH(B196,-1)+1)+1</f>
        <v>1</v>
      </c>
      <c r="AV196" s="209" t="str">
        <f>MONTH(R196)&amp;"/"&amp;YEAR(R196)</f>
        <v>9/2025</v>
      </c>
      <c r="AW196" s="209">
        <f>WEEKNUM(R196)-WEEKNUM(EOMONTH(R196,-1)+1)+1</f>
        <v>3</v>
      </c>
      <c r="AX196" s="209">
        <f>IF(BB196="S",IF(Q196="1. Aceitou o programa",R196-B196,0),0)</f>
        <v>626</v>
      </c>
      <c r="AY196" s="209">
        <f>IF(BB196="S",IF(AND(S196&lt;&gt;"",R196&lt;&gt;""),S196-R196,0),0)</f>
        <v>0</v>
      </c>
      <c r="AZ196" s="209">
        <f>IF(BB196="S",IF(Q196="1. Aceitou o programa",IF(OR(X196="Não se Aplica",X196=""),IF(OR(W196="Não se Aplica",W196=""),0,W196-V196),AVERAGE(X196-W196,W196-V196)),0),0)</f>
        <v>0</v>
      </c>
      <c r="BA196" s="209">
        <f>IF(BB196="S",IF(AND(Q196="1. Aceitou o programa",AH196="Realizada"),IFERROR(IF(AG196="",0,AG196-R196),0),0),0)</f>
        <v>0</v>
      </c>
      <c r="BB196" s="209" t="str">
        <f>_xlfn.XLOOKUP(U196,'Lista Suspensa'!$AA$20:$AA$23,'Lista Suspensa'!$AB$20:$AB$23,"N/A")</f>
        <v>S</v>
      </c>
    </row>
    <row r="197" spans="1:54" ht="12" customHeight="1">
      <c r="A197" s="151" t="s">
        <v>121</v>
      </c>
      <c r="B197" s="152">
        <v>45292</v>
      </c>
      <c r="C197" s="153" t="s">
        <v>122</v>
      </c>
      <c r="D197" s="153" t="s">
        <v>167</v>
      </c>
      <c r="E197" s="244">
        <v>85133304</v>
      </c>
      <c r="F197" s="144" t="s">
        <v>518</v>
      </c>
      <c r="G197" s="230"/>
      <c r="H197" s="154">
        <v>35849</v>
      </c>
      <c r="I197" s="153">
        <v>28</v>
      </c>
      <c r="J197" s="148" t="s">
        <v>70</v>
      </c>
      <c r="K197" s="153"/>
      <c r="L197" s="153"/>
      <c r="M197" s="153"/>
      <c r="N197" s="153"/>
      <c r="O197" s="155">
        <v>11973684101</v>
      </c>
      <c r="P197" s="156" t="s">
        <v>60</v>
      </c>
      <c r="Q197" s="157" t="s">
        <v>110</v>
      </c>
      <c r="R197" s="158">
        <v>45918</v>
      </c>
      <c r="S197" s="159"/>
      <c r="T197" s="159" t="s">
        <v>62</v>
      </c>
      <c r="U197" s="159" t="s">
        <v>111</v>
      </c>
      <c r="V197" s="154">
        <v>45918</v>
      </c>
      <c r="W197" s="154" t="s">
        <v>126</v>
      </c>
      <c r="X197" s="154" t="s">
        <v>126</v>
      </c>
      <c r="Y197" s="160"/>
      <c r="Z197" s="160" t="s">
        <v>128</v>
      </c>
      <c r="AA197" s="153">
        <v>100</v>
      </c>
      <c r="AB197" s="153">
        <v>1.65</v>
      </c>
      <c r="AC197" s="182">
        <f t="shared" si="8"/>
        <v>36.730945821854917</v>
      </c>
      <c r="AD197" s="153" t="str">
        <f t="shared" si="9"/>
        <v>OBESIDADE II</v>
      </c>
      <c r="AE197" s="233" t="s">
        <v>135</v>
      </c>
      <c r="AF197" s="153" t="s">
        <v>130</v>
      </c>
      <c r="AG197" s="159"/>
      <c r="AH197" s="153"/>
      <c r="AI197" s="161"/>
      <c r="AJ197" s="153"/>
      <c r="AK197" s="153"/>
      <c r="AL197" s="207" t="s">
        <v>131</v>
      </c>
      <c r="AM197" s="207"/>
      <c r="AN197" s="207"/>
      <c r="AO197" s="207" t="str">
        <f ca="1">IF(R197="","",IF(R197&gt;TODAY(),"0 meses",DATEDIF(R197,TODAY(),"m") &amp; " meses"))</f>
        <v>8 meses</v>
      </c>
      <c r="AP197" s="147" t="s">
        <v>67</v>
      </c>
      <c r="AQ197" s="147" t="s">
        <v>67</v>
      </c>
      <c r="AR197" s="147"/>
      <c r="AS197" s="209" t="s">
        <v>68</v>
      </c>
      <c r="AT197" s="223" t="str">
        <f>MONTH(B197)&amp;"/"&amp;YEAR(B197)</f>
        <v>1/2024</v>
      </c>
      <c r="AU197" s="223">
        <f>WEEKNUM(B197)-WEEKNUM(EOMONTH(B197,-1)+1)+1</f>
        <v>1</v>
      </c>
      <c r="AV197" s="209" t="str">
        <f>MONTH(R197)&amp;"/"&amp;YEAR(R197)</f>
        <v>9/2025</v>
      </c>
      <c r="AW197" s="209">
        <f>WEEKNUM(R197)-WEEKNUM(EOMONTH(R197,-1)+1)+1</f>
        <v>3</v>
      </c>
      <c r="AX197" s="209">
        <f>IF(BB197="S",IF(Q197="1. Aceitou o programa",R197-B197,0),0)</f>
        <v>626</v>
      </c>
      <c r="AY197" s="209">
        <f>IF(BB197="S",IF(AND(S197&lt;&gt;"",R197&lt;&gt;""),S197-R197,0),0)</f>
        <v>0</v>
      </c>
      <c r="AZ197" s="209">
        <f>IF(BB197="S",IF(Q197="1. Aceitou o programa",IF(OR(X197="Não se Aplica",X197=""),IF(OR(W197="Não se Aplica",W197=""),0,W197-V197),AVERAGE(X197-W197,W197-V197)),0),0)</f>
        <v>0</v>
      </c>
      <c r="BA197" s="209">
        <f>IF(BB197="S",IF(AND(Q197="1. Aceitou o programa",AH197="Realizada"),IFERROR(IF(AG197="",0,AG197-R197),0),0),0)</f>
        <v>0</v>
      </c>
      <c r="BB197" s="209" t="str">
        <f>_xlfn.XLOOKUP(U197,'Lista Suspensa'!$AA$20:$AA$23,'Lista Suspensa'!$AB$20:$AB$23,"N/A")</f>
        <v>S</v>
      </c>
    </row>
    <row r="198" spans="1:54" ht="12" customHeight="1">
      <c r="A198" s="151" t="s">
        <v>121</v>
      </c>
      <c r="B198" s="152">
        <v>45292</v>
      </c>
      <c r="C198" s="153" t="s">
        <v>122</v>
      </c>
      <c r="D198" s="153" t="s">
        <v>175</v>
      </c>
      <c r="E198" s="244">
        <v>86228483</v>
      </c>
      <c r="F198" s="144" t="s">
        <v>519</v>
      </c>
      <c r="G198" s="230"/>
      <c r="H198" s="154">
        <v>36334</v>
      </c>
      <c r="I198" s="153">
        <v>26</v>
      </c>
      <c r="J198" s="148" t="s">
        <v>70</v>
      </c>
      <c r="K198" s="153"/>
      <c r="L198" s="153"/>
      <c r="M198" s="153"/>
      <c r="N198" s="153"/>
      <c r="O198" s="155">
        <v>11946891135</v>
      </c>
      <c r="P198" s="156" t="s">
        <v>60</v>
      </c>
      <c r="Q198" s="157" t="s">
        <v>110</v>
      </c>
      <c r="R198" s="158">
        <v>45918</v>
      </c>
      <c r="S198" s="159"/>
      <c r="T198" s="159" t="s">
        <v>62</v>
      </c>
      <c r="U198" s="159" t="s">
        <v>111</v>
      </c>
      <c r="V198" s="154">
        <v>45918</v>
      </c>
      <c r="W198" s="154" t="s">
        <v>126</v>
      </c>
      <c r="X198" s="154" t="s">
        <v>126</v>
      </c>
      <c r="Y198" s="160"/>
      <c r="Z198" s="160" t="s">
        <v>65</v>
      </c>
      <c r="AA198" s="153">
        <v>109</v>
      </c>
      <c r="AB198" s="153">
        <v>1.67</v>
      </c>
      <c r="AC198" s="182">
        <f t="shared" si="8"/>
        <v>39.083509627451683</v>
      </c>
      <c r="AD198" s="153" t="str">
        <f t="shared" si="9"/>
        <v>OBESIDADE II</v>
      </c>
      <c r="AE198" s="233" t="s">
        <v>135</v>
      </c>
      <c r="AF198" s="153" t="s">
        <v>130</v>
      </c>
      <c r="AG198" s="159"/>
      <c r="AH198" s="153"/>
      <c r="AI198" s="161"/>
      <c r="AJ198" s="153"/>
      <c r="AK198" s="153"/>
      <c r="AL198" s="207" t="s">
        <v>131</v>
      </c>
      <c r="AM198" s="207"/>
      <c r="AN198" s="207"/>
      <c r="AO198" s="207" t="str">
        <f ca="1">IF(R198="","",IF(R198&gt;TODAY(),"0 meses",DATEDIF(R198,TODAY(),"m") &amp; " meses"))</f>
        <v>8 meses</v>
      </c>
      <c r="AP198" s="147" t="s">
        <v>67</v>
      </c>
      <c r="AQ198" s="147" t="s">
        <v>67</v>
      </c>
      <c r="AR198" s="147"/>
      <c r="AS198" s="209" t="s">
        <v>68</v>
      </c>
      <c r="AT198" s="223" t="str">
        <f>MONTH(B198)&amp;"/"&amp;YEAR(B198)</f>
        <v>1/2024</v>
      </c>
      <c r="AU198" s="223">
        <f>WEEKNUM(B198)-WEEKNUM(EOMONTH(B198,-1)+1)+1</f>
        <v>1</v>
      </c>
      <c r="AV198" s="209" t="str">
        <f>MONTH(R198)&amp;"/"&amp;YEAR(R198)</f>
        <v>9/2025</v>
      </c>
      <c r="AW198" s="209">
        <f>WEEKNUM(R198)-WEEKNUM(EOMONTH(R198,-1)+1)+1</f>
        <v>3</v>
      </c>
      <c r="AX198" s="209">
        <f>IF(BB198="S",IF(Q198="1. Aceitou o programa",R198-B198,0),0)</f>
        <v>626</v>
      </c>
      <c r="AY198" s="209">
        <f>IF(BB198="S",IF(AND(S198&lt;&gt;"",R198&lt;&gt;""),S198-R198,0),0)</f>
        <v>0</v>
      </c>
      <c r="AZ198" s="209">
        <f>IF(BB198="S",IF(Q198="1. Aceitou o programa",IF(OR(X198="Não se Aplica",X198=""),IF(OR(W198="Não se Aplica",W198=""),0,W198-V198),AVERAGE(X198-W198,W198-V198)),0),0)</f>
        <v>0</v>
      </c>
      <c r="BA198" s="209">
        <f>IF(BB198="S",IF(AND(Q198="1. Aceitou o programa",AH198="Realizada"),IFERROR(IF(AG198="",0,AG198-R198),0),0),0)</f>
        <v>0</v>
      </c>
      <c r="BB198" s="209" t="str">
        <f>_xlfn.XLOOKUP(U198,'Lista Suspensa'!$AA$20:$AA$23,'Lista Suspensa'!$AB$20:$AB$23,"N/A")</f>
        <v>S</v>
      </c>
    </row>
    <row r="199" spans="1:54" ht="12" customHeight="1">
      <c r="A199" s="151" t="s">
        <v>121</v>
      </c>
      <c r="B199" s="152">
        <v>46128</v>
      </c>
      <c r="C199" s="153" t="s">
        <v>122</v>
      </c>
      <c r="D199" s="153" t="s">
        <v>175</v>
      </c>
      <c r="E199" s="244">
        <v>87490087</v>
      </c>
      <c r="F199" s="144" t="s">
        <v>520</v>
      </c>
      <c r="G199" s="230"/>
      <c r="H199" s="154">
        <v>35100</v>
      </c>
      <c r="I199" s="153">
        <v>30</v>
      </c>
      <c r="J199" s="148" t="s">
        <v>70</v>
      </c>
      <c r="K199" s="153"/>
      <c r="L199" s="153"/>
      <c r="M199" s="153"/>
      <c r="N199" s="153"/>
      <c r="O199" s="155">
        <v>11944410354</v>
      </c>
      <c r="P199" s="156" t="s">
        <v>60</v>
      </c>
      <c r="Q199" s="157" t="s">
        <v>110</v>
      </c>
      <c r="R199" s="158">
        <v>45919</v>
      </c>
      <c r="S199" s="159"/>
      <c r="T199" s="159" t="s">
        <v>62</v>
      </c>
      <c r="U199" s="159" t="s">
        <v>111</v>
      </c>
      <c r="V199" s="154">
        <v>45919</v>
      </c>
      <c r="W199" s="154" t="s">
        <v>126</v>
      </c>
      <c r="X199" s="154" t="s">
        <v>126</v>
      </c>
      <c r="Y199" s="160"/>
      <c r="Z199" s="160" t="s">
        <v>128</v>
      </c>
      <c r="AA199" s="153">
        <v>101</v>
      </c>
      <c r="AB199" s="153">
        <v>1.59</v>
      </c>
      <c r="AC199" s="182">
        <f t="shared" si="8"/>
        <v>39.950951307305878</v>
      </c>
      <c r="AD199" s="153" t="str">
        <f t="shared" si="9"/>
        <v>OBESIDADE III</v>
      </c>
      <c r="AE199" s="233" t="s">
        <v>135</v>
      </c>
      <c r="AF199" s="153" t="s">
        <v>161</v>
      </c>
      <c r="AG199" s="159" t="s">
        <v>521</v>
      </c>
      <c r="AH199" s="153"/>
      <c r="AI199" s="161"/>
      <c r="AJ199" s="153"/>
      <c r="AK199" s="153"/>
      <c r="AL199" s="207" t="s">
        <v>131</v>
      </c>
      <c r="AM199" s="207"/>
      <c r="AN199" s="207"/>
      <c r="AO199" s="207" t="str">
        <f ca="1">IF(R199="","",IF(R199&gt;TODAY(),"0 meses",DATEDIF(R199,TODAY(),"m") &amp; " meses"))</f>
        <v>8 meses</v>
      </c>
      <c r="AP199" s="147" t="s">
        <v>67</v>
      </c>
      <c r="AQ199" s="147" t="s">
        <v>67</v>
      </c>
      <c r="AR199" s="147"/>
      <c r="AS199" s="209" t="s">
        <v>68</v>
      </c>
      <c r="AT199" s="223" t="str">
        <f>MONTH(B199)&amp;"/"&amp;YEAR(B199)</f>
        <v>4/2026</v>
      </c>
      <c r="AU199" s="223">
        <f>WEEKNUM(B199)-WEEKNUM(EOMONTH(B199,-1)+1)+1</f>
        <v>3</v>
      </c>
      <c r="AV199" s="209" t="str">
        <f>MONTH(R199)&amp;"/"&amp;YEAR(R199)</f>
        <v>9/2025</v>
      </c>
      <c r="AW199" s="209">
        <f>WEEKNUM(R199)-WEEKNUM(EOMONTH(R199,-1)+1)+1</f>
        <v>3</v>
      </c>
      <c r="AX199" s="209">
        <f>IF(BB199="S",IF(Q199="1. Aceitou o programa",R199-B199,0),0)</f>
        <v>-209</v>
      </c>
      <c r="AY199" s="209">
        <f>IF(BB199="S",IF(AND(S199&lt;&gt;"",R199&lt;&gt;""),S199-R199,0),0)</f>
        <v>0</v>
      </c>
      <c r="AZ199" s="209">
        <f>IF(BB199="S",IF(Q199="1. Aceitou o programa",IF(OR(X199="Não se Aplica",X199=""),IF(OR(W199="Não se Aplica",W199=""),0,W199-V199),AVERAGE(X199-W199,W199-V199)),0),0)</f>
        <v>0</v>
      </c>
      <c r="BA199" s="209">
        <f>IF(BB199="S",IF(AND(Q199="1. Aceitou o programa",AH199="Realizada"),IFERROR(IF(AG199="",0,AG199-R199),0),0),0)</f>
        <v>0</v>
      </c>
      <c r="BB199" s="209" t="str">
        <f>_xlfn.XLOOKUP(U199,'Lista Suspensa'!$AA$20:$AA$23,'Lista Suspensa'!$AB$20:$AB$23,"N/A")</f>
        <v>S</v>
      </c>
    </row>
    <row r="200" spans="1:54" ht="12" customHeight="1">
      <c r="A200" s="151" t="s">
        <v>121</v>
      </c>
      <c r="B200" s="152">
        <v>45292</v>
      </c>
      <c r="C200" s="153" t="s">
        <v>122</v>
      </c>
      <c r="D200" s="153" t="s">
        <v>56</v>
      </c>
      <c r="E200" s="244">
        <v>86521454</v>
      </c>
      <c r="F200" s="144" t="s">
        <v>522</v>
      </c>
      <c r="G200" s="230"/>
      <c r="H200" s="154">
        <v>25905</v>
      </c>
      <c r="I200" s="153">
        <v>55</v>
      </c>
      <c r="J200" s="148" t="s">
        <v>70</v>
      </c>
      <c r="K200" s="153" t="s">
        <v>101</v>
      </c>
      <c r="L200" s="153"/>
      <c r="M200" s="153"/>
      <c r="N200" s="153"/>
      <c r="O200" s="155" t="s">
        <v>523</v>
      </c>
      <c r="P200" s="156" t="s">
        <v>60</v>
      </c>
      <c r="Q200" s="157" t="s">
        <v>110</v>
      </c>
      <c r="R200" s="158">
        <v>45919</v>
      </c>
      <c r="S200" s="159"/>
      <c r="T200" s="159" t="s">
        <v>62</v>
      </c>
      <c r="U200" s="159" t="s">
        <v>111</v>
      </c>
      <c r="V200" s="154">
        <v>45919</v>
      </c>
      <c r="W200" s="154" t="s">
        <v>126</v>
      </c>
      <c r="X200" s="154" t="s">
        <v>126</v>
      </c>
      <c r="Y200" s="160"/>
      <c r="Z200" s="160" t="s">
        <v>134</v>
      </c>
      <c r="AA200" s="153">
        <v>98</v>
      </c>
      <c r="AB200" s="153">
        <v>1.7</v>
      </c>
      <c r="AC200" s="182">
        <f t="shared" si="8"/>
        <v>33.910034602076131</v>
      </c>
      <c r="AD200" s="153" t="str">
        <f t="shared" si="9"/>
        <v>OBESIDADE I</v>
      </c>
      <c r="AE200" s="233" t="s">
        <v>135</v>
      </c>
      <c r="AF200" s="153" t="s">
        <v>130</v>
      </c>
      <c r="AG200" s="159"/>
      <c r="AH200" s="153"/>
      <c r="AI200" s="161"/>
      <c r="AJ200" s="153"/>
      <c r="AK200" s="153"/>
      <c r="AL200" s="207" t="s">
        <v>131</v>
      </c>
      <c r="AM200" s="207"/>
      <c r="AN200" s="207"/>
      <c r="AO200" s="207" t="str">
        <f ca="1">IF(R200="","",IF(R200&gt;TODAY(),"0 meses",DATEDIF(R200,TODAY(),"m") &amp; " meses"))</f>
        <v>8 meses</v>
      </c>
      <c r="AP200" s="147" t="s">
        <v>67</v>
      </c>
      <c r="AQ200" s="147" t="s">
        <v>67</v>
      </c>
      <c r="AR200" s="147"/>
      <c r="AS200" s="209" t="s">
        <v>68</v>
      </c>
      <c r="AT200" s="223" t="str">
        <f>MONTH(B200)&amp;"/"&amp;YEAR(B200)</f>
        <v>1/2024</v>
      </c>
      <c r="AU200" s="223">
        <f>WEEKNUM(B200)-WEEKNUM(EOMONTH(B200,-1)+1)+1</f>
        <v>1</v>
      </c>
      <c r="AV200" s="209" t="str">
        <f>MONTH(R200)&amp;"/"&amp;YEAR(R200)</f>
        <v>9/2025</v>
      </c>
      <c r="AW200" s="209">
        <f>WEEKNUM(R200)-WEEKNUM(EOMONTH(R200,-1)+1)+1</f>
        <v>3</v>
      </c>
      <c r="AX200" s="209">
        <f>IF(BB200="S",IF(Q200="1. Aceitou o programa",R200-B200,0),0)</f>
        <v>627</v>
      </c>
      <c r="AY200" s="209">
        <f>IF(BB200="S",IF(AND(S200&lt;&gt;"",R200&lt;&gt;""),S200-R200,0),0)</f>
        <v>0</v>
      </c>
      <c r="AZ200" s="209">
        <f>IF(BB200="S",IF(Q200="1. Aceitou o programa",IF(OR(X200="Não se Aplica",X200=""),IF(OR(W200="Não se Aplica",W200=""),0,W200-V200),AVERAGE(X200-W200,W200-V200)),0),0)</f>
        <v>0</v>
      </c>
      <c r="BA200" s="209">
        <f>IF(BB200="S",IF(AND(Q200="1. Aceitou o programa",AH200="Realizada"),IFERROR(IF(AG200="",0,AG200-R200),0),0),0)</f>
        <v>0</v>
      </c>
      <c r="BB200" s="209" t="str">
        <f>_xlfn.XLOOKUP(U200,'Lista Suspensa'!$AA$20:$AA$23,'Lista Suspensa'!$AB$20:$AB$23,"N/A")</f>
        <v>S</v>
      </c>
    </row>
    <row r="201" spans="1:54" ht="12" customHeight="1">
      <c r="A201" s="151" t="s">
        <v>121</v>
      </c>
      <c r="B201" s="152">
        <v>45292</v>
      </c>
      <c r="C201" s="153" t="s">
        <v>122</v>
      </c>
      <c r="D201" s="153" t="s">
        <v>171</v>
      </c>
      <c r="E201" s="244">
        <v>93088353</v>
      </c>
      <c r="F201" s="144" t="s">
        <v>524</v>
      </c>
      <c r="G201" s="230"/>
      <c r="H201" s="154">
        <v>29783</v>
      </c>
      <c r="I201" s="153">
        <v>44</v>
      </c>
      <c r="J201" s="148" t="s">
        <v>70</v>
      </c>
      <c r="K201" s="153" t="s">
        <v>101</v>
      </c>
      <c r="L201" s="153"/>
      <c r="M201" s="153"/>
      <c r="N201" s="153"/>
      <c r="O201" s="155">
        <v>21965544663</v>
      </c>
      <c r="P201" s="156" t="s">
        <v>60</v>
      </c>
      <c r="Q201" s="157" t="s">
        <v>110</v>
      </c>
      <c r="R201" s="158">
        <v>45919</v>
      </c>
      <c r="S201" s="159"/>
      <c r="T201" s="159" t="s">
        <v>62</v>
      </c>
      <c r="U201" s="159" t="s">
        <v>111</v>
      </c>
      <c r="V201" s="154">
        <v>45919</v>
      </c>
      <c r="W201" s="154" t="s">
        <v>126</v>
      </c>
      <c r="X201" s="154" t="s">
        <v>126</v>
      </c>
      <c r="Y201" s="160"/>
      <c r="Z201" s="160" t="s">
        <v>201</v>
      </c>
      <c r="AA201" s="153">
        <v>111.2</v>
      </c>
      <c r="AB201" s="153">
        <v>1.57</v>
      </c>
      <c r="AC201" s="182">
        <f t="shared" si="8"/>
        <v>45.113392024017202</v>
      </c>
      <c r="AD201" s="153" t="str">
        <f t="shared" si="9"/>
        <v>OBESIDADE III</v>
      </c>
      <c r="AE201" s="233" t="s">
        <v>135</v>
      </c>
      <c r="AF201" s="153" t="s">
        <v>130</v>
      </c>
      <c r="AG201" s="159"/>
      <c r="AH201" s="153"/>
      <c r="AI201" s="161"/>
      <c r="AJ201" s="153"/>
      <c r="AK201" s="153"/>
      <c r="AL201" s="207" t="s">
        <v>131</v>
      </c>
      <c r="AM201" s="207"/>
      <c r="AN201" s="207"/>
      <c r="AO201" s="207" t="str">
        <f ca="1">IF(R201="","",IF(R201&gt;TODAY(),"0 meses",DATEDIF(R201,TODAY(),"m") &amp; " meses"))</f>
        <v>8 meses</v>
      </c>
      <c r="AP201" s="147" t="s">
        <v>67</v>
      </c>
      <c r="AQ201" s="147" t="s">
        <v>67</v>
      </c>
      <c r="AR201" s="147"/>
      <c r="AS201" s="209" t="s">
        <v>68</v>
      </c>
      <c r="AT201" s="223" t="str">
        <f>MONTH(B201)&amp;"/"&amp;YEAR(B201)</f>
        <v>1/2024</v>
      </c>
      <c r="AU201" s="223">
        <f>WEEKNUM(B201)-WEEKNUM(EOMONTH(B201,-1)+1)+1</f>
        <v>1</v>
      </c>
      <c r="AV201" s="209" t="str">
        <f>MONTH(R201)&amp;"/"&amp;YEAR(R201)</f>
        <v>9/2025</v>
      </c>
      <c r="AW201" s="209">
        <f>WEEKNUM(R201)-WEEKNUM(EOMONTH(R201,-1)+1)+1</f>
        <v>3</v>
      </c>
      <c r="AX201" s="209">
        <f>IF(BB201="S",IF(Q201="1. Aceitou o programa",R201-B201,0),0)</f>
        <v>627</v>
      </c>
      <c r="AY201" s="209">
        <f>IF(BB201="S",IF(AND(S201&lt;&gt;"",R201&lt;&gt;""),S201-R201,0),0)</f>
        <v>0</v>
      </c>
      <c r="AZ201" s="209">
        <f>IF(BB201="S",IF(Q201="1. Aceitou o programa",IF(OR(X201="Não se Aplica",X201=""),IF(OR(W201="Não se Aplica",W201=""),0,W201-V201),AVERAGE(X201-W201,W201-V201)),0),0)</f>
        <v>0</v>
      </c>
      <c r="BA201" s="209">
        <f>IF(BB201="S",IF(AND(Q201="1. Aceitou o programa",AH201="Realizada"),IFERROR(IF(AG201="",0,AG201-R201),0),0),0)</f>
        <v>0</v>
      </c>
      <c r="BB201" s="209" t="str">
        <f>_xlfn.XLOOKUP(U201,'Lista Suspensa'!$AA$20:$AA$23,'Lista Suspensa'!$AB$20:$AB$23,"N/A")</f>
        <v>S</v>
      </c>
    </row>
    <row r="202" spans="1:54" ht="12" customHeight="1">
      <c r="A202" s="151" t="s">
        <v>121</v>
      </c>
      <c r="B202" s="152">
        <v>45292</v>
      </c>
      <c r="C202" s="153" t="s">
        <v>122</v>
      </c>
      <c r="D202" s="153" t="s">
        <v>56</v>
      </c>
      <c r="E202" s="244">
        <v>94391821</v>
      </c>
      <c r="F202" s="144" t="s">
        <v>525</v>
      </c>
      <c r="G202" s="230"/>
      <c r="H202" s="154">
        <v>30419</v>
      </c>
      <c r="I202" s="153">
        <v>43</v>
      </c>
      <c r="J202" s="148" t="s">
        <v>70</v>
      </c>
      <c r="K202" s="153" t="s">
        <v>59</v>
      </c>
      <c r="L202" s="153"/>
      <c r="M202" s="153"/>
      <c r="N202" s="153"/>
      <c r="O202" s="155" t="s">
        <v>526</v>
      </c>
      <c r="P202" s="156" t="s">
        <v>60</v>
      </c>
      <c r="Q202" s="157" t="s">
        <v>110</v>
      </c>
      <c r="R202" s="158">
        <v>45919</v>
      </c>
      <c r="S202" s="159"/>
      <c r="T202" s="159" t="s">
        <v>62</v>
      </c>
      <c r="U202" s="159" t="s">
        <v>111</v>
      </c>
      <c r="V202" s="154">
        <v>45919</v>
      </c>
      <c r="W202" s="154" t="s">
        <v>126</v>
      </c>
      <c r="X202" s="154" t="s">
        <v>126</v>
      </c>
      <c r="Y202" s="160"/>
      <c r="Z202" s="160" t="s">
        <v>166</v>
      </c>
      <c r="AA202" s="153">
        <v>83</v>
      </c>
      <c r="AB202" s="153">
        <v>1.58</v>
      </c>
      <c r="AC202" s="182">
        <f t="shared" si="8"/>
        <v>33.247876942797625</v>
      </c>
      <c r="AD202" s="153" t="str">
        <f t="shared" si="9"/>
        <v>OBESIDADE I</v>
      </c>
      <c r="AE202" s="233" t="s">
        <v>135</v>
      </c>
      <c r="AF202" s="153" t="s">
        <v>130</v>
      </c>
      <c r="AG202" s="159"/>
      <c r="AH202" s="153"/>
      <c r="AI202" s="161"/>
      <c r="AJ202" s="153"/>
      <c r="AK202" s="153"/>
      <c r="AL202" s="207" t="s">
        <v>131</v>
      </c>
      <c r="AM202" s="207"/>
      <c r="AN202" s="207"/>
      <c r="AO202" s="207" t="str">
        <f ca="1">IF(R202="","",IF(R202&gt;TODAY(),"0 meses",DATEDIF(R202,TODAY(),"m") &amp; " meses"))</f>
        <v>8 meses</v>
      </c>
      <c r="AP202" s="147" t="s">
        <v>67</v>
      </c>
      <c r="AQ202" s="147" t="s">
        <v>67</v>
      </c>
      <c r="AR202" s="147"/>
      <c r="AS202" s="209" t="s">
        <v>68</v>
      </c>
      <c r="AT202" s="223" t="str">
        <f>MONTH(B202)&amp;"/"&amp;YEAR(B202)</f>
        <v>1/2024</v>
      </c>
      <c r="AU202" s="223">
        <f>WEEKNUM(B202)-WEEKNUM(EOMONTH(B202,-1)+1)+1</f>
        <v>1</v>
      </c>
      <c r="AV202" s="209" t="str">
        <f>MONTH(R202)&amp;"/"&amp;YEAR(R202)</f>
        <v>9/2025</v>
      </c>
      <c r="AW202" s="209">
        <f>WEEKNUM(R202)-WEEKNUM(EOMONTH(R202,-1)+1)+1</f>
        <v>3</v>
      </c>
      <c r="AX202" s="209">
        <f>IF(BB202="S",IF(Q202="1. Aceitou o programa",R202-B202,0),0)</f>
        <v>627</v>
      </c>
      <c r="AY202" s="209">
        <f>IF(BB202="S",IF(AND(S202&lt;&gt;"",R202&lt;&gt;""),S202-R202,0),0)</f>
        <v>0</v>
      </c>
      <c r="AZ202" s="209">
        <f>IF(BB202="S",IF(Q202="1. Aceitou o programa",IF(OR(X202="Não se Aplica",X202=""),IF(OR(W202="Não se Aplica",W202=""),0,W202-V202),AVERAGE(X202-W202,W202-V202)),0),0)</f>
        <v>0</v>
      </c>
      <c r="BA202" s="209">
        <f>IF(BB202="S",IF(AND(Q202="1. Aceitou o programa",AH202="Realizada"),IFERROR(IF(AG202="",0,AG202-R202),0),0),0)</f>
        <v>0</v>
      </c>
      <c r="BB202" s="209" t="str">
        <f>_xlfn.XLOOKUP(U202,'Lista Suspensa'!$AA$20:$AA$23,'Lista Suspensa'!$AB$20:$AB$23,"N/A")</f>
        <v>S</v>
      </c>
    </row>
    <row r="203" spans="1:54" ht="12" customHeight="1">
      <c r="A203" s="151" t="s">
        <v>121</v>
      </c>
      <c r="B203" s="152">
        <v>45292</v>
      </c>
      <c r="C203" s="153" t="s">
        <v>122</v>
      </c>
      <c r="D203" s="153" t="s">
        <v>167</v>
      </c>
      <c r="E203" s="244">
        <v>94870906</v>
      </c>
      <c r="F203" s="144" t="s">
        <v>527</v>
      </c>
      <c r="G203" s="230"/>
      <c r="H203" s="154">
        <v>33127</v>
      </c>
      <c r="I203" s="153">
        <v>35</v>
      </c>
      <c r="J203" s="148" t="s">
        <v>70</v>
      </c>
      <c r="K203" s="153" t="s">
        <v>59</v>
      </c>
      <c r="L203" s="153"/>
      <c r="M203" s="153"/>
      <c r="N203" s="153"/>
      <c r="O203" s="155">
        <v>11977263191</v>
      </c>
      <c r="P203" s="156" t="s">
        <v>60</v>
      </c>
      <c r="Q203" s="157" t="s">
        <v>110</v>
      </c>
      <c r="R203" s="158">
        <v>45919</v>
      </c>
      <c r="S203" s="159"/>
      <c r="T203" s="159" t="s">
        <v>62</v>
      </c>
      <c r="U203" s="159" t="s">
        <v>111</v>
      </c>
      <c r="V203" s="154">
        <v>45919</v>
      </c>
      <c r="W203" s="154" t="s">
        <v>126</v>
      </c>
      <c r="X203" s="154" t="s">
        <v>126</v>
      </c>
      <c r="Y203" s="160"/>
      <c r="Z203" s="160" t="s">
        <v>134</v>
      </c>
      <c r="AA203" s="153">
        <v>108</v>
      </c>
      <c r="AB203" s="153">
        <v>1.62</v>
      </c>
      <c r="AC203" s="182">
        <f t="shared" si="8"/>
        <v>41.152263374485585</v>
      </c>
      <c r="AD203" s="153" t="str">
        <f t="shared" si="9"/>
        <v>OBESIDADE III</v>
      </c>
      <c r="AE203" s="233" t="s">
        <v>135</v>
      </c>
      <c r="AF203" s="153" t="s">
        <v>130</v>
      </c>
      <c r="AG203" s="159"/>
      <c r="AH203" s="153"/>
      <c r="AI203" s="161"/>
      <c r="AJ203" s="153"/>
      <c r="AK203" s="153"/>
      <c r="AL203" s="207" t="s">
        <v>131</v>
      </c>
      <c r="AM203" s="207"/>
      <c r="AN203" s="207"/>
      <c r="AO203" s="207" t="str">
        <f ca="1">IF(R203="","",IF(R203&gt;TODAY(),"0 meses",DATEDIF(R203,TODAY(),"m") &amp; " meses"))</f>
        <v>8 meses</v>
      </c>
      <c r="AP203" s="147" t="s">
        <v>67</v>
      </c>
      <c r="AQ203" s="147" t="s">
        <v>67</v>
      </c>
      <c r="AR203" s="147"/>
      <c r="AS203" s="209" t="s">
        <v>68</v>
      </c>
      <c r="AT203" s="223" t="str">
        <f>MONTH(B203)&amp;"/"&amp;YEAR(B203)</f>
        <v>1/2024</v>
      </c>
      <c r="AU203" s="223">
        <f>WEEKNUM(B203)-WEEKNUM(EOMONTH(B203,-1)+1)+1</f>
        <v>1</v>
      </c>
      <c r="AV203" s="209" t="str">
        <f>MONTH(R203)&amp;"/"&amp;YEAR(R203)</f>
        <v>9/2025</v>
      </c>
      <c r="AW203" s="209">
        <f>WEEKNUM(R203)-WEEKNUM(EOMONTH(R203,-1)+1)+1</f>
        <v>3</v>
      </c>
      <c r="AX203" s="209">
        <f>IF(BB203="S",IF(Q203="1. Aceitou o programa",R203-B203,0),0)</f>
        <v>627</v>
      </c>
      <c r="AY203" s="209">
        <f>IF(BB203="S",IF(AND(S203&lt;&gt;"",R203&lt;&gt;""),S203-R203,0),0)</f>
        <v>0</v>
      </c>
      <c r="AZ203" s="209">
        <f>IF(BB203="S",IF(Q203="1. Aceitou o programa",IF(OR(X203="Não se Aplica",X203=""),IF(OR(W203="Não se Aplica",W203=""),0,W203-V203),AVERAGE(X203-W203,W203-V203)),0),0)</f>
        <v>0</v>
      </c>
      <c r="BA203" s="209">
        <f>IF(BB203="S",IF(AND(Q203="1. Aceitou o programa",AH203="Realizada"),IFERROR(IF(AG203="",0,AG203-R203),0),0),0)</f>
        <v>0</v>
      </c>
      <c r="BB203" s="209" t="str">
        <f>_xlfn.XLOOKUP(U203,'Lista Suspensa'!$AA$20:$AA$23,'Lista Suspensa'!$AB$20:$AB$23,"N/A")</f>
        <v>S</v>
      </c>
    </row>
    <row r="204" spans="1:54" ht="12" customHeight="1">
      <c r="A204" s="151" t="s">
        <v>121</v>
      </c>
      <c r="B204" s="152">
        <v>45292</v>
      </c>
      <c r="C204" s="153" t="s">
        <v>122</v>
      </c>
      <c r="D204" s="153" t="s">
        <v>56</v>
      </c>
      <c r="E204" s="244">
        <v>82141747</v>
      </c>
      <c r="F204" s="144" t="s">
        <v>528</v>
      </c>
      <c r="G204" s="230"/>
      <c r="H204" s="154">
        <v>28835</v>
      </c>
      <c r="I204" s="153">
        <v>47</v>
      </c>
      <c r="J204" s="148" t="s">
        <v>70</v>
      </c>
      <c r="K204" s="153"/>
      <c r="L204" s="153"/>
      <c r="M204" s="153"/>
      <c r="N204" s="153"/>
      <c r="O204" s="155" t="s">
        <v>529</v>
      </c>
      <c r="P204" s="156" t="s">
        <v>60</v>
      </c>
      <c r="Q204" s="157" t="s">
        <v>110</v>
      </c>
      <c r="R204" s="158">
        <v>45919</v>
      </c>
      <c r="S204" s="159"/>
      <c r="T204" s="159" t="s">
        <v>62</v>
      </c>
      <c r="U204" s="159" t="s">
        <v>111</v>
      </c>
      <c r="V204" s="154">
        <v>45919</v>
      </c>
      <c r="W204" s="154" t="s">
        <v>126</v>
      </c>
      <c r="X204" s="154" t="s">
        <v>126</v>
      </c>
      <c r="Y204" s="160"/>
      <c r="Z204" s="160" t="s">
        <v>201</v>
      </c>
      <c r="AA204" s="153">
        <v>82</v>
      </c>
      <c r="AB204" s="153">
        <v>1.65</v>
      </c>
      <c r="AC204" s="182">
        <f t="shared" si="8"/>
        <v>30.119375573921033</v>
      </c>
      <c r="AD204" s="153" t="str">
        <f t="shared" si="9"/>
        <v>OBESIDADE I</v>
      </c>
      <c r="AE204" s="233" t="s">
        <v>135</v>
      </c>
      <c r="AF204" s="153" t="s">
        <v>130</v>
      </c>
      <c r="AG204" s="159"/>
      <c r="AH204" s="153"/>
      <c r="AI204" s="161"/>
      <c r="AJ204" s="153"/>
      <c r="AK204" s="153"/>
      <c r="AL204" s="207" t="s">
        <v>131</v>
      </c>
      <c r="AM204" s="207"/>
      <c r="AN204" s="207"/>
      <c r="AO204" s="207" t="str">
        <f ca="1">IF(R204="","",IF(R204&gt;TODAY(),"0 meses",DATEDIF(R204,TODAY(),"m") &amp; " meses"))</f>
        <v>8 meses</v>
      </c>
      <c r="AP204" s="147" t="s">
        <v>67</v>
      </c>
      <c r="AQ204" s="147" t="s">
        <v>67</v>
      </c>
      <c r="AR204" s="147"/>
      <c r="AS204" s="209" t="s">
        <v>68</v>
      </c>
      <c r="AT204" s="223" t="str">
        <f>MONTH(B204)&amp;"/"&amp;YEAR(B204)</f>
        <v>1/2024</v>
      </c>
      <c r="AU204" s="223">
        <f>WEEKNUM(B204)-WEEKNUM(EOMONTH(B204,-1)+1)+1</f>
        <v>1</v>
      </c>
      <c r="AV204" s="209" t="str">
        <f>MONTH(R204)&amp;"/"&amp;YEAR(R204)</f>
        <v>9/2025</v>
      </c>
      <c r="AW204" s="209">
        <f>WEEKNUM(R204)-WEEKNUM(EOMONTH(R204,-1)+1)+1</f>
        <v>3</v>
      </c>
      <c r="AX204" s="209">
        <f>IF(BB204="S",IF(Q204="1. Aceitou o programa",R204-B204,0),0)</f>
        <v>627</v>
      </c>
      <c r="AY204" s="209">
        <f>IF(BB204="S",IF(AND(S204&lt;&gt;"",R204&lt;&gt;""),S204-R204,0),0)</f>
        <v>0</v>
      </c>
      <c r="AZ204" s="209">
        <f>IF(BB204="S",IF(Q204="1. Aceitou o programa",IF(OR(X204="Não se Aplica",X204=""),IF(OR(W204="Não se Aplica",W204=""),0,W204-V204),AVERAGE(X204-W204,W204-V204)),0),0)</f>
        <v>0</v>
      </c>
      <c r="BA204" s="209">
        <f>IF(BB204="S",IF(AND(Q204="1. Aceitou o programa",AH204="Realizada"),IFERROR(IF(AG204="",0,AG204-R204),0),0),0)</f>
        <v>0</v>
      </c>
      <c r="BB204" s="209" t="str">
        <f>_xlfn.XLOOKUP(U204,'Lista Suspensa'!$AA$20:$AA$23,'Lista Suspensa'!$AB$20:$AB$23,"N/A")</f>
        <v>S</v>
      </c>
    </row>
    <row r="205" spans="1:54" ht="12" customHeight="1">
      <c r="A205" s="151" t="s">
        <v>121</v>
      </c>
      <c r="B205" s="152">
        <v>45292</v>
      </c>
      <c r="C205" s="153" t="s">
        <v>122</v>
      </c>
      <c r="D205" s="153" t="s">
        <v>167</v>
      </c>
      <c r="E205" s="244">
        <v>84950360</v>
      </c>
      <c r="F205" s="144" t="s">
        <v>530</v>
      </c>
      <c r="G205" s="230"/>
      <c r="H205" s="154">
        <v>28874</v>
      </c>
      <c r="I205" s="153">
        <v>47</v>
      </c>
      <c r="J205" s="148" t="s">
        <v>70</v>
      </c>
      <c r="K205" s="153"/>
      <c r="L205" s="153"/>
      <c r="M205" s="153"/>
      <c r="N205" s="153"/>
      <c r="O205" s="155">
        <v>11957954967</v>
      </c>
      <c r="P205" s="156" t="s">
        <v>60</v>
      </c>
      <c r="Q205" s="157" t="s">
        <v>110</v>
      </c>
      <c r="R205" s="158">
        <v>45919</v>
      </c>
      <c r="S205" s="159"/>
      <c r="T205" s="159" t="s">
        <v>62</v>
      </c>
      <c r="U205" s="159" t="s">
        <v>111</v>
      </c>
      <c r="V205" s="154">
        <v>45919</v>
      </c>
      <c r="W205" s="154" t="s">
        <v>126</v>
      </c>
      <c r="X205" s="154" t="s">
        <v>126</v>
      </c>
      <c r="Y205" s="160"/>
      <c r="Z205" s="160" t="s">
        <v>128</v>
      </c>
      <c r="AA205" s="153">
        <v>139</v>
      </c>
      <c r="AB205" s="153">
        <v>1.69</v>
      </c>
      <c r="AC205" s="182">
        <f t="shared" si="8"/>
        <v>48.667763733762833</v>
      </c>
      <c r="AD205" s="153" t="str">
        <f t="shared" si="9"/>
        <v>OBESIDADE III</v>
      </c>
      <c r="AE205" s="233" t="s">
        <v>135</v>
      </c>
      <c r="AF205" s="153" t="s">
        <v>130</v>
      </c>
      <c r="AG205" s="159"/>
      <c r="AH205" s="153"/>
      <c r="AI205" s="161"/>
      <c r="AJ205" s="153"/>
      <c r="AK205" s="153"/>
      <c r="AL205" s="207" t="s">
        <v>131</v>
      </c>
      <c r="AM205" s="207"/>
      <c r="AN205" s="207"/>
      <c r="AO205" s="207" t="str">
        <f ca="1">IF(R205="","",IF(R205&gt;TODAY(),"0 meses",DATEDIF(R205,TODAY(),"m") &amp; " meses"))</f>
        <v>8 meses</v>
      </c>
      <c r="AP205" s="147" t="s">
        <v>67</v>
      </c>
      <c r="AQ205" s="147" t="s">
        <v>67</v>
      </c>
      <c r="AR205" s="147"/>
      <c r="AS205" s="209" t="s">
        <v>68</v>
      </c>
      <c r="AT205" s="223" t="str">
        <f>MONTH(B205)&amp;"/"&amp;YEAR(B205)</f>
        <v>1/2024</v>
      </c>
      <c r="AU205" s="223">
        <f>WEEKNUM(B205)-WEEKNUM(EOMONTH(B205,-1)+1)+1</f>
        <v>1</v>
      </c>
      <c r="AV205" s="209" t="str">
        <f>MONTH(R205)&amp;"/"&amp;YEAR(R205)</f>
        <v>9/2025</v>
      </c>
      <c r="AW205" s="209">
        <f>WEEKNUM(R205)-WEEKNUM(EOMONTH(R205,-1)+1)+1</f>
        <v>3</v>
      </c>
      <c r="AX205" s="209">
        <f>IF(BB205="S",IF(Q205="1. Aceitou o programa",R205-B205,0),0)</f>
        <v>627</v>
      </c>
      <c r="AY205" s="209">
        <f>IF(BB205="S",IF(AND(S205&lt;&gt;"",R205&lt;&gt;""),S205-R205,0),0)</f>
        <v>0</v>
      </c>
      <c r="AZ205" s="209">
        <f>IF(BB205="S",IF(Q205="1. Aceitou o programa",IF(OR(X205="Não se Aplica",X205=""),IF(OR(W205="Não se Aplica",W205=""),0,W205-V205),AVERAGE(X205-W205,W205-V205)),0),0)</f>
        <v>0</v>
      </c>
      <c r="BA205" s="209">
        <f>IF(BB205="S",IF(AND(Q205="1. Aceitou o programa",AH205="Realizada"),IFERROR(IF(AG205="",0,AG205-R205),0),0),0)</f>
        <v>0</v>
      </c>
      <c r="BB205" s="209" t="str">
        <f>_xlfn.XLOOKUP(U205,'Lista Suspensa'!$AA$20:$AA$23,'Lista Suspensa'!$AB$20:$AB$23,"N/A")</f>
        <v>S</v>
      </c>
    </row>
    <row r="206" spans="1:54" ht="12" customHeight="1">
      <c r="A206" s="151" t="s">
        <v>121</v>
      </c>
      <c r="B206" s="152">
        <v>45292</v>
      </c>
      <c r="C206" s="153" t="s">
        <v>122</v>
      </c>
      <c r="D206" s="153" t="s">
        <v>274</v>
      </c>
      <c r="E206" s="244">
        <v>82010607</v>
      </c>
      <c r="F206" s="144" t="s">
        <v>531</v>
      </c>
      <c r="G206" s="230"/>
      <c r="H206" s="154">
        <v>29602</v>
      </c>
      <c r="I206" s="153">
        <v>45</v>
      </c>
      <c r="J206" s="148" t="s">
        <v>70</v>
      </c>
      <c r="K206" s="153"/>
      <c r="L206" s="153"/>
      <c r="M206" s="153"/>
      <c r="N206" s="153"/>
      <c r="O206" s="155" t="s">
        <v>532</v>
      </c>
      <c r="P206" s="156" t="s">
        <v>60</v>
      </c>
      <c r="Q206" s="157" t="s">
        <v>110</v>
      </c>
      <c r="R206" s="158">
        <v>45919</v>
      </c>
      <c r="S206" s="159"/>
      <c r="T206" s="159" t="s">
        <v>62</v>
      </c>
      <c r="U206" s="159" t="s">
        <v>111</v>
      </c>
      <c r="V206" s="154">
        <v>45919</v>
      </c>
      <c r="W206" s="154" t="s">
        <v>126</v>
      </c>
      <c r="X206" s="154" t="s">
        <v>126</v>
      </c>
      <c r="Y206" s="160"/>
      <c r="Z206" s="160" t="s">
        <v>166</v>
      </c>
      <c r="AA206" s="153">
        <v>98</v>
      </c>
      <c r="AB206" s="153">
        <v>1.65</v>
      </c>
      <c r="AC206" s="182">
        <f t="shared" si="8"/>
        <v>35.996326905417817</v>
      </c>
      <c r="AD206" s="153" t="str">
        <f t="shared" si="9"/>
        <v>OBESIDADE II</v>
      </c>
      <c r="AE206" s="233" t="s">
        <v>135</v>
      </c>
      <c r="AF206" s="153" t="s">
        <v>130</v>
      </c>
      <c r="AG206" s="159"/>
      <c r="AH206" s="153"/>
      <c r="AI206" s="161"/>
      <c r="AJ206" s="153"/>
      <c r="AK206" s="153"/>
      <c r="AL206" s="207" t="s">
        <v>131</v>
      </c>
      <c r="AM206" s="207"/>
      <c r="AN206" s="207"/>
      <c r="AO206" s="207" t="str">
        <f ca="1">IF(R206="","",IF(R206&gt;TODAY(),"0 meses",DATEDIF(R206,TODAY(),"m") &amp; " meses"))</f>
        <v>8 meses</v>
      </c>
      <c r="AP206" s="147" t="s">
        <v>67</v>
      </c>
      <c r="AQ206" s="147" t="s">
        <v>67</v>
      </c>
      <c r="AR206" s="147"/>
      <c r="AS206" s="209" t="s">
        <v>68</v>
      </c>
      <c r="AT206" s="223" t="str">
        <f>MONTH(B206)&amp;"/"&amp;YEAR(B206)</f>
        <v>1/2024</v>
      </c>
      <c r="AU206" s="223">
        <f>WEEKNUM(B206)-WEEKNUM(EOMONTH(B206,-1)+1)+1</f>
        <v>1</v>
      </c>
      <c r="AV206" s="209" t="str">
        <f>MONTH(R206)&amp;"/"&amp;YEAR(R206)</f>
        <v>9/2025</v>
      </c>
      <c r="AW206" s="209">
        <f>WEEKNUM(R206)-WEEKNUM(EOMONTH(R206,-1)+1)+1</f>
        <v>3</v>
      </c>
      <c r="AX206" s="209">
        <f>IF(BB206="S",IF(Q206="1. Aceitou o programa",R206-B206,0),0)</f>
        <v>627</v>
      </c>
      <c r="AY206" s="209">
        <f>IF(BB206="S",IF(AND(S206&lt;&gt;"",R206&lt;&gt;""),S206-R206,0),0)</f>
        <v>0</v>
      </c>
      <c r="AZ206" s="209">
        <f>IF(BB206="S",IF(Q206="1. Aceitou o programa",IF(OR(X206="Não se Aplica",X206=""),IF(OR(W206="Não se Aplica",W206=""),0,W206-V206),AVERAGE(X206-W206,W206-V206)),0),0)</f>
        <v>0</v>
      </c>
      <c r="BA206" s="209">
        <f>IF(BB206="S",IF(AND(Q206="1. Aceitou o programa",AH206="Realizada"),IFERROR(IF(AG206="",0,AG206-R206),0),0),0)</f>
        <v>0</v>
      </c>
      <c r="BB206" s="209" t="str">
        <f>_xlfn.XLOOKUP(U206,'Lista Suspensa'!$AA$20:$AA$23,'Lista Suspensa'!$AB$20:$AB$23,"N/A")</f>
        <v>S</v>
      </c>
    </row>
    <row r="207" spans="1:54" ht="12" customHeight="1">
      <c r="A207" s="151" t="s">
        <v>121</v>
      </c>
      <c r="B207" s="152">
        <v>45292</v>
      </c>
      <c r="C207" s="153" t="s">
        <v>122</v>
      </c>
      <c r="D207" s="153" t="s">
        <v>285</v>
      </c>
      <c r="E207" s="244">
        <v>78389030</v>
      </c>
      <c r="F207" s="144" t="s">
        <v>533</v>
      </c>
      <c r="G207" s="230"/>
      <c r="H207" s="154">
        <v>30156</v>
      </c>
      <c r="I207" s="153">
        <v>43</v>
      </c>
      <c r="J207" s="148" t="s">
        <v>70</v>
      </c>
      <c r="K207" s="153"/>
      <c r="L207" s="153"/>
      <c r="M207" s="153"/>
      <c r="N207" s="153"/>
      <c r="O207" s="155" t="s">
        <v>534</v>
      </c>
      <c r="P207" s="156" t="s">
        <v>60</v>
      </c>
      <c r="Q207" s="157" t="s">
        <v>110</v>
      </c>
      <c r="R207" s="158">
        <v>45919</v>
      </c>
      <c r="S207" s="159"/>
      <c r="T207" s="159" t="s">
        <v>62</v>
      </c>
      <c r="U207" s="159" t="s">
        <v>111</v>
      </c>
      <c r="V207" s="154">
        <v>45919</v>
      </c>
      <c r="W207" s="154" t="s">
        <v>126</v>
      </c>
      <c r="X207" s="154" t="s">
        <v>126</v>
      </c>
      <c r="Y207" s="160"/>
      <c r="Z207" s="160" t="s">
        <v>201</v>
      </c>
      <c r="AA207" s="153">
        <v>77</v>
      </c>
      <c r="AB207" s="153">
        <v>1.58</v>
      </c>
      <c r="AC207" s="182">
        <f t="shared" si="8"/>
        <v>30.844415958980928</v>
      </c>
      <c r="AD207" s="153" t="str">
        <f t="shared" si="9"/>
        <v>OBESIDADE I</v>
      </c>
      <c r="AE207" s="233" t="s">
        <v>135</v>
      </c>
      <c r="AF207" s="153" t="s">
        <v>130</v>
      </c>
      <c r="AG207" s="159"/>
      <c r="AH207" s="153"/>
      <c r="AI207" s="161"/>
      <c r="AJ207" s="153"/>
      <c r="AK207" s="153"/>
      <c r="AL207" s="207" t="s">
        <v>136</v>
      </c>
      <c r="AM207" s="207"/>
      <c r="AN207" s="207"/>
      <c r="AO207" s="207" t="str">
        <f ca="1">IF(R207="","",IF(R207&gt;TODAY(),"0 meses",DATEDIF(R207,TODAY(),"m") &amp; " meses"))</f>
        <v>8 meses</v>
      </c>
      <c r="AP207" s="147" t="s">
        <v>67</v>
      </c>
      <c r="AQ207" s="147" t="s">
        <v>67</v>
      </c>
      <c r="AR207" s="147"/>
      <c r="AS207" s="209" t="s">
        <v>68</v>
      </c>
      <c r="AT207" s="223" t="str">
        <f>MONTH(B207)&amp;"/"&amp;YEAR(B207)</f>
        <v>1/2024</v>
      </c>
      <c r="AU207" s="223">
        <f>WEEKNUM(B207)-WEEKNUM(EOMONTH(B207,-1)+1)+1</f>
        <v>1</v>
      </c>
      <c r="AV207" s="209" t="str">
        <f>MONTH(R207)&amp;"/"&amp;YEAR(R207)</f>
        <v>9/2025</v>
      </c>
      <c r="AW207" s="209">
        <f>WEEKNUM(R207)-WEEKNUM(EOMONTH(R207,-1)+1)+1</f>
        <v>3</v>
      </c>
      <c r="AX207" s="209">
        <f>IF(BB207="S",IF(Q207="1. Aceitou o programa",R207-B207,0),0)</f>
        <v>627</v>
      </c>
      <c r="AY207" s="209">
        <f>IF(BB207="S",IF(AND(S207&lt;&gt;"",R207&lt;&gt;""),S207-R207,0),0)</f>
        <v>0</v>
      </c>
      <c r="AZ207" s="209">
        <f>IF(BB207="S",IF(Q207="1. Aceitou o programa",IF(OR(X207="Não se Aplica",X207=""),IF(OR(W207="Não se Aplica",W207=""),0,W207-V207),AVERAGE(X207-W207,W207-V207)),0),0)</f>
        <v>0</v>
      </c>
      <c r="BA207" s="209">
        <f>IF(BB207="S",IF(AND(Q207="1. Aceitou o programa",AH207="Realizada"),IFERROR(IF(AG207="",0,AG207-R207),0),0),0)</f>
        <v>0</v>
      </c>
      <c r="BB207" s="209" t="str">
        <f>_xlfn.XLOOKUP(U207,'Lista Suspensa'!$AA$20:$AA$23,'Lista Suspensa'!$AB$20:$AB$23,"N/A")</f>
        <v>S</v>
      </c>
    </row>
    <row r="208" spans="1:54" ht="12" customHeight="1">
      <c r="A208" s="151" t="s">
        <v>121</v>
      </c>
      <c r="B208" s="152">
        <v>45292</v>
      </c>
      <c r="C208" s="153" t="s">
        <v>122</v>
      </c>
      <c r="D208" s="153" t="s">
        <v>171</v>
      </c>
      <c r="E208" s="244">
        <v>93208547</v>
      </c>
      <c r="F208" s="144" t="s">
        <v>535</v>
      </c>
      <c r="G208" s="230"/>
      <c r="H208" s="154">
        <v>32769</v>
      </c>
      <c r="I208" s="153">
        <v>36</v>
      </c>
      <c r="J208" s="148" t="s">
        <v>70</v>
      </c>
      <c r="K208" s="153"/>
      <c r="L208" s="153"/>
      <c r="M208" s="153"/>
      <c r="N208" s="153"/>
      <c r="O208" s="155">
        <v>21992995034</v>
      </c>
      <c r="P208" s="156" t="s">
        <v>60</v>
      </c>
      <c r="Q208" s="157" t="s">
        <v>110</v>
      </c>
      <c r="R208" s="158">
        <v>45919</v>
      </c>
      <c r="S208" s="159"/>
      <c r="T208" s="159" t="s">
        <v>62</v>
      </c>
      <c r="U208" s="159" t="s">
        <v>111</v>
      </c>
      <c r="V208" s="154">
        <v>45919</v>
      </c>
      <c r="W208" s="154" t="s">
        <v>126</v>
      </c>
      <c r="X208" s="154" t="s">
        <v>126</v>
      </c>
      <c r="Y208" s="160"/>
      <c r="Z208" s="160" t="s">
        <v>201</v>
      </c>
      <c r="AA208" s="153">
        <v>103</v>
      </c>
      <c r="AB208" s="153">
        <v>1.6</v>
      </c>
      <c r="AC208" s="182">
        <f t="shared" si="8"/>
        <v>40.234374999999993</v>
      </c>
      <c r="AD208" s="153" t="str">
        <f t="shared" si="9"/>
        <v>OBESIDADE III</v>
      </c>
      <c r="AE208" s="233" t="s">
        <v>135</v>
      </c>
      <c r="AF208" s="153" t="s">
        <v>130</v>
      </c>
      <c r="AG208" s="159"/>
      <c r="AH208" s="153"/>
      <c r="AI208" s="161"/>
      <c r="AJ208" s="153"/>
      <c r="AK208" s="153"/>
      <c r="AL208" s="207" t="s">
        <v>131</v>
      </c>
      <c r="AM208" s="207"/>
      <c r="AN208" s="207"/>
      <c r="AO208" s="207" t="str">
        <f ca="1">IF(R208="","",IF(R208&gt;TODAY(),"0 meses",DATEDIF(R208,TODAY(),"m") &amp; " meses"))</f>
        <v>8 meses</v>
      </c>
      <c r="AP208" s="147" t="s">
        <v>67</v>
      </c>
      <c r="AQ208" s="147" t="s">
        <v>67</v>
      </c>
      <c r="AR208" s="147"/>
      <c r="AS208" s="209" t="s">
        <v>68</v>
      </c>
      <c r="AT208" s="223" t="str">
        <f>MONTH(B208)&amp;"/"&amp;YEAR(B208)</f>
        <v>1/2024</v>
      </c>
      <c r="AU208" s="223">
        <f>WEEKNUM(B208)-WEEKNUM(EOMONTH(B208,-1)+1)+1</f>
        <v>1</v>
      </c>
      <c r="AV208" s="209" t="str">
        <f>MONTH(R208)&amp;"/"&amp;YEAR(R208)</f>
        <v>9/2025</v>
      </c>
      <c r="AW208" s="209">
        <f>WEEKNUM(R208)-WEEKNUM(EOMONTH(R208,-1)+1)+1</f>
        <v>3</v>
      </c>
      <c r="AX208" s="209">
        <f>IF(BB208="S",IF(Q208="1. Aceitou o programa",R208-B208,0),0)</f>
        <v>627</v>
      </c>
      <c r="AY208" s="209">
        <f>IF(BB208="S",IF(AND(S208&lt;&gt;"",R208&lt;&gt;""),S208-R208,0),0)</f>
        <v>0</v>
      </c>
      <c r="AZ208" s="209">
        <f>IF(BB208="S",IF(Q208="1. Aceitou o programa",IF(OR(X208="Não se Aplica",X208=""),IF(OR(W208="Não se Aplica",W208=""),0,W208-V208),AVERAGE(X208-W208,W208-V208)),0),0)</f>
        <v>0</v>
      </c>
      <c r="BA208" s="209">
        <f>IF(BB208="S",IF(AND(Q208="1. Aceitou o programa",AH208="Realizada"),IFERROR(IF(AG208="",0,AG208-R208),0),0),0)</f>
        <v>0</v>
      </c>
      <c r="BB208" s="209" t="str">
        <f>_xlfn.XLOOKUP(U208,'Lista Suspensa'!$AA$20:$AA$23,'Lista Suspensa'!$AB$20:$AB$23,"N/A")</f>
        <v>S</v>
      </c>
    </row>
    <row r="209" spans="1:54" ht="12" customHeight="1">
      <c r="A209" s="151" t="s">
        <v>121</v>
      </c>
      <c r="B209" s="152">
        <v>45292</v>
      </c>
      <c r="C209" s="153" t="s">
        <v>122</v>
      </c>
      <c r="D209" s="153" t="s">
        <v>167</v>
      </c>
      <c r="E209" s="244">
        <v>89920058</v>
      </c>
      <c r="F209" s="144" t="s">
        <v>536</v>
      </c>
      <c r="G209" s="230"/>
      <c r="H209" s="154">
        <v>34833</v>
      </c>
      <c r="I209" s="153">
        <v>31</v>
      </c>
      <c r="J209" s="148" t="s">
        <v>70</v>
      </c>
      <c r="K209" s="153"/>
      <c r="L209" s="153"/>
      <c r="M209" s="153"/>
      <c r="N209" s="153"/>
      <c r="O209" s="155">
        <v>17992603946</v>
      </c>
      <c r="P209" s="156" t="s">
        <v>60</v>
      </c>
      <c r="Q209" s="157" t="s">
        <v>110</v>
      </c>
      <c r="R209" s="158">
        <v>45919</v>
      </c>
      <c r="S209" s="159"/>
      <c r="T209" s="159" t="s">
        <v>62</v>
      </c>
      <c r="U209" s="159" t="s">
        <v>111</v>
      </c>
      <c r="V209" s="154">
        <v>45919</v>
      </c>
      <c r="W209" s="154" t="s">
        <v>126</v>
      </c>
      <c r="X209" s="154" t="s">
        <v>126</v>
      </c>
      <c r="Y209" s="160"/>
      <c r="Z209" s="160" t="s">
        <v>128</v>
      </c>
      <c r="AA209" s="153">
        <v>105</v>
      </c>
      <c r="AB209" s="153">
        <v>1.56</v>
      </c>
      <c r="AC209" s="182">
        <f t="shared" si="8"/>
        <v>43.145956607495066</v>
      </c>
      <c r="AD209" s="153" t="str">
        <f t="shared" si="9"/>
        <v>OBESIDADE III</v>
      </c>
      <c r="AE209" s="233" t="s">
        <v>135</v>
      </c>
      <c r="AF209" s="153" t="s">
        <v>130</v>
      </c>
      <c r="AG209" s="159"/>
      <c r="AH209" s="153"/>
      <c r="AI209" s="161"/>
      <c r="AJ209" s="153"/>
      <c r="AK209" s="153"/>
      <c r="AL209" s="207" t="s">
        <v>131</v>
      </c>
      <c r="AM209" s="207"/>
      <c r="AN209" s="207"/>
      <c r="AO209" s="207" t="str">
        <f ca="1">IF(R209="","",IF(R209&gt;TODAY(),"0 meses",DATEDIF(R209,TODAY(),"m") &amp; " meses"))</f>
        <v>8 meses</v>
      </c>
      <c r="AP209" s="147" t="s">
        <v>67</v>
      </c>
      <c r="AQ209" s="147" t="s">
        <v>67</v>
      </c>
      <c r="AR209" s="147"/>
      <c r="AS209" s="209" t="s">
        <v>68</v>
      </c>
      <c r="AT209" s="223" t="str">
        <f>MONTH(B209)&amp;"/"&amp;YEAR(B209)</f>
        <v>1/2024</v>
      </c>
      <c r="AU209" s="223">
        <f>WEEKNUM(B209)-WEEKNUM(EOMONTH(B209,-1)+1)+1</f>
        <v>1</v>
      </c>
      <c r="AV209" s="209" t="str">
        <f>MONTH(R209)&amp;"/"&amp;YEAR(R209)</f>
        <v>9/2025</v>
      </c>
      <c r="AW209" s="209">
        <f>WEEKNUM(R209)-WEEKNUM(EOMONTH(R209,-1)+1)+1</f>
        <v>3</v>
      </c>
      <c r="AX209" s="209">
        <f>IF(BB209="S",IF(Q209="1. Aceitou o programa",R209-B209,0),0)</f>
        <v>627</v>
      </c>
      <c r="AY209" s="209">
        <f>IF(BB209="S",IF(AND(S209&lt;&gt;"",R209&lt;&gt;""),S209-R209,0),0)</f>
        <v>0</v>
      </c>
      <c r="AZ209" s="209">
        <f>IF(BB209="S",IF(Q209="1. Aceitou o programa",IF(OR(X209="Não se Aplica",X209=""),IF(OR(W209="Não se Aplica",W209=""),0,W209-V209),AVERAGE(X209-W209,W209-V209)),0),0)</f>
        <v>0</v>
      </c>
      <c r="BA209" s="209">
        <f>IF(BB209="S",IF(AND(Q209="1. Aceitou o programa",AH209="Realizada"),IFERROR(IF(AG209="",0,AG209-R209),0),0),0)</f>
        <v>0</v>
      </c>
      <c r="BB209" s="209" t="str">
        <f>_xlfn.XLOOKUP(U209,'Lista Suspensa'!$AA$20:$AA$23,'Lista Suspensa'!$AB$20:$AB$23,"N/A")</f>
        <v>S</v>
      </c>
    </row>
    <row r="210" spans="1:54" ht="12" customHeight="1">
      <c r="A210" s="151" t="s">
        <v>121</v>
      </c>
      <c r="B210" s="152">
        <v>45292</v>
      </c>
      <c r="C210" s="153" t="s">
        <v>122</v>
      </c>
      <c r="D210" s="153" t="s">
        <v>167</v>
      </c>
      <c r="E210" s="244">
        <v>94387119</v>
      </c>
      <c r="F210" s="144" t="s">
        <v>537</v>
      </c>
      <c r="G210" s="230"/>
      <c r="H210" s="154">
        <v>37289</v>
      </c>
      <c r="I210" s="153">
        <v>24</v>
      </c>
      <c r="J210" s="148" t="s">
        <v>70</v>
      </c>
      <c r="K210" s="153"/>
      <c r="L210" s="153"/>
      <c r="M210" s="153"/>
      <c r="N210" s="153"/>
      <c r="O210" s="155">
        <v>11974556464</v>
      </c>
      <c r="P210" s="156" t="s">
        <v>60</v>
      </c>
      <c r="Q210" s="157" t="s">
        <v>110</v>
      </c>
      <c r="R210" s="158">
        <v>45919</v>
      </c>
      <c r="S210" s="159"/>
      <c r="T210" s="159" t="s">
        <v>62</v>
      </c>
      <c r="U210" s="159" t="s">
        <v>111</v>
      </c>
      <c r="V210" s="154">
        <v>45919</v>
      </c>
      <c r="W210" s="154" t="s">
        <v>126</v>
      </c>
      <c r="X210" s="154" t="s">
        <v>126</v>
      </c>
      <c r="Y210" s="160"/>
      <c r="Z210" s="160" t="s">
        <v>128</v>
      </c>
      <c r="AA210" s="153">
        <v>103</v>
      </c>
      <c r="AB210" s="153">
        <v>1.54</v>
      </c>
      <c r="AC210" s="182">
        <f t="shared" si="8"/>
        <v>43.430595378647325</v>
      </c>
      <c r="AD210" s="153" t="str">
        <f t="shared" si="9"/>
        <v>OBESIDADE III</v>
      </c>
      <c r="AE210" s="233" t="s">
        <v>135</v>
      </c>
      <c r="AF210" s="153" t="s">
        <v>130</v>
      </c>
      <c r="AG210" s="159"/>
      <c r="AH210" s="153"/>
      <c r="AI210" s="161"/>
      <c r="AJ210" s="153"/>
      <c r="AK210" s="153"/>
      <c r="AL210" s="207" t="s">
        <v>131</v>
      </c>
      <c r="AM210" s="207"/>
      <c r="AN210" s="207"/>
      <c r="AO210" s="207" t="str">
        <f ca="1">IF(R210="","",IF(R210&gt;TODAY(),"0 meses",DATEDIF(R210,TODAY(),"m") &amp; " meses"))</f>
        <v>8 meses</v>
      </c>
      <c r="AP210" s="147" t="s">
        <v>67</v>
      </c>
      <c r="AQ210" s="147" t="s">
        <v>67</v>
      </c>
      <c r="AR210" s="147"/>
      <c r="AS210" s="209" t="s">
        <v>68</v>
      </c>
      <c r="AT210" s="223" t="str">
        <f>MONTH(B210)&amp;"/"&amp;YEAR(B210)</f>
        <v>1/2024</v>
      </c>
      <c r="AU210" s="223">
        <f>WEEKNUM(B210)-WEEKNUM(EOMONTH(B210,-1)+1)+1</f>
        <v>1</v>
      </c>
      <c r="AV210" s="209" t="str">
        <f>MONTH(R210)&amp;"/"&amp;YEAR(R210)</f>
        <v>9/2025</v>
      </c>
      <c r="AW210" s="209">
        <f>WEEKNUM(R210)-WEEKNUM(EOMONTH(R210,-1)+1)+1</f>
        <v>3</v>
      </c>
      <c r="AX210" s="209">
        <f>IF(BB210="S",IF(Q210="1. Aceitou o programa",R210-B210,0),0)</f>
        <v>627</v>
      </c>
      <c r="AY210" s="209">
        <f>IF(BB210="S",IF(AND(S210&lt;&gt;"",R210&lt;&gt;""),S210-R210,0),0)</f>
        <v>0</v>
      </c>
      <c r="AZ210" s="209">
        <f>IF(BB210="S",IF(Q210="1. Aceitou o programa",IF(OR(X210="Não se Aplica",X210=""),IF(OR(W210="Não se Aplica",W210=""),0,W210-V210),AVERAGE(X210-W210,W210-V210)),0),0)</f>
        <v>0</v>
      </c>
      <c r="BA210" s="209">
        <f>IF(BB210="S",IF(AND(Q210="1. Aceitou o programa",AH210="Realizada"),IFERROR(IF(AG210="",0,AG210-R210),0),0),0)</f>
        <v>0</v>
      </c>
      <c r="BB210" s="209" t="str">
        <f>_xlfn.XLOOKUP(U210,'Lista Suspensa'!$AA$20:$AA$23,'Lista Suspensa'!$AB$20:$AB$23,"N/A")</f>
        <v>S</v>
      </c>
    </row>
    <row r="211" spans="1:54" ht="12" customHeight="1">
      <c r="A211" s="151" t="s">
        <v>121</v>
      </c>
      <c r="B211" s="152">
        <v>45292</v>
      </c>
      <c r="C211" s="153" t="s">
        <v>122</v>
      </c>
      <c r="D211" s="153" t="s">
        <v>175</v>
      </c>
      <c r="E211" s="244">
        <v>92761014</v>
      </c>
      <c r="F211" s="144" t="s">
        <v>538</v>
      </c>
      <c r="G211" s="230"/>
      <c r="H211" s="154">
        <v>33037</v>
      </c>
      <c r="I211" s="153">
        <v>35</v>
      </c>
      <c r="J211" s="148" t="s">
        <v>70</v>
      </c>
      <c r="K211" s="153"/>
      <c r="L211" s="153"/>
      <c r="M211" s="153"/>
      <c r="N211" s="153"/>
      <c r="O211" s="155">
        <v>11980757927</v>
      </c>
      <c r="P211" s="156" t="s">
        <v>60</v>
      </c>
      <c r="Q211" s="157" t="s">
        <v>110</v>
      </c>
      <c r="R211" s="158">
        <v>45922</v>
      </c>
      <c r="S211" s="159"/>
      <c r="T211" s="159" t="s">
        <v>62</v>
      </c>
      <c r="U211" s="159" t="s">
        <v>111</v>
      </c>
      <c r="V211" s="154">
        <v>45922</v>
      </c>
      <c r="W211" s="154" t="s">
        <v>126</v>
      </c>
      <c r="X211" s="154" t="s">
        <v>126</v>
      </c>
      <c r="Y211" s="160"/>
      <c r="Z211" s="160" t="s">
        <v>128</v>
      </c>
      <c r="AA211" s="153">
        <v>147</v>
      </c>
      <c r="AB211" s="153">
        <v>1.72</v>
      </c>
      <c r="AC211" s="182">
        <f t="shared" si="8"/>
        <v>49.689021092482427</v>
      </c>
      <c r="AD211" s="153" t="str">
        <f t="shared" si="9"/>
        <v>OBESIDADE III</v>
      </c>
      <c r="AE211" s="233" t="s">
        <v>135</v>
      </c>
      <c r="AF211" s="153" t="s">
        <v>130</v>
      </c>
      <c r="AG211" s="159"/>
      <c r="AH211" s="153"/>
      <c r="AI211" s="161"/>
      <c r="AJ211" s="153"/>
      <c r="AK211" s="153"/>
      <c r="AL211" s="207" t="s">
        <v>131</v>
      </c>
      <c r="AM211" s="207"/>
      <c r="AN211" s="207"/>
      <c r="AO211" s="207" t="str">
        <f ca="1">IF(R211="","",IF(R211&gt;TODAY(),"0 meses",DATEDIF(R211,TODAY(),"m") &amp; " meses"))</f>
        <v>8 meses</v>
      </c>
      <c r="AP211" s="147" t="s">
        <v>67</v>
      </c>
      <c r="AQ211" s="147" t="s">
        <v>67</v>
      </c>
      <c r="AR211" s="147"/>
      <c r="AS211" s="209" t="s">
        <v>68</v>
      </c>
      <c r="AT211" s="223" t="str">
        <f>MONTH(B211)&amp;"/"&amp;YEAR(B211)</f>
        <v>1/2024</v>
      </c>
      <c r="AU211" s="223">
        <f>WEEKNUM(B211)-WEEKNUM(EOMONTH(B211,-1)+1)+1</f>
        <v>1</v>
      </c>
      <c r="AV211" s="209" t="str">
        <f>MONTH(R211)&amp;"/"&amp;YEAR(R211)</f>
        <v>9/2025</v>
      </c>
      <c r="AW211" s="209">
        <f>WEEKNUM(R211)-WEEKNUM(EOMONTH(R211,-1)+1)+1</f>
        <v>4</v>
      </c>
      <c r="AX211" s="209">
        <f>IF(BB211="S",IF(Q211="1. Aceitou o programa",R211-B211,0),0)</f>
        <v>630</v>
      </c>
      <c r="AY211" s="209">
        <f>IF(BB211="S",IF(AND(S211&lt;&gt;"",R211&lt;&gt;""),S211-R211,0),0)</f>
        <v>0</v>
      </c>
      <c r="AZ211" s="209">
        <f>IF(BB211="S",IF(Q211="1. Aceitou o programa",IF(OR(X211="Não se Aplica",X211=""),IF(OR(W211="Não se Aplica",W211=""),0,W211-V211),AVERAGE(X211-W211,W211-V211)),0),0)</f>
        <v>0</v>
      </c>
      <c r="BA211" s="209">
        <f>IF(BB211="S",IF(AND(Q211="1. Aceitou o programa",AH211="Realizada"),IFERROR(IF(AG211="",0,AG211-R211),0),0),0)</f>
        <v>0</v>
      </c>
      <c r="BB211" s="209" t="str">
        <f>_xlfn.XLOOKUP(U211,'Lista Suspensa'!$AA$20:$AA$23,'Lista Suspensa'!$AB$20:$AB$23,"N/A")</f>
        <v>S</v>
      </c>
    </row>
    <row r="212" spans="1:54" ht="12" customHeight="1">
      <c r="A212" s="151" t="s">
        <v>121</v>
      </c>
      <c r="B212" s="152">
        <v>45292</v>
      </c>
      <c r="C212" s="153" t="s">
        <v>122</v>
      </c>
      <c r="D212" s="153" t="s">
        <v>167</v>
      </c>
      <c r="E212" s="244">
        <v>77759849</v>
      </c>
      <c r="F212" s="144" t="s">
        <v>539</v>
      </c>
      <c r="G212" s="230"/>
      <c r="H212" s="154">
        <v>35305</v>
      </c>
      <c r="I212" s="153">
        <v>29</v>
      </c>
      <c r="J212" s="148" t="s">
        <v>70</v>
      </c>
      <c r="K212" s="153"/>
      <c r="L212" s="153"/>
      <c r="M212" s="153"/>
      <c r="N212" s="153"/>
      <c r="O212" s="155">
        <v>11983257879</v>
      </c>
      <c r="P212" s="156" t="s">
        <v>60</v>
      </c>
      <c r="Q212" s="157" t="s">
        <v>110</v>
      </c>
      <c r="R212" s="158">
        <v>45922</v>
      </c>
      <c r="S212" s="159"/>
      <c r="T212" s="159" t="s">
        <v>62</v>
      </c>
      <c r="U212" s="159" t="s">
        <v>111</v>
      </c>
      <c r="V212" s="154">
        <v>45922</v>
      </c>
      <c r="W212" s="154" t="s">
        <v>126</v>
      </c>
      <c r="X212" s="154" t="s">
        <v>126</v>
      </c>
      <c r="Y212" s="160"/>
      <c r="Z212" s="160" t="s">
        <v>166</v>
      </c>
      <c r="AA212" s="153">
        <v>90</v>
      </c>
      <c r="AB212" s="153">
        <v>1.56</v>
      </c>
      <c r="AC212" s="182">
        <f t="shared" si="8"/>
        <v>36.982248520710058</v>
      </c>
      <c r="AD212" s="153" t="str">
        <f t="shared" si="9"/>
        <v>OBESIDADE II</v>
      </c>
      <c r="AE212" s="233" t="s">
        <v>135</v>
      </c>
      <c r="AF212" s="153" t="s">
        <v>130</v>
      </c>
      <c r="AG212" s="159"/>
      <c r="AH212" s="153"/>
      <c r="AI212" s="161"/>
      <c r="AJ212" s="153"/>
      <c r="AK212" s="153"/>
      <c r="AL212" s="207" t="s">
        <v>131</v>
      </c>
      <c r="AM212" s="207"/>
      <c r="AN212" s="207"/>
      <c r="AO212" s="207" t="str">
        <f ca="1">IF(R212="","",IF(R212&gt;TODAY(),"0 meses",DATEDIF(R212,TODAY(),"m") &amp; " meses"))</f>
        <v>8 meses</v>
      </c>
      <c r="AP212" s="147" t="s">
        <v>67</v>
      </c>
      <c r="AQ212" s="147" t="s">
        <v>67</v>
      </c>
      <c r="AR212" s="147"/>
      <c r="AS212" s="209" t="s">
        <v>68</v>
      </c>
      <c r="AT212" s="223" t="str">
        <f>MONTH(B212)&amp;"/"&amp;YEAR(B212)</f>
        <v>1/2024</v>
      </c>
      <c r="AU212" s="223">
        <f>WEEKNUM(B212)-WEEKNUM(EOMONTH(B212,-1)+1)+1</f>
        <v>1</v>
      </c>
      <c r="AV212" s="209" t="str">
        <f>MONTH(R212)&amp;"/"&amp;YEAR(R212)</f>
        <v>9/2025</v>
      </c>
      <c r="AW212" s="209">
        <f>WEEKNUM(R212)-WEEKNUM(EOMONTH(R212,-1)+1)+1</f>
        <v>4</v>
      </c>
      <c r="AX212" s="209">
        <f>IF(BB212="S",IF(Q212="1. Aceitou o programa",R212-B212,0),0)</f>
        <v>630</v>
      </c>
      <c r="AY212" s="209">
        <f>IF(BB212="S",IF(AND(S212&lt;&gt;"",R212&lt;&gt;""),S212-R212,0),0)</f>
        <v>0</v>
      </c>
      <c r="AZ212" s="209">
        <f>IF(BB212="S",IF(Q212="1. Aceitou o programa",IF(OR(X212="Não se Aplica",X212=""),IF(OR(W212="Não se Aplica",W212=""),0,W212-V212),AVERAGE(X212-W212,W212-V212)),0),0)</f>
        <v>0</v>
      </c>
      <c r="BA212" s="209">
        <f>IF(BB212="S",IF(AND(Q212="1. Aceitou o programa",AH212="Realizada"),IFERROR(IF(AG212="",0,AG212-R212),0),0),0)</f>
        <v>0</v>
      </c>
      <c r="BB212" s="209" t="str">
        <f>_xlfn.XLOOKUP(U212,'Lista Suspensa'!$AA$20:$AA$23,'Lista Suspensa'!$AB$20:$AB$23,"N/A")</f>
        <v>S</v>
      </c>
    </row>
    <row r="213" spans="1:54" ht="12" customHeight="1">
      <c r="A213" s="151" t="s">
        <v>67</v>
      </c>
      <c r="B213" s="152">
        <v>46107</v>
      </c>
      <c r="C213" s="153" t="s">
        <v>122</v>
      </c>
      <c r="D213" s="153" t="s">
        <v>175</v>
      </c>
      <c r="E213" s="244">
        <v>87915475</v>
      </c>
      <c r="F213" s="144" t="s">
        <v>540</v>
      </c>
      <c r="G213" s="230"/>
      <c r="H213" s="154">
        <v>29496</v>
      </c>
      <c r="I213" s="153">
        <v>45</v>
      </c>
      <c r="J213" s="148" t="s">
        <v>70</v>
      </c>
      <c r="K213" s="153"/>
      <c r="L213" s="153"/>
      <c r="M213" s="153"/>
      <c r="N213" s="153"/>
      <c r="O213" s="155">
        <v>11967892248</v>
      </c>
      <c r="P213" s="156" t="s">
        <v>60</v>
      </c>
      <c r="Q213" s="157" t="s">
        <v>110</v>
      </c>
      <c r="R213" s="158">
        <v>45923</v>
      </c>
      <c r="S213" s="159"/>
      <c r="T213" s="159" t="s">
        <v>62</v>
      </c>
      <c r="U213" s="159" t="s">
        <v>111</v>
      </c>
      <c r="V213" s="154">
        <v>45923</v>
      </c>
      <c r="W213" s="154" t="s">
        <v>126</v>
      </c>
      <c r="X213" s="154" t="s">
        <v>126</v>
      </c>
      <c r="Y213" s="160">
        <v>46111</v>
      </c>
      <c r="Z213" s="160" t="s">
        <v>128</v>
      </c>
      <c r="AA213" s="153">
        <v>104</v>
      </c>
      <c r="AB213" s="153">
        <v>1.59</v>
      </c>
      <c r="AC213" s="182">
        <f t="shared" si="8"/>
        <v>41.137613227324863</v>
      </c>
      <c r="AD213" s="153" t="str">
        <f t="shared" si="9"/>
        <v>OBESIDADE III</v>
      </c>
      <c r="AE213" s="233" t="s">
        <v>135</v>
      </c>
      <c r="AF213" s="153" t="s">
        <v>161</v>
      </c>
      <c r="AG213" s="159" t="s">
        <v>541</v>
      </c>
      <c r="AH213" s="153"/>
      <c r="AI213" s="161"/>
      <c r="AJ213" s="153"/>
      <c r="AK213" s="153"/>
      <c r="AL213" s="207" t="s">
        <v>131</v>
      </c>
      <c r="AM213" s="207"/>
      <c r="AN213" s="207"/>
      <c r="AO213" s="207" t="str">
        <f ca="1">IF(R213="","",IF(R213&gt;TODAY(),"0 meses",DATEDIF(R213,TODAY(),"m") &amp; " meses"))</f>
        <v>8 meses</v>
      </c>
      <c r="AP213" s="147" t="s">
        <v>67</v>
      </c>
      <c r="AQ213" s="147" t="s">
        <v>67</v>
      </c>
      <c r="AR213" s="147"/>
      <c r="AS213" s="209" t="s">
        <v>68</v>
      </c>
      <c r="AT213" s="223" t="str">
        <f>MONTH(B213)&amp;"/"&amp;YEAR(B213)</f>
        <v>3/2026</v>
      </c>
      <c r="AU213" s="223">
        <f>WEEKNUM(B213)-WEEKNUM(EOMONTH(B213,-1)+1)+1</f>
        <v>4</v>
      </c>
      <c r="AV213" s="209" t="str">
        <f>MONTH(R213)&amp;"/"&amp;YEAR(R213)</f>
        <v>9/2025</v>
      </c>
      <c r="AW213" s="209">
        <f>WEEKNUM(R213)-WEEKNUM(EOMONTH(R213,-1)+1)+1</f>
        <v>4</v>
      </c>
      <c r="AX213" s="209">
        <f>IF(BB213="S",IF(Q213="1. Aceitou o programa",R213-B213,0),0)</f>
        <v>-184</v>
      </c>
      <c r="AY213" s="209">
        <f>IF(BB213="S",IF(AND(S213&lt;&gt;"",R213&lt;&gt;""),S213-R213,0),0)</f>
        <v>0</v>
      </c>
      <c r="AZ213" s="209">
        <f>IF(BB213="S",IF(Q213="1. Aceitou o programa",IF(OR(X213="Não se Aplica",X213=""),IF(OR(W213="Não se Aplica",W213=""),0,W213-V213),AVERAGE(X213-W213,W213-V213)),0),0)</f>
        <v>0</v>
      </c>
      <c r="BA213" s="209">
        <f>IF(BB213="S",IF(AND(Q213="1. Aceitou o programa",AH213="Realizada"),IFERROR(IF(AG213="",0,AG213-R213),0),0),0)</f>
        <v>0</v>
      </c>
      <c r="BB213" s="209" t="str">
        <f>_xlfn.XLOOKUP(U213,'Lista Suspensa'!$AA$20:$AA$23,'Lista Suspensa'!$AB$20:$AB$23,"N/A")</f>
        <v>S</v>
      </c>
    </row>
    <row r="214" spans="1:54" ht="12" customHeight="1">
      <c r="A214" s="151" t="s">
        <v>121</v>
      </c>
      <c r="B214" s="152">
        <v>45292</v>
      </c>
      <c r="C214" s="153" t="s">
        <v>122</v>
      </c>
      <c r="D214" s="153" t="s">
        <v>175</v>
      </c>
      <c r="E214" s="244">
        <v>95508872</v>
      </c>
      <c r="F214" s="144" t="s">
        <v>542</v>
      </c>
      <c r="G214" s="230"/>
      <c r="H214" s="154">
        <v>30179</v>
      </c>
      <c r="I214" s="153">
        <v>43</v>
      </c>
      <c r="J214" s="148" t="s">
        <v>70</v>
      </c>
      <c r="K214" s="153" t="s">
        <v>59</v>
      </c>
      <c r="L214" s="153"/>
      <c r="M214" s="153"/>
      <c r="N214" s="153"/>
      <c r="O214" s="155">
        <v>11944741608</v>
      </c>
      <c r="P214" s="156" t="s">
        <v>60</v>
      </c>
      <c r="Q214" s="157" t="s">
        <v>110</v>
      </c>
      <c r="R214" s="158">
        <v>45923</v>
      </c>
      <c r="S214" s="159"/>
      <c r="T214" s="159" t="s">
        <v>62</v>
      </c>
      <c r="U214" s="159" t="s">
        <v>111</v>
      </c>
      <c r="V214" s="154">
        <v>45923</v>
      </c>
      <c r="W214" s="154" t="s">
        <v>126</v>
      </c>
      <c r="X214" s="154" t="s">
        <v>126</v>
      </c>
      <c r="Y214" s="160"/>
      <c r="Z214" s="160" t="s">
        <v>166</v>
      </c>
      <c r="AA214" s="153">
        <v>89.7</v>
      </c>
      <c r="AB214" s="153">
        <v>1.53</v>
      </c>
      <c r="AC214" s="182">
        <f t="shared" si="8"/>
        <v>38.318595412021018</v>
      </c>
      <c r="AD214" s="153" t="str">
        <f t="shared" si="9"/>
        <v>OBESIDADE II</v>
      </c>
      <c r="AE214" s="233" t="s">
        <v>135</v>
      </c>
      <c r="AF214" s="153" t="s">
        <v>130</v>
      </c>
      <c r="AG214" s="159"/>
      <c r="AH214" s="153"/>
      <c r="AI214" s="161"/>
      <c r="AJ214" s="153"/>
      <c r="AK214" s="153"/>
      <c r="AL214" s="207" t="s">
        <v>136</v>
      </c>
      <c r="AM214" s="207"/>
      <c r="AN214" s="207"/>
      <c r="AO214" s="207" t="str">
        <f ca="1">IF(R214="","",IF(R214&gt;TODAY(),"0 meses",DATEDIF(R214,TODAY(),"m") &amp; " meses"))</f>
        <v>8 meses</v>
      </c>
      <c r="AP214" s="147" t="s">
        <v>67</v>
      </c>
      <c r="AQ214" s="147" t="s">
        <v>67</v>
      </c>
      <c r="AR214" s="147"/>
      <c r="AS214" s="209" t="s">
        <v>68</v>
      </c>
      <c r="AT214" s="223" t="str">
        <f>MONTH(B214)&amp;"/"&amp;YEAR(B214)</f>
        <v>1/2024</v>
      </c>
      <c r="AU214" s="223">
        <f>WEEKNUM(B214)-WEEKNUM(EOMONTH(B214,-1)+1)+1</f>
        <v>1</v>
      </c>
      <c r="AV214" s="209" t="str">
        <f>MONTH(R214)&amp;"/"&amp;YEAR(R214)</f>
        <v>9/2025</v>
      </c>
      <c r="AW214" s="209">
        <f>WEEKNUM(R214)-WEEKNUM(EOMONTH(R214,-1)+1)+1</f>
        <v>4</v>
      </c>
      <c r="AX214" s="209">
        <f>IF(BB214="S",IF(Q214="1. Aceitou o programa",R214-B214,0),0)</f>
        <v>631</v>
      </c>
      <c r="AY214" s="209">
        <f>IF(BB214="S",IF(AND(S214&lt;&gt;"",R214&lt;&gt;""),S214-R214,0),0)</f>
        <v>0</v>
      </c>
      <c r="AZ214" s="209">
        <f>IF(BB214="S",IF(Q214="1. Aceitou o programa",IF(OR(X214="Não se Aplica",X214=""),IF(OR(W214="Não se Aplica",W214=""),0,W214-V214),AVERAGE(X214-W214,W214-V214)),0),0)</f>
        <v>0</v>
      </c>
      <c r="BA214" s="209">
        <f>IF(BB214="S",IF(AND(Q214="1. Aceitou o programa",AH214="Realizada"),IFERROR(IF(AG214="",0,AG214-R214),0),0),0)</f>
        <v>0</v>
      </c>
      <c r="BB214" s="209" t="str">
        <f>_xlfn.XLOOKUP(U214,'Lista Suspensa'!$AA$20:$AA$23,'Lista Suspensa'!$AB$20:$AB$23,"N/A")</f>
        <v>S</v>
      </c>
    </row>
    <row r="215" spans="1:54" ht="12" customHeight="1">
      <c r="A215" s="151" t="s">
        <v>121</v>
      </c>
      <c r="B215" s="152">
        <v>45292</v>
      </c>
      <c r="C215" s="153" t="s">
        <v>122</v>
      </c>
      <c r="D215" s="153" t="s">
        <v>171</v>
      </c>
      <c r="E215" s="244">
        <v>82597705</v>
      </c>
      <c r="F215" s="144" t="s">
        <v>543</v>
      </c>
      <c r="G215" s="230"/>
      <c r="H215" s="154">
        <v>27823</v>
      </c>
      <c r="I215" s="153">
        <v>50</v>
      </c>
      <c r="J215" s="148" t="s">
        <v>58</v>
      </c>
      <c r="K215" s="153"/>
      <c r="L215" s="153"/>
      <c r="M215" s="153"/>
      <c r="N215" s="153"/>
      <c r="O215" s="155">
        <v>21965553757</v>
      </c>
      <c r="P215" s="156" t="s">
        <v>60</v>
      </c>
      <c r="Q215" s="157" t="s">
        <v>110</v>
      </c>
      <c r="R215" s="158">
        <v>45923</v>
      </c>
      <c r="S215" s="159"/>
      <c r="T215" s="159" t="s">
        <v>62</v>
      </c>
      <c r="U215" s="159" t="s">
        <v>111</v>
      </c>
      <c r="V215" s="154">
        <v>45923</v>
      </c>
      <c r="W215" s="154" t="s">
        <v>126</v>
      </c>
      <c r="X215" s="154" t="s">
        <v>126</v>
      </c>
      <c r="Y215" s="160"/>
      <c r="Z215" s="160" t="s">
        <v>65</v>
      </c>
      <c r="AA215" s="153">
        <v>95</v>
      </c>
      <c r="AB215" s="153">
        <v>1.71</v>
      </c>
      <c r="AC215" s="182">
        <f t="shared" si="8"/>
        <v>32.488628979857054</v>
      </c>
      <c r="AD215" s="153" t="str">
        <f t="shared" si="9"/>
        <v>OBESIDADE I</v>
      </c>
      <c r="AE215" s="233" t="s">
        <v>135</v>
      </c>
      <c r="AF215" s="153" t="s">
        <v>130</v>
      </c>
      <c r="AG215" s="159"/>
      <c r="AH215" s="153"/>
      <c r="AI215" s="161"/>
      <c r="AJ215" s="153"/>
      <c r="AK215" s="153"/>
      <c r="AL215" s="207" t="s">
        <v>131</v>
      </c>
      <c r="AM215" s="207"/>
      <c r="AN215" s="207"/>
      <c r="AO215" s="207" t="str">
        <f ca="1">IF(R215="","",IF(R215&gt;TODAY(),"0 meses",DATEDIF(R215,TODAY(),"m") &amp; " meses"))</f>
        <v>8 meses</v>
      </c>
      <c r="AP215" s="147" t="s">
        <v>67</v>
      </c>
      <c r="AQ215" s="147" t="s">
        <v>67</v>
      </c>
      <c r="AR215" s="147"/>
      <c r="AS215" s="209" t="s">
        <v>68</v>
      </c>
      <c r="AT215" s="223" t="str">
        <f>MONTH(B215)&amp;"/"&amp;YEAR(B215)</f>
        <v>1/2024</v>
      </c>
      <c r="AU215" s="223">
        <f>WEEKNUM(B215)-WEEKNUM(EOMONTH(B215,-1)+1)+1</f>
        <v>1</v>
      </c>
      <c r="AV215" s="209" t="str">
        <f>MONTH(R215)&amp;"/"&amp;YEAR(R215)</f>
        <v>9/2025</v>
      </c>
      <c r="AW215" s="209">
        <f>WEEKNUM(R215)-WEEKNUM(EOMONTH(R215,-1)+1)+1</f>
        <v>4</v>
      </c>
      <c r="AX215" s="209">
        <f>IF(BB215="S",IF(Q215="1. Aceitou o programa",R215-B215,0),0)</f>
        <v>631</v>
      </c>
      <c r="AY215" s="209">
        <f>IF(BB215="S",IF(AND(S215&lt;&gt;"",R215&lt;&gt;""),S215-R215,0),0)</f>
        <v>0</v>
      </c>
      <c r="AZ215" s="209">
        <f>IF(BB215="S",IF(Q215="1. Aceitou o programa",IF(OR(X215="Não se Aplica",X215=""),IF(OR(W215="Não se Aplica",W215=""),0,W215-V215),AVERAGE(X215-W215,W215-V215)),0),0)</f>
        <v>0</v>
      </c>
      <c r="BA215" s="209">
        <f>IF(BB215="S",IF(AND(Q215="1. Aceitou o programa",AH215="Realizada"),IFERROR(IF(AG215="",0,AG215-R215),0),0),0)</f>
        <v>0</v>
      </c>
      <c r="BB215" s="209" t="str">
        <f>_xlfn.XLOOKUP(U215,'Lista Suspensa'!$AA$20:$AA$23,'Lista Suspensa'!$AB$20:$AB$23,"N/A")</f>
        <v>S</v>
      </c>
    </row>
    <row r="216" spans="1:54" ht="12" customHeight="1">
      <c r="A216" s="151" t="s">
        <v>121</v>
      </c>
      <c r="B216" s="152">
        <v>45292</v>
      </c>
      <c r="C216" s="153" t="s">
        <v>122</v>
      </c>
      <c r="D216" s="153" t="s">
        <v>56</v>
      </c>
      <c r="E216" s="244">
        <v>79584288</v>
      </c>
      <c r="F216" s="144" t="s">
        <v>544</v>
      </c>
      <c r="G216" s="230"/>
      <c r="H216" s="154">
        <v>28423</v>
      </c>
      <c r="I216" s="153">
        <v>48</v>
      </c>
      <c r="J216" s="148" t="s">
        <v>70</v>
      </c>
      <c r="K216" s="153"/>
      <c r="L216" s="153"/>
      <c r="M216" s="153"/>
      <c r="N216" s="153"/>
      <c r="O216" s="155" t="s">
        <v>545</v>
      </c>
      <c r="P216" s="156" t="s">
        <v>60</v>
      </c>
      <c r="Q216" s="157" t="s">
        <v>110</v>
      </c>
      <c r="R216" s="158">
        <v>45923</v>
      </c>
      <c r="S216" s="159"/>
      <c r="T216" s="159" t="s">
        <v>62</v>
      </c>
      <c r="U216" s="159" t="s">
        <v>111</v>
      </c>
      <c r="V216" s="154">
        <v>45923</v>
      </c>
      <c r="W216" s="154" t="s">
        <v>126</v>
      </c>
      <c r="X216" s="154" t="s">
        <v>126</v>
      </c>
      <c r="Y216" s="160"/>
      <c r="Z216" s="160" t="s">
        <v>128</v>
      </c>
      <c r="AA216" s="153">
        <v>130</v>
      </c>
      <c r="AB216" s="153">
        <v>1.67</v>
      </c>
      <c r="AC216" s="182">
        <f t="shared" si="8"/>
        <v>46.613360106135033</v>
      </c>
      <c r="AD216" s="153" t="str">
        <f t="shared" si="9"/>
        <v>OBESIDADE III</v>
      </c>
      <c r="AE216" s="233" t="s">
        <v>135</v>
      </c>
      <c r="AF216" s="153" t="s">
        <v>130</v>
      </c>
      <c r="AG216" s="159"/>
      <c r="AH216" s="153"/>
      <c r="AI216" s="161"/>
      <c r="AJ216" s="153"/>
      <c r="AK216" s="153"/>
      <c r="AL216" s="207" t="s">
        <v>131</v>
      </c>
      <c r="AM216" s="207"/>
      <c r="AN216" s="207"/>
      <c r="AO216" s="207" t="str">
        <f ca="1">IF(R216="","",IF(R216&gt;TODAY(),"0 meses",DATEDIF(R216,TODAY(),"m") &amp; " meses"))</f>
        <v>8 meses</v>
      </c>
      <c r="AP216" s="147" t="s">
        <v>67</v>
      </c>
      <c r="AQ216" s="147" t="s">
        <v>67</v>
      </c>
      <c r="AR216" s="147"/>
      <c r="AS216" s="209" t="s">
        <v>68</v>
      </c>
      <c r="AT216" s="223" t="str">
        <f>MONTH(B216)&amp;"/"&amp;YEAR(B216)</f>
        <v>1/2024</v>
      </c>
      <c r="AU216" s="223">
        <f>WEEKNUM(B216)-WEEKNUM(EOMONTH(B216,-1)+1)+1</f>
        <v>1</v>
      </c>
      <c r="AV216" s="209" t="str">
        <f>MONTH(R216)&amp;"/"&amp;YEAR(R216)</f>
        <v>9/2025</v>
      </c>
      <c r="AW216" s="209">
        <f>WEEKNUM(R216)-WEEKNUM(EOMONTH(R216,-1)+1)+1</f>
        <v>4</v>
      </c>
      <c r="AX216" s="209">
        <f>IF(BB216="S",IF(Q216="1. Aceitou o programa",R216-B216,0),0)</f>
        <v>631</v>
      </c>
      <c r="AY216" s="209">
        <f>IF(BB216="S",IF(AND(S216&lt;&gt;"",R216&lt;&gt;""),S216-R216,0),0)</f>
        <v>0</v>
      </c>
      <c r="AZ216" s="209">
        <f>IF(BB216="S",IF(Q216="1. Aceitou o programa",IF(OR(X216="Não se Aplica",X216=""),IF(OR(W216="Não se Aplica",W216=""),0,W216-V216),AVERAGE(X216-W216,W216-V216)),0),0)</f>
        <v>0</v>
      </c>
      <c r="BA216" s="209">
        <f>IF(BB216="S",IF(AND(Q216="1. Aceitou o programa",AH216="Realizada"),IFERROR(IF(AG216="",0,AG216-R216),0),0),0)</f>
        <v>0</v>
      </c>
      <c r="BB216" s="209" t="str">
        <f>_xlfn.XLOOKUP(U216,'Lista Suspensa'!$AA$20:$AA$23,'Lista Suspensa'!$AB$20:$AB$23,"N/A")</f>
        <v>S</v>
      </c>
    </row>
    <row r="217" spans="1:54" ht="12" customHeight="1">
      <c r="A217" s="151" t="s">
        <v>121</v>
      </c>
      <c r="B217" s="152">
        <v>45292</v>
      </c>
      <c r="C217" s="153" t="s">
        <v>122</v>
      </c>
      <c r="D217" s="153" t="s">
        <v>167</v>
      </c>
      <c r="E217" s="244">
        <v>87781017</v>
      </c>
      <c r="F217" s="144" t="s">
        <v>546</v>
      </c>
      <c r="G217" s="230"/>
      <c r="H217" s="154">
        <v>29761</v>
      </c>
      <c r="I217" s="153">
        <v>44</v>
      </c>
      <c r="J217" s="148" t="s">
        <v>70</v>
      </c>
      <c r="K217" s="153"/>
      <c r="L217" s="153"/>
      <c r="M217" s="153"/>
      <c r="N217" s="153"/>
      <c r="O217" s="155">
        <v>11945142349</v>
      </c>
      <c r="P217" s="156" t="s">
        <v>60</v>
      </c>
      <c r="Q217" s="157" t="s">
        <v>110</v>
      </c>
      <c r="R217" s="158">
        <v>45923</v>
      </c>
      <c r="S217" s="159"/>
      <c r="T217" s="159" t="s">
        <v>62</v>
      </c>
      <c r="U217" s="159" t="s">
        <v>111</v>
      </c>
      <c r="V217" s="154">
        <v>45923</v>
      </c>
      <c r="W217" s="154" t="s">
        <v>126</v>
      </c>
      <c r="X217" s="154" t="s">
        <v>126</v>
      </c>
      <c r="Y217" s="160"/>
      <c r="Z217" s="160" t="s">
        <v>128</v>
      </c>
      <c r="AA217" s="153">
        <v>115</v>
      </c>
      <c r="AB217" s="153">
        <v>1.75</v>
      </c>
      <c r="AC217" s="182">
        <f t="shared" si="8"/>
        <v>37.551020408163268</v>
      </c>
      <c r="AD217" s="153" t="str">
        <f t="shared" si="9"/>
        <v>OBESIDADE II</v>
      </c>
      <c r="AE217" s="233" t="s">
        <v>135</v>
      </c>
      <c r="AF217" s="153" t="s">
        <v>130</v>
      </c>
      <c r="AG217" s="159"/>
      <c r="AH217" s="153"/>
      <c r="AI217" s="161"/>
      <c r="AJ217" s="153"/>
      <c r="AK217" s="153"/>
      <c r="AL217" s="207" t="s">
        <v>131</v>
      </c>
      <c r="AM217" s="207"/>
      <c r="AN217" s="207"/>
      <c r="AO217" s="207" t="str">
        <f ca="1">IF(R217="","",IF(R217&gt;TODAY(),"0 meses",DATEDIF(R217,TODAY(),"m") &amp; " meses"))</f>
        <v>8 meses</v>
      </c>
      <c r="AP217" s="147" t="s">
        <v>67</v>
      </c>
      <c r="AQ217" s="147" t="s">
        <v>67</v>
      </c>
      <c r="AR217" s="147"/>
      <c r="AS217" s="209" t="s">
        <v>68</v>
      </c>
      <c r="AT217" s="223" t="str">
        <f>MONTH(B217)&amp;"/"&amp;YEAR(B217)</f>
        <v>1/2024</v>
      </c>
      <c r="AU217" s="223">
        <f>WEEKNUM(B217)-WEEKNUM(EOMONTH(B217,-1)+1)+1</f>
        <v>1</v>
      </c>
      <c r="AV217" s="209" t="str">
        <f>MONTH(R217)&amp;"/"&amp;YEAR(R217)</f>
        <v>9/2025</v>
      </c>
      <c r="AW217" s="209">
        <f>WEEKNUM(R217)-WEEKNUM(EOMONTH(R217,-1)+1)+1</f>
        <v>4</v>
      </c>
      <c r="AX217" s="209">
        <f>IF(BB217="S",IF(Q217="1. Aceitou o programa",R217-B217,0),0)</f>
        <v>631</v>
      </c>
      <c r="AY217" s="209">
        <f>IF(BB217="S",IF(AND(S217&lt;&gt;"",R217&lt;&gt;""),S217-R217,0),0)</f>
        <v>0</v>
      </c>
      <c r="AZ217" s="209">
        <f>IF(BB217="S",IF(Q217="1. Aceitou o programa",IF(OR(X217="Não se Aplica",X217=""),IF(OR(W217="Não se Aplica",W217=""),0,W217-V217),AVERAGE(X217-W217,W217-V217)),0),0)</f>
        <v>0</v>
      </c>
      <c r="BA217" s="209">
        <f>IF(BB217="S",IF(AND(Q217="1. Aceitou o programa",AH217="Realizada"),IFERROR(IF(AG217="",0,AG217-R217),0),0),0)</f>
        <v>0</v>
      </c>
      <c r="BB217" s="209" t="str">
        <f>_xlfn.XLOOKUP(U217,'Lista Suspensa'!$AA$20:$AA$23,'Lista Suspensa'!$AB$20:$AB$23,"N/A")</f>
        <v>S</v>
      </c>
    </row>
    <row r="218" spans="1:54" ht="12" customHeight="1">
      <c r="A218" s="151" t="s">
        <v>121</v>
      </c>
      <c r="B218" s="152">
        <v>45292</v>
      </c>
      <c r="C218" s="153" t="s">
        <v>122</v>
      </c>
      <c r="D218" s="153" t="s">
        <v>56</v>
      </c>
      <c r="E218" s="244">
        <v>87462070</v>
      </c>
      <c r="F218" s="144" t="s">
        <v>547</v>
      </c>
      <c r="G218" s="230"/>
      <c r="H218" s="154">
        <v>32767</v>
      </c>
      <c r="I218" s="153">
        <v>36</v>
      </c>
      <c r="J218" s="148" t="s">
        <v>70</v>
      </c>
      <c r="K218" s="153"/>
      <c r="L218" s="153"/>
      <c r="M218" s="153"/>
      <c r="N218" s="153"/>
      <c r="O218" s="155" t="s">
        <v>548</v>
      </c>
      <c r="P218" s="156" t="s">
        <v>60</v>
      </c>
      <c r="Q218" s="157" t="s">
        <v>110</v>
      </c>
      <c r="R218" s="158">
        <v>45923</v>
      </c>
      <c r="S218" s="159"/>
      <c r="T218" s="159" t="s">
        <v>62</v>
      </c>
      <c r="U218" s="159" t="s">
        <v>111</v>
      </c>
      <c r="V218" s="154">
        <v>45923</v>
      </c>
      <c r="W218" s="154" t="s">
        <v>126</v>
      </c>
      <c r="X218" s="154" t="s">
        <v>126</v>
      </c>
      <c r="Y218" s="160"/>
      <c r="Z218" s="160" t="s">
        <v>134</v>
      </c>
      <c r="AA218" s="153">
        <v>87</v>
      </c>
      <c r="AB218" s="153">
        <v>1.65</v>
      </c>
      <c r="AC218" s="182">
        <f t="shared" si="8"/>
        <v>31.955922865013779</v>
      </c>
      <c r="AD218" s="153" t="str">
        <f t="shared" si="9"/>
        <v>OBESIDADE I</v>
      </c>
      <c r="AE218" s="233" t="s">
        <v>135</v>
      </c>
      <c r="AF218" s="153" t="s">
        <v>130</v>
      </c>
      <c r="AG218" s="159"/>
      <c r="AH218" s="153"/>
      <c r="AI218" s="161"/>
      <c r="AJ218" s="153"/>
      <c r="AK218" s="153"/>
      <c r="AL218" s="207" t="s">
        <v>131</v>
      </c>
      <c r="AM218" s="207"/>
      <c r="AN218" s="207"/>
      <c r="AO218" s="207" t="str">
        <f ca="1">IF(R218="","",IF(R218&gt;TODAY(),"0 meses",DATEDIF(R218,TODAY(),"m") &amp; " meses"))</f>
        <v>8 meses</v>
      </c>
      <c r="AP218" s="147" t="s">
        <v>67</v>
      </c>
      <c r="AQ218" s="147" t="s">
        <v>67</v>
      </c>
      <c r="AR218" s="147"/>
      <c r="AS218" s="209" t="s">
        <v>68</v>
      </c>
      <c r="AT218" s="223" t="str">
        <f>MONTH(B218)&amp;"/"&amp;YEAR(B218)</f>
        <v>1/2024</v>
      </c>
      <c r="AU218" s="223">
        <f>WEEKNUM(B218)-WEEKNUM(EOMONTH(B218,-1)+1)+1</f>
        <v>1</v>
      </c>
      <c r="AV218" s="209" t="str">
        <f>MONTH(R218)&amp;"/"&amp;YEAR(R218)</f>
        <v>9/2025</v>
      </c>
      <c r="AW218" s="209">
        <f>WEEKNUM(R218)-WEEKNUM(EOMONTH(R218,-1)+1)+1</f>
        <v>4</v>
      </c>
      <c r="AX218" s="209">
        <f>IF(BB218="S",IF(Q218="1. Aceitou o programa",R218-B218,0),0)</f>
        <v>631</v>
      </c>
      <c r="AY218" s="209">
        <f>IF(BB218="S",IF(AND(S218&lt;&gt;"",R218&lt;&gt;""),S218-R218,0),0)</f>
        <v>0</v>
      </c>
      <c r="AZ218" s="209">
        <f>IF(BB218="S",IF(Q218="1. Aceitou o programa",IF(OR(X218="Não se Aplica",X218=""),IF(OR(W218="Não se Aplica",W218=""),0,W218-V218),AVERAGE(X218-W218,W218-V218)),0),0)</f>
        <v>0</v>
      </c>
      <c r="BA218" s="209">
        <f>IF(BB218="S",IF(AND(Q218="1. Aceitou o programa",AH218="Realizada"),IFERROR(IF(AG218="",0,AG218-R218),0),0),0)</f>
        <v>0</v>
      </c>
      <c r="BB218" s="209" t="str">
        <f>_xlfn.XLOOKUP(U218,'Lista Suspensa'!$AA$20:$AA$23,'Lista Suspensa'!$AB$20:$AB$23,"N/A")</f>
        <v>S</v>
      </c>
    </row>
    <row r="219" spans="1:54" ht="12" customHeight="1">
      <c r="A219" s="151" t="s">
        <v>121</v>
      </c>
      <c r="B219" s="152">
        <v>45292</v>
      </c>
      <c r="C219" s="153" t="s">
        <v>122</v>
      </c>
      <c r="D219" s="153" t="s">
        <v>285</v>
      </c>
      <c r="E219" s="244">
        <v>49261339</v>
      </c>
      <c r="F219" s="144" t="s">
        <v>549</v>
      </c>
      <c r="G219" s="230"/>
      <c r="H219" s="154">
        <v>36083</v>
      </c>
      <c r="I219" s="153">
        <v>27</v>
      </c>
      <c r="J219" s="148" t="s">
        <v>70</v>
      </c>
      <c r="K219" s="153"/>
      <c r="L219" s="153"/>
      <c r="M219" s="153"/>
      <c r="N219" s="153"/>
      <c r="O219" s="155" t="s">
        <v>550</v>
      </c>
      <c r="P219" s="156" t="s">
        <v>60</v>
      </c>
      <c r="Q219" s="157" t="s">
        <v>110</v>
      </c>
      <c r="R219" s="158">
        <v>45923</v>
      </c>
      <c r="S219" s="159"/>
      <c r="T219" s="159" t="s">
        <v>62</v>
      </c>
      <c r="U219" s="159" t="s">
        <v>111</v>
      </c>
      <c r="V219" s="154">
        <v>45923</v>
      </c>
      <c r="W219" s="154" t="s">
        <v>126</v>
      </c>
      <c r="X219" s="154" t="s">
        <v>126</v>
      </c>
      <c r="Y219" s="160"/>
      <c r="Z219" s="160" t="s">
        <v>128</v>
      </c>
      <c r="AA219" s="153">
        <v>87</v>
      </c>
      <c r="AB219" s="153">
        <v>1.69</v>
      </c>
      <c r="AC219" s="182">
        <f t="shared" si="8"/>
        <v>30.461118308182492</v>
      </c>
      <c r="AD219" s="153" t="str">
        <f t="shared" si="9"/>
        <v>OBESIDADE I</v>
      </c>
      <c r="AE219" s="233" t="s">
        <v>135</v>
      </c>
      <c r="AF219" s="153" t="s">
        <v>130</v>
      </c>
      <c r="AG219" s="159"/>
      <c r="AH219" s="153"/>
      <c r="AI219" s="161"/>
      <c r="AJ219" s="153"/>
      <c r="AK219" s="153"/>
      <c r="AL219" s="207" t="s">
        <v>136</v>
      </c>
      <c r="AM219" s="207"/>
      <c r="AN219" s="207"/>
      <c r="AO219" s="207" t="str">
        <f ca="1">IF(R219="","",IF(R219&gt;TODAY(),"0 meses",DATEDIF(R219,TODAY(),"m") &amp; " meses"))</f>
        <v>8 meses</v>
      </c>
      <c r="AP219" s="147" t="s">
        <v>67</v>
      </c>
      <c r="AQ219" s="147" t="s">
        <v>67</v>
      </c>
      <c r="AR219" s="147"/>
      <c r="AS219" s="209" t="s">
        <v>68</v>
      </c>
      <c r="AT219" s="223" t="str">
        <f>MONTH(B219)&amp;"/"&amp;YEAR(B219)</f>
        <v>1/2024</v>
      </c>
      <c r="AU219" s="223">
        <f>WEEKNUM(B219)-WEEKNUM(EOMONTH(B219,-1)+1)+1</f>
        <v>1</v>
      </c>
      <c r="AV219" s="209" t="str">
        <f>MONTH(R219)&amp;"/"&amp;YEAR(R219)</f>
        <v>9/2025</v>
      </c>
      <c r="AW219" s="209">
        <f>WEEKNUM(R219)-WEEKNUM(EOMONTH(R219,-1)+1)+1</f>
        <v>4</v>
      </c>
      <c r="AX219" s="209">
        <f>IF(BB219="S",IF(Q219="1. Aceitou o programa",R219-B219,0),0)</f>
        <v>631</v>
      </c>
      <c r="AY219" s="209">
        <f>IF(BB219="S",IF(AND(S219&lt;&gt;"",R219&lt;&gt;""),S219-R219,0),0)</f>
        <v>0</v>
      </c>
      <c r="AZ219" s="209">
        <f>IF(BB219="S",IF(Q219="1. Aceitou o programa",IF(OR(X219="Não se Aplica",X219=""),IF(OR(W219="Não se Aplica",W219=""),0,W219-V219),AVERAGE(X219-W219,W219-V219)),0),0)</f>
        <v>0</v>
      </c>
      <c r="BA219" s="209">
        <f>IF(BB219="S",IF(AND(Q219="1. Aceitou o programa",AH219="Realizada"),IFERROR(IF(AG219="",0,AG219-R219),0),0),0)</f>
        <v>0</v>
      </c>
      <c r="BB219" s="209" t="str">
        <f>_xlfn.XLOOKUP(U219,'Lista Suspensa'!$AA$20:$AA$23,'Lista Suspensa'!$AB$20:$AB$23,"N/A")</f>
        <v>S</v>
      </c>
    </row>
    <row r="220" spans="1:54" ht="12" customHeight="1">
      <c r="A220" s="151" t="s">
        <v>121</v>
      </c>
      <c r="B220" s="152">
        <v>45292</v>
      </c>
      <c r="C220" s="153" t="s">
        <v>122</v>
      </c>
      <c r="D220" s="153" t="s">
        <v>167</v>
      </c>
      <c r="E220" s="244">
        <v>87776060</v>
      </c>
      <c r="F220" s="144" t="s">
        <v>551</v>
      </c>
      <c r="G220" s="230"/>
      <c r="H220" s="154">
        <v>39634</v>
      </c>
      <c r="I220" s="153">
        <v>17</v>
      </c>
      <c r="J220" s="148" t="s">
        <v>70</v>
      </c>
      <c r="K220" s="153"/>
      <c r="L220" s="153"/>
      <c r="M220" s="153"/>
      <c r="N220" s="153"/>
      <c r="O220" s="155">
        <v>11960312498</v>
      </c>
      <c r="P220" s="156" t="s">
        <v>60</v>
      </c>
      <c r="Q220" s="157" t="s">
        <v>110</v>
      </c>
      <c r="R220" s="158">
        <v>45923</v>
      </c>
      <c r="S220" s="159"/>
      <c r="T220" s="159" t="s">
        <v>62</v>
      </c>
      <c r="U220" s="159" t="s">
        <v>111</v>
      </c>
      <c r="V220" s="154">
        <v>45923</v>
      </c>
      <c r="W220" s="154" t="s">
        <v>126</v>
      </c>
      <c r="X220" s="154" t="s">
        <v>126</v>
      </c>
      <c r="Y220" s="160"/>
      <c r="Z220" s="160" t="s">
        <v>201</v>
      </c>
      <c r="AA220" s="153">
        <v>123</v>
      </c>
      <c r="AB220" s="153">
        <v>1.69</v>
      </c>
      <c r="AC220" s="182">
        <f t="shared" si="8"/>
        <v>43.065718987430415</v>
      </c>
      <c r="AD220" s="153" t="str">
        <f t="shared" si="9"/>
        <v>OBESIDADE III</v>
      </c>
      <c r="AE220" s="233" t="s">
        <v>135</v>
      </c>
      <c r="AF220" s="153" t="s">
        <v>130</v>
      </c>
      <c r="AG220" s="159"/>
      <c r="AH220" s="153"/>
      <c r="AI220" s="161"/>
      <c r="AJ220" s="153"/>
      <c r="AK220" s="153"/>
      <c r="AL220" s="207" t="s">
        <v>131</v>
      </c>
      <c r="AM220" s="207"/>
      <c r="AN220" s="207"/>
      <c r="AO220" s="207" t="str">
        <f ca="1">IF(R220="","",IF(R220&gt;TODAY(),"0 meses",DATEDIF(R220,TODAY(),"m") &amp; " meses"))</f>
        <v>8 meses</v>
      </c>
      <c r="AP220" s="147" t="s">
        <v>67</v>
      </c>
      <c r="AQ220" s="147" t="s">
        <v>67</v>
      </c>
      <c r="AR220" s="147"/>
      <c r="AS220" s="209" t="s">
        <v>68</v>
      </c>
      <c r="AT220" s="223" t="str">
        <f>MONTH(B220)&amp;"/"&amp;YEAR(B220)</f>
        <v>1/2024</v>
      </c>
      <c r="AU220" s="223">
        <f>WEEKNUM(B220)-WEEKNUM(EOMONTH(B220,-1)+1)+1</f>
        <v>1</v>
      </c>
      <c r="AV220" s="209" t="str">
        <f>MONTH(R220)&amp;"/"&amp;YEAR(R220)</f>
        <v>9/2025</v>
      </c>
      <c r="AW220" s="209">
        <f>WEEKNUM(R220)-WEEKNUM(EOMONTH(R220,-1)+1)+1</f>
        <v>4</v>
      </c>
      <c r="AX220" s="209">
        <f>IF(BB220="S",IF(Q220="1. Aceitou o programa",R220-B220,0),0)</f>
        <v>631</v>
      </c>
      <c r="AY220" s="209">
        <f>IF(BB220="S",IF(AND(S220&lt;&gt;"",R220&lt;&gt;""),S220-R220,0),0)</f>
        <v>0</v>
      </c>
      <c r="AZ220" s="209">
        <f>IF(BB220="S",IF(Q220="1. Aceitou o programa",IF(OR(X220="Não se Aplica",X220=""),IF(OR(W220="Não se Aplica",W220=""),0,W220-V220),AVERAGE(X220-W220,W220-V220)),0),0)</f>
        <v>0</v>
      </c>
      <c r="BA220" s="209">
        <f>IF(BB220="S",IF(AND(Q220="1. Aceitou o programa",AH220="Realizada"),IFERROR(IF(AG220="",0,AG220-R220),0),0),0)</f>
        <v>0</v>
      </c>
      <c r="BB220" s="209" t="str">
        <f>_xlfn.XLOOKUP(U220,'Lista Suspensa'!$AA$20:$AA$23,'Lista Suspensa'!$AB$20:$AB$23,"N/A")</f>
        <v>S</v>
      </c>
    </row>
    <row r="221" spans="1:54" ht="12" customHeight="1">
      <c r="A221" s="151" t="s">
        <v>121</v>
      </c>
      <c r="B221" s="152">
        <v>45292</v>
      </c>
      <c r="C221" s="153" t="s">
        <v>122</v>
      </c>
      <c r="D221" s="153" t="s">
        <v>56</v>
      </c>
      <c r="E221" s="244">
        <v>887194893</v>
      </c>
      <c r="F221" s="144" t="s">
        <v>552</v>
      </c>
      <c r="G221" s="230"/>
      <c r="H221" s="154">
        <v>30289</v>
      </c>
      <c r="I221" s="153">
        <v>43</v>
      </c>
      <c r="J221" s="148" t="s">
        <v>70</v>
      </c>
      <c r="K221" s="153" t="s">
        <v>553</v>
      </c>
      <c r="L221" s="153"/>
      <c r="M221" s="153"/>
      <c r="N221" s="153"/>
      <c r="O221" s="155" t="s">
        <v>554</v>
      </c>
      <c r="P221" s="156" t="s">
        <v>60</v>
      </c>
      <c r="Q221" s="157" t="s">
        <v>110</v>
      </c>
      <c r="R221" s="158">
        <v>45924</v>
      </c>
      <c r="S221" s="159"/>
      <c r="T221" s="159" t="s">
        <v>62</v>
      </c>
      <c r="U221" s="159" t="s">
        <v>111</v>
      </c>
      <c r="V221" s="154">
        <v>45924</v>
      </c>
      <c r="W221" s="154" t="s">
        <v>126</v>
      </c>
      <c r="X221" s="154" t="s">
        <v>126</v>
      </c>
      <c r="Y221" s="160"/>
      <c r="Z221" s="160" t="s">
        <v>128</v>
      </c>
      <c r="AA221" s="153">
        <v>79</v>
      </c>
      <c r="AB221" s="153">
        <v>1.64</v>
      </c>
      <c r="AC221" s="182">
        <f t="shared" si="8"/>
        <v>29.372397382510414</v>
      </c>
      <c r="AD221" s="153" t="str">
        <f t="shared" si="9"/>
        <v>SOBREPESO</v>
      </c>
      <c r="AE221" s="233" t="s">
        <v>135</v>
      </c>
      <c r="AF221" s="153" t="s">
        <v>130</v>
      </c>
      <c r="AG221" s="159"/>
      <c r="AH221" s="153"/>
      <c r="AI221" s="161"/>
      <c r="AJ221" s="153"/>
      <c r="AK221" s="153"/>
      <c r="AL221" s="207" t="s">
        <v>85</v>
      </c>
      <c r="AM221" s="207" t="s">
        <v>86</v>
      </c>
      <c r="AN221" s="207">
        <v>45778</v>
      </c>
      <c r="AO221" s="207" t="str">
        <f ca="1">IF(R221="","",IF(R221&gt;TODAY(),"0 meses",DATEDIF(R221,TODAY(),"m") &amp; " meses"))</f>
        <v>8 meses</v>
      </c>
      <c r="AP221" s="147" t="s">
        <v>67</v>
      </c>
      <c r="AQ221" s="147" t="s">
        <v>67</v>
      </c>
      <c r="AR221" s="147"/>
      <c r="AS221" s="209" t="s">
        <v>68</v>
      </c>
      <c r="AT221" s="223" t="str">
        <f>MONTH(B221)&amp;"/"&amp;YEAR(B221)</f>
        <v>1/2024</v>
      </c>
      <c r="AU221" s="223">
        <f>WEEKNUM(B221)-WEEKNUM(EOMONTH(B221,-1)+1)+1</f>
        <v>1</v>
      </c>
      <c r="AV221" s="209" t="str">
        <f>MONTH(R221)&amp;"/"&amp;YEAR(R221)</f>
        <v>9/2025</v>
      </c>
      <c r="AW221" s="209">
        <f>WEEKNUM(R221)-WEEKNUM(EOMONTH(R221,-1)+1)+1</f>
        <v>4</v>
      </c>
      <c r="AX221" s="209">
        <f>IF(BB221="S",IF(Q221="1. Aceitou o programa",R221-B221,0),0)</f>
        <v>632</v>
      </c>
      <c r="AY221" s="209">
        <f>IF(BB221="S",IF(AND(S221&lt;&gt;"",R221&lt;&gt;""),S221-R221,0),0)</f>
        <v>0</v>
      </c>
      <c r="AZ221" s="209">
        <f>IF(BB221="S",IF(Q221="1. Aceitou o programa",IF(OR(X221="Não se Aplica",X221=""),IF(OR(W221="Não se Aplica",W221=""),0,W221-V221),AVERAGE(X221-W221,W221-V221)),0),0)</f>
        <v>0</v>
      </c>
      <c r="BA221" s="209">
        <f>IF(BB221="S",IF(AND(Q221="1. Aceitou o programa",AH221="Realizada"),IFERROR(IF(AG221="",0,AG221-R221),0),0),0)</f>
        <v>0</v>
      </c>
      <c r="BB221" s="209" t="str">
        <f>_xlfn.XLOOKUP(U221,'Lista Suspensa'!$AA$20:$AA$23,'Lista Suspensa'!$AB$20:$AB$23,"N/A")</f>
        <v>S</v>
      </c>
    </row>
    <row r="222" spans="1:54" ht="12" customHeight="1">
      <c r="A222" s="151" t="s">
        <v>121</v>
      </c>
      <c r="B222" s="152">
        <v>45292</v>
      </c>
      <c r="C222" s="153" t="s">
        <v>122</v>
      </c>
      <c r="D222" s="153" t="s">
        <v>167</v>
      </c>
      <c r="E222" s="244">
        <v>449378780</v>
      </c>
      <c r="F222" s="144" t="s">
        <v>555</v>
      </c>
      <c r="G222" s="230"/>
      <c r="H222" s="154">
        <v>29749</v>
      </c>
      <c r="I222" s="153">
        <v>44</v>
      </c>
      <c r="J222" s="148" t="s">
        <v>70</v>
      </c>
      <c r="K222" s="153" t="s">
        <v>59</v>
      </c>
      <c r="L222" s="153"/>
      <c r="M222" s="153"/>
      <c r="N222" s="153"/>
      <c r="O222" s="155">
        <v>11999160234</v>
      </c>
      <c r="P222" s="156" t="s">
        <v>60</v>
      </c>
      <c r="Q222" s="157" t="s">
        <v>110</v>
      </c>
      <c r="R222" s="158">
        <v>45924</v>
      </c>
      <c r="S222" s="159"/>
      <c r="T222" s="159" t="s">
        <v>62</v>
      </c>
      <c r="U222" s="159" t="s">
        <v>111</v>
      </c>
      <c r="V222" s="154">
        <v>45924</v>
      </c>
      <c r="W222" s="154" t="s">
        <v>126</v>
      </c>
      <c r="X222" s="154" t="s">
        <v>126</v>
      </c>
      <c r="Y222" s="160"/>
      <c r="Z222" s="160" t="s">
        <v>556</v>
      </c>
      <c r="AA222" s="153">
        <v>111</v>
      </c>
      <c r="AB222" s="153">
        <v>1.69</v>
      </c>
      <c r="AC222" s="182">
        <f t="shared" si="8"/>
        <v>38.864185427681107</v>
      </c>
      <c r="AD222" s="153" t="str">
        <f t="shared" si="9"/>
        <v>OBESIDADE II</v>
      </c>
      <c r="AE222" s="233" t="s">
        <v>135</v>
      </c>
      <c r="AF222" s="153" t="s">
        <v>130</v>
      </c>
      <c r="AG222" s="159"/>
      <c r="AH222" s="153"/>
      <c r="AI222" s="161"/>
      <c r="AJ222" s="153"/>
      <c r="AK222" s="153"/>
      <c r="AL222" s="207" t="s">
        <v>131</v>
      </c>
      <c r="AM222" s="207"/>
      <c r="AN222" s="207"/>
      <c r="AO222" s="207" t="str">
        <f ca="1">IF(R222="","",IF(R222&gt;TODAY(),"0 meses",DATEDIF(R222,TODAY(),"m") &amp; " meses"))</f>
        <v>8 meses</v>
      </c>
      <c r="AP222" s="147" t="s">
        <v>67</v>
      </c>
      <c r="AQ222" s="147" t="s">
        <v>67</v>
      </c>
      <c r="AR222" s="147"/>
      <c r="AS222" s="209" t="s">
        <v>68</v>
      </c>
      <c r="AT222" s="223" t="str">
        <f>MONTH(B222)&amp;"/"&amp;YEAR(B222)</f>
        <v>1/2024</v>
      </c>
      <c r="AU222" s="223">
        <f>WEEKNUM(B222)-WEEKNUM(EOMONTH(B222,-1)+1)+1</f>
        <v>1</v>
      </c>
      <c r="AV222" s="209" t="str">
        <f>MONTH(R222)&amp;"/"&amp;YEAR(R222)</f>
        <v>9/2025</v>
      </c>
      <c r="AW222" s="209">
        <f>WEEKNUM(R222)-WEEKNUM(EOMONTH(R222,-1)+1)+1</f>
        <v>4</v>
      </c>
      <c r="AX222" s="209">
        <f>IF(BB222="S",IF(Q222="1. Aceitou o programa",R222-B222,0),0)</f>
        <v>632</v>
      </c>
      <c r="AY222" s="209">
        <f>IF(BB222="S",IF(AND(S222&lt;&gt;"",R222&lt;&gt;""),S222-R222,0),0)</f>
        <v>0</v>
      </c>
      <c r="AZ222" s="209">
        <f>IF(BB222="S",IF(Q222="1. Aceitou o programa",IF(OR(X222="Não se Aplica",X222=""),IF(OR(W222="Não se Aplica",W222=""),0,W222-V222),AVERAGE(X222-W222,W222-V222)),0),0)</f>
        <v>0</v>
      </c>
      <c r="BA222" s="209">
        <f>IF(BB222="S",IF(AND(Q222="1. Aceitou o programa",AH222="Realizada"),IFERROR(IF(AG222="",0,AG222-R222),0),0),0)</f>
        <v>0</v>
      </c>
      <c r="BB222" s="209" t="str">
        <f>_xlfn.XLOOKUP(U222,'Lista Suspensa'!$AA$20:$AA$23,'Lista Suspensa'!$AB$20:$AB$23,"N/A")</f>
        <v>S</v>
      </c>
    </row>
    <row r="223" spans="1:54" ht="12" customHeight="1">
      <c r="A223" s="151" t="s">
        <v>121</v>
      </c>
      <c r="B223" s="152">
        <v>45292</v>
      </c>
      <c r="C223" s="153" t="s">
        <v>122</v>
      </c>
      <c r="D223" s="153" t="s">
        <v>185</v>
      </c>
      <c r="E223" s="244">
        <v>94707720</v>
      </c>
      <c r="F223" s="144" t="s">
        <v>557</v>
      </c>
      <c r="G223" s="230"/>
      <c r="H223" s="154">
        <v>33716</v>
      </c>
      <c r="I223" s="153">
        <v>34</v>
      </c>
      <c r="J223" s="148" t="s">
        <v>58</v>
      </c>
      <c r="K223" s="153" t="s">
        <v>59</v>
      </c>
      <c r="L223" s="153"/>
      <c r="M223" s="153"/>
      <c r="N223" s="153"/>
      <c r="O223" s="155">
        <v>1197419424</v>
      </c>
      <c r="P223" s="156" t="s">
        <v>60</v>
      </c>
      <c r="Q223" s="157" t="s">
        <v>110</v>
      </c>
      <c r="R223" s="158">
        <v>45924</v>
      </c>
      <c r="S223" s="159"/>
      <c r="T223" s="159" t="s">
        <v>62</v>
      </c>
      <c r="U223" s="159" t="s">
        <v>111</v>
      </c>
      <c r="V223" s="154">
        <v>45924</v>
      </c>
      <c r="W223" s="154" t="s">
        <v>126</v>
      </c>
      <c r="X223" s="154" t="s">
        <v>126</v>
      </c>
      <c r="Y223" s="160"/>
      <c r="Z223" s="160" t="s">
        <v>134</v>
      </c>
      <c r="AA223" s="153">
        <v>102</v>
      </c>
      <c r="AB223" s="153">
        <v>1.72</v>
      </c>
      <c r="AC223" s="182">
        <f t="shared" si="8"/>
        <v>34.478096268253111</v>
      </c>
      <c r="AD223" s="153" t="str">
        <f t="shared" si="9"/>
        <v>OBESIDADE I</v>
      </c>
      <c r="AE223" s="233" t="s">
        <v>135</v>
      </c>
      <c r="AF223" s="153" t="s">
        <v>130</v>
      </c>
      <c r="AG223" s="159"/>
      <c r="AH223" s="153"/>
      <c r="AI223" s="161"/>
      <c r="AJ223" s="153"/>
      <c r="AK223" s="153"/>
      <c r="AL223" s="207" t="s">
        <v>131</v>
      </c>
      <c r="AM223" s="207"/>
      <c r="AN223" s="207"/>
      <c r="AO223" s="207" t="str">
        <f ca="1">IF(R223="","",IF(R223&gt;TODAY(),"0 meses",DATEDIF(R223,TODAY(),"m") &amp; " meses"))</f>
        <v>8 meses</v>
      </c>
      <c r="AP223" s="147" t="s">
        <v>67</v>
      </c>
      <c r="AQ223" s="147" t="s">
        <v>67</v>
      </c>
      <c r="AR223" s="147"/>
      <c r="AS223" s="209" t="s">
        <v>68</v>
      </c>
      <c r="AT223" s="223" t="str">
        <f>MONTH(B223)&amp;"/"&amp;YEAR(B223)</f>
        <v>1/2024</v>
      </c>
      <c r="AU223" s="223">
        <f>WEEKNUM(B223)-WEEKNUM(EOMONTH(B223,-1)+1)+1</f>
        <v>1</v>
      </c>
      <c r="AV223" s="209" t="str">
        <f>MONTH(R223)&amp;"/"&amp;YEAR(R223)</f>
        <v>9/2025</v>
      </c>
      <c r="AW223" s="209">
        <f>WEEKNUM(R223)-WEEKNUM(EOMONTH(R223,-1)+1)+1</f>
        <v>4</v>
      </c>
      <c r="AX223" s="209">
        <f>IF(BB223="S",IF(Q223="1. Aceitou o programa",R223-B223,0),0)</f>
        <v>632</v>
      </c>
      <c r="AY223" s="209">
        <f>IF(BB223="S",IF(AND(S223&lt;&gt;"",R223&lt;&gt;""),S223-R223,0),0)</f>
        <v>0</v>
      </c>
      <c r="AZ223" s="209">
        <f>IF(BB223="S",IF(Q223="1. Aceitou o programa",IF(OR(X223="Não se Aplica",X223=""),IF(OR(W223="Não se Aplica",W223=""),0,W223-V223),AVERAGE(X223-W223,W223-V223)),0),0)</f>
        <v>0</v>
      </c>
      <c r="BA223" s="209">
        <f>IF(BB223="S",IF(AND(Q223="1. Aceitou o programa",AH223="Realizada"),IFERROR(IF(AG223="",0,AG223-R223),0),0),0)</f>
        <v>0</v>
      </c>
      <c r="BB223" s="209" t="str">
        <f>_xlfn.XLOOKUP(U223,'Lista Suspensa'!$AA$20:$AA$23,'Lista Suspensa'!$AB$20:$AB$23,"N/A")</f>
        <v>S</v>
      </c>
    </row>
    <row r="224" spans="1:54" ht="12" customHeight="1">
      <c r="A224" s="151" t="s">
        <v>121</v>
      </c>
      <c r="B224" s="152">
        <v>45292</v>
      </c>
      <c r="C224" s="153" t="s">
        <v>122</v>
      </c>
      <c r="D224" s="153" t="s">
        <v>56</v>
      </c>
      <c r="E224" s="244">
        <v>86175271</v>
      </c>
      <c r="F224" s="144" t="s">
        <v>558</v>
      </c>
      <c r="G224" s="230"/>
      <c r="H224" s="154">
        <v>29016</v>
      </c>
      <c r="I224" s="153">
        <v>46</v>
      </c>
      <c r="J224" s="148" t="s">
        <v>70</v>
      </c>
      <c r="K224" s="153"/>
      <c r="L224" s="153"/>
      <c r="M224" s="153"/>
      <c r="N224" s="153"/>
      <c r="O224" s="155">
        <v>11984267984</v>
      </c>
      <c r="P224" s="156" t="s">
        <v>60</v>
      </c>
      <c r="Q224" s="157" t="s">
        <v>110</v>
      </c>
      <c r="R224" s="158">
        <v>45924</v>
      </c>
      <c r="S224" s="159"/>
      <c r="T224" s="159" t="s">
        <v>62</v>
      </c>
      <c r="U224" s="159" t="s">
        <v>111</v>
      </c>
      <c r="V224" s="154">
        <v>45924</v>
      </c>
      <c r="W224" s="154" t="s">
        <v>126</v>
      </c>
      <c r="X224" s="154" t="s">
        <v>126</v>
      </c>
      <c r="Y224" s="160"/>
      <c r="Z224" s="160" t="s">
        <v>134</v>
      </c>
      <c r="AA224" s="153">
        <v>89</v>
      </c>
      <c r="AB224" s="153">
        <v>1.56</v>
      </c>
      <c r="AC224" s="182">
        <f t="shared" si="8"/>
        <v>36.571334648257725</v>
      </c>
      <c r="AD224" s="153" t="str">
        <f t="shared" si="9"/>
        <v>OBESIDADE II</v>
      </c>
      <c r="AE224" s="233" t="s">
        <v>135</v>
      </c>
      <c r="AF224" s="153" t="s">
        <v>130</v>
      </c>
      <c r="AG224" s="159"/>
      <c r="AH224" s="153"/>
      <c r="AI224" s="161"/>
      <c r="AJ224" s="153"/>
      <c r="AK224" s="153"/>
      <c r="AL224" s="207" t="s">
        <v>131</v>
      </c>
      <c r="AM224" s="207"/>
      <c r="AN224" s="207"/>
      <c r="AO224" s="207" t="str">
        <f ca="1">IF(R224="","",IF(R224&gt;TODAY(),"0 meses",DATEDIF(R224,TODAY(),"m") &amp; " meses"))</f>
        <v>8 meses</v>
      </c>
      <c r="AP224" s="147" t="s">
        <v>67</v>
      </c>
      <c r="AQ224" s="147" t="s">
        <v>67</v>
      </c>
      <c r="AR224" s="147"/>
      <c r="AS224" s="209" t="s">
        <v>68</v>
      </c>
      <c r="AT224" s="223" t="str">
        <f>MONTH(B224)&amp;"/"&amp;YEAR(B224)</f>
        <v>1/2024</v>
      </c>
      <c r="AU224" s="223">
        <f>WEEKNUM(B224)-WEEKNUM(EOMONTH(B224,-1)+1)+1</f>
        <v>1</v>
      </c>
      <c r="AV224" s="209" t="str">
        <f>MONTH(R224)&amp;"/"&amp;YEAR(R224)</f>
        <v>9/2025</v>
      </c>
      <c r="AW224" s="209">
        <f>WEEKNUM(R224)-WEEKNUM(EOMONTH(R224,-1)+1)+1</f>
        <v>4</v>
      </c>
      <c r="AX224" s="209">
        <f>IF(BB224="S",IF(Q224="1. Aceitou o programa",R224-B224,0),0)</f>
        <v>632</v>
      </c>
      <c r="AY224" s="209">
        <f>IF(BB224="S",IF(AND(S224&lt;&gt;"",R224&lt;&gt;""),S224-R224,0),0)</f>
        <v>0</v>
      </c>
      <c r="AZ224" s="209">
        <f>IF(BB224="S",IF(Q224="1. Aceitou o programa",IF(OR(X224="Não se Aplica",X224=""),IF(OR(W224="Não se Aplica",W224=""),0,W224-V224),AVERAGE(X224-W224,W224-V224)),0),0)</f>
        <v>0</v>
      </c>
      <c r="BA224" s="209">
        <f>IF(BB224="S",IF(AND(Q224="1. Aceitou o programa",AH224="Realizada"),IFERROR(IF(AG224="",0,AG224-R224),0),0),0)</f>
        <v>0</v>
      </c>
      <c r="BB224" s="209" t="str">
        <f>_xlfn.XLOOKUP(U224,'Lista Suspensa'!$AA$20:$AA$23,'Lista Suspensa'!$AB$20:$AB$23,"N/A")</f>
        <v>S</v>
      </c>
    </row>
    <row r="225" spans="1:54" ht="12" customHeight="1">
      <c r="A225" s="151" t="s">
        <v>121</v>
      </c>
      <c r="B225" s="152">
        <v>45292</v>
      </c>
      <c r="C225" s="153" t="s">
        <v>122</v>
      </c>
      <c r="D225" s="153" t="s">
        <v>167</v>
      </c>
      <c r="E225" s="244">
        <v>81958585</v>
      </c>
      <c r="F225" s="144" t="s">
        <v>559</v>
      </c>
      <c r="G225" s="230"/>
      <c r="H225" s="154">
        <v>31090</v>
      </c>
      <c r="I225" s="153">
        <v>41</v>
      </c>
      <c r="J225" s="148" t="s">
        <v>58</v>
      </c>
      <c r="K225" s="153"/>
      <c r="L225" s="153"/>
      <c r="M225" s="153"/>
      <c r="N225" s="153"/>
      <c r="O225" s="155">
        <v>11951340683</v>
      </c>
      <c r="P225" s="156" t="s">
        <v>60</v>
      </c>
      <c r="Q225" s="157" t="s">
        <v>110</v>
      </c>
      <c r="R225" s="158">
        <v>45924</v>
      </c>
      <c r="S225" s="159"/>
      <c r="T225" s="159" t="s">
        <v>62</v>
      </c>
      <c r="U225" s="159" t="s">
        <v>111</v>
      </c>
      <c r="V225" s="154">
        <v>45924</v>
      </c>
      <c r="W225" s="154" t="s">
        <v>126</v>
      </c>
      <c r="X225" s="154" t="s">
        <v>126</v>
      </c>
      <c r="Y225" s="160"/>
      <c r="Z225" s="160" t="s">
        <v>128</v>
      </c>
      <c r="AA225" s="153">
        <v>123</v>
      </c>
      <c r="AB225" s="153">
        <v>1.83</v>
      </c>
      <c r="AC225" s="182">
        <f t="shared" si="8"/>
        <v>36.72847800770402</v>
      </c>
      <c r="AD225" s="153" t="str">
        <f t="shared" si="9"/>
        <v>OBESIDADE II</v>
      </c>
      <c r="AE225" s="233" t="s">
        <v>135</v>
      </c>
      <c r="AF225" s="153" t="s">
        <v>130</v>
      </c>
      <c r="AG225" s="159"/>
      <c r="AH225" s="153"/>
      <c r="AI225" s="161"/>
      <c r="AJ225" s="153"/>
      <c r="AK225" s="153"/>
      <c r="AL225" s="207" t="s">
        <v>131</v>
      </c>
      <c r="AM225" s="207"/>
      <c r="AN225" s="207"/>
      <c r="AO225" s="207" t="str">
        <f ca="1">IF(R225="","",IF(R225&gt;TODAY(),"0 meses",DATEDIF(R225,TODAY(),"m") &amp; " meses"))</f>
        <v>8 meses</v>
      </c>
      <c r="AP225" s="147" t="s">
        <v>67</v>
      </c>
      <c r="AQ225" s="147" t="s">
        <v>67</v>
      </c>
      <c r="AR225" s="147"/>
      <c r="AS225" s="209" t="s">
        <v>68</v>
      </c>
      <c r="AT225" s="223" t="str">
        <f>MONTH(B225)&amp;"/"&amp;YEAR(B225)</f>
        <v>1/2024</v>
      </c>
      <c r="AU225" s="223">
        <f>WEEKNUM(B225)-WEEKNUM(EOMONTH(B225,-1)+1)+1</f>
        <v>1</v>
      </c>
      <c r="AV225" s="209" t="str">
        <f>MONTH(R225)&amp;"/"&amp;YEAR(R225)</f>
        <v>9/2025</v>
      </c>
      <c r="AW225" s="209">
        <f>WEEKNUM(R225)-WEEKNUM(EOMONTH(R225,-1)+1)+1</f>
        <v>4</v>
      </c>
      <c r="AX225" s="209">
        <f>IF(BB225="S",IF(Q225="1. Aceitou o programa",R225-B225,0),0)</f>
        <v>632</v>
      </c>
      <c r="AY225" s="209">
        <f>IF(BB225="S",IF(AND(S225&lt;&gt;"",R225&lt;&gt;""),S225-R225,0),0)</f>
        <v>0</v>
      </c>
      <c r="AZ225" s="209">
        <f>IF(BB225="S",IF(Q225="1. Aceitou o programa",IF(OR(X225="Não se Aplica",X225=""),IF(OR(W225="Não se Aplica",W225=""),0,W225-V225),AVERAGE(X225-W225,W225-V225)),0),0)</f>
        <v>0</v>
      </c>
      <c r="BA225" s="209">
        <f>IF(BB225="S",IF(AND(Q225="1. Aceitou o programa",AH225="Realizada"),IFERROR(IF(AG225="",0,AG225-R225),0),0),0)</f>
        <v>0</v>
      </c>
      <c r="BB225" s="209" t="str">
        <f>_xlfn.XLOOKUP(U225,'Lista Suspensa'!$AA$20:$AA$23,'Lista Suspensa'!$AB$20:$AB$23,"N/A")</f>
        <v>S</v>
      </c>
    </row>
    <row r="226" spans="1:54" ht="12" customHeight="1">
      <c r="A226" s="151" t="s">
        <v>121</v>
      </c>
      <c r="B226" s="152">
        <v>45292</v>
      </c>
      <c r="C226" s="153" t="s">
        <v>122</v>
      </c>
      <c r="D226" s="153" t="s">
        <v>175</v>
      </c>
      <c r="E226" s="244">
        <v>89386969</v>
      </c>
      <c r="F226" s="144" t="s">
        <v>560</v>
      </c>
      <c r="G226" s="230"/>
      <c r="H226" s="154">
        <v>31740</v>
      </c>
      <c r="I226" s="153">
        <v>39</v>
      </c>
      <c r="J226" s="148" t="s">
        <v>70</v>
      </c>
      <c r="K226" s="153"/>
      <c r="L226" s="153"/>
      <c r="M226" s="153"/>
      <c r="N226" s="153"/>
      <c r="O226" s="155">
        <v>11991662594</v>
      </c>
      <c r="P226" s="156" t="s">
        <v>60</v>
      </c>
      <c r="Q226" s="157" t="s">
        <v>110</v>
      </c>
      <c r="R226" s="158">
        <v>45924</v>
      </c>
      <c r="S226" s="159"/>
      <c r="T226" s="159" t="s">
        <v>62</v>
      </c>
      <c r="U226" s="159" t="s">
        <v>111</v>
      </c>
      <c r="V226" s="154">
        <v>45924</v>
      </c>
      <c r="W226" s="154" t="s">
        <v>126</v>
      </c>
      <c r="X226" s="154" t="s">
        <v>126</v>
      </c>
      <c r="Y226" s="160"/>
      <c r="Z226" s="160" t="s">
        <v>201</v>
      </c>
      <c r="AA226" s="153">
        <v>107</v>
      </c>
      <c r="AB226" s="153">
        <v>1.63</v>
      </c>
      <c r="AC226" s="182">
        <f t="shared" si="8"/>
        <v>40.272498024012947</v>
      </c>
      <c r="AD226" s="153" t="str">
        <f t="shared" si="9"/>
        <v>OBESIDADE III</v>
      </c>
      <c r="AE226" s="233" t="s">
        <v>135</v>
      </c>
      <c r="AF226" s="153" t="s">
        <v>130</v>
      </c>
      <c r="AG226" s="159"/>
      <c r="AH226" s="153"/>
      <c r="AI226" s="161"/>
      <c r="AJ226" s="153"/>
      <c r="AK226" s="153"/>
      <c r="AL226" s="207" t="s">
        <v>131</v>
      </c>
      <c r="AM226" s="207"/>
      <c r="AN226" s="207"/>
      <c r="AO226" s="207" t="str">
        <f ca="1">IF(R226="","",IF(R226&gt;TODAY(),"0 meses",DATEDIF(R226,TODAY(),"m") &amp; " meses"))</f>
        <v>8 meses</v>
      </c>
      <c r="AP226" s="147" t="s">
        <v>67</v>
      </c>
      <c r="AQ226" s="147" t="s">
        <v>67</v>
      </c>
      <c r="AR226" s="147"/>
      <c r="AS226" s="209" t="s">
        <v>68</v>
      </c>
      <c r="AT226" s="223" t="str">
        <f>MONTH(B226)&amp;"/"&amp;YEAR(B226)</f>
        <v>1/2024</v>
      </c>
      <c r="AU226" s="223">
        <f>WEEKNUM(B226)-WEEKNUM(EOMONTH(B226,-1)+1)+1</f>
        <v>1</v>
      </c>
      <c r="AV226" s="209" t="str">
        <f>MONTH(R226)&amp;"/"&amp;YEAR(R226)</f>
        <v>9/2025</v>
      </c>
      <c r="AW226" s="209">
        <f>WEEKNUM(R226)-WEEKNUM(EOMONTH(R226,-1)+1)+1</f>
        <v>4</v>
      </c>
      <c r="AX226" s="209">
        <f>IF(BB226="S",IF(Q226="1. Aceitou o programa",R226-B226,0),0)</f>
        <v>632</v>
      </c>
      <c r="AY226" s="209">
        <f>IF(BB226="S",IF(AND(S226&lt;&gt;"",R226&lt;&gt;""),S226-R226,0),0)</f>
        <v>0</v>
      </c>
      <c r="AZ226" s="209">
        <f>IF(BB226="S",IF(Q226="1. Aceitou o programa",IF(OR(X226="Não se Aplica",X226=""),IF(OR(W226="Não se Aplica",W226=""),0,W226-V226),AVERAGE(X226-W226,W226-V226)),0),0)</f>
        <v>0</v>
      </c>
      <c r="BA226" s="209">
        <f>IF(BB226="S",IF(AND(Q226="1. Aceitou o programa",AH226="Realizada"),IFERROR(IF(AG226="",0,AG226-R226),0),0),0)</f>
        <v>0</v>
      </c>
      <c r="BB226" s="209" t="str">
        <f>_xlfn.XLOOKUP(U226,'Lista Suspensa'!$AA$20:$AA$23,'Lista Suspensa'!$AB$20:$AB$23,"N/A")</f>
        <v>S</v>
      </c>
    </row>
    <row r="227" spans="1:54" ht="12" customHeight="1">
      <c r="A227" s="151" t="s">
        <v>121</v>
      </c>
      <c r="B227" s="152">
        <v>45292</v>
      </c>
      <c r="C227" s="153" t="s">
        <v>122</v>
      </c>
      <c r="D227" s="153" t="s">
        <v>175</v>
      </c>
      <c r="E227" s="244">
        <v>87487585</v>
      </c>
      <c r="F227" s="144" t="s">
        <v>561</v>
      </c>
      <c r="G227" s="230"/>
      <c r="H227" s="154">
        <v>32921</v>
      </c>
      <c r="I227" s="153">
        <v>36</v>
      </c>
      <c r="J227" s="148" t="s">
        <v>70</v>
      </c>
      <c r="K227" s="153"/>
      <c r="L227" s="153"/>
      <c r="M227" s="153"/>
      <c r="N227" s="153"/>
      <c r="O227" s="155">
        <v>11983882182</v>
      </c>
      <c r="P227" s="156" t="s">
        <v>60</v>
      </c>
      <c r="Q227" s="157" t="s">
        <v>110</v>
      </c>
      <c r="R227" s="158">
        <v>45924</v>
      </c>
      <c r="S227" s="159"/>
      <c r="T227" s="159" t="s">
        <v>62</v>
      </c>
      <c r="U227" s="159" t="s">
        <v>111</v>
      </c>
      <c r="V227" s="154">
        <v>45924</v>
      </c>
      <c r="W227" s="154" t="s">
        <v>126</v>
      </c>
      <c r="X227" s="154" t="s">
        <v>126</v>
      </c>
      <c r="Y227" s="160"/>
      <c r="Z227" s="160" t="s">
        <v>190</v>
      </c>
      <c r="AA227" s="153">
        <v>107</v>
      </c>
      <c r="AB227" s="153">
        <v>1.55</v>
      </c>
      <c r="AC227" s="182">
        <f t="shared" si="8"/>
        <v>44.536940686784597</v>
      </c>
      <c r="AD227" s="153" t="str">
        <f t="shared" si="9"/>
        <v>OBESIDADE III</v>
      </c>
      <c r="AE227" s="233" t="s">
        <v>135</v>
      </c>
      <c r="AF227" s="153" t="s">
        <v>130</v>
      </c>
      <c r="AG227" s="159"/>
      <c r="AH227" s="153"/>
      <c r="AI227" s="161"/>
      <c r="AJ227" s="153"/>
      <c r="AK227" s="153"/>
      <c r="AL227" s="207" t="s">
        <v>131</v>
      </c>
      <c r="AM227" s="207"/>
      <c r="AN227" s="207"/>
      <c r="AO227" s="207" t="str">
        <f ca="1">IF(R227="","",IF(R227&gt;TODAY(),"0 meses",DATEDIF(R227,TODAY(),"m") &amp; " meses"))</f>
        <v>8 meses</v>
      </c>
      <c r="AP227" s="147" t="s">
        <v>67</v>
      </c>
      <c r="AQ227" s="147" t="s">
        <v>67</v>
      </c>
      <c r="AR227" s="147"/>
      <c r="AS227" s="209" t="s">
        <v>68</v>
      </c>
      <c r="AT227" s="223" t="str">
        <f>MONTH(B227)&amp;"/"&amp;YEAR(B227)</f>
        <v>1/2024</v>
      </c>
      <c r="AU227" s="223">
        <f>WEEKNUM(B227)-WEEKNUM(EOMONTH(B227,-1)+1)+1</f>
        <v>1</v>
      </c>
      <c r="AV227" s="209" t="str">
        <f>MONTH(R227)&amp;"/"&amp;YEAR(R227)</f>
        <v>9/2025</v>
      </c>
      <c r="AW227" s="209">
        <f>WEEKNUM(R227)-WEEKNUM(EOMONTH(R227,-1)+1)+1</f>
        <v>4</v>
      </c>
      <c r="AX227" s="209">
        <f>IF(BB227="S",IF(Q227="1. Aceitou o programa",R227-B227,0),0)</f>
        <v>632</v>
      </c>
      <c r="AY227" s="209">
        <f>IF(BB227="S",IF(AND(S227&lt;&gt;"",R227&lt;&gt;""),S227-R227,0),0)</f>
        <v>0</v>
      </c>
      <c r="AZ227" s="209">
        <f>IF(BB227="S",IF(Q227="1. Aceitou o programa",IF(OR(X227="Não se Aplica",X227=""),IF(OR(W227="Não se Aplica",W227=""),0,W227-V227),AVERAGE(X227-W227,W227-V227)),0),0)</f>
        <v>0</v>
      </c>
      <c r="BA227" s="209">
        <f>IF(BB227="S",IF(AND(Q227="1. Aceitou o programa",AH227="Realizada"),IFERROR(IF(AG227="",0,AG227-R227),0),0),0)</f>
        <v>0</v>
      </c>
      <c r="BB227" s="209" t="str">
        <f>_xlfn.XLOOKUP(U227,'Lista Suspensa'!$AA$20:$AA$23,'Lista Suspensa'!$AB$20:$AB$23,"N/A")</f>
        <v>S</v>
      </c>
    </row>
    <row r="228" spans="1:54" ht="12" customHeight="1">
      <c r="A228" s="151" t="s">
        <v>121</v>
      </c>
      <c r="B228" s="152">
        <v>45292</v>
      </c>
      <c r="C228" s="153" t="s">
        <v>122</v>
      </c>
      <c r="D228" s="153" t="s">
        <v>175</v>
      </c>
      <c r="E228" s="244">
        <v>94267014</v>
      </c>
      <c r="F228" s="144" t="s">
        <v>562</v>
      </c>
      <c r="G228" s="230"/>
      <c r="H228" s="154">
        <v>34410</v>
      </c>
      <c r="I228" s="153">
        <v>32</v>
      </c>
      <c r="J228" s="148" t="s">
        <v>70</v>
      </c>
      <c r="K228" s="153"/>
      <c r="L228" s="153"/>
      <c r="M228" s="153"/>
      <c r="N228" s="153"/>
      <c r="O228" s="155">
        <v>11988481330</v>
      </c>
      <c r="P228" s="156" t="s">
        <v>60</v>
      </c>
      <c r="Q228" s="157" t="s">
        <v>110</v>
      </c>
      <c r="R228" s="158">
        <v>45924</v>
      </c>
      <c r="S228" s="159"/>
      <c r="T228" s="159" t="s">
        <v>62</v>
      </c>
      <c r="U228" s="159" t="s">
        <v>111</v>
      </c>
      <c r="V228" s="154">
        <v>45924</v>
      </c>
      <c r="W228" s="154" t="s">
        <v>126</v>
      </c>
      <c r="X228" s="154" t="s">
        <v>126</v>
      </c>
      <c r="Y228" s="160"/>
      <c r="Z228" s="160" t="s">
        <v>134</v>
      </c>
      <c r="AA228" s="153">
        <v>120</v>
      </c>
      <c r="AB228" s="153">
        <v>1.7</v>
      </c>
      <c r="AC228" s="182">
        <f t="shared" si="8"/>
        <v>41.522491349480973</v>
      </c>
      <c r="AD228" s="153" t="str">
        <f t="shared" si="9"/>
        <v>OBESIDADE III</v>
      </c>
      <c r="AE228" s="233" t="s">
        <v>135</v>
      </c>
      <c r="AF228" s="153" t="s">
        <v>130</v>
      </c>
      <c r="AG228" s="159"/>
      <c r="AH228" s="153"/>
      <c r="AI228" s="161"/>
      <c r="AJ228" s="153"/>
      <c r="AK228" s="153"/>
      <c r="AL228" s="207" t="s">
        <v>131</v>
      </c>
      <c r="AM228" s="207"/>
      <c r="AN228" s="207"/>
      <c r="AO228" s="207" t="str">
        <f ca="1">IF(R228="","",IF(R228&gt;TODAY(),"0 meses",DATEDIF(R228,TODAY(),"m") &amp; " meses"))</f>
        <v>8 meses</v>
      </c>
      <c r="AP228" s="147" t="s">
        <v>67</v>
      </c>
      <c r="AQ228" s="147" t="s">
        <v>67</v>
      </c>
      <c r="AR228" s="147"/>
      <c r="AS228" s="209" t="s">
        <v>68</v>
      </c>
      <c r="AT228" s="223" t="str">
        <f>MONTH(B228)&amp;"/"&amp;YEAR(B228)</f>
        <v>1/2024</v>
      </c>
      <c r="AU228" s="223">
        <f>WEEKNUM(B228)-WEEKNUM(EOMONTH(B228,-1)+1)+1</f>
        <v>1</v>
      </c>
      <c r="AV228" s="209" t="str">
        <f>MONTH(R228)&amp;"/"&amp;YEAR(R228)</f>
        <v>9/2025</v>
      </c>
      <c r="AW228" s="209">
        <f>WEEKNUM(R228)-WEEKNUM(EOMONTH(R228,-1)+1)+1</f>
        <v>4</v>
      </c>
      <c r="AX228" s="209">
        <f>IF(BB228="S",IF(Q228="1. Aceitou o programa",R228-B228,0),0)</f>
        <v>632</v>
      </c>
      <c r="AY228" s="209">
        <f>IF(BB228="S",IF(AND(S228&lt;&gt;"",R228&lt;&gt;""),S228-R228,0),0)</f>
        <v>0</v>
      </c>
      <c r="AZ228" s="209">
        <f>IF(BB228="S",IF(Q228="1. Aceitou o programa",IF(OR(X228="Não se Aplica",X228=""),IF(OR(W228="Não se Aplica",W228=""),0,W228-V228),AVERAGE(X228-W228,W228-V228)),0),0)</f>
        <v>0</v>
      </c>
      <c r="BA228" s="209">
        <f>IF(BB228="S",IF(AND(Q228="1. Aceitou o programa",AH228="Realizada"),IFERROR(IF(AG228="",0,AG228-R228),0),0),0)</f>
        <v>0</v>
      </c>
      <c r="BB228" s="209" t="str">
        <f>_xlfn.XLOOKUP(U228,'Lista Suspensa'!$AA$20:$AA$23,'Lista Suspensa'!$AB$20:$AB$23,"N/A")</f>
        <v>S</v>
      </c>
    </row>
    <row r="229" spans="1:54" ht="12" customHeight="1">
      <c r="A229" s="151" t="s">
        <v>121</v>
      </c>
      <c r="B229" s="152">
        <v>45292</v>
      </c>
      <c r="C229" s="153" t="s">
        <v>122</v>
      </c>
      <c r="D229" s="153" t="s">
        <v>185</v>
      </c>
      <c r="E229" s="244">
        <v>89922129</v>
      </c>
      <c r="F229" s="144" t="s">
        <v>563</v>
      </c>
      <c r="G229" s="230"/>
      <c r="H229" s="154">
        <v>34872</v>
      </c>
      <c r="I229" s="153">
        <v>30</v>
      </c>
      <c r="J229" s="148" t="s">
        <v>70</v>
      </c>
      <c r="K229" s="153"/>
      <c r="L229" s="153"/>
      <c r="M229" s="153"/>
      <c r="N229" s="153"/>
      <c r="O229" s="155" t="s">
        <v>564</v>
      </c>
      <c r="P229" s="156" t="s">
        <v>60</v>
      </c>
      <c r="Q229" s="157" t="s">
        <v>110</v>
      </c>
      <c r="R229" s="158">
        <v>45924</v>
      </c>
      <c r="S229" s="159"/>
      <c r="T229" s="159" t="s">
        <v>62</v>
      </c>
      <c r="U229" s="159" t="s">
        <v>111</v>
      </c>
      <c r="V229" s="154">
        <v>45924</v>
      </c>
      <c r="W229" s="154" t="s">
        <v>126</v>
      </c>
      <c r="X229" s="154" t="s">
        <v>126</v>
      </c>
      <c r="Y229" s="160"/>
      <c r="Z229" s="160" t="s">
        <v>128</v>
      </c>
      <c r="AA229" s="153">
        <v>88</v>
      </c>
      <c r="AB229" s="153">
        <v>1.59</v>
      </c>
      <c r="AC229" s="182">
        <f t="shared" si="8"/>
        <v>34.808749653890267</v>
      </c>
      <c r="AD229" s="153" t="str">
        <f t="shared" si="9"/>
        <v>OBESIDADE I</v>
      </c>
      <c r="AE229" s="233" t="s">
        <v>135</v>
      </c>
      <c r="AF229" s="153" t="s">
        <v>130</v>
      </c>
      <c r="AG229" s="159"/>
      <c r="AH229" s="153"/>
      <c r="AI229" s="161"/>
      <c r="AJ229" s="153"/>
      <c r="AK229" s="153"/>
      <c r="AL229" s="207" t="s">
        <v>136</v>
      </c>
      <c r="AM229" s="207"/>
      <c r="AN229" s="207"/>
      <c r="AO229" s="207" t="str">
        <f ca="1">IF(R229="","",IF(R229&gt;TODAY(),"0 meses",DATEDIF(R229,TODAY(),"m") &amp; " meses"))</f>
        <v>8 meses</v>
      </c>
      <c r="AP229" s="147" t="s">
        <v>67</v>
      </c>
      <c r="AQ229" s="147" t="s">
        <v>67</v>
      </c>
      <c r="AR229" s="147"/>
      <c r="AS229" s="209" t="s">
        <v>68</v>
      </c>
      <c r="AT229" s="223" t="str">
        <f>MONTH(B229)&amp;"/"&amp;YEAR(B229)</f>
        <v>1/2024</v>
      </c>
      <c r="AU229" s="223">
        <f>WEEKNUM(B229)-WEEKNUM(EOMONTH(B229,-1)+1)+1</f>
        <v>1</v>
      </c>
      <c r="AV229" s="209" t="str">
        <f>MONTH(R229)&amp;"/"&amp;YEAR(R229)</f>
        <v>9/2025</v>
      </c>
      <c r="AW229" s="209">
        <f>WEEKNUM(R229)-WEEKNUM(EOMONTH(R229,-1)+1)+1</f>
        <v>4</v>
      </c>
      <c r="AX229" s="209">
        <f>IF(BB229="S",IF(Q229="1. Aceitou o programa",R229-B229,0),0)</f>
        <v>632</v>
      </c>
      <c r="AY229" s="209">
        <f>IF(BB229="S",IF(AND(S229&lt;&gt;"",R229&lt;&gt;""),S229-R229,0),0)</f>
        <v>0</v>
      </c>
      <c r="AZ229" s="209">
        <f>IF(BB229="S",IF(Q229="1. Aceitou o programa",IF(OR(X229="Não se Aplica",X229=""),IF(OR(W229="Não se Aplica",W229=""),0,W229-V229),AVERAGE(X229-W229,W229-V229)),0),0)</f>
        <v>0</v>
      </c>
      <c r="BA229" s="209">
        <f>IF(BB229="S",IF(AND(Q229="1. Aceitou o programa",AH229="Realizada"),IFERROR(IF(AG229="",0,AG229-R229),0),0),0)</f>
        <v>0</v>
      </c>
      <c r="BB229" s="209" t="str">
        <f>_xlfn.XLOOKUP(U229,'Lista Suspensa'!$AA$20:$AA$23,'Lista Suspensa'!$AB$20:$AB$23,"N/A")</f>
        <v>S</v>
      </c>
    </row>
    <row r="230" spans="1:54" ht="12" customHeight="1">
      <c r="A230" s="151" t="s">
        <v>121</v>
      </c>
      <c r="B230" s="152">
        <v>45292</v>
      </c>
      <c r="C230" s="153" t="s">
        <v>122</v>
      </c>
      <c r="D230" s="153" t="s">
        <v>171</v>
      </c>
      <c r="E230" s="244">
        <v>93269983</v>
      </c>
      <c r="F230" s="144" t="s">
        <v>565</v>
      </c>
      <c r="G230" s="230"/>
      <c r="H230" s="154">
        <v>35868</v>
      </c>
      <c r="I230" s="153">
        <v>28</v>
      </c>
      <c r="J230" s="148" t="s">
        <v>70</v>
      </c>
      <c r="K230" s="153"/>
      <c r="L230" s="153"/>
      <c r="M230" s="153"/>
      <c r="N230" s="153"/>
      <c r="O230" s="155">
        <v>21983136906</v>
      </c>
      <c r="P230" s="156" t="s">
        <v>60</v>
      </c>
      <c r="Q230" s="157" t="s">
        <v>110</v>
      </c>
      <c r="R230" s="158">
        <v>45924</v>
      </c>
      <c r="S230" s="159"/>
      <c r="T230" s="159" t="s">
        <v>62</v>
      </c>
      <c r="U230" s="159" t="s">
        <v>111</v>
      </c>
      <c r="V230" s="154">
        <v>45924</v>
      </c>
      <c r="W230" s="154" t="s">
        <v>126</v>
      </c>
      <c r="X230" s="154" t="s">
        <v>126</v>
      </c>
      <c r="Y230" s="160"/>
      <c r="Z230" s="160" t="s">
        <v>134</v>
      </c>
      <c r="AA230" s="153">
        <v>102</v>
      </c>
      <c r="AB230" s="153">
        <v>1.56</v>
      </c>
      <c r="AC230" s="182">
        <f t="shared" si="8"/>
        <v>41.913214990138066</v>
      </c>
      <c r="AD230" s="153" t="str">
        <f t="shared" si="9"/>
        <v>OBESIDADE III</v>
      </c>
      <c r="AE230" s="233" t="s">
        <v>135</v>
      </c>
      <c r="AF230" s="153" t="s">
        <v>130</v>
      </c>
      <c r="AG230" s="159"/>
      <c r="AH230" s="153"/>
      <c r="AI230" s="161"/>
      <c r="AJ230" s="153"/>
      <c r="AK230" s="153"/>
      <c r="AL230" s="207" t="s">
        <v>131</v>
      </c>
      <c r="AM230" s="207"/>
      <c r="AN230" s="207"/>
      <c r="AO230" s="207" t="str">
        <f ca="1">IF(R230="","",IF(R230&gt;TODAY(),"0 meses",DATEDIF(R230,TODAY(),"m") &amp; " meses"))</f>
        <v>8 meses</v>
      </c>
      <c r="AP230" s="147" t="s">
        <v>67</v>
      </c>
      <c r="AQ230" s="147" t="s">
        <v>67</v>
      </c>
      <c r="AR230" s="147"/>
      <c r="AS230" s="209" t="s">
        <v>68</v>
      </c>
      <c r="AT230" s="223" t="str">
        <f>MONTH(B230)&amp;"/"&amp;YEAR(B230)</f>
        <v>1/2024</v>
      </c>
      <c r="AU230" s="223">
        <f>WEEKNUM(B230)-WEEKNUM(EOMONTH(B230,-1)+1)+1</f>
        <v>1</v>
      </c>
      <c r="AV230" s="209" t="str">
        <f>MONTH(R230)&amp;"/"&amp;YEAR(R230)</f>
        <v>9/2025</v>
      </c>
      <c r="AW230" s="209">
        <f>WEEKNUM(R230)-WEEKNUM(EOMONTH(R230,-1)+1)+1</f>
        <v>4</v>
      </c>
      <c r="AX230" s="209">
        <f>IF(BB230="S",IF(Q230="1. Aceitou o programa",R230-B230,0),0)</f>
        <v>632</v>
      </c>
      <c r="AY230" s="209">
        <f>IF(BB230="S",IF(AND(S230&lt;&gt;"",R230&lt;&gt;""),S230-R230,0),0)</f>
        <v>0</v>
      </c>
      <c r="AZ230" s="209">
        <f>IF(BB230="S",IF(Q230="1. Aceitou o programa",IF(OR(X230="Não se Aplica",X230=""),IF(OR(W230="Não se Aplica",W230=""),0,W230-V230),AVERAGE(X230-W230,W230-V230)),0),0)</f>
        <v>0</v>
      </c>
      <c r="BA230" s="209">
        <f>IF(BB230="S",IF(AND(Q230="1. Aceitou o programa",AH230="Realizada"),IFERROR(IF(AG230="",0,AG230-R230),0),0),0)</f>
        <v>0</v>
      </c>
      <c r="BB230" s="209" t="str">
        <f>_xlfn.XLOOKUP(U230,'Lista Suspensa'!$AA$20:$AA$23,'Lista Suspensa'!$AB$20:$AB$23,"N/A")</f>
        <v>S</v>
      </c>
    </row>
    <row r="231" spans="1:54" ht="12" customHeight="1">
      <c r="A231" s="151" t="s">
        <v>121</v>
      </c>
      <c r="B231" s="152">
        <v>45292</v>
      </c>
      <c r="C231" s="153" t="s">
        <v>122</v>
      </c>
      <c r="D231" s="153" t="s">
        <v>56</v>
      </c>
      <c r="E231" s="244">
        <v>93793023</v>
      </c>
      <c r="F231" s="144" t="s">
        <v>566</v>
      </c>
      <c r="G231" s="230"/>
      <c r="H231" s="154">
        <v>30893</v>
      </c>
      <c r="I231" s="153">
        <v>41</v>
      </c>
      <c r="J231" s="148" t="s">
        <v>70</v>
      </c>
      <c r="K231" s="153" t="s">
        <v>101</v>
      </c>
      <c r="L231" s="153"/>
      <c r="M231" s="153"/>
      <c r="N231" s="153"/>
      <c r="O231" s="155" t="s">
        <v>567</v>
      </c>
      <c r="P231" s="156" t="s">
        <v>60</v>
      </c>
      <c r="Q231" s="157" t="s">
        <v>110</v>
      </c>
      <c r="R231" s="158">
        <v>45925</v>
      </c>
      <c r="S231" s="159"/>
      <c r="T231" s="159" t="s">
        <v>62</v>
      </c>
      <c r="U231" s="159" t="s">
        <v>111</v>
      </c>
      <c r="V231" s="154">
        <v>45925</v>
      </c>
      <c r="W231" s="154" t="s">
        <v>126</v>
      </c>
      <c r="X231" s="154" t="s">
        <v>126</v>
      </c>
      <c r="Y231" s="160"/>
      <c r="Z231" s="160" t="s">
        <v>128</v>
      </c>
      <c r="AA231" s="153">
        <v>87</v>
      </c>
      <c r="AB231" s="153">
        <v>1.56</v>
      </c>
      <c r="AC231" s="182">
        <f t="shared" si="8"/>
        <v>35.749506903353051</v>
      </c>
      <c r="AD231" s="153" t="str">
        <f t="shared" si="9"/>
        <v>OBESIDADE II</v>
      </c>
      <c r="AE231" s="233" t="s">
        <v>135</v>
      </c>
      <c r="AF231" s="153" t="s">
        <v>130</v>
      </c>
      <c r="AG231" s="159"/>
      <c r="AH231" s="153"/>
      <c r="AI231" s="161"/>
      <c r="AJ231" s="153"/>
      <c r="AK231" s="153"/>
      <c r="AL231" s="207" t="s">
        <v>131</v>
      </c>
      <c r="AM231" s="207"/>
      <c r="AN231" s="207"/>
      <c r="AO231" s="207" t="str">
        <f ca="1">IF(R231="","",IF(R231&gt;TODAY(),"0 meses",DATEDIF(R231,TODAY(),"m") &amp; " meses"))</f>
        <v>8 meses</v>
      </c>
      <c r="AP231" s="147" t="s">
        <v>67</v>
      </c>
      <c r="AQ231" s="147" t="s">
        <v>67</v>
      </c>
      <c r="AR231" s="147"/>
      <c r="AS231" s="209" t="s">
        <v>68</v>
      </c>
      <c r="AT231" s="223" t="str">
        <f>MONTH(B231)&amp;"/"&amp;YEAR(B231)</f>
        <v>1/2024</v>
      </c>
      <c r="AU231" s="223">
        <f>WEEKNUM(B231)-WEEKNUM(EOMONTH(B231,-1)+1)+1</f>
        <v>1</v>
      </c>
      <c r="AV231" s="209" t="str">
        <f>MONTH(R231)&amp;"/"&amp;YEAR(R231)</f>
        <v>9/2025</v>
      </c>
      <c r="AW231" s="209">
        <f>WEEKNUM(R231)-WEEKNUM(EOMONTH(R231,-1)+1)+1</f>
        <v>4</v>
      </c>
      <c r="AX231" s="209">
        <f>IF(BB231="S",IF(Q231="1. Aceitou o programa",R231-B231,0),0)</f>
        <v>633</v>
      </c>
      <c r="AY231" s="209">
        <f>IF(BB231="S",IF(AND(S231&lt;&gt;"",R231&lt;&gt;""),S231-R231,0),0)</f>
        <v>0</v>
      </c>
      <c r="AZ231" s="209">
        <f>IF(BB231="S",IF(Q231="1. Aceitou o programa",IF(OR(X231="Não se Aplica",X231=""),IF(OR(W231="Não se Aplica",W231=""),0,W231-V231),AVERAGE(X231-W231,W231-V231)),0),0)</f>
        <v>0</v>
      </c>
      <c r="BA231" s="209">
        <f>IF(BB231="S",IF(AND(Q231="1. Aceitou o programa",AH231="Realizada"),IFERROR(IF(AG231="",0,AG231-R231),0),0),0)</f>
        <v>0</v>
      </c>
      <c r="BB231" s="209" t="str">
        <f>_xlfn.XLOOKUP(U231,'Lista Suspensa'!$AA$20:$AA$23,'Lista Suspensa'!$AB$20:$AB$23,"N/A")</f>
        <v>S</v>
      </c>
    </row>
    <row r="232" spans="1:54" ht="12" customHeight="1">
      <c r="A232" s="151" t="s">
        <v>121</v>
      </c>
      <c r="B232" s="152">
        <v>45292</v>
      </c>
      <c r="C232" s="153" t="s">
        <v>122</v>
      </c>
      <c r="D232" s="153" t="s">
        <v>171</v>
      </c>
      <c r="E232" s="244">
        <v>94228720</v>
      </c>
      <c r="F232" s="144" t="s">
        <v>568</v>
      </c>
      <c r="G232" s="230"/>
      <c r="H232" s="154">
        <v>31634</v>
      </c>
      <c r="I232" s="153">
        <v>39</v>
      </c>
      <c r="J232" s="148" t="s">
        <v>70</v>
      </c>
      <c r="K232" s="153" t="s">
        <v>101</v>
      </c>
      <c r="L232" s="153"/>
      <c r="M232" s="153"/>
      <c r="N232" s="153"/>
      <c r="O232" s="155" t="s">
        <v>569</v>
      </c>
      <c r="P232" s="156" t="s">
        <v>60</v>
      </c>
      <c r="Q232" s="157" t="s">
        <v>110</v>
      </c>
      <c r="R232" s="158">
        <v>45925</v>
      </c>
      <c r="S232" s="159"/>
      <c r="T232" s="159" t="s">
        <v>62</v>
      </c>
      <c r="U232" s="159" t="s">
        <v>111</v>
      </c>
      <c r="V232" s="154">
        <v>45925</v>
      </c>
      <c r="W232" s="154" t="s">
        <v>126</v>
      </c>
      <c r="X232" s="154" t="s">
        <v>126</v>
      </c>
      <c r="Y232" s="160"/>
      <c r="Z232" s="160" t="s">
        <v>128</v>
      </c>
      <c r="AA232" s="153">
        <v>118</v>
      </c>
      <c r="AB232" s="153">
        <v>1.67</v>
      </c>
      <c r="AC232" s="182">
        <f t="shared" si="8"/>
        <v>42.310588404030263</v>
      </c>
      <c r="AD232" s="153" t="str">
        <f t="shared" si="9"/>
        <v>OBESIDADE III</v>
      </c>
      <c r="AE232" s="233" t="s">
        <v>135</v>
      </c>
      <c r="AF232" s="153" t="s">
        <v>130</v>
      </c>
      <c r="AG232" s="159"/>
      <c r="AH232" s="153"/>
      <c r="AI232" s="161"/>
      <c r="AJ232" s="153"/>
      <c r="AK232" s="153"/>
      <c r="AL232" s="207" t="s">
        <v>131</v>
      </c>
      <c r="AM232" s="207"/>
      <c r="AN232" s="207"/>
      <c r="AO232" s="207" t="str">
        <f ca="1">IF(R232="","",IF(R232&gt;TODAY(),"0 meses",DATEDIF(R232,TODAY(),"m") &amp; " meses"))</f>
        <v>8 meses</v>
      </c>
      <c r="AP232" s="147" t="s">
        <v>67</v>
      </c>
      <c r="AQ232" s="147" t="s">
        <v>67</v>
      </c>
      <c r="AR232" s="147"/>
      <c r="AS232" s="209" t="s">
        <v>68</v>
      </c>
      <c r="AT232" s="223" t="str">
        <f>MONTH(B232)&amp;"/"&amp;YEAR(B232)</f>
        <v>1/2024</v>
      </c>
      <c r="AU232" s="223">
        <f>WEEKNUM(B232)-WEEKNUM(EOMONTH(B232,-1)+1)+1</f>
        <v>1</v>
      </c>
      <c r="AV232" s="209" t="str">
        <f>MONTH(R232)&amp;"/"&amp;YEAR(R232)</f>
        <v>9/2025</v>
      </c>
      <c r="AW232" s="209">
        <f>WEEKNUM(R232)-WEEKNUM(EOMONTH(R232,-1)+1)+1</f>
        <v>4</v>
      </c>
      <c r="AX232" s="209">
        <f>IF(BB232="S",IF(Q232="1. Aceitou o programa",R232-B232,0),0)</f>
        <v>633</v>
      </c>
      <c r="AY232" s="209">
        <f>IF(BB232="S",IF(AND(S232&lt;&gt;"",R232&lt;&gt;""),S232-R232,0),0)</f>
        <v>0</v>
      </c>
      <c r="AZ232" s="209">
        <f>IF(BB232="S",IF(Q232="1. Aceitou o programa",IF(OR(X232="Não se Aplica",X232=""),IF(OR(W232="Não se Aplica",W232=""),0,W232-V232),AVERAGE(X232-W232,W232-V232)),0),0)</f>
        <v>0</v>
      </c>
      <c r="BA232" s="209">
        <f>IF(BB232="S",IF(AND(Q232="1. Aceitou o programa",AH232="Realizada"),IFERROR(IF(AG232="",0,AG232-R232),0),0),0)</f>
        <v>0</v>
      </c>
      <c r="BB232" s="209" t="str">
        <f>_xlfn.XLOOKUP(U232,'Lista Suspensa'!$AA$20:$AA$23,'Lista Suspensa'!$AB$20:$AB$23,"N/A")</f>
        <v>S</v>
      </c>
    </row>
    <row r="233" spans="1:54" ht="12" customHeight="1">
      <c r="A233" s="151" t="s">
        <v>121</v>
      </c>
      <c r="B233" s="152">
        <v>45292</v>
      </c>
      <c r="C233" s="153" t="s">
        <v>122</v>
      </c>
      <c r="D233" s="153" t="s">
        <v>56</v>
      </c>
      <c r="E233" s="244">
        <v>95313372</v>
      </c>
      <c r="F233" s="144" t="s">
        <v>570</v>
      </c>
      <c r="G233" s="230"/>
      <c r="H233" s="154">
        <v>33082</v>
      </c>
      <c r="I233" s="153">
        <v>35</v>
      </c>
      <c r="J233" s="148" t="s">
        <v>70</v>
      </c>
      <c r="K233" s="153" t="s">
        <v>59</v>
      </c>
      <c r="L233" s="153"/>
      <c r="M233" s="153"/>
      <c r="N233" s="153"/>
      <c r="O233" s="155" t="s">
        <v>571</v>
      </c>
      <c r="P233" s="156" t="s">
        <v>60</v>
      </c>
      <c r="Q233" s="157" t="s">
        <v>110</v>
      </c>
      <c r="R233" s="158">
        <v>45925</v>
      </c>
      <c r="S233" s="159"/>
      <c r="T233" s="159" t="s">
        <v>62</v>
      </c>
      <c r="U233" s="159" t="s">
        <v>111</v>
      </c>
      <c r="V233" s="154">
        <v>45925</v>
      </c>
      <c r="W233" s="154" t="s">
        <v>126</v>
      </c>
      <c r="X233" s="154" t="s">
        <v>126</v>
      </c>
      <c r="Y233" s="160"/>
      <c r="Z233" s="160" t="s">
        <v>134</v>
      </c>
      <c r="AA233" s="153">
        <v>106</v>
      </c>
      <c r="AB233" s="153">
        <v>1.55</v>
      </c>
      <c r="AC233" s="182">
        <f t="shared" si="8"/>
        <v>44.120707596253894</v>
      </c>
      <c r="AD233" s="153" t="str">
        <f t="shared" si="9"/>
        <v>OBESIDADE III</v>
      </c>
      <c r="AE233" s="233" t="s">
        <v>135</v>
      </c>
      <c r="AF233" s="153" t="s">
        <v>130</v>
      </c>
      <c r="AG233" s="159"/>
      <c r="AH233" s="153"/>
      <c r="AI233" s="161"/>
      <c r="AJ233" s="153"/>
      <c r="AK233" s="153"/>
      <c r="AL233" s="207" t="s">
        <v>131</v>
      </c>
      <c r="AM233" s="207"/>
      <c r="AN233" s="207"/>
      <c r="AO233" s="207" t="str">
        <f ca="1">IF(R233="","",IF(R233&gt;TODAY(),"0 meses",DATEDIF(R233,TODAY(),"m") &amp; " meses"))</f>
        <v>8 meses</v>
      </c>
      <c r="AP233" s="147" t="s">
        <v>67</v>
      </c>
      <c r="AQ233" s="147" t="s">
        <v>67</v>
      </c>
      <c r="AR233" s="147"/>
      <c r="AS233" s="209" t="s">
        <v>68</v>
      </c>
      <c r="AT233" s="223" t="str">
        <f>MONTH(B233)&amp;"/"&amp;YEAR(B233)</f>
        <v>1/2024</v>
      </c>
      <c r="AU233" s="223">
        <f>WEEKNUM(B233)-WEEKNUM(EOMONTH(B233,-1)+1)+1</f>
        <v>1</v>
      </c>
      <c r="AV233" s="209" t="str">
        <f>MONTH(R233)&amp;"/"&amp;YEAR(R233)</f>
        <v>9/2025</v>
      </c>
      <c r="AW233" s="209">
        <f>WEEKNUM(R233)-WEEKNUM(EOMONTH(R233,-1)+1)+1</f>
        <v>4</v>
      </c>
      <c r="AX233" s="209">
        <f>IF(BB233="S",IF(Q233="1. Aceitou o programa",R233-B233,0),0)</f>
        <v>633</v>
      </c>
      <c r="AY233" s="209">
        <f>IF(BB233="S",IF(AND(S233&lt;&gt;"",R233&lt;&gt;""),S233-R233,0),0)</f>
        <v>0</v>
      </c>
      <c r="AZ233" s="209">
        <f>IF(BB233="S",IF(Q233="1. Aceitou o programa",IF(OR(X233="Não se Aplica",X233=""),IF(OR(W233="Não se Aplica",W233=""),0,W233-V233),AVERAGE(X233-W233,W233-V233)),0),0)</f>
        <v>0</v>
      </c>
      <c r="BA233" s="209">
        <f>IF(BB233="S",IF(AND(Q233="1. Aceitou o programa",AH233="Realizada"),IFERROR(IF(AG233="",0,AG233-R233),0),0),0)</f>
        <v>0</v>
      </c>
      <c r="BB233" s="209" t="str">
        <f>_xlfn.XLOOKUP(U233,'Lista Suspensa'!$AA$20:$AA$23,'Lista Suspensa'!$AB$20:$AB$23,"N/A")</f>
        <v>S</v>
      </c>
    </row>
    <row r="234" spans="1:54" ht="12" customHeight="1">
      <c r="A234" s="151" t="s">
        <v>121</v>
      </c>
      <c r="B234" s="152">
        <v>45292</v>
      </c>
      <c r="C234" s="153" t="s">
        <v>122</v>
      </c>
      <c r="D234" s="153" t="s">
        <v>274</v>
      </c>
      <c r="E234" s="244">
        <v>83256754</v>
      </c>
      <c r="F234" s="144" t="s">
        <v>572</v>
      </c>
      <c r="G234" s="230"/>
      <c r="H234" s="154">
        <v>29061</v>
      </c>
      <c r="I234" s="153">
        <v>46</v>
      </c>
      <c r="J234" s="148" t="s">
        <v>70</v>
      </c>
      <c r="K234" s="153"/>
      <c r="L234" s="153"/>
      <c r="M234" s="153"/>
      <c r="N234" s="153"/>
      <c r="O234" s="155" t="s">
        <v>573</v>
      </c>
      <c r="P234" s="156" t="s">
        <v>60</v>
      </c>
      <c r="Q234" s="157" t="s">
        <v>110</v>
      </c>
      <c r="R234" s="158">
        <v>45925</v>
      </c>
      <c r="S234" s="159"/>
      <c r="T234" s="159" t="s">
        <v>62</v>
      </c>
      <c r="U234" s="159" t="s">
        <v>111</v>
      </c>
      <c r="V234" s="154">
        <v>45925</v>
      </c>
      <c r="W234" s="154" t="s">
        <v>126</v>
      </c>
      <c r="X234" s="154" t="s">
        <v>126</v>
      </c>
      <c r="Y234" s="160"/>
      <c r="Z234" s="160" t="s">
        <v>134</v>
      </c>
      <c r="AA234" s="153">
        <v>106</v>
      </c>
      <c r="AB234" s="153">
        <v>1.7</v>
      </c>
      <c r="AC234" s="182">
        <f t="shared" si="8"/>
        <v>36.678200692041528</v>
      </c>
      <c r="AD234" s="153" t="str">
        <f t="shared" si="9"/>
        <v>OBESIDADE II</v>
      </c>
      <c r="AE234" s="233" t="s">
        <v>135</v>
      </c>
      <c r="AF234" s="153" t="s">
        <v>130</v>
      </c>
      <c r="AG234" s="159"/>
      <c r="AH234" s="153"/>
      <c r="AI234" s="161"/>
      <c r="AJ234" s="153"/>
      <c r="AK234" s="153"/>
      <c r="AL234" s="207" t="s">
        <v>131</v>
      </c>
      <c r="AM234" s="207"/>
      <c r="AN234" s="207"/>
      <c r="AO234" s="207" t="str">
        <f ca="1">IF(R234="","",IF(R234&gt;TODAY(),"0 meses",DATEDIF(R234,TODAY(),"m") &amp; " meses"))</f>
        <v>8 meses</v>
      </c>
      <c r="AP234" s="147" t="s">
        <v>67</v>
      </c>
      <c r="AQ234" s="147" t="s">
        <v>67</v>
      </c>
      <c r="AR234" s="147"/>
      <c r="AS234" s="209" t="s">
        <v>68</v>
      </c>
      <c r="AT234" s="223" t="str">
        <f>MONTH(B234)&amp;"/"&amp;YEAR(B234)</f>
        <v>1/2024</v>
      </c>
      <c r="AU234" s="223">
        <f>WEEKNUM(B234)-WEEKNUM(EOMONTH(B234,-1)+1)+1</f>
        <v>1</v>
      </c>
      <c r="AV234" s="209" t="str">
        <f>MONTH(R234)&amp;"/"&amp;YEAR(R234)</f>
        <v>9/2025</v>
      </c>
      <c r="AW234" s="209">
        <f>WEEKNUM(R234)-WEEKNUM(EOMONTH(R234,-1)+1)+1</f>
        <v>4</v>
      </c>
      <c r="AX234" s="209">
        <f>IF(BB234="S",IF(Q234="1. Aceitou o programa",R234-B234,0),0)</f>
        <v>633</v>
      </c>
      <c r="AY234" s="209">
        <f>IF(BB234="S",IF(AND(S234&lt;&gt;"",R234&lt;&gt;""),S234-R234,0),0)</f>
        <v>0</v>
      </c>
      <c r="AZ234" s="209">
        <f>IF(BB234="S",IF(Q234="1. Aceitou o programa",IF(OR(X234="Não se Aplica",X234=""),IF(OR(W234="Não se Aplica",W234=""),0,W234-V234),AVERAGE(X234-W234,W234-V234)),0),0)</f>
        <v>0</v>
      </c>
      <c r="BA234" s="209">
        <f>IF(BB234="S",IF(AND(Q234="1. Aceitou o programa",AH234="Realizada"),IFERROR(IF(AG234="",0,AG234-R234),0),0),0)</f>
        <v>0</v>
      </c>
      <c r="BB234" s="209" t="str">
        <f>_xlfn.XLOOKUP(U234,'Lista Suspensa'!$AA$20:$AA$23,'Lista Suspensa'!$AB$20:$AB$23,"N/A")</f>
        <v>S</v>
      </c>
    </row>
    <row r="235" spans="1:54" ht="12" customHeight="1">
      <c r="A235" s="151" t="s">
        <v>121</v>
      </c>
      <c r="B235" s="152">
        <v>45292</v>
      </c>
      <c r="C235" s="153" t="s">
        <v>122</v>
      </c>
      <c r="D235" s="153" t="s">
        <v>56</v>
      </c>
      <c r="E235" s="244">
        <v>93692901</v>
      </c>
      <c r="F235" s="144" t="s">
        <v>574</v>
      </c>
      <c r="G235" s="230"/>
      <c r="H235" s="154">
        <v>37350</v>
      </c>
      <c r="I235" s="153">
        <v>24</v>
      </c>
      <c r="J235" s="148" t="s">
        <v>70</v>
      </c>
      <c r="K235" s="153"/>
      <c r="L235" s="153"/>
      <c r="M235" s="153"/>
      <c r="N235" s="153"/>
      <c r="O235" s="155" t="s">
        <v>575</v>
      </c>
      <c r="P235" s="156" t="s">
        <v>60</v>
      </c>
      <c r="Q235" s="157" t="s">
        <v>110</v>
      </c>
      <c r="R235" s="158">
        <v>45925</v>
      </c>
      <c r="S235" s="159"/>
      <c r="T235" s="159" t="s">
        <v>62</v>
      </c>
      <c r="U235" s="159" t="s">
        <v>111</v>
      </c>
      <c r="V235" s="154">
        <v>45925</v>
      </c>
      <c r="W235" s="154" t="s">
        <v>126</v>
      </c>
      <c r="X235" s="154" t="s">
        <v>126</v>
      </c>
      <c r="Y235" s="160"/>
      <c r="Z235" s="160" t="s">
        <v>128</v>
      </c>
      <c r="AA235" s="153">
        <v>126</v>
      </c>
      <c r="AB235" s="153">
        <v>1.67</v>
      </c>
      <c r="AC235" s="182">
        <f t="shared" si="8"/>
        <v>45.17910287210011</v>
      </c>
      <c r="AD235" s="153" t="str">
        <f t="shared" si="9"/>
        <v>OBESIDADE III</v>
      </c>
      <c r="AE235" s="233" t="s">
        <v>135</v>
      </c>
      <c r="AF235" s="153" t="s">
        <v>130</v>
      </c>
      <c r="AG235" s="159"/>
      <c r="AH235" s="153"/>
      <c r="AI235" s="161"/>
      <c r="AJ235" s="153"/>
      <c r="AK235" s="153"/>
      <c r="AL235" s="207" t="s">
        <v>131</v>
      </c>
      <c r="AM235" s="207"/>
      <c r="AN235" s="207"/>
      <c r="AO235" s="207" t="str">
        <f ca="1">IF(R235="","",IF(R235&gt;TODAY(),"0 meses",DATEDIF(R235,TODAY(),"m") &amp; " meses"))</f>
        <v>8 meses</v>
      </c>
      <c r="AP235" s="147" t="s">
        <v>67</v>
      </c>
      <c r="AQ235" s="147" t="s">
        <v>67</v>
      </c>
      <c r="AR235" s="147"/>
      <c r="AS235" s="209" t="s">
        <v>68</v>
      </c>
      <c r="AT235" s="223" t="str">
        <f>MONTH(B235)&amp;"/"&amp;YEAR(B235)</f>
        <v>1/2024</v>
      </c>
      <c r="AU235" s="223">
        <f>WEEKNUM(B235)-WEEKNUM(EOMONTH(B235,-1)+1)+1</f>
        <v>1</v>
      </c>
      <c r="AV235" s="209" t="str">
        <f>MONTH(R235)&amp;"/"&amp;YEAR(R235)</f>
        <v>9/2025</v>
      </c>
      <c r="AW235" s="209">
        <f>WEEKNUM(R235)-WEEKNUM(EOMONTH(R235,-1)+1)+1</f>
        <v>4</v>
      </c>
      <c r="AX235" s="209">
        <f>IF(BB235="S",IF(Q235="1. Aceitou o programa",R235-B235,0),0)</f>
        <v>633</v>
      </c>
      <c r="AY235" s="209">
        <f>IF(BB235="S",IF(AND(S235&lt;&gt;"",R235&lt;&gt;""),S235-R235,0),0)</f>
        <v>0</v>
      </c>
      <c r="AZ235" s="209">
        <f>IF(BB235="S",IF(Q235="1. Aceitou o programa",IF(OR(X235="Não se Aplica",X235=""),IF(OR(W235="Não se Aplica",W235=""),0,W235-V235),AVERAGE(X235-W235,W235-V235)),0),0)</f>
        <v>0</v>
      </c>
      <c r="BA235" s="209">
        <f>IF(BB235="S",IF(AND(Q235="1. Aceitou o programa",AH235="Realizada"),IFERROR(IF(AG235="",0,AG235-R235),0),0),0)</f>
        <v>0</v>
      </c>
      <c r="BB235" s="209" t="str">
        <f>_xlfn.XLOOKUP(U235,'Lista Suspensa'!$AA$20:$AA$23,'Lista Suspensa'!$AB$20:$AB$23,"N/A")</f>
        <v>S</v>
      </c>
    </row>
    <row r="236" spans="1:54" ht="12" customHeight="1">
      <c r="A236" s="151" t="s">
        <v>54</v>
      </c>
      <c r="B236" s="152">
        <v>46027</v>
      </c>
      <c r="C236" s="153" t="s">
        <v>297</v>
      </c>
      <c r="D236" s="153" t="s">
        <v>455</v>
      </c>
      <c r="E236" s="244">
        <v>94974510</v>
      </c>
      <c r="F236" s="144" t="s">
        <v>576</v>
      </c>
      <c r="G236" s="230"/>
      <c r="H236" s="154">
        <v>32211</v>
      </c>
      <c r="I236" s="153">
        <v>38</v>
      </c>
      <c r="J236" s="148" t="s">
        <v>70</v>
      </c>
      <c r="K236" s="153" t="s">
        <v>59</v>
      </c>
      <c r="L236" s="153"/>
      <c r="M236" s="153"/>
      <c r="N236" s="153">
        <v>600</v>
      </c>
      <c r="O236" s="155" t="s">
        <v>577</v>
      </c>
      <c r="P236" s="156" t="s">
        <v>60</v>
      </c>
      <c r="Q236" s="157" t="s">
        <v>110</v>
      </c>
      <c r="R236" s="158">
        <v>45926</v>
      </c>
      <c r="S236" s="159"/>
      <c r="T236" s="159" t="s">
        <v>62</v>
      </c>
      <c r="U236" s="159" t="s">
        <v>111</v>
      </c>
      <c r="V236" s="154">
        <v>45926</v>
      </c>
      <c r="W236" s="154" t="s">
        <v>126</v>
      </c>
      <c r="X236" s="154" t="s">
        <v>126</v>
      </c>
      <c r="Y236" s="160" t="s">
        <v>578</v>
      </c>
      <c r="Z236" s="160" t="s">
        <v>134</v>
      </c>
      <c r="AA236" s="153">
        <v>72</v>
      </c>
      <c r="AB236" s="153">
        <v>1.56</v>
      </c>
      <c r="AC236" s="182">
        <f t="shared" si="8"/>
        <v>29.585798816568044</v>
      </c>
      <c r="AD236" s="153" t="str">
        <f t="shared" si="9"/>
        <v>SOBREPESO</v>
      </c>
      <c r="AE236" s="233" t="s">
        <v>135</v>
      </c>
      <c r="AF236" s="153" t="s">
        <v>161</v>
      </c>
      <c r="AG236" s="159" t="s">
        <v>579</v>
      </c>
      <c r="AH236" s="153"/>
      <c r="AI236" s="161"/>
      <c r="AJ236" s="153"/>
      <c r="AK236" s="153"/>
      <c r="AL236" s="207" t="s">
        <v>131</v>
      </c>
      <c r="AM236" s="207"/>
      <c r="AN236" s="207"/>
      <c r="AO236" s="207" t="str">
        <f ca="1">IF(R236="","",IF(R236&gt;TODAY(),"0 meses",DATEDIF(R236,TODAY(),"m") &amp; " meses"))</f>
        <v>8 meses</v>
      </c>
      <c r="AP236" s="147" t="s">
        <v>67</v>
      </c>
      <c r="AQ236" s="147" t="s">
        <v>67</v>
      </c>
      <c r="AR236" s="147"/>
      <c r="AS236" s="209" t="s">
        <v>68</v>
      </c>
      <c r="AT236" s="223" t="str">
        <f>MONTH(B236)&amp;"/"&amp;YEAR(B236)</f>
        <v>1/2026</v>
      </c>
      <c r="AU236" s="223">
        <f>WEEKNUM(B236)-WEEKNUM(EOMONTH(B236,-1)+1)+1</f>
        <v>2</v>
      </c>
      <c r="AV236" s="209" t="str">
        <f>MONTH(R236)&amp;"/"&amp;YEAR(R236)</f>
        <v>9/2025</v>
      </c>
      <c r="AW236" s="209">
        <f>WEEKNUM(R236)-WEEKNUM(EOMONTH(R236,-1)+1)+1</f>
        <v>4</v>
      </c>
      <c r="AX236" s="209">
        <f>IF(BB236="S",IF(Q236="1. Aceitou o programa",R236-B236,0),0)</f>
        <v>-101</v>
      </c>
      <c r="AY236" s="209">
        <f>IF(BB236="S",IF(AND(S236&lt;&gt;"",R236&lt;&gt;""),S236-R236,0),0)</f>
        <v>0</v>
      </c>
      <c r="AZ236" s="209">
        <f>IF(BB236="S",IF(Q236="1. Aceitou o programa",IF(OR(X236="Não se Aplica",X236=""),IF(OR(W236="Não se Aplica",W236=""),0,W236-V236),AVERAGE(X236-W236,W236-V236)),0),0)</f>
        <v>0</v>
      </c>
      <c r="BA236" s="209">
        <f>IF(BB236="S",IF(AND(Q236="1. Aceitou o programa",AH236="Realizada"),IFERROR(IF(AG236="",0,AG236-R236),0),0),0)</f>
        <v>0</v>
      </c>
      <c r="BB236" s="209" t="str">
        <f>_xlfn.XLOOKUP(U236,'Lista Suspensa'!$AA$20:$AA$23,'Lista Suspensa'!$AB$20:$AB$23,"N/A")</f>
        <v>S</v>
      </c>
    </row>
    <row r="237" spans="1:54" ht="12" customHeight="1">
      <c r="A237" s="151" t="s">
        <v>121</v>
      </c>
      <c r="B237" s="152">
        <v>45292</v>
      </c>
      <c r="C237" s="153" t="s">
        <v>122</v>
      </c>
      <c r="D237" s="153" t="s">
        <v>56</v>
      </c>
      <c r="E237" s="244">
        <v>93320265</v>
      </c>
      <c r="F237" s="144" t="s">
        <v>580</v>
      </c>
      <c r="G237" s="230"/>
      <c r="H237" s="154">
        <v>24910</v>
      </c>
      <c r="I237" s="153">
        <v>58</v>
      </c>
      <c r="J237" s="148" t="s">
        <v>70</v>
      </c>
      <c r="K237" s="153" t="s">
        <v>101</v>
      </c>
      <c r="L237" s="153"/>
      <c r="M237" s="153"/>
      <c r="N237" s="153"/>
      <c r="O237" s="155" t="s">
        <v>581</v>
      </c>
      <c r="P237" s="156" t="s">
        <v>60</v>
      </c>
      <c r="Q237" s="157" t="s">
        <v>110</v>
      </c>
      <c r="R237" s="158">
        <v>45926</v>
      </c>
      <c r="S237" s="159"/>
      <c r="T237" s="159" t="s">
        <v>62</v>
      </c>
      <c r="U237" s="159" t="s">
        <v>111</v>
      </c>
      <c r="V237" s="154">
        <v>45926</v>
      </c>
      <c r="W237" s="154" t="s">
        <v>126</v>
      </c>
      <c r="X237" s="154" t="s">
        <v>126</v>
      </c>
      <c r="Y237" s="160"/>
      <c r="Z237" s="160" t="s">
        <v>166</v>
      </c>
      <c r="AA237" s="153">
        <v>80</v>
      </c>
      <c r="AB237" s="153">
        <v>1.54</v>
      </c>
      <c r="AC237" s="182">
        <f t="shared" si="8"/>
        <v>33.732501264968796</v>
      </c>
      <c r="AD237" s="153" t="str">
        <f t="shared" si="9"/>
        <v>OBESIDADE I</v>
      </c>
      <c r="AE237" s="233" t="s">
        <v>135</v>
      </c>
      <c r="AF237" s="153" t="s">
        <v>130</v>
      </c>
      <c r="AG237" s="159"/>
      <c r="AH237" s="153"/>
      <c r="AI237" s="161"/>
      <c r="AJ237" s="153"/>
      <c r="AK237" s="153"/>
      <c r="AL237" s="207" t="s">
        <v>131</v>
      </c>
      <c r="AM237" s="207"/>
      <c r="AN237" s="207"/>
      <c r="AO237" s="207" t="str">
        <f ca="1">IF(R237="","",IF(R237&gt;TODAY(),"0 meses",DATEDIF(R237,TODAY(),"m") &amp; " meses"))</f>
        <v>8 meses</v>
      </c>
      <c r="AP237" s="147" t="s">
        <v>67</v>
      </c>
      <c r="AQ237" s="147" t="s">
        <v>67</v>
      </c>
      <c r="AR237" s="147"/>
      <c r="AS237" s="209" t="s">
        <v>68</v>
      </c>
      <c r="AT237" s="223" t="str">
        <f>MONTH(B237)&amp;"/"&amp;YEAR(B237)</f>
        <v>1/2024</v>
      </c>
      <c r="AU237" s="223">
        <f>WEEKNUM(B237)-WEEKNUM(EOMONTH(B237,-1)+1)+1</f>
        <v>1</v>
      </c>
      <c r="AV237" s="209" t="str">
        <f>MONTH(R237)&amp;"/"&amp;YEAR(R237)</f>
        <v>9/2025</v>
      </c>
      <c r="AW237" s="209">
        <f>WEEKNUM(R237)-WEEKNUM(EOMONTH(R237,-1)+1)+1</f>
        <v>4</v>
      </c>
      <c r="AX237" s="209">
        <f>IF(BB237="S",IF(Q237="1. Aceitou o programa",R237-B237,0),0)</f>
        <v>634</v>
      </c>
      <c r="AY237" s="209">
        <f>IF(BB237="S",IF(AND(S237&lt;&gt;"",R237&lt;&gt;""),S237-R237,0),0)</f>
        <v>0</v>
      </c>
      <c r="AZ237" s="209">
        <f>IF(BB237="S",IF(Q237="1. Aceitou o programa",IF(OR(X237="Não se Aplica",X237=""),IF(OR(W237="Não se Aplica",W237=""),0,W237-V237),AVERAGE(X237-W237,W237-V237)),0),0)</f>
        <v>0</v>
      </c>
      <c r="BA237" s="209">
        <f>IF(BB237="S",IF(AND(Q237="1. Aceitou o programa",AH237="Realizada"),IFERROR(IF(AG237="",0,AG237-R237),0),0),0)</f>
        <v>0</v>
      </c>
      <c r="BB237" s="209" t="str">
        <f>_xlfn.XLOOKUP(U237,'Lista Suspensa'!$AA$20:$AA$23,'Lista Suspensa'!$AB$20:$AB$23,"N/A")</f>
        <v>S</v>
      </c>
    </row>
    <row r="238" spans="1:54" ht="12" customHeight="1">
      <c r="A238" s="151" t="s">
        <v>121</v>
      </c>
      <c r="B238" s="152">
        <v>45292</v>
      </c>
      <c r="C238" s="153" t="s">
        <v>122</v>
      </c>
      <c r="D238" s="153" t="s">
        <v>56</v>
      </c>
      <c r="E238" s="244">
        <v>93785583</v>
      </c>
      <c r="F238" s="144" t="s">
        <v>582</v>
      </c>
      <c r="G238" s="230"/>
      <c r="H238" s="154">
        <v>28013</v>
      </c>
      <c r="I238" s="153">
        <v>49</v>
      </c>
      <c r="J238" s="148" t="s">
        <v>70</v>
      </c>
      <c r="K238" s="153" t="s">
        <v>101</v>
      </c>
      <c r="L238" s="153"/>
      <c r="M238" s="153"/>
      <c r="N238" s="153"/>
      <c r="O238" s="155" t="s">
        <v>583</v>
      </c>
      <c r="P238" s="156" t="s">
        <v>60</v>
      </c>
      <c r="Q238" s="157" t="s">
        <v>110</v>
      </c>
      <c r="R238" s="158">
        <v>45926</v>
      </c>
      <c r="S238" s="159"/>
      <c r="T238" s="159" t="s">
        <v>62</v>
      </c>
      <c r="U238" s="159" t="s">
        <v>111</v>
      </c>
      <c r="V238" s="154">
        <v>45926</v>
      </c>
      <c r="W238" s="154" t="s">
        <v>126</v>
      </c>
      <c r="X238" s="154" t="s">
        <v>126</v>
      </c>
      <c r="Y238" s="160"/>
      <c r="Z238" s="160" t="s">
        <v>201</v>
      </c>
      <c r="AA238" s="153">
        <v>83</v>
      </c>
      <c r="AB238" s="153">
        <v>1.59</v>
      </c>
      <c r="AC238" s="182">
        <f t="shared" si="8"/>
        <v>32.830979787191957</v>
      </c>
      <c r="AD238" s="153" t="str">
        <f t="shared" si="9"/>
        <v>OBESIDADE I</v>
      </c>
      <c r="AE238" s="233" t="s">
        <v>135</v>
      </c>
      <c r="AF238" s="153" t="s">
        <v>130</v>
      </c>
      <c r="AG238" s="159"/>
      <c r="AH238" s="153"/>
      <c r="AI238" s="161"/>
      <c r="AJ238" s="153"/>
      <c r="AK238" s="153"/>
      <c r="AL238" s="207" t="s">
        <v>131</v>
      </c>
      <c r="AM238" s="207"/>
      <c r="AN238" s="207"/>
      <c r="AO238" s="207" t="str">
        <f ca="1">IF(R238="","",IF(R238&gt;TODAY(),"0 meses",DATEDIF(R238,TODAY(),"m") &amp; " meses"))</f>
        <v>8 meses</v>
      </c>
      <c r="AP238" s="147" t="s">
        <v>67</v>
      </c>
      <c r="AQ238" s="147" t="s">
        <v>67</v>
      </c>
      <c r="AR238" s="147"/>
      <c r="AS238" s="209" t="s">
        <v>68</v>
      </c>
      <c r="AT238" s="223" t="str">
        <f>MONTH(B238)&amp;"/"&amp;YEAR(B238)</f>
        <v>1/2024</v>
      </c>
      <c r="AU238" s="223">
        <f>WEEKNUM(B238)-WEEKNUM(EOMONTH(B238,-1)+1)+1</f>
        <v>1</v>
      </c>
      <c r="AV238" s="209" t="str">
        <f>MONTH(R238)&amp;"/"&amp;YEAR(R238)</f>
        <v>9/2025</v>
      </c>
      <c r="AW238" s="209">
        <f>WEEKNUM(R238)-WEEKNUM(EOMONTH(R238,-1)+1)+1</f>
        <v>4</v>
      </c>
      <c r="AX238" s="209">
        <f>IF(BB238="S",IF(Q238="1. Aceitou o programa",R238-B238,0),0)</f>
        <v>634</v>
      </c>
      <c r="AY238" s="209">
        <f>IF(BB238="S",IF(AND(S238&lt;&gt;"",R238&lt;&gt;""),S238-R238,0),0)</f>
        <v>0</v>
      </c>
      <c r="AZ238" s="209">
        <f>IF(BB238="S",IF(Q238="1. Aceitou o programa",IF(OR(X238="Não se Aplica",X238=""),IF(OR(W238="Não se Aplica",W238=""),0,W238-V238),AVERAGE(X238-W238,W238-V238)),0),0)</f>
        <v>0</v>
      </c>
      <c r="BA238" s="209">
        <f>IF(BB238="S",IF(AND(Q238="1. Aceitou o programa",AH238="Realizada"),IFERROR(IF(AG238="",0,AG238-R238),0),0),0)</f>
        <v>0</v>
      </c>
      <c r="BB238" s="209" t="str">
        <f>_xlfn.XLOOKUP(U238,'Lista Suspensa'!$AA$20:$AA$23,'Lista Suspensa'!$AB$20:$AB$23,"N/A")</f>
        <v>S</v>
      </c>
    </row>
    <row r="239" spans="1:54" ht="12" customHeight="1">
      <c r="A239" s="151" t="s">
        <v>121</v>
      </c>
      <c r="B239" s="152">
        <v>45292</v>
      </c>
      <c r="C239" s="153" t="s">
        <v>122</v>
      </c>
      <c r="D239" s="153" t="s">
        <v>56</v>
      </c>
      <c r="E239" s="244">
        <v>87712729</v>
      </c>
      <c r="F239" s="144" t="s">
        <v>584</v>
      </c>
      <c r="G239" s="230"/>
      <c r="H239" s="154">
        <v>29339</v>
      </c>
      <c r="I239" s="153">
        <v>46</v>
      </c>
      <c r="J239" s="148" t="s">
        <v>70</v>
      </c>
      <c r="K239" s="153" t="s">
        <v>59</v>
      </c>
      <c r="L239" s="153"/>
      <c r="M239" s="153"/>
      <c r="N239" s="153"/>
      <c r="O239" s="155" t="s">
        <v>585</v>
      </c>
      <c r="P239" s="156" t="s">
        <v>60</v>
      </c>
      <c r="Q239" s="157" t="s">
        <v>110</v>
      </c>
      <c r="R239" s="158">
        <v>45926</v>
      </c>
      <c r="S239" s="159"/>
      <c r="T239" s="159" t="s">
        <v>62</v>
      </c>
      <c r="U239" s="159" t="s">
        <v>111</v>
      </c>
      <c r="V239" s="154">
        <v>45926</v>
      </c>
      <c r="W239" s="154" t="s">
        <v>126</v>
      </c>
      <c r="X239" s="154" t="s">
        <v>126</v>
      </c>
      <c r="Y239" s="160"/>
      <c r="Z239" s="160" t="s">
        <v>134</v>
      </c>
      <c r="AA239" s="153">
        <v>110</v>
      </c>
      <c r="AB239" s="153">
        <v>1.66</v>
      </c>
      <c r="AC239" s="182">
        <f t="shared" si="8"/>
        <v>39.918710988532446</v>
      </c>
      <c r="AD239" s="153" t="str">
        <f t="shared" si="9"/>
        <v>OBESIDADE III</v>
      </c>
      <c r="AE239" s="233" t="s">
        <v>135</v>
      </c>
      <c r="AF239" s="153" t="s">
        <v>130</v>
      </c>
      <c r="AG239" s="159"/>
      <c r="AH239" s="153"/>
      <c r="AI239" s="161"/>
      <c r="AJ239" s="153"/>
      <c r="AK239" s="153"/>
      <c r="AL239" s="207" t="s">
        <v>131</v>
      </c>
      <c r="AM239" s="207"/>
      <c r="AN239" s="207"/>
      <c r="AO239" s="207" t="str">
        <f ca="1">IF(R239="","",IF(R239&gt;TODAY(),"0 meses",DATEDIF(R239,TODAY(),"m") &amp; " meses"))</f>
        <v>8 meses</v>
      </c>
      <c r="AP239" s="147" t="s">
        <v>67</v>
      </c>
      <c r="AQ239" s="147" t="s">
        <v>67</v>
      </c>
      <c r="AR239" s="147"/>
      <c r="AS239" s="209" t="s">
        <v>68</v>
      </c>
      <c r="AT239" s="223" t="str">
        <f>MONTH(B239)&amp;"/"&amp;YEAR(B239)</f>
        <v>1/2024</v>
      </c>
      <c r="AU239" s="223">
        <f>WEEKNUM(B239)-WEEKNUM(EOMONTH(B239,-1)+1)+1</f>
        <v>1</v>
      </c>
      <c r="AV239" s="209" t="str">
        <f>MONTH(R239)&amp;"/"&amp;YEAR(R239)</f>
        <v>9/2025</v>
      </c>
      <c r="AW239" s="209">
        <f>WEEKNUM(R239)-WEEKNUM(EOMONTH(R239,-1)+1)+1</f>
        <v>4</v>
      </c>
      <c r="AX239" s="209">
        <f>IF(BB239="S",IF(Q239="1. Aceitou o programa",R239-B239,0),0)</f>
        <v>634</v>
      </c>
      <c r="AY239" s="209">
        <f>IF(BB239="S",IF(AND(S239&lt;&gt;"",R239&lt;&gt;""),S239-R239,0),0)</f>
        <v>0</v>
      </c>
      <c r="AZ239" s="209">
        <f>IF(BB239="S",IF(Q239="1. Aceitou o programa",IF(OR(X239="Não se Aplica",X239=""),IF(OR(W239="Não se Aplica",W239=""),0,W239-V239),AVERAGE(X239-W239,W239-V239)),0),0)</f>
        <v>0</v>
      </c>
      <c r="BA239" s="209">
        <f>IF(BB239="S",IF(AND(Q239="1. Aceitou o programa",AH239="Realizada"),IFERROR(IF(AG239="",0,AG239-R239),0),0),0)</f>
        <v>0</v>
      </c>
      <c r="BB239" s="209" t="str">
        <f>_xlfn.XLOOKUP(U239,'Lista Suspensa'!$AA$20:$AA$23,'Lista Suspensa'!$AB$20:$AB$23,"N/A")</f>
        <v>S</v>
      </c>
    </row>
    <row r="240" spans="1:54" ht="12" customHeight="1">
      <c r="A240" s="151" t="s">
        <v>121</v>
      </c>
      <c r="B240" s="152">
        <v>45292</v>
      </c>
      <c r="C240" s="153" t="s">
        <v>122</v>
      </c>
      <c r="D240" s="153" t="s">
        <v>56</v>
      </c>
      <c r="E240" s="244">
        <v>76137738</v>
      </c>
      <c r="F240" s="144" t="s">
        <v>586</v>
      </c>
      <c r="G240" s="230"/>
      <c r="H240" s="154">
        <v>32000</v>
      </c>
      <c r="I240" s="153">
        <v>38</v>
      </c>
      <c r="J240" s="148" t="s">
        <v>70</v>
      </c>
      <c r="K240" s="153"/>
      <c r="L240" s="153"/>
      <c r="M240" s="153"/>
      <c r="N240" s="153"/>
      <c r="O240" s="155" t="s">
        <v>587</v>
      </c>
      <c r="P240" s="156" t="s">
        <v>60</v>
      </c>
      <c r="Q240" s="157" t="s">
        <v>110</v>
      </c>
      <c r="R240" s="158">
        <v>45926</v>
      </c>
      <c r="S240" s="159"/>
      <c r="T240" s="159" t="s">
        <v>62</v>
      </c>
      <c r="U240" s="159" t="s">
        <v>111</v>
      </c>
      <c r="V240" s="154">
        <v>45926</v>
      </c>
      <c r="W240" s="154" t="s">
        <v>126</v>
      </c>
      <c r="X240" s="154" t="s">
        <v>126</v>
      </c>
      <c r="Y240" s="160"/>
      <c r="Z240" s="160" t="s">
        <v>134</v>
      </c>
      <c r="AA240" s="153">
        <v>114</v>
      </c>
      <c r="AB240" s="153">
        <v>1.73</v>
      </c>
      <c r="AC240" s="182">
        <f t="shared" si="8"/>
        <v>38.090146680477126</v>
      </c>
      <c r="AD240" s="153" t="str">
        <f t="shared" si="9"/>
        <v>OBESIDADE II</v>
      </c>
      <c r="AE240" s="233" t="s">
        <v>135</v>
      </c>
      <c r="AF240" s="153" t="s">
        <v>130</v>
      </c>
      <c r="AG240" s="159"/>
      <c r="AH240" s="153"/>
      <c r="AI240" s="161"/>
      <c r="AJ240" s="153"/>
      <c r="AK240" s="153"/>
      <c r="AL240" s="207" t="s">
        <v>131</v>
      </c>
      <c r="AM240" s="207"/>
      <c r="AN240" s="207"/>
      <c r="AO240" s="207" t="str">
        <f ca="1">IF(R240="","",IF(R240&gt;TODAY(),"0 meses",DATEDIF(R240,TODAY(),"m") &amp; " meses"))</f>
        <v>8 meses</v>
      </c>
      <c r="AP240" s="147" t="s">
        <v>67</v>
      </c>
      <c r="AQ240" s="147" t="s">
        <v>67</v>
      </c>
      <c r="AR240" s="147"/>
      <c r="AS240" s="209" t="s">
        <v>68</v>
      </c>
      <c r="AT240" s="223" t="str">
        <f>MONTH(B240)&amp;"/"&amp;YEAR(B240)</f>
        <v>1/2024</v>
      </c>
      <c r="AU240" s="223">
        <f>WEEKNUM(B240)-WEEKNUM(EOMONTH(B240,-1)+1)+1</f>
        <v>1</v>
      </c>
      <c r="AV240" s="209" t="str">
        <f>MONTH(R240)&amp;"/"&amp;YEAR(R240)</f>
        <v>9/2025</v>
      </c>
      <c r="AW240" s="209">
        <f>WEEKNUM(R240)-WEEKNUM(EOMONTH(R240,-1)+1)+1</f>
        <v>4</v>
      </c>
      <c r="AX240" s="209">
        <f>IF(BB240="S",IF(Q240="1. Aceitou o programa",R240-B240,0),0)</f>
        <v>634</v>
      </c>
      <c r="AY240" s="209">
        <f>IF(BB240="S",IF(AND(S240&lt;&gt;"",R240&lt;&gt;""),S240-R240,0),0)</f>
        <v>0</v>
      </c>
      <c r="AZ240" s="209">
        <f>IF(BB240="S",IF(Q240="1. Aceitou o programa",IF(OR(X240="Não se Aplica",X240=""),IF(OR(W240="Não se Aplica",W240=""),0,W240-V240),AVERAGE(X240-W240,W240-V240)),0),0)</f>
        <v>0</v>
      </c>
      <c r="BA240" s="209">
        <f>IF(BB240="S",IF(AND(Q240="1. Aceitou o programa",AH240="Realizada"),IFERROR(IF(AG240="",0,AG240-R240),0),0),0)</f>
        <v>0</v>
      </c>
      <c r="BB240" s="209" t="str">
        <f>_xlfn.XLOOKUP(U240,'Lista Suspensa'!$AA$20:$AA$23,'Lista Suspensa'!$AB$20:$AB$23,"N/A")</f>
        <v>S</v>
      </c>
    </row>
    <row r="241" spans="1:54" ht="12" customHeight="1">
      <c r="A241" s="151" t="s">
        <v>121</v>
      </c>
      <c r="B241" s="152">
        <v>45292</v>
      </c>
      <c r="C241" s="153" t="s">
        <v>122</v>
      </c>
      <c r="D241" s="153" t="s">
        <v>56</v>
      </c>
      <c r="E241" s="244">
        <v>87515890</v>
      </c>
      <c r="F241" s="144" t="s">
        <v>588</v>
      </c>
      <c r="G241" s="230"/>
      <c r="H241" s="154">
        <v>36206</v>
      </c>
      <c r="I241" s="153">
        <v>27</v>
      </c>
      <c r="J241" s="148" t="s">
        <v>70</v>
      </c>
      <c r="K241" s="153"/>
      <c r="L241" s="153"/>
      <c r="M241" s="153"/>
      <c r="N241" s="153"/>
      <c r="O241" s="155" t="s">
        <v>589</v>
      </c>
      <c r="P241" s="156" t="s">
        <v>60</v>
      </c>
      <c r="Q241" s="157" t="s">
        <v>61</v>
      </c>
      <c r="R241" s="158">
        <v>45926</v>
      </c>
      <c r="S241" s="159">
        <v>46181</v>
      </c>
      <c r="T241" s="159" t="s">
        <v>62</v>
      </c>
      <c r="U241" s="159" t="s">
        <v>63</v>
      </c>
      <c r="V241" s="154">
        <v>45926</v>
      </c>
      <c r="W241" s="154" t="s">
        <v>126</v>
      </c>
      <c r="X241" s="154" t="s">
        <v>126</v>
      </c>
      <c r="Y241" s="160"/>
      <c r="Z241" s="160" t="s">
        <v>201</v>
      </c>
      <c r="AA241" s="153">
        <v>124</v>
      </c>
      <c r="AB241" s="153">
        <v>1.62</v>
      </c>
      <c r="AC241" s="182">
        <f t="shared" si="8"/>
        <v>47.248894985520494</v>
      </c>
      <c r="AD241" s="153" t="str">
        <f t="shared" si="9"/>
        <v>OBESIDADE III</v>
      </c>
      <c r="AE241" s="233" t="s">
        <v>135</v>
      </c>
      <c r="AF241" s="153" t="s">
        <v>130</v>
      </c>
      <c r="AG241" s="159"/>
      <c r="AH241" s="153"/>
      <c r="AI241" s="161"/>
      <c r="AJ241" s="153"/>
      <c r="AK241" s="153"/>
      <c r="AL241" s="207" t="s">
        <v>131</v>
      </c>
      <c r="AM241" s="207"/>
      <c r="AN241" s="207"/>
      <c r="AO241" s="207" t="str">
        <f ca="1">IF(R241="","",IF(R241&gt;TODAY(),"0 meses",DATEDIF(R241,TODAY(),"m") &amp; " meses"))</f>
        <v>8 meses</v>
      </c>
      <c r="AP241" s="147" t="s">
        <v>466</v>
      </c>
      <c r="AQ241" s="147" t="s">
        <v>67</v>
      </c>
      <c r="AR241" s="147"/>
      <c r="AS241" s="209" t="s">
        <v>68</v>
      </c>
      <c r="AT241" s="223" t="str">
        <f>MONTH(B241)&amp;"/"&amp;YEAR(B241)</f>
        <v>1/2024</v>
      </c>
      <c r="AU241" s="223">
        <f>WEEKNUM(B241)-WEEKNUM(EOMONTH(B241,-1)+1)+1</f>
        <v>1</v>
      </c>
      <c r="AV241" s="209" t="str">
        <f>MONTH(R241)&amp;"/"&amp;YEAR(R241)</f>
        <v>9/2025</v>
      </c>
      <c r="AW241" s="209">
        <f>WEEKNUM(R241)-WEEKNUM(EOMONTH(R241,-1)+1)+1</f>
        <v>4</v>
      </c>
      <c r="AX241" s="209">
        <f>IF(BB241="S",IF(Q241="1. Aceitou o programa",R241-B241,0),0)</f>
        <v>0</v>
      </c>
      <c r="AY241" s="209">
        <f>IF(BB241="S",IF(AND(S241&lt;&gt;"",R241&lt;&gt;""),S241-R241,0),0)</f>
        <v>255</v>
      </c>
      <c r="AZ241" s="209">
        <f>IF(BB241="S",IF(Q241="1. Aceitou o programa",IF(OR(X241="Não se Aplica",X241=""),IF(OR(W241="Não se Aplica",W241=""),0,W241-V241),AVERAGE(X241-W241,W241-V241)),0),0)</f>
        <v>0</v>
      </c>
      <c r="BA241" s="209">
        <f>IF(BB241="S",IF(AND(Q241="1. Aceitou o programa",AH241="Realizada"),IFERROR(IF(AG241="",0,AG241-R241),0),0),0)</f>
        <v>0</v>
      </c>
      <c r="BB241" s="209" t="str">
        <f>_xlfn.XLOOKUP(U241,'Lista Suspensa'!$AA$20:$AA$23,'Lista Suspensa'!$AB$20:$AB$23,"N/A")</f>
        <v>S</v>
      </c>
    </row>
    <row r="242" spans="1:54" ht="12" customHeight="1">
      <c r="A242" s="151" t="s">
        <v>121</v>
      </c>
      <c r="B242" s="152">
        <v>45292</v>
      </c>
      <c r="C242" s="153" t="s">
        <v>122</v>
      </c>
      <c r="D242" s="153" t="s">
        <v>56</v>
      </c>
      <c r="E242" s="244">
        <v>94475539</v>
      </c>
      <c r="F242" s="144" t="s">
        <v>590</v>
      </c>
      <c r="G242" s="230"/>
      <c r="H242" s="154">
        <v>30160</v>
      </c>
      <c r="I242" s="153">
        <v>43</v>
      </c>
      <c r="J242" s="148" t="s">
        <v>58</v>
      </c>
      <c r="K242" s="153" t="s">
        <v>59</v>
      </c>
      <c r="L242" s="153"/>
      <c r="M242" s="153"/>
      <c r="N242" s="153"/>
      <c r="O242" s="155" t="s">
        <v>591</v>
      </c>
      <c r="P242" s="156" t="s">
        <v>60</v>
      </c>
      <c r="Q242" s="157" t="s">
        <v>110</v>
      </c>
      <c r="R242" s="158">
        <v>45929</v>
      </c>
      <c r="S242" s="159"/>
      <c r="T242" s="159" t="s">
        <v>62</v>
      </c>
      <c r="U242" s="159" t="s">
        <v>111</v>
      </c>
      <c r="V242" s="154">
        <v>45929</v>
      </c>
      <c r="W242" s="154" t="s">
        <v>126</v>
      </c>
      <c r="X242" s="154" t="s">
        <v>126</v>
      </c>
      <c r="Y242" s="160"/>
      <c r="Z242" s="160" t="s">
        <v>166</v>
      </c>
      <c r="AA242" s="153">
        <v>159.5</v>
      </c>
      <c r="AB242" s="153">
        <v>1.8</v>
      </c>
      <c r="AC242" s="182">
        <f t="shared" si="8"/>
        <v>49.228395061728392</v>
      </c>
      <c r="AD242" s="153" t="str">
        <f t="shared" si="9"/>
        <v>OBESIDADE III</v>
      </c>
      <c r="AE242" s="233" t="s">
        <v>135</v>
      </c>
      <c r="AF242" s="153" t="s">
        <v>130</v>
      </c>
      <c r="AG242" s="159"/>
      <c r="AH242" s="153"/>
      <c r="AI242" s="161"/>
      <c r="AJ242" s="153"/>
      <c r="AK242" s="153"/>
      <c r="AL242" s="207" t="s">
        <v>131</v>
      </c>
      <c r="AM242" s="207"/>
      <c r="AN242" s="207"/>
      <c r="AO242" s="207" t="str">
        <f ca="1">IF(R242="","",IF(R242&gt;TODAY(),"0 meses",DATEDIF(R242,TODAY(),"m") &amp; " meses"))</f>
        <v>8 meses</v>
      </c>
      <c r="AP242" s="147" t="s">
        <v>67</v>
      </c>
      <c r="AQ242" s="147" t="s">
        <v>67</v>
      </c>
      <c r="AR242" s="147"/>
      <c r="AS242" s="209" t="s">
        <v>68</v>
      </c>
      <c r="AT242" s="223" t="str">
        <f>MONTH(B242)&amp;"/"&amp;YEAR(B242)</f>
        <v>1/2024</v>
      </c>
      <c r="AU242" s="223">
        <f>WEEKNUM(B242)-WEEKNUM(EOMONTH(B242,-1)+1)+1</f>
        <v>1</v>
      </c>
      <c r="AV242" s="209" t="str">
        <f>MONTH(R242)&amp;"/"&amp;YEAR(R242)</f>
        <v>9/2025</v>
      </c>
      <c r="AW242" s="209">
        <f>WEEKNUM(R242)-WEEKNUM(EOMONTH(R242,-1)+1)+1</f>
        <v>5</v>
      </c>
      <c r="AX242" s="209">
        <f>IF(BB242="S",IF(Q242="1. Aceitou o programa",R242-B242,0),0)</f>
        <v>637</v>
      </c>
      <c r="AY242" s="209">
        <f>IF(BB242="S",IF(AND(S242&lt;&gt;"",R242&lt;&gt;""),S242-R242,0),0)</f>
        <v>0</v>
      </c>
      <c r="AZ242" s="209">
        <f>IF(BB242="S",IF(Q242="1. Aceitou o programa",IF(OR(X242="Não se Aplica",X242=""),IF(OR(W242="Não se Aplica",W242=""),0,W242-V242),AVERAGE(X242-W242,W242-V242)),0),0)</f>
        <v>0</v>
      </c>
      <c r="BA242" s="209">
        <f>IF(BB242="S",IF(AND(Q242="1. Aceitou o programa",AH242="Realizada"),IFERROR(IF(AG242="",0,AG242-R242),0),0),0)</f>
        <v>0</v>
      </c>
      <c r="BB242" s="209" t="str">
        <f>_xlfn.XLOOKUP(U242,'Lista Suspensa'!$AA$20:$AA$23,'Lista Suspensa'!$AB$20:$AB$23,"N/A")</f>
        <v>S</v>
      </c>
    </row>
    <row r="243" spans="1:54" ht="12" customHeight="1">
      <c r="A243" s="151" t="s">
        <v>121</v>
      </c>
      <c r="B243" s="152">
        <v>45292</v>
      </c>
      <c r="C243" s="153" t="s">
        <v>122</v>
      </c>
      <c r="D243" s="153" t="s">
        <v>171</v>
      </c>
      <c r="E243" s="244">
        <v>89175401</v>
      </c>
      <c r="F243" s="144" t="s">
        <v>592</v>
      </c>
      <c r="G243" s="230"/>
      <c r="H243" s="154">
        <v>34164</v>
      </c>
      <c r="I243" s="153">
        <v>32</v>
      </c>
      <c r="J243" s="148" t="s">
        <v>70</v>
      </c>
      <c r="K243" s="153"/>
      <c r="L243" s="153"/>
      <c r="M243" s="153"/>
      <c r="N243" s="153"/>
      <c r="O243" s="155">
        <v>21987191407</v>
      </c>
      <c r="P243" s="156" t="s">
        <v>60</v>
      </c>
      <c r="Q243" s="157" t="s">
        <v>110</v>
      </c>
      <c r="R243" s="158">
        <v>45929</v>
      </c>
      <c r="S243" s="159"/>
      <c r="T243" s="159" t="s">
        <v>62</v>
      </c>
      <c r="U243" s="159" t="s">
        <v>111</v>
      </c>
      <c r="V243" s="154">
        <v>45929</v>
      </c>
      <c r="W243" s="154" t="s">
        <v>126</v>
      </c>
      <c r="X243" s="154" t="s">
        <v>126</v>
      </c>
      <c r="Y243" s="160"/>
      <c r="Z243" s="160" t="s">
        <v>65</v>
      </c>
      <c r="AA243" s="153">
        <v>126</v>
      </c>
      <c r="AB243" s="153">
        <v>1.69</v>
      </c>
      <c r="AC243" s="182">
        <f t="shared" si="8"/>
        <v>44.116102377367746</v>
      </c>
      <c r="AD243" s="153" t="str">
        <f t="shared" si="9"/>
        <v>OBESIDADE III</v>
      </c>
      <c r="AE243" s="233" t="s">
        <v>135</v>
      </c>
      <c r="AF243" s="153" t="s">
        <v>130</v>
      </c>
      <c r="AG243" s="159"/>
      <c r="AH243" s="153"/>
      <c r="AI243" s="161"/>
      <c r="AJ243" s="153"/>
      <c r="AK243" s="153"/>
      <c r="AL243" s="207" t="s">
        <v>85</v>
      </c>
      <c r="AM243" s="207" t="s">
        <v>177</v>
      </c>
      <c r="AN243" s="207" t="s">
        <v>191</v>
      </c>
      <c r="AO243" s="207" t="str">
        <f ca="1">IF(R243="","",IF(R243&gt;TODAY(),"0 meses",DATEDIF(R243,TODAY(),"m") &amp; " meses"))</f>
        <v>8 meses</v>
      </c>
      <c r="AP243" s="147" t="s">
        <v>67</v>
      </c>
      <c r="AQ243" s="147" t="s">
        <v>67</v>
      </c>
      <c r="AR243" s="147"/>
      <c r="AS243" s="209" t="s">
        <v>68</v>
      </c>
      <c r="AT243" s="223" t="str">
        <f>MONTH(B243)&amp;"/"&amp;YEAR(B243)</f>
        <v>1/2024</v>
      </c>
      <c r="AU243" s="223">
        <f>WEEKNUM(B243)-WEEKNUM(EOMONTH(B243,-1)+1)+1</f>
        <v>1</v>
      </c>
      <c r="AV243" s="209" t="str">
        <f>MONTH(R243)&amp;"/"&amp;YEAR(R243)</f>
        <v>9/2025</v>
      </c>
      <c r="AW243" s="209">
        <f>WEEKNUM(R243)-WEEKNUM(EOMONTH(R243,-1)+1)+1</f>
        <v>5</v>
      </c>
      <c r="AX243" s="209">
        <f>IF(BB243="S",IF(Q243="1. Aceitou o programa",R243-B243,0),0)</f>
        <v>637</v>
      </c>
      <c r="AY243" s="209">
        <f>IF(BB243="S",IF(AND(S243&lt;&gt;"",R243&lt;&gt;""),S243-R243,0),0)</f>
        <v>0</v>
      </c>
      <c r="AZ243" s="209">
        <f>IF(BB243="S",IF(Q243="1. Aceitou o programa",IF(OR(X243="Não se Aplica",X243=""),IF(OR(W243="Não se Aplica",W243=""),0,W243-V243),AVERAGE(X243-W243,W243-V243)),0),0)</f>
        <v>0</v>
      </c>
      <c r="BA243" s="209">
        <f>IF(BB243="S",IF(AND(Q243="1. Aceitou o programa",AH243="Realizada"),IFERROR(IF(AG243="",0,AG243-R243),0),0),0)</f>
        <v>0</v>
      </c>
      <c r="BB243" s="209" t="str">
        <f>_xlfn.XLOOKUP(U243,'Lista Suspensa'!$AA$20:$AA$23,'Lista Suspensa'!$AB$20:$AB$23,"N/A")</f>
        <v>S</v>
      </c>
    </row>
    <row r="244" spans="1:54" ht="12" customHeight="1">
      <c r="A244" s="151" t="s">
        <v>121</v>
      </c>
      <c r="B244" s="152">
        <v>45292</v>
      </c>
      <c r="C244" s="153" t="s">
        <v>122</v>
      </c>
      <c r="D244" s="153" t="s">
        <v>56</v>
      </c>
      <c r="E244" s="244">
        <v>415584345</v>
      </c>
      <c r="F244" s="144" t="s">
        <v>593</v>
      </c>
      <c r="G244" s="230"/>
      <c r="H244" s="154">
        <v>34779</v>
      </c>
      <c r="I244" s="153">
        <v>31</v>
      </c>
      <c r="J244" s="148" t="s">
        <v>70</v>
      </c>
      <c r="K244" s="153" t="s">
        <v>101</v>
      </c>
      <c r="L244" s="153"/>
      <c r="M244" s="153"/>
      <c r="N244" s="153"/>
      <c r="O244" s="155" t="s">
        <v>594</v>
      </c>
      <c r="P244" s="156" t="s">
        <v>60</v>
      </c>
      <c r="Q244" s="157" t="s">
        <v>110</v>
      </c>
      <c r="R244" s="158">
        <v>45930</v>
      </c>
      <c r="S244" s="159"/>
      <c r="T244" s="159" t="s">
        <v>62</v>
      </c>
      <c r="U244" s="159" t="s">
        <v>111</v>
      </c>
      <c r="V244" s="154">
        <v>45930</v>
      </c>
      <c r="W244" s="154" t="s">
        <v>126</v>
      </c>
      <c r="X244" s="154" t="s">
        <v>126</v>
      </c>
      <c r="Y244" s="160"/>
      <c r="Z244" s="160" t="s">
        <v>128</v>
      </c>
      <c r="AA244" s="153">
        <v>125</v>
      </c>
      <c r="AB244" s="153">
        <v>1.53</v>
      </c>
      <c r="AC244" s="182">
        <f t="shared" si="8"/>
        <v>53.398265624332524</v>
      </c>
      <c r="AD244" s="153" t="str">
        <f t="shared" si="9"/>
        <v>OBESIDADE III</v>
      </c>
      <c r="AE244" s="233" t="s">
        <v>135</v>
      </c>
      <c r="AF244" s="153" t="s">
        <v>130</v>
      </c>
      <c r="AG244" s="159"/>
      <c r="AH244" s="153"/>
      <c r="AI244" s="161"/>
      <c r="AJ244" s="153"/>
      <c r="AK244" s="153"/>
      <c r="AL244" s="207" t="s">
        <v>143</v>
      </c>
      <c r="AM244" s="207"/>
      <c r="AN244" s="207"/>
      <c r="AO244" s="207" t="str">
        <f ca="1">IF(R244="","",IF(R244&gt;TODAY(),"0 meses",DATEDIF(R244,TODAY(),"m") &amp; " meses"))</f>
        <v>8 meses</v>
      </c>
      <c r="AP244" s="147" t="s">
        <v>67</v>
      </c>
      <c r="AQ244" s="147" t="s">
        <v>67</v>
      </c>
      <c r="AR244" s="147"/>
      <c r="AS244" s="209" t="s">
        <v>68</v>
      </c>
      <c r="AT244" s="223" t="str">
        <f>MONTH(B244)&amp;"/"&amp;YEAR(B244)</f>
        <v>1/2024</v>
      </c>
      <c r="AU244" s="223">
        <f>WEEKNUM(B244)-WEEKNUM(EOMONTH(B244,-1)+1)+1</f>
        <v>1</v>
      </c>
      <c r="AV244" s="209" t="str">
        <f>MONTH(R244)&amp;"/"&amp;YEAR(R244)</f>
        <v>9/2025</v>
      </c>
      <c r="AW244" s="209">
        <f>WEEKNUM(R244)-WEEKNUM(EOMONTH(R244,-1)+1)+1</f>
        <v>5</v>
      </c>
      <c r="AX244" s="209">
        <f>IF(BB244="S",IF(Q244="1. Aceitou o programa",R244-B244,0),0)</f>
        <v>638</v>
      </c>
      <c r="AY244" s="209">
        <f>IF(BB244="S",IF(AND(S244&lt;&gt;"",R244&lt;&gt;""),S244-R244,0),0)</f>
        <v>0</v>
      </c>
      <c r="AZ244" s="209">
        <f>IF(BB244="S",IF(Q244="1. Aceitou o programa",IF(OR(X244="Não se Aplica",X244=""),IF(OR(W244="Não se Aplica",W244=""),0,W244-V244),AVERAGE(X244-W244,W244-V244)),0),0)</f>
        <v>0</v>
      </c>
      <c r="BA244" s="209">
        <f>IF(BB244="S",IF(AND(Q244="1. Aceitou o programa",AH244="Realizada"),IFERROR(IF(AG244="",0,AG244-R244),0),0),0)</f>
        <v>0</v>
      </c>
      <c r="BB244" s="209" t="str">
        <f>_xlfn.XLOOKUP(U244,'Lista Suspensa'!$AA$20:$AA$23,'Lista Suspensa'!$AB$20:$AB$23,"N/A")</f>
        <v>S</v>
      </c>
    </row>
    <row r="245" spans="1:54" ht="12" customHeight="1">
      <c r="A245" s="151" t="s">
        <v>121</v>
      </c>
      <c r="B245" s="152">
        <v>45292</v>
      </c>
      <c r="C245" s="153" t="s">
        <v>122</v>
      </c>
      <c r="D245" s="153" t="s">
        <v>410</v>
      </c>
      <c r="E245" s="244">
        <v>89619723</v>
      </c>
      <c r="F245" s="144" t="s">
        <v>595</v>
      </c>
      <c r="G245" s="230"/>
      <c r="H245" s="154">
        <v>30108</v>
      </c>
      <c r="I245" s="153">
        <v>43</v>
      </c>
      <c r="J245" s="148" t="s">
        <v>70</v>
      </c>
      <c r="K245" s="153" t="s">
        <v>59</v>
      </c>
      <c r="L245" s="153"/>
      <c r="M245" s="153"/>
      <c r="N245" s="153"/>
      <c r="O245" s="155" t="s">
        <v>596</v>
      </c>
      <c r="P245" s="156" t="s">
        <v>60</v>
      </c>
      <c r="Q245" s="157" t="s">
        <v>110</v>
      </c>
      <c r="R245" s="158">
        <v>45930</v>
      </c>
      <c r="S245" s="159"/>
      <c r="T245" s="159" t="s">
        <v>62</v>
      </c>
      <c r="U245" s="159" t="s">
        <v>111</v>
      </c>
      <c r="V245" s="154">
        <v>45930</v>
      </c>
      <c r="W245" s="154" t="s">
        <v>126</v>
      </c>
      <c r="X245" s="154" t="s">
        <v>126</v>
      </c>
      <c r="Y245" s="160"/>
      <c r="Z245" s="160" t="s">
        <v>134</v>
      </c>
      <c r="AA245" s="153">
        <v>100</v>
      </c>
      <c r="AB245" s="153">
        <v>1.69</v>
      </c>
      <c r="AC245" s="182">
        <f t="shared" si="8"/>
        <v>35.012779664577572</v>
      </c>
      <c r="AD245" s="153" t="str">
        <f t="shared" si="9"/>
        <v>OBESIDADE II</v>
      </c>
      <c r="AE245" s="233" t="s">
        <v>135</v>
      </c>
      <c r="AF245" s="153" t="s">
        <v>130</v>
      </c>
      <c r="AG245" s="159"/>
      <c r="AH245" s="153"/>
      <c r="AI245" s="161"/>
      <c r="AJ245" s="153"/>
      <c r="AK245" s="153"/>
      <c r="AL245" s="207" t="s">
        <v>131</v>
      </c>
      <c r="AM245" s="207"/>
      <c r="AN245" s="207"/>
      <c r="AO245" s="207" t="str">
        <f ca="1">IF(R245="","",IF(R245&gt;TODAY(),"0 meses",DATEDIF(R245,TODAY(),"m") &amp; " meses"))</f>
        <v>8 meses</v>
      </c>
      <c r="AP245" s="147" t="s">
        <v>67</v>
      </c>
      <c r="AQ245" s="147" t="s">
        <v>67</v>
      </c>
      <c r="AR245" s="147"/>
      <c r="AS245" s="209" t="s">
        <v>68</v>
      </c>
      <c r="AT245" s="223" t="str">
        <f>MONTH(B245)&amp;"/"&amp;YEAR(B245)</f>
        <v>1/2024</v>
      </c>
      <c r="AU245" s="223">
        <f>WEEKNUM(B245)-WEEKNUM(EOMONTH(B245,-1)+1)+1</f>
        <v>1</v>
      </c>
      <c r="AV245" s="209" t="str">
        <f>MONTH(R245)&amp;"/"&amp;YEAR(R245)</f>
        <v>9/2025</v>
      </c>
      <c r="AW245" s="209">
        <f>WEEKNUM(R245)-WEEKNUM(EOMONTH(R245,-1)+1)+1</f>
        <v>5</v>
      </c>
      <c r="AX245" s="209">
        <f>IF(BB245="S",IF(Q245="1. Aceitou o programa",R245-B245,0),0)</f>
        <v>638</v>
      </c>
      <c r="AY245" s="209">
        <f>IF(BB245="S",IF(AND(S245&lt;&gt;"",R245&lt;&gt;""),S245-R245,0),0)</f>
        <v>0</v>
      </c>
      <c r="AZ245" s="209">
        <f>IF(BB245="S",IF(Q245="1. Aceitou o programa",IF(OR(X245="Não se Aplica",X245=""),IF(OR(W245="Não se Aplica",W245=""),0,W245-V245),AVERAGE(X245-W245,W245-V245)),0),0)</f>
        <v>0</v>
      </c>
      <c r="BA245" s="209">
        <f>IF(BB245="S",IF(AND(Q245="1. Aceitou o programa",AH245="Realizada"),IFERROR(IF(AG245="",0,AG245-R245),0),0),0)</f>
        <v>0</v>
      </c>
      <c r="BB245" s="209" t="str">
        <f>_xlfn.XLOOKUP(U245,'Lista Suspensa'!$AA$20:$AA$23,'Lista Suspensa'!$AB$20:$AB$23,"N/A")</f>
        <v>S</v>
      </c>
    </row>
    <row r="246" spans="1:54" ht="12" customHeight="1">
      <c r="A246" s="151" t="s">
        <v>121</v>
      </c>
      <c r="B246" s="152">
        <v>45292</v>
      </c>
      <c r="C246" s="153" t="s">
        <v>122</v>
      </c>
      <c r="D246" s="153" t="s">
        <v>56</v>
      </c>
      <c r="E246" s="244">
        <v>94697317</v>
      </c>
      <c r="F246" s="144" t="s">
        <v>597</v>
      </c>
      <c r="G246" s="230"/>
      <c r="H246" s="154">
        <v>35131</v>
      </c>
      <c r="I246" s="153">
        <v>30</v>
      </c>
      <c r="J246" s="148" t="s">
        <v>70</v>
      </c>
      <c r="K246" s="153"/>
      <c r="L246" s="153"/>
      <c r="M246" s="153"/>
      <c r="N246" s="153"/>
      <c r="O246" s="155">
        <v>21983995896</v>
      </c>
      <c r="P246" s="156" t="s">
        <v>60</v>
      </c>
      <c r="Q246" s="157" t="s">
        <v>110</v>
      </c>
      <c r="R246" s="158">
        <v>45930</v>
      </c>
      <c r="S246" s="159"/>
      <c r="T246" s="159" t="s">
        <v>62</v>
      </c>
      <c r="U246" s="159" t="s">
        <v>111</v>
      </c>
      <c r="V246" s="154">
        <v>45930</v>
      </c>
      <c r="W246" s="154" t="s">
        <v>126</v>
      </c>
      <c r="X246" s="154" t="s">
        <v>126</v>
      </c>
      <c r="Y246" s="160"/>
      <c r="Z246" s="160" t="s">
        <v>65</v>
      </c>
      <c r="AA246" s="153">
        <v>115</v>
      </c>
      <c r="AB246" s="153">
        <v>1.63</v>
      </c>
      <c r="AC246" s="182">
        <f t="shared" si="8"/>
        <v>43.283525913658778</v>
      </c>
      <c r="AD246" s="153" t="str">
        <f t="shared" si="9"/>
        <v>OBESIDADE III</v>
      </c>
      <c r="AE246" s="233" t="s">
        <v>135</v>
      </c>
      <c r="AF246" s="153" t="s">
        <v>130</v>
      </c>
      <c r="AG246" s="159"/>
      <c r="AH246" s="153"/>
      <c r="AI246" s="161"/>
      <c r="AJ246" s="153"/>
      <c r="AK246" s="153"/>
      <c r="AL246" s="207" t="s">
        <v>131</v>
      </c>
      <c r="AM246" s="207"/>
      <c r="AN246" s="207"/>
      <c r="AO246" s="207" t="str">
        <f ca="1">IF(R246="","",IF(R246&gt;TODAY(),"0 meses",DATEDIF(R246,TODAY(),"m") &amp; " meses"))</f>
        <v>8 meses</v>
      </c>
      <c r="AP246" s="147" t="s">
        <v>67</v>
      </c>
      <c r="AQ246" s="147" t="s">
        <v>67</v>
      </c>
      <c r="AR246" s="147"/>
      <c r="AS246" s="209" t="s">
        <v>68</v>
      </c>
      <c r="AT246" s="223" t="str">
        <f>MONTH(B246)&amp;"/"&amp;YEAR(B246)</f>
        <v>1/2024</v>
      </c>
      <c r="AU246" s="223">
        <f>WEEKNUM(B246)-WEEKNUM(EOMONTH(B246,-1)+1)+1</f>
        <v>1</v>
      </c>
      <c r="AV246" s="209" t="str">
        <f>MONTH(R246)&amp;"/"&amp;YEAR(R246)</f>
        <v>9/2025</v>
      </c>
      <c r="AW246" s="209">
        <f>WEEKNUM(R246)-WEEKNUM(EOMONTH(R246,-1)+1)+1</f>
        <v>5</v>
      </c>
      <c r="AX246" s="209">
        <f>IF(BB246="S",IF(Q246="1. Aceitou o programa",R246-B246,0),0)</f>
        <v>638</v>
      </c>
      <c r="AY246" s="209">
        <f>IF(BB246="S",IF(AND(S246&lt;&gt;"",R246&lt;&gt;""),S246-R246,0),0)</f>
        <v>0</v>
      </c>
      <c r="AZ246" s="209">
        <f>IF(BB246="S",IF(Q246="1. Aceitou o programa",IF(OR(X246="Não se Aplica",X246=""),IF(OR(W246="Não se Aplica",W246=""),0,W246-V246),AVERAGE(X246-W246,W246-V246)),0),0)</f>
        <v>0</v>
      </c>
      <c r="BA246" s="209">
        <f>IF(BB246="S",IF(AND(Q246="1. Aceitou o programa",AH246="Realizada"),IFERROR(IF(AG246="",0,AG246-R246),0),0),0)</f>
        <v>0</v>
      </c>
      <c r="BB246" s="209" t="str">
        <f>_xlfn.XLOOKUP(U246,'Lista Suspensa'!$AA$20:$AA$23,'Lista Suspensa'!$AB$20:$AB$23,"N/A")</f>
        <v>S</v>
      </c>
    </row>
    <row r="247" spans="1:54" ht="12" customHeight="1">
      <c r="A247" s="151" t="s">
        <v>121</v>
      </c>
      <c r="B247" s="152">
        <v>45292</v>
      </c>
      <c r="C247" s="153" t="s">
        <v>122</v>
      </c>
      <c r="D247" s="153" t="s">
        <v>167</v>
      </c>
      <c r="E247" s="244">
        <v>94893371</v>
      </c>
      <c r="F247" s="144" t="s">
        <v>598</v>
      </c>
      <c r="G247" s="230"/>
      <c r="H247" s="154">
        <v>29238</v>
      </c>
      <c r="I247" s="153">
        <v>46</v>
      </c>
      <c r="J247" s="148" t="s">
        <v>58</v>
      </c>
      <c r="K247" s="153" t="s">
        <v>59</v>
      </c>
      <c r="L247" s="153"/>
      <c r="M247" s="153"/>
      <c r="N247" s="153"/>
      <c r="O247" s="155" t="s">
        <v>599</v>
      </c>
      <c r="P247" s="156" t="s">
        <v>60</v>
      </c>
      <c r="Q247" s="157" t="s">
        <v>110</v>
      </c>
      <c r="R247" s="158">
        <v>45931</v>
      </c>
      <c r="S247" s="159"/>
      <c r="T247" s="159" t="s">
        <v>62</v>
      </c>
      <c r="U247" s="159" t="s">
        <v>111</v>
      </c>
      <c r="V247" s="154">
        <v>45931</v>
      </c>
      <c r="W247" s="154" t="s">
        <v>126</v>
      </c>
      <c r="X247" s="154" t="s">
        <v>126</v>
      </c>
      <c r="Y247" s="160"/>
      <c r="Z247" s="160" t="s">
        <v>166</v>
      </c>
      <c r="AA247" s="153">
        <v>145</v>
      </c>
      <c r="AB247" s="153">
        <v>1.75</v>
      </c>
      <c r="AC247" s="182">
        <f t="shared" si="8"/>
        <v>47.346938775510203</v>
      </c>
      <c r="AD247" s="153" t="str">
        <f t="shared" si="9"/>
        <v>OBESIDADE III</v>
      </c>
      <c r="AE247" s="233" t="s">
        <v>135</v>
      </c>
      <c r="AF247" s="153" t="s">
        <v>130</v>
      </c>
      <c r="AG247" s="159"/>
      <c r="AH247" s="153"/>
      <c r="AI247" s="161"/>
      <c r="AJ247" s="153"/>
      <c r="AK247" s="153"/>
      <c r="AL247" s="207" t="s">
        <v>131</v>
      </c>
      <c r="AM247" s="207"/>
      <c r="AN247" s="207"/>
      <c r="AO247" s="207" t="str">
        <f ca="1">IF(R247="","",IF(R247&gt;TODAY(),"0 meses",DATEDIF(R247,TODAY(),"m") &amp; " meses"))</f>
        <v>8 meses</v>
      </c>
      <c r="AP247" s="147" t="s">
        <v>67</v>
      </c>
      <c r="AQ247" s="147" t="s">
        <v>67</v>
      </c>
      <c r="AR247" s="147"/>
      <c r="AS247" s="209" t="s">
        <v>68</v>
      </c>
      <c r="AT247" s="223" t="str">
        <f>MONTH(B247)&amp;"/"&amp;YEAR(B247)</f>
        <v>1/2024</v>
      </c>
      <c r="AU247" s="223">
        <f>WEEKNUM(B247)-WEEKNUM(EOMONTH(B247,-1)+1)+1</f>
        <v>1</v>
      </c>
      <c r="AV247" s="209" t="str">
        <f>MONTH(R247)&amp;"/"&amp;YEAR(R247)</f>
        <v>10/2025</v>
      </c>
      <c r="AW247" s="209">
        <f>WEEKNUM(R247)-WEEKNUM(EOMONTH(R247,-1)+1)+1</f>
        <v>1</v>
      </c>
      <c r="AX247" s="209">
        <f>IF(BB247="S",IF(Q247="1. Aceitou o programa",R247-B247,0),0)</f>
        <v>639</v>
      </c>
      <c r="AY247" s="209">
        <f>IF(BB247="S",IF(AND(S247&lt;&gt;"",R247&lt;&gt;""),S247-R247,0),0)</f>
        <v>0</v>
      </c>
      <c r="AZ247" s="209">
        <f>IF(BB247="S",IF(Q247="1. Aceitou o programa",IF(OR(X247="Não se Aplica",X247=""),IF(OR(W247="Não se Aplica",W247=""),0,W247-V247),AVERAGE(X247-W247,W247-V247)),0),0)</f>
        <v>0</v>
      </c>
      <c r="BA247" s="209">
        <f>IF(BB247="S",IF(AND(Q247="1. Aceitou o programa",AH247="Realizada"),IFERROR(IF(AG247="",0,AG247-R247),0),0),0)</f>
        <v>0</v>
      </c>
      <c r="BB247" s="209" t="str">
        <f>_xlfn.XLOOKUP(U247,'Lista Suspensa'!$AA$20:$AA$23,'Lista Suspensa'!$AB$20:$AB$23,"N/A")</f>
        <v>S</v>
      </c>
    </row>
    <row r="248" spans="1:54" ht="12" customHeight="1">
      <c r="A248" s="151" t="s">
        <v>121</v>
      </c>
      <c r="B248" s="152">
        <v>45292</v>
      </c>
      <c r="C248" s="153" t="s">
        <v>122</v>
      </c>
      <c r="D248" s="153" t="s">
        <v>56</v>
      </c>
      <c r="E248" s="244">
        <v>93818159</v>
      </c>
      <c r="F248" s="144" t="s">
        <v>600</v>
      </c>
      <c r="G248" s="230"/>
      <c r="H248" s="154">
        <v>31871</v>
      </c>
      <c r="I248" s="153">
        <v>39</v>
      </c>
      <c r="J248" s="148" t="s">
        <v>58</v>
      </c>
      <c r="K248" s="153" t="s">
        <v>59</v>
      </c>
      <c r="L248" s="153"/>
      <c r="M248" s="153"/>
      <c r="N248" s="153"/>
      <c r="O248" s="155" t="s">
        <v>601</v>
      </c>
      <c r="P248" s="156" t="s">
        <v>60</v>
      </c>
      <c r="Q248" s="157" t="s">
        <v>110</v>
      </c>
      <c r="R248" s="158">
        <v>45931</v>
      </c>
      <c r="S248" s="159"/>
      <c r="T248" s="159" t="s">
        <v>62</v>
      </c>
      <c r="U248" s="159" t="s">
        <v>111</v>
      </c>
      <c r="V248" s="154">
        <v>45931</v>
      </c>
      <c r="W248" s="154" t="s">
        <v>126</v>
      </c>
      <c r="X248" s="154" t="s">
        <v>126</v>
      </c>
      <c r="Y248" s="160"/>
      <c r="Z248" s="160" t="s">
        <v>134</v>
      </c>
      <c r="AA248" s="153">
        <v>108</v>
      </c>
      <c r="AB248" s="153">
        <v>1.85</v>
      </c>
      <c r="AC248" s="182">
        <f t="shared" si="8"/>
        <v>31.555880204528851</v>
      </c>
      <c r="AD248" s="153" t="str">
        <f t="shared" si="9"/>
        <v>OBESIDADE I</v>
      </c>
      <c r="AE248" s="233" t="s">
        <v>135</v>
      </c>
      <c r="AF248" s="153" t="s">
        <v>130</v>
      </c>
      <c r="AG248" s="159"/>
      <c r="AH248" s="153"/>
      <c r="AI248" s="161"/>
      <c r="AJ248" s="153"/>
      <c r="AK248" s="153"/>
      <c r="AL248" s="207" t="s">
        <v>131</v>
      </c>
      <c r="AM248" s="207"/>
      <c r="AN248" s="207"/>
      <c r="AO248" s="207" t="str">
        <f ca="1">IF(R248="","",IF(R248&gt;TODAY(),"0 meses",DATEDIF(R248,TODAY(),"m") &amp; " meses"))</f>
        <v>8 meses</v>
      </c>
      <c r="AP248" s="147" t="s">
        <v>67</v>
      </c>
      <c r="AQ248" s="147" t="s">
        <v>67</v>
      </c>
      <c r="AR248" s="147"/>
      <c r="AS248" s="209" t="s">
        <v>68</v>
      </c>
      <c r="AT248" s="223" t="str">
        <f>MONTH(B248)&amp;"/"&amp;YEAR(B248)</f>
        <v>1/2024</v>
      </c>
      <c r="AU248" s="223">
        <f>WEEKNUM(B248)-WEEKNUM(EOMONTH(B248,-1)+1)+1</f>
        <v>1</v>
      </c>
      <c r="AV248" s="209" t="str">
        <f>MONTH(R248)&amp;"/"&amp;YEAR(R248)</f>
        <v>10/2025</v>
      </c>
      <c r="AW248" s="209">
        <f>WEEKNUM(R248)-WEEKNUM(EOMONTH(R248,-1)+1)+1</f>
        <v>1</v>
      </c>
      <c r="AX248" s="209">
        <f>IF(BB248="S",IF(Q248="1. Aceitou o programa",R248-B248,0),0)</f>
        <v>639</v>
      </c>
      <c r="AY248" s="209">
        <f>IF(BB248="S",IF(AND(S248&lt;&gt;"",R248&lt;&gt;""),S248-R248,0),0)</f>
        <v>0</v>
      </c>
      <c r="AZ248" s="209">
        <f>IF(BB248="S",IF(Q248="1. Aceitou o programa",IF(OR(X248="Não se Aplica",X248=""),IF(OR(W248="Não se Aplica",W248=""),0,W248-V248),AVERAGE(X248-W248,W248-V248)),0),0)</f>
        <v>0</v>
      </c>
      <c r="BA248" s="209">
        <f>IF(BB248="S",IF(AND(Q248="1. Aceitou o programa",AH248="Realizada"),IFERROR(IF(AG248="",0,AG248-R248),0),0),0)</f>
        <v>0</v>
      </c>
      <c r="BB248" s="209" t="str">
        <f>_xlfn.XLOOKUP(U248,'Lista Suspensa'!$AA$20:$AA$23,'Lista Suspensa'!$AB$20:$AB$23,"N/A")</f>
        <v>S</v>
      </c>
    </row>
    <row r="249" spans="1:54" ht="12" customHeight="1">
      <c r="A249" s="151" t="s">
        <v>121</v>
      </c>
      <c r="B249" s="152">
        <v>45292</v>
      </c>
      <c r="C249" s="153" t="s">
        <v>122</v>
      </c>
      <c r="D249" s="153" t="s">
        <v>56</v>
      </c>
      <c r="E249" s="244">
        <v>89010655</v>
      </c>
      <c r="F249" s="144" t="s">
        <v>602</v>
      </c>
      <c r="G249" s="230"/>
      <c r="H249" s="154">
        <v>32179</v>
      </c>
      <c r="I249" s="153">
        <v>38</v>
      </c>
      <c r="J249" s="148" t="s">
        <v>70</v>
      </c>
      <c r="K249" s="153"/>
      <c r="L249" s="153"/>
      <c r="M249" s="153"/>
      <c r="N249" s="153"/>
      <c r="O249" s="155">
        <v>11964572205</v>
      </c>
      <c r="P249" s="156" t="s">
        <v>60</v>
      </c>
      <c r="Q249" s="157" t="s">
        <v>110</v>
      </c>
      <c r="R249" s="158">
        <v>45931</v>
      </c>
      <c r="S249" s="159"/>
      <c r="T249" s="159" t="s">
        <v>62</v>
      </c>
      <c r="U249" s="159" t="s">
        <v>111</v>
      </c>
      <c r="V249" s="154">
        <v>45931</v>
      </c>
      <c r="W249" s="154" t="s">
        <v>126</v>
      </c>
      <c r="X249" s="154" t="s">
        <v>126</v>
      </c>
      <c r="Y249" s="160"/>
      <c r="Z249" s="160" t="s">
        <v>166</v>
      </c>
      <c r="AA249" s="153">
        <v>108</v>
      </c>
      <c r="AB249" s="153">
        <v>1.59</v>
      </c>
      <c r="AC249" s="182">
        <f t="shared" si="8"/>
        <v>42.719829120683514</v>
      </c>
      <c r="AD249" s="153" t="str">
        <f t="shared" si="9"/>
        <v>OBESIDADE III</v>
      </c>
      <c r="AE249" s="233" t="s">
        <v>135</v>
      </c>
      <c r="AF249" s="153" t="s">
        <v>130</v>
      </c>
      <c r="AG249" s="159"/>
      <c r="AH249" s="153"/>
      <c r="AI249" s="161"/>
      <c r="AJ249" s="153"/>
      <c r="AK249" s="153"/>
      <c r="AL249" s="207" t="s">
        <v>131</v>
      </c>
      <c r="AM249" s="207"/>
      <c r="AN249" s="207"/>
      <c r="AO249" s="207" t="str">
        <f ca="1">IF(R249="","",IF(R249&gt;TODAY(),"0 meses",DATEDIF(R249,TODAY(),"m") &amp; " meses"))</f>
        <v>8 meses</v>
      </c>
      <c r="AP249" s="147" t="s">
        <v>67</v>
      </c>
      <c r="AQ249" s="147" t="s">
        <v>67</v>
      </c>
      <c r="AR249" s="147"/>
      <c r="AS249" s="209" t="s">
        <v>68</v>
      </c>
      <c r="AT249" s="223" t="str">
        <f>MONTH(B249)&amp;"/"&amp;YEAR(B249)</f>
        <v>1/2024</v>
      </c>
      <c r="AU249" s="223">
        <f>WEEKNUM(B249)-WEEKNUM(EOMONTH(B249,-1)+1)+1</f>
        <v>1</v>
      </c>
      <c r="AV249" s="209" t="str">
        <f>MONTH(R249)&amp;"/"&amp;YEAR(R249)</f>
        <v>10/2025</v>
      </c>
      <c r="AW249" s="209">
        <f>WEEKNUM(R249)-WEEKNUM(EOMONTH(R249,-1)+1)+1</f>
        <v>1</v>
      </c>
      <c r="AX249" s="209">
        <f>IF(BB249="S",IF(Q249="1. Aceitou o programa",R249-B249,0),0)</f>
        <v>639</v>
      </c>
      <c r="AY249" s="209">
        <f>IF(BB249="S",IF(AND(S249&lt;&gt;"",R249&lt;&gt;""),S249-R249,0),0)</f>
        <v>0</v>
      </c>
      <c r="AZ249" s="209">
        <f>IF(BB249="S",IF(Q249="1. Aceitou o programa",IF(OR(X249="Não se Aplica",X249=""),IF(OR(W249="Não se Aplica",W249=""),0,W249-V249),AVERAGE(X249-W249,W249-V249)),0),0)</f>
        <v>0</v>
      </c>
      <c r="BA249" s="209">
        <f>IF(BB249="S",IF(AND(Q249="1. Aceitou o programa",AH249="Realizada"),IFERROR(IF(AG249="",0,AG249-R249),0),0),0)</f>
        <v>0</v>
      </c>
      <c r="BB249" s="209" t="str">
        <f>_xlfn.XLOOKUP(U249,'Lista Suspensa'!$AA$20:$AA$23,'Lista Suspensa'!$AB$20:$AB$23,"N/A")</f>
        <v>S</v>
      </c>
    </row>
    <row r="250" spans="1:54" ht="12" customHeight="1">
      <c r="A250" s="151" t="s">
        <v>121</v>
      </c>
      <c r="B250" s="152">
        <v>45292</v>
      </c>
      <c r="C250" s="153" t="s">
        <v>122</v>
      </c>
      <c r="D250" s="153" t="s">
        <v>185</v>
      </c>
      <c r="E250" s="244">
        <v>95080540</v>
      </c>
      <c r="F250" s="144" t="s">
        <v>603</v>
      </c>
      <c r="G250" s="230"/>
      <c r="H250" s="154">
        <v>35729</v>
      </c>
      <c r="I250" s="153">
        <v>28</v>
      </c>
      <c r="J250" s="148" t="s">
        <v>70</v>
      </c>
      <c r="K250" s="153"/>
      <c r="L250" s="153"/>
      <c r="M250" s="153"/>
      <c r="N250" s="153"/>
      <c r="O250" s="155" t="s">
        <v>604</v>
      </c>
      <c r="P250" s="156" t="s">
        <v>60</v>
      </c>
      <c r="Q250" s="157" t="s">
        <v>110</v>
      </c>
      <c r="R250" s="158">
        <v>45931</v>
      </c>
      <c r="S250" s="159"/>
      <c r="T250" s="159" t="s">
        <v>62</v>
      </c>
      <c r="U250" s="159" t="s">
        <v>111</v>
      </c>
      <c r="V250" s="154">
        <v>45931</v>
      </c>
      <c r="W250" s="154" t="s">
        <v>126</v>
      </c>
      <c r="X250" s="154" t="s">
        <v>126</v>
      </c>
      <c r="Y250" s="160"/>
      <c r="Z250" s="160" t="s">
        <v>128</v>
      </c>
      <c r="AA250" s="153">
        <v>106</v>
      </c>
      <c r="AB250" s="153">
        <v>1.59</v>
      </c>
      <c r="AC250" s="182">
        <f t="shared" si="8"/>
        <v>41.928721174004188</v>
      </c>
      <c r="AD250" s="153" t="str">
        <f t="shared" si="9"/>
        <v>OBESIDADE III</v>
      </c>
      <c r="AE250" s="233" t="s">
        <v>135</v>
      </c>
      <c r="AF250" s="153" t="s">
        <v>130</v>
      </c>
      <c r="AG250" s="159"/>
      <c r="AH250" s="153"/>
      <c r="AI250" s="161"/>
      <c r="AJ250" s="153"/>
      <c r="AK250" s="153"/>
      <c r="AL250" s="207" t="s">
        <v>131</v>
      </c>
      <c r="AM250" s="207"/>
      <c r="AN250" s="207"/>
      <c r="AO250" s="207" t="str">
        <f ca="1">IF(R250="","",IF(R250&gt;TODAY(),"0 meses",DATEDIF(R250,TODAY(),"m") &amp; " meses"))</f>
        <v>8 meses</v>
      </c>
      <c r="AP250" s="147" t="s">
        <v>67</v>
      </c>
      <c r="AQ250" s="147" t="s">
        <v>67</v>
      </c>
      <c r="AR250" s="147"/>
      <c r="AS250" s="209" t="s">
        <v>68</v>
      </c>
      <c r="AT250" s="223" t="str">
        <f>MONTH(B250)&amp;"/"&amp;YEAR(B250)</f>
        <v>1/2024</v>
      </c>
      <c r="AU250" s="223">
        <f>WEEKNUM(B250)-WEEKNUM(EOMONTH(B250,-1)+1)+1</f>
        <v>1</v>
      </c>
      <c r="AV250" s="209" t="str">
        <f>MONTH(R250)&amp;"/"&amp;YEAR(R250)</f>
        <v>10/2025</v>
      </c>
      <c r="AW250" s="209">
        <f>WEEKNUM(R250)-WEEKNUM(EOMONTH(R250,-1)+1)+1</f>
        <v>1</v>
      </c>
      <c r="AX250" s="209">
        <f>IF(BB250="S",IF(Q250="1. Aceitou o programa",R250-B250,0),0)</f>
        <v>639</v>
      </c>
      <c r="AY250" s="209">
        <f>IF(BB250="S",IF(AND(S250&lt;&gt;"",R250&lt;&gt;""),S250-R250,0),0)</f>
        <v>0</v>
      </c>
      <c r="AZ250" s="209">
        <f>IF(BB250="S",IF(Q250="1. Aceitou o programa",IF(OR(X250="Não se Aplica",X250=""),IF(OR(W250="Não se Aplica",W250=""),0,W250-V250),AVERAGE(X250-W250,W250-V250)),0),0)</f>
        <v>0</v>
      </c>
      <c r="BA250" s="209">
        <f>IF(BB250="S",IF(AND(Q250="1. Aceitou o programa",AH250="Realizada"),IFERROR(IF(AG250="",0,AG250-R250),0),0),0)</f>
        <v>0</v>
      </c>
      <c r="BB250" s="209" t="str">
        <f>_xlfn.XLOOKUP(U250,'Lista Suspensa'!$AA$20:$AA$23,'Lista Suspensa'!$AB$20:$AB$23,"N/A")</f>
        <v>S</v>
      </c>
    </row>
    <row r="251" spans="1:54" ht="12" customHeight="1">
      <c r="A251" s="151" t="s">
        <v>121</v>
      </c>
      <c r="B251" s="152">
        <v>45292</v>
      </c>
      <c r="C251" s="153" t="s">
        <v>122</v>
      </c>
      <c r="D251" s="153" t="s">
        <v>56</v>
      </c>
      <c r="E251" s="244">
        <v>93785948</v>
      </c>
      <c r="F251" s="144" t="s">
        <v>605</v>
      </c>
      <c r="G251" s="230"/>
      <c r="H251" s="154">
        <v>28067</v>
      </c>
      <c r="I251" s="153">
        <v>49</v>
      </c>
      <c r="J251" s="148" t="s">
        <v>58</v>
      </c>
      <c r="K251" s="153" t="s">
        <v>101</v>
      </c>
      <c r="L251" s="153"/>
      <c r="M251" s="153"/>
      <c r="N251" s="153"/>
      <c r="O251" s="155" t="s">
        <v>606</v>
      </c>
      <c r="P251" s="156" t="s">
        <v>60</v>
      </c>
      <c r="Q251" s="157" t="s">
        <v>110</v>
      </c>
      <c r="R251" s="158">
        <v>45933</v>
      </c>
      <c r="S251" s="159"/>
      <c r="T251" s="159" t="s">
        <v>62</v>
      </c>
      <c r="U251" s="159" t="s">
        <v>111</v>
      </c>
      <c r="V251" s="154">
        <v>45933</v>
      </c>
      <c r="W251" s="154" t="s">
        <v>126</v>
      </c>
      <c r="X251" s="154" t="s">
        <v>126</v>
      </c>
      <c r="Y251" s="160"/>
      <c r="Z251" s="160" t="s">
        <v>190</v>
      </c>
      <c r="AA251" s="153">
        <v>95</v>
      </c>
      <c r="AB251" s="153">
        <v>1.65</v>
      </c>
      <c r="AC251" s="182">
        <f t="shared" si="8"/>
        <v>34.894398530762174</v>
      </c>
      <c r="AD251" s="153" t="str">
        <f t="shared" si="9"/>
        <v>OBESIDADE I</v>
      </c>
      <c r="AE251" s="233" t="s">
        <v>135</v>
      </c>
      <c r="AF251" s="153" t="s">
        <v>130</v>
      </c>
      <c r="AG251" s="159"/>
      <c r="AH251" s="153"/>
      <c r="AI251" s="161"/>
      <c r="AJ251" s="153"/>
      <c r="AK251" s="153"/>
      <c r="AL251" s="207" t="s">
        <v>131</v>
      </c>
      <c r="AM251" s="207"/>
      <c r="AN251" s="207"/>
      <c r="AO251" s="207" t="str">
        <f ca="1">IF(R251="","",IF(R251&gt;TODAY(),"0 meses",DATEDIF(R251,TODAY(),"m") &amp; " meses"))</f>
        <v>8 meses</v>
      </c>
      <c r="AP251" s="147" t="s">
        <v>67</v>
      </c>
      <c r="AQ251" s="147" t="s">
        <v>67</v>
      </c>
      <c r="AR251" s="147"/>
      <c r="AS251" s="209" t="s">
        <v>68</v>
      </c>
      <c r="AT251" s="223" t="str">
        <f>MONTH(B251)&amp;"/"&amp;YEAR(B251)</f>
        <v>1/2024</v>
      </c>
      <c r="AU251" s="223">
        <f>WEEKNUM(B251)-WEEKNUM(EOMONTH(B251,-1)+1)+1</f>
        <v>1</v>
      </c>
      <c r="AV251" s="209" t="str">
        <f>MONTH(R251)&amp;"/"&amp;YEAR(R251)</f>
        <v>10/2025</v>
      </c>
      <c r="AW251" s="209">
        <f>WEEKNUM(R251)-WEEKNUM(EOMONTH(R251,-1)+1)+1</f>
        <v>1</v>
      </c>
      <c r="AX251" s="209">
        <f>IF(BB251="S",IF(Q251="1. Aceitou o programa",R251-B251,0),0)</f>
        <v>641</v>
      </c>
      <c r="AY251" s="209">
        <f>IF(BB251="S",IF(AND(S251&lt;&gt;"",R251&lt;&gt;""),S251-R251,0),0)</f>
        <v>0</v>
      </c>
      <c r="AZ251" s="209">
        <f>IF(BB251="S",IF(Q251="1. Aceitou o programa",IF(OR(X251="Não se Aplica",X251=""),IF(OR(W251="Não se Aplica",W251=""),0,W251-V251),AVERAGE(X251-W251,W251-V251)),0),0)</f>
        <v>0</v>
      </c>
      <c r="BA251" s="209">
        <f>IF(BB251="S",IF(AND(Q251="1. Aceitou o programa",AH251="Realizada"),IFERROR(IF(AG251="",0,AG251-R251),0),0),0)</f>
        <v>0</v>
      </c>
      <c r="BB251" s="209" t="str">
        <f>_xlfn.XLOOKUP(U251,'Lista Suspensa'!$AA$20:$AA$23,'Lista Suspensa'!$AB$20:$AB$23,"N/A")</f>
        <v>S</v>
      </c>
    </row>
    <row r="252" spans="1:54" ht="12" customHeight="1">
      <c r="A252" s="151" t="s">
        <v>121</v>
      </c>
      <c r="B252" s="152">
        <v>45292</v>
      </c>
      <c r="C252" s="153" t="s">
        <v>122</v>
      </c>
      <c r="D252" s="153" t="s">
        <v>56</v>
      </c>
      <c r="E252" s="244">
        <v>89863053</v>
      </c>
      <c r="F252" s="144" t="s">
        <v>607</v>
      </c>
      <c r="G252" s="230"/>
      <c r="H252" s="154">
        <v>30698</v>
      </c>
      <c r="I252" s="153">
        <v>42</v>
      </c>
      <c r="J252" s="148" t="s">
        <v>70</v>
      </c>
      <c r="K252" s="153"/>
      <c r="L252" s="153"/>
      <c r="M252" s="153"/>
      <c r="N252" s="153"/>
      <c r="O252" s="155" t="s">
        <v>608</v>
      </c>
      <c r="P252" s="156" t="s">
        <v>60</v>
      </c>
      <c r="Q252" s="157" t="s">
        <v>110</v>
      </c>
      <c r="R252" s="158">
        <v>45933</v>
      </c>
      <c r="S252" s="159"/>
      <c r="T252" s="159" t="s">
        <v>62</v>
      </c>
      <c r="U252" s="159" t="s">
        <v>111</v>
      </c>
      <c r="V252" s="154">
        <v>45933</v>
      </c>
      <c r="W252" s="154" t="s">
        <v>126</v>
      </c>
      <c r="X252" s="154" t="s">
        <v>126</v>
      </c>
      <c r="Y252" s="160"/>
      <c r="Z252" s="160" t="s">
        <v>128</v>
      </c>
      <c r="AA252" s="153">
        <v>132</v>
      </c>
      <c r="AB252" s="153">
        <v>1.6</v>
      </c>
      <c r="AC252" s="182">
        <f t="shared" si="8"/>
        <v>51.562499999999993</v>
      </c>
      <c r="AD252" s="153" t="str">
        <f t="shared" si="9"/>
        <v>OBESIDADE III</v>
      </c>
      <c r="AE252" s="233" t="s">
        <v>135</v>
      </c>
      <c r="AF252" s="153" t="s">
        <v>130</v>
      </c>
      <c r="AG252" s="159"/>
      <c r="AH252" s="153"/>
      <c r="AI252" s="161"/>
      <c r="AJ252" s="153"/>
      <c r="AK252" s="153"/>
      <c r="AL252" s="207" t="s">
        <v>143</v>
      </c>
      <c r="AM252" s="207"/>
      <c r="AN252" s="207"/>
      <c r="AO252" s="207" t="str">
        <f ca="1">IF(R252="","",IF(R252&gt;TODAY(),"0 meses",DATEDIF(R252,TODAY(),"m") &amp; " meses"))</f>
        <v>8 meses</v>
      </c>
      <c r="AP252" s="147" t="s">
        <v>67</v>
      </c>
      <c r="AQ252" s="147" t="s">
        <v>67</v>
      </c>
      <c r="AR252" s="147"/>
      <c r="AS252" s="209" t="s">
        <v>68</v>
      </c>
      <c r="AT252" s="223" t="str">
        <f>MONTH(B252)&amp;"/"&amp;YEAR(B252)</f>
        <v>1/2024</v>
      </c>
      <c r="AU252" s="223">
        <f>WEEKNUM(B252)-WEEKNUM(EOMONTH(B252,-1)+1)+1</f>
        <v>1</v>
      </c>
      <c r="AV252" s="209" t="str">
        <f>MONTH(R252)&amp;"/"&amp;YEAR(R252)</f>
        <v>10/2025</v>
      </c>
      <c r="AW252" s="209">
        <f>WEEKNUM(R252)-WEEKNUM(EOMONTH(R252,-1)+1)+1</f>
        <v>1</v>
      </c>
      <c r="AX252" s="209">
        <f>IF(BB252="S",IF(Q252="1. Aceitou o programa",R252-B252,0),0)</f>
        <v>641</v>
      </c>
      <c r="AY252" s="209">
        <f>IF(BB252="S",IF(AND(S252&lt;&gt;"",R252&lt;&gt;""),S252-R252,0),0)</f>
        <v>0</v>
      </c>
      <c r="AZ252" s="209">
        <f>IF(BB252="S",IF(Q252="1. Aceitou o programa",IF(OR(X252="Não se Aplica",X252=""),IF(OR(W252="Não se Aplica",W252=""),0,W252-V252),AVERAGE(X252-W252,W252-V252)),0),0)</f>
        <v>0</v>
      </c>
      <c r="BA252" s="209">
        <f>IF(BB252="S",IF(AND(Q252="1. Aceitou o programa",AH252="Realizada"),IFERROR(IF(AG252="",0,AG252-R252),0),0),0)</f>
        <v>0</v>
      </c>
      <c r="BB252" s="209" t="str">
        <f>_xlfn.XLOOKUP(U252,'Lista Suspensa'!$AA$20:$AA$23,'Lista Suspensa'!$AB$20:$AB$23,"N/A")</f>
        <v>S</v>
      </c>
    </row>
    <row r="253" spans="1:54" ht="12" customHeight="1">
      <c r="A253" s="151" t="s">
        <v>121</v>
      </c>
      <c r="B253" s="152">
        <v>45292</v>
      </c>
      <c r="C253" s="153" t="s">
        <v>122</v>
      </c>
      <c r="D253" s="153" t="s">
        <v>56</v>
      </c>
      <c r="E253" s="244">
        <v>89434239</v>
      </c>
      <c r="F253" s="144" t="s">
        <v>609</v>
      </c>
      <c r="G253" s="230"/>
      <c r="H253" s="154">
        <v>32952</v>
      </c>
      <c r="I253" s="153">
        <v>36</v>
      </c>
      <c r="J253" s="148" t="s">
        <v>58</v>
      </c>
      <c r="K253" s="153"/>
      <c r="L253" s="153"/>
      <c r="M253" s="153"/>
      <c r="N253" s="153"/>
      <c r="O253" s="155" t="s">
        <v>610</v>
      </c>
      <c r="P253" s="156" t="s">
        <v>60</v>
      </c>
      <c r="Q253" s="157" t="s">
        <v>110</v>
      </c>
      <c r="R253" s="158">
        <v>45933</v>
      </c>
      <c r="S253" s="159"/>
      <c r="T253" s="159" t="s">
        <v>62</v>
      </c>
      <c r="U253" s="159" t="s">
        <v>111</v>
      </c>
      <c r="V253" s="154">
        <v>45933</v>
      </c>
      <c r="W253" s="154" t="s">
        <v>126</v>
      </c>
      <c r="X253" s="154" t="s">
        <v>126</v>
      </c>
      <c r="Y253" s="160"/>
      <c r="Z253" s="160" t="s">
        <v>128</v>
      </c>
      <c r="AA253" s="153">
        <v>130</v>
      </c>
      <c r="AB253" s="153">
        <v>1.75</v>
      </c>
      <c r="AC253" s="182">
        <f t="shared" si="8"/>
        <v>42.448979591836732</v>
      </c>
      <c r="AD253" s="153" t="str">
        <f t="shared" si="9"/>
        <v>OBESIDADE III</v>
      </c>
      <c r="AE253" s="233" t="s">
        <v>135</v>
      </c>
      <c r="AF253" s="153" t="s">
        <v>130</v>
      </c>
      <c r="AG253" s="159"/>
      <c r="AH253" s="153"/>
      <c r="AI253" s="161"/>
      <c r="AJ253" s="153"/>
      <c r="AK253" s="153"/>
      <c r="AL253" s="207" t="s">
        <v>131</v>
      </c>
      <c r="AM253" s="207"/>
      <c r="AN253" s="207"/>
      <c r="AO253" s="207" t="str">
        <f ca="1">IF(R253="","",IF(R253&gt;TODAY(),"0 meses",DATEDIF(R253,TODAY(),"m") &amp; " meses"))</f>
        <v>8 meses</v>
      </c>
      <c r="AP253" s="147" t="s">
        <v>67</v>
      </c>
      <c r="AQ253" s="147" t="s">
        <v>67</v>
      </c>
      <c r="AR253" s="147"/>
      <c r="AS253" s="209" t="s">
        <v>68</v>
      </c>
      <c r="AT253" s="223" t="str">
        <f>MONTH(B253)&amp;"/"&amp;YEAR(B253)</f>
        <v>1/2024</v>
      </c>
      <c r="AU253" s="223">
        <f>WEEKNUM(B253)-WEEKNUM(EOMONTH(B253,-1)+1)+1</f>
        <v>1</v>
      </c>
      <c r="AV253" s="209" t="str">
        <f>MONTH(R253)&amp;"/"&amp;YEAR(R253)</f>
        <v>10/2025</v>
      </c>
      <c r="AW253" s="209">
        <f>WEEKNUM(R253)-WEEKNUM(EOMONTH(R253,-1)+1)+1</f>
        <v>1</v>
      </c>
      <c r="AX253" s="209">
        <f>IF(BB253="S",IF(Q253="1. Aceitou o programa",R253-B253,0),0)</f>
        <v>641</v>
      </c>
      <c r="AY253" s="209">
        <f>IF(BB253="S",IF(AND(S253&lt;&gt;"",R253&lt;&gt;""),S253-R253,0),0)</f>
        <v>0</v>
      </c>
      <c r="AZ253" s="209">
        <f>IF(BB253="S",IF(Q253="1. Aceitou o programa",IF(OR(X253="Não se Aplica",X253=""),IF(OR(W253="Não se Aplica",W253=""),0,W253-V253),AVERAGE(X253-W253,W253-V253)),0),0)</f>
        <v>0</v>
      </c>
      <c r="BA253" s="209">
        <f>IF(BB253="S",IF(AND(Q253="1. Aceitou o programa",AH253="Realizada"),IFERROR(IF(AG253="",0,AG253-R253),0),0),0)</f>
        <v>0</v>
      </c>
      <c r="BB253" s="209" t="str">
        <f>_xlfn.XLOOKUP(U253,'Lista Suspensa'!$AA$20:$AA$23,'Lista Suspensa'!$AB$20:$AB$23,"N/A")</f>
        <v>S</v>
      </c>
    </row>
    <row r="254" spans="1:54" ht="12" customHeight="1">
      <c r="A254" s="151" t="s">
        <v>121</v>
      </c>
      <c r="B254" s="152">
        <v>45292</v>
      </c>
      <c r="C254" s="153" t="s">
        <v>122</v>
      </c>
      <c r="D254" s="153" t="s">
        <v>56</v>
      </c>
      <c r="E254" s="244">
        <v>94126405</v>
      </c>
      <c r="F254" s="144" t="s">
        <v>611</v>
      </c>
      <c r="G254" s="230"/>
      <c r="H254" s="154">
        <v>35359</v>
      </c>
      <c r="I254" s="153">
        <v>29</v>
      </c>
      <c r="J254" s="148" t="s">
        <v>70</v>
      </c>
      <c r="K254" s="153"/>
      <c r="L254" s="153"/>
      <c r="M254" s="153"/>
      <c r="N254" s="153"/>
      <c r="O254" s="155" t="s">
        <v>612</v>
      </c>
      <c r="P254" s="156" t="s">
        <v>60</v>
      </c>
      <c r="Q254" s="157" t="s">
        <v>110</v>
      </c>
      <c r="R254" s="158">
        <v>45933</v>
      </c>
      <c r="S254" s="159"/>
      <c r="T254" s="159" t="s">
        <v>62</v>
      </c>
      <c r="U254" s="159" t="s">
        <v>111</v>
      </c>
      <c r="V254" s="154">
        <v>45933</v>
      </c>
      <c r="W254" s="154" t="s">
        <v>126</v>
      </c>
      <c r="X254" s="154" t="s">
        <v>126</v>
      </c>
      <c r="Y254" s="160"/>
      <c r="Z254" s="160" t="s">
        <v>166</v>
      </c>
      <c r="AA254" s="153">
        <v>113</v>
      </c>
      <c r="AB254" s="153">
        <v>1.59</v>
      </c>
      <c r="AC254" s="182">
        <f t="shared" si="8"/>
        <v>44.697598987381824</v>
      </c>
      <c r="AD254" s="153" t="str">
        <f t="shared" si="9"/>
        <v>OBESIDADE III</v>
      </c>
      <c r="AE254" s="233" t="s">
        <v>135</v>
      </c>
      <c r="AF254" s="153" t="s">
        <v>130</v>
      </c>
      <c r="AG254" s="159"/>
      <c r="AH254" s="153"/>
      <c r="AI254" s="161"/>
      <c r="AJ254" s="153"/>
      <c r="AK254" s="153"/>
      <c r="AL254" s="207" t="s">
        <v>131</v>
      </c>
      <c r="AM254" s="207"/>
      <c r="AN254" s="207"/>
      <c r="AO254" s="207" t="str">
        <f ca="1">IF(R254="","",IF(R254&gt;TODAY(),"0 meses",DATEDIF(R254,TODAY(),"m") &amp; " meses"))</f>
        <v>8 meses</v>
      </c>
      <c r="AP254" s="147" t="s">
        <v>67</v>
      </c>
      <c r="AQ254" s="147" t="s">
        <v>67</v>
      </c>
      <c r="AR254" s="147"/>
      <c r="AS254" s="209" t="s">
        <v>68</v>
      </c>
      <c r="AT254" s="223" t="str">
        <f>MONTH(B254)&amp;"/"&amp;YEAR(B254)</f>
        <v>1/2024</v>
      </c>
      <c r="AU254" s="223">
        <f>WEEKNUM(B254)-WEEKNUM(EOMONTH(B254,-1)+1)+1</f>
        <v>1</v>
      </c>
      <c r="AV254" s="209" t="str">
        <f>MONTH(R254)&amp;"/"&amp;YEAR(R254)</f>
        <v>10/2025</v>
      </c>
      <c r="AW254" s="209">
        <f>WEEKNUM(R254)-WEEKNUM(EOMONTH(R254,-1)+1)+1</f>
        <v>1</v>
      </c>
      <c r="AX254" s="209">
        <f>IF(BB254="S",IF(Q254="1. Aceitou o programa",R254-B254,0),0)</f>
        <v>641</v>
      </c>
      <c r="AY254" s="209">
        <f>IF(BB254="S",IF(AND(S254&lt;&gt;"",R254&lt;&gt;""),S254-R254,0),0)</f>
        <v>0</v>
      </c>
      <c r="AZ254" s="209">
        <f>IF(BB254="S",IF(Q254="1. Aceitou o programa",IF(OR(X254="Não se Aplica",X254=""),IF(OR(W254="Não se Aplica",W254=""),0,W254-V254),AVERAGE(X254-W254,W254-V254)),0),0)</f>
        <v>0</v>
      </c>
      <c r="BA254" s="209">
        <f>IF(BB254="S",IF(AND(Q254="1. Aceitou o programa",AH254="Realizada"),IFERROR(IF(AG254="",0,AG254-R254),0),0),0)</f>
        <v>0</v>
      </c>
      <c r="BB254" s="209" t="str">
        <f>_xlfn.XLOOKUP(U254,'Lista Suspensa'!$AA$20:$AA$23,'Lista Suspensa'!$AB$20:$AB$23,"N/A")</f>
        <v>S</v>
      </c>
    </row>
    <row r="255" spans="1:54" ht="12" customHeight="1">
      <c r="A255" s="151" t="s">
        <v>121</v>
      </c>
      <c r="B255" s="152">
        <v>45292</v>
      </c>
      <c r="C255" s="153" t="s">
        <v>122</v>
      </c>
      <c r="D255" s="153" t="s">
        <v>56</v>
      </c>
      <c r="E255" s="244">
        <v>94247686</v>
      </c>
      <c r="F255" s="144" t="s">
        <v>613</v>
      </c>
      <c r="G255" s="230"/>
      <c r="H255" s="154">
        <v>27652</v>
      </c>
      <c r="I255" s="153">
        <v>50</v>
      </c>
      <c r="J255" s="148" t="s">
        <v>70</v>
      </c>
      <c r="K255" s="153" t="s">
        <v>101</v>
      </c>
      <c r="L255" s="153"/>
      <c r="M255" s="153"/>
      <c r="N255" s="153"/>
      <c r="O255" s="155" t="s">
        <v>614</v>
      </c>
      <c r="P255" s="156" t="s">
        <v>60</v>
      </c>
      <c r="Q255" s="157" t="s">
        <v>110</v>
      </c>
      <c r="R255" s="158">
        <v>45937</v>
      </c>
      <c r="S255" s="159"/>
      <c r="T255" s="159" t="s">
        <v>62</v>
      </c>
      <c r="U255" s="159" t="s">
        <v>111</v>
      </c>
      <c r="V255" s="154">
        <v>45937</v>
      </c>
      <c r="W255" s="154" t="s">
        <v>126</v>
      </c>
      <c r="X255" s="154" t="s">
        <v>126</v>
      </c>
      <c r="Y255" s="160"/>
      <c r="Z255" s="160" t="s">
        <v>166</v>
      </c>
      <c r="AA255" s="153">
        <v>84</v>
      </c>
      <c r="AB255" s="153">
        <v>1.67</v>
      </c>
      <c r="AC255" s="182">
        <f t="shared" si="8"/>
        <v>30.119401914733409</v>
      </c>
      <c r="AD255" s="153" t="str">
        <f t="shared" si="9"/>
        <v>OBESIDADE I</v>
      </c>
      <c r="AE255" s="233" t="s">
        <v>135</v>
      </c>
      <c r="AF255" s="153" t="s">
        <v>130</v>
      </c>
      <c r="AG255" s="159"/>
      <c r="AH255" s="153"/>
      <c r="AI255" s="161"/>
      <c r="AJ255" s="153"/>
      <c r="AK255" s="153"/>
      <c r="AL255" s="207" t="s">
        <v>131</v>
      </c>
      <c r="AM255" s="207"/>
      <c r="AN255" s="207"/>
      <c r="AO255" s="207" t="str">
        <f ca="1">IF(R255="","",IF(R255&gt;TODAY(),"0 meses",DATEDIF(R255,TODAY(),"m") &amp; " meses"))</f>
        <v>8 meses</v>
      </c>
      <c r="AP255" s="147" t="s">
        <v>67</v>
      </c>
      <c r="AQ255" s="147" t="s">
        <v>67</v>
      </c>
      <c r="AR255" s="147"/>
      <c r="AS255" s="209" t="s">
        <v>68</v>
      </c>
      <c r="AT255" s="223" t="str">
        <f>MONTH(B255)&amp;"/"&amp;YEAR(B255)</f>
        <v>1/2024</v>
      </c>
      <c r="AU255" s="223">
        <f>WEEKNUM(B255)-WEEKNUM(EOMONTH(B255,-1)+1)+1</f>
        <v>1</v>
      </c>
      <c r="AV255" s="209" t="str">
        <f>MONTH(R255)&amp;"/"&amp;YEAR(R255)</f>
        <v>10/2025</v>
      </c>
      <c r="AW255" s="209">
        <f>WEEKNUM(R255)-WEEKNUM(EOMONTH(R255,-1)+1)+1</f>
        <v>2</v>
      </c>
      <c r="AX255" s="209">
        <f>IF(BB255="S",IF(Q255="1. Aceitou o programa",R255-B255,0),0)</f>
        <v>645</v>
      </c>
      <c r="AY255" s="209">
        <f>IF(BB255="S",IF(AND(S255&lt;&gt;"",R255&lt;&gt;""),S255-R255,0),0)</f>
        <v>0</v>
      </c>
      <c r="AZ255" s="209">
        <f>IF(BB255="S",IF(Q255="1. Aceitou o programa",IF(OR(X255="Não se Aplica",X255=""),IF(OR(W255="Não se Aplica",W255=""),0,W255-V255),AVERAGE(X255-W255,W255-V255)),0),0)</f>
        <v>0</v>
      </c>
      <c r="BA255" s="209">
        <f>IF(BB255="S",IF(AND(Q255="1. Aceitou o programa",AH255="Realizada"),IFERROR(IF(AG255="",0,AG255-R255),0),0),0)</f>
        <v>0</v>
      </c>
      <c r="BB255" s="209" t="str">
        <f>_xlfn.XLOOKUP(U255,'Lista Suspensa'!$AA$20:$AA$23,'Lista Suspensa'!$AB$20:$AB$23,"N/A")</f>
        <v>S</v>
      </c>
    </row>
    <row r="256" spans="1:54" ht="12" customHeight="1">
      <c r="A256" s="151" t="s">
        <v>121</v>
      </c>
      <c r="B256" s="152">
        <v>45292</v>
      </c>
      <c r="C256" s="153" t="s">
        <v>122</v>
      </c>
      <c r="D256" s="153" t="s">
        <v>56</v>
      </c>
      <c r="E256" s="244">
        <v>89643965</v>
      </c>
      <c r="F256" s="144" t="s">
        <v>615</v>
      </c>
      <c r="G256" s="230"/>
      <c r="H256" s="154">
        <v>29787</v>
      </c>
      <c r="I256" s="153">
        <v>44</v>
      </c>
      <c r="J256" s="148" t="s">
        <v>58</v>
      </c>
      <c r="K256" s="153" t="s">
        <v>101</v>
      </c>
      <c r="L256" s="153"/>
      <c r="M256" s="153"/>
      <c r="N256" s="153"/>
      <c r="O256" s="155" t="s">
        <v>616</v>
      </c>
      <c r="P256" s="156" t="s">
        <v>60</v>
      </c>
      <c r="Q256" s="157" t="s">
        <v>110</v>
      </c>
      <c r="R256" s="158">
        <v>45937</v>
      </c>
      <c r="S256" s="159"/>
      <c r="T256" s="159" t="s">
        <v>62</v>
      </c>
      <c r="U256" s="159" t="s">
        <v>111</v>
      </c>
      <c r="V256" s="154">
        <v>45937</v>
      </c>
      <c r="W256" s="154" t="s">
        <v>126</v>
      </c>
      <c r="X256" s="154" t="s">
        <v>126</v>
      </c>
      <c r="Y256" s="160"/>
      <c r="Z256" s="160" t="s">
        <v>128</v>
      </c>
      <c r="AA256" s="153">
        <v>143</v>
      </c>
      <c r="AB256" s="153">
        <v>1.81</v>
      </c>
      <c r="AC256" s="182">
        <f t="shared" si="8"/>
        <v>43.649461249656603</v>
      </c>
      <c r="AD256" s="153" t="str">
        <f t="shared" si="9"/>
        <v>OBESIDADE III</v>
      </c>
      <c r="AE256" s="233" t="s">
        <v>135</v>
      </c>
      <c r="AF256" s="153" t="s">
        <v>130</v>
      </c>
      <c r="AG256" s="159"/>
      <c r="AH256" s="153"/>
      <c r="AI256" s="161"/>
      <c r="AJ256" s="153"/>
      <c r="AK256" s="153"/>
      <c r="AL256" s="207" t="s">
        <v>131</v>
      </c>
      <c r="AM256" s="207"/>
      <c r="AN256" s="207"/>
      <c r="AO256" s="207" t="str">
        <f ca="1">IF(R256="","",IF(R256&gt;TODAY(),"0 meses",DATEDIF(R256,TODAY(),"m") &amp; " meses"))</f>
        <v>8 meses</v>
      </c>
      <c r="AP256" s="147" t="s">
        <v>67</v>
      </c>
      <c r="AQ256" s="147" t="s">
        <v>67</v>
      </c>
      <c r="AR256" s="147"/>
      <c r="AS256" s="209" t="s">
        <v>68</v>
      </c>
      <c r="AT256" s="223" t="str">
        <f>MONTH(B256)&amp;"/"&amp;YEAR(B256)</f>
        <v>1/2024</v>
      </c>
      <c r="AU256" s="223">
        <f>WEEKNUM(B256)-WEEKNUM(EOMONTH(B256,-1)+1)+1</f>
        <v>1</v>
      </c>
      <c r="AV256" s="209" t="str">
        <f>MONTH(R256)&amp;"/"&amp;YEAR(R256)</f>
        <v>10/2025</v>
      </c>
      <c r="AW256" s="209">
        <f>WEEKNUM(R256)-WEEKNUM(EOMONTH(R256,-1)+1)+1</f>
        <v>2</v>
      </c>
      <c r="AX256" s="209">
        <f>IF(BB256="S",IF(Q256="1. Aceitou o programa",R256-B256,0),0)</f>
        <v>645</v>
      </c>
      <c r="AY256" s="209">
        <f>IF(BB256="S",IF(AND(S256&lt;&gt;"",R256&lt;&gt;""),S256-R256,0),0)</f>
        <v>0</v>
      </c>
      <c r="AZ256" s="209">
        <f>IF(BB256="S",IF(Q256="1. Aceitou o programa",IF(OR(X256="Não se Aplica",X256=""),IF(OR(W256="Não se Aplica",W256=""),0,W256-V256),AVERAGE(X256-W256,W256-V256)),0),0)</f>
        <v>0</v>
      </c>
      <c r="BA256" s="209">
        <f>IF(BB256="S",IF(AND(Q256="1. Aceitou o programa",AH256="Realizada"),IFERROR(IF(AG256="",0,AG256-R256),0),0),0)</f>
        <v>0</v>
      </c>
      <c r="BB256" s="209" t="str">
        <f>_xlfn.XLOOKUP(U256,'Lista Suspensa'!$AA$20:$AA$23,'Lista Suspensa'!$AB$20:$AB$23,"N/A")</f>
        <v>S</v>
      </c>
    </row>
    <row r="257" spans="1:54" ht="12" customHeight="1">
      <c r="A257" s="151" t="s">
        <v>121</v>
      </c>
      <c r="B257" s="152">
        <v>45292</v>
      </c>
      <c r="C257" s="153" t="s">
        <v>122</v>
      </c>
      <c r="D257" s="153" t="s">
        <v>56</v>
      </c>
      <c r="E257" s="244">
        <v>93781259</v>
      </c>
      <c r="F257" s="144" t="s">
        <v>617</v>
      </c>
      <c r="G257" s="230"/>
      <c r="H257" s="154">
        <v>30669</v>
      </c>
      <c r="I257" s="153">
        <v>42</v>
      </c>
      <c r="J257" s="148" t="s">
        <v>70</v>
      </c>
      <c r="K257" s="153" t="s">
        <v>101</v>
      </c>
      <c r="L257" s="153"/>
      <c r="M257" s="153"/>
      <c r="N257" s="153"/>
      <c r="O257" s="155" t="s">
        <v>618</v>
      </c>
      <c r="P257" s="156" t="s">
        <v>60</v>
      </c>
      <c r="Q257" s="157" t="s">
        <v>110</v>
      </c>
      <c r="R257" s="158">
        <v>45937</v>
      </c>
      <c r="S257" s="159"/>
      <c r="T257" s="159" t="s">
        <v>62</v>
      </c>
      <c r="U257" s="159" t="s">
        <v>111</v>
      </c>
      <c r="V257" s="154">
        <v>45937</v>
      </c>
      <c r="W257" s="154" t="s">
        <v>126</v>
      </c>
      <c r="X257" s="154" t="s">
        <v>126</v>
      </c>
      <c r="Y257" s="160"/>
      <c r="Z257" s="160" t="s">
        <v>128</v>
      </c>
      <c r="AA257" s="153">
        <v>131</v>
      </c>
      <c r="AB257" s="153">
        <v>1.72</v>
      </c>
      <c r="AC257" s="182">
        <f t="shared" si="8"/>
        <v>44.28069226608978</v>
      </c>
      <c r="AD257" s="153" t="str">
        <f t="shared" si="9"/>
        <v>OBESIDADE III</v>
      </c>
      <c r="AE257" s="233" t="s">
        <v>135</v>
      </c>
      <c r="AF257" s="153" t="s">
        <v>130</v>
      </c>
      <c r="AG257" s="159"/>
      <c r="AH257" s="153"/>
      <c r="AI257" s="161"/>
      <c r="AJ257" s="153"/>
      <c r="AK257" s="153"/>
      <c r="AL257" s="207" t="s">
        <v>131</v>
      </c>
      <c r="AM257" s="207"/>
      <c r="AN257" s="207"/>
      <c r="AO257" s="207" t="str">
        <f ca="1">IF(R257="","",IF(R257&gt;TODAY(),"0 meses",DATEDIF(R257,TODAY(),"m") &amp; " meses"))</f>
        <v>8 meses</v>
      </c>
      <c r="AP257" s="147" t="s">
        <v>67</v>
      </c>
      <c r="AQ257" s="147" t="s">
        <v>67</v>
      </c>
      <c r="AR257" s="147"/>
      <c r="AS257" s="209" t="s">
        <v>68</v>
      </c>
      <c r="AT257" s="223" t="str">
        <f>MONTH(B257)&amp;"/"&amp;YEAR(B257)</f>
        <v>1/2024</v>
      </c>
      <c r="AU257" s="223">
        <f>WEEKNUM(B257)-WEEKNUM(EOMONTH(B257,-1)+1)+1</f>
        <v>1</v>
      </c>
      <c r="AV257" s="209" t="str">
        <f>MONTH(R257)&amp;"/"&amp;YEAR(R257)</f>
        <v>10/2025</v>
      </c>
      <c r="AW257" s="209">
        <f>WEEKNUM(R257)-WEEKNUM(EOMONTH(R257,-1)+1)+1</f>
        <v>2</v>
      </c>
      <c r="AX257" s="209">
        <f>IF(BB257="S",IF(Q257="1. Aceitou o programa",R257-B257,0),0)</f>
        <v>645</v>
      </c>
      <c r="AY257" s="209">
        <f>IF(BB257="S",IF(AND(S257&lt;&gt;"",R257&lt;&gt;""),S257-R257,0),0)</f>
        <v>0</v>
      </c>
      <c r="AZ257" s="209">
        <f>IF(BB257="S",IF(Q257="1. Aceitou o programa",IF(OR(X257="Não se Aplica",X257=""),IF(OR(W257="Não se Aplica",W257=""),0,W257-V257),AVERAGE(X257-W257,W257-V257)),0),0)</f>
        <v>0</v>
      </c>
      <c r="BA257" s="209">
        <f>IF(BB257="S",IF(AND(Q257="1. Aceitou o programa",AH257="Realizada"),IFERROR(IF(AG257="",0,AG257-R257),0),0),0)</f>
        <v>0</v>
      </c>
      <c r="BB257" s="209" t="str">
        <f>_xlfn.XLOOKUP(U257,'Lista Suspensa'!$AA$20:$AA$23,'Lista Suspensa'!$AB$20:$AB$23,"N/A")</f>
        <v>S</v>
      </c>
    </row>
    <row r="258" spans="1:54" ht="12" customHeight="1">
      <c r="A258" s="151" t="s">
        <v>121</v>
      </c>
      <c r="B258" s="152">
        <v>45292</v>
      </c>
      <c r="C258" s="153" t="s">
        <v>122</v>
      </c>
      <c r="D258" s="153" t="s">
        <v>56</v>
      </c>
      <c r="E258" s="244">
        <v>93793074</v>
      </c>
      <c r="F258" s="144" t="s">
        <v>619</v>
      </c>
      <c r="G258" s="230"/>
      <c r="H258" s="154">
        <v>32326</v>
      </c>
      <c r="I258" s="153">
        <v>37</v>
      </c>
      <c r="J258" s="148" t="s">
        <v>70</v>
      </c>
      <c r="K258" s="153" t="s">
        <v>101</v>
      </c>
      <c r="L258" s="153"/>
      <c r="M258" s="153"/>
      <c r="N258" s="153"/>
      <c r="O258" s="155" t="s">
        <v>620</v>
      </c>
      <c r="P258" s="156" t="s">
        <v>60</v>
      </c>
      <c r="Q258" s="157" t="s">
        <v>110</v>
      </c>
      <c r="R258" s="158">
        <v>45937</v>
      </c>
      <c r="S258" s="159"/>
      <c r="T258" s="159" t="s">
        <v>62</v>
      </c>
      <c r="U258" s="159" t="s">
        <v>111</v>
      </c>
      <c r="V258" s="154">
        <v>45937</v>
      </c>
      <c r="W258" s="154" t="s">
        <v>126</v>
      </c>
      <c r="X258" s="154" t="s">
        <v>126</v>
      </c>
      <c r="Y258" s="160"/>
      <c r="Z258" s="160" t="s">
        <v>190</v>
      </c>
      <c r="AA258" s="153">
        <v>92</v>
      </c>
      <c r="AB258" s="153">
        <v>1.59</v>
      </c>
      <c r="AC258" s="182">
        <f t="shared" ref="AC258:AC321" si="10">SUM(AA258/(AB258^2))</f>
        <v>36.390965547248918</v>
      </c>
      <c r="AD258" s="153" t="str">
        <f t="shared" ref="AD258:AD321" si="11">IF(AC258&lt;18.5,"ABAIXO DO PESO",
(IF(AC258&lt;=24.9,"PESO NORMAL",
(IF(AC258&lt;=29.9,"SOBREPESO",
(IF(AC258&lt;=34.9,"OBESIDADE I",
(IF(AC258&lt;=39.9,"OBESIDADE II",
(IF(AC258&lt;=999,"OBESIDADE III","VAZIO")))))))))))</f>
        <v>OBESIDADE II</v>
      </c>
      <c r="AE258" s="233" t="s">
        <v>135</v>
      </c>
      <c r="AF258" s="153" t="s">
        <v>130</v>
      </c>
      <c r="AG258" s="159"/>
      <c r="AH258" s="153"/>
      <c r="AI258" s="161"/>
      <c r="AJ258" s="153"/>
      <c r="AK258" s="153"/>
      <c r="AL258" s="207" t="s">
        <v>131</v>
      </c>
      <c r="AM258" s="207"/>
      <c r="AN258" s="207"/>
      <c r="AO258" s="207" t="str">
        <f ca="1">IF(R258="","",IF(R258&gt;TODAY(),"0 meses",DATEDIF(R258,TODAY(),"m") &amp; " meses"))</f>
        <v>8 meses</v>
      </c>
      <c r="AP258" s="147" t="s">
        <v>67</v>
      </c>
      <c r="AQ258" s="147" t="s">
        <v>67</v>
      </c>
      <c r="AR258" s="147"/>
      <c r="AS258" s="209" t="s">
        <v>68</v>
      </c>
      <c r="AT258" s="223" t="str">
        <f>MONTH(B258)&amp;"/"&amp;YEAR(B258)</f>
        <v>1/2024</v>
      </c>
      <c r="AU258" s="223">
        <f>WEEKNUM(B258)-WEEKNUM(EOMONTH(B258,-1)+1)+1</f>
        <v>1</v>
      </c>
      <c r="AV258" s="209" t="str">
        <f>MONTH(R258)&amp;"/"&amp;YEAR(R258)</f>
        <v>10/2025</v>
      </c>
      <c r="AW258" s="209">
        <f>WEEKNUM(R258)-WEEKNUM(EOMONTH(R258,-1)+1)+1</f>
        <v>2</v>
      </c>
      <c r="AX258" s="209">
        <f>IF(BB258="S",IF(Q258="1. Aceitou o programa",R258-B258,0),0)</f>
        <v>645</v>
      </c>
      <c r="AY258" s="209">
        <f>IF(BB258="S",IF(AND(S258&lt;&gt;"",R258&lt;&gt;""),S258-R258,0),0)</f>
        <v>0</v>
      </c>
      <c r="AZ258" s="209">
        <f>IF(BB258="S",IF(Q258="1. Aceitou o programa",IF(OR(X258="Não se Aplica",X258=""),IF(OR(W258="Não se Aplica",W258=""),0,W258-V258),AVERAGE(X258-W258,W258-V258)),0),0)</f>
        <v>0</v>
      </c>
      <c r="BA258" s="209">
        <f>IF(BB258="S",IF(AND(Q258="1. Aceitou o programa",AH258="Realizada"),IFERROR(IF(AG258="",0,AG258-R258),0),0),0)</f>
        <v>0</v>
      </c>
      <c r="BB258" s="209" t="str">
        <f>_xlfn.XLOOKUP(U258,'Lista Suspensa'!$AA$20:$AA$23,'Lista Suspensa'!$AB$20:$AB$23,"N/A")</f>
        <v>S</v>
      </c>
    </row>
    <row r="259" spans="1:54" ht="12" customHeight="1">
      <c r="A259" s="151" t="s">
        <v>121</v>
      </c>
      <c r="B259" s="152">
        <v>45292</v>
      </c>
      <c r="C259" s="153" t="s">
        <v>122</v>
      </c>
      <c r="D259" s="153" t="s">
        <v>56</v>
      </c>
      <c r="E259" s="244">
        <v>88320493</v>
      </c>
      <c r="F259" s="144" t="s">
        <v>621</v>
      </c>
      <c r="G259" s="230"/>
      <c r="H259" s="154">
        <v>29308</v>
      </c>
      <c r="I259" s="153">
        <v>46</v>
      </c>
      <c r="J259" s="148" t="s">
        <v>70</v>
      </c>
      <c r="K259" s="153" t="s">
        <v>59</v>
      </c>
      <c r="L259" s="153"/>
      <c r="M259" s="153"/>
      <c r="N259" s="153"/>
      <c r="O259" s="155" t="s">
        <v>622</v>
      </c>
      <c r="P259" s="156" t="s">
        <v>60</v>
      </c>
      <c r="Q259" s="157" t="s">
        <v>110</v>
      </c>
      <c r="R259" s="158">
        <v>45937</v>
      </c>
      <c r="S259" s="159"/>
      <c r="T259" s="159" t="s">
        <v>62</v>
      </c>
      <c r="U259" s="159" t="s">
        <v>111</v>
      </c>
      <c r="V259" s="154">
        <v>45937</v>
      </c>
      <c r="W259" s="154" t="s">
        <v>126</v>
      </c>
      <c r="X259" s="154" t="s">
        <v>126</v>
      </c>
      <c r="Y259" s="160"/>
      <c r="Z259" s="160" t="s">
        <v>128</v>
      </c>
      <c r="AA259" s="153">
        <v>85</v>
      </c>
      <c r="AB259" s="153">
        <v>1.5</v>
      </c>
      <c r="AC259" s="182">
        <f t="shared" si="10"/>
        <v>37.777777777777779</v>
      </c>
      <c r="AD259" s="153" t="str">
        <f t="shared" si="11"/>
        <v>OBESIDADE II</v>
      </c>
      <c r="AE259" s="233" t="s">
        <v>135</v>
      </c>
      <c r="AF259" s="153" t="s">
        <v>130</v>
      </c>
      <c r="AG259" s="159"/>
      <c r="AH259" s="153"/>
      <c r="AI259" s="161"/>
      <c r="AJ259" s="153"/>
      <c r="AK259" s="153"/>
      <c r="AL259" s="207" t="s">
        <v>131</v>
      </c>
      <c r="AM259" s="207"/>
      <c r="AN259" s="207"/>
      <c r="AO259" s="207" t="str">
        <f ca="1">IF(R259="","",IF(R259&gt;TODAY(),"0 meses",DATEDIF(R259,TODAY(),"m") &amp; " meses"))</f>
        <v>8 meses</v>
      </c>
      <c r="AP259" s="147" t="s">
        <v>67</v>
      </c>
      <c r="AQ259" s="147" t="s">
        <v>67</v>
      </c>
      <c r="AR259" s="147"/>
      <c r="AS259" s="209" t="s">
        <v>68</v>
      </c>
      <c r="AT259" s="223" t="str">
        <f>MONTH(B259)&amp;"/"&amp;YEAR(B259)</f>
        <v>1/2024</v>
      </c>
      <c r="AU259" s="223">
        <f>WEEKNUM(B259)-WEEKNUM(EOMONTH(B259,-1)+1)+1</f>
        <v>1</v>
      </c>
      <c r="AV259" s="209" t="str">
        <f>MONTH(R259)&amp;"/"&amp;YEAR(R259)</f>
        <v>10/2025</v>
      </c>
      <c r="AW259" s="209">
        <f>WEEKNUM(R259)-WEEKNUM(EOMONTH(R259,-1)+1)+1</f>
        <v>2</v>
      </c>
      <c r="AX259" s="209">
        <f>IF(BB259="S",IF(Q259="1. Aceitou o programa",R259-B259,0),0)</f>
        <v>645</v>
      </c>
      <c r="AY259" s="209">
        <f>IF(BB259="S",IF(AND(S259&lt;&gt;"",R259&lt;&gt;""),S259-R259,0),0)</f>
        <v>0</v>
      </c>
      <c r="AZ259" s="209">
        <f>IF(BB259="S",IF(Q259="1. Aceitou o programa",IF(OR(X259="Não se Aplica",X259=""),IF(OR(W259="Não se Aplica",W259=""),0,W259-V259),AVERAGE(X259-W259,W259-V259)),0),0)</f>
        <v>0</v>
      </c>
      <c r="BA259" s="209">
        <f>IF(BB259="S",IF(AND(Q259="1. Aceitou o programa",AH259="Realizada"),IFERROR(IF(AG259="",0,AG259-R259),0),0),0)</f>
        <v>0</v>
      </c>
      <c r="BB259" s="209" t="str">
        <f>_xlfn.XLOOKUP(U259,'Lista Suspensa'!$AA$20:$AA$23,'Lista Suspensa'!$AB$20:$AB$23,"N/A")</f>
        <v>S</v>
      </c>
    </row>
    <row r="260" spans="1:54" ht="12" customHeight="1">
      <c r="A260" s="151" t="s">
        <v>121</v>
      </c>
      <c r="B260" s="152">
        <v>45292</v>
      </c>
      <c r="C260" s="153" t="s">
        <v>122</v>
      </c>
      <c r="D260" s="153" t="s">
        <v>56</v>
      </c>
      <c r="E260" s="244">
        <v>94974520</v>
      </c>
      <c r="F260" s="144" t="s">
        <v>623</v>
      </c>
      <c r="G260" s="230"/>
      <c r="H260" s="154">
        <v>33558</v>
      </c>
      <c r="I260" s="153">
        <v>34</v>
      </c>
      <c r="J260" s="148" t="s">
        <v>58</v>
      </c>
      <c r="K260" s="153" t="s">
        <v>59</v>
      </c>
      <c r="L260" s="153"/>
      <c r="M260" s="153"/>
      <c r="N260" s="153"/>
      <c r="O260" s="155" t="s">
        <v>624</v>
      </c>
      <c r="P260" s="156" t="s">
        <v>60</v>
      </c>
      <c r="Q260" s="157" t="s">
        <v>110</v>
      </c>
      <c r="R260" s="158">
        <v>45937</v>
      </c>
      <c r="S260" s="159"/>
      <c r="T260" s="159" t="s">
        <v>62</v>
      </c>
      <c r="U260" s="159" t="s">
        <v>111</v>
      </c>
      <c r="V260" s="154">
        <v>45937</v>
      </c>
      <c r="W260" s="154" t="s">
        <v>126</v>
      </c>
      <c r="X260" s="154" t="s">
        <v>126</v>
      </c>
      <c r="Y260" s="160"/>
      <c r="Z260" s="160" t="s">
        <v>134</v>
      </c>
      <c r="AA260" s="153">
        <v>120</v>
      </c>
      <c r="AB260" s="153">
        <v>1.75</v>
      </c>
      <c r="AC260" s="182">
        <f t="shared" si="10"/>
        <v>39.183673469387756</v>
      </c>
      <c r="AD260" s="153" t="str">
        <f t="shared" si="11"/>
        <v>OBESIDADE II</v>
      </c>
      <c r="AE260" s="233" t="s">
        <v>135</v>
      </c>
      <c r="AF260" s="153" t="s">
        <v>130</v>
      </c>
      <c r="AG260" s="159"/>
      <c r="AH260" s="153"/>
      <c r="AI260" s="161"/>
      <c r="AJ260" s="153"/>
      <c r="AK260" s="153"/>
      <c r="AL260" s="207" t="s">
        <v>131</v>
      </c>
      <c r="AM260" s="207"/>
      <c r="AN260" s="207"/>
      <c r="AO260" s="207" t="str">
        <f ca="1">IF(R260="","",IF(R260&gt;TODAY(),"0 meses",DATEDIF(R260,TODAY(),"m") &amp; " meses"))</f>
        <v>8 meses</v>
      </c>
      <c r="AP260" s="147" t="s">
        <v>67</v>
      </c>
      <c r="AQ260" s="147" t="s">
        <v>67</v>
      </c>
      <c r="AR260" s="147"/>
      <c r="AS260" s="209" t="s">
        <v>68</v>
      </c>
      <c r="AT260" s="223" t="str">
        <f>MONTH(B260)&amp;"/"&amp;YEAR(B260)</f>
        <v>1/2024</v>
      </c>
      <c r="AU260" s="223">
        <f>WEEKNUM(B260)-WEEKNUM(EOMONTH(B260,-1)+1)+1</f>
        <v>1</v>
      </c>
      <c r="AV260" s="209" t="str">
        <f>MONTH(R260)&amp;"/"&amp;YEAR(R260)</f>
        <v>10/2025</v>
      </c>
      <c r="AW260" s="209">
        <f>WEEKNUM(R260)-WEEKNUM(EOMONTH(R260,-1)+1)+1</f>
        <v>2</v>
      </c>
      <c r="AX260" s="209">
        <f>IF(BB260="S",IF(Q260="1. Aceitou o programa",R260-B260,0),0)</f>
        <v>645</v>
      </c>
      <c r="AY260" s="209">
        <f>IF(BB260="S",IF(AND(S260&lt;&gt;"",R260&lt;&gt;""),S260-R260,0),0)</f>
        <v>0</v>
      </c>
      <c r="AZ260" s="209">
        <f>IF(BB260="S",IF(Q260="1. Aceitou o programa",IF(OR(X260="Não se Aplica",X260=""),IF(OR(W260="Não se Aplica",W260=""),0,W260-V260),AVERAGE(X260-W260,W260-V260)),0),0)</f>
        <v>0</v>
      </c>
      <c r="BA260" s="209">
        <f>IF(BB260="S",IF(AND(Q260="1. Aceitou o programa",AH260="Realizada"),IFERROR(IF(AG260="",0,AG260-R260),0),0),0)</f>
        <v>0</v>
      </c>
      <c r="BB260" s="209" t="str">
        <f>_xlfn.XLOOKUP(U260,'Lista Suspensa'!$AA$20:$AA$23,'Lista Suspensa'!$AB$20:$AB$23,"N/A")</f>
        <v>S</v>
      </c>
    </row>
    <row r="261" spans="1:54" ht="12" customHeight="1">
      <c r="A261" s="151" t="s">
        <v>121</v>
      </c>
      <c r="B261" s="152">
        <v>45292</v>
      </c>
      <c r="C261" s="153" t="s">
        <v>122</v>
      </c>
      <c r="D261" s="153" t="s">
        <v>56</v>
      </c>
      <c r="E261" s="244">
        <v>84374547</v>
      </c>
      <c r="F261" s="144" t="s">
        <v>625</v>
      </c>
      <c r="G261" s="230"/>
      <c r="H261" s="154">
        <v>33355</v>
      </c>
      <c r="I261" s="153">
        <v>35</v>
      </c>
      <c r="J261" s="148" t="s">
        <v>70</v>
      </c>
      <c r="K261" s="153"/>
      <c r="L261" s="153"/>
      <c r="M261" s="153"/>
      <c r="N261" s="153"/>
      <c r="O261" s="155" t="s">
        <v>626</v>
      </c>
      <c r="P261" s="156" t="s">
        <v>60</v>
      </c>
      <c r="Q261" s="157" t="s">
        <v>110</v>
      </c>
      <c r="R261" s="158">
        <v>45937</v>
      </c>
      <c r="S261" s="159"/>
      <c r="T261" s="159" t="s">
        <v>62</v>
      </c>
      <c r="U261" s="159" t="s">
        <v>111</v>
      </c>
      <c r="V261" s="154">
        <v>45937</v>
      </c>
      <c r="W261" s="154" t="s">
        <v>126</v>
      </c>
      <c r="X261" s="154" t="s">
        <v>126</v>
      </c>
      <c r="Y261" s="160"/>
      <c r="Z261" s="160" t="s">
        <v>166</v>
      </c>
      <c r="AA261" s="153">
        <v>118</v>
      </c>
      <c r="AB261" s="153">
        <v>1.63</v>
      </c>
      <c r="AC261" s="182">
        <f t="shared" si="10"/>
        <v>44.412661372275963</v>
      </c>
      <c r="AD261" s="153" t="str">
        <f t="shared" si="11"/>
        <v>OBESIDADE III</v>
      </c>
      <c r="AE261" s="233" t="s">
        <v>135</v>
      </c>
      <c r="AF261" s="153" t="s">
        <v>130</v>
      </c>
      <c r="AG261" s="159"/>
      <c r="AH261" s="153"/>
      <c r="AI261" s="161"/>
      <c r="AJ261" s="153"/>
      <c r="AK261" s="153"/>
      <c r="AL261" s="207" t="s">
        <v>131</v>
      </c>
      <c r="AM261" s="207"/>
      <c r="AN261" s="207"/>
      <c r="AO261" s="207" t="str">
        <f ca="1">IF(R261="","",IF(R261&gt;TODAY(),"0 meses",DATEDIF(R261,TODAY(),"m") &amp; " meses"))</f>
        <v>8 meses</v>
      </c>
      <c r="AP261" s="147" t="s">
        <v>67</v>
      </c>
      <c r="AQ261" s="147" t="s">
        <v>67</v>
      </c>
      <c r="AR261" s="147"/>
      <c r="AS261" s="209" t="s">
        <v>68</v>
      </c>
      <c r="AT261" s="223" t="str">
        <f>MONTH(B261)&amp;"/"&amp;YEAR(B261)</f>
        <v>1/2024</v>
      </c>
      <c r="AU261" s="223">
        <f>WEEKNUM(B261)-WEEKNUM(EOMONTH(B261,-1)+1)+1</f>
        <v>1</v>
      </c>
      <c r="AV261" s="209" t="str">
        <f>MONTH(R261)&amp;"/"&amp;YEAR(R261)</f>
        <v>10/2025</v>
      </c>
      <c r="AW261" s="209">
        <f>WEEKNUM(R261)-WEEKNUM(EOMONTH(R261,-1)+1)+1</f>
        <v>2</v>
      </c>
      <c r="AX261" s="209">
        <f>IF(BB261="S",IF(Q261="1. Aceitou o programa",R261-B261,0),0)</f>
        <v>645</v>
      </c>
      <c r="AY261" s="209">
        <f>IF(BB261="S",IF(AND(S261&lt;&gt;"",R261&lt;&gt;""),S261-R261,0),0)</f>
        <v>0</v>
      </c>
      <c r="AZ261" s="209">
        <f>IF(BB261="S",IF(Q261="1. Aceitou o programa",IF(OR(X261="Não se Aplica",X261=""),IF(OR(W261="Não se Aplica",W261=""),0,W261-V261),AVERAGE(X261-W261,W261-V261)),0),0)</f>
        <v>0</v>
      </c>
      <c r="BA261" s="209">
        <f>IF(BB261="S",IF(AND(Q261="1. Aceitou o programa",AH261="Realizada"),IFERROR(IF(AG261="",0,AG261-R261),0),0),0)</f>
        <v>0</v>
      </c>
      <c r="BB261" s="209" t="str">
        <f>_xlfn.XLOOKUP(U261,'Lista Suspensa'!$AA$20:$AA$23,'Lista Suspensa'!$AB$20:$AB$23,"N/A")</f>
        <v>S</v>
      </c>
    </row>
    <row r="262" spans="1:54" ht="12" customHeight="1">
      <c r="A262" s="151" t="s">
        <v>121</v>
      </c>
      <c r="B262" s="152">
        <v>45292</v>
      </c>
      <c r="C262" s="153" t="s">
        <v>122</v>
      </c>
      <c r="D262" s="153" t="s">
        <v>56</v>
      </c>
      <c r="E262" s="244">
        <v>89695475</v>
      </c>
      <c r="F262" s="144" t="s">
        <v>627</v>
      </c>
      <c r="G262" s="230"/>
      <c r="H262" s="154">
        <v>33444</v>
      </c>
      <c r="I262" s="153">
        <v>34</v>
      </c>
      <c r="J262" s="148" t="s">
        <v>70</v>
      </c>
      <c r="K262" s="153"/>
      <c r="L262" s="153"/>
      <c r="M262" s="153"/>
      <c r="N262" s="153">
        <v>450</v>
      </c>
      <c r="O262" s="155" t="s">
        <v>628</v>
      </c>
      <c r="P262" s="156" t="s">
        <v>60</v>
      </c>
      <c r="Q262" s="157" t="s">
        <v>110</v>
      </c>
      <c r="R262" s="158">
        <v>45937</v>
      </c>
      <c r="S262" s="159"/>
      <c r="T262" s="159" t="s">
        <v>62</v>
      </c>
      <c r="U262" s="159" t="s">
        <v>111</v>
      </c>
      <c r="V262" s="154">
        <v>45937</v>
      </c>
      <c r="W262" s="154" t="s">
        <v>126</v>
      </c>
      <c r="X262" s="154" t="s">
        <v>126</v>
      </c>
      <c r="Y262" s="160"/>
      <c r="Z262" s="160" t="s">
        <v>166</v>
      </c>
      <c r="AA262" s="153">
        <v>104</v>
      </c>
      <c r="AB262" s="153">
        <v>1.58</v>
      </c>
      <c r="AC262" s="182">
        <f t="shared" si="10"/>
        <v>41.659990386156061</v>
      </c>
      <c r="AD262" s="153" t="str">
        <f t="shared" si="11"/>
        <v>OBESIDADE III</v>
      </c>
      <c r="AE262" s="233" t="s">
        <v>135</v>
      </c>
      <c r="AF262" s="153" t="s">
        <v>130</v>
      </c>
      <c r="AG262" s="159"/>
      <c r="AH262" s="153"/>
      <c r="AI262" s="161"/>
      <c r="AJ262" s="153"/>
      <c r="AK262" s="153"/>
      <c r="AL262" s="207" t="s">
        <v>131</v>
      </c>
      <c r="AM262" s="207"/>
      <c r="AN262" s="207"/>
      <c r="AO262" s="207" t="str">
        <f ca="1">IF(R262="","",IF(R262&gt;TODAY(),"0 meses",DATEDIF(R262,TODAY(),"m") &amp; " meses"))</f>
        <v>8 meses</v>
      </c>
      <c r="AP262" s="147" t="s">
        <v>67</v>
      </c>
      <c r="AQ262" s="147" t="s">
        <v>67</v>
      </c>
      <c r="AR262" s="147"/>
      <c r="AS262" s="209" t="s">
        <v>68</v>
      </c>
      <c r="AT262" s="223" t="str">
        <f>MONTH(B262)&amp;"/"&amp;YEAR(B262)</f>
        <v>1/2024</v>
      </c>
      <c r="AU262" s="223">
        <f>WEEKNUM(B262)-WEEKNUM(EOMONTH(B262,-1)+1)+1</f>
        <v>1</v>
      </c>
      <c r="AV262" s="209" t="str">
        <f>MONTH(R262)&amp;"/"&amp;YEAR(R262)</f>
        <v>10/2025</v>
      </c>
      <c r="AW262" s="209">
        <f>WEEKNUM(R262)-WEEKNUM(EOMONTH(R262,-1)+1)+1</f>
        <v>2</v>
      </c>
      <c r="AX262" s="209">
        <f>IF(BB262="S",IF(Q262="1. Aceitou o programa",R262-B262,0),0)</f>
        <v>645</v>
      </c>
      <c r="AY262" s="209">
        <f>IF(BB262="S",IF(AND(S262&lt;&gt;"",R262&lt;&gt;""),S262-R262,0),0)</f>
        <v>0</v>
      </c>
      <c r="AZ262" s="209">
        <f>IF(BB262="S",IF(Q262="1. Aceitou o programa",IF(OR(X262="Não se Aplica",X262=""),IF(OR(W262="Não se Aplica",W262=""),0,W262-V262),AVERAGE(X262-W262,W262-V262)),0),0)</f>
        <v>0</v>
      </c>
      <c r="BA262" s="209">
        <f>IF(BB262="S",IF(AND(Q262="1. Aceitou o programa",AH262="Realizada"),IFERROR(IF(AG262="",0,AG262-R262),0),0),0)</f>
        <v>0</v>
      </c>
      <c r="BB262" s="209" t="str">
        <f>_xlfn.XLOOKUP(U262,'Lista Suspensa'!$AA$20:$AA$23,'Lista Suspensa'!$AB$20:$AB$23,"N/A")</f>
        <v>S</v>
      </c>
    </row>
    <row r="263" spans="1:54" ht="12" customHeight="1">
      <c r="A263" s="151" t="s">
        <v>121</v>
      </c>
      <c r="B263" s="152">
        <v>45292</v>
      </c>
      <c r="C263" s="153" t="s">
        <v>122</v>
      </c>
      <c r="D263" s="153" t="s">
        <v>56</v>
      </c>
      <c r="E263" s="244">
        <v>94578442</v>
      </c>
      <c r="F263" s="144" t="s">
        <v>629</v>
      </c>
      <c r="G263" s="230"/>
      <c r="H263" s="154">
        <v>35445</v>
      </c>
      <c r="I263" s="153">
        <v>29</v>
      </c>
      <c r="J263" s="148" t="s">
        <v>58</v>
      </c>
      <c r="K263" s="153"/>
      <c r="L263" s="153"/>
      <c r="M263" s="153"/>
      <c r="N263" s="153"/>
      <c r="O263" s="155" t="s">
        <v>630</v>
      </c>
      <c r="P263" s="156" t="s">
        <v>60</v>
      </c>
      <c r="Q263" s="157" t="s">
        <v>110</v>
      </c>
      <c r="R263" s="158">
        <v>45937</v>
      </c>
      <c r="S263" s="159"/>
      <c r="T263" s="159" t="s">
        <v>62</v>
      </c>
      <c r="U263" s="159" t="s">
        <v>111</v>
      </c>
      <c r="V263" s="154">
        <v>45937</v>
      </c>
      <c r="W263" s="154" t="s">
        <v>126</v>
      </c>
      <c r="X263" s="154" t="s">
        <v>126</v>
      </c>
      <c r="Y263" s="160"/>
      <c r="Z263" s="160" t="s">
        <v>128</v>
      </c>
      <c r="AA263" s="153">
        <v>135</v>
      </c>
      <c r="AB263" s="153">
        <v>1.72</v>
      </c>
      <c r="AC263" s="182">
        <f t="shared" si="10"/>
        <v>45.632774472687942</v>
      </c>
      <c r="AD263" s="153" t="str">
        <f t="shared" si="11"/>
        <v>OBESIDADE III</v>
      </c>
      <c r="AE263" s="233" t="s">
        <v>135</v>
      </c>
      <c r="AF263" s="153" t="s">
        <v>130</v>
      </c>
      <c r="AG263" s="159"/>
      <c r="AH263" s="153"/>
      <c r="AI263" s="161"/>
      <c r="AJ263" s="153"/>
      <c r="AK263" s="153"/>
      <c r="AL263" s="207" t="s">
        <v>131</v>
      </c>
      <c r="AM263" s="207"/>
      <c r="AN263" s="207"/>
      <c r="AO263" s="207" t="str">
        <f ca="1">IF(R263="","",IF(R263&gt;TODAY(),"0 meses",DATEDIF(R263,TODAY(),"m") &amp; " meses"))</f>
        <v>8 meses</v>
      </c>
      <c r="AP263" s="147" t="s">
        <v>67</v>
      </c>
      <c r="AQ263" s="147" t="s">
        <v>67</v>
      </c>
      <c r="AR263" s="147"/>
      <c r="AS263" s="209" t="s">
        <v>68</v>
      </c>
      <c r="AT263" s="223" t="str">
        <f>MONTH(B263)&amp;"/"&amp;YEAR(B263)</f>
        <v>1/2024</v>
      </c>
      <c r="AU263" s="223">
        <f>WEEKNUM(B263)-WEEKNUM(EOMONTH(B263,-1)+1)+1</f>
        <v>1</v>
      </c>
      <c r="AV263" s="209" t="str">
        <f>MONTH(R263)&amp;"/"&amp;YEAR(R263)</f>
        <v>10/2025</v>
      </c>
      <c r="AW263" s="209">
        <f>WEEKNUM(R263)-WEEKNUM(EOMONTH(R263,-1)+1)+1</f>
        <v>2</v>
      </c>
      <c r="AX263" s="209">
        <f>IF(BB263="S",IF(Q263="1. Aceitou o programa",R263-B263,0),0)</f>
        <v>645</v>
      </c>
      <c r="AY263" s="209">
        <f>IF(BB263="S",IF(AND(S263&lt;&gt;"",R263&lt;&gt;""),S263-R263,0),0)</f>
        <v>0</v>
      </c>
      <c r="AZ263" s="209">
        <f>IF(BB263="S",IF(Q263="1. Aceitou o programa",IF(OR(X263="Não se Aplica",X263=""),IF(OR(W263="Não se Aplica",W263=""),0,W263-V263),AVERAGE(X263-W263,W263-V263)),0),0)</f>
        <v>0</v>
      </c>
      <c r="BA263" s="209">
        <f>IF(BB263="S",IF(AND(Q263="1. Aceitou o programa",AH263="Realizada"),IFERROR(IF(AG263="",0,AG263-R263),0),0),0)</f>
        <v>0</v>
      </c>
      <c r="BB263" s="209" t="str">
        <f>_xlfn.XLOOKUP(U263,'Lista Suspensa'!$AA$20:$AA$23,'Lista Suspensa'!$AB$20:$AB$23,"N/A")</f>
        <v>S</v>
      </c>
    </row>
    <row r="264" spans="1:54" ht="12" customHeight="1">
      <c r="A264" s="151" t="s">
        <v>121</v>
      </c>
      <c r="B264" s="152">
        <v>45292</v>
      </c>
      <c r="C264" s="153" t="s">
        <v>122</v>
      </c>
      <c r="D264" s="153" t="s">
        <v>56</v>
      </c>
      <c r="E264" s="244">
        <v>94809359</v>
      </c>
      <c r="F264" s="144" t="s">
        <v>631</v>
      </c>
      <c r="G264" s="230"/>
      <c r="H264" s="154">
        <v>35586</v>
      </c>
      <c r="I264" s="153">
        <v>28</v>
      </c>
      <c r="J264" s="148" t="s">
        <v>70</v>
      </c>
      <c r="K264" s="153"/>
      <c r="L264" s="153"/>
      <c r="M264" s="153"/>
      <c r="N264" s="153"/>
      <c r="O264" s="155" t="s">
        <v>632</v>
      </c>
      <c r="P264" s="156" t="s">
        <v>60</v>
      </c>
      <c r="Q264" s="157" t="s">
        <v>110</v>
      </c>
      <c r="R264" s="158">
        <v>45937</v>
      </c>
      <c r="S264" s="159"/>
      <c r="T264" s="159" t="s">
        <v>62</v>
      </c>
      <c r="U264" s="159" t="s">
        <v>111</v>
      </c>
      <c r="V264" s="154">
        <v>45937</v>
      </c>
      <c r="W264" s="154" t="s">
        <v>126</v>
      </c>
      <c r="X264" s="154" t="s">
        <v>126</v>
      </c>
      <c r="Y264" s="160"/>
      <c r="Z264" s="160" t="s">
        <v>128</v>
      </c>
      <c r="AA264" s="153">
        <v>93</v>
      </c>
      <c r="AB264" s="153">
        <v>1.65</v>
      </c>
      <c r="AC264" s="182">
        <f t="shared" si="10"/>
        <v>34.159779614325075</v>
      </c>
      <c r="AD264" s="153" t="str">
        <f t="shared" si="11"/>
        <v>OBESIDADE I</v>
      </c>
      <c r="AE264" s="233" t="s">
        <v>135</v>
      </c>
      <c r="AF264" s="153" t="s">
        <v>130</v>
      </c>
      <c r="AG264" s="159"/>
      <c r="AH264" s="153"/>
      <c r="AI264" s="161"/>
      <c r="AJ264" s="153"/>
      <c r="AK264" s="153"/>
      <c r="AL264" s="207" t="s">
        <v>131</v>
      </c>
      <c r="AM264" s="207"/>
      <c r="AN264" s="207"/>
      <c r="AO264" s="207" t="str">
        <f ca="1">IF(R264="","",IF(R264&gt;TODAY(),"0 meses",DATEDIF(R264,TODAY(),"m") &amp; " meses"))</f>
        <v>8 meses</v>
      </c>
      <c r="AP264" s="147" t="s">
        <v>67</v>
      </c>
      <c r="AQ264" s="147" t="s">
        <v>67</v>
      </c>
      <c r="AR264" s="147"/>
      <c r="AS264" s="209" t="s">
        <v>68</v>
      </c>
      <c r="AT264" s="223" t="str">
        <f>MONTH(B264)&amp;"/"&amp;YEAR(B264)</f>
        <v>1/2024</v>
      </c>
      <c r="AU264" s="223">
        <f>WEEKNUM(B264)-WEEKNUM(EOMONTH(B264,-1)+1)+1</f>
        <v>1</v>
      </c>
      <c r="AV264" s="209" t="str">
        <f>MONTH(R264)&amp;"/"&amp;YEAR(R264)</f>
        <v>10/2025</v>
      </c>
      <c r="AW264" s="209">
        <f>WEEKNUM(R264)-WEEKNUM(EOMONTH(R264,-1)+1)+1</f>
        <v>2</v>
      </c>
      <c r="AX264" s="209">
        <f>IF(BB264="S",IF(Q264="1. Aceitou o programa",R264-B264,0),0)</f>
        <v>645</v>
      </c>
      <c r="AY264" s="209">
        <f>IF(BB264="S",IF(AND(S264&lt;&gt;"",R264&lt;&gt;""),S264-R264,0),0)</f>
        <v>0</v>
      </c>
      <c r="AZ264" s="209">
        <f>IF(BB264="S",IF(Q264="1. Aceitou o programa",IF(OR(X264="Não se Aplica",X264=""),IF(OR(W264="Não se Aplica",W264=""),0,W264-V264),AVERAGE(X264-W264,W264-V264)),0),0)</f>
        <v>0</v>
      </c>
      <c r="BA264" s="209">
        <f>IF(BB264="S",IF(AND(Q264="1. Aceitou o programa",AH264="Realizada"),IFERROR(IF(AG264="",0,AG264-R264),0),0),0)</f>
        <v>0</v>
      </c>
      <c r="BB264" s="209" t="str">
        <f>_xlfn.XLOOKUP(U264,'Lista Suspensa'!$AA$20:$AA$23,'Lista Suspensa'!$AB$20:$AB$23,"N/A")</f>
        <v>S</v>
      </c>
    </row>
    <row r="265" spans="1:54" ht="12" customHeight="1">
      <c r="A265" s="151" t="s">
        <v>121</v>
      </c>
      <c r="B265" s="152">
        <v>45292</v>
      </c>
      <c r="C265" s="153" t="s">
        <v>122</v>
      </c>
      <c r="D265" s="153" t="s">
        <v>167</v>
      </c>
      <c r="E265" s="244">
        <v>95453571</v>
      </c>
      <c r="F265" s="144" t="s">
        <v>633</v>
      </c>
      <c r="G265" s="230"/>
      <c r="H265" s="154">
        <v>30022</v>
      </c>
      <c r="I265" s="153">
        <v>44</v>
      </c>
      <c r="J265" s="148" t="s">
        <v>70</v>
      </c>
      <c r="K265" s="153" t="s">
        <v>59</v>
      </c>
      <c r="L265" s="153"/>
      <c r="M265" s="153"/>
      <c r="N265" s="153"/>
      <c r="O265" s="155">
        <v>11986614218</v>
      </c>
      <c r="P265" s="156" t="s">
        <v>60</v>
      </c>
      <c r="Q265" s="157" t="s">
        <v>110</v>
      </c>
      <c r="R265" s="158">
        <v>45938</v>
      </c>
      <c r="S265" s="159"/>
      <c r="T265" s="159" t="s">
        <v>62</v>
      </c>
      <c r="U265" s="159" t="s">
        <v>111</v>
      </c>
      <c r="V265" s="154">
        <v>45938</v>
      </c>
      <c r="W265" s="154" t="s">
        <v>126</v>
      </c>
      <c r="X265" s="154" t="s">
        <v>126</v>
      </c>
      <c r="Y265" s="160" t="s">
        <v>634</v>
      </c>
      <c r="Z265" s="160" t="s">
        <v>134</v>
      </c>
      <c r="AA265" s="153">
        <v>128</v>
      </c>
      <c r="AB265" s="153">
        <v>1.64</v>
      </c>
      <c r="AC265" s="182">
        <f t="shared" si="10"/>
        <v>47.590719809637129</v>
      </c>
      <c r="AD265" s="153" t="str">
        <f t="shared" si="11"/>
        <v>OBESIDADE III</v>
      </c>
      <c r="AE265" s="233" t="s">
        <v>135</v>
      </c>
      <c r="AF265" s="153" t="s">
        <v>130</v>
      </c>
      <c r="AG265" s="159"/>
      <c r="AH265" s="153"/>
      <c r="AI265" s="161"/>
      <c r="AJ265" s="153"/>
      <c r="AK265" s="153"/>
      <c r="AL265" s="207" t="s">
        <v>131</v>
      </c>
      <c r="AM265" s="207"/>
      <c r="AN265" s="207"/>
      <c r="AO265" s="207" t="str">
        <f ca="1">IF(R265="","",IF(R265&gt;TODAY(),"0 meses",DATEDIF(R265,TODAY(),"m") &amp; " meses"))</f>
        <v>8 meses</v>
      </c>
      <c r="AP265" s="147" t="s">
        <v>67</v>
      </c>
      <c r="AQ265" s="147" t="s">
        <v>67</v>
      </c>
      <c r="AR265" s="147"/>
      <c r="AS265" s="209" t="s">
        <v>68</v>
      </c>
      <c r="AT265" s="223" t="str">
        <f>MONTH(B265)&amp;"/"&amp;YEAR(B265)</f>
        <v>1/2024</v>
      </c>
      <c r="AU265" s="223">
        <f>WEEKNUM(B265)-WEEKNUM(EOMONTH(B265,-1)+1)+1</f>
        <v>1</v>
      </c>
      <c r="AV265" s="209" t="str">
        <f>MONTH(R265)&amp;"/"&amp;YEAR(R265)</f>
        <v>10/2025</v>
      </c>
      <c r="AW265" s="209">
        <f>WEEKNUM(R265)-WEEKNUM(EOMONTH(R265,-1)+1)+1</f>
        <v>2</v>
      </c>
      <c r="AX265" s="209">
        <f>IF(BB265="S",IF(Q265="1. Aceitou o programa",R265-B265,0),0)</f>
        <v>646</v>
      </c>
      <c r="AY265" s="209">
        <f>IF(BB265="S",IF(AND(S265&lt;&gt;"",R265&lt;&gt;""),S265-R265,0),0)</f>
        <v>0</v>
      </c>
      <c r="AZ265" s="209">
        <f>IF(BB265="S",IF(Q265="1. Aceitou o programa",IF(OR(X265="Não se Aplica",X265=""),IF(OR(W265="Não se Aplica",W265=""),0,W265-V265),AVERAGE(X265-W265,W265-V265)),0),0)</f>
        <v>0</v>
      </c>
      <c r="BA265" s="209">
        <f>IF(BB265="S",IF(AND(Q265="1. Aceitou o programa",AH265="Realizada"),IFERROR(IF(AG265="",0,AG265-R265),0),0),0)</f>
        <v>0</v>
      </c>
      <c r="BB265" s="209" t="str">
        <f>_xlfn.XLOOKUP(U265,'Lista Suspensa'!$AA$20:$AA$23,'Lista Suspensa'!$AB$20:$AB$23,"N/A")</f>
        <v>S</v>
      </c>
    </row>
    <row r="266" spans="1:54" ht="12" customHeight="1">
      <c r="A266" s="151" t="s">
        <v>121</v>
      </c>
      <c r="B266" s="152">
        <v>45292</v>
      </c>
      <c r="C266" s="153" t="s">
        <v>122</v>
      </c>
      <c r="D266" s="153" t="s">
        <v>175</v>
      </c>
      <c r="E266" s="244">
        <v>94938165</v>
      </c>
      <c r="F266" s="144" t="s">
        <v>635</v>
      </c>
      <c r="G266" s="230"/>
      <c r="H266" s="154">
        <v>32658</v>
      </c>
      <c r="I266" s="153">
        <v>36</v>
      </c>
      <c r="J266" s="148" t="s">
        <v>70</v>
      </c>
      <c r="K266" s="153" t="s">
        <v>59</v>
      </c>
      <c r="L266" s="153"/>
      <c r="M266" s="153"/>
      <c r="N266" s="153"/>
      <c r="O266" s="155">
        <v>11912461728</v>
      </c>
      <c r="P266" s="156" t="s">
        <v>60</v>
      </c>
      <c r="Q266" s="157" t="s">
        <v>110</v>
      </c>
      <c r="R266" s="158">
        <v>45938</v>
      </c>
      <c r="S266" s="159"/>
      <c r="T266" s="159" t="s">
        <v>62</v>
      </c>
      <c r="U266" s="159" t="s">
        <v>111</v>
      </c>
      <c r="V266" s="154">
        <v>45938</v>
      </c>
      <c r="W266" s="154" t="s">
        <v>126</v>
      </c>
      <c r="X266" s="154" t="s">
        <v>126</v>
      </c>
      <c r="Y266" s="160"/>
      <c r="Z266" s="160" t="s">
        <v>166</v>
      </c>
      <c r="AA266" s="153">
        <v>121</v>
      </c>
      <c r="AB266" s="153">
        <v>1.62</v>
      </c>
      <c r="AC266" s="182">
        <f t="shared" si="10"/>
        <v>46.105776558451446</v>
      </c>
      <c r="AD266" s="153" t="str">
        <f t="shared" si="11"/>
        <v>OBESIDADE III</v>
      </c>
      <c r="AE266" s="233" t="s">
        <v>135</v>
      </c>
      <c r="AF266" s="153" t="s">
        <v>130</v>
      </c>
      <c r="AG266" s="159"/>
      <c r="AH266" s="153"/>
      <c r="AI266" s="161"/>
      <c r="AJ266" s="153"/>
      <c r="AK266" s="153"/>
      <c r="AL266" s="207" t="s">
        <v>131</v>
      </c>
      <c r="AM266" s="207"/>
      <c r="AN266" s="207"/>
      <c r="AO266" s="207" t="str">
        <f ca="1">IF(R266="","",IF(R266&gt;TODAY(),"0 meses",DATEDIF(R266,TODAY(),"m") &amp; " meses"))</f>
        <v>8 meses</v>
      </c>
      <c r="AP266" s="147" t="s">
        <v>67</v>
      </c>
      <c r="AQ266" s="147" t="s">
        <v>67</v>
      </c>
      <c r="AR266" s="147"/>
      <c r="AS266" s="209" t="s">
        <v>68</v>
      </c>
      <c r="AT266" s="223" t="str">
        <f>MONTH(B266)&amp;"/"&amp;YEAR(B266)</f>
        <v>1/2024</v>
      </c>
      <c r="AU266" s="223">
        <f>WEEKNUM(B266)-WEEKNUM(EOMONTH(B266,-1)+1)+1</f>
        <v>1</v>
      </c>
      <c r="AV266" s="209" t="str">
        <f>MONTH(R266)&amp;"/"&amp;YEAR(R266)</f>
        <v>10/2025</v>
      </c>
      <c r="AW266" s="209">
        <f>WEEKNUM(R266)-WEEKNUM(EOMONTH(R266,-1)+1)+1</f>
        <v>2</v>
      </c>
      <c r="AX266" s="209">
        <f>IF(BB266="S",IF(Q266="1. Aceitou o programa",R266-B266,0),0)</f>
        <v>646</v>
      </c>
      <c r="AY266" s="209">
        <f>IF(BB266="S",IF(AND(S266&lt;&gt;"",R266&lt;&gt;""),S266-R266,0),0)</f>
        <v>0</v>
      </c>
      <c r="AZ266" s="209">
        <f>IF(BB266="S",IF(Q266="1. Aceitou o programa",IF(OR(X266="Não se Aplica",X266=""),IF(OR(W266="Não se Aplica",W266=""),0,W266-V266),AVERAGE(X266-W266,W266-V266)),0),0)</f>
        <v>0</v>
      </c>
      <c r="BA266" s="209">
        <f>IF(BB266="S",IF(AND(Q266="1. Aceitou o programa",AH266="Realizada"),IFERROR(IF(AG266="",0,AG266-R266),0),0),0)</f>
        <v>0</v>
      </c>
      <c r="BB266" s="209" t="str">
        <f>_xlfn.XLOOKUP(U266,'Lista Suspensa'!$AA$20:$AA$23,'Lista Suspensa'!$AB$20:$AB$23,"N/A")</f>
        <v>S</v>
      </c>
    </row>
    <row r="267" spans="1:54" ht="12" customHeight="1">
      <c r="A267" s="151" t="s">
        <v>121</v>
      </c>
      <c r="B267" s="152">
        <v>45292</v>
      </c>
      <c r="C267" s="153" t="s">
        <v>122</v>
      </c>
      <c r="D267" s="153" t="s">
        <v>56</v>
      </c>
      <c r="E267" s="244">
        <v>819684260</v>
      </c>
      <c r="F267" s="144" t="s">
        <v>636</v>
      </c>
      <c r="G267" s="230"/>
      <c r="H267" s="154">
        <v>35354</v>
      </c>
      <c r="I267" s="153">
        <v>29</v>
      </c>
      <c r="J267" s="148" t="s">
        <v>58</v>
      </c>
      <c r="K267" s="153" t="s">
        <v>59</v>
      </c>
      <c r="L267" s="153"/>
      <c r="M267" s="153"/>
      <c r="N267" s="153"/>
      <c r="O267" s="155" t="s">
        <v>637</v>
      </c>
      <c r="P267" s="156" t="s">
        <v>60</v>
      </c>
      <c r="Q267" s="157" t="s">
        <v>110</v>
      </c>
      <c r="R267" s="158">
        <v>45938</v>
      </c>
      <c r="S267" s="159"/>
      <c r="T267" s="159" t="s">
        <v>62</v>
      </c>
      <c r="U267" s="159" t="s">
        <v>111</v>
      </c>
      <c r="V267" s="154">
        <v>45938</v>
      </c>
      <c r="W267" s="154" t="s">
        <v>126</v>
      </c>
      <c r="X267" s="154" t="s">
        <v>126</v>
      </c>
      <c r="Y267" s="160"/>
      <c r="Z267" s="160" t="s">
        <v>134</v>
      </c>
      <c r="AA267" s="153">
        <v>138</v>
      </c>
      <c r="AB267" s="153">
        <v>1.65</v>
      </c>
      <c r="AC267" s="182">
        <f t="shared" si="10"/>
        <v>50.688705234159784</v>
      </c>
      <c r="AD267" s="153" t="str">
        <f t="shared" si="11"/>
        <v>OBESIDADE III</v>
      </c>
      <c r="AE267" s="233" t="s">
        <v>135</v>
      </c>
      <c r="AF267" s="153" t="s">
        <v>130</v>
      </c>
      <c r="AG267" s="159"/>
      <c r="AH267" s="153"/>
      <c r="AI267" s="161"/>
      <c r="AJ267" s="153"/>
      <c r="AK267" s="153"/>
      <c r="AL267" s="207" t="s">
        <v>143</v>
      </c>
      <c r="AM267" s="207"/>
      <c r="AN267" s="207"/>
      <c r="AO267" s="207" t="str">
        <f ca="1">IF(R267="","",IF(R267&gt;TODAY(),"0 meses",DATEDIF(R267,TODAY(),"m") &amp; " meses"))</f>
        <v>8 meses</v>
      </c>
      <c r="AP267" s="147" t="s">
        <v>67</v>
      </c>
      <c r="AQ267" s="147" t="s">
        <v>67</v>
      </c>
      <c r="AR267" s="147"/>
      <c r="AS267" s="209" t="s">
        <v>68</v>
      </c>
      <c r="AT267" s="223" t="str">
        <f>MONTH(B267)&amp;"/"&amp;YEAR(B267)</f>
        <v>1/2024</v>
      </c>
      <c r="AU267" s="223">
        <f>WEEKNUM(B267)-WEEKNUM(EOMONTH(B267,-1)+1)+1</f>
        <v>1</v>
      </c>
      <c r="AV267" s="209" t="str">
        <f>MONTH(R267)&amp;"/"&amp;YEAR(R267)</f>
        <v>10/2025</v>
      </c>
      <c r="AW267" s="209">
        <f>WEEKNUM(R267)-WEEKNUM(EOMONTH(R267,-1)+1)+1</f>
        <v>2</v>
      </c>
      <c r="AX267" s="209">
        <f>IF(BB267="S",IF(Q267="1. Aceitou o programa",R267-B267,0),0)</f>
        <v>646</v>
      </c>
      <c r="AY267" s="209">
        <f>IF(BB267="S",IF(AND(S267&lt;&gt;"",R267&lt;&gt;""),S267-R267,0),0)</f>
        <v>0</v>
      </c>
      <c r="AZ267" s="209">
        <f>IF(BB267="S",IF(Q267="1. Aceitou o programa",IF(OR(X267="Não se Aplica",X267=""),IF(OR(W267="Não se Aplica",W267=""),0,W267-V267),AVERAGE(X267-W267,W267-V267)),0),0)</f>
        <v>0</v>
      </c>
      <c r="BA267" s="209">
        <f>IF(BB267="S",IF(AND(Q267="1. Aceitou o programa",AH267="Realizada"),IFERROR(IF(AG267="",0,AG267-R267),0),0),0)</f>
        <v>0</v>
      </c>
      <c r="BB267" s="209" t="str">
        <f>_xlfn.XLOOKUP(U267,'Lista Suspensa'!$AA$20:$AA$23,'Lista Suspensa'!$AB$20:$AB$23,"N/A")</f>
        <v>S</v>
      </c>
    </row>
    <row r="268" spans="1:54" ht="12" customHeight="1">
      <c r="A268" s="151" t="s">
        <v>121</v>
      </c>
      <c r="B268" s="152">
        <v>45292</v>
      </c>
      <c r="C268" s="153" t="s">
        <v>122</v>
      </c>
      <c r="D268" s="153" t="s">
        <v>185</v>
      </c>
      <c r="E268" s="244">
        <v>94710386</v>
      </c>
      <c r="F268" s="144" t="s">
        <v>638</v>
      </c>
      <c r="G268" s="230"/>
      <c r="H268" s="154">
        <v>35208</v>
      </c>
      <c r="I268" s="153">
        <v>29</v>
      </c>
      <c r="J268" s="148" t="s">
        <v>70</v>
      </c>
      <c r="K268" s="153"/>
      <c r="L268" s="153"/>
      <c r="M268" s="153"/>
      <c r="N268" s="153"/>
      <c r="O268" s="155">
        <v>11999963968</v>
      </c>
      <c r="P268" s="156" t="s">
        <v>60</v>
      </c>
      <c r="Q268" s="157" t="s">
        <v>110</v>
      </c>
      <c r="R268" s="158">
        <v>45938</v>
      </c>
      <c r="S268" s="159"/>
      <c r="T268" s="159" t="s">
        <v>62</v>
      </c>
      <c r="U268" s="159" t="s">
        <v>111</v>
      </c>
      <c r="V268" s="154">
        <v>45938</v>
      </c>
      <c r="W268" s="154" t="s">
        <v>126</v>
      </c>
      <c r="X268" s="154" t="s">
        <v>126</v>
      </c>
      <c r="Y268" s="160"/>
      <c r="Z268" s="160" t="s">
        <v>65</v>
      </c>
      <c r="AA268" s="153">
        <v>145</v>
      </c>
      <c r="AB268" s="153">
        <v>1.65</v>
      </c>
      <c r="AC268" s="182">
        <f t="shared" si="10"/>
        <v>53.259871441689633</v>
      </c>
      <c r="AD268" s="153" t="str">
        <f t="shared" si="11"/>
        <v>OBESIDADE III</v>
      </c>
      <c r="AE268" s="233" t="s">
        <v>135</v>
      </c>
      <c r="AF268" s="153" t="s">
        <v>130</v>
      </c>
      <c r="AG268" s="159"/>
      <c r="AH268" s="153"/>
      <c r="AI268" s="161"/>
      <c r="AJ268" s="153"/>
      <c r="AK268" s="153"/>
      <c r="AL268" s="207" t="s">
        <v>143</v>
      </c>
      <c r="AM268" s="207"/>
      <c r="AN268" s="207"/>
      <c r="AO268" s="207" t="str">
        <f ca="1">IF(R268="","",IF(R268&gt;TODAY(),"0 meses",DATEDIF(R268,TODAY(),"m") &amp; " meses"))</f>
        <v>8 meses</v>
      </c>
      <c r="AP268" s="147" t="s">
        <v>67</v>
      </c>
      <c r="AQ268" s="147" t="s">
        <v>67</v>
      </c>
      <c r="AR268" s="147"/>
      <c r="AS268" s="209" t="s">
        <v>68</v>
      </c>
      <c r="AT268" s="223" t="str">
        <f>MONTH(B268)&amp;"/"&amp;YEAR(B268)</f>
        <v>1/2024</v>
      </c>
      <c r="AU268" s="223">
        <f>WEEKNUM(B268)-WEEKNUM(EOMONTH(B268,-1)+1)+1</f>
        <v>1</v>
      </c>
      <c r="AV268" s="209" t="str">
        <f>MONTH(R268)&amp;"/"&amp;YEAR(R268)</f>
        <v>10/2025</v>
      </c>
      <c r="AW268" s="209">
        <f>WEEKNUM(R268)-WEEKNUM(EOMONTH(R268,-1)+1)+1</f>
        <v>2</v>
      </c>
      <c r="AX268" s="209">
        <f>IF(BB268="S",IF(Q268="1. Aceitou o programa",R268-B268,0),0)</f>
        <v>646</v>
      </c>
      <c r="AY268" s="209">
        <f>IF(BB268="S",IF(AND(S268&lt;&gt;"",R268&lt;&gt;""),S268-R268,0),0)</f>
        <v>0</v>
      </c>
      <c r="AZ268" s="209">
        <f>IF(BB268="S",IF(Q268="1. Aceitou o programa",IF(OR(X268="Não se Aplica",X268=""),IF(OR(W268="Não se Aplica",W268=""),0,W268-V268),AVERAGE(X268-W268,W268-V268)),0),0)</f>
        <v>0</v>
      </c>
      <c r="BA268" s="209">
        <f>IF(BB268="S",IF(AND(Q268="1. Aceitou o programa",AH268="Realizada"),IFERROR(IF(AG268="",0,AG268-R268),0),0),0)</f>
        <v>0</v>
      </c>
      <c r="BB268" s="209" t="str">
        <f>_xlfn.XLOOKUP(U268,'Lista Suspensa'!$AA$20:$AA$23,'Lista Suspensa'!$AB$20:$AB$23,"N/A")</f>
        <v>S</v>
      </c>
    </row>
    <row r="269" spans="1:54" ht="12" customHeight="1">
      <c r="A269" s="151" t="s">
        <v>121</v>
      </c>
      <c r="B269" s="152">
        <v>45292</v>
      </c>
      <c r="C269" s="153" t="s">
        <v>122</v>
      </c>
      <c r="D269" s="153" t="s">
        <v>56</v>
      </c>
      <c r="E269" s="244">
        <v>95310419</v>
      </c>
      <c r="F269" s="144" t="s">
        <v>639</v>
      </c>
      <c r="G269" s="230"/>
      <c r="H269" s="154">
        <v>35433</v>
      </c>
      <c r="I269" s="153">
        <v>29</v>
      </c>
      <c r="J269" s="148" t="s">
        <v>70</v>
      </c>
      <c r="K269" s="153"/>
      <c r="L269" s="153"/>
      <c r="M269" s="153"/>
      <c r="N269" s="153"/>
      <c r="O269" s="155" t="s">
        <v>640</v>
      </c>
      <c r="P269" s="156" t="s">
        <v>60</v>
      </c>
      <c r="Q269" s="157" t="s">
        <v>110</v>
      </c>
      <c r="R269" s="158">
        <v>45938</v>
      </c>
      <c r="S269" s="159"/>
      <c r="T269" s="159" t="s">
        <v>62</v>
      </c>
      <c r="U269" s="159" t="s">
        <v>111</v>
      </c>
      <c r="V269" s="154">
        <v>45938</v>
      </c>
      <c r="W269" s="154" t="s">
        <v>126</v>
      </c>
      <c r="X269" s="154" t="s">
        <v>126</v>
      </c>
      <c r="Y269" s="160"/>
      <c r="Z269" s="160" t="s">
        <v>190</v>
      </c>
      <c r="AA269" s="153">
        <v>150</v>
      </c>
      <c r="AB269" s="153">
        <v>1.68</v>
      </c>
      <c r="AC269" s="182">
        <f t="shared" si="10"/>
        <v>53.14625850340137</v>
      </c>
      <c r="AD269" s="153" t="str">
        <f t="shared" si="11"/>
        <v>OBESIDADE III</v>
      </c>
      <c r="AE269" s="233" t="s">
        <v>135</v>
      </c>
      <c r="AF269" s="153" t="s">
        <v>130</v>
      </c>
      <c r="AG269" s="159"/>
      <c r="AH269" s="153"/>
      <c r="AI269" s="161"/>
      <c r="AJ269" s="153"/>
      <c r="AK269" s="153"/>
      <c r="AL269" s="207" t="s">
        <v>143</v>
      </c>
      <c r="AM269" s="207"/>
      <c r="AN269" s="207"/>
      <c r="AO269" s="207" t="str">
        <f ca="1">IF(R269="","",IF(R269&gt;TODAY(),"0 meses",DATEDIF(R269,TODAY(),"m") &amp; " meses"))</f>
        <v>8 meses</v>
      </c>
      <c r="AP269" s="147" t="s">
        <v>67</v>
      </c>
      <c r="AQ269" s="147" t="s">
        <v>67</v>
      </c>
      <c r="AR269" s="147"/>
      <c r="AS269" s="209" t="s">
        <v>68</v>
      </c>
      <c r="AT269" s="223" t="str">
        <f>MONTH(B269)&amp;"/"&amp;YEAR(B269)</f>
        <v>1/2024</v>
      </c>
      <c r="AU269" s="223">
        <f>WEEKNUM(B269)-WEEKNUM(EOMONTH(B269,-1)+1)+1</f>
        <v>1</v>
      </c>
      <c r="AV269" s="209" t="str">
        <f>MONTH(R269)&amp;"/"&amp;YEAR(R269)</f>
        <v>10/2025</v>
      </c>
      <c r="AW269" s="209">
        <f>WEEKNUM(R269)-WEEKNUM(EOMONTH(R269,-1)+1)+1</f>
        <v>2</v>
      </c>
      <c r="AX269" s="209">
        <f>IF(BB269="S",IF(Q269="1. Aceitou o programa",R269-B269,0),0)</f>
        <v>646</v>
      </c>
      <c r="AY269" s="209">
        <f>IF(BB269="S",IF(AND(S269&lt;&gt;"",R269&lt;&gt;""),S269-R269,0),0)</f>
        <v>0</v>
      </c>
      <c r="AZ269" s="209">
        <f>IF(BB269="S",IF(Q269="1. Aceitou o programa",IF(OR(X269="Não se Aplica",X269=""),IF(OR(W269="Não se Aplica",W269=""),0,W269-V269),AVERAGE(X269-W269,W269-V269)),0),0)</f>
        <v>0</v>
      </c>
      <c r="BA269" s="209">
        <f>IF(BB269="S",IF(AND(Q269="1. Aceitou o programa",AH269="Realizada"),IFERROR(IF(AG269="",0,AG269-R269),0),0),0)</f>
        <v>0</v>
      </c>
      <c r="BB269" s="209" t="str">
        <f>_xlfn.XLOOKUP(U269,'Lista Suspensa'!$AA$20:$AA$23,'Lista Suspensa'!$AB$20:$AB$23,"N/A")</f>
        <v>S</v>
      </c>
    </row>
    <row r="270" spans="1:54" ht="12" customHeight="1">
      <c r="A270" s="151" t="s">
        <v>121</v>
      </c>
      <c r="B270" s="152">
        <v>45292</v>
      </c>
      <c r="C270" s="153" t="s">
        <v>122</v>
      </c>
      <c r="D270" s="153" t="s">
        <v>56</v>
      </c>
      <c r="E270" s="244">
        <v>79541988</v>
      </c>
      <c r="F270" s="144" t="s">
        <v>641</v>
      </c>
      <c r="G270" s="230"/>
      <c r="H270" s="154">
        <v>37897</v>
      </c>
      <c r="I270" s="153">
        <v>22</v>
      </c>
      <c r="J270" s="148" t="s">
        <v>70</v>
      </c>
      <c r="K270" s="153"/>
      <c r="L270" s="153"/>
      <c r="M270" s="153"/>
      <c r="N270" s="153"/>
      <c r="O270" s="155" t="s">
        <v>642</v>
      </c>
      <c r="P270" s="156" t="s">
        <v>60</v>
      </c>
      <c r="Q270" s="157" t="s">
        <v>110</v>
      </c>
      <c r="R270" s="158">
        <v>45938</v>
      </c>
      <c r="S270" s="159"/>
      <c r="T270" s="159" t="s">
        <v>62</v>
      </c>
      <c r="U270" s="159" t="s">
        <v>111</v>
      </c>
      <c r="V270" s="154">
        <v>45938</v>
      </c>
      <c r="W270" s="154" t="s">
        <v>126</v>
      </c>
      <c r="X270" s="154" t="s">
        <v>126</v>
      </c>
      <c r="Y270" s="160"/>
      <c r="Z270" s="160" t="s">
        <v>134</v>
      </c>
      <c r="AA270" s="153">
        <v>155</v>
      </c>
      <c r="AB270" s="153">
        <v>1.69</v>
      </c>
      <c r="AC270" s="182">
        <f t="shared" si="10"/>
        <v>54.269808480095243</v>
      </c>
      <c r="AD270" s="153" t="str">
        <f t="shared" si="11"/>
        <v>OBESIDADE III</v>
      </c>
      <c r="AE270" s="233" t="s">
        <v>135</v>
      </c>
      <c r="AF270" s="153" t="s">
        <v>130</v>
      </c>
      <c r="AG270" s="159"/>
      <c r="AH270" s="153"/>
      <c r="AI270" s="161"/>
      <c r="AJ270" s="153"/>
      <c r="AK270" s="153"/>
      <c r="AL270" s="207" t="s">
        <v>143</v>
      </c>
      <c r="AM270" s="207"/>
      <c r="AN270" s="207"/>
      <c r="AO270" s="207" t="str">
        <f ca="1">IF(R270="","",IF(R270&gt;TODAY(),"0 meses",DATEDIF(R270,TODAY(),"m") &amp; " meses"))</f>
        <v>8 meses</v>
      </c>
      <c r="AP270" s="147" t="s">
        <v>67</v>
      </c>
      <c r="AQ270" s="147" t="s">
        <v>67</v>
      </c>
      <c r="AR270" s="147"/>
      <c r="AS270" s="209" t="s">
        <v>68</v>
      </c>
      <c r="AT270" s="223" t="str">
        <f>MONTH(B270)&amp;"/"&amp;YEAR(B270)</f>
        <v>1/2024</v>
      </c>
      <c r="AU270" s="223">
        <f>WEEKNUM(B270)-WEEKNUM(EOMONTH(B270,-1)+1)+1</f>
        <v>1</v>
      </c>
      <c r="AV270" s="209" t="str">
        <f>MONTH(R270)&amp;"/"&amp;YEAR(R270)</f>
        <v>10/2025</v>
      </c>
      <c r="AW270" s="209">
        <f>WEEKNUM(R270)-WEEKNUM(EOMONTH(R270,-1)+1)+1</f>
        <v>2</v>
      </c>
      <c r="AX270" s="209">
        <f>IF(BB270="S",IF(Q270="1. Aceitou o programa",R270-B270,0),0)</f>
        <v>646</v>
      </c>
      <c r="AY270" s="209">
        <f>IF(BB270="S",IF(AND(S270&lt;&gt;"",R270&lt;&gt;""),S270-R270,0),0)</f>
        <v>0</v>
      </c>
      <c r="AZ270" s="209">
        <f>IF(BB270="S",IF(Q270="1. Aceitou o programa",IF(OR(X270="Não se Aplica",X270=""),IF(OR(W270="Não se Aplica",W270=""),0,W270-V270),AVERAGE(X270-W270,W270-V270)),0),0)</f>
        <v>0</v>
      </c>
      <c r="BA270" s="209">
        <f>IF(BB270="S",IF(AND(Q270="1. Aceitou o programa",AH270="Realizada"),IFERROR(IF(AG270="",0,AG270-R270),0),0),0)</f>
        <v>0</v>
      </c>
      <c r="BB270" s="209" t="str">
        <f>_xlfn.XLOOKUP(U270,'Lista Suspensa'!$AA$20:$AA$23,'Lista Suspensa'!$AB$20:$AB$23,"N/A")</f>
        <v>S</v>
      </c>
    </row>
    <row r="271" spans="1:54" ht="12" customHeight="1">
      <c r="A271" s="151" t="s">
        <v>121</v>
      </c>
      <c r="B271" s="152">
        <v>45292</v>
      </c>
      <c r="C271" s="153" t="s">
        <v>122</v>
      </c>
      <c r="D271" s="153" t="s">
        <v>56</v>
      </c>
      <c r="E271" s="244">
        <v>450625150</v>
      </c>
      <c r="F271" s="144" t="s">
        <v>643</v>
      </c>
      <c r="G271" s="230"/>
      <c r="H271" s="154">
        <v>25172</v>
      </c>
      <c r="I271" s="153">
        <v>57</v>
      </c>
      <c r="J271" s="148" t="s">
        <v>70</v>
      </c>
      <c r="K271" s="153" t="s">
        <v>59</v>
      </c>
      <c r="L271" s="153"/>
      <c r="M271" s="153"/>
      <c r="N271" s="153"/>
      <c r="O271" s="155" t="s">
        <v>644</v>
      </c>
      <c r="P271" s="156" t="s">
        <v>60</v>
      </c>
      <c r="Q271" s="157" t="s">
        <v>110</v>
      </c>
      <c r="R271" s="158">
        <v>45939</v>
      </c>
      <c r="S271" s="159"/>
      <c r="T271" s="159" t="s">
        <v>62</v>
      </c>
      <c r="U271" s="159" t="s">
        <v>111</v>
      </c>
      <c r="V271" s="154">
        <v>45939</v>
      </c>
      <c r="W271" s="154" t="s">
        <v>126</v>
      </c>
      <c r="X271" s="154" t="s">
        <v>126</v>
      </c>
      <c r="Y271" s="160" t="s">
        <v>645</v>
      </c>
      <c r="Z271" s="160" t="s">
        <v>166</v>
      </c>
      <c r="AA271" s="153">
        <v>96</v>
      </c>
      <c r="AB271" s="153">
        <v>1.6</v>
      </c>
      <c r="AC271" s="182">
        <f t="shared" si="10"/>
        <v>37.499999999999993</v>
      </c>
      <c r="AD271" s="153" t="str">
        <f t="shared" si="11"/>
        <v>OBESIDADE II</v>
      </c>
      <c r="AE271" s="233" t="s">
        <v>135</v>
      </c>
      <c r="AF271" s="153" t="s">
        <v>130</v>
      </c>
      <c r="AG271" s="159"/>
      <c r="AH271" s="153"/>
      <c r="AI271" s="161"/>
      <c r="AJ271" s="153"/>
      <c r="AK271" s="153"/>
      <c r="AL271" s="207" t="s">
        <v>131</v>
      </c>
      <c r="AM271" s="207"/>
      <c r="AN271" s="207"/>
      <c r="AO271" s="207" t="str">
        <f ca="1">IF(R271="","",IF(R271&gt;TODAY(),"0 meses",DATEDIF(R271,TODAY(),"m") &amp; " meses"))</f>
        <v>8 meses</v>
      </c>
      <c r="AP271" s="147" t="s">
        <v>67</v>
      </c>
      <c r="AQ271" s="147" t="s">
        <v>67</v>
      </c>
      <c r="AR271" s="147"/>
      <c r="AS271" s="209" t="s">
        <v>68</v>
      </c>
      <c r="AT271" s="223" t="str">
        <f>MONTH(B271)&amp;"/"&amp;YEAR(B271)</f>
        <v>1/2024</v>
      </c>
      <c r="AU271" s="223">
        <f>WEEKNUM(B271)-WEEKNUM(EOMONTH(B271,-1)+1)+1</f>
        <v>1</v>
      </c>
      <c r="AV271" s="209" t="str">
        <f>MONTH(R271)&amp;"/"&amp;YEAR(R271)</f>
        <v>10/2025</v>
      </c>
      <c r="AW271" s="209">
        <f>WEEKNUM(R271)-WEEKNUM(EOMONTH(R271,-1)+1)+1</f>
        <v>2</v>
      </c>
      <c r="AX271" s="209">
        <f>IF(BB271="S",IF(Q271="1. Aceitou o programa",R271-B271,0),0)</f>
        <v>647</v>
      </c>
      <c r="AY271" s="209">
        <f>IF(BB271="S",IF(AND(S271&lt;&gt;"",R271&lt;&gt;""),S271-R271,0),0)</f>
        <v>0</v>
      </c>
      <c r="AZ271" s="209">
        <f>IF(BB271="S",IF(Q271="1. Aceitou o programa",IF(OR(X271="Não se Aplica",X271=""),IF(OR(W271="Não se Aplica",W271=""),0,W271-V271),AVERAGE(X271-W271,W271-V271)),0),0)</f>
        <v>0</v>
      </c>
      <c r="BA271" s="209">
        <f>IF(BB271="S",IF(AND(Q271="1. Aceitou o programa",AH271="Realizada"),IFERROR(IF(AG271="",0,AG271-R271),0),0),0)</f>
        <v>0</v>
      </c>
      <c r="BB271" s="209" t="str">
        <f>_xlfn.XLOOKUP(U271,'Lista Suspensa'!$AA$20:$AA$23,'Lista Suspensa'!$AB$20:$AB$23,"N/A")</f>
        <v>S</v>
      </c>
    </row>
    <row r="272" spans="1:54" ht="12" customHeight="1">
      <c r="A272" s="151" t="s">
        <v>121</v>
      </c>
      <c r="B272" s="152">
        <v>45292</v>
      </c>
      <c r="C272" s="153" t="s">
        <v>122</v>
      </c>
      <c r="D272" s="153" t="s">
        <v>56</v>
      </c>
      <c r="E272" s="244">
        <v>94723884</v>
      </c>
      <c r="F272" s="144" t="s">
        <v>646</v>
      </c>
      <c r="G272" s="230"/>
      <c r="H272" s="154">
        <v>31342</v>
      </c>
      <c r="I272" s="153">
        <v>40</v>
      </c>
      <c r="J272" s="148" t="s">
        <v>70</v>
      </c>
      <c r="K272" s="153" t="s">
        <v>59</v>
      </c>
      <c r="L272" s="153"/>
      <c r="M272" s="153"/>
      <c r="N272" s="153"/>
      <c r="O272" s="155" t="s">
        <v>647</v>
      </c>
      <c r="P272" s="156" t="s">
        <v>60</v>
      </c>
      <c r="Q272" s="157" t="s">
        <v>110</v>
      </c>
      <c r="R272" s="158">
        <v>45939</v>
      </c>
      <c r="S272" s="159"/>
      <c r="T272" s="159" t="s">
        <v>62</v>
      </c>
      <c r="U272" s="159" t="s">
        <v>111</v>
      </c>
      <c r="V272" s="154">
        <v>45939</v>
      </c>
      <c r="W272" s="154" t="s">
        <v>126</v>
      </c>
      <c r="X272" s="154" t="s">
        <v>126</v>
      </c>
      <c r="Y272" s="160"/>
      <c r="Z272" s="160" t="s">
        <v>409</v>
      </c>
      <c r="AA272" s="153">
        <v>94</v>
      </c>
      <c r="AB272" s="153">
        <v>1.6</v>
      </c>
      <c r="AC272" s="182">
        <f t="shared" si="10"/>
        <v>36.718749999999993</v>
      </c>
      <c r="AD272" s="153" t="str">
        <f t="shared" si="11"/>
        <v>OBESIDADE II</v>
      </c>
      <c r="AE272" s="233" t="s">
        <v>135</v>
      </c>
      <c r="AF272" s="153" t="s">
        <v>130</v>
      </c>
      <c r="AG272" s="159"/>
      <c r="AH272" s="153"/>
      <c r="AI272" s="161"/>
      <c r="AJ272" s="153"/>
      <c r="AK272" s="153"/>
      <c r="AL272" s="207" t="s">
        <v>131</v>
      </c>
      <c r="AM272" s="207"/>
      <c r="AN272" s="207"/>
      <c r="AO272" s="207" t="str">
        <f ca="1">IF(R272="","",IF(R272&gt;TODAY(),"0 meses",DATEDIF(R272,TODAY(),"m") &amp; " meses"))</f>
        <v>8 meses</v>
      </c>
      <c r="AP272" s="147" t="s">
        <v>67</v>
      </c>
      <c r="AQ272" s="147" t="s">
        <v>67</v>
      </c>
      <c r="AR272" s="147"/>
      <c r="AS272" s="209" t="s">
        <v>68</v>
      </c>
      <c r="AT272" s="223" t="str">
        <f>MONTH(B272)&amp;"/"&amp;YEAR(B272)</f>
        <v>1/2024</v>
      </c>
      <c r="AU272" s="223">
        <f>WEEKNUM(B272)-WEEKNUM(EOMONTH(B272,-1)+1)+1</f>
        <v>1</v>
      </c>
      <c r="AV272" s="209" t="str">
        <f>MONTH(R272)&amp;"/"&amp;YEAR(R272)</f>
        <v>10/2025</v>
      </c>
      <c r="AW272" s="209">
        <f>WEEKNUM(R272)-WEEKNUM(EOMONTH(R272,-1)+1)+1</f>
        <v>2</v>
      </c>
      <c r="AX272" s="209">
        <f>IF(BB272="S",IF(Q272="1. Aceitou o programa",R272-B272,0),0)</f>
        <v>647</v>
      </c>
      <c r="AY272" s="209">
        <f>IF(BB272="S",IF(AND(S272&lt;&gt;"",R272&lt;&gt;""),S272-R272,0),0)</f>
        <v>0</v>
      </c>
      <c r="AZ272" s="209">
        <f>IF(BB272="S",IF(Q272="1. Aceitou o programa",IF(OR(X272="Não se Aplica",X272=""),IF(OR(W272="Não se Aplica",W272=""),0,W272-V272),AVERAGE(X272-W272,W272-V272)),0),0)</f>
        <v>0</v>
      </c>
      <c r="BA272" s="209">
        <f>IF(BB272="S",IF(AND(Q272="1. Aceitou o programa",AH272="Realizada"),IFERROR(IF(AG272="",0,AG272-R272),0),0),0)</f>
        <v>0</v>
      </c>
      <c r="BB272" s="209" t="str">
        <f>_xlfn.XLOOKUP(U272,'Lista Suspensa'!$AA$20:$AA$23,'Lista Suspensa'!$AB$20:$AB$23,"N/A")</f>
        <v>S</v>
      </c>
    </row>
    <row r="273" spans="1:54" ht="12" customHeight="1">
      <c r="A273" s="151" t="s">
        <v>121</v>
      </c>
      <c r="B273" s="152">
        <v>45292</v>
      </c>
      <c r="C273" s="153" t="s">
        <v>122</v>
      </c>
      <c r="D273" s="153" t="s">
        <v>185</v>
      </c>
      <c r="E273" s="244">
        <v>92968658</v>
      </c>
      <c r="F273" s="144" t="s">
        <v>648</v>
      </c>
      <c r="G273" s="230"/>
      <c r="H273" s="154">
        <v>34073</v>
      </c>
      <c r="I273" s="153">
        <v>33</v>
      </c>
      <c r="J273" s="148" t="s">
        <v>70</v>
      </c>
      <c r="K273" s="153"/>
      <c r="L273" s="153"/>
      <c r="M273" s="153"/>
      <c r="N273" s="153"/>
      <c r="O273" s="155">
        <v>13981282864</v>
      </c>
      <c r="P273" s="156" t="s">
        <v>60</v>
      </c>
      <c r="Q273" s="157" t="s">
        <v>110</v>
      </c>
      <c r="R273" s="158">
        <v>45939</v>
      </c>
      <c r="S273" s="159"/>
      <c r="T273" s="159" t="s">
        <v>62</v>
      </c>
      <c r="U273" s="159" t="s">
        <v>111</v>
      </c>
      <c r="V273" s="154">
        <v>45939</v>
      </c>
      <c r="W273" s="154" t="s">
        <v>126</v>
      </c>
      <c r="X273" s="154" t="s">
        <v>126</v>
      </c>
      <c r="Y273" s="160"/>
      <c r="Z273" s="160" t="s">
        <v>128</v>
      </c>
      <c r="AA273" s="153">
        <v>142</v>
      </c>
      <c r="AB273" s="153">
        <v>1.65</v>
      </c>
      <c r="AC273" s="182">
        <f t="shared" si="10"/>
        <v>52.157943067033983</v>
      </c>
      <c r="AD273" s="153" t="str">
        <f t="shared" si="11"/>
        <v>OBESIDADE III</v>
      </c>
      <c r="AE273" s="233" t="s">
        <v>135</v>
      </c>
      <c r="AF273" s="153" t="s">
        <v>130</v>
      </c>
      <c r="AG273" s="159"/>
      <c r="AH273" s="153"/>
      <c r="AI273" s="161"/>
      <c r="AJ273" s="153"/>
      <c r="AK273" s="153"/>
      <c r="AL273" s="207" t="s">
        <v>143</v>
      </c>
      <c r="AM273" s="207"/>
      <c r="AN273" s="207"/>
      <c r="AO273" s="207" t="str">
        <f ca="1">IF(R273="","",IF(R273&gt;TODAY(),"0 meses",DATEDIF(R273,TODAY(),"m") &amp; " meses"))</f>
        <v>8 meses</v>
      </c>
      <c r="AP273" s="147" t="s">
        <v>67</v>
      </c>
      <c r="AQ273" s="147" t="s">
        <v>67</v>
      </c>
      <c r="AR273" s="147"/>
      <c r="AS273" s="209" t="s">
        <v>68</v>
      </c>
      <c r="AT273" s="223" t="str">
        <f>MONTH(B273)&amp;"/"&amp;YEAR(B273)</f>
        <v>1/2024</v>
      </c>
      <c r="AU273" s="223">
        <f>WEEKNUM(B273)-WEEKNUM(EOMONTH(B273,-1)+1)+1</f>
        <v>1</v>
      </c>
      <c r="AV273" s="209" t="str">
        <f>MONTH(R273)&amp;"/"&amp;YEAR(R273)</f>
        <v>10/2025</v>
      </c>
      <c r="AW273" s="209">
        <f>WEEKNUM(R273)-WEEKNUM(EOMONTH(R273,-1)+1)+1</f>
        <v>2</v>
      </c>
      <c r="AX273" s="209">
        <f>IF(BB273="S",IF(Q273="1. Aceitou o programa",R273-B273,0),0)</f>
        <v>647</v>
      </c>
      <c r="AY273" s="209">
        <f>IF(BB273="S",IF(AND(S273&lt;&gt;"",R273&lt;&gt;""),S273-R273,0),0)</f>
        <v>0</v>
      </c>
      <c r="AZ273" s="209">
        <f>IF(BB273="S",IF(Q273="1. Aceitou o programa",IF(OR(X273="Não se Aplica",X273=""),IF(OR(W273="Não se Aplica",W273=""),0,W273-V273),AVERAGE(X273-W273,W273-V273)),0),0)</f>
        <v>0</v>
      </c>
      <c r="BA273" s="209">
        <f>IF(BB273="S",IF(AND(Q273="1. Aceitou o programa",AH273="Realizada"),IFERROR(IF(AG273="",0,AG273-R273),0),0),0)</f>
        <v>0</v>
      </c>
      <c r="BB273" s="209" t="str">
        <f>_xlfn.XLOOKUP(U273,'Lista Suspensa'!$AA$20:$AA$23,'Lista Suspensa'!$AB$20:$AB$23,"N/A")</f>
        <v>S</v>
      </c>
    </row>
    <row r="274" spans="1:54" ht="12" customHeight="1">
      <c r="A274" s="151" t="s">
        <v>121</v>
      </c>
      <c r="B274" s="152">
        <v>45292</v>
      </c>
      <c r="C274" s="153" t="s">
        <v>122</v>
      </c>
      <c r="D274" s="153" t="s">
        <v>56</v>
      </c>
      <c r="E274" s="244">
        <v>93849688</v>
      </c>
      <c r="F274" s="144" t="s">
        <v>649</v>
      </c>
      <c r="G274" s="230"/>
      <c r="H274" s="154">
        <v>29246</v>
      </c>
      <c r="I274" s="153">
        <v>46</v>
      </c>
      <c r="J274" s="148" t="s">
        <v>70</v>
      </c>
      <c r="K274" s="153" t="s">
        <v>101</v>
      </c>
      <c r="L274" s="153"/>
      <c r="M274" s="153"/>
      <c r="N274" s="153"/>
      <c r="O274" s="155" t="s">
        <v>650</v>
      </c>
      <c r="P274" s="156" t="s">
        <v>60</v>
      </c>
      <c r="Q274" s="157" t="s">
        <v>110</v>
      </c>
      <c r="R274" s="158">
        <v>45940</v>
      </c>
      <c r="S274" s="159"/>
      <c r="T274" s="159" t="s">
        <v>62</v>
      </c>
      <c r="U274" s="159" t="s">
        <v>111</v>
      </c>
      <c r="V274" s="154">
        <v>45940</v>
      </c>
      <c r="W274" s="154" t="s">
        <v>126</v>
      </c>
      <c r="X274" s="154" t="s">
        <v>126</v>
      </c>
      <c r="Y274" s="160"/>
      <c r="Z274" s="160" t="s">
        <v>128</v>
      </c>
      <c r="AA274" s="153">
        <v>98</v>
      </c>
      <c r="AB274" s="153">
        <v>1.6</v>
      </c>
      <c r="AC274" s="182">
        <f t="shared" si="10"/>
        <v>38.281249999999993</v>
      </c>
      <c r="AD274" s="153" t="str">
        <f t="shared" si="11"/>
        <v>OBESIDADE II</v>
      </c>
      <c r="AE274" s="233" t="s">
        <v>135</v>
      </c>
      <c r="AF274" s="153" t="s">
        <v>130</v>
      </c>
      <c r="AG274" s="159"/>
      <c r="AH274" s="153"/>
      <c r="AI274" s="161"/>
      <c r="AJ274" s="153"/>
      <c r="AK274" s="153"/>
      <c r="AL274" s="207" t="s">
        <v>131</v>
      </c>
      <c r="AM274" s="207"/>
      <c r="AN274" s="207"/>
      <c r="AO274" s="207" t="str">
        <f ca="1">IF(R274="","",IF(R274&gt;TODAY(),"0 meses",DATEDIF(R274,TODAY(),"m") &amp; " meses"))</f>
        <v>8 meses</v>
      </c>
      <c r="AP274" s="147" t="s">
        <v>67</v>
      </c>
      <c r="AQ274" s="147" t="s">
        <v>67</v>
      </c>
      <c r="AR274" s="147"/>
      <c r="AS274" s="209" t="s">
        <v>68</v>
      </c>
      <c r="AT274" s="223" t="str">
        <f>MONTH(B274)&amp;"/"&amp;YEAR(B274)</f>
        <v>1/2024</v>
      </c>
      <c r="AU274" s="223">
        <f>WEEKNUM(B274)-WEEKNUM(EOMONTH(B274,-1)+1)+1</f>
        <v>1</v>
      </c>
      <c r="AV274" s="209" t="str">
        <f>MONTH(R274)&amp;"/"&amp;YEAR(R274)</f>
        <v>10/2025</v>
      </c>
      <c r="AW274" s="209">
        <f>WEEKNUM(R274)-WEEKNUM(EOMONTH(R274,-1)+1)+1</f>
        <v>2</v>
      </c>
      <c r="AX274" s="209">
        <f>IF(BB274="S",IF(Q274="1. Aceitou o programa",R274-B274,0),0)</f>
        <v>648</v>
      </c>
      <c r="AY274" s="209">
        <f>IF(BB274="S",IF(AND(S274&lt;&gt;"",R274&lt;&gt;""),S274-R274,0),0)</f>
        <v>0</v>
      </c>
      <c r="AZ274" s="209">
        <f>IF(BB274="S",IF(Q274="1. Aceitou o programa",IF(OR(X274="Não se Aplica",X274=""),IF(OR(W274="Não se Aplica",W274=""),0,W274-V274),AVERAGE(X274-W274,W274-V274)),0),0)</f>
        <v>0</v>
      </c>
      <c r="BA274" s="209">
        <f>IF(BB274="S",IF(AND(Q274="1. Aceitou o programa",AH274="Realizada"),IFERROR(IF(AG274="",0,AG274-R274),0),0),0)</f>
        <v>0</v>
      </c>
      <c r="BB274" s="209" t="str">
        <f>_xlfn.XLOOKUP(U274,'Lista Suspensa'!$AA$20:$AA$23,'Lista Suspensa'!$AB$20:$AB$23,"N/A")</f>
        <v>S</v>
      </c>
    </row>
    <row r="275" spans="1:54" ht="12" customHeight="1">
      <c r="A275" s="151" t="s">
        <v>121</v>
      </c>
      <c r="B275" s="152">
        <v>45292</v>
      </c>
      <c r="C275" s="153" t="s">
        <v>122</v>
      </c>
      <c r="D275" s="153" t="s">
        <v>56</v>
      </c>
      <c r="E275" s="244">
        <v>451728556</v>
      </c>
      <c r="F275" s="144" t="s">
        <v>651</v>
      </c>
      <c r="G275" s="230"/>
      <c r="H275" s="154">
        <v>22179</v>
      </c>
      <c r="I275" s="153">
        <v>65</v>
      </c>
      <c r="J275" s="148" t="s">
        <v>70</v>
      </c>
      <c r="K275" s="153" t="s">
        <v>59</v>
      </c>
      <c r="L275" s="153"/>
      <c r="M275" s="153"/>
      <c r="N275" s="153"/>
      <c r="O275" s="155" t="s">
        <v>652</v>
      </c>
      <c r="P275" s="156" t="s">
        <v>60</v>
      </c>
      <c r="Q275" s="157" t="s">
        <v>110</v>
      </c>
      <c r="R275" s="158">
        <v>45940</v>
      </c>
      <c r="S275" s="159"/>
      <c r="T275" s="159" t="s">
        <v>62</v>
      </c>
      <c r="U275" s="159" t="s">
        <v>111</v>
      </c>
      <c r="V275" s="154">
        <v>45940</v>
      </c>
      <c r="W275" s="154" t="s">
        <v>126</v>
      </c>
      <c r="X275" s="154" t="s">
        <v>126</v>
      </c>
      <c r="Y275" s="160"/>
      <c r="Z275" s="160" t="s">
        <v>134</v>
      </c>
      <c r="AA275" s="153">
        <v>99.4</v>
      </c>
      <c r="AB275" s="153">
        <v>1.66</v>
      </c>
      <c r="AC275" s="182">
        <f t="shared" si="10"/>
        <v>36.071998838728412</v>
      </c>
      <c r="AD275" s="153" t="str">
        <f t="shared" si="11"/>
        <v>OBESIDADE II</v>
      </c>
      <c r="AE275" s="233" t="s">
        <v>135</v>
      </c>
      <c r="AF275" s="153" t="s">
        <v>130</v>
      </c>
      <c r="AG275" s="159"/>
      <c r="AH275" s="153"/>
      <c r="AI275" s="161"/>
      <c r="AJ275" s="153"/>
      <c r="AK275" s="153"/>
      <c r="AL275" s="207" t="s">
        <v>131</v>
      </c>
      <c r="AM275" s="207"/>
      <c r="AN275" s="207"/>
      <c r="AO275" s="207" t="str">
        <f ca="1">IF(R275="","",IF(R275&gt;TODAY(),"0 meses",DATEDIF(R275,TODAY(),"m") &amp; " meses"))</f>
        <v>8 meses</v>
      </c>
      <c r="AP275" s="147" t="s">
        <v>67</v>
      </c>
      <c r="AQ275" s="147" t="s">
        <v>67</v>
      </c>
      <c r="AR275" s="147"/>
      <c r="AS275" s="209" t="s">
        <v>68</v>
      </c>
      <c r="AT275" s="223" t="str">
        <f>MONTH(B275)&amp;"/"&amp;YEAR(B275)</f>
        <v>1/2024</v>
      </c>
      <c r="AU275" s="223">
        <f>WEEKNUM(B275)-WEEKNUM(EOMONTH(B275,-1)+1)+1</f>
        <v>1</v>
      </c>
      <c r="AV275" s="209" t="str">
        <f>MONTH(R275)&amp;"/"&amp;YEAR(R275)</f>
        <v>10/2025</v>
      </c>
      <c r="AW275" s="209">
        <f>WEEKNUM(R275)-WEEKNUM(EOMONTH(R275,-1)+1)+1</f>
        <v>2</v>
      </c>
      <c r="AX275" s="209">
        <f>IF(BB275="S",IF(Q275="1. Aceitou o programa",R275-B275,0),0)</f>
        <v>648</v>
      </c>
      <c r="AY275" s="209">
        <f>IF(BB275="S",IF(AND(S275&lt;&gt;"",R275&lt;&gt;""),S275-R275,0),0)</f>
        <v>0</v>
      </c>
      <c r="AZ275" s="209">
        <f>IF(BB275="S",IF(Q275="1. Aceitou o programa",IF(OR(X275="Não se Aplica",X275=""),IF(OR(W275="Não se Aplica",W275=""),0,W275-V275),AVERAGE(X275-W275,W275-V275)),0),0)</f>
        <v>0</v>
      </c>
      <c r="BA275" s="209">
        <f>IF(BB275="S",IF(AND(Q275="1. Aceitou o programa",AH275="Realizada"),IFERROR(IF(AG275="",0,AG275-R275),0),0),0)</f>
        <v>0</v>
      </c>
      <c r="BB275" s="209" t="str">
        <f>_xlfn.XLOOKUP(U275,'Lista Suspensa'!$AA$20:$AA$23,'Lista Suspensa'!$AB$20:$AB$23,"N/A")</f>
        <v>S</v>
      </c>
    </row>
    <row r="276" spans="1:54" ht="12" customHeight="1">
      <c r="A276" s="151" t="s">
        <v>121</v>
      </c>
      <c r="B276" s="152">
        <v>45292</v>
      </c>
      <c r="C276" s="153" t="s">
        <v>122</v>
      </c>
      <c r="D276" s="153" t="s">
        <v>56</v>
      </c>
      <c r="E276" s="244">
        <v>431186766</v>
      </c>
      <c r="F276" s="144" t="s">
        <v>653</v>
      </c>
      <c r="G276" s="230"/>
      <c r="H276" s="154">
        <v>30955</v>
      </c>
      <c r="I276" s="153">
        <v>41</v>
      </c>
      <c r="J276" s="148" t="s">
        <v>58</v>
      </c>
      <c r="K276" s="153" t="s">
        <v>101</v>
      </c>
      <c r="L276" s="153"/>
      <c r="M276" s="153"/>
      <c r="N276" s="153"/>
      <c r="O276" s="155" t="s">
        <v>654</v>
      </c>
      <c r="P276" s="156" t="s">
        <v>60</v>
      </c>
      <c r="Q276" s="157" t="s">
        <v>110</v>
      </c>
      <c r="R276" s="158">
        <v>45943</v>
      </c>
      <c r="S276" s="159"/>
      <c r="T276" s="159" t="s">
        <v>62</v>
      </c>
      <c r="U276" s="159" t="s">
        <v>111</v>
      </c>
      <c r="V276" s="154">
        <v>45943</v>
      </c>
      <c r="W276" s="154" t="s">
        <v>126</v>
      </c>
      <c r="X276" s="154" t="s">
        <v>126</v>
      </c>
      <c r="Y276" s="160"/>
      <c r="Z276" s="160" t="s">
        <v>166</v>
      </c>
      <c r="AA276" s="153">
        <v>145</v>
      </c>
      <c r="AB276" s="153">
        <v>1.75</v>
      </c>
      <c r="AC276" s="182">
        <f t="shared" si="10"/>
        <v>47.346938775510203</v>
      </c>
      <c r="AD276" s="153" t="str">
        <f t="shared" si="11"/>
        <v>OBESIDADE III</v>
      </c>
      <c r="AE276" s="233" t="s">
        <v>135</v>
      </c>
      <c r="AF276" s="153" t="s">
        <v>130</v>
      </c>
      <c r="AG276" s="159"/>
      <c r="AH276" s="153"/>
      <c r="AI276" s="161"/>
      <c r="AJ276" s="153"/>
      <c r="AK276" s="153"/>
      <c r="AL276" s="207" t="s">
        <v>131</v>
      </c>
      <c r="AM276" s="207"/>
      <c r="AN276" s="207"/>
      <c r="AO276" s="207" t="str">
        <f ca="1">IF(R276="","",IF(R276&gt;TODAY(),"0 meses",DATEDIF(R276,TODAY(),"m") &amp; " meses"))</f>
        <v>7 meses</v>
      </c>
      <c r="AP276" s="147" t="s">
        <v>67</v>
      </c>
      <c r="AQ276" s="147" t="s">
        <v>67</v>
      </c>
      <c r="AR276" s="147"/>
      <c r="AS276" s="209" t="s">
        <v>68</v>
      </c>
      <c r="AT276" s="223" t="str">
        <f>MONTH(B276)&amp;"/"&amp;YEAR(B276)</f>
        <v>1/2024</v>
      </c>
      <c r="AU276" s="223">
        <f>WEEKNUM(B276)-WEEKNUM(EOMONTH(B276,-1)+1)+1</f>
        <v>1</v>
      </c>
      <c r="AV276" s="209" t="str">
        <f>MONTH(R276)&amp;"/"&amp;YEAR(R276)</f>
        <v>10/2025</v>
      </c>
      <c r="AW276" s="209">
        <f>WEEKNUM(R276)-WEEKNUM(EOMONTH(R276,-1)+1)+1</f>
        <v>3</v>
      </c>
      <c r="AX276" s="209">
        <f>IF(BB276="S",IF(Q276="1. Aceitou o programa",R276-B276,0),0)</f>
        <v>651</v>
      </c>
      <c r="AY276" s="209">
        <f>IF(BB276="S",IF(AND(S276&lt;&gt;"",R276&lt;&gt;""),S276-R276,0),0)</f>
        <v>0</v>
      </c>
      <c r="AZ276" s="209">
        <f>IF(BB276="S",IF(Q276="1. Aceitou o programa",IF(OR(X276="Não se Aplica",X276=""),IF(OR(W276="Não se Aplica",W276=""),0,W276-V276),AVERAGE(X276-W276,W276-V276)),0),0)</f>
        <v>0</v>
      </c>
      <c r="BA276" s="209">
        <f>IF(BB276="S",IF(AND(Q276="1. Aceitou o programa",AH276="Realizada"),IFERROR(IF(AG276="",0,AG276-R276),0),0),0)</f>
        <v>0</v>
      </c>
      <c r="BB276" s="209" t="str">
        <f>_xlfn.XLOOKUP(U276,'Lista Suspensa'!$AA$20:$AA$23,'Lista Suspensa'!$AB$20:$AB$23,"N/A")</f>
        <v>S</v>
      </c>
    </row>
    <row r="277" spans="1:54" ht="12" customHeight="1">
      <c r="A277" s="151" t="s">
        <v>121</v>
      </c>
      <c r="B277" s="152">
        <v>45292</v>
      </c>
      <c r="C277" s="153" t="s">
        <v>122</v>
      </c>
      <c r="D277" s="153" t="s">
        <v>56</v>
      </c>
      <c r="E277" s="244">
        <v>94312811</v>
      </c>
      <c r="F277" s="144" t="s">
        <v>655</v>
      </c>
      <c r="G277" s="230"/>
      <c r="H277" s="154">
        <v>31661</v>
      </c>
      <c r="I277" s="153">
        <v>39</v>
      </c>
      <c r="J277" s="148" t="s">
        <v>70</v>
      </c>
      <c r="K277" s="153" t="s">
        <v>101</v>
      </c>
      <c r="L277" s="153"/>
      <c r="M277" s="153"/>
      <c r="N277" s="153"/>
      <c r="O277" s="155" t="s">
        <v>656</v>
      </c>
      <c r="P277" s="156" t="s">
        <v>60</v>
      </c>
      <c r="Q277" s="157" t="s">
        <v>110</v>
      </c>
      <c r="R277" s="158">
        <v>45944</v>
      </c>
      <c r="S277" s="159"/>
      <c r="T277" s="159" t="s">
        <v>62</v>
      </c>
      <c r="U277" s="159" t="s">
        <v>111</v>
      </c>
      <c r="V277" s="154">
        <v>45944</v>
      </c>
      <c r="W277" s="154" t="s">
        <v>126</v>
      </c>
      <c r="X277" s="154" t="s">
        <v>126</v>
      </c>
      <c r="Y277" s="160"/>
      <c r="Z277" s="160" t="s">
        <v>128</v>
      </c>
      <c r="AA277" s="153">
        <v>129</v>
      </c>
      <c r="AB277" s="153">
        <v>1.71</v>
      </c>
      <c r="AC277" s="182">
        <f t="shared" si="10"/>
        <v>44.11613829896379</v>
      </c>
      <c r="AD277" s="153" t="str">
        <f t="shared" si="11"/>
        <v>OBESIDADE III</v>
      </c>
      <c r="AE277" s="233" t="s">
        <v>135</v>
      </c>
      <c r="AF277" s="153" t="s">
        <v>130</v>
      </c>
      <c r="AG277" s="159"/>
      <c r="AH277" s="153"/>
      <c r="AI277" s="161"/>
      <c r="AJ277" s="153"/>
      <c r="AK277" s="153"/>
      <c r="AL277" s="207" t="s">
        <v>131</v>
      </c>
      <c r="AM277" s="207"/>
      <c r="AN277" s="207"/>
      <c r="AO277" s="207" t="str">
        <f ca="1">IF(R277="","",IF(R277&gt;TODAY(),"0 meses",DATEDIF(R277,TODAY(),"m") &amp; " meses"))</f>
        <v>7 meses</v>
      </c>
      <c r="AP277" s="147" t="s">
        <v>67</v>
      </c>
      <c r="AQ277" s="147" t="s">
        <v>67</v>
      </c>
      <c r="AR277" s="147"/>
      <c r="AS277" s="209" t="s">
        <v>68</v>
      </c>
      <c r="AT277" s="223" t="str">
        <f>MONTH(B277)&amp;"/"&amp;YEAR(B277)</f>
        <v>1/2024</v>
      </c>
      <c r="AU277" s="223">
        <f>WEEKNUM(B277)-WEEKNUM(EOMONTH(B277,-1)+1)+1</f>
        <v>1</v>
      </c>
      <c r="AV277" s="209" t="str">
        <f>MONTH(R277)&amp;"/"&amp;YEAR(R277)</f>
        <v>10/2025</v>
      </c>
      <c r="AW277" s="209">
        <f>WEEKNUM(R277)-WEEKNUM(EOMONTH(R277,-1)+1)+1</f>
        <v>3</v>
      </c>
      <c r="AX277" s="209">
        <f>IF(BB277="S",IF(Q277="1. Aceitou o programa",R277-B277,0),0)</f>
        <v>652</v>
      </c>
      <c r="AY277" s="209">
        <f>IF(BB277="S",IF(AND(S277&lt;&gt;"",R277&lt;&gt;""),S277-R277,0),0)</f>
        <v>0</v>
      </c>
      <c r="AZ277" s="209">
        <f>IF(BB277="S",IF(Q277="1. Aceitou o programa",IF(OR(X277="Não se Aplica",X277=""),IF(OR(W277="Não se Aplica",W277=""),0,W277-V277),AVERAGE(X277-W277,W277-V277)),0),0)</f>
        <v>0</v>
      </c>
      <c r="BA277" s="209">
        <f>IF(BB277="S",IF(AND(Q277="1. Aceitou o programa",AH277="Realizada"),IFERROR(IF(AG277="",0,AG277-R277),0),0),0)</f>
        <v>0</v>
      </c>
      <c r="BB277" s="209" t="str">
        <f>_xlfn.XLOOKUP(U277,'Lista Suspensa'!$AA$20:$AA$23,'Lista Suspensa'!$AB$20:$AB$23,"N/A")</f>
        <v>S</v>
      </c>
    </row>
    <row r="278" spans="1:54" ht="12" customHeight="1">
      <c r="A278" s="151" t="s">
        <v>121</v>
      </c>
      <c r="B278" s="152">
        <v>45292</v>
      </c>
      <c r="C278" s="153" t="s">
        <v>122</v>
      </c>
      <c r="D278" s="153" t="s">
        <v>56</v>
      </c>
      <c r="E278" s="244">
        <v>92643667</v>
      </c>
      <c r="F278" s="144" t="s">
        <v>657</v>
      </c>
      <c r="G278" s="230"/>
      <c r="H278" s="154">
        <v>29637</v>
      </c>
      <c r="I278" s="153">
        <v>45</v>
      </c>
      <c r="J278" s="148" t="s">
        <v>58</v>
      </c>
      <c r="K278" s="153" t="s">
        <v>59</v>
      </c>
      <c r="L278" s="153"/>
      <c r="M278" s="153"/>
      <c r="N278" s="153"/>
      <c r="O278" s="155" t="s">
        <v>658</v>
      </c>
      <c r="P278" s="156" t="s">
        <v>60</v>
      </c>
      <c r="Q278" s="157" t="s">
        <v>110</v>
      </c>
      <c r="R278" s="158">
        <v>45944</v>
      </c>
      <c r="S278" s="159"/>
      <c r="T278" s="159" t="s">
        <v>62</v>
      </c>
      <c r="U278" s="159" t="s">
        <v>111</v>
      </c>
      <c r="V278" s="154">
        <v>45944</v>
      </c>
      <c r="W278" s="154" t="s">
        <v>126</v>
      </c>
      <c r="X278" s="154" t="s">
        <v>126</v>
      </c>
      <c r="Y278" s="160"/>
      <c r="Z278" s="160" t="s">
        <v>128</v>
      </c>
      <c r="AA278" s="153">
        <v>89.6</v>
      </c>
      <c r="AB278" s="153">
        <v>1.7</v>
      </c>
      <c r="AC278" s="182">
        <f t="shared" si="10"/>
        <v>31.003460207612459</v>
      </c>
      <c r="AD278" s="153" t="str">
        <f t="shared" si="11"/>
        <v>OBESIDADE I</v>
      </c>
      <c r="AE278" s="233" t="s">
        <v>135</v>
      </c>
      <c r="AF278" s="153" t="s">
        <v>130</v>
      </c>
      <c r="AG278" s="159"/>
      <c r="AH278" s="153"/>
      <c r="AI278" s="161"/>
      <c r="AJ278" s="153"/>
      <c r="AK278" s="153"/>
      <c r="AL278" s="207" t="s">
        <v>131</v>
      </c>
      <c r="AM278" s="207"/>
      <c r="AN278" s="207"/>
      <c r="AO278" s="207" t="str">
        <f ca="1">IF(R278="","",IF(R278&gt;TODAY(),"0 meses",DATEDIF(R278,TODAY(),"m") &amp; " meses"))</f>
        <v>7 meses</v>
      </c>
      <c r="AP278" s="147" t="s">
        <v>67</v>
      </c>
      <c r="AQ278" s="147" t="s">
        <v>67</v>
      </c>
      <c r="AR278" s="147"/>
      <c r="AS278" s="209" t="s">
        <v>68</v>
      </c>
      <c r="AT278" s="223" t="str">
        <f>MONTH(B278)&amp;"/"&amp;YEAR(B278)</f>
        <v>1/2024</v>
      </c>
      <c r="AU278" s="223">
        <f>WEEKNUM(B278)-WEEKNUM(EOMONTH(B278,-1)+1)+1</f>
        <v>1</v>
      </c>
      <c r="AV278" s="209" t="str">
        <f>MONTH(R278)&amp;"/"&amp;YEAR(R278)</f>
        <v>10/2025</v>
      </c>
      <c r="AW278" s="209">
        <f>WEEKNUM(R278)-WEEKNUM(EOMONTH(R278,-1)+1)+1</f>
        <v>3</v>
      </c>
      <c r="AX278" s="209">
        <f>IF(BB278="S",IF(Q278="1. Aceitou o programa",R278-B278,0),0)</f>
        <v>652</v>
      </c>
      <c r="AY278" s="209">
        <f>IF(BB278="S",IF(AND(S278&lt;&gt;"",R278&lt;&gt;""),S278-R278,0),0)</f>
        <v>0</v>
      </c>
      <c r="AZ278" s="209">
        <f>IF(BB278="S",IF(Q278="1. Aceitou o programa",IF(OR(X278="Não se Aplica",X278=""),IF(OR(W278="Não se Aplica",W278=""),0,W278-V278),AVERAGE(X278-W278,W278-V278)),0),0)</f>
        <v>0</v>
      </c>
      <c r="BA278" s="209">
        <f>IF(BB278="S",IF(AND(Q278="1. Aceitou o programa",AH278="Realizada"),IFERROR(IF(AG278="",0,AG278-R278),0),0),0)</f>
        <v>0</v>
      </c>
      <c r="BB278" s="209" t="str">
        <f>_xlfn.XLOOKUP(U278,'Lista Suspensa'!$AA$20:$AA$23,'Lista Suspensa'!$AB$20:$AB$23,"N/A")</f>
        <v>S</v>
      </c>
    </row>
    <row r="279" spans="1:54" ht="12" customHeight="1">
      <c r="A279" s="151" t="s">
        <v>121</v>
      </c>
      <c r="B279" s="152">
        <v>45292</v>
      </c>
      <c r="C279" s="153" t="s">
        <v>122</v>
      </c>
      <c r="D279" s="153" t="s">
        <v>56</v>
      </c>
      <c r="E279" s="244">
        <v>73166553</v>
      </c>
      <c r="F279" s="144" t="s">
        <v>659</v>
      </c>
      <c r="G279" s="230"/>
      <c r="H279" s="154">
        <v>27794</v>
      </c>
      <c r="I279" s="153">
        <v>50</v>
      </c>
      <c r="J279" s="148" t="s">
        <v>70</v>
      </c>
      <c r="K279" s="153"/>
      <c r="L279" s="153"/>
      <c r="M279" s="153"/>
      <c r="N279" s="153"/>
      <c r="O279" s="155" t="s">
        <v>660</v>
      </c>
      <c r="P279" s="156" t="s">
        <v>60</v>
      </c>
      <c r="Q279" s="157" t="s">
        <v>110</v>
      </c>
      <c r="R279" s="158">
        <v>45944</v>
      </c>
      <c r="S279" s="159"/>
      <c r="T279" s="159" t="s">
        <v>62</v>
      </c>
      <c r="U279" s="159" t="s">
        <v>111</v>
      </c>
      <c r="V279" s="154">
        <v>45944</v>
      </c>
      <c r="W279" s="154" t="s">
        <v>126</v>
      </c>
      <c r="X279" s="154" t="s">
        <v>126</v>
      </c>
      <c r="Y279" s="160" t="s">
        <v>661</v>
      </c>
      <c r="Z279" s="160" t="s">
        <v>128</v>
      </c>
      <c r="AA279" s="153">
        <v>89.5</v>
      </c>
      <c r="AB279" s="153">
        <v>1.65</v>
      </c>
      <c r="AC279" s="182">
        <f t="shared" si="10"/>
        <v>32.874196510560154</v>
      </c>
      <c r="AD279" s="153" t="str">
        <f t="shared" si="11"/>
        <v>OBESIDADE I</v>
      </c>
      <c r="AE279" s="233" t="s">
        <v>135</v>
      </c>
      <c r="AF279" s="153" t="s">
        <v>130</v>
      </c>
      <c r="AG279" s="159"/>
      <c r="AH279" s="153"/>
      <c r="AI279" s="161"/>
      <c r="AJ279" s="153"/>
      <c r="AK279" s="153"/>
      <c r="AL279" s="207" t="s">
        <v>131</v>
      </c>
      <c r="AM279" s="207"/>
      <c r="AN279" s="207"/>
      <c r="AO279" s="207" t="str">
        <f ca="1">IF(R279="","",IF(R279&gt;TODAY(),"0 meses",DATEDIF(R279,TODAY(),"m") &amp; " meses"))</f>
        <v>7 meses</v>
      </c>
      <c r="AP279" s="147" t="s">
        <v>67</v>
      </c>
      <c r="AQ279" s="147" t="s">
        <v>67</v>
      </c>
      <c r="AR279" s="147"/>
      <c r="AS279" s="209" t="s">
        <v>68</v>
      </c>
      <c r="AT279" s="223" t="str">
        <f>MONTH(B279)&amp;"/"&amp;YEAR(B279)</f>
        <v>1/2024</v>
      </c>
      <c r="AU279" s="223">
        <f>WEEKNUM(B279)-WEEKNUM(EOMONTH(B279,-1)+1)+1</f>
        <v>1</v>
      </c>
      <c r="AV279" s="209" t="str">
        <f>MONTH(R279)&amp;"/"&amp;YEAR(R279)</f>
        <v>10/2025</v>
      </c>
      <c r="AW279" s="209">
        <f>WEEKNUM(R279)-WEEKNUM(EOMONTH(R279,-1)+1)+1</f>
        <v>3</v>
      </c>
      <c r="AX279" s="209">
        <f>IF(BB279="S",IF(Q279="1. Aceitou o programa",R279-B279,0),0)</f>
        <v>652</v>
      </c>
      <c r="AY279" s="209">
        <f>IF(BB279="S",IF(AND(S279&lt;&gt;"",R279&lt;&gt;""),S279-R279,0),0)</f>
        <v>0</v>
      </c>
      <c r="AZ279" s="209">
        <f>IF(BB279="S",IF(Q279="1. Aceitou o programa",IF(OR(X279="Não se Aplica",X279=""),IF(OR(W279="Não se Aplica",W279=""),0,W279-V279),AVERAGE(X279-W279,W279-V279)),0),0)</f>
        <v>0</v>
      </c>
      <c r="BA279" s="209">
        <f>IF(BB279="S",IF(AND(Q279="1. Aceitou o programa",AH279="Realizada"),IFERROR(IF(AG279="",0,AG279-R279),0),0),0)</f>
        <v>0</v>
      </c>
      <c r="BB279" s="209" t="str">
        <f>_xlfn.XLOOKUP(U279,'Lista Suspensa'!$AA$20:$AA$23,'Lista Suspensa'!$AB$20:$AB$23,"N/A")</f>
        <v>S</v>
      </c>
    </row>
    <row r="280" spans="1:54" ht="12" customHeight="1">
      <c r="A280" s="151" t="s">
        <v>121</v>
      </c>
      <c r="B280" s="152">
        <v>45292</v>
      </c>
      <c r="C280" s="153" t="s">
        <v>122</v>
      </c>
      <c r="D280" s="153" t="s">
        <v>56</v>
      </c>
      <c r="E280" s="244">
        <v>84209365</v>
      </c>
      <c r="F280" s="144" t="s">
        <v>662</v>
      </c>
      <c r="G280" s="230"/>
      <c r="H280" s="154">
        <v>30016</v>
      </c>
      <c r="I280" s="153">
        <v>44</v>
      </c>
      <c r="J280" s="148" t="s">
        <v>70</v>
      </c>
      <c r="K280" s="153"/>
      <c r="L280" s="153"/>
      <c r="M280" s="153"/>
      <c r="N280" s="153"/>
      <c r="O280" s="155" t="s">
        <v>663</v>
      </c>
      <c r="P280" s="156" t="s">
        <v>60</v>
      </c>
      <c r="Q280" s="157" t="s">
        <v>110</v>
      </c>
      <c r="R280" s="158">
        <v>45944</v>
      </c>
      <c r="S280" s="159"/>
      <c r="T280" s="159" t="s">
        <v>62</v>
      </c>
      <c r="U280" s="159" t="s">
        <v>111</v>
      </c>
      <c r="V280" s="154">
        <v>45944</v>
      </c>
      <c r="W280" s="154" t="s">
        <v>126</v>
      </c>
      <c r="X280" s="154" t="s">
        <v>126</v>
      </c>
      <c r="Y280" s="160"/>
      <c r="Z280" s="160" t="s">
        <v>166</v>
      </c>
      <c r="AA280" s="153">
        <v>98</v>
      </c>
      <c r="AB280" s="153">
        <v>1.69</v>
      </c>
      <c r="AC280" s="182">
        <f t="shared" si="10"/>
        <v>34.31252407128602</v>
      </c>
      <c r="AD280" s="153" t="str">
        <f t="shared" si="11"/>
        <v>OBESIDADE I</v>
      </c>
      <c r="AE280" s="233" t="s">
        <v>135</v>
      </c>
      <c r="AF280" s="153" t="s">
        <v>130</v>
      </c>
      <c r="AG280" s="159"/>
      <c r="AH280" s="153"/>
      <c r="AI280" s="161"/>
      <c r="AJ280" s="153"/>
      <c r="AK280" s="153"/>
      <c r="AL280" s="207" t="s">
        <v>131</v>
      </c>
      <c r="AM280" s="207"/>
      <c r="AN280" s="207"/>
      <c r="AO280" s="207" t="str">
        <f ca="1">IF(R280="","",IF(R280&gt;TODAY(),"0 meses",DATEDIF(R280,TODAY(),"m") &amp; " meses"))</f>
        <v>7 meses</v>
      </c>
      <c r="AP280" s="147" t="s">
        <v>67</v>
      </c>
      <c r="AQ280" s="147" t="s">
        <v>67</v>
      </c>
      <c r="AR280" s="147"/>
      <c r="AS280" s="209" t="s">
        <v>68</v>
      </c>
      <c r="AT280" s="223" t="str">
        <f>MONTH(B280)&amp;"/"&amp;YEAR(B280)</f>
        <v>1/2024</v>
      </c>
      <c r="AU280" s="223">
        <f>WEEKNUM(B280)-WEEKNUM(EOMONTH(B280,-1)+1)+1</f>
        <v>1</v>
      </c>
      <c r="AV280" s="209" t="str">
        <f>MONTH(R280)&amp;"/"&amp;YEAR(R280)</f>
        <v>10/2025</v>
      </c>
      <c r="AW280" s="209">
        <f>WEEKNUM(R280)-WEEKNUM(EOMONTH(R280,-1)+1)+1</f>
        <v>3</v>
      </c>
      <c r="AX280" s="209">
        <f>IF(BB280="S",IF(Q280="1. Aceitou o programa",R280-B280,0),0)</f>
        <v>652</v>
      </c>
      <c r="AY280" s="209">
        <f>IF(BB280="S",IF(AND(S280&lt;&gt;"",R280&lt;&gt;""),S280-R280,0),0)</f>
        <v>0</v>
      </c>
      <c r="AZ280" s="209">
        <f>IF(BB280="S",IF(Q280="1. Aceitou o programa",IF(OR(X280="Não se Aplica",X280=""),IF(OR(W280="Não se Aplica",W280=""),0,W280-V280),AVERAGE(X280-W280,W280-V280)),0),0)</f>
        <v>0</v>
      </c>
      <c r="BA280" s="209">
        <f>IF(BB280="S",IF(AND(Q280="1. Aceitou o programa",AH280="Realizada"),IFERROR(IF(AG280="",0,AG280-R280),0),0),0)</f>
        <v>0</v>
      </c>
      <c r="BB280" s="209" t="str">
        <f>_xlfn.XLOOKUP(U280,'Lista Suspensa'!$AA$20:$AA$23,'Lista Suspensa'!$AB$20:$AB$23,"N/A")</f>
        <v>S</v>
      </c>
    </row>
    <row r="281" spans="1:54" ht="12" customHeight="1">
      <c r="A281" s="151" t="s">
        <v>121</v>
      </c>
      <c r="B281" s="152">
        <v>45292</v>
      </c>
      <c r="C281" s="153" t="s">
        <v>122</v>
      </c>
      <c r="D281" s="153" t="s">
        <v>56</v>
      </c>
      <c r="E281" s="244">
        <v>86759214</v>
      </c>
      <c r="F281" s="144" t="s">
        <v>664</v>
      </c>
      <c r="G281" s="230"/>
      <c r="H281" s="154">
        <v>31552</v>
      </c>
      <c r="I281" s="153">
        <v>40</v>
      </c>
      <c r="J281" s="148" t="s">
        <v>70</v>
      </c>
      <c r="K281" s="153"/>
      <c r="L281" s="153"/>
      <c r="M281" s="153"/>
      <c r="N281" s="153"/>
      <c r="O281" s="155" t="s">
        <v>665</v>
      </c>
      <c r="P281" s="156" t="s">
        <v>60</v>
      </c>
      <c r="Q281" s="157" t="s">
        <v>61</v>
      </c>
      <c r="R281" s="158">
        <v>45944</v>
      </c>
      <c r="S281" s="159">
        <v>46181</v>
      </c>
      <c r="T281" s="159" t="s">
        <v>62</v>
      </c>
      <c r="U281" s="159" t="s">
        <v>63</v>
      </c>
      <c r="V281" s="154">
        <v>45944</v>
      </c>
      <c r="W281" s="154" t="s">
        <v>126</v>
      </c>
      <c r="X281" s="154" t="s">
        <v>126</v>
      </c>
      <c r="Y281" s="160"/>
      <c r="Z281" s="160" t="s">
        <v>166</v>
      </c>
      <c r="AA281" s="153">
        <v>106</v>
      </c>
      <c r="AB281" s="153">
        <v>1.59</v>
      </c>
      <c r="AC281" s="182">
        <f t="shared" si="10"/>
        <v>41.928721174004188</v>
      </c>
      <c r="AD281" s="153" t="str">
        <f t="shared" si="11"/>
        <v>OBESIDADE III</v>
      </c>
      <c r="AE281" s="233" t="s">
        <v>135</v>
      </c>
      <c r="AF281" s="153" t="s">
        <v>130</v>
      </c>
      <c r="AG281" s="159"/>
      <c r="AH281" s="153"/>
      <c r="AI281" s="161"/>
      <c r="AJ281" s="153"/>
      <c r="AK281" s="153"/>
      <c r="AL281" s="207" t="s">
        <v>131</v>
      </c>
      <c r="AM281" s="207"/>
      <c r="AN281" s="207"/>
      <c r="AO281" s="207" t="str">
        <f ca="1">IF(R281="","",IF(R281&gt;TODAY(),"0 meses",DATEDIF(R281,TODAY(),"m") &amp; " meses"))</f>
        <v>7 meses</v>
      </c>
      <c r="AP281" s="147" t="s">
        <v>466</v>
      </c>
      <c r="AQ281" s="147" t="s">
        <v>67</v>
      </c>
      <c r="AR281" s="147"/>
      <c r="AS281" s="209" t="s">
        <v>68</v>
      </c>
      <c r="AT281" s="223" t="str">
        <f>MONTH(B281)&amp;"/"&amp;YEAR(B281)</f>
        <v>1/2024</v>
      </c>
      <c r="AU281" s="223">
        <f>WEEKNUM(B281)-WEEKNUM(EOMONTH(B281,-1)+1)+1</f>
        <v>1</v>
      </c>
      <c r="AV281" s="209" t="str">
        <f>MONTH(R281)&amp;"/"&amp;YEAR(R281)</f>
        <v>10/2025</v>
      </c>
      <c r="AW281" s="209">
        <f>WEEKNUM(R281)-WEEKNUM(EOMONTH(R281,-1)+1)+1</f>
        <v>3</v>
      </c>
      <c r="AX281" s="209">
        <f>IF(BB281="S",IF(Q281="1. Aceitou o programa",R281-B281,0),0)</f>
        <v>0</v>
      </c>
      <c r="AY281" s="209">
        <f>IF(BB281="S",IF(AND(S281&lt;&gt;"",R281&lt;&gt;""),S281-R281,0),0)</f>
        <v>237</v>
      </c>
      <c r="AZ281" s="209">
        <f>IF(BB281="S",IF(Q281="1. Aceitou o programa",IF(OR(X281="Não se Aplica",X281=""),IF(OR(W281="Não se Aplica",W281=""),0,W281-V281),AVERAGE(X281-W281,W281-V281)),0),0)</f>
        <v>0</v>
      </c>
      <c r="BA281" s="209">
        <f>IF(BB281="S",IF(AND(Q281="1. Aceitou o programa",AH281="Realizada"),IFERROR(IF(AG281="",0,AG281-R281),0),0),0)</f>
        <v>0</v>
      </c>
      <c r="BB281" s="209" t="str">
        <f>_xlfn.XLOOKUP(U281,'Lista Suspensa'!$AA$20:$AA$23,'Lista Suspensa'!$AB$20:$AB$23,"N/A")</f>
        <v>S</v>
      </c>
    </row>
    <row r="282" spans="1:54" ht="12" customHeight="1">
      <c r="A282" s="151" t="s">
        <v>121</v>
      </c>
      <c r="B282" s="152">
        <v>45292</v>
      </c>
      <c r="C282" s="153" t="s">
        <v>122</v>
      </c>
      <c r="D282" s="153" t="s">
        <v>56</v>
      </c>
      <c r="E282" s="244">
        <v>87767602</v>
      </c>
      <c r="F282" s="144" t="s">
        <v>666</v>
      </c>
      <c r="G282" s="230"/>
      <c r="H282" s="154">
        <v>32658</v>
      </c>
      <c r="I282" s="153">
        <v>36</v>
      </c>
      <c r="J282" s="148" t="s">
        <v>70</v>
      </c>
      <c r="K282" s="153"/>
      <c r="L282" s="153"/>
      <c r="M282" s="153"/>
      <c r="N282" s="153"/>
      <c r="O282" s="155" t="s">
        <v>667</v>
      </c>
      <c r="P282" s="156" t="s">
        <v>60</v>
      </c>
      <c r="Q282" s="157" t="s">
        <v>110</v>
      </c>
      <c r="R282" s="158">
        <v>45944</v>
      </c>
      <c r="S282" s="159"/>
      <c r="T282" s="159" t="s">
        <v>62</v>
      </c>
      <c r="U282" s="159" t="s">
        <v>111</v>
      </c>
      <c r="V282" s="154">
        <v>45944</v>
      </c>
      <c r="W282" s="154" t="s">
        <v>126</v>
      </c>
      <c r="X282" s="154" t="s">
        <v>126</v>
      </c>
      <c r="Y282" s="160"/>
      <c r="Z282" s="160" t="s">
        <v>174</v>
      </c>
      <c r="AA282" s="153">
        <v>88.9</v>
      </c>
      <c r="AB282" s="153">
        <v>1.53</v>
      </c>
      <c r="AC282" s="182">
        <f t="shared" si="10"/>
        <v>37.97684651202529</v>
      </c>
      <c r="AD282" s="153" t="str">
        <f t="shared" si="11"/>
        <v>OBESIDADE II</v>
      </c>
      <c r="AE282" s="233" t="s">
        <v>135</v>
      </c>
      <c r="AF282" s="153" t="s">
        <v>130</v>
      </c>
      <c r="AG282" s="159"/>
      <c r="AH282" s="153"/>
      <c r="AI282" s="161"/>
      <c r="AJ282" s="153"/>
      <c r="AK282" s="153"/>
      <c r="AL282" s="207" t="s">
        <v>131</v>
      </c>
      <c r="AM282" s="207"/>
      <c r="AN282" s="207"/>
      <c r="AO282" s="207" t="str">
        <f ca="1">IF(R282="","",IF(R282&gt;TODAY(),"0 meses",DATEDIF(R282,TODAY(),"m") &amp; " meses"))</f>
        <v>7 meses</v>
      </c>
      <c r="AP282" s="147" t="s">
        <v>67</v>
      </c>
      <c r="AQ282" s="147" t="s">
        <v>67</v>
      </c>
      <c r="AR282" s="147"/>
      <c r="AS282" s="209" t="s">
        <v>68</v>
      </c>
      <c r="AT282" s="223" t="str">
        <f>MONTH(B282)&amp;"/"&amp;YEAR(B282)</f>
        <v>1/2024</v>
      </c>
      <c r="AU282" s="223">
        <f>WEEKNUM(B282)-WEEKNUM(EOMONTH(B282,-1)+1)+1</f>
        <v>1</v>
      </c>
      <c r="AV282" s="209" t="str">
        <f>MONTH(R282)&amp;"/"&amp;YEAR(R282)</f>
        <v>10/2025</v>
      </c>
      <c r="AW282" s="209">
        <f>WEEKNUM(R282)-WEEKNUM(EOMONTH(R282,-1)+1)+1</f>
        <v>3</v>
      </c>
      <c r="AX282" s="209">
        <f>IF(BB282="S",IF(Q282="1. Aceitou o programa",R282-B282,0),0)</f>
        <v>652</v>
      </c>
      <c r="AY282" s="209">
        <f>IF(BB282="S",IF(AND(S282&lt;&gt;"",R282&lt;&gt;""),S282-R282,0),0)</f>
        <v>0</v>
      </c>
      <c r="AZ282" s="209">
        <f>IF(BB282="S",IF(Q282="1. Aceitou o programa",IF(OR(X282="Não se Aplica",X282=""),IF(OR(W282="Não se Aplica",W282=""),0,W282-V282),AVERAGE(X282-W282,W282-V282)),0),0)</f>
        <v>0</v>
      </c>
      <c r="BA282" s="209">
        <f>IF(BB282="S",IF(AND(Q282="1. Aceitou o programa",AH282="Realizada"),IFERROR(IF(AG282="",0,AG282-R282),0),0),0)</f>
        <v>0</v>
      </c>
      <c r="BB282" s="209" t="str">
        <f>_xlfn.XLOOKUP(U282,'Lista Suspensa'!$AA$20:$AA$23,'Lista Suspensa'!$AB$20:$AB$23,"N/A")</f>
        <v>S</v>
      </c>
    </row>
    <row r="283" spans="1:54" ht="12" customHeight="1">
      <c r="A283" s="151" t="s">
        <v>121</v>
      </c>
      <c r="B283" s="152">
        <v>45292</v>
      </c>
      <c r="C283" s="153" t="s">
        <v>122</v>
      </c>
      <c r="D283" s="153" t="s">
        <v>56</v>
      </c>
      <c r="E283" s="244">
        <v>84781881</v>
      </c>
      <c r="F283" s="144" t="s">
        <v>668</v>
      </c>
      <c r="G283" s="230"/>
      <c r="H283" s="154">
        <v>36813</v>
      </c>
      <c r="I283" s="153">
        <v>25</v>
      </c>
      <c r="J283" s="148" t="s">
        <v>58</v>
      </c>
      <c r="K283" s="153"/>
      <c r="L283" s="153"/>
      <c r="M283" s="153"/>
      <c r="N283" s="153"/>
      <c r="O283" s="155" t="s">
        <v>669</v>
      </c>
      <c r="P283" s="156" t="s">
        <v>60</v>
      </c>
      <c r="Q283" s="157" t="s">
        <v>110</v>
      </c>
      <c r="R283" s="158">
        <v>45944</v>
      </c>
      <c r="S283" s="159"/>
      <c r="T283" s="159" t="s">
        <v>62</v>
      </c>
      <c r="U283" s="159" t="s">
        <v>111</v>
      </c>
      <c r="V283" s="154">
        <v>45944</v>
      </c>
      <c r="W283" s="154" t="s">
        <v>126</v>
      </c>
      <c r="X283" s="154" t="s">
        <v>126</v>
      </c>
      <c r="Y283" s="160"/>
      <c r="Z283" s="160" t="s">
        <v>166</v>
      </c>
      <c r="AA283" s="153">
        <v>110</v>
      </c>
      <c r="AB283" s="153">
        <v>1.8</v>
      </c>
      <c r="AC283" s="182">
        <f t="shared" si="10"/>
        <v>33.950617283950614</v>
      </c>
      <c r="AD283" s="153" t="str">
        <f t="shared" si="11"/>
        <v>OBESIDADE I</v>
      </c>
      <c r="AE283" s="233" t="s">
        <v>135</v>
      </c>
      <c r="AF283" s="153" t="s">
        <v>130</v>
      </c>
      <c r="AG283" s="159"/>
      <c r="AH283" s="153"/>
      <c r="AI283" s="161"/>
      <c r="AJ283" s="153"/>
      <c r="AK283" s="153"/>
      <c r="AL283" s="207" t="s">
        <v>131</v>
      </c>
      <c r="AM283" s="207"/>
      <c r="AN283" s="207"/>
      <c r="AO283" s="207" t="str">
        <f ca="1">IF(R283="","",IF(R283&gt;TODAY(),"0 meses",DATEDIF(R283,TODAY(),"m") &amp; " meses"))</f>
        <v>7 meses</v>
      </c>
      <c r="AP283" s="147" t="s">
        <v>67</v>
      </c>
      <c r="AQ283" s="147" t="s">
        <v>67</v>
      </c>
      <c r="AR283" s="147"/>
      <c r="AS283" s="209" t="s">
        <v>68</v>
      </c>
      <c r="AT283" s="223" t="str">
        <f>MONTH(B283)&amp;"/"&amp;YEAR(B283)</f>
        <v>1/2024</v>
      </c>
      <c r="AU283" s="223">
        <f>WEEKNUM(B283)-WEEKNUM(EOMONTH(B283,-1)+1)+1</f>
        <v>1</v>
      </c>
      <c r="AV283" s="209" t="str">
        <f>MONTH(R283)&amp;"/"&amp;YEAR(R283)</f>
        <v>10/2025</v>
      </c>
      <c r="AW283" s="209">
        <f>WEEKNUM(R283)-WEEKNUM(EOMONTH(R283,-1)+1)+1</f>
        <v>3</v>
      </c>
      <c r="AX283" s="209">
        <f>IF(BB283="S",IF(Q283="1. Aceitou o programa",R283-B283,0),0)</f>
        <v>652</v>
      </c>
      <c r="AY283" s="209">
        <f>IF(BB283="S",IF(AND(S283&lt;&gt;"",R283&lt;&gt;""),S283-R283,0),0)</f>
        <v>0</v>
      </c>
      <c r="AZ283" s="209">
        <f>IF(BB283="S",IF(Q283="1. Aceitou o programa",IF(OR(X283="Não se Aplica",X283=""),IF(OR(W283="Não se Aplica",W283=""),0,W283-V283),AVERAGE(X283-W283,W283-V283)),0),0)</f>
        <v>0</v>
      </c>
      <c r="BA283" s="209">
        <f>IF(BB283="S",IF(AND(Q283="1. Aceitou o programa",AH283="Realizada"),IFERROR(IF(AG283="",0,AG283-R283),0),0),0)</f>
        <v>0</v>
      </c>
      <c r="BB283" s="209" t="str">
        <f>_xlfn.XLOOKUP(U283,'Lista Suspensa'!$AA$20:$AA$23,'Lista Suspensa'!$AB$20:$AB$23,"N/A")</f>
        <v>S</v>
      </c>
    </row>
    <row r="284" spans="1:54" ht="12" customHeight="1">
      <c r="A284" s="151" t="s">
        <v>121</v>
      </c>
      <c r="B284" s="152">
        <v>45292</v>
      </c>
      <c r="C284" s="153" t="s">
        <v>122</v>
      </c>
      <c r="D284" s="153" t="s">
        <v>56</v>
      </c>
      <c r="E284" s="244">
        <v>93687950</v>
      </c>
      <c r="F284" s="144" t="s">
        <v>670</v>
      </c>
      <c r="G284" s="230"/>
      <c r="H284" s="154">
        <v>30964</v>
      </c>
      <c r="I284" s="153">
        <v>41</v>
      </c>
      <c r="J284" s="148" t="s">
        <v>70</v>
      </c>
      <c r="K284" s="153" t="s">
        <v>101</v>
      </c>
      <c r="L284" s="153"/>
      <c r="M284" s="153"/>
      <c r="N284" s="153"/>
      <c r="O284" s="155" t="s">
        <v>671</v>
      </c>
      <c r="P284" s="156" t="s">
        <v>60</v>
      </c>
      <c r="Q284" s="157" t="s">
        <v>110</v>
      </c>
      <c r="R284" s="158">
        <v>45945</v>
      </c>
      <c r="S284" s="159"/>
      <c r="T284" s="159" t="s">
        <v>62</v>
      </c>
      <c r="U284" s="159" t="s">
        <v>111</v>
      </c>
      <c r="V284" s="154">
        <v>45945</v>
      </c>
      <c r="W284" s="154" t="s">
        <v>126</v>
      </c>
      <c r="X284" s="154" t="s">
        <v>126</v>
      </c>
      <c r="Y284" s="160"/>
      <c r="Z284" s="160" t="s">
        <v>174</v>
      </c>
      <c r="AA284" s="153">
        <v>92.5</v>
      </c>
      <c r="AB284" s="153">
        <v>1.62</v>
      </c>
      <c r="AC284" s="182">
        <f t="shared" si="10"/>
        <v>35.246151501295529</v>
      </c>
      <c r="AD284" s="153" t="str">
        <f t="shared" si="11"/>
        <v>OBESIDADE II</v>
      </c>
      <c r="AE284" s="233" t="s">
        <v>135</v>
      </c>
      <c r="AF284" s="153" t="s">
        <v>130</v>
      </c>
      <c r="AG284" s="159"/>
      <c r="AH284" s="153"/>
      <c r="AI284" s="161"/>
      <c r="AJ284" s="153"/>
      <c r="AK284" s="153"/>
      <c r="AL284" s="207" t="s">
        <v>131</v>
      </c>
      <c r="AM284" s="207"/>
      <c r="AN284" s="207"/>
      <c r="AO284" s="207" t="str">
        <f ca="1">IF(R284="","",IF(R284&gt;TODAY(),"0 meses",DATEDIF(R284,TODAY(),"m") &amp; " meses"))</f>
        <v>7 meses</v>
      </c>
      <c r="AP284" s="147" t="s">
        <v>67</v>
      </c>
      <c r="AQ284" s="147" t="s">
        <v>67</v>
      </c>
      <c r="AR284" s="147"/>
      <c r="AS284" s="209" t="s">
        <v>68</v>
      </c>
      <c r="AT284" s="223" t="str">
        <f>MONTH(B284)&amp;"/"&amp;YEAR(B284)</f>
        <v>1/2024</v>
      </c>
      <c r="AU284" s="223">
        <f>WEEKNUM(B284)-WEEKNUM(EOMONTH(B284,-1)+1)+1</f>
        <v>1</v>
      </c>
      <c r="AV284" s="209" t="str">
        <f>MONTH(R284)&amp;"/"&amp;YEAR(R284)</f>
        <v>10/2025</v>
      </c>
      <c r="AW284" s="209">
        <f>WEEKNUM(R284)-WEEKNUM(EOMONTH(R284,-1)+1)+1</f>
        <v>3</v>
      </c>
      <c r="AX284" s="209">
        <f>IF(BB284="S",IF(Q284="1. Aceitou o programa",R284-B284,0),0)</f>
        <v>653</v>
      </c>
      <c r="AY284" s="209">
        <f>IF(BB284="S",IF(AND(S284&lt;&gt;"",R284&lt;&gt;""),S284-R284,0),0)</f>
        <v>0</v>
      </c>
      <c r="AZ284" s="209">
        <f>IF(BB284="S",IF(Q284="1. Aceitou o programa",IF(OR(X284="Não se Aplica",X284=""),IF(OR(W284="Não se Aplica",W284=""),0,W284-V284),AVERAGE(X284-W284,W284-V284)),0),0)</f>
        <v>0</v>
      </c>
      <c r="BA284" s="209">
        <f>IF(BB284="S",IF(AND(Q284="1. Aceitou o programa",AH284="Realizada"),IFERROR(IF(AG284="",0,AG284-R284),0),0),0)</f>
        <v>0</v>
      </c>
      <c r="BB284" s="209" t="str">
        <f>_xlfn.XLOOKUP(U284,'Lista Suspensa'!$AA$20:$AA$23,'Lista Suspensa'!$AB$20:$AB$23,"N/A")</f>
        <v>S</v>
      </c>
    </row>
    <row r="285" spans="1:54" ht="12" customHeight="1">
      <c r="A285" s="151" t="s">
        <v>121</v>
      </c>
      <c r="B285" s="152">
        <v>45292</v>
      </c>
      <c r="C285" s="153" t="s">
        <v>122</v>
      </c>
      <c r="D285" s="153" t="s">
        <v>56</v>
      </c>
      <c r="E285" s="244">
        <v>452487684</v>
      </c>
      <c r="F285" s="144" t="s">
        <v>672</v>
      </c>
      <c r="G285" s="230"/>
      <c r="H285" s="154">
        <v>35012</v>
      </c>
      <c r="I285" s="153">
        <v>30</v>
      </c>
      <c r="J285" s="148" t="s">
        <v>70</v>
      </c>
      <c r="K285" s="153" t="s">
        <v>59</v>
      </c>
      <c r="L285" s="153"/>
      <c r="M285" s="153"/>
      <c r="N285" s="153"/>
      <c r="O285" s="155" t="s">
        <v>673</v>
      </c>
      <c r="P285" s="156" t="s">
        <v>60</v>
      </c>
      <c r="Q285" s="157" t="s">
        <v>110</v>
      </c>
      <c r="R285" s="158">
        <v>45945</v>
      </c>
      <c r="S285" s="159"/>
      <c r="T285" s="159" t="s">
        <v>62</v>
      </c>
      <c r="U285" s="159" t="s">
        <v>111</v>
      </c>
      <c r="V285" s="154">
        <v>45945</v>
      </c>
      <c r="W285" s="154" t="s">
        <v>126</v>
      </c>
      <c r="X285" s="154" t="s">
        <v>126</v>
      </c>
      <c r="Y285" s="160"/>
      <c r="Z285" s="160" t="s">
        <v>190</v>
      </c>
      <c r="AA285" s="153">
        <v>123</v>
      </c>
      <c r="AB285" s="153">
        <v>1.76</v>
      </c>
      <c r="AC285" s="182">
        <f t="shared" si="10"/>
        <v>39.708161157024797</v>
      </c>
      <c r="AD285" s="153" t="str">
        <f t="shared" si="11"/>
        <v>OBESIDADE II</v>
      </c>
      <c r="AE285" s="233" t="s">
        <v>135</v>
      </c>
      <c r="AF285" s="153" t="s">
        <v>130</v>
      </c>
      <c r="AG285" s="159"/>
      <c r="AH285" s="153"/>
      <c r="AI285" s="161"/>
      <c r="AJ285" s="153"/>
      <c r="AK285" s="153"/>
      <c r="AL285" s="207" t="s">
        <v>131</v>
      </c>
      <c r="AM285" s="207"/>
      <c r="AN285" s="207"/>
      <c r="AO285" s="207" t="str">
        <f ca="1">IF(R285="","",IF(R285&gt;TODAY(),"0 meses",DATEDIF(R285,TODAY(),"m") &amp; " meses"))</f>
        <v>7 meses</v>
      </c>
      <c r="AP285" s="147" t="s">
        <v>67</v>
      </c>
      <c r="AQ285" s="147" t="s">
        <v>67</v>
      </c>
      <c r="AR285" s="147"/>
      <c r="AS285" s="209" t="s">
        <v>68</v>
      </c>
      <c r="AT285" s="223" t="str">
        <f>MONTH(B285)&amp;"/"&amp;YEAR(B285)</f>
        <v>1/2024</v>
      </c>
      <c r="AU285" s="223">
        <f>WEEKNUM(B285)-WEEKNUM(EOMONTH(B285,-1)+1)+1</f>
        <v>1</v>
      </c>
      <c r="AV285" s="209" t="str">
        <f>MONTH(R285)&amp;"/"&amp;YEAR(R285)</f>
        <v>10/2025</v>
      </c>
      <c r="AW285" s="209">
        <f>WEEKNUM(R285)-WEEKNUM(EOMONTH(R285,-1)+1)+1</f>
        <v>3</v>
      </c>
      <c r="AX285" s="209">
        <f>IF(BB285="S",IF(Q285="1. Aceitou o programa",R285-B285,0),0)</f>
        <v>653</v>
      </c>
      <c r="AY285" s="209">
        <f>IF(BB285="S",IF(AND(S285&lt;&gt;"",R285&lt;&gt;""),S285-R285,0),0)</f>
        <v>0</v>
      </c>
      <c r="AZ285" s="209">
        <f>IF(BB285="S",IF(Q285="1. Aceitou o programa",IF(OR(X285="Não se Aplica",X285=""),IF(OR(W285="Não se Aplica",W285=""),0,W285-V285),AVERAGE(X285-W285,W285-V285)),0),0)</f>
        <v>0</v>
      </c>
      <c r="BA285" s="209">
        <f>IF(BB285="S",IF(AND(Q285="1. Aceitou o programa",AH285="Realizada"),IFERROR(IF(AG285="",0,AG285-R285),0),0),0)</f>
        <v>0</v>
      </c>
      <c r="BB285" s="209" t="str">
        <f>_xlfn.XLOOKUP(U285,'Lista Suspensa'!$AA$20:$AA$23,'Lista Suspensa'!$AB$20:$AB$23,"N/A")</f>
        <v>S</v>
      </c>
    </row>
    <row r="286" spans="1:54" ht="12" customHeight="1">
      <c r="A286" s="151" t="s">
        <v>121</v>
      </c>
      <c r="B286" s="152">
        <v>45292</v>
      </c>
      <c r="C286" s="153" t="s">
        <v>122</v>
      </c>
      <c r="D286" s="153" t="s">
        <v>167</v>
      </c>
      <c r="E286" s="244">
        <v>85132071</v>
      </c>
      <c r="F286" s="144" t="s">
        <v>674</v>
      </c>
      <c r="G286" s="230"/>
      <c r="H286" s="154">
        <v>33024</v>
      </c>
      <c r="I286" s="153">
        <v>35</v>
      </c>
      <c r="J286" s="148" t="s">
        <v>70</v>
      </c>
      <c r="K286" s="153"/>
      <c r="L286" s="153"/>
      <c r="M286" s="153"/>
      <c r="N286" s="153"/>
      <c r="O286" s="155" t="s">
        <v>675</v>
      </c>
      <c r="P286" s="156" t="s">
        <v>60</v>
      </c>
      <c r="Q286" s="157" t="s">
        <v>110</v>
      </c>
      <c r="R286" s="158">
        <v>45945</v>
      </c>
      <c r="S286" s="159"/>
      <c r="T286" s="159" t="s">
        <v>62</v>
      </c>
      <c r="U286" s="159" t="s">
        <v>111</v>
      </c>
      <c r="V286" s="154">
        <v>45945</v>
      </c>
      <c r="W286" s="154" t="s">
        <v>126</v>
      </c>
      <c r="X286" s="154" t="s">
        <v>126</v>
      </c>
      <c r="Y286" s="160"/>
      <c r="Z286" s="160" t="s">
        <v>166</v>
      </c>
      <c r="AA286" s="153">
        <v>121</v>
      </c>
      <c r="AB286" s="153">
        <v>1.65</v>
      </c>
      <c r="AC286" s="182">
        <f t="shared" si="10"/>
        <v>44.44444444444445</v>
      </c>
      <c r="AD286" s="153" t="str">
        <f t="shared" si="11"/>
        <v>OBESIDADE III</v>
      </c>
      <c r="AE286" s="233" t="s">
        <v>135</v>
      </c>
      <c r="AF286" s="153" t="s">
        <v>130</v>
      </c>
      <c r="AG286" s="159"/>
      <c r="AH286" s="153"/>
      <c r="AI286" s="161"/>
      <c r="AJ286" s="153"/>
      <c r="AK286" s="153"/>
      <c r="AL286" s="207" t="s">
        <v>131</v>
      </c>
      <c r="AM286" s="207"/>
      <c r="AN286" s="207"/>
      <c r="AO286" s="207" t="str">
        <f ca="1">IF(R286="","",IF(R286&gt;TODAY(),"0 meses",DATEDIF(R286,TODAY(),"m") &amp; " meses"))</f>
        <v>7 meses</v>
      </c>
      <c r="AP286" s="147" t="s">
        <v>67</v>
      </c>
      <c r="AQ286" s="147" t="s">
        <v>67</v>
      </c>
      <c r="AR286" s="147"/>
      <c r="AS286" s="209" t="s">
        <v>68</v>
      </c>
      <c r="AT286" s="223" t="str">
        <f>MONTH(B286)&amp;"/"&amp;YEAR(B286)</f>
        <v>1/2024</v>
      </c>
      <c r="AU286" s="223">
        <f>WEEKNUM(B286)-WEEKNUM(EOMONTH(B286,-1)+1)+1</f>
        <v>1</v>
      </c>
      <c r="AV286" s="209" t="str">
        <f>MONTH(R286)&amp;"/"&amp;YEAR(R286)</f>
        <v>10/2025</v>
      </c>
      <c r="AW286" s="209">
        <f>WEEKNUM(R286)-WEEKNUM(EOMONTH(R286,-1)+1)+1</f>
        <v>3</v>
      </c>
      <c r="AX286" s="209">
        <f>IF(BB286="S",IF(Q286="1. Aceitou o programa",R286-B286,0),0)</f>
        <v>653</v>
      </c>
      <c r="AY286" s="209">
        <f>IF(BB286="S",IF(AND(S286&lt;&gt;"",R286&lt;&gt;""),S286-R286,0),0)</f>
        <v>0</v>
      </c>
      <c r="AZ286" s="209">
        <f>IF(BB286="S",IF(Q286="1. Aceitou o programa",IF(OR(X286="Não se Aplica",X286=""),IF(OR(W286="Não se Aplica",W286=""),0,W286-V286),AVERAGE(X286-W286,W286-V286)),0),0)</f>
        <v>0</v>
      </c>
      <c r="BA286" s="209">
        <f>IF(BB286="S",IF(AND(Q286="1. Aceitou o programa",AH286="Realizada"),IFERROR(IF(AG286="",0,AG286-R286),0),0),0)</f>
        <v>0</v>
      </c>
      <c r="BB286" s="209" t="str">
        <f>_xlfn.XLOOKUP(U286,'Lista Suspensa'!$AA$20:$AA$23,'Lista Suspensa'!$AB$20:$AB$23,"N/A")</f>
        <v>S</v>
      </c>
    </row>
    <row r="287" spans="1:54" ht="12" customHeight="1">
      <c r="A287" s="151" t="s">
        <v>121</v>
      </c>
      <c r="B287" s="152">
        <v>45292</v>
      </c>
      <c r="C287" s="153" t="s">
        <v>122</v>
      </c>
      <c r="D287" s="153" t="s">
        <v>56</v>
      </c>
      <c r="E287" s="244">
        <v>89808447</v>
      </c>
      <c r="F287" s="144" t="s">
        <v>676</v>
      </c>
      <c r="G287" s="230"/>
      <c r="H287" s="154">
        <v>34427</v>
      </c>
      <c r="I287" s="153">
        <v>32</v>
      </c>
      <c r="J287" s="148" t="s">
        <v>70</v>
      </c>
      <c r="K287" s="153"/>
      <c r="L287" s="153"/>
      <c r="M287" s="153"/>
      <c r="N287" s="153"/>
      <c r="O287" s="155" t="s">
        <v>677</v>
      </c>
      <c r="P287" s="156" t="s">
        <v>60</v>
      </c>
      <c r="Q287" s="157" t="s">
        <v>110</v>
      </c>
      <c r="R287" s="158">
        <v>45945</v>
      </c>
      <c r="S287" s="159"/>
      <c r="T287" s="159" t="s">
        <v>62</v>
      </c>
      <c r="U287" s="159" t="s">
        <v>111</v>
      </c>
      <c r="V287" s="154">
        <v>45945</v>
      </c>
      <c r="W287" s="154" t="s">
        <v>126</v>
      </c>
      <c r="X287" s="154" t="s">
        <v>126</v>
      </c>
      <c r="Y287" s="160"/>
      <c r="Z287" s="160" t="s">
        <v>166</v>
      </c>
      <c r="AA287" s="153">
        <v>105</v>
      </c>
      <c r="AB287" s="153">
        <v>1.59</v>
      </c>
      <c r="AC287" s="182">
        <f t="shared" si="10"/>
        <v>41.533167200664529</v>
      </c>
      <c r="AD287" s="153" t="str">
        <f t="shared" si="11"/>
        <v>OBESIDADE III</v>
      </c>
      <c r="AE287" s="233" t="s">
        <v>135</v>
      </c>
      <c r="AF287" s="153" t="s">
        <v>130</v>
      </c>
      <c r="AG287" s="159"/>
      <c r="AH287" s="153"/>
      <c r="AI287" s="161"/>
      <c r="AJ287" s="153"/>
      <c r="AK287" s="153"/>
      <c r="AL287" s="207" t="s">
        <v>131</v>
      </c>
      <c r="AM287" s="207"/>
      <c r="AN287" s="207"/>
      <c r="AO287" s="207" t="str">
        <f ca="1">IF(R287="","",IF(R287&gt;TODAY(),"0 meses",DATEDIF(R287,TODAY(),"m") &amp; " meses"))</f>
        <v>7 meses</v>
      </c>
      <c r="AP287" s="147" t="s">
        <v>67</v>
      </c>
      <c r="AQ287" s="147" t="s">
        <v>67</v>
      </c>
      <c r="AR287" s="147"/>
      <c r="AS287" s="209" t="s">
        <v>68</v>
      </c>
      <c r="AT287" s="223" t="str">
        <f>MONTH(B287)&amp;"/"&amp;YEAR(B287)</f>
        <v>1/2024</v>
      </c>
      <c r="AU287" s="223">
        <f>WEEKNUM(B287)-WEEKNUM(EOMONTH(B287,-1)+1)+1</f>
        <v>1</v>
      </c>
      <c r="AV287" s="209" t="str">
        <f>MONTH(R287)&amp;"/"&amp;YEAR(R287)</f>
        <v>10/2025</v>
      </c>
      <c r="AW287" s="209">
        <f>WEEKNUM(R287)-WEEKNUM(EOMONTH(R287,-1)+1)+1</f>
        <v>3</v>
      </c>
      <c r="AX287" s="209">
        <f>IF(BB287="S",IF(Q287="1. Aceitou o programa",R287-B287,0),0)</f>
        <v>653</v>
      </c>
      <c r="AY287" s="209">
        <f>IF(BB287="S",IF(AND(S287&lt;&gt;"",R287&lt;&gt;""),S287-R287,0),0)</f>
        <v>0</v>
      </c>
      <c r="AZ287" s="209">
        <f>IF(BB287="S",IF(Q287="1. Aceitou o programa",IF(OR(X287="Não se Aplica",X287=""),IF(OR(W287="Não se Aplica",W287=""),0,W287-V287),AVERAGE(X287-W287,W287-V287)),0),0)</f>
        <v>0</v>
      </c>
      <c r="BA287" s="209">
        <f>IF(BB287="S",IF(AND(Q287="1. Aceitou o programa",AH287="Realizada"),IFERROR(IF(AG287="",0,AG287-R287),0),0),0)</f>
        <v>0</v>
      </c>
      <c r="BB287" s="209" t="str">
        <f>_xlfn.XLOOKUP(U287,'Lista Suspensa'!$AA$20:$AA$23,'Lista Suspensa'!$AB$20:$AB$23,"N/A")</f>
        <v>S</v>
      </c>
    </row>
    <row r="288" spans="1:54" ht="12" customHeight="1">
      <c r="A288" s="151" t="s">
        <v>121</v>
      </c>
      <c r="B288" s="152">
        <v>45292</v>
      </c>
      <c r="C288" s="153" t="s">
        <v>122</v>
      </c>
      <c r="D288" s="153" t="s">
        <v>56</v>
      </c>
      <c r="E288" s="244">
        <v>86814828</v>
      </c>
      <c r="F288" s="144" t="s">
        <v>678</v>
      </c>
      <c r="G288" s="230"/>
      <c r="H288" s="154">
        <v>35637</v>
      </c>
      <c r="I288" s="153">
        <v>28</v>
      </c>
      <c r="J288" s="148" t="s">
        <v>58</v>
      </c>
      <c r="K288" s="153"/>
      <c r="L288" s="153"/>
      <c r="M288" s="153"/>
      <c r="N288" s="153"/>
      <c r="O288" s="155" t="s">
        <v>679</v>
      </c>
      <c r="P288" s="156" t="s">
        <v>60</v>
      </c>
      <c r="Q288" s="157" t="s">
        <v>110</v>
      </c>
      <c r="R288" s="158">
        <v>45946</v>
      </c>
      <c r="S288" s="159"/>
      <c r="T288" s="159" t="s">
        <v>62</v>
      </c>
      <c r="U288" s="159" t="s">
        <v>111</v>
      </c>
      <c r="V288" s="154">
        <v>45946</v>
      </c>
      <c r="W288" s="154" t="s">
        <v>126</v>
      </c>
      <c r="X288" s="154" t="s">
        <v>126</v>
      </c>
      <c r="Y288" s="160"/>
      <c r="Z288" s="160" t="s">
        <v>128</v>
      </c>
      <c r="AA288" s="153">
        <v>176</v>
      </c>
      <c r="AB288" s="153">
        <v>1.82</v>
      </c>
      <c r="AC288" s="182">
        <f t="shared" si="10"/>
        <v>53.133679507305878</v>
      </c>
      <c r="AD288" s="153" t="str">
        <f t="shared" si="11"/>
        <v>OBESIDADE III</v>
      </c>
      <c r="AE288" s="233" t="s">
        <v>135</v>
      </c>
      <c r="AF288" s="153" t="s">
        <v>130</v>
      </c>
      <c r="AG288" s="159"/>
      <c r="AH288" s="153"/>
      <c r="AI288" s="161"/>
      <c r="AJ288" s="153"/>
      <c r="AK288" s="153"/>
      <c r="AL288" s="207" t="s">
        <v>143</v>
      </c>
      <c r="AM288" s="207"/>
      <c r="AN288" s="207"/>
      <c r="AO288" s="207" t="str">
        <f ca="1">IF(R288="","",IF(R288&gt;TODAY(),"0 meses",DATEDIF(R288,TODAY(),"m") &amp; " meses"))</f>
        <v>7 meses</v>
      </c>
      <c r="AP288" s="147" t="s">
        <v>67</v>
      </c>
      <c r="AQ288" s="147" t="s">
        <v>67</v>
      </c>
      <c r="AR288" s="147"/>
      <c r="AS288" s="209" t="s">
        <v>68</v>
      </c>
      <c r="AT288" s="223" t="str">
        <f>MONTH(B288)&amp;"/"&amp;YEAR(B288)</f>
        <v>1/2024</v>
      </c>
      <c r="AU288" s="223">
        <f>WEEKNUM(B288)-WEEKNUM(EOMONTH(B288,-1)+1)+1</f>
        <v>1</v>
      </c>
      <c r="AV288" s="209" t="str">
        <f>MONTH(R288)&amp;"/"&amp;YEAR(R288)</f>
        <v>10/2025</v>
      </c>
      <c r="AW288" s="209">
        <f>WEEKNUM(R288)-WEEKNUM(EOMONTH(R288,-1)+1)+1</f>
        <v>3</v>
      </c>
      <c r="AX288" s="209">
        <f>IF(BB288="S",IF(Q288="1. Aceitou o programa",R288-B288,0),0)</f>
        <v>654</v>
      </c>
      <c r="AY288" s="209">
        <f>IF(BB288="S",IF(AND(S288&lt;&gt;"",R288&lt;&gt;""),S288-R288,0),0)</f>
        <v>0</v>
      </c>
      <c r="AZ288" s="209">
        <f>IF(BB288="S",IF(Q288="1. Aceitou o programa",IF(OR(X288="Não se Aplica",X288=""),IF(OR(W288="Não se Aplica",W288=""),0,W288-V288),AVERAGE(X288-W288,W288-V288)),0),0)</f>
        <v>0</v>
      </c>
      <c r="BA288" s="209">
        <f>IF(BB288="S",IF(AND(Q288="1. Aceitou o programa",AH288="Realizada"),IFERROR(IF(AG288="",0,AG288-R288),0),0),0)</f>
        <v>0</v>
      </c>
      <c r="BB288" s="209" t="str">
        <f>_xlfn.XLOOKUP(U288,'Lista Suspensa'!$AA$20:$AA$23,'Lista Suspensa'!$AB$20:$AB$23,"N/A")</f>
        <v>S</v>
      </c>
    </row>
    <row r="289" spans="1:54" ht="12" customHeight="1">
      <c r="A289" s="151" t="s">
        <v>121</v>
      </c>
      <c r="B289" s="152">
        <v>45292</v>
      </c>
      <c r="C289" s="153" t="s">
        <v>122</v>
      </c>
      <c r="D289" s="153" t="s">
        <v>167</v>
      </c>
      <c r="E289" s="244">
        <v>68061846</v>
      </c>
      <c r="F289" s="144" t="s">
        <v>680</v>
      </c>
      <c r="G289" s="230"/>
      <c r="H289" s="154">
        <v>28438</v>
      </c>
      <c r="I289" s="153">
        <v>48</v>
      </c>
      <c r="J289" s="148" t="s">
        <v>70</v>
      </c>
      <c r="K289" s="153"/>
      <c r="L289" s="153"/>
      <c r="M289" s="153"/>
      <c r="N289" s="153"/>
      <c r="O289" s="155" t="s">
        <v>681</v>
      </c>
      <c r="P289" s="156" t="s">
        <v>60</v>
      </c>
      <c r="Q289" s="157" t="s">
        <v>110</v>
      </c>
      <c r="R289" s="158">
        <v>45951</v>
      </c>
      <c r="S289" s="159"/>
      <c r="T289" s="159" t="s">
        <v>62</v>
      </c>
      <c r="U289" s="159" t="s">
        <v>111</v>
      </c>
      <c r="V289" s="154">
        <v>45951</v>
      </c>
      <c r="W289" s="154" t="s">
        <v>126</v>
      </c>
      <c r="X289" s="154" t="s">
        <v>126</v>
      </c>
      <c r="Y289" s="160"/>
      <c r="Z289" s="160" t="s">
        <v>166</v>
      </c>
      <c r="AA289" s="153">
        <v>96</v>
      </c>
      <c r="AB289" s="153">
        <v>1.6</v>
      </c>
      <c r="AC289" s="182">
        <f t="shared" si="10"/>
        <v>37.499999999999993</v>
      </c>
      <c r="AD289" s="153" t="str">
        <f t="shared" si="11"/>
        <v>OBESIDADE II</v>
      </c>
      <c r="AE289" s="233" t="s">
        <v>135</v>
      </c>
      <c r="AF289" s="153" t="s">
        <v>130</v>
      </c>
      <c r="AG289" s="159"/>
      <c r="AH289" s="153"/>
      <c r="AI289" s="161"/>
      <c r="AJ289" s="153"/>
      <c r="AK289" s="153"/>
      <c r="AL289" s="207" t="s">
        <v>131</v>
      </c>
      <c r="AM289" s="207"/>
      <c r="AN289" s="207"/>
      <c r="AO289" s="207" t="str">
        <f ca="1">IF(R289="","",IF(R289&gt;TODAY(),"0 meses",DATEDIF(R289,TODAY(),"m") &amp; " meses"))</f>
        <v>7 meses</v>
      </c>
      <c r="AP289" s="147" t="s">
        <v>67</v>
      </c>
      <c r="AQ289" s="147" t="s">
        <v>67</v>
      </c>
      <c r="AR289" s="147"/>
      <c r="AS289" s="209" t="s">
        <v>68</v>
      </c>
      <c r="AT289" s="223" t="str">
        <f>MONTH(B289)&amp;"/"&amp;YEAR(B289)</f>
        <v>1/2024</v>
      </c>
      <c r="AU289" s="223">
        <f>WEEKNUM(B289)-WEEKNUM(EOMONTH(B289,-1)+1)+1</f>
        <v>1</v>
      </c>
      <c r="AV289" s="209" t="str">
        <f>MONTH(R289)&amp;"/"&amp;YEAR(R289)</f>
        <v>10/2025</v>
      </c>
      <c r="AW289" s="209">
        <f>WEEKNUM(R289)-WEEKNUM(EOMONTH(R289,-1)+1)+1</f>
        <v>4</v>
      </c>
      <c r="AX289" s="209">
        <f>IF(BB289="S",IF(Q289="1. Aceitou o programa",R289-B289,0),0)</f>
        <v>659</v>
      </c>
      <c r="AY289" s="209">
        <f>IF(BB289="S",IF(AND(S289&lt;&gt;"",R289&lt;&gt;""),S289-R289,0),0)</f>
        <v>0</v>
      </c>
      <c r="AZ289" s="209">
        <f>IF(BB289="S",IF(Q289="1. Aceitou o programa",IF(OR(X289="Não se Aplica",X289=""),IF(OR(W289="Não se Aplica",W289=""),0,W289-V289),AVERAGE(X289-W289,W289-V289)),0),0)</f>
        <v>0</v>
      </c>
      <c r="BA289" s="209">
        <f>IF(BB289="S",IF(AND(Q289="1. Aceitou o programa",AH289="Realizada"),IFERROR(IF(AG289="",0,AG289-R289),0),0),0)</f>
        <v>0</v>
      </c>
      <c r="BB289" s="209" t="str">
        <f>_xlfn.XLOOKUP(U289,'Lista Suspensa'!$AA$20:$AA$23,'Lista Suspensa'!$AB$20:$AB$23,"N/A")</f>
        <v>S</v>
      </c>
    </row>
    <row r="290" spans="1:54" ht="12" customHeight="1">
      <c r="A290" s="151" t="s">
        <v>121</v>
      </c>
      <c r="B290" s="152">
        <v>45292</v>
      </c>
      <c r="C290" s="153" t="s">
        <v>122</v>
      </c>
      <c r="D290" s="153" t="s">
        <v>56</v>
      </c>
      <c r="E290" s="244">
        <v>89327256</v>
      </c>
      <c r="F290" s="144" t="s">
        <v>682</v>
      </c>
      <c r="G290" s="230"/>
      <c r="H290" s="154">
        <v>30963</v>
      </c>
      <c r="I290" s="153">
        <v>41</v>
      </c>
      <c r="J290" s="148" t="s">
        <v>58</v>
      </c>
      <c r="K290" s="153"/>
      <c r="L290" s="153"/>
      <c r="M290" s="153"/>
      <c r="N290" s="153"/>
      <c r="O290" s="155" t="s">
        <v>683</v>
      </c>
      <c r="P290" s="156" t="s">
        <v>60</v>
      </c>
      <c r="Q290" s="157" t="s">
        <v>110</v>
      </c>
      <c r="R290" s="158">
        <v>45951</v>
      </c>
      <c r="S290" s="159"/>
      <c r="T290" s="159" t="s">
        <v>62</v>
      </c>
      <c r="U290" s="159" t="s">
        <v>111</v>
      </c>
      <c r="V290" s="154">
        <v>45951</v>
      </c>
      <c r="W290" s="154" t="s">
        <v>126</v>
      </c>
      <c r="X290" s="154" t="s">
        <v>126</v>
      </c>
      <c r="Y290" s="160"/>
      <c r="Z290" s="160" t="s">
        <v>128</v>
      </c>
      <c r="AA290" s="153">
        <v>97</v>
      </c>
      <c r="AB290" s="153">
        <v>1.68</v>
      </c>
      <c r="AC290" s="182">
        <f t="shared" si="10"/>
        <v>34.367913832199548</v>
      </c>
      <c r="AD290" s="153" t="str">
        <f t="shared" si="11"/>
        <v>OBESIDADE I</v>
      </c>
      <c r="AE290" s="233" t="s">
        <v>135</v>
      </c>
      <c r="AF290" s="153" t="s">
        <v>130</v>
      </c>
      <c r="AG290" s="159"/>
      <c r="AH290" s="153"/>
      <c r="AI290" s="161"/>
      <c r="AJ290" s="153"/>
      <c r="AK290" s="153"/>
      <c r="AL290" s="207" t="s">
        <v>131</v>
      </c>
      <c r="AM290" s="207"/>
      <c r="AN290" s="207"/>
      <c r="AO290" s="207" t="str">
        <f ca="1">IF(R290="","",IF(R290&gt;TODAY(),"0 meses",DATEDIF(R290,TODAY(),"m") &amp; " meses"))</f>
        <v>7 meses</v>
      </c>
      <c r="AP290" s="147" t="s">
        <v>67</v>
      </c>
      <c r="AQ290" s="147" t="s">
        <v>67</v>
      </c>
      <c r="AR290" s="147"/>
      <c r="AS290" s="209" t="s">
        <v>68</v>
      </c>
      <c r="AT290" s="223" t="str">
        <f>MONTH(B290)&amp;"/"&amp;YEAR(B290)</f>
        <v>1/2024</v>
      </c>
      <c r="AU290" s="223">
        <f>WEEKNUM(B290)-WEEKNUM(EOMONTH(B290,-1)+1)+1</f>
        <v>1</v>
      </c>
      <c r="AV290" s="209" t="str">
        <f>MONTH(R290)&amp;"/"&amp;YEAR(R290)</f>
        <v>10/2025</v>
      </c>
      <c r="AW290" s="209">
        <f>WEEKNUM(R290)-WEEKNUM(EOMONTH(R290,-1)+1)+1</f>
        <v>4</v>
      </c>
      <c r="AX290" s="209">
        <f>IF(BB290="S",IF(Q290="1. Aceitou o programa",R290-B290,0),0)</f>
        <v>659</v>
      </c>
      <c r="AY290" s="209">
        <f>IF(BB290="S",IF(AND(S290&lt;&gt;"",R290&lt;&gt;""),S290-R290,0),0)</f>
        <v>0</v>
      </c>
      <c r="AZ290" s="209">
        <f>IF(BB290="S",IF(Q290="1. Aceitou o programa",IF(OR(X290="Não se Aplica",X290=""),IF(OR(W290="Não se Aplica",W290=""),0,W290-V290),AVERAGE(X290-W290,W290-V290)),0),0)</f>
        <v>0</v>
      </c>
      <c r="BA290" s="209">
        <f>IF(BB290="S",IF(AND(Q290="1. Aceitou o programa",AH290="Realizada"),IFERROR(IF(AG290="",0,AG290-R290),0),0),0)</f>
        <v>0</v>
      </c>
      <c r="BB290" s="209" t="str">
        <f>_xlfn.XLOOKUP(U290,'Lista Suspensa'!$AA$20:$AA$23,'Lista Suspensa'!$AB$20:$AB$23,"N/A")</f>
        <v>S</v>
      </c>
    </row>
    <row r="291" spans="1:54" ht="12" customHeight="1">
      <c r="A291" s="151" t="s">
        <v>121</v>
      </c>
      <c r="B291" s="152">
        <v>45292</v>
      </c>
      <c r="C291" s="153" t="s">
        <v>122</v>
      </c>
      <c r="D291" s="153" t="s">
        <v>56</v>
      </c>
      <c r="E291" s="244">
        <v>73967672</v>
      </c>
      <c r="F291" s="144" t="s">
        <v>684</v>
      </c>
      <c r="G291" s="230"/>
      <c r="H291" s="154">
        <v>31426</v>
      </c>
      <c r="I291" s="153">
        <v>40</v>
      </c>
      <c r="J291" s="148" t="s">
        <v>70</v>
      </c>
      <c r="K291" s="153"/>
      <c r="L291" s="153"/>
      <c r="M291" s="153"/>
      <c r="N291" s="153"/>
      <c r="O291" s="155" t="s">
        <v>685</v>
      </c>
      <c r="P291" s="156" t="s">
        <v>60</v>
      </c>
      <c r="Q291" s="157" t="s">
        <v>110</v>
      </c>
      <c r="R291" s="158">
        <v>45951</v>
      </c>
      <c r="S291" s="159"/>
      <c r="T291" s="159" t="s">
        <v>62</v>
      </c>
      <c r="U291" s="159" t="s">
        <v>111</v>
      </c>
      <c r="V291" s="154">
        <v>45951</v>
      </c>
      <c r="W291" s="154" t="s">
        <v>126</v>
      </c>
      <c r="X291" s="154" t="s">
        <v>126</v>
      </c>
      <c r="Y291" s="160"/>
      <c r="Z291" s="160" t="s">
        <v>128</v>
      </c>
      <c r="AA291" s="153">
        <v>97</v>
      </c>
      <c r="AB291" s="153">
        <v>1.63</v>
      </c>
      <c r="AC291" s="182">
        <f t="shared" si="10"/>
        <v>36.508713161955669</v>
      </c>
      <c r="AD291" s="153" t="str">
        <f t="shared" si="11"/>
        <v>OBESIDADE II</v>
      </c>
      <c r="AE291" s="233" t="s">
        <v>135</v>
      </c>
      <c r="AF291" s="153" t="s">
        <v>130</v>
      </c>
      <c r="AG291" s="159"/>
      <c r="AH291" s="153"/>
      <c r="AI291" s="161"/>
      <c r="AJ291" s="153"/>
      <c r="AK291" s="153"/>
      <c r="AL291" s="207" t="s">
        <v>131</v>
      </c>
      <c r="AM291" s="207"/>
      <c r="AN291" s="207"/>
      <c r="AO291" s="207" t="str">
        <f ca="1">IF(R291="","",IF(R291&gt;TODAY(),"0 meses",DATEDIF(R291,TODAY(),"m") &amp; " meses"))</f>
        <v>7 meses</v>
      </c>
      <c r="AP291" s="147" t="s">
        <v>67</v>
      </c>
      <c r="AQ291" s="147" t="s">
        <v>67</v>
      </c>
      <c r="AR291" s="147"/>
      <c r="AS291" s="209" t="s">
        <v>68</v>
      </c>
      <c r="AT291" s="223" t="str">
        <f>MONTH(B291)&amp;"/"&amp;YEAR(B291)</f>
        <v>1/2024</v>
      </c>
      <c r="AU291" s="223">
        <f>WEEKNUM(B291)-WEEKNUM(EOMONTH(B291,-1)+1)+1</f>
        <v>1</v>
      </c>
      <c r="AV291" s="209" t="str">
        <f>MONTH(R291)&amp;"/"&amp;YEAR(R291)</f>
        <v>10/2025</v>
      </c>
      <c r="AW291" s="209">
        <f>WEEKNUM(R291)-WEEKNUM(EOMONTH(R291,-1)+1)+1</f>
        <v>4</v>
      </c>
      <c r="AX291" s="209">
        <f>IF(BB291="S",IF(Q291="1. Aceitou o programa",R291-B291,0),0)</f>
        <v>659</v>
      </c>
      <c r="AY291" s="209">
        <f>IF(BB291="S",IF(AND(S291&lt;&gt;"",R291&lt;&gt;""),S291-R291,0),0)</f>
        <v>0</v>
      </c>
      <c r="AZ291" s="209">
        <f>IF(BB291="S",IF(Q291="1. Aceitou o programa",IF(OR(X291="Não se Aplica",X291=""),IF(OR(W291="Não se Aplica",W291=""),0,W291-V291),AVERAGE(X291-W291,W291-V291)),0),0)</f>
        <v>0</v>
      </c>
      <c r="BA291" s="209">
        <f>IF(BB291="S",IF(AND(Q291="1. Aceitou o programa",AH291="Realizada"),IFERROR(IF(AG291="",0,AG291-R291),0),0),0)</f>
        <v>0</v>
      </c>
      <c r="BB291" s="209" t="str">
        <f>_xlfn.XLOOKUP(U291,'Lista Suspensa'!$AA$20:$AA$23,'Lista Suspensa'!$AB$20:$AB$23,"N/A")</f>
        <v>S</v>
      </c>
    </row>
    <row r="292" spans="1:54" ht="12" customHeight="1">
      <c r="A292" s="151" t="s">
        <v>121</v>
      </c>
      <c r="B292" s="152">
        <v>45292</v>
      </c>
      <c r="C292" s="153" t="s">
        <v>122</v>
      </c>
      <c r="D292" s="153" t="s">
        <v>56</v>
      </c>
      <c r="E292" s="244">
        <v>88281443</v>
      </c>
      <c r="F292" s="144" t="s">
        <v>686</v>
      </c>
      <c r="G292" s="230"/>
      <c r="H292" s="154">
        <v>32198</v>
      </c>
      <c r="I292" s="153">
        <v>38</v>
      </c>
      <c r="J292" s="148" t="s">
        <v>70</v>
      </c>
      <c r="K292" s="153"/>
      <c r="L292" s="153"/>
      <c r="M292" s="153"/>
      <c r="N292" s="153"/>
      <c r="O292" s="155" t="s">
        <v>687</v>
      </c>
      <c r="P292" s="156" t="s">
        <v>60</v>
      </c>
      <c r="Q292" s="157" t="s">
        <v>110</v>
      </c>
      <c r="R292" s="158">
        <v>45951</v>
      </c>
      <c r="S292" s="159"/>
      <c r="T292" s="159" t="s">
        <v>62</v>
      </c>
      <c r="U292" s="159" t="s">
        <v>111</v>
      </c>
      <c r="V292" s="154">
        <v>45951</v>
      </c>
      <c r="W292" s="154" t="s">
        <v>126</v>
      </c>
      <c r="X292" s="154" t="s">
        <v>126</v>
      </c>
      <c r="Y292" s="160"/>
      <c r="Z292" s="160" t="s">
        <v>166</v>
      </c>
      <c r="AA292" s="153">
        <v>114</v>
      </c>
      <c r="AB292" s="153">
        <v>1.69</v>
      </c>
      <c r="AC292" s="182">
        <f t="shared" si="10"/>
        <v>39.914568817618438</v>
      </c>
      <c r="AD292" s="153" t="str">
        <f t="shared" si="11"/>
        <v>OBESIDADE III</v>
      </c>
      <c r="AE292" s="233" t="s">
        <v>135</v>
      </c>
      <c r="AF292" s="153" t="s">
        <v>130</v>
      </c>
      <c r="AG292" s="159"/>
      <c r="AH292" s="153"/>
      <c r="AI292" s="161"/>
      <c r="AJ292" s="153"/>
      <c r="AK292" s="153"/>
      <c r="AL292" s="207" t="s">
        <v>131</v>
      </c>
      <c r="AM292" s="207"/>
      <c r="AN292" s="207"/>
      <c r="AO292" s="207" t="str">
        <f ca="1">IF(R292="","",IF(R292&gt;TODAY(),"0 meses",DATEDIF(R292,TODAY(),"m") &amp; " meses"))</f>
        <v>7 meses</v>
      </c>
      <c r="AP292" s="147" t="s">
        <v>67</v>
      </c>
      <c r="AQ292" s="147" t="s">
        <v>67</v>
      </c>
      <c r="AR292" s="147"/>
      <c r="AS292" s="209" t="s">
        <v>68</v>
      </c>
      <c r="AT292" s="223" t="str">
        <f>MONTH(B292)&amp;"/"&amp;YEAR(B292)</f>
        <v>1/2024</v>
      </c>
      <c r="AU292" s="223">
        <f>WEEKNUM(B292)-WEEKNUM(EOMONTH(B292,-1)+1)+1</f>
        <v>1</v>
      </c>
      <c r="AV292" s="209" t="str">
        <f>MONTH(R292)&amp;"/"&amp;YEAR(R292)</f>
        <v>10/2025</v>
      </c>
      <c r="AW292" s="209">
        <f>WEEKNUM(R292)-WEEKNUM(EOMONTH(R292,-1)+1)+1</f>
        <v>4</v>
      </c>
      <c r="AX292" s="209">
        <f>IF(BB292="S",IF(Q292="1. Aceitou o programa",R292-B292,0),0)</f>
        <v>659</v>
      </c>
      <c r="AY292" s="209">
        <f>IF(BB292="S",IF(AND(S292&lt;&gt;"",R292&lt;&gt;""),S292-R292,0),0)</f>
        <v>0</v>
      </c>
      <c r="AZ292" s="209">
        <f>IF(BB292="S",IF(Q292="1. Aceitou o programa",IF(OR(X292="Não se Aplica",X292=""),IF(OR(W292="Não se Aplica",W292=""),0,W292-V292),AVERAGE(X292-W292,W292-V292)),0),0)</f>
        <v>0</v>
      </c>
      <c r="BA292" s="209">
        <f>IF(BB292="S",IF(AND(Q292="1. Aceitou o programa",AH292="Realizada"),IFERROR(IF(AG292="",0,AG292-R292),0),0),0)</f>
        <v>0</v>
      </c>
      <c r="BB292" s="209" t="str">
        <f>_xlfn.XLOOKUP(U292,'Lista Suspensa'!$AA$20:$AA$23,'Lista Suspensa'!$AB$20:$AB$23,"N/A")</f>
        <v>S</v>
      </c>
    </row>
    <row r="293" spans="1:54" ht="12" customHeight="1">
      <c r="A293" s="151" t="s">
        <v>121</v>
      </c>
      <c r="B293" s="152">
        <v>45292</v>
      </c>
      <c r="C293" s="153" t="s">
        <v>122</v>
      </c>
      <c r="D293" s="153" t="s">
        <v>56</v>
      </c>
      <c r="E293" s="244">
        <v>95126495</v>
      </c>
      <c r="F293" s="144" t="s">
        <v>688</v>
      </c>
      <c r="G293" s="230"/>
      <c r="H293" s="154">
        <v>37092</v>
      </c>
      <c r="I293" s="153">
        <v>24</v>
      </c>
      <c r="J293" s="148" t="s">
        <v>70</v>
      </c>
      <c r="K293" s="153"/>
      <c r="L293" s="153"/>
      <c r="M293" s="153"/>
      <c r="N293" s="153"/>
      <c r="O293" s="155" t="s">
        <v>689</v>
      </c>
      <c r="P293" s="156" t="s">
        <v>60</v>
      </c>
      <c r="Q293" s="157" t="s">
        <v>110</v>
      </c>
      <c r="R293" s="158">
        <v>45951</v>
      </c>
      <c r="S293" s="159"/>
      <c r="T293" s="159" t="s">
        <v>62</v>
      </c>
      <c r="U293" s="159" t="s">
        <v>111</v>
      </c>
      <c r="V293" s="154">
        <v>45951</v>
      </c>
      <c r="W293" s="154" t="s">
        <v>126</v>
      </c>
      <c r="X293" s="154" t="s">
        <v>126</v>
      </c>
      <c r="Y293" s="160"/>
      <c r="Z293" s="160" t="s">
        <v>201</v>
      </c>
      <c r="AA293" s="153">
        <v>70</v>
      </c>
      <c r="AB293" s="153">
        <v>1.51</v>
      </c>
      <c r="AC293" s="182">
        <f t="shared" si="10"/>
        <v>30.700407876847507</v>
      </c>
      <c r="AD293" s="153" t="str">
        <f t="shared" si="11"/>
        <v>OBESIDADE I</v>
      </c>
      <c r="AE293" s="233" t="s">
        <v>135</v>
      </c>
      <c r="AF293" s="153" t="s">
        <v>130</v>
      </c>
      <c r="AG293" s="159"/>
      <c r="AH293" s="153"/>
      <c r="AI293" s="161"/>
      <c r="AJ293" s="153"/>
      <c r="AK293" s="153"/>
      <c r="AL293" s="207" t="s">
        <v>131</v>
      </c>
      <c r="AM293" s="207"/>
      <c r="AN293" s="207"/>
      <c r="AO293" s="207" t="str">
        <f ca="1">IF(R293="","",IF(R293&gt;TODAY(),"0 meses",DATEDIF(R293,TODAY(),"m") &amp; " meses"))</f>
        <v>7 meses</v>
      </c>
      <c r="AP293" s="147" t="s">
        <v>67</v>
      </c>
      <c r="AQ293" s="147" t="s">
        <v>67</v>
      </c>
      <c r="AR293" s="147"/>
      <c r="AS293" s="209" t="s">
        <v>68</v>
      </c>
      <c r="AT293" s="223" t="str">
        <f>MONTH(B293)&amp;"/"&amp;YEAR(B293)</f>
        <v>1/2024</v>
      </c>
      <c r="AU293" s="223">
        <f>WEEKNUM(B293)-WEEKNUM(EOMONTH(B293,-1)+1)+1</f>
        <v>1</v>
      </c>
      <c r="AV293" s="209" t="str">
        <f>MONTH(R293)&amp;"/"&amp;YEAR(R293)</f>
        <v>10/2025</v>
      </c>
      <c r="AW293" s="209">
        <f>WEEKNUM(R293)-WEEKNUM(EOMONTH(R293,-1)+1)+1</f>
        <v>4</v>
      </c>
      <c r="AX293" s="209">
        <f>IF(BB293="S",IF(Q293="1. Aceitou o programa",R293-B293,0),0)</f>
        <v>659</v>
      </c>
      <c r="AY293" s="209">
        <f>IF(BB293="S",IF(AND(S293&lt;&gt;"",R293&lt;&gt;""),S293-R293,0),0)</f>
        <v>0</v>
      </c>
      <c r="AZ293" s="209">
        <f>IF(BB293="S",IF(Q293="1. Aceitou o programa",IF(OR(X293="Não se Aplica",X293=""),IF(OR(W293="Não se Aplica",W293=""),0,W293-V293),AVERAGE(X293-W293,W293-V293)),0),0)</f>
        <v>0</v>
      </c>
      <c r="BA293" s="209">
        <f>IF(BB293="S",IF(AND(Q293="1. Aceitou o programa",AH293="Realizada"),IFERROR(IF(AG293="",0,AG293-R293),0),0),0)</f>
        <v>0</v>
      </c>
      <c r="BB293" s="209" t="str">
        <f>_xlfn.XLOOKUP(U293,'Lista Suspensa'!$AA$20:$AA$23,'Lista Suspensa'!$AB$20:$AB$23,"N/A")</f>
        <v>S</v>
      </c>
    </row>
    <row r="294" spans="1:54" ht="12" customHeight="1">
      <c r="A294" s="151" t="s">
        <v>121</v>
      </c>
      <c r="B294" s="152">
        <v>45292</v>
      </c>
      <c r="C294" s="153" t="s">
        <v>122</v>
      </c>
      <c r="D294" s="153" t="s">
        <v>56</v>
      </c>
      <c r="E294" s="244">
        <v>94067475</v>
      </c>
      <c r="F294" s="144" t="s">
        <v>690</v>
      </c>
      <c r="G294" s="230"/>
      <c r="H294" s="154">
        <v>32277</v>
      </c>
      <c r="I294" s="153">
        <v>38</v>
      </c>
      <c r="J294" s="148" t="s">
        <v>58</v>
      </c>
      <c r="K294" s="153" t="s">
        <v>59</v>
      </c>
      <c r="L294" s="153"/>
      <c r="M294" s="153"/>
      <c r="N294" s="153"/>
      <c r="O294" s="155" t="s">
        <v>691</v>
      </c>
      <c r="P294" s="156" t="s">
        <v>60</v>
      </c>
      <c r="Q294" s="157" t="s">
        <v>110</v>
      </c>
      <c r="R294" s="158">
        <v>45952</v>
      </c>
      <c r="S294" s="159"/>
      <c r="T294" s="159" t="s">
        <v>62</v>
      </c>
      <c r="U294" s="159" t="s">
        <v>111</v>
      </c>
      <c r="V294" s="154">
        <v>45952</v>
      </c>
      <c r="W294" s="154" t="s">
        <v>126</v>
      </c>
      <c r="X294" s="154" t="s">
        <v>126</v>
      </c>
      <c r="Y294" s="160"/>
      <c r="Z294" s="160" t="s">
        <v>174</v>
      </c>
      <c r="AA294" s="153">
        <v>140</v>
      </c>
      <c r="AB294" s="153">
        <v>1.97</v>
      </c>
      <c r="AC294" s="182">
        <f t="shared" si="10"/>
        <v>36.074106521683113</v>
      </c>
      <c r="AD294" s="153" t="str">
        <f t="shared" si="11"/>
        <v>OBESIDADE II</v>
      </c>
      <c r="AE294" s="233" t="s">
        <v>135</v>
      </c>
      <c r="AF294" s="153" t="s">
        <v>130</v>
      </c>
      <c r="AG294" s="159"/>
      <c r="AH294" s="153"/>
      <c r="AI294" s="161"/>
      <c r="AJ294" s="153"/>
      <c r="AK294" s="153"/>
      <c r="AL294" s="207" t="s">
        <v>131</v>
      </c>
      <c r="AM294" s="207"/>
      <c r="AN294" s="207"/>
      <c r="AO294" s="207" t="str">
        <f ca="1">IF(R294="","",IF(R294&gt;TODAY(),"0 meses",DATEDIF(R294,TODAY(),"m") &amp; " meses"))</f>
        <v>7 meses</v>
      </c>
      <c r="AP294" s="147" t="s">
        <v>67</v>
      </c>
      <c r="AQ294" s="147" t="s">
        <v>67</v>
      </c>
      <c r="AR294" s="147"/>
      <c r="AS294" s="209" t="s">
        <v>68</v>
      </c>
      <c r="AT294" s="223" t="str">
        <f>MONTH(B294)&amp;"/"&amp;YEAR(B294)</f>
        <v>1/2024</v>
      </c>
      <c r="AU294" s="223">
        <f>WEEKNUM(B294)-WEEKNUM(EOMONTH(B294,-1)+1)+1</f>
        <v>1</v>
      </c>
      <c r="AV294" s="209" t="str">
        <f>MONTH(R294)&amp;"/"&amp;YEAR(R294)</f>
        <v>10/2025</v>
      </c>
      <c r="AW294" s="209">
        <f>WEEKNUM(R294)-WEEKNUM(EOMONTH(R294,-1)+1)+1</f>
        <v>4</v>
      </c>
      <c r="AX294" s="209">
        <f>IF(BB294="S",IF(Q294="1. Aceitou o programa",R294-B294,0),0)</f>
        <v>660</v>
      </c>
      <c r="AY294" s="209">
        <f>IF(BB294="S",IF(AND(S294&lt;&gt;"",R294&lt;&gt;""),S294-R294,0),0)</f>
        <v>0</v>
      </c>
      <c r="AZ294" s="209">
        <f>IF(BB294="S",IF(Q294="1. Aceitou o programa",IF(OR(X294="Não se Aplica",X294=""),IF(OR(W294="Não se Aplica",W294=""),0,W294-V294),AVERAGE(X294-W294,W294-V294)),0),0)</f>
        <v>0</v>
      </c>
      <c r="BA294" s="209">
        <f>IF(BB294="S",IF(AND(Q294="1. Aceitou o programa",AH294="Realizada"),IFERROR(IF(AG294="",0,AG294-R294),0),0),0)</f>
        <v>0</v>
      </c>
      <c r="BB294" s="209" t="str">
        <f>_xlfn.XLOOKUP(U294,'Lista Suspensa'!$AA$20:$AA$23,'Lista Suspensa'!$AB$20:$AB$23,"N/A")</f>
        <v>S</v>
      </c>
    </row>
    <row r="295" spans="1:54" ht="12" customHeight="1">
      <c r="A295" s="151" t="s">
        <v>121</v>
      </c>
      <c r="B295" s="152">
        <v>45292</v>
      </c>
      <c r="C295" s="153" t="s">
        <v>122</v>
      </c>
      <c r="D295" s="153" t="s">
        <v>56</v>
      </c>
      <c r="E295" s="244">
        <v>95510117</v>
      </c>
      <c r="F295" s="144" t="s">
        <v>692</v>
      </c>
      <c r="G295" s="230"/>
      <c r="H295" s="154">
        <v>32026</v>
      </c>
      <c r="I295" s="153">
        <v>38</v>
      </c>
      <c r="J295" s="148" t="s">
        <v>70</v>
      </c>
      <c r="K295" s="153" t="s">
        <v>101</v>
      </c>
      <c r="L295" s="153"/>
      <c r="M295" s="153"/>
      <c r="N295" s="153"/>
      <c r="O295" s="155" t="s">
        <v>693</v>
      </c>
      <c r="P295" s="156" t="s">
        <v>60</v>
      </c>
      <c r="Q295" s="157" t="s">
        <v>110</v>
      </c>
      <c r="R295" s="158">
        <v>45957</v>
      </c>
      <c r="S295" s="159"/>
      <c r="T295" s="159" t="s">
        <v>62</v>
      </c>
      <c r="U295" s="159" t="s">
        <v>111</v>
      </c>
      <c r="V295" s="154">
        <v>45957</v>
      </c>
      <c r="W295" s="154" t="s">
        <v>126</v>
      </c>
      <c r="X295" s="154" t="s">
        <v>126</v>
      </c>
      <c r="Y295" s="160"/>
      <c r="Z295" s="160" t="s">
        <v>134</v>
      </c>
      <c r="AA295" s="153">
        <v>94</v>
      </c>
      <c r="AB295" s="153">
        <v>1.58</v>
      </c>
      <c r="AC295" s="182">
        <f t="shared" si="10"/>
        <v>37.654222079794899</v>
      </c>
      <c r="AD295" s="153" t="str">
        <f t="shared" si="11"/>
        <v>OBESIDADE II</v>
      </c>
      <c r="AE295" s="233" t="s">
        <v>135</v>
      </c>
      <c r="AF295" s="153" t="s">
        <v>130</v>
      </c>
      <c r="AG295" s="159"/>
      <c r="AH295" s="153"/>
      <c r="AI295" s="161"/>
      <c r="AJ295" s="153"/>
      <c r="AK295" s="153"/>
      <c r="AL295" s="207" t="s">
        <v>131</v>
      </c>
      <c r="AM295" s="207"/>
      <c r="AN295" s="207"/>
      <c r="AO295" s="207" t="str">
        <f ca="1">IF(R295="","",IF(R295&gt;TODAY(),"0 meses",DATEDIF(R295,TODAY(),"m") &amp; " meses"))</f>
        <v>7 meses</v>
      </c>
      <c r="AP295" s="147" t="s">
        <v>67</v>
      </c>
      <c r="AQ295" s="147" t="s">
        <v>67</v>
      </c>
      <c r="AR295" s="147"/>
      <c r="AS295" s="209" t="s">
        <v>68</v>
      </c>
      <c r="AT295" s="223" t="str">
        <f>MONTH(B295)&amp;"/"&amp;YEAR(B295)</f>
        <v>1/2024</v>
      </c>
      <c r="AU295" s="223">
        <f>WEEKNUM(B295)-WEEKNUM(EOMONTH(B295,-1)+1)+1</f>
        <v>1</v>
      </c>
      <c r="AV295" s="209" t="str">
        <f>MONTH(R295)&amp;"/"&amp;YEAR(R295)</f>
        <v>10/2025</v>
      </c>
      <c r="AW295" s="209">
        <f>WEEKNUM(R295)-WEEKNUM(EOMONTH(R295,-1)+1)+1</f>
        <v>5</v>
      </c>
      <c r="AX295" s="209">
        <f>IF(BB295="S",IF(Q295="1. Aceitou o programa",R295-B295,0),0)</f>
        <v>665</v>
      </c>
      <c r="AY295" s="209">
        <f>IF(BB295="S",IF(AND(S295&lt;&gt;"",R295&lt;&gt;""),S295-R295,0),0)</f>
        <v>0</v>
      </c>
      <c r="AZ295" s="209">
        <f>IF(BB295="S",IF(Q295="1. Aceitou o programa",IF(OR(X295="Não se Aplica",X295=""),IF(OR(W295="Não se Aplica",W295=""),0,W295-V295),AVERAGE(X295-W295,W295-V295)),0),0)</f>
        <v>0</v>
      </c>
      <c r="BA295" s="209">
        <f>IF(BB295="S",IF(AND(Q295="1. Aceitou o programa",AH295="Realizada"),IFERROR(IF(AG295="",0,AG295-R295),0),0),0)</f>
        <v>0</v>
      </c>
      <c r="BB295" s="209" t="str">
        <f>_xlfn.XLOOKUP(U295,'Lista Suspensa'!$AA$20:$AA$23,'Lista Suspensa'!$AB$20:$AB$23,"N/A")</f>
        <v>S</v>
      </c>
    </row>
    <row r="296" spans="1:54" ht="12" customHeight="1">
      <c r="A296" s="151" t="s">
        <v>121</v>
      </c>
      <c r="B296" s="152">
        <v>45292</v>
      </c>
      <c r="C296" s="153" t="s">
        <v>122</v>
      </c>
      <c r="D296" s="153" t="s">
        <v>56</v>
      </c>
      <c r="E296" s="244">
        <v>85934651</v>
      </c>
      <c r="F296" s="144" t="s">
        <v>694</v>
      </c>
      <c r="G296" s="230"/>
      <c r="H296" s="154">
        <v>26234</v>
      </c>
      <c r="I296" s="153">
        <v>54</v>
      </c>
      <c r="J296" s="148" t="s">
        <v>70</v>
      </c>
      <c r="K296" s="153" t="s">
        <v>59</v>
      </c>
      <c r="L296" s="153"/>
      <c r="M296" s="153"/>
      <c r="N296" s="153"/>
      <c r="O296" s="155" t="s">
        <v>695</v>
      </c>
      <c r="P296" s="156" t="s">
        <v>60</v>
      </c>
      <c r="Q296" s="157" t="s">
        <v>110</v>
      </c>
      <c r="R296" s="158">
        <v>45957</v>
      </c>
      <c r="S296" s="159"/>
      <c r="T296" s="159" t="s">
        <v>62</v>
      </c>
      <c r="U296" s="159" t="s">
        <v>111</v>
      </c>
      <c r="V296" s="154">
        <v>45957</v>
      </c>
      <c r="W296" s="154" t="s">
        <v>126</v>
      </c>
      <c r="X296" s="154" t="s">
        <v>126</v>
      </c>
      <c r="Y296" s="160"/>
      <c r="Z296" s="160" t="s">
        <v>201</v>
      </c>
      <c r="AA296" s="153">
        <v>92</v>
      </c>
      <c r="AB296" s="153">
        <v>1.71</v>
      </c>
      <c r="AC296" s="182">
        <f t="shared" si="10"/>
        <v>31.462672275229988</v>
      </c>
      <c r="AD296" s="153" t="str">
        <f t="shared" si="11"/>
        <v>OBESIDADE I</v>
      </c>
      <c r="AE296" s="233" t="s">
        <v>135</v>
      </c>
      <c r="AF296" s="153" t="s">
        <v>130</v>
      </c>
      <c r="AG296" s="159"/>
      <c r="AH296" s="153"/>
      <c r="AI296" s="161"/>
      <c r="AJ296" s="153"/>
      <c r="AK296" s="153"/>
      <c r="AL296" s="207" t="s">
        <v>131</v>
      </c>
      <c r="AM296" s="207"/>
      <c r="AN296" s="207"/>
      <c r="AO296" s="207" t="str">
        <f ca="1">IF(R296="","",IF(R296&gt;TODAY(),"0 meses",DATEDIF(R296,TODAY(),"m") &amp; " meses"))</f>
        <v>7 meses</v>
      </c>
      <c r="AP296" s="147" t="s">
        <v>67</v>
      </c>
      <c r="AQ296" s="147" t="s">
        <v>67</v>
      </c>
      <c r="AR296" s="147"/>
      <c r="AS296" s="209" t="s">
        <v>68</v>
      </c>
      <c r="AT296" s="223" t="str">
        <f>MONTH(B296)&amp;"/"&amp;YEAR(B296)</f>
        <v>1/2024</v>
      </c>
      <c r="AU296" s="223">
        <f>WEEKNUM(B296)-WEEKNUM(EOMONTH(B296,-1)+1)+1</f>
        <v>1</v>
      </c>
      <c r="AV296" s="209" t="str">
        <f>MONTH(R296)&amp;"/"&amp;YEAR(R296)</f>
        <v>10/2025</v>
      </c>
      <c r="AW296" s="209">
        <f>WEEKNUM(R296)-WEEKNUM(EOMONTH(R296,-1)+1)+1</f>
        <v>5</v>
      </c>
      <c r="AX296" s="209">
        <f>IF(BB296="S",IF(Q296="1. Aceitou o programa",R296-B296,0),0)</f>
        <v>665</v>
      </c>
      <c r="AY296" s="209">
        <f>IF(BB296="S",IF(AND(S296&lt;&gt;"",R296&lt;&gt;""),S296-R296,0),0)</f>
        <v>0</v>
      </c>
      <c r="AZ296" s="209">
        <f>IF(BB296="S",IF(Q296="1. Aceitou o programa",IF(OR(X296="Não se Aplica",X296=""),IF(OR(W296="Não se Aplica",W296=""),0,W296-V296),AVERAGE(X296-W296,W296-V296)),0),0)</f>
        <v>0</v>
      </c>
      <c r="BA296" s="209">
        <f>IF(BB296="S",IF(AND(Q296="1. Aceitou o programa",AH296="Realizada"),IFERROR(IF(AG296="",0,AG296-R296),0),0),0)</f>
        <v>0</v>
      </c>
      <c r="BB296" s="209" t="str">
        <f>_xlfn.XLOOKUP(U296,'Lista Suspensa'!$AA$20:$AA$23,'Lista Suspensa'!$AB$20:$AB$23,"N/A")</f>
        <v>S</v>
      </c>
    </row>
    <row r="297" spans="1:54" ht="12" customHeight="1">
      <c r="A297" s="151" t="s">
        <v>121</v>
      </c>
      <c r="B297" s="152">
        <v>45292</v>
      </c>
      <c r="C297" s="153" t="s">
        <v>122</v>
      </c>
      <c r="D297" s="153" t="s">
        <v>56</v>
      </c>
      <c r="E297" s="244">
        <v>94669499</v>
      </c>
      <c r="F297" s="144" t="s">
        <v>696</v>
      </c>
      <c r="G297" s="230"/>
      <c r="H297" s="154">
        <v>33406</v>
      </c>
      <c r="I297" s="153">
        <v>34</v>
      </c>
      <c r="J297" s="148" t="s">
        <v>70</v>
      </c>
      <c r="K297" s="153" t="s">
        <v>59</v>
      </c>
      <c r="L297" s="153"/>
      <c r="M297" s="153"/>
      <c r="N297" s="153"/>
      <c r="O297" s="155" t="s">
        <v>697</v>
      </c>
      <c r="P297" s="156" t="s">
        <v>60</v>
      </c>
      <c r="Q297" s="157" t="s">
        <v>110</v>
      </c>
      <c r="R297" s="158">
        <v>45957</v>
      </c>
      <c r="S297" s="159"/>
      <c r="T297" s="159" t="s">
        <v>62</v>
      </c>
      <c r="U297" s="159" t="s">
        <v>111</v>
      </c>
      <c r="V297" s="154">
        <v>45957</v>
      </c>
      <c r="W297" s="154" t="s">
        <v>126</v>
      </c>
      <c r="X297" s="154" t="s">
        <v>126</v>
      </c>
      <c r="Y297" s="160"/>
      <c r="Z297" s="160" t="s">
        <v>128</v>
      </c>
      <c r="AA297" s="153">
        <v>118</v>
      </c>
      <c r="AB297" s="153">
        <v>1.58</v>
      </c>
      <c r="AC297" s="182">
        <f t="shared" si="10"/>
        <v>47.268066015061684</v>
      </c>
      <c r="AD297" s="153" t="str">
        <f t="shared" si="11"/>
        <v>OBESIDADE III</v>
      </c>
      <c r="AE297" s="233" t="s">
        <v>135</v>
      </c>
      <c r="AF297" s="153" t="s">
        <v>130</v>
      </c>
      <c r="AG297" s="159"/>
      <c r="AH297" s="153"/>
      <c r="AI297" s="161"/>
      <c r="AJ297" s="153"/>
      <c r="AK297" s="153"/>
      <c r="AL297" s="207" t="s">
        <v>131</v>
      </c>
      <c r="AM297" s="207"/>
      <c r="AN297" s="207"/>
      <c r="AO297" s="207" t="str">
        <f ca="1">IF(R297="","",IF(R297&gt;TODAY(),"0 meses",DATEDIF(R297,TODAY(),"m") &amp; " meses"))</f>
        <v>7 meses</v>
      </c>
      <c r="AP297" s="147" t="s">
        <v>67</v>
      </c>
      <c r="AQ297" s="147" t="s">
        <v>67</v>
      </c>
      <c r="AR297" s="147"/>
      <c r="AS297" s="209" t="s">
        <v>68</v>
      </c>
      <c r="AT297" s="223" t="str">
        <f>MONTH(B297)&amp;"/"&amp;YEAR(B297)</f>
        <v>1/2024</v>
      </c>
      <c r="AU297" s="223">
        <f>WEEKNUM(B297)-WEEKNUM(EOMONTH(B297,-1)+1)+1</f>
        <v>1</v>
      </c>
      <c r="AV297" s="209" t="str">
        <f>MONTH(R297)&amp;"/"&amp;YEAR(R297)</f>
        <v>10/2025</v>
      </c>
      <c r="AW297" s="209">
        <f>WEEKNUM(R297)-WEEKNUM(EOMONTH(R297,-1)+1)+1</f>
        <v>5</v>
      </c>
      <c r="AX297" s="209">
        <f>IF(BB297="S",IF(Q297="1. Aceitou o programa",R297-B297,0),0)</f>
        <v>665</v>
      </c>
      <c r="AY297" s="209">
        <f>IF(BB297="S",IF(AND(S297&lt;&gt;"",R297&lt;&gt;""),S297-R297,0),0)</f>
        <v>0</v>
      </c>
      <c r="AZ297" s="209">
        <f>IF(BB297="S",IF(Q297="1. Aceitou o programa",IF(OR(X297="Não se Aplica",X297=""),IF(OR(W297="Não se Aplica",W297=""),0,W297-V297),AVERAGE(X297-W297,W297-V297)),0),0)</f>
        <v>0</v>
      </c>
      <c r="BA297" s="209">
        <f>IF(BB297="S",IF(AND(Q297="1. Aceitou o programa",AH297="Realizada"),IFERROR(IF(AG297="",0,AG297-R297),0),0),0)</f>
        <v>0</v>
      </c>
      <c r="BB297" s="209" t="str">
        <f>_xlfn.XLOOKUP(U297,'Lista Suspensa'!$AA$20:$AA$23,'Lista Suspensa'!$AB$20:$AB$23,"N/A")</f>
        <v>S</v>
      </c>
    </row>
    <row r="298" spans="1:54" ht="12" customHeight="1">
      <c r="A298" s="151" t="s">
        <v>121</v>
      </c>
      <c r="B298" s="152">
        <v>45292</v>
      </c>
      <c r="C298" s="153" t="s">
        <v>122</v>
      </c>
      <c r="D298" s="153" t="s">
        <v>56</v>
      </c>
      <c r="E298" s="244">
        <v>88187987</v>
      </c>
      <c r="F298" s="144" t="s">
        <v>698</v>
      </c>
      <c r="G298" s="230"/>
      <c r="H298" s="154">
        <v>32350</v>
      </c>
      <c r="I298" s="153">
        <v>37</v>
      </c>
      <c r="J298" s="148" t="s">
        <v>70</v>
      </c>
      <c r="K298" s="153"/>
      <c r="L298" s="153"/>
      <c r="M298" s="153"/>
      <c r="N298" s="153"/>
      <c r="O298" s="155" t="s">
        <v>699</v>
      </c>
      <c r="P298" s="156" t="s">
        <v>60</v>
      </c>
      <c r="Q298" s="157" t="s">
        <v>110</v>
      </c>
      <c r="R298" s="158">
        <v>45957</v>
      </c>
      <c r="S298" s="159"/>
      <c r="T298" s="159" t="s">
        <v>62</v>
      </c>
      <c r="U298" s="159" t="s">
        <v>111</v>
      </c>
      <c r="V298" s="154">
        <v>45957</v>
      </c>
      <c r="W298" s="154" t="s">
        <v>126</v>
      </c>
      <c r="X298" s="154" t="s">
        <v>126</v>
      </c>
      <c r="Y298" s="160"/>
      <c r="Z298" s="160" t="s">
        <v>128</v>
      </c>
      <c r="AA298" s="153">
        <v>85</v>
      </c>
      <c r="AB298" s="153">
        <v>1.65</v>
      </c>
      <c r="AC298" s="182">
        <f t="shared" si="10"/>
        <v>31.221303948576679</v>
      </c>
      <c r="AD298" s="153" t="str">
        <f t="shared" si="11"/>
        <v>OBESIDADE I</v>
      </c>
      <c r="AE298" s="233" t="s">
        <v>135</v>
      </c>
      <c r="AF298" s="153" t="s">
        <v>130</v>
      </c>
      <c r="AG298" s="159"/>
      <c r="AH298" s="153"/>
      <c r="AI298" s="161"/>
      <c r="AJ298" s="153"/>
      <c r="AK298" s="153"/>
      <c r="AL298" s="207" t="s">
        <v>131</v>
      </c>
      <c r="AM298" s="207"/>
      <c r="AN298" s="207"/>
      <c r="AO298" s="207" t="str">
        <f ca="1">IF(R298="","",IF(R298&gt;TODAY(),"0 meses",DATEDIF(R298,TODAY(),"m") &amp; " meses"))</f>
        <v>7 meses</v>
      </c>
      <c r="AP298" s="147" t="s">
        <v>67</v>
      </c>
      <c r="AQ298" s="147" t="s">
        <v>67</v>
      </c>
      <c r="AR298" s="147"/>
      <c r="AS298" s="209" t="s">
        <v>68</v>
      </c>
      <c r="AT298" s="223" t="str">
        <f>MONTH(B298)&amp;"/"&amp;YEAR(B298)</f>
        <v>1/2024</v>
      </c>
      <c r="AU298" s="223">
        <f>WEEKNUM(B298)-WEEKNUM(EOMONTH(B298,-1)+1)+1</f>
        <v>1</v>
      </c>
      <c r="AV298" s="209" t="str">
        <f>MONTH(R298)&amp;"/"&amp;YEAR(R298)</f>
        <v>10/2025</v>
      </c>
      <c r="AW298" s="209">
        <f>WEEKNUM(R298)-WEEKNUM(EOMONTH(R298,-1)+1)+1</f>
        <v>5</v>
      </c>
      <c r="AX298" s="209">
        <f>IF(BB298="S",IF(Q298="1. Aceitou o programa",R298-B298,0),0)</f>
        <v>665</v>
      </c>
      <c r="AY298" s="209">
        <f>IF(BB298="S",IF(AND(S298&lt;&gt;"",R298&lt;&gt;""),S298-R298,0),0)</f>
        <v>0</v>
      </c>
      <c r="AZ298" s="209">
        <f>IF(BB298="S",IF(Q298="1. Aceitou o programa",IF(OR(X298="Não se Aplica",X298=""),IF(OR(W298="Não se Aplica",W298=""),0,W298-V298),AVERAGE(X298-W298,W298-V298)),0),0)</f>
        <v>0</v>
      </c>
      <c r="BA298" s="209">
        <f>IF(BB298="S",IF(AND(Q298="1. Aceitou o programa",AH298="Realizada"),IFERROR(IF(AG298="",0,AG298-R298),0),0),0)</f>
        <v>0</v>
      </c>
      <c r="BB298" s="209" t="str">
        <f>_xlfn.XLOOKUP(U298,'Lista Suspensa'!$AA$20:$AA$23,'Lista Suspensa'!$AB$20:$AB$23,"N/A")</f>
        <v>S</v>
      </c>
    </row>
    <row r="299" spans="1:54" ht="12" customHeight="1">
      <c r="A299" s="151" t="s">
        <v>121</v>
      </c>
      <c r="B299" s="152">
        <v>45292</v>
      </c>
      <c r="C299" s="153" t="s">
        <v>122</v>
      </c>
      <c r="D299" s="153" t="s">
        <v>56</v>
      </c>
      <c r="E299" s="244">
        <v>92639469</v>
      </c>
      <c r="F299" s="144" t="s">
        <v>700</v>
      </c>
      <c r="G299" s="230"/>
      <c r="H299" s="154">
        <v>32471</v>
      </c>
      <c r="I299" s="153">
        <v>37</v>
      </c>
      <c r="J299" s="148" t="s">
        <v>70</v>
      </c>
      <c r="K299" s="153"/>
      <c r="L299" s="153"/>
      <c r="M299" s="153"/>
      <c r="N299" s="153"/>
      <c r="O299" s="155" t="s">
        <v>701</v>
      </c>
      <c r="P299" s="156" t="s">
        <v>60</v>
      </c>
      <c r="Q299" s="157" t="s">
        <v>110</v>
      </c>
      <c r="R299" s="158">
        <v>45957</v>
      </c>
      <c r="S299" s="159"/>
      <c r="T299" s="159" t="s">
        <v>62</v>
      </c>
      <c r="U299" s="159" t="s">
        <v>111</v>
      </c>
      <c r="V299" s="154">
        <v>45957</v>
      </c>
      <c r="W299" s="154" t="s">
        <v>126</v>
      </c>
      <c r="X299" s="154" t="s">
        <v>126</v>
      </c>
      <c r="Y299" s="160"/>
      <c r="Z299" s="160" t="s">
        <v>166</v>
      </c>
      <c r="AA299" s="153">
        <v>90</v>
      </c>
      <c r="AB299" s="153">
        <v>1.6</v>
      </c>
      <c r="AC299" s="182">
        <f t="shared" si="10"/>
        <v>35.156249999999993</v>
      </c>
      <c r="AD299" s="153" t="str">
        <f t="shared" si="11"/>
        <v>OBESIDADE II</v>
      </c>
      <c r="AE299" s="233" t="s">
        <v>135</v>
      </c>
      <c r="AF299" s="153" t="s">
        <v>130</v>
      </c>
      <c r="AG299" s="159"/>
      <c r="AH299" s="153"/>
      <c r="AI299" s="161"/>
      <c r="AJ299" s="153"/>
      <c r="AK299" s="153"/>
      <c r="AL299" s="207" t="s">
        <v>131</v>
      </c>
      <c r="AM299" s="207"/>
      <c r="AN299" s="207"/>
      <c r="AO299" s="207" t="str">
        <f ca="1">IF(R299="","",IF(R299&gt;TODAY(),"0 meses",DATEDIF(R299,TODAY(),"m") &amp; " meses"))</f>
        <v>7 meses</v>
      </c>
      <c r="AP299" s="147" t="s">
        <v>67</v>
      </c>
      <c r="AQ299" s="147" t="s">
        <v>67</v>
      </c>
      <c r="AR299" s="147"/>
      <c r="AS299" s="209" t="s">
        <v>68</v>
      </c>
      <c r="AT299" s="223" t="str">
        <f>MONTH(B299)&amp;"/"&amp;YEAR(B299)</f>
        <v>1/2024</v>
      </c>
      <c r="AU299" s="223">
        <f>WEEKNUM(B299)-WEEKNUM(EOMONTH(B299,-1)+1)+1</f>
        <v>1</v>
      </c>
      <c r="AV299" s="209" t="str">
        <f>MONTH(R299)&amp;"/"&amp;YEAR(R299)</f>
        <v>10/2025</v>
      </c>
      <c r="AW299" s="209">
        <f>WEEKNUM(R299)-WEEKNUM(EOMONTH(R299,-1)+1)+1</f>
        <v>5</v>
      </c>
      <c r="AX299" s="209">
        <f>IF(BB299="S",IF(Q299="1. Aceitou o programa",R299-B299,0),0)</f>
        <v>665</v>
      </c>
      <c r="AY299" s="209">
        <f>IF(BB299="S",IF(AND(S299&lt;&gt;"",R299&lt;&gt;""),S299-R299,0),0)</f>
        <v>0</v>
      </c>
      <c r="AZ299" s="209">
        <f>IF(BB299="S",IF(Q299="1. Aceitou o programa",IF(OR(X299="Não se Aplica",X299=""),IF(OR(W299="Não se Aplica",W299=""),0,W299-V299),AVERAGE(X299-W299,W299-V299)),0),0)</f>
        <v>0</v>
      </c>
      <c r="BA299" s="209">
        <f>IF(BB299="S",IF(AND(Q299="1. Aceitou o programa",AH299="Realizada"),IFERROR(IF(AG299="",0,AG299-R299),0),0),0)</f>
        <v>0</v>
      </c>
      <c r="BB299" s="209" t="str">
        <f>_xlfn.XLOOKUP(U299,'Lista Suspensa'!$AA$20:$AA$23,'Lista Suspensa'!$AB$20:$AB$23,"N/A")</f>
        <v>S</v>
      </c>
    </row>
    <row r="300" spans="1:54" ht="12" customHeight="1">
      <c r="A300" s="151" t="s">
        <v>121</v>
      </c>
      <c r="B300" s="152">
        <v>45292</v>
      </c>
      <c r="C300" s="153" t="s">
        <v>122</v>
      </c>
      <c r="D300" s="153" t="s">
        <v>443</v>
      </c>
      <c r="E300" s="244">
        <v>92885846</v>
      </c>
      <c r="F300" s="144" t="s">
        <v>702</v>
      </c>
      <c r="G300" s="230"/>
      <c r="H300" s="154">
        <v>33141</v>
      </c>
      <c r="I300" s="153">
        <v>35</v>
      </c>
      <c r="J300" s="148" t="s">
        <v>58</v>
      </c>
      <c r="K300" s="153"/>
      <c r="L300" s="153"/>
      <c r="M300" s="153"/>
      <c r="N300" s="153"/>
      <c r="O300" s="155" t="s">
        <v>703</v>
      </c>
      <c r="P300" s="156" t="s">
        <v>60</v>
      </c>
      <c r="Q300" s="157" t="s">
        <v>110</v>
      </c>
      <c r="R300" s="158">
        <v>45957</v>
      </c>
      <c r="S300" s="159"/>
      <c r="T300" s="159" t="s">
        <v>62</v>
      </c>
      <c r="U300" s="159" t="s">
        <v>111</v>
      </c>
      <c r="V300" s="154">
        <v>45957</v>
      </c>
      <c r="W300" s="154" t="s">
        <v>126</v>
      </c>
      <c r="X300" s="154" t="s">
        <v>126</v>
      </c>
      <c r="Y300" s="160"/>
      <c r="Z300" s="160" t="s">
        <v>128</v>
      </c>
      <c r="AA300" s="153">
        <v>214</v>
      </c>
      <c r="AB300" s="153">
        <v>1.74</v>
      </c>
      <c r="AC300" s="182">
        <f t="shared" si="10"/>
        <v>70.683049279957714</v>
      </c>
      <c r="AD300" s="153" t="str">
        <f t="shared" si="11"/>
        <v>OBESIDADE III</v>
      </c>
      <c r="AE300" s="233" t="s">
        <v>66</v>
      </c>
      <c r="AF300" s="153" t="s">
        <v>130</v>
      </c>
      <c r="AG300" s="159"/>
      <c r="AH300" s="153"/>
      <c r="AI300" s="161"/>
      <c r="AJ300" s="153"/>
      <c r="AK300" s="153"/>
      <c r="AL300" s="207" t="s">
        <v>143</v>
      </c>
      <c r="AM300" s="207"/>
      <c r="AN300" s="207"/>
      <c r="AO300" s="207" t="str">
        <f ca="1">IF(R300="","",IF(R300&gt;TODAY(),"0 meses",DATEDIF(R300,TODAY(),"m") &amp; " meses"))</f>
        <v>7 meses</v>
      </c>
      <c r="AP300" s="147" t="s">
        <v>67</v>
      </c>
      <c r="AQ300" s="147" t="s">
        <v>67</v>
      </c>
      <c r="AR300" s="147"/>
      <c r="AS300" s="209" t="s">
        <v>68</v>
      </c>
      <c r="AT300" s="223" t="str">
        <f>MONTH(B300)&amp;"/"&amp;YEAR(B300)</f>
        <v>1/2024</v>
      </c>
      <c r="AU300" s="223">
        <f>WEEKNUM(B300)-WEEKNUM(EOMONTH(B300,-1)+1)+1</f>
        <v>1</v>
      </c>
      <c r="AV300" s="209" t="str">
        <f>MONTH(R300)&amp;"/"&amp;YEAR(R300)</f>
        <v>10/2025</v>
      </c>
      <c r="AW300" s="209">
        <f>WEEKNUM(R300)-WEEKNUM(EOMONTH(R300,-1)+1)+1</f>
        <v>5</v>
      </c>
      <c r="AX300" s="209">
        <f>IF(BB300="S",IF(Q300="1. Aceitou o programa",R300-B300,0),0)</f>
        <v>665</v>
      </c>
      <c r="AY300" s="209">
        <f>IF(BB300="S",IF(AND(S300&lt;&gt;"",R300&lt;&gt;""),S300-R300,0),0)</f>
        <v>0</v>
      </c>
      <c r="AZ300" s="209">
        <f>IF(BB300="S",IF(Q300="1. Aceitou o programa",IF(OR(X300="Não se Aplica",X300=""),IF(OR(W300="Não se Aplica",W300=""),0,W300-V300),AVERAGE(X300-W300,W300-V300)),0),0)</f>
        <v>0</v>
      </c>
      <c r="BA300" s="209">
        <f>IF(BB300="S",IF(AND(Q300="1. Aceitou o programa",AH300="Realizada"),IFERROR(IF(AG300="",0,AG300-R300),0),0),0)</f>
        <v>0</v>
      </c>
      <c r="BB300" s="209" t="str">
        <f>_xlfn.XLOOKUP(U300,'Lista Suspensa'!$AA$20:$AA$23,'Lista Suspensa'!$AB$20:$AB$23,"N/A")</f>
        <v>S</v>
      </c>
    </row>
    <row r="301" spans="1:54" ht="12" customHeight="1">
      <c r="A301" s="151" t="s">
        <v>121</v>
      </c>
      <c r="B301" s="152">
        <v>45292</v>
      </c>
      <c r="C301" s="153" t="s">
        <v>122</v>
      </c>
      <c r="D301" s="153" t="s">
        <v>56</v>
      </c>
      <c r="E301" s="244">
        <v>88126436</v>
      </c>
      <c r="F301" s="144" t="s">
        <v>704</v>
      </c>
      <c r="G301" s="230"/>
      <c r="H301" s="154">
        <v>36549</v>
      </c>
      <c r="I301" s="153">
        <v>26</v>
      </c>
      <c r="J301" s="148" t="s">
        <v>70</v>
      </c>
      <c r="K301" s="153"/>
      <c r="L301" s="153"/>
      <c r="M301" s="153"/>
      <c r="N301" s="153"/>
      <c r="O301" s="155" t="s">
        <v>705</v>
      </c>
      <c r="P301" s="156" t="s">
        <v>60</v>
      </c>
      <c r="Q301" s="157" t="s">
        <v>110</v>
      </c>
      <c r="R301" s="158">
        <v>45957</v>
      </c>
      <c r="S301" s="159"/>
      <c r="T301" s="159" t="s">
        <v>62</v>
      </c>
      <c r="U301" s="159" t="s">
        <v>111</v>
      </c>
      <c r="V301" s="154">
        <v>45957</v>
      </c>
      <c r="W301" s="154" t="s">
        <v>126</v>
      </c>
      <c r="X301" s="154" t="s">
        <v>126</v>
      </c>
      <c r="Y301" s="160"/>
      <c r="Z301" s="160" t="s">
        <v>128</v>
      </c>
      <c r="AA301" s="153">
        <v>82</v>
      </c>
      <c r="AB301" s="153">
        <v>1.62</v>
      </c>
      <c r="AC301" s="182">
        <f t="shared" si="10"/>
        <v>31.245237006553872</v>
      </c>
      <c r="AD301" s="153" t="str">
        <f t="shared" si="11"/>
        <v>OBESIDADE I</v>
      </c>
      <c r="AE301" s="233" t="s">
        <v>135</v>
      </c>
      <c r="AF301" s="153" t="s">
        <v>130</v>
      </c>
      <c r="AG301" s="159"/>
      <c r="AH301" s="153"/>
      <c r="AI301" s="161"/>
      <c r="AJ301" s="153"/>
      <c r="AK301" s="153"/>
      <c r="AL301" s="207" t="s">
        <v>131</v>
      </c>
      <c r="AM301" s="207"/>
      <c r="AN301" s="207"/>
      <c r="AO301" s="207" t="str">
        <f ca="1">IF(R301="","",IF(R301&gt;TODAY(),"0 meses",DATEDIF(R301,TODAY(),"m") &amp; " meses"))</f>
        <v>7 meses</v>
      </c>
      <c r="AP301" s="147" t="s">
        <v>67</v>
      </c>
      <c r="AQ301" s="147" t="s">
        <v>67</v>
      </c>
      <c r="AR301" s="147"/>
      <c r="AS301" s="209" t="s">
        <v>68</v>
      </c>
      <c r="AT301" s="223" t="str">
        <f>MONTH(B301)&amp;"/"&amp;YEAR(B301)</f>
        <v>1/2024</v>
      </c>
      <c r="AU301" s="223">
        <f>WEEKNUM(B301)-WEEKNUM(EOMONTH(B301,-1)+1)+1</f>
        <v>1</v>
      </c>
      <c r="AV301" s="209" t="str">
        <f>MONTH(R301)&amp;"/"&amp;YEAR(R301)</f>
        <v>10/2025</v>
      </c>
      <c r="AW301" s="209">
        <f>WEEKNUM(R301)-WEEKNUM(EOMONTH(R301,-1)+1)+1</f>
        <v>5</v>
      </c>
      <c r="AX301" s="209">
        <f>IF(BB301="S",IF(Q301="1. Aceitou o programa",R301-B301,0),0)</f>
        <v>665</v>
      </c>
      <c r="AY301" s="209">
        <f>IF(BB301="S",IF(AND(S301&lt;&gt;"",R301&lt;&gt;""),S301-R301,0),0)</f>
        <v>0</v>
      </c>
      <c r="AZ301" s="209">
        <f>IF(BB301="S",IF(Q301="1. Aceitou o programa",IF(OR(X301="Não se Aplica",X301=""),IF(OR(W301="Não se Aplica",W301=""),0,W301-V301),AVERAGE(X301-W301,W301-V301)),0),0)</f>
        <v>0</v>
      </c>
      <c r="BA301" s="209">
        <f>IF(BB301="S",IF(AND(Q301="1. Aceitou o programa",AH301="Realizada"),IFERROR(IF(AG301="",0,AG301-R301),0),0),0)</f>
        <v>0</v>
      </c>
      <c r="BB301" s="209" t="str">
        <f>_xlfn.XLOOKUP(U301,'Lista Suspensa'!$AA$20:$AA$23,'Lista Suspensa'!$AB$20:$AB$23,"N/A")</f>
        <v>S</v>
      </c>
    </row>
    <row r="302" spans="1:54" ht="12" customHeight="1">
      <c r="A302" s="151" t="s">
        <v>121</v>
      </c>
      <c r="B302" s="152">
        <v>45292</v>
      </c>
      <c r="C302" s="153" t="s">
        <v>122</v>
      </c>
      <c r="D302" s="153" t="s">
        <v>56</v>
      </c>
      <c r="E302" s="244">
        <v>93920090</v>
      </c>
      <c r="F302" s="144" t="s">
        <v>706</v>
      </c>
      <c r="G302" s="230"/>
      <c r="H302" s="154">
        <v>38394</v>
      </c>
      <c r="I302" s="153">
        <v>21</v>
      </c>
      <c r="J302" s="148" t="s">
        <v>70</v>
      </c>
      <c r="K302" s="153"/>
      <c r="L302" s="153"/>
      <c r="M302" s="153"/>
      <c r="N302" s="153"/>
      <c r="O302" s="155" t="s">
        <v>707</v>
      </c>
      <c r="P302" s="156" t="s">
        <v>60</v>
      </c>
      <c r="Q302" s="157" t="s">
        <v>110</v>
      </c>
      <c r="R302" s="158">
        <v>45957</v>
      </c>
      <c r="S302" s="159"/>
      <c r="T302" s="159" t="s">
        <v>62</v>
      </c>
      <c r="U302" s="159" t="s">
        <v>111</v>
      </c>
      <c r="V302" s="154">
        <v>45957</v>
      </c>
      <c r="W302" s="154" t="s">
        <v>126</v>
      </c>
      <c r="X302" s="154" t="s">
        <v>126</v>
      </c>
      <c r="Y302" s="160"/>
      <c r="Z302" s="160" t="s">
        <v>128</v>
      </c>
      <c r="AA302" s="153">
        <v>95</v>
      </c>
      <c r="AB302" s="153">
        <v>1.7</v>
      </c>
      <c r="AC302" s="182">
        <f t="shared" si="10"/>
        <v>32.871972318339104</v>
      </c>
      <c r="AD302" s="153" t="str">
        <f t="shared" si="11"/>
        <v>OBESIDADE I</v>
      </c>
      <c r="AE302" s="233" t="s">
        <v>135</v>
      </c>
      <c r="AF302" s="153" t="s">
        <v>130</v>
      </c>
      <c r="AG302" s="159"/>
      <c r="AH302" s="153"/>
      <c r="AI302" s="161"/>
      <c r="AJ302" s="153"/>
      <c r="AK302" s="153"/>
      <c r="AL302" s="207" t="s">
        <v>131</v>
      </c>
      <c r="AM302" s="207"/>
      <c r="AN302" s="207"/>
      <c r="AO302" s="207" t="str">
        <f ca="1">IF(R302="","",IF(R302&gt;TODAY(),"0 meses",DATEDIF(R302,TODAY(),"m") &amp; " meses"))</f>
        <v>7 meses</v>
      </c>
      <c r="AP302" s="147" t="s">
        <v>67</v>
      </c>
      <c r="AQ302" s="147" t="s">
        <v>67</v>
      </c>
      <c r="AR302" s="147"/>
      <c r="AS302" s="209" t="s">
        <v>68</v>
      </c>
      <c r="AT302" s="223" t="str">
        <f>MONTH(B302)&amp;"/"&amp;YEAR(B302)</f>
        <v>1/2024</v>
      </c>
      <c r="AU302" s="223">
        <f>WEEKNUM(B302)-WEEKNUM(EOMONTH(B302,-1)+1)+1</f>
        <v>1</v>
      </c>
      <c r="AV302" s="209" t="str">
        <f>MONTH(R302)&amp;"/"&amp;YEAR(R302)</f>
        <v>10/2025</v>
      </c>
      <c r="AW302" s="209">
        <f>WEEKNUM(R302)-WEEKNUM(EOMONTH(R302,-1)+1)+1</f>
        <v>5</v>
      </c>
      <c r="AX302" s="209">
        <f>IF(BB302="S",IF(Q302="1. Aceitou o programa",R302-B302,0),0)</f>
        <v>665</v>
      </c>
      <c r="AY302" s="209">
        <f>IF(BB302="S",IF(AND(S302&lt;&gt;"",R302&lt;&gt;""),S302-R302,0),0)</f>
        <v>0</v>
      </c>
      <c r="AZ302" s="209">
        <f>IF(BB302="S",IF(Q302="1. Aceitou o programa",IF(OR(X302="Não se Aplica",X302=""),IF(OR(W302="Não se Aplica",W302=""),0,W302-V302),AVERAGE(X302-W302,W302-V302)),0),0)</f>
        <v>0</v>
      </c>
      <c r="BA302" s="209">
        <f>IF(BB302="S",IF(AND(Q302="1. Aceitou o programa",AH302="Realizada"),IFERROR(IF(AG302="",0,AG302-R302),0),0),0)</f>
        <v>0</v>
      </c>
      <c r="BB302" s="209" t="str">
        <f>_xlfn.XLOOKUP(U302,'Lista Suspensa'!$AA$20:$AA$23,'Lista Suspensa'!$AB$20:$AB$23,"N/A")</f>
        <v>S</v>
      </c>
    </row>
    <row r="303" spans="1:54" ht="12" customHeight="1">
      <c r="A303" s="151" t="s">
        <v>121</v>
      </c>
      <c r="B303" s="152">
        <v>45292</v>
      </c>
      <c r="C303" s="153" t="s">
        <v>122</v>
      </c>
      <c r="D303" s="153" t="s">
        <v>56</v>
      </c>
      <c r="E303" s="244">
        <v>87342808</v>
      </c>
      <c r="F303" s="144" t="s">
        <v>708</v>
      </c>
      <c r="G303" s="230"/>
      <c r="H303" s="154">
        <v>32561</v>
      </c>
      <c r="I303" s="153">
        <v>37</v>
      </c>
      <c r="J303" s="148" t="s">
        <v>70</v>
      </c>
      <c r="K303" s="153"/>
      <c r="L303" s="153"/>
      <c r="M303" s="153"/>
      <c r="N303" s="153"/>
      <c r="O303" s="155" t="s">
        <v>709</v>
      </c>
      <c r="P303" s="156" t="s">
        <v>60</v>
      </c>
      <c r="Q303" s="157" t="s">
        <v>110</v>
      </c>
      <c r="R303" s="158">
        <v>45958</v>
      </c>
      <c r="S303" s="159"/>
      <c r="T303" s="159" t="s">
        <v>62</v>
      </c>
      <c r="U303" s="159" t="s">
        <v>111</v>
      </c>
      <c r="V303" s="154">
        <v>45958</v>
      </c>
      <c r="W303" s="154" t="s">
        <v>126</v>
      </c>
      <c r="X303" s="154" t="s">
        <v>126</v>
      </c>
      <c r="Y303" s="160" t="s">
        <v>710</v>
      </c>
      <c r="Z303" s="160" t="s">
        <v>201</v>
      </c>
      <c r="AA303" s="153">
        <v>85</v>
      </c>
      <c r="AB303" s="153">
        <v>1.52</v>
      </c>
      <c r="AC303" s="182">
        <f t="shared" si="10"/>
        <v>36.79016620498615</v>
      </c>
      <c r="AD303" s="153" t="str">
        <f t="shared" si="11"/>
        <v>OBESIDADE II</v>
      </c>
      <c r="AE303" s="233" t="s">
        <v>135</v>
      </c>
      <c r="AF303" s="153" t="s">
        <v>130</v>
      </c>
      <c r="AG303" s="159"/>
      <c r="AH303" s="153"/>
      <c r="AI303" s="161"/>
      <c r="AJ303" s="153"/>
      <c r="AK303" s="153"/>
      <c r="AL303" s="207" t="s">
        <v>131</v>
      </c>
      <c r="AM303" s="207"/>
      <c r="AN303" s="207"/>
      <c r="AO303" s="207" t="str">
        <f ca="1">IF(R303="","",IF(R303&gt;TODAY(),"0 meses",DATEDIF(R303,TODAY(),"m") &amp; " meses"))</f>
        <v>7 meses</v>
      </c>
      <c r="AP303" s="147" t="s">
        <v>67</v>
      </c>
      <c r="AQ303" s="147" t="s">
        <v>67</v>
      </c>
      <c r="AR303" s="147"/>
      <c r="AS303" s="209" t="s">
        <v>68</v>
      </c>
      <c r="AT303" s="223" t="str">
        <f>MONTH(B303)&amp;"/"&amp;YEAR(B303)</f>
        <v>1/2024</v>
      </c>
      <c r="AU303" s="223">
        <f>WEEKNUM(B303)-WEEKNUM(EOMONTH(B303,-1)+1)+1</f>
        <v>1</v>
      </c>
      <c r="AV303" s="209" t="str">
        <f>MONTH(R303)&amp;"/"&amp;YEAR(R303)</f>
        <v>10/2025</v>
      </c>
      <c r="AW303" s="209">
        <f>WEEKNUM(R303)-WEEKNUM(EOMONTH(R303,-1)+1)+1</f>
        <v>5</v>
      </c>
      <c r="AX303" s="209">
        <f>IF(BB303="S",IF(Q303="1. Aceitou o programa",R303-B303,0),0)</f>
        <v>666</v>
      </c>
      <c r="AY303" s="209">
        <f>IF(BB303="S",IF(AND(S303&lt;&gt;"",R303&lt;&gt;""),S303-R303,0),0)</f>
        <v>0</v>
      </c>
      <c r="AZ303" s="209">
        <f>IF(BB303="S",IF(Q303="1. Aceitou o programa",IF(OR(X303="Não se Aplica",X303=""),IF(OR(W303="Não se Aplica",W303=""),0,W303-V303),AVERAGE(X303-W303,W303-V303)),0),0)</f>
        <v>0</v>
      </c>
      <c r="BA303" s="209">
        <f>IF(BB303="S",IF(AND(Q303="1. Aceitou o programa",AH303="Realizada"),IFERROR(IF(AG303="",0,AG303-R303),0),0),0)</f>
        <v>0</v>
      </c>
      <c r="BB303" s="209" t="str">
        <f>_xlfn.XLOOKUP(U303,'Lista Suspensa'!$AA$20:$AA$23,'Lista Suspensa'!$AB$20:$AB$23,"N/A")</f>
        <v>S</v>
      </c>
    </row>
    <row r="304" spans="1:54" ht="12" customHeight="1">
      <c r="A304" s="151" t="s">
        <v>121</v>
      </c>
      <c r="B304" s="152">
        <v>45292</v>
      </c>
      <c r="C304" s="153" t="s">
        <v>122</v>
      </c>
      <c r="D304" s="153" t="s">
        <v>56</v>
      </c>
      <c r="E304" s="244">
        <v>93794939</v>
      </c>
      <c r="F304" s="144" t="s">
        <v>711</v>
      </c>
      <c r="G304" s="230"/>
      <c r="H304" s="154">
        <v>30800</v>
      </c>
      <c r="I304" s="153">
        <v>42</v>
      </c>
      <c r="J304" s="148" t="s">
        <v>70</v>
      </c>
      <c r="K304" s="153" t="s">
        <v>101</v>
      </c>
      <c r="L304" s="153"/>
      <c r="M304" s="153"/>
      <c r="N304" s="153"/>
      <c r="O304" s="155" t="s">
        <v>712</v>
      </c>
      <c r="P304" s="156" t="s">
        <v>60</v>
      </c>
      <c r="Q304" s="157" t="s">
        <v>110</v>
      </c>
      <c r="R304" s="158">
        <v>45960</v>
      </c>
      <c r="S304" s="159"/>
      <c r="T304" s="159" t="s">
        <v>62</v>
      </c>
      <c r="U304" s="159" t="s">
        <v>111</v>
      </c>
      <c r="V304" s="154">
        <v>45960</v>
      </c>
      <c r="W304" s="154" t="s">
        <v>126</v>
      </c>
      <c r="X304" s="154" t="s">
        <v>126</v>
      </c>
      <c r="Y304" s="160"/>
      <c r="Z304" s="160" t="s">
        <v>128</v>
      </c>
      <c r="AA304" s="153">
        <v>92</v>
      </c>
      <c r="AB304" s="153">
        <v>1.5</v>
      </c>
      <c r="AC304" s="182">
        <f t="shared" si="10"/>
        <v>40.888888888888886</v>
      </c>
      <c r="AD304" s="153" t="str">
        <f t="shared" si="11"/>
        <v>OBESIDADE III</v>
      </c>
      <c r="AE304" s="233" t="s">
        <v>135</v>
      </c>
      <c r="AF304" s="153" t="s">
        <v>130</v>
      </c>
      <c r="AG304" s="159"/>
      <c r="AH304" s="153"/>
      <c r="AI304" s="161"/>
      <c r="AJ304" s="153"/>
      <c r="AK304" s="153"/>
      <c r="AL304" s="207" t="s">
        <v>131</v>
      </c>
      <c r="AM304" s="207"/>
      <c r="AN304" s="207"/>
      <c r="AO304" s="207" t="str">
        <f ca="1">IF(R304="","",IF(R304&gt;TODAY(),"0 meses",DATEDIF(R304,TODAY(),"m") &amp; " meses"))</f>
        <v>7 meses</v>
      </c>
      <c r="AP304" s="147" t="s">
        <v>67</v>
      </c>
      <c r="AQ304" s="147" t="s">
        <v>67</v>
      </c>
      <c r="AR304" s="147"/>
      <c r="AS304" s="209" t="s">
        <v>68</v>
      </c>
      <c r="AT304" s="223" t="str">
        <f>MONTH(B304)&amp;"/"&amp;YEAR(B304)</f>
        <v>1/2024</v>
      </c>
      <c r="AU304" s="223">
        <f>WEEKNUM(B304)-WEEKNUM(EOMONTH(B304,-1)+1)+1</f>
        <v>1</v>
      </c>
      <c r="AV304" s="209" t="str">
        <f>MONTH(R304)&amp;"/"&amp;YEAR(R304)</f>
        <v>10/2025</v>
      </c>
      <c r="AW304" s="209">
        <f>WEEKNUM(R304)-WEEKNUM(EOMONTH(R304,-1)+1)+1</f>
        <v>5</v>
      </c>
      <c r="AX304" s="209">
        <f>IF(BB304="S",IF(Q304="1. Aceitou o programa",R304-B304,0),0)</f>
        <v>668</v>
      </c>
      <c r="AY304" s="209">
        <f>IF(BB304="S",IF(AND(S304&lt;&gt;"",R304&lt;&gt;""),S304-R304,0),0)</f>
        <v>0</v>
      </c>
      <c r="AZ304" s="209">
        <f>IF(BB304="S",IF(Q304="1. Aceitou o programa",IF(OR(X304="Não se Aplica",X304=""),IF(OR(W304="Não se Aplica",W304=""),0,W304-V304),AVERAGE(X304-W304,W304-V304)),0),0)</f>
        <v>0</v>
      </c>
      <c r="BA304" s="209">
        <f>IF(BB304="S",IF(AND(Q304="1. Aceitou o programa",AH304="Realizada"),IFERROR(IF(AG304="",0,AG304-R304),0),0),0)</f>
        <v>0</v>
      </c>
      <c r="BB304" s="209" t="str">
        <f>_xlfn.XLOOKUP(U304,'Lista Suspensa'!$AA$20:$AA$23,'Lista Suspensa'!$AB$20:$AB$23,"N/A")</f>
        <v>S</v>
      </c>
    </row>
    <row r="305" spans="1:54" ht="12" customHeight="1">
      <c r="A305" s="151" t="s">
        <v>121</v>
      </c>
      <c r="B305" s="152">
        <v>45292</v>
      </c>
      <c r="C305" s="153" t="s">
        <v>122</v>
      </c>
      <c r="D305" s="153" t="s">
        <v>56</v>
      </c>
      <c r="E305" s="244">
        <v>93697192</v>
      </c>
      <c r="F305" s="144" t="s">
        <v>713</v>
      </c>
      <c r="G305" s="230"/>
      <c r="H305" s="154">
        <v>31892</v>
      </c>
      <c r="I305" s="153">
        <v>39</v>
      </c>
      <c r="J305" s="148" t="s">
        <v>58</v>
      </c>
      <c r="K305" s="153" t="s">
        <v>101</v>
      </c>
      <c r="L305" s="153"/>
      <c r="M305" s="153"/>
      <c r="N305" s="153"/>
      <c r="O305" s="155" t="s">
        <v>714</v>
      </c>
      <c r="P305" s="156" t="s">
        <v>60</v>
      </c>
      <c r="Q305" s="157" t="s">
        <v>110</v>
      </c>
      <c r="R305" s="158">
        <v>45960</v>
      </c>
      <c r="S305" s="159"/>
      <c r="T305" s="159" t="s">
        <v>62</v>
      </c>
      <c r="U305" s="159" t="s">
        <v>111</v>
      </c>
      <c r="V305" s="154">
        <v>45960</v>
      </c>
      <c r="W305" s="154" t="s">
        <v>126</v>
      </c>
      <c r="X305" s="154" t="s">
        <v>126</v>
      </c>
      <c r="Y305" s="160" t="s">
        <v>715</v>
      </c>
      <c r="Z305" s="160" t="s">
        <v>128</v>
      </c>
      <c r="AA305" s="153">
        <v>117</v>
      </c>
      <c r="AB305" s="153">
        <v>1.79</v>
      </c>
      <c r="AC305" s="182">
        <f t="shared" si="10"/>
        <v>36.515714241128556</v>
      </c>
      <c r="AD305" s="153" t="str">
        <f t="shared" si="11"/>
        <v>OBESIDADE II</v>
      </c>
      <c r="AE305" s="233" t="s">
        <v>135</v>
      </c>
      <c r="AF305" s="153" t="s">
        <v>130</v>
      </c>
      <c r="AG305" s="159"/>
      <c r="AH305" s="153"/>
      <c r="AI305" s="161"/>
      <c r="AJ305" s="153"/>
      <c r="AK305" s="153"/>
      <c r="AL305" s="207" t="s">
        <v>131</v>
      </c>
      <c r="AM305" s="207" t="s">
        <v>177</v>
      </c>
      <c r="AN305" s="207" t="s">
        <v>191</v>
      </c>
      <c r="AO305" s="207" t="str">
        <f ca="1">IF(R305="","",IF(R305&gt;TODAY(),"0 meses",DATEDIF(R305,TODAY(),"m") &amp; " meses"))</f>
        <v>7 meses</v>
      </c>
      <c r="AP305" s="147" t="s">
        <v>67</v>
      </c>
      <c r="AQ305" s="147" t="s">
        <v>67</v>
      </c>
      <c r="AR305" s="147"/>
      <c r="AS305" s="209" t="s">
        <v>68</v>
      </c>
      <c r="AT305" s="223" t="str">
        <f>MONTH(B305)&amp;"/"&amp;YEAR(B305)</f>
        <v>1/2024</v>
      </c>
      <c r="AU305" s="223">
        <f>WEEKNUM(B305)-WEEKNUM(EOMONTH(B305,-1)+1)+1</f>
        <v>1</v>
      </c>
      <c r="AV305" s="209" t="str">
        <f>MONTH(R305)&amp;"/"&amp;YEAR(R305)</f>
        <v>10/2025</v>
      </c>
      <c r="AW305" s="209">
        <f>WEEKNUM(R305)-WEEKNUM(EOMONTH(R305,-1)+1)+1</f>
        <v>5</v>
      </c>
      <c r="AX305" s="209">
        <f>IF(BB305="S",IF(Q305="1. Aceitou o programa",R305-B305,0),0)</f>
        <v>668</v>
      </c>
      <c r="AY305" s="209">
        <f>IF(BB305="S",IF(AND(S305&lt;&gt;"",R305&lt;&gt;""),S305-R305,0),0)</f>
        <v>0</v>
      </c>
      <c r="AZ305" s="209">
        <f>IF(BB305="S",IF(Q305="1. Aceitou o programa",IF(OR(X305="Não se Aplica",X305=""),IF(OR(W305="Não se Aplica",W305=""),0,W305-V305),AVERAGE(X305-W305,W305-V305)),0),0)</f>
        <v>0</v>
      </c>
      <c r="BA305" s="209">
        <f>IF(BB305="S",IF(AND(Q305="1. Aceitou o programa",AH305="Realizada"),IFERROR(IF(AG305="",0,AG305-R305),0),0),0)</f>
        <v>0</v>
      </c>
      <c r="BB305" s="209" t="str">
        <f>_xlfn.XLOOKUP(U305,'Lista Suspensa'!$AA$20:$AA$23,'Lista Suspensa'!$AB$20:$AB$23,"N/A")</f>
        <v>S</v>
      </c>
    </row>
    <row r="306" spans="1:54" ht="12" customHeight="1">
      <c r="A306" s="151" t="s">
        <v>121</v>
      </c>
      <c r="B306" s="152">
        <v>45292</v>
      </c>
      <c r="C306" s="153" t="s">
        <v>122</v>
      </c>
      <c r="D306" s="153" t="s">
        <v>56</v>
      </c>
      <c r="E306" s="244">
        <v>86264930</v>
      </c>
      <c r="F306" s="144" t="s">
        <v>716</v>
      </c>
      <c r="G306" s="230"/>
      <c r="H306" s="154">
        <v>31254</v>
      </c>
      <c r="I306" s="153">
        <v>40</v>
      </c>
      <c r="J306" s="148" t="s">
        <v>58</v>
      </c>
      <c r="K306" s="153"/>
      <c r="L306" s="153"/>
      <c r="M306" s="153"/>
      <c r="N306" s="153"/>
      <c r="O306" s="155" t="s">
        <v>717</v>
      </c>
      <c r="P306" s="156" t="s">
        <v>60</v>
      </c>
      <c r="Q306" s="157" t="s">
        <v>110</v>
      </c>
      <c r="R306" s="158">
        <v>45960</v>
      </c>
      <c r="S306" s="159"/>
      <c r="T306" s="159" t="s">
        <v>62</v>
      </c>
      <c r="U306" s="159" t="s">
        <v>111</v>
      </c>
      <c r="V306" s="154">
        <v>45960</v>
      </c>
      <c r="W306" s="154" t="s">
        <v>126</v>
      </c>
      <c r="X306" s="154" t="s">
        <v>126</v>
      </c>
      <c r="Y306" s="160"/>
      <c r="Z306" s="160" t="s">
        <v>201</v>
      </c>
      <c r="AA306" s="153">
        <v>107</v>
      </c>
      <c r="AB306" s="153">
        <v>1.81</v>
      </c>
      <c r="AC306" s="182">
        <f t="shared" si="10"/>
        <v>32.660785690302497</v>
      </c>
      <c r="AD306" s="153" t="str">
        <f t="shared" si="11"/>
        <v>OBESIDADE I</v>
      </c>
      <c r="AE306" s="233" t="s">
        <v>135</v>
      </c>
      <c r="AF306" s="153" t="s">
        <v>130</v>
      </c>
      <c r="AG306" s="159"/>
      <c r="AH306" s="153"/>
      <c r="AI306" s="161"/>
      <c r="AJ306" s="153"/>
      <c r="AK306" s="153"/>
      <c r="AL306" s="207" t="s">
        <v>131</v>
      </c>
      <c r="AM306" s="207"/>
      <c r="AN306" s="207"/>
      <c r="AO306" s="207" t="str">
        <f ca="1">IF(R306="","",IF(R306&gt;TODAY(),"0 meses",DATEDIF(R306,TODAY(),"m") &amp; " meses"))</f>
        <v>7 meses</v>
      </c>
      <c r="AP306" s="147" t="s">
        <v>67</v>
      </c>
      <c r="AQ306" s="147" t="s">
        <v>67</v>
      </c>
      <c r="AR306" s="147"/>
      <c r="AS306" s="209" t="s">
        <v>68</v>
      </c>
      <c r="AT306" s="223" t="str">
        <f>MONTH(B306)&amp;"/"&amp;YEAR(B306)</f>
        <v>1/2024</v>
      </c>
      <c r="AU306" s="223">
        <f>WEEKNUM(B306)-WEEKNUM(EOMONTH(B306,-1)+1)+1</f>
        <v>1</v>
      </c>
      <c r="AV306" s="209" t="str">
        <f>MONTH(R306)&amp;"/"&amp;YEAR(R306)</f>
        <v>10/2025</v>
      </c>
      <c r="AW306" s="209">
        <f>WEEKNUM(R306)-WEEKNUM(EOMONTH(R306,-1)+1)+1</f>
        <v>5</v>
      </c>
      <c r="AX306" s="209">
        <f>IF(BB306="S",IF(Q306="1. Aceitou o programa",R306-B306,0),0)</f>
        <v>668</v>
      </c>
      <c r="AY306" s="209">
        <f>IF(BB306="S",IF(AND(S306&lt;&gt;"",R306&lt;&gt;""),S306-R306,0),0)</f>
        <v>0</v>
      </c>
      <c r="AZ306" s="209">
        <f>IF(BB306="S",IF(Q306="1. Aceitou o programa",IF(OR(X306="Não se Aplica",X306=""),IF(OR(W306="Não se Aplica",W306=""),0,W306-V306),AVERAGE(X306-W306,W306-V306)),0),0)</f>
        <v>0</v>
      </c>
      <c r="BA306" s="209">
        <f>IF(BB306="S",IF(AND(Q306="1. Aceitou o programa",AH306="Realizada"),IFERROR(IF(AG306="",0,AG306-R306),0),0),0)</f>
        <v>0</v>
      </c>
      <c r="BB306" s="209" t="str">
        <f>_xlfn.XLOOKUP(U306,'Lista Suspensa'!$AA$20:$AA$23,'Lista Suspensa'!$AB$20:$AB$23,"N/A")</f>
        <v>S</v>
      </c>
    </row>
    <row r="307" spans="1:54" ht="12" customHeight="1">
      <c r="A307" s="151" t="s">
        <v>121</v>
      </c>
      <c r="B307" s="152">
        <v>45292</v>
      </c>
      <c r="C307" s="153" t="s">
        <v>122</v>
      </c>
      <c r="D307" s="153" t="s">
        <v>56</v>
      </c>
      <c r="E307" s="244">
        <v>85934655</v>
      </c>
      <c r="F307" s="144" t="s">
        <v>718</v>
      </c>
      <c r="G307" s="230"/>
      <c r="H307" s="154">
        <v>34874</v>
      </c>
      <c r="I307" s="153">
        <v>30</v>
      </c>
      <c r="J307" s="148" t="s">
        <v>58</v>
      </c>
      <c r="K307" s="153"/>
      <c r="L307" s="153"/>
      <c r="M307" s="153"/>
      <c r="N307" s="153"/>
      <c r="O307" s="155" t="s">
        <v>719</v>
      </c>
      <c r="P307" s="156" t="s">
        <v>60</v>
      </c>
      <c r="Q307" s="157" t="s">
        <v>110</v>
      </c>
      <c r="R307" s="158">
        <v>45960</v>
      </c>
      <c r="S307" s="159"/>
      <c r="T307" s="159" t="s">
        <v>62</v>
      </c>
      <c r="U307" s="159" t="s">
        <v>111</v>
      </c>
      <c r="V307" s="154">
        <v>45960</v>
      </c>
      <c r="W307" s="154" t="s">
        <v>126</v>
      </c>
      <c r="X307" s="154" t="s">
        <v>126</v>
      </c>
      <c r="Y307" s="160"/>
      <c r="Z307" s="160" t="s">
        <v>128</v>
      </c>
      <c r="AA307" s="153">
        <v>105</v>
      </c>
      <c r="AB307" s="153">
        <v>1.65</v>
      </c>
      <c r="AC307" s="182">
        <f t="shared" si="10"/>
        <v>38.567493112947666</v>
      </c>
      <c r="AD307" s="153" t="str">
        <f t="shared" si="11"/>
        <v>OBESIDADE II</v>
      </c>
      <c r="AE307" s="233" t="s">
        <v>135</v>
      </c>
      <c r="AF307" s="153" t="s">
        <v>130</v>
      </c>
      <c r="AG307" s="159"/>
      <c r="AH307" s="153"/>
      <c r="AI307" s="161"/>
      <c r="AJ307" s="153"/>
      <c r="AK307" s="153"/>
      <c r="AL307" s="207" t="s">
        <v>131</v>
      </c>
      <c r="AM307" s="207"/>
      <c r="AN307" s="207"/>
      <c r="AO307" s="207" t="str">
        <f ca="1">IF(R307="","",IF(R307&gt;TODAY(),"0 meses",DATEDIF(R307,TODAY(),"m") &amp; " meses"))</f>
        <v>7 meses</v>
      </c>
      <c r="AP307" s="147" t="s">
        <v>67</v>
      </c>
      <c r="AQ307" s="147" t="s">
        <v>67</v>
      </c>
      <c r="AR307" s="147"/>
      <c r="AS307" s="209" t="s">
        <v>68</v>
      </c>
      <c r="AT307" s="223" t="str">
        <f>MONTH(B307)&amp;"/"&amp;YEAR(B307)</f>
        <v>1/2024</v>
      </c>
      <c r="AU307" s="223">
        <f>WEEKNUM(B307)-WEEKNUM(EOMONTH(B307,-1)+1)+1</f>
        <v>1</v>
      </c>
      <c r="AV307" s="209" t="str">
        <f>MONTH(R307)&amp;"/"&amp;YEAR(R307)</f>
        <v>10/2025</v>
      </c>
      <c r="AW307" s="209">
        <f>WEEKNUM(R307)-WEEKNUM(EOMONTH(R307,-1)+1)+1</f>
        <v>5</v>
      </c>
      <c r="AX307" s="209">
        <f>IF(BB307="S",IF(Q307="1. Aceitou o programa",R307-B307,0),0)</f>
        <v>668</v>
      </c>
      <c r="AY307" s="209">
        <f>IF(BB307="S",IF(AND(S307&lt;&gt;"",R307&lt;&gt;""),S307-R307,0),0)</f>
        <v>0</v>
      </c>
      <c r="AZ307" s="209">
        <f>IF(BB307="S",IF(Q307="1. Aceitou o programa",IF(OR(X307="Não se Aplica",X307=""),IF(OR(W307="Não se Aplica",W307=""),0,W307-V307),AVERAGE(X307-W307,W307-V307)),0),0)</f>
        <v>0</v>
      </c>
      <c r="BA307" s="209">
        <f>IF(BB307="S",IF(AND(Q307="1. Aceitou o programa",AH307="Realizada"),IFERROR(IF(AG307="",0,AG307-R307),0),0),0)</f>
        <v>0</v>
      </c>
      <c r="BB307" s="209" t="str">
        <f>_xlfn.XLOOKUP(U307,'Lista Suspensa'!$AA$20:$AA$23,'Lista Suspensa'!$AB$20:$AB$23,"N/A")</f>
        <v>S</v>
      </c>
    </row>
    <row r="308" spans="1:54" ht="12" customHeight="1">
      <c r="A308" s="151" t="s">
        <v>121</v>
      </c>
      <c r="B308" s="152">
        <v>45292</v>
      </c>
      <c r="C308" s="153" t="s">
        <v>122</v>
      </c>
      <c r="D308" s="153" t="s">
        <v>56</v>
      </c>
      <c r="E308" s="244">
        <v>95134299</v>
      </c>
      <c r="F308" s="144" t="s">
        <v>720</v>
      </c>
      <c r="G308" s="230"/>
      <c r="H308" s="154">
        <v>31589</v>
      </c>
      <c r="I308" s="153">
        <v>39</v>
      </c>
      <c r="J308" s="148" t="s">
        <v>58</v>
      </c>
      <c r="K308" s="153" t="s">
        <v>59</v>
      </c>
      <c r="L308" s="153"/>
      <c r="M308" s="153"/>
      <c r="N308" s="153"/>
      <c r="O308" s="155" t="s">
        <v>721</v>
      </c>
      <c r="P308" s="156" t="s">
        <v>60</v>
      </c>
      <c r="Q308" s="157" t="s">
        <v>110</v>
      </c>
      <c r="R308" s="158">
        <v>45961</v>
      </c>
      <c r="S308" s="159"/>
      <c r="T308" s="159" t="s">
        <v>62</v>
      </c>
      <c r="U308" s="159" t="s">
        <v>111</v>
      </c>
      <c r="V308" s="154">
        <v>45961</v>
      </c>
      <c r="W308" s="154" t="s">
        <v>126</v>
      </c>
      <c r="X308" s="154" t="s">
        <v>126</v>
      </c>
      <c r="Y308" s="160"/>
      <c r="Z308" s="160" t="s">
        <v>134</v>
      </c>
      <c r="AA308" s="153">
        <v>125</v>
      </c>
      <c r="AB308" s="153">
        <v>1.7</v>
      </c>
      <c r="AC308" s="182">
        <f t="shared" si="10"/>
        <v>43.252595155709351</v>
      </c>
      <c r="AD308" s="153" t="str">
        <f t="shared" si="11"/>
        <v>OBESIDADE III</v>
      </c>
      <c r="AE308" s="233" t="s">
        <v>135</v>
      </c>
      <c r="AF308" s="153" t="s">
        <v>130</v>
      </c>
      <c r="AG308" s="159"/>
      <c r="AH308" s="153"/>
      <c r="AI308" s="161"/>
      <c r="AJ308" s="153"/>
      <c r="AK308" s="153"/>
      <c r="AL308" s="207" t="s">
        <v>131</v>
      </c>
      <c r="AM308" s="207"/>
      <c r="AN308" s="207"/>
      <c r="AO308" s="207" t="str">
        <f ca="1">IF(R308="","",IF(R308&gt;TODAY(),"0 meses",DATEDIF(R308,TODAY(),"m") &amp; " meses"))</f>
        <v>7 meses</v>
      </c>
      <c r="AP308" s="147" t="s">
        <v>67</v>
      </c>
      <c r="AQ308" s="147" t="s">
        <v>67</v>
      </c>
      <c r="AR308" s="147"/>
      <c r="AS308" s="209" t="s">
        <v>68</v>
      </c>
      <c r="AT308" s="223" t="str">
        <f>MONTH(B308)&amp;"/"&amp;YEAR(B308)</f>
        <v>1/2024</v>
      </c>
      <c r="AU308" s="223">
        <f>WEEKNUM(B308)-WEEKNUM(EOMONTH(B308,-1)+1)+1</f>
        <v>1</v>
      </c>
      <c r="AV308" s="209" t="str">
        <f>MONTH(R308)&amp;"/"&amp;YEAR(R308)</f>
        <v>10/2025</v>
      </c>
      <c r="AW308" s="209">
        <f>WEEKNUM(R308)-WEEKNUM(EOMONTH(R308,-1)+1)+1</f>
        <v>5</v>
      </c>
      <c r="AX308" s="209">
        <f>IF(BB308="S",IF(Q308="1. Aceitou o programa",R308-B308,0),0)</f>
        <v>669</v>
      </c>
      <c r="AY308" s="209">
        <f>IF(BB308="S",IF(AND(S308&lt;&gt;"",R308&lt;&gt;""),S308-R308,0),0)</f>
        <v>0</v>
      </c>
      <c r="AZ308" s="209">
        <f>IF(BB308="S",IF(Q308="1. Aceitou o programa",IF(OR(X308="Não se Aplica",X308=""),IF(OR(W308="Não se Aplica",W308=""),0,W308-V308),AVERAGE(X308-W308,W308-V308)),0),0)</f>
        <v>0</v>
      </c>
      <c r="BA308" s="209">
        <f>IF(BB308="S",IF(AND(Q308="1. Aceitou o programa",AH308="Realizada"),IFERROR(IF(AG308="",0,AG308-R308),0),0),0)</f>
        <v>0</v>
      </c>
      <c r="BB308" s="209" t="str">
        <f>_xlfn.XLOOKUP(U308,'Lista Suspensa'!$AA$20:$AA$23,'Lista Suspensa'!$AB$20:$AB$23,"N/A")</f>
        <v>S</v>
      </c>
    </row>
    <row r="309" spans="1:54" ht="12" customHeight="1">
      <c r="A309" s="151" t="s">
        <v>121</v>
      </c>
      <c r="B309" s="152">
        <v>45292</v>
      </c>
      <c r="C309" s="153" t="s">
        <v>122</v>
      </c>
      <c r="D309" s="153" t="s">
        <v>56</v>
      </c>
      <c r="E309" s="244">
        <v>87285587</v>
      </c>
      <c r="F309" s="144" t="s">
        <v>722</v>
      </c>
      <c r="G309" s="230"/>
      <c r="H309" s="154">
        <v>28214</v>
      </c>
      <c r="I309" s="153">
        <v>49</v>
      </c>
      <c r="J309" s="148" t="s">
        <v>70</v>
      </c>
      <c r="K309" s="153" t="s">
        <v>101</v>
      </c>
      <c r="L309" s="153"/>
      <c r="M309" s="153"/>
      <c r="N309" s="153"/>
      <c r="O309" s="155" t="s">
        <v>723</v>
      </c>
      <c r="P309" s="156" t="s">
        <v>60</v>
      </c>
      <c r="Q309" s="157" t="s">
        <v>110</v>
      </c>
      <c r="R309" s="158">
        <v>45964</v>
      </c>
      <c r="S309" s="159"/>
      <c r="T309" s="159" t="s">
        <v>62</v>
      </c>
      <c r="U309" s="159" t="s">
        <v>111</v>
      </c>
      <c r="V309" s="154">
        <v>45964</v>
      </c>
      <c r="W309" s="154" t="s">
        <v>126</v>
      </c>
      <c r="X309" s="154" t="s">
        <v>126</v>
      </c>
      <c r="Y309" s="160"/>
      <c r="Z309" s="160" t="s">
        <v>128</v>
      </c>
      <c r="AA309" s="153">
        <v>97.8</v>
      </c>
      <c r="AB309" s="153">
        <v>1.64</v>
      </c>
      <c r="AC309" s="182">
        <f t="shared" si="10"/>
        <v>36.362284354550866</v>
      </c>
      <c r="AD309" s="153" t="str">
        <f t="shared" si="11"/>
        <v>OBESIDADE II</v>
      </c>
      <c r="AE309" s="233" t="s">
        <v>135</v>
      </c>
      <c r="AF309" s="153" t="s">
        <v>130</v>
      </c>
      <c r="AG309" s="159"/>
      <c r="AH309" s="153"/>
      <c r="AI309" s="161"/>
      <c r="AJ309" s="153"/>
      <c r="AK309" s="153"/>
      <c r="AL309" s="207" t="s">
        <v>131</v>
      </c>
      <c r="AM309" s="207"/>
      <c r="AN309" s="207"/>
      <c r="AO309" s="207" t="str">
        <f ca="1">IF(R309="","",IF(R309&gt;TODAY(),"0 meses",DATEDIF(R309,TODAY(),"m") &amp; " meses"))</f>
        <v>7 meses</v>
      </c>
      <c r="AP309" s="147" t="s">
        <v>67</v>
      </c>
      <c r="AQ309" s="147" t="s">
        <v>67</v>
      </c>
      <c r="AR309" s="147"/>
      <c r="AS309" s="209" t="s">
        <v>68</v>
      </c>
      <c r="AT309" s="223" t="str">
        <f>MONTH(B309)&amp;"/"&amp;YEAR(B309)</f>
        <v>1/2024</v>
      </c>
      <c r="AU309" s="223">
        <f>WEEKNUM(B309)-WEEKNUM(EOMONTH(B309,-1)+1)+1</f>
        <v>1</v>
      </c>
      <c r="AV309" s="209" t="str">
        <f>MONTH(R309)&amp;"/"&amp;YEAR(R309)</f>
        <v>11/2025</v>
      </c>
      <c r="AW309" s="209">
        <f>WEEKNUM(R309)-WEEKNUM(EOMONTH(R309,-1)+1)+1</f>
        <v>2</v>
      </c>
      <c r="AX309" s="209">
        <f>IF(BB309="S",IF(Q309="1. Aceitou o programa",R309-B309,0),0)</f>
        <v>672</v>
      </c>
      <c r="AY309" s="209">
        <f>IF(BB309="S",IF(AND(S309&lt;&gt;"",R309&lt;&gt;""),S309-R309,0),0)</f>
        <v>0</v>
      </c>
      <c r="AZ309" s="209">
        <f>IF(BB309="S",IF(Q309="1. Aceitou o programa",IF(OR(X309="Não se Aplica",X309=""),IF(OR(W309="Não se Aplica",W309=""),0,W309-V309),AVERAGE(X309-W309,W309-V309)),0),0)</f>
        <v>0</v>
      </c>
      <c r="BA309" s="209">
        <f>IF(BB309="S",IF(AND(Q309="1. Aceitou o programa",AH309="Realizada"),IFERROR(IF(AG309="",0,AG309-R309),0),0),0)</f>
        <v>0</v>
      </c>
      <c r="BB309" s="209" t="str">
        <f>_xlfn.XLOOKUP(U309,'Lista Suspensa'!$AA$20:$AA$23,'Lista Suspensa'!$AB$20:$AB$23,"N/A")</f>
        <v>S</v>
      </c>
    </row>
    <row r="310" spans="1:54" ht="12" customHeight="1">
      <c r="A310" s="151" t="s">
        <v>121</v>
      </c>
      <c r="B310" s="152">
        <v>45292</v>
      </c>
      <c r="C310" s="153" t="s">
        <v>122</v>
      </c>
      <c r="D310" s="153" t="s">
        <v>56</v>
      </c>
      <c r="E310" s="244">
        <v>815481489</v>
      </c>
      <c r="F310" s="144" t="s">
        <v>724</v>
      </c>
      <c r="G310" s="230"/>
      <c r="H310" s="154">
        <v>23919</v>
      </c>
      <c r="I310" s="153">
        <v>60</v>
      </c>
      <c r="J310" s="148" t="s">
        <v>70</v>
      </c>
      <c r="K310" s="153" t="s">
        <v>59</v>
      </c>
      <c r="L310" s="153"/>
      <c r="M310" s="153"/>
      <c r="N310" s="153"/>
      <c r="O310" s="155" t="s">
        <v>725</v>
      </c>
      <c r="P310" s="156" t="s">
        <v>60</v>
      </c>
      <c r="Q310" s="157" t="s">
        <v>110</v>
      </c>
      <c r="R310" s="158">
        <v>45964</v>
      </c>
      <c r="S310" s="159"/>
      <c r="T310" s="159" t="s">
        <v>62</v>
      </c>
      <c r="U310" s="159" t="s">
        <v>111</v>
      </c>
      <c r="V310" s="154">
        <v>45964</v>
      </c>
      <c r="W310" s="154" t="s">
        <v>126</v>
      </c>
      <c r="X310" s="154" t="s">
        <v>126</v>
      </c>
      <c r="Y310" s="160"/>
      <c r="Z310" s="160" t="s">
        <v>134</v>
      </c>
      <c r="AA310" s="153">
        <v>105</v>
      </c>
      <c r="AB310" s="153">
        <v>1.6</v>
      </c>
      <c r="AC310" s="182">
        <f t="shared" si="10"/>
        <v>41.015624999999993</v>
      </c>
      <c r="AD310" s="153" t="str">
        <f t="shared" si="11"/>
        <v>OBESIDADE III</v>
      </c>
      <c r="AE310" s="233" t="s">
        <v>135</v>
      </c>
      <c r="AF310" s="153" t="s">
        <v>130</v>
      </c>
      <c r="AG310" s="159"/>
      <c r="AH310" s="153"/>
      <c r="AI310" s="161"/>
      <c r="AJ310" s="153"/>
      <c r="AK310" s="153"/>
      <c r="AL310" s="207" t="s">
        <v>131</v>
      </c>
      <c r="AM310" s="207"/>
      <c r="AN310" s="207"/>
      <c r="AO310" s="207" t="str">
        <f ca="1">IF(R310="","",IF(R310&gt;TODAY(),"0 meses",DATEDIF(R310,TODAY(),"m") &amp; " meses"))</f>
        <v>7 meses</v>
      </c>
      <c r="AP310" s="147" t="s">
        <v>67</v>
      </c>
      <c r="AQ310" s="147" t="s">
        <v>67</v>
      </c>
      <c r="AR310" s="147"/>
      <c r="AS310" s="209" t="s">
        <v>68</v>
      </c>
      <c r="AT310" s="223" t="str">
        <f>MONTH(B310)&amp;"/"&amp;YEAR(B310)</f>
        <v>1/2024</v>
      </c>
      <c r="AU310" s="223">
        <f>WEEKNUM(B310)-WEEKNUM(EOMONTH(B310,-1)+1)+1</f>
        <v>1</v>
      </c>
      <c r="AV310" s="209" t="str">
        <f>MONTH(R310)&amp;"/"&amp;YEAR(R310)</f>
        <v>11/2025</v>
      </c>
      <c r="AW310" s="209">
        <f>WEEKNUM(R310)-WEEKNUM(EOMONTH(R310,-1)+1)+1</f>
        <v>2</v>
      </c>
      <c r="AX310" s="209">
        <f>IF(BB310="S",IF(Q310="1. Aceitou o programa",R310-B310,0),0)</f>
        <v>672</v>
      </c>
      <c r="AY310" s="209">
        <f>IF(BB310="S",IF(AND(S310&lt;&gt;"",R310&lt;&gt;""),S310-R310,0),0)</f>
        <v>0</v>
      </c>
      <c r="AZ310" s="209">
        <f>IF(BB310="S",IF(Q310="1. Aceitou o programa",IF(OR(X310="Não se Aplica",X310=""),IF(OR(W310="Não se Aplica",W310=""),0,W310-V310),AVERAGE(X310-W310,W310-V310)),0),0)</f>
        <v>0</v>
      </c>
      <c r="BA310" s="209">
        <f>IF(BB310="S",IF(AND(Q310="1. Aceitou o programa",AH310="Realizada"),IFERROR(IF(AG310="",0,AG310-R310),0),0),0)</f>
        <v>0</v>
      </c>
      <c r="BB310" s="209" t="str">
        <f>_xlfn.XLOOKUP(U310,'Lista Suspensa'!$AA$20:$AA$23,'Lista Suspensa'!$AB$20:$AB$23,"N/A")</f>
        <v>S</v>
      </c>
    </row>
    <row r="311" spans="1:54" ht="12" customHeight="1">
      <c r="A311" s="151" t="s">
        <v>121</v>
      </c>
      <c r="B311" s="152">
        <v>45292</v>
      </c>
      <c r="C311" s="153" t="s">
        <v>122</v>
      </c>
      <c r="D311" s="153" t="s">
        <v>56</v>
      </c>
      <c r="E311" s="244">
        <v>84455786</v>
      </c>
      <c r="F311" s="144" t="s">
        <v>726</v>
      </c>
      <c r="G311" s="230"/>
      <c r="H311" s="154">
        <v>30066</v>
      </c>
      <c r="I311" s="153">
        <v>44</v>
      </c>
      <c r="J311" s="148" t="s">
        <v>58</v>
      </c>
      <c r="K311" s="153"/>
      <c r="L311" s="153"/>
      <c r="M311" s="153"/>
      <c r="N311" s="153"/>
      <c r="O311" s="155" t="s">
        <v>727</v>
      </c>
      <c r="P311" s="156" t="s">
        <v>60</v>
      </c>
      <c r="Q311" s="157" t="s">
        <v>110</v>
      </c>
      <c r="R311" s="158">
        <v>45964</v>
      </c>
      <c r="S311" s="159"/>
      <c r="T311" s="159" t="s">
        <v>62</v>
      </c>
      <c r="U311" s="159" t="s">
        <v>111</v>
      </c>
      <c r="V311" s="154">
        <v>45964</v>
      </c>
      <c r="W311" s="154" t="s">
        <v>126</v>
      </c>
      <c r="X311" s="154" t="s">
        <v>126</v>
      </c>
      <c r="Y311" s="160"/>
      <c r="Z311" s="160" t="s">
        <v>128</v>
      </c>
      <c r="AA311" s="153">
        <v>129</v>
      </c>
      <c r="AB311" s="153">
        <v>1.8</v>
      </c>
      <c r="AC311" s="182">
        <f t="shared" si="10"/>
        <v>39.81481481481481</v>
      </c>
      <c r="AD311" s="153" t="str">
        <f t="shared" si="11"/>
        <v>OBESIDADE II</v>
      </c>
      <c r="AE311" s="233" t="s">
        <v>135</v>
      </c>
      <c r="AF311" s="153" t="s">
        <v>130</v>
      </c>
      <c r="AG311" s="159"/>
      <c r="AH311" s="153"/>
      <c r="AI311" s="161"/>
      <c r="AJ311" s="153"/>
      <c r="AK311" s="153"/>
      <c r="AL311" s="207" t="s">
        <v>131</v>
      </c>
      <c r="AM311" s="207"/>
      <c r="AN311" s="207"/>
      <c r="AO311" s="207" t="str">
        <f ca="1">IF(R311="","",IF(R311&gt;TODAY(),"0 meses",DATEDIF(R311,TODAY(),"m") &amp; " meses"))</f>
        <v>7 meses</v>
      </c>
      <c r="AP311" s="147" t="s">
        <v>67</v>
      </c>
      <c r="AQ311" s="147" t="s">
        <v>67</v>
      </c>
      <c r="AR311" s="147"/>
      <c r="AS311" s="209" t="s">
        <v>68</v>
      </c>
      <c r="AT311" s="223" t="str">
        <f>MONTH(B311)&amp;"/"&amp;YEAR(B311)</f>
        <v>1/2024</v>
      </c>
      <c r="AU311" s="223">
        <f>WEEKNUM(B311)-WEEKNUM(EOMONTH(B311,-1)+1)+1</f>
        <v>1</v>
      </c>
      <c r="AV311" s="209" t="str">
        <f>MONTH(R311)&amp;"/"&amp;YEAR(R311)</f>
        <v>11/2025</v>
      </c>
      <c r="AW311" s="209">
        <f>WEEKNUM(R311)-WEEKNUM(EOMONTH(R311,-1)+1)+1</f>
        <v>2</v>
      </c>
      <c r="AX311" s="209">
        <f>IF(BB311="S",IF(Q311="1. Aceitou o programa",R311-B311,0),0)</f>
        <v>672</v>
      </c>
      <c r="AY311" s="209">
        <f>IF(BB311="S",IF(AND(S311&lt;&gt;"",R311&lt;&gt;""),S311-R311,0),0)</f>
        <v>0</v>
      </c>
      <c r="AZ311" s="209">
        <f>IF(BB311="S",IF(Q311="1. Aceitou o programa",IF(OR(X311="Não se Aplica",X311=""),IF(OR(W311="Não se Aplica",W311=""),0,W311-V311),AVERAGE(X311-W311,W311-V311)),0),0)</f>
        <v>0</v>
      </c>
      <c r="BA311" s="209">
        <f>IF(BB311="S",IF(AND(Q311="1. Aceitou o programa",AH311="Realizada"),IFERROR(IF(AG311="",0,AG311-R311),0),0),0)</f>
        <v>0</v>
      </c>
      <c r="BB311" s="209" t="str">
        <f>_xlfn.XLOOKUP(U311,'Lista Suspensa'!$AA$20:$AA$23,'Lista Suspensa'!$AB$20:$AB$23,"N/A")</f>
        <v>S</v>
      </c>
    </row>
    <row r="312" spans="1:54" ht="12" customHeight="1">
      <c r="A312" s="151" t="s">
        <v>121</v>
      </c>
      <c r="B312" s="152">
        <v>45292</v>
      </c>
      <c r="C312" s="153" t="s">
        <v>122</v>
      </c>
      <c r="D312" s="153" t="s">
        <v>56</v>
      </c>
      <c r="E312" s="244">
        <v>92589708</v>
      </c>
      <c r="F312" s="144" t="s">
        <v>728</v>
      </c>
      <c r="G312" s="230"/>
      <c r="H312" s="154">
        <v>33579</v>
      </c>
      <c r="I312" s="153">
        <v>34</v>
      </c>
      <c r="J312" s="148" t="s">
        <v>70</v>
      </c>
      <c r="K312" s="153"/>
      <c r="L312" s="153"/>
      <c r="M312" s="153"/>
      <c r="N312" s="153"/>
      <c r="O312" s="155" t="s">
        <v>729</v>
      </c>
      <c r="P312" s="156" t="s">
        <v>60</v>
      </c>
      <c r="Q312" s="157" t="s">
        <v>110</v>
      </c>
      <c r="R312" s="158">
        <v>45964</v>
      </c>
      <c r="S312" s="159"/>
      <c r="T312" s="159" t="s">
        <v>62</v>
      </c>
      <c r="U312" s="159" t="s">
        <v>111</v>
      </c>
      <c r="V312" s="154">
        <v>45964</v>
      </c>
      <c r="W312" s="154" t="s">
        <v>126</v>
      </c>
      <c r="X312" s="154" t="s">
        <v>126</v>
      </c>
      <c r="Y312" s="160"/>
      <c r="Z312" s="160" t="s">
        <v>128</v>
      </c>
      <c r="AA312" s="153">
        <v>98</v>
      </c>
      <c r="AB312" s="153">
        <v>1.63</v>
      </c>
      <c r="AC312" s="182">
        <f t="shared" si="10"/>
        <v>36.885091648161392</v>
      </c>
      <c r="AD312" s="153" t="str">
        <f t="shared" si="11"/>
        <v>OBESIDADE II</v>
      </c>
      <c r="AE312" s="233" t="s">
        <v>135</v>
      </c>
      <c r="AF312" s="153" t="s">
        <v>130</v>
      </c>
      <c r="AG312" s="159"/>
      <c r="AH312" s="153"/>
      <c r="AI312" s="161"/>
      <c r="AJ312" s="153"/>
      <c r="AK312" s="153"/>
      <c r="AL312" s="207" t="s">
        <v>131</v>
      </c>
      <c r="AM312" s="207"/>
      <c r="AN312" s="207"/>
      <c r="AO312" s="207" t="str">
        <f ca="1">IF(R312="","",IF(R312&gt;TODAY(),"0 meses",DATEDIF(R312,TODAY(),"m") &amp; " meses"))</f>
        <v>7 meses</v>
      </c>
      <c r="AP312" s="147" t="s">
        <v>67</v>
      </c>
      <c r="AQ312" s="147" t="s">
        <v>67</v>
      </c>
      <c r="AR312" s="147"/>
      <c r="AS312" s="209" t="s">
        <v>68</v>
      </c>
      <c r="AT312" s="223" t="str">
        <f>MONTH(B312)&amp;"/"&amp;YEAR(B312)</f>
        <v>1/2024</v>
      </c>
      <c r="AU312" s="223">
        <f>WEEKNUM(B312)-WEEKNUM(EOMONTH(B312,-1)+1)+1</f>
        <v>1</v>
      </c>
      <c r="AV312" s="209" t="str">
        <f>MONTH(R312)&amp;"/"&amp;YEAR(R312)</f>
        <v>11/2025</v>
      </c>
      <c r="AW312" s="209">
        <f>WEEKNUM(R312)-WEEKNUM(EOMONTH(R312,-1)+1)+1</f>
        <v>2</v>
      </c>
      <c r="AX312" s="209">
        <f>IF(BB312="S",IF(Q312="1. Aceitou o programa",R312-B312,0),0)</f>
        <v>672</v>
      </c>
      <c r="AY312" s="209">
        <f>IF(BB312="S",IF(AND(S312&lt;&gt;"",R312&lt;&gt;""),S312-R312,0),0)</f>
        <v>0</v>
      </c>
      <c r="AZ312" s="209">
        <f>IF(BB312="S",IF(Q312="1. Aceitou o programa",IF(OR(X312="Não se Aplica",X312=""),IF(OR(W312="Não se Aplica",W312=""),0,W312-V312),AVERAGE(X312-W312,W312-V312)),0),0)</f>
        <v>0</v>
      </c>
      <c r="BA312" s="209">
        <f>IF(BB312="S",IF(AND(Q312="1. Aceitou o programa",AH312="Realizada"),IFERROR(IF(AG312="",0,AG312-R312),0),0),0)</f>
        <v>0</v>
      </c>
      <c r="BB312" s="209" t="str">
        <f>_xlfn.XLOOKUP(U312,'Lista Suspensa'!$AA$20:$AA$23,'Lista Suspensa'!$AB$20:$AB$23,"N/A")</f>
        <v>S</v>
      </c>
    </row>
    <row r="313" spans="1:54" ht="12" customHeight="1">
      <c r="A313" s="151" t="s">
        <v>121</v>
      </c>
      <c r="B313" s="152">
        <v>45292</v>
      </c>
      <c r="C313" s="153" t="s">
        <v>122</v>
      </c>
      <c r="D313" s="153" t="s">
        <v>56</v>
      </c>
      <c r="E313" s="244">
        <v>81423423</v>
      </c>
      <c r="F313" s="144" t="s">
        <v>730</v>
      </c>
      <c r="G313" s="230"/>
      <c r="H313" s="154">
        <v>33951</v>
      </c>
      <c r="I313" s="153">
        <v>33</v>
      </c>
      <c r="J313" s="148" t="s">
        <v>70</v>
      </c>
      <c r="K313" s="153"/>
      <c r="L313" s="153"/>
      <c r="M313" s="153"/>
      <c r="N313" s="153"/>
      <c r="O313" s="155" t="s">
        <v>731</v>
      </c>
      <c r="P313" s="156" t="s">
        <v>60</v>
      </c>
      <c r="Q313" s="157" t="s">
        <v>110</v>
      </c>
      <c r="R313" s="158">
        <v>45964</v>
      </c>
      <c r="S313" s="159"/>
      <c r="T313" s="159" t="s">
        <v>62</v>
      </c>
      <c r="U313" s="159" t="s">
        <v>111</v>
      </c>
      <c r="V313" s="154">
        <v>45964</v>
      </c>
      <c r="W313" s="154" t="s">
        <v>126</v>
      </c>
      <c r="X313" s="154" t="s">
        <v>126</v>
      </c>
      <c r="Y313" s="160"/>
      <c r="Z313" s="160" t="s">
        <v>190</v>
      </c>
      <c r="AA313" s="153">
        <v>97</v>
      </c>
      <c r="AB313" s="153">
        <v>1.6</v>
      </c>
      <c r="AC313" s="182">
        <f t="shared" si="10"/>
        <v>37.890624999999993</v>
      </c>
      <c r="AD313" s="153" t="str">
        <f t="shared" si="11"/>
        <v>OBESIDADE II</v>
      </c>
      <c r="AE313" s="233" t="s">
        <v>135</v>
      </c>
      <c r="AF313" s="153" t="s">
        <v>130</v>
      </c>
      <c r="AG313" s="159"/>
      <c r="AH313" s="153"/>
      <c r="AI313" s="161"/>
      <c r="AJ313" s="153"/>
      <c r="AK313" s="153"/>
      <c r="AL313" s="207" t="s">
        <v>131</v>
      </c>
      <c r="AM313" s="207"/>
      <c r="AN313" s="207"/>
      <c r="AO313" s="207" t="str">
        <f ca="1">IF(R313="","",IF(R313&gt;TODAY(),"0 meses",DATEDIF(R313,TODAY(),"m") &amp; " meses"))</f>
        <v>7 meses</v>
      </c>
      <c r="AP313" s="147" t="s">
        <v>67</v>
      </c>
      <c r="AQ313" s="147" t="s">
        <v>67</v>
      </c>
      <c r="AR313" s="147"/>
      <c r="AS313" s="209" t="s">
        <v>68</v>
      </c>
      <c r="AT313" s="223" t="str">
        <f>MONTH(B313)&amp;"/"&amp;YEAR(B313)</f>
        <v>1/2024</v>
      </c>
      <c r="AU313" s="223">
        <f>WEEKNUM(B313)-WEEKNUM(EOMONTH(B313,-1)+1)+1</f>
        <v>1</v>
      </c>
      <c r="AV313" s="209" t="str">
        <f>MONTH(R313)&amp;"/"&amp;YEAR(R313)</f>
        <v>11/2025</v>
      </c>
      <c r="AW313" s="209">
        <f>WEEKNUM(R313)-WEEKNUM(EOMONTH(R313,-1)+1)+1</f>
        <v>2</v>
      </c>
      <c r="AX313" s="209">
        <f>IF(BB313="S",IF(Q313="1. Aceitou o programa",R313-B313,0),0)</f>
        <v>672</v>
      </c>
      <c r="AY313" s="209">
        <f>IF(BB313="S",IF(AND(S313&lt;&gt;"",R313&lt;&gt;""),S313-R313,0),0)</f>
        <v>0</v>
      </c>
      <c r="AZ313" s="209">
        <f>IF(BB313="S",IF(Q313="1. Aceitou o programa",IF(OR(X313="Não se Aplica",X313=""),IF(OR(W313="Não se Aplica",W313=""),0,W313-V313),AVERAGE(X313-W313,W313-V313)),0),0)</f>
        <v>0</v>
      </c>
      <c r="BA313" s="209">
        <f>IF(BB313="S",IF(AND(Q313="1. Aceitou o programa",AH313="Realizada"),IFERROR(IF(AG313="",0,AG313-R313),0),0),0)</f>
        <v>0</v>
      </c>
      <c r="BB313" s="209" t="str">
        <f>_xlfn.XLOOKUP(U313,'Lista Suspensa'!$AA$20:$AA$23,'Lista Suspensa'!$AB$20:$AB$23,"N/A")</f>
        <v>S</v>
      </c>
    </row>
    <row r="314" spans="1:54" ht="12" customHeight="1">
      <c r="A314" s="151" t="s">
        <v>121</v>
      </c>
      <c r="B314" s="152">
        <v>45292</v>
      </c>
      <c r="C314" s="153" t="s">
        <v>122</v>
      </c>
      <c r="D314" s="153" t="s">
        <v>56</v>
      </c>
      <c r="E314" s="244">
        <v>84873785</v>
      </c>
      <c r="F314" s="144" t="s">
        <v>732</v>
      </c>
      <c r="G314" s="230"/>
      <c r="H314" s="154">
        <v>37061</v>
      </c>
      <c r="I314" s="153">
        <v>24</v>
      </c>
      <c r="J314" s="148" t="s">
        <v>70</v>
      </c>
      <c r="K314" s="153"/>
      <c r="L314" s="153"/>
      <c r="M314" s="153"/>
      <c r="N314" s="153"/>
      <c r="O314" s="155" t="s">
        <v>733</v>
      </c>
      <c r="P314" s="156" t="s">
        <v>60</v>
      </c>
      <c r="Q314" s="157" t="s">
        <v>110</v>
      </c>
      <c r="R314" s="158">
        <v>45964</v>
      </c>
      <c r="S314" s="159"/>
      <c r="T314" s="159" t="s">
        <v>62</v>
      </c>
      <c r="U314" s="159" t="s">
        <v>111</v>
      </c>
      <c r="V314" s="154">
        <v>45964</v>
      </c>
      <c r="W314" s="154" t="s">
        <v>126</v>
      </c>
      <c r="X314" s="154" t="s">
        <v>126</v>
      </c>
      <c r="Y314" s="160"/>
      <c r="Z314" s="160" t="s">
        <v>128</v>
      </c>
      <c r="AA314" s="153">
        <v>87</v>
      </c>
      <c r="AB314" s="153">
        <v>1.53</v>
      </c>
      <c r="AC314" s="182">
        <f t="shared" si="10"/>
        <v>37.165192874535435</v>
      </c>
      <c r="AD314" s="153" t="str">
        <f t="shared" si="11"/>
        <v>OBESIDADE II</v>
      </c>
      <c r="AE314" s="233" t="s">
        <v>135</v>
      </c>
      <c r="AF314" s="153" t="s">
        <v>130</v>
      </c>
      <c r="AG314" s="159"/>
      <c r="AH314" s="153"/>
      <c r="AI314" s="161"/>
      <c r="AJ314" s="153"/>
      <c r="AK314" s="153"/>
      <c r="AL314" s="207" t="s">
        <v>131</v>
      </c>
      <c r="AM314" s="207"/>
      <c r="AN314" s="207"/>
      <c r="AO314" s="207" t="str">
        <f ca="1">IF(R314="","",IF(R314&gt;TODAY(),"0 meses",DATEDIF(R314,TODAY(),"m") &amp; " meses"))</f>
        <v>7 meses</v>
      </c>
      <c r="AP314" s="147" t="s">
        <v>67</v>
      </c>
      <c r="AQ314" s="147" t="s">
        <v>67</v>
      </c>
      <c r="AR314" s="147"/>
      <c r="AS314" s="209" t="s">
        <v>68</v>
      </c>
      <c r="AT314" s="223" t="str">
        <f>MONTH(B314)&amp;"/"&amp;YEAR(B314)</f>
        <v>1/2024</v>
      </c>
      <c r="AU314" s="223">
        <f>WEEKNUM(B314)-WEEKNUM(EOMONTH(B314,-1)+1)+1</f>
        <v>1</v>
      </c>
      <c r="AV314" s="209" t="str">
        <f>MONTH(R314)&amp;"/"&amp;YEAR(R314)</f>
        <v>11/2025</v>
      </c>
      <c r="AW314" s="209">
        <f>WEEKNUM(R314)-WEEKNUM(EOMONTH(R314,-1)+1)+1</f>
        <v>2</v>
      </c>
      <c r="AX314" s="209">
        <f>IF(BB314="S",IF(Q314="1. Aceitou o programa",R314-B314,0),0)</f>
        <v>672</v>
      </c>
      <c r="AY314" s="209">
        <f>IF(BB314="S",IF(AND(S314&lt;&gt;"",R314&lt;&gt;""),S314-R314,0),0)</f>
        <v>0</v>
      </c>
      <c r="AZ314" s="209">
        <f>IF(BB314="S",IF(Q314="1. Aceitou o programa",IF(OR(X314="Não se Aplica",X314=""),IF(OR(W314="Não se Aplica",W314=""),0,W314-V314),AVERAGE(X314-W314,W314-V314)),0),0)</f>
        <v>0</v>
      </c>
      <c r="BA314" s="209">
        <f>IF(BB314="S",IF(AND(Q314="1. Aceitou o programa",AH314="Realizada"),IFERROR(IF(AG314="",0,AG314-R314),0),0),0)</f>
        <v>0</v>
      </c>
      <c r="BB314" s="209" t="str">
        <f>_xlfn.XLOOKUP(U314,'Lista Suspensa'!$AA$20:$AA$23,'Lista Suspensa'!$AB$20:$AB$23,"N/A")</f>
        <v>S</v>
      </c>
    </row>
    <row r="315" spans="1:54" ht="12" customHeight="1">
      <c r="A315" s="151" t="s">
        <v>121</v>
      </c>
      <c r="B315" s="152">
        <v>45292</v>
      </c>
      <c r="C315" s="153" t="s">
        <v>122</v>
      </c>
      <c r="D315" s="153" t="s">
        <v>56</v>
      </c>
      <c r="E315" s="244">
        <v>92928788</v>
      </c>
      <c r="F315" s="144" t="s">
        <v>734</v>
      </c>
      <c r="G315" s="230"/>
      <c r="H315" s="154">
        <v>30586</v>
      </c>
      <c r="I315" s="153">
        <v>42</v>
      </c>
      <c r="J315" s="148" t="s">
        <v>70</v>
      </c>
      <c r="K315" s="153" t="s">
        <v>553</v>
      </c>
      <c r="L315" s="153"/>
      <c r="M315" s="153"/>
      <c r="N315" s="153"/>
      <c r="O315" s="155" t="s">
        <v>735</v>
      </c>
      <c r="P315" s="156" t="s">
        <v>60</v>
      </c>
      <c r="Q315" s="157" t="s">
        <v>110</v>
      </c>
      <c r="R315" s="158">
        <v>45965</v>
      </c>
      <c r="S315" s="159"/>
      <c r="T315" s="159" t="s">
        <v>62</v>
      </c>
      <c r="U315" s="159" t="s">
        <v>111</v>
      </c>
      <c r="V315" s="154">
        <v>45965</v>
      </c>
      <c r="W315" s="154" t="s">
        <v>126</v>
      </c>
      <c r="X315" s="154" t="s">
        <v>126</v>
      </c>
      <c r="Y315" s="160"/>
      <c r="Z315" s="160" t="s">
        <v>128</v>
      </c>
      <c r="AA315" s="153">
        <v>98</v>
      </c>
      <c r="AB315" s="153">
        <v>1.73</v>
      </c>
      <c r="AC315" s="182">
        <f t="shared" si="10"/>
        <v>32.744161181462793</v>
      </c>
      <c r="AD315" s="153" t="str">
        <f t="shared" si="11"/>
        <v>OBESIDADE I</v>
      </c>
      <c r="AE315" s="233" t="s">
        <v>135</v>
      </c>
      <c r="AF315" s="153" t="s">
        <v>130</v>
      </c>
      <c r="AG315" s="159"/>
      <c r="AH315" s="153"/>
      <c r="AI315" s="161"/>
      <c r="AJ315" s="153"/>
      <c r="AK315" s="153"/>
      <c r="AL315" s="207" t="s">
        <v>131</v>
      </c>
      <c r="AM315" s="207"/>
      <c r="AN315" s="207"/>
      <c r="AO315" s="207" t="str">
        <f ca="1">IF(R315="","",IF(R315&gt;TODAY(),"0 meses",DATEDIF(R315,TODAY(),"m") &amp; " meses"))</f>
        <v>7 meses</v>
      </c>
      <c r="AP315" s="147" t="s">
        <v>67</v>
      </c>
      <c r="AQ315" s="147" t="s">
        <v>67</v>
      </c>
      <c r="AR315" s="147"/>
      <c r="AS315" s="209" t="s">
        <v>68</v>
      </c>
      <c r="AT315" s="223" t="str">
        <f>MONTH(B315)&amp;"/"&amp;YEAR(B315)</f>
        <v>1/2024</v>
      </c>
      <c r="AU315" s="223">
        <f>WEEKNUM(B315)-WEEKNUM(EOMONTH(B315,-1)+1)+1</f>
        <v>1</v>
      </c>
      <c r="AV315" s="209" t="str">
        <f>MONTH(R315)&amp;"/"&amp;YEAR(R315)</f>
        <v>11/2025</v>
      </c>
      <c r="AW315" s="209">
        <f>WEEKNUM(R315)-WEEKNUM(EOMONTH(R315,-1)+1)+1</f>
        <v>2</v>
      </c>
      <c r="AX315" s="209">
        <f>IF(BB315="S",IF(Q315="1. Aceitou o programa",R315-B315,0),0)</f>
        <v>673</v>
      </c>
      <c r="AY315" s="209">
        <f>IF(BB315="S",IF(AND(S315&lt;&gt;"",R315&lt;&gt;""),S315-R315,0),0)</f>
        <v>0</v>
      </c>
      <c r="AZ315" s="209">
        <f>IF(BB315="S",IF(Q315="1. Aceitou o programa",IF(OR(X315="Não se Aplica",X315=""),IF(OR(W315="Não se Aplica",W315=""),0,W315-V315),AVERAGE(X315-W315,W315-V315)),0),0)</f>
        <v>0</v>
      </c>
      <c r="BA315" s="209">
        <f>IF(BB315="S",IF(AND(Q315="1. Aceitou o programa",AH315="Realizada"),IFERROR(IF(AG315="",0,AG315-R315),0),0),0)</f>
        <v>0</v>
      </c>
      <c r="BB315" s="209" t="str">
        <f>_xlfn.XLOOKUP(U315,'Lista Suspensa'!$AA$20:$AA$23,'Lista Suspensa'!$AB$20:$AB$23,"N/A")</f>
        <v>S</v>
      </c>
    </row>
    <row r="316" spans="1:54" ht="12" customHeight="1">
      <c r="A316" s="151" t="s">
        <v>121</v>
      </c>
      <c r="B316" s="152">
        <v>45292</v>
      </c>
      <c r="C316" s="153" t="s">
        <v>122</v>
      </c>
      <c r="D316" s="153" t="s">
        <v>56</v>
      </c>
      <c r="E316" s="244">
        <v>422135160</v>
      </c>
      <c r="F316" s="144" t="s">
        <v>736</v>
      </c>
      <c r="G316" s="230"/>
      <c r="H316" s="154">
        <v>20762</v>
      </c>
      <c r="I316" s="153">
        <v>69</v>
      </c>
      <c r="J316" s="148" t="s">
        <v>70</v>
      </c>
      <c r="K316" s="153" t="s">
        <v>59</v>
      </c>
      <c r="L316" s="153"/>
      <c r="M316" s="153"/>
      <c r="N316" s="153"/>
      <c r="O316" s="155" t="s">
        <v>737</v>
      </c>
      <c r="P316" s="156" t="s">
        <v>60</v>
      </c>
      <c r="Q316" s="157" t="s">
        <v>110</v>
      </c>
      <c r="R316" s="158">
        <v>45965</v>
      </c>
      <c r="S316" s="159"/>
      <c r="T316" s="159" t="s">
        <v>62</v>
      </c>
      <c r="U316" s="159" t="s">
        <v>111</v>
      </c>
      <c r="V316" s="154">
        <v>45965</v>
      </c>
      <c r="W316" s="154" t="s">
        <v>126</v>
      </c>
      <c r="X316" s="154" t="s">
        <v>126</v>
      </c>
      <c r="Y316" s="160"/>
      <c r="Z316" s="160" t="s">
        <v>166</v>
      </c>
      <c r="AA316" s="153">
        <v>80</v>
      </c>
      <c r="AB316" s="153">
        <v>1.62</v>
      </c>
      <c r="AC316" s="182">
        <f t="shared" si="10"/>
        <v>30.48315805517451</v>
      </c>
      <c r="AD316" s="153" t="str">
        <f t="shared" si="11"/>
        <v>OBESIDADE I</v>
      </c>
      <c r="AE316" s="233" t="s">
        <v>135</v>
      </c>
      <c r="AF316" s="153" t="s">
        <v>130</v>
      </c>
      <c r="AG316" s="159"/>
      <c r="AH316" s="153"/>
      <c r="AI316" s="161"/>
      <c r="AJ316" s="153"/>
      <c r="AK316" s="153"/>
      <c r="AL316" s="207" t="s">
        <v>131</v>
      </c>
      <c r="AM316" s="207"/>
      <c r="AN316" s="207"/>
      <c r="AO316" s="207" t="str">
        <f ca="1">IF(R316="","",IF(R316&gt;TODAY(),"0 meses",DATEDIF(R316,TODAY(),"m") &amp; " meses"))</f>
        <v>7 meses</v>
      </c>
      <c r="AP316" s="147" t="s">
        <v>67</v>
      </c>
      <c r="AQ316" s="147" t="s">
        <v>67</v>
      </c>
      <c r="AR316" s="147"/>
      <c r="AS316" s="209" t="s">
        <v>68</v>
      </c>
      <c r="AT316" s="223" t="str">
        <f>MONTH(B316)&amp;"/"&amp;YEAR(B316)</f>
        <v>1/2024</v>
      </c>
      <c r="AU316" s="223">
        <f>WEEKNUM(B316)-WEEKNUM(EOMONTH(B316,-1)+1)+1</f>
        <v>1</v>
      </c>
      <c r="AV316" s="209" t="str">
        <f>MONTH(R316)&amp;"/"&amp;YEAR(R316)</f>
        <v>11/2025</v>
      </c>
      <c r="AW316" s="209">
        <f>WEEKNUM(R316)-WEEKNUM(EOMONTH(R316,-1)+1)+1</f>
        <v>2</v>
      </c>
      <c r="AX316" s="209">
        <f>IF(BB316="S",IF(Q316="1. Aceitou o programa",R316-B316,0),0)</f>
        <v>673</v>
      </c>
      <c r="AY316" s="209">
        <f>IF(BB316="S",IF(AND(S316&lt;&gt;"",R316&lt;&gt;""),S316-R316,0),0)</f>
        <v>0</v>
      </c>
      <c r="AZ316" s="209">
        <f>IF(BB316="S",IF(Q316="1. Aceitou o programa",IF(OR(X316="Não se Aplica",X316=""),IF(OR(W316="Não se Aplica",W316=""),0,W316-V316),AVERAGE(X316-W316,W316-V316)),0),0)</f>
        <v>0</v>
      </c>
      <c r="BA316" s="209">
        <f>IF(BB316="S",IF(AND(Q316="1. Aceitou o programa",AH316="Realizada"),IFERROR(IF(AG316="",0,AG316-R316),0),0),0)</f>
        <v>0</v>
      </c>
      <c r="BB316" s="209" t="str">
        <f>_xlfn.XLOOKUP(U316,'Lista Suspensa'!$AA$20:$AA$23,'Lista Suspensa'!$AB$20:$AB$23,"N/A")</f>
        <v>S</v>
      </c>
    </row>
    <row r="317" spans="1:54" ht="12" customHeight="1">
      <c r="A317" s="151" t="s">
        <v>121</v>
      </c>
      <c r="B317" s="152">
        <v>45292</v>
      </c>
      <c r="C317" s="153" t="s">
        <v>122</v>
      </c>
      <c r="D317" s="153" t="s">
        <v>56</v>
      </c>
      <c r="E317" s="244">
        <v>93861347</v>
      </c>
      <c r="F317" s="144" t="s">
        <v>738</v>
      </c>
      <c r="G317" s="230"/>
      <c r="H317" s="154">
        <v>34514</v>
      </c>
      <c r="I317" s="153">
        <v>31</v>
      </c>
      <c r="J317" s="148" t="s">
        <v>70</v>
      </c>
      <c r="K317" s="153"/>
      <c r="L317" s="153"/>
      <c r="M317" s="153"/>
      <c r="N317" s="153"/>
      <c r="O317" s="155" t="s">
        <v>739</v>
      </c>
      <c r="P317" s="156" t="s">
        <v>60</v>
      </c>
      <c r="Q317" s="157" t="s">
        <v>110</v>
      </c>
      <c r="R317" s="158">
        <v>45965</v>
      </c>
      <c r="S317" s="159"/>
      <c r="T317" s="159" t="s">
        <v>62</v>
      </c>
      <c r="U317" s="159" t="s">
        <v>111</v>
      </c>
      <c r="V317" s="154">
        <v>45965</v>
      </c>
      <c r="W317" s="154" t="s">
        <v>126</v>
      </c>
      <c r="X317" s="154" t="s">
        <v>126</v>
      </c>
      <c r="Y317" s="160"/>
      <c r="Z317" s="160" t="s">
        <v>166</v>
      </c>
      <c r="AA317" s="153">
        <v>95</v>
      </c>
      <c r="AB317" s="153">
        <v>1.57</v>
      </c>
      <c r="AC317" s="182">
        <f t="shared" si="10"/>
        <v>38.541117286705344</v>
      </c>
      <c r="AD317" s="153" t="str">
        <f t="shared" si="11"/>
        <v>OBESIDADE II</v>
      </c>
      <c r="AE317" s="233" t="s">
        <v>135</v>
      </c>
      <c r="AF317" s="153" t="s">
        <v>130</v>
      </c>
      <c r="AG317" s="159"/>
      <c r="AH317" s="153"/>
      <c r="AI317" s="161"/>
      <c r="AJ317" s="153"/>
      <c r="AK317" s="153"/>
      <c r="AL317" s="207" t="s">
        <v>131</v>
      </c>
      <c r="AM317" s="207"/>
      <c r="AN317" s="207"/>
      <c r="AO317" s="207" t="str">
        <f ca="1">IF(R317="","",IF(R317&gt;TODAY(),"0 meses",DATEDIF(R317,TODAY(),"m") &amp; " meses"))</f>
        <v>7 meses</v>
      </c>
      <c r="AP317" s="147" t="s">
        <v>67</v>
      </c>
      <c r="AQ317" s="147" t="s">
        <v>67</v>
      </c>
      <c r="AR317" s="147"/>
      <c r="AS317" s="209" t="s">
        <v>68</v>
      </c>
      <c r="AT317" s="223" t="str">
        <f>MONTH(B317)&amp;"/"&amp;YEAR(B317)</f>
        <v>1/2024</v>
      </c>
      <c r="AU317" s="223">
        <f>WEEKNUM(B317)-WEEKNUM(EOMONTH(B317,-1)+1)+1</f>
        <v>1</v>
      </c>
      <c r="AV317" s="209" t="str">
        <f>MONTH(R317)&amp;"/"&amp;YEAR(R317)</f>
        <v>11/2025</v>
      </c>
      <c r="AW317" s="209">
        <f>WEEKNUM(R317)-WEEKNUM(EOMONTH(R317,-1)+1)+1</f>
        <v>2</v>
      </c>
      <c r="AX317" s="209">
        <f>IF(BB317="S",IF(Q317="1. Aceitou o programa",R317-B317,0),0)</f>
        <v>673</v>
      </c>
      <c r="AY317" s="209">
        <f>IF(BB317="S",IF(AND(S317&lt;&gt;"",R317&lt;&gt;""),S317-R317,0),0)</f>
        <v>0</v>
      </c>
      <c r="AZ317" s="209">
        <f>IF(BB317="S",IF(Q317="1. Aceitou o programa",IF(OR(X317="Não se Aplica",X317=""),IF(OR(W317="Não se Aplica",W317=""),0,W317-V317),AVERAGE(X317-W317,W317-V317)),0),0)</f>
        <v>0</v>
      </c>
      <c r="BA317" s="209">
        <f>IF(BB317="S",IF(AND(Q317="1. Aceitou o programa",AH317="Realizada"),IFERROR(IF(AG317="",0,AG317-R317),0),0),0)</f>
        <v>0</v>
      </c>
      <c r="BB317" s="209" t="str">
        <f>_xlfn.XLOOKUP(U317,'Lista Suspensa'!$AA$20:$AA$23,'Lista Suspensa'!$AB$20:$AB$23,"N/A")</f>
        <v>S</v>
      </c>
    </row>
    <row r="318" spans="1:54" ht="12" customHeight="1">
      <c r="A318" s="151" t="s">
        <v>121</v>
      </c>
      <c r="B318" s="152">
        <v>45292</v>
      </c>
      <c r="C318" s="153" t="s">
        <v>122</v>
      </c>
      <c r="D318" s="153" t="s">
        <v>56</v>
      </c>
      <c r="E318" s="244">
        <v>94146807</v>
      </c>
      <c r="F318" s="144" t="s">
        <v>740</v>
      </c>
      <c r="G318" s="230"/>
      <c r="H318" s="154">
        <v>36373</v>
      </c>
      <c r="I318" s="153">
        <v>26</v>
      </c>
      <c r="J318" s="148" t="s">
        <v>70</v>
      </c>
      <c r="K318" s="153"/>
      <c r="L318" s="153"/>
      <c r="M318" s="153"/>
      <c r="N318" s="153"/>
      <c r="O318" s="155" t="s">
        <v>741</v>
      </c>
      <c r="P318" s="156" t="s">
        <v>60</v>
      </c>
      <c r="Q318" s="157" t="s">
        <v>110</v>
      </c>
      <c r="R318" s="158">
        <v>45965</v>
      </c>
      <c r="S318" s="159"/>
      <c r="T318" s="159" t="s">
        <v>62</v>
      </c>
      <c r="U318" s="159" t="s">
        <v>111</v>
      </c>
      <c r="V318" s="154">
        <v>45965</v>
      </c>
      <c r="W318" s="154" t="s">
        <v>126</v>
      </c>
      <c r="X318" s="154" t="s">
        <v>126</v>
      </c>
      <c r="Y318" s="160"/>
      <c r="Z318" s="160" t="s">
        <v>201</v>
      </c>
      <c r="AA318" s="153">
        <v>79</v>
      </c>
      <c r="AB318" s="153">
        <v>1.58</v>
      </c>
      <c r="AC318" s="182">
        <f t="shared" si="10"/>
        <v>31.645569620253159</v>
      </c>
      <c r="AD318" s="153" t="str">
        <f t="shared" si="11"/>
        <v>OBESIDADE I</v>
      </c>
      <c r="AE318" s="233" t="s">
        <v>135</v>
      </c>
      <c r="AF318" s="153" t="s">
        <v>130</v>
      </c>
      <c r="AG318" s="159"/>
      <c r="AH318" s="153"/>
      <c r="AI318" s="161"/>
      <c r="AJ318" s="153"/>
      <c r="AK318" s="153"/>
      <c r="AL318" s="207" t="s">
        <v>131</v>
      </c>
      <c r="AM318" s="207"/>
      <c r="AN318" s="207"/>
      <c r="AO318" s="207" t="str">
        <f ca="1">IF(R318="","",IF(R318&gt;TODAY(),"0 meses",DATEDIF(R318,TODAY(),"m") &amp; " meses"))</f>
        <v>7 meses</v>
      </c>
      <c r="AP318" s="147" t="s">
        <v>67</v>
      </c>
      <c r="AQ318" s="147" t="s">
        <v>67</v>
      </c>
      <c r="AR318" s="147"/>
      <c r="AS318" s="209" t="s">
        <v>68</v>
      </c>
      <c r="AT318" s="223" t="str">
        <f>MONTH(B318)&amp;"/"&amp;YEAR(B318)</f>
        <v>1/2024</v>
      </c>
      <c r="AU318" s="223">
        <f>WEEKNUM(B318)-WEEKNUM(EOMONTH(B318,-1)+1)+1</f>
        <v>1</v>
      </c>
      <c r="AV318" s="209" t="str">
        <f>MONTH(R318)&amp;"/"&amp;YEAR(R318)</f>
        <v>11/2025</v>
      </c>
      <c r="AW318" s="209">
        <f>WEEKNUM(R318)-WEEKNUM(EOMONTH(R318,-1)+1)+1</f>
        <v>2</v>
      </c>
      <c r="AX318" s="209">
        <f>IF(BB318="S",IF(Q318="1. Aceitou o programa",R318-B318,0),0)</f>
        <v>673</v>
      </c>
      <c r="AY318" s="209">
        <f>IF(BB318="S",IF(AND(S318&lt;&gt;"",R318&lt;&gt;""),S318-R318,0),0)</f>
        <v>0</v>
      </c>
      <c r="AZ318" s="209">
        <f>IF(BB318="S",IF(Q318="1. Aceitou o programa",IF(OR(X318="Não se Aplica",X318=""),IF(OR(W318="Não se Aplica",W318=""),0,W318-V318),AVERAGE(X318-W318,W318-V318)),0),0)</f>
        <v>0</v>
      </c>
      <c r="BA318" s="209">
        <f>IF(BB318="S",IF(AND(Q318="1. Aceitou o programa",AH318="Realizada"),IFERROR(IF(AG318="",0,AG318-R318),0),0),0)</f>
        <v>0</v>
      </c>
      <c r="BB318" s="209" t="str">
        <f>_xlfn.XLOOKUP(U318,'Lista Suspensa'!$AA$20:$AA$23,'Lista Suspensa'!$AB$20:$AB$23,"N/A")</f>
        <v>S</v>
      </c>
    </row>
    <row r="319" spans="1:54" ht="12" customHeight="1">
      <c r="A319" s="151" t="s">
        <v>121</v>
      </c>
      <c r="B319" s="152">
        <v>45292</v>
      </c>
      <c r="C319" s="153" t="s">
        <v>122</v>
      </c>
      <c r="D319" s="153" t="s">
        <v>56</v>
      </c>
      <c r="E319" s="244">
        <v>81642718</v>
      </c>
      <c r="F319" s="144" t="s">
        <v>742</v>
      </c>
      <c r="G319" s="230"/>
      <c r="H319" s="154">
        <v>37229</v>
      </c>
      <c r="I319" s="153">
        <v>24</v>
      </c>
      <c r="J319" s="148" t="s">
        <v>70</v>
      </c>
      <c r="K319" s="153"/>
      <c r="L319" s="153"/>
      <c r="M319" s="153"/>
      <c r="N319" s="153"/>
      <c r="O319" s="155" t="s">
        <v>743</v>
      </c>
      <c r="P319" s="156" t="s">
        <v>60</v>
      </c>
      <c r="Q319" s="157" t="s">
        <v>110</v>
      </c>
      <c r="R319" s="158">
        <v>45965</v>
      </c>
      <c r="S319" s="159"/>
      <c r="T319" s="159" t="s">
        <v>62</v>
      </c>
      <c r="U319" s="159" t="s">
        <v>111</v>
      </c>
      <c r="V319" s="154">
        <v>45965</v>
      </c>
      <c r="W319" s="154" t="s">
        <v>126</v>
      </c>
      <c r="X319" s="154" t="s">
        <v>126</v>
      </c>
      <c r="Y319" s="160"/>
      <c r="Z319" s="160" t="s">
        <v>166</v>
      </c>
      <c r="AA319" s="153">
        <v>119</v>
      </c>
      <c r="AB319" s="153">
        <v>1.76</v>
      </c>
      <c r="AC319" s="182">
        <f t="shared" si="10"/>
        <v>38.41683884297521</v>
      </c>
      <c r="AD319" s="153" t="str">
        <f t="shared" si="11"/>
        <v>OBESIDADE II</v>
      </c>
      <c r="AE319" s="233" t="s">
        <v>135</v>
      </c>
      <c r="AF319" s="153" t="s">
        <v>130</v>
      </c>
      <c r="AG319" s="159"/>
      <c r="AH319" s="153"/>
      <c r="AI319" s="161"/>
      <c r="AJ319" s="153"/>
      <c r="AK319" s="153"/>
      <c r="AL319" s="207" t="s">
        <v>131</v>
      </c>
      <c r="AM319" s="207"/>
      <c r="AN319" s="207"/>
      <c r="AO319" s="207" t="str">
        <f ca="1">IF(R319="","",IF(R319&gt;TODAY(),"0 meses",DATEDIF(R319,TODAY(),"m") &amp; " meses"))</f>
        <v>7 meses</v>
      </c>
      <c r="AP319" s="147" t="s">
        <v>67</v>
      </c>
      <c r="AQ319" s="147" t="s">
        <v>67</v>
      </c>
      <c r="AR319" s="147"/>
      <c r="AS319" s="209" t="s">
        <v>68</v>
      </c>
      <c r="AT319" s="223" t="str">
        <f>MONTH(B319)&amp;"/"&amp;YEAR(B319)</f>
        <v>1/2024</v>
      </c>
      <c r="AU319" s="223">
        <f>WEEKNUM(B319)-WEEKNUM(EOMONTH(B319,-1)+1)+1</f>
        <v>1</v>
      </c>
      <c r="AV319" s="209" t="str">
        <f>MONTH(R319)&amp;"/"&amp;YEAR(R319)</f>
        <v>11/2025</v>
      </c>
      <c r="AW319" s="209">
        <f>WEEKNUM(R319)-WEEKNUM(EOMONTH(R319,-1)+1)+1</f>
        <v>2</v>
      </c>
      <c r="AX319" s="209">
        <f>IF(BB319="S",IF(Q319="1. Aceitou o programa",R319-B319,0),0)</f>
        <v>673</v>
      </c>
      <c r="AY319" s="209">
        <f>IF(BB319="S",IF(AND(S319&lt;&gt;"",R319&lt;&gt;""),S319-R319,0),0)</f>
        <v>0</v>
      </c>
      <c r="AZ319" s="209">
        <f>IF(BB319="S",IF(Q319="1. Aceitou o programa",IF(OR(X319="Não se Aplica",X319=""),IF(OR(W319="Não se Aplica",W319=""),0,W319-V319),AVERAGE(X319-W319,W319-V319)),0),0)</f>
        <v>0</v>
      </c>
      <c r="BA319" s="209">
        <f>IF(BB319="S",IF(AND(Q319="1. Aceitou o programa",AH319="Realizada"),IFERROR(IF(AG319="",0,AG319-R319),0),0),0)</f>
        <v>0</v>
      </c>
      <c r="BB319" s="209" t="str">
        <f>_xlfn.XLOOKUP(U319,'Lista Suspensa'!$AA$20:$AA$23,'Lista Suspensa'!$AB$20:$AB$23,"N/A")</f>
        <v>S</v>
      </c>
    </row>
    <row r="320" spans="1:54" ht="12" customHeight="1">
      <c r="A320" s="151" t="s">
        <v>121</v>
      </c>
      <c r="B320" s="152">
        <v>45292</v>
      </c>
      <c r="C320" s="153" t="s">
        <v>122</v>
      </c>
      <c r="D320" s="153" t="s">
        <v>56</v>
      </c>
      <c r="E320" s="244">
        <v>93426942</v>
      </c>
      <c r="F320" s="144" t="s">
        <v>744</v>
      </c>
      <c r="G320" s="230"/>
      <c r="H320" s="154">
        <v>40149</v>
      </c>
      <c r="I320" s="153">
        <v>16</v>
      </c>
      <c r="J320" s="148" t="s">
        <v>70</v>
      </c>
      <c r="K320" s="153"/>
      <c r="L320" s="153"/>
      <c r="M320" s="153"/>
      <c r="N320" s="153"/>
      <c r="O320" s="155" t="s">
        <v>745</v>
      </c>
      <c r="P320" s="156" t="s">
        <v>60</v>
      </c>
      <c r="Q320" s="157" t="s">
        <v>110</v>
      </c>
      <c r="R320" s="158">
        <v>45965</v>
      </c>
      <c r="S320" s="159"/>
      <c r="T320" s="159" t="s">
        <v>62</v>
      </c>
      <c r="U320" s="159" t="s">
        <v>111</v>
      </c>
      <c r="V320" s="154">
        <v>45965</v>
      </c>
      <c r="W320" s="154" t="s">
        <v>126</v>
      </c>
      <c r="X320" s="154" t="s">
        <v>126</v>
      </c>
      <c r="Y320" s="160"/>
      <c r="Z320" s="160" t="s">
        <v>128</v>
      </c>
      <c r="AA320" s="153">
        <v>120</v>
      </c>
      <c r="AB320" s="153">
        <v>1.58</v>
      </c>
      <c r="AC320" s="182">
        <f t="shared" si="10"/>
        <v>48.069219676333915</v>
      </c>
      <c r="AD320" s="153" t="str">
        <f t="shared" si="11"/>
        <v>OBESIDADE III</v>
      </c>
      <c r="AE320" s="233" t="s">
        <v>135</v>
      </c>
      <c r="AF320" s="153" t="s">
        <v>130</v>
      </c>
      <c r="AG320" s="159"/>
      <c r="AH320" s="153"/>
      <c r="AI320" s="161"/>
      <c r="AJ320" s="153"/>
      <c r="AK320" s="153"/>
      <c r="AL320" s="207" t="s">
        <v>131</v>
      </c>
      <c r="AM320" s="207"/>
      <c r="AN320" s="207"/>
      <c r="AO320" s="207" t="str">
        <f ca="1">IF(R320="","",IF(R320&gt;TODAY(),"0 meses",DATEDIF(R320,TODAY(),"m") &amp; " meses"))</f>
        <v>7 meses</v>
      </c>
      <c r="AP320" s="147" t="s">
        <v>67</v>
      </c>
      <c r="AQ320" s="147" t="s">
        <v>67</v>
      </c>
      <c r="AR320" s="147"/>
      <c r="AS320" s="209" t="s">
        <v>68</v>
      </c>
      <c r="AT320" s="223" t="str">
        <f>MONTH(B320)&amp;"/"&amp;YEAR(B320)</f>
        <v>1/2024</v>
      </c>
      <c r="AU320" s="223">
        <f>WEEKNUM(B320)-WEEKNUM(EOMONTH(B320,-1)+1)+1</f>
        <v>1</v>
      </c>
      <c r="AV320" s="209" t="str">
        <f>MONTH(R320)&amp;"/"&amp;YEAR(R320)</f>
        <v>11/2025</v>
      </c>
      <c r="AW320" s="209">
        <f>WEEKNUM(R320)-WEEKNUM(EOMONTH(R320,-1)+1)+1</f>
        <v>2</v>
      </c>
      <c r="AX320" s="209">
        <f>IF(BB320="S",IF(Q320="1. Aceitou o programa",R320-B320,0),0)</f>
        <v>673</v>
      </c>
      <c r="AY320" s="209">
        <f>IF(BB320="S",IF(AND(S320&lt;&gt;"",R320&lt;&gt;""),S320-R320,0),0)</f>
        <v>0</v>
      </c>
      <c r="AZ320" s="209">
        <f>IF(BB320="S",IF(Q320="1. Aceitou o programa",IF(OR(X320="Não se Aplica",X320=""),IF(OR(W320="Não se Aplica",W320=""),0,W320-V320),AVERAGE(X320-W320,W320-V320)),0),0)</f>
        <v>0</v>
      </c>
      <c r="BA320" s="209">
        <f>IF(BB320="S",IF(AND(Q320="1. Aceitou o programa",AH320="Realizada"),IFERROR(IF(AG320="",0,AG320-R320),0),0),0)</f>
        <v>0</v>
      </c>
      <c r="BB320" s="209" t="str">
        <f>_xlfn.XLOOKUP(U320,'Lista Suspensa'!$AA$20:$AA$23,'Lista Suspensa'!$AB$20:$AB$23,"N/A")</f>
        <v>S</v>
      </c>
    </row>
    <row r="321" spans="1:54" ht="12" customHeight="1">
      <c r="A321" s="151" t="s">
        <v>121</v>
      </c>
      <c r="B321" s="152">
        <v>45292</v>
      </c>
      <c r="C321" s="153" t="s">
        <v>122</v>
      </c>
      <c r="D321" s="153" t="s">
        <v>56</v>
      </c>
      <c r="E321" s="244">
        <v>93793130</v>
      </c>
      <c r="F321" s="144" t="s">
        <v>746</v>
      </c>
      <c r="G321" s="230"/>
      <c r="H321" s="154">
        <v>32444</v>
      </c>
      <c r="I321" s="153">
        <v>37</v>
      </c>
      <c r="J321" s="148" t="s">
        <v>70</v>
      </c>
      <c r="K321" s="153" t="s">
        <v>101</v>
      </c>
      <c r="L321" s="153"/>
      <c r="M321" s="153"/>
      <c r="N321" s="153"/>
      <c r="O321" s="155" t="s">
        <v>747</v>
      </c>
      <c r="P321" s="156" t="s">
        <v>60</v>
      </c>
      <c r="Q321" s="157" t="s">
        <v>110</v>
      </c>
      <c r="R321" s="158">
        <v>45967</v>
      </c>
      <c r="S321" s="159"/>
      <c r="T321" s="159" t="s">
        <v>62</v>
      </c>
      <c r="U321" s="159" t="s">
        <v>111</v>
      </c>
      <c r="V321" s="154">
        <v>45967</v>
      </c>
      <c r="W321" s="154" t="s">
        <v>126</v>
      </c>
      <c r="X321" s="154" t="s">
        <v>126</v>
      </c>
      <c r="Y321" s="160"/>
      <c r="Z321" s="160" t="s">
        <v>128</v>
      </c>
      <c r="AA321" s="153">
        <v>110</v>
      </c>
      <c r="AB321" s="153">
        <v>1.64</v>
      </c>
      <c r="AC321" s="182">
        <f t="shared" si="10"/>
        <v>40.898274836406905</v>
      </c>
      <c r="AD321" s="153" t="str">
        <f t="shared" si="11"/>
        <v>OBESIDADE III</v>
      </c>
      <c r="AE321" s="233" t="s">
        <v>135</v>
      </c>
      <c r="AF321" s="153" t="s">
        <v>130</v>
      </c>
      <c r="AG321" s="159"/>
      <c r="AH321" s="153"/>
      <c r="AI321" s="161"/>
      <c r="AJ321" s="153"/>
      <c r="AK321" s="153"/>
      <c r="AL321" s="207" t="s">
        <v>131</v>
      </c>
      <c r="AM321" s="207"/>
      <c r="AN321" s="207"/>
      <c r="AO321" s="207" t="str">
        <f ca="1">IF(R321="","",IF(R321&gt;TODAY(),"0 meses",DATEDIF(R321,TODAY(),"m") &amp; " meses"))</f>
        <v>7 meses</v>
      </c>
      <c r="AP321" s="147" t="s">
        <v>67</v>
      </c>
      <c r="AQ321" s="147" t="s">
        <v>67</v>
      </c>
      <c r="AR321" s="147"/>
      <c r="AS321" s="209" t="s">
        <v>68</v>
      </c>
      <c r="AT321" s="223" t="str">
        <f>MONTH(B321)&amp;"/"&amp;YEAR(B321)</f>
        <v>1/2024</v>
      </c>
      <c r="AU321" s="223">
        <f>WEEKNUM(B321)-WEEKNUM(EOMONTH(B321,-1)+1)+1</f>
        <v>1</v>
      </c>
      <c r="AV321" s="209" t="str">
        <f>MONTH(R321)&amp;"/"&amp;YEAR(R321)</f>
        <v>11/2025</v>
      </c>
      <c r="AW321" s="209">
        <f>WEEKNUM(R321)-WEEKNUM(EOMONTH(R321,-1)+1)+1</f>
        <v>2</v>
      </c>
      <c r="AX321" s="209">
        <f>IF(BB321="S",IF(Q321="1. Aceitou o programa",R321-B321,0),0)</f>
        <v>675</v>
      </c>
      <c r="AY321" s="209">
        <f>IF(BB321="S",IF(AND(S321&lt;&gt;"",R321&lt;&gt;""),S321-R321,0),0)</f>
        <v>0</v>
      </c>
      <c r="AZ321" s="209">
        <f>IF(BB321="S",IF(Q321="1. Aceitou o programa",IF(OR(X321="Não se Aplica",X321=""),IF(OR(W321="Não se Aplica",W321=""),0,W321-V321),AVERAGE(X321-W321,W321-V321)),0),0)</f>
        <v>0</v>
      </c>
      <c r="BA321" s="209">
        <f>IF(BB321="S",IF(AND(Q321="1. Aceitou o programa",AH321="Realizada"),IFERROR(IF(AG321="",0,AG321-R321),0),0),0)</f>
        <v>0</v>
      </c>
      <c r="BB321" s="209" t="str">
        <f>_xlfn.XLOOKUP(U321,'Lista Suspensa'!$AA$20:$AA$23,'Lista Suspensa'!$AB$20:$AB$23,"N/A")</f>
        <v>S</v>
      </c>
    </row>
    <row r="322" spans="1:54" ht="12" customHeight="1">
      <c r="A322" s="151" t="s">
        <v>121</v>
      </c>
      <c r="B322" s="152">
        <v>45292</v>
      </c>
      <c r="C322" s="153" t="s">
        <v>122</v>
      </c>
      <c r="D322" s="153" t="s">
        <v>56</v>
      </c>
      <c r="E322" s="244">
        <v>95694683</v>
      </c>
      <c r="F322" s="144" t="s">
        <v>748</v>
      </c>
      <c r="G322" s="230"/>
      <c r="H322" s="154">
        <v>32715</v>
      </c>
      <c r="I322" s="153">
        <v>36</v>
      </c>
      <c r="J322" s="148" t="s">
        <v>70</v>
      </c>
      <c r="K322" s="153" t="s">
        <v>101</v>
      </c>
      <c r="L322" s="153"/>
      <c r="M322" s="153"/>
      <c r="N322" s="153"/>
      <c r="O322" s="155" t="s">
        <v>749</v>
      </c>
      <c r="P322" s="156" t="s">
        <v>60</v>
      </c>
      <c r="Q322" s="157" t="s">
        <v>110</v>
      </c>
      <c r="R322" s="158">
        <v>45967</v>
      </c>
      <c r="S322" s="159"/>
      <c r="T322" s="159" t="s">
        <v>62</v>
      </c>
      <c r="U322" s="159" t="s">
        <v>111</v>
      </c>
      <c r="V322" s="154">
        <v>45967</v>
      </c>
      <c r="W322" s="154" t="s">
        <v>126</v>
      </c>
      <c r="X322" s="154" t="s">
        <v>126</v>
      </c>
      <c r="Y322" s="160"/>
      <c r="Z322" s="160" t="s">
        <v>128</v>
      </c>
      <c r="AA322" s="153">
        <v>119</v>
      </c>
      <c r="AB322" s="153">
        <v>1.67</v>
      </c>
      <c r="AC322" s="182">
        <f t="shared" ref="AC322:AC385" si="12">SUM(AA322/(AB322^2))</f>
        <v>42.669152712538995</v>
      </c>
      <c r="AD322" s="153" t="str">
        <f t="shared" ref="AD322:AD385" si="13">IF(AC322&lt;18.5,"ABAIXO DO PESO",
(IF(AC322&lt;=24.9,"PESO NORMAL",
(IF(AC322&lt;=29.9,"SOBREPESO",
(IF(AC322&lt;=34.9,"OBESIDADE I",
(IF(AC322&lt;=39.9,"OBESIDADE II",
(IF(AC322&lt;=999,"OBESIDADE III","VAZIO")))))))))))</f>
        <v>OBESIDADE III</v>
      </c>
      <c r="AE322" s="233" t="s">
        <v>135</v>
      </c>
      <c r="AF322" s="153" t="s">
        <v>130</v>
      </c>
      <c r="AG322" s="159"/>
      <c r="AH322" s="153"/>
      <c r="AI322" s="161"/>
      <c r="AJ322" s="153"/>
      <c r="AK322" s="153"/>
      <c r="AL322" s="207" t="s">
        <v>131</v>
      </c>
      <c r="AM322" s="207"/>
      <c r="AN322" s="207"/>
      <c r="AO322" s="207" t="str">
        <f ca="1">IF(R322="","",IF(R322&gt;TODAY(),"0 meses",DATEDIF(R322,TODAY(),"m") &amp; " meses"))</f>
        <v>7 meses</v>
      </c>
      <c r="AP322" s="147" t="s">
        <v>67</v>
      </c>
      <c r="AQ322" s="147" t="s">
        <v>67</v>
      </c>
      <c r="AR322" s="147"/>
      <c r="AS322" s="209" t="s">
        <v>68</v>
      </c>
      <c r="AT322" s="223" t="str">
        <f>MONTH(B322)&amp;"/"&amp;YEAR(B322)</f>
        <v>1/2024</v>
      </c>
      <c r="AU322" s="223">
        <f>WEEKNUM(B322)-WEEKNUM(EOMONTH(B322,-1)+1)+1</f>
        <v>1</v>
      </c>
      <c r="AV322" s="209" t="str">
        <f>MONTH(R322)&amp;"/"&amp;YEAR(R322)</f>
        <v>11/2025</v>
      </c>
      <c r="AW322" s="209">
        <f>WEEKNUM(R322)-WEEKNUM(EOMONTH(R322,-1)+1)+1</f>
        <v>2</v>
      </c>
      <c r="AX322" s="209">
        <f>IF(BB322="S",IF(Q322="1. Aceitou o programa",R322-B322,0),0)</f>
        <v>675</v>
      </c>
      <c r="AY322" s="209">
        <f>IF(BB322="S",IF(AND(S322&lt;&gt;"",R322&lt;&gt;""),S322-R322,0),0)</f>
        <v>0</v>
      </c>
      <c r="AZ322" s="209">
        <f>IF(BB322="S",IF(Q322="1. Aceitou o programa",IF(OR(X322="Não se Aplica",X322=""),IF(OR(W322="Não se Aplica",W322=""),0,W322-V322),AVERAGE(X322-W322,W322-V322)),0),0)</f>
        <v>0</v>
      </c>
      <c r="BA322" s="209">
        <f>IF(BB322="S",IF(AND(Q322="1. Aceitou o programa",AH322="Realizada"),IFERROR(IF(AG322="",0,AG322-R322),0),0),0)</f>
        <v>0</v>
      </c>
      <c r="BB322" s="209" t="str">
        <f>_xlfn.XLOOKUP(U322,'Lista Suspensa'!$AA$20:$AA$23,'Lista Suspensa'!$AB$20:$AB$23,"N/A")</f>
        <v>S</v>
      </c>
    </row>
    <row r="323" spans="1:54" ht="12" customHeight="1">
      <c r="A323" s="151" t="s">
        <v>121</v>
      </c>
      <c r="B323" s="152">
        <v>45292</v>
      </c>
      <c r="C323" s="153" t="s">
        <v>122</v>
      </c>
      <c r="D323" s="153" t="s">
        <v>56</v>
      </c>
      <c r="E323" s="244">
        <v>89629572</v>
      </c>
      <c r="F323" s="144" t="s">
        <v>750</v>
      </c>
      <c r="G323" s="230"/>
      <c r="H323" s="154">
        <v>27647</v>
      </c>
      <c r="I323" s="153">
        <v>50</v>
      </c>
      <c r="J323" s="148" t="s">
        <v>58</v>
      </c>
      <c r="K323" s="153" t="s">
        <v>59</v>
      </c>
      <c r="L323" s="153"/>
      <c r="M323" s="153"/>
      <c r="N323" s="153"/>
      <c r="O323" s="155" t="s">
        <v>751</v>
      </c>
      <c r="P323" s="156" t="s">
        <v>60</v>
      </c>
      <c r="Q323" s="157" t="s">
        <v>110</v>
      </c>
      <c r="R323" s="158">
        <v>45967</v>
      </c>
      <c r="S323" s="159"/>
      <c r="T323" s="159" t="s">
        <v>62</v>
      </c>
      <c r="U323" s="159" t="s">
        <v>111</v>
      </c>
      <c r="V323" s="154">
        <v>45967</v>
      </c>
      <c r="W323" s="154" t="s">
        <v>126</v>
      </c>
      <c r="X323" s="154" t="s">
        <v>126</v>
      </c>
      <c r="Y323" s="160"/>
      <c r="Z323" s="160" t="s">
        <v>166</v>
      </c>
      <c r="AA323" s="153">
        <v>108</v>
      </c>
      <c r="AB323" s="153">
        <v>1.76</v>
      </c>
      <c r="AC323" s="182">
        <f t="shared" si="12"/>
        <v>34.865702479338843</v>
      </c>
      <c r="AD323" s="153" t="str">
        <f t="shared" si="13"/>
        <v>OBESIDADE I</v>
      </c>
      <c r="AE323" s="233" t="s">
        <v>135</v>
      </c>
      <c r="AF323" s="153" t="s">
        <v>130</v>
      </c>
      <c r="AG323" s="159"/>
      <c r="AH323" s="153"/>
      <c r="AI323" s="161"/>
      <c r="AJ323" s="153"/>
      <c r="AK323" s="153"/>
      <c r="AL323" s="207" t="s">
        <v>131</v>
      </c>
      <c r="AM323" s="207"/>
      <c r="AN323" s="207"/>
      <c r="AO323" s="207" t="str">
        <f ca="1">IF(R323="","",IF(R323&gt;TODAY(),"0 meses",DATEDIF(R323,TODAY(),"m") &amp; " meses"))</f>
        <v>7 meses</v>
      </c>
      <c r="AP323" s="147" t="s">
        <v>67</v>
      </c>
      <c r="AQ323" s="147" t="s">
        <v>67</v>
      </c>
      <c r="AR323" s="147"/>
      <c r="AS323" s="209" t="s">
        <v>68</v>
      </c>
      <c r="AT323" s="223" t="str">
        <f>MONTH(B323)&amp;"/"&amp;YEAR(B323)</f>
        <v>1/2024</v>
      </c>
      <c r="AU323" s="223">
        <f>WEEKNUM(B323)-WEEKNUM(EOMONTH(B323,-1)+1)+1</f>
        <v>1</v>
      </c>
      <c r="AV323" s="209" t="str">
        <f>MONTH(R323)&amp;"/"&amp;YEAR(R323)</f>
        <v>11/2025</v>
      </c>
      <c r="AW323" s="209">
        <f>WEEKNUM(R323)-WEEKNUM(EOMONTH(R323,-1)+1)+1</f>
        <v>2</v>
      </c>
      <c r="AX323" s="209">
        <f>IF(BB323="S",IF(Q323="1. Aceitou o programa",R323-B323,0),0)</f>
        <v>675</v>
      </c>
      <c r="AY323" s="209">
        <f>IF(BB323="S",IF(AND(S323&lt;&gt;"",R323&lt;&gt;""),S323-R323,0),0)</f>
        <v>0</v>
      </c>
      <c r="AZ323" s="209">
        <f>IF(BB323="S",IF(Q323="1. Aceitou o programa",IF(OR(X323="Não se Aplica",X323=""),IF(OR(W323="Não se Aplica",W323=""),0,W323-V323),AVERAGE(X323-W323,W323-V323)),0),0)</f>
        <v>0</v>
      </c>
      <c r="BA323" s="209">
        <f>IF(BB323="S",IF(AND(Q323="1. Aceitou o programa",AH323="Realizada"),IFERROR(IF(AG323="",0,AG323-R323),0),0),0)</f>
        <v>0</v>
      </c>
      <c r="BB323" s="209" t="str">
        <f>_xlfn.XLOOKUP(U323,'Lista Suspensa'!$AA$20:$AA$23,'Lista Suspensa'!$AB$20:$AB$23,"N/A")</f>
        <v>S</v>
      </c>
    </row>
    <row r="324" spans="1:54" ht="12" customHeight="1">
      <c r="A324" s="151" t="s">
        <v>121</v>
      </c>
      <c r="B324" s="152">
        <v>45292</v>
      </c>
      <c r="C324" s="153" t="s">
        <v>122</v>
      </c>
      <c r="D324" s="153" t="s">
        <v>56</v>
      </c>
      <c r="E324" s="244">
        <v>86841094</v>
      </c>
      <c r="F324" s="144" t="s">
        <v>752</v>
      </c>
      <c r="G324" s="230"/>
      <c r="H324" s="154">
        <v>28750</v>
      </c>
      <c r="I324" s="153">
        <v>47</v>
      </c>
      <c r="J324" s="148" t="s">
        <v>70</v>
      </c>
      <c r="K324" s="153"/>
      <c r="L324" s="153"/>
      <c r="M324" s="153"/>
      <c r="N324" s="153"/>
      <c r="O324" s="155" t="s">
        <v>753</v>
      </c>
      <c r="P324" s="156" t="s">
        <v>60</v>
      </c>
      <c r="Q324" s="157" t="s">
        <v>110</v>
      </c>
      <c r="R324" s="158">
        <v>45967</v>
      </c>
      <c r="S324" s="159"/>
      <c r="T324" s="159" t="s">
        <v>62</v>
      </c>
      <c r="U324" s="159" t="s">
        <v>111</v>
      </c>
      <c r="V324" s="154">
        <v>45967</v>
      </c>
      <c r="W324" s="154" t="s">
        <v>126</v>
      </c>
      <c r="X324" s="154" t="s">
        <v>126</v>
      </c>
      <c r="Y324" s="160"/>
      <c r="Z324" s="160" t="s">
        <v>201</v>
      </c>
      <c r="AA324" s="153">
        <v>113</v>
      </c>
      <c r="AB324" s="153">
        <v>1.65</v>
      </c>
      <c r="AC324" s="182">
        <f t="shared" si="12"/>
        <v>41.505968778696058</v>
      </c>
      <c r="AD324" s="153" t="str">
        <f t="shared" si="13"/>
        <v>OBESIDADE III</v>
      </c>
      <c r="AE324" s="233" t="s">
        <v>135</v>
      </c>
      <c r="AF324" s="153" t="s">
        <v>130</v>
      </c>
      <c r="AG324" s="159"/>
      <c r="AH324" s="153"/>
      <c r="AI324" s="161"/>
      <c r="AJ324" s="153"/>
      <c r="AK324" s="153"/>
      <c r="AL324" s="207" t="s">
        <v>131</v>
      </c>
      <c r="AM324" s="207" t="s">
        <v>177</v>
      </c>
      <c r="AN324" s="207" t="s">
        <v>191</v>
      </c>
      <c r="AO324" s="207" t="str">
        <f ca="1">IF(R324="","",IF(R324&gt;TODAY(),"0 meses",DATEDIF(R324,TODAY(),"m") &amp; " meses"))</f>
        <v>7 meses</v>
      </c>
      <c r="AP324" s="147" t="s">
        <v>67</v>
      </c>
      <c r="AQ324" s="147" t="s">
        <v>67</v>
      </c>
      <c r="AR324" s="147"/>
      <c r="AS324" s="209" t="s">
        <v>68</v>
      </c>
      <c r="AT324" s="223" t="str">
        <f>MONTH(B324)&amp;"/"&amp;YEAR(B324)</f>
        <v>1/2024</v>
      </c>
      <c r="AU324" s="223">
        <f>WEEKNUM(B324)-WEEKNUM(EOMONTH(B324,-1)+1)+1</f>
        <v>1</v>
      </c>
      <c r="AV324" s="209" t="str">
        <f>MONTH(R324)&amp;"/"&amp;YEAR(R324)</f>
        <v>11/2025</v>
      </c>
      <c r="AW324" s="209">
        <f>WEEKNUM(R324)-WEEKNUM(EOMONTH(R324,-1)+1)+1</f>
        <v>2</v>
      </c>
      <c r="AX324" s="209">
        <f>IF(BB324="S",IF(Q324="1. Aceitou o programa",R324-B324,0),0)</f>
        <v>675</v>
      </c>
      <c r="AY324" s="209">
        <f>IF(BB324="S",IF(AND(S324&lt;&gt;"",R324&lt;&gt;""),S324-R324,0),0)</f>
        <v>0</v>
      </c>
      <c r="AZ324" s="209">
        <f>IF(BB324="S",IF(Q324="1. Aceitou o programa",IF(OR(X324="Não se Aplica",X324=""),IF(OR(W324="Não se Aplica",W324=""),0,W324-V324),AVERAGE(X324-W324,W324-V324)),0),0)</f>
        <v>0</v>
      </c>
      <c r="BA324" s="209">
        <f>IF(BB324="S",IF(AND(Q324="1. Aceitou o programa",AH324="Realizada"),IFERROR(IF(AG324="",0,AG324-R324),0),0),0)</f>
        <v>0</v>
      </c>
      <c r="BB324" s="209" t="str">
        <f>_xlfn.XLOOKUP(U324,'Lista Suspensa'!$AA$20:$AA$23,'Lista Suspensa'!$AB$20:$AB$23,"N/A")</f>
        <v>S</v>
      </c>
    </row>
    <row r="325" spans="1:54" ht="12" customHeight="1">
      <c r="A325" s="151" t="s">
        <v>121</v>
      </c>
      <c r="B325" s="152">
        <v>45292</v>
      </c>
      <c r="C325" s="153" t="s">
        <v>122</v>
      </c>
      <c r="D325" s="153" t="s">
        <v>56</v>
      </c>
      <c r="E325" s="244">
        <v>79437532</v>
      </c>
      <c r="F325" s="144" t="s">
        <v>754</v>
      </c>
      <c r="G325" s="230"/>
      <c r="H325" s="154">
        <v>35468</v>
      </c>
      <c r="I325" s="153">
        <v>29</v>
      </c>
      <c r="J325" s="148" t="s">
        <v>70</v>
      </c>
      <c r="K325" s="153"/>
      <c r="L325" s="153"/>
      <c r="M325" s="153"/>
      <c r="N325" s="153"/>
      <c r="O325" s="155" t="s">
        <v>755</v>
      </c>
      <c r="P325" s="156" t="s">
        <v>60</v>
      </c>
      <c r="Q325" s="157" t="s">
        <v>110</v>
      </c>
      <c r="R325" s="158">
        <v>45967</v>
      </c>
      <c r="S325" s="159"/>
      <c r="T325" s="159" t="s">
        <v>62</v>
      </c>
      <c r="U325" s="159" t="s">
        <v>111</v>
      </c>
      <c r="V325" s="154">
        <v>45967</v>
      </c>
      <c r="W325" s="154" t="s">
        <v>126</v>
      </c>
      <c r="X325" s="154" t="s">
        <v>126</v>
      </c>
      <c r="Y325" s="160"/>
      <c r="Z325" s="160" t="s">
        <v>201</v>
      </c>
      <c r="AA325" s="153">
        <v>121.7</v>
      </c>
      <c r="AB325" s="153">
        <v>1.53</v>
      </c>
      <c r="AC325" s="182">
        <f t="shared" si="12"/>
        <v>51.988551411850146</v>
      </c>
      <c r="AD325" s="153" t="str">
        <f t="shared" si="13"/>
        <v>OBESIDADE III</v>
      </c>
      <c r="AE325" s="233" t="s">
        <v>135</v>
      </c>
      <c r="AF325" s="153" t="s">
        <v>130</v>
      </c>
      <c r="AG325" s="159"/>
      <c r="AH325" s="153"/>
      <c r="AI325" s="161"/>
      <c r="AJ325" s="153"/>
      <c r="AK325" s="153"/>
      <c r="AL325" s="207" t="s">
        <v>143</v>
      </c>
      <c r="AM325" s="207"/>
      <c r="AN325" s="207"/>
      <c r="AO325" s="207" t="str">
        <f ca="1">IF(R325="","",IF(R325&gt;TODAY(),"0 meses",DATEDIF(R325,TODAY(),"m") &amp; " meses"))</f>
        <v>7 meses</v>
      </c>
      <c r="AP325" s="147" t="s">
        <v>67</v>
      </c>
      <c r="AQ325" s="147" t="s">
        <v>67</v>
      </c>
      <c r="AR325" s="147"/>
      <c r="AS325" s="209" t="s">
        <v>68</v>
      </c>
      <c r="AT325" s="223" t="str">
        <f>MONTH(B325)&amp;"/"&amp;YEAR(B325)</f>
        <v>1/2024</v>
      </c>
      <c r="AU325" s="223">
        <f>WEEKNUM(B325)-WEEKNUM(EOMONTH(B325,-1)+1)+1</f>
        <v>1</v>
      </c>
      <c r="AV325" s="209" t="str">
        <f>MONTH(R325)&amp;"/"&amp;YEAR(R325)</f>
        <v>11/2025</v>
      </c>
      <c r="AW325" s="209">
        <f>WEEKNUM(R325)-WEEKNUM(EOMONTH(R325,-1)+1)+1</f>
        <v>2</v>
      </c>
      <c r="AX325" s="209">
        <f>IF(BB325="S",IF(Q325="1. Aceitou o programa",R325-B325,0),0)</f>
        <v>675</v>
      </c>
      <c r="AY325" s="209">
        <f>IF(BB325="S",IF(AND(S325&lt;&gt;"",R325&lt;&gt;""),S325-R325,0),0)</f>
        <v>0</v>
      </c>
      <c r="AZ325" s="209">
        <f>IF(BB325="S",IF(Q325="1. Aceitou o programa",IF(OR(X325="Não se Aplica",X325=""),IF(OR(W325="Não se Aplica",W325=""),0,W325-V325),AVERAGE(X325-W325,W325-V325)),0),0)</f>
        <v>0</v>
      </c>
      <c r="BA325" s="209">
        <f>IF(BB325="S",IF(AND(Q325="1. Aceitou o programa",AH325="Realizada"),IFERROR(IF(AG325="",0,AG325-R325),0),0),0)</f>
        <v>0</v>
      </c>
      <c r="BB325" s="209" t="str">
        <f>_xlfn.XLOOKUP(U325,'Lista Suspensa'!$AA$20:$AA$23,'Lista Suspensa'!$AB$20:$AB$23,"N/A")</f>
        <v>S</v>
      </c>
    </row>
    <row r="326" spans="1:54" ht="12" customHeight="1">
      <c r="A326" s="151" t="s">
        <v>121</v>
      </c>
      <c r="B326" s="152">
        <v>45292</v>
      </c>
      <c r="C326" s="153" t="s">
        <v>122</v>
      </c>
      <c r="D326" s="153" t="s">
        <v>167</v>
      </c>
      <c r="E326" s="244">
        <v>89963491</v>
      </c>
      <c r="F326" s="144" t="s">
        <v>756</v>
      </c>
      <c r="G326" s="230"/>
      <c r="H326" s="154">
        <v>37425</v>
      </c>
      <c r="I326" s="153">
        <v>23</v>
      </c>
      <c r="J326" s="148" t="s">
        <v>70</v>
      </c>
      <c r="K326" s="153"/>
      <c r="L326" s="153"/>
      <c r="M326" s="153"/>
      <c r="N326" s="153"/>
      <c r="O326" s="155" t="s">
        <v>757</v>
      </c>
      <c r="P326" s="156" t="s">
        <v>60</v>
      </c>
      <c r="Q326" s="157" t="s">
        <v>110</v>
      </c>
      <c r="R326" s="158">
        <v>45967</v>
      </c>
      <c r="S326" s="159"/>
      <c r="T326" s="159" t="s">
        <v>62</v>
      </c>
      <c r="U326" s="159" t="s">
        <v>111</v>
      </c>
      <c r="V326" s="154">
        <v>45967</v>
      </c>
      <c r="W326" s="154" t="s">
        <v>126</v>
      </c>
      <c r="X326" s="154" t="s">
        <v>126</v>
      </c>
      <c r="Y326" s="160"/>
      <c r="Z326" s="160" t="s">
        <v>166</v>
      </c>
      <c r="AA326" s="153">
        <v>115</v>
      </c>
      <c r="AB326" s="153">
        <v>1.63</v>
      </c>
      <c r="AC326" s="182">
        <f t="shared" si="12"/>
        <v>43.283525913658778</v>
      </c>
      <c r="AD326" s="153" t="str">
        <f t="shared" si="13"/>
        <v>OBESIDADE III</v>
      </c>
      <c r="AE326" s="233" t="s">
        <v>135</v>
      </c>
      <c r="AF326" s="153" t="s">
        <v>130</v>
      </c>
      <c r="AG326" s="159"/>
      <c r="AH326" s="153"/>
      <c r="AI326" s="161"/>
      <c r="AJ326" s="153"/>
      <c r="AK326" s="153"/>
      <c r="AL326" s="207" t="s">
        <v>131</v>
      </c>
      <c r="AM326" s="207"/>
      <c r="AN326" s="207"/>
      <c r="AO326" s="207" t="str">
        <f ca="1">IF(R326="","",IF(R326&gt;TODAY(),"0 meses",DATEDIF(R326,TODAY(),"m") &amp; " meses"))</f>
        <v>7 meses</v>
      </c>
      <c r="AP326" s="147" t="s">
        <v>67</v>
      </c>
      <c r="AQ326" s="147" t="s">
        <v>67</v>
      </c>
      <c r="AR326" s="147"/>
      <c r="AS326" s="209" t="s">
        <v>68</v>
      </c>
      <c r="AT326" s="223" t="str">
        <f>MONTH(B326)&amp;"/"&amp;YEAR(B326)</f>
        <v>1/2024</v>
      </c>
      <c r="AU326" s="223">
        <f>WEEKNUM(B326)-WEEKNUM(EOMONTH(B326,-1)+1)+1</f>
        <v>1</v>
      </c>
      <c r="AV326" s="209" t="str">
        <f>MONTH(R326)&amp;"/"&amp;YEAR(R326)</f>
        <v>11/2025</v>
      </c>
      <c r="AW326" s="209">
        <f>WEEKNUM(R326)-WEEKNUM(EOMONTH(R326,-1)+1)+1</f>
        <v>2</v>
      </c>
      <c r="AX326" s="209">
        <f>IF(BB326="S",IF(Q326="1. Aceitou o programa",R326-B326,0),0)</f>
        <v>675</v>
      </c>
      <c r="AY326" s="209">
        <f>IF(BB326="S",IF(AND(S326&lt;&gt;"",R326&lt;&gt;""),S326-R326,0),0)</f>
        <v>0</v>
      </c>
      <c r="AZ326" s="209">
        <f>IF(BB326="S",IF(Q326="1. Aceitou o programa",IF(OR(X326="Não se Aplica",X326=""),IF(OR(W326="Não se Aplica",W326=""),0,W326-V326),AVERAGE(X326-W326,W326-V326)),0),0)</f>
        <v>0</v>
      </c>
      <c r="BA326" s="209">
        <f>IF(BB326="S",IF(AND(Q326="1. Aceitou o programa",AH326="Realizada"),IFERROR(IF(AG326="",0,AG326-R326),0),0),0)</f>
        <v>0</v>
      </c>
      <c r="BB326" s="209" t="str">
        <f>_xlfn.XLOOKUP(U326,'Lista Suspensa'!$AA$20:$AA$23,'Lista Suspensa'!$AB$20:$AB$23,"N/A")</f>
        <v>S</v>
      </c>
    </row>
    <row r="327" spans="1:54" ht="12" customHeight="1">
      <c r="A327" s="151" t="s">
        <v>121</v>
      </c>
      <c r="B327" s="152">
        <v>45292</v>
      </c>
      <c r="C327" s="153" t="s">
        <v>122</v>
      </c>
      <c r="D327" s="153" t="s">
        <v>56</v>
      </c>
      <c r="E327" s="244">
        <v>89346595</v>
      </c>
      <c r="F327" s="144" t="s">
        <v>758</v>
      </c>
      <c r="G327" s="230"/>
      <c r="H327" s="154">
        <v>28560</v>
      </c>
      <c r="I327" s="153">
        <v>48</v>
      </c>
      <c r="J327" s="148" t="s">
        <v>58</v>
      </c>
      <c r="K327" s="153" t="s">
        <v>101</v>
      </c>
      <c r="L327" s="153"/>
      <c r="M327" s="153"/>
      <c r="N327" s="153"/>
      <c r="O327" s="155" t="s">
        <v>759</v>
      </c>
      <c r="P327" s="156" t="s">
        <v>60</v>
      </c>
      <c r="Q327" s="157" t="s">
        <v>110</v>
      </c>
      <c r="R327" s="158">
        <v>45968</v>
      </c>
      <c r="S327" s="159"/>
      <c r="T327" s="159" t="s">
        <v>62</v>
      </c>
      <c r="U327" s="159" t="s">
        <v>111</v>
      </c>
      <c r="V327" s="154">
        <v>45968</v>
      </c>
      <c r="W327" s="154" t="s">
        <v>126</v>
      </c>
      <c r="X327" s="154" t="s">
        <v>126</v>
      </c>
      <c r="Y327" s="160"/>
      <c r="Z327" s="160" t="s">
        <v>166</v>
      </c>
      <c r="AA327" s="153">
        <v>154</v>
      </c>
      <c r="AB327" s="153">
        <v>1.8</v>
      </c>
      <c r="AC327" s="182">
        <f t="shared" si="12"/>
        <v>47.53086419753086</v>
      </c>
      <c r="AD327" s="153" t="str">
        <f t="shared" si="13"/>
        <v>OBESIDADE III</v>
      </c>
      <c r="AE327" s="233" t="s">
        <v>135</v>
      </c>
      <c r="AF327" s="153" t="s">
        <v>130</v>
      </c>
      <c r="AG327" s="159"/>
      <c r="AH327" s="153"/>
      <c r="AI327" s="161"/>
      <c r="AJ327" s="153"/>
      <c r="AK327" s="153"/>
      <c r="AL327" s="207" t="s">
        <v>131</v>
      </c>
      <c r="AM327" s="207"/>
      <c r="AN327" s="207"/>
      <c r="AO327" s="207" t="str">
        <f ca="1">IF(R327="","",IF(R327&gt;TODAY(),"0 meses",DATEDIF(R327,TODAY(),"m") &amp; " meses"))</f>
        <v>7 meses</v>
      </c>
      <c r="AP327" s="147" t="s">
        <v>67</v>
      </c>
      <c r="AQ327" s="147" t="s">
        <v>67</v>
      </c>
      <c r="AR327" s="147"/>
      <c r="AS327" s="209" t="s">
        <v>68</v>
      </c>
      <c r="AT327" s="223" t="str">
        <f>MONTH(B327)&amp;"/"&amp;YEAR(B327)</f>
        <v>1/2024</v>
      </c>
      <c r="AU327" s="223">
        <f>WEEKNUM(B327)-WEEKNUM(EOMONTH(B327,-1)+1)+1</f>
        <v>1</v>
      </c>
      <c r="AV327" s="209" t="str">
        <f>MONTH(R327)&amp;"/"&amp;YEAR(R327)</f>
        <v>11/2025</v>
      </c>
      <c r="AW327" s="209">
        <f>WEEKNUM(R327)-WEEKNUM(EOMONTH(R327,-1)+1)+1</f>
        <v>2</v>
      </c>
      <c r="AX327" s="209">
        <f>IF(BB327="S",IF(Q327="1. Aceitou o programa",R327-B327,0),0)</f>
        <v>676</v>
      </c>
      <c r="AY327" s="209">
        <f>IF(BB327="S",IF(AND(S327&lt;&gt;"",R327&lt;&gt;""),S327-R327,0),0)</f>
        <v>0</v>
      </c>
      <c r="AZ327" s="209">
        <f>IF(BB327="S",IF(Q327="1. Aceitou o programa",IF(OR(X327="Não se Aplica",X327=""),IF(OR(W327="Não se Aplica",W327=""),0,W327-V327),AVERAGE(X327-W327,W327-V327)),0),0)</f>
        <v>0</v>
      </c>
      <c r="BA327" s="209">
        <f>IF(BB327="S",IF(AND(Q327="1. Aceitou o programa",AH327="Realizada"),IFERROR(IF(AG327="",0,AG327-R327),0),0),0)</f>
        <v>0</v>
      </c>
      <c r="BB327" s="209" t="str">
        <f>_xlfn.XLOOKUP(U327,'Lista Suspensa'!$AA$20:$AA$23,'Lista Suspensa'!$AB$20:$AB$23,"N/A")</f>
        <v>S</v>
      </c>
    </row>
    <row r="328" spans="1:54" ht="12" customHeight="1">
      <c r="A328" s="151" t="s">
        <v>121</v>
      </c>
      <c r="B328" s="152">
        <v>45292</v>
      </c>
      <c r="C328" s="153" t="s">
        <v>122</v>
      </c>
      <c r="D328" s="153" t="s">
        <v>56</v>
      </c>
      <c r="E328" s="244">
        <v>95632790</v>
      </c>
      <c r="F328" s="144" t="s">
        <v>760</v>
      </c>
      <c r="G328" s="230"/>
      <c r="H328" s="154">
        <v>31396</v>
      </c>
      <c r="I328" s="153">
        <v>40</v>
      </c>
      <c r="J328" s="148" t="s">
        <v>70</v>
      </c>
      <c r="K328" s="153" t="s">
        <v>59</v>
      </c>
      <c r="L328" s="153"/>
      <c r="M328" s="153"/>
      <c r="N328" s="153"/>
      <c r="O328" s="155" t="s">
        <v>761</v>
      </c>
      <c r="P328" s="156" t="s">
        <v>60</v>
      </c>
      <c r="Q328" s="157" t="s">
        <v>110</v>
      </c>
      <c r="R328" s="158">
        <v>45968</v>
      </c>
      <c r="S328" s="159"/>
      <c r="T328" s="159" t="s">
        <v>62</v>
      </c>
      <c r="U328" s="159" t="s">
        <v>111</v>
      </c>
      <c r="V328" s="154">
        <v>45968</v>
      </c>
      <c r="W328" s="154" t="s">
        <v>126</v>
      </c>
      <c r="X328" s="154" t="s">
        <v>126</v>
      </c>
      <c r="Y328" s="160"/>
      <c r="Z328" s="160" t="s">
        <v>128</v>
      </c>
      <c r="AA328" s="153">
        <v>122</v>
      </c>
      <c r="AB328" s="153">
        <v>1.55</v>
      </c>
      <c r="AC328" s="182">
        <f t="shared" si="12"/>
        <v>50.780437044745049</v>
      </c>
      <c r="AD328" s="153" t="str">
        <f t="shared" si="13"/>
        <v>OBESIDADE III</v>
      </c>
      <c r="AE328" s="233" t="s">
        <v>135</v>
      </c>
      <c r="AF328" s="153" t="s">
        <v>130</v>
      </c>
      <c r="AG328" s="159"/>
      <c r="AH328" s="153"/>
      <c r="AI328" s="161"/>
      <c r="AJ328" s="153"/>
      <c r="AK328" s="153"/>
      <c r="AL328" s="207" t="s">
        <v>143</v>
      </c>
      <c r="AM328" s="207"/>
      <c r="AN328" s="207"/>
      <c r="AO328" s="207" t="str">
        <f ca="1">IF(R328="","",IF(R328&gt;TODAY(),"0 meses",DATEDIF(R328,TODAY(),"m") &amp; " meses"))</f>
        <v>7 meses</v>
      </c>
      <c r="AP328" s="147" t="s">
        <v>67</v>
      </c>
      <c r="AQ328" s="147" t="s">
        <v>67</v>
      </c>
      <c r="AR328" s="147"/>
      <c r="AS328" s="209" t="s">
        <v>68</v>
      </c>
      <c r="AT328" s="223" t="str">
        <f>MONTH(B328)&amp;"/"&amp;YEAR(B328)</f>
        <v>1/2024</v>
      </c>
      <c r="AU328" s="223">
        <f>WEEKNUM(B328)-WEEKNUM(EOMONTH(B328,-1)+1)+1</f>
        <v>1</v>
      </c>
      <c r="AV328" s="209" t="str">
        <f>MONTH(R328)&amp;"/"&amp;YEAR(R328)</f>
        <v>11/2025</v>
      </c>
      <c r="AW328" s="209">
        <f>WEEKNUM(R328)-WEEKNUM(EOMONTH(R328,-1)+1)+1</f>
        <v>2</v>
      </c>
      <c r="AX328" s="209">
        <f>IF(BB328="S",IF(Q328="1. Aceitou o programa",R328-B328,0),0)</f>
        <v>676</v>
      </c>
      <c r="AY328" s="209">
        <f>IF(BB328="S",IF(AND(S328&lt;&gt;"",R328&lt;&gt;""),S328-R328,0),0)</f>
        <v>0</v>
      </c>
      <c r="AZ328" s="209">
        <f>IF(BB328="S",IF(Q328="1. Aceitou o programa",IF(OR(X328="Não se Aplica",X328=""),IF(OR(W328="Não se Aplica",W328=""),0,W328-V328),AVERAGE(X328-W328,W328-V328)),0),0)</f>
        <v>0</v>
      </c>
      <c r="BA328" s="209">
        <f>IF(BB328="S",IF(AND(Q328="1. Aceitou o programa",AH328="Realizada"),IFERROR(IF(AG328="",0,AG328-R328),0),0),0)</f>
        <v>0</v>
      </c>
      <c r="BB328" s="209" t="str">
        <f>_xlfn.XLOOKUP(U328,'Lista Suspensa'!$AA$20:$AA$23,'Lista Suspensa'!$AB$20:$AB$23,"N/A")</f>
        <v>S</v>
      </c>
    </row>
    <row r="329" spans="1:54" ht="12" customHeight="1">
      <c r="A329" s="151" t="s">
        <v>121</v>
      </c>
      <c r="B329" s="152">
        <v>45292</v>
      </c>
      <c r="C329" s="153" t="s">
        <v>122</v>
      </c>
      <c r="D329" s="153" t="s">
        <v>56</v>
      </c>
      <c r="E329" s="244">
        <v>78391472</v>
      </c>
      <c r="F329" s="144" t="s">
        <v>762</v>
      </c>
      <c r="G329" s="230"/>
      <c r="H329" s="154">
        <v>30681</v>
      </c>
      <c r="I329" s="153">
        <v>42</v>
      </c>
      <c r="J329" s="148" t="s">
        <v>70</v>
      </c>
      <c r="K329" s="153"/>
      <c r="L329" s="153"/>
      <c r="M329" s="153"/>
      <c r="N329" s="153"/>
      <c r="O329" s="155" t="s">
        <v>763</v>
      </c>
      <c r="P329" s="156" t="s">
        <v>60</v>
      </c>
      <c r="Q329" s="157" t="s">
        <v>110</v>
      </c>
      <c r="R329" s="158">
        <v>45968</v>
      </c>
      <c r="S329" s="159"/>
      <c r="T329" s="159" t="s">
        <v>62</v>
      </c>
      <c r="U329" s="159" t="s">
        <v>111</v>
      </c>
      <c r="V329" s="154">
        <v>45968</v>
      </c>
      <c r="W329" s="154" t="s">
        <v>126</v>
      </c>
      <c r="X329" s="154" t="s">
        <v>126</v>
      </c>
      <c r="Y329" s="160"/>
      <c r="Z329" s="160" t="s">
        <v>128</v>
      </c>
      <c r="AA329" s="153">
        <v>79</v>
      </c>
      <c r="AB329" s="153">
        <v>1.59</v>
      </c>
      <c r="AC329" s="182">
        <f t="shared" si="12"/>
        <v>31.24876389383331</v>
      </c>
      <c r="AD329" s="153" t="str">
        <f t="shared" si="13"/>
        <v>OBESIDADE I</v>
      </c>
      <c r="AE329" s="233" t="s">
        <v>135</v>
      </c>
      <c r="AF329" s="153" t="s">
        <v>130</v>
      </c>
      <c r="AG329" s="159"/>
      <c r="AH329" s="153"/>
      <c r="AI329" s="161"/>
      <c r="AJ329" s="153"/>
      <c r="AK329" s="153"/>
      <c r="AL329" s="207" t="s">
        <v>131</v>
      </c>
      <c r="AM329" s="207"/>
      <c r="AN329" s="207"/>
      <c r="AO329" s="207" t="str">
        <f ca="1">IF(R329="","",IF(R329&gt;TODAY(),"0 meses",DATEDIF(R329,TODAY(),"m") &amp; " meses"))</f>
        <v>7 meses</v>
      </c>
      <c r="AP329" s="147" t="s">
        <v>67</v>
      </c>
      <c r="AQ329" s="147" t="s">
        <v>67</v>
      </c>
      <c r="AR329" s="147"/>
      <c r="AS329" s="209" t="s">
        <v>68</v>
      </c>
      <c r="AT329" s="223" t="str">
        <f>MONTH(B329)&amp;"/"&amp;YEAR(B329)</f>
        <v>1/2024</v>
      </c>
      <c r="AU329" s="223">
        <f>WEEKNUM(B329)-WEEKNUM(EOMONTH(B329,-1)+1)+1</f>
        <v>1</v>
      </c>
      <c r="AV329" s="209" t="str">
        <f>MONTH(R329)&amp;"/"&amp;YEAR(R329)</f>
        <v>11/2025</v>
      </c>
      <c r="AW329" s="209">
        <f>WEEKNUM(R329)-WEEKNUM(EOMONTH(R329,-1)+1)+1</f>
        <v>2</v>
      </c>
      <c r="AX329" s="209">
        <f>IF(BB329="S",IF(Q329="1. Aceitou o programa",R329-B329,0),0)</f>
        <v>676</v>
      </c>
      <c r="AY329" s="209">
        <f>IF(BB329="S",IF(AND(S329&lt;&gt;"",R329&lt;&gt;""),S329-R329,0),0)</f>
        <v>0</v>
      </c>
      <c r="AZ329" s="209">
        <f>IF(BB329="S",IF(Q329="1. Aceitou o programa",IF(OR(X329="Não se Aplica",X329=""),IF(OR(W329="Não se Aplica",W329=""),0,W329-V329),AVERAGE(X329-W329,W329-V329)),0),0)</f>
        <v>0</v>
      </c>
      <c r="BA329" s="209">
        <f>IF(BB329="S",IF(AND(Q329="1. Aceitou o programa",AH329="Realizada"),IFERROR(IF(AG329="",0,AG329-R329),0),0),0)</f>
        <v>0</v>
      </c>
      <c r="BB329" s="209" t="str">
        <f>_xlfn.XLOOKUP(U329,'Lista Suspensa'!$AA$20:$AA$23,'Lista Suspensa'!$AB$20:$AB$23,"N/A")</f>
        <v>S</v>
      </c>
    </row>
    <row r="330" spans="1:54" ht="12" customHeight="1">
      <c r="A330" s="151" t="s">
        <v>121</v>
      </c>
      <c r="B330" s="152">
        <v>45292</v>
      </c>
      <c r="C330" s="153" t="s">
        <v>122</v>
      </c>
      <c r="D330" s="153" t="s">
        <v>56</v>
      </c>
      <c r="E330" s="244">
        <v>92606489</v>
      </c>
      <c r="F330" s="144" t="s">
        <v>764</v>
      </c>
      <c r="G330" s="230"/>
      <c r="H330" s="154">
        <v>33513</v>
      </c>
      <c r="I330" s="153">
        <v>34</v>
      </c>
      <c r="J330" s="148" t="s">
        <v>70</v>
      </c>
      <c r="K330" s="153"/>
      <c r="L330" s="153"/>
      <c r="M330" s="153"/>
      <c r="N330" s="153"/>
      <c r="O330" s="155" t="s">
        <v>765</v>
      </c>
      <c r="P330" s="156" t="s">
        <v>60</v>
      </c>
      <c r="Q330" s="157" t="s">
        <v>110</v>
      </c>
      <c r="R330" s="158">
        <v>45968</v>
      </c>
      <c r="S330" s="159"/>
      <c r="T330" s="159" t="s">
        <v>62</v>
      </c>
      <c r="U330" s="159" t="s">
        <v>111</v>
      </c>
      <c r="V330" s="154">
        <v>45968</v>
      </c>
      <c r="W330" s="154" t="s">
        <v>126</v>
      </c>
      <c r="X330" s="154" t="s">
        <v>126</v>
      </c>
      <c r="Y330" s="160"/>
      <c r="Z330" s="160" t="s">
        <v>134</v>
      </c>
      <c r="AA330" s="153">
        <v>115</v>
      </c>
      <c r="AB330" s="153">
        <v>1.75</v>
      </c>
      <c r="AC330" s="182">
        <f t="shared" si="12"/>
        <v>37.551020408163268</v>
      </c>
      <c r="AD330" s="153" t="str">
        <f t="shared" si="13"/>
        <v>OBESIDADE II</v>
      </c>
      <c r="AE330" s="233" t="s">
        <v>135</v>
      </c>
      <c r="AF330" s="153" t="s">
        <v>130</v>
      </c>
      <c r="AG330" s="159"/>
      <c r="AH330" s="153"/>
      <c r="AI330" s="161"/>
      <c r="AJ330" s="153"/>
      <c r="AK330" s="153"/>
      <c r="AL330" s="207" t="s">
        <v>131</v>
      </c>
      <c r="AM330" s="207"/>
      <c r="AN330" s="207"/>
      <c r="AO330" s="207" t="str">
        <f ca="1">IF(R330="","",IF(R330&gt;TODAY(),"0 meses",DATEDIF(R330,TODAY(),"m") &amp; " meses"))</f>
        <v>7 meses</v>
      </c>
      <c r="AP330" s="147" t="s">
        <v>67</v>
      </c>
      <c r="AQ330" s="147" t="s">
        <v>67</v>
      </c>
      <c r="AR330" s="147"/>
      <c r="AS330" s="209" t="s">
        <v>68</v>
      </c>
      <c r="AT330" s="223" t="str">
        <f>MONTH(B330)&amp;"/"&amp;YEAR(B330)</f>
        <v>1/2024</v>
      </c>
      <c r="AU330" s="223">
        <f>WEEKNUM(B330)-WEEKNUM(EOMONTH(B330,-1)+1)+1</f>
        <v>1</v>
      </c>
      <c r="AV330" s="209" t="str">
        <f>MONTH(R330)&amp;"/"&amp;YEAR(R330)</f>
        <v>11/2025</v>
      </c>
      <c r="AW330" s="209">
        <f>WEEKNUM(R330)-WEEKNUM(EOMONTH(R330,-1)+1)+1</f>
        <v>2</v>
      </c>
      <c r="AX330" s="209">
        <f>IF(BB330="S",IF(Q330="1. Aceitou o programa",R330-B330,0),0)</f>
        <v>676</v>
      </c>
      <c r="AY330" s="209">
        <f>IF(BB330="S",IF(AND(S330&lt;&gt;"",R330&lt;&gt;""),S330-R330,0),0)</f>
        <v>0</v>
      </c>
      <c r="AZ330" s="209">
        <f>IF(BB330="S",IF(Q330="1. Aceitou o programa",IF(OR(X330="Não se Aplica",X330=""),IF(OR(W330="Não se Aplica",W330=""),0,W330-V330),AVERAGE(X330-W330,W330-V330)),0),0)</f>
        <v>0</v>
      </c>
      <c r="BA330" s="209">
        <f>IF(BB330="S",IF(AND(Q330="1. Aceitou o programa",AH330="Realizada"),IFERROR(IF(AG330="",0,AG330-R330),0),0),0)</f>
        <v>0</v>
      </c>
      <c r="BB330" s="209" t="str">
        <f>_xlfn.XLOOKUP(U330,'Lista Suspensa'!$AA$20:$AA$23,'Lista Suspensa'!$AB$20:$AB$23,"N/A")</f>
        <v>S</v>
      </c>
    </row>
    <row r="331" spans="1:54" ht="12" customHeight="1">
      <c r="A331" s="151" t="s">
        <v>121</v>
      </c>
      <c r="B331" s="152">
        <v>45292</v>
      </c>
      <c r="C331" s="153" t="s">
        <v>122</v>
      </c>
      <c r="D331" s="153" t="s">
        <v>171</v>
      </c>
      <c r="E331" s="244">
        <v>88886995</v>
      </c>
      <c r="F331" s="144" t="s">
        <v>766</v>
      </c>
      <c r="G331" s="230"/>
      <c r="H331" s="154">
        <v>33746</v>
      </c>
      <c r="I331" s="153">
        <v>33</v>
      </c>
      <c r="J331" s="148" t="s">
        <v>70</v>
      </c>
      <c r="K331" s="153"/>
      <c r="L331" s="153"/>
      <c r="M331" s="153"/>
      <c r="N331" s="153"/>
      <c r="O331" s="155">
        <v>21968112506</v>
      </c>
      <c r="P331" s="156" t="s">
        <v>60</v>
      </c>
      <c r="Q331" s="157" t="s">
        <v>110</v>
      </c>
      <c r="R331" s="158">
        <v>45968</v>
      </c>
      <c r="S331" s="159"/>
      <c r="T331" s="159" t="s">
        <v>62</v>
      </c>
      <c r="U331" s="159" t="s">
        <v>111</v>
      </c>
      <c r="V331" s="154">
        <v>45968</v>
      </c>
      <c r="W331" s="154" t="s">
        <v>126</v>
      </c>
      <c r="X331" s="154" t="s">
        <v>126</v>
      </c>
      <c r="Y331" s="160"/>
      <c r="Z331" s="160" t="s">
        <v>128</v>
      </c>
      <c r="AA331" s="153">
        <v>122</v>
      </c>
      <c r="AB331" s="153">
        <v>1.57</v>
      </c>
      <c r="AC331" s="182">
        <f t="shared" si="12"/>
        <v>49.494908515558436</v>
      </c>
      <c r="AD331" s="153" t="str">
        <f t="shared" si="13"/>
        <v>OBESIDADE III</v>
      </c>
      <c r="AE331" s="233" t="s">
        <v>135</v>
      </c>
      <c r="AF331" s="153" t="s">
        <v>130</v>
      </c>
      <c r="AG331" s="159"/>
      <c r="AH331" s="153"/>
      <c r="AI331" s="161"/>
      <c r="AJ331" s="153"/>
      <c r="AK331" s="153"/>
      <c r="AL331" s="207" t="s">
        <v>131</v>
      </c>
      <c r="AM331" s="207"/>
      <c r="AN331" s="207"/>
      <c r="AO331" s="207" t="str">
        <f ca="1">IF(R331="","",IF(R331&gt;TODAY(),"0 meses",DATEDIF(R331,TODAY(),"m") &amp; " meses"))</f>
        <v>7 meses</v>
      </c>
      <c r="AP331" s="147" t="s">
        <v>67</v>
      </c>
      <c r="AQ331" s="147" t="s">
        <v>67</v>
      </c>
      <c r="AR331" s="147"/>
      <c r="AS331" s="209" t="s">
        <v>68</v>
      </c>
      <c r="AT331" s="223" t="str">
        <f>MONTH(B331)&amp;"/"&amp;YEAR(B331)</f>
        <v>1/2024</v>
      </c>
      <c r="AU331" s="223">
        <f>WEEKNUM(B331)-WEEKNUM(EOMONTH(B331,-1)+1)+1</f>
        <v>1</v>
      </c>
      <c r="AV331" s="209" t="str">
        <f>MONTH(R331)&amp;"/"&amp;YEAR(R331)</f>
        <v>11/2025</v>
      </c>
      <c r="AW331" s="209">
        <f>WEEKNUM(R331)-WEEKNUM(EOMONTH(R331,-1)+1)+1</f>
        <v>2</v>
      </c>
      <c r="AX331" s="209">
        <f>IF(BB331="S",IF(Q331="1. Aceitou o programa",R331-B331,0),0)</f>
        <v>676</v>
      </c>
      <c r="AY331" s="209">
        <f>IF(BB331="S",IF(AND(S331&lt;&gt;"",R331&lt;&gt;""),S331-R331,0),0)</f>
        <v>0</v>
      </c>
      <c r="AZ331" s="209">
        <f>IF(BB331="S",IF(Q331="1. Aceitou o programa",IF(OR(X331="Não se Aplica",X331=""),IF(OR(W331="Não se Aplica",W331=""),0,W331-V331),AVERAGE(X331-W331,W331-V331)),0),0)</f>
        <v>0</v>
      </c>
      <c r="BA331" s="209">
        <f>IF(BB331="S",IF(AND(Q331="1. Aceitou o programa",AH331="Realizada"),IFERROR(IF(AG331="",0,AG331-R331),0),0),0)</f>
        <v>0</v>
      </c>
      <c r="BB331" s="209" t="str">
        <f>_xlfn.XLOOKUP(U331,'Lista Suspensa'!$AA$20:$AA$23,'Lista Suspensa'!$AB$20:$AB$23,"N/A")</f>
        <v>S</v>
      </c>
    </row>
    <row r="332" spans="1:54" ht="12" customHeight="1">
      <c r="A332" s="151" t="s">
        <v>121</v>
      </c>
      <c r="B332" s="152">
        <v>45292</v>
      </c>
      <c r="C332" s="153" t="s">
        <v>122</v>
      </c>
      <c r="D332" s="153" t="s">
        <v>56</v>
      </c>
      <c r="E332" s="244">
        <v>93734569</v>
      </c>
      <c r="F332" s="144" t="s">
        <v>767</v>
      </c>
      <c r="G332" s="230"/>
      <c r="H332" s="154">
        <v>36133</v>
      </c>
      <c r="I332" s="153">
        <v>27</v>
      </c>
      <c r="J332" s="148" t="s">
        <v>70</v>
      </c>
      <c r="K332" s="153"/>
      <c r="L332" s="153"/>
      <c r="M332" s="153"/>
      <c r="N332" s="153"/>
      <c r="O332" s="155" t="s">
        <v>768</v>
      </c>
      <c r="P332" s="156" t="s">
        <v>60</v>
      </c>
      <c r="Q332" s="157" t="s">
        <v>110</v>
      </c>
      <c r="R332" s="158">
        <v>45968</v>
      </c>
      <c r="S332" s="159"/>
      <c r="T332" s="159" t="s">
        <v>62</v>
      </c>
      <c r="U332" s="159" t="s">
        <v>111</v>
      </c>
      <c r="V332" s="154">
        <v>45968</v>
      </c>
      <c r="W332" s="154" t="s">
        <v>126</v>
      </c>
      <c r="X332" s="154" t="s">
        <v>126</v>
      </c>
      <c r="Y332" s="160"/>
      <c r="Z332" s="160" t="s">
        <v>134</v>
      </c>
      <c r="AA332" s="153">
        <v>90</v>
      </c>
      <c r="AB332" s="153">
        <v>1.62</v>
      </c>
      <c r="AC332" s="182">
        <f t="shared" si="12"/>
        <v>34.293552812071326</v>
      </c>
      <c r="AD332" s="153" t="str">
        <f t="shared" si="13"/>
        <v>OBESIDADE I</v>
      </c>
      <c r="AE332" s="233" t="s">
        <v>135</v>
      </c>
      <c r="AF332" s="153" t="s">
        <v>130</v>
      </c>
      <c r="AG332" s="159"/>
      <c r="AH332" s="153"/>
      <c r="AI332" s="161"/>
      <c r="AJ332" s="153"/>
      <c r="AK332" s="153"/>
      <c r="AL332" s="207" t="s">
        <v>131</v>
      </c>
      <c r="AM332" s="207"/>
      <c r="AN332" s="207"/>
      <c r="AO332" s="207" t="str">
        <f ca="1">IF(R332="","",IF(R332&gt;TODAY(),"0 meses",DATEDIF(R332,TODAY(),"m") &amp; " meses"))</f>
        <v>7 meses</v>
      </c>
      <c r="AP332" s="147" t="s">
        <v>67</v>
      </c>
      <c r="AQ332" s="147" t="s">
        <v>67</v>
      </c>
      <c r="AR332" s="147"/>
      <c r="AS332" s="209" t="s">
        <v>68</v>
      </c>
      <c r="AT332" s="223" t="str">
        <f>MONTH(B332)&amp;"/"&amp;YEAR(B332)</f>
        <v>1/2024</v>
      </c>
      <c r="AU332" s="223">
        <f>WEEKNUM(B332)-WEEKNUM(EOMONTH(B332,-1)+1)+1</f>
        <v>1</v>
      </c>
      <c r="AV332" s="209" t="str">
        <f>MONTH(R332)&amp;"/"&amp;YEAR(R332)</f>
        <v>11/2025</v>
      </c>
      <c r="AW332" s="209">
        <f>WEEKNUM(R332)-WEEKNUM(EOMONTH(R332,-1)+1)+1</f>
        <v>2</v>
      </c>
      <c r="AX332" s="209">
        <f>IF(BB332="S",IF(Q332="1. Aceitou o programa",R332-B332,0),0)</f>
        <v>676</v>
      </c>
      <c r="AY332" s="209">
        <f>IF(BB332="S",IF(AND(S332&lt;&gt;"",R332&lt;&gt;""),S332-R332,0),0)</f>
        <v>0</v>
      </c>
      <c r="AZ332" s="209">
        <f>IF(BB332="S",IF(Q332="1. Aceitou o programa",IF(OR(X332="Não se Aplica",X332=""),IF(OR(W332="Não se Aplica",W332=""),0,W332-V332),AVERAGE(X332-W332,W332-V332)),0),0)</f>
        <v>0</v>
      </c>
      <c r="BA332" s="209">
        <f>IF(BB332="S",IF(AND(Q332="1. Aceitou o programa",AH332="Realizada"),IFERROR(IF(AG332="",0,AG332-R332),0),0),0)</f>
        <v>0</v>
      </c>
      <c r="BB332" s="209" t="str">
        <f>_xlfn.XLOOKUP(U332,'Lista Suspensa'!$AA$20:$AA$23,'Lista Suspensa'!$AB$20:$AB$23,"N/A")</f>
        <v>S</v>
      </c>
    </row>
    <row r="333" spans="1:54" ht="12" customHeight="1">
      <c r="A333" s="151" t="s">
        <v>121</v>
      </c>
      <c r="B333" s="152">
        <v>45292</v>
      </c>
      <c r="C333" s="153" t="s">
        <v>122</v>
      </c>
      <c r="D333" s="153" t="s">
        <v>56</v>
      </c>
      <c r="E333" s="244">
        <v>92673741</v>
      </c>
      <c r="F333" s="144" t="s">
        <v>769</v>
      </c>
      <c r="G333" s="230"/>
      <c r="H333" s="154">
        <v>30258</v>
      </c>
      <c r="I333" s="153">
        <v>43</v>
      </c>
      <c r="J333" s="148" t="s">
        <v>70</v>
      </c>
      <c r="K333" s="153" t="s">
        <v>101</v>
      </c>
      <c r="L333" s="153"/>
      <c r="M333" s="153"/>
      <c r="N333" s="153"/>
      <c r="O333" s="155">
        <v>21967689369</v>
      </c>
      <c r="P333" s="156" t="s">
        <v>60</v>
      </c>
      <c r="Q333" s="157" t="s">
        <v>110</v>
      </c>
      <c r="R333" s="158">
        <v>45971</v>
      </c>
      <c r="S333" s="159"/>
      <c r="T333" s="159" t="s">
        <v>62</v>
      </c>
      <c r="U333" s="159" t="s">
        <v>111</v>
      </c>
      <c r="V333" s="154">
        <v>45971</v>
      </c>
      <c r="W333" s="154" t="s">
        <v>126</v>
      </c>
      <c r="X333" s="154" t="s">
        <v>126</v>
      </c>
      <c r="Y333" s="160"/>
      <c r="Z333" s="160" t="s">
        <v>128</v>
      </c>
      <c r="AA333" s="153">
        <v>93</v>
      </c>
      <c r="AB333" s="153">
        <v>1.58</v>
      </c>
      <c r="AC333" s="182">
        <f t="shared" si="12"/>
        <v>37.25364524915878</v>
      </c>
      <c r="AD333" s="153" t="str">
        <f t="shared" si="13"/>
        <v>OBESIDADE II</v>
      </c>
      <c r="AE333" s="233" t="s">
        <v>135</v>
      </c>
      <c r="AF333" s="153" t="s">
        <v>130</v>
      </c>
      <c r="AG333" s="159"/>
      <c r="AH333" s="153"/>
      <c r="AI333" s="161"/>
      <c r="AJ333" s="153"/>
      <c r="AK333" s="153"/>
      <c r="AL333" s="207" t="s">
        <v>131</v>
      </c>
      <c r="AM333" s="207"/>
      <c r="AN333" s="207"/>
      <c r="AO333" s="207" t="str">
        <f ca="1">IF(R333="","",IF(R333&gt;TODAY(),"0 meses",DATEDIF(R333,TODAY(),"m") &amp; " meses"))</f>
        <v>7 meses</v>
      </c>
      <c r="AP333" s="147" t="s">
        <v>67</v>
      </c>
      <c r="AQ333" s="147" t="s">
        <v>67</v>
      </c>
      <c r="AR333" s="147"/>
      <c r="AS333" s="209" t="s">
        <v>68</v>
      </c>
      <c r="AT333" s="223" t="str">
        <f>MONTH(B333)&amp;"/"&amp;YEAR(B333)</f>
        <v>1/2024</v>
      </c>
      <c r="AU333" s="223">
        <f>WEEKNUM(B333)-WEEKNUM(EOMONTH(B333,-1)+1)+1</f>
        <v>1</v>
      </c>
      <c r="AV333" s="209" t="str">
        <f>MONTH(R333)&amp;"/"&amp;YEAR(R333)</f>
        <v>11/2025</v>
      </c>
      <c r="AW333" s="209">
        <f>WEEKNUM(R333)-WEEKNUM(EOMONTH(R333,-1)+1)+1</f>
        <v>3</v>
      </c>
      <c r="AX333" s="209">
        <f>IF(BB333="S",IF(Q333="1. Aceitou o programa",R333-B333,0),0)</f>
        <v>679</v>
      </c>
      <c r="AY333" s="209">
        <f>IF(BB333="S",IF(AND(S333&lt;&gt;"",R333&lt;&gt;""),S333-R333,0),0)</f>
        <v>0</v>
      </c>
      <c r="AZ333" s="209">
        <f>IF(BB333="S",IF(Q333="1. Aceitou o programa",IF(OR(X333="Não se Aplica",X333=""),IF(OR(W333="Não se Aplica",W333=""),0,W333-V333),AVERAGE(X333-W333,W333-V333)),0),0)</f>
        <v>0</v>
      </c>
      <c r="BA333" s="209">
        <f>IF(BB333="S",IF(AND(Q333="1. Aceitou o programa",AH333="Realizada"),IFERROR(IF(AG333="",0,AG333-R333),0),0),0)</f>
        <v>0</v>
      </c>
      <c r="BB333" s="209" t="str">
        <f>_xlfn.XLOOKUP(U333,'Lista Suspensa'!$AA$20:$AA$23,'Lista Suspensa'!$AB$20:$AB$23,"N/A")</f>
        <v>S</v>
      </c>
    </row>
    <row r="334" spans="1:54" ht="12" customHeight="1">
      <c r="A334" s="151" t="s">
        <v>121</v>
      </c>
      <c r="B334" s="152">
        <v>45292</v>
      </c>
      <c r="C334" s="153" t="s">
        <v>122</v>
      </c>
      <c r="D334" s="153" t="s">
        <v>56</v>
      </c>
      <c r="E334" s="244">
        <v>87154661</v>
      </c>
      <c r="F334" s="144" t="s">
        <v>770</v>
      </c>
      <c r="G334" s="230"/>
      <c r="H334" s="154">
        <v>31241</v>
      </c>
      <c r="I334" s="153">
        <v>40</v>
      </c>
      <c r="J334" s="148" t="s">
        <v>70</v>
      </c>
      <c r="K334" s="153"/>
      <c r="L334" s="153"/>
      <c r="M334" s="153"/>
      <c r="N334" s="153"/>
      <c r="O334" s="155" t="s">
        <v>771</v>
      </c>
      <c r="P334" s="156" t="s">
        <v>60</v>
      </c>
      <c r="Q334" s="157" t="s">
        <v>110</v>
      </c>
      <c r="R334" s="158">
        <v>45971</v>
      </c>
      <c r="S334" s="159"/>
      <c r="T334" s="159" t="s">
        <v>62</v>
      </c>
      <c r="U334" s="159" t="s">
        <v>111</v>
      </c>
      <c r="V334" s="154">
        <v>45971</v>
      </c>
      <c r="W334" s="154" t="s">
        <v>126</v>
      </c>
      <c r="X334" s="154" t="s">
        <v>126</v>
      </c>
      <c r="Y334" s="160"/>
      <c r="Z334" s="160" t="s">
        <v>134</v>
      </c>
      <c r="AA334" s="153">
        <v>108</v>
      </c>
      <c r="AB334" s="153">
        <v>1.65</v>
      </c>
      <c r="AC334" s="182">
        <f t="shared" si="12"/>
        <v>39.669421487603309</v>
      </c>
      <c r="AD334" s="153" t="str">
        <f t="shared" si="13"/>
        <v>OBESIDADE II</v>
      </c>
      <c r="AE334" s="233" t="s">
        <v>135</v>
      </c>
      <c r="AF334" s="153" t="s">
        <v>130</v>
      </c>
      <c r="AG334" s="159"/>
      <c r="AH334" s="153"/>
      <c r="AI334" s="161"/>
      <c r="AJ334" s="153"/>
      <c r="AK334" s="153"/>
      <c r="AL334" s="207" t="s">
        <v>131</v>
      </c>
      <c r="AM334" s="207"/>
      <c r="AN334" s="207"/>
      <c r="AO334" s="207" t="str">
        <f ca="1">IF(R334="","",IF(R334&gt;TODAY(),"0 meses",DATEDIF(R334,TODAY(),"m") &amp; " meses"))</f>
        <v>7 meses</v>
      </c>
      <c r="AP334" s="147" t="s">
        <v>67</v>
      </c>
      <c r="AQ334" s="147" t="s">
        <v>67</v>
      </c>
      <c r="AR334" s="147"/>
      <c r="AS334" s="209" t="s">
        <v>68</v>
      </c>
      <c r="AT334" s="223" t="str">
        <f>MONTH(B334)&amp;"/"&amp;YEAR(B334)</f>
        <v>1/2024</v>
      </c>
      <c r="AU334" s="223">
        <f>WEEKNUM(B334)-WEEKNUM(EOMONTH(B334,-1)+1)+1</f>
        <v>1</v>
      </c>
      <c r="AV334" s="209" t="str">
        <f>MONTH(R334)&amp;"/"&amp;YEAR(R334)</f>
        <v>11/2025</v>
      </c>
      <c r="AW334" s="209">
        <f>WEEKNUM(R334)-WEEKNUM(EOMONTH(R334,-1)+1)+1</f>
        <v>3</v>
      </c>
      <c r="AX334" s="209">
        <f>IF(BB334="S",IF(Q334="1. Aceitou o programa",R334-B334,0),0)</f>
        <v>679</v>
      </c>
      <c r="AY334" s="209">
        <f>IF(BB334="S",IF(AND(S334&lt;&gt;"",R334&lt;&gt;""),S334-R334,0),0)</f>
        <v>0</v>
      </c>
      <c r="AZ334" s="209">
        <f>IF(BB334="S",IF(Q334="1. Aceitou o programa",IF(OR(X334="Não se Aplica",X334=""),IF(OR(W334="Não se Aplica",W334=""),0,W334-V334),AVERAGE(X334-W334,W334-V334)),0),0)</f>
        <v>0</v>
      </c>
      <c r="BA334" s="209">
        <f>IF(BB334="S",IF(AND(Q334="1. Aceitou o programa",AH334="Realizada"),IFERROR(IF(AG334="",0,AG334-R334),0),0),0)</f>
        <v>0</v>
      </c>
      <c r="BB334" s="209" t="str">
        <f>_xlfn.XLOOKUP(U334,'Lista Suspensa'!$AA$20:$AA$23,'Lista Suspensa'!$AB$20:$AB$23,"N/A")</f>
        <v>S</v>
      </c>
    </row>
    <row r="335" spans="1:54" ht="12" customHeight="1">
      <c r="A335" s="151" t="s">
        <v>121</v>
      </c>
      <c r="B335" s="152">
        <v>45292</v>
      </c>
      <c r="C335" s="153" t="s">
        <v>122</v>
      </c>
      <c r="D335" s="153" t="s">
        <v>56</v>
      </c>
      <c r="E335" s="244">
        <v>89814365</v>
      </c>
      <c r="F335" s="144" t="s">
        <v>772</v>
      </c>
      <c r="G335" s="230"/>
      <c r="H335" s="154">
        <v>34065</v>
      </c>
      <c r="I335" s="153">
        <v>33</v>
      </c>
      <c r="J335" s="148" t="s">
        <v>70</v>
      </c>
      <c r="K335" s="153"/>
      <c r="L335" s="153"/>
      <c r="M335" s="153"/>
      <c r="N335" s="153"/>
      <c r="O335" s="155" t="s">
        <v>773</v>
      </c>
      <c r="P335" s="156" t="s">
        <v>60</v>
      </c>
      <c r="Q335" s="157" t="s">
        <v>110</v>
      </c>
      <c r="R335" s="158">
        <v>45971</v>
      </c>
      <c r="S335" s="159"/>
      <c r="T335" s="159" t="s">
        <v>62</v>
      </c>
      <c r="U335" s="159" t="s">
        <v>111</v>
      </c>
      <c r="V335" s="154">
        <v>45971</v>
      </c>
      <c r="W335" s="154" t="s">
        <v>126</v>
      </c>
      <c r="X335" s="154" t="s">
        <v>126</v>
      </c>
      <c r="Y335" s="160"/>
      <c r="Z335" s="160" t="s">
        <v>128</v>
      </c>
      <c r="AA335" s="153">
        <v>95</v>
      </c>
      <c r="AB335" s="153">
        <v>1.65</v>
      </c>
      <c r="AC335" s="182">
        <f t="shared" si="12"/>
        <v>34.894398530762174</v>
      </c>
      <c r="AD335" s="153" t="str">
        <f t="shared" si="13"/>
        <v>OBESIDADE I</v>
      </c>
      <c r="AE335" s="233" t="s">
        <v>135</v>
      </c>
      <c r="AF335" s="153" t="s">
        <v>130</v>
      </c>
      <c r="AG335" s="159"/>
      <c r="AH335" s="153"/>
      <c r="AI335" s="161"/>
      <c r="AJ335" s="153"/>
      <c r="AK335" s="153"/>
      <c r="AL335" s="207" t="s">
        <v>131</v>
      </c>
      <c r="AM335" s="207"/>
      <c r="AN335" s="207"/>
      <c r="AO335" s="207" t="str">
        <f ca="1">IF(R335="","",IF(R335&gt;TODAY(),"0 meses",DATEDIF(R335,TODAY(),"m") &amp; " meses"))</f>
        <v>7 meses</v>
      </c>
      <c r="AP335" s="147" t="s">
        <v>67</v>
      </c>
      <c r="AQ335" s="147" t="s">
        <v>67</v>
      </c>
      <c r="AR335" s="147"/>
      <c r="AS335" s="209" t="s">
        <v>68</v>
      </c>
      <c r="AT335" s="223" t="str">
        <f>MONTH(B335)&amp;"/"&amp;YEAR(B335)</f>
        <v>1/2024</v>
      </c>
      <c r="AU335" s="223">
        <f>WEEKNUM(B335)-WEEKNUM(EOMONTH(B335,-1)+1)+1</f>
        <v>1</v>
      </c>
      <c r="AV335" s="209" t="str">
        <f>MONTH(R335)&amp;"/"&amp;YEAR(R335)</f>
        <v>11/2025</v>
      </c>
      <c r="AW335" s="209">
        <f>WEEKNUM(R335)-WEEKNUM(EOMONTH(R335,-1)+1)+1</f>
        <v>3</v>
      </c>
      <c r="AX335" s="209">
        <f>IF(BB335="S",IF(Q335="1. Aceitou o programa",R335-B335,0),0)</f>
        <v>679</v>
      </c>
      <c r="AY335" s="209">
        <f>IF(BB335="S",IF(AND(S335&lt;&gt;"",R335&lt;&gt;""),S335-R335,0),0)</f>
        <v>0</v>
      </c>
      <c r="AZ335" s="209">
        <f>IF(BB335="S",IF(Q335="1. Aceitou o programa",IF(OR(X335="Não se Aplica",X335=""),IF(OR(W335="Não se Aplica",W335=""),0,W335-V335),AVERAGE(X335-W335,W335-V335)),0),0)</f>
        <v>0</v>
      </c>
      <c r="BA335" s="209">
        <f>IF(BB335="S",IF(AND(Q335="1. Aceitou o programa",AH335="Realizada"),IFERROR(IF(AG335="",0,AG335-R335),0),0),0)</f>
        <v>0</v>
      </c>
      <c r="BB335" s="209" t="str">
        <f>_xlfn.XLOOKUP(U335,'Lista Suspensa'!$AA$20:$AA$23,'Lista Suspensa'!$AB$20:$AB$23,"N/A")</f>
        <v>S</v>
      </c>
    </row>
    <row r="336" spans="1:54" ht="12" customHeight="1">
      <c r="A336" s="151" t="s">
        <v>121</v>
      </c>
      <c r="B336" s="152">
        <v>45292</v>
      </c>
      <c r="C336" s="153" t="s">
        <v>122</v>
      </c>
      <c r="D336" s="153" t="s">
        <v>56</v>
      </c>
      <c r="E336" s="244">
        <v>78393386</v>
      </c>
      <c r="F336" s="144" t="s">
        <v>774</v>
      </c>
      <c r="G336" s="230"/>
      <c r="H336" s="154">
        <v>37026</v>
      </c>
      <c r="I336" s="153">
        <v>25</v>
      </c>
      <c r="J336" s="148" t="s">
        <v>70</v>
      </c>
      <c r="K336" s="153"/>
      <c r="L336" s="153"/>
      <c r="M336" s="153"/>
      <c r="N336" s="153"/>
      <c r="O336" s="155" t="s">
        <v>775</v>
      </c>
      <c r="P336" s="156" t="s">
        <v>60</v>
      </c>
      <c r="Q336" s="157" t="s">
        <v>110</v>
      </c>
      <c r="R336" s="158">
        <v>45971</v>
      </c>
      <c r="S336" s="159"/>
      <c r="T336" s="159" t="s">
        <v>62</v>
      </c>
      <c r="U336" s="159" t="s">
        <v>111</v>
      </c>
      <c r="V336" s="154">
        <v>45971</v>
      </c>
      <c r="W336" s="154" t="s">
        <v>126</v>
      </c>
      <c r="X336" s="154" t="s">
        <v>126</v>
      </c>
      <c r="Y336" s="160"/>
      <c r="Z336" s="160" t="s">
        <v>166</v>
      </c>
      <c r="AA336" s="153">
        <v>84</v>
      </c>
      <c r="AB336" s="153">
        <v>1.58</v>
      </c>
      <c r="AC336" s="182">
        <f t="shared" si="12"/>
        <v>33.648453773433737</v>
      </c>
      <c r="AD336" s="153" t="str">
        <f t="shared" si="13"/>
        <v>OBESIDADE I</v>
      </c>
      <c r="AE336" s="233" t="s">
        <v>135</v>
      </c>
      <c r="AF336" s="153" t="s">
        <v>130</v>
      </c>
      <c r="AG336" s="159"/>
      <c r="AH336" s="153"/>
      <c r="AI336" s="161"/>
      <c r="AJ336" s="153"/>
      <c r="AK336" s="153"/>
      <c r="AL336" s="207" t="s">
        <v>131</v>
      </c>
      <c r="AM336" s="207"/>
      <c r="AN336" s="207"/>
      <c r="AO336" s="207" t="str">
        <f ca="1">IF(R336="","",IF(R336&gt;TODAY(),"0 meses",DATEDIF(R336,TODAY(),"m") &amp; " meses"))</f>
        <v>7 meses</v>
      </c>
      <c r="AP336" s="147" t="s">
        <v>67</v>
      </c>
      <c r="AQ336" s="147" t="s">
        <v>67</v>
      </c>
      <c r="AR336" s="147"/>
      <c r="AS336" s="209" t="s">
        <v>68</v>
      </c>
      <c r="AT336" s="223" t="str">
        <f>MONTH(B336)&amp;"/"&amp;YEAR(B336)</f>
        <v>1/2024</v>
      </c>
      <c r="AU336" s="223">
        <f>WEEKNUM(B336)-WEEKNUM(EOMONTH(B336,-1)+1)+1</f>
        <v>1</v>
      </c>
      <c r="AV336" s="209" t="str">
        <f>MONTH(R336)&amp;"/"&amp;YEAR(R336)</f>
        <v>11/2025</v>
      </c>
      <c r="AW336" s="209">
        <f>WEEKNUM(R336)-WEEKNUM(EOMONTH(R336,-1)+1)+1</f>
        <v>3</v>
      </c>
      <c r="AX336" s="209">
        <f>IF(BB336="S",IF(Q336="1. Aceitou o programa",R336-B336,0),0)</f>
        <v>679</v>
      </c>
      <c r="AY336" s="209">
        <f>IF(BB336="S",IF(AND(S336&lt;&gt;"",R336&lt;&gt;""),S336-R336,0),0)</f>
        <v>0</v>
      </c>
      <c r="AZ336" s="209">
        <f>IF(BB336="S",IF(Q336="1. Aceitou o programa",IF(OR(X336="Não se Aplica",X336=""),IF(OR(W336="Não se Aplica",W336=""),0,W336-V336),AVERAGE(X336-W336,W336-V336)),0),0)</f>
        <v>0</v>
      </c>
      <c r="BA336" s="209">
        <f>IF(BB336="S",IF(AND(Q336="1. Aceitou o programa",AH336="Realizada"),IFERROR(IF(AG336="",0,AG336-R336),0),0),0)</f>
        <v>0</v>
      </c>
      <c r="BB336" s="209" t="str">
        <f>_xlfn.XLOOKUP(U336,'Lista Suspensa'!$AA$20:$AA$23,'Lista Suspensa'!$AB$20:$AB$23,"N/A")</f>
        <v>S</v>
      </c>
    </row>
    <row r="337" spans="1:54" ht="12" customHeight="1">
      <c r="A337" s="151" t="s">
        <v>54</v>
      </c>
      <c r="B337" s="152">
        <v>46034</v>
      </c>
      <c r="C337" s="153" t="s">
        <v>297</v>
      </c>
      <c r="D337" s="153" t="s">
        <v>455</v>
      </c>
      <c r="E337" s="244">
        <v>78389818</v>
      </c>
      <c r="F337" s="144" t="s">
        <v>776</v>
      </c>
      <c r="G337" s="230"/>
      <c r="H337" s="154">
        <v>29134</v>
      </c>
      <c r="I337" s="153">
        <v>46</v>
      </c>
      <c r="J337" s="148" t="s">
        <v>58</v>
      </c>
      <c r="K337" s="153"/>
      <c r="L337" s="153"/>
      <c r="M337" s="153"/>
      <c r="N337" s="153"/>
      <c r="O337" s="155">
        <v>11988522161</v>
      </c>
      <c r="P337" s="156" t="s">
        <v>60</v>
      </c>
      <c r="Q337" s="157" t="s">
        <v>110</v>
      </c>
      <c r="R337" s="158">
        <v>45972</v>
      </c>
      <c r="S337" s="159"/>
      <c r="T337" s="159" t="s">
        <v>62</v>
      </c>
      <c r="U337" s="159" t="s">
        <v>111</v>
      </c>
      <c r="V337" s="154">
        <v>45972</v>
      </c>
      <c r="W337" s="154" t="s">
        <v>126</v>
      </c>
      <c r="X337" s="154" t="s">
        <v>126</v>
      </c>
      <c r="Y337" s="160" t="s">
        <v>777</v>
      </c>
      <c r="Z337" s="160" t="s">
        <v>459</v>
      </c>
      <c r="AA337" s="153">
        <v>162</v>
      </c>
      <c r="AB337" s="153">
        <v>1.87</v>
      </c>
      <c r="AC337" s="182">
        <f t="shared" si="12"/>
        <v>46.326746546941571</v>
      </c>
      <c r="AD337" s="153" t="str">
        <f t="shared" si="13"/>
        <v>OBESIDADE III</v>
      </c>
      <c r="AE337" s="233" t="s">
        <v>135</v>
      </c>
      <c r="AF337" s="153" t="s">
        <v>161</v>
      </c>
      <c r="AG337" s="159" t="s">
        <v>778</v>
      </c>
      <c r="AH337" s="153"/>
      <c r="AI337" s="161"/>
      <c r="AJ337" s="153"/>
      <c r="AK337" s="153"/>
      <c r="AL337" s="207" t="s">
        <v>131</v>
      </c>
      <c r="AM337" s="207"/>
      <c r="AN337" s="207"/>
      <c r="AO337" s="207" t="str">
        <f ca="1">IF(R337="","",IF(R337&gt;TODAY(),"0 meses",DATEDIF(R337,TODAY(),"m") &amp; " meses"))</f>
        <v>6 meses</v>
      </c>
      <c r="AP337" s="147" t="s">
        <v>67</v>
      </c>
      <c r="AQ337" s="147" t="s">
        <v>67</v>
      </c>
      <c r="AR337" s="147"/>
      <c r="AS337" s="209" t="s">
        <v>68</v>
      </c>
      <c r="AT337" s="223" t="str">
        <f>MONTH(B337)&amp;"/"&amp;YEAR(B337)</f>
        <v>1/2026</v>
      </c>
      <c r="AU337" s="223">
        <f>WEEKNUM(B337)-WEEKNUM(EOMONTH(B337,-1)+1)+1</f>
        <v>3</v>
      </c>
      <c r="AV337" s="209" t="str">
        <f>MONTH(R337)&amp;"/"&amp;YEAR(R337)</f>
        <v>11/2025</v>
      </c>
      <c r="AW337" s="209">
        <f>WEEKNUM(R337)-WEEKNUM(EOMONTH(R337,-1)+1)+1</f>
        <v>3</v>
      </c>
      <c r="AX337" s="209">
        <f>IF(BB337="S",IF(Q337="1. Aceitou o programa",R337-B337,0),0)</f>
        <v>-62</v>
      </c>
      <c r="AY337" s="209">
        <f>IF(BB337="S",IF(AND(S337&lt;&gt;"",R337&lt;&gt;""),S337-R337,0),0)</f>
        <v>0</v>
      </c>
      <c r="AZ337" s="209">
        <f>IF(BB337="S",IF(Q337="1. Aceitou o programa",IF(OR(X337="Não se Aplica",X337=""),IF(OR(W337="Não se Aplica",W337=""),0,W337-V337),AVERAGE(X337-W337,W337-V337)),0),0)</f>
        <v>0</v>
      </c>
      <c r="BA337" s="209">
        <f>IF(BB337="S",IF(AND(Q337="1. Aceitou o programa",AH337="Realizada"),IFERROR(IF(AG337="",0,AG337-R337),0),0),0)</f>
        <v>0</v>
      </c>
      <c r="BB337" s="209" t="str">
        <f>_xlfn.XLOOKUP(U337,'Lista Suspensa'!$AA$20:$AA$23,'Lista Suspensa'!$AB$20:$AB$23,"N/A")</f>
        <v>S</v>
      </c>
    </row>
    <row r="338" spans="1:54" ht="12" customHeight="1">
      <c r="A338" s="151" t="s">
        <v>121</v>
      </c>
      <c r="B338" s="152">
        <v>45292</v>
      </c>
      <c r="C338" s="153" t="s">
        <v>297</v>
      </c>
      <c r="D338" s="153" t="s">
        <v>274</v>
      </c>
      <c r="E338" s="244">
        <v>93122324</v>
      </c>
      <c r="F338" s="144" t="s">
        <v>779</v>
      </c>
      <c r="G338" s="230"/>
      <c r="H338" s="154">
        <v>30183</v>
      </c>
      <c r="I338" s="153">
        <v>43</v>
      </c>
      <c r="J338" s="148" t="s">
        <v>70</v>
      </c>
      <c r="K338" s="153" t="s">
        <v>101</v>
      </c>
      <c r="L338" s="153"/>
      <c r="M338" s="153"/>
      <c r="N338" s="153"/>
      <c r="O338" s="155" t="s">
        <v>780</v>
      </c>
      <c r="P338" s="156" t="s">
        <v>60</v>
      </c>
      <c r="Q338" s="157" t="s">
        <v>110</v>
      </c>
      <c r="R338" s="158">
        <v>45972</v>
      </c>
      <c r="S338" s="159"/>
      <c r="T338" s="159" t="s">
        <v>62</v>
      </c>
      <c r="U338" s="159" t="s">
        <v>111</v>
      </c>
      <c r="V338" s="154">
        <v>45972</v>
      </c>
      <c r="W338" s="154" t="s">
        <v>126</v>
      </c>
      <c r="X338" s="154" t="s">
        <v>126</v>
      </c>
      <c r="Y338" s="160"/>
      <c r="Z338" s="160" t="s">
        <v>128</v>
      </c>
      <c r="AA338" s="153">
        <v>106</v>
      </c>
      <c r="AB338" s="153">
        <v>1.65</v>
      </c>
      <c r="AC338" s="182">
        <f t="shared" si="12"/>
        <v>38.934802571166209</v>
      </c>
      <c r="AD338" s="153" t="str">
        <f t="shared" si="13"/>
        <v>OBESIDADE II</v>
      </c>
      <c r="AE338" s="233" t="s">
        <v>135</v>
      </c>
      <c r="AF338" s="153" t="s">
        <v>130</v>
      </c>
      <c r="AG338" s="159"/>
      <c r="AH338" s="153"/>
      <c r="AI338" s="161"/>
      <c r="AJ338" s="153"/>
      <c r="AK338" s="153"/>
      <c r="AL338" s="207" t="s">
        <v>131</v>
      </c>
      <c r="AM338" s="207"/>
      <c r="AN338" s="207"/>
      <c r="AO338" s="207" t="str">
        <f ca="1">IF(R338="","",IF(R338&gt;TODAY(),"0 meses",DATEDIF(R338,TODAY(),"m") &amp; " meses"))</f>
        <v>6 meses</v>
      </c>
      <c r="AP338" s="147" t="s">
        <v>67</v>
      </c>
      <c r="AQ338" s="147" t="s">
        <v>67</v>
      </c>
      <c r="AR338" s="147"/>
      <c r="AS338" s="209" t="s">
        <v>68</v>
      </c>
      <c r="AT338" s="223" t="str">
        <f>MONTH(B338)&amp;"/"&amp;YEAR(B338)</f>
        <v>1/2024</v>
      </c>
      <c r="AU338" s="223">
        <f>WEEKNUM(B338)-WEEKNUM(EOMONTH(B338,-1)+1)+1</f>
        <v>1</v>
      </c>
      <c r="AV338" s="209" t="str">
        <f>MONTH(R338)&amp;"/"&amp;YEAR(R338)</f>
        <v>11/2025</v>
      </c>
      <c r="AW338" s="209">
        <f>WEEKNUM(R338)-WEEKNUM(EOMONTH(R338,-1)+1)+1</f>
        <v>3</v>
      </c>
      <c r="AX338" s="209">
        <f>IF(BB338="S",IF(Q338="1. Aceitou o programa",R338-B338,0),0)</f>
        <v>680</v>
      </c>
      <c r="AY338" s="209">
        <f>IF(BB338="S",IF(AND(S338&lt;&gt;"",R338&lt;&gt;""),S338-R338,0),0)</f>
        <v>0</v>
      </c>
      <c r="AZ338" s="209">
        <f>IF(BB338="S",IF(Q338="1. Aceitou o programa",IF(OR(X338="Não se Aplica",X338=""),IF(OR(W338="Não se Aplica",W338=""),0,W338-V338),AVERAGE(X338-W338,W338-V338)),0),0)</f>
        <v>0</v>
      </c>
      <c r="BA338" s="209">
        <f>IF(BB338="S",IF(AND(Q338="1. Aceitou o programa",AH338="Realizada"),IFERROR(IF(AG338="",0,AG338-R338),0),0),0)</f>
        <v>0</v>
      </c>
      <c r="BB338" s="209" t="str">
        <f>_xlfn.XLOOKUP(U338,'Lista Suspensa'!$AA$20:$AA$23,'Lista Suspensa'!$AB$20:$AB$23,"N/A")</f>
        <v>S</v>
      </c>
    </row>
    <row r="339" spans="1:54" ht="12" customHeight="1">
      <c r="A339" s="151" t="s">
        <v>121</v>
      </c>
      <c r="B339" s="152">
        <v>45292</v>
      </c>
      <c r="C339" s="153" t="s">
        <v>122</v>
      </c>
      <c r="D339" s="153" t="s">
        <v>56</v>
      </c>
      <c r="E339" s="244">
        <v>95065033</v>
      </c>
      <c r="F339" s="144" t="s">
        <v>781</v>
      </c>
      <c r="G339" s="230"/>
      <c r="H339" s="154">
        <v>31946</v>
      </c>
      <c r="I339" s="153">
        <v>38</v>
      </c>
      <c r="J339" s="148" t="s">
        <v>70</v>
      </c>
      <c r="K339" s="153" t="s">
        <v>101</v>
      </c>
      <c r="L339" s="153"/>
      <c r="M339" s="153"/>
      <c r="N339" s="153"/>
      <c r="O339" s="155" t="s">
        <v>782</v>
      </c>
      <c r="P339" s="156" t="s">
        <v>60</v>
      </c>
      <c r="Q339" s="157" t="s">
        <v>110</v>
      </c>
      <c r="R339" s="158">
        <v>45973</v>
      </c>
      <c r="S339" s="159"/>
      <c r="T339" s="159" t="s">
        <v>62</v>
      </c>
      <c r="U339" s="159" t="s">
        <v>111</v>
      </c>
      <c r="V339" s="154">
        <v>45973</v>
      </c>
      <c r="W339" s="154" t="s">
        <v>126</v>
      </c>
      <c r="X339" s="154" t="s">
        <v>126</v>
      </c>
      <c r="Y339" s="160"/>
      <c r="Z339" s="160" t="s">
        <v>128</v>
      </c>
      <c r="AA339" s="153">
        <v>94</v>
      </c>
      <c r="AB339" s="153">
        <v>1.62</v>
      </c>
      <c r="AC339" s="182">
        <f t="shared" si="12"/>
        <v>35.817710714830049</v>
      </c>
      <c r="AD339" s="153" t="str">
        <f t="shared" si="13"/>
        <v>OBESIDADE II</v>
      </c>
      <c r="AE339" s="233" t="s">
        <v>135</v>
      </c>
      <c r="AF339" s="153" t="s">
        <v>130</v>
      </c>
      <c r="AG339" s="159"/>
      <c r="AH339" s="153"/>
      <c r="AI339" s="161"/>
      <c r="AJ339" s="153"/>
      <c r="AK339" s="153"/>
      <c r="AL339" s="207" t="s">
        <v>131</v>
      </c>
      <c r="AM339" s="207"/>
      <c r="AN339" s="207"/>
      <c r="AO339" s="207" t="str">
        <f ca="1">IF(R339="","",IF(R339&gt;TODAY(),"0 meses",DATEDIF(R339,TODAY(),"m") &amp; " meses"))</f>
        <v>6 meses</v>
      </c>
      <c r="AP339" s="147" t="s">
        <v>67</v>
      </c>
      <c r="AQ339" s="147" t="s">
        <v>67</v>
      </c>
      <c r="AR339" s="147"/>
      <c r="AS339" s="209" t="s">
        <v>68</v>
      </c>
      <c r="AT339" s="223" t="str">
        <f>MONTH(B339)&amp;"/"&amp;YEAR(B339)</f>
        <v>1/2024</v>
      </c>
      <c r="AU339" s="223">
        <f>WEEKNUM(B339)-WEEKNUM(EOMONTH(B339,-1)+1)+1</f>
        <v>1</v>
      </c>
      <c r="AV339" s="209" t="str">
        <f>MONTH(R339)&amp;"/"&amp;YEAR(R339)</f>
        <v>11/2025</v>
      </c>
      <c r="AW339" s="209">
        <f>WEEKNUM(R339)-WEEKNUM(EOMONTH(R339,-1)+1)+1</f>
        <v>3</v>
      </c>
      <c r="AX339" s="209">
        <f>IF(BB339="S",IF(Q339="1. Aceitou o programa",R339-B339,0),0)</f>
        <v>681</v>
      </c>
      <c r="AY339" s="209">
        <f>IF(BB339="S",IF(AND(S339&lt;&gt;"",R339&lt;&gt;""),S339-R339,0),0)</f>
        <v>0</v>
      </c>
      <c r="AZ339" s="209">
        <f>IF(BB339="S",IF(Q339="1. Aceitou o programa",IF(OR(X339="Não se Aplica",X339=""),IF(OR(W339="Não se Aplica",W339=""),0,W339-V339),AVERAGE(X339-W339,W339-V339)),0),0)</f>
        <v>0</v>
      </c>
      <c r="BA339" s="209">
        <f>IF(BB339="S",IF(AND(Q339="1. Aceitou o programa",AH339="Realizada"),IFERROR(IF(AG339="",0,AG339-R339),0),0),0)</f>
        <v>0</v>
      </c>
      <c r="BB339" s="209" t="str">
        <f>_xlfn.XLOOKUP(U339,'Lista Suspensa'!$AA$20:$AA$23,'Lista Suspensa'!$AB$20:$AB$23,"N/A")</f>
        <v>S</v>
      </c>
    </row>
    <row r="340" spans="1:54" ht="12" customHeight="1">
      <c r="A340" s="151" t="s">
        <v>121</v>
      </c>
      <c r="B340" s="152">
        <v>45292</v>
      </c>
      <c r="C340" s="153" t="s">
        <v>122</v>
      </c>
      <c r="D340" s="153" t="s">
        <v>56</v>
      </c>
      <c r="E340" s="244">
        <v>819634107</v>
      </c>
      <c r="F340" s="144" t="s">
        <v>783</v>
      </c>
      <c r="G340" s="230"/>
      <c r="H340" s="154">
        <v>30212</v>
      </c>
      <c r="I340" s="153">
        <v>43</v>
      </c>
      <c r="J340" s="148" t="s">
        <v>70</v>
      </c>
      <c r="K340" s="153" t="s">
        <v>59</v>
      </c>
      <c r="L340" s="153"/>
      <c r="M340" s="153"/>
      <c r="N340" s="153"/>
      <c r="O340" s="155" t="s">
        <v>784</v>
      </c>
      <c r="P340" s="156" t="s">
        <v>60</v>
      </c>
      <c r="Q340" s="157" t="s">
        <v>110</v>
      </c>
      <c r="R340" s="158">
        <v>45973</v>
      </c>
      <c r="S340" s="159"/>
      <c r="T340" s="159" t="s">
        <v>62</v>
      </c>
      <c r="U340" s="159" t="s">
        <v>111</v>
      </c>
      <c r="V340" s="154">
        <v>45973</v>
      </c>
      <c r="W340" s="154" t="s">
        <v>126</v>
      </c>
      <c r="X340" s="154" t="s">
        <v>126</v>
      </c>
      <c r="Y340" s="160"/>
      <c r="Z340" s="160" t="s">
        <v>128</v>
      </c>
      <c r="AA340" s="153">
        <v>89</v>
      </c>
      <c r="AB340" s="153">
        <v>1.72</v>
      </c>
      <c r="AC340" s="182">
        <f t="shared" si="12"/>
        <v>30.08382909680909</v>
      </c>
      <c r="AD340" s="153" t="str">
        <f t="shared" si="13"/>
        <v>OBESIDADE I</v>
      </c>
      <c r="AE340" s="233" t="s">
        <v>135</v>
      </c>
      <c r="AF340" s="153" t="s">
        <v>130</v>
      </c>
      <c r="AG340" s="159"/>
      <c r="AH340" s="153"/>
      <c r="AI340" s="161"/>
      <c r="AJ340" s="153"/>
      <c r="AK340" s="153"/>
      <c r="AL340" s="207" t="s">
        <v>131</v>
      </c>
      <c r="AM340" s="207"/>
      <c r="AN340" s="207"/>
      <c r="AO340" s="207" t="str">
        <f ca="1">IF(R340="","",IF(R340&gt;TODAY(),"0 meses",DATEDIF(R340,TODAY(),"m") &amp; " meses"))</f>
        <v>6 meses</v>
      </c>
      <c r="AP340" s="147" t="s">
        <v>67</v>
      </c>
      <c r="AQ340" s="147" t="s">
        <v>67</v>
      </c>
      <c r="AR340" s="147"/>
      <c r="AS340" s="209" t="s">
        <v>68</v>
      </c>
      <c r="AT340" s="223" t="str">
        <f>MONTH(B340)&amp;"/"&amp;YEAR(B340)</f>
        <v>1/2024</v>
      </c>
      <c r="AU340" s="223">
        <f>WEEKNUM(B340)-WEEKNUM(EOMONTH(B340,-1)+1)+1</f>
        <v>1</v>
      </c>
      <c r="AV340" s="209" t="str">
        <f>MONTH(R340)&amp;"/"&amp;YEAR(R340)</f>
        <v>11/2025</v>
      </c>
      <c r="AW340" s="209">
        <f>WEEKNUM(R340)-WEEKNUM(EOMONTH(R340,-1)+1)+1</f>
        <v>3</v>
      </c>
      <c r="AX340" s="209">
        <f>IF(BB340="S",IF(Q340="1. Aceitou o programa",R340-B340,0),0)</f>
        <v>681</v>
      </c>
      <c r="AY340" s="209">
        <f>IF(BB340="S",IF(AND(S340&lt;&gt;"",R340&lt;&gt;""),S340-R340,0),0)</f>
        <v>0</v>
      </c>
      <c r="AZ340" s="209">
        <f>IF(BB340="S",IF(Q340="1. Aceitou o programa",IF(OR(X340="Não se Aplica",X340=""),IF(OR(W340="Não se Aplica",W340=""),0,W340-V340),AVERAGE(X340-W340,W340-V340)),0),0)</f>
        <v>0</v>
      </c>
      <c r="BA340" s="209">
        <f>IF(BB340="S",IF(AND(Q340="1. Aceitou o programa",AH340="Realizada"),IFERROR(IF(AG340="",0,AG340-R340),0),0),0)</f>
        <v>0</v>
      </c>
      <c r="BB340" s="209" t="str">
        <f>_xlfn.XLOOKUP(U340,'Lista Suspensa'!$AA$20:$AA$23,'Lista Suspensa'!$AB$20:$AB$23,"N/A")</f>
        <v>S</v>
      </c>
    </row>
    <row r="341" spans="1:54" ht="12" customHeight="1">
      <c r="A341" s="151" t="s">
        <v>121</v>
      </c>
      <c r="B341" s="152">
        <v>45292</v>
      </c>
      <c r="C341" s="153" t="s">
        <v>122</v>
      </c>
      <c r="D341" s="153" t="s">
        <v>56</v>
      </c>
      <c r="E341" s="244">
        <v>95670713</v>
      </c>
      <c r="F341" s="144" t="s">
        <v>785</v>
      </c>
      <c r="G341" s="230"/>
      <c r="H341" s="154">
        <v>30462</v>
      </c>
      <c r="I341" s="153">
        <v>42</v>
      </c>
      <c r="J341" s="148" t="s">
        <v>58</v>
      </c>
      <c r="K341" s="153" t="s">
        <v>59</v>
      </c>
      <c r="L341" s="153"/>
      <c r="M341" s="153"/>
      <c r="N341" s="153"/>
      <c r="O341" s="155" t="s">
        <v>786</v>
      </c>
      <c r="P341" s="156" t="s">
        <v>60</v>
      </c>
      <c r="Q341" s="157" t="s">
        <v>110</v>
      </c>
      <c r="R341" s="158">
        <v>45973</v>
      </c>
      <c r="S341" s="159"/>
      <c r="T341" s="159" t="s">
        <v>62</v>
      </c>
      <c r="U341" s="159" t="s">
        <v>111</v>
      </c>
      <c r="V341" s="154">
        <v>45973</v>
      </c>
      <c r="W341" s="154" t="s">
        <v>126</v>
      </c>
      <c r="X341" s="154" t="s">
        <v>126</v>
      </c>
      <c r="Y341" s="160" t="s">
        <v>787</v>
      </c>
      <c r="Z341" s="160" t="s">
        <v>134</v>
      </c>
      <c r="AA341" s="153">
        <v>111</v>
      </c>
      <c r="AB341" s="153">
        <v>1.82</v>
      </c>
      <c r="AC341" s="182">
        <f t="shared" si="12"/>
        <v>33.510445598357684</v>
      </c>
      <c r="AD341" s="153" t="str">
        <f t="shared" si="13"/>
        <v>OBESIDADE I</v>
      </c>
      <c r="AE341" s="233" t="s">
        <v>135</v>
      </c>
      <c r="AF341" s="153" t="s">
        <v>130</v>
      </c>
      <c r="AG341" s="159"/>
      <c r="AH341" s="153"/>
      <c r="AI341" s="161"/>
      <c r="AJ341" s="153"/>
      <c r="AK341" s="153"/>
      <c r="AL341" s="207" t="s">
        <v>131</v>
      </c>
      <c r="AM341" s="207"/>
      <c r="AN341" s="207"/>
      <c r="AO341" s="207" t="str">
        <f ca="1">IF(R341="","",IF(R341&gt;TODAY(),"0 meses",DATEDIF(R341,TODAY(),"m") &amp; " meses"))</f>
        <v>6 meses</v>
      </c>
      <c r="AP341" s="147" t="s">
        <v>67</v>
      </c>
      <c r="AQ341" s="147" t="s">
        <v>67</v>
      </c>
      <c r="AR341" s="147"/>
      <c r="AS341" s="209" t="s">
        <v>68</v>
      </c>
      <c r="AT341" s="223" t="str">
        <f>MONTH(B341)&amp;"/"&amp;YEAR(B341)</f>
        <v>1/2024</v>
      </c>
      <c r="AU341" s="223">
        <f>WEEKNUM(B341)-WEEKNUM(EOMONTH(B341,-1)+1)+1</f>
        <v>1</v>
      </c>
      <c r="AV341" s="209" t="str">
        <f>MONTH(R341)&amp;"/"&amp;YEAR(R341)</f>
        <v>11/2025</v>
      </c>
      <c r="AW341" s="209">
        <f>WEEKNUM(R341)-WEEKNUM(EOMONTH(R341,-1)+1)+1</f>
        <v>3</v>
      </c>
      <c r="AX341" s="209">
        <f>IF(BB341="S",IF(Q341="1. Aceitou o programa",R341-B341,0),0)</f>
        <v>681</v>
      </c>
      <c r="AY341" s="209">
        <f>IF(BB341="S",IF(AND(S341&lt;&gt;"",R341&lt;&gt;""),S341-R341,0),0)</f>
        <v>0</v>
      </c>
      <c r="AZ341" s="209">
        <f>IF(BB341="S",IF(Q341="1. Aceitou o programa",IF(OR(X341="Não se Aplica",X341=""),IF(OR(W341="Não se Aplica",W341=""),0,W341-V341),AVERAGE(X341-W341,W341-V341)),0),0)</f>
        <v>0</v>
      </c>
      <c r="BA341" s="209">
        <f>IF(BB341="S",IF(AND(Q341="1. Aceitou o programa",AH341="Realizada"),IFERROR(IF(AG341="",0,AG341-R341),0),0),0)</f>
        <v>0</v>
      </c>
      <c r="BB341" s="209" t="str">
        <f>_xlfn.XLOOKUP(U341,'Lista Suspensa'!$AA$20:$AA$23,'Lista Suspensa'!$AB$20:$AB$23,"N/A")</f>
        <v>S</v>
      </c>
    </row>
    <row r="342" spans="1:54" ht="12" customHeight="1">
      <c r="A342" s="151" t="s">
        <v>121</v>
      </c>
      <c r="B342" s="152">
        <v>45292</v>
      </c>
      <c r="C342" s="153" t="s">
        <v>122</v>
      </c>
      <c r="D342" s="153" t="s">
        <v>56</v>
      </c>
      <c r="E342" s="244">
        <v>56699417</v>
      </c>
      <c r="F342" s="144" t="s">
        <v>788</v>
      </c>
      <c r="G342" s="230"/>
      <c r="H342" s="154">
        <v>29763</v>
      </c>
      <c r="I342" s="153">
        <v>44</v>
      </c>
      <c r="J342" s="148" t="s">
        <v>70</v>
      </c>
      <c r="K342" s="153"/>
      <c r="L342" s="153"/>
      <c r="M342" s="153"/>
      <c r="N342" s="153"/>
      <c r="O342" s="155" t="s">
        <v>789</v>
      </c>
      <c r="P342" s="156" t="s">
        <v>60</v>
      </c>
      <c r="Q342" s="157" t="s">
        <v>110</v>
      </c>
      <c r="R342" s="158">
        <v>45973</v>
      </c>
      <c r="S342" s="159"/>
      <c r="T342" s="159" t="s">
        <v>62</v>
      </c>
      <c r="U342" s="159" t="s">
        <v>111</v>
      </c>
      <c r="V342" s="154">
        <v>45973</v>
      </c>
      <c r="W342" s="154" t="s">
        <v>126</v>
      </c>
      <c r="X342" s="154" t="s">
        <v>126</v>
      </c>
      <c r="Y342" s="160"/>
      <c r="Z342" s="160" t="s">
        <v>166</v>
      </c>
      <c r="AA342" s="153">
        <v>82</v>
      </c>
      <c r="AB342" s="153">
        <v>1.53</v>
      </c>
      <c r="AC342" s="182">
        <f t="shared" si="12"/>
        <v>35.029262249562137</v>
      </c>
      <c r="AD342" s="153" t="str">
        <f t="shared" si="13"/>
        <v>OBESIDADE II</v>
      </c>
      <c r="AE342" s="233" t="s">
        <v>135</v>
      </c>
      <c r="AF342" s="153" t="s">
        <v>130</v>
      </c>
      <c r="AG342" s="159"/>
      <c r="AH342" s="153"/>
      <c r="AI342" s="161"/>
      <c r="AJ342" s="153"/>
      <c r="AK342" s="153"/>
      <c r="AL342" s="207" t="s">
        <v>131</v>
      </c>
      <c r="AM342" s="207"/>
      <c r="AN342" s="207"/>
      <c r="AO342" s="207" t="str">
        <f ca="1">IF(R342="","",IF(R342&gt;TODAY(),"0 meses",DATEDIF(R342,TODAY(),"m") &amp; " meses"))</f>
        <v>6 meses</v>
      </c>
      <c r="AP342" s="147" t="s">
        <v>67</v>
      </c>
      <c r="AQ342" s="147" t="s">
        <v>67</v>
      </c>
      <c r="AR342" s="147"/>
      <c r="AS342" s="209" t="s">
        <v>68</v>
      </c>
      <c r="AT342" s="223" t="str">
        <f>MONTH(B342)&amp;"/"&amp;YEAR(B342)</f>
        <v>1/2024</v>
      </c>
      <c r="AU342" s="223">
        <f>WEEKNUM(B342)-WEEKNUM(EOMONTH(B342,-1)+1)+1</f>
        <v>1</v>
      </c>
      <c r="AV342" s="209" t="str">
        <f>MONTH(R342)&amp;"/"&amp;YEAR(R342)</f>
        <v>11/2025</v>
      </c>
      <c r="AW342" s="209">
        <f>WEEKNUM(R342)-WEEKNUM(EOMONTH(R342,-1)+1)+1</f>
        <v>3</v>
      </c>
      <c r="AX342" s="209">
        <f>IF(BB342="S",IF(Q342="1. Aceitou o programa",R342-B342,0),0)</f>
        <v>681</v>
      </c>
      <c r="AY342" s="209">
        <f>IF(BB342="S",IF(AND(S342&lt;&gt;"",R342&lt;&gt;""),S342-R342,0),0)</f>
        <v>0</v>
      </c>
      <c r="AZ342" s="209">
        <f>IF(BB342="S",IF(Q342="1. Aceitou o programa",IF(OR(X342="Não se Aplica",X342=""),IF(OR(W342="Não se Aplica",W342=""),0,W342-V342),AVERAGE(X342-W342,W342-V342)),0),0)</f>
        <v>0</v>
      </c>
      <c r="BA342" s="209">
        <f>IF(BB342="S",IF(AND(Q342="1. Aceitou o programa",AH342="Realizada"),IFERROR(IF(AG342="",0,AG342-R342),0),0),0)</f>
        <v>0</v>
      </c>
      <c r="BB342" s="209" t="str">
        <f>_xlfn.XLOOKUP(U342,'Lista Suspensa'!$AA$20:$AA$23,'Lista Suspensa'!$AB$20:$AB$23,"N/A")</f>
        <v>S</v>
      </c>
    </row>
    <row r="343" spans="1:54" ht="12" customHeight="1">
      <c r="A343" s="151" t="s">
        <v>121</v>
      </c>
      <c r="B343" s="152">
        <v>45292</v>
      </c>
      <c r="C343" s="153" t="s">
        <v>122</v>
      </c>
      <c r="D343" s="153" t="s">
        <v>56</v>
      </c>
      <c r="E343" s="244">
        <v>92927832</v>
      </c>
      <c r="F343" s="144" t="s">
        <v>790</v>
      </c>
      <c r="G343" s="230"/>
      <c r="H343" s="154">
        <v>32116</v>
      </c>
      <c r="I343" s="153">
        <v>38</v>
      </c>
      <c r="J343" s="148" t="s">
        <v>70</v>
      </c>
      <c r="K343" s="153"/>
      <c r="L343" s="153"/>
      <c r="M343" s="153"/>
      <c r="N343" s="153"/>
      <c r="O343" s="155" t="s">
        <v>791</v>
      </c>
      <c r="P343" s="156" t="s">
        <v>60</v>
      </c>
      <c r="Q343" s="157" t="s">
        <v>110</v>
      </c>
      <c r="R343" s="158">
        <v>45973</v>
      </c>
      <c r="S343" s="159"/>
      <c r="T343" s="159" t="s">
        <v>62</v>
      </c>
      <c r="U343" s="159" t="s">
        <v>111</v>
      </c>
      <c r="V343" s="154">
        <v>45973</v>
      </c>
      <c r="W343" s="154" t="s">
        <v>126</v>
      </c>
      <c r="X343" s="154" t="s">
        <v>126</v>
      </c>
      <c r="Y343" s="160"/>
      <c r="Z343" s="160" t="s">
        <v>134</v>
      </c>
      <c r="AA343" s="153">
        <v>91</v>
      </c>
      <c r="AB343" s="153">
        <v>1.66</v>
      </c>
      <c r="AC343" s="182">
        <f t="shared" si="12"/>
        <v>33.023660908695021</v>
      </c>
      <c r="AD343" s="153" t="str">
        <f t="shared" si="13"/>
        <v>OBESIDADE I</v>
      </c>
      <c r="AE343" s="233" t="s">
        <v>135</v>
      </c>
      <c r="AF343" s="153" t="s">
        <v>130</v>
      </c>
      <c r="AG343" s="159"/>
      <c r="AH343" s="153"/>
      <c r="AI343" s="161"/>
      <c r="AJ343" s="153"/>
      <c r="AK343" s="153"/>
      <c r="AL343" s="207" t="s">
        <v>131</v>
      </c>
      <c r="AM343" s="207"/>
      <c r="AN343" s="207"/>
      <c r="AO343" s="207" t="str">
        <f ca="1">IF(R343="","",IF(R343&gt;TODAY(),"0 meses",DATEDIF(R343,TODAY(),"m") &amp; " meses"))</f>
        <v>6 meses</v>
      </c>
      <c r="AP343" s="147" t="s">
        <v>67</v>
      </c>
      <c r="AQ343" s="147" t="s">
        <v>67</v>
      </c>
      <c r="AR343" s="147"/>
      <c r="AS343" s="209" t="s">
        <v>68</v>
      </c>
      <c r="AT343" s="223" t="str">
        <f>MONTH(B343)&amp;"/"&amp;YEAR(B343)</f>
        <v>1/2024</v>
      </c>
      <c r="AU343" s="223">
        <f>WEEKNUM(B343)-WEEKNUM(EOMONTH(B343,-1)+1)+1</f>
        <v>1</v>
      </c>
      <c r="AV343" s="209" t="str">
        <f>MONTH(R343)&amp;"/"&amp;YEAR(R343)</f>
        <v>11/2025</v>
      </c>
      <c r="AW343" s="209">
        <f>WEEKNUM(R343)-WEEKNUM(EOMONTH(R343,-1)+1)+1</f>
        <v>3</v>
      </c>
      <c r="AX343" s="209">
        <f>IF(BB343="S",IF(Q343="1. Aceitou o programa",R343-B343,0),0)</f>
        <v>681</v>
      </c>
      <c r="AY343" s="209">
        <f>IF(BB343="S",IF(AND(S343&lt;&gt;"",R343&lt;&gt;""),S343-R343,0),0)</f>
        <v>0</v>
      </c>
      <c r="AZ343" s="209">
        <f>IF(BB343="S",IF(Q343="1. Aceitou o programa",IF(OR(X343="Não se Aplica",X343=""),IF(OR(W343="Não se Aplica",W343=""),0,W343-V343),AVERAGE(X343-W343,W343-V343)),0),0)</f>
        <v>0</v>
      </c>
      <c r="BA343" s="209">
        <f>IF(BB343="S",IF(AND(Q343="1. Aceitou o programa",AH343="Realizada"),IFERROR(IF(AG343="",0,AG343-R343),0),0),0)</f>
        <v>0</v>
      </c>
      <c r="BB343" s="209" t="str">
        <f>_xlfn.XLOOKUP(U343,'Lista Suspensa'!$AA$20:$AA$23,'Lista Suspensa'!$AB$20:$AB$23,"N/A")</f>
        <v>S</v>
      </c>
    </row>
    <row r="344" spans="1:54" ht="12" customHeight="1">
      <c r="A344" s="151" t="s">
        <v>121</v>
      </c>
      <c r="B344" s="152">
        <v>45292</v>
      </c>
      <c r="C344" s="153" t="s">
        <v>122</v>
      </c>
      <c r="D344" s="153" t="s">
        <v>56</v>
      </c>
      <c r="E344" s="244">
        <v>92911016</v>
      </c>
      <c r="F344" s="144" t="s">
        <v>792</v>
      </c>
      <c r="G344" s="230"/>
      <c r="H344" s="154">
        <v>35323</v>
      </c>
      <c r="I344" s="153">
        <v>29</v>
      </c>
      <c r="J344" s="148" t="s">
        <v>70</v>
      </c>
      <c r="K344" s="153"/>
      <c r="L344" s="153"/>
      <c r="M344" s="153"/>
      <c r="N344" s="153"/>
      <c r="O344" s="155" t="s">
        <v>793</v>
      </c>
      <c r="P344" s="156" t="s">
        <v>60</v>
      </c>
      <c r="Q344" s="157" t="s">
        <v>110</v>
      </c>
      <c r="R344" s="158">
        <v>45973</v>
      </c>
      <c r="S344" s="159"/>
      <c r="T344" s="159" t="s">
        <v>62</v>
      </c>
      <c r="U344" s="159" t="s">
        <v>111</v>
      </c>
      <c r="V344" s="154">
        <v>45973</v>
      </c>
      <c r="W344" s="154" t="s">
        <v>126</v>
      </c>
      <c r="X344" s="154" t="s">
        <v>126</v>
      </c>
      <c r="Y344" s="160"/>
      <c r="Z344" s="160" t="s">
        <v>166</v>
      </c>
      <c r="AA344" s="153">
        <v>128</v>
      </c>
      <c r="AB344" s="153">
        <v>1.66</v>
      </c>
      <c r="AC344" s="182">
        <f t="shared" si="12"/>
        <v>46.450863695746847</v>
      </c>
      <c r="AD344" s="153" t="str">
        <f t="shared" si="13"/>
        <v>OBESIDADE III</v>
      </c>
      <c r="AE344" s="233" t="s">
        <v>135</v>
      </c>
      <c r="AF344" s="153" t="s">
        <v>130</v>
      </c>
      <c r="AG344" s="159"/>
      <c r="AH344" s="153"/>
      <c r="AI344" s="161"/>
      <c r="AJ344" s="153"/>
      <c r="AK344" s="153"/>
      <c r="AL344" s="207" t="s">
        <v>131</v>
      </c>
      <c r="AM344" s="207"/>
      <c r="AN344" s="207"/>
      <c r="AO344" s="207" t="str">
        <f ca="1">IF(R344="","",IF(R344&gt;TODAY(),"0 meses",DATEDIF(R344,TODAY(),"m") &amp; " meses"))</f>
        <v>6 meses</v>
      </c>
      <c r="AP344" s="147" t="s">
        <v>67</v>
      </c>
      <c r="AQ344" s="147" t="s">
        <v>67</v>
      </c>
      <c r="AR344" s="147"/>
      <c r="AS344" s="209" t="s">
        <v>68</v>
      </c>
      <c r="AT344" s="223" t="str">
        <f>MONTH(B344)&amp;"/"&amp;YEAR(B344)</f>
        <v>1/2024</v>
      </c>
      <c r="AU344" s="223">
        <f>WEEKNUM(B344)-WEEKNUM(EOMONTH(B344,-1)+1)+1</f>
        <v>1</v>
      </c>
      <c r="AV344" s="209" t="str">
        <f>MONTH(R344)&amp;"/"&amp;YEAR(R344)</f>
        <v>11/2025</v>
      </c>
      <c r="AW344" s="209">
        <f>WEEKNUM(R344)-WEEKNUM(EOMONTH(R344,-1)+1)+1</f>
        <v>3</v>
      </c>
      <c r="AX344" s="209">
        <f>IF(BB344="S",IF(Q344="1. Aceitou o programa",R344-B344,0),0)</f>
        <v>681</v>
      </c>
      <c r="AY344" s="209">
        <f>IF(BB344="S",IF(AND(S344&lt;&gt;"",R344&lt;&gt;""),S344-R344,0),0)</f>
        <v>0</v>
      </c>
      <c r="AZ344" s="209">
        <f>IF(BB344="S",IF(Q344="1. Aceitou o programa",IF(OR(X344="Não se Aplica",X344=""),IF(OR(W344="Não se Aplica",W344=""),0,W344-V344),AVERAGE(X344-W344,W344-V344)),0),0)</f>
        <v>0</v>
      </c>
      <c r="BA344" s="209">
        <f>IF(BB344="S",IF(AND(Q344="1. Aceitou o programa",AH344="Realizada"),IFERROR(IF(AG344="",0,AG344-R344),0),0),0)</f>
        <v>0</v>
      </c>
      <c r="BB344" s="209" t="str">
        <f>_xlfn.XLOOKUP(U344,'Lista Suspensa'!$AA$20:$AA$23,'Lista Suspensa'!$AB$20:$AB$23,"N/A")</f>
        <v>S</v>
      </c>
    </row>
    <row r="345" spans="1:54" ht="12" customHeight="1">
      <c r="A345" s="151" t="s">
        <v>121</v>
      </c>
      <c r="B345" s="152">
        <v>45292</v>
      </c>
      <c r="C345" s="153" t="s">
        <v>122</v>
      </c>
      <c r="D345" s="153" t="s">
        <v>56</v>
      </c>
      <c r="E345" s="244">
        <v>93863155</v>
      </c>
      <c r="F345" s="144" t="s">
        <v>794</v>
      </c>
      <c r="G345" s="230"/>
      <c r="H345" s="154">
        <v>30765</v>
      </c>
      <c r="I345" s="153">
        <v>42</v>
      </c>
      <c r="J345" s="148" t="s">
        <v>70</v>
      </c>
      <c r="K345" s="153" t="s">
        <v>101</v>
      </c>
      <c r="L345" s="153"/>
      <c r="M345" s="153"/>
      <c r="N345" s="153"/>
      <c r="O345" s="155" t="s">
        <v>795</v>
      </c>
      <c r="P345" s="156" t="s">
        <v>60</v>
      </c>
      <c r="Q345" s="157" t="s">
        <v>110</v>
      </c>
      <c r="R345" s="158">
        <v>45974</v>
      </c>
      <c r="S345" s="159"/>
      <c r="T345" s="159" t="s">
        <v>62</v>
      </c>
      <c r="U345" s="159" t="s">
        <v>111</v>
      </c>
      <c r="V345" s="154">
        <v>45974</v>
      </c>
      <c r="W345" s="154" t="s">
        <v>126</v>
      </c>
      <c r="X345" s="154" t="s">
        <v>126</v>
      </c>
      <c r="Y345" s="160"/>
      <c r="Z345" s="160" t="s">
        <v>128</v>
      </c>
      <c r="AA345" s="153">
        <v>100</v>
      </c>
      <c r="AB345" s="153">
        <v>1.68</v>
      </c>
      <c r="AC345" s="182">
        <f t="shared" si="12"/>
        <v>35.430839002267582</v>
      </c>
      <c r="AD345" s="153" t="str">
        <f t="shared" si="13"/>
        <v>OBESIDADE II</v>
      </c>
      <c r="AE345" s="233" t="s">
        <v>135</v>
      </c>
      <c r="AF345" s="153" t="s">
        <v>130</v>
      </c>
      <c r="AG345" s="159"/>
      <c r="AH345" s="153"/>
      <c r="AI345" s="161"/>
      <c r="AJ345" s="153"/>
      <c r="AK345" s="153"/>
      <c r="AL345" s="207" t="s">
        <v>131</v>
      </c>
      <c r="AM345" s="207"/>
      <c r="AN345" s="207"/>
      <c r="AO345" s="207" t="str">
        <f ca="1">IF(R345="","",IF(R345&gt;TODAY(),"0 meses",DATEDIF(R345,TODAY(),"m") &amp; " meses"))</f>
        <v>6 meses</v>
      </c>
      <c r="AP345" s="147" t="s">
        <v>67</v>
      </c>
      <c r="AQ345" s="147" t="s">
        <v>67</v>
      </c>
      <c r="AR345" s="147"/>
      <c r="AS345" s="209" t="s">
        <v>68</v>
      </c>
      <c r="AT345" s="223" t="str">
        <f>MONTH(B345)&amp;"/"&amp;YEAR(B345)</f>
        <v>1/2024</v>
      </c>
      <c r="AU345" s="223">
        <f>WEEKNUM(B345)-WEEKNUM(EOMONTH(B345,-1)+1)+1</f>
        <v>1</v>
      </c>
      <c r="AV345" s="209" t="str">
        <f>MONTH(R345)&amp;"/"&amp;YEAR(R345)</f>
        <v>11/2025</v>
      </c>
      <c r="AW345" s="209">
        <f>WEEKNUM(R345)-WEEKNUM(EOMONTH(R345,-1)+1)+1</f>
        <v>3</v>
      </c>
      <c r="AX345" s="209">
        <f>IF(BB345="S",IF(Q345="1. Aceitou o programa",R345-B345,0),0)</f>
        <v>682</v>
      </c>
      <c r="AY345" s="209">
        <f>IF(BB345="S",IF(AND(S345&lt;&gt;"",R345&lt;&gt;""),S345-R345,0),0)</f>
        <v>0</v>
      </c>
      <c r="AZ345" s="209">
        <f>IF(BB345="S",IF(Q345="1. Aceitou o programa",IF(OR(X345="Não se Aplica",X345=""),IF(OR(W345="Não se Aplica",W345=""),0,W345-V345),AVERAGE(X345-W345,W345-V345)),0),0)</f>
        <v>0</v>
      </c>
      <c r="BA345" s="209">
        <f>IF(BB345="S",IF(AND(Q345="1. Aceitou o programa",AH345="Realizada"),IFERROR(IF(AG345="",0,AG345-R345),0),0),0)</f>
        <v>0</v>
      </c>
      <c r="BB345" s="209" t="str">
        <f>_xlfn.XLOOKUP(U345,'Lista Suspensa'!$AA$20:$AA$23,'Lista Suspensa'!$AB$20:$AB$23,"N/A")</f>
        <v>S</v>
      </c>
    </row>
    <row r="346" spans="1:54" ht="12" customHeight="1">
      <c r="A346" s="151" t="s">
        <v>121</v>
      </c>
      <c r="B346" s="152">
        <v>45292</v>
      </c>
      <c r="C346" s="153" t="s">
        <v>122</v>
      </c>
      <c r="D346" s="153" t="s">
        <v>56</v>
      </c>
      <c r="E346" s="244">
        <v>95665082</v>
      </c>
      <c r="F346" s="144" t="s">
        <v>796</v>
      </c>
      <c r="G346" s="230"/>
      <c r="H346" s="154">
        <v>33436</v>
      </c>
      <c r="I346" s="153">
        <v>34</v>
      </c>
      <c r="J346" s="148" t="s">
        <v>70</v>
      </c>
      <c r="K346" s="153" t="s">
        <v>101</v>
      </c>
      <c r="L346" s="153"/>
      <c r="M346" s="153"/>
      <c r="N346" s="153"/>
      <c r="O346" s="155" t="s">
        <v>797</v>
      </c>
      <c r="P346" s="156" t="s">
        <v>60</v>
      </c>
      <c r="Q346" s="157" t="s">
        <v>110</v>
      </c>
      <c r="R346" s="158">
        <v>45974</v>
      </c>
      <c r="S346" s="159"/>
      <c r="T346" s="159" t="s">
        <v>62</v>
      </c>
      <c r="U346" s="159" t="s">
        <v>111</v>
      </c>
      <c r="V346" s="154">
        <v>45974</v>
      </c>
      <c r="W346" s="154" t="s">
        <v>126</v>
      </c>
      <c r="X346" s="154" t="s">
        <v>126</v>
      </c>
      <c r="Y346" s="160"/>
      <c r="Z346" s="160" t="s">
        <v>409</v>
      </c>
      <c r="AA346" s="153">
        <v>102</v>
      </c>
      <c r="AB346" s="153">
        <v>1.57</v>
      </c>
      <c r="AC346" s="182">
        <f t="shared" si="12"/>
        <v>41.380989086778364</v>
      </c>
      <c r="AD346" s="153" t="str">
        <f t="shared" si="13"/>
        <v>OBESIDADE III</v>
      </c>
      <c r="AE346" s="233" t="s">
        <v>135</v>
      </c>
      <c r="AF346" s="153" t="s">
        <v>130</v>
      </c>
      <c r="AG346" s="159"/>
      <c r="AH346" s="153"/>
      <c r="AI346" s="161"/>
      <c r="AJ346" s="153"/>
      <c r="AK346" s="153"/>
      <c r="AL346" s="207" t="s">
        <v>131</v>
      </c>
      <c r="AM346" s="207"/>
      <c r="AN346" s="207"/>
      <c r="AO346" s="207" t="str">
        <f ca="1">IF(R346="","",IF(R346&gt;TODAY(),"0 meses",DATEDIF(R346,TODAY(),"m") &amp; " meses"))</f>
        <v>6 meses</v>
      </c>
      <c r="AP346" s="147" t="s">
        <v>67</v>
      </c>
      <c r="AQ346" s="147" t="s">
        <v>67</v>
      </c>
      <c r="AR346" s="147"/>
      <c r="AS346" s="209" t="s">
        <v>68</v>
      </c>
      <c r="AT346" s="223" t="str">
        <f>MONTH(B346)&amp;"/"&amp;YEAR(B346)</f>
        <v>1/2024</v>
      </c>
      <c r="AU346" s="223">
        <f>WEEKNUM(B346)-WEEKNUM(EOMONTH(B346,-1)+1)+1</f>
        <v>1</v>
      </c>
      <c r="AV346" s="209" t="str">
        <f>MONTH(R346)&amp;"/"&amp;YEAR(R346)</f>
        <v>11/2025</v>
      </c>
      <c r="AW346" s="209">
        <f>WEEKNUM(R346)-WEEKNUM(EOMONTH(R346,-1)+1)+1</f>
        <v>3</v>
      </c>
      <c r="AX346" s="209">
        <f>IF(BB346="S",IF(Q346="1. Aceitou o programa",R346-B346,0),0)</f>
        <v>682</v>
      </c>
      <c r="AY346" s="209">
        <f>IF(BB346="S",IF(AND(S346&lt;&gt;"",R346&lt;&gt;""),S346-R346,0),0)</f>
        <v>0</v>
      </c>
      <c r="AZ346" s="209">
        <f>IF(BB346="S",IF(Q346="1. Aceitou o programa",IF(OR(X346="Não se Aplica",X346=""),IF(OR(W346="Não se Aplica",W346=""),0,W346-V346),AVERAGE(X346-W346,W346-V346)),0),0)</f>
        <v>0</v>
      </c>
      <c r="BA346" s="209">
        <f>IF(BB346="S",IF(AND(Q346="1. Aceitou o programa",AH346="Realizada"),IFERROR(IF(AG346="",0,AG346-R346),0),0),0)</f>
        <v>0</v>
      </c>
      <c r="BB346" s="209" t="str">
        <f>_xlfn.XLOOKUP(U346,'Lista Suspensa'!$AA$20:$AA$23,'Lista Suspensa'!$AB$20:$AB$23,"N/A")</f>
        <v>S</v>
      </c>
    </row>
    <row r="347" spans="1:54" ht="12" customHeight="1">
      <c r="A347" s="151" t="s">
        <v>121</v>
      </c>
      <c r="B347" s="152">
        <v>45292</v>
      </c>
      <c r="C347" s="153" t="s">
        <v>122</v>
      </c>
      <c r="D347" s="153" t="s">
        <v>56</v>
      </c>
      <c r="E347" s="244">
        <v>593766563</v>
      </c>
      <c r="F347" s="144" t="s">
        <v>798</v>
      </c>
      <c r="G347" s="230"/>
      <c r="H347" s="154">
        <v>30851</v>
      </c>
      <c r="I347" s="153">
        <v>41</v>
      </c>
      <c r="J347" s="148" t="s">
        <v>70</v>
      </c>
      <c r="K347" s="153" t="s">
        <v>59</v>
      </c>
      <c r="L347" s="153"/>
      <c r="M347" s="153"/>
      <c r="N347" s="153"/>
      <c r="O347" s="155" t="s">
        <v>799</v>
      </c>
      <c r="P347" s="156" t="s">
        <v>60</v>
      </c>
      <c r="Q347" s="157" t="s">
        <v>110</v>
      </c>
      <c r="R347" s="158">
        <v>45974</v>
      </c>
      <c r="S347" s="159"/>
      <c r="T347" s="159" t="s">
        <v>62</v>
      </c>
      <c r="U347" s="159" t="s">
        <v>111</v>
      </c>
      <c r="V347" s="154">
        <v>45974</v>
      </c>
      <c r="W347" s="154" t="s">
        <v>126</v>
      </c>
      <c r="X347" s="154" t="s">
        <v>126</v>
      </c>
      <c r="Y347" s="160" t="s">
        <v>390</v>
      </c>
      <c r="Z347" s="160" t="s">
        <v>166</v>
      </c>
      <c r="AA347" s="153">
        <v>97</v>
      </c>
      <c r="AB347" s="153">
        <v>1.57</v>
      </c>
      <c r="AC347" s="182">
        <f t="shared" si="12"/>
        <v>39.352509229583347</v>
      </c>
      <c r="AD347" s="153" t="str">
        <f t="shared" si="13"/>
        <v>OBESIDADE II</v>
      </c>
      <c r="AE347" s="233" t="s">
        <v>135</v>
      </c>
      <c r="AF347" s="153" t="s">
        <v>130</v>
      </c>
      <c r="AG347" s="159"/>
      <c r="AH347" s="153"/>
      <c r="AI347" s="161"/>
      <c r="AJ347" s="153"/>
      <c r="AK347" s="153"/>
      <c r="AL347" s="207" t="s">
        <v>131</v>
      </c>
      <c r="AM347" s="207"/>
      <c r="AN347" s="207"/>
      <c r="AO347" s="207" t="str">
        <f ca="1">IF(R347="","",IF(R347&gt;TODAY(),"0 meses",DATEDIF(R347,TODAY(),"m") &amp; " meses"))</f>
        <v>6 meses</v>
      </c>
      <c r="AP347" s="147" t="s">
        <v>67</v>
      </c>
      <c r="AQ347" s="147" t="s">
        <v>67</v>
      </c>
      <c r="AR347" s="147"/>
      <c r="AS347" s="209" t="s">
        <v>68</v>
      </c>
      <c r="AT347" s="223" t="str">
        <f>MONTH(B347)&amp;"/"&amp;YEAR(B347)</f>
        <v>1/2024</v>
      </c>
      <c r="AU347" s="223">
        <f>WEEKNUM(B347)-WEEKNUM(EOMONTH(B347,-1)+1)+1</f>
        <v>1</v>
      </c>
      <c r="AV347" s="209" t="str">
        <f>MONTH(R347)&amp;"/"&amp;YEAR(R347)</f>
        <v>11/2025</v>
      </c>
      <c r="AW347" s="209">
        <f>WEEKNUM(R347)-WEEKNUM(EOMONTH(R347,-1)+1)+1</f>
        <v>3</v>
      </c>
      <c r="AX347" s="209">
        <f>IF(BB347="S",IF(Q347="1. Aceitou o programa",R347-B347,0),0)</f>
        <v>682</v>
      </c>
      <c r="AY347" s="209">
        <f>IF(BB347="S",IF(AND(S347&lt;&gt;"",R347&lt;&gt;""),S347-R347,0),0)</f>
        <v>0</v>
      </c>
      <c r="AZ347" s="209">
        <f>IF(BB347="S",IF(Q347="1. Aceitou o programa",IF(OR(X347="Não se Aplica",X347=""),IF(OR(W347="Não se Aplica",W347=""),0,W347-V347),AVERAGE(X347-W347,W347-V347)),0),0)</f>
        <v>0</v>
      </c>
      <c r="BA347" s="209">
        <f>IF(BB347="S",IF(AND(Q347="1. Aceitou o programa",AH347="Realizada"),IFERROR(IF(AG347="",0,AG347-R347),0),0),0)</f>
        <v>0</v>
      </c>
      <c r="BB347" s="209" t="str">
        <f>_xlfn.XLOOKUP(U347,'Lista Suspensa'!$AA$20:$AA$23,'Lista Suspensa'!$AB$20:$AB$23,"N/A")</f>
        <v>S</v>
      </c>
    </row>
    <row r="348" spans="1:54" ht="12" customHeight="1">
      <c r="A348" s="151" t="s">
        <v>121</v>
      </c>
      <c r="B348" s="152">
        <v>45292</v>
      </c>
      <c r="C348" s="153" t="s">
        <v>122</v>
      </c>
      <c r="D348" s="153" t="s">
        <v>56</v>
      </c>
      <c r="E348" s="244">
        <v>93225282</v>
      </c>
      <c r="F348" s="144" t="s">
        <v>800</v>
      </c>
      <c r="G348" s="230"/>
      <c r="H348" s="154">
        <v>32096</v>
      </c>
      <c r="I348" s="153">
        <v>38</v>
      </c>
      <c r="J348" s="148" t="s">
        <v>70</v>
      </c>
      <c r="K348" s="153"/>
      <c r="L348" s="153"/>
      <c r="M348" s="153"/>
      <c r="N348" s="153"/>
      <c r="O348" s="155" t="s">
        <v>801</v>
      </c>
      <c r="P348" s="156" t="s">
        <v>60</v>
      </c>
      <c r="Q348" s="157" t="s">
        <v>110</v>
      </c>
      <c r="R348" s="158">
        <v>45974</v>
      </c>
      <c r="S348" s="159"/>
      <c r="T348" s="159" t="s">
        <v>62</v>
      </c>
      <c r="U348" s="159" t="s">
        <v>111</v>
      </c>
      <c r="V348" s="154">
        <v>45974</v>
      </c>
      <c r="W348" s="154" t="s">
        <v>126</v>
      </c>
      <c r="X348" s="154" t="s">
        <v>126</v>
      </c>
      <c r="Y348" s="160"/>
      <c r="Z348" s="160" t="s">
        <v>166</v>
      </c>
      <c r="AA348" s="153">
        <v>105</v>
      </c>
      <c r="AB348" s="153">
        <v>1.69</v>
      </c>
      <c r="AC348" s="182">
        <f t="shared" si="12"/>
        <v>36.763418647806454</v>
      </c>
      <c r="AD348" s="153" t="str">
        <f t="shared" si="13"/>
        <v>OBESIDADE II</v>
      </c>
      <c r="AE348" s="233" t="s">
        <v>135</v>
      </c>
      <c r="AF348" s="153" t="s">
        <v>130</v>
      </c>
      <c r="AG348" s="159"/>
      <c r="AH348" s="153"/>
      <c r="AI348" s="161"/>
      <c r="AJ348" s="153"/>
      <c r="AK348" s="153"/>
      <c r="AL348" s="207" t="s">
        <v>131</v>
      </c>
      <c r="AM348" s="207"/>
      <c r="AN348" s="207"/>
      <c r="AO348" s="207" t="str">
        <f ca="1">IF(R348="","",IF(R348&gt;TODAY(),"0 meses",DATEDIF(R348,TODAY(),"m") &amp; " meses"))</f>
        <v>6 meses</v>
      </c>
      <c r="AP348" s="147" t="s">
        <v>67</v>
      </c>
      <c r="AQ348" s="147" t="s">
        <v>67</v>
      </c>
      <c r="AR348" s="147"/>
      <c r="AS348" s="209" t="s">
        <v>68</v>
      </c>
      <c r="AT348" s="223" t="str">
        <f>MONTH(B348)&amp;"/"&amp;YEAR(B348)</f>
        <v>1/2024</v>
      </c>
      <c r="AU348" s="223">
        <f>WEEKNUM(B348)-WEEKNUM(EOMONTH(B348,-1)+1)+1</f>
        <v>1</v>
      </c>
      <c r="AV348" s="209" t="str">
        <f>MONTH(R348)&amp;"/"&amp;YEAR(R348)</f>
        <v>11/2025</v>
      </c>
      <c r="AW348" s="209">
        <f>WEEKNUM(R348)-WEEKNUM(EOMONTH(R348,-1)+1)+1</f>
        <v>3</v>
      </c>
      <c r="AX348" s="209">
        <f>IF(BB348="S",IF(Q348="1. Aceitou o programa",R348-B348,0),0)</f>
        <v>682</v>
      </c>
      <c r="AY348" s="209">
        <f>IF(BB348="S",IF(AND(S348&lt;&gt;"",R348&lt;&gt;""),S348-R348,0),0)</f>
        <v>0</v>
      </c>
      <c r="AZ348" s="209">
        <f>IF(BB348="S",IF(Q348="1. Aceitou o programa",IF(OR(X348="Não se Aplica",X348=""),IF(OR(W348="Não se Aplica",W348=""),0,W348-V348),AVERAGE(X348-W348,W348-V348)),0),0)</f>
        <v>0</v>
      </c>
      <c r="BA348" s="209">
        <f>IF(BB348="S",IF(AND(Q348="1. Aceitou o programa",AH348="Realizada"),IFERROR(IF(AG348="",0,AG348-R348),0),0),0)</f>
        <v>0</v>
      </c>
      <c r="BB348" s="209" t="str">
        <f>_xlfn.XLOOKUP(U348,'Lista Suspensa'!$AA$20:$AA$23,'Lista Suspensa'!$AB$20:$AB$23,"N/A")</f>
        <v>S</v>
      </c>
    </row>
    <row r="349" spans="1:54" ht="12" customHeight="1">
      <c r="A349" s="151" t="s">
        <v>121</v>
      </c>
      <c r="B349" s="152">
        <v>45292</v>
      </c>
      <c r="C349" s="153" t="s">
        <v>122</v>
      </c>
      <c r="D349" s="153" t="s">
        <v>56</v>
      </c>
      <c r="E349" s="244">
        <v>87686562</v>
      </c>
      <c r="F349" s="144" t="s">
        <v>802</v>
      </c>
      <c r="G349" s="230"/>
      <c r="H349" s="154">
        <v>32630</v>
      </c>
      <c r="I349" s="153">
        <v>37</v>
      </c>
      <c r="J349" s="148" t="s">
        <v>58</v>
      </c>
      <c r="K349" s="153"/>
      <c r="L349" s="153"/>
      <c r="M349" s="153"/>
      <c r="N349" s="153"/>
      <c r="O349" s="155" t="s">
        <v>803</v>
      </c>
      <c r="P349" s="156" t="s">
        <v>60</v>
      </c>
      <c r="Q349" s="157" t="s">
        <v>110</v>
      </c>
      <c r="R349" s="158">
        <v>45974</v>
      </c>
      <c r="S349" s="159"/>
      <c r="T349" s="159" t="s">
        <v>62</v>
      </c>
      <c r="U349" s="159" t="s">
        <v>111</v>
      </c>
      <c r="V349" s="154">
        <v>45974</v>
      </c>
      <c r="W349" s="154" t="s">
        <v>126</v>
      </c>
      <c r="X349" s="154" t="s">
        <v>126</v>
      </c>
      <c r="Y349" s="160"/>
      <c r="Z349" s="160" t="s">
        <v>134</v>
      </c>
      <c r="AA349" s="153">
        <v>107.3</v>
      </c>
      <c r="AB349" s="153">
        <v>1.67</v>
      </c>
      <c r="AC349" s="182">
        <f t="shared" si="12"/>
        <v>38.473950302986843</v>
      </c>
      <c r="AD349" s="153" t="str">
        <f t="shared" si="13"/>
        <v>OBESIDADE II</v>
      </c>
      <c r="AE349" s="233" t="s">
        <v>135</v>
      </c>
      <c r="AF349" s="153" t="s">
        <v>130</v>
      </c>
      <c r="AG349" s="159"/>
      <c r="AH349" s="153"/>
      <c r="AI349" s="161"/>
      <c r="AJ349" s="153"/>
      <c r="AK349" s="153"/>
      <c r="AL349" s="207" t="s">
        <v>131</v>
      </c>
      <c r="AM349" s="207"/>
      <c r="AN349" s="207"/>
      <c r="AO349" s="207" t="str">
        <f ca="1">IF(R349="","",IF(R349&gt;TODAY(),"0 meses",DATEDIF(R349,TODAY(),"m") &amp; " meses"))</f>
        <v>6 meses</v>
      </c>
      <c r="AP349" s="147" t="s">
        <v>67</v>
      </c>
      <c r="AQ349" s="147" t="s">
        <v>67</v>
      </c>
      <c r="AR349" s="147"/>
      <c r="AS349" s="209" t="s">
        <v>68</v>
      </c>
      <c r="AT349" s="223" t="str">
        <f>MONTH(B349)&amp;"/"&amp;YEAR(B349)</f>
        <v>1/2024</v>
      </c>
      <c r="AU349" s="223">
        <f>WEEKNUM(B349)-WEEKNUM(EOMONTH(B349,-1)+1)+1</f>
        <v>1</v>
      </c>
      <c r="AV349" s="209" t="str">
        <f>MONTH(R349)&amp;"/"&amp;YEAR(R349)</f>
        <v>11/2025</v>
      </c>
      <c r="AW349" s="209">
        <f>WEEKNUM(R349)-WEEKNUM(EOMONTH(R349,-1)+1)+1</f>
        <v>3</v>
      </c>
      <c r="AX349" s="209">
        <f>IF(BB349="S",IF(Q349="1. Aceitou o programa",R349-B349,0),0)</f>
        <v>682</v>
      </c>
      <c r="AY349" s="209">
        <f>IF(BB349="S",IF(AND(S349&lt;&gt;"",R349&lt;&gt;""),S349-R349,0),0)</f>
        <v>0</v>
      </c>
      <c r="AZ349" s="209">
        <f>IF(BB349="S",IF(Q349="1. Aceitou o programa",IF(OR(X349="Não se Aplica",X349=""),IF(OR(W349="Não se Aplica",W349=""),0,W349-V349),AVERAGE(X349-W349,W349-V349)),0),0)</f>
        <v>0</v>
      </c>
      <c r="BA349" s="209">
        <f>IF(BB349="S",IF(AND(Q349="1. Aceitou o programa",AH349="Realizada"),IFERROR(IF(AG349="",0,AG349-R349),0),0),0)</f>
        <v>0</v>
      </c>
      <c r="BB349" s="209" t="str">
        <f>_xlfn.XLOOKUP(U349,'Lista Suspensa'!$AA$20:$AA$23,'Lista Suspensa'!$AB$20:$AB$23,"N/A")</f>
        <v>S</v>
      </c>
    </row>
    <row r="350" spans="1:54" ht="12" customHeight="1">
      <c r="A350" s="151" t="s">
        <v>121</v>
      </c>
      <c r="B350" s="152">
        <v>45292</v>
      </c>
      <c r="C350" s="153" t="s">
        <v>122</v>
      </c>
      <c r="D350" s="153" t="s">
        <v>56</v>
      </c>
      <c r="E350" s="244">
        <v>95575195</v>
      </c>
      <c r="F350" s="144" t="s">
        <v>804</v>
      </c>
      <c r="G350" s="230"/>
      <c r="H350" s="154">
        <v>36429</v>
      </c>
      <c r="I350" s="153">
        <v>26</v>
      </c>
      <c r="J350" s="148" t="s">
        <v>70</v>
      </c>
      <c r="K350" s="153"/>
      <c r="L350" s="153"/>
      <c r="M350" s="153"/>
      <c r="N350" s="153"/>
      <c r="O350" s="155" t="s">
        <v>805</v>
      </c>
      <c r="P350" s="156" t="s">
        <v>60</v>
      </c>
      <c r="Q350" s="157" t="s">
        <v>110</v>
      </c>
      <c r="R350" s="158">
        <v>45974</v>
      </c>
      <c r="S350" s="159"/>
      <c r="T350" s="159" t="s">
        <v>62</v>
      </c>
      <c r="U350" s="159" t="s">
        <v>111</v>
      </c>
      <c r="V350" s="154">
        <v>45974</v>
      </c>
      <c r="W350" s="154" t="s">
        <v>126</v>
      </c>
      <c r="X350" s="154" t="s">
        <v>126</v>
      </c>
      <c r="Y350" s="160"/>
      <c r="Z350" s="160" t="s">
        <v>134</v>
      </c>
      <c r="AA350" s="153">
        <v>83</v>
      </c>
      <c r="AB350" s="153">
        <v>1.63</v>
      </c>
      <c r="AC350" s="182">
        <f t="shared" si="12"/>
        <v>31.239414355075468</v>
      </c>
      <c r="AD350" s="153" t="str">
        <f t="shared" si="13"/>
        <v>OBESIDADE I</v>
      </c>
      <c r="AE350" s="233" t="s">
        <v>135</v>
      </c>
      <c r="AF350" s="153" t="s">
        <v>130</v>
      </c>
      <c r="AG350" s="159"/>
      <c r="AH350" s="153"/>
      <c r="AI350" s="161"/>
      <c r="AJ350" s="153"/>
      <c r="AK350" s="153"/>
      <c r="AL350" s="207" t="s">
        <v>131</v>
      </c>
      <c r="AM350" s="207"/>
      <c r="AN350" s="207"/>
      <c r="AO350" s="207" t="str">
        <f ca="1">IF(R350="","",IF(R350&gt;TODAY(),"0 meses",DATEDIF(R350,TODAY(),"m") &amp; " meses"))</f>
        <v>6 meses</v>
      </c>
      <c r="AP350" s="147" t="s">
        <v>67</v>
      </c>
      <c r="AQ350" s="147" t="s">
        <v>67</v>
      </c>
      <c r="AR350" s="147"/>
      <c r="AS350" s="209" t="s">
        <v>68</v>
      </c>
      <c r="AT350" s="223" t="str">
        <f>MONTH(B350)&amp;"/"&amp;YEAR(B350)</f>
        <v>1/2024</v>
      </c>
      <c r="AU350" s="223">
        <f>WEEKNUM(B350)-WEEKNUM(EOMONTH(B350,-1)+1)+1</f>
        <v>1</v>
      </c>
      <c r="AV350" s="209" t="str">
        <f>MONTH(R350)&amp;"/"&amp;YEAR(R350)</f>
        <v>11/2025</v>
      </c>
      <c r="AW350" s="209">
        <f>WEEKNUM(R350)-WEEKNUM(EOMONTH(R350,-1)+1)+1</f>
        <v>3</v>
      </c>
      <c r="AX350" s="209">
        <f>IF(BB350="S",IF(Q350="1. Aceitou o programa",R350-B350,0),0)</f>
        <v>682</v>
      </c>
      <c r="AY350" s="209">
        <f>IF(BB350="S",IF(AND(S350&lt;&gt;"",R350&lt;&gt;""),S350-R350,0),0)</f>
        <v>0</v>
      </c>
      <c r="AZ350" s="209">
        <f>IF(BB350="S",IF(Q350="1. Aceitou o programa",IF(OR(X350="Não se Aplica",X350=""),IF(OR(W350="Não se Aplica",W350=""),0,W350-V350),AVERAGE(X350-W350,W350-V350)),0),0)</f>
        <v>0</v>
      </c>
      <c r="BA350" s="209">
        <f>IF(BB350="S",IF(AND(Q350="1. Aceitou o programa",AH350="Realizada"),IFERROR(IF(AG350="",0,AG350-R350),0),0),0)</f>
        <v>0</v>
      </c>
      <c r="BB350" s="209" t="str">
        <f>_xlfn.XLOOKUP(U350,'Lista Suspensa'!$AA$20:$AA$23,'Lista Suspensa'!$AB$20:$AB$23,"N/A")</f>
        <v>S</v>
      </c>
    </row>
    <row r="351" spans="1:54" ht="12" customHeight="1">
      <c r="A351" s="151" t="s">
        <v>121</v>
      </c>
      <c r="B351" s="152">
        <v>45292</v>
      </c>
      <c r="C351" s="153" t="s">
        <v>122</v>
      </c>
      <c r="D351" s="153" t="s">
        <v>274</v>
      </c>
      <c r="E351" s="244">
        <v>93401998</v>
      </c>
      <c r="F351" s="144" t="s">
        <v>806</v>
      </c>
      <c r="G351" s="230"/>
      <c r="H351" s="154">
        <v>38854</v>
      </c>
      <c r="I351" s="153">
        <v>20</v>
      </c>
      <c r="J351" s="148" t="s">
        <v>58</v>
      </c>
      <c r="K351" s="153"/>
      <c r="L351" s="153"/>
      <c r="M351" s="153"/>
      <c r="N351" s="153"/>
      <c r="O351" s="155" t="s">
        <v>807</v>
      </c>
      <c r="P351" s="156" t="s">
        <v>60</v>
      </c>
      <c r="Q351" s="157" t="s">
        <v>110</v>
      </c>
      <c r="R351" s="158">
        <v>45974</v>
      </c>
      <c r="S351" s="159"/>
      <c r="T351" s="159" t="s">
        <v>62</v>
      </c>
      <c r="U351" s="159" t="s">
        <v>111</v>
      </c>
      <c r="V351" s="154">
        <v>45974</v>
      </c>
      <c r="W351" s="154" t="s">
        <v>126</v>
      </c>
      <c r="X351" s="154" t="s">
        <v>126</v>
      </c>
      <c r="Y351" s="160" t="s">
        <v>808</v>
      </c>
      <c r="Z351" s="160" t="s">
        <v>128</v>
      </c>
      <c r="AA351" s="153">
        <v>105.3</v>
      </c>
      <c r="AB351" s="153">
        <v>1.73</v>
      </c>
      <c r="AC351" s="182">
        <f t="shared" si="12"/>
        <v>35.18326706538808</v>
      </c>
      <c r="AD351" s="153" t="str">
        <f t="shared" si="13"/>
        <v>OBESIDADE II</v>
      </c>
      <c r="AE351" s="233" t="s">
        <v>135</v>
      </c>
      <c r="AF351" s="153" t="s">
        <v>130</v>
      </c>
      <c r="AG351" s="159"/>
      <c r="AH351" s="153"/>
      <c r="AI351" s="161"/>
      <c r="AJ351" s="153"/>
      <c r="AK351" s="153"/>
      <c r="AL351" s="207" t="s">
        <v>131</v>
      </c>
      <c r="AM351" s="207" t="s">
        <v>177</v>
      </c>
      <c r="AN351" s="207" t="s">
        <v>191</v>
      </c>
      <c r="AO351" s="207" t="str">
        <f ca="1">IF(R351="","",IF(R351&gt;TODAY(),"0 meses",DATEDIF(R351,TODAY(),"m") &amp; " meses"))</f>
        <v>6 meses</v>
      </c>
      <c r="AP351" s="147" t="s">
        <v>67</v>
      </c>
      <c r="AQ351" s="147" t="s">
        <v>67</v>
      </c>
      <c r="AR351" s="147"/>
      <c r="AS351" s="209" t="s">
        <v>68</v>
      </c>
      <c r="AT351" s="223" t="str">
        <f>MONTH(B351)&amp;"/"&amp;YEAR(B351)</f>
        <v>1/2024</v>
      </c>
      <c r="AU351" s="223">
        <f>WEEKNUM(B351)-WEEKNUM(EOMONTH(B351,-1)+1)+1</f>
        <v>1</v>
      </c>
      <c r="AV351" s="209" t="str">
        <f>MONTH(R351)&amp;"/"&amp;YEAR(R351)</f>
        <v>11/2025</v>
      </c>
      <c r="AW351" s="209">
        <f>WEEKNUM(R351)-WEEKNUM(EOMONTH(R351,-1)+1)+1</f>
        <v>3</v>
      </c>
      <c r="AX351" s="209">
        <f>IF(BB351="S",IF(Q351="1. Aceitou o programa",R351-B351,0),0)</f>
        <v>682</v>
      </c>
      <c r="AY351" s="209">
        <f>IF(BB351="S",IF(AND(S351&lt;&gt;"",R351&lt;&gt;""),S351-R351,0),0)</f>
        <v>0</v>
      </c>
      <c r="AZ351" s="209">
        <f>IF(BB351="S",IF(Q351="1. Aceitou o programa",IF(OR(X351="Não se Aplica",X351=""),IF(OR(W351="Não se Aplica",W351=""),0,W351-V351),AVERAGE(X351-W351,W351-V351)),0),0)</f>
        <v>0</v>
      </c>
      <c r="BA351" s="209">
        <f>IF(BB351="S",IF(AND(Q351="1. Aceitou o programa",AH351="Realizada"),IFERROR(IF(AG351="",0,AG351-R351),0),0),0)</f>
        <v>0</v>
      </c>
      <c r="BB351" s="209" t="str">
        <f>_xlfn.XLOOKUP(U351,'Lista Suspensa'!$AA$20:$AA$23,'Lista Suspensa'!$AB$20:$AB$23,"N/A")</f>
        <v>S</v>
      </c>
    </row>
    <row r="352" spans="1:54" ht="12" customHeight="1">
      <c r="A352" s="151" t="s">
        <v>121</v>
      </c>
      <c r="B352" s="152">
        <v>45292</v>
      </c>
      <c r="C352" s="153" t="s">
        <v>122</v>
      </c>
      <c r="D352" s="153" t="s">
        <v>167</v>
      </c>
      <c r="E352" s="244">
        <v>92963329</v>
      </c>
      <c r="F352" s="144" t="s">
        <v>809</v>
      </c>
      <c r="G352" s="230"/>
      <c r="H352" s="154">
        <v>28287</v>
      </c>
      <c r="I352" s="153">
        <v>48</v>
      </c>
      <c r="J352" s="148" t="s">
        <v>58</v>
      </c>
      <c r="K352" s="153" t="s">
        <v>59</v>
      </c>
      <c r="L352" s="153"/>
      <c r="M352" s="153"/>
      <c r="N352" s="153"/>
      <c r="O352" s="155" t="s">
        <v>810</v>
      </c>
      <c r="P352" s="156" t="s">
        <v>60</v>
      </c>
      <c r="Q352" s="157" t="s">
        <v>110</v>
      </c>
      <c r="R352" s="158">
        <v>45975</v>
      </c>
      <c r="S352" s="159"/>
      <c r="T352" s="159" t="s">
        <v>62</v>
      </c>
      <c r="U352" s="159" t="s">
        <v>111</v>
      </c>
      <c r="V352" s="154">
        <v>45975</v>
      </c>
      <c r="W352" s="154" t="s">
        <v>126</v>
      </c>
      <c r="X352" s="154" t="s">
        <v>126</v>
      </c>
      <c r="Y352" s="160"/>
      <c r="Z352" s="160" t="s">
        <v>128</v>
      </c>
      <c r="AA352" s="153">
        <v>124</v>
      </c>
      <c r="AB352" s="153">
        <v>1.84</v>
      </c>
      <c r="AC352" s="182">
        <f t="shared" si="12"/>
        <v>36.625708884688088</v>
      </c>
      <c r="AD352" s="153" t="str">
        <f t="shared" si="13"/>
        <v>OBESIDADE II</v>
      </c>
      <c r="AE352" s="233" t="s">
        <v>135</v>
      </c>
      <c r="AF352" s="153" t="s">
        <v>130</v>
      </c>
      <c r="AG352" s="159"/>
      <c r="AH352" s="153"/>
      <c r="AI352" s="161"/>
      <c r="AJ352" s="153"/>
      <c r="AK352" s="153"/>
      <c r="AL352" s="207" t="s">
        <v>131</v>
      </c>
      <c r="AM352" s="207"/>
      <c r="AN352" s="207"/>
      <c r="AO352" s="207" t="str">
        <f ca="1">IF(R352="","",IF(R352&gt;TODAY(),"0 meses",DATEDIF(R352,TODAY(),"m") &amp; " meses"))</f>
        <v>6 meses</v>
      </c>
      <c r="AP352" s="147" t="s">
        <v>67</v>
      </c>
      <c r="AQ352" s="147" t="s">
        <v>67</v>
      </c>
      <c r="AR352" s="147"/>
      <c r="AS352" s="209" t="s">
        <v>68</v>
      </c>
      <c r="AT352" s="223" t="str">
        <f>MONTH(B352)&amp;"/"&amp;YEAR(B352)</f>
        <v>1/2024</v>
      </c>
      <c r="AU352" s="223">
        <f>WEEKNUM(B352)-WEEKNUM(EOMONTH(B352,-1)+1)+1</f>
        <v>1</v>
      </c>
      <c r="AV352" s="209" t="str">
        <f>MONTH(R352)&amp;"/"&amp;YEAR(R352)</f>
        <v>11/2025</v>
      </c>
      <c r="AW352" s="209">
        <f>WEEKNUM(R352)-WEEKNUM(EOMONTH(R352,-1)+1)+1</f>
        <v>3</v>
      </c>
      <c r="AX352" s="209">
        <f>IF(BB352="S",IF(Q352="1. Aceitou o programa",R352-B352,0),0)</f>
        <v>683</v>
      </c>
      <c r="AY352" s="209">
        <f>IF(BB352="S",IF(AND(S352&lt;&gt;"",R352&lt;&gt;""),S352-R352,0),0)</f>
        <v>0</v>
      </c>
      <c r="AZ352" s="209">
        <f>IF(BB352="S",IF(Q352="1. Aceitou o programa",IF(OR(X352="Não se Aplica",X352=""),IF(OR(W352="Não se Aplica",W352=""),0,W352-V352),AVERAGE(X352-W352,W352-V352)),0),0)</f>
        <v>0</v>
      </c>
      <c r="BA352" s="209">
        <f>IF(BB352="S",IF(AND(Q352="1. Aceitou o programa",AH352="Realizada"),IFERROR(IF(AG352="",0,AG352-R352),0),0),0)</f>
        <v>0</v>
      </c>
      <c r="BB352" s="209" t="str">
        <f>_xlfn.XLOOKUP(U352,'Lista Suspensa'!$AA$20:$AA$23,'Lista Suspensa'!$AB$20:$AB$23,"N/A")</f>
        <v>S</v>
      </c>
    </row>
    <row r="353" spans="1:54" ht="12" customHeight="1">
      <c r="A353" s="151" t="s">
        <v>121</v>
      </c>
      <c r="B353" s="152">
        <v>45292</v>
      </c>
      <c r="C353" s="153" t="s">
        <v>122</v>
      </c>
      <c r="D353" s="153" t="s">
        <v>56</v>
      </c>
      <c r="E353" s="244">
        <v>84297203</v>
      </c>
      <c r="F353" s="144" t="s">
        <v>811</v>
      </c>
      <c r="G353" s="230"/>
      <c r="H353" s="154">
        <v>30805</v>
      </c>
      <c r="I353" s="153">
        <v>42</v>
      </c>
      <c r="J353" s="148" t="s">
        <v>58</v>
      </c>
      <c r="K353" s="153"/>
      <c r="L353" s="153"/>
      <c r="M353" s="153"/>
      <c r="N353" s="153"/>
      <c r="O353" s="155" t="s">
        <v>812</v>
      </c>
      <c r="P353" s="156" t="s">
        <v>60</v>
      </c>
      <c r="Q353" s="157" t="s">
        <v>110</v>
      </c>
      <c r="R353" s="158">
        <v>45975</v>
      </c>
      <c r="S353" s="159"/>
      <c r="T353" s="159" t="s">
        <v>62</v>
      </c>
      <c r="U353" s="159" t="s">
        <v>111</v>
      </c>
      <c r="V353" s="154">
        <v>45975</v>
      </c>
      <c r="W353" s="154" t="s">
        <v>126</v>
      </c>
      <c r="X353" s="154" t="s">
        <v>126</v>
      </c>
      <c r="Y353" s="160"/>
      <c r="Z353" s="160" t="s">
        <v>128</v>
      </c>
      <c r="AA353" s="153">
        <v>86</v>
      </c>
      <c r="AB353" s="153">
        <v>1.65</v>
      </c>
      <c r="AC353" s="182">
        <f t="shared" si="12"/>
        <v>31.588613406795229</v>
      </c>
      <c r="AD353" s="153" t="str">
        <f t="shared" si="13"/>
        <v>OBESIDADE I</v>
      </c>
      <c r="AE353" s="233" t="s">
        <v>135</v>
      </c>
      <c r="AF353" s="153" t="s">
        <v>130</v>
      </c>
      <c r="AG353" s="159"/>
      <c r="AH353" s="153"/>
      <c r="AI353" s="161"/>
      <c r="AJ353" s="153"/>
      <c r="AK353" s="153"/>
      <c r="AL353" s="207" t="s">
        <v>131</v>
      </c>
      <c r="AM353" s="207"/>
      <c r="AN353" s="207"/>
      <c r="AO353" s="207" t="str">
        <f ca="1">IF(R353="","",IF(R353&gt;TODAY(),"0 meses",DATEDIF(R353,TODAY(),"m") &amp; " meses"))</f>
        <v>6 meses</v>
      </c>
      <c r="AP353" s="147" t="s">
        <v>67</v>
      </c>
      <c r="AQ353" s="147" t="s">
        <v>67</v>
      </c>
      <c r="AR353" s="147"/>
      <c r="AS353" s="209" t="s">
        <v>68</v>
      </c>
      <c r="AT353" s="223" t="str">
        <f>MONTH(B353)&amp;"/"&amp;YEAR(B353)</f>
        <v>1/2024</v>
      </c>
      <c r="AU353" s="223">
        <f>WEEKNUM(B353)-WEEKNUM(EOMONTH(B353,-1)+1)+1</f>
        <v>1</v>
      </c>
      <c r="AV353" s="209" t="str">
        <f>MONTH(R353)&amp;"/"&amp;YEAR(R353)</f>
        <v>11/2025</v>
      </c>
      <c r="AW353" s="209">
        <f>WEEKNUM(R353)-WEEKNUM(EOMONTH(R353,-1)+1)+1</f>
        <v>3</v>
      </c>
      <c r="AX353" s="209">
        <f>IF(BB353="S",IF(Q353="1. Aceitou o programa",R353-B353,0),0)</f>
        <v>683</v>
      </c>
      <c r="AY353" s="209">
        <f>IF(BB353="S",IF(AND(S353&lt;&gt;"",R353&lt;&gt;""),S353-R353,0),0)</f>
        <v>0</v>
      </c>
      <c r="AZ353" s="209">
        <f>IF(BB353="S",IF(Q353="1. Aceitou o programa",IF(OR(X353="Não se Aplica",X353=""),IF(OR(W353="Não se Aplica",W353=""),0,W353-V353),AVERAGE(X353-W353,W353-V353)),0),0)</f>
        <v>0</v>
      </c>
      <c r="BA353" s="209">
        <f>IF(BB353="S",IF(AND(Q353="1. Aceitou o programa",AH353="Realizada"),IFERROR(IF(AG353="",0,AG353-R353),0),0),0)</f>
        <v>0</v>
      </c>
      <c r="BB353" s="209" t="str">
        <f>_xlfn.XLOOKUP(U353,'Lista Suspensa'!$AA$20:$AA$23,'Lista Suspensa'!$AB$20:$AB$23,"N/A")</f>
        <v>S</v>
      </c>
    </row>
    <row r="354" spans="1:54" ht="12" customHeight="1">
      <c r="A354" s="151" t="s">
        <v>121</v>
      </c>
      <c r="B354" s="152">
        <v>45292</v>
      </c>
      <c r="C354" s="153" t="s">
        <v>122</v>
      </c>
      <c r="D354" s="153" t="s">
        <v>56</v>
      </c>
      <c r="E354" s="244">
        <v>93149766</v>
      </c>
      <c r="F354" s="144" t="s">
        <v>813</v>
      </c>
      <c r="G354" s="230"/>
      <c r="H354" s="154">
        <v>32929</v>
      </c>
      <c r="I354" s="153">
        <v>36</v>
      </c>
      <c r="J354" s="148" t="s">
        <v>58</v>
      </c>
      <c r="K354" s="153"/>
      <c r="L354" s="153"/>
      <c r="M354" s="153"/>
      <c r="N354" s="153"/>
      <c r="O354" s="155" t="s">
        <v>814</v>
      </c>
      <c r="P354" s="156" t="s">
        <v>60</v>
      </c>
      <c r="Q354" s="157" t="s">
        <v>110</v>
      </c>
      <c r="R354" s="158">
        <v>45975</v>
      </c>
      <c r="S354" s="159"/>
      <c r="T354" s="159" t="s">
        <v>62</v>
      </c>
      <c r="U354" s="159" t="s">
        <v>111</v>
      </c>
      <c r="V354" s="154">
        <v>45975</v>
      </c>
      <c r="W354" s="154" t="s">
        <v>126</v>
      </c>
      <c r="X354" s="154" t="s">
        <v>126</v>
      </c>
      <c r="Y354" s="160"/>
      <c r="Z354" s="160" t="s">
        <v>166</v>
      </c>
      <c r="AA354" s="153">
        <v>98</v>
      </c>
      <c r="AB354" s="153">
        <v>1.62</v>
      </c>
      <c r="AC354" s="182">
        <f t="shared" si="12"/>
        <v>37.341868617588773</v>
      </c>
      <c r="AD354" s="153" t="str">
        <f t="shared" si="13"/>
        <v>OBESIDADE II</v>
      </c>
      <c r="AE354" s="233" t="s">
        <v>135</v>
      </c>
      <c r="AF354" s="153" t="s">
        <v>130</v>
      </c>
      <c r="AG354" s="159"/>
      <c r="AH354" s="153"/>
      <c r="AI354" s="161"/>
      <c r="AJ354" s="153"/>
      <c r="AK354" s="153"/>
      <c r="AL354" s="207" t="s">
        <v>131</v>
      </c>
      <c r="AM354" s="207"/>
      <c r="AN354" s="207"/>
      <c r="AO354" s="207" t="str">
        <f ca="1">IF(R354="","",IF(R354&gt;TODAY(),"0 meses",DATEDIF(R354,TODAY(),"m") &amp; " meses"))</f>
        <v>6 meses</v>
      </c>
      <c r="AP354" s="147" t="s">
        <v>67</v>
      </c>
      <c r="AQ354" s="147" t="s">
        <v>67</v>
      </c>
      <c r="AR354" s="147"/>
      <c r="AS354" s="209" t="s">
        <v>68</v>
      </c>
      <c r="AT354" s="223" t="str">
        <f>MONTH(B354)&amp;"/"&amp;YEAR(B354)</f>
        <v>1/2024</v>
      </c>
      <c r="AU354" s="223">
        <f>WEEKNUM(B354)-WEEKNUM(EOMONTH(B354,-1)+1)+1</f>
        <v>1</v>
      </c>
      <c r="AV354" s="209" t="str">
        <f>MONTH(R354)&amp;"/"&amp;YEAR(R354)</f>
        <v>11/2025</v>
      </c>
      <c r="AW354" s="209">
        <f>WEEKNUM(R354)-WEEKNUM(EOMONTH(R354,-1)+1)+1</f>
        <v>3</v>
      </c>
      <c r="AX354" s="209">
        <f>IF(BB354="S",IF(Q354="1. Aceitou o programa",R354-B354,0),0)</f>
        <v>683</v>
      </c>
      <c r="AY354" s="209">
        <f>IF(BB354="S",IF(AND(S354&lt;&gt;"",R354&lt;&gt;""),S354-R354,0),0)</f>
        <v>0</v>
      </c>
      <c r="AZ354" s="209">
        <f>IF(BB354="S",IF(Q354="1. Aceitou o programa",IF(OR(X354="Não se Aplica",X354=""),IF(OR(W354="Não se Aplica",W354=""),0,W354-V354),AVERAGE(X354-W354,W354-V354)),0),0)</f>
        <v>0</v>
      </c>
      <c r="BA354" s="209">
        <f>IF(BB354="S",IF(AND(Q354="1. Aceitou o programa",AH354="Realizada"),IFERROR(IF(AG354="",0,AG354-R354),0),0),0)</f>
        <v>0</v>
      </c>
      <c r="BB354" s="209" t="str">
        <f>_xlfn.XLOOKUP(U354,'Lista Suspensa'!$AA$20:$AA$23,'Lista Suspensa'!$AB$20:$AB$23,"N/A")</f>
        <v>S</v>
      </c>
    </row>
    <row r="355" spans="1:54" ht="12" customHeight="1">
      <c r="A355" s="151" t="s">
        <v>121</v>
      </c>
      <c r="B355" s="152">
        <v>45292</v>
      </c>
      <c r="C355" s="153" t="s">
        <v>122</v>
      </c>
      <c r="D355" s="153" t="s">
        <v>56</v>
      </c>
      <c r="E355" s="244">
        <v>84861675</v>
      </c>
      <c r="F355" s="144" t="s">
        <v>815</v>
      </c>
      <c r="G355" s="230"/>
      <c r="H355" s="154">
        <v>34294</v>
      </c>
      <c r="I355" s="153">
        <v>32</v>
      </c>
      <c r="J355" s="148" t="s">
        <v>70</v>
      </c>
      <c r="K355" s="153"/>
      <c r="L355" s="153"/>
      <c r="M355" s="153"/>
      <c r="N355" s="153"/>
      <c r="O355" s="155" t="s">
        <v>816</v>
      </c>
      <c r="P355" s="156" t="s">
        <v>60</v>
      </c>
      <c r="Q355" s="157" t="s">
        <v>110</v>
      </c>
      <c r="R355" s="158">
        <v>45975</v>
      </c>
      <c r="S355" s="159"/>
      <c r="T355" s="159" t="s">
        <v>62</v>
      </c>
      <c r="U355" s="159" t="s">
        <v>111</v>
      </c>
      <c r="V355" s="154">
        <v>45975</v>
      </c>
      <c r="W355" s="154" t="s">
        <v>126</v>
      </c>
      <c r="X355" s="154" t="s">
        <v>126</v>
      </c>
      <c r="Y355" s="160"/>
      <c r="Z355" s="160" t="s">
        <v>128</v>
      </c>
      <c r="AA355" s="153">
        <v>88</v>
      </c>
      <c r="AB355" s="153">
        <v>1.55</v>
      </c>
      <c r="AC355" s="182">
        <f t="shared" si="12"/>
        <v>36.628511966701346</v>
      </c>
      <c r="AD355" s="153" t="str">
        <f t="shared" si="13"/>
        <v>OBESIDADE II</v>
      </c>
      <c r="AE355" s="233" t="s">
        <v>135</v>
      </c>
      <c r="AF355" s="153" t="s">
        <v>130</v>
      </c>
      <c r="AG355" s="159"/>
      <c r="AH355" s="153"/>
      <c r="AI355" s="161"/>
      <c r="AJ355" s="153"/>
      <c r="AK355" s="153"/>
      <c r="AL355" s="207" t="s">
        <v>131</v>
      </c>
      <c r="AM355" s="207"/>
      <c r="AN355" s="207"/>
      <c r="AO355" s="207" t="str">
        <f ca="1">IF(R355="","",IF(R355&gt;TODAY(),"0 meses",DATEDIF(R355,TODAY(),"m") &amp; " meses"))</f>
        <v>6 meses</v>
      </c>
      <c r="AP355" s="147" t="s">
        <v>67</v>
      </c>
      <c r="AQ355" s="147" t="s">
        <v>67</v>
      </c>
      <c r="AR355" s="147"/>
      <c r="AS355" s="209" t="s">
        <v>68</v>
      </c>
      <c r="AT355" s="223" t="str">
        <f>MONTH(B355)&amp;"/"&amp;YEAR(B355)</f>
        <v>1/2024</v>
      </c>
      <c r="AU355" s="223">
        <f>WEEKNUM(B355)-WEEKNUM(EOMONTH(B355,-1)+1)+1</f>
        <v>1</v>
      </c>
      <c r="AV355" s="209" t="str">
        <f>MONTH(R355)&amp;"/"&amp;YEAR(R355)</f>
        <v>11/2025</v>
      </c>
      <c r="AW355" s="209">
        <f>WEEKNUM(R355)-WEEKNUM(EOMONTH(R355,-1)+1)+1</f>
        <v>3</v>
      </c>
      <c r="AX355" s="209">
        <f>IF(BB355="S",IF(Q355="1. Aceitou o programa",R355-B355,0),0)</f>
        <v>683</v>
      </c>
      <c r="AY355" s="209">
        <f>IF(BB355="S",IF(AND(S355&lt;&gt;"",R355&lt;&gt;""),S355-R355,0),0)</f>
        <v>0</v>
      </c>
      <c r="AZ355" s="209">
        <f>IF(BB355="S",IF(Q355="1. Aceitou o programa",IF(OR(X355="Não se Aplica",X355=""),IF(OR(W355="Não se Aplica",W355=""),0,W355-V355),AVERAGE(X355-W355,W355-V355)),0),0)</f>
        <v>0</v>
      </c>
      <c r="BA355" s="209">
        <f>IF(BB355="S",IF(AND(Q355="1. Aceitou o programa",AH355="Realizada"),IFERROR(IF(AG355="",0,AG355-R355),0),0),0)</f>
        <v>0</v>
      </c>
      <c r="BB355" s="209" t="str">
        <f>_xlfn.XLOOKUP(U355,'Lista Suspensa'!$AA$20:$AA$23,'Lista Suspensa'!$AB$20:$AB$23,"N/A")</f>
        <v>S</v>
      </c>
    </row>
    <row r="356" spans="1:54" ht="12" customHeight="1">
      <c r="A356" s="151" t="s">
        <v>121</v>
      </c>
      <c r="B356" s="152">
        <v>45292</v>
      </c>
      <c r="C356" s="153" t="s">
        <v>122</v>
      </c>
      <c r="D356" s="153" t="s">
        <v>56</v>
      </c>
      <c r="E356" s="244">
        <v>85635582</v>
      </c>
      <c r="F356" s="144" t="s">
        <v>817</v>
      </c>
      <c r="G356" s="230"/>
      <c r="H356" s="154">
        <v>37205</v>
      </c>
      <c r="I356" s="153">
        <v>24</v>
      </c>
      <c r="J356" s="148" t="s">
        <v>70</v>
      </c>
      <c r="K356" s="153"/>
      <c r="L356" s="153"/>
      <c r="M356" s="153"/>
      <c r="N356" s="153"/>
      <c r="O356" s="155" t="s">
        <v>818</v>
      </c>
      <c r="P356" s="156" t="s">
        <v>60</v>
      </c>
      <c r="Q356" s="157" t="s">
        <v>110</v>
      </c>
      <c r="R356" s="158">
        <v>45975</v>
      </c>
      <c r="S356" s="159"/>
      <c r="T356" s="159" t="s">
        <v>62</v>
      </c>
      <c r="U356" s="159" t="s">
        <v>111</v>
      </c>
      <c r="V356" s="154">
        <v>45975</v>
      </c>
      <c r="W356" s="154" t="s">
        <v>126</v>
      </c>
      <c r="X356" s="154" t="s">
        <v>126</v>
      </c>
      <c r="Y356" s="160"/>
      <c r="Z356" s="160" t="s">
        <v>190</v>
      </c>
      <c r="AA356" s="153">
        <v>116.8</v>
      </c>
      <c r="AB356" s="153">
        <v>1.57</v>
      </c>
      <c r="AC356" s="182">
        <f t="shared" si="12"/>
        <v>47.385289464075619</v>
      </c>
      <c r="AD356" s="153" t="str">
        <f t="shared" si="13"/>
        <v>OBESIDADE III</v>
      </c>
      <c r="AE356" s="233" t="s">
        <v>135</v>
      </c>
      <c r="AF356" s="153" t="s">
        <v>130</v>
      </c>
      <c r="AG356" s="159"/>
      <c r="AH356" s="153"/>
      <c r="AI356" s="161"/>
      <c r="AJ356" s="153"/>
      <c r="AK356" s="153"/>
      <c r="AL356" s="207" t="s">
        <v>131</v>
      </c>
      <c r="AM356" s="207" t="s">
        <v>177</v>
      </c>
      <c r="AN356" s="207" t="s">
        <v>191</v>
      </c>
      <c r="AO356" s="207" t="str">
        <f ca="1">IF(R356="","",IF(R356&gt;TODAY(),"0 meses",DATEDIF(R356,TODAY(),"m") &amp; " meses"))</f>
        <v>6 meses</v>
      </c>
      <c r="AP356" s="147" t="s">
        <v>67</v>
      </c>
      <c r="AQ356" s="147" t="s">
        <v>67</v>
      </c>
      <c r="AR356" s="147"/>
      <c r="AS356" s="209" t="s">
        <v>68</v>
      </c>
      <c r="AT356" s="223" t="str">
        <f>MONTH(B356)&amp;"/"&amp;YEAR(B356)</f>
        <v>1/2024</v>
      </c>
      <c r="AU356" s="223">
        <f>WEEKNUM(B356)-WEEKNUM(EOMONTH(B356,-1)+1)+1</f>
        <v>1</v>
      </c>
      <c r="AV356" s="209" t="str">
        <f>MONTH(R356)&amp;"/"&amp;YEAR(R356)</f>
        <v>11/2025</v>
      </c>
      <c r="AW356" s="209">
        <f>WEEKNUM(R356)-WEEKNUM(EOMONTH(R356,-1)+1)+1</f>
        <v>3</v>
      </c>
      <c r="AX356" s="209">
        <f>IF(BB356="S",IF(Q356="1. Aceitou o programa",R356-B356,0),0)</f>
        <v>683</v>
      </c>
      <c r="AY356" s="209">
        <f>IF(BB356="S",IF(AND(S356&lt;&gt;"",R356&lt;&gt;""),S356-R356,0),0)</f>
        <v>0</v>
      </c>
      <c r="AZ356" s="209">
        <f>IF(BB356="S",IF(Q356="1. Aceitou o programa",IF(OR(X356="Não se Aplica",X356=""),IF(OR(W356="Não se Aplica",W356=""),0,W356-V356),AVERAGE(X356-W356,W356-V356)),0),0)</f>
        <v>0</v>
      </c>
      <c r="BA356" s="209">
        <f>IF(BB356="S",IF(AND(Q356="1. Aceitou o programa",AH356="Realizada"),IFERROR(IF(AG356="",0,AG356-R356),0),0),0)</f>
        <v>0</v>
      </c>
      <c r="BB356" s="209" t="str">
        <f>_xlfn.XLOOKUP(U356,'Lista Suspensa'!$AA$20:$AA$23,'Lista Suspensa'!$AB$20:$AB$23,"N/A")</f>
        <v>S</v>
      </c>
    </row>
    <row r="357" spans="1:54" ht="12" customHeight="1">
      <c r="A357" s="151" t="s">
        <v>121</v>
      </c>
      <c r="B357" s="152">
        <v>45292</v>
      </c>
      <c r="C357" s="153" t="s">
        <v>122</v>
      </c>
      <c r="D357" s="153" t="s">
        <v>56</v>
      </c>
      <c r="E357" s="244">
        <v>95436609</v>
      </c>
      <c r="F357" s="144" t="s">
        <v>819</v>
      </c>
      <c r="G357" s="230"/>
      <c r="H357" s="154">
        <v>35195</v>
      </c>
      <c r="I357" s="153">
        <v>30</v>
      </c>
      <c r="J357" s="148" t="s">
        <v>70</v>
      </c>
      <c r="K357" s="153" t="s">
        <v>59</v>
      </c>
      <c r="L357" s="153"/>
      <c r="M357" s="153"/>
      <c r="N357" s="153"/>
      <c r="O357" s="155" t="s">
        <v>820</v>
      </c>
      <c r="P357" s="156" t="s">
        <v>60</v>
      </c>
      <c r="Q357" s="157" t="s">
        <v>110</v>
      </c>
      <c r="R357" s="158">
        <v>45978</v>
      </c>
      <c r="S357" s="159"/>
      <c r="T357" s="159" t="s">
        <v>62</v>
      </c>
      <c r="U357" s="159" t="s">
        <v>111</v>
      </c>
      <c r="V357" s="154">
        <v>45978</v>
      </c>
      <c r="W357" s="154" t="s">
        <v>126</v>
      </c>
      <c r="X357" s="154" t="s">
        <v>126</v>
      </c>
      <c r="Y357" s="160"/>
      <c r="Z357" s="160" t="s">
        <v>134</v>
      </c>
      <c r="AA357" s="153">
        <v>100</v>
      </c>
      <c r="AB357" s="153">
        <v>1.71</v>
      </c>
      <c r="AC357" s="182">
        <f t="shared" si="12"/>
        <v>34.198556820902162</v>
      </c>
      <c r="AD357" s="153" t="str">
        <f t="shared" si="13"/>
        <v>OBESIDADE I</v>
      </c>
      <c r="AE357" s="233" t="s">
        <v>135</v>
      </c>
      <c r="AF357" s="153" t="s">
        <v>130</v>
      </c>
      <c r="AG357" s="159"/>
      <c r="AH357" s="153"/>
      <c r="AI357" s="161"/>
      <c r="AJ357" s="153"/>
      <c r="AK357" s="153"/>
      <c r="AL357" s="207" t="s">
        <v>131</v>
      </c>
      <c r="AM357" s="207"/>
      <c r="AN357" s="207"/>
      <c r="AO357" s="207" t="str">
        <f ca="1">IF(R357="","",IF(R357&gt;TODAY(),"0 meses",DATEDIF(R357,TODAY(),"m") &amp; " meses"))</f>
        <v>6 meses</v>
      </c>
      <c r="AP357" s="147" t="s">
        <v>67</v>
      </c>
      <c r="AQ357" s="147" t="s">
        <v>67</v>
      </c>
      <c r="AR357" s="147"/>
      <c r="AS357" s="209" t="s">
        <v>68</v>
      </c>
      <c r="AT357" s="223" t="str">
        <f>MONTH(B357)&amp;"/"&amp;YEAR(B357)</f>
        <v>1/2024</v>
      </c>
      <c r="AU357" s="223">
        <f>WEEKNUM(B357)-WEEKNUM(EOMONTH(B357,-1)+1)+1</f>
        <v>1</v>
      </c>
      <c r="AV357" s="209" t="str">
        <f>MONTH(R357)&amp;"/"&amp;YEAR(R357)</f>
        <v>11/2025</v>
      </c>
      <c r="AW357" s="209">
        <f>WEEKNUM(R357)-WEEKNUM(EOMONTH(R357,-1)+1)+1</f>
        <v>4</v>
      </c>
      <c r="AX357" s="209">
        <f>IF(BB357="S",IF(Q357="1. Aceitou o programa",R357-B357,0),0)</f>
        <v>686</v>
      </c>
      <c r="AY357" s="209">
        <f>IF(BB357="S",IF(AND(S357&lt;&gt;"",R357&lt;&gt;""),S357-R357,0),0)</f>
        <v>0</v>
      </c>
      <c r="AZ357" s="209">
        <f>IF(BB357="S",IF(Q357="1. Aceitou o programa",IF(OR(X357="Não se Aplica",X357=""),IF(OR(W357="Não se Aplica",W357=""),0,W357-V357),AVERAGE(X357-W357,W357-V357)),0),0)</f>
        <v>0</v>
      </c>
      <c r="BA357" s="209">
        <f>IF(BB357="S",IF(AND(Q357="1. Aceitou o programa",AH357="Realizada"),IFERROR(IF(AG357="",0,AG357-R357),0),0),0)</f>
        <v>0</v>
      </c>
      <c r="BB357" s="209" t="str">
        <f>_xlfn.XLOOKUP(U357,'Lista Suspensa'!$AA$20:$AA$23,'Lista Suspensa'!$AB$20:$AB$23,"N/A")</f>
        <v>S</v>
      </c>
    </row>
    <row r="358" spans="1:54" ht="12" customHeight="1">
      <c r="A358" s="151" t="s">
        <v>121</v>
      </c>
      <c r="B358" s="152">
        <v>45292</v>
      </c>
      <c r="C358" s="153" t="s">
        <v>122</v>
      </c>
      <c r="D358" s="153" t="s">
        <v>56</v>
      </c>
      <c r="E358" s="244">
        <v>94124323</v>
      </c>
      <c r="F358" s="144" t="s">
        <v>821</v>
      </c>
      <c r="G358" s="230"/>
      <c r="H358" s="154">
        <v>36771</v>
      </c>
      <c r="I358" s="153">
        <v>25</v>
      </c>
      <c r="J358" s="148" t="s">
        <v>70</v>
      </c>
      <c r="K358" s="153"/>
      <c r="L358" s="153"/>
      <c r="M358" s="153"/>
      <c r="N358" s="153"/>
      <c r="O358" s="155" t="s">
        <v>822</v>
      </c>
      <c r="P358" s="156" t="s">
        <v>60</v>
      </c>
      <c r="Q358" s="157" t="s">
        <v>110</v>
      </c>
      <c r="R358" s="158">
        <v>45978</v>
      </c>
      <c r="S358" s="159"/>
      <c r="T358" s="159" t="s">
        <v>62</v>
      </c>
      <c r="U358" s="159" t="s">
        <v>111</v>
      </c>
      <c r="V358" s="154">
        <v>45978</v>
      </c>
      <c r="W358" s="154" t="s">
        <v>126</v>
      </c>
      <c r="X358" s="154" t="s">
        <v>126</v>
      </c>
      <c r="Y358" s="160"/>
      <c r="Z358" s="160" t="s">
        <v>128</v>
      </c>
      <c r="AA358" s="153">
        <v>102</v>
      </c>
      <c r="AB358" s="153">
        <v>1.63</v>
      </c>
      <c r="AC358" s="182">
        <f t="shared" si="12"/>
        <v>38.390605592984308</v>
      </c>
      <c r="AD358" s="153" t="str">
        <f t="shared" si="13"/>
        <v>OBESIDADE II</v>
      </c>
      <c r="AE358" s="233" t="s">
        <v>135</v>
      </c>
      <c r="AF358" s="153" t="s">
        <v>130</v>
      </c>
      <c r="AG358" s="159"/>
      <c r="AH358" s="153"/>
      <c r="AI358" s="161"/>
      <c r="AJ358" s="153"/>
      <c r="AK358" s="153"/>
      <c r="AL358" s="207" t="s">
        <v>131</v>
      </c>
      <c r="AM358" s="207"/>
      <c r="AN358" s="207"/>
      <c r="AO358" s="207" t="str">
        <f ca="1">IF(R358="","",IF(R358&gt;TODAY(),"0 meses",DATEDIF(R358,TODAY(),"m") &amp; " meses"))</f>
        <v>6 meses</v>
      </c>
      <c r="AP358" s="147" t="s">
        <v>67</v>
      </c>
      <c r="AQ358" s="147" t="s">
        <v>67</v>
      </c>
      <c r="AR358" s="147"/>
      <c r="AS358" s="209" t="s">
        <v>68</v>
      </c>
      <c r="AT358" s="223" t="str">
        <f>MONTH(B358)&amp;"/"&amp;YEAR(B358)</f>
        <v>1/2024</v>
      </c>
      <c r="AU358" s="223">
        <f>WEEKNUM(B358)-WEEKNUM(EOMONTH(B358,-1)+1)+1</f>
        <v>1</v>
      </c>
      <c r="AV358" s="209" t="str">
        <f>MONTH(R358)&amp;"/"&amp;YEAR(R358)</f>
        <v>11/2025</v>
      </c>
      <c r="AW358" s="209">
        <f>WEEKNUM(R358)-WEEKNUM(EOMONTH(R358,-1)+1)+1</f>
        <v>4</v>
      </c>
      <c r="AX358" s="209">
        <f>IF(BB358="S",IF(Q358="1. Aceitou o programa",R358-B358,0),0)</f>
        <v>686</v>
      </c>
      <c r="AY358" s="209">
        <f>IF(BB358="S",IF(AND(S358&lt;&gt;"",R358&lt;&gt;""),S358-R358,0),0)</f>
        <v>0</v>
      </c>
      <c r="AZ358" s="209">
        <f>IF(BB358="S",IF(Q358="1. Aceitou o programa",IF(OR(X358="Não se Aplica",X358=""),IF(OR(W358="Não se Aplica",W358=""),0,W358-V358),AVERAGE(X358-W358,W358-V358)),0),0)</f>
        <v>0</v>
      </c>
      <c r="BA358" s="209">
        <f>IF(BB358="S",IF(AND(Q358="1. Aceitou o programa",AH358="Realizada"),IFERROR(IF(AG358="",0,AG358-R358),0),0),0)</f>
        <v>0</v>
      </c>
      <c r="BB358" s="209" t="str">
        <f>_xlfn.XLOOKUP(U358,'Lista Suspensa'!$AA$20:$AA$23,'Lista Suspensa'!$AB$20:$AB$23,"N/A")</f>
        <v>S</v>
      </c>
    </row>
    <row r="359" spans="1:54" ht="12" customHeight="1">
      <c r="A359" s="151" t="s">
        <v>67</v>
      </c>
      <c r="B359" s="152">
        <v>46030</v>
      </c>
      <c r="C359" s="153" t="s">
        <v>122</v>
      </c>
      <c r="D359" s="153" t="s">
        <v>274</v>
      </c>
      <c r="E359" s="244">
        <v>89176760</v>
      </c>
      <c r="F359" s="144" t="s">
        <v>823</v>
      </c>
      <c r="G359" s="230"/>
      <c r="H359" s="154">
        <v>33531</v>
      </c>
      <c r="I359" s="153">
        <v>34</v>
      </c>
      <c r="J359" s="148" t="s">
        <v>70</v>
      </c>
      <c r="K359" s="153"/>
      <c r="L359" s="153"/>
      <c r="M359" s="153"/>
      <c r="N359" s="153">
        <v>400</v>
      </c>
      <c r="O359" s="155">
        <v>21993249494</v>
      </c>
      <c r="P359" s="156" t="s">
        <v>60</v>
      </c>
      <c r="Q359" s="157" t="s">
        <v>110</v>
      </c>
      <c r="R359" s="158">
        <v>45979</v>
      </c>
      <c r="S359" s="159"/>
      <c r="T359" s="159" t="s">
        <v>62</v>
      </c>
      <c r="U359" s="159" t="s">
        <v>111</v>
      </c>
      <c r="V359" s="154">
        <v>45979</v>
      </c>
      <c r="W359" s="154" t="s">
        <v>126</v>
      </c>
      <c r="X359" s="154" t="s">
        <v>126</v>
      </c>
      <c r="Y359" s="160" t="s">
        <v>777</v>
      </c>
      <c r="Z359" s="160" t="s">
        <v>128</v>
      </c>
      <c r="AA359" s="153">
        <v>117</v>
      </c>
      <c r="AB359" s="153">
        <v>1.69</v>
      </c>
      <c r="AC359" s="182">
        <f t="shared" si="12"/>
        <v>40.964952207555761</v>
      </c>
      <c r="AD359" s="153" t="str">
        <f t="shared" si="13"/>
        <v>OBESIDADE III</v>
      </c>
      <c r="AE359" s="233" t="s">
        <v>135</v>
      </c>
      <c r="AF359" s="153" t="s">
        <v>161</v>
      </c>
      <c r="AG359" s="159" t="s">
        <v>824</v>
      </c>
      <c r="AH359" s="153"/>
      <c r="AI359" s="161"/>
      <c r="AJ359" s="153"/>
      <c r="AK359" s="153"/>
      <c r="AL359" s="207" t="s">
        <v>85</v>
      </c>
      <c r="AM359" s="207" t="s">
        <v>86</v>
      </c>
      <c r="AN359" s="207" t="s">
        <v>66</v>
      </c>
      <c r="AO359" s="207" t="str">
        <f ca="1">IF(R359="","",IF(R359&gt;TODAY(),"0 meses",DATEDIF(R359,TODAY(),"m") &amp; " meses"))</f>
        <v>6 meses</v>
      </c>
      <c r="AP359" s="147" t="s">
        <v>67</v>
      </c>
      <c r="AQ359" s="147" t="s">
        <v>67</v>
      </c>
      <c r="AR359" s="147"/>
      <c r="AS359" s="209" t="s">
        <v>68</v>
      </c>
      <c r="AT359" s="223" t="str">
        <f>MONTH(B359)&amp;"/"&amp;YEAR(B359)</f>
        <v>1/2026</v>
      </c>
      <c r="AU359" s="223">
        <f>WEEKNUM(B359)-WEEKNUM(EOMONTH(B359,-1)+1)+1</f>
        <v>2</v>
      </c>
      <c r="AV359" s="209" t="str">
        <f>MONTH(R359)&amp;"/"&amp;YEAR(R359)</f>
        <v>11/2025</v>
      </c>
      <c r="AW359" s="209">
        <f>WEEKNUM(R359)-WEEKNUM(EOMONTH(R359,-1)+1)+1</f>
        <v>4</v>
      </c>
      <c r="AX359" s="209">
        <f>IF(BB359="S",IF(Q359="1. Aceitou o programa",R359-B359,0),0)</f>
        <v>-51</v>
      </c>
      <c r="AY359" s="209">
        <f>IF(BB359="S",IF(AND(S359&lt;&gt;"",R359&lt;&gt;""),S359-R359,0),0)</f>
        <v>0</v>
      </c>
      <c r="AZ359" s="209">
        <f>IF(BB359="S",IF(Q359="1. Aceitou o programa",IF(OR(X359="Não se Aplica",X359=""),IF(OR(W359="Não se Aplica",W359=""),0,W359-V359),AVERAGE(X359-W359,W359-V359)),0),0)</f>
        <v>0</v>
      </c>
      <c r="BA359" s="209">
        <f>IF(BB359="S",IF(AND(Q359="1. Aceitou o programa",AH359="Realizada"),IFERROR(IF(AG359="",0,AG359-R359),0),0),0)</f>
        <v>0</v>
      </c>
      <c r="BB359" s="209" t="str">
        <f>_xlfn.XLOOKUP(U359,'Lista Suspensa'!$AA$20:$AA$23,'Lista Suspensa'!$AB$20:$AB$23,"N/A")</f>
        <v>S</v>
      </c>
    </row>
    <row r="360" spans="1:54" ht="12" customHeight="1">
      <c r="A360" s="151" t="s">
        <v>67</v>
      </c>
      <c r="B360" s="152">
        <v>46048</v>
      </c>
      <c r="C360" s="153" t="s">
        <v>122</v>
      </c>
      <c r="D360" s="153" t="s">
        <v>171</v>
      </c>
      <c r="E360" s="244">
        <v>93096826</v>
      </c>
      <c r="F360" s="144" t="s">
        <v>825</v>
      </c>
      <c r="G360" s="230"/>
      <c r="H360" s="154">
        <v>28203</v>
      </c>
      <c r="I360" s="153">
        <v>49</v>
      </c>
      <c r="J360" s="148" t="s">
        <v>70</v>
      </c>
      <c r="K360" s="153" t="s">
        <v>101</v>
      </c>
      <c r="L360" s="153"/>
      <c r="M360" s="153"/>
      <c r="N360" s="153">
        <v>450</v>
      </c>
      <c r="O360" s="155" t="s">
        <v>826</v>
      </c>
      <c r="P360" s="156" t="s">
        <v>60</v>
      </c>
      <c r="Q360" s="157" t="s">
        <v>110</v>
      </c>
      <c r="R360" s="158">
        <v>45979</v>
      </c>
      <c r="S360" s="159"/>
      <c r="T360" s="159" t="s">
        <v>62</v>
      </c>
      <c r="U360" s="159" t="s">
        <v>111</v>
      </c>
      <c r="V360" s="154">
        <v>45979</v>
      </c>
      <c r="W360" s="154" t="s">
        <v>126</v>
      </c>
      <c r="X360" s="154" t="s">
        <v>126</v>
      </c>
      <c r="Y360" s="160" t="s">
        <v>827</v>
      </c>
      <c r="Z360" s="160" t="s">
        <v>128</v>
      </c>
      <c r="AA360" s="153">
        <v>118.5</v>
      </c>
      <c r="AB360" s="153">
        <v>1.63</v>
      </c>
      <c r="AC360" s="182">
        <f t="shared" si="12"/>
        <v>44.600850615378825</v>
      </c>
      <c r="AD360" s="153" t="str">
        <f t="shared" si="13"/>
        <v>OBESIDADE III</v>
      </c>
      <c r="AE360" s="233" t="s">
        <v>135</v>
      </c>
      <c r="AF360" s="153" t="s">
        <v>161</v>
      </c>
      <c r="AG360" s="159" t="s">
        <v>828</v>
      </c>
      <c r="AH360" s="153"/>
      <c r="AI360" s="161"/>
      <c r="AJ360" s="153"/>
      <c r="AK360" s="153"/>
      <c r="AL360" s="207" t="s">
        <v>131</v>
      </c>
      <c r="AM360" s="207"/>
      <c r="AN360" s="207"/>
      <c r="AO360" s="207" t="str">
        <f ca="1">IF(R360="","",IF(R360&gt;TODAY(),"0 meses",DATEDIF(R360,TODAY(),"m") &amp; " meses"))</f>
        <v>6 meses</v>
      </c>
      <c r="AP360" s="147" t="s">
        <v>67</v>
      </c>
      <c r="AQ360" s="147" t="s">
        <v>67</v>
      </c>
      <c r="AR360" s="147"/>
      <c r="AS360" s="209" t="s">
        <v>68</v>
      </c>
      <c r="AT360" s="223" t="str">
        <f>MONTH(B360)&amp;"/"&amp;YEAR(B360)</f>
        <v>1/2026</v>
      </c>
      <c r="AU360" s="223">
        <f>WEEKNUM(B360)-WEEKNUM(EOMONTH(B360,-1)+1)+1</f>
        <v>5</v>
      </c>
      <c r="AV360" s="209" t="str">
        <f>MONTH(R360)&amp;"/"&amp;YEAR(R360)</f>
        <v>11/2025</v>
      </c>
      <c r="AW360" s="209">
        <f>WEEKNUM(R360)-WEEKNUM(EOMONTH(R360,-1)+1)+1</f>
        <v>4</v>
      </c>
      <c r="AX360" s="209">
        <f>IF(BB360="S",IF(Q360="1. Aceitou o programa",R360-B360,0),0)</f>
        <v>-69</v>
      </c>
      <c r="AY360" s="209">
        <f>IF(BB360="S",IF(AND(S360&lt;&gt;"",R360&lt;&gt;""),S360-R360,0),0)</f>
        <v>0</v>
      </c>
      <c r="AZ360" s="209">
        <f>IF(BB360="S",IF(Q360="1. Aceitou o programa",IF(OR(X360="Não se Aplica",X360=""),IF(OR(W360="Não se Aplica",W360=""),0,W360-V360),AVERAGE(X360-W360,W360-V360)),0),0)</f>
        <v>0</v>
      </c>
      <c r="BA360" s="209">
        <f>IF(BB360="S",IF(AND(Q360="1. Aceitou o programa",AH360="Realizada"),IFERROR(IF(AG360="",0,AG360-R360),0),0),0)</f>
        <v>0</v>
      </c>
      <c r="BB360" s="209" t="str">
        <f>_xlfn.XLOOKUP(U360,'Lista Suspensa'!$AA$20:$AA$23,'Lista Suspensa'!$AB$20:$AB$23,"N/A")</f>
        <v>S</v>
      </c>
    </row>
    <row r="361" spans="1:54" ht="12" customHeight="1">
      <c r="A361" s="151" t="s">
        <v>121</v>
      </c>
      <c r="B361" s="152">
        <v>45292</v>
      </c>
      <c r="C361" s="153" t="s">
        <v>122</v>
      </c>
      <c r="D361" s="153" t="s">
        <v>56</v>
      </c>
      <c r="E361" s="244">
        <v>93124814</v>
      </c>
      <c r="F361" s="144" t="s">
        <v>829</v>
      </c>
      <c r="G361" s="230"/>
      <c r="H361" s="154">
        <v>32358</v>
      </c>
      <c r="I361" s="153">
        <v>37</v>
      </c>
      <c r="J361" s="148" t="s">
        <v>58</v>
      </c>
      <c r="K361" s="153"/>
      <c r="L361" s="153"/>
      <c r="M361" s="153"/>
      <c r="N361" s="153"/>
      <c r="O361" s="155" t="s">
        <v>830</v>
      </c>
      <c r="P361" s="156" t="s">
        <v>60</v>
      </c>
      <c r="Q361" s="157" t="s">
        <v>110</v>
      </c>
      <c r="R361" s="158">
        <v>45979</v>
      </c>
      <c r="S361" s="159"/>
      <c r="T361" s="159" t="s">
        <v>62</v>
      </c>
      <c r="U361" s="159" t="s">
        <v>111</v>
      </c>
      <c r="V361" s="154">
        <v>45979</v>
      </c>
      <c r="W361" s="154" t="s">
        <v>126</v>
      </c>
      <c r="X361" s="154" t="s">
        <v>126</v>
      </c>
      <c r="Y361" s="160"/>
      <c r="Z361" s="160" t="s">
        <v>128</v>
      </c>
      <c r="AA361" s="153">
        <v>102</v>
      </c>
      <c r="AB361" s="153">
        <v>1.8</v>
      </c>
      <c r="AC361" s="182">
        <f t="shared" si="12"/>
        <v>31.481481481481481</v>
      </c>
      <c r="AD361" s="153" t="str">
        <f t="shared" si="13"/>
        <v>OBESIDADE I</v>
      </c>
      <c r="AE361" s="233" t="s">
        <v>135</v>
      </c>
      <c r="AF361" s="153" t="s">
        <v>130</v>
      </c>
      <c r="AG361" s="159"/>
      <c r="AH361" s="153"/>
      <c r="AI361" s="161"/>
      <c r="AJ361" s="153"/>
      <c r="AK361" s="153"/>
      <c r="AL361" s="207" t="s">
        <v>131</v>
      </c>
      <c r="AM361" s="207"/>
      <c r="AN361" s="207"/>
      <c r="AO361" s="207" t="str">
        <f ca="1">IF(R361="","",IF(R361&gt;TODAY(),"0 meses",DATEDIF(R361,TODAY(),"m") &amp; " meses"))</f>
        <v>6 meses</v>
      </c>
      <c r="AP361" s="147" t="s">
        <v>67</v>
      </c>
      <c r="AQ361" s="147" t="s">
        <v>67</v>
      </c>
      <c r="AR361" s="147"/>
      <c r="AS361" s="209" t="s">
        <v>68</v>
      </c>
      <c r="AT361" s="223" t="str">
        <f>MONTH(B361)&amp;"/"&amp;YEAR(B361)</f>
        <v>1/2024</v>
      </c>
      <c r="AU361" s="223">
        <f>WEEKNUM(B361)-WEEKNUM(EOMONTH(B361,-1)+1)+1</f>
        <v>1</v>
      </c>
      <c r="AV361" s="209" t="str">
        <f>MONTH(R361)&amp;"/"&amp;YEAR(R361)</f>
        <v>11/2025</v>
      </c>
      <c r="AW361" s="209">
        <f>WEEKNUM(R361)-WEEKNUM(EOMONTH(R361,-1)+1)+1</f>
        <v>4</v>
      </c>
      <c r="AX361" s="209">
        <f>IF(BB361="S",IF(Q361="1. Aceitou o programa",R361-B361,0),0)</f>
        <v>687</v>
      </c>
      <c r="AY361" s="209">
        <f>IF(BB361="S",IF(AND(S361&lt;&gt;"",R361&lt;&gt;""),S361-R361,0),0)</f>
        <v>0</v>
      </c>
      <c r="AZ361" s="209">
        <f>IF(BB361="S",IF(Q361="1. Aceitou o programa",IF(OR(X361="Não se Aplica",X361=""),IF(OR(W361="Não se Aplica",W361=""),0,W361-V361),AVERAGE(X361-W361,W361-V361)),0),0)</f>
        <v>0</v>
      </c>
      <c r="BA361" s="209">
        <f>IF(BB361="S",IF(AND(Q361="1. Aceitou o programa",AH361="Realizada"),IFERROR(IF(AG361="",0,AG361-R361),0),0),0)</f>
        <v>0</v>
      </c>
      <c r="BB361" s="209" t="str">
        <f>_xlfn.XLOOKUP(U361,'Lista Suspensa'!$AA$20:$AA$23,'Lista Suspensa'!$AB$20:$AB$23,"N/A")</f>
        <v>S</v>
      </c>
    </row>
    <row r="362" spans="1:54" ht="12" customHeight="1">
      <c r="A362" s="151" t="s">
        <v>121</v>
      </c>
      <c r="B362" s="152">
        <v>45292</v>
      </c>
      <c r="C362" s="153" t="s">
        <v>122</v>
      </c>
      <c r="D362" s="153" t="s">
        <v>56</v>
      </c>
      <c r="E362" s="244">
        <v>78859812</v>
      </c>
      <c r="F362" s="144" t="s">
        <v>831</v>
      </c>
      <c r="G362" s="230"/>
      <c r="H362" s="154">
        <v>32995</v>
      </c>
      <c r="I362" s="153">
        <v>36</v>
      </c>
      <c r="J362" s="148" t="s">
        <v>70</v>
      </c>
      <c r="K362" s="153"/>
      <c r="L362" s="153"/>
      <c r="M362" s="153"/>
      <c r="N362" s="153"/>
      <c r="O362" s="155" t="s">
        <v>832</v>
      </c>
      <c r="P362" s="156" t="s">
        <v>60</v>
      </c>
      <c r="Q362" s="157" t="s">
        <v>110</v>
      </c>
      <c r="R362" s="158">
        <v>45979</v>
      </c>
      <c r="S362" s="159"/>
      <c r="T362" s="159" t="s">
        <v>62</v>
      </c>
      <c r="U362" s="159" t="s">
        <v>111</v>
      </c>
      <c r="V362" s="154">
        <v>45979</v>
      </c>
      <c r="W362" s="154" t="s">
        <v>126</v>
      </c>
      <c r="X362" s="154" t="s">
        <v>126</v>
      </c>
      <c r="Y362" s="160"/>
      <c r="Z362" s="160" t="s">
        <v>166</v>
      </c>
      <c r="AA362" s="153">
        <v>110</v>
      </c>
      <c r="AB362" s="153">
        <v>1.65</v>
      </c>
      <c r="AC362" s="182">
        <f t="shared" si="12"/>
        <v>40.404040404040408</v>
      </c>
      <c r="AD362" s="153" t="str">
        <f t="shared" si="13"/>
        <v>OBESIDADE III</v>
      </c>
      <c r="AE362" s="233" t="s">
        <v>135</v>
      </c>
      <c r="AF362" s="153" t="s">
        <v>130</v>
      </c>
      <c r="AG362" s="159"/>
      <c r="AH362" s="153"/>
      <c r="AI362" s="161"/>
      <c r="AJ362" s="153"/>
      <c r="AK362" s="153"/>
      <c r="AL362" s="207" t="s">
        <v>131</v>
      </c>
      <c r="AM362" s="207"/>
      <c r="AN362" s="207"/>
      <c r="AO362" s="207" t="str">
        <f ca="1">IF(R362="","",IF(R362&gt;TODAY(),"0 meses",DATEDIF(R362,TODAY(),"m") &amp; " meses"))</f>
        <v>6 meses</v>
      </c>
      <c r="AP362" s="147" t="s">
        <v>67</v>
      </c>
      <c r="AQ362" s="147" t="s">
        <v>67</v>
      </c>
      <c r="AR362" s="147"/>
      <c r="AS362" s="209" t="s">
        <v>68</v>
      </c>
      <c r="AT362" s="223" t="str">
        <f>MONTH(B362)&amp;"/"&amp;YEAR(B362)</f>
        <v>1/2024</v>
      </c>
      <c r="AU362" s="223">
        <f>WEEKNUM(B362)-WEEKNUM(EOMONTH(B362,-1)+1)+1</f>
        <v>1</v>
      </c>
      <c r="AV362" s="209" t="str">
        <f>MONTH(R362)&amp;"/"&amp;YEAR(R362)</f>
        <v>11/2025</v>
      </c>
      <c r="AW362" s="209">
        <f>WEEKNUM(R362)-WEEKNUM(EOMONTH(R362,-1)+1)+1</f>
        <v>4</v>
      </c>
      <c r="AX362" s="209">
        <f>IF(BB362="S",IF(Q362="1. Aceitou o programa",R362-B362,0),0)</f>
        <v>687</v>
      </c>
      <c r="AY362" s="209">
        <f>IF(BB362="S",IF(AND(S362&lt;&gt;"",R362&lt;&gt;""),S362-R362,0),0)</f>
        <v>0</v>
      </c>
      <c r="AZ362" s="209">
        <f>IF(BB362="S",IF(Q362="1. Aceitou o programa",IF(OR(X362="Não se Aplica",X362=""),IF(OR(W362="Não se Aplica",W362=""),0,W362-V362),AVERAGE(X362-W362,W362-V362)),0),0)</f>
        <v>0</v>
      </c>
      <c r="BA362" s="209">
        <f>IF(BB362="S",IF(AND(Q362="1. Aceitou o programa",AH362="Realizada"),IFERROR(IF(AG362="",0,AG362-R362),0),0),0)</f>
        <v>0</v>
      </c>
      <c r="BB362" s="209" t="str">
        <f>_xlfn.XLOOKUP(U362,'Lista Suspensa'!$AA$20:$AA$23,'Lista Suspensa'!$AB$20:$AB$23,"N/A")</f>
        <v>S</v>
      </c>
    </row>
    <row r="363" spans="1:54" ht="12" customHeight="1">
      <c r="A363" s="151" t="s">
        <v>121</v>
      </c>
      <c r="B363" s="152">
        <v>45292</v>
      </c>
      <c r="C363" s="153" t="s">
        <v>122</v>
      </c>
      <c r="D363" s="153" t="s">
        <v>56</v>
      </c>
      <c r="E363" s="244">
        <v>76515814</v>
      </c>
      <c r="F363" s="144" t="s">
        <v>833</v>
      </c>
      <c r="G363" s="230"/>
      <c r="H363" s="154">
        <v>30952</v>
      </c>
      <c r="I363" s="153">
        <v>41</v>
      </c>
      <c r="J363" s="148" t="s">
        <v>70</v>
      </c>
      <c r="K363" s="153"/>
      <c r="L363" s="153"/>
      <c r="M363" s="153"/>
      <c r="N363" s="153"/>
      <c r="O363" s="155" t="s">
        <v>834</v>
      </c>
      <c r="P363" s="156" t="s">
        <v>60</v>
      </c>
      <c r="Q363" s="157" t="s">
        <v>110</v>
      </c>
      <c r="R363" s="158">
        <v>45980</v>
      </c>
      <c r="S363" s="159"/>
      <c r="T363" s="159" t="s">
        <v>62</v>
      </c>
      <c r="U363" s="159" t="s">
        <v>111</v>
      </c>
      <c r="V363" s="154">
        <v>45980</v>
      </c>
      <c r="W363" s="154" t="s">
        <v>126</v>
      </c>
      <c r="X363" s="154" t="s">
        <v>126</v>
      </c>
      <c r="Y363" s="160"/>
      <c r="Z363" s="160" t="s">
        <v>134</v>
      </c>
      <c r="AA363" s="153">
        <v>107</v>
      </c>
      <c r="AB363" s="153">
        <v>1.78</v>
      </c>
      <c r="AC363" s="182">
        <f t="shared" si="12"/>
        <v>33.770988511551572</v>
      </c>
      <c r="AD363" s="153" t="str">
        <f t="shared" si="13"/>
        <v>OBESIDADE I</v>
      </c>
      <c r="AE363" s="233" t="s">
        <v>135</v>
      </c>
      <c r="AF363" s="153" t="s">
        <v>130</v>
      </c>
      <c r="AG363" s="159"/>
      <c r="AH363" s="153"/>
      <c r="AI363" s="161"/>
      <c r="AJ363" s="153"/>
      <c r="AK363" s="153"/>
      <c r="AL363" s="207" t="s">
        <v>131</v>
      </c>
      <c r="AM363" s="207"/>
      <c r="AN363" s="207"/>
      <c r="AO363" s="207" t="str">
        <f ca="1">IF(R363="","",IF(R363&gt;TODAY(),"0 meses",DATEDIF(R363,TODAY(),"m") &amp; " meses"))</f>
        <v>6 meses</v>
      </c>
      <c r="AP363" s="147" t="s">
        <v>67</v>
      </c>
      <c r="AQ363" s="147" t="s">
        <v>67</v>
      </c>
      <c r="AR363" s="147"/>
      <c r="AS363" s="209" t="s">
        <v>68</v>
      </c>
      <c r="AT363" s="223" t="str">
        <f>MONTH(B363)&amp;"/"&amp;YEAR(B363)</f>
        <v>1/2024</v>
      </c>
      <c r="AU363" s="223">
        <f>WEEKNUM(B363)-WEEKNUM(EOMONTH(B363,-1)+1)+1</f>
        <v>1</v>
      </c>
      <c r="AV363" s="209" t="str">
        <f>MONTH(R363)&amp;"/"&amp;YEAR(R363)</f>
        <v>11/2025</v>
      </c>
      <c r="AW363" s="209">
        <f>WEEKNUM(R363)-WEEKNUM(EOMONTH(R363,-1)+1)+1</f>
        <v>4</v>
      </c>
      <c r="AX363" s="209">
        <f>IF(BB363="S",IF(Q363="1. Aceitou o programa",R363-B363,0),0)</f>
        <v>688</v>
      </c>
      <c r="AY363" s="209">
        <f>IF(BB363="S",IF(AND(S363&lt;&gt;"",R363&lt;&gt;""),S363-R363,0),0)</f>
        <v>0</v>
      </c>
      <c r="AZ363" s="209">
        <f>IF(BB363="S",IF(Q363="1. Aceitou o programa",IF(OR(X363="Não se Aplica",X363=""),IF(OR(W363="Não se Aplica",W363=""),0,W363-V363),AVERAGE(X363-W363,W363-V363)),0),0)</f>
        <v>0</v>
      </c>
      <c r="BA363" s="209">
        <f>IF(BB363="S",IF(AND(Q363="1. Aceitou o programa",AH363="Realizada"),IFERROR(IF(AG363="",0,AG363-R363),0),0),0)</f>
        <v>0</v>
      </c>
      <c r="BB363" s="209" t="str">
        <f>_xlfn.XLOOKUP(U363,'Lista Suspensa'!$AA$20:$AA$23,'Lista Suspensa'!$AB$20:$AB$23,"N/A")</f>
        <v>S</v>
      </c>
    </row>
    <row r="364" spans="1:54" ht="12" customHeight="1">
      <c r="A364" s="151" t="s">
        <v>121</v>
      </c>
      <c r="B364" s="152">
        <v>45292</v>
      </c>
      <c r="C364" s="153" t="s">
        <v>122</v>
      </c>
      <c r="D364" s="153" t="s">
        <v>56</v>
      </c>
      <c r="E364" s="244">
        <v>81526853</v>
      </c>
      <c r="F364" s="144" t="s">
        <v>835</v>
      </c>
      <c r="G364" s="230"/>
      <c r="H364" s="154">
        <v>31670</v>
      </c>
      <c r="I364" s="153">
        <v>39</v>
      </c>
      <c r="J364" s="148" t="s">
        <v>58</v>
      </c>
      <c r="K364" s="153"/>
      <c r="L364" s="153"/>
      <c r="M364" s="153"/>
      <c r="N364" s="153"/>
      <c r="O364" s="155" t="s">
        <v>836</v>
      </c>
      <c r="P364" s="156" t="s">
        <v>60</v>
      </c>
      <c r="Q364" s="157" t="s">
        <v>110</v>
      </c>
      <c r="R364" s="158">
        <v>45980</v>
      </c>
      <c r="S364" s="159"/>
      <c r="T364" s="159" t="s">
        <v>62</v>
      </c>
      <c r="U364" s="159" t="s">
        <v>111</v>
      </c>
      <c r="V364" s="154">
        <v>45980</v>
      </c>
      <c r="W364" s="154" t="s">
        <v>126</v>
      </c>
      <c r="X364" s="154" t="s">
        <v>126</v>
      </c>
      <c r="Y364" s="160"/>
      <c r="Z364" s="160" t="s">
        <v>134</v>
      </c>
      <c r="AA364" s="153">
        <v>100.2</v>
      </c>
      <c r="AB364" s="153">
        <v>1.62</v>
      </c>
      <c r="AC364" s="182">
        <f t="shared" si="12"/>
        <v>38.180155464106072</v>
      </c>
      <c r="AD364" s="153" t="str">
        <f t="shared" si="13"/>
        <v>OBESIDADE II</v>
      </c>
      <c r="AE364" s="233" t="s">
        <v>135</v>
      </c>
      <c r="AF364" s="153" t="s">
        <v>130</v>
      </c>
      <c r="AG364" s="159"/>
      <c r="AH364" s="153"/>
      <c r="AI364" s="161"/>
      <c r="AJ364" s="153"/>
      <c r="AK364" s="153"/>
      <c r="AL364" s="207" t="s">
        <v>131</v>
      </c>
      <c r="AM364" s="207"/>
      <c r="AN364" s="207"/>
      <c r="AO364" s="207" t="str">
        <f ca="1">IF(R364="","",IF(R364&gt;TODAY(),"0 meses",DATEDIF(R364,TODAY(),"m") &amp; " meses"))</f>
        <v>6 meses</v>
      </c>
      <c r="AP364" s="147" t="s">
        <v>67</v>
      </c>
      <c r="AQ364" s="147" t="s">
        <v>67</v>
      </c>
      <c r="AR364" s="147"/>
      <c r="AS364" s="209" t="s">
        <v>68</v>
      </c>
      <c r="AT364" s="223" t="str">
        <f>MONTH(B364)&amp;"/"&amp;YEAR(B364)</f>
        <v>1/2024</v>
      </c>
      <c r="AU364" s="223">
        <f>WEEKNUM(B364)-WEEKNUM(EOMONTH(B364,-1)+1)+1</f>
        <v>1</v>
      </c>
      <c r="AV364" s="209" t="str">
        <f>MONTH(R364)&amp;"/"&amp;YEAR(R364)</f>
        <v>11/2025</v>
      </c>
      <c r="AW364" s="209">
        <f>WEEKNUM(R364)-WEEKNUM(EOMONTH(R364,-1)+1)+1</f>
        <v>4</v>
      </c>
      <c r="AX364" s="209">
        <f>IF(BB364="S",IF(Q364="1. Aceitou o programa",R364-B364,0),0)</f>
        <v>688</v>
      </c>
      <c r="AY364" s="209">
        <f>IF(BB364="S",IF(AND(S364&lt;&gt;"",R364&lt;&gt;""),S364-R364,0),0)</f>
        <v>0</v>
      </c>
      <c r="AZ364" s="209">
        <f>IF(BB364="S",IF(Q364="1. Aceitou o programa",IF(OR(X364="Não se Aplica",X364=""),IF(OR(W364="Não se Aplica",W364=""),0,W364-V364),AVERAGE(X364-W364,W364-V364)),0),0)</f>
        <v>0</v>
      </c>
      <c r="BA364" s="209">
        <f>IF(BB364="S",IF(AND(Q364="1. Aceitou o programa",AH364="Realizada"),IFERROR(IF(AG364="",0,AG364-R364),0),0),0)</f>
        <v>0</v>
      </c>
      <c r="BB364" s="209" t="str">
        <f>_xlfn.XLOOKUP(U364,'Lista Suspensa'!$AA$20:$AA$23,'Lista Suspensa'!$AB$20:$AB$23,"N/A")</f>
        <v>S</v>
      </c>
    </row>
    <row r="365" spans="1:54" ht="12" customHeight="1">
      <c r="A365" s="151" t="s">
        <v>121</v>
      </c>
      <c r="B365" s="152">
        <v>45292</v>
      </c>
      <c r="C365" s="153" t="s">
        <v>122</v>
      </c>
      <c r="D365" s="153" t="s">
        <v>167</v>
      </c>
      <c r="E365" s="244">
        <v>83722786</v>
      </c>
      <c r="F365" s="144" t="s">
        <v>837</v>
      </c>
      <c r="G365" s="230"/>
      <c r="H365" s="154">
        <v>33571</v>
      </c>
      <c r="I365" s="153">
        <v>34</v>
      </c>
      <c r="J365" s="148" t="s">
        <v>58</v>
      </c>
      <c r="K365" s="153"/>
      <c r="L365" s="153"/>
      <c r="M365" s="153"/>
      <c r="N365" s="153"/>
      <c r="O365" s="155" t="s">
        <v>838</v>
      </c>
      <c r="P365" s="156" t="s">
        <v>60</v>
      </c>
      <c r="Q365" s="157" t="s">
        <v>110</v>
      </c>
      <c r="R365" s="158">
        <v>45980</v>
      </c>
      <c r="S365" s="159"/>
      <c r="T365" s="159" t="s">
        <v>62</v>
      </c>
      <c r="U365" s="159" t="s">
        <v>111</v>
      </c>
      <c r="V365" s="154">
        <v>45980</v>
      </c>
      <c r="W365" s="154" t="s">
        <v>126</v>
      </c>
      <c r="X365" s="154" t="s">
        <v>126</v>
      </c>
      <c r="Y365" s="160"/>
      <c r="Z365" s="160" t="s">
        <v>166</v>
      </c>
      <c r="AA365" s="153">
        <v>140</v>
      </c>
      <c r="AB365" s="153">
        <v>1.78</v>
      </c>
      <c r="AC365" s="182">
        <f t="shared" si="12"/>
        <v>44.186340108572146</v>
      </c>
      <c r="AD365" s="153" t="str">
        <f t="shared" si="13"/>
        <v>OBESIDADE III</v>
      </c>
      <c r="AE365" s="233" t="s">
        <v>135</v>
      </c>
      <c r="AF365" s="153" t="s">
        <v>130</v>
      </c>
      <c r="AG365" s="159"/>
      <c r="AH365" s="153"/>
      <c r="AI365" s="161"/>
      <c r="AJ365" s="153"/>
      <c r="AK365" s="153"/>
      <c r="AL365" s="207" t="s">
        <v>131</v>
      </c>
      <c r="AM365" s="207"/>
      <c r="AN365" s="207"/>
      <c r="AO365" s="207" t="str">
        <f ca="1">IF(R365="","",IF(R365&gt;TODAY(),"0 meses",DATEDIF(R365,TODAY(),"m") &amp; " meses"))</f>
        <v>6 meses</v>
      </c>
      <c r="AP365" s="147" t="s">
        <v>67</v>
      </c>
      <c r="AQ365" s="147" t="s">
        <v>67</v>
      </c>
      <c r="AR365" s="147"/>
      <c r="AS365" s="209" t="s">
        <v>68</v>
      </c>
      <c r="AT365" s="223" t="str">
        <f>MONTH(B365)&amp;"/"&amp;YEAR(B365)</f>
        <v>1/2024</v>
      </c>
      <c r="AU365" s="223">
        <f>WEEKNUM(B365)-WEEKNUM(EOMONTH(B365,-1)+1)+1</f>
        <v>1</v>
      </c>
      <c r="AV365" s="209" t="str">
        <f>MONTH(R365)&amp;"/"&amp;YEAR(R365)</f>
        <v>11/2025</v>
      </c>
      <c r="AW365" s="209">
        <f>WEEKNUM(R365)-WEEKNUM(EOMONTH(R365,-1)+1)+1</f>
        <v>4</v>
      </c>
      <c r="AX365" s="209">
        <f>IF(BB365="S",IF(Q365="1. Aceitou o programa",R365-B365,0),0)</f>
        <v>688</v>
      </c>
      <c r="AY365" s="209">
        <f>IF(BB365="S",IF(AND(S365&lt;&gt;"",R365&lt;&gt;""),S365-R365,0),0)</f>
        <v>0</v>
      </c>
      <c r="AZ365" s="209">
        <f>IF(BB365="S",IF(Q365="1. Aceitou o programa",IF(OR(X365="Não se Aplica",X365=""),IF(OR(W365="Não se Aplica",W365=""),0,W365-V365),AVERAGE(X365-W365,W365-V365)),0),0)</f>
        <v>0</v>
      </c>
      <c r="BA365" s="209">
        <f>IF(BB365="S",IF(AND(Q365="1. Aceitou o programa",AH365="Realizada"),IFERROR(IF(AG365="",0,AG365-R365),0),0),0)</f>
        <v>0</v>
      </c>
      <c r="BB365" s="209" t="str">
        <f>_xlfn.XLOOKUP(U365,'Lista Suspensa'!$AA$20:$AA$23,'Lista Suspensa'!$AB$20:$AB$23,"N/A")</f>
        <v>S</v>
      </c>
    </row>
    <row r="366" spans="1:54" ht="12" customHeight="1">
      <c r="A366" s="151" t="s">
        <v>121</v>
      </c>
      <c r="B366" s="152">
        <v>45292</v>
      </c>
      <c r="C366" s="153" t="s">
        <v>122</v>
      </c>
      <c r="D366" s="153" t="s">
        <v>56</v>
      </c>
      <c r="E366" s="244">
        <v>87563668</v>
      </c>
      <c r="F366" s="144" t="s">
        <v>839</v>
      </c>
      <c r="G366" s="230"/>
      <c r="H366" s="154">
        <v>26818</v>
      </c>
      <c r="I366" s="153">
        <v>52</v>
      </c>
      <c r="J366" s="148" t="s">
        <v>70</v>
      </c>
      <c r="K366" s="153" t="s">
        <v>101</v>
      </c>
      <c r="L366" s="153"/>
      <c r="M366" s="153"/>
      <c r="N366" s="153"/>
      <c r="O366" s="155" t="s">
        <v>840</v>
      </c>
      <c r="P366" s="156" t="s">
        <v>60</v>
      </c>
      <c r="Q366" s="157" t="s">
        <v>110</v>
      </c>
      <c r="R366" s="158">
        <v>45982</v>
      </c>
      <c r="S366" s="159"/>
      <c r="T366" s="159" t="s">
        <v>62</v>
      </c>
      <c r="U366" s="159" t="s">
        <v>111</v>
      </c>
      <c r="V366" s="154">
        <v>45982</v>
      </c>
      <c r="W366" s="154" t="s">
        <v>126</v>
      </c>
      <c r="X366" s="154" t="s">
        <v>126</v>
      </c>
      <c r="Y366" s="160"/>
      <c r="Z366" s="160" t="s">
        <v>166</v>
      </c>
      <c r="AA366" s="153">
        <v>100.1</v>
      </c>
      <c r="AB366" s="153">
        <v>1.62</v>
      </c>
      <c r="AC366" s="182">
        <f t="shared" si="12"/>
        <v>38.142051516537101</v>
      </c>
      <c r="AD366" s="153" t="str">
        <f t="shared" si="13"/>
        <v>OBESIDADE II</v>
      </c>
      <c r="AE366" s="233" t="s">
        <v>135</v>
      </c>
      <c r="AF366" s="153" t="s">
        <v>130</v>
      </c>
      <c r="AG366" s="159"/>
      <c r="AH366" s="153"/>
      <c r="AI366" s="161"/>
      <c r="AJ366" s="153"/>
      <c r="AK366" s="153"/>
      <c r="AL366" s="207" t="s">
        <v>131</v>
      </c>
      <c r="AM366" s="207"/>
      <c r="AN366" s="207"/>
      <c r="AO366" s="207" t="str">
        <f ca="1">IF(R366="","",IF(R366&gt;TODAY(),"0 meses",DATEDIF(R366,TODAY(),"m") &amp; " meses"))</f>
        <v>6 meses</v>
      </c>
      <c r="AP366" s="147" t="s">
        <v>67</v>
      </c>
      <c r="AQ366" s="147" t="s">
        <v>67</v>
      </c>
      <c r="AR366" s="147"/>
      <c r="AS366" s="209" t="s">
        <v>68</v>
      </c>
      <c r="AT366" s="223" t="str">
        <f>MONTH(B366)&amp;"/"&amp;YEAR(B366)</f>
        <v>1/2024</v>
      </c>
      <c r="AU366" s="223">
        <f>WEEKNUM(B366)-WEEKNUM(EOMONTH(B366,-1)+1)+1</f>
        <v>1</v>
      </c>
      <c r="AV366" s="209" t="str">
        <f>MONTH(R366)&amp;"/"&amp;YEAR(R366)</f>
        <v>11/2025</v>
      </c>
      <c r="AW366" s="209">
        <f>WEEKNUM(R366)-WEEKNUM(EOMONTH(R366,-1)+1)+1</f>
        <v>4</v>
      </c>
      <c r="AX366" s="209">
        <f>IF(BB366="S",IF(Q366="1. Aceitou o programa",R366-B366,0),0)</f>
        <v>690</v>
      </c>
      <c r="AY366" s="209">
        <f>IF(BB366="S",IF(AND(S366&lt;&gt;"",R366&lt;&gt;""),S366-R366,0),0)</f>
        <v>0</v>
      </c>
      <c r="AZ366" s="209">
        <f>IF(BB366="S",IF(Q366="1. Aceitou o programa",IF(OR(X366="Não se Aplica",X366=""),IF(OR(W366="Não se Aplica",W366=""),0,W366-V366),AVERAGE(X366-W366,W366-V366)),0),0)</f>
        <v>0</v>
      </c>
      <c r="BA366" s="209">
        <f>IF(BB366="S",IF(AND(Q366="1. Aceitou o programa",AH366="Realizada"),IFERROR(IF(AG366="",0,AG366-R366),0),0),0)</f>
        <v>0</v>
      </c>
      <c r="BB366" s="209" t="str">
        <f>_xlfn.XLOOKUP(U366,'Lista Suspensa'!$AA$20:$AA$23,'Lista Suspensa'!$AB$20:$AB$23,"N/A")</f>
        <v>S</v>
      </c>
    </row>
    <row r="367" spans="1:54" ht="12" customHeight="1">
      <c r="A367" s="151" t="s">
        <v>121</v>
      </c>
      <c r="B367" s="152">
        <v>45292</v>
      </c>
      <c r="C367" s="153" t="s">
        <v>122</v>
      </c>
      <c r="D367" s="153" t="s">
        <v>56</v>
      </c>
      <c r="E367" s="244">
        <v>480232768</v>
      </c>
      <c r="F367" s="144" t="s">
        <v>841</v>
      </c>
      <c r="G367" s="230"/>
      <c r="H367" s="154">
        <v>31164</v>
      </c>
      <c r="I367" s="153">
        <v>41</v>
      </c>
      <c r="J367" s="148" t="s">
        <v>70</v>
      </c>
      <c r="K367" s="153" t="s">
        <v>101</v>
      </c>
      <c r="L367" s="153"/>
      <c r="M367" s="153"/>
      <c r="N367" s="153"/>
      <c r="O367" s="155" t="s">
        <v>842</v>
      </c>
      <c r="P367" s="156" t="s">
        <v>60</v>
      </c>
      <c r="Q367" s="157" t="s">
        <v>110</v>
      </c>
      <c r="R367" s="158">
        <v>45982</v>
      </c>
      <c r="S367" s="159"/>
      <c r="T367" s="159" t="s">
        <v>62</v>
      </c>
      <c r="U367" s="159" t="s">
        <v>111</v>
      </c>
      <c r="V367" s="154">
        <v>45982</v>
      </c>
      <c r="W367" s="154" t="s">
        <v>126</v>
      </c>
      <c r="X367" s="154" t="s">
        <v>126</v>
      </c>
      <c r="Y367" s="160"/>
      <c r="Z367" s="160" t="s">
        <v>128</v>
      </c>
      <c r="AA367" s="153">
        <v>88</v>
      </c>
      <c r="AB367" s="153">
        <v>1.55</v>
      </c>
      <c r="AC367" s="182">
        <f t="shared" si="12"/>
        <v>36.628511966701346</v>
      </c>
      <c r="AD367" s="153" t="str">
        <f t="shared" si="13"/>
        <v>OBESIDADE II</v>
      </c>
      <c r="AE367" s="233" t="s">
        <v>135</v>
      </c>
      <c r="AF367" s="153" t="s">
        <v>130</v>
      </c>
      <c r="AG367" s="159"/>
      <c r="AH367" s="153"/>
      <c r="AI367" s="161"/>
      <c r="AJ367" s="153"/>
      <c r="AK367" s="153"/>
      <c r="AL367" s="207" t="s">
        <v>131</v>
      </c>
      <c r="AM367" s="207"/>
      <c r="AN367" s="207"/>
      <c r="AO367" s="207" t="str">
        <f ca="1">IF(R367="","",IF(R367&gt;TODAY(),"0 meses",DATEDIF(R367,TODAY(),"m") &amp; " meses"))</f>
        <v>6 meses</v>
      </c>
      <c r="AP367" s="147" t="s">
        <v>67</v>
      </c>
      <c r="AQ367" s="147" t="s">
        <v>67</v>
      </c>
      <c r="AR367" s="147"/>
      <c r="AS367" s="209" t="s">
        <v>68</v>
      </c>
      <c r="AT367" s="223" t="str">
        <f>MONTH(B367)&amp;"/"&amp;YEAR(B367)</f>
        <v>1/2024</v>
      </c>
      <c r="AU367" s="223">
        <f>WEEKNUM(B367)-WEEKNUM(EOMONTH(B367,-1)+1)+1</f>
        <v>1</v>
      </c>
      <c r="AV367" s="209" t="str">
        <f>MONTH(R367)&amp;"/"&amp;YEAR(R367)</f>
        <v>11/2025</v>
      </c>
      <c r="AW367" s="209">
        <f>WEEKNUM(R367)-WEEKNUM(EOMONTH(R367,-1)+1)+1</f>
        <v>4</v>
      </c>
      <c r="AX367" s="209">
        <f>IF(BB367="S",IF(Q367="1. Aceitou o programa",R367-B367,0),0)</f>
        <v>690</v>
      </c>
      <c r="AY367" s="209">
        <f>IF(BB367="S",IF(AND(S367&lt;&gt;"",R367&lt;&gt;""),S367-R367,0),0)</f>
        <v>0</v>
      </c>
      <c r="AZ367" s="209">
        <f>IF(BB367="S",IF(Q367="1. Aceitou o programa",IF(OR(X367="Não se Aplica",X367=""),IF(OR(W367="Não se Aplica",W367=""),0,W367-V367),AVERAGE(X367-W367,W367-V367)),0),0)</f>
        <v>0</v>
      </c>
      <c r="BA367" s="209">
        <f>IF(BB367="S",IF(AND(Q367="1. Aceitou o programa",AH367="Realizada"),IFERROR(IF(AG367="",0,AG367-R367),0),0),0)</f>
        <v>0</v>
      </c>
      <c r="BB367" s="209" t="str">
        <f>_xlfn.XLOOKUP(U367,'Lista Suspensa'!$AA$20:$AA$23,'Lista Suspensa'!$AB$20:$AB$23,"N/A")</f>
        <v>S</v>
      </c>
    </row>
    <row r="368" spans="1:54" ht="12" customHeight="1">
      <c r="A368" s="151" t="s">
        <v>121</v>
      </c>
      <c r="B368" s="152">
        <v>45292</v>
      </c>
      <c r="C368" s="153" t="s">
        <v>122</v>
      </c>
      <c r="D368" s="153" t="s">
        <v>56</v>
      </c>
      <c r="E368" s="244">
        <v>132352940</v>
      </c>
      <c r="F368" s="144" t="s">
        <v>843</v>
      </c>
      <c r="G368" s="230"/>
      <c r="H368" s="154">
        <v>28201</v>
      </c>
      <c r="I368" s="153">
        <v>49</v>
      </c>
      <c r="J368" s="148" t="s">
        <v>70</v>
      </c>
      <c r="K368" s="153" t="s">
        <v>844</v>
      </c>
      <c r="L368" s="153"/>
      <c r="M368" s="153"/>
      <c r="N368" s="153"/>
      <c r="O368" s="155" t="s">
        <v>845</v>
      </c>
      <c r="P368" s="156" t="s">
        <v>60</v>
      </c>
      <c r="Q368" s="157" t="s">
        <v>110</v>
      </c>
      <c r="R368" s="158">
        <v>45982</v>
      </c>
      <c r="S368" s="159"/>
      <c r="T368" s="159" t="s">
        <v>62</v>
      </c>
      <c r="U368" s="159" t="s">
        <v>111</v>
      </c>
      <c r="V368" s="154">
        <v>45982</v>
      </c>
      <c r="W368" s="154" t="s">
        <v>126</v>
      </c>
      <c r="X368" s="154" t="s">
        <v>126</v>
      </c>
      <c r="Y368" s="160"/>
      <c r="Z368" s="160" t="s">
        <v>128</v>
      </c>
      <c r="AA368" s="153">
        <v>82.3</v>
      </c>
      <c r="AB368" s="153">
        <v>1.52</v>
      </c>
      <c r="AC368" s="182">
        <f t="shared" si="12"/>
        <v>35.62153739612188</v>
      </c>
      <c r="AD368" s="153" t="str">
        <f t="shared" si="13"/>
        <v>OBESIDADE II</v>
      </c>
      <c r="AE368" s="233" t="s">
        <v>135</v>
      </c>
      <c r="AF368" s="153" t="s">
        <v>130</v>
      </c>
      <c r="AG368" s="159"/>
      <c r="AH368" s="153"/>
      <c r="AI368" s="161"/>
      <c r="AJ368" s="153"/>
      <c r="AK368" s="153"/>
      <c r="AL368" s="207" t="s">
        <v>131</v>
      </c>
      <c r="AM368" s="207"/>
      <c r="AN368" s="207"/>
      <c r="AO368" s="207" t="str">
        <f ca="1">IF(R368="","",IF(R368&gt;TODAY(),"0 meses",DATEDIF(R368,TODAY(),"m") &amp; " meses"))</f>
        <v>6 meses</v>
      </c>
      <c r="AP368" s="147" t="s">
        <v>67</v>
      </c>
      <c r="AQ368" s="147" t="s">
        <v>67</v>
      </c>
      <c r="AR368" s="147"/>
      <c r="AS368" s="209" t="s">
        <v>68</v>
      </c>
      <c r="AT368" s="223" t="str">
        <f>MONTH(B368)&amp;"/"&amp;YEAR(B368)</f>
        <v>1/2024</v>
      </c>
      <c r="AU368" s="223">
        <f>WEEKNUM(B368)-WEEKNUM(EOMONTH(B368,-1)+1)+1</f>
        <v>1</v>
      </c>
      <c r="AV368" s="209" t="str">
        <f>MONTH(R368)&amp;"/"&amp;YEAR(R368)</f>
        <v>11/2025</v>
      </c>
      <c r="AW368" s="209">
        <f>WEEKNUM(R368)-WEEKNUM(EOMONTH(R368,-1)+1)+1</f>
        <v>4</v>
      </c>
      <c r="AX368" s="209">
        <f>IF(BB368="S",IF(Q368="1. Aceitou o programa",R368-B368,0),0)</f>
        <v>690</v>
      </c>
      <c r="AY368" s="209">
        <f>IF(BB368="S",IF(AND(S368&lt;&gt;"",R368&lt;&gt;""),S368-R368,0),0)</f>
        <v>0</v>
      </c>
      <c r="AZ368" s="209">
        <f>IF(BB368="S",IF(Q368="1. Aceitou o programa",IF(OR(X368="Não se Aplica",X368=""),IF(OR(W368="Não se Aplica",W368=""),0,W368-V368),AVERAGE(X368-W368,W368-V368)),0),0)</f>
        <v>0</v>
      </c>
      <c r="BA368" s="209">
        <f>IF(BB368="S",IF(AND(Q368="1. Aceitou o programa",AH368="Realizada"),IFERROR(IF(AG368="",0,AG368-R368),0),0),0)</f>
        <v>0</v>
      </c>
      <c r="BB368" s="209" t="str">
        <f>_xlfn.XLOOKUP(U368,'Lista Suspensa'!$AA$20:$AA$23,'Lista Suspensa'!$AB$20:$AB$23,"N/A")</f>
        <v>S</v>
      </c>
    </row>
    <row r="369" spans="1:54" ht="12" customHeight="1">
      <c r="A369" s="151" t="s">
        <v>121</v>
      </c>
      <c r="B369" s="152">
        <v>45292</v>
      </c>
      <c r="C369" s="153" t="s">
        <v>122</v>
      </c>
      <c r="D369" s="153" t="s">
        <v>167</v>
      </c>
      <c r="E369" s="244">
        <v>93403492</v>
      </c>
      <c r="F369" s="144" t="s">
        <v>846</v>
      </c>
      <c r="G369" s="230"/>
      <c r="H369" s="154">
        <v>29831</v>
      </c>
      <c r="I369" s="153">
        <v>44</v>
      </c>
      <c r="J369" s="148" t="s">
        <v>70</v>
      </c>
      <c r="K369" s="153" t="s">
        <v>59</v>
      </c>
      <c r="L369" s="153"/>
      <c r="M369" s="153"/>
      <c r="N369" s="153"/>
      <c r="O369" s="155" t="s">
        <v>847</v>
      </c>
      <c r="P369" s="156" t="s">
        <v>89</v>
      </c>
      <c r="Q369" s="157" t="s">
        <v>110</v>
      </c>
      <c r="R369" s="158">
        <v>45982</v>
      </c>
      <c r="S369" s="159"/>
      <c r="T369" s="159" t="s">
        <v>62</v>
      </c>
      <c r="U369" s="159" t="s">
        <v>111</v>
      </c>
      <c r="V369" s="154">
        <v>45982</v>
      </c>
      <c r="W369" s="154">
        <v>46146</v>
      </c>
      <c r="X369" s="154" t="s">
        <v>126</v>
      </c>
      <c r="Y369" s="160"/>
      <c r="Z369" s="160" t="s">
        <v>128</v>
      </c>
      <c r="AA369" s="153">
        <v>106</v>
      </c>
      <c r="AB369" s="153">
        <v>1.61</v>
      </c>
      <c r="AC369" s="182">
        <f t="shared" si="12"/>
        <v>40.893484047683344</v>
      </c>
      <c r="AD369" s="153" t="str">
        <f t="shared" si="13"/>
        <v>OBESIDADE III</v>
      </c>
      <c r="AE369" s="233" t="s">
        <v>135</v>
      </c>
      <c r="AF369" s="153" t="s">
        <v>130</v>
      </c>
      <c r="AG369" s="159"/>
      <c r="AH369" s="153"/>
      <c r="AI369" s="161"/>
      <c r="AJ369" s="153"/>
      <c r="AK369" s="153"/>
      <c r="AL369" s="207" t="s">
        <v>131</v>
      </c>
      <c r="AM369" s="207"/>
      <c r="AN369" s="207"/>
      <c r="AO369" s="207" t="str">
        <f ca="1">IF(R369="","",IF(R369&gt;TODAY(),"0 meses",DATEDIF(R369,TODAY(),"m") &amp; " meses"))</f>
        <v>6 meses</v>
      </c>
      <c r="AP369" s="147" t="s">
        <v>67</v>
      </c>
      <c r="AQ369" s="147" t="s">
        <v>67</v>
      </c>
      <c r="AR369" s="147"/>
      <c r="AS369" s="209" t="s">
        <v>68</v>
      </c>
      <c r="AT369" s="223" t="str">
        <f>MONTH(B369)&amp;"/"&amp;YEAR(B369)</f>
        <v>1/2024</v>
      </c>
      <c r="AU369" s="223">
        <f>WEEKNUM(B369)-WEEKNUM(EOMONTH(B369,-1)+1)+1</f>
        <v>1</v>
      </c>
      <c r="AV369" s="209" t="str">
        <f>MONTH(R369)&amp;"/"&amp;YEAR(R369)</f>
        <v>11/2025</v>
      </c>
      <c r="AW369" s="209">
        <f>WEEKNUM(R369)-WEEKNUM(EOMONTH(R369,-1)+1)+1</f>
        <v>4</v>
      </c>
      <c r="AX369" s="209">
        <f>IF(BB369="S",IF(Q369="1. Aceitou o programa",R369-B369,0),0)</f>
        <v>690</v>
      </c>
      <c r="AY369" s="209">
        <f>IF(BB369="S",IF(AND(S369&lt;&gt;"",R369&lt;&gt;""),S369-R369,0),0)</f>
        <v>0</v>
      </c>
      <c r="AZ369" s="209">
        <f>IF(BB369="S",IF(Q369="1. Aceitou o programa",IF(OR(X369="Não se Aplica",X369=""),IF(OR(W369="Não se Aplica",W369=""),0,W369-V369),AVERAGE(X369-W369,W369-V369)),0),0)</f>
        <v>164</v>
      </c>
      <c r="BA369" s="209">
        <f>IF(BB369="S",IF(AND(Q369="1. Aceitou o programa",AH369="Realizada"),IFERROR(IF(AG369="",0,AG369-R369),0),0),0)</f>
        <v>0</v>
      </c>
      <c r="BB369" s="209" t="str">
        <f>_xlfn.XLOOKUP(U369,'Lista Suspensa'!$AA$20:$AA$23,'Lista Suspensa'!$AB$20:$AB$23,"N/A")</f>
        <v>S</v>
      </c>
    </row>
    <row r="370" spans="1:54" ht="12" customHeight="1">
      <c r="A370" s="151" t="s">
        <v>121</v>
      </c>
      <c r="B370" s="152">
        <v>45292</v>
      </c>
      <c r="C370" s="153" t="s">
        <v>122</v>
      </c>
      <c r="D370" s="153" t="s">
        <v>56</v>
      </c>
      <c r="E370" s="244">
        <v>82306923</v>
      </c>
      <c r="F370" s="144" t="s">
        <v>848</v>
      </c>
      <c r="G370" s="230"/>
      <c r="H370" s="154">
        <v>29058</v>
      </c>
      <c r="I370" s="153">
        <v>46</v>
      </c>
      <c r="J370" s="148" t="s">
        <v>70</v>
      </c>
      <c r="K370" s="153"/>
      <c r="L370" s="153"/>
      <c r="M370" s="153"/>
      <c r="N370" s="153"/>
      <c r="O370" s="155" t="s">
        <v>849</v>
      </c>
      <c r="P370" s="156" t="s">
        <v>60</v>
      </c>
      <c r="Q370" s="157" t="s">
        <v>110</v>
      </c>
      <c r="R370" s="158">
        <v>45982</v>
      </c>
      <c r="S370" s="159"/>
      <c r="T370" s="159" t="s">
        <v>62</v>
      </c>
      <c r="U370" s="159" t="s">
        <v>111</v>
      </c>
      <c r="V370" s="154">
        <v>45982</v>
      </c>
      <c r="W370" s="154" t="s">
        <v>126</v>
      </c>
      <c r="X370" s="154" t="s">
        <v>126</v>
      </c>
      <c r="Y370" s="160"/>
      <c r="Z370" s="160" t="s">
        <v>134</v>
      </c>
      <c r="AA370" s="153">
        <v>103</v>
      </c>
      <c r="AB370" s="153">
        <v>1.62</v>
      </c>
      <c r="AC370" s="182">
        <f t="shared" si="12"/>
        <v>39.247065996037179</v>
      </c>
      <c r="AD370" s="153" t="str">
        <f t="shared" si="13"/>
        <v>OBESIDADE II</v>
      </c>
      <c r="AE370" s="233" t="s">
        <v>135</v>
      </c>
      <c r="AF370" s="153" t="s">
        <v>130</v>
      </c>
      <c r="AG370" s="159"/>
      <c r="AH370" s="153"/>
      <c r="AI370" s="161"/>
      <c r="AJ370" s="153"/>
      <c r="AK370" s="153"/>
      <c r="AL370" s="207" t="s">
        <v>131</v>
      </c>
      <c r="AM370" s="207"/>
      <c r="AN370" s="207"/>
      <c r="AO370" s="207" t="str">
        <f ca="1">IF(R370="","",IF(R370&gt;TODAY(),"0 meses",DATEDIF(R370,TODAY(),"m") &amp; " meses"))</f>
        <v>6 meses</v>
      </c>
      <c r="AP370" s="147" t="s">
        <v>67</v>
      </c>
      <c r="AQ370" s="147" t="s">
        <v>67</v>
      </c>
      <c r="AR370" s="147"/>
      <c r="AS370" s="209" t="s">
        <v>68</v>
      </c>
      <c r="AT370" s="223" t="str">
        <f>MONTH(B370)&amp;"/"&amp;YEAR(B370)</f>
        <v>1/2024</v>
      </c>
      <c r="AU370" s="223">
        <f>WEEKNUM(B370)-WEEKNUM(EOMONTH(B370,-1)+1)+1</f>
        <v>1</v>
      </c>
      <c r="AV370" s="209" t="str">
        <f>MONTH(R370)&amp;"/"&amp;YEAR(R370)</f>
        <v>11/2025</v>
      </c>
      <c r="AW370" s="209">
        <f>WEEKNUM(R370)-WEEKNUM(EOMONTH(R370,-1)+1)+1</f>
        <v>4</v>
      </c>
      <c r="AX370" s="209">
        <f>IF(BB370="S",IF(Q370="1. Aceitou o programa",R370-B370,0),0)</f>
        <v>690</v>
      </c>
      <c r="AY370" s="209">
        <f>IF(BB370="S",IF(AND(S370&lt;&gt;"",R370&lt;&gt;""),S370-R370,0),0)</f>
        <v>0</v>
      </c>
      <c r="AZ370" s="209">
        <f>IF(BB370="S",IF(Q370="1. Aceitou o programa",IF(OR(X370="Não se Aplica",X370=""),IF(OR(W370="Não se Aplica",W370=""),0,W370-V370),AVERAGE(X370-W370,W370-V370)),0),0)</f>
        <v>0</v>
      </c>
      <c r="BA370" s="209">
        <f>IF(BB370="S",IF(AND(Q370="1. Aceitou o programa",AH370="Realizada"),IFERROR(IF(AG370="",0,AG370-R370),0),0),0)</f>
        <v>0</v>
      </c>
      <c r="BB370" s="209" t="str">
        <f>_xlfn.XLOOKUP(U370,'Lista Suspensa'!$AA$20:$AA$23,'Lista Suspensa'!$AB$20:$AB$23,"N/A")</f>
        <v>S</v>
      </c>
    </row>
    <row r="371" spans="1:54" ht="12" customHeight="1">
      <c r="A371" s="151" t="s">
        <v>121</v>
      </c>
      <c r="B371" s="152">
        <v>45292</v>
      </c>
      <c r="C371" s="153" t="s">
        <v>122</v>
      </c>
      <c r="D371" s="153" t="s">
        <v>56</v>
      </c>
      <c r="E371" s="244">
        <v>87787336</v>
      </c>
      <c r="F371" s="144" t="s">
        <v>850</v>
      </c>
      <c r="G371" s="230"/>
      <c r="H371" s="154">
        <v>31780</v>
      </c>
      <c r="I371" s="153">
        <v>39</v>
      </c>
      <c r="J371" s="148" t="s">
        <v>70</v>
      </c>
      <c r="K371" s="153"/>
      <c r="L371" s="153"/>
      <c r="M371" s="153"/>
      <c r="N371" s="153"/>
      <c r="O371" s="155" t="s">
        <v>851</v>
      </c>
      <c r="P371" s="156" t="s">
        <v>60</v>
      </c>
      <c r="Q371" s="157" t="s">
        <v>110</v>
      </c>
      <c r="R371" s="158">
        <v>45982</v>
      </c>
      <c r="S371" s="159"/>
      <c r="T371" s="159" t="s">
        <v>62</v>
      </c>
      <c r="U371" s="159" t="s">
        <v>111</v>
      </c>
      <c r="V371" s="154">
        <v>45982</v>
      </c>
      <c r="W371" s="154" t="s">
        <v>126</v>
      </c>
      <c r="X371" s="154" t="s">
        <v>126</v>
      </c>
      <c r="Y371" s="160"/>
      <c r="Z371" s="160" t="s">
        <v>128</v>
      </c>
      <c r="AA371" s="153">
        <v>90</v>
      </c>
      <c r="AB371" s="153">
        <v>1.6</v>
      </c>
      <c r="AC371" s="182">
        <f t="shared" si="12"/>
        <v>35.156249999999993</v>
      </c>
      <c r="AD371" s="153" t="str">
        <f t="shared" si="13"/>
        <v>OBESIDADE II</v>
      </c>
      <c r="AE371" s="233" t="s">
        <v>135</v>
      </c>
      <c r="AF371" s="153" t="s">
        <v>130</v>
      </c>
      <c r="AG371" s="159"/>
      <c r="AH371" s="153"/>
      <c r="AI371" s="161"/>
      <c r="AJ371" s="153"/>
      <c r="AK371" s="153"/>
      <c r="AL371" s="207" t="s">
        <v>131</v>
      </c>
      <c r="AM371" s="207"/>
      <c r="AN371" s="207"/>
      <c r="AO371" s="207" t="str">
        <f ca="1">IF(R371="","",IF(R371&gt;TODAY(),"0 meses",DATEDIF(R371,TODAY(),"m") &amp; " meses"))</f>
        <v>6 meses</v>
      </c>
      <c r="AP371" s="147" t="s">
        <v>67</v>
      </c>
      <c r="AQ371" s="147" t="s">
        <v>67</v>
      </c>
      <c r="AR371" s="147"/>
      <c r="AS371" s="209" t="s">
        <v>68</v>
      </c>
      <c r="AT371" s="223" t="str">
        <f>MONTH(B371)&amp;"/"&amp;YEAR(B371)</f>
        <v>1/2024</v>
      </c>
      <c r="AU371" s="223">
        <f>WEEKNUM(B371)-WEEKNUM(EOMONTH(B371,-1)+1)+1</f>
        <v>1</v>
      </c>
      <c r="AV371" s="209" t="str">
        <f>MONTH(R371)&amp;"/"&amp;YEAR(R371)</f>
        <v>11/2025</v>
      </c>
      <c r="AW371" s="209">
        <f>WEEKNUM(R371)-WEEKNUM(EOMONTH(R371,-1)+1)+1</f>
        <v>4</v>
      </c>
      <c r="AX371" s="209">
        <f>IF(BB371="S",IF(Q371="1. Aceitou o programa",R371-B371,0),0)</f>
        <v>690</v>
      </c>
      <c r="AY371" s="209">
        <f>IF(BB371="S",IF(AND(S371&lt;&gt;"",R371&lt;&gt;""),S371-R371,0),0)</f>
        <v>0</v>
      </c>
      <c r="AZ371" s="209">
        <f>IF(BB371="S",IF(Q371="1. Aceitou o programa",IF(OR(X371="Não se Aplica",X371=""),IF(OR(W371="Não se Aplica",W371=""),0,W371-V371),AVERAGE(X371-W371,W371-V371)),0),0)</f>
        <v>0</v>
      </c>
      <c r="BA371" s="209">
        <f>IF(BB371="S",IF(AND(Q371="1. Aceitou o programa",AH371="Realizada"),IFERROR(IF(AG371="",0,AG371-R371),0),0),0)</f>
        <v>0</v>
      </c>
      <c r="BB371" s="209" t="str">
        <f>_xlfn.XLOOKUP(U371,'Lista Suspensa'!$AA$20:$AA$23,'Lista Suspensa'!$AB$20:$AB$23,"N/A")</f>
        <v>S</v>
      </c>
    </row>
    <row r="372" spans="1:54" ht="12" customHeight="1">
      <c r="A372" s="151" t="s">
        <v>121</v>
      </c>
      <c r="B372" s="152">
        <v>45292</v>
      </c>
      <c r="C372" s="153" t="s">
        <v>122</v>
      </c>
      <c r="D372" s="153" t="s">
        <v>167</v>
      </c>
      <c r="E372" s="244">
        <v>89019062</v>
      </c>
      <c r="F372" s="144" t="s">
        <v>852</v>
      </c>
      <c r="G372" s="230"/>
      <c r="H372" s="154">
        <v>33830</v>
      </c>
      <c r="I372" s="153">
        <v>33</v>
      </c>
      <c r="J372" s="148" t="s">
        <v>70</v>
      </c>
      <c r="K372" s="153"/>
      <c r="L372" s="153"/>
      <c r="M372" s="153"/>
      <c r="N372" s="153"/>
      <c r="O372" s="155">
        <v>11970753485</v>
      </c>
      <c r="P372" s="156" t="s">
        <v>60</v>
      </c>
      <c r="Q372" s="157" t="s">
        <v>110</v>
      </c>
      <c r="R372" s="158">
        <v>45982</v>
      </c>
      <c r="S372" s="159"/>
      <c r="T372" s="159" t="s">
        <v>62</v>
      </c>
      <c r="U372" s="159" t="s">
        <v>111</v>
      </c>
      <c r="V372" s="154">
        <v>45982</v>
      </c>
      <c r="W372" s="154" t="s">
        <v>126</v>
      </c>
      <c r="X372" s="154" t="s">
        <v>126</v>
      </c>
      <c r="Y372" s="160"/>
      <c r="Z372" s="160" t="s">
        <v>128</v>
      </c>
      <c r="AA372" s="153">
        <v>116</v>
      </c>
      <c r="AB372" s="153">
        <v>1.65</v>
      </c>
      <c r="AC372" s="182">
        <f t="shared" si="12"/>
        <v>42.607897153351701</v>
      </c>
      <c r="AD372" s="153" t="str">
        <f t="shared" si="13"/>
        <v>OBESIDADE III</v>
      </c>
      <c r="AE372" s="233" t="s">
        <v>135</v>
      </c>
      <c r="AF372" s="153" t="s">
        <v>130</v>
      </c>
      <c r="AG372" s="159"/>
      <c r="AH372" s="153"/>
      <c r="AI372" s="161"/>
      <c r="AJ372" s="153"/>
      <c r="AK372" s="153"/>
      <c r="AL372" s="207" t="s">
        <v>131</v>
      </c>
      <c r="AM372" s="207"/>
      <c r="AN372" s="207"/>
      <c r="AO372" s="207" t="str">
        <f ca="1">IF(R372="","",IF(R372&gt;TODAY(),"0 meses",DATEDIF(R372,TODAY(),"m") &amp; " meses"))</f>
        <v>6 meses</v>
      </c>
      <c r="AP372" s="147" t="s">
        <v>67</v>
      </c>
      <c r="AQ372" s="147" t="s">
        <v>67</v>
      </c>
      <c r="AR372" s="147"/>
      <c r="AS372" s="209" t="s">
        <v>68</v>
      </c>
      <c r="AT372" s="223" t="str">
        <f>MONTH(B372)&amp;"/"&amp;YEAR(B372)</f>
        <v>1/2024</v>
      </c>
      <c r="AU372" s="223">
        <f>WEEKNUM(B372)-WEEKNUM(EOMONTH(B372,-1)+1)+1</f>
        <v>1</v>
      </c>
      <c r="AV372" s="209" t="str">
        <f>MONTH(R372)&amp;"/"&amp;YEAR(R372)</f>
        <v>11/2025</v>
      </c>
      <c r="AW372" s="209">
        <f>WEEKNUM(R372)-WEEKNUM(EOMONTH(R372,-1)+1)+1</f>
        <v>4</v>
      </c>
      <c r="AX372" s="209">
        <f>IF(BB372="S",IF(Q372="1. Aceitou o programa",R372-B372,0),0)</f>
        <v>690</v>
      </c>
      <c r="AY372" s="209">
        <f>IF(BB372="S",IF(AND(S372&lt;&gt;"",R372&lt;&gt;""),S372-R372,0),0)</f>
        <v>0</v>
      </c>
      <c r="AZ372" s="209">
        <f>IF(BB372="S",IF(Q372="1. Aceitou o programa",IF(OR(X372="Não se Aplica",X372=""),IF(OR(W372="Não se Aplica",W372=""),0,W372-V372),AVERAGE(X372-W372,W372-V372)),0),0)</f>
        <v>0</v>
      </c>
      <c r="BA372" s="209">
        <f>IF(BB372="S",IF(AND(Q372="1. Aceitou o programa",AH372="Realizada"),IFERROR(IF(AG372="",0,AG372-R372),0),0),0)</f>
        <v>0</v>
      </c>
      <c r="BB372" s="209" t="str">
        <f>_xlfn.XLOOKUP(U372,'Lista Suspensa'!$AA$20:$AA$23,'Lista Suspensa'!$AB$20:$AB$23,"N/A")</f>
        <v>S</v>
      </c>
    </row>
    <row r="373" spans="1:54" ht="12" customHeight="1">
      <c r="A373" s="151" t="s">
        <v>121</v>
      </c>
      <c r="B373" s="152">
        <v>45292</v>
      </c>
      <c r="C373" s="153" t="s">
        <v>122</v>
      </c>
      <c r="D373" s="153" t="s">
        <v>56</v>
      </c>
      <c r="E373" s="244">
        <v>420817158</v>
      </c>
      <c r="F373" s="144" t="s">
        <v>853</v>
      </c>
      <c r="G373" s="230"/>
      <c r="H373" s="154">
        <v>32400</v>
      </c>
      <c r="I373" s="153">
        <v>37</v>
      </c>
      <c r="J373" s="148" t="s">
        <v>58</v>
      </c>
      <c r="K373" s="153" t="s">
        <v>59</v>
      </c>
      <c r="L373" s="153"/>
      <c r="M373" s="153"/>
      <c r="N373" s="153"/>
      <c r="O373" s="155" t="s">
        <v>854</v>
      </c>
      <c r="P373" s="156" t="s">
        <v>60</v>
      </c>
      <c r="Q373" s="157" t="s">
        <v>110</v>
      </c>
      <c r="R373" s="158">
        <v>45985</v>
      </c>
      <c r="S373" s="159"/>
      <c r="T373" s="159" t="s">
        <v>62</v>
      </c>
      <c r="U373" s="159" t="s">
        <v>111</v>
      </c>
      <c r="V373" s="154">
        <v>45985</v>
      </c>
      <c r="W373" s="154" t="s">
        <v>126</v>
      </c>
      <c r="X373" s="154" t="s">
        <v>126</v>
      </c>
      <c r="Y373" s="160"/>
      <c r="Z373" s="160" t="s">
        <v>166</v>
      </c>
      <c r="AA373" s="153">
        <v>105</v>
      </c>
      <c r="AB373" s="153">
        <v>1.73</v>
      </c>
      <c r="AC373" s="182">
        <f t="shared" si="12"/>
        <v>35.083029837281565</v>
      </c>
      <c r="AD373" s="153" t="str">
        <f t="shared" si="13"/>
        <v>OBESIDADE II</v>
      </c>
      <c r="AE373" s="233" t="s">
        <v>135</v>
      </c>
      <c r="AF373" s="153" t="s">
        <v>130</v>
      </c>
      <c r="AG373" s="159"/>
      <c r="AH373" s="153"/>
      <c r="AI373" s="161"/>
      <c r="AJ373" s="153"/>
      <c r="AK373" s="153"/>
      <c r="AL373" s="207" t="s">
        <v>131</v>
      </c>
      <c r="AM373" s="207"/>
      <c r="AN373" s="207"/>
      <c r="AO373" s="207" t="str">
        <f ca="1">IF(R373="","",IF(R373&gt;TODAY(),"0 meses",DATEDIF(R373,TODAY(),"m") &amp; " meses"))</f>
        <v>6 meses</v>
      </c>
      <c r="AP373" s="147" t="s">
        <v>67</v>
      </c>
      <c r="AQ373" s="147" t="s">
        <v>67</v>
      </c>
      <c r="AR373" s="147"/>
      <c r="AS373" s="209" t="s">
        <v>68</v>
      </c>
      <c r="AT373" s="223" t="str">
        <f>MONTH(B373)&amp;"/"&amp;YEAR(B373)</f>
        <v>1/2024</v>
      </c>
      <c r="AU373" s="223">
        <f>WEEKNUM(B373)-WEEKNUM(EOMONTH(B373,-1)+1)+1</f>
        <v>1</v>
      </c>
      <c r="AV373" s="209" t="str">
        <f>MONTH(R373)&amp;"/"&amp;YEAR(R373)</f>
        <v>11/2025</v>
      </c>
      <c r="AW373" s="209">
        <f>WEEKNUM(R373)-WEEKNUM(EOMONTH(R373,-1)+1)+1</f>
        <v>5</v>
      </c>
      <c r="AX373" s="209">
        <f>IF(BB373="S",IF(Q373="1. Aceitou o programa",R373-B373,0),0)</f>
        <v>693</v>
      </c>
      <c r="AY373" s="209">
        <f>IF(BB373="S",IF(AND(S373&lt;&gt;"",R373&lt;&gt;""),S373-R373,0),0)</f>
        <v>0</v>
      </c>
      <c r="AZ373" s="209">
        <f>IF(BB373="S",IF(Q373="1. Aceitou o programa",IF(OR(X373="Não se Aplica",X373=""),IF(OR(W373="Não se Aplica",W373=""),0,W373-V373),AVERAGE(X373-W373,W373-V373)),0),0)</f>
        <v>0</v>
      </c>
      <c r="BA373" s="209">
        <f>IF(BB373="S",IF(AND(Q373="1. Aceitou o programa",AH373="Realizada"),IFERROR(IF(AG373="",0,AG373-R373),0),0),0)</f>
        <v>0</v>
      </c>
      <c r="BB373" s="209" t="str">
        <f>_xlfn.XLOOKUP(U373,'Lista Suspensa'!$AA$20:$AA$23,'Lista Suspensa'!$AB$20:$AB$23,"N/A")</f>
        <v>S</v>
      </c>
    </row>
    <row r="374" spans="1:54" ht="12" customHeight="1">
      <c r="A374" s="151" t="s">
        <v>121</v>
      </c>
      <c r="B374" s="152">
        <v>45292</v>
      </c>
      <c r="C374" s="153" t="s">
        <v>122</v>
      </c>
      <c r="D374" s="153" t="s">
        <v>56</v>
      </c>
      <c r="E374" s="244">
        <v>76668057</v>
      </c>
      <c r="F374" s="144" t="s">
        <v>855</v>
      </c>
      <c r="G374" s="230"/>
      <c r="H374" s="154">
        <v>29251</v>
      </c>
      <c r="I374" s="153">
        <v>46</v>
      </c>
      <c r="J374" s="148" t="s">
        <v>70</v>
      </c>
      <c r="K374" s="153"/>
      <c r="L374" s="153"/>
      <c r="M374" s="153"/>
      <c r="N374" s="153"/>
      <c r="O374" s="155" t="s">
        <v>856</v>
      </c>
      <c r="P374" s="156" t="s">
        <v>60</v>
      </c>
      <c r="Q374" s="157" t="s">
        <v>110</v>
      </c>
      <c r="R374" s="158">
        <v>45985</v>
      </c>
      <c r="S374" s="159"/>
      <c r="T374" s="159" t="s">
        <v>62</v>
      </c>
      <c r="U374" s="159" t="s">
        <v>111</v>
      </c>
      <c r="V374" s="154">
        <v>45985</v>
      </c>
      <c r="W374" s="154" t="s">
        <v>126</v>
      </c>
      <c r="X374" s="154" t="s">
        <v>126</v>
      </c>
      <c r="Y374" s="160"/>
      <c r="Z374" s="160" t="s">
        <v>134</v>
      </c>
      <c r="AA374" s="153">
        <v>89</v>
      </c>
      <c r="AB374" s="153">
        <v>1.7</v>
      </c>
      <c r="AC374" s="182">
        <f t="shared" si="12"/>
        <v>30.795847750865054</v>
      </c>
      <c r="AD374" s="153" t="str">
        <f t="shared" si="13"/>
        <v>OBESIDADE I</v>
      </c>
      <c r="AE374" s="233" t="s">
        <v>135</v>
      </c>
      <c r="AF374" s="153" t="s">
        <v>130</v>
      </c>
      <c r="AG374" s="159"/>
      <c r="AH374" s="153"/>
      <c r="AI374" s="161"/>
      <c r="AJ374" s="153"/>
      <c r="AK374" s="153"/>
      <c r="AL374" s="207" t="s">
        <v>131</v>
      </c>
      <c r="AM374" s="207"/>
      <c r="AN374" s="207"/>
      <c r="AO374" s="207" t="str">
        <f ca="1">IF(R374="","",IF(R374&gt;TODAY(),"0 meses",DATEDIF(R374,TODAY(),"m") &amp; " meses"))</f>
        <v>6 meses</v>
      </c>
      <c r="AP374" s="147" t="s">
        <v>67</v>
      </c>
      <c r="AQ374" s="147" t="s">
        <v>67</v>
      </c>
      <c r="AR374" s="147"/>
      <c r="AS374" s="209" t="s">
        <v>68</v>
      </c>
      <c r="AT374" s="223" t="str">
        <f>MONTH(B374)&amp;"/"&amp;YEAR(B374)</f>
        <v>1/2024</v>
      </c>
      <c r="AU374" s="223">
        <f>WEEKNUM(B374)-WEEKNUM(EOMONTH(B374,-1)+1)+1</f>
        <v>1</v>
      </c>
      <c r="AV374" s="209" t="str">
        <f>MONTH(R374)&amp;"/"&amp;YEAR(R374)</f>
        <v>11/2025</v>
      </c>
      <c r="AW374" s="209">
        <f>WEEKNUM(R374)-WEEKNUM(EOMONTH(R374,-1)+1)+1</f>
        <v>5</v>
      </c>
      <c r="AX374" s="209">
        <f>IF(BB374="S",IF(Q374="1. Aceitou o programa",R374-B374,0),0)</f>
        <v>693</v>
      </c>
      <c r="AY374" s="209">
        <f>IF(BB374="S",IF(AND(S374&lt;&gt;"",R374&lt;&gt;""),S374-R374,0),0)</f>
        <v>0</v>
      </c>
      <c r="AZ374" s="209">
        <f>IF(BB374="S",IF(Q374="1. Aceitou o programa",IF(OR(X374="Não se Aplica",X374=""),IF(OR(W374="Não se Aplica",W374=""),0,W374-V374),AVERAGE(X374-W374,W374-V374)),0),0)</f>
        <v>0</v>
      </c>
      <c r="BA374" s="209">
        <f>IF(BB374="S",IF(AND(Q374="1. Aceitou o programa",AH374="Realizada"),IFERROR(IF(AG374="",0,AG374-R374),0),0),0)</f>
        <v>0</v>
      </c>
      <c r="BB374" s="209" t="str">
        <f>_xlfn.XLOOKUP(U374,'Lista Suspensa'!$AA$20:$AA$23,'Lista Suspensa'!$AB$20:$AB$23,"N/A")</f>
        <v>S</v>
      </c>
    </row>
    <row r="375" spans="1:54" ht="12" customHeight="1">
      <c r="A375" s="151" t="s">
        <v>121</v>
      </c>
      <c r="B375" s="152">
        <v>45292</v>
      </c>
      <c r="C375" s="153" t="s">
        <v>122</v>
      </c>
      <c r="D375" s="153" t="s">
        <v>56</v>
      </c>
      <c r="E375" s="244">
        <v>87057546</v>
      </c>
      <c r="F375" s="144" t="s">
        <v>857</v>
      </c>
      <c r="G375" s="230"/>
      <c r="H375" s="154">
        <v>29732</v>
      </c>
      <c r="I375" s="153">
        <v>44</v>
      </c>
      <c r="J375" s="148" t="s">
        <v>70</v>
      </c>
      <c r="K375" s="153"/>
      <c r="L375" s="153"/>
      <c r="M375" s="153"/>
      <c r="N375" s="153"/>
      <c r="O375" s="155" t="s">
        <v>858</v>
      </c>
      <c r="P375" s="156" t="s">
        <v>60</v>
      </c>
      <c r="Q375" s="157" t="s">
        <v>110</v>
      </c>
      <c r="R375" s="158">
        <v>45985</v>
      </c>
      <c r="S375" s="159"/>
      <c r="T375" s="159" t="s">
        <v>62</v>
      </c>
      <c r="U375" s="159" t="s">
        <v>111</v>
      </c>
      <c r="V375" s="154">
        <v>45985</v>
      </c>
      <c r="W375" s="154" t="s">
        <v>126</v>
      </c>
      <c r="X375" s="154" t="s">
        <v>126</v>
      </c>
      <c r="Y375" s="160" t="s">
        <v>859</v>
      </c>
      <c r="Z375" s="160" t="s">
        <v>166</v>
      </c>
      <c r="AA375" s="153">
        <v>98</v>
      </c>
      <c r="AB375" s="153">
        <v>1.55</v>
      </c>
      <c r="AC375" s="182">
        <f t="shared" si="12"/>
        <v>40.790842872008319</v>
      </c>
      <c r="AD375" s="153" t="str">
        <f t="shared" si="13"/>
        <v>OBESIDADE III</v>
      </c>
      <c r="AE375" s="233" t="s">
        <v>135</v>
      </c>
      <c r="AF375" s="153" t="s">
        <v>130</v>
      </c>
      <c r="AG375" s="159"/>
      <c r="AH375" s="153"/>
      <c r="AI375" s="161"/>
      <c r="AJ375" s="153"/>
      <c r="AK375" s="153"/>
      <c r="AL375" s="207" t="s">
        <v>131</v>
      </c>
      <c r="AM375" s="207"/>
      <c r="AN375" s="207"/>
      <c r="AO375" s="207" t="str">
        <f ca="1">IF(R375="","",IF(R375&gt;TODAY(),"0 meses",DATEDIF(R375,TODAY(),"m") &amp; " meses"))</f>
        <v>6 meses</v>
      </c>
      <c r="AP375" s="147" t="s">
        <v>67</v>
      </c>
      <c r="AQ375" s="147" t="s">
        <v>67</v>
      </c>
      <c r="AR375" s="147"/>
      <c r="AS375" s="209" t="s">
        <v>68</v>
      </c>
      <c r="AT375" s="223" t="str">
        <f>MONTH(B375)&amp;"/"&amp;YEAR(B375)</f>
        <v>1/2024</v>
      </c>
      <c r="AU375" s="223">
        <f>WEEKNUM(B375)-WEEKNUM(EOMONTH(B375,-1)+1)+1</f>
        <v>1</v>
      </c>
      <c r="AV375" s="209" t="str">
        <f>MONTH(R375)&amp;"/"&amp;YEAR(R375)</f>
        <v>11/2025</v>
      </c>
      <c r="AW375" s="209">
        <f>WEEKNUM(R375)-WEEKNUM(EOMONTH(R375,-1)+1)+1</f>
        <v>5</v>
      </c>
      <c r="AX375" s="209">
        <f>IF(BB375="S",IF(Q375="1. Aceitou o programa",R375-B375,0),0)</f>
        <v>693</v>
      </c>
      <c r="AY375" s="209">
        <f>IF(BB375="S",IF(AND(S375&lt;&gt;"",R375&lt;&gt;""),S375-R375,0),0)</f>
        <v>0</v>
      </c>
      <c r="AZ375" s="209">
        <f>IF(BB375="S",IF(Q375="1. Aceitou o programa",IF(OR(X375="Não se Aplica",X375=""),IF(OR(W375="Não se Aplica",W375=""),0,W375-V375),AVERAGE(X375-W375,W375-V375)),0),0)</f>
        <v>0</v>
      </c>
      <c r="BA375" s="209">
        <f>IF(BB375="S",IF(AND(Q375="1. Aceitou o programa",AH375="Realizada"),IFERROR(IF(AG375="",0,AG375-R375),0),0),0)</f>
        <v>0</v>
      </c>
      <c r="BB375" s="209" t="str">
        <f>_xlfn.XLOOKUP(U375,'Lista Suspensa'!$AA$20:$AA$23,'Lista Suspensa'!$AB$20:$AB$23,"N/A")</f>
        <v>S</v>
      </c>
    </row>
    <row r="376" spans="1:54" ht="12" customHeight="1">
      <c r="A376" s="151" t="s">
        <v>121</v>
      </c>
      <c r="B376" s="152">
        <v>45292</v>
      </c>
      <c r="C376" s="153" t="s">
        <v>122</v>
      </c>
      <c r="D376" s="153" t="s">
        <v>56</v>
      </c>
      <c r="E376" s="244">
        <v>89900152</v>
      </c>
      <c r="F376" s="144" t="s">
        <v>860</v>
      </c>
      <c r="G376" s="230"/>
      <c r="H376" s="154">
        <v>31829</v>
      </c>
      <c r="I376" s="153">
        <v>39</v>
      </c>
      <c r="J376" s="148" t="s">
        <v>70</v>
      </c>
      <c r="K376" s="153"/>
      <c r="L376" s="153"/>
      <c r="M376" s="153"/>
      <c r="N376" s="153"/>
      <c r="O376" s="155" t="s">
        <v>861</v>
      </c>
      <c r="P376" s="156" t="s">
        <v>60</v>
      </c>
      <c r="Q376" s="157" t="s">
        <v>110</v>
      </c>
      <c r="R376" s="158">
        <v>45985</v>
      </c>
      <c r="S376" s="159"/>
      <c r="T376" s="159" t="s">
        <v>62</v>
      </c>
      <c r="U376" s="159" t="s">
        <v>111</v>
      </c>
      <c r="V376" s="154">
        <v>45985</v>
      </c>
      <c r="W376" s="154" t="s">
        <v>126</v>
      </c>
      <c r="X376" s="154" t="s">
        <v>126</v>
      </c>
      <c r="Y376" s="160" t="s">
        <v>862</v>
      </c>
      <c r="Z376" s="160" t="s">
        <v>166</v>
      </c>
      <c r="AA376" s="153">
        <v>94</v>
      </c>
      <c r="AB376" s="153">
        <v>1.67</v>
      </c>
      <c r="AC376" s="182">
        <f t="shared" si="12"/>
        <v>33.705044999820721</v>
      </c>
      <c r="AD376" s="153" t="str">
        <f t="shared" si="13"/>
        <v>OBESIDADE I</v>
      </c>
      <c r="AE376" s="233" t="s">
        <v>135</v>
      </c>
      <c r="AF376" s="153" t="s">
        <v>130</v>
      </c>
      <c r="AG376" s="159"/>
      <c r="AH376" s="153"/>
      <c r="AI376" s="161"/>
      <c r="AJ376" s="153"/>
      <c r="AK376" s="153"/>
      <c r="AL376" s="207" t="s">
        <v>131</v>
      </c>
      <c r="AM376" s="207"/>
      <c r="AN376" s="207"/>
      <c r="AO376" s="207" t="str">
        <f ca="1">IF(R376="","",IF(R376&gt;TODAY(),"0 meses",DATEDIF(R376,TODAY(),"m") &amp; " meses"))</f>
        <v>6 meses</v>
      </c>
      <c r="AP376" s="147" t="s">
        <v>67</v>
      </c>
      <c r="AQ376" s="147" t="s">
        <v>67</v>
      </c>
      <c r="AR376" s="147"/>
      <c r="AS376" s="209" t="s">
        <v>68</v>
      </c>
      <c r="AT376" s="223" t="str">
        <f>MONTH(B376)&amp;"/"&amp;YEAR(B376)</f>
        <v>1/2024</v>
      </c>
      <c r="AU376" s="223">
        <f>WEEKNUM(B376)-WEEKNUM(EOMONTH(B376,-1)+1)+1</f>
        <v>1</v>
      </c>
      <c r="AV376" s="209" t="str">
        <f>MONTH(R376)&amp;"/"&amp;YEAR(R376)</f>
        <v>11/2025</v>
      </c>
      <c r="AW376" s="209">
        <f>WEEKNUM(R376)-WEEKNUM(EOMONTH(R376,-1)+1)+1</f>
        <v>5</v>
      </c>
      <c r="AX376" s="209">
        <f>IF(BB376="S",IF(Q376="1. Aceitou o programa",R376-B376,0),0)</f>
        <v>693</v>
      </c>
      <c r="AY376" s="209">
        <f>IF(BB376="S",IF(AND(S376&lt;&gt;"",R376&lt;&gt;""),S376-R376,0),0)</f>
        <v>0</v>
      </c>
      <c r="AZ376" s="209">
        <f>IF(BB376="S",IF(Q376="1. Aceitou o programa",IF(OR(X376="Não se Aplica",X376=""),IF(OR(W376="Não se Aplica",W376=""),0,W376-V376),AVERAGE(X376-W376,W376-V376)),0),0)</f>
        <v>0</v>
      </c>
      <c r="BA376" s="209">
        <f>IF(BB376="S",IF(AND(Q376="1. Aceitou o programa",AH376="Realizada"),IFERROR(IF(AG376="",0,AG376-R376),0),0),0)</f>
        <v>0</v>
      </c>
      <c r="BB376" s="209" t="str">
        <f>_xlfn.XLOOKUP(U376,'Lista Suspensa'!$AA$20:$AA$23,'Lista Suspensa'!$AB$20:$AB$23,"N/A")</f>
        <v>S</v>
      </c>
    </row>
    <row r="377" spans="1:54" ht="12" customHeight="1">
      <c r="A377" s="151" t="s">
        <v>121</v>
      </c>
      <c r="B377" s="152">
        <v>45292</v>
      </c>
      <c r="C377" s="153" t="s">
        <v>122</v>
      </c>
      <c r="D377" s="153" t="s">
        <v>56</v>
      </c>
      <c r="E377" s="244">
        <v>94493814</v>
      </c>
      <c r="F377" s="144" t="s">
        <v>863</v>
      </c>
      <c r="G377" s="230"/>
      <c r="H377" s="154">
        <v>34185</v>
      </c>
      <c r="I377" s="153">
        <v>32</v>
      </c>
      <c r="J377" s="148" t="s">
        <v>70</v>
      </c>
      <c r="K377" s="153"/>
      <c r="L377" s="153"/>
      <c r="M377" s="153"/>
      <c r="N377" s="153"/>
      <c r="O377" s="155" t="s">
        <v>864</v>
      </c>
      <c r="P377" s="156" t="s">
        <v>60</v>
      </c>
      <c r="Q377" s="157" t="s">
        <v>110</v>
      </c>
      <c r="R377" s="158">
        <v>45985</v>
      </c>
      <c r="S377" s="159"/>
      <c r="T377" s="159" t="s">
        <v>62</v>
      </c>
      <c r="U377" s="159" t="s">
        <v>111</v>
      </c>
      <c r="V377" s="154">
        <v>45985</v>
      </c>
      <c r="W377" s="154" t="s">
        <v>126</v>
      </c>
      <c r="X377" s="154" t="s">
        <v>126</v>
      </c>
      <c r="Y377" s="160"/>
      <c r="Z377" s="160" t="s">
        <v>128</v>
      </c>
      <c r="AA377" s="153">
        <v>107</v>
      </c>
      <c r="AB377" s="153">
        <v>1.59</v>
      </c>
      <c r="AC377" s="182">
        <f t="shared" si="12"/>
        <v>42.324275147343855</v>
      </c>
      <c r="AD377" s="153" t="str">
        <f t="shared" si="13"/>
        <v>OBESIDADE III</v>
      </c>
      <c r="AE377" s="233" t="s">
        <v>135</v>
      </c>
      <c r="AF377" s="153" t="s">
        <v>130</v>
      </c>
      <c r="AG377" s="159"/>
      <c r="AH377" s="153"/>
      <c r="AI377" s="161"/>
      <c r="AJ377" s="153"/>
      <c r="AK377" s="153"/>
      <c r="AL377" s="207" t="s">
        <v>131</v>
      </c>
      <c r="AM377" s="207"/>
      <c r="AN377" s="207"/>
      <c r="AO377" s="207" t="str">
        <f ca="1">IF(R377="","",IF(R377&gt;TODAY(),"0 meses",DATEDIF(R377,TODAY(),"m") &amp; " meses"))</f>
        <v>6 meses</v>
      </c>
      <c r="AP377" s="147" t="s">
        <v>67</v>
      </c>
      <c r="AQ377" s="147" t="s">
        <v>67</v>
      </c>
      <c r="AR377" s="147"/>
      <c r="AS377" s="209" t="s">
        <v>68</v>
      </c>
      <c r="AT377" s="223" t="str">
        <f>MONTH(B377)&amp;"/"&amp;YEAR(B377)</f>
        <v>1/2024</v>
      </c>
      <c r="AU377" s="223">
        <f>WEEKNUM(B377)-WEEKNUM(EOMONTH(B377,-1)+1)+1</f>
        <v>1</v>
      </c>
      <c r="AV377" s="209" t="str">
        <f>MONTH(R377)&amp;"/"&amp;YEAR(R377)</f>
        <v>11/2025</v>
      </c>
      <c r="AW377" s="209">
        <f>WEEKNUM(R377)-WEEKNUM(EOMONTH(R377,-1)+1)+1</f>
        <v>5</v>
      </c>
      <c r="AX377" s="209">
        <f>IF(BB377="S",IF(Q377="1. Aceitou o programa",R377-B377,0),0)</f>
        <v>693</v>
      </c>
      <c r="AY377" s="209">
        <f>IF(BB377="S",IF(AND(S377&lt;&gt;"",R377&lt;&gt;""),S377-R377,0),0)</f>
        <v>0</v>
      </c>
      <c r="AZ377" s="209">
        <f>IF(BB377="S",IF(Q377="1. Aceitou o programa",IF(OR(X377="Não se Aplica",X377=""),IF(OR(W377="Não se Aplica",W377=""),0,W377-V377),AVERAGE(X377-W377,W377-V377)),0),0)</f>
        <v>0</v>
      </c>
      <c r="BA377" s="209">
        <f>IF(BB377="S",IF(AND(Q377="1. Aceitou o programa",AH377="Realizada"),IFERROR(IF(AG377="",0,AG377-R377),0),0),0)</f>
        <v>0</v>
      </c>
      <c r="BB377" s="209" t="str">
        <f>_xlfn.XLOOKUP(U377,'Lista Suspensa'!$AA$20:$AA$23,'Lista Suspensa'!$AB$20:$AB$23,"N/A")</f>
        <v>S</v>
      </c>
    </row>
    <row r="378" spans="1:54" ht="12" customHeight="1">
      <c r="A378" s="151" t="s">
        <v>121</v>
      </c>
      <c r="B378" s="152">
        <v>45292</v>
      </c>
      <c r="C378" s="153" t="s">
        <v>122</v>
      </c>
      <c r="D378" s="153" t="s">
        <v>56</v>
      </c>
      <c r="E378" s="244">
        <v>89608194</v>
      </c>
      <c r="F378" s="144" t="s">
        <v>865</v>
      </c>
      <c r="G378" s="230"/>
      <c r="H378" s="154">
        <v>34912</v>
      </c>
      <c r="I378" s="153">
        <v>30</v>
      </c>
      <c r="J378" s="148" t="s">
        <v>70</v>
      </c>
      <c r="K378" s="153"/>
      <c r="L378" s="153"/>
      <c r="M378" s="153"/>
      <c r="N378" s="153"/>
      <c r="O378" s="155" t="s">
        <v>866</v>
      </c>
      <c r="P378" s="156" t="s">
        <v>60</v>
      </c>
      <c r="Q378" s="157" t="s">
        <v>110</v>
      </c>
      <c r="R378" s="158">
        <v>45985</v>
      </c>
      <c r="S378" s="159"/>
      <c r="T378" s="159" t="s">
        <v>62</v>
      </c>
      <c r="U378" s="159" t="s">
        <v>111</v>
      </c>
      <c r="V378" s="154">
        <v>45985</v>
      </c>
      <c r="W378" s="154" t="s">
        <v>126</v>
      </c>
      <c r="X378" s="154" t="s">
        <v>126</v>
      </c>
      <c r="Y378" s="160"/>
      <c r="Z378" s="160" t="s">
        <v>128</v>
      </c>
      <c r="AA378" s="153">
        <v>134</v>
      </c>
      <c r="AB378" s="153">
        <v>1.66</v>
      </c>
      <c r="AC378" s="182">
        <f t="shared" si="12"/>
        <v>48.628247931484978</v>
      </c>
      <c r="AD378" s="153" t="str">
        <f t="shared" si="13"/>
        <v>OBESIDADE III</v>
      </c>
      <c r="AE378" s="233" t="s">
        <v>135</v>
      </c>
      <c r="AF378" s="153" t="s">
        <v>130</v>
      </c>
      <c r="AG378" s="159"/>
      <c r="AH378" s="153"/>
      <c r="AI378" s="161"/>
      <c r="AJ378" s="153"/>
      <c r="AK378" s="153"/>
      <c r="AL378" s="207" t="s">
        <v>131</v>
      </c>
      <c r="AM378" s="207"/>
      <c r="AN378" s="207"/>
      <c r="AO378" s="207" t="str">
        <f ca="1">IF(R378="","",IF(R378&gt;TODAY(),"0 meses",DATEDIF(R378,TODAY(),"m") &amp; " meses"))</f>
        <v>6 meses</v>
      </c>
      <c r="AP378" s="147" t="s">
        <v>67</v>
      </c>
      <c r="AQ378" s="147" t="s">
        <v>67</v>
      </c>
      <c r="AR378" s="147"/>
      <c r="AS378" s="209" t="s">
        <v>68</v>
      </c>
      <c r="AT378" s="223" t="str">
        <f>MONTH(B378)&amp;"/"&amp;YEAR(B378)</f>
        <v>1/2024</v>
      </c>
      <c r="AU378" s="223">
        <f>WEEKNUM(B378)-WEEKNUM(EOMONTH(B378,-1)+1)+1</f>
        <v>1</v>
      </c>
      <c r="AV378" s="209" t="str">
        <f>MONTH(R378)&amp;"/"&amp;YEAR(R378)</f>
        <v>11/2025</v>
      </c>
      <c r="AW378" s="209">
        <f>WEEKNUM(R378)-WEEKNUM(EOMONTH(R378,-1)+1)+1</f>
        <v>5</v>
      </c>
      <c r="AX378" s="209">
        <f>IF(BB378="S",IF(Q378="1. Aceitou o programa",R378-B378,0),0)</f>
        <v>693</v>
      </c>
      <c r="AY378" s="209">
        <f>IF(BB378="S",IF(AND(S378&lt;&gt;"",R378&lt;&gt;""),S378-R378,0),0)</f>
        <v>0</v>
      </c>
      <c r="AZ378" s="209">
        <f>IF(BB378="S",IF(Q378="1. Aceitou o programa",IF(OR(X378="Não se Aplica",X378=""),IF(OR(W378="Não se Aplica",W378=""),0,W378-V378),AVERAGE(X378-W378,W378-V378)),0),0)</f>
        <v>0</v>
      </c>
      <c r="BA378" s="209">
        <f>IF(BB378="S",IF(AND(Q378="1. Aceitou o programa",AH378="Realizada"),IFERROR(IF(AG378="",0,AG378-R378),0),0),0)</f>
        <v>0</v>
      </c>
      <c r="BB378" s="209" t="str">
        <f>_xlfn.XLOOKUP(U378,'Lista Suspensa'!$AA$20:$AA$23,'Lista Suspensa'!$AB$20:$AB$23,"N/A")</f>
        <v>S</v>
      </c>
    </row>
    <row r="379" spans="1:54" ht="12" customHeight="1">
      <c r="A379" s="151" t="s">
        <v>121</v>
      </c>
      <c r="B379" s="152">
        <v>45292</v>
      </c>
      <c r="C379" s="153" t="s">
        <v>122</v>
      </c>
      <c r="D379" s="153" t="s">
        <v>56</v>
      </c>
      <c r="E379" s="244">
        <v>95577540</v>
      </c>
      <c r="F379" s="144" t="s">
        <v>867</v>
      </c>
      <c r="G379" s="230"/>
      <c r="H379" s="154">
        <v>35236</v>
      </c>
      <c r="I379" s="153">
        <v>29</v>
      </c>
      <c r="J379" s="148" t="s">
        <v>70</v>
      </c>
      <c r="K379" s="153" t="s">
        <v>101</v>
      </c>
      <c r="L379" s="153"/>
      <c r="M379" s="153"/>
      <c r="N379" s="153"/>
      <c r="O379" s="155" t="s">
        <v>868</v>
      </c>
      <c r="P379" s="156" t="s">
        <v>60</v>
      </c>
      <c r="Q379" s="157" t="s">
        <v>110</v>
      </c>
      <c r="R379" s="158">
        <v>45986</v>
      </c>
      <c r="S379" s="159"/>
      <c r="T379" s="159" t="s">
        <v>62</v>
      </c>
      <c r="U379" s="159" t="s">
        <v>111</v>
      </c>
      <c r="V379" s="154">
        <v>45986</v>
      </c>
      <c r="W379" s="154" t="s">
        <v>126</v>
      </c>
      <c r="X379" s="154" t="s">
        <v>126</v>
      </c>
      <c r="Y379" s="160"/>
      <c r="Z379" s="160" t="s">
        <v>128</v>
      </c>
      <c r="AA379" s="153">
        <v>131</v>
      </c>
      <c r="AB379" s="153">
        <v>1.68</v>
      </c>
      <c r="AC379" s="182">
        <f t="shared" si="12"/>
        <v>46.414399092970527</v>
      </c>
      <c r="AD379" s="153" t="str">
        <f t="shared" si="13"/>
        <v>OBESIDADE III</v>
      </c>
      <c r="AE379" s="233" t="s">
        <v>135</v>
      </c>
      <c r="AF379" s="153" t="s">
        <v>130</v>
      </c>
      <c r="AG379" s="159"/>
      <c r="AH379" s="153"/>
      <c r="AI379" s="161"/>
      <c r="AJ379" s="153"/>
      <c r="AK379" s="153"/>
      <c r="AL379" s="207" t="s">
        <v>131</v>
      </c>
      <c r="AM379" s="207"/>
      <c r="AN379" s="207"/>
      <c r="AO379" s="207" t="str">
        <f ca="1">IF(R379="","",IF(R379&gt;TODAY(),"0 meses",DATEDIF(R379,TODAY(),"m") &amp; " meses"))</f>
        <v>6 meses</v>
      </c>
      <c r="AP379" s="147" t="s">
        <v>67</v>
      </c>
      <c r="AQ379" s="147" t="s">
        <v>67</v>
      </c>
      <c r="AR379" s="147"/>
      <c r="AS379" s="209" t="s">
        <v>68</v>
      </c>
      <c r="AT379" s="223" t="str">
        <f>MONTH(B379)&amp;"/"&amp;YEAR(B379)</f>
        <v>1/2024</v>
      </c>
      <c r="AU379" s="223">
        <f>WEEKNUM(B379)-WEEKNUM(EOMONTH(B379,-1)+1)+1</f>
        <v>1</v>
      </c>
      <c r="AV379" s="209" t="str">
        <f>MONTH(R379)&amp;"/"&amp;YEAR(R379)</f>
        <v>11/2025</v>
      </c>
      <c r="AW379" s="209">
        <f>WEEKNUM(R379)-WEEKNUM(EOMONTH(R379,-1)+1)+1</f>
        <v>5</v>
      </c>
      <c r="AX379" s="209">
        <f>IF(BB379="S",IF(Q379="1. Aceitou o programa",R379-B379,0),0)</f>
        <v>694</v>
      </c>
      <c r="AY379" s="209">
        <f>IF(BB379="S",IF(AND(S379&lt;&gt;"",R379&lt;&gt;""),S379-R379,0),0)</f>
        <v>0</v>
      </c>
      <c r="AZ379" s="209">
        <f>IF(BB379="S",IF(Q379="1. Aceitou o programa",IF(OR(X379="Não se Aplica",X379=""),IF(OR(W379="Não se Aplica",W379=""),0,W379-V379),AVERAGE(X379-W379,W379-V379)),0),0)</f>
        <v>0</v>
      </c>
      <c r="BA379" s="209">
        <f>IF(BB379="S",IF(AND(Q379="1. Aceitou o programa",AH379="Realizada"),IFERROR(IF(AG379="",0,AG379-R379),0),0),0)</f>
        <v>0</v>
      </c>
      <c r="BB379" s="209" t="str">
        <f>_xlfn.XLOOKUP(U379,'Lista Suspensa'!$AA$20:$AA$23,'Lista Suspensa'!$AB$20:$AB$23,"N/A")</f>
        <v>S</v>
      </c>
    </row>
    <row r="380" spans="1:54" ht="12" customHeight="1">
      <c r="A380" s="151" t="s">
        <v>121</v>
      </c>
      <c r="B380" s="152">
        <v>45292</v>
      </c>
      <c r="C380" s="153" t="s">
        <v>122</v>
      </c>
      <c r="D380" s="153" t="s">
        <v>56</v>
      </c>
      <c r="E380" s="244">
        <v>93948633</v>
      </c>
      <c r="F380" s="144" t="s">
        <v>869</v>
      </c>
      <c r="G380" s="230"/>
      <c r="H380" s="154">
        <v>27394</v>
      </c>
      <c r="I380" s="153">
        <v>51</v>
      </c>
      <c r="J380" s="148" t="s">
        <v>70</v>
      </c>
      <c r="K380" s="153" t="s">
        <v>59</v>
      </c>
      <c r="L380" s="153"/>
      <c r="M380" s="153"/>
      <c r="N380" s="153"/>
      <c r="O380" s="155" t="s">
        <v>870</v>
      </c>
      <c r="P380" s="156" t="s">
        <v>60</v>
      </c>
      <c r="Q380" s="157" t="s">
        <v>110</v>
      </c>
      <c r="R380" s="158">
        <v>45986</v>
      </c>
      <c r="S380" s="159"/>
      <c r="T380" s="159" t="s">
        <v>62</v>
      </c>
      <c r="U380" s="159" t="s">
        <v>111</v>
      </c>
      <c r="V380" s="154">
        <v>45986</v>
      </c>
      <c r="W380" s="154" t="s">
        <v>126</v>
      </c>
      <c r="X380" s="154" t="s">
        <v>126</v>
      </c>
      <c r="Y380" s="160"/>
      <c r="Z380" s="160" t="s">
        <v>128</v>
      </c>
      <c r="AA380" s="153">
        <v>70</v>
      </c>
      <c r="AB380" s="153">
        <v>1.5</v>
      </c>
      <c r="AC380" s="182">
        <f t="shared" si="12"/>
        <v>31.111111111111111</v>
      </c>
      <c r="AD380" s="153" t="str">
        <f t="shared" si="13"/>
        <v>OBESIDADE I</v>
      </c>
      <c r="AE380" s="233" t="s">
        <v>135</v>
      </c>
      <c r="AF380" s="153" t="s">
        <v>130</v>
      </c>
      <c r="AG380" s="159"/>
      <c r="AH380" s="153"/>
      <c r="AI380" s="161"/>
      <c r="AJ380" s="153"/>
      <c r="AK380" s="153"/>
      <c r="AL380" s="207" t="s">
        <v>131</v>
      </c>
      <c r="AM380" s="207"/>
      <c r="AN380" s="207"/>
      <c r="AO380" s="207" t="str">
        <f ca="1">IF(R380="","",IF(R380&gt;TODAY(),"0 meses",DATEDIF(R380,TODAY(),"m") &amp; " meses"))</f>
        <v>6 meses</v>
      </c>
      <c r="AP380" s="147" t="s">
        <v>67</v>
      </c>
      <c r="AQ380" s="147" t="s">
        <v>67</v>
      </c>
      <c r="AR380" s="147"/>
      <c r="AS380" s="209" t="s">
        <v>68</v>
      </c>
      <c r="AT380" s="223" t="str">
        <f>MONTH(B380)&amp;"/"&amp;YEAR(B380)</f>
        <v>1/2024</v>
      </c>
      <c r="AU380" s="223">
        <f>WEEKNUM(B380)-WEEKNUM(EOMONTH(B380,-1)+1)+1</f>
        <v>1</v>
      </c>
      <c r="AV380" s="209" t="str">
        <f>MONTH(R380)&amp;"/"&amp;YEAR(R380)</f>
        <v>11/2025</v>
      </c>
      <c r="AW380" s="209">
        <f>WEEKNUM(R380)-WEEKNUM(EOMONTH(R380,-1)+1)+1</f>
        <v>5</v>
      </c>
      <c r="AX380" s="209">
        <f>IF(BB380="S",IF(Q380="1. Aceitou o programa",R380-B380,0),0)</f>
        <v>694</v>
      </c>
      <c r="AY380" s="209">
        <f>IF(BB380="S",IF(AND(S380&lt;&gt;"",R380&lt;&gt;""),S380-R380,0),0)</f>
        <v>0</v>
      </c>
      <c r="AZ380" s="209">
        <f>IF(BB380="S",IF(Q380="1. Aceitou o programa",IF(OR(X380="Não se Aplica",X380=""),IF(OR(W380="Não se Aplica",W380=""),0,W380-V380),AVERAGE(X380-W380,W380-V380)),0),0)</f>
        <v>0</v>
      </c>
      <c r="BA380" s="209">
        <f>IF(BB380="S",IF(AND(Q380="1. Aceitou o programa",AH380="Realizada"),IFERROR(IF(AG380="",0,AG380-R380),0),0),0)</f>
        <v>0</v>
      </c>
      <c r="BB380" s="209" t="str">
        <f>_xlfn.XLOOKUP(U380,'Lista Suspensa'!$AA$20:$AA$23,'Lista Suspensa'!$AB$20:$AB$23,"N/A")</f>
        <v>S</v>
      </c>
    </row>
    <row r="381" spans="1:54" ht="12" customHeight="1">
      <c r="A381" s="151" t="s">
        <v>121</v>
      </c>
      <c r="B381" s="152">
        <v>45292</v>
      </c>
      <c r="C381" s="153" t="s">
        <v>122</v>
      </c>
      <c r="D381" s="153" t="s">
        <v>56</v>
      </c>
      <c r="E381" s="244">
        <v>80996722</v>
      </c>
      <c r="F381" s="144" t="s">
        <v>871</v>
      </c>
      <c r="G381" s="230"/>
      <c r="H381" s="154">
        <v>29758</v>
      </c>
      <c r="I381" s="153">
        <v>44</v>
      </c>
      <c r="J381" s="148" t="s">
        <v>70</v>
      </c>
      <c r="K381" s="153"/>
      <c r="L381" s="153"/>
      <c r="M381" s="153"/>
      <c r="N381" s="153"/>
      <c r="O381" s="155" t="s">
        <v>872</v>
      </c>
      <c r="P381" s="156" t="s">
        <v>60</v>
      </c>
      <c r="Q381" s="157" t="s">
        <v>110</v>
      </c>
      <c r="R381" s="158">
        <v>45987</v>
      </c>
      <c r="S381" s="159"/>
      <c r="T381" s="159" t="s">
        <v>62</v>
      </c>
      <c r="U381" s="159" t="s">
        <v>111</v>
      </c>
      <c r="V381" s="154">
        <v>45987</v>
      </c>
      <c r="W381" s="154" t="s">
        <v>126</v>
      </c>
      <c r="X381" s="154" t="s">
        <v>126</v>
      </c>
      <c r="Y381" s="160"/>
      <c r="Z381" s="160" t="s">
        <v>134</v>
      </c>
      <c r="AA381" s="153">
        <v>97.5</v>
      </c>
      <c r="AB381" s="153">
        <v>1.62</v>
      </c>
      <c r="AC381" s="182">
        <f t="shared" si="12"/>
        <v>37.151348879743935</v>
      </c>
      <c r="AD381" s="153" t="str">
        <f t="shared" si="13"/>
        <v>OBESIDADE II</v>
      </c>
      <c r="AE381" s="233" t="s">
        <v>135</v>
      </c>
      <c r="AF381" s="153" t="s">
        <v>130</v>
      </c>
      <c r="AG381" s="159"/>
      <c r="AH381" s="153"/>
      <c r="AI381" s="161"/>
      <c r="AJ381" s="153"/>
      <c r="AK381" s="153"/>
      <c r="AL381" s="207" t="s">
        <v>131</v>
      </c>
      <c r="AM381" s="207"/>
      <c r="AN381" s="207"/>
      <c r="AO381" s="207" t="str">
        <f ca="1">IF(R381="","",IF(R381&gt;TODAY(),"0 meses",DATEDIF(R381,TODAY(),"m") &amp; " meses"))</f>
        <v>6 meses</v>
      </c>
      <c r="AP381" s="147" t="s">
        <v>67</v>
      </c>
      <c r="AQ381" s="147" t="s">
        <v>67</v>
      </c>
      <c r="AR381" s="147"/>
      <c r="AS381" s="209" t="s">
        <v>68</v>
      </c>
      <c r="AT381" s="223" t="str">
        <f>MONTH(B381)&amp;"/"&amp;YEAR(B381)</f>
        <v>1/2024</v>
      </c>
      <c r="AU381" s="223">
        <f>WEEKNUM(B381)-WEEKNUM(EOMONTH(B381,-1)+1)+1</f>
        <v>1</v>
      </c>
      <c r="AV381" s="209" t="str">
        <f>MONTH(R381)&amp;"/"&amp;YEAR(R381)</f>
        <v>11/2025</v>
      </c>
      <c r="AW381" s="209">
        <f>WEEKNUM(R381)-WEEKNUM(EOMONTH(R381,-1)+1)+1</f>
        <v>5</v>
      </c>
      <c r="AX381" s="209">
        <f>IF(BB381="S",IF(Q381="1. Aceitou o programa",R381-B381,0),0)</f>
        <v>695</v>
      </c>
      <c r="AY381" s="209">
        <f>IF(BB381="S",IF(AND(S381&lt;&gt;"",R381&lt;&gt;""),S381-R381,0),0)</f>
        <v>0</v>
      </c>
      <c r="AZ381" s="209">
        <f>IF(BB381="S",IF(Q381="1. Aceitou o programa",IF(OR(X381="Não se Aplica",X381=""),IF(OR(W381="Não se Aplica",W381=""),0,W381-V381),AVERAGE(X381-W381,W381-V381)),0),0)</f>
        <v>0</v>
      </c>
      <c r="BA381" s="209">
        <f>IF(BB381="S",IF(AND(Q381="1. Aceitou o programa",AH381="Realizada"),IFERROR(IF(AG381="",0,AG381-R381),0),0),0)</f>
        <v>0</v>
      </c>
      <c r="BB381" s="209" t="str">
        <f>_xlfn.XLOOKUP(U381,'Lista Suspensa'!$AA$20:$AA$23,'Lista Suspensa'!$AB$20:$AB$23,"N/A")</f>
        <v>S</v>
      </c>
    </row>
    <row r="382" spans="1:54" ht="12" customHeight="1">
      <c r="A382" s="151" t="s">
        <v>121</v>
      </c>
      <c r="B382" s="152">
        <v>45292</v>
      </c>
      <c r="C382" s="153" t="s">
        <v>122</v>
      </c>
      <c r="D382" s="153" t="s">
        <v>56</v>
      </c>
      <c r="E382" s="244">
        <v>85136580</v>
      </c>
      <c r="F382" s="144" t="s">
        <v>873</v>
      </c>
      <c r="G382" s="230"/>
      <c r="H382" s="154">
        <v>33282</v>
      </c>
      <c r="I382" s="153">
        <v>35</v>
      </c>
      <c r="J382" s="148" t="s">
        <v>70</v>
      </c>
      <c r="K382" s="153"/>
      <c r="L382" s="153"/>
      <c r="M382" s="153"/>
      <c r="N382" s="153"/>
      <c r="O382" s="155" t="s">
        <v>874</v>
      </c>
      <c r="P382" s="156" t="s">
        <v>60</v>
      </c>
      <c r="Q382" s="157" t="s">
        <v>110</v>
      </c>
      <c r="R382" s="158">
        <v>45987</v>
      </c>
      <c r="S382" s="159"/>
      <c r="T382" s="159" t="s">
        <v>62</v>
      </c>
      <c r="U382" s="159" t="s">
        <v>111</v>
      </c>
      <c r="V382" s="154">
        <v>45987</v>
      </c>
      <c r="W382" s="154" t="s">
        <v>126</v>
      </c>
      <c r="X382" s="154" t="s">
        <v>126</v>
      </c>
      <c r="Y382" s="160"/>
      <c r="Z382" s="160" t="s">
        <v>201</v>
      </c>
      <c r="AA382" s="153">
        <v>121</v>
      </c>
      <c r="AB382" s="153">
        <v>1.73</v>
      </c>
      <c r="AC382" s="182">
        <f t="shared" si="12"/>
        <v>40.429015336295897</v>
      </c>
      <c r="AD382" s="153" t="str">
        <f t="shared" si="13"/>
        <v>OBESIDADE III</v>
      </c>
      <c r="AE382" s="233" t="s">
        <v>135</v>
      </c>
      <c r="AF382" s="153" t="s">
        <v>130</v>
      </c>
      <c r="AG382" s="159"/>
      <c r="AH382" s="153"/>
      <c r="AI382" s="161"/>
      <c r="AJ382" s="153"/>
      <c r="AK382" s="153"/>
      <c r="AL382" s="207" t="s">
        <v>131</v>
      </c>
      <c r="AM382" s="207"/>
      <c r="AN382" s="207"/>
      <c r="AO382" s="207" t="str">
        <f ca="1">IF(R382="","",IF(R382&gt;TODAY(),"0 meses",DATEDIF(R382,TODAY(),"m") &amp; " meses"))</f>
        <v>6 meses</v>
      </c>
      <c r="AP382" s="147" t="s">
        <v>67</v>
      </c>
      <c r="AQ382" s="147" t="s">
        <v>67</v>
      </c>
      <c r="AR382" s="147"/>
      <c r="AS382" s="209" t="s">
        <v>68</v>
      </c>
      <c r="AT382" s="223" t="str">
        <f>MONTH(B382)&amp;"/"&amp;YEAR(B382)</f>
        <v>1/2024</v>
      </c>
      <c r="AU382" s="223">
        <f>WEEKNUM(B382)-WEEKNUM(EOMONTH(B382,-1)+1)+1</f>
        <v>1</v>
      </c>
      <c r="AV382" s="209" t="str">
        <f>MONTH(R382)&amp;"/"&amp;YEAR(R382)</f>
        <v>11/2025</v>
      </c>
      <c r="AW382" s="209">
        <f>WEEKNUM(R382)-WEEKNUM(EOMONTH(R382,-1)+1)+1</f>
        <v>5</v>
      </c>
      <c r="AX382" s="209">
        <f>IF(BB382="S",IF(Q382="1. Aceitou o programa",R382-B382,0),0)</f>
        <v>695</v>
      </c>
      <c r="AY382" s="209">
        <f>IF(BB382="S",IF(AND(S382&lt;&gt;"",R382&lt;&gt;""),S382-R382,0),0)</f>
        <v>0</v>
      </c>
      <c r="AZ382" s="209">
        <f>IF(BB382="S",IF(Q382="1. Aceitou o programa",IF(OR(X382="Não se Aplica",X382=""),IF(OR(W382="Não se Aplica",W382=""),0,W382-V382),AVERAGE(X382-W382,W382-V382)),0),0)</f>
        <v>0</v>
      </c>
      <c r="BA382" s="209">
        <f>IF(BB382="S",IF(AND(Q382="1. Aceitou o programa",AH382="Realizada"),IFERROR(IF(AG382="",0,AG382-R382),0),0),0)</f>
        <v>0</v>
      </c>
      <c r="BB382" s="209" t="str">
        <f>_xlfn.XLOOKUP(U382,'Lista Suspensa'!$AA$20:$AA$23,'Lista Suspensa'!$AB$20:$AB$23,"N/A")</f>
        <v>S</v>
      </c>
    </row>
    <row r="383" spans="1:54" ht="12" customHeight="1">
      <c r="A383" s="151" t="s">
        <v>121</v>
      </c>
      <c r="B383" s="152">
        <v>45292</v>
      </c>
      <c r="C383" s="153" t="s">
        <v>122</v>
      </c>
      <c r="D383" s="153" t="s">
        <v>56</v>
      </c>
      <c r="E383" s="244">
        <v>906455146</v>
      </c>
      <c r="F383" s="144" t="s">
        <v>875</v>
      </c>
      <c r="G383" s="230"/>
      <c r="H383" s="154">
        <v>32279</v>
      </c>
      <c r="I383" s="153">
        <v>38</v>
      </c>
      <c r="J383" s="148" t="s">
        <v>70</v>
      </c>
      <c r="K383" s="153" t="s">
        <v>59</v>
      </c>
      <c r="L383" s="153"/>
      <c r="M383" s="153"/>
      <c r="N383" s="153"/>
      <c r="O383" s="155" t="s">
        <v>876</v>
      </c>
      <c r="P383" s="156" t="s">
        <v>60</v>
      </c>
      <c r="Q383" s="157" t="s">
        <v>110</v>
      </c>
      <c r="R383" s="158">
        <v>45988</v>
      </c>
      <c r="S383" s="159"/>
      <c r="T383" s="159" t="s">
        <v>62</v>
      </c>
      <c r="U383" s="159" t="s">
        <v>111</v>
      </c>
      <c r="V383" s="154">
        <v>45988</v>
      </c>
      <c r="W383" s="154" t="s">
        <v>126</v>
      </c>
      <c r="X383" s="154" t="s">
        <v>126</v>
      </c>
      <c r="Y383" s="160"/>
      <c r="Z383" s="160" t="s">
        <v>201</v>
      </c>
      <c r="AA383" s="153">
        <v>82</v>
      </c>
      <c r="AB383" s="153">
        <v>1.58</v>
      </c>
      <c r="AC383" s="182">
        <f t="shared" si="12"/>
        <v>32.847300112161506</v>
      </c>
      <c r="AD383" s="153" t="str">
        <f t="shared" si="13"/>
        <v>OBESIDADE I</v>
      </c>
      <c r="AE383" s="233" t="s">
        <v>135</v>
      </c>
      <c r="AF383" s="153" t="s">
        <v>130</v>
      </c>
      <c r="AG383" s="159"/>
      <c r="AH383" s="153"/>
      <c r="AI383" s="161"/>
      <c r="AJ383" s="153"/>
      <c r="AK383" s="153"/>
      <c r="AL383" s="207" t="s">
        <v>131</v>
      </c>
      <c r="AM383" s="207"/>
      <c r="AN383" s="207"/>
      <c r="AO383" s="207" t="str">
        <f ca="1">IF(R383="","",IF(R383&gt;TODAY(),"0 meses",DATEDIF(R383,TODAY(),"m") &amp; " meses"))</f>
        <v>6 meses</v>
      </c>
      <c r="AP383" s="147" t="s">
        <v>67</v>
      </c>
      <c r="AQ383" s="147" t="s">
        <v>67</v>
      </c>
      <c r="AR383" s="147"/>
      <c r="AS383" s="209" t="s">
        <v>68</v>
      </c>
      <c r="AT383" s="223" t="str">
        <f>MONTH(B383)&amp;"/"&amp;YEAR(B383)</f>
        <v>1/2024</v>
      </c>
      <c r="AU383" s="223">
        <f>WEEKNUM(B383)-WEEKNUM(EOMONTH(B383,-1)+1)+1</f>
        <v>1</v>
      </c>
      <c r="AV383" s="209" t="str">
        <f>MONTH(R383)&amp;"/"&amp;YEAR(R383)</f>
        <v>11/2025</v>
      </c>
      <c r="AW383" s="209">
        <f>WEEKNUM(R383)-WEEKNUM(EOMONTH(R383,-1)+1)+1</f>
        <v>5</v>
      </c>
      <c r="AX383" s="209">
        <f>IF(BB383="S",IF(Q383="1. Aceitou o programa",R383-B383,0),0)</f>
        <v>696</v>
      </c>
      <c r="AY383" s="209">
        <f>IF(BB383="S",IF(AND(S383&lt;&gt;"",R383&lt;&gt;""),S383-R383,0),0)</f>
        <v>0</v>
      </c>
      <c r="AZ383" s="209">
        <f>IF(BB383="S",IF(Q383="1. Aceitou o programa",IF(OR(X383="Não se Aplica",X383=""),IF(OR(W383="Não se Aplica",W383=""),0,W383-V383),AVERAGE(X383-W383,W383-V383)),0),0)</f>
        <v>0</v>
      </c>
      <c r="BA383" s="209">
        <f>IF(BB383="S",IF(AND(Q383="1. Aceitou o programa",AH383="Realizada"),IFERROR(IF(AG383="",0,AG383-R383),0),0),0)</f>
        <v>0</v>
      </c>
      <c r="BB383" s="209" t="str">
        <f>_xlfn.XLOOKUP(U383,'Lista Suspensa'!$AA$20:$AA$23,'Lista Suspensa'!$AB$20:$AB$23,"N/A")</f>
        <v>S</v>
      </c>
    </row>
    <row r="384" spans="1:54" ht="12" customHeight="1">
      <c r="A384" s="151" t="s">
        <v>121</v>
      </c>
      <c r="B384" s="152">
        <v>45292</v>
      </c>
      <c r="C384" s="153" t="s">
        <v>122</v>
      </c>
      <c r="D384" s="153" t="s">
        <v>167</v>
      </c>
      <c r="E384" s="244">
        <v>82553049</v>
      </c>
      <c r="F384" s="144" t="s">
        <v>877</v>
      </c>
      <c r="G384" s="230"/>
      <c r="H384" s="154">
        <v>37718</v>
      </c>
      <c r="I384" s="153">
        <v>23</v>
      </c>
      <c r="J384" s="148" t="s">
        <v>70</v>
      </c>
      <c r="K384" s="153"/>
      <c r="L384" s="153"/>
      <c r="M384" s="153"/>
      <c r="N384" s="153"/>
      <c r="O384" s="155" t="s">
        <v>878</v>
      </c>
      <c r="P384" s="156" t="s">
        <v>60</v>
      </c>
      <c r="Q384" s="157" t="s">
        <v>110</v>
      </c>
      <c r="R384" s="158">
        <v>45988</v>
      </c>
      <c r="S384" s="159"/>
      <c r="T384" s="159" t="s">
        <v>62</v>
      </c>
      <c r="U384" s="159" t="s">
        <v>111</v>
      </c>
      <c r="V384" s="154">
        <v>45988</v>
      </c>
      <c r="W384" s="154" t="s">
        <v>126</v>
      </c>
      <c r="X384" s="154" t="s">
        <v>126</v>
      </c>
      <c r="Y384" s="160"/>
      <c r="Z384" s="160" t="s">
        <v>166</v>
      </c>
      <c r="AA384" s="153">
        <v>92</v>
      </c>
      <c r="AB384" s="153">
        <v>1.6</v>
      </c>
      <c r="AC384" s="182">
        <f t="shared" si="12"/>
        <v>35.937499999999993</v>
      </c>
      <c r="AD384" s="153" t="str">
        <f t="shared" si="13"/>
        <v>OBESIDADE II</v>
      </c>
      <c r="AE384" s="233" t="s">
        <v>135</v>
      </c>
      <c r="AF384" s="153" t="s">
        <v>130</v>
      </c>
      <c r="AG384" s="159"/>
      <c r="AH384" s="153"/>
      <c r="AI384" s="161"/>
      <c r="AJ384" s="153"/>
      <c r="AK384" s="153"/>
      <c r="AL384" s="207" t="s">
        <v>131</v>
      </c>
      <c r="AM384" s="207"/>
      <c r="AN384" s="207"/>
      <c r="AO384" s="207" t="str">
        <f ca="1">IF(R384="","",IF(R384&gt;TODAY(),"0 meses",DATEDIF(R384,TODAY(),"m") &amp; " meses"))</f>
        <v>6 meses</v>
      </c>
      <c r="AP384" s="147" t="s">
        <v>67</v>
      </c>
      <c r="AQ384" s="147" t="s">
        <v>67</v>
      </c>
      <c r="AR384" s="147"/>
      <c r="AS384" s="209" t="s">
        <v>68</v>
      </c>
      <c r="AT384" s="223" t="str">
        <f>MONTH(B384)&amp;"/"&amp;YEAR(B384)</f>
        <v>1/2024</v>
      </c>
      <c r="AU384" s="223">
        <f>WEEKNUM(B384)-WEEKNUM(EOMONTH(B384,-1)+1)+1</f>
        <v>1</v>
      </c>
      <c r="AV384" s="209" t="str">
        <f>MONTH(R384)&amp;"/"&amp;YEAR(R384)</f>
        <v>11/2025</v>
      </c>
      <c r="AW384" s="209">
        <f>WEEKNUM(R384)-WEEKNUM(EOMONTH(R384,-1)+1)+1</f>
        <v>5</v>
      </c>
      <c r="AX384" s="209">
        <f>IF(BB384="S",IF(Q384="1. Aceitou o programa",R384-B384,0),0)</f>
        <v>696</v>
      </c>
      <c r="AY384" s="209">
        <f>IF(BB384="S",IF(AND(S384&lt;&gt;"",R384&lt;&gt;""),S384-R384,0),0)</f>
        <v>0</v>
      </c>
      <c r="AZ384" s="209">
        <f>IF(BB384="S",IF(Q384="1. Aceitou o programa",IF(OR(X384="Não se Aplica",X384=""),IF(OR(W384="Não se Aplica",W384=""),0,W384-V384),AVERAGE(X384-W384,W384-V384)),0),0)</f>
        <v>0</v>
      </c>
      <c r="BA384" s="209">
        <f>IF(BB384="S",IF(AND(Q384="1. Aceitou o programa",AH384="Realizada"),IFERROR(IF(AG384="",0,AG384-R384),0),0),0)</f>
        <v>0</v>
      </c>
      <c r="BB384" s="209" t="str">
        <f>_xlfn.XLOOKUP(U384,'Lista Suspensa'!$AA$20:$AA$23,'Lista Suspensa'!$AB$20:$AB$23,"N/A")</f>
        <v>S</v>
      </c>
    </row>
    <row r="385" spans="1:54" ht="12" customHeight="1">
      <c r="A385" s="151" t="s">
        <v>121</v>
      </c>
      <c r="B385" s="152">
        <v>45292</v>
      </c>
      <c r="C385" s="153" t="s">
        <v>122</v>
      </c>
      <c r="D385" s="153" t="s">
        <v>56</v>
      </c>
      <c r="E385" s="244">
        <v>95209669</v>
      </c>
      <c r="F385" s="144" t="s">
        <v>879</v>
      </c>
      <c r="G385" s="230"/>
      <c r="H385" s="154">
        <v>31677</v>
      </c>
      <c r="I385" s="153">
        <v>39</v>
      </c>
      <c r="J385" s="148" t="s">
        <v>70</v>
      </c>
      <c r="K385" s="153" t="s">
        <v>101</v>
      </c>
      <c r="L385" s="153"/>
      <c r="M385" s="153"/>
      <c r="N385" s="153"/>
      <c r="O385" s="155" t="s">
        <v>880</v>
      </c>
      <c r="P385" s="156" t="s">
        <v>60</v>
      </c>
      <c r="Q385" s="157" t="s">
        <v>110</v>
      </c>
      <c r="R385" s="158">
        <v>45989</v>
      </c>
      <c r="S385" s="159"/>
      <c r="T385" s="159" t="s">
        <v>62</v>
      </c>
      <c r="U385" s="159" t="s">
        <v>111</v>
      </c>
      <c r="V385" s="154">
        <v>45989</v>
      </c>
      <c r="W385" s="154" t="s">
        <v>126</v>
      </c>
      <c r="X385" s="154" t="s">
        <v>126</v>
      </c>
      <c r="Y385" s="160"/>
      <c r="Z385" s="160" t="s">
        <v>128</v>
      </c>
      <c r="AA385" s="153">
        <v>105</v>
      </c>
      <c r="AB385" s="153">
        <v>1.67</v>
      </c>
      <c r="AC385" s="182">
        <f t="shared" si="12"/>
        <v>37.649252393416759</v>
      </c>
      <c r="AD385" s="153" t="str">
        <f t="shared" si="13"/>
        <v>OBESIDADE II</v>
      </c>
      <c r="AE385" s="233" t="s">
        <v>135</v>
      </c>
      <c r="AF385" s="153" t="s">
        <v>130</v>
      </c>
      <c r="AG385" s="159"/>
      <c r="AH385" s="153"/>
      <c r="AI385" s="161"/>
      <c r="AJ385" s="153"/>
      <c r="AK385" s="153"/>
      <c r="AL385" s="207" t="s">
        <v>131</v>
      </c>
      <c r="AM385" s="207"/>
      <c r="AN385" s="207"/>
      <c r="AO385" s="207" t="str">
        <f ca="1">IF(R385="","",IF(R385&gt;TODAY(),"0 meses",DATEDIF(R385,TODAY(),"m") &amp; " meses"))</f>
        <v>6 meses</v>
      </c>
      <c r="AP385" s="147" t="s">
        <v>67</v>
      </c>
      <c r="AQ385" s="147" t="s">
        <v>67</v>
      </c>
      <c r="AR385" s="147"/>
      <c r="AS385" s="209" t="s">
        <v>68</v>
      </c>
      <c r="AT385" s="223" t="str">
        <f>MONTH(B385)&amp;"/"&amp;YEAR(B385)</f>
        <v>1/2024</v>
      </c>
      <c r="AU385" s="223">
        <f>WEEKNUM(B385)-WEEKNUM(EOMONTH(B385,-1)+1)+1</f>
        <v>1</v>
      </c>
      <c r="AV385" s="209" t="str">
        <f>MONTH(R385)&amp;"/"&amp;YEAR(R385)</f>
        <v>11/2025</v>
      </c>
      <c r="AW385" s="209">
        <f>WEEKNUM(R385)-WEEKNUM(EOMONTH(R385,-1)+1)+1</f>
        <v>5</v>
      </c>
      <c r="AX385" s="209">
        <f>IF(BB385="S",IF(Q385="1. Aceitou o programa",R385-B385,0),0)</f>
        <v>697</v>
      </c>
      <c r="AY385" s="209">
        <f>IF(BB385="S",IF(AND(S385&lt;&gt;"",R385&lt;&gt;""),S385-R385,0),0)</f>
        <v>0</v>
      </c>
      <c r="AZ385" s="209">
        <f>IF(BB385="S",IF(Q385="1. Aceitou o programa",IF(OR(X385="Não se Aplica",X385=""),IF(OR(W385="Não se Aplica",W385=""),0,W385-V385),AVERAGE(X385-W385,W385-V385)),0),0)</f>
        <v>0</v>
      </c>
      <c r="BA385" s="209">
        <f>IF(BB385="S",IF(AND(Q385="1. Aceitou o programa",AH385="Realizada"),IFERROR(IF(AG385="",0,AG385-R385),0),0),0)</f>
        <v>0</v>
      </c>
      <c r="BB385" s="209" t="str">
        <f>_xlfn.XLOOKUP(U385,'Lista Suspensa'!$AA$20:$AA$23,'Lista Suspensa'!$AB$20:$AB$23,"N/A")</f>
        <v>S</v>
      </c>
    </row>
    <row r="386" spans="1:54" ht="12" customHeight="1">
      <c r="A386" s="151" t="s">
        <v>121</v>
      </c>
      <c r="B386" s="152">
        <v>45292</v>
      </c>
      <c r="C386" s="153" t="s">
        <v>122</v>
      </c>
      <c r="D386" s="153" t="s">
        <v>56</v>
      </c>
      <c r="E386" s="244">
        <v>95725354</v>
      </c>
      <c r="F386" s="144" t="s">
        <v>881</v>
      </c>
      <c r="G386" s="230"/>
      <c r="H386" s="154">
        <v>25966</v>
      </c>
      <c r="I386" s="153">
        <v>55</v>
      </c>
      <c r="J386" s="148" t="s">
        <v>70</v>
      </c>
      <c r="K386" s="153" t="s">
        <v>59</v>
      </c>
      <c r="L386" s="153"/>
      <c r="M386" s="153"/>
      <c r="N386" s="153"/>
      <c r="O386" s="155" t="s">
        <v>882</v>
      </c>
      <c r="P386" s="156" t="s">
        <v>60</v>
      </c>
      <c r="Q386" s="157" t="s">
        <v>110</v>
      </c>
      <c r="R386" s="158">
        <v>45989</v>
      </c>
      <c r="S386" s="159"/>
      <c r="T386" s="159" t="s">
        <v>62</v>
      </c>
      <c r="U386" s="159" t="s">
        <v>111</v>
      </c>
      <c r="V386" s="154">
        <v>45989</v>
      </c>
      <c r="W386" s="154" t="s">
        <v>126</v>
      </c>
      <c r="X386" s="154" t="s">
        <v>126</v>
      </c>
      <c r="Y386" s="160"/>
      <c r="Z386" s="160" t="s">
        <v>166</v>
      </c>
      <c r="AA386" s="153">
        <v>75</v>
      </c>
      <c r="AB386" s="153">
        <v>1.5</v>
      </c>
      <c r="AC386" s="182">
        <f t="shared" ref="AC386:AC449" si="14">SUM(AA386/(AB386^2))</f>
        <v>33.333333333333336</v>
      </c>
      <c r="AD386" s="153" t="str">
        <f t="shared" ref="AD386:AD449" si="15">IF(AC386&lt;18.5,"ABAIXO DO PESO",
(IF(AC386&lt;=24.9,"PESO NORMAL",
(IF(AC386&lt;=29.9,"SOBREPESO",
(IF(AC386&lt;=34.9,"OBESIDADE I",
(IF(AC386&lt;=39.9,"OBESIDADE II",
(IF(AC386&lt;=999,"OBESIDADE III","VAZIO")))))))))))</f>
        <v>OBESIDADE I</v>
      </c>
      <c r="AE386" s="233" t="s">
        <v>135</v>
      </c>
      <c r="AF386" s="153" t="s">
        <v>130</v>
      </c>
      <c r="AG386" s="159"/>
      <c r="AH386" s="153"/>
      <c r="AI386" s="161"/>
      <c r="AJ386" s="153"/>
      <c r="AK386" s="153"/>
      <c r="AL386" s="207" t="s">
        <v>131</v>
      </c>
      <c r="AM386" s="207"/>
      <c r="AN386" s="207"/>
      <c r="AO386" s="207" t="str">
        <f ca="1">IF(R386="","",IF(R386&gt;TODAY(),"0 meses",DATEDIF(R386,TODAY(),"m") &amp; " meses"))</f>
        <v>6 meses</v>
      </c>
      <c r="AP386" s="147" t="s">
        <v>67</v>
      </c>
      <c r="AQ386" s="147" t="s">
        <v>67</v>
      </c>
      <c r="AR386" s="147"/>
      <c r="AS386" s="209" t="s">
        <v>68</v>
      </c>
      <c r="AT386" s="223" t="str">
        <f>MONTH(B386)&amp;"/"&amp;YEAR(B386)</f>
        <v>1/2024</v>
      </c>
      <c r="AU386" s="223">
        <f>WEEKNUM(B386)-WEEKNUM(EOMONTH(B386,-1)+1)+1</f>
        <v>1</v>
      </c>
      <c r="AV386" s="209" t="str">
        <f>MONTH(R386)&amp;"/"&amp;YEAR(R386)</f>
        <v>11/2025</v>
      </c>
      <c r="AW386" s="209">
        <f>WEEKNUM(R386)-WEEKNUM(EOMONTH(R386,-1)+1)+1</f>
        <v>5</v>
      </c>
      <c r="AX386" s="209">
        <f>IF(BB386="S",IF(Q386="1. Aceitou o programa",R386-B386,0),0)</f>
        <v>697</v>
      </c>
      <c r="AY386" s="209">
        <f>IF(BB386="S",IF(AND(S386&lt;&gt;"",R386&lt;&gt;""),S386-R386,0),0)</f>
        <v>0</v>
      </c>
      <c r="AZ386" s="209">
        <f>IF(BB386="S",IF(Q386="1. Aceitou o programa",IF(OR(X386="Não se Aplica",X386=""),IF(OR(W386="Não se Aplica",W386=""),0,W386-V386),AVERAGE(X386-W386,W386-V386)),0),0)</f>
        <v>0</v>
      </c>
      <c r="BA386" s="209">
        <f>IF(BB386="S",IF(AND(Q386="1. Aceitou o programa",AH386="Realizada"),IFERROR(IF(AG386="",0,AG386-R386),0),0),0)</f>
        <v>0</v>
      </c>
      <c r="BB386" s="209" t="str">
        <f>_xlfn.XLOOKUP(U386,'Lista Suspensa'!$AA$20:$AA$23,'Lista Suspensa'!$AB$20:$AB$23,"N/A")</f>
        <v>S</v>
      </c>
    </row>
    <row r="387" spans="1:54" ht="12" customHeight="1">
      <c r="A387" s="151" t="s">
        <v>121</v>
      </c>
      <c r="B387" s="152">
        <v>45292</v>
      </c>
      <c r="C387" s="153" t="s">
        <v>122</v>
      </c>
      <c r="D387" s="153" t="s">
        <v>56</v>
      </c>
      <c r="E387" s="244">
        <v>95788729</v>
      </c>
      <c r="F387" s="144" t="s">
        <v>883</v>
      </c>
      <c r="G387" s="230"/>
      <c r="H387" s="154">
        <v>27845</v>
      </c>
      <c r="I387" s="153">
        <v>50</v>
      </c>
      <c r="J387" s="148" t="s">
        <v>58</v>
      </c>
      <c r="K387" s="153" t="s">
        <v>59</v>
      </c>
      <c r="L387" s="153"/>
      <c r="M387" s="153"/>
      <c r="N387" s="153"/>
      <c r="O387" s="155" t="s">
        <v>884</v>
      </c>
      <c r="P387" s="156" t="s">
        <v>60</v>
      </c>
      <c r="Q387" s="157" t="s">
        <v>110</v>
      </c>
      <c r="R387" s="158">
        <v>45989</v>
      </c>
      <c r="S387" s="159"/>
      <c r="T387" s="159" t="s">
        <v>62</v>
      </c>
      <c r="U387" s="159" t="s">
        <v>111</v>
      </c>
      <c r="V387" s="154">
        <v>45989</v>
      </c>
      <c r="W387" s="154" t="s">
        <v>126</v>
      </c>
      <c r="X387" s="154" t="s">
        <v>126</v>
      </c>
      <c r="Y387" s="160"/>
      <c r="Z387" s="160" t="s">
        <v>128</v>
      </c>
      <c r="AA387" s="153">
        <v>120</v>
      </c>
      <c r="AB387" s="153">
        <v>1.85</v>
      </c>
      <c r="AC387" s="182">
        <f t="shared" si="14"/>
        <v>35.06208911614317</v>
      </c>
      <c r="AD387" s="153" t="str">
        <f t="shared" si="15"/>
        <v>OBESIDADE II</v>
      </c>
      <c r="AE387" s="233" t="s">
        <v>135</v>
      </c>
      <c r="AF387" s="153" t="s">
        <v>130</v>
      </c>
      <c r="AG387" s="159"/>
      <c r="AH387" s="153"/>
      <c r="AI387" s="161"/>
      <c r="AJ387" s="153"/>
      <c r="AK387" s="153"/>
      <c r="AL387" s="207" t="s">
        <v>131</v>
      </c>
      <c r="AM387" s="207"/>
      <c r="AN387" s="207"/>
      <c r="AO387" s="207" t="str">
        <f ca="1">IF(R387="","",IF(R387&gt;TODAY(),"0 meses",DATEDIF(R387,TODAY(),"m") &amp; " meses"))</f>
        <v>6 meses</v>
      </c>
      <c r="AP387" s="147" t="s">
        <v>67</v>
      </c>
      <c r="AQ387" s="147" t="s">
        <v>67</v>
      </c>
      <c r="AR387" s="147"/>
      <c r="AS387" s="209" t="s">
        <v>68</v>
      </c>
      <c r="AT387" s="223" t="str">
        <f>MONTH(B387)&amp;"/"&amp;YEAR(B387)</f>
        <v>1/2024</v>
      </c>
      <c r="AU387" s="223">
        <f>WEEKNUM(B387)-WEEKNUM(EOMONTH(B387,-1)+1)+1</f>
        <v>1</v>
      </c>
      <c r="AV387" s="209" t="str">
        <f>MONTH(R387)&amp;"/"&amp;YEAR(R387)</f>
        <v>11/2025</v>
      </c>
      <c r="AW387" s="209">
        <f>WEEKNUM(R387)-WEEKNUM(EOMONTH(R387,-1)+1)+1</f>
        <v>5</v>
      </c>
      <c r="AX387" s="209">
        <f>IF(BB387="S",IF(Q387="1. Aceitou o programa",R387-B387,0),0)</f>
        <v>697</v>
      </c>
      <c r="AY387" s="209">
        <f>IF(BB387="S",IF(AND(S387&lt;&gt;"",R387&lt;&gt;""),S387-R387,0),0)</f>
        <v>0</v>
      </c>
      <c r="AZ387" s="209">
        <f>IF(BB387="S",IF(Q387="1. Aceitou o programa",IF(OR(X387="Não se Aplica",X387=""),IF(OR(W387="Não se Aplica",W387=""),0,W387-V387),AVERAGE(X387-W387,W387-V387)),0),0)</f>
        <v>0</v>
      </c>
      <c r="BA387" s="209">
        <f>IF(BB387="S",IF(AND(Q387="1. Aceitou o programa",AH387="Realizada"),IFERROR(IF(AG387="",0,AG387-R387),0),0),0)</f>
        <v>0</v>
      </c>
      <c r="BB387" s="209" t="str">
        <f>_xlfn.XLOOKUP(U387,'Lista Suspensa'!$AA$20:$AA$23,'Lista Suspensa'!$AB$20:$AB$23,"N/A")</f>
        <v>S</v>
      </c>
    </row>
    <row r="388" spans="1:54" ht="12" customHeight="1">
      <c r="A388" s="151" t="s">
        <v>121</v>
      </c>
      <c r="B388" s="152">
        <v>45292</v>
      </c>
      <c r="C388" s="153" t="s">
        <v>122</v>
      </c>
      <c r="D388" s="153" t="s">
        <v>56</v>
      </c>
      <c r="E388" s="244">
        <v>89048600</v>
      </c>
      <c r="F388" s="144" t="s">
        <v>885</v>
      </c>
      <c r="G388" s="230"/>
      <c r="H388" s="154">
        <v>29574</v>
      </c>
      <c r="I388" s="153">
        <v>45</v>
      </c>
      <c r="J388" s="148" t="s">
        <v>70</v>
      </c>
      <c r="K388" s="153" t="s">
        <v>59</v>
      </c>
      <c r="L388" s="153"/>
      <c r="M388" s="153"/>
      <c r="N388" s="153"/>
      <c r="O388" s="155" t="s">
        <v>886</v>
      </c>
      <c r="P388" s="156" t="s">
        <v>60</v>
      </c>
      <c r="Q388" s="157" t="s">
        <v>110</v>
      </c>
      <c r="R388" s="158">
        <v>45989</v>
      </c>
      <c r="S388" s="159"/>
      <c r="T388" s="159" t="s">
        <v>62</v>
      </c>
      <c r="U388" s="159" t="s">
        <v>111</v>
      </c>
      <c r="V388" s="154">
        <v>45989</v>
      </c>
      <c r="W388" s="154" t="s">
        <v>126</v>
      </c>
      <c r="X388" s="154" t="s">
        <v>126</v>
      </c>
      <c r="Y388" s="160"/>
      <c r="Z388" s="160" t="s">
        <v>409</v>
      </c>
      <c r="AA388" s="153">
        <v>80</v>
      </c>
      <c r="AB388" s="153">
        <v>1.63</v>
      </c>
      <c r="AC388" s="182">
        <f t="shared" si="14"/>
        <v>30.110278896458279</v>
      </c>
      <c r="AD388" s="153" t="str">
        <f t="shared" si="15"/>
        <v>OBESIDADE I</v>
      </c>
      <c r="AE388" s="233" t="s">
        <v>135</v>
      </c>
      <c r="AF388" s="153" t="s">
        <v>130</v>
      </c>
      <c r="AG388" s="159"/>
      <c r="AH388" s="153"/>
      <c r="AI388" s="161"/>
      <c r="AJ388" s="153"/>
      <c r="AK388" s="153"/>
      <c r="AL388" s="207" t="s">
        <v>131</v>
      </c>
      <c r="AM388" s="207"/>
      <c r="AN388" s="207"/>
      <c r="AO388" s="207" t="str">
        <f ca="1">IF(R388="","",IF(R388&gt;TODAY(),"0 meses",DATEDIF(R388,TODAY(),"m") &amp; " meses"))</f>
        <v>6 meses</v>
      </c>
      <c r="AP388" s="147" t="s">
        <v>67</v>
      </c>
      <c r="AQ388" s="147" t="s">
        <v>67</v>
      </c>
      <c r="AR388" s="147"/>
      <c r="AS388" s="209" t="s">
        <v>68</v>
      </c>
      <c r="AT388" s="223" t="str">
        <f>MONTH(B388)&amp;"/"&amp;YEAR(B388)</f>
        <v>1/2024</v>
      </c>
      <c r="AU388" s="223">
        <f>WEEKNUM(B388)-WEEKNUM(EOMONTH(B388,-1)+1)+1</f>
        <v>1</v>
      </c>
      <c r="AV388" s="209" t="str">
        <f>MONTH(R388)&amp;"/"&amp;YEAR(R388)</f>
        <v>11/2025</v>
      </c>
      <c r="AW388" s="209">
        <f>WEEKNUM(R388)-WEEKNUM(EOMONTH(R388,-1)+1)+1</f>
        <v>5</v>
      </c>
      <c r="AX388" s="209">
        <f>IF(BB388="S",IF(Q388="1. Aceitou o programa",R388-B388,0),0)</f>
        <v>697</v>
      </c>
      <c r="AY388" s="209">
        <f>IF(BB388="S",IF(AND(S388&lt;&gt;"",R388&lt;&gt;""),S388-R388,0),0)</f>
        <v>0</v>
      </c>
      <c r="AZ388" s="209">
        <f>IF(BB388="S",IF(Q388="1. Aceitou o programa",IF(OR(X388="Não se Aplica",X388=""),IF(OR(W388="Não se Aplica",W388=""),0,W388-V388),AVERAGE(X388-W388,W388-V388)),0),0)</f>
        <v>0</v>
      </c>
      <c r="BA388" s="209">
        <f>IF(BB388="S",IF(AND(Q388="1. Aceitou o programa",AH388="Realizada"),IFERROR(IF(AG388="",0,AG388-R388),0),0),0)</f>
        <v>0</v>
      </c>
      <c r="BB388" s="209" t="str">
        <f>_xlfn.XLOOKUP(U388,'Lista Suspensa'!$AA$20:$AA$23,'Lista Suspensa'!$AB$20:$AB$23,"N/A")</f>
        <v>S</v>
      </c>
    </row>
    <row r="389" spans="1:54" ht="12" customHeight="1">
      <c r="A389" s="151" t="s">
        <v>121</v>
      </c>
      <c r="B389" s="152">
        <v>45292</v>
      </c>
      <c r="C389" s="153" t="s">
        <v>122</v>
      </c>
      <c r="D389" s="153" t="s">
        <v>56</v>
      </c>
      <c r="E389" s="244">
        <v>83919524</v>
      </c>
      <c r="F389" s="144" t="s">
        <v>887</v>
      </c>
      <c r="G389" s="230"/>
      <c r="H389" s="154">
        <v>35332</v>
      </c>
      <c r="I389" s="153">
        <v>29</v>
      </c>
      <c r="J389" s="148" t="s">
        <v>70</v>
      </c>
      <c r="K389" s="153"/>
      <c r="L389" s="153"/>
      <c r="M389" s="153"/>
      <c r="N389" s="153"/>
      <c r="O389" s="155" t="s">
        <v>888</v>
      </c>
      <c r="P389" s="156" t="s">
        <v>60</v>
      </c>
      <c r="Q389" s="157" t="s">
        <v>110</v>
      </c>
      <c r="R389" s="158">
        <v>45989</v>
      </c>
      <c r="S389" s="159"/>
      <c r="T389" s="159" t="s">
        <v>62</v>
      </c>
      <c r="U389" s="159" t="s">
        <v>111</v>
      </c>
      <c r="V389" s="154">
        <v>45989</v>
      </c>
      <c r="W389" s="154" t="s">
        <v>126</v>
      </c>
      <c r="X389" s="154" t="s">
        <v>126</v>
      </c>
      <c r="Y389" s="160"/>
      <c r="Z389" s="160" t="s">
        <v>128</v>
      </c>
      <c r="AA389" s="153">
        <v>93</v>
      </c>
      <c r="AB389" s="153">
        <v>1.63</v>
      </c>
      <c r="AC389" s="182">
        <f t="shared" si="14"/>
        <v>35.003199217132753</v>
      </c>
      <c r="AD389" s="153" t="str">
        <f t="shared" si="15"/>
        <v>OBESIDADE II</v>
      </c>
      <c r="AE389" s="233" t="s">
        <v>135</v>
      </c>
      <c r="AF389" s="153" t="s">
        <v>130</v>
      </c>
      <c r="AG389" s="159"/>
      <c r="AH389" s="153"/>
      <c r="AI389" s="161"/>
      <c r="AJ389" s="153"/>
      <c r="AK389" s="153"/>
      <c r="AL389" s="207" t="s">
        <v>131</v>
      </c>
      <c r="AM389" s="207"/>
      <c r="AN389" s="207"/>
      <c r="AO389" s="207" t="str">
        <f ca="1">IF(R389="","",IF(R389&gt;TODAY(),"0 meses",DATEDIF(R389,TODAY(),"m") &amp; " meses"))</f>
        <v>6 meses</v>
      </c>
      <c r="AP389" s="147" t="s">
        <v>67</v>
      </c>
      <c r="AQ389" s="147" t="s">
        <v>67</v>
      </c>
      <c r="AR389" s="147"/>
      <c r="AS389" s="209" t="s">
        <v>68</v>
      </c>
      <c r="AT389" s="223" t="str">
        <f>MONTH(B389)&amp;"/"&amp;YEAR(B389)</f>
        <v>1/2024</v>
      </c>
      <c r="AU389" s="223">
        <f>WEEKNUM(B389)-WEEKNUM(EOMONTH(B389,-1)+1)+1</f>
        <v>1</v>
      </c>
      <c r="AV389" s="209" t="str">
        <f>MONTH(R389)&amp;"/"&amp;YEAR(R389)</f>
        <v>11/2025</v>
      </c>
      <c r="AW389" s="209">
        <f>WEEKNUM(R389)-WEEKNUM(EOMONTH(R389,-1)+1)+1</f>
        <v>5</v>
      </c>
      <c r="AX389" s="209">
        <f>IF(BB389="S",IF(Q389="1. Aceitou o programa",R389-B389,0),0)</f>
        <v>697</v>
      </c>
      <c r="AY389" s="209">
        <f>IF(BB389="S",IF(AND(S389&lt;&gt;"",R389&lt;&gt;""),S389-R389,0),0)</f>
        <v>0</v>
      </c>
      <c r="AZ389" s="209">
        <f>IF(BB389="S",IF(Q389="1. Aceitou o programa",IF(OR(X389="Não se Aplica",X389=""),IF(OR(W389="Não se Aplica",W389=""),0,W389-V389),AVERAGE(X389-W389,W389-V389)),0),0)</f>
        <v>0</v>
      </c>
      <c r="BA389" s="209">
        <f>IF(BB389="S",IF(AND(Q389="1. Aceitou o programa",AH389="Realizada"),IFERROR(IF(AG389="",0,AG389-R389),0),0),0)</f>
        <v>0</v>
      </c>
      <c r="BB389" s="209" t="str">
        <f>_xlfn.XLOOKUP(U389,'Lista Suspensa'!$AA$20:$AA$23,'Lista Suspensa'!$AB$20:$AB$23,"N/A")</f>
        <v>S</v>
      </c>
    </row>
    <row r="390" spans="1:54" ht="12" customHeight="1">
      <c r="A390" s="151" t="s">
        <v>121</v>
      </c>
      <c r="B390" s="152">
        <v>45292</v>
      </c>
      <c r="C390" s="153" t="s">
        <v>122</v>
      </c>
      <c r="D390" s="153" t="s">
        <v>56</v>
      </c>
      <c r="E390" s="244">
        <v>95864465</v>
      </c>
      <c r="F390" s="144" t="s">
        <v>889</v>
      </c>
      <c r="G390" s="230"/>
      <c r="H390" s="154">
        <v>37430</v>
      </c>
      <c r="I390" s="153">
        <v>23</v>
      </c>
      <c r="J390" s="148" t="s">
        <v>70</v>
      </c>
      <c r="K390" s="153"/>
      <c r="L390" s="153"/>
      <c r="M390" s="153"/>
      <c r="N390" s="153"/>
      <c r="O390" s="155" t="s">
        <v>890</v>
      </c>
      <c r="P390" s="156" t="s">
        <v>60</v>
      </c>
      <c r="Q390" s="157" t="s">
        <v>110</v>
      </c>
      <c r="R390" s="158">
        <v>45989</v>
      </c>
      <c r="S390" s="159"/>
      <c r="T390" s="159" t="s">
        <v>62</v>
      </c>
      <c r="U390" s="159" t="s">
        <v>111</v>
      </c>
      <c r="V390" s="154">
        <v>45989</v>
      </c>
      <c r="W390" s="154" t="s">
        <v>126</v>
      </c>
      <c r="X390" s="154" t="s">
        <v>126</v>
      </c>
      <c r="Y390" s="160"/>
      <c r="Z390" s="160" t="s">
        <v>128</v>
      </c>
      <c r="AA390" s="153">
        <v>104</v>
      </c>
      <c r="AB390" s="153">
        <v>1.67</v>
      </c>
      <c r="AC390" s="182">
        <f t="shared" si="14"/>
        <v>37.290688084908027</v>
      </c>
      <c r="AD390" s="153" t="str">
        <f t="shared" si="15"/>
        <v>OBESIDADE II</v>
      </c>
      <c r="AE390" s="233" t="s">
        <v>135</v>
      </c>
      <c r="AF390" s="153" t="s">
        <v>130</v>
      </c>
      <c r="AG390" s="159"/>
      <c r="AH390" s="153"/>
      <c r="AI390" s="161"/>
      <c r="AJ390" s="153"/>
      <c r="AK390" s="153"/>
      <c r="AL390" s="207" t="s">
        <v>131</v>
      </c>
      <c r="AM390" s="207"/>
      <c r="AN390" s="207"/>
      <c r="AO390" s="207" t="str">
        <f ca="1">IF(R390="","",IF(R390&gt;TODAY(),"0 meses",DATEDIF(R390,TODAY(),"m") &amp; " meses"))</f>
        <v>6 meses</v>
      </c>
      <c r="AP390" s="147" t="s">
        <v>67</v>
      </c>
      <c r="AQ390" s="147" t="s">
        <v>67</v>
      </c>
      <c r="AR390" s="147"/>
      <c r="AS390" s="209" t="s">
        <v>68</v>
      </c>
      <c r="AT390" s="223" t="str">
        <f>MONTH(B390)&amp;"/"&amp;YEAR(B390)</f>
        <v>1/2024</v>
      </c>
      <c r="AU390" s="223">
        <f>WEEKNUM(B390)-WEEKNUM(EOMONTH(B390,-1)+1)+1</f>
        <v>1</v>
      </c>
      <c r="AV390" s="209" t="str">
        <f>MONTH(R390)&amp;"/"&amp;YEAR(R390)</f>
        <v>11/2025</v>
      </c>
      <c r="AW390" s="209">
        <f>WEEKNUM(R390)-WEEKNUM(EOMONTH(R390,-1)+1)+1</f>
        <v>5</v>
      </c>
      <c r="AX390" s="209">
        <f>IF(BB390="S",IF(Q390="1. Aceitou o programa",R390-B390,0),0)</f>
        <v>697</v>
      </c>
      <c r="AY390" s="209">
        <f>IF(BB390="S",IF(AND(S390&lt;&gt;"",R390&lt;&gt;""),S390-R390,0),0)</f>
        <v>0</v>
      </c>
      <c r="AZ390" s="209">
        <f>IF(BB390="S",IF(Q390="1. Aceitou o programa",IF(OR(X390="Não se Aplica",X390=""),IF(OR(W390="Não se Aplica",W390=""),0,W390-V390),AVERAGE(X390-W390,W390-V390)),0),0)</f>
        <v>0</v>
      </c>
      <c r="BA390" s="209">
        <f>IF(BB390="S",IF(AND(Q390="1. Aceitou o programa",AH390="Realizada"),IFERROR(IF(AG390="",0,AG390-R390),0),0),0)</f>
        <v>0</v>
      </c>
      <c r="BB390" s="209" t="str">
        <f>_xlfn.XLOOKUP(U390,'Lista Suspensa'!$AA$20:$AA$23,'Lista Suspensa'!$AB$20:$AB$23,"N/A")</f>
        <v>S</v>
      </c>
    </row>
    <row r="391" spans="1:54" ht="12" customHeight="1">
      <c r="A391" s="151" t="s">
        <v>121</v>
      </c>
      <c r="B391" s="152">
        <v>45292</v>
      </c>
      <c r="C391" s="153" t="s">
        <v>122</v>
      </c>
      <c r="D391" s="153" t="s">
        <v>56</v>
      </c>
      <c r="E391" s="244">
        <v>88277574</v>
      </c>
      <c r="F391" s="144" t="s">
        <v>891</v>
      </c>
      <c r="G391" s="230"/>
      <c r="H391" s="154">
        <v>30386</v>
      </c>
      <c r="I391" s="153">
        <v>43</v>
      </c>
      <c r="J391" s="148" t="s">
        <v>70</v>
      </c>
      <c r="K391" s="153"/>
      <c r="L391" s="153"/>
      <c r="M391" s="153"/>
      <c r="N391" s="153"/>
      <c r="O391" s="155" t="s">
        <v>892</v>
      </c>
      <c r="P391" s="156" t="s">
        <v>60</v>
      </c>
      <c r="Q391" s="157" t="s">
        <v>110</v>
      </c>
      <c r="R391" s="158">
        <v>45993</v>
      </c>
      <c r="S391" s="159"/>
      <c r="T391" s="159" t="s">
        <v>62</v>
      </c>
      <c r="U391" s="159" t="s">
        <v>111</v>
      </c>
      <c r="V391" s="154">
        <v>45993</v>
      </c>
      <c r="W391" s="154" t="s">
        <v>126</v>
      </c>
      <c r="X391" s="154" t="s">
        <v>126</v>
      </c>
      <c r="Y391" s="160"/>
      <c r="Z391" s="160" t="s">
        <v>134</v>
      </c>
      <c r="AA391" s="153">
        <v>103</v>
      </c>
      <c r="AB391" s="153">
        <v>1.67</v>
      </c>
      <c r="AC391" s="182">
        <f t="shared" si="14"/>
        <v>36.932123776399301</v>
      </c>
      <c r="AD391" s="153" t="str">
        <f t="shared" si="15"/>
        <v>OBESIDADE II</v>
      </c>
      <c r="AE391" s="233" t="s">
        <v>135</v>
      </c>
      <c r="AF391" s="153" t="s">
        <v>130</v>
      </c>
      <c r="AG391" s="159"/>
      <c r="AH391" s="153"/>
      <c r="AI391" s="161"/>
      <c r="AJ391" s="153"/>
      <c r="AK391" s="153"/>
      <c r="AL391" s="207" t="s">
        <v>131</v>
      </c>
      <c r="AM391" s="207"/>
      <c r="AN391" s="207"/>
      <c r="AO391" s="207" t="str">
        <f ca="1">IF(R391="","",IF(R391&gt;TODAY(),"0 meses",DATEDIF(R391,TODAY(),"m") &amp; " meses"))</f>
        <v>6 meses</v>
      </c>
      <c r="AP391" s="147" t="s">
        <v>67</v>
      </c>
      <c r="AQ391" s="147" t="s">
        <v>67</v>
      </c>
      <c r="AR391" s="147"/>
      <c r="AS391" s="209" t="s">
        <v>68</v>
      </c>
      <c r="AT391" s="223" t="str">
        <f>MONTH(B391)&amp;"/"&amp;YEAR(B391)</f>
        <v>1/2024</v>
      </c>
      <c r="AU391" s="223">
        <f>WEEKNUM(B391)-WEEKNUM(EOMONTH(B391,-1)+1)+1</f>
        <v>1</v>
      </c>
      <c r="AV391" s="209" t="str">
        <f>MONTH(R391)&amp;"/"&amp;YEAR(R391)</f>
        <v>12/2025</v>
      </c>
      <c r="AW391" s="209">
        <f>WEEKNUM(R391)-WEEKNUM(EOMONTH(R391,-1)+1)+1</f>
        <v>1</v>
      </c>
      <c r="AX391" s="209">
        <f>IF(BB391="S",IF(Q391="1. Aceitou o programa",R391-B391,0),0)</f>
        <v>701</v>
      </c>
      <c r="AY391" s="209">
        <f>IF(BB391="S",IF(AND(S391&lt;&gt;"",R391&lt;&gt;""),S391-R391,0),0)</f>
        <v>0</v>
      </c>
      <c r="AZ391" s="209">
        <f>IF(BB391="S",IF(Q391="1. Aceitou o programa",IF(OR(X391="Não se Aplica",X391=""),IF(OR(W391="Não se Aplica",W391=""),0,W391-V391),AVERAGE(X391-W391,W391-V391)),0),0)</f>
        <v>0</v>
      </c>
      <c r="BA391" s="209">
        <f>IF(BB391="S",IF(AND(Q391="1. Aceitou o programa",AH391="Realizada"),IFERROR(IF(AG391="",0,AG391-R391),0),0),0)</f>
        <v>0</v>
      </c>
      <c r="BB391" s="209" t="str">
        <f>_xlfn.XLOOKUP(U391,'Lista Suspensa'!$AA$20:$AA$23,'Lista Suspensa'!$AB$20:$AB$23,"N/A")</f>
        <v>S</v>
      </c>
    </row>
    <row r="392" spans="1:54" ht="12" customHeight="1">
      <c r="A392" s="151" t="s">
        <v>121</v>
      </c>
      <c r="B392" s="152">
        <v>45292</v>
      </c>
      <c r="C392" s="153" t="s">
        <v>122</v>
      </c>
      <c r="D392" s="153" t="s">
        <v>56</v>
      </c>
      <c r="E392" s="244">
        <v>85673449</v>
      </c>
      <c r="F392" s="144" t="s">
        <v>893</v>
      </c>
      <c r="G392" s="230"/>
      <c r="H392" s="154">
        <v>32779</v>
      </c>
      <c r="I392" s="153">
        <v>36</v>
      </c>
      <c r="J392" s="148" t="s">
        <v>70</v>
      </c>
      <c r="K392" s="153"/>
      <c r="L392" s="153"/>
      <c r="M392" s="153"/>
      <c r="N392" s="153"/>
      <c r="O392" s="155" t="s">
        <v>894</v>
      </c>
      <c r="P392" s="156" t="s">
        <v>60</v>
      </c>
      <c r="Q392" s="157" t="s">
        <v>110</v>
      </c>
      <c r="R392" s="158">
        <v>45993</v>
      </c>
      <c r="S392" s="159"/>
      <c r="T392" s="159" t="s">
        <v>62</v>
      </c>
      <c r="U392" s="159" t="s">
        <v>111</v>
      </c>
      <c r="V392" s="154">
        <v>45993</v>
      </c>
      <c r="W392" s="154" t="s">
        <v>126</v>
      </c>
      <c r="X392" s="154" t="s">
        <v>126</v>
      </c>
      <c r="Y392" s="160"/>
      <c r="Z392" s="160" t="s">
        <v>166</v>
      </c>
      <c r="AA392" s="153">
        <v>110</v>
      </c>
      <c r="AB392" s="153">
        <v>1.6</v>
      </c>
      <c r="AC392" s="182">
        <f t="shared" si="14"/>
        <v>42.968749999999993</v>
      </c>
      <c r="AD392" s="153" t="str">
        <f t="shared" si="15"/>
        <v>OBESIDADE III</v>
      </c>
      <c r="AE392" s="233" t="s">
        <v>135</v>
      </c>
      <c r="AF392" s="153" t="s">
        <v>130</v>
      </c>
      <c r="AG392" s="159"/>
      <c r="AH392" s="153"/>
      <c r="AI392" s="161"/>
      <c r="AJ392" s="153"/>
      <c r="AK392" s="153"/>
      <c r="AL392" s="207" t="s">
        <v>131</v>
      </c>
      <c r="AM392" s="207"/>
      <c r="AN392" s="207"/>
      <c r="AO392" s="207" t="str">
        <f ca="1">IF(R392="","",IF(R392&gt;TODAY(),"0 meses",DATEDIF(R392,TODAY(),"m") &amp; " meses"))</f>
        <v>6 meses</v>
      </c>
      <c r="AP392" s="147" t="s">
        <v>67</v>
      </c>
      <c r="AQ392" s="147" t="s">
        <v>67</v>
      </c>
      <c r="AR392" s="147"/>
      <c r="AS392" s="209" t="s">
        <v>68</v>
      </c>
      <c r="AT392" s="223" t="str">
        <f>MONTH(B392)&amp;"/"&amp;YEAR(B392)</f>
        <v>1/2024</v>
      </c>
      <c r="AU392" s="223">
        <f>WEEKNUM(B392)-WEEKNUM(EOMONTH(B392,-1)+1)+1</f>
        <v>1</v>
      </c>
      <c r="AV392" s="209" t="str">
        <f>MONTH(R392)&amp;"/"&amp;YEAR(R392)</f>
        <v>12/2025</v>
      </c>
      <c r="AW392" s="209">
        <f>WEEKNUM(R392)-WEEKNUM(EOMONTH(R392,-1)+1)+1</f>
        <v>1</v>
      </c>
      <c r="AX392" s="209">
        <f>IF(BB392="S",IF(Q392="1. Aceitou o programa",R392-B392,0),0)</f>
        <v>701</v>
      </c>
      <c r="AY392" s="209">
        <f>IF(BB392="S",IF(AND(S392&lt;&gt;"",R392&lt;&gt;""),S392-R392,0),0)</f>
        <v>0</v>
      </c>
      <c r="AZ392" s="209">
        <f>IF(BB392="S",IF(Q392="1. Aceitou o programa",IF(OR(X392="Não se Aplica",X392=""),IF(OR(W392="Não se Aplica",W392=""),0,W392-V392),AVERAGE(X392-W392,W392-V392)),0),0)</f>
        <v>0</v>
      </c>
      <c r="BA392" s="209">
        <f>IF(BB392="S",IF(AND(Q392="1. Aceitou o programa",AH392="Realizada"),IFERROR(IF(AG392="",0,AG392-R392),0),0),0)</f>
        <v>0</v>
      </c>
      <c r="BB392" s="209" t="str">
        <f>_xlfn.XLOOKUP(U392,'Lista Suspensa'!$AA$20:$AA$23,'Lista Suspensa'!$AB$20:$AB$23,"N/A")</f>
        <v>S</v>
      </c>
    </row>
    <row r="393" spans="1:54" ht="12" customHeight="1">
      <c r="A393" s="151" t="s">
        <v>121</v>
      </c>
      <c r="B393" s="152">
        <v>45292</v>
      </c>
      <c r="C393" s="153" t="s">
        <v>122</v>
      </c>
      <c r="D393" s="153" t="s">
        <v>56</v>
      </c>
      <c r="E393" s="244">
        <v>86713587</v>
      </c>
      <c r="F393" s="144" t="s">
        <v>895</v>
      </c>
      <c r="G393" s="230"/>
      <c r="H393" s="154">
        <v>36004</v>
      </c>
      <c r="I393" s="153">
        <v>27</v>
      </c>
      <c r="J393" s="148" t="s">
        <v>70</v>
      </c>
      <c r="K393" s="153"/>
      <c r="L393" s="153"/>
      <c r="M393" s="153"/>
      <c r="N393" s="153"/>
      <c r="O393" s="155" t="s">
        <v>896</v>
      </c>
      <c r="P393" s="156" t="s">
        <v>60</v>
      </c>
      <c r="Q393" s="157" t="s">
        <v>110</v>
      </c>
      <c r="R393" s="158">
        <v>45993</v>
      </c>
      <c r="S393" s="159"/>
      <c r="T393" s="159" t="s">
        <v>62</v>
      </c>
      <c r="U393" s="159" t="s">
        <v>111</v>
      </c>
      <c r="V393" s="154">
        <v>45993</v>
      </c>
      <c r="W393" s="154" t="s">
        <v>126</v>
      </c>
      <c r="X393" s="154" t="s">
        <v>126</v>
      </c>
      <c r="Y393" s="160"/>
      <c r="Z393" s="160" t="s">
        <v>409</v>
      </c>
      <c r="AA393" s="153">
        <v>79</v>
      </c>
      <c r="AB393" s="153">
        <v>1.56</v>
      </c>
      <c r="AC393" s="182">
        <f t="shared" si="14"/>
        <v>32.462195923734384</v>
      </c>
      <c r="AD393" s="153" t="str">
        <f t="shared" si="15"/>
        <v>OBESIDADE I</v>
      </c>
      <c r="AE393" s="233" t="s">
        <v>135</v>
      </c>
      <c r="AF393" s="153" t="s">
        <v>130</v>
      </c>
      <c r="AG393" s="159"/>
      <c r="AH393" s="153"/>
      <c r="AI393" s="161"/>
      <c r="AJ393" s="153"/>
      <c r="AK393" s="153"/>
      <c r="AL393" s="207" t="s">
        <v>131</v>
      </c>
      <c r="AM393" s="207"/>
      <c r="AN393" s="207"/>
      <c r="AO393" s="207" t="str">
        <f ca="1">IF(R393="","",IF(R393&gt;TODAY(),"0 meses",DATEDIF(R393,TODAY(),"m") &amp; " meses"))</f>
        <v>6 meses</v>
      </c>
      <c r="AP393" s="147" t="s">
        <v>67</v>
      </c>
      <c r="AQ393" s="147" t="s">
        <v>67</v>
      </c>
      <c r="AR393" s="147"/>
      <c r="AS393" s="209" t="s">
        <v>68</v>
      </c>
      <c r="AT393" s="223" t="str">
        <f>MONTH(B393)&amp;"/"&amp;YEAR(B393)</f>
        <v>1/2024</v>
      </c>
      <c r="AU393" s="223">
        <f>WEEKNUM(B393)-WEEKNUM(EOMONTH(B393,-1)+1)+1</f>
        <v>1</v>
      </c>
      <c r="AV393" s="209" t="str">
        <f>MONTH(R393)&amp;"/"&amp;YEAR(R393)</f>
        <v>12/2025</v>
      </c>
      <c r="AW393" s="209">
        <f>WEEKNUM(R393)-WEEKNUM(EOMONTH(R393,-1)+1)+1</f>
        <v>1</v>
      </c>
      <c r="AX393" s="209">
        <f>IF(BB393="S",IF(Q393="1. Aceitou o programa",R393-B393,0),0)</f>
        <v>701</v>
      </c>
      <c r="AY393" s="209">
        <f>IF(BB393="S",IF(AND(S393&lt;&gt;"",R393&lt;&gt;""),S393-R393,0),0)</f>
        <v>0</v>
      </c>
      <c r="AZ393" s="209">
        <f>IF(BB393="S",IF(Q393="1. Aceitou o programa",IF(OR(X393="Não se Aplica",X393=""),IF(OR(W393="Não se Aplica",W393=""),0,W393-V393),AVERAGE(X393-W393,W393-V393)),0),0)</f>
        <v>0</v>
      </c>
      <c r="BA393" s="209">
        <f>IF(BB393="S",IF(AND(Q393="1. Aceitou o programa",AH393="Realizada"),IFERROR(IF(AG393="",0,AG393-R393),0),0),0)</f>
        <v>0</v>
      </c>
      <c r="BB393" s="209" t="str">
        <f>_xlfn.XLOOKUP(U393,'Lista Suspensa'!$AA$20:$AA$23,'Lista Suspensa'!$AB$20:$AB$23,"N/A")</f>
        <v>S</v>
      </c>
    </row>
    <row r="394" spans="1:54" ht="12" customHeight="1">
      <c r="A394" s="151" t="s">
        <v>121</v>
      </c>
      <c r="B394" s="152">
        <v>45292</v>
      </c>
      <c r="C394" s="153" t="s">
        <v>122</v>
      </c>
      <c r="D394" s="153" t="s">
        <v>56</v>
      </c>
      <c r="E394" s="244">
        <v>94736366</v>
      </c>
      <c r="F394" s="144" t="s">
        <v>897</v>
      </c>
      <c r="G394" s="230"/>
      <c r="H394" s="154">
        <v>31655</v>
      </c>
      <c r="I394" s="153">
        <v>39</v>
      </c>
      <c r="J394" s="148" t="s">
        <v>70</v>
      </c>
      <c r="K394" s="153" t="s">
        <v>59</v>
      </c>
      <c r="L394" s="153"/>
      <c r="M394" s="153"/>
      <c r="N394" s="153"/>
      <c r="O394" s="155" t="s">
        <v>898</v>
      </c>
      <c r="P394" s="156" t="s">
        <v>60</v>
      </c>
      <c r="Q394" s="157" t="s">
        <v>110</v>
      </c>
      <c r="R394" s="158">
        <v>45994</v>
      </c>
      <c r="S394" s="159"/>
      <c r="T394" s="159" t="s">
        <v>62</v>
      </c>
      <c r="U394" s="159" t="s">
        <v>111</v>
      </c>
      <c r="V394" s="154">
        <v>45994</v>
      </c>
      <c r="W394" s="154" t="s">
        <v>126</v>
      </c>
      <c r="X394" s="154" t="s">
        <v>126</v>
      </c>
      <c r="Y394" s="160"/>
      <c r="Z394" s="160" t="s">
        <v>134</v>
      </c>
      <c r="AA394" s="153">
        <v>110</v>
      </c>
      <c r="AB394" s="153">
        <v>1.7</v>
      </c>
      <c r="AC394" s="182">
        <f t="shared" si="14"/>
        <v>38.062283737024224</v>
      </c>
      <c r="AD394" s="153" t="str">
        <f t="shared" si="15"/>
        <v>OBESIDADE II</v>
      </c>
      <c r="AE394" s="233" t="s">
        <v>135</v>
      </c>
      <c r="AF394" s="153" t="s">
        <v>130</v>
      </c>
      <c r="AG394" s="159"/>
      <c r="AH394" s="153"/>
      <c r="AI394" s="161"/>
      <c r="AJ394" s="153"/>
      <c r="AK394" s="153"/>
      <c r="AL394" s="207" t="s">
        <v>131</v>
      </c>
      <c r="AM394" s="207"/>
      <c r="AN394" s="207"/>
      <c r="AO394" s="207" t="str">
        <f ca="1">IF(R394="","",IF(R394&gt;TODAY(),"0 meses",DATEDIF(R394,TODAY(),"m") &amp; " meses"))</f>
        <v>6 meses</v>
      </c>
      <c r="AP394" s="147" t="s">
        <v>67</v>
      </c>
      <c r="AQ394" s="147" t="s">
        <v>67</v>
      </c>
      <c r="AR394" s="147"/>
      <c r="AS394" s="209" t="s">
        <v>68</v>
      </c>
      <c r="AT394" s="223" t="str">
        <f>MONTH(B394)&amp;"/"&amp;YEAR(B394)</f>
        <v>1/2024</v>
      </c>
      <c r="AU394" s="223">
        <f>WEEKNUM(B394)-WEEKNUM(EOMONTH(B394,-1)+1)+1</f>
        <v>1</v>
      </c>
      <c r="AV394" s="209" t="str">
        <f>MONTH(R394)&amp;"/"&amp;YEAR(R394)</f>
        <v>12/2025</v>
      </c>
      <c r="AW394" s="209">
        <f>WEEKNUM(R394)-WEEKNUM(EOMONTH(R394,-1)+1)+1</f>
        <v>1</v>
      </c>
      <c r="AX394" s="209">
        <f>IF(BB394="S",IF(Q394="1. Aceitou o programa",R394-B394,0),0)</f>
        <v>702</v>
      </c>
      <c r="AY394" s="209">
        <f>IF(BB394="S",IF(AND(S394&lt;&gt;"",R394&lt;&gt;""),S394-R394,0),0)</f>
        <v>0</v>
      </c>
      <c r="AZ394" s="209">
        <f>IF(BB394="S",IF(Q394="1. Aceitou o programa",IF(OR(X394="Não se Aplica",X394=""),IF(OR(W394="Não se Aplica",W394=""),0,W394-V394),AVERAGE(X394-W394,W394-V394)),0),0)</f>
        <v>0</v>
      </c>
      <c r="BA394" s="209">
        <f>IF(BB394="S",IF(AND(Q394="1. Aceitou o programa",AH394="Realizada"),IFERROR(IF(AG394="",0,AG394-R394),0),0),0)</f>
        <v>0</v>
      </c>
      <c r="BB394" s="209" t="str">
        <f>_xlfn.XLOOKUP(U394,'Lista Suspensa'!$AA$20:$AA$23,'Lista Suspensa'!$AB$20:$AB$23,"N/A")</f>
        <v>S</v>
      </c>
    </row>
    <row r="395" spans="1:54" ht="12" customHeight="1">
      <c r="A395" s="151" t="s">
        <v>121</v>
      </c>
      <c r="B395" s="152">
        <v>45292</v>
      </c>
      <c r="C395" s="153" t="s">
        <v>122</v>
      </c>
      <c r="D395" s="153" t="s">
        <v>56</v>
      </c>
      <c r="E395" s="244">
        <v>93796263</v>
      </c>
      <c r="F395" s="144" t="s">
        <v>899</v>
      </c>
      <c r="G395" s="230"/>
      <c r="H395" s="154">
        <v>28182</v>
      </c>
      <c r="I395" s="153">
        <v>49</v>
      </c>
      <c r="J395" s="148" t="s">
        <v>70</v>
      </c>
      <c r="K395" s="153" t="s">
        <v>59</v>
      </c>
      <c r="L395" s="153"/>
      <c r="M395" s="153"/>
      <c r="N395" s="153"/>
      <c r="O395" s="155" t="s">
        <v>900</v>
      </c>
      <c r="P395" s="156" t="s">
        <v>60</v>
      </c>
      <c r="Q395" s="157" t="s">
        <v>110</v>
      </c>
      <c r="R395" s="158">
        <v>45995</v>
      </c>
      <c r="S395" s="159"/>
      <c r="T395" s="159" t="s">
        <v>62</v>
      </c>
      <c r="U395" s="159" t="s">
        <v>111</v>
      </c>
      <c r="V395" s="154">
        <v>45995</v>
      </c>
      <c r="W395" s="154" t="s">
        <v>126</v>
      </c>
      <c r="X395" s="154" t="s">
        <v>126</v>
      </c>
      <c r="Y395" s="160"/>
      <c r="Z395" s="160" t="s">
        <v>128</v>
      </c>
      <c r="AA395" s="153">
        <v>145</v>
      </c>
      <c r="AB395" s="153">
        <v>1.7</v>
      </c>
      <c r="AC395" s="182">
        <f t="shared" si="14"/>
        <v>50.173010380622841</v>
      </c>
      <c r="AD395" s="153" t="str">
        <f t="shared" si="15"/>
        <v>OBESIDADE III</v>
      </c>
      <c r="AE395" s="233" t="s">
        <v>135</v>
      </c>
      <c r="AF395" s="153" t="s">
        <v>130</v>
      </c>
      <c r="AG395" s="159"/>
      <c r="AH395" s="153"/>
      <c r="AI395" s="161"/>
      <c r="AJ395" s="153"/>
      <c r="AK395" s="153"/>
      <c r="AL395" s="207" t="s">
        <v>143</v>
      </c>
      <c r="AM395" s="207"/>
      <c r="AN395" s="207"/>
      <c r="AO395" s="207" t="str">
        <f ca="1">IF(R395="","",IF(R395&gt;TODAY(),"0 meses",DATEDIF(R395,TODAY(),"m") &amp; " meses"))</f>
        <v>6 meses</v>
      </c>
      <c r="AP395" s="147" t="s">
        <v>67</v>
      </c>
      <c r="AQ395" s="147" t="s">
        <v>67</v>
      </c>
      <c r="AR395" s="147"/>
      <c r="AS395" s="209" t="s">
        <v>68</v>
      </c>
      <c r="AT395" s="223" t="str">
        <f>MONTH(B395)&amp;"/"&amp;YEAR(B395)</f>
        <v>1/2024</v>
      </c>
      <c r="AU395" s="223">
        <f>WEEKNUM(B395)-WEEKNUM(EOMONTH(B395,-1)+1)+1</f>
        <v>1</v>
      </c>
      <c r="AV395" s="209" t="str">
        <f>MONTH(R395)&amp;"/"&amp;YEAR(R395)</f>
        <v>12/2025</v>
      </c>
      <c r="AW395" s="209">
        <f>WEEKNUM(R395)-WEEKNUM(EOMONTH(R395,-1)+1)+1</f>
        <v>1</v>
      </c>
      <c r="AX395" s="209">
        <f>IF(BB395="S",IF(Q395="1. Aceitou o programa",R395-B395,0),0)</f>
        <v>703</v>
      </c>
      <c r="AY395" s="209">
        <f>IF(BB395="S",IF(AND(S395&lt;&gt;"",R395&lt;&gt;""),S395-R395,0),0)</f>
        <v>0</v>
      </c>
      <c r="AZ395" s="209">
        <f>IF(BB395="S",IF(Q395="1. Aceitou o programa",IF(OR(X395="Não se Aplica",X395=""),IF(OR(W395="Não se Aplica",W395=""),0,W395-V395),AVERAGE(X395-W395,W395-V395)),0),0)</f>
        <v>0</v>
      </c>
      <c r="BA395" s="209">
        <f>IF(BB395="S",IF(AND(Q395="1. Aceitou o programa",AH395="Realizada"),IFERROR(IF(AG395="",0,AG395-R395),0),0),0)</f>
        <v>0</v>
      </c>
      <c r="BB395" s="209" t="str">
        <f>_xlfn.XLOOKUP(U395,'Lista Suspensa'!$AA$20:$AA$23,'Lista Suspensa'!$AB$20:$AB$23,"N/A")</f>
        <v>S</v>
      </c>
    </row>
    <row r="396" spans="1:54" ht="12" customHeight="1">
      <c r="A396" s="151" t="s">
        <v>121</v>
      </c>
      <c r="B396" s="152">
        <v>45292</v>
      </c>
      <c r="C396" s="153" t="s">
        <v>122</v>
      </c>
      <c r="D396" s="153" t="s">
        <v>56</v>
      </c>
      <c r="E396" s="244">
        <v>89533257</v>
      </c>
      <c r="F396" s="144" t="s">
        <v>901</v>
      </c>
      <c r="G396" s="230"/>
      <c r="H396" s="154">
        <v>30118</v>
      </c>
      <c r="I396" s="153">
        <v>43</v>
      </c>
      <c r="J396" s="148" t="s">
        <v>58</v>
      </c>
      <c r="K396" s="153" t="s">
        <v>59</v>
      </c>
      <c r="L396" s="153"/>
      <c r="M396" s="153"/>
      <c r="N396" s="153"/>
      <c r="O396" s="155" t="s">
        <v>902</v>
      </c>
      <c r="P396" s="156" t="s">
        <v>60</v>
      </c>
      <c r="Q396" s="157" t="s">
        <v>110</v>
      </c>
      <c r="R396" s="158">
        <v>45995</v>
      </c>
      <c r="S396" s="159"/>
      <c r="T396" s="159" t="s">
        <v>62</v>
      </c>
      <c r="U396" s="159" t="s">
        <v>111</v>
      </c>
      <c r="V396" s="154">
        <v>45995</v>
      </c>
      <c r="W396" s="154" t="s">
        <v>126</v>
      </c>
      <c r="X396" s="154" t="s">
        <v>126</v>
      </c>
      <c r="Y396" s="160"/>
      <c r="Z396" s="160" t="s">
        <v>134</v>
      </c>
      <c r="AA396" s="153">
        <v>125</v>
      </c>
      <c r="AB396" s="153">
        <v>1.86</v>
      </c>
      <c r="AC396" s="182">
        <f t="shared" si="14"/>
        <v>36.131344664123013</v>
      </c>
      <c r="AD396" s="153" t="str">
        <f t="shared" si="15"/>
        <v>OBESIDADE II</v>
      </c>
      <c r="AE396" s="233" t="s">
        <v>135</v>
      </c>
      <c r="AF396" s="153" t="s">
        <v>130</v>
      </c>
      <c r="AG396" s="159"/>
      <c r="AH396" s="153"/>
      <c r="AI396" s="161"/>
      <c r="AJ396" s="153"/>
      <c r="AK396" s="153"/>
      <c r="AL396" s="207" t="s">
        <v>131</v>
      </c>
      <c r="AM396" s="207"/>
      <c r="AN396" s="207"/>
      <c r="AO396" s="207" t="str">
        <f ca="1">IF(R396="","",IF(R396&gt;TODAY(),"0 meses",DATEDIF(R396,TODAY(),"m") &amp; " meses"))</f>
        <v>6 meses</v>
      </c>
      <c r="AP396" s="147" t="s">
        <v>67</v>
      </c>
      <c r="AQ396" s="147" t="s">
        <v>67</v>
      </c>
      <c r="AR396" s="147"/>
      <c r="AS396" s="209" t="s">
        <v>68</v>
      </c>
      <c r="AT396" s="223" t="str">
        <f>MONTH(B396)&amp;"/"&amp;YEAR(B396)</f>
        <v>1/2024</v>
      </c>
      <c r="AU396" s="223">
        <f>WEEKNUM(B396)-WEEKNUM(EOMONTH(B396,-1)+1)+1</f>
        <v>1</v>
      </c>
      <c r="AV396" s="209" t="str">
        <f>MONTH(R396)&amp;"/"&amp;YEAR(R396)</f>
        <v>12/2025</v>
      </c>
      <c r="AW396" s="209">
        <f>WEEKNUM(R396)-WEEKNUM(EOMONTH(R396,-1)+1)+1</f>
        <v>1</v>
      </c>
      <c r="AX396" s="209">
        <f>IF(BB396="S",IF(Q396="1. Aceitou o programa",R396-B396,0),0)</f>
        <v>703</v>
      </c>
      <c r="AY396" s="209">
        <f>IF(BB396="S",IF(AND(S396&lt;&gt;"",R396&lt;&gt;""),S396-R396,0),0)</f>
        <v>0</v>
      </c>
      <c r="AZ396" s="209">
        <f>IF(BB396="S",IF(Q396="1. Aceitou o programa",IF(OR(X396="Não se Aplica",X396=""),IF(OR(W396="Não se Aplica",W396=""),0,W396-V396),AVERAGE(X396-W396,W396-V396)),0),0)</f>
        <v>0</v>
      </c>
      <c r="BA396" s="209">
        <f>IF(BB396="S",IF(AND(Q396="1. Aceitou o programa",AH396="Realizada"),IFERROR(IF(AG396="",0,AG396-R396),0),0),0)</f>
        <v>0</v>
      </c>
      <c r="BB396" s="209" t="str">
        <f>_xlfn.XLOOKUP(U396,'Lista Suspensa'!$AA$20:$AA$23,'Lista Suspensa'!$AB$20:$AB$23,"N/A")</f>
        <v>S</v>
      </c>
    </row>
    <row r="397" spans="1:54" ht="12" customHeight="1">
      <c r="A397" s="151" t="s">
        <v>121</v>
      </c>
      <c r="B397" s="152">
        <v>45292</v>
      </c>
      <c r="C397" s="153" t="s">
        <v>122</v>
      </c>
      <c r="D397" s="153" t="s">
        <v>56</v>
      </c>
      <c r="E397" s="244">
        <v>95531643</v>
      </c>
      <c r="F397" s="144" t="s">
        <v>903</v>
      </c>
      <c r="G397" s="230"/>
      <c r="H397" s="154">
        <v>37106</v>
      </c>
      <c r="I397" s="153">
        <v>24</v>
      </c>
      <c r="J397" s="148" t="s">
        <v>70</v>
      </c>
      <c r="K397" s="153"/>
      <c r="L397" s="153"/>
      <c r="M397" s="153"/>
      <c r="N397" s="153"/>
      <c r="O397" s="155" t="s">
        <v>904</v>
      </c>
      <c r="P397" s="156" t="s">
        <v>60</v>
      </c>
      <c r="Q397" s="157" t="s">
        <v>110</v>
      </c>
      <c r="R397" s="158">
        <v>45995</v>
      </c>
      <c r="S397" s="159"/>
      <c r="T397" s="159" t="s">
        <v>62</v>
      </c>
      <c r="U397" s="159" t="s">
        <v>111</v>
      </c>
      <c r="V397" s="154">
        <v>45995</v>
      </c>
      <c r="W397" s="154" t="s">
        <v>126</v>
      </c>
      <c r="X397" s="154" t="s">
        <v>126</v>
      </c>
      <c r="Y397" s="160"/>
      <c r="Z397" s="160" t="s">
        <v>128</v>
      </c>
      <c r="AA397" s="153">
        <v>145</v>
      </c>
      <c r="AB397" s="153">
        <v>1.62</v>
      </c>
      <c r="AC397" s="182">
        <f t="shared" si="14"/>
        <v>55.250723975003801</v>
      </c>
      <c r="AD397" s="153" t="str">
        <f t="shared" si="15"/>
        <v>OBESIDADE III</v>
      </c>
      <c r="AE397" s="233" t="s">
        <v>135</v>
      </c>
      <c r="AF397" s="153" t="s">
        <v>130</v>
      </c>
      <c r="AG397" s="159"/>
      <c r="AH397" s="153"/>
      <c r="AI397" s="161"/>
      <c r="AJ397" s="153"/>
      <c r="AK397" s="153"/>
      <c r="AL397" s="207" t="s">
        <v>143</v>
      </c>
      <c r="AM397" s="207"/>
      <c r="AN397" s="207"/>
      <c r="AO397" s="207" t="str">
        <f ca="1">IF(R397="","",IF(R397&gt;TODAY(),"0 meses",DATEDIF(R397,TODAY(),"m") &amp; " meses"))</f>
        <v>6 meses</v>
      </c>
      <c r="AP397" s="147" t="s">
        <v>67</v>
      </c>
      <c r="AQ397" s="147" t="s">
        <v>67</v>
      </c>
      <c r="AR397" s="147"/>
      <c r="AS397" s="209" t="s">
        <v>68</v>
      </c>
      <c r="AT397" s="223" t="str">
        <f>MONTH(B397)&amp;"/"&amp;YEAR(B397)</f>
        <v>1/2024</v>
      </c>
      <c r="AU397" s="223">
        <f>WEEKNUM(B397)-WEEKNUM(EOMONTH(B397,-1)+1)+1</f>
        <v>1</v>
      </c>
      <c r="AV397" s="209" t="str">
        <f>MONTH(R397)&amp;"/"&amp;YEAR(R397)</f>
        <v>12/2025</v>
      </c>
      <c r="AW397" s="209">
        <f>WEEKNUM(R397)-WEEKNUM(EOMONTH(R397,-1)+1)+1</f>
        <v>1</v>
      </c>
      <c r="AX397" s="209">
        <f>IF(BB397="S",IF(Q397="1. Aceitou o programa",R397-B397,0),0)</f>
        <v>703</v>
      </c>
      <c r="AY397" s="209">
        <f>IF(BB397="S",IF(AND(S397&lt;&gt;"",R397&lt;&gt;""),S397-R397,0),0)</f>
        <v>0</v>
      </c>
      <c r="AZ397" s="209">
        <f>IF(BB397="S",IF(Q397="1. Aceitou o programa",IF(OR(X397="Não se Aplica",X397=""),IF(OR(W397="Não se Aplica",W397=""),0,W397-V397),AVERAGE(X397-W397,W397-V397)),0),0)</f>
        <v>0</v>
      </c>
      <c r="BA397" s="209">
        <f>IF(BB397="S",IF(AND(Q397="1. Aceitou o programa",AH397="Realizada"),IFERROR(IF(AG397="",0,AG397-R397),0),0),0)</f>
        <v>0</v>
      </c>
      <c r="BB397" s="209" t="str">
        <f>_xlfn.XLOOKUP(U397,'Lista Suspensa'!$AA$20:$AA$23,'Lista Suspensa'!$AB$20:$AB$23,"N/A")</f>
        <v>S</v>
      </c>
    </row>
    <row r="398" spans="1:54" ht="12" customHeight="1">
      <c r="A398" s="151" t="s">
        <v>121</v>
      </c>
      <c r="B398" s="152">
        <v>45292</v>
      </c>
      <c r="C398" s="153" t="s">
        <v>122</v>
      </c>
      <c r="D398" s="153" t="s">
        <v>56</v>
      </c>
      <c r="E398" s="244">
        <v>94549777</v>
      </c>
      <c r="F398" s="144" t="s">
        <v>905</v>
      </c>
      <c r="G398" s="230"/>
      <c r="H398" s="154">
        <v>28354</v>
      </c>
      <c r="I398" s="153">
        <v>48</v>
      </c>
      <c r="J398" s="148" t="s">
        <v>58</v>
      </c>
      <c r="K398" s="153" t="s">
        <v>59</v>
      </c>
      <c r="L398" s="153"/>
      <c r="M398" s="153"/>
      <c r="N398" s="153"/>
      <c r="O398" s="155" t="s">
        <v>906</v>
      </c>
      <c r="P398" s="156" t="s">
        <v>60</v>
      </c>
      <c r="Q398" s="157" t="s">
        <v>110</v>
      </c>
      <c r="R398" s="158">
        <v>45996</v>
      </c>
      <c r="S398" s="159"/>
      <c r="T398" s="159" t="s">
        <v>62</v>
      </c>
      <c r="U398" s="159" t="s">
        <v>111</v>
      </c>
      <c r="V398" s="154">
        <v>45996</v>
      </c>
      <c r="W398" s="154" t="s">
        <v>126</v>
      </c>
      <c r="X398" s="154" t="s">
        <v>126</v>
      </c>
      <c r="Y398" s="160"/>
      <c r="Z398" s="160" t="s">
        <v>128</v>
      </c>
      <c r="AA398" s="153">
        <v>160</v>
      </c>
      <c r="AB398" s="153">
        <v>1.75</v>
      </c>
      <c r="AC398" s="182">
        <f t="shared" si="14"/>
        <v>52.244897959183675</v>
      </c>
      <c r="AD398" s="153" t="str">
        <f t="shared" si="15"/>
        <v>OBESIDADE III</v>
      </c>
      <c r="AE398" s="233" t="s">
        <v>135</v>
      </c>
      <c r="AF398" s="153" t="s">
        <v>130</v>
      </c>
      <c r="AG398" s="159"/>
      <c r="AH398" s="153"/>
      <c r="AI398" s="161"/>
      <c r="AJ398" s="153"/>
      <c r="AK398" s="153"/>
      <c r="AL398" s="207" t="s">
        <v>143</v>
      </c>
      <c r="AM398" s="207"/>
      <c r="AN398" s="207"/>
      <c r="AO398" s="207" t="str">
        <f ca="1">IF(R398="","",IF(R398&gt;TODAY(),"0 meses",DATEDIF(R398,TODAY(),"m") &amp; " meses"))</f>
        <v>6 meses</v>
      </c>
      <c r="AP398" s="147" t="s">
        <v>67</v>
      </c>
      <c r="AQ398" s="147" t="s">
        <v>67</v>
      </c>
      <c r="AR398" s="147"/>
      <c r="AS398" s="209" t="s">
        <v>68</v>
      </c>
      <c r="AT398" s="223" t="str">
        <f>MONTH(B398)&amp;"/"&amp;YEAR(B398)</f>
        <v>1/2024</v>
      </c>
      <c r="AU398" s="223">
        <f>WEEKNUM(B398)-WEEKNUM(EOMONTH(B398,-1)+1)+1</f>
        <v>1</v>
      </c>
      <c r="AV398" s="209" t="str">
        <f>MONTH(R398)&amp;"/"&amp;YEAR(R398)</f>
        <v>12/2025</v>
      </c>
      <c r="AW398" s="209">
        <f>WEEKNUM(R398)-WEEKNUM(EOMONTH(R398,-1)+1)+1</f>
        <v>1</v>
      </c>
      <c r="AX398" s="209">
        <f>IF(BB398="S",IF(Q398="1. Aceitou o programa",R398-B398,0),0)</f>
        <v>704</v>
      </c>
      <c r="AY398" s="209">
        <f>IF(BB398="S",IF(AND(S398&lt;&gt;"",R398&lt;&gt;""),S398-R398,0),0)</f>
        <v>0</v>
      </c>
      <c r="AZ398" s="209">
        <f>IF(BB398="S",IF(Q398="1. Aceitou o programa",IF(OR(X398="Não se Aplica",X398=""),IF(OR(W398="Não se Aplica",W398=""),0,W398-V398),AVERAGE(X398-W398,W398-V398)),0),0)</f>
        <v>0</v>
      </c>
      <c r="BA398" s="209">
        <f>IF(BB398="S",IF(AND(Q398="1. Aceitou o programa",AH398="Realizada"),IFERROR(IF(AG398="",0,AG398-R398),0),0),0)</f>
        <v>0</v>
      </c>
      <c r="BB398" s="209" t="str">
        <f>_xlfn.XLOOKUP(U398,'Lista Suspensa'!$AA$20:$AA$23,'Lista Suspensa'!$AB$20:$AB$23,"N/A")</f>
        <v>S</v>
      </c>
    </row>
    <row r="399" spans="1:54" ht="12" customHeight="1">
      <c r="A399" s="151" t="s">
        <v>121</v>
      </c>
      <c r="B399" s="152">
        <v>45292</v>
      </c>
      <c r="C399" s="153" t="s">
        <v>122</v>
      </c>
      <c r="D399" s="153" t="s">
        <v>167</v>
      </c>
      <c r="E399" s="244">
        <v>83443889</v>
      </c>
      <c r="F399" s="144" t="s">
        <v>907</v>
      </c>
      <c r="G399" s="230"/>
      <c r="H399" s="154">
        <v>30790</v>
      </c>
      <c r="I399" s="153">
        <v>42</v>
      </c>
      <c r="J399" s="148" t="s">
        <v>70</v>
      </c>
      <c r="K399" s="153"/>
      <c r="L399" s="153"/>
      <c r="M399" s="153"/>
      <c r="N399" s="153"/>
      <c r="O399" s="155">
        <v>11944768918</v>
      </c>
      <c r="P399" s="156" t="s">
        <v>60</v>
      </c>
      <c r="Q399" s="157" t="s">
        <v>110</v>
      </c>
      <c r="R399" s="158">
        <v>45999</v>
      </c>
      <c r="S399" s="159"/>
      <c r="T399" s="159" t="s">
        <v>62</v>
      </c>
      <c r="U399" s="159" t="s">
        <v>111</v>
      </c>
      <c r="V399" s="154">
        <v>45999</v>
      </c>
      <c r="W399" s="154" t="s">
        <v>126</v>
      </c>
      <c r="X399" s="154" t="s">
        <v>126</v>
      </c>
      <c r="Y399" s="160"/>
      <c r="Z399" s="160" t="s">
        <v>128</v>
      </c>
      <c r="AA399" s="153">
        <v>119</v>
      </c>
      <c r="AB399" s="153">
        <v>1.63</v>
      </c>
      <c r="AC399" s="182">
        <f t="shared" si="14"/>
        <v>44.789039858481694</v>
      </c>
      <c r="AD399" s="153" t="str">
        <f t="shared" si="15"/>
        <v>OBESIDADE III</v>
      </c>
      <c r="AE399" s="233" t="s">
        <v>135</v>
      </c>
      <c r="AF399" s="153" t="s">
        <v>130</v>
      </c>
      <c r="AG399" s="159"/>
      <c r="AH399" s="153"/>
      <c r="AI399" s="161"/>
      <c r="AJ399" s="153"/>
      <c r="AK399" s="153"/>
      <c r="AL399" s="207" t="s">
        <v>131</v>
      </c>
      <c r="AM399" s="207" t="s">
        <v>379</v>
      </c>
      <c r="AN399" s="207"/>
      <c r="AO399" s="207" t="str">
        <f ca="1">IF(R399="","",IF(R399&gt;TODAY(),"0 meses",DATEDIF(R399,TODAY(),"m") &amp; " meses"))</f>
        <v>6 meses</v>
      </c>
      <c r="AP399" s="147" t="s">
        <v>67</v>
      </c>
      <c r="AQ399" s="147" t="s">
        <v>67</v>
      </c>
      <c r="AR399" s="147"/>
      <c r="AS399" s="209" t="s">
        <v>68</v>
      </c>
      <c r="AT399" s="223" t="str">
        <f>MONTH(B399)&amp;"/"&amp;YEAR(B399)</f>
        <v>1/2024</v>
      </c>
      <c r="AU399" s="223">
        <f>WEEKNUM(B399)-WEEKNUM(EOMONTH(B399,-1)+1)+1</f>
        <v>1</v>
      </c>
      <c r="AV399" s="209" t="str">
        <f>MONTH(R399)&amp;"/"&amp;YEAR(R399)</f>
        <v>12/2025</v>
      </c>
      <c r="AW399" s="209">
        <f>WEEKNUM(R399)-WEEKNUM(EOMONTH(R399,-1)+1)+1</f>
        <v>2</v>
      </c>
      <c r="AX399" s="209">
        <f>IF(BB399="S",IF(Q399="1. Aceitou o programa",R399-B399,0),0)</f>
        <v>707</v>
      </c>
      <c r="AY399" s="209">
        <f>IF(BB399="S",IF(AND(S399&lt;&gt;"",R399&lt;&gt;""),S399-R399,0),0)</f>
        <v>0</v>
      </c>
      <c r="AZ399" s="209">
        <f>IF(BB399="S",IF(Q399="1. Aceitou o programa",IF(OR(X399="Não se Aplica",X399=""),IF(OR(W399="Não se Aplica",W399=""),0,W399-V399),AVERAGE(X399-W399,W399-V399)),0),0)</f>
        <v>0</v>
      </c>
      <c r="BA399" s="209">
        <f>IF(BB399="S",IF(AND(Q399="1. Aceitou o programa",AH399="Realizada"),IFERROR(IF(AG399="",0,AG399-R399),0),0),0)</f>
        <v>0</v>
      </c>
      <c r="BB399" s="209" t="str">
        <f>_xlfn.XLOOKUP(U399,'Lista Suspensa'!$AA$20:$AA$23,'Lista Suspensa'!$AB$20:$AB$23,"N/A")</f>
        <v>S</v>
      </c>
    </row>
    <row r="400" spans="1:54" ht="12" customHeight="1">
      <c r="A400" s="151" t="s">
        <v>121</v>
      </c>
      <c r="B400" s="152">
        <v>45292</v>
      </c>
      <c r="C400" s="153" t="s">
        <v>122</v>
      </c>
      <c r="D400" s="153" t="s">
        <v>56</v>
      </c>
      <c r="E400" s="244">
        <v>439218578</v>
      </c>
      <c r="F400" s="144" t="s">
        <v>908</v>
      </c>
      <c r="G400" s="230"/>
      <c r="H400" s="154">
        <v>38003</v>
      </c>
      <c r="I400" s="153">
        <v>22</v>
      </c>
      <c r="J400" s="148" t="s">
        <v>70</v>
      </c>
      <c r="K400" s="153"/>
      <c r="L400" s="153"/>
      <c r="M400" s="153"/>
      <c r="N400" s="153"/>
      <c r="O400" s="155" t="s">
        <v>909</v>
      </c>
      <c r="P400" s="156" t="s">
        <v>60</v>
      </c>
      <c r="Q400" s="157" t="s">
        <v>110</v>
      </c>
      <c r="R400" s="158">
        <v>45999</v>
      </c>
      <c r="S400" s="159"/>
      <c r="T400" s="159" t="s">
        <v>62</v>
      </c>
      <c r="U400" s="159" t="s">
        <v>111</v>
      </c>
      <c r="V400" s="154">
        <v>45999</v>
      </c>
      <c r="W400" s="154" t="s">
        <v>126</v>
      </c>
      <c r="X400" s="154" t="s">
        <v>126</v>
      </c>
      <c r="Y400" s="160"/>
      <c r="Z400" s="160" t="s">
        <v>197</v>
      </c>
      <c r="AA400" s="153">
        <v>97</v>
      </c>
      <c r="AB400" s="153">
        <v>1.6</v>
      </c>
      <c r="AC400" s="182">
        <f t="shared" si="14"/>
        <v>37.890624999999993</v>
      </c>
      <c r="AD400" s="153" t="str">
        <f t="shared" si="15"/>
        <v>OBESIDADE II</v>
      </c>
      <c r="AE400" s="233" t="s">
        <v>135</v>
      </c>
      <c r="AF400" s="153" t="s">
        <v>130</v>
      </c>
      <c r="AG400" s="159"/>
      <c r="AH400" s="153"/>
      <c r="AI400" s="161"/>
      <c r="AJ400" s="153"/>
      <c r="AK400" s="153"/>
      <c r="AL400" s="207" t="s">
        <v>131</v>
      </c>
      <c r="AM400" s="207"/>
      <c r="AN400" s="207"/>
      <c r="AO400" s="207" t="str">
        <f ca="1">IF(R400="","",IF(R400&gt;TODAY(),"0 meses",DATEDIF(R400,TODAY(),"m") &amp; " meses"))</f>
        <v>6 meses</v>
      </c>
      <c r="AP400" s="147" t="s">
        <v>67</v>
      </c>
      <c r="AQ400" s="147" t="s">
        <v>67</v>
      </c>
      <c r="AR400" s="147"/>
      <c r="AS400" s="209" t="s">
        <v>68</v>
      </c>
      <c r="AT400" s="223" t="str">
        <f>MONTH(B400)&amp;"/"&amp;YEAR(B400)</f>
        <v>1/2024</v>
      </c>
      <c r="AU400" s="223">
        <f>WEEKNUM(B400)-WEEKNUM(EOMONTH(B400,-1)+1)+1</f>
        <v>1</v>
      </c>
      <c r="AV400" s="209" t="str">
        <f>MONTH(R400)&amp;"/"&amp;YEAR(R400)</f>
        <v>12/2025</v>
      </c>
      <c r="AW400" s="209">
        <f>WEEKNUM(R400)-WEEKNUM(EOMONTH(R400,-1)+1)+1</f>
        <v>2</v>
      </c>
      <c r="AX400" s="209">
        <f>IF(BB400="S",IF(Q400="1. Aceitou o programa",R400-B400,0),0)</f>
        <v>707</v>
      </c>
      <c r="AY400" s="209">
        <f>IF(BB400="S",IF(AND(S400&lt;&gt;"",R400&lt;&gt;""),S400-R400,0),0)</f>
        <v>0</v>
      </c>
      <c r="AZ400" s="209">
        <f>IF(BB400="S",IF(Q400="1. Aceitou o programa",IF(OR(X400="Não se Aplica",X400=""),IF(OR(W400="Não se Aplica",W400=""),0,W400-V400),AVERAGE(X400-W400,W400-V400)),0),0)</f>
        <v>0</v>
      </c>
      <c r="BA400" s="209">
        <f>IF(BB400="S",IF(AND(Q400="1. Aceitou o programa",AH400="Realizada"),IFERROR(IF(AG400="",0,AG400-R400),0),0),0)</f>
        <v>0</v>
      </c>
      <c r="BB400" s="209" t="str">
        <f>_xlfn.XLOOKUP(U400,'Lista Suspensa'!$AA$20:$AA$23,'Lista Suspensa'!$AB$20:$AB$23,"N/A")</f>
        <v>S</v>
      </c>
    </row>
    <row r="401" spans="1:54" ht="12" customHeight="1">
      <c r="A401" s="151" t="s">
        <v>121</v>
      </c>
      <c r="B401" s="152">
        <v>45292</v>
      </c>
      <c r="C401" s="153" t="s">
        <v>122</v>
      </c>
      <c r="D401" s="153" t="s">
        <v>56</v>
      </c>
      <c r="E401" s="244">
        <v>94446272</v>
      </c>
      <c r="F401" s="144" t="s">
        <v>910</v>
      </c>
      <c r="G401" s="230"/>
      <c r="H401" s="154">
        <v>30151</v>
      </c>
      <c r="I401" s="153">
        <v>43</v>
      </c>
      <c r="J401" s="148" t="s">
        <v>70</v>
      </c>
      <c r="K401" s="153" t="s">
        <v>59</v>
      </c>
      <c r="L401" s="153"/>
      <c r="M401" s="153"/>
      <c r="N401" s="153"/>
      <c r="O401" s="155" t="s">
        <v>911</v>
      </c>
      <c r="P401" s="156" t="s">
        <v>60</v>
      </c>
      <c r="Q401" s="157" t="s">
        <v>110</v>
      </c>
      <c r="R401" s="158">
        <v>46000</v>
      </c>
      <c r="S401" s="159"/>
      <c r="T401" s="159" t="s">
        <v>62</v>
      </c>
      <c r="U401" s="159" t="s">
        <v>111</v>
      </c>
      <c r="V401" s="154">
        <v>46000</v>
      </c>
      <c r="W401" s="154" t="s">
        <v>126</v>
      </c>
      <c r="X401" s="154" t="s">
        <v>126</v>
      </c>
      <c r="Y401" s="160"/>
      <c r="Z401" s="160" t="s">
        <v>128</v>
      </c>
      <c r="AA401" s="153">
        <v>124</v>
      </c>
      <c r="AB401" s="153">
        <v>1.67</v>
      </c>
      <c r="AC401" s="182">
        <f t="shared" si="14"/>
        <v>44.461974255082652</v>
      </c>
      <c r="AD401" s="153" t="str">
        <f t="shared" si="15"/>
        <v>OBESIDADE III</v>
      </c>
      <c r="AE401" s="233" t="s">
        <v>135</v>
      </c>
      <c r="AF401" s="153" t="s">
        <v>130</v>
      </c>
      <c r="AG401" s="159"/>
      <c r="AH401" s="153"/>
      <c r="AI401" s="161"/>
      <c r="AJ401" s="153"/>
      <c r="AK401" s="153"/>
      <c r="AL401" s="207" t="s">
        <v>131</v>
      </c>
      <c r="AM401" s="207"/>
      <c r="AN401" s="207"/>
      <c r="AO401" s="207" t="str">
        <f ca="1">IF(R401="","",IF(R401&gt;TODAY(),"0 meses",DATEDIF(R401,TODAY(),"m") &amp; " meses"))</f>
        <v>6 meses</v>
      </c>
      <c r="AP401" s="147" t="s">
        <v>67</v>
      </c>
      <c r="AQ401" s="147" t="s">
        <v>67</v>
      </c>
      <c r="AR401" s="147"/>
      <c r="AS401" s="209" t="s">
        <v>68</v>
      </c>
      <c r="AT401" s="223" t="str">
        <f>MONTH(B401)&amp;"/"&amp;YEAR(B401)</f>
        <v>1/2024</v>
      </c>
      <c r="AU401" s="223">
        <f>WEEKNUM(B401)-WEEKNUM(EOMONTH(B401,-1)+1)+1</f>
        <v>1</v>
      </c>
      <c r="AV401" s="209" t="str">
        <f>MONTH(R401)&amp;"/"&amp;YEAR(R401)</f>
        <v>12/2025</v>
      </c>
      <c r="AW401" s="209">
        <f>WEEKNUM(R401)-WEEKNUM(EOMONTH(R401,-1)+1)+1</f>
        <v>2</v>
      </c>
      <c r="AX401" s="209">
        <f>IF(BB401="S",IF(Q401="1. Aceitou o programa",R401-B401,0),0)</f>
        <v>708</v>
      </c>
      <c r="AY401" s="209">
        <f>IF(BB401="S",IF(AND(S401&lt;&gt;"",R401&lt;&gt;""),S401-R401,0),0)</f>
        <v>0</v>
      </c>
      <c r="AZ401" s="209">
        <f>IF(BB401="S",IF(Q401="1. Aceitou o programa",IF(OR(X401="Não se Aplica",X401=""),IF(OR(W401="Não se Aplica",W401=""),0,W401-V401),AVERAGE(X401-W401,W401-V401)),0),0)</f>
        <v>0</v>
      </c>
      <c r="BA401" s="209">
        <f>IF(BB401="S",IF(AND(Q401="1. Aceitou o programa",AH401="Realizada"),IFERROR(IF(AG401="",0,AG401-R401),0),0),0)</f>
        <v>0</v>
      </c>
      <c r="BB401" s="209" t="str">
        <f>_xlfn.XLOOKUP(U401,'Lista Suspensa'!$AA$20:$AA$23,'Lista Suspensa'!$AB$20:$AB$23,"N/A")</f>
        <v>S</v>
      </c>
    </row>
    <row r="402" spans="1:54" ht="12" customHeight="1">
      <c r="A402" s="151" t="s">
        <v>121</v>
      </c>
      <c r="B402" s="152">
        <v>45292</v>
      </c>
      <c r="C402" s="153" t="s">
        <v>122</v>
      </c>
      <c r="D402" s="153" t="s">
        <v>56</v>
      </c>
      <c r="E402" s="244">
        <v>93986999</v>
      </c>
      <c r="F402" s="144" t="s">
        <v>912</v>
      </c>
      <c r="G402" s="230"/>
      <c r="H402" s="154">
        <v>24088</v>
      </c>
      <c r="I402" s="153">
        <v>60</v>
      </c>
      <c r="J402" s="148" t="s">
        <v>58</v>
      </c>
      <c r="K402" s="153" t="s">
        <v>59</v>
      </c>
      <c r="L402" s="153"/>
      <c r="M402" s="153"/>
      <c r="N402" s="153"/>
      <c r="O402" s="155" t="s">
        <v>913</v>
      </c>
      <c r="P402" s="156" t="s">
        <v>60</v>
      </c>
      <c r="Q402" s="157" t="s">
        <v>110</v>
      </c>
      <c r="R402" s="158">
        <v>46001</v>
      </c>
      <c r="S402" s="159"/>
      <c r="T402" s="159" t="s">
        <v>62</v>
      </c>
      <c r="U402" s="159" t="s">
        <v>111</v>
      </c>
      <c r="V402" s="154">
        <v>46001</v>
      </c>
      <c r="W402" s="154" t="s">
        <v>126</v>
      </c>
      <c r="X402" s="154" t="s">
        <v>126</v>
      </c>
      <c r="Y402" s="160"/>
      <c r="Z402" s="160" t="s">
        <v>166</v>
      </c>
      <c r="AA402" s="153">
        <v>98</v>
      </c>
      <c r="AB402" s="153">
        <v>1.72</v>
      </c>
      <c r="AC402" s="182">
        <f t="shared" si="14"/>
        <v>33.126014061654949</v>
      </c>
      <c r="AD402" s="153" t="str">
        <f t="shared" si="15"/>
        <v>OBESIDADE I</v>
      </c>
      <c r="AE402" s="233" t="s">
        <v>135</v>
      </c>
      <c r="AF402" s="153" t="s">
        <v>130</v>
      </c>
      <c r="AG402" s="159"/>
      <c r="AH402" s="153"/>
      <c r="AI402" s="161"/>
      <c r="AJ402" s="153"/>
      <c r="AK402" s="153"/>
      <c r="AL402" s="207" t="s">
        <v>131</v>
      </c>
      <c r="AM402" s="207"/>
      <c r="AN402" s="207"/>
      <c r="AO402" s="207" t="str">
        <f ca="1">IF(R402="","",IF(R402&gt;TODAY(),"0 meses",DATEDIF(R402,TODAY(),"m") &amp; " meses"))</f>
        <v>6 meses</v>
      </c>
      <c r="AP402" s="147" t="s">
        <v>67</v>
      </c>
      <c r="AQ402" s="147" t="s">
        <v>67</v>
      </c>
      <c r="AR402" s="147"/>
      <c r="AS402" s="209" t="s">
        <v>68</v>
      </c>
      <c r="AT402" s="223" t="str">
        <f>MONTH(B402)&amp;"/"&amp;YEAR(B402)</f>
        <v>1/2024</v>
      </c>
      <c r="AU402" s="223">
        <f>WEEKNUM(B402)-WEEKNUM(EOMONTH(B402,-1)+1)+1</f>
        <v>1</v>
      </c>
      <c r="AV402" s="209" t="str">
        <f>MONTH(R402)&amp;"/"&amp;YEAR(R402)</f>
        <v>12/2025</v>
      </c>
      <c r="AW402" s="209">
        <f>WEEKNUM(R402)-WEEKNUM(EOMONTH(R402,-1)+1)+1</f>
        <v>2</v>
      </c>
      <c r="AX402" s="209">
        <f>IF(BB402="S",IF(Q402="1. Aceitou o programa",R402-B402,0),0)</f>
        <v>709</v>
      </c>
      <c r="AY402" s="209">
        <f>IF(BB402="S",IF(AND(S402&lt;&gt;"",R402&lt;&gt;""),S402-R402,0),0)</f>
        <v>0</v>
      </c>
      <c r="AZ402" s="209">
        <f>IF(BB402="S",IF(Q402="1. Aceitou o programa",IF(OR(X402="Não se Aplica",X402=""),IF(OR(W402="Não se Aplica",W402=""),0,W402-V402),AVERAGE(X402-W402,W402-V402)),0),0)</f>
        <v>0</v>
      </c>
      <c r="BA402" s="209">
        <f>IF(BB402="S",IF(AND(Q402="1. Aceitou o programa",AH402="Realizada"),IFERROR(IF(AG402="",0,AG402-R402),0),0),0)</f>
        <v>0</v>
      </c>
      <c r="BB402" s="209" t="str">
        <f>_xlfn.XLOOKUP(U402,'Lista Suspensa'!$AA$20:$AA$23,'Lista Suspensa'!$AB$20:$AB$23,"N/A")</f>
        <v>S</v>
      </c>
    </row>
    <row r="403" spans="1:54" ht="12" customHeight="1">
      <c r="A403" s="151" t="s">
        <v>121</v>
      </c>
      <c r="B403" s="152">
        <v>45292</v>
      </c>
      <c r="C403" s="153" t="s">
        <v>122</v>
      </c>
      <c r="D403" s="153" t="s">
        <v>56</v>
      </c>
      <c r="E403" s="244">
        <v>95505962</v>
      </c>
      <c r="F403" s="144" t="s">
        <v>914</v>
      </c>
      <c r="G403" s="230"/>
      <c r="H403" s="154">
        <v>36964</v>
      </c>
      <c r="I403" s="153">
        <v>25</v>
      </c>
      <c r="J403" s="148" t="s">
        <v>70</v>
      </c>
      <c r="K403" s="153"/>
      <c r="L403" s="153"/>
      <c r="M403" s="153"/>
      <c r="N403" s="153"/>
      <c r="O403" s="155" t="s">
        <v>915</v>
      </c>
      <c r="P403" s="156" t="s">
        <v>60</v>
      </c>
      <c r="Q403" s="157" t="s">
        <v>110</v>
      </c>
      <c r="R403" s="158">
        <v>46006</v>
      </c>
      <c r="S403" s="159"/>
      <c r="T403" s="159" t="s">
        <v>62</v>
      </c>
      <c r="U403" s="159" t="s">
        <v>111</v>
      </c>
      <c r="V403" s="154">
        <v>46006</v>
      </c>
      <c r="W403" s="154" t="s">
        <v>126</v>
      </c>
      <c r="X403" s="154" t="s">
        <v>126</v>
      </c>
      <c r="Y403" s="160"/>
      <c r="Z403" s="160" t="s">
        <v>128</v>
      </c>
      <c r="AA403" s="153">
        <v>92</v>
      </c>
      <c r="AB403" s="153">
        <v>1.57</v>
      </c>
      <c r="AC403" s="182">
        <f t="shared" si="14"/>
        <v>37.324029372388331</v>
      </c>
      <c r="AD403" s="153" t="str">
        <f t="shared" si="15"/>
        <v>OBESIDADE II</v>
      </c>
      <c r="AE403" s="233" t="s">
        <v>135</v>
      </c>
      <c r="AF403" s="153" t="s">
        <v>130</v>
      </c>
      <c r="AG403" s="159"/>
      <c r="AH403" s="153"/>
      <c r="AI403" s="161"/>
      <c r="AJ403" s="153"/>
      <c r="AK403" s="153"/>
      <c r="AL403" s="207" t="s">
        <v>131</v>
      </c>
      <c r="AM403" s="207"/>
      <c r="AN403" s="207"/>
      <c r="AO403" s="207" t="str">
        <f ca="1">IF(R403="","",IF(R403&gt;TODAY(),"0 meses",DATEDIF(R403,TODAY(),"m") &amp; " meses"))</f>
        <v>5 meses</v>
      </c>
      <c r="AP403" s="147" t="s">
        <v>67</v>
      </c>
      <c r="AQ403" s="147" t="s">
        <v>67</v>
      </c>
      <c r="AR403" s="147"/>
      <c r="AS403" s="209" t="s">
        <v>68</v>
      </c>
      <c r="AT403" s="223" t="str">
        <f>MONTH(B403)&amp;"/"&amp;YEAR(B403)</f>
        <v>1/2024</v>
      </c>
      <c r="AU403" s="223">
        <f>WEEKNUM(B403)-WEEKNUM(EOMONTH(B403,-1)+1)+1</f>
        <v>1</v>
      </c>
      <c r="AV403" s="209" t="str">
        <f>MONTH(R403)&amp;"/"&amp;YEAR(R403)</f>
        <v>12/2025</v>
      </c>
      <c r="AW403" s="209">
        <f>WEEKNUM(R403)-WEEKNUM(EOMONTH(R403,-1)+1)+1</f>
        <v>3</v>
      </c>
      <c r="AX403" s="209">
        <f>IF(BB403="S",IF(Q403="1. Aceitou o programa",R403-B403,0),0)</f>
        <v>714</v>
      </c>
      <c r="AY403" s="209">
        <f>IF(BB403="S",IF(AND(S403&lt;&gt;"",R403&lt;&gt;""),S403-R403,0),0)</f>
        <v>0</v>
      </c>
      <c r="AZ403" s="209">
        <f>IF(BB403="S",IF(Q403="1. Aceitou o programa",IF(OR(X403="Não se Aplica",X403=""),IF(OR(W403="Não se Aplica",W403=""),0,W403-V403),AVERAGE(X403-W403,W403-V403)),0),0)</f>
        <v>0</v>
      </c>
      <c r="BA403" s="209">
        <f>IF(BB403="S",IF(AND(Q403="1. Aceitou o programa",AH403="Realizada"),IFERROR(IF(AG403="",0,AG403-R403),0),0),0)</f>
        <v>0</v>
      </c>
      <c r="BB403" s="209" t="str">
        <f>_xlfn.XLOOKUP(U403,'Lista Suspensa'!$AA$20:$AA$23,'Lista Suspensa'!$AB$20:$AB$23,"N/A")</f>
        <v>S</v>
      </c>
    </row>
    <row r="404" spans="1:54" ht="12" customHeight="1">
      <c r="A404" s="151" t="s">
        <v>67</v>
      </c>
      <c r="B404" s="152">
        <v>46030</v>
      </c>
      <c r="C404" s="153" t="s">
        <v>122</v>
      </c>
      <c r="D404" s="153" t="s">
        <v>167</v>
      </c>
      <c r="E404" s="244">
        <v>93607965</v>
      </c>
      <c r="F404" s="144" t="s">
        <v>916</v>
      </c>
      <c r="G404" s="230"/>
      <c r="H404" s="154">
        <v>33006</v>
      </c>
      <c r="I404" s="153">
        <v>36</v>
      </c>
      <c r="J404" s="148" t="s">
        <v>58</v>
      </c>
      <c r="K404" s="153"/>
      <c r="L404" s="153"/>
      <c r="M404" s="153"/>
      <c r="N404" s="153">
        <v>400</v>
      </c>
      <c r="O404" s="155" t="s">
        <v>917</v>
      </c>
      <c r="P404" s="156" t="s">
        <v>60</v>
      </c>
      <c r="Q404" s="157" t="s">
        <v>110</v>
      </c>
      <c r="R404" s="158">
        <v>46007</v>
      </c>
      <c r="S404" s="159"/>
      <c r="T404" s="159" t="s">
        <v>62</v>
      </c>
      <c r="U404" s="159" t="s">
        <v>111</v>
      </c>
      <c r="V404" s="154">
        <v>46007</v>
      </c>
      <c r="W404" s="154" t="s">
        <v>126</v>
      </c>
      <c r="X404" s="154" t="s">
        <v>126</v>
      </c>
      <c r="Y404" s="160" t="s">
        <v>918</v>
      </c>
      <c r="Z404" s="160" t="s">
        <v>128</v>
      </c>
      <c r="AA404" s="153">
        <v>117</v>
      </c>
      <c r="AB404" s="153">
        <v>1.72</v>
      </c>
      <c r="AC404" s="182">
        <f t="shared" si="14"/>
        <v>39.548404542996217</v>
      </c>
      <c r="AD404" s="153" t="str">
        <f t="shared" si="15"/>
        <v>OBESIDADE II</v>
      </c>
      <c r="AE404" s="233" t="s">
        <v>135</v>
      </c>
      <c r="AF404" s="153" t="s">
        <v>161</v>
      </c>
      <c r="AG404" s="159" t="s">
        <v>919</v>
      </c>
      <c r="AH404" s="153"/>
      <c r="AI404" s="161"/>
      <c r="AJ404" s="153"/>
      <c r="AK404" s="153"/>
      <c r="AL404" s="207" t="s">
        <v>131</v>
      </c>
      <c r="AM404" s="207"/>
      <c r="AN404" s="207"/>
      <c r="AO404" s="207" t="str">
        <f ca="1">IF(R404="","",IF(R404&gt;TODAY(),"0 meses",DATEDIF(R404,TODAY(),"m") &amp; " meses"))</f>
        <v>5 meses</v>
      </c>
      <c r="AP404" s="147" t="s">
        <v>67</v>
      </c>
      <c r="AQ404" s="147" t="s">
        <v>67</v>
      </c>
      <c r="AR404" s="147"/>
      <c r="AS404" s="209" t="s">
        <v>68</v>
      </c>
      <c r="AT404" s="223" t="str">
        <f>MONTH(B404)&amp;"/"&amp;YEAR(B404)</f>
        <v>1/2026</v>
      </c>
      <c r="AU404" s="223">
        <f>WEEKNUM(B404)-WEEKNUM(EOMONTH(B404,-1)+1)+1</f>
        <v>2</v>
      </c>
      <c r="AV404" s="209" t="str">
        <f>MONTH(R404)&amp;"/"&amp;YEAR(R404)</f>
        <v>12/2025</v>
      </c>
      <c r="AW404" s="209">
        <f>WEEKNUM(R404)-WEEKNUM(EOMONTH(R404,-1)+1)+1</f>
        <v>3</v>
      </c>
      <c r="AX404" s="209">
        <f>IF(BB404="S",IF(Q404="1. Aceitou o programa",R404-B404,0),0)</f>
        <v>-23</v>
      </c>
      <c r="AY404" s="209">
        <f>IF(BB404="S",IF(AND(S404&lt;&gt;"",R404&lt;&gt;""),S404-R404,0),0)</f>
        <v>0</v>
      </c>
      <c r="AZ404" s="209">
        <f>IF(BB404="S",IF(Q404="1. Aceitou o programa",IF(OR(X404="Não se Aplica",X404=""),IF(OR(W404="Não se Aplica",W404=""),0,W404-V404),AVERAGE(X404-W404,W404-V404)),0),0)</f>
        <v>0</v>
      </c>
      <c r="BA404" s="209">
        <f>IF(BB404="S",IF(AND(Q404="1. Aceitou o programa",AH404="Realizada"),IFERROR(IF(AG404="",0,AG404-R404),0),0),0)</f>
        <v>0</v>
      </c>
      <c r="BB404" s="209" t="str">
        <f>_xlfn.XLOOKUP(U404,'Lista Suspensa'!$AA$20:$AA$23,'Lista Suspensa'!$AB$20:$AB$23,"N/A")</f>
        <v>S</v>
      </c>
    </row>
    <row r="405" spans="1:54" ht="12" customHeight="1">
      <c r="A405" s="151" t="s">
        <v>121</v>
      </c>
      <c r="B405" s="152">
        <v>45292</v>
      </c>
      <c r="C405" s="153" t="s">
        <v>122</v>
      </c>
      <c r="D405" s="153" t="s">
        <v>56</v>
      </c>
      <c r="E405" s="244">
        <v>89735288</v>
      </c>
      <c r="F405" s="144" t="s">
        <v>920</v>
      </c>
      <c r="G405" s="230"/>
      <c r="H405" s="154">
        <v>29471</v>
      </c>
      <c r="I405" s="153">
        <v>45</v>
      </c>
      <c r="J405" s="148" t="s">
        <v>70</v>
      </c>
      <c r="K405" s="153" t="s">
        <v>101</v>
      </c>
      <c r="L405" s="153"/>
      <c r="M405" s="153"/>
      <c r="N405" s="153"/>
      <c r="O405" s="155" t="s">
        <v>921</v>
      </c>
      <c r="P405" s="156" t="s">
        <v>60</v>
      </c>
      <c r="Q405" s="157" t="s">
        <v>110</v>
      </c>
      <c r="R405" s="158">
        <v>46007</v>
      </c>
      <c r="S405" s="159"/>
      <c r="T405" s="159" t="s">
        <v>62</v>
      </c>
      <c r="U405" s="159" t="s">
        <v>111</v>
      </c>
      <c r="V405" s="154">
        <v>46007</v>
      </c>
      <c r="W405" s="154" t="s">
        <v>126</v>
      </c>
      <c r="X405" s="154" t="s">
        <v>126</v>
      </c>
      <c r="Y405" s="160"/>
      <c r="Z405" s="160" t="s">
        <v>128</v>
      </c>
      <c r="AA405" s="153">
        <v>100</v>
      </c>
      <c r="AB405" s="153">
        <v>1.63</v>
      </c>
      <c r="AC405" s="182">
        <f t="shared" si="14"/>
        <v>37.637848620572854</v>
      </c>
      <c r="AD405" s="153" t="str">
        <f t="shared" si="15"/>
        <v>OBESIDADE II</v>
      </c>
      <c r="AE405" s="233" t="s">
        <v>135</v>
      </c>
      <c r="AF405" s="153" t="s">
        <v>130</v>
      </c>
      <c r="AG405" s="159"/>
      <c r="AH405" s="153"/>
      <c r="AI405" s="161"/>
      <c r="AJ405" s="153"/>
      <c r="AK405" s="153"/>
      <c r="AL405" s="207" t="s">
        <v>131</v>
      </c>
      <c r="AM405" s="207"/>
      <c r="AN405" s="207"/>
      <c r="AO405" s="207" t="str">
        <f ca="1">IF(R405="","",IF(R405&gt;TODAY(),"0 meses",DATEDIF(R405,TODAY(),"m") &amp; " meses"))</f>
        <v>5 meses</v>
      </c>
      <c r="AP405" s="147" t="s">
        <v>67</v>
      </c>
      <c r="AQ405" s="147" t="s">
        <v>67</v>
      </c>
      <c r="AR405" s="147"/>
      <c r="AS405" s="209" t="s">
        <v>68</v>
      </c>
      <c r="AT405" s="223" t="str">
        <f>MONTH(B405)&amp;"/"&amp;YEAR(B405)</f>
        <v>1/2024</v>
      </c>
      <c r="AU405" s="223">
        <f>WEEKNUM(B405)-WEEKNUM(EOMONTH(B405,-1)+1)+1</f>
        <v>1</v>
      </c>
      <c r="AV405" s="209" t="str">
        <f>MONTH(R405)&amp;"/"&amp;YEAR(R405)</f>
        <v>12/2025</v>
      </c>
      <c r="AW405" s="209">
        <f>WEEKNUM(R405)-WEEKNUM(EOMONTH(R405,-1)+1)+1</f>
        <v>3</v>
      </c>
      <c r="AX405" s="209">
        <f>IF(BB405="S",IF(Q405="1. Aceitou o programa",R405-B405,0),0)</f>
        <v>715</v>
      </c>
      <c r="AY405" s="209">
        <f>IF(BB405="S",IF(AND(S405&lt;&gt;"",R405&lt;&gt;""),S405-R405,0),0)</f>
        <v>0</v>
      </c>
      <c r="AZ405" s="209">
        <f>IF(BB405="S",IF(Q405="1. Aceitou o programa",IF(OR(X405="Não se Aplica",X405=""),IF(OR(W405="Não se Aplica",W405=""),0,W405-V405),AVERAGE(X405-W405,W405-V405)),0),0)</f>
        <v>0</v>
      </c>
      <c r="BA405" s="209">
        <f>IF(BB405="S",IF(AND(Q405="1. Aceitou o programa",AH405="Realizada"),IFERROR(IF(AG405="",0,AG405-R405),0),0),0)</f>
        <v>0</v>
      </c>
      <c r="BB405" s="209" t="str">
        <f>_xlfn.XLOOKUP(U405,'Lista Suspensa'!$AA$20:$AA$23,'Lista Suspensa'!$AB$20:$AB$23,"N/A")</f>
        <v>S</v>
      </c>
    </row>
    <row r="406" spans="1:54" ht="12" customHeight="1">
      <c r="A406" s="151" t="s">
        <v>121</v>
      </c>
      <c r="B406" s="152">
        <v>45292</v>
      </c>
      <c r="C406" s="153" t="s">
        <v>122</v>
      </c>
      <c r="D406" s="153" t="s">
        <v>175</v>
      </c>
      <c r="E406" s="244">
        <v>94571021</v>
      </c>
      <c r="F406" s="144" t="s">
        <v>922</v>
      </c>
      <c r="G406" s="230"/>
      <c r="H406" s="154">
        <v>29389</v>
      </c>
      <c r="I406" s="153">
        <v>45</v>
      </c>
      <c r="J406" s="148" t="s">
        <v>70</v>
      </c>
      <c r="K406" s="153" t="s">
        <v>59</v>
      </c>
      <c r="L406" s="153"/>
      <c r="M406" s="153"/>
      <c r="N406" s="153"/>
      <c r="O406" s="155">
        <v>11987380480</v>
      </c>
      <c r="P406" s="156" t="s">
        <v>60</v>
      </c>
      <c r="Q406" s="157" t="s">
        <v>110</v>
      </c>
      <c r="R406" s="158">
        <v>46007</v>
      </c>
      <c r="S406" s="159"/>
      <c r="T406" s="159" t="s">
        <v>62</v>
      </c>
      <c r="U406" s="159" t="s">
        <v>111</v>
      </c>
      <c r="V406" s="154">
        <v>46007</v>
      </c>
      <c r="W406" s="154" t="s">
        <v>126</v>
      </c>
      <c r="X406" s="154" t="s">
        <v>126</v>
      </c>
      <c r="Y406" s="160"/>
      <c r="Z406" s="160" t="s">
        <v>128</v>
      </c>
      <c r="AA406" s="153">
        <v>110</v>
      </c>
      <c r="AB406" s="153">
        <v>1.73</v>
      </c>
      <c r="AC406" s="182">
        <f t="shared" si="14"/>
        <v>36.753650305723546</v>
      </c>
      <c r="AD406" s="153" t="str">
        <f t="shared" si="15"/>
        <v>OBESIDADE II</v>
      </c>
      <c r="AE406" s="233" t="s">
        <v>135</v>
      </c>
      <c r="AF406" s="153" t="s">
        <v>130</v>
      </c>
      <c r="AG406" s="159"/>
      <c r="AH406" s="153"/>
      <c r="AI406" s="161"/>
      <c r="AJ406" s="153"/>
      <c r="AK406" s="153"/>
      <c r="AL406" s="207" t="s">
        <v>131</v>
      </c>
      <c r="AM406" s="207"/>
      <c r="AN406" s="207"/>
      <c r="AO406" s="207" t="str">
        <f ca="1">IF(R406="","",IF(R406&gt;TODAY(),"0 meses",DATEDIF(R406,TODAY(),"m") &amp; " meses"))</f>
        <v>5 meses</v>
      </c>
      <c r="AP406" s="147" t="s">
        <v>67</v>
      </c>
      <c r="AQ406" s="147" t="s">
        <v>67</v>
      </c>
      <c r="AR406" s="147"/>
      <c r="AS406" s="209" t="s">
        <v>68</v>
      </c>
      <c r="AT406" s="223" t="str">
        <f>MONTH(B406)&amp;"/"&amp;YEAR(B406)</f>
        <v>1/2024</v>
      </c>
      <c r="AU406" s="223">
        <f>WEEKNUM(B406)-WEEKNUM(EOMONTH(B406,-1)+1)+1</f>
        <v>1</v>
      </c>
      <c r="AV406" s="209" t="str">
        <f>MONTH(R406)&amp;"/"&amp;YEAR(R406)</f>
        <v>12/2025</v>
      </c>
      <c r="AW406" s="209">
        <f>WEEKNUM(R406)-WEEKNUM(EOMONTH(R406,-1)+1)+1</f>
        <v>3</v>
      </c>
      <c r="AX406" s="209">
        <f>IF(BB406="S",IF(Q406="1. Aceitou o programa",R406-B406,0),0)</f>
        <v>715</v>
      </c>
      <c r="AY406" s="209">
        <f>IF(BB406="S",IF(AND(S406&lt;&gt;"",R406&lt;&gt;""),S406-R406,0),0)</f>
        <v>0</v>
      </c>
      <c r="AZ406" s="209">
        <f>IF(BB406="S",IF(Q406="1. Aceitou o programa",IF(OR(X406="Não se Aplica",X406=""),IF(OR(W406="Não se Aplica",W406=""),0,W406-V406),AVERAGE(X406-W406,W406-V406)),0),0)</f>
        <v>0</v>
      </c>
      <c r="BA406" s="209">
        <f>IF(BB406="S",IF(AND(Q406="1. Aceitou o programa",AH406="Realizada"),IFERROR(IF(AG406="",0,AG406-R406),0),0),0)</f>
        <v>0</v>
      </c>
      <c r="BB406" s="209" t="str">
        <f>_xlfn.XLOOKUP(U406,'Lista Suspensa'!$AA$20:$AA$23,'Lista Suspensa'!$AB$20:$AB$23,"N/A")</f>
        <v>S</v>
      </c>
    </row>
    <row r="407" spans="1:54" ht="12" customHeight="1">
      <c r="A407" s="151" t="s">
        <v>121</v>
      </c>
      <c r="B407" s="152">
        <v>45292</v>
      </c>
      <c r="C407" s="153" t="s">
        <v>122</v>
      </c>
      <c r="D407" s="153" t="s">
        <v>443</v>
      </c>
      <c r="E407" s="244">
        <v>95268653</v>
      </c>
      <c r="F407" s="144" t="s">
        <v>923</v>
      </c>
      <c r="G407" s="230"/>
      <c r="H407" s="154">
        <v>30246</v>
      </c>
      <c r="I407" s="153">
        <v>43</v>
      </c>
      <c r="J407" s="148" t="s">
        <v>70</v>
      </c>
      <c r="K407" s="153" t="s">
        <v>59</v>
      </c>
      <c r="L407" s="153"/>
      <c r="M407" s="153"/>
      <c r="N407" s="153"/>
      <c r="O407" s="155" t="s">
        <v>924</v>
      </c>
      <c r="P407" s="156" t="s">
        <v>60</v>
      </c>
      <c r="Q407" s="157" t="s">
        <v>110</v>
      </c>
      <c r="R407" s="158">
        <v>46007</v>
      </c>
      <c r="S407" s="159"/>
      <c r="T407" s="159" t="s">
        <v>62</v>
      </c>
      <c r="U407" s="159" t="s">
        <v>111</v>
      </c>
      <c r="V407" s="154">
        <v>46007</v>
      </c>
      <c r="W407" s="154" t="s">
        <v>126</v>
      </c>
      <c r="X407" s="154" t="s">
        <v>126</v>
      </c>
      <c r="Y407" s="160"/>
      <c r="Z407" s="160" t="s">
        <v>128</v>
      </c>
      <c r="AA407" s="153">
        <v>123</v>
      </c>
      <c r="AB407" s="153">
        <v>1.6</v>
      </c>
      <c r="AC407" s="182">
        <f t="shared" si="14"/>
        <v>48.046874999999993</v>
      </c>
      <c r="AD407" s="153" t="str">
        <f t="shared" si="15"/>
        <v>OBESIDADE III</v>
      </c>
      <c r="AE407" s="233" t="s">
        <v>135</v>
      </c>
      <c r="AF407" s="153" t="s">
        <v>130</v>
      </c>
      <c r="AG407" s="159"/>
      <c r="AH407" s="153"/>
      <c r="AI407" s="161"/>
      <c r="AJ407" s="153"/>
      <c r="AK407" s="153"/>
      <c r="AL407" s="207" t="s">
        <v>131</v>
      </c>
      <c r="AM407" s="207"/>
      <c r="AN407" s="207"/>
      <c r="AO407" s="207" t="str">
        <f ca="1">IF(R407="","",IF(R407&gt;TODAY(),"0 meses",DATEDIF(R407,TODAY(),"m") &amp; " meses"))</f>
        <v>5 meses</v>
      </c>
      <c r="AP407" s="147" t="s">
        <v>67</v>
      </c>
      <c r="AQ407" s="147" t="s">
        <v>67</v>
      </c>
      <c r="AR407" s="147"/>
      <c r="AS407" s="209" t="s">
        <v>68</v>
      </c>
      <c r="AT407" s="223" t="str">
        <f>MONTH(B407)&amp;"/"&amp;YEAR(B407)</f>
        <v>1/2024</v>
      </c>
      <c r="AU407" s="223">
        <f>WEEKNUM(B407)-WEEKNUM(EOMONTH(B407,-1)+1)+1</f>
        <v>1</v>
      </c>
      <c r="AV407" s="209" t="str">
        <f>MONTH(R407)&amp;"/"&amp;YEAR(R407)</f>
        <v>12/2025</v>
      </c>
      <c r="AW407" s="209">
        <f>WEEKNUM(R407)-WEEKNUM(EOMONTH(R407,-1)+1)+1</f>
        <v>3</v>
      </c>
      <c r="AX407" s="209">
        <f>IF(BB407="S",IF(Q407="1. Aceitou o programa",R407-B407,0),0)</f>
        <v>715</v>
      </c>
      <c r="AY407" s="209">
        <f>IF(BB407="S",IF(AND(S407&lt;&gt;"",R407&lt;&gt;""),S407-R407,0),0)</f>
        <v>0</v>
      </c>
      <c r="AZ407" s="209">
        <f>IF(BB407="S",IF(Q407="1. Aceitou o programa",IF(OR(X407="Não se Aplica",X407=""),IF(OR(W407="Não se Aplica",W407=""),0,W407-V407),AVERAGE(X407-W407,W407-V407)),0),0)</f>
        <v>0</v>
      </c>
      <c r="BA407" s="209">
        <f>IF(BB407="S",IF(AND(Q407="1. Aceitou o programa",AH407="Realizada"),IFERROR(IF(AG407="",0,AG407-R407),0),0),0)</f>
        <v>0</v>
      </c>
      <c r="BB407" s="209" t="str">
        <f>_xlfn.XLOOKUP(U407,'Lista Suspensa'!$AA$20:$AA$23,'Lista Suspensa'!$AB$20:$AB$23,"N/A")</f>
        <v>S</v>
      </c>
    </row>
    <row r="408" spans="1:54" ht="12" customHeight="1">
      <c r="A408" s="151" t="s">
        <v>121</v>
      </c>
      <c r="B408" s="152">
        <v>45292</v>
      </c>
      <c r="C408" s="153" t="s">
        <v>122</v>
      </c>
      <c r="D408" s="153" t="s">
        <v>56</v>
      </c>
      <c r="E408" s="244">
        <v>75998351</v>
      </c>
      <c r="F408" s="144" t="s">
        <v>925</v>
      </c>
      <c r="G408" s="230"/>
      <c r="H408" s="154">
        <v>28232</v>
      </c>
      <c r="I408" s="153">
        <v>49</v>
      </c>
      <c r="J408" s="148" t="s">
        <v>70</v>
      </c>
      <c r="K408" s="153"/>
      <c r="L408" s="153"/>
      <c r="M408" s="153"/>
      <c r="N408" s="153"/>
      <c r="O408" s="155" t="s">
        <v>926</v>
      </c>
      <c r="P408" s="156" t="s">
        <v>60</v>
      </c>
      <c r="Q408" s="157" t="s">
        <v>110</v>
      </c>
      <c r="R408" s="158">
        <v>46007</v>
      </c>
      <c r="S408" s="159"/>
      <c r="T408" s="159" t="s">
        <v>62</v>
      </c>
      <c r="U408" s="159" t="s">
        <v>111</v>
      </c>
      <c r="V408" s="154">
        <v>46007</v>
      </c>
      <c r="W408" s="154" t="s">
        <v>126</v>
      </c>
      <c r="X408" s="154" t="s">
        <v>126</v>
      </c>
      <c r="Y408" s="160"/>
      <c r="Z408" s="160" t="s">
        <v>128</v>
      </c>
      <c r="AA408" s="153">
        <v>92</v>
      </c>
      <c r="AB408" s="153">
        <v>1.53</v>
      </c>
      <c r="AC408" s="182">
        <f t="shared" si="14"/>
        <v>39.301123499508734</v>
      </c>
      <c r="AD408" s="153" t="str">
        <f t="shared" si="15"/>
        <v>OBESIDADE II</v>
      </c>
      <c r="AE408" s="233" t="s">
        <v>135</v>
      </c>
      <c r="AF408" s="153" t="s">
        <v>130</v>
      </c>
      <c r="AG408" s="159"/>
      <c r="AH408" s="153"/>
      <c r="AI408" s="161"/>
      <c r="AJ408" s="153"/>
      <c r="AK408" s="153"/>
      <c r="AL408" s="207" t="s">
        <v>85</v>
      </c>
      <c r="AM408" s="207" t="s">
        <v>86</v>
      </c>
      <c r="AN408" s="207" t="s">
        <v>191</v>
      </c>
      <c r="AO408" s="207" t="str">
        <f ca="1">IF(R408="","",IF(R408&gt;TODAY(),"0 meses",DATEDIF(R408,TODAY(),"m") &amp; " meses"))</f>
        <v>5 meses</v>
      </c>
      <c r="AP408" s="147" t="s">
        <v>67</v>
      </c>
      <c r="AQ408" s="147" t="s">
        <v>67</v>
      </c>
      <c r="AR408" s="147"/>
      <c r="AS408" s="209" t="s">
        <v>68</v>
      </c>
      <c r="AT408" s="223" t="str">
        <f>MONTH(B408)&amp;"/"&amp;YEAR(B408)</f>
        <v>1/2024</v>
      </c>
      <c r="AU408" s="223">
        <f>WEEKNUM(B408)-WEEKNUM(EOMONTH(B408,-1)+1)+1</f>
        <v>1</v>
      </c>
      <c r="AV408" s="209" t="str">
        <f>MONTH(R408)&amp;"/"&amp;YEAR(R408)</f>
        <v>12/2025</v>
      </c>
      <c r="AW408" s="209">
        <f>WEEKNUM(R408)-WEEKNUM(EOMONTH(R408,-1)+1)+1</f>
        <v>3</v>
      </c>
      <c r="AX408" s="209">
        <f>IF(BB408="S",IF(Q408="1. Aceitou o programa",R408-B408,0),0)</f>
        <v>715</v>
      </c>
      <c r="AY408" s="209">
        <f>IF(BB408="S",IF(AND(S408&lt;&gt;"",R408&lt;&gt;""),S408-R408,0),0)</f>
        <v>0</v>
      </c>
      <c r="AZ408" s="209">
        <f>IF(BB408="S",IF(Q408="1. Aceitou o programa",IF(OR(X408="Não se Aplica",X408=""),IF(OR(W408="Não se Aplica",W408=""),0,W408-V408),AVERAGE(X408-W408,W408-V408)),0),0)</f>
        <v>0</v>
      </c>
      <c r="BA408" s="209">
        <f>IF(BB408="S",IF(AND(Q408="1. Aceitou o programa",AH408="Realizada"),IFERROR(IF(AG408="",0,AG408-R408),0),0),0)</f>
        <v>0</v>
      </c>
      <c r="BB408" s="209" t="str">
        <f>_xlfn.XLOOKUP(U408,'Lista Suspensa'!$AA$20:$AA$23,'Lista Suspensa'!$AB$20:$AB$23,"N/A")</f>
        <v>S</v>
      </c>
    </row>
    <row r="409" spans="1:54" ht="12" customHeight="1">
      <c r="A409" s="151" t="s">
        <v>121</v>
      </c>
      <c r="B409" s="152">
        <v>45292</v>
      </c>
      <c r="C409" s="153" t="s">
        <v>122</v>
      </c>
      <c r="D409" s="153" t="s">
        <v>56</v>
      </c>
      <c r="E409" s="244">
        <v>85257211</v>
      </c>
      <c r="F409" s="144" t="s">
        <v>927</v>
      </c>
      <c r="G409" s="230"/>
      <c r="H409" s="154">
        <v>30425</v>
      </c>
      <c r="I409" s="153">
        <v>43</v>
      </c>
      <c r="J409" s="148" t="s">
        <v>70</v>
      </c>
      <c r="K409" s="153"/>
      <c r="L409" s="153"/>
      <c r="M409" s="153"/>
      <c r="N409" s="153"/>
      <c r="O409" s="155" t="s">
        <v>928</v>
      </c>
      <c r="P409" s="156" t="s">
        <v>60</v>
      </c>
      <c r="Q409" s="157" t="s">
        <v>110</v>
      </c>
      <c r="R409" s="158">
        <v>46007</v>
      </c>
      <c r="S409" s="159"/>
      <c r="T409" s="159" t="s">
        <v>62</v>
      </c>
      <c r="U409" s="159" t="s">
        <v>111</v>
      </c>
      <c r="V409" s="154">
        <v>46007</v>
      </c>
      <c r="W409" s="154" t="s">
        <v>126</v>
      </c>
      <c r="X409" s="154" t="s">
        <v>126</v>
      </c>
      <c r="Y409" s="160" t="s">
        <v>929</v>
      </c>
      <c r="Z409" s="160" t="s">
        <v>166</v>
      </c>
      <c r="AA409" s="153">
        <v>100</v>
      </c>
      <c r="AB409" s="153">
        <v>1.57</v>
      </c>
      <c r="AC409" s="182">
        <f t="shared" si="14"/>
        <v>40.56959714390036</v>
      </c>
      <c r="AD409" s="153" t="str">
        <f t="shared" si="15"/>
        <v>OBESIDADE III</v>
      </c>
      <c r="AE409" s="233" t="s">
        <v>135</v>
      </c>
      <c r="AF409" s="153" t="s">
        <v>130</v>
      </c>
      <c r="AG409" s="159"/>
      <c r="AH409" s="153"/>
      <c r="AI409" s="161"/>
      <c r="AJ409" s="153"/>
      <c r="AK409" s="153"/>
      <c r="AL409" s="207" t="s">
        <v>131</v>
      </c>
      <c r="AM409" s="207"/>
      <c r="AN409" s="207"/>
      <c r="AO409" s="207" t="str">
        <f ca="1">IF(R409="","",IF(R409&gt;TODAY(),"0 meses",DATEDIF(R409,TODAY(),"m") &amp; " meses"))</f>
        <v>5 meses</v>
      </c>
      <c r="AP409" s="147" t="s">
        <v>67</v>
      </c>
      <c r="AQ409" s="147" t="s">
        <v>67</v>
      </c>
      <c r="AR409" s="147"/>
      <c r="AS409" s="209" t="s">
        <v>68</v>
      </c>
      <c r="AT409" s="223" t="str">
        <f>MONTH(B409)&amp;"/"&amp;YEAR(B409)</f>
        <v>1/2024</v>
      </c>
      <c r="AU409" s="223">
        <f>WEEKNUM(B409)-WEEKNUM(EOMONTH(B409,-1)+1)+1</f>
        <v>1</v>
      </c>
      <c r="AV409" s="209" t="str">
        <f>MONTH(R409)&amp;"/"&amp;YEAR(R409)</f>
        <v>12/2025</v>
      </c>
      <c r="AW409" s="209">
        <f>WEEKNUM(R409)-WEEKNUM(EOMONTH(R409,-1)+1)+1</f>
        <v>3</v>
      </c>
      <c r="AX409" s="209">
        <f>IF(BB409="S",IF(Q409="1. Aceitou o programa",R409-B409,0),0)</f>
        <v>715</v>
      </c>
      <c r="AY409" s="209">
        <f>IF(BB409="S",IF(AND(S409&lt;&gt;"",R409&lt;&gt;""),S409-R409,0),0)</f>
        <v>0</v>
      </c>
      <c r="AZ409" s="209">
        <f>IF(BB409="S",IF(Q409="1. Aceitou o programa",IF(OR(X409="Não se Aplica",X409=""),IF(OR(W409="Não se Aplica",W409=""),0,W409-V409),AVERAGE(X409-W409,W409-V409)),0),0)</f>
        <v>0</v>
      </c>
      <c r="BA409" s="209">
        <f>IF(BB409="S",IF(AND(Q409="1. Aceitou o programa",AH409="Realizada"),IFERROR(IF(AG409="",0,AG409-R409),0),0),0)</f>
        <v>0</v>
      </c>
      <c r="BB409" s="209" t="str">
        <f>_xlfn.XLOOKUP(U409,'Lista Suspensa'!$AA$20:$AA$23,'Lista Suspensa'!$AB$20:$AB$23,"N/A")</f>
        <v>S</v>
      </c>
    </row>
    <row r="410" spans="1:54" ht="12" customHeight="1">
      <c r="A410" s="151" t="s">
        <v>121</v>
      </c>
      <c r="B410" s="152">
        <v>45292</v>
      </c>
      <c r="C410" s="153" t="s">
        <v>122</v>
      </c>
      <c r="D410" s="153" t="s">
        <v>56</v>
      </c>
      <c r="E410" s="244">
        <v>86175177</v>
      </c>
      <c r="F410" s="144" t="s">
        <v>930</v>
      </c>
      <c r="G410" s="230"/>
      <c r="H410" s="154">
        <v>32891</v>
      </c>
      <c r="I410" s="153">
        <v>36</v>
      </c>
      <c r="J410" s="148" t="s">
        <v>70</v>
      </c>
      <c r="K410" s="153"/>
      <c r="L410" s="153"/>
      <c r="M410" s="153"/>
      <c r="N410" s="153"/>
      <c r="O410" s="155" t="s">
        <v>931</v>
      </c>
      <c r="P410" s="156" t="s">
        <v>60</v>
      </c>
      <c r="Q410" s="157" t="s">
        <v>110</v>
      </c>
      <c r="R410" s="158">
        <v>46007</v>
      </c>
      <c r="S410" s="159"/>
      <c r="T410" s="159" t="s">
        <v>62</v>
      </c>
      <c r="U410" s="159" t="s">
        <v>111</v>
      </c>
      <c r="V410" s="154">
        <v>46007</v>
      </c>
      <c r="W410" s="154" t="s">
        <v>126</v>
      </c>
      <c r="X410" s="154" t="s">
        <v>126</v>
      </c>
      <c r="Y410" s="160"/>
      <c r="Z410" s="160" t="s">
        <v>166</v>
      </c>
      <c r="AA410" s="153">
        <v>96</v>
      </c>
      <c r="AB410" s="153">
        <v>1.66</v>
      </c>
      <c r="AC410" s="182">
        <f t="shared" si="14"/>
        <v>34.838147771810135</v>
      </c>
      <c r="AD410" s="153" t="str">
        <f t="shared" si="15"/>
        <v>OBESIDADE I</v>
      </c>
      <c r="AE410" s="233" t="s">
        <v>135</v>
      </c>
      <c r="AF410" s="153" t="s">
        <v>130</v>
      </c>
      <c r="AG410" s="159"/>
      <c r="AH410" s="153"/>
      <c r="AI410" s="161"/>
      <c r="AJ410" s="153"/>
      <c r="AK410" s="153"/>
      <c r="AL410" s="207" t="s">
        <v>131</v>
      </c>
      <c r="AM410" s="207"/>
      <c r="AN410" s="207"/>
      <c r="AO410" s="207" t="str">
        <f ca="1">IF(R410="","",IF(R410&gt;TODAY(),"0 meses",DATEDIF(R410,TODAY(),"m") &amp; " meses"))</f>
        <v>5 meses</v>
      </c>
      <c r="AP410" s="147" t="s">
        <v>67</v>
      </c>
      <c r="AQ410" s="147" t="s">
        <v>67</v>
      </c>
      <c r="AR410" s="147"/>
      <c r="AS410" s="209" t="s">
        <v>68</v>
      </c>
      <c r="AT410" s="223" t="str">
        <f>MONTH(B410)&amp;"/"&amp;YEAR(B410)</f>
        <v>1/2024</v>
      </c>
      <c r="AU410" s="223">
        <f>WEEKNUM(B410)-WEEKNUM(EOMONTH(B410,-1)+1)+1</f>
        <v>1</v>
      </c>
      <c r="AV410" s="209" t="str">
        <f>MONTH(R410)&amp;"/"&amp;YEAR(R410)</f>
        <v>12/2025</v>
      </c>
      <c r="AW410" s="209">
        <f>WEEKNUM(R410)-WEEKNUM(EOMONTH(R410,-1)+1)+1</f>
        <v>3</v>
      </c>
      <c r="AX410" s="209">
        <f>IF(BB410="S",IF(Q410="1. Aceitou o programa",R410-B410,0),0)</f>
        <v>715</v>
      </c>
      <c r="AY410" s="209">
        <f>IF(BB410="S",IF(AND(S410&lt;&gt;"",R410&lt;&gt;""),S410-R410,0),0)</f>
        <v>0</v>
      </c>
      <c r="AZ410" s="209">
        <f>IF(BB410="S",IF(Q410="1. Aceitou o programa",IF(OR(X410="Não se Aplica",X410=""),IF(OR(W410="Não se Aplica",W410=""),0,W410-V410),AVERAGE(X410-W410,W410-V410)),0),0)</f>
        <v>0</v>
      </c>
      <c r="BA410" s="209">
        <f>IF(BB410="S",IF(AND(Q410="1. Aceitou o programa",AH410="Realizada"),IFERROR(IF(AG410="",0,AG410-R410),0),0),0)</f>
        <v>0</v>
      </c>
      <c r="BB410" s="209" t="str">
        <f>_xlfn.XLOOKUP(U410,'Lista Suspensa'!$AA$20:$AA$23,'Lista Suspensa'!$AB$20:$AB$23,"N/A")</f>
        <v>S</v>
      </c>
    </row>
    <row r="411" spans="1:54" ht="12" customHeight="1">
      <c r="A411" s="151" t="s">
        <v>121</v>
      </c>
      <c r="B411" s="152">
        <v>45292</v>
      </c>
      <c r="C411" s="153" t="s">
        <v>122</v>
      </c>
      <c r="D411" s="153" t="s">
        <v>56</v>
      </c>
      <c r="E411" s="244">
        <v>94822863</v>
      </c>
      <c r="F411" s="144" t="s">
        <v>932</v>
      </c>
      <c r="G411" s="230"/>
      <c r="H411" s="154">
        <v>35863</v>
      </c>
      <c r="I411" s="153">
        <v>28</v>
      </c>
      <c r="J411" s="148" t="s">
        <v>58</v>
      </c>
      <c r="K411" s="153"/>
      <c r="L411" s="153"/>
      <c r="M411" s="153"/>
      <c r="N411" s="153"/>
      <c r="O411" s="155" t="s">
        <v>933</v>
      </c>
      <c r="P411" s="156" t="s">
        <v>60</v>
      </c>
      <c r="Q411" s="157" t="s">
        <v>110</v>
      </c>
      <c r="R411" s="158">
        <v>46007</v>
      </c>
      <c r="S411" s="159"/>
      <c r="T411" s="159" t="s">
        <v>62</v>
      </c>
      <c r="U411" s="159" t="s">
        <v>111</v>
      </c>
      <c r="V411" s="154">
        <v>46007</v>
      </c>
      <c r="W411" s="154" t="s">
        <v>126</v>
      </c>
      <c r="X411" s="154" t="s">
        <v>126</v>
      </c>
      <c r="Y411" s="160"/>
      <c r="Z411" s="160" t="s">
        <v>128</v>
      </c>
      <c r="AA411" s="153">
        <v>143</v>
      </c>
      <c r="AB411" s="153">
        <v>1.74</v>
      </c>
      <c r="AC411" s="182">
        <f t="shared" si="14"/>
        <v>47.232131060906326</v>
      </c>
      <c r="AD411" s="153" t="str">
        <f t="shared" si="15"/>
        <v>OBESIDADE III</v>
      </c>
      <c r="AE411" s="233" t="s">
        <v>135</v>
      </c>
      <c r="AF411" s="153" t="s">
        <v>130</v>
      </c>
      <c r="AG411" s="159"/>
      <c r="AH411" s="153"/>
      <c r="AI411" s="161"/>
      <c r="AJ411" s="153"/>
      <c r="AK411" s="153"/>
      <c r="AL411" s="207" t="s">
        <v>131</v>
      </c>
      <c r="AM411" s="207"/>
      <c r="AN411" s="207"/>
      <c r="AO411" s="207" t="str">
        <f ca="1">IF(R411="","",IF(R411&gt;TODAY(),"0 meses",DATEDIF(R411,TODAY(),"m") &amp; " meses"))</f>
        <v>5 meses</v>
      </c>
      <c r="AP411" s="147" t="s">
        <v>67</v>
      </c>
      <c r="AQ411" s="147" t="s">
        <v>67</v>
      </c>
      <c r="AR411" s="147"/>
      <c r="AS411" s="209" t="s">
        <v>68</v>
      </c>
      <c r="AT411" s="223" t="str">
        <f>MONTH(B411)&amp;"/"&amp;YEAR(B411)</f>
        <v>1/2024</v>
      </c>
      <c r="AU411" s="223">
        <f>WEEKNUM(B411)-WEEKNUM(EOMONTH(B411,-1)+1)+1</f>
        <v>1</v>
      </c>
      <c r="AV411" s="209" t="str">
        <f>MONTH(R411)&amp;"/"&amp;YEAR(R411)</f>
        <v>12/2025</v>
      </c>
      <c r="AW411" s="209">
        <f>WEEKNUM(R411)-WEEKNUM(EOMONTH(R411,-1)+1)+1</f>
        <v>3</v>
      </c>
      <c r="AX411" s="209">
        <f>IF(BB411="S",IF(Q411="1. Aceitou o programa",R411-B411,0),0)</f>
        <v>715</v>
      </c>
      <c r="AY411" s="209">
        <f>IF(BB411="S",IF(AND(S411&lt;&gt;"",R411&lt;&gt;""),S411-R411,0),0)</f>
        <v>0</v>
      </c>
      <c r="AZ411" s="209">
        <f>IF(BB411="S",IF(Q411="1. Aceitou o programa",IF(OR(X411="Não se Aplica",X411=""),IF(OR(W411="Não se Aplica",W411=""),0,W411-V411),AVERAGE(X411-W411,W411-V411)),0),0)</f>
        <v>0</v>
      </c>
      <c r="BA411" s="209">
        <f>IF(BB411="S",IF(AND(Q411="1. Aceitou o programa",AH411="Realizada"),IFERROR(IF(AG411="",0,AG411-R411),0),0),0)</f>
        <v>0</v>
      </c>
      <c r="BB411" s="209" t="str">
        <f>_xlfn.XLOOKUP(U411,'Lista Suspensa'!$AA$20:$AA$23,'Lista Suspensa'!$AB$20:$AB$23,"N/A")</f>
        <v>S</v>
      </c>
    </row>
    <row r="412" spans="1:54" ht="12" customHeight="1">
      <c r="A412" s="151" t="s">
        <v>121</v>
      </c>
      <c r="B412" s="152">
        <v>45292</v>
      </c>
      <c r="C412" s="153" t="s">
        <v>122</v>
      </c>
      <c r="D412" s="153" t="s">
        <v>56</v>
      </c>
      <c r="E412" s="244">
        <v>94780405</v>
      </c>
      <c r="F412" s="144" t="s">
        <v>934</v>
      </c>
      <c r="G412" s="230"/>
      <c r="H412" s="154">
        <v>36516</v>
      </c>
      <c r="I412" s="153">
        <v>26</v>
      </c>
      <c r="J412" s="148" t="s">
        <v>70</v>
      </c>
      <c r="K412" s="153"/>
      <c r="L412" s="153"/>
      <c r="M412" s="153"/>
      <c r="N412" s="153"/>
      <c r="O412" s="155" t="s">
        <v>935</v>
      </c>
      <c r="P412" s="156" t="s">
        <v>60</v>
      </c>
      <c r="Q412" s="157" t="s">
        <v>110</v>
      </c>
      <c r="R412" s="158">
        <v>46007</v>
      </c>
      <c r="S412" s="159"/>
      <c r="T412" s="159" t="s">
        <v>62</v>
      </c>
      <c r="U412" s="159" t="s">
        <v>111</v>
      </c>
      <c r="V412" s="154">
        <v>46007</v>
      </c>
      <c r="W412" s="154" t="s">
        <v>126</v>
      </c>
      <c r="X412" s="154" t="s">
        <v>126</v>
      </c>
      <c r="Y412" s="160"/>
      <c r="Z412" s="160" t="s">
        <v>128</v>
      </c>
      <c r="AA412" s="153">
        <v>150</v>
      </c>
      <c r="AB412" s="153">
        <v>1.7</v>
      </c>
      <c r="AC412" s="182">
        <f t="shared" si="14"/>
        <v>51.903114186851219</v>
      </c>
      <c r="AD412" s="153" t="str">
        <f t="shared" si="15"/>
        <v>OBESIDADE III</v>
      </c>
      <c r="AE412" s="233" t="s">
        <v>135</v>
      </c>
      <c r="AF412" s="153" t="s">
        <v>130</v>
      </c>
      <c r="AG412" s="159"/>
      <c r="AH412" s="153"/>
      <c r="AI412" s="161"/>
      <c r="AJ412" s="153"/>
      <c r="AK412" s="153"/>
      <c r="AL412" s="207" t="s">
        <v>143</v>
      </c>
      <c r="AM412" s="207"/>
      <c r="AN412" s="207"/>
      <c r="AO412" s="207" t="str">
        <f ca="1">IF(R412="","",IF(R412&gt;TODAY(),"0 meses",DATEDIF(R412,TODAY(),"m") &amp; " meses"))</f>
        <v>5 meses</v>
      </c>
      <c r="AP412" s="147" t="s">
        <v>67</v>
      </c>
      <c r="AQ412" s="147" t="s">
        <v>67</v>
      </c>
      <c r="AR412" s="147"/>
      <c r="AS412" s="209" t="s">
        <v>68</v>
      </c>
      <c r="AT412" s="223" t="str">
        <f>MONTH(B412)&amp;"/"&amp;YEAR(B412)</f>
        <v>1/2024</v>
      </c>
      <c r="AU412" s="223">
        <f>WEEKNUM(B412)-WEEKNUM(EOMONTH(B412,-1)+1)+1</f>
        <v>1</v>
      </c>
      <c r="AV412" s="209" t="str">
        <f>MONTH(R412)&amp;"/"&amp;YEAR(R412)</f>
        <v>12/2025</v>
      </c>
      <c r="AW412" s="209">
        <f>WEEKNUM(R412)-WEEKNUM(EOMONTH(R412,-1)+1)+1</f>
        <v>3</v>
      </c>
      <c r="AX412" s="209">
        <f>IF(BB412="S",IF(Q412="1. Aceitou o programa",R412-B412,0),0)</f>
        <v>715</v>
      </c>
      <c r="AY412" s="209">
        <f>IF(BB412="S",IF(AND(S412&lt;&gt;"",R412&lt;&gt;""),S412-R412,0),0)</f>
        <v>0</v>
      </c>
      <c r="AZ412" s="209">
        <f>IF(BB412="S",IF(Q412="1. Aceitou o programa",IF(OR(X412="Não se Aplica",X412=""),IF(OR(W412="Não se Aplica",W412=""),0,W412-V412),AVERAGE(X412-W412,W412-V412)),0),0)</f>
        <v>0</v>
      </c>
      <c r="BA412" s="209">
        <f>IF(BB412="S",IF(AND(Q412="1. Aceitou o programa",AH412="Realizada"),IFERROR(IF(AG412="",0,AG412-R412),0),0),0)</f>
        <v>0</v>
      </c>
      <c r="BB412" s="209" t="str">
        <f>_xlfn.XLOOKUP(U412,'Lista Suspensa'!$AA$20:$AA$23,'Lista Suspensa'!$AB$20:$AB$23,"N/A")</f>
        <v>S</v>
      </c>
    </row>
    <row r="413" spans="1:54" ht="12" customHeight="1">
      <c r="A413" s="151" t="s">
        <v>121</v>
      </c>
      <c r="B413" s="152">
        <v>45292</v>
      </c>
      <c r="C413" s="153" t="s">
        <v>122</v>
      </c>
      <c r="D413" s="153" t="s">
        <v>274</v>
      </c>
      <c r="E413" s="244">
        <v>84509056</v>
      </c>
      <c r="F413" s="144" t="s">
        <v>936</v>
      </c>
      <c r="G413" s="230"/>
      <c r="H413" s="154">
        <v>23649</v>
      </c>
      <c r="I413" s="153">
        <v>61</v>
      </c>
      <c r="J413" s="148" t="s">
        <v>70</v>
      </c>
      <c r="K413" s="153" t="s">
        <v>101</v>
      </c>
      <c r="L413" s="153"/>
      <c r="M413" s="153"/>
      <c r="N413" s="153"/>
      <c r="O413" s="155">
        <v>21994717663</v>
      </c>
      <c r="P413" s="156" t="s">
        <v>60</v>
      </c>
      <c r="Q413" s="157" t="s">
        <v>110</v>
      </c>
      <c r="R413" s="158">
        <v>46008</v>
      </c>
      <c r="S413" s="159"/>
      <c r="T413" s="159" t="s">
        <v>62</v>
      </c>
      <c r="U413" s="159" t="s">
        <v>111</v>
      </c>
      <c r="V413" s="154">
        <v>46008</v>
      </c>
      <c r="W413" s="154" t="s">
        <v>126</v>
      </c>
      <c r="X413" s="154" t="s">
        <v>126</v>
      </c>
      <c r="Y413" s="160"/>
      <c r="Z413" s="160" t="s">
        <v>65</v>
      </c>
      <c r="AA413" s="153">
        <v>151</v>
      </c>
      <c r="AB413" s="153">
        <v>1.59</v>
      </c>
      <c r="AC413" s="182">
        <f t="shared" si="14"/>
        <v>59.728649974288984</v>
      </c>
      <c r="AD413" s="153" t="str">
        <f t="shared" si="15"/>
        <v>OBESIDADE III</v>
      </c>
      <c r="AE413" s="233" t="s">
        <v>300</v>
      </c>
      <c r="AF413" s="153" t="s">
        <v>130</v>
      </c>
      <c r="AG413" s="159"/>
      <c r="AH413" s="153"/>
      <c r="AI413" s="161"/>
      <c r="AJ413" s="153"/>
      <c r="AK413" s="153"/>
      <c r="AL413" s="207" t="s">
        <v>143</v>
      </c>
      <c r="AM413" s="207"/>
      <c r="AN413" s="207"/>
      <c r="AO413" s="207" t="str">
        <f ca="1">IF(R413="","",IF(R413&gt;TODAY(),"0 meses",DATEDIF(R413,TODAY(),"m") &amp; " meses"))</f>
        <v>5 meses</v>
      </c>
      <c r="AP413" s="147" t="s">
        <v>67</v>
      </c>
      <c r="AQ413" s="147" t="s">
        <v>67</v>
      </c>
      <c r="AR413" s="147"/>
      <c r="AS413" s="209" t="s">
        <v>68</v>
      </c>
      <c r="AT413" s="223" t="str">
        <f>MONTH(B413)&amp;"/"&amp;YEAR(B413)</f>
        <v>1/2024</v>
      </c>
      <c r="AU413" s="223">
        <f>WEEKNUM(B413)-WEEKNUM(EOMONTH(B413,-1)+1)+1</f>
        <v>1</v>
      </c>
      <c r="AV413" s="209" t="str">
        <f>MONTH(R413)&amp;"/"&amp;YEAR(R413)</f>
        <v>12/2025</v>
      </c>
      <c r="AW413" s="209">
        <f>WEEKNUM(R413)-WEEKNUM(EOMONTH(R413,-1)+1)+1</f>
        <v>3</v>
      </c>
      <c r="AX413" s="209">
        <f>IF(BB413="S",IF(Q413="1. Aceitou o programa",R413-B413,0),0)</f>
        <v>716</v>
      </c>
      <c r="AY413" s="209">
        <f>IF(BB413="S",IF(AND(S413&lt;&gt;"",R413&lt;&gt;""),S413-R413,0),0)</f>
        <v>0</v>
      </c>
      <c r="AZ413" s="209">
        <f>IF(BB413="S",IF(Q413="1. Aceitou o programa",IF(OR(X413="Não se Aplica",X413=""),IF(OR(W413="Não se Aplica",W413=""),0,W413-V413),AVERAGE(X413-W413,W413-V413)),0),0)</f>
        <v>0</v>
      </c>
      <c r="BA413" s="209">
        <f>IF(BB413="S",IF(AND(Q413="1. Aceitou o programa",AH413="Realizada"),IFERROR(IF(AG413="",0,AG413-R413),0),0),0)</f>
        <v>0</v>
      </c>
      <c r="BB413" s="209" t="str">
        <f>_xlfn.XLOOKUP(U413,'Lista Suspensa'!$AA$20:$AA$23,'Lista Suspensa'!$AB$20:$AB$23,"N/A")</f>
        <v>S</v>
      </c>
    </row>
    <row r="414" spans="1:54" ht="12" customHeight="1">
      <c r="A414" s="151" t="s">
        <v>121</v>
      </c>
      <c r="B414" s="152">
        <v>45292</v>
      </c>
      <c r="C414" s="153" t="s">
        <v>122</v>
      </c>
      <c r="D414" s="153" t="s">
        <v>56</v>
      </c>
      <c r="E414" s="244">
        <v>83244153</v>
      </c>
      <c r="F414" s="144" t="s">
        <v>937</v>
      </c>
      <c r="G414" s="230"/>
      <c r="H414" s="154">
        <v>31339</v>
      </c>
      <c r="I414" s="153">
        <v>40</v>
      </c>
      <c r="J414" s="148" t="s">
        <v>70</v>
      </c>
      <c r="K414" s="153"/>
      <c r="L414" s="153"/>
      <c r="M414" s="153"/>
      <c r="N414" s="153"/>
      <c r="O414" s="155" t="s">
        <v>938</v>
      </c>
      <c r="P414" s="156" t="s">
        <v>60</v>
      </c>
      <c r="Q414" s="157" t="s">
        <v>110</v>
      </c>
      <c r="R414" s="158">
        <v>46008</v>
      </c>
      <c r="S414" s="159"/>
      <c r="T414" s="159" t="s">
        <v>62</v>
      </c>
      <c r="U414" s="159" t="s">
        <v>111</v>
      </c>
      <c r="V414" s="154">
        <v>46008</v>
      </c>
      <c r="W414" s="154" t="s">
        <v>126</v>
      </c>
      <c r="X414" s="154" t="s">
        <v>126</v>
      </c>
      <c r="Y414" s="160"/>
      <c r="Z414" s="160" t="s">
        <v>128</v>
      </c>
      <c r="AA414" s="153">
        <v>109</v>
      </c>
      <c r="AB414" s="153">
        <v>1.77</v>
      </c>
      <c r="AC414" s="182">
        <f t="shared" si="14"/>
        <v>34.792045708449038</v>
      </c>
      <c r="AD414" s="153" t="str">
        <f t="shared" si="15"/>
        <v>OBESIDADE I</v>
      </c>
      <c r="AE414" s="233" t="s">
        <v>135</v>
      </c>
      <c r="AF414" s="153" t="s">
        <v>130</v>
      </c>
      <c r="AG414" s="159"/>
      <c r="AH414" s="153"/>
      <c r="AI414" s="161"/>
      <c r="AJ414" s="153"/>
      <c r="AK414" s="153"/>
      <c r="AL414" s="207" t="s">
        <v>131</v>
      </c>
      <c r="AM414" s="207"/>
      <c r="AN414" s="207"/>
      <c r="AO414" s="207" t="str">
        <f ca="1">IF(R414="","",IF(R414&gt;TODAY(),"0 meses",DATEDIF(R414,TODAY(),"m") &amp; " meses"))</f>
        <v>5 meses</v>
      </c>
      <c r="AP414" s="147" t="s">
        <v>67</v>
      </c>
      <c r="AQ414" s="147" t="s">
        <v>67</v>
      </c>
      <c r="AR414" s="147"/>
      <c r="AS414" s="209" t="s">
        <v>68</v>
      </c>
      <c r="AT414" s="223" t="str">
        <f>MONTH(B414)&amp;"/"&amp;YEAR(B414)</f>
        <v>1/2024</v>
      </c>
      <c r="AU414" s="223">
        <f>WEEKNUM(B414)-WEEKNUM(EOMONTH(B414,-1)+1)+1</f>
        <v>1</v>
      </c>
      <c r="AV414" s="209" t="str">
        <f>MONTH(R414)&amp;"/"&amp;YEAR(R414)</f>
        <v>12/2025</v>
      </c>
      <c r="AW414" s="209">
        <f>WEEKNUM(R414)-WEEKNUM(EOMONTH(R414,-1)+1)+1</f>
        <v>3</v>
      </c>
      <c r="AX414" s="209">
        <f>IF(BB414="S",IF(Q414="1. Aceitou o programa",R414-B414,0),0)</f>
        <v>716</v>
      </c>
      <c r="AY414" s="209">
        <f>IF(BB414="S",IF(AND(S414&lt;&gt;"",R414&lt;&gt;""),S414-R414,0),0)</f>
        <v>0</v>
      </c>
      <c r="AZ414" s="209">
        <f>IF(BB414="S",IF(Q414="1. Aceitou o programa",IF(OR(X414="Não se Aplica",X414=""),IF(OR(W414="Não se Aplica",W414=""),0,W414-V414),AVERAGE(X414-W414,W414-V414)),0),0)</f>
        <v>0</v>
      </c>
      <c r="BA414" s="209">
        <f>IF(BB414="S",IF(AND(Q414="1. Aceitou o programa",AH414="Realizada"),IFERROR(IF(AG414="",0,AG414-R414),0),0),0)</f>
        <v>0</v>
      </c>
      <c r="BB414" s="209" t="str">
        <f>_xlfn.XLOOKUP(U414,'Lista Suspensa'!$AA$20:$AA$23,'Lista Suspensa'!$AB$20:$AB$23,"N/A")</f>
        <v>S</v>
      </c>
    </row>
    <row r="415" spans="1:54" ht="12" customHeight="1">
      <c r="A415" s="151" t="s">
        <v>121</v>
      </c>
      <c r="B415" s="152">
        <v>45292</v>
      </c>
      <c r="C415" s="153" t="s">
        <v>122</v>
      </c>
      <c r="D415" s="153" t="s">
        <v>56</v>
      </c>
      <c r="E415" s="244">
        <v>93911714</v>
      </c>
      <c r="F415" s="144" t="s">
        <v>939</v>
      </c>
      <c r="G415" s="230"/>
      <c r="H415" s="154">
        <v>33081</v>
      </c>
      <c r="I415" s="153">
        <v>35</v>
      </c>
      <c r="J415" s="148" t="s">
        <v>70</v>
      </c>
      <c r="K415" s="153"/>
      <c r="L415" s="153"/>
      <c r="M415" s="153"/>
      <c r="N415" s="153"/>
      <c r="O415" s="155" t="s">
        <v>940</v>
      </c>
      <c r="P415" s="156" t="s">
        <v>60</v>
      </c>
      <c r="Q415" s="157" t="s">
        <v>110</v>
      </c>
      <c r="R415" s="158">
        <v>46008</v>
      </c>
      <c r="S415" s="159"/>
      <c r="T415" s="159" t="s">
        <v>62</v>
      </c>
      <c r="U415" s="159" t="s">
        <v>111</v>
      </c>
      <c r="V415" s="154">
        <v>46008</v>
      </c>
      <c r="W415" s="154" t="s">
        <v>126</v>
      </c>
      <c r="X415" s="154" t="s">
        <v>126</v>
      </c>
      <c r="Y415" s="160"/>
      <c r="Z415" s="160" t="s">
        <v>201</v>
      </c>
      <c r="AA415" s="153">
        <v>142</v>
      </c>
      <c r="AB415" s="153">
        <v>1.68</v>
      </c>
      <c r="AC415" s="182">
        <f t="shared" si="14"/>
        <v>50.311791383219962</v>
      </c>
      <c r="AD415" s="153" t="str">
        <f t="shared" si="15"/>
        <v>OBESIDADE III</v>
      </c>
      <c r="AE415" s="233" t="s">
        <v>135</v>
      </c>
      <c r="AF415" s="153" t="s">
        <v>130</v>
      </c>
      <c r="AG415" s="159"/>
      <c r="AH415" s="153"/>
      <c r="AI415" s="161"/>
      <c r="AJ415" s="153"/>
      <c r="AK415" s="153"/>
      <c r="AL415" s="207" t="s">
        <v>143</v>
      </c>
      <c r="AM415" s="207"/>
      <c r="AN415" s="207"/>
      <c r="AO415" s="207" t="str">
        <f ca="1">IF(R415="","",IF(R415&gt;TODAY(),"0 meses",DATEDIF(R415,TODAY(),"m") &amp; " meses"))</f>
        <v>5 meses</v>
      </c>
      <c r="AP415" s="147" t="s">
        <v>67</v>
      </c>
      <c r="AQ415" s="147" t="s">
        <v>67</v>
      </c>
      <c r="AR415" s="147"/>
      <c r="AS415" s="209" t="s">
        <v>68</v>
      </c>
      <c r="AT415" s="223" t="str">
        <f>MONTH(B415)&amp;"/"&amp;YEAR(B415)</f>
        <v>1/2024</v>
      </c>
      <c r="AU415" s="223">
        <f>WEEKNUM(B415)-WEEKNUM(EOMONTH(B415,-1)+1)+1</f>
        <v>1</v>
      </c>
      <c r="AV415" s="209" t="str">
        <f>MONTH(R415)&amp;"/"&amp;YEAR(R415)</f>
        <v>12/2025</v>
      </c>
      <c r="AW415" s="209">
        <f>WEEKNUM(R415)-WEEKNUM(EOMONTH(R415,-1)+1)+1</f>
        <v>3</v>
      </c>
      <c r="AX415" s="209">
        <f>IF(BB415="S",IF(Q415="1. Aceitou o programa",R415-B415,0),0)</f>
        <v>716</v>
      </c>
      <c r="AY415" s="209">
        <f>IF(BB415="S",IF(AND(S415&lt;&gt;"",R415&lt;&gt;""),S415-R415,0),0)</f>
        <v>0</v>
      </c>
      <c r="AZ415" s="209">
        <f>IF(BB415="S",IF(Q415="1. Aceitou o programa",IF(OR(X415="Não se Aplica",X415=""),IF(OR(W415="Não se Aplica",W415=""),0,W415-V415),AVERAGE(X415-W415,W415-V415)),0),0)</f>
        <v>0</v>
      </c>
      <c r="BA415" s="209">
        <f>IF(BB415="S",IF(AND(Q415="1. Aceitou o programa",AH415="Realizada"),IFERROR(IF(AG415="",0,AG415-R415),0),0),0)</f>
        <v>0</v>
      </c>
      <c r="BB415" s="209" t="str">
        <f>_xlfn.XLOOKUP(U415,'Lista Suspensa'!$AA$20:$AA$23,'Lista Suspensa'!$AB$20:$AB$23,"N/A")</f>
        <v>S</v>
      </c>
    </row>
    <row r="416" spans="1:54" ht="12" customHeight="1">
      <c r="A416" s="151" t="s">
        <v>67</v>
      </c>
      <c r="B416" s="152">
        <v>46030</v>
      </c>
      <c r="C416" s="153" t="s">
        <v>122</v>
      </c>
      <c r="D416" s="153" t="s">
        <v>171</v>
      </c>
      <c r="E416" s="244">
        <v>93088649</v>
      </c>
      <c r="F416" s="144" t="s">
        <v>941</v>
      </c>
      <c r="G416" s="230"/>
      <c r="H416" s="154">
        <v>31811</v>
      </c>
      <c r="I416" s="153">
        <v>39</v>
      </c>
      <c r="J416" s="148" t="s">
        <v>70</v>
      </c>
      <c r="K416" s="153"/>
      <c r="L416" s="153"/>
      <c r="M416" s="153"/>
      <c r="N416" s="153">
        <v>120</v>
      </c>
      <c r="O416" s="155" t="s">
        <v>942</v>
      </c>
      <c r="P416" s="156" t="s">
        <v>60</v>
      </c>
      <c r="Q416" s="157" t="s">
        <v>110</v>
      </c>
      <c r="R416" s="158">
        <v>46009</v>
      </c>
      <c r="S416" s="159"/>
      <c r="T416" s="159" t="s">
        <v>62</v>
      </c>
      <c r="U416" s="159" t="s">
        <v>111</v>
      </c>
      <c r="V416" s="154">
        <v>46009</v>
      </c>
      <c r="W416" s="154" t="s">
        <v>126</v>
      </c>
      <c r="X416" s="154" t="s">
        <v>126</v>
      </c>
      <c r="Y416" s="160" t="s">
        <v>943</v>
      </c>
      <c r="Z416" s="160" t="s">
        <v>134</v>
      </c>
      <c r="AA416" s="153">
        <v>107.2</v>
      </c>
      <c r="AB416" s="153">
        <v>1.7</v>
      </c>
      <c r="AC416" s="182">
        <f t="shared" si="14"/>
        <v>37.093425605536339</v>
      </c>
      <c r="AD416" s="153" t="str">
        <f t="shared" si="15"/>
        <v>OBESIDADE II</v>
      </c>
      <c r="AE416" s="233" t="s">
        <v>135</v>
      </c>
      <c r="AF416" s="153" t="s">
        <v>161</v>
      </c>
      <c r="AG416" s="159" t="s">
        <v>944</v>
      </c>
      <c r="AH416" s="153"/>
      <c r="AI416" s="161"/>
      <c r="AJ416" s="153"/>
      <c r="AK416" s="153"/>
      <c r="AL416" s="207" t="s">
        <v>131</v>
      </c>
      <c r="AM416" s="207"/>
      <c r="AN416" s="207"/>
      <c r="AO416" s="207" t="str">
        <f ca="1">IF(R416="","",IF(R416&gt;TODAY(),"0 meses",DATEDIF(R416,TODAY(),"m") &amp; " meses"))</f>
        <v>5 meses</v>
      </c>
      <c r="AP416" s="147" t="s">
        <v>67</v>
      </c>
      <c r="AQ416" s="147" t="s">
        <v>67</v>
      </c>
      <c r="AR416" s="147"/>
      <c r="AS416" s="209" t="s">
        <v>68</v>
      </c>
      <c r="AT416" s="223" t="str">
        <f>MONTH(B416)&amp;"/"&amp;YEAR(B416)</f>
        <v>1/2026</v>
      </c>
      <c r="AU416" s="223">
        <f>WEEKNUM(B416)-WEEKNUM(EOMONTH(B416,-1)+1)+1</f>
        <v>2</v>
      </c>
      <c r="AV416" s="209" t="str">
        <f>MONTH(R416)&amp;"/"&amp;YEAR(R416)</f>
        <v>12/2025</v>
      </c>
      <c r="AW416" s="209">
        <f>WEEKNUM(R416)-WEEKNUM(EOMONTH(R416,-1)+1)+1</f>
        <v>3</v>
      </c>
      <c r="AX416" s="209">
        <f>IF(BB416="S",IF(Q416="1. Aceitou o programa",R416-B416,0),0)</f>
        <v>-21</v>
      </c>
      <c r="AY416" s="209">
        <f>IF(BB416="S",IF(AND(S416&lt;&gt;"",R416&lt;&gt;""),S416-R416,0),0)</f>
        <v>0</v>
      </c>
      <c r="AZ416" s="209">
        <f>IF(BB416="S",IF(Q416="1. Aceitou o programa",IF(OR(X416="Não se Aplica",X416=""),IF(OR(W416="Não se Aplica",W416=""),0,W416-V416),AVERAGE(X416-W416,W416-V416)),0),0)</f>
        <v>0</v>
      </c>
      <c r="BA416" s="209">
        <f>IF(BB416="S",IF(AND(Q416="1. Aceitou o programa",AH416="Realizada"),IFERROR(IF(AG416="",0,AG416-R416),0),0),0)</f>
        <v>0</v>
      </c>
      <c r="BB416" s="209" t="str">
        <f>_xlfn.XLOOKUP(U416,'Lista Suspensa'!$AA$20:$AA$23,'Lista Suspensa'!$AB$20:$AB$23,"N/A")</f>
        <v>S</v>
      </c>
    </row>
    <row r="417" spans="1:54" ht="12" customHeight="1">
      <c r="A417" s="151" t="s">
        <v>121</v>
      </c>
      <c r="B417" s="152">
        <v>45292</v>
      </c>
      <c r="C417" s="153" t="s">
        <v>122</v>
      </c>
      <c r="D417" s="153" t="s">
        <v>171</v>
      </c>
      <c r="E417" s="244">
        <v>93282387</v>
      </c>
      <c r="F417" s="144" t="s">
        <v>945</v>
      </c>
      <c r="G417" s="230"/>
      <c r="H417" s="154">
        <v>32105</v>
      </c>
      <c r="I417" s="153">
        <v>38</v>
      </c>
      <c r="J417" s="148" t="s">
        <v>70</v>
      </c>
      <c r="K417" s="153"/>
      <c r="L417" s="153"/>
      <c r="M417" s="153"/>
      <c r="N417" s="153"/>
      <c r="O417" s="155">
        <v>21975418128</v>
      </c>
      <c r="P417" s="156" t="s">
        <v>60</v>
      </c>
      <c r="Q417" s="157" t="s">
        <v>110</v>
      </c>
      <c r="R417" s="158">
        <v>46009</v>
      </c>
      <c r="S417" s="159"/>
      <c r="T417" s="159" t="s">
        <v>62</v>
      </c>
      <c r="U417" s="159" t="s">
        <v>111</v>
      </c>
      <c r="V417" s="154">
        <v>46009</v>
      </c>
      <c r="W417" s="154" t="s">
        <v>126</v>
      </c>
      <c r="X417" s="154" t="s">
        <v>126</v>
      </c>
      <c r="Y417" s="160" t="s">
        <v>946</v>
      </c>
      <c r="Z417" s="160" t="s">
        <v>128</v>
      </c>
      <c r="AA417" s="153">
        <v>109</v>
      </c>
      <c r="AB417" s="153">
        <v>1.61</v>
      </c>
      <c r="AC417" s="182">
        <f t="shared" si="14"/>
        <v>42.050846803749849</v>
      </c>
      <c r="AD417" s="153" t="str">
        <f t="shared" si="15"/>
        <v>OBESIDADE III</v>
      </c>
      <c r="AE417" s="233" t="s">
        <v>947</v>
      </c>
      <c r="AF417" s="153" t="s">
        <v>130</v>
      </c>
      <c r="AG417" s="159"/>
      <c r="AH417" s="153"/>
      <c r="AI417" s="161"/>
      <c r="AJ417" s="153"/>
      <c r="AK417" s="153"/>
      <c r="AL417" s="207" t="s">
        <v>131</v>
      </c>
      <c r="AM417" s="207"/>
      <c r="AN417" s="207"/>
      <c r="AO417" s="207" t="str">
        <f ca="1">IF(R417="","",IF(R417&gt;TODAY(),"0 meses",DATEDIF(R417,TODAY(),"m") &amp; " meses"))</f>
        <v>5 meses</v>
      </c>
      <c r="AP417" s="147" t="s">
        <v>67</v>
      </c>
      <c r="AQ417" s="147" t="s">
        <v>67</v>
      </c>
      <c r="AR417" s="147"/>
      <c r="AS417" s="209" t="s">
        <v>68</v>
      </c>
      <c r="AT417" s="223" t="str">
        <f>MONTH(B417)&amp;"/"&amp;YEAR(B417)</f>
        <v>1/2024</v>
      </c>
      <c r="AU417" s="223">
        <f>WEEKNUM(B417)-WEEKNUM(EOMONTH(B417,-1)+1)+1</f>
        <v>1</v>
      </c>
      <c r="AV417" s="209" t="str">
        <f>MONTH(R417)&amp;"/"&amp;YEAR(R417)</f>
        <v>12/2025</v>
      </c>
      <c r="AW417" s="209">
        <f>WEEKNUM(R417)-WEEKNUM(EOMONTH(R417,-1)+1)+1</f>
        <v>3</v>
      </c>
      <c r="AX417" s="209">
        <f>IF(BB417="S",IF(Q417="1. Aceitou o programa",R417-B417,0),0)</f>
        <v>717</v>
      </c>
      <c r="AY417" s="209">
        <f>IF(BB417="S",IF(AND(S417&lt;&gt;"",R417&lt;&gt;""),S417-R417,0),0)</f>
        <v>0</v>
      </c>
      <c r="AZ417" s="209">
        <f>IF(BB417="S",IF(Q417="1. Aceitou o programa",IF(OR(X417="Não se Aplica",X417=""),IF(OR(W417="Não se Aplica",W417=""),0,W417-V417),AVERAGE(X417-W417,W417-V417)),0),0)</f>
        <v>0</v>
      </c>
      <c r="BA417" s="209">
        <f>IF(BB417="S",IF(AND(Q417="1. Aceitou o programa",AH417="Realizada"),IFERROR(IF(AG417="",0,AG417-R417),0),0),0)</f>
        <v>0</v>
      </c>
      <c r="BB417" s="209" t="str">
        <f>_xlfn.XLOOKUP(U417,'Lista Suspensa'!$AA$20:$AA$23,'Lista Suspensa'!$AB$20:$AB$23,"N/A")</f>
        <v>S</v>
      </c>
    </row>
    <row r="418" spans="1:54" ht="12" customHeight="1">
      <c r="A418" s="151" t="s">
        <v>121</v>
      </c>
      <c r="B418" s="152">
        <v>45292</v>
      </c>
      <c r="C418" s="153" t="s">
        <v>122</v>
      </c>
      <c r="D418" s="153" t="s">
        <v>56</v>
      </c>
      <c r="E418" s="244">
        <v>94025474</v>
      </c>
      <c r="F418" s="144" t="s">
        <v>948</v>
      </c>
      <c r="G418" s="230"/>
      <c r="H418" s="154">
        <v>33278</v>
      </c>
      <c r="I418" s="153">
        <v>35</v>
      </c>
      <c r="J418" s="148" t="s">
        <v>70</v>
      </c>
      <c r="K418" s="153"/>
      <c r="L418" s="153"/>
      <c r="M418" s="153"/>
      <c r="N418" s="153"/>
      <c r="O418" s="155" t="s">
        <v>949</v>
      </c>
      <c r="P418" s="156" t="s">
        <v>60</v>
      </c>
      <c r="Q418" s="157" t="s">
        <v>110</v>
      </c>
      <c r="R418" s="158">
        <v>46009</v>
      </c>
      <c r="S418" s="159"/>
      <c r="T418" s="159" t="s">
        <v>62</v>
      </c>
      <c r="U418" s="159" t="s">
        <v>111</v>
      </c>
      <c r="V418" s="154">
        <v>46009</v>
      </c>
      <c r="W418" s="154" t="s">
        <v>126</v>
      </c>
      <c r="X418" s="154" t="s">
        <v>126</v>
      </c>
      <c r="Y418" s="160"/>
      <c r="Z418" s="160" t="s">
        <v>134</v>
      </c>
      <c r="AA418" s="153">
        <v>92</v>
      </c>
      <c r="AB418" s="153">
        <v>1.64</v>
      </c>
      <c r="AC418" s="182">
        <f t="shared" si="14"/>
        <v>34.205829863176689</v>
      </c>
      <c r="AD418" s="153" t="str">
        <f t="shared" si="15"/>
        <v>OBESIDADE I</v>
      </c>
      <c r="AE418" s="233" t="s">
        <v>135</v>
      </c>
      <c r="AF418" s="153" t="s">
        <v>130</v>
      </c>
      <c r="AG418" s="159"/>
      <c r="AH418" s="153"/>
      <c r="AI418" s="161"/>
      <c r="AJ418" s="153"/>
      <c r="AK418" s="153"/>
      <c r="AL418" s="207" t="s">
        <v>131</v>
      </c>
      <c r="AM418" s="207"/>
      <c r="AN418" s="207"/>
      <c r="AO418" s="207" t="str">
        <f ca="1">IF(R418="","",IF(R418&gt;TODAY(),"0 meses",DATEDIF(R418,TODAY(),"m") &amp; " meses"))</f>
        <v>5 meses</v>
      </c>
      <c r="AP418" s="147" t="s">
        <v>67</v>
      </c>
      <c r="AQ418" s="147" t="s">
        <v>67</v>
      </c>
      <c r="AR418" s="147"/>
      <c r="AS418" s="209" t="s">
        <v>68</v>
      </c>
      <c r="AT418" s="223" t="str">
        <f>MONTH(B418)&amp;"/"&amp;YEAR(B418)</f>
        <v>1/2024</v>
      </c>
      <c r="AU418" s="223">
        <f>WEEKNUM(B418)-WEEKNUM(EOMONTH(B418,-1)+1)+1</f>
        <v>1</v>
      </c>
      <c r="AV418" s="209" t="str">
        <f>MONTH(R418)&amp;"/"&amp;YEAR(R418)</f>
        <v>12/2025</v>
      </c>
      <c r="AW418" s="209">
        <f>WEEKNUM(R418)-WEEKNUM(EOMONTH(R418,-1)+1)+1</f>
        <v>3</v>
      </c>
      <c r="AX418" s="209">
        <f>IF(BB418="S",IF(Q418="1. Aceitou o programa",R418-B418,0),0)</f>
        <v>717</v>
      </c>
      <c r="AY418" s="209">
        <f>IF(BB418="S",IF(AND(S418&lt;&gt;"",R418&lt;&gt;""),S418-R418,0),0)</f>
        <v>0</v>
      </c>
      <c r="AZ418" s="209">
        <f>IF(BB418="S",IF(Q418="1. Aceitou o programa",IF(OR(X418="Não se Aplica",X418=""),IF(OR(W418="Não se Aplica",W418=""),0,W418-V418),AVERAGE(X418-W418,W418-V418)),0),0)</f>
        <v>0</v>
      </c>
      <c r="BA418" s="209">
        <f>IF(BB418="S",IF(AND(Q418="1. Aceitou o programa",AH418="Realizada"),IFERROR(IF(AG418="",0,AG418-R418),0),0),0)</f>
        <v>0</v>
      </c>
      <c r="BB418" s="209" t="str">
        <f>_xlfn.XLOOKUP(U418,'Lista Suspensa'!$AA$20:$AA$23,'Lista Suspensa'!$AB$20:$AB$23,"N/A")</f>
        <v>S</v>
      </c>
    </row>
    <row r="419" spans="1:54" ht="12" customHeight="1">
      <c r="A419" s="151" t="s">
        <v>121</v>
      </c>
      <c r="B419" s="152">
        <v>45292</v>
      </c>
      <c r="C419" s="153" t="s">
        <v>122</v>
      </c>
      <c r="D419" s="153" t="s">
        <v>56</v>
      </c>
      <c r="E419" s="244">
        <v>93105851</v>
      </c>
      <c r="F419" s="144" t="s">
        <v>950</v>
      </c>
      <c r="G419" s="230"/>
      <c r="H419" s="154">
        <v>30575</v>
      </c>
      <c r="I419" s="153">
        <v>42</v>
      </c>
      <c r="J419" s="148" t="s">
        <v>70</v>
      </c>
      <c r="K419" s="153" t="s">
        <v>101</v>
      </c>
      <c r="L419" s="153"/>
      <c r="M419" s="153"/>
      <c r="N419" s="153"/>
      <c r="O419" s="155" t="s">
        <v>951</v>
      </c>
      <c r="P419" s="156" t="s">
        <v>60</v>
      </c>
      <c r="Q419" s="157" t="s">
        <v>110</v>
      </c>
      <c r="R419" s="158">
        <v>46010</v>
      </c>
      <c r="S419" s="159"/>
      <c r="T419" s="159" t="s">
        <v>62</v>
      </c>
      <c r="U419" s="159" t="s">
        <v>111</v>
      </c>
      <c r="V419" s="154">
        <v>46010</v>
      </c>
      <c r="W419" s="154" t="s">
        <v>126</v>
      </c>
      <c r="X419" s="154" t="s">
        <v>126</v>
      </c>
      <c r="Y419" s="160"/>
      <c r="Z419" s="160" t="s">
        <v>190</v>
      </c>
      <c r="AA419" s="153">
        <v>110.8</v>
      </c>
      <c r="AB419" s="153">
        <v>1.7</v>
      </c>
      <c r="AC419" s="182">
        <f t="shared" si="14"/>
        <v>38.339100346020764</v>
      </c>
      <c r="AD419" s="153" t="str">
        <f t="shared" si="15"/>
        <v>OBESIDADE II</v>
      </c>
      <c r="AE419" s="233" t="s">
        <v>135</v>
      </c>
      <c r="AF419" s="153" t="s">
        <v>130</v>
      </c>
      <c r="AG419" s="159"/>
      <c r="AH419" s="153"/>
      <c r="AI419" s="161"/>
      <c r="AJ419" s="153"/>
      <c r="AK419" s="153"/>
      <c r="AL419" s="207" t="s">
        <v>131</v>
      </c>
      <c r="AM419" s="207"/>
      <c r="AN419" s="207"/>
      <c r="AO419" s="207" t="str">
        <f ca="1">IF(R419="","",IF(R419&gt;TODAY(),"0 meses",DATEDIF(R419,TODAY(),"m") &amp; " meses"))</f>
        <v>5 meses</v>
      </c>
      <c r="AP419" s="147" t="s">
        <v>67</v>
      </c>
      <c r="AQ419" s="147" t="s">
        <v>67</v>
      </c>
      <c r="AR419" s="147"/>
      <c r="AS419" s="209" t="s">
        <v>68</v>
      </c>
      <c r="AT419" s="223" t="str">
        <f>MONTH(B419)&amp;"/"&amp;YEAR(B419)</f>
        <v>1/2024</v>
      </c>
      <c r="AU419" s="223">
        <f>WEEKNUM(B419)-WEEKNUM(EOMONTH(B419,-1)+1)+1</f>
        <v>1</v>
      </c>
      <c r="AV419" s="209" t="str">
        <f>MONTH(R419)&amp;"/"&amp;YEAR(R419)</f>
        <v>12/2025</v>
      </c>
      <c r="AW419" s="209">
        <f>WEEKNUM(R419)-WEEKNUM(EOMONTH(R419,-1)+1)+1</f>
        <v>3</v>
      </c>
      <c r="AX419" s="209">
        <f>IF(BB419="S",IF(Q419="1. Aceitou o programa",R419-B419,0),0)</f>
        <v>718</v>
      </c>
      <c r="AY419" s="209">
        <f>IF(BB419="S",IF(AND(S419&lt;&gt;"",R419&lt;&gt;""),S419-R419,0),0)</f>
        <v>0</v>
      </c>
      <c r="AZ419" s="209">
        <f>IF(BB419="S",IF(Q419="1. Aceitou o programa",IF(OR(X419="Não se Aplica",X419=""),IF(OR(W419="Não se Aplica",W419=""),0,W419-V419),AVERAGE(X419-W419,W419-V419)),0),0)</f>
        <v>0</v>
      </c>
      <c r="BA419" s="209">
        <f>IF(BB419="S",IF(AND(Q419="1. Aceitou o programa",AH419="Realizada"),IFERROR(IF(AG419="",0,AG419-R419),0),0),0)</f>
        <v>0</v>
      </c>
      <c r="BB419" s="209" t="str">
        <f>_xlfn.XLOOKUP(U419,'Lista Suspensa'!$AA$20:$AA$23,'Lista Suspensa'!$AB$20:$AB$23,"N/A")</f>
        <v>S</v>
      </c>
    </row>
    <row r="420" spans="1:54" ht="12" customHeight="1">
      <c r="A420" s="151" t="s">
        <v>121</v>
      </c>
      <c r="B420" s="152">
        <v>45292</v>
      </c>
      <c r="C420" s="153" t="s">
        <v>122</v>
      </c>
      <c r="D420" s="153" t="s">
        <v>56</v>
      </c>
      <c r="E420" s="244">
        <v>95139048</v>
      </c>
      <c r="F420" s="144" t="s">
        <v>952</v>
      </c>
      <c r="G420" s="230"/>
      <c r="H420" s="154">
        <v>34352</v>
      </c>
      <c r="I420" s="153">
        <v>32</v>
      </c>
      <c r="J420" s="148" t="s">
        <v>58</v>
      </c>
      <c r="K420" s="153" t="s">
        <v>101</v>
      </c>
      <c r="L420" s="153"/>
      <c r="M420" s="153"/>
      <c r="N420" s="153"/>
      <c r="O420" s="155" t="s">
        <v>953</v>
      </c>
      <c r="P420" s="156" t="s">
        <v>60</v>
      </c>
      <c r="Q420" s="157" t="s">
        <v>110</v>
      </c>
      <c r="R420" s="158">
        <v>46010</v>
      </c>
      <c r="S420" s="159"/>
      <c r="T420" s="159" t="s">
        <v>62</v>
      </c>
      <c r="U420" s="159" t="s">
        <v>111</v>
      </c>
      <c r="V420" s="154">
        <v>46010</v>
      </c>
      <c r="W420" s="154" t="s">
        <v>126</v>
      </c>
      <c r="X420" s="154" t="s">
        <v>126</v>
      </c>
      <c r="Y420" s="160" t="s">
        <v>954</v>
      </c>
      <c r="Z420" s="160" t="s">
        <v>166</v>
      </c>
      <c r="AA420" s="153">
        <v>90</v>
      </c>
      <c r="AB420" s="153">
        <v>1.71</v>
      </c>
      <c r="AC420" s="182">
        <f t="shared" si="14"/>
        <v>30.778701138811947</v>
      </c>
      <c r="AD420" s="153" t="str">
        <f t="shared" si="15"/>
        <v>OBESIDADE I</v>
      </c>
      <c r="AE420" s="233" t="s">
        <v>135</v>
      </c>
      <c r="AF420" s="153" t="s">
        <v>130</v>
      </c>
      <c r="AG420" s="159"/>
      <c r="AH420" s="153"/>
      <c r="AI420" s="161"/>
      <c r="AJ420" s="153"/>
      <c r="AK420" s="153"/>
      <c r="AL420" s="207" t="s">
        <v>131</v>
      </c>
      <c r="AM420" s="207"/>
      <c r="AN420" s="207"/>
      <c r="AO420" s="207" t="str">
        <f ca="1">IF(R420="","",IF(R420&gt;TODAY(),"0 meses",DATEDIF(R420,TODAY(),"m") &amp; " meses"))</f>
        <v>5 meses</v>
      </c>
      <c r="AP420" s="147" t="s">
        <v>67</v>
      </c>
      <c r="AQ420" s="147" t="s">
        <v>67</v>
      </c>
      <c r="AR420" s="147"/>
      <c r="AS420" s="209" t="s">
        <v>68</v>
      </c>
      <c r="AT420" s="223" t="str">
        <f>MONTH(B420)&amp;"/"&amp;YEAR(B420)</f>
        <v>1/2024</v>
      </c>
      <c r="AU420" s="223">
        <f>WEEKNUM(B420)-WEEKNUM(EOMONTH(B420,-1)+1)+1</f>
        <v>1</v>
      </c>
      <c r="AV420" s="209" t="str">
        <f>MONTH(R420)&amp;"/"&amp;YEAR(R420)</f>
        <v>12/2025</v>
      </c>
      <c r="AW420" s="209">
        <f>WEEKNUM(R420)-WEEKNUM(EOMONTH(R420,-1)+1)+1</f>
        <v>3</v>
      </c>
      <c r="AX420" s="209">
        <f>IF(BB420="S",IF(Q420="1. Aceitou o programa",R420-B420,0),0)</f>
        <v>718</v>
      </c>
      <c r="AY420" s="209">
        <f>IF(BB420="S",IF(AND(S420&lt;&gt;"",R420&lt;&gt;""),S420-R420,0),0)</f>
        <v>0</v>
      </c>
      <c r="AZ420" s="209">
        <f>IF(BB420="S",IF(Q420="1. Aceitou o programa",IF(OR(X420="Não se Aplica",X420=""),IF(OR(W420="Não se Aplica",W420=""),0,W420-V420),AVERAGE(X420-W420,W420-V420)),0),0)</f>
        <v>0</v>
      </c>
      <c r="BA420" s="209">
        <f>IF(BB420="S",IF(AND(Q420="1. Aceitou o programa",AH420="Realizada"),IFERROR(IF(AG420="",0,AG420-R420),0),0),0)</f>
        <v>0</v>
      </c>
      <c r="BB420" s="209" t="str">
        <f>_xlfn.XLOOKUP(U420,'Lista Suspensa'!$AA$20:$AA$23,'Lista Suspensa'!$AB$20:$AB$23,"N/A")</f>
        <v>S</v>
      </c>
    </row>
    <row r="421" spans="1:54" ht="12" customHeight="1">
      <c r="A421" s="151" t="s">
        <v>121</v>
      </c>
      <c r="B421" s="152">
        <v>45292</v>
      </c>
      <c r="C421" s="153" t="s">
        <v>122</v>
      </c>
      <c r="D421" s="153" t="s">
        <v>56</v>
      </c>
      <c r="E421" s="244">
        <v>82304763</v>
      </c>
      <c r="F421" s="144" t="s">
        <v>955</v>
      </c>
      <c r="G421" s="230"/>
      <c r="H421" s="154">
        <v>27494</v>
      </c>
      <c r="I421" s="153">
        <v>51</v>
      </c>
      <c r="J421" s="148" t="s">
        <v>58</v>
      </c>
      <c r="K421" s="153"/>
      <c r="L421" s="153"/>
      <c r="M421" s="153"/>
      <c r="N421" s="153"/>
      <c r="O421" s="155" t="s">
        <v>956</v>
      </c>
      <c r="P421" s="156" t="s">
        <v>60</v>
      </c>
      <c r="Q421" s="157" t="s">
        <v>110</v>
      </c>
      <c r="R421" s="158">
        <v>46010</v>
      </c>
      <c r="S421" s="159"/>
      <c r="T421" s="159" t="s">
        <v>62</v>
      </c>
      <c r="U421" s="159" t="s">
        <v>111</v>
      </c>
      <c r="V421" s="154">
        <v>46010</v>
      </c>
      <c r="W421" s="154" t="s">
        <v>126</v>
      </c>
      <c r="X421" s="154" t="s">
        <v>126</v>
      </c>
      <c r="Y421" s="160"/>
      <c r="Z421" s="160" t="s">
        <v>128</v>
      </c>
      <c r="AA421" s="153">
        <v>102</v>
      </c>
      <c r="AB421" s="153">
        <v>1.71</v>
      </c>
      <c r="AC421" s="182">
        <f t="shared" si="14"/>
        <v>34.882527957320207</v>
      </c>
      <c r="AD421" s="153" t="str">
        <f t="shared" si="15"/>
        <v>OBESIDADE I</v>
      </c>
      <c r="AE421" s="233" t="s">
        <v>135</v>
      </c>
      <c r="AF421" s="153" t="s">
        <v>130</v>
      </c>
      <c r="AG421" s="159"/>
      <c r="AH421" s="153"/>
      <c r="AI421" s="161"/>
      <c r="AJ421" s="153"/>
      <c r="AK421" s="153"/>
      <c r="AL421" s="207" t="s">
        <v>131</v>
      </c>
      <c r="AM421" s="207"/>
      <c r="AN421" s="207"/>
      <c r="AO421" s="207" t="str">
        <f ca="1">IF(R421="","",IF(R421&gt;TODAY(),"0 meses",DATEDIF(R421,TODAY(),"m") &amp; " meses"))</f>
        <v>5 meses</v>
      </c>
      <c r="AP421" s="147" t="s">
        <v>67</v>
      </c>
      <c r="AQ421" s="147" t="s">
        <v>67</v>
      </c>
      <c r="AR421" s="147"/>
      <c r="AS421" s="209" t="s">
        <v>68</v>
      </c>
      <c r="AT421" s="223" t="str">
        <f>MONTH(B421)&amp;"/"&amp;YEAR(B421)</f>
        <v>1/2024</v>
      </c>
      <c r="AU421" s="223">
        <f>WEEKNUM(B421)-WEEKNUM(EOMONTH(B421,-1)+1)+1</f>
        <v>1</v>
      </c>
      <c r="AV421" s="209" t="str">
        <f>MONTH(R421)&amp;"/"&amp;YEAR(R421)</f>
        <v>12/2025</v>
      </c>
      <c r="AW421" s="209">
        <f>WEEKNUM(R421)-WEEKNUM(EOMONTH(R421,-1)+1)+1</f>
        <v>3</v>
      </c>
      <c r="AX421" s="209">
        <f>IF(BB421="S",IF(Q421="1. Aceitou o programa",R421-B421,0),0)</f>
        <v>718</v>
      </c>
      <c r="AY421" s="209">
        <f>IF(BB421="S",IF(AND(S421&lt;&gt;"",R421&lt;&gt;""),S421-R421,0),0)</f>
        <v>0</v>
      </c>
      <c r="AZ421" s="209">
        <f>IF(BB421="S",IF(Q421="1. Aceitou o programa",IF(OR(X421="Não se Aplica",X421=""),IF(OR(W421="Não se Aplica",W421=""),0,W421-V421),AVERAGE(X421-W421,W421-V421)),0),0)</f>
        <v>0</v>
      </c>
      <c r="BA421" s="209">
        <f>IF(BB421="S",IF(AND(Q421="1. Aceitou o programa",AH421="Realizada"),IFERROR(IF(AG421="",0,AG421-R421),0),0),0)</f>
        <v>0</v>
      </c>
      <c r="BB421" s="209" t="str">
        <f>_xlfn.XLOOKUP(U421,'Lista Suspensa'!$AA$20:$AA$23,'Lista Suspensa'!$AB$20:$AB$23,"N/A")</f>
        <v>S</v>
      </c>
    </row>
    <row r="422" spans="1:54" ht="12" customHeight="1">
      <c r="A422" s="151" t="s">
        <v>121</v>
      </c>
      <c r="B422" s="152">
        <v>45292</v>
      </c>
      <c r="C422" s="153" t="s">
        <v>122</v>
      </c>
      <c r="D422" s="153" t="s">
        <v>56</v>
      </c>
      <c r="E422" s="244">
        <v>93294083</v>
      </c>
      <c r="F422" s="144" t="s">
        <v>957</v>
      </c>
      <c r="G422" s="230"/>
      <c r="H422" s="154">
        <v>32726</v>
      </c>
      <c r="I422" s="153">
        <v>36</v>
      </c>
      <c r="J422" s="148" t="s">
        <v>70</v>
      </c>
      <c r="K422" s="153"/>
      <c r="L422" s="153"/>
      <c r="M422" s="153"/>
      <c r="N422" s="153"/>
      <c r="O422" s="155" t="s">
        <v>958</v>
      </c>
      <c r="P422" s="156" t="s">
        <v>60</v>
      </c>
      <c r="Q422" s="157" t="s">
        <v>110</v>
      </c>
      <c r="R422" s="158">
        <v>46010</v>
      </c>
      <c r="S422" s="159"/>
      <c r="T422" s="159" t="s">
        <v>62</v>
      </c>
      <c r="U422" s="159" t="s">
        <v>111</v>
      </c>
      <c r="V422" s="154">
        <v>46010</v>
      </c>
      <c r="W422" s="154" t="s">
        <v>126</v>
      </c>
      <c r="X422" s="154" t="s">
        <v>126</v>
      </c>
      <c r="Y422" s="160"/>
      <c r="Z422" s="160" t="s">
        <v>134</v>
      </c>
      <c r="AA422" s="153">
        <v>90</v>
      </c>
      <c r="AB422" s="153">
        <v>1.62</v>
      </c>
      <c r="AC422" s="182">
        <f t="shared" si="14"/>
        <v>34.293552812071326</v>
      </c>
      <c r="AD422" s="153" t="str">
        <f t="shared" si="15"/>
        <v>OBESIDADE I</v>
      </c>
      <c r="AE422" s="233" t="s">
        <v>135</v>
      </c>
      <c r="AF422" s="153" t="s">
        <v>130</v>
      </c>
      <c r="AG422" s="159"/>
      <c r="AH422" s="153"/>
      <c r="AI422" s="161"/>
      <c r="AJ422" s="153"/>
      <c r="AK422" s="153"/>
      <c r="AL422" s="207" t="s">
        <v>131</v>
      </c>
      <c r="AM422" s="207"/>
      <c r="AN422" s="207"/>
      <c r="AO422" s="207" t="str">
        <f ca="1">IF(R422="","",IF(R422&gt;TODAY(),"0 meses",DATEDIF(R422,TODAY(),"m") &amp; " meses"))</f>
        <v>5 meses</v>
      </c>
      <c r="AP422" s="147" t="s">
        <v>67</v>
      </c>
      <c r="AQ422" s="147" t="s">
        <v>67</v>
      </c>
      <c r="AR422" s="147"/>
      <c r="AS422" s="209" t="s">
        <v>68</v>
      </c>
      <c r="AT422" s="223" t="str">
        <f>MONTH(B422)&amp;"/"&amp;YEAR(B422)</f>
        <v>1/2024</v>
      </c>
      <c r="AU422" s="223">
        <f>WEEKNUM(B422)-WEEKNUM(EOMONTH(B422,-1)+1)+1</f>
        <v>1</v>
      </c>
      <c r="AV422" s="209" t="str">
        <f>MONTH(R422)&amp;"/"&amp;YEAR(R422)</f>
        <v>12/2025</v>
      </c>
      <c r="AW422" s="209">
        <f>WEEKNUM(R422)-WEEKNUM(EOMONTH(R422,-1)+1)+1</f>
        <v>3</v>
      </c>
      <c r="AX422" s="209">
        <f>IF(BB422="S",IF(Q422="1. Aceitou o programa",R422-B422,0),0)</f>
        <v>718</v>
      </c>
      <c r="AY422" s="209">
        <f>IF(BB422="S",IF(AND(S422&lt;&gt;"",R422&lt;&gt;""),S422-R422,0),0)</f>
        <v>0</v>
      </c>
      <c r="AZ422" s="209">
        <f>IF(BB422="S",IF(Q422="1. Aceitou o programa",IF(OR(X422="Não se Aplica",X422=""),IF(OR(W422="Não se Aplica",W422=""),0,W422-V422),AVERAGE(X422-W422,W422-V422)),0),0)</f>
        <v>0</v>
      </c>
      <c r="BA422" s="209">
        <f>IF(BB422="S",IF(AND(Q422="1. Aceitou o programa",AH422="Realizada"),IFERROR(IF(AG422="",0,AG422-R422),0),0),0)</f>
        <v>0</v>
      </c>
      <c r="BB422" s="209" t="str">
        <f>_xlfn.XLOOKUP(U422,'Lista Suspensa'!$AA$20:$AA$23,'Lista Suspensa'!$AB$20:$AB$23,"N/A")</f>
        <v>S</v>
      </c>
    </row>
    <row r="423" spans="1:54" ht="12" customHeight="1">
      <c r="A423" s="151" t="s">
        <v>121</v>
      </c>
      <c r="B423" s="152">
        <v>45292</v>
      </c>
      <c r="C423" s="153" t="s">
        <v>122</v>
      </c>
      <c r="D423" s="153" t="s">
        <v>56</v>
      </c>
      <c r="E423" s="244">
        <v>82939971</v>
      </c>
      <c r="F423" s="144" t="s">
        <v>959</v>
      </c>
      <c r="G423" s="230"/>
      <c r="H423" s="154">
        <v>36844</v>
      </c>
      <c r="I423" s="153">
        <v>25</v>
      </c>
      <c r="J423" s="148" t="s">
        <v>58</v>
      </c>
      <c r="K423" s="153"/>
      <c r="L423" s="153"/>
      <c r="M423" s="153"/>
      <c r="N423" s="153"/>
      <c r="O423" s="155" t="s">
        <v>960</v>
      </c>
      <c r="P423" s="156" t="s">
        <v>60</v>
      </c>
      <c r="Q423" s="157" t="s">
        <v>110</v>
      </c>
      <c r="R423" s="158">
        <v>46010</v>
      </c>
      <c r="S423" s="159"/>
      <c r="T423" s="159" t="s">
        <v>62</v>
      </c>
      <c r="U423" s="159" t="s">
        <v>111</v>
      </c>
      <c r="V423" s="154">
        <v>46010</v>
      </c>
      <c r="W423" s="154" t="s">
        <v>126</v>
      </c>
      <c r="X423" s="154" t="s">
        <v>126</v>
      </c>
      <c r="Y423" s="160"/>
      <c r="Z423" s="160" t="s">
        <v>134</v>
      </c>
      <c r="AA423" s="153">
        <v>155</v>
      </c>
      <c r="AB423" s="153">
        <v>1.77</v>
      </c>
      <c r="AC423" s="182">
        <f t="shared" si="14"/>
        <v>49.474927383574318</v>
      </c>
      <c r="AD423" s="153" t="str">
        <f t="shared" si="15"/>
        <v>OBESIDADE III</v>
      </c>
      <c r="AE423" s="233" t="s">
        <v>135</v>
      </c>
      <c r="AF423" s="153" t="s">
        <v>130</v>
      </c>
      <c r="AG423" s="159"/>
      <c r="AH423" s="153"/>
      <c r="AI423" s="161"/>
      <c r="AJ423" s="153"/>
      <c r="AK423" s="153"/>
      <c r="AL423" s="207" t="s">
        <v>131</v>
      </c>
      <c r="AM423" s="207"/>
      <c r="AN423" s="207"/>
      <c r="AO423" s="207" t="str">
        <f ca="1">IF(R423="","",IF(R423&gt;TODAY(),"0 meses",DATEDIF(R423,TODAY(),"m") &amp; " meses"))</f>
        <v>5 meses</v>
      </c>
      <c r="AP423" s="147" t="s">
        <v>67</v>
      </c>
      <c r="AQ423" s="147" t="s">
        <v>67</v>
      </c>
      <c r="AR423" s="147"/>
      <c r="AS423" s="209" t="s">
        <v>68</v>
      </c>
      <c r="AT423" s="223" t="str">
        <f>MONTH(B423)&amp;"/"&amp;YEAR(B423)</f>
        <v>1/2024</v>
      </c>
      <c r="AU423" s="223">
        <f>WEEKNUM(B423)-WEEKNUM(EOMONTH(B423,-1)+1)+1</f>
        <v>1</v>
      </c>
      <c r="AV423" s="209" t="str">
        <f>MONTH(R423)&amp;"/"&amp;YEAR(R423)</f>
        <v>12/2025</v>
      </c>
      <c r="AW423" s="209">
        <f>WEEKNUM(R423)-WEEKNUM(EOMONTH(R423,-1)+1)+1</f>
        <v>3</v>
      </c>
      <c r="AX423" s="209">
        <f>IF(BB423="S",IF(Q423="1. Aceitou o programa",R423-B423,0),0)</f>
        <v>718</v>
      </c>
      <c r="AY423" s="209">
        <f>IF(BB423="S",IF(AND(S423&lt;&gt;"",R423&lt;&gt;""),S423-R423,0),0)</f>
        <v>0</v>
      </c>
      <c r="AZ423" s="209">
        <f>IF(BB423="S",IF(Q423="1. Aceitou o programa",IF(OR(X423="Não se Aplica",X423=""),IF(OR(W423="Não se Aplica",W423=""),0,W423-V423),AVERAGE(X423-W423,W423-V423)),0),0)</f>
        <v>0</v>
      </c>
      <c r="BA423" s="209">
        <f>IF(BB423="S",IF(AND(Q423="1. Aceitou o programa",AH423="Realizada"),IFERROR(IF(AG423="",0,AG423-R423),0),0),0)</f>
        <v>0</v>
      </c>
      <c r="BB423" s="209" t="str">
        <f>_xlfn.XLOOKUP(U423,'Lista Suspensa'!$AA$20:$AA$23,'Lista Suspensa'!$AB$20:$AB$23,"N/A")</f>
        <v>S</v>
      </c>
    </row>
    <row r="424" spans="1:54" ht="12" customHeight="1">
      <c r="A424" s="151" t="s">
        <v>121</v>
      </c>
      <c r="B424" s="152">
        <v>45292</v>
      </c>
      <c r="C424" s="153" t="s">
        <v>122</v>
      </c>
      <c r="D424" s="153" t="s">
        <v>56</v>
      </c>
      <c r="E424" s="244">
        <v>882081640</v>
      </c>
      <c r="F424" s="144" t="s">
        <v>961</v>
      </c>
      <c r="G424" s="230"/>
      <c r="H424" s="154">
        <v>32880</v>
      </c>
      <c r="I424" s="153">
        <v>36</v>
      </c>
      <c r="J424" s="148" t="s">
        <v>58</v>
      </c>
      <c r="K424" s="153" t="s">
        <v>101</v>
      </c>
      <c r="L424" s="153"/>
      <c r="M424" s="153"/>
      <c r="N424" s="153"/>
      <c r="O424" s="155" t="s">
        <v>962</v>
      </c>
      <c r="P424" s="156" t="s">
        <v>60</v>
      </c>
      <c r="Q424" s="157" t="s">
        <v>110</v>
      </c>
      <c r="R424" s="158">
        <v>46013</v>
      </c>
      <c r="S424" s="159"/>
      <c r="T424" s="159" t="s">
        <v>62</v>
      </c>
      <c r="U424" s="159" t="s">
        <v>111</v>
      </c>
      <c r="V424" s="154">
        <v>46013</v>
      </c>
      <c r="W424" s="154" t="s">
        <v>126</v>
      </c>
      <c r="X424" s="154" t="s">
        <v>126</v>
      </c>
      <c r="Y424" s="160"/>
      <c r="Z424" s="160" t="s">
        <v>128</v>
      </c>
      <c r="AA424" s="153">
        <v>135</v>
      </c>
      <c r="AB424" s="153">
        <v>1.82</v>
      </c>
      <c r="AC424" s="182">
        <f t="shared" si="14"/>
        <v>40.755947349353939</v>
      </c>
      <c r="AD424" s="153" t="str">
        <f t="shared" si="15"/>
        <v>OBESIDADE III</v>
      </c>
      <c r="AE424" s="233" t="s">
        <v>135</v>
      </c>
      <c r="AF424" s="153" t="s">
        <v>130</v>
      </c>
      <c r="AG424" s="159"/>
      <c r="AH424" s="153"/>
      <c r="AI424" s="161"/>
      <c r="AJ424" s="153"/>
      <c r="AK424" s="153"/>
      <c r="AL424" s="207" t="s">
        <v>131</v>
      </c>
      <c r="AM424" s="207"/>
      <c r="AN424" s="207"/>
      <c r="AO424" s="207" t="str">
        <f ca="1">IF(R424="","",IF(R424&gt;TODAY(),"0 meses",DATEDIF(R424,TODAY(),"m") &amp; " meses"))</f>
        <v>5 meses</v>
      </c>
      <c r="AP424" s="147" t="s">
        <v>67</v>
      </c>
      <c r="AQ424" s="147" t="s">
        <v>67</v>
      </c>
      <c r="AR424" s="147"/>
      <c r="AS424" s="209" t="s">
        <v>68</v>
      </c>
      <c r="AT424" s="223" t="str">
        <f>MONTH(B424)&amp;"/"&amp;YEAR(B424)</f>
        <v>1/2024</v>
      </c>
      <c r="AU424" s="223">
        <f>WEEKNUM(B424)-WEEKNUM(EOMONTH(B424,-1)+1)+1</f>
        <v>1</v>
      </c>
      <c r="AV424" s="209" t="str">
        <f>MONTH(R424)&amp;"/"&amp;YEAR(R424)</f>
        <v>12/2025</v>
      </c>
      <c r="AW424" s="209">
        <f>WEEKNUM(R424)-WEEKNUM(EOMONTH(R424,-1)+1)+1</f>
        <v>4</v>
      </c>
      <c r="AX424" s="209">
        <f>IF(BB424="S",IF(Q424="1. Aceitou o programa",R424-B424,0),0)</f>
        <v>721</v>
      </c>
      <c r="AY424" s="209">
        <f>IF(BB424="S",IF(AND(S424&lt;&gt;"",R424&lt;&gt;""),S424-R424,0),0)</f>
        <v>0</v>
      </c>
      <c r="AZ424" s="209">
        <f>IF(BB424="S",IF(Q424="1. Aceitou o programa",IF(OR(X424="Não se Aplica",X424=""),IF(OR(W424="Não se Aplica",W424=""),0,W424-V424),AVERAGE(X424-W424,W424-V424)),0),0)</f>
        <v>0</v>
      </c>
      <c r="BA424" s="209">
        <f>IF(BB424="S",IF(AND(Q424="1. Aceitou o programa",AH424="Realizada"),IFERROR(IF(AG424="",0,AG424-R424),0),0),0)</f>
        <v>0</v>
      </c>
      <c r="BB424" s="209" t="str">
        <f>_xlfn.XLOOKUP(U424,'Lista Suspensa'!$AA$20:$AA$23,'Lista Suspensa'!$AB$20:$AB$23,"N/A")</f>
        <v>S</v>
      </c>
    </row>
    <row r="425" spans="1:54" ht="12" customHeight="1">
      <c r="A425" s="151" t="s">
        <v>121</v>
      </c>
      <c r="B425" s="152">
        <v>45292</v>
      </c>
      <c r="C425" s="153" t="s">
        <v>122</v>
      </c>
      <c r="D425" s="153" t="s">
        <v>56</v>
      </c>
      <c r="E425" s="244">
        <v>48772623</v>
      </c>
      <c r="F425" s="144" t="s">
        <v>963</v>
      </c>
      <c r="G425" s="230"/>
      <c r="H425" s="154">
        <v>29675</v>
      </c>
      <c r="I425" s="153">
        <v>45</v>
      </c>
      <c r="J425" s="148" t="s">
        <v>70</v>
      </c>
      <c r="K425" s="153"/>
      <c r="L425" s="153"/>
      <c r="M425" s="153"/>
      <c r="N425" s="153"/>
      <c r="O425" s="155" t="s">
        <v>964</v>
      </c>
      <c r="P425" s="156" t="s">
        <v>60</v>
      </c>
      <c r="Q425" s="157" t="s">
        <v>110</v>
      </c>
      <c r="R425" s="158">
        <v>46013</v>
      </c>
      <c r="S425" s="159"/>
      <c r="T425" s="159" t="s">
        <v>62</v>
      </c>
      <c r="U425" s="159" t="s">
        <v>111</v>
      </c>
      <c r="V425" s="154">
        <v>46013</v>
      </c>
      <c r="W425" s="154" t="s">
        <v>126</v>
      </c>
      <c r="X425" s="154" t="s">
        <v>126</v>
      </c>
      <c r="Y425" s="160"/>
      <c r="Z425" s="160" t="s">
        <v>128</v>
      </c>
      <c r="AA425" s="153">
        <v>78.5</v>
      </c>
      <c r="AB425" s="153">
        <v>1.57</v>
      </c>
      <c r="AC425" s="182">
        <f t="shared" si="14"/>
        <v>31.847133757961782</v>
      </c>
      <c r="AD425" s="153" t="str">
        <f t="shared" si="15"/>
        <v>OBESIDADE I</v>
      </c>
      <c r="AE425" s="233" t="s">
        <v>135</v>
      </c>
      <c r="AF425" s="153" t="s">
        <v>130</v>
      </c>
      <c r="AG425" s="159"/>
      <c r="AH425" s="153"/>
      <c r="AI425" s="161"/>
      <c r="AJ425" s="153"/>
      <c r="AK425" s="153"/>
      <c r="AL425" s="207" t="s">
        <v>131</v>
      </c>
      <c r="AM425" s="207"/>
      <c r="AN425" s="207"/>
      <c r="AO425" s="207" t="str">
        <f ca="1">IF(R425="","",IF(R425&gt;TODAY(),"0 meses",DATEDIF(R425,TODAY(),"m") &amp; " meses"))</f>
        <v>5 meses</v>
      </c>
      <c r="AP425" s="147" t="s">
        <v>67</v>
      </c>
      <c r="AQ425" s="147" t="s">
        <v>67</v>
      </c>
      <c r="AR425" s="147"/>
      <c r="AS425" s="209" t="s">
        <v>68</v>
      </c>
      <c r="AT425" s="223" t="str">
        <f>MONTH(B425)&amp;"/"&amp;YEAR(B425)</f>
        <v>1/2024</v>
      </c>
      <c r="AU425" s="223">
        <f>WEEKNUM(B425)-WEEKNUM(EOMONTH(B425,-1)+1)+1</f>
        <v>1</v>
      </c>
      <c r="AV425" s="209" t="str">
        <f>MONTH(R425)&amp;"/"&amp;YEAR(R425)</f>
        <v>12/2025</v>
      </c>
      <c r="AW425" s="209">
        <f>WEEKNUM(R425)-WEEKNUM(EOMONTH(R425,-1)+1)+1</f>
        <v>4</v>
      </c>
      <c r="AX425" s="209">
        <f>IF(BB425="S",IF(Q425="1. Aceitou o programa",R425-B425,0),0)</f>
        <v>721</v>
      </c>
      <c r="AY425" s="209">
        <f>IF(BB425="S",IF(AND(S425&lt;&gt;"",R425&lt;&gt;""),S425-R425,0),0)</f>
        <v>0</v>
      </c>
      <c r="AZ425" s="209">
        <f>IF(BB425="S",IF(Q425="1. Aceitou o programa",IF(OR(X425="Não se Aplica",X425=""),IF(OR(W425="Não se Aplica",W425=""),0,W425-V425),AVERAGE(X425-W425,W425-V425)),0),0)</f>
        <v>0</v>
      </c>
      <c r="BA425" s="209">
        <f>IF(BB425="S",IF(AND(Q425="1. Aceitou o programa",AH425="Realizada"),IFERROR(IF(AG425="",0,AG425-R425),0),0),0)</f>
        <v>0</v>
      </c>
      <c r="BB425" s="209" t="str">
        <f>_xlfn.XLOOKUP(U425,'Lista Suspensa'!$AA$20:$AA$23,'Lista Suspensa'!$AB$20:$AB$23,"N/A")</f>
        <v>S</v>
      </c>
    </row>
    <row r="426" spans="1:54" ht="12" customHeight="1">
      <c r="A426" s="151" t="s">
        <v>121</v>
      </c>
      <c r="B426" s="152">
        <v>45292</v>
      </c>
      <c r="C426" s="153" t="s">
        <v>122</v>
      </c>
      <c r="D426" s="153" t="s">
        <v>56</v>
      </c>
      <c r="E426" s="244">
        <v>78384464</v>
      </c>
      <c r="F426" s="144" t="s">
        <v>965</v>
      </c>
      <c r="G426" s="230"/>
      <c r="H426" s="154">
        <v>31436</v>
      </c>
      <c r="I426" s="153">
        <v>40</v>
      </c>
      <c r="J426" s="148" t="s">
        <v>70</v>
      </c>
      <c r="K426" s="153"/>
      <c r="L426" s="153"/>
      <c r="M426" s="153"/>
      <c r="N426" s="153"/>
      <c r="O426" s="155" t="s">
        <v>966</v>
      </c>
      <c r="P426" s="156" t="s">
        <v>60</v>
      </c>
      <c r="Q426" s="157" t="s">
        <v>110</v>
      </c>
      <c r="R426" s="158">
        <v>46013</v>
      </c>
      <c r="S426" s="159"/>
      <c r="T426" s="159" t="s">
        <v>62</v>
      </c>
      <c r="U426" s="159" t="s">
        <v>111</v>
      </c>
      <c r="V426" s="154">
        <v>46013</v>
      </c>
      <c r="W426" s="154" t="s">
        <v>126</v>
      </c>
      <c r="X426" s="154" t="s">
        <v>126</v>
      </c>
      <c r="Y426" s="160"/>
      <c r="Z426" s="160" t="s">
        <v>128</v>
      </c>
      <c r="AA426" s="153">
        <v>86</v>
      </c>
      <c r="AB426" s="153">
        <v>1.61</v>
      </c>
      <c r="AC426" s="182">
        <f t="shared" si="14"/>
        <v>33.177732340573279</v>
      </c>
      <c r="AD426" s="153" t="str">
        <f t="shared" si="15"/>
        <v>OBESIDADE I</v>
      </c>
      <c r="AE426" s="233" t="s">
        <v>135</v>
      </c>
      <c r="AF426" s="153" t="s">
        <v>130</v>
      </c>
      <c r="AG426" s="159"/>
      <c r="AH426" s="153"/>
      <c r="AI426" s="161"/>
      <c r="AJ426" s="153"/>
      <c r="AK426" s="153"/>
      <c r="AL426" s="207" t="s">
        <v>131</v>
      </c>
      <c r="AM426" s="207"/>
      <c r="AN426" s="207"/>
      <c r="AO426" s="207" t="str">
        <f ca="1">IF(R426="","",IF(R426&gt;TODAY(),"0 meses",DATEDIF(R426,TODAY(),"m") &amp; " meses"))</f>
        <v>5 meses</v>
      </c>
      <c r="AP426" s="147" t="s">
        <v>67</v>
      </c>
      <c r="AQ426" s="147" t="s">
        <v>67</v>
      </c>
      <c r="AR426" s="147"/>
      <c r="AS426" s="209" t="s">
        <v>68</v>
      </c>
      <c r="AT426" s="223" t="str">
        <f>MONTH(B426)&amp;"/"&amp;YEAR(B426)</f>
        <v>1/2024</v>
      </c>
      <c r="AU426" s="223">
        <f>WEEKNUM(B426)-WEEKNUM(EOMONTH(B426,-1)+1)+1</f>
        <v>1</v>
      </c>
      <c r="AV426" s="209" t="str">
        <f>MONTH(R426)&amp;"/"&amp;YEAR(R426)</f>
        <v>12/2025</v>
      </c>
      <c r="AW426" s="209">
        <f>WEEKNUM(R426)-WEEKNUM(EOMONTH(R426,-1)+1)+1</f>
        <v>4</v>
      </c>
      <c r="AX426" s="209">
        <f>IF(BB426="S",IF(Q426="1. Aceitou o programa",R426-B426,0),0)</f>
        <v>721</v>
      </c>
      <c r="AY426" s="209">
        <f>IF(BB426="S",IF(AND(S426&lt;&gt;"",R426&lt;&gt;""),S426-R426,0),0)</f>
        <v>0</v>
      </c>
      <c r="AZ426" s="209">
        <f>IF(BB426="S",IF(Q426="1. Aceitou o programa",IF(OR(X426="Não se Aplica",X426=""),IF(OR(W426="Não se Aplica",W426=""),0,W426-V426),AVERAGE(X426-W426,W426-V426)),0),0)</f>
        <v>0</v>
      </c>
      <c r="BA426" s="209">
        <f>IF(BB426="S",IF(AND(Q426="1. Aceitou o programa",AH426="Realizada"),IFERROR(IF(AG426="",0,AG426-R426),0),0),0)</f>
        <v>0</v>
      </c>
      <c r="BB426" s="209" t="str">
        <f>_xlfn.XLOOKUP(U426,'Lista Suspensa'!$AA$20:$AA$23,'Lista Suspensa'!$AB$20:$AB$23,"N/A")</f>
        <v>S</v>
      </c>
    </row>
    <row r="427" spans="1:54" ht="12" customHeight="1">
      <c r="A427" s="151" t="s">
        <v>121</v>
      </c>
      <c r="B427" s="152">
        <v>45292</v>
      </c>
      <c r="C427" s="153" t="s">
        <v>122</v>
      </c>
      <c r="D427" s="153" t="s">
        <v>56</v>
      </c>
      <c r="E427" s="244">
        <v>94247683</v>
      </c>
      <c r="F427" s="144" t="s">
        <v>967</v>
      </c>
      <c r="G427" s="230"/>
      <c r="H427" s="154">
        <v>24549</v>
      </c>
      <c r="I427" s="153">
        <v>59</v>
      </c>
      <c r="J427" s="148" t="s">
        <v>58</v>
      </c>
      <c r="K427" s="153" t="s">
        <v>101</v>
      </c>
      <c r="L427" s="153"/>
      <c r="M427" s="153"/>
      <c r="N427" s="153"/>
      <c r="O427" s="155" t="s">
        <v>968</v>
      </c>
      <c r="P427" s="156" t="s">
        <v>60</v>
      </c>
      <c r="Q427" s="157" t="s">
        <v>110</v>
      </c>
      <c r="R427" s="158">
        <v>46014</v>
      </c>
      <c r="S427" s="159"/>
      <c r="T427" s="159" t="s">
        <v>62</v>
      </c>
      <c r="U427" s="159" t="s">
        <v>111</v>
      </c>
      <c r="V427" s="154">
        <v>46014</v>
      </c>
      <c r="W427" s="154" t="s">
        <v>126</v>
      </c>
      <c r="X427" s="154" t="s">
        <v>126</v>
      </c>
      <c r="Y427" s="160"/>
      <c r="Z427" s="160" t="s">
        <v>128</v>
      </c>
      <c r="AA427" s="153">
        <v>95</v>
      </c>
      <c r="AB427" s="153">
        <v>1.67</v>
      </c>
      <c r="AC427" s="182">
        <f t="shared" si="14"/>
        <v>34.063609308329447</v>
      </c>
      <c r="AD427" s="153" t="str">
        <f t="shared" si="15"/>
        <v>OBESIDADE I</v>
      </c>
      <c r="AE427" s="233" t="s">
        <v>135</v>
      </c>
      <c r="AF427" s="153" t="s">
        <v>130</v>
      </c>
      <c r="AG427" s="159"/>
      <c r="AH427" s="153"/>
      <c r="AI427" s="161"/>
      <c r="AJ427" s="153"/>
      <c r="AK427" s="153"/>
      <c r="AL427" s="207" t="s">
        <v>131</v>
      </c>
      <c r="AM427" s="207"/>
      <c r="AN427" s="207"/>
      <c r="AO427" s="207" t="str">
        <f ca="1">IF(R427="","",IF(R427&gt;TODAY(),"0 meses",DATEDIF(R427,TODAY(),"m") &amp; " meses"))</f>
        <v>5 meses</v>
      </c>
      <c r="AP427" s="147" t="s">
        <v>67</v>
      </c>
      <c r="AQ427" s="147" t="s">
        <v>67</v>
      </c>
      <c r="AR427" s="147"/>
      <c r="AS427" s="209" t="s">
        <v>68</v>
      </c>
      <c r="AT427" s="223" t="str">
        <f>MONTH(B427)&amp;"/"&amp;YEAR(B427)</f>
        <v>1/2024</v>
      </c>
      <c r="AU427" s="223">
        <f>WEEKNUM(B427)-WEEKNUM(EOMONTH(B427,-1)+1)+1</f>
        <v>1</v>
      </c>
      <c r="AV427" s="209" t="str">
        <f>MONTH(R427)&amp;"/"&amp;YEAR(R427)</f>
        <v>12/2025</v>
      </c>
      <c r="AW427" s="209">
        <f>WEEKNUM(R427)-WEEKNUM(EOMONTH(R427,-1)+1)+1</f>
        <v>4</v>
      </c>
      <c r="AX427" s="209">
        <f>IF(BB427="S",IF(Q427="1. Aceitou o programa",R427-B427,0),0)</f>
        <v>722</v>
      </c>
      <c r="AY427" s="209">
        <f>IF(BB427="S",IF(AND(S427&lt;&gt;"",R427&lt;&gt;""),S427-R427,0),0)</f>
        <v>0</v>
      </c>
      <c r="AZ427" s="209">
        <f>IF(BB427="S",IF(Q427="1. Aceitou o programa",IF(OR(X427="Não se Aplica",X427=""),IF(OR(W427="Não se Aplica",W427=""),0,W427-V427),AVERAGE(X427-W427,W427-V427)),0),0)</f>
        <v>0</v>
      </c>
      <c r="BA427" s="209">
        <f>IF(BB427="S",IF(AND(Q427="1. Aceitou o programa",AH427="Realizada"),IFERROR(IF(AG427="",0,AG427-R427),0),0),0)</f>
        <v>0</v>
      </c>
      <c r="BB427" s="209" t="str">
        <f>_xlfn.XLOOKUP(U427,'Lista Suspensa'!$AA$20:$AA$23,'Lista Suspensa'!$AB$20:$AB$23,"N/A")</f>
        <v>S</v>
      </c>
    </row>
    <row r="428" spans="1:54" ht="12" customHeight="1">
      <c r="A428" s="151" t="s">
        <v>121</v>
      </c>
      <c r="B428" s="152">
        <v>45292</v>
      </c>
      <c r="C428" s="153" t="s">
        <v>122</v>
      </c>
      <c r="D428" s="153" t="s">
        <v>56</v>
      </c>
      <c r="E428" s="244">
        <v>93691431</v>
      </c>
      <c r="F428" s="144" t="s">
        <v>969</v>
      </c>
      <c r="G428" s="230"/>
      <c r="H428" s="154">
        <v>34626</v>
      </c>
      <c r="I428" s="153">
        <v>31</v>
      </c>
      <c r="J428" s="148" t="s">
        <v>70</v>
      </c>
      <c r="K428" s="153"/>
      <c r="L428" s="153"/>
      <c r="M428" s="153"/>
      <c r="N428" s="153"/>
      <c r="O428" s="155" t="s">
        <v>970</v>
      </c>
      <c r="P428" s="156" t="s">
        <v>60</v>
      </c>
      <c r="Q428" s="157" t="s">
        <v>110</v>
      </c>
      <c r="R428" s="158">
        <v>46014</v>
      </c>
      <c r="S428" s="159"/>
      <c r="T428" s="159" t="s">
        <v>62</v>
      </c>
      <c r="U428" s="159" t="s">
        <v>111</v>
      </c>
      <c r="V428" s="154">
        <v>46014</v>
      </c>
      <c r="W428" s="154" t="s">
        <v>126</v>
      </c>
      <c r="X428" s="154" t="s">
        <v>126</v>
      </c>
      <c r="Y428" s="160"/>
      <c r="Z428" s="160" t="s">
        <v>190</v>
      </c>
      <c r="AA428" s="153">
        <v>79</v>
      </c>
      <c r="AB428" s="153">
        <v>1.59</v>
      </c>
      <c r="AC428" s="182">
        <f t="shared" si="14"/>
        <v>31.24876389383331</v>
      </c>
      <c r="AD428" s="153" t="str">
        <f t="shared" si="15"/>
        <v>OBESIDADE I</v>
      </c>
      <c r="AE428" s="233" t="s">
        <v>135</v>
      </c>
      <c r="AF428" s="153" t="s">
        <v>130</v>
      </c>
      <c r="AG428" s="159"/>
      <c r="AH428" s="153"/>
      <c r="AI428" s="161"/>
      <c r="AJ428" s="153"/>
      <c r="AK428" s="153"/>
      <c r="AL428" s="207" t="s">
        <v>131</v>
      </c>
      <c r="AM428" s="207"/>
      <c r="AN428" s="207"/>
      <c r="AO428" s="207" t="str">
        <f ca="1">IF(R428="","",IF(R428&gt;TODAY(),"0 meses",DATEDIF(R428,TODAY(),"m") &amp; " meses"))</f>
        <v>5 meses</v>
      </c>
      <c r="AP428" s="147" t="s">
        <v>67</v>
      </c>
      <c r="AQ428" s="147" t="s">
        <v>67</v>
      </c>
      <c r="AR428" s="147"/>
      <c r="AS428" s="209" t="s">
        <v>68</v>
      </c>
      <c r="AT428" s="223" t="str">
        <f>MONTH(B428)&amp;"/"&amp;YEAR(B428)</f>
        <v>1/2024</v>
      </c>
      <c r="AU428" s="223">
        <f>WEEKNUM(B428)-WEEKNUM(EOMONTH(B428,-1)+1)+1</f>
        <v>1</v>
      </c>
      <c r="AV428" s="209" t="str">
        <f>MONTH(R428)&amp;"/"&amp;YEAR(R428)</f>
        <v>12/2025</v>
      </c>
      <c r="AW428" s="209">
        <f>WEEKNUM(R428)-WEEKNUM(EOMONTH(R428,-1)+1)+1</f>
        <v>4</v>
      </c>
      <c r="AX428" s="209">
        <f>IF(BB428="S",IF(Q428="1. Aceitou o programa",R428-B428,0),0)</f>
        <v>722</v>
      </c>
      <c r="AY428" s="209">
        <f>IF(BB428="S",IF(AND(S428&lt;&gt;"",R428&lt;&gt;""),S428-R428,0),0)</f>
        <v>0</v>
      </c>
      <c r="AZ428" s="209">
        <f>IF(BB428="S",IF(Q428="1. Aceitou o programa",IF(OR(X428="Não se Aplica",X428=""),IF(OR(W428="Não se Aplica",W428=""),0,W428-V428),AVERAGE(X428-W428,W428-V428)),0),0)</f>
        <v>0</v>
      </c>
      <c r="BA428" s="209">
        <f>IF(BB428="S",IF(AND(Q428="1. Aceitou o programa",AH428="Realizada"),IFERROR(IF(AG428="",0,AG428-R428),0),0),0)</f>
        <v>0</v>
      </c>
      <c r="BB428" s="209" t="str">
        <f>_xlfn.XLOOKUP(U428,'Lista Suspensa'!$AA$20:$AA$23,'Lista Suspensa'!$AB$20:$AB$23,"N/A")</f>
        <v>S</v>
      </c>
    </row>
    <row r="429" spans="1:54" ht="12" customHeight="1">
      <c r="A429" s="151" t="s">
        <v>121</v>
      </c>
      <c r="B429" s="152">
        <v>45292</v>
      </c>
      <c r="C429" s="153" t="s">
        <v>122</v>
      </c>
      <c r="D429" s="153" t="s">
        <v>56</v>
      </c>
      <c r="E429" s="244">
        <v>79213099</v>
      </c>
      <c r="F429" s="144" t="s">
        <v>971</v>
      </c>
      <c r="G429" s="230"/>
      <c r="H429" s="154">
        <v>36762</v>
      </c>
      <c r="I429" s="153">
        <v>25</v>
      </c>
      <c r="J429" s="148" t="s">
        <v>70</v>
      </c>
      <c r="K429" s="153"/>
      <c r="L429" s="153"/>
      <c r="M429" s="153"/>
      <c r="N429" s="153"/>
      <c r="O429" s="155" t="s">
        <v>972</v>
      </c>
      <c r="P429" s="156" t="s">
        <v>60</v>
      </c>
      <c r="Q429" s="157" t="s">
        <v>110</v>
      </c>
      <c r="R429" s="158">
        <v>46014</v>
      </c>
      <c r="S429" s="159"/>
      <c r="T429" s="159" t="s">
        <v>62</v>
      </c>
      <c r="U429" s="159" t="s">
        <v>111</v>
      </c>
      <c r="V429" s="154">
        <v>46014</v>
      </c>
      <c r="W429" s="154" t="s">
        <v>126</v>
      </c>
      <c r="X429" s="154" t="s">
        <v>126</v>
      </c>
      <c r="Y429" s="160"/>
      <c r="Z429" s="160" t="s">
        <v>128</v>
      </c>
      <c r="AA429" s="153">
        <v>101</v>
      </c>
      <c r="AB429" s="153">
        <v>1.7</v>
      </c>
      <c r="AC429" s="182">
        <f t="shared" si="14"/>
        <v>34.94809688581315</v>
      </c>
      <c r="AD429" s="153" t="str">
        <f t="shared" si="15"/>
        <v>OBESIDADE II</v>
      </c>
      <c r="AE429" s="233" t="s">
        <v>135</v>
      </c>
      <c r="AF429" s="153" t="s">
        <v>130</v>
      </c>
      <c r="AG429" s="159"/>
      <c r="AH429" s="153"/>
      <c r="AI429" s="161"/>
      <c r="AJ429" s="153"/>
      <c r="AK429" s="153"/>
      <c r="AL429" s="207" t="s">
        <v>131</v>
      </c>
      <c r="AM429" s="207"/>
      <c r="AN429" s="207"/>
      <c r="AO429" s="207" t="str">
        <f ca="1">IF(R429="","",IF(R429&gt;TODAY(),"0 meses",DATEDIF(R429,TODAY(),"m") &amp; " meses"))</f>
        <v>5 meses</v>
      </c>
      <c r="AP429" s="147" t="s">
        <v>67</v>
      </c>
      <c r="AQ429" s="147" t="s">
        <v>67</v>
      </c>
      <c r="AR429" s="147"/>
      <c r="AS429" s="209" t="s">
        <v>68</v>
      </c>
      <c r="AT429" s="223" t="str">
        <f>MONTH(B429)&amp;"/"&amp;YEAR(B429)</f>
        <v>1/2024</v>
      </c>
      <c r="AU429" s="223">
        <f>WEEKNUM(B429)-WEEKNUM(EOMONTH(B429,-1)+1)+1</f>
        <v>1</v>
      </c>
      <c r="AV429" s="209" t="str">
        <f>MONTH(R429)&amp;"/"&amp;YEAR(R429)</f>
        <v>12/2025</v>
      </c>
      <c r="AW429" s="209">
        <f>WEEKNUM(R429)-WEEKNUM(EOMONTH(R429,-1)+1)+1</f>
        <v>4</v>
      </c>
      <c r="AX429" s="209">
        <f>IF(BB429="S",IF(Q429="1. Aceitou o programa",R429-B429,0),0)</f>
        <v>722</v>
      </c>
      <c r="AY429" s="209">
        <f>IF(BB429="S",IF(AND(S429&lt;&gt;"",R429&lt;&gt;""),S429-R429,0),0)</f>
        <v>0</v>
      </c>
      <c r="AZ429" s="209">
        <f>IF(BB429="S",IF(Q429="1. Aceitou o programa",IF(OR(X429="Não se Aplica",X429=""),IF(OR(W429="Não se Aplica",W429=""),0,W429-V429),AVERAGE(X429-W429,W429-V429)),0),0)</f>
        <v>0</v>
      </c>
      <c r="BA429" s="209">
        <f>IF(BB429="S",IF(AND(Q429="1. Aceitou o programa",AH429="Realizada"),IFERROR(IF(AG429="",0,AG429-R429),0),0),0)</f>
        <v>0</v>
      </c>
      <c r="BB429" s="209" t="str">
        <f>_xlfn.XLOOKUP(U429,'Lista Suspensa'!$AA$20:$AA$23,'Lista Suspensa'!$AB$20:$AB$23,"N/A")</f>
        <v>S</v>
      </c>
    </row>
    <row r="430" spans="1:54" ht="12" customHeight="1">
      <c r="A430" s="151" t="s">
        <v>121</v>
      </c>
      <c r="B430" s="152">
        <v>45292</v>
      </c>
      <c r="C430" s="153" t="s">
        <v>122</v>
      </c>
      <c r="D430" s="153" t="s">
        <v>56</v>
      </c>
      <c r="E430" s="244">
        <v>93675428</v>
      </c>
      <c r="F430" s="144" t="s">
        <v>973</v>
      </c>
      <c r="G430" s="230"/>
      <c r="H430" s="154">
        <v>36985</v>
      </c>
      <c r="I430" s="153">
        <v>25</v>
      </c>
      <c r="J430" s="148" t="s">
        <v>70</v>
      </c>
      <c r="K430" s="153"/>
      <c r="L430" s="153"/>
      <c r="M430" s="153"/>
      <c r="N430" s="153"/>
      <c r="O430" s="155" t="s">
        <v>974</v>
      </c>
      <c r="P430" s="156" t="s">
        <v>60</v>
      </c>
      <c r="Q430" s="157" t="s">
        <v>110</v>
      </c>
      <c r="R430" s="158">
        <v>46014</v>
      </c>
      <c r="S430" s="159"/>
      <c r="T430" s="159" t="s">
        <v>62</v>
      </c>
      <c r="U430" s="159" t="s">
        <v>111</v>
      </c>
      <c r="V430" s="154">
        <v>46014</v>
      </c>
      <c r="W430" s="154" t="s">
        <v>126</v>
      </c>
      <c r="X430" s="154" t="s">
        <v>126</v>
      </c>
      <c r="Y430" s="160"/>
      <c r="Z430" s="160" t="s">
        <v>128</v>
      </c>
      <c r="AA430" s="153">
        <v>117</v>
      </c>
      <c r="AB430" s="153">
        <v>1.63</v>
      </c>
      <c r="AC430" s="182">
        <f t="shared" si="14"/>
        <v>44.036282886070232</v>
      </c>
      <c r="AD430" s="153" t="str">
        <f t="shared" si="15"/>
        <v>OBESIDADE III</v>
      </c>
      <c r="AE430" s="233" t="s">
        <v>135</v>
      </c>
      <c r="AF430" s="153" t="s">
        <v>130</v>
      </c>
      <c r="AG430" s="159"/>
      <c r="AH430" s="153"/>
      <c r="AI430" s="161"/>
      <c r="AJ430" s="153"/>
      <c r="AK430" s="153"/>
      <c r="AL430" s="207" t="s">
        <v>131</v>
      </c>
      <c r="AM430" s="207"/>
      <c r="AN430" s="207"/>
      <c r="AO430" s="207" t="str">
        <f ca="1">IF(R430="","",IF(R430&gt;TODAY(),"0 meses",DATEDIF(R430,TODAY(),"m") &amp; " meses"))</f>
        <v>5 meses</v>
      </c>
      <c r="AP430" s="147" t="s">
        <v>67</v>
      </c>
      <c r="AQ430" s="147" t="s">
        <v>67</v>
      </c>
      <c r="AR430" s="147"/>
      <c r="AS430" s="209" t="s">
        <v>68</v>
      </c>
      <c r="AT430" s="223" t="str">
        <f>MONTH(B430)&amp;"/"&amp;YEAR(B430)</f>
        <v>1/2024</v>
      </c>
      <c r="AU430" s="223">
        <f>WEEKNUM(B430)-WEEKNUM(EOMONTH(B430,-1)+1)+1</f>
        <v>1</v>
      </c>
      <c r="AV430" s="209" t="str">
        <f>MONTH(R430)&amp;"/"&amp;YEAR(R430)</f>
        <v>12/2025</v>
      </c>
      <c r="AW430" s="209">
        <f>WEEKNUM(R430)-WEEKNUM(EOMONTH(R430,-1)+1)+1</f>
        <v>4</v>
      </c>
      <c r="AX430" s="209">
        <f>IF(BB430="S",IF(Q430="1. Aceitou o programa",R430-B430,0),0)</f>
        <v>722</v>
      </c>
      <c r="AY430" s="209">
        <f>IF(BB430="S",IF(AND(S430&lt;&gt;"",R430&lt;&gt;""),S430-R430,0),0)</f>
        <v>0</v>
      </c>
      <c r="AZ430" s="209">
        <f>IF(BB430="S",IF(Q430="1. Aceitou o programa",IF(OR(X430="Não se Aplica",X430=""),IF(OR(W430="Não se Aplica",W430=""),0,W430-V430),AVERAGE(X430-W430,W430-V430)),0),0)</f>
        <v>0</v>
      </c>
      <c r="BA430" s="209">
        <f>IF(BB430="S",IF(AND(Q430="1. Aceitou o programa",AH430="Realizada"),IFERROR(IF(AG430="",0,AG430-R430),0),0),0)</f>
        <v>0</v>
      </c>
      <c r="BB430" s="209" t="str">
        <f>_xlfn.XLOOKUP(U430,'Lista Suspensa'!$AA$20:$AA$23,'Lista Suspensa'!$AB$20:$AB$23,"N/A")</f>
        <v>S</v>
      </c>
    </row>
    <row r="431" spans="1:54" ht="12" customHeight="1">
      <c r="A431" s="151" t="s">
        <v>67</v>
      </c>
      <c r="B431" s="152">
        <v>46030</v>
      </c>
      <c r="C431" s="153" t="s">
        <v>122</v>
      </c>
      <c r="D431" s="153" t="s">
        <v>171</v>
      </c>
      <c r="E431" s="244">
        <v>85571511</v>
      </c>
      <c r="F431" s="144" t="s">
        <v>975</v>
      </c>
      <c r="G431" s="230"/>
      <c r="H431" s="154">
        <v>28097</v>
      </c>
      <c r="I431" s="153">
        <v>49</v>
      </c>
      <c r="J431" s="148" t="s">
        <v>70</v>
      </c>
      <c r="K431" s="153" t="s">
        <v>101</v>
      </c>
      <c r="L431" s="153"/>
      <c r="M431" s="153"/>
      <c r="N431" s="153">
        <v>380</v>
      </c>
      <c r="O431" s="155" t="s">
        <v>976</v>
      </c>
      <c r="P431" s="156" t="s">
        <v>60</v>
      </c>
      <c r="Q431" s="157" t="s">
        <v>110</v>
      </c>
      <c r="R431" s="158">
        <v>46020</v>
      </c>
      <c r="S431" s="159"/>
      <c r="T431" s="159" t="s">
        <v>62</v>
      </c>
      <c r="U431" s="159" t="s">
        <v>111</v>
      </c>
      <c r="V431" s="154">
        <v>46020</v>
      </c>
      <c r="W431" s="154" t="s">
        <v>126</v>
      </c>
      <c r="X431" s="154" t="s">
        <v>126</v>
      </c>
      <c r="Y431" s="160" t="s">
        <v>977</v>
      </c>
      <c r="Z431" s="160" t="s">
        <v>128</v>
      </c>
      <c r="AA431" s="153">
        <v>108</v>
      </c>
      <c r="AB431" s="153">
        <v>1.56</v>
      </c>
      <c r="AC431" s="182">
        <f t="shared" si="14"/>
        <v>44.378698224852066</v>
      </c>
      <c r="AD431" s="153" t="str">
        <f t="shared" si="15"/>
        <v>OBESIDADE III</v>
      </c>
      <c r="AE431" s="233" t="s">
        <v>135</v>
      </c>
      <c r="AF431" s="153" t="s">
        <v>161</v>
      </c>
      <c r="AG431" s="159" t="s">
        <v>978</v>
      </c>
      <c r="AH431" s="153"/>
      <c r="AI431" s="161"/>
      <c r="AJ431" s="153"/>
      <c r="AK431" s="153"/>
      <c r="AL431" s="207" t="s">
        <v>131</v>
      </c>
      <c r="AM431" s="207"/>
      <c r="AN431" s="207"/>
      <c r="AO431" s="207" t="str">
        <f ca="1">IF(R431="","",IF(R431&gt;TODAY(),"0 meses",DATEDIF(R431,TODAY(),"m") &amp; " meses"))</f>
        <v>5 meses</v>
      </c>
      <c r="AP431" s="147" t="s">
        <v>67</v>
      </c>
      <c r="AQ431" s="147" t="s">
        <v>67</v>
      </c>
      <c r="AR431" s="147"/>
      <c r="AS431" s="209" t="s">
        <v>68</v>
      </c>
      <c r="AT431" s="223" t="str">
        <f>MONTH(B431)&amp;"/"&amp;YEAR(B431)</f>
        <v>1/2026</v>
      </c>
      <c r="AU431" s="223">
        <f>WEEKNUM(B431)-WEEKNUM(EOMONTH(B431,-1)+1)+1</f>
        <v>2</v>
      </c>
      <c r="AV431" s="209" t="str">
        <f>MONTH(R431)&amp;"/"&amp;YEAR(R431)</f>
        <v>12/2025</v>
      </c>
      <c r="AW431" s="209">
        <f>WEEKNUM(R431)-WEEKNUM(EOMONTH(R431,-1)+1)+1</f>
        <v>5</v>
      </c>
      <c r="AX431" s="209">
        <f>IF(BB431="S",IF(Q431="1. Aceitou o programa",R431-B431,0),0)</f>
        <v>-10</v>
      </c>
      <c r="AY431" s="209">
        <f>IF(BB431="S",IF(AND(S431&lt;&gt;"",R431&lt;&gt;""),S431-R431,0),0)</f>
        <v>0</v>
      </c>
      <c r="AZ431" s="209">
        <f>IF(BB431="S",IF(Q431="1. Aceitou o programa",IF(OR(X431="Não se Aplica",X431=""),IF(OR(W431="Não se Aplica",W431=""),0,W431-V431),AVERAGE(X431-W431,W431-V431)),0),0)</f>
        <v>0</v>
      </c>
      <c r="BA431" s="209">
        <f>IF(BB431="S",IF(AND(Q431="1. Aceitou o programa",AH431="Realizada"),IFERROR(IF(AG431="",0,AG431-R431),0),0),0)</f>
        <v>0</v>
      </c>
      <c r="BB431" s="209" t="str">
        <f>_xlfn.XLOOKUP(U431,'Lista Suspensa'!$AA$20:$AA$23,'Lista Suspensa'!$AB$20:$AB$23,"N/A")</f>
        <v>S</v>
      </c>
    </row>
    <row r="432" spans="1:54" ht="12" customHeight="1">
      <c r="A432" s="151" t="s">
        <v>121</v>
      </c>
      <c r="B432" s="152">
        <v>45292</v>
      </c>
      <c r="C432" s="153" t="s">
        <v>122</v>
      </c>
      <c r="D432" s="153" t="s">
        <v>56</v>
      </c>
      <c r="E432" s="244">
        <v>95886960</v>
      </c>
      <c r="F432" s="144" t="s">
        <v>979</v>
      </c>
      <c r="G432" s="230"/>
      <c r="H432" s="154">
        <v>26097</v>
      </c>
      <c r="I432" s="153">
        <v>54</v>
      </c>
      <c r="J432" s="148" t="s">
        <v>70</v>
      </c>
      <c r="K432" s="153" t="s">
        <v>101</v>
      </c>
      <c r="L432" s="153"/>
      <c r="M432" s="153"/>
      <c r="N432" s="153"/>
      <c r="O432" s="155" t="s">
        <v>980</v>
      </c>
      <c r="P432" s="156" t="s">
        <v>60</v>
      </c>
      <c r="Q432" s="157" t="s">
        <v>110</v>
      </c>
      <c r="R432" s="158">
        <v>46020</v>
      </c>
      <c r="S432" s="159"/>
      <c r="T432" s="159" t="s">
        <v>62</v>
      </c>
      <c r="U432" s="159" t="s">
        <v>111</v>
      </c>
      <c r="V432" s="154">
        <v>46020</v>
      </c>
      <c r="W432" s="154" t="s">
        <v>126</v>
      </c>
      <c r="X432" s="154" t="s">
        <v>126</v>
      </c>
      <c r="Y432" s="160"/>
      <c r="Z432" s="160" t="s">
        <v>166</v>
      </c>
      <c r="AA432" s="153">
        <v>90</v>
      </c>
      <c r="AB432" s="153">
        <v>1.65</v>
      </c>
      <c r="AC432" s="182">
        <f t="shared" si="14"/>
        <v>33.057851239669425</v>
      </c>
      <c r="AD432" s="153" t="str">
        <f t="shared" si="15"/>
        <v>OBESIDADE I</v>
      </c>
      <c r="AE432" s="233" t="s">
        <v>135</v>
      </c>
      <c r="AF432" s="153" t="s">
        <v>130</v>
      </c>
      <c r="AG432" s="159"/>
      <c r="AH432" s="153"/>
      <c r="AI432" s="161"/>
      <c r="AJ432" s="153"/>
      <c r="AK432" s="153"/>
      <c r="AL432" s="207" t="s">
        <v>131</v>
      </c>
      <c r="AM432" s="207"/>
      <c r="AN432" s="207"/>
      <c r="AO432" s="207" t="str">
        <f ca="1">IF(R432="","",IF(R432&gt;TODAY(),"0 meses",DATEDIF(R432,TODAY(),"m") &amp; " meses"))</f>
        <v>5 meses</v>
      </c>
      <c r="AP432" s="147" t="s">
        <v>67</v>
      </c>
      <c r="AQ432" s="147" t="s">
        <v>67</v>
      </c>
      <c r="AR432" s="147"/>
      <c r="AS432" s="209" t="s">
        <v>68</v>
      </c>
      <c r="AT432" s="223" t="str">
        <f>MONTH(B432)&amp;"/"&amp;YEAR(B432)</f>
        <v>1/2024</v>
      </c>
      <c r="AU432" s="223">
        <f>WEEKNUM(B432)-WEEKNUM(EOMONTH(B432,-1)+1)+1</f>
        <v>1</v>
      </c>
      <c r="AV432" s="209" t="str">
        <f>MONTH(R432)&amp;"/"&amp;YEAR(R432)</f>
        <v>12/2025</v>
      </c>
      <c r="AW432" s="209">
        <f>WEEKNUM(R432)-WEEKNUM(EOMONTH(R432,-1)+1)+1</f>
        <v>5</v>
      </c>
      <c r="AX432" s="209">
        <f>IF(BB432="S",IF(Q432="1. Aceitou o programa",R432-B432,0),0)</f>
        <v>728</v>
      </c>
      <c r="AY432" s="209">
        <f>IF(BB432="S",IF(AND(S432&lt;&gt;"",R432&lt;&gt;""),S432-R432,0),0)</f>
        <v>0</v>
      </c>
      <c r="AZ432" s="209">
        <f>IF(BB432="S",IF(Q432="1. Aceitou o programa",IF(OR(X432="Não se Aplica",X432=""),IF(OR(W432="Não se Aplica",W432=""),0,W432-V432),AVERAGE(X432-W432,W432-V432)),0),0)</f>
        <v>0</v>
      </c>
      <c r="BA432" s="209">
        <f>IF(BB432="S",IF(AND(Q432="1. Aceitou o programa",AH432="Realizada"),IFERROR(IF(AG432="",0,AG432-R432),0),0),0)</f>
        <v>0</v>
      </c>
      <c r="BB432" s="209" t="str">
        <f>_xlfn.XLOOKUP(U432,'Lista Suspensa'!$AA$20:$AA$23,'Lista Suspensa'!$AB$20:$AB$23,"N/A")</f>
        <v>S</v>
      </c>
    </row>
    <row r="433" spans="1:54" ht="12" customHeight="1">
      <c r="A433" s="151" t="s">
        <v>121</v>
      </c>
      <c r="B433" s="152">
        <v>45292</v>
      </c>
      <c r="C433" s="153" t="s">
        <v>122</v>
      </c>
      <c r="D433" s="153" t="s">
        <v>56</v>
      </c>
      <c r="E433" s="244">
        <v>451597702</v>
      </c>
      <c r="F433" s="144" t="s">
        <v>981</v>
      </c>
      <c r="G433" s="230"/>
      <c r="H433" s="154">
        <v>30039</v>
      </c>
      <c r="I433" s="153">
        <v>44</v>
      </c>
      <c r="J433" s="148" t="s">
        <v>58</v>
      </c>
      <c r="K433" s="153" t="s">
        <v>59</v>
      </c>
      <c r="L433" s="153"/>
      <c r="M433" s="153"/>
      <c r="N433" s="153"/>
      <c r="O433" s="155" t="s">
        <v>982</v>
      </c>
      <c r="P433" s="156" t="s">
        <v>60</v>
      </c>
      <c r="Q433" s="157" t="s">
        <v>110</v>
      </c>
      <c r="R433" s="158">
        <v>46020</v>
      </c>
      <c r="S433" s="159"/>
      <c r="T433" s="159" t="s">
        <v>62</v>
      </c>
      <c r="U433" s="159" t="s">
        <v>111</v>
      </c>
      <c r="V433" s="154">
        <v>46020</v>
      </c>
      <c r="W433" s="154" t="s">
        <v>126</v>
      </c>
      <c r="X433" s="154" t="s">
        <v>126</v>
      </c>
      <c r="Y433" s="160"/>
      <c r="Z433" s="160" t="s">
        <v>128</v>
      </c>
      <c r="AA433" s="153">
        <v>107</v>
      </c>
      <c r="AB433" s="153">
        <v>1.65</v>
      </c>
      <c r="AC433" s="182">
        <f t="shared" si="14"/>
        <v>39.302112029384759</v>
      </c>
      <c r="AD433" s="153" t="str">
        <f t="shared" si="15"/>
        <v>OBESIDADE II</v>
      </c>
      <c r="AE433" s="233" t="s">
        <v>135</v>
      </c>
      <c r="AF433" s="153" t="s">
        <v>130</v>
      </c>
      <c r="AG433" s="159"/>
      <c r="AH433" s="153"/>
      <c r="AI433" s="161"/>
      <c r="AJ433" s="153"/>
      <c r="AK433" s="153"/>
      <c r="AL433" s="207" t="s">
        <v>131</v>
      </c>
      <c r="AM433" s="207"/>
      <c r="AN433" s="207"/>
      <c r="AO433" s="207" t="str">
        <f ca="1">IF(R433="","",IF(R433&gt;TODAY(),"0 meses",DATEDIF(R433,TODAY(),"m") &amp; " meses"))</f>
        <v>5 meses</v>
      </c>
      <c r="AP433" s="147" t="s">
        <v>67</v>
      </c>
      <c r="AQ433" s="147" t="s">
        <v>67</v>
      </c>
      <c r="AR433" s="147"/>
      <c r="AS433" s="209" t="s">
        <v>68</v>
      </c>
      <c r="AT433" s="223" t="str">
        <f>MONTH(B433)&amp;"/"&amp;YEAR(B433)</f>
        <v>1/2024</v>
      </c>
      <c r="AU433" s="223">
        <f>WEEKNUM(B433)-WEEKNUM(EOMONTH(B433,-1)+1)+1</f>
        <v>1</v>
      </c>
      <c r="AV433" s="209" t="str">
        <f>MONTH(R433)&amp;"/"&amp;YEAR(R433)</f>
        <v>12/2025</v>
      </c>
      <c r="AW433" s="209">
        <f>WEEKNUM(R433)-WEEKNUM(EOMONTH(R433,-1)+1)+1</f>
        <v>5</v>
      </c>
      <c r="AX433" s="209">
        <f>IF(BB433="S",IF(Q433="1. Aceitou o programa",R433-B433,0),0)</f>
        <v>728</v>
      </c>
      <c r="AY433" s="209">
        <f>IF(BB433="S",IF(AND(S433&lt;&gt;"",R433&lt;&gt;""),S433-R433,0),0)</f>
        <v>0</v>
      </c>
      <c r="AZ433" s="209">
        <f>IF(BB433="S",IF(Q433="1. Aceitou o programa",IF(OR(X433="Não se Aplica",X433=""),IF(OR(W433="Não se Aplica",W433=""),0,W433-V433),AVERAGE(X433-W433,W433-V433)),0),0)</f>
        <v>0</v>
      </c>
      <c r="BA433" s="209">
        <f>IF(BB433="S",IF(AND(Q433="1. Aceitou o programa",AH433="Realizada"),IFERROR(IF(AG433="",0,AG433-R433),0),0),0)</f>
        <v>0</v>
      </c>
      <c r="BB433" s="209" t="str">
        <f>_xlfn.XLOOKUP(U433,'Lista Suspensa'!$AA$20:$AA$23,'Lista Suspensa'!$AB$20:$AB$23,"N/A")</f>
        <v>S</v>
      </c>
    </row>
    <row r="434" spans="1:54" ht="12" customHeight="1">
      <c r="A434" s="151" t="s">
        <v>121</v>
      </c>
      <c r="B434" s="152">
        <v>45292</v>
      </c>
      <c r="C434" s="153" t="s">
        <v>122</v>
      </c>
      <c r="D434" s="153" t="s">
        <v>56</v>
      </c>
      <c r="E434" s="244">
        <v>93601820</v>
      </c>
      <c r="F434" s="144" t="s">
        <v>983</v>
      </c>
      <c r="G434" s="230"/>
      <c r="H434" s="154">
        <v>32785</v>
      </c>
      <c r="I434" s="153">
        <v>36</v>
      </c>
      <c r="J434" s="148" t="s">
        <v>70</v>
      </c>
      <c r="K434" s="153"/>
      <c r="L434" s="153"/>
      <c r="M434" s="153"/>
      <c r="N434" s="153"/>
      <c r="O434" s="155" t="s">
        <v>984</v>
      </c>
      <c r="P434" s="156" t="s">
        <v>60</v>
      </c>
      <c r="Q434" s="157" t="s">
        <v>110</v>
      </c>
      <c r="R434" s="158">
        <v>46020</v>
      </c>
      <c r="S434" s="159"/>
      <c r="T434" s="159" t="s">
        <v>62</v>
      </c>
      <c r="U434" s="159" t="s">
        <v>111</v>
      </c>
      <c r="V434" s="154">
        <v>46020</v>
      </c>
      <c r="W434" s="154" t="s">
        <v>126</v>
      </c>
      <c r="X434" s="154" t="s">
        <v>126</v>
      </c>
      <c r="Y434" s="160"/>
      <c r="Z434" s="160" t="s">
        <v>174</v>
      </c>
      <c r="AA434" s="153">
        <v>95</v>
      </c>
      <c r="AB434" s="153">
        <v>1.67</v>
      </c>
      <c r="AC434" s="182">
        <f t="shared" si="14"/>
        <v>34.063609308329447</v>
      </c>
      <c r="AD434" s="153" t="str">
        <f t="shared" si="15"/>
        <v>OBESIDADE I</v>
      </c>
      <c r="AE434" s="233" t="s">
        <v>135</v>
      </c>
      <c r="AF434" s="153" t="s">
        <v>130</v>
      </c>
      <c r="AG434" s="159"/>
      <c r="AH434" s="153"/>
      <c r="AI434" s="161"/>
      <c r="AJ434" s="153"/>
      <c r="AK434" s="153"/>
      <c r="AL434" s="207" t="s">
        <v>131</v>
      </c>
      <c r="AM434" s="207"/>
      <c r="AN434" s="207"/>
      <c r="AO434" s="207" t="str">
        <f ca="1">IF(R434="","",IF(R434&gt;TODAY(),"0 meses",DATEDIF(R434,TODAY(),"m") &amp; " meses"))</f>
        <v>5 meses</v>
      </c>
      <c r="AP434" s="147" t="s">
        <v>67</v>
      </c>
      <c r="AQ434" s="147" t="s">
        <v>67</v>
      </c>
      <c r="AR434" s="147"/>
      <c r="AS434" s="209" t="s">
        <v>68</v>
      </c>
      <c r="AT434" s="223" t="str">
        <f>MONTH(B434)&amp;"/"&amp;YEAR(B434)</f>
        <v>1/2024</v>
      </c>
      <c r="AU434" s="223">
        <f>WEEKNUM(B434)-WEEKNUM(EOMONTH(B434,-1)+1)+1</f>
        <v>1</v>
      </c>
      <c r="AV434" s="209" t="str">
        <f>MONTH(R434)&amp;"/"&amp;YEAR(R434)</f>
        <v>12/2025</v>
      </c>
      <c r="AW434" s="209">
        <f>WEEKNUM(R434)-WEEKNUM(EOMONTH(R434,-1)+1)+1</f>
        <v>5</v>
      </c>
      <c r="AX434" s="209">
        <f>IF(BB434="S",IF(Q434="1. Aceitou o programa",R434-B434,0),0)</f>
        <v>728</v>
      </c>
      <c r="AY434" s="209">
        <f>IF(BB434="S",IF(AND(S434&lt;&gt;"",R434&lt;&gt;""),S434-R434,0),0)</f>
        <v>0</v>
      </c>
      <c r="AZ434" s="209">
        <f>IF(BB434="S",IF(Q434="1. Aceitou o programa",IF(OR(X434="Não se Aplica",X434=""),IF(OR(W434="Não se Aplica",W434=""),0,W434-V434),AVERAGE(X434-W434,W434-V434)),0),0)</f>
        <v>0</v>
      </c>
      <c r="BA434" s="209">
        <f>IF(BB434="S",IF(AND(Q434="1. Aceitou o programa",AH434="Realizada"),IFERROR(IF(AG434="",0,AG434-R434),0),0),0)</f>
        <v>0</v>
      </c>
      <c r="BB434" s="209" t="str">
        <f>_xlfn.XLOOKUP(U434,'Lista Suspensa'!$AA$20:$AA$23,'Lista Suspensa'!$AB$20:$AB$23,"N/A")</f>
        <v>S</v>
      </c>
    </row>
    <row r="435" spans="1:54" ht="12" customHeight="1">
      <c r="A435" s="151" t="s">
        <v>121</v>
      </c>
      <c r="B435" s="152">
        <v>45292</v>
      </c>
      <c r="C435" s="153" t="s">
        <v>122</v>
      </c>
      <c r="D435" s="153" t="s">
        <v>455</v>
      </c>
      <c r="E435" s="244">
        <v>96027518</v>
      </c>
      <c r="F435" s="144" t="s">
        <v>985</v>
      </c>
      <c r="G435" s="230"/>
      <c r="H435" s="154">
        <v>35030</v>
      </c>
      <c r="I435" s="153">
        <v>30</v>
      </c>
      <c r="J435" s="148" t="s">
        <v>70</v>
      </c>
      <c r="K435" s="153" t="s">
        <v>422</v>
      </c>
      <c r="L435" s="153"/>
      <c r="M435" s="153"/>
      <c r="N435" s="153"/>
      <c r="O435" s="155" t="s">
        <v>986</v>
      </c>
      <c r="P435" s="156" t="s">
        <v>60</v>
      </c>
      <c r="Q435" s="157" t="s">
        <v>110</v>
      </c>
      <c r="R435" s="158">
        <v>46021</v>
      </c>
      <c r="S435" s="159"/>
      <c r="T435" s="159" t="s">
        <v>62</v>
      </c>
      <c r="U435" s="159" t="s">
        <v>111</v>
      </c>
      <c r="V435" s="154">
        <v>46021</v>
      </c>
      <c r="W435" s="154" t="s">
        <v>126</v>
      </c>
      <c r="X435" s="154" t="s">
        <v>126</v>
      </c>
      <c r="Y435" s="160"/>
      <c r="Z435" s="160" t="s">
        <v>128</v>
      </c>
      <c r="AA435" s="153">
        <v>98</v>
      </c>
      <c r="AB435" s="153">
        <v>1.63</v>
      </c>
      <c r="AC435" s="182">
        <f t="shared" si="14"/>
        <v>36.885091648161392</v>
      </c>
      <c r="AD435" s="153" t="str">
        <f t="shared" si="15"/>
        <v>OBESIDADE II</v>
      </c>
      <c r="AE435" s="233" t="s">
        <v>135</v>
      </c>
      <c r="AF435" s="153" t="s">
        <v>130</v>
      </c>
      <c r="AG435" s="159"/>
      <c r="AH435" s="153"/>
      <c r="AI435" s="161"/>
      <c r="AJ435" s="153"/>
      <c r="AK435" s="153"/>
      <c r="AL435" s="207" t="s">
        <v>131</v>
      </c>
      <c r="AM435" s="207"/>
      <c r="AN435" s="207"/>
      <c r="AO435" s="207" t="str">
        <f ca="1">IF(R435="","",IF(R435&gt;TODAY(),"0 meses",DATEDIF(R435,TODAY(),"m") &amp; " meses"))</f>
        <v>5 meses</v>
      </c>
      <c r="AP435" s="147" t="s">
        <v>67</v>
      </c>
      <c r="AQ435" s="147" t="s">
        <v>67</v>
      </c>
      <c r="AR435" s="147"/>
      <c r="AS435" s="209" t="s">
        <v>68</v>
      </c>
      <c r="AT435" s="223" t="str">
        <f>MONTH(B435)&amp;"/"&amp;YEAR(B435)</f>
        <v>1/2024</v>
      </c>
      <c r="AU435" s="223">
        <f>WEEKNUM(B435)-WEEKNUM(EOMONTH(B435,-1)+1)+1</f>
        <v>1</v>
      </c>
      <c r="AV435" s="209" t="str">
        <f>MONTH(R435)&amp;"/"&amp;YEAR(R435)</f>
        <v>12/2025</v>
      </c>
      <c r="AW435" s="209">
        <f>WEEKNUM(R435)-WEEKNUM(EOMONTH(R435,-1)+1)+1</f>
        <v>5</v>
      </c>
      <c r="AX435" s="209">
        <f>IF(BB435="S",IF(Q435="1. Aceitou o programa",R435-B435,0),0)</f>
        <v>729</v>
      </c>
      <c r="AY435" s="209">
        <f>IF(BB435="S",IF(AND(S435&lt;&gt;"",R435&lt;&gt;""),S435-R435,0),0)</f>
        <v>0</v>
      </c>
      <c r="AZ435" s="209">
        <f>IF(BB435="S",IF(Q435="1. Aceitou o programa",IF(OR(X435="Não se Aplica",X435=""),IF(OR(W435="Não se Aplica",W435=""),0,W435-V435),AVERAGE(X435-W435,W435-V435)),0),0)</f>
        <v>0</v>
      </c>
      <c r="BA435" s="209">
        <f>IF(BB435="S",IF(AND(Q435="1. Aceitou o programa",AH435="Realizada"),IFERROR(IF(AG435="",0,AG435-R435),0),0),0)</f>
        <v>0</v>
      </c>
      <c r="BB435" s="209" t="str">
        <f>_xlfn.XLOOKUP(U435,'Lista Suspensa'!$AA$20:$AA$23,'Lista Suspensa'!$AB$20:$AB$23,"N/A")</f>
        <v>S</v>
      </c>
    </row>
    <row r="436" spans="1:54" ht="12" customHeight="1">
      <c r="A436" s="151" t="s">
        <v>121</v>
      </c>
      <c r="B436" s="152">
        <v>45292</v>
      </c>
      <c r="C436" s="153" t="s">
        <v>122</v>
      </c>
      <c r="D436" s="153" t="s">
        <v>56</v>
      </c>
      <c r="E436" s="244">
        <v>555181979</v>
      </c>
      <c r="F436" s="144" t="s">
        <v>987</v>
      </c>
      <c r="G436" s="230"/>
      <c r="H436" s="154">
        <v>29374</v>
      </c>
      <c r="I436" s="153">
        <v>45</v>
      </c>
      <c r="J436" s="148" t="s">
        <v>70</v>
      </c>
      <c r="K436" s="153" t="s">
        <v>988</v>
      </c>
      <c r="L436" s="153"/>
      <c r="M436" s="153"/>
      <c r="N436" s="153"/>
      <c r="O436" s="155" t="s">
        <v>989</v>
      </c>
      <c r="P436" s="156" t="s">
        <v>60</v>
      </c>
      <c r="Q436" s="157" t="s">
        <v>110</v>
      </c>
      <c r="R436" s="158">
        <v>46021</v>
      </c>
      <c r="S436" s="159"/>
      <c r="T436" s="159" t="s">
        <v>62</v>
      </c>
      <c r="U436" s="159" t="s">
        <v>111</v>
      </c>
      <c r="V436" s="154">
        <v>46021</v>
      </c>
      <c r="W436" s="154" t="s">
        <v>126</v>
      </c>
      <c r="X436" s="154" t="s">
        <v>126</v>
      </c>
      <c r="Y436" s="160"/>
      <c r="Z436" s="160" t="s">
        <v>190</v>
      </c>
      <c r="AA436" s="153">
        <v>80</v>
      </c>
      <c r="AB436" s="153">
        <v>1.58</v>
      </c>
      <c r="AC436" s="182">
        <f t="shared" si="14"/>
        <v>32.046146450889275</v>
      </c>
      <c r="AD436" s="153" t="str">
        <f t="shared" si="15"/>
        <v>OBESIDADE I</v>
      </c>
      <c r="AE436" s="233" t="s">
        <v>135</v>
      </c>
      <c r="AF436" s="153" t="s">
        <v>130</v>
      </c>
      <c r="AG436" s="159"/>
      <c r="AH436" s="153"/>
      <c r="AI436" s="161"/>
      <c r="AJ436" s="153"/>
      <c r="AK436" s="153"/>
      <c r="AL436" s="207" t="s">
        <v>131</v>
      </c>
      <c r="AM436" s="207"/>
      <c r="AN436" s="207"/>
      <c r="AO436" s="207" t="str">
        <f ca="1">IF(R436="","",IF(R436&gt;TODAY(),"0 meses",DATEDIF(R436,TODAY(),"m") &amp; " meses"))</f>
        <v>5 meses</v>
      </c>
      <c r="AP436" s="147" t="s">
        <v>67</v>
      </c>
      <c r="AQ436" s="147" t="s">
        <v>67</v>
      </c>
      <c r="AR436" s="147"/>
      <c r="AS436" s="209" t="s">
        <v>68</v>
      </c>
      <c r="AT436" s="223" t="str">
        <f>MONTH(B436)&amp;"/"&amp;YEAR(B436)</f>
        <v>1/2024</v>
      </c>
      <c r="AU436" s="223">
        <f>WEEKNUM(B436)-WEEKNUM(EOMONTH(B436,-1)+1)+1</f>
        <v>1</v>
      </c>
      <c r="AV436" s="209" t="str">
        <f>MONTH(R436)&amp;"/"&amp;YEAR(R436)</f>
        <v>12/2025</v>
      </c>
      <c r="AW436" s="209">
        <f>WEEKNUM(R436)-WEEKNUM(EOMONTH(R436,-1)+1)+1</f>
        <v>5</v>
      </c>
      <c r="AX436" s="209">
        <f>IF(BB436="S",IF(Q436="1. Aceitou o programa",R436-B436,0),0)</f>
        <v>729</v>
      </c>
      <c r="AY436" s="209">
        <f>IF(BB436="S",IF(AND(S436&lt;&gt;"",R436&lt;&gt;""),S436-R436,0),0)</f>
        <v>0</v>
      </c>
      <c r="AZ436" s="209">
        <f>IF(BB436="S",IF(Q436="1. Aceitou o programa",IF(OR(X436="Não se Aplica",X436=""),IF(OR(W436="Não se Aplica",W436=""),0,W436-V436),AVERAGE(X436-W436,W436-V436)),0),0)</f>
        <v>0</v>
      </c>
      <c r="BA436" s="209">
        <f>IF(BB436="S",IF(AND(Q436="1. Aceitou o programa",AH436="Realizada"),IFERROR(IF(AG436="",0,AG436-R436),0),0),0)</f>
        <v>0</v>
      </c>
      <c r="BB436" s="209" t="str">
        <f>_xlfn.XLOOKUP(U436,'Lista Suspensa'!$AA$20:$AA$23,'Lista Suspensa'!$AB$20:$AB$23,"N/A")</f>
        <v>S</v>
      </c>
    </row>
    <row r="437" spans="1:54" ht="12" customHeight="1">
      <c r="A437" s="151" t="s">
        <v>121</v>
      </c>
      <c r="B437" s="152">
        <v>45292</v>
      </c>
      <c r="C437" s="153" t="s">
        <v>122</v>
      </c>
      <c r="D437" s="153" t="s">
        <v>56</v>
      </c>
      <c r="E437" s="244">
        <v>94105740</v>
      </c>
      <c r="F437" s="144" t="s">
        <v>990</v>
      </c>
      <c r="G437" s="230"/>
      <c r="H437" s="154">
        <v>27769</v>
      </c>
      <c r="I437" s="153">
        <v>50</v>
      </c>
      <c r="J437" s="148" t="s">
        <v>70</v>
      </c>
      <c r="K437" s="153" t="s">
        <v>991</v>
      </c>
      <c r="L437" s="153"/>
      <c r="M437" s="153"/>
      <c r="N437" s="153"/>
      <c r="O437" s="155" t="s">
        <v>992</v>
      </c>
      <c r="P437" s="156" t="s">
        <v>60</v>
      </c>
      <c r="Q437" s="157" t="s">
        <v>110</v>
      </c>
      <c r="R437" s="158">
        <v>46021</v>
      </c>
      <c r="S437" s="159"/>
      <c r="T437" s="159" t="s">
        <v>62</v>
      </c>
      <c r="U437" s="159" t="s">
        <v>111</v>
      </c>
      <c r="V437" s="154">
        <v>46021</v>
      </c>
      <c r="W437" s="154" t="s">
        <v>126</v>
      </c>
      <c r="X437" s="154" t="s">
        <v>126</v>
      </c>
      <c r="Y437" s="160"/>
      <c r="Z437" s="160" t="s">
        <v>166</v>
      </c>
      <c r="AA437" s="153">
        <v>98</v>
      </c>
      <c r="AB437" s="153">
        <v>1.65</v>
      </c>
      <c r="AC437" s="182">
        <f t="shared" si="14"/>
        <v>35.996326905417817</v>
      </c>
      <c r="AD437" s="153" t="str">
        <f t="shared" si="15"/>
        <v>OBESIDADE II</v>
      </c>
      <c r="AE437" s="233" t="s">
        <v>135</v>
      </c>
      <c r="AF437" s="153" t="s">
        <v>130</v>
      </c>
      <c r="AG437" s="159"/>
      <c r="AH437" s="153"/>
      <c r="AI437" s="161"/>
      <c r="AJ437" s="153"/>
      <c r="AK437" s="153"/>
      <c r="AL437" s="207" t="s">
        <v>131</v>
      </c>
      <c r="AM437" s="207"/>
      <c r="AN437" s="207"/>
      <c r="AO437" s="207" t="str">
        <f ca="1">IF(R437="","",IF(R437&gt;TODAY(),"0 meses",DATEDIF(R437,TODAY(),"m") &amp; " meses"))</f>
        <v>5 meses</v>
      </c>
      <c r="AP437" s="147" t="s">
        <v>67</v>
      </c>
      <c r="AQ437" s="147" t="s">
        <v>67</v>
      </c>
      <c r="AR437" s="147"/>
      <c r="AS437" s="209" t="s">
        <v>68</v>
      </c>
      <c r="AT437" s="223" t="str">
        <f>MONTH(B437)&amp;"/"&amp;YEAR(B437)</f>
        <v>1/2024</v>
      </c>
      <c r="AU437" s="223">
        <f>WEEKNUM(B437)-WEEKNUM(EOMONTH(B437,-1)+1)+1</f>
        <v>1</v>
      </c>
      <c r="AV437" s="209" t="str">
        <f>MONTH(R437)&amp;"/"&amp;YEAR(R437)</f>
        <v>12/2025</v>
      </c>
      <c r="AW437" s="209">
        <f>WEEKNUM(R437)-WEEKNUM(EOMONTH(R437,-1)+1)+1</f>
        <v>5</v>
      </c>
      <c r="AX437" s="209">
        <f>IF(BB437="S",IF(Q437="1. Aceitou o programa",R437-B437,0),0)</f>
        <v>729</v>
      </c>
      <c r="AY437" s="209">
        <f>IF(BB437="S",IF(AND(S437&lt;&gt;"",R437&lt;&gt;""),S437-R437,0),0)</f>
        <v>0</v>
      </c>
      <c r="AZ437" s="209">
        <f>IF(BB437="S",IF(Q437="1. Aceitou o programa",IF(OR(X437="Não se Aplica",X437=""),IF(OR(W437="Não se Aplica",W437=""),0,W437-V437),AVERAGE(X437-W437,W437-V437)),0),0)</f>
        <v>0</v>
      </c>
      <c r="BA437" s="209">
        <f>IF(BB437="S",IF(AND(Q437="1. Aceitou o programa",AH437="Realizada"),IFERROR(IF(AG437="",0,AG437-R437),0),0),0)</f>
        <v>0</v>
      </c>
      <c r="BB437" s="209" t="str">
        <f>_xlfn.XLOOKUP(U437,'Lista Suspensa'!$AA$20:$AA$23,'Lista Suspensa'!$AB$20:$AB$23,"N/A")</f>
        <v>S</v>
      </c>
    </row>
    <row r="438" spans="1:54" ht="12" customHeight="1">
      <c r="A438" s="151" t="s">
        <v>121</v>
      </c>
      <c r="B438" s="152">
        <v>45292</v>
      </c>
      <c r="C438" s="153" t="s">
        <v>122</v>
      </c>
      <c r="D438" s="153" t="s">
        <v>56</v>
      </c>
      <c r="E438" s="244">
        <v>96130611</v>
      </c>
      <c r="F438" s="144" t="s">
        <v>993</v>
      </c>
      <c r="G438" s="230"/>
      <c r="H438" s="154">
        <v>31896</v>
      </c>
      <c r="I438" s="153">
        <v>39</v>
      </c>
      <c r="J438" s="148" t="s">
        <v>58</v>
      </c>
      <c r="K438" s="153" t="s">
        <v>59</v>
      </c>
      <c r="L438" s="153"/>
      <c r="M438" s="153"/>
      <c r="N438" s="153"/>
      <c r="O438" s="155" t="s">
        <v>994</v>
      </c>
      <c r="P438" s="156" t="s">
        <v>60</v>
      </c>
      <c r="Q438" s="157" t="s">
        <v>110</v>
      </c>
      <c r="R438" s="158">
        <v>46021</v>
      </c>
      <c r="S438" s="159"/>
      <c r="T438" s="159" t="s">
        <v>62</v>
      </c>
      <c r="U438" s="159" t="s">
        <v>111</v>
      </c>
      <c r="V438" s="154">
        <v>46021</v>
      </c>
      <c r="W438" s="154" t="s">
        <v>126</v>
      </c>
      <c r="X438" s="154" t="s">
        <v>126</v>
      </c>
      <c r="Y438" s="160"/>
      <c r="Z438" s="160" t="s">
        <v>134</v>
      </c>
      <c r="AA438" s="153">
        <v>110</v>
      </c>
      <c r="AB438" s="153">
        <v>1.81</v>
      </c>
      <c r="AC438" s="182">
        <f t="shared" si="14"/>
        <v>33.576508653582003</v>
      </c>
      <c r="AD438" s="153" t="str">
        <f t="shared" si="15"/>
        <v>OBESIDADE I</v>
      </c>
      <c r="AE438" s="233" t="s">
        <v>135</v>
      </c>
      <c r="AF438" s="153" t="s">
        <v>130</v>
      </c>
      <c r="AG438" s="159"/>
      <c r="AH438" s="153"/>
      <c r="AI438" s="161"/>
      <c r="AJ438" s="153"/>
      <c r="AK438" s="153"/>
      <c r="AL438" s="207" t="s">
        <v>131</v>
      </c>
      <c r="AM438" s="207"/>
      <c r="AN438" s="207"/>
      <c r="AO438" s="207" t="str">
        <f ca="1">IF(R438="","",IF(R438&gt;TODAY(),"0 meses",DATEDIF(R438,TODAY(),"m") &amp; " meses"))</f>
        <v>5 meses</v>
      </c>
      <c r="AP438" s="147" t="s">
        <v>67</v>
      </c>
      <c r="AQ438" s="147" t="s">
        <v>67</v>
      </c>
      <c r="AR438" s="147"/>
      <c r="AS438" s="209" t="s">
        <v>68</v>
      </c>
      <c r="AT438" s="223" t="str">
        <f>MONTH(B438)&amp;"/"&amp;YEAR(B438)</f>
        <v>1/2024</v>
      </c>
      <c r="AU438" s="223">
        <f>WEEKNUM(B438)-WEEKNUM(EOMONTH(B438,-1)+1)+1</f>
        <v>1</v>
      </c>
      <c r="AV438" s="209" t="str">
        <f>MONTH(R438)&amp;"/"&amp;YEAR(R438)</f>
        <v>12/2025</v>
      </c>
      <c r="AW438" s="209">
        <f>WEEKNUM(R438)-WEEKNUM(EOMONTH(R438,-1)+1)+1</f>
        <v>5</v>
      </c>
      <c r="AX438" s="209">
        <f>IF(BB438="S",IF(Q438="1. Aceitou o programa",R438-B438,0),0)</f>
        <v>729</v>
      </c>
      <c r="AY438" s="209">
        <f>IF(BB438="S",IF(AND(S438&lt;&gt;"",R438&lt;&gt;""),S438-R438,0),0)</f>
        <v>0</v>
      </c>
      <c r="AZ438" s="209">
        <f>IF(BB438="S",IF(Q438="1. Aceitou o programa",IF(OR(X438="Não se Aplica",X438=""),IF(OR(W438="Não se Aplica",W438=""),0,W438-V438),AVERAGE(X438-W438,W438-V438)),0),0)</f>
        <v>0</v>
      </c>
      <c r="BA438" s="209">
        <f>IF(BB438="S",IF(AND(Q438="1. Aceitou o programa",AH438="Realizada"),IFERROR(IF(AG438="",0,AG438-R438),0),0),0)</f>
        <v>0</v>
      </c>
      <c r="BB438" s="209" t="str">
        <f>_xlfn.XLOOKUP(U438,'Lista Suspensa'!$AA$20:$AA$23,'Lista Suspensa'!$AB$20:$AB$23,"N/A")</f>
        <v>S</v>
      </c>
    </row>
    <row r="439" spans="1:54" ht="12" customHeight="1">
      <c r="A439" s="151" t="s">
        <v>121</v>
      </c>
      <c r="B439" s="152">
        <v>45292</v>
      </c>
      <c r="C439" s="153" t="s">
        <v>122</v>
      </c>
      <c r="D439" s="153" t="s">
        <v>56</v>
      </c>
      <c r="E439" s="244">
        <v>94784692</v>
      </c>
      <c r="F439" s="144" t="s">
        <v>995</v>
      </c>
      <c r="G439" s="230"/>
      <c r="H439" s="154">
        <v>33609</v>
      </c>
      <c r="I439" s="153">
        <v>34</v>
      </c>
      <c r="J439" s="148" t="s">
        <v>70</v>
      </c>
      <c r="K439" s="153" t="s">
        <v>59</v>
      </c>
      <c r="L439" s="153"/>
      <c r="M439" s="153"/>
      <c r="N439" s="153"/>
      <c r="O439" s="155" t="s">
        <v>996</v>
      </c>
      <c r="P439" s="156" t="s">
        <v>60</v>
      </c>
      <c r="Q439" s="157" t="s">
        <v>110</v>
      </c>
      <c r="R439" s="158">
        <v>46021</v>
      </c>
      <c r="S439" s="159"/>
      <c r="T439" s="159" t="s">
        <v>62</v>
      </c>
      <c r="U439" s="159" t="s">
        <v>111</v>
      </c>
      <c r="V439" s="154">
        <v>46021</v>
      </c>
      <c r="W439" s="154" t="s">
        <v>126</v>
      </c>
      <c r="X439" s="154" t="s">
        <v>126</v>
      </c>
      <c r="Y439" s="160" t="s">
        <v>81</v>
      </c>
      <c r="Z439" s="160" t="s">
        <v>134</v>
      </c>
      <c r="AA439" s="153">
        <v>128</v>
      </c>
      <c r="AB439" s="153">
        <v>1.65</v>
      </c>
      <c r="AC439" s="182">
        <f t="shared" si="14"/>
        <v>47.015610651974292</v>
      </c>
      <c r="AD439" s="153" t="str">
        <f t="shared" si="15"/>
        <v>OBESIDADE III</v>
      </c>
      <c r="AE439" s="233" t="s">
        <v>135</v>
      </c>
      <c r="AF439" s="153" t="s">
        <v>130</v>
      </c>
      <c r="AG439" s="159"/>
      <c r="AH439" s="153"/>
      <c r="AI439" s="161"/>
      <c r="AJ439" s="153"/>
      <c r="AK439" s="153"/>
      <c r="AL439" s="207" t="s">
        <v>131</v>
      </c>
      <c r="AM439" s="207"/>
      <c r="AN439" s="207"/>
      <c r="AO439" s="207" t="str">
        <f ca="1">IF(R439="","",IF(R439&gt;TODAY(),"0 meses",DATEDIF(R439,TODAY(),"m") &amp; " meses"))</f>
        <v>5 meses</v>
      </c>
      <c r="AP439" s="147" t="s">
        <v>67</v>
      </c>
      <c r="AQ439" s="147" t="s">
        <v>67</v>
      </c>
      <c r="AR439" s="147"/>
      <c r="AS439" s="209" t="s">
        <v>68</v>
      </c>
      <c r="AT439" s="223" t="str">
        <f>MONTH(B439)&amp;"/"&amp;YEAR(B439)</f>
        <v>1/2024</v>
      </c>
      <c r="AU439" s="223">
        <f>WEEKNUM(B439)-WEEKNUM(EOMONTH(B439,-1)+1)+1</f>
        <v>1</v>
      </c>
      <c r="AV439" s="209" t="str">
        <f>MONTH(R439)&amp;"/"&amp;YEAR(R439)</f>
        <v>12/2025</v>
      </c>
      <c r="AW439" s="209">
        <f>WEEKNUM(R439)-WEEKNUM(EOMONTH(R439,-1)+1)+1</f>
        <v>5</v>
      </c>
      <c r="AX439" s="209">
        <f>IF(BB439="S",IF(Q439="1. Aceitou o programa",R439-B439,0),0)</f>
        <v>729</v>
      </c>
      <c r="AY439" s="209">
        <f>IF(BB439="S",IF(AND(S439&lt;&gt;"",R439&lt;&gt;""),S439-R439,0),0)</f>
        <v>0</v>
      </c>
      <c r="AZ439" s="209">
        <f>IF(BB439="S",IF(Q439="1. Aceitou o programa",IF(OR(X439="Não se Aplica",X439=""),IF(OR(W439="Não se Aplica",W439=""),0,W439-V439),AVERAGE(X439-W439,W439-V439)),0),0)</f>
        <v>0</v>
      </c>
      <c r="BA439" s="209">
        <f>IF(BB439="S",IF(AND(Q439="1. Aceitou o programa",AH439="Realizada"),IFERROR(IF(AG439="",0,AG439-R439),0),0),0)</f>
        <v>0</v>
      </c>
      <c r="BB439" s="209" t="str">
        <f>_xlfn.XLOOKUP(U439,'Lista Suspensa'!$AA$20:$AA$23,'Lista Suspensa'!$AB$20:$AB$23,"N/A")</f>
        <v>S</v>
      </c>
    </row>
    <row r="440" spans="1:54" ht="12" customHeight="1">
      <c r="A440" s="151" t="s">
        <v>121</v>
      </c>
      <c r="B440" s="152">
        <v>45292</v>
      </c>
      <c r="C440" s="153" t="s">
        <v>122</v>
      </c>
      <c r="D440" s="153" t="s">
        <v>56</v>
      </c>
      <c r="E440" s="244">
        <v>96090763</v>
      </c>
      <c r="F440" s="144" t="s">
        <v>997</v>
      </c>
      <c r="G440" s="230"/>
      <c r="H440" s="154">
        <v>32512</v>
      </c>
      <c r="I440" s="153">
        <v>37</v>
      </c>
      <c r="J440" s="148" t="s">
        <v>70</v>
      </c>
      <c r="K440" s="153" t="s">
        <v>59</v>
      </c>
      <c r="L440" s="153"/>
      <c r="M440" s="153"/>
      <c r="N440" s="153"/>
      <c r="O440" s="155" t="s">
        <v>998</v>
      </c>
      <c r="P440" s="156" t="s">
        <v>60</v>
      </c>
      <c r="Q440" s="157" t="s">
        <v>110</v>
      </c>
      <c r="R440" s="158">
        <v>46024</v>
      </c>
      <c r="S440" s="159"/>
      <c r="T440" s="159" t="s">
        <v>62</v>
      </c>
      <c r="U440" s="159" t="s">
        <v>111</v>
      </c>
      <c r="V440" s="154">
        <v>46024</v>
      </c>
      <c r="W440" s="154" t="s">
        <v>126</v>
      </c>
      <c r="X440" s="154" t="s">
        <v>126</v>
      </c>
      <c r="Y440" s="160"/>
      <c r="Z440" s="160" t="s">
        <v>128</v>
      </c>
      <c r="AA440" s="153">
        <v>120</v>
      </c>
      <c r="AB440" s="153">
        <v>1.6</v>
      </c>
      <c r="AC440" s="182">
        <f t="shared" si="14"/>
        <v>46.874999999999993</v>
      </c>
      <c r="AD440" s="153" t="str">
        <f t="shared" si="15"/>
        <v>OBESIDADE III</v>
      </c>
      <c r="AE440" s="233" t="s">
        <v>135</v>
      </c>
      <c r="AF440" s="153" t="s">
        <v>130</v>
      </c>
      <c r="AG440" s="159"/>
      <c r="AH440" s="153"/>
      <c r="AI440" s="161"/>
      <c r="AJ440" s="153"/>
      <c r="AK440" s="153"/>
      <c r="AL440" s="207" t="s">
        <v>131</v>
      </c>
      <c r="AM440" s="207"/>
      <c r="AN440" s="207"/>
      <c r="AO440" s="207" t="str">
        <f ca="1">IF(R440="","",IF(R440&gt;TODAY(),"0 meses",DATEDIF(R440,TODAY(),"m") &amp; " meses"))</f>
        <v>5 meses</v>
      </c>
      <c r="AP440" s="147" t="s">
        <v>67</v>
      </c>
      <c r="AQ440" s="147" t="s">
        <v>67</v>
      </c>
      <c r="AR440" s="147"/>
      <c r="AS440" s="209" t="s">
        <v>68</v>
      </c>
      <c r="AT440" s="223" t="str">
        <f>MONTH(B440)&amp;"/"&amp;YEAR(B440)</f>
        <v>1/2024</v>
      </c>
      <c r="AU440" s="223">
        <f>WEEKNUM(B440)-WEEKNUM(EOMONTH(B440,-1)+1)+1</f>
        <v>1</v>
      </c>
      <c r="AV440" s="209" t="str">
        <f>MONTH(R440)&amp;"/"&amp;YEAR(R440)</f>
        <v>1/2026</v>
      </c>
      <c r="AW440" s="209">
        <f>WEEKNUM(R440)-WEEKNUM(EOMONTH(R440,-1)+1)+1</f>
        <v>1</v>
      </c>
      <c r="AX440" s="209">
        <f>IF(BB440="S",IF(Q440="1. Aceitou o programa",R440-B440,0),0)</f>
        <v>732</v>
      </c>
      <c r="AY440" s="209">
        <f>IF(BB440="S",IF(AND(S440&lt;&gt;"",R440&lt;&gt;""),S440-R440,0),0)</f>
        <v>0</v>
      </c>
      <c r="AZ440" s="209">
        <f>IF(BB440="S",IF(Q440="1. Aceitou o programa",IF(OR(X440="Não se Aplica",X440=""),IF(OR(W440="Não se Aplica",W440=""),0,W440-V440),AVERAGE(X440-W440,W440-V440)),0),0)</f>
        <v>0</v>
      </c>
      <c r="BA440" s="209">
        <f>IF(BB440="S",IF(AND(Q440="1. Aceitou o programa",AH440="Realizada"),IFERROR(IF(AG440="",0,AG440-R440),0),0),0)</f>
        <v>0</v>
      </c>
      <c r="BB440" s="209" t="str">
        <f>_xlfn.XLOOKUP(U440,'Lista Suspensa'!$AA$20:$AA$23,'Lista Suspensa'!$AB$20:$AB$23,"N/A")</f>
        <v>S</v>
      </c>
    </row>
    <row r="441" spans="1:54" ht="12" customHeight="1">
      <c r="A441" s="151" t="s">
        <v>121</v>
      </c>
      <c r="B441" s="152">
        <v>45292</v>
      </c>
      <c r="C441" s="153" t="s">
        <v>122</v>
      </c>
      <c r="D441" s="153" t="s">
        <v>56</v>
      </c>
      <c r="E441" s="244">
        <v>79437624</v>
      </c>
      <c r="F441" s="144" t="s">
        <v>999</v>
      </c>
      <c r="G441" s="230"/>
      <c r="H441" s="154">
        <v>28874</v>
      </c>
      <c r="I441" s="153">
        <v>47</v>
      </c>
      <c r="J441" s="148" t="s">
        <v>70</v>
      </c>
      <c r="K441" s="153"/>
      <c r="L441" s="153"/>
      <c r="M441" s="153"/>
      <c r="N441" s="153"/>
      <c r="O441" s="155" t="s">
        <v>1000</v>
      </c>
      <c r="P441" s="156" t="s">
        <v>60</v>
      </c>
      <c r="Q441" s="157" t="s">
        <v>110</v>
      </c>
      <c r="R441" s="158">
        <v>46024</v>
      </c>
      <c r="S441" s="159"/>
      <c r="T441" s="159" t="s">
        <v>62</v>
      </c>
      <c r="U441" s="159" t="s">
        <v>111</v>
      </c>
      <c r="V441" s="154">
        <v>46024</v>
      </c>
      <c r="W441" s="154" t="s">
        <v>126</v>
      </c>
      <c r="X441" s="154" t="s">
        <v>126</v>
      </c>
      <c r="Y441" s="160"/>
      <c r="Z441" s="160" t="s">
        <v>128</v>
      </c>
      <c r="AA441" s="153">
        <v>117</v>
      </c>
      <c r="AB441" s="153">
        <v>1.68</v>
      </c>
      <c r="AC441" s="182">
        <f t="shared" si="14"/>
        <v>41.454081632653065</v>
      </c>
      <c r="AD441" s="153" t="str">
        <f t="shared" si="15"/>
        <v>OBESIDADE III</v>
      </c>
      <c r="AE441" s="233" t="s">
        <v>135</v>
      </c>
      <c r="AF441" s="153" t="s">
        <v>130</v>
      </c>
      <c r="AG441" s="159"/>
      <c r="AH441" s="153"/>
      <c r="AI441" s="161"/>
      <c r="AJ441" s="153"/>
      <c r="AK441" s="153"/>
      <c r="AL441" s="207" t="s">
        <v>85</v>
      </c>
      <c r="AM441" s="207" t="s">
        <v>177</v>
      </c>
      <c r="AN441" s="207" t="s">
        <v>191</v>
      </c>
      <c r="AO441" s="207" t="str">
        <f ca="1">IF(R441="","",IF(R441&gt;TODAY(),"0 meses",DATEDIF(R441,TODAY(),"m") &amp; " meses"))</f>
        <v>5 meses</v>
      </c>
      <c r="AP441" s="147" t="s">
        <v>67</v>
      </c>
      <c r="AQ441" s="147" t="s">
        <v>67</v>
      </c>
      <c r="AR441" s="147"/>
      <c r="AS441" s="209" t="s">
        <v>68</v>
      </c>
      <c r="AT441" s="223" t="str">
        <f>MONTH(B441)&amp;"/"&amp;YEAR(B441)</f>
        <v>1/2024</v>
      </c>
      <c r="AU441" s="223">
        <f>WEEKNUM(B441)-WEEKNUM(EOMONTH(B441,-1)+1)+1</f>
        <v>1</v>
      </c>
      <c r="AV441" s="209" t="str">
        <f>MONTH(R441)&amp;"/"&amp;YEAR(R441)</f>
        <v>1/2026</v>
      </c>
      <c r="AW441" s="209">
        <f>WEEKNUM(R441)-WEEKNUM(EOMONTH(R441,-1)+1)+1</f>
        <v>1</v>
      </c>
      <c r="AX441" s="209">
        <f>IF(BB441="S",IF(Q441="1. Aceitou o programa",R441-B441,0),0)</f>
        <v>732</v>
      </c>
      <c r="AY441" s="209">
        <f>IF(BB441="S",IF(AND(S441&lt;&gt;"",R441&lt;&gt;""),S441-R441,0),0)</f>
        <v>0</v>
      </c>
      <c r="AZ441" s="209">
        <f>IF(BB441="S",IF(Q441="1. Aceitou o programa",IF(OR(X441="Não se Aplica",X441=""),IF(OR(W441="Não se Aplica",W441=""),0,W441-V441),AVERAGE(X441-W441,W441-V441)),0),0)</f>
        <v>0</v>
      </c>
      <c r="BA441" s="209">
        <f>IF(BB441="S",IF(AND(Q441="1. Aceitou o programa",AH441="Realizada"),IFERROR(IF(AG441="",0,AG441-R441),0),0),0)</f>
        <v>0</v>
      </c>
      <c r="BB441" s="209" t="str">
        <f>_xlfn.XLOOKUP(U441,'Lista Suspensa'!$AA$20:$AA$23,'Lista Suspensa'!$AB$20:$AB$23,"N/A")</f>
        <v>S</v>
      </c>
    </row>
    <row r="442" spans="1:54" ht="12" customHeight="1">
      <c r="A442" s="151" t="s">
        <v>121</v>
      </c>
      <c r="B442" s="152">
        <v>45292</v>
      </c>
      <c r="C442" s="153" t="s">
        <v>122</v>
      </c>
      <c r="D442" s="153" t="s">
        <v>56</v>
      </c>
      <c r="E442" s="244">
        <v>93804997</v>
      </c>
      <c r="F442" s="144" t="s">
        <v>1001</v>
      </c>
      <c r="G442" s="230"/>
      <c r="H442" s="154">
        <v>34212</v>
      </c>
      <c r="I442" s="153">
        <v>32</v>
      </c>
      <c r="J442" s="148" t="s">
        <v>70</v>
      </c>
      <c r="K442" s="153"/>
      <c r="L442" s="153"/>
      <c r="M442" s="153"/>
      <c r="N442" s="153"/>
      <c r="O442" s="155" t="s">
        <v>1002</v>
      </c>
      <c r="P442" s="156" t="s">
        <v>60</v>
      </c>
      <c r="Q442" s="157" t="s">
        <v>110</v>
      </c>
      <c r="R442" s="158">
        <v>46024</v>
      </c>
      <c r="S442" s="159"/>
      <c r="T442" s="159" t="s">
        <v>62</v>
      </c>
      <c r="U442" s="159" t="s">
        <v>111</v>
      </c>
      <c r="V442" s="154">
        <v>46024</v>
      </c>
      <c r="W442" s="154" t="s">
        <v>126</v>
      </c>
      <c r="X442" s="154" t="s">
        <v>126</v>
      </c>
      <c r="Y442" s="160"/>
      <c r="Z442" s="160" t="s">
        <v>128</v>
      </c>
      <c r="AA442" s="153">
        <v>103</v>
      </c>
      <c r="AB442" s="153">
        <v>1.58</v>
      </c>
      <c r="AC442" s="182">
        <f t="shared" si="14"/>
        <v>41.259413555519941</v>
      </c>
      <c r="AD442" s="153" t="str">
        <f t="shared" si="15"/>
        <v>OBESIDADE III</v>
      </c>
      <c r="AE442" s="233" t="s">
        <v>135</v>
      </c>
      <c r="AF442" s="153" t="s">
        <v>130</v>
      </c>
      <c r="AG442" s="159"/>
      <c r="AH442" s="153"/>
      <c r="AI442" s="161"/>
      <c r="AJ442" s="153"/>
      <c r="AK442" s="153"/>
      <c r="AL442" s="207" t="s">
        <v>131</v>
      </c>
      <c r="AM442" s="207"/>
      <c r="AN442" s="207"/>
      <c r="AO442" s="207" t="str">
        <f ca="1">IF(R442="","",IF(R442&gt;TODAY(),"0 meses",DATEDIF(R442,TODAY(),"m") &amp; " meses"))</f>
        <v>5 meses</v>
      </c>
      <c r="AP442" s="147" t="s">
        <v>67</v>
      </c>
      <c r="AQ442" s="147" t="s">
        <v>67</v>
      </c>
      <c r="AR442" s="147"/>
      <c r="AS442" s="209" t="s">
        <v>68</v>
      </c>
      <c r="AT442" s="223" t="str">
        <f>MONTH(B442)&amp;"/"&amp;YEAR(B442)</f>
        <v>1/2024</v>
      </c>
      <c r="AU442" s="223">
        <f>WEEKNUM(B442)-WEEKNUM(EOMONTH(B442,-1)+1)+1</f>
        <v>1</v>
      </c>
      <c r="AV442" s="209" t="str">
        <f>MONTH(R442)&amp;"/"&amp;YEAR(R442)</f>
        <v>1/2026</v>
      </c>
      <c r="AW442" s="209">
        <f>WEEKNUM(R442)-WEEKNUM(EOMONTH(R442,-1)+1)+1</f>
        <v>1</v>
      </c>
      <c r="AX442" s="209">
        <f>IF(BB442="S",IF(Q442="1. Aceitou o programa",R442-B442,0),0)</f>
        <v>732</v>
      </c>
      <c r="AY442" s="209">
        <f>IF(BB442="S",IF(AND(S442&lt;&gt;"",R442&lt;&gt;""),S442-R442,0),0)</f>
        <v>0</v>
      </c>
      <c r="AZ442" s="209">
        <f>IF(BB442="S",IF(Q442="1. Aceitou o programa",IF(OR(X442="Não se Aplica",X442=""),IF(OR(W442="Não se Aplica",W442=""),0,W442-V442),AVERAGE(X442-W442,W442-V442)),0),0)</f>
        <v>0</v>
      </c>
      <c r="BA442" s="209">
        <f>IF(BB442="S",IF(AND(Q442="1. Aceitou o programa",AH442="Realizada"),IFERROR(IF(AG442="",0,AG442-R442),0),0),0)</f>
        <v>0</v>
      </c>
      <c r="BB442" s="209" t="str">
        <f>_xlfn.XLOOKUP(U442,'Lista Suspensa'!$AA$20:$AA$23,'Lista Suspensa'!$AB$20:$AB$23,"N/A")</f>
        <v>S</v>
      </c>
    </row>
    <row r="443" spans="1:54" ht="12" customHeight="1">
      <c r="A443" s="151" t="s">
        <v>54</v>
      </c>
      <c r="B443" s="152">
        <v>46083</v>
      </c>
      <c r="C443" s="153" t="s">
        <v>55</v>
      </c>
      <c r="D443" s="153" t="s">
        <v>56</v>
      </c>
      <c r="E443" s="244">
        <v>78357709</v>
      </c>
      <c r="F443" s="144" t="s">
        <v>1003</v>
      </c>
      <c r="G443" s="230"/>
      <c r="H443" s="154">
        <v>28577</v>
      </c>
      <c r="I443" s="153">
        <v>48</v>
      </c>
      <c r="J443" s="148" t="s">
        <v>70</v>
      </c>
      <c r="K443" s="153"/>
      <c r="L443" s="153"/>
      <c r="M443" s="153"/>
      <c r="N443" s="153">
        <v>380</v>
      </c>
      <c r="O443" s="155" t="s">
        <v>1004</v>
      </c>
      <c r="P443" s="156" t="s">
        <v>60</v>
      </c>
      <c r="Q443" s="157" t="s">
        <v>110</v>
      </c>
      <c r="R443" s="158">
        <v>46027</v>
      </c>
      <c r="S443" s="159"/>
      <c r="T443" s="159" t="s">
        <v>62</v>
      </c>
      <c r="U443" s="159" t="s">
        <v>111</v>
      </c>
      <c r="V443" s="154">
        <v>46027</v>
      </c>
      <c r="W443" s="154" t="s">
        <v>126</v>
      </c>
      <c r="X443" s="154" t="s">
        <v>126</v>
      </c>
      <c r="Y443" s="160" t="s">
        <v>1005</v>
      </c>
      <c r="Z443" s="160" t="s">
        <v>128</v>
      </c>
      <c r="AA443" s="153">
        <v>73</v>
      </c>
      <c r="AB443" s="153">
        <v>1.6</v>
      </c>
      <c r="AC443" s="182">
        <f t="shared" si="14"/>
        <v>28.515624999999993</v>
      </c>
      <c r="AD443" s="153" t="str">
        <f t="shared" si="15"/>
        <v>SOBREPESO</v>
      </c>
      <c r="AE443" s="233" t="s">
        <v>135</v>
      </c>
      <c r="AF443" s="153" t="s">
        <v>161</v>
      </c>
      <c r="AG443" s="159" t="s">
        <v>1006</v>
      </c>
      <c r="AH443" s="153"/>
      <c r="AI443" s="161"/>
      <c r="AJ443" s="153"/>
      <c r="AK443" s="153"/>
      <c r="AL443" s="207" t="s">
        <v>131</v>
      </c>
      <c r="AM443" s="207"/>
      <c r="AN443" s="207"/>
      <c r="AO443" s="207" t="str">
        <f ca="1">IF(R443="","",IF(R443&gt;TODAY(),"0 meses",DATEDIF(R443,TODAY(),"m") &amp; " meses"))</f>
        <v>5 meses</v>
      </c>
      <c r="AP443" s="147" t="s">
        <v>67</v>
      </c>
      <c r="AQ443" s="147" t="s">
        <v>67</v>
      </c>
      <c r="AR443" s="147"/>
      <c r="AS443" s="209" t="s">
        <v>68</v>
      </c>
      <c r="AT443" s="223" t="str">
        <f>MONTH(B443)&amp;"/"&amp;YEAR(B443)</f>
        <v>3/2026</v>
      </c>
      <c r="AU443" s="223">
        <f>WEEKNUM(B443)-WEEKNUM(EOMONTH(B443,-1)+1)+1</f>
        <v>1</v>
      </c>
      <c r="AV443" s="209" t="str">
        <f>MONTH(R443)&amp;"/"&amp;YEAR(R443)</f>
        <v>1/2026</v>
      </c>
      <c r="AW443" s="209">
        <f>WEEKNUM(R443)-WEEKNUM(EOMONTH(R443,-1)+1)+1</f>
        <v>2</v>
      </c>
      <c r="AX443" s="209">
        <f>IF(BB443="S",IF(Q443="1. Aceitou o programa",R443-B443,0),0)</f>
        <v>-56</v>
      </c>
      <c r="AY443" s="209">
        <f>IF(BB443="S",IF(AND(S443&lt;&gt;"",R443&lt;&gt;""),S443-R443,0),0)</f>
        <v>0</v>
      </c>
      <c r="AZ443" s="209">
        <f>IF(BB443="S",IF(Q443="1. Aceitou o programa",IF(OR(X443="Não se Aplica",X443=""),IF(OR(W443="Não se Aplica",W443=""),0,W443-V443),AVERAGE(X443-W443,W443-V443)),0),0)</f>
        <v>0</v>
      </c>
      <c r="BA443" s="209">
        <f>IF(BB443="S",IF(AND(Q443="1. Aceitou o programa",AH443="Realizada"),IFERROR(IF(AG443="",0,AG443-R443),0),0),0)</f>
        <v>0</v>
      </c>
      <c r="BB443" s="209" t="str">
        <f>_xlfn.XLOOKUP(U443,'Lista Suspensa'!$AA$20:$AA$23,'Lista Suspensa'!$AB$20:$AB$23,"N/A")</f>
        <v>S</v>
      </c>
    </row>
    <row r="444" spans="1:54" ht="12" customHeight="1">
      <c r="A444" s="151" t="s">
        <v>121</v>
      </c>
      <c r="B444" s="152">
        <v>45292</v>
      </c>
      <c r="C444" s="153" t="s">
        <v>122</v>
      </c>
      <c r="D444" s="153" t="s">
        <v>56</v>
      </c>
      <c r="E444" s="244">
        <v>78392162</v>
      </c>
      <c r="F444" s="144" t="s">
        <v>1007</v>
      </c>
      <c r="G444" s="230"/>
      <c r="H444" s="154">
        <v>31277</v>
      </c>
      <c r="I444" s="153">
        <v>40</v>
      </c>
      <c r="J444" s="148" t="s">
        <v>58</v>
      </c>
      <c r="K444" s="153"/>
      <c r="L444" s="153"/>
      <c r="M444" s="153"/>
      <c r="N444" s="153"/>
      <c r="O444" s="155">
        <v>2198317841</v>
      </c>
      <c r="P444" s="156" t="s">
        <v>60</v>
      </c>
      <c r="Q444" s="157" t="s">
        <v>110</v>
      </c>
      <c r="R444" s="158">
        <v>46027</v>
      </c>
      <c r="S444" s="159"/>
      <c r="T444" s="159" t="s">
        <v>62</v>
      </c>
      <c r="U444" s="159" t="s">
        <v>111</v>
      </c>
      <c r="V444" s="154">
        <v>46027</v>
      </c>
      <c r="W444" s="154" t="s">
        <v>126</v>
      </c>
      <c r="X444" s="154" t="s">
        <v>126</v>
      </c>
      <c r="Y444" s="160" t="s">
        <v>808</v>
      </c>
      <c r="Z444" s="160" t="s">
        <v>128</v>
      </c>
      <c r="AA444" s="153">
        <v>110</v>
      </c>
      <c r="AB444" s="153">
        <v>1.72</v>
      </c>
      <c r="AC444" s="182">
        <f t="shared" si="14"/>
        <v>37.182260681449435</v>
      </c>
      <c r="AD444" s="153" t="str">
        <f t="shared" si="15"/>
        <v>OBESIDADE II</v>
      </c>
      <c r="AE444" s="233" t="s">
        <v>135</v>
      </c>
      <c r="AF444" s="153" t="s">
        <v>130</v>
      </c>
      <c r="AG444" s="159"/>
      <c r="AH444" s="153"/>
      <c r="AI444" s="161"/>
      <c r="AJ444" s="153"/>
      <c r="AK444" s="153"/>
      <c r="AL444" s="207" t="s">
        <v>131</v>
      </c>
      <c r="AM444" s="207" t="s">
        <v>177</v>
      </c>
      <c r="AN444" s="207" t="s">
        <v>191</v>
      </c>
      <c r="AO444" s="207" t="str">
        <f ca="1">IF(R444="","",IF(R444&gt;TODAY(),"0 meses",DATEDIF(R444,TODAY(),"m") &amp; " meses"))</f>
        <v>5 meses</v>
      </c>
      <c r="AP444" s="147" t="s">
        <v>67</v>
      </c>
      <c r="AQ444" s="147" t="s">
        <v>67</v>
      </c>
      <c r="AR444" s="147"/>
      <c r="AS444" s="209" t="s">
        <v>68</v>
      </c>
      <c r="AT444" s="223" t="str">
        <f>MONTH(B444)&amp;"/"&amp;YEAR(B444)</f>
        <v>1/2024</v>
      </c>
      <c r="AU444" s="223">
        <f>WEEKNUM(B444)-WEEKNUM(EOMONTH(B444,-1)+1)+1</f>
        <v>1</v>
      </c>
      <c r="AV444" s="209" t="str">
        <f>MONTH(R444)&amp;"/"&amp;YEAR(R444)</f>
        <v>1/2026</v>
      </c>
      <c r="AW444" s="209">
        <f>WEEKNUM(R444)-WEEKNUM(EOMONTH(R444,-1)+1)+1</f>
        <v>2</v>
      </c>
      <c r="AX444" s="209">
        <f>IF(BB444="S",IF(Q444="1. Aceitou o programa",R444-B444,0),0)</f>
        <v>735</v>
      </c>
      <c r="AY444" s="209">
        <f>IF(BB444="S",IF(AND(S444&lt;&gt;"",R444&lt;&gt;""),S444-R444,0),0)</f>
        <v>0</v>
      </c>
      <c r="AZ444" s="209">
        <f>IF(BB444="S",IF(Q444="1. Aceitou o programa",IF(OR(X444="Não se Aplica",X444=""),IF(OR(W444="Não se Aplica",W444=""),0,W444-V444),AVERAGE(X444-W444,W444-V444)),0),0)</f>
        <v>0</v>
      </c>
      <c r="BA444" s="209">
        <f>IF(BB444="S",IF(AND(Q444="1. Aceitou o programa",AH444="Realizada"),IFERROR(IF(AG444="",0,AG444-R444),0),0),0)</f>
        <v>0</v>
      </c>
      <c r="BB444" s="209" t="str">
        <f>_xlfn.XLOOKUP(U444,'Lista Suspensa'!$AA$20:$AA$23,'Lista Suspensa'!$AB$20:$AB$23,"N/A")</f>
        <v>S</v>
      </c>
    </row>
    <row r="445" spans="1:54" ht="12" customHeight="1">
      <c r="A445" s="151" t="s">
        <v>54</v>
      </c>
      <c r="B445" s="152">
        <v>46083</v>
      </c>
      <c r="C445" s="153" t="s">
        <v>55</v>
      </c>
      <c r="D445" s="153" t="s">
        <v>56</v>
      </c>
      <c r="E445" s="244">
        <v>93980943</v>
      </c>
      <c r="F445" s="144" t="s">
        <v>1008</v>
      </c>
      <c r="G445" s="230"/>
      <c r="H445" s="154">
        <v>34614</v>
      </c>
      <c r="I445" s="153">
        <v>31</v>
      </c>
      <c r="J445" s="148" t="s">
        <v>70</v>
      </c>
      <c r="K445" s="153"/>
      <c r="L445" s="153"/>
      <c r="M445" s="153"/>
      <c r="N445" s="153">
        <v>110</v>
      </c>
      <c r="O445" s="155" t="s">
        <v>1009</v>
      </c>
      <c r="P445" s="156" t="s">
        <v>60</v>
      </c>
      <c r="Q445" s="157" t="s">
        <v>110</v>
      </c>
      <c r="R445" s="158">
        <v>46028</v>
      </c>
      <c r="S445" s="159"/>
      <c r="T445" s="159" t="s">
        <v>62</v>
      </c>
      <c r="U445" s="159" t="s">
        <v>111</v>
      </c>
      <c r="V445" s="154">
        <v>46028</v>
      </c>
      <c r="W445" s="154" t="s">
        <v>126</v>
      </c>
      <c r="X445" s="154" t="s">
        <v>126</v>
      </c>
      <c r="Y445" s="160"/>
      <c r="Z445" s="160" t="s">
        <v>1010</v>
      </c>
      <c r="AA445" s="153">
        <v>78</v>
      </c>
      <c r="AB445" s="153">
        <v>1.67</v>
      </c>
      <c r="AC445" s="182">
        <f t="shared" si="14"/>
        <v>27.968016063681024</v>
      </c>
      <c r="AD445" s="153" t="str">
        <f t="shared" si="15"/>
        <v>SOBREPESO</v>
      </c>
      <c r="AE445" s="233" t="s">
        <v>135</v>
      </c>
      <c r="AF445" s="153" t="s">
        <v>161</v>
      </c>
      <c r="AG445" s="159" t="s">
        <v>1011</v>
      </c>
      <c r="AH445" s="153"/>
      <c r="AI445" s="161"/>
      <c r="AJ445" s="153"/>
      <c r="AK445" s="153"/>
      <c r="AL445" s="207" t="s">
        <v>131</v>
      </c>
      <c r="AM445" s="207"/>
      <c r="AN445" s="207"/>
      <c r="AO445" s="207" t="str">
        <f ca="1">IF(R445="","",IF(R445&gt;TODAY(),"0 meses",DATEDIF(R445,TODAY(),"m") &amp; " meses"))</f>
        <v>5 meses</v>
      </c>
      <c r="AP445" s="147" t="s">
        <v>67</v>
      </c>
      <c r="AQ445" s="147" t="s">
        <v>67</v>
      </c>
      <c r="AR445" s="147"/>
      <c r="AS445" s="209" t="s">
        <v>68</v>
      </c>
      <c r="AT445" s="223" t="str">
        <f>MONTH(B445)&amp;"/"&amp;YEAR(B445)</f>
        <v>3/2026</v>
      </c>
      <c r="AU445" s="223">
        <f>WEEKNUM(B445)-WEEKNUM(EOMONTH(B445,-1)+1)+1</f>
        <v>1</v>
      </c>
      <c r="AV445" s="209" t="str">
        <f>MONTH(R445)&amp;"/"&amp;YEAR(R445)</f>
        <v>1/2026</v>
      </c>
      <c r="AW445" s="209">
        <f>WEEKNUM(R445)-WEEKNUM(EOMONTH(R445,-1)+1)+1</f>
        <v>2</v>
      </c>
      <c r="AX445" s="209">
        <f>IF(BB445="S",IF(Q445="1. Aceitou o programa",R445-B445,0),0)</f>
        <v>-55</v>
      </c>
      <c r="AY445" s="209">
        <f>IF(BB445="S",IF(AND(S445&lt;&gt;"",R445&lt;&gt;""),S445-R445,0),0)</f>
        <v>0</v>
      </c>
      <c r="AZ445" s="209">
        <f>IF(BB445="S",IF(Q445="1. Aceitou o programa",IF(OR(X445="Não se Aplica",X445=""),IF(OR(W445="Não se Aplica",W445=""),0,W445-V445),AVERAGE(X445-W445,W445-V445)),0),0)</f>
        <v>0</v>
      </c>
      <c r="BA445" s="209">
        <f>IF(BB445="S",IF(AND(Q445="1. Aceitou o programa",AH445="Realizada"),IFERROR(IF(AG445="",0,AG445-R445),0),0),0)</f>
        <v>0</v>
      </c>
      <c r="BB445" s="209" t="str">
        <f>_xlfn.XLOOKUP(U445,'Lista Suspensa'!$AA$20:$AA$23,'Lista Suspensa'!$AB$20:$AB$23,"N/A")</f>
        <v>S</v>
      </c>
    </row>
    <row r="446" spans="1:54" ht="12" customHeight="1">
      <c r="A446" s="151" t="s">
        <v>121</v>
      </c>
      <c r="B446" s="152">
        <v>45292</v>
      </c>
      <c r="C446" s="153" t="s">
        <v>122</v>
      </c>
      <c r="D446" s="153" t="s">
        <v>56</v>
      </c>
      <c r="E446" s="244">
        <v>93479379</v>
      </c>
      <c r="F446" s="144" t="s">
        <v>1012</v>
      </c>
      <c r="G446" s="230"/>
      <c r="H446" s="154">
        <v>27504</v>
      </c>
      <c r="I446" s="153">
        <v>51</v>
      </c>
      <c r="J446" s="148" t="s">
        <v>70</v>
      </c>
      <c r="K446" s="153" t="s">
        <v>59</v>
      </c>
      <c r="L446" s="153"/>
      <c r="M446" s="153"/>
      <c r="N446" s="153"/>
      <c r="O446" s="155" t="s">
        <v>1013</v>
      </c>
      <c r="P446" s="156" t="s">
        <v>60</v>
      </c>
      <c r="Q446" s="157" t="s">
        <v>110</v>
      </c>
      <c r="R446" s="158">
        <v>46028</v>
      </c>
      <c r="S446" s="159"/>
      <c r="T446" s="159" t="s">
        <v>62</v>
      </c>
      <c r="U446" s="159" t="s">
        <v>111</v>
      </c>
      <c r="V446" s="154">
        <v>46028</v>
      </c>
      <c r="W446" s="154" t="s">
        <v>126</v>
      </c>
      <c r="X446" s="154" t="s">
        <v>126</v>
      </c>
      <c r="Y446" s="160" t="s">
        <v>1014</v>
      </c>
      <c r="Z446" s="160" t="s">
        <v>134</v>
      </c>
      <c r="AA446" s="153">
        <v>87</v>
      </c>
      <c r="AB446" s="153">
        <v>1.7</v>
      </c>
      <c r="AC446" s="182">
        <f t="shared" si="14"/>
        <v>30.103806228373706</v>
      </c>
      <c r="AD446" s="153" t="str">
        <f t="shared" si="15"/>
        <v>OBESIDADE I</v>
      </c>
      <c r="AE446" s="233" t="s">
        <v>135</v>
      </c>
      <c r="AF446" s="153" t="s">
        <v>130</v>
      </c>
      <c r="AG446" s="159"/>
      <c r="AH446" s="153"/>
      <c r="AI446" s="161"/>
      <c r="AJ446" s="153"/>
      <c r="AK446" s="153"/>
      <c r="AL446" s="207" t="s">
        <v>131</v>
      </c>
      <c r="AM446" s="207"/>
      <c r="AN446" s="207"/>
      <c r="AO446" s="207" t="str">
        <f ca="1">IF(R446="","",IF(R446&gt;TODAY(),"0 meses",DATEDIF(R446,TODAY(),"m") &amp; " meses"))</f>
        <v>5 meses</v>
      </c>
      <c r="AP446" s="147" t="s">
        <v>67</v>
      </c>
      <c r="AQ446" s="147" t="s">
        <v>67</v>
      </c>
      <c r="AR446" s="147"/>
      <c r="AS446" s="209" t="s">
        <v>68</v>
      </c>
      <c r="AT446" s="223" t="str">
        <f>MONTH(B446)&amp;"/"&amp;YEAR(B446)</f>
        <v>1/2024</v>
      </c>
      <c r="AU446" s="223">
        <f>WEEKNUM(B446)-WEEKNUM(EOMONTH(B446,-1)+1)+1</f>
        <v>1</v>
      </c>
      <c r="AV446" s="209" t="str">
        <f>MONTH(R446)&amp;"/"&amp;YEAR(R446)</f>
        <v>1/2026</v>
      </c>
      <c r="AW446" s="209">
        <f>WEEKNUM(R446)-WEEKNUM(EOMONTH(R446,-1)+1)+1</f>
        <v>2</v>
      </c>
      <c r="AX446" s="209">
        <f>IF(BB446="S",IF(Q446="1. Aceitou o programa",R446-B446,0),0)</f>
        <v>736</v>
      </c>
      <c r="AY446" s="209">
        <f>IF(BB446="S",IF(AND(S446&lt;&gt;"",R446&lt;&gt;""),S446-R446,0),0)</f>
        <v>0</v>
      </c>
      <c r="AZ446" s="209">
        <f>IF(BB446="S",IF(Q446="1. Aceitou o programa",IF(OR(X446="Não se Aplica",X446=""),IF(OR(W446="Não se Aplica",W446=""),0,W446-V446),AVERAGE(X446-W446,W446-V446)),0),0)</f>
        <v>0</v>
      </c>
      <c r="BA446" s="209">
        <f>IF(BB446="S",IF(AND(Q446="1. Aceitou o programa",AH446="Realizada"),IFERROR(IF(AG446="",0,AG446-R446),0),0),0)</f>
        <v>0</v>
      </c>
      <c r="BB446" s="209" t="str">
        <f>_xlfn.XLOOKUP(U446,'Lista Suspensa'!$AA$20:$AA$23,'Lista Suspensa'!$AB$20:$AB$23,"N/A")</f>
        <v>S</v>
      </c>
    </row>
    <row r="447" spans="1:54" ht="12" customHeight="1">
      <c r="A447" s="151" t="s">
        <v>54</v>
      </c>
      <c r="B447" s="152">
        <v>46027</v>
      </c>
      <c r="C447" s="153" t="s">
        <v>297</v>
      </c>
      <c r="D447" s="153" t="s">
        <v>455</v>
      </c>
      <c r="E447" s="244">
        <v>94312722</v>
      </c>
      <c r="F447" s="144" t="s">
        <v>1015</v>
      </c>
      <c r="G447" s="230"/>
      <c r="H447" s="154">
        <v>29633</v>
      </c>
      <c r="I447" s="153">
        <v>45</v>
      </c>
      <c r="J447" s="148" t="s">
        <v>70</v>
      </c>
      <c r="K447" s="153" t="s">
        <v>101</v>
      </c>
      <c r="L447" s="153"/>
      <c r="M447" s="153"/>
      <c r="N447" s="153">
        <v>380</v>
      </c>
      <c r="O447" s="155" t="s">
        <v>1016</v>
      </c>
      <c r="P447" s="156" t="s">
        <v>60</v>
      </c>
      <c r="Q447" s="157" t="s">
        <v>110</v>
      </c>
      <c r="R447" s="158">
        <v>46029</v>
      </c>
      <c r="S447" s="159"/>
      <c r="T447" s="159" t="s">
        <v>62</v>
      </c>
      <c r="U447" s="159" t="s">
        <v>111</v>
      </c>
      <c r="V447" s="154">
        <v>46029</v>
      </c>
      <c r="W447" s="154" t="s">
        <v>126</v>
      </c>
      <c r="X447" s="154" t="s">
        <v>126</v>
      </c>
      <c r="Y447" s="160" t="s">
        <v>1017</v>
      </c>
      <c r="Z447" s="160" t="s">
        <v>65</v>
      </c>
      <c r="AA447" s="153">
        <v>104</v>
      </c>
      <c r="AB447" s="153">
        <v>1.68</v>
      </c>
      <c r="AC447" s="182">
        <f t="shared" si="14"/>
        <v>36.848072562358283</v>
      </c>
      <c r="AD447" s="153" t="str">
        <f t="shared" si="15"/>
        <v>OBESIDADE II</v>
      </c>
      <c r="AE447" s="233" t="s">
        <v>1018</v>
      </c>
      <c r="AF447" s="153" t="s">
        <v>161</v>
      </c>
      <c r="AG447" s="159" t="s">
        <v>1019</v>
      </c>
      <c r="AH447" s="153"/>
      <c r="AI447" s="161"/>
      <c r="AJ447" s="153"/>
      <c r="AK447" s="153"/>
      <c r="AL447" s="207" t="s">
        <v>131</v>
      </c>
      <c r="AM447" s="207"/>
      <c r="AN447" s="207"/>
      <c r="AO447" s="207" t="str">
        <f ca="1">IF(R447="","",IF(R447&gt;TODAY(),"0 meses",DATEDIF(R447,TODAY(),"m") &amp; " meses"))</f>
        <v>5 meses</v>
      </c>
      <c r="AP447" s="147" t="s">
        <v>67</v>
      </c>
      <c r="AQ447" s="147" t="s">
        <v>67</v>
      </c>
      <c r="AR447" s="147"/>
      <c r="AS447" s="209" t="s">
        <v>68</v>
      </c>
      <c r="AT447" s="223" t="str">
        <f>MONTH(B447)&amp;"/"&amp;YEAR(B447)</f>
        <v>1/2026</v>
      </c>
      <c r="AU447" s="223">
        <f>WEEKNUM(B447)-WEEKNUM(EOMONTH(B447,-1)+1)+1</f>
        <v>2</v>
      </c>
      <c r="AV447" s="209" t="str">
        <f>MONTH(R447)&amp;"/"&amp;YEAR(R447)</f>
        <v>1/2026</v>
      </c>
      <c r="AW447" s="209">
        <f>WEEKNUM(R447)-WEEKNUM(EOMONTH(R447,-1)+1)+1</f>
        <v>2</v>
      </c>
      <c r="AX447" s="209">
        <f>IF(BB447="S",IF(Q447="1. Aceitou o programa",R447-B447,0),0)</f>
        <v>2</v>
      </c>
      <c r="AY447" s="209">
        <f>IF(BB447="S",IF(AND(S447&lt;&gt;"",R447&lt;&gt;""),S447-R447,0),0)</f>
        <v>0</v>
      </c>
      <c r="AZ447" s="209">
        <f>IF(BB447="S",IF(Q447="1. Aceitou o programa",IF(OR(X447="Não se Aplica",X447=""),IF(OR(W447="Não se Aplica",W447=""),0,W447-V447),AVERAGE(X447-W447,W447-V447)),0),0)</f>
        <v>0</v>
      </c>
      <c r="BA447" s="209">
        <f>IF(BB447="S",IF(AND(Q447="1. Aceitou o programa",AH447="Realizada"),IFERROR(IF(AG447="",0,AG447-R447),0),0),0)</f>
        <v>0</v>
      </c>
      <c r="BB447" s="209" t="str">
        <f>_xlfn.XLOOKUP(U447,'Lista Suspensa'!$AA$20:$AA$23,'Lista Suspensa'!$AB$20:$AB$23,"N/A")</f>
        <v>S</v>
      </c>
    </row>
    <row r="448" spans="1:54" ht="12" customHeight="1">
      <c r="A448" s="151" t="s">
        <v>54</v>
      </c>
      <c r="B448" s="152">
        <v>46027</v>
      </c>
      <c r="C448" s="153" t="s">
        <v>297</v>
      </c>
      <c r="D448" s="153" t="s">
        <v>455</v>
      </c>
      <c r="E448" s="244">
        <v>95001025</v>
      </c>
      <c r="F448" s="144" t="s">
        <v>1020</v>
      </c>
      <c r="G448" s="230"/>
      <c r="H448" s="154">
        <v>29947</v>
      </c>
      <c r="I448" s="153">
        <v>44</v>
      </c>
      <c r="J448" s="148" t="s">
        <v>70</v>
      </c>
      <c r="K448" s="153" t="s">
        <v>59</v>
      </c>
      <c r="L448" s="153"/>
      <c r="M448" s="153"/>
      <c r="N448" s="153">
        <v>60</v>
      </c>
      <c r="O448" s="155" t="s">
        <v>1021</v>
      </c>
      <c r="P448" s="156" t="s">
        <v>60</v>
      </c>
      <c r="Q448" s="157" t="s">
        <v>110</v>
      </c>
      <c r="R448" s="158">
        <v>46029</v>
      </c>
      <c r="S448" s="159"/>
      <c r="T448" s="159" t="s">
        <v>62</v>
      </c>
      <c r="U448" s="159" t="s">
        <v>111</v>
      </c>
      <c r="V448" s="154">
        <v>46029</v>
      </c>
      <c r="W448" s="154" t="s">
        <v>126</v>
      </c>
      <c r="X448" s="154" t="s">
        <v>126</v>
      </c>
      <c r="Y448" s="160" t="s">
        <v>1022</v>
      </c>
      <c r="Z448" s="160" t="s">
        <v>166</v>
      </c>
      <c r="AA448" s="153">
        <v>94</v>
      </c>
      <c r="AB448" s="153">
        <v>1.78</v>
      </c>
      <c r="AC448" s="182">
        <f t="shared" si="14"/>
        <v>29.667971215755585</v>
      </c>
      <c r="AD448" s="153" t="str">
        <f t="shared" si="15"/>
        <v>SOBREPESO</v>
      </c>
      <c r="AE448" s="233" t="s">
        <v>135</v>
      </c>
      <c r="AF448" s="153" t="s">
        <v>161</v>
      </c>
      <c r="AG448" s="159" t="s">
        <v>1023</v>
      </c>
      <c r="AH448" s="153"/>
      <c r="AI448" s="161"/>
      <c r="AJ448" s="153"/>
      <c r="AK448" s="153"/>
      <c r="AL448" s="207" t="s">
        <v>1024</v>
      </c>
      <c r="AM448" s="207"/>
      <c r="AN448" s="207"/>
      <c r="AO448" s="207" t="str">
        <f ca="1">IF(R448="","",IF(R448&gt;TODAY(),"0 meses",DATEDIF(R448,TODAY(),"m") &amp; " meses"))</f>
        <v>5 meses</v>
      </c>
      <c r="AP448" s="147" t="s">
        <v>67</v>
      </c>
      <c r="AQ448" s="147" t="s">
        <v>67</v>
      </c>
      <c r="AR448" s="147"/>
      <c r="AS448" s="209" t="s">
        <v>68</v>
      </c>
      <c r="AT448" s="223" t="str">
        <f>MONTH(B448)&amp;"/"&amp;YEAR(B448)</f>
        <v>1/2026</v>
      </c>
      <c r="AU448" s="223">
        <f>WEEKNUM(B448)-WEEKNUM(EOMONTH(B448,-1)+1)+1</f>
        <v>2</v>
      </c>
      <c r="AV448" s="209" t="str">
        <f>MONTH(R448)&amp;"/"&amp;YEAR(R448)</f>
        <v>1/2026</v>
      </c>
      <c r="AW448" s="209">
        <f>WEEKNUM(R448)-WEEKNUM(EOMONTH(R448,-1)+1)+1</f>
        <v>2</v>
      </c>
      <c r="AX448" s="209">
        <f>IF(BB448="S",IF(Q448="1. Aceitou o programa",R448-B448,0),0)</f>
        <v>2</v>
      </c>
      <c r="AY448" s="209">
        <f>IF(BB448="S",IF(AND(S448&lt;&gt;"",R448&lt;&gt;""),S448-R448,0),0)</f>
        <v>0</v>
      </c>
      <c r="AZ448" s="209">
        <f>IF(BB448="S",IF(Q448="1. Aceitou o programa",IF(OR(X448="Não se Aplica",X448=""),IF(OR(W448="Não se Aplica",W448=""),0,W448-V448),AVERAGE(X448-W448,W448-V448)),0),0)</f>
        <v>0</v>
      </c>
      <c r="BA448" s="209">
        <f>IF(BB448="S",IF(AND(Q448="1. Aceitou o programa",AH448="Realizada"),IFERROR(IF(AG448="",0,AG448-R448),0),0),0)</f>
        <v>0</v>
      </c>
      <c r="BB448" s="209" t="str">
        <f>_xlfn.XLOOKUP(U448,'Lista Suspensa'!$AA$20:$AA$23,'Lista Suspensa'!$AB$20:$AB$23,"N/A")</f>
        <v>S</v>
      </c>
    </row>
    <row r="449" spans="1:54" ht="12" customHeight="1">
      <c r="A449" s="151" t="s">
        <v>54</v>
      </c>
      <c r="B449" s="152">
        <v>46027</v>
      </c>
      <c r="C449" s="153" t="s">
        <v>297</v>
      </c>
      <c r="D449" s="153" t="s">
        <v>455</v>
      </c>
      <c r="E449" s="244">
        <v>95919301</v>
      </c>
      <c r="F449" s="144" t="s">
        <v>1025</v>
      </c>
      <c r="G449" s="230"/>
      <c r="H449" s="154">
        <v>32923</v>
      </c>
      <c r="I449" s="153">
        <v>36</v>
      </c>
      <c r="J449" s="148" t="s">
        <v>70</v>
      </c>
      <c r="K449" s="153" t="s">
        <v>59</v>
      </c>
      <c r="L449" s="153"/>
      <c r="M449" s="153"/>
      <c r="N449" s="153">
        <v>60</v>
      </c>
      <c r="O449" s="155" t="s">
        <v>1026</v>
      </c>
      <c r="P449" s="156" t="s">
        <v>60</v>
      </c>
      <c r="Q449" s="157" t="s">
        <v>110</v>
      </c>
      <c r="R449" s="158">
        <v>46029</v>
      </c>
      <c r="S449" s="159"/>
      <c r="T449" s="159" t="s">
        <v>62</v>
      </c>
      <c r="U449" s="159" t="s">
        <v>111</v>
      </c>
      <c r="V449" s="154">
        <v>46029</v>
      </c>
      <c r="W449" s="154" t="s">
        <v>126</v>
      </c>
      <c r="X449" s="154" t="s">
        <v>126</v>
      </c>
      <c r="Y449" s="160" t="s">
        <v>1027</v>
      </c>
      <c r="Z449" s="160" t="s">
        <v>134</v>
      </c>
      <c r="AA449" s="153">
        <v>76</v>
      </c>
      <c r="AB449" s="153">
        <v>1.64</v>
      </c>
      <c r="AC449" s="182">
        <f t="shared" si="14"/>
        <v>28.256989886972047</v>
      </c>
      <c r="AD449" s="153" t="str">
        <f t="shared" si="15"/>
        <v>SOBREPESO</v>
      </c>
      <c r="AE449" s="233" t="s">
        <v>135</v>
      </c>
      <c r="AF449" s="153" t="s">
        <v>161</v>
      </c>
      <c r="AG449" s="159" t="s">
        <v>1028</v>
      </c>
      <c r="AH449" s="153"/>
      <c r="AI449" s="161"/>
      <c r="AJ449" s="153"/>
      <c r="AK449" s="153"/>
      <c r="AL449" s="207" t="s">
        <v>1024</v>
      </c>
      <c r="AM449" s="207"/>
      <c r="AN449" s="207"/>
      <c r="AO449" s="207" t="str">
        <f ca="1">IF(R449="","",IF(R449&gt;TODAY(),"0 meses",DATEDIF(R449,TODAY(),"m") &amp; " meses"))</f>
        <v>5 meses</v>
      </c>
      <c r="AP449" s="147" t="s">
        <v>67</v>
      </c>
      <c r="AQ449" s="147" t="s">
        <v>67</v>
      </c>
      <c r="AR449" s="147"/>
      <c r="AS449" s="209" t="s">
        <v>68</v>
      </c>
      <c r="AT449" s="223" t="str">
        <f>MONTH(B449)&amp;"/"&amp;YEAR(B449)</f>
        <v>1/2026</v>
      </c>
      <c r="AU449" s="223">
        <f>WEEKNUM(B449)-WEEKNUM(EOMONTH(B449,-1)+1)+1</f>
        <v>2</v>
      </c>
      <c r="AV449" s="209" t="str">
        <f>MONTH(R449)&amp;"/"&amp;YEAR(R449)</f>
        <v>1/2026</v>
      </c>
      <c r="AW449" s="209">
        <f>WEEKNUM(R449)-WEEKNUM(EOMONTH(R449,-1)+1)+1</f>
        <v>2</v>
      </c>
      <c r="AX449" s="209">
        <f>IF(BB449="S",IF(Q449="1. Aceitou o programa",R449-B449,0),0)</f>
        <v>2</v>
      </c>
      <c r="AY449" s="209">
        <f>IF(BB449="S",IF(AND(S449&lt;&gt;"",R449&lt;&gt;""),S449-R449,0),0)</f>
        <v>0</v>
      </c>
      <c r="AZ449" s="209">
        <f>IF(BB449="S",IF(Q449="1. Aceitou o programa",IF(OR(X449="Não se Aplica",X449=""),IF(OR(W449="Não se Aplica",W449=""),0,W449-V449),AVERAGE(X449-W449,W449-V449)),0),0)</f>
        <v>0</v>
      </c>
      <c r="BA449" s="209">
        <f>IF(BB449="S",IF(AND(Q449="1. Aceitou o programa",AH449="Realizada"),IFERROR(IF(AG449="",0,AG449-R449),0),0),0)</f>
        <v>0</v>
      </c>
      <c r="BB449" s="209" t="str">
        <f>_xlfn.XLOOKUP(U449,'Lista Suspensa'!$AA$20:$AA$23,'Lista Suspensa'!$AB$20:$AB$23,"N/A")</f>
        <v>S</v>
      </c>
    </row>
    <row r="450" spans="1:54" ht="12" customHeight="1">
      <c r="A450" s="151" t="s">
        <v>54</v>
      </c>
      <c r="B450" s="152">
        <v>46083</v>
      </c>
      <c r="C450" s="153" t="s">
        <v>55</v>
      </c>
      <c r="D450" s="153" t="s">
        <v>56</v>
      </c>
      <c r="E450" s="244">
        <v>95086658</v>
      </c>
      <c r="F450" s="144" t="s">
        <v>1029</v>
      </c>
      <c r="G450" s="230"/>
      <c r="H450" s="154">
        <v>32694</v>
      </c>
      <c r="I450" s="153">
        <v>36</v>
      </c>
      <c r="J450" s="148" t="s">
        <v>58</v>
      </c>
      <c r="K450" s="153" t="s">
        <v>59</v>
      </c>
      <c r="L450" s="153"/>
      <c r="M450" s="153"/>
      <c r="N450" s="153">
        <v>60</v>
      </c>
      <c r="O450" s="155" t="s">
        <v>1030</v>
      </c>
      <c r="P450" s="156" t="s">
        <v>60</v>
      </c>
      <c r="Q450" s="157" t="s">
        <v>110</v>
      </c>
      <c r="R450" s="158">
        <v>46029</v>
      </c>
      <c r="S450" s="159"/>
      <c r="T450" s="159" t="s">
        <v>62</v>
      </c>
      <c r="U450" s="159" t="s">
        <v>111</v>
      </c>
      <c r="V450" s="154">
        <v>46029</v>
      </c>
      <c r="W450" s="154" t="s">
        <v>126</v>
      </c>
      <c r="X450" s="154" t="s">
        <v>126</v>
      </c>
      <c r="Y450" s="160"/>
      <c r="Z450" s="160" t="s">
        <v>128</v>
      </c>
      <c r="AA450" s="153">
        <v>110</v>
      </c>
      <c r="AB450" s="153">
        <v>1.82</v>
      </c>
      <c r="AC450" s="182">
        <f t="shared" ref="AC450:AC513" si="16">SUM(AA450/(AB450^2))</f>
        <v>33.208549692066171</v>
      </c>
      <c r="AD450" s="153" t="str">
        <f t="shared" ref="AD450:AD513" si="17">IF(AC450&lt;18.5,"ABAIXO DO PESO",
(IF(AC450&lt;=24.9,"PESO NORMAL",
(IF(AC450&lt;=29.9,"SOBREPESO",
(IF(AC450&lt;=34.9,"OBESIDADE I",
(IF(AC450&lt;=39.9,"OBESIDADE II",
(IF(AC450&lt;=999,"OBESIDADE III","VAZIO")))))))))))</f>
        <v>OBESIDADE I</v>
      </c>
      <c r="AE450" s="233" t="s">
        <v>135</v>
      </c>
      <c r="AF450" s="153" t="s">
        <v>161</v>
      </c>
      <c r="AG450" s="159" t="s">
        <v>1031</v>
      </c>
      <c r="AH450" s="153"/>
      <c r="AI450" s="161"/>
      <c r="AJ450" s="153"/>
      <c r="AK450" s="153"/>
      <c r="AL450" s="207" t="s">
        <v>131</v>
      </c>
      <c r="AM450" s="207"/>
      <c r="AN450" s="207"/>
      <c r="AO450" s="207" t="str">
        <f ca="1">IF(R450="","",IF(R450&gt;TODAY(),"0 meses",DATEDIF(R450,TODAY(),"m") &amp; " meses"))</f>
        <v>5 meses</v>
      </c>
      <c r="AP450" s="147" t="s">
        <v>67</v>
      </c>
      <c r="AQ450" s="147" t="s">
        <v>67</v>
      </c>
      <c r="AR450" s="147"/>
      <c r="AS450" s="209" t="s">
        <v>68</v>
      </c>
      <c r="AT450" s="223" t="str">
        <f>MONTH(B450)&amp;"/"&amp;YEAR(B450)</f>
        <v>3/2026</v>
      </c>
      <c r="AU450" s="223">
        <f>WEEKNUM(B450)-WEEKNUM(EOMONTH(B450,-1)+1)+1</f>
        <v>1</v>
      </c>
      <c r="AV450" s="209" t="str">
        <f>MONTH(R450)&amp;"/"&amp;YEAR(R450)</f>
        <v>1/2026</v>
      </c>
      <c r="AW450" s="209">
        <f>WEEKNUM(R450)-WEEKNUM(EOMONTH(R450,-1)+1)+1</f>
        <v>2</v>
      </c>
      <c r="AX450" s="209">
        <f>IF(BB450="S",IF(Q450="1. Aceitou o programa",R450-B450,0),0)</f>
        <v>-54</v>
      </c>
      <c r="AY450" s="209">
        <f>IF(BB450="S",IF(AND(S450&lt;&gt;"",R450&lt;&gt;""),S450-R450,0),0)</f>
        <v>0</v>
      </c>
      <c r="AZ450" s="209">
        <f>IF(BB450="S",IF(Q450="1. Aceitou o programa",IF(OR(X450="Não se Aplica",X450=""),IF(OR(W450="Não se Aplica",W450=""),0,W450-V450),AVERAGE(X450-W450,W450-V450)),0),0)</f>
        <v>0</v>
      </c>
      <c r="BA450" s="209">
        <f>IF(BB450="S",IF(AND(Q450="1. Aceitou o programa",AH450="Realizada"),IFERROR(IF(AG450="",0,AG450-R450),0),0),0)</f>
        <v>0</v>
      </c>
      <c r="BB450" s="209" t="str">
        <f>_xlfn.XLOOKUP(U450,'Lista Suspensa'!$AA$20:$AA$23,'Lista Suspensa'!$AB$20:$AB$23,"N/A")</f>
        <v>S</v>
      </c>
    </row>
    <row r="451" spans="1:54" ht="12" customHeight="1">
      <c r="A451" s="151" t="s">
        <v>54</v>
      </c>
      <c r="B451" s="152">
        <v>46083</v>
      </c>
      <c r="C451" s="153" t="s">
        <v>55</v>
      </c>
      <c r="D451" s="153" t="s">
        <v>56</v>
      </c>
      <c r="E451" s="244">
        <v>84197380</v>
      </c>
      <c r="F451" s="144" t="s">
        <v>1032</v>
      </c>
      <c r="G451" s="230"/>
      <c r="H451" s="154">
        <v>30949</v>
      </c>
      <c r="I451" s="153">
        <v>41</v>
      </c>
      <c r="J451" s="148" t="s">
        <v>70</v>
      </c>
      <c r="K451" s="153"/>
      <c r="L451" s="153"/>
      <c r="M451" s="153"/>
      <c r="N451" s="153">
        <v>60</v>
      </c>
      <c r="O451" s="155" t="s">
        <v>1033</v>
      </c>
      <c r="P451" s="156" t="s">
        <v>60</v>
      </c>
      <c r="Q451" s="157" t="s">
        <v>110</v>
      </c>
      <c r="R451" s="158">
        <v>46029</v>
      </c>
      <c r="S451" s="159"/>
      <c r="T451" s="159" t="s">
        <v>62</v>
      </c>
      <c r="U451" s="159" t="s">
        <v>111</v>
      </c>
      <c r="V451" s="154">
        <v>46029</v>
      </c>
      <c r="W451" s="154" t="s">
        <v>126</v>
      </c>
      <c r="X451" s="154" t="s">
        <v>126</v>
      </c>
      <c r="Y451" s="160"/>
      <c r="Z451" s="160" t="s">
        <v>166</v>
      </c>
      <c r="AA451" s="153">
        <v>73</v>
      </c>
      <c r="AB451" s="153">
        <v>1.67</v>
      </c>
      <c r="AC451" s="182">
        <f t="shared" si="16"/>
        <v>26.175194521137367</v>
      </c>
      <c r="AD451" s="153" t="str">
        <f t="shared" si="17"/>
        <v>SOBREPESO</v>
      </c>
      <c r="AE451" s="233" t="s">
        <v>135</v>
      </c>
      <c r="AF451" s="153" t="s">
        <v>161</v>
      </c>
      <c r="AG451" s="159" t="s">
        <v>1034</v>
      </c>
      <c r="AH451" s="153"/>
      <c r="AI451" s="161"/>
      <c r="AJ451" s="153"/>
      <c r="AK451" s="153"/>
      <c r="AL451" s="207" t="s">
        <v>131</v>
      </c>
      <c r="AM451" s="207"/>
      <c r="AN451" s="207"/>
      <c r="AO451" s="207" t="str">
        <f ca="1">IF(R451="","",IF(R451&gt;TODAY(),"0 meses",DATEDIF(R451,TODAY(),"m") &amp; " meses"))</f>
        <v>5 meses</v>
      </c>
      <c r="AP451" s="147" t="s">
        <v>67</v>
      </c>
      <c r="AQ451" s="147" t="s">
        <v>67</v>
      </c>
      <c r="AR451" s="147"/>
      <c r="AS451" s="209" t="s">
        <v>68</v>
      </c>
      <c r="AT451" s="223" t="str">
        <f>MONTH(B451)&amp;"/"&amp;YEAR(B451)</f>
        <v>3/2026</v>
      </c>
      <c r="AU451" s="223">
        <f>WEEKNUM(B451)-WEEKNUM(EOMONTH(B451,-1)+1)+1</f>
        <v>1</v>
      </c>
      <c r="AV451" s="209" t="str">
        <f>MONTH(R451)&amp;"/"&amp;YEAR(R451)</f>
        <v>1/2026</v>
      </c>
      <c r="AW451" s="209">
        <f>WEEKNUM(R451)-WEEKNUM(EOMONTH(R451,-1)+1)+1</f>
        <v>2</v>
      </c>
      <c r="AX451" s="209">
        <f>IF(BB451="S",IF(Q451="1. Aceitou o programa",R451-B451,0),0)</f>
        <v>-54</v>
      </c>
      <c r="AY451" s="209">
        <f>IF(BB451="S",IF(AND(S451&lt;&gt;"",R451&lt;&gt;""),S451-R451,0),0)</f>
        <v>0</v>
      </c>
      <c r="AZ451" s="209">
        <f>IF(BB451="S",IF(Q451="1. Aceitou o programa",IF(OR(X451="Não se Aplica",X451=""),IF(OR(W451="Não se Aplica",W451=""),0,W451-V451),AVERAGE(X451-W451,W451-V451)),0),0)</f>
        <v>0</v>
      </c>
      <c r="BA451" s="209">
        <f>IF(BB451="S",IF(AND(Q451="1. Aceitou o programa",AH451="Realizada"),IFERROR(IF(AG451="",0,AG451-R451),0),0),0)</f>
        <v>0</v>
      </c>
      <c r="BB451" s="209" t="str">
        <f>_xlfn.XLOOKUP(U451,'Lista Suspensa'!$AA$20:$AA$23,'Lista Suspensa'!$AB$20:$AB$23,"N/A")</f>
        <v>S</v>
      </c>
    </row>
    <row r="452" spans="1:54" ht="12" customHeight="1">
      <c r="A452" s="151" t="s">
        <v>121</v>
      </c>
      <c r="B452" s="152">
        <v>45292</v>
      </c>
      <c r="C452" s="153" t="s">
        <v>122</v>
      </c>
      <c r="D452" s="153" t="s">
        <v>56</v>
      </c>
      <c r="E452" s="244">
        <v>94390533</v>
      </c>
      <c r="F452" s="144" t="s">
        <v>1035</v>
      </c>
      <c r="G452" s="230"/>
      <c r="H452" s="154">
        <v>38616</v>
      </c>
      <c r="I452" s="153">
        <v>20</v>
      </c>
      <c r="J452" s="148" t="s">
        <v>70</v>
      </c>
      <c r="K452" s="153"/>
      <c r="L452" s="153"/>
      <c r="M452" s="153"/>
      <c r="N452" s="153"/>
      <c r="O452" s="155">
        <v>11961689455</v>
      </c>
      <c r="P452" s="156" t="s">
        <v>60</v>
      </c>
      <c r="Q452" s="157" t="s">
        <v>110</v>
      </c>
      <c r="R452" s="158">
        <v>46029</v>
      </c>
      <c r="S452" s="159"/>
      <c r="T452" s="159" t="s">
        <v>62</v>
      </c>
      <c r="U452" s="159" t="s">
        <v>111</v>
      </c>
      <c r="V452" s="154">
        <v>46029</v>
      </c>
      <c r="W452" s="154" t="s">
        <v>126</v>
      </c>
      <c r="X452" s="154" t="s">
        <v>126</v>
      </c>
      <c r="Y452" s="160"/>
      <c r="Z452" s="160" t="s">
        <v>128</v>
      </c>
      <c r="AA452" s="153">
        <v>120</v>
      </c>
      <c r="AB452" s="153">
        <v>1.65</v>
      </c>
      <c r="AC452" s="182">
        <f t="shared" si="16"/>
        <v>44.0771349862259</v>
      </c>
      <c r="AD452" s="153" t="str">
        <f t="shared" si="17"/>
        <v>OBESIDADE III</v>
      </c>
      <c r="AE452" s="233" t="s">
        <v>135</v>
      </c>
      <c r="AF452" s="153" t="s">
        <v>130</v>
      </c>
      <c r="AG452" s="159"/>
      <c r="AH452" s="153"/>
      <c r="AI452" s="161"/>
      <c r="AJ452" s="153"/>
      <c r="AK452" s="153"/>
      <c r="AL452" s="207" t="s">
        <v>131</v>
      </c>
      <c r="AM452" s="207"/>
      <c r="AN452" s="207"/>
      <c r="AO452" s="207" t="str">
        <f ca="1">IF(R452="","",IF(R452&gt;TODAY(),"0 meses",DATEDIF(R452,TODAY(),"m") &amp; " meses"))</f>
        <v>5 meses</v>
      </c>
      <c r="AP452" s="147" t="s">
        <v>67</v>
      </c>
      <c r="AQ452" s="147" t="s">
        <v>67</v>
      </c>
      <c r="AR452" s="147"/>
      <c r="AS452" s="209" t="s">
        <v>68</v>
      </c>
      <c r="AT452" s="223" t="str">
        <f>MONTH(B452)&amp;"/"&amp;YEAR(B452)</f>
        <v>1/2024</v>
      </c>
      <c r="AU452" s="223">
        <f>WEEKNUM(B452)-WEEKNUM(EOMONTH(B452,-1)+1)+1</f>
        <v>1</v>
      </c>
      <c r="AV452" s="209" t="str">
        <f>MONTH(R452)&amp;"/"&amp;YEAR(R452)</f>
        <v>1/2026</v>
      </c>
      <c r="AW452" s="209">
        <f>WEEKNUM(R452)-WEEKNUM(EOMONTH(R452,-1)+1)+1</f>
        <v>2</v>
      </c>
      <c r="AX452" s="209">
        <f>IF(BB452="S",IF(Q452="1. Aceitou o programa",R452-B452,0),0)</f>
        <v>737</v>
      </c>
      <c r="AY452" s="209">
        <f>IF(BB452="S",IF(AND(S452&lt;&gt;"",R452&lt;&gt;""),S452-R452,0),0)</f>
        <v>0</v>
      </c>
      <c r="AZ452" s="209">
        <f>IF(BB452="S",IF(Q452="1. Aceitou o programa",IF(OR(X452="Não se Aplica",X452=""),IF(OR(W452="Não se Aplica",W452=""),0,W452-V452),AVERAGE(X452-W452,W452-V452)),0),0)</f>
        <v>0</v>
      </c>
      <c r="BA452" s="209">
        <f>IF(BB452="S",IF(AND(Q452="1. Aceitou o programa",AH452="Realizada"),IFERROR(IF(AG452="",0,AG452-R452),0),0),0)</f>
        <v>0</v>
      </c>
      <c r="BB452" s="209" t="str">
        <f>_xlfn.XLOOKUP(U452,'Lista Suspensa'!$AA$20:$AA$23,'Lista Suspensa'!$AB$20:$AB$23,"N/A")</f>
        <v>S</v>
      </c>
    </row>
    <row r="453" spans="1:54" ht="12" customHeight="1">
      <c r="A453" s="151" t="s">
        <v>121</v>
      </c>
      <c r="B453" s="152">
        <v>45292</v>
      </c>
      <c r="C453" s="153" t="s">
        <v>297</v>
      </c>
      <c r="D453" s="153" t="s">
        <v>171</v>
      </c>
      <c r="E453" s="244">
        <v>93978642</v>
      </c>
      <c r="F453" s="144" t="s">
        <v>1036</v>
      </c>
      <c r="G453" s="230"/>
      <c r="H453" s="154">
        <v>31341</v>
      </c>
      <c r="I453" s="153">
        <v>40</v>
      </c>
      <c r="J453" s="148" t="s">
        <v>70</v>
      </c>
      <c r="K453" s="153" t="s">
        <v>101</v>
      </c>
      <c r="L453" s="153"/>
      <c r="M453" s="153"/>
      <c r="N453" s="153"/>
      <c r="O453" s="155">
        <v>21991621905</v>
      </c>
      <c r="P453" s="156" t="s">
        <v>60</v>
      </c>
      <c r="Q453" s="157" t="s">
        <v>110</v>
      </c>
      <c r="R453" s="158">
        <v>46029</v>
      </c>
      <c r="S453" s="159"/>
      <c r="T453" s="159" t="s">
        <v>62</v>
      </c>
      <c r="U453" s="159" t="s">
        <v>111</v>
      </c>
      <c r="V453" s="154">
        <v>46029</v>
      </c>
      <c r="W453" s="154" t="s">
        <v>126</v>
      </c>
      <c r="X453" s="154" t="s">
        <v>126</v>
      </c>
      <c r="Y453" s="160" t="s">
        <v>1037</v>
      </c>
      <c r="Z453" s="160" t="s">
        <v>65</v>
      </c>
      <c r="AA453" s="153">
        <v>114</v>
      </c>
      <c r="AB453" s="153">
        <v>1.72</v>
      </c>
      <c r="AC453" s="182">
        <f t="shared" si="16"/>
        <v>38.534342888047597</v>
      </c>
      <c r="AD453" s="153" t="str">
        <f t="shared" si="17"/>
        <v>OBESIDADE II</v>
      </c>
      <c r="AE453" s="233" t="s">
        <v>139</v>
      </c>
      <c r="AF453" s="153" t="s">
        <v>130</v>
      </c>
      <c r="AG453" s="159"/>
      <c r="AH453" s="153"/>
      <c r="AI453" s="161"/>
      <c r="AJ453" s="153"/>
      <c r="AK453" s="153"/>
      <c r="AL453" s="207" t="s">
        <v>131</v>
      </c>
      <c r="AM453" s="207"/>
      <c r="AN453" s="207"/>
      <c r="AO453" s="207" t="str">
        <f ca="1">IF(R453="","",IF(R453&gt;TODAY(),"0 meses",DATEDIF(R453,TODAY(),"m") &amp; " meses"))</f>
        <v>5 meses</v>
      </c>
      <c r="AP453" s="147" t="s">
        <v>67</v>
      </c>
      <c r="AQ453" s="147" t="s">
        <v>67</v>
      </c>
      <c r="AR453" s="147"/>
      <c r="AS453" s="209" t="s">
        <v>68</v>
      </c>
      <c r="AT453" s="223" t="str">
        <f>MONTH(B453)&amp;"/"&amp;YEAR(B453)</f>
        <v>1/2024</v>
      </c>
      <c r="AU453" s="223">
        <f>WEEKNUM(B453)-WEEKNUM(EOMONTH(B453,-1)+1)+1</f>
        <v>1</v>
      </c>
      <c r="AV453" s="209" t="str">
        <f>MONTH(R453)&amp;"/"&amp;YEAR(R453)</f>
        <v>1/2026</v>
      </c>
      <c r="AW453" s="209">
        <f>WEEKNUM(R453)-WEEKNUM(EOMONTH(R453,-1)+1)+1</f>
        <v>2</v>
      </c>
      <c r="AX453" s="209">
        <f>IF(BB453="S",IF(Q453="1. Aceitou o programa",R453-B453,0),0)</f>
        <v>737</v>
      </c>
      <c r="AY453" s="209">
        <f>IF(BB453="S",IF(AND(S453&lt;&gt;"",R453&lt;&gt;""),S453-R453,0),0)</f>
        <v>0</v>
      </c>
      <c r="AZ453" s="209">
        <f>IF(BB453="S",IF(Q453="1. Aceitou o programa",IF(OR(X453="Não se Aplica",X453=""),IF(OR(W453="Não se Aplica",W453=""),0,W453-V453),AVERAGE(X453-W453,W453-V453)),0),0)</f>
        <v>0</v>
      </c>
      <c r="BA453" s="209">
        <f>IF(BB453="S",IF(AND(Q453="1. Aceitou o programa",AH453="Realizada"),IFERROR(IF(AG453="",0,AG453-R453),0),0),0)</f>
        <v>0</v>
      </c>
      <c r="BB453" s="209" t="str">
        <f>_xlfn.XLOOKUP(U453,'Lista Suspensa'!$AA$20:$AA$23,'Lista Suspensa'!$AB$20:$AB$23,"N/A")</f>
        <v>S</v>
      </c>
    </row>
    <row r="454" spans="1:54" ht="12" customHeight="1">
      <c r="A454" s="151" t="s">
        <v>121</v>
      </c>
      <c r="B454" s="152">
        <v>45292</v>
      </c>
      <c r="C454" s="153" t="s">
        <v>297</v>
      </c>
      <c r="D454" s="153" t="s">
        <v>455</v>
      </c>
      <c r="E454" s="244">
        <v>94974454</v>
      </c>
      <c r="F454" s="144" t="s">
        <v>1038</v>
      </c>
      <c r="G454" s="230"/>
      <c r="H454" s="154">
        <v>31482</v>
      </c>
      <c r="I454" s="153">
        <v>40</v>
      </c>
      <c r="J454" s="148" t="s">
        <v>70</v>
      </c>
      <c r="K454" s="153" t="s">
        <v>101</v>
      </c>
      <c r="L454" s="153"/>
      <c r="M454" s="153"/>
      <c r="N454" s="153"/>
      <c r="O454" s="155">
        <v>21970367570</v>
      </c>
      <c r="P454" s="156" t="s">
        <v>60</v>
      </c>
      <c r="Q454" s="157" t="s">
        <v>110</v>
      </c>
      <c r="R454" s="158">
        <v>46029</v>
      </c>
      <c r="S454" s="159"/>
      <c r="T454" s="159" t="s">
        <v>62</v>
      </c>
      <c r="U454" s="159" t="s">
        <v>111</v>
      </c>
      <c r="V454" s="154">
        <v>46029</v>
      </c>
      <c r="W454" s="154" t="s">
        <v>126</v>
      </c>
      <c r="X454" s="154" t="s">
        <v>126</v>
      </c>
      <c r="Y454" s="160"/>
      <c r="Z454" s="160" t="s">
        <v>166</v>
      </c>
      <c r="AA454" s="153">
        <v>76</v>
      </c>
      <c r="AB454" s="153">
        <v>1.56</v>
      </c>
      <c r="AC454" s="182">
        <f t="shared" si="16"/>
        <v>31.229454306377381</v>
      </c>
      <c r="AD454" s="153" t="str">
        <f t="shared" si="17"/>
        <v>OBESIDADE I</v>
      </c>
      <c r="AE454" s="233" t="s">
        <v>135</v>
      </c>
      <c r="AF454" s="153" t="s">
        <v>130</v>
      </c>
      <c r="AG454" s="159"/>
      <c r="AH454" s="153"/>
      <c r="AI454" s="161"/>
      <c r="AJ454" s="153"/>
      <c r="AK454" s="153"/>
      <c r="AL454" s="207" t="s">
        <v>131</v>
      </c>
      <c r="AM454" s="207"/>
      <c r="AN454" s="207"/>
      <c r="AO454" s="207" t="str">
        <f ca="1">IF(R454="","",IF(R454&gt;TODAY(),"0 meses",DATEDIF(R454,TODAY(),"m") &amp; " meses"))</f>
        <v>5 meses</v>
      </c>
      <c r="AP454" s="147" t="s">
        <v>67</v>
      </c>
      <c r="AQ454" s="147" t="s">
        <v>67</v>
      </c>
      <c r="AR454" s="147"/>
      <c r="AS454" s="209" t="s">
        <v>68</v>
      </c>
      <c r="AT454" s="223" t="str">
        <f>MONTH(B454)&amp;"/"&amp;YEAR(B454)</f>
        <v>1/2024</v>
      </c>
      <c r="AU454" s="223">
        <f>WEEKNUM(B454)-WEEKNUM(EOMONTH(B454,-1)+1)+1</f>
        <v>1</v>
      </c>
      <c r="AV454" s="209" t="str">
        <f>MONTH(R454)&amp;"/"&amp;YEAR(R454)</f>
        <v>1/2026</v>
      </c>
      <c r="AW454" s="209">
        <f>WEEKNUM(R454)-WEEKNUM(EOMONTH(R454,-1)+1)+1</f>
        <v>2</v>
      </c>
      <c r="AX454" s="209">
        <f>IF(BB454="S",IF(Q454="1. Aceitou o programa",R454-B454,0),0)</f>
        <v>737</v>
      </c>
      <c r="AY454" s="209">
        <f>IF(BB454="S",IF(AND(S454&lt;&gt;"",R454&lt;&gt;""),S454-R454,0),0)</f>
        <v>0</v>
      </c>
      <c r="AZ454" s="209">
        <f>IF(BB454="S",IF(Q454="1. Aceitou o programa",IF(OR(X454="Não se Aplica",X454=""),IF(OR(W454="Não se Aplica",W454=""),0,W454-V454),AVERAGE(X454-W454,W454-V454)),0),0)</f>
        <v>0</v>
      </c>
      <c r="BA454" s="209">
        <f>IF(BB454="S",IF(AND(Q454="1. Aceitou o programa",AH454="Realizada"),IFERROR(IF(AG454="",0,AG454-R454),0),0),0)</f>
        <v>0</v>
      </c>
      <c r="BB454" s="209" t="str">
        <f>_xlfn.XLOOKUP(U454,'Lista Suspensa'!$AA$20:$AA$23,'Lista Suspensa'!$AB$20:$AB$23,"N/A")</f>
        <v>S</v>
      </c>
    </row>
    <row r="455" spans="1:54" ht="12" customHeight="1">
      <c r="A455" s="151" t="s">
        <v>121</v>
      </c>
      <c r="B455" s="152">
        <v>45292</v>
      </c>
      <c r="C455" s="153" t="s">
        <v>297</v>
      </c>
      <c r="D455" s="153" t="s">
        <v>455</v>
      </c>
      <c r="E455" s="244">
        <v>94639140</v>
      </c>
      <c r="F455" s="144" t="s">
        <v>1039</v>
      </c>
      <c r="G455" s="230"/>
      <c r="H455" s="154">
        <v>31910</v>
      </c>
      <c r="I455" s="153">
        <v>39</v>
      </c>
      <c r="J455" s="148" t="s">
        <v>58</v>
      </c>
      <c r="K455" s="153" t="s">
        <v>101</v>
      </c>
      <c r="L455" s="153"/>
      <c r="M455" s="153"/>
      <c r="N455" s="153"/>
      <c r="O455" s="155">
        <v>21965861821</v>
      </c>
      <c r="P455" s="156" t="s">
        <v>60</v>
      </c>
      <c r="Q455" s="157" t="s">
        <v>110</v>
      </c>
      <c r="R455" s="158">
        <v>46029</v>
      </c>
      <c r="S455" s="159"/>
      <c r="T455" s="159" t="s">
        <v>62</v>
      </c>
      <c r="U455" s="159" t="s">
        <v>111</v>
      </c>
      <c r="V455" s="154">
        <v>46029</v>
      </c>
      <c r="W455" s="154" t="s">
        <v>126</v>
      </c>
      <c r="X455" s="154" t="s">
        <v>126</v>
      </c>
      <c r="Y455" s="160"/>
      <c r="Z455" s="160" t="s">
        <v>128</v>
      </c>
      <c r="AA455" s="153">
        <v>113</v>
      </c>
      <c r="AB455" s="153">
        <v>1.68</v>
      </c>
      <c r="AC455" s="182">
        <f t="shared" si="16"/>
        <v>40.036848072562364</v>
      </c>
      <c r="AD455" s="153" t="str">
        <f t="shared" si="17"/>
        <v>OBESIDADE III</v>
      </c>
      <c r="AE455" s="233" t="s">
        <v>1040</v>
      </c>
      <c r="AF455" s="153" t="s">
        <v>130</v>
      </c>
      <c r="AG455" s="159"/>
      <c r="AH455" s="153"/>
      <c r="AI455" s="161"/>
      <c r="AJ455" s="153"/>
      <c r="AK455" s="153"/>
      <c r="AL455" s="207" t="s">
        <v>131</v>
      </c>
      <c r="AM455" s="207"/>
      <c r="AN455" s="207"/>
      <c r="AO455" s="207" t="str">
        <f ca="1">IF(R455="","",IF(R455&gt;TODAY(),"0 meses",DATEDIF(R455,TODAY(),"m") &amp; " meses"))</f>
        <v>5 meses</v>
      </c>
      <c r="AP455" s="147" t="s">
        <v>67</v>
      </c>
      <c r="AQ455" s="147" t="s">
        <v>67</v>
      </c>
      <c r="AR455" s="147"/>
      <c r="AS455" s="209" t="s">
        <v>68</v>
      </c>
      <c r="AT455" s="223" t="str">
        <f>MONTH(B455)&amp;"/"&amp;YEAR(B455)</f>
        <v>1/2024</v>
      </c>
      <c r="AU455" s="223">
        <f>WEEKNUM(B455)-WEEKNUM(EOMONTH(B455,-1)+1)+1</f>
        <v>1</v>
      </c>
      <c r="AV455" s="209" t="str">
        <f>MONTH(R455)&amp;"/"&amp;YEAR(R455)</f>
        <v>1/2026</v>
      </c>
      <c r="AW455" s="209">
        <f>WEEKNUM(R455)-WEEKNUM(EOMONTH(R455,-1)+1)+1</f>
        <v>2</v>
      </c>
      <c r="AX455" s="209">
        <f>IF(BB455="S",IF(Q455="1. Aceitou o programa",R455-B455,0),0)</f>
        <v>737</v>
      </c>
      <c r="AY455" s="209">
        <f>IF(BB455="S",IF(AND(S455&lt;&gt;"",R455&lt;&gt;""),S455-R455,0),0)</f>
        <v>0</v>
      </c>
      <c r="AZ455" s="209">
        <f>IF(BB455="S",IF(Q455="1. Aceitou o programa",IF(OR(X455="Não se Aplica",X455=""),IF(OR(W455="Não se Aplica",W455=""),0,W455-V455),AVERAGE(X455-W455,W455-V455)),0),0)</f>
        <v>0</v>
      </c>
      <c r="BA455" s="209">
        <f>IF(BB455="S",IF(AND(Q455="1. Aceitou o programa",AH455="Realizada"),IFERROR(IF(AG455="",0,AG455-R455),0),0),0)</f>
        <v>0</v>
      </c>
      <c r="BB455" s="209" t="str">
        <f>_xlfn.XLOOKUP(U455,'Lista Suspensa'!$AA$20:$AA$23,'Lista Suspensa'!$AB$20:$AB$23,"N/A")</f>
        <v>S</v>
      </c>
    </row>
    <row r="456" spans="1:54" ht="12" customHeight="1">
      <c r="A456" s="151" t="s">
        <v>121</v>
      </c>
      <c r="B456" s="152">
        <v>45292</v>
      </c>
      <c r="C456" s="153" t="s">
        <v>297</v>
      </c>
      <c r="D456" s="153" t="s">
        <v>455</v>
      </c>
      <c r="E456" s="244">
        <v>95968941</v>
      </c>
      <c r="F456" s="144" t="s">
        <v>1041</v>
      </c>
      <c r="G456" s="230"/>
      <c r="H456" s="154">
        <v>32213</v>
      </c>
      <c r="I456" s="153">
        <v>38</v>
      </c>
      <c r="J456" s="148" t="s">
        <v>70</v>
      </c>
      <c r="K456" s="153" t="s">
        <v>101</v>
      </c>
      <c r="L456" s="153"/>
      <c r="M456" s="153"/>
      <c r="N456" s="153"/>
      <c r="O456" s="155">
        <v>21992469978</v>
      </c>
      <c r="P456" s="156" t="s">
        <v>60</v>
      </c>
      <c r="Q456" s="157" t="s">
        <v>110</v>
      </c>
      <c r="R456" s="158">
        <v>46029</v>
      </c>
      <c r="S456" s="159"/>
      <c r="T456" s="159" t="s">
        <v>62</v>
      </c>
      <c r="U456" s="159" t="s">
        <v>111</v>
      </c>
      <c r="V456" s="154">
        <v>46029</v>
      </c>
      <c r="W456" s="154" t="s">
        <v>126</v>
      </c>
      <c r="X456" s="154" t="s">
        <v>126</v>
      </c>
      <c r="Y456" s="160"/>
      <c r="Z456" s="160" t="s">
        <v>65</v>
      </c>
      <c r="AA456" s="153">
        <v>86</v>
      </c>
      <c r="AB456" s="153">
        <v>1.6</v>
      </c>
      <c r="AC456" s="182">
        <f t="shared" si="16"/>
        <v>33.593749999999993</v>
      </c>
      <c r="AD456" s="153" t="str">
        <f t="shared" si="17"/>
        <v>OBESIDADE I</v>
      </c>
      <c r="AE456" s="233" t="s">
        <v>1018</v>
      </c>
      <c r="AF456" s="153" t="s">
        <v>130</v>
      </c>
      <c r="AG456" s="159"/>
      <c r="AH456" s="153"/>
      <c r="AI456" s="161"/>
      <c r="AJ456" s="153"/>
      <c r="AK456" s="153"/>
      <c r="AL456" s="207" t="s">
        <v>131</v>
      </c>
      <c r="AM456" s="207"/>
      <c r="AN456" s="207"/>
      <c r="AO456" s="207" t="str">
        <f ca="1">IF(R456="","",IF(R456&gt;TODAY(),"0 meses",DATEDIF(R456,TODAY(),"m") &amp; " meses"))</f>
        <v>5 meses</v>
      </c>
      <c r="AP456" s="147" t="s">
        <v>67</v>
      </c>
      <c r="AQ456" s="147" t="s">
        <v>67</v>
      </c>
      <c r="AR456" s="147"/>
      <c r="AS456" s="209" t="s">
        <v>68</v>
      </c>
      <c r="AT456" s="223" t="str">
        <f>MONTH(B456)&amp;"/"&amp;YEAR(B456)</f>
        <v>1/2024</v>
      </c>
      <c r="AU456" s="223">
        <f>WEEKNUM(B456)-WEEKNUM(EOMONTH(B456,-1)+1)+1</f>
        <v>1</v>
      </c>
      <c r="AV456" s="209" t="str">
        <f>MONTH(R456)&amp;"/"&amp;YEAR(R456)</f>
        <v>1/2026</v>
      </c>
      <c r="AW456" s="209">
        <f>WEEKNUM(R456)-WEEKNUM(EOMONTH(R456,-1)+1)+1</f>
        <v>2</v>
      </c>
      <c r="AX456" s="209">
        <f>IF(BB456="S",IF(Q456="1. Aceitou o programa",R456-B456,0),0)</f>
        <v>737</v>
      </c>
      <c r="AY456" s="209">
        <f>IF(BB456="S",IF(AND(S456&lt;&gt;"",R456&lt;&gt;""),S456-R456,0),0)</f>
        <v>0</v>
      </c>
      <c r="AZ456" s="209">
        <f>IF(BB456="S",IF(Q456="1. Aceitou o programa",IF(OR(X456="Não se Aplica",X456=""),IF(OR(W456="Não se Aplica",W456=""),0,W456-V456),AVERAGE(X456-W456,W456-V456)),0),0)</f>
        <v>0</v>
      </c>
      <c r="BA456" s="209">
        <f>IF(BB456="S",IF(AND(Q456="1. Aceitou o programa",AH456="Realizada"),IFERROR(IF(AG456="",0,AG456-R456),0),0),0)</f>
        <v>0</v>
      </c>
      <c r="BB456" s="209" t="str">
        <f>_xlfn.XLOOKUP(U456,'Lista Suspensa'!$AA$20:$AA$23,'Lista Suspensa'!$AB$20:$AB$23,"N/A")</f>
        <v>S</v>
      </c>
    </row>
    <row r="457" spans="1:54" ht="12" customHeight="1">
      <c r="A457" s="151" t="s">
        <v>121</v>
      </c>
      <c r="B457" s="152">
        <v>45292</v>
      </c>
      <c r="C457" s="153" t="s">
        <v>297</v>
      </c>
      <c r="D457" s="153" t="s">
        <v>455</v>
      </c>
      <c r="E457" s="244">
        <v>95529915</v>
      </c>
      <c r="F457" s="144" t="s">
        <v>1042</v>
      </c>
      <c r="G457" s="230"/>
      <c r="H457" s="154">
        <v>25638</v>
      </c>
      <c r="I457" s="153">
        <v>56</v>
      </c>
      <c r="J457" s="148" t="s">
        <v>70</v>
      </c>
      <c r="K457" s="153" t="s">
        <v>59</v>
      </c>
      <c r="L457" s="153"/>
      <c r="M457" s="153"/>
      <c r="N457" s="153"/>
      <c r="O457" s="155">
        <v>11932288711</v>
      </c>
      <c r="P457" s="156" t="s">
        <v>60</v>
      </c>
      <c r="Q457" s="157" t="s">
        <v>110</v>
      </c>
      <c r="R457" s="158">
        <v>46029</v>
      </c>
      <c r="S457" s="159"/>
      <c r="T457" s="159" t="s">
        <v>62</v>
      </c>
      <c r="U457" s="159" t="s">
        <v>111</v>
      </c>
      <c r="V457" s="154">
        <v>46029</v>
      </c>
      <c r="W457" s="154" t="s">
        <v>126</v>
      </c>
      <c r="X457" s="154" t="s">
        <v>126</v>
      </c>
      <c r="Y457" s="160"/>
      <c r="Z457" s="160" t="s">
        <v>134</v>
      </c>
      <c r="AA457" s="153">
        <v>89</v>
      </c>
      <c r="AB457" s="153">
        <v>1.61</v>
      </c>
      <c r="AC457" s="182">
        <f t="shared" si="16"/>
        <v>34.335095096639783</v>
      </c>
      <c r="AD457" s="153" t="str">
        <f t="shared" si="17"/>
        <v>OBESIDADE I</v>
      </c>
      <c r="AE457" s="233" t="s">
        <v>135</v>
      </c>
      <c r="AF457" s="153" t="s">
        <v>130</v>
      </c>
      <c r="AG457" s="159"/>
      <c r="AH457" s="153"/>
      <c r="AI457" s="161"/>
      <c r="AJ457" s="153"/>
      <c r="AK457" s="153"/>
      <c r="AL457" s="207" t="s">
        <v>131</v>
      </c>
      <c r="AM457" s="207"/>
      <c r="AN457" s="207"/>
      <c r="AO457" s="207" t="str">
        <f ca="1">IF(R457="","",IF(R457&gt;TODAY(),"0 meses",DATEDIF(R457,TODAY(),"m") &amp; " meses"))</f>
        <v>5 meses</v>
      </c>
      <c r="AP457" s="147" t="s">
        <v>67</v>
      </c>
      <c r="AQ457" s="147" t="s">
        <v>67</v>
      </c>
      <c r="AR457" s="147"/>
      <c r="AS457" s="209" t="s">
        <v>68</v>
      </c>
      <c r="AT457" s="223" t="str">
        <f>MONTH(B457)&amp;"/"&amp;YEAR(B457)</f>
        <v>1/2024</v>
      </c>
      <c r="AU457" s="223">
        <f>WEEKNUM(B457)-WEEKNUM(EOMONTH(B457,-1)+1)+1</f>
        <v>1</v>
      </c>
      <c r="AV457" s="209" t="str">
        <f>MONTH(R457)&amp;"/"&amp;YEAR(R457)</f>
        <v>1/2026</v>
      </c>
      <c r="AW457" s="209">
        <f>WEEKNUM(R457)-WEEKNUM(EOMONTH(R457,-1)+1)+1</f>
        <v>2</v>
      </c>
      <c r="AX457" s="209">
        <f>IF(BB457="S",IF(Q457="1. Aceitou o programa",R457-B457,0),0)</f>
        <v>737</v>
      </c>
      <c r="AY457" s="209">
        <f>IF(BB457="S",IF(AND(S457&lt;&gt;"",R457&lt;&gt;""),S457-R457,0),0)</f>
        <v>0</v>
      </c>
      <c r="AZ457" s="209">
        <f>IF(BB457="S",IF(Q457="1. Aceitou o programa",IF(OR(X457="Não se Aplica",X457=""),IF(OR(W457="Não se Aplica",W457=""),0,W457-V457),AVERAGE(X457-W457,W457-V457)),0),0)</f>
        <v>0</v>
      </c>
      <c r="BA457" s="209">
        <f>IF(BB457="S",IF(AND(Q457="1. Aceitou o programa",AH457="Realizada"),IFERROR(IF(AG457="",0,AG457-R457),0),0),0)</f>
        <v>0</v>
      </c>
      <c r="BB457" s="209" t="str">
        <f>_xlfn.XLOOKUP(U457,'Lista Suspensa'!$AA$20:$AA$23,'Lista Suspensa'!$AB$20:$AB$23,"N/A")</f>
        <v>S</v>
      </c>
    </row>
    <row r="458" spans="1:54" ht="12" customHeight="1">
      <c r="A458" s="151" t="s">
        <v>121</v>
      </c>
      <c r="B458" s="152">
        <v>45292</v>
      </c>
      <c r="C458" s="153" t="s">
        <v>297</v>
      </c>
      <c r="D458" s="153" t="s">
        <v>455</v>
      </c>
      <c r="E458" s="244">
        <v>451513126</v>
      </c>
      <c r="F458" s="144" t="s">
        <v>1043</v>
      </c>
      <c r="G458" s="230"/>
      <c r="H458" s="154">
        <v>28909</v>
      </c>
      <c r="I458" s="153">
        <v>47</v>
      </c>
      <c r="J458" s="148" t="s">
        <v>70</v>
      </c>
      <c r="K458" s="153" t="s">
        <v>59</v>
      </c>
      <c r="L458" s="153"/>
      <c r="M458" s="153"/>
      <c r="N458" s="153"/>
      <c r="O458" s="155">
        <v>11996144201</v>
      </c>
      <c r="P458" s="156" t="s">
        <v>60</v>
      </c>
      <c r="Q458" s="157" t="s">
        <v>110</v>
      </c>
      <c r="R458" s="158">
        <v>46029</v>
      </c>
      <c r="S458" s="159"/>
      <c r="T458" s="159" t="s">
        <v>62</v>
      </c>
      <c r="U458" s="159" t="s">
        <v>111</v>
      </c>
      <c r="V458" s="154">
        <v>46029</v>
      </c>
      <c r="W458" s="154" t="s">
        <v>126</v>
      </c>
      <c r="X458" s="154" t="s">
        <v>126</v>
      </c>
      <c r="Y458" s="160"/>
      <c r="Z458" s="160" t="s">
        <v>166</v>
      </c>
      <c r="AA458" s="153">
        <v>86</v>
      </c>
      <c r="AB458" s="153">
        <v>1.69</v>
      </c>
      <c r="AC458" s="182">
        <f t="shared" si="16"/>
        <v>30.110990511536716</v>
      </c>
      <c r="AD458" s="153" t="str">
        <f t="shared" si="17"/>
        <v>OBESIDADE I</v>
      </c>
      <c r="AE458" s="233" t="s">
        <v>135</v>
      </c>
      <c r="AF458" s="153" t="s">
        <v>130</v>
      </c>
      <c r="AG458" s="159"/>
      <c r="AH458" s="153"/>
      <c r="AI458" s="161"/>
      <c r="AJ458" s="153"/>
      <c r="AK458" s="153"/>
      <c r="AL458" s="207" t="s">
        <v>131</v>
      </c>
      <c r="AM458" s="207" t="s">
        <v>86</v>
      </c>
      <c r="AN458" s="207" t="s">
        <v>66</v>
      </c>
      <c r="AO458" s="207" t="str">
        <f ca="1">IF(R458="","",IF(R458&gt;TODAY(),"0 meses",DATEDIF(R458,TODAY(),"m") &amp; " meses"))</f>
        <v>5 meses</v>
      </c>
      <c r="AP458" s="147" t="s">
        <v>67</v>
      </c>
      <c r="AQ458" s="147" t="s">
        <v>67</v>
      </c>
      <c r="AR458" s="147"/>
      <c r="AS458" s="209" t="s">
        <v>68</v>
      </c>
      <c r="AT458" s="223" t="str">
        <f>MONTH(B458)&amp;"/"&amp;YEAR(B458)</f>
        <v>1/2024</v>
      </c>
      <c r="AU458" s="223">
        <f>WEEKNUM(B458)-WEEKNUM(EOMONTH(B458,-1)+1)+1</f>
        <v>1</v>
      </c>
      <c r="AV458" s="209" t="str">
        <f>MONTH(R458)&amp;"/"&amp;YEAR(R458)</f>
        <v>1/2026</v>
      </c>
      <c r="AW458" s="209">
        <f>WEEKNUM(R458)-WEEKNUM(EOMONTH(R458,-1)+1)+1</f>
        <v>2</v>
      </c>
      <c r="AX458" s="209">
        <f>IF(BB458="S",IF(Q458="1. Aceitou o programa",R458-B458,0),0)</f>
        <v>737</v>
      </c>
      <c r="AY458" s="209">
        <f>IF(BB458="S",IF(AND(S458&lt;&gt;"",R458&lt;&gt;""),S458-R458,0),0)</f>
        <v>0</v>
      </c>
      <c r="AZ458" s="209">
        <f>IF(BB458="S",IF(Q458="1. Aceitou o programa",IF(OR(X458="Não se Aplica",X458=""),IF(OR(W458="Não se Aplica",W458=""),0,W458-V458),AVERAGE(X458-W458,W458-V458)),0),0)</f>
        <v>0</v>
      </c>
      <c r="BA458" s="209">
        <f>IF(BB458="S",IF(AND(Q458="1. Aceitou o programa",AH458="Realizada"),IFERROR(IF(AG458="",0,AG458-R458),0),0),0)</f>
        <v>0</v>
      </c>
      <c r="BB458" s="209" t="str">
        <f>_xlfn.XLOOKUP(U458,'Lista Suspensa'!$AA$20:$AA$23,'Lista Suspensa'!$AB$20:$AB$23,"N/A")</f>
        <v>S</v>
      </c>
    </row>
    <row r="459" spans="1:54" ht="12" customHeight="1">
      <c r="A459" s="151" t="s">
        <v>121</v>
      </c>
      <c r="B459" s="152">
        <v>45292</v>
      </c>
      <c r="C459" s="153" t="s">
        <v>297</v>
      </c>
      <c r="D459" s="153" t="s">
        <v>455</v>
      </c>
      <c r="E459" s="244">
        <v>82812700</v>
      </c>
      <c r="F459" s="144" t="s">
        <v>1044</v>
      </c>
      <c r="G459" s="230"/>
      <c r="H459" s="154">
        <v>31488</v>
      </c>
      <c r="I459" s="153">
        <v>40</v>
      </c>
      <c r="J459" s="148" t="s">
        <v>58</v>
      </c>
      <c r="K459" s="153"/>
      <c r="L459" s="153"/>
      <c r="M459" s="153"/>
      <c r="N459" s="153"/>
      <c r="O459" s="155">
        <v>21966791845</v>
      </c>
      <c r="P459" s="156" t="s">
        <v>60</v>
      </c>
      <c r="Q459" s="157" t="s">
        <v>110</v>
      </c>
      <c r="R459" s="158">
        <v>46029</v>
      </c>
      <c r="S459" s="159"/>
      <c r="T459" s="159" t="s">
        <v>62</v>
      </c>
      <c r="U459" s="159" t="s">
        <v>111</v>
      </c>
      <c r="V459" s="154">
        <v>46029</v>
      </c>
      <c r="W459" s="154" t="s">
        <v>126</v>
      </c>
      <c r="X459" s="154" t="s">
        <v>126</v>
      </c>
      <c r="Y459" s="160"/>
      <c r="Z459" s="160" t="s">
        <v>128</v>
      </c>
      <c r="AA459" s="153">
        <v>150</v>
      </c>
      <c r="AB459" s="153">
        <v>1.69</v>
      </c>
      <c r="AC459" s="182">
        <f t="shared" si="16"/>
        <v>52.519169496866361</v>
      </c>
      <c r="AD459" s="153" t="str">
        <f t="shared" si="17"/>
        <v>OBESIDADE III</v>
      </c>
      <c r="AE459" s="233" t="s">
        <v>129</v>
      </c>
      <c r="AF459" s="153" t="s">
        <v>130</v>
      </c>
      <c r="AG459" s="159"/>
      <c r="AH459" s="153"/>
      <c r="AI459" s="161"/>
      <c r="AJ459" s="153"/>
      <c r="AK459" s="153"/>
      <c r="AL459" s="207" t="s">
        <v>143</v>
      </c>
      <c r="AM459" s="207"/>
      <c r="AN459" s="207"/>
      <c r="AO459" s="207" t="str">
        <f ca="1">IF(R459="","",IF(R459&gt;TODAY(),"0 meses",DATEDIF(R459,TODAY(),"m") &amp; " meses"))</f>
        <v>5 meses</v>
      </c>
      <c r="AP459" s="147" t="s">
        <v>67</v>
      </c>
      <c r="AQ459" s="147" t="s">
        <v>67</v>
      </c>
      <c r="AR459" s="147"/>
      <c r="AS459" s="209" t="s">
        <v>68</v>
      </c>
      <c r="AT459" s="223" t="str">
        <f>MONTH(B459)&amp;"/"&amp;YEAR(B459)</f>
        <v>1/2024</v>
      </c>
      <c r="AU459" s="223">
        <f>WEEKNUM(B459)-WEEKNUM(EOMONTH(B459,-1)+1)+1</f>
        <v>1</v>
      </c>
      <c r="AV459" s="209" t="str">
        <f>MONTH(R459)&amp;"/"&amp;YEAR(R459)</f>
        <v>1/2026</v>
      </c>
      <c r="AW459" s="209">
        <f>WEEKNUM(R459)-WEEKNUM(EOMONTH(R459,-1)+1)+1</f>
        <v>2</v>
      </c>
      <c r="AX459" s="209">
        <f>IF(BB459="S",IF(Q459="1. Aceitou o programa",R459-B459,0),0)</f>
        <v>737</v>
      </c>
      <c r="AY459" s="209">
        <f>IF(BB459="S",IF(AND(S459&lt;&gt;"",R459&lt;&gt;""),S459-R459,0),0)</f>
        <v>0</v>
      </c>
      <c r="AZ459" s="209">
        <f>IF(BB459="S",IF(Q459="1. Aceitou o programa",IF(OR(X459="Não se Aplica",X459=""),IF(OR(W459="Não se Aplica",W459=""),0,W459-V459),AVERAGE(X459-W459,W459-V459)),0),0)</f>
        <v>0</v>
      </c>
      <c r="BA459" s="209">
        <f>IF(BB459="S",IF(AND(Q459="1. Aceitou o programa",AH459="Realizada"),IFERROR(IF(AG459="",0,AG459-R459),0),0),0)</f>
        <v>0</v>
      </c>
      <c r="BB459" s="209" t="str">
        <f>_xlfn.XLOOKUP(U459,'Lista Suspensa'!$AA$20:$AA$23,'Lista Suspensa'!$AB$20:$AB$23,"N/A")</f>
        <v>S</v>
      </c>
    </row>
    <row r="460" spans="1:54" ht="12" customHeight="1">
      <c r="A460" s="151" t="s">
        <v>121</v>
      </c>
      <c r="B460" s="152">
        <v>45292</v>
      </c>
      <c r="C460" s="153" t="s">
        <v>297</v>
      </c>
      <c r="D460" s="153" t="s">
        <v>455</v>
      </c>
      <c r="E460" s="244">
        <v>94391970</v>
      </c>
      <c r="F460" s="144" t="s">
        <v>1045</v>
      </c>
      <c r="G460" s="230"/>
      <c r="H460" s="154">
        <v>34513</v>
      </c>
      <c r="I460" s="153">
        <v>31</v>
      </c>
      <c r="J460" s="148" t="s">
        <v>58</v>
      </c>
      <c r="K460" s="153"/>
      <c r="L460" s="153"/>
      <c r="M460" s="153"/>
      <c r="N460" s="153"/>
      <c r="O460" s="155">
        <v>21988333577</v>
      </c>
      <c r="P460" s="156" t="s">
        <v>60</v>
      </c>
      <c r="Q460" s="157" t="s">
        <v>110</v>
      </c>
      <c r="R460" s="158">
        <v>46029</v>
      </c>
      <c r="S460" s="159"/>
      <c r="T460" s="159" t="s">
        <v>62</v>
      </c>
      <c r="U460" s="159" t="s">
        <v>111</v>
      </c>
      <c r="V460" s="154">
        <v>46029</v>
      </c>
      <c r="W460" s="154" t="s">
        <v>126</v>
      </c>
      <c r="X460" s="154" t="s">
        <v>126</v>
      </c>
      <c r="Y460" s="160"/>
      <c r="Z460" s="160" t="s">
        <v>65</v>
      </c>
      <c r="AA460" s="153">
        <v>115.3</v>
      </c>
      <c r="AB460" s="153">
        <v>1.73</v>
      </c>
      <c r="AC460" s="182">
        <f t="shared" si="16"/>
        <v>38.524508002272043</v>
      </c>
      <c r="AD460" s="153" t="str">
        <f t="shared" si="17"/>
        <v>OBESIDADE II</v>
      </c>
      <c r="AE460" s="233" t="s">
        <v>947</v>
      </c>
      <c r="AF460" s="153" t="s">
        <v>130</v>
      </c>
      <c r="AG460" s="159"/>
      <c r="AH460" s="153"/>
      <c r="AI460" s="161"/>
      <c r="AJ460" s="153"/>
      <c r="AK460" s="153"/>
      <c r="AL460" s="207" t="s">
        <v>131</v>
      </c>
      <c r="AM460" s="207"/>
      <c r="AN460" s="207"/>
      <c r="AO460" s="207" t="str">
        <f ca="1">IF(R460="","",IF(R460&gt;TODAY(),"0 meses",DATEDIF(R460,TODAY(),"m") &amp; " meses"))</f>
        <v>5 meses</v>
      </c>
      <c r="AP460" s="147" t="s">
        <v>67</v>
      </c>
      <c r="AQ460" s="147" t="s">
        <v>67</v>
      </c>
      <c r="AR460" s="147"/>
      <c r="AS460" s="209" t="s">
        <v>68</v>
      </c>
      <c r="AT460" s="223" t="str">
        <f>MONTH(B460)&amp;"/"&amp;YEAR(B460)</f>
        <v>1/2024</v>
      </c>
      <c r="AU460" s="223">
        <f>WEEKNUM(B460)-WEEKNUM(EOMONTH(B460,-1)+1)+1</f>
        <v>1</v>
      </c>
      <c r="AV460" s="209" t="str">
        <f>MONTH(R460)&amp;"/"&amp;YEAR(R460)</f>
        <v>1/2026</v>
      </c>
      <c r="AW460" s="209">
        <f>WEEKNUM(R460)-WEEKNUM(EOMONTH(R460,-1)+1)+1</f>
        <v>2</v>
      </c>
      <c r="AX460" s="209">
        <f>IF(BB460="S",IF(Q460="1. Aceitou o programa",R460-B460,0),0)</f>
        <v>737</v>
      </c>
      <c r="AY460" s="209">
        <f>IF(BB460="S",IF(AND(S460&lt;&gt;"",R460&lt;&gt;""),S460-R460,0),0)</f>
        <v>0</v>
      </c>
      <c r="AZ460" s="209">
        <f>IF(BB460="S",IF(Q460="1. Aceitou o programa",IF(OR(X460="Não se Aplica",X460=""),IF(OR(W460="Não se Aplica",W460=""),0,W460-V460),AVERAGE(X460-W460,W460-V460)),0),0)</f>
        <v>0</v>
      </c>
      <c r="BA460" s="209">
        <f>IF(BB460="S",IF(AND(Q460="1. Aceitou o programa",AH460="Realizada"),IFERROR(IF(AG460="",0,AG460-R460),0),0),0)</f>
        <v>0</v>
      </c>
      <c r="BB460" s="209" t="str">
        <f>_xlfn.XLOOKUP(U460,'Lista Suspensa'!$AA$20:$AA$23,'Lista Suspensa'!$AB$20:$AB$23,"N/A")</f>
        <v>S</v>
      </c>
    </row>
    <row r="461" spans="1:54" ht="12" customHeight="1">
      <c r="A461" s="151" t="s">
        <v>121</v>
      </c>
      <c r="B461" s="152">
        <v>45292</v>
      </c>
      <c r="C461" s="153" t="s">
        <v>297</v>
      </c>
      <c r="D461" s="153" t="s">
        <v>455</v>
      </c>
      <c r="E461" s="244">
        <v>93861104</v>
      </c>
      <c r="F461" s="144" t="s">
        <v>1046</v>
      </c>
      <c r="G461" s="230"/>
      <c r="H461" s="154">
        <v>36368</v>
      </c>
      <c r="I461" s="153">
        <v>26</v>
      </c>
      <c r="J461" s="148" t="s">
        <v>70</v>
      </c>
      <c r="K461" s="153"/>
      <c r="L461" s="153"/>
      <c r="M461" s="153"/>
      <c r="N461" s="153"/>
      <c r="O461" s="155">
        <v>21968154479</v>
      </c>
      <c r="P461" s="156" t="s">
        <v>60</v>
      </c>
      <c r="Q461" s="157" t="s">
        <v>110</v>
      </c>
      <c r="R461" s="158">
        <v>46029</v>
      </c>
      <c r="S461" s="159"/>
      <c r="T461" s="159" t="s">
        <v>62</v>
      </c>
      <c r="U461" s="159" t="s">
        <v>111</v>
      </c>
      <c r="V461" s="154">
        <v>46029</v>
      </c>
      <c r="W461" s="154" t="s">
        <v>126</v>
      </c>
      <c r="X461" s="154" t="s">
        <v>126</v>
      </c>
      <c r="Y461" s="160"/>
      <c r="Z461" s="160" t="s">
        <v>128</v>
      </c>
      <c r="AA461" s="153">
        <v>107</v>
      </c>
      <c r="AB461" s="153">
        <v>1.7</v>
      </c>
      <c r="AC461" s="182">
        <f t="shared" si="16"/>
        <v>37.024221453287204</v>
      </c>
      <c r="AD461" s="153" t="str">
        <f t="shared" si="17"/>
        <v>OBESIDADE II</v>
      </c>
      <c r="AE461" s="233" t="s">
        <v>135</v>
      </c>
      <c r="AF461" s="153" t="s">
        <v>130</v>
      </c>
      <c r="AG461" s="159"/>
      <c r="AH461" s="153"/>
      <c r="AI461" s="161"/>
      <c r="AJ461" s="153"/>
      <c r="AK461" s="153"/>
      <c r="AL461" s="207" t="s">
        <v>131</v>
      </c>
      <c r="AM461" s="207"/>
      <c r="AN461" s="207"/>
      <c r="AO461" s="207" t="str">
        <f ca="1">IF(R461="","",IF(R461&gt;TODAY(),"0 meses",DATEDIF(R461,TODAY(),"m") &amp; " meses"))</f>
        <v>5 meses</v>
      </c>
      <c r="AP461" s="147" t="s">
        <v>67</v>
      </c>
      <c r="AQ461" s="147" t="s">
        <v>67</v>
      </c>
      <c r="AR461" s="147"/>
      <c r="AS461" s="209" t="s">
        <v>68</v>
      </c>
      <c r="AT461" s="223" t="str">
        <f>MONTH(B461)&amp;"/"&amp;YEAR(B461)</f>
        <v>1/2024</v>
      </c>
      <c r="AU461" s="223">
        <f>WEEKNUM(B461)-WEEKNUM(EOMONTH(B461,-1)+1)+1</f>
        <v>1</v>
      </c>
      <c r="AV461" s="209" t="str">
        <f>MONTH(R461)&amp;"/"&amp;YEAR(R461)</f>
        <v>1/2026</v>
      </c>
      <c r="AW461" s="209">
        <f>WEEKNUM(R461)-WEEKNUM(EOMONTH(R461,-1)+1)+1</f>
        <v>2</v>
      </c>
      <c r="AX461" s="209">
        <f>IF(BB461="S",IF(Q461="1. Aceitou o programa",R461-B461,0),0)</f>
        <v>737</v>
      </c>
      <c r="AY461" s="209">
        <f>IF(BB461="S",IF(AND(S461&lt;&gt;"",R461&lt;&gt;""),S461-R461,0),0)</f>
        <v>0</v>
      </c>
      <c r="AZ461" s="209">
        <f>IF(BB461="S",IF(Q461="1. Aceitou o programa",IF(OR(X461="Não se Aplica",X461=""),IF(OR(W461="Não se Aplica",W461=""),0,W461-V461),AVERAGE(X461-W461,W461-V461)),0),0)</f>
        <v>0</v>
      </c>
      <c r="BA461" s="209">
        <f>IF(BB461="S",IF(AND(Q461="1. Aceitou o programa",AH461="Realizada"),IFERROR(IF(AG461="",0,AG461-R461),0),0),0)</f>
        <v>0</v>
      </c>
      <c r="BB461" s="209" t="str">
        <f>_xlfn.XLOOKUP(U461,'Lista Suspensa'!$AA$20:$AA$23,'Lista Suspensa'!$AB$20:$AB$23,"N/A")</f>
        <v>S</v>
      </c>
    </row>
    <row r="462" spans="1:54" ht="12" customHeight="1">
      <c r="A462" s="151" t="s">
        <v>121</v>
      </c>
      <c r="B462" s="152">
        <v>45292</v>
      </c>
      <c r="C462" s="153" t="s">
        <v>297</v>
      </c>
      <c r="D462" s="153" t="s">
        <v>455</v>
      </c>
      <c r="E462" s="244">
        <v>89895515</v>
      </c>
      <c r="F462" s="144" t="s">
        <v>1047</v>
      </c>
      <c r="G462" s="230"/>
      <c r="H462" s="154">
        <v>36714</v>
      </c>
      <c r="I462" s="153">
        <v>25</v>
      </c>
      <c r="J462" s="148" t="s">
        <v>70</v>
      </c>
      <c r="K462" s="153"/>
      <c r="L462" s="153"/>
      <c r="M462" s="153"/>
      <c r="N462" s="153"/>
      <c r="O462" s="155">
        <v>11998100462</v>
      </c>
      <c r="P462" s="156" t="s">
        <v>60</v>
      </c>
      <c r="Q462" s="157" t="s">
        <v>110</v>
      </c>
      <c r="R462" s="158">
        <v>46029</v>
      </c>
      <c r="S462" s="159"/>
      <c r="T462" s="159" t="s">
        <v>62</v>
      </c>
      <c r="U462" s="159" t="s">
        <v>111</v>
      </c>
      <c r="V462" s="154">
        <v>46029</v>
      </c>
      <c r="W462" s="154" t="s">
        <v>126</v>
      </c>
      <c r="X462" s="154" t="s">
        <v>126</v>
      </c>
      <c r="Y462" s="160"/>
      <c r="Z462" s="160" t="s">
        <v>65</v>
      </c>
      <c r="AA462" s="153">
        <v>104</v>
      </c>
      <c r="AB462" s="153">
        <v>1.71</v>
      </c>
      <c r="AC462" s="182">
        <f t="shared" si="16"/>
        <v>35.566499093738251</v>
      </c>
      <c r="AD462" s="153" t="str">
        <f t="shared" si="17"/>
        <v>OBESIDADE II</v>
      </c>
      <c r="AE462" s="233" t="s">
        <v>225</v>
      </c>
      <c r="AF462" s="153" t="s">
        <v>130</v>
      </c>
      <c r="AG462" s="159"/>
      <c r="AH462" s="153"/>
      <c r="AI462" s="161"/>
      <c r="AJ462" s="153"/>
      <c r="AK462" s="153"/>
      <c r="AL462" s="207" t="s">
        <v>131</v>
      </c>
      <c r="AM462" s="207"/>
      <c r="AN462" s="207"/>
      <c r="AO462" s="207" t="str">
        <f ca="1">IF(R462="","",IF(R462&gt;TODAY(),"0 meses",DATEDIF(R462,TODAY(),"m") &amp; " meses"))</f>
        <v>5 meses</v>
      </c>
      <c r="AP462" s="147" t="s">
        <v>67</v>
      </c>
      <c r="AQ462" s="147" t="s">
        <v>67</v>
      </c>
      <c r="AR462" s="147"/>
      <c r="AS462" s="209" t="s">
        <v>68</v>
      </c>
      <c r="AT462" s="223" t="str">
        <f>MONTH(B462)&amp;"/"&amp;YEAR(B462)</f>
        <v>1/2024</v>
      </c>
      <c r="AU462" s="223">
        <f>WEEKNUM(B462)-WEEKNUM(EOMONTH(B462,-1)+1)+1</f>
        <v>1</v>
      </c>
      <c r="AV462" s="209" t="str">
        <f>MONTH(R462)&amp;"/"&amp;YEAR(R462)</f>
        <v>1/2026</v>
      </c>
      <c r="AW462" s="209">
        <f>WEEKNUM(R462)-WEEKNUM(EOMONTH(R462,-1)+1)+1</f>
        <v>2</v>
      </c>
      <c r="AX462" s="209">
        <f>IF(BB462="S",IF(Q462="1. Aceitou o programa",R462-B462,0),0)</f>
        <v>737</v>
      </c>
      <c r="AY462" s="209">
        <f>IF(BB462="S",IF(AND(S462&lt;&gt;"",R462&lt;&gt;""),S462-R462,0),0)</f>
        <v>0</v>
      </c>
      <c r="AZ462" s="209">
        <f>IF(BB462="S",IF(Q462="1. Aceitou o programa",IF(OR(X462="Não se Aplica",X462=""),IF(OR(W462="Não se Aplica",W462=""),0,W462-V462),AVERAGE(X462-W462,W462-V462)),0),0)</f>
        <v>0</v>
      </c>
      <c r="BA462" s="209">
        <f>IF(BB462="S",IF(AND(Q462="1. Aceitou o programa",AH462="Realizada"),IFERROR(IF(AG462="",0,AG462-R462),0),0),0)</f>
        <v>0</v>
      </c>
      <c r="BB462" s="209" t="str">
        <f>_xlfn.XLOOKUP(U462,'Lista Suspensa'!$AA$20:$AA$23,'Lista Suspensa'!$AB$20:$AB$23,"N/A")</f>
        <v>S</v>
      </c>
    </row>
    <row r="463" spans="1:54" ht="12" customHeight="1">
      <c r="A463" s="151" t="s">
        <v>121</v>
      </c>
      <c r="B463" s="152">
        <v>45292</v>
      </c>
      <c r="C463" s="153" t="s">
        <v>122</v>
      </c>
      <c r="D463" s="153" t="s">
        <v>56</v>
      </c>
      <c r="E463" s="244">
        <v>93897307</v>
      </c>
      <c r="F463" s="144" t="s">
        <v>1048</v>
      </c>
      <c r="G463" s="230"/>
      <c r="H463" s="154">
        <v>31583</v>
      </c>
      <c r="I463" s="153">
        <v>39</v>
      </c>
      <c r="J463" s="148" t="s">
        <v>70</v>
      </c>
      <c r="K463" s="153" t="s">
        <v>101</v>
      </c>
      <c r="L463" s="153"/>
      <c r="M463" s="153"/>
      <c r="N463" s="153"/>
      <c r="O463" s="155">
        <v>21995646966</v>
      </c>
      <c r="P463" s="156" t="s">
        <v>60</v>
      </c>
      <c r="Q463" s="157" t="s">
        <v>110</v>
      </c>
      <c r="R463" s="158">
        <v>46030</v>
      </c>
      <c r="S463" s="159"/>
      <c r="T463" s="159" t="s">
        <v>62</v>
      </c>
      <c r="U463" s="159" t="s">
        <v>111</v>
      </c>
      <c r="V463" s="154">
        <v>46030</v>
      </c>
      <c r="W463" s="154" t="s">
        <v>126</v>
      </c>
      <c r="X463" s="154" t="s">
        <v>126</v>
      </c>
      <c r="Y463" s="160"/>
      <c r="Z463" s="160" t="s">
        <v>128</v>
      </c>
      <c r="AA463" s="153">
        <v>111</v>
      </c>
      <c r="AB463" s="153">
        <v>1.7</v>
      </c>
      <c r="AC463" s="182">
        <f t="shared" si="16"/>
        <v>38.408304498269899</v>
      </c>
      <c r="AD463" s="153" t="str">
        <f t="shared" si="17"/>
        <v>OBESIDADE II</v>
      </c>
      <c r="AE463" s="233" t="s">
        <v>135</v>
      </c>
      <c r="AF463" s="153" t="s">
        <v>130</v>
      </c>
      <c r="AG463" s="159"/>
      <c r="AH463" s="153"/>
      <c r="AI463" s="161"/>
      <c r="AJ463" s="153"/>
      <c r="AK463" s="153"/>
      <c r="AL463" s="207" t="s">
        <v>131</v>
      </c>
      <c r="AM463" s="207"/>
      <c r="AN463" s="207"/>
      <c r="AO463" s="207" t="str">
        <f ca="1">IF(R463="","",IF(R463&gt;TODAY(),"0 meses",DATEDIF(R463,TODAY(),"m") &amp; " meses"))</f>
        <v>5 meses</v>
      </c>
      <c r="AP463" s="147" t="s">
        <v>67</v>
      </c>
      <c r="AQ463" s="147" t="s">
        <v>67</v>
      </c>
      <c r="AR463" s="147"/>
      <c r="AS463" s="209" t="s">
        <v>68</v>
      </c>
      <c r="AT463" s="223" t="str">
        <f>MONTH(B463)&amp;"/"&amp;YEAR(B463)</f>
        <v>1/2024</v>
      </c>
      <c r="AU463" s="223">
        <f>WEEKNUM(B463)-WEEKNUM(EOMONTH(B463,-1)+1)+1</f>
        <v>1</v>
      </c>
      <c r="AV463" s="209" t="str">
        <f>MONTH(R463)&amp;"/"&amp;YEAR(R463)</f>
        <v>1/2026</v>
      </c>
      <c r="AW463" s="209">
        <f>WEEKNUM(R463)-WEEKNUM(EOMONTH(R463,-1)+1)+1</f>
        <v>2</v>
      </c>
      <c r="AX463" s="209">
        <f>IF(BB463="S",IF(Q463="1. Aceitou o programa",R463-B463,0),0)</f>
        <v>738</v>
      </c>
      <c r="AY463" s="209">
        <f>IF(BB463="S",IF(AND(S463&lt;&gt;"",R463&lt;&gt;""),S463-R463,0),0)</f>
        <v>0</v>
      </c>
      <c r="AZ463" s="209">
        <f>IF(BB463="S",IF(Q463="1. Aceitou o programa",IF(OR(X463="Não se Aplica",X463=""),IF(OR(W463="Não se Aplica",W463=""),0,W463-V463),AVERAGE(X463-W463,W463-V463)),0),0)</f>
        <v>0</v>
      </c>
      <c r="BA463" s="209">
        <f>IF(BB463="S",IF(AND(Q463="1. Aceitou o programa",AH463="Realizada"),IFERROR(IF(AG463="",0,AG463-R463),0),0),0)</f>
        <v>0</v>
      </c>
      <c r="BB463" s="209" t="str">
        <f>_xlfn.XLOOKUP(U463,'Lista Suspensa'!$AA$20:$AA$23,'Lista Suspensa'!$AB$20:$AB$23,"N/A")</f>
        <v>S</v>
      </c>
    </row>
    <row r="464" spans="1:54" ht="12" customHeight="1">
      <c r="A464" s="151" t="s">
        <v>121</v>
      </c>
      <c r="B464" s="152">
        <v>45292</v>
      </c>
      <c r="C464" s="153" t="s">
        <v>122</v>
      </c>
      <c r="D464" s="153" t="s">
        <v>56</v>
      </c>
      <c r="E464" s="244">
        <v>96108456</v>
      </c>
      <c r="F464" s="144" t="s">
        <v>1049</v>
      </c>
      <c r="G464" s="230"/>
      <c r="H464" s="154">
        <v>37168</v>
      </c>
      <c r="I464" s="153">
        <v>24</v>
      </c>
      <c r="J464" s="148" t="s">
        <v>70</v>
      </c>
      <c r="K464" s="153"/>
      <c r="L464" s="153"/>
      <c r="M464" s="153"/>
      <c r="N464" s="153"/>
      <c r="O464" s="155" t="s">
        <v>1050</v>
      </c>
      <c r="P464" s="156" t="s">
        <v>60</v>
      </c>
      <c r="Q464" s="157" t="s">
        <v>110</v>
      </c>
      <c r="R464" s="158">
        <v>46030</v>
      </c>
      <c r="S464" s="159"/>
      <c r="T464" s="159" t="s">
        <v>62</v>
      </c>
      <c r="U464" s="159" t="s">
        <v>111</v>
      </c>
      <c r="V464" s="154">
        <v>46030</v>
      </c>
      <c r="W464" s="154" t="s">
        <v>126</v>
      </c>
      <c r="X464" s="154" t="s">
        <v>126</v>
      </c>
      <c r="Y464" s="160" t="s">
        <v>1051</v>
      </c>
      <c r="Z464" s="160" t="s">
        <v>409</v>
      </c>
      <c r="AA464" s="153">
        <v>150</v>
      </c>
      <c r="AB464" s="153">
        <v>1.54</v>
      </c>
      <c r="AC464" s="182">
        <f t="shared" si="16"/>
        <v>63.248439871816494</v>
      </c>
      <c r="AD464" s="153" t="str">
        <f t="shared" si="17"/>
        <v>OBESIDADE III</v>
      </c>
      <c r="AE464" s="233" t="s">
        <v>135</v>
      </c>
      <c r="AF464" s="153" t="s">
        <v>130</v>
      </c>
      <c r="AG464" s="159"/>
      <c r="AH464" s="153"/>
      <c r="AI464" s="161"/>
      <c r="AJ464" s="153"/>
      <c r="AK464" s="153"/>
      <c r="AL464" s="207" t="s">
        <v>143</v>
      </c>
      <c r="AM464" s="207" t="s">
        <v>177</v>
      </c>
      <c r="AN464" s="207" t="s">
        <v>191</v>
      </c>
      <c r="AO464" s="207" t="str">
        <f ca="1">IF(R464="","",IF(R464&gt;TODAY(),"0 meses",DATEDIF(R464,TODAY(),"m") &amp; " meses"))</f>
        <v>5 meses</v>
      </c>
      <c r="AP464" s="147" t="s">
        <v>67</v>
      </c>
      <c r="AQ464" s="147" t="s">
        <v>67</v>
      </c>
      <c r="AR464" s="147"/>
      <c r="AS464" s="209" t="s">
        <v>68</v>
      </c>
      <c r="AT464" s="223" t="str">
        <f>MONTH(B464)&amp;"/"&amp;YEAR(B464)</f>
        <v>1/2024</v>
      </c>
      <c r="AU464" s="223">
        <f>WEEKNUM(B464)-WEEKNUM(EOMONTH(B464,-1)+1)+1</f>
        <v>1</v>
      </c>
      <c r="AV464" s="209" t="str">
        <f>MONTH(R464)&amp;"/"&amp;YEAR(R464)</f>
        <v>1/2026</v>
      </c>
      <c r="AW464" s="209">
        <f>WEEKNUM(R464)-WEEKNUM(EOMONTH(R464,-1)+1)+1</f>
        <v>2</v>
      </c>
      <c r="AX464" s="209">
        <f>IF(BB464="S",IF(Q464="1. Aceitou o programa",R464-B464,0),0)</f>
        <v>738</v>
      </c>
      <c r="AY464" s="209">
        <f>IF(BB464="S",IF(AND(S464&lt;&gt;"",R464&lt;&gt;""),S464-R464,0),0)</f>
        <v>0</v>
      </c>
      <c r="AZ464" s="209">
        <f>IF(BB464="S",IF(Q464="1. Aceitou o programa",IF(OR(X464="Não se Aplica",X464=""),IF(OR(W464="Não se Aplica",W464=""),0,W464-V464),AVERAGE(X464-W464,W464-V464)),0),0)</f>
        <v>0</v>
      </c>
      <c r="BA464" s="209">
        <f>IF(BB464="S",IF(AND(Q464="1. Aceitou o programa",AH464="Realizada"),IFERROR(IF(AG464="",0,AG464-R464),0),0),0)</f>
        <v>0</v>
      </c>
      <c r="BB464" s="209" t="str">
        <f>_xlfn.XLOOKUP(U464,'Lista Suspensa'!$AA$20:$AA$23,'Lista Suspensa'!$AB$20:$AB$23,"N/A")</f>
        <v>S</v>
      </c>
    </row>
    <row r="465" spans="1:54" ht="12" customHeight="1">
      <c r="A465" s="151" t="s">
        <v>121</v>
      </c>
      <c r="B465" s="152">
        <v>45292</v>
      </c>
      <c r="C465" s="153" t="s">
        <v>297</v>
      </c>
      <c r="D465" s="153" t="s">
        <v>455</v>
      </c>
      <c r="E465" s="244">
        <v>95762456</v>
      </c>
      <c r="F465" s="144" t="s">
        <v>1052</v>
      </c>
      <c r="G465" s="230"/>
      <c r="H465" s="154">
        <v>33462</v>
      </c>
      <c r="I465" s="153">
        <v>34</v>
      </c>
      <c r="J465" s="148" t="s">
        <v>70</v>
      </c>
      <c r="K465" s="153" t="s">
        <v>101</v>
      </c>
      <c r="L465" s="153"/>
      <c r="M465" s="153"/>
      <c r="N465" s="153"/>
      <c r="O465" s="155">
        <v>21965968298</v>
      </c>
      <c r="P465" s="156" t="s">
        <v>60</v>
      </c>
      <c r="Q465" s="157" t="s">
        <v>110</v>
      </c>
      <c r="R465" s="158">
        <v>46030</v>
      </c>
      <c r="S465" s="159"/>
      <c r="T465" s="159" t="s">
        <v>62</v>
      </c>
      <c r="U465" s="159" t="s">
        <v>111</v>
      </c>
      <c r="V465" s="154">
        <v>46030</v>
      </c>
      <c r="W465" s="154" t="s">
        <v>126</v>
      </c>
      <c r="X465" s="154" t="s">
        <v>126</v>
      </c>
      <c r="Y465" s="160"/>
      <c r="Z465" s="160" t="s">
        <v>65</v>
      </c>
      <c r="AA465" s="153">
        <v>96</v>
      </c>
      <c r="AB465" s="153">
        <v>1.7</v>
      </c>
      <c r="AC465" s="182">
        <f t="shared" si="16"/>
        <v>33.21799307958478</v>
      </c>
      <c r="AD465" s="153" t="str">
        <f t="shared" si="17"/>
        <v>OBESIDADE I</v>
      </c>
      <c r="AE465" s="233" t="s">
        <v>947</v>
      </c>
      <c r="AF465" s="153" t="s">
        <v>130</v>
      </c>
      <c r="AG465" s="159"/>
      <c r="AH465" s="153"/>
      <c r="AI465" s="161"/>
      <c r="AJ465" s="153"/>
      <c r="AK465" s="153"/>
      <c r="AL465" s="207" t="s">
        <v>131</v>
      </c>
      <c r="AM465" s="207"/>
      <c r="AN465" s="207"/>
      <c r="AO465" s="207" t="str">
        <f ca="1">IF(R465="","",IF(R465&gt;TODAY(),"0 meses",DATEDIF(R465,TODAY(),"m") &amp; " meses"))</f>
        <v>5 meses</v>
      </c>
      <c r="AP465" s="147" t="s">
        <v>67</v>
      </c>
      <c r="AQ465" s="147" t="s">
        <v>67</v>
      </c>
      <c r="AR465" s="147"/>
      <c r="AS465" s="209" t="s">
        <v>68</v>
      </c>
      <c r="AT465" s="223" t="str">
        <f>MONTH(B465)&amp;"/"&amp;YEAR(B465)</f>
        <v>1/2024</v>
      </c>
      <c r="AU465" s="223">
        <f>WEEKNUM(B465)-WEEKNUM(EOMONTH(B465,-1)+1)+1</f>
        <v>1</v>
      </c>
      <c r="AV465" s="209" t="str">
        <f>MONTH(R465)&amp;"/"&amp;YEAR(R465)</f>
        <v>1/2026</v>
      </c>
      <c r="AW465" s="209">
        <f>WEEKNUM(R465)-WEEKNUM(EOMONTH(R465,-1)+1)+1</f>
        <v>2</v>
      </c>
      <c r="AX465" s="209">
        <f>IF(BB465="S",IF(Q465="1. Aceitou o programa",R465-B465,0),0)</f>
        <v>738</v>
      </c>
      <c r="AY465" s="209">
        <f>IF(BB465="S",IF(AND(S465&lt;&gt;"",R465&lt;&gt;""),S465-R465,0),0)</f>
        <v>0</v>
      </c>
      <c r="AZ465" s="209">
        <f>IF(BB465="S",IF(Q465="1. Aceitou o programa",IF(OR(X465="Não se Aplica",X465=""),IF(OR(W465="Não se Aplica",W465=""),0,W465-V465),AVERAGE(X465-W465,W465-V465)),0),0)</f>
        <v>0</v>
      </c>
      <c r="BA465" s="209">
        <f>IF(BB465="S",IF(AND(Q465="1. Aceitou o programa",AH465="Realizada"),IFERROR(IF(AG465="",0,AG465-R465),0),0),0)</f>
        <v>0</v>
      </c>
      <c r="BB465" s="209" t="str">
        <f>_xlfn.XLOOKUP(U465,'Lista Suspensa'!$AA$20:$AA$23,'Lista Suspensa'!$AB$20:$AB$23,"N/A")</f>
        <v>S</v>
      </c>
    </row>
    <row r="466" spans="1:54" ht="12" customHeight="1">
      <c r="A466" s="151" t="s">
        <v>121</v>
      </c>
      <c r="B466" s="152">
        <v>45292</v>
      </c>
      <c r="C466" s="153" t="s">
        <v>297</v>
      </c>
      <c r="D466" s="153" t="s">
        <v>455</v>
      </c>
      <c r="E466" s="244">
        <v>450495639</v>
      </c>
      <c r="F466" s="144" t="s">
        <v>1053</v>
      </c>
      <c r="G466" s="230"/>
      <c r="H466" s="154">
        <v>28524</v>
      </c>
      <c r="I466" s="153">
        <v>48</v>
      </c>
      <c r="J466" s="148" t="s">
        <v>70</v>
      </c>
      <c r="K466" s="153" t="s">
        <v>59</v>
      </c>
      <c r="L466" s="153"/>
      <c r="M466" s="153"/>
      <c r="N466" s="153"/>
      <c r="O466" s="155">
        <v>11985586007</v>
      </c>
      <c r="P466" s="156" t="s">
        <v>60</v>
      </c>
      <c r="Q466" s="157" t="s">
        <v>110</v>
      </c>
      <c r="R466" s="158">
        <v>46030</v>
      </c>
      <c r="S466" s="159"/>
      <c r="T466" s="159" t="s">
        <v>62</v>
      </c>
      <c r="U466" s="159" t="s">
        <v>111</v>
      </c>
      <c r="V466" s="154">
        <v>46030</v>
      </c>
      <c r="W466" s="154" t="s">
        <v>126</v>
      </c>
      <c r="X466" s="154" t="s">
        <v>126</v>
      </c>
      <c r="Y466" s="160"/>
      <c r="Z466" s="160" t="s">
        <v>65</v>
      </c>
      <c r="AA466" s="153">
        <v>98</v>
      </c>
      <c r="AB466" s="153">
        <v>1.7</v>
      </c>
      <c r="AC466" s="182">
        <f t="shared" si="16"/>
        <v>33.910034602076131</v>
      </c>
      <c r="AD466" s="153" t="str">
        <f t="shared" si="17"/>
        <v>OBESIDADE I</v>
      </c>
      <c r="AE466" s="233" t="s">
        <v>1054</v>
      </c>
      <c r="AF466" s="153" t="s">
        <v>130</v>
      </c>
      <c r="AG466" s="159"/>
      <c r="AH466" s="153"/>
      <c r="AI466" s="161"/>
      <c r="AJ466" s="153"/>
      <c r="AK466" s="153"/>
      <c r="AL466" s="207" t="s">
        <v>131</v>
      </c>
      <c r="AM466" s="207"/>
      <c r="AN466" s="207"/>
      <c r="AO466" s="207" t="str">
        <f ca="1">IF(R466="","",IF(R466&gt;TODAY(),"0 meses",DATEDIF(R466,TODAY(),"m") &amp; " meses"))</f>
        <v>5 meses</v>
      </c>
      <c r="AP466" s="147" t="s">
        <v>67</v>
      </c>
      <c r="AQ466" s="147" t="s">
        <v>67</v>
      </c>
      <c r="AR466" s="147"/>
      <c r="AS466" s="209" t="s">
        <v>68</v>
      </c>
      <c r="AT466" s="223" t="str">
        <f>MONTH(B466)&amp;"/"&amp;YEAR(B466)</f>
        <v>1/2024</v>
      </c>
      <c r="AU466" s="223">
        <f>WEEKNUM(B466)-WEEKNUM(EOMONTH(B466,-1)+1)+1</f>
        <v>1</v>
      </c>
      <c r="AV466" s="209" t="str">
        <f>MONTH(R466)&amp;"/"&amp;YEAR(R466)</f>
        <v>1/2026</v>
      </c>
      <c r="AW466" s="209">
        <f>WEEKNUM(R466)-WEEKNUM(EOMONTH(R466,-1)+1)+1</f>
        <v>2</v>
      </c>
      <c r="AX466" s="209">
        <f>IF(BB466="S",IF(Q466="1. Aceitou o programa",R466-B466,0),0)</f>
        <v>738</v>
      </c>
      <c r="AY466" s="209">
        <f>IF(BB466="S",IF(AND(S466&lt;&gt;"",R466&lt;&gt;""),S466-R466,0),0)</f>
        <v>0</v>
      </c>
      <c r="AZ466" s="209">
        <f>IF(BB466="S",IF(Q466="1. Aceitou o programa",IF(OR(X466="Não se Aplica",X466=""),IF(OR(W466="Não se Aplica",W466=""),0,W466-V466),AVERAGE(X466-W466,W466-V466)),0),0)</f>
        <v>0</v>
      </c>
      <c r="BA466" s="209">
        <f>IF(BB466="S",IF(AND(Q466="1. Aceitou o programa",AH466="Realizada"),IFERROR(IF(AG466="",0,AG466-R466),0),0),0)</f>
        <v>0</v>
      </c>
      <c r="BB466" s="209" t="str">
        <f>_xlfn.XLOOKUP(U466,'Lista Suspensa'!$AA$20:$AA$23,'Lista Suspensa'!$AB$20:$AB$23,"N/A")</f>
        <v>S</v>
      </c>
    </row>
    <row r="467" spans="1:54" ht="12" customHeight="1">
      <c r="A467" s="151" t="s">
        <v>121</v>
      </c>
      <c r="B467" s="152">
        <v>45292</v>
      </c>
      <c r="C467" s="153" t="s">
        <v>297</v>
      </c>
      <c r="D467" s="153" t="s">
        <v>455</v>
      </c>
      <c r="E467" s="244">
        <v>95621658</v>
      </c>
      <c r="F467" s="144" t="s">
        <v>1055</v>
      </c>
      <c r="G467" s="230"/>
      <c r="H467" s="154">
        <v>31784</v>
      </c>
      <c r="I467" s="153">
        <v>39</v>
      </c>
      <c r="J467" s="148" t="s">
        <v>70</v>
      </c>
      <c r="K467" s="153" t="s">
        <v>59</v>
      </c>
      <c r="L467" s="153"/>
      <c r="M467" s="153"/>
      <c r="N467" s="153"/>
      <c r="O467" s="155">
        <v>11913468178</v>
      </c>
      <c r="P467" s="156" t="s">
        <v>60</v>
      </c>
      <c r="Q467" s="157" t="s">
        <v>110</v>
      </c>
      <c r="R467" s="158">
        <v>46030</v>
      </c>
      <c r="S467" s="159"/>
      <c r="T467" s="159" t="s">
        <v>62</v>
      </c>
      <c r="U467" s="159" t="s">
        <v>111</v>
      </c>
      <c r="V467" s="154">
        <v>46030</v>
      </c>
      <c r="W467" s="154" t="s">
        <v>126</v>
      </c>
      <c r="X467" s="154" t="s">
        <v>126</v>
      </c>
      <c r="Y467" s="160"/>
      <c r="Z467" s="160" t="s">
        <v>190</v>
      </c>
      <c r="AA467" s="153">
        <v>95</v>
      </c>
      <c r="AB467" s="153">
        <v>1.6</v>
      </c>
      <c r="AC467" s="182">
        <f t="shared" si="16"/>
        <v>37.109374999999993</v>
      </c>
      <c r="AD467" s="153" t="str">
        <f t="shared" si="17"/>
        <v>OBESIDADE II</v>
      </c>
      <c r="AE467" s="233" t="s">
        <v>135</v>
      </c>
      <c r="AF467" s="153" t="s">
        <v>130</v>
      </c>
      <c r="AG467" s="159"/>
      <c r="AH467" s="153"/>
      <c r="AI467" s="161"/>
      <c r="AJ467" s="153"/>
      <c r="AK467" s="153"/>
      <c r="AL467" s="207" t="s">
        <v>131</v>
      </c>
      <c r="AM467" s="207"/>
      <c r="AN467" s="207"/>
      <c r="AO467" s="207" t="str">
        <f ca="1">IF(R467="","",IF(R467&gt;TODAY(),"0 meses",DATEDIF(R467,TODAY(),"m") &amp; " meses"))</f>
        <v>5 meses</v>
      </c>
      <c r="AP467" s="147" t="s">
        <v>67</v>
      </c>
      <c r="AQ467" s="147" t="s">
        <v>67</v>
      </c>
      <c r="AR467" s="147"/>
      <c r="AS467" s="209" t="s">
        <v>68</v>
      </c>
      <c r="AT467" s="223" t="str">
        <f>MONTH(B467)&amp;"/"&amp;YEAR(B467)</f>
        <v>1/2024</v>
      </c>
      <c r="AU467" s="223">
        <f>WEEKNUM(B467)-WEEKNUM(EOMONTH(B467,-1)+1)+1</f>
        <v>1</v>
      </c>
      <c r="AV467" s="209" t="str">
        <f>MONTH(R467)&amp;"/"&amp;YEAR(R467)</f>
        <v>1/2026</v>
      </c>
      <c r="AW467" s="209">
        <f>WEEKNUM(R467)-WEEKNUM(EOMONTH(R467,-1)+1)+1</f>
        <v>2</v>
      </c>
      <c r="AX467" s="209">
        <f>IF(BB467="S",IF(Q467="1. Aceitou o programa",R467-B467,0),0)</f>
        <v>738</v>
      </c>
      <c r="AY467" s="209">
        <f>IF(BB467="S",IF(AND(S467&lt;&gt;"",R467&lt;&gt;""),S467-R467,0),0)</f>
        <v>0</v>
      </c>
      <c r="AZ467" s="209">
        <f>IF(BB467="S",IF(Q467="1. Aceitou o programa",IF(OR(X467="Não se Aplica",X467=""),IF(OR(W467="Não se Aplica",W467=""),0,W467-V467),AVERAGE(X467-W467,W467-V467)),0),0)</f>
        <v>0</v>
      </c>
      <c r="BA467" s="209">
        <f>IF(BB467="S",IF(AND(Q467="1. Aceitou o programa",AH467="Realizada"),IFERROR(IF(AG467="",0,AG467-R467),0),0),0)</f>
        <v>0</v>
      </c>
      <c r="BB467" s="209" t="str">
        <f>_xlfn.XLOOKUP(U467,'Lista Suspensa'!$AA$20:$AA$23,'Lista Suspensa'!$AB$20:$AB$23,"N/A")</f>
        <v>S</v>
      </c>
    </row>
    <row r="468" spans="1:54" ht="12" customHeight="1">
      <c r="A468" s="151" t="s">
        <v>121</v>
      </c>
      <c r="B468" s="152">
        <v>45292</v>
      </c>
      <c r="C468" s="153" t="s">
        <v>297</v>
      </c>
      <c r="D468" s="153" t="s">
        <v>455</v>
      </c>
      <c r="E468" s="244">
        <v>92608819</v>
      </c>
      <c r="F468" s="144" t="s">
        <v>1056</v>
      </c>
      <c r="G468" s="230"/>
      <c r="H468" s="154">
        <v>34227</v>
      </c>
      <c r="I468" s="153">
        <v>32</v>
      </c>
      <c r="J468" s="148" t="s">
        <v>58</v>
      </c>
      <c r="K468" s="153"/>
      <c r="L468" s="153"/>
      <c r="M468" s="153"/>
      <c r="N468" s="153"/>
      <c r="O468" s="155">
        <v>11991248856</v>
      </c>
      <c r="P468" s="156" t="s">
        <v>60</v>
      </c>
      <c r="Q468" s="157" t="s">
        <v>110</v>
      </c>
      <c r="R468" s="158">
        <v>46030</v>
      </c>
      <c r="S468" s="159"/>
      <c r="T468" s="159" t="s">
        <v>62</v>
      </c>
      <c r="U468" s="159" t="s">
        <v>111</v>
      </c>
      <c r="V468" s="154">
        <v>46030</v>
      </c>
      <c r="W468" s="154" t="s">
        <v>126</v>
      </c>
      <c r="X468" s="154" t="s">
        <v>126</v>
      </c>
      <c r="Y468" s="160"/>
      <c r="Z468" s="160" t="s">
        <v>128</v>
      </c>
      <c r="AA468" s="153">
        <v>118</v>
      </c>
      <c r="AB468" s="153">
        <v>1.76</v>
      </c>
      <c r="AC468" s="182">
        <f t="shared" si="16"/>
        <v>38.094008264462808</v>
      </c>
      <c r="AD468" s="153" t="str">
        <f t="shared" si="17"/>
        <v>OBESIDADE II</v>
      </c>
      <c r="AE468" s="233" t="s">
        <v>135</v>
      </c>
      <c r="AF468" s="153" t="s">
        <v>130</v>
      </c>
      <c r="AG468" s="159"/>
      <c r="AH468" s="153"/>
      <c r="AI468" s="161"/>
      <c r="AJ468" s="153"/>
      <c r="AK468" s="153"/>
      <c r="AL468" s="207" t="s">
        <v>131</v>
      </c>
      <c r="AM468" s="207"/>
      <c r="AN468" s="207"/>
      <c r="AO468" s="207" t="str">
        <f ca="1">IF(R468="","",IF(R468&gt;TODAY(),"0 meses",DATEDIF(R468,TODAY(),"m") &amp; " meses"))</f>
        <v>5 meses</v>
      </c>
      <c r="AP468" s="147" t="s">
        <v>67</v>
      </c>
      <c r="AQ468" s="147" t="s">
        <v>67</v>
      </c>
      <c r="AR468" s="147"/>
      <c r="AS468" s="209" t="s">
        <v>68</v>
      </c>
      <c r="AT468" s="223" t="str">
        <f>MONTH(B468)&amp;"/"&amp;YEAR(B468)</f>
        <v>1/2024</v>
      </c>
      <c r="AU468" s="223">
        <f>WEEKNUM(B468)-WEEKNUM(EOMONTH(B468,-1)+1)+1</f>
        <v>1</v>
      </c>
      <c r="AV468" s="209" t="str">
        <f>MONTH(R468)&amp;"/"&amp;YEAR(R468)</f>
        <v>1/2026</v>
      </c>
      <c r="AW468" s="209">
        <f>WEEKNUM(R468)-WEEKNUM(EOMONTH(R468,-1)+1)+1</f>
        <v>2</v>
      </c>
      <c r="AX468" s="209">
        <f>IF(BB468="S",IF(Q468="1. Aceitou o programa",R468-B468,0),0)</f>
        <v>738</v>
      </c>
      <c r="AY468" s="209">
        <f>IF(BB468="S",IF(AND(S468&lt;&gt;"",R468&lt;&gt;""),S468-R468,0),0)</f>
        <v>0</v>
      </c>
      <c r="AZ468" s="209">
        <f>IF(BB468="S",IF(Q468="1. Aceitou o programa",IF(OR(X468="Não se Aplica",X468=""),IF(OR(W468="Não se Aplica",W468=""),0,W468-V468),AVERAGE(X468-W468,W468-V468)),0),0)</f>
        <v>0</v>
      </c>
      <c r="BA468" s="209">
        <f>IF(BB468="S",IF(AND(Q468="1. Aceitou o programa",AH468="Realizada"),IFERROR(IF(AG468="",0,AG468-R468),0),0),0)</f>
        <v>0</v>
      </c>
      <c r="BB468" s="209" t="str">
        <f>_xlfn.XLOOKUP(U468,'Lista Suspensa'!$AA$20:$AA$23,'Lista Suspensa'!$AB$20:$AB$23,"N/A")</f>
        <v>S</v>
      </c>
    </row>
    <row r="469" spans="1:54" ht="12" customHeight="1">
      <c r="A469" s="151" t="s">
        <v>121</v>
      </c>
      <c r="B469" s="152">
        <v>45292</v>
      </c>
      <c r="C469" s="153" t="s">
        <v>297</v>
      </c>
      <c r="D469" s="153" t="s">
        <v>455</v>
      </c>
      <c r="E469" s="244">
        <v>92776955</v>
      </c>
      <c r="F469" s="144" t="s">
        <v>1057</v>
      </c>
      <c r="G469" s="230"/>
      <c r="H469" s="154">
        <v>34582</v>
      </c>
      <c r="I469" s="153">
        <v>31</v>
      </c>
      <c r="J469" s="148" t="s">
        <v>58</v>
      </c>
      <c r="K469" s="153"/>
      <c r="L469" s="153"/>
      <c r="M469" s="153"/>
      <c r="N469" s="153"/>
      <c r="O469" s="155">
        <v>21977477778</v>
      </c>
      <c r="P469" s="156" t="s">
        <v>60</v>
      </c>
      <c r="Q469" s="157" t="s">
        <v>110</v>
      </c>
      <c r="R469" s="158">
        <v>46030</v>
      </c>
      <c r="S469" s="159"/>
      <c r="T469" s="159" t="s">
        <v>62</v>
      </c>
      <c r="U469" s="159" t="s">
        <v>111</v>
      </c>
      <c r="V469" s="154">
        <v>46030</v>
      </c>
      <c r="W469" s="154" t="s">
        <v>126</v>
      </c>
      <c r="X469" s="154" t="s">
        <v>126</v>
      </c>
      <c r="Y469" s="160"/>
      <c r="Z469" s="160" t="s">
        <v>65</v>
      </c>
      <c r="AA469" s="153">
        <v>104</v>
      </c>
      <c r="AB469" s="153">
        <v>1.75</v>
      </c>
      <c r="AC469" s="182">
        <f t="shared" si="16"/>
        <v>33.95918367346939</v>
      </c>
      <c r="AD469" s="153" t="str">
        <f t="shared" si="17"/>
        <v>OBESIDADE I</v>
      </c>
      <c r="AE469" s="233" t="s">
        <v>129</v>
      </c>
      <c r="AF469" s="153" t="s">
        <v>130</v>
      </c>
      <c r="AG469" s="159"/>
      <c r="AH469" s="153"/>
      <c r="AI469" s="161"/>
      <c r="AJ469" s="153"/>
      <c r="AK469" s="153"/>
      <c r="AL469" s="207" t="s">
        <v>131</v>
      </c>
      <c r="AM469" s="207"/>
      <c r="AN469" s="207"/>
      <c r="AO469" s="207" t="str">
        <f ca="1">IF(R469="","",IF(R469&gt;TODAY(),"0 meses",DATEDIF(R469,TODAY(),"m") &amp; " meses"))</f>
        <v>5 meses</v>
      </c>
      <c r="AP469" s="147" t="s">
        <v>67</v>
      </c>
      <c r="AQ469" s="147" t="s">
        <v>67</v>
      </c>
      <c r="AR469" s="147"/>
      <c r="AS469" s="209" t="s">
        <v>68</v>
      </c>
      <c r="AT469" s="223" t="str">
        <f>MONTH(B469)&amp;"/"&amp;YEAR(B469)</f>
        <v>1/2024</v>
      </c>
      <c r="AU469" s="223">
        <f>WEEKNUM(B469)-WEEKNUM(EOMONTH(B469,-1)+1)+1</f>
        <v>1</v>
      </c>
      <c r="AV469" s="209" t="str">
        <f>MONTH(R469)&amp;"/"&amp;YEAR(R469)</f>
        <v>1/2026</v>
      </c>
      <c r="AW469" s="209">
        <f>WEEKNUM(R469)-WEEKNUM(EOMONTH(R469,-1)+1)+1</f>
        <v>2</v>
      </c>
      <c r="AX469" s="209">
        <f>IF(BB469="S",IF(Q469="1. Aceitou o programa",R469-B469,0),0)</f>
        <v>738</v>
      </c>
      <c r="AY469" s="209">
        <f>IF(BB469="S",IF(AND(S469&lt;&gt;"",R469&lt;&gt;""),S469-R469,0),0)</f>
        <v>0</v>
      </c>
      <c r="AZ469" s="209">
        <f>IF(BB469="S",IF(Q469="1. Aceitou o programa",IF(OR(X469="Não se Aplica",X469=""),IF(OR(W469="Não se Aplica",W469=""),0,W469-V469),AVERAGE(X469-W469,W469-V469)),0),0)</f>
        <v>0</v>
      </c>
      <c r="BA469" s="209">
        <f>IF(BB469="S",IF(AND(Q469="1. Aceitou o programa",AH469="Realizada"),IFERROR(IF(AG469="",0,AG469-R469),0),0),0)</f>
        <v>0</v>
      </c>
      <c r="BB469" s="209" t="str">
        <f>_xlfn.XLOOKUP(U469,'Lista Suspensa'!$AA$20:$AA$23,'Lista Suspensa'!$AB$20:$AB$23,"N/A")</f>
        <v>S</v>
      </c>
    </row>
    <row r="470" spans="1:54" ht="12" customHeight="1">
      <c r="A470" s="151" t="s">
        <v>54</v>
      </c>
      <c r="B470" s="152">
        <v>46027</v>
      </c>
      <c r="C470" s="153" t="s">
        <v>297</v>
      </c>
      <c r="D470" s="153" t="s">
        <v>455</v>
      </c>
      <c r="E470" s="244">
        <v>85048848</v>
      </c>
      <c r="F470" s="144" t="s">
        <v>1058</v>
      </c>
      <c r="G470" s="230"/>
      <c r="H470" s="154">
        <v>32412</v>
      </c>
      <c r="I470" s="153">
        <v>37</v>
      </c>
      <c r="J470" s="148" t="s">
        <v>70</v>
      </c>
      <c r="K470" s="153"/>
      <c r="L470" s="153"/>
      <c r="M470" s="153"/>
      <c r="N470" s="153">
        <v>80</v>
      </c>
      <c r="O470" s="155" t="s">
        <v>1059</v>
      </c>
      <c r="P470" s="156" t="s">
        <v>60</v>
      </c>
      <c r="Q470" s="157" t="s">
        <v>110</v>
      </c>
      <c r="R470" s="158">
        <v>46031</v>
      </c>
      <c r="S470" s="159"/>
      <c r="T470" s="159" t="s">
        <v>62</v>
      </c>
      <c r="U470" s="159" t="s">
        <v>111</v>
      </c>
      <c r="V470" s="154">
        <v>46031</v>
      </c>
      <c r="W470" s="154" t="s">
        <v>126</v>
      </c>
      <c r="X470" s="154" t="s">
        <v>126</v>
      </c>
      <c r="Y470" s="160" t="s">
        <v>1060</v>
      </c>
      <c r="Z470" s="160" t="s">
        <v>128</v>
      </c>
      <c r="AA470" s="153">
        <v>75</v>
      </c>
      <c r="AB470" s="153">
        <v>1.59</v>
      </c>
      <c r="AC470" s="182">
        <f t="shared" si="16"/>
        <v>29.666548000474663</v>
      </c>
      <c r="AD470" s="153" t="str">
        <f t="shared" si="17"/>
        <v>SOBREPESO</v>
      </c>
      <c r="AE470" s="233" t="s">
        <v>135</v>
      </c>
      <c r="AF470" s="153" t="s">
        <v>161</v>
      </c>
      <c r="AG470" s="159" t="s">
        <v>1061</v>
      </c>
      <c r="AH470" s="153"/>
      <c r="AI470" s="161"/>
      <c r="AJ470" s="153"/>
      <c r="AK470" s="153"/>
      <c r="AL470" s="207" t="s">
        <v>131</v>
      </c>
      <c r="AM470" s="207"/>
      <c r="AN470" s="207"/>
      <c r="AO470" s="207" t="str">
        <f ca="1">IF(R470="","",IF(R470&gt;TODAY(),"0 meses",DATEDIF(R470,TODAY(),"m") &amp; " meses"))</f>
        <v>5 meses</v>
      </c>
      <c r="AP470" s="147" t="s">
        <v>67</v>
      </c>
      <c r="AQ470" s="147" t="s">
        <v>67</v>
      </c>
      <c r="AR470" s="147"/>
      <c r="AS470" s="209" t="s">
        <v>68</v>
      </c>
      <c r="AT470" s="223" t="str">
        <f>MONTH(B470)&amp;"/"&amp;YEAR(B470)</f>
        <v>1/2026</v>
      </c>
      <c r="AU470" s="223">
        <f>WEEKNUM(B470)-WEEKNUM(EOMONTH(B470,-1)+1)+1</f>
        <v>2</v>
      </c>
      <c r="AV470" s="209" t="str">
        <f>MONTH(R470)&amp;"/"&amp;YEAR(R470)</f>
        <v>1/2026</v>
      </c>
      <c r="AW470" s="209">
        <f>WEEKNUM(R470)-WEEKNUM(EOMONTH(R470,-1)+1)+1</f>
        <v>2</v>
      </c>
      <c r="AX470" s="209">
        <f>IF(BB470="S",IF(Q470="1. Aceitou o programa",R470-B470,0),0)</f>
        <v>4</v>
      </c>
      <c r="AY470" s="209">
        <f>IF(BB470="S",IF(AND(S470&lt;&gt;"",R470&lt;&gt;""),S470-R470,0),0)</f>
        <v>0</v>
      </c>
      <c r="AZ470" s="209">
        <f>IF(BB470="S",IF(Q470="1. Aceitou o programa",IF(OR(X470="Não se Aplica",X470=""),IF(OR(W470="Não se Aplica",W470=""),0,W470-V470),AVERAGE(X470-W470,W470-V470)),0),0)</f>
        <v>0</v>
      </c>
      <c r="BA470" s="209">
        <f>IF(BB470="S",IF(AND(Q470="1. Aceitou o programa",AH470="Realizada"),IFERROR(IF(AG470="",0,AG470-R470),0),0),0)</f>
        <v>0</v>
      </c>
      <c r="BB470" s="209" t="str">
        <f>_xlfn.XLOOKUP(U470,'Lista Suspensa'!$AA$20:$AA$23,'Lista Suspensa'!$AB$20:$AB$23,"N/A")</f>
        <v>S</v>
      </c>
    </row>
    <row r="471" spans="1:54" ht="12" customHeight="1">
      <c r="A471" s="151" t="s">
        <v>54</v>
      </c>
      <c r="B471" s="152">
        <v>46072</v>
      </c>
      <c r="C471" s="153" t="s">
        <v>297</v>
      </c>
      <c r="D471" s="153" t="s">
        <v>455</v>
      </c>
      <c r="E471" s="244">
        <v>83569138</v>
      </c>
      <c r="F471" s="144" t="s">
        <v>1062</v>
      </c>
      <c r="G471" s="230"/>
      <c r="H471" s="154">
        <v>28575</v>
      </c>
      <c r="I471" s="153">
        <v>48</v>
      </c>
      <c r="J471" s="148" t="s">
        <v>58</v>
      </c>
      <c r="K471" s="153"/>
      <c r="L471" s="153"/>
      <c r="M471" s="153"/>
      <c r="N471" s="153"/>
      <c r="O471" s="155">
        <v>21979514715</v>
      </c>
      <c r="P471" s="156" t="s">
        <v>60</v>
      </c>
      <c r="Q471" s="157" t="s">
        <v>110</v>
      </c>
      <c r="R471" s="158">
        <v>46031</v>
      </c>
      <c r="S471" s="159"/>
      <c r="T471" s="159" t="s">
        <v>62</v>
      </c>
      <c r="U471" s="159" t="s">
        <v>111</v>
      </c>
      <c r="V471" s="154">
        <v>46031</v>
      </c>
      <c r="W471" s="154" t="s">
        <v>126</v>
      </c>
      <c r="X471" s="154" t="s">
        <v>126</v>
      </c>
      <c r="Y471" s="160" t="s">
        <v>1063</v>
      </c>
      <c r="Z471" s="160" t="s">
        <v>65</v>
      </c>
      <c r="AA471" s="153">
        <v>101</v>
      </c>
      <c r="AB471" s="153">
        <v>1.78</v>
      </c>
      <c r="AC471" s="182">
        <f t="shared" si="16"/>
        <v>31.877288221184195</v>
      </c>
      <c r="AD471" s="153" t="str">
        <f t="shared" si="17"/>
        <v>OBESIDADE I</v>
      </c>
      <c r="AE471" s="233" t="s">
        <v>300</v>
      </c>
      <c r="AF471" s="153" t="s">
        <v>161</v>
      </c>
      <c r="AG471" s="159" t="s">
        <v>1064</v>
      </c>
      <c r="AH471" s="153"/>
      <c r="AI471" s="161"/>
      <c r="AJ471" s="153"/>
      <c r="AK471" s="153"/>
      <c r="AL471" s="207" t="s">
        <v>131</v>
      </c>
      <c r="AM471" s="207"/>
      <c r="AN471" s="207"/>
      <c r="AO471" s="207" t="str">
        <f ca="1">IF(R471="","",IF(R471&gt;TODAY(),"0 meses",DATEDIF(R471,TODAY(),"m") &amp; " meses"))</f>
        <v>5 meses</v>
      </c>
      <c r="AP471" s="147" t="s">
        <v>67</v>
      </c>
      <c r="AQ471" s="147" t="s">
        <v>67</v>
      </c>
      <c r="AR471" s="147"/>
      <c r="AS471" s="209" t="s">
        <v>68</v>
      </c>
      <c r="AT471" s="223" t="str">
        <f>MONTH(B471)&amp;"/"&amp;YEAR(B471)</f>
        <v>2/2026</v>
      </c>
      <c r="AU471" s="223">
        <f>WEEKNUM(B471)-WEEKNUM(EOMONTH(B471,-1)+1)+1</f>
        <v>3</v>
      </c>
      <c r="AV471" s="209" t="str">
        <f>MONTH(R471)&amp;"/"&amp;YEAR(R471)</f>
        <v>1/2026</v>
      </c>
      <c r="AW471" s="209">
        <f>WEEKNUM(R471)-WEEKNUM(EOMONTH(R471,-1)+1)+1</f>
        <v>2</v>
      </c>
      <c r="AX471" s="209">
        <f>IF(BB471="S",IF(Q471="1. Aceitou o programa",R471-B471,0),0)</f>
        <v>-41</v>
      </c>
      <c r="AY471" s="209">
        <f>IF(BB471="S",IF(AND(S471&lt;&gt;"",R471&lt;&gt;""),S471-R471,0),0)</f>
        <v>0</v>
      </c>
      <c r="AZ471" s="209">
        <f>IF(BB471="S",IF(Q471="1. Aceitou o programa",IF(OR(X471="Não se Aplica",X471=""),IF(OR(W471="Não se Aplica",W471=""),0,W471-V471),AVERAGE(X471-W471,W471-V471)),0),0)</f>
        <v>0</v>
      </c>
      <c r="BA471" s="209">
        <f>IF(BB471="S",IF(AND(Q471="1. Aceitou o programa",AH471="Realizada"),IFERROR(IF(AG471="",0,AG471-R471),0),0),0)</f>
        <v>0</v>
      </c>
      <c r="BB471" s="209" t="str">
        <f>_xlfn.XLOOKUP(U471,'Lista Suspensa'!$AA$20:$AA$23,'Lista Suspensa'!$AB$20:$AB$23,"N/A")</f>
        <v>S</v>
      </c>
    </row>
    <row r="472" spans="1:54" ht="12" customHeight="1">
      <c r="A472" s="151" t="s">
        <v>54</v>
      </c>
      <c r="B472" s="152">
        <v>46083</v>
      </c>
      <c r="C472" s="153" t="s">
        <v>55</v>
      </c>
      <c r="D472" s="153" t="s">
        <v>56</v>
      </c>
      <c r="E472" s="244">
        <v>842919910</v>
      </c>
      <c r="F472" s="144" t="s">
        <v>1065</v>
      </c>
      <c r="G472" s="230"/>
      <c r="H472" s="154">
        <v>30404</v>
      </c>
      <c r="I472" s="153">
        <v>43</v>
      </c>
      <c r="J472" s="148" t="s">
        <v>58</v>
      </c>
      <c r="K472" s="153" t="s">
        <v>1066</v>
      </c>
      <c r="L472" s="153"/>
      <c r="M472" s="153"/>
      <c r="N472" s="153">
        <v>200</v>
      </c>
      <c r="O472" s="155" t="s">
        <v>1067</v>
      </c>
      <c r="P472" s="156" t="s">
        <v>60</v>
      </c>
      <c r="Q472" s="157" t="s">
        <v>110</v>
      </c>
      <c r="R472" s="158">
        <v>46031</v>
      </c>
      <c r="S472" s="159"/>
      <c r="T472" s="159" t="s">
        <v>62</v>
      </c>
      <c r="U472" s="159" t="s">
        <v>111</v>
      </c>
      <c r="V472" s="154">
        <v>46031</v>
      </c>
      <c r="W472" s="154" t="s">
        <v>126</v>
      </c>
      <c r="X472" s="154" t="s">
        <v>126</v>
      </c>
      <c r="Y472" s="160"/>
      <c r="Z472" s="160" t="s">
        <v>128</v>
      </c>
      <c r="AA472" s="153">
        <v>87</v>
      </c>
      <c r="AB472" s="153">
        <v>1.81</v>
      </c>
      <c r="AC472" s="182">
        <f t="shared" si="16"/>
        <v>26.555965935105768</v>
      </c>
      <c r="AD472" s="153" t="str">
        <f t="shared" si="17"/>
        <v>SOBREPESO</v>
      </c>
      <c r="AE472" s="233" t="s">
        <v>135</v>
      </c>
      <c r="AF472" s="153" t="s">
        <v>161</v>
      </c>
      <c r="AG472" s="159" t="s">
        <v>1068</v>
      </c>
      <c r="AH472" s="153"/>
      <c r="AI472" s="161"/>
      <c r="AJ472" s="153"/>
      <c r="AK472" s="153"/>
      <c r="AL472" s="207" t="s">
        <v>131</v>
      </c>
      <c r="AM472" s="207"/>
      <c r="AN472" s="207"/>
      <c r="AO472" s="207" t="str">
        <f ca="1">IF(R472="","",IF(R472&gt;TODAY(),"0 meses",DATEDIF(R472,TODAY(),"m") &amp; " meses"))</f>
        <v>5 meses</v>
      </c>
      <c r="AP472" s="147" t="s">
        <v>67</v>
      </c>
      <c r="AQ472" s="147" t="s">
        <v>67</v>
      </c>
      <c r="AR472" s="147"/>
      <c r="AS472" s="209" t="s">
        <v>68</v>
      </c>
      <c r="AT472" s="223" t="str">
        <f>MONTH(B472)&amp;"/"&amp;YEAR(B472)</f>
        <v>3/2026</v>
      </c>
      <c r="AU472" s="223">
        <f>WEEKNUM(B472)-WEEKNUM(EOMONTH(B472,-1)+1)+1</f>
        <v>1</v>
      </c>
      <c r="AV472" s="209" t="str">
        <f>MONTH(R472)&amp;"/"&amp;YEAR(R472)</f>
        <v>1/2026</v>
      </c>
      <c r="AW472" s="209">
        <f>WEEKNUM(R472)-WEEKNUM(EOMONTH(R472,-1)+1)+1</f>
        <v>2</v>
      </c>
      <c r="AX472" s="209">
        <f>IF(BB472="S",IF(Q472="1. Aceitou o programa",R472-B472,0),0)</f>
        <v>-52</v>
      </c>
      <c r="AY472" s="209">
        <f>IF(BB472="S",IF(AND(S472&lt;&gt;"",R472&lt;&gt;""),S472-R472,0),0)</f>
        <v>0</v>
      </c>
      <c r="AZ472" s="209">
        <f>IF(BB472="S",IF(Q472="1. Aceitou o programa",IF(OR(X472="Não se Aplica",X472=""),IF(OR(W472="Não se Aplica",W472=""),0,W472-V472),AVERAGE(X472-W472,W472-V472)),0),0)</f>
        <v>0</v>
      </c>
      <c r="BA472" s="209">
        <f>IF(BB472="S",IF(AND(Q472="1. Aceitou o programa",AH472="Realizada"),IFERROR(IF(AG472="",0,AG472-R472),0),0),0)</f>
        <v>0</v>
      </c>
      <c r="BB472" s="209" t="str">
        <f>_xlfn.XLOOKUP(U472,'Lista Suspensa'!$AA$20:$AA$23,'Lista Suspensa'!$AB$20:$AB$23,"N/A")</f>
        <v>S</v>
      </c>
    </row>
    <row r="473" spans="1:54" ht="12" customHeight="1">
      <c r="A473" s="151" t="s">
        <v>54</v>
      </c>
      <c r="B473" s="152">
        <v>46083</v>
      </c>
      <c r="C473" s="153" t="s">
        <v>55</v>
      </c>
      <c r="D473" s="153" t="s">
        <v>56</v>
      </c>
      <c r="E473" s="244">
        <v>94974462</v>
      </c>
      <c r="F473" s="144" t="s">
        <v>1069</v>
      </c>
      <c r="G473" s="230"/>
      <c r="H473" s="154">
        <v>26642</v>
      </c>
      <c r="I473" s="153">
        <v>53</v>
      </c>
      <c r="J473" s="148" t="s">
        <v>70</v>
      </c>
      <c r="K473" s="153" t="s">
        <v>59</v>
      </c>
      <c r="L473" s="153"/>
      <c r="M473" s="153"/>
      <c r="N473" s="153">
        <v>600</v>
      </c>
      <c r="O473" s="155" t="s">
        <v>1070</v>
      </c>
      <c r="P473" s="156" t="s">
        <v>60</v>
      </c>
      <c r="Q473" s="157" t="s">
        <v>110</v>
      </c>
      <c r="R473" s="158">
        <v>46031</v>
      </c>
      <c r="S473" s="159"/>
      <c r="T473" s="159" t="s">
        <v>62</v>
      </c>
      <c r="U473" s="159" t="s">
        <v>111</v>
      </c>
      <c r="V473" s="154">
        <v>46031</v>
      </c>
      <c r="W473" s="154" t="s">
        <v>126</v>
      </c>
      <c r="X473" s="154" t="s">
        <v>126</v>
      </c>
      <c r="Y473" s="160"/>
      <c r="Z473" s="160" t="s">
        <v>174</v>
      </c>
      <c r="AA473" s="153">
        <v>76</v>
      </c>
      <c r="AB473" s="153">
        <v>1.59</v>
      </c>
      <c r="AC473" s="182">
        <f t="shared" si="16"/>
        <v>30.062101973814325</v>
      </c>
      <c r="AD473" s="153" t="str">
        <f t="shared" si="17"/>
        <v>OBESIDADE I</v>
      </c>
      <c r="AE473" s="233" t="s">
        <v>135</v>
      </c>
      <c r="AF473" s="153" t="s">
        <v>161</v>
      </c>
      <c r="AG473" s="159" t="s">
        <v>1071</v>
      </c>
      <c r="AH473" s="153"/>
      <c r="AI473" s="161"/>
      <c r="AJ473" s="153"/>
      <c r="AK473" s="153"/>
      <c r="AL473" s="207" t="s">
        <v>131</v>
      </c>
      <c r="AM473" s="207"/>
      <c r="AN473" s="207"/>
      <c r="AO473" s="207" t="str">
        <f ca="1">IF(R473="","",IF(R473&gt;TODAY(),"0 meses",DATEDIF(R473,TODAY(),"m") &amp; " meses"))</f>
        <v>5 meses</v>
      </c>
      <c r="AP473" s="147" t="s">
        <v>67</v>
      </c>
      <c r="AQ473" s="147" t="s">
        <v>67</v>
      </c>
      <c r="AR473" s="147"/>
      <c r="AS473" s="209" t="s">
        <v>68</v>
      </c>
      <c r="AT473" s="223" t="str">
        <f>MONTH(B473)&amp;"/"&amp;YEAR(B473)</f>
        <v>3/2026</v>
      </c>
      <c r="AU473" s="223">
        <f>WEEKNUM(B473)-WEEKNUM(EOMONTH(B473,-1)+1)+1</f>
        <v>1</v>
      </c>
      <c r="AV473" s="209" t="str">
        <f>MONTH(R473)&amp;"/"&amp;YEAR(R473)</f>
        <v>1/2026</v>
      </c>
      <c r="AW473" s="209">
        <f>WEEKNUM(R473)-WEEKNUM(EOMONTH(R473,-1)+1)+1</f>
        <v>2</v>
      </c>
      <c r="AX473" s="209">
        <f>IF(BB473="S",IF(Q473="1. Aceitou o programa",R473-B473,0),0)</f>
        <v>-52</v>
      </c>
      <c r="AY473" s="209">
        <f>IF(BB473="S",IF(AND(S473&lt;&gt;"",R473&lt;&gt;""),S473-R473,0),0)</f>
        <v>0</v>
      </c>
      <c r="AZ473" s="209">
        <f>IF(BB473="S",IF(Q473="1. Aceitou o programa",IF(OR(X473="Não se Aplica",X473=""),IF(OR(W473="Não se Aplica",W473=""),0,W473-V473),AVERAGE(X473-W473,W473-V473)),0),0)</f>
        <v>0</v>
      </c>
      <c r="BA473" s="209">
        <f>IF(BB473="S",IF(AND(Q473="1. Aceitou o programa",AH473="Realizada"),IFERROR(IF(AG473="",0,AG473-R473),0),0),0)</f>
        <v>0</v>
      </c>
      <c r="BB473" s="209" t="str">
        <f>_xlfn.XLOOKUP(U473,'Lista Suspensa'!$AA$20:$AA$23,'Lista Suspensa'!$AB$20:$AB$23,"N/A")</f>
        <v>S</v>
      </c>
    </row>
    <row r="474" spans="1:54" ht="12" customHeight="1">
      <c r="A474" s="151" t="s">
        <v>121</v>
      </c>
      <c r="B474" s="152">
        <v>45292</v>
      </c>
      <c r="C474" s="153" t="s">
        <v>122</v>
      </c>
      <c r="D474" s="153" t="s">
        <v>56</v>
      </c>
      <c r="E474" s="244">
        <v>93315118</v>
      </c>
      <c r="F474" s="144" t="s">
        <v>1072</v>
      </c>
      <c r="G474" s="230"/>
      <c r="H474" s="154">
        <v>24591</v>
      </c>
      <c r="I474" s="153">
        <v>59</v>
      </c>
      <c r="J474" s="148" t="s">
        <v>70</v>
      </c>
      <c r="K474" s="153" t="s">
        <v>101</v>
      </c>
      <c r="L474" s="153"/>
      <c r="M474" s="153"/>
      <c r="N474" s="153"/>
      <c r="O474" s="155" t="s">
        <v>1073</v>
      </c>
      <c r="P474" s="156" t="s">
        <v>60</v>
      </c>
      <c r="Q474" s="157" t="s">
        <v>110</v>
      </c>
      <c r="R474" s="158">
        <v>46031</v>
      </c>
      <c r="S474" s="159"/>
      <c r="T474" s="159" t="s">
        <v>62</v>
      </c>
      <c r="U474" s="159" t="s">
        <v>111</v>
      </c>
      <c r="V474" s="154">
        <v>46031</v>
      </c>
      <c r="W474" s="154" t="s">
        <v>126</v>
      </c>
      <c r="X474" s="154" t="s">
        <v>126</v>
      </c>
      <c r="Y474" s="160"/>
      <c r="Z474" s="160" t="s">
        <v>128</v>
      </c>
      <c r="AA474" s="153">
        <v>77.5</v>
      </c>
      <c r="AB474" s="153">
        <v>1.53</v>
      </c>
      <c r="AC474" s="182">
        <f t="shared" si="16"/>
        <v>33.106924687086163</v>
      </c>
      <c r="AD474" s="153" t="str">
        <f t="shared" si="17"/>
        <v>OBESIDADE I</v>
      </c>
      <c r="AE474" s="233" t="s">
        <v>135</v>
      </c>
      <c r="AF474" s="153" t="s">
        <v>130</v>
      </c>
      <c r="AG474" s="159"/>
      <c r="AH474" s="153"/>
      <c r="AI474" s="161"/>
      <c r="AJ474" s="153"/>
      <c r="AK474" s="153"/>
      <c r="AL474" s="207" t="s">
        <v>131</v>
      </c>
      <c r="AM474" s="207"/>
      <c r="AN474" s="207"/>
      <c r="AO474" s="207" t="str">
        <f ca="1">IF(R474="","",IF(R474&gt;TODAY(),"0 meses",DATEDIF(R474,TODAY(),"m") &amp; " meses"))</f>
        <v>5 meses</v>
      </c>
      <c r="AP474" s="147" t="s">
        <v>67</v>
      </c>
      <c r="AQ474" s="147" t="s">
        <v>67</v>
      </c>
      <c r="AR474" s="147"/>
      <c r="AS474" s="209" t="s">
        <v>68</v>
      </c>
      <c r="AT474" s="223" t="str">
        <f>MONTH(B474)&amp;"/"&amp;YEAR(B474)</f>
        <v>1/2024</v>
      </c>
      <c r="AU474" s="223">
        <f>WEEKNUM(B474)-WEEKNUM(EOMONTH(B474,-1)+1)+1</f>
        <v>1</v>
      </c>
      <c r="AV474" s="209" t="str">
        <f>MONTH(R474)&amp;"/"&amp;YEAR(R474)</f>
        <v>1/2026</v>
      </c>
      <c r="AW474" s="209">
        <f>WEEKNUM(R474)-WEEKNUM(EOMONTH(R474,-1)+1)+1</f>
        <v>2</v>
      </c>
      <c r="AX474" s="209">
        <f>IF(BB474="S",IF(Q474="1. Aceitou o programa",R474-B474,0),0)</f>
        <v>739</v>
      </c>
      <c r="AY474" s="209">
        <f>IF(BB474="S",IF(AND(S474&lt;&gt;"",R474&lt;&gt;""),S474-R474,0),0)</f>
        <v>0</v>
      </c>
      <c r="AZ474" s="209">
        <f>IF(BB474="S",IF(Q474="1. Aceitou o programa",IF(OR(X474="Não se Aplica",X474=""),IF(OR(W474="Não se Aplica",W474=""),0,W474-V474),AVERAGE(X474-W474,W474-V474)),0),0)</f>
        <v>0</v>
      </c>
      <c r="BA474" s="209">
        <f>IF(BB474="S",IF(AND(Q474="1. Aceitou o programa",AH474="Realizada"),IFERROR(IF(AG474="",0,AG474-R474),0),0),0)</f>
        <v>0</v>
      </c>
      <c r="BB474" s="209" t="str">
        <f>_xlfn.XLOOKUP(U474,'Lista Suspensa'!$AA$20:$AA$23,'Lista Suspensa'!$AB$20:$AB$23,"N/A")</f>
        <v>S</v>
      </c>
    </row>
    <row r="475" spans="1:54" ht="12" customHeight="1">
      <c r="A475" s="151" t="s">
        <v>121</v>
      </c>
      <c r="B475" s="152">
        <v>45292</v>
      </c>
      <c r="C475" s="153" t="s">
        <v>122</v>
      </c>
      <c r="D475" s="153" t="s">
        <v>56</v>
      </c>
      <c r="E475" s="244">
        <v>95199287</v>
      </c>
      <c r="F475" s="144" t="s">
        <v>1074</v>
      </c>
      <c r="G475" s="230"/>
      <c r="H475" s="154">
        <v>29689</v>
      </c>
      <c r="I475" s="153">
        <v>45</v>
      </c>
      <c r="J475" s="148" t="s">
        <v>70</v>
      </c>
      <c r="K475" s="153" t="s">
        <v>59</v>
      </c>
      <c r="L475" s="153"/>
      <c r="M475" s="153"/>
      <c r="N475" s="153"/>
      <c r="O475" s="155">
        <v>11930101864</v>
      </c>
      <c r="P475" s="156" t="s">
        <v>60</v>
      </c>
      <c r="Q475" s="157" t="s">
        <v>110</v>
      </c>
      <c r="R475" s="158">
        <v>46031</v>
      </c>
      <c r="S475" s="159"/>
      <c r="T475" s="159" t="s">
        <v>62</v>
      </c>
      <c r="U475" s="159" t="s">
        <v>111</v>
      </c>
      <c r="V475" s="154">
        <v>46031</v>
      </c>
      <c r="W475" s="154" t="s">
        <v>126</v>
      </c>
      <c r="X475" s="154" t="s">
        <v>126</v>
      </c>
      <c r="Y475" s="160"/>
      <c r="Z475" s="160" t="s">
        <v>166</v>
      </c>
      <c r="AA475" s="153">
        <v>94</v>
      </c>
      <c r="AB475" s="153">
        <v>1.75</v>
      </c>
      <c r="AC475" s="182">
        <f t="shared" si="16"/>
        <v>30.693877551020407</v>
      </c>
      <c r="AD475" s="153" t="str">
        <f t="shared" si="17"/>
        <v>OBESIDADE I</v>
      </c>
      <c r="AE475" s="233" t="s">
        <v>135</v>
      </c>
      <c r="AF475" s="153" t="s">
        <v>130</v>
      </c>
      <c r="AG475" s="159"/>
      <c r="AH475" s="153"/>
      <c r="AI475" s="161"/>
      <c r="AJ475" s="153"/>
      <c r="AK475" s="153"/>
      <c r="AL475" s="207" t="s">
        <v>131</v>
      </c>
      <c r="AM475" s="207"/>
      <c r="AN475" s="207"/>
      <c r="AO475" s="207" t="str">
        <f ca="1">IF(R475="","",IF(R475&gt;TODAY(),"0 meses",DATEDIF(R475,TODAY(),"m") &amp; " meses"))</f>
        <v>5 meses</v>
      </c>
      <c r="AP475" s="147" t="s">
        <v>67</v>
      </c>
      <c r="AQ475" s="147" t="s">
        <v>67</v>
      </c>
      <c r="AR475" s="147"/>
      <c r="AS475" s="209" t="s">
        <v>68</v>
      </c>
      <c r="AT475" s="223" t="str">
        <f>MONTH(B475)&amp;"/"&amp;YEAR(B475)</f>
        <v>1/2024</v>
      </c>
      <c r="AU475" s="223">
        <f>WEEKNUM(B475)-WEEKNUM(EOMONTH(B475,-1)+1)+1</f>
        <v>1</v>
      </c>
      <c r="AV475" s="209" t="str">
        <f>MONTH(R475)&amp;"/"&amp;YEAR(R475)</f>
        <v>1/2026</v>
      </c>
      <c r="AW475" s="209">
        <f>WEEKNUM(R475)-WEEKNUM(EOMONTH(R475,-1)+1)+1</f>
        <v>2</v>
      </c>
      <c r="AX475" s="209">
        <f>IF(BB475="S",IF(Q475="1. Aceitou o programa",R475-B475,0),0)</f>
        <v>739</v>
      </c>
      <c r="AY475" s="209">
        <f>IF(BB475="S",IF(AND(S475&lt;&gt;"",R475&lt;&gt;""),S475-R475,0),0)</f>
        <v>0</v>
      </c>
      <c r="AZ475" s="209">
        <f>IF(BB475="S",IF(Q475="1. Aceitou o programa",IF(OR(X475="Não se Aplica",X475=""),IF(OR(W475="Não se Aplica",W475=""),0,W475-V475),AVERAGE(X475-W475,W475-V475)),0),0)</f>
        <v>0</v>
      </c>
      <c r="BA475" s="209">
        <f>IF(BB475="S",IF(AND(Q475="1. Aceitou o programa",AH475="Realizada"),IFERROR(IF(AG475="",0,AG475-R475),0),0),0)</f>
        <v>0</v>
      </c>
      <c r="BB475" s="209" t="str">
        <f>_xlfn.XLOOKUP(U475,'Lista Suspensa'!$AA$20:$AA$23,'Lista Suspensa'!$AB$20:$AB$23,"N/A")</f>
        <v>S</v>
      </c>
    </row>
    <row r="476" spans="1:54" ht="12" customHeight="1">
      <c r="A476" s="151" t="s">
        <v>121</v>
      </c>
      <c r="B476" s="152">
        <v>45292</v>
      </c>
      <c r="C476" s="153" t="s">
        <v>122</v>
      </c>
      <c r="D476" s="153" t="s">
        <v>167</v>
      </c>
      <c r="E476" s="244">
        <v>92942492</v>
      </c>
      <c r="F476" s="144" t="s">
        <v>1075</v>
      </c>
      <c r="G476" s="230"/>
      <c r="H476" s="154">
        <v>30860</v>
      </c>
      <c r="I476" s="153">
        <v>41</v>
      </c>
      <c r="J476" s="148" t="s">
        <v>58</v>
      </c>
      <c r="K476" s="153" t="s">
        <v>59</v>
      </c>
      <c r="L476" s="153"/>
      <c r="M476" s="153"/>
      <c r="N476" s="153"/>
      <c r="O476" s="155">
        <v>11950536182</v>
      </c>
      <c r="P476" s="156" t="s">
        <v>60</v>
      </c>
      <c r="Q476" s="157" t="s">
        <v>110</v>
      </c>
      <c r="R476" s="158">
        <v>46031</v>
      </c>
      <c r="S476" s="159"/>
      <c r="T476" s="159" t="s">
        <v>62</v>
      </c>
      <c r="U476" s="159" t="s">
        <v>111</v>
      </c>
      <c r="V476" s="154">
        <v>46031</v>
      </c>
      <c r="W476" s="154" t="s">
        <v>126</v>
      </c>
      <c r="X476" s="154" t="s">
        <v>126</v>
      </c>
      <c r="Y476" s="160"/>
      <c r="Z476" s="160" t="s">
        <v>134</v>
      </c>
      <c r="AA476" s="153">
        <v>129</v>
      </c>
      <c r="AB476" s="153">
        <v>1.77</v>
      </c>
      <c r="AC476" s="182">
        <f t="shared" si="16"/>
        <v>41.175907306329599</v>
      </c>
      <c r="AD476" s="153" t="str">
        <f t="shared" si="17"/>
        <v>OBESIDADE III</v>
      </c>
      <c r="AE476" s="233" t="s">
        <v>135</v>
      </c>
      <c r="AF476" s="153" t="s">
        <v>130</v>
      </c>
      <c r="AG476" s="159"/>
      <c r="AH476" s="153"/>
      <c r="AI476" s="161"/>
      <c r="AJ476" s="153"/>
      <c r="AK476" s="153"/>
      <c r="AL476" s="207" t="s">
        <v>131</v>
      </c>
      <c r="AM476" s="207"/>
      <c r="AN476" s="207"/>
      <c r="AO476" s="207" t="str">
        <f ca="1">IF(R476="","",IF(R476&gt;TODAY(),"0 meses",DATEDIF(R476,TODAY(),"m") &amp; " meses"))</f>
        <v>5 meses</v>
      </c>
      <c r="AP476" s="147" t="s">
        <v>67</v>
      </c>
      <c r="AQ476" s="147" t="s">
        <v>67</v>
      </c>
      <c r="AR476" s="147"/>
      <c r="AS476" s="209" t="s">
        <v>68</v>
      </c>
      <c r="AT476" s="223" t="str">
        <f>MONTH(B476)&amp;"/"&amp;YEAR(B476)</f>
        <v>1/2024</v>
      </c>
      <c r="AU476" s="223">
        <f>WEEKNUM(B476)-WEEKNUM(EOMONTH(B476,-1)+1)+1</f>
        <v>1</v>
      </c>
      <c r="AV476" s="209" t="str">
        <f>MONTH(R476)&amp;"/"&amp;YEAR(R476)</f>
        <v>1/2026</v>
      </c>
      <c r="AW476" s="209">
        <f>WEEKNUM(R476)-WEEKNUM(EOMONTH(R476,-1)+1)+1</f>
        <v>2</v>
      </c>
      <c r="AX476" s="209">
        <f>IF(BB476="S",IF(Q476="1. Aceitou o programa",R476-B476,0),0)</f>
        <v>739</v>
      </c>
      <c r="AY476" s="209">
        <f>IF(BB476="S",IF(AND(S476&lt;&gt;"",R476&lt;&gt;""),S476-R476,0),0)</f>
        <v>0</v>
      </c>
      <c r="AZ476" s="209">
        <f>IF(BB476="S",IF(Q476="1. Aceitou o programa",IF(OR(X476="Não se Aplica",X476=""),IF(OR(W476="Não se Aplica",W476=""),0,W476-V476),AVERAGE(X476-W476,W476-V476)),0),0)</f>
        <v>0</v>
      </c>
      <c r="BA476" s="209">
        <f>IF(BB476="S",IF(AND(Q476="1. Aceitou o programa",AH476="Realizada"),IFERROR(IF(AG476="",0,AG476-R476),0),0),0)</f>
        <v>0</v>
      </c>
      <c r="BB476" s="209" t="str">
        <f>_xlfn.XLOOKUP(U476,'Lista Suspensa'!$AA$20:$AA$23,'Lista Suspensa'!$AB$20:$AB$23,"N/A")</f>
        <v>S</v>
      </c>
    </row>
    <row r="477" spans="1:54" ht="12" customHeight="1">
      <c r="A477" s="151" t="s">
        <v>121</v>
      </c>
      <c r="B477" s="152">
        <v>45292</v>
      </c>
      <c r="C477" s="153" t="s">
        <v>122</v>
      </c>
      <c r="D477" s="153" t="s">
        <v>175</v>
      </c>
      <c r="E477" s="244">
        <v>95186514</v>
      </c>
      <c r="F477" s="144" t="s">
        <v>1076</v>
      </c>
      <c r="G477" s="230"/>
      <c r="H477" s="154">
        <v>32353</v>
      </c>
      <c r="I477" s="153">
        <v>37</v>
      </c>
      <c r="J477" s="148" t="s">
        <v>58</v>
      </c>
      <c r="K477" s="153" t="s">
        <v>59</v>
      </c>
      <c r="L477" s="153"/>
      <c r="M477" s="153"/>
      <c r="N477" s="153"/>
      <c r="O477" s="155">
        <v>11973220847</v>
      </c>
      <c r="P477" s="156" t="s">
        <v>60</v>
      </c>
      <c r="Q477" s="157" t="s">
        <v>110</v>
      </c>
      <c r="R477" s="158">
        <v>46031</v>
      </c>
      <c r="S477" s="159"/>
      <c r="T477" s="159" t="s">
        <v>62</v>
      </c>
      <c r="U477" s="159" t="s">
        <v>111</v>
      </c>
      <c r="V477" s="154">
        <v>46031</v>
      </c>
      <c r="W477" s="154" t="s">
        <v>126</v>
      </c>
      <c r="X477" s="154" t="s">
        <v>126</v>
      </c>
      <c r="Y477" s="160"/>
      <c r="Z477" s="160" t="s">
        <v>1077</v>
      </c>
      <c r="AA477" s="153">
        <v>131</v>
      </c>
      <c r="AB477" s="153">
        <v>1.77</v>
      </c>
      <c r="AC477" s="182">
        <f t="shared" si="16"/>
        <v>41.814293466117654</v>
      </c>
      <c r="AD477" s="153" t="str">
        <f t="shared" si="17"/>
        <v>OBESIDADE III</v>
      </c>
      <c r="AE477" s="233" t="s">
        <v>135</v>
      </c>
      <c r="AF477" s="153" t="s">
        <v>130</v>
      </c>
      <c r="AG477" s="159"/>
      <c r="AH477" s="153"/>
      <c r="AI477" s="161"/>
      <c r="AJ477" s="153"/>
      <c r="AK477" s="153"/>
      <c r="AL477" s="207" t="s">
        <v>131</v>
      </c>
      <c r="AM477" s="207"/>
      <c r="AN477" s="207"/>
      <c r="AO477" s="207" t="str">
        <f ca="1">IF(R477="","",IF(R477&gt;TODAY(),"0 meses",DATEDIF(R477,TODAY(),"m") &amp; " meses"))</f>
        <v>5 meses</v>
      </c>
      <c r="AP477" s="147" t="s">
        <v>67</v>
      </c>
      <c r="AQ477" s="147" t="s">
        <v>67</v>
      </c>
      <c r="AR477" s="147"/>
      <c r="AS477" s="209" t="s">
        <v>68</v>
      </c>
      <c r="AT477" s="223" t="str">
        <f>MONTH(B477)&amp;"/"&amp;YEAR(B477)</f>
        <v>1/2024</v>
      </c>
      <c r="AU477" s="223">
        <f>WEEKNUM(B477)-WEEKNUM(EOMONTH(B477,-1)+1)+1</f>
        <v>1</v>
      </c>
      <c r="AV477" s="209" t="str">
        <f>MONTH(R477)&amp;"/"&amp;YEAR(R477)</f>
        <v>1/2026</v>
      </c>
      <c r="AW477" s="209">
        <f>WEEKNUM(R477)-WEEKNUM(EOMONTH(R477,-1)+1)+1</f>
        <v>2</v>
      </c>
      <c r="AX477" s="209">
        <f>IF(BB477="S",IF(Q477="1. Aceitou o programa",R477-B477,0),0)</f>
        <v>739</v>
      </c>
      <c r="AY477" s="209">
        <f>IF(BB477="S",IF(AND(S477&lt;&gt;"",R477&lt;&gt;""),S477-R477,0),0)</f>
        <v>0</v>
      </c>
      <c r="AZ477" s="209">
        <f>IF(BB477="S",IF(Q477="1. Aceitou o programa",IF(OR(X477="Não se Aplica",X477=""),IF(OR(W477="Não se Aplica",W477=""),0,W477-V477),AVERAGE(X477-W477,W477-V477)),0),0)</f>
        <v>0</v>
      </c>
      <c r="BA477" s="209">
        <f>IF(BB477="S",IF(AND(Q477="1. Aceitou o programa",AH477="Realizada"),IFERROR(IF(AG477="",0,AG477-R477),0),0),0)</f>
        <v>0</v>
      </c>
      <c r="BB477" s="209" t="str">
        <f>_xlfn.XLOOKUP(U477,'Lista Suspensa'!$AA$20:$AA$23,'Lista Suspensa'!$AB$20:$AB$23,"N/A")</f>
        <v>S</v>
      </c>
    </row>
    <row r="478" spans="1:54" ht="12" customHeight="1">
      <c r="A478" s="151" t="s">
        <v>121</v>
      </c>
      <c r="B478" s="152">
        <v>45292</v>
      </c>
      <c r="C478" s="153" t="s">
        <v>122</v>
      </c>
      <c r="D478" s="153" t="s">
        <v>56</v>
      </c>
      <c r="E478" s="244">
        <v>78391317</v>
      </c>
      <c r="F478" s="144" t="s">
        <v>1078</v>
      </c>
      <c r="G478" s="230"/>
      <c r="H478" s="154">
        <v>25227</v>
      </c>
      <c r="I478" s="153">
        <v>57</v>
      </c>
      <c r="J478" s="148" t="s">
        <v>70</v>
      </c>
      <c r="K478" s="153"/>
      <c r="L478" s="153"/>
      <c r="M478" s="153"/>
      <c r="N478" s="153"/>
      <c r="O478" s="155" t="s">
        <v>1079</v>
      </c>
      <c r="P478" s="156" t="s">
        <v>60</v>
      </c>
      <c r="Q478" s="157" t="s">
        <v>110</v>
      </c>
      <c r="R478" s="158">
        <v>46031</v>
      </c>
      <c r="S478" s="159"/>
      <c r="T478" s="159" t="s">
        <v>62</v>
      </c>
      <c r="U478" s="159" t="s">
        <v>111</v>
      </c>
      <c r="V478" s="154">
        <v>46031</v>
      </c>
      <c r="W478" s="154" t="s">
        <v>126</v>
      </c>
      <c r="X478" s="154" t="s">
        <v>126</v>
      </c>
      <c r="Y478" s="160"/>
      <c r="Z478" s="160" t="s">
        <v>166</v>
      </c>
      <c r="AA478" s="153">
        <v>80.400000000000006</v>
      </c>
      <c r="AB478" s="153">
        <v>1.52</v>
      </c>
      <c r="AC478" s="182">
        <f t="shared" si="16"/>
        <v>34.799168975069257</v>
      </c>
      <c r="AD478" s="153" t="str">
        <f t="shared" si="17"/>
        <v>OBESIDADE I</v>
      </c>
      <c r="AE478" s="233" t="s">
        <v>135</v>
      </c>
      <c r="AF478" s="153" t="s">
        <v>130</v>
      </c>
      <c r="AG478" s="159"/>
      <c r="AH478" s="153"/>
      <c r="AI478" s="161"/>
      <c r="AJ478" s="153"/>
      <c r="AK478" s="153"/>
      <c r="AL478" s="207" t="s">
        <v>131</v>
      </c>
      <c r="AM478" s="207"/>
      <c r="AN478" s="207"/>
      <c r="AO478" s="207" t="str">
        <f ca="1">IF(R478="","",IF(R478&gt;TODAY(),"0 meses",DATEDIF(R478,TODAY(),"m") &amp; " meses"))</f>
        <v>5 meses</v>
      </c>
      <c r="AP478" s="147" t="s">
        <v>67</v>
      </c>
      <c r="AQ478" s="147" t="s">
        <v>67</v>
      </c>
      <c r="AR478" s="147"/>
      <c r="AS478" s="209" t="s">
        <v>68</v>
      </c>
      <c r="AT478" s="223" t="str">
        <f>MONTH(B478)&amp;"/"&amp;YEAR(B478)</f>
        <v>1/2024</v>
      </c>
      <c r="AU478" s="223">
        <f>WEEKNUM(B478)-WEEKNUM(EOMONTH(B478,-1)+1)+1</f>
        <v>1</v>
      </c>
      <c r="AV478" s="209" t="str">
        <f>MONTH(R478)&amp;"/"&amp;YEAR(R478)</f>
        <v>1/2026</v>
      </c>
      <c r="AW478" s="209">
        <f>WEEKNUM(R478)-WEEKNUM(EOMONTH(R478,-1)+1)+1</f>
        <v>2</v>
      </c>
      <c r="AX478" s="209">
        <f>IF(BB478="S",IF(Q478="1. Aceitou o programa",R478-B478,0),0)</f>
        <v>739</v>
      </c>
      <c r="AY478" s="209">
        <f>IF(BB478="S",IF(AND(S478&lt;&gt;"",R478&lt;&gt;""),S478-R478,0),0)</f>
        <v>0</v>
      </c>
      <c r="AZ478" s="209">
        <f>IF(BB478="S",IF(Q478="1. Aceitou o programa",IF(OR(X478="Não se Aplica",X478=""),IF(OR(W478="Não se Aplica",W478=""),0,W478-V478),AVERAGE(X478-W478,W478-V478)),0),0)</f>
        <v>0</v>
      </c>
      <c r="BA478" s="209">
        <f>IF(BB478="S",IF(AND(Q478="1. Aceitou o programa",AH478="Realizada"),IFERROR(IF(AG478="",0,AG478-R478),0),0),0)</f>
        <v>0</v>
      </c>
      <c r="BB478" s="209" t="str">
        <f>_xlfn.XLOOKUP(U478,'Lista Suspensa'!$AA$20:$AA$23,'Lista Suspensa'!$AB$20:$AB$23,"N/A")</f>
        <v>S</v>
      </c>
    </row>
    <row r="479" spans="1:54" ht="12" customHeight="1">
      <c r="A479" s="151" t="s">
        <v>121</v>
      </c>
      <c r="B479" s="152">
        <v>45292</v>
      </c>
      <c r="C479" s="153" t="s">
        <v>122</v>
      </c>
      <c r="D479" s="153" t="s">
        <v>56</v>
      </c>
      <c r="E479" s="244">
        <v>81642732</v>
      </c>
      <c r="F479" s="144" t="s">
        <v>1080</v>
      </c>
      <c r="G479" s="230"/>
      <c r="H479" s="154">
        <v>36263</v>
      </c>
      <c r="I479" s="153">
        <v>27</v>
      </c>
      <c r="J479" s="148" t="s">
        <v>70</v>
      </c>
      <c r="K479" s="153"/>
      <c r="L479" s="153"/>
      <c r="M479" s="153"/>
      <c r="N479" s="153"/>
      <c r="O479" s="155" t="s">
        <v>1081</v>
      </c>
      <c r="P479" s="156" t="s">
        <v>60</v>
      </c>
      <c r="Q479" s="157" t="s">
        <v>110</v>
      </c>
      <c r="R479" s="158">
        <v>46031</v>
      </c>
      <c r="S479" s="159"/>
      <c r="T479" s="159" t="s">
        <v>62</v>
      </c>
      <c r="U479" s="159" t="s">
        <v>111</v>
      </c>
      <c r="V479" s="154">
        <v>46031</v>
      </c>
      <c r="W479" s="154" t="s">
        <v>126</v>
      </c>
      <c r="X479" s="154" t="s">
        <v>126</v>
      </c>
      <c r="Y479" s="160"/>
      <c r="Z479" s="160" t="s">
        <v>65</v>
      </c>
      <c r="AA479" s="153">
        <v>126</v>
      </c>
      <c r="AB479" s="153">
        <v>1.63</v>
      </c>
      <c r="AC479" s="182">
        <f t="shared" si="16"/>
        <v>47.423689261921794</v>
      </c>
      <c r="AD479" s="153" t="str">
        <f t="shared" si="17"/>
        <v>OBESIDADE III</v>
      </c>
      <c r="AE479" s="233" t="s">
        <v>135</v>
      </c>
      <c r="AF479" s="153" t="s">
        <v>130</v>
      </c>
      <c r="AG479" s="159"/>
      <c r="AH479" s="153"/>
      <c r="AI479" s="161"/>
      <c r="AJ479" s="153"/>
      <c r="AK479" s="153"/>
      <c r="AL479" s="207" t="s">
        <v>131</v>
      </c>
      <c r="AM479" s="207"/>
      <c r="AN479" s="207"/>
      <c r="AO479" s="207" t="str">
        <f ca="1">IF(R479="","",IF(R479&gt;TODAY(),"0 meses",DATEDIF(R479,TODAY(),"m") &amp; " meses"))</f>
        <v>5 meses</v>
      </c>
      <c r="AP479" s="147" t="s">
        <v>67</v>
      </c>
      <c r="AQ479" s="147" t="s">
        <v>67</v>
      </c>
      <c r="AR479" s="147"/>
      <c r="AS479" s="209" t="s">
        <v>68</v>
      </c>
      <c r="AT479" s="223" t="str">
        <f>MONTH(B479)&amp;"/"&amp;YEAR(B479)</f>
        <v>1/2024</v>
      </c>
      <c r="AU479" s="223">
        <f>WEEKNUM(B479)-WEEKNUM(EOMONTH(B479,-1)+1)+1</f>
        <v>1</v>
      </c>
      <c r="AV479" s="209" t="str">
        <f>MONTH(R479)&amp;"/"&amp;YEAR(R479)</f>
        <v>1/2026</v>
      </c>
      <c r="AW479" s="209">
        <f>WEEKNUM(R479)-WEEKNUM(EOMONTH(R479,-1)+1)+1</f>
        <v>2</v>
      </c>
      <c r="AX479" s="209">
        <f>IF(BB479="S",IF(Q479="1. Aceitou o programa",R479-B479,0),0)</f>
        <v>739</v>
      </c>
      <c r="AY479" s="209">
        <f>IF(BB479="S",IF(AND(S479&lt;&gt;"",R479&lt;&gt;""),S479-R479,0),0)</f>
        <v>0</v>
      </c>
      <c r="AZ479" s="209">
        <f>IF(BB479="S",IF(Q479="1. Aceitou o programa",IF(OR(X479="Não se Aplica",X479=""),IF(OR(W479="Não se Aplica",W479=""),0,W479-V479),AVERAGE(X479-W479,W479-V479)),0),0)</f>
        <v>0</v>
      </c>
      <c r="BA479" s="209">
        <f>IF(BB479="S",IF(AND(Q479="1. Aceitou o programa",AH479="Realizada"),IFERROR(IF(AG479="",0,AG479-R479),0),0),0)</f>
        <v>0</v>
      </c>
      <c r="BB479" s="209" t="str">
        <f>_xlfn.XLOOKUP(U479,'Lista Suspensa'!$AA$20:$AA$23,'Lista Suspensa'!$AB$20:$AB$23,"N/A")</f>
        <v>S</v>
      </c>
    </row>
    <row r="480" spans="1:54" ht="12" customHeight="1">
      <c r="A480" s="151" t="s">
        <v>121</v>
      </c>
      <c r="B480" s="152">
        <v>45292</v>
      </c>
      <c r="C480" s="153" t="s">
        <v>122</v>
      </c>
      <c r="D480" s="153" t="s">
        <v>56</v>
      </c>
      <c r="E480" s="244">
        <v>328533491</v>
      </c>
      <c r="F480" s="144" t="s">
        <v>1082</v>
      </c>
      <c r="G480" s="230"/>
      <c r="H480" s="154">
        <v>38594</v>
      </c>
      <c r="I480" s="153">
        <v>20</v>
      </c>
      <c r="J480" s="148" t="s">
        <v>58</v>
      </c>
      <c r="K480" s="153"/>
      <c r="L480" s="153"/>
      <c r="M480" s="153"/>
      <c r="N480" s="153"/>
      <c r="O480" s="155" t="s">
        <v>1083</v>
      </c>
      <c r="P480" s="156" t="s">
        <v>60</v>
      </c>
      <c r="Q480" s="157" t="s">
        <v>110</v>
      </c>
      <c r="R480" s="158">
        <v>46031</v>
      </c>
      <c r="S480" s="159"/>
      <c r="T480" s="159" t="s">
        <v>62</v>
      </c>
      <c r="U480" s="159" t="s">
        <v>111</v>
      </c>
      <c r="V480" s="154">
        <v>46031</v>
      </c>
      <c r="W480" s="154" t="s">
        <v>126</v>
      </c>
      <c r="X480" s="154" t="s">
        <v>126</v>
      </c>
      <c r="Y480" s="160"/>
      <c r="Z480" s="160" t="s">
        <v>65</v>
      </c>
      <c r="AA480" s="153">
        <v>98</v>
      </c>
      <c r="AB480" s="153">
        <v>1.7</v>
      </c>
      <c r="AC480" s="182">
        <f t="shared" si="16"/>
        <v>33.910034602076131</v>
      </c>
      <c r="AD480" s="153" t="str">
        <f t="shared" si="17"/>
        <v>OBESIDADE I</v>
      </c>
      <c r="AE480" s="233" t="s">
        <v>135</v>
      </c>
      <c r="AF480" s="153" t="s">
        <v>130</v>
      </c>
      <c r="AG480" s="159"/>
      <c r="AH480" s="153"/>
      <c r="AI480" s="161"/>
      <c r="AJ480" s="153"/>
      <c r="AK480" s="153"/>
      <c r="AL480" s="207" t="s">
        <v>131</v>
      </c>
      <c r="AM480" s="207"/>
      <c r="AN480" s="207"/>
      <c r="AO480" s="207" t="str">
        <f ca="1">IF(R480="","",IF(R480&gt;TODAY(),"0 meses",DATEDIF(R480,TODAY(),"m") &amp; " meses"))</f>
        <v>5 meses</v>
      </c>
      <c r="AP480" s="147" t="s">
        <v>67</v>
      </c>
      <c r="AQ480" s="147" t="s">
        <v>67</v>
      </c>
      <c r="AR480" s="147"/>
      <c r="AS480" s="209" t="s">
        <v>68</v>
      </c>
      <c r="AT480" s="223" t="str">
        <f>MONTH(B480)&amp;"/"&amp;YEAR(B480)</f>
        <v>1/2024</v>
      </c>
      <c r="AU480" s="223">
        <f>WEEKNUM(B480)-WEEKNUM(EOMONTH(B480,-1)+1)+1</f>
        <v>1</v>
      </c>
      <c r="AV480" s="209" t="str">
        <f>MONTH(R480)&amp;"/"&amp;YEAR(R480)</f>
        <v>1/2026</v>
      </c>
      <c r="AW480" s="209">
        <f>WEEKNUM(R480)-WEEKNUM(EOMONTH(R480,-1)+1)+1</f>
        <v>2</v>
      </c>
      <c r="AX480" s="209">
        <f>IF(BB480="S",IF(Q480="1. Aceitou o programa",R480-B480,0),0)</f>
        <v>739</v>
      </c>
      <c r="AY480" s="209">
        <f>IF(BB480="S",IF(AND(S480&lt;&gt;"",R480&lt;&gt;""),S480-R480,0),0)</f>
        <v>0</v>
      </c>
      <c r="AZ480" s="209">
        <f>IF(BB480="S",IF(Q480="1. Aceitou o programa",IF(OR(X480="Não se Aplica",X480=""),IF(OR(W480="Não se Aplica",W480=""),0,W480-V480),AVERAGE(X480-W480,W480-V480)),0),0)</f>
        <v>0</v>
      </c>
      <c r="BA480" s="209">
        <f>IF(BB480="S",IF(AND(Q480="1. Aceitou o programa",AH480="Realizada"),IFERROR(IF(AG480="",0,AG480-R480),0),0),0)</f>
        <v>0</v>
      </c>
      <c r="BB480" s="209" t="str">
        <f>_xlfn.XLOOKUP(U480,'Lista Suspensa'!$AA$20:$AA$23,'Lista Suspensa'!$AB$20:$AB$23,"N/A")</f>
        <v>S</v>
      </c>
    </row>
    <row r="481" spans="1:54" ht="12" customHeight="1">
      <c r="A481" s="151" t="s">
        <v>54</v>
      </c>
      <c r="B481" s="152">
        <v>46027</v>
      </c>
      <c r="C481" s="153" t="s">
        <v>297</v>
      </c>
      <c r="D481" s="153" t="s">
        <v>455</v>
      </c>
      <c r="E481" s="244">
        <v>78115063</v>
      </c>
      <c r="F481" s="144" t="s">
        <v>1084</v>
      </c>
      <c r="G481" s="230"/>
      <c r="H481" s="154">
        <v>33721</v>
      </c>
      <c r="I481" s="153">
        <v>34</v>
      </c>
      <c r="J481" s="148" t="s">
        <v>70</v>
      </c>
      <c r="K481" s="153"/>
      <c r="L481" s="153"/>
      <c r="M481" s="153"/>
      <c r="N481" s="153">
        <v>300</v>
      </c>
      <c r="O481" s="155" t="s">
        <v>1085</v>
      </c>
      <c r="P481" s="156" t="s">
        <v>60</v>
      </c>
      <c r="Q481" s="157" t="s">
        <v>110</v>
      </c>
      <c r="R481" s="158">
        <v>46034</v>
      </c>
      <c r="S481" s="159"/>
      <c r="T481" s="159" t="s">
        <v>62</v>
      </c>
      <c r="U481" s="159" t="s">
        <v>111</v>
      </c>
      <c r="V481" s="154">
        <v>46034</v>
      </c>
      <c r="W481" s="154" t="s">
        <v>126</v>
      </c>
      <c r="X481" s="154" t="s">
        <v>126</v>
      </c>
      <c r="Y481" s="160" t="s">
        <v>578</v>
      </c>
      <c r="Z481" s="160" t="s">
        <v>128</v>
      </c>
      <c r="AA481" s="153">
        <v>80</v>
      </c>
      <c r="AB481" s="153">
        <v>1.67</v>
      </c>
      <c r="AC481" s="182">
        <f t="shared" si="16"/>
        <v>28.685144680698485</v>
      </c>
      <c r="AD481" s="153" t="str">
        <f t="shared" si="17"/>
        <v>SOBREPESO</v>
      </c>
      <c r="AE481" s="233" t="s">
        <v>135</v>
      </c>
      <c r="AF481" s="153" t="s">
        <v>161</v>
      </c>
      <c r="AG481" s="159" t="s">
        <v>1086</v>
      </c>
      <c r="AH481" s="153"/>
      <c r="AI481" s="161"/>
      <c r="AJ481" s="153"/>
      <c r="AK481" s="153"/>
      <c r="AL481" s="207" t="s">
        <v>131</v>
      </c>
      <c r="AM481" s="207"/>
      <c r="AN481" s="207"/>
      <c r="AO481" s="207" t="str">
        <f ca="1">IF(R481="","",IF(R481&gt;TODAY(),"0 meses",DATEDIF(R481,TODAY(),"m") &amp; " meses"))</f>
        <v>4 meses</v>
      </c>
      <c r="AP481" s="147" t="s">
        <v>67</v>
      </c>
      <c r="AQ481" s="147" t="s">
        <v>67</v>
      </c>
      <c r="AR481" s="147"/>
      <c r="AS481" s="209" t="s">
        <v>68</v>
      </c>
      <c r="AT481" s="223" t="str">
        <f>MONTH(B481)&amp;"/"&amp;YEAR(B481)</f>
        <v>1/2026</v>
      </c>
      <c r="AU481" s="223">
        <f>WEEKNUM(B481)-WEEKNUM(EOMONTH(B481,-1)+1)+1</f>
        <v>2</v>
      </c>
      <c r="AV481" s="209" t="str">
        <f>MONTH(R481)&amp;"/"&amp;YEAR(R481)</f>
        <v>1/2026</v>
      </c>
      <c r="AW481" s="209">
        <f>WEEKNUM(R481)-WEEKNUM(EOMONTH(R481,-1)+1)+1</f>
        <v>3</v>
      </c>
      <c r="AX481" s="209">
        <f>IF(BB481="S",IF(Q481="1. Aceitou o programa",R481-B481,0),0)</f>
        <v>7</v>
      </c>
      <c r="AY481" s="209">
        <f>IF(BB481="S",IF(AND(S481&lt;&gt;"",R481&lt;&gt;""),S481-R481,0),0)</f>
        <v>0</v>
      </c>
      <c r="AZ481" s="209">
        <f>IF(BB481="S",IF(Q481="1. Aceitou o programa",IF(OR(X481="Não se Aplica",X481=""),IF(OR(W481="Não se Aplica",W481=""),0,W481-V481),AVERAGE(X481-W481,W481-V481)),0),0)</f>
        <v>0</v>
      </c>
      <c r="BA481" s="209">
        <f>IF(BB481="S",IF(AND(Q481="1. Aceitou o programa",AH481="Realizada"),IFERROR(IF(AG481="",0,AG481-R481),0),0),0)</f>
        <v>0</v>
      </c>
      <c r="BB481" s="209" t="str">
        <f>_xlfn.XLOOKUP(U481,'Lista Suspensa'!$AA$20:$AA$23,'Lista Suspensa'!$AB$20:$AB$23,"N/A")</f>
        <v>S</v>
      </c>
    </row>
    <row r="482" spans="1:54" ht="12" customHeight="1">
      <c r="A482" s="151" t="s">
        <v>54</v>
      </c>
      <c r="B482" s="152">
        <v>46083</v>
      </c>
      <c r="C482" s="153" t="s">
        <v>55</v>
      </c>
      <c r="D482" s="153" t="s">
        <v>56</v>
      </c>
      <c r="E482" s="244">
        <v>89293144</v>
      </c>
      <c r="F482" s="144" t="s">
        <v>1087</v>
      </c>
      <c r="G482" s="230"/>
      <c r="H482" s="154">
        <v>28492</v>
      </c>
      <c r="I482" s="153">
        <v>48</v>
      </c>
      <c r="J482" s="148" t="s">
        <v>70</v>
      </c>
      <c r="K482" s="153" t="s">
        <v>101</v>
      </c>
      <c r="L482" s="153"/>
      <c r="M482" s="153"/>
      <c r="N482" s="153"/>
      <c r="O482" s="155" t="s">
        <v>1088</v>
      </c>
      <c r="P482" s="156" t="s">
        <v>60</v>
      </c>
      <c r="Q482" s="157" t="s">
        <v>110</v>
      </c>
      <c r="R482" s="158">
        <v>46034</v>
      </c>
      <c r="S482" s="159"/>
      <c r="T482" s="159" t="s">
        <v>62</v>
      </c>
      <c r="U482" s="159" t="s">
        <v>111</v>
      </c>
      <c r="V482" s="154">
        <v>46034</v>
      </c>
      <c r="W482" s="154" t="s">
        <v>126</v>
      </c>
      <c r="X482" s="154" t="s">
        <v>126</v>
      </c>
      <c r="Y482" s="160"/>
      <c r="Z482" s="160" t="s">
        <v>128</v>
      </c>
      <c r="AA482" s="153">
        <v>69</v>
      </c>
      <c r="AB482" s="153">
        <v>1.6</v>
      </c>
      <c r="AC482" s="182">
        <f t="shared" si="16"/>
        <v>26.953124999999996</v>
      </c>
      <c r="AD482" s="153" t="str">
        <f t="shared" si="17"/>
        <v>SOBREPESO</v>
      </c>
      <c r="AE482" s="233" t="s">
        <v>135</v>
      </c>
      <c r="AF482" s="153" t="s">
        <v>161</v>
      </c>
      <c r="AG482" s="159" t="s">
        <v>1089</v>
      </c>
      <c r="AH482" s="153"/>
      <c r="AI482" s="161"/>
      <c r="AJ482" s="153"/>
      <c r="AK482" s="153"/>
      <c r="AL482" s="207" t="s">
        <v>131</v>
      </c>
      <c r="AM482" s="207"/>
      <c r="AN482" s="207"/>
      <c r="AO482" s="207" t="str">
        <f ca="1">IF(R482="","",IF(R482&gt;TODAY(),"0 meses",DATEDIF(R482,TODAY(),"m") &amp; " meses"))</f>
        <v>4 meses</v>
      </c>
      <c r="AP482" s="147" t="s">
        <v>67</v>
      </c>
      <c r="AQ482" s="147" t="s">
        <v>67</v>
      </c>
      <c r="AR482" s="147"/>
      <c r="AS482" s="209" t="s">
        <v>68</v>
      </c>
      <c r="AT482" s="223" t="str">
        <f>MONTH(B482)&amp;"/"&amp;YEAR(B482)</f>
        <v>3/2026</v>
      </c>
      <c r="AU482" s="223">
        <f>WEEKNUM(B482)-WEEKNUM(EOMONTH(B482,-1)+1)+1</f>
        <v>1</v>
      </c>
      <c r="AV482" s="209" t="str">
        <f>MONTH(R482)&amp;"/"&amp;YEAR(R482)</f>
        <v>1/2026</v>
      </c>
      <c r="AW482" s="209">
        <f>WEEKNUM(R482)-WEEKNUM(EOMONTH(R482,-1)+1)+1</f>
        <v>3</v>
      </c>
      <c r="AX482" s="209">
        <f>IF(BB482="S",IF(Q482="1. Aceitou o programa",R482-B482,0),0)</f>
        <v>-49</v>
      </c>
      <c r="AY482" s="209">
        <f>IF(BB482="S",IF(AND(S482&lt;&gt;"",R482&lt;&gt;""),S482-R482,0),0)</f>
        <v>0</v>
      </c>
      <c r="AZ482" s="209">
        <f>IF(BB482="S",IF(Q482="1. Aceitou o programa",IF(OR(X482="Não se Aplica",X482=""),IF(OR(W482="Não se Aplica",W482=""),0,W482-V482),AVERAGE(X482-W482,W482-V482)),0),0)</f>
        <v>0</v>
      </c>
      <c r="BA482" s="209">
        <f>IF(BB482="S",IF(AND(Q482="1. Aceitou o programa",AH482="Realizada"),IFERROR(IF(AG482="",0,AG482-R482),0),0),0)</f>
        <v>0</v>
      </c>
      <c r="BB482" s="209" t="str">
        <f>_xlfn.XLOOKUP(U482,'Lista Suspensa'!$AA$20:$AA$23,'Lista Suspensa'!$AB$20:$AB$23,"N/A")</f>
        <v>S</v>
      </c>
    </row>
    <row r="483" spans="1:54" ht="12" customHeight="1">
      <c r="A483" s="151" t="s">
        <v>121</v>
      </c>
      <c r="B483" s="152">
        <v>45292</v>
      </c>
      <c r="C483" s="153" t="s">
        <v>122</v>
      </c>
      <c r="D483" s="153" t="s">
        <v>274</v>
      </c>
      <c r="E483" s="244">
        <v>979471095</v>
      </c>
      <c r="F483" s="144" t="s">
        <v>1090</v>
      </c>
      <c r="G483" s="230"/>
      <c r="H483" s="154">
        <v>29109</v>
      </c>
      <c r="I483" s="153">
        <v>46</v>
      </c>
      <c r="J483" s="148" t="s">
        <v>70</v>
      </c>
      <c r="K483" s="153" t="s">
        <v>101</v>
      </c>
      <c r="L483" s="153"/>
      <c r="M483" s="153"/>
      <c r="N483" s="153"/>
      <c r="O483" s="155">
        <v>21979606874</v>
      </c>
      <c r="P483" s="156" t="s">
        <v>60</v>
      </c>
      <c r="Q483" s="157" t="s">
        <v>110</v>
      </c>
      <c r="R483" s="158">
        <v>46034</v>
      </c>
      <c r="S483" s="159"/>
      <c r="T483" s="159" t="s">
        <v>62</v>
      </c>
      <c r="U483" s="159" t="s">
        <v>111</v>
      </c>
      <c r="V483" s="154">
        <v>46034</v>
      </c>
      <c r="W483" s="154" t="s">
        <v>126</v>
      </c>
      <c r="X483" s="154" t="s">
        <v>126</v>
      </c>
      <c r="Y483" s="160" t="s">
        <v>1091</v>
      </c>
      <c r="Z483" s="160" t="s">
        <v>65</v>
      </c>
      <c r="AA483" s="153">
        <v>71</v>
      </c>
      <c r="AB483" s="153">
        <v>1.48</v>
      </c>
      <c r="AC483" s="182">
        <f t="shared" si="16"/>
        <v>32.414170927684445</v>
      </c>
      <c r="AD483" s="153" t="str">
        <f t="shared" si="17"/>
        <v>OBESIDADE I</v>
      </c>
      <c r="AE483" s="233" t="s">
        <v>1092</v>
      </c>
      <c r="AF483" s="153" t="s">
        <v>130</v>
      </c>
      <c r="AG483" s="159"/>
      <c r="AH483" s="153"/>
      <c r="AI483" s="161"/>
      <c r="AJ483" s="153"/>
      <c r="AK483" s="153"/>
      <c r="AL483" s="207" t="s">
        <v>131</v>
      </c>
      <c r="AM483" s="207" t="s">
        <v>86</v>
      </c>
      <c r="AN483" s="207"/>
      <c r="AO483" s="207" t="str">
        <f ca="1">IF(R483="","",IF(R483&gt;TODAY(),"0 meses",DATEDIF(R483,TODAY(),"m") &amp; " meses"))</f>
        <v>4 meses</v>
      </c>
      <c r="AP483" s="147" t="s">
        <v>67</v>
      </c>
      <c r="AQ483" s="147" t="s">
        <v>67</v>
      </c>
      <c r="AR483" s="147"/>
      <c r="AS483" s="209" t="s">
        <v>68</v>
      </c>
      <c r="AT483" s="223" t="str">
        <f>MONTH(B483)&amp;"/"&amp;YEAR(B483)</f>
        <v>1/2024</v>
      </c>
      <c r="AU483" s="223">
        <f>WEEKNUM(B483)-WEEKNUM(EOMONTH(B483,-1)+1)+1</f>
        <v>1</v>
      </c>
      <c r="AV483" s="209" t="str">
        <f>MONTH(R483)&amp;"/"&amp;YEAR(R483)</f>
        <v>1/2026</v>
      </c>
      <c r="AW483" s="209">
        <f>WEEKNUM(R483)-WEEKNUM(EOMONTH(R483,-1)+1)+1</f>
        <v>3</v>
      </c>
      <c r="AX483" s="209">
        <f>IF(BB483="S",IF(Q483="1. Aceitou o programa",R483-B483,0),0)</f>
        <v>742</v>
      </c>
      <c r="AY483" s="209">
        <f>IF(BB483="S",IF(AND(S483&lt;&gt;"",R483&lt;&gt;""),S483-R483,0),0)</f>
        <v>0</v>
      </c>
      <c r="AZ483" s="209">
        <f>IF(BB483="S",IF(Q483="1. Aceitou o programa",IF(OR(X483="Não se Aplica",X483=""),IF(OR(W483="Não se Aplica",W483=""),0,W483-V483),AVERAGE(X483-W483,W483-V483)),0),0)</f>
        <v>0</v>
      </c>
      <c r="BA483" s="209">
        <f>IF(BB483="S",IF(AND(Q483="1. Aceitou o programa",AH483="Realizada"),IFERROR(IF(AG483="",0,AG483-R483),0),0),0)</f>
        <v>0</v>
      </c>
      <c r="BB483" s="209" t="str">
        <f>_xlfn.XLOOKUP(U483,'Lista Suspensa'!$AA$20:$AA$23,'Lista Suspensa'!$AB$20:$AB$23,"N/A")</f>
        <v>S</v>
      </c>
    </row>
    <row r="484" spans="1:54" ht="12" customHeight="1">
      <c r="A484" s="151" t="s">
        <v>121</v>
      </c>
      <c r="B484" s="152">
        <v>45292</v>
      </c>
      <c r="C484" s="153" t="s">
        <v>122</v>
      </c>
      <c r="D484" s="153" t="s">
        <v>56</v>
      </c>
      <c r="E484" s="244">
        <v>93082338</v>
      </c>
      <c r="F484" s="144" t="s">
        <v>1093</v>
      </c>
      <c r="G484" s="230"/>
      <c r="H484" s="154">
        <v>31185</v>
      </c>
      <c r="I484" s="153">
        <v>41</v>
      </c>
      <c r="J484" s="148" t="s">
        <v>70</v>
      </c>
      <c r="K484" s="153" t="s">
        <v>101</v>
      </c>
      <c r="L484" s="153"/>
      <c r="M484" s="153"/>
      <c r="N484" s="153"/>
      <c r="O484" s="155" t="s">
        <v>1094</v>
      </c>
      <c r="P484" s="156" t="s">
        <v>60</v>
      </c>
      <c r="Q484" s="157" t="s">
        <v>110</v>
      </c>
      <c r="R484" s="158">
        <v>46034</v>
      </c>
      <c r="S484" s="159"/>
      <c r="T484" s="159" t="s">
        <v>62</v>
      </c>
      <c r="U484" s="159" t="s">
        <v>111</v>
      </c>
      <c r="V484" s="154">
        <v>46034</v>
      </c>
      <c r="W484" s="154" t="s">
        <v>126</v>
      </c>
      <c r="X484" s="154" t="s">
        <v>126</v>
      </c>
      <c r="Y484" s="160"/>
      <c r="Z484" s="160" t="s">
        <v>201</v>
      </c>
      <c r="AA484" s="153">
        <v>166.8</v>
      </c>
      <c r="AB484" s="153">
        <v>1.82</v>
      </c>
      <c r="AC484" s="182">
        <f t="shared" si="16"/>
        <v>50.356237169423984</v>
      </c>
      <c r="AD484" s="153" t="str">
        <f t="shared" si="17"/>
        <v>OBESIDADE III</v>
      </c>
      <c r="AE484" s="233" t="s">
        <v>135</v>
      </c>
      <c r="AF484" s="153" t="s">
        <v>130</v>
      </c>
      <c r="AG484" s="159"/>
      <c r="AH484" s="153"/>
      <c r="AI484" s="161"/>
      <c r="AJ484" s="153"/>
      <c r="AK484" s="153"/>
      <c r="AL484" s="207" t="s">
        <v>143</v>
      </c>
      <c r="AM484" s="207"/>
      <c r="AN484" s="207"/>
      <c r="AO484" s="207" t="str">
        <f ca="1">IF(R484="","",IF(R484&gt;TODAY(),"0 meses",DATEDIF(R484,TODAY(),"m") &amp; " meses"))</f>
        <v>4 meses</v>
      </c>
      <c r="AP484" s="147" t="s">
        <v>67</v>
      </c>
      <c r="AQ484" s="147" t="s">
        <v>67</v>
      </c>
      <c r="AR484" s="147"/>
      <c r="AS484" s="209" t="s">
        <v>68</v>
      </c>
      <c r="AT484" s="223" t="str">
        <f>MONTH(B484)&amp;"/"&amp;YEAR(B484)</f>
        <v>1/2024</v>
      </c>
      <c r="AU484" s="223">
        <f>WEEKNUM(B484)-WEEKNUM(EOMONTH(B484,-1)+1)+1</f>
        <v>1</v>
      </c>
      <c r="AV484" s="209" t="str">
        <f>MONTH(R484)&amp;"/"&amp;YEAR(R484)</f>
        <v>1/2026</v>
      </c>
      <c r="AW484" s="209">
        <f>WEEKNUM(R484)-WEEKNUM(EOMONTH(R484,-1)+1)+1</f>
        <v>3</v>
      </c>
      <c r="AX484" s="209">
        <f>IF(BB484="S",IF(Q484="1. Aceitou o programa",R484-B484,0),0)</f>
        <v>742</v>
      </c>
      <c r="AY484" s="209">
        <f>IF(BB484="S",IF(AND(S484&lt;&gt;"",R484&lt;&gt;""),S484-R484,0),0)</f>
        <v>0</v>
      </c>
      <c r="AZ484" s="209">
        <f>IF(BB484="S",IF(Q484="1. Aceitou o programa",IF(OR(X484="Não se Aplica",X484=""),IF(OR(W484="Não se Aplica",W484=""),0,W484-V484),AVERAGE(X484-W484,W484-V484)),0),0)</f>
        <v>0</v>
      </c>
      <c r="BA484" s="209">
        <f>IF(BB484="S",IF(AND(Q484="1. Aceitou o programa",AH484="Realizada"),IFERROR(IF(AG484="",0,AG484-R484),0),0),0)</f>
        <v>0</v>
      </c>
      <c r="BB484" s="209" t="str">
        <f>_xlfn.XLOOKUP(U484,'Lista Suspensa'!$AA$20:$AA$23,'Lista Suspensa'!$AB$20:$AB$23,"N/A")</f>
        <v>S</v>
      </c>
    </row>
    <row r="485" spans="1:54" ht="12" customHeight="1">
      <c r="A485" s="151" t="s">
        <v>121</v>
      </c>
      <c r="B485" s="152">
        <v>45292</v>
      </c>
      <c r="C485" s="153" t="s">
        <v>122</v>
      </c>
      <c r="D485" s="153" t="s">
        <v>56</v>
      </c>
      <c r="E485" s="244">
        <v>89015455</v>
      </c>
      <c r="F485" s="144" t="s">
        <v>1095</v>
      </c>
      <c r="G485" s="230"/>
      <c r="H485" s="154">
        <v>25752</v>
      </c>
      <c r="I485" s="153">
        <v>55</v>
      </c>
      <c r="J485" s="148" t="s">
        <v>70</v>
      </c>
      <c r="K485" s="153" t="s">
        <v>59</v>
      </c>
      <c r="L485" s="153"/>
      <c r="M485" s="153"/>
      <c r="N485" s="153"/>
      <c r="O485" s="155" t="s">
        <v>1096</v>
      </c>
      <c r="P485" s="156" t="s">
        <v>60</v>
      </c>
      <c r="Q485" s="157" t="s">
        <v>110</v>
      </c>
      <c r="R485" s="158">
        <v>46034</v>
      </c>
      <c r="S485" s="159"/>
      <c r="T485" s="159" t="s">
        <v>62</v>
      </c>
      <c r="U485" s="159" t="s">
        <v>111</v>
      </c>
      <c r="V485" s="154">
        <v>46034</v>
      </c>
      <c r="W485" s="154" t="s">
        <v>126</v>
      </c>
      <c r="X485" s="154" t="s">
        <v>126</v>
      </c>
      <c r="Y485" s="160" t="s">
        <v>1097</v>
      </c>
      <c r="Z485" s="160" t="s">
        <v>166</v>
      </c>
      <c r="AA485" s="153">
        <v>79</v>
      </c>
      <c r="AB485" s="153">
        <v>1.57</v>
      </c>
      <c r="AC485" s="182">
        <f t="shared" si="16"/>
        <v>32.049981743681286</v>
      </c>
      <c r="AD485" s="153" t="str">
        <f t="shared" si="17"/>
        <v>OBESIDADE I</v>
      </c>
      <c r="AE485" s="233" t="s">
        <v>135</v>
      </c>
      <c r="AF485" s="153" t="s">
        <v>130</v>
      </c>
      <c r="AG485" s="159"/>
      <c r="AH485" s="153"/>
      <c r="AI485" s="161"/>
      <c r="AJ485" s="153"/>
      <c r="AK485" s="153"/>
      <c r="AL485" s="207" t="s">
        <v>131</v>
      </c>
      <c r="AM485" s="207"/>
      <c r="AN485" s="207"/>
      <c r="AO485" s="207" t="str">
        <f ca="1">IF(R485="","",IF(R485&gt;TODAY(),"0 meses",DATEDIF(R485,TODAY(),"m") &amp; " meses"))</f>
        <v>4 meses</v>
      </c>
      <c r="AP485" s="147" t="s">
        <v>67</v>
      </c>
      <c r="AQ485" s="147" t="s">
        <v>67</v>
      </c>
      <c r="AR485" s="147"/>
      <c r="AS485" s="209" t="s">
        <v>68</v>
      </c>
      <c r="AT485" s="223" t="str">
        <f>MONTH(B485)&amp;"/"&amp;YEAR(B485)</f>
        <v>1/2024</v>
      </c>
      <c r="AU485" s="223">
        <f>WEEKNUM(B485)-WEEKNUM(EOMONTH(B485,-1)+1)+1</f>
        <v>1</v>
      </c>
      <c r="AV485" s="209" t="str">
        <f>MONTH(R485)&amp;"/"&amp;YEAR(R485)</f>
        <v>1/2026</v>
      </c>
      <c r="AW485" s="209">
        <f>WEEKNUM(R485)-WEEKNUM(EOMONTH(R485,-1)+1)+1</f>
        <v>3</v>
      </c>
      <c r="AX485" s="209">
        <f>IF(BB485="S",IF(Q485="1. Aceitou o programa",R485-B485,0),0)</f>
        <v>742</v>
      </c>
      <c r="AY485" s="209">
        <f>IF(BB485="S",IF(AND(S485&lt;&gt;"",R485&lt;&gt;""),S485-R485,0),0)</f>
        <v>0</v>
      </c>
      <c r="AZ485" s="209">
        <f>IF(BB485="S",IF(Q485="1. Aceitou o programa",IF(OR(X485="Não se Aplica",X485=""),IF(OR(W485="Não se Aplica",W485=""),0,W485-V485),AVERAGE(X485-W485,W485-V485)),0),0)</f>
        <v>0</v>
      </c>
      <c r="BA485" s="209">
        <f>IF(BB485="S",IF(AND(Q485="1. Aceitou o programa",AH485="Realizada"),IFERROR(IF(AG485="",0,AG485-R485),0),0),0)</f>
        <v>0</v>
      </c>
      <c r="BB485" s="209" t="str">
        <f>_xlfn.XLOOKUP(U485,'Lista Suspensa'!$AA$20:$AA$23,'Lista Suspensa'!$AB$20:$AB$23,"N/A")</f>
        <v>S</v>
      </c>
    </row>
    <row r="486" spans="1:54" ht="12" customHeight="1">
      <c r="A486" s="151" t="s">
        <v>121</v>
      </c>
      <c r="B486" s="152">
        <v>45292</v>
      </c>
      <c r="C486" s="153" t="s">
        <v>122</v>
      </c>
      <c r="D486" s="153" t="s">
        <v>56</v>
      </c>
      <c r="E486" s="244">
        <v>451953878</v>
      </c>
      <c r="F486" s="144" t="s">
        <v>1098</v>
      </c>
      <c r="G486" s="230"/>
      <c r="H486" s="154">
        <v>28367</v>
      </c>
      <c r="I486" s="153">
        <v>48</v>
      </c>
      <c r="J486" s="148" t="s">
        <v>70</v>
      </c>
      <c r="K486" s="153" t="s">
        <v>59</v>
      </c>
      <c r="L486" s="153"/>
      <c r="M486" s="153"/>
      <c r="N486" s="153"/>
      <c r="O486" s="155" t="s">
        <v>1099</v>
      </c>
      <c r="P486" s="156" t="s">
        <v>60</v>
      </c>
      <c r="Q486" s="157" t="s">
        <v>110</v>
      </c>
      <c r="R486" s="158">
        <v>46034</v>
      </c>
      <c r="S486" s="159"/>
      <c r="T486" s="159" t="s">
        <v>62</v>
      </c>
      <c r="U486" s="159" t="s">
        <v>111</v>
      </c>
      <c r="V486" s="154">
        <v>46034</v>
      </c>
      <c r="W486" s="154" t="s">
        <v>126</v>
      </c>
      <c r="X486" s="154" t="s">
        <v>126</v>
      </c>
      <c r="Y486" s="160" t="s">
        <v>1100</v>
      </c>
      <c r="Z486" s="160" t="s">
        <v>128</v>
      </c>
      <c r="AA486" s="153">
        <v>130</v>
      </c>
      <c r="AB486" s="153">
        <v>1.65</v>
      </c>
      <c r="AC486" s="182">
        <f t="shared" si="16"/>
        <v>47.750229568411392</v>
      </c>
      <c r="AD486" s="153" t="str">
        <f t="shared" si="17"/>
        <v>OBESIDADE III</v>
      </c>
      <c r="AE486" s="233" t="s">
        <v>135</v>
      </c>
      <c r="AF486" s="153" t="s">
        <v>130</v>
      </c>
      <c r="AG486" s="159"/>
      <c r="AH486" s="153"/>
      <c r="AI486" s="161"/>
      <c r="AJ486" s="153"/>
      <c r="AK486" s="153"/>
      <c r="AL486" s="207" t="s">
        <v>131</v>
      </c>
      <c r="AM486" s="207"/>
      <c r="AN486" s="207"/>
      <c r="AO486" s="207" t="str">
        <f ca="1">IF(R486="","",IF(R486&gt;TODAY(),"0 meses",DATEDIF(R486,TODAY(),"m") &amp; " meses"))</f>
        <v>4 meses</v>
      </c>
      <c r="AP486" s="147" t="s">
        <v>67</v>
      </c>
      <c r="AQ486" s="147" t="s">
        <v>67</v>
      </c>
      <c r="AR486" s="147"/>
      <c r="AS486" s="209" t="s">
        <v>68</v>
      </c>
      <c r="AT486" s="223" t="str">
        <f>MONTH(B486)&amp;"/"&amp;YEAR(B486)</f>
        <v>1/2024</v>
      </c>
      <c r="AU486" s="223">
        <f>WEEKNUM(B486)-WEEKNUM(EOMONTH(B486,-1)+1)+1</f>
        <v>1</v>
      </c>
      <c r="AV486" s="209" t="str">
        <f>MONTH(R486)&amp;"/"&amp;YEAR(R486)</f>
        <v>1/2026</v>
      </c>
      <c r="AW486" s="209">
        <f>WEEKNUM(R486)-WEEKNUM(EOMONTH(R486,-1)+1)+1</f>
        <v>3</v>
      </c>
      <c r="AX486" s="209">
        <f>IF(BB486="S",IF(Q486="1. Aceitou o programa",R486-B486,0),0)</f>
        <v>742</v>
      </c>
      <c r="AY486" s="209">
        <f>IF(BB486="S",IF(AND(S486&lt;&gt;"",R486&lt;&gt;""),S486-R486,0),0)</f>
        <v>0</v>
      </c>
      <c r="AZ486" s="209">
        <f>IF(BB486="S",IF(Q486="1. Aceitou o programa",IF(OR(X486="Não se Aplica",X486=""),IF(OR(W486="Não se Aplica",W486=""),0,W486-V486),AVERAGE(X486-W486,W486-V486)),0),0)</f>
        <v>0</v>
      </c>
      <c r="BA486" s="209">
        <f>IF(BB486="S",IF(AND(Q486="1. Aceitou o programa",AH486="Realizada"),IFERROR(IF(AG486="",0,AG486-R486),0),0),0)</f>
        <v>0</v>
      </c>
      <c r="BB486" s="209" t="str">
        <f>_xlfn.XLOOKUP(U486,'Lista Suspensa'!$AA$20:$AA$23,'Lista Suspensa'!$AB$20:$AB$23,"N/A")</f>
        <v>S</v>
      </c>
    </row>
    <row r="487" spans="1:54" ht="12" customHeight="1">
      <c r="A487" s="151" t="s">
        <v>121</v>
      </c>
      <c r="B487" s="152">
        <v>45292</v>
      </c>
      <c r="C487" s="153" t="s">
        <v>122</v>
      </c>
      <c r="D487" s="153" t="s">
        <v>56</v>
      </c>
      <c r="E487" s="244">
        <v>83916070</v>
      </c>
      <c r="F487" s="144" t="s">
        <v>1101</v>
      </c>
      <c r="G487" s="230"/>
      <c r="H487" s="154">
        <v>30736</v>
      </c>
      <c r="I487" s="153">
        <v>42</v>
      </c>
      <c r="J487" s="148" t="s">
        <v>70</v>
      </c>
      <c r="K487" s="153"/>
      <c r="L487" s="153"/>
      <c r="M487" s="153"/>
      <c r="N487" s="153"/>
      <c r="O487" s="155" t="s">
        <v>1102</v>
      </c>
      <c r="P487" s="156" t="s">
        <v>60</v>
      </c>
      <c r="Q487" s="157" t="s">
        <v>110</v>
      </c>
      <c r="R487" s="158">
        <v>46034</v>
      </c>
      <c r="S487" s="159"/>
      <c r="T487" s="159" t="s">
        <v>62</v>
      </c>
      <c r="U487" s="159" t="s">
        <v>111</v>
      </c>
      <c r="V487" s="154">
        <v>46034</v>
      </c>
      <c r="W487" s="154" t="s">
        <v>126</v>
      </c>
      <c r="X487" s="154" t="s">
        <v>126</v>
      </c>
      <c r="Y487" s="160"/>
      <c r="Z487" s="160" t="s">
        <v>174</v>
      </c>
      <c r="AA487" s="153">
        <v>79</v>
      </c>
      <c r="AB487" s="153">
        <v>1.54</v>
      </c>
      <c r="AC487" s="182">
        <f t="shared" si="16"/>
        <v>33.310844999156686</v>
      </c>
      <c r="AD487" s="153" t="str">
        <f t="shared" si="17"/>
        <v>OBESIDADE I</v>
      </c>
      <c r="AE487" s="233" t="s">
        <v>135</v>
      </c>
      <c r="AF487" s="153" t="s">
        <v>130</v>
      </c>
      <c r="AG487" s="159"/>
      <c r="AH487" s="153"/>
      <c r="AI487" s="161"/>
      <c r="AJ487" s="153"/>
      <c r="AK487" s="153"/>
      <c r="AL487" s="207" t="s">
        <v>131</v>
      </c>
      <c r="AM487" s="207"/>
      <c r="AN487" s="207"/>
      <c r="AO487" s="207" t="str">
        <f ca="1">IF(R487="","",IF(R487&gt;TODAY(),"0 meses",DATEDIF(R487,TODAY(),"m") &amp; " meses"))</f>
        <v>4 meses</v>
      </c>
      <c r="AP487" s="147" t="s">
        <v>67</v>
      </c>
      <c r="AQ487" s="147" t="s">
        <v>67</v>
      </c>
      <c r="AR487" s="147"/>
      <c r="AS487" s="209" t="s">
        <v>68</v>
      </c>
      <c r="AT487" s="223" t="str">
        <f>MONTH(B487)&amp;"/"&amp;YEAR(B487)</f>
        <v>1/2024</v>
      </c>
      <c r="AU487" s="223">
        <f>WEEKNUM(B487)-WEEKNUM(EOMONTH(B487,-1)+1)+1</f>
        <v>1</v>
      </c>
      <c r="AV487" s="209" t="str">
        <f>MONTH(R487)&amp;"/"&amp;YEAR(R487)</f>
        <v>1/2026</v>
      </c>
      <c r="AW487" s="209">
        <f>WEEKNUM(R487)-WEEKNUM(EOMONTH(R487,-1)+1)+1</f>
        <v>3</v>
      </c>
      <c r="AX487" s="209">
        <f>IF(BB487="S",IF(Q487="1. Aceitou o programa",R487-B487,0),0)</f>
        <v>742</v>
      </c>
      <c r="AY487" s="209">
        <f>IF(BB487="S",IF(AND(S487&lt;&gt;"",R487&lt;&gt;""),S487-R487,0),0)</f>
        <v>0</v>
      </c>
      <c r="AZ487" s="209">
        <f>IF(BB487="S",IF(Q487="1. Aceitou o programa",IF(OR(X487="Não se Aplica",X487=""),IF(OR(W487="Não se Aplica",W487=""),0,W487-V487),AVERAGE(X487-W487,W487-V487)),0),0)</f>
        <v>0</v>
      </c>
      <c r="BA487" s="209">
        <f>IF(BB487="S",IF(AND(Q487="1. Aceitou o programa",AH487="Realizada"),IFERROR(IF(AG487="",0,AG487-R487),0),0),0)</f>
        <v>0</v>
      </c>
      <c r="BB487" s="209" t="str">
        <f>_xlfn.XLOOKUP(U487,'Lista Suspensa'!$AA$20:$AA$23,'Lista Suspensa'!$AB$20:$AB$23,"N/A")</f>
        <v>S</v>
      </c>
    </row>
    <row r="488" spans="1:54" ht="12" customHeight="1">
      <c r="A488" s="151" t="s">
        <v>121</v>
      </c>
      <c r="B488" s="152">
        <v>45292</v>
      </c>
      <c r="C488" s="153" t="s">
        <v>122</v>
      </c>
      <c r="D488" s="153" t="s">
        <v>56</v>
      </c>
      <c r="E488" s="244">
        <v>83703159</v>
      </c>
      <c r="F488" s="144" t="s">
        <v>1103</v>
      </c>
      <c r="G488" s="230"/>
      <c r="H488" s="154">
        <v>31349</v>
      </c>
      <c r="I488" s="153">
        <v>40</v>
      </c>
      <c r="J488" s="148" t="s">
        <v>70</v>
      </c>
      <c r="K488" s="153"/>
      <c r="L488" s="153"/>
      <c r="M488" s="153"/>
      <c r="N488" s="153"/>
      <c r="O488" s="155" t="s">
        <v>1104</v>
      </c>
      <c r="P488" s="156" t="s">
        <v>60</v>
      </c>
      <c r="Q488" s="157" t="s">
        <v>110</v>
      </c>
      <c r="R488" s="158">
        <v>46034</v>
      </c>
      <c r="S488" s="159"/>
      <c r="T488" s="159" t="s">
        <v>62</v>
      </c>
      <c r="U488" s="159" t="s">
        <v>111</v>
      </c>
      <c r="V488" s="154">
        <v>46034</v>
      </c>
      <c r="W488" s="154" t="s">
        <v>126</v>
      </c>
      <c r="X488" s="154" t="s">
        <v>126</v>
      </c>
      <c r="Y488" s="160"/>
      <c r="Z488" s="160" t="s">
        <v>166</v>
      </c>
      <c r="AA488" s="153">
        <v>104.4</v>
      </c>
      <c r="AB488" s="153">
        <v>1.81</v>
      </c>
      <c r="AC488" s="182">
        <f t="shared" si="16"/>
        <v>31.867159122126921</v>
      </c>
      <c r="AD488" s="153" t="str">
        <f t="shared" si="17"/>
        <v>OBESIDADE I</v>
      </c>
      <c r="AE488" s="233" t="s">
        <v>135</v>
      </c>
      <c r="AF488" s="153" t="s">
        <v>130</v>
      </c>
      <c r="AG488" s="159"/>
      <c r="AH488" s="153"/>
      <c r="AI488" s="161"/>
      <c r="AJ488" s="153"/>
      <c r="AK488" s="153"/>
      <c r="AL488" s="207" t="s">
        <v>131</v>
      </c>
      <c r="AM488" s="207"/>
      <c r="AN488" s="207"/>
      <c r="AO488" s="207" t="str">
        <f ca="1">IF(R488="","",IF(R488&gt;TODAY(),"0 meses",DATEDIF(R488,TODAY(),"m") &amp; " meses"))</f>
        <v>4 meses</v>
      </c>
      <c r="AP488" s="147" t="s">
        <v>67</v>
      </c>
      <c r="AQ488" s="147" t="s">
        <v>67</v>
      </c>
      <c r="AR488" s="147"/>
      <c r="AS488" s="209" t="s">
        <v>68</v>
      </c>
      <c r="AT488" s="223" t="str">
        <f>MONTH(B488)&amp;"/"&amp;YEAR(B488)</f>
        <v>1/2024</v>
      </c>
      <c r="AU488" s="223">
        <f>WEEKNUM(B488)-WEEKNUM(EOMONTH(B488,-1)+1)+1</f>
        <v>1</v>
      </c>
      <c r="AV488" s="209" t="str">
        <f>MONTH(R488)&amp;"/"&amp;YEAR(R488)</f>
        <v>1/2026</v>
      </c>
      <c r="AW488" s="209">
        <f>WEEKNUM(R488)-WEEKNUM(EOMONTH(R488,-1)+1)+1</f>
        <v>3</v>
      </c>
      <c r="AX488" s="209">
        <f>IF(BB488="S",IF(Q488="1. Aceitou o programa",R488-B488,0),0)</f>
        <v>742</v>
      </c>
      <c r="AY488" s="209">
        <f>IF(BB488="S",IF(AND(S488&lt;&gt;"",R488&lt;&gt;""),S488-R488,0),0)</f>
        <v>0</v>
      </c>
      <c r="AZ488" s="209">
        <f>IF(BB488="S",IF(Q488="1. Aceitou o programa",IF(OR(X488="Não se Aplica",X488=""),IF(OR(W488="Não se Aplica",W488=""),0,W488-V488),AVERAGE(X488-W488,W488-V488)),0),0)</f>
        <v>0</v>
      </c>
      <c r="BA488" s="209">
        <f>IF(BB488="S",IF(AND(Q488="1. Aceitou o programa",AH488="Realizada"),IFERROR(IF(AG488="",0,AG488-R488),0),0),0)</f>
        <v>0</v>
      </c>
      <c r="BB488" s="209" t="str">
        <f>_xlfn.XLOOKUP(U488,'Lista Suspensa'!$AA$20:$AA$23,'Lista Suspensa'!$AB$20:$AB$23,"N/A")</f>
        <v>S</v>
      </c>
    </row>
    <row r="489" spans="1:54" ht="12" customHeight="1">
      <c r="A489" s="151" t="s">
        <v>121</v>
      </c>
      <c r="B489" s="152">
        <v>45292</v>
      </c>
      <c r="C489" s="153" t="s">
        <v>122</v>
      </c>
      <c r="D489" s="153" t="s">
        <v>56</v>
      </c>
      <c r="E489" s="244">
        <v>85111563</v>
      </c>
      <c r="F489" s="144" t="s">
        <v>1105</v>
      </c>
      <c r="G489" s="230"/>
      <c r="H489" s="154">
        <v>31858</v>
      </c>
      <c r="I489" s="153">
        <v>39</v>
      </c>
      <c r="J489" s="148" t="s">
        <v>58</v>
      </c>
      <c r="K489" s="153"/>
      <c r="L489" s="153"/>
      <c r="M489" s="153"/>
      <c r="N489" s="153"/>
      <c r="O489" s="155" t="s">
        <v>1106</v>
      </c>
      <c r="P489" s="156" t="s">
        <v>60</v>
      </c>
      <c r="Q489" s="157" t="s">
        <v>110</v>
      </c>
      <c r="R489" s="158">
        <v>46034</v>
      </c>
      <c r="S489" s="159"/>
      <c r="T489" s="159" t="s">
        <v>62</v>
      </c>
      <c r="U489" s="159" t="s">
        <v>111</v>
      </c>
      <c r="V489" s="154">
        <v>46034</v>
      </c>
      <c r="W489" s="154" t="s">
        <v>126</v>
      </c>
      <c r="X489" s="154" t="s">
        <v>126</v>
      </c>
      <c r="Y489" s="160"/>
      <c r="Z489" s="160" t="s">
        <v>128</v>
      </c>
      <c r="AA489" s="153">
        <v>97.5</v>
      </c>
      <c r="AB489" s="153">
        <v>1.8</v>
      </c>
      <c r="AC489" s="182">
        <f t="shared" si="16"/>
        <v>30.092592592592592</v>
      </c>
      <c r="AD489" s="153" t="str">
        <f t="shared" si="17"/>
        <v>OBESIDADE I</v>
      </c>
      <c r="AE489" s="233" t="s">
        <v>135</v>
      </c>
      <c r="AF489" s="153" t="s">
        <v>130</v>
      </c>
      <c r="AG489" s="159"/>
      <c r="AH489" s="153"/>
      <c r="AI489" s="161"/>
      <c r="AJ489" s="153"/>
      <c r="AK489" s="153"/>
      <c r="AL489" s="207" t="s">
        <v>131</v>
      </c>
      <c r="AM489" s="207"/>
      <c r="AN489" s="207"/>
      <c r="AO489" s="207" t="str">
        <f ca="1">IF(R489="","",IF(R489&gt;TODAY(),"0 meses",DATEDIF(R489,TODAY(),"m") &amp; " meses"))</f>
        <v>4 meses</v>
      </c>
      <c r="AP489" s="147" t="s">
        <v>67</v>
      </c>
      <c r="AQ489" s="147" t="s">
        <v>67</v>
      </c>
      <c r="AR489" s="147"/>
      <c r="AS489" s="209" t="s">
        <v>68</v>
      </c>
      <c r="AT489" s="223" t="str">
        <f>MONTH(B489)&amp;"/"&amp;YEAR(B489)</f>
        <v>1/2024</v>
      </c>
      <c r="AU489" s="223">
        <f>WEEKNUM(B489)-WEEKNUM(EOMONTH(B489,-1)+1)+1</f>
        <v>1</v>
      </c>
      <c r="AV489" s="209" t="str">
        <f>MONTH(R489)&amp;"/"&amp;YEAR(R489)</f>
        <v>1/2026</v>
      </c>
      <c r="AW489" s="209">
        <f>WEEKNUM(R489)-WEEKNUM(EOMONTH(R489,-1)+1)+1</f>
        <v>3</v>
      </c>
      <c r="AX489" s="209">
        <f>IF(BB489="S",IF(Q489="1. Aceitou o programa",R489-B489,0),0)</f>
        <v>742</v>
      </c>
      <c r="AY489" s="209">
        <f>IF(BB489="S",IF(AND(S489&lt;&gt;"",R489&lt;&gt;""),S489-R489,0),0)</f>
        <v>0</v>
      </c>
      <c r="AZ489" s="209">
        <f>IF(BB489="S",IF(Q489="1. Aceitou o programa",IF(OR(X489="Não se Aplica",X489=""),IF(OR(W489="Não se Aplica",W489=""),0,W489-V489),AVERAGE(X489-W489,W489-V489)),0),0)</f>
        <v>0</v>
      </c>
      <c r="BA489" s="209">
        <f>IF(BB489="S",IF(AND(Q489="1. Aceitou o programa",AH489="Realizada"),IFERROR(IF(AG489="",0,AG489-R489),0),0),0)</f>
        <v>0</v>
      </c>
      <c r="BB489" s="209" t="str">
        <f>_xlfn.XLOOKUP(U489,'Lista Suspensa'!$AA$20:$AA$23,'Lista Suspensa'!$AB$20:$AB$23,"N/A")</f>
        <v>S</v>
      </c>
    </row>
    <row r="490" spans="1:54" ht="12" customHeight="1">
      <c r="A490" s="151" t="s">
        <v>121</v>
      </c>
      <c r="B490" s="152">
        <v>45292</v>
      </c>
      <c r="C490" s="153" t="s">
        <v>122</v>
      </c>
      <c r="D490" s="153" t="s">
        <v>274</v>
      </c>
      <c r="E490" s="244">
        <v>88932010</v>
      </c>
      <c r="F490" s="144" t="s">
        <v>1107</v>
      </c>
      <c r="G490" s="230"/>
      <c r="H490" s="154">
        <v>32394</v>
      </c>
      <c r="I490" s="153">
        <v>37</v>
      </c>
      <c r="J490" s="148" t="s">
        <v>70</v>
      </c>
      <c r="K490" s="153"/>
      <c r="L490" s="153"/>
      <c r="M490" s="153"/>
      <c r="N490" s="153"/>
      <c r="O490" s="155" t="s">
        <v>1108</v>
      </c>
      <c r="P490" s="156" t="s">
        <v>60</v>
      </c>
      <c r="Q490" s="157" t="s">
        <v>110</v>
      </c>
      <c r="R490" s="158">
        <v>46034</v>
      </c>
      <c r="S490" s="159"/>
      <c r="T490" s="159" t="s">
        <v>62</v>
      </c>
      <c r="U490" s="159" t="s">
        <v>111</v>
      </c>
      <c r="V490" s="154">
        <v>46034</v>
      </c>
      <c r="W490" s="154" t="s">
        <v>126</v>
      </c>
      <c r="X490" s="154" t="s">
        <v>126</v>
      </c>
      <c r="Y490" s="160"/>
      <c r="Z490" s="160" t="s">
        <v>65</v>
      </c>
      <c r="AA490" s="153">
        <v>113</v>
      </c>
      <c r="AB490" s="153">
        <v>1.7</v>
      </c>
      <c r="AC490" s="182">
        <f t="shared" si="16"/>
        <v>39.100346020761251</v>
      </c>
      <c r="AD490" s="153" t="str">
        <f t="shared" si="17"/>
        <v>OBESIDADE II</v>
      </c>
      <c r="AE490" s="233" t="s">
        <v>1092</v>
      </c>
      <c r="AF490" s="153" t="s">
        <v>130</v>
      </c>
      <c r="AG490" s="159"/>
      <c r="AH490" s="153"/>
      <c r="AI490" s="161"/>
      <c r="AJ490" s="153"/>
      <c r="AK490" s="153"/>
      <c r="AL490" s="207" t="s">
        <v>131</v>
      </c>
      <c r="AM490" s="207" t="s">
        <v>86</v>
      </c>
      <c r="AN490" s="207" t="s">
        <v>191</v>
      </c>
      <c r="AO490" s="207" t="str">
        <f ca="1">IF(R490="","",IF(R490&gt;TODAY(),"0 meses",DATEDIF(R490,TODAY(),"m") &amp; " meses"))</f>
        <v>4 meses</v>
      </c>
      <c r="AP490" s="147" t="s">
        <v>67</v>
      </c>
      <c r="AQ490" s="147" t="s">
        <v>67</v>
      </c>
      <c r="AR490" s="147"/>
      <c r="AS490" s="209" t="s">
        <v>68</v>
      </c>
      <c r="AT490" s="223" t="str">
        <f>MONTH(B490)&amp;"/"&amp;YEAR(B490)</f>
        <v>1/2024</v>
      </c>
      <c r="AU490" s="223">
        <f>WEEKNUM(B490)-WEEKNUM(EOMONTH(B490,-1)+1)+1</f>
        <v>1</v>
      </c>
      <c r="AV490" s="209" t="str">
        <f>MONTH(R490)&amp;"/"&amp;YEAR(R490)</f>
        <v>1/2026</v>
      </c>
      <c r="AW490" s="209">
        <f>WEEKNUM(R490)-WEEKNUM(EOMONTH(R490,-1)+1)+1</f>
        <v>3</v>
      </c>
      <c r="AX490" s="209">
        <f>IF(BB490="S",IF(Q490="1. Aceitou o programa",R490-B490,0),0)</f>
        <v>742</v>
      </c>
      <c r="AY490" s="209">
        <f>IF(BB490="S",IF(AND(S490&lt;&gt;"",R490&lt;&gt;""),S490-R490,0),0)</f>
        <v>0</v>
      </c>
      <c r="AZ490" s="209">
        <f>IF(BB490="S",IF(Q490="1. Aceitou o programa",IF(OR(X490="Não se Aplica",X490=""),IF(OR(W490="Não se Aplica",W490=""),0,W490-V490),AVERAGE(X490-W490,W490-V490)),0),0)</f>
        <v>0</v>
      </c>
      <c r="BA490" s="209">
        <f>IF(BB490="S",IF(AND(Q490="1. Aceitou o programa",AH490="Realizada"),IFERROR(IF(AG490="",0,AG490-R490),0),0),0)</f>
        <v>0</v>
      </c>
      <c r="BB490" s="209" t="str">
        <f>_xlfn.XLOOKUP(U490,'Lista Suspensa'!$AA$20:$AA$23,'Lista Suspensa'!$AB$20:$AB$23,"N/A")</f>
        <v>S</v>
      </c>
    </row>
    <row r="491" spans="1:54" ht="12" customHeight="1">
      <c r="A491" s="151" t="s">
        <v>121</v>
      </c>
      <c r="B491" s="152">
        <v>45292</v>
      </c>
      <c r="C491" s="153" t="s">
        <v>122</v>
      </c>
      <c r="D491" s="153" t="s">
        <v>56</v>
      </c>
      <c r="E491" s="244">
        <v>84205687</v>
      </c>
      <c r="F491" s="144" t="s">
        <v>1109</v>
      </c>
      <c r="G491" s="230"/>
      <c r="H491" s="154">
        <v>36525</v>
      </c>
      <c r="I491" s="153">
        <v>26</v>
      </c>
      <c r="J491" s="148" t="s">
        <v>70</v>
      </c>
      <c r="K491" s="153"/>
      <c r="L491" s="153"/>
      <c r="M491" s="153"/>
      <c r="N491" s="153"/>
      <c r="O491" s="155" t="s">
        <v>1110</v>
      </c>
      <c r="P491" s="156" t="s">
        <v>60</v>
      </c>
      <c r="Q491" s="157" t="s">
        <v>110</v>
      </c>
      <c r="R491" s="158">
        <v>46034</v>
      </c>
      <c r="S491" s="159"/>
      <c r="T491" s="159" t="s">
        <v>62</v>
      </c>
      <c r="U491" s="159" t="s">
        <v>111</v>
      </c>
      <c r="V491" s="154">
        <v>46034</v>
      </c>
      <c r="W491" s="154" t="s">
        <v>126</v>
      </c>
      <c r="X491" s="154" t="s">
        <v>126</v>
      </c>
      <c r="Y491" s="160" t="s">
        <v>1111</v>
      </c>
      <c r="Z491" s="160" t="s">
        <v>65</v>
      </c>
      <c r="AA491" s="153">
        <v>157</v>
      </c>
      <c r="AB491" s="153">
        <v>1.56</v>
      </c>
      <c r="AC491" s="182">
        <f t="shared" si="16"/>
        <v>64.513477975016428</v>
      </c>
      <c r="AD491" s="153" t="str">
        <f t="shared" si="17"/>
        <v>OBESIDADE III</v>
      </c>
      <c r="AE491" s="233" t="s">
        <v>135</v>
      </c>
      <c r="AF491" s="153" t="s">
        <v>130</v>
      </c>
      <c r="AG491" s="159"/>
      <c r="AH491" s="153"/>
      <c r="AI491" s="161"/>
      <c r="AJ491" s="153"/>
      <c r="AK491" s="153"/>
      <c r="AL491" s="207" t="s">
        <v>143</v>
      </c>
      <c r="AM491" s="207"/>
      <c r="AN491" s="207"/>
      <c r="AO491" s="207" t="str">
        <f ca="1">IF(R491="","",IF(R491&gt;TODAY(),"0 meses",DATEDIF(R491,TODAY(),"m") &amp; " meses"))</f>
        <v>4 meses</v>
      </c>
      <c r="AP491" s="147" t="s">
        <v>67</v>
      </c>
      <c r="AQ491" s="147" t="s">
        <v>67</v>
      </c>
      <c r="AR491" s="147"/>
      <c r="AS491" s="209" t="s">
        <v>68</v>
      </c>
      <c r="AT491" s="223" t="str">
        <f>MONTH(B491)&amp;"/"&amp;YEAR(B491)</f>
        <v>1/2024</v>
      </c>
      <c r="AU491" s="223">
        <f>WEEKNUM(B491)-WEEKNUM(EOMONTH(B491,-1)+1)+1</f>
        <v>1</v>
      </c>
      <c r="AV491" s="209" t="str">
        <f>MONTH(R491)&amp;"/"&amp;YEAR(R491)</f>
        <v>1/2026</v>
      </c>
      <c r="AW491" s="209">
        <f>WEEKNUM(R491)-WEEKNUM(EOMONTH(R491,-1)+1)+1</f>
        <v>3</v>
      </c>
      <c r="AX491" s="209">
        <f>IF(BB491="S",IF(Q491="1. Aceitou o programa",R491-B491,0),0)</f>
        <v>742</v>
      </c>
      <c r="AY491" s="209">
        <f>IF(BB491="S",IF(AND(S491&lt;&gt;"",R491&lt;&gt;""),S491-R491,0),0)</f>
        <v>0</v>
      </c>
      <c r="AZ491" s="209">
        <f>IF(BB491="S",IF(Q491="1. Aceitou o programa",IF(OR(X491="Não se Aplica",X491=""),IF(OR(W491="Não se Aplica",W491=""),0,W491-V491),AVERAGE(X491-W491,W491-V491)),0),0)</f>
        <v>0</v>
      </c>
      <c r="BA491" s="209">
        <f>IF(BB491="S",IF(AND(Q491="1. Aceitou o programa",AH491="Realizada"),IFERROR(IF(AG491="",0,AG491-R491),0),0),0)</f>
        <v>0</v>
      </c>
      <c r="BB491" s="209" t="str">
        <f>_xlfn.XLOOKUP(U491,'Lista Suspensa'!$AA$20:$AA$23,'Lista Suspensa'!$AB$20:$AB$23,"N/A")</f>
        <v>S</v>
      </c>
    </row>
    <row r="492" spans="1:54" ht="12" customHeight="1">
      <c r="A492" s="151" t="s">
        <v>54</v>
      </c>
      <c r="B492" s="152">
        <v>46083</v>
      </c>
      <c r="C492" s="153" t="s">
        <v>55</v>
      </c>
      <c r="D492" s="153" t="s">
        <v>56</v>
      </c>
      <c r="E492" s="244">
        <v>94590500</v>
      </c>
      <c r="F492" s="144" t="s">
        <v>1112</v>
      </c>
      <c r="G492" s="230"/>
      <c r="H492" s="154">
        <v>38389</v>
      </c>
      <c r="I492" s="153">
        <v>21</v>
      </c>
      <c r="J492" s="148" t="s">
        <v>70</v>
      </c>
      <c r="K492" s="153"/>
      <c r="L492" s="153"/>
      <c r="M492" s="153"/>
      <c r="N492" s="153">
        <v>380</v>
      </c>
      <c r="O492" s="155" t="s">
        <v>1113</v>
      </c>
      <c r="P492" s="156" t="s">
        <v>60</v>
      </c>
      <c r="Q492" s="157" t="s">
        <v>110</v>
      </c>
      <c r="R492" s="158">
        <v>46035</v>
      </c>
      <c r="S492" s="159"/>
      <c r="T492" s="159" t="s">
        <v>62</v>
      </c>
      <c r="U492" s="159" t="s">
        <v>111</v>
      </c>
      <c r="V492" s="154">
        <v>46035</v>
      </c>
      <c r="W492" s="154" t="s">
        <v>126</v>
      </c>
      <c r="X492" s="154" t="s">
        <v>126</v>
      </c>
      <c r="Y492" s="160"/>
      <c r="Z492" s="160" t="s">
        <v>128</v>
      </c>
      <c r="AA492" s="153">
        <v>114</v>
      </c>
      <c r="AB492" s="153">
        <v>1.58</v>
      </c>
      <c r="AC492" s="182">
        <f t="shared" si="16"/>
        <v>45.665758692517215</v>
      </c>
      <c r="AD492" s="153" t="str">
        <f t="shared" si="17"/>
        <v>OBESIDADE III</v>
      </c>
      <c r="AE492" s="233" t="s">
        <v>135</v>
      </c>
      <c r="AF492" s="153" t="s">
        <v>161</v>
      </c>
      <c r="AG492" s="159" t="s">
        <v>1114</v>
      </c>
      <c r="AH492" s="153"/>
      <c r="AI492" s="161"/>
      <c r="AJ492" s="153"/>
      <c r="AK492" s="153"/>
      <c r="AL492" s="207" t="s">
        <v>131</v>
      </c>
      <c r="AM492" s="207"/>
      <c r="AN492" s="207"/>
      <c r="AO492" s="207" t="str">
        <f ca="1">IF(R492="","",IF(R492&gt;TODAY(),"0 meses",DATEDIF(R492,TODAY(),"m") &amp; " meses"))</f>
        <v>4 meses</v>
      </c>
      <c r="AP492" s="147" t="s">
        <v>67</v>
      </c>
      <c r="AQ492" s="147" t="s">
        <v>67</v>
      </c>
      <c r="AR492" s="147"/>
      <c r="AS492" s="209" t="s">
        <v>68</v>
      </c>
      <c r="AT492" s="223" t="str">
        <f>MONTH(B492)&amp;"/"&amp;YEAR(B492)</f>
        <v>3/2026</v>
      </c>
      <c r="AU492" s="223">
        <f>WEEKNUM(B492)-WEEKNUM(EOMONTH(B492,-1)+1)+1</f>
        <v>1</v>
      </c>
      <c r="AV492" s="209" t="str">
        <f>MONTH(R492)&amp;"/"&amp;YEAR(R492)</f>
        <v>1/2026</v>
      </c>
      <c r="AW492" s="209">
        <f>WEEKNUM(R492)-WEEKNUM(EOMONTH(R492,-1)+1)+1</f>
        <v>3</v>
      </c>
      <c r="AX492" s="209">
        <f>IF(BB492="S",IF(Q492="1. Aceitou o programa",R492-B492,0),0)</f>
        <v>-48</v>
      </c>
      <c r="AY492" s="209">
        <f>IF(BB492="S",IF(AND(S492&lt;&gt;"",R492&lt;&gt;""),S492-R492,0),0)</f>
        <v>0</v>
      </c>
      <c r="AZ492" s="209">
        <f>IF(BB492="S",IF(Q492="1. Aceitou o programa",IF(OR(X492="Não se Aplica",X492=""),IF(OR(W492="Não se Aplica",W492=""),0,W492-V492),AVERAGE(X492-W492,W492-V492)),0),0)</f>
        <v>0</v>
      </c>
      <c r="BA492" s="209">
        <f>IF(BB492="S",IF(AND(Q492="1. Aceitou o programa",AH492="Realizada"),IFERROR(IF(AG492="",0,AG492-R492),0),0),0)</f>
        <v>0</v>
      </c>
      <c r="BB492" s="209" t="str">
        <f>_xlfn.XLOOKUP(U492,'Lista Suspensa'!$AA$20:$AA$23,'Lista Suspensa'!$AB$20:$AB$23,"N/A")</f>
        <v>S</v>
      </c>
    </row>
    <row r="493" spans="1:54" ht="12" customHeight="1">
      <c r="A493" s="151" t="s">
        <v>121</v>
      </c>
      <c r="B493" s="152">
        <v>45292</v>
      </c>
      <c r="C493" s="153" t="s">
        <v>122</v>
      </c>
      <c r="D493" s="153" t="s">
        <v>274</v>
      </c>
      <c r="E493" s="244">
        <v>94091306</v>
      </c>
      <c r="F493" s="144" t="s">
        <v>1115</v>
      </c>
      <c r="G493" s="230"/>
      <c r="H493" s="154">
        <v>31307</v>
      </c>
      <c r="I493" s="153">
        <v>40</v>
      </c>
      <c r="J493" s="148" t="s">
        <v>70</v>
      </c>
      <c r="K493" s="153" t="s">
        <v>101</v>
      </c>
      <c r="L493" s="153"/>
      <c r="M493" s="153"/>
      <c r="N493" s="153"/>
      <c r="O493" s="155" t="s">
        <v>1116</v>
      </c>
      <c r="P493" s="156" t="s">
        <v>60</v>
      </c>
      <c r="Q493" s="157" t="s">
        <v>110</v>
      </c>
      <c r="R493" s="158">
        <v>46035</v>
      </c>
      <c r="S493" s="159"/>
      <c r="T493" s="159" t="s">
        <v>62</v>
      </c>
      <c r="U493" s="159" t="s">
        <v>111</v>
      </c>
      <c r="V493" s="154">
        <v>46035</v>
      </c>
      <c r="W493" s="154" t="s">
        <v>126</v>
      </c>
      <c r="X493" s="154" t="s">
        <v>126</v>
      </c>
      <c r="Y493" s="160" t="s">
        <v>1117</v>
      </c>
      <c r="Z493" s="160" t="s">
        <v>65</v>
      </c>
      <c r="AA493" s="153">
        <v>96</v>
      </c>
      <c r="AB493" s="153">
        <v>1.69</v>
      </c>
      <c r="AC493" s="182">
        <f t="shared" si="16"/>
        <v>33.612268477994469</v>
      </c>
      <c r="AD493" s="153" t="str">
        <f t="shared" si="17"/>
        <v>OBESIDADE I</v>
      </c>
      <c r="AE493" s="233" t="s">
        <v>947</v>
      </c>
      <c r="AF493" s="153" t="s">
        <v>130</v>
      </c>
      <c r="AG493" s="159"/>
      <c r="AH493" s="153"/>
      <c r="AI493" s="161"/>
      <c r="AJ493" s="153"/>
      <c r="AK493" s="153"/>
      <c r="AL493" s="207" t="s">
        <v>131</v>
      </c>
      <c r="AM493" s="207"/>
      <c r="AN493" s="207"/>
      <c r="AO493" s="207" t="str">
        <f ca="1">IF(R493="","",IF(R493&gt;TODAY(),"0 meses",DATEDIF(R493,TODAY(),"m") &amp; " meses"))</f>
        <v>4 meses</v>
      </c>
      <c r="AP493" s="147" t="s">
        <v>67</v>
      </c>
      <c r="AQ493" s="147" t="s">
        <v>67</v>
      </c>
      <c r="AR493" s="147"/>
      <c r="AS493" s="209" t="s">
        <v>68</v>
      </c>
      <c r="AT493" s="223" t="str">
        <f>MONTH(B493)&amp;"/"&amp;YEAR(B493)</f>
        <v>1/2024</v>
      </c>
      <c r="AU493" s="223">
        <f>WEEKNUM(B493)-WEEKNUM(EOMONTH(B493,-1)+1)+1</f>
        <v>1</v>
      </c>
      <c r="AV493" s="209" t="str">
        <f>MONTH(R493)&amp;"/"&amp;YEAR(R493)</f>
        <v>1/2026</v>
      </c>
      <c r="AW493" s="209">
        <f>WEEKNUM(R493)-WEEKNUM(EOMONTH(R493,-1)+1)+1</f>
        <v>3</v>
      </c>
      <c r="AX493" s="209">
        <f>IF(BB493="S",IF(Q493="1. Aceitou o programa",R493-B493,0),0)</f>
        <v>743</v>
      </c>
      <c r="AY493" s="209">
        <f>IF(BB493="S",IF(AND(S493&lt;&gt;"",R493&lt;&gt;""),S493-R493,0),0)</f>
        <v>0</v>
      </c>
      <c r="AZ493" s="209">
        <f>IF(BB493="S",IF(Q493="1. Aceitou o programa",IF(OR(X493="Não se Aplica",X493=""),IF(OR(W493="Não se Aplica",W493=""),0,W493-V493),AVERAGE(X493-W493,W493-V493)),0),0)</f>
        <v>0</v>
      </c>
      <c r="BA493" s="209">
        <f>IF(BB493="S",IF(AND(Q493="1. Aceitou o programa",AH493="Realizada"),IFERROR(IF(AG493="",0,AG493-R493),0),0),0)</f>
        <v>0</v>
      </c>
      <c r="BB493" s="209" t="str">
        <f>_xlfn.XLOOKUP(U493,'Lista Suspensa'!$AA$20:$AA$23,'Lista Suspensa'!$AB$20:$AB$23,"N/A")</f>
        <v>S</v>
      </c>
    </row>
    <row r="494" spans="1:54" ht="12" customHeight="1">
      <c r="A494" s="151" t="s">
        <v>121</v>
      </c>
      <c r="B494" s="152">
        <v>45292</v>
      </c>
      <c r="C494" s="153" t="s">
        <v>122</v>
      </c>
      <c r="D494" s="153" t="s">
        <v>175</v>
      </c>
      <c r="E494" s="244">
        <v>85526986</v>
      </c>
      <c r="F494" s="144" t="s">
        <v>1118</v>
      </c>
      <c r="G494" s="230"/>
      <c r="H494" s="154">
        <v>26471</v>
      </c>
      <c r="I494" s="153">
        <v>53</v>
      </c>
      <c r="J494" s="148" t="s">
        <v>70</v>
      </c>
      <c r="K494" s="153" t="s">
        <v>59</v>
      </c>
      <c r="L494" s="153"/>
      <c r="M494" s="153"/>
      <c r="N494" s="153"/>
      <c r="O494" s="155">
        <v>11976167334</v>
      </c>
      <c r="P494" s="156" t="s">
        <v>60</v>
      </c>
      <c r="Q494" s="157" t="s">
        <v>110</v>
      </c>
      <c r="R494" s="158">
        <v>46035</v>
      </c>
      <c r="S494" s="159"/>
      <c r="T494" s="159" t="s">
        <v>62</v>
      </c>
      <c r="U494" s="159" t="s">
        <v>111</v>
      </c>
      <c r="V494" s="154">
        <v>46035</v>
      </c>
      <c r="W494" s="154" t="s">
        <v>126</v>
      </c>
      <c r="X494" s="154" t="s">
        <v>126</v>
      </c>
      <c r="Y494" s="160"/>
      <c r="Z494" s="160" t="s">
        <v>128</v>
      </c>
      <c r="AA494" s="153">
        <v>82</v>
      </c>
      <c r="AB494" s="153">
        <v>1.48</v>
      </c>
      <c r="AC494" s="182">
        <f t="shared" si="16"/>
        <v>37.436084733382032</v>
      </c>
      <c r="AD494" s="153" t="str">
        <f t="shared" si="17"/>
        <v>OBESIDADE II</v>
      </c>
      <c r="AE494" s="233" t="s">
        <v>135</v>
      </c>
      <c r="AF494" s="153" t="s">
        <v>130</v>
      </c>
      <c r="AG494" s="159"/>
      <c r="AH494" s="153"/>
      <c r="AI494" s="161"/>
      <c r="AJ494" s="153"/>
      <c r="AK494" s="153"/>
      <c r="AL494" s="207" t="s">
        <v>131</v>
      </c>
      <c r="AM494" s="207"/>
      <c r="AN494" s="207"/>
      <c r="AO494" s="207" t="str">
        <f ca="1">IF(R494="","",IF(R494&gt;TODAY(),"0 meses",DATEDIF(R494,TODAY(),"m") &amp; " meses"))</f>
        <v>4 meses</v>
      </c>
      <c r="AP494" s="147" t="s">
        <v>67</v>
      </c>
      <c r="AQ494" s="147" t="s">
        <v>67</v>
      </c>
      <c r="AR494" s="147"/>
      <c r="AS494" s="209" t="s">
        <v>68</v>
      </c>
      <c r="AT494" s="223" t="str">
        <f>MONTH(B494)&amp;"/"&amp;YEAR(B494)</f>
        <v>1/2024</v>
      </c>
      <c r="AU494" s="223">
        <f>WEEKNUM(B494)-WEEKNUM(EOMONTH(B494,-1)+1)+1</f>
        <v>1</v>
      </c>
      <c r="AV494" s="209" t="str">
        <f>MONTH(R494)&amp;"/"&amp;YEAR(R494)</f>
        <v>1/2026</v>
      </c>
      <c r="AW494" s="209">
        <f>WEEKNUM(R494)-WEEKNUM(EOMONTH(R494,-1)+1)+1</f>
        <v>3</v>
      </c>
      <c r="AX494" s="209">
        <f>IF(BB494="S",IF(Q494="1. Aceitou o programa",R494-B494,0),0)</f>
        <v>743</v>
      </c>
      <c r="AY494" s="209">
        <f>IF(BB494="S",IF(AND(S494&lt;&gt;"",R494&lt;&gt;""),S494-R494,0),0)</f>
        <v>0</v>
      </c>
      <c r="AZ494" s="209">
        <f>IF(BB494="S",IF(Q494="1. Aceitou o programa",IF(OR(X494="Não se Aplica",X494=""),IF(OR(W494="Não se Aplica",W494=""),0,W494-V494),AVERAGE(X494-W494,W494-V494)),0),0)</f>
        <v>0</v>
      </c>
      <c r="BA494" s="209">
        <f>IF(BB494="S",IF(AND(Q494="1. Aceitou o programa",AH494="Realizada"),IFERROR(IF(AG494="",0,AG494-R494),0),0),0)</f>
        <v>0</v>
      </c>
      <c r="BB494" s="209" t="str">
        <f>_xlfn.XLOOKUP(U494,'Lista Suspensa'!$AA$20:$AA$23,'Lista Suspensa'!$AB$20:$AB$23,"N/A")</f>
        <v>S</v>
      </c>
    </row>
    <row r="495" spans="1:54" ht="12" customHeight="1">
      <c r="A495" s="151" t="s">
        <v>121</v>
      </c>
      <c r="B495" s="152">
        <v>45292</v>
      </c>
      <c r="C495" s="153" t="s">
        <v>122</v>
      </c>
      <c r="D495" s="153" t="s">
        <v>56</v>
      </c>
      <c r="E495" s="244">
        <v>95870694</v>
      </c>
      <c r="F495" s="144" t="s">
        <v>1119</v>
      </c>
      <c r="G495" s="230"/>
      <c r="H495" s="154">
        <v>33936</v>
      </c>
      <c r="I495" s="153">
        <v>33</v>
      </c>
      <c r="J495" s="148" t="s">
        <v>70</v>
      </c>
      <c r="K495" s="153" t="s">
        <v>59</v>
      </c>
      <c r="L495" s="153"/>
      <c r="M495" s="153"/>
      <c r="N495" s="153"/>
      <c r="O495" s="155" t="s">
        <v>1120</v>
      </c>
      <c r="P495" s="156" t="s">
        <v>60</v>
      </c>
      <c r="Q495" s="157" t="s">
        <v>110</v>
      </c>
      <c r="R495" s="158">
        <v>46035</v>
      </c>
      <c r="S495" s="159"/>
      <c r="T495" s="159" t="s">
        <v>62</v>
      </c>
      <c r="U495" s="159" t="s">
        <v>111</v>
      </c>
      <c r="V495" s="154">
        <v>46035</v>
      </c>
      <c r="W495" s="154" t="s">
        <v>126</v>
      </c>
      <c r="X495" s="154" t="s">
        <v>126</v>
      </c>
      <c r="Y495" s="160"/>
      <c r="Z495" s="160" t="s">
        <v>128</v>
      </c>
      <c r="AA495" s="153">
        <v>120</v>
      </c>
      <c r="AB495" s="153">
        <v>1.67</v>
      </c>
      <c r="AC495" s="182">
        <f t="shared" si="16"/>
        <v>43.027717021047728</v>
      </c>
      <c r="AD495" s="153" t="str">
        <f t="shared" si="17"/>
        <v>OBESIDADE III</v>
      </c>
      <c r="AE495" s="233" t="s">
        <v>135</v>
      </c>
      <c r="AF495" s="153" t="s">
        <v>130</v>
      </c>
      <c r="AG495" s="159"/>
      <c r="AH495" s="153"/>
      <c r="AI495" s="161"/>
      <c r="AJ495" s="153"/>
      <c r="AK495" s="153"/>
      <c r="AL495" s="207" t="s">
        <v>131</v>
      </c>
      <c r="AM495" s="207"/>
      <c r="AN495" s="207"/>
      <c r="AO495" s="207" t="str">
        <f ca="1">IF(R495="","",IF(R495&gt;TODAY(),"0 meses",DATEDIF(R495,TODAY(),"m") &amp; " meses"))</f>
        <v>4 meses</v>
      </c>
      <c r="AP495" s="147" t="s">
        <v>67</v>
      </c>
      <c r="AQ495" s="147" t="s">
        <v>67</v>
      </c>
      <c r="AR495" s="147"/>
      <c r="AS495" s="209" t="s">
        <v>68</v>
      </c>
      <c r="AT495" s="223" t="str">
        <f>MONTH(B495)&amp;"/"&amp;YEAR(B495)</f>
        <v>1/2024</v>
      </c>
      <c r="AU495" s="223">
        <f>WEEKNUM(B495)-WEEKNUM(EOMONTH(B495,-1)+1)+1</f>
        <v>1</v>
      </c>
      <c r="AV495" s="209" t="str">
        <f>MONTH(R495)&amp;"/"&amp;YEAR(R495)</f>
        <v>1/2026</v>
      </c>
      <c r="AW495" s="209">
        <f>WEEKNUM(R495)-WEEKNUM(EOMONTH(R495,-1)+1)+1</f>
        <v>3</v>
      </c>
      <c r="AX495" s="209">
        <f>IF(BB495="S",IF(Q495="1. Aceitou o programa",R495-B495,0),0)</f>
        <v>743</v>
      </c>
      <c r="AY495" s="209">
        <f>IF(BB495="S",IF(AND(S495&lt;&gt;"",R495&lt;&gt;""),S495-R495,0),0)</f>
        <v>0</v>
      </c>
      <c r="AZ495" s="209">
        <f>IF(BB495="S",IF(Q495="1. Aceitou o programa",IF(OR(X495="Não se Aplica",X495=""),IF(OR(W495="Não se Aplica",W495=""),0,W495-V495),AVERAGE(X495-W495,W495-V495)),0),0)</f>
        <v>0</v>
      </c>
      <c r="BA495" s="209">
        <f>IF(BB495="S",IF(AND(Q495="1. Aceitou o programa",AH495="Realizada"),IFERROR(IF(AG495="",0,AG495-R495),0),0),0)</f>
        <v>0</v>
      </c>
      <c r="BB495" s="209" t="str">
        <f>_xlfn.XLOOKUP(U495,'Lista Suspensa'!$AA$20:$AA$23,'Lista Suspensa'!$AB$20:$AB$23,"N/A")</f>
        <v>S</v>
      </c>
    </row>
    <row r="496" spans="1:54" ht="12" customHeight="1">
      <c r="A496" s="151" t="s">
        <v>121</v>
      </c>
      <c r="B496" s="152">
        <v>45292</v>
      </c>
      <c r="C496" s="153" t="s">
        <v>122</v>
      </c>
      <c r="D496" s="153" t="s">
        <v>56</v>
      </c>
      <c r="E496" s="244">
        <v>89296138</v>
      </c>
      <c r="F496" s="144" t="s">
        <v>1121</v>
      </c>
      <c r="G496" s="230"/>
      <c r="H496" s="154">
        <v>31002</v>
      </c>
      <c r="I496" s="153">
        <v>41</v>
      </c>
      <c r="J496" s="148" t="s">
        <v>70</v>
      </c>
      <c r="K496" s="153"/>
      <c r="L496" s="153"/>
      <c r="M496" s="153"/>
      <c r="N496" s="153"/>
      <c r="O496" s="155" t="s">
        <v>1122</v>
      </c>
      <c r="P496" s="156" t="s">
        <v>60</v>
      </c>
      <c r="Q496" s="157" t="s">
        <v>110</v>
      </c>
      <c r="R496" s="158">
        <v>46035</v>
      </c>
      <c r="S496" s="159"/>
      <c r="T496" s="159" t="s">
        <v>62</v>
      </c>
      <c r="U496" s="159" t="s">
        <v>111</v>
      </c>
      <c r="V496" s="154">
        <v>46035</v>
      </c>
      <c r="W496" s="154" t="s">
        <v>126</v>
      </c>
      <c r="X496" s="154" t="s">
        <v>126</v>
      </c>
      <c r="Y496" s="160"/>
      <c r="Z496" s="160" t="s">
        <v>166</v>
      </c>
      <c r="AA496" s="153">
        <v>90</v>
      </c>
      <c r="AB496" s="153">
        <v>1.59</v>
      </c>
      <c r="AC496" s="182">
        <f t="shared" si="16"/>
        <v>35.599857600569592</v>
      </c>
      <c r="AD496" s="153" t="str">
        <f t="shared" si="17"/>
        <v>OBESIDADE II</v>
      </c>
      <c r="AE496" s="233" t="s">
        <v>135</v>
      </c>
      <c r="AF496" s="153" t="s">
        <v>130</v>
      </c>
      <c r="AG496" s="159"/>
      <c r="AH496" s="153"/>
      <c r="AI496" s="161"/>
      <c r="AJ496" s="153"/>
      <c r="AK496" s="153"/>
      <c r="AL496" s="207" t="s">
        <v>131</v>
      </c>
      <c r="AM496" s="207"/>
      <c r="AN496" s="207"/>
      <c r="AO496" s="207" t="str">
        <f ca="1">IF(R496="","",IF(R496&gt;TODAY(),"0 meses",DATEDIF(R496,TODAY(),"m") &amp; " meses"))</f>
        <v>4 meses</v>
      </c>
      <c r="AP496" s="147" t="s">
        <v>67</v>
      </c>
      <c r="AQ496" s="147" t="s">
        <v>67</v>
      </c>
      <c r="AR496" s="147"/>
      <c r="AS496" s="209" t="s">
        <v>68</v>
      </c>
      <c r="AT496" s="223" t="str">
        <f>MONTH(B496)&amp;"/"&amp;YEAR(B496)</f>
        <v>1/2024</v>
      </c>
      <c r="AU496" s="223">
        <f>WEEKNUM(B496)-WEEKNUM(EOMONTH(B496,-1)+1)+1</f>
        <v>1</v>
      </c>
      <c r="AV496" s="209" t="str">
        <f>MONTH(R496)&amp;"/"&amp;YEAR(R496)</f>
        <v>1/2026</v>
      </c>
      <c r="AW496" s="209">
        <f>WEEKNUM(R496)-WEEKNUM(EOMONTH(R496,-1)+1)+1</f>
        <v>3</v>
      </c>
      <c r="AX496" s="209">
        <f>IF(BB496="S",IF(Q496="1. Aceitou o programa",R496-B496,0),0)</f>
        <v>743</v>
      </c>
      <c r="AY496" s="209">
        <f>IF(BB496="S",IF(AND(S496&lt;&gt;"",R496&lt;&gt;""),S496-R496,0),0)</f>
        <v>0</v>
      </c>
      <c r="AZ496" s="209">
        <f>IF(BB496="S",IF(Q496="1. Aceitou o programa",IF(OR(X496="Não se Aplica",X496=""),IF(OR(W496="Não se Aplica",W496=""),0,W496-V496),AVERAGE(X496-W496,W496-V496)),0),0)</f>
        <v>0</v>
      </c>
      <c r="BA496" s="209">
        <f>IF(BB496="S",IF(AND(Q496="1. Aceitou o programa",AH496="Realizada"),IFERROR(IF(AG496="",0,AG496-R496),0),0),0)</f>
        <v>0</v>
      </c>
      <c r="BB496" s="209" t="str">
        <f>_xlfn.XLOOKUP(U496,'Lista Suspensa'!$AA$20:$AA$23,'Lista Suspensa'!$AB$20:$AB$23,"N/A")</f>
        <v>S</v>
      </c>
    </row>
    <row r="497" spans="1:54" ht="12" customHeight="1">
      <c r="A497" s="151" t="s">
        <v>121</v>
      </c>
      <c r="B497" s="152">
        <v>45292</v>
      </c>
      <c r="C497" s="153" t="s">
        <v>122</v>
      </c>
      <c r="D497" s="153" t="s">
        <v>274</v>
      </c>
      <c r="E497" s="244">
        <v>93250472</v>
      </c>
      <c r="F497" s="144" t="s">
        <v>1123</v>
      </c>
      <c r="G497" s="230"/>
      <c r="H497" s="154">
        <v>33138</v>
      </c>
      <c r="I497" s="153">
        <v>35</v>
      </c>
      <c r="J497" s="148" t="s">
        <v>58</v>
      </c>
      <c r="K497" s="153"/>
      <c r="L497" s="153"/>
      <c r="M497" s="153"/>
      <c r="N497" s="153"/>
      <c r="O497" s="155" t="s">
        <v>1124</v>
      </c>
      <c r="P497" s="156" t="s">
        <v>60</v>
      </c>
      <c r="Q497" s="157" t="s">
        <v>110</v>
      </c>
      <c r="R497" s="158">
        <v>46035</v>
      </c>
      <c r="S497" s="159"/>
      <c r="T497" s="159" t="s">
        <v>62</v>
      </c>
      <c r="U497" s="159" t="s">
        <v>111</v>
      </c>
      <c r="V497" s="154">
        <v>46035</v>
      </c>
      <c r="W497" s="154" t="s">
        <v>126</v>
      </c>
      <c r="X497" s="154" t="s">
        <v>126</v>
      </c>
      <c r="Y497" s="160"/>
      <c r="Z497" s="160" t="s">
        <v>128</v>
      </c>
      <c r="AA497" s="153">
        <v>146</v>
      </c>
      <c r="AB497" s="153">
        <v>1.77</v>
      </c>
      <c r="AC497" s="182">
        <f t="shared" si="16"/>
        <v>46.602189664528069</v>
      </c>
      <c r="AD497" s="153" t="str">
        <f t="shared" si="17"/>
        <v>OBESIDADE III</v>
      </c>
      <c r="AE497" s="233" t="s">
        <v>129</v>
      </c>
      <c r="AF497" s="153" t="s">
        <v>130</v>
      </c>
      <c r="AG497" s="159"/>
      <c r="AH497" s="153"/>
      <c r="AI497" s="161"/>
      <c r="AJ497" s="153"/>
      <c r="AK497" s="153"/>
      <c r="AL497" s="207" t="s">
        <v>131</v>
      </c>
      <c r="AM497" s="207"/>
      <c r="AN497" s="207"/>
      <c r="AO497" s="207" t="str">
        <f ca="1">IF(R497="","",IF(R497&gt;TODAY(),"0 meses",DATEDIF(R497,TODAY(),"m") &amp; " meses"))</f>
        <v>4 meses</v>
      </c>
      <c r="AP497" s="147" t="s">
        <v>67</v>
      </c>
      <c r="AQ497" s="147" t="s">
        <v>67</v>
      </c>
      <c r="AR497" s="147"/>
      <c r="AS497" s="209" t="s">
        <v>68</v>
      </c>
      <c r="AT497" s="223" t="str">
        <f>MONTH(B497)&amp;"/"&amp;YEAR(B497)</f>
        <v>1/2024</v>
      </c>
      <c r="AU497" s="223">
        <f>WEEKNUM(B497)-WEEKNUM(EOMONTH(B497,-1)+1)+1</f>
        <v>1</v>
      </c>
      <c r="AV497" s="209" t="str">
        <f>MONTH(R497)&amp;"/"&amp;YEAR(R497)</f>
        <v>1/2026</v>
      </c>
      <c r="AW497" s="209">
        <f>WEEKNUM(R497)-WEEKNUM(EOMONTH(R497,-1)+1)+1</f>
        <v>3</v>
      </c>
      <c r="AX497" s="209">
        <f>IF(BB497="S",IF(Q497="1. Aceitou o programa",R497-B497,0),0)</f>
        <v>743</v>
      </c>
      <c r="AY497" s="209">
        <f>IF(BB497="S",IF(AND(S497&lt;&gt;"",R497&lt;&gt;""),S497-R497,0),0)</f>
        <v>0</v>
      </c>
      <c r="AZ497" s="209">
        <f>IF(BB497="S",IF(Q497="1. Aceitou o programa",IF(OR(X497="Não se Aplica",X497=""),IF(OR(W497="Não se Aplica",W497=""),0,W497-V497),AVERAGE(X497-W497,W497-V497)),0),0)</f>
        <v>0</v>
      </c>
      <c r="BA497" s="209">
        <f>IF(BB497="S",IF(AND(Q497="1. Aceitou o programa",AH497="Realizada"),IFERROR(IF(AG497="",0,AG497-R497),0),0),0)</f>
        <v>0</v>
      </c>
      <c r="BB497" s="209" t="str">
        <f>_xlfn.XLOOKUP(U497,'Lista Suspensa'!$AA$20:$AA$23,'Lista Suspensa'!$AB$20:$AB$23,"N/A")</f>
        <v>S</v>
      </c>
    </row>
    <row r="498" spans="1:54" ht="12" customHeight="1">
      <c r="A498" s="151" t="s">
        <v>121</v>
      </c>
      <c r="B498" s="152">
        <v>45292</v>
      </c>
      <c r="C498" s="153" t="s">
        <v>122</v>
      </c>
      <c r="D498" s="153" t="s">
        <v>274</v>
      </c>
      <c r="E498" s="244">
        <v>95295718</v>
      </c>
      <c r="F498" s="144" t="s">
        <v>1125</v>
      </c>
      <c r="G498" s="230"/>
      <c r="H498" s="154">
        <v>35604</v>
      </c>
      <c r="I498" s="153">
        <v>28</v>
      </c>
      <c r="J498" s="148" t="s">
        <v>70</v>
      </c>
      <c r="K498" s="153"/>
      <c r="L498" s="153"/>
      <c r="M498" s="153"/>
      <c r="N498" s="153"/>
      <c r="O498" s="155" t="s">
        <v>1126</v>
      </c>
      <c r="P498" s="156" t="s">
        <v>60</v>
      </c>
      <c r="Q498" s="157" t="s">
        <v>110</v>
      </c>
      <c r="R498" s="158">
        <v>46035</v>
      </c>
      <c r="S498" s="159"/>
      <c r="T498" s="159" t="s">
        <v>62</v>
      </c>
      <c r="U498" s="159" t="s">
        <v>111</v>
      </c>
      <c r="V498" s="154">
        <v>46035</v>
      </c>
      <c r="W498" s="154" t="s">
        <v>126</v>
      </c>
      <c r="X498" s="154" t="s">
        <v>126</v>
      </c>
      <c r="Y498" s="160" t="s">
        <v>1127</v>
      </c>
      <c r="Z498" s="160" t="s">
        <v>65</v>
      </c>
      <c r="AA498" s="153">
        <v>114</v>
      </c>
      <c r="AB498" s="153">
        <v>1.69</v>
      </c>
      <c r="AC498" s="182">
        <f t="shared" si="16"/>
        <v>39.914568817618438</v>
      </c>
      <c r="AD498" s="153" t="str">
        <f t="shared" si="17"/>
        <v>OBESIDADE III</v>
      </c>
      <c r="AE498" s="233" t="s">
        <v>129</v>
      </c>
      <c r="AF498" s="153" t="s">
        <v>130</v>
      </c>
      <c r="AG498" s="159"/>
      <c r="AH498" s="153"/>
      <c r="AI498" s="161"/>
      <c r="AJ498" s="153"/>
      <c r="AK498" s="153"/>
      <c r="AL498" s="207" t="s">
        <v>131</v>
      </c>
      <c r="AM498" s="207"/>
      <c r="AN498" s="207"/>
      <c r="AO498" s="207" t="str">
        <f ca="1">IF(R498="","",IF(R498&gt;TODAY(),"0 meses",DATEDIF(R498,TODAY(),"m") &amp; " meses"))</f>
        <v>4 meses</v>
      </c>
      <c r="AP498" s="147" t="s">
        <v>67</v>
      </c>
      <c r="AQ498" s="147" t="s">
        <v>67</v>
      </c>
      <c r="AR498" s="147"/>
      <c r="AS498" s="209" t="s">
        <v>68</v>
      </c>
      <c r="AT498" s="223" t="str">
        <f>MONTH(B498)&amp;"/"&amp;YEAR(B498)</f>
        <v>1/2024</v>
      </c>
      <c r="AU498" s="223">
        <f>WEEKNUM(B498)-WEEKNUM(EOMONTH(B498,-1)+1)+1</f>
        <v>1</v>
      </c>
      <c r="AV498" s="209" t="str">
        <f>MONTH(R498)&amp;"/"&amp;YEAR(R498)</f>
        <v>1/2026</v>
      </c>
      <c r="AW498" s="209">
        <f>WEEKNUM(R498)-WEEKNUM(EOMONTH(R498,-1)+1)+1</f>
        <v>3</v>
      </c>
      <c r="AX498" s="209">
        <f>IF(BB498="S",IF(Q498="1. Aceitou o programa",R498-B498,0),0)</f>
        <v>743</v>
      </c>
      <c r="AY498" s="209">
        <f>IF(BB498="S",IF(AND(S498&lt;&gt;"",R498&lt;&gt;""),S498-R498,0),0)</f>
        <v>0</v>
      </c>
      <c r="AZ498" s="209">
        <f>IF(BB498="S",IF(Q498="1. Aceitou o programa",IF(OR(X498="Não se Aplica",X498=""),IF(OR(W498="Não se Aplica",W498=""),0,W498-V498),AVERAGE(X498-W498,W498-V498)),0),0)</f>
        <v>0</v>
      </c>
      <c r="BA498" s="209">
        <f>IF(BB498="S",IF(AND(Q498="1. Aceitou o programa",AH498="Realizada"),IFERROR(IF(AG498="",0,AG498-R498),0),0),0)</f>
        <v>0</v>
      </c>
      <c r="BB498" s="209" t="str">
        <f>_xlfn.XLOOKUP(U498,'Lista Suspensa'!$AA$20:$AA$23,'Lista Suspensa'!$AB$20:$AB$23,"N/A")</f>
        <v>S</v>
      </c>
    </row>
    <row r="499" spans="1:54" ht="12" customHeight="1">
      <c r="A499" s="151" t="s">
        <v>54</v>
      </c>
      <c r="B499" s="152">
        <v>46083</v>
      </c>
      <c r="C499" s="153" t="s">
        <v>55</v>
      </c>
      <c r="D499" s="153" t="s">
        <v>56</v>
      </c>
      <c r="E499" s="244">
        <v>108814114</v>
      </c>
      <c r="F499" s="144" t="s">
        <v>1128</v>
      </c>
      <c r="G499" s="230"/>
      <c r="H499" s="154">
        <v>21898</v>
      </c>
      <c r="I499" s="153">
        <v>66</v>
      </c>
      <c r="J499" s="148" t="s">
        <v>70</v>
      </c>
      <c r="K499" s="153" t="s">
        <v>553</v>
      </c>
      <c r="L499" s="153"/>
      <c r="M499" s="153"/>
      <c r="N499" s="153">
        <v>400</v>
      </c>
      <c r="O499" s="155" t="s">
        <v>1129</v>
      </c>
      <c r="P499" s="156" t="s">
        <v>60</v>
      </c>
      <c r="Q499" s="157" t="s">
        <v>110</v>
      </c>
      <c r="R499" s="158">
        <v>46036</v>
      </c>
      <c r="S499" s="159"/>
      <c r="T499" s="159" t="s">
        <v>62</v>
      </c>
      <c r="U499" s="159" t="s">
        <v>111</v>
      </c>
      <c r="V499" s="154">
        <v>46036</v>
      </c>
      <c r="W499" s="154" t="s">
        <v>126</v>
      </c>
      <c r="X499" s="154" t="s">
        <v>126</v>
      </c>
      <c r="Y499" s="160"/>
      <c r="Z499" s="160" t="s">
        <v>166</v>
      </c>
      <c r="AA499" s="153">
        <v>90</v>
      </c>
      <c r="AB499" s="153">
        <v>1.63</v>
      </c>
      <c r="AC499" s="182">
        <f t="shared" si="16"/>
        <v>33.874063758515568</v>
      </c>
      <c r="AD499" s="153" t="str">
        <f t="shared" si="17"/>
        <v>OBESIDADE I</v>
      </c>
      <c r="AE499" s="233" t="s">
        <v>135</v>
      </c>
      <c r="AF499" s="153" t="s">
        <v>161</v>
      </c>
      <c r="AG499" s="159" t="s">
        <v>1130</v>
      </c>
      <c r="AH499" s="153"/>
      <c r="AI499" s="161"/>
      <c r="AJ499" s="153"/>
      <c r="AK499" s="153"/>
      <c r="AL499" s="207" t="s">
        <v>131</v>
      </c>
      <c r="AM499" s="207"/>
      <c r="AN499" s="207"/>
      <c r="AO499" s="207" t="str">
        <f ca="1">IF(R499="","",IF(R499&gt;TODAY(),"0 meses",DATEDIF(R499,TODAY(),"m") &amp; " meses"))</f>
        <v>4 meses</v>
      </c>
      <c r="AP499" s="147" t="s">
        <v>67</v>
      </c>
      <c r="AQ499" s="147" t="s">
        <v>67</v>
      </c>
      <c r="AR499" s="147"/>
      <c r="AS499" s="209" t="s">
        <v>68</v>
      </c>
      <c r="AT499" s="223" t="str">
        <f>MONTH(B499)&amp;"/"&amp;YEAR(B499)</f>
        <v>3/2026</v>
      </c>
      <c r="AU499" s="223">
        <f>WEEKNUM(B499)-WEEKNUM(EOMONTH(B499,-1)+1)+1</f>
        <v>1</v>
      </c>
      <c r="AV499" s="209" t="str">
        <f>MONTH(R499)&amp;"/"&amp;YEAR(R499)</f>
        <v>1/2026</v>
      </c>
      <c r="AW499" s="209">
        <f>WEEKNUM(R499)-WEEKNUM(EOMONTH(R499,-1)+1)+1</f>
        <v>3</v>
      </c>
      <c r="AX499" s="209">
        <f>IF(BB499="S",IF(Q499="1. Aceitou o programa",R499-B499,0),0)</f>
        <v>-47</v>
      </c>
      <c r="AY499" s="209">
        <f>IF(BB499="S",IF(AND(S499&lt;&gt;"",R499&lt;&gt;""),S499-R499,0),0)</f>
        <v>0</v>
      </c>
      <c r="AZ499" s="209">
        <f>IF(BB499="S",IF(Q499="1. Aceitou o programa",IF(OR(X499="Não se Aplica",X499=""),IF(OR(W499="Não se Aplica",W499=""),0,W499-V499),AVERAGE(X499-W499,W499-V499)),0),0)</f>
        <v>0</v>
      </c>
      <c r="BA499" s="209">
        <f>IF(BB499="S",IF(AND(Q499="1. Aceitou o programa",AH499="Realizada"),IFERROR(IF(AG499="",0,AG499-R499),0),0),0)</f>
        <v>0</v>
      </c>
      <c r="BB499" s="209" t="str">
        <f>_xlfn.XLOOKUP(U499,'Lista Suspensa'!$AA$20:$AA$23,'Lista Suspensa'!$AB$20:$AB$23,"N/A")</f>
        <v>S</v>
      </c>
    </row>
    <row r="500" spans="1:54" ht="12" customHeight="1">
      <c r="A500" s="151" t="s">
        <v>54</v>
      </c>
      <c r="B500" s="152">
        <v>46083</v>
      </c>
      <c r="C500" s="153" t="s">
        <v>55</v>
      </c>
      <c r="D500" s="153" t="s">
        <v>56</v>
      </c>
      <c r="E500" s="244">
        <v>451802624</v>
      </c>
      <c r="F500" s="144" t="s">
        <v>1131</v>
      </c>
      <c r="G500" s="230"/>
      <c r="H500" s="154">
        <v>32738</v>
      </c>
      <c r="I500" s="153">
        <v>36</v>
      </c>
      <c r="J500" s="148" t="s">
        <v>70</v>
      </c>
      <c r="K500" s="153" t="s">
        <v>59</v>
      </c>
      <c r="L500" s="153"/>
      <c r="M500" s="153"/>
      <c r="N500" s="153">
        <v>400</v>
      </c>
      <c r="O500" s="155" t="s">
        <v>1132</v>
      </c>
      <c r="P500" s="156" t="s">
        <v>60</v>
      </c>
      <c r="Q500" s="157" t="s">
        <v>110</v>
      </c>
      <c r="R500" s="158">
        <v>46036</v>
      </c>
      <c r="S500" s="159"/>
      <c r="T500" s="159" t="s">
        <v>62</v>
      </c>
      <c r="U500" s="159" t="s">
        <v>111</v>
      </c>
      <c r="V500" s="154">
        <v>46036</v>
      </c>
      <c r="W500" s="154" t="s">
        <v>126</v>
      </c>
      <c r="X500" s="154" t="s">
        <v>126</v>
      </c>
      <c r="Y500" s="160"/>
      <c r="Z500" s="160" t="s">
        <v>128</v>
      </c>
      <c r="AA500" s="153">
        <v>102</v>
      </c>
      <c r="AB500" s="153">
        <v>1.57</v>
      </c>
      <c r="AC500" s="182">
        <f t="shared" si="16"/>
        <v>41.380989086778364</v>
      </c>
      <c r="AD500" s="153" t="str">
        <f t="shared" si="17"/>
        <v>OBESIDADE III</v>
      </c>
      <c r="AE500" s="233" t="s">
        <v>135</v>
      </c>
      <c r="AF500" s="153" t="s">
        <v>161</v>
      </c>
      <c r="AG500" s="159" t="s">
        <v>1133</v>
      </c>
      <c r="AH500" s="153"/>
      <c r="AI500" s="161"/>
      <c r="AJ500" s="153"/>
      <c r="AK500" s="153"/>
      <c r="AL500" s="207" t="s">
        <v>131</v>
      </c>
      <c r="AM500" s="207"/>
      <c r="AN500" s="207"/>
      <c r="AO500" s="207" t="str">
        <f ca="1">IF(R500="","",IF(R500&gt;TODAY(),"0 meses",DATEDIF(R500,TODAY(),"m") &amp; " meses"))</f>
        <v>4 meses</v>
      </c>
      <c r="AP500" s="147" t="s">
        <v>67</v>
      </c>
      <c r="AQ500" s="147" t="s">
        <v>67</v>
      </c>
      <c r="AR500" s="147"/>
      <c r="AS500" s="209" t="s">
        <v>68</v>
      </c>
      <c r="AT500" s="223" t="str">
        <f>MONTH(B500)&amp;"/"&amp;YEAR(B500)</f>
        <v>3/2026</v>
      </c>
      <c r="AU500" s="223">
        <f>WEEKNUM(B500)-WEEKNUM(EOMONTH(B500,-1)+1)+1</f>
        <v>1</v>
      </c>
      <c r="AV500" s="209" t="str">
        <f>MONTH(R500)&amp;"/"&amp;YEAR(R500)</f>
        <v>1/2026</v>
      </c>
      <c r="AW500" s="209">
        <f>WEEKNUM(R500)-WEEKNUM(EOMONTH(R500,-1)+1)+1</f>
        <v>3</v>
      </c>
      <c r="AX500" s="209">
        <f>IF(BB500="S",IF(Q500="1. Aceitou o programa",R500-B500,0),0)</f>
        <v>-47</v>
      </c>
      <c r="AY500" s="209">
        <f>IF(BB500="S",IF(AND(S500&lt;&gt;"",R500&lt;&gt;""),S500-R500,0),0)</f>
        <v>0</v>
      </c>
      <c r="AZ500" s="209">
        <f>IF(BB500="S",IF(Q500="1. Aceitou o programa",IF(OR(X500="Não se Aplica",X500=""),IF(OR(W500="Não se Aplica",W500=""),0,W500-V500),AVERAGE(X500-W500,W500-V500)),0),0)</f>
        <v>0</v>
      </c>
      <c r="BA500" s="209">
        <f>IF(BB500="S",IF(AND(Q500="1. Aceitou o programa",AH500="Realizada"),IFERROR(IF(AG500="",0,AG500-R500),0),0),0)</f>
        <v>0</v>
      </c>
      <c r="BB500" s="209" t="str">
        <f>_xlfn.XLOOKUP(U500,'Lista Suspensa'!$AA$20:$AA$23,'Lista Suspensa'!$AB$20:$AB$23,"N/A")</f>
        <v>S</v>
      </c>
    </row>
    <row r="501" spans="1:54" ht="12" customHeight="1">
      <c r="A501" s="151" t="s">
        <v>54</v>
      </c>
      <c r="B501" s="152">
        <v>46083</v>
      </c>
      <c r="C501" s="153" t="s">
        <v>55</v>
      </c>
      <c r="D501" s="153" t="s">
        <v>56</v>
      </c>
      <c r="E501" s="244">
        <v>89008611</v>
      </c>
      <c r="F501" s="144" t="s">
        <v>1134</v>
      </c>
      <c r="G501" s="230"/>
      <c r="H501" s="154">
        <v>30633</v>
      </c>
      <c r="I501" s="153">
        <v>42</v>
      </c>
      <c r="J501" s="148" t="s">
        <v>58</v>
      </c>
      <c r="K501" s="153"/>
      <c r="L501" s="153"/>
      <c r="M501" s="153"/>
      <c r="N501" s="153">
        <v>380</v>
      </c>
      <c r="O501" s="155" t="s">
        <v>1135</v>
      </c>
      <c r="P501" s="156" t="s">
        <v>60</v>
      </c>
      <c r="Q501" s="157" t="s">
        <v>110</v>
      </c>
      <c r="R501" s="158">
        <v>46036</v>
      </c>
      <c r="S501" s="159"/>
      <c r="T501" s="159" t="s">
        <v>62</v>
      </c>
      <c r="U501" s="159" t="s">
        <v>111</v>
      </c>
      <c r="V501" s="154">
        <v>46036</v>
      </c>
      <c r="W501" s="154" t="s">
        <v>126</v>
      </c>
      <c r="X501" s="154" t="s">
        <v>126</v>
      </c>
      <c r="Y501" s="160"/>
      <c r="Z501" s="160" t="s">
        <v>128</v>
      </c>
      <c r="AA501" s="153">
        <v>101</v>
      </c>
      <c r="AB501" s="153">
        <v>1.79</v>
      </c>
      <c r="AC501" s="182">
        <f t="shared" si="16"/>
        <v>31.522112293623795</v>
      </c>
      <c r="AD501" s="153" t="str">
        <f t="shared" si="17"/>
        <v>OBESIDADE I</v>
      </c>
      <c r="AE501" s="233" t="s">
        <v>135</v>
      </c>
      <c r="AF501" s="153" t="s">
        <v>161</v>
      </c>
      <c r="AG501" s="159" t="s">
        <v>1136</v>
      </c>
      <c r="AH501" s="153"/>
      <c r="AI501" s="161"/>
      <c r="AJ501" s="153"/>
      <c r="AK501" s="153"/>
      <c r="AL501" s="207" t="s">
        <v>131</v>
      </c>
      <c r="AM501" s="207"/>
      <c r="AN501" s="207"/>
      <c r="AO501" s="207" t="str">
        <f ca="1">IF(R501="","",IF(R501&gt;TODAY(),"0 meses",DATEDIF(R501,TODAY(),"m") &amp; " meses"))</f>
        <v>4 meses</v>
      </c>
      <c r="AP501" s="147" t="s">
        <v>67</v>
      </c>
      <c r="AQ501" s="147" t="s">
        <v>67</v>
      </c>
      <c r="AR501" s="147"/>
      <c r="AS501" s="209" t="s">
        <v>68</v>
      </c>
      <c r="AT501" s="223" t="str">
        <f>MONTH(B501)&amp;"/"&amp;YEAR(B501)</f>
        <v>3/2026</v>
      </c>
      <c r="AU501" s="223">
        <f>WEEKNUM(B501)-WEEKNUM(EOMONTH(B501,-1)+1)+1</f>
        <v>1</v>
      </c>
      <c r="AV501" s="209" t="str">
        <f>MONTH(R501)&amp;"/"&amp;YEAR(R501)</f>
        <v>1/2026</v>
      </c>
      <c r="AW501" s="209">
        <f>WEEKNUM(R501)-WEEKNUM(EOMONTH(R501,-1)+1)+1</f>
        <v>3</v>
      </c>
      <c r="AX501" s="209">
        <f>IF(BB501="S",IF(Q501="1. Aceitou o programa",R501-B501,0),0)</f>
        <v>-47</v>
      </c>
      <c r="AY501" s="209">
        <f>IF(BB501="S",IF(AND(S501&lt;&gt;"",R501&lt;&gt;""),S501-R501,0),0)</f>
        <v>0</v>
      </c>
      <c r="AZ501" s="209">
        <f>IF(BB501="S",IF(Q501="1. Aceitou o programa",IF(OR(X501="Não se Aplica",X501=""),IF(OR(W501="Não se Aplica",W501=""),0,W501-V501),AVERAGE(X501-W501,W501-V501)),0),0)</f>
        <v>0</v>
      </c>
      <c r="BA501" s="209">
        <f>IF(BB501="S",IF(AND(Q501="1. Aceitou o programa",AH501="Realizada"),IFERROR(IF(AG501="",0,AG501-R501),0),0),0)</f>
        <v>0</v>
      </c>
      <c r="BB501" s="209" t="str">
        <f>_xlfn.XLOOKUP(U501,'Lista Suspensa'!$AA$20:$AA$23,'Lista Suspensa'!$AB$20:$AB$23,"N/A")</f>
        <v>S</v>
      </c>
    </row>
    <row r="502" spans="1:54" ht="12" customHeight="1">
      <c r="A502" s="151" t="s">
        <v>54</v>
      </c>
      <c r="B502" s="152">
        <v>46083</v>
      </c>
      <c r="C502" s="153" t="s">
        <v>55</v>
      </c>
      <c r="D502" s="153" t="s">
        <v>56</v>
      </c>
      <c r="E502" s="244">
        <v>89008612</v>
      </c>
      <c r="F502" s="144" t="s">
        <v>1137</v>
      </c>
      <c r="G502" s="230"/>
      <c r="H502" s="154">
        <v>32075</v>
      </c>
      <c r="I502" s="153">
        <v>38</v>
      </c>
      <c r="J502" s="148" t="s">
        <v>70</v>
      </c>
      <c r="K502" s="153"/>
      <c r="L502" s="153"/>
      <c r="M502" s="153"/>
      <c r="N502" s="153">
        <v>380</v>
      </c>
      <c r="O502" s="155" t="s">
        <v>1138</v>
      </c>
      <c r="P502" s="156" t="s">
        <v>60</v>
      </c>
      <c r="Q502" s="157" t="s">
        <v>110</v>
      </c>
      <c r="R502" s="158">
        <v>46036</v>
      </c>
      <c r="S502" s="159"/>
      <c r="T502" s="159" t="s">
        <v>62</v>
      </c>
      <c r="U502" s="159" t="s">
        <v>111</v>
      </c>
      <c r="V502" s="154">
        <v>46036</v>
      </c>
      <c r="W502" s="154" t="s">
        <v>126</v>
      </c>
      <c r="X502" s="154" t="s">
        <v>126</v>
      </c>
      <c r="Y502" s="160"/>
      <c r="Z502" s="160" t="s">
        <v>128</v>
      </c>
      <c r="AA502" s="153">
        <v>81</v>
      </c>
      <c r="AB502" s="153">
        <v>1.6</v>
      </c>
      <c r="AC502" s="182">
        <f t="shared" si="16"/>
        <v>31.640624999999993</v>
      </c>
      <c r="AD502" s="153" t="str">
        <f t="shared" si="17"/>
        <v>OBESIDADE I</v>
      </c>
      <c r="AE502" s="233" t="s">
        <v>135</v>
      </c>
      <c r="AF502" s="153" t="s">
        <v>161</v>
      </c>
      <c r="AG502" s="159" t="s">
        <v>1139</v>
      </c>
      <c r="AH502" s="153"/>
      <c r="AI502" s="161"/>
      <c r="AJ502" s="153"/>
      <c r="AK502" s="153"/>
      <c r="AL502" s="207" t="s">
        <v>131</v>
      </c>
      <c r="AM502" s="207"/>
      <c r="AN502" s="207"/>
      <c r="AO502" s="207" t="str">
        <f ca="1">IF(R502="","",IF(R502&gt;TODAY(),"0 meses",DATEDIF(R502,TODAY(),"m") &amp; " meses"))</f>
        <v>4 meses</v>
      </c>
      <c r="AP502" s="147" t="s">
        <v>67</v>
      </c>
      <c r="AQ502" s="147" t="s">
        <v>67</v>
      </c>
      <c r="AR502" s="147"/>
      <c r="AS502" s="209" t="s">
        <v>68</v>
      </c>
      <c r="AT502" s="223" t="str">
        <f>MONTH(B502)&amp;"/"&amp;YEAR(B502)</f>
        <v>3/2026</v>
      </c>
      <c r="AU502" s="223">
        <f>WEEKNUM(B502)-WEEKNUM(EOMONTH(B502,-1)+1)+1</f>
        <v>1</v>
      </c>
      <c r="AV502" s="209" t="str">
        <f>MONTH(R502)&amp;"/"&amp;YEAR(R502)</f>
        <v>1/2026</v>
      </c>
      <c r="AW502" s="209">
        <f>WEEKNUM(R502)-WEEKNUM(EOMONTH(R502,-1)+1)+1</f>
        <v>3</v>
      </c>
      <c r="AX502" s="209">
        <f>IF(BB502="S",IF(Q502="1. Aceitou o programa",R502-B502,0),0)</f>
        <v>-47</v>
      </c>
      <c r="AY502" s="209">
        <f>IF(BB502="S",IF(AND(S502&lt;&gt;"",R502&lt;&gt;""),S502-R502,0),0)</f>
        <v>0</v>
      </c>
      <c r="AZ502" s="209">
        <f>IF(BB502="S",IF(Q502="1. Aceitou o programa",IF(OR(X502="Não se Aplica",X502=""),IF(OR(W502="Não se Aplica",W502=""),0,W502-V502),AVERAGE(X502-W502,W502-V502)),0),0)</f>
        <v>0</v>
      </c>
      <c r="BA502" s="209">
        <f>IF(BB502="S",IF(AND(Q502="1. Aceitou o programa",AH502="Realizada"),IFERROR(IF(AG502="",0,AG502-R502),0),0),0)</f>
        <v>0</v>
      </c>
      <c r="BB502" s="209" t="str">
        <f>_xlfn.XLOOKUP(U502,'Lista Suspensa'!$AA$20:$AA$23,'Lista Suspensa'!$AB$20:$AB$23,"N/A")</f>
        <v>S</v>
      </c>
    </row>
    <row r="503" spans="1:54" ht="12" customHeight="1">
      <c r="A503" s="151" t="s">
        <v>54</v>
      </c>
      <c r="B503" s="152">
        <v>46083</v>
      </c>
      <c r="C503" s="153" t="s">
        <v>55</v>
      </c>
      <c r="D503" s="153" t="s">
        <v>56</v>
      </c>
      <c r="E503" s="244">
        <v>94422503</v>
      </c>
      <c r="F503" s="144" t="s">
        <v>1140</v>
      </c>
      <c r="G503" s="230"/>
      <c r="H503" s="154">
        <v>35215</v>
      </c>
      <c r="I503" s="153">
        <v>29</v>
      </c>
      <c r="J503" s="148" t="s">
        <v>70</v>
      </c>
      <c r="K503" s="153"/>
      <c r="L503" s="153"/>
      <c r="M503" s="153"/>
      <c r="N503" s="153">
        <v>110</v>
      </c>
      <c r="O503" s="155" t="s">
        <v>1141</v>
      </c>
      <c r="P503" s="156" t="s">
        <v>60</v>
      </c>
      <c r="Q503" s="157" t="s">
        <v>110</v>
      </c>
      <c r="R503" s="158">
        <v>46036</v>
      </c>
      <c r="S503" s="159"/>
      <c r="T503" s="159" t="s">
        <v>62</v>
      </c>
      <c r="U503" s="159" t="s">
        <v>111</v>
      </c>
      <c r="V503" s="154">
        <v>46036</v>
      </c>
      <c r="W503" s="154" t="s">
        <v>126</v>
      </c>
      <c r="X503" s="154" t="s">
        <v>126</v>
      </c>
      <c r="Y503" s="160"/>
      <c r="Z503" s="160" t="s">
        <v>128</v>
      </c>
      <c r="AA503" s="153">
        <v>105</v>
      </c>
      <c r="AB503" s="153">
        <v>1.53</v>
      </c>
      <c r="AC503" s="182">
        <f t="shared" si="16"/>
        <v>44.854543124439317</v>
      </c>
      <c r="AD503" s="153" t="str">
        <f t="shared" si="17"/>
        <v>OBESIDADE III</v>
      </c>
      <c r="AE503" s="233" t="s">
        <v>135</v>
      </c>
      <c r="AF503" s="153" t="s">
        <v>161</v>
      </c>
      <c r="AG503" s="159" t="s">
        <v>1142</v>
      </c>
      <c r="AH503" s="153"/>
      <c r="AI503" s="161"/>
      <c r="AJ503" s="153"/>
      <c r="AK503" s="153"/>
      <c r="AL503" s="207" t="s">
        <v>131</v>
      </c>
      <c r="AM503" s="207"/>
      <c r="AN503" s="207"/>
      <c r="AO503" s="207" t="str">
        <f ca="1">IF(R503="","",IF(R503&gt;TODAY(),"0 meses",DATEDIF(R503,TODAY(),"m") &amp; " meses"))</f>
        <v>4 meses</v>
      </c>
      <c r="AP503" s="147" t="s">
        <v>67</v>
      </c>
      <c r="AQ503" s="147" t="s">
        <v>67</v>
      </c>
      <c r="AR503" s="147"/>
      <c r="AS503" s="209" t="s">
        <v>68</v>
      </c>
      <c r="AT503" s="223" t="str">
        <f>MONTH(B503)&amp;"/"&amp;YEAR(B503)</f>
        <v>3/2026</v>
      </c>
      <c r="AU503" s="223">
        <f>WEEKNUM(B503)-WEEKNUM(EOMONTH(B503,-1)+1)+1</f>
        <v>1</v>
      </c>
      <c r="AV503" s="209" t="str">
        <f>MONTH(R503)&amp;"/"&amp;YEAR(R503)</f>
        <v>1/2026</v>
      </c>
      <c r="AW503" s="209">
        <f>WEEKNUM(R503)-WEEKNUM(EOMONTH(R503,-1)+1)+1</f>
        <v>3</v>
      </c>
      <c r="AX503" s="209">
        <f>IF(BB503="S",IF(Q503="1. Aceitou o programa",R503-B503,0),0)</f>
        <v>-47</v>
      </c>
      <c r="AY503" s="209">
        <f>IF(BB503="S",IF(AND(S503&lt;&gt;"",R503&lt;&gt;""),S503-R503,0),0)</f>
        <v>0</v>
      </c>
      <c r="AZ503" s="209">
        <f>IF(BB503="S",IF(Q503="1. Aceitou o programa",IF(OR(X503="Não se Aplica",X503=""),IF(OR(W503="Não se Aplica",W503=""),0,W503-V503),AVERAGE(X503-W503,W503-V503)),0),0)</f>
        <v>0</v>
      </c>
      <c r="BA503" s="209">
        <f>IF(BB503="S",IF(AND(Q503="1. Aceitou o programa",AH503="Realizada"),IFERROR(IF(AG503="",0,AG503-R503),0),0),0)</f>
        <v>0</v>
      </c>
      <c r="BB503" s="209" t="str">
        <f>_xlfn.XLOOKUP(U503,'Lista Suspensa'!$AA$20:$AA$23,'Lista Suspensa'!$AB$20:$AB$23,"N/A")</f>
        <v>S</v>
      </c>
    </row>
    <row r="504" spans="1:54" ht="12" customHeight="1">
      <c r="A504" s="151" t="s">
        <v>121</v>
      </c>
      <c r="B504" s="152">
        <v>45292</v>
      </c>
      <c r="C504" s="153" t="s">
        <v>122</v>
      </c>
      <c r="D504" s="153" t="s">
        <v>56</v>
      </c>
      <c r="E504" s="244">
        <v>95241023</v>
      </c>
      <c r="F504" s="144" t="s">
        <v>1143</v>
      </c>
      <c r="G504" s="230"/>
      <c r="H504" s="154">
        <v>28304</v>
      </c>
      <c r="I504" s="153">
        <v>48</v>
      </c>
      <c r="J504" s="148" t="s">
        <v>58</v>
      </c>
      <c r="K504" s="153" t="s">
        <v>101</v>
      </c>
      <c r="L504" s="153"/>
      <c r="M504" s="153"/>
      <c r="N504" s="153"/>
      <c r="O504" s="155" t="s">
        <v>1144</v>
      </c>
      <c r="P504" s="156" t="s">
        <v>60</v>
      </c>
      <c r="Q504" s="157" t="s">
        <v>110</v>
      </c>
      <c r="R504" s="158">
        <v>46036</v>
      </c>
      <c r="S504" s="159"/>
      <c r="T504" s="159" t="s">
        <v>62</v>
      </c>
      <c r="U504" s="159" t="s">
        <v>111</v>
      </c>
      <c r="V504" s="154">
        <v>46036</v>
      </c>
      <c r="W504" s="154" t="s">
        <v>126</v>
      </c>
      <c r="X504" s="154" t="s">
        <v>126</v>
      </c>
      <c r="Y504" s="160" t="s">
        <v>1145</v>
      </c>
      <c r="Z504" s="160" t="s">
        <v>65</v>
      </c>
      <c r="AA504" s="153">
        <v>104</v>
      </c>
      <c r="AB504" s="153">
        <v>1.82</v>
      </c>
      <c r="AC504" s="182">
        <f t="shared" si="16"/>
        <v>31.397174254317108</v>
      </c>
      <c r="AD504" s="153" t="str">
        <f t="shared" si="17"/>
        <v>OBESIDADE I</v>
      </c>
      <c r="AE504" s="233" t="s">
        <v>135</v>
      </c>
      <c r="AF504" s="153" t="s">
        <v>130</v>
      </c>
      <c r="AG504" s="159"/>
      <c r="AH504" s="153"/>
      <c r="AI504" s="161"/>
      <c r="AJ504" s="153"/>
      <c r="AK504" s="153"/>
      <c r="AL504" s="207" t="s">
        <v>131</v>
      </c>
      <c r="AM504" s="207"/>
      <c r="AN504" s="207"/>
      <c r="AO504" s="207" t="str">
        <f ca="1">IF(R504="","",IF(R504&gt;TODAY(),"0 meses",DATEDIF(R504,TODAY(),"m") &amp; " meses"))</f>
        <v>4 meses</v>
      </c>
      <c r="AP504" s="147" t="s">
        <v>67</v>
      </c>
      <c r="AQ504" s="147" t="s">
        <v>67</v>
      </c>
      <c r="AR504" s="147"/>
      <c r="AS504" s="209" t="s">
        <v>68</v>
      </c>
      <c r="AT504" s="223" t="str">
        <f>MONTH(B504)&amp;"/"&amp;YEAR(B504)</f>
        <v>1/2024</v>
      </c>
      <c r="AU504" s="223">
        <f>WEEKNUM(B504)-WEEKNUM(EOMONTH(B504,-1)+1)+1</f>
        <v>1</v>
      </c>
      <c r="AV504" s="209" t="str">
        <f>MONTH(R504)&amp;"/"&amp;YEAR(R504)</f>
        <v>1/2026</v>
      </c>
      <c r="AW504" s="209">
        <f>WEEKNUM(R504)-WEEKNUM(EOMONTH(R504,-1)+1)+1</f>
        <v>3</v>
      </c>
      <c r="AX504" s="209">
        <f>IF(BB504="S",IF(Q504="1. Aceitou o programa",R504-B504,0),0)</f>
        <v>744</v>
      </c>
      <c r="AY504" s="209">
        <f>IF(BB504="S",IF(AND(S504&lt;&gt;"",R504&lt;&gt;""),S504-R504,0),0)</f>
        <v>0</v>
      </c>
      <c r="AZ504" s="209">
        <f>IF(BB504="S",IF(Q504="1. Aceitou o programa",IF(OR(X504="Não se Aplica",X504=""),IF(OR(W504="Não se Aplica",W504=""),0,W504-V504),AVERAGE(X504-W504,W504-V504)),0),0)</f>
        <v>0</v>
      </c>
      <c r="BA504" s="209">
        <f>IF(BB504="S",IF(AND(Q504="1. Aceitou o programa",AH504="Realizada"),IFERROR(IF(AG504="",0,AG504-R504),0),0),0)</f>
        <v>0</v>
      </c>
      <c r="BB504" s="209" t="str">
        <f>_xlfn.XLOOKUP(U504,'Lista Suspensa'!$AA$20:$AA$23,'Lista Suspensa'!$AB$20:$AB$23,"N/A")</f>
        <v>S</v>
      </c>
    </row>
    <row r="505" spans="1:54" ht="12" customHeight="1">
      <c r="A505" s="151" t="s">
        <v>121</v>
      </c>
      <c r="B505" s="152">
        <v>45292</v>
      </c>
      <c r="C505" s="153" t="s">
        <v>122</v>
      </c>
      <c r="D505" s="153" t="s">
        <v>56</v>
      </c>
      <c r="E505" s="244">
        <v>96266844</v>
      </c>
      <c r="F505" s="144" t="s">
        <v>1146</v>
      </c>
      <c r="G505" s="230"/>
      <c r="H505" s="154">
        <v>27010</v>
      </c>
      <c r="I505" s="153">
        <v>52</v>
      </c>
      <c r="J505" s="148" t="s">
        <v>70</v>
      </c>
      <c r="K505" s="153" t="s">
        <v>59</v>
      </c>
      <c r="L505" s="153"/>
      <c r="M505" s="153"/>
      <c r="N505" s="153"/>
      <c r="O505" s="155" t="s">
        <v>1147</v>
      </c>
      <c r="P505" s="156" t="s">
        <v>60</v>
      </c>
      <c r="Q505" s="157" t="s">
        <v>110</v>
      </c>
      <c r="R505" s="158">
        <v>46036</v>
      </c>
      <c r="S505" s="159"/>
      <c r="T505" s="159" t="s">
        <v>62</v>
      </c>
      <c r="U505" s="159" t="s">
        <v>111</v>
      </c>
      <c r="V505" s="154">
        <v>46036</v>
      </c>
      <c r="W505" s="154" t="s">
        <v>126</v>
      </c>
      <c r="X505" s="154" t="s">
        <v>126</v>
      </c>
      <c r="Y505" s="160"/>
      <c r="Z505" s="160" t="s">
        <v>128</v>
      </c>
      <c r="AA505" s="153">
        <v>106</v>
      </c>
      <c r="AB505" s="153">
        <v>1.67</v>
      </c>
      <c r="AC505" s="182">
        <f t="shared" si="16"/>
        <v>38.007816701925492</v>
      </c>
      <c r="AD505" s="153" t="str">
        <f t="shared" si="17"/>
        <v>OBESIDADE II</v>
      </c>
      <c r="AE505" s="233" t="s">
        <v>135</v>
      </c>
      <c r="AF505" s="153" t="s">
        <v>130</v>
      </c>
      <c r="AG505" s="159"/>
      <c r="AH505" s="153"/>
      <c r="AI505" s="161"/>
      <c r="AJ505" s="153"/>
      <c r="AK505" s="153"/>
      <c r="AL505" s="207" t="s">
        <v>131</v>
      </c>
      <c r="AM505" s="207"/>
      <c r="AN505" s="207"/>
      <c r="AO505" s="207" t="str">
        <f ca="1">IF(R505="","",IF(R505&gt;TODAY(),"0 meses",DATEDIF(R505,TODAY(),"m") &amp; " meses"))</f>
        <v>4 meses</v>
      </c>
      <c r="AP505" s="147" t="s">
        <v>67</v>
      </c>
      <c r="AQ505" s="147" t="s">
        <v>67</v>
      </c>
      <c r="AR505" s="147"/>
      <c r="AS505" s="209" t="s">
        <v>68</v>
      </c>
      <c r="AT505" s="223" t="str">
        <f>MONTH(B505)&amp;"/"&amp;YEAR(B505)</f>
        <v>1/2024</v>
      </c>
      <c r="AU505" s="223">
        <f>WEEKNUM(B505)-WEEKNUM(EOMONTH(B505,-1)+1)+1</f>
        <v>1</v>
      </c>
      <c r="AV505" s="209" t="str">
        <f>MONTH(R505)&amp;"/"&amp;YEAR(R505)</f>
        <v>1/2026</v>
      </c>
      <c r="AW505" s="209">
        <f>WEEKNUM(R505)-WEEKNUM(EOMONTH(R505,-1)+1)+1</f>
        <v>3</v>
      </c>
      <c r="AX505" s="209">
        <f>IF(BB505="S",IF(Q505="1. Aceitou o programa",R505-B505,0),0)</f>
        <v>744</v>
      </c>
      <c r="AY505" s="209">
        <f>IF(BB505="S",IF(AND(S505&lt;&gt;"",R505&lt;&gt;""),S505-R505,0),0)</f>
        <v>0</v>
      </c>
      <c r="AZ505" s="209">
        <f>IF(BB505="S",IF(Q505="1. Aceitou o programa",IF(OR(X505="Não se Aplica",X505=""),IF(OR(W505="Não se Aplica",W505=""),0,W505-V505),AVERAGE(X505-W505,W505-V505)),0),0)</f>
        <v>0</v>
      </c>
      <c r="BA505" s="209">
        <f>IF(BB505="S",IF(AND(Q505="1. Aceitou o programa",AH505="Realizada"),IFERROR(IF(AG505="",0,AG505-R505),0),0),0)</f>
        <v>0</v>
      </c>
      <c r="BB505" s="209" t="str">
        <f>_xlfn.XLOOKUP(U505,'Lista Suspensa'!$AA$20:$AA$23,'Lista Suspensa'!$AB$20:$AB$23,"N/A")</f>
        <v>S</v>
      </c>
    </row>
    <row r="506" spans="1:54" ht="12" customHeight="1">
      <c r="A506" s="151" t="s">
        <v>121</v>
      </c>
      <c r="B506" s="152">
        <v>45292</v>
      </c>
      <c r="C506" s="153" t="s">
        <v>122</v>
      </c>
      <c r="D506" s="153" t="s">
        <v>274</v>
      </c>
      <c r="E506" s="244">
        <v>82010801</v>
      </c>
      <c r="F506" s="144" t="s">
        <v>1148</v>
      </c>
      <c r="G506" s="230"/>
      <c r="H506" s="154">
        <v>27358</v>
      </c>
      <c r="I506" s="153">
        <v>51</v>
      </c>
      <c r="J506" s="148" t="s">
        <v>70</v>
      </c>
      <c r="K506" s="153"/>
      <c r="L506" s="153"/>
      <c r="M506" s="153"/>
      <c r="N506" s="153"/>
      <c r="O506" s="155" t="s">
        <v>1149</v>
      </c>
      <c r="P506" s="156" t="s">
        <v>60</v>
      </c>
      <c r="Q506" s="157" t="s">
        <v>110</v>
      </c>
      <c r="R506" s="158">
        <v>46036</v>
      </c>
      <c r="S506" s="159"/>
      <c r="T506" s="159" t="s">
        <v>62</v>
      </c>
      <c r="U506" s="159" t="s">
        <v>111</v>
      </c>
      <c r="V506" s="154">
        <v>46036</v>
      </c>
      <c r="W506" s="154" t="s">
        <v>126</v>
      </c>
      <c r="X506" s="154" t="s">
        <v>126</v>
      </c>
      <c r="Y506" s="160" t="s">
        <v>1150</v>
      </c>
      <c r="Z506" s="160" t="s">
        <v>128</v>
      </c>
      <c r="AA506" s="153">
        <v>97</v>
      </c>
      <c r="AB506" s="153">
        <v>1.54</v>
      </c>
      <c r="AC506" s="182">
        <f t="shared" si="16"/>
        <v>40.900657783774669</v>
      </c>
      <c r="AD506" s="153" t="str">
        <f t="shared" si="17"/>
        <v>OBESIDADE III</v>
      </c>
      <c r="AE506" s="233" t="s">
        <v>135</v>
      </c>
      <c r="AF506" s="153" t="s">
        <v>130</v>
      </c>
      <c r="AG506" s="159"/>
      <c r="AH506" s="153"/>
      <c r="AI506" s="161"/>
      <c r="AJ506" s="153"/>
      <c r="AK506" s="153"/>
      <c r="AL506" s="207" t="s">
        <v>131</v>
      </c>
      <c r="AM506" s="207"/>
      <c r="AN506" s="207"/>
      <c r="AO506" s="207" t="str">
        <f ca="1">IF(R506="","",IF(R506&gt;TODAY(),"0 meses",DATEDIF(R506,TODAY(),"m") &amp; " meses"))</f>
        <v>4 meses</v>
      </c>
      <c r="AP506" s="147" t="s">
        <v>67</v>
      </c>
      <c r="AQ506" s="147" t="s">
        <v>67</v>
      </c>
      <c r="AR506" s="147"/>
      <c r="AS506" s="209" t="s">
        <v>68</v>
      </c>
      <c r="AT506" s="223" t="str">
        <f>MONTH(B506)&amp;"/"&amp;YEAR(B506)</f>
        <v>1/2024</v>
      </c>
      <c r="AU506" s="223">
        <f>WEEKNUM(B506)-WEEKNUM(EOMONTH(B506,-1)+1)+1</f>
        <v>1</v>
      </c>
      <c r="AV506" s="209" t="str">
        <f>MONTH(R506)&amp;"/"&amp;YEAR(R506)</f>
        <v>1/2026</v>
      </c>
      <c r="AW506" s="209">
        <f>WEEKNUM(R506)-WEEKNUM(EOMONTH(R506,-1)+1)+1</f>
        <v>3</v>
      </c>
      <c r="AX506" s="209">
        <f>IF(BB506="S",IF(Q506="1. Aceitou o programa",R506-B506,0),0)</f>
        <v>744</v>
      </c>
      <c r="AY506" s="209">
        <f>IF(BB506="S",IF(AND(S506&lt;&gt;"",R506&lt;&gt;""),S506-R506,0),0)</f>
        <v>0</v>
      </c>
      <c r="AZ506" s="209">
        <f>IF(BB506="S",IF(Q506="1. Aceitou o programa",IF(OR(X506="Não se Aplica",X506=""),IF(OR(W506="Não se Aplica",W506=""),0,W506-V506),AVERAGE(X506-W506,W506-V506)),0),0)</f>
        <v>0</v>
      </c>
      <c r="BA506" s="209">
        <f>IF(BB506="S",IF(AND(Q506="1. Aceitou o programa",AH506="Realizada"),IFERROR(IF(AG506="",0,AG506-R506),0),0),0)</f>
        <v>0</v>
      </c>
      <c r="BB506" s="209" t="str">
        <f>_xlfn.XLOOKUP(U506,'Lista Suspensa'!$AA$20:$AA$23,'Lista Suspensa'!$AB$20:$AB$23,"N/A")</f>
        <v>S</v>
      </c>
    </row>
    <row r="507" spans="1:54" ht="12" customHeight="1">
      <c r="A507" s="151" t="s">
        <v>121</v>
      </c>
      <c r="B507" s="152">
        <v>45292</v>
      </c>
      <c r="C507" s="153" t="s">
        <v>122</v>
      </c>
      <c r="D507" s="153" t="s">
        <v>56</v>
      </c>
      <c r="E507" s="244">
        <v>73722294</v>
      </c>
      <c r="F507" s="144" t="s">
        <v>1151</v>
      </c>
      <c r="G507" s="230"/>
      <c r="H507" s="154">
        <v>27868</v>
      </c>
      <c r="I507" s="153">
        <v>50</v>
      </c>
      <c r="J507" s="148" t="s">
        <v>70</v>
      </c>
      <c r="K507" s="153"/>
      <c r="L507" s="153"/>
      <c r="M507" s="153"/>
      <c r="N507" s="153"/>
      <c r="O507" s="155" t="s">
        <v>1152</v>
      </c>
      <c r="P507" s="156" t="s">
        <v>60</v>
      </c>
      <c r="Q507" s="157" t="s">
        <v>110</v>
      </c>
      <c r="R507" s="158">
        <v>46036</v>
      </c>
      <c r="S507" s="159"/>
      <c r="T507" s="159" t="s">
        <v>62</v>
      </c>
      <c r="U507" s="159" t="s">
        <v>111</v>
      </c>
      <c r="V507" s="154">
        <v>46036</v>
      </c>
      <c r="W507" s="154" t="s">
        <v>126</v>
      </c>
      <c r="X507" s="154" t="s">
        <v>126</v>
      </c>
      <c r="Y507" s="160"/>
      <c r="Z507" s="160" t="s">
        <v>134</v>
      </c>
      <c r="AA507" s="153">
        <v>82</v>
      </c>
      <c r="AB507" s="153">
        <v>1.56</v>
      </c>
      <c r="AC507" s="182">
        <f t="shared" si="16"/>
        <v>33.694937541091385</v>
      </c>
      <c r="AD507" s="153" t="str">
        <f t="shared" si="17"/>
        <v>OBESIDADE I</v>
      </c>
      <c r="AE507" s="233" t="s">
        <v>135</v>
      </c>
      <c r="AF507" s="153" t="s">
        <v>130</v>
      </c>
      <c r="AG507" s="159"/>
      <c r="AH507" s="153"/>
      <c r="AI507" s="161"/>
      <c r="AJ507" s="153"/>
      <c r="AK507" s="153"/>
      <c r="AL507" s="207" t="s">
        <v>131</v>
      </c>
      <c r="AM507" s="207"/>
      <c r="AN507" s="207"/>
      <c r="AO507" s="207" t="str">
        <f ca="1">IF(R507="","",IF(R507&gt;TODAY(),"0 meses",DATEDIF(R507,TODAY(),"m") &amp; " meses"))</f>
        <v>4 meses</v>
      </c>
      <c r="AP507" s="147" t="s">
        <v>67</v>
      </c>
      <c r="AQ507" s="147" t="s">
        <v>67</v>
      </c>
      <c r="AR507" s="147"/>
      <c r="AS507" s="209" t="s">
        <v>68</v>
      </c>
      <c r="AT507" s="223" t="str">
        <f>MONTH(B507)&amp;"/"&amp;YEAR(B507)</f>
        <v>1/2024</v>
      </c>
      <c r="AU507" s="223">
        <f>WEEKNUM(B507)-WEEKNUM(EOMONTH(B507,-1)+1)+1</f>
        <v>1</v>
      </c>
      <c r="AV507" s="209" t="str">
        <f>MONTH(R507)&amp;"/"&amp;YEAR(R507)</f>
        <v>1/2026</v>
      </c>
      <c r="AW507" s="209">
        <f>WEEKNUM(R507)-WEEKNUM(EOMONTH(R507,-1)+1)+1</f>
        <v>3</v>
      </c>
      <c r="AX507" s="209">
        <f>IF(BB507="S",IF(Q507="1. Aceitou o programa",R507-B507,0),0)</f>
        <v>744</v>
      </c>
      <c r="AY507" s="209">
        <f>IF(BB507="S",IF(AND(S507&lt;&gt;"",R507&lt;&gt;""),S507-R507,0),0)</f>
        <v>0</v>
      </c>
      <c r="AZ507" s="209">
        <f>IF(BB507="S",IF(Q507="1. Aceitou o programa",IF(OR(X507="Não se Aplica",X507=""),IF(OR(W507="Não se Aplica",W507=""),0,W507-V507),AVERAGE(X507-W507,W507-V507)),0),0)</f>
        <v>0</v>
      </c>
      <c r="BA507" s="209">
        <f>IF(BB507="S",IF(AND(Q507="1. Aceitou o programa",AH507="Realizada"),IFERROR(IF(AG507="",0,AG507-R507),0),0),0)</f>
        <v>0</v>
      </c>
      <c r="BB507" s="209" t="str">
        <f>_xlfn.XLOOKUP(U507,'Lista Suspensa'!$AA$20:$AA$23,'Lista Suspensa'!$AB$20:$AB$23,"N/A")</f>
        <v>S</v>
      </c>
    </row>
    <row r="508" spans="1:54" ht="12" customHeight="1">
      <c r="A508" s="151" t="s">
        <v>121</v>
      </c>
      <c r="B508" s="152">
        <v>45292</v>
      </c>
      <c r="C508" s="153" t="s">
        <v>122</v>
      </c>
      <c r="D508" s="153" t="s">
        <v>56</v>
      </c>
      <c r="E508" s="244">
        <v>86661523</v>
      </c>
      <c r="F508" s="144" t="s">
        <v>1153</v>
      </c>
      <c r="G508" s="230"/>
      <c r="H508" s="154">
        <v>30188</v>
      </c>
      <c r="I508" s="153">
        <v>43</v>
      </c>
      <c r="J508" s="148" t="s">
        <v>70</v>
      </c>
      <c r="K508" s="153"/>
      <c r="L508" s="153"/>
      <c r="M508" s="153"/>
      <c r="N508" s="153"/>
      <c r="O508" s="155" t="s">
        <v>1154</v>
      </c>
      <c r="P508" s="156" t="s">
        <v>60</v>
      </c>
      <c r="Q508" s="157" t="s">
        <v>110</v>
      </c>
      <c r="R508" s="158">
        <v>46036</v>
      </c>
      <c r="S508" s="159"/>
      <c r="T508" s="159" t="s">
        <v>62</v>
      </c>
      <c r="U508" s="159" t="s">
        <v>111</v>
      </c>
      <c r="V508" s="154">
        <v>46036</v>
      </c>
      <c r="W508" s="154" t="s">
        <v>126</v>
      </c>
      <c r="X508" s="154" t="s">
        <v>126</v>
      </c>
      <c r="Y508" s="160"/>
      <c r="Z508" s="160" t="s">
        <v>166</v>
      </c>
      <c r="AA508" s="153">
        <v>88</v>
      </c>
      <c r="AB508" s="153">
        <v>1.58</v>
      </c>
      <c r="AC508" s="182">
        <f t="shared" si="16"/>
        <v>35.250761095978206</v>
      </c>
      <c r="AD508" s="153" t="str">
        <f t="shared" si="17"/>
        <v>OBESIDADE II</v>
      </c>
      <c r="AE508" s="233" t="s">
        <v>135</v>
      </c>
      <c r="AF508" s="153" t="s">
        <v>130</v>
      </c>
      <c r="AG508" s="159"/>
      <c r="AH508" s="153"/>
      <c r="AI508" s="161"/>
      <c r="AJ508" s="153"/>
      <c r="AK508" s="153"/>
      <c r="AL508" s="207" t="s">
        <v>131</v>
      </c>
      <c r="AM508" s="207"/>
      <c r="AN508" s="207"/>
      <c r="AO508" s="207" t="str">
        <f ca="1">IF(R508="","",IF(R508&gt;TODAY(),"0 meses",DATEDIF(R508,TODAY(),"m") &amp; " meses"))</f>
        <v>4 meses</v>
      </c>
      <c r="AP508" s="147" t="s">
        <v>67</v>
      </c>
      <c r="AQ508" s="147" t="s">
        <v>67</v>
      </c>
      <c r="AR508" s="147"/>
      <c r="AS508" s="209" t="s">
        <v>68</v>
      </c>
      <c r="AT508" s="223" t="str">
        <f>MONTH(B508)&amp;"/"&amp;YEAR(B508)</f>
        <v>1/2024</v>
      </c>
      <c r="AU508" s="223">
        <f>WEEKNUM(B508)-WEEKNUM(EOMONTH(B508,-1)+1)+1</f>
        <v>1</v>
      </c>
      <c r="AV508" s="209" t="str">
        <f>MONTH(R508)&amp;"/"&amp;YEAR(R508)</f>
        <v>1/2026</v>
      </c>
      <c r="AW508" s="209">
        <f>WEEKNUM(R508)-WEEKNUM(EOMONTH(R508,-1)+1)+1</f>
        <v>3</v>
      </c>
      <c r="AX508" s="209">
        <f>IF(BB508="S",IF(Q508="1. Aceitou o programa",R508-B508,0),0)</f>
        <v>744</v>
      </c>
      <c r="AY508" s="209">
        <f>IF(BB508="S",IF(AND(S508&lt;&gt;"",R508&lt;&gt;""),S508-R508,0),0)</f>
        <v>0</v>
      </c>
      <c r="AZ508" s="209">
        <f>IF(BB508="S",IF(Q508="1. Aceitou o programa",IF(OR(X508="Não se Aplica",X508=""),IF(OR(W508="Não se Aplica",W508=""),0,W508-V508),AVERAGE(X508-W508,W508-V508)),0),0)</f>
        <v>0</v>
      </c>
      <c r="BA508" s="209">
        <f>IF(BB508="S",IF(AND(Q508="1. Aceitou o programa",AH508="Realizada"),IFERROR(IF(AG508="",0,AG508-R508),0),0),0)</f>
        <v>0</v>
      </c>
      <c r="BB508" s="209" t="str">
        <f>_xlfn.XLOOKUP(U508,'Lista Suspensa'!$AA$20:$AA$23,'Lista Suspensa'!$AB$20:$AB$23,"N/A")</f>
        <v>S</v>
      </c>
    </row>
    <row r="509" spans="1:54" ht="12" customHeight="1">
      <c r="A509" s="151" t="s">
        <v>121</v>
      </c>
      <c r="B509" s="152">
        <v>45292</v>
      </c>
      <c r="C509" s="153" t="s">
        <v>122</v>
      </c>
      <c r="D509" s="153" t="s">
        <v>56</v>
      </c>
      <c r="E509" s="244">
        <v>78386606</v>
      </c>
      <c r="F509" s="144" t="s">
        <v>1155</v>
      </c>
      <c r="G509" s="230"/>
      <c r="H509" s="154">
        <v>31054</v>
      </c>
      <c r="I509" s="153">
        <v>41</v>
      </c>
      <c r="J509" s="148" t="s">
        <v>70</v>
      </c>
      <c r="K509" s="153"/>
      <c r="L509" s="153"/>
      <c r="M509" s="153"/>
      <c r="N509" s="153"/>
      <c r="O509" s="155" t="s">
        <v>1156</v>
      </c>
      <c r="P509" s="156" t="s">
        <v>60</v>
      </c>
      <c r="Q509" s="157" t="s">
        <v>110</v>
      </c>
      <c r="R509" s="158">
        <v>46036</v>
      </c>
      <c r="S509" s="159"/>
      <c r="T509" s="159" t="s">
        <v>62</v>
      </c>
      <c r="U509" s="159" t="s">
        <v>111</v>
      </c>
      <c r="V509" s="154">
        <v>46036</v>
      </c>
      <c r="W509" s="154" t="s">
        <v>126</v>
      </c>
      <c r="X509" s="154" t="s">
        <v>126</v>
      </c>
      <c r="Y509" s="160"/>
      <c r="Z509" s="160" t="s">
        <v>128</v>
      </c>
      <c r="AA509" s="153">
        <v>86</v>
      </c>
      <c r="AB509" s="153">
        <v>1.63</v>
      </c>
      <c r="AC509" s="182">
        <f t="shared" si="16"/>
        <v>32.368549813692653</v>
      </c>
      <c r="AD509" s="153" t="str">
        <f t="shared" si="17"/>
        <v>OBESIDADE I</v>
      </c>
      <c r="AE509" s="233" t="s">
        <v>135</v>
      </c>
      <c r="AF509" s="153" t="s">
        <v>130</v>
      </c>
      <c r="AG509" s="159"/>
      <c r="AH509" s="153"/>
      <c r="AI509" s="161"/>
      <c r="AJ509" s="153"/>
      <c r="AK509" s="153"/>
      <c r="AL509" s="207" t="s">
        <v>131</v>
      </c>
      <c r="AM509" s="207"/>
      <c r="AN509" s="207"/>
      <c r="AO509" s="207" t="str">
        <f ca="1">IF(R509="","",IF(R509&gt;TODAY(),"0 meses",DATEDIF(R509,TODAY(),"m") &amp; " meses"))</f>
        <v>4 meses</v>
      </c>
      <c r="AP509" s="147" t="s">
        <v>67</v>
      </c>
      <c r="AQ509" s="147" t="s">
        <v>67</v>
      </c>
      <c r="AR509" s="147"/>
      <c r="AS509" s="209" t="s">
        <v>68</v>
      </c>
      <c r="AT509" s="223" t="str">
        <f>MONTH(B509)&amp;"/"&amp;YEAR(B509)</f>
        <v>1/2024</v>
      </c>
      <c r="AU509" s="223">
        <f>WEEKNUM(B509)-WEEKNUM(EOMONTH(B509,-1)+1)+1</f>
        <v>1</v>
      </c>
      <c r="AV509" s="209" t="str">
        <f>MONTH(R509)&amp;"/"&amp;YEAR(R509)</f>
        <v>1/2026</v>
      </c>
      <c r="AW509" s="209">
        <f>WEEKNUM(R509)-WEEKNUM(EOMONTH(R509,-1)+1)+1</f>
        <v>3</v>
      </c>
      <c r="AX509" s="209">
        <f>IF(BB509="S",IF(Q509="1. Aceitou o programa",R509-B509,0),0)</f>
        <v>744</v>
      </c>
      <c r="AY509" s="209">
        <f>IF(BB509="S",IF(AND(S509&lt;&gt;"",R509&lt;&gt;""),S509-R509,0),0)</f>
        <v>0</v>
      </c>
      <c r="AZ509" s="209">
        <f>IF(BB509="S",IF(Q509="1. Aceitou o programa",IF(OR(X509="Não se Aplica",X509=""),IF(OR(W509="Não se Aplica",W509=""),0,W509-V509),AVERAGE(X509-W509,W509-V509)),0),0)</f>
        <v>0</v>
      </c>
      <c r="BA509" s="209">
        <f>IF(BB509="S",IF(AND(Q509="1. Aceitou o programa",AH509="Realizada"),IFERROR(IF(AG509="",0,AG509-R509),0),0),0)</f>
        <v>0</v>
      </c>
      <c r="BB509" s="209" t="str">
        <f>_xlfn.XLOOKUP(U509,'Lista Suspensa'!$AA$20:$AA$23,'Lista Suspensa'!$AB$20:$AB$23,"N/A")</f>
        <v>S</v>
      </c>
    </row>
    <row r="510" spans="1:54" ht="12" customHeight="1">
      <c r="A510" s="151" t="s">
        <v>121</v>
      </c>
      <c r="B510" s="152">
        <v>45292</v>
      </c>
      <c r="C510" s="153" t="s">
        <v>122</v>
      </c>
      <c r="D510" s="153" t="s">
        <v>56</v>
      </c>
      <c r="E510" s="244">
        <v>93853409</v>
      </c>
      <c r="F510" s="144" t="s">
        <v>1157</v>
      </c>
      <c r="G510" s="230"/>
      <c r="H510" s="154">
        <v>39223</v>
      </c>
      <c r="I510" s="153">
        <v>18</v>
      </c>
      <c r="J510" s="148" t="s">
        <v>70</v>
      </c>
      <c r="K510" s="153"/>
      <c r="L510" s="153"/>
      <c r="M510" s="153"/>
      <c r="N510" s="153"/>
      <c r="O510" s="155" t="s">
        <v>1158</v>
      </c>
      <c r="P510" s="156" t="s">
        <v>60</v>
      </c>
      <c r="Q510" s="157" t="s">
        <v>110</v>
      </c>
      <c r="R510" s="158">
        <v>46036</v>
      </c>
      <c r="S510" s="159"/>
      <c r="T510" s="159" t="s">
        <v>62</v>
      </c>
      <c r="U510" s="159" t="s">
        <v>111</v>
      </c>
      <c r="V510" s="154">
        <v>46036</v>
      </c>
      <c r="W510" s="154" t="s">
        <v>126</v>
      </c>
      <c r="X510" s="154" t="s">
        <v>126</v>
      </c>
      <c r="Y510" s="160"/>
      <c r="Z510" s="160" t="s">
        <v>128</v>
      </c>
      <c r="AA510" s="153">
        <v>78</v>
      </c>
      <c r="AB510" s="153">
        <v>1.58</v>
      </c>
      <c r="AC510" s="182">
        <f t="shared" si="16"/>
        <v>31.244992789617044</v>
      </c>
      <c r="AD510" s="153" t="str">
        <f t="shared" si="17"/>
        <v>OBESIDADE I</v>
      </c>
      <c r="AE510" s="233" t="s">
        <v>1040</v>
      </c>
      <c r="AF510" s="153" t="s">
        <v>130</v>
      </c>
      <c r="AG510" s="159"/>
      <c r="AH510" s="153"/>
      <c r="AI510" s="161"/>
      <c r="AJ510" s="153"/>
      <c r="AK510" s="153"/>
      <c r="AL510" s="207" t="s">
        <v>131</v>
      </c>
      <c r="AM510" s="207"/>
      <c r="AN510" s="207"/>
      <c r="AO510" s="207" t="str">
        <f ca="1">IF(R510="","",IF(R510&gt;TODAY(),"0 meses",DATEDIF(R510,TODAY(),"m") &amp; " meses"))</f>
        <v>4 meses</v>
      </c>
      <c r="AP510" s="147" t="s">
        <v>67</v>
      </c>
      <c r="AQ510" s="147" t="s">
        <v>67</v>
      </c>
      <c r="AR510" s="147"/>
      <c r="AS510" s="209" t="s">
        <v>68</v>
      </c>
      <c r="AT510" s="223" t="str">
        <f>MONTH(B510)&amp;"/"&amp;YEAR(B510)</f>
        <v>1/2024</v>
      </c>
      <c r="AU510" s="223">
        <f>WEEKNUM(B510)-WEEKNUM(EOMONTH(B510,-1)+1)+1</f>
        <v>1</v>
      </c>
      <c r="AV510" s="209" t="str">
        <f>MONTH(R510)&amp;"/"&amp;YEAR(R510)</f>
        <v>1/2026</v>
      </c>
      <c r="AW510" s="209">
        <f>WEEKNUM(R510)-WEEKNUM(EOMONTH(R510,-1)+1)+1</f>
        <v>3</v>
      </c>
      <c r="AX510" s="209">
        <f>IF(BB510="S",IF(Q510="1. Aceitou o programa",R510-B510,0),0)</f>
        <v>744</v>
      </c>
      <c r="AY510" s="209">
        <f>IF(BB510="S",IF(AND(S510&lt;&gt;"",R510&lt;&gt;""),S510-R510,0),0)</f>
        <v>0</v>
      </c>
      <c r="AZ510" s="209">
        <f>IF(BB510="S",IF(Q510="1. Aceitou o programa",IF(OR(X510="Não se Aplica",X510=""),IF(OR(W510="Não se Aplica",W510=""),0,W510-V510),AVERAGE(X510-W510,W510-V510)),0),0)</f>
        <v>0</v>
      </c>
      <c r="BA510" s="209">
        <f>IF(BB510="S",IF(AND(Q510="1. Aceitou o programa",AH510="Realizada"),IFERROR(IF(AG510="",0,AG510-R510),0),0),0)</f>
        <v>0</v>
      </c>
      <c r="BB510" s="209" t="str">
        <f>_xlfn.XLOOKUP(U510,'Lista Suspensa'!$AA$20:$AA$23,'Lista Suspensa'!$AB$20:$AB$23,"N/A")</f>
        <v>S</v>
      </c>
    </row>
    <row r="511" spans="1:54" ht="12" customHeight="1">
      <c r="A511" s="151" t="s">
        <v>54</v>
      </c>
      <c r="B511" s="152">
        <v>46083</v>
      </c>
      <c r="C511" s="153" t="s">
        <v>55</v>
      </c>
      <c r="D511" s="153" t="s">
        <v>56</v>
      </c>
      <c r="E511" s="244">
        <v>96143989</v>
      </c>
      <c r="F511" s="144" t="s">
        <v>1159</v>
      </c>
      <c r="G511" s="230"/>
      <c r="H511" s="154">
        <v>37928</v>
      </c>
      <c r="I511" s="153">
        <v>22</v>
      </c>
      <c r="J511" s="148" t="s">
        <v>70</v>
      </c>
      <c r="K511" s="153"/>
      <c r="L511" s="153"/>
      <c r="M511" s="153"/>
      <c r="N511" s="153">
        <v>80</v>
      </c>
      <c r="O511" s="155" t="s">
        <v>1160</v>
      </c>
      <c r="P511" s="156" t="s">
        <v>60</v>
      </c>
      <c r="Q511" s="157" t="s">
        <v>110</v>
      </c>
      <c r="R511" s="158">
        <v>46037</v>
      </c>
      <c r="S511" s="159"/>
      <c r="T511" s="159" t="s">
        <v>62</v>
      </c>
      <c r="U511" s="159" t="s">
        <v>111</v>
      </c>
      <c r="V511" s="154">
        <v>46037</v>
      </c>
      <c r="W511" s="154" t="s">
        <v>126</v>
      </c>
      <c r="X511" s="154" t="s">
        <v>126</v>
      </c>
      <c r="Y511" s="160"/>
      <c r="Z511" s="160" t="s">
        <v>128</v>
      </c>
      <c r="AA511" s="153">
        <v>85</v>
      </c>
      <c r="AB511" s="153">
        <v>1.77</v>
      </c>
      <c r="AC511" s="182">
        <f t="shared" si="16"/>
        <v>27.13141179099237</v>
      </c>
      <c r="AD511" s="153" t="str">
        <f t="shared" si="17"/>
        <v>SOBREPESO</v>
      </c>
      <c r="AE511" s="233" t="s">
        <v>135</v>
      </c>
      <c r="AF511" s="153" t="s">
        <v>161</v>
      </c>
      <c r="AG511" s="159" t="s">
        <v>1161</v>
      </c>
      <c r="AH511" s="153"/>
      <c r="AI511" s="161"/>
      <c r="AJ511" s="153"/>
      <c r="AK511" s="153"/>
      <c r="AL511" s="207" t="s">
        <v>131</v>
      </c>
      <c r="AM511" s="207"/>
      <c r="AN511" s="207"/>
      <c r="AO511" s="207" t="str">
        <f ca="1">IF(R511="","",IF(R511&gt;TODAY(),"0 meses",DATEDIF(R511,TODAY(),"m") &amp; " meses"))</f>
        <v>4 meses</v>
      </c>
      <c r="AP511" s="147" t="s">
        <v>67</v>
      </c>
      <c r="AQ511" s="147" t="s">
        <v>67</v>
      </c>
      <c r="AR511" s="147"/>
      <c r="AS511" s="209" t="s">
        <v>68</v>
      </c>
      <c r="AT511" s="223" t="str">
        <f>MONTH(B511)&amp;"/"&amp;YEAR(B511)</f>
        <v>3/2026</v>
      </c>
      <c r="AU511" s="223">
        <f>WEEKNUM(B511)-WEEKNUM(EOMONTH(B511,-1)+1)+1</f>
        <v>1</v>
      </c>
      <c r="AV511" s="209" t="str">
        <f>MONTH(R511)&amp;"/"&amp;YEAR(R511)</f>
        <v>1/2026</v>
      </c>
      <c r="AW511" s="209">
        <f>WEEKNUM(R511)-WEEKNUM(EOMONTH(R511,-1)+1)+1</f>
        <v>3</v>
      </c>
      <c r="AX511" s="209">
        <f>IF(BB511="S",IF(Q511="1. Aceitou o programa",R511-B511,0),0)</f>
        <v>-46</v>
      </c>
      <c r="AY511" s="209">
        <f>IF(BB511="S",IF(AND(S511&lt;&gt;"",R511&lt;&gt;""),S511-R511,0),0)</f>
        <v>0</v>
      </c>
      <c r="AZ511" s="209">
        <f>IF(BB511="S",IF(Q511="1. Aceitou o programa",IF(OR(X511="Não se Aplica",X511=""),IF(OR(W511="Não se Aplica",W511=""),0,W511-V511),AVERAGE(X511-W511,W511-V511)),0),0)</f>
        <v>0</v>
      </c>
      <c r="BA511" s="209">
        <f>IF(BB511="S",IF(AND(Q511="1. Aceitou o programa",AH511="Realizada"),IFERROR(IF(AG511="",0,AG511-R511),0),0),0)</f>
        <v>0</v>
      </c>
      <c r="BB511" s="209" t="str">
        <f>_xlfn.XLOOKUP(U511,'Lista Suspensa'!$AA$20:$AA$23,'Lista Suspensa'!$AB$20:$AB$23,"N/A")</f>
        <v>S</v>
      </c>
    </row>
    <row r="512" spans="1:54" ht="12" customHeight="1">
      <c r="A512" s="151" t="s">
        <v>121</v>
      </c>
      <c r="B512" s="152">
        <v>45292</v>
      </c>
      <c r="C512" s="153" t="s">
        <v>122</v>
      </c>
      <c r="D512" s="153" t="s">
        <v>56</v>
      </c>
      <c r="E512" s="244">
        <v>92928800</v>
      </c>
      <c r="F512" s="144" t="s">
        <v>1162</v>
      </c>
      <c r="G512" s="230"/>
      <c r="H512" s="154">
        <v>27982</v>
      </c>
      <c r="I512" s="153">
        <v>49</v>
      </c>
      <c r="J512" s="148" t="s">
        <v>58</v>
      </c>
      <c r="K512" s="153" t="s">
        <v>553</v>
      </c>
      <c r="L512" s="153"/>
      <c r="M512" s="153"/>
      <c r="N512" s="153"/>
      <c r="O512" s="155" t="s">
        <v>1163</v>
      </c>
      <c r="P512" s="156" t="s">
        <v>60</v>
      </c>
      <c r="Q512" s="157" t="s">
        <v>110</v>
      </c>
      <c r="R512" s="158">
        <v>46037</v>
      </c>
      <c r="S512" s="159"/>
      <c r="T512" s="159" t="s">
        <v>62</v>
      </c>
      <c r="U512" s="159" t="s">
        <v>111</v>
      </c>
      <c r="V512" s="154">
        <v>46037</v>
      </c>
      <c r="W512" s="154" t="s">
        <v>126</v>
      </c>
      <c r="X512" s="154" t="s">
        <v>126</v>
      </c>
      <c r="Y512" s="160"/>
      <c r="Z512" s="160" t="s">
        <v>65</v>
      </c>
      <c r="AA512" s="153">
        <v>106</v>
      </c>
      <c r="AB512" s="153">
        <v>1.86</v>
      </c>
      <c r="AC512" s="182">
        <f t="shared" si="16"/>
        <v>30.639380275176318</v>
      </c>
      <c r="AD512" s="153" t="str">
        <f t="shared" si="17"/>
        <v>OBESIDADE I</v>
      </c>
      <c r="AE512" s="233" t="s">
        <v>135</v>
      </c>
      <c r="AF512" s="153" t="s">
        <v>130</v>
      </c>
      <c r="AG512" s="159"/>
      <c r="AH512" s="153"/>
      <c r="AI512" s="161"/>
      <c r="AJ512" s="153"/>
      <c r="AK512" s="153"/>
      <c r="AL512" s="207" t="s">
        <v>131</v>
      </c>
      <c r="AM512" s="207"/>
      <c r="AN512" s="207"/>
      <c r="AO512" s="207" t="str">
        <f ca="1">IF(R512="","",IF(R512&gt;TODAY(),"0 meses",DATEDIF(R512,TODAY(),"m") &amp; " meses"))</f>
        <v>4 meses</v>
      </c>
      <c r="AP512" s="147" t="s">
        <v>67</v>
      </c>
      <c r="AQ512" s="147" t="s">
        <v>67</v>
      </c>
      <c r="AR512" s="147"/>
      <c r="AS512" s="209" t="s">
        <v>68</v>
      </c>
      <c r="AT512" s="223" t="str">
        <f>MONTH(B512)&amp;"/"&amp;YEAR(B512)</f>
        <v>1/2024</v>
      </c>
      <c r="AU512" s="223">
        <f>WEEKNUM(B512)-WEEKNUM(EOMONTH(B512,-1)+1)+1</f>
        <v>1</v>
      </c>
      <c r="AV512" s="209" t="str">
        <f>MONTH(R512)&amp;"/"&amp;YEAR(R512)</f>
        <v>1/2026</v>
      </c>
      <c r="AW512" s="209">
        <f>WEEKNUM(R512)-WEEKNUM(EOMONTH(R512,-1)+1)+1</f>
        <v>3</v>
      </c>
      <c r="AX512" s="209">
        <f>IF(BB512="S",IF(Q512="1. Aceitou o programa",R512-B512,0),0)</f>
        <v>745</v>
      </c>
      <c r="AY512" s="209">
        <f>IF(BB512="S",IF(AND(S512&lt;&gt;"",R512&lt;&gt;""),S512-R512,0),0)</f>
        <v>0</v>
      </c>
      <c r="AZ512" s="209">
        <f>IF(BB512="S",IF(Q512="1. Aceitou o programa",IF(OR(X512="Não se Aplica",X512=""),IF(OR(W512="Não se Aplica",W512=""),0,W512-V512),AVERAGE(X512-W512,W512-V512)),0),0)</f>
        <v>0</v>
      </c>
      <c r="BA512" s="209">
        <f>IF(BB512="S",IF(AND(Q512="1. Aceitou o programa",AH512="Realizada"),IFERROR(IF(AG512="",0,AG512-R512),0),0),0)</f>
        <v>0</v>
      </c>
      <c r="BB512" s="209" t="str">
        <f>_xlfn.XLOOKUP(U512,'Lista Suspensa'!$AA$20:$AA$23,'Lista Suspensa'!$AB$20:$AB$23,"N/A")</f>
        <v>S</v>
      </c>
    </row>
    <row r="513" spans="1:54" ht="12" customHeight="1">
      <c r="A513" s="151" t="s">
        <v>54</v>
      </c>
      <c r="B513" s="152">
        <v>46083</v>
      </c>
      <c r="C513" s="153" t="s">
        <v>55</v>
      </c>
      <c r="D513" s="153" t="s">
        <v>56</v>
      </c>
      <c r="E513" s="244">
        <v>95279603</v>
      </c>
      <c r="F513" s="144" t="s">
        <v>1164</v>
      </c>
      <c r="G513" s="230"/>
      <c r="H513" s="154">
        <v>34243</v>
      </c>
      <c r="I513" s="153">
        <v>32</v>
      </c>
      <c r="J513" s="148" t="s">
        <v>58</v>
      </c>
      <c r="K513" s="153" t="s">
        <v>553</v>
      </c>
      <c r="L513" s="153"/>
      <c r="M513" s="153"/>
      <c r="N513" s="153">
        <v>600</v>
      </c>
      <c r="O513" s="155" t="s">
        <v>1165</v>
      </c>
      <c r="P513" s="156" t="s">
        <v>60</v>
      </c>
      <c r="Q513" s="157" t="s">
        <v>110</v>
      </c>
      <c r="R513" s="158">
        <v>46038</v>
      </c>
      <c r="S513" s="159"/>
      <c r="T513" s="159" t="s">
        <v>62</v>
      </c>
      <c r="U513" s="159" t="s">
        <v>111</v>
      </c>
      <c r="V513" s="154">
        <v>46038</v>
      </c>
      <c r="W513" s="154" t="s">
        <v>126</v>
      </c>
      <c r="X513" s="154" t="s">
        <v>126</v>
      </c>
      <c r="Y513" s="160"/>
      <c r="Z513" s="160" t="s">
        <v>134</v>
      </c>
      <c r="AA513" s="153">
        <v>102</v>
      </c>
      <c r="AB513" s="153">
        <v>1.7</v>
      </c>
      <c r="AC513" s="182">
        <f t="shared" si="16"/>
        <v>35.294117647058826</v>
      </c>
      <c r="AD513" s="153" t="str">
        <f t="shared" si="17"/>
        <v>OBESIDADE II</v>
      </c>
      <c r="AE513" s="233" t="s">
        <v>135</v>
      </c>
      <c r="AF513" s="153" t="s">
        <v>161</v>
      </c>
      <c r="AG513" s="159" t="s">
        <v>1166</v>
      </c>
      <c r="AH513" s="153"/>
      <c r="AI513" s="161"/>
      <c r="AJ513" s="153"/>
      <c r="AK513" s="153"/>
      <c r="AL513" s="207" t="s">
        <v>131</v>
      </c>
      <c r="AM513" s="207"/>
      <c r="AN513" s="207"/>
      <c r="AO513" s="207" t="str">
        <f ca="1">IF(R513="","",IF(R513&gt;TODAY(),"0 meses",DATEDIF(R513,TODAY(),"m") &amp; " meses"))</f>
        <v>4 meses</v>
      </c>
      <c r="AP513" s="147" t="s">
        <v>67</v>
      </c>
      <c r="AQ513" s="147" t="s">
        <v>67</v>
      </c>
      <c r="AR513" s="147"/>
      <c r="AS513" s="209" t="s">
        <v>68</v>
      </c>
      <c r="AT513" s="223" t="str">
        <f>MONTH(B513)&amp;"/"&amp;YEAR(B513)</f>
        <v>3/2026</v>
      </c>
      <c r="AU513" s="223">
        <f>WEEKNUM(B513)-WEEKNUM(EOMONTH(B513,-1)+1)+1</f>
        <v>1</v>
      </c>
      <c r="AV513" s="209" t="str">
        <f>MONTH(R513)&amp;"/"&amp;YEAR(R513)</f>
        <v>1/2026</v>
      </c>
      <c r="AW513" s="209">
        <f>WEEKNUM(R513)-WEEKNUM(EOMONTH(R513,-1)+1)+1</f>
        <v>3</v>
      </c>
      <c r="AX513" s="209">
        <f>IF(BB513="S",IF(Q513="1. Aceitou o programa",R513-B513,0),0)</f>
        <v>-45</v>
      </c>
      <c r="AY513" s="209">
        <f>IF(BB513="S",IF(AND(S513&lt;&gt;"",R513&lt;&gt;""),S513-R513,0),0)</f>
        <v>0</v>
      </c>
      <c r="AZ513" s="209">
        <f>IF(BB513="S",IF(Q513="1. Aceitou o programa",IF(OR(X513="Não se Aplica",X513=""),IF(OR(W513="Não se Aplica",W513=""),0,W513-V513),AVERAGE(X513-W513,W513-V513)),0),0)</f>
        <v>0</v>
      </c>
      <c r="BA513" s="209">
        <f>IF(BB513="S",IF(AND(Q513="1. Aceitou o programa",AH513="Realizada"),IFERROR(IF(AG513="",0,AG513-R513),0),0),0)</f>
        <v>0</v>
      </c>
      <c r="BB513" s="209" t="str">
        <f>_xlfn.XLOOKUP(U513,'Lista Suspensa'!$AA$20:$AA$23,'Lista Suspensa'!$AB$20:$AB$23,"N/A")</f>
        <v>S</v>
      </c>
    </row>
    <row r="514" spans="1:54" ht="12" customHeight="1">
      <c r="A514" s="151" t="s">
        <v>121</v>
      </c>
      <c r="B514" s="152">
        <v>45292</v>
      </c>
      <c r="C514" s="153" t="s">
        <v>122</v>
      </c>
      <c r="D514" s="153" t="s">
        <v>56</v>
      </c>
      <c r="E514" s="244">
        <v>813843898</v>
      </c>
      <c r="F514" s="144" t="s">
        <v>1167</v>
      </c>
      <c r="G514" s="230"/>
      <c r="H514" s="154">
        <v>29446</v>
      </c>
      <c r="I514" s="153">
        <v>45</v>
      </c>
      <c r="J514" s="148" t="s">
        <v>70</v>
      </c>
      <c r="K514" s="153" t="s">
        <v>59</v>
      </c>
      <c r="L514" s="153"/>
      <c r="M514" s="153"/>
      <c r="N514" s="153"/>
      <c r="O514" s="155" t="s">
        <v>1168</v>
      </c>
      <c r="P514" s="156" t="s">
        <v>60</v>
      </c>
      <c r="Q514" s="157" t="s">
        <v>110</v>
      </c>
      <c r="R514" s="158">
        <v>46038</v>
      </c>
      <c r="S514" s="159"/>
      <c r="T514" s="159" t="s">
        <v>62</v>
      </c>
      <c r="U514" s="159" t="s">
        <v>111</v>
      </c>
      <c r="V514" s="154">
        <v>46038</v>
      </c>
      <c r="W514" s="154" t="s">
        <v>126</v>
      </c>
      <c r="X514" s="154" t="s">
        <v>126</v>
      </c>
      <c r="Y514" s="160"/>
      <c r="Z514" s="160" t="s">
        <v>128</v>
      </c>
      <c r="AA514" s="153">
        <v>108</v>
      </c>
      <c r="AB514" s="153">
        <v>1.7</v>
      </c>
      <c r="AC514" s="182">
        <f t="shared" ref="AC514:AC577" si="18">SUM(AA514/(AB514^2))</f>
        <v>37.37024221453288</v>
      </c>
      <c r="AD514" s="153" t="str">
        <f t="shared" ref="AD514:AD577" si="19">IF(AC514&lt;18.5,"ABAIXO DO PESO",
(IF(AC514&lt;=24.9,"PESO NORMAL",
(IF(AC514&lt;=29.9,"SOBREPESO",
(IF(AC514&lt;=34.9,"OBESIDADE I",
(IF(AC514&lt;=39.9,"OBESIDADE II",
(IF(AC514&lt;=999,"OBESIDADE III","VAZIO")))))))))))</f>
        <v>OBESIDADE II</v>
      </c>
      <c r="AE514" s="233" t="s">
        <v>135</v>
      </c>
      <c r="AF514" s="153" t="s">
        <v>130</v>
      </c>
      <c r="AG514" s="159"/>
      <c r="AH514" s="153"/>
      <c r="AI514" s="161"/>
      <c r="AJ514" s="153"/>
      <c r="AK514" s="153"/>
      <c r="AL514" s="207" t="s">
        <v>131</v>
      </c>
      <c r="AM514" s="207"/>
      <c r="AN514" s="207"/>
      <c r="AO514" s="207" t="str">
        <f ca="1">IF(R514="","",IF(R514&gt;TODAY(),"0 meses",DATEDIF(R514,TODAY(),"m") &amp; " meses"))</f>
        <v>4 meses</v>
      </c>
      <c r="AP514" s="147" t="s">
        <v>67</v>
      </c>
      <c r="AQ514" s="147" t="s">
        <v>67</v>
      </c>
      <c r="AR514" s="147"/>
      <c r="AS514" s="209" t="s">
        <v>68</v>
      </c>
      <c r="AT514" s="223" t="str">
        <f>MONTH(B514)&amp;"/"&amp;YEAR(B514)</f>
        <v>1/2024</v>
      </c>
      <c r="AU514" s="223">
        <f>WEEKNUM(B514)-WEEKNUM(EOMONTH(B514,-1)+1)+1</f>
        <v>1</v>
      </c>
      <c r="AV514" s="209" t="str">
        <f>MONTH(R514)&amp;"/"&amp;YEAR(R514)</f>
        <v>1/2026</v>
      </c>
      <c r="AW514" s="209">
        <f>WEEKNUM(R514)-WEEKNUM(EOMONTH(R514,-1)+1)+1</f>
        <v>3</v>
      </c>
      <c r="AX514" s="209">
        <f>IF(BB514="S",IF(Q514="1. Aceitou o programa",R514-B514,0),0)</f>
        <v>746</v>
      </c>
      <c r="AY514" s="209">
        <f>IF(BB514="S",IF(AND(S514&lt;&gt;"",R514&lt;&gt;""),S514-R514,0),0)</f>
        <v>0</v>
      </c>
      <c r="AZ514" s="209">
        <f>IF(BB514="S",IF(Q514="1. Aceitou o programa",IF(OR(X514="Não se Aplica",X514=""),IF(OR(W514="Não se Aplica",W514=""),0,W514-V514),AVERAGE(X514-W514,W514-V514)),0),0)</f>
        <v>0</v>
      </c>
      <c r="BA514" s="209">
        <f>IF(BB514="S",IF(AND(Q514="1. Aceitou o programa",AH514="Realizada"),IFERROR(IF(AG514="",0,AG514-R514),0),0),0)</f>
        <v>0</v>
      </c>
      <c r="BB514" s="209" t="str">
        <f>_xlfn.XLOOKUP(U514,'Lista Suspensa'!$AA$20:$AA$23,'Lista Suspensa'!$AB$20:$AB$23,"N/A")</f>
        <v>S</v>
      </c>
    </row>
    <row r="515" spans="1:54" ht="12" customHeight="1">
      <c r="A515" s="151" t="s">
        <v>121</v>
      </c>
      <c r="B515" s="152">
        <v>45292</v>
      </c>
      <c r="C515" s="153" t="s">
        <v>122</v>
      </c>
      <c r="D515" s="153" t="s">
        <v>56</v>
      </c>
      <c r="E515" s="244">
        <v>93814659</v>
      </c>
      <c r="F515" s="144" t="s">
        <v>1169</v>
      </c>
      <c r="G515" s="230"/>
      <c r="H515" s="154">
        <v>30850</v>
      </c>
      <c r="I515" s="153">
        <v>41</v>
      </c>
      <c r="J515" s="148" t="s">
        <v>58</v>
      </c>
      <c r="K515" s="153" t="s">
        <v>59</v>
      </c>
      <c r="L515" s="153"/>
      <c r="M515" s="153"/>
      <c r="N515" s="153"/>
      <c r="O515" s="155" t="s">
        <v>1170</v>
      </c>
      <c r="P515" s="156" t="s">
        <v>60</v>
      </c>
      <c r="Q515" s="157" t="s">
        <v>110</v>
      </c>
      <c r="R515" s="158">
        <v>46038</v>
      </c>
      <c r="S515" s="159"/>
      <c r="T515" s="159" t="s">
        <v>62</v>
      </c>
      <c r="U515" s="159" t="s">
        <v>111</v>
      </c>
      <c r="V515" s="154">
        <v>46038</v>
      </c>
      <c r="W515" s="154" t="s">
        <v>126</v>
      </c>
      <c r="X515" s="154" t="s">
        <v>126</v>
      </c>
      <c r="Y515" s="160"/>
      <c r="Z515" s="160" t="s">
        <v>134</v>
      </c>
      <c r="AA515" s="153">
        <v>140</v>
      </c>
      <c r="AB515" s="153">
        <v>1.75</v>
      </c>
      <c r="AC515" s="182">
        <f t="shared" si="18"/>
        <v>45.714285714285715</v>
      </c>
      <c r="AD515" s="153" t="str">
        <f t="shared" si="19"/>
        <v>OBESIDADE III</v>
      </c>
      <c r="AE515" s="233" t="s">
        <v>135</v>
      </c>
      <c r="AF515" s="153" t="s">
        <v>130</v>
      </c>
      <c r="AG515" s="159"/>
      <c r="AH515" s="153"/>
      <c r="AI515" s="161"/>
      <c r="AJ515" s="153"/>
      <c r="AK515" s="153"/>
      <c r="AL515" s="207" t="s">
        <v>131</v>
      </c>
      <c r="AM515" s="207"/>
      <c r="AN515" s="207"/>
      <c r="AO515" s="207" t="str">
        <f ca="1">IF(R515="","",IF(R515&gt;TODAY(),"0 meses",DATEDIF(R515,TODAY(),"m") &amp; " meses"))</f>
        <v>4 meses</v>
      </c>
      <c r="AP515" s="147" t="s">
        <v>67</v>
      </c>
      <c r="AQ515" s="147" t="s">
        <v>67</v>
      </c>
      <c r="AR515" s="147"/>
      <c r="AS515" s="209" t="s">
        <v>68</v>
      </c>
      <c r="AT515" s="223" t="str">
        <f>MONTH(B515)&amp;"/"&amp;YEAR(B515)</f>
        <v>1/2024</v>
      </c>
      <c r="AU515" s="223">
        <f>WEEKNUM(B515)-WEEKNUM(EOMONTH(B515,-1)+1)+1</f>
        <v>1</v>
      </c>
      <c r="AV515" s="209" t="str">
        <f>MONTH(R515)&amp;"/"&amp;YEAR(R515)</f>
        <v>1/2026</v>
      </c>
      <c r="AW515" s="209">
        <f>WEEKNUM(R515)-WEEKNUM(EOMONTH(R515,-1)+1)+1</f>
        <v>3</v>
      </c>
      <c r="AX515" s="209">
        <f>IF(BB515="S",IF(Q515="1. Aceitou o programa",R515-B515,0),0)</f>
        <v>746</v>
      </c>
      <c r="AY515" s="209">
        <f>IF(BB515="S",IF(AND(S515&lt;&gt;"",R515&lt;&gt;""),S515-R515,0),0)</f>
        <v>0</v>
      </c>
      <c r="AZ515" s="209">
        <f>IF(BB515="S",IF(Q515="1. Aceitou o programa",IF(OR(X515="Não se Aplica",X515=""),IF(OR(W515="Não se Aplica",W515=""),0,W515-V515),AVERAGE(X515-W515,W515-V515)),0),0)</f>
        <v>0</v>
      </c>
      <c r="BA515" s="209">
        <f>IF(BB515="S",IF(AND(Q515="1. Aceitou o programa",AH515="Realizada"),IFERROR(IF(AG515="",0,AG515-R515),0),0),0)</f>
        <v>0</v>
      </c>
      <c r="BB515" s="209" t="str">
        <f>_xlfn.XLOOKUP(U515,'Lista Suspensa'!$AA$20:$AA$23,'Lista Suspensa'!$AB$20:$AB$23,"N/A")</f>
        <v>S</v>
      </c>
    </row>
    <row r="516" spans="1:54" ht="12" customHeight="1">
      <c r="A516" s="151" t="s">
        <v>121</v>
      </c>
      <c r="B516" s="152">
        <v>45292</v>
      </c>
      <c r="C516" s="153" t="s">
        <v>122</v>
      </c>
      <c r="D516" s="153" t="s">
        <v>56</v>
      </c>
      <c r="E516" s="244">
        <v>965852628</v>
      </c>
      <c r="F516" s="144" t="s">
        <v>1171</v>
      </c>
      <c r="G516" s="230"/>
      <c r="H516" s="154">
        <v>33595</v>
      </c>
      <c r="I516" s="153">
        <v>34</v>
      </c>
      <c r="J516" s="148" t="s">
        <v>70</v>
      </c>
      <c r="K516" s="153" t="s">
        <v>59</v>
      </c>
      <c r="L516" s="153"/>
      <c r="M516" s="153"/>
      <c r="N516" s="153"/>
      <c r="O516" s="155" t="s">
        <v>1172</v>
      </c>
      <c r="P516" s="156" t="s">
        <v>60</v>
      </c>
      <c r="Q516" s="157" t="s">
        <v>110</v>
      </c>
      <c r="R516" s="158">
        <v>46038</v>
      </c>
      <c r="S516" s="159"/>
      <c r="T516" s="159" t="s">
        <v>62</v>
      </c>
      <c r="U516" s="159" t="s">
        <v>111</v>
      </c>
      <c r="V516" s="154">
        <v>46038</v>
      </c>
      <c r="W516" s="154" t="s">
        <v>126</v>
      </c>
      <c r="X516" s="154" t="s">
        <v>126</v>
      </c>
      <c r="Y516" s="160"/>
      <c r="Z516" s="160" t="s">
        <v>128</v>
      </c>
      <c r="AA516" s="153">
        <v>102</v>
      </c>
      <c r="AB516" s="153">
        <v>1.63</v>
      </c>
      <c r="AC516" s="182">
        <f t="shared" si="18"/>
        <v>38.390605592984308</v>
      </c>
      <c r="AD516" s="153" t="str">
        <f t="shared" si="19"/>
        <v>OBESIDADE II</v>
      </c>
      <c r="AE516" s="233" t="s">
        <v>135</v>
      </c>
      <c r="AF516" s="153" t="s">
        <v>130</v>
      </c>
      <c r="AG516" s="159"/>
      <c r="AH516" s="153"/>
      <c r="AI516" s="161"/>
      <c r="AJ516" s="153"/>
      <c r="AK516" s="153"/>
      <c r="AL516" s="207" t="s">
        <v>131</v>
      </c>
      <c r="AM516" s="207"/>
      <c r="AN516" s="207"/>
      <c r="AO516" s="207" t="str">
        <f ca="1">IF(R516="","",IF(R516&gt;TODAY(),"0 meses",DATEDIF(R516,TODAY(),"m") &amp; " meses"))</f>
        <v>4 meses</v>
      </c>
      <c r="AP516" s="147" t="s">
        <v>67</v>
      </c>
      <c r="AQ516" s="147" t="s">
        <v>67</v>
      </c>
      <c r="AR516" s="147"/>
      <c r="AS516" s="209" t="s">
        <v>68</v>
      </c>
      <c r="AT516" s="223" t="str">
        <f>MONTH(B516)&amp;"/"&amp;YEAR(B516)</f>
        <v>1/2024</v>
      </c>
      <c r="AU516" s="223">
        <f>WEEKNUM(B516)-WEEKNUM(EOMONTH(B516,-1)+1)+1</f>
        <v>1</v>
      </c>
      <c r="AV516" s="209" t="str">
        <f>MONTH(R516)&amp;"/"&amp;YEAR(R516)</f>
        <v>1/2026</v>
      </c>
      <c r="AW516" s="209">
        <f>WEEKNUM(R516)-WEEKNUM(EOMONTH(R516,-1)+1)+1</f>
        <v>3</v>
      </c>
      <c r="AX516" s="209">
        <f>IF(BB516="S",IF(Q516="1. Aceitou o programa",R516-B516,0),0)</f>
        <v>746</v>
      </c>
      <c r="AY516" s="209">
        <f>IF(BB516="S",IF(AND(S516&lt;&gt;"",R516&lt;&gt;""),S516-R516,0),0)</f>
        <v>0</v>
      </c>
      <c r="AZ516" s="209">
        <f>IF(BB516="S",IF(Q516="1. Aceitou o programa",IF(OR(X516="Não se Aplica",X516=""),IF(OR(W516="Não se Aplica",W516=""),0,W516-V516),AVERAGE(X516-W516,W516-V516)),0),0)</f>
        <v>0</v>
      </c>
      <c r="BA516" s="209">
        <f>IF(BB516="S",IF(AND(Q516="1. Aceitou o programa",AH516="Realizada"),IFERROR(IF(AG516="",0,AG516-R516),0),0),0)</f>
        <v>0</v>
      </c>
      <c r="BB516" s="209" t="str">
        <f>_xlfn.XLOOKUP(U516,'Lista Suspensa'!$AA$20:$AA$23,'Lista Suspensa'!$AB$20:$AB$23,"N/A")</f>
        <v>S</v>
      </c>
    </row>
    <row r="517" spans="1:54" ht="12" customHeight="1">
      <c r="A517" s="151" t="s">
        <v>121</v>
      </c>
      <c r="B517" s="152">
        <v>45292</v>
      </c>
      <c r="C517" s="153" t="s">
        <v>122</v>
      </c>
      <c r="D517" s="153" t="s">
        <v>56</v>
      </c>
      <c r="E517" s="244">
        <v>81758646</v>
      </c>
      <c r="F517" s="144" t="s">
        <v>1173</v>
      </c>
      <c r="G517" s="230"/>
      <c r="H517" s="154">
        <v>28142</v>
      </c>
      <c r="I517" s="153">
        <v>49</v>
      </c>
      <c r="J517" s="148" t="s">
        <v>58</v>
      </c>
      <c r="K517" s="153"/>
      <c r="L517" s="153"/>
      <c r="M517" s="153"/>
      <c r="N517" s="153"/>
      <c r="O517" s="155" t="s">
        <v>1174</v>
      </c>
      <c r="P517" s="156" t="s">
        <v>60</v>
      </c>
      <c r="Q517" s="157" t="s">
        <v>110</v>
      </c>
      <c r="R517" s="158">
        <v>46038</v>
      </c>
      <c r="S517" s="159"/>
      <c r="T517" s="159" t="s">
        <v>62</v>
      </c>
      <c r="U517" s="159" t="s">
        <v>111</v>
      </c>
      <c r="V517" s="154">
        <v>46038</v>
      </c>
      <c r="W517" s="154" t="s">
        <v>126</v>
      </c>
      <c r="X517" s="154" t="s">
        <v>126</v>
      </c>
      <c r="Y517" s="160"/>
      <c r="Z517" s="160" t="s">
        <v>128</v>
      </c>
      <c r="AA517" s="153">
        <v>143</v>
      </c>
      <c r="AB517" s="153">
        <v>1.67</v>
      </c>
      <c r="AC517" s="182">
        <f t="shared" si="18"/>
        <v>51.274696116748537</v>
      </c>
      <c r="AD517" s="153" t="str">
        <f t="shared" si="19"/>
        <v>OBESIDADE III</v>
      </c>
      <c r="AE517" s="233" t="s">
        <v>135</v>
      </c>
      <c r="AF517" s="153" t="s">
        <v>130</v>
      </c>
      <c r="AG517" s="159"/>
      <c r="AH517" s="153"/>
      <c r="AI517" s="161"/>
      <c r="AJ517" s="153"/>
      <c r="AK517" s="153"/>
      <c r="AL517" s="207" t="s">
        <v>143</v>
      </c>
      <c r="AM517" s="207"/>
      <c r="AN517" s="207"/>
      <c r="AO517" s="207" t="str">
        <f ca="1">IF(R517="","",IF(R517&gt;TODAY(),"0 meses",DATEDIF(R517,TODAY(),"m") &amp; " meses"))</f>
        <v>4 meses</v>
      </c>
      <c r="AP517" s="147" t="s">
        <v>67</v>
      </c>
      <c r="AQ517" s="147" t="s">
        <v>67</v>
      </c>
      <c r="AR517" s="147"/>
      <c r="AS517" s="209" t="s">
        <v>68</v>
      </c>
      <c r="AT517" s="223" t="str">
        <f>MONTH(B517)&amp;"/"&amp;YEAR(B517)</f>
        <v>1/2024</v>
      </c>
      <c r="AU517" s="223">
        <f>WEEKNUM(B517)-WEEKNUM(EOMONTH(B517,-1)+1)+1</f>
        <v>1</v>
      </c>
      <c r="AV517" s="209" t="str">
        <f>MONTH(R517)&amp;"/"&amp;YEAR(R517)</f>
        <v>1/2026</v>
      </c>
      <c r="AW517" s="209">
        <f>WEEKNUM(R517)-WEEKNUM(EOMONTH(R517,-1)+1)+1</f>
        <v>3</v>
      </c>
      <c r="AX517" s="209">
        <f>IF(BB517="S",IF(Q517="1. Aceitou o programa",R517-B517,0),0)</f>
        <v>746</v>
      </c>
      <c r="AY517" s="209">
        <f>IF(BB517="S",IF(AND(S517&lt;&gt;"",R517&lt;&gt;""),S517-R517,0),0)</f>
        <v>0</v>
      </c>
      <c r="AZ517" s="209">
        <f>IF(BB517="S",IF(Q517="1. Aceitou o programa",IF(OR(X517="Não se Aplica",X517=""),IF(OR(W517="Não se Aplica",W517=""),0,W517-V517),AVERAGE(X517-W517,W517-V517)),0),0)</f>
        <v>0</v>
      </c>
      <c r="BA517" s="209">
        <f>IF(BB517="S",IF(AND(Q517="1. Aceitou o programa",AH517="Realizada"),IFERROR(IF(AG517="",0,AG517-R517),0),0),0)</f>
        <v>0</v>
      </c>
      <c r="BB517" s="209" t="str">
        <f>_xlfn.XLOOKUP(U517,'Lista Suspensa'!$AA$20:$AA$23,'Lista Suspensa'!$AB$20:$AB$23,"N/A")</f>
        <v>S</v>
      </c>
    </row>
    <row r="518" spans="1:54" ht="12" customHeight="1">
      <c r="A518" s="151" t="s">
        <v>121</v>
      </c>
      <c r="B518" s="152">
        <v>45292</v>
      </c>
      <c r="C518" s="153" t="s">
        <v>122</v>
      </c>
      <c r="D518" s="153" t="s">
        <v>56</v>
      </c>
      <c r="E518" s="244">
        <v>81758649</v>
      </c>
      <c r="F518" s="144" t="s">
        <v>1175</v>
      </c>
      <c r="G518" s="230"/>
      <c r="H518" s="154">
        <v>29268</v>
      </c>
      <c r="I518" s="153">
        <v>46</v>
      </c>
      <c r="J518" s="148" t="s">
        <v>70</v>
      </c>
      <c r="K518" s="153"/>
      <c r="L518" s="153"/>
      <c r="M518" s="153"/>
      <c r="N518" s="153"/>
      <c r="O518" s="155" t="s">
        <v>1174</v>
      </c>
      <c r="P518" s="156" t="s">
        <v>60</v>
      </c>
      <c r="Q518" s="157" t="s">
        <v>110</v>
      </c>
      <c r="R518" s="158">
        <v>46038</v>
      </c>
      <c r="S518" s="159"/>
      <c r="T518" s="159" t="s">
        <v>62</v>
      </c>
      <c r="U518" s="159" t="s">
        <v>111</v>
      </c>
      <c r="V518" s="154">
        <v>46038</v>
      </c>
      <c r="W518" s="154" t="s">
        <v>126</v>
      </c>
      <c r="X518" s="154" t="s">
        <v>126</v>
      </c>
      <c r="Y518" s="160"/>
      <c r="Z518" s="160" t="s">
        <v>174</v>
      </c>
      <c r="AA518" s="153">
        <v>98</v>
      </c>
      <c r="AB518" s="153">
        <v>1.64</v>
      </c>
      <c r="AC518" s="182">
        <f t="shared" si="18"/>
        <v>36.43664485425343</v>
      </c>
      <c r="AD518" s="153" t="str">
        <f t="shared" si="19"/>
        <v>OBESIDADE II</v>
      </c>
      <c r="AE518" s="233" t="s">
        <v>135</v>
      </c>
      <c r="AF518" s="153" t="s">
        <v>130</v>
      </c>
      <c r="AG518" s="159"/>
      <c r="AH518" s="153"/>
      <c r="AI518" s="161"/>
      <c r="AJ518" s="153"/>
      <c r="AK518" s="153"/>
      <c r="AL518" s="207" t="s">
        <v>131</v>
      </c>
      <c r="AM518" s="207"/>
      <c r="AN518" s="207"/>
      <c r="AO518" s="207" t="str">
        <f ca="1">IF(R518="","",IF(R518&gt;TODAY(),"0 meses",DATEDIF(R518,TODAY(),"m") &amp; " meses"))</f>
        <v>4 meses</v>
      </c>
      <c r="AP518" s="147" t="s">
        <v>67</v>
      </c>
      <c r="AQ518" s="147" t="s">
        <v>67</v>
      </c>
      <c r="AR518" s="147"/>
      <c r="AS518" s="209" t="s">
        <v>68</v>
      </c>
      <c r="AT518" s="223" t="str">
        <f>MONTH(B518)&amp;"/"&amp;YEAR(B518)</f>
        <v>1/2024</v>
      </c>
      <c r="AU518" s="223">
        <f>WEEKNUM(B518)-WEEKNUM(EOMONTH(B518,-1)+1)+1</f>
        <v>1</v>
      </c>
      <c r="AV518" s="209" t="str">
        <f>MONTH(R518)&amp;"/"&amp;YEAR(R518)</f>
        <v>1/2026</v>
      </c>
      <c r="AW518" s="209">
        <f>WEEKNUM(R518)-WEEKNUM(EOMONTH(R518,-1)+1)+1</f>
        <v>3</v>
      </c>
      <c r="AX518" s="209">
        <f>IF(BB518="S",IF(Q518="1. Aceitou o programa",R518-B518,0),0)</f>
        <v>746</v>
      </c>
      <c r="AY518" s="209">
        <f>IF(BB518="S",IF(AND(S518&lt;&gt;"",R518&lt;&gt;""),S518-R518,0),0)</f>
        <v>0</v>
      </c>
      <c r="AZ518" s="209">
        <f>IF(BB518="S",IF(Q518="1. Aceitou o programa",IF(OR(X518="Não se Aplica",X518=""),IF(OR(W518="Não se Aplica",W518=""),0,W518-V518),AVERAGE(X518-W518,W518-V518)),0),0)</f>
        <v>0</v>
      </c>
      <c r="BA518" s="209">
        <f>IF(BB518="S",IF(AND(Q518="1. Aceitou o programa",AH518="Realizada"),IFERROR(IF(AG518="",0,AG518-R518),0),0),0)</f>
        <v>0</v>
      </c>
      <c r="BB518" s="209" t="str">
        <f>_xlfn.XLOOKUP(U518,'Lista Suspensa'!$AA$20:$AA$23,'Lista Suspensa'!$AB$20:$AB$23,"N/A")</f>
        <v>S</v>
      </c>
    </row>
    <row r="519" spans="1:54" ht="12" customHeight="1">
      <c r="A519" s="151" t="s">
        <v>54</v>
      </c>
      <c r="B519" s="152">
        <v>46083</v>
      </c>
      <c r="C519" s="153" t="s">
        <v>55</v>
      </c>
      <c r="D519" s="153" t="s">
        <v>56</v>
      </c>
      <c r="E519" s="244">
        <v>94711635</v>
      </c>
      <c r="F519" s="144" t="s">
        <v>1176</v>
      </c>
      <c r="G519" s="230"/>
      <c r="H519" s="154">
        <v>34416</v>
      </c>
      <c r="I519" s="153">
        <v>32</v>
      </c>
      <c r="J519" s="148" t="s">
        <v>70</v>
      </c>
      <c r="K519" s="153" t="s">
        <v>59</v>
      </c>
      <c r="L519" s="153"/>
      <c r="M519" s="153"/>
      <c r="N519" s="153">
        <v>60</v>
      </c>
      <c r="O519" s="155" t="s">
        <v>1177</v>
      </c>
      <c r="P519" s="156" t="s">
        <v>60</v>
      </c>
      <c r="Q519" s="157" t="s">
        <v>110</v>
      </c>
      <c r="R519" s="158">
        <v>46039</v>
      </c>
      <c r="S519" s="159"/>
      <c r="T519" s="159" t="s">
        <v>62</v>
      </c>
      <c r="U519" s="159" t="s">
        <v>111</v>
      </c>
      <c r="V519" s="154">
        <v>46039</v>
      </c>
      <c r="W519" s="154" t="s">
        <v>126</v>
      </c>
      <c r="X519" s="154" t="s">
        <v>126</v>
      </c>
      <c r="Y519" s="160"/>
      <c r="Z519" s="160" t="s">
        <v>128</v>
      </c>
      <c r="AA519" s="153">
        <v>93</v>
      </c>
      <c r="AB519" s="153">
        <v>1.59</v>
      </c>
      <c r="AC519" s="182">
        <f t="shared" si="18"/>
        <v>36.786519520588584</v>
      </c>
      <c r="AD519" s="153" t="str">
        <f t="shared" si="19"/>
        <v>OBESIDADE II</v>
      </c>
      <c r="AE519" s="233" t="s">
        <v>135</v>
      </c>
      <c r="AF519" s="153" t="s">
        <v>161</v>
      </c>
      <c r="AG519" s="159" t="s">
        <v>1178</v>
      </c>
      <c r="AH519" s="153"/>
      <c r="AI519" s="161"/>
      <c r="AJ519" s="153"/>
      <c r="AK519" s="153"/>
      <c r="AL519" s="207" t="s">
        <v>131</v>
      </c>
      <c r="AM519" s="207"/>
      <c r="AN519" s="207"/>
      <c r="AO519" s="207" t="str">
        <f ca="1">IF(R519="","",IF(R519&gt;TODAY(),"0 meses",DATEDIF(R519,TODAY(),"m") &amp; " meses"))</f>
        <v>4 meses</v>
      </c>
      <c r="AP519" s="147" t="s">
        <v>67</v>
      </c>
      <c r="AQ519" s="147" t="s">
        <v>67</v>
      </c>
      <c r="AR519" s="147"/>
      <c r="AS519" s="209" t="s">
        <v>68</v>
      </c>
      <c r="AT519" s="223" t="str">
        <f>MONTH(B519)&amp;"/"&amp;YEAR(B519)</f>
        <v>3/2026</v>
      </c>
      <c r="AU519" s="223">
        <f>WEEKNUM(B519)-WEEKNUM(EOMONTH(B519,-1)+1)+1</f>
        <v>1</v>
      </c>
      <c r="AV519" s="209" t="str">
        <f>MONTH(R519)&amp;"/"&amp;YEAR(R519)</f>
        <v>1/2026</v>
      </c>
      <c r="AW519" s="209">
        <f>WEEKNUM(R519)-WEEKNUM(EOMONTH(R519,-1)+1)+1</f>
        <v>3</v>
      </c>
      <c r="AX519" s="209">
        <f>IF(BB519="S",IF(Q519="1. Aceitou o programa",R519-B519,0),0)</f>
        <v>-44</v>
      </c>
      <c r="AY519" s="209">
        <f>IF(BB519="S",IF(AND(S519&lt;&gt;"",R519&lt;&gt;""),S519-R519,0),0)</f>
        <v>0</v>
      </c>
      <c r="AZ519" s="209">
        <f>IF(BB519="S",IF(Q519="1. Aceitou o programa",IF(OR(X519="Não se Aplica",X519=""),IF(OR(W519="Não se Aplica",W519=""),0,W519-V519),AVERAGE(X519-W519,W519-V519)),0),0)</f>
        <v>0</v>
      </c>
      <c r="BA519" s="209">
        <f>IF(BB519="S",IF(AND(Q519="1. Aceitou o programa",AH519="Realizada"),IFERROR(IF(AG519="",0,AG519-R519),0),0),0)</f>
        <v>0</v>
      </c>
      <c r="BB519" s="209" t="str">
        <f>_xlfn.XLOOKUP(U519,'Lista Suspensa'!$AA$20:$AA$23,'Lista Suspensa'!$AB$20:$AB$23,"N/A")</f>
        <v>S</v>
      </c>
    </row>
    <row r="520" spans="1:54" ht="12" customHeight="1">
      <c r="A520" s="151" t="s">
        <v>54</v>
      </c>
      <c r="B520" s="152">
        <v>46083</v>
      </c>
      <c r="C520" s="153" t="s">
        <v>55</v>
      </c>
      <c r="D520" s="153" t="s">
        <v>56</v>
      </c>
      <c r="E520" s="244">
        <v>94130797</v>
      </c>
      <c r="F520" s="144" t="s">
        <v>1179</v>
      </c>
      <c r="G520" s="230"/>
      <c r="H520" s="154">
        <v>30756</v>
      </c>
      <c r="I520" s="153">
        <v>42</v>
      </c>
      <c r="J520" s="148" t="s">
        <v>70</v>
      </c>
      <c r="K520" s="153" t="s">
        <v>59</v>
      </c>
      <c r="L520" s="153"/>
      <c r="M520" s="153"/>
      <c r="N520" s="153">
        <v>60</v>
      </c>
      <c r="O520" s="155" t="s">
        <v>1180</v>
      </c>
      <c r="P520" s="156" t="s">
        <v>60</v>
      </c>
      <c r="Q520" s="157" t="s">
        <v>110</v>
      </c>
      <c r="R520" s="158">
        <v>46041</v>
      </c>
      <c r="S520" s="159"/>
      <c r="T520" s="159" t="s">
        <v>62</v>
      </c>
      <c r="U520" s="159" t="s">
        <v>111</v>
      </c>
      <c r="V520" s="154">
        <v>46041</v>
      </c>
      <c r="W520" s="154" t="s">
        <v>126</v>
      </c>
      <c r="X520" s="154" t="s">
        <v>126</v>
      </c>
      <c r="Y520" s="160"/>
      <c r="Z520" s="160" t="s">
        <v>128</v>
      </c>
      <c r="AA520" s="153">
        <v>88</v>
      </c>
      <c r="AB520" s="153">
        <v>1.6</v>
      </c>
      <c r="AC520" s="182">
        <f t="shared" si="18"/>
        <v>34.374999999999993</v>
      </c>
      <c r="AD520" s="153" t="str">
        <f t="shared" si="19"/>
        <v>OBESIDADE I</v>
      </c>
      <c r="AE520" s="233" t="s">
        <v>135</v>
      </c>
      <c r="AF520" s="153" t="s">
        <v>161</v>
      </c>
      <c r="AG520" s="159" t="s">
        <v>1181</v>
      </c>
      <c r="AH520" s="153"/>
      <c r="AI520" s="161"/>
      <c r="AJ520" s="153"/>
      <c r="AK520" s="153"/>
      <c r="AL520" s="207" t="s">
        <v>131</v>
      </c>
      <c r="AM520" s="207"/>
      <c r="AN520" s="207"/>
      <c r="AO520" s="207" t="str">
        <f ca="1">IF(R520="","",IF(R520&gt;TODAY(),"0 meses",DATEDIF(R520,TODAY(),"m") &amp; " meses"))</f>
        <v>4 meses</v>
      </c>
      <c r="AP520" s="147" t="s">
        <v>67</v>
      </c>
      <c r="AQ520" s="147" t="s">
        <v>67</v>
      </c>
      <c r="AR520" s="147"/>
      <c r="AS520" s="209" t="s">
        <v>68</v>
      </c>
      <c r="AT520" s="223" t="str">
        <f>MONTH(B520)&amp;"/"&amp;YEAR(B520)</f>
        <v>3/2026</v>
      </c>
      <c r="AU520" s="223">
        <f>WEEKNUM(B520)-WEEKNUM(EOMONTH(B520,-1)+1)+1</f>
        <v>1</v>
      </c>
      <c r="AV520" s="209" t="str">
        <f>MONTH(R520)&amp;"/"&amp;YEAR(R520)</f>
        <v>1/2026</v>
      </c>
      <c r="AW520" s="209">
        <f>WEEKNUM(R520)-WEEKNUM(EOMONTH(R520,-1)+1)+1</f>
        <v>4</v>
      </c>
      <c r="AX520" s="209">
        <f>IF(BB520="S",IF(Q520="1. Aceitou o programa",R520-B520,0),0)</f>
        <v>-42</v>
      </c>
      <c r="AY520" s="209">
        <f>IF(BB520="S",IF(AND(S520&lt;&gt;"",R520&lt;&gt;""),S520-R520,0),0)</f>
        <v>0</v>
      </c>
      <c r="AZ520" s="209">
        <f>IF(BB520="S",IF(Q520="1. Aceitou o programa",IF(OR(X520="Não se Aplica",X520=""),IF(OR(W520="Não se Aplica",W520=""),0,W520-V520),AVERAGE(X520-W520,W520-V520)),0),0)</f>
        <v>0</v>
      </c>
      <c r="BA520" s="209">
        <f>IF(BB520="S",IF(AND(Q520="1. Aceitou o programa",AH520="Realizada"),IFERROR(IF(AG520="",0,AG520-R520),0),0),0)</f>
        <v>0</v>
      </c>
      <c r="BB520" s="209" t="str">
        <f>_xlfn.XLOOKUP(U520,'Lista Suspensa'!$AA$20:$AA$23,'Lista Suspensa'!$AB$20:$AB$23,"N/A")</f>
        <v>S</v>
      </c>
    </row>
    <row r="521" spans="1:54" ht="12" customHeight="1">
      <c r="A521" s="151" t="s">
        <v>121</v>
      </c>
      <c r="B521" s="152">
        <v>45292</v>
      </c>
      <c r="C521" s="153" t="s">
        <v>122</v>
      </c>
      <c r="D521" s="153" t="s">
        <v>56</v>
      </c>
      <c r="E521" s="244">
        <v>422969028</v>
      </c>
      <c r="F521" s="144" t="s">
        <v>1182</v>
      </c>
      <c r="G521" s="230"/>
      <c r="H521" s="154">
        <v>27451</v>
      </c>
      <c r="I521" s="153">
        <v>51</v>
      </c>
      <c r="J521" s="148" t="s">
        <v>58</v>
      </c>
      <c r="K521" s="153" t="s">
        <v>1183</v>
      </c>
      <c r="L521" s="153"/>
      <c r="M521" s="153"/>
      <c r="N521" s="153"/>
      <c r="O521" s="155" t="s">
        <v>1184</v>
      </c>
      <c r="P521" s="156" t="s">
        <v>60</v>
      </c>
      <c r="Q521" s="157" t="s">
        <v>110</v>
      </c>
      <c r="R521" s="158">
        <v>46041</v>
      </c>
      <c r="S521" s="159"/>
      <c r="T521" s="159" t="s">
        <v>62</v>
      </c>
      <c r="U521" s="159" t="s">
        <v>111</v>
      </c>
      <c r="V521" s="154">
        <v>46041</v>
      </c>
      <c r="W521" s="154" t="s">
        <v>126</v>
      </c>
      <c r="X521" s="154" t="s">
        <v>126</v>
      </c>
      <c r="Y521" s="160"/>
      <c r="Z521" s="160" t="s">
        <v>128</v>
      </c>
      <c r="AA521" s="153">
        <v>183</v>
      </c>
      <c r="AB521" s="153">
        <v>1.9</v>
      </c>
      <c r="AC521" s="182">
        <f t="shared" si="18"/>
        <v>50.692520775623272</v>
      </c>
      <c r="AD521" s="153" t="str">
        <f t="shared" si="19"/>
        <v>OBESIDADE III</v>
      </c>
      <c r="AE521" s="233" t="s">
        <v>135</v>
      </c>
      <c r="AF521" s="153" t="s">
        <v>130</v>
      </c>
      <c r="AG521" s="159"/>
      <c r="AH521" s="153"/>
      <c r="AI521" s="161"/>
      <c r="AJ521" s="153"/>
      <c r="AK521" s="153"/>
      <c r="AL521" s="207" t="s">
        <v>143</v>
      </c>
      <c r="AM521" s="207"/>
      <c r="AN521" s="207"/>
      <c r="AO521" s="207" t="str">
        <f ca="1">IF(R521="","",IF(R521&gt;TODAY(),"0 meses",DATEDIF(R521,TODAY(),"m") &amp; " meses"))</f>
        <v>4 meses</v>
      </c>
      <c r="AP521" s="147" t="s">
        <v>67</v>
      </c>
      <c r="AQ521" s="147" t="s">
        <v>67</v>
      </c>
      <c r="AR521" s="147"/>
      <c r="AS521" s="209" t="s">
        <v>68</v>
      </c>
      <c r="AT521" s="223" t="str">
        <f>MONTH(B521)&amp;"/"&amp;YEAR(B521)</f>
        <v>1/2024</v>
      </c>
      <c r="AU521" s="223">
        <f>WEEKNUM(B521)-WEEKNUM(EOMONTH(B521,-1)+1)+1</f>
        <v>1</v>
      </c>
      <c r="AV521" s="209" t="str">
        <f>MONTH(R521)&amp;"/"&amp;YEAR(R521)</f>
        <v>1/2026</v>
      </c>
      <c r="AW521" s="209">
        <f>WEEKNUM(R521)-WEEKNUM(EOMONTH(R521,-1)+1)+1</f>
        <v>4</v>
      </c>
      <c r="AX521" s="209">
        <f>IF(BB521="S",IF(Q521="1. Aceitou o programa",R521-B521,0),0)</f>
        <v>749</v>
      </c>
      <c r="AY521" s="209">
        <f>IF(BB521="S",IF(AND(S521&lt;&gt;"",R521&lt;&gt;""),S521-R521,0),0)</f>
        <v>0</v>
      </c>
      <c r="AZ521" s="209">
        <f>IF(BB521="S",IF(Q521="1. Aceitou o programa",IF(OR(X521="Não se Aplica",X521=""),IF(OR(W521="Não se Aplica",W521=""),0,W521-V521),AVERAGE(X521-W521,W521-V521)),0),0)</f>
        <v>0</v>
      </c>
      <c r="BA521" s="209">
        <f>IF(BB521="S",IF(AND(Q521="1. Aceitou o programa",AH521="Realizada"),IFERROR(IF(AG521="",0,AG521-R521),0),0),0)</f>
        <v>0</v>
      </c>
      <c r="BB521" s="209" t="str">
        <f>_xlfn.XLOOKUP(U521,'Lista Suspensa'!$AA$20:$AA$23,'Lista Suspensa'!$AB$20:$AB$23,"N/A")</f>
        <v>S</v>
      </c>
    </row>
    <row r="522" spans="1:54" ht="12" customHeight="1">
      <c r="A522" s="151" t="s">
        <v>121</v>
      </c>
      <c r="B522" s="152">
        <v>45292</v>
      </c>
      <c r="C522" s="153" t="s">
        <v>122</v>
      </c>
      <c r="D522" s="153" t="s">
        <v>56</v>
      </c>
      <c r="E522" s="244">
        <v>94568144</v>
      </c>
      <c r="F522" s="144" t="s">
        <v>1185</v>
      </c>
      <c r="G522" s="230"/>
      <c r="H522" s="154">
        <v>27503</v>
      </c>
      <c r="I522" s="153">
        <v>51</v>
      </c>
      <c r="J522" s="148" t="s">
        <v>70</v>
      </c>
      <c r="K522" s="153" t="s">
        <v>101</v>
      </c>
      <c r="L522" s="153"/>
      <c r="M522" s="153"/>
      <c r="N522" s="153"/>
      <c r="O522" s="155" t="s">
        <v>1186</v>
      </c>
      <c r="P522" s="156" t="s">
        <v>60</v>
      </c>
      <c r="Q522" s="157" t="s">
        <v>110</v>
      </c>
      <c r="R522" s="158">
        <v>46041</v>
      </c>
      <c r="S522" s="159"/>
      <c r="T522" s="159" t="s">
        <v>62</v>
      </c>
      <c r="U522" s="159" t="s">
        <v>111</v>
      </c>
      <c r="V522" s="154">
        <v>46041</v>
      </c>
      <c r="W522" s="154" t="s">
        <v>126</v>
      </c>
      <c r="X522" s="154" t="s">
        <v>126</v>
      </c>
      <c r="Y522" s="160"/>
      <c r="Z522" s="160" t="s">
        <v>128</v>
      </c>
      <c r="AA522" s="153">
        <v>88</v>
      </c>
      <c r="AB522" s="153">
        <v>1.67</v>
      </c>
      <c r="AC522" s="182">
        <f t="shared" si="18"/>
        <v>31.553659148768332</v>
      </c>
      <c r="AD522" s="153" t="str">
        <f t="shared" si="19"/>
        <v>OBESIDADE I</v>
      </c>
      <c r="AE522" s="233" t="s">
        <v>135</v>
      </c>
      <c r="AF522" s="153" t="s">
        <v>130</v>
      </c>
      <c r="AG522" s="159"/>
      <c r="AH522" s="153"/>
      <c r="AI522" s="161"/>
      <c r="AJ522" s="153"/>
      <c r="AK522" s="153"/>
      <c r="AL522" s="207" t="s">
        <v>131</v>
      </c>
      <c r="AM522" s="207"/>
      <c r="AN522" s="207"/>
      <c r="AO522" s="207" t="str">
        <f ca="1">IF(R522="","",IF(R522&gt;TODAY(),"0 meses",DATEDIF(R522,TODAY(),"m") &amp; " meses"))</f>
        <v>4 meses</v>
      </c>
      <c r="AP522" s="147" t="s">
        <v>67</v>
      </c>
      <c r="AQ522" s="147" t="s">
        <v>67</v>
      </c>
      <c r="AR522" s="147"/>
      <c r="AS522" s="209" t="s">
        <v>68</v>
      </c>
      <c r="AT522" s="223" t="str">
        <f>MONTH(B522)&amp;"/"&amp;YEAR(B522)</f>
        <v>1/2024</v>
      </c>
      <c r="AU522" s="223">
        <f>WEEKNUM(B522)-WEEKNUM(EOMONTH(B522,-1)+1)+1</f>
        <v>1</v>
      </c>
      <c r="AV522" s="209" t="str">
        <f>MONTH(R522)&amp;"/"&amp;YEAR(R522)</f>
        <v>1/2026</v>
      </c>
      <c r="AW522" s="209">
        <f>WEEKNUM(R522)-WEEKNUM(EOMONTH(R522,-1)+1)+1</f>
        <v>4</v>
      </c>
      <c r="AX522" s="209">
        <f>IF(BB522="S",IF(Q522="1. Aceitou o programa",R522-B522,0),0)</f>
        <v>749</v>
      </c>
      <c r="AY522" s="209">
        <f>IF(BB522="S",IF(AND(S522&lt;&gt;"",R522&lt;&gt;""),S522-R522,0),0)</f>
        <v>0</v>
      </c>
      <c r="AZ522" s="209">
        <f>IF(BB522="S",IF(Q522="1. Aceitou o programa",IF(OR(X522="Não se Aplica",X522=""),IF(OR(W522="Não se Aplica",W522=""),0,W522-V522),AVERAGE(X522-W522,W522-V522)),0),0)</f>
        <v>0</v>
      </c>
      <c r="BA522" s="209">
        <f>IF(BB522="S",IF(AND(Q522="1. Aceitou o programa",AH522="Realizada"),IFERROR(IF(AG522="",0,AG522-R522),0),0),0)</f>
        <v>0</v>
      </c>
      <c r="BB522" s="209" t="str">
        <f>_xlfn.XLOOKUP(U522,'Lista Suspensa'!$AA$20:$AA$23,'Lista Suspensa'!$AB$20:$AB$23,"N/A")</f>
        <v>S</v>
      </c>
    </row>
    <row r="523" spans="1:54" ht="12" customHeight="1">
      <c r="A523" s="151" t="s">
        <v>121</v>
      </c>
      <c r="B523" s="152">
        <v>45292</v>
      </c>
      <c r="C523" s="153" t="s">
        <v>122</v>
      </c>
      <c r="D523" s="153" t="s">
        <v>443</v>
      </c>
      <c r="E523" s="244">
        <v>94974472</v>
      </c>
      <c r="F523" s="144" t="s">
        <v>1187</v>
      </c>
      <c r="G523" s="230"/>
      <c r="H523" s="154">
        <v>33762</v>
      </c>
      <c r="I523" s="153">
        <v>33</v>
      </c>
      <c r="J523" s="148" t="s">
        <v>70</v>
      </c>
      <c r="K523" s="153" t="s">
        <v>59</v>
      </c>
      <c r="L523" s="153"/>
      <c r="M523" s="153"/>
      <c r="N523" s="153"/>
      <c r="O523" s="155" t="s">
        <v>1188</v>
      </c>
      <c r="P523" s="156" t="s">
        <v>60</v>
      </c>
      <c r="Q523" s="157" t="s">
        <v>110</v>
      </c>
      <c r="R523" s="158">
        <v>46041</v>
      </c>
      <c r="S523" s="159"/>
      <c r="T523" s="159" t="s">
        <v>62</v>
      </c>
      <c r="U523" s="159" t="s">
        <v>111</v>
      </c>
      <c r="V523" s="154">
        <v>46041</v>
      </c>
      <c r="W523" s="154" t="s">
        <v>126</v>
      </c>
      <c r="X523" s="154" t="s">
        <v>126</v>
      </c>
      <c r="Y523" s="160"/>
      <c r="Z523" s="160" t="s">
        <v>128</v>
      </c>
      <c r="AA523" s="153">
        <v>162</v>
      </c>
      <c r="AB523" s="153">
        <v>1.55</v>
      </c>
      <c r="AC523" s="182">
        <f t="shared" si="18"/>
        <v>67.429760665972935</v>
      </c>
      <c r="AD523" s="153" t="str">
        <f t="shared" si="19"/>
        <v>OBESIDADE III</v>
      </c>
      <c r="AE523" s="233" t="s">
        <v>135</v>
      </c>
      <c r="AF523" s="153" t="s">
        <v>130</v>
      </c>
      <c r="AG523" s="159"/>
      <c r="AH523" s="153"/>
      <c r="AI523" s="161"/>
      <c r="AJ523" s="153"/>
      <c r="AK523" s="153"/>
      <c r="AL523" s="207" t="s">
        <v>131</v>
      </c>
      <c r="AM523" s="207" t="s">
        <v>86</v>
      </c>
      <c r="AN523" s="207" t="s">
        <v>191</v>
      </c>
      <c r="AO523" s="207" t="str">
        <f ca="1">IF(R523="","",IF(R523&gt;TODAY(),"0 meses",DATEDIF(R523,TODAY(),"m") &amp; " meses"))</f>
        <v>4 meses</v>
      </c>
      <c r="AP523" s="147" t="s">
        <v>67</v>
      </c>
      <c r="AQ523" s="147" t="s">
        <v>67</v>
      </c>
      <c r="AR523" s="147"/>
      <c r="AS523" s="209" t="s">
        <v>68</v>
      </c>
      <c r="AT523" s="223" t="str">
        <f>MONTH(B523)&amp;"/"&amp;YEAR(B523)</f>
        <v>1/2024</v>
      </c>
      <c r="AU523" s="223">
        <f>WEEKNUM(B523)-WEEKNUM(EOMONTH(B523,-1)+1)+1</f>
        <v>1</v>
      </c>
      <c r="AV523" s="209" t="str">
        <f>MONTH(R523)&amp;"/"&amp;YEAR(R523)</f>
        <v>1/2026</v>
      </c>
      <c r="AW523" s="209">
        <f>WEEKNUM(R523)-WEEKNUM(EOMONTH(R523,-1)+1)+1</f>
        <v>4</v>
      </c>
      <c r="AX523" s="209">
        <f>IF(BB523="S",IF(Q523="1. Aceitou o programa",R523-B523,0),0)</f>
        <v>749</v>
      </c>
      <c r="AY523" s="209">
        <f>IF(BB523="S",IF(AND(S523&lt;&gt;"",R523&lt;&gt;""),S523-R523,0),0)</f>
        <v>0</v>
      </c>
      <c r="AZ523" s="209">
        <f>IF(BB523="S",IF(Q523="1. Aceitou o programa",IF(OR(X523="Não se Aplica",X523=""),IF(OR(W523="Não se Aplica",W523=""),0,W523-V523),AVERAGE(X523-W523,W523-V523)),0),0)</f>
        <v>0</v>
      </c>
      <c r="BA523" s="209">
        <f>IF(BB523="S",IF(AND(Q523="1. Aceitou o programa",AH523="Realizada"),IFERROR(IF(AG523="",0,AG523-R523),0),0),0)</f>
        <v>0</v>
      </c>
      <c r="BB523" s="209" t="str">
        <f>_xlfn.XLOOKUP(U523,'Lista Suspensa'!$AA$20:$AA$23,'Lista Suspensa'!$AB$20:$AB$23,"N/A")</f>
        <v>S</v>
      </c>
    </row>
    <row r="524" spans="1:54" ht="12" customHeight="1">
      <c r="A524" s="151" t="s">
        <v>121</v>
      </c>
      <c r="B524" s="152">
        <v>45292</v>
      </c>
      <c r="C524" s="153" t="s">
        <v>297</v>
      </c>
      <c r="D524" s="153" t="s">
        <v>455</v>
      </c>
      <c r="E524" s="244">
        <v>84267119</v>
      </c>
      <c r="F524" s="144" t="s">
        <v>1189</v>
      </c>
      <c r="G524" s="230"/>
      <c r="H524" s="154">
        <v>27218</v>
      </c>
      <c r="I524" s="153">
        <v>51</v>
      </c>
      <c r="J524" s="148" t="s">
        <v>58</v>
      </c>
      <c r="K524" s="153" t="s">
        <v>101</v>
      </c>
      <c r="L524" s="153"/>
      <c r="M524" s="153"/>
      <c r="N524" s="153"/>
      <c r="O524" s="155">
        <v>21983959908</v>
      </c>
      <c r="P524" s="156" t="s">
        <v>60</v>
      </c>
      <c r="Q524" s="157" t="s">
        <v>110</v>
      </c>
      <c r="R524" s="158">
        <v>46041</v>
      </c>
      <c r="S524" s="159"/>
      <c r="T524" s="159" t="s">
        <v>62</v>
      </c>
      <c r="U524" s="159" t="s">
        <v>111</v>
      </c>
      <c r="V524" s="154">
        <v>46041</v>
      </c>
      <c r="W524" s="154" t="s">
        <v>126</v>
      </c>
      <c r="X524" s="154" t="s">
        <v>126</v>
      </c>
      <c r="Y524" s="160"/>
      <c r="Z524" s="160" t="s">
        <v>65</v>
      </c>
      <c r="AA524" s="153">
        <v>135</v>
      </c>
      <c r="AB524" s="153">
        <v>1.83</v>
      </c>
      <c r="AC524" s="182">
        <f t="shared" si="18"/>
        <v>40.31174415479709</v>
      </c>
      <c r="AD524" s="153" t="str">
        <f t="shared" si="19"/>
        <v>OBESIDADE III</v>
      </c>
      <c r="AE524" s="233" t="s">
        <v>129</v>
      </c>
      <c r="AF524" s="153" t="s">
        <v>130</v>
      </c>
      <c r="AG524" s="159"/>
      <c r="AH524" s="153"/>
      <c r="AI524" s="161"/>
      <c r="AJ524" s="153"/>
      <c r="AK524" s="153"/>
      <c r="AL524" s="207" t="s">
        <v>131</v>
      </c>
      <c r="AM524" s="207"/>
      <c r="AN524" s="207"/>
      <c r="AO524" s="207" t="str">
        <f ca="1">IF(R524="","",IF(R524&gt;TODAY(),"0 meses",DATEDIF(R524,TODAY(),"m") &amp; " meses"))</f>
        <v>4 meses</v>
      </c>
      <c r="AP524" s="147" t="s">
        <v>67</v>
      </c>
      <c r="AQ524" s="147" t="s">
        <v>67</v>
      </c>
      <c r="AR524" s="147"/>
      <c r="AS524" s="209" t="s">
        <v>68</v>
      </c>
      <c r="AT524" s="223" t="str">
        <f>MONTH(B524)&amp;"/"&amp;YEAR(B524)</f>
        <v>1/2024</v>
      </c>
      <c r="AU524" s="223">
        <f>WEEKNUM(B524)-WEEKNUM(EOMONTH(B524,-1)+1)+1</f>
        <v>1</v>
      </c>
      <c r="AV524" s="209" t="str">
        <f>MONTH(R524)&amp;"/"&amp;YEAR(R524)</f>
        <v>1/2026</v>
      </c>
      <c r="AW524" s="209">
        <f>WEEKNUM(R524)-WEEKNUM(EOMONTH(R524,-1)+1)+1</f>
        <v>4</v>
      </c>
      <c r="AX524" s="209">
        <f>IF(BB524="S",IF(Q524="1. Aceitou o programa",R524-B524,0),0)</f>
        <v>749</v>
      </c>
      <c r="AY524" s="209">
        <f>IF(BB524="S",IF(AND(S524&lt;&gt;"",R524&lt;&gt;""),S524-R524,0),0)</f>
        <v>0</v>
      </c>
      <c r="AZ524" s="209">
        <f>IF(BB524="S",IF(Q524="1. Aceitou o programa",IF(OR(X524="Não se Aplica",X524=""),IF(OR(W524="Não se Aplica",W524=""),0,W524-V524),AVERAGE(X524-W524,W524-V524)),0),0)</f>
        <v>0</v>
      </c>
      <c r="BA524" s="209">
        <f>IF(BB524="S",IF(AND(Q524="1. Aceitou o programa",AH524="Realizada"),IFERROR(IF(AG524="",0,AG524-R524),0),0),0)</f>
        <v>0</v>
      </c>
      <c r="BB524" s="209" t="str">
        <f>_xlfn.XLOOKUP(U524,'Lista Suspensa'!$AA$20:$AA$23,'Lista Suspensa'!$AB$20:$AB$23,"N/A")</f>
        <v>S</v>
      </c>
    </row>
    <row r="525" spans="1:54" ht="12" customHeight="1">
      <c r="A525" s="151" t="s">
        <v>54</v>
      </c>
      <c r="B525" s="152">
        <v>46083</v>
      </c>
      <c r="C525" s="153" t="s">
        <v>55</v>
      </c>
      <c r="D525" s="153" t="s">
        <v>56</v>
      </c>
      <c r="E525" s="244">
        <v>83412658</v>
      </c>
      <c r="F525" s="144" t="s">
        <v>1190</v>
      </c>
      <c r="G525" s="230"/>
      <c r="H525" s="154">
        <v>32395</v>
      </c>
      <c r="I525" s="153">
        <v>37</v>
      </c>
      <c r="J525" s="148" t="s">
        <v>70</v>
      </c>
      <c r="K525" s="153"/>
      <c r="L525" s="153"/>
      <c r="M525" s="153"/>
      <c r="N525" s="153">
        <v>450</v>
      </c>
      <c r="O525" s="155" t="s">
        <v>1191</v>
      </c>
      <c r="P525" s="156" t="s">
        <v>60</v>
      </c>
      <c r="Q525" s="157" t="s">
        <v>110</v>
      </c>
      <c r="R525" s="158">
        <v>46042</v>
      </c>
      <c r="S525" s="159"/>
      <c r="T525" s="159" t="s">
        <v>62</v>
      </c>
      <c r="U525" s="159" t="s">
        <v>111</v>
      </c>
      <c r="V525" s="154">
        <v>46042</v>
      </c>
      <c r="W525" s="154" t="s">
        <v>126</v>
      </c>
      <c r="X525" s="154" t="s">
        <v>126</v>
      </c>
      <c r="Y525" s="160"/>
      <c r="Z525" s="160" t="s">
        <v>128</v>
      </c>
      <c r="AA525" s="153">
        <v>80</v>
      </c>
      <c r="AB525" s="153">
        <v>1.63</v>
      </c>
      <c r="AC525" s="182">
        <f t="shared" si="18"/>
        <v>30.110278896458279</v>
      </c>
      <c r="AD525" s="153" t="str">
        <f t="shared" si="19"/>
        <v>OBESIDADE I</v>
      </c>
      <c r="AE525" s="233" t="s">
        <v>135</v>
      </c>
      <c r="AF525" s="153" t="s">
        <v>161</v>
      </c>
      <c r="AG525" s="159" t="s">
        <v>1192</v>
      </c>
      <c r="AH525" s="153"/>
      <c r="AI525" s="161"/>
      <c r="AJ525" s="153"/>
      <c r="AK525" s="153"/>
      <c r="AL525" s="207" t="s">
        <v>131</v>
      </c>
      <c r="AM525" s="207"/>
      <c r="AN525" s="207"/>
      <c r="AO525" s="207" t="str">
        <f ca="1">IF(R525="","",IF(R525&gt;TODAY(),"0 meses",DATEDIF(R525,TODAY(),"m") &amp; " meses"))</f>
        <v>4 meses</v>
      </c>
      <c r="AP525" s="147" t="s">
        <v>67</v>
      </c>
      <c r="AQ525" s="147" t="s">
        <v>67</v>
      </c>
      <c r="AR525" s="147"/>
      <c r="AS525" s="209" t="s">
        <v>68</v>
      </c>
      <c r="AT525" s="223" t="str">
        <f>MONTH(B525)&amp;"/"&amp;YEAR(B525)</f>
        <v>3/2026</v>
      </c>
      <c r="AU525" s="223">
        <f>WEEKNUM(B525)-WEEKNUM(EOMONTH(B525,-1)+1)+1</f>
        <v>1</v>
      </c>
      <c r="AV525" s="209" t="str">
        <f>MONTH(R525)&amp;"/"&amp;YEAR(R525)</f>
        <v>1/2026</v>
      </c>
      <c r="AW525" s="209">
        <f>WEEKNUM(R525)-WEEKNUM(EOMONTH(R525,-1)+1)+1</f>
        <v>4</v>
      </c>
      <c r="AX525" s="209">
        <f>IF(BB525="S",IF(Q525="1. Aceitou o programa",R525-B525,0),0)</f>
        <v>-41</v>
      </c>
      <c r="AY525" s="209">
        <f>IF(BB525="S",IF(AND(S525&lt;&gt;"",R525&lt;&gt;""),S525-R525,0),0)</f>
        <v>0</v>
      </c>
      <c r="AZ525" s="209">
        <f>IF(BB525="S",IF(Q525="1. Aceitou o programa",IF(OR(X525="Não se Aplica",X525=""),IF(OR(W525="Não se Aplica",W525=""),0,W525-V525),AVERAGE(X525-W525,W525-V525)),0),0)</f>
        <v>0</v>
      </c>
      <c r="BA525" s="209">
        <f>IF(BB525="S",IF(AND(Q525="1. Aceitou o programa",AH525="Realizada"),IFERROR(IF(AG525="",0,AG525-R525),0),0),0)</f>
        <v>0</v>
      </c>
      <c r="BB525" s="209" t="str">
        <f>_xlfn.XLOOKUP(U525,'Lista Suspensa'!$AA$20:$AA$23,'Lista Suspensa'!$AB$20:$AB$23,"N/A")</f>
        <v>S</v>
      </c>
    </row>
    <row r="526" spans="1:54" ht="12" customHeight="1">
      <c r="A526" s="151" t="s">
        <v>54</v>
      </c>
      <c r="B526" s="152">
        <v>46083</v>
      </c>
      <c r="C526" s="153" t="s">
        <v>55</v>
      </c>
      <c r="D526" s="153" t="s">
        <v>56</v>
      </c>
      <c r="E526" s="244">
        <v>94470430</v>
      </c>
      <c r="F526" s="144" t="s">
        <v>1193</v>
      </c>
      <c r="G526" s="230"/>
      <c r="H526" s="154">
        <v>35075</v>
      </c>
      <c r="I526" s="153">
        <v>30</v>
      </c>
      <c r="J526" s="148" t="s">
        <v>70</v>
      </c>
      <c r="K526" s="153"/>
      <c r="L526" s="153"/>
      <c r="M526" s="153"/>
      <c r="N526" s="153">
        <v>60</v>
      </c>
      <c r="O526" s="155" t="s">
        <v>1194</v>
      </c>
      <c r="P526" s="156" t="s">
        <v>60</v>
      </c>
      <c r="Q526" s="157" t="s">
        <v>110</v>
      </c>
      <c r="R526" s="158">
        <v>46042</v>
      </c>
      <c r="S526" s="159"/>
      <c r="T526" s="159" t="s">
        <v>62</v>
      </c>
      <c r="U526" s="159" t="s">
        <v>111</v>
      </c>
      <c r="V526" s="154">
        <v>46042</v>
      </c>
      <c r="W526" s="154" t="s">
        <v>126</v>
      </c>
      <c r="X526" s="154" t="s">
        <v>126</v>
      </c>
      <c r="Y526" s="160"/>
      <c r="Z526" s="160" t="s">
        <v>166</v>
      </c>
      <c r="AA526" s="153">
        <v>92</v>
      </c>
      <c r="AB526" s="153">
        <v>1.59</v>
      </c>
      <c r="AC526" s="182">
        <f t="shared" si="18"/>
        <v>36.390965547248918</v>
      </c>
      <c r="AD526" s="153" t="str">
        <f t="shared" si="19"/>
        <v>OBESIDADE II</v>
      </c>
      <c r="AE526" s="233" t="s">
        <v>135</v>
      </c>
      <c r="AF526" s="153" t="s">
        <v>161</v>
      </c>
      <c r="AG526" s="159" t="s">
        <v>1195</v>
      </c>
      <c r="AH526" s="153"/>
      <c r="AI526" s="161"/>
      <c r="AJ526" s="153"/>
      <c r="AK526" s="153"/>
      <c r="AL526" s="207" t="s">
        <v>131</v>
      </c>
      <c r="AM526" s="207"/>
      <c r="AN526" s="207"/>
      <c r="AO526" s="207" t="str">
        <f ca="1">IF(R526="","",IF(R526&gt;TODAY(),"0 meses",DATEDIF(R526,TODAY(),"m") &amp; " meses"))</f>
        <v>4 meses</v>
      </c>
      <c r="AP526" s="147" t="s">
        <v>67</v>
      </c>
      <c r="AQ526" s="147" t="s">
        <v>67</v>
      </c>
      <c r="AR526" s="147"/>
      <c r="AS526" s="209" t="s">
        <v>68</v>
      </c>
      <c r="AT526" s="223" t="str">
        <f>MONTH(B526)&amp;"/"&amp;YEAR(B526)</f>
        <v>3/2026</v>
      </c>
      <c r="AU526" s="223">
        <f>WEEKNUM(B526)-WEEKNUM(EOMONTH(B526,-1)+1)+1</f>
        <v>1</v>
      </c>
      <c r="AV526" s="209" t="str">
        <f>MONTH(R526)&amp;"/"&amp;YEAR(R526)</f>
        <v>1/2026</v>
      </c>
      <c r="AW526" s="209">
        <f>WEEKNUM(R526)-WEEKNUM(EOMONTH(R526,-1)+1)+1</f>
        <v>4</v>
      </c>
      <c r="AX526" s="209">
        <f>IF(BB526="S",IF(Q526="1. Aceitou o programa",R526-B526,0),0)</f>
        <v>-41</v>
      </c>
      <c r="AY526" s="209">
        <f>IF(BB526="S",IF(AND(S526&lt;&gt;"",R526&lt;&gt;""),S526-R526,0),0)</f>
        <v>0</v>
      </c>
      <c r="AZ526" s="209">
        <f>IF(BB526="S",IF(Q526="1. Aceitou o programa",IF(OR(X526="Não se Aplica",X526=""),IF(OR(W526="Não se Aplica",W526=""),0,W526-V526),AVERAGE(X526-W526,W526-V526)),0),0)</f>
        <v>0</v>
      </c>
      <c r="BA526" s="209">
        <f>IF(BB526="S",IF(AND(Q526="1. Aceitou o programa",AH526="Realizada"),IFERROR(IF(AG526="",0,AG526-R526),0),0),0)</f>
        <v>0</v>
      </c>
      <c r="BB526" s="209" t="str">
        <f>_xlfn.XLOOKUP(U526,'Lista Suspensa'!$AA$20:$AA$23,'Lista Suspensa'!$AB$20:$AB$23,"N/A")</f>
        <v>S</v>
      </c>
    </row>
    <row r="527" spans="1:54" ht="12" customHeight="1">
      <c r="A527" s="151" t="s">
        <v>121</v>
      </c>
      <c r="B527" s="152">
        <v>45292</v>
      </c>
      <c r="C527" s="153" t="s">
        <v>122</v>
      </c>
      <c r="D527" s="153" t="s">
        <v>56</v>
      </c>
      <c r="E527" s="244">
        <v>786510030</v>
      </c>
      <c r="F527" s="144" t="s">
        <v>1196</v>
      </c>
      <c r="G527" s="230"/>
      <c r="H527" s="154">
        <v>31643</v>
      </c>
      <c r="I527" s="153">
        <v>39</v>
      </c>
      <c r="J527" s="148" t="s">
        <v>70</v>
      </c>
      <c r="K527" s="153" t="s">
        <v>59</v>
      </c>
      <c r="L527" s="153"/>
      <c r="M527" s="153"/>
      <c r="N527" s="153"/>
      <c r="O527" s="155" t="s">
        <v>1197</v>
      </c>
      <c r="P527" s="156" t="s">
        <v>60</v>
      </c>
      <c r="Q527" s="157" t="s">
        <v>110</v>
      </c>
      <c r="R527" s="158">
        <v>46042</v>
      </c>
      <c r="S527" s="159"/>
      <c r="T527" s="159" t="s">
        <v>62</v>
      </c>
      <c r="U527" s="159" t="s">
        <v>111</v>
      </c>
      <c r="V527" s="154">
        <v>46042</v>
      </c>
      <c r="W527" s="154" t="s">
        <v>126</v>
      </c>
      <c r="X527" s="154" t="s">
        <v>126</v>
      </c>
      <c r="Y527" s="160" t="s">
        <v>1198</v>
      </c>
      <c r="Z527" s="160" t="s">
        <v>134</v>
      </c>
      <c r="AA527" s="153">
        <v>112</v>
      </c>
      <c r="AB527" s="153">
        <v>1.58</v>
      </c>
      <c r="AC527" s="182">
        <f t="shared" si="18"/>
        <v>44.864605031244984</v>
      </c>
      <c r="AD527" s="153" t="str">
        <f t="shared" si="19"/>
        <v>OBESIDADE III</v>
      </c>
      <c r="AE527" s="233" t="s">
        <v>135</v>
      </c>
      <c r="AF527" s="153" t="s">
        <v>130</v>
      </c>
      <c r="AG527" s="159"/>
      <c r="AH527" s="153"/>
      <c r="AI527" s="161"/>
      <c r="AJ527" s="153"/>
      <c r="AK527" s="153"/>
      <c r="AL527" s="207" t="s">
        <v>131</v>
      </c>
      <c r="AM527" s="207"/>
      <c r="AN527" s="207"/>
      <c r="AO527" s="207" t="str">
        <f ca="1">IF(R527="","",IF(R527&gt;TODAY(),"0 meses",DATEDIF(R527,TODAY(),"m") &amp; " meses"))</f>
        <v>4 meses</v>
      </c>
      <c r="AP527" s="147" t="s">
        <v>67</v>
      </c>
      <c r="AQ527" s="147" t="s">
        <v>67</v>
      </c>
      <c r="AR527" s="147"/>
      <c r="AS527" s="209" t="s">
        <v>68</v>
      </c>
      <c r="AT527" s="223" t="str">
        <f>MONTH(B527)&amp;"/"&amp;YEAR(B527)</f>
        <v>1/2024</v>
      </c>
      <c r="AU527" s="223">
        <f>WEEKNUM(B527)-WEEKNUM(EOMONTH(B527,-1)+1)+1</f>
        <v>1</v>
      </c>
      <c r="AV527" s="209" t="str">
        <f>MONTH(R527)&amp;"/"&amp;YEAR(R527)</f>
        <v>1/2026</v>
      </c>
      <c r="AW527" s="209">
        <f>WEEKNUM(R527)-WEEKNUM(EOMONTH(R527,-1)+1)+1</f>
        <v>4</v>
      </c>
      <c r="AX527" s="209">
        <f>IF(BB527="S",IF(Q527="1. Aceitou o programa",R527-B527,0),0)</f>
        <v>750</v>
      </c>
      <c r="AY527" s="209">
        <f>IF(BB527="S",IF(AND(S527&lt;&gt;"",R527&lt;&gt;""),S527-R527,0),0)</f>
        <v>0</v>
      </c>
      <c r="AZ527" s="209">
        <f>IF(BB527="S",IF(Q527="1. Aceitou o programa",IF(OR(X527="Não se Aplica",X527=""),IF(OR(W527="Não se Aplica",W527=""),0,W527-V527),AVERAGE(X527-W527,W527-V527)),0),0)</f>
        <v>0</v>
      </c>
      <c r="BA527" s="209">
        <f>IF(BB527="S",IF(AND(Q527="1. Aceitou o programa",AH527="Realizada"),IFERROR(IF(AG527="",0,AG527-R527),0),0),0)</f>
        <v>0</v>
      </c>
      <c r="BB527" s="209" t="str">
        <f>_xlfn.XLOOKUP(U527,'Lista Suspensa'!$AA$20:$AA$23,'Lista Suspensa'!$AB$20:$AB$23,"N/A")</f>
        <v>S</v>
      </c>
    </row>
    <row r="528" spans="1:54" ht="12" customHeight="1">
      <c r="A528" s="151" t="s">
        <v>121</v>
      </c>
      <c r="B528" s="152">
        <v>45292</v>
      </c>
      <c r="C528" s="153" t="s">
        <v>122</v>
      </c>
      <c r="D528" s="153" t="s">
        <v>56</v>
      </c>
      <c r="E528" s="244">
        <v>89992714</v>
      </c>
      <c r="F528" s="144" t="s">
        <v>1199</v>
      </c>
      <c r="G528" s="230"/>
      <c r="H528" s="154">
        <v>31523</v>
      </c>
      <c r="I528" s="153">
        <v>40</v>
      </c>
      <c r="J528" s="148" t="s">
        <v>70</v>
      </c>
      <c r="K528" s="153"/>
      <c r="L528" s="153"/>
      <c r="M528" s="153"/>
      <c r="N528" s="153"/>
      <c r="O528" s="155" t="s">
        <v>1200</v>
      </c>
      <c r="P528" s="156" t="s">
        <v>60</v>
      </c>
      <c r="Q528" s="157" t="s">
        <v>110</v>
      </c>
      <c r="R528" s="158">
        <v>46042</v>
      </c>
      <c r="S528" s="159"/>
      <c r="T528" s="159" t="s">
        <v>62</v>
      </c>
      <c r="U528" s="159" t="s">
        <v>111</v>
      </c>
      <c r="V528" s="154">
        <v>46042</v>
      </c>
      <c r="W528" s="154" t="s">
        <v>126</v>
      </c>
      <c r="X528" s="154" t="s">
        <v>126</v>
      </c>
      <c r="Y528" s="160"/>
      <c r="Z528" s="160" t="s">
        <v>128</v>
      </c>
      <c r="AA528" s="153">
        <v>98</v>
      </c>
      <c r="AB528" s="153">
        <v>1.5</v>
      </c>
      <c r="AC528" s="182">
        <f t="shared" si="18"/>
        <v>43.555555555555557</v>
      </c>
      <c r="AD528" s="153" t="str">
        <f t="shared" si="19"/>
        <v>OBESIDADE III</v>
      </c>
      <c r="AE528" s="233" t="s">
        <v>135</v>
      </c>
      <c r="AF528" s="153" t="s">
        <v>130</v>
      </c>
      <c r="AG528" s="159"/>
      <c r="AH528" s="153"/>
      <c r="AI528" s="161"/>
      <c r="AJ528" s="153"/>
      <c r="AK528" s="153"/>
      <c r="AL528" s="207" t="s">
        <v>131</v>
      </c>
      <c r="AM528" s="207"/>
      <c r="AN528" s="207"/>
      <c r="AO528" s="207" t="str">
        <f ca="1">IF(R528="","",IF(R528&gt;TODAY(),"0 meses",DATEDIF(R528,TODAY(),"m") &amp; " meses"))</f>
        <v>4 meses</v>
      </c>
      <c r="AP528" s="147" t="s">
        <v>67</v>
      </c>
      <c r="AQ528" s="147" t="s">
        <v>67</v>
      </c>
      <c r="AR528" s="147"/>
      <c r="AS528" s="209" t="s">
        <v>68</v>
      </c>
      <c r="AT528" s="223" t="str">
        <f>MONTH(B528)&amp;"/"&amp;YEAR(B528)</f>
        <v>1/2024</v>
      </c>
      <c r="AU528" s="223">
        <f>WEEKNUM(B528)-WEEKNUM(EOMONTH(B528,-1)+1)+1</f>
        <v>1</v>
      </c>
      <c r="AV528" s="209" t="str">
        <f>MONTH(R528)&amp;"/"&amp;YEAR(R528)</f>
        <v>1/2026</v>
      </c>
      <c r="AW528" s="209">
        <f>WEEKNUM(R528)-WEEKNUM(EOMONTH(R528,-1)+1)+1</f>
        <v>4</v>
      </c>
      <c r="AX528" s="209">
        <f>IF(BB528="S",IF(Q528="1. Aceitou o programa",R528-B528,0),0)</f>
        <v>750</v>
      </c>
      <c r="AY528" s="209">
        <f>IF(BB528="S",IF(AND(S528&lt;&gt;"",R528&lt;&gt;""),S528-R528,0),0)</f>
        <v>0</v>
      </c>
      <c r="AZ528" s="209">
        <f>IF(BB528="S",IF(Q528="1. Aceitou o programa",IF(OR(X528="Não se Aplica",X528=""),IF(OR(W528="Não se Aplica",W528=""),0,W528-V528),AVERAGE(X528-W528,W528-V528)),0),0)</f>
        <v>0</v>
      </c>
      <c r="BA528" s="209">
        <f>IF(BB528="S",IF(AND(Q528="1. Aceitou o programa",AH528="Realizada"),IFERROR(IF(AG528="",0,AG528-R528),0),0),0)</f>
        <v>0</v>
      </c>
      <c r="BB528" s="209" t="str">
        <f>_xlfn.XLOOKUP(U528,'Lista Suspensa'!$AA$20:$AA$23,'Lista Suspensa'!$AB$20:$AB$23,"N/A")</f>
        <v>S</v>
      </c>
    </row>
    <row r="529" spans="1:54" ht="12" customHeight="1">
      <c r="A529" s="151" t="s">
        <v>121</v>
      </c>
      <c r="B529" s="152">
        <v>45292</v>
      </c>
      <c r="C529" s="153" t="s">
        <v>297</v>
      </c>
      <c r="D529" s="153" t="s">
        <v>455</v>
      </c>
      <c r="E529" s="244">
        <v>93209701</v>
      </c>
      <c r="F529" s="144" t="s">
        <v>1201</v>
      </c>
      <c r="G529" s="230"/>
      <c r="H529" s="154">
        <v>30112</v>
      </c>
      <c r="I529" s="153">
        <v>43</v>
      </c>
      <c r="J529" s="148" t="s">
        <v>58</v>
      </c>
      <c r="K529" s="153" t="s">
        <v>101</v>
      </c>
      <c r="L529" s="153"/>
      <c r="M529" s="153"/>
      <c r="N529" s="153"/>
      <c r="O529" s="155">
        <v>21981336345</v>
      </c>
      <c r="P529" s="156" t="s">
        <v>60</v>
      </c>
      <c r="Q529" s="157" t="s">
        <v>110</v>
      </c>
      <c r="R529" s="158">
        <v>46042</v>
      </c>
      <c r="S529" s="159"/>
      <c r="T529" s="159" t="s">
        <v>62</v>
      </c>
      <c r="U529" s="159" t="s">
        <v>111</v>
      </c>
      <c r="V529" s="154">
        <v>46042</v>
      </c>
      <c r="W529" s="154" t="s">
        <v>126</v>
      </c>
      <c r="X529" s="154" t="s">
        <v>126</v>
      </c>
      <c r="Y529" s="160"/>
      <c r="Z529" s="160" t="s">
        <v>128</v>
      </c>
      <c r="AA529" s="153">
        <v>115</v>
      </c>
      <c r="AB529" s="153">
        <v>1.73</v>
      </c>
      <c r="AC529" s="182">
        <f t="shared" si="18"/>
        <v>38.424270774165521</v>
      </c>
      <c r="AD529" s="153" t="str">
        <f t="shared" si="19"/>
        <v>OBESIDADE II</v>
      </c>
      <c r="AE529" s="233" t="s">
        <v>1092</v>
      </c>
      <c r="AF529" s="153" t="s">
        <v>130</v>
      </c>
      <c r="AG529" s="159"/>
      <c r="AH529" s="153"/>
      <c r="AI529" s="161"/>
      <c r="AJ529" s="153"/>
      <c r="AK529" s="153"/>
      <c r="AL529" s="207" t="s">
        <v>131</v>
      </c>
      <c r="AM529" s="207"/>
      <c r="AN529" s="207"/>
      <c r="AO529" s="207" t="str">
        <f ca="1">IF(R529="","",IF(R529&gt;TODAY(),"0 meses",DATEDIF(R529,TODAY(),"m") &amp; " meses"))</f>
        <v>4 meses</v>
      </c>
      <c r="AP529" s="147" t="s">
        <v>67</v>
      </c>
      <c r="AQ529" s="147" t="s">
        <v>67</v>
      </c>
      <c r="AR529" s="147"/>
      <c r="AS529" s="209" t="s">
        <v>68</v>
      </c>
      <c r="AT529" s="223" t="str">
        <f>MONTH(B529)&amp;"/"&amp;YEAR(B529)</f>
        <v>1/2024</v>
      </c>
      <c r="AU529" s="223">
        <f>WEEKNUM(B529)-WEEKNUM(EOMONTH(B529,-1)+1)+1</f>
        <v>1</v>
      </c>
      <c r="AV529" s="209" t="str">
        <f>MONTH(R529)&amp;"/"&amp;YEAR(R529)</f>
        <v>1/2026</v>
      </c>
      <c r="AW529" s="209">
        <f>WEEKNUM(R529)-WEEKNUM(EOMONTH(R529,-1)+1)+1</f>
        <v>4</v>
      </c>
      <c r="AX529" s="209">
        <f>IF(BB529="S",IF(Q529="1. Aceitou o programa",R529-B529,0),0)</f>
        <v>750</v>
      </c>
      <c r="AY529" s="209">
        <f>IF(BB529="S",IF(AND(S529&lt;&gt;"",R529&lt;&gt;""),S529-R529,0),0)</f>
        <v>0</v>
      </c>
      <c r="AZ529" s="209">
        <f>IF(BB529="S",IF(Q529="1. Aceitou o programa",IF(OR(X529="Não se Aplica",X529=""),IF(OR(W529="Não se Aplica",W529=""),0,W529-V529),AVERAGE(X529-W529,W529-V529)),0),0)</f>
        <v>0</v>
      </c>
      <c r="BA529" s="209">
        <f>IF(BB529="S",IF(AND(Q529="1. Aceitou o programa",AH529="Realizada"),IFERROR(IF(AG529="",0,AG529-R529),0),0),0)</f>
        <v>0</v>
      </c>
      <c r="BB529" s="209" t="str">
        <f>_xlfn.XLOOKUP(U529,'Lista Suspensa'!$AA$20:$AA$23,'Lista Suspensa'!$AB$20:$AB$23,"N/A")</f>
        <v>S</v>
      </c>
    </row>
    <row r="530" spans="1:54" ht="12" customHeight="1">
      <c r="A530" s="151" t="s">
        <v>121</v>
      </c>
      <c r="B530" s="152">
        <v>45292</v>
      </c>
      <c r="C530" s="153" t="s">
        <v>297</v>
      </c>
      <c r="D530" s="153" t="s">
        <v>455</v>
      </c>
      <c r="E530" s="244">
        <v>89898521</v>
      </c>
      <c r="F530" s="144" t="s">
        <v>1202</v>
      </c>
      <c r="G530" s="230"/>
      <c r="H530" s="154">
        <v>36077</v>
      </c>
      <c r="I530" s="153">
        <v>27</v>
      </c>
      <c r="J530" s="148" t="s">
        <v>70</v>
      </c>
      <c r="K530" s="153"/>
      <c r="L530" s="153"/>
      <c r="M530" s="153"/>
      <c r="N530" s="153"/>
      <c r="O530" s="155">
        <v>11964976174</v>
      </c>
      <c r="P530" s="156" t="s">
        <v>60</v>
      </c>
      <c r="Q530" s="157" t="s">
        <v>110</v>
      </c>
      <c r="R530" s="158">
        <v>46042</v>
      </c>
      <c r="S530" s="159"/>
      <c r="T530" s="159" t="s">
        <v>62</v>
      </c>
      <c r="U530" s="159" t="s">
        <v>111</v>
      </c>
      <c r="V530" s="154">
        <v>46042</v>
      </c>
      <c r="W530" s="154" t="s">
        <v>126</v>
      </c>
      <c r="X530" s="154" t="s">
        <v>126</v>
      </c>
      <c r="Y530" s="160"/>
      <c r="Z530" s="160" t="s">
        <v>65</v>
      </c>
      <c r="AA530" s="153">
        <v>114</v>
      </c>
      <c r="AB530" s="153">
        <v>1.72</v>
      </c>
      <c r="AC530" s="182">
        <f t="shared" si="18"/>
        <v>38.534342888047597</v>
      </c>
      <c r="AD530" s="153" t="str">
        <f t="shared" si="19"/>
        <v>OBESIDADE II</v>
      </c>
      <c r="AE530" s="233" t="s">
        <v>139</v>
      </c>
      <c r="AF530" s="153" t="s">
        <v>130</v>
      </c>
      <c r="AG530" s="159"/>
      <c r="AH530" s="153"/>
      <c r="AI530" s="161"/>
      <c r="AJ530" s="153"/>
      <c r="AK530" s="153"/>
      <c r="AL530" s="207" t="s">
        <v>131</v>
      </c>
      <c r="AM530" s="207"/>
      <c r="AN530" s="207"/>
      <c r="AO530" s="207" t="str">
        <f ca="1">IF(R530="","",IF(R530&gt;TODAY(),"0 meses",DATEDIF(R530,TODAY(),"m") &amp; " meses"))</f>
        <v>4 meses</v>
      </c>
      <c r="AP530" s="147" t="s">
        <v>67</v>
      </c>
      <c r="AQ530" s="147" t="s">
        <v>67</v>
      </c>
      <c r="AR530" s="147"/>
      <c r="AS530" s="209" t="s">
        <v>68</v>
      </c>
      <c r="AT530" s="223" t="str">
        <f>MONTH(B530)&amp;"/"&amp;YEAR(B530)</f>
        <v>1/2024</v>
      </c>
      <c r="AU530" s="223">
        <f>WEEKNUM(B530)-WEEKNUM(EOMONTH(B530,-1)+1)+1</f>
        <v>1</v>
      </c>
      <c r="AV530" s="209" t="str">
        <f>MONTH(R530)&amp;"/"&amp;YEAR(R530)</f>
        <v>1/2026</v>
      </c>
      <c r="AW530" s="209">
        <f>WEEKNUM(R530)-WEEKNUM(EOMONTH(R530,-1)+1)+1</f>
        <v>4</v>
      </c>
      <c r="AX530" s="209">
        <f>IF(BB530="S",IF(Q530="1. Aceitou o programa",R530-B530,0),0)</f>
        <v>750</v>
      </c>
      <c r="AY530" s="209">
        <f>IF(BB530="S",IF(AND(S530&lt;&gt;"",R530&lt;&gt;""),S530-R530,0),0)</f>
        <v>0</v>
      </c>
      <c r="AZ530" s="209">
        <f>IF(BB530="S",IF(Q530="1. Aceitou o programa",IF(OR(X530="Não se Aplica",X530=""),IF(OR(W530="Não se Aplica",W530=""),0,W530-V530),AVERAGE(X530-W530,W530-V530)),0),0)</f>
        <v>0</v>
      </c>
      <c r="BA530" s="209">
        <f>IF(BB530="S",IF(AND(Q530="1. Aceitou o programa",AH530="Realizada"),IFERROR(IF(AG530="",0,AG530-R530),0),0),0)</f>
        <v>0</v>
      </c>
      <c r="BB530" s="209" t="str">
        <f>_xlfn.XLOOKUP(U530,'Lista Suspensa'!$AA$20:$AA$23,'Lista Suspensa'!$AB$20:$AB$23,"N/A")</f>
        <v>S</v>
      </c>
    </row>
    <row r="531" spans="1:54" ht="12" customHeight="1">
      <c r="A531" s="151" t="s">
        <v>54</v>
      </c>
      <c r="B531" s="152">
        <v>46083</v>
      </c>
      <c r="C531" s="153" t="s">
        <v>55</v>
      </c>
      <c r="D531" s="153" t="s">
        <v>56</v>
      </c>
      <c r="E531" s="244">
        <v>94474338</v>
      </c>
      <c r="F531" s="144" t="s">
        <v>1203</v>
      </c>
      <c r="G531" s="230"/>
      <c r="H531" s="154">
        <v>26541</v>
      </c>
      <c r="I531" s="153">
        <v>53</v>
      </c>
      <c r="J531" s="148" t="s">
        <v>70</v>
      </c>
      <c r="K531" s="153" t="s">
        <v>101</v>
      </c>
      <c r="L531" s="153"/>
      <c r="M531" s="153"/>
      <c r="N531" s="153">
        <v>120</v>
      </c>
      <c r="O531" s="155" t="s">
        <v>1204</v>
      </c>
      <c r="P531" s="156" t="s">
        <v>60</v>
      </c>
      <c r="Q531" s="157" t="s">
        <v>110</v>
      </c>
      <c r="R531" s="158">
        <v>46043</v>
      </c>
      <c r="S531" s="159"/>
      <c r="T531" s="159" t="s">
        <v>62</v>
      </c>
      <c r="U531" s="159" t="s">
        <v>111</v>
      </c>
      <c r="V531" s="154">
        <v>46043</v>
      </c>
      <c r="W531" s="154" t="s">
        <v>126</v>
      </c>
      <c r="X531" s="154" t="s">
        <v>126</v>
      </c>
      <c r="Y531" s="160"/>
      <c r="Z531" s="160" t="s">
        <v>128</v>
      </c>
      <c r="AA531" s="153">
        <v>79</v>
      </c>
      <c r="AB531" s="153">
        <v>1.56</v>
      </c>
      <c r="AC531" s="182">
        <f t="shared" si="18"/>
        <v>32.462195923734384</v>
      </c>
      <c r="AD531" s="153" t="str">
        <f t="shared" si="19"/>
        <v>OBESIDADE I</v>
      </c>
      <c r="AE531" s="233" t="s">
        <v>135</v>
      </c>
      <c r="AF531" s="153" t="s">
        <v>161</v>
      </c>
      <c r="AG531" s="159" t="s">
        <v>1205</v>
      </c>
      <c r="AH531" s="153"/>
      <c r="AI531" s="161"/>
      <c r="AJ531" s="153"/>
      <c r="AK531" s="153"/>
      <c r="AL531" s="207" t="s">
        <v>131</v>
      </c>
      <c r="AM531" s="207"/>
      <c r="AN531" s="207"/>
      <c r="AO531" s="207" t="str">
        <f ca="1">IF(R531="","",IF(R531&gt;TODAY(),"0 meses",DATEDIF(R531,TODAY(),"m") &amp; " meses"))</f>
        <v>4 meses</v>
      </c>
      <c r="AP531" s="147" t="s">
        <v>67</v>
      </c>
      <c r="AQ531" s="147" t="s">
        <v>67</v>
      </c>
      <c r="AR531" s="147"/>
      <c r="AS531" s="209" t="s">
        <v>68</v>
      </c>
      <c r="AT531" s="223" t="str">
        <f>MONTH(B531)&amp;"/"&amp;YEAR(B531)</f>
        <v>3/2026</v>
      </c>
      <c r="AU531" s="223">
        <f>WEEKNUM(B531)-WEEKNUM(EOMONTH(B531,-1)+1)+1</f>
        <v>1</v>
      </c>
      <c r="AV531" s="209" t="str">
        <f>MONTH(R531)&amp;"/"&amp;YEAR(R531)</f>
        <v>1/2026</v>
      </c>
      <c r="AW531" s="209">
        <f>WEEKNUM(R531)-WEEKNUM(EOMONTH(R531,-1)+1)+1</f>
        <v>4</v>
      </c>
      <c r="AX531" s="209">
        <f>IF(BB531="S",IF(Q531="1. Aceitou o programa",R531-B531,0),0)</f>
        <v>-40</v>
      </c>
      <c r="AY531" s="209">
        <f>IF(BB531="S",IF(AND(S531&lt;&gt;"",R531&lt;&gt;""),S531-R531,0),0)</f>
        <v>0</v>
      </c>
      <c r="AZ531" s="209">
        <f>IF(BB531="S",IF(Q531="1. Aceitou o programa",IF(OR(X531="Não se Aplica",X531=""),IF(OR(W531="Não se Aplica",W531=""),0,W531-V531),AVERAGE(X531-W531,W531-V531)),0),0)</f>
        <v>0</v>
      </c>
      <c r="BA531" s="209">
        <f>IF(BB531="S",IF(AND(Q531="1. Aceitou o programa",AH531="Realizada"),IFERROR(IF(AG531="",0,AG531-R531),0),0),0)</f>
        <v>0</v>
      </c>
      <c r="BB531" s="209" t="str">
        <f>_xlfn.XLOOKUP(U531,'Lista Suspensa'!$AA$20:$AA$23,'Lista Suspensa'!$AB$20:$AB$23,"N/A")</f>
        <v>S</v>
      </c>
    </row>
    <row r="532" spans="1:54" ht="12" customHeight="1">
      <c r="A532" s="151" t="s">
        <v>54</v>
      </c>
      <c r="B532" s="152">
        <v>46083</v>
      </c>
      <c r="C532" s="153" t="s">
        <v>55</v>
      </c>
      <c r="D532" s="153" t="s">
        <v>56</v>
      </c>
      <c r="E532" s="244">
        <v>778693520</v>
      </c>
      <c r="F532" s="144" t="s">
        <v>1206</v>
      </c>
      <c r="G532" s="230"/>
      <c r="H532" s="154">
        <v>22531</v>
      </c>
      <c r="I532" s="153">
        <v>64</v>
      </c>
      <c r="J532" s="148" t="s">
        <v>58</v>
      </c>
      <c r="K532" s="153" t="s">
        <v>59</v>
      </c>
      <c r="L532" s="153"/>
      <c r="M532" s="153"/>
      <c r="N532" s="153">
        <v>200</v>
      </c>
      <c r="O532" s="155" t="s">
        <v>1207</v>
      </c>
      <c r="P532" s="156" t="s">
        <v>60</v>
      </c>
      <c r="Q532" s="157" t="s">
        <v>110</v>
      </c>
      <c r="R532" s="158">
        <v>46043</v>
      </c>
      <c r="S532" s="159"/>
      <c r="T532" s="159" t="s">
        <v>62</v>
      </c>
      <c r="U532" s="159" t="s">
        <v>111</v>
      </c>
      <c r="V532" s="154">
        <v>46043</v>
      </c>
      <c r="W532" s="154" t="s">
        <v>126</v>
      </c>
      <c r="X532" s="154" t="s">
        <v>126</v>
      </c>
      <c r="Y532" s="160"/>
      <c r="Z532" s="160" t="s">
        <v>134</v>
      </c>
      <c r="AA532" s="153">
        <v>88.2</v>
      </c>
      <c r="AB532" s="153">
        <v>1.75</v>
      </c>
      <c r="AC532" s="182">
        <f t="shared" si="18"/>
        <v>28.8</v>
      </c>
      <c r="AD532" s="153" t="str">
        <f t="shared" si="19"/>
        <v>SOBREPESO</v>
      </c>
      <c r="AE532" s="233" t="s">
        <v>135</v>
      </c>
      <c r="AF532" s="153" t="s">
        <v>161</v>
      </c>
      <c r="AG532" s="159" t="s">
        <v>1208</v>
      </c>
      <c r="AH532" s="153"/>
      <c r="AI532" s="161"/>
      <c r="AJ532" s="153"/>
      <c r="AK532" s="153"/>
      <c r="AL532" s="207" t="s">
        <v>131</v>
      </c>
      <c r="AM532" s="207"/>
      <c r="AN532" s="207"/>
      <c r="AO532" s="207" t="str">
        <f ca="1">IF(R532="","",IF(R532&gt;TODAY(),"0 meses",DATEDIF(R532,TODAY(),"m") &amp; " meses"))</f>
        <v>4 meses</v>
      </c>
      <c r="AP532" s="147" t="s">
        <v>67</v>
      </c>
      <c r="AQ532" s="147" t="s">
        <v>67</v>
      </c>
      <c r="AR532" s="147"/>
      <c r="AS532" s="209" t="s">
        <v>68</v>
      </c>
      <c r="AT532" s="223" t="str">
        <f>MONTH(B532)&amp;"/"&amp;YEAR(B532)</f>
        <v>3/2026</v>
      </c>
      <c r="AU532" s="223">
        <f>WEEKNUM(B532)-WEEKNUM(EOMONTH(B532,-1)+1)+1</f>
        <v>1</v>
      </c>
      <c r="AV532" s="209" t="str">
        <f>MONTH(R532)&amp;"/"&amp;YEAR(R532)</f>
        <v>1/2026</v>
      </c>
      <c r="AW532" s="209">
        <f>WEEKNUM(R532)-WEEKNUM(EOMONTH(R532,-1)+1)+1</f>
        <v>4</v>
      </c>
      <c r="AX532" s="209">
        <f>IF(BB532="S",IF(Q532="1. Aceitou o programa",R532-B532,0),0)</f>
        <v>-40</v>
      </c>
      <c r="AY532" s="209">
        <f>IF(BB532="S",IF(AND(S532&lt;&gt;"",R532&lt;&gt;""),S532-R532,0),0)</f>
        <v>0</v>
      </c>
      <c r="AZ532" s="209">
        <f>IF(BB532="S",IF(Q532="1. Aceitou o programa",IF(OR(X532="Não se Aplica",X532=""),IF(OR(W532="Não se Aplica",W532=""),0,W532-V532),AVERAGE(X532-W532,W532-V532)),0),0)</f>
        <v>0</v>
      </c>
      <c r="BA532" s="209">
        <f>IF(BB532="S",IF(AND(Q532="1. Aceitou o programa",AH532="Realizada"),IFERROR(IF(AG532="",0,AG532-R532),0),0),0)</f>
        <v>0</v>
      </c>
      <c r="BB532" s="209" t="str">
        <f>_xlfn.XLOOKUP(U532,'Lista Suspensa'!$AA$20:$AA$23,'Lista Suspensa'!$AB$20:$AB$23,"N/A")</f>
        <v>S</v>
      </c>
    </row>
    <row r="533" spans="1:54" ht="12" customHeight="1">
      <c r="A533" s="151" t="s">
        <v>54</v>
      </c>
      <c r="B533" s="152">
        <v>46083</v>
      </c>
      <c r="C533" s="153" t="s">
        <v>55</v>
      </c>
      <c r="D533" s="153" t="s">
        <v>56</v>
      </c>
      <c r="E533" s="244">
        <v>85150940</v>
      </c>
      <c r="F533" s="144" t="s">
        <v>1209</v>
      </c>
      <c r="G533" s="230"/>
      <c r="H533" s="154">
        <v>30291</v>
      </c>
      <c r="I533" s="153">
        <v>43</v>
      </c>
      <c r="J533" s="148" t="s">
        <v>70</v>
      </c>
      <c r="K533" s="153"/>
      <c r="L533" s="153"/>
      <c r="M533" s="153"/>
      <c r="N533" s="153"/>
      <c r="O533" s="155" t="s">
        <v>1210</v>
      </c>
      <c r="P533" s="156" t="s">
        <v>60</v>
      </c>
      <c r="Q533" s="157" t="s">
        <v>110</v>
      </c>
      <c r="R533" s="158">
        <v>46043</v>
      </c>
      <c r="S533" s="159"/>
      <c r="T533" s="159" t="s">
        <v>62</v>
      </c>
      <c r="U533" s="159" t="s">
        <v>111</v>
      </c>
      <c r="V533" s="154">
        <v>46043</v>
      </c>
      <c r="W533" s="154" t="s">
        <v>126</v>
      </c>
      <c r="X533" s="154" t="s">
        <v>126</v>
      </c>
      <c r="Y533" s="160"/>
      <c r="Z533" s="160" t="s">
        <v>128</v>
      </c>
      <c r="AA533" s="153">
        <v>75.2</v>
      </c>
      <c r="AB533" s="153">
        <v>1.62</v>
      </c>
      <c r="AC533" s="182">
        <f t="shared" si="18"/>
        <v>28.654168571864041</v>
      </c>
      <c r="AD533" s="153" t="str">
        <f t="shared" si="19"/>
        <v>SOBREPESO</v>
      </c>
      <c r="AE533" s="233" t="s">
        <v>135</v>
      </c>
      <c r="AF533" s="153" t="s">
        <v>161</v>
      </c>
      <c r="AG533" s="159" t="s">
        <v>1211</v>
      </c>
      <c r="AH533" s="153"/>
      <c r="AI533" s="161"/>
      <c r="AJ533" s="153"/>
      <c r="AK533" s="153"/>
      <c r="AL533" s="207" t="s">
        <v>131</v>
      </c>
      <c r="AM533" s="207"/>
      <c r="AN533" s="207"/>
      <c r="AO533" s="207" t="str">
        <f ca="1">IF(R533="","",IF(R533&gt;TODAY(),"0 meses",DATEDIF(R533,TODAY(),"m") &amp; " meses"))</f>
        <v>4 meses</v>
      </c>
      <c r="AP533" s="147" t="s">
        <v>67</v>
      </c>
      <c r="AQ533" s="147" t="s">
        <v>67</v>
      </c>
      <c r="AR533" s="147"/>
      <c r="AS533" s="209" t="s">
        <v>68</v>
      </c>
      <c r="AT533" s="223" t="str">
        <f>MONTH(B533)&amp;"/"&amp;YEAR(B533)</f>
        <v>3/2026</v>
      </c>
      <c r="AU533" s="223">
        <f>WEEKNUM(B533)-WEEKNUM(EOMONTH(B533,-1)+1)+1</f>
        <v>1</v>
      </c>
      <c r="AV533" s="209" t="str">
        <f>MONTH(R533)&amp;"/"&amp;YEAR(R533)</f>
        <v>1/2026</v>
      </c>
      <c r="AW533" s="209">
        <f>WEEKNUM(R533)-WEEKNUM(EOMONTH(R533,-1)+1)+1</f>
        <v>4</v>
      </c>
      <c r="AX533" s="209">
        <f>IF(BB533="S",IF(Q533="1. Aceitou o programa",R533-B533,0),0)</f>
        <v>-40</v>
      </c>
      <c r="AY533" s="209">
        <f>IF(BB533="S",IF(AND(S533&lt;&gt;"",R533&lt;&gt;""),S533-R533,0),0)</f>
        <v>0</v>
      </c>
      <c r="AZ533" s="209">
        <f>IF(BB533="S",IF(Q533="1. Aceitou o programa",IF(OR(X533="Não se Aplica",X533=""),IF(OR(W533="Não se Aplica",W533=""),0,W533-V533),AVERAGE(X533-W533,W533-V533)),0),0)</f>
        <v>0</v>
      </c>
      <c r="BA533" s="209">
        <f>IF(BB533="S",IF(AND(Q533="1. Aceitou o programa",AH533="Realizada"),IFERROR(IF(AG533="",0,AG533-R533),0),0),0)</f>
        <v>0</v>
      </c>
      <c r="BB533" s="209" t="str">
        <f>_xlfn.XLOOKUP(U533,'Lista Suspensa'!$AA$20:$AA$23,'Lista Suspensa'!$AB$20:$AB$23,"N/A")</f>
        <v>S</v>
      </c>
    </row>
    <row r="534" spans="1:54" ht="12" customHeight="1">
      <c r="A534" s="151" t="s">
        <v>121</v>
      </c>
      <c r="B534" s="152">
        <v>45292</v>
      </c>
      <c r="C534" s="153" t="s">
        <v>297</v>
      </c>
      <c r="D534" s="153" t="s">
        <v>455</v>
      </c>
      <c r="E534" s="244">
        <v>95180825</v>
      </c>
      <c r="F534" s="144" t="s">
        <v>1212</v>
      </c>
      <c r="G534" s="230"/>
      <c r="H534" s="154">
        <v>34083</v>
      </c>
      <c r="I534" s="153">
        <v>33</v>
      </c>
      <c r="J534" s="148" t="s">
        <v>70</v>
      </c>
      <c r="K534" s="153" t="s">
        <v>101</v>
      </c>
      <c r="L534" s="153"/>
      <c r="M534" s="153"/>
      <c r="N534" s="153"/>
      <c r="O534" s="155">
        <v>21980830181</v>
      </c>
      <c r="P534" s="156" t="s">
        <v>60</v>
      </c>
      <c r="Q534" s="157" t="s">
        <v>110</v>
      </c>
      <c r="R534" s="158">
        <v>46043</v>
      </c>
      <c r="S534" s="159"/>
      <c r="T534" s="159" t="s">
        <v>62</v>
      </c>
      <c r="U534" s="159" t="s">
        <v>111</v>
      </c>
      <c r="V534" s="154">
        <v>46043</v>
      </c>
      <c r="W534" s="154" t="s">
        <v>126</v>
      </c>
      <c r="X534" s="154" t="s">
        <v>126</v>
      </c>
      <c r="Y534" s="160"/>
      <c r="Z534" s="160" t="s">
        <v>65</v>
      </c>
      <c r="AA534" s="153">
        <v>146</v>
      </c>
      <c r="AB534" s="153">
        <v>1.66</v>
      </c>
      <c r="AC534" s="182">
        <f t="shared" si="18"/>
        <v>52.983016402961248</v>
      </c>
      <c r="AD534" s="153" t="str">
        <f t="shared" si="19"/>
        <v>OBESIDADE III</v>
      </c>
      <c r="AE534" s="233" t="s">
        <v>1092</v>
      </c>
      <c r="AF534" s="153" t="s">
        <v>130</v>
      </c>
      <c r="AG534" s="159"/>
      <c r="AH534" s="153"/>
      <c r="AI534" s="161"/>
      <c r="AJ534" s="153"/>
      <c r="AK534" s="153"/>
      <c r="AL534" s="207" t="s">
        <v>143</v>
      </c>
      <c r="AM534" s="207"/>
      <c r="AN534" s="207"/>
      <c r="AO534" s="207" t="str">
        <f ca="1">IF(R534="","",IF(R534&gt;TODAY(),"0 meses",DATEDIF(R534,TODAY(),"m") &amp; " meses"))</f>
        <v>4 meses</v>
      </c>
      <c r="AP534" s="147" t="s">
        <v>67</v>
      </c>
      <c r="AQ534" s="147" t="s">
        <v>67</v>
      </c>
      <c r="AR534" s="147"/>
      <c r="AS534" s="209" t="s">
        <v>68</v>
      </c>
      <c r="AT534" s="223" t="str">
        <f>MONTH(B534)&amp;"/"&amp;YEAR(B534)</f>
        <v>1/2024</v>
      </c>
      <c r="AU534" s="223">
        <f>WEEKNUM(B534)-WEEKNUM(EOMONTH(B534,-1)+1)+1</f>
        <v>1</v>
      </c>
      <c r="AV534" s="209" t="str">
        <f>MONTH(R534)&amp;"/"&amp;YEAR(R534)</f>
        <v>1/2026</v>
      </c>
      <c r="AW534" s="209">
        <f>WEEKNUM(R534)-WEEKNUM(EOMONTH(R534,-1)+1)+1</f>
        <v>4</v>
      </c>
      <c r="AX534" s="209">
        <f>IF(BB534="S",IF(Q534="1. Aceitou o programa",R534-B534,0),0)</f>
        <v>751</v>
      </c>
      <c r="AY534" s="209">
        <f>IF(BB534="S",IF(AND(S534&lt;&gt;"",R534&lt;&gt;""),S534-R534,0),0)</f>
        <v>0</v>
      </c>
      <c r="AZ534" s="209">
        <f>IF(BB534="S",IF(Q534="1. Aceitou o programa",IF(OR(X534="Não se Aplica",X534=""),IF(OR(W534="Não se Aplica",W534=""),0,W534-V534),AVERAGE(X534-W534,W534-V534)),0),0)</f>
        <v>0</v>
      </c>
      <c r="BA534" s="209">
        <f>IF(BB534="S",IF(AND(Q534="1. Aceitou o programa",AH534="Realizada"),IFERROR(IF(AG534="",0,AG534-R534),0),0),0)</f>
        <v>0</v>
      </c>
      <c r="BB534" s="209" t="str">
        <f>_xlfn.XLOOKUP(U534,'Lista Suspensa'!$AA$20:$AA$23,'Lista Suspensa'!$AB$20:$AB$23,"N/A")</f>
        <v>S</v>
      </c>
    </row>
    <row r="535" spans="1:54" ht="12" customHeight="1">
      <c r="A535" s="151" t="s">
        <v>121</v>
      </c>
      <c r="B535" s="152">
        <v>45292</v>
      </c>
      <c r="C535" s="153" t="s">
        <v>297</v>
      </c>
      <c r="D535" s="153" t="s">
        <v>455</v>
      </c>
      <c r="E535" s="244">
        <v>71607828</v>
      </c>
      <c r="F535" s="144" t="s">
        <v>1213</v>
      </c>
      <c r="G535" s="230"/>
      <c r="H535" s="154">
        <v>29879</v>
      </c>
      <c r="I535" s="153">
        <v>44</v>
      </c>
      <c r="J535" s="148" t="s">
        <v>70</v>
      </c>
      <c r="K535" s="153"/>
      <c r="L535" s="153"/>
      <c r="M535" s="153"/>
      <c r="N535" s="153"/>
      <c r="O535" s="155">
        <v>11991264940</v>
      </c>
      <c r="P535" s="156" t="s">
        <v>60</v>
      </c>
      <c r="Q535" s="157" t="s">
        <v>110</v>
      </c>
      <c r="R535" s="158">
        <v>46043</v>
      </c>
      <c r="S535" s="159"/>
      <c r="T535" s="159" t="s">
        <v>62</v>
      </c>
      <c r="U535" s="159" t="s">
        <v>111</v>
      </c>
      <c r="V535" s="154">
        <v>46043</v>
      </c>
      <c r="W535" s="154" t="s">
        <v>126</v>
      </c>
      <c r="X535" s="154" t="s">
        <v>126</v>
      </c>
      <c r="Y535" s="160"/>
      <c r="Z535" s="160" t="s">
        <v>128</v>
      </c>
      <c r="AA535" s="153">
        <v>92</v>
      </c>
      <c r="AB535" s="153">
        <v>1.75</v>
      </c>
      <c r="AC535" s="182">
        <f t="shared" si="18"/>
        <v>30.040816326530614</v>
      </c>
      <c r="AD535" s="153" t="str">
        <f t="shared" si="19"/>
        <v>OBESIDADE I</v>
      </c>
      <c r="AE535" s="233" t="s">
        <v>225</v>
      </c>
      <c r="AF535" s="153" t="s">
        <v>130</v>
      </c>
      <c r="AG535" s="159"/>
      <c r="AH535" s="153"/>
      <c r="AI535" s="161"/>
      <c r="AJ535" s="153"/>
      <c r="AK535" s="153"/>
      <c r="AL535" s="207" t="s">
        <v>131</v>
      </c>
      <c r="AM535" s="207"/>
      <c r="AN535" s="207"/>
      <c r="AO535" s="207" t="str">
        <f ca="1">IF(R535="","",IF(R535&gt;TODAY(),"0 meses",DATEDIF(R535,TODAY(),"m") &amp; " meses"))</f>
        <v>4 meses</v>
      </c>
      <c r="AP535" s="147" t="s">
        <v>67</v>
      </c>
      <c r="AQ535" s="147" t="s">
        <v>67</v>
      </c>
      <c r="AR535" s="147"/>
      <c r="AS535" s="209" t="s">
        <v>68</v>
      </c>
      <c r="AT535" s="223" t="str">
        <f>MONTH(B535)&amp;"/"&amp;YEAR(B535)</f>
        <v>1/2024</v>
      </c>
      <c r="AU535" s="223">
        <f>WEEKNUM(B535)-WEEKNUM(EOMONTH(B535,-1)+1)+1</f>
        <v>1</v>
      </c>
      <c r="AV535" s="209" t="str">
        <f>MONTH(R535)&amp;"/"&amp;YEAR(R535)</f>
        <v>1/2026</v>
      </c>
      <c r="AW535" s="209">
        <f>WEEKNUM(R535)-WEEKNUM(EOMONTH(R535,-1)+1)+1</f>
        <v>4</v>
      </c>
      <c r="AX535" s="209">
        <f>IF(BB535="S",IF(Q535="1. Aceitou o programa",R535-B535,0),0)</f>
        <v>751</v>
      </c>
      <c r="AY535" s="209">
        <f>IF(BB535="S",IF(AND(S535&lt;&gt;"",R535&lt;&gt;""),S535-R535,0),0)</f>
        <v>0</v>
      </c>
      <c r="AZ535" s="209">
        <f>IF(BB535="S",IF(Q535="1. Aceitou o programa",IF(OR(X535="Não se Aplica",X535=""),IF(OR(W535="Não se Aplica",W535=""),0,W535-V535),AVERAGE(X535-W535,W535-V535)),0),0)</f>
        <v>0</v>
      </c>
      <c r="BA535" s="209">
        <f>IF(BB535="S",IF(AND(Q535="1. Aceitou o programa",AH535="Realizada"),IFERROR(IF(AG535="",0,AG535-R535),0),0),0)</f>
        <v>0</v>
      </c>
      <c r="BB535" s="209" t="str">
        <f>_xlfn.XLOOKUP(U535,'Lista Suspensa'!$AA$20:$AA$23,'Lista Suspensa'!$AB$20:$AB$23,"N/A")</f>
        <v>S</v>
      </c>
    </row>
    <row r="536" spans="1:54" ht="12" customHeight="1">
      <c r="A536" s="151" t="s">
        <v>54</v>
      </c>
      <c r="B536" s="152">
        <v>46029</v>
      </c>
      <c r="C536" s="153" t="s">
        <v>297</v>
      </c>
      <c r="D536" s="153" t="s">
        <v>455</v>
      </c>
      <c r="E536" s="244">
        <v>93867509</v>
      </c>
      <c r="F536" s="144" t="s">
        <v>1214</v>
      </c>
      <c r="G536" s="230"/>
      <c r="H536" s="154">
        <v>28941</v>
      </c>
      <c r="I536" s="153">
        <v>47</v>
      </c>
      <c r="J536" s="148" t="s">
        <v>58</v>
      </c>
      <c r="K536" s="153" t="s">
        <v>101</v>
      </c>
      <c r="L536" s="153"/>
      <c r="M536" s="153"/>
      <c r="N536" s="153">
        <v>75</v>
      </c>
      <c r="O536" s="155" t="s">
        <v>1215</v>
      </c>
      <c r="P536" s="156" t="s">
        <v>60</v>
      </c>
      <c r="Q536" s="157" t="s">
        <v>110</v>
      </c>
      <c r="R536" s="158">
        <v>46044</v>
      </c>
      <c r="S536" s="159"/>
      <c r="T536" s="159" t="s">
        <v>62</v>
      </c>
      <c r="U536" s="159" t="s">
        <v>111</v>
      </c>
      <c r="V536" s="154">
        <v>46044</v>
      </c>
      <c r="W536" s="154" t="s">
        <v>126</v>
      </c>
      <c r="X536" s="154" t="s">
        <v>126</v>
      </c>
      <c r="Y536" s="160" t="s">
        <v>1216</v>
      </c>
      <c r="Z536" s="160" t="s">
        <v>128</v>
      </c>
      <c r="AA536" s="153">
        <v>125</v>
      </c>
      <c r="AB536" s="153">
        <v>1.94</v>
      </c>
      <c r="AC536" s="182">
        <f t="shared" si="18"/>
        <v>33.212881283877138</v>
      </c>
      <c r="AD536" s="153" t="str">
        <f t="shared" si="19"/>
        <v>OBESIDADE I</v>
      </c>
      <c r="AE536" s="233" t="s">
        <v>1092</v>
      </c>
      <c r="AF536" s="153" t="s">
        <v>161</v>
      </c>
      <c r="AG536" s="159" t="s">
        <v>1217</v>
      </c>
      <c r="AH536" s="153"/>
      <c r="AI536" s="161"/>
      <c r="AJ536" s="153"/>
      <c r="AK536" s="153"/>
      <c r="AL536" s="207" t="s">
        <v>131</v>
      </c>
      <c r="AM536" s="207"/>
      <c r="AN536" s="207"/>
      <c r="AO536" s="207" t="str">
        <f ca="1">IF(R536="","",IF(R536&gt;TODAY(),"0 meses",DATEDIF(R536,TODAY(),"m") &amp; " meses"))</f>
        <v>4 meses</v>
      </c>
      <c r="AP536" s="147" t="s">
        <v>67</v>
      </c>
      <c r="AQ536" s="147" t="s">
        <v>67</v>
      </c>
      <c r="AR536" s="147"/>
      <c r="AS536" s="209" t="s">
        <v>68</v>
      </c>
      <c r="AT536" s="223" t="str">
        <f>MONTH(B536)&amp;"/"&amp;YEAR(B536)</f>
        <v>1/2026</v>
      </c>
      <c r="AU536" s="223">
        <f>WEEKNUM(B536)-WEEKNUM(EOMONTH(B536,-1)+1)+1</f>
        <v>2</v>
      </c>
      <c r="AV536" s="209" t="str">
        <f>MONTH(R536)&amp;"/"&amp;YEAR(R536)</f>
        <v>1/2026</v>
      </c>
      <c r="AW536" s="209">
        <f>WEEKNUM(R536)-WEEKNUM(EOMONTH(R536,-1)+1)+1</f>
        <v>4</v>
      </c>
      <c r="AX536" s="209">
        <f>IF(BB536="S",IF(Q536="1. Aceitou o programa",R536-B536,0),0)</f>
        <v>15</v>
      </c>
      <c r="AY536" s="209">
        <f>IF(BB536="S",IF(AND(S536&lt;&gt;"",R536&lt;&gt;""),S536-R536,0),0)</f>
        <v>0</v>
      </c>
      <c r="AZ536" s="209">
        <f>IF(BB536="S",IF(Q536="1. Aceitou o programa",IF(OR(X536="Não se Aplica",X536=""),IF(OR(W536="Não se Aplica",W536=""),0,W536-V536),AVERAGE(X536-W536,W536-V536)),0),0)</f>
        <v>0</v>
      </c>
      <c r="BA536" s="209">
        <f>IF(BB536="S",IF(AND(Q536="1. Aceitou o programa",AH536="Realizada"),IFERROR(IF(AG536="",0,AG536-R536),0),0),0)</f>
        <v>0</v>
      </c>
      <c r="BB536" s="209" t="str">
        <f>_xlfn.XLOOKUP(U536,'Lista Suspensa'!$AA$20:$AA$23,'Lista Suspensa'!$AB$20:$AB$23,"N/A")</f>
        <v>S</v>
      </c>
    </row>
    <row r="537" spans="1:54" ht="12" customHeight="1">
      <c r="A537" s="151" t="s">
        <v>54</v>
      </c>
      <c r="B537" s="152">
        <v>46083</v>
      </c>
      <c r="C537" s="153" t="s">
        <v>55</v>
      </c>
      <c r="D537" s="153" t="s">
        <v>56</v>
      </c>
      <c r="E537" s="244">
        <v>84938316</v>
      </c>
      <c r="F537" s="144" t="s">
        <v>1218</v>
      </c>
      <c r="G537" s="230"/>
      <c r="H537" s="154">
        <v>28510</v>
      </c>
      <c r="I537" s="153">
        <v>48</v>
      </c>
      <c r="J537" s="148" t="s">
        <v>70</v>
      </c>
      <c r="K537" s="153"/>
      <c r="L537" s="153"/>
      <c r="M537" s="153"/>
      <c r="N537" s="153">
        <v>750</v>
      </c>
      <c r="O537" s="155" t="s">
        <v>1219</v>
      </c>
      <c r="P537" s="156" t="s">
        <v>60</v>
      </c>
      <c r="Q537" s="157" t="s">
        <v>110</v>
      </c>
      <c r="R537" s="158">
        <v>46044</v>
      </c>
      <c r="S537" s="159"/>
      <c r="T537" s="159" t="s">
        <v>62</v>
      </c>
      <c r="U537" s="159" t="s">
        <v>111</v>
      </c>
      <c r="V537" s="154">
        <v>46044</v>
      </c>
      <c r="W537" s="154" t="s">
        <v>126</v>
      </c>
      <c r="X537" s="154" t="s">
        <v>126</v>
      </c>
      <c r="Y537" s="160"/>
      <c r="Z537" s="160" t="s">
        <v>134</v>
      </c>
      <c r="AA537" s="153">
        <v>82</v>
      </c>
      <c r="AB537" s="153">
        <v>1.65</v>
      </c>
      <c r="AC537" s="182">
        <f t="shared" si="18"/>
        <v>30.119375573921033</v>
      </c>
      <c r="AD537" s="153" t="str">
        <f t="shared" si="19"/>
        <v>OBESIDADE I</v>
      </c>
      <c r="AE537" s="233" t="s">
        <v>135</v>
      </c>
      <c r="AF537" s="153" t="s">
        <v>161</v>
      </c>
      <c r="AG537" s="159" t="s">
        <v>1220</v>
      </c>
      <c r="AH537" s="153"/>
      <c r="AI537" s="161"/>
      <c r="AJ537" s="153"/>
      <c r="AK537" s="153"/>
      <c r="AL537" s="207" t="s">
        <v>131</v>
      </c>
      <c r="AM537" s="207"/>
      <c r="AN537" s="207"/>
      <c r="AO537" s="207" t="str">
        <f ca="1">IF(R537="","",IF(R537&gt;TODAY(),"0 meses",DATEDIF(R537,TODAY(),"m") &amp; " meses"))</f>
        <v>4 meses</v>
      </c>
      <c r="AP537" s="147" t="s">
        <v>67</v>
      </c>
      <c r="AQ537" s="147" t="s">
        <v>67</v>
      </c>
      <c r="AR537" s="147"/>
      <c r="AS537" s="209" t="s">
        <v>68</v>
      </c>
      <c r="AT537" s="223" t="str">
        <f>MONTH(B537)&amp;"/"&amp;YEAR(B537)</f>
        <v>3/2026</v>
      </c>
      <c r="AU537" s="223">
        <f>WEEKNUM(B537)-WEEKNUM(EOMONTH(B537,-1)+1)+1</f>
        <v>1</v>
      </c>
      <c r="AV537" s="209" t="str">
        <f>MONTH(R537)&amp;"/"&amp;YEAR(R537)</f>
        <v>1/2026</v>
      </c>
      <c r="AW537" s="209">
        <f>WEEKNUM(R537)-WEEKNUM(EOMONTH(R537,-1)+1)+1</f>
        <v>4</v>
      </c>
      <c r="AX537" s="209">
        <f>IF(BB537="S",IF(Q537="1. Aceitou o programa",R537-B537,0),0)</f>
        <v>-39</v>
      </c>
      <c r="AY537" s="209">
        <f>IF(BB537="S",IF(AND(S537&lt;&gt;"",R537&lt;&gt;""),S537-R537,0),0)</f>
        <v>0</v>
      </c>
      <c r="AZ537" s="209">
        <f>IF(BB537="S",IF(Q537="1. Aceitou o programa",IF(OR(X537="Não se Aplica",X537=""),IF(OR(W537="Não se Aplica",W537=""),0,W537-V537),AVERAGE(X537-W537,W537-V537)),0),0)</f>
        <v>0</v>
      </c>
      <c r="BA537" s="209">
        <f>IF(BB537="S",IF(AND(Q537="1. Aceitou o programa",AH537="Realizada"),IFERROR(IF(AG537="",0,AG537-R537),0),0),0)</f>
        <v>0</v>
      </c>
      <c r="BB537" s="209" t="str">
        <f>_xlfn.XLOOKUP(U537,'Lista Suspensa'!$AA$20:$AA$23,'Lista Suspensa'!$AB$20:$AB$23,"N/A")</f>
        <v>S</v>
      </c>
    </row>
    <row r="538" spans="1:54" ht="12" customHeight="1">
      <c r="A538" s="151" t="s">
        <v>54</v>
      </c>
      <c r="B538" s="152">
        <v>46083</v>
      </c>
      <c r="C538" s="153" t="s">
        <v>55</v>
      </c>
      <c r="D538" s="153" t="s">
        <v>56</v>
      </c>
      <c r="E538" s="244">
        <v>88411781</v>
      </c>
      <c r="F538" s="144" t="s">
        <v>1221</v>
      </c>
      <c r="G538" s="230"/>
      <c r="H538" s="154">
        <v>34490</v>
      </c>
      <c r="I538" s="153">
        <v>31</v>
      </c>
      <c r="J538" s="148" t="s">
        <v>70</v>
      </c>
      <c r="K538" s="153"/>
      <c r="L538" s="153"/>
      <c r="M538" s="153"/>
      <c r="N538" s="153">
        <v>380</v>
      </c>
      <c r="O538" s="155" t="s">
        <v>1222</v>
      </c>
      <c r="P538" s="156" t="s">
        <v>60</v>
      </c>
      <c r="Q538" s="157" t="s">
        <v>110</v>
      </c>
      <c r="R538" s="158">
        <v>46044</v>
      </c>
      <c r="S538" s="159"/>
      <c r="T538" s="159" t="s">
        <v>62</v>
      </c>
      <c r="U538" s="159" t="s">
        <v>111</v>
      </c>
      <c r="V538" s="154">
        <v>46044</v>
      </c>
      <c r="W538" s="154" t="s">
        <v>126</v>
      </c>
      <c r="X538" s="154" t="s">
        <v>126</v>
      </c>
      <c r="Y538" s="160"/>
      <c r="Z538" s="160" t="s">
        <v>128</v>
      </c>
      <c r="AA538" s="153">
        <v>111</v>
      </c>
      <c r="AB538" s="153">
        <v>1.67</v>
      </c>
      <c r="AC538" s="182">
        <f t="shared" si="18"/>
        <v>39.800638244469148</v>
      </c>
      <c r="AD538" s="153" t="str">
        <f t="shared" si="19"/>
        <v>OBESIDADE II</v>
      </c>
      <c r="AE538" s="233" t="s">
        <v>135</v>
      </c>
      <c r="AF538" s="153" t="s">
        <v>161</v>
      </c>
      <c r="AG538" s="159" t="s">
        <v>1223</v>
      </c>
      <c r="AH538" s="153"/>
      <c r="AI538" s="161"/>
      <c r="AJ538" s="153"/>
      <c r="AK538" s="153"/>
      <c r="AL538" s="207" t="s">
        <v>131</v>
      </c>
      <c r="AM538" s="207" t="s">
        <v>86</v>
      </c>
      <c r="AN538" s="207" t="s">
        <v>66</v>
      </c>
      <c r="AO538" s="207" t="str">
        <f ca="1">IF(R538="","",IF(R538&gt;TODAY(),"0 meses",DATEDIF(R538,TODAY(),"m") &amp; " meses"))</f>
        <v>4 meses</v>
      </c>
      <c r="AP538" s="147" t="s">
        <v>67</v>
      </c>
      <c r="AQ538" s="147" t="s">
        <v>67</v>
      </c>
      <c r="AR538" s="147"/>
      <c r="AS538" s="209" t="s">
        <v>68</v>
      </c>
      <c r="AT538" s="223" t="str">
        <f>MONTH(B538)&amp;"/"&amp;YEAR(B538)</f>
        <v>3/2026</v>
      </c>
      <c r="AU538" s="223">
        <f>WEEKNUM(B538)-WEEKNUM(EOMONTH(B538,-1)+1)+1</f>
        <v>1</v>
      </c>
      <c r="AV538" s="209" t="str">
        <f>MONTH(R538)&amp;"/"&amp;YEAR(R538)</f>
        <v>1/2026</v>
      </c>
      <c r="AW538" s="209">
        <f>WEEKNUM(R538)-WEEKNUM(EOMONTH(R538,-1)+1)+1</f>
        <v>4</v>
      </c>
      <c r="AX538" s="209">
        <f>IF(BB538="S",IF(Q538="1. Aceitou o programa",R538-B538,0),0)</f>
        <v>-39</v>
      </c>
      <c r="AY538" s="209">
        <f>IF(BB538="S",IF(AND(S538&lt;&gt;"",R538&lt;&gt;""),S538-R538,0),0)</f>
        <v>0</v>
      </c>
      <c r="AZ538" s="209">
        <f>IF(BB538="S",IF(Q538="1. Aceitou o programa",IF(OR(X538="Não se Aplica",X538=""),IF(OR(W538="Não se Aplica",W538=""),0,W538-V538),AVERAGE(X538-W538,W538-V538)),0),0)</f>
        <v>0</v>
      </c>
      <c r="BA538" s="209">
        <f>IF(BB538="S",IF(AND(Q538="1. Aceitou o programa",AH538="Realizada"),IFERROR(IF(AG538="",0,AG538-R538),0),0),0)</f>
        <v>0</v>
      </c>
      <c r="BB538" s="209" t="str">
        <f>_xlfn.XLOOKUP(U538,'Lista Suspensa'!$AA$20:$AA$23,'Lista Suspensa'!$AB$20:$AB$23,"N/A")</f>
        <v>S</v>
      </c>
    </row>
    <row r="539" spans="1:54" ht="12" customHeight="1">
      <c r="A539" s="151" t="s">
        <v>121</v>
      </c>
      <c r="B539" s="152">
        <v>45292</v>
      </c>
      <c r="C539" s="153" t="s">
        <v>122</v>
      </c>
      <c r="D539" s="153" t="s">
        <v>56</v>
      </c>
      <c r="E539" s="244">
        <v>422969036</v>
      </c>
      <c r="F539" s="144" t="s">
        <v>1224</v>
      </c>
      <c r="G539" s="230"/>
      <c r="H539" s="154">
        <v>30259</v>
      </c>
      <c r="I539" s="153">
        <v>43</v>
      </c>
      <c r="J539" s="148" t="s">
        <v>70</v>
      </c>
      <c r="K539" s="153" t="s">
        <v>1183</v>
      </c>
      <c r="L539" s="153"/>
      <c r="M539" s="153"/>
      <c r="N539" s="153"/>
      <c r="O539" s="155" t="s">
        <v>1225</v>
      </c>
      <c r="P539" s="156" t="s">
        <v>60</v>
      </c>
      <c r="Q539" s="157" t="s">
        <v>110</v>
      </c>
      <c r="R539" s="158">
        <v>46044</v>
      </c>
      <c r="S539" s="159"/>
      <c r="T539" s="159" t="s">
        <v>62</v>
      </c>
      <c r="U539" s="159" t="s">
        <v>111</v>
      </c>
      <c r="V539" s="154">
        <v>46044</v>
      </c>
      <c r="W539" s="154" t="s">
        <v>126</v>
      </c>
      <c r="X539" s="154" t="s">
        <v>126</v>
      </c>
      <c r="Y539" s="160"/>
      <c r="Z539" s="160" t="s">
        <v>409</v>
      </c>
      <c r="AA539" s="153">
        <v>87.5</v>
      </c>
      <c r="AB539" s="153">
        <v>1.57</v>
      </c>
      <c r="AC539" s="182">
        <f t="shared" si="18"/>
        <v>35.498397500912816</v>
      </c>
      <c r="AD539" s="153" t="str">
        <f t="shared" si="19"/>
        <v>OBESIDADE II</v>
      </c>
      <c r="AE539" s="233" t="s">
        <v>135</v>
      </c>
      <c r="AF539" s="153" t="s">
        <v>130</v>
      </c>
      <c r="AG539" s="159"/>
      <c r="AH539" s="153"/>
      <c r="AI539" s="161"/>
      <c r="AJ539" s="153"/>
      <c r="AK539" s="153"/>
      <c r="AL539" s="207" t="s">
        <v>131</v>
      </c>
      <c r="AM539" s="207"/>
      <c r="AN539" s="207"/>
      <c r="AO539" s="207" t="str">
        <f ca="1">IF(R539="","",IF(R539&gt;TODAY(),"0 meses",DATEDIF(R539,TODAY(),"m") &amp; " meses"))</f>
        <v>4 meses</v>
      </c>
      <c r="AP539" s="147" t="s">
        <v>67</v>
      </c>
      <c r="AQ539" s="147" t="s">
        <v>67</v>
      </c>
      <c r="AR539" s="147"/>
      <c r="AS539" s="209" t="s">
        <v>68</v>
      </c>
      <c r="AT539" s="223" t="str">
        <f>MONTH(B539)&amp;"/"&amp;YEAR(B539)</f>
        <v>1/2024</v>
      </c>
      <c r="AU539" s="223">
        <f>WEEKNUM(B539)-WEEKNUM(EOMONTH(B539,-1)+1)+1</f>
        <v>1</v>
      </c>
      <c r="AV539" s="209" t="str">
        <f>MONTH(R539)&amp;"/"&amp;YEAR(R539)</f>
        <v>1/2026</v>
      </c>
      <c r="AW539" s="209">
        <f>WEEKNUM(R539)-WEEKNUM(EOMONTH(R539,-1)+1)+1</f>
        <v>4</v>
      </c>
      <c r="AX539" s="209">
        <f>IF(BB539="S",IF(Q539="1. Aceitou o programa",R539-B539,0),0)</f>
        <v>752</v>
      </c>
      <c r="AY539" s="209">
        <f>IF(BB539="S",IF(AND(S539&lt;&gt;"",R539&lt;&gt;""),S539-R539,0),0)</f>
        <v>0</v>
      </c>
      <c r="AZ539" s="209">
        <f>IF(BB539="S",IF(Q539="1. Aceitou o programa",IF(OR(X539="Não se Aplica",X539=""),IF(OR(W539="Não se Aplica",W539=""),0,W539-V539),AVERAGE(X539-W539,W539-V539)),0),0)</f>
        <v>0</v>
      </c>
      <c r="BA539" s="209">
        <f>IF(BB539="S",IF(AND(Q539="1. Aceitou o programa",AH539="Realizada"),IFERROR(IF(AG539="",0,AG539-R539),0),0),0)</f>
        <v>0</v>
      </c>
      <c r="BB539" s="209" t="str">
        <f>_xlfn.XLOOKUP(U539,'Lista Suspensa'!$AA$20:$AA$23,'Lista Suspensa'!$AB$20:$AB$23,"N/A")</f>
        <v>S</v>
      </c>
    </row>
    <row r="540" spans="1:54" ht="12" customHeight="1">
      <c r="A540" s="151" t="s">
        <v>121</v>
      </c>
      <c r="B540" s="152">
        <v>45292</v>
      </c>
      <c r="C540" s="153" t="s">
        <v>122</v>
      </c>
      <c r="D540" s="153" t="s">
        <v>274</v>
      </c>
      <c r="E540" s="244">
        <v>82596493</v>
      </c>
      <c r="F540" s="144" t="s">
        <v>1226</v>
      </c>
      <c r="G540" s="230"/>
      <c r="H540" s="154">
        <v>25559</v>
      </c>
      <c r="I540" s="153">
        <v>56</v>
      </c>
      <c r="J540" s="148" t="s">
        <v>70</v>
      </c>
      <c r="K540" s="153" t="s">
        <v>101</v>
      </c>
      <c r="L540" s="153"/>
      <c r="M540" s="153"/>
      <c r="N540" s="153">
        <v>450</v>
      </c>
      <c r="O540" s="155">
        <v>21969396596</v>
      </c>
      <c r="P540" s="156" t="s">
        <v>60</v>
      </c>
      <c r="Q540" s="157" t="s">
        <v>110</v>
      </c>
      <c r="R540" s="158">
        <v>46044</v>
      </c>
      <c r="S540" s="159"/>
      <c r="T540" s="159" t="s">
        <v>62</v>
      </c>
      <c r="U540" s="159" t="s">
        <v>111</v>
      </c>
      <c r="V540" s="154">
        <v>46044</v>
      </c>
      <c r="W540" s="154" t="s">
        <v>126</v>
      </c>
      <c r="X540" s="154" t="s">
        <v>126</v>
      </c>
      <c r="Y540" s="160"/>
      <c r="Z540" s="160" t="s">
        <v>128</v>
      </c>
      <c r="AA540" s="153">
        <v>111</v>
      </c>
      <c r="AB540" s="153">
        <v>1.68</v>
      </c>
      <c r="AC540" s="182">
        <f t="shared" si="18"/>
        <v>39.32823129251701</v>
      </c>
      <c r="AD540" s="153" t="str">
        <f t="shared" si="19"/>
        <v>OBESIDADE II</v>
      </c>
      <c r="AE540" s="233" t="s">
        <v>129</v>
      </c>
      <c r="AF540" s="153" t="s">
        <v>130</v>
      </c>
      <c r="AG540" s="159"/>
      <c r="AH540" s="153"/>
      <c r="AI540" s="161"/>
      <c r="AJ540" s="153"/>
      <c r="AK540" s="153"/>
      <c r="AL540" s="207" t="s">
        <v>131</v>
      </c>
      <c r="AM540" s="207"/>
      <c r="AN540" s="207"/>
      <c r="AO540" s="207" t="str">
        <f ca="1">IF(R540="","",IF(R540&gt;TODAY(),"0 meses",DATEDIF(R540,TODAY(),"m") &amp; " meses"))</f>
        <v>4 meses</v>
      </c>
      <c r="AP540" s="147" t="s">
        <v>67</v>
      </c>
      <c r="AQ540" s="147" t="s">
        <v>67</v>
      </c>
      <c r="AR540" s="147"/>
      <c r="AS540" s="209" t="s">
        <v>68</v>
      </c>
      <c r="AT540" s="223" t="str">
        <f>MONTH(B540)&amp;"/"&amp;YEAR(B540)</f>
        <v>1/2024</v>
      </c>
      <c r="AU540" s="223">
        <f>WEEKNUM(B540)-WEEKNUM(EOMONTH(B540,-1)+1)+1</f>
        <v>1</v>
      </c>
      <c r="AV540" s="209" t="str">
        <f>MONTH(R540)&amp;"/"&amp;YEAR(R540)</f>
        <v>1/2026</v>
      </c>
      <c r="AW540" s="209">
        <f>WEEKNUM(R540)-WEEKNUM(EOMONTH(R540,-1)+1)+1</f>
        <v>4</v>
      </c>
      <c r="AX540" s="209">
        <f>IF(BB540="S",IF(Q540="1. Aceitou o programa",R540-B540,0),0)</f>
        <v>752</v>
      </c>
      <c r="AY540" s="209">
        <f>IF(BB540="S",IF(AND(S540&lt;&gt;"",R540&lt;&gt;""),S540-R540,0),0)</f>
        <v>0</v>
      </c>
      <c r="AZ540" s="209">
        <f>IF(BB540="S",IF(Q540="1. Aceitou o programa",IF(OR(X540="Não se Aplica",X540=""),IF(OR(W540="Não se Aplica",W540=""),0,W540-V540),AVERAGE(X540-W540,W540-V540)),0),0)</f>
        <v>0</v>
      </c>
      <c r="BA540" s="209">
        <f>IF(BB540="S",IF(AND(Q540="1. Aceitou o programa",AH540="Realizada"),IFERROR(IF(AG540="",0,AG540-R540),0),0),0)</f>
        <v>0</v>
      </c>
      <c r="BB540" s="209" t="str">
        <f>_xlfn.XLOOKUP(U540,'Lista Suspensa'!$AA$20:$AA$23,'Lista Suspensa'!$AB$20:$AB$23,"N/A")</f>
        <v>S</v>
      </c>
    </row>
    <row r="541" spans="1:54" ht="12" customHeight="1">
      <c r="A541" s="151" t="s">
        <v>121</v>
      </c>
      <c r="B541" s="152">
        <v>45292</v>
      </c>
      <c r="C541" s="153" t="s">
        <v>122</v>
      </c>
      <c r="D541" s="153" t="s">
        <v>56</v>
      </c>
      <c r="E541" s="244">
        <v>92989685</v>
      </c>
      <c r="F541" s="144" t="s">
        <v>1227</v>
      </c>
      <c r="G541" s="230"/>
      <c r="H541" s="154">
        <v>30165</v>
      </c>
      <c r="I541" s="153">
        <v>43</v>
      </c>
      <c r="J541" s="148" t="s">
        <v>70</v>
      </c>
      <c r="K541" s="153" t="s">
        <v>101</v>
      </c>
      <c r="L541" s="153"/>
      <c r="M541" s="153"/>
      <c r="N541" s="153"/>
      <c r="O541" s="155" t="s">
        <v>1228</v>
      </c>
      <c r="P541" s="156" t="s">
        <v>60</v>
      </c>
      <c r="Q541" s="157" t="s">
        <v>110</v>
      </c>
      <c r="R541" s="158">
        <v>46044</v>
      </c>
      <c r="S541" s="159"/>
      <c r="T541" s="159" t="s">
        <v>62</v>
      </c>
      <c r="U541" s="159" t="s">
        <v>111</v>
      </c>
      <c r="V541" s="154">
        <v>46044</v>
      </c>
      <c r="W541" s="154" t="s">
        <v>126</v>
      </c>
      <c r="X541" s="154" t="s">
        <v>126</v>
      </c>
      <c r="Y541" s="160"/>
      <c r="Z541" s="160" t="s">
        <v>65</v>
      </c>
      <c r="AA541" s="153">
        <v>100</v>
      </c>
      <c r="AB541" s="153">
        <v>1.74</v>
      </c>
      <c r="AC541" s="182">
        <f t="shared" si="18"/>
        <v>33.029462280354075</v>
      </c>
      <c r="AD541" s="153" t="str">
        <f t="shared" si="19"/>
        <v>OBESIDADE I</v>
      </c>
      <c r="AE541" s="233" t="s">
        <v>135</v>
      </c>
      <c r="AF541" s="153" t="s">
        <v>130</v>
      </c>
      <c r="AG541" s="159"/>
      <c r="AH541" s="153"/>
      <c r="AI541" s="161"/>
      <c r="AJ541" s="153"/>
      <c r="AK541" s="153"/>
      <c r="AL541" s="207" t="s">
        <v>131</v>
      </c>
      <c r="AM541" s="207"/>
      <c r="AN541" s="207"/>
      <c r="AO541" s="207" t="str">
        <f ca="1">IF(R541="","",IF(R541&gt;TODAY(),"0 meses",DATEDIF(R541,TODAY(),"m") &amp; " meses"))</f>
        <v>4 meses</v>
      </c>
      <c r="AP541" s="147" t="s">
        <v>67</v>
      </c>
      <c r="AQ541" s="147" t="s">
        <v>67</v>
      </c>
      <c r="AR541" s="147"/>
      <c r="AS541" s="209" t="s">
        <v>68</v>
      </c>
      <c r="AT541" s="223" t="str">
        <f>MONTH(B541)&amp;"/"&amp;YEAR(B541)</f>
        <v>1/2024</v>
      </c>
      <c r="AU541" s="223">
        <f>WEEKNUM(B541)-WEEKNUM(EOMONTH(B541,-1)+1)+1</f>
        <v>1</v>
      </c>
      <c r="AV541" s="209" t="str">
        <f>MONTH(R541)&amp;"/"&amp;YEAR(R541)</f>
        <v>1/2026</v>
      </c>
      <c r="AW541" s="209">
        <f>WEEKNUM(R541)-WEEKNUM(EOMONTH(R541,-1)+1)+1</f>
        <v>4</v>
      </c>
      <c r="AX541" s="209">
        <f>IF(BB541="S",IF(Q541="1. Aceitou o programa",R541-B541,0),0)</f>
        <v>752</v>
      </c>
      <c r="AY541" s="209">
        <f>IF(BB541="S",IF(AND(S541&lt;&gt;"",R541&lt;&gt;""),S541-R541,0),0)</f>
        <v>0</v>
      </c>
      <c r="AZ541" s="209">
        <f>IF(BB541="S",IF(Q541="1. Aceitou o programa",IF(OR(X541="Não se Aplica",X541=""),IF(OR(W541="Não se Aplica",W541=""),0,W541-V541),AVERAGE(X541-W541,W541-V541)),0),0)</f>
        <v>0</v>
      </c>
      <c r="BA541" s="209">
        <f>IF(BB541="S",IF(AND(Q541="1. Aceitou o programa",AH541="Realizada"),IFERROR(IF(AG541="",0,AG541-R541),0),0),0)</f>
        <v>0</v>
      </c>
      <c r="BB541" s="209" t="str">
        <f>_xlfn.XLOOKUP(U541,'Lista Suspensa'!$AA$20:$AA$23,'Lista Suspensa'!$AB$20:$AB$23,"N/A")</f>
        <v>S</v>
      </c>
    </row>
    <row r="542" spans="1:54" ht="12" customHeight="1">
      <c r="A542" s="151" t="s">
        <v>121</v>
      </c>
      <c r="B542" s="152">
        <v>45292</v>
      </c>
      <c r="C542" s="153" t="s">
        <v>122</v>
      </c>
      <c r="D542" s="153" t="s">
        <v>228</v>
      </c>
      <c r="E542" s="244">
        <v>881634573</v>
      </c>
      <c r="F542" s="144" t="s">
        <v>1229</v>
      </c>
      <c r="G542" s="230"/>
      <c r="H542" s="154">
        <v>38748</v>
      </c>
      <c r="I542" s="153">
        <v>20</v>
      </c>
      <c r="J542" s="148" t="s">
        <v>70</v>
      </c>
      <c r="K542" s="153" t="s">
        <v>101</v>
      </c>
      <c r="L542" s="153"/>
      <c r="M542" s="153"/>
      <c r="N542" s="153"/>
      <c r="O542" s="155" t="s">
        <v>1230</v>
      </c>
      <c r="P542" s="156" t="s">
        <v>60</v>
      </c>
      <c r="Q542" s="157" t="s">
        <v>110</v>
      </c>
      <c r="R542" s="158">
        <v>46044</v>
      </c>
      <c r="S542" s="159"/>
      <c r="T542" s="159" t="s">
        <v>62</v>
      </c>
      <c r="U542" s="159" t="s">
        <v>111</v>
      </c>
      <c r="V542" s="154">
        <v>46044</v>
      </c>
      <c r="W542" s="154" t="s">
        <v>126</v>
      </c>
      <c r="X542" s="154" t="s">
        <v>126</v>
      </c>
      <c r="Y542" s="160"/>
      <c r="Z542" s="160" t="s">
        <v>128</v>
      </c>
      <c r="AA542" s="153">
        <v>101</v>
      </c>
      <c r="AB542" s="153">
        <v>1.63</v>
      </c>
      <c r="AC542" s="182">
        <f t="shared" si="18"/>
        <v>38.014227106778577</v>
      </c>
      <c r="AD542" s="153" t="str">
        <f t="shared" si="19"/>
        <v>OBESIDADE II</v>
      </c>
      <c r="AE542" s="233" t="s">
        <v>135</v>
      </c>
      <c r="AF542" s="153" t="s">
        <v>130</v>
      </c>
      <c r="AG542" s="159"/>
      <c r="AH542" s="153"/>
      <c r="AI542" s="161"/>
      <c r="AJ542" s="153"/>
      <c r="AK542" s="153"/>
      <c r="AL542" s="207" t="s">
        <v>131</v>
      </c>
      <c r="AM542" s="207"/>
      <c r="AN542" s="207"/>
      <c r="AO542" s="207" t="str">
        <f ca="1">IF(R542="","",IF(R542&gt;TODAY(),"0 meses",DATEDIF(R542,TODAY(),"m") &amp; " meses"))</f>
        <v>4 meses</v>
      </c>
      <c r="AP542" s="147" t="s">
        <v>67</v>
      </c>
      <c r="AQ542" s="147" t="s">
        <v>67</v>
      </c>
      <c r="AR542" s="147"/>
      <c r="AS542" s="209" t="s">
        <v>68</v>
      </c>
      <c r="AT542" s="223" t="str">
        <f>MONTH(B542)&amp;"/"&amp;YEAR(B542)</f>
        <v>1/2024</v>
      </c>
      <c r="AU542" s="223">
        <f>WEEKNUM(B542)-WEEKNUM(EOMONTH(B542,-1)+1)+1</f>
        <v>1</v>
      </c>
      <c r="AV542" s="209" t="str">
        <f>MONTH(R542)&amp;"/"&amp;YEAR(R542)</f>
        <v>1/2026</v>
      </c>
      <c r="AW542" s="209">
        <f>WEEKNUM(R542)-WEEKNUM(EOMONTH(R542,-1)+1)+1</f>
        <v>4</v>
      </c>
      <c r="AX542" s="209">
        <f>IF(BB542="S",IF(Q542="1. Aceitou o programa",R542-B542,0),0)</f>
        <v>752</v>
      </c>
      <c r="AY542" s="209">
        <f>IF(BB542="S",IF(AND(S542&lt;&gt;"",R542&lt;&gt;""),S542-R542,0),0)</f>
        <v>0</v>
      </c>
      <c r="AZ542" s="209">
        <f>IF(BB542="S",IF(Q542="1. Aceitou o programa",IF(OR(X542="Não se Aplica",X542=""),IF(OR(W542="Não se Aplica",W542=""),0,W542-V542),AVERAGE(X542-W542,W542-V542)),0),0)</f>
        <v>0</v>
      </c>
      <c r="BA542" s="209">
        <f>IF(BB542="S",IF(AND(Q542="1. Aceitou o programa",AH542="Realizada"),IFERROR(IF(AG542="",0,AG542-R542),0),0),0)</f>
        <v>0</v>
      </c>
      <c r="BB542" s="209" t="str">
        <f>_xlfn.XLOOKUP(U542,'Lista Suspensa'!$AA$20:$AA$23,'Lista Suspensa'!$AB$20:$AB$23,"N/A")</f>
        <v>S</v>
      </c>
    </row>
    <row r="543" spans="1:54" ht="12" customHeight="1">
      <c r="A543" s="151" t="s">
        <v>121</v>
      </c>
      <c r="B543" s="152">
        <v>45292</v>
      </c>
      <c r="C543" s="153" t="s">
        <v>122</v>
      </c>
      <c r="D543" s="153" t="s">
        <v>56</v>
      </c>
      <c r="E543" s="244">
        <v>95141756</v>
      </c>
      <c r="F543" s="144" t="s">
        <v>1231</v>
      </c>
      <c r="G543" s="230"/>
      <c r="H543" s="154">
        <v>28297</v>
      </c>
      <c r="I543" s="153">
        <v>48</v>
      </c>
      <c r="J543" s="148" t="s">
        <v>70</v>
      </c>
      <c r="K543" s="153" t="s">
        <v>59</v>
      </c>
      <c r="L543" s="153"/>
      <c r="M543" s="153"/>
      <c r="N543" s="153"/>
      <c r="O543" s="155" t="s">
        <v>1232</v>
      </c>
      <c r="P543" s="156" t="s">
        <v>60</v>
      </c>
      <c r="Q543" s="157" t="s">
        <v>110</v>
      </c>
      <c r="R543" s="158">
        <v>46044</v>
      </c>
      <c r="S543" s="159"/>
      <c r="T543" s="159" t="s">
        <v>62</v>
      </c>
      <c r="U543" s="159" t="s">
        <v>111</v>
      </c>
      <c r="V543" s="154">
        <v>46044</v>
      </c>
      <c r="W543" s="154" t="s">
        <v>126</v>
      </c>
      <c r="X543" s="154" t="s">
        <v>126</v>
      </c>
      <c r="Y543" s="160" t="s">
        <v>1233</v>
      </c>
      <c r="Z543" s="160" t="s">
        <v>128</v>
      </c>
      <c r="AA543" s="153">
        <v>112</v>
      </c>
      <c r="AB543" s="153">
        <v>1.58</v>
      </c>
      <c r="AC543" s="182">
        <f t="shared" si="18"/>
        <v>44.864605031244984</v>
      </c>
      <c r="AD543" s="153" t="str">
        <f t="shared" si="19"/>
        <v>OBESIDADE III</v>
      </c>
      <c r="AE543" s="233" t="s">
        <v>135</v>
      </c>
      <c r="AF543" s="153" t="s">
        <v>130</v>
      </c>
      <c r="AG543" s="159"/>
      <c r="AH543" s="153"/>
      <c r="AI543" s="161"/>
      <c r="AJ543" s="153"/>
      <c r="AK543" s="153"/>
      <c r="AL543" s="207" t="s">
        <v>131</v>
      </c>
      <c r="AM543" s="207"/>
      <c r="AN543" s="207"/>
      <c r="AO543" s="207" t="str">
        <f ca="1">IF(R543="","",IF(R543&gt;TODAY(),"0 meses",DATEDIF(R543,TODAY(),"m") &amp; " meses"))</f>
        <v>4 meses</v>
      </c>
      <c r="AP543" s="147" t="s">
        <v>67</v>
      </c>
      <c r="AQ543" s="147" t="s">
        <v>67</v>
      </c>
      <c r="AR543" s="147"/>
      <c r="AS543" s="209" t="s">
        <v>68</v>
      </c>
      <c r="AT543" s="223" t="str">
        <f>MONTH(B543)&amp;"/"&amp;YEAR(B543)</f>
        <v>1/2024</v>
      </c>
      <c r="AU543" s="223">
        <f>WEEKNUM(B543)-WEEKNUM(EOMONTH(B543,-1)+1)+1</f>
        <v>1</v>
      </c>
      <c r="AV543" s="209" t="str">
        <f>MONTH(R543)&amp;"/"&amp;YEAR(R543)</f>
        <v>1/2026</v>
      </c>
      <c r="AW543" s="209">
        <f>WEEKNUM(R543)-WEEKNUM(EOMONTH(R543,-1)+1)+1</f>
        <v>4</v>
      </c>
      <c r="AX543" s="209">
        <f>IF(BB543="S",IF(Q543="1. Aceitou o programa",R543-B543,0),0)</f>
        <v>752</v>
      </c>
      <c r="AY543" s="209">
        <f>IF(BB543="S",IF(AND(S543&lt;&gt;"",R543&lt;&gt;""),S543-R543,0),0)</f>
        <v>0</v>
      </c>
      <c r="AZ543" s="209">
        <f>IF(BB543="S",IF(Q543="1. Aceitou o programa",IF(OR(X543="Não se Aplica",X543=""),IF(OR(W543="Não se Aplica",W543=""),0,W543-V543),AVERAGE(X543-W543,W543-V543)),0),0)</f>
        <v>0</v>
      </c>
      <c r="BA543" s="209">
        <f>IF(BB543="S",IF(AND(Q543="1. Aceitou o programa",AH543="Realizada"),IFERROR(IF(AG543="",0,AG543-R543),0),0),0)</f>
        <v>0</v>
      </c>
      <c r="BB543" s="209" t="str">
        <f>_xlfn.XLOOKUP(U543,'Lista Suspensa'!$AA$20:$AA$23,'Lista Suspensa'!$AB$20:$AB$23,"N/A")</f>
        <v>S</v>
      </c>
    </row>
    <row r="544" spans="1:54" ht="12" customHeight="1">
      <c r="A544" s="151" t="s">
        <v>121</v>
      </c>
      <c r="B544" s="152">
        <v>45292</v>
      </c>
      <c r="C544" s="153" t="s">
        <v>122</v>
      </c>
      <c r="D544" s="153" t="s">
        <v>56</v>
      </c>
      <c r="E544" s="244">
        <v>452394180</v>
      </c>
      <c r="F544" s="144" t="s">
        <v>1234</v>
      </c>
      <c r="G544" s="230"/>
      <c r="H544" s="154">
        <v>29676</v>
      </c>
      <c r="I544" s="153">
        <v>45</v>
      </c>
      <c r="J544" s="148" t="s">
        <v>70</v>
      </c>
      <c r="K544" s="153" t="s">
        <v>59</v>
      </c>
      <c r="L544" s="153"/>
      <c r="M544" s="153"/>
      <c r="N544" s="153"/>
      <c r="O544" s="155" t="s">
        <v>1235</v>
      </c>
      <c r="P544" s="156" t="s">
        <v>60</v>
      </c>
      <c r="Q544" s="157" t="s">
        <v>110</v>
      </c>
      <c r="R544" s="158">
        <v>46044</v>
      </c>
      <c r="S544" s="159"/>
      <c r="T544" s="159" t="s">
        <v>62</v>
      </c>
      <c r="U544" s="159" t="s">
        <v>111</v>
      </c>
      <c r="V544" s="154">
        <v>46044</v>
      </c>
      <c r="W544" s="154" t="s">
        <v>126</v>
      </c>
      <c r="X544" s="154" t="s">
        <v>126</v>
      </c>
      <c r="Y544" s="160"/>
      <c r="Z544" s="160" t="s">
        <v>128</v>
      </c>
      <c r="AA544" s="153">
        <v>105</v>
      </c>
      <c r="AB544" s="153">
        <v>1.69</v>
      </c>
      <c r="AC544" s="182">
        <f t="shared" si="18"/>
        <v>36.763418647806454</v>
      </c>
      <c r="AD544" s="153" t="str">
        <f t="shared" si="19"/>
        <v>OBESIDADE II</v>
      </c>
      <c r="AE544" s="233" t="s">
        <v>135</v>
      </c>
      <c r="AF544" s="153" t="s">
        <v>130</v>
      </c>
      <c r="AG544" s="159"/>
      <c r="AH544" s="153"/>
      <c r="AI544" s="161"/>
      <c r="AJ544" s="153"/>
      <c r="AK544" s="153"/>
      <c r="AL544" s="207" t="s">
        <v>131</v>
      </c>
      <c r="AM544" s="207"/>
      <c r="AN544" s="207"/>
      <c r="AO544" s="207" t="str">
        <f ca="1">IF(R544="","",IF(R544&gt;TODAY(),"0 meses",DATEDIF(R544,TODAY(),"m") &amp; " meses"))</f>
        <v>4 meses</v>
      </c>
      <c r="AP544" s="147" t="s">
        <v>67</v>
      </c>
      <c r="AQ544" s="147" t="s">
        <v>67</v>
      </c>
      <c r="AR544" s="147"/>
      <c r="AS544" s="209" t="s">
        <v>68</v>
      </c>
      <c r="AT544" s="223" t="str">
        <f>MONTH(B544)&amp;"/"&amp;YEAR(B544)</f>
        <v>1/2024</v>
      </c>
      <c r="AU544" s="223">
        <f>WEEKNUM(B544)-WEEKNUM(EOMONTH(B544,-1)+1)+1</f>
        <v>1</v>
      </c>
      <c r="AV544" s="209" t="str">
        <f>MONTH(R544)&amp;"/"&amp;YEAR(R544)</f>
        <v>1/2026</v>
      </c>
      <c r="AW544" s="209">
        <f>WEEKNUM(R544)-WEEKNUM(EOMONTH(R544,-1)+1)+1</f>
        <v>4</v>
      </c>
      <c r="AX544" s="209">
        <f>IF(BB544="S",IF(Q544="1. Aceitou o programa",R544-B544,0),0)</f>
        <v>752</v>
      </c>
      <c r="AY544" s="209">
        <f>IF(BB544="S",IF(AND(S544&lt;&gt;"",R544&lt;&gt;""),S544-R544,0),0)</f>
        <v>0</v>
      </c>
      <c r="AZ544" s="209">
        <f>IF(BB544="S",IF(Q544="1. Aceitou o programa",IF(OR(X544="Não se Aplica",X544=""),IF(OR(W544="Não se Aplica",W544=""),0,W544-V544),AVERAGE(X544-W544,W544-V544)),0),0)</f>
        <v>0</v>
      </c>
      <c r="BA544" s="209">
        <f>IF(BB544="S",IF(AND(Q544="1. Aceitou o programa",AH544="Realizada"),IFERROR(IF(AG544="",0,AG544-R544),0),0),0)</f>
        <v>0</v>
      </c>
      <c r="BB544" s="209" t="str">
        <f>_xlfn.XLOOKUP(U544,'Lista Suspensa'!$AA$20:$AA$23,'Lista Suspensa'!$AB$20:$AB$23,"N/A")</f>
        <v>S</v>
      </c>
    </row>
    <row r="545" spans="1:54" ht="12" customHeight="1">
      <c r="A545" s="151" t="s">
        <v>121</v>
      </c>
      <c r="B545" s="152">
        <v>45292</v>
      </c>
      <c r="C545" s="153" t="s">
        <v>122</v>
      </c>
      <c r="D545" s="153" t="s">
        <v>56</v>
      </c>
      <c r="E545" s="244">
        <v>95919166</v>
      </c>
      <c r="F545" s="144" t="s">
        <v>1236</v>
      </c>
      <c r="G545" s="230"/>
      <c r="H545" s="154">
        <v>31009</v>
      </c>
      <c r="I545" s="153">
        <v>41</v>
      </c>
      <c r="J545" s="148" t="s">
        <v>58</v>
      </c>
      <c r="K545" s="153" t="s">
        <v>59</v>
      </c>
      <c r="L545" s="153"/>
      <c r="M545" s="153"/>
      <c r="N545" s="153"/>
      <c r="O545" s="155" t="s">
        <v>1237</v>
      </c>
      <c r="P545" s="156" t="s">
        <v>60</v>
      </c>
      <c r="Q545" s="157" t="s">
        <v>110</v>
      </c>
      <c r="R545" s="158">
        <v>46044</v>
      </c>
      <c r="S545" s="159"/>
      <c r="T545" s="159" t="s">
        <v>62</v>
      </c>
      <c r="U545" s="159" t="s">
        <v>111</v>
      </c>
      <c r="V545" s="154">
        <v>46044</v>
      </c>
      <c r="W545" s="154" t="s">
        <v>126</v>
      </c>
      <c r="X545" s="154" t="s">
        <v>126</v>
      </c>
      <c r="Y545" s="160"/>
      <c r="Z545" s="160" t="s">
        <v>128</v>
      </c>
      <c r="AA545" s="153">
        <v>102</v>
      </c>
      <c r="AB545" s="153">
        <v>1.78</v>
      </c>
      <c r="AC545" s="182">
        <f t="shared" si="18"/>
        <v>32.192904936245419</v>
      </c>
      <c r="AD545" s="153" t="str">
        <f t="shared" si="19"/>
        <v>OBESIDADE I</v>
      </c>
      <c r="AE545" s="233" t="s">
        <v>135</v>
      </c>
      <c r="AF545" s="153" t="s">
        <v>130</v>
      </c>
      <c r="AG545" s="159"/>
      <c r="AH545" s="153"/>
      <c r="AI545" s="161"/>
      <c r="AJ545" s="153"/>
      <c r="AK545" s="153"/>
      <c r="AL545" s="207" t="s">
        <v>131</v>
      </c>
      <c r="AM545" s="207"/>
      <c r="AN545" s="207"/>
      <c r="AO545" s="207" t="str">
        <f ca="1">IF(R545="","",IF(R545&gt;TODAY(),"0 meses",DATEDIF(R545,TODAY(),"m") &amp; " meses"))</f>
        <v>4 meses</v>
      </c>
      <c r="AP545" s="147" t="s">
        <v>67</v>
      </c>
      <c r="AQ545" s="147" t="s">
        <v>67</v>
      </c>
      <c r="AR545" s="147"/>
      <c r="AS545" s="209" t="s">
        <v>68</v>
      </c>
      <c r="AT545" s="223" t="str">
        <f>MONTH(B545)&amp;"/"&amp;YEAR(B545)</f>
        <v>1/2024</v>
      </c>
      <c r="AU545" s="223">
        <f>WEEKNUM(B545)-WEEKNUM(EOMONTH(B545,-1)+1)+1</f>
        <v>1</v>
      </c>
      <c r="AV545" s="209" t="str">
        <f>MONTH(R545)&amp;"/"&amp;YEAR(R545)</f>
        <v>1/2026</v>
      </c>
      <c r="AW545" s="209">
        <f>WEEKNUM(R545)-WEEKNUM(EOMONTH(R545,-1)+1)+1</f>
        <v>4</v>
      </c>
      <c r="AX545" s="209">
        <f>IF(BB545="S",IF(Q545="1. Aceitou o programa",R545-B545,0),0)</f>
        <v>752</v>
      </c>
      <c r="AY545" s="209">
        <f>IF(BB545="S",IF(AND(S545&lt;&gt;"",R545&lt;&gt;""),S545-R545,0),0)</f>
        <v>0</v>
      </c>
      <c r="AZ545" s="209">
        <f>IF(BB545="S",IF(Q545="1. Aceitou o programa",IF(OR(X545="Não se Aplica",X545=""),IF(OR(W545="Não se Aplica",W545=""),0,W545-V545),AVERAGE(X545-W545,W545-V545)),0),0)</f>
        <v>0</v>
      </c>
      <c r="BA545" s="209">
        <f>IF(BB545="S",IF(AND(Q545="1. Aceitou o programa",AH545="Realizada"),IFERROR(IF(AG545="",0,AG545-R545),0),0),0)</f>
        <v>0</v>
      </c>
      <c r="BB545" s="209" t="str">
        <f>_xlfn.XLOOKUP(U545,'Lista Suspensa'!$AA$20:$AA$23,'Lista Suspensa'!$AB$20:$AB$23,"N/A")</f>
        <v>S</v>
      </c>
    </row>
    <row r="546" spans="1:54" ht="12" customHeight="1">
      <c r="A546" s="151" t="s">
        <v>121</v>
      </c>
      <c r="B546" s="152">
        <v>45292</v>
      </c>
      <c r="C546" s="153" t="s">
        <v>122</v>
      </c>
      <c r="D546" s="153" t="s">
        <v>56</v>
      </c>
      <c r="E546" s="244">
        <v>82627461</v>
      </c>
      <c r="F546" s="144" t="s">
        <v>1238</v>
      </c>
      <c r="G546" s="230"/>
      <c r="H546" s="154">
        <v>27023</v>
      </c>
      <c r="I546" s="153">
        <v>52</v>
      </c>
      <c r="J546" s="148" t="s">
        <v>70</v>
      </c>
      <c r="K546" s="153"/>
      <c r="L546" s="153"/>
      <c r="M546" s="153"/>
      <c r="N546" s="153"/>
      <c r="O546" s="155" t="s">
        <v>1239</v>
      </c>
      <c r="P546" s="156" t="s">
        <v>60</v>
      </c>
      <c r="Q546" s="157" t="s">
        <v>110</v>
      </c>
      <c r="R546" s="158">
        <v>46044</v>
      </c>
      <c r="S546" s="159"/>
      <c r="T546" s="159" t="s">
        <v>62</v>
      </c>
      <c r="U546" s="159" t="s">
        <v>111</v>
      </c>
      <c r="V546" s="154">
        <v>46044</v>
      </c>
      <c r="W546" s="154" t="s">
        <v>126</v>
      </c>
      <c r="X546" s="154" t="s">
        <v>126</v>
      </c>
      <c r="Y546" s="160"/>
      <c r="Z546" s="160" t="s">
        <v>134</v>
      </c>
      <c r="AA546" s="153">
        <v>86</v>
      </c>
      <c r="AB546" s="153">
        <v>1.64</v>
      </c>
      <c r="AC546" s="182">
        <f t="shared" si="18"/>
        <v>31.975014872099948</v>
      </c>
      <c r="AD546" s="153" t="str">
        <f t="shared" si="19"/>
        <v>OBESIDADE I</v>
      </c>
      <c r="AE546" s="233" t="s">
        <v>135</v>
      </c>
      <c r="AF546" s="153" t="s">
        <v>130</v>
      </c>
      <c r="AG546" s="159"/>
      <c r="AH546" s="153"/>
      <c r="AI546" s="161"/>
      <c r="AJ546" s="153"/>
      <c r="AK546" s="153"/>
      <c r="AL546" s="207" t="s">
        <v>131</v>
      </c>
      <c r="AM546" s="207"/>
      <c r="AN546" s="207"/>
      <c r="AO546" s="207" t="str">
        <f ca="1">IF(R546="","",IF(R546&gt;TODAY(),"0 meses",DATEDIF(R546,TODAY(),"m") &amp; " meses"))</f>
        <v>4 meses</v>
      </c>
      <c r="AP546" s="147" t="s">
        <v>67</v>
      </c>
      <c r="AQ546" s="147" t="s">
        <v>67</v>
      </c>
      <c r="AR546" s="147"/>
      <c r="AS546" s="209" t="s">
        <v>68</v>
      </c>
      <c r="AT546" s="223" t="str">
        <f>MONTH(B546)&amp;"/"&amp;YEAR(B546)</f>
        <v>1/2024</v>
      </c>
      <c r="AU546" s="223">
        <f>WEEKNUM(B546)-WEEKNUM(EOMONTH(B546,-1)+1)+1</f>
        <v>1</v>
      </c>
      <c r="AV546" s="209" t="str">
        <f>MONTH(R546)&amp;"/"&amp;YEAR(R546)</f>
        <v>1/2026</v>
      </c>
      <c r="AW546" s="209">
        <f>WEEKNUM(R546)-WEEKNUM(EOMONTH(R546,-1)+1)+1</f>
        <v>4</v>
      </c>
      <c r="AX546" s="209">
        <f>IF(BB546="S",IF(Q546="1. Aceitou o programa",R546-B546,0),0)</f>
        <v>752</v>
      </c>
      <c r="AY546" s="209">
        <f>IF(BB546="S",IF(AND(S546&lt;&gt;"",R546&lt;&gt;""),S546-R546,0),0)</f>
        <v>0</v>
      </c>
      <c r="AZ546" s="209">
        <f>IF(BB546="S",IF(Q546="1. Aceitou o programa",IF(OR(X546="Não se Aplica",X546=""),IF(OR(W546="Não se Aplica",W546=""),0,W546-V546),AVERAGE(X546-W546,W546-V546)),0),0)</f>
        <v>0</v>
      </c>
      <c r="BA546" s="209">
        <f>IF(BB546="S",IF(AND(Q546="1. Aceitou o programa",AH546="Realizada"),IFERROR(IF(AG546="",0,AG546-R546),0),0),0)</f>
        <v>0</v>
      </c>
      <c r="BB546" s="209" t="str">
        <f>_xlfn.XLOOKUP(U546,'Lista Suspensa'!$AA$20:$AA$23,'Lista Suspensa'!$AB$20:$AB$23,"N/A")</f>
        <v>S</v>
      </c>
    </row>
    <row r="547" spans="1:54" ht="12" customHeight="1">
      <c r="A547" s="151" t="s">
        <v>121</v>
      </c>
      <c r="B547" s="152">
        <v>45292</v>
      </c>
      <c r="C547" s="153" t="s">
        <v>122</v>
      </c>
      <c r="D547" s="153" t="s">
        <v>56</v>
      </c>
      <c r="E547" s="244">
        <v>85934590</v>
      </c>
      <c r="F547" s="144" t="s">
        <v>1240</v>
      </c>
      <c r="G547" s="230"/>
      <c r="H547" s="154">
        <v>32639</v>
      </c>
      <c r="I547" s="153">
        <v>37</v>
      </c>
      <c r="J547" s="148" t="s">
        <v>70</v>
      </c>
      <c r="K547" s="153"/>
      <c r="L547" s="153"/>
      <c r="M547" s="153"/>
      <c r="N547" s="153"/>
      <c r="O547" s="155" t="s">
        <v>1241</v>
      </c>
      <c r="P547" s="156" t="s">
        <v>60</v>
      </c>
      <c r="Q547" s="157" t="s">
        <v>110</v>
      </c>
      <c r="R547" s="158">
        <v>46044</v>
      </c>
      <c r="S547" s="159"/>
      <c r="T547" s="159" t="s">
        <v>62</v>
      </c>
      <c r="U547" s="159" t="s">
        <v>111</v>
      </c>
      <c r="V547" s="154">
        <v>46044</v>
      </c>
      <c r="W547" s="154" t="s">
        <v>126</v>
      </c>
      <c r="X547" s="154" t="s">
        <v>126</v>
      </c>
      <c r="Y547" s="160"/>
      <c r="Z547" s="160" t="s">
        <v>190</v>
      </c>
      <c r="AA547" s="153">
        <v>113.8</v>
      </c>
      <c r="AB547" s="153">
        <v>1.65</v>
      </c>
      <c r="AC547" s="182">
        <f t="shared" si="18"/>
        <v>41.799816345270891</v>
      </c>
      <c r="AD547" s="153" t="str">
        <f t="shared" si="19"/>
        <v>OBESIDADE III</v>
      </c>
      <c r="AE547" s="233" t="s">
        <v>135</v>
      </c>
      <c r="AF547" s="153" t="s">
        <v>130</v>
      </c>
      <c r="AG547" s="159"/>
      <c r="AH547" s="153"/>
      <c r="AI547" s="161"/>
      <c r="AJ547" s="153"/>
      <c r="AK547" s="153"/>
      <c r="AL547" s="207" t="s">
        <v>131</v>
      </c>
      <c r="AM547" s="207"/>
      <c r="AN547" s="207"/>
      <c r="AO547" s="207" t="str">
        <f ca="1">IF(R547="","",IF(R547&gt;TODAY(),"0 meses",DATEDIF(R547,TODAY(),"m") &amp; " meses"))</f>
        <v>4 meses</v>
      </c>
      <c r="AP547" s="147" t="s">
        <v>67</v>
      </c>
      <c r="AQ547" s="147" t="s">
        <v>67</v>
      </c>
      <c r="AR547" s="147"/>
      <c r="AS547" s="209" t="s">
        <v>68</v>
      </c>
      <c r="AT547" s="223" t="str">
        <f>MONTH(B547)&amp;"/"&amp;YEAR(B547)</f>
        <v>1/2024</v>
      </c>
      <c r="AU547" s="223">
        <f>WEEKNUM(B547)-WEEKNUM(EOMONTH(B547,-1)+1)+1</f>
        <v>1</v>
      </c>
      <c r="AV547" s="209" t="str">
        <f>MONTH(R547)&amp;"/"&amp;YEAR(R547)</f>
        <v>1/2026</v>
      </c>
      <c r="AW547" s="209">
        <f>WEEKNUM(R547)-WEEKNUM(EOMONTH(R547,-1)+1)+1</f>
        <v>4</v>
      </c>
      <c r="AX547" s="209">
        <f>IF(BB547="S",IF(Q547="1. Aceitou o programa",R547-B547,0),0)</f>
        <v>752</v>
      </c>
      <c r="AY547" s="209">
        <f>IF(BB547="S",IF(AND(S547&lt;&gt;"",R547&lt;&gt;""),S547-R547,0),0)</f>
        <v>0</v>
      </c>
      <c r="AZ547" s="209">
        <f>IF(BB547="S",IF(Q547="1. Aceitou o programa",IF(OR(X547="Não se Aplica",X547=""),IF(OR(W547="Não se Aplica",W547=""),0,W547-V547),AVERAGE(X547-W547,W547-V547)),0),0)</f>
        <v>0</v>
      </c>
      <c r="BA547" s="209">
        <f>IF(BB547="S",IF(AND(Q547="1. Aceitou o programa",AH547="Realizada"),IFERROR(IF(AG547="",0,AG547-R547),0),0),0)</f>
        <v>0</v>
      </c>
      <c r="BB547" s="209" t="str">
        <f>_xlfn.XLOOKUP(U547,'Lista Suspensa'!$AA$20:$AA$23,'Lista Suspensa'!$AB$20:$AB$23,"N/A")</f>
        <v>S</v>
      </c>
    </row>
    <row r="548" spans="1:54" ht="12" customHeight="1">
      <c r="A548" s="151" t="s">
        <v>121</v>
      </c>
      <c r="B548" s="152">
        <v>45292</v>
      </c>
      <c r="C548" s="153" t="s">
        <v>122</v>
      </c>
      <c r="D548" s="153" t="s">
        <v>274</v>
      </c>
      <c r="E548" s="244">
        <v>88121054</v>
      </c>
      <c r="F548" s="144" t="s">
        <v>1242</v>
      </c>
      <c r="G548" s="230"/>
      <c r="H548" s="154">
        <v>32797</v>
      </c>
      <c r="I548" s="153">
        <v>36</v>
      </c>
      <c r="J548" s="148" t="s">
        <v>70</v>
      </c>
      <c r="K548" s="153"/>
      <c r="L548" s="153"/>
      <c r="M548" s="153"/>
      <c r="N548" s="153"/>
      <c r="O548" s="155">
        <v>21997349084</v>
      </c>
      <c r="P548" s="156" t="s">
        <v>60</v>
      </c>
      <c r="Q548" s="157" t="s">
        <v>110</v>
      </c>
      <c r="R548" s="158">
        <v>46044</v>
      </c>
      <c r="S548" s="159"/>
      <c r="T548" s="159" t="s">
        <v>62</v>
      </c>
      <c r="U548" s="159" t="s">
        <v>111</v>
      </c>
      <c r="V548" s="154">
        <v>46044</v>
      </c>
      <c r="W548" s="154" t="s">
        <v>126</v>
      </c>
      <c r="X548" s="154" t="s">
        <v>126</v>
      </c>
      <c r="Y548" s="160"/>
      <c r="Z548" s="160" t="s">
        <v>65</v>
      </c>
      <c r="AA548" s="153">
        <v>123</v>
      </c>
      <c r="AB548" s="153">
        <v>1.68</v>
      </c>
      <c r="AC548" s="182">
        <f t="shared" si="18"/>
        <v>43.579931972789119</v>
      </c>
      <c r="AD548" s="153" t="str">
        <f t="shared" si="19"/>
        <v>OBESIDADE III</v>
      </c>
      <c r="AE548" s="233" t="s">
        <v>300</v>
      </c>
      <c r="AF548" s="153" t="s">
        <v>130</v>
      </c>
      <c r="AG548" s="159"/>
      <c r="AH548" s="153"/>
      <c r="AI548" s="161"/>
      <c r="AJ548" s="153"/>
      <c r="AK548" s="153"/>
      <c r="AL548" s="207" t="s">
        <v>131</v>
      </c>
      <c r="AM548" s="207"/>
      <c r="AN548" s="207"/>
      <c r="AO548" s="207" t="str">
        <f ca="1">IF(R548="","",IF(R548&gt;TODAY(),"0 meses",DATEDIF(R548,TODAY(),"m") &amp; " meses"))</f>
        <v>4 meses</v>
      </c>
      <c r="AP548" s="147" t="s">
        <v>67</v>
      </c>
      <c r="AQ548" s="147" t="s">
        <v>67</v>
      </c>
      <c r="AR548" s="147"/>
      <c r="AS548" s="209" t="s">
        <v>68</v>
      </c>
      <c r="AT548" s="223" t="str">
        <f>MONTH(B548)&amp;"/"&amp;YEAR(B548)</f>
        <v>1/2024</v>
      </c>
      <c r="AU548" s="223">
        <f>WEEKNUM(B548)-WEEKNUM(EOMONTH(B548,-1)+1)+1</f>
        <v>1</v>
      </c>
      <c r="AV548" s="209" t="str">
        <f>MONTH(R548)&amp;"/"&amp;YEAR(R548)</f>
        <v>1/2026</v>
      </c>
      <c r="AW548" s="209">
        <f>WEEKNUM(R548)-WEEKNUM(EOMONTH(R548,-1)+1)+1</f>
        <v>4</v>
      </c>
      <c r="AX548" s="209">
        <f>IF(BB548="S",IF(Q548="1. Aceitou o programa",R548-B548,0),0)</f>
        <v>752</v>
      </c>
      <c r="AY548" s="209">
        <f>IF(BB548="S",IF(AND(S548&lt;&gt;"",R548&lt;&gt;""),S548-R548,0),0)</f>
        <v>0</v>
      </c>
      <c r="AZ548" s="209">
        <f>IF(BB548="S",IF(Q548="1. Aceitou o programa",IF(OR(X548="Não se Aplica",X548=""),IF(OR(W548="Não se Aplica",W548=""),0,W548-V548),AVERAGE(X548-W548,W548-V548)),0),0)</f>
        <v>0</v>
      </c>
      <c r="BA548" s="209">
        <f>IF(BB548="S",IF(AND(Q548="1. Aceitou o programa",AH548="Realizada"),IFERROR(IF(AG548="",0,AG548-R548),0),0),0)</f>
        <v>0</v>
      </c>
      <c r="BB548" s="209" t="str">
        <f>_xlfn.XLOOKUP(U548,'Lista Suspensa'!$AA$20:$AA$23,'Lista Suspensa'!$AB$20:$AB$23,"N/A")</f>
        <v>S</v>
      </c>
    </row>
    <row r="549" spans="1:54" ht="12" customHeight="1">
      <c r="A549" s="151" t="s">
        <v>121</v>
      </c>
      <c r="B549" s="152">
        <v>45292</v>
      </c>
      <c r="C549" s="153" t="s">
        <v>297</v>
      </c>
      <c r="D549" s="153" t="s">
        <v>455</v>
      </c>
      <c r="E549" s="244">
        <v>93863284</v>
      </c>
      <c r="F549" s="144" t="s">
        <v>1243</v>
      </c>
      <c r="G549" s="230"/>
      <c r="H549" s="154">
        <v>29010</v>
      </c>
      <c r="I549" s="153">
        <v>46</v>
      </c>
      <c r="J549" s="148" t="s">
        <v>70</v>
      </c>
      <c r="K549" s="153" t="s">
        <v>101</v>
      </c>
      <c r="L549" s="153"/>
      <c r="M549" s="153"/>
      <c r="N549" s="153"/>
      <c r="O549" s="155">
        <v>21971626599</v>
      </c>
      <c r="P549" s="156" t="s">
        <v>60</v>
      </c>
      <c r="Q549" s="157" t="s">
        <v>110</v>
      </c>
      <c r="R549" s="158">
        <v>46044</v>
      </c>
      <c r="S549" s="159"/>
      <c r="T549" s="159" t="s">
        <v>62</v>
      </c>
      <c r="U549" s="159" t="s">
        <v>111</v>
      </c>
      <c r="V549" s="154">
        <v>46044</v>
      </c>
      <c r="W549" s="154" t="s">
        <v>126</v>
      </c>
      <c r="X549" s="154" t="s">
        <v>126</v>
      </c>
      <c r="Y549" s="160" t="s">
        <v>1244</v>
      </c>
      <c r="Z549" s="160" t="s">
        <v>65</v>
      </c>
      <c r="AA549" s="153">
        <v>88</v>
      </c>
      <c r="AB549" s="153">
        <v>1.68</v>
      </c>
      <c r="AC549" s="182">
        <f t="shared" si="18"/>
        <v>31.17913832199547</v>
      </c>
      <c r="AD549" s="153" t="str">
        <f t="shared" si="19"/>
        <v>OBESIDADE I</v>
      </c>
      <c r="AE549" s="233" t="s">
        <v>1092</v>
      </c>
      <c r="AF549" s="153" t="s">
        <v>130</v>
      </c>
      <c r="AG549" s="159"/>
      <c r="AH549" s="153"/>
      <c r="AI549" s="161"/>
      <c r="AJ549" s="153"/>
      <c r="AK549" s="153"/>
      <c r="AL549" s="207" t="s">
        <v>131</v>
      </c>
      <c r="AM549" s="207"/>
      <c r="AN549" s="207"/>
      <c r="AO549" s="207" t="str">
        <f ca="1">IF(R549="","",IF(R549&gt;TODAY(),"0 meses",DATEDIF(R549,TODAY(),"m") &amp; " meses"))</f>
        <v>4 meses</v>
      </c>
      <c r="AP549" s="147" t="s">
        <v>67</v>
      </c>
      <c r="AQ549" s="147" t="s">
        <v>67</v>
      </c>
      <c r="AR549" s="147"/>
      <c r="AS549" s="209" t="s">
        <v>68</v>
      </c>
      <c r="AT549" s="223" t="str">
        <f>MONTH(B549)&amp;"/"&amp;YEAR(B549)</f>
        <v>1/2024</v>
      </c>
      <c r="AU549" s="223">
        <f>WEEKNUM(B549)-WEEKNUM(EOMONTH(B549,-1)+1)+1</f>
        <v>1</v>
      </c>
      <c r="AV549" s="209" t="str">
        <f>MONTH(R549)&amp;"/"&amp;YEAR(R549)</f>
        <v>1/2026</v>
      </c>
      <c r="AW549" s="209">
        <f>WEEKNUM(R549)-WEEKNUM(EOMONTH(R549,-1)+1)+1</f>
        <v>4</v>
      </c>
      <c r="AX549" s="209">
        <f>IF(BB549="S",IF(Q549="1. Aceitou o programa",R549-B549,0),0)</f>
        <v>752</v>
      </c>
      <c r="AY549" s="209">
        <f>IF(BB549="S",IF(AND(S549&lt;&gt;"",R549&lt;&gt;""),S549-R549,0),0)</f>
        <v>0</v>
      </c>
      <c r="AZ549" s="209">
        <f>IF(BB549="S",IF(Q549="1. Aceitou o programa",IF(OR(X549="Não se Aplica",X549=""),IF(OR(W549="Não se Aplica",W549=""),0,W549-V549),AVERAGE(X549-W549,W549-V549)),0),0)</f>
        <v>0</v>
      </c>
      <c r="BA549" s="209">
        <f>IF(BB549="S",IF(AND(Q549="1. Aceitou o programa",AH549="Realizada"),IFERROR(IF(AG549="",0,AG549-R549),0),0),0)</f>
        <v>0</v>
      </c>
      <c r="BB549" s="209" t="str">
        <f>_xlfn.XLOOKUP(U549,'Lista Suspensa'!$AA$20:$AA$23,'Lista Suspensa'!$AB$20:$AB$23,"N/A")</f>
        <v>S</v>
      </c>
    </row>
    <row r="550" spans="1:54" ht="12" customHeight="1">
      <c r="A550" s="151" t="s">
        <v>121</v>
      </c>
      <c r="B550" s="152">
        <v>45292</v>
      </c>
      <c r="C550" s="153" t="s">
        <v>297</v>
      </c>
      <c r="D550" s="153" t="s">
        <v>455</v>
      </c>
      <c r="E550" s="244">
        <v>484505890</v>
      </c>
      <c r="F550" s="144" t="s">
        <v>1245</v>
      </c>
      <c r="G550" s="230"/>
      <c r="H550" s="154">
        <v>33626</v>
      </c>
      <c r="I550" s="153">
        <v>34</v>
      </c>
      <c r="J550" s="148" t="s">
        <v>70</v>
      </c>
      <c r="K550" s="153" t="s">
        <v>101</v>
      </c>
      <c r="L550" s="153"/>
      <c r="M550" s="153"/>
      <c r="N550" s="153"/>
      <c r="O550" s="155">
        <v>21981429007</v>
      </c>
      <c r="P550" s="156" t="s">
        <v>60</v>
      </c>
      <c r="Q550" s="157" t="s">
        <v>110</v>
      </c>
      <c r="R550" s="158">
        <v>46044</v>
      </c>
      <c r="S550" s="159"/>
      <c r="T550" s="159" t="s">
        <v>62</v>
      </c>
      <c r="U550" s="159" t="s">
        <v>111</v>
      </c>
      <c r="V550" s="154">
        <v>46044</v>
      </c>
      <c r="W550" s="154" t="s">
        <v>126</v>
      </c>
      <c r="X550" s="154" t="s">
        <v>126</v>
      </c>
      <c r="Y550" s="160" t="s">
        <v>1246</v>
      </c>
      <c r="Z550" s="160" t="s">
        <v>134</v>
      </c>
      <c r="AA550" s="153">
        <v>96</v>
      </c>
      <c r="AB550" s="153">
        <v>1.56</v>
      </c>
      <c r="AC550" s="182">
        <f t="shared" si="18"/>
        <v>39.447731755424059</v>
      </c>
      <c r="AD550" s="153" t="str">
        <f t="shared" si="19"/>
        <v>OBESIDADE II</v>
      </c>
      <c r="AE550" s="233" t="s">
        <v>135</v>
      </c>
      <c r="AF550" s="153" t="s">
        <v>130</v>
      </c>
      <c r="AG550" s="159"/>
      <c r="AH550" s="153"/>
      <c r="AI550" s="161"/>
      <c r="AJ550" s="153"/>
      <c r="AK550" s="153"/>
      <c r="AL550" s="207" t="s">
        <v>136</v>
      </c>
      <c r="AM550" s="207"/>
      <c r="AN550" s="207"/>
      <c r="AO550" s="207" t="str">
        <f ca="1">IF(R550="","",IF(R550&gt;TODAY(),"0 meses",DATEDIF(R550,TODAY(),"m") &amp; " meses"))</f>
        <v>4 meses</v>
      </c>
      <c r="AP550" s="147" t="s">
        <v>67</v>
      </c>
      <c r="AQ550" s="147" t="s">
        <v>67</v>
      </c>
      <c r="AR550" s="147"/>
      <c r="AS550" s="209" t="s">
        <v>68</v>
      </c>
      <c r="AT550" s="223" t="str">
        <f>MONTH(B550)&amp;"/"&amp;YEAR(B550)</f>
        <v>1/2024</v>
      </c>
      <c r="AU550" s="223">
        <f>WEEKNUM(B550)-WEEKNUM(EOMONTH(B550,-1)+1)+1</f>
        <v>1</v>
      </c>
      <c r="AV550" s="209" t="str">
        <f>MONTH(R550)&amp;"/"&amp;YEAR(R550)</f>
        <v>1/2026</v>
      </c>
      <c r="AW550" s="209">
        <f>WEEKNUM(R550)-WEEKNUM(EOMONTH(R550,-1)+1)+1</f>
        <v>4</v>
      </c>
      <c r="AX550" s="209">
        <f>IF(BB550="S",IF(Q550="1. Aceitou o programa",R550-B550,0),0)</f>
        <v>752</v>
      </c>
      <c r="AY550" s="209">
        <f>IF(BB550="S",IF(AND(S550&lt;&gt;"",R550&lt;&gt;""),S550-R550,0),0)</f>
        <v>0</v>
      </c>
      <c r="AZ550" s="209">
        <f>IF(BB550="S",IF(Q550="1. Aceitou o programa",IF(OR(X550="Não se Aplica",X550=""),IF(OR(W550="Não se Aplica",W550=""),0,W550-V550),AVERAGE(X550-W550,W550-V550)),0),0)</f>
        <v>0</v>
      </c>
      <c r="BA550" s="209">
        <f>IF(BB550="S",IF(AND(Q550="1. Aceitou o programa",AH550="Realizada"),IFERROR(IF(AG550="",0,AG550-R550),0),0),0)</f>
        <v>0</v>
      </c>
      <c r="BB550" s="209" t="str">
        <f>_xlfn.XLOOKUP(U550,'Lista Suspensa'!$AA$20:$AA$23,'Lista Suspensa'!$AB$20:$AB$23,"N/A")</f>
        <v>S</v>
      </c>
    </row>
    <row r="551" spans="1:54" ht="12" customHeight="1">
      <c r="A551" s="151" t="s">
        <v>121</v>
      </c>
      <c r="B551" s="152">
        <v>45292</v>
      </c>
      <c r="C551" s="153" t="s">
        <v>297</v>
      </c>
      <c r="D551" s="153" t="s">
        <v>455</v>
      </c>
      <c r="E551" s="244">
        <v>424913267</v>
      </c>
      <c r="F551" s="144" t="s">
        <v>1247</v>
      </c>
      <c r="G551" s="230"/>
      <c r="H551" s="154">
        <v>33919</v>
      </c>
      <c r="I551" s="153">
        <v>33</v>
      </c>
      <c r="J551" s="148" t="s">
        <v>70</v>
      </c>
      <c r="K551" s="153" t="s">
        <v>59</v>
      </c>
      <c r="L551" s="153"/>
      <c r="M551" s="153"/>
      <c r="N551" s="153"/>
      <c r="O551" s="155">
        <v>11965380739</v>
      </c>
      <c r="P551" s="156" t="s">
        <v>60</v>
      </c>
      <c r="Q551" s="157" t="s">
        <v>110</v>
      </c>
      <c r="R551" s="158">
        <v>46044</v>
      </c>
      <c r="S551" s="159"/>
      <c r="T551" s="159" t="s">
        <v>62</v>
      </c>
      <c r="U551" s="159" t="s">
        <v>111</v>
      </c>
      <c r="V551" s="154">
        <v>46044</v>
      </c>
      <c r="W551" s="154" t="s">
        <v>126</v>
      </c>
      <c r="X551" s="154" t="s">
        <v>126</v>
      </c>
      <c r="Y551" s="160"/>
      <c r="Z551" s="160" t="s">
        <v>128</v>
      </c>
      <c r="AA551" s="153">
        <v>103</v>
      </c>
      <c r="AB551" s="153">
        <v>1.7</v>
      </c>
      <c r="AC551" s="182">
        <f t="shared" si="18"/>
        <v>35.640138408304502</v>
      </c>
      <c r="AD551" s="153" t="str">
        <f t="shared" si="19"/>
        <v>OBESIDADE II</v>
      </c>
      <c r="AE551" s="233" t="s">
        <v>225</v>
      </c>
      <c r="AF551" s="153" t="s">
        <v>130</v>
      </c>
      <c r="AG551" s="159"/>
      <c r="AH551" s="153"/>
      <c r="AI551" s="161"/>
      <c r="AJ551" s="153"/>
      <c r="AK551" s="153"/>
      <c r="AL551" s="207" t="s">
        <v>131</v>
      </c>
      <c r="AM551" s="207"/>
      <c r="AN551" s="207"/>
      <c r="AO551" s="207" t="str">
        <f ca="1">IF(R551="","",IF(R551&gt;TODAY(),"0 meses",DATEDIF(R551,TODAY(),"m") &amp; " meses"))</f>
        <v>4 meses</v>
      </c>
      <c r="AP551" s="147" t="s">
        <v>67</v>
      </c>
      <c r="AQ551" s="147" t="s">
        <v>67</v>
      </c>
      <c r="AR551" s="147"/>
      <c r="AS551" s="209" t="s">
        <v>68</v>
      </c>
      <c r="AT551" s="223" t="str">
        <f>MONTH(B551)&amp;"/"&amp;YEAR(B551)</f>
        <v>1/2024</v>
      </c>
      <c r="AU551" s="223">
        <f>WEEKNUM(B551)-WEEKNUM(EOMONTH(B551,-1)+1)+1</f>
        <v>1</v>
      </c>
      <c r="AV551" s="209" t="str">
        <f>MONTH(R551)&amp;"/"&amp;YEAR(R551)</f>
        <v>1/2026</v>
      </c>
      <c r="AW551" s="209">
        <f>WEEKNUM(R551)-WEEKNUM(EOMONTH(R551,-1)+1)+1</f>
        <v>4</v>
      </c>
      <c r="AX551" s="209">
        <f>IF(BB551="S",IF(Q551="1. Aceitou o programa",R551-B551,0),0)</f>
        <v>752</v>
      </c>
      <c r="AY551" s="209">
        <f>IF(BB551="S",IF(AND(S551&lt;&gt;"",R551&lt;&gt;""),S551-R551,0),0)</f>
        <v>0</v>
      </c>
      <c r="AZ551" s="209">
        <f>IF(BB551="S",IF(Q551="1. Aceitou o programa",IF(OR(X551="Não se Aplica",X551=""),IF(OR(W551="Não se Aplica",W551=""),0,W551-V551),AVERAGE(X551-W551,W551-V551)),0),0)</f>
        <v>0</v>
      </c>
      <c r="BA551" s="209">
        <f>IF(BB551="S",IF(AND(Q551="1. Aceitou o programa",AH551="Realizada"),IFERROR(IF(AG551="",0,AG551-R551),0),0),0)</f>
        <v>0</v>
      </c>
      <c r="BB551" s="209" t="str">
        <f>_xlfn.XLOOKUP(U551,'Lista Suspensa'!$AA$20:$AA$23,'Lista Suspensa'!$AB$20:$AB$23,"N/A")</f>
        <v>S</v>
      </c>
    </row>
    <row r="552" spans="1:54" ht="12" customHeight="1">
      <c r="A552" s="151" t="s">
        <v>54</v>
      </c>
      <c r="B552" s="152">
        <v>46029</v>
      </c>
      <c r="C552" s="153" t="s">
        <v>297</v>
      </c>
      <c r="D552" s="153" t="s">
        <v>455</v>
      </c>
      <c r="E552" s="244">
        <v>92709125</v>
      </c>
      <c r="F552" s="144" t="s">
        <v>1248</v>
      </c>
      <c r="G552" s="230"/>
      <c r="H552" s="154">
        <v>24241</v>
      </c>
      <c r="I552" s="153">
        <v>60</v>
      </c>
      <c r="J552" s="148" t="s">
        <v>70</v>
      </c>
      <c r="K552" s="153" t="s">
        <v>59</v>
      </c>
      <c r="L552" s="153"/>
      <c r="M552" s="153"/>
      <c r="N552" s="153">
        <v>750</v>
      </c>
      <c r="O552" s="155" t="s">
        <v>1249</v>
      </c>
      <c r="P552" s="156" t="s">
        <v>60</v>
      </c>
      <c r="Q552" s="157" t="s">
        <v>110</v>
      </c>
      <c r="R552" s="158">
        <v>46045</v>
      </c>
      <c r="S552" s="159"/>
      <c r="T552" s="159" t="s">
        <v>62</v>
      </c>
      <c r="U552" s="159" t="s">
        <v>111</v>
      </c>
      <c r="V552" s="154">
        <v>46045</v>
      </c>
      <c r="W552" s="154" t="s">
        <v>126</v>
      </c>
      <c r="X552" s="154" t="s">
        <v>126</v>
      </c>
      <c r="Y552" s="160" t="s">
        <v>1250</v>
      </c>
      <c r="Z552" s="160" t="s">
        <v>65</v>
      </c>
      <c r="AA552" s="153">
        <v>76</v>
      </c>
      <c r="AB552" s="153">
        <v>1.65</v>
      </c>
      <c r="AC552" s="182">
        <f t="shared" si="18"/>
        <v>27.915518824609737</v>
      </c>
      <c r="AD552" s="153" t="str">
        <f t="shared" si="19"/>
        <v>SOBREPESO</v>
      </c>
      <c r="AE552" s="233" t="s">
        <v>225</v>
      </c>
      <c r="AF552" s="153" t="s">
        <v>161</v>
      </c>
      <c r="AG552" s="159" t="s">
        <v>1251</v>
      </c>
      <c r="AH552" s="153"/>
      <c r="AI552" s="161"/>
      <c r="AJ552" s="153"/>
      <c r="AK552" s="153"/>
      <c r="AL552" s="207" t="s">
        <v>131</v>
      </c>
      <c r="AM552" s="207"/>
      <c r="AN552" s="207"/>
      <c r="AO552" s="207" t="str">
        <f ca="1">IF(R552="","",IF(R552&gt;TODAY(),"0 meses",DATEDIF(R552,TODAY(),"m") &amp; " meses"))</f>
        <v>4 meses</v>
      </c>
      <c r="AP552" s="147" t="s">
        <v>67</v>
      </c>
      <c r="AQ552" s="147" t="s">
        <v>67</v>
      </c>
      <c r="AR552" s="147"/>
      <c r="AS552" s="209" t="s">
        <v>68</v>
      </c>
      <c r="AT552" s="223" t="str">
        <f>MONTH(B552)&amp;"/"&amp;YEAR(B552)</f>
        <v>1/2026</v>
      </c>
      <c r="AU552" s="223">
        <f>WEEKNUM(B552)-WEEKNUM(EOMONTH(B552,-1)+1)+1</f>
        <v>2</v>
      </c>
      <c r="AV552" s="209" t="str">
        <f>MONTH(R552)&amp;"/"&amp;YEAR(R552)</f>
        <v>1/2026</v>
      </c>
      <c r="AW552" s="209">
        <f>WEEKNUM(R552)-WEEKNUM(EOMONTH(R552,-1)+1)+1</f>
        <v>4</v>
      </c>
      <c r="AX552" s="209">
        <f>IF(BB552="S",IF(Q552="1. Aceitou o programa",R552-B552,0),0)</f>
        <v>16</v>
      </c>
      <c r="AY552" s="209">
        <f>IF(BB552="S",IF(AND(S552&lt;&gt;"",R552&lt;&gt;""),S552-R552,0),0)</f>
        <v>0</v>
      </c>
      <c r="AZ552" s="209">
        <f>IF(BB552="S",IF(Q552="1. Aceitou o programa",IF(OR(X552="Não se Aplica",X552=""),IF(OR(W552="Não se Aplica",W552=""),0,W552-V552),AVERAGE(X552-W552,W552-V552)),0),0)</f>
        <v>0</v>
      </c>
      <c r="BA552" s="209">
        <f>IF(BB552="S",IF(AND(Q552="1. Aceitou o programa",AH552="Realizada"),IFERROR(IF(AG552="",0,AG552-R552),0),0),0)</f>
        <v>0</v>
      </c>
      <c r="BB552" s="209" t="str">
        <f>_xlfn.XLOOKUP(U552,'Lista Suspensa'!$AA$20:$AA$23,'Lista Suspensa'!$AB$20:$AB$23,"N/A")</f>
        <v>S</v>
      </c>
    </row>
    <row r="553" spans="1:54" ht="12" customHeight="1">
      <c r="A553" s="151" t="s">
        <v>54</v>
      </c>
      <c r="B553" s="152">
        <v>46058</v>
      </c>
      <c r="C553" s="153" t="s">
        <v>297</v>
      </c>
      <c r="D553" s="153" t="s">
        <v>455</v>
      </c>
      <c r="E553" s="244">
        <v>410121045</v>
      </c>
      <c r="F553" s="144" t="s">
        <v>1252</v>
      </c>
      <c r="G553" s="230"/>
      <c r="H553" s="154">
        <v>39647</v>
      </c>
      <c r="I553" s="153">
        <v>17</v>
      </c>
      <c r="J553" s="148" t="s">
        <v>70</v>
      </c>
      <c r="K553" s="153"/>
      <c r="L553" s="153"/>
      <c r="M553" s="153"/>
      <c r="N553" s="153"/>
      <c r="O553" s="155">
        <v>21964077239</v>
      </c>
      <c r="P553" s="156" t="s">
        <v>60</v>
      </c>
      <c r="Q553" s="157" t="s">
        <v>110</v>
      </c>
      <c r="R553" s="158">
        <v>46045</v>
      </c>
      <c r="S553" s="159"/>
      <c r="T553" s="159" t="s">
        <v>62</v>
      </c>
      <c r="U553" s="159" t="s">
        <v>111</v>
      </c>
      <c r="V553" s="154">
        <v>46045</v>
      </c>
      <c r="W553" s="154" t="s">
        <v>126</v>
      </c>
      <c r="X553" s="154" t="s">
        <v>126</v>
      </c>
      <c r="Y553" s="160" t="s">
        <v>1063</v>
      </c>
      <c r="Z553" s="160" t="s">
        <v>65</v>
      </c>
      <c r="AA553" s="153">
        <v>94</v>
      </c>
      <c r="AB553" s="153">
        <v>1.7</v>
      </c>
      <c r="AC553" s="182">
        <f t="shared" si="18"/>
        <v>32.525951557093428</v>
      </c>
      <c r="AD553" s="153" t="str">
        <f t="shared" si="19"/>
        <v>OBESIDADE I</v>
      </c>
      <c r="AE553" s="233" t="s">
        <v>129</v>
      </c>
      <c r="AF553" s="153" t="s">
        <v>161</v>
      </c>
      <c r="AG553" s="159" t="s">
        <v>1253</v>
      </c>
      <c r="AH553" s="153"/>
      <c r="AI553" s="161"/>
      <c r="AJ553" s="153"/>
      <c r="AK553" s="153"/>
      <c r="AL553" s="207" t="s">
        <v>131</v>
      </c>
      <c r="AM553" s="207"/>
      <c r="AN553" s="207"/>
      <c r="AO553" s="207" t="str">
        <f ca="1">IF(R553="","",IF(R553&gt;TODAY(),"0 meses",DATEDIF(R553,TODAY(),"m") &amp; " meses"))</f>
        <v>4 meses</v>
      </c>
      <c r="AP553" s="147" t="s">
        <v>67</v>
      </c>
      <c r="AQ553" s="147" t="s">
        <v>67</v>
      </c>
      <c r="AR553" s="147"/>
      <c r="AS553" s="209" t="s">
        <v>68</v>
      </c>
      <c r="AT553" s="223" t="str">
        <f>MONTH(B553)&amp;"/"&amp;YEAR(B553)</f>
        <v>2/2026</v>
      </c>
      <c r="AU553" s="223">
        <f>WEEKNUM(B553)-WEEKNUM(EOMONTH(B553,-1)+1)+1</f>
        <v>1</v>
      </c>
      <c r="AV553" s="209" t="str">
        <f>MONTH(R553)&amp;"/"&amp;YEAR(R553)</f>
        <v>1/2026</v>
      </c>
      <c r="AW553" s="209">
        <f>WEEKNUM(R553)-WEEKNUM(EOMONTH(R553,-1)+1)+1</f>
        <v>4</v>
      </c>
      <c r="AX553" s="209">
        <f>IF(BB553="S",IF(Q553="1. Aceitou o programa",R553-B553,0),0)</f>
        <v>-13</v>
      </c>
      <c r="AY553" s="209">
        <f>IF(BB553="S",IF(AND(S553&lt;&gt;"",R553&lt;&gt;""),S553-R553,0),0)</f>
        <v>0</v>
      </c>
      <c r="AZ553" s="209">
        <f>IF(BB553="S",IF(Q553="1. Aceitou o programa",IF(OR(X553="Não se Aplica",X553=""),IF(OR(W553="Não se Aplica",W553=""),0,W553-V553),AVERAGE(X553-W553,W553-V553)),0),0)</f>
        <v>0</v>
      </c>
      <c r="BA553" s="209">
        <f>IF(BB553="S",IF(AND(Q553="1. Aceitou o programa",AH553="Realizada"),IFERROR(IF(AG553="",0,AG553-R553),0),0),0)</f>
        <v>0</v>
      </c>
      <c r="BB553" s="209" t="str">
        <f>_xlfn.XLOOKUP(U553,'Lista Suspensa'!$AA$20:$AA$23,'Lista Suspensa'!$AB$20:$AB$23,"N/A")</f>
        <v>S</v>
      </c>
    </row>
    <row r="554" spans="1:54" ht="12" customHeight="1">
      <c r="A554" s="151" t="s">
        <v>121</v>
      </c>
      <c r="B554" s="152">
        <v>45292</v>
      </c>
      <c r="C554" s="153" t="s">
        <v>122</v>
      </c>
      <c r="D554" s="153" t="s">
        <v>175</v>
      </c>
      <c r="E554" s="244">
        <v>200359258</v>
      </c>
      <c r="F554" s="144" t="s">
        <v>1254</v>
      </c>
      <c r="G554" s="230"/>
      <c r="H554" s="154">
        <v>36064</v>
      </c>
      <c r="I554" s="153">
        <v>27</v>
      </c>
      <c r="J554" s="148" t="s">
        <v>70</v>
      </c>
      <c r="K554" s="153" t="s">
        <v>59</v>
      </c>
      <c r="L554" s="153"/>
      <c r="M554" s="153"/>
      <c r="N554" s="153"/>
      <c r="O554" s="155">
        <v>11963005696</v>
      </c>
      <c r="P554" s="156" t="s">
        <v>60</v>
      </c>
      <c r="Q554" s="157" t="s">
        <v>110</v>
      </c>
      <c r="R554" s="158">
        <v>46045</v>
      </c>
      <c r="S554" s="159"/>
      <c r="T554" s="159" t="s">
        <v>62</v>
      </c>
      <c r="U554" s="159" t="s">
        <v>111</v>
      </c>
      <c r="V554" s="154">
        <v>46045</v>
      </c>
      <c r="W554" s="154" t="s">
        <v>126</v>
      </c>
      <c r="X554" s="154" t="s">
        <v>126</v>
      </c>
      <c r="Y554" s="160"/>
      <c r="Z554" s="160" t="s">
        <v>65</v>
      </c>
      <c r="AA554" s="153">
        <v>144</v>
      </c>
      <c r="AB554" s="153">
        <v>1.63</v>
      </c>
      <c r="AC554" s="182">
        <f t="shared" si="18"/>
        <v>54.198502013624903</v>
      </c>
      <c r="AD554" s="153" t="str">
        <f t="shared" si="19"/>
        <v>OBESIDADE III</v>
      </c>
      <c r="AE554" s="233" t="s">
        <v>225</v>
      </c>
      <c r="AF554" s="153" t="s">
        <v>130</v>
      </c>
      <c r="AG554" s="159"/>
      <c r="AH554" s="153"/>
      <c r="AI554" s="161"/>
      <c r="AJ554" s="153"/>
      <c r="AK554" s="153"/>
      <c r="AL554" s="207" t="s">
        <v>143</v>
      </c>
      <c r="AM554" s="207"/>
      <c r="AN554" s="207"/>
      <c r="AO554" s="207" t="str">
        <f ca="1">IF(R554="","",IF(R554&gt;TODAY(),"0 meses",DATEDIF(R554,TODAY(),"m") &amp; " meses"))</f>
        <v>4 meses</v>
      </c>
      <c r="AP554" s="147" t="s">
        <v>67</v>
      </c>
      <c r="AQ554" s="147" t="s">
        <v>67</v>
      </c>
      <c r="AR554" s="147"/>
      <c r="AS554" s="209" t="s">
        <v>68</v>
      </c>
      <c r="AT554" s="223" t="str">
        <f>MONTH(B554)&amp;"/"&amp;YEAR(B554)</f>
        <v>1/2024</v>
      </c>
      <c r="AU554" s="223">
        <f>WEEKNUM(B554)-WEEKNUM(EOMONTH(B554,-1)+1)+1</f>
        <v>1</v>
      </c>
      <c r="AV554" s="209" t="str">
        <f>MONTH(R554)&amp;"/"&amp;YEAR(R554)</f>
        <v>1/2026</v>
      </c>
      <c r="AW554" s="209">
        <f>WEEKNUM(R554)-WEEKNUM(EOMONTH(R554,-1)+1)+1</f>
        <v>4</v>
      </c>
      <c r="AX554" s="209">
        <f>IF(BB554="S",IF(Q554="1. Aceitou o programa",R554-B554,0),0)</f>
        <v>753</v>
      </c>
      <c r="AY554" s="209">
        <f>IF(BB554="S",IF(AND(S554&lt;&gt;"",R554&lt;&gt;""),S554-R554,0),0)</f>
        <v>0</v>
      </c>
      <c r="AZ554" s="209">
        <f>IF(BB554="S",IF(Q554="1. Aceitou o programa",IF(OR(X554="Não se Aplica",X554=""),IF(OR(W554="Não se Aplica",W554=""),0,W554-V554),AVERAGE(X554-W554,W554-V554)),0),0)</f>
        <v>0</v>
      </c>
      <c r="BA554" s="209">
        <f>IF(BB554="S",IF(AND(Q554="1. Aceitou o programa",AH554="Realizada"),IFERROR(IF(AG554="",0,AG554-R554),0),0),0)</f>
        <v>0</v>
      </c>
      <c r="BB554" s="209" t="str">
        <f>_xlfn.XLOOKUP(U554,'Lista Suspensa'!$AA$20:$AA$23,'Lista Suspensa'!$AB$20:$AB$23,"N/A")</f>
        <v>S</v>
      </c>
    </row>
    <row r="555" spans="1:54" ht="12" customHeight="1">
      <c r="A555" s="151" t="s">
        <v>121</v>
      </c>
      <c r="B555" s="152">
        <v>45292</v>
      </c>
      <c r="C555" s="153" t="s">
        <v>122</v>
      </c>
      <c r="D555" s="153" t="s">
        <v>56</v>
      </c>
      <c r="E555" s="244">
        <v>89129560</v>
      </c>
      <c r="F555" s="144" t="s">
        <v>1255</v>
      </c>
      <c r="G555" s="230"/>
      <c r="H555" s="154">
        <v>36003</v>
      </c>
      <c r="I555" s="153">
        <v>27</v>
      </c>
      <c r="J555" s="148" t="s">
        <v>70</v>
      </c>
      <c r="K555" s="153"/>
      <c r="L555" s="153"/>
      <c r="M555" s="153"/>
      <c r="N555" s="153"/>
      <c r="O555" s="155" t="s">
        <v>1256</v>
      </c>
      <c r="P555" s="156" t="s">
        <v>60</v>
      </c>
      <c r="Q555" s="157" t="s">
        <v>110</v>
      </c>
      <c r="R555" s="158">
        <v>46045</v>
      </c>
      <c r="S555" s="159"/>
      <c r="T555" s="159" t="s">
        <v>62</v>
      </c>
      <c r="U555" s="159" t="s">
        <v>111</v>
      </c>
      <c r="V555" s="154">
        <v>46045</v>
      </c>
      <c r="W555" s="154" t="s">
        <v>126</v>
      </c>
      <c r="X555" s="154" t="s">
        <v>126</v>
      </c>
      <c r="Y555" s="160"/>
      <c r="Z555" s="160" t="s">
        <v>128</v>
      </c>
      <c r="AA555" s="153">
        <v>76</v>
      </c>
      <c r="AB555" s="153">
        <v>1.53</v>
      </c>
      <c r="AC555" s="182">
        <f t="shared" si="18"/>
        <v>32.466145499594177</v>
      </c>
      <c r="AD555" s="153" t="str">
        <f t="shared" si="19"/>
        <v>OBESIDADE I</v>
      </c>
      <c r="AE555" s="233" t="s">
        <v>135</v>
      </c>
      <c r="AF555" s="153" t="s">
        <v>130</v>
      </c>
      <c r="AG555" s="159"/>
      <c r="AH555" s="153"/>
      <c r="AI555" s="161"/>
      <c r="AJ555" s="153"/>
      <c r="AK555" s="153"/>
      <c r="AL555" s="207" t="s">
        <v>131</v>
      </c>
      <c r="AM555" s="207"/>
      <c r="AN555" s="207"/>
      <c r="AO555" s="207" t="str">
        <f ca="1">IF(R555="","",IF(R555&gt;TODAY(),"0 meses",DATEDIF(R555,TODAY(),"m") &amp; " meses"))</f>
        <v>4 meses</v>
      </c>
      <c r="AP555" s="147" t="s">
        <v>67</v>
      </c>
      <c r="AQ555" s="147" t="s">
        <v>67</v>
      </c>
      <c r="AR555" s="147"/>
      <c r="AS555" s="209" t="s">
        <v>68</v>
      </c>
      <c r="AT555" s="223" t="str">
        <f>MONTH(B555)&amp;"/"&amp;YEAR(B555)</f>
        <v>1/2024</v>
      </c>
      <c r="AU555" s="223">
        <f>WEEKNUM(B555)-WEEKNUM(EOMONTH(B555,-1)+1)+1</f>
        <v>1</v>
      </c>
      <c r="AV555" s="209" t="str">
        <f>MONTH(R555)&amp;"/"&amp;YEAR(R555)</f>
        <v>1/2026</v>
      </c>
      <c r="AW555" s="209">
        <f>WEEKNUM(R555)-WEEKNUM(EOMONTH(R555,-1)+1)+1</f>
        <v>4</v>
      </c>
      <c r="AX555" s="209">
        <f>IF(BB555="S",IF(Q555="1. Aceitou o programa",R555-B555,0),0)</f>
        <v>753</v>
      </c>
      <c r="AY555" s="209">
        <f>IF(BB555="S",IF(AND(S555&lt;&gt;"",R555&lt;&gt;""),S555-R555,0),0)</f>
        <v>0</v>
      </c>
      <c r="AZ555" s="209">
        <f>IF(BB555="S",IF(Q555="1. Aceitou o programa",IF(OR(X555="Não se Aplica",X555=""),IF(OR(W555="Não se Aplica",W555=""),0,W555-V555),AVERAGE(X555-W555,W555-V555)),0),0)</f>
        <v>0</v>
      </c>
      <c r="BA555" s="209">
        <f>IF(BB555="S",IF(AND(Q555="1. Aceitou o programa",AH555="Realizada"),IFERROR(IF(AG555="",0,AG555-R555),0),0),0)</f>
        <v>0</v>
      </c>
      <c r="BB555" s="209" t="str">
        <f>_xlfn.XLOOKUP(U555,'Lista Suspensa'!$AA$20:$AA$23,'Lista Suspensa'!$AB$20:$AB$23,"N/A")</f>
        <v>S</v>
      </c>
    </row>
    <row r="556" spans="1:54" ht="12" customHeight="1">
      <c r="A556" s="151" t="s">
        <v>121</v>
      </c>
      <c r="B556" s="152">
        <v>45292</v>
      </c>
      <c r="C556" s="153" t="s">
        <v>297</v>
      </c>
      <c r="D556" s="153" t="s">
        <v>455</v>
      </c>
      <c r="E556" s="244">
        <v>95607678</v>
      </c>
      <c r="F556" s="144" t="s">
        <v>1257</v>
      </c>
      <c r="G556" s="230"/>
      <c r="H556" s="154">
        <v>30119</v>
      </c>
      <c r="I556" s="153">
        <v>43</v>
      </c>
      <c r="J556" s="148" t="s">
        <v>70</v>
      </c>
      <c r="K556" s="153" t="s">
        <v>101</v>
      </c>
      <c r="L556" s="153"/>
      <c r="M556" s="153"/>
      <c r="N556" s="153"/>
      <c r="O556" s="155">
        <v>21971457541</v>
      </c>
      <c r="P556" s="156" t="s">
        <v>60</v>
      </c>
      <c r="Q556" s="157" t="s">
        <v>110</v>
      </c>
      <c r="R556" s="158">
        <v>46045</v>
      </c>
      <c r="S556" s="159"/>
      <c r="T556" s="159" t="s">
        <v>62</v>
      </c>
      <c r="U556" s="159" t="s">
        <v>111</v>
      </c>
      <c r="V556" s="154">
        <v>46045</v>
      </c>
      <c r="W556" s="154" t="s">
        <v>126</v>
      </c>
      <c r="X556" s="154" t="s">
        <v>126</v>
      </c>
      <c r="Y556" s="160"/>
      <c r="Z556" s="160" t="s">
        <v>65</v>
      </c>
      <c r="AA556" s="153">
        <v>94</v>
      </c>
      <c r="AB556" s="153">
        <v>1.63</v>
      </c>
      <c r="AC556" s="182">
        <f t="shared" si="18"/>
        <v>35.379577703338477</v>
      </c>
      <c r="AD556" s="153" t="str">
        <f t="shared" si="19"/>
        <v>OBESIDADE II</v>
      </c>
      <c r="AE556" s="233" t="s">
        <v>1092</v>
      </c>
      <c r="AF556" s="153" t="s">
        <v>130</v>
      </c>
      <c r="AG556" s="159"/>
      <c r="AH556" s="153"/>
      <c r="AI556" s="161"/>
      <c r="AJ556" s="153"/>
      <c r="AK556" s="153"/>
      <c r="AL556" s="207" t="s">
        <v>131</v>
      </c>
      <c r="AM556" s="207"/>
      <c r="AN556" s="207"/>
      <c r="AO556" s="207" t="str">
        <f ca="1">IF(R556="","",IF(R556&gt;TODAY(),"0 meses",DATEDIF(R556,TODAY(),"m") &amp; " meses"))</f>
        <v>4 meses</v>
      </c>
      <c r="AP556" s="147" t="s">
        <v>67</v>
      </c>
      <c r="AQ556" s="147" t="s">
        <v>67</v>
      </c>
      <c r="AR556" s="147"/>
      <c r="AS556" s="209" t="s">
        <v>68</v>
      </c>
      <c r="AT556" s="223" t="str">
        <f>MONTH(B556)&amp;"/"&amp;YEAR(B556)</f>
        <v>1/2024</v>
      </c>
      <c r="AU556" s="223">
        <f>WEEKNUM(B556)-WEEKNUM(EOMONTH(B556,-1)+1)+1</f>
        <v>1</v>
      </c>
      <c r="AV556" s="209" t="str">
        <f>MONTH(R556)&amp;"/"&amp;YEAR(R556)</f>
        <v>1/2026</v>
      </c>
      <c r="AW556" s="209">
        <f>WEEKNUM(R556)-WEEKNUM(EOMONTH(R556,-1)+1)+1</f>
        <v>4</v>
      </c>
      <c r="AX556" s="209">
        <f>IF(BB556="S",IF(Q556="1. Aceitou o programa",R556-B556,0),0)</f>
        <v>753</v>
      </c>
      <c r="AY556" s="209">
        <f>IF(BB556="S",IF(AND(S556&lt;&gt;"",R556&lt;&gt;""),S556-R556,0),0)</f>
        <v>0</v>
      </c>
      <c r="AZ556" s="209">
        <f>IF(BB556="S",IF(Q556="1. Aceitou o programa",IF(OR(X556="Não se Aplica",X556=""),IF(OR(W556="Não se Aplica",W556=""),0,W556-V556),AVERAGE(X556-W556,W556-V556)),0),0)</f>
        <v>0</v>
      </c>
      <c r="BA556" s="209">
        <f>IF(BB556="S",IF(AND(Q556="1. Aceitou o programa",AH556="Realizada"),IFERROR(IF(AG556="",0,AG556-R556),0),0),0)</f>
        <v>0</v>
      </c>
      <c r="BB556" s="209" t="str">
        <f>_xlfn.XLOOKUP(U556,'Lista Suspensa'!$AA$20:$AA$23,'Lista Suspensa'!$AB$20:$AB$23,"N/A")</f>
        <v>S</v>
      </c>
    </row>
    <row r="557" spans="1:54" ht="12" customHeight="1">
      <c r="A557" s="151" t="s">
        <v>121</v>
      </c>
      <c r="B557" s="152">
        <v>45292</v>
      </c>
      <c r="C557" s="153" t="s">
        <v>122</v>
      </c>
      <c r="D557" s="153" t="s">
        <v>56</v>
      </c>
      <c r="E557" s="244">
        <v>93602705</v>
      </c>
      <c r="F557" s="144" t="s">
        <v>1258</v>
      </c>
      <c r="G557" s="230"/>
      <c r="H557" s="154">
        <v>27351</v>
      </c>
      <c r="I557" s="153">
        <v>51</v>
      </c>
      <c r="J557" s="148" t="s">
        <v>58</v>
      </c>
      <c r="K557" s="153" t="s">
        <v>59</v>
      </c>
      <c r="L557" s="153"/>
      <c r="M557" s="153"/>
      <c r="N557" s="153"/>
      <c r="O557" s="155" t="s">
        <v>1259</v>
      </c>
      <c r="P557" s="156" t="s">
        <v>60</v>
      </c>
      <c r="Q557" s="157" t="s">
        <v>110</v>
      </c>
      <c r="R557" s="158">
        <v>46046</v>
      </c>
      <c r="S557" s="159"/>
      <c r="T557" s="159" t="s">
        <v>62</v>
      </c>
      <c r="U557" s="159" t="s">
        <v>111</v>
      </c>
      <c r="V557" s="154">
        <v>46046</v>
      </c>
      <c r="W557" s="154" t="s">
        <v>126</v>
      </c>
      <c r="X557" s="154" t="s">
        <v>126</v>
      </c>
      <c r="Y557" s="160"/>
      <c r="Z557" s="160" t="s">
        <v>128</v>
      </c>
      <c r="AA557" s="153">
        <v>200</v>
      </c>
      <c r="AB557" s="153">
        <v>1.91</v>
      </c>
      <c r="AC557" s="182">
        <f t="shared" si="18"/>
        <v>54.823058578438093</v>
      </c>
      <c r="AD557" s="153" t="str">
        <f t="shared" si="19"/>
        <v>OBESIDADE III</v>
      </c>
      <c r="AE557" s="233" t="s">
        <v>135</v>
      </c>
      <c r="AF557" s="153" t="s">
        <v>130</v>
      </c>
      <c r="AG557" s="159"/>
      <c r="AH557" s="153"/>
      <c r="AI557" s="161"/>
      <c r="AJ557" s="153"/>
      <c r="AK557" s="153"/>
      <c r="AL557" s="207" t="s">
        <v>143</v>
      </c>
      <c r="AM557" s="207"/>
      <c r="AN557" s="207"/>
      <c r="AO557" s="207" t="str">
        <f ca="1">IF(R557="","",IF(R557&gt;TODAY(),"0 meses",DATEDIF(R557,TODAY(),"m") &amp; " meses"))</f>
        <v>4 meses</v>
      </c>
      <c r="AP557" s="147" t="s">
        <v>67</v>
      </c>
      <c r="AQ557" s="147" t="s">
        <v>67</v>
      </c>
      <c r="AR557" s="147"/>
      <c r="AS557" s="209" t="s">
        <v>68</v>
      </c>
      <c r="AT557" s="223" t="str">
        <f>MONTH(B557)&amp;"/"&amp;YEAR(B557)</f>
        <v>1/2024</v>
      </c>
      <c r="AU557" s="223">
        <f>WEEKNUM(B557)-WEEKNUM(EOMONTH(B557,-1)+1)+1</f>
        <v>1</v>
      </c>
      <c r="AV557" s="209" t="str">
        <f>MONTH(R557)&amp;"/"&amp;YEAR(R557)</f>
        <v>1/2026</v>
      </c>
      <c r="AW557" s="209">
        <f>WEEKNUM(R557)-WEEKNUM(EOMONTH(R557,-1)+1)+1</f>
        <v>4</v>
      </c>
      <c r="AX557" s="209">
        <f>IF(BB557="S",IF(Q557="1. Aceitou o programa",R557-B557,0),0)</f>
        <v>754</v>
      </c>
      <c r="AY557" s="209">
        <f>IF(BB557="S",IF(AND(S557&lt;&gt;"",R557&lt;&gt;""),S557-R557,0),0)</f>
        <v>0</v>
      </c>
      <c r="AZ557" s="209">
        <f>IF(BB557="S",IF(Q557="1. Aceitou o programa",IF(OR(X557="Não se Aplica",X557=""),IF(OR(W557="Não se Aplica",W557=""),0,W557-V557),AVERAGE(X557-W557,W557-V557)),0),0)</f>
        <v>0</v>
      </c>
      <c r="BA557" s="209">
        <f>IF(BB557="S",IF(AND(Q557="1. Aceitou o programa",AH557="Realizada"),IFERROR(IF(AG557="",0,AG557-R557),0),0),0)</f>
        <v>0</v>
      </c>
      <c r="BB557" s="209" t="str">
        <f>_xlfn.XLOOKUP(U557,'Lista Suspensa'!$AA$20:$AA$23,'Lista Suspensa'!$AB$20:$AB$23,"N/A")</f>
        <v>S</v>
      </c>
    </row>
    <row r="558" spans="1:54" ht="12" customHeight="1">
      <c r="A558" s="151" t="s">
        <v>121</v>
      </c>
      <c r="B558" s="152">
        <v>45292</v>
      </c>
      <c r="C558" s="153" t="s">
        <v>122</v>
      </c>
      <c r="D558" s="153" t="s">
        <v>56</v>
      </c>
      <c r="E558" s="244">
        <v>94117595</v>
      </c>
      <c r="F558" s="144" t="s">
        <v>1260</v>
      </c>
      <c r="G558" s="230"/>
      <c r="H558" s="154">
        <v>28428</v>
      </c>
      <c r="I558" s="153">
        <v>48</v>
      </c>
      <c r="J558" s="148" t="s">
        <v>70</v>
      </c>
      <c r="K558" s="153" t="s">
        <v>59</v>
      </c>
      <c r="L558" s="153"/>
      <c r="M558" s="153"/>
      <c r="N558" s="153"/>
      <c r="O558" s="155" t="s">
        <v>1261</v>
      </c>
      <c r="P558" s="156" t="s">
        <v>60</v>
      </c>
      <c r="Q558" s="157" t="s">
        <v>110</v>
      </c>
      <c r="R558" s="158">
        <v>46048</v>
      </c>
      <c r="S558" s="159"/>
      <c r="T558" s="159" t="s">
        <v>62</v>
      </c>
      <c r="U558" s="159" t="s">
        <v>111</v>
      </c>
      <c r="V558" s="154">
        <v>46048</v>
      </c>
      <c r="W558" s="154" t="s">
        <v>126</v>
      </c>
      <c r="X558" s="154" t="s">
        <v>126</v>
      </c>
      <c r="Y558" s="160"/>
      <c r="Z558" s="160" t="s">
        <v>166</v>
      </c>
      <c r="AA558" s="153">
        <v>87</v>
      </c>
      <c r="AB558" s="153">
        <v>1.67</v>
      </c>
      <c r="AC558" s="182">
        <f t="shared" si="18"/>
        <v>31.1950948402596</v>
      </c>
      <c r="AD558" s="153" t="str">
        <f t="shared" si="19"/>
        <v>OBESIDADE I</v>
      </c>
      <c r="AE558" s="233" t="s">
        <v>135</v>
      </c>
      <c r="AF558" s="153" t="s">
        <v>130</v>
      </c>
      <c r="AG558" s="159"/>
      <c r="AH558" s="153"/>
      <c r="AI558" s="161"/>
      <c r="AJ558" s="153"/>
      <c r="AK558" s="153"/>
      <c r="AL558" s="207" t="s">
        <v>131</v>
      </c>
      <c r="AM558" s="207"/>
      <c r="AN558" s="207"/>
      <c r="AO558" s="207" t="str">
        <f ca="1">IF(R558="","",IF(R558&gt;TODAY(),"0 meses",DATEDIF(R558,TODAY(),"m") &amp; " meses"))</f>
        <v>4 meses</v>
      </c>
      <c r="AP558" s="147" t="s">
        <v>67</v>
      </c>
      <c r="AQ558" s="147" t="s">
        <v>67</v>
      </c>
      <c r="AR558" s="147"/>
      <c r="AS558" s="209" t="s">
        <v>68</v>
      </c>
      <c r="AT558" s="223" t="str">
        <f>MONTH(B558)&amp;"/"&amp;YEAR(B558)</f>
        <v>1/2024</v>
      </c>
      <c r="AU558" s="223">
        <f>WEEKNUM(B558)-WEEKNUM(EOMONTH(B558,-1)+1)+1</f>
        <v>1</v>
      </c>
      <c r="AV558" s="209" t="str">
        <f>MONTH(R558)&amp;"/"&amp;YEAR(R558)</f>
        <v>1/2026</v>
      </c>
      <c r="AW558" s="209">
        <f>WEEKNUM(R558)-WEEKNUM(EOMONTH(R558,-1)+1)+1</f>
        <v>5</v>
      </c>
      <c r="AX558" s="209">
        <f>IF(BB558="S",IF(Q558="1. Aceitou o programa",R558-B558,0),0)</f>
        <v>756</v>
      </c>
      <c r="AY558" s="209">
        <f>IF(BB558="S",IF(AND(S558&lt;&gt;"",R558&lt;&gt;""),S558-R558,0),0)</f>
        <v>0</v>
      </c>
      <c r="AZ558" s="209">
        <f>IF(BB558="S",IF(Q558="1. Aceitou o programa",IF(OR(X558="Não se Aplica",X558=""),IF(OR(W558="Não se Aplica",W558=""),0,W558-V558),AVERAGE(X558-W558,W558-V558)),0),0)</f>
        <v>0</v>
      </c>
      <c r="BA558" s="209">
        <f>IF(BB558="S",IF(AND(Q558="1. Aceitou o programa",AH558="Realizada"),IFERROR(IF(AG558="",0,AG558-R558),0),0),0)</f>
        <v>0</v>
      </c>
      <c r="BB558" s="209" t="str">
        <f>_xlfn.XLOOKUP(U558,'Lista Suspensa'!$AA$20:$AA$23,'Lista Suspensa'!$AB$20:$AB$23,"N/A")</f>
        <v>S</v>
      </c>
    </row>
    <row r="559" spans="1:54" ht="12" customHeight="1">
      <c r="A559" s="151" t="s">
        <v>121</v>
      </c>
      <c r="B559" s="152">
        <v>45292</v>
      </c>
      <c r="C559" s="153" t="s">
        <v>122</v>
      </c>
      <c r="D559" s="153" t="s">
        <v>167</v>
      </c>
      <c r="E559" s="244">
        <v>95947386</v>
      </c>
      <c r="F559" s="144" t="s">
        <v>1262</v>
      </c>
      <c r="G559" s="230"/>
      <c r="H559" s="154">
        <v>34716</v>
      </c>
      <c r="I559" s="153">
        <v>31</v>
      </c>
      <c r="J559" s="148" t="s">
        <v>70</v>
      </c>
      <c r="K559" s="153" t="s">
        <v>59</v>
      </c>
      <c r="L559" s="153"/>
      <c r="M559" s="153"/>
      <c r="N559" s="153"/>
      <c r="O559" s="155">
        <v>11943677936</v>
      </c>
      <c r="P559" s="156" t="s">
        <v>60</v>
      </c>
      <c r="Q559" s="157" t="s">
        <v>110</v>
      </c>
      <c r="R559" s="158">
        <v>46048</v>
      </c>
      <c r="S559" s="159"/>
      <c r="T559" s="159" t="s">
        <v>62</v>
      </c>
      <c r="U559" s="159" t="s">
        <v>111</v>
      </c>
      <c r="V559" s="154">
        <v>46048</v>
      </c>
      <c r="W559" s="154" t="s">
        <v>126</v>
      </c>
      <c r="X559" s="154" t="s">
        <v>126</v>
      </c>
      <c r="Y559" s="160" t="s">
        <v>1263</v>
      </c>
      <c r="Z559" s="160" t="s">
        <v>65</v>
      </c>
      <c r="AA559" s="153">
        <v>130</v>
      </c>
      <c r="AB559" s="153">
        <v>1.64</v>
      </c>
      <c r="AC559" s="182">
        <f t="shared" si="18"/>
        <v>48.334324806662707</v>
      </c>
      <c r="AD559" s="153" t="str">
        <f t="shared" si="19"/>
        <v>OBESIDADE III</v>
      </c>
      <c r="AE559" s="233" t="s">
        <v>1264</v>
      </c>
      <c r="AF559" s="153" t="s">
        <v>130</v>
      </c>
      <c r="AG559" s="159"/>
      <c r="AH559" s="153"/>
      <c r="AI559" s="161"/>
      <c r="AJ559" s="153"/>
      <c r="AK559" s="153"/>
      <c r="AL559" s="207" t="s">
        <v>131</v>
      </c>
      <c r="AM559" s="207"/>
      <c r="AN559" s="207"/>
      <c r="AO559" s="207" t="str">
        <f ca="1">IF(R559="","",IF(R559&gt;TODAY(),"0 meses",DATEDIF(R559,TODAY(),"m") &amp; " meses"))</f>
        <v>4 meses</v>
      </c>
      <c r="AP559" s="147" t="s">
        <v>67</v>
      </c>
      <c r="AQ559" s="147" t="s">
        <v>67</v>
      </c>
      <c r="AR559" s="147"/>
      <c r="AS559" s="209" t="s">
        <v>68</v>
      </c>
      <c r="AT559" s="223" t="str">
        <f>MONTH(B559)&amp;"/"&amp;YEAR(B559)</f>
        <v>1/2024</v>
      </c>
      <c r="AU559" s="223">
        <f>WEEKNUM(B559)-WEEKNUM(EOMONTH(B559,-1)+1)+1</f>
        <v>1</v>
      </c>
      <c r="AV559" s="209" t="str">
        <f>MONTH(R559)&amp;"/"&amp;YEAR(R559)</f>
        <v>1/2026</v>
      </c>
      <c r="AW559" s="209">
        <f>WEEKNUM(R559)-WEEKNUM(EOMONTH(R559,-1)+1)+1</f>
        <v>5</v>
      </c>
      <c r="AX559" s="209">
        <f>IF(BB559="S",IF(Q559="1. Aceitou o programa",R559-B559,0),0)</f>
        <v>756</v>
      </c>
      <c r="AY559" s="209">
        <f>IF(BB559="S",IF(AND(S559&lt;&gt;"",R559&lt;&gt;""),S559-R559,0),0)</f>
        <v>0</v>
      </c>
      <c r="AZ559" s="209">
        <f>IF(BB559="S",IF(Q559="1. Aceitou o programa",IF(OR(X559="Não se Aplica",X559=""),IF(OR(W559="Não se Aplica",W559=""),0,W559-V559),AVERAGE(X559-W559,W559-V559)),0),0)</f>
        <v>0</v>
      </c>
      <c r="BA559" s="209">
        <f>IF(BB559="S",IF(AND(Q559="1. Aceitou o programa",AH559="Realizada"),IFERROR(IF(AG559="",0,AG559-R559),0),0),0)</f>
        <v>0</v>
      </c>
      <c r="BB559" s="209" t="str">
        <f>_xlfn.XLOOKUP(U559,'Lista Suspensa'!$AA$20:$AA$23,'Lista Suspensa'!$AB$20:$AB$23,"N/A")</f>
        <v>S</v>
      </c>
    </row>
    <row r="560" spans="1:54" ht="12" customHeight="1">
      <c r="A560" s="151" t="s">
        <v>121</v>
      </c>
      <c r="B560" s="152">
        <v>45292</v>
      </c>
      <c r="C560" s="153" t="s">
        <v>122</v>
      </c>
      <c r="D560" s="153" t="s">
        <v>274</v>
      </c>
      <c r="E560" s="244">
        <v>76769111</v>
      </c>
      <c r="F560" s="144" t="s">
        <v>1265</v>
      </c>
      <c r="G560" s="230"/>
      <c r="H560" s="154">
        <v>32414</v>
      </c>
      <c r="I560" s="153">
        <v>37</v>
      </c>
      <c r="J560" s="148" t="s">
        <v>70</v>
      </c>
      <c r="K560" s="153"/>
      <c r="L560" s="153"/>
      <c r="M560" s="153"/>
      <c r="N560" s="153"/>
      <c r="O560" s="155" t="s">
        <v>1266</v>
      </c>
      <c r="P560" s="156" t="s">
        <v>60</v>
      </c>
      <c r="Q560" s="157" t="s">
        <v>110</v>
      </c>
      <c r="R560" s="158">
        <v>46048</v>
      </c>
      <c r="S560" s="159"/>
      <c r="T560" s="159" t="s">
        <v>62</v>
      </c>
      <c r="U560" s="159" t="s">
        <v>111</v>
      </c>
      <c r="V560" s="154">
        <v>46048</v>
      </c>
      <c r="W560" s="154" t="s">
        <v>126</v>
      </c>
      <c r="X560" s="154" t="s">
        <v>126</v>
      </c>
      <c r="Y560" s="160" t="s">
        <v>1267</v>
      </c>
      <c r="Z560" s="160" t="s">
        <v>65</v>
      </c>
      <c r="AA560" s="153">
        <v>81</v>
      </c>
      <c r="AB560" s="153">
        <v>1.5</v>
      </c>
      <c r="AC560" s="182">
        <f t="shared" si="18"/>
        <v>36</v>
      </c>
      <c r="AD560" s="153" t="str">
        <f t="shared" si="19"/>
        <v>OBESIDADE II</v>
      </c>
      <c r="AE560" s="233" t="s">
        <v>129</v>
      </c>
      <c r="AF560" s="153" t="s">
        <v>130</v>
      </c>
      <c r="AG560" s="159"/>
      <c r="AH560" s="153"/>
      <c r="AI560" s="161"/>
      <c r="AJ560" s="153"/>
      <c r="AK560" s="153"/>
      <c r="AL560" s="207" t="s">
        <v>131</v>
      </c>
      <c r="AM560" s="207"/>
      <c r="AN560" s="207"/>
      <c r="AO560" s="207" t="str">
        <f ca="1">IF(R560="","",IF(R560&gt;TODAY(),"0 meses",DATEDIF(R560,TODAY(),"m") &amp; " meses"))</f>
        <v>4 meses</v>
      </c>
      <c r="AP560" s="147" t="s">
        <v>67</v>
      </c>
      <c r="AQ560" s="147" t="s">
        <v>67</v>
      </c>
      <c r="AR560" s="147"/>
      <c r="AS560" s="209" t="s">
        <v>68</v>
      </c>
      <c r="AT560" s="223" t="str">
        <f>MONTH(B560)&amp;"/"&amp;YEAR(B560)</f>
        <v>1/2024</v>
      </c>
      <c r="AU560" s="223">
        <f>WEEKNUM(B560)-WEEKNUM(EOMONTH(B560,-1)+1)+1</f>
        <v>1</v>
      </c>
      <c r="AV560" s="209" t="str">
        <f>MONTH(R560)&amp;"/"&amp;YEAR(R560)</f>
        <v>1/2026</v>
      </c>
      <c r="AW560" s="209">
        <f>WEEKNUM(R560)-WEEKNUM(EOMONTH(R560,-1)+1)+1</f>
        <v>5</v>
      </c>
      <c r="AX560" s="209">
        <f>IF(BB560="S",IF(Q560="1. Aceitou o programa",R560-B560,0),0)</f>
        <v>756</v>
      </c>
      <c r="AY560" s="209">
        <f>IF(BB560="S",IF(AND(S560&lt;&gt;"",R560&lt;&gt;""),S560-R560,0),0)</f>
        <v>0</v>
      </c>
      <c r="AZ560" s="209">
        <f>IF(BB560="S",IF(Q560="1. Aceitou o programa",IF(OR(X560="Não se Aplica",X560=""),IF(OR(W560="Não se Aplica",W560=""),0,W560-V560),AVERAGE(X560-W560,W560-V560)),0),0)</f>
        <v>0</v>
      </c>
      <c r="BA560" s="209">
        <f>IF(BB560="S",IF(AND(Q560="1. Aceitou o programa",AH560="Realizada"),IFERROR(IF(AG560="",0,AG560-R560),0),0),0)</f>
        <v>0</v>
      </c>
      <c r="BB560" s="209" t="str">
        <f>_xlfn.XLOOKUP(U560,'Lista Suspensa'!$AA$20:$AA$23,'Lista Suspensa'!$AB$20:$AB$23,"N/A")</f>
        <v>S</v>
      </c>
    </row>
    <row r="561" spans="1:54" ht="12" customHeight="1">
      <c r="A561" s="151" t="s">
        <v>121</v>
      </c>
      <c r="B561" s="152">
        <v>45292</v>
      </c>
      <c r="C561" s="153" t="s">
        <v>122</v>
      </c>
      <c r="D561" s="153" t="s">
        <v>167</v>
      </c>
      <c r="E561" s="244">
        <v>76296093</v>
      </c>
      <c r="F561" s="144" t="s">
        <v>1268</v>
      </c>
      <c r="G561" s="230"/>
      <c r="H561" s="154">
        <v>34429</v>
      </c>
      <c r="I561" s="153">
        <v>32</v>
      </c>
      <c r="J561" s="148" t="s">
        <v>70</v>
      </c>
      <c r="K561" s="153"/>
      <c r="L561" s="153"/>
      <c r="M561" s="153"/>
      <c r="N561" s="153"/>
      <c r="O561" s="155">
        <v>11969861275</v>
      </c>
      <c r="P561" s="156" t="s">
        <v>60</v>
      </c>
      <c r="Q561" s="157" t="s">
        <v>110</v>
      </c>
      <c r="R561" s="158">
        <v>46048</v>
      </c>
      <c r="S561" s="159"/>
      <c r="T561" s="159" t="s">
        <v>62</v>
      </c>
      <c r="U561" s="159" t="s">
        <v>111</v>
      </c>
      <c r="V561" s="154">
        <v>46048</v>
      </c>
      <c r="W561" s="154" t="s">
        <v>126</v>
      </c>
      <c r="X561" s="154" t="s">
        <v>126</v>
      </c>
      <c r="Y561" s="160" t="s">
        <v>1269</v>
      </c>
      <c r="Z561" s="160" t="s">
        <v>65</v>
      </c>
      <c r="AA561" s="153">
        <v>123</v>
      </c>
      <c r="AB561" s="153">
        <v>1.67</v>
      </c>
      <c r="AC561" s="182">
        <f t="shared" si="18"/>
        <v>44.103409946573919</v>
      </c>
      <c r="AD561" s="153" t="str">
        <f t="shared" si="19"/>
        <v>OBESIDADE III</v>
      </c>
      <c r="AE561" s="233" t="s">
        <v>1264</v>
      </c>
      <c r="AF561" s="153" t="s">
        <v>130</v>
      </c>
      <c r="AG561" s="159"/>
      <c r="AH561" s="153"/>
      <c r="AI561" s="161"/>
      <c r="AJ561" s="153"/>
      <c r="AK561" s="153"/>
      <c r="AL561" s="207" t="s">
        <v>131</v>
      </c>
      <c r="AM561" s="207"/>
      <c r="AN561" s="207"/>
      <c r="AO561" s="207" t="str">
        <f ca="1">IF(R561="","",IF(R561&gt;TODAY(),"0 meses",DATEDIF(R561,TODAY(),"m") &amp; " meses"))</f>
        <v>4 meses</v>
      </c>
      <c r="AP561" s="147" t="s">
        <v>67</v>
      </c>
      <c r="AQ561" s="147" t="s">
        <v>67</v>
      </c>
      <c r="AR561" s="147"/>
      <c r="AS561" s="209" t="s">
        <v>68</v>
      </c>
      <c r="AT561" s="223" t="str">
        <f>MONTH(B561)&amp;"/"&amp;YEAR(B561)</f>
        <v>1/2024</v>
      </c>
      <c r="AU561" s="223">
        <f>WEEKNUM(B561)-WEEKNUM(EOMONTH(B561,-1)+1)+1</f>
        <v>1</v>
      </c>
      <c r="AV561" s="209" t="str">
        <f>MONTH(R561)&amp;"/"&amp;YEAR(R561)</f>
        <v>1/2026</v>
      </c>
      <c r="AW561" s="209">
        <f>WEEKNUM(R561)-WEEKNUM(EOMONTH(R561,-1)+1)+1</f>
        <v>5</v>
      </c>
      <c r="AX561" s="209">
        <f>IF(BB561="S",IF(Q561="1. Aceitou o programa",R561-B561,0),0)</f>
        <v>756</v>
      </c>
      <c r="AY561" s="209">
        <f>IF(BB561="S",IF(AND(S561&lt;&gt;"",R561&lt;&gt;""),S561-R561,0),0)</f>
        <v>0</v>
      </c>
      <c r="AZ561" s="209">
        <f>IF(BB561="S",IF(Q561="1. Aceitou o programa",IF(OR(X561="Não se Aplica",X561=""),IF(OR(W561="Não se Aplica",W561=""),0,W561-V561),AVERAGE(X561-W561,W561-V561)),0),0)</f>
        <v>0</v>
      </c>
      <c r="BA561" s="209">
        <f>IF(BB561="S",IF(AND(Q561="1. Aceitou o programa",AH561="Realizada"),IFERROR(IF(AG561="",0,AG561-R561),0),0),0)</f>
        <v>0</v>
      </c>
      <c r="BB561" s="209" t="str">
        <f>_xlfn.XLOOKUP(U561,'Lista Suspensa'!$AA$20:$AA$23,'Lista Suspensa'!$AB$20:$AB$23,"N/A")</f>
        <v>S</v>
      </c>
    </row>
    <row r="562" spans="1:54" ht="12" customHeight="1">
      <c r="A562" s="151" t="s">
        <v>67</v>
      </c>
      <c r="B562" s="152">
        <v>46030</v>
      </c>
      <c r="C562" s="153" t="s">
        <v>122</v>
      </c>
      <c r="D562" s="153" t="s">
        <v>167</v>
      </c>
      <c r="E562" s="244">
        <v>440919363</v>
      </c>
      <c r="F562" s="144" t="s">
        <v>1270</v>
      </c>
      <c r="G562" s="230"/>
      <c r="H562" s="154">
        <v>34866</v>
      </c>
      <c r="I562" s="153">
        <v>30</v>
      </c>
      <c r="J562" s="148" t="s">
        <v>58</v>
      </c>
      <c r="K562" s="153" t="s">
        <v>59</v>
      </c>
      <c r="L562" s="153"/>
      <c r="M562" s="153"/>
      <c r="N562" s="153">
        <v>600</v>
      </c>
      <c r="O562" s="155" t="s">
        <v>1271</v>
      </c>
      <c r="P562" s="156" t="s">
        <v>60</v>
      </c>
      <c r="Q562" s="157" t="s">
        <v>110</v>
      </c>
      <c r="R562" s="158">
        <v>46049</v>
      </c>
      <c r="S562" s="159"/>
      <c r="T562" s="159" t="s">
        <v>62</v>
      </c>
      <c r="U562" s="159" t="s">
        <v>111</v>
      </c>
      <c r="V562" s="154">
        <v>46049</v>
      </c>
      <c r="W562" s="154" t="s">
        <v>126</v>
      </c>
      <c r="X562" s="154" t="s">
        <v>126</v>
      </c>
      <c r="Y562" s="160" t="s">
        <v>1272</v>
      </c>
      <c r="Z562" s="160" t="s">
        <v>65</v>
      </c>
      <c r="AA562" s="153">
        <v>138</v>
      </c>
      <c r="AB562" s="153">
        <v>1.77</v>
      </c>
      <c r="AC562" s="182">
        <f t="shared" si="18"/>
        <v>44.048645025375848</v>
      </c>
      <c r="AD562" s="153" t="str">
        <f t="shared" si="19"/>
        <v>OBESIDADE III</v>
      </c>
      <c r="AE562" s="233" t="s">
        <v>225</v>
      </c>
      <c r="AF562" s="153" t="s">
        <v>161</v>
      </c>
      <c r="AG562" s="159" t="s">
        <v>1273</v>
      </c>
      <c r="AH562" s="153"/>
      <c r="AI562" s="161"/>
      <c r="AJ562" s="153"/>
      <c r="AK562" s="153"/>
      <c r="AL562" s="207" t="s">
        <v>131</v>
      </c>
      <c r="AM562" s="207"/>
      <c r="AN562" s="207"/>
      <c r="AO562" s="207" t="str">
        <f ca="1">IF(R562="","",IF(R562&gt;TODAY(),"0 meses",DATEDIF(R562,TODAY(),"m") &amp; " meses"))</f>
        <v>4 meses</v>
      </c>
      <c r="AP562" s="147" t="s">
        <v>67</v>
      </c>
      <c r="AQ562" s="147" t="s">
        <v>67</v>
      </c>
      <c r="AR562" s="147"/>
      <c r="AS562" s="209" t="s">
        <v>68</v>
      </c>
      <c r="AT562" s="223" t="str">
        <f>MONTH(B562)&amp;"/"&amp;YEAR(B562)</f>
        <v>1/2026</v>
      </c>
      <c r="AU562" s="223">
        <f>WEEKNUM(B562)-WEEKNUM(EOMONTH(B562,-1)+1)+1</f>
        <v>2</v>
      </c>
      <c r="AV562" s="209" t="str">
        <f>MONTH(R562)&amp;"/"&amp;YEAR(R562)</f>
        <v>1/2026</v>
      </c>
      <c r="AW562" s="209">
        <f>WEEKNUM(R562)-WEEKNUM(EOMONTH(R562,-1)+1)+1</f>
        <v>5</v>
      </c>
      <c r="AX562" s="209">
        <f>IF(BB562="S",IF(Q562="1. Aceitou o programa",R562-B562,0),0)</f>
        <v>19</v>
      </c>
      <c r="AY562" s="209">
        <f>IF(BB562="S",IF(AND(S562&lt;&gt;"",R562&lt;&gt;""),S562-R562,0),0)</f>
        <v>0</v>
      </c>
      <c r="AZ562" s="209">
        <f>IF(BB562="S",IF(Q562="1. Aceitou o programa",IF(OR(X562="Não se Aplica",X562=""),IF(OR(W562="Não se Aplica",W562=""),0,W562-V562),AVERAGE(X562-W562,W562-V562)),0),0)</f>
        <v>0</v>
      </c>
      <c r="BA562" s="209">
        <f>IF(BB562="S",IF(AND(Q562="1. Aceitou o programa",AH562="Realizada"),IFERROR(IF(AG562="",0,AG562-R562),0),0),0)</f>
        <v>0</v>
      </c>
      <c r="BB562" s="209" t="str">
        <f>_xlfn.XLOOKUP(U562,'Lista Suspensa'!$AA$20:$AA$23,'Lista Suspensa'!$AB$20:$AB$23,"N/A")</f>
        <v>S</v>
      </c>
    </row>
    <row r="563" spans="1:54" ht="12" customHeight="1">
      <c r="A563" s="151" t="s">
        <v>67</v>
      </c>
      <c r="B563" s="152">
        <v>46034</v>
      </c>
      <c r="C563" s="153" t="s">
        <v>122</v>
      </c>
      <c r="D563" s="153" t="s">
        <v>171</v>
      </c>
      <c r="E563" s="244">
        <v>86236762</v>
      </c>
      <c r="F563" s="144" t="s">
        <v>1274</v>
      </c>
      <c r="G563" s="230"/>
      <c r="H563" s="154">
        <v>27828</v>
      </c>
      <c r="I563" s="153">
        <v>50</v>
      </c>
      <c r="J563" s="148" t="s">
        <v>70</v>
      </c>
      <c r="K563" s="153" t="s">
        <v>101</v>
      </c>
      <c r="L563" s="153"/>
      <c r="M563" s="153"/>
      <c r="N563" s="153">
        <v>450</v>
      </c>
      <c r="O563" s="155" t="s">
        <v>1275</v>
      </c>
      <c r="P563" s="156" t="s">
        <v>60</v>
      </c>
      <c r="Q563" s="157" t="s">
        <v>110</v>
      </c>
      <c r="R563" s="158">
        <v>46049</v>
      </c>
      <c r="S563" s="159"/>
      <c r="T563" s="159" t="s">
        <v>62</v>
      </c>
      <c r="U563" s="159" t="s">
        <v>111</v>
      </c>
      <c r="V563" s="154">
        <v>46049</v>
      </c>
      <c r="W563" s="154" t="s">
        <v>126</v>
      </c>
      <c r="X563" s="154" t="s">
        <v>126</v>
      </c>
      <c r="Y563" s="160" t="s">
        <v>1276</v>
      </c>
      <c r="Z563" s="160" t="s">
        <v>65</v>
      </c>
      <c r="AA563" s="153">
        <v>131</v>
      </c>
      <c r="AB563" s="153">
        <v>1.68</v>
      </c>
      <c r="AC563" s="182">
        <f t="shared" si="18"/>
        <v>46.414399092970527</v>
      </c>
      <c r="AD563" s="153" t="str">
        <f t="shared" si="19"/>
        <v>OBESIDADE III</v>
      </c>
      <c r="AE563" s="233" t="s">
        <v>139</v>
      </c>
      <c r="AF563" s="153" t="s">
        <v>161</v>
      </c>
      <c r="AG563" s="159" t="s">
        <v>1277</v>
      </c>
      <c r="AH563" s="153"/>
      <c r="AI563" s="161"/>
      <c r="AJ563" s="153"/>
      <c r="AK563" s="153"/>
      <c r="AL563" s="207" t="s">
        <v>131</v>
      </c>
      <c r="AM563" s="207"/>
      <c r="AN563" s="207"/>
      <c r="AO563" s="207" t="str">
        <f ca="1">IF(R563="","",IF(R563&gt;TODAY(),"0 meses",DATEDIF(R563,TODAY(),"m") &amp; " meses"))</f>
        <v>4 meses</v>
      </c>
      <c r="AP563" s="147" t="s">
        <v>67</v>
      </c>
      <c r="AQ563" s="147" t="s">
        <v>67</v>
      </c>
      <c r="AR563" s="147"/>
      <c r="AS563" s="209" t="s">
        <v>68</v>
      </c>
      <c r="AT563" s="223" t="str">
        <f>MONTH(B563)&amp;"/"&amp;YEAR(B563)</f>
        <v>1/2026</v>
      </c>
      <c r="AU563" s="223">
        <f>WEEKNUM(B563)-WEEKNUM(EOMONTH(B563,-1)+1)+1</f>
        <v>3</v>
      </c>
      <c r="AV563" s="209" t="str">
        <f>MONTH(R563)&amp;"/"&amp;YEAR(R563)</f>
        <v>1/2026</v>
      </c>
      <c r="AW563" s="209">
        <f>WEEKNUM(R563)-WEEKNUM(EOMONTH(R563,-1)+1)+1</f>
        <v>5</v>
      </c>
      <c r="AX563" s="209">
        <f>IF(BB563="S",IF(Q563="1. Aceitou o programa",R563-B563,0),0)</f>
        <v>15</v>
      </c>
      <c r="AY563" s="209">
        <f>IF(BB563="S",IF(AND(S563&lt;&gt;"",R563&lt;&gt;""),S563-R563,0),0)</f>
        <v>0</v>
      </c>
      <c r="AZ563" s="209">
        <f>IF(BB563="S",IF(Q563="1. Aceitou o programa",IF(OR(X563="Não se Aplica",X563=""),IF(OR(W563="Não se Aplica",W563=""),0,W563-V563),AVERAGE(X563-W563,W563-V563)),0),0)</f>
        <v>0</v>
      </c>
      <c r="BA563" s="209">
        <f>IF(BB563="S",IF(AND(Q563="1. Aceitou o programa",AH563="Realizada"),IFERROR(IF(AG563="",0,AG563-R563),0),0),0)</f>
        <v>0</v>
      </c>
      <c r="BB563" s="209" t="str">
        <f>_xlfn.XLOOKUP(U563,'Lista Suspensa'!$AA$20:$AA$23,'Lista Suspensa'!$AB$20:$AB$23,"N/A")</f>
        <v>S</v>
      </c>
    </row>
    <row r="564" spans="1:54" ht="12" customHeight="1">
      <c r="A564" s="151" t="s">
        <v>54</v>
      </c>
      <c r="B564" s="152">
        <v>46083</v>
      </c>
      <c r="C564" s="153" t="s">
        <v>55</v>
      </c>
      <c r="D564" s="153" t="s">
        <v>56</v>
      </c>
      <c r="E564" s="244">
        <v>94411821</v>
      </c>
      <c r="F564" s="144" t="s">
        <v>1278</v>
      </c>
      <c r="G564" s="230"/>
      <c r="H564" s="154">
        <v>24122</v>
      </c>
      <c r="I564" s="153">
        <v>60</v>
      </c>
      <c r="J564" s="148" t="s">
        <v>70</v>
      </c>
      <c r="K564" s="153" t="s">
        <v>59</v>
      </c>
      <c r="L564" s="153"/>
      <c r="M564" s="153"/>
      <c r="N564" s="153">
        <v>110</v>
      </c>
      <c r="O564" s="155" t="s">
        <v>1279</v>
      </c>
      <c r="P564" s="156" t="s">
        <v>60</v>
      </c>
      <c r="Q564" s="157" t="s">
        <v>110</v>
      </c>
      <c r="R564" s="158">
        <v>46049</v>
      </c>
      <c r="S564" s="159"/>
      <c r="T564" s="159" t="s">
        <v>62</v>
      </c>
      <c r="U564" s="159" t="s">
        <v>111</v>
      </c>
      <c r="V564" s="154">
        <v>46049</v>
      </c>
      <c r="W564" s="154" t="s">
        <v>126</v>
      </c>
      <c r="X564" s="154" t="s">
        <v>126</v>
      </c>
      <c r="Y564" s="160"/>
      <c r="Z564" s="160" t="s">
        <v>134</v>
      </c>
      <c r="AA564" s="153">
        <v>97</v>
      </c>
      <c r="AB564" s="153">
        <v>1.56</v>
      </c>
      <c r="AC564" s="182">
        <f t="shared" si="18"/>
        <v>39.858645627876392</v>
      </c>
      <c r="AD564" s="153" t="str">
        <f t="shared" si="19"/>
        <v>OBESIDADE II</v>
      </c>
      <c r="AE564" s="233" t="s">
        <v>135</v>
      </c>
      <c r="AF564" s="153" t="s">
        <v>161</v>
      </c>
      <c r="AG564" s="159" t="s">
        <v>1280</v>
      </c>
      <c r="AH564" s="153"/>
      <c r="AI564" s="161"/>
      <c r="AJ564" s="153"/>
      <c r="AK564" s="153"/>
      <c r="AL564" s="207" t="s">
        <v>131</v>
      </c>
      <c r="AM564" s="207"/>
      <c r="AN564" s="207"/>
      <c r="AO564" s="207" t="str">
        <f ca="1">IF(R564="","",IF(R564&gt;TODAY(),"0 meses",DATEDIF(R564,TODAY(),"m") &amp; " meses"))</f>
        <v>4 meses</v>
      </c>
      <c r="AP564" s="147" t="s">
        <v>67</v>
      </c>
      <c r="AQ564" s="147" t="s">
        <v>67</v>
      </c>
      <c r="AR564" s="147"/>
      <c r="AS564" s="209" t="s">
        <v>68</v>
      </c>
      <c r="AT564" s="223" t="str">
        <f>MONTH(B564)&amp;"/"&amp;YEAR(B564)</f>
        <v>3/2026</v>
      </c>
      <c r="AU564" s="223">
        <f>WEEKNUM(B564)-WEEKNUM(EOMONTH(B564,-1)+1)+1</f>
        <v>1</v>
      </c>
      <c r="AV564" s="209" t="str">
        <f>MONTH(R564)&amp;"/"&amp;YEAR(R564)</f>
        <v>1/2026</v>
      </c>
      <c r="AW564" s="209">
        <f>WEEKNUM(R564)-WEEKNUM(EOMONTH(R564,-1)+1)+1</f>
        <v>5</v>
      </c>
      <c r="AX564" s="209">
        <f>IF(BB564="S",IF(Q564="1. Aceitou o programa",R564-B564,0),0)</f>
        <v>-34</v>
      </c>
      <c r="AY564" s="209">
        <f>IF(BB564="S",IF(AND(S564&lt;&gt;"",R564&lt;&gt;""),S564-R564,0),0)</f>
        <v>0</v>
      </c>
      <c r="AZ564" s="209">
        <f>IF(BB564="S",IF(Q564="1. Aceitou o programa",IF(OR(X564="Não se Aplica",X564=""),IF(OR(W564="Não se Aplica",W564=""),0,W564-V564),AVERAGE(X564-W564,W564-V564)),0),0)</f>
        <v>0</v>
      </c>
      <c r="BA564" s="209">
        <f>IF(BB564="S",IF(AND(Q564="1. Aceitou o programa",AH564="Realizada"),IFERROR(IF(AG564="",0,AG564-R564),0),0),0)</f>
        <v>0</v>
      </c>
      <c r="BB564" s="209" t="str">
        <f>_xlfn.XLOOKUP(U564,'Lista Suspensa'!$AA$20:$AA$23,'Lista Suspensa'!$AB$20:$AB$23,"N/A")</f>
        <v>S</v>
      </c>
    </row>
    <row r="565" spans="1:54" ht="12" customHeight="1">
      <c r="A565" s="151" t="s">
        <v>54</v>
      </c>
      <c r="B565" s="152">
        <v>46083</v>
      </c>
      <c r="C565" s="153" t="s">
        <v>55</v>
      </c>
      <c r="D565" s="153" t="s">
        <v>56</v>
      </c>
      <c r="E565" s="244">
        <v>94639800</v>
      </c>
      <c r="F565" s="144" t="s">
        <v>1281</v>
      </c>
      <c r="G565" s="230"/>
      <c r="H565" s="154">
        <v>32277</v>
      </c>
      <c r="I565" s="153">
        <v>38</v>
      </c>
      <c r="J565" s="148" t="s">
        <v>70</v>
      </c>
      <c r="K565" s="153" t="s">
        <v>59</v>
      </c>
      <c r="L565" s="153"/>
      <c r="M565" s="153"/>
      <c r="N565" s="153">
        <v>380</v>
      </c>
      <c r="O565" s="155" t="s">
        <v>1282</v>
      </c>
      <c r="P565" s="156" t="s">
        <v>60</v>
      </c>
      <c r="Q565" s="157" t="s">
        <v>110</v>
      </c>
      <c r="R565" s="158">
        <v>46049</v>
      </c>
      <c r="S565" s="159"/>
      <c r="T565" s="159" t="s">
        <v>62</v>
      </c>
      <c r="U565" s="159" t="s">
        <v>111</v>
      </c>
      <c r="V565" s="154">
        <v>46049</v>
      </c>
      <c r="W565" s="154" t="s">
        <v>126</v>
      </c>
      <c r="X565" s="154" t="s">
        <v>126</v>
      </c>
      <c r="Y565" s="160"/>
      <c r="Z565" s="160" t="s">
        <v>134</v>
      </c>
      <c r="AA565" s="153">
        <v>103</v>
      </c>
      <c r="AB565" s="153">
        <v>1.65</v>
      </c>
      <c r="AC565" s="182">
        <f t="shared" si="18"/>
        <v>37.832874196510566</v>
      </c>
      <c r="AD565" s="153" t="str">
        <f t="shared" si="19"/>
        <v>OBESIDADE II</v>
      </c>
      <c r="AE565" s="233" t="s">
        <v>135</v>
      </c>
      <c r="AF565" s="153" t="s">
        <v>161</v>
      </c>
      <c r="AG565" s="159" t="s">
        <v>1283</v>
      </c>
      <c r="AH565" s="153"/>
      <c r="AI565" s="161"/>
      <c r="AJ565" s="153"/>
      <c r="AK565" s="153"/>
      <c r="AL565" s="207" t="s">
        <v>131</v>
      </c>
      <c r="AM565" s="207"/>
      <c r="AN565" s="207"/>
      <c r="AO565" s="207" t="str">
        <f ca="1">IF(R565="","",IF(R565&gt;TODAY(),"0 meses",DATEDIF(R565,TODAY(),"m") &amp; " meses"))</f>
        <v>4 meses</v>
      </c>
      <c r="AP565" s="147" t="s">
        <v>67</v>
      </c>
      <c r="AQ565" s="147" t="s">
        <v>67</v>
      </c>
      <c r="AR565" s="147"/>
      <c r="AS565" s="209" t="s">
        <v>68</v>
      </c>
      <c r="AT565" s="223" t="str">
        <f>MONTH(B565)&amp;"/"&amp;YEAR(B565)</f>
        <v>3/2026</v>
      </c>
      <c r="AU565" s="223">
        <f>WEEKNUM(B565)-WEEKNUM(EOMONTH(B565,-1)+1)+1</f>
        <v>1</v>
      </c>
      <c r="AV565" s="209" t="str">
        <f>MONTH(R565)&amp;"/"&amp;YEAR(R565)</f>
        <v>1/2026</v>
      </c>
      <c r="AW565" s="209">
        <f>WEEKNUM(R565)-WEEKNUM(EOMONTH(R565,-1)+1)+1</f>
        <v>5</v>
      </c>
      <c r="AX565" s="209">
        <f>IF(BB565="S",IF(Q565="1. Aceitou o programa",R565-B565,0),0)</f>
        <v>-34</v>
      </c>
      <c r="AY565" s="209">
        <f>IF(BB565="S",IF(AND(S565&lt;&gt;"",R565&lt;&gt;""),S565-R565,0),0)</f>
        <v>0</v>
      </c>
      <c r="AZ565" s="209">
        <f>IF(BB565="S",IF(Q565="1. Aceitou o programa",IF(OR(X565="Não se Aplica",X565=""),IF(OR(W565="Não se Aplica",W565=""),0,W565-V565),AVERAGE(X565-W565,W565-V565)),0),0)</f>
        <v>0</v>
      </c>
      <c r="BA565" s="209">
        <f>IF(BB565="S",IF(AND(Q565="1. Aceitou o programa",AH565="Realizada"),IFERROR(IF(AG565="",0,AG565-R565),0),0),0)</f>
        <v>0</v>
      </c>
      <c r="BB565" s="209" t="str">
        <f>_xlfn.XLOOKUP(U565,'Lista Suspensa'!$AA$20:$AA$23,'Lista Suspensa'!$AB$20:$AB$23,"N/A")</f>
        <v>S</v>
      </c>
    </row>
    <row r="566" spans="1:54" ht="12" customHeight="1">
      <c r="A566" s="151" t="s">
        <v>54</v>
      </c>
      <c r="B566" s="152">
        <v>46083</v>
      </c>
      <c r="C566" s="153" t="s">
        <v>55</v>
      </c>
      <c r="D566" s="153" t="s">
        <v>56</v>
      </c>
      <c r="E566" s="244">
        <v>83819514</v>
      </c>
      <c r="F566" s="144" t="s">
        <v>1284</v>
      </c>
      <c r="G566" s="230"/>
      <c r="H566" s="154">
        <v>31176</v>
      </c>
      <c r="I566" s="153">
        <v>41</v>
      </c>
      <c r="J566" s="148" t="s">
        <v>70</v>
      </c>
      <c r="K566" s="153"/>
      <c r="L566" s="153"/>
      <c r="M566" s="153"/>
      <c r="N566" s="153">
        <v>60</v>
      </c>
      <c r="O566" s="155" t="s">
        <v>1285</v>
      </c>
      <c r="P566" s="156" t="s">
        <v>60</v>
      </c>
      <c r="Q566" s="157" t="s">
        <v>110</v>
      </c>
      <c r="R566" s="158">
        <v>46049</v>
      </c>
      <c r="S566" s="159"/>
      <c r="T566" s="159" t="s">
        <v>62</v>
      </c>
      <c r="U566" s="159" t="s">
        <v>111</v>
      </c>
      <c r="V566" s="154">
        <v>46049</v>
      </c>
      <c r="W566" s="154" t="s">
        <v>126</v>
      </c>
      <c r="X566" s="154" t="s">
        <v>126</v>
      </c>
      <c r="Y566" s="160"/>
      <c r="Z566" s="160" t="s">
        <v>166</v>
      </c>
      <c r="AA566" s="153">
        <v>86</v>
      </c>
      <c r="AB566" s="153">
        <v>1.72</v>
      </c>
      <c r="AC566" s="182">
        <f t="shared" si="18"/>
        <v>29.069767441860467</v>
      </c>
      <c r="AD566" s="153" t="str">
        <f t="shared" si="19"/>
        <v>SOBREPESO</v>
      </c>
      <c r="AE566" s="233" t="s">
        <v>135</v>
      </c>
      <c r="AF566" s="153" t="s">
        <v>161</v>
      </c>
      <c r="AG566" s="159" t="s">
        <v>1286</v>
      </c>
      <c r="AH566" s="153"/>
      <c r="AI566" s="161"/>
      <c r="AJ566" s="153"/>
      <c r="AK566" s="153"/>
      <c r="AL566" s="207" t="s">
        <v>131</v>
      </c>
      <c r="AM566" s="207"/>
      <c r="AN566" s="207"/>
      <c r="AO566" s="207" t="str">
        <f ca="1">IF(R566="","",IF(R566&gt;TODAY(),"0 meses",DATEDIF(R566,TODAY(),"m") &amp; " meses"))</f>
        <v>4 meses</v>
      </c>
      <c r="AP566" s="147" t="s">
        <v>67</v>
      </c>
      <c r="AQ566" s="147" t="s">
        <v>67</v>
      </c>
      <c r="AR566" s="147"/>
      <c r="AS566" s="209" t="s">
        <v>68</v>
      </c>
      <c r="AT566" s="223" t="str">
        <f>MONTH(B566)&amp;"/"&amp;YEAR(B566)</f>
        <v>3/2026</v>
      </c>
      <c r="AU566" s="223">
        <f>WEEKNUM(B566)-WEEKNUM(EOMONTH(B566,-1)+1)+1</f>
        <v>1</v>
      </c>
      <c r="AV566" s="209" t="str">
        <f>MONTH(R566)&amp;"/"&amp;YEAR(R566)</f>
        <v>1/2026</v>
      </c>
      <c r="AW566" s="209">
        <f>WEEKNUM(R566)-WEEKNUM(EOMONTH(R566,-1)+1)+1</f>
        <v>5</v>
      </c>
      <c r="AX566" s="209">
        <f>IF(BB566="S",IF(Q566="1. Aceitou o programa",R566-B566,0),0)</f>
        <v>-34</v>
      </c>
      <c r="AY566" s="209">
        <f>IF(BB566="S",IF(AND(S566&lt;&gt;"",R566&lt;&gt;""),S566-R566,0),0)</f>
        <v>0</v>
      </c>
      <c r="AZ566" s="209">
        <f>IF(BB566="S",IF(Q566="1. Aceitou o programa",IF(OR(X566="Não se Aplica",X566=""),IF(OR(W566="Não se Aplica",W566=""),0,W566-V566),AVERAGE(X566-W566,W566-V566)),0),0)</f>
        <v>0</v>
      </c>
      <c r="BA566" s="209">
        <f>IF(BB566="S",IF(AND(Q566="1. Aceitou o programa",AH566="Realizada"),IFERROR(IF(AG566="",0,AG566-R566),0),0),0)</f>
        <v>0</v>
      </c>
      <c r="BB566" s="209" t="str">
        <f>_xlfn.XLOOKUP(U566,'Lista Suspensa'!$AA$20:$AA$23,'Lista Suspensa'!$AB$20:$AB$23,"N/A")</f>
        <v>S</v>
      </c>
    </row>
    <row r="567" spans="1:54" ht="12" customHeight="1">
      <c r="A567" s="151" t="s">
        <v>121</v>
      </c>
      <c r="B567" s="152">
        <v>45292</v>
      </c>
      <c r="C567" s="153" t="s">
        <v>122</v>
      </c>
      <c r="D567" s="153" t="s">
        <v>56</v>
      </c>
      <c r="E567" s="244">
        <v>89359671</v>
      </c>
      <c r="F567" s="144" t="s">
        <v>1287</v>
      </c>
      <c r="G567" s="230"/>
      <c r="H567" s="154">
        <v>27888</v>
      </c>
      <c r="I567" s="153">
        <v>50</v>
      </c>
      <c r="J567" s="148" t="s">
        <v>70</v>
      </c>
      <c r="K567" s="153" t="s">
        <v>988</v>
      </c>
      <c r="L567" s="153"/>
      <c r="M567" s="153"/>
      <c r="N567" s="153"/>
      <c r="O567" s="155" t="s">
        <v>1288</v>
      </c>
      <c r="P567" s="156" t="s">
        <v>60</v>
      </c>
      <c r="Q567" s="157" t="s">
        <v>110</v>
      </c>
      <c r="R567" s="158">
        <v>46049</v>
      </c>
      <c r="S567" s="159"/>
      <c r="T567" s="159" t="s">
        <v>62</v>
      </c>
      <c r="U567" s="159" t="s">
        <v>111</v>
      </c>
      <c r="V567" s="154">
        <v>46049</v>
      </c>
      <c r="W567" s="154" t="s">
        <v>126</v>
      </c>
      <c r="X567" s="154" t="s">
        <v>126</v>
      </c>
      <c r="Y567" s="160"/>
      <c r="Z567" s="160" t="s">
        <v>128</v>
      </c>
      <c r="AA567" s="153">
        <v>89</v>
      </c>
      <c r="AB567" s="153">
        <v>1.57</v>
      </c>
      <c r="AC567" s="182">
        <f t="shared" si="18"/>
        <v>36.106941458071319</v>
      </c>
      <c r="AD567" s="153" t="str">
        <f t="shared" si="19"/>
        <v>OBESIDADE II</v>
      </c>
      <c r="AE567" s="233" t="s">
        <v>135</v>
      </c>
      <c r="AF567" s="153" t="s">
        <v>130</v>
      </c>
      <c r="AG567" s="159"/>
      <c r="AH567" s="153"/>
      <c r="AI567" s="161"/>
      <c r="AJ567" s="153"/>
      <c r="AK567" s="153"/>
      <c r="AL567" s="207" t="s">
        <v>131</v>
      </c>
      <c r="AM567" s="207"/>
      <c r="AN567" s="207"/>
      <c r="AO567" s="207" t="str">
        <f ca="1">IF(R567="","",IF(R567&gt;TODAY(),"0 meses",DATEDIF(R567,TODAY(),"m") &amp; " meses"))</f>
        <v>4 meses</v>
      </c>
      <c r="AP567" s="147" t="s">
        <v>67</v>
      </c>
      <c r="AQ567" s="147" t="s">
        <v>67</v>
      </c>
      <c r="AR567" s="147"/>
      <c r="AS567" s="209" t="s">
        <v>68</v>
      </c>
      <c r="AT567" s="223" t="str">
        <f>MONTH(B567)&amp;"/"&amp;YEAR(B567)</f>
        <v>1/2024</v>
      </c>
      <c r="AU567" s="223">
        <f>WEEKNUM(B567)-WEEKNUM(EOMONTH(B567,-1)+1)+1</f>
        <v>1</v>
      </c>
      <c r="AV567" s="209" t="str">
        <f>MONTH(R567)&amp;"/"&amp;YEAR(R567)</f>
        <v>1/2026</v>
      </c>
      <c r="AW567" s="209">
        <f>WEEKNUM(R567)-WEEKNUM(EOMONTH(R567,-1)+1)+1</f>
        <v>5</v>
      </c>
      <c r="AX567" s="209">
        <f>IF(BB567="S",IF(Q567="1. Aceitou o programa",R567-B567,0),0)</f>
        <v>757</v>
      </c>
      <c r="AY567" s="209">
        <f>IF(BB567="S",IF(AND(S567&lt;&gt;"",R567&lt;&gt;""),S567-R567,0),0)</f>
        <v>0</v>
      </c>
      <c r="AZ567" s="209">
        <f>IF(BB567="S",IF(Q567="1. Aceitou o programa",IF(OR(X567="Não se Aplica",X567=""),IF(OR(W567="Não se Aplica",W567=""),0,W567-V567),AVERAGE(X567-W567,W567-V567)),0),0)</f>
        <v>0</v>
      </c>
      <c r="BA567" s="209">
        <f>IF(BB567="S",IF(AND(Q567="1. Aceitou o programa",AH567="Realizada"),IFERROR(IF(AG567="",0,AG567-R567),0),0),0)</f>
        <v>0</v>
      </c>
      <c r="BB567" s="209" t="str">
        <f>_xlfn.XLOOKUP(U567,'Lista Suspensa'!$AA$20:$AA$23,'Lista Suspensa'!$AB$20:$AB$23,"N/A")</f>
        <v>S</v>
      </c>
    </row>
    <row r="568" spans="1:54" ht="12" customHeight="1">
      <c r="A568" s="151" t="s">
        <v>121</v>
      </c>
      <c r="B568" s="152">
        <v>45292</v>
      </c>
      <c r="C568" s="153" t="s">
        <v>122</v>
      </c>
      <c r="D568" s="153" t="s">
        <v>274</v>
      </c>
      <c r="E568" s="244">
        <v>89184259</v>
      </c>
      <c r="F568" s="144" t="s">
        <v>1289</v>
      </c>
      <c r="G568" s="230"/>
      <c r="H568" s="154">
        <v>27094</v>
      </c>
      <c r="I568" s="153">
        <v>52</v>
      </c>
      <c r="J568" s="148" t="s">
        <v>70</v>
      </c>
      <c r="K568" s="153" t="s">
        <v>101</v>
      </c>
      <c r="L568" s="153"/>
      <c r="M568" s="153"/>
      <c r="N568" s="153"/>
      <c r="O568" s="155" t="s">
        <v>1290</v>
      </c>
      <c r="P568" s="156" t="s">
        <v>60</v>
      </c>
      <c r="Q568" s="157" t="s">
        <v>110</v>
      </c>
      <c r="R568" s="158">
        <v>46049</v>
      </c>
      <c r="S568" s="159"/>
      <c r="T568" s="159" t="s">
        <v>62</v>
      </c>
      <c r="U568" s="159" t="s">
        <v>111</v>
      </c>
      <c r="V568" s="154">
        <v>46049</v>
      </c>
      <c r="W568" s="154" t="s">
        <v>126</v>
      </c>
      <c r="X568" s="154" t="s">
        <v>126</v>
      </c>
      <c r="Y568" s="160"/>
      <c r="Z568" s="160" t="s">
        <v>65</v>
      </c>
      <c r="AA568" s="153">
        <v>104</v>
      </c>
      <c r="AB568" s="153">
        <v>1.67</v>
      </c>
      <c r="AC568" s="182">
        <f t="shared" si="18"/>
        <v>37.290688084908027</v>
      </c>
      <c r="AD568" s="153" t="str">
        <f t="shared" si="19"/>
        <v>OBESIDADE II</v>
      </c>
      <c r="AE568" s="233" t="s">
        <v>1092</v>
      </c>
      <c r="AF568" s="153" t="s">
        <v>130</v>
      </c>
      <c r="AG568" s="159"/>
      <c r="AH568" s="153"/>
      <c r="AI568" s="161"/>
      <c r="AJ568" s="153"/>
      <c r="AK568" s="153"/>
      <c r="AL568" s="207" t="s">
        <v>131</v>
      </c>
      <c r="AM568" s="207"/>
      <c r="AN568" s="207"/>
      <c r="AO568" s="207" t="str">
        <f ca="1">IF(R568="","",IF(R568&gt;TODAY(),"0 meses",DATEDIF(R568,TODAY(),"m") &amp; " meses"))</f>
        <v>4 meses</v>
      </c>
      <c r="AP568" s="147" t="s">
        <v>67</v>
      </c>
      <c r="AQ568" s="147" t="s">
        <v>67</v>
      </c>
      <c r="AR568" s="147"/>
      <c r="AS568" s="209" t="s">
        <v>68</v>
      </c>
      <c r="AT568" s="223" t="str">
        <f>MONTH(B568)&amp;"/"&amp;YEAR(B568)</f>
        <v>1/2024</v>
      </c>
      <c r="AU568" s="223">
        <f>WEEKNUM(B568)-WEEKNUM(EOMONTH(B568,-1)+1)+1</f>
        <v>1</v>
      </c>
      <c r="AV568" s="209" t="str">
        <f>MONTH(R568)&amp;"/"&amp;YEAR(R568)</f>
        <v>1/2026</v>
      </c>
      <c r="AW568" s="209">
        <f>WEEKNUM(R568)-WEEKNUM(EOMONTH(R568,-1)+1)+1</f>
        <v>5</v>
      </c>
      <c r="AX568" s="209">
        <f>IF(BB568="S",IF(Q568="1. Aceitou o programa",R568-B568,0),0)</f>
        <v>757</v>
      </c>
      <c r="AY568" s="209">
        <f>IF(BB568="S",IF(AND(S568&lt;&gt;"",R568&lt;&gt;""),S568-R568,0),0)</f>
        <v>0</v>
      </c>
      <c r="AZ568" s="209">
        <f>IF(BB568="S",IF(Q568="1. Aceitou o programa",IF(OR(X568="Não se Aplica",X568=""),IF(OR(W568="Não se Aplica",W568=""),0,W568-V568),AVERAGE(X568-W568,W568-V568)),0),0)</f>
        <v>0</v>
      </c>
      <c r="BA568" s="209">
        <f>IF(BB568="S",IF(AND(Q568="1. Aceitou o programa",AH568="Realizada"),IFERROR(IF(AG568="",0,AG568-R568),0),0),0)</f>
        <v>0</v>
      </c>
      <c r="BB568" s="209" t="str">
        <f>_xlfn.XLOOKUP(U568,'Lista Suspensa'!$AA$20:$AA$23,'Lista Suspensa'!$AB$20:$AB$23,"N/A")</f>
        <v>S</v>
      </c>
    </row>
    <row r="569" spans="1:54" ht="12" customHeight="1">
      <c r="A569" s="151" t="s">
        <v>121</v>
      </c>
      <c r="B569" s="152">
        <v>45292</v>
      </c>
      <c r="C569" s="153" t="s">
        <v>122</v>
      </c>
      <c r="D569" s="153" t="s">
        <v>56</v>
      </c>
      <c r="E569" s="244">
        <v>881813320</v>
      </c>
      <c r="F569" s="144" t="s">
        <v>1291</v>
      </c>
      <c r="G569" s="230"/>
      <c r="H569" s="154">
        <v>28706</v>
      </c>
      <c r="I569" s="153">
        <v>47</v>
      </c>
      <c r="J569" s="148" t="s">
        <v>70</v>
      </c>
      <c r="K569" s="153" t="s">
        <v>101</v>
      </c>
      <c r="L569" s="153"/>
      <c r="M569" s="153"/>
      <c r="N569" s="153"/>
      <c r="O569" s="155" t="s">
        <v>1292</v>
      </c>
      <c r="P569" s="156" t="s">
        <v>60</v>
      </c>
      <c r="Q569" s="157" t="s">
        <v>110</v>
      </c>
      <c r="R569" s="158">
        <v>46049</v>
      </c>
      <c r="S569" s="159"/>
      <c r="T569" s="159" t="s">
        <v>62</v>
      </c>
      <c r="U569" s="159" t="s">
        <v>111</v>
      </c>
      <c r="V569" s="154">
        <v>46049</v>
      </c>
      <c r="W569" s="154" t="s">
        <v>126</v>
      </c>
      <c r="X569" s="154" t="s">
        <v>126</v>
      </c>
      <c r="Y569" s="160" t="s">
        <v>1293</v>
      </c>
      <c r="Z569" s="160" t="s">
        <v>128</v>
      </c>
      <c r="AA569" s="153">
        <v>123</v>
      </c>
      <c r="AB569" s="153">
        <v>1.62</v>
      </c>
      <c r="AC569" s="182">
        <f t="shared" si="18"/>
        <v>46.867855509830811</v>
      </c>
      <c r="AD569" s="153" t="str">
        <f t="shared" si="19"/>
        <v>OBESIDADE III</v>
      </c>
      <c r="AE569" s="233" t="s">
        <v>135</v>
      </c>
      <c r="AF569" s="153" t="s">
        <v>130</v>
      </c>
      <c r="AG569" s="159"/>
      <c r="AH569" s="153"/>
      <c r="AI569" s="161"/>
      <c r="AJ569" s="153"/>
      <c r="AK569" s="153"/>
      <c r="AL569" s="207" t="s">
        <v>131</v>
      </c>
      <c r="AM569" s="207"/>
      <c r="AN569" s="207"/>
      <c r="AO569" s="207" t="str">
        <f ca="1">IF(R569="","",IF(R569&gt;TODAY(),"0 meses",DATEDIF(R569,TODAY(),"m") &amp; " meses"))</f>
        <v>4 meses</v>
      </c>
      <c r="AP569" s="147" t="s">
        <v>67</v>
      </c>
      <c r="AQ569" s="147" t="s">
        <v>67</v>
      </c>
      <c r="AR569" s="147"/>
      <c r="AS569" s="209" t="s">
        <v>68</v>
      </c>
      <c r="AT569" s="223" t="str">
        <f>MONTH(B569)&amp;"/"&amp;YEAR(B569)</f>
        <v>1/2024</v>
      </c>
      <c r="AU569" s="223">
        <f>WEEKNUM(B569)-WEEKNUM(EOMONTH(B569,-1)+1)+1</f>
        <v>1</v>
      </c>
      <c r="AV569" s="209" t="str">
        <f>MONTH(R569)&amp;"/"&amp;YEAR(R569)</f>
        <v>1/2026</v>
      </c>
      <c r="AW569" s="209">
        <f>WEEKNUM(R569)-WEEKNUM(EOMONTH(R569,-1)+1)+1</f>
        <v>5</v>
      </c>
      <c r="AX569" s="209">
        <f>IF(BB569="S",IF(Q569="1. Aceitou o programa",R569-B569,0),0)</f>
        <v>757</v>
      </c>
      <c r="AY569" s="209">
        <f>IF(BB569="S",IF(AND(S569&lt;&gt;"",R569&lt;&gt;""),S569-R569,0),0)</f>
        <v>0</v>
      </c>
      <c r="AZ569" s="209">
        <f>IF(BB569="S",IF(Q569="1. Aceitou o programa",IF(OR(X569="Não se Aplica",X569=""),IF(OR(W569="Não se Aplica",W569=""),0,W569-V569),AVERAGE(X569-W569,W569-V569)),0),0)</f>
        <v>0</v>
      </c>
      <c r="BA569" s="209">
        <f>IF(BB569="S",IF(AND(Q569="1. Aceitou o programa",AH569="Realizada"),IFERROR(IF(AG569="",0,AG569-R569),0),0),0)</f>
        <v>0</v>
      </c>
      <c r="BB569" s="209" t="str">
        <f>_xlfn.XLOOKUP(U569,'Lista Suspensa'!$AA$20:$AA$23,'Lista Suspensa'!$AB$20:$AB$23,"N/A")</f>
        <v>S</v>
      </c>
    </row>
    <row r="570" spans="1:54" ht="12" customHeight="1">
      <c r="A570" s="151" t="s">
        <v>121</v>
      </c>
      <c r="B570" s="152">
        <v>45292</v>
      </c>
      <c r="C570" s="153" t="s">
        <v>122</v>
      </c>
      <c r="D570" s="153" t="s">
        <v>171</v>
      </c>
      <c r="E570" s="244">
        <v>95613971</v>
      </c>
      <c r="F570" s="144" t="s">
        <v>1294</v>
      </c>
      <c r="G570" s="230"/>
      <c r="H570" s="154">
        <v>29322</v>
      </c>
      <c r="I570" s="153">
        <v>46</v>
      </c>
      <c r="J570" s="148" t="s">
        <v>58</v>
      </c>
      <c r="K570" s="153" t="s">
        <v>101</v>
      </c>
      <c r="L570" s="153"/>
      <c r="M570" s="153"/>
      <c r="N570" s="153"/>
      <c r="O570" s="155">
        <v>21983221242</v>
      </c>
      <c r="P570" s="156" t="s">
        <v>60</v>
      </c>
      <c r="Q570" s="157" t="s">
        <v>110</v>
      </c>
      <c r="R570" s="158">
        <v>46049</v>
      </c>
      <c r="S570" s="159"/>
      <c r="T570" s="159" t="s">
        <v>62</v>
      </c>
      <c r="U570" s="159" t="s">
        <v>111</v>
      </c>
      <c r="V570" s="154">
        <v>46049</v>
      </c>
      <c r="W570" s="154" t="s">
        <v>126</v>
      </c>
      <c r="X570" s="154" t="s">
        <v>126</v>
      </c>
      <c r="Y570" s="160" t="s">
        <v>1295</v>
      </c>
      <c r="Z570" s="160" t="s">
        <v>65</v>
      </c>
      <c r="AA570" s="153">
        <v>141</v>
      </c>
      <c r="AB570" s="153">
        <v>1.75</v>
      </c>
      <c r="AC570" s="182">
        <f t="shared" si="18"/>
        <v>46.04081632653061</v>
      </c>
      <c r="AD570" s="153" t="str">
        <f t="shared" si="19"/>
        <v>OBESIDADE III</v>
      </c>
      <c r="AE570" s="233" t="s">
        <v>139</v>
      </c>
      <c r="AF570" s="153" t="s">
        <v>130</v>
      </c>
      <c r="AG570" s="159"/>
      <c r="AH570" s="153"/>
      <c r="AI570" s="161"/>
      <c r="AJ570" s="153"/>
      <c r="AK570" s="153"/>
      <c r="AL570" s="207" t="s">
        <v>131</v>
      </c>
      <c r="AM570" s="207"/>
      <c r="AN570" s="207"/>
      <c r="AO570" s="207" t="str">
        <f ca="1">IF(R570="","",IF(R570&gt;TODAY(),"0 meses",DATEDIF(R570,TODAY(),"m") &amp; " meses"))</f>
        <v>4 meses</v>
      </c>
      <c r="AP570" s="147" t="s">
        <v>67</v>
      </c>
      <c r="AQ570" s="147" t="s">
        <v>67</v>
      </c>
      <c r="AR570" s="147"/>
      <c r="AS570" s="209" t="s">
        <v>68</v>
      </c>
      <c r="AT570" s="223" t="str">
        <f>MONTH(B570)&amp;"/"&amp;YEAR(B570)</f>
        <v>1/2024</v>
      </c>
      <c r="AU570" s="223">
        <f>WEEKNUM(B570)-WEEKNUM(EOMONTH(B570,-1)+1)+1</f>
        <v>1</v>
      </c>
      <c r="AV570" s="209" t="str">
        <f>MONTH(R570)&amp;"/"&amp;YEAR(R570)</f>
        <v>1/2026</v>
      </c>
      <c r="AW570" s="209">
        <f>WEEKNUM(R570)-WEEKNUM(EOMONTH(R570,-1)+1)+1</f>
        <v>5</v>
      </c>
      <c r="AX570" s="209">
        <f>IF(BB570="S",IF(Q570="1. Aceitou o programa",R570-B570,0),0)</f>
        <v>757</v>
      </c>
      <c r="AY570" s="209">
        <f>IF(BB570="S",IF(AND(S570&lt;&gt;"",R570&lt;&gt;""),S570-R570,0),0)</f>
        <v>0</v>
      </c>
      <c r="AZ570" s="209">
        <f>IF(BB570="S",IF(Q570="1. Aceitou o programa",IF(OR(X570="Não se Aplica",X570=""),IF(OR(W570="Não se Aplica",W570=""),0,W570-V570),AVERAGE(X570-W570,W570-V570)),0),0)</f>
        <v>0</v>
      </c>
      <c r="BA570" s="209">
        <f>IF(BB570="S",IF(AND(Q570="1. Aceitou o programa",AH570="Realizada"),IFERROR(IF(AG570="",0,AG570-R570),0),0),0)</f>
        <v>0</v>
      </c>
      <c r="BB570" s="209" t="str">
        <f>_xlfn.XLOOKUP(U570,'Lista Suspensa'!$AA$20:$AA$23,'Lista Suspensa'!$AB$20:$AB$23,"N/A")</f>
        <v>S</v>
      </c>
    </row>
    <row r="571" spans="1:54" ht="12" customHeight="1">
      <c r="A571" s="151" t="s">
        <v>121</v>
      </c>
      <c r="B571" s="152">
        <v>45292</v>
      </c>
      <c r="C571" s="153" t="s">
        <v>122</v>
      </c>
      <c r="D571" s="153" t="s">
        <v>171</v>
      </c>
      <c r="E571" s="244">
        <v>94997610</v>
      </c>
      <c r="F571" s="144" t="s">
        <v>1296</v>
      </c>
      <c r="G571" s="230"/>
      <c r="H571" s="154">
        <v>29389</v>
      </c>
      <c r="I571" s="153">
        <v>45</v>
      </c>
      <c r="J571" s="148" t="s">
        <v>58</v>
      </c>
      <c r="K571" s="153" t="s">
        <v>101</v>
      </c>
      <c r="L571" s="153"/>
      <c r="M571" s="153"/>
      <c r="N571" s="153"/>
      <c r="O571" s="155">
        <v>21976363477</v>
      </c>
      <c r="P571" s="156" t="s">
        <v>60</v>
      </c>
      <c r="Q571" s="157" t="s">
        <v>110</v>
      </c>
      <c r="R571" s="158">
        <v>46049</v>
      </c>
      <c r="S571" s="159"/>
      <c r="T571" s="159" t="s">
        <v>62</v>
      </c>
      <c r="U571" s="159" t="s">
        <v>111</v>
      </c>
      <c r="V571" s="154">
        <v>46049</v>
      </c>
      <c r="W571" s="154" t="s">
        <v>126</v>
      </c>
      <c r="X571" s="154" t="s">
        <v>126</v>
      </c>
      <c r="Y571" s="160" t="s">
        <v>1297</v>
      </c>
      <c r="Z571" s="160" t="s">
        <v>65</v>
      </c>
      <c r="AA571" s="153">
        <v>120</v>
      </c>
      <c r="AB571" s="153">
        <v>1.74</v>
      </c>
      <c r="AC571" s="182">
        <f t="shared" si="18"/>
        <v>39.635354736424887</v>
      </c>
      <c r="AD571" s="153" t="str">
        <f t="shared" si="19"/>
        <v>OBESIDADE II</v>
      </c>
      <c r="AE571" s="233" t="s">
        <v>947</v>
      </c>
      <c r="AF571" s="153" t="s">
        <v>130</v>
      </c>
      <c r="AG571" s="159"/>
      <c r="AH571" s="153"/>
      <c r="AI571" s="161"/>
      <c r="AJ571" s="153"/>
      <c r="AK571" s="153"/>
      <c r="AL571" s="207" t="s">
        <v>131</v>
      </c>
      <c r="AM571" s="207"/>
      <c r="AN571" s="207"/>
      <c r="AO571" s="207" t="str">
        <f ca="1">IF(R571="","",IF(R571&gt;TODAY(),"0 meses",DATEDIF(R571,TODAY(),"m") &amp; " meses"))</f>
        <v>4 meses</v>
      </c>
      <c r="AP571" s="147" t="s">
        <v>67</v>
      </c>
      <c r="AQ571" s="147" t="s">
        <v>67</v>
      </c>
      <c r="AR571" s="147"/>
      <c r="AS571" s="209" t="s">
        <v>68</v>
      </c>
      <c r="AT571" s="223" t="str">
        <f>MONTH(B571)&amp;"/"&amp;YEAR(B571)</f>
        <v>1/2024</v>
      </c>
      <c r="AU571" s="223">
        <f>WEEKNUM(B571)-WEEKNUM(EOMONTH(B571,-1)+1)+1</f>
        <v>1</v>
      </c>
      <c r="AV571" s="209" t="str">
        <f>MONTH(R571)&amp;"/"&amp;YEAR(R571)</f>
        <v>1/2026</v>
      </c>
      <c r="AW571" s="209">
        <f>WEEKNUM(R571)-WEEKNUM(EOMONTH(R571,-1)+1)+1</f>
        <v>5</v>
      </c>
      <c r="AX571" s="209">
        <f>IF(BB571="S",IF(Q571="1. Aceitou o programa",R571-B571,0),0)</f>
        <v>757</v>
      </c>
      <c r="AY571" s="209">
        <f>IF(BB571="S",IF(AND(S571&lt;&gt;"",R571&lt;&gt;""),S571-R571,0),0)</f>
        <v>0</v>
      </c>
      <c r="AZ571" s="209">
        <f>IF(BB571="S",IF(Q571="1. Aceitou o programa",IF(OR(X571="Não se Aplica",X571=""),IF(OR(W571="Não se Aplica",W571=""),0,W571-V571),AVERAGE(X571-W571,W571-V571)),0),0)</f>
        <v>0</v>
      </c>
      <c r="BA571" s="209">
        <f>IF(BB571="S",IF(AND(Q571="1. Aceitou o programa",AH571="Realizada"),IFERROR(IF(AG571="",0,AG571-R571),0),0),0)</f>
        <v>0</v>
      </c>
      <c r="BB571" s="209" t="str">
        <f>_xlfn.XLOOKUP(U571,'Lista Suspensa'!$AA$20:$AA$23,'Lista Suspensa'!$AB$20:$AB$23,"N/A")</f>
        <v>S</v>
      </c>
    </row>
    <row r="572" spans="1:54" ht="12" customHeight="1">
      <c r="A572" s="151" t="s">
        <v>121</v>
      </c>
      <c r="B572" s="152">
        <v>45292</v>
      </c>
      <c r="C572" s="153" t="s">
        <v>122</v>
      </c>
      <c r="D572" s="153" t="s">
        <v>171</v>
      </c>
      <c r="E572" s="244">
        <v>95307815</v>
      </c>
      <c r="F572" s="144" t="s">
        <v>1298</v>
      </c>
      <c r="G572" s="230"/>
      <c r="H572" s="154">
        <v>30907</v>
      </c>
      <c r="I572" s="153">
        <v>41</v>
      </c>
      <c r="J572" s="148" t="s">
        <v>70</v>
      </c>
      <c r="K572" s="153" t="s">
        <v>101</v>
      </c>
      <c r="L572" s="153"/>
      <c r="M572" s="153"/>
      <c r="N572" s="153"/>
      <c r="O572" s="155">
        <v>21995239588</v>
      </c>
      <c r="P572" s="156" t="s">
        <v>60</v>
      </c>
      <c r="Q572" s="157" t="s">
        <v>110</v>
      </c>
      <c r="R572" s="158">
        <v>46049</v>
      </c>
      <c r="S572" s="159"/>
      <c r="T572" s="159" t="s">
        <v>62</v>
      </c>
      <c r="U572" s="159" t="s">
        <v>111</v>
      </c>
      <c r="V572" s="154">
        <v>46049</v>
      </c>
      <c r="W572" s="154" t="s">
        <v>126</v>
      </c>
      <c r="X572" s="154" t="s">
        <v>126</v>
      </c>
      <c r="Y572" s="160"/>
      <c r="Z572" s="160" t="s">
        <v>65</v>
      </c>
      <c r="AA572" s="153">
        <v>102</v>
      </c>
      <c r="AB572" s="153">
        <v>1.63</v>
      </c>
      <c r="AC572" s="182">
        <f t="shared" si="18"/>
        <v>38.390605592984308</v>
      </c>
      <c r="AD572" s="153" t="str">
        <f t="shared" si="19"/>
        <v>OBESIDADE II</v>
      </c>
      <c r="AE572" s="233" t="s">
        <v>135</v>
      </c>
      <c r="AF572" s="153" t="s">
        <v>130</v>
      </c>
      <c r="AG572" s="159"/>
      <c r="AH572" s="153"/>
      <c r="AI572" s="161"/>
      <c r="AJ572" s="153"/>
      <c r="AK572" s="153"/>
      <c r="AL572" s="207" t="s">
        <v>131</v>
      </c>
      <c r="AM572" s="207"/>
      <c r="AN572" s="207"/>
      <c r="AO572" s="207" t="str">
        <f ca="1">IF(R572="","",IF(R572&gt;TODAY(),"0 meses",DATEDIF(R572,TODAY(),"m") &amp; " meses"))</f>
        <v>4 meses</v>
      </c>
      <c r="AP572" s="147" t="s">
        <v>67</v>
      </c>
      <c r="AQ572" s="147" t="s">
        <v>67</v>
      </c>
      <c r="AR572" s="147"/>
      <c r="AS572" s="209" t="s">
        <v>68</v>
      </c>
      <c r="AT572" s="223" t="str">
        <f>MONTH(B572)&amp;"/"&amp;YEAR(B572)</f>
        <v>1/2024</v>
      </c>
      <c r="AU572" s="223">
        <f>WEEKNUM(B572)-WEEKNUM(EOMONTH(B572,-1)+1)+1</f>
        <v>1</v>
      </c>
      <c r="AV572" s="209" t="str">
        <f>MONTH(R572)&amp;"/"&amp;YEAR(R572)</f>
        <v>1/2026</v>
      </c>
      <c r="AW572" s="209">
        <f>WEEKNUM(R572)-WEEKNUM(EOMONTH(R572,-1)+1)+1</f>
        <v>5</v>
      </c>
      <c r="AX572" s="209">
        <f>IF(BB572="S",IF(Q572="1. Aceitou o programa",R572-B572,0),0)</f>
        <v>757</v>
      </c>
      <c r="AY572" s="209">
        <f>IF(BB572="S",IF(AND(S572&lt;&gt;"",R572&lt;&gt;""),S572-R572,0),0)</f>
        <v>0</v>
      </c>
      <c r="AZ572" s="209">
        <f>IF(BB572="S",IF(Q572="1. Aceitou o programa",IF(OR(X572="Não se Aplica",X572=""),IF(OR(W572="Não se Aplica",W572=""),0,W572-V572),AVERAGE(X572-W572,W572-V572)),0),0)</f>
        <v>0</v>
      </c>
      <c r="BA572" s="209">
        <f>IF(BB572="S",IF(AND(Q572="1. Aceitou o programa",AH572="Realizada"),IFERROR(IF(AG572="",0,AG572-R572),0),0),0)</f>
        <v>0</v>
      </c>
      <c r="BB572" s="209" t="str">
        <f>_xlfn.XLOOKUP(U572,'Lista Suspensa'!$AA$20:$AA$23,'Lista Suspensa'!$AB$20:$AB$23,"N/A")</f>
        <v>S</v>
      </c>
    </row>
    <row r="573" spans="1:54" ht="12" customHeight="1">
      <c r="A573" s="151" t="s">
        <v>121</v>
      </c>
      <c r="B573" s="152">
        <v>45292</v>
      </c>
      <c r="C573" s="153" t="s">
        <v>122</v>
      </c>
      <c r="D573" s="153" t="s">
        <v>175</v>
      </c>
      <c r="E573" s="244">
        <v>94561874</v>
      </c>
      <c r="F573" s="144" t="s">
        <v>1299</v>
      </c>
      <c r="G573" s="230"/>
      <c r="H573" s="154">
        <v>27354</v>
      </c>
      <c r="I573" s="153">
        <v>51</v>
      </c>
      <c r="J573" s="148" t="s">
        <v>70</v>
      </c>
      <c r="K573" s="153" t="s">
        <v>59</v>
      </c>
      <c r="L573" s="153"/>
      <c r="M573" s="153"/>
      <c r="N573" s="153"/>
      <c r="O573" s="155">
        <v>11965263835</v>
      </c>
      <c r="P573" s="156" t="s">
        <v>60</v>
      </c>
      <c r="Q573" s="157" t="s">
        <v>110</v>
      </c>
      <c r="R573" s="158">
        <v>46049</v>
      </c>
      <c r="S573" s="159"/>
      <c r="T573" s="159" t="s">
        <v>62</v>
      </c>
      <c r="U573" s="159" t="s">
        <v>111</v>
      </c>
      <c r="V573" s="154">
        <v>46049</v>
      </c>
      <c r="W573" s="154" t="s">
        <v>126</v>
      </c>
      <c r="X573" s="154" t="s">
        <v>126</v>
      </c>
      <c r="Y573" s="160"/>
      <c r="Z573" s="160" t="s">
        <v>65</v>
      </c>
      <c r="AA573" s="153">
        <v>123</v>
      </c>
      <c r="AB573" s="153">
        <v>1.78</v>
      </c>
      <c r="AC573" s="182">
        <f t="shared" si="18"/>
        <v>38.820855952531247</v>
      </c>
      <c r="AD573" s="153" t="str">
        <f t="shared" si="19"/>
        <v>OBESIDADE II</v>
      </c>
      <c r="AE573" s="233" t="s">
        <v>225</v>
      </c>
      <c r="AF573" s="153" t="s">
        <v>130</v>
      </c>
      <c r="AG573" s="159"/>
      <c r="AH573" s="153"/>
      <c r="AI573" s="161"/>
      <c r="AJ573" s="153"/>
      <c r="AK573" s="153"/>
      <c r="AL573" s="207" t="s">
        <v>131</v>
      </c>
      <c r="AM573" s="207"/>
      <c r="AN573" s="207"/>
      <c r="AO573" s="207" t="str">
        <f ca="1">IF(R573="","",IF(R573&gt;TODAY(),"0 meses",DATEDIF(R573,TODAY(),"m") &amp; " meses"))</f>
        <v>4 meses</v>
      </c>
      <c r="AP573" s="147" t="s">
        <v>67</v>
      </c>
      <c r="AQ573" s="147" t="s">
        <v>67</v>
      </c>
      <c r="AR573" s="147"/>
      <c r="AS573" s="209" t="s">
        <v>68</v>
      </c>
      <c r="AT573" s="223" t="str">
        <f>MONTH(B573)&amp;"/"&amp;YEAR(B573)</f>
        <v>1/2024</v>
      </c>
      <c r="AU573" s="223">
        <f>WEEKNUM(B573)-WEEKNUM(EOMONTH(B573,-1)+1)+1</f>
        <v>1</v>
      </c>
      <c r="AV573" s="209" t="str">
        <f>MONTH(R573)&amp;"/"&amp;YEAR(R573)</f>
        <v>1/2026</v>
      </c>
      <c r="AW573" s="209">
        <f>WEEKNUM(R573)-WEEKNUM(EOMONTH(R573,-1)+1)+1</f>
        <v>5</v>
      </c>
      <c r="AX573" s="209">
        <f>IF(BB573="S",IF(Q573="1. Aceitou o programa",R573-B573,0),0)</f>
        <v>757</v>
      </c>
      <c r="AY573" s="209">
        <f>IF(BB573="S",IF(AND(S573&lt;&gt;"",R573&lt;&gt;""),S573-R573,0),0)</f>
        <v>0</v>
      </c>
      <c r="AZ573" s="209">
        <f>IF(BB573="S",IF(Q573="1. Aceitou o programa",IF(OR(X573="Não se Aplica",X573=""),IF(OR(W573="Não se Aplica",W573=""),0,W573-V573),AVERAGE(X573-W573,W573-V573)),0),0)</f>
        <v>0</v>
      </c>
      <c r="BA573" s="209">
        <f>IF(BB573="S",IF(AND(Q573="1. Aceitou o programa",AH573="Realizada"),IFERROR(IF(AG573="",0,AG573-R573),0),0),0)</f>
        <v>0</v>
      </c>
      <c r="BB573" s="209" t="str">
        <f>_xlfn.XLOOKUP(U573,'Lista Suspensa'!$AA$20:$AA$23,'Lista Suspensa'!$AB$20:$AB$23,"N/A")</f>
        <v>S</v>
      </c>
    </row>
    <row r="574" spans="1:54" ht="12" customHeight="1">
      <c r="A574" s="151" t="s">
        <v>121</v>
      </c>
      <c r="B574" s="152">
        <v>45292</v>
      </c>
      <c r="C574" s="153" t="s">
        <v>122</v>
      </c>
      <c r="D574" s="153" t="s">
        <v>56</v>
      </c>
      <c r="E574" s="244">
        <v>95273554</v>
      </c>
      <c r="F574" s="144" t="s">
        <v>1300</v>
      </c>
      <c r="G574" s="230"/>
      <c r="H574" s="154">
        <v>29532</v>
      </c>
      <c r="I574" s="153">
        <v>45</v>
      </c>
      <c r="J574" s="148" t="s">
        <v>58</v>
      </c>
      <c r="K574" s="153" t="s">
        <v>59</v>
      </c>
      <c r="L574" s="153"/>
      <c r="M574" s="153"/>
      <c r="N574" s="153"/>
      <c r="O574" s="155" t="s">
        <v>1301</v>
      </c>
      <c r="P574" s="156" t="s">
        <v>60</v>
      </c>
      <c r="Q574" s="157" t="s">
        <v>110</v>
      </c>
      <c r="R574" s="158">
        <v>46049</v>
      </c>
      <c r="S574" s="159"/>
      <c r="T574" s="159" t="s">
        <v>62</v>
      </c>
      <c r="U574" s="159" t="s">
        <v>111</v>
      </c>
      <c r="V574" s="154">
        <v>46049</v>
      </c>
      <c r="W574" s="154" t="s">
        <v>126</v>
      </c>
      <c r="X574" s="154" t="s">
        <v>126</v>
      </c>
      <c r="Y574" s="160"/>
      <c r="Z574" s="160" t="s">
        <v>128</v>
      </c>
      <c r="AA574" s="153">
        <v>125.1</v>
      </c>
      <c r="AB574" s="153">
        <v>1.83</v>
      </c>
      <c r="AC574" s="182">
        <f t="shared" si="18"/>
        <v>37.355549583445303</v>
      </c>
      <c r="AD574" s="153" t="str">
        <f t="shared" si="19"/>
        <v>OBESIDADE II</v>
      </c>
      <c r="AE574" s="233" t="s">
        <v>135</v>
      </c>
      <c r="AF574" s="153" t="s">
        <v>130</v>
      </c>
      <c r="AG574" s="159"/>
      <c r="AH574" s="153"/>
      <c r="AI574" s="161"/>
      <c r="AJ574" s="153"/>
      <c r="AK574" s="153"/>
      <c r="AL574" s="207" t="s">
        <v>131</v>
      </c>
      <c r="AM574" s="207"/>
      <c r="AN574" s="207"/>
      <c r="AO574" s="207" t="str">
        <f ca="1">IF(R574="","",IF(R574&gt;TODAY(),"0 meses",DATEDIF(R574,TODAY(),"m") &amp; " meses"))</f>
        <v>4 meses</v>
      </c>
      <c r="AP574" s="147" t="s">
        <v>67</v>
      </c>
      <c r="AQ574" s="147" t="s">
        <v>67</v>
      </c>
      <c r="AR574" s="147"/>
      <c r="AS574" s="209" t="s">
        <v>68</v>
      </c>
      <c r="AT574" s="223" t="str">
        <f>MONTH(B574)&amp;"/"&amp;YEAR(B574)</f>
        <v>1/2024</v>
      </c>
      <c r="AU574" s="223">
        <f>WEEKNUM(B574)-WEEKNUM(EOMONTH(B574,-1)+1)+1</f>
        <v>1</v>
      </c>
      <c r="AV574" s="209" t="str">
        <f>MONTH(R574)&amp;"/"&amp;YEAR(R574)</f>
        <v>1/2026</v>
      </c>
      <c r="AW574" s="209">
        <f>WEEKNUM(R574)-WEEKNUM(EOMONTH(R574,-1)+1)+1</f>
        <v>5</v>
      </c>
      <c r="AX574" s="209">
        <f>IF(BB574="S",IF(Q574="1. Aceitou o programa",R574-B574,0),0)</f>
        <v>757</v>
      </c>
      <c r="AY574" s="209">
        <f>IF(BB574="S",IF(AND(S574&lt;&gt;"",R574&lt;&gt;""),S574-R574,0),0)</f>
        <v>0</v>
      </c>
      <c r="AZ574" s="209">
        <f>IF(BB574="S",IF(Q574="1. Aceitou o programa",IF(OR(X574="Não se Aplica",X574=""),IF(OR(W574="Não se Aplica",W574=""),0,W574-V574),AVERAGE(X574-W574,W574-V574)),0),0)</f>
        <v>0</v>
      </c>
      <c r="BA574" s="209">
        <f>IF(BB574="S",IF(AND(Q574="1. Aceitou o programa",AH574="Realizada"),IFERROR(IF(AG574="",0,AG574-R574),0),0),0)</f>
        <v>0</v>
      </c>
      <c r="BB574" s="209" t="str">
        <f>_xlfn.XLOOKUP(U574,'Lista Suspensa'!$AA$20:$AA$23,'Lista Suspensa'!$AB$20:$AB$23,"N/A")</f>
        <v>S</v>
      </c>
    </row>
    <row r="575" spans="1:54" ht="12" customHeight="1">
      <c r="A575" s="151" t="s">
        <v>121</v>
      </c>
      <c r="B575" s="152">
        <v>45292</v>
      </c>
      <c r="C575" s="153" t="s">
        <v>122</v>
      </c>
      <c r="D575" s="153" t="s">
        <v>175</v>
      </c>
      <c r="E575" s="244">
        <v>95462130</v>
      </c>
      <c r="F575" s="144" t="s">
        <v>1302</v>
      </c>
      <c r="G575" s="230"/>
      <c r="H575" s="154">
        <v>32272</v>
      </c>
      <c r="I575" s="153">
        <v>38</v>
      </c>
      <c r="J575" s="148" t="s">
        <v>70</v>
      </c>
      <c r="K575" s="153" t="s">
        <v>59</v>
      </c>
      <c r="L575" s="153"/>
      <c r="M575" s="153"/>
      <c r="N575" s="153"/>
      <c r="O575" s="155">
        <v>11964478782</v>
      </c>
      <c r="P575" s="156" t="s">
        <v>60</v>
      </c>
      <c r="Q575" s="157" t="s">
        <v>110</v>
      </c>
      <c r="R575" s="158">
        <v>46049</v>
      </c>
      <c r="S575" s="159"/>
      <c r="T575" s="159" t="s">
        <v>62</v>
      </c>
      <c r="U575" s="159" t="s">
        <v>111</v>
      </c>
      <c r="V575" s="154">
        <v>46049</v>
      </c>
      <c r="W575" s="154" t="s">
        <v>126</v>
      </c>
      <c r="X575" s="154" t="s">
        <v>126</v>
      </c>
      <c r="Y575" s="160"/>
      <c r="Z575" s="160" t="s">
        <v>134</v>
      </c>
      <c r="AA575" s="153">
        <v>113</v>
      </c>
      <c r="AB575" s="153">
        <v>1.72</v>
      </c>
      <c r="AC575" s="182">
        <f t="shared" si="18"/>
        <v>38.196322336398055</v>
      </c>
      <c r="AD575" s="153" t="str">
        <f t="shared" si="19"/>
        <v>OBESIDADE II</v>
      </c>
      <c r="AE575" s="233" t="s">
        <v>135</v>
      </c>
      <c r="AF575" s="153" t="s">
        <v>130</v>
      </c>
      <c r="AG575" s="159"/>
      <c r="AH575" s="153"/>
      <c r="AI575" s="161"/>
      <c r="AJ575" s="153"/>
      <c r="AK575" s="153"/>
      <c r="AL575" s="207" t="s">
        <v>131</v>
      </c>
      <c r="AM575" s="207"/>
      <c r="AN575" s="207"/>
      <c r="AO575" s="207" t="str">
        <f ca="1">IF(R575="","",IF(R575&gt;TODAY(),"0 meses",DATEDIF(R575,TODAY(),"m") &amp; " meses"))</f>
        <v>4 meses</v>
      </c>
      <c r="AP575" s="147" t="s">
        <v>67</v>
      </c>
      <c r="AQ575" s="147" t="s">
        <v>67</v>
      </c>
      <c r="AR575" s="147"/>
      <c r="AS575" s="209" t="s">
        <v>68</v>
      </c>
      <c r="AT575" s="223" t="str">
        <f>MONTH(B575)&amp;"/"&amp;YEAR(B575)</f>
        <v>1/2024</v>
      </c>
      <c r="AU575" s="223">
        <f>WEEKNUM(B575)-WEEKNUM(EOMONTH(B575,-1)+1)+1</f>
        <v>1</v>
      </c>
      <c r="AV575" s="209" t="str">
        <f>MONTH(R575)&amp;"/"&amp;YEAR(R575)</f>
        <v>1/2026</v>
      </c>
      <c r="AW575" s="209">
        <f>WEEKNUM(R575)-WEEKNUM(EOMONTH(R575,-1)+1)+1</f>
        <v>5</v>
      </c>
      <c r="AX575" s="209">
        <f>IF(BB575="S",IF(Q575="1. Aceitou o programa",R575-B575,0),0)</f>
        <v>757</v>
      </c>
      <c r="AY575" s="209">
        <f>IF(BB575="S",IF(AND(S575&lt;&gt;"",R575&lt;&gt;""),S575-R575,0),0)</f>
        <v>0</v>
      </c>
      <c r="AZ575" s="209">
        <f>IF(BB575="S",IF(Q575="1. Aceitou o programa",IF(OR(X575="Não se Aplica",X575=""),IF(OR(W575="Não se Aplica",W575=""),0,W575-V575),AVERAGE(X575-W575,W575-V575)),0),0)</f>
        <v>0</v>
      </c>
      <c r="BA575" s="209">
        <f>IF(BB575="S",IF(AND(Q575="1. Aceitou o programa",AH575="Realizada"),IFERROR(IF(AG575="",0,AG575-R575),0),0),0)</f>
        <v>0</v>
      </c>
      <c r="BB575" s="209" t="str">
        <f>_xlfn.XLOOKUP(U575,'Lista Suspensa'!$AA$20:$AA$23,'Lista Suspensa'!$AB$20:$AB$23,"N/A")</f>
        <v>S</v>
      </c>
    </row>
    <row r="576" spans="1:54" ht="12" customHeight="1">
      <c r="A576" s="151" t="s">
        <v>121</v>
      </c>
      <c r="B576" s="152">
        <v>45292</v>
      </c>
      <c r="C576" s="153" t="s">
        <v>122</v>
      </c>
      <c r="D576" s="153" t="s">
        <v>167</v>
      </c>
      <c r="E576" s="244">
        <v>95726543</v>
      </c>
      <c r="F576" s="144" t="s">
        <v>1303</v>
      </c>
      <c r="G576" s="230"/>
      <c r="H576" s="154">
        <v>32431</v>
      </c>
      <c r="I576" s="153">
        <v>37</v>
      </c>
      <c r="J576" s="148" t="s">
        <v>58</v>
      </c>
      <c r="K576" s="153" t="s">
        <v>59</v>
      </c>
      <c r="L576" s="153"/>
      <c r="M576" s="153"/>
      <c r="N576" s="153"/>
      <c r="O576" s="155">
        <v>11952209103</v>
      </c>
      <c r="P576" s="156" t="s">
        <v>60</v>
      </c>
      <c r="Q576" s="157" t="s">
        <v>110</v>
      </c>
      <c r="R576" s="158">
        <v>46049</v>
      </c>
      <c r="S576" s="159"/>
      <c r="T576" s="159" t="s">
        <v>62</v>
      </c>
      <c r="U576" s="159" t="s">
        <v>111</v>
      </c>
      <c r="V576" s="154">
        <v>46049</v>
      </c>
      <c r="W576" s="154" t="s">
        <v>126</v>
      </c>
      <c r="X576" s="154" t="s">
        <v>126</v>
      </c>
      <c r="Y576" s="160" t="s">
        <v>1304</v>
      </c>
      <c r="Z576" s="160" t="s">
        <v>128</v>
      </c>
      <c r="AA576" s="153">
        <v>145</v>
      </c>
      <c r="AB576" s="153">
        <v>1.76</v>
      </c>
      <c r="AC576" s="182">
        <f t="shared" si="18"/>
        <v>46.810433884297524</v>
      </c>
      <c r="AD576" s="153" t="str">
        <f t="shared" si="19"/>
        <v>OBESIDADE III</v>
      </c>
      <c r="AE576" s="233" t="s">
        <v>135</v>
      </c>
      <c r="AF576" s="153" t="s">
        <v>130</v>
      </c>
      <c r="AG576" s="159"/>
      <c r="AH576" s="153"/>
      <c r="AI576" s="161"/>
      <c r="AJ576" s="153"/>
      <c r="AK576" s="153"/>
      <c r="AL576" s="207" t="s">
        <v>131</v>
      </c>
      <c r="AM576" s="207"/>
      <c r="AN576" s="207"/>
      <c r="AO576" s="207" t="str">
        <f ca="1">IF(R576="","",IF(R576&gt;TODAY(),"0 meses",DATEDIF(R576,TODAY(),"m") &amp; " meses"))</f>
        <v>4 meses</v>
      </c>
      <c r="AP576" s="147" t="s">
        <v>67</v>
      </c>
      <c r="AQ576" s="147" t="s">
        <v>67</v>
      </c>
      <c r="AR576" s="147"/>
      <c r="AS576" s="209" t="s">
        <v>68</v>
      </c>
      <c r="AT576" s="223" t="str">
        <f>MONTH(B576)&amp;"/"&amp;YEAR(B576)</f>
        <v>1/2024</v>
      </c>
      <c r="AU576" s="223">
        <f>WEEKNUM(B576)-WEEKNUM(EOMONTH(B576,-1)+1)+1</f>
        <v>1</v>
      </c>
      <c r="AV576" s="209" t="str">
        <f>MONTH(R576)&amp;"/"&amp;YEAR(R576)</f>
        <v>1/2026</v>
      </c>
      <c r="AW576" s="209">
        <f>WEEKNUM(R576)-WEEKNUM(EOMONTH(R576,-1)+1)+1</f>
        <v>5</v>
      </c>
      <c r="AX576" s="209">
        <f>IF(BB576="S",IF(Q576="1. Aceitou o programa",R576-B576,0),0)</f>
        <v>757</v>
      </c>
      <c r="AY576" s="209">
        <f>IF(BB576="S",IF(AND(S576&lt;&gt;"",R576&lt;&gt;""),S576-R576,0),0)</f>
        <v>0</v>
      </c>
      <c r="AZ576" s="209">
        <f>IF(BB576="S",IF(Q576="1. Aceitou o programa",IF(OR(X576="Não se Aplica",X576=""),IF(OR(W576="Não se Aplica",W576=""),0,W576-V576),AVERAGE(X576-W576,W576-V576)),0),0)</f>
        <v>0</v>
      </c>
      <c r="BA576" s="209">
        <f>IF(BB576="S",IF(AND(Q576="1. Aceitou o programa",AH576="Realizada"),IFERROR(IF(AG576="",0,AG576-R576),0),0),0)</f>
        <v>0</v>
      </c>
      <c r="BB576" s="209" t="str">
        <f>_xlfn.XLOOKUP(U576,'Lista Suspensa'!$AA$20:$AA$23,'Lista Suspensa'!$AB$20:$AB$23,"N/A")</f>
        <v>S</v>
      </c>
    </row>
    <row r="577" spans="1:54" ht="12" customHeight="1">
      <c r="A577" s="151" t="s">
        <v>121</v>
      </c>
      <c r="B577" s="152">
        <v>45292</v>
      </c>
      <c r="C577" s="153" t="s">
        <v>122</v>
      </c>
      <c r="D577" s="153" t="s">
        <v>171</v>
      </c>
      <c r="E577" s="244">
        <v>83866763</v>
      </c>
      <c r="F577" s="144" t="s">
        <v>1305</v>
      </c>
      <c r="G577" s="230"/>
      <c r="H577" s="154">
        <v>29339</v>
      </c>
      <c r="I577" s="153">
        <v>46</v>
      </c>
      <c r="J577" s="148" t="s">
        <v>70</v>
      </c>
      <c r="K577" s="153"/>
      <c r="L577" s="153"/>
      <c r="M577" s="153"/>
      <c r="N577" s="153">
        <v>450</v>
      </c>
      <c r="O577" s="155">
        <v>21970404727</v>
      </c>
      <c r="P577" s="156" t="s">
        <v>60</v>
      </c>
      <c r="Q577" s="157" t="s">
        <v>110</v>
      </c>
      <c r="R577" s="158">
        <v>46049</v>
      </c>
      <c r="S577" s="159"/>
      <c r="T577" s="159" t="s">
        <v>62</v>
      </c>
      <c r="U577" s="159" t="s">
        <v>111</v>
      </c>
      <c r="V577" s="154">
        <v>46049</v>
      </c>
      <c r="W577" s="154" t="s">
        <v>126</v>
      </c>
      <c r="X577" s="154" t="s">
        <v>126</v>
      </c>
      <c r="Y577" s="160" t="s">
        <v>1306</v>
      </c>
      <c r="Z577" s="160" t="s">
        <v>65</v>
      </c>
      <c r="AA577" s="153">
        <v>113</v>
      </c>
      <c r="AB577" s="153">
        <v>1.58</v>
      </c>
      <c r="AC577" s="182">
        <f t="shared" si="18"/>
        <v>45.265181861881103</v>
      </c>
      <c r="AD577" s="153" t="str">
        <f t="shared" si="19"/>
        <v>OBESIDADE III</v>
      </c>
      <c r="AE577" s="233" t="s">
        <v>139</v>
      </c>
      <c r="AF577" s="153" t="s">
        <v>130</v>
      </c>
      <c r="AG577" s="159"/>
      <c r="AH577" s="153"/>
      <c r="AI577" s="161"/>
      <c r="AJ577" s="153"/>
      <c r="AK577" s="153"/>
      <c r="AL577" s="207" t="s">
        <v>131</v>
      </c>
      <c r="AM577" s="207"/>
      <c r="AN577" s="207"/>
      <c r="AO577" s="207" t="str">
        <f ca="1">IF(R577="","",IF(R577&gt;TODAY(),"0 meses",DATEDIF(R577,TODAY(),"m") &amp; " meses"))</f>
        <v>4 meses</v>
      </c>
      <c r="AP577" s="147" t="s">
        <v>67</v>
      </c>
      <c r="AQ577" s="147" t="s">
        <v>67</v>
      </c>
      <c r="AR577" s="147"/>
      <c r="AS577" s="209" t="s">
        <v>68</v>
      </c>
      <c r="AT577" s="223" t="str">
        <f>MONTH(B577)&amp;"/"&amp;YEAR(B577)</f>
        <v>1/2024</v>
      </c>
      <c r="AU577" s="223">
        <f>WEEKNUM(B577)-WEEKNUM(EOMONTH(B577,-1)+1)+1</f>
        <v>1</v>
      </c>
      <c r="AV577" s="209" t="str">
        <f>MONTH(R577)&amp;"/"&amp;YEAR(R577)</f>
        <v>1/2026</v>
      </c>
      <c r="AW577" s="209">
        <f>WEEKNUM(R577)-WEEKNUM(EOMONTH(R577,-1)+1)+1</f>
        <v>5</v>
      </c>
      <c r="AX577" s="209">
        <f>IF(BB577="S",IF(Q577="1. Aceitou o programa",R577-B577,0),0)</f>
        <v>757</v>
      </c>
      <c r="AY577" s="209">
        <f>IF(BB577="S",IF(AND(S577&lt;&gt;"",R577&lt;&gt;""),S577-R577,0),0)</f>
        <v>0</v>
      </c>
      <c r="AZ577" s="209">
        <f>IF(BB577="S",IF(Q577="1. Aceitou o programa",IF(OR(X577="Não se Aplica",X577=""),IF(OR(W577="Não se Aplica",W577=""),0,W577-V577),AVERAGE(X577-W577,W577-V577)),0),0)</f>
        <v>0</v>
      </c>
      <c r="BA577" s="209">
        <f>IF(BB577="S",IF(AND(Q577="1. Aceitou o programa",AH577="Realizada"),IFERROR(IF(AG577="",0,AG577-R577),0),0),0)</f>
        <v>0</v>
      </c>
      <c r="BB577" s="209" t="str">
        <f>_xlfn.XLOOKUP(U577,'Lista Suspensa'!$AA$20:$AA$23,'Lista Suspensa'!$AB$20:$AB$23,"N/A")</f>
        <v>S</v>
      </c>
    </row>
    <row r="578" spans="1:54" ht="12" customHeight="1">
      <c r="A578" s="151" t="s">
        <v>121</v>
      </c>
      <c r="B578" s="152">
        <v>45292</v>
      </c>
      <c r="C578" s="153" t="s">
        <v>122</v>
      </c>
      <c r="D578" s="153" t="s">
        <v>56</v>
      </c>
      <c r="E578" s="244">
        <v>82070480</v>
      </c>
      <c r="F578" s="144" t="s">
        <v>1307</v>
      </c>
      <c r="G578" s="230"/>
      <c r="H578" s="154">
        <v>29860</v>
      </c>
      <c r="I578" s="153">
        <v>44</v>
      </c>
      <c r="J578" s="148" t="s">
        <v>70</v>
      </c>
      <c r="K578" s="153"/>
      <c r="L578" s="153"/>
      <c r="M578" s="153"/>
      <c r="N578" s="153"/>
      <c r="O578" s="155" t="s">
        <v>1308</v>
      </c>
      <c r="P578" s="156" t="s">
        <v>60</v>
      </c>
      <c r="Q578" s="157" t="s">
        <v>110</v>
      </c>
      <c r="R578" s="158">
        <v>46049</v>
      </c>
      <c r="S578" s="159"/>
      <c r="T578" s="159" t="s">
        <v>62</v>
      </c>
      <c r="U578" s="159" t="s">
        <v>111</v>
      </c>
      <c r="V578" s="154">
        <v>46049</v>
      </c>
      <c r="W578" s="154" t="s">
        <v>126</v>
      </c>
      <c r="X578" s="154" t="s">
        <v>126</v>
      </c>
      <c r="Y578" s="160"/>
      <c r="Z578" s="160" t="s">
        <v>128</v>
      </c>
      <c r="AA578" s="153">
        <v>85</v>
      </c>
      <c r="AB578" s="153">
        <v>1.65</v>
      </c>
      <c r="AC578" s="182">
        <f t="shared" ref="AC578:AC641" si="20">SUM(AA578/(AB578^2))</f>
        <v>31.221303948576679</v>
      </c>
      <c r="AD578" s="153" t="str">
        <f t="shared" ref="AD578:AD641" si="21">IF(AC578&lt;18.5,"ABAIXO DO PESO",
(IF(AC578&lt;=24.9,"PESO NORMAL",
(IF(AC578&lt;=29.9,"SOBREPESO",
(IF(AC578&lt;=34.9,"OBESIDADE I",
(IF(AC578&lt;=39.9,"OBESIDADE II",
(IF(AC578&lt;=999,"OBESIDADE III","VAZIO")))))))))))</f>
        <v>OBESIDADE I</v>
      </c>
      <c r="AE578" s="233" t="s">
        <v>135</v>
      </c>
      <c r="AF578" s="153" t="s">
        <v>130</v>
      </c>
      <c r="AG578" s="159"/>
      <c r="AH578" s="153"/>
      <c r="AI578" s="161"/>
      <c r="AJ578" s="153"/>
      <c r="AK578" s="153"/>
      <c r="AL578" s="207" t="s">
        <v>131</v>
      </c>
      <c r="AM578" s="207"/>
      <c r="AN578" s="207"/>
      <c r="AO578" s="207" t="str">
        <f ca="1">IF(R578="","",IF(R578&gt;TODAY(),"0 meses",DATEDIF(R578,TODAY(),"m") &amp; " meses"))</f>
        <v>4 meses</v>
      </c>
      <c r="AP578" s="147" t="s">
        <v>67</v>
      </c>
      <c r="AQ578" s="147" t="s">
        <v>67</v>
      </c>
      <c r="AR578" s="147"/>
      <c r="AS578" s="209" t="s">
        <v>68</v>
      </c>
      <c r="AT578" s="223" t="str">
        <f>MONTH(B578)&amp;"/"&amp;YEAR(B578)</f>
        <v>1/2024</v>
      </c>
      <c r="AU578" s="223">
        <f>WEEKNUM(B578)-WEEKNUM(EOMONTH(B578,-1)+1)+1</f>
        <v>1</v>
      </c>
      <c r="AV578" s="209" t="str">
        <f>MONTH(R578)&amp;"/"&amp;YEAR(R578)</f>
        <v>1/2026</v>
      </c>
      <c r="AW578" s="209">
        <f>WEEKNUM(R578)-WEEKNUM(EOMONTH(R578,-1)+1)+1</f>
        <v>5</v>
      </c>
      <c r="AX578" s="209">
        <f>IF(BB578="S",IF(Q578="1. Aceitou o programa",R578-B578,0),0)</f>
        <v>757</v>
      </c>
      <c r="AY578" s="209">
        <f>IF(BB578="S",IF(AND(S578&lt;&gt;"",R578&lt;&gt;""),S578-R578,0),0)</f>
        <v>0</v>
      </c>
      <c r="AZ578" s="209">
        <f>IF(BB578="S",IF(Q578="1. Aceitou o programa",IF(OR(X578="Não se Aplica",X578=""),IF(OR(W578="Não se Aplica",W578=""),0,W578-V578),AVERAGE(X578-W578,W578-V578)),0),0)</f>
        <v>0</v>
      </c>
      <c r="BA578" s="209">
        <f>IF(BB578="S",IF(AND(Q578="1. Aceitou o programa",AH578="Realizada"),IFERROR(IF(AG578="",0,AG578-R578),0),0),0)</f>
        <v>0</v>
      </c>
      <c r="BB578" s="209" t="str">
        <f>_xlfn.XLOOKUP(U578,'Lista Suspensa'!$AA$20:$AA$23,'Lista Suspensa'!$AB$20:$AB$23,"N/A")</f>
        <v>S</v>
      </c>
    </row>
    <row r="579" spans="1:54" ht="12" customHeight="1">
      <c r="A579" s="151" t="s">
        <v>121</v>
      </c>
      <c r="B579" s="152">
        <v>45292</v>
      </c>
      <c r="C579" s="153" t="s">
        <v>122</v>
      </c>
      <c r="D579" s="153" t="s">
        <v>171</v>
      </c>
      <c r="E579" s="244">
        <v>87333028</v>
      </c>
      <c r="F579" s="144" t="s">
        <v>1309</v>
      </c>
      <c r="G579" s="230"/>
      <c r="H579" s="154">
        <v>31390</v>
      </c>
      <c r="I579" s="153">
        <v>40</v>
      </c>
      <c r="J579" s="148" t="s">
        <v>58</v>
      </c>
      <c r="K579" s="153"/>
      <c r="L579" s="153"/>
      <c r="M579" s="153"/>
      <c r="N579" s="153"/>
      <c r="O579" s="155">
        <v>21960993692</v>
      </c>
      <c r="P579" s="156" t="s">
        <v>60</v>
      </c>
      <c r="Q579" s="157" t="s">
        <v>110</v>
      </c>
      <c r="R579" s="158">
        <v>46049</v>
      </c>
      <c r="S579" s="159"/>
      <c r="T579" s="159" t="s">
        <v>62</v>
      </c>
      <c r="U579" s="159" t="s">
        <v>111</v>
      </c>
      <c r="V579" s="154">
        <v>46049</v>
      </c>
      <c r="W579" s="154" t="s">
        <v>126</v>
      </c>
      <c r="X579" s="154" t="s">
        <v>126</v>
      </c>
      <c r="Y579" s="160" t="s">
        <v>1310</v>
      </c>
      <c r="Z579" s="160" t="s">
        <v>65</v>
      </c>
      <c r="AA579" s="153">
        <v>118</v>
      </c>
      <c r="AB579" s="153">
        <v>1.7</v>
      </c>
      <c r="AC579" s="182">
        <f t="shared" si="20"/>
        <v>40.830449826989621</v>
      </c>
      <c r="AD579" s="153" t="str">
        <f t="shared" si="21"/>
        <v>OBESIDADE III</v>
      </c>
      <c r="AE579" s="233" t="s">
        <v>947</v>
      </c>
      <c r="AF579" s="153" t="s">
        <v>130</v>
      </c>
      <c r="AG579" s="159"/>
      <c r="AH579" s="153"/>
      <c r="AI579" s="161"/>
      <c r="AJ579" s="153"/>
      <c r="AK579" s="153"/>
      <c r="AL579" s="207" t="s">
        <v>131</v>
      </c>
      <c r="AM579" s="207"/>
      <c r="AN579" s="207"/>
      <c r="AO579" s="207" t="str">
        <f ca="1">IF(R579="","",IF(R579&gt;TODAY(),"0 meses",DATEDIF(R579,TODAY(),"m") &amp; " meses"))</f>
        <v>4 meses</v>
      </c>
      <c r="AP579" s="147" t="s">
        <v>67</v>
      </c>
      <c r="AQ579" s="147" t="s">
        <v>67</v>
      </c>
      <c r="AR579" s="147"/>
      <c r="AS579" s="209" t="s">
        <v>68</v>
      </c>
      <c r="AT579" s="223" t="str">
        <f>MONTH(B579)&amp;"/"&amp;YEAR(B579)</f>
        <v>1/2024</v>
      </c>
      <c r="AU579" s="223">
        <f>WEEKNUM(B579)-WEEKNUM(EOMONTH(B579,-1)+1)+1</f>
        <v>1</v>
      </c>
      <c r="AV579" s="209" t="str">
        <f>MONTH(R579)&amp;"/"&amp;YEAR(R579)</f>
        <v>1/2026</v>
      </c>
      <c r="AW579" s="209">
        <f>WEEKNUM(R579)-WEEKNUM(EOMONTH(R579,-1)+1)+1</f>
        <v>5</v>
      </c>
      <c r="AX579" s="209">
        <f>IF(BB579="S",IF(Q579="1. Aceitou o programa",R579-B579,0),0)</f>
        <v>757</v>
      </c>
      <c r="AY579" s="209">
        <f>IF(BB579="S",IF(AND(S579&lt;&gt;"",R579&lt;&gt;""),S579-R579,0),0)</f>
        <v>0</v>
      </c>
      <c r="AZ579" s="209">
        <f>IF(BB579="S",IF(Q579="1. Aceitou o programa",IF(OR(X579="Não se Aplica",X579=""),IF(OR(W579="Não se Aplica",W579=""),0,W579-V579),AVERAGE(X579-W579,W579-V579)),0),0)</f>
        <v>0</v>
      </c>
      <c r="BA579" s="209">
        <f>IF(BB579="S",IF(AND(Q579="1. Aceitou o programa",AH579="Realizada"),IFERROR(IF(AG579="",0,AG579-R579),0),0),0)</f>
        <v>0</v>
      </c>
      <c r="BB579" s="209" t="str">
        <f>_xlfn.XLOOKUP(U579,'Lista Suspensa'!$AA$20:$AA$23,'Lista Suspensa'!$AB$20:$AB$23,"N/A")</f>
        <v>S</v>
      </c>
    </row>
    <row r="580" spans="1:54" ht="12" customHeight="1">
      <c r="A580" s="151" t="s">
        <v>121</v>
      </c>
      <c r="B580" s="152">
        <v>45292</v>
      </c>
      <c r="C580" s="153" t="s">
        <v>122</v>
      </c>
      <c r="D580" s="153" t="s">
        <v>56</v>
      </c>
      <c r="E580" s="244">
        <v>78382291</v>
      </c>
      <c r="F580" s="144" t="s">
        <v>1311</v>
      </c>
      <c r="G580" s="230"/>
      <c r="H580" s="154">
        <v>31685</v>
      </c>
      <c r="I580" s="153">
        <v>39</v>
      </c>
      <c r="J580" s="148" t="s">
        <v>70</v>
      </c>
      <c r="K580" s="153"/>
      <c r="L580" s="153"/>
      <c r="M580" s="153"/>
      <c r="N580" s="153"/>
      <c r="O580" s="155" t="s">
        <v>1312</v>
      </c>
      <c r="P580" s="156" t="s">
        <v>60</v>
      </c>
      <c r="Q580" s="157" t="s">
        <v>110</v>
      </c>
      <c r="R580" s="158">
        <v>46049</v>
      </c>
      <c r="S580" s="159"/>
      <c r="T580" s="159" t="s">
        <v>62</v>
      </c>
      <c r="U580" s="159" t="s">
        <v>111</v>
      </c>
      <c r="V580" s="154">
        <v>46049</v>
      </c>
      <c r="W580" s="154" t="s">
        <v>126</v>
      </c>
      <c r="X580" s="154" t="s">
        <v>126</v>
      </c>
      <c r="Y580" s="160"/>
      <c r="Z580" s="160" t="s">
        <v>128</v>
      </c>
      <c r="AA580" s="153">
        <v>85.5</v>
      </c>
      <c r="AB580" s="153">
        <v>1.65</v>
      </c>
      <c r="AC580" s="182">
        <f t="shared" si="20"/>
        <v>31.404958677685954</v>
      </c>
      <c r="AD580" s="153" t="str">
        <f t="shared" si="21"/>
        <v>OBESIDADE I</v>
      </c>
      <c r="AE580" s="233" t="s">
        <v>135</v>
      </c>
      <c r="AF580" s="153" t="s">
        <v>130</v>
      </c>
      <c r="AG580" s="159"/>
      <c r="AH580" s="153"/>
      <c r="AI580" s="161"/>
      <c r="AJ580" s="153"/>
      <c r="AK580" s="153"/>
      <c r="AL580" s="207" t="s">
        <v>131</v>
      </c>
      <c r="AM580" s="207"/>
      <c r="AN580" s="207"/>
      <c r="AO580" s="207" t="str">
        <f ca="1">IF(R580="","",IF(R580&gt;TODAY(),"0 meses",DATEDIF(R580,TODAY(),"m") &amp; " meses"))</f>
        <v>4 meses</v>
      </c>
      <c r="AP580" s="147" t="s">
        <v>67</v>
      </c>
      <c r="AQ580" s="147" t="s">
        <v>67</v>
      </c>
      <c r="AR580" s="147"/>
      <c r="AS580" s="209" t="s">
        <v>68</v>
      </c>
      <c r="AT580" s="223" t="str">
        <f>MONTH(B580)&amp;"/"&amp;YEAR(B580)</f>
        <v>1/2024</v>
      </c>
      <c r="AU580" s="223">
        <f>WEEKNUM(B580)-WEEKNUM(EOMONTH(B580,-1)+1)+1</f>
        <v>1</v>
      </c>
      <c r="AV580" s="209" t="str">
        <f>MONTH(R580)&amp;"/"&amp;YEAR(R580)</f>
        <v>1/2026</v>
      </c>
      <c r="AW580" s="209">
        <f>WEEKNUM(R580)-WEEKNUM(EOMONTH(R580,-1)+1)+1</f>
        <v>5</v>
      </c>
      <c r="AX580" s="209">
        <f>IF(BB580="S",IF(Q580="1. Aceitou o programa",R580-B580,0),0)</f>
        <v>757</v>
      </c>
      <c r="AY580" s="209">
        <f>IF(BB580="S",IF(AND(S580&lt;&gt;"",R580&lt;&gt;""),S580-R580,0),0)</f>
        <v>0</v>
      </c>
      <c r="AZ580" s="209">
        <f>IF(BB580="S",IF(Q580="1. Aceitou o programa",IF(OR(X580="Não se Aplica",X580=""),IF(OR(W580="Não se Aplica",W580=""),0,W580-V580),AVERAGE(X580-W580,W580-V580)),0),0)</f>
        <v>0</v>
      </c>
      <c r="BA580" s="209">
        <f>IF(BB580="S",IF(AND(Q580="1. Aceitou o programa",AH580="Realizada"),IFERROR(IF(AG580="",0,AG580-R580),0),0),0)</f>
        <v>0</v>
      </c>
      <c r="BB580" s="209" t="str">
        <f>_xlfn.XLOOKUP(U580,'Lista Suspensa'!$AA$20:$AA$23,'Lista Suspensa'!$AB$20:$AB$23,"N/A")</f>
        <v>S</v>
      </c>
    </row>
    <row r="581" spans="1:54" ht="12" customHeight="1">
      <c r="A581" s="151" t="s">
        <v>121</v>
      </c>
      <c r="B581" s="152">
        <v>45292</v>
      </c>
      <c r="C581" s="153" t="s">
        <v>122</v>
      </c>
      <c r="D581" s="153" t="s">
        <v>171</v>
      </c>
      <c r="E581" s="244">
        <v>86813643</v>
      </c>
      <c r="F581" s="144" t="s">
        <v>1313</v>
      </c>
      <c r="G581" s="230"/>
      <c r="H581" s="154">
        <v>33373</v>
      </c>
      <c r="I581" s="153">
        <v>35</v>
      </c>
      <c r="J581" s="148" t="s">
        <v>70</v>
      </c>
      <c r="K581" s="153"/>
      <c r="L581" s="153"/>
      <c r="M581" s="153"/>
      <c r="N581" s="153"/>
      <c r="O581" s="155">
        <v>21996482369</v>
      </c>
      <c r="P581" s="156" t="s">
        <v>60</v>
      </c>
      <c r="Q581" s="157" t="s">
        <v>110</v>
      </c>
      <c r="R581" s="158">
        <v>46049</v>
      </c>
      <c r="S581" s="159"/>
      <c r="T581" s="159" t="s">
        <v>62</v>
      </c>
      <c r="U581" s="159" t="s">
        <v>111</v>
      </c>
      <c r="V581" s="154">
        <v>46049</v>
      </c>
      <c r="W581" s="154" t="s">
        <v>126</v>
      </c>
      <c r="X581" s="154" t="s">
        <v>126</v>
      </c>
      <c r="Y581" s="160" t="s">
        <v>1314</v>
      </c>
      <c r="Z581" s="160" t="s">
        <v>65</v>
      </c>
      <c r="AA581" s="153">
        <v>139</v>
      </c>
      <c r="AB581" s="153">
        <v>1.57</v>
      </c>
      <c r="AC581" s="182">
        <f t="shared" si="20"/>
        <v>56.391740030021502</v>
      </c>
      <c r="AD581" s="153" t="str">
        <f t="shared" si="21"/>
        <v>OBESIDADE III</v>
      </c>
      <c r="AE581" s="233" t="s">
        <v>1092</v>
      </c>
      <c r="AF581" s="153" t="s">
        <v>130</v>
      </c>
      <c r="AG581" s="159"/>
      <c r="AH581" s="153"/>
      <c r="AI581" s="161"/>
      <c r="AJ581" s="153"/>
      <c r="AK581" s="153"/>
      <c r="AL581" s="207" t="s">
        <v>143</v>
      </c>
      <c r="AM581" s="207"/>
      <c r="AN581" s="207"/>
      <c r="AO581" s="207" t="str">
        <f ca="1">IF(R581="","",IF(R581&gt;TODAY(),"0 meses",DATEDIF(R581,TODAY(),"m") &amp; " meses"))</f>
        <v>4 meses</v>
      </c>
      <c r="AP581" s="147" t="s">
        <v>67</v>
      </c>
      <c r="AQ581" s="147" t="s">
        <v>67</v>
      </c>
      <c r="AR581" s="147"/>
      <c r="AS581" s="209" t="s">
        <v>68</v>
      </c>
      <c r="AT581" s="223" t="str">
        <f>MONTH(B581)&amp;"/"&amp;YEAR(B581)</f>
        <v>1/2024</v>
      </c>
      <c r="AU581" s="223">
        <f>WEEKNUM(B581)-WEEKNUM(EOMONTH(B581,-1)+1)+1</f>
        <v>1</v>
      </c>
      <c r="AV581" s="209" t="str">
        <f>MONTH(R581)&amp;"/"&amp;YEAR(R581)</f>
        <v>1/2026</v>
      </c>
      <c r="AW581" s="209">
        <f>WEEKNUM(R581)-WEEKNUM(EOMONTH(R581,-1)+1)+1</f>
        <v>5</v>
      </c>
      <c r="AX581" s="209">
        <f>IF(BB581="S",IF(Q581="1. Aceitou o programa",R581-B581,0),0)</f>
        <v>757</v>
      </c>
      <c r="AY581" s="209">
        <f>IF(BB581="S",IF(AND(S581&lt;&gt;"",R581&lt;&gt;""),S581-R581,0),0)</f>
        <v>0</v>
      </c>
      <c r="AZ581" s="209">
        <f>IF(BB581="S",IF(Q581="1. Aceitou o programa",IF(OR(X581="Não se Aplica",X581=""),IF(OR(W581="Não se Aplica",W581=""),0,W581-V581),AVERAGE(X581-W581,W581-V581)),0),0)</f>
        <v>0</v>
      </c>
      <c r="BA581" s="209">
        <f>IF(BB581="S",IF(AND(Q581="1. Aceitou o programa",AH581="Realizada"),IFERROR(IF(AG581="",0,AG581-R581),0),0),0)</f>
        <v>0</v>
      </c>
      <c r="BB581" s="209" t="str">
        <f>_xlfn.XLOOKUP(U581,'Lista Suspensa'!$AA$20:$AA$23,'Lista Suspensa'!$AB$20:$AB$23,"N/A")</f>
        <v>S</v>
      </c>
    </row>
    <row r="582" spans="1:54" ht="12" customHeight="1">
      <c r="A582" s="151" t="s">
        <v>54</v>
      </c>
      <c r="B582" s="152">
        <v>46083</v>
      </c>
      <c r="C582" s="153" t="s">
        <v>55</v>
      </c>
      <c r="D582" s="153" t="s">
        <v>56</v>
      </c>
      <c r="E582" s="244">
        <v>95209208</v>
      </c>
      <c r="F582" s="144" t="s">
        <v>1315</v>
      </c>
      <c r="G582" s="230"/>
      <c r="H582" s="154">
        <v>30907</v>
      </c>
      <c r="I582" s="153">
        <v>41</v>
      </c>
      <c r="J582" s="148" t="s">
        <v>70</v>
      </c>
      <c r="K582" s="153" t="s">
        <v>101</v>
      </c>
      <c r="L582" s="153"/>
      <c r="M582" s="153"/>
      <c r="N582" s="153">
        <v>600</v>
      </c>
      <c r="O582" s="155" t="s">
        <v>1316</v>
      </c>
      <c r="P582" s="156" t="s">
        <v>60</v>
      </c>
      <c r="Q582" s="157" t="s">
        <v>110</v>
      </c>
      <c r="R582" s="158">
        <v>46050</v>
      </c>
      <c r="S582" s="159"/>
      <c r="T582" s="159" t="s">
        <v>62</v>
      </c>
      <c r="U582" s="159" t="s">
        <v>111</v>
      </c>
      <c r="V582" s="154">
        <v>46050</v>
      </c>
      <c r="W582" s="154" t="s">
        <v>126</v>
      </c>
      <c r="X582" s="154" t="s">
        <v>126</v>
      </c>
      <c r="Y582" s="160"/>
      <c r="Z582" s="160" t="s">
        <v>166</v>
      </c>
      <c r="AA582" s="153">
        <v>76</v>
      </c>
      <c r="AB582" s="153">
        <v>1.65</v>
      </c>
      <c r="AC582" s="182">
        <f t="shared" si="20"/>
        <v>27.915518824609737</v>
      </c>
      <c r="AD582" s="153" t="str">
        <f t="shared" si="21"/>
        <v>SOBREPESO</v>
      </c>
      <c r="AE582" s="233" t="s">
        <v>135</v>
      </c>
      <c r="AF582" s="153" t="s">
        <v>161</v>
      </c>
      <c r="AG582" s="159" t="s">
        <v>1317</v>
      </c>
      <c r="AH582" s="153"/>
      <c r="AI582" s="161"/>
      <c r="AJ582" s="153"/>
      <c r="AK582" s="153"/>
      <c r="AL582" s="207" t="s">
        <v>131</v>
      </c>
      <c r="AM582" s="207"/>
      <c r="AN582" s="207"/>
      <c r="AO582" s="207" t="str">
        <f ca="1">IF(R582="","",IF(R582&gt;TODAY(),"0 meses",DATEDIF(R582,TODAY(),"m") &amp; " meses"))</f>
        <v>4 meses</v>
      </c>
      <c r="AP582" s="147" t="s">
        <v>67</v>
      </c>
      <c r="AQ582" s="147" t="s">
        <v>67</v>
      </c>
      <c r="AR582" s="147"/>
      <c r="AS582" s="209" t="s">
        <v>68</v>
      </c>
      <c r="AT582" s="223" t="str">
        <f>MONTH(B582)&amp;"/"&amp;YEAR(B582)</f>
        <v>3/2026</v>
      </c>
      <c r="AU582" s="223">
        <f>WEEKNUM(B582)-WEEKNUM(EOMONTH(B582,-1)+1)+1</f>
        <v>1</v>
      </c>
      <c r="AV582" s="209" t="str">
        <f>MONTH(R582)&amp;"/"&amp;YEAR(R582)</f>
        <v>1/2026</v>
      </c>
      <c r="AW582" s="209">
        <f>WEEKNUM(R582)-WEEKNUM(EOMONTH(R582,-1)+1)+1</f>
        <v>5</v>
      </c>
      <c r="AX582" s="209">
        <f>IF(BB582="S",IF(Q582="1. Aceitou o programa",R582-B582,0),0)</f>
        <v>-33</v>
      </c>
      <c r="AY582" s="209">
        <f>IF(BB582="S",IF(AND(S582&lt;&gt;"",R582&lt;&gt;""),S582-R582,0),0)</f>
        <v>0</v>
      </c>
      <c r="AZ582" s="209">
        <f>IF(BB582="S",IF(Q582="1. Aceitou o programa",IF(OR(X582="Não se Aplica",X582=""),IF(OR(W582="Não se Aplica",W582=""),0,W582-V582),AVERAGE(X582-W582,W582-V582)),0),0)</f>
        <v>0</v>
      </c>
      <c r="BA582" s="209">
        <f>IF(BB582="S",IF(AND(Q582="1. Aceitou o programa",AH582="Realizada"),IFERROR(IF(AG582="",0,AG582-R582),0),0),0)</f>
        <v>0</v>
      </c>
      <c r="BB582" s="209" t="str">
        <f>_xlfn.XLOOKUP(U582,'Lista Suspensa'!$AA$20:$AA$23,'Lista Suspensa'!$AB$20:$AB$23,"N/A")</f>
        <v>S</v>
      </c>
    </row>
    <row r="583" spans="1:54" ht="12" customHeight="1">
      <c r="A583" s="151" t="s">
        <v>54</v>
      </c>
      <c r="B583" s="152">
        <v>46083</v>
      </c>
      <c r="C583" s="153" t="s">
        <v>55</v>
      </c>
      <c r="D583" s="153" t="s">
        <v>56</v>
      </c>
      <c r="E583" s="244">
        <v>631211535</v>
      </c>
      <c r="F583" s="144" t="s">
        <v>1318</v>
      </c>
      <c r="G583" s="230"/>
      <c r="H583" s="154">
        <v>28562</v>
      </c>
      <c r="I583" s="153">
        <v>48</v>
      </c>
      <c r="J583" s="148" t="s">
        <v>70</v>
      </c>
      <c r="K583" s="153" t="s">
        <v>59</v>
      </c>
      <c r="L583" s="153"/>
      <c r="M583" s="153"/>
      <c r="N583" s="153">
        <v>200</v>
      </c>
      <c r="O583" s="155" t="s">
        <v>1319</v>
      </c>
      <c r="P583" s="156" t="s">
        <v>60</v>
      </c>
      <c r="Q583" s="157" t="s">
        <v>110</v>
      </c>
      <c r="R583" s="158">
        <v>46050</v>
      </c>
      <c r="S583" s="159"/>
      <c r="T583" s="159" t="s">
        <v>62</v>
      </c>
      <c r="U583" s="159" t="s">
        <v>111</v>
      </c>
      <c r="V583" s="154">
        <v>46050</v>
      </c>
      <c r="W583" s="154" t="s">
        <v>126</v>
      </c>
      <c r="X583" s="154" t="s">
        <v>126</v>
      </c>
      <c r="Y583" s="160"/>
      <c r="Z583" s="160" t="s">
        <v>128</v>
      </c>
      <c r="AA583" s="153">
        <v>74</v>
      </c>
      <c r="AB583" s="153">
        <v>1.55</v>
      </c>
      <c r="AC583" s="182">
        <f t="shared" si="20"/>
        <v>30.801248699271589</v>
      </c>
      <c r="AD583" s="153" t="str">
        <f t="shared" si="21"/>
        <v>OBESIDADE I</v>
      </c>
      <c r="AE583" s="233" t="s">
        <v>135</v>
      </c>
      <c r="AF583" s="153" t="s">
        <v>161</v>
      </c>
      <c r="AG583" s="159" t="s">
        <v>1320</v>
      </c>
      <c r="AH583" s="153"/>
      <c r="AI583" s="161"/>
      <c r="AJ583" s="153"/>
      <c r="AK583" s="153"/>
      <c r="AL583" s="207" t="s">
        <v>131</v>
      </c>
      <c r="AM583" s="207" t="s">
        <v>86</v>
      </c>
      <c r="AN583" s="207" t="s">
        <v>66</v>
      </c>
      <c r="AO583" s="207" t="str">
        <f ca="1">IF(R583="","",IF(R583&gt;TODAY(),"0 meses",DATEDIF(R583,TODAY(),"m") &amp; " meses"))</f>
        <v>4 meses</v>
      </c>
      <c r="AP583" s="147" t="s">
        <v>67</v>
      </c>
      <c r="AQ583" s="147" t="s">
        <v>67</v>
      </c>
      <c r="AR583" s="147"/>
      <c r="AS583" s="209" t="s">
        <v>68</v>
      </c>
      <c r="AT583" s="223" t="str">
        <f>MONTH(B583)&amp;"/"&amp;YEAR(B583)</f>
        <v>3/2026</v>
      </c>
      <c r="AU583" s="223">
        <f>WEEKNUM(B583)-WEEKNUM(EOMONTH(B583,-1)+1)+1</f>
        <v>1</v>
      </c>
      <c r="AV583" s="209" t="str">
        <f>MONTH(R583)&amp;"/"&amp;YEAR(R583)</f>
        <v>1/2026</v>
      </c>
      <c r="AW583" s="209">
        <f>WEEKNUM(R583)-WEEKNUM(EOMONTH(R583,-1)+1)+1</f>
        <v>5</v>
      </c>
      <c r="AX583" s="209">
        <f>IF(BB583="S",IF(Q583="1. Aceitou o programa",R583-B583,0),0)</f>
        <v>-33</v>
      </c>
      <c r="AY583" s="209">
        <f>IF(BB583="S",IF(AND(S583&lt;&gt;"",R583&lt;&gt;""),S583-R583,0),0)</f>
        <v>0</v>
      </c>
      <c r="AZ583" s="209">
        <f>IF(BB583="S",IF(Q583="1. Aceitou o programa",IF(OR(X583="Não se Aplica",X583=""),IF(OR(W583="Não se Aplica",W583=""),0,W583-V583),AVERAGE(X583-W583,W583-V583)),0),0)</f>
        <v>0</v>
      </c>
      <c r="BA583" s="209">
        <f>IF(BB583="S",IF(AND(Q583="1. Aceitou o programa",AH583="Realizada"),IFERROR(IF(AG583="",0,AG583-R583),0),0),0)</f>
        <v>0</v>
      </c>
      <c r="BB583" s="209" t="str">
        <f>_xlfn.XLOOKUP(U583,'Lista Suspensa'!$AA$20:$AA$23,'Lista Suspensa'!$AB$20:$AB$23,"N/A")</f>
        <v>S</v>
      </c>
    </row>
    <row r="584" spans="1:54" ht="12" customHeight="1">
      <c r="A584" s="151" t="s">
        <v>54</v>
      </c>
      <c r="B584" s="152">
        <v>46083</v>
      </c>
      <c r="C584" s="153" t="s">
        <v>55</v>
      </c>
      <c r="D584" s="153" t="s">
        <v>56</v>
      </c>
      <c r="E584" s="244">
        <v>78464256</v>
      </c>
      <c r="F584" s="144" t="s">
        <v>1321</v>
      </c>
      <c r="G584" s="230"/>
      <c r="H584" s="154">
        <v>33273</v>
      </c>
      <c r="I584" s="153">
        <v>35</v>
      </c>
      <c r="J584" s="148" t="s">
        <v>70</v>
      </c>
      <c r="K584" s="153"/>
      <c r="L584" s="153"/>
      <c r="M584" s="153"/>
      <c r="N584" s="153">
        <v>50</v>
      </c>
      <c r="O584" s="155" t="s">
        <v>1322</v>
      </c>
      <c r="P584" s="156" t="s">
        <v>60</v>
      </c>
      <c r="Q584" s="157" t="s">
        <v>110</v>
      </c>
      <c r="R584" s="158">
        <v>46050</v>
      </c>
      <c r="S584" s="159"/>
      <c r="T584" s="159" t="s">
        <v>62</v>
      </c>
      <c r="U584" s="159" t="s">
        <v>111</v>
      </c>
      <c r="V584" s="154">
        <v>46050</v>
      </c>
      <c r="W584" s="154" t="s">
        <v>126</v>
      </c>
      <c r="X584" s="154" t="s">
        <v>126</v>
      </c>
      <c r="Y584" s="160"/>
      <c r="Z584" s="160" t="s">
        <v>128</v>
      </c>
      <c r="AA584" s="153">
        <v>72</v>
      </c>
      <c r="AB584" s="153">
        <v>1.64</v>
      </c>
      <c r="AC584" s="182">
        <f t="shared" si="20"/>
        <v>26.769779892920884</v>
      </c>
      <c r="AD584" s="153" t="str">
        <f t="shared" si="21"/>
        <v>SOBREPESO</v>
      </c>
      <c r="AE584" s="233" t="s">
        <v>135</v>
      </c>
      <c r="AF584" s="153" t="s">
        <v>161</v>
      </c>
      <c r="AG584" s="159" t="s">
        <v>1323</v>
      </c>
      <c r="AH584" s="153"/>
      <c r="AI584" s="161"/>
      <c r="AJ584" s="153"/>
      <c r="AK584" s="153"/>
      <c r="AL584" s="207" t="s">
        <v>131</v>
      </c>
      <c r="AM584" s="207"/>
      <c r="AN584" s="207"/>
      <c r="AO584" s="207" t="str">
        <f ca="1">IF(R584="","",IF(R584&gt;TODAY(),"0 meses",DATEDIF(R584,TODAY(),"m") &amp; " meses"))</f>
        <v>4 meses</v>
      </c>
      <c r="AP584" s="147" t="s">
        <v>67</v>
      </c>
      <c r="AQ584" s="147" t="s">
        <v>67</v>
      </c>
      <c r="AR584" s="147"/>
      <c r="AS584" s="209" t="s">
        <v>68</v>
      </c>
      <c r="AT584" s="223" t="str">
        <f>MONTH(B584)&amp;"/"&amp;YEAR(B584)</f>
        <v>3/2026</v>
      </c>
      <c r="AU584" s="223">
        <f>WEEKNUM(B584)-WEEKNUM(EOMONTH(B584,-1)+1)+1</f>
        <v>1</v>
      </c>
      <c r="AV584" s="209" t="str">
        <f>MONTH(R584)&amp;"/"&amp;YEAR(R584)</f>
        <v>1/2026</v>
      </c>
      <c r="AW584" s="209">
        <f>WEEKNUM(R584)-WEEKNUM(EOMONTH(R584,-1)+1)+1</f>
        <v>5</v>
      </c>
      <c r="AX584" s="209">
        <f>IF(BB584="S",IF(Q584="1. Aceitou o programa",R584-B584,0),0)</f>
        <v>-33</v>
      </c>
      <c r="AY584" s="209">
        <f>IF(BB584="S",IF(AND(S584&lt;&gt;"",R584&lt;&gt;""),S584-R584,0),0)</f>
        <v>0</v>
      </c>
      <c r="AZ584" s="209">
        <f>IF(BB584="S",IF(Q584="1. Aceitou o programa",IF(OR(X584="Não se Aplica",X584=""),IF(OR(W584="Não se Aplica",W584=""),0,W584-V584),AVERAGE(X584-W584,W584-V584)),0),0)</f>
        <v>0</v>
      </c>
      <c r="BA584" s="209">
        <f>IF(BB584="S",IF(AND(Q584="1. Aceitou o programa",AH584="Realizada"),IFERROR(IF(AG584="",0,AG584-R584),0),0),0)</f>
        <v>0</v>
      </c>
      <c r="BB584" s="209" t="str">
        <f>_xlfn.XLOOKUP(U584,'Lista Suspensa'!$AA$20:$AA$23,'Lista Suspensa'!$AB$20:$AB$23,"N/A")</f>
        <v>S</v>
      </c>
    </row>
    <row r="585" spans="1:54" ht="12" customHeight="1">
      <c r="A585" s="151" t="s">
        <v>121</v>
      </c>
      <c r="B585" s="152">
        <v>45292</v>
      </c>
      <c r="C585" s="153" t="s">
        <v>122</v>
      </c>
      <c r="D585" s="153" t="s">
        <v>56</v>
      </c>
      <c r="E585" s="244">
        <v>96075373</v>
      </c>
      <c r="F585" s="144" t="s">
        <v>1324</v>
      </c>
      <c r="G585" s="230"/>
      <c r="H585" s="154">
        <v>29780</v>
      </c>
      <c r="I585" s="153">
        <v>44</v>
      </c>
      <c r="J585" s="148" t="s">
        <v>70</v>
      </c>
      <c r="K585" s="153" t="s">
        <v>988</v>
      </c>
      <c r="L585" s="153"/>
      <c r="M585" s="153"/>
      <c r="N585" s="153"/>
      <c r="O585" s="155" t="s">
        <v>1325</v>
      </c>
      <c r="P585" s="156" t="s">
        <v>60</v>
      </c>
      <c r="Q585" s="157" t="s">
        <v>110</v>
      </c>
      <c r="R585" s="158">
        <v>46050</v>
      </c>
      <c r="S585" s="159"/>
      <c r="T585" s="159" t="s">
        <v>62</v>
      </c>
      <c r="U585" s="159" t="s">
        <v>111</v>
      </c>
      <c r="V585" s="154">
        <v>46050</v>
      </c>
      <c r="W585" s="154" t="s">
        <v>126</v>
      </c>
      <c r="X585" s="154" t="s">
        <v>126</v>
      </c>
      <c r="Y585" s="160"/>
      <c r="Z585" s="160" t="s">
        <v>166</v>
      </c>
      <c r="AA585" s="153">
        <v>95</v>
      </c>
      <c r="AB585" s="153">
        <v>1.61</v>
      </c>
      <c r="AC585" s="182">
        <f t="shared" si="20"/>
        <v>36.649820608772806</v>
      </c>
      <c r="AD585" s="153" t="str">
        <f t="shared" si="21"/>
        <v>OBESIDADE II</v>
      </c>
      <c r="AE585" s="233" t="s">
        <v>135</v>
      </c>
      <c r="AF585" s="153" t="s">
        <v>130</v>
      </c>
      <c r="AG585" s="159"/>
      <c r="AH585" s="153"/>
      <c r="AI585" s="161"/>
      <c r="AJ585" s="153"/>
      <c r="AK585" s="153"/>
      <c r="AL585" s="207" t="s">
        <v>131</v>
      </c>
      <c r="AM585" s="207"/>
      <c r="AN585" s="207"/>
      <c r="AO585" s="207" t="str">
        <f ca="1">IF(R585="","",IF(R585&gt;TODAY(),"0 meses",DATEDIF(R585,TODAY(),"m") &amp; " meses"))</f>
        <v>4 meses</v>
      </c>
      <c r="AP585" s="147" t="s">
        <v>67</v>
      </c>
      <c r="AQ585" s="147" t="s">
        <v>67</v>
      </c>
      <c r="AR585" s="147"/>
      <c r="AS585" s="209" t="s">
        <v>68</v>
      </c>
      <c r="AT585" s="223" t="str">
        <f>MONTH(B585)&amp;"/"&amp;YEAR(B585)</f>
        <v>1/2024</v>
      </c>
      <c r="AU585" s="223">
        <f>WEEKNUM(B585)-WEEKNUM(EOMONTH(B585,-1)+1)+1</f>
        <v>1</v>
      </c>
      <c r="AV585" s="209" t="str">
        <f>MONTH(R585)&amp;"/"&amp;YEAR(R585)</f>
        <v>1/2026</v>
      </c>
      <c r="AW585" s="209">
        <f>WEEKNUM(R585)-WEEKNUM(EOMONTH(R585,-1)+1)+1</f>
        <v>5</v>
      </c>
      <c r="AX585" s="209">
        <f>IF(BB585="S",IF(Q585="1. Aceitou o programa",R585-B585,0),0)</f>
        <v>758</v>
      </c>
      <c r="AY585" s="209">
        <f>IF(BB585="S",IF(AND(S585&lt;&gt;"",R585&lt;&gt;""),S585-R585,0),0)</f>
        <v>0</v>
      </c>
      <c r="AZ585" s="209">
        <f>IF(BB585="S",IF(Q585="1. Aceitou o programa",IF(OR(X585="Não se Aplica",X585=""),IF(OR(W585="Não se Aplica",W585=""),0,W585-V585),AVERAGE(X585-W585,W585-V585)),0),0)</f>
        <v>0</v>
      </c>
      <c r="BA585" s="209">
        <f>IF(BB585="S",IF(AND(Q585="1. Aceitou o programa",AH585="Realizada"),IFERROR(IF(AG585="",0,AG585-R585),0),0),0)</f>
        <v>0</v>
      </c>
      <c r="BB585" s="209" t="str">
        <f>_xlfn.XLOOKUP(U585,'Lista Suspensa'!$AA$20:$AA$23,'Lista Suspensa'!$AB$20:$AB$23,"N/A")</f>
        <v>S</v>
      </c>
    </row>
    <row r="586" spans="1:54" ht="12" customHeight="1">
      <c r="A586" s="151" t="s">
        <v>121</v>
      </c>
      <c r="B586" s="152">
        <v>45292</v>
      </c>
      <c r="C586" s="153" t="s">
        <v>122</v>
      </c>
      <c r="D586" s="153" t="s">
        <v>171</v>
      </c>
      <c r="E586" s="244">
        <v>93079878</v>
      </c>
      <c r="F586" s="144" t="s">
        <v>1326</v>
      </c>
      <c r="G586" s="230"/>
      <c r="H586" s="154">
        <v>24492</v>
      </c>
      <c r="I586" s="153">
        <v>59</v>
      </c>
      <c r="J586" s="148" t="s">
        <v>70</v>
      </c>
      <c r="K586" s="153" t="s">
        <v>101</v>
      </c>
      <c r="L586" s="153"/>
      <c r="M586" s="153"/>
      <c r="N586" s="153"/>
      <c r="O586" s="155">
        <v>21964828759</v>
      </c>
      <c r="P586" s="156" t="s">
        <v>60</v>
      </c>
      <c r="Q586" s="157" t="s">
        <v>61</v>
      </c>
      <c r="R586" s="158">
        <v>46050</v>
      </c>
      <c r="S586" s="159">
        <v>46181</v>
      </c>
      <c r="T586" s="159" t="s">
        <v>62</v>
      </c>
      <c r="U586" s="159" t="s">
        <v>63</v>
      </c>
      <c r="V586" s="154">
        <v>46050</v>
      </c>
      <c r="W586" s="154" t="s">
        <v>126</v>
      </c>
      <c r="X586" s="154" t="s">
        <v>126</v>
      </c>
      <c r="Y586" s="160" t="s">
        <v>1327</v>
      </c>
      <c r="Z586" s="160" t="s">
        <v>65</v>
      </c>
      <c r="AA586" s="153">
        <v>109.3</v>
      </c>
      <c r="AB586" s="153">
        <v>1.67</v>
      </c>
      <c r="AC586" s="182">
        <f t="shared" si="20"/>
        <v>39.191078920004301</v>
      </c>
      <c r="AD586" s="153" t="str">
        <f t="shared" si="21"/>
        <v>OBESIDADE II</v>
      </c>
      <c r="AE586" s="233" t="s">
        <v>129</v>
      </c>
      <c r="AF586" s="153" t="s">
        <v>130</v>
      </c>
      <c r="AG586" s="159"/>
      <c r="AH586" s="153"/>
      <c r="AI586" s="161"/>
      <c r="AJ586" s="153"/>
      <c r="AK586" s="153"/>
      <c r="AL586" s="207" t="s">
        <v>131</v>
      </c>
      <c r="AM586" s="207"/>
      <c r="AN586" s="207"/>
      <c r="AO586" s="207" t="str">
        <f ca="1">IF(R586="","",IF(R586&gt;TODAY(),"0 meses",DATEDIF(R586,TODAY(),"m") &amp; " meses"))</f>
        <v>4 meses</v>
      </c>
      <c r="AP586" s="147" t="s">
        <v>466</v>
      </c>
      <c r="AQ586" s="147" t="s">
        <v>67</v>
      </c>
      <c r="AR586" s="147"/>
      <c r="AS586" s="209" t="s">
        <v>68</v>
      </c>
      <c r="AT586" s="223" t="str">
        <f>MONTH(B586)&amp;"/"&amp;YEAR(B586)</f>
        <v>1/2024</v>
      </c>
      <c r="AU586" s="223">
        <f>WEEKNUM(B586)-WEEKNUM(EOMONTH(B586,-1)+1)+1</f>
        <v>1</v>
      </c>
      <c r="AV586" s="209" t="str">
        <f>MONTH(R586)&amp;"/"&amp;YEAR(R586)</f>
        <v>1/2026</v>
      </c>
      <c r="AW586" s="209">
        <f>WEEKNUM(R586)-WEEKNUM(EOMONTH(R586,-1)+1)+1</f>
        <v>5</v>
      </c>
      <c r="AX586" s="209">
        <f>IF(BB586="S",IF(Q586="1. Aceitou o programa",R586-B586,0),0)</f>
        <v>0</v>
      </c>
      <c r="AY586" s="209">
        <f>IF(BB586="S",IF(AND(S586&lt;&gt;"",R586&lt;&gt;""),S586-R586,0),0)</f>
        <v>131</v>
      </c>
      <c r="AZ586" s="209">
        <f>IF(BB586="S",IF(Q586="1. Aceitou o programa",IF(OR(X586="Não se Aplica",X586=""),IF(OR(W586="Não se Aplica",W586=""),0,W586-V586),AVERAGE(X586-W586,W586-V586)),0),0)</f>
        <v>0</v>
      </c>
      <c r="BA586" s="209">
        <f>IF(BB586="S",IF(AND(Q586="1. Aceitou o programa",AH586="Realizada"),IFERROR(IF(AG586="",0,AG586-R586),0),0),0)</f>
        <v>0</v>
      </c>
      <c r="BB586" s="209" t="str">
        <f>_xlfn.XLOOKUP(U586,'Lista Suspensa'!$AA$20:$AA$23,'Lista Suspensa'!$AB$20:$AB$23,"N/A")</f>
        <v>S</v>
      </c>
    </row>
    <row r="587" spans="1:54" ht="12" customHeight="1">
      <c r="A587" s="151" t="s">
        <v>121</v>
      </c>
      <c r="B587" s="152">
        <v>45292</v>
      </c>
      <c r="C587" s="153" t="s">
        <v>122</v>
      </c>
      <c r="D587" s="153" t="s">
        <v>274</v>
      </c>
      <c r="E587" s="244">
        <v>93210818</v>
      </c>
      <c r="F587" s="144" t="s">
        <v>1328</v>
      </c>
      <c r="G587" s="230"/>
      <c r="H587" s="154">
        <v>29974</v>
      </c>
      <c r="I587" s="153">
        <v>44</v>
      </c>
      <c r="J587" s="148" t="s">
        <v>70</v>
      </c>
      <c r="K587" s="153" t="s">
        <v>101</v>
      </c>
      <c r="L587" s="153"/>
      <c r="M587" s="153"/>
      <c r="N587" s="153"/>
      <c r="O587" s="155">
        <v>21981566162</v>
      </c>
      <c r="P587" s="156" t="s">
        <v>60</v>
      </c>
      <c r="Q587" s="157" t="s">
        <v>110</v>
      </c>
      <c r="R587" s="158">
        <v>46050</v>
      </c>
      <c r="S587" s="159"/>
      <c r="T587" s="159" t="s">
        <v>62</v>
      </c>
      <c r="U587" s="159" t="s">
        <v>111</v>
      </c>
      <c r="V587" s="154">
        <v>46050</v>
      </c>
      <c r="W587" s="154" t="s">
        <v>126</v>
      </c>
      <c r="X587" s="154" t="s">
        <v>126</v>
      </c>
      <c r="Y587" s="160" t="s">
        <v>1329</v>
      </c>
      <c r="Z587" s="160" t="s">
        <v>65</v>
      </c>
      <c r="AA587" s="153">
        <v>74</v>
      </c>
      <c r="AB587" s="153">
        <v>1.43</v>
      </c>
      <c r="AC587" s="182">
        <f t="shared" si="20"/>
        <v>36.18758863514109</v>
      </c>
      <c r="AD587" s="153" t="str">
        <f t="shared" si="21"/>
        <v>OBESIDADE II</v>
      </c>
      <c r="AE587" s="233" t="s">
        <v>129</v>
      </c>
      <c r="AF587" s="153" t="s">
        <v>130</v>
      </c>
      <c r="AG587" s="159"/>
      <c r="AH587" s="153"/>
      <c r="AI587" s="161"/>
      <c r="AJ587" s="153"/>
      <c r="AK587" s="153"/>
      <c r="AL587" s="207" t="s">
        <v>131</v>
      </c>
      <c r="AM587" s="207"/>
      <c r="AN587" s="207"/>
      <c r="AO587" s="207" t="str">
        <f ca="1">IF(R587="","",IF(R587&gt;TODAY(),"0 meses",DATEDIF(R587,TODAY(),"m") &amp; " meses"))</f>
        <v>4 meses</v>
      </c>
      <c r="AP587" s="147" t="s">
        <v>67</v>
      </c>
      <c r="AQ587" s="147" t="s">
        <v>67</v>
      </c>
      <c r="AR587" s="147"/>
      <c r="AS587" s="209" t="s">
        <v>68</v>
      </c>
      <c r="AT587" s="223" t="str">
        <f>MONTH(B587)&amp;"/"&amp;YEAR(B587)</f>
        <v>1/2024</v>
      </c>
      <c r="AU587" s="223">
        <f>WEEKNUM(B587)-WEEKNUM(EOMONTH(B587,-1)+1)+1</f>
        <v>1</v>
      </c>
      <c r="AV587" s="209" t="str">
        <f>MONTH(R587)&amp;"/"&amp;YEAR(R587)</f>
        <v>1/2026</v>
      </c>
      <c r="AW587" s="209">
        <f>WEEKNUM(R587)-WEEKNUM(EOMONTH(R587,-1)+1)+1</f>
        <v>5</v>
      </c>
      <c r="AX587" s="209">
        <f>IF(BB587="S",IF(Q587="1. Aceitou o programa",R587-B587,0),0)</f>
        <v>758</v>
      </c>
      <c r="AY587" s="209">
        <f>IF(BB587="S",IF(AND(S587&lt;&gt;"",R587&lt;&gt;""),S587-R587,0),0)</f>
        <v>0</v>
      </c>
      <c r="AZ587" s="209">
        <f>IF(BB587="S",IF(Q587="1. Aceitou o programa",IF(OR(X587="Não se Aplica",X587=""),IF(OR(W587="Não se Aplica",W587=""),0,W587-V587),AVERAGE(X587-W587,W587-V587)),0),0)</f>
        <v>0</v>
      </c>
      <c r="BA587" s="209">
        <f>IF(BB587="S",IF(AND(Q587="1. Aceitou o programa",AH587="Realizada"),IFERROR(IF(AG587="",0,AG587-R587),0),0),0)</f>
        <v>0</v>
      </c>
      <c r="BB587" s="209" t="str">
        <f>_xlfn.XLOOKUP(U587,'Lista Suspensa'!$AA$20:$AA$23,'Lista Suspensa'!$AB$20:$AB$23,"N/A")</f>
        <v>S</v>
      </c>
    </row>
    <row r="588" spans="1:54" ht="12" customHeight="1">
      <c r="A588" s="151" t="s">
        <v>121</v>
      </c>
      <c r="B588" s="152">
        <v>45292</v>
      </c>
      <c r="C588" s="153" t="s">
        <v>122</v>
      </c>
      <c r="D588" s="153" t="s">
        <v>324</v>
      </c>
      <c r="E588" s="244">
        <v>93083112</v>
      </c>
      <c r="F588" s="144" t="s">
        <v>1330</v>
      </c>
      <c r="G588" s="230"/>
      <c r="H588" s="154">
        <v>30236</v>
      </c>
      <c r="I588" s="153">
        <v>43</v>
      </c>
      <c r="J588" s="148" t="s">
        <v>70</v>
      </c>
      <c r="K588" s="153" t="s">
        <v>101</v>
      </c>
      <c r="L588" s="153"/>
      <c r="M588" s="153"/>
      <c r="N588" s="153"/>
      <c r="O588" s="155" t="s">
        <v>1331</v>
      </c>
      <c r="P588" s="156" t="s">
        <v>60</v>
      </c>
      <c r="Q588" s="157" t="s">
        <v>110</v>
      </c>
      <c r="R588" s="158">
        <v>46050</v>
      </c>
      <c r="S588" s="159"/>
      <c r="T588" s="159" t="s">
        <v>62</v>
      </c>
      <c r="U588" s="159" t="s">
        <v>111</v>
      </c>
      <c r="V588" s="154">
        <v>46050</v>
      </c>
      <c r="W588" s="154" t="s">
        <v>126</v>
      </c>
      <c r="X588" s="154" t="s">
        <v>126</v>
      </c>
      <c r="Y588" s="160" t="s">
        <v>1332</v>
      </c>
      <c r="Z588" s="160" t="s">
        <v>65</v>
      </c>
      <c r="AA588" s="153">
        <v>126</v>
      </c>
      <c r="AB588" s="153">
        <v>1.7</v>
      </c>
      <c r="AC588" s="182">
        <f t="shared" si="20"/>
        <v>43.598615916955019</v>
      </c>
      <c r="AD588" s="153" t="str">
        <f t="shared" si="21"/>
        <v>OBESIDADE III</v>
      </c>
      <c r="AE588" s="233" t="s">
        <v>129</v>
      </c>
      <c r="AF588" s="153" t="s">
        <v>130</v>
      </c>
      <c r="AG588" s="159"/>
      <c r="AH588" s="153"/>
      <c r="AI588" s="161"/>
      <c r="AJ588" s="153"/>
      <c r="AK588" s="153"/>
      <c r="AL588" s="207" t="s">
        <v>131</v>
      </c>
      <c r="AM588" s="207"/>
      <c r="AN588" s="207"/>
      <c r="AO588" s="207" t="str">
        <f ca="1">IF(R588="","",IF(R588&gt;TODAY(),"0 meses",DATEDIF(R588,TODAY(),"m") &amp; " meses"))</f>
        <v>4 meses</v>
      </c>
      <c r="AP588" s="147" t="s">
        <v>67</v>
      </c>
      <c r="AQ588" s="147" t="s">
        <v>67</v>
      </c>
      <c r="AR588" s="147"/>
      <c r="AS588" s="209" t="s">
        <v>68</v>
      </c>
      <c r="AT588" s="223" t="str">
        <f>MONTH(B588)&amp;"/"&amp;YEAR(B588)</f>
        <v>1/2024</v>
      </c>
      <c r="AU588" s="223">
        <f>WEEKNUM(B588)-WEEKNUM(EOMONTH(B588,-1)+1)+1</f>
        <v>1</v>
      </c>
      <c r="AV588" s="209" t="str">
        <f>MONTH(R588)&amp;"/"&amp;YEAR(R588)</f>
        <v>1/2026</v>
      </c>
      <c r="AW588" s="209">
        <f>WEEKNUM(R588)-WEEKNUM(EOMONTH(R588,-1)+1)+1</f>
        <v>5</v>
      </c>
      <c r="AX588" s="209">
        <f>IF(BB588="S",IF(Q588="1. Aceitou o programa",R588-B588,0),0)</f>
        <v>758</v>
      </c>
      <c r="AY588" s="209">
        <f>IF(BB588="S",IF(AND(S588&lt;&gt;"",R588&lt;&gt;""),S588-R588,0),0)</f>
        <v>0</v>
      </c>
      <c r="AZ588" s="209">
        <f>IF(BB588="S",IF(Q588="1. Aceitou o programa",IF(OR(X588="Não se Aplica",X588=""),IF(OR(W588="Não se Aplica",W588=""),0,W588-V588),AVERAGE(X588-W588,W588-V588)),0),0)</f>
        <v>0</v>
      </c>
      <c r="BA588" s="209">
        <f>IF(BB588="S",IF(AND(Q588="1. Aceitou o programa",AH588="Realizada"),IFERROR(IF(AG588="",0,AG588-R588),0),0),0)</f>
        <v>0</v>
      </c>
      <c r="BB588" s="209" t="str">
        <f>_xlfn.XLOOKUP(U588,'Lista Suspensa'!$AA$20:$AA$23,'Lista Suspensa'!$AB$20:$AB$23,"N/A")</f>
        <v>S</v>
      </c>
    </row>
    <row r="589" spans="1:54" ht="12" customHeight="1">
      <c r="A589" s="151" t="s">
        <v>121</v>
      </c>
      <c r="B589" s="152">
        <v>45292</v>
      </c>
      <c r="C589" s="153" t="s">
        <v>122</v>
      </c>
      <c r="D589" s="153" t="s">
        <v>324</v>
      </c>
      <c r="E589" s="244">
        <v>93329051</v>
      </c>
      <c r="F589" s="144" t="s">
        <v>1333</v>
      </c>
      <c r="G589" s="230"/>
      <c r="H589" s="154">
        <v>30482</v>
      </c>
      <c r="I589" s="153">
        <v>42</v>
      </c>
      <c r="J589" s="148" t="s">
        <v>70</v>
      </c>
      <c r="K589" s="153" t="s">
        <v>101</v>
      </c>
      <c r="L589" s="153"/>
      <c r="M589" s="153"/>
      <c r="N589" s="153"/>
      <c r="O589" s="155">
        <v>21966714140</v>
      </c>
      <c r="P589" s="156" t="s">
        <v>60</v>
      </c>
      <c r="Q589" s="157" t="s">
        <v>110</v>
      </c>
      <c r="R589" s="158">
        <v>46050</v>
      </c>
      <c r="S589" s="159"/>
      <c r="T589" s="159" t="s">
        <v>62</v>
      </c>
      <c r="U589" s="159" t="s">
        <v>111</v>
      </c>
      <c r="V589" s="154">
        <v>46050</v>
      </c>
      <c r="W589" s="154" t="s">
        <v>126</v>
      </c>
      <c r="X589" s="154" t="s">
        <v>126</v>
      </c>
      <c r="Y589" s="160" t="s">
        <v>1334</v>
      </c>
      <c r="Z589" s="160" t="s">
        <v>65</v>
      </c>
      <c r="AA589" s="153">
        <v>98</v>
      </c>
      <c r="AB589" s="153">
        <v>1.6</v>
      </c>
      <c r="AC589" s="182">
        <f t="shared" si="20"/>
        <v>38.281249999999993</v>
      </c>
      <c r="AD589" s="153" t="str">
        <f t="shared" si="21"/>
        <v>OBESIDADE II</v>
      </c>
      <c r="AE589" s="233" t="s">
        <v>1092</v>
      </c>
      <c r="AF589" s="153" t="s">
        <v>130</v>
      </c>
      <c r="AG589" s="159"/>
      <c r="AH589" s="153"/>
      <c r="AI589" s="161"/>
      <c r="AJ589" s="153"/>
      <c r="AK589" s="153"/>
      <c r="AL589" s="207" t="s">
        <v>131</v>
      </c>
      <c r="AM589" s="207"/>
      <c r="AN589" s="207"/>
      <c r="AO589" s="207" t="str">
        <f ca="1">IF(R589="","",IF(R589&gt;TODAY(),"0 meses",DATEDIF(R589,TODAY(),"m") &amp; " meses"))</f>
        <v>4 meses</v>
      </c>
      <c r="AP589" s="147" t="s">
        <v>67</v>
      </c>
      <c r="AQ589" s="147" t="s">
        <v>67</v>
      </c>
      <c r="AR589" s="147"/>
      <c r="AS589" s="209" t="s">
        <v>68</v>
      </c>
      <c r="AT589" s="223" t="str">
        <f>MONTH(B589)&amp;"/"&amp;YEAR(B589)</f>
        <v>1/2024</v>
      </c>
      <c r="AU589" s="223">
        <f>WEEKNUM(B589)-WEEKNUM(EOMONTH(B589,-1)+1)+1</f>
        <v>1</v>
      </c>
      <c r="AV589" s="209" t="str">
        <f>MONTH(R589)&amp;"/"&amp;YEAR(R589)</f>
        <v>1/2026</v>
      </c>
      <c r="AW589" s="209">
        <f>WEEKNUM(R589)-WEEKNUM(EOMONTH(R589,-1)+1)+1</f>
        <v>5</v>
      </c>
      <c r="AX589" s="209">
        <f>IF(BB589="S",IF(Q589="1. Aceitou o programa",R589-B589,0),0)</f>
        <v>758</v>
      </c>
      <c r="AY589" s="209">
        <f>IF(BB589="S",IF(AND(S589&lt;&gt;"",R589&lt;&gt;""),S589-R589,0),0)</f>
        <v>0</v>
      </c>
      <c r="AZ589" s="209">
        <f>IF(BB589="S",IF(Q589="1. Aceitou o programa",IF(OR(X589="Não se Aplica",X589=""),IF(OR(W589="Não se Aplica",W589=""),0,W589-V589),AVERAGE(X589-W589,W589-V589)),0),0)</f>
        <v>0</v>
      </c>
      <c r="BA589" s="209">
        <f>IF(BB589="S",IF(AND(Q589="1. Aceitou o programa",AH589="Realizada"),IFERROR(IF(AG589="",0,AG589-R589),0),0),0)</f>
        <v>0</v>
      </c>
      <c r="BB589" s="209" t="str">
        <f>_xlfn.XLOOKUP(U589,'Lista Suspensa'!$AA$20:$AA$23,'Lista Suspensa'!$AB$20:$AB$23,"N/A")</f>
        <v>S</v>
      </c>
    </row>
    <row r="590" spans="1:54" ht="12" customHeight="1">
      <c r="A590" s="151" t="s">
        <v>121</v>
      </c>
      <c r="B590" s="152">
        <v>45292</v>
      </c>
      <c r="C590" s="153" t="s">
        <v>122</v>
      </c>
      <c r="D590" s="153" t="s">
        <v>324</v>
      </c>
      <c r="E590" s="244">
        <v>93560291</v>
      </c>
      <c r="F590" s="144" t="s">
        <v>1335</v>
      </c>
      <c r="G590" s="230"/>
      <c r="H590" s="154">
        <v>31043</v>
      </c>
      <c r="I590" s="153">
        <v>41</v>
      </c>
      <c r="J590" s="148" t="s">
        <v>70</v>
      </c>
      <c r="K590" s="153" t="s">
        <v>101</v>
      </c>
      <c r="L590" s="153"/>
      <c r="M590" s="153"/>
      <c r="N590" s="153"/>
      <c r="O590" s="155">
        <v>21985267372</v>
      </c>
      <c r="P590" s="156" t="s">
        <v>60</v>
      </c>
      <c r="Q590" s="157" t="s">
        <v>110</v>
      </c>
      <c r="R590" s="158">
        <v>46050</v>
      </c>
      <c r="S590" s="159"/>
      <c r="T590" s="159" t="s">
        <v>62</v>
      </c>
      <c r="U590" s="159" t="s">
        <v>111</v>
      </c>
      <c r="V590" s="154">
        <v>46050</v>
      </c>
      <c r="W590" s="154" t="s">
        <v>126</v>
      </c>
      <c r="X590" s="154" t="s">
        <v>126</v>
      </c>
      <c r="Y590" s="160" t="s">
        <v>1336</v>
      </c>
      <c r="Z590" s="160" t="s">
        <v>65</v>
      </c>
      <c r="AA590" s="153">
        <v>109</v>
      </c>
      <c r="AB590" s="153">
        <v>1.63</v>
      </c>
      <c r="AC590" s="182">
        <f t="shared" si="20"/>
        <v>41.025254996424408</v>
      </c>
      <c r="AD590" s="153" t="str">
        <f t="shared" si="21"/>
        <v>OBESIDADE III</v>
      </c>
      <c r="AE590" s="233" t="s">
        <v>947</v>
      </c>
      <c r="AF590" s="153" t="s">
        <v>130</v>
      </c>
      <c r="AG590" s="159"/>
      <c r="AH590" s="153"/>
      <c r="AI590" s="161"/>
      <c r="AJ590" s="153"/>
      <c r="AK590" s="153"/>
      <c r="AL590" s="207" t="s">
        <v>131</v>
      </c>
      <c r="AM590" s="207"/>
      <c r="AN590" s="207"/>
      <c r="AO590" s="207" t="str">
        <f ca="1">IF(R590="","",IF(R590&gt;TODAY(),"0 meses",DATEDIF(R590,TODAY(),"m") &amp; " meses"))</f>
        <v>4 meses</v>
      </c>
      <c r="AP590" s="147" t="s">
        <v>67</v>
      </c>
      <c r="AQ590" s="147" t="s">
        <v>67</v>
      </c>
      <c r="AR590" s="147"/>
      <c r="AS590" s="209" t="s">
        <v>68</v>
      </c>
      <c r="AT590" s="223" t="str">
        <f>MONTH(B590)&amp;"/"&amp;YEAR(B590)</f>
        <v>1/2024</v>
      </c>
      <c r="AU590" s="223">
        <f>WEEKNUM(B590)-WEEKNUM(EOMONTH(B590,-1)+1)+1</f>
        <v>1</v>
      </c>
      <c r="AV590" s="209" t="str">
        <f>MONTH(R590)&amp;"/"&amp;YEAR(R590)</f>
        <v>1/2026</v>
      </c>
      <c r="AW590" s="209">
        <f>WEEKNUM(R590)-WEEKNUM(EOMONTH(R590,-1)+1)+1</f>
        <v>5</v>
      </c>
      <c r="AX590" s="209">
        <f>IF(BB590="S",IF(Q590="1. Aceitou o programa",R590-B590,0),0)</f>
        <v>758</v>
      </c>
      <c r="AY590" s="209">
        <f>IF(BB590="S",IF(AND(S590&lt;&gt;"",R590&lt;&gt;""),S590-R590,0),0)</f>
        <v>0</v>
      </c>
      <c r="AZ590" s="209">
        <f>IF(BB590="S",IF(Q590="1. Aceitou o programa",IF(OR(X590="Não se Aplica",X590=""),IF(OR(W590="Não se Aplica",W590=""),0,W590-V590),AVERAGE(X590-W590,W590-V590)),0),0)</f>
        <v>0</v>
      </c>
      <c r="BA590" s="209">
        <f>IF(BB590="S",IF(AND(Q590="1. Aceitou o programa",AH590="Realizada"),IFERROR(IF(AG590="",0,AG590-R590),0),0),0)</f>
        <v>0</v>
      </c>
      <c r="BB590" s="209" t="str">
        <f>_xlfn.XLOOKUP(U590,'Lista Suspensa'!$AA$20:$AA$23,'Lista Suspensa'!$AB$20:$AB$23,"N/A")</f>
        <v>S</v>
      </c>
    </row>
    <row r="591" spans="1:54" ht="12" customHeight="1">
      <c r="A591" s="151" t="s">
        <v>121</v>
      </c>
      <c r="B591" s="152">
        <v>45292</v>
      </c>
      <c r="C591" s="153" t="s">
        <v>122</v>
      </c>
      <c r="D591" s="153" t="s">
        <v>56</v>
      </c>
      <c r="E591" s="244">
        <v>94017443</v>
      </c>
      <c r="F591" s="144" t="s">
        <v>1337</v>
      </c>
      <c r="G591" s="230"/>
      <c r="H591" s="154">
        <v>32283</v>
      </c>
      <c r="I591" s="153">
        <v>37</v>
      </c>
      <c r="J591" s="148" t="s">
        <v>70</v>
      </c>
      <c r="K591" s="153" t="s">
        <v>101</v>
      </c>
      <c r="L591" s="153"/>
      <c r="M591" s="153"/>
      <c r="N591" s="153">
        <v>380</v>
      </c>
      <c r="O591" s="155" t="s">
        <v>1338</v>
      </c>
      <c r="P591" s="156" t="s">
        <v>60</v>
      </c>
      <c r="Q591" s="157" t="s">
        <v>110</v>
      </c>
      <c r="R591" s="158">
        <v>46050</v>
      </c>
      <c r="S591" s="159"/>
      <c r="T591" s="159" t="s">
        <v>62</v>
      </c>
      <c r="U591" s="159" t="s">
        <v>111</v>
      </c>
      <c r="V591" s="154">
        <v>46050</v>
      </c>
      <c r="W591" s="154" t="s">
        <v>126</v>
      </c>
      <c r="X591" s="154" t="s">
        <v>126</v>
      </c>
      <c r="Y591" s="160"/>
      <c r="Z591" s="160" t="s">
        <v>128</v>
      </c>
      <c r="AA591" s="153">
        <v>116</v>
      </c>
      <c r="AB591" s="153">
        <v>1.58</v>
      </c>
      <c r="AC591" s="182">
        <f t="shared" si="20"/>
        <v>46.466912353789446</v>
      </c>
      <c r="AD591" s="153" t="str">
        <f t="shared" si="21"/>
        <v>OBESIDADE III</v>
      </c>
      <c r="AE591" s="233" t="s">
        <v>135</v>
      </c>
      <c r="AF591" s="153" t="s">
        <v>130</v>
      </c>
      <c r="AG591" s="159"/>
      <c r="AH591" s="153"/>
      <c r="AI591" s="161"/>
      <c r="AJ591" s="153"/>
      <c r="AK591" s="153"/>
      <c r="AL591" s="207" t="s">
        <v>131</v>
      </c>
      <c r="AM591" s="207"/>
      <c r="AN591" s="207"/>
      <c r="AO591" s="207" t="str">
        <f ca="1">IF(R591="","",IF(R591&gt;TODAY(),"0 meses",DATEDIF(R591,TODAY(),"m") &amp; " meses"))</f>
        <v>4 meses</v>
      </c>
      <c r="AP591" s="147" t="s">
        <v>67</v>
      </c>
      <c r="AQ591" s="147" t="s">
        <v>67</v>
      </c>
      <c r="AR591" s="147"/>
      <c r="AS591" s="209" t="s">
        <v>68</v>
      </c>
      <c r="AT591" s="223" t="str">
        <f>MONTH(B591)&amp;"/"&amp;YEAR(B591)</f>
        <v>1/2024</v>
      </c>
      <c r="AU591" s="223">
        <f>WEEKNUM(B591)-WEEKNUM(EOMONTH(B591,-1)+1)+1</f>
        <v>1</v>
      </c>
      <c r="AV591" s="209" t="str">
        <f>MONTH(R591)&amp;"/"&amp;YEAR(R591)</f>
        <v>1/2026</v>
      </c>
      <c r="AW591" s="209">
        <f>WEEKNUM(R591)-WEEKNUM(EOMONTH(R591,-1)+1)+1</f>
        <v>5</v>
      </c>
      <c r="AX591" s="209">
        <f>IF(BB591="S",IF(Q591="1. Aceitou o programa",R591-B591,0),0)</f>
        <v>758</v>
      </c>
      <c r="AY591" s="209">
        <f>IF(BB591="S",IF(AND(S591&lt;&gt;"",R591&lt;&gt;""),S591-R591,0),0)</f>
        <v>0</v>
      </c>
      <c r="AZ591" s="209">
        <f>IF(BB591="S",IF(Q591="1. Aceitou o programa",IF(OR(X591="Não se Aplica",X591=""),IF(OR(W591="Não se Aplica",W591=""),0,W591-V591),AVERAGE(X591-W591,W591-V591)),0),0)</f>
        <v>0</v>
      </c>
      <c r="BA591" s="209">
        <f>IF(BB591="S",IF(AND(Q591="1. Aceitou o programa",AH591="Realizada"),IFERROR(IF(AG591="",0,AG591-R591),0),0),0)</f>
        <v>0</v>
      </c>
      <c r="BB591" s="209" t="str">
        <f>_xlfn.XLOOKUP(U591,'Lista Suspensa'!$AA$20:$AA$23,'Lista Suspensa'!$AB$20:$AB$23,"N/A")</f>
        <v>S</v>
      </c>
    </row>
    <row r="592" spans="1:54" ht="12" customHeight="1">
      <c r="A592" s="151" t="s">
        <v>121</v>
      </c>
      <c r="B592" s="152">
        <v>45292</v>
      </c>
      <c r="C592" s="153" t="s">
        <v>122</v>
      </c>
      <c r="D592" s="153" t="s">
        <v>175</v>
      </c>
      <c r="E592" s="244">
        <v>93928651</v>
      </c>
      <c r="F592" s="144" t="s">
        <v>1339</v>
      </c>
      <c r="G592" s="230"/>
      <c r="H592" s="154">
        <v>25070</v>
      </c>
      <c r="I592" s="153">
        <v>57</v>
      </c>
      <c r="J592" s="148" t="s">
        <v>70</v>
      </c>
      <c r="K592" s="153" t="s">
        <v>59</v>
      </c>
      <c r="L592" s="153"/>
      <c r="M592" s="153"/>
      <c r="N592" s="153"/>
      <c r="O592" s="155">
        <v>11989866880</v>
      </c>
      <c r="P592" s="156" t="s">
        <v>60</v>
      </c>
      <c r="Q592" s="157" t="s">
        <v>110</v>
      </c>
      <c r="R592" s="158">
        <v>46050</v>
      </c>
      <c r="S592" s="159"/>
      <c r="T592" s="159" t="s">
        <v>62</v>
      </c>
      <c r="U592" s="159" t="s">
        <v>111</v>
      </c>
      <c r="V592" s="154">
        <v>46050</v>
      </c>
      <c r="W592" s="154" t="s">
        <v>126</v>
      </c>
      <c r="X592" s="154" t="s">
        <v>126</v>
      </c>
      <c r="Y592" s="160"/>
      <c r="Z592" s="160" t="s">
        <v>166</v>
      </c>
      <c r="AA592" s="153">
        <v>102.6</v>
      </c>
      <c r="AB592" s="153">
        <v>1.59</v>
      </c>
      <c r="AC592" s="182">
        <f t="shared" si="20"/>
        <v>40.583837664649337</v>
      </c>
      <c r="AD592" s="153" t="str">
        <f t="shared" si="21"/>
        <v>OBESIDADE III</v>
      </c>
      <c r="AE592" s="233" t="s">
        <v>135</v>
      </c>
      <c r="AF592" s="153" t="s">
        <v>130</v>
      </c>
      <c r="AG592" s="159"/>
      <c r="AH592" s="153"/>
      <c r="AI592" s="161"/>
      <c r="AJ592" s="153"/>
      <c r="AK592" s="153"/>
      <c r="AL592" s="207" t="s">
        <v>131</v>
      </c>
      <c r="AM592" s="207"/>
      <c r="AN592" s="207"/>
      <c r="AO592" s="207" t="str">
        <f ca="1">IF(R592="","",IF(R592&gt;TODAY(),"0 meses",DATEDIF(R592,TODAY(),"m") &amp; " meses"))</f>
        <v>4 meses</v>
      </c>
      <c r="AP592" s="147" t="s">
        <v>67</v>
      </c>
      <c r="AQ592" s="147" t="s">
        <v>67</v>
      </c>
      <c r="AR592" s="147"/>
      <c r="AS592" s="209" t="s">
        <v>68</v>
      </c>
      <c r="AT592" s="223" t="str">
        <f>MONTH(B592)&amp;"/"&amp;YEAR(B592)</f>
        <v>1/2024</v>
      </c>
      <c r="AU592" s="223">
        <f>WEEKNUM(B592)-WEEKNUM(EOMONTH(B592,-1)+1)+1</f>
        <v>1</v>
      </c>
      <c r="AV592" s="209" t="str">
        <f>MONTH(R592)&amp;"/"&amp;YEAR(R592)</f>
        <v>1/2026</v>
      </c>
      <c r="AW592" s="209">
        <f>WEEKNUM(R592)-WEEKNUM(EOMONTH(R592,-1)+1)+1</f>
        <v>5</v>
      </c>
      <c r="AX592" s="209">
        <f>IF(BB592="S",IF(Q592="1. Aceitou o programa",R592-B592,0),0)</f>
        <v>758</v>
      </c>
      <c r="AY592" s="209">
        <f>IF(BB592="S",IF(AND(S592&lt;&gt;"",R592&lt;&gt;""),S592-R592,0),0)</f>
        <v>0</v>
      </c>
      <c r="AZ592" s="209">
        <f>IF(BB592="S",IF(Q592="1. Aceitou o programa",IF(OR(X592="Não se Aplica",X592=""),IF(OR(W592="Não se Aplica",W592=""),0,W592-V592),AVERAGE(X592-W592,W592-V592)),0),0)</f>
        <v>0</v>
      </c>
      <c r="BA592" s="209">
        <f>IF(BB592="S",IF(AND(Q592="1. Aceitou o programa",AH592="Realizada"),IFERROR(IF(AG592="",0,AG592-R592),0),0),0)</f>
        <v>0</v>
      </c>
      <c r="BB592" s="209" t="str">
        <f>_xlfn.XLOOKUP(U592,'Lista Suspensa'!$AA$20:$AA$23,'Lista Suspensa'!$AB$20:$AB$23,"N/A")</f>
        <v>S</v>
      </c>
    </row>
    <row r="593" spans="1:54" ht="12" customHeight="1">
      <c r="A593" s="151" t="s">
        <v>121</v>
      </c>
      <c r="B593" s="152">
        <v>45292</v>
      </c>
      <c r="C593" s="153" t="s">
        <v>122</v>
      </c>
      <c r="D593" s="153" t="s">
        <v>56</v>
      </c>
      <c r="E593" s="244">
        <v>787533912</v>
      </c>
      <c r="F593" s="144" t="s">
        <v>1340</v>
      </c>
      <c r="G593" s="230"/>
      <c r="H593" s="154">
        <v>25478</v>
      </c>
      <c r="I593" s="153">
        <v>56</v>
      </c>
      <c r="J593" s="148" t="s">
        <v>70</v>
      </c>
      <c r="K593" s="153" t="s">
        <v>59</v>
      </c>
      <c r="L593" s="153"/>
      <c r="M593" s="153"/>
      <c r="N593" s="153"/>
      <c r="O593" s="155" t="s">
        <v>1341</v>
      </c>
      <c r="P593" s="156" t="s">
        <v>60</v>
      </c>
      <c r="Q593" s="157" t="s">
        <v>110</v>
      </c>
      <c r="R593" s="158">
        <v>46050</v>
      </c>
      <c r="S593" s="159"/>
      <c r="T593" s="159" t="s">
        <v>62</v>
      </c>
      <c r="U593" s="159" t="s">
        <v>111</v>
      </c>
      <c r="V593" s="154">
        <v>46050</v>
      </c>
      <c r="W593" s="154" t="s">
        <v>126</v>
      </c>
      <c r="X593" s="154" t="s">
        <v>126</v>
      </c>
      <c r="Y593" s="160"/>
      <c r="Z593" s="160" t="s">
        <v>128</v>
      </c>
      <c r="AA593" s="153">
        <v>120</v>
      </c>
      <c r="AB593" s="153">
        <v>1.58</v>
      </c>
      <c r="AC593" s="182">
        <f t="shared" si="20"/>
        <v>48.069219676333915</v>
      </c>
      <c r="AD593" s="153" t="str">
        <f t="shared" si="21"/>
        <v>OBESIDADE III</v>
      </c>
      <c r="AE593" s="233" t="s">
        <v>135</v>
      </c>
      <c r="AF593" s="153" t="s">
        <v>130</v>
      </c>
      <c r="AG593" s="159"/>
      <c r="AH593" s="153"/>
      <c r="AI593" s="161"/>
      <c r="AJ593" s="153"/>
      <c r="AK593" s="153"/>
      <c r="AL593" s="207" t="s">
        <v>131</v>
      </c>
      <c r="AM593" s="207"/>
      <c r="AN593" s="207"/>
      <c r="AO593" s="207" t="str">
        <f ca="1">IF(R593="","",IF(R593&gt;TODAY(),"0 meses",DATEDIF(R593,TODAY(),"m") &amp; " meses"))</f>
        <v>4 meses</v>
      </c>
      <c r="AP593" s="147" t="s">
        <v>67</v>
      </c>
      <c r="AQ593" s="147" t="s">
        <v>67</v>
      </c>
      <c r="AR593" s="147"/>
      <c r="AS593" s="209" t="s">
        <v>68</v>
      </c>
      <c r="AT593" s="223" t="str">
        <f>MONTH(B593)&amp;"/"&amp;YEAR(B593)</f>
        <v>1/2024</v>
      </c>
      <c r="AU593" s="223">
        <f>WEEKNUM(B593)-WEEKNUM(EOMONTH(B593,-1)+1)+1</f>
        <v>1</v>
      </c>
      <c r="AV593" s="209" t="str">
        <f>MONTH(R593)&amp;"/"&amp;YEAR(R593)</f>
        <v>1/2026</v>
      </c>
      <c r="AW593" s="209">
        <f>WEEKNUM(R593)-WEEKNUM(EOMONTH(R593,-1)+1)+1</f>
        <v>5</v>
      </c>
      <c r="AX593" s="209">
        <f>IF(BB593="S",IF(Q593="1. Aceitou o programa",R593-B593,0),0)</f>
        <v>758</v>
      </c>
      <c r="AY593" s="209">
        <f>IF(BB593="S",IF(AND(S593&lt;&gt;"",R593&lt;&gt;""),S593-R593,0),0)</f>
        <v>0</v>
      </c>
      <c r="AZ593" s="209">
        <f>IF(BB593="S",IF(Q593="1. Aceitou o programa",IF(OR(X593="Não se Aplica",X593=""),IF(OR(W593="Não se Aplica",W593=""),0,W593-V593),AVERAGE(X593-W593,W593-V593)),0),0)</f>
        <v>0</v>
      </c>
      <c r="BA593" s="209">
        <f>IF(BB593="S",IF(AND(Q593="1. Aceitou o programa",AH593="Realizada"),IFERROR(IF(AG593="",0,AG593-R593),0),0),0)</f>
        <v>0</v>
      </c>
      <c r="BB593" s="209" t="str">
        <f>_xlfn.XLOOKUP(U593,'Lista Suspensa'!$AA$20:$AA$23,'Lista Suspensa'!$AB$20:$AB$23,"N/A")</f>
        <v>S</v>
      </c>
    </row>
    <row r="594" spans="1:54" ht="12" customHeight="1">
      <c r="A594" s="151" t="s">
        <v>121</v>
      </c>
      <c r="B594" s="152">
        <v>45292</v>
      </c>
      <c r="C594" s="153" t="s">
        <v>122</v>
      </c>
      <c r="D594" s="153" t="s">
        <v>175</v>
      </c>
      <c r="E594" s="244">
        <v>985157917</v>
      </c>
      <c r="F594" s="144" t="s">
        <v>1342</v>
      </c>
      <c r="G594" s="230"/>
      <c r="H594" s="154">
        <v>28962</v>
      </c>
      <c r="I594" s="153">
        <v>47</v>
      </c>
      <c r="J594" s="148" t="s">
        <v>70</v>
      </c>
      <c r="K594" s="153" t="s">
        <v>59</v>
      </c>
      <c r="L594" s="153"/>
      <c r="M594" s="153"/>
      <c r="N594" s="153"/>
      <c r="O594" s="155">
        <v>11947891154</v>
      </c>
      <c r="P594" s="156" t="s">
        <v>60</v>
      </c>
      <c r="Q594" s="157" t="s">
        <v>110</v>
      </c>
      <c r="R594" s="158">
        <v>46050</v>
      </c>
      <c r="S594" s="159"/>
      <c r="T594" s="159" t="s">
        <v>62</v>
      </c>
      <c r="U594" s="159" t="s">
        <v>111</v>
      </c>
      <c r="V594" s="154">
        <v>46050</v>
      </c>
      <c r="W594" s="154" t="s">
        <v>126</v>
      </c>
      <c r="X594" s="154" t="s">
        <v>126</v>
      </c>
      <c r="Y594" s="160" t="s">
        <v>1343</v>
      </c>
      <c r="Z594" s="160" t="s">
        <v>128</v>
      </c>
      <c r="AA594" s="153">
        <v>83</v>
      </c>
      <c r="AB594" s="153">
        <v>1.65</v>
      </c>
      <c r="AC594" s="182">
        <f t="shared" si="20"/>
        <v>30.486685032139579</v>
      </c>
      <c r="AD594" s="153" t="str">
        <f t="shared" si="21"/>
        <v>OBESIDADE I</v>
      </c>
      <c r="AE594" s="233" t="s">
        <v>135</v>
      </c>
      <c r="AF594" s="153" t="s">
        <v>130</v>
      </c>
      <c r="AG594" s="159"/>
      <c r="AH594" s="153"/>
      <c r="AI594" s="161"/>
      <c r="AJ594" s="153"/>
      <c r="AK594" s="153"/>
      <c r="AL594" s="207" t="s">
        <v>131</v>
      </c>
      <c r="AM594" s="207"/>
      <c r="AN594" s="207"/>
      <c r="AO594" s="207" t="str">
        <f ca="1">IF(R594="","",IF(R594&gt;TODAY(),"0 meses",DATEDIF(R594,TODAY(),"m") &amp; " meses"))</f>
        <v>4 meses</v>
      </c>
      <c r="AP594" s="147" t="s">
        <v>67</v>
      </c>
      <c r="AQ594" s="147" t="s">
        <v>67</v>
      </c>
      <c r="AR594" s="147"/>
      <c r="AS594" s="209" t="s">
        <v>68</v>
      </c>
      <c r="AT594" s="223" t="str">
        <f>MONTH(B594)&amp;"/"&amp;YEAR(B594)</f>
        <v>1/2024</v>
      </c>
      <c r="AU594" s="223">
        <f>WEEKNUM(B594)-WEEKNUM(EOMONTH(B594,-1)+1)+1</f>
        <v>1</v>
      </c>
      <c r="AV594" s="209" t="str">
        <f>MONTH(R594)&amp;"/"&amp;YEAR(R594)</f>
        <v>1/2026</v>
      </c>
      <c r="AW594" s="209">
        <f>WEEKNUM(R594)-WEEKNUM(EOMONTH(R594,-1)+1)+1</f>
        <v>5</v>
      </c>
      <c r="AX594" s="209">
        <f>IF(BB594="S",IF(Q594="1. Aceitou o programa",R594-B594,0),0)</f>
        <v>758</v>
      </c>
      <c r="AY594" s="209">
        <f>IF(BB594="S",IF(AND(S594&lt;&gt;"",R594&lt;&gt;""),S594-R594,0),0)</f>
        <v>0</v>
      </c>
      <c r="AZ594" s="209">
        <f>IF(BB594="S",IF(Q594="1. Aceitou o programa",IF(OR(X594="Não se Aplica",X594=""),IF(OR(W594="Não se Aplica",W594=""),0,W594-V594),AVERAGE(X594-W594,W594-V594)),0),0)</f>
        <v>0</v>
      </c>
      <c r="BA594" s="209">
        <f>IF(BB594="S",IF(AND(Q594="1. Aceitou o programa",AH594="Realizada"),IFERROR(IF(AG594="",0,AG594-R594),0),0),0)</f>
        <v>0</v>
      </c>
      <c r="BB594" s="209" t="str">
        <f>_xlfn.XLOOKUP(U594,'Lista Suspensa'!$AA$20:$AA$23,'Lista Suspensa'!$AB$20:$AB$23,"N/A")</f>
        <v>S</v>
      </c>
    </row>
    <row r="595" spans="1:54" ht="12" customHeight="1">
      <c r="A595" s="151" t="s">
        <v>121</v>
      </c>
      <c r="B595" s="152">
        <v>45292</v>
      </c>
      <c r="C595" s="153" t="s">
        <v>122</v>
      </c>
      <c r="D595" s="153" t="s">
        <v>56</v>
      </c>
      <c r="E595" s="244">
        <v>95025869</v>
      </c>
      <c r="F595" s="144" t="s">
        <v>1344</v>
      </c>
      <c r="G595" s="230"/>
      <c r="H595" s="154">
        <v>30269</v>
      </c>
      <c r="I595" s="153">
        <v>43</v>
      </c>
      <c r="J595" s="148" t="s">
        <v>70</v>
      </c>
      <c r="K595" s="153" t="s">
        <v>59</v>
      </c>
      <c r="L595" s="153"/>
      <c r="M595" s="153"/>
      <c r="N595" s="153"/>
      <c r="O595" s="155" t="s">
        <v>1345</v>
      </c>
      <c r="P595" s="156" t="s">
        <v>60</v>
      </c>
      <c r="Q595" s="157" t="s">
        <v>110</v>
      </c>
      <c r="R595" s="158">
        <v>46050</v>
      </c>
      <c r="S595" s="159"/>
      <c r="T595" s="159" t="s">
        <v>62</v>
      </c>
      <c r="U595" s="159" t="s">
        <v>111</v>
      </c>
      <c r="V595" s="154">
        <v>46050</v>
      </c>
      <c r="W595" s="154" t="s">
        <v>126</v>
      </c>
      <c r="X595" s="154" t="s">
        <v>126</v>
      </c>
      <c r="Y595" s="160"/>
      <c r="Z595" s="160" t="s">
        <v>166</v>
      </c>
      <c r="AA595" s="153">
        <v>122</v>
      </c>
      <c r="AB595" s="153">
        <v>1.55</v>
      </c>
      <c r="AC595" s="182">
        <f t="shared" si="20"/>
        <v>50.780437044745049</v>
      </c>
      <c r="AD595" s="153" t="str">
        <f t="shared" si="21"/>
        <v>OBESIDADE III</v>
      </c>
      <c r="AE595" s="233" t="s">
        <v>135</v>
      </c>
      <c r="AF595" s="153" t="s">
        <v>130</v>
      </c>
      <c r="AG595" s="159"/>
      <c r="AH595" s="153"/>
      <c r="AI595" s="161"/>
      <c r="AJ595" s="153"/>
      <c r="AK595" s="153"/>
      <c r="AL595" s="207" t="s">
        <v>143</v>
      </c>
      <c r="AM595" s="207"/>
      <c r="AN595" s="207"/>
      <c r="AO595" s="207" t="str">
        <f ca="1">IF(R595="","",IF(R595&gt;TODAY(),"0 meses",DATEDIF(R595,TODAY(),"m") &amp; " meses"))</f>
        <v>4 meses</v>
      </c>
      <c r="AP595" s="147" t="s">
        <v>67</v>
      </c>
      <c r="AQ595" s="147" t="s">
        <v>67</v>
      </c>
      <c r="AR595" s="147"/>
      <c r="AS595" s="209" t="s">
        <v>68</v>
      </c>
      <c r="AT595" s="223" t="str">
        <f>MONTH(B595)&amp;"/"&amp;YEAR(B595)</f>
        <v>1/2024</v>
      </c>
      <c r="AU595" s="223">
        <f>WEEKNUM(B595)-WEEKNUM(EOMONTH(B595,-1)+1)+1</f>
        <v>1</v>
      </c>
      <c r="AV595" s="209" t="str">
        <f>MONTH(R595)&amp;"/"&amp;YEAR(R595)</f>
        <v>1/2026</v>
      </c>
      <c r="AW595" s="209">
        <f>WEEKNUM(R595)-WEEKNUM(EOMONTH(R595,-1)+1)+1</f>
        <v>5</v>
      </c>
      <c r="AX595" s="209">
        <f>IF(BB595="S",IF(Q595="1. Aceitou o programa",R595-B595,0),0)</f>
        <v>758</v>
      </c>
      <c r="AY595" s="209">
        <f>IF(BB595="S",IF(AND(S595&lt;&gt;"",R595&lt;&gt;""),S595-R595,0),0)</f>
        <v>0</v>
      </c>
      <c r="AZ595" s="209">
        <f>IF(BB595="S",IF(Q595="1. Aceitou o programa",IF(OR(X595="Não se Aplica",X595=""),IF(OR(W595="Não se Aplica",W595=""),0,W595-V595),AVERAGE(X595-W595,W595-V595)),0),0)</f>
        <v>0</v>
      </c>
      <c r="BA595" s="209">
        <f>IF(BB595="S",IF(AND(Q595="1. Aceitou o programa",AH595="Realizada"),IFERROR(IF(AG595="",0,AG595-R595),0),0),0)</f>
        <v>0</v>
      </c>
      <c r="BB595" s="209" t="str">
        <f>_xlfn.XLOOKUP(U595,'Lista Suspensa'!$AA$20:$AA$23,'Lista Suspensa'!$AB$20:$AB$23,"N/A")</f>
        <v>S</v>
      </c>
    </row>
    <row r="596" spans="1:54" ht="12" customHeight="1">
      <c r="A596" s="151" t="s">
        <v>121</v>
      </c>
      <c r="B596" s="152">
        <v>45292</v>
      </c>
      <c r="C596" s="153" t="s">
        <v>122</v>
      </c>
      <c r="D596" s="153" t="s">
        <v>175</v>
      </c>
      <c r="E596" s="244">
        <v>95954059</v>
      </c>
      <c r="F596" s="144" t="s">
        <v>1346</v>
      </c>
      <c r="G596" s="230"/>
      <c r="H596" s="154">
        <v>34102</v>
      </c>
      <c r="I596" s="153">
        <v>33</v>
      </c>
      <c r="J596" s="148" t="s">
        <v>70</v>
      </c>
      <c r="K596" s="153" t="s">
        <v>59</v>
      </c>
      <c r="L596" s="153"/>
      <c r="M596" s="153"/>
      <c r="N596" s="153"/>
      <c r="O596" s="155">
        <v>11931459563</v>
      </c>
      <c r="P596" s="156" t="s">
        <v>60</v>
      </c>
      <c r="Q596" s="157" t="s">
        <v>110</v>
      </c>
      <c r="R596" s="158">
        <v>46050</v>
      </c>
      <c r="S596" s="159"/>
      <c r="T596" s="159" t="s">
        <v>62</v>
      </c>
      <c r="U596" s="159" t="s">
        <v>111</v>
      </c>
      <c r="V596" s="154">
        <v>46050</v>
      </c>
      <c r="W596" s="154" t="s">
        <v>126</v>
      </c>
      <c r="X596" s="154" t="s">
        <v>126</v>
      </c>
      <c r="Y596" s="160"/>
      <c r="Z596" s="160" t="s">
        <v>128</v>
      </c>
      <c r="AA596" s="153">
        <v>90</v>
      </c>
      <c r="AB596" s="153">
        <v>1.55</v>
      </c>
      <c r="AC596" s="182">
        <f t="shared" si="20"/>
        <v>37.460978147762745</v>
      </c>
      <c r="AD596" s="153" t="str">
        <f t="shared" si="21"/>
        <v>OBESIDADE II</v>
      </c>
      <c r="AE596" s="233" t="s">
        <v>135</v>
      </c>
      <c r="AF596" s="153" t="s">
        <v>130</v>
      </c>
      <c r="AG596" s="159"/>
      <c r="AH596" s="153"/>
      <c r="AI596" s="161"/>
      <c r="AJ596" s="153"/>
      <c r="AK596" s="153"/>
      <c r="AL596" s="207" t="s">
        <v>131</v>
      </c>
      <c r="AM596" s="207"/>
      <c r="AN596" s="207"/>
      <c r="AO596" s="207" t="str">
        <f ca="1">IF(R596="","",IF(R596&gt;TODAY(),"0 meses",DATEDIF(R596,TODAY(),"m") &amp; " meses"))</f>
        <v>4 meses</v>
      </c>
      <c r="AP596" s="147" t="s">
        <v>67</v>
      </c>
      <c r="AQ596" s="147" t="s">
        <v>67</v>
      </c>
      <c r="AR596" s="147"/>
      <c r="AS596" s="209" t="s">
        <v>68</v>
      </c>
      <c r="AT596" s="223" t="str">
        <f>MONTH(B596)&amp;"/"&amp;YEAR(B596)</f>
        <v>1/2024</v>
      </c>
      <c r="AU596" s="223">
        <f>WEEKNUM(B596)-WEEKNUM(EOMONTH(B596,-1)+1)+1</f>
        <v>1</v>
      </c>
      <c r="AV596" s="209" t="str">
        <f>MONTH(R596)&amp;"/"&amp;YEAR(R596)</f>
        <v>1/2026</v>
      </c>
      <c r="AW596" s="209">
        <f>WEEKNUM(R596)-WEEKNUM(EOMONTH(R596,-1)+1)+1</f>
        <v>5</v>
      </c>
      <c r="AX596" s="209">
        <f>IF(BB596="S",IF(Q596="1. Aceitou o programa",R596-B596,0),0)</f>
        <v>758</v>
      </c>
      <c r="AY596" s="209">
        <f>IF(BB596="S",IF(AND(S596&lt;&gt;"",R596&lt;&gt;""),S596-R596,0),0)</f>
        <v>0</v>
      </c>
      <c r="AZ596" s="209">
        <f>IF(BB596="S",IF(Q596="1. Aceitou o programa",IF(OR(X596="Não se Aplica",X596=""),IF(OR(W596="Não se Aplica",W596=""),0,W596-V596),AVERAGE(X596-W596,W596-V596)),0),0)</f>
        <v>0</v>
      </c>
      <c r="BA596" s="209">
        <f>IF(BB596="S",IF(AND(Q596="1. Aceitou o programa",AH596="Realizada"),IFERROR(IF(AG596="",0,AG596-R596),0),0),0)</f>
        <v>0</v>
      </c>
      <c r="BB596" s="209" t="str">
        <f>_xlfn.XLOOKUP(U596,'Lista Suspensa'!$AA$20:$AA$23,'Lista Suspensa'!$AB$20:$AB$23,"N/A")</f>
        <v>S</v>
      </c>
    </row>
    <row r="597" spans="1:54" ht="12" customHeight="1">
      <c r="A597" s="151" t="s">
        <v>121</v>
      </c>
      <c r="B597" s="152">
        <v>45292</v>
      </c>
      <c r="C597" s="153" t="s">
        <v>122</v>
      </c>
      <c r="D597" s="153" t="s">
        <v>175</v>
      </c>
      <c r="E597" s="244">
        <v>89769352</v>
      </c>
      <c r="F597" s="144" t="s">
        <v>1347</v>
      </c>
      <c r="G597" s="230"/>
      <c r="H597" s="154">
        <v>31773</v>
      </c>
      <c r="I597" s="153">
        <v>39</v>
      </c>
      <c r="J597" s="148" t="s">
        <v>70</v>
      </c>
      <c r="K597" s="153"/>
      <c r="L597" s="153"/>
      <c r="M597" s="153"/>
      <c r="N597" s="153"/>
      <c r="O597" s="155">
        <v>19991785255</v>
      </c>
      <c r="P597" s="156" t="s">
        <v>60</v>
      </c>
      <c r="Q597" s="157" t="s">
        <v>110</v>
      </c>
      <c r="R597" s="158">
        <v>46050</v>
      </c>
      <c r="S597" s="159"/>
      <c r="T597" s="159" t="s">
        <v>62</v>
      </c>
      <c r="U597" s="159" t="s">
        <v>111</v>
      </c>
      <c r="V597" s="154">
        <v>46050</v>
      </c>
      <c r="W597" s="154" t="s">
        <v>126</v>
      </c>
      <c r="X597" s="154" t="s">
        <v>126</v>
      </c>
      <c r="Y597" s="160" t="s">
        <v>1348</v>
      </c>
      <c r="Z597" s="160" t="s">
        <v>128</v>
      </c>
      <c r="AA597" s="153">
        <v>124</v>
      </c>
      <c r="AB597" s="153">
        <v>1.64</v>
      </c>
      <c r="AC597" s="182">
        <f t="shared" si="20"/>
        <v>46.103509815585966</v>
      </c>
      <c r="AD597" s="153" t="str">
        <f t="shared" si="21"/>
        <v>OBESIDADE III</v>
      </c>
      <c r="AE597" s="233" t="s">
        <v>135</v>
      </c>
      <c r="AF597" s="153" t="s">
        <v>130</v>
      </c>
      <c r="AG597" s="159"/>
      <c r="AH597" s="153"/>
      <c r="AI597" s="161"/>
      <c r="AJ597" s="153"/>
      <c r="AK597" s="153"/>
      <c r="AL597" s="207" t="s">
        <v>131</v>
      </c>
      <c r="AM597" s="207"/>
      <c r="AN597" s="207"/>
      <c r="AO597" s="207" t="str">
        <f ca="1">IF(R597="","",IF(R597&gt;TODAY(),"0 meses",DATEDIF(R597,TODAY(),"m") &amp; " meses"))</f>
        <v>4 meses</v>
      </c>
      <c r="AP597" s="147" t="s">
        <v>67</v>
      </c>
      <c r="AQ597" s="147" t="s">
        <v>67</v>
      </c>
      <c r="AR597" s="147"/>
      <c r="AS597" s="209" t="s">
        <v>68</v>
      </c>
      <c r="AT597" s="223" t="str">
        <f>MONTH(B597)&amp;"/"&amp;YEAR(B597)</f>
        <v>1/2024</v>
      </c>
      <c r="AU597" s="223">
        <f>WEEKNUM(B597)-WEEKNUM(EOMONTH(B597,-1)+1)+1</f>
        <v>1</v>
      </c>
      <c r="AV597" s="209" t="str">
        <f>MONTH(R597)&amp;"/"&amp;YEAR(R597)</f>
        <v>1/2026</v>
      </c>
      <c r="AW597" s="209">
        <f>WEEKNUM(R597)-WEEKNUM(EOMONTH(R597,-1)+1)+1</f>
        <v>5</v>
      </c>
      <c r="AX597" s="209">
        <f>IF(BB597="S",IF(Q597="1. Aceitou o programa",R597-B597,0),0)</f>
        <v>758</v>
      </c>
      <c r="AY597" s="209">
        <f>IF(BB597="S",IF(AND(S597&lt;&gt;"",R597&lt;&gt;""),S597-R597,0),0)</f>
        <v>0</v>
      </c>
      <c r="AZ597" s="209">
        <f>IF(BB597="S",IF(Q597="1. Aceitou o programa",IF(OR(X597="Não se Aplica",X597=""),IF(OR(W597="Não se Aplica",W597=""),0,W597-V597),AVERAGE(X597-W597,W597-V597)),0),0)</f>
        <v>0</v>
      </c>
      <c r="BA597" s="209">
        <f>IF(BB597="S",IF(AND(Q597="1. Aceitou o programa",AH597="Realizada"),IFERROR(IF(AG597="",0,AG597-R597),0),0),0)</f>
        <v>0</v>
      </c>
      <c r="BB597" s="209" t="str">
        <f>_xlfn.XLOOKUP(U597,'Lista Suspensa'!$AA$20:$AA$23,'Lista Suspensa'!$AB$20:$AB$23,"N/A")</f>
        <v>S</v>
      </c>
    </row>
    <row r="598" spans="1:54" ht="12" customHeight="1">
      <c r="A598" s="151" t="s">
        <v>121</v>
      </c>
      <c r="B598" s="152">
        <v>45292</v>
      </c>
      <c r="C598" s="153" t="s">
        <v>122</v>
      </c>
      <c r="D598" s="153" t="s">
        <v>171</v>
      </c>
      <c r="E598" s="244">
        <v>93181672</v>
      </c>
      <c r="F598" s="144" t="s">
        <v>1349</v>
      </c>
      <c r="G598" s="230"/>
      <c r="H598" s="154">
        <v>32954</v>
      </c>
      <c r="I598" s="153">
        <v>36</v>
      </c>
      <c r="J598" s="148" t="s">
        <v>58</v>
      </c>
      <c r="K598" s="153"/>
      <c r="L598" s="153"/>
      <c r="M598" s="153"/>
      <c r="N598" s="153"/>
      <c r="O598" s="155">
        <v>21999333758</v>
      </c>
      <c r="P598" s="156" t="s">
        <v>60</v>
      </c>
      <c r="Q598" s="157" t="s">
        <v>110</v>
      </c>
      <c r="R598" s="158">
        <v>46050</v>
      </c>
      <c r="S598" s="159"/>
      <c r="T598" s="159" t="s">
        <v>62</v>
      </c>
      <c r="U598" s="159" t="s">
        <v>111</v>
      </c>
      <c r="V598" s="154">
        <v>46050</v>
      </c>
      <c r="W598" s="154" t="s">
        <v>126</v>
      </c>
      <c r="X598" s="154" t="s">
        <v>126</v>
      </c>
      <c r="Y598" s="160" t="s">
        <v>1350</v>
      </c>
      <c r="Z598" s="160" t="s">
        <v>65</v>
      </c>
      <c r="AA598" s="153">
        <v>139</v>
      </c>
      <c r="AB598" s="153">
        <v>1.89</v>
      </c>
      <c r="AC598" s="182">
        <f t="shared" si="20"/>
        <v>38.91268441532992</v>
      </c>
      <c r="AD598" s="153" t="str">
        <f t="shared" si="21"/>
        <v>OBESIDADE II</v>
      </c>
      <c r="AE598" s="233" t="s">
        <v>947</v>
      </c>
      <c r="AF598" s="153" t="s">
        <v>130</v>
      </c>
      <c r="AG598" s="159"/>
      <c r="AH598" s="153"/>
      <c r="AI598" s="161"/>
      <c r="AJ598" s="153"/>
      <c r="AK598" s="153"/>
      <c r="AL598" s="207" t="s">
        <v>131</v>
      </c>
      <c r="AM598" s="207"/>
      <c r="AN598" s="207"/>
      <c r="AO598" s="207" t="str">
        <f ca="1">IF(R598="","",IF(R598&gt;TODAY(),"0 meses",DATEDIF(R598,TODAY(),"m") &amp; " meses"))</f>
        <v>4 meses</v>
      </c>
      <c r="AP598" s="147" t="s">
        <v>67</v>
      </c>
      <c r="AQ598" s="147" t="s">
        <v>67</v>
      </c>
      <c r="AR598" s="147"/>
      <c r="AS598" s="209" t="s">
        <v>68</v>
      </c>
      <c r="AT598" s="223" t="str">
        <f>MONTH(B598)&amp;"/"&amp;YEAR(B598)</f>
        <v>1/2024</v>
      </c>
      <c r="AU598" s="223">
        <f>WEEKNUM(B598)-WEEKNUM(EOMONTH(B598,-1)+1)+1</f>
        <v>1</v>
      </c>
      <c r="AV598" s="209" t="str">
        <f>MONTH(R598)&amp;"/"&amp;YEAR(R598)</f>
        <v>1/2026</v>
      </c>
      <c r="AW598" s="209">
        <f>WEEKNUM(R598)-WEEKNUM(EOMONTH(R598,-1)+1)+1</f>
        <v>5</v>
      </c>
      <c r="AX598" s="209">
        <f>IF(BB598="S",IF(Q598="1. Aceitou o programa",R598-B598,0),0)</f>
        <v>758</v>
      </c>
      <c r="AY598" s="209">
        <f>IF(BB598="S",IF(AND(S598&lt;&gt;"",R598&lt;&gt;""),S598-R598,0),0)</f>
        <v>0</v>
      </c>
      <c r="AZ598" s="209">
        <f>IF(BB598="S",IF(Q598="1. Aceitou o programa",IF(OR(X598="Não se Aplica",X598=""),IF(OR(W598="Não se Aplica",W598=""),0,W598-V598),AVERAGE(X598-W598,W598-V598)),0),0)</f>
        <v>0</v>
      </c>
      <c r="BA598" s="209">
        <f>IF(BB598="S",IF(AND(Q598="1. Aceitou o programa",AH598="Realizada"),IFERROR(IF(AG598="",0,AG598-R598),0),0),0)</f>
        <v>0</v>
      </c>
      <c r="BB598" s="209" t="str">
        <f>_xlfn.XLOOKUP(U598,'Lista Suspensa'!$AA$20:$AA$23,'Lista Suspensa'!$AB$20:$AB$23,"N/A")</f>
        <v>S</v>
      </c>
    </row>
    <row r="599" spans="1:54" ht="12" customHeight="1">
      <c r="A599" s="151" t="s">
        <v>121</v>
      </c>
      <c r="B599" s="152">
        <v>45292</v>
      </c>
      <c r="C599" s="153" t="s">
        <v>122</v>
      </c>
      <c r="D599" s="153" t="s">
        <v>324</v>
      </c>
      <c r="E599" s="244">
        <v>93250338</v>
      </c>
      <c r="F599" s="144" t="s">
        <v>1351</v>
      </c>
      <c r="G599" s="230"/>
      <c r="H599" s="154">
        <v>34516</v>
      </c>
      <c r="I599" s="153">
        <v>31</v>
      </c>
      <c r="J599" s="148" t="s">
        <v>70</v>
      </c>
      <c r="K599" s="153"/>
      <c r="L599" s="153"/>
      <c r="M599" s="153"/>
      <c r="N599" s="153"/>
      <c r="O599" s="155">
        <v>21972964605</v>
      </c>
      <c r="P599" s="156" t="s">
        <v>60</v>
      </c>
      <c r="Q599" s="157" t="s">
        <v>110</v>
      </c>
      <c r="R599" s="158">
        <v>46050</v>
      </c>
      <c r="S599" s="159"/>
      <c r="T599" s="159" t="s">
        <v>62</v>
      </c>
      <c r="U599" s="159" t="s">
        <v>111</v>
      </c>
      <c r="V599" s="154">
        <v>46050</v>
      </c>
      <c r="W599" s="154" t="s">
        <v>126</v>
      </c>
      <c r="X599" s="154" t="s">
        <v>126</v>
      </c>
      <c r="Y599" s="160" t="s">
        <v>1352</v>
      </c>
      <c r="Z599" s="160" t="s">
        <v>65</v>
      </c>
      <c r="AA599" s="153">
        <v>120</v>
      </c>
      <c r="AB599" s="153">
        <v>1.71</v>
      </c>
      <c r="AC599" s="182">
        <f t="shared" si="20"/>
        <v>41.038268185082593</v>
      </c>
      <c r="AD599" s="153" t="str">
        <f t="shared" si="21"/>
        <v>OBESIDADE III</v>
      </c>
      <c r="AE599" s="233" t="s">
        <v>129</v>
      </c>
      <c r="AF599" s="153" t="s">
        <v>130</v>
      </c>
      <c r="AG599" s="159"/>
      <c r="AH599" s="153"/>
      <c r="AI599" s="161"/>
      <c r="AJ599" s="153"/>
      <c r="AK599" s="153"/>
      <c r="AL599" s="207" t="s">
        <v>131</v>
      </c>
      <c r="AM599" s="207"/>
      <c r="AN599" s="207"/>
      <c r="AO599" s="207" t="str">
        <f ca="1">IF(R599="","",IF(R599&gt;TODAY(),"0 meses",DATEDIF(R599,TODAY(),"m") &amp; " meses"))</f>
        <v>4 meses</v>
      </c>
      <c r="AP599" s="147" t="s">
        <v>67</v>
      </c>
      <c r="AQ599" s="147" t="s">
        <v>67</v>
      </c>
      <c r="AR599" s="147"/>
      <c r="AS599" s="209" t="s">
        <v>68</v>
      </c>
      <c r="AT599" s="223" t="str">
        <f>MONTH(B599)&amp;"/"&amp;YEAR(B599)</f>
        <v>1/2024</v>
      </c>
      <c r="AU599" s="223">
        <f>WEEKNUM(B599)-WEEKNUM(EOMONTH(B599,-1)+1)+1</f>
        <v>1</v>
      </c>
      <c r="AV599" s="209" t="str">
        <f>MONTH(R599)&amp;"/"&amp;YEAR(R599)</f>
        <v>1/2026</v>
      </c>
      <c r="AW599" s="209">
        <f>WEEKNUM(R599)-WEEKNUM(EOMONTH(R599,-1)+1)+1</f>
        <v>5</v>
      </c>
      <c r="AX599" s="209">
        <f>IF(BB599="S",IF(Q599="1. Aceitou o programa",R599-B599,0),0)</f>
        <v>758</v>
      </c>
      <c r="AY599" s="209">
        <f>IF(BB599="S",IF(AND(S599&lt;&gt;"",R599&lt;&gt;""),S599-R599,0),0)</f>
        <v>0</v>
      </c>
      <c r="AZ599" s="209">
        <f>IF(BB599="S",IF(Q599="1. Aceitou o programa",IF(OR(X599="Não se Aplica",X599=""),IF(OR(W599="Não se Aplica",W599=""),0,W599-V599),AVERAGE(X599-W599,W599-V599)),0),0)</f>
        <v>0</v>
      </c>
      <c r="BA599" s="209">
        <f>IF(BB599="S",IF(AND(Q599="1. Aceitou o programa",AH599="Realizada"),IFERROR(IF(AG599="",0,AG599-R599),0),0),0)</f>
        <v>0</v>
      </c>
      <c r="BB599" s="209" t="str">
        <f>_xlfn.XLOOKUP(U599,'Lista Suspensa'!$AA$20:$AA$23,'Lista Suspensa'!$AB$20:$AB$23,"N/A")</f>
        <v>S</v>
      </c>
    </row>
    <row r="600" spans="1:54" ht="12" customHeight="1">
      <c r="A600" s="151" t="s">
        <v>121</v>
      </c>
      <c r="B600" s="152">
        <v>45292</v>
      </c>
      <c r="C600" s="153" t="s">
        <v>122</v>
      </c>
      <c r="D600" s="153" t="s">
        <v>324</v>
      </c>
      <c r="E600" s="244">
        <v>93288472</v>
      </c>
      <c r="F600" s="144" t="s">
        <v>1353</v>
      </c>
      <c r="G600" s="230"/>
      <c r="H600" s="154">
        <v>34958</v>
      </c>
      <c r="I600" s="153">
        <v>30</v>
      </c>
      <c r="J600" s="148" t="s">
        <v>70</v>
      </c>
      <c r="K600" s="153"/>
      <c r="L600" s="153"/>
      <c r="M600" s="153"/>
      <c r="N600" s="153"/>
      <c r="O600" s="155">
        <v>21967735163</v>
      </c>
      <c r="P600" s="156" t="s">
        <v>60</v>
      </c>
      <c r="Q600" s="157" t="s">
        <v>110</v>
      </c>
      <c r="R600" s="158">
        <v>46050</v>
      </c>
      <c r="S600" s="159"/>
      <c r="T600" s="159" t="s">
        <v>62</v>
      </c>
      <c r="U600" s="159" t="s">
        <v>111</v>
      </c>
      <c r="V600" s="154">
        <v>46050</v>
      </c>
      <c r="W600" s="154" t="s">
        <v>126</v>
      </c>
      <c r="X600" s="154" t="s">
        <v>126</v>
      </c>
      <c r="Y600" s="160" t="s">
        <v>1354</v>
      </c>
      <c r="Z600" s="160" t="s">
        <v>65</v>
      </c>
      <c r="AA600" s="153">
        <v>127</v>
      </c>
      <c r="AB600" s="153">
        <v>1.63</v>
      </c>
      <c r="AC600" s="182">
        <f t="shared" si="20"/>
        <v>47.800067748127518</v>
      </c>
      <c r="AD600" s="153" t="str">
        <f t="shared" si="21"/>
        <v>OBESIDADE III</v>
      </c>
      <c r="AE600" s="233" t="s">
        <v>129</v>
      </c>
      <c r="AF600" s="153" t="s">
        <v>130</v>
      </c>
      <c r="AG600" s="159"/>
      <c r="AH600" s="153"/>
      <c r="AI600" s="161"/>
      <c r="AJ600" s="153"/>
      <c r="AK600" s="153"/>
      <c r="AL600" s="207" t="s">
        <v>131</v>
      </c>
      <c r="AM600" s="207"/>
      <c r="AN600" s="207"/>
      <c r="AO600" s="207" t="str">
        <f ca="1">IF(R600="","",IF(R600&gt;TODAY(),"0 meses",DATEDIF(R600,TODAY(),"m") &amp; " meses"))</f>
        <v>4 meses</v>
      </c>
      <c r="AP600" s="147" t="s">
        <v>67</v>
      </c>
      <c r="AQ600" s="147" t="s">
        <v>67</v>
      </c>
      <c r="AR600" s="147"/>
      <c r="AS600" s="209" t="s">
        <v>68</v>
      </c>
      <c r="AT600" s="223" t="str">
        <f>MONTH(B600)&amp;"/"&amp;YEAR(B600)</f>
        <v>1/2024</v>
      </c>
      <c r="AU600" s="223">
        <f>WEEKNUM(B600)-WEEKNUM(EOMONTH(B600,-1)+1)+1</f>
        <v>1</v>
      </c>
      <c r="AV600" s="209" t="str">
        <f>MONTH(R600)&amp;"/"&amp;YEAR(R600)</f>
        <v>1/2026</v>
      </c>
      <c r="AW600" s="209">
        <f>WEEKNUM(R600)-WEEKNUM(EOMONTH(R600,-1)+1)+1</f>
        <v>5</v>
      </c>
      <c r="AX600" s="209">
        <f>IF(BB600="S",IF(Q600="1. Aceitou o programa",R600-B600,0),0)</f>
        <v>758</v>
      </c>
      <c r="AY600" s="209">
        <f>IF(BB600="S",IF(AND(S600&lt;&gt;"",R600&lt;&gt;""),S600-R600,0),0)</f>
        <v>0</v>
      </c>
      <c r="AZ600" s="209">
        <f>IF(BB600="S",IF(Q600="1. Aceitou o programa",IF(OR(X600="Não se Aplica",X600=""),IF(OR(W600="Não se Aplica",W600=""),0,W600-V600),AVERAGE(X600-W600,W600-V600)),0),0)</f>
        <v>0</v>
      </c>
      <c r="BA600" s="209">
        <f>IF(BB600="S",IF(AND(Q600="1. Aceitou o programa",AH600="Realizada"),IFERROR(IF(AG600="",0,AG600-R600),0),0),0)</f>
        <v>0</v>
      </c>
      <c r="BB600" s="209" t="str">
        <f>_xlfn.XLOOKUP(U600,'Lista Suspensa'!$AA$20:$AA$23,'Lista Suspensa'!$AB$20:$AB$23,"N/A")</f>
        <v>S</v>
      </c>
    </row>
    <row r="601" spans="1:54" ht="12" customHeight="1">
      <c r="A601" s="151" t="s">
        <v>121</v>
      </c>
      <c r="B601" s="152">
        <v>45292</v>
      </c>
      <c r="C601" s="153" t="s">
        <v>122</v>
      </c>
      <c r="D601" s="153" t="s">
        <v>56</v>
      </c>
      <c r="E601" s="244">
        <v>86176718</v>
      </c>
      <c r="F601" s="144" t="s">
        <v>1355</v>
      </c>
      <c r="G601" s="230"/>
      <c r="H601" s="154">
        <v>35175</v>
      </c>
      <c r="I601" s="153">
        <v>30</v>
      </c>
      <c r="J601" s="148" t="s">
        <v>70</v>
      </c>
      <c r="K601" s="153"/>
      <c r="L601" s="153"/>
      <c r="M601" s="153"/>
      <c r="N601" s="153"/>
      <c r="O601" s="155" t="s">
        <v>1356</v>
      </c>
      <c r="P601" s="156" t="s">
        <v>60</v>
      </c>
      <c r="Q601" s="157" t="s">
        <v>110</v>
      </c>
      <c r="R601" s="158">
        <v>46050</v>
      </c>
      <c r="S601" s="159"/>
      <c r="T601" s="159" t="s">
        <v>62</v>
      </c>
      <c r="U601" s="159" t="s">
        <v>111</v>
      </c>
      <c r="V601" s="154">
        <v>46050</v>
      </c>
      <c r="W601" s="154" t="s">
        <v>126</v>
      </c>
      <c r="X601" s="154" t="s">
        <v>126</v>
      </c>
      <c r="Y601" s="160"/>
      <c r="Z601" s="160" t="s">
        <v>128</v>
      </c>
      <c r="AA601" s="153">
        <v>74</v>
      </c>
      <c r="AB601" s="153">
        <v>1.52</v>
      </c>
      <c r="AC601" s="182">
        <f t="shared" si="20"/>
        <v>32.029085872576175</v>
      </c>
      <c r="AD601" s="153" t="str">
        <f t="shared" si="21"/>
        <v>OBESIDADE I</v>
      </c>
      <c r="AE601" s="233" t="s">
        <v>135</v>
      </c>
      <c r="AF601" s="153" t="s">
        <v>130</v>
      </c>
      <c r="AG601" s="159"/>
      <c r="AH601" s="153"/>
      <c r="AI601" s="161"/>
      <c r="AJ601" s="153"/>
      <c r="AK601" s="153"/>
      <c r="AL601" s="207" t="s">
        <v>131</v>
      </c>
      <c r="AM601" s="207"/>
      <c r="AN601" s="207"/>
      <c r="AO601" s="207" t="str">
        <f ca="1">IF(R601="","",IF(R601&gt;TODAY(),"0 meses",DATEDIF(R601,TODAY(),"m") &amp; " meses"))</f>
        <v>4 meses</v>
      </c>
      <c r="AP601" s="147" t="s">
        <v>67</v>
      </c>
      <c r="AQ601" s="147" t="s">
        <v>67</v>
      </c>
      <c r="AR601" s="147"/>
      <c r="AS601" s="209" t="s">
        <v>68</v>
      </c>
      <c r="AT601" s="223" t="str">
        <f>MONTH(B601)&amp;"/"&amp;YEAR(B601)</f>
        <v>1/2024</v>
      </c>
      <c r="AU601" s="223">
        <f>WEEKNUM(B601)-WEEKNUM(EOMONTH(B601,-1)+1)+1</f>
        <v>1</v>
      </c>
      <c r="AV601" s="209" t="str">
        <f>MONTH(R601)&amp;"/"&amp;YEAR(R601)</f>
        <v>1/2026</v>
      </c>
      <c r="AW601" s="209">
        <f>WEEKNUM(R601)-WEEKNUM(EOMONTH(R601,-1)+1)+1</f>
        <v>5</v>
      </c>
      <c r="AX601" s="209">
        <f>IF(BB601="S",IF(Q601="1. Aceitou o programa",R601-B601,0),0)</f>
        <v>758</v>
      </c>
      <c r="AY601" s="209">
        <f>IF(BB601="S",IF(AND(S601&lt;&gt;"",R601&lt;&gt;""),S601-R601,0),0)</f>
        <v>0</v>
      </c>
      <c r="AZ601" s="209">
        <f>IF(BB601="S",IF(Q601="1. Aceitou o programa",IF(OR(X601="Não se Aplica",X601=""),IF(OR(W601="Não se Aplica",W601=""),0,W601-V601),AVERAGE(X601-W601,W601-V601)),0),0)</f>
        <v>0</v>
      </c>
      <c r="BA601" s="209">
        <f>IF(BB601="S",IF(AND(Q601="1. Aceitou o programa",AH601="Realizada"),IFERROR(IF(AG601="",0,AG601-R601),0),0),0)</f>
        <v>0</v>
      </c>
      <c r="BB601" s="209" t="str">
        <f>_xlfn.XLOOKUP(U601,'Lista Suspensa'!$AA$20:$AA$23,'Lista Suspensa'!$AB$20:$AB$23,"N/A")</f>
        <v>S</v>
      </c>
    </row>
    <row r="602" spans="1:54" ht="12" customHeight="1">
      <c r="A602" s="151" t="s">
        <v>121</v>
      </c>
      <c r="B602" s="152">
        <v>45292</v>
      </c>
      <c r="C602" s="153" t="s">
        <v>122</v>
      </c>
      <c r="D602" s="153" t="s">
        <v>324</v>
      </c>
      <c r="E602" s="244">
        <v>93211560</v>
      </c>
      <c r="F602" s="144" t="s">
        <v>1357</v>
      </c>
      <c r="G602" s="230"/>
      <c r="H602" s="154">
        <v>35546</v>
      </c>
      <c r="I602" s="153">
        <v>29</v>
      </c>
      <c r="J602" s="148" t="s">
        <v>70</v>
      </c>
      <c r="K602" s="153"/>
      <c r="L602" s="153"/>
      <c r="M602" s="153"/>
      <c r="N602" s="153"/>
      <c r="O602" s="155" t="s">
        <v>1358</v>
      </c>
      <c r="P602" s="156" t="s">
        <v>60</v>
      </c>
      <c r="Q602" s="157" t="s">
        <v>110</v>
      </c>
      <c r="R602" s="158">
        <v>46050</v>
      </c>
      <c r="S602" s="159"/>
      <c r="T602" s="159" t="s">
        <v>62</v>
      </c>
      <c r="U602" s="159" t="s">
        <v>111</v>
      </c>
      <c r="V602" s="154">
        <v>46050</v>
      </c>
      <c r="W602" s="154" t="s">
        <v>126</v>
      </c>
      <c r="X602" s="154" t="s">
        <v>126</v>
      </c>
      <c r="Y602" s="160" t="s">
        <v>1359</v>
      </c>
      <c r="Z602" s="160" t="s">
        <v>65</v>
      </c>
      <c r="AA602" s="153">
        <v>117</v>
      </c>
      <c r="AB602" s="153">
        <v>1.63</v>
      </c>
      <c r="AC602" s="182">
        <f t="shared" si="20"/>
        <v>44.036282886070232</v>
      </c>
      <c r="AD602" s="153" t="str">
        <f t="shared" si="21"/>
        <v>OBESIDADE III</v>
      </c>
      <c r="AE602" s="233" t="s">
        <v>129</v>
      </c>
      <c r="AF602" s="153" t="s">
        <v>130</v>
      </c>
      <c r="AG602" s="159"/>
      <c r="AH602" s="153"/>
      <c r="AI602" s="161"/>
      <c r="AJ602" s="153"/>
      <c r="AK602" s="153"/>
      <c r="AL602" s="207" t="s">
        <v>131</v>
      </c>
      <c r="AM602" s="207"/>
      <c r="AN602" s="207"/>
      <c r="AO602" s="207" t="str">
        <f ca="1">IF(R602="","",IF(R602&gt;TODAY(),"0 meses",DATEDIF(R602,TODAY(),"m") &amp; " meses"))</f>
        <v>4 meses</v>
      </c>
      <c r="AP602" s="147" t="s">
        <v>67</v>
      </c>
      <c r="AQ602" s="147" t="s">
        <v>67</v>
      </c>
      <c r="AR602" s="147"/>
      <c r="AS602" s="209" t="s">
        <v>68</v>
      </c>
      <c r="AT602" s="223" t="str">
        <f>MONTH(B602)&amp;"/"&amp;YEAR(B602)</f>
        <v>1/2024</v>
      </c>
      <c r="AU602" s="223">
        <f>WEEKNUM(B602)-WEEKNUM(EOMONTH(B602,-1)+1)+1</f>
        <v>1</v>
      </c>
      <c r="AV602" s="209" t="str">
        <f>MONTH(R602)&amp;"/"&amp;YEAR(R602)</f>
        <v>1/2026</v>
      </c>
      <c r="AW602" s="209">
        <f>WEEKNUM(R602)-WEEKNUM(EOMONTH(R602,-1)+1)+1</f>
        <v>5</v>
      </c>
      <c r="AX602" s="209">
        <f>IF(BB602="S",IF(Q602="1. Aceitou o programa",R602-B602,0),0)</f>
        <v>758</v>
      </c>
      <c r="AY602" s="209">
        <f>IF(BB602="S",IF(AND(S602&lt;&gt;"",R602&lt;&gt;""),S602-R602,0),0)</f>
        <v>0</v>
      </c>
      <c r="AZ602" s="209">
        <f>IF(BB602="S",IF(Q602="1. Aceitou o programa",IF(OR(X602="Não se Aplica",X602=""),IF(OR(W602="Não se Aplica",W602=""),0,W602-V602),AVERAGE(X602-W602,W602-V602)),0),0)</f>
        <v>0</v>
      </c>
      <c r="BA602" s="209">
        <f>IF(BB602="S",IF(AND(Q602="1. Aceitou o programa",AH602="Realizada"),IFERROR(IF(AG602="",0,AG602-R602),0),0),0)</f>
        <v>0</v>
      </c>
      <c r="BB602" s="209" t="str">
        <f>_xlfn.XLOOKUP(U602,'Lista Suspensa'!$AA$20:$AA$23,'Lista Suspensa'!$AB$20:$AB$23,"N/A")</f>
        <v>S</v>
      </c>
    </row>
    <row r="603" spans="1:54" ht="12" customHeight="1">
      <c r="A603" s="151" t="s">
        <v>67</v>
      </c>
      <c r="B603" s="152">
        <v>45292</v>
      </c>
      <c r="C603" s="153" t="s">
        <v>122</v>
      </c>
      <c r="D603" s="153" t="s">
        <v>274</v>
      </c>
      <c r="E603" s="244">
        <v>85632061</v>
      </c>
      <c r="F603" s="144" t="s">
        <v>1360</v>
      </c>
      <c r="G603" s="230"/>
      <c r="H603" s="154">
        <v>35612</v>
      </c>
      <c r="I603" s="153">
        <v>28</v>
      </c>
      <c r="J603" s="148" t="s">
        <v>70</v>
      </c>
      <c r="K603" s="153"/>
      <c r="L603" s="153"/>
      <c r="M603" s="153"/>
      <c r="N603" s="153">
        <v>450</v>
      </c>
      <c r="O603" s="155" t="s">
        <v>1361</v>
      </c>
      <c r="P603" s="156" t="s">
        <v>60</v>
      </c>
      <c r="Q603" s="157" t="s">
        <v>61</v>
      </c>
      <c r="R603" s="158">
        <v>46050</v>
      </c>
      <c r="S603" s="159">
        <v>46181</v>
      </c>
      <c r="T603" s="159" t="s">
        <v>62</v>
      </c>
      <c r="U603" s="159" t="s">
        <v>63</v>
      </c>
      <c r="V603" s="154">
        <v>46050</v>
      </c>
      <c r="W603" s="154" t="s">
        <v>126</v>
      </c>
      <c r="X603" s="154" t="s">
        <v>126</v>
      </c>
      <c r="Y603" s="160" t="s">
        <v>1362</v>
      </c>
      <c r="Z603" s="160" t="s">
        <v>128</v>
      </c>
      <c r="AA603" s="153">
        <v>144</v>
      </c>
      <c r="AB603" s="153">
        <v>1.71</v>
      </c>
      <c r="AC603" s="182">
        <f t="shared" si="20"/>
        <v>49.245921822099113</v>
      </c>
      <c r="AD603" s="153" t="str">
        <f t="shared" si="21"/>
        <v>OBESIDADE III</v>
      </c>
      <c r="AE603" s="233" t="s">
        <v>135</v>
      </c>
      <c r="AF603" s="153" t="s">
        <v>130</v>
      </c>
      <c r="AG603" s="159"/>
      <c r="AH603" s="153"/>
      <c r="AI603" s="161"/>
      <c r="AJ603" s="153"/>
      <c r="AK603" s="153"/>
      <c r="AL603" s="207" t="s">
        <v>131</v>
      </c>
      <c r="AM603" s="207"/>
      <c r="AN603" s="207"/>
      <c r="AO603" s="207" t="str">
        <f ca="1">IF(R603="","",IF(R603&gt;TODAY(),"0 meses",DATEDIF(R603,TODAY(),"m") &amp; " meses"))</f>
        <v>4 meses</v>
      </c>
      <c r="AP603" s="147" t="s">
        <v>466</v>
      </c>
      <c r="AQ603" s="147" t="s">
        <v>67</v>
      </c>
      <c r="AR603" s="147"/>
      <c r="AS603" s="209" t="s">
        <v>68</v>
      </c>
      <c r="AT603" s="223" t="str">
        <f>MONTH(B603)&amp;"/"&amp;YEAR(B603)</f>
        <v>1/2024</v>
      </c>
      <c r="AU603" s="223">
        <f>WEEKNUM(B603)-WEEKNUM(EOMONTH(B603,-1)+1)+1</f>
        <v>1</v>
      </c>
      <c r="AV603" s="209" t="str">
        <f>MONTH(R603)&amp;"/"&amp;YEAR(R603)</f>
        <v>1/2026</v>
      </c>
      <c r="AW603" s="209">
        <f>WEEKNUM(R603)-WEEKNUM(EOMONTH(R603,-1)+1)+1</f>
        <v>5</v>
      </c>
      <c r="AX603" s="209">
        <f>IF(BB603="S",IF(Q603="1. Aceitou o programa",R603-B603,0),0)</f>
        <v>0</v>
      </c>
      <c r="AY603" s="209">
        <f>IF(BB603="S",IF(AND(S603&lt;&gt;"",R603&lt;&gt;""),S603-R603,0),0)</f>
        <v>131</v>
      </c>
      <c r="AZ603" s="209">
        <f>IF(BB603="S",IF(Q603="1. Aceitou o programa",IF(OR(X603="Não se Aplica",X603=""),IF(OR(W603="Não se Aplica",W603=""),0,W603-V603),AVERAGE(X603-W603,W603-V603)),0),0)</f>
        <v>0</v>
      </c>
      <c r="BA603" s="209">
        <f>IF(BB603="S",IF(AND(Q603="1. Aceitou o programa",AH603="Realizada"),IFERROR(IF(AG603="",0,AG603-R603),0),0),0)</f>
        <v>0</v>
      </c>
      <c r="BB603" s="209" t="str">
        <f>_xlfn.XLOOKUP(U603,'Lista Suspensa'!$AA$20:$AA$23,'Lista Suspensa'!$AB$20:$AB$23,"N/A")</f>
        <v>S</v>
      </c>
    </row>
    <row r="604" spans="1:54" ht="12" customHeight="1">
      <c r="A604" s="151" t="s">
        <v>121</v>
      </c>
      <c r="B604" s="152">
        <v>45292</v>
      </c>
      <c r="C604" s="153" t="s">
        <v>122</v>
      </c>
      <c r="D604" s="153" t="s">
        <v>56</v>
      </c>
      <c r="E604" s="244">
        <v>94404373</v>
      </c>
      <c r="F604" s="144" t="s">
        <v>1363</v>
      </c>
      <c r="G604" s="230"/>
      <c r="H604" s="154">
        <v>37388</v>
      </c>
      <c r="I604" s="153">
        <v>24</v>
      </c>
      <c r="J604" s="148" t="s">
        <v>70</v>
      </c>
      <c r="K604" s="153"/>
      <c r="L604" s="153"/>
      <c r="M604" s="153"/>
      <c r="N604" s="153"/>
      <c r="O604" s="155" t="s">
        <v>1364</v>
      </c>
      <c r="P604" s="156" t="s">
        <v>60</v>
      </c>
      <c r="Q604" s="157" t="s">
        <v>110</v>
      </c>
      <c r="R604" s="158">
        <v>46050</v>
      </c>
      <c r="S604" s="159"/>
      <c r="T604" s="159" t="s">
        <v>62</v>
      </c>
      <c r="U604" s="159" t="s">
        <v>111</v>
      </c>
      <c r="V604" s="154">
        <v>46050</v>
      </c>
      <c r="W604" s="154" t="s">
        <v>126</v>
      </c>
      <c r="X604" s="154" t="s">
        <v>126</v>
      </c>
      <c r="Y604" s="160"/>
      <c r="Z604" s="160" t="s">
        <v>166</v>
      </c>
      <c r="AA604" s="153">
        <v>94</v>
      </c>
      <c r="AB604" s="153">
        <v>1.58</v>
      </c>
      <c r="AC604" s="182">
        <f t="shared" si="20"/>
        <v>37.654222079794899</v>
      </c>
      <c r="AD604" s="153" t="str">
        <f t="shared" si="21"/>
        <v>OBESIDADE II</v>
      </c>
      <c r="AE604" s="233" t="s">
        <v>135</v>
      </c>
      <c r="AF604" s="153" t="s">
        <v>130</v>
      </c>
      <c r="AG604" s="159"/>
      <c r="AH604" s="153"/>
      <c r="AI604" s="161"/>
      <c r="AJ604" s="153"/>
      <c r="AK604" s="153"/>
      <c r="AL604" s="207" t="s">
        <v>131</v>
      </c>
      <c r="AM604" s="207"/>
      <c r="AN604" s="207"/>
      <c r="AO604" s="207" t="str">
        <f ca="1">IF(R604="","",IF(R604&gt;TODAY(),"0 meses",DATEDIF(R604,TODAY(),"m") &amp; " meses"))</f>
        <v>4 meses</v>
      </c>
      <c r="AP604" s="147" t="s">
        <v>67</v>
      </c>
      <c r="AQ604" s="147" t="s">
        <v>67</v>
      </c>
      <c r="AR604" s="147"/>
      <c r="AS604" s="209" t="s">
        <v>68</v>
      </c>
      <c r="AT604" s="223" t="str">
        <f>MONTH(B604)&amp;"/"&amp;YEAR(B604)</f>
        <v>1/2024</v>
      </c>
      <c r="AU604" s="223">
        <f>WEEKNUM(B604)-WEEKNUM(EOMONTH(B604,-1)+1)+1</f>
        <v>1</v>
      </c>
      <c r="AV604" s="209" t="str">
        <f>MONTH(R604)&amp;"/"&amp;YEAR(R604)</f>
        <v>1/2026</v>
      </c>
      <c r="AW604" s="209">
        <f>WEEKNUM(R604)-WEEKNUM(EOMONTH(R604,-1)+1)+1</f>
        <v>5</v>
      </c>
      <c r="AX604" s="209">
        <f>IF(BB604="S",IF(Q604="1. Aceitou o programa",R604-B604,0),0)</f>
        <v>758</v>
      </c>
      <c r="AY604" s="209">
        <f>IF(BB604="S",IF(AND(S604&lt;&gt;"",R604&lt;&gt;""),S604-R604,0),0)</f>
        <v>0</v>
      </c>
      <c r="AZ604" s="209">
        <f>IF(BB604="S",IF(Q604="1. Aceitou o programa",IF(OR(X604="Não se Aplica",X604=""),IF(OR(W604="Não se Aplica",W604=""),0,W604-V604),AVERAGE(X604-W604,W604-V604)),0),0)</f>
        <v>0</v>
      </c>
      <c r="BA604" s="209">
        <f>IF(BB604="S",IF(AND(Q604="1. Aceitou o programa",AH604="Realizada"),IFERROR(IF(AG604="",0,AG604-R604),0),0),0)</f>
        <v>0</v>
      </c>
      <c r="BB604" s="209" t="str">
        <f>_xlfn.XLOOKUP(U604,'Lista Suspensa'!$AA$20:$AA$23,'Lista Suspensa'!$AB$20:$AB$23,"N/A")</f>
        <v>S</v>
      </c>
    </row>
    <row r="605" spans="1:54" ht="12" customHeight="1">
      <c r="A605" s="151" t="s">
        <v>67</v>
      </c>
      <c r="B605" s="152">
        <v>46083</v>
      </c>
      <c r="C605" s="153" t="s">
        <v>122</v>
      </c>
      <c r="D605" s="153" t="s">
        <v>274</v>
      </c>
      <c r="E605" s="244">
        <v>95007810</v>
      </c>
      <c r="F605" s="144" t="s">
        <v>1365</v>
      </c>
      <c r="G605" s="230"/>
      <c r="H605" s="154">
        <v>34716</v>
      </c>
      <c r="I605" s="153">
        <v>31</v>
      </c>
      <c r="J605" s="148" t="s">
        <v>70</v>
      </c>
      <c r="K605" s="153" t="s">
        <v>101</v>
      </c>
      <c r="L605" s="153"/>
      <c r="M605" s="153"/>
      <c r="N605" s="153">
        <v>380</v>
      </c>
      <c r="O605" s="155" t="s">
        <v>1366</v>
      </c>
      <c r="P605" s="156" t="s">
        <v>60</v>
      </c>
      <c r="Q605" s="157" t="s">
        <v>110</v>
      </c>
      <c r="R605" s="158">
        <v>46051</v>
      </c>
      <c r="S605" s="159"/>
      <c r="T605" s="159" t="s">
        <v>62</v>
      </c>
      <c r="U605" s="159" t="s">
        <v>111</v>
      </c>
      <c r="V605" s="154">
        <v>46051</v>
      </c>
      <c r="W605" s="154" t="s">
        <v>126</v>
      </c>
      <c r="X605" s="154" t="s">
        <v>126</v>
      </c>
      <c r="Y605" s="160"/>
      <c r="Z605" s="160" t="s">
        <v>128</v>
      </c>
      <c r="AA605" s="153">
        <v>135</v>
      </c>
      <c r="AB605" s="153">
        <v>1.72</v>
      </c>
      <c r="AC605" s="182">
        <f t="shared" si="20"/>
        <v>45.632774472687942</v>
      </c>
      <c r="AD605" s="153" t="str">
        <f t="shared" si="21"/>
        <v>OBESIDADE III</v>
      </c>
      <c r="AE605" s="233" t="s">
        <v>135</v>
      </c>
      <c r="AF605" s="153" t="s">
        <v>161</v>
      </c>
      <c r="AG605" s="159" t="s">
        <v>1367</v>
      </c>
      <c r="AH605" s="153"/>
      <c r="AI605" s="161"/>
      <c r="AJ605" s="153"/>
      <c r="AK605" s="153"/>
      <c r="AL605" s="207" t="s">
        <v>131</v>
      </c>
      <c r="AM605" s="207"/>
      <c r="AN605" s="207"/>
      <c r="AO605" s="207" t="str">
        <f ca="1">IF(R605="","",IF(R605&gt;TODAY(),"0 meses",DATEDIF(R605,TODAY(),"m") &amp; " meses"))</f>
        <v>4 meses</v>
      </c>
      <c r="AP605" s="147" t="s">
        <v>67</v>
      </c>
      <c r="AQ605" s="147" t="s">
        <v>67</v>
      </c>
      <c r="AR605" s="147"/>
      <c r="AS605" s="209" t="s">
        <v>68</v>
      </c>
      <c r="AT605" s="223" t="str">
        <f>MONTH(B605)&amp;"/"&amp;YEAR(B605)</f>
        <v>3/2026</v>
      </c>
      <c r="AU605" s="223">
        <f>WEEKNUM(B605)-WEEKNUM(EOMONTH(B605,-1)+1)+1</f>
        <v>1</v>
      </c>
      <c r="AV605" s="209" t="str">
        <f>MONTH(R605)&amp;"/"&amp;YEAR(R605)</f>
        <v>1/2026</v>
      </c>
      <c r="AW605" s="209">
        <f>WEEKNUM(R605)-WEEKNUM(EOMONTH(R605,-1)+1)+1</f>
        <v>5</v>
      </c>
      <c r="AX605" s="209">
        <f>IF(BB605="S",IF(Q605="1. Aceitou o programa",R605-B605,0),0)</f>
        <v>-32</v>
      </c>
      <c r="AY605" s="209">
        <f>IF(BB605="S",IF(AND(S605&lt;&gt;"",R605&lt;&gt;""),S605-R605,0),0)</f>
        <v>0</v>
      </c>
      <c r="AZ605" s="209">
        <f>IF(BB605="S",IF(Q605="1. Aceitou o programa",IF(OR(X605="Não se Aplica",X605=""),IF(OR(W605="Não se Aplica",W605=""),0,W605-V605),AVERAGE(X605-W605,W605-V605)),0),0)</f>
        <v>0</v>
      </c>
      <c r="BA605" s="209">
        <f>IF(BB605="S",IF(AND(Q605="1. Aceitou o programa",AH605="Realizada"),IFERROR(IF(AG605="",0,AG605-R605),0),0),0)</f>
        <v>0</v>
      </c>
      <c r="BB605" s="209" t="str">
        <f>_xlfn.XLOOKUP(U605,'Lista Suspensa'!$AA$20:$AA$23,'Lista Suspensa'!$AB$20:$AB$23,"N/A")</f>
        <v>S</v>
      </c>
    </row>
    <row r="606" spans="1:54" ht="12" customHeight="1">
      <c r="A606" s="151" t="s">
        <v>54</v>
      </c>
      <c r="B606" s="152">
        <v>46083</v>
      </c>
      <c r="C606" s="153" t="s">
        <v>55</v>
      </c>
      <c r="D606" s="153" t="s">
        <v>56</v>
      </c>
      <c r="E606" s="244">
        <v>88481416</v>
      </c>
      <c r="F606" s="144" t="s">
        <v>1368</v>
      </c>
      <c r="G606" s="230"/>
      <c r="H606" s="154">
        <v>28294</v>
      </c>
      <c r="I606" s="153">
        <v>48</v>
      </c>
      <c r="J606" s="148" t="s">
        <v>70</v>
      </c>
      <c r="K606" s="153" t="s">
        <v>59</v>
      </c>
      <c r="L606" s="153"/>
      <c r="M606" s="153"/>
      <c r="N606" s="153">
        <v>60</v>
      </c>
      <c r="O606" s="155" t="s">
        <v>1369</v>
      </c>
      <c r="P606" s="156" t="s">
        <v>60</v>
      </c>
      <c r="Q606" s="157" t="s">
        <v>110</v>
      </c>
      <c r="R606" s="158">
        <v>46051</v>
      </c>
      <c r="S606" s="159"/>
      <c r="T606" s="159" t="s">
        <v>62</v>
      </c>
      <c r="U606" s="159" t="s">
        <v>111</v>
      </c>
      <c r="V606" s="154">
        <v>46051</v>
      </c>
      <c r="W606" s="154" t="s">
        <v>126</v>
      </c>
      <c r="X606" s="154" t="s">
        <v>126</v>
      </c>
      <c r="Y606" s="160"/>
      <c r="Z606" s="160" t="s">
        <v>128</v>
      </c>
      <c r="AA606" s="153">
        <v>98</v>
      </c>
      <c r="AB606" s="153">
        <v>1.55</v>
      </c>
      <c r="AC606" s="182">
        <f t="shared" si="20"/>
        <v>40.790842872008319</v>
      </c>
      <c r="AD606" s="153" t="str">
        <f t="shared" si="21"/>
        <v>OBESIDADE III</v>
      </c>
      <c r="AE606" s="233" t="s">
        <v>135</v>
      </c>
      <c r="AF606" s="153" t="s">
        <v>161</v>
      </c>
      <c r="AG606" s="159" t="s">
        <v>1370</v>
      </c>
      <c r="AH606" s="153"/>
      <c r="AI606" s="161"/>
      <c r="AJ606" s="153"/>
      <c r="AK606" s="153"/>
      <c r="AL606" s="207" t="s">
        <v>131</v>
      </c>
      <c r="AM606" s="207"/>
      <c r="AN606" s="207"/>
      <c r="AO606" s="207" t="str">
        <f ca="1">IF(R606="","",IF(R606&gt;TODAY(),"0 meses",DATEDIF(R606,TODAY(),"m") &amp; " meses"))</f>
        <v>4 meses</v>
      </c>
      <c r="AP606" s="147" t="s">
        <v>67</v>
      </c>
      <c r="AQ606" s="147" t="s">
        <v>67</v>
      </c>
      <c r="AR606" s="147"/>
      <c r="AS606" s="209" t="s">
        <v>68</v>
      </c>
      <c r="AT606" s="223" t="str">
        <f>MONTH(B606)&amp;"/"&amp;YEAR(B606)</f>
        <v>3/2026</v>
      </c>
      <c r="AU606" s="223">
        <f>WEEKNUM(B606)-WEEKNUM(EOMONTH(B606,-1)+1)+1</f>
        <v>1</v>
      </c>
      <c r="AV606" s="209" t="str">
        <f>MONTH(R606)&amp;"/"&amp;YEAR(R606)</f>
        <v>1/2026</v>
      </c>
      <c r="AW606" s="209">
        <f>WEEKNUM(R606)-WEEKNUM(EOMONTH(R606,-1)+1)+1</f>
        <v>5</v>
      </c>
      <c r="AX606" s="209">
        <f>IF(BB606="S",IF(Q606="1. Aceitou o programa",R606-B606,0),0)</f>
        <v>-32</v>
      </c>
      <c r="AY606" s="209">
        <f>IF(BB606="S",IF(AND(S606&lt;&gt;"",R606&lt;&gt;""),S606-R606,0),0)</f>
        <v>0</v>
      </c>
      <c r="AZ606" s="209">
        <f>IF(BB606="S",IF(Q606="1. Aceitou o programa",IF(OR(X606="Não se Aplica",X606=""),IF(OR(W606="Não se Aplica",W606=""),0,W606-V606),AVERAGE(X606-W606,W606-V606)),0),0)</f>
        <v>0</v>
      </c>
      <c r="BA606" s="209">
        <f>IF(BB606="S",IF(AND(Q606="1. Aceitou o programa",AH606="Realizada"),IFERROR(IF(AG606="",0,AG606-R606),0),0),0)</f>
        <v>0</v>
      </c>
      <c r="BB606" s="209" t="str">
        <f>_xlfn.XLOOKUP(U606,'Lista Suspensa'!$AA$20:$AA$23,'Lista Suspensa'!$AB$20:$AB$23,"N/A")</f>
        <v>S</v>
      </c>
    </row>
    <row r="607" spans="1:54" ht="12" customHeight="1">
      <c r="A607" s="151" t="s">
        <v>54</v>
      </c>
      <c r="B607" s="152">
        <v>46083</v>
      </c>
      <c r="C607" s="153" t="s">
        <v>55</v>
      </c>
      <c r="D607" s="153" t="s">
        <v>56</v>
      </c>
      <c r="E607" s="244">
        <v>95746938</v>
      </c>
      <c r="F607" s="144" t="s">
        <v>1371</v>
      </c>
      <c r="G607" s="230"/>
      <c r="H607" s="154">
        <v>33771</v>
      </c>
      <c r="I607" s="153">
        <v>33</v>
      </c>
      <c r="J607" s="148" t="s">
        <v>70</v>
      </c>
      <c r="K607" s="153" t="s">
        <v>59</v>
      </c>
      <c r="L607" s="153"/>
      <c r="M607" s="153"/>
      <c r="N607" s="153">
        <v>380</v>
      </c>
      <c r="O607" s="155" t="s">
        <v>1372</v>
      </c>
      <c r="P607" s="156" t="s">
        <v>60</v>
      </c>
      <c r="Q607" s="157" t="s">
        <v>110</v>
      </c>
      <c r="R607" s="158">
        <v>46051</v>
      </c>
      <c r="S607" s="159"/>
      <c r="T607" s="159" t="s">
        <v>62</v>
      </c>
      <c r="U607" s="159" t="s">
        <v>111</v>
      </c>
      <c r="V607" s="154">
        <v>46051</v>
      </c>
      <c r="W607" s="154" t="s">
        <v>126</v>
      </c>
      <c r="X607" s="154" t="s">
        <v>126</v>
      </c>
      <c r="Y607" s="160"/>
      <c r="Z607" s="160" t="s">
        <v>128</v>
      </c>
      <c r="AA607" s="153">
        <v>69</v>
      </c>
      <c r="AB607" s="153">
        <v>1.54</v>
      </c>
      <c r="AC607" s="182">
        <f t="shared" si="20"/>
        <v>29.094282341035587</v>
      </c>
      <c r="AD607" s="153" t="str">
        <f t="shared" si="21"/>
        <v>SOBREPESO</v>
      </c>
      <c r="AE607" s="233" t="s">
        <v>135</v>
      </c>
      <c r="AF607" s="153" t="s">
        <v>161</v>
      </c>
      <c r="AG607" s="159" t="s">
        <v>1373</v>
      </c>
      <c r="AH607" s="153"/>
      <c r="AI607" s="161"/>
      <c r="AJ607" s="153"/>
      <c r="AK607" s="153"/>
      <c r="AL607" s="207" t="s">
        <v>131</v>
      </c>
      <c r="AM607" s="207"/>
      <c r="AN607" s="207"/>
      <c r="AO607" s="207" t="str">
        <f ca="1">IF(R607="","",IF(R607&gt;TODAY(),"0 meses",DATEDIF(R607,TODAY(),"m") &amp; " meses"))</f>
        <v>4 meses</v>
      </c>
      <c r="AP607" s="147" t="s">
        <v>67</v>
      </c>
      <c r="AQ607" s="147" t="s">
        <v>67</v>
      </c>
      <c r="AR607" s="147"/>
      <c r="AS607" s="209" t="s">
        <v>68</v>
      </c>
      <c r="AT607" s="223" t="str">
        <f>MONTH(B607)&amp;"/"&amp;YEAR(B607)</f>
        <v>3/2026</v>
      </c>
      <c r="AU607" s="223">
        <f>WEEKNUM(B607)-WEEKNUM(EOMONTH(B607,-1)+1)+1</f>
        <v>1</v>
      </c>
      <c r="AV607" s="209" t="str">
        <f>MONTH(R607)&amp;"/"&amp;YEAR(R607)</f>
        <v>1/2026</v>
      </c>
      <c r="AW607" s="209">
        <f>WEEKNUM(R607)-WEEKNUM(EOMONTH(R607,-1)+1)+1</f>
        <v>5</v>
      </c>
      <c r="AX607" s="209">
        <f>IF(BB607="S",IF(Q607="1. Aceitou o programa",R607-B607,0),0)</f>
        <v>-32</v>
      </c>
      <c r="AY607" s="209">
        <f>IF(BB607="S",IF(AND(S607&lt;&gt;"",R607&lt;&gt;""),S607-R607,0),0)</f>
        <v>0</v>
      </c>
      <c r="AZ607" s="209">
        <f>IF(BB607="S",IF(Q607="1. Aceitou o programa",IF(OR(X607="Não se Aplica",X607=""),IF(OR(W607="Não se Aplica",W607=""),0,W607-V607),AVERAGE(X607-W607,W607-V607)),0),0)</f>
        <v>0</v>
      </c>
      <c r="BA607" s="209">
        <f>IF(BB607="S",IF(AND(Q607="1. Aceitou o programa",AH607="Realizada"),IFERROR(IF(AG607="",0,AG607-R607),0),0),0)</f>
        <v>0</v>
      </c>
      <c r="BB607" s="209" t="str">
        <f>_xlfn.XLOOKUP(U607,'Lista Suspensa'!$AA$20:$AA$23,'Lista Suspensa'!$AB$20:$AB$23,"N/A")</f>
        <v>S</v>
      </c>
    </row>
    <row r="608" spans="1:54" ht="12" customHeight="1">
      <c r="A608" s="151" t="s">
        <v>121</v>
      </c>
      <c r="B608" s="152">
        <v>45292</v>
      </c>
      <c r="C608" s="153" t="s">
        <v>122</v>
      </c>
      <c r="D608" s="153" t="s">
        <v>56</v>
      </c>
      <c r="E608" s="244">
        <v>95295469</v>
      </c>
      <c r="F608" s="144" t="s">
        <v>1374</v>
      </c>
      <c r="G608" s="230"/>
      <c r="H608" s="154">
        <v>29144</v>
      </c>
      <c r="I608" s="153">
        <v>46</v>
      </c>
      <c r="J608" s="148" t="s">
        <v>70</v>
      </c>
      <c r="K608" s="153" t="s">
        <v>553</v>
      </c>
      <c r="L608" s="153"/>
      <c r="M608" s="153"/>
      <c r="N608" s="153"/>
      <c r="O608" s="155" t="s">
        <v>1375</v>
      </c>
      <c r="P608" s="156" t="s">
        <v>60</v>
      </c>
      <c r="Q608" s="157" t="s">
        <v>110</v>
      </c>
      <c r="R608" s="158">
        <v>46051</v>
      </c>
      <c r="S608" s="159"/>
      <c r="T608" s="159" t="s">
        <v>62</v>
      </c>
      <c r="U608" s="159" t="s">
        <v>111</v>
      </c>
      <c r="V608" s="154">
        <v>46051</v>
      </c>
      <c r="W608" s="154" t="s">
        <v>126</v>
      </c>
      <c r="X608" s="154" t="s">
        <v>126</v>
      </c>
      <c r="Y608" s="160"/>
      <c r="Z608" s="160" t="s">
        <v>128</v>
      </c>
      <c r="AA608" s="153">
        <v>110</v>
      </c>
      <c r="AB608" s="153">
        <v>1.74</v>
      </c>
      <c r="AC608" s="182">
        <f t="shared" si="20"/>
        <v>36.332408508389484</v>
      </c>
      <c r="AD608" s="153" t="str">
        <f t="shared" si="21"/>
        <v>OBESIDADE II</v>
      </c>
      <c r="AE608" s="233" t="s">
        <v>135</v>
      </c>
      <c r="AF608" s="153" t="s">
        <v>130</v>
      </c>
      <c r="AG608" s="159"/>
      <c r="AH608" s="153"/>
      <c r="AI608" s="161"/>
      <c r="AJ608" s="153"/>
      <c r="AK608" s="153"/>
      <c r="AL608" s="207" t="s">
        <v>131</v>
      </c>
      <c r="AM608" s="207"/>
      <c r="AN608" s="207"/>
      <c r="AO608" s="207" t="str">
        <f ca="1">IF(R608="","",IF(R608&gt;TODAY(),"0 meses",DATEDIF(R608,TODAY(),"m") &amp; " meses"))</f>
        <v>4 meses</v>
      </c>
      <c r="AP608" s="147" t="s">
        <v>67</v>
      </c>
      <c r="AQ608" s="147" t="s">
        <v>67</v>
      </c>
      <c r="AR608" s="147"/>
      <c r="AS608" s="209" t="s">
        <v>68</v>
      </c>
      <c r="AT608" s="223" t="str">
        <f>MONTH(B608)&amp;"/"&amp;YEAR(B608)</f>
        <v>1/2024</v>
      </c>
      <c r="AU608" s="223">
        <f>WEEKNUM(B608)-WEEKNUM(EOMONTH(B608,-1)+1)+1</f>
        <v>1</v>
      </c>
      <c r="AV608" s="209" t="str">
        <f>MONTH(R608)&amp;"/"&amp;YEAR(R608)</f>
        <v>1/2026</v>
      </c>
      <c r="AW608" s="209">
        <f>WEEKNUM(R608)-WEEKNUM(EOMONTH(R608,-1)+1)+1</f>
        <v>5</v>
      </c>
      <c r="AX608" s="209">
        <f>IF(BB608="S",IF(Q608="1. Aceitou o programa",R608-B608,0),0)</f>
        <v>759</v>
      </c>
      <c r="AY608" s="209">
        <f>IF(BB608="S",IF(AND(S608&lt;&gt;"",R608&lt;&gt;""),S608-R608,0),0)</f>
        <v>0</v>
      </c>
      <c r="AZ608" s="209">
        <f>IF(BB608="S",IF(Q608="1. Aceitou o programa",IF(OR(X608="Não se Aplica",X608=""),IF(OR(W608="Não se Aplica",W608=""),0,W608-V608),AVERAGE(X608-W608,W608-V608)),0),0)</f>
        <v>0</v>
      </c>
      <c r="BA608" s="209">
        <f>IF(BB608="S",IF(AND(Q608="1. Aceitou o programa",AH608="Realizada"),IFERROR(IF(AG608="",0,AG608-R608),0),0),0)</f>
        <v>0</v>
      </c>
      <c r="BB608" s="209" t="str">
        <f>_xlfn.XLOOKUP(U608,'Lista Suspensa'!$AA$20:$AA$23,'Lista Suspensa'!$AB$20:$AB$23,"N/A")</f>
        <v>S</v>
      </c>
    </row>
    <row r="609" spans="1:54" ht="12" customHeight="1">
      <c r="A609" s="151" t="s">
        <v>121</v>
      </c>
      <c r="B609" s="152">
        <v>45292</v>
      </c>
      <c r="C609" s="153" t="s">
        <v>122</v>
      </c>
      <c r="D609" s="153" t="s">
        <v>167</v>
      </c>
      <c r="E609" s="244">
        <v>301076731</v>
      </c>
      <c r="F609" s="144" t="s">
        <v>1376</v>
      </c>
      <c r="G609" s="230"/>
      <c r="H609" s="154">
        <v>26269</v>
      </c>
      <c r="I609" s="153">
        <v>54</v>
      </c>
      <c r="J609" s="148" t="s">
        <v>70</v>
      </c>
      <c r="K609" s="153" t="s">
        <v>988</v>
      </c>
      <c r="L609" s="153"/>
      <c r="M609" s="153"/>
      <c r="N609" s="153"/>
      <c r="O609" s="155">
        <v>13991092133</v>
      </c>
      <c r="P609" s="156" t="s">
        <v>60</v>
      </c>
      <c r="Q609" s="157" t="s">
        <v>110</v>
      </c>
      <c r="R609" s="158">
        <v>46051</v>
      </c>
      <c r="S609" s="159"/>
      <c r="T609" s="159" t="s">
        <v>62</v>
      </c>
      <c r="U609" s="159" t="s">
        <v>111</v>
      </c>
      <c r="V609" s="154">
        <v>46051</v>
      </c>
      <c r="W609" s="154" t="s">
        <v>126</v>
      </c>
      <c r="X609" s="154" t="s">
        <v>126</v>
      </c>
      <c r="Y609" s="160" t="s">
        <v>1377</v>
      </c>
      <c r="Z609" s="160" t="s">
        <v>128</v>
      </c>
      <c r="AA609" s="153">
        <v>115.2</v>
      </c>
      <c r="AB609" s="153">
        <v>1.76</v>
      </c>
      <c r="AC609" s="182">
        <f t="shared" si="20"/>
        <v>37.190082644628099</v>
      </c>
      <c r="AD609" s="153" t="str">
        <f t="shared" si="21"/>
        <v>OBESIDADE II</v>
      </c>
      <c r="AE609" s="233" t="s">
        <v>135</v>
      </c>
      <c r="AF609" s="153" t="s">
        <v>130</v>
      </c>
      <c r="AG609" s="159"/>
      <c r="AH609" s="153"/>
      <c r="AI609" s="161"/>
      <c r="AJ609" s="153"/>
      <c r="AK609" s="153"/>
      <c r="AL609" s="207" t="s">
        <v>131</v>
      </c>
      <c r="AM609" s="207"/>
      <c r="AN609" s="207"/>
      <c r="AO609" s="207" t="str">
        <f ca="1">IF(R609="","",IF(R609&gt;TODAY(),"0 meses",DATEDIF(R609,TODAY(),"m") &amp; " meses"))</f>
        <v>4 meses</v>
      </c>
      <c r="AP609" s="147" t="s">
        <v>67</v>
      </c>
      <c r="AQ609" s="147" t="s">
        <v>67</v>
      </c>
      <c r="AR609" s="147"/>
      <c r="AS609" s="209" t="s">
        <v>68</v>
      </c>
      <c r="AT609" s="223" t="str">
        <f>MONTH(B609)&amp;"/"&amp;YEAR(B609)</f>
        <v>1/2024</v>
      </c>
      <c r="AU609" s="223">
        <f>WEEKNUM(B609)-WEEKNUM(EOMONTH(B609,-1)+1)+1</f>
        <v>1</v>
      </c>
      <c r="AV609" s="209" t="str">
        <f>MONTH(R609)&amp;"/"&amp;YEAR(R609)</f>
        <v>1/2026</v>
      </c>
      <c r="AW609" s="209">
        <f>WEEKNUM(R609)-WEEKNUM(EOMONTH(R609,-1)+1)+1</f>
        <v>5</v>
      </c>
      <c r="AX609" s="209">
        <f>IF(BB609="S",IF(Q609="1. Aceitou o programa",R609-B609,0),0)</f>
        <v>759</v>
      </c>
      <c r="AY609" s="209">
        <f>IF(BB609="S",IF(AND(S609&lt;&gt;"",R609&lt;&gt;""),S609-R609,0),0)</f>
        <v>0</v>
      </c>
      <c r="AZ609" s="209">
        <f>IF(BB609="S",IF(Q609="1. Aceitou o programa",IF(OR(X609="Não se Aplica",X609=""),IF(OR(W609="Não se Aplica",W609=""),0,W609-V609),AVERAGE(X609-W609,W609-V609)),0),0)</f>
        <v>0</v>
      </c>
      <c r="BA609" s="209">
        <f>IF(BB609="S",IF(AND(Q609="1. Aceitou o programa",AH609="Realizada"),IFERROR(IF(AG609="",0,AG609-R609),0),0),0)</f>
        <v>0</v>
      </c>
      <c r="BB609" s="209" t="str">
        <f>_xlfn.XLOOKUP(U609,'Lista Suspensa'!$AA$20:$AA$23,'Lista Suspensa'!$AB$20:$AB$23,"N/A")</f>
        <v>S</v>
      </c>
    </row>
    <row r="610" spans="1:54" ht="12" customHeight="1">
      <c r="A610" s="151" t="s">
        <v>121</v>
      </c>
      <c r="B610" s="152">
        <v>45292</v>
      </c>
      <c r="C610" s="153" t="s">
        <v>122</v>
      </c>
      <c r="D610" s="153" t="s">
        <v>324</v>
      </c>
      <c r="E610" s="244">
        <v>93096796</v>
      </c>
      <c r="F610" s="144" t="s">
        <v>1378</v>
      </c>
      <c r="G610" s="230"/>
      <c r="H610" s="154">
        <v>25784</v>
      </c>
      <c r="I610" s="153">
        <v>55</v>
      </c>
      <c r="J610" s="148" t="s">
        <v>70</v>
      </c>
      <c r="K610" s="153" t="s">
        <v>101</v>
      </c>
      <c r="L610" s="153"/>
      <c r="M610" s="153"/>
      <c r="N610" s="153"/>
      <c r="O610" s="155">
        <v>21971132611</v>
      </c>
      <c r="P610" s="156" t="s">
        <v>60</v>
      </c>
      <c r="Q610" s="157" t="s">
        <v>110</v>
      </c>
      <c r="R610" s="158">
        <v>46051</v>
      </c>
      <c r="S610" s="159"/>
      <c r="T610" s="159" t="s">
        <v>62</v>
      </c>
      <c r="U610" s="159" t="s">
        <v>111</v>
      </c>
      <c r="V610" s="154">
        <v>46051</v>
      </c>
      <c r="W610" s="154" t="s">
        <v>126</v>
      </c>
      <c r="X610" s="154" t="s">
        <v>126</v>
      </c>
      <c r="Y610" s="160" t="s">
        <v>1379</v>
      </c>
      <c r="Z610" s="160" t="s">
        <v>128</v>
      </c>
      <c r="AA610" s="153">
        <v>98</v>
      </c>
      <c r="AB610" s="153">
        <v>1.65</v>
      </c>
      <c r="AC610" s="182">
        <f t="shared" si="20"/>
        <v>35.996326905417817</v>
      </c>
      <c r="AD610" s="153" t="str">
        <f t="shared" si="21"/>
        <v>OBESIDADE II</v>
      </c>
      <c r="AE610" s="233" t="s">
        <v>135</v>
      </c>
      <c r="AF610" s="153" t="s">
        <v>130</v>
      </c>
      <c r="AG610" s="159"/>
      <c r="AH610" s="153"/>
      <c r="AI610" s="161"/>
      <c r="AJ610" s="153"/>
      <c r="AK610" s="153"/>
      <c r="AL610" s="207" t="s">
        <v>131</v>
      </c>
      <c r="AM610" s="207"/>
      <c r="AN610" s="207"/>
      <c r="AO610" s="207" t="str">
        <f ca="1">IF(R610="","",IF(R610&gt;TODAY(),"0 meses",DATEDIF(R610,TODAY(),"m") &amp; " meses"))</f>
        <v>4 meses</v>
      </c>
      <c r="AP610" s="147" t="s">
        <v>67</v>
      </c>
      <c r="AQ610" s="147" t="s">
        <v>67</v>
      </c>
      <c r="AR610" s="147"/>
      <c r="AS610" s="209" t="s">
        <v>68</v>
      </c>
      <c r="AT610" s="223" t="str">
        <f>MONTH(B610)&amp;"/"&amp;YEAR(B610)</f>
        <v>1/2024</v>
      </c>
      <c r="AU610" s="223">
        <f>WEEKNUM(B610)-WEEKNUM(EOMONTH(B610,-1)+1)+1</f>
        <v>1</v>
      </c>
      <c r="AV610" s="209" t="str">
        <f>MONTH(R610)&amp;"/"&amp;YEAR(R610)</f>
        <v>1/2026</v>
      </c>
      <c r="AW610" s="209">
        <f>WEEKNUM(R610)-WEEKNUM(EOMONTH(R610,-1)+1)+1</f>
        <v>5</v>
      </c>
      <c r="AX610" s="209">
        <f>IF(BB610="S",IF(Q610="1. Aceitou o programa",R610-B610,0),0)</f>
        <v>759</v>
      </c>
      <c r="AY610" s="209">
        <f>IF(BB610="S",IF(AND(S610&lt;&gt;"",R610&lt;&gt;""),S610-R610,0),0)</f>
        <v>0</v>
      </c>
      <c r="AZ610" s="209">
        <f>IF(BB610="S",IF(Q610="1. Aceitou o programa",IF(OR(X610="Não se Aplica",X610=""),IF(OR(W610="Não se Aplica",W610=""),0,W610-V610),AVERAGE(X610-W610,W610-V610)),0),0)</f>
        <v>0</v>
      </c>
      <c r="BA610" s="209">
        <f>IF(BB610="S",IF(AND(Q610="1. Aceitou o programa",AH610="Realizada"),IFERROR(IF(AG610="",0,AG610-R610),0),0),0)</f>
        <v>0</v>
      </c>
      <c r="BB610" s="209" t="str">
        <f>_xlfn.XLOOKUP(U610,'Lista Suspensa'!$AA$20:$AA$23,'Lista Suspensa'!$AB$20:$AB$23,"N/A")</f>
        <v>S</v>
      </c>
    </row>
    <row r="611" spans="1:54" ht="12" customHeight="1">
      <c r="A611" s="151" t="s">
        <v>121</v>
      </c>
      <c r="B611" s="152">
        <v>45292</v>
      </c>
      <c r="C611" s="153" t="s">
        <v>122</v>
      </c>
      <c r="D611" s="153" t="s">
        <v>274</v>
      </c>
      <c r="E611" s="244">
        <v>92640729</v>
      </c>
      <c r="F611" s="144" t="s">
        <v>1380</v>
      </c>
      <c r="G611" s="230"/>
      <c r="H611" s="154">
        <v>26010</v>
      </c>
      <c r="I611" s="153">
        <v>55</v>
      </c>
      <c r="J611" s="148" t="s">
        <v>70</v>
      </c>
      <c r="K611" s="153" t="s">
        <v>101</v>
      </c>
      <c r="L611" s="153"/>
      <c r="M611" s="153"/>
      <c r="N611" s="153"/>
      <c r="O611" s="155" t="s">
        <v>1381</v>
      </c>
      <c r="P611" s="156" t="s">
        <v>60</v>
      </c>
      <c r="Q611" s="157" t="s">
        <v>110</v>
      </c>
      <c r="R611" s="158">
        <v>46051</v>
      </c>
      <c r="S611" s="159"/>
      <c r="T611" s="159" t="s">
        <v>62</v>
      </c>
      <c r="U611" s="159" t="s">
        <v>111</v>
      </c>
      <c r="V611" s="154">
        <v>46051</v>
      </c>
      <c r="W611" s="154" t="s">
        <v>126</v>
      </c>
      <c r="X611" s="154" t="s">
        <v>126</v>
      </c>
      <c r="Y611" s="160" t="s">
        <v>1382</v>
      </c>
      <c r="Z611" s="160" t="s">
        <v>128</v>
      </c>
      <c r="AA611" s="153">
        <v>98</v>
      </c>
      <c r="AB611" s="153">
        <v>1.65</v>
      </c>
      <c r="AC611" s="182">
        <f t="shared" si="20"/>
        <v>35.996326905417817</v>
      </c>
      <c r="AD611" s="153" t="str">
        <f t="shared" si="21"/>
        <v>OBESIDADE II</v>
      </c>
      <c r="AE611" s="233" t="s">
        <v>135</v>
      </c>
      <c r="AF611" s="153" t="s">
        <v>130</v>
      </c>
      <c r="AG611" s="159"/>
      <c r="AH611" s="153"/>
      <c r="AI611" s="161"/>
      <c r="AJ611" s="153"/>
      <c r="AK611" s="153"/>
      <c r="AL611" s="207" t="s">
        <v>131</v>
      </c>
      <c r="AM611" s="207"/>
      <c r="AN611" s="207"/>
      <c r="AO611" s="207" t="str">
        <f ca="1">IF(R611="","",IF(R611&gt;TODAY(),"0 meses",DATEDIF(R611,TODAY(),"m") &amp; " meses"))</f>
        <v>4 meses</v>
      </c>
      <c r="AP611" s="147" t="s">
        <v>67</v>
      </c>
      <c r="AQ611" s="147" t="s">
        <v>67</v>
      </c>
      <c r="AR611" s="147"/>
      <c r="AS611" s="209" t="s">
        <v>68</v>
      </c>
      <c r="AT611" s="223" t="str">
        <f>MONTH(B611)&amp;"/"&amp;YEAR(B611)</f>
        <v>1/2024</v>
      </c>
      <c r="AU611" s="223">
        <f>WEEKNUM(B611)-WEEKNUM(EOMONTH(B611,-1)+1)+1</f>
        <v>1</v>
      </c>
      <c r="AV611" s="209" t="str">
        <f>MONTH(R611)&amp;"/"&amp;YEAR(R611)</f>
        <v>1/2026</v>
      </c>
      <c r="AW611" s="209">
        <f>WEEKNUM(R611)-WEEKNUM(EOMONTH(R611,-1)+1)+1</f>
        <v>5</v>
      </c>
      <c r="AX611" s="209">
        <f>IF(BB611="S",IF(Q611="1. Aceitou o programa",R611-B611,0),0)</f>
        <v>759</v>
      </c>
      <c r="AY611" s="209">
        <f>IF(BB611="S",IF(AND(S611&lt;&gt;"",R611&lt;&gt;""),S611-R611,0),0)</f>
        <v>0</v>
      </c>
      <c r="AZ611" s="209">
        <f>IF(BB611="S",IF(Q611="1. Aceitou o programa",IF(OR(X611="Não se Aplica",X611=""),IF(OR(W611="Não se Aplica",W611=""),0,W611-V611),AVERAGE(X611-W611,W611-V611)),0),0)</f>
        <v>0</v>
      </c>
      <c r="BA611" s="209">
        <f>IF(BB611="S",IF(AND(Q611="1. Aceitou o programa",AH611="Realizada"),IFERROR(IF(AG611="",0,AG611-R611),0),0),0)</f>
        <v>0</v>
      </c>
      <c r="BB611" s="209" t="str">
        <f>_xlfn.XLOOKUP(U611,'Lista Suspensa'!$AA$20:$AA$23,'Lista Suspensa'!$AB$20:$AB$23,"N/A")</f>
        <v>S</v>
      </c>
    </row>
    <row r="612" spans="1:54" ht="12" customHeight="1">
      <c r="A612" s="151" t="s">
        <v>121</v>
      </c>
      <c r="B612" s="152">
        <v>45292</v>
      </c>
      <c r="C612" s="153" t="s">
        <v>122</v>
      </c>
      <c r="D612" s="153" t="s">
        <v>324</v>
      </c>
      <c r="E612" s="244">
        <v>93079990</v>
      </c>
      <c r="F612" s="144" t="s">
        <v>1383</v>
      </c>
      <c r="G612" s="230"/>
      <c r="H612" s="154">
        <v>27247</v>
      </c>
      <c r="I612" s="153">
        <v>51</v>
      </c>
      <c r="J612" s="148" t="s">
        <v>70</v>
      </c>
      <c r="K612" s="153" t="s">
        <v>101</v>
      </c>
      <c r="L612" s="153"/>
      <c r="M612" s="153"/>
      <c r="N612" s="153"/>
      <c r="O612" s="155">
        <v>21964487376</v>
      </c>
      <c r="P612" s="156" t="s">
        <v>60</v>
      </c>
      <c r="Q612" s="157" t="s">
        <v>110</v>
      </c>
      <c r="R612" s="158">
        <v>46051</v>
      </c>
      <c r="S612" s="159"/>
      <c r="T612" s="159" t="s">
        <v>62</v>
      </c>
      <c r="U612" s="159" t="s">
        <v>111</v>
      </c>
      <c r="V612" s="154">
        <v>46051</v>
      </c>
      <c r="W612" s="154" t="s">
        <v>126</v>
      </c>
      <c r="X612" s="154" t="s">
        <v>126</v>
      </c>
      <c r="Y612" s="160" t="s">
        <v>1384</v>
      </c>
      <c r="Z612" s="160" t="s">
        <v>65</v>
      </c>
      <c r="AA612" s="153">
        <v>93</v>
      </c>
      <c r="AB612" s="153">
        <v>1.62</v>
      </c>
      <c r="AC612" s="182">
        <f t="shared" si="20"/>
        <v>35.436671239140367</v>
      </c>
      <c r="AD612" s="153" t="str">
        <f t="shared" si="21"/>
        <v>OBESIDADE II</v>
      </c>
      <c r="AE612" s="233" t="s">
        <v>1092</v>
      </c>
      <c r="AF612" s="153" t="s">
        <v>130</v>
      </c>
      <c r="AG612" s="159"/>
      <c r="AH612" s="153"/>
      <c r="AI612" s="161"/>
      <c r="AJ612" s="153"/>
      <c r="AK612" s="153"/>
      <c r="AL612" s="207" t="s">
        <v>131</v>
      </c>
      <c r="AM612" s="207"/>
      <c r="AN612" s="207"/>
      <c r="AO612" s="207" t="str">
        <f ca="1">IF(R612="","",IF(R612&gt;TODAY(),"0 meses",DATEDIF(R612,TODAY(),"m") &amp; " meses"))</f>
        <v>4 meses</v>
      </c>
      <c r="AP612" s="147" t="s">
        <v>67</v>
      </c>
      <c r="AQ612" s="147" t="s">
        <v>67</v>
      </c>
      <c r="AR612" s="147"/>
      <c r="AS612" s="209" t="s">
        <v>68</v>
      </c>
      <c r="AT612" s="223" t="str">
        <f>MONTH(B612)&amp;"/"&amp;YEAR(B612)</f>
        <v>1/2024</v>
      </c>
      <c r="AU612" s="223">
        <f>WEEKNUM(B612)-WEEKNUM(EOMONTH(B612,-1)+1)+1</f>
        <v>1</v>
      </c>
      <c r="AV612" s="209" t="str">
        <f>MONTH(R612)&amp;"/"&amp;YEAR(R612)</f>
        <v>1/2026</v>
      </c>
      <c r="AW612" s="209">
        <f>WEEKNUM(R612)-WEEKNUM(EOMONTH(R612,-1)+1)+1</f>
        <v>5</v>
      </c>
      <c r="AX612" s="209">
        <f>IF(BB612="S",IF(Q612="1. Aceitou o programa",R612-B612,0),0)</f>
        <v>759</v>
      </c>
      <c r="AY612" s="209">
        <f>IF(BB612="S",IF(AND(S612&lt;&gt;"",R612&lt;&gt;""),S612-R612,0),0)</f>
        <v>0</v>
      </c>
      <c r="AZ612" s="209">
        <f>IF(BB612="S",IF(Q612="1. Aceitou o programa",IF(OR(X612="Não se Aplica",X612=""),IF(OR(W612="Não se Aplica",W612=""),0,W612-V612),AVERAGE(X612-W612,W612-V612)),0),0)</f>
        <v>0</v>
      </c>
      <c r="BA612" s="209">
        <f>IF(BB612="S",IF(AND(Q612="1. Aceitou o programa",AH612="Realizada"),IFERROR(IF(AG612="",0,AG612-R612),0),0),0)</f>
        <v>0</v>
      </c>
      <c r="BB612" s="209" t="str">
        <f>_xlfn.XLOOKUP(U612,'Lista Suspensa'!$AA$20:$AA$23,'Lista Suspensa'!$AB$20:$AB$23,"N/A")</f>
        <v>S</v>
      </c>
    </row>
    <row r="613" spans="1:54" ht="12" customHeight="1">
      <c r="A613" s="151" t="s">
        <v>121</v>
      </c>
      <c r="B613" s="152">
        <v>45292</v>
      </c>
      <c r="C613" s="153" t="s">
        <v>122</v>
      </c>
      <c r="D613" s="153" t="s">
        <v>274</v>
      </c>
      <c r="E613" s="244">
        <v>93806385</v>
      </c>
      <c r="F613" s="144" t="s">
        <v>1385</v>
      </c>
      <c r="G613" s="230"/>
      <c r="H613" s="154">
        <v>28898</v>
      </c>
      <c r="I613" s="153">
        <v>47</v>
      </c>
      <c r="J613" s="148" t="s">
        <v>70</v>
      </c>
      <c r="K613" s="153" t="s">
        <v>101</v>
      </c>
      <c r="L613" s="153"/>
      <c r="M613" s="153"/>
      <c r="N613" s="153"/>
      <c r="O613" s="155">
        <v>21970015715</v>
      </c>
      <c r="P613" s="156" t="s">
        <v>60</v>
      </c>
      <c r="Q613" s="157" t="s">
        <v>110</v>
      </c>
      <c r="R613" s="158">
        <v>46051</v>
      </c>
      <c r="S613" s="159"/>
      <c r="T613" s="159" t="s">
        <v>62</v>
      </c>
      <c r="U613" s="159" t="s">
        <v>111</v>
      </c>
      <c r="V613" s="154">
        <v>46051</v>
      </c>
      <c r="W613" s="154" t="s">
        <v>126</v>
      </c>
      <c r="X613" s="154" t="s">
        <v>126</v>
      </c>
      <c r="Y613" s="160" t="s">
        <v>1386</v>
      </c>
      <c r="Z613" s="160" t="s">
        <v>65</v>
      </c>
      <c r="AA613" s="153">
        <v>141</v>
      </c>
      <c r="AB613" s="153">
        <v>1.69</v>
      </c>
      <c r="AC613" s="182">
        <f t="shared" si="20"/>
        <v>49.368019327054384</v>
      </c>
      <c r="AD613" s="153" t="str">
        <f t="shared" si="21"/>
        <v>OBESIDADE III</v>
      </c>
      <c r="AE613" s="233" t="s">
        <v>1092</v>
      </c>
      <c r="AF613" s="153" t="s">
        <v>130</v>
      </c>
      <c r="AG613" s="159"/>
      <c r="AH613" s="153"/>
      <c r="AI613" s="161"/>
      <c r="AJ613" s="153"/>
      <c r="AK613" s="153"/>
      <c r="AL613" s="207" t="s">
        <v>131</v>
      </c>
      <c r="AM613" s="207"/>
      <c r="AN613" s="207"/>
      <c r="AO613" s="207" t="str">
        <f ca="1">IF(R613="","",IF(R613&gt;TODAY(),"0 meses",DATEDIF(R613,TODAY(),"m") &amp; " meses"))</f>
        <v>4 meses</v>
      </c>
      <c r="AP613" s="147" t="s">
        <v>67</v>
      </c>
      <c r="AQ613" s="147" t="s">
        <v>67</v>
      </c>
      <c r="AR613" s="147"/>
      <c r="AS613" s="209" t="s">
        <v>68</v>
      </c>
      <c r="AT613" s="223" t="str">
        <f>MONTH(B613)&amp;"/"&amp;YEAR(B613)</f>
        <v>1/2024</v>
      </c>
      <c r="AU613" s="223">
        <f>WEEKNUM(B613)-WEEKNUM(EOMONTH(B613,-1)+1)+1</f>
        <v>1</v>
      </c>
      <c r="AV613" s="209" t="str">
        <f>MONTH(R613)&amp;"/"&amp;YEAR(R613)</f>
        <v>1/2026</v>
      </c>
      <c r="AW613" s="209">
        <f>WEEKNUM(R613)-WEEKNUM(EOMONTH(R613,-1)+1)+1</f>
        <v>5</v>
      </c>
      <c r="AX613" s="209">
        <f>IF(BB613="S",IF(Q613="1. Aceitou o programa",R613-B613,0),0)</f>
        <v>759</v>
      </c>
      <c r="AY613" s="209">
        <f>IF(BB613="S",IF(AND(S613&lt;&gt;"",R613&lt;&gt;""),S613-R613,0),0)</f>
        <v>0</v>
      </c>
      <c r="AZ613" s="209">
        <f>IF(BB613="S",IF(Q613="1. Aceitou o programa",IF(OR(X613="Não se Aplica",X613=""),IF(OR(W613="Não se Aplica",W613=""),0,W613-V613),AVERAGE(X613-W613,W613-V613)),0),0)</f>
        <v>0</v>
      </c>
      <c r="BA613" s="209">
        <f>IF(BB613="S",IF(AND(Q613="1. Aceitou o programa",AH613="Realizada"),IFERROR(IF(AG613="",0,AG613-R613),0),0),0)</f>
        <v>0</v>
      </c>
      <c r="BB613" s="209" t="str">
        <f>_xlfn.XLOOKUP(U613,'Lista Suspensa'!$AA$20:$AA$23,'Lista Suspensa'!$AB$20:$AB$23,"N/A")</f>
        <v>S</v>
      </c>
    </row>
    <row r="614" spans="1:54" ht="12" customHeight="1">
      <c r="A614" s="151" t="s">
        <v>121</v>
      </c>
      <c r="B614" s="152">
        <v>45292</v>
      </c>
      <c r="C614" s="153" t="s">
        <v>122</v>
      </c>
      <c r="D614" s="153" t="s">
        <v>56</v>
      </c>
      <c r="E614" s="244">
        <v>93511188</v>
      </c>
      <c r="F614" s="144" t="s">
        <v>1387</v>
      </c>
      <c r="G614" s="230"/>
      <c r="H614" s="154">
        <v>29773</v>
      </c>
      <c r="I614" s="153">
        <v>44</v>
      </c>
      <c r="J614" s="148" t="s">
        <v>58</v>
      </c>
      <c r="K614" s="153" t="s">
        <v>101</v>
      </c>
      <c r="L614" s="153"/>
      <c r="M614" s="153"/>
      <c r="N614" s="153"/>
      <c r="O614" s="155" t="s">
        <v>1388</v>
      </c>
      <c r="P614" s="156" t="s">
        <v>60</v>
      </c>
      <c r="Q614" s="157" t="s">
        <v>110</v>
      </c>
      <c r="R614" s="158">
        <v>46051</v>
      </c>
      <c r="S614" s="159"/>
      <c r="T614" s="159" t="s">
        <v>62</v>
      </c>
      <c r="U614" s="159" t="s">
        <v>111</v>
      </c>
      <c r="V614" s="154">
        <v>46051</v>
      </c>
      <c r="W614" s="154" t="s">
        <v>126</v>
      </c>
      <c r="X614" s="154" t="s">
        <v>126</v>
      </c>
      <c r="Y614" s="160"/>
      <c r="Z614" s="160" t="s">
        <v>128</v>
      </c>
      <c r="AA614" s="153">
        <v>148</v>
      </c>
      <c r="AB614" s="153">
        <v>1.71</v>
      </c>
      <c r="AC614" s="182">
        <f t="shared" si="20"/>
        <v>50.613864094935202</v>
      </c>
      <c r="AD614" s="153" t="str">
        <f t="shared" si="21"/>
        <v>OBESIDADE III</v>
      </c>
      <c r="AE614" s="233" t="s">
        <v>947</v>
      </c>
      <c r="AF614" s="153" t="s">
        <v>130</v>
      </c>
      <c r="AG614" s="159"/>
      <c r="AH614" s="153"/>
      <c r="AI614" s="161"/>
      <c r="AJ614" s="153"/>
      <c r="AK614" s="153"/>
      <c r="AL614" s="207" t="s">
        <v>143</v>
      </c>
      <c r="AM614" s="207"/>
      <c r="AN614" s="207"/>
      <c r="AO614" s="207" t="str">
        <f ca="1">IF(R614="","",IF(R614&gt;TODAY(),"0 meses",DATEDIF(R614,TODAY(),"m") &amp; " meses"))</f>
        <v>4 meses</v>
      </c>
      <c r="AP614" s="147" t="s">
        <v>67</v>
      </c>
      <c r="AQ614" s="147" t="s">
        <v>67</v>
      </c>
      <c r="AR614" s="147"/>
      <c r="AS614" s="209" t="s">
        <v>68</v>
      </c>
      <c r="AT614" s="223" t="str">
        <f>MONTH(B614)&amp;"/"&amp;YEAR(B614)</f>
        <v>1/2024</v>
      </c>
      <c r="AU614" s="223">
        <f>WEEKNUM(B614)-WEEKNUM(EOMONTH(B614,-1)+1)+1</f>
        <v>1</v>
      </c>
      <c r="AV614" s="209" t="str">
        <f>MONTH(R614)&amp;"/"&amp;YEAR(R614)</f>
        <v>1/2026</v>
      </c>
      <c r="AW614" s="209">
        <f>WEEKNUM(R614)-WEEKNUM(EOMONTH(R614,-1)+1)+1</f>
        <v>5</v>
      </c>
      <c r="AX614" s="209">
        <f>IF(BB614="S",IF(Q614="1. Aceitou o programa",R614-B614,0),0)</f>
        <v>759</v>
      </c>
      <c r="AY614" s="209">
        <f>IF(BB614="S",IF(AND(S614&lt;&gt;"",R614&lt;&gt;""),S614-R614,0),0)</f>
        <v>0</v>
      </c>
      <c r="AZ614" s="209">
        <f>IF(BB614="S",IF(Q614="1. Aceitou o programa",IF(OR(X614="Não se Aplica",X614=""),IF(OR(W614="Não se Aplica",W614=""),0,W614-V614),AVERAGE(X614-W614,W614-V614)),0),0)</f>
        <v>0</v>
      </c>
      <c r="BA614" s="209">
        <f>IF(BB614="S",IF(AND(Q614="1. Aceitou o programa",AH614="Realizada"),IFERROR(IF(AG614="",0,AG614-R614),0),0),0)</f>
        <v>0</v>
      </c>
      <c r="BB614" s="209" t="str">
        <f>_xlfn.XLOOKUP(U614,'Lista Suspensa'!$AA$20:$AA$23,'Lista Suspensa'!$AB$20:$AB$23,"N/A")</f>
        <v>S</v>
      </c>
    </row>
    <row r="615" spans="1:54" ht="12" customHeight="1">
      <c r="A615" s="151" t="s">
        <v>121</v>
      </c>
      <c r="B615" s="152">
        <v>45292</v>
      </c>
      <c r="C615" s="153" t="s">
        <v>122</v>
      </c>
      <c r="D615" s="153" t="s">
        <v>274</v>
      </c>
      <c r="E615" s="244">
        <v>93950882</v>
      </c>
      <c r="F615" s="144" t="s">
        <v>1389</v>
      </c>
      <c r="G615" s="230"/>
      <c r="H615" s="154">
        <v>31226</v>
      </c>
      <c r="I615" s="153">
        <v>40</v>
      </c>
      <c r="J615" s="148" t="s">
        <v>70</v>
      </c>
      <c r="K615" s="153" t="s">
        <v>101</v>
      </c>
      <c r="L615" s="153"/>
      <c r="M615" s="153"/>
      <c r="N615" s="153"/>
      <c r="O615" s="155">
        <v>21971023144</v>
      </c>
      <c r="P615" s="156" t="s">
        <v>60</v>
      </c>
      <c r="Q615" s="157" t="s">
        <v>110</v>
      </c>
      <c r="R615" s="158">
        <v>46051</v>
      </c>
      <c r="S615" s="159"/>
      <c r="T615" s="159" t="s">
        <v>62</v>
      </c>
      <c r="U615" s="159" t="s">
        <v>111</v>
      </c>
      <c r="V615" s="154">
        <v>46051</v>
      </c>
      <c r="W615" s="154" t="s">
        <v>126</v>
      </c>
      <c r="X615" s="154" t="s">
        <v>126</v>
      </c>
      <c r="Y615" s="160" t="s">
        <v>1390</v>
      </c>
      <c r="Z615" s="160" t="s">
        <v>65</v>
      </c>
      <c r="AA615" s="153">
        <v>92</v>
      </c>
      <c r="AB615" s="153">
        <v>1.61</v>
      </c>
      <c r="AC615" s="182">
        <f t="shared" si="20"/>
        <v>35.492457852706295</v>
      </c>
      <c r="AD615" s="153" t="str">
        <f t="shared" si="21"/>
        <v>OBESIDADE II</v>
      </c>
      <c r="AE615" s="233" t="s">
        <v>129</v>
      </c>
      <c r="AF615" s="153" t="s">
        <v>130</v>
      </c>
      <c r="AG615" s="159"/>
      <c r="AH615" s="153"/>
      <c r="AI615" s="161"/>
      <c r="AJ615" s="153"/>
      <c r="AK615" s="153"/>
      <c r="AL615" s="207" t="s">
        <v>131</v>
      </c>
      <c r="AM615" s="207"/>
      <c r="AN615" s="207"/>
      <c r="AO615" s="207" t="str">
        <f ca="1">IF(R615="","",IF(R615&gt;TODAY(),"0 meses",DATEDIF(R615,TODAY(),"m") &amp; " meses"))</f>
        <v>4 meses</v>
      </c>
      <c r="AP615" s="147" t="s">
        <v>67</v>
      </c>
      <c r="AQ615" s="147" t="s">
        <v>67</v>
      </c>
      <c r="AR615" s="147"/>
      <c r="AS615" s="209" t="s">
        <v>68</v>
      </c>
      <c r="AT615" s="223" t="str">
        <f>MONTH(B615)&amp;"/"&amp;YEAR(B615)</f>
        <v>1/2024</v>
      </c>
      <c r="AU615" s="223">
        <f>WEEKNUM(B615)-WEEKNUM(EOMONTH(B615,-1)+1)+1</f>
        <v>1</v>
      </c>
      <c r="AV615" s="209" t="str">
        <f>MONTH(R615)&amp;"/"&amp;YEAR(R615)</f>
        <v>1/2026</v>
      </c>
      <c r="AW615" s="209">
        <f>WEEKNUM(R615)-WEEKNUM(EOMONTH(R615,-1)+1)+1</f>
        <v>5</v>
      </c>
      <c r="AX615" s="209">
        <f>IF(BB615="S",IF(Q615="1. Aceitou o programa",R615-B615,0),0)</f>
        <v>759</v>
      </c>
      <c r="AY615" s="209">
        <f>IF(BB615="S",IF(AND(S615&lt;&gt;"",R615&lt;&gt;""),S615-R615,0),0)</f>
        <v>0</v>
      </c>
      <c r="AZ615" s="209">
        <f>IF(BB615="S",IF(Q615="1. Aceitou o programa",IF(OR(X615="Não se Aplica",X615=""),IF(OR(W615="Não se Aplica",W615=""),0,W615-V615),AVERAGE(X615-W615,W615-V615)),0),0)</f>
        <v>0</v>
      </c>
      <c r="BA615" s="209">
        <f>IF(BB615="S",IF(AND(Q615="1. Aceitou o programa",AH615="Realizada"),IFERROR(IF(AG615="",0,AG615-R615),0),0),0)</f>
        <v>0</v>
      </c>
      <c r="BB615" s="209" t="str">
        <f>_xlfn.XLOOKUP(U615,'Lista Suspensa'!$AA$20:$AA$23,'Lista Suspensa'!$AB$20:$AB$23,"N/A")</f>
        <v>S</v>
      </c>
    </row>
    <row r="616" spans="1:54" ht="12" customHeight="1">
      <c r="A616" s="151" t="s">
        <v>121</v>
      </c>
      <c r="B616" s="152">
        <v>45292</v>
      </c>
      <c r="C616" s="153" t="s">
        <v>122</v>
      </c>
      <c r="D616" s="153" t="s">
        <v>274</v>
      </c>
      <c r="E616" s="244">
        <v>883648512</v>
      </c>
      <c r="F616" s="144" t="s">
        <v>1391</v>
      </c>
      <c r="G616" s="230"/>
      <c r="H616" s="154">
        <v>32236</v>
      </c>
      <c r="I616" s="153">
        <v>38</v>
      </c>
      <c r="J616" s="148" t="s">
        <v>70</v>
      </c>
      <c r="K616" s="153" t="s">
        <v>101</v>
      </c>
      <c r="L616" s="153"/>
      <c r="M616" s="153"/>
      <c r="N616" s="153"/>
      <c r="O616" s="155">
        <v>21988652104</v>
      </c>
      <c r="P616" s="156" t="s">
        <v>60</v>
      </c>
      <c r="Q616" s="157" t="s">
        <v>110</v>
      </c>
      <c r="R616" s="158">
        <v>46051</v>
      </c>
      <c r="S616" s="159"/>
      <c r="T616" s="159" t="s">
        <v>62</v>
      </c>
      <c r="U616" s="159" t="s">
        <v>111</v>
      </c>
      <c r="V616" s="154">
        <v>46051</v>
      </c>
      <c r="W616" s="154" t="s">
        <v>126</v>
      </c>
      <c r="X616" s="154" t="s">
        <v>126</v>
      </c>
      <c r="Y616" s="160"/>
      <c r="Z616" s="160" t="s">
        <v>65</v>
      </c>
      <c r="AA616" s="153">
        <v>148</v>
      </c>
      <c r="AB616" s="153">
        <v>1.68</v>
      </c>
      <c r="AC616" s="182">
        <f t="shared" si="20"/>
        <v>52.437641723356016</v>
      </c>
      <c r="AD616" s="153" t="str">
        <f t="shared" si="21"/>
        <v>OBESIDADE III</v>
      </c>
      <c r="AE616" s="233" t="s">
        <v>300</v>
      </c>
      <c r="AF616" s="153" t="s">
        <v>130</v>
      </c>
      <c r="AG616" s="159"/>
      <c r="AH616" s="153"/>
      <c r="AI616" s="161"/>
      <c r="AJ616" s="153"/>
      <c r="AK616" s="153"/>
      <c r="AL616" s="207" t="s">
        <v>143</v>
      </c>
      <c r="AM616" s="207"/>
      <c r="AN616" s="207"/>
      <c r="AO616" s="207" t="str">
        <f ca="1">IF(R616="","",IF(R616&gt;TODAY(),"0 meses",DATEDIF(R616,TODAY(),"m") &amp; " meses"))</f>
        <v>4 meses</v>
      </c>
      <c r="AP616" s="147" t="s">
        <v>67</v>
      </c>
      <c r="AQ616" s="147" t="s">
        <v>67</v>
      </c>
      <c r="AR616" s="147"/>
      <c r="AS616" s="209" t="s">
        <v>68</v>
      </c>
      <c r="AT616" s="223" t="str">
        <f>MONTH(B616)&amp;"/"&amp;YEAR(B616)</f>
        <v>1/2024</v>
      </c>
      <c r="AU616" s="223">
        <f>WEEKNUM(B616)-WEEKNUM(EOMONTH(B616,-1)+1)+1</f>
        <v>1</v>
      </c>
      <c r="AV616" s="209" t="str">
        <f>MONTH(R616)&amp;"/"&amp;YEAR(R616)</f>
        <v>1/2026</v>
      </c>
      <c r="AW616" s="209">
        <f>WEEKNUM(R616)-WEEKNUM(EOMONTH(R616,-1)+1)+1</f>
        <v>5</v>
      </c>
      <c r="AX616" s="209">
        <f>IF(BB616="S",IF(Q616="1. Aceitou o programa",R616-B616,0),0)</f>
        <v>759</v>
      </c>
      <c r="AY616" s="209">
        <f>IF(BB616="S",IF(AND(S616&lt;&gt;"",R616&lt;&gt;""),S616-R616,0),0)</f>
        <v>0</v>
      </c>
      <c r="AZ616" s="209">
        <f>IF(BB616="S",IF(Q616="1. Aceitou o programa",IF(OR(X616="Não se Aplica",X616=""),IF(OR(W616="Não se Aplica",W616=""),0,W616-V616),AVERAGE(X616-W616,W616-V616)),0),0)</f>
        <v>0</v>
      </c>
      <c r="BA616" s="209">
        <f>IF(BB616="S",IF(AND(Q616="1. Aceitou o programa",AH616="Realizada"),IFERROR(IF(AG616="",0,AG616-R616),0),0),0)</f>
        <v>0</v>
      </c>
      <c r="BB616" s="209" t="str">
        <f>_xlfn.XLOOKUP(U616,'Lista Suspensa'!$AA$20:$AA$23,'Lista Suspensa'!$AB$20:$AB$23,"N/A")</f>
        <v>S</v>
      </c>
    </row>
    <row r="617" spans="1:54" ht="12" customHeight="1">
      <c r="A617" s="151" t="s">
        <v>121</v>
      </c>
      <c r="B617" s="152">
        <v>45292</v>
      </c>
      <c r="C617" s="153" t="s">
        <v>122</v>
      </c>
      <c r="D617" s="153" t="s">
        <v>175</v>
      </c>
      <c r="E617" s="244">
        <v>92632114</v>
      </c>
      <c r="F617" s="144" t="s">
        <v>1392</v>
      </c>
      <c r="G617" s="230"/>
      <c r="H617" s="154">
        <v>25687</v>
      </c>
      <c r="I617" s="153">
        <v>56</v>
      </c>
      <c r="J617" s="148" t="s">
        <v>70</v>
      </c>
      <c r="K617" s="153" t="s">
        <v>59</v>
      </c>
      <c r="L617" s="153"/>
      <c r="M617" s="153"/>
      <c r="N617" s="153"/>
      <c r="O617" s="155">
        <v>11970605055</v>
      </c>
      <c r="P617" s="156" t="s">
        <v>60</v>
      </c>
      <c r="Q617" s="157" t="s">
        <v>110</v>
      </c>
      <c r="R617" s="158">
        <v>46051</v>
      </c>
      <c r="S617" s="159"/>
      <c r="T617" s="159" t="s">
        <v>62</v>
      </c>
      <c r="U617" s="159" t="s">
        <v>111</v>
      </c>
      <c r="V617" s="154">
        <v>46051</v>
      </c>
      <c r="W617" s="154" t="s">
        <v>126</v>
      </c>
      <c r="X617" s="154" t="s">
        <v>126</v>
      </c>
      <c r="Y617" s="160"/>
      <c r="Z617" s="160" t="s">
        <v>65</v>
      </c>
      <c r="AA617" s="153">
        <v>80</v>
      </c>
      <c r="AB617" s="153">
        <v>1.55</v>
      </c>
      <c r="AC617" s="182">
        <f t="shared" si="20"/>
        <v>33.298647242455772</v>
      </c>
      <c r="AD617" s="153" t="str">
        <f t="shared" si="21"/>
        <v>OBESIDADE I</v>
      </c>
      <c r="AE617" s="233" t="s">
        <v>1264</v>
      </c>
      <c r="AF617" s="153" t="s">
        <v>130</v>
      </c>
      <c r="AG617" s="159"/>
      <c r="AH617" s="153"/>
      <c r="AI617" s="161"/>
      <c r="AJ617" s="153"/>
      <c r="AK617" s="153"/>
      <c r="AL617" s="207" t="s">
        <v>131</v>
      </c>
      <c r="AM617" s="207"/>
      <c r="AN617" s="207"/>
      <c r="AO617" s="207" t="str">
        <f ca="1">IF(R617="","",IF(R617&gt;TODAY(),"0 meses",DATEDIF(R617,TODAY(),"m") &amp; " meses"))</f>
        <v>4 meses</v>
      </c>
      <c r="AP617" s="147" t="s">
        <v>67</v>
      </c>
      <c r="AQ617" s="147" t="s">
        <v>67</v>
      </c>
      <c r="AR617" s="147"/>
      <c r="AS617" s="209" t="s">
        <v>68</v>
      </c>
      <c r="AT617" s="223" t="str">
        <f>MONTH(B617)&amp;"/"&amp;YEAR(B617)</f>
        <v>1/2024</v>
      </c>
      <c r="AU617" s="223">
        <f>WEEKNUM(B617)-WEEKNUM(EOMONTH(B617,-1)+1)+1</f>
        <v>1</v>
      </c>
      <c r="AV617" s="209" t="str">
        <f>MONTH(R617)&amp;"/"&amp;YEAR(R617)</f>
        <v>1/2026</v>
      </c>
      <c r="AW617" s="209">
        <f>WEEKNUM(R617)-WEEKNUM(EOMONTH(R617,-1)+1)+1</f>
        <v>5</v>
      </c>
      <c r="AX617" s="209">
        <f>IF(BB617="S",IF(Q617="1. Aceitou o programa",R617-B617,0),0)</f>
        <v>759</v>
      </c>
      <c r="AY617" s="209">
        <f>IF(BB617="S",IF(AND(S617&lt;&gt;"",R617&lt;&gt;""),S617-R617,0),0)</f>
        <v>0</v>
      </c>
      <c r="AZ617" s="209">
        <f>IF(BB617="S",IF(Q617="1. Aceitou o programa",IF(OR(X617="Não se Aplica",X617=""),IF(OR(W617="Não se Aplica",W617=""),0,W617-V617),AVERAGE(X617-W617,W617-V617)),0),0)</f>
        <v>0</v>
      </c>
      <c r="BA617" s="209">
        <f>IF(BB617="S",IF(AND(Q617="1. Aceitou o programa",AH617="Realizada"),IFERROR(IF(AG617="",0,AG617-R617),0),0),0)</f>
        <v>0</v>
      </c>
      <c r="BB617" s="209" t="str">
        <f>_xlfn.XLOOKUP(U617,'Lista Suspensa'!$AA$20:$AA$23,'Lista Suspensa'!$AB$20:$AB$23,"N/A")</f>
        <v>S</v>
      </c>
    </row>
    <row r="618" spans="1:54" ht="12" customHeight="1">
      <c r="A618" s="151" t="s">
        <v>121</v>
      </c>
      <c r="B618" s="152">
        <v>45292</v>
      </c>
      <c r="C618" s="153" t="s">
        <v>122</v>
      </c>
      <c r="D618" s="153" t="s">
        <v>443</v>
      </c>
      <c r="E618" s="244">
        <v>450819604</v>
      </c>
      <c r="F618" s="144" t="s">
        <v>1393</v>
      </c>
      <c r="G618" s="230"/>
      <c r="H618" s="154">
        <v>30462</v>
      </c>
      <c r="I618" s="153">
        <v>42</v>
      </c>
      <c r="J618" s="148" t="s">
        <v>70</v>
      </c>
      <c r="K618" s="153" t="s">
        <v>59</v>
      </c>
      <c r="L618" s="153"/>
      <c r="M618" s="153"/>
      <c r="N618" s="153"/>
      <c r="O618" s="155" t="s">
        <v>1394</v>
      </c>
      <c r="P618" s="156" t="s">
        <v>60</v>
      </c>
      <c r="Q618" s="157" t="s">
        <v>110</v>
      </c>
      <c r="R618" s="158">
        <v>46051</v>
      </c>
      <c r="S618" s="159"/>
      <c r="T618" s="159" t="s">
        <v>62</v>
      </c>
      <c r="U618" s="159" t="s">
        <v>111</v>
      </c>
      <c r="V618" s="154">
        <v>46051</v>
      </c>
      <c r="W618" s="154" t="s">
        <v>126</v>
      </c>
      <c r="X618" s="154" t="s">
        <v>126</v>
      </c>
      <c r="Y618" s="160"/>
      <c r="Z618" s="160" t="s">
        <v>128</v>
      </c>
      <c r="AA618" s="153">
        <v>84</v>
      </c>
      <c r="AB618" s="153">
        <v>1.53</v>
      </c>
      <c r="AC618" s="182">
        <f t="shared" si="20"/>
        <v>35.883634499551455</v>
      </c>
      <c r="AD618" s="153" t="str">
        <f t="shared" si="21"/>
        <v>OBESIDADE II</v>
      </c>
      <c r="AE618" s="233" t="s">
        <v>504</v>
      </c>
      <c r="AF618" s="153" t="s">
        <v>130</v>
      </c>
      <c r="AG618" s="159"/>
      <c r="AH618" s="153"/>
      <c r="AI618" s="161"/>
      <c r="AJ618" s="153"/>
      <c r="AK618" s="153"/>
      <c r="AL618" s="207" t="s">
        <v>131</v>
      </c>
      <c r="AM618" s="207" t="s">
        <v>177</v>
      </c>
      <c r="AN618" s="207">
        <v>45992</v>
      </c>
      <c r="AO618" s="207" t="str">
        <f ca="1">IF(R618="","",IF(R618&gt;TODAY(),"0 meses",DATEDIF(R618,TODAY(),"m") &amp; " meses"))</f>
        <v>4 meses</v>
      </c>
      <c r="AP618" s="147" t="s">
        <v>67</v>
      </c>
      <c r="AQ618" s="147" t="s">
        <v>67</v>
      </c>
      <c r="AR618" s="147"/>
      <c r="AS618" s="209" t="s">
        <v>68</v>
      </c>
      <c r="AT618" s="223" t="str">
        <f>MONTH(B618)&amp;"/"&amp;YEAR(B618)</f>
        <v>1/2024</v>
      </c>
      <c r="AU618" s="223">
        <f>WEEKNUM(B618)-WEEKNUM(EOMONTH(B618,-1)+1)+1</f>
        <v>1</v>
      </c>
      <c r="AV618" s="209" t="str">
        <f>MONTH(R618)&amp;"/"&amp;YEAR(R618)</f>
        <v>1/2026</v>
      </c>
      <c r="AW618" s="209">
        <f>WEEKNUM(R618)-WEEKNUM(EOMONTH(R618,-1)+1)+1</f>
        <v>5</v>
      </c>
      <c r="AX618" s="209">
        <f>IF(BB618="S",IF(Q618="1. Aceitou o programa",R618-B618,0),0)</f>
        <v>759</v>
      </c>
      <c r="AY618" s="209">
        <f>IF(BB618="S",IF(AND(S618&lt;&gt;"",R618&lt;&gt;""),S618-R618,0),0)</f>
        <v>0</v>
      </c>
      <c r="AZ618" s="209">
        <f>IF(BB618="S",IF(Q618="1. Aceitou o programa",IF(OR(X618="Não se Aplica",X618=""),IF(OR(W618="Não se Aplica",W618=""),0,W618-V618),AVERAGE(X618-W618,W618-V618)),0),0)</f>
        <v>0</v>
      </c>
      <c r="BA618" s="209">
        <f>IF(BB618="S",IF(AND(Q618="1. Aceitou o programa",AH618="Realizada"),IFERROR(IF(AG618="",0,AG618-R618),0),0),0)</f>
        <v>0</v>
      </c>
      <c r="BB618" s="209" t="str">
        <f>_xlfn.XLOOKUP(U618,'Lista Suspensa'!$AA$20:$AA$23,'Lista Suspensa'!$AB$20:$AB$23,"N/A")</f>
        <v>S</v>
      </c>
    </row>
    <row r="619" spans="1:54" ht="12" customHeight="1">
      <c r="A619" s="151" t="s">
        <v>121</v>
      </c>
      <c r="B619" s="152">
        <v>45292</v>
      </c>
      <c r="C619" s="153" t="s">
        <v>122</v>
      </c>
      <c r="D619" s="153" t="s">
        <v>175</v>
      </c>
      <c r="E619" s="244">
        <v>937285676</v>
      </c>
      <c r="F619" s="144" t="s">
        <v>1395</v>
      </c>
      <c r="G619" s="230"/>
      <c r="H619" s="154">
        <v>32258</v>
      </c>
      <c r="I619" s="153">
        <v>38</v>
      </c>
      <c r="J619" s="148" t="s">
        <v>70</v>
      </c>
      <c r="K619" s="153" t="s">
        <v>59</v>
      </c>
      <c r="L619" s="153"/>
      <c r="M619" s="153"/>
      <c r="N619" s="153"/>
      <c r="O619" s="155">
        <v>11971985389</v>
      </c>
      <c r="P619" s="156" t="s">
        <v>60</v>
      </c>
      <c r="Q619" s="157" t="s">
        <v>110</v>
      </c>
      <c r="R619" s="158">
        <v>46051</v>
      </c>
      <c r="S619" s="159"/>
      <c r="T619" s="159" t="s">
        <v>62</v>
      </c>
      <c r="U619" s="159" t="s">
        <v>111</v>
      </c>
      <c r="V619" s="154">
        <v>46051</v>
      </c>
      <c r="W619" s="154" t="s">
        <v>126</v>
      </c>
      <c r="X619" s="154" t="s">
        <v>126</v>
      </c>
      <c r="Y619" s="160" t="s">
        <v>1396</v>
      </c>
      <c r="Z619" s="160" t="s">
        <v>128</v>
      </c>
      <c r="AA619" s="153">
        <v>110</v>
      </c>
      <c r="AB619" s="153">
        <v>1.7</v>
      </c>
      <c r="AC619" s="182">
        <f t="shared" si="20"/>
        <v>38.062283737024224</v>
      </c>
      <c r="AD619" s="153" t="str">
        <f t="shared" si="21"/>
        <v>OBESIDADE II</v>
      </c>
      <c r="AE619" s="233" t="s">
        <v>135</v>
      </c>
      <c r="AF619" s="153" t="s">
        <v>130</v>
      </c>
      <c r="AG619" s="159"/>
      <c r="AH619" s="153"/>
      <c r="AI619" s="161"/>
      <c r="AJ619" s="153"/>
      <c r="AK619" s="153"/>
      <c r="AL619" s="207" t="s">
        <v>131</v>
      </c>
      <c r="AM619" s="207"/>
      <c r="AN619" s="207"/>
      <c r="AO619" s="207" t="str">
        <f ca="1">IF(R619="","",IF(R619&gt;TODAY(),"0 meses",DATEDIF(R619,TODAY(),"m") &amp; " meses"))</f>
        <v>4 meses</v>
      </c>
      <c r="AP619" s="147" t="s">
        <v>67</v>
      </c>
      <c r="AQ619" s="147" t="s">
        <v>67</v>
      </c>
      <c r="AR619" s="147"/>
      <c r="AS619" s="209" t="s">
        <v>68</v>
      </c>
      <c r="AT619" s="223" t="str">
        <f>MONTH(B619)&amp;"/"&amp;YEAR(B619)</f>
        <v>1/2024</v>
      </c>
      <c r="AU619" s="223">
        <f>WEEKNUM(B619)-WEEKNUM(EOMONTH(B619,-1)+1)+1</f>
        <v>1</v>
      </c>
      <c r="AV619" s="209" t="str">
        <f>MONTH(R619)&amp;"/"&amp;YEAR(R619)</f>
        <v>1/2026</v>
      </c>
      <c r="AW619" s="209">
        <f>WEEKNUM(R619)-WEEKNUM(EOMONTH(R619,-1)+1)+1</f>
        <v>5</v>
      </c>
      <c r="AX619" s="209">
        <f>IF(BB619="S",IF(Q619="1. Aceitou o programa",R619-B619,0),0)</f>
        <v>759</v>
      </c>
      <c r="AY619" s="209">
        <f>IF(BB619="S",IF(AND(S619&lt;&gt;"",R619&lt;&gt;""),S619-R619,0),0)</f>
        <v>0</v>
      </c>
      <c r="AZ619" s="209">
        <f>IF(BB619="S",IF(Q619="1. Aceitou o programa",IF(OR(X619="Não se Aplica",X619=""),IF(OR(W619="Não se Aplica",W619=""),0,W619-V619),AVERAGE(X619-W619,W619-V619)),0),0)</f>
        <v>0</v>
      </c>
      <c r="BA619" s="209">
        <f>IF(BB619="S",IF(AND(Q619="1. Aceitou o programa",AH619="Realizada"),IFERROR(IF(AG619="",0,AG619-R619),0),0),0)</f>
        <v>0</v>
      </c>
      <c r="BB619" s="209" t="str">
        <f>_xlfn.XLOOKUP(U619,'Lista Suspensa'!$AA$20:$AA$23,'Lista Suspensa'!$AB$20:$AB$23,"N/A")</f>
        <v>S</v>
      </c>
    </row>
    <row r="620" spans="1:54" ht="12" customHeight="1">
      <c r="A620" s="151" t="s">
        <v>121</v>
      </c>
      <c r="B620" s="152">
        <v>45292</v>
      </c>
      <c r="C620" s="153" t="s">
        <v>122</v>
      </c>
      <c r="D620" s="153" t="s">
        <v>56</v>
      </c>
      <c r="E620" s="244">
        <v>94851368</v>
      </c>
      <c r="F620" s="144" t="s">
        <v>1397</v>
      </c>
      <c r="G620" s="230"/>
      <c r="H620" s="154">
        <v>32678</v>
      </c>
      <c r="I620" s="153">
        <v>36</v>
      </c>
      <c r="J620" s="148" t="s">
        <v>70</v>
      </c>
      <c r="K620" s="153" t="s">
        <v>59</v>
      </c>
      <c r="L620" s="153"/>
      <c r="M620" s="153"/>
      <c r="N620" s="153"/>
      <c r="O620" s="155" t="s">
        <v>1398</v>
      </c>
      <c r="P620" s="156" t="s">
        <v>60</v>
      </c>
      <c r="Q620" s="157" t="s">
        <v>110</v>
      </c>
      <c r="R620" s="158">
        <v>46051</v>
      </c>
      <c r="S620" s="159"/>
      <c r="T620" s="159" t="s">
        <v>62</v>
      </c>
      <c r="U620" s="159" t="s">
        <v>111</v>
      </c>
      <c r="V620" s="154">
        <v>46051</v>
      </c>
      <c r="W620" s="154" t="s">
        <v>126</v>
      </c>
      <c r="X620" s="154" t="s">
        <v>126</v>
      </c>
      <c r="Y620" s="160"/>
      <c r="Z620" s="160" t="s">
        <v>128</v>
      </c>
      <c r="AA620" s="153">
        <v>108</v>
      </c>
      <c r="AB620" s="153">
        <v>1.6</v>
      </c>
      <c r="AC620" s="182">
        <f t="shared" si="20"/>
        <v>42.187499999999993</v>
      </c>
      <c r="AD620" s="153" t="str">
        <f t="shared" si="21"/>
        <v>OBESIDADE III</v>
      </c>
      <c r="AE620" s="233" t="s">
        <v>135</v>
      </c>
      <c r="AF620" s="153" t="s">
        <v>130</v>
      </c>
      <c r="AG620" s="159"/>
      <c r="AH620" s="153"/>
      <c r="AI620" s="161"/>
      <c r="AJ620" s="153"/>
      <c r="AK620" s="153"/>
      <c r="AL620" s="207" t="s">
        <v>131</v>
      </c>
      <c r="AM620" s="207"/>
      <c r="AN620" s="207"/>
      <c r="AO620" s="207" t="str">
        <f ca="1">IF(R620="","",IF(R620&gt;TODAY(),"0 meses",DATEDIF(R620,TODAY(),"m") &amp; " meses"))</f>
        <v>4 meses</v>
      </c>
      <c r="AP620" s="147" t="s">
        <v>67</v>
      </c>
      <c r="AQ620" s="147" t="s">
        <v>67</v>
      </c>
      <c r="AR620" s="147"/>
      <c r="AS620" s="209" t="s">
        <v>68</v>
      </c>
      <c r="AT620" s="223" t="str">
        <f>MONTH(B620)&amp;"/"&amp;YEAR(B620)</f>
        <v>1/2024</v>
      </c>
      <c r="AU620" s="223">
        <f>WEEKNUM(B620)-WEEKNUM(EOMONTH(B620,-1)+1)+1</f>
        <v>1</v>
      </c>
      <c r="AV620" s="209" t="str">
        <f>MONTH(R620)&amp;"/"&amp;YEAR(R620)</f>
        <v>1/2026</v>
      </c>
      <c r="AW620" s="209">
        <f>WEEKNUM(R620)-WEEKNUM(EOMONTH(R620,-1)+1)+1</f>
        <v>5</v>
      </c>
      <c r="AX620" s="209">
        <f>IF(BB620="S",IF(Q620="1. Aceitou o programa",R620-B620,0),0)</f>
        <v>759</v>
      </c>
      <c r="AY620" s="209">
        <f>IF(BB620="S",IF(AND(S620&lt;&gt;"",R620&lt;&gt;""),S620-R620,0),0)</f>
        <v>0</v>
      </c>
      <c r="AZ620" s="209">
        <f>IF(BB620="S",IF(Q620="1. Aceitou o programa",IF(OR(X620="Não se Aplica",X620=""),IF(OR(W620="Não se Aplica",W620=""),0,W620-V620),AVERAGE(X620-W620,W620-V620)),0),0)</f>
        <v>0</v>
      </c>
      <c r="BA620" s="209">
        <f>IF(BB620="S",IF(AND(Q620="1. Aceitou o programa",AH620="Realizada"),IFERROR(IF(AG620="",0,AG620-R620),0),0),0)</f>
        <v>0</v>
      </c>
      <c r="BB620" s="209" t="str">
        <f>_xlfn.XLOOKUP(U620,'Lista Suspensa'!$AA$20:$AA$23,'Lista Suspensa'!$AB$20:$AB$23,"N/A")</f>
        <v>S</v>
      </c>
    </row>
    <row r="621" spans="1:54" ht="12" customHeight="1">
      <c r="A621" s="151" t="s">
        <v>121</v>
      </c>
      <c r="B621" s="152">
        <v>45292</v>
      </c>
      <c r="C621" s="153" t="s">
        <v>122</v>
      </c>
      <c r="D621" s="153" t="s">
        <v>56</v>
      </c>
      <c r="E621" s="244">
        <v>95134283</v>
      </c>
      <c r="F621" s="144" t="s">
        <v>1399</v>
      </c>
      <c r="G621" s="230"/>
      <c r="H621" s="154">
        <v>33094</v>
      </c>
      <c r="I621" s="153">
        <v>35</v>
      </c>
      <c r="J621" s="148" t="s">
        <v>70</v>
      </c>
      <c r="K621" s="153" t="s">
        <v>59</v>
      </c>
      <c r="L621" s="153"/>
      <c r="M621" s="153"/>
      <c r="N621" s="153"/>
      <c r="O621" s="155" t="s">
        <v>1400</v>
      </c>
      <c r="P621" s="156" t="s">
        <v>60</v>
      </c>
      <c r="Q621" s="157" t="s">
        <v>110</v>
      </c>
      <c r="R621" s="158">
        <v>46051</v>
      </c>
      <c r="S621" s="159"/>
      <c r="T621" s="159" t="s">
        <v>62</v>
      </c>
      <c r="U621" s="159" t="s">
        <v>111</v>
      </c>
      <c r="V621" s="154">
        <v>46051</v>
      </c>
      <c r="W621" s="154" t="s">
        <v>126</v>
      </c>
      <c r="X621" s="154" t="s">
        <v>126</v>
      </c>
      <c r="Y621" s="160"/>
      <c r="Z621" s="160" t="s">
        <v>128</v>
      </c>
      <c r="AA621" s="153">
        <v>119</v>
      </c>
      <c r="AB621" s="153">
        <v>1.68</v>
      </c>
      <c r="AC621" s="182">
        <f t="shared" si="20"/>
        <v>42.162698412698418</v>
      </c>
      <c r="AD621" s="153" t="str">
        <f t="shared" si="21"/>
        <v>OBESIDADE III</v>
      </c>
      <c r="AE621" s="233" t="s">
        <v>135</v>
      </c>
      <c r="AF621" s="153" t="s">
        <v>130</v>
      </c>
      <c r="AG621" s="159"/>
      <c r="AH621" s="153"/>
      <c r="AI621" s="161"/>
      <c r="AJ621" s="153"/>
      <c r="AK621" s="153"/>
      <c r="AL621" s="207" t="s">
        <v>131</v>
      </c>
      <c r="AM621" s="207"/>
      <c r="AN621" s="207"/>
      <c r="AO621" s="207" t="str">
        <f ca="1">IF(R621="","",IF(R621&gt;TODAY(),"0 meses",DATEDIF(R621,TODAY(),"m") &amp; " meses"))</f>
        <v>4 meses</v>
      </c>
      <c r="AP621" s="147" t="s">
        <v>67</v>
      </c>
      <c r="AQ621" s="147" t="s">
        <v>67</v>
      </c>
      <c r="AR621" s="147"/>
      <c r="AS621" s="209" t="s">
        <v>68</v>
      </c>
      <c r="AT621" s="223" t="str">
        <f>MONTH(B621)&amp;"/"&amp;YEAR(B621)</f>
        <v>1/2024</v>
      </c>
      <c r="AU621" s="223">
        <f>WEEKNUM(B621)-WEEKNUM(EOMONTH(B621,-1)+1)+1</f>
        <v>1</v>
      </c>
      <c r="AV621" s="209" t="str">
        <f>MONTH(R621)&amp;"/"&amp;YEAR(R621)</f>
        <v>1/2026</v>
      </c>
      <c r="AW621" s="209">
        <f>WEEKNUM(R621)-WEEKNUM(EOMONTH(R621,-1)+1)+1</f>
        <v>5</v>
      </c>
      <c r="AX621" s="209">
        <f>IF(BB621="S",IF(Q621="1. Aceitou o programa",R621-B621,0),0)</f>
        <v>759</v>
      </c>
      <c r="AY621" s="209">
        <f>IF(BB621="S",IF(AND(S621&lt;&gt;"",R621&lt;&gt;""),S621-R621,0),0)</f>
        <v>0</v>
      </c>
      <c r="AZ621" s="209">
        <f>IF(BB621="S",IF(Q621="1. Aceitou o programa",IF(OR(X621="Não se Aplica",X621=""),IF(OR(W621="Não se Aplica",W621=""),0,W621-V621),AVERAGE(X621-W621,W621-V621)),0),0)</f>
        <v>0</v>
      </c>
      <c r="BA621" s="209">
        <f>IF(BB621="S",IF(AND(Q621="1. Aceitou o programa",AH621="Realizada"),IFERROR(IF(AG621="",0,AG621-R621),0),0),0)</f>
        <v>0</v>
      </c>
      <c r="BB621" s="209" t="str">
        <f>_xlfn.XLOOKUP(U621,'Lista Suspensa'!$AA$20:$AA$23,'Lista Suspensa'!$AB$20:$AB$23,"N/A")</f>
        <v>S</v>
      </c>
    </row>
    <row r="622" spans="1:54" ht="12" customHeight="1">
      <c r="A622" s="151" t="s">
        <v>121</v>
      </c>
      <c r="B622" s="152">
        <v>45292</v>
      </c>
      <c r="C622" s="153" t="s">
        <v>122</v>
      </c>
      <c r="D622" s="153" t="s">
        <v>175</v>
      </c>
      <c r="E622" s="244">
        <v>95735764</v>
      </c>
      <c r="F622" s="144" t="s">
        <v>1401</v>
      </c>
      <c r="G622" s="230"/>
      <c r="H622" s="154">
        <v>33145</v>
      </c>
      <c r="I622" s="153">
        <v>35</v>
      </c>
      <c r="J622" s="148" t="s">
        <v>70</v>
      </c>
      <c r="K622" s="153" t="s">
        <v>59</v>
      </c>
      <c r="L622" s="153"/>
      <c r="M622" s="153"/>
      <c r="N622" s="153"/>
      <c r="O622" s="155">
        <v>11974255405</v>
      </c>
      <c r="P622" s="156" t="s">
        <v>60</v>
      </c>
      <c r="Q622" s="157" t="s">
        <v>110</v>
      </c>
      <c r="R622" s="158">
        <v>46051</v>
      </c>
      <c r="S622" s="159"/>
      <c r="T622" s="159" t="s">
        <v>62</v>
      </c>
      <c r="U622" s="159" t="s">
        <v>111</v>
      </c>
      <c r="V622" s="154">
        <v>46051</v>
      </c>
      <c r="W622" s="154" t="s">
        <v>126</v>
      </c>
      <c r="X622" s="154" t="s">
        <v>126</v>
      </c>
      <c r="Y622" s="160" t="s">
        <v>1402</v>
      </c>
      <c r="Z622" s="160" t="s">
        <v>128</v>
      </c>
      <c r="AA622" s="153">
        <v>110</v>
      </c>
      <c r="AB622" s="153">
        <v>1.65</v>
      </c>
      <c r="AC622" s="182">
        <f t="shared" si="20"/>
        <v>40.404040404040408</v>
      </c>
      <c r="AD622" s="153" t="str">
        <f t="shared" si="21"/>
        <v>OBESIDADE III</v>
      </c>
      <c r="AE622" s="233" t="s">
        <v>135</v>
      </c>
      <c r="AF622" s="153" t="s">
        <v>130</v>
      </c>
      <c r="AG622" s="159"/>
      <c r="AH622" s="153"/>
      <c r="AI622" s="161"/>
      <c r="AJ622" s="153"/>
      <c r="AK622" s="153"/>
      <c r="AL622" s="207" t="s">
        <v>131</v>
      </c>
      <c r="AM622" s="207"/>
      <c r="AN622" s="207"/>
      <c r="AO622" s="207" t="str">
        <f ca="1">IF(R622="","",IF(R622&gt;TODAY(),"0 meses",DATEDIF(R622,TODAY(),"m") &amp; " meses"))</f>
        <v>4 meses</v>
      </c>
      <c r="AP622" s="147" t="s">
        <v>67</v>
      </c>
      <c r="AQ622" s="147" t="s">
        <v>67</v>
      </c>
      <c r="AR622" s="147"/>
      <c r="AS622" s="209" t="s">
        <v>68</v>
      </c>
      <c r="AT622" s="223" t="str">
        <f>MONTH(B622)&amp;"/"&amp;YEAR(B622)</f>
        <v>1/2024</v>
      </c>
      <c r="AU622" s="223">
        <f>WEEKNUM(B622)-WEEKNUM(EOMONTH(B622,-1)+1)+1</f>
        <v>1</v>
      </c>
      <c r="AV622" s="209" t="str">
        <f>MONTH(R622)&amp;"/"&amp;YEAR(R622)</f>
        <v>1/2026</v>
      </c>
      <c r="AW622" s="209">
        <f>WEEKNUM(R622)-WEEKNUM(EOMONTH(R622,-1)+1)+1</f>
        <v>5</v>
      </c>
      <c r="AX622" s="209">
        <f>IF(BB622="S",IF(Q622="1. Aceitou o programa",R622-B622,0),0)</f>
        <v>759</v>
      </c>
      <c r="AY622" s="209">
        <f>IF(BB622="S",IF(AND(S622&lt;&gt;"",R622&lt;&gt;""),S622-R622,0),0)</f>
        <v>0</v>
      </c>
      <c r="AZ622" s="209">
        <f>IF(BB622="S",IF(Q622="1. Aceitou o programa",IF(OR(X622="Não se Aplica",X622=""),IF(OR(W622="Não se Aplica",W622=""),0,W622-V622),AVERAGE(X622-W622,W622-V622)),0),0)</f>
        <v>0</v>
      </c>
      <c r="BA622" s="209">
        <f>IF(BB622="S",IF(AND(Q622="1. Aceitou o programa",AH622="Realizada"),IFERROR(IF(AG622="",0,AG622-R622),0),0),0)</f>
        <v>0</v>
      </c>
      <c r="BB622" s="209" t="str">
        <f>_xlfn.XLOOKUP(U622,'Lista Suspensa'!$AA$20:$AA$23,'Lista Suspensa'!$AB$20:$AB$23,"N/A")</f>
        <v>S</v>
      </c>
    </row>
    <row r="623" spans="1:54" ht="12" customHeight="1">
      <c r="A623" s="151" t="s">
        <v>121</v>
      </c>
      <c r="B623" s="152">
        <v>45292</v>
      </c>
      <c r="C623" s="153" t="s">
        <v>122</v>
      </c>
      <c r="D623" s="153" t="s">
        <v>274</v>
      </c>
      <c r="E623" s="244">
        <v>87054705</v>
      </c>
      <c r="F623" s="144" t="s">
        <v>1403</v>
      </c>
      <c r="G623" s="230"/>
      <c r="H623" s="154">
        <v>30188</v>
      </c>
      <c r="I623" s="153">
        <v>43</v>
      </c>
      <c r="J623" s="148" t="s">
        <v>58</v>
      </c>
      <c r="K623" s="153"/>
      <c r="L623" s="153"/>
      <c r="M623" s="153"/>
      <c r="N623" s="153"/>
      <c r="O623" s="155" t="s">
        <v>1404</v>
      </c>
      <c r="P623" s="156" t="s">
        <v>60</v>
      </c>
      <c r="Q623" s="157" t="s">
        <v>110</v>
      </c>
      <c r="R623" s="158">
        <v>46051</v>
      </c>
      <c r="S623" s="159"/>
      <c r="T623" s="159" t="s">
        <v>62</v>
      </c>
      <c r="U623" s="159" t="s">
        <v>111</v>
      </c>
      <c r="V623" s="154">
        <v>46051</v>
      </c>
      <c r="W623" s="154" t="s">
        <v>126</v>
      </c>
      <c r="X623" s="154" t="s">
        <v>126</v>
      </c>
      <c r="Y623" s="160" t="s">
        <v>1405</v>
      </c>
      <c r="Z623" s="160" t="s">
        <v>65</v>
      </c>
      <c r="AA623" s="153">
        <v>124</v>
      </c>
      <c r="AB623" s="153">
        <v>1.81</v>
      </c>
      <c r="AC623" s="182">
        <f t="shared" si="20"/>
        <v>37.849882482219712</v>
      </c>
      <c r="AD623" s="153" t="str">
        <f t="shared" si="21"/>
        <v>OBESIDADE II</v>
      </c>
      <c r="AE623" s="233" t="s">
        <v>1092</v>
      </c>
      <c r="AF623" s="153" t="s">
        <v>130</v>
      </c>
      <c r="AG623" s="159"/>
      <c r="AH623" s="153"/>
      <c r="AI623" s="161"/>
      <c r="AJ623" s="153"/>
      <c r="AK623" s="153"/>
      <c r="AL623" s="207" t="s">
        <v>131</v>
      </c>
      <c r="AM623" s="207"/>
      <c r="AN623" s="207"/>
      <c r="AO623" s="207" t="str">
        <f ca="1">IF(R623="","",IF(R623&gt;TODAY(),"0 meses",DATEDIF(R623,TODAY(),"m") &amp; " meses"))</f>
        <v>4 meses</v>
      </c>
      <c r="AP623" s="147" t="s">
        <v>67</v>
      </c>
      <c r="AQ623" s="147" t="s">
        <v>67</v>
      </c>
      <c r="AR623" s="147"/>
      <c r="AS623" s="209" t="s">
        <v>68</v>
      </c>
      <c r="AT623" s="223" t="str">
        <f>MONTH(B623)&amp;"/"&amp;YEAR(B623)</f>
        <v>1/2024</v>
      </c>
      <c r="AU623" s="223">
        <f>WEEKNUM(B623)-WEEKNUM(EOMONTH(B623,-1)+1)+1</f>
        <v>1</v>
      </c>
      <c r="AV623" s="209" t="str">
        <f>MONTH(R623)&amp;"/"&amp;YEAR(R623)</f>
        <v>1/2026</v>
      </c>
      <c r="AW623" s="209">
        <f>WEEKNUM(R623)-WEEKNUM(EOMONTH(R623,-1)+1)+1</f>
        <v>5</v>
      </c>
      <c r="AX623" s="209">
        <f>IF(BB623="S",IF(Q623="1. Aceitou o programa",R623-B623,0),0)</f>
        <v>759</v>
      </c>
      <c r="AY623" s="209">
        <f>IF(BB623="S",IF(AND(S623&lt;&gt;"",R623&lt;&gt;""),S623-R623,0),0)</f>
        <v>0</v>
      </c>
      <c r="AZ623" s="209">
        <f>IF(BB623="S",IF(Q623="1. Aceitou o programa",IF(OR(X623="Não se Aplica",X623=""),IF(OR(W623="Não se Aplica",W623=""),0,W623-V623),AVERAGE(X623-W623,W623-V623)),0),0)</f>
        <v>0</v>
      </c>
      <c r="BA623" s="209">
        <f>IF(BB623="S",IF(AND(Q623="1. Aceitou o programa",AH623="Realizada"),IFERROR(IF(AG623="",0,AG623-R623),0),0),0)</f>
        <v>0</v>
      </c>
      <c r="BB623" s="209" t="str">
        <f>_xlfn.XLOOKUP(U623,'Lista Suspensa'!$AA$20:$AA$23,'Lista Suspensa'!$AB$20:$AB$23,"N/A")</f>
        <v>S</v>
      </c>
    </row>
    <row r="624" spans="1:54" ht="12" customHeight="1">
      <c r="A624" s="151" t="s">
        <v>121</v>
      </c>
      <c r="B624" s="152">
        <v>45292</v>
      </c>
      <c r="C624" s="153" t="s">
        <v>122</v>
      </c>
      <c r="D624" s="153" t="s">
        <v>443</v>
      </c>
      <c r="E624" s="244">
        <v>86005424</v>
      </c>
      <c r="F624" s="144" t="s">
        <v>1406</v>
      </c>
      <c r="G624" s="230"/>
      <c r="H624" s="154">
        <v>31629</v>
      </c>
      <c r="I624" s="153">
        <v>39</v>
      </c>
      <c r="J624" s="148" t="s">
        <v>70</v>
      </c>
      <c r="K624" s="153"/>
      <c r="L624" s="153"/>
      <c r="M624" s="153"/>
      <c r="N624" s="153"/>
      <c r="O624" s="155" t="s">
        <v>1407</v>
      </c>
      <c r="P624" s="156" t="s">
        <v>60</v>
      </c>
      <c r="Q624" s="157" t="s">
        <v>110</v>
      </c>
      <c r="R624" s="158">
        <v>46051</v>
      </c>
      <c r="S624" s="159"/>
      <c r="T624" s="159" t="s">
        <v>62</v>
      </c>
      <c r="U624" s="159" t="s">
        <v>111</v>
      </c>
      <c r="V624" s="154">
        <v>46051</v>
      </c>
      <c r="W624" s="154" t="s">
        <v>126</v>
      </c>
      <c r="X624" s="154" t="s">
        <v>126</v>
      </c>
      <c r="Y624" s="160" t="s">
        <v>1408</v>
      </c>
      <c r="Z624" s="160" t="s">
        <v>128</v>
      </c>
      <c r="AA624" s="153">
        <v>96</v>
      </c>
      <c r="AB624" s="153">
        <v>1.68</v>
      </c>
      <c r="AC624" s="182">
        <f t="shared" si="20"/>
        <v>34.013605442176875</v>
      </c>
      <c r="AD624" s="153" t="str">
        <f t="shared" si="21"/>
        <v>OBESIDADE I</v>
      </c>
      <c r="AE624" s="233" t="s">
        <v>135</v>
      </c>
      <c r="AF624" s="153" t="s">
        <v>130</v>
      </c>
      <c r="AG624" s="159"/>
      <c r="AH624" s="153"/>
      <c r="AI624" s="161"/>
      <c r="AJ624" s="153"/>
      <c r="AK624" s="153"/>
      <c r="AL624" s="207" t="s">
        <v>131</v>
      </c>
      <c r="AM624" s="207"/>
      <c r="AN624" s="207"/>
      <c r="AO624" s="207" t="str">
        <f ca="1">IF(R624="","",IF(R624&gt;TODAY(),"0 meses",DATEDIF(R624,TODAY(),"m") &amp; " meses"))</f>
        <v>4 meses</v>
      </c>
      <c r="AP624" s="147" t="s">
        <v>67</v>
      </c>
      <c r="AQ624" s="147" t="s">
        <v>67</v>
      </c>
      <c r="AR624" s="147"/>
      <c r="AS624" s="209" t="s">
        <v>68</v>
      </c>
      <c r="AT624" s="223" t="str">
        <f>MONTH(B624)&amp;"/"&amp;YEAR(B624)</f>
        <v>1/2024</v>
      </c>
      <c r="AU624" s="223">
        <f>WEEKNUM(B624)-WEEKNUM(EOMONTH(B624,-1)+1)+1</f>
        <v>1</v>
      </c>
      <c r="AV624" s="209" t="str">
        <f>MONTH(R624)&amp;"/"&amp;YEAR(R624)</f>
        <v>1/2026</v>
      </c>
      <c r="AW624" s="209">
        <f>WEEKNUM(R624)-WEEKNUM(EOMONTH(R624,-1)+1)+1</f>
        <v>5</v>
      </c>
      <c r="AX624" s="209">
        <f>IF(BB624="S",IF(Q624="1. Aceitou o programa",R624-B624,0),0)</f>
        <v>759</v>
      </c>
      <c r="AY624" s="209">
        <f>IF(BB624="S",IF(AND(S624&lt;&gt;"",R624&lt;&gt;""),S624-R624,0),0)</f>
        <v>0</v>
      </c>
      <c r="AZ624" s="209">
        <f>IF(BB624="S",IF(Q624="1. Aceitou o programa",IF(OR(X624="Não se Aplica",X624=""),IF(OR(W624="Não se Aplica",W624=""),0,W624-V624),AVERAGE(X624-W624,W624-V624)),0),0)</f>
        <v>0</v>
      </c>
      <c r="BA624" s="209">
        <f>IF(BB624="S",IF(AND(Q624="1. Aceitou o programa",AH624="Realizada"),IFERROR(IF(AG624="",0,AG624-R624),0),0),0)</f>
        <v>0</v>
      </c>
      <c r="BB624" s="209" t="str">
        <f>_xlfn.XLOOKUP(U624,'Lista Suspensa'!$AA$20:$AA$23,'Lista Suspensa'!$AB$20:$AB$23,"N/A")</f>
        <v>S</v>
      </c>
    </row>
    <row r="625" spans="1:54" ht="12" customHeight="1">
      <c r="A625" s="151" t="s">
        <v>121</v>
      </c>
      <c r="B625" s="152">
        <v>45292</v>
      </c>
      <c r="C625" s="153" t="s">
        <v>122</v>
      </c>
      <c r="D625" s="153" t="s">
        <v>274</v>
      </c>
      <c r="E625" s="244">
        <v>87438513</v>
      </c>
      <c r="F625" s="144" t="s">
        <v>1409</v>
      </c>
      <c r="G625" s="230"/>
      <c r="H625" s="154">
        <v>31882</v>
      </c>
      <c r="I625" s="153">
        <v>39</v>
      </c>
      <c r="J625" s="148" t="s">
        <v>70</v>
      </c>
      <c r="K625" s="153"/>
      <c r="L625" s="153"/>
      <c r="M625" s="153"/>
      <c r="N625" s="153"/>
      <c r="O625" s="155">
        <v>21965447203</v>
      </c>
      <c r="P625" s="156" t="s">
        <v>60</v>
      </c>
      <c r="Q625" s="157" t="s">
        <v>110</v>
      </c>
      <c r="R625" s="158">
        <v>46051</v>
      </c>
      <c r="S625" s="159"/>
      <c r="T625" s="159" t="s">
        <v>62</v>
      </c>
      <c r="U625" s="159" t="s">
        <v>111</v>
      </c>
      <c r="V625" s="154">
        <v>46051</v>
      </c>
      <c r="W625" s="154" t="s">
        <v>126</v>
      </c>
      <c r="X625" s="154" t="s">
        <v>126</v>
      </c>
      <c r="Y625" s="160" t="s">
        <v>1410</v>
      </c>
      <c r="Z625" s="160" t="s">
        <v>65</v>
      </c>
      <c r="AA625" s="153">
        <v>97</v>
      </c>
      <c r="AB625" s="153">
        <v>1.6</v>
      </c>
      <c r="AC625" s="182">
        <f t="shared" si="20"/>
        <v>37.890624999999993</v>
      </c>
      <c r="AD625" s="153" t="str">
        <f t="shared" si="21"/>
        <v>OBESIDADE II</v>
      </c>
      <c r="AE625" s="233" t="s">
        <v>1092</v>
      </c>
      <c r="AF625" s="153" t="s">
        <v>130</v>
      </c>
      <c r="AG625" s="159"/>
      <c r="AH625" s="153"/>
      <c r="AI625" s="161"/>
      <c r="AJ625" s="153"/>
      <c r="AK625" s="153"/>
      <c r="AL625" s="207" t="s">
        <v>131</v>
      </c>
      <c r="AM625" s="207"/>
      <c r="AN625" s="207"/>
      <c r="AO625" s="207" t="str">
        <f ca="1">IF(R625="","",IF(R625&gt;TODAY(),"0 meses",DATEDIF(R625,TODAY(),"m") &amp; " meses"))</f>
        <v>4 meses</v>
      </c>
      <c r="AP625" s="147" t="s">
        <v>67</v>
      </c>
      <c r="AQ625" s="147" t="s">
        <v>67</v>
      </c>
      <c r="AR625" s="147"/>
      <c r="AS625" s="209" t="s">
        <v>68</v>
      </c>
      <c r="AT625" s="223" t="str">
        <f>MONTH(B625)&amp;"/"&amp;YEAR(B625)</f>
        <v>1/2024</v>
      </c>
      <c r="AU625" s="223">
        <f>WEEKNUM(B625)-WEEKNUM(EOMONTH(B625,-1)+1)+1</f>
        <v>1</v>
      </c>
      <c r="AV625" s="209" t="str">
        <f>MONTH(R625)&amp;"/"&amp;YEAR(R625)</f>
        <v>1/2026</v>
      </c>
      <c r="AW625" s="209">
        <f>WEEKNUM(R625)-WEEKNUM(EOMONTH(R625,-1)+1)+1</f>
        <v>5</v>
      </c>
      <c r="AX625" s="209">
        <f>IF(BB625="S",IF(Q625="1. Aceitou o programa",R625-B625,0),0)</f>
        <v>759</v>
      </c>
      <c r="AY625" s="209">
        <f>IF(BB625="S",IF(AND(S625&lt;&gt;"",R625&lt;&gt;""),S625-R625,0),0)</f>
        <v>0</v>
      </c>
      <c r="AZ625" s="209">
        <f>IF(BB625="S",IF(Q625="1. Aceitou o programa",IF(OR(X625="Não se Aplica",X625=""),IF(OR(W625="Não se Aplica",W625=""),0,W625-V625),AVERAGE(X625-W625,W625-V625)),0),0)</f>
        <v>0</v>
      </c>
      <c r="BA625" s="209">
        <f>IF(BB625="S",IF(AND(Q625="1. Aceitou o programa",AH625="Realizada"),IFERROR(IF(AG625="",0,AG625-R625),0),0),0)</f>
        <v>0</v>
      </c>
      <c r="BB625" s="209" t="str">
        <f>_xlfn.XLOOKUP(U625,'Lista Suspensa'!$AA$20:$AA$23,'Lista Suspensa'!$AB$20:$AB$23,"N/A")</f>
        <v>S</v>
      </c>
    </row>
    <row r="626" spans="1:54" ht="12" customHeight="1">
      <c r="A626" s="151" t="s">
        <v>121</v>
      </c>
      <c r="B626" s="152">
        <v>45292</v>
      </c>
      <c r="C626" s="153" t="s">
        <v>122</v>
      </c>
      <c r="D626" s="153" t="s">
        <v>274</v>
      </c>
      <c r="E626" s="244">
        <v>92641222</v>
      </c>
      <c r="F626" s="144" t="s">
        <v>1411</v>
      </c>
      <c r="G626" s="230"/>
      <c r="H626" s="154">
        <v>31924</v>
      </c>
      <c r="I626" s="153">
        <v>38</v>
      </c>
      <c r="J626" s="148" t="s">
        <v>70</v>
      </c>
      <c r="K626" s="153"/>
      <c r="L626" s="153"/>
      <c r="M626" s="153"/>
      <c r="N626" s="153"/>
      <c r="O626" s="155">
        <v>21974471040</v>
      </c>
      <c r="P626" s="156" t="s">
        <v>60</v>
      </c>
      <c r="Q626" s="157" t="s">
        <v>110</v>
      </c>
      <c r="R626" s="158">
        <v>46051</v>
      </c>
      <c r="S626" s="159"/>
      <c r="T626" s="159" t="s">
        <v>62</v>
      </c>
      <c r="U626" s="159" t="s">
        <v>111</v>
      </c>
      <c r="V626" s="154">
        <v>46051</v>
      </c>
      <c r="W626" s="154" t="s">
        <v>126</v>
      </c>
      <c r="X626" s="154" t="s">
        <v>126</v>
      </c>
      <c r="Y626" s="160"/>
      <c r="Z626" s="160" t="s">
        <v>65</v>
      </c>
      <c r="AA626" s="153">
        <v>105</v>
      </c>
      <c r="AB626" s="153">
        <v>1.6</v>
      </c>
      <c r="AC626" s="182">
        <f t="shared" si="20"/>
        <v>41.015624999999993</v>
      </c>
      <c r="AD626" s="153" t="str">
        <f t="shared" si="21"/>
        <v>OBESIDADE III</v>
      </c>
      <c r="AE626" s="233" t="s">
        <v>1040</v>
      </c>
      <c r="AF626" s="153" t="s">
        <v>130</v>
      </c>
      <c r="AG626" s="159"/>
      <c r="AH626" s="153"/>
      <c r="AI626" s="161"/>
      <c r="AJ626" s="153"/>
      <c r="AK626" s="153"/>
      <c r="AL626" s="207" t="s">
        <v>131</v>
      </c>
      <c r="AM626" s="207"/>
      <c r="AN626" s="207"/>
      <c r="AO626" s="207" t="str">
        <f ca="1">IF(R626="","",IF(R626&gt;TODAY(),"0 meses",DATEDIF(R626,TODAY(),"m") &amp; " meses"))</f>
        <v>4 meses</v>
      </c>
      <c r="AP626" s="147" t="s">
        <v>67</v>
      </c>
      <c r="AQ626" s="147" t="s">
        <v>67</v>
      </c>
      <c r="AR626" s="147"/>
      <c r="AS626" s="209" t="s">
        <v>68</v>
      </c>
      <c r="AT626" s="223" t="str">
        <f>MONTH(B626)&amp;"/"&amp;YEAR(B626)</f>
        <v>1/2024</v>
      </c>
      <c r="AU626" s="223">
        <f>WEEKNUM(B626)-WEEKNUM(EOMONTH(B626,-1)+1)+1</f>
        <v>1</v>
      </c>
      <c r="AV626" s="209" t="str">
        <f>MONTH(R626)&amp;"/"&amp;YEAR(R626)</f>
        <v>1/2026</v>
      </c>
      <c r="AW626" s="209">
        <f>WEEKNUM(R626)-WEEKNUM(EOMONTH(R626,-1)+1)+1</f>
        <v>5</v>
      </c>
      <c r="AX626" s="209">
        <f>IF(BB626="S",IF(Q626="1. Aceitou o programa",R626-B626,0),0)</f>
        <v>759</v>
      </c>
      <c r="AY626" s="209">
        <f>IF(BB626="S",IF(AND(S626&lt;&gt;"",R626&lt;&gt;""),S626-R626,0),0)</f>
        <v>0</v>
      </c>
      <c r="AZ626" s="209">
        <f>IF(BB626="S",IF(Q626="1. Aceitou o programa",IF(OR(X626="Não se Aplica",X626=""),IF(OR(W626="Não se Aplica",W626=""),0,W626-V626),AVERAGE(X626-W626,W626-V626)),0),0)</f>
        <v>0</v>
      </c>
      <c r="BA626" s="209">
        <f>IF(BB626="S",IF(AND(Q626="1. Aceitou o programa",AH626="Realizada"),IFERROR(IF(AG626="",0,AG626-R626),0),0),0)</f>
        <v>0</v>
      </c>
      <c r="BB626" s="209" t="str">
        <f>_xlfn.XLOOKUP(U626,'Lista Suspensa'!$AA$20:$AA$23,'Lista Suspensa'!$AB$20:$AB$23,"N/A")</f>
        <v>S</v>
      </c>
    </row>
    <row r="627" spans="1:54" ht="12" customHeight="1">
      <c r="A627" s="151" t="s">
        <v>121</v>
      </c>
      <c r="B627" s="152">
        <v>45292</v>
      </c>
      <c r="C627" s="153" t="s">
        <v>122</v>
      </c>
      <c r="D627" s="153" t="s">
        <v>171</v>
      </c>
      <c r="E627" s="244">
        <v>89797592</v>
      </c>
      <c r="F627" s="144" t="s">
        <v>1412</v>
      </c>
      <c r="G627" s="230"/>
      <c r="H627" s="154">
        <v>32531</v>
      </c>
      <c r="I627" s="153">
        <v>37</v>
      </c>
      <c r="J627" s="148" t="s">
        <v>70</v>
      </c>
      <c r="K627" s="153"/>
      <c r="L627" s="153"/>
      <c r="M627" s="153"/>
      <c r="N627" s="153"/>
      <c r="O627" s="155">
        <v>21964274480</v>
      </c>
      <c r="P627" s="156" t="s">
        <v>60</v>
      </c>
      <c r="Q627" s="157" t="s">
        <v>110</v>
      </c>
      <c r="R627" s="158">
        <v>46051</v>
      </c>
      <c r="S627" s="159"/>
      <c r="T627" s="159" t="s">
        <v>62</v>
      </c>
      <c r="U627" s="159" t="s">
        <v>111</v>
      </c>
      <c r="V627" s="154">
        <v>46051</v>
      </c>
      <c r="W627" s="154" t="s">
        <v>126</v>
      </c>
      <c r="X627" s="154" t="s">
        <v>126</v>
      </c>
      <c r="Y627" s="160"/>
      <c r="Z627" s="160" t="s">
        <v>65</v>
      </c>
      <c r="AA627" s="153">
        <v>98</v>
      </c>
      <c r="AB627" s="153">
        <v>1.68</v>
      </c>
      <c r="AC627" s="182">
        <f t="shared" si="20"/>
        <v>34.722222222222229</v>
      </c>
      <c r="AD627" s="153" t="str">
        <f t="shared" si="21"/>
        <v>OBESIDADE I</v>
      </c>
      <c r="AE627" s="233" t="s">
        <v>1092</v>
      </c>
      <c r="AF627" s="153" t="s">
        <v>130</v>
      </c>
      <c r="AG627" s="159"/>
      <c r="AH627" s="153"/>
      <c r="AI627" s="161"/>
      <c r="AJ627" s="153"/>
      <c r="AK627" s="153"/>
      <c r="AL627" s="207" t="s">
        <v>131</v>
      </c>
      <c r="AM627" s="207"/>
      <c r="AN627" s="207"/>
      <c r="AO627" s="207" t="str">
        <f ca="1">IF(R627="","",IF(R627&gt;TODAY(),"0 meses",DATEDIF(R627,TODAY(),"m") &amp; " meses"))</f>
        <v>4 meses</v>
      </c>
      <c r="AP627" s="147" t="s">
        <v>67</v>
      </c>
      <c r="AQ627" s="147" t="s">
        <v>67</v>
      </c>
      <c r="AR627" s="147"/>
      <c r="AS627" s="209" t="s">
        <v>68</v>
      </c>
      <c r="AT627" s="223" t="str">
        <f>MONTH(B627)&amp;"/"&amp;YEAR(B627)</f>
        <v>1/2024</v>
      </c>
      <c r="AU627" s="223">
        <f>WEEKNUM(B627)-WEEKNUM(EOMONTH(B627,-1)+1)+1</f>
        <v>1</v>
      </c>
      <c r="AV627" s="209" t="str">
        <f>MONTH(R627)&amp;"/"&amp;YEAR(R627)</f>
        <v>1/2026</v>
      </c>
      <c r="AW627" s="209">
        <f>WEEKNUM(R627)-WEEKNUM(EOMONTH(R627,-1)+1)+1</f>
        <v>5</v>
      </c>
      <c r="AX627" s="209">
        <f>IF(BB627="S",IF(Q627="1. Aceitou o programa",R627-B627,0),0)</f>
        <v>759</v>
      </c>
      <c r="AY627" s="209">
        <f>IF(BB627="S",IF(AND(S627&lt;&gt;"",R627&lt;&gt;""),S627-R627,0),0)</f>
        <v>0</v>
      </c>
      <c r="AZ627" s="209">
        <f>IF(BB627="S",IF(Q627="1. Aceitou o programa",IF(OR(X627="Não se Aplica",X627=""),IF(OR(W627="Não se Aplica",W627=""),0,W627-V627),AVERAGE(X627-W627,W627-V627)),0),0)</f>
        <v>0</v>
      </c>
      <c r="BA627" s="209">
        <f>IF(BB627="S",IF(AND(Q627="1. Aceitou o programa",AH627="Realizada"),IFERROR(IF(AG627="",0,AG627-R627),0),0),0)</f>
        <v>0</v>
      </c>
      <c r="BB627" s="209" t="str">
        <f>_xlfn.XLOOKUP(U627,'Lista Suspensa'!$AA$20:$AA$23,'Lista Suspensa'!$AB$20:$AB$23,"N/A")</f>
        <v>S</v>
      </c>
    </row>
    <row r="628" spans="1:54" ht="12" customHeight="1">
      <c r="A628" s="151" t="s">
        <v>121</v>
      </c>
      <c r="B628" s="152">
        <v>45292</v>
      </c>
      <c r="C628" s="153" t="s">
        <v>122</v>
      </c>
      <c r="D628" s="153" t="s">
        <v>471</v>
      </c>
      <c r="E628" s="244">
        <v>93842369</v>
      </c>
      <c r="F628" s="144" t="s">
        <v>1413</v>
      </c>
      <c r="G628" s="230"/>
      <c r="H628" s="154">
        <v>33145</v>
      </c>
      <c r="I628" s="153">
        <v>35</v>
      </c>
      <c r="J628" s="148" t="s">
        <v>70</v>
      </c>
      <c r="K628" s="153"/>
      <c r="L628" s="153"/>
      <c r="M628" s="153"/>
      <c r="N628" s="153"/>
      <c r="O628" s="155" t="s">
        <v>1414</v>
      </c>
      <c r="P628" s="156" t="s">
        <v>60</v>
      </c>
      <c r="Q628" s="157" t="s">
        <v>110</v>
      </c>
      <c r="R628" s="158">
        <v>46051</v>
      </c>
      <c r="S628" s="159"/>
      <c r="T628" s="159" t="s">
        <v>62</v>
      </c>
      <c r="U628" s="159" t="s">
        <v>111</v>
      </c>
      <c r="V628" s="154">
        <v>46051</v>
      </c>
      <c r="W628" s="154" t="s">
        <v>126</v>
      </c>
      <c r="X628" s="154" t="s">
        <v>126</v>
      </c>
      <c r="Y628" s="160"/>
      <c r="Z628" s="160" t="s">
        <v>65</v>
      </c>
      <c r="AA628" s="153">
        <v>102</v>
      </c>
      <c r="AB628" s="153">
        <v>1.67</v>
      </c>
      <c r="AC628" s="182">
        <f t="shared" si="20"/>
        <v>36.573559467890568</v>
      </c>
      <c r="AD628" s="153" t="str">
        <f t="shared" si="21"/>
        <v>OBESIDADE II</v>
      </c>
      <c r="AE628" s="233" t="s">
        <v>129</v>
      </c>
      <c r="AF628" s="153" t="s">
        <v>130</v>
      </c>
      <c r="AG628" s="159"/>
      <c r="AH628" s="153"/>
      <c r="AI628" s="161"/>
      <c r="AJ628" s="153"/>
      <c r="AK628" s="153"/>
      <c r="AL628" s="207" t="s">
        <v>131</v>
      </c>
      <c r="AM628" s="207"/>
      <c r="AN628" s="207"/>
      <c r="AO628" s="207" t="str">
        <f ca="1">IF(R628="","",IF(R628&gt;TODAY(),"0 meses",DATEDIF(R628,TODAY(),"m") &amp; " meses"))</f>
        <v>4 meses</v>
      </c>
      <c r="AP628" s="147" t="s">
        <v>67</v>
      </c>
      <c r="AQ628" s="147" t="s">
        <v>67</v>
      </c>
      <c r="AR628" s="147"/>
      <c r="AS628" s="209" t="s">
        <v>68</v>
      </c>
      <c r="AT628" s="223" t="str">
        <f>MONTH(B628)&amp;"/"&amp;YEAR(B628)</f>
        <v>1/2024</v>
      </c>
      <c r="AU628" s="223">
        <f>WEEKNUM(B628)-WEEKNUM(EOMONTH(B628,-1)+1)+1</f>
        <v>1</v>
      </c>
      <c r="AV628" s="209" t="str">
        <f>MONTH(R628)&amp;"/"&amp;YEAR(R628)</f>
        <v>1/2026</v>
      </c>
      <c r="AW628" s="209">
        <f>WEEKNUM(R628)-WEEKNUM(EOMONTH(R628,-1)+1)+1</f>
        <v>5</v>
      </c>
      <c r="AX628" s="209">
        <f>IF(BB628="S",IF(Q628="1. Aceitou o programa",R628-B628,0),0)</f>
        <v>759</v>
      </c>
      <c r="AY628" s="209">
        <f>IF(BB628="S",IF(AND(S628&lt;&gt;"",R628&lt;&gt;""),S628-R628,0),0)</f>
        <v>0</v>
      </c>
      <c r="AZ628" s="209">
        <f>IF(BB628="S",IF(Q628="1. Aceitou o programa",IF(OR(X628="Não se Aplica",X628=""),IF(OR(W628="Não se Aplica",W628=""),0,W628-V628),AVERAGE(X628-W628,W628-V628)),0),0)</f>
        <v>0</v>
      </c>
      <c r="BA628" s="209">
        <f>IF(BB628="S",IF(AND(Q628="1. Aceitou o programa",AH628="Realizada"),IFERROR(IF(AG628="",0,AG628-R628),0),0),0)</f>
        <v>0</v>
      </c>
      <c r="BB628" s="209" t="str">
        <f>_xlfn.XLOOKUP(U628,'Lista Suspensa'!$AA$20:$AA$23,'Lista Suspensa'!$AB$20:$AB$23,"N/A")</f>
        <v>S</v>
      </c>
    </row>
    <row r="629" spans="1:54" ht="12" customHeight="1">
      <c r="A629" s="151" t="s">
        <v>121</v>
      </c>
      <c r="B629" s="152">
        <v>45292</v>
      </c>
      <c r="C629" s="153" t="s">
        <v>122</v>
      </c>
      <c r="D629" s="153" t="s">
        <v>274</v>
      </c>
      <c r="E629" s="244">
        <v>89660575</v>
      </c>
      <c r="F629" s="144" t="s">
        <v>1415</v>
      </c>
      <c r="G629" s="230"/>
      <c r="H629" s="154">
        <v>34448</v>
      </c>
      <c r="I629" s="153">
        <v>32</v>
      </c>
      <c r="J629" s="148" t="s">
        <v>70</v>
      </c>
      <c r="K629" s="153"/>
      <c r="L629" s="153"/>
      <c r="M629" s="153"/>
      <c r="N629" s="153"/>
      <c r="O629" s="155">
        <v>21964183837</v>
      </c>
      <c r="P629" s="156" t="s">
        <v>60</v>
      </c>
      <c r="Q629" s="157" t="s">
        <v>110</v>
      </c>
      <c r="R629" s="158">
        <v>46051</v>
      </c>
      <c r="S629" s="159"/>
      <c r="T629" s="159" t="s">
        <v>62</v>
      </c>
      <c r="U629" s="159" t="s">
        <v>111</v>
      </c>
      <c r="V629" s="154">
        <v>46051</v>
      </c>
      <c r="W629" s="154" t="s">
        <v>126</v>
      </c>
      <c r="X629" s="154" t="s">
        <v>126</v>
      </c>
      <c r="Y629" s="160" t="s">
        <v>1416</v>
      </c>
      <c r="Z629" s="160" t="s">
        <v>65</v>
      </c>
      <c r="AA629" s="153">
        <v>122</v>
      </c>
      <c r="AB629" s="153">
        <v>1.53</v>
      </c>
      <c r="AC629" s="182">
        <f t="shared" si="20"/>
        <v>52.116707249348543</v>
      </c>
      <c r="AD629" s="153" t="str">
        <f t="shared" si="21"/>
        <v>OBESIDADE III</v>
      </c>
      <c r="AE629" s="233" t="s">
        <v>947</v>
      </c>
      <c r="AF629" s="153" t="s">
        <v>130</v>
      </c>
      <c r="AG629" s="159"/>
      <c r="AH629" s="153"/>
      <c r="AI629" s="161"/>
      <c r="AJ629" s="153"/>
      <c r="AK629" s="153"/>
      <c r="AL629" s="207" t="s">
        <v>143</v>
      </c>
      <c r="AM629" s="207"/>
      <c r="AN629" s="207"/>
      <c r="AO629" s="207" t="str">
        <f ca="1">IF(R629="","",IF(R629&gt;TODAY(),"0 meses",DATEDIF(R629,TODAY(),"m") &amp; " meses"))</f>
        <v>4 meses</v>
      </c>
      <c r="AP629" s="147" t="s">
        <v>67</v>
      </c>
      <c r="AQ629" s="147" t="s">
        <v>67</v>
      </c>
      <c r="AR629" s="147"/>
      <c r="AS629" s="209" t="s">
        <v>68</v>
      </c>
      <c r="AT629" s="223" t="str">
        <f>MONTH(B629)&amp;"/"&amp;YEAR(B629)</f>
        <v>1/2024</v>
      </c>
      <c r="AU629" s="223">
        <f>WEEKNUM(B629)-WEEKNUM(EOMONTH(B629,-1)+1)+1</f>
        <v>1</v>
      </c>
      <c r="AV629" s="209" t="str">
        <f>MONTH(R629)&amp;"/"&amp;YEAR(R629)</f>
        <v>1/2026</v>
      </c>
      <c r="AW629" s="209">
        <f>WEEKNUM(R629)-WEEKNUM(EOMONTH(R629,-1)+1)+1</f>
        <v>5</v>
      </c>
      <c r="AX629" s="209">
        <f>IF(BB629="S",IF(Q629="1. Aceitou o programa",R629-B629,0),0)</f>
        <v>759</v>
      </c>
      <c r="AY629" s="209">
        <f>IF(BB629="S",IF(AND(S629&lt;&gt;"",R629&lt;&gt;""),S629-R629,0),0)</f>
        <v>0</v>
      </c>
      <c r="AZ629" s="209">
        <f>IF(BB629="S",IF(Q629="1. Aceitou o programa",IF(OR(X629="Não se Aplica",X629=""),IF(OR(W629="Não se Aplica",W629=""),0,W629-V629),AVERAGE(X629-W629,W629-V629)),0),0)</f>
        <v>0</v>
      </c>
      <c r="BA629" s="209">
        <f>IF(BB629="S",IF(AND(Q629="1. Aceitou o programa",AH629="Realizada"),IFERROR(IF(AG629="",0,AG629-R629),0),0),0)</f>
        <v>0</v>
      </c>
      <c r="BB629" s="209" t="str">
        <f>_xlfn.XLOOKUP(U629,'Lista Suspensa'!$AA$20:$AA$23,'Lista Suspensa'!$AB$20:$AB$23,"N/A")</f>
        <v>S</v>
      </c>
    </row>
    <row r="630" spans="1:54" ht="12" customHeight="1">
      <c r="A630" s="151" t="s">
        <v>121</v>
      </c>
      <c r="B630" s="152">
        <v>45292</v>
      </c>
      <c r="C630" s="153" t="s">
        <v>122</v>
      </c>
      <c r="D630" s="153" t="s">
        <v>324</v>
      </c>
      <c r="E630" s="244">
        <v>93169125</v>
      </c>
      <c r="F630" s="144" t="s">
        <v>1417</v>
      </c>
      <c r="G630" s="230"/>
      <c r="H630" s="154">
        <v>35713</v>
      </c>
      <c r="I630" s="153">
        <v>28</v>
      </c>
      <c r="J630" s="148" t="s">
        <v>58</v>
      </c>
      <c r="K630" s="153"/>
      <c r="L630" s="153"/>
      <c r="M630" s="153"/>
      <c r="N630" s="153"/>
      <c r="O630" s="155">
        <v>21980248606</v>
      </c>
      <c r="P630" s="156" t="s">
        <v>60</v>
      </c>
      <c r="Q630" s="157" t="s">
        <v>110</v>
      </c>
      <c r="R630" s="158">
        <v>46051</v>
      </c>
      <c r="S630" s="159"/>
      <c r="T630" s="159" t="s">
        <v>62</v>
      </c>
      <c r="U630" s="159" t="s">
        <v>111</v>
      </c>
      <c r="V630" s="154">
        <v>46051</v>
      </c>
      <c r="W630" s="154" t="s">
        <v>126</v>
      </c>
      <c r="X630" s="154" t="s">
        <v>126</v>
      </c>
      <c r="Y630" s="160" t="s">
        <v>1418</v>
      </c>
      <c r="Z630" s="160" t="s">
        <v>65</v>
      </c>
      <c r="AA630" s="153">
        <v>158</v>
      </c>
      <c r="AB630" s="153">
        <v>1.88</v>
      </c>
      <c r="AC630" s="182">
        <f t="shared" si="20"/>
        <v>44.703485740153916</v>
      </c>
      <c r="AD630" s="153" t="str">
        <f t="shared" si="21"/>
        <v>OBESIDADE III</v>
      </c>
      <c r="AE630" s="233" t="s">
        <v>947</v>
      </c>
      <c r="AF630" s="153" t="s">
        <v>130</v>
      </c>
      <c r="AG630" s="159"/>
      <c r="AH630" s="153"/>
      <c r="AI630" s="161"/>
      <c r="AJ630" s="153"/>
      <c r="AK630" s="153"/>
      <c r="AL630" s="207" t="s">
        <v>131</v>
      </c>
      <c r="AM630" s="207"/>
      <c r="AN630" s="207"/>
      <c r="AO630" s="207" t="str">
        <f ca="1">IF(R630="","",IF(R630&gt;TODAY(),"0 meses",DATEDIF(R630,TODAY(),"m") &amp; " meses"))</f>
        <v>4 meses</v>
      </c>
      <c r="AP630" s="147" t="s">
        <v>67</v>
      </c>
      <c r="AQ630" s="147" t="s">
        <v>67</v>
      </c>
      <c r="AR630" s="147"/>
      <c r="AS630" s="209" t="s">
        <v>68</v>
      </c>
      <c r="AT630" s="223" t="str">
        <f>MONTH(B630)&amp;"/"&amp;YEAR(B630)</f>
        <v>1/2024</v>
      </c>
      <c r="AU630" s="223">
        <f>WEEKNUM(B630)-WEEKNUM(EOMONTH(B630,-1)+1)+1</f>
        <v>1</v>
      </c>
      <c r="AV630" s="209" t="str">
        <f>MONTH(R630)&amp;"/"&amp;YEAR(R630)</f>
        <v>1/2026</v>
      </c>
      <c r="AW630" s="209">
        <f>WEEKNUM(R630)-WEEKNUM(EOMONTH(R630,-1)+1)+1</f>
        <v>5</v>
      </c>
      <c r="AX630" s="209">
        <f>IF(BB630="S",IF(Q630="1. Aceitou o programa",R630-B630,0),0)</f>
        <v>759</v>
      </c>
      <c r="AY630" s="209">
        <f>IF(BB630="S",IF(AND(S630&lt;&gt;"",R630&lt;&gt;""),S630-R630,0),0)</f>
        <v>0</v>
      </c>
      <c r="AZ630" s="209">
        <f>IF(BB630="S",IF(Q630="1. Aceitou o programa",IF(OR(X630="Não se Aplica",X630=""),IF(OR(W630="Não se Aplica",W630=""),0,W630-V630),AVERAGE(X630-W630,W630-V630)),0),0)</f>
        <v>0</v>
      </c>
      <c r="BA630" s="209">
        <f>IF(BB630="S",IF(AND(Q630="1. Aceitou o programa",AH630="Realizada"),IFERROR(IF(AG630="",0,AG630-R630),0),0),0)</f>
        <v>0</v>
      </c>
      <c r="BB630" s="209" t="str">
        <f>_xlfn.XLOOKUP(U630,'Lista Suspensa'!$AA$20:$AA$23,'Lista Suspensa'!$AB$20:$AB$23,"N/A")</f>
        <v>S</v>
      </c>
    </row>
    <row r="631" spans="1:54" ht="12" customHeight="1">
      <c r="A631" s="151" t="s">
        <v>121</v>
      </c>
      <c r="B631" s="152">
        <v>45292</v>
      </c>
      <c r="C631" s="153" t="s">
        <v>122</v>
      </c>
      <c r="D631" s="153" t="s">
        <v>56</v>
      </c>
      <c r="E631" s="244">
        <v>84873622</v>
      </c>
      <c r="F631" s="144" t="s">
        <v>1419</v>
      </c>
      <c r="G631" s="230"/>
      <c r="H631" s="154">
        <v>36218</v>
      </c>
      <c r="I631" s="153">
        <v>27</v>
      </c>
      <c r="J631" s="148" t="s">
        <v>70</v>
      </c>
      <c r="K631" s="153"/>
      <c r="L631" s="153"/>
      <c r="M631" s="153"/>
      <c r="N631" s="153"/>
      <c r="O631" s="155" t="s">
        <v>1420</v>
      </c>
      <c r="P631" s="156" t="s">
        <v>60</v>
      </c>
      <c r="Q631" s="157" t="s">
        <v>110</v>
      </c>
      <c r="R631" s="158">
        <v>46051</v>
      </c>
      <c r="S631" s="159"/>
      <c r="T631" s="159" t="s">
        <v>62</v>
      </c>
      <c r="U631" s="159" t="s">
        <v>111</v>
      </c>
      <c r="V631" s="154">
        <v>46051</v>
      </c>
      <c r="W631" s="154" t="s">
        <v>126</v>
      </c>
      <c r="X631" s="154" t="s">
        <v>126</v>
      </c>
      <c r="Y631" s="160"/>
      <c r="Z631" s="160" t="s">
        <v>128</v>
      </c>
      <c r="AA631" s="153">
        <v>171</v>
      </c>
      <c r="AB631" s="153">
        <v>1.58</v>
      </c>
      <c r="AC631" s="182">
        <f t="shared" si="20"/>
        <v>68.498638038775823</v>
      </c>
      <c r="AD631" s="153" t="str">
        <f t="shared" si="21"/>
        <v>OBESIDADE III</v>
      </c>
      <c r="AE631" s="233" t="s">
        <v>135</v>
      </c>
      <c r="AF631" s="153" t="s">
        <v>130</v>
      </c>
      <c r="AG631" s="159"/>
      <c r="AH631" s="153"/>
      <c r="AI631" s="161"/>
      <c r="AJ631" s="153"/>
      <c r="AK631" s="153"/>
      <c r="AL631" s="207" t="s">
        <v>143</v>
      </c>
      <c r="AM631" s="207"/>
      <c r="AN631" s="207"/>
      <c r="AO631" s="207" t="str">
        <f ca="1">IF(R631="","",IF(R631&gt;TODAY(),"0 meses",DATEDIF(R631,TODAY(),"m") &amp; " meses"))</f>
        <v>4 meses</v>
      </c>
      <c r="AP631" s="147" t="s">
        <v>67</v>
      </c>
      <c r="AQ631" s="147" t="s">
        <v>67</v>
      </c>
      <c r="AR631" s="147"/>
      <c r="AS631" s="209" t="s">
        <v>68</v>
      </c>
      <c r="AT631" s="223" t="str">
        <f>MONTH(B631)&amp;"/"&amp;YEAR(B631)</f>
        <v>1/2024</v>
      </c>
      <c r="AU631" s="223">
        <f>WEEKNUM(B631)-WEEKNUM(EOMONTH(B631,-1)+1)+1</f>
        <v>1</v>
      </c>
      <c r="AV631" s="209" t="str">
        <f>MONTH(R631)&amp;"/"&amp;YEAR(R631)</f>
        <v>1/2026</v>
      </c>
      <c r="AW631" s="209">
        <f>WEEKNUM(R631)-WEEKNUM(EOMONTH(R631,-1)+1)+1</f>
        <v>5</v>
      </c>
      <c r="AX631" s="209">
        <f>IF(BB631="S",IF(Q631="1. Aceitou o programa",R631-B631,0),0)</f>
        <v>759</v>
      </c>
      <c r="AY631" s="209">
        <f>IF(BB631="S",IF(AND(S631&lt;&gt;"",R631&lt;&gt;""),S631-R631,0),0)</f>
        <v>0</v>
      </c>
      <c r="AZ631" s="209">
        <f>IF(BB631="S",IF(Q631="1. Aceitou o programa",IF(OR(X631="Não se Aplica",X631=""),IF(OR(W631="Não se Aplica",W631=""),0,W631-V631),AVERAGE(X631-W631,W631-V631)),0),0)</f>
        <v>0</v>
      </c>
      <c r="BA631" s="209">
        <f>IF(BB631="S",IF(AND(Q631="1. Aceitou o programa",AH631="Realizada"),IFERROR(IF(AG631="",0,AG631-R631),0),0),0)</f>
        <v>0</v>
      </c>
      <c r="BB631" s="209" t="str">
        <f>_xlfn.XLOOKUP(U631,'Lista Suspensa'!$AA$20:$AA$23,'Lista Suspensa'!$AB$20:$AB$23,"N/A")</f>
        <v>S</v>
      </c>
    </row>
    <row r="632" spans="1:54" ht="12" customHeight="1">
      <c r="A632" s="151" t="s">
        <v>121</v>
      </c>
      <c r="B632" s="152">
        <v>45292</v>
      </c>
      <c r="C632" s="153" t="s">
        <v>122</v>
      </c>
      <c r="D632" s="153" t="s">
        <v>324</v>
      </c>
      <c r="E632" s="244">
        <v>93091083</v>
      </c>
      <c r="F632" s="144" t="s">
        <v>1421</v>
      </c>
      <c r="G632" s="230"/>
      <c r="H632" s="154">
        <v>37034</v>
      </c>
      <c r="I632" s="153">
        <v>24</v>
      </c>
      <c r="J632" s="148" t="s">
        <v>70</v>
      </c>
      <c r="K632" s="153"/>
      <c r="L632" s="153"/>
      <c r="M632" s="153"/>
      <c r="N632" s="153"/>
      <c r="O632" s="155">
        <v>21996757799</v>
      </c>
      <c r="P632" s="156" t="s">
        <v>60</v>
      </c>
      <c r="Q632" s="157" t="s">
        <v>110</v>
      </c>
      <c r="R632" s="158">
        <v>46051</v>
      </c>
      <c r="S632" s="159"/>
      <c r="T632" s="159" t="s">
        <v>62</v>
      </c>
      <c r="U632" s="159" t="s">
        <v>111</v>
      </c>
      <c r="V632" s="154">
        <v>46051</v>
      </c>
      <c r="W632" s="154" t="s">
        <v>126</v>
      </c>
      <c r="X632" s="154" t="s">
        <v>126</v>
      </c>
      <c r="Y632" s="160" t="s">
        <v>1422</v>
      </c>
      <c r="Z632" s="160" t="s">
        <v>65</v>
      </c>
      <c r="AA632" s="153">
        <v>109</v>
      </c>
      <c r="AB632" s="153">
        <v>1.73</v>
      </c>
      <c r="AC632" s="182">
        <f t="shared" si="20"/>
        <v>36.419526212035152</v>
      </c>
      <c r="AD632" s="153" t="str">
        <f t="shared" si="21"/>
        <v>OBESIDADE II</v>
      </c>
      <c r="AE632" s="233" t="s">
        <v>947</v>
      </c>
      <c r="AF632" s="153" t="s">
        <v>130</v>
      </c>
      <c r="AG632" s="159"/>
      <c r="AH632" s="153"/>
      <c r="AI632" s="161"/>
      <c r="AJ632" s="153"/>
      <c r="AK632" s="153"/>
      <c r="AL632" s="207" t="s">
        <v>131</v>
      </c>
      <c r="AM632" s="207"/>
      <c r="AN632" s="207"/>
      <c r="AO632" s="207" t="str">
        <f ca="1">IF(R632="","",IF(R632&gt;TODAY(),"0 meses",DATEDIF(R632,TODAY(),"m") &amp; " meses"))</f>
        <v>4 meses</v>
      </c>
      <c r="AP632" s="147" t="s">
        <v>67</v>
      </c>
      <c r="AQ632" s="147" t="s">
        <v>67</v>
      </c>
      <c r="AR632" s="147"/>
      <c r="AS632" s="209" t="s">
        <v>68</v>
      </c>
      <c r="AT632" s="223" t="str">
        <f>MONTH(B632)&amp;"/"&amp;YEAR(B632)</f>
        <v>1/2024</v>
      </c>
      <c r="AU632" s="223">
        <f>WEEKNUM(B632)-WEEKNUM(EOMONTH(B632,-1)+1)+1</f>
        <v>1</v>
      </c>
      <c r="AV632" s="209" t="str">
        <f>MONTH(R632)&amp;"/"&amp;YEAR(R632)</f>
        <v>1/2026</v>
      </c>
      <c r="AW632" s="209">
        <f>WEEKNUM(R632)-WEEKNUM(EOMONTH(R632,-1)+1)+1</f>
        <v>5</v>
      </c>
      <c r="AX632" s="209">
        <f>IF(BB632="S",IF(Q632="1. Aceitou o programa",R632-B632,0),0)</f>
        <v>759</v>
      </c>
      <c r="AY632" s="209">
        <f>IF(BB632="S",IF(AND(S632&lt;&gt;"",R632&lt;&gt;""),S632-R632,0),0)</f>
        <v>0</v>
      </c>
      <c r="AZ632" s="209">
        <f>IF(BB632="S",IF(Q632="1. Aceitou o programa",IF(OR(X632="Não se Aplica",X632=""),IF(OR(W632="Não se Aplica",W632=""),0,W632-V632),AVERAGE(X632-W632,W632-V632)),0),0)</f>
        <v>0</v>
      </c>
      <c r="BA632" s="209">
        <f>IF(BB632="S",IF(AND(Q632="1. Aceitou o programa",AH632="Realizada"),IFERROR(IF(AG632="",0,AG632-R632),0),0),0)</f>
        <v>0</v>
      </c>
      <c r="BB632" s="209" t="str">
        <f>_xlfn.XLOOKUP(U632,'Lista Suspensa'!$AA$20:$AA$23,'Lista Suspensa'!$AB$20:$AB$23,"N/A")</f>
        <v>S</v>
      </c>
    </row>
    <row r="633" spans="1:54" ht="12" customHeight="1">
      <c r="A633" s="151" t="s">
        <v>121</v>
      </c>
      <c r="B633" s="152">
        <v>45292</v>
      </c>
      <c r="C633" s="153" t="s">
        <v>122</v>
      </c>
      <c r="D633" s="153" t="s">
        <v>167</v>
      </c>
      <c r="E633" s="244">
        <v>87714281</v>
      </c>
      <c r="F633" s="144" t="s">
        <v>1423</v>
      </c>
      <c r="G633" s="230"/>
      <c r="H633" s="154">
        <v>37193</v>
      </c>
      <c r="I633" s="153">
        <v>24</v>
      </c>
      <c r="J633" s="148" t="s">
        <v>58</v>
      </c>
      <c r="K633" s="153"/>
      <c r="L633" s="153"/>
      <c r="M633" s="153"/>
      <c r="N633" s="153"/>
      <c r="O633" s="155">
        <v>11971590698</v>
      </c>
      <c r="P633" s="156" t="s">
        <v>60</v>
      </c>
      <c r="Q633" s="157" t="s">
        <v>110</v>
      </c>
      <c r="R633" s="158">
        <v>46051</v>
      </c>
      <c r="S633" s="159"/>
      <c r="T633" s="159" t="s">
        <v>62</v>
      </c>
      <c r="U633" s="159" t="s">
        <v>111</v>
      </c>
      <c r="V633" s="154">
        <v>46051</v>
      </c>
      <c r="W633" s="154" t="s">
        <v>126</v>
      </c>
      <c r="X633" s="154" t="s">
        <v>126</v>
      </c>
      <c r="Y633" s="160" t="s">
        <v>1424</v>
      </c>
      <c r="Z633" s="160" t="s">
        <v>65</v>
      </c>
      <c r="AA633" s="153">
        <v>117</v>
      </c>
      <c r="AB633" s="153">
        <v>1.72</v>
      </c>
      <c r="AC633" s="182">
        <f t="shared" si="20"/>
        <v>39.548404542996217</v>
      </c>
      <c r="AD633" s="153" t="str">
        <f t="shared" si="21"/>
        <v>OBESIDADE II</v>
      </c>
      <c r="AE633" s="233" t="s">
        <v>1264</v>
      </c>
      <c r="AF633" s="153" t="s">
        <v>130</v>
      </c>
      <c r="AG633" s="159"/>
      <c r="AH633" s="153"/>
      <c r="AI633" s="161"/>
      <c r="AJ633" s="153"/>
      <c r="AK633" s="153"/>
      <c r="AL633" s="207" t="s">
        <v>131</v>
      </c>
      <c r="AM633" s="207"/>
      <c r="AN633" s="207"/>
      <c r="AO633" s="207" t="str">
        <f ca="1">IF(R633="","",IF(R633&gt;TODAY(),"0 meses",DATEDIF(R633,TODAY(),"m") &amp; " meses"))</f>
        <v>4 meses</v>
      </c>
      <c r="AP633" s="147" t="s">
        <v>67</v>
      </c>
      <c r="AQ633" s="147" t="s">
        <v>67</v>
      </c>
      <c r="AR633" s="147"/>
      <c r="AS633" s="209" t="s">
        <v>68</v>
      </c>
      <c r="AT633" s="223" t="str">
        <f>MONTH(B633)&amp;"/"&amp;YEAR(B633)</f>
        <v>1/2024</v>
      </c>
      <c r="AU633" s="223">
        <f>WEEKNUM(B633)-WEEKNUM(EOMONTH(B633,-1)+1)+1</f>
        <v>1</v>
      </c>
      <c r="AV633" s="209" t="str">
        <f>MONTH(R633)&amp;"/"&amp;YEAR(R633)</f>
        <v>1/2026</v>
      </c>
      <c r="AW633" s="209">
        <f>WEEKNUM(R633)-WEEKNUM(EOMONTH(R633,-1)+1)+1</f>
        <v>5</v>
      </c>
      <c r="AX633" s="209">
        <f>IF(BB633="S",IF(Q633="1. Aceitou o programa",R633-B633,0),0)</f>
        <v>759</v>
      </c>
      <c r="AY633" s="209">
        <f>IF(BB633="S",IF(AND(S633&lt;&gt;"",R633&lt;&gt;""),S633-R633,0),0)</f>
        <v>0</v>
      </c>
      <c r="AZ633" s="209">
        <f>IF(BB633="S",IF(Q633="1. Aceitou o programa",IF(OR(X633="Não se Aplica",X633=""),IF(OR(W633="Não se Aplica",W633=""),0,W633-V633),AVERAGE(X633-W633,W633-V633)),0),0)</f>
        <v>0</v>
      </c>
      <c r="BA633" s="209">
        <f>IF(BB633="S",IF(AND(Q633="1. Aceitou o programa",AH633="Realizada"),IFERROR(IF(AG633="",0,AG633-R633),0),0),0)</f>
        <v>0</v>
      </c>
      <c r="BB633" s="209" t="str">
        <f>_xlfn.XLOOKUP(U633,'Lista Suspensa'!$AA$20:$AA$23,'Lista Suspensa'!$AB$20:$AB$23,"N/A")</f>
        <v>S</v>
      </c>
    </row>
    <row r="634" spans="1:54" ht="12" customHeight="1">
      <c r="A634" s="151" t="s">
        <v>121</v>
      </c>
      <c r="B634" s="152">
        <v>45292</v>
      </c>
      <c r="C634" s="153" t="s">
        <v>122</v>
      </c>
      <c r="D634" s="153" t="s">
        <v>274</v>
      </c>
      <c r="E634" s="244">
        <v>94993939</v>
      </c>
      <c r="F634" s="144" t="s">
        <v>1425</v>
      </c>
      <c r="G634" s="230"/>
      <c r="H634" s="154">
        <v>37193</v>
      </c>
      <c r="I634" s="153">
        <v>24</v>
      </c>
      <c r="J634" s="148" t="s">
        <v>58</v>
      </c>
      <c r="K634" s="153"/>
      <c r="L634" s="153"/>
      <c r="M634" s="153"/>
      <c r="N634" s="153"/>
      <c r="O634" s="155" t="s">
        <v>1426</v>
      </c>
      <c r="P634" s="156" t="s">
        <v>60</v>
      </c>
      <c r="Q634" s="157" t="s">
        <v>110</v>
      </c>
      <c r="R634" s="158">
        <v>46051</v>
      </c>
      <c r="S634" s="159"/>
      <c r="T634" s="159" t="s">
        <v>62</v>
      </c>
      <c r="U634" s="159" t="s">
        <v>111</v>
      </c>
      <c r="V634" s="154">
        <v>46051</v>
      </c>
      <c r="W634" s="154" t="s">
        <v>126</v>
      </c>
      <c r="X634" s="154" t="s">
        <v>126</v>
      </c>
      <c r="Y634" s="160" t="s">
        <v>1427</v>
      </c>
      <c r="Z634" s="160" t="s">
        <v>65</v>
      </c>
      <c r="AA634" s="153">
        <v>125</v>
      </c>
      <c r="AB634" s="153">
        <v>1.7</v>
      </c>
      <c r="AC634" s="182">
        <f t="shared" si="20"/>
        <v>43.252595155709351</v>
      </c>
      <c r="AD634" s="153" t="str">
        <f t="shared" si="21"/>
        <v>OBESIDADE III</v>
      </c>
      <c r="AE634" s="233" t="s">
        <v>1092</v>
      </c>
      <c r="AF634" s="153" t="s">
        <v>130</v>
      </c>
      <c r="AG634" s="159"/>
      <c r="AH634" s="153"/>
      <c r="AI634" s="161"/>
      <c r="AJ634" s="153"/>
      <c r="AK634" s="153"/>
      <c r="AL634" s="207" t="s">
        <v>131</v>
      </c>
      <c r="AM634" s="207"/>
      <c r="AN634" s="207"/>
      <c r="AO634" s="207" t="str">
        <f ca="1">IF(R634="","",IF(R634&gt;TODAY(),"0 meses",DATEDIF(R634,TODAY(),"m") &amp; " meses"))</f>
        <v>4 meses</v>
      </c>
      <c r="AP634" s="147" t="s">
        <v>67</v>
      </c>
      <c r="AQ634" s="147" t="s">
        <v>67</v>
      </c>
      <c r="AR634" s="147"/>
      <c r="AS634" s="209" t="s">
        <v>68</v>
      </c>
      <c r="AT634" s="223" t="str">
        <f>MONTH(B634)&amp;"/"&amp;YEAR(B634)</f>
        <v>1/2024</v>
      </c>
      <c r="AU634" s="223">
        <f>WEEKNUM(B634)-WEEKNUM(EOMONTH(B634,-1)+1)+1</f>
        <v>1</v>
      </c>
      <c r="AV634" s="209" t="str">
        <f>MONTH(R634)&amp;"/"&amp;YEAR(R634)</f>
        <v>1/2026</v>
      </c>
      <c r="AW634" s="209">
        <f>WEEKNUM(R634)-WEEKNUM(EOMONTH(R634,-1)+1)+1</f>
        <v>5</v>
      </c>
      <c r="AX634" s="209">
        <f>IF(BB634="S",IF(Q634="1. Aceitou o programa",R634-B634,0),0)</f>
        <v>759</v>
      </c>
      <c r="AY634" s="209">
        <f>IF(BB634="S",IF(AND(S634&lt;&gt;"",R634&lt;&gt;""),S634-R634,0),0)</f>
        <v>0</v>
      </c>
      <c r="AZ634" s="209">
        <f>IF(BB634="S",IF(Q634="1. Aceitou o programa",IF(OR(X634="Não se Aplica",X634=""),IF(OR(W634="Não se Aplica",W634=""),0,W634-V634),AVERAGE(X634-W634,W634-V634)),0),0)</f>
        <v>0</v>
      </c>
      <c r="BA634" s="209">
        <f>IF(BB634="S",IF(AND(Q634="1. Aceitou o programa",AH634="Realizada"),IFERROR(IF(AG634="",0,AG634-R634),0),0),0)</f>
        <v>0</v>
      </c>
      <c r="BB634" s="209" t="str">
        <f>_xlfn.XLOOKUP(U634,'Lista Suspensa'!$AA$20:$AA$23,'Lista Suspensa'!$AB$20:$AB$23,"N/A")</f>
        <v>S</v>
      </c>
    </row>
    <row r="635" spans="1:54" ht="12" customHeight="1">
      <c r="A635" s="151" t="s">
        <v>67</v>
      </c>
      <c r="B635" s="152">
        <v>46048</v>
      </c>
      <c r="C635" s="153" t="s">
        <v>122</v>
      </c>
      <c r="D635" s="153" t="s">
        <v>171</v>
      </c>
      <c r="E635" s="244">
        <v>73486010</v>
      </c>
      <c r="F635" s="144" t="s">
        <v>1428</v>
      </c>
      <c r="G635" s="230"/>
      <c r="H635" s="154">
        <v>21692</v>
      </c>
      <c r="I635" s="153">
        <v>66</v>
      </c>
      <c r="J635" s="148" t="s">
        <v>58</v>
      </c>
      <c r="K635" s="153"/>
      <c r="L635" s="153"/>
      <c r="M635" s="153"/>
      <c r="N635" s="153">
        <v>400</v>
      </c>
      <c r="O635" s="155">
        <v>21999757949</v>
      </c>
      <c r="P635" s="156" t="s">
        <v>60</v>
      </c>
      <c r="Q635" s="157" t="s">
        <v>110</v>
      </c>
      <c r="R635" s="158">
        <v>46052</v>
      </c>
      <c r="S635" s="159"/>
      <c r="T635" s="159" t="s">
        <v>62</v>
      </c>
      <c r="U635" s="159" t="s">
        <v>111</v>
      </c>
      <c r="V635" s="154">
        <v>46052</v>
      </c>
      <c r="W635" s="154" t="s">
        <v>126</v>
      </c>
      <c r="X635" s="154" t="s">
        <v>126</v>
      </c>
      <c r="Y635" s="160" t="s">
        <v>827</v>
      </c>
      <c r="Z635" s="160" t="s">
        <v>128</v>
      </c>
      <c r="AA635" s="153">
        <v>116</v>
      </c>
      <c r="AB635" s="153">
        <v>1.67</v>
      </c>
      <c r="AC635" s="182">
        <f t="shared" si="20"/>
        <v>41.593459787012804</v>
      </c>
      <c r="AD635" s="153" t="str">
        <f t="shared" si="21"/>
        <v>OBESIDADE III</v>
      </c>
      <c r="AE635" s="233" t="s">
        <v>135</v>
      </c>
      <c r="AF635" s="153" t="s">
        <v>161</v>
      </c>
      <c r="AG635" s="159" t="s">
        <v>1429</v>
      </c>
      <c r="AH635" s="153"/>
      <c r="AI635" s="161"/>
      <c r="AJ635" s="153"/>
      <c r="AK635" s="153"/>
      <c r="AL635" s="207" t="s">
        <v>131</v>
      </c>
      <c r="AM635" s="207"/>
      <c r="AN635" s="207"/>
      <c r="AO635" s="207" t="str">
        <f ca="1">IF(R635="","",IF(R635&gt;TODAY(),"0 meses",DATEDIF(R635,TODAY(),"m") &amp; " meses"))</f>
        <v>4 meses</v>
      </c>
      <c r="AP635" s="147" t="s">
        <v>67</v>
      </c>
      <c r="AQ635" s="147" t="s">
        <v>67</v>
      </c>
      <c r="AR635" s="147"/>
      <c r="AS635" s="209" t="s">
        <v>68</v>
      </c>
      <c r="AT635" s="223" t="str">
        <f>MONTH(B635)&amp;"/"&amp;YEAR(B635)</f>
        <v>1/2026</v>
      </c>
      <c r="AU635" s="223">
        <f>WEEKNUM(B635)-WEEKNUM(EOMONTH(B635,-1)+1)+1</f>
        <v>5</v>
      </c>
      <c r="AV635" s="209" t="str">
        <f>MONTH(R635)&amp;"/"&amp;YEAR(R635)</f>
        <v>1/2026</v>
      </c>
      <c r="AW635" s="209">
        <f>WEEKNUM(R635)-WEEKNUM(EOMONTH(R635,-1)+1)+1</f>
        <v>5</v>
      </c>
      <c r="AX635" s="209">
        <f>IF(BB635="S",IF(Q635="1. Aceitou o programa",R635-B635,0),0)</f>
        <v>4</v>
      </c>
      <c r="AY635" s="209">
        <f>IF(BB635="S",IF(AND(S635&lt;&gt;"",R635&lt;&gt;""),S635-R635,0),0)</f>
        <v>0</v>
      </c>
      <c r="AZ635" s="209">
        <f>IF(BB635="S",IF(Q635="1. Aceitou o programa",IF(OR(X635="Não se Aplica",X635=""),IF(OR(W635="Não se Aplica",W635=""),0,W635-V635),AVERAGE(X635-W635,W635-V635)),0),0)</f>
        <v>0</v>
      </c>
      <c r="BA635" s="209">
        <f>IF(BB635="S",IF(AND(Q635="1. Aceitou o programa",AH635="Realizada"),IFERROR(IF(AG635="",0,AG635-R635),0),0),0)</f>
        <v>0</v>
      </c>
      <c r="BB635" s="209" t="str">
        <f>_xlfn.XLOOKUP(U635,'Lista Suspensa'!$AA$20:$AA$23,'Lista Suspensa'!$AB$20:$AB$23,"N/A")</f>
        <v>S</v>
      </c>
    </row>
    <row r="636" spans="1:54" ht="12" customHeight="1">
      <c r="A636" s="151" t="s">
        <v>54</v>
      </c>
      <c r="B636" s="152">
        <v>46083</v>
      </c>
      <c r="C636" s="153" t="s">
        <v>55</v>
      </c>
      <c r="D636" s="153" t="s">
        <v>56</v>
      </c>
      <c r="E636" s="244">
        <v>94623038</v>
      </c>
      <c r="F636" s="144" t="s">
        <v>1430</v>
      </c>
      <c r="G636" s="230"/>
      <c r="H636" s="154">
        <v>36465</v>
      </c>
      <c r="I636" s="153">
        <v>26</v>
      </c>
      <c r="J636" s="148" t="s">
        <v>70</v>
      </c>
      <c r="K636" s="153"/>
      <c r="L636" s="153"/>
      <c r="M636" s="153"/>
      <c r="N636" s="153">
        <v>80</v>
      </c>
      <c r="O636" s="155" t="s">
        <v>1431</v>
      </c>
      <c r="P636" s="156" t="s">
        <v>60</v>
      </c>
      <c r="Q636" s="157" t="s">
        <v>110</v>
      </c>
      <c r="R636" s="158">
        <v>46052</v>
      </c>
      <c r="S636" s="159"/>
      <c r="T636" s="159" t="s">
        <v>62</v>
      </c>
      <c r="U636" s="159" t="s">
        <v>111</v>
      </c>
      <c r="V636" s="154">
        <v>46052</v>
      </c>
      <c r="W636" s="154" t="s">
        <v>126</v>
      </c>
      <c r="X636" s="154" t="s">
        <v>126</v>
      </c>
      <c r="Y636" s="160"/>
      <c r="Z636" s="160" t="s">
        <v>134</v>
      </c>
      <c r="AA636" s="153">
        <v>80</v>
      </c>
      <c r="AB636" s="153">
        <v>1.6</v>
      </c>
      <c r="AC636" s="182">
        <f t="shared" si="20"/>
        <v>31.249999999999993</v>
      </c>
      <c r="AD636" s="153" t="str">
        <f t="shared" si="21"/>
        <v>OBESIDADE I</v>
      </c>
      <c r="AE636" s="233" t="s">
        <v>135</v>
      </c>
      <c r="AF636" s="153" t="s">
        <v>161</v>
      </c>
      <c r="AG636" s="159" t="s">
        <v>1432</v>
      </c>
      <c r="AH636" s="153"/>
      <c r="AI636" s="161"/>
      <c r="AJ636" s="153"/>
      <c r="AK636" s="153"/>
      <c r="AL636" s="207" t="s">
        <v>131</v>
      </c>
      <c r="AM636" s="207"/>
      <c r="AN636" s="207"/>
      <c r="AO636" s="207" t="str">
        <f ca="1">IF(R636="","",IF(R636&gt;TODAY(),"0 meses",DATEDIF(R636,TODAY(),"m") &amp; " meses"))</f>
        <v>4 meses</v>
      </c>
      <c r="AP636" s="147" t="s">
        <v>67</v>
      </c>
      <c r="AQ636" s="147" t="s">
        <v>67</v>
      </c>
      <c r="AR636" s="147"/>
      <c r="AS636" s="209" t="s">
        <v>68</v>
      </c>
      <c r="AT636" s="223" t="str">
        <f>MONTH(B636)&amp;"/"&amp;YEAR(B636)</f>
        <v>3/2026</v>
      </c>
      <c r="AU636" s="223">
        <f>WEEKNUM(B636)-WEEKNUM(EOMONTH(B636,-1)+1)+1</f>
        <v>1</v>
      </c>
      <c r="AV636" s="209" t="str">
        <f>MONTH(R636)&amp;"/"&amp;YEAR(R636)</f>
        <v>1/2026</v>
      </c>
      <c r="AW636" s="209">
        <f>WEEKNUM(R636)-WEEKNUM(EOMONTH(R636,-1)+1)+1</f>
        <v>5</v>
      </c>
      <c r="AX636" s="209">
        <f>IF(BB636="S",IF(Q636="1. Aceitou o programa",R636-B636,0),0)</f>
        <v>-31</v>
      </c>
      <c r="AY636" s="209">
        <f>IF(BB636="S",IF(AND(S636&lt;&gt;"",R636&lt;&gt;""),S636-R636,0),0)</f>
        <v>0</v>
      </c>
      <c r="AZ636" s="209">
        <f>IF(BB636="S",IF(Q636="1. Aceitou o programa",IF(OR(X636="Não se Aplica",X636=""),IF(OR(W636="Não se Aplica",W636=""),0,W636-V636),AVERAGE(X636-W636,W636-V636)),0),0)</f>
        <v>0</v>
      </c>
      <c r="BA636" s="209">
        <f>IF(BB636="S",IF(AND(Q636="1. Aceitou o programa",AH636="Realizada"),IFERROR(IF(AG636="",0,AG636-R636),0),0),0)</f>
        <v>0</v>
      </c>
      <c r="BB636" s="209" t="str">
        <f>_xlfn.XLOOKUP(U636,'Lista Suspensa'!$AA$20:$AA$23,'Lista Suspensa'!$AB$20:$AB$23,"N/A")</f>
        <v>S</v>
      </c>
    </row>
    <row r="637" spans="1:54" ht="12" customHeight="1">
      <c r="A637" s="151" t="s">
        <v>121</v>
      </c>
      <c r="B637" s="152">
        <v>45292</v>
      </c>
      <c r="C637" s="153" t="s">
        <v>122</v>
      </c>
      <c r="D637" s="153" t="s">
        <v>171</v>
      </c>
      <c r="E637" s="244">
        <v>93163586</v>
      </c>
      <c r="F637" s="144" t="s">
        <v>1433</v>
      </c>
      <c r="G637" s="230"/>
      <c r="H637" s="154">
        <v>25397</v>
      </c>
      <c r="I637" s="153">
        <v>56</v>
      </c>
      <c r="J637" s="148" t="s">
        <v>70</v>
      </c>
      <c r="K637" s="153" t="s">
        <v>101</v>
      </c>
      <c r="L637" s="153"/>
      <c r="M637" s="153"/>
      <c r="N637" s="153"/>
      <c r="O637" s="155">
        <v>21982296465</v>
      </c>
      <c r="P637" s="156" t="s">
        <v>60</v>
      </c>
      <c r="Q637" s="157" t="s">
        <v>110</v>
      </c>
      <c r="R637" s="158">
        <v>46052</v>
      </c>
      <c r="S637" s="159"/>
      <c r="T637" s="159" t="s">
        <v>62</v>
      </c>
      <c r="U637" s="159" t="s">
        <v>111</v>
      </c>
      <c r="V637" s="154">
        <v>46052</v>
      </c>
      <c r="W637" s="154" t="s">
        <v>126</v>
      </c>
      <c r="X637" s="154" t="s">
        <v>126</v>
      </c>
      <c r="Y637" s="160"/>
      <c r="Z637" s="160" t="s">
        <v>65</v>
      </c>
      <c r="AA637" s="153">
        <v>96</v>
      </c>
      <c r="AB637" s="153">
        <v>1.61</v>
      </c>
      <c r="AC637" s="182">
        <f t="shared" si="20"/>
        <v>37.035608194128308</v>
      </c>
      <c r="AD637" s="153" t="str">
        <f t="shared" si="21"/>
        <v>OBESIDADE II</v>
      </c>
      <c r="AE637" s="233" t="s">
        <v>947</v>
      </c>
      <c r="AF637" s="153" t="s">
        <v>130</v>
      </c>
      <c r="AG637" s="159"/>
      <c r="AH637" s="153"/>
      <c r="AI637" s="161"/>
      <c r="AJ637" s="153"/>
      <c r="AK637" s="153"/>
      <c r="AL637" s="207" t="s">
        <v>131</v>
      </c>
      <c r="AM637" s="207"/>
      <c r="AN637" s="207"/>
      <c r="AO637" s="207" t="str">
        <f ca="1">IF(R637="","",IF(R637&gt;TODAY(),"0 meses",DATEDIF(R637,TODAY(),"m") &amp; " meses"))</f>
        <v>4 meses</v>
      </c>
      <c r="AP637" s="147" t="s">
        <v>67</v>
      </c>
      <c r="AQ637" s="147" t="s">
        <v>67</v>
      </c>
      <c r="AR637" s="147"/>
      <c r="AS637" s="209" t="s">
        <v>68</v>
      </c>
      <c r="AT637" s="223" t="str">
        <f>MONTH(B637)&amp;"/"&amp;YEAR(B637)</f>
        <v>1/2024</v>
      </c>
      <c r="AU637" s="223">
        <f>WEEKNUM(B637)-WEEKNUM(EOMONTH(B637,-1)+1)+1</f>
        <v>1</v>
      </c>
      <c r="AV637" s="209" t="str">
        <f>MONTH(R637)&amp;"/"&amp;YEAR(R637)</f>
        <v>1/2026</v>
      </c>
      <c r="AW637" s="209">
        <f>WEEKNUM(R637)-WEEKNUM(EOMONTH(R637,-1)+1)+1</f>
        <v>5</v>
      </c>
      <c r="AX637" s="209">
        <f>IF(BB637="S",IF(Q637="1. Aceitou o programa",R637-B637,0),0)</f>
        <v>760</v>
      </c>
      <c r="AY637" s="209">
        <f>IF(BB637="S",IF(AND(S637&lt;&gt;"",R637&lt;&gt;""),S637-R637,0),0)</f>
        <v>0</v>
      </c>
      <c r="AZ637" s="209">
        <f>IF(BB637="S",IF(Q637="1. Aceitou o programa",IF(OR(X637="Não se Aplica",X637=""),IF(OR(W637="Não se Aplica",W637=""),0,W637-V637),AVERAGE(X637-W637,W637-V637)),0),0)</f>
        <v>0</v>
      </c>
      <c r="BA637" s="209">
        <f>IF(BB637="S",IF(AND(Q637="1. Aceitou o programa",AH637="Realizada"),IFERROR(IF(AG637="",0,AG637-R637),0),0),0)</f>
        <v>0</v>
      </c>
      <c r="BB637" s="209" t="str">
        <f>_xlfn.XLOOKUP(U637,'Lista Suspensa'!$AA$20:$AA$23,'Lista Suspensa'!$AB$20:$AB$23,"N/A")</f>
        <v>S</v>
      </c>
    </row>
    <row r="638" spans="1:54" ht="12" customHeight="1">
      <c r="A638" s="151" t="s">
        <v>121</v>
      </c>
      <c r="B638" s="152">
        <v>45292</v>
      </c>
      <c r="C638" s="153" t="s">
        <v>122</v>
      </c>
      <c r="D638" s="153" t="s">
        <v>56</v>
      </c>
      <c r="E638" s="244">
        <v>94182312</v>
      </c>
      <c r="F638" s="144" t="s">
        <v>1434</v>
      </c>
      <c r="G638" s="230"/>
      <c r="H638" s="154">
        <v>22736</v>
      </c>
      <c r="I638" s="153">
        <v>64</v>
      </c>
      <c r="J638" s="148" t="s">
        <v>58</v>
      </c>
      <c r="K638" s="153" t="s">
        <v>59</v>
      </c>
      <c r="L638" s="153"/>
      <c r="M638" s="153"/>
      <c r="N638" s="153"/>
      <c r="O638" s="155" t="s">
        <v>1435</v>
      </c>
      <c r="P638" s="156" t="s">
        <v>60</v>
      </c>
      <c r="Q638" s="157" t="s">
        <v>110</v>
      </c>
      <c r="R638" s="158">
        <v>46052</v>
      </c>
      <c r="S638" s="159"/>
      <c r="T638" s="159" t="s">
        <v>62</v>
      </c>
      <c r="U638" s="159" t="s">
        <v>111</v>
      </c>
      <c r="V638" s="154">
        <v>46052</v>
      </c>
      <c r="W638" s="154" t="s">
        <v>126</v>
      </c>
      <c r="X638" s="154" t="s">
        <v>126</v>
      </c>
      <c r="Y638" s="160"/>
      <c r="Z638" s="160" t="s">
        <v>128</v>
      </c>
      <c r="AA638" s="153">
        <v>105</v>
      </c>
      <c r="AB638" s="153">
        <v>1.75</v>
      </c>
      <c r="AC638" s="182">
        <f t="shared" si="20"/>
        <v>34.285714285714285</v>
      </c>
      <c r="AD638" s="153" t="str">
        <f t="shared" si="21"/>
        <v>OBESIDADE I</v>
      </c>
      <c r="AE638" s="233" t="s">
        <v>135</v>
      </c>
      <c r="AF638" s="153" t="s">
        <v>130</v>
      </c>
      <c r="AG638" s="159"/>
      <c r="AH638" s="153"/>
      <c r="AI638" s="161"/>
      <c r="AJ638" s="153"/>
      <c r="AK638" s="153"/>
      <c r="AL638" s="207" t="s">
        <v>131</v>
      </c>
      <c r="AM638" s="207"/>
      <c r="AN638" s="207"/>
      <c r="AO638" s="207" t="str">
        <f ca="1">IF(R638="","",IF(R638&gt;TODAY(),"0 meses",DATEDIF(R638,TODAY(),"m") &amp; " meses"))</f>
        <v>4 meses</v>
      </c>
      <c r="AP638" s="147" t="s">
        <v>67</v>
      </c>
      <c r="AQ638" s="147" t="s">
        <v>67</v>
      </c>
      <c r="AR638" s="147"/>
      <c r="AS638" s="209" t="s">
        <v>68</v>
      </c>
      <c r="AT638" s="223" t="str">
        <f>MONTH(B638)&amp;"/"&amp;YEAR(B638)</f>
        <v>1/2024</v>
      </c>
      <c r="AU638" s="223">
        <f>WEEKNUM(B638)-WEEKNUM(EOMONTH(B638,-1)+1)+1</f>
        <v>1</v>
      </c>
      <c r="AV638" s="209" t="str">
        <f>MONTH(R638)&amp;"/"&amp;YEAR(R638)</f>
        <v>1/2026</v>
      </c>
      <c r="AW638" s="209">
        <f>WEEKNUM(R638)-WEEKNUM(EOMONTH(R638,-1)+1)+1</f>
        <v>5</v>
      </c>
      <c r="AX638" s="209">
        <f>IF(BB638="S",IF(Q638="1. Aceitou o programa",R638-B638,0),0)</f>
        <v>760</v>
      </c>
      <c r="AY638" s="209">
        <f>IF(BB638="S",IF(AND(S638&lt;&gt;"",R638&lt;&gt;""),S638-R638,0),0)</f>
        <v>0</v>
      </c>
      <c r="AZ638" s="209">
        <f>IF(BB638="S",IF(Q638="1. Aceitou o programa",IF(OR(X638="Não se Aplica",X638=""),IF(OR(W638="Não se Aplica",W638=""),0,W638-V638),AVERAGE(X638-W638,W638-V638)),0),0)</f>
        <v>0</v>
      </c>
      <c r="BA638" s="209">
        <f>IF(BB638="S",IF(AND(Q638="1. Aceitou o programa",AH638="Realizada"),IFERROR(IF(AG638="",0,AG638-R638),0),0),0)</f>
        <v>0</v>
      </c>
      <c r="BB638" s="209" t="str">
        <f>_xlfn.XLOOKUP(U638,'Lista Suspensa'!$AA$20:$AA$23,'Lista Suspensa'!$AB$20:$AB$23,"N/A")</f>
        <v>S</v>
      </c>
    </row>
    <row r="639" spans="1:54" ht="12" customHeight="1">
      <c r="A639" s="151" t="s">
        <v>121</v>
      </c>
      <c r="B639" s="152">
        <v>45292</v>
      </c>
      <c r="C639" s="153" t="s">
        <v>122</v>
      </c>
      <c r="D639" s="153" t="s">
        <v>167</v>
      </c>
      <c r="E639" s="244">
        <v>88935923</v>
      </c>
      <c r="F639" s="144" t="s">
        <v>1436</v>
      </c>
      <c r="G639" s="230"/>
      <c r="H639" s="154">
        <v>26718</v>
      </c>
      <c r="I639" s="153">
        <v>53</v>
      </c>
      <c r="J639" s="148" t="s">
        <v>58</v>
      </c>
      <c r="K639" s="153" t="s">
        <v>59</v>
      </c>
      <c r="L639" s="153"/>
      <c r="M639" s="153"/>
      <c r="N639" s="153"/>
      <c r="O639" s="155">
        <v>11969735036</v>
      </c>
      <c r="P639" s="156" t="s">
        <v>60</v>
      </c>
      <c r="Q639" s="157" t="s">
        <v>110</v>
      </c>
      <c r="R639" s="158">
        <v>46052</v>
      </c>
      <c r="S639" s="159"/>
      <c r="T639" s="159" t="s">
        <v>62</v>
      </c>
      <c r="U639" s="159" t="s">
        <v>111</v>
      </c>
      <c r="V639" s="154">
        <v>46052</v>
      </c>
      <c r="W639" s="154" t="s">
        <v>126</v>
      </c>
      <c r="X639" s="154" t="s">
        <v>126</v>
      </c>
      <c r="Y639" s="160" t="s">
        <v>1437</v>
      </c>
      <c r="Z639" s="160" t="s">
        <v>65</v>
      </c>
      <c r="AA639" s="153">
        <v>120</v>
      </c>
      <c r="AB639" s="153">
        <v>1.77</v>
      </c>
      <c r="AC639" s="182">
        <f t="shared" si="20"/>
        <v>38.303169587283342</v>
      </c>
      <c r="AD639" s="153" t="str">
        <f t="shared" si="21"/>
        <v>OBESIDADE II</v>
      </c>
      <c r="AE639" s="233" t="s">
        <v>1264</v>
      </c>
      <c r="AF639" s="153" t="s">
        <v>130</v>
      </c>
      <c r="AG639" s="159"/>
      <c r="AH639" s="153"/>
      <c r="AI639" s="161"/>
      <c r="AJ639" s="153"/>
      <c r="AK639" s="153"/>
      <c r="AL639" s="207" t="s">
        <v>131</v>
      </c>
      <c r="AM639" s="207"/>
      <c r="AN639" s="207"/>
      <c r="AO639" s="207" t="str">
        <f ca="1">IF(R639="","",IF(R639&gt;TODAY(),"0 meses",DATEDIF(R639,TODAY(),"m") &amp; " meses"))</f>
        <v>4 meses</v>
      </c>
      <c r="AP639" s="147" t="s">
        <v>67</v>
      </c>
      <c r="AQ639" s="147" t="s">
        <v>67</v>
      </c>
      <c r="AR639" s="147"/>
      <c r="AS639" s="209" t="s">
        <v>68</v>
      </c>
      <c r="AT639" s="223" t="str">
        <f>MONTH(B639)&amp;"/"&amp;YEAR(B639)</f>
        <v>1/2024</v>
      </c>
      <c r="AU639" s="223">
        <f>WEEKNUM(B639)-WEEKNUM(EOMONTH(B639,-1)+1)+1</f>
        <v>1</v>
      </c>
      <c r="AV639" s="209" t="str">
        <f>MONTH(R639)&amp;"/"&amp;YEAR(R639)</f>
        <v>1/2026</v>
      </c>
      <c r="AW639" s="209">
        <f>WEEKNUM(R639)-WEEKNUM(EOMONTH(R639,-1)+1)+1</f>
        <v>5</v>
      </c>
      <c r="AX639" s="209">
        <f>IF(BB639="S",IF(Q639="1. Aceitou o programa",R639-B639,0),0)</f>
        <v>760</v>
      </c>
      <c r="AY639" s="209">
        <f>IF(BB639="S",IF(AND(S639&lt;&gt;"",R639&lt;&gt;""),S639-R639,0),0)</f>
        <v>0</v>
      </c>
      <c r="AZ639" s="209">
        <f>IF(BB639="S",IF(Q639="1. Aceitou o programa",IF(OR(X639="Não se Aplica",X639=""),IF(OR(W639="Não se Aplica",W639=""),0,W639-V639),AVERAGE(X639-W639,W639-V639)),0),0)</f>
        <v>0</v>
      </c>
      <c r="BA639" s="209">
        <f>IF(BB639="S",IF(AND(Q639="1. Aceitou o programa",AH639="Realizada"),IFERROR(IF(AG639="",0,AG639-R639),0),0),0)</f>
        <v>0</v>
      </c>
      <c r="BB639" s="209" t="str">
        <f>_xlfn.XLOOKUP(U639,'Lista Suspensa'!$AA$20:$AA$23,'Lista Suspensa'!$AB$20:$AB$23,"N/A")</f>
        <v>S</v>
      </c>
    </row>
    <row r="640" spans="1:54" ht="12" customHeight="1">
      <c r="A640" s="151" t="s">
        <v>121</v>
      </c>
      <c r="B640" s="152">
        <v>45292</v>
      </c>
      <c r="C640" s="153" t="s">
        <v>122</v>
      </c>
      <c r="D640" s="153" t="s">
        <v>167</v>
      </c>
      <c r="E640" s="244">
        <v>94116317</v>
      </c>
      <c r="F640" s="144" t="s">
        <v>1438</v>
      </c>
      <c r="G640" s="230"/>
      <c r="H640" s="154">
        <v>26940</v>
      </c>
      <c r="I640" s="153">
        <v>52</v>
      </c>
      <c r="J640" s="148" t="s">
        <v>70</v>
      </c>
      <c r="K640" s="153" t="s">
        <v>59</v>
      </c>
      <c r="L640" s="153"/>
      <c r="M640" s="153"/>
      <c r="N640" s="153"/>
      <c r="O640" s="155">
        <v>11993634070</v>
      </c>
      <c r="P640" s="156" t="s">
        <v>60</v>
      </c>
      <c r="Q640" s="157" t="s">
        <v>110</v>
      </c>
      <c r="R640" s="158">
        <v>46052</v>
      </c>
      <c r="S640" s="159"/>
      <c r="T640" s="159" t="s">
        <v>62</v>
      </c>
      <c r="U640" s="159" t="s">
        <v>111</v>
      </c>
      <c r="V640" s="154">
        <v>46052</v>
      </c>
      <c r="W640" s="154" t="s">
        <v>126</v>
      </c>
      <c r="X640" s="154" t="s">
        <v>126</v>
      </c>
      <c r="Y640" s="160" t="s">
        <v>1439</v>
      </c>
      <c r="Z640" s="160" t="s">
        <v>65</v>
      </c>
      <c r="AA640" s="153">
        <v>88</v>
      </c>
      <c r="AB640" s="153">
        <v>1.62</v>
      </c>
      <c r="AC640" s="182">
        <f t="shared" si="20"/>
        <v>33.53147386069196</v>
      </c>
      <c r="AD640" s="153" t="str">
        <f t="shared" si="21"/>
        <v>OBESIDADE I</v>
      </c>
      <c r="AE640" s="233" t="s">
        <v>225</v>
      </c>
      <c r="AF640" s="153" t="s">
        <v>130</v>
      </c>
      <c r="AG640" s="159"/>
      <c r="AH640" s="153"/>
      <c r="AI640" s="161"/>
      <c r="AJ640" s="153"/>
      <c r="AK640" s="153"/>
      <c r="AL640" s="207" t="s">
        <v>131</v>
      </c>
      <c r="AM640" s="207"/>
      <c r="AN640" s="207"/>
      <c r="AO640" s="207" t="str">
        <f ca="1">IF(R640="","",IF(R640&gt;TODAY(),"0 meses",DATEDIF(R640,TODAY(),"m") &amp; " meses"))</f>
        <v>4 meses</v>
      </c>
      <c r="AP640" s="147" t="s">
        <v>67</v>
      </c>
      <c r="AQ640" s="147" t="s">
        <v>67</v>
      </c>
      <c r="AR640" s="147"/>
      <c r="AS640" s="209" t="s">
        <v>68</v>
      </c>
      <c r="AT640" s="223" t="str">
        <f>MONTH(B640)&amp;"/"&amp;YEAR(B640)</f>
        <v>1/2024</v>
      </c>
      <c r="AU640" s="223">
        <f>WEEKNUM(B640)-WEEKNUM(EOMONTH(B640,-1)+1)+1</f>
        <v>1</v>
      </c>
      <c r="AV640" s="209" t="str">
        <f>MONTH(R640)&amp;"/"&amp;YEAR(R640)</f>
        <v>1/2026</v>
      </c>
      <c r="AW640" s="209">
        <f>WEEKNUM(R640)-WEEKNUM(EOMONTH(R640,-1)+1)+1</f>
        <v>5</v>
      </c>
      <c r="AX640" s="209">
        <f>IF(BB640="S",IF(Q640="1. Aceitou o programa",R640-B640,0),0)</f>
        <v>760</v>
      </c>
      <c r="AY640" s="209">
        <f>IF(BB640="S",IF(AND(S640&lt;&gt;"",R640&lt;&gt;""),S640-R640,0),0)</f>
        <v>0</v>
      </c>
      <c r="AZ640" s="209">
        <f>IF(BB640="S",IF(Q640="1. Aceitou o programa",IF(OR(X640="Não se Aplica",X640=""),IF(OR(W640="Não se Aplica",W640=""),0,W640-V640),AVERAGE(X640-W640,W640-V640)),0),0)</f>
        <v>0</v>
      </c>
      <c r="BA640" s="209">
        <f>IF(BB640="S",IF(AND(Q640="1. Aceitou o programa",AH640="Realizada"),IFERROR(IF(AG640="",0,AG640-R640),0),0),0)</f>
        <v>0</v>
      </c>
      <c r="BB640" s="209" t="str">
        <f>_xlfn.XLOOKUP(U640,'Lista Suspensa'!$AA$20:$AA$23,'Lista Suspensa'!$AB$20:$AB$23,"N/A")</f>
        <v>S</v>
      </c>
    </row>
    <row r="641" spans="1:54" ht="12" customHeight="1">
      <c r="A641" s="151" t="s">
        <v>121</v>
      </c>
      <c r="B641" s="152">
        <v>45292</v>
      </c>
      <c r="C641" s="153" t="s">
        <v>122</v>
      </c>
      <c r="D641" s="153" t="s">
        <v>167</v>
      </c>
      <c r="E641" s="244">
        <v>94729568</v>
      </c>
      <c r="F641" s="144" t="s">
        <v>1440</v>
      </c>
      <c r="G641" s="230"/>
      <c r="H641" s="154">
        <v>30322</v>
      </c>
      <c r="I641" s="153">
        <v>43</v>
      </c>
      <c r="J641" s="148" t="s">
        <v>70</v>
      </c>
      <c r="K641" s="153" t="s">
        <v>59</v>
      </c>
      <c r="L641" s="153"/>
      <c r="M641" s="153"/>
      <c r="N641" s="153"/>
      <c r="O641" s="155">
        <v>11966851393</v>
      </c>
      <c r="P641" s="156" t="s">
        <v>60</v>
      </c>
      <c r="Q641" s="157" t="s">
        <v>110</v>
      </c>
      <c r="R641" s="158">
        <v>46052</v>
      </c>
      <c r="S641" s="159"/>
      <c r="T641" s="159" t="s">
        <v>62</v>
      </c>
      <c r="U641" s="159" t="s">
        <v>111</v>
      </c>
      <c r="V641" s="154">
        <v>46052</v>
      </c>
      <c r="W641" s="154" t="s">
        <v>126</v>
      </c>
      <c r="X641" s="154" t="s">
        <v>126</v>
      </c>
      <c r="Y641" s="160" t="s">
        <v>1441</v>
      </c>
      <c r="Z641" s="160" t="s">
        <v>65</v>
      </c>
      <c r="AA641" s="153">
        <v>150</v>
      </c>
      <c r="AB641" s="153">
        <v>1.66</v>
      </c>
      <c r="AC641" s="182">
        <f t="shared" si="20"/>
        <v>54.434605893453337</v>
      </c>
      <c r="AD641" s="153" t="str">
        <f t="shared" si="21"/>
        <v>OBESIDADE III</v>
      </c>
      <c r="AE641" s="233" t="s">
        <v>1264</v>
      </c>
      <c r="AF641" s="153" t="s">
        <v>130</v>
      </c>
      <c r="AG641" s="159"/>
      <c r="AH641" s="153"/>
      <c r="AI641" s="161"/>
      <c r="AJ641" s="153"/>
      <c r="AK641" s="153"/>
      <c r="AL641" s="207" t="s">
        <v>143</v>
      </c>
      <c r="AM641" s="207"/>
      <c r="AN641" s="207"/>
      <c r="AO641" s="207" t="str">
        <f ca="1">IF(R641="","",IF(R641&gt;TODAY(),"0 meses",DATEDIF(R641,TODAY(),"m") &amp; " meses"))</f>
        <v>4 meses</v>
      </c>
      <c r="AP641" s="147" t="s">
        <v>67</v>
      </c>
      <c r="AQ641" s="147" t="s">
        <v>67</v>
      </c>
      <c r="AR641" s="147"/>
      <c r="AS641" s="209" t="s">
        <v>68</v>
      </c>
      <c r="AT641" s="223" t="str">
        <f>MONTH(B641)&amp;"/"&amp;YEAR(B641)</f>
        <v>1/2024</v>
      </c>
      <c r="AU641" s="223">
        <f>WEEKNUM(B641)-WEEKNUM(EOMONTH(B641,-1)+1)+1</f>
        <v>1</v>
      </c>
      <c r="AV641" s="209" t="str">
        <f>MONTH(R641)&amp;"/"&amp;YEAR(R641)</f>
        <v>1/2026</v>
      </c>
      <c r="AW641" s="209">
        <f>WEEKNUM(R641)-WEEKNUM(EOMONTH(R641,-1)+1)+1</f>
        <v>5</v>
      </c>
      <c r="AX641" s="209">
        <f>IF(BB641="S",IF(Q641="1. Aceitou o programa",R641-B641,0),0)</f>
        <v>760</v>
      </c>
      <c r="AY641" s="209">
        <f>IF(BB641="S",IF(AND(S641&lt;&gt;"",R641&lt;&gt;""),S641-R641,0),0)</f>
        <v>0</v>
      </c>
      <c r="AZ641" s="209">
        <f>IF(BB641="S",IF(Q641="1. Aceitou o programa",IF(OR(X641="Não se Aplica",X641=""),IF(OR(W641="Não se Aplica",W641=""),0,W641-V641),AVERAGE(X641-W641,W641-V641)),0),0)</f>
        <v>0</v>
      </c>
      <c r="BA641" s="209">
        <f>IF(BB641="S",IF(AND(Q641="1. Aceitou o programa",AH641="Realizada"),IFERROR(IF(AG641="",0,AG641-R641),0),0),0)</f>
        <v>0</v>
      </c>
      <c r="BB641" s="209" t="str">
        <f>_xlfn.XLOOKUP(U641,'Lista Suspensa'!$AA$20:$AA$23,'Lista Suspensa'!$AB$20:$AB$23,"N/A")</f>
        <v>S</v>
      </c>
    </row>
    <row r="642" spans="1:54" ht="12" customHeight="1">
      <c r="A642" s="151" t="s">
        <v>121</v>
      </c>
      <c r="B642" s="152">
        <v>45292</v>
      </c>
      <c r="C642" s="153" t="s">
        <v>122</v>
      </c>
      <c r="D642" s="153" t="s">
        <v>175</v>
      </c>
      <c r="E642" s="244">
        <v>94523018</v>
      </c>
      <c r="F642" s="144" t="s">
        <v>1442</v>
      </c>
      <c r="G642" s="230"/>
      <c r="H642" s="154">
        <v>32240</v>
      </c>
      <c r="I642" s="153">
        <v>38</v>
      </c>
      <c r="J642" s="148" t="s">
        <v>58</v>
      </c>
      <c r="K642" s="153" t="s">
        <v>59</v>
      </c>
      <c r="L642" s="153"/>
      <c r="M642" s="153"/>
      <c r="N642" s="153"/>
      <c r="O642" s="155">
        <v>11961211793</v>
      </c>
      <c r="P642" s="156" t="s">
        <v>60</v>
      </c>
      <c r="Q642" s="157" t="s">
        <v>110</v>
      </c>
      <c r="R642" s="158">
        <v>46052</v>
      </c>
      <c r="S642" s="159"/>
      <c r="T642" s="159" t="s">
        <v>62</v>
      </c>
      <c r="U642" s="159" t="s">
        <v>111</v>
      </c>
      <c r="V642" s="154">
        <v>46052</v>
      </c>
      <c r="W642" s="154" t="s">
        <v>126</v>
      </c>
      <c r="X642" s="154" t="s">
        <v>126</v>
      </c>
      <c r="Y642" s="160"/>
      <c r="Z642" s="160" t="s">
        <v>128</v>
      </c>
      <c r="AA642" s="153">
        <v>204</v>
      </c>
      <c r="AB642" s="153">
        <v>1.93</v>
      </c>
      <c r="AC642" s="182">
        <f t="shared" ref="AC642:AC705" si="22">SUM(AA642/(AB642^2))</f>
        <v>54.766570914655432</v>
      </c>
      <c r="AD642" s="153" t="str">
        <f t="shared" ref="AD642:AD705" si="23">IF(AC642&lt;18.5,"ABAIXO DO PESO",
(IF(AC642&lt;=24.9,"PESO NORMAL",
(IF(AC642&lt;=29.9,"SOBREPESO",
(IF(AC642&lt;=34.9,"OBESIDADE I",
(IF(AC642&lt;=39.9,"OBESIDADE II",
(IF(AC642&lt;=999,"OBESIDADE III","VAZIO")))))))))))</f>
        <v>OBESIDADE III</v>
      </c>
      <c r="AE642" s="233" t="s">
        <v>225</v>
      </c>
      <c r="AF642" s="153" t="s">
        <v>130</v>
      </c>
      <c r="AG642" s="159"/>
      <c r="AH642" s="153"/>
      <c r="AI642" s="161"/>
      <c r="AJ642" s="153"/>
      <c r="AK642" s="153"/>
      <c r="AL642" s="207" t="s">
        <v>131</v>
      </c>
      <c r="AM642" s="207" t="s">
        <v>86</v>
      </c>
      <c r="AN642" s="207"/>
      <c r="AO642" s="207" t="str">
        <f ca="1">IF(R642="","",IF(R642&gt;TODAY(),"0 meses",DATEDIF(R642,TODAY(),"m") &amp; " meses"))</f>
        <v>4 meses</v>
      </c>
      <c r="AP642" s="147" t="s">
        <v>67</v>
      </c>
      <c r="AQ642" s="147" t="s">
        <v>67</v>
      </c>
      <c r="AR642" s="147"/>
      <c r="AS642" s="209" t="s">
        <v>68</v>
      </c>
      <c r="AT642" s="223" t="str">
        <f>MONTH(B642)&amp;"/"&amp;YEAR(B642)</f>
        <v>1/2024</v>
      </c>
      <c r="AU642" s="223">
        <f>WEEKNUM(B642)-WEEKNUM(EOMONTH(B642,-1)+1)+1</f>
        <v>1</v>
      </c>
      <c r="AV642" s="209" t="str">
        <f>MONTH(R642)&amp;"/"&amp;YEAR(R642)</f>
        <v>1/2026</v>
      </c>
      <c r="AW642" s="209">
        <f>WEEKNUM(R642)-WEEKNUM(EOMONTH(R642,-1)+1)+1</f>
        <v>5</v>
      </c>
      <c r="AX642" s="209">
        <f>IF(BB642="S",IF(Q642="1. Aceitou o programa",R642-B642,0),0)</f>
        <v>760</v>
      </c>
      <c r="AY642" s="209">
        <f>IF(BB642="S",IF(AND(S642&lt;&gt;"",R642&lt;&gt;""),S642-R642,0),0)</f>
        <v>0</v>
      </c>
      <c r="AZ642" s="209">
        <f>IF(BB642="S",IF(Q642="1. Aceitou o programa",IF(OR(X642="Não se Aplica",X642=""),IF(OR(W642="Não se Aplica",W642=""),0,W642-V642),AVERAGE(X642-W642,W642-V642)),0),0)</f>
        <v>0</v>
      </c>
      <c r="BA642" s="209">
        <f>IF(BB642="S",IF(AND(Q642="1. Aceitou o programa",AH642="Realizada"),IFERROR(IF(AG642="",0,AG642-R642),0),0),0)</f>
        <v>0</v>
      </c>
      <c r="BB642" s="209" t="str">
        <f>_xlfn.XLOOKUP(U642,'Lista Suspensa'!$AA$20:$AA$23,'Lista Suspensa'!$AB$20:$AB$23,"N/A")</f>
        <v>S</v>
      </c>
    </row>
    <row r="643" spans="1:54" ht="12" customHeight="1">
      <c r="A643" s="151" t="s">
        <v>121</v>
      </c>
      <c r="B643" s="152">
        <v>45292</v>
      </c>
      <c r="C643" s="153" t="s">
        <v>122</v>
      </c>
      <c r="D643" s="153" t="s">
        <v>175</v>
      </c>
      <c r="E643" s="244">
        <v>92640111</v>
      </c>
      <c r="F643" s="144" t="s">
        <v>1443</v>
      </c>
      <c r="G643" s="230"/>
      <c r="H643" s="154">
        <v>31294</v>
      </c>
      <c r="I643" s="153">
        <v>40</v>
      </c>
      <c r="J643" s="148" t="s">
        <v>58</v>
      </c>
      <c r="K643" s="153"/>
      <c r="L643" s="153"/>
      <c r="M643" s="153"/>
      <c r="N643" s="153"/>
      <c r="O643" s="155">
        <v>11976794476</v>
      </c>
      <c r="P643" s="156" t="s">
        <v>60</v>
      </c>
      <c r="Q643" s="157" t="s">
        <v>110</v>
      </c>
      <c r="R643" s="158">
        <v>46052</v>
      </c>
      <c r="S643" s="159"/>
      <c r="T643" s="159" t="s">
        <v>62</v>
      </c>
      <c r="U643" s="159" t="s">
        <v>111</v>
      </c>
      <c r="V643" s="154">
        <v>46052</v>
      </c>
      <c r="W643" s="154" t="s">
        <v>126</v>
      </c>
      <c r="X643" s="154" t="s">
        <v>126</v>
      </c>
      <c r="Y643" s="160" t="s">
        <v>1444</v>
      </c>
      <c r="Z643" s="160" t="s">
        <v>65</v>
      </c>
      <c r="AA643" s="153">
        <v>160</v>
      </c>
      <c r="AB643" s="153">
        <v>1.82</v>
      </c>
      <c r="AC643" s="182">
        <f t="shared" si="22"/>
        <v>48.303345006641706</v>
      </c>
      <c r="AD643" s="153" t="str">
        <f t="shared" si="23"/>
        <v>OBESIDADE III</v>
      </c>
      <c r="AE643" s="233" t="s">
        <v>225</v>
      </c>
      <c r="AF643" s="153" t="s">
        <v>130</v>
      </c>
      <c r="AG643" s="159"/>
      <c r="AH643" s="153"/>
      <c r="AI643" s="161"/>
      <c r="AJ643" s="153"/>
      <c r="AK643" s="153"/>
      <c r="AL643" s="207" t="s">
        <v>131</v>
      </c>
      <c r="AM643" s="207"/>
      <c r="AN643" s="207"/>
      <c r="AO643" s="207" t="str">
        <f ca="1">IF(R643="","",IF(R643&gt;TODAY(),"0 meses",DATEDIF(R643,TODAY(),"m") &amp; " meses"))</f>
        <v>4 meses</v>
      </c>
      <c r="AP643" s="147" t="s">
        <v>67</v>
      </c>
      <c r="AQ643" s="147" t="s">
        <v>67</v>
      </c>
      <c r="AR643" s="147"/>
      <c r="AS643" s="209" t="s">
        <v>68</v>
      </c>
      <c r="AT643" s="223" t="str">
        <f>MONTH(B643)&amp;"/"&amp;YEAR(B643)</f>
        <v>1/2024</v>
      </c>
      <c r="AU643" s="223">
        <f>WEEKNUM(B643)-WEEKNUM(EOMONTH(B643,-1)+1)+1</f>
        <v>1</v>
      </c>
      <c r="AV643" s="209" t="str">
        <f>MONTH(R643)&amp;"/"&amp;YEAR(R643)</f>
        <v>1/2026</v>
      </c>
      <c r="AW643" s="209">
        <f>WEEKNUM(R643)-WEEKNUM(EOMONTH(R643,-1)+1)+1</f>
        <v>5</v>
      </c>
      <c r="AX643" s="209">
        <f>IF(BB643="S",IF(Q643="1. Aceitou o programa",R643-B643,0),0)</f>
        <v>760</v>
      </c>
      <c r="AY643" s="209">
        <f>IF(BB643="S",IF(AND(S643&lt;&gt;"",R643&lt;&gt;""),S643-R643,0),0)</f>
        <v>0</v>
      </c>
      <c r="AZ643" s="209">
        <f>IF(BB643="S",IF(Q643="1. Aceitou o programa",IF(OR(X643="Não se Aplica",X643=""),IF(OR(W643="Não se Aplica",W643=""),0,W643-V643),AVERAGE(X643-W643,W643-V643)),0),0)</f>
        <v>0</v>
      </c>
      <c r="BA643" s="209">
        <f>IF(BB643="S",IF(AND(Q643="1. Aceitou o programa",AH643="Realizada"),IFERROR(IF(AG643="",0,AG643-R643),0),0),0)</f>
        <v>0</v>
      </c>
      <c r="BB643" s="209" t="str">
        <f>_xlfn.XLOOKUP(U643,'Lista Suspensa'!$AA$20:$AA$23,'Lista Suspensa'!$AB$20:$AB$23,"N/A")</f>
        <v>S</v>
      </c>
    </row>
    <row r="644" spans="1:54" ht="12" customHeight="1">
      <c r="A644" s="151" t="s">
        <v>121</v>
      </c>
      <c r="B644" s="152">
        <v>45292</v>
      </c>
      <c r="C644" s="153" t="s">
        <v>122</v>
      </c>
      <c r="D644" s="153" t="s">
        <v>274</v>
      </c>
      <c r="E644" s="244">
        <v>83244341</v>
      </c>
      <c r="F644" s="144" t="s">
        <v>1445</v>
      </c>
      <c r="G644" s="230"/>
      <c r="H644" s="154">
        <v>31609</v>
      </c>
      <c r="I644" s="153">
        <v>39</v>
      </c>
      <c r="J644" s="148" t="s">
        <v>70</v>
      </c>
      <c r="K644" s="153"/>
      <c r="L644" s="153"/>
      <c r="M644" s="153"/>
      <c r="N644" s="153"/>
      <c r="O644" s="155">
        <v>21991992503</v>
      </c>
      <c r="P644" s="156" t="s">
        <v>60</v>
      </c>
      <c r="Q644" s="157" t="s">
        <v>110</v>
      </c>
      <c r="R644" s="158">
        <v>46052</v>
      </c>
      <c r="S644" s="159"/>
      <c r="T644" s="159" t="s">
        <v>62</v>
      </c>
      <c r="U644" s="159" t="s">
        <v>111</v>
      </c>
      <c r="V644" s="154">
        <v>46052</v>
      </c>
      <c r="W644" s="154" t="s">
        <v>126</v>
      </c>
      <c r="X644" s="154" t="s">
        <v>126</v>
      </c>
      <c r="Y644" s="160"/>
      <c r="Z644" s="160" t="s">
        <v>128</v>
      </c>
      <c r="AA644" s="153">
        <v>197</v>
      </c>
      <c r="AB644" s="153">
        <v>1.93</v>
      </c>
      <c r="AC644" s="182">
        <f t="shared" si="22"/>
        <v>52.887325834250589</v>
      </c>
      <c r="AD644" s="153" t="str">
        <f t="shared" si="23"/>
        <v>OBESIDADE III</v>
      </c>
      <c r="AE644" s="233" t="s">
        <v>300</v>
      </c>
      <c r="AF644" s="153" t="s">
        <v>130</v>
      </c>
      <c r="AG644" s="159"/>
      <c r="AH644" s="153"/>
      <c r="AI644" s="161"/>
      <c r="AJ644" s="153"/>
      <c r="AK644" s="153"/>
      <c r="AL644" s="207" t="s">
        <v>143</v>
      </c>
      <c r="AM644" s="207"/>
      <c r="AN644" s="207"/>
      <c r="AO644" s="207" t="str">
        <f ca="1">IF(R644="","",IF(R644&gt;TODAY(),"0 meses",DATEDIF(R644,TODAY(),"m") &amp; " meses"))</f>
        <v>4 meses</v>
      </c>
      <c r="AP644" s="147" t="s">
        <v>67</v>
      </c>
      <c r="AQ644" s="147" t="s">
        <v>67</v>
      </c>
      <c r="AR644" s="147"/>
      <c r="AS644" s="209" t="s">
        <v>68</v>
      </c>
      <c r="AT644" s="223" t="str">
        <f>MONTH(B644)&amp;"/"&amp;YEAR(B644)</f>
        <v>1/2024</v>
      </c>
      <c r="AU644" s="223">
        <f>WEEKNUM(B644)-WEEKNUM(EOMONTH(B644,-1)+1)+1</f>
        <v>1</v>
      </c>
      <c r="AV644" s="209" t="str">
        <f>MONTH(R644)&amp;"/"&amp;YEAR(R644)</f>
        <v>1/2026</v>
      </c>
      <c r="AW644" s="209">
        <f>WEEKNUM(R644)-WEEKNUM(EOMONTH(R644,-1)+1)+1</f>
        <v>5</v>
      </c>
      <c r="AX644" s="209">
        <f>IF(BB644="S",IF(Q644="1. Aceitou o programa",R644-B644,0),0)</f>
        <v>760</v>
      </c>
      <c r="AY644" s="209">
        <f>IF(BB644="S",IF(AND(S644&lt;&gt;"",R644&lt;&gt;""),S644-R644,0),0)</f>
        <v>0</v>
      </c>
      <c r="AZ644" s="209">
        <f>IF(BB644="S",IF(Q644="1. Aceitou o programa",IF(OR(X644="Não se Aplica",X644=""),IF(OR(W644="Não se Aplica",W644=""),0,W644-V644),AVERAGE(X644-W644,W644-V644)),0),0)</f>
        <v>0</v>
      </c>
      <c r="BA644" s="209">
        <f>IF(BB644="S",IF(AND(Q644="1. Aceitou o programa",AH644="Realizada"),IFERROR(IF(AG644="",0,AG644-R644),0),0),0)</f>
        <v>0</v>
      </c>
      <c r="BB644" s="209" t="str">
        <f>_xlfn.XLOOKUP(U644,'Lista Suspensa'!$AA$20:$AA$23,'Lista Suspensa'!$AB$20:$AB$23,"N/A")</f>
        <v>S</v>
      </c>
    </row>
    <row r="645" spans="1:54" ht="12" customHeight="1">
      <c r="A645" s="151" t="s">
        <v>121</v>
      </c>
      <c r="B645" s="152">
        <v>45292</v>
      </c>
      <c r="C645" s="153" t="s">
        <v>122</v>
      </c>
      <c r="D645" s="153" t="s">
        <v>274</v>
      </c>
      <c r="E645" s="244">
        <v>89430087</v>
      </c>
      <c r="F645" s="144" t="s">
        <v>1446</v>
      </c>
      <c r="G645" s="230"/>
      <c r="H645" s="154">
        <v>31916</v>
      </c>
      <c r="I645" s="153">
        <v>39</v>
      </c>
      <c r="J645" s="148" t="s">
        <v>70</v>
      </c>
      <c r="K645" s="153"/>
      <c r="L645" s="153"/>
      <c r="M645" s="153"/>
      <c r="N645" s="153"/>
      <c r="O645" s="155" t="s">
        <v>1447</v>
      </c>
      <c r="P645" s="156" t="s">
        <v>60</v>
      </c>
      <c r="Q645" s="157" t="s">
        <v>110</v>
      </c>
      <c r="R645" s="158">
        <v>46052</v>
      </c>
      <c r="S645" s="159"/>
      <c r="T645" s="159" t="s">
        <v>62</v>
      </c>
      <c r="U645" s="159" t="s">
        <v>111</v>
      </c>
      <c r="V645" s="154">
        <v>46052</v>
      </c>
      <c r="W645" s="154" t="s">
        <v>126</v>
      </c>
      <c r="X645" s="154" t="s">
        <v>126</v>
      </c>
      <c r="Y645" s="160" t="s">
        <v>1448</v>
      </c>
      <c r="Z645" s="160" t="s">
        <v>65</v>
      </c>
      <c r="AA645" s="153">
        <v>95</v>
      </c>
      <c r="AB645" s="153">
        <v>1.67</v>
      </c>
      <c r="AC645" s="182">
        <f t="shared" si="22"/>
        <v>34.063609308329447</v>
      </c>
      <c r="AD645" s="153" t="str">
        <f t="shared" si="23"/>
        <v>OBESIDADE I</v>
      </c>
      <c r="AE645" s="233" t="s">
        <v>947</v>
      </c>
      <c r="AF645" s="153" t="s">
        <v>130</v>
      </c>
      <c r="AG645" s="159"/>
      <c r="AH645" s="153"/>
      <c r="AI645" s="161"/>
      <c r="AJ645" s="153"/>
      <c r="AK645" s="153"/>
      <c r="AL645" s="207" t="s">
        <v>131</v>
      </c>
      <c r="AM645" s="207"/>
      <c r="AN645" s="207"/>
      <c r="AO645" s="207" t="str">
        <f ca="1">IF(R645="","",IF(R645&gt;TODAY(),"0 meses",DATEDIF(R645,TODAY(),"m") &amp; " meses"))</f>
        <v>4 meses</v>
      </c>
      <c r="AP645" s="147" t="s">
        <v>67</v>
      </c>
      <c r="AQ645" s="147" t="s">
        <v>67</v>
      </c>
      <c r="AR645" s="147"/>
      <c r="AS645" s="209" t="s">
        <v>68</v>
      </c>
      <c r="AT645" s="223" t="str">
        <f>MONTH(B645)&amp;"/"&amp;YEAR(B645)</f>
        <v>1/2024</v>
      </c>
      <c r="AU645" s="223">
        <f>WEEKNUM(B645)-WEEKNUM(EOMONTH(B645,-1)+1)+1</f>
        <v>1</v>
      </c>
      <c r="AV645" s="209" t="str">
        <f>MONTH(R645)&amp;"/"&amp;YEAR(R645)</f>
        <v>1/2026</v>
      </c>
      <c r="AW645" s="209">
        <f>WEEKNUM(R645)-WEEKNUM(EOMONTH(R645,-1)+1)+1</f>
        <v>5</v>
      </c>
      <c r="AX645" s="209">
        <f>IF(BB645="S",IF(Q645="1. Aceitou o programa",R645-B645,0),0)</f>
        <v>760</v>
      </c>
      <c r="AY645" s="209">
        <f>IF(BB645="S",IF(AND(S645&lt;&gt;"",R645&lt;&gt;""),S645-R645,0),0)</f>
        <v>0</v>
      </c>
      <c r="AZ645" s="209">
        <f>IF(BB645="S",IF(Q645="1. Aceitou o programa",IF(OR(X645="Não se Aplica",X645=""),IF(OR(W645="Não se Aplica",W645=""),0,W645-V645),AVERAGE(X645-W645,W645-V645)),0),0)</f>
        <v>0</v>
      </c>
      <c r="BA645" s="209">
        <f>IF(BB645="S",IF(AND(Q645="1. Aceitou o programa",AH645="Realizada"),IFERROR(IF(AG645="",0,AG645-R645),0),0),0)</f>
        <v>0</v>
      </c>
      <c r="BB645" s="209" t="str">
        <f>_xlfn.XLOOKUP(U645,'Lista Suspensa'!$AA$20:$AA$23,'Lista Suspensa'!$AB$20:$AB$23,"N/A")</f>
        <v>S</v>
      </c>
    </row>
    <row r="646" spans="1:54" ht="12" customHeight="1">
      <c r="A646" s="151" t="s">
        <v>121</v>
      </c>
      <c r="B646" s="152">
        <v>45292</v>
      </c>
      <c r="C646" s="153" t="s">
        <v>122</v>
      </c>
      <c r="D646" s="153" t="s">
        <v>274</v>
      </c>
      <c r="E646" s="244">
        <v>87687641</v>
      </c>
      <c r="F646" s="144" t="s">
        <v>1449</v>
      </c>
      <c r="G646" s="230"/>
      <c r="H646" s="154">
        <v>33142</v>
      </c>
      <c r="I646" s="153">
        <v>35</v>
      </c>
      <c r="J646" s="148" t="s">
        <v>70</v>
      </c>
      <c r="K646" s="153"/>
      <c r="L646" s="153"/>
      <c r="M646" s="153"/>
      <c r="N646" s="153"/>
      <c r="O646" s="155">
        <v>21965419321</v>
      </c>
      <c r="P646" s="156" t="s">
        <v>60</v>
      </c>
      <c r="Q646" s="157" t="s">
        <v>110</v>
      </c>
      <c r="R646" s="158">
        <v>46052</v>
      </c>
      <c r="S646" s="159"/>
      <c r="T646" s="159" t="s">
        <v>62</v>
      </c>
      <c r="U646" s="159" t="s">
        <v>111</v>
      </c>
      <c r="V646" s="154">
        <v>46052</v>
      </c>
      <c r="W646" s="154" t="s">
        <v>126</v>
      </c>
      <c r="X646" s="154" t="s">
        <v>126</v>
      </c>
      <c r="Y646" s="160" t="s">
        <v>1450</v>
      </c>
      <c r="Z646" s="160" t="s">
        <v>65</v>
      </c>
      <c r="AA646" s="153">
        <v>99</v>
      </c>
      <c r="AB646" s="153">
        <v>1.63</v>
      </c>
      <c r="AC646" s="182">
        <f t="shared" si="22"/>
        <v>37.261470134367123</v>
      </c>
      <c r="AD646" s="153" t="str">
        <f t="shared" si="23"/>
        <v>OBESIDADE II</v>
      </c>
      <c r="AE646" s="233" t="s">
        <v>1092</v>
      </c>
      <c r="AF646" s="153" t="s">
        <v>130</v>
      </c>
      <c r="AG646" s="159"/>
      <c r="AH646" s="153"/>
      <c r="AI646" s="161"/>
      <c r="AJ646" s="153"/>
      <c r="AK646" s="153"/>
      <c r="AL646" s="207" t="s">
        <v>131</v>
      </c>
      <c r="AM646" s="207"/>
      <c r="AN646" s="207"/>
      <c r="AO646" s="207" t="str">
        <f ca="1">IF(R646="","",IF(R646&gt;TODAY(),"0 meses",DATEDIF(R646,TODAY(),"m") &amp; " meses"))</f>
        <v>4 meses</v>
      </c>
      <c r="AP646" s="147" t="s">
        <v>67</v>
      </c>
      <c r="AQ646" s="147" t="s">
        <v>67</v>
      </c>
      <c r="AR646" s="147"/>
      <c r="AS646" s="209" t="s">
        <v>68</v>
      </c>
      <c r="AT646" s="223" t="str">
        <f>MONTH(B646)&amp;"/"&amp;YEAR(B646)</f>
        <v>1/2024</v>
      </c>
      <c r="AU646" s="223">
        <f>WEEKNUM(B646)-WEEKNUM(EOMONTH(B646,-1)+1)+1</f>
        <v>1</v>
      </c>
      <c r="AV646" s="209" t="str">
        <f>MONTH(R646)&amp;"/"&amp;YEAR(R646)</f>
        <v>1/2026</v>
      </c>
      <c r="AW646" s="209">
        <f>WEEKNUM(R646)-WEEKNUM(EOMONTH(R646,-1)+1)+1</f>
        <v>5</v>
      </c>
      <c r="AX646" s="209">
        <f>IF(BB646="S",IF(Q646="1. Aceitou o programa",R646-B646,0),0)</f>
        <v>760</v>
      </c>
      <c r="AY646" s="209">
        <f>IF(BB646="S",IF(AND(S646&lt;&gt;"",R646&lt;&gt;""),S646-R646,0),0)</f>
        <v>0</v>
      </c>
      <c r="AZ646" s="209">
        <f>IF(BB646="S",IF(Q646="1. Aceitou o programa",IF(OR(X646="Não se Aplica",X646=""),IF(OR(W646="Não se Aplica",W646=""),0,W646-V646),AVERAGE(X646-W646,W646-V646)),0),0)</f>
        <v>0</v>
      </c>
      <c r="BA646" s="209">
        <f>IF(BB646="S",IF(AND(Q646="1. Aceitou o programa",AH646="Realizada"),IFERROR(IF(AG646="",0,AG646-R646),0),0),0)</f>
        <v>0</v>
      </c>
      <c r="BB646" s="209" t="str">
        <f>_xlfn.XLOOKUP(U646,'Lista Suspensa'!$AA$20:$AA$23,'Lista Suspensa'!$AB$20:$AB$23,"N/A")</f>
        <v>S</v>
      </c>
    </row>
    <row r="647" spans="1:54" ht="12" customHeight="1">
      <c r="A647" s="151" t="s">
        <v>121</v>
      </c>
      <c r="B647" s="152">
        <v>45292</v>
      </c>
      <c r="C647" s="153" t="s">
        <v>122</v>
      </c>
      <c r="D647" s="153" t="s">
        <v>171</v>
      </c>
      <c r="E647" s="244">
        <v>93393186</v>
      </c>
      <c r="F647" s="144" t="s">
        <v>1451</v>
      </c>
      <c r="G647" s="230"/>
      <c r="H647" s="154">
        <v>33674</v>
      </c>
      <c r="I647" s="153">
        <v>34</v>
      </c>
      <c r="J647" s="148" t="s">
        <v>70</v>
      </c>
      <c r="K647" s="153"/>
      <c r="L647" s="153"/>
      <c r="M647" s="153"/>
      <c r="N647" s="153"/>
      <c r="O647" s="155">
        <v>21999991065</v>
      </c>
      <c r="P647" s="156" t="s">
        <v>60</v>
      </c>
      <c r="Q647" s="157" t="s">
        <v>110</v>
      </c>
      <c r="R647" s="158">
        <v>46052</v>
      </c>
      <c r="S647" s="159"/>
      <c r="T647" s="159" t="s">
        <v>62</v>
      </c>
      <c r="U647" s="159" t="s">
        <v>111</v>
      </c>
      <c r="V647" s="154">
        <v>46052</v>
      </c>
      <c r="W647" s="154" t="s">
        <v>126</v>
      </c>
      <c r="X647" s="154" t="s">
        <v>126</v>
      </c>
      <c r="Y647" s="160" t="s">
        <v>1452</v>
      </c>
      <c r="Z647" s="160" t="s">
        <v>65</v>
      </c>
      <c r="AA647" s="153">
        <v>90</v>
      </c>
      <c r="AB647" s="153">
        <v>1.52</v>
      </c>
      <c r="AC647" s="182">
        <f t="shared" si="22"/>
        <v>38.954293628808863</v>
      </c>
      <c r="AD647" s="153" t="str">
        <f t="shared" si="23"/>
        <v>OBESIDADE II</v>
      </c>
      <c r="AE647" s="233" t="s">
        <v>947</v>
      </c>
      <c r="AF647" s="153" t="s">
        <v>130</v>
      </c>
      <c r="AG647" s="159"/>
      <c r="AH647" s="153"/>
      <c r="AI647" s="161"/>
      <c r="AJ647" s="153"/>
      <c r="AK647" s="153"/>
      <c r="AL647" s="207" t="s">
        <v>131</v>
      </c>
      <c r="AM647" s="207"/>
      <c r="AN647" s="207"/>
      <c r="AO647" s="207" t="str">
        <f ca="1">IF(R647="","",IF(R647&gt;TODAY(),"0 meses",DATEDIF(R647,TODAY(),"m") &amp; " meses"))</f>
        <v>4 meses</v>
      </c>
      <c r="AP647" s="147" t="s">
        <v>67</v>
      </c>
      <c r="AQ647" s="147" t="s">
        <v>67</v>
      </c>
      <c r="AR647" s="147"/>
      <c r="AS647" s="209" t="s">
        <v>68</v>
      </c>
      <c r="AT647" s="223" t="str">
        <f>MONTH(B647)&amp;"/"&amp;YEAR(B647)</f>
        <v>1/2024</v>
      </c>
      <c r="AU647" s="223">
        <f>WEEKNUM(B647)-WEEKNUM(EOMONTH(B647,-1)+1)+1</f>
        <v>1</v>
      </c>
      <c r="AV647" s="209" t="str">
        <f>MONTH(R647)&amp;"/"&amp;YEAR(R647)</f>
        <v>1/2026</v>
      </c>
      <c r="AW647" s="209">
        <f>WEEKNUM(R647)-WEEKNUM(EOMONTH(R647,-1)+1)+1</f>
        <v>5</v>
      </c>
      <c r="AX647" s="209">
        <f>IF(BB647="S",IF(Q647="1. Aceitou o programa",R647-B647,0),0)</f>
        <v>760</v>
      </c>
      <c r="AY647" s="209">
        <f>IF(BB647="S",IF(AND(S647&lt;&gt;"",R647&lt;&gt;""),S647-R647,0),0)</f>
        <v>0</v>
      </c>
      <c r="AZ647" s="209">
        <f>IF(BB647="S",IF(Q647="1. Aceitou o programa",IF(OR(X647="Não se Aplica",X647=""),IF(OR(W647="Não se Aplica",W647=""),0,W647-V647),AVERAGE(X647-W647,W647-V647)),0),0)</f>
        <v>0</v>
      </c>
      <c r="BA647" s="209">
        <f>IF(BB647="S",IF(AND(Q647="1. Aceitou o programa",AH647="Realizada"),IFERROR(IF(AG647="",0,AG647-R647),0),0),0)</f>
        <v>0</v>
      </c>
      <c r="BB647" s="209" t="str">
        <f>_xlfn.XLOOKUP(U647,'Lista Suspensa'!$AA$20:$AA$23,'Lista Suspensa'!$AB$20:$AB$23,"N/A")</f>
        <v>S</v>
      </c>
    </row>
    <row r="648" spans="1:54" ht="12" customHeight="1">
      <c r="A648" s="151" t="s">
        <v>121</v>
      </c>
      <c r="B648" s="152">
        <v>45292</v>
      </c>
      <c r="C648" s="153" t="s">
        <v>122</v>
      </c>
      <c r="D648" s="153" t="s">
        <v>56</v>
      </c>
      <c r="E648" s="244">
        <v>92776409</v>
      </c>
      <c r="F648" s="144" t="s">
        <v>1453</v>
      </c>
      <c r="G648" s="230"/>
      <c r="H648" s="154">
        <v>34029</v>
      </c>
      <c r="I648" s="153">
        <v>33</v>
      </c>
      <c r="J648" s="148" t="s">
        <v>70</v>
      </c>
      <c r="K648" s="153"/>
      <c r="L648" s="153"/>
      <c r="M648" s="153"/>
      <c r="N648" s="153"/>
      <c r="O648" s="155" t="s">
        <v>1454</v>
      </c>
      <c r="P648" s="156" t="s">
        <v>60</v>
      </c>
      <c r="Q648" s="157" t="s">
        <v>110</v>
      </c>
      <c r="R648" s="158">
        <v>46052</v>
      </c>
      <c r="S648" s="159"/>
      <c r="T648" s="159" t="s">
        <v>62</v>
      </c>
      <c r="U648" s="159" t="s">
        <v>111</v>
      </c>
      <c r="V648" s="154">
        <v>46052</v>
      </c>
      <c r="W648" s="154" t="s">
        <v>126</v>
      </c>
      <c r="X648" s="154" t="s">
        <v>126</v>
      </c>
      <c r="Y648" s="160"/>
      <c r="Z648" s="160" t="s">
        <v>128</v>
      </c>
      <c r="AA648" s="153">
        <v>100</v>
      </c>
      <c r="AB648" s="153">
        <v>1.63</v>
      </c>
      <c r="AC648" s="182">
        <f t="shared" si="22"/>
        <v>37.637848620572854</v>
      </c>
      <c r="AD648" s="153" t="str">
        <f t="shared" si="23"/>
        <v>OBESIDADE II</v>
      </c>
      <c r="AE648" s="233" t="s">
        <v>135</v>
      </c>
      <c r="AF648" s="153" t="s">
        <v>130</v>
      </c>
      <c r="AG648" s="159"/>
      <c r="AH648" s="153"/>
      <c r="AI648" s="161"/>
      <c r="AJ648" s="153"/>
      <c r="AK648" s="153"/>
      <c r="AL648" s="207" t="s">
        <v>131</v>
      </c>
      <c r="AM648" s="207"/>
      <c r="AN648" s="207"/>
      <c r="AO648" s="207" t="str">
        <f ca="1">IF(R648="","",IF(R648&gt;TODAY(),"0 meses",DATEDIF(R648,TODAY(),"m") &amp; " meses"))</f>
        <v>4 meses</v>
      </c>
      <c r="AP648" s="147" t="s">
        <v>67</v>
      </c>
      <c r="AQ648" s="147" t="s">
        <v>67</v>
      </c>
      <c r="AR648" s="147"/>
      <c r="AS648" s="209" t="s">
        <v>68</v>
      </c>
      <c r="AT648" s="223" t="str">
        <f>MONTH(B648)&amp;"/"&amp;YEAR(B648)</f>
        <v>1/2024</v>
      </c>
      <c r="AU648" s="223">
        <f>WEEKNUM(B648)-WEEKNUM(EOMONTH(B648,-1)+1)+1</f>
        <v>1</v>
      </c>
      <c r="AV648" s="209" t="str">
        <f>MONTH(R648)&amp;"/"&amp;YEAR(R648)</f>
        <v>1/2026</v>
      </c>
      <c r="AW648" s="209">
        <f>WEEKNUM(R648)-WEEKNUM(EOMONTH(R648,-1)+1)+1</f>
        <v>5</v>
      </c>
      <c r="AX648" s="209">
        <f>IF(BB648="S",IF(Q648="1. Aceitou o programa",R648-B648,0),0)</f>
        <v>760</v>
      </c>
      <c r="AY648" s="209">
        <f>IF(BB648="S",IF(AND(S648&lt;&gt;"",R648&lt;&gt;""),S648-R648,0),0)</f>
        <v>0</v>
      </c>
      <c r="AZ648" s="209">
        <f>IF(BB648="S",IF(Q648="1. Aceitou o programa",IF(OR(X648="Não se Aplica",X648=""),IF(OR(W648="Não se Aplica",W648=""),0,W648-V648),AVERAGE(X648-W648,W648-V648)),0),0)</f>
        <v>0</v>
      </c>
      <c r="BA648" s="209">
        <f>IF(BB648="S",IF(AND(Q648="1. Aceitou o programa",AH648="Realizada"),IFERROR(IF(AG648="",0,AG648-R648),0),0),0)</f>
        <v>0</v>
      </c>
      <c r="BB648" s="209" t="str">
        <f>_xlfn.XLOOKUP(U648,'Lista Suspensa'!$AA$20:$AA$23,'Lista Suspensa'!$AB$20:$AB$23,"N/A")</f>
        <v>S</v>
      </c>
    </row>
    <row r="649" spans="1:54" ht="12" customHeight="1">
      <c r="A649" s="151" t="s">
        <v>121</v>
      </c>
      <c r="B649" s="152">
        <v>45292</v>
      </c>
      <c r="C649" s="153" t="s">
        <v>122</v>
      </c>
      <c r="D649" s="153" t="s">
        <v>171</v>
      </c>
      <c r="E649" s="244">
        <v>93126964</v>
      </c>
      <c r="F649" s="144" t="s">
        <v>1455</v>
      </c>
      <c r="G649" s="230"/>
      <c r="H649" s="154">
        <v>34056</v>
      </c>
      <c r="I649" s="153">
        <v>33</v>
      </c>
      <c r="J649" s="148" t="s">
        <v>70</v>
      </c>
      <c r="K649" s="153"/>
      <c r="L649" s="153"/>
      <c r="M649" s="153"/>
      <c r="N649" s="153"/>
      <c r="O649" s="155">
        <v>21982456769</v>
      </c>
      <c r="P649" s="156" t="s">
        <v>60</v>
      </c>
      <c r="Q649" s="157" t="s">
        <v>110</v>
      </c>
      <c r="R649" s="158">
        <v>46052</v>
      </c>
      <c r="S649" s="159"/>
      <c r="T649" s="159" t="s">
        <v>62</v>
      </c>
      <c r="U649" s="159" t="s">
        <v>111</v>
      </c>
      <c r="V649" s="154">
        <v>46052</v>
      </c>
      <c r="W649" s="154" t="s">
        <v>126</v>
      </c>
      <c r="X649" s="154" t="s">
        <v>126</v>
      </c>
      <c r="Y649" s="160"/>
      <c r="Z649" s="160" t="s">
        <v>65</v>
      </c>
      <c r="AA649" s="153">
        <v>103</v>
      </c>
      <c r="AB649" s="153">
        <v>1.58</v>
      </c>
      <c r="AC649" s="182">
        <f t="shared" si="22"/>
        <v>41.259413555519941</v>
      </c>
      <c r="AD649" s="153" t="str">
        <f t="shared" si="23"/>
        <v>OBESIDADE III</v>
      </c>
      <c r="AE649" s="233" t="s">
        <v>139</v>
      </c>
      <c r="AF649" s="153" t="s">
        <v>130</v>
      </c>
      <c r="AG649" s="159"/>
      <c r="AH649" s="153"/>
      <c r="AI649" s="161"/>
      <c r="AJ649" s="153"/>
      <c r="AK649" s="153"/>
      <c r="AL649" s="207" t="s">
        <v>131</v>
      </c>
      <c r="AM649" s="207"/>
      <c r="AN649" s="207"/>
      <c r="AO649" s="207" t="str">
        <f ca="1">IF(R649="","",IF(R649&gt;TODAY(),"0 meses",DATEDIF(R649,TODAY(),"m") &amp; " meses"))</f>
        <v>4 meses</v>
      </c>
      <c r="AP649" s="147" t="s">
        <v>67</v>
      </c>
      <c r="AQ649" s="147" t="s">
        <v>67</v>
      </c>
      <c r="AR649" s="147"/>
      <c r="AS649" s="209" t="s">
        <v>68</v>
      </c>
      <c r="AT649" s="223" t="str">
        <f>MONTH(B649)&amp;"/"&amp;YEAR(B649)</f>
        <v>1/2024</v>
      </c>
      <c r="AU649" s="223">
        <f>WEEKNUM(B649)-WEEKNUM(EOMONTH(B649,-1)+1)+1</f>
        <v>1</v>
      </c>
      <c r="AV649" s="209" t="str">
        <f>MONTH(R649)&amp;"/"&amp;YEAR(R649)</f>
        <v>1/2026</v>
      </c>
      <c r="AW649" s="209">
        <f>WEEKNUM(R649)-WEEKNUM(EOMONTH(R649,-1)+1)+1</f>
        <v>5</v>
      </c>
      <c r="AX649" s="209">
        <f>IF(BB649="S",IF(Q649="1. Aceitou o programa",R649-B649,0),0)</f>
        <v>760</v>
      </c>
      <c r="AY649" s="209">
        <f>IF(BB649="S",IF(AND(S649&lt;&gt;"",R649&lt;&gt;""),S649-R649,0),0)</f>
        <v>0</v>
      </c>
      <c r="AZ649" s="209">
        <f>IF(BB649="S",IF(Q649="1. Aceitou o programa",IF(OR(X649="Não se Aplica",X649=""),IF(OR(W649="Não se Aplica",W649=""),0,W649-V649),AVERAGE(X649-W649,W649-V649)),0),0)</f>
        <v>0</v>
      </c>
      <c r="BA649" s="209">
        <f>IF(BB649="S",IF(AND(Q649="1. Aceitou o programa",AH649="Realizada"),IFERROR(IF(AG649="",0,AG649-R649),0),0),0)</f>
        <v>0</v>
      </c>
      <c r="BB649" s="209" t="str">
        <f>_xlfn.XLOOKUP(U649,'Lista Suspensa'!$AA$20:$AA$23,'Lista Suspensa'!$AB$20:$AB$23,"N/A")</f>
        <v>S</v>
      </c>
    </row>
    <row r="650" spans="1:54" ht="12" customHeight="1">
      <c r="A650" s="151" t="s">
        <v>121</v>
      </c>
      <c r="B650" s="152">
        <v>45292</v>
      </c>
      <c r="C650" s="153" t="s">
        <v>122</v>
      </c>
      <c r="D650" s="153" t="s">
        <v>171</v>
      </c>
      <c r="E650" s="244">
        <v>89826732</v>
      </c>
      <c r="F650" s="144" t="s">
        <v>1456</v>
      </c>
      <c r="G650" s="230"/>
      <c r="H650" s="154">
        <v>34970</v>
      </c>
      <c r="I650" s="153">
        <v>30</v>
      </c>
      <c r="J650" s="148" t="s">
        <v>70</v>
      </c>
      <c r="K650" s="153"/>
      <c r="L650" s="153"/>
      <c r="M650" s="153"/>
      <c r="N650" s="153"/>
      <c r="O650" s="155">
        <v>21980844808</v>
      </c>
      <c r="P650" s="156" t="s">
        <v>60</v>
      </c>
      <c r="Q650" s="157" t="s">
        <v>61</v>
      </c>
      <c r="R650" s="158">
        <v>46052</v>
      </c>
      <c r="S650" s="159">
        <v>46181</v>
      </c>
      <c r="T650" s="159" t="s">
        <v>62</v>
      </c>
      <c r="U650" s="159" t="s">
        <v>63</v>
      </c>
      <c r="V650" s="154">
        <v>46052</v>
      </c>
      <c r="W650" s="154" t="s">
        <v>126</v>
      </c>
      <c r="X650" s="154" t="s">
        <v>126</v>
      </c>
      <c r="Y650" s="160"/>
      <c r="Z650" s="160" t="s">
        <v>128</v>
      </c>
      <c r="AA650" s="153">
        <v>137</v>
      </c>
      <c r="AB650" s="153">
        <v>1.68</v>
      </c>
      <c r="AC650" s="182">
        <f t="shared" si="22"/>
        <v>48.540249433106581</v>
      </c>
      <c r="AD650" s="153" t="str">
        <f t="shared" si="23"/>
        <v>OBESIDADE III</v>
      </c>
      <c r="AE650" s="233" t="s">
        <v>135</v>
      </c>
      <c r="AF650" s="153" t="s">
        <v>130</v>
      </c>
      <c r="AG650" s="159"/>
      <c r="AH650" s="153"/>
      <c r="AI650" s="161"/>
      <c r="AJ650" s="153"/>
      <c r="AK650" s="153"/>
      <c r="AL650" s="207" t="s">
        <v>131</v>
      </c>
      <c r="AM650" s="207"/>
      <c r="AN650" s="207"/>
      <c r="AO650" s="207" t="str">
        <f ca="1">IF(R650="","",IF(R650&gt;TODAY(),"0 meses",DATEDIF(R650,TODAY(),"m") &amp; " meses"))</f>
        <v>4 meses</v>
      </c>
      <c r="AP650" s="147" t="s">
        <v>466</v>
      </c>
      <c r="AQ650" s="147" t="s">
        <v>67</v>
      </c>
      <c r="AR650" s="147"/>
      <c r="AS650" s="209" t="s">
        <v>68</v>
      </c>
      <c r="AT650" s="223" t="str">
        <f>MONTH(B650)&amp;"/"&amp;YEAR(B650)</f>
        <v>1/2024</v>
      </c>
      <c r="AU650" s="223">
        <f>WEEKNUM(B650)-WEEKNUM(EOMONTH(B650,-1)+1)+1</f>
        <v>1</v>
      </c>
      <c r="AV650" s="209" t="str">
        <f>MONTH(R650)&amp;"/"&amp;YEAR(R650)</f>
        <v>1/2026</v>
      </c>
      <c r="AW650" s="209">
        <f>WEEKNUM(R650)-WEEKNUM(EOMONTH(R650,-1)+1)+1</f>
        <v>5</v>
      </c>
      <c r="AX650" s="209">
        <f>IF(BB650="S",IF(Q650="1. Aceitou o programa",R650-B650,0),0)</f>
        <v>0</v>
      </c>
      <c r="AY650" s="209">
        <f>IF(BB650="S",IF(AND(S650&lt;&gt;"",R650&lt;&gt;""),S650-R650,0),0)</f>
        <v>129</v>
      </c>
      <c r="AZ650" s="209">
        <f>IF(BB650="S",IF(Q650="1. Aceitou o programa",IF(OR(X650="Não se Aplica",X650=""),IF(OR(W650="Não se Aplica",W650=""),0,W650-V650),AVERAGE(X650-W650,W650-V650)),0),0)</f>
        <v>0</v>
      </c>
      <c r="BA650" s="209">
        <f>IF(BB650="S",IF(AND(Q650="1. Aceitou o programa",AH650="Realizada"),IFERROR(IF(AG650="",0,AG650-R650),0),0),0)</f>
        <v>0</v>
      </c>
      <c r="BB650" s="209" t="str">
        <f>_xlfn.XLOOKUP(U650,'Lista Suspensa'!$AA$20:$AA$23,'Lista Suspensa'!$AB$20:$AB$23,"N/A")</f>
        <v>S</v>
      </c>
    </row>
    <row r="651" spans="1:54" ht="12" customHeight="1">
      <c r="A651" s="151" t="s">
        <v>121</v>
      </c>
      <c r="B651" s="152">
        <v>45292</v>
      </c>
      <c r="C651" s="153" t="s">
        <v>122</v>
      </c>
      <c r="D651" s="153" t="s">
        <v>171</v>
      </c>
      <c r="E651" s="244">
        <v>93106581</v>
      </c>
      <c r="F651" s="144" t="s">
        <v>1457</v>
      </c>
      <c r="G651" s="230"/>
      <c r="H651" s="154">
        <v>37161</v>
      </c>
      <c r="I651" s="153">
        <v>24</v>
      </c>
      <c r="J651" s="148" t="s">
        <v>70</v>
      </c>
      <c r="K651" s="153"/>
      <c r="L651" s="153"/>
      <c r="M651" s="153"/>
      <c r="N651" s="153"/>
      <c r="O651" s="155">
        <v>21964998705</v>
      </c>
      <c r="P651" s="156" t="s">
        <v>60</v>
      </c>
      <c r="Q651" s="157" t="s">
        <v>110</v>
      </c>
      <c r="R651" s="158">
        <v>46052</v>
      </c>
      <c r="S651" s="159"/>
      <c r="T651" s="159" t="s">
        <v>62</v>
      </c>
      <c r="U651" s="159" t="s">
        <v>111</v>
      </c>
      <c r="V651" s="154">
        <v>46052</v>
      </c>
      <c r="W651" s="154" t="s">
        <v>126</v>
      </c>
      <c r="X651" s="154" t="s">
        <v>126</v>
      </c>
      <c r="Y651" s="160" t="s">
        <v>1458</v>
      </c>
      <c r="Z651" s="160" t="s">
        <v>128</v>
      </c>
      <c r="AA651" s="153">
        <v>220</v>
      </c>
      <c r="AB651" s="153">
        <v>1.68</v>
      </c>
      <c r="AC651" s="182">
        <f t="shared" si="22"/>
        <v>77.947845804988674</v>
      </c>
      <c r="AD651" s="153" t="str">
        <f t="shared" si="23"/>
        <v>OBESIDADE III</v>
      </c>
      <c r="AE651" s="233" t="s">
        <v>135</v>
      </c>
      <c r="AF651" s="153" t="s">
        <v>130</v>
      </c>
      <c r="AG651" s="159"/>
      <c r="AH651" s="153"/>
      <c r="AI651" s="161"/>
      <c r="AJ651" s="153"/>
      <c r="AK651" s="153"/>
      <c r="AL651" s="207" t="s">
        <v>143</v>
      </c>
      <c r="AM651" s="207"/>
      <c r="AN651" s="207"/>
      <c r="AO651" s="207" t="str">
        <f ca="1">IF(R651="","",IF(R651&gt;TODAY(),"0 meses",DATEDIF(R651,TODAY(),"m") &amp; " meses"))</f>
        <v>4 meses</v>
      </c>
      <c r="AP651" s="147" t="s">
        <v>67</v>
      </c>
      <c r="AQ651" s="147" t="s">
        <v>67</v>
      </c>
      <c r="AR651" s="147"/>
      <c r="AS651" s="209" t="s">
        <v>68</v>
      </c>
      <c r="AT651" s="223" t="str">
        <f>MONTH(B651)&amp;"/"&amp;YEAR(B651)</f>
        <v>1/2024</v>
      </c>
      <c r="AU651" s="223">
        <f>WEEKNUM(B651)-WEEKNUM(EOMONTH(B651,-1)+1)+1</f>
        <v>1</v>
      </c>
      <c r="AV651" s="209" t="str">
        <f>MONTH(R651)&amp;"/"&amp;YEAR(R651)</f>
        <v>1/2026</v>
      </c>
      <c r="AW651" s="209">
        <f>WEEKNUM(R651)-WEEKNUM(EOMONTH(R651,-1)+1)+1</f>
        <v>5</v>
      </c>
      <c r="AX651" s="209">
        <f>IF(BB651="S",IF(Q651="1. Aceitou o programa",R651-B651,0),0)</f>
        <v>760</v>
      </c>
      <c r="AY651" s="209">
        <f>IF(BB651="S",IF(AND(S651&lt;&gt;"",R651&lt;&gt;""),S651-R651,0),0)</f>
        <v>0</v>
      </c>
      <c r="AZ651" s="209">
        <f>IF(BB651="S",IF(Q651="1. Aceitou o programa",IF(OR(X651="Não se Aplica",X651=""),IF(OR(W651="Não se Aplica",W651=""),0,W651-V651),AVERAGE(X651-W651,W651-V651)),0),0)</f>
        <v>0</v>
      </c>
      <c r="BA651" s="209">
        <f>IF(BB651="S",IF(AND(Q651="1. Aceitou o programa",AH651="Realizada"),IFERROR(IF(AG651="",0,AG651-R651),0),0),0)</f>
        <v>0</v>
      </c>
      <c r="BB651" s="209" t="str">
        <f>_xlfn.XLOOKUP(U651,'Lista Suspensa'!$AA$20:$AA$23,'Lista Suspensa'!$AB$20:$AB$23,"N/A")</f>
        <v>S</v>
      </c>
    </row>
    <row r="652" spans="1:54" ht="12" customHeight="1">
      <c r="A652" s="151" t="s">
        <v>121</v>
      </c>
      <c r="B652" s="152">
        <v>45292</v>
      </c>
      <c r="C652" s="153" t="s">
        <v>122</v>
      </c>
      <c r="D652" s="153" t="s">
        <v>56</v>
      </c>
      <c r="E652" s="244">
        <v>94163128</v>
      </c>
      <c r="F652" s="144" t="s">
        <v>1459</v>
      </c>
      <c r="G652" s="230"/>
      <c r="H652" s="154">
        <v>31345</v>
      </c>
      <c r="I652" s="153">
        <v>40</v>
      </c>
      <c r="J652" s="148" t="s">
        <v>70</v>
      </c>
      <c r="K652" s="153" t="s">
        <v>59</v>
      </c>
      <c r="L652" s="153"/>
      <c r="M652" s="153"/>
      <c r="N652" s="153"/>
      <c r="O652" s="155" t="s">
        <v>1460</v>
      </c>
      <c r="P652" s="156" t="s">
        <v>60</v>
      </c>
      <c r="Q652" s="157" t="s">
        <v>110</v>
      </c>
      <c r="R652" s="158">
        <v>46053</v>
      </c>
      <c r="S652" s="159"/>
      <c r="T652" s="159" t="s">
        <v>62</v>
      </c>
      <c r="U652" s="159" t="s">
        <v>111</v>
      </c>
      <c r="V652" s="154">
        <v>46053</v>
      </c>
      <c r="W652" s="154" t="s">
        <v>126</v>
      </c>
      <c r="X652" s="154" t="s">
        <v>126</v>
      </c>
      <c r="Y652" s="160"/>
      <c r="Z652" s="160" t="s">
        <v>128</v>
      </c>
      <c r="AA652" s="153">
        <v>114</v>
      </c>
      <c r="AB652" s="153">
        <v>1.66</v>
      </c>
      <c r="AC652" s="182">
        <f t="shared" si="22"/>
        <v>41.370300479024536</v>
      </c>
      <c r="AD652" s="153" t="str">
        <f t="shared" si="23"/>
        <v>OBESIDADE III</v>
      </c>
      <c r="AE652" s="233" t="s">
        <v>135</v>
      </c>
      <c r="AF652" s="153" t="s">
        <v>130</v>
      </c>
      <c r="AG652" s="159"/>
      <c r="AH652" s="153"/>
      <c r="AI652" s="161"/>
      <c r="AJ652" s="153"/>
      <c r="AK652" s="153"/>
      <c r="AL652" s="207" t="s">
        <v>131</v>
      </c>
      <c r="AM652" s="207"/>
      <c r="AN652" s="207"/>
      <c r="AO652" s="207" t="str">
        <f ca="1">IF(R652="","",IF(R652&gt;TODAY(),"0 meses",DATEDIF(R652,TODAY(),"m") &amp; " meses"))</f>
        <v>4 meses</v>
      </c>
      <c r="AP652" s="147" t="s">
        <v>67</v>
      </c>
      <c r="AQ652" s="147" t="s">
        <v>67</v>
      </c>
      <c r="AR652" s="147"/>
      <c r="AS652" s="209" t="s">
        <v>68</v>
      </c>
      <c r="AT652" s="223" t="str">
        <f>MONTH(B652)&amp;"/"&amp;YEAR(B652)</f>
        <v>1/2024</v>
      </c>
      <c r="AU652" s="223">
        <f>WEEKNUM(B652)-WEEKNUM(EOMONTH(B652,-1)+1)+1</f>
        <v>1</v>
      </c>
      <c r="AV652" s="209" t="str">
        <f>MONTH(R652)&amp;"/"&amp;YEAR(R652)</f>
        <v>1/2026</v>
      </c>
      <c r="AW652" s="209">
        <f>WEEKNUM(R652)-WEEKNUM(EOMONTH(R652,-1)+1)+1</f>
        <v>5</v>
      </c>
      <c r="AX652" s="209">
        <f>IF(BB652="S",IF(Q652="1. Aceitou o programa",R652-B652,0),0)</f>
        <v>761</v>
      </c>
      <c r="AY652" s="209">
        <f>IF(BB652="S",IF(AND(S652&lt;&gt;"",R652&lt;&gt;""),S652-R652,0),0)</f>
        <v>0</v>
      </c>
      <c r="AZ652" s="209">
        <f>IF(BB652="S",IF(Q652="1. Aceitou o programa",IF(OR(X652="Não se Aplica",X652=""),IF(OR(W652="Não se Aplica",W652=""),0,W652-V652),AVERAGE(X652-W652,W652-V652)),0),0)</f>
        <v>0</v>
      </c>
      <c r="BA652" s="209">
        <f>IF(BB652="S",IF(AND(Q652="1. Aceitou o programa",AH652="Realizada"),IFERROR(IF(AG652="",0,AG652-R652),0),0),0)</f>
        <v>0</v>
      </c>
      <c r="BB652" s="209" t="str">
        <f>_xlfn.XLOOKUP(U652,'Lista Suspensa'!$AA$20:$AA$23,'Lista Suspensa'!$AB$20:$AB$23,"N/A")</f>
        <v>S</v>
      </c>
    </row>
    <row r="653" spans="1:54" ht="12" customHeight="1">
      <c r="A653" s="151" t="s">
        <v>121</v>
      </c>
      <c r="B653" s="152">
        <v>45292</v>
      </c>
      <c r="C653" s="153" t="s">
        <v>297</v>
      </c>
      <c r="D653" s="153" t="s">
        <v>455</v>
      </c>
      <c r="E653" s="244">
        <v>451336496</v>
      </c>
      <c r="F653" s="144" t="s">
        <v>1461</v>
      </c>
      <c r="G653" s="230"/>
      <c r="H653" s="154">
        <v>25771</v>
      </c>
      <c r="I653" s="153">
        <v>55</v>
      </c>
      <c r="J653" s="148" t="s">
        <v>70</v>
      </c>
      <c r="K653" s="153" t="s">
        <v>59</v>
      </c>
      <c r="L653" s="153"/>
      <c r="M653" s="153"/>
      <c r="N653" s="153"/>
      <c r="O653" s="155" t="s">
        <v>1462</v>
      </c>
      <c r="P653" s="156" t="s">
        <v>60</v>
      </c>
      <c r="Q653" s="157" t="s">
        <v>110</v>
      </c>
      <c r="R653" s="158">
        <v>46053</v>
      </c>
      <c r="S653" s="159"/>
      <c r="T653" s="159" t="s">
        <v>62</v>
      </c>
      <c r="U653" s="159" t="s">
        <v>111</v>
      </c>
      <c r="V653" s="154">
        <v>46053</v>
      </c>
      <c r="W653" s="154" t="s">
        <v>126</v>
      </c>
      <c r="X653" s="154" t="s">
        <v>126</v>
      </c>
      <c r="Y653" s="160"/>
      <c r="Z653" s="160" t="s">
        <v>174</v>
      </c>
      <c r="AA653" s="153">
        <v>89</v>
      </c>
      <c r="AB653" s="153">
        <v>1.64</v>
      </c>
      <c r="AC653" s="182">
        <f t="shared" si="22"/>
        <v>33.090422367638318</v>
      </c>
      <c r="AD653" s="153" t="str">
        <f t="shared" si="23"/>
        <v>OBESIDADE I</v>
      </c>
      <c r="AE653" s="233" t="s">
        <v>135</v>
      </c>
      <c r="AF653" s="153" t="s">
        <v>130</v>
      </c>
      <c r="AG653" s="159"/>
      <c r="AH653" s="153"/>
      <c r="AI653" s="161"/>
      <c r="AJ653" s="153"/>
      <c r="AK653" s="153"/>
      <c r="AL653" s="207" t="s">
        <v>131</v>
      </c>
      <c r="AM653" s="207"/>
      <c r="AN653" s="207"/>
      <c r="AO653" s="207" t="str">
        <f ca="1">IF(R653="","",IF(R653&gt;TODAY(),"0 meses",DATEDIF(R653,TODAY(),"m") &amp; " meses"))</f>
        <v>4 meses</v>
      </c>
      <c r="AP653" s="147" t="s">
        <v>67</v>
      </c>
      <c r="AQ653" s="147" t="s">
        <v>67</v>
      </c>
      <c r="AR653" s="147"/>
      <c r="AS653" s="209" t="s">
        <v>68</v>
      </c>
      <c r="AT653" s="223" t="str">
        <f>MONTH(B653)&amp;"/"&amp;YEAR(B653)</f>
        <v>1/2024</v>
      </c>
      <c r="AU653" s="223">
        <f>WEEKNUM(B653)-WEEKNUM(EOMONTH(B653,-1)+1)+1</f>
        <v>1</v>
      </c>
      <c r="AV653" s="209" t="str">
        <f>MONTH(R653)&amp;"/"&amp;YEAR(R653)</f>
        <v>1/2026</v>
      </c>
      <c r="AW653" s="209">
        <f>WEEKNUM(R653)-WEEKNUM(EOMONTH(R653,-1)+1)+1</f>
        <v>5</v>
      </c>
      <c r="AX653" s="209">
        <f>IF(BB653="S",IF(Q653="1. Aceitou o programa",R653-B653,0),0)</f>
        <v>761</v>
      </c>
      <c r="AY653" s="209">
        <f>IF(BB653="S",IF(AND(S653&lt;&gt;"",R653&lt;&gt;""),S653-R653,0),0)</f>
        <v>0</v>
      </c>
      <c r="AZ653" s="209">
        <f>IF(BB653="S",IF(Q653="1. Aceitou o programa",IF(OR(X653="Não se Aplica",X653=""),IF(OR(W653="Não se Aplica",W653=""),0,W653-V653),AVERAGE(X653-W653,W653-V653)),0),0)</f>
        <v>0</v>
      </c>
      <c r="BA653" s="209">
        <f>IF(BB653="S",IF(AND(Q653="1. Aceitou o programa",AH653="Realizada"),IFERROR(IF(AG653="",0,AG653-R653),0),0),0)</f>
        <v>0</v>
      </c>
      <c r="BB653" s="209" t="str">
        <f>_xlfn.XLOOKUP(U653,'Lista Suspensa'!$AA$20:$AA$23,'Lista Suspensa'!$AB$20:$AB$23,"N/A")</f>
        <v>S</v>
      </c>
    </row>
    <row r="654" spans="1:54" ht="12" customHeight="1">
      <c r="A654" s="151" t="s">
        <v>67</v>
      </c>
      <c r="B654" s="152">
        <v>46030</v>
      </c>
      <c r="C654" s="153" t="s">
        <v>122</v>
      </c>
      <c r="D654" s="153" t="s">
        <v>274</v>
      </c>
      <c r="E654" s="244">
        <v>86130346</v>
      </c>
      <c r="F654" s="144" t="s">
        <v>1463</v>
      </c>
      <c r="G654" s="230"/>
      <c r="H654" s="154">
        <v>30270</v>
      </c>
      <c r="I654" s="153">
        <v>43</v>
      </c>
      <c r="J654" s="148" t="s">
        <v>70</v>
      </c>
      <c r="K654" s="153"/>
      <c r="L654" s="153"/>
      <c r="M654" s="153"/>
      <c r="N654" s="153">
        <v>450</v>
      </c>
      <c r="O654" s="155" t="s">
        <v>1464</v>
      </c>
      <c r="P654" s="156" t="s">
        <v>71</v>
      </c>
      <c r="Q654" s="157" t="s">
        <v>110</v>
      </c>
      <c r="R654" s="158">
        <v>46055</v>
      </c>
      <c r="S654" s="159"/>
      <c r="T654" s="159" t="s">
        <v>62</v>
      </c>
      <c r="U654" s="159" t="s">
        <v>111</v>
      </c>
      <c r="V654" s="154">
        <v>46051</v>
      </c>
      <c r="W654" s="154">
        <v>46052</v>
      </c>
      <c r="X654" s="154">
        <v>46076</v>
      </c>
      <c r="Y654" s="160" t="s">
        <v>1465</v>
      </c>
      <c r="Z654" s="160" t="s">
        <v>128</v>
      </c>
      <c r="AA654" s="153">
        <v>104</v>
      </c>
      <c r="AB654" s="153">
        <v>1.49</v>
      </c>
      <c r="AC654" s="182">
        <f t="shared" si="22"/>
        <v>46.84473672357101</v>
      </c>
      <c r="AD654" s="153" t="str">
        <f t="shared" si="23"/>
        <v>OBESIDADE III</v>
      </c>
      <c r="AE654" s="233" t="s">
        <v>129</v>
      </c>
      <c r="AF654" s="153" t="s">
        <v>161</v>
      </c>
      <c r="AG654" s="159">
        <v>46106</v>
      </c>
      <c r="AH654" s="153"/>
      <c r="AI654" s="161"/>
      <c r="AJ654" s="153"/>
      <c r="AK654" s="153"/>
      <c r="AL654" s="207" t="s">
        <v>131</v>
      </c>
      <c r="AM654" s="207" t="s">
        <v>379</v>
      </c>
      <c r="AN654" s="207"/>
      <c r="AO654" s="207" t="str">
        <f ca="1">IF(R654="","",IF(R654&gt;TODAY(),"0 meses",DATEDIF(R654,TODAY(),"m") &amp; " meses"))</f>
        <v>4 meses</v>
      </c>
      <c r="AP654" s="147" t="s">
        <v>67</v>
      </c>
      <c r="AQ654" s="147" t="s">
        <v>67</v>
      </c>
      <c r="AR654" s="147"/>
      <c r="AS654" s="209" t="s">
        <v>68</v>
      </c>
      <c r="AT654" s="223" t="str">
        <f>MONTH(B654)&amp;"/"&amp;YEAR(B654)</f>
        <v>1/2026</v>
      </c>
      <c r="AU654" s="223">
        <f>WEEKNUM(B654)-WEEKNUM(EOMONTH(B654,-1)+1)+1</f>
        <v>2</v>
      </c>
      <c r="AV654" s="209" t="str">
        <f>MONTH(R654)&amp;"/"&amp;YEAR(R654)</f>
        <v>2/2026</v>
      </c>
      <c r="AW654" s="209">
        <f>WEEKNUM(R654)-WEEKNUM(EOMONTH(R654,-1)+1)+1</f>
        <v>1</v>
      </c>
      <c r="AX654" s="209">
        <f>IF(BB654="S",IF(Q654="1. Aceitou o programa",R654-B654,0),0)</f>
        <v>25</v>
      </c>
      <c r="AY654" s="209">
        <f>IF(BB654="S",IF(AND(S654&lt;&gt;"",R654&lt;&gt;""),S654-R654,0),0)</f>
        <v>0</v>
      </c>
      <c r="AZ654" s="209">
        <f>IF(BB654="S",IF(Q654="1. Aceitou o programa",IF(OR(X654="Não se Aplica",X654=""),IF(OR(W654="Não se Aplica",W654=""),0,W654-V654),AVERAGE(X654-W654,W654-V654)),0),0)</f>
        <v>12.5</v>
      </c>
      <c r="BA654" s="209">
        <f>IF(BB654="S",IF(AND(Q654="1. Aceitou o programa",AH654="Realizada"),IFERROR(IF(AG654="",0,AG654-R654),0),0),0)</f>
        <v>0</v>
      </c>
      <c r="BB654" s="209" t="str">
        <f>_xlfn.XLOOKUP(U654,'Lista Suspensa'!$AA$20:$AA$23,'Lista Suspensa'!$AB$20:$AB$23,"N/A")</f>
        <v>S</v>
      </c>
    </row>
    <row r="655" spans="1:54" ht="12" customHeight="1">
      <c r="A655" s="151" t="s">
        <v>67</v>
      </c>
      <c r="B655" s="152">
        <v>46030</v>
      </c>
      <c r="C655" s="153" t="s">
        <v>122</v>
      </c>
      <c r="D655" s="153" t="s">
        <v>274</v>
      </c>
      <c r="E655" s="244">
        <v>89930819</v>
      </c>
      <c r="F655" s="144" t="s">
        <v>1466</v>
      </c>
      <c r="G655" s="230"/>
      <c r="H655" s="154">
        <v>35589</v>
      </c>
      <c r="I655" s="153">
        <v>28</v>
      </c>
      <c r="J655" s="148" t="s">
        <v>58</v>
      </c>
      <c r="K655" s="153"/>
      <c r="L655" s="153"/>
      <c r="M655" s="153"/>
      <c r="N655" s="153">
        <v>600</v>
      </c>
      <c r="O655" s="155">
        <v>21984304223</v>
      </c>
      <c r="P655" s="156" t="s">
        <v>60</v>
      </c>
      <c r="Q655" s="157" t="s">
        <v>110</v>
      </c>
      <c r="R655" s="158">
        <v>46055</v>
      </c>
      <c r="S655" s="159"/>
      <c r="T655" s="159" t="s">
        <v>62</v>
      </c>
      <c r="U655" s="159" t="s">
        <v>111</v>
      </c>
      <c r="V655" s="154">
        <v>46055</v>
      </c>
      <c r="W655" s="154" t="s">
        <v>126</v>
      </c>
      <c r="X655" s="154" t="s">
        <v>126</v>
      </c>
      <c r="Y655" s="160" t="s">
        <v>1467</v>
      </c>
      <c r="Z655" s="160" t="s">
        <v>128</v>
      </c>
      <c r="AA655" s="153">
        <v>171</v>
      </c>
      <c r="AB655" s="153">
        <v>1.96</v>
      </c>
      <c r="AC655" s="182">
        <f t="shared" si="22"/>
        <v>44.512703040399835</v>
      </c>
      <c r="AD655" s="153" t="str">
        <f t="shared" si="23"/>
        <v>OBESIDADE III</v>
      </c>
      <c r="AE655" s="233" t="s">
        <v>135</v>
      </c>
      <c r="AF655" s="153" t="s">
        <v>161</v>
      </c>
      <c r="AG655" s="159" t="s">
        <v>1468</v>
      </c>
      <c r="AH655" s="153"/>
      <c r="AI655" s="161"/>
      <c r="AJ655" s="153"/>
      <c r="AK655" s="153"/>
      <c r="AL655" s="207" t="s">
        <v>131</v>
      </c>
      <c r="AM655" s="207"/>
      <c r="AN655" s="207"/>
      <c r="AO655" s="207" t="str">
        <f ca="1">IF(R655="","",IF(R655&gt;TODAY(),"0 meses",DATEDIF(R655,TODAY(),"m") &amp; " meses"))</f>
        <v>4 meses</v>
      </c>
      <c r="AP655" s="147" t="s">
        <v>67</v>
      </c>
      <c r="AQ655" s="147" t="s">
        <v>67</v>
      </c>
      <c r="AR655" s="147"/>
      <c r="AS655" s="209" t="s">
        <v>68</v>
      </c>
      <c r="AT655" s="223" t="str">
        <f>MONTH(B655)&amp;"/"&amp;YEAR(B655)</f>
        <v>1/2026</v>
      </c>
      <c r="AU655" s="223">
        <f>WEEKNUM(B655)-WEEKNUM(EOMONTH(B655,-1)+1)+1</f>
        <v>2</v>
      </c>
      <c r="AV655" s="209" t="str">
        <f>MONTH(R655)&amp;"/"&amp;YEAR(R655)</f>
        <v>2/2026</v>
      </c>
      <c r="AW655" s="209">
        <f>WEEKNUM(R655)-WEEKNUM(EOMONTH(R655,-1)+1)+1</f>
        <v>1</v>
      </c>
      <c r="AX655" s="209">
        <f>IF(BB655="S",IF(Q655="1. Aceitou o programa",R655-B655,0),0)</f>
        <v>25</v>
      </c>
      <c r="AY655" s="209">
        <f>IF(BB655="S",IF(AND(S655&lt;&gt;"",R655&lt;&gt;""),S655-R655,0),0)</f>
        <v>0</v>
      </c>
      <c r="AZ655" s="209">
        <f>IF(BB655="S",IF(Q655="1. Aceitou o programa",IF(OR(X655="Não se Aplica",X655=""),IF(OR(W655="Não se Aplica",W655=""),0,W655-V655),AVERAGE(X655-W655,W655-V655)),0),0)</f>
        <v>0</v>
      </c>
      <c r="BA655" s="209">
        <f>IF(BB655="S",IF(AND(Q655="1. Aceitou o programa",AH655="Realizada"),IFERROR(IF(AG655="",0,AG655-R655),0),0),0)</f>
        <v>0</v>
      </c>
      <c r="BB655" s="209" t="str">
        <f>_xlfn.XLOOKUP(U655,'Lista Suspensa'!$AA$20:$AA$23,'Lista Suspensa'!$AB$20:$AB$23,"N/A")</f>
        <v>S</v>
      </c>
    </row>
    <row r="656" spans="1:54" ht="12" customHeight="1">
      <c r="A656" s="151" t="s">
        <v>67</v>
      </c>
      <c r="B656" s="152">
        <v>46051</v>
      </c>
      <c r="C656" s="153" t="s">
        <v>122</v>
      </c>
      <c r="D656" s="153" t="s">
        <v>274</v>
      </c>
      <c r="E656" s="244">
        <v>87556621</v>
      </c>
      <c r="F656" s="144" t="s">
        <v>1469</v>
      </c>
      <c r="G656" s="230"/>
      <c r="H656" s="154">
        <v>25145</v>
      </c>
      <c r="I656" s="153">
        <v>57</v>
      </c>
      <c r="J656" s="148" t="s">
        <v>70</v>
      </c>
      <c r="K656" s="153" t="s">
        <v>101</v>
      </c>
      <c r="L656" s="153"/>
      <c r="M656" s="153"/>
      <c r="N656" s="153">
        <v>380</v>
      </c>
      <c r="O656" s="155" t="s">
        <v>1470</v>
      </c>
      <c r="P656" s="156" t="s">
        <v>60</v>
      </c>
      <c r="Q656" s="157" t="s">
        <v>110</v>
      </c>
      <c r="R656" s="158">
        <v>46055</v>
      </c>
      <c r="S656" s="159"/>
      <c r="T656" s="159" t="s">
        <v>62</v>
      </c>
      <c r="U656" s="159" t="s">
        <v>111</v>
      </c>
      <c r="V656" s="154">
        <v>46055</v>
      </c>
      <c r="W656" s="154" t="s">
        <v>126</v>
      </c>
      <c r="X656" s="154" t="s">
        <v>126</v>
      </c>
      <c r="Y656" s="160" t="s">
        <v>1471</v>
      </c>
      <c r="Z656" s="160" t="s">
        <v>65</v>
      </c>
      <c r="AA656" s="153">
        <v>92</v>
      </c>
      <c r="AB656" s="153">
        <v>1.56</v>
      </c>
      <c r="AC656" s="182">
        <f t="shared" si="22"/>
        <v>37.804076265614725</v>
      </c>
      <c r="AD656" s="153" t="str">
        <f t="shared" si="23"/>
        <v>OBESIDADE II</v>
      </c>
      <c r="AE656" s="233" t="s">
        <v>947</v>
      </c>
      <c r="AF656" s="153" t="s">
        <v>161</v>
      </c>
      <c r="AG656" s="159" t="s">
        <v>1472</v>
      </c>
      <c r="AH656" s="153"/>
      <c r="AI656" s="161"/>
      <c r="AJ656" s="153"/>
      <c r="AK656" s="153"/>
      <c r="AL656" s="207" t="s">
        <v>131</v>
      </c>
      <c r="AM656" s="207"/>
      <c r="AN656" s="207"/>
      <c r="AO656" s="207" t="str">
        <f ca="1">IF(R656="","",IF(R656&gt;TODAY(),"0 meses",DATEDIF(R656,TODAY(),"m") &amp; " meses"))</f>
        <v>4 meses</v>
      </c>
      <c r="AP656" s="147" t="s">
        <v>67</v>
      </c>
      <c r="AQ656" s="147" t="s">
        <v>67</v>
      </c>
      <c r="AR656" s="147"/>
      <c r="AS656" s="209" t="s">
        <v>68</v>
      </c>
      <c r="AT656" s="223" t="str">
        <f>MONTH(B656)&amp;"/"&amp;YEAR(B656)</f>
        <v>1/2026</v>
      </c>
      <c r="AU656" s="223">
        <f>WEEKNUM(B656)-WEEKNUM(EOMONTH(B656,-1)+1)+1</f>
        <v>5</v>
      </c>
      <c r="AV656" s="209" t="str">
        <f>MONTH(R656)&amp;"/"&amp;YEAR(R656)</f>
        <v>2/2026</v>
      </c>
      <c r="AW656" s="209">
        <f>WEEKNUM(R656)-WEEKNUM(EOMONTH(R656,-1)+1)+1</f>
        <v>1</v>
      </c>
      <c r="AX656" s="209">
        <f>IF(BB656="S",IF(Q656="1. Aceitou o programa",R656-B656,0),0)</f>
        <v>4</v>
      </c>
      <c r="AY656" s="209">
        <f>IF(BB656="S",IF(AND(S656&lt;&gt;"",R656&lt;&gt;""),S656-R656,0),0)</f>
        <v>0</v>
      </c>
      <c r="AZ656" s="209">
        <f>IF(BB656="S",IF(Q656="1. Aceitou o programa",IF(OR(X656="Não se Aplica",X656=""),IF(OR(W656="Não se Aplica",W656=""),0,W656-V656),AVERAGE(X656-W656,W656-V656)),0),0)</f>
        <v>0</v>
      </c>
      <c r="BA656" s="209">
        <f>IF(BB656="S",IF(AND(Q656="1. Aceitou o programa",AH656="Realizada"),IFERROR(IF(AG656="",0,AG656-R656),0),0),0)</f>
        <v>0</v>
      </c>
      <c r="BB656" s="209" t="str">
        <f>_xlfn.XLOOKUP(U656,'Lista Suspensa'!$AA$20:$AA$23,'Lista Suspensa'!$AB$20:$AB$23,"N/A")</f>
        <v>S</v>
      </c>
    </row>
    <row r="657" spans="1:54" ht="12" customHeight="1">
      <c r="A657" s="151" t="s">
        <v>67</v>
      </c>
      <c r="B657" s="152">
        <v>46051</v>
      </c>
      <c r="C657" s="153" t="s">
        <v>122</v>
      </c>
      <c r="D657" s="153" t="s">
        <v>274</v>
      </c>
      <c r="E657" s="244">
        <v>87437894</v>
      </c>
      <c r="F657" s="144" t="s">
        <v>1473</v>
      </c>
      <c r="G657" s="230"/>
      <c r="H657" s="154">
        <v>28055</v>
      </c>
      <c r="I657" s="153">
        <v>49</v>
      </c>
      <c r="J657" s="148" t="s">
        <v>58</v>
      </c>
      <c r="K657" s="153" t="s">
        <v>101</v>
      </c>
      <c r="L657" s="153"/>
      <c r="M657" s="153"/>
      <c r="N657" s="153">
        <v>380</v>
      </c>
      <c r="O657" s="155">
        <v>21995534916</v>
      </c>
      <c r="P657" s="156" t="s">
        <v>60</v>
      </c>
      <c r="Q657" s="157" t="s">
        <v>110</v>
      </c>
      <c r="R657" s="158">
        <v>46055</v>
      </c>
      <c r="S657" s="159"/>
      <c r="T657" s="159" t="s">
        <v>62</v>
      </c>
      <c r="U657" s="159" t="s">
        <v>111</v>
      </c>
      <c r="V657" s="154">
        <v>46055</v>
      </c>
      <c r="W657" s="154" t="s">
        <v>126</v>
      </c>
      <c r="X657" s="154" t="s">
        <v>126</v>
      </c>
      <c r="Y657" s="160" t="s">
        <v>1474</v>
      </c>
      <c r="Z657" s="160" t="s">
        <v>128</v>
      </c>
      <c r="AA657" s="153">
        <v>116</v>
      </c>
      <c r="AB657" s="153">
        <v>1.74</v>
      </c>
      <c r="AC657" s="182">
        <f t="shared" si="22"/>
        <v>38.314176245210724</v>
      </c>
      <c r="AD657" s="153" t="str">
        <f t="shared" si="23"/>
        <v>OBESIDADE II</v>
      </c>
      <c r="AE657" s="233" t="s">
        <v>66</v>
      </c>
      <c r="AF657" s="153" t="s">
        <v>161</v>
      </c>
      <c r="AG657" s="159" t="s">
        <v>1475</v>
      </c>
      <c r="AH657" s="153"/>
      <c r="AI657" s="161"/>
      <c r="AJ657" s="153"/>
      <c r="AK657" s="153"/>
      <c r="AL657" s="207" t="s">
        <v>131</v>
      </c>
      <c r="AM657" s="207"/>
      <c r="AN657" s="207"/>
      <c r="AO657" s="207" t="str">
        <f ca="1">IF(R657="","",IF(R657&gt;TODAY(),"0 meses",DATEDIF(R657,TODAY(),"m") &amp; " meses"))</f>
        <v>4 meses</v>
      </c>
      <c r="AP657" s="147" t="s">
        <v>67</v>
      </c>
      <c r="AQ657" s="147" t="s">
        <v>67</v>
      </c>
      <c r="AR657" s="147"/>
      <c r="AS657" s="209" t="s">
        <v>68</v>
      </c>
      <c r="AT657" s="223" t="str">
        <f>MONTH(B657)&amp;"/"&amp;YEAR(B657)</f>
        <v>1/2026</v>
      </c>
      <c r="AU657" s="223">
        <f>WEEKNUM(B657)-WEEKNUM(EOMONTH(B657,-1)+1)+1</f>
        <v>5</v>
      </c>
      <c r="AV657" s="209" t="str">
        <f>MONTH(R657)&amp;"/"&amp;YEAR(R657)</f>
        <v>2/2026</v>
      </c>
      <c r="AW657" s="209">
        <f>WEEKNUM(R657)-WEEKNUM(EOMONTH(R657,-1)+1)+1</f>
        <v>1</v>
      </c>
      <c r="AX657" s="209">
        <f>IF(BB657="S",IF(Q657="1. Aceitou o programa",R657-B657,0),0)</f>
        <v>4</v>
      </c>
      <c r="AY657" s="209">
        <f>IF(BB657="S",IF(AND(S657&lt;&gt;"",R657&lt;&gt;""),S657-R657,0),0)</f>
        <v>0</v>
      </c>
      <c r="AZ657" s="209">
        <f>IF(BB657="S",IF(Q657="1. Aceitou o programa",IF(OR(X657="Não se Aplica",X657=""),IF(OR(W657="Não se Aplica",W657=""),0,W657-V657),AVERAGE(X657-W657,W657-V657)),0),0)</f>
        <v>0</v>
      </c>
      <c r="BA657" s="209">
        <f>IF(BB657="S",IF(AND(Q657="1. Aceitou o programa",AH657="Realizada"),IFERROR(IF(AG657="",0,AG657-R657),0),0),0)</f>
        <v>0</v>
      </c>
      <c r="BB657" s="209" t="str">
        <f>_xlfn.XLOOKUP(U657,'Lista Suspensa'!$AA$20:$AA$23,'Lista Suspensa'!$AB$20:$AB$23,"N/A")</f>
        <v>S</v>
      </c>
    </row>
    <row r="658" spans="1:54" ht="12" customHeight="1">
      <c r="A658" s="151" t="s">
        <v>54</v>
      </c>
      <c r="B658" s="152">
        <v>46051</v>
      </c>
      <c r="C658" s="153" t="s">
        <v>297</v>
      </c>
      <c r="D658" s="153" t="s">
        <v>455</v>
      </c>
      <c r="E658" s="244">
        <v>93874759</v>
      </c>
      <c r="F658" s="144" t="s">
        <v>1476</v>
      </c>
      <c r="G658" s="230"/>
      <c r="H658" s="154">
        <v>25069</v>
      </c>
      <c r="I658" s="153">
        <v>57</v>
      </c>
      <c r="J658" s="148" t="s">
        <v>70</v>
      </c>
      <c r="K658" s="153" t="s">
        <v>101</v>
      </c>
      <c r="L658" s="153"/>
      <c r="M658" s="153"/>
      <c r="N658" s="153">
        <v>600</v>
      </c>
      <c r="O658" s="155" t="s">
        <v>1477</v>
      </c>
      <c r="P658" s="156" t="s">
        <v>60</v>
      </c>
      <c r="Q658" s="157" t="s">
        <v>110</v>
      </c>
      <c r="R658" s="158">
        <v>46055</v>
      </c>
      <c r="S658" s="159"/>
      <c r="T658" s="159" t="s">
        <v>62</v>
      </c>
      <c r="U658" s="159" t="s">
        <v>111</v>
      </c>
      <c r="V658" s="154">
        <v>46055</v>
      </c>
      <c r="W658" s="154" t="s">
        <v>126</v>
      </c>
      <c r="X658" s="154" t="s">
        <v>126</v>
      </c>
      <c r="Y658" s="160" t="s">
        <v>1478</v>
      </c>
      <c r="Z658" s="160" t="s">
        <v>65</v>
      </c>
      <c r="AA658" s="153">
        <v>76</v>
      </c>
      <c r="AB658" s="153">
        <v>1.57</v>
      </c>
      <c r="AC658" s="182">
        <f t="shared" si="22"/>
        <v>30.832893829364274</v>
      </c>
      <c r="AD658" s="153" t="str">
        <f t="shared" si="23"/>
        <v>OBESIDADE I</v>
      </c>
      <c r="AE658" s="233" t="s">
        <v>1264</v>
      </c>
      <c r="AF658" s="153" t="s">
        <v>161</v>
      </c>
      <c r="AG658" s="159" t="s">
        <v>1479</v>
      </c>
      <c r="AH658" s="153"/>
      <c r="AI658" s="161"/>
      <c r="AJ658" s="153"/>
      <c r="AK658" s="153"/>
      <c r="AL658" s="207" t="s">
        <v>131</v>
      </c>
      <c r="AM658" s="207"/>
      <c r="AN658" s="207"/>
      <c r="AO658" s="207" t="str">
        <f ca="1">IF(R658="","",IF(R658&gt;TODAY(),"0 meses",DATEDIF(R658,TODAY(),"m") &amp; " meses"))</f>
        <v>4 meses</v>
      </c>
      <c r="AP658" s="147" t="s">
        <v>67</v>
      </c>
      <c r="AQ658" s="147" t="s">
        <v>67</v>
      </c>
      <c r="AR658" s="147"/>
      <c r="AS658" s="209" t="s">
        <v>68</v>
      </c>
      <c r="AT658" s="223" t="str">
        <f>MONTH(B658)&amp;"/"&amp;YEAR(B658)</f>
        <v>1/2026</v>
      </c>
      <c r="AU658" s="223">
        <f>WEEKNUM(B658)-WEEKNUM(EOMONTH(B658,-1)+1)+1</f>
        <v>5</v>
      </c>
      <c r="AV658" s="209" t="str">
        <f>MONTH(R658)&amp;"/"&amp;YEAR(R658)</f>
        <v>2/2026</v>
      </c>
      <c r="AW658" s="209">
        <f>WEEKNUM(R658)-WEEKNUM(EOMONTH(R658,-1)+1)+1</f>
        <v>1</v>
      </c>
      <c r="AX658" s="209">
        <f>IF(BB658="S",IF(Q658="1. Aceitou o programa",R658-B658,0),0)</f>
        <v>4</v>
      </c>
      <c r="AY658" s="209">
        <f>IF(BB658="S",IF(AND(S658&lt;&gt;"",R658&lt;&gt;""),S658-R658,0),0)</f>
        <v>0</v>
      </c>
      <c r="AZ658" s="209">
        <f>IF(BB658="S",IF(Q658="1. Aceitou o programa",IF(OR(X658="Não se Aplica",X658=""),IF(OR(W658="Não se Aplica",W658=""),0,W658-V658),AVERAGE(X658-W658,W658-V658)),0),0)</f>
        <v>0</v>
      </c>
      <c r="BA658" s="209">
        <f>IF(BB658="S",IF(AND(Q658="1. Aceitou o programa",AH658="Realizada"),IFERROR(IF(AG658="",0,AG658-R658),0),0),0)</f>
        <v>0</v>
      </c>
      <c r="BB658" s="209" t="str">
        <f>_xlfn.XLOOKUP(U658,'Lista Suspensa'!$AA$20:$AA$23,'Lista Suspensa'!$AB$20:$AB$23,"N/A")</f>
        <v>S</v>
      </c>
    </row>
    <row r="659" spans="1:54" ht="12" customHeight="1">
      <c r="A659" s="151" t="s">
        <v>54</v>
      </c>
      <c r="B659" s="152">
        <v>46051</v>
      </c>
      <c r="C659" s="153" t="s">
        <v>297</v>
      </c>
      <c r="D659" s="153" t="s">
        <v>455</v>
      </c>
      <c r="E659" s="244">
        <v>93924982</v>
      </c>
      <c r="F659" s="144" t="s">
        <v>1480</v>
      </c>
      <c r="G659" s="230"/>
      <c r="H659" s="154">
        <v>31928</v>
      </c>
      <c r="I659" s="153">
        <v>38</v>
      </c>
      <c r="J659" s="148" t="s">
        <v>58</v>
      </c>
      <c r="K659" s="153" t="s">
        <v>101</v>
      </c>
      <c r="L659" s="153"/>
      <c r="M659" s="153"/>
      <c r="N659" s="153">
        <v>750</v>
      </c>
      <c r="O659" s="155" t="s">
        <v>1481</v>
      </c>
      <c r="P659" s="156" t="s">
        <v>60</v>
      </c>
      <c r="Q659" s="157" t="s">
        <v>110</v>
      </c>
      <c r="R659" s="158">
        <v>46055</v>
      </c>
      <c r="S659" s="159"/>
      <c r="T659" s="159" t="s">
        <v>62</v>
      </c>
      <c r="U659" s="159" t="s">
        <v>111</v>
      </c>
      <c r="V659" s="154">
        <v>46055</v>
      </c>
      <c r="W659" s="154" t="s">
        <v>126</v>
      </c>
      <c r="X659" s="154" t="s">
        <v>126</v>
      </c>
      <c r="Y659" s="160" t="s">
        <v>1478</v>
      </c>
      <c r="Z659" s="160" t="s">
        <v>128</v>
      </c>
      <c r="AA659" s="153">
        <v>115</v>
      </c>
      <c r="AB659" s="153">
        <v>1.7</v>
      </c>
      <c r="AC659" s="182">
        <f t="shared" si="22"/>
        <v>39.792387543252602</v>
      </c>
      <c r="AD659" s="153" t="str">
        <f t="shared" si="23"/>
        <v>OBESIDADE II</v>
      </c>
      <c r="AE659" s="233" t="s">
        <v>1092</v>
      </c>
      <c r="AF659" s="153" t="s">
        <v>161</v>
      </c>
      <c r="AG659" s="159" t="s">
        <v>1482</v>
      </c>
      <c r="AH659" s="153"/>
      <c r="AI659" s="161"/>
      <c r="AJ659" s="153"/>
      <c r="AK659" s="153"/>
      <c r="AL659" s="207" t="s">
        <v>131</v>
      </c>
      <c r="AM659" s="207"/>
      <c r="AN659" s="207"/>
      <c r="AO659" s="207" t="str">
        <f ca="1">IF(R659="","",IF(R659&gt;TODAY(),"0 meses",DATEDIF(R659,TODAY(),"m") &amp; " meses"))</f>
        <v>4 meses</v>
      </c>
      <c r="AP659" s="147" t="s">
        <v>67</v>
      </c>
      <c r="AQ659" s="147" t="s">
        <v>67</v>
      </c>
      <c r="AR659" s="147"/>
      <c r="AS659" s="209" t="s">
        <v>68</v>
      </c>
      <c r="AT659" s="223" t="str">
        <f>MONTH(B659)&amp;"/"&amp;YEAR(B659)</f>
        <v>1/2026</v>
      </c>
      <c r="AU659" s="223">
        <f>WEEKNUM(B659)-WEEKNUM(EOMONTH(B659,-1)+1)+1</f>
        <v>5</v>
      </c>
      <c r="AV659" s="209" t="str">
        <f>MONTH(R659)&amp;"/"&amp;YEAR(R659)</f>
        <v>2/2026</v>
      </c>
      <c r="AW659" s="209">
        <f>WEEKNUM(R659)-WEEKNUM(EOMONTH(R659,-1)+1)+1</f>
        <v>1</v>
      </c>
      <c r="AX659" s="209">
        <f>IF(BB659="S",IF(Q659="1. Aceitou o programa",R659-B659,0),0)</f>
        <v>4</v>
      </c>
      <c r="AY659" s="209">
        <f>IF(BB659="S",IF(AND(S659&lt;&gt;"",R659&lt;&gt;""),S659-R659,0),0)</f>
        <v>0</v>
      </c>
      <c r="AZ659" s="209">
        <f>IF(BB659="S",IF(Q659="1. Aceitou o programa",IF(OR(X659="Não se Aplica",X659=""),IF(OR(W659="Não se Aplica",W659=""),0,W659-V659),AVERAGE(X659-W659,W659-V659)),0),0)</f>
        <v>0</v>
      </c>
      <c r="BA659" s="209">
        <f>IF(BB659="S",IF(AND(Q659="1. Aceitou o programa",AH659="Realizada"),IFERROR(IF(AG659="",0,AG659-R659),0),0),0)</f>
        <v>0</v>
      </c>
      <c r="BB659" s="209" t="str">
        <f>_xlfn.XLOOKUP(U659,'Lista Suspensa'!$AA$20:$AA$23,'Lista Suspensa'!$AB$20:$AB$23,"N/A")</f>
        <v>S</v>
      </c>
    </row>
    <row r="660" spans="1:54" ht="12" customHeight="1">
      <c r="A660" s="151" t="s">
        <v>54</v>
      </c>
      <c r="B660" s="152">
        <v>46051</v>
      </c>
      <c r="C660" s="153" t="s">
        <v>297</v>
      </c>
      <c r="D660" s="153" t="s">
        <v>455</v>
      </c>
      <c r="E660" s="244">
        <v>866205438</v>
      </c>
      <c r="F660" s="144" t="s">
        <v>1483</v>
      </c>
      <c r="G660" s="230"/>
      <c r="H660" s="154">
        <v>21751</v>
      </c>
      <c r="I660" s="153">
        <v>66</v>
      </c>
      <c r="J660" s="148" t="s">
        <v>58</v>
      </c>
      <c r="K660" s="153" t="s">
        <v>59</v>
      </c>
      <c r="L660" s="153"/>
      <c r="M660" s="153"/>
      <c r="N660" s="153">
        <v>600</v>
      </c>
      <c r="O660" s="155" t="s">
        <v>1484</v>
      </c>
      <c r="P660" s="156" t="s">
        <v>60</v>
      </c>
      <c r="Q660" s="157" t="s">
        <v>110</v>
      </c>
      <c r="R660" s="158">
        <v>46055</v>
      </c>
      <c r="S660" s="159"/>
      <c r="T660" s="159" t="s">
        <v>62</v>
      </c>
      <c r="U660" s="159" t="s">
        <v>111</v>
      </c>
      <c r="V660" s="154">
        <v>46055</v>
      </c>
      <c r="W660" s="154" t="s">
        <v>126</v>
      </c>
      <c r="X660" s="154" t="s">
        <v>126</v>
      </c>
      <c r="Y660" s="160" t="s">
        <v>1485</v>
      </c>
      <c r="Z660" s="160" t="s">
        <v>65</v>
      </c>
      <c r="AA660" s="153">
        <v>95</v>
      </c>
      <c r="AB660" s="153">
        <v>1.73</v>
      </c>
      <c r="AC660" s="182">
        <f t="shared" si="22"/>
        <v>31.741788900397605</v>
      </c>
      <c r="AD660" s="153" t="str">
        <f t="shared" si="23"/>
        <v>OBESIDADE I</v>
      </c>
      <c r="AE660" s="233" t="s">
        <v>225</v>
      </c>
      <c r="AF660" s="153" t="s">
        <v>161</v>
      </c>
      <c r="AG660" s="159" t="s">
        <v>1486</v>
      </c>
      <c r="AH660" s="153"/>
      <c r="AI660" s="161"/>
      <c r="AJ660" s="153"/>
      <c r="AK660" s="153"/>
      <c r="AL660" s="207" t="s">
        <v>131</v>
      </c>
      <c r="AM660" s="207"/>
      <c r="AN660" s="207"/>
      <c r="AO660" s="207" t="str">
        <f ca="1">IF(R660="","",IF(R660&gt;TODAY(),"0 meses",DATEDIF(R660,TODAY(),"m") &amp; " meses"))</f>
        <v>4 meses</v>
      </c>
      <c r="AP660" s="147" t="s">
        <v>67</v>
      </c>
      <c r="AQ660" s="147" t="s">
        <v>67</v>
      </c>
      <c r="AR660" s="147"/>
      <c r="AS660" s="209" t="s">
        <v>68</v>
      </c>
      <c r="AT660" s="223" t="str">
        <f>MONTH(B660)&amp;"/"&amp;YEAR(B660)</f>
        <v>1/2026</v>
      </c>
      <c r="AU660" s="223">
        <f>WEEKNUM(B660)-WEEKNUM(EOMONTH(B660,-1)+1)+1</f>
        <v>5</v>
      </c>
      <c r="AV660" s="209" t="str">
        <f>MONTH(R660)&amp;"/"&amp;YEAR(R660)</f>
        <v>2/2026</v>
      </c>
      <c r="AW660" s="209">
        <f>WEEKNUM(R660)-WEEKNUM(EOMONTH(R660,-1)+1)+1</f>
        <v>1</v>
      </c>
      <c r="AX660" s="209">
        <f>IF(BB660="S",IF(Q660="1. Aceitou o programa",R660-B660,0),0)</f>
        <v>4</v>
      </c>
      <c r="AY660" s="209">
        <f>IF(BB660="S",IF(AND(S660&lt;&gt;"",R660&lt;&gt;""),S660-R660,0),0)</f>
        <v>0</v>
      </c>
      <c r="AZ660" s="209">
        <f>IF(BB660="S",IF(Q660="1. Aceitou o programa",IF(OR(X660="Não se Aplica",X660=""),IF(OR(W660="Não se Aplica",W660=""),0,W660-V660),AVERAGE(X660-W660,W660-V660)),0),0)</f>
        <v>0</v>
      </c>
      <c r="BA660" s="209">
        <f>IF(BB660="S",IF(AND(Q660="1. Aceitou o programa",AH660="Realizada"),IFERROR(IF(AG660="",0,AG660-R660),0),0),0)</f>
        <v>0</v>
      </c>
      <c r="BB660" s="209" t="str">
        <f>_xlfn.XLOOKUP(U660,'Lista Suspensa'!$AA$20:$AA$23,'Lista Suspensa'!$AB$20:$AB$23,"N/A")</f>
        <v>S</v>
      </c>
    </row>
    <row r="661" spans="1:54" ht="12" customHeight="1">
      <c r="A661" s="151" t="s">
        <v>54</v>
      </c>
      <c r="B661" s="152">
        <v>46051</v>
      </c>
      <c r="C661" s="153" t="s">
        <v>297</v>
      </c>
      <c r="D661" s="153" t="s">
        <v>455</v>
      </c>
      <c r="E661" s="244">
        <v>451104803</v>
      </c>
      <c r="F661" s="144" t="s">
        <v>1487</v>
      </c>
      <c r="G661" s="230"/>
      <c r="H661" s="154">
        <v>25441</v>
      </c>
      <c r="I661" s="153">
        <v>56</v>
      </c>
      <c r="J661" s="148" t="s">
        <v>70</v>
      </c>
      <c r="K661" s="153" t="s">
        <v>59</v>
      </c>
      <c r="L661" s="153"/>
      <c r="M661" s="153"/>
      <c r="N661" s="153">
        <v>200</v>
      </c>
      <c r="O661" s="155" t="s">
        <v>1488</v>
      </c>
      <c r="P661" s="156" t="s">
        <v>60</v>
      </c>
      <c r="Q661" s="157" t="s">
        <v>110</v>
      </c>
      <c r="R661" s="158">
        <v>46055</v>
      </c>
      <c r="S661" s="159"/>
      <c r="T661" s="159" t="s">
        <v>62</v>
      </c>
      <c r="U661" s="159" t="s">
        <v>111</v>
      </c>
      <c r="V661" s="154">
        <v>46055</v>
      </c>
      <c r="W661" s="154" t="s">
        <v>126</v>
      </c>
      <c r="X661" s="154" t="s">
        <v>126</v>
      </c>
      <c r="Y661" s="160" t="s">
        <v>1489</v>
      </c>
      <c r="Z661" s="160" t="s">
        <v>65</v>
      </c>
      <c r="AA661" s="153">
        <v>94</v>
      </c>
      <c r="AB661" s="153">
        <v>1.53</v>
      </c>
      <c r="AC661" s="182">
        <f t="shared" si="22"/>
        <v>40.155495749498058</v>
      </c>
      <c r="AD661" s="153" t="str">
        <f t="shared" si="23"/>
        <v>OBESIDADE III</v>
      </c>
      <c r="AE661" s="233" t="s">
        <v>225</v>
      </c>
      <c r="AF661" s="153" t="s">
        <v>161</v>
      </c>
      <c r="AG661" s="159" t="s">
        <v>1490</v>
      </c>
      <c r="AH661" s="153"/>
      <c r="AI661" s="161"/>
      <c r="AJ661" s="153"/>
      <c r="AK661" s="153"/>
      <c r="AL661" s="207" t="s">
        <v>131</v>
      </c>
      <c r="AM661" s="207"/>
      <c r="AN661" s="207"/>
      <c r="AO661" s="207" t="str">
        <f ca="1">IF(R661="","",IF(R661&gt;TODAY(),"0 meses",DATEDIF(R661,TODAY(),"m") &amp; " meses"))</f>
        <v>4 meses</v>
      </c>
      <c r="AP661" s="147" t="s">
        <v>67</v>
      </c>
      <c r="AQ661" s="147" t="s">
        <v>67</v>
      </c>
      <c r="AR661" s="147"/>
      <c r="AS661" s="209" t="s">
        <v>68</v>
      </c>
      <c r="AT661" s="223" t="str">
        <f>MONTH(B661)&amp;"/"&amp;YEAR(B661)</f>
        <v>1/2026</v>
      </c>
      <c r="AU661" s="223">
        <f>WEEKNUM(B661)-WEEKNUM(EOMONTH(B661,-1)+1)+1</f>
        <v>5</v>
      </c>
      <c r="AV661" s="209" t="str">
        <f>MONTH(R661)&amp;"/"&amp;YEAR(R661)</f>
        <v>2/2026</v>
      </c>
      <c r="AW661" s="209">
        <f>WEEKNUM(R661)-WEEKNUM(EOMONTH(R661,-1)+1)+1</f>
        <v>1</v>
      </c>
      <c r="AX661" s="209">
        <f>IF(BB661="S",IF(Q661="1. Aceitou o programa",R661-B661,0),0)</f>
        <v>4</v>
      </c>
      <c r="AY661" s="209">
        <f>IF(BB661="S",IF(AND(S661&lt;&gt;"",R661&lt;&gt;""),S661-R661,0),0)</f>
        <v>0</v>
      </c>
      <c r="AZ661" s="209">
        <f>IF(BB661="S",IF(Q661="1. Aceitou o programa",IF(OR(X661="Não se Aplica",X661=""),IF(OR(W661="Não se Aplica",W661=""),0,W661-V661),AVERAGE(X661-W661,W661-V661)),0),0)</f>
        <v>0</v>
      </c>
      <c r="BA661" s="209">
        <f>IF(BB661="S",IF(AND(Q661="1. Aceitou o programa",AH661="Realizada"),IFERROR(IF(AG661="",0,AG661-R661),0),0),0)</f>
        <v>0</v>
      </c>
      <c r="BB661" s="209" t="str">
        <f>_xlfn.XLOOKUP(U661,'Lista Suspensa'!$AA$20:$AA$23,'Lista Suspensa'!$AB$20:$AB$23,"N/A")</f>
        <v>S</v>
      </c>
    </row>
    <row r="662" spans="1:54" ht="12" customHeight="1">
      <c r="A662" s="151" t="s">
        <v>54</v>
      </c>
      <c r="B662" s="152">
        <v>46051</v>
      </c>
      <c r="C662" s="153" t="s">
        <v>297</v>
      </c>
      <c r="D662" s="153" t="s">
        <v>455</v>
      </c>
      <c r="E662" s="244">
        <v>89902661</v>
      </c>
      <c r="F662" s="144" t="s">
        <v>1491</v>
      </c>
      <c r="G662" s="230"/>
      <c r="H662" s="154">
        <v>30566</v>
      </c>
      <c r="I662" s="153">
        <v>42</v>
      </c>
      <c r="J662" s="148" t="s">
        <v>70</v>
      </c>
      <c r="K662" s="153" t="s">
        <v>59</v>
      </c>
      <c r="L662" s="153"/>
      <c r="M662" s="153"/>
      <c r="N662" s="153">
        <v>380</v>
      </c>
      <c r="O662" s="155" t="s">
        <v>1492</v>
      </c>
      <c r="P662" s="156" t="s">
        <v>60</v>
      </c>
      <c r="Q662" s="157" t="s">
        <v>110</v>
      </c>
      <c r="R662" s="158">
        <v>46055</v>
      </c>
      <c r="S662" s="159"/>
      <c r="T662" s="159" t="s">
        <v>62</v>
      </c>
      <c r="U662" s="159" t="s">
        <v>111</v>
      </c>
      <c r="V662" s="154">
        <v>46055</v>
      </c>
      <c r="W662" s="154" t="s">
        <v>126</v>
      </c>
      <c r="X662" s="154" t="s">
        <v>126</v>
      </c>
      <c r="Y662" s="160" t="s">
        <v>1493</v>
      </c>
      <c r="Z662" s="160" t="s">
        <v>128</v>
      </c>
      <c r="AA662" s="153">
        <v>83.5</v>
      </c>
      <c r="AB662" s="153">
        <v>1.61</v>
      </c>
      <c r="AC662" s="182">
        <f t="shared" si="22"/>
        <v>32.213263377184518</v>
      </c>
      <c r="AD662" s="153" t="str">
        <f t="shared" si="23"/>
        <v>OBESIDADE I</v>
      </c>
      <c r="AE662" s="233" t="s">
        <v>135</v>
      </c>
      <c r="AF662" s="153" t="s">
        <v>161</v>
      </c>
      <c r="AG662" s="159" t="s">
        <v>1494</v>
      </c>
      <c r="AH662" s="153"/>
      <c r="AI662" s="161"/>
      <c r="AJ662" s="153"/>
      <c r="AK662" s="153"/>
      <c r="AL662" s="207" t="s">
        <v>131</v>
      </c>
      <c r="AM662" s="207"/>
      <c r="AN662" s="207"/>
      <c r="AO662" s="207" t="str">
        <f ca="1">IF(R662="","",IF(R662&gt;TODAY(),"0 meses",DATEDIF(R662,TODAY(),"m") &amp; " meses"))</f>
        <v>4 meses</v>
      </c>
      <c r="AP662" s="147" t="s">
        <v>67</v>
      </c>
      <c r="AQ662" s="147" t="s">
        <v>67</v>
      </c>
      <c r="AR662" s="147"/>
      <c r="AS662" s="209" t="s">
        <v>68</v>
      </c>
      <c r="AT662" s="223" t="str">
        <f>MONTH(B662)&amp;"/"&amp;YEAR(B662)</f>
        <v>1/2026</v>
      </c>
      <c r="AU662" s="223">
        <f>WEEKNUM(B662)-WEEKNUM(EOMONTH(B662,-1)+1)+1</f>
        <v>5</v>
      </c>
      <c r="AV662" s="209" t="str">
        <f>MONTH(R662)&amp;"/"&amp;YEAR(R662)</f>
        <v>2/2026</v>
      </c>
      <c r="AW662" s="209">
        <f>WEEKNUM(R662)-WEEKNUM(EOMONTH(R662,-1)+1)+1</f>
        <v>1</v>
      </c>
      <c r="AX662" s="209">
        <f>IF(BB662="S",IF(Q662="1. Aceitou o programa",R662-B662,0),0)</f>
        <v>4</v>
      </c>
      <c r="AY662" s="209">
        <f>IF(BB662="S",IF(AND(S662&lt;&gt;"",R662&lt;&gt;""),S662-R662,0),0)</f>
        <v>0</v>
      </c>
      <c r="AZ662" s="209">
        <f>IF(BB662="S",IF(Q662="1. Aceitou o programa",IF(OR(X662="Não se Aplica",X662=""),IF(OR(W662="Não se Aplica",W662=""),0,W662-V662),AVERAGE(X662-W662,W662-V662)),0),0)</f>
        <v>0</v>
      </c>
      <c r="BA662" s="209">
        <f>IF(BB662="S",IF(AND(Q662="1. Aceitou o programa",AH662="Realizada"),IFERROR(IF(AG662="",0,AG662-R662),0),0),0)</f>
        <v>0</v>
      </c>
      <c r="BB662" s="209" t="str">
        <f>_xlfn.XLOOKUP(U662,'Lista Suspensa'!$AA$20:$AA$23,'Lista Suspensa'!$AB$20:$AB$23,"N/A")</f>
        <v>S</v>
      </c>
    </row>
    <row r="663" spans="1:54" ht="12" customHeight="1">
      <c r="A663" s="151" t="s">
        <v>54</v>
      </c>
      <c r="B663" s="152">
        <v>46051</v>
      </c>
      <c r="C663" s="153" t="s">
        <v>297</v>
      </c>
      <c r="D663" s="153" t="s">
        <v>455</v>
      </c>
      <c r="E663" s="244">
        <v>78393034</v>
      </c>
      <c r="F663" s="144" t="s">
        <v>1495</v>
      </c>
      <c r="G663" s="230"/>
      <c r="H663" s="154">
        <v>30951</v>
      </c>
      <c r="I663" s="153">
        <v>41</v>
      </c>
      <c r="J663" s="148" t="s">
        <v>58</v>
      </c>
      <c r="K663" s="153"/>
      <c r="L663" s="153"/>
      <c r="M663" s="153"/>
      <c r="N663" s="153">
        <v>600</v>
      </c>
      <c r="O663" s="155" t="s">
        <v>1496</v>
      </c>
      <c r="P663" s="156" t="s">
        <v>60</v>
      </c>
      <c r="Q663" s="157" t="s">
        <v>110</v>
      </c>
      <c r="R663" s="158">
        <v>46055</v>
      </c>
      <c r="S663" s="159"/>
      <c r="T663" s="159" t="s">
        <v>62</v>
      </c>
      <c r="U663" s="159" t="s">
        <v>111</v>
      </c>
      <c r="V663" s="154">
        <v>46055</v>
      </c>
      <c r="W663" s="154" t="s">
        <v>126</v>
      </c>
      <c r="X663" s="154" t="s">
        <v>126</v>
      </c>
      <c r="Y663" s="160" t="s">
        <v>1478</v>
      </c>
      <c r="Z663" s="160" t="s">
        <v>65</v>
      </c>
      <c r="AA663" s="153">
        <v>92</v>
      </c>
      <c r="AB663" s="153">
        <v>1.75</v>
      </c>
      <c r="AC663" s="182">
        <f t="shared" si="22"/>
        <v>30.040816326530614</v>
      </c>
      <c r="AD663" s="153" t="str">
        <f t="shared" si="23"/>
        <v>OBESIDADE I</v>
      </c>
      <c r="AE663" s="233" t="s">
        <v>947</v>
      </c>
      <c r="AF663" s="153" t="s">
        <v>161</v>
      </c>
      <c r="AG663" s="159" t="s">
        <v>1497</v>
      </c>
      <c r="AH663" s="153"/>
      <c r="AI663" s="161"/>
      <c r="AJ663" s="153"/>
      <c r="AK663" s="153"/>
      <c r="AL663" s="207" t="s">
        <v>131</v>
      </c>
      <c r="AM663" s="207"/>
      <c r="AN663" s="207"/>
      <c r="AO663" s="207" t="str">
        <f ca="1">IF(R663="","",IF(R663&gt;TODAY(),"0 meses",DATEDIF(R663,TODAY(),"m") &amp; " meses"))</f>
        <v>4 meses</v>
      </c>
      <c r="AP663" s="147" t="s">
        <v>67</v>
      </c>
      <c r="AQ663" s="147" t="s">
        <v>67</v>
      </c>
      <c r="AR663" s="147"/>
      <c r="AS663" s="209" t="s">
        <v>68</v>
      </c>
      <c r="AT663" s="223" t="str">
        <f>MONTH(B663)&amp;"/"&amp;YEAR(B663)</f>
        <v>1/2026</v>
      </c>
      <c r="AU663" s="223">
        <f>WEEKNUM(B663)-WEEKNUM(EOMONTH(B663,-1)+1)+1</f>
        <v>5</v>
      </c>
      <c r="AV663" s="209" t="str">
        <f>MONTH(R663)&amp;"/"&amp;YEAR(R663)</f>
        <v>2/2026</v>
      </c>
      <c r="AW663" s="209">
        <f>WEEKNUM(R663)-WEEKNUM(EOMONTH(R663,-1)+1)+1</f>
        <v>1</v>
      </c>
      <c r="AX663" s="209">
        <f>IF(BB663="S",IF(Q663="1. Aceitou o programa",R663-B663,0),0)</f>
        <v>4</v>
      </c>
      <c r="AY663" s="209">
        <f>IF(BB663="S",IF(AND(S663&lt;&gt;"",R663&lt;&gt;""),S663-R663,0),0)</f>
        <v>0</v>
      </c>
      <c r="AZ663" s="209">
        <f>IF(BB663="S",IF(Q663="1. Aceitou o programa",IF(OR(X663="Não se Aplica",X663=""),IF(OR(W663="Não se Aplica",W663=""),0,W663-V663),AVERAGE(X663-W663,W663-V663)),0),0)</f>
        <v>0</v>
      </c>
      <c r="BA663" s="209">
        <f>IF(BB663="S",IF(AND(Q663="1. Aceitou o programa",AH663="Realizada"),IFERROR(IF(AG663="",0,AG663-R663),0),0),0)</f>
        <v>0</v>
      </c>
      <c r="BB663" s="209" t="str">
        <f>_xlfn.XLOOKUP(U663,'Lista Suspensa'!$AA$20:$AA$23,'Lista Suspensa'!$AB$20:$AB$23,"N/A")</f>
        <v>S</v>
      </c>
    </row>
    <row r="664" spans="1:54" ht="12" customHeight="1">
      <c r="A664" s="151" t="s">
        <v>54</v>
      </c>
      <c r="B664" s="152">
        <v>46058</v>
      </c>
      <c r="C664" s="153" t="s">
        <v>297</v>
      </c>
      <c r="D664" s="153" t="s">
        <v>455</v>
      </c>
      <c r="E664" s="244">
        <v>82639759</v>
      </c>
      <c r="F664" s="144" t="s">
        <v>1498</v>
      </c>
      <c r="G664" s="230"/>
      <c r="H664" s="154">
        <v>20455</v>
      </c>
      <c r="I664" s="153">
        <v>70</v>
      </c>
      <c r="J664" s="148" t="s">
        <v>58</v>
      </c>
      <c r="K664" s="153" t="s">
        <v>101</v>
      </c>
      <c r="L664" s="153"/>
      <c r="M664" s="153"/>
      <c r="N664" s="153"/>
      <c r="O664" s="155">
        <v>21986941822</v>
      </c>
      <c r="P664" s="156" t="s">
        <v>60</v>
      </c>
      <c r="Q664" s="157" t="s">
        <v>110</v>
      </c>
      <c r="R664" s="158">
        <v>46055</v>
      </c>
      <c r="S664" s="159"/>
      <c r="T664" s="159" t="s">
        <v>62</v>
      </c>
      <c r="U664" s="159" t="s">
        <v>111</v>
      </c>
      <c r="V664" s="154">
        <v>46055</v>
      </c>
      <c r="W664" s="154" t="s">
        <v>126</v>
      </c>
      <c r="X664" s="154" t="s">
        <v>126</v>
      </c>
      <c r="Y664" s="160" t="s">
        <v>1063</v>
      </c>
      <c r="Z664" s="160" t="s">
        <v>65</v>
      </c>
      <c r="AA664" s="153">
        <v>102</v>
      </c>
      <c r="AB664" s="153">
        <v>1.74</v>
      </c>
      <c r="AC664" s="182">
        <f t="shared" si="22"/>
        <v>33.690051525961159</v>
      </c>
      <c r="AD664" s="153" t="str">
        <f t="shared" si="23"/>
        <v>OBESIDADE I</v>
      </c>
      <c r="AE664" s="233" t="s">
        <v>947</v>
      </c>
      <c r="AF664" s="153" t="s">
        <v>161</v>
      </c>
      <c r="AG664" s="159" t="s">
        <v>1499</v>
      </c>
      <c r="AH664" s="153"/>
      <c r="AI664" s="161"/>
      <c r="AJ664" s="153"/>
      <c r="AK664" s="153"/>
      <c r="AL664" s="207" t="s">
        <v>131</v>
      </c>
      <c r="AM664" s="207"/>
      <c r="AN664" s="207"/>
      <c r="AO664" s="207" t="str">
        <f ca="1">IF(R664="","",IF(R664&gt;TODAY(),"0 meses",DATEDIF(R664,TODAY(),"m") &amp; " meses"))</f>
        <v>4 meses</v>
      </c>
      <c r="AP664" s="147" t="s">
        <v>67</v>
      </c>
      <c r="AQ664" s="147" t="s">
        <v>67</v>
      </c>
      <c r="AR664" s="147"/>
      <c r="AS664" s="209" t="s">
        <v>68</v>
      </c>
      <c r="AT664" s="223" t="str">
        <f>MONTH(B664)&amp;"/"&amp;YEAR(B664)</f>
        <v>2/2026</v>
      </c>
      <c r="AU664" s="223">
        <f>WEEKNUM(B664)-WEEKNUM(EOMONTH(B664,-1)+1)+1</f>
        <v>1</v>
      </c>
      <c r="AV664" s="209" t="str">
        <f>MONTH(R664)&amp;"/"&amp;YEAR(R664)</f>
        <v>2/2026</v>
      </c>
      <c r="AW664" s="209">
        <f>WEEKNUM(R664)-WEEKNUM(EOMONTH(R664,-1)+1)+1</f>
        <v>1</v>
      </c>
      <c r="AX664" s="209">
        <f>IF(BB664="S",IF(Q664="1. Aceitou o programa",R664-B664,0),0)</f>
        <v>-3</v>
      </c>
      <c r="AY664" s="209">
        <f>IF(BB664="S",IF(AND(S664&lt;&gt;"",R664&lt;&gt;""),S664-R664,0),0)</f>
        <v>0</v>
      </c>
      <c r="AZ664" s="209">
        <f>IF(BB664="S",IF(Q664="1. Aceitou o programa",IF(OR(X664="Não se Aplica",X664=""),IF(OR(W664="Não se Aplica",W664=""),0,W664-V664),AVERAGE(X664-W664,W664-V664)),0),0)</f>
        <v>0</v>
      </c>
      <c r="BA664" s="209">
        <f>IF(BB664="S",IF(AND(Q664="1. Aceitou o programa",AH664="Realizada"),IFERROR(IF(AG664="",0,AG664-R664),0),0),0)</f>
        <v>0</v>
      </c>
      <c r="BB664" s="209" t="str">
        <f>_xlfn.XLOOKUP(U664,'Lista Suspensa'!$AA$20:$AA$23,'Lista Suspensa'!$AB$20:$AB$23,"N/A")</f>
        <v>S</v>
      </c>
    </row>
    <row r="665" spans="1:54" ht="12" customHeight="1">
      <c r="A665" s="151" t="s">
        <v>54</v>
      </c>
      <c r="B665" s="152">
        <v>46058</v>
      </c>
      <c r="C665" s="153" t="s">
        <v>297</v>
      </c>
      <c r="D665" s="153" t="s">
        <v>455</v>
      </c>
      <c r="E665" s="244">
        <v>87555655</v>
      </c>
      <c r="F665" s="144" t="s">
        <v>1500</v>
      </c>
      <c r="G665" s="230"/>
      <c r="H665" s="154">
        <v>26884</v>
      </c>
      <c r="I665" s="153">
        <v>52</v>
      </c>
      <c r="J665" s="148" t="s">
        <v>58</v>
      </c>
      <c r="K665" s="153" t="s">
        <v>101</v>
      </c>
      <c r="L665" s="153"/>
      <c r="M665" s="153"/>
      <c r="N665" s="153"/>
      <c r="O665" s="155">
        <v>21980892124</v>
      </c>
      <c r="P665" s="156" t="s">
        <v>60</v>
      </c>
      <c r="Q665" s="157" t="s">
        <v>110</v>
      </c>
      <c r="R665" s="158">
        <v>46055</v>
      </c>
      <c r="S665" s="159"/>
      <c r="T665" s="159" t="s">
        <v>62</v>
      </c>
      <c r="U665" s="159" t="s">
        <v>111</v>
      </c>
      <c r="V665" s="154">
        <v>46055</v>
      </c>
      <c r="W665" s="154" t="s">
        <v>126</v>
      </c>
      <c r="X665" s="154" t="s">
        <v>126</v>
      </c>
      <c r="Y665" s="160" t="s">
        <v>1501</v>
      </c>
      <c r="Z665" s="160" t="s">
        <v>65</v>
      </c>
      <c r="AA665" s="153">
        <v>85</v>
      </c>
      <c r="AB665" s="153">
        <v>1.71</v>
      </c>
      <c r="AC665" s="182">
        <f t="shared" si="22"/>
        <v>29.068773297766839</v>
      </c>
      <c r="AD665" s="153" t="str">
        <f t="shared" si="23"/>
        <v>SOBREPESO</v>
      </c>
      <c r="AE665" s="233" t="s">
        <v>1092</v>
      </c>
      <c r="AF665" s="153" t="s">
        <v>161</v>
      </c>
      <c r="AG665" s="159" t="s">
        <v>1502</v>
      </c>
      <c r="AH665" s="153"/>
      <c r="AI665" s="161"/>
      <c r="AJ665" s="153"/>
      <c r="AK665" s="153"/>
      <c r="AL665" s="207" t="s">
        <v>1024</v>
      </c>
      <c r="AM665" s="207"/>
      <c r="AN665" s="207"/>
      <c r="AO665" s="207" t="str">
        <f ca="1">IF(R665="","",IF(R665&gt;TODAY(),"0 meses",DATEDIF(R665,TODAY(),"m") &amp; " meses"))</f>
        <v>4 meses</v>
      </c>
      <c r="AP665" s="147" t="s">
        <v>67</v>
      </c>
      <c r="AQ665" s="147" t="s">
        <v>67</v>
      </c>
      <c r="AR665" s="147"/>
      <c r="AS665" s="209" t="s">
        <v>68</v>
      </c>
      <c r="AT665" s="223" t="str">
        <f>MONTH(B665)&amp;"/"&amp;YEAR(B665)</f>
        <v>2/2026</v>
      </c>
      <c r="AU665" s="223">
        <f>WEEKNUM(B665)-WEEKNUM(EOMONTH(B665,-1)+1)+1</f>
        <v>1</v>
      </c>
      <c r="AV665" s="209" t="str">
        <f>MONTH(R665)&amp;"/"&amp;YEAR(R665)</f>
        <v>2/2026</v>
      </c>
      <c r="AW665" s="209">
        <f>WEEKNUM(R665)-WEEKNUM(EOMONTH(R665,-1)+1)+1</f>
        <v>1</v>
      </c>
      <c r="AX665" s="209">
        <f>IF(BB665="S",IF(Q665="1. Aceitou o programa",R665-B665,0),0)</f>
        <v>-3</v>
      </c>
      <c r="AY665" s="209">
        <f>IF(BB665="S",IF(AND(S665&lt;&gt;"",R665&lt;&gt;""),S665-R665,0),0)</f>
        <v>0</v>
      </c>
      <c r="AZ665" s="209">
        <f>IF(BB665="S",IF(Q665="1. Aceitou o programa",IF(OR(X665="Não se Aplica",X665=""),IF(OR(W665="Não se Aplica",W665=""),0,W665-V665),AVERAGE(X665-W665,W665-V665)),0),0)</f>
        <v>0</v>
      </c>
      <c r="BA665" s="209">
        <f>IF(BB665="S",IF(AND(Q665="1. Aceitou o programa",AH665="Realizada"),IFERROR(IF(AG665="",0,AG665-R665),0),0),0)</f>
        <v>0</v>
      </c>
      <c r="BB665" s="209" t="str">
        <f>_xlfn.XLOOKUP(U665,'Lista Suspensa'!$AA$20:$AA$23,'Lista Suspensa'!$AB$20:$AB$23,"N/A")</f>
        <v>S</v>
      </c>
    </row>
    <row r="666" spans="1:54" ht="12" customHeight="1">
      <c r="A666" s="151" t="s">
        <v>54</v>
      </c>
      <c r="B666" s="152">
        <v>46058</v>
      </c>
      <c r="C666" s="153" t="s">
        <v>297</v>
      </c>
      <c r="D666" s="153" t="s">
        <v>455</v>
      </c>
      <c r="E666" s="244">
        <v>77291043</v>
      </c>
      <c r="F666" s="144" t="s">
        <v>1503</v>
      </c>
      <c r="G666" s="230"/>
      <c r="H666" s="154">
        <v>31530</v>
      </c>
      <c r="I666" s="153">
        <v>40</v>
      </c>
      <c r="J666" s="148" t="s">
        <v>58</v>
      </c>
      <c r="K666" s="153"/>
      <c r="L666" s="153"/>
      <c r="M666" s="153"/>
      <c r="N666" s="153"/>
      <c r="O666" s="155">
        <v>21988462019</v>
      </c>
      <c r="P666" s="156" t="s">
        <v>60</v>
      </c>
      <c r="Q666" s="157" t="s">
        <v>110</v>
      </c>
      <c r="R666" s="158">
        <v>46055</v>
      </c>
      <c r="S666" s="159"/>
      <c r="T666" s="159" t="s">
        <v>62</v>
      </c>
      <c r="U666" s="159" t="s">
        <v>111</v>
      </c>
      <c r="V666" s="154">
        <v>46055</v>
      </c>
      <c r="W666" s="154" t="s">
        <v>126</v>
      </c>
      <c r="X666" s="154" t="s">
        <v>126</v>
      </c>
      <c r="Y666" s="160" t="s">
        <v>1504</v>
      </c>
      <c r="Z666" s="160" t="s">
        <v>65</v>
      </c>
      <c r="AA666" s="153">
        <v>148</v>
      </c>
      <c r="AB666" s="153">
        <v>1.68</v>
      </c>
      <c r="AC666" s="182">
        <f t="shared" si="22"/>
        <v>52.437641723356016</v>
      </c>
      <c r="AD666" s="153" t="str">
        <f t="shared" si="23"/>
        <v>OBESIDADE III</v>
      </c>
      <c r="AE666" s="233" t="s">
        <v>1092</v>
      </c>
      <c r="AF666" s="153" t="s">
        <v>161</v>
      </c>
      <c r="AG666" s="159" t="s">
        <v>1505</v>
      </c>
      <c r="AH666" s="153"/>
      <c r="AI666" s="161"/>
      <c r="AJ666" s="153"/>
      <c r="AK666" s="153"/>
      <c r="AL666" s="207" t="s">
        <v>143</v>
      </c>
      <c r="AM666" s="207"/>
      <c r="AN666" s="207"/>
      <c r="AO666" s="207" t="str">
        <f ca="1">IF(R666="","",IF(R666&gt;TODAY(),"0 meses",DATEDIF(R666,TODAY(),"m") &amp; " meses"))</f>
        <v>4 meses</v>
      </c>
      <c r="AP666" s="147" t="s">
        <v>67</v>
      </c>
      <c r="AQ666" s="147" t="s">
        <v>67</v>
      </c>
      <c r="AR666" s="147"/>
      <c r="AS666" s="209" t="s">
        <v>68</v>
      </c>
      <c r="AT666" s="223" t="str">
        <f>MONTH(B666)&amp;"/"&amp;YEAR(B666)</f>
        <v>2/2026</v>
      </c>
      <c r="AU666" s="223">
        <f>WEEKNUM(B666)-WEEKNUM(EOMONTH(B666,-1)+1)+1</f>
        <v>1</v>
      </c>
      <c r="AV666" s="209" t="str">
        <f>MONTH(R666)&amp;"/"&amp;YEAR(R666)</f>
        <v>2/2026</v>
      </c>
      <c r="AW666" s="209">
        <f>WEEKNUM(R666)-WEEKNUM(EOMONTH(R666,-1)+1)+1</f>
        <v>1</v>
      </c>
      <c r="AX666" s="209">
        <f>IF(BB666="S",IF(Q666="1. Aceitou o programa",R666-B666,0),0)</f>
        <v>-3</v>
      </c>
      <c r="AY666" s="209">
        <f>IF(BB666="S",IF(AND(S666&lt;&gt;"",R666&lt;&gt;""),S666-R666,0),0)</f>
        <v>0</v>
      </c>
      <c r="AZ666" s="209">
        <f>IF(BB666="S",IF(Q666="1. Aceitou o programa",IF(OR(X666="Não se Aplica",X666=""),IF(OR(W666="Não se Aplica",W666=""),0,W666-V666),AVERAGE(X666-W666,W666-V666)),0),0)</f>
        <v>0</v>
      </c>
      <c r="BA666" s="209">
        <f>IF(BB666="S",IF(AND(Q666="1. Aceitou o programa",AH666="Realizada"),IFERROR(IF(AG666="",0,AG666-R666),0),0),0)</f>
        <v>0</v>
      </c>
      <c r="BB666" s="209" t="str">
        <f>_xlfn.XLOOKUP(U666,'Lista Suspensa'!$AA$20:$AA$23,'Lista Suspensa'!$AB$20:$AB$23,"N/A")</f>
        <v>S</v>
      </c>
    </row>
    <row r="667" spans="1:54" ht="12" customHeight="1">
      <c r="A667" s="151" t="s">
        <v>67</v>
      </c>
      <c r="B667" s="152">
        <v>46062</v>
      </c>
      <c r="C667" s="153" t="s">
        <v>122</v>
      </c>
      <c r="D667" s="153" t="s">
        <v>167</v>
      </c>
      <c r="E667" s="244">
        <v>89214917</v>
      </c>
      <c r="F667" s="144" t="s">
        <v>1506</v>
      </c>
      <c r="G667" s="230"/>
      <c r="H667" s="154">
        <v>31396</v>
      </c>
      <c r="I667" s="153">
        <v>40</v>
      </c>
      <c r="J667" s="148" t="s">
        <v>70</v>
      </c>
      <c r="K667" s="153"/>
      <c r="L667" s="153"/>
      <c r="M667" s="153"/>
      <c r="N667" s="153">
        <v>380</v>
      </c>
      <c r="O667" s="155">
        <v>11933933737</v>
      </c>
      <c r="P667" s="156" t="s">
        <v>60</v>
      </c>
      <c r="Q667" s="157" t="s">
        <v>110</v>
      </c>
      <c r="R667" s="158">
        <v>46055</v>
      </c>
      <c r="S667" s="159"/>
      <c r="T667" s="159" t="s">
        <v>62</v>
      </c>
      <c r="U667" s="159" t="s">
        <v>111</v>
      </c>
      <c r="V667" s="154">
        <v>46055</v>
      </c>
      <c r="W667" s="154" t="s">
        <v>126</v>
      </c>
      <c r="X667" s="154" t="s">
        <v>126</v>
      </c>
      <c r="Y667" s="160" t="s">
        <v>1507</v>
      </c>
      <c r="Z667" s="160" t="s">
        <v>128</v>
      </c>
      <c r="AA667" s="153">
        <v>117</v>
      </c>
      <c r="AB667" s="153">
        <v>1.58</v>
      </c>
      <c r="AC667" s="182">
        <f t="shared" si="22"/>
        <v>46.867489184425565</v>
      </c>
      <c r="AD667" s="153" t="str">
        <f t="shared" si="23"/>
        <v>OBESIDADE III</v>
      </c>
      <c r="AE667" s="233" t="s">
        <v>504</v>
      </c>
      <c r="AF667" s="153" t="s">
        <v>161</v>
      </c>
      <c r="AG667" s="159" t="s">
        <v>1508</v>
      </c>
      <c r="AH667" s="153"/>
      <c r="AI667" s="161"/>
      <c r="AJ667" s="153"/>
      <c r="AK667" s="153"/>
      <c r="AL667" s="207" t="s">
        <v>131</v>
      </c>
      <c r="AM667" s="207"/>
      <c r="AN667" s="207"/>
      <c r="AO667" s="207" t="str">
        <f ca="1">IF(R667="","",IF(R667&gt;TODAY(),"0 meses",DATEDIF(R667,TODAY(),"m") &amp; " meses"))</f>
        <v>4 meses</v>
      </c>
      <c r="AP667" s="147" t="s">
        <v>67</v>
      </c>
      <c r="AQ667" s="147" t="s">
        <v>67</v>
      </c>
      <c r="AR667" s="147"/>
      <c r="AS667" s="209" t="s">
        <v>68</v>
      </c>
      <c r="AT667" s="223" t="str">
        <f>MONTH(B667)&amp;"/"&amp;YEAR(B667)</f>
        <v>2/2026</v>
      </c>
      <c r="AU667" s="223">
        <f>WEEKNUM(B667)-WEEKNUM(EOMONTH(B667,-1)+1)+1</f>
        <v>2</v>
      </c>
      <c r="AV667" s="209" t="str">
        <f>MONTH(R667)&amp;"/"&amp;YEAR(R667)</f>
        <v>2/2026</v>
      </c>
      <c r="AW667" s="209">
        <f>WEEKNUM(R667)-WEEKNUM(EOMONTH(R667,-1)+1)+1</f>
        <v>1</v>
      </c>
      <c r="AX667" s="209">
        <f>IF(BB667="S",IF(Q667="1. Aceitou o programa",R667-B667,0),0)</f>
        <v>-7</v>
      </c>
      <c r="AY667" s="209">
        <f>IF(BB667="S",IF(AND(S667&lt;&gt;"",R667&lt;&gt;""),S667-R667,0),0)</f>
        <v>0</v>
      </c>
      <c r="AZ667" s="209">
        <f>IF(BB667="S",IF(Q667="1. Aceitou o programa",IF(OR(X667="Não se Aplica",X667=""),IF(OR(W667="Não se Aplica",W667=""),0,W667-V667),AVERAGE(X667-W667,W667-V667)),0),0)</f>
        <v>0</v>
      </c>
      <c r="BA667" s="209">
        <f>IF(BB667="S",IF(AND(Q667="1. Aceitou o programa",AH667="Realizada"),IFERROR(IF(AG667="",0,AG667-R667),0),0),0)</f>
        <v>0</v>
      </c>
      <c r="BB667" s="209" t="str">
        <f>_xlfn.XLOOKUP(U667,'Lista Suspensa'!$AA$20:$AA$23,'Lista Suspensa'!$AB$20:$AB$23,"N/A")</f>
        <v>S</v>
      </c>
    </row>
    <row r="668" spans="1:54" ht="12" customHeight="1">
      <c r="A668" s="151" t="s">
        <v>67</v>
      </c>
      <c r="B668" s="152">
        <v>46062</v>
      </c>
      <c r="C668" s="153" t="s">
        <v>122</v>
      </c>
      <c r="D668" s="153" t="s">
        <v>1509</v>
      </c>
      <c r="E668" s="244">
        <v>89984786</v>
      </c>
      <c r="F668" s="144" t="s">
        <v>1510</v>
      </c>
      <c r="G668" s="230"/>
      <c r="H668" s="154">
        <v>37805</v>
      </c>
      <c r="I668" s="153">
        <v>22</v>
      </c>
      <c r="J668" s="148" t="s">
        <v>58</v>
      </c>
      <c r="K668" s="153"/>
      <c r="L668" s="153"/>
      <c r="M668" s="153"/>
      <c r="N668" s="153">
        <v>580</v>
      </c>
      <c r="O668" s="155">
        <v>21974671582</v>
      </c>
      <c r="P668" s="156" t="s">
        <v>60</v>
      </c>
      <c r="Q668" s="157" t="s">
        <v>110</v>
      </c>
      <c r="R668" s="158">
        <v>46055</v>
      </c>
      <c r="S668" s="159"/>
      <c r="T668" s="159" t="s">
        <v>62</v>
      </c>
      <c r="U668" s="159" t="s">
        <v>111</v>
      </c>
      <c r="V668" s="154">
        <v>46055</v>
      </c>
      <c r="W668" s="154" t="s">
        <v>126</v>
      </c>
      <c r="X668" s="154" t="s">
        <v>126</v>
      </c>
      <c r="Y668" s="160" t="s">
        <v>1507</v>
      </c>
      <c r="Z668" s="160" t="s">
        <v>128</v>
      </c>
      <c r="AA668" s="153">
        <v>99</v>
      </c>
      <c r="AB668" s="153">
        <v>1.72</v>
      </c>
      <c r="AC668" s="182">
        <f t="shared" si="22"/>
        <v>33.464034613304491</v>
      </c>
      <c r="AD668" s="153" t="str">
        <f t="shared" si="23"/>
        <v>OBESIDADE I</v>
      </c>
      <c r="AE668" s="233" t="s">
        <v>139</v>
      </c>
      <c r="AF668" s="153" t="s">
        <v>161</v>
      </c>
      <c r="AG668" s="159" t="s">
        <v>1511</v>
      </c>
      <c r="AH668" s="153"/>
      <c r="AI668" s="161"/>
      <c r="AJ668" s="153"/>
      <c r="AK668" s="153"/>
      <c r="AL668" s="207" t="s">
        <v>131</v>
      </c>
      <c r="AM668" s="207"/>
      <c r="AN668" s="207"/>
      <c r="AO668" s="207" t="str">
        <f ca="1">IF(R668="","",IF(R668&gt;TODAY(),"0 meses",DATEDIF(R668,TODAY(),"m") &amp; " meses"))</f>
        <v>4 meses</v>
      </c>
      <c r="AP668" s="147" t="s">
        <v>67</v>
      </c>
      <c r="AQ668" s="147" t="s">
        <v>67</v>
      </c>
      <c r="AR668" s="147"/>
      <c r="AS668" s="209" t="s">
        <v>68</v>
      </c>
      <c r="AT668" s="223" t="str">
        <f>MONTH(B668)&amp;"/"&amp;YEAR(B668)</f>
        <v>2/2026</v>
      </c>
      <c r="AU668" s="223">
        <f>WEEKNUM(B668)-WEEKNUM(EOMONTH(B668,-1)+1)+1</f>
        <v>2</v>
      </c>
      <c r="AV668" s="209" t="str">
        <f>MONTH(R668)&amp;"/"&amp;YEAR(R668)</f>
        <v>2/2026</v>
      </c>
      <c r="AW668" s="209">
        <f>WEEKNUM(R668)-WEEKNUM(EOMONTH(R668,-1)+1)+1</f>
        <v>1</v>
      </c>
      <c r="AX668" s="209">
        <f>IF(BB668="S",IF(Q668="1. Aceitou o programa",R668-B668,0),0)</f>
        <v>-7</v>
      </c>
      <c r="AY668" s="209">
        <f>IF(BB668="S",IF(AND(S668&lt;&gt;"",R668&lt;&gt;""),S668-R668,0),0)</f>
        <v>0</v>
      </c>
      <c r="AZ668" s="209">
        <f>IF(BB668="S",IF(Q668="1. Aceitou o programa",IF(OR(X668="Não se Aplica",X668=""),IF(OR(W668="Não se Aplica",W668=""),0,W668-V668),AVERAGE(X668-W668,W668-V668)),0),0)</f>
        <v>0</v>
      </c>
      <c r="BA668" s="209">
        <f>IF(BB668="S",IF(AND(Q668="1. Aceitou o programa",AH668="Realizada"),IFERROR(IF(AG668="",0,AG668-R668),0),0),0)</f>
        <v>0</v>
      </c>
      <c r="BB668" s="209" t="str">
        <f>_xlfn.XLOOKUP(U668,'Lista Suspensa'!$AA$20:$AA$23,'Lista Suspensa'!$AB$20:$AB$23,"N/A")</f>
        <v>S</v>
      </c>
    </row>
    <row r="669" spans="1:54" ht="12" customHeight="1">
      <c r="A669" s="151" t="s">
        <v>54</v>
      </c>
      <c r="B669" s="152">
        <v>46083</v>
      </c>
      <c r="C669" s="153" t="s">
        <v>55</v>
      </c>
      <c r="D669" s="153" t="s">
        <v>56</v>
      </c>
      <c r="E669" s="244">
        <v>93920649</v>
      </c>
      <c r="F669" s="144" t="s">
        <v>1512</v>
      </c>
      <c r="G669" s="230"/>
      <c r="H669" s="154">
        <v>27846</v>
      </c>
      <c r="I669" s="153">
        <v>50</v>
      </c>
      <c r="J669" s="148" t="s">
        <v>70</v>
      </c>
      <c r="K669" s="153" t="s">
        <v>101</v>
      </c>
      <c r="L669" s="153"/>
      <c r="M669" s="153"/>
      <c r="N669" s="153">
        <v>600</v>
      </c>
      <c r="O669" s="155" t="s">
        <v>1513</v>
      </c>
      <c r="P669" s="156" t="s">
        <v>60</v>
      </c>
      <c r="Q669" s="157" t="s">
        <v>110</v>
      </c>
      <c r="R669" s="158">
        <v>46055</v>
      </c>
      <c r="S669" s="159"/>
      <c r="T669" s="159" t="s">
        <v>62</v>
      </c>
      <c r="U669" s="159" t="s">
        <v>111</v>
      </c>
      <c r="V669" s="154">
        <v>46055</v>
      </c>
      <c r="W669" s="154" t="s">
        <v>126</v>
      </c>
      <c r="X669" s="154" t="s">
        <v>126</v>
      </c>
      <c r="Y669" s="160"/>
      <c r="Z669" s="160" t="s">
        <v>128</v>
      </c>
      <c r="AA669" s="153">
        <v>70</v>
      </c>
      <c r="AB669" s="153">
        <v>1.53</v>
      </c>
      <c r="AC669" s="182">
        <f t="shared" si="22"/>
        <v>29.903028749626213</v>
      </c>
      <c r="AD669" s="153" t="str">
        <f t="shared" si="23"/>
        <v>OBESIDADE I</v>
      </c>
      <c r="AE669" s="233" t="s">
        <v>135</v>
      </c>
      <c r="AF669" s="153" t="s">
        <v>161</v>
      </c>
      <c r="AG669" s="159" t="s">
        <v>1514</v>
      </c>
      <c r="AH669" s="153"/>
      <c r="AI669" s="161"/>
      <c r="AJ669" s="153"/>
      <c r="AK669" s="153"/>
      <c r="AL669" s="207" t="s">
        <v>131</v>
      </c>
      <c r="AM669" s="207"/>
      <c r="AN669" s="207"/>
      <c r="AO669" s="207" t="str">
        <f ca="1">IF(R669="","",IF(R669&gt;TODAY(),"0 meses",DATEDIF(R669,TODAY(),"m") &amp; " meses"))</f>
        <v>4 meses</v>
      </c>
      <c r="AP669" s="147" t="s">
        <v>67</v>
      </c>
      <c r="AQ669" s="147" t="s">
        <v>67</v>
      </c>
      <c r="AR669" s="147"/>
      <c r="AS669" s="209" t="s">
        <v>68</v>
      </c>
      <c r="AT669" s="223" t="str">
        <f>MONTH(B669)&amp;"/"&amp;YEAR(B669)</f>
        <v>3/2026</v>
      </c>
      <c r="AU669" s="223">
        <f>WEEKNUM(B669)-WEEKNUM(EOMONTH(B669,-1)+1)+1</f>
        <v>1</v>
      </c>
      <c r="AV669" s="209" t="str">
        <f>MONTH(R669)&amp;"/"&amp;YEAR(R669)</f>
        <v>2/2026</v>
      </c>
      <c r="AW669" s="209">
        <f>WEEKNUM(R669)-WEEKNUM(EOMONTH(R669,-1)+1)+1</f>
        <v>1</v>
      </c>
      <c r="AX669" s="209">
        <f>IF(BB669="S",IF(Q669="1. Aceitou o programa",R669-B669,0),0)</f>
        <v>-28</v>
      </c>
      <c r="AY669" s="209">
        <f>IF(BB669="S",IF(AND(S669&lt;&gt;"",R669&lt;&gt;""),S669-R669,0),0)</f>
        <v>0</v>
      </c>
      <c r="AZ669" s="209">
        <f>IF(BB669="S",IF(Q669="1. Aceitou o programa",IF(OR(X669="Não se Aplica",X669=""),IF(OR(W669="Não se Aplica",W669=""),0,W669-V669),AVERAGE(X669-W669,W669-V669)),0),0)</f>
        <v>0</v>
      </c>
      <c r="BA669" s="209">
        <f>IF(BB669="S",IF(AND(Q669="1. Aceitou o programa",AH669="Realizada"),IFERROR(IF(AG669="",0,AG669-R669),0),0),0)</f>
        <v>0</v>
      </c>
      <c r="BB669" s="209" t="str">
        <f>_xlfn.XLOOKUP(U669,'Lista Suspensa'!$AA$20:$AA$23,'Lista Suspensa'!$AB$20:$AB$23,"N/A")</f>
        <v>S</v>
      </c>
    </row>
    <row r="670" spans="1:54" ht="12" customHeight="1">
      <c r="A670" s="151" t="s">
        <v>54</v>
      </c>
      <c r="B670" s="152">
        <v>46083</v>
      </c>
      <c r="C670" s="153" t="s">
        <v>55</v>
      </c>
      <c r="D670" s="153" t="s">
        <v>56</v>
      </c>
      <c r="E670" s="244">
        <v>78382113</v>
      </c>
      <c r="F670" s="144" t="s">
        <v>1515</v>
      </c>
      <c r="G670" s="230"/>
      <c r="H670" s="154">
        <v>29991</v>
      </c>
      <c r="I670" s="153">
        <v>44</v>
      </c>
      <c r="J670" s="148" t="s">
        <v>70</v>
      </c>
      <c r="K670" s="153"/>
      <c r="L670" s="153"/>
      <c r="M670" s="153"/>
      <c r="N670" s="153">
        <v>600</v>
      </c>
      <c r="O670" s="155" t="s">
        <v>1516</v>
      </c>
      <c r="P670" s="156" t="s">
        <v>60</v>
      </c>
      <c r="Q670" s="157" t="s">
        <v>110</v>
      </c>
      <c r="R670" s="158">
        <v>46055</v>
      </c>
      <c r="S670" s="159"/>
      <c r="T670" s="159" t="s">
        <v>62</v>
      </c>
      <c r="U670" s="159" t="s">
        <v>111</v>
      </c>
      <c r="V670" s="154">
        <v>46055</v>
      </c>
      <c r="W670" s="154" t="s">
        <v>126</v>
      </c>
      <c r="X670" s="154" t="s">
        <v>126</v>
      </c>
      <c r="Y670" s="160"/>
      <c r="Z670" s="160" t="s">
        <v>201</v>
      </c>
      <c r="AA670" s="153">
        <v>95.5</v>
      </c>
      <c r="AB670" s="153">
        <v>1.76</v>
      </c>
      <c r="AC670" s="182">
        <f t="shared" si="22"/>
        <v>30.830320247933884</v>
      </c>
      <c r="AD670" s="153" t="str">
        <f t="shared" si="23"/>
        <v>OBESIDADE I</v>
      </c>
      <c r="AE670" s="233" t="s">
        <v>135</v>
      </c>
      <c r="AF670" s="153" t="s">
        <v>161</v>
      </c>
      <c r="AG670" s="159" t="s">
        <v>1517</v>
      </c>
      <c r="AH670" s="153"/>
      <c r="AI670" s="161"/>
      <c r="AJ670" s="153"/>
      <c r="AK670" s="153"/>
      <c r="AL670" s="207" t="s">
        <v>131</v>
      </c>
      <c r="AM670" s="207"/>
      <c r="AN670" s="207"/>
      <c r="AO670" s="207" t="str">
        <f ca="1">IF(R670="","",IF(R670&gt;TODAY(),"0 meses",DATEDIF(R670,TODAY(),"m") &amp; " meses"))</f>
        <v>4 meses</v>
      </c>
      <c r="AP670" s="147" t="s">
        <v>67</v>
      </c>
      <c r="AQ670" s="147" t="s">
        <v>67</v>
      </c>
      <c r="AR670" s="147"/>
      <c r="AS670" s="209" t="s">
        <v>68</v>
      </c>
      <c r="AT670" s="223" t="str">
        <f>MONTH(B670)&amp;"/"&amp;YEAR(B670)</f>
        <v>3/2026</v>
      </c>
      <c r="AU670" s="223">
        <f>WEEKNUM(B670)-WEEKNUM(EOMONTH(B670,-1)+1)+1</f>
        <v>1</v>
      </c>
      <c r="AV670" s="209" t="str">
        <f>MONTH(R670)&amp;"/"&amp;YEAR(R670)</f>
        <v>2/2026</v>
      </c>
      <c r="AW670" s="209">
        <f>WEEKNUM(R670)-WEEKNUM(EOMONTH(R670,-1)+1)+1</f>
        <v>1</v>
      </c>
      <c r="AX670" s="209">
        <f>IF(BB670="S",IF(Q670="1. Aceitou o programa",R670-B670,0),0)</f>
        <v>-28</v>
      </c>
      <c r="AY670" s="209">
        <f>IF(BB670="S",IF(AND(S670&lt;&gt;"",R670&lt;&gt;""),S670-R670,0),0)</f>
        <v>0</v>
      </c>
      <c r="AZ670" s="209">
        <f>IF(BB670="S",IF(Q670="1. Aceitou o programa",IF(OR(X670="Não se Aplica",X670=""),IF(OR(W670="Não se Aplica",W670=""),0,W670-V670),AVERAGE(X670-W670,W670-V670)),0),0)</f>
        <v>0</v>
      </c>
      <c r="BA670" s="209">
        <f>IF(BB670="S",IF(AND(Q670="1. Aceitou o programa",AH670="Realizada"),IFERROR(IF(AG670="",0,AG670-R670),0),0),0)</f>
        <v>0</v>
      </c>
      <c r="BB670" s="209" t="str">
        <f>_xlfn.XLOOKUP(U670,'Lista Suspensa'!$AA$20:$AA$23,'Lista Suspensa'!$AB$20:$AB$23,"N/A")</f>
        <v>S</v>
      </c>
    </row>
    <row r="671" spans="1:54" ht="12" customHeight="1">
      <c r="A671" s="151" t="s">
        <v>121</v>
      </c>
      <c r="B671" s="152">
        <v>45292</v>
      </c>
      <c r="C671" s="153" t="s">
        <v>122</v>
      </c>
      <c r="D671" s="153" t="s">
        <v>274</v>
      </c>
      <c r="E671" s="244">
        <v>94619748</v>
      </c>
      <c r="F671" s="144" t="s">
        <v>1518</v>
      </c>
      <c r="G671" s="230"/>
      <c r="H671" s="154">
        <v>32399</v>
      </c>
      <c r="I671" s="153">
        <v>37</v>
      </c>
      <c r="J671" s="148" t="s">
        <v>70</v>
      </c>
      <c r="K671" s="153" t="s">
        <v>1519</v>
      </c>
      <c r="L671" s="153"/>
      <c r="M671" s="153"/>
      <c r="N671" s="153"/>
      <c r="O671" s="155">
        <v>21964470823</v>
      </c>
      <c r="P671" s="156" t="s">
        <v>60</v>
      </c>
      <c r="Q671" s="157" t="s">
        <v>110</v>
      </c>
      <c r="R671" s="158">
        <v>46055</v>
      </c>
      <c r="S671" s="159"/>
      <c r="T671" s="159" t="s">
        <v>62</v>
      </c>
      <c r="U671" s="159" t="s">
        <v>111</v>
      </c>
      <c r="V671" s="154">
        <v>46055</v>
      </c>
      <c r="W671" s="154" t="s">
        <v>126</v>
      </c>
      <c r="X671" s="154" t="s">
        <v>126</v>
      </c>
      <c r="Y671" s="160"/>
      <c r="Z671" s="160" t="s">
        <v>65</v>
      </c>
      <c r="AA671" s="153">
        <v>120</v>
      </c>
      <c r="AB671" s="153">
        <v>1.62</v>
      </c>
      <c r="AC671" s="182">
        <f t="shared" si="22"/>
        <v>45.724737082761763</v>
      </c>
      <c r="AD671" s="153" t="str">
        <f t="shared" si="23"/>
        <v>OBESIDADE III</v>
      </c>
      <c r="AE671" s="233" t="s">
        <v>947</v>
      </c>
      <c r="AF671" s="153" t="s">
        <v>130</v>
      </c>
      <c r="AG671" s="159"/>
      <c r="AH671" s="153"/>
      <c r="AI671" s="161"/>
      <c r="AJ671" s="153"/>
      <c r="AK671" s="153"/>
      <c r="AL671" s="207" t="s">
        <v>131</v>
      </c>
      <c r="AM671" s="207"/>
      <c r="AN671" s="207"/>
      <c r="AO671" s="207" t="str">
        <f ca="1">IF(R671="","",IF(R671&gt;TODAY(),"0 meses",DATEDIF(R671,TODAY(),"m") &amp; " meses"))</f>
        <v>4 meses</v>
      </c>
      <c r="AP671" s="147" t="s">
        <v>67</v>
      </c>
      <c r="AQ671" s="147" t="s">
        <v>67</v>
      </c>
      <c r="AR671" s="147"/>
      <c r="AS671" s="209" t="s">
        <v>68</v>
      </c>
      <c r="AT671" s="223" t="str">
        <f>MONTH(B671)&amp;"/"&amp;YEAR(B671)</f>
        <v>1/2024</v>
      </c>
      <c r="AU671" s="223">
        <f>WEEKNUM(B671)-WEEKNUM(EOMONTH(B671,-1)+1)+1</f>
        <v>1</v>
      </c>
      <c r="AV671" s="209" t="str">
        <f>MONTH(R671)&amp;"/"&amp;YEAR(R671)</f>
        <v>2/2026</v>
      </c>
      <c r="AW671" s="209">
        <f>WEEKNUM(R671)-WEEKNUM(EOMONTH(R671,-1)+1)+1</f>
        <v>1</v>
      </c>
      <c r="AX671" s="209">
        <f>IF(BB671="S",IF(Q671="1. Aceitou o programa",R671-B671,0),0)</f>
        <v>763</v>
      </c>
      <c r="AY671" s="209">
        <f>IF(BB671="S",IF(AND(S671&lt;&gt;"",R671&lt;&gt;""),S671-R671,0),0)</f>
        <v>0</v>
      </c>
      <c r="AZ671" s="209">
        <f>IF(BB671="S",IF(Q671="1. Aceitou o programa",IF(OR(X671="Não se Aplica",X671=""),IF(OR(W671="Não se Aplica",W671=""),0,W671-V671),AVERAGE(X671-W671,W671-V671)),0),0)</f>
        <v>0</v>
      </c>
      <c r="BA671" s="209">
        <f>IF(BB671="S",IF(AND(Q671="1. Aceitou o programa",AH671="Realizada"),IFERROR(IF(AG671="",0,AG671-R671),0),0),0)</f>
        <v>0</v>
      </c>
      <c r="BB671" s="209" t="str">
        <f>_xlfn.XLOOKUP(U671,'Lista Suspensa'!$AA$20:$AA$23,'Lista Suspensa'!$AB$20:$AB$23,"N/A")</f>
        <v>S</v>
      </c>
    </row>
    <row r="672" spans="1:54" ht="12" customHeight="1">
      <c r="A672" s="151" t="s">
        <v>121</v>
      </c>
      <c r="B672" s="152">
        <v>45292</v>
      </c>
      <c r="C672" s="153" t="s">
        <v>122</v>
      </c>
      <c r="D672" s="153" t="s">
        <v>56</v>
      </c>
      <c r="E672" s="244">
        <v>94454653</v>
      </c>
      <c r="F672" s="144" t="s">
        <v>1520</v>
      </c>
      <c r="G672" s="230"/>
      <c r="H672" s="154">
        <v>32828</v>
      </c>
      <c r="I672" s="153">
        <v>36</v>
      </c>
      <c r="J672" s="148" t="s">
        <v>70</v>
      </c>
      <c r="K672" s="153" t="s">
        <v>1519</v>
      </c>
      <c r="L672" s="153"/>
      <c r="M672" s="153"/>
      <c r="N672" s="153"/>
      <c r="O672" s="155" t="s">
        <v>1521</v>
      </c>
      <c r="P672" s="156" t="s">
        <v>60</v>
      </c>
      <c r="Q672" s="157" t="s">
        <v>110</v>
      </c>
      <c r="R672" s="158">
        <v>46055</v>
      </c>
      <c r="S672" s="159"/>
      <c r="T672" s="159" t="s">
        <v>62</v>
      </c>
      <c r="U672" s="159" t="s">
        <v>111</v>
      </c>
      <c r="V672" s="154">
        <v>46055</v>
      </c>
      <c r="W672" s="154" t="s">
        <v>126</v>
      </c>
      <c r="X672" s="154" t="s">
        <v>126</v>
      </c>
      <c r="Y672" s="160" t="s">
        <v>1522</v>
      </c>
      <c r="Z672" s="160" t="s">
        <v>128</v>
      </c>
      <c r="AA672" s="153">
        <v>115</v>
      </c>
      <c r="AB672" s="153">
        <v>1.53</v>
      </c>
      <c r="AC672" s="182">
        <f t="shared" si="22"/>
        <v>49.12640437438592</v>
      </c>
      <c r="AD672" s="153" t="str">
        <f t="shared" si="23"/>
        <v>OBESIDADE III</v>
      </c>
      <c r="AE672" s="233" t="s">
        <v>135</v>
      </c>
      <c r="AF672" s="153" t="s">
        <v>130</v>
      </c>
      <c r="AG672" s="159"/>
      <c r="AH672" s="153"/>
      <c r="AI672" s="161"/>
      <c r="AJ672" s="153"/>
      <c r="AK672" s="153"/>
      <c r="AL672" s="207" t="s">
        <v>131</v>
      </c>
      <c r="AM672" s="207"/>
      <c r="AN672" s="207"/>
      <c r="AO672" s="207" t="str">
        <f ca="1">IF(R672="","",IF(R672&gt;TODAY(),"0 meses",DATEDIF(R672,TODAY(),"m") &amp; " meses"))</f>
        <v>4 meses</v>
      </c>
      <c r="AP672" s="147" t="s">
        <v>67</v>
      </c>
      <c r="AQ672" s="147" t="s">
        <v>67</v>
      </c>
      <c r="AR672" s="147"/>
      <c r="AS672" s="209" t="s">
        <v>68</v>
      </c>
      <c r="AT672" s="223" t="str">
        <f>MONTH(B672)&amp;"/"&amp;YEAR(B672)</f>
        <v>1/2024</v>
      </c>
      <c r="AU672" s="223">
        <f>WEEKNUM(B672)-WEEKNUM(EOMONTH(B672,-1)+1)+1</f>
        <v>1</v>
      </c>
      <c r="AV672" s="209" t="str">
        <f>MONTH(R672)&amp;"/"&amp;YEAR(R672)</f>
        <v>2/2026</v>
      </c>
      <c r="AW672" s="209">
        <f>WEEKNUM(R672)-WEEKNUM(EOMONTH(R672,-1)+1)+1</f>
        <v>1</v>
      </c>
      <c r="AX672" s="209">
        <f>IF(BB672="S",IF(Q672="1. Aceitou o programa",R672-B672,0),0)</f>
        <v>763</v>
      </c>
      <c r="AY672" s="209">
        <f>IF(BB672="S",IF(AND(S672&lt;&gt;"",R672&lt;&gt;""),S672-R672,0),0)</f>
        <v>0</v>
      </c>
      <c r="AZ672" s="209">
        <f>IF(BB672="S",IF(Q672="1. Aceitou o programa",IF(OR(X672="Não se Aplica",X672=""),IF(OR(W672="Não se Aplica",W672=""),0,W672-V672),AVERAGE(X672-W672,W672-V672)),0),0)</f>
        <v>0</v>
      </c>
      <c r="BA672" s="209">
        <f>IF(BB672="S",IF(AND(Q672="1. Aceitou o programa",AH672="Realizada"),IFERROR(IF(AG672="",0,AG672-R672),0),0),0)</f>
        <v>0</v>
      </c>
      <c r="BB672" s="209" t="str">
        <f>_xlfn.XLOOKUP(U672,'Lista Suspensa'!$AA$20:$AA$23,'Lista Suspensa'!$AB$20:$AB$23,"N/A")</f>
        <v>S</v>
      </c>
    </row>
    <row r="673" spans="1:54" ht="12" customHeight="1">
      <c r="A673" s="151" t="s">
        <v>121</v>
      </c>
      <c r="B673" s="152">
        <v>45292</v>
      </c>
      <c r="C673" s="153" t="s">
        <v>122</v>
      </c>
      <c r="D673" s="153" t="s">
        <v>56</v>
      </c>
      <c r="E673" s="244">
        <v>87589710</v>
      </c>
      <c r="F673" s="144" t="s">
        <v>1523</v>
      </c>
      <c r="G673" s="230"/>
      <c r="H673" s="154">
        <v>26999</v>
      </c>
      <c r="I673" s="153">
        <v>52</v>
      </c>
      <c r="J673" s="148" t="s">
        <v>58</v>
      </c>
      <c r="K673" s="153" t="s">
        <v>101</v>
      </c>
      <c r="L673" s="153"/>
      <c r="M673" s="153"/>
      <c r="N673" s="153"/>
      <c r="O673" s="155" t="s">
        <v>1524</v>
      </c>
      <c r="P673" s="156" t="s">
        <v>60</v>
      </c>
      <c r="Q673" s="157" t="s">
        <v>110</v>
      </c>
      <c r="R673" s="158">
        <v>46055</v>
      </c>
      <c r="S673" s="159"/>
      <c r="T673" s="159" t="s">
        <v>62</v>
      </c>
      <c r="U673" s="159" t="s">
        <v>111</v>
      </c>
      <c r="V673" s="154">
        <v>46055</v>
      </c>
      <c r="W673" s="154" t="s">
        <v>126</v>
      </c>
      <c r="X673" s="154" t="s">
        <v>126</v>
      </c>
      <c r="Y673" s="160"/>
      <c r="Z673" s="160" t="s">
        <v>128</v>
      </c>
      <c r="AA673" s="153">
        <v>106</v>
      </c>
      <c r="AB673" s="153">
        <v>1.86</v>
      </c>
      <c r="AC673" s="182">
        <f t="shared" si="22"/>
        <v>30.639380275176318</v>
      </c>
      <c r="AD673" s="153" t="str">
        <f t="shared" si="23"/>
        <v>OBESIDADE I</v>
      </c>
      <c r="AE673" s="233" t="s">
        <v>135</v>
      </c>
      <c r="AF673" s="153" t="s">
        <v>130</v>
      </c>
      <c r="AG673" s="159"/>
      <c r="AH673" s="153"/>
      <c r="AI673" s="161"/>
      <c r="AJ673" s="153"/>
      <c r="AK673" s="153"/>
      <c r="AL673" s="207" t="s">
        <v>131</v>
      </c>
      <c r="AM673" s="207"/>
      <c r="AN673" s="207"/>
      <c r="AO673" s="207" t="str">
        <f ca="1">IF(R673="","",IF(R673&gt;TODAY(),"0 meses",DATEDIF(R673,TODAY(),"m") &amp; " meses"))</f>
        <v>4 meses</v>
      </c>
      <c r="AP673" s="147" t="s">
        <v>67</v>
      </c>
      <c r="AQ673" s="147" t="s">
        <v>67</v>
      </c>
      <c r="AR673" s="147"/>
      <c r="AS673" s="209" t="s">
        <v>68</v>
      </c>
      <c r="AT673" s="223" t="str">
        <f>MONTH(B673)&amp;"/"&amp;YEAR(B673)</f>
        <v>1/2024</v>
      </c>
      <c r="AU673" s="223">
        <f>WEEKNUM(B673)-WEEKNUM(EOMONTH(B673,-1)+1)+1</f>
        <v>1</v>
      </c>
      <c r="AV673" s="209" t="str">
        <f>MONTH(R673)&amp;"/"&amp;YEAR(R673)</f>
        <v>2/2026</v>
      </c>
      <c r="AW673" s="209">
        <f>WEEKNUM(R673)-WEEKNUM(EOMONTH(R673,-1)+1)+1</f>
        <v>1</v>
      </c>
      <c r="AX673" s="209">
        <f>IF(BB673="S",IF(Q673="1. Aceitou o programa",R673-B673,0),0)</f>
        <v>763</v>
      </c>
      <c r="AY673" s="209">
        <f>IF(BB673="S",IF(AND(S673&lt;&gt;"",R673&lt;&gt;""),S673-R673,0),0)</f>
        <v>0</v>
      </c>
      <c r="AZ673" s="209">
        <f>IF(BB673="S",IF(Q673="1. Aceitou o programa",IF(OR(X673="Não se Aplica",X673=""),IF(OR(W673="Não se Aplica",W673=""),0,W673-V673),AVERAGE(X673-W673,W673-V673)),0),0)</f>
        <v>0</v>
      </c>
      <c r="BA673" s="209">
        <f>IF(BB673="S",IF(AND(Q673="1. Aceitou o programa",AH673="Realizada"),IFERROR(IF(AG673="",0,AG673-R673),0),0),0)</f>
        <v>0</v>
      </c>
      <c r="BB673" s="209" t="str">
        <f>_xlfn.XLOOKUP(U673,'Lista Suspensa'!$AA$20:$AA$23,'Lista Suspensa'!$AB$20:$AB$23,"N/A")</f>
        <v>S</v>
      </c>
    </row>
    <row r="674" spans="1:54" ht="12" customHeight="1">
      <c r="A674" s="151" t="s">
        <v>121</v>
      </c>
      <c r="B674" s="152">
        <v>45292</v>
      </c>
      <c r="C674" s="153" t="s">
        <v>122</v>
      </c>
      <c r="D674" s="153" t="s">
        <v>171</v>
      </c>
      <c r="E674" s="244">
        <v>93088265</v>
      </c>
      <c r="F674" s="144" t="s">
        <v>1525</v>
      </c>
      <c r="G674" s="230"/>
      <c r="H674" s="154">
        <v>28303</v>
      </c>
      <c r="I674" s="153">
        <v>48</v>
      </c>
      <c r="J674" s="148" t="s">
        <v>70</v>
      </c>
      <c r="K674" s="153" t="s">
        <v>101</v>
      </c>
      <c r="L674" s="153"/>
      <c r="M674" s="153"/>
      <c r="N674" s="153"/>
      <c r="O674" s="155">
        <v>21965188119</v>
      </c>
      <c r="P674" s="156" t="s">
        <v>60</v>
      </c>
      <c r="Q674" s="157" t="s">
        <v>110</v>
      </c>
      <c r="R674" s="158">
        <v>46055</v>
      </c>
      <c r="S674" s="159"/>
      <c r="T674" s="159" t="s">
        <v>62</v>
      </c>
      <c r="U674" s="159" t="s">
        <v>111</v>
      </c>
      <c r="V674" s="154">
        <v>46055</v>
      </c>
      <c r="W674" s="154" t="s">
        <v>126</v>
      </c>
      <c r="X674" s="154" t="s">
        <v>126</v>
      </c>
      <c r="Y674" s="160"/>
      <c r="Z674" s="160" t="s">
        <v>65</v>
      </c>
      <c r="AA674" s="153">
        <v>105</v>
      </c>
      <c r="AB674" s="153">
        <v>1.69</v>
      </c>
      <c r="AC674" s="182">
        <f t="shared" si="22"/>
        <v>36.763418647806454</v>
      </c>
      <c r="AD674" s="153" t="str">
        <f t="shared" si="23"/>
        <v>OBESIDADE II</v>
      </c>
      <c r="AE674" s="233" t="s">
        <v>947</v>
      </c>
      <c r="AF674" s="153" t="s">
        <v>130</v>
      </c>
      <c r="AG674" s="159"/>
      <c r="AH674" s="153"/>
      <c r="AI674" s="161"/>
      <c r="AJ674" s="153"/>
      <c r="AK674" s="153"/>
      <c r="AL674" s="207" t="s">
        <v>131</v>
      </c>
      <c r="AM674" s="207"/>
      <c r="AN674" s="207"/>
      <c r="AO674" s="207" t="str">
        <f ca="1">IF(R674="","",IF(R674&gt;TODAY(),"0 meses",DATEDIF(R674,TODAY(),"m") &amp; " meses"))</f>
        <v>4 meses</v>
      </c>
      <c r="AP674" s="147" t="s">
        <v>67</v>
      </c>
      <c r="AQ674" s="147" t="s">
        <v>67</v>
      </c>
      <c r="AR674" s="147"/>
      <c r="AS674" s="209" t="s">
        <v>68</v>
      </c>
      <c r="AT674" s="223" t="str">
        <f>MONTH(B674)&amp;"/"&amp;YEAR(B674)</f>
        <v>1/2024</v>
      </c>
      <c r="AU674" s="223">
        <f>WEEKNUM(B674)-WEEKNUM(EOMONTH(B674,-1)+1)+1</f>
        <v>1</v>
      </c>
      <c r="AV674" s="209" t="str">
        <f>MONTH(R674)&amp;"/"&amp;YEAR(R674)</f>
        <v>2/2026</v>
      </c>
      <c r="AW674" s="209">
        <f>WEEKNUM(R674)-WEEKNUM(EOMONTH(R674,-1)+1)+1</f>
        <v>1</v>
      </c>
      <c r="AX674" s="209">
        <f>IF(BB674="S",IF(Q674="1. Aceitou o programa",R674-B674,0),0)</f>
        <v>763</v>
      </c>
      <c r="AY674" s="209">
        <f>IF(BB674="S",IF(AND(S674&lt;&gt;"",R674&lt;&gt;""),S674-R674,0),0)</f>
        <v>0</v>
      </c>
      <c r="AZ674" s="209">
        <f>IF(BB674="S",IF(Q674="1. Aceitou o programa",IF(OR(X674="Não se Aplica",X674=""),IF(OR(W674="Não se Aplica",W674=""),0,W674-V674),AVERAGE(X674-W674,W674-V674)),0),0)</f>
        <v>0</v>
      </c>
      <c r="BA674" s="209">
        <f>IF(BB674="S",IF(AND(Q674="1. Aceitou o programa",AH674="Realizada"),IFERROR(IF(AG674="",0,AG674-R674),0),0),0)</f>
        <v>0</v>
      </c>
      <c r="BB674" s="209" t="str">
        <f>_xlfn.XLOOKUP(U674,'Lista Suspensa'!$AA$20:$AA$23,'Lista Suspensa'!$AB$20:$AB$23,"N/A")</f>
        <v>S</v>
      </c>
    </row>
    <row r="675" spans="1:54" ht="12" customHeight="1">
      <c r="A675" s="151" t="s">
        <v>121</v>
      </c>
      <c r="B675" s="152">
        <v>45292</v>
      </c>
      <c r="C675" s="153" t="s">
        <v>122</v>
      </c>
      <c r="D675" s="153" t="s">
        <v>56</v>
      </c>
      <c r="E675" s="244">
        <v>96389814</v>
      </c>
      <c r="F675" s="144" t="s">
        <v>1526</v>
      </c>
      <c r="G675" s="230"/>
      <c r="H675" s="154">
        <v>28727</v>
      </c>
      <c r="I675" s="153">
        <v>47</v>
      </c>
      <c r="J675" s="148" t="s">
        <v>70</v>
      </c>
      <c r="K675" s="153" t="s">
        <v>101</v>
      </c>
      <c r="L675" s="153"/>
      <c r="M675" s="153"/>
      <c r="N675" s="153"/>
      <c r="O675" s="155" t="s">
        <v>1527</v>
      </c>
      <c r="P675" s="156" t="s">
        <v>60</v>
      </c>
      <c r="Q675" s="157" t="s">
        <v>110</v>
      </c>
      <c r="R675" s="158">
        <v>46055</v>
      </c>
      <c r="S675" s="159"/>
      <c r="T675" s="159" t="s">
        <v>62</v>
      </c>
      <c r="U675" s="159" t="s">
        <v>111</v>
      </c>
      <c r="V675" s="154">
        <v>46055</v>
      </c>
      <c r="W675" s="154" t="s">
        <v>126</v>
      </c>
      <c r="X675" s="154" t="s">
        <v>126</v>
      </c>
      <c r="Y675" s="160"/>
      <c r="Z675" s="160" t="s">
        <v>166</v>
      </c>
      <c r="AA675" s="153">
        <v>117</v>
      </c>
      <c r="AB675" s="153">
        <v>1.72</v>
      </c>
      <c r="AC675" s="182">
        <f t="shared" si="22"/>
        <v>39.548404542996217</v>
      </c>
      <c r="AD675" s="153" t="str">
        <f t="shared" si="23"/>
        <v>OBESIDADE II</v>
      </c>
      <c r="AE675" s="233" t="s">
        <v>135</v>
      </c>
      <c r="AF675" s="153" t="s">
        <v>130</v>
      </c>
      <c r="AG675" s="159"/>
      <c r="AH675" s="153"/>
      <c r="AI675" s="161"/>
      <c r="AJ675" s="153"/>
      <c r="AK675" s="153"/>
      <c r="AL675" s="207" t="s">
        <v>131</v>
      </c>
      <c r="AM675" s="207"/>
      <c r="AN675" s="207"/>
      <c r="AO675" s="207" t="str">
        <f ca="1">IF(R675="","",IF(R675&gt;TODAY(),"0 meses",DATEDIF(R675,TODAY(),"m") &amp; " meses"))</f>
        <v>4 meses</v>
      </c>
      <c r="AP675" s="147" t="s">
        <v>67</v>
      </c>
      <c r="AQ675" s="147" t="s">
        <v>67</v>
      </c>
      <c r="AR675" s="147"/>
      <c r="AS675" s="209" t="s">
        <v>68</v>
      </c>
      <c r="AT675" s="223" t="str">
        <f>MONTH(B675)&amp;"/"&amp;YEAR(B675)</f>
        <v>1/2024</v>
      </c>
      <c r="AU675" s="223">
        <f>WEEKNUM(B675)-WEEKNUM(EOMONTH(B675,-1)+1)+1</f>
        <v>1</v>
      </c>
      <c r="AV675" s="209" t="str">
        <f>MONTH(R675)&amp;"/"&amp;YEAR(R675)</f>
        <v>2/2026</v>
      </c>
      <c r="AW675" s="209">
        <f>WEEKNUM(R675)-WEEKNUM(EOMONTH(R675,-1)+1)+1</f>
        <v>1</v>
      </c>
      <c r="AX675" s="209">
        <f>IF(BB675="S",IF(Q675="1. Aceitou o programa",R675-B675,0),0)</f>
        <v>763</v>
      </c>
      <c r="AY675" s="209">
        <f>IF(BB675="S",IF(AND(S675&lt;&gt;"",R675&lt;&gt;""),S675-R675,0),0)</f>
        <v>0</v>
      </c>
      <c r="AZ675" s="209">
        <f>IF(BB675="S",IF(Q675="1. Aceitou o programa",IF(OR(X675="Não se Aplica",X675=""),IF(OR(W675="Não se Aplica",W675=""),0,W675-V675),AVERAGE(X675-W675,W675-V675)),0),0)</f>
        <v>0</v>
      </c>
      <c r="BA675" s="209">
        <f>IF(BB675="S",IF(AND(Q675="1. Aceitou o programa",AH675="Realizada"),IFERROR(IF(AG675="",0,AG675-R675),0),0),0)</f>
        <v>0</v>
      </c>
      <c r="BB675" s="209" t="str">
        <f>_xlfn.XLOOKUP(U675,'Lista Suspensa'!$AA$20:$AA$23,'Lista Suspensa'!$AB$20:$AB$23,"N/A")</f>
        <v>S</v>
      </c>
    </row>
    <row r="676" spans="1:54" ht="12" customHeight="1">
      <c r="A676" s="151" t="s">
        <v>121</v>
      </c>
      <c r="B676" s="152">
        <v>45292</v>
      </c>
      <c r="C676" s="153" t="s">
        <v>122</v>
      </c>
      <c r="D676" s="153" t="s">
        <v>56</v>
      </c>
      <c r="E676" s="244">
        <v>96404486</v>
      </c>
      <c r="F676" s="144" t="s">
        <v>1528</v>
      </c>
      <c r="G676" s="230"/>
      <c r="H676" s="154">
        <v>26632</v>
      </c>
      <c r="I676" s="153">
        <v>53</v>
      </c>
      <c r="J676" s="148" t="s">
        <v>70</v>
      </c>
      <c r="K676" s="153" t="s">
        <v>59</v>
      </c>
      <c r="L676" s="153"/>
      <c r="M676" s="153"/>
      <c r="N676" s="153"/>
      <c r="O676" s="155" t="s">
        <v>1529</v>
      </c>
      <c r="P676" s="156" t="s">
        <v>60</v>
      </c>
      <c r="Q676" s="157" t="s">
        <v>110</v>
      </c>
      <c r="R676" s="158">
        <v>46055</v>
      </c>
      <c r="S676" s="159"/>
      <c r="T676" s="159" t="s">
        <v>62</v>
      </c>
      <c r="U676" s="159" t="s">
        <v>111</v>
      </c>
      <c r="V676" s="154">
        <v>46055</v>
      </c>
      <c r="W676" s="154" t="s">
        <v>126</v>
      </c>
      <c r="X676" s="154" t="s">
        <v>126</v>
      </c>
      <c r="Y676" s="160"/>
      <c r="Z676" s="160" t="s">
        <v>128</v>
      </c>
      <c r="AA676" s="153">
        <v>90</v>
      </c>
      <c r="AB676" s="153">
        <v>1.63</v>
      </c>
      <c r="AC676" s="182">
        <f t="shared" si="22"/>
        <v>33.874063758515568</v>
      </c>
      <c r="AD676" s="153" t="str">
        <f t="shared" si="23"/>
        <v>OBESIDADE I</v>
      </c>
      <c r="AE676" s="233" t="s">
        <v>135</v>
      </c>
      <c r="AF676" s="153" t="s">
        <v>130</v>
      </c>
      <c r="AG676" s="159"/>
      <c r="AH676" s="153"/>
      <c r="AI676" s="161"/>
      <c r="AJ676" s="153"/>
      <c r="AK676" s="153"/>
      <c r="AL676" s="207" t="s">
        <v>131</v>
      </c>
      <c r="AM676" s="207"/>
      <c r="AN676" s="207"/>
      <c r="AO676" s="207" t="str">
        <f ca="1">IF(R676="","",IF(R676&gt;TODAY(),"0 meses",DATEDIF(R676,TODAY(),"m") &amp; " meses"))</f>
        <v>4 meses</v>
      </c>
      <c r="AP676" s="147" t="s">
        <v>67</v>
      </c>
      <c r="AQ676" s="147" t="s">
        <v>67</v>
      </c>
      <c r="AR676" s="147"/>
      <c r="AS676" s="209" t="s">
        <v>68</v>
      </c>
      <c r="AT676" s="223" t="str">
        <f>MONTH(B676)&amp;"/"&amp;YEAR(B676)</f>
        <v>1/2024</v>
      </c>
      <c r="AU676" s="223">
        <f>WEEKNUM(B676)-WEEKNUM(EOMONTH(B676,-1)+1)+1</f>
        <v>1</v>
      </c>
      <c r="AV676" s="209" t="str">
        <f>MONTH(R676)&amp;"/"&amp;YEAR(R676)</f>
        <v>2/2026</v>
      </c>
      <c r="AW676" s="209">
        <f>WEEKNUM(R676)-WEEKNUM(EOMONTH(R676,-1)+1)+1</f>
        <v>1</v>
      </c>
      <c r="AX676" s="209">
        <f>IF(BB676="S",IF(Q676="1. Aceitou o programa",R676-B676,0),0)</f>
        <v>763</v>
      </c>
      <c r="AY676" s="209">
        <f>IF(BB676="S",IF(AND(S676&lt;&gt;"",R676&lt;&gt;""),S676-R676,0),0)</f>
        <v>0</v>
      </c>
      <c r="AZ676" s="209">
        <f>IF(BB676="S",IF(Q676="1. Aceitou o programa",IF(OR(X676="Não se Aplica",X676=""),IF(OR(W676="Não se Aplica",W676=""),0,W676-V676),AVERAGE(X676-W676,W676-V676)),0),0)</f>
        <v>0</v>
      </c>
      <c r="BA676" s="209">
        <f>IF(BB676="S",IF(AND(Q676="1. Aceitou o programa",AH676="Realizada"),IFERROR(IF(AG676="",0,AG676-R676),0),0),0)</f>
        <v>0</v>
      </c>
      <c r="BB676" s="209" t="str">
        <f>_xlfn.XLOOKUP(U676,'Lista Suspensa'!$AA$20:$AA$23,'Lista Suspensa'!$AB$20:$AB$23,"N/A")</f>
        <v>S</v>
      </c>
    </row>
    <row r="677" spans="1:54" ht="12" customHeight="1">
      <c r="A677" s="151" t="s">
        <v>121</v>
      </c>
      <c r="B677" s="152">
        <v>45292</v>
      </c>
      <c r="C677" s="153" t="s">
        <v>122</v>
      </c>
      <c r="D677" s="153" t="s">
        <v>56</v>
      </c>
      <c r="E677" s="244">
        <v>81605569</v>
      </c>
      <c r="F677" s="144" t="s">
        <v>1530</v>
      </c>
      <c r="G677" s="230"/>
      <c r="H677" s="154">
        <v>28875</v>
      </c>
      <c r="I677" s="153">
        <v>47</v>
      </c>
      <c r="J677" s="148" t="s">
        <v>70</v>
      </c>
      <c r="K677" s="153"/>
      <c r="L677" s="153"/>
      <c r="M677" s="153"/>
      <c r="N677" s="153"/>
      <c r="O677" s="155" t="s">
        <v>1531</v>
      </c>
      <c r="P677" s="156" t="s">
        <v>60</v>
      </c>
      <c r="Q677" s="157" t="s">
        <v>110</v>
      </c>
      <c r="R677" s="158">
        <v>46055</v>
      </c>
      <c r="S677" s="159"/>
      <c r="T677" s="159" t="s">
        <v>62</v>
      </c>
      <c r="U677" s="159" t="s">
        <v>111</v>
      </c>
      <c r="V677" s="154">
        <v>46055</v>
      </c>
      <c r="W677" s="154" t="s">
        <v>126</v>
      </c>
      <c r="X677" s="154" t="s">
        <v>126</v>
      </c>
      <c r="Y677" s="160"/>
      <c r="Z677" s="160" t="s">
        <v>128</v>
      </c>
      <c r="AA677" s="153">
        <v>110</v>
      </c>
      <c r="AB677" s="153">
        <v>1.58</v>
      </c>
      <c r="AC677" s="182">
        <f t="shared" si="22"/>
        <v>44.063451369972753</v>
      </c>
      <c r="AD677" s="153" t="str">
        <f t="shared" si="23"/>
        <v>OBESIDADE III</v>
      </c>
      <c r="AE677" s="233" t="s">
        <v>135</v>
      </c>
      <c r="AF677" s="153" t="s">
        <v>130</v>
      </c>
      <c r="AG677" s="159"/>
      <c r="AH677" s="153"/>
      <c r="AI677" s="161"/>
      <c r="AJ677" s="153"/>
      <c r="AK677" s="153"/>
      <c r="AL677" s="207" t="s">
        <v>131</v>
      </c>
      <c r="AM677" s="207"/>
      <c r="AN677" s="207"/>
      <c r="AO677" s="207" t="str">
        <f ca="1">IF(R677="","",IF(R677&gt;TODAY(),"0 meses",DATEDIF(R677,TODAY(),"m") &amp; " meses"))</f>
        <v>4 meses</v>
      </c>
      <c r="AP677" s="147" t="s">
        <v>67</v>
      </c>
      <c r="AQ677" s="147" t="s">
        <v>67</v>
      </c>
      <c r="AR677" s="147"/>
      <c r="AS677" s="209" t="s">
        <v>68</v>
      </c>
      <c r="AT677" s="223" t="str">
        <f>MONTH(B677)&amp;"/"&amp;YEAR(B677)</f>
        <v>1/2024</v>
      </c>
      <c r="AU677" s="223">
        <f>WEEKNUM(B677)-WEEKNUM(EOMONTH(B677,-1)+1)+1</f>
        <v>1</v>
      </c>
      <c r="AV677" s="209" t="str">
        <f>MONTH(R677)&amp;"/"&amp;YEAR(R677)</f>
        <v>2/2026</v>
      </c>
      <c r="AW677" s="209">
        <f>WEEKNUM(R677)-WEEKNUM(EOMONTH(R677,-1)+1)+1</f>
        <v>1</v>
      </c>
      <c r="AX677" s="209">
        <f>IF(BB677="S",IF(Q677="1. Aceitou o programa",R677-B677,0),0)</f>
        <v>763</v>
      </c>
      <c r="AY677" s="209">
        <f>IF(BB677="S",IF(AND(S677&lt;&gt;"",R677&lt;&gt;""),S677-R677,0),0)</f>
        <v>0</v>
      </c>
      <c r="AZ677" s="209">
        <f>IF(BB677="S",IF(Q677="1. Aceitou o programa",IF(OR(X677="Não se Aplica",X677=""),IF(OR(W677="Não se Aplica",W677=""),0,W677-V677),AVERAGE(X677-W677,W677-V677)),0),0)</f>
        <v>0</v>
      </c>
      <c r="BA677" s="209">
        <f>IF(BB677="S",IF(AND(Q677="1. Aceitou o programa",AH677="Realizada"),IFERROR(IF(AG677="",0,AG677-R677),0),0),0)</f>
        <v>0</v>
      </c>
      <c r="BB677" s="209" t="str">
        <f>_xlfn.XLOOKUP(U677,'Lista Suspensa'!$AA$20:$AA$23,'Lista Suspensa'!$AB$20:$AB$23,"N/A")</f>
        <v>S</v>
      </c>
    </row>
    <row r="678" spans="1:54" ht="12" customHeight="1">
      <c r="A678" s="151" t="s">
        <v>121</v>
      </c>
      <c r="B678" s="152">
        <v>45292</v>
      </c>
      <c r="C678" s="153" t="s">
        <v>122</v>
      </c>
      <c r="D678" s="153" t="s">
        <v>56</v>
      </c>
      <c r="E678" s="244">
        <v>82844838</v>
      </c>
      <c r="F678" s="144" t="s">
        <v>1532</v>
      </c>
      <c r="G678" s="230"/>
      <c r="H678" s="154">
        <v>28963</v>
      </c>
      <c r="I678" s="153">
        <v>47</v>
      </c>
      <c r="J678" s="148" t="s">
        <v>58</v>
      </c>
      <c r="K678" s="153"/>
      <c r="L678" s="153"/>
      <c r="M678" s="153"/>
      <c r="N678" s="153"/>
      <c r="O678" s="155" t="s">
        <v>1533</v>
      </c>
      <c r="P678" s="156" t="s">
        <v>60</v>
      </c>
      <c r="Q678" s="157" t="s">
        <v>110</v>
      </c>
      <c r="R678" s="158">
        <v>46055</v>
      </c>
      <c r="S678" s="159"/>
      <c r="T678" s="159" t="s">
        <v>62</v>
      </c>
      <c r="U678" s="159" t="s">
        <v>111</v>
      </c>
      <c r="V678" s="154">
        <v>46055</v>
      </c>
      <c r="W678" s="154" t="s">
        <v>126</v>
      </c>
      <c r="X678" s="154" t="s">
        <v>126</v>
      </c>
      <c r="Y678" s="160"/>
      <c r="Z678" s="160" t="s">
        <v>134</v>
      </c>
      <c r="AA678" s="153">
        <v>102</v>
      </c>
      <c r="AB678" s="153">
        <v>1.83</v>
      </c>
      <c r="AC678" s="182">
        <f t="shared" si="22"/>
        <v>30.457762250291136</v>
      </c>
      <c r="AD678" s="153" t="str">
        <f t="shared" si="23"/>
        <v>OBESIDADE I</v>
      </c>
      <c r="AE678" s="233" t="s">
        <v>135</v>
      </c>
      <c r="AF678" s="153" t="s">
        <v>130</v>
      </c>
      <c r="AG678" s="159"/>
      <c r="AH678" s="153"/>
      <c r="AI678" s="161"/>
      <c r="AJ678" s="153"/>
      <c r="AK678" s="153"/>
      <c r="AL678" s="207" t="s">
        <v>131</v>
      </c>
      <c r="AM678" s="207"/>
      <c r="AN678" s="207"/>
      <c r="AO678" s="207" t="str">
        <f ca="1">IF(R678="","",IF(R678&gt;TODAY(),"0 meses",DATEDIF(R678,TODAY(),"m") &amp; " meses"))</f>
        <v>4 meses</v>
      </c>
      <c r="AP678" s="147" t="s">
        <v>67</v>
      </c>
      <c r="AQ678" s="147" t="s">
        <v>67</v>
      </c>
      <c r="AR678" s="147"/>
      <c r="AS678" s="209" t="s">
        <v>68</v>
      </c>
      <c r="AT678" s="223" t="str">
        <f>MONTH(B678)&amp;"/"&amp;YEAR(B678)</f>
        <v>1/2024</v>
      </c>
      <c r="AU678" s="223">
        <f>WEEKNUM(B678)-WEEKNUM(EOMONTH(B678,-1)+1)+1</f>
        <v>1</v>
      </c>
      <c r="AV678" s="209" t="str">
        <f>MONTH(R678)&amp;"/"&amp;YEAR(R678)</f>
        <v>2/2026</v>
      </c>
      <c r="AW678" s="209">
        <f>WEEKNUM(R678)-WEEKNUM(EOMONTH(R678,-1)+1)+1</f>
        <v>1</v>
      </c>
      <c r="AX678" s="209">
        <f>IF(BB678="S",IF(Q678="1. Aceitou o programa",R678-B678,0),0)</f>
        <v>763</v>
      </c>
      <c r="AY678" s="209">
        <f>IF(BB678="S",IF(AND(S678&lt;&gt;"",R678&lt;&gt;""),S678-R678,0),0)</f>
        <v>0</v>
      </c>
      <c r="AZ678" s="209">
        <f>IF(BB678="S",IF(Q678="1. Aceitou o programa",IF(OR(X678="Não se Aplica",X678=""),IF(OR(W678="Não se Aplica",W678=""),0,W678-V678),AVERAGE(X678-W678,W678-V678)),0),0)</f>
        <v>0</v>
      </c>
      <c r="BA678" s="209">
        <f>IF(BB678="S",IF(AND(Q678="1. Aceitou o programa",AH678="Realizada"),IFERROR(IF(AG678="",0,AG678-R678),0),0),0)</f>
        <v>0</v>
      </c>
      <c r="BB678" s="209" t="str">
        <f>_xlfn.XLOOKUP(U678,'Lista Suspensa'!$AA$20:$AA$23,'Lista Suspensa'!$AB$20:$AB$23,"N/A")</f>
        <v>S</v>
      </c>
    </row>
    <row r="679" spans="1:54" ht="12" customHeight="1">
      <c r="A679" s="151" t="s">
        <v>121</v>
      </c>
      <c r="B679" s="152">
        <v>45292</v>
      </c>
      <c r="C679" s="153" t="s">
        <v>122</v>
      </c>
      <c r="D679" s="153" t="s">
        <v>56</v>
      </c>
      <c r="E679" s="244">
        <v>87438516</v>
      </c>
      <c r="F679" s="144" t="s">
        <v>1534</v>
      </c>
      <c r="G679" s="230"/>
      <c r="H679" s="154">
        <v>33848</v>
      </c>
      <c r="I679" s="153">
        <v>33</v>
      </c>
      <c r="J679" s="148" t="s">
        <v>70</v>
      </c>
      <c r="K679" s="153"/>
      <c r="L679" s="153"/>
      <c r="M679" s="153"/>
      <c r="N679" s="153"/>
      <c r="O679" s="155" t="s">
        <v>1535</v>
      </c>
      <c r="P679" s="156" t="s">
        <v>60</v>
      </c>
      <c r="Q679" s="157" t="s">
        <v>110</v>
      </c>
      <c r="R679" s="158">
        <v>46055</v>
      </c>
      <c r="S679" s="159"/>
      <c r="T679" s="159" t="s">
        <v>62</v>
      </c>
      <c r="U679" s="159" t="s">
        <v>111</v>
      </c>
      <c r="V679" s="154">
        <v>46055</v>
      </c>
      <c r="W679" s="154" t="s">
        <v>126</v>
      </c>
      <c r="X679" s="154" t="s">
        <v>126</v>
      </c>
      <c r="Y679" s="160"/>
      <c r="Z679" s="160" t="s">
        <v>166</v>
      </c>
      <c r="AA679" s="153">
        <v>155</v>
      </c>
      <c r="AB679" s="153">
        <v>1.73</v>
      </c>
      <c r="AC679" s="182">
        <f t="shared" si="22"/>
        <v>51.78923452170136</v>
      </c>
      <c r="AD679" s="153" t="str">
        <f t="shared" si="23"/>
        <v>OBESIDADE III</v>
      </c>
      <c r="AE679" s="233" t="s">
        <v>135</v>
      </c>
      <c r="AF679" s="153" t="s">
        <v>130</v>
      </c>
      <c r="AG679" s="159"/>
      <c r="AH679" s="153"/>
      <c r="AI679" s="161"/>
      <c r="AJ679" s="153"/>
      <c r="AK679" s="153"/>
      <c r="AL679" s="207" t="s">
        <v>143</v>
      </c>
      <c r="AM679" s="207"/>
      <c r="AN679" s="207"/>
      <c r="AO679" s="207" t="str">
        <f ca="1">IF(R679="","",IF(R679&gt;TODAY(),"0 meses",DATEDIF(R679,TODAY(),"m") &amp; " meses"))</f>
        <v>4 meses</v>
      </c>
      <c r="AP679" s="147" t="s">
        <v>67</v>
      </c>
      <c r="AQ679" s="147" t="s">
        <v>67</v>
      </c>
      <c r="AR679" s="147"/>
      <c r="AS679" s="209" t="s">
        <v>68</v>
      </c>
      <c r="AT679" s="223" t="str">
        <f>MONTH(B679)&amp;"/"&amp;YEAR(B679)</f>
        <v>1/2024</v>
      </c>
      <c r="AU679" s="223">
        <f>WEEKNUM(B679)-WEEKNUM(EOMONTH(B679,-1)+1)+1</f>
        <v>1</v>
      </c>
      <c r="AV679" s="209" t="str">
        <f>MONTH(R679)&amp;"/"&amp;YEAR(R679)</f>
        <v>2/2026</v>
      </c>
      <c r="AW679" s="209">
        <f>WEEKNUM(R679)-WEEKNUM(EOMONTH(R679,-1)+1)+1</f>
        <v>1</v>
      </c>
      <c r="AX679" s="209">
        <f>IF(BB679="S",IF(Q679="1. Aceitou o programa",R679-B679,0),0)</f>
        <v>763</v>
      </c>
      <c r="AY679" s="209">
        <f>IF(BB679="S",IF(AND(S679&lt;&gt;"",R679&lt;&gt;""),S679-R679,0),0)</f>
        <v>0</v>
      </c>
      <c r="AZ679" s="209">
        <f>IF(BB679="S",IF(Q679="1. Aceitou o programa",IF(OR(X679="Não se Aplica",X679=""),IF(OR(W679="Não se Aplica",W679=""),0,W679-V679),AVERAGE(X679-W679,W679-V679)),0),0)</f>
        <v>0</v>
      </c>
      <c r="BA679" s="209">
        <f>IF(BB679="S",IF(AND(Q679="1. Aceitou o programa",AH679="Realizada"),IFERROR(IF(AG679="",0,AG679-R679),0),0),0)</f>
        <v>0</v>
      </c>
      <c r="BB679" s="209" t="str">
        <f>_xlfn.XLOOKUP(U679,'Lista Suspensa'!$AA$20:$AA$23,'Lista Suspensa'!$AB$20:$AB$23,"N/A")</f>
        <v>S</v>
      </c>
    </row>
    <row r="680" spans="1:54" ht="12" customHeight="1">
      <c r="A680" s="151" t="s">
        <v>121</v>
      </c>
      <c r="B680" s="152">
        <v>45292</v>
      </c>
      <c r="C680" s="153" t="s">
        <v>122</v>
      </c>
      <c r="D680" s="153" t="s">
        <v>56</v>
      </c>
      <c r="E680" s="244">
        <v>95336881</v>
      </c>
      <c r="F680" s="144" t="s">
        <v>1536</v>
      </c>
      <c r="G680" s="230"/>
      <c r="H680" s="154">
        <v>36158</v>
      </c>
      <c r="I680" s="153">
        <v>27</v>
      </c>
      <c r="J680" s="148" t="s">
        <v>70</v>
      </c>
      <c r="K680" s="153"/>
      <c r="L680" s="153"/>
      <c r="M680" s="153"/>
      <c r="N680" s="153"/>
      <c r="O680" s="155" t="s">
        <v>1537</v>
      </c>
      <c r="P680" s="156" t="s">
        <v>60</v>
      </c>
      <c r="Q680" s="157" t="s">
        <v>110</v>
      </c>
      <c r="R680" s="158">
        <v>46055</v>
      </c>
      <c r="S680" s="159"/>
      <c r="T680" s="159" t="s">
        <v>62</v>
      </c>
      <c r="U680" s="159" t="s">
        <v>111</v>
      </c>
      <c r="V680" s="154">
        <v>46055</v>
      </c>
      <c r="W680" s="154" t="s">
        <v>126</v>
      </c>
      <c r="X680" s="154" t="s">
        <v>126</v>
      </c>
      <c r="Y680" s="160"/>
      <c r="Z680" s="160" t="s">
        <v>128</v>
      </c>
      <c r="AA680" s="153">
        <v>114</v>
      </c>
      <c r="AB680" s="153">
        <v>1.65</v>
      </c>
      <c r="AC680" s="182">
        <f t="shared" si="22"/>
        <v>41.873278236914608</v>
      </c>
      <c r="AD680" s="153" t="str">
        <f t="shared" si="23"/>
        <v>OBESIDADE III</v>
      </c>
      <c r="AE680" s="233" t="s">
        <v>135</v>
      </c>
      <c r="AF680" s="153" t="s">
        <v>130</v>
      </c>
      <c r="AG680" s="159"/>
      <c r="AH680" s="153"/>
      <c r="AI680" s="161"/>
      <c r="AJ680" s="153"/>
      <c r="AK680" s="153"/>
      <c r="AL680" s="207" t="s">
        <v>131</v>
      </c>
      <c r="AM680" s="207"/>
      <c r="AN680" s="207"/>
      <c r="AO680" s="207" t="str">
        <f ca="1">IF(R680="","",IF(R680&gt;TODAY(),"0 meses",DATEDIF(R680,TODAY(),"m") &amp; " meses"))</f>
        <v>4 meses</v>
      </c>
      <c r="AP680" s="147" t="s">
        <v>67</v>
      </c>
      <c r="AQ680" s="147" t="s">
        <v>67</v>
      </c>
      <c r="AR680" s="147"/>
      <c r="AS680" s="209" t="s">
        <v>68</v>
      </c>
      <c r="AT680" s="223" t="str">
        <f>MONTH(B680)&amp;"/"&amp;YEAR(B680)</f>
        <v>1/2024</v>
      </c>
      <c r="AU680" s="223">
        <f>WEEKNUM(B680)-WEEKNUM(EOMONTH(B680,-1)+1)+1</f>
        <v>1</v>
      </c>
      <c r="AV680" s="209" t="str">
        <f>MONTH(R680)&amp;"/"&amp;YEAR(R680)</f>
        <v>2/2026</v>
      </c>
      <c r="AW680" s="209">
        <f>WEEKNUM(R680)-WEEKNUM(EOMONTH(R680,-1)+1)+1</f>
        <v>1</v>
      </c>
      <c r="AX680" s="209">
        <f>IF(BB680="S",IF(Q680="1. Aceitou o programa",R680-B680,0),0)</f>
        <v>763</v>
      </c>
      <c r="AY680" s="209">
        <f>IF(BB680="S",IF(AND(S680&lt;&gt;"",R680&lt;&gt;""),S680-R680,0),0)</f>
        <v>0</v>
      </c>
      <c r="AZ680" s="209">
        <f>IF(BB680="S",IF(Q680="1. Aceitou o programa",IF(OR(X680="Não se Aplica",X680=""),IF(OR(W680="Não se Aplica",W680=""),0,W680-V680),AVERAGE(X680-W680,W680-V680)),0),0)</f>
        <v>0</v>
      </c>
      <c r="BA680" s="209">
        <f>IF(BB680="S",IF(AND(Q680="1. Aceitou o programa",AH680="Realizada"),IFERROR(IF(AG680="",0,AG680-R680),0),0),0)</f>
        <v>0</v>
      </c>
      <c r="BB680" s="209" t="str">
        <f>_xlfn.XLOOKUP(U680,'Lista Suspensa'!$AA$20:$AA$23,'Lista Suspensa'!$AB$20:$AB$23,"N/A")</f>
        <v>S</v>
      </c>
    </row>
    <row r="681" spans="1:54" ht="12" customHeight="1">
      <c r="A681" s="151" t="s">
        <v>67</v>
      </c>
      <c r="B681" s="152">
        <v>45292</v>
      </c>
      <c r="C681" s="153" t="s">
        <v>122</v>
      </c>
      <c r="D681" s="153" t="s">
        <v>175</v>
      </c>
      <c r="E681" s="244">
        <v>88362285</v>
      </c>
      <c r="F681" s="144" t="s">
        <v>1538</v>
      </c>
      <c r="G681" s="230"/>
      <c r="H681" s="154">
        <v>36440</v>
      </c>
      <c r="I681" s="153">
        <v>26</v>
      </c>
      <c r="J681" s="148" t="s">
        <v>70</v>
      </c>
      <c r="K681" s="153"/>
      <c r="L681" s="153"/>
      <c r="M681" s="153"/>
      <c r="N681" s="153"/>
      <c r="O681" s="155">
        <v>11949301396</v>
      </c>
      <c r="P681" s="156" t="s">
        <v>60</v>
      </c>
      <c r="Q681" s="157" t="s">
        <v>110</v>
      </c>
      <c r="R681" s="158">
        <v>46055</v>
      </c>
      <c r="S681" s="159"/>
      <c r="T681" s="159" t="s">
        <v>62</v>
      </c>
      <c r="U681" s="159" t="s">
        <v>111</v>
      </c>
      <c r="V681" s="154">
        <v>46055</v>
      </c>
      <c r="W681" s="154" t="s">
        <v>126</v>
      </c>
      <c r="X681" s="154" t="s">
        <v>126</v>
      </c>
      <c r="Y681" s="160" t="s">
        <v>1539</v>
      </c>
      <c r="Z681" s="160" t="s">
        <v>128</v>
      </c>
      <c r="AA681" s="153">
        <v>128</v>
      </c>
      <c r="AB681" s="153">
        <v>1.62</v>
      </c>
      <c r="AC681" s="182">
        <f t="shared" si="22"/>
        <v>48.773052888279217</v>
      </c>
      <c r="AD681" s="153" t="str">
        <f t="shared" si="23"/>
        <v>OBESIDADE III</v>
      </c>
      <c r="AE681" s="233" t="s">
        <v>504</v>
      </c>
      <c r="AF681" s="153" t="s">
        <v>130</v>
      </c>
      <c r="AG681" s="159"/>
      <c r="AH681" s="153"/>
      <c r="AI681" s="161"/>
      <c r="AJ681" s="153"/>
      <c r="AK681" s="153"/>
      <c r="AL681" s="207" t="s">
        <v>131</v>
      </c>
      <c r="AM681" s="207"/>
      <c r="AN681" s="207"/>
      <c r="AO681" s="207" t="str">
        <f ca="1">IF(R681="","",IF(R681&gt;TODAY(),"0 meses",DATEDIF(R681,TODAY(),"m") &amp; " meses"))</f>
        <v>4 meses</v>
      </c>
      <c r="AP681" s="147" t="s">
        <v>67</v>
      </c>
      <c r="AQ681" s="147" t="s">
        <v>67</v>
      </c>
      <c r="AR681" s="147"/>
      <c r="AS681" s="209" t="s">
        <v>68</v>
      </c>
      <c r="AT681" s="223" t="str">
        <f>MONTH(B681)&amp;"/"&amp;YEAR(B681)</f>
        <v>1/2024</v>
      </c>
      <c r="AU681" s="223">
        <f>WEEKNUM(B681)-WEEKNUM(EOMONTH(B681,-1)+1)+1</f>
        <v>1</v>
      </c>
      <c r="AV681" s="209" t="str">
        <f>MONTH(R681)&amp;"/"&amp;YEAR(R681)</f>
        <v>2/2026</v>
      </c>
      <c r="AW681" s="209">
        <f>WEEKNUM(R681)-WEEKNUM(EOMONTH(R681,-1)+1)+1</f>
        <v>1</v>
      </c>
      <c r="AX681" s="209">
        <f>IF(BB681="S",IF(Q681="1. Aceitou o programa",R681-B681,0),0)</f>
        <v>763</v>
      </c>
      <c r="AY681" s="209">
        <f>IF(BB681="S",IF(AND(S681&lt;&gt;"",R681&lt;&gt;""),S681-R681,0),0)</f>
        <v>0</v>
      </c>
      <c r="AZ681" s="209">
        <f>IF(BB681="S",IF(Q681="1. Aceitou o programa",IF(OR(X681="Não se Aplica",X681=""),IF(OR(W681="Não se Aplica",W681=""),0,W681-V681),AVERAGE(X681-W681,W681-V681)),0),0)</f>
        <v>0</v>
      </c>
      <c r="BA681" s="209">
        <f>IF(BB681="S",IF(AND(Q681="1. Aceitou o programa",AH681="Realizada"),IFERROR(IF(AG681="",0,AG681-R681),0),0),0)</f>
        <v>0</v>
      </c>
      <c r="BB681" s="209" t="str">
        <f>_xlfn.XLOOKUP(U681,'Lista Suspensa'!$AA$20:$AA$23,'Lista Suspensa'!$AB$20:$AB$23,"N/A")</f>
        <v>S</v>
      </c>
    </row>
    <row r="682" spans="1:54" ht="12" customHeight="1">
      <c r="A682" s="151" t="s">
        <v>121</v>
      </c>
      <c r="B682" s="152">
        <v>45292</v>
      </c>
      <c r="C682" s="153" t="s">
        <v>122</v>
      </c>
      <c r="D682" s="153" t="s">
        <v>56</v>
      </c>
      <c r="E682" s="244">
        <v>89984142</v>
      </c>
      <c r="F682" s="144" t="s">
        <v>1540</v>
      </c>
      <c r="G682" s="230"/>
      <c r="H682" s="154">
        <v>38142</v>
      </c>
      <c r="I682" s="153">
        <v>21</v>
      </c>
      <c r="J682" s="148" t="s">
        <v>70</v>
      </c>
      <c r="K682" s="153"/>
      <c r="L682" s="153"/>
      <c r="M682" s="153"/>
      <c r="N682" s="153"/>
      <c r="O682" s="155" t="s">
        <v>1541</v>
      </c>
      <c r="P682" s="156" t="s">
        <v>60</v>
      </c>
      <c r="Q682" s="157" t="s">
        <v>110</v>
      </c>
      <c r="R682" s="158">
        <v>46055</v>
      </c>
      <c r="S682" s="159"/>
      <c r="T682" s="159" t="s">
        <v>62</v>
      </c>
      <c r="U682" s="159" t="s">
        <v>111</v>
      </c>
      <c r="V682" s="154">
        <v>46055</v>
      </c>
      <c r="W682" s="154" t="s">
        <v>126</v>
      </c>
      <c r="X682" s="154" t="s">
        <v>126</v>
      </c>
      <c r="Y682" s="160"/>
      <c r="Z682" s="160" t="s">
        <v>128</v>
      </c>
      <c r="AA682" s="153">
        <v>128</v>
      </c>
      <c r="AB682" s="153">
        <v>1.73</v>
      </c>
      <c r="AC682" s="182">
        <f t="shared" si="22"/>
        <v>42.767883992114669</v>
      </c>
      <c r="AD682" s="153" t="str">
        <f t="shared" si="23"/>
        <v>OBESIDADE III</v>
      </c>
      <c r="AE682" s="233" t="s">
        <v>135</v>
      </c>
      <c r="AF682" s="153" t="s">
        <v>130</v>
      </c>
      <c r="AG682" s="159"/>
      <c r="AH682" s="153"/>
      <c r="AI682" s="161"/>
      <c r="AJ682" s="153"/>
      <c r="AK682" s="153"/>
      <c r="AL682" s="207" t="s">
        <v>131</v>
      </c>
      <c r="AM682" s="207"/>
      <c r="AN682" s="207"/>
      <c r="AO682" s="207" t="str">
        <f ca="1">IF(R682="","",IF(R682&gt;TODAY(),"0 meses",DATEDIF(R682,TODAY(),"m") &amp; " meses"))</f>
        <v>4 meses</v>
      </c>
      <c r="AP682" s="147" t="s">
        <v>67</v>
      </c>
      <c r="AQ682" s="147" t="s">
        <v>67</v>
      </c>
      <c r="AR682" s="147"/>
      <c r="AS682" s="209" t="s">
        <v>68</v>
      </c>
      <c r="AT682" s="223" t="str">
        <f>MONTH(B682)&amp;"/"&amp;YEAR(B682)</f>
        <v>1/2024</v>
      </c>
      <c r="AU682" s="223">
        <f>WEEKNUM(B682)-WEEKNUM(EOMONTH(B682,-1)+1)+1</f>
        <v>1</v>
      </c>
      <c r="AV682" s="209" t="str">
        <f>MONTH(R682)&amp;"/"&amp;YEAR(R682)</f>
        <v>2/2026</v>
      </c>
      <c r="AW682" s="209">
        <f>WEEKNUM(R682)-WEEKNUM(EOMONTH(R682,-1)+1)+1</f>
        <v>1</v>
      </c>
      <c r="AX682" s="209">
        <f>IF(BB682="S",IF(Q682="1. Aceitou o programa",R682-B682,0),0)</f>
        <v>763</v>
      </c>
      <c r="AY682" s="209">
        <f>IF(BB682="S",IF(AND(S682&lt;&gt;"",R682&lt;&gt;""),S682-R682,0),0)</f>
        <v>0</v>
      </c>
      <c r="AZ682" s="209">
        <f>IF(BB682="S",IF(Q682="1. Aceitou o programa",IF(OR(X682="Não se Aplica",X682=""),IF(OR(W682="Não se Aplica",W682=""),0,W682-V682),AVERAGE(X682-W682,W682-V682)),0),0)</f>
        <v>0</v>
      </c>
      <c r="BA682" s="209">
        <f>IF(BB682="S",IF(AND(Q682="1. Aceitou o programa",AH682="Realizada"),IFERROR(IF(AG682="",0,AG682-R682),0),0),0)</f>
        <v>0</v>
      </c>
      <c r="BB682" s="209" t="str">
        <f>_xlfn.XLOOKUP(U682,'Lista Suspensa'!$AA$20:$AA$23,'Lista Suspensa'!$AB$20:$AB$23,"N/A")</f>
        <v>S</v>
      </c>
    </row>
    <row r="683" spans="1:54" ht="12" customHeight="1">
      <c r="A683" s="151" t="s">
        <v>121</v>
      </c>
      <c r="B683" s="152">
        <v>45292</v>
      </c>
      <c r="C683" s="153" t="s">
        <v>297</v>
      </c>
      <c r="D683" s="153" t="s">
        <v>455</v>
      </c>
      <c r="E683" s="244">
        <v>79316689</v>
      </c>
      <c r="F683" s="144" t="s">
        <v>1542</v>
      </c>
      <c r="G683" s="230"/>
      <c r="H683" s="154">
        <v>32614</v>
      </c>
      <c r="I683" s="153">
        <v>37</v>
      </c>
      <c r="J683" s="148" t="s">
        <v>58</v>
      </c>
      <c r="K683" s="153"/>
      <c r="L683" s="153"/>
      <c r="M683" s="153"/>
      <c r="N683" s="153"/>
      <c r="O683" s="155" t="s">
        <v>1543</v>
      </c>
      <c r="P683" s="156" t="s">
        <v>60</v>
      </c>
      <c r="Q683" s="157" t="s">
        <v>110</v>
      </c>
      <c r="R683" s="158">
        <v>46055</v>
      </c>
      <c r="S683" s="159"/>
      <c r="T683" s="159" t="s">
        <v>62</v>
      </c>
      <c r="U683" s="159" t="s">
        <v>111</v>
      </c>
      <c r="V683" s="154">
        <v>46055</v>
      </c>
      <c r="W683" s="154" t="s">
        <v>126</v>
      </c>
      <c r="X683" s="154" t="s">
        <v>126</v>
      </c>
      <c r="Y683" s="160"/>
      <c r="Z683" s="160" t="s">
        <v>128</v>
      </c>
      <c r="AA683" s="153">
        <v>134</v>
      </c>
      <c r="AB683" s="153">
        <v>1.72</v>
      </c>
      <c r="AC683" s="182">
        <f t="shared" si="22"/>
        <v>45.294753921038406</v>
      </c>
      <c r="AD683" s="153" t="str">
        <f t="shared" si="23"/>
        <v>OBESIDADE III</v>
      </c>
      <c r="AE683" s="233" t="s">
        <v>135</v>
      </c>
      <c r="AF683" s="153" t="s">
        <v>130</v>
      </c>
      <c r="AG683" s="159"/>
      <c r="AH683" s="153"/>
      <c r="AI683" s="161"/>
      <c r="AJ683" s="153"/>
      <c r="AK683" s="153"/>
      <c r="AL683" s="207" t="s">
        <v>131</v>
      </c>
      <c r="AM683" s="207"/>
      <c r="AN683" s="207"/>
      <c r="AO683" s="207" t="str">
        <f ca="1">IF(R683="","",IF(R683&gt;TODAY(),"0 meses",DATEDIF(R683,TODAY(),"m") &amp; " meses"))</f>
        <v>4 meses</v>
      </c>
      <c r="AP683" s="147" t="s">
        <v>67</v>
      </c>
      <c r="AQ683" s="147" t="s">
        <v>67</v>
      </c>
      <c r="AR683" s="147"/>
      <c r="AS683" s="209" t="s">
        <v>68</v>
      </c>
      <c r="AT683" s="223" t="str">
        <f>MONTH(B683)&amp;"/"&amp;YEAR(B683)</f>
        <v>1/2024</v>
      </c>
      <c r="AU683" s="223">
        <f>WEEKNUM(B683)-WEEKNUM(EOMONTH(B683,-1)+1)+1</f>
        <v>1</v>
      </c>
      <c r="AV683" s="209" t="str">
        <f>MONTH(R683)&amp;"/"&amp;YEAR(R683)</f>
        <v>2/2026</v>
      </c>
      <c r="AW683" s="209">
        <f>WEEKNUM(R683)-WEEKNUM(EOMONTH(R683,-1)+1)+1</f>
        <v>1</v>
      </c>
      <c r="AX683" s="209">
        <f>IF(BB683="S",IF(Q683="1. Aceitou o programa",R683-B683,0),0)</f>
        <v>763</v>
      </c>
      <c r="AY683" s="209">
        <f>IF(BB683="S",IF(AND(S683&lt;&gt;"",R683&lt;&gt;""),S683-R683,0),0)</f>
        <v>0</v>
      </c>
      <c r="AZ683" s="209">
        <f>IF(BB683="S",IF(Q683="1. Aceitou o programa",IF(OR(X683="Não se Aplica",X683=""),IF(OR(W683="Não se Aplica",W683=""),0,W683-V683),AVERAGE(X683-W683,W683-V683)),0),0)</f>
        <v>0</v>
      </c>
      <c r="BA683" s="209">
        <f>IF(BB683="S",IF(AND(Q683="1. Aceitou o programa",AH683="Realizada"),IFERROR(IF(AG683="",0,AG683-R683),0),0),0)</f>
        <v>0</v>
      </c>
      <c r="BB683" s="209" t="str">
        <f>_xlfn.XLOOKUP(U683,'Lista Suspensa'!$AA$20:$AA$23,'Lista Suspensa'!$AB$20:$AB$23,"N/A")</f>
        <v>S</v>
      </c>
    </row>
    <row r="684" spans="1:54" ht="12" customHeight="1">
      <c r="A684" s="151" t="s">
        <v>67</v>
      </c>
      <c r="B684" s="152">
        <v>46029</v>
      </c>
      <c r="C684" s="153" t="s">
        <v>297</v>
      </c>
      <c r="D684" s="153" t="s">
        <v>455</v>
      </c>
      <c r="E684" s="244">
        <v>84190271</v>
      </c>
      <c r="F684" s="144" t="s">
        <v>1544</v>
      </c>
      <c r="G684" s="230"/>
      <c r="H684" s="154">
        <v>29835</v>
      </c>
      <c r="I684" s="153">
        <v>44</v>
      </c>
      <c r="J684" s="148" t="s">
        <v>70</v>
      </c>
      <c r="K684" s="153"/>
      <c r="L684" s="153"/>
      <c r="M684" s="153"/>
      <c r="N684" s="153">
        <v>600</v>
      </c>
      <c r="O684" s="155" t="s">
        <v>1545</v>
      </c>
      <c r="P684" s="156" t="s">
        <v>60</v>
      </c>
      <c r="Q684" s="157" t="s">
        <v>110</v>
      </c>
      <c r="R684" s="158">
        <v>46056</v>
      </c>
      <c r="S684" s="159"/>
      <c r="T684" s="159" t="s">
        <v>62</v>
      </c>
      <c r="U684" s="159" t="s">
        <v>111</v>
      </c>
      <c r="V684" s="154">
        <v>46056</v>
      </c>
      <c r="W684" s="154" t="s">
        <v>126</v>
      </c>
      <c r="X684" s="154" t="s">
        <v>126</v>
      </c>
      <c r="Y684" s="160" t="s">
        <v>1546</v>
      </c>
      <c r="Z684" s="160" t="s">
        <v>65</v>
      </c>
      <c r="AA684" s="153">
        <v>104</v>
      </c>
      <c r="AB684" s="153">
        <v>1.65</v>
      </c>
      <c r="AC684" s="182">
        <f t="shared" si="22"/>
        <v>38.200183654729116</v>
      </c>
      <c r="AD684" s="153" t="str">
        <f t="shared" si="23"/>
        <v>OBESIDADE II</v>
      </c>
      <c r="AE684" s="233" t="s">
        <v>1264</v>
      </c>
      <c r="AF684" s="153" t="s">
        <v>161</v>
      </c>
      <c r="AG684" s="159" t="s">
        <v>1547</v>
      </c>
      <c r="AH684" s="153"/>
      <c r="AI684" s="161"/>
      <c r="AJ684" s="153"/>
      <c r="AK684" s="153"/>
      <c r="AL684" s="207" t="s">
        <v>131</v>
      </c>
      <c r="AM684" s="207"/>
      <c r="AN684" s="207"/>
      <c r="AO684" s="207" t="str">
        <f ca="1">IF(R684="","",IF(R684&gt;TODAY(),"0 meses",DATEDIF(R684,TODAY(),"m") &amp; " meses"))</f>
        <v>4 meses</v>
      </c>
      <c r="AP684" s="147" t="s">
        <v>67</v>
      </c>
      <c r="AQ684" s="147" t="s">
        <v>67</v>
      </c>
      <c r="AR684" s="147"/>
      <c r="AS684" s="209" t="s">
        <v>68</v>
      </c>
      <c r="AT684" s="223" t="str">
        <f>MONTH(B684)&amp;"/"&amp;YEAR(B684)</f>
        <v>1/2026</v>
      </c>
      <c r="AU684" s="223">
        <f>WEEKNUM(B684)-WEEKNUM(EOMONTH(B684,-1)+1)+1</f>
        <v>2</v>
      </c>
      <c r="AV684" s="209" t="str">
        <f>MONTH(R684)&amp;"/"&amp;YEAR(R684)</f>
        <v>2/2026</v>
      </c>
      <c r="AW684" s="209">
        <f>WEEKNUM(R684)-WEEKNUM(EOMONTH(R684,-1)+1)+1</f>
        <v>1</v>
      </c>
      <c r="AX684" s="209">
        <f>IF(BB684="S",IF(Q684="1. Aceitou o programa",R684-B684,0),0)</f>
        <v>27</v>
      </c>
      <c r="AY684" s="209">
        <f>IF(BB684="S",IF(AND(S684&lt;&gt;"",R684&lt;&gt;""),S684-R684,0),0)</f>
        <v>0</v>
      </c>
      <c r="AZ684" s="209">
        <f>IF(BB684="S",IF(Q684="1. Aceitou o programa",IF(OR(X684="Não se Aplica",X684=""),IF(OR(W684="Não se Aplica",W684=""),0,W684-V684),AVERAGE(X684-W684,W684-V684)),0),0)</f>
        <v>0</v>
      </c>
      <c r="BA684" s="209">
        <f>IF(BB684="S",IF(AND(Q684="1. Aceitou o programa",AH684="Realizada"),IFERROR(IF(AG684="",0,AG684-R684),0),0),0)</f>
        <v>0</v>
      </c>
      <c r="BB684" s="209" t="str">
        <f>_xlfn.XLOOKUP(U684,'Lista Suspensa'!$AA$20:$AA$23,'Lista Suspensa'!$AB$20:$AB$23,"N/A")</f>
        <v>S</v>
      </c>
    </row>
    <row r="685" spans="1:54" ht="12" customHeight="1">
      <c r="A685" s="151" t="s">
        <v>67</v>
      </c>
      <c r="B685" s="152">
        <v>46030</v>
      </c>
      <c r="C685" s="153" t="s">
        <v>122</v>
      </c>
      <c r="D685" s="153" t="s">
        <v>171</v>
      </c>
      <c r="E685" s="244">
        <v>93102282</v>
      </c>
      <c r="F685" s="144" t="s">
        <v>1548</v>
      </c>
      <c r="G685" s="230"/>
      <c r="H685" s="154">
        <v>25429</v>
      </c>
      <c r="I685" s="153">
        <v>56</v>
      </c>
      <c r="J685" s="148" t="s">
        <v>70</v>
      </c>
      <c r="K685" s="153" t="s">
        <v>101</v>
      </c>
      <c r="L685" s="153"/>
      <c r="M685" s="153"/>
      <c r="N685" s="153">
        <v>75</v>
      </c>
      <c r="O685" s="155" t="s">
        <v>1549</v>
      </c>
      <c r="P685" s="156" t="s">
        <v>60</v>
      </c>
      <c r="Q685" s="157" t="s">
        <v>110</v>
      </c>
      <c r="R685" s="158">
        <v>46056</v>
      </c>
      <c r="S685" s="159"/>
      <c r="T685" s="159" t="s">
        <v>62</v>
      </c>
      <c r="U685" s="159" t="s">
        <v>111</v>
      </c>
      <c r="V685" s="154">
        <v>46056</v>
      </c>
      <c r="W685" s="154" t="s">
        <v>126</v>
      </c>
      <c r="X685" s="154" t="s">
        <v>126</v>
      </c>
      <c r="Y685" s="160" t="s">
        <v>1546</v>
      </c>
      <c r="Z685" s="160" t="s">
        <v>128</v>
      </c>
      <c r="AA685" s="153">
        <v>144</v>
      </c>
      <c r="AB685" s="153">
        <v>1.63</v>
      </c>
      <c r="AC685" s="182">
        <f t="shared" si="22"/>
        <v>54.198502013624903</v>
      </c>
      <c r="AD685" s="153" t="str">
        <f t="shared" si="23"/>
        <v>OBESIDADE III</v>
      </c>
      <c r="AE685" s="233" t="s">
        <v>947</v>
      </c>
      <c r="AF685" s="153" t="s">
        <v>161</v>
      </c>
      <c r="AG685" s="159" t="s">
        <v>1550</v>
      </c>
      <c r="AH685" s="153"/>
      <c r="AI685" s="161"/>
      <c r="AJ685" s="153"/>
      <c r="AK685" s="153"/>
      <c r="AL685" s="207" t="s">
        <v>143</v>
      </c>
      <c r="AM685" s="207"/>
      <c r="AN685" s="207"/>
      <c r="AO685" s="207" t="str">
        <f ca="1">IF(R685="","",IF(R685&gt;TODAY(),"0 meses",DATEDIF(R685,TODAY(),"m") &amp; " meses"))</f>
        <v>4 meses</v>
      </c>
      <c r="AP685" s="147" t="s">
        <v>67</v>
      </c>
      <c r="AQ685" s="147" t="s">
        <v>67</v>
      </c>
      <c r="AR685" s="147"/>
      <c r="AS685" s="209" t="s">
        <v>68</v>
      </c>
      <c r="AT685" s="223" t="str">
        <f>MONTH(B685)&amp;"/"&amp;YEAR(B685)</f>
        <v>1/2026</v>
      </c>
      <c r="AU685" s="223">
        <f>WEEKNUM(B685)-WEEKNUM(EOMONTH(B685,-1)+1)+1</f>
        <v>2</v>
      </c>
      <c r="AV685" s="209" t="str">
        <f>MONTH(R685)&amp;"/"&amp;YEAR(R685)</f>
        <v>2/2026</v>
      </c>
      <c r="AW685" s="209">
        <f>WEEKNUM(R685)-WEEKNUM(EOMONTH(R685,-1)+1)+1</f>
        <v>1</v>
      </c>
      <c r="AX685" s="209">
        <f>IF(BB685="S",IF(Q685="1. Aceitou o programa",R685-B685,0),0)</f>
        <v>26</v>
      </c>
      <c r="AY685" s="209">
        <f>IF(BB685="S",IF(AND(S685&lt;&gt;"",R685&lt;&gt;""),S685-R685,0),0)</f>
        <v>0</v>
      </c>
      <c r="AZ685" s="209">
        <f>IF(BB685="S",IF(Q685="1. Aceitou o programa",IF(OR(X685="Não se Aplica",X685=""),IF(OR(W685="Não se Aplica",W685=""),0,W685-V685),AVERAGE(X685-W685,W685-V685)),0),0)</f>
        <v>0</v>
      </c>
      <c r="BA685" s="209">
        <f>IF(BB685="S",IF(AND(Q685="1. Aceitou o programa",AH685="Realizada"),IFERROR(IF(AG685="",0,AG685-R685),0),0),0)</f>
        <v>0</v>
      </c>
      <c r="BB685" s="209" t="str">
        <f>_xlfn.XLOOKUP(U685,'Lista Suspensa'!$AA$20:$AA$23,'Lista Suspensa'!$AB$20:$AB$23,"N/A")</f>
        <v>S</v>
      </c>
    </row>
    <row r="686" spans="1:54" ht="12" customHeight="1">
      <c r="A686" s="151" t="s">
        <v>67</v>
      </c>
      <c r="B686" s="152">
        <v>46030</v>
      </c>
      <c r="C686" s="153" t="s">
        <v>122</v>
      </c>
      <c r="D686" s="153" t="s">
        <v>443</v>
      </c>
      <c r="E686" s="244">
        <v>72287930</v>
      </c>
      <c r="F686" s="144" t="s">
        <v>1551</v>
      </c>
      <c r="G686" s="230"/>
      <c r="H686" s="154">
        <v>27814</v>
      </c>
      <c r="I686" s="153">
        <v>50</v>
      </c>
      <c r="J686" s="148" t="s">
        <v>70</v>
      </c>
      <c r="K686" s="153"/>
      <c r="L686" s="153"/>
      <c r="M686" s="153"/>
      <c r="N686" s="153">
        <v>600</v>
      </c>
      <c r="O686" s="155" t="s">
        <v>1552</v>
      </c>
      <c r="P686" s="156" t="s">
        <v>60</v>
      </c>
      <c r="Q686" s="157" t="s">
        <v>110</v>
      </c>
      <c r="R686" s="158">
        <v>46056</v>
      </c>
      <c r="S686" s="159"/>
      <c r="T686" s="159" t="s">
        <v>62</v>
      </c>
      <c r="U686" s="159" t="s">
        <v>111</v>
      </c>
      <c r="V686" s="154">
        <v>46056</v>
      </c>
      <c r="W686" s="154" t="s">
        <v>126</v>
      </c>
      <c r="X686" s="154" t="s">
        <v>126</v>
      </c>
      <c r="Y686" s="160" t="s">
        <v>1553</v>
      </c>
      <c r="Z686" s="160" t="s">
        <v>65</v>
      </c>
      <c r="AA686" s="153">
        <v>126</v>
      </c>
      <c r="AB686" s="153">
        <v>1.76</v>
      </c>
      <c r="AC686" s="182">
        <f t="shared" si="22"/>
        <v>40.676652892561982</v>
      </c>
      <c r="AD686" s="153" t="str">
        <f t="shared" si="23"/>
        <v>OBESIDADE III</v>
      </c>
      <c r="AE686" s="233" t="s">
        <v>1264</v>
      </c>
      <c r="AF686" s="153" t="s">
        <v>161</v>
      </c>
      <c r="AG686" s="159" t="s">
        <v>1554</v>
      </c>
      <c r="AH686" s="153"/>
      <c r="AI686" s="161"/>
      <c r="AJ686" s="153"/>
      <c r="AK686" s="153"/>
      <c r="AL686" s="207" t="s">
        <v>131</v>
      </c>
      <c r="AM686" s="207"/>
      <c r="AN686" s="207"/>
      <c r="AO686" s="207" t="str">
        <f ca="1">IF(R686="","",IF(R686&gt;TODAY(),"0 meses",DATEDIF(R686,TODAY(),"m") &amp; " meses"))</f>
        <v>4 meses</v>
      </c>
      <c r="AP686" s="147" t="s">
        <v>67</v>
      </c>
      <c r="AQ686" s="147" t="s">
        <v>67</v>
      </c>
      <c r="AR686" s="147"/>
      <c r="AS686" s="209" t="s">
        <v>68</v>
      </c>
      <c r="AT686" s="223" t="str">
        <f>MONTH(B686)&amp;"/"&amp;YEAR(B686)</f>
        <v>1/2026</v>
      </c>
      <c r="AU686" s="223">
        <f>WEEKNUM(B686)-WEEKNUM(EOMONTH(B686,-1)+1)+1</f>
        <v>2</v>
      </c>
      <c r="AV686" s="209" t="str">
        <f>MONTH(R686)&amp;"/"&amp;YEAR(R686)</f>
        <v>2/2026</v>
      </c>
      <c r="AW686" s="209">
        <f>WEEKNUM(R686)-WEEKNUM(EOMONTH(R686,-1)+1)+1</f>
        <v>1</v>
      </c>
      <c r="AX686" s="209">
        <f>IF(BB686="S",IF(Q686="1. Aceitou o programa",R686-B686,0),0)</f>
        <v>26</v>
      </c>
      <c r="AY686" s="209">
        <f>IF(BB686="S",IF(AND(S686&lt;&gt;"",R686&lt;&gt;""),S686-R686,0),0)</f>
        <v>0</v>
      </c>
      <c r="AZ686" s="209">
        <f>IF(BB686="S",IF(Q686="1. Aceitou o programa",IF(OR(X686="Não se Aplica",X686=""),IF(OR(W686="Não se Aplica",W686=""),0,W686-V686),AVERAGE(X686-W686,W686-V686)),0),0)</f>
        <v>0</v>
      </c>
      <c r="BA686" s="209">
        <f>IF(BB686="S",IF(AND(Q686="1. Aceitou o programa",AH686="Realizada"),IFERROR(IF(AG686="",0,AG686-R686),0),0),0)</f>
        <v>0</v>
      </c>
      <c r="BB686" s="209" t="str">
        <f>_xlfn.XLOOKUP(U686,'Lista Suspensa'!$AA$20:$AA$23,'Lista Suspensa'!$AB$20:$AB$23,"N/A")</f>
        <v>S</v>
      </c>
    </row>
    <row r="687" spans="1:54" ht="12" customHeight="1">
      <c r="A687" s="151" t="s">
        <v>54</v>
      </c>
      <c r="B687" s="152">
        <v>46058</v>
      </c>
      <c r="C687" s="153" t="s">
        <v>297</v>
      </c>
      <c r="D687" s="153" t="s">
        <v>455</v>
      </c>
      <c r="E687" s="244">
        <v>885175972</v>
      </c>
      <c r="F687" s="144" t="s">
        <v>1555</v>
      </c>
      <c r="G687" s="230"/>
      <c r="H687" s="154">
        <v>24708</v>
      </c>
      <c r="I687" s="153">
        <v>58</v>
      </c>
      <c r="J687" s="148" t="s">
        <v>70</v>
      </c>
      <c r="K687" s="153" t="s">
        <v>101</v>
      </c>
      <c r="L687" s="153"/>
      <c r="M687" s="153"/>
      <c r="N687" s="153"/>
      <c r="O687" s="155">
        <v>21997787377</v>
      </c>
      <c r="P687" s="156" t="s">
        <v>60</v>
      </c>
      <c r="Q687" s="157" t="s">
        <v>110</v>
      </c>
      <c r="R687" s="158">
        <v>46056</v>
      </c>
      <c r="S687" s="159"/>
      <c r="T687" s="159" t="s">
        <v>62</v>
      </c>
      <c r="U687" s="159" t="s">
        <v>111</v>
      </c>
      <c r="V687" s="154">
        <v>46056</v>
      </c>
      <c r="W687" s="154" t="s">
        <v>126</v>
      </c>
      <c r="X687" s="154" t="s">
        <v>126</v>
      </c>
      <c r="Y687" s="160" t="s">
        <v>1465</v>
      </c>
      <c r="Z687" s="160" t="s">
        <v>65</v>
      </c>
      <c r="AA687" s="153">
        <v>155</v>
      </c>
      <c r="AB687" s="153">
        <v>1.65</v>
      </c>
      <c r="AC687" s="182">
        <f t="shared" si="22"/>
        <v>56.932966023875125</v>
      </c>
      <c r="AD687" s="153" t="str">
        <f t="shared" si="23"/>
        <v>OBESIDADE III</v>
      </c>
      <c r="AE687" s="233" t="s">
        <v>947</v>
      </c>
      <c r="AF687" s="153" t="s">
        <v>161</v>
      </c>
      <c r="AG687" s="159" t="s">
        <v>1556</v>
      </c>
      <c r="AH687" s="153"/>
      <c r="AI687" s="161"/>
      <c r="AJ687" s="153"/>
      <c r="AK687" s="153"/>
      <c r="AL687" s="207" t="s">
        <v>143</v>
      </c>
      <c r="AM687" s="207"/>
      <c r="AN687" s="207"/>
      <c r="AO687" s="207" t="str">
        <f ca="1">IF(R687="","",IF(R687&gt;TODAY(),"0 meses",DATEDIF(R687,TODAY(),"m") &amp; " meses"))</f>
        <v>4 meses</v>
      </c>
      <c r="AP687" s="147" t="s">
        <v>67</v>
      </c>
      <c r="AQ687" s="147" t="s">
        <v>67</v>
      </c>
      <c r="AR687" s="147"/>
      <c r="AS687" s="209" t="s">
        <v>68</v>
      </c>
      <c r="AT687" s="223" t="str">
        <f>MONTH(B687)&amp;"/"&amp;YEAR(B687)</f>
        <v>2/2026</v>
      </c>
      <c r="AU687" s="223">
        <f>WEEKNUM(B687)-WEEKNUM(EOMONTH(B687,-1)+1)+1</f>
        <v>1</v>
      </c>
      <c r="AV687" s="209" t="str">
        <f>MONTH(R687)&amp;"/"&amp;YEAR(R687)</f>
        <v>2/2026</v>
      </c>
      <c r="AW687" s="209">
        <f>WEEKNUM(R687)-WEEKNUM(EOMONTH(R687,-1)+1)+1</f>
        <v>1</v>
      </c>
      <c r="AX687" s="209">
        <f>IF(BB687="S",IF(Q687="1. Aceitou o programa",R687-B687,0),0)</f>
        <v>-2</v>
      </c>
      <c r="AY687" s="209">
        <f>IF(BB687="S",IF(AND(S687&lt;&gt;"",R687&lt;&gt;""),S687-R687,0),0)</f>
        <v>0</v>
      </c>
      <c r="AZ687" s="209">
        <f>IF(BB687="S",IF(Q687="1. Aceitou o programa",IF(OR(X687="Não se Aplica",X687=""),IF(OR(W687="Não se Aplica",W687=""),0,W687-V687),AVERAGE(X687-W687,W687-V687)),0),0)</f>
        <v>0</v>
      </c>
      <c r="BA687" s="209">
        <f>IF(BB687="S",IF(AND(Q687="1. Aceitou o programa",AH687="Realizada"),IFERROR(IF(AG687="",0,AG687-R687),0),0),0)</f>
        <v>0</v>
      </c>
      <c r="BB687" s="209" t="str">
        <f>_xlfn.XLOOKUP(U687,'Lista Suspensa'!$AA$20:$AA$23,'Lista Suspensa'!$AB$20:$AB$23,"N/A")</f>
        <v>S</v>
      </c>
    </row>
    <row r="688" spans="1:54" ht="12" customHeight="1">
      <c r="A688" s="151" t="s">
        <v>54</v>
      </c>
      <c r="B688" s="152">
        <v>46083</v>
      </c>
      <c r="C688" s="153" t="s">
        <v>55</v>
      </c>
      <c r="D688" s="153" t="s">
        <v>56</v>
      </c>
      <c r="E688" s="244">
        <v>78278142</v>
      </c>
      <c r="F688" s="144" t="s">
        <v>1557</v>
      </c>
      <c r="G688" s="230"/>
      <c r="H688" s="154">
        <v>22802</v>
      </c>
      <c r="I688" s="153">
        <v>63</v>
      </c>
      <c r="J688" s="148" t="s">
        <v>70</v>
      </c>
      <c r="K688" s="153" t="s">
        <v>59</v>
      </c>
      <c r="L688" s="153"/>
      <c r="M688" s="153"/>
      <c r="N688" s="153">
        <v>60</v>
      </c>
      <c r="O688" s="155" t="s">
        <v>1558</v>
      </c>
      <c r="P688" s="156" t="s">
        <v>60</v>
      </c>
      <c r="Q688" s="157" t="s">
        <v>110</v>
      </c>
      <c r="R688" s="158">
        <v>46056</v>
      </c>
      <c r="S688" s="159"/>
      <c r="T688" s="159" t="s">
        <v>62</v>
      </c>
      <c r="U688" s="159" t="s">
        <v>111</v>
      </c>
      <c r="V688" s="154">
        <v>46056</v>
      </c>
      <c r="W688" s="154" t="s">
        <v>126</v>
      </c>
      <c r="X688" s="154" t="s">
        <v>126</v>
      </c>
      <c r="Y688" s="160"/>
      <c r="Z688" s="160" t="s">
        <v>128</v>
      </c>
      <c r="AA688" s="153">
        <v>75</v>
      </c>
      <c r="AB688" s="153">
        <v>1.55</v>
      </c>
      <c r="AC688" s="182">
        <f t="shared" si="22"/>
        <v>31.217481789802285</v>
      </c>
      <c r="AD688" s="153" t="str">
        <f t="shared" si="23"/>
        <v>OBESIDADE I</v>
      </c>
      <c r="AE688" s="233" t="s">
        <v>135</v>
      </c>
      <c r="AF688" s="153" t="s">
        <v>161</v>
      </c>
      <c r="AG688" s="159" t="s">
        <v>1559</v>
      </c>
      <c r="AH688" s="153"/>
      <c r="AI688" s="161"/>
      <c r="AJ688" s="153"/>
      <c r="AK688" s="153"/>
      <c r="AL688" s="207" t="s">
        <v>131</v>
      </c>
      <c r="AM688" s="207"/>
      <c r="AN688" s="207"/>
      <c r="AO688" s="207" t="str">
        <f ca="1">IF(R688="","",IF(R688&gt;TODAY(),"0 meses",DATEDIF(R688,TODAY(),"m") &amp; " meses"))</f>
        <v>4 meses</v>
      </c>
      <c r="AP688" s="147" t="s">
        <v>67</v>
      </c>
      <c r="AQ688" s="147" t="s">
        <v>67</v>
      </c>
      <c r="AR688" s="147"/>
      <c r="AS688" s="209" t="s">
        <v>68</v>
      </c>
      <c r="AT688" s="223" t="str">
        <f>MONTH(B688)&amp;"/"&amp;YEAR(B688)</f>
        <v>3/2026</v>
      </c>
      <c r="AU688" s="223">
        <f>WEEKNUM(B688)-WEEKNUM(EOMONTH(B688,-1)+1)+1</f>
        <v>1</v>
      </c>
      <c r="AV688" s="209" t="str">
        <f>MONTH(R688)&amp;"/"&amp;YEAR(R688)</f>
        <v>2/2026</v>
      </c>
      <c r="AW688" s="209">
        <f>WEEKNUM(R688)-WEEKNUM(EOMONTH(R688,-1)+1)+1</f>
        <v>1</v>
      </c>
      <c r="AX688" s="209">
        <f>IF(BB688="S",IF(Q688="1. Aceitou o programa",R688-B688,0),0)</f>
        <v>-27</v>
      </c>
      <c r="AY688" s="209">
        <f>IF(BB688="S",IF(AND(S688&lt;&gt;"",R688&lt;&gt;""),S688-R688,0),0)</f>
        <v>0</v>
      </c>
      <c r="AZ688" s="209">
        <f>IF(BB688="S",IF(Q688="1. Aceitou o programa",IF(OR(X688="Não se Aplica",X688=""),IF(OR(W688="Não se Aplica",W688=""),0,W688-V688),AVERAGE(X688-W688,W688-V688)),0),0)</f>
        <v>0</v>
      </c>
      <c r="BA688" s="209">
        <f>IF(BB688="S",IF(AND(Q688="1. Aceitou o programa",AH688="Realizada"),IFERROR(IF(AG688="",0,AG688-R688),0),0),0)</f>
        <v>0</v>
      </c>
      <c r="BB688" s="209" t="str">
        <f>_xlfn.XLOOKUP(U688,'Lista Suspensa'!$AA$20:$AA$23,'Lista Suspensa'!$AB$20:$AB$23,"N/A")</f>
        <v>S</v>
      </c>
    </row>
    <row r="689" spans="1:54" ht="12" customHeight="1">
      <c r="A689" s="151" t="s">
        <v>54</v>
      </c>
      <c r="B689" s="152">
        <v>46083</v>
      </c>
      <c r="C689" s="153" t="s">
        <v>55</v>
      </c>
      <c r="D689" s="153" t="s">
        <v>56</v>
      </c>
      <c r="E689" s="244">
        <v>92896599</v>
      </c>
      <c r="F689" s="144" t="s">
        <v>1560</v>
      </c>
      <c r="G689" s="230"/>
      <c r="H689" s="154">
        <v>29816</v>
      </c>
      <c r="I689" s="153">
        <v>44</v>
      </c>
      <c r="J689" s="148" t="s">
        <v>70</v>
      </c>
      <c r="K689" s="153" t="s">
        <v>59</v>
      </c>
      <c r="L689" s="153"/>
      <c r="M689" s="153"/>
      <c r="N689" s="153">
        <v>110</v>
      </c>
      <c r="O689" s="155" t="s">
        <v>1561</v>
      </c>
      <c r="P689" s="156" t="s">
        <v>60</v>
      </c>
      <c r="Q689" s="157" t="s">
        <v>110</v>
      </c>
      <c r="R689" s="158">
        <v>46056</v>
      </c>
      <c r="S689" s="159"/>
      <c r="T689" s="159" t="s">
        <v>62</v>
      </c>
      <c r="U689" s="159" t="s">
        <v>111</v>
      </c>
      <c r="V689" s="154">
        <v>46056</v>
      </c>
      <c r="W689" s="154" t="s">
        <v>126</v>
      </c>
      <c r="X689" s="154" t="s">
        <v>126</v>
      </c>
      <c r="Y689" s="160"/>
      <c r="Z689" s="160" t="s">
        <v>128</v>
      </c>
      <c r="AA689" s="153">
        <v>148</v>
      </c>
      <c r="AB689" s="153">
        <v>1.58</v>
      </c>
      <c r="AC689" s="182">
        <f t="shared" si="22"/>
        <v>59.285370934145156</v>
      </c>
      <c r="AD689" s="153" t="str">
        <f t="shared" si="23"/>
        <v>OBESIDADE III</v>
      </c>
      <c r="AE689" s="233" t="s">
        <v>135</v>
      </c>
      <c r="AF689" s="153" t="s">
        <v>161</v>
      </c>
      <c r="AG689" s="159" t="s">
        <v>1562</v>
      </c>
      <c r="AH689" s="153"/>
      <c r="AI689" s="161"/>
      <c r="AJ689" s="153"/>
      <c r="AK689" s="153"/>
      <c r="AL689" s="207" t="s">
        <v>143</v>
      </c>
      <c r="AM689" s="207"/>
      <c r="AN689" s="207"/>
      <c r="AO689" s="207" t="str">
        <f ca="1">IF(R689="","",IF(R689&gt;TODAY(),"0 meses",DATEDIF(R689,TODAY(),"m") &amp; " meses"))</f>
        <v>4 meses</v>
      </c>
      <c r="AP689" s="147" t="s">
        <v>67</v>
      </c>
      <c r="AQ689" s="147" t="s">
        <v>67</v>
      </c>
      <c r="AR689" s="147"/>
      <c r="AS689" s="209" t="s">
        <v>68</v>
      </c>
      <c r="AT689" s="223" t="str">
        <f>MONTH(B689)&amp;"/"&amp;YEAR(B689)</f>
        <v>3/2026</v>
      </c>
      <c r="AU689" s="223">
        <f>WEEKNUM(B689)-WEEKNUM(EOMONTH(B689,-1)+1)+1</f>
        <v>1</v>
      </c>
      <c r="AV689" s="209" t="str">
        <f>MONTH(R689)&amp;"/"&amp;YEAR(R689)</f>
        <v>2/2026</v>
      </c>
      <c r="AW689" s="209">
        <f>WEEKNUM(R689)-WEEKNUM(EOMONTH(R689,-1)+1)+1</f>
        <v>1</v>
      </c>
      <c r="AX689" s="209">
        <f>IF(BB689="S",IF(Q689="1. Aceitou o programa",R689-B689,0),0)</f>
        <v>-27</v>
      </c>
      <c r="AY689" s="209">
        <f>IF(BB689="S",IF(AND(S689&lt;&gt;"",R689&lt;&gt;""),S689-R689,0),0)</f>
        <v>0</v>
      </c>
      <c r="AZ689" s="209">
        <f>IF(BB689="S",IF(Q689="1. Aceitou o programa",IF(OR(X689="Não se Aplica",X689=""),IF(OR(W689="Não se Aplica",W689=""),0,W689-V689),AVERAGE(X689-W689,W689-V689)),0),0)</f>
        <v>0</v>
      </c>
      <c r="BA689" s="209">
        <f>IF(BB689="S",IF(AND(Q689="1. Aceitou o programa",AH689="Realizada"),IFERROR(IF(AG689="",0,AG689-R689),0),0),0)</f>
        <v>0</v>
      </c>
      <c r="BB689" s="209" t="str">
        <f>_xlfn.XLOOKUP(U689,'Lista Suspensa'!$AA$20:$AA$23,'Lista Suspensa'!$AB$20:$AB$23,"N/A")</f>
        <v>S</v>
      </c>
    </row>
    <row r="690" spans="1:54" ht="12" customHeight="1">
      <c r="A690" s="151" t="s">
        <v>121</v>
      </c>
      <c r="B690" s="152">
        <v>45292</v>
      </c>
      <c r="C690" s="153" t="s">
        <v>122</v>
      </c>
      <c r="D690" s="153" t="s">
        <v>56</v>
      </c>
      <c r="E690" s="244">
        <v>82420203</v>
      </c>
      <c r="F690" s="144" t="s">
        <v>1563</v>
      </c>
      <c r="G690" s="230"/>
      <c r="H690" s="154">
        <v>27383</v>
      </c>
      <c r="I690" s="153">
        <v>51</v>
      </c>
      <c r="J690" s="148" t="s">
        <v>70</v>
      </c>
      <c r="K690" s="153"/>
      <c r="L690" s="153"/>
      <c r="M690" s="153"/>
      <c r="N690" s="153"/>
      <c r="O690" s="155" t="s">
        <v>1564</v>
      </c>
      <c r="P690" s="156" t="s">
        <v>60</v>
      </c>
      <c r="Q690" s="157" t="s">
        <v>110</v>
      </c>
      <c r="R690" s="158">
        <v>46056</v>
      </c>
      <c r="S690" s="159"/>
      <c r="T690" s="159" t="s">
        <v>62</v>
      </c>
      <c r="U690" s="159" t="s">
        <v>111</v>
      </c>
      <c r="V690" s="154">
        <v>46056</v>
      </c>
      <c r="W690" s="154" t="s">
        <v>126</v>
      </c>
      <c r="X690" s="154" t="s">
        <v>126</v>
      </c>
      <c r="Y690" s="160"/>
      <c r="Z690" s="160" t="s">
        <v>128</v>
      </c>
      <c r="AA690" s="153">
        <v>103</v>
      </c>
      <c r="AB690" s="153">
        <v>1.63</v>
      </c>
      <c r="AC690" s="182">
        <f t="shared" si="22"/>
        <v>38.766984079190038</v>
      </c>
      <c r="AD690" s="153" t="str">
        <f t="shared" si="23"/>
        <v>OBESIDADE II</v>
      </c>
      <c r="AE690" s="233" t="s">
        <v>135</v>
      </c>
      <c r="AF690" s="153" t="s">
        <v>130</v>
      </c>
      <c r="AG690" s="159"/>
      <c r="AH690" s="153"/>
      <c r="AI690" s="161"/>
      <c r="AJ690" s="153"/>
      <c r="AK690" s="153"/>
      <c r="AL690" s="207" t="s">
        <v>131</v>
      </c>
      <c r="AM690" s="207"/>
      <c r="AN690" s="207"/>
      <c r="AO690" s="207" t="str">
        <f ca="1">IF(R690="","",IF(R690&gt;TODAY(),"0 meses",DATEDIF(R690,TODAY(),"m") &amp; " meses"))</f>
        <v>4 meses</v>
      </c>
      <c r="AP690" s="147" t="s">
        <v>67</v>
      </c>
      <c r="AQ690" s="147" t="s">
        <v>67</v>
      </c>
      <c r="AR690" s="147"/>
      <c r="AS690" s="209" t="s">
        <v>68</v>
      </c>
      <c r="AT690" s="223" t="str">
        <f>MONTH(B690)&amp;"/"&amp;YEAR(B690)</f>
        <v>1/2024</v>
      </c>
      <c r="AU690" s="223">
        <f>WEEKNUM(B690)-WEEKNUM(EOMONTH(B690,-1)+1)+1</f>
        <v>1</v>
      </c>
      <c r="AV690" s="209" t="str">
        <f>MONTH(R690)&amp;"/"&amp;YEAR(R690)</f>
        <v>2/2026</v>
      </c>
      <c r="AW690" s="209">
        <f>WEEKNUM(R690)-WEEKNUM(EOMONTH(R690,-1)+1)+1</f>
        <v>1</v>
      </c>
      <c r="AX690" s="209">
        <f>IF(BB690="S",IF(Q690="1. Aceitou o programa",R690-B690,0),0)</f>
        <v>764</v>
      </c>
      <c r="AY690" s="209">
        <f>IF(BB690="S",IF(AND(S690&lt;&gt;"",R690&lt;&gt;""),S690-R690,0),0)</f>
        <v>0</v>
      </c>
      <c r="AZ690" s="209">
        <f>IF(BB690="S",IF(Q690="1. Aceitou o programa",IF(OR(X690="Não se Aplica",X690=""),IF(OR(W690="Não se Aplica",W690=""),0,W690-V690),AVERAGE(X690-W690,W690-V690)),0),0)</f>
        <v>0</v>
      </c>
      <c r="BA690" s="209">
        <f>IF(BB690="S",IF(AND(Q690="1. Aceitou o programa",AH690="Realizada"),IFERROR(IF(AG690="",0,AG690-R690),0),0),0)</f>
        <v>0</v>
      </c>
      <c r="BB690" s="209" t="str">
        <f>_xlfn.XLOOKUP(U690,'Lista Suspensa'!$AA$20:$AA$23,'Lista Suspensa'!$AB$20:$AB$23,"N/A")</f>
        <v>S</v>
      </c>
    </row>
    <row r="691" spans="1:54" ht="12" customHeight="1">
      <c r="A691" s="151" t="s">
        <v>121</v>
      </c>
      <c r="B691" s="152">
        <v>45292</v>
      </c>
      <c r="C691" s="153" t="s">
        <v>122</v>
      </c>
      <c r="D691" s="153" t="s">
        <v>56</v>
      </c>
      <c r="E691" s="244">
        <v>85225806</v>
      </c>
      <c r="F691" s="144" t="s">
        <v>1565</v>
      </c>
      <c r="G691" s="230"/>
      <c r="H691" s="154">
        <v>28237</v>
      </c>
      <c r="I691" s="153">
        <v>49</v>
      </c>
      <c r="J691" s="148" t="s">
        <v>70</v>
      </c>
      <c r="K691" s="153"/>
      <c r="L691" s="153"/>
      <c r="M691" s="153"/>
      <c r="N691" s="153"/>
      <c r="O691" s="155" t="s">
        <v>1566</v>
      </c>
      <c r="P691" s="156" t="s">
        <v>60</v>
      </c>
      <c r="Q691" s="157" t="s">
        <v>110</v>
      </c>
      <c r="R691" s="158">
        <v>46056</v>
      </c>
      <c r="S691" s="159"/>
      <c r="T691" s="159" t="s">
        <v>62</v>
      </c>
      <c r="U691" s="159" t="s">
        <v>111</v>
      </c>
      <c r="V691" s="154">
        <v>46056</v>
      </c>
      <c r="W691" s="154" t="s">
        <v>126</v>
      </c>
      <c r="X691" s="154" t="s">
        <v>126</v>
      </c>
      <c r="Y691" s="160" t="s">
        <v>1567</v>
      </c>
      <c r="Z691" s="160" t="s">
        <v>65</v>
      </c>
      <c r="AA691" s="153">
        <v>125</v>
      </c>
      <c r="AB691" s="153">
        <v>1.59</v>
      </c>
      <c r="AC691" s="182">
        <f t="shared" si="22"/>
        <v>49.444246667457769</v>
      </c>
      <c r="AD691" s="153" t="str">
        <f t="shared" si="23"/>
        <v>OBESIDADE III</v>
      </c>
      <c r="AE691" s="233" t="s">
        <v>225</v>
      </c>
      <c r="AF691" s="153" t="s">
        <v>130</v>
      </c>
      <c r="AG691" s="159"/>
      <c r="AH691" s="153"/>
      <c r="AI691" s="161"/>
      <c r="AJ691" s="153"/>
      <c r="AK691" s="153"/>
      <c r="AL691" s="207" t="s">
        <v>131</v>
      </c>
      <c r="AM691" s="207"/>
      <c r="AN691" s="207"/>
      <c r="AO691" s="207" t="str">
        <f ca="1">IF(R691="","",IF(R691&gt;TODAY(),"0 meses",DATEDIF(R691,TODAY(),"m") &amp; " meses"))</f>
        <v>4 meses</v>
      </c>
      <c r="AP691" s="147" t="s">
        <v>67</v>
      </c>
      <c r="AQ691" s="147" t="s">
        <v>67</v>
      </c>
      <c r="AR691" s="147"/>
      <c r="AS691" s="209" t="s">
        <v>68</v>
      </c>
      <c r="AT691" s="223" t="str">
        <f>MONTH(B691)&amp;"/"&amp;YEAR(B691)</f>
        <v>1/2024</v>
      </c>
      <c r="AU691" s="223">
        <f>WEEKNUM(B691)-WEEKNUM(EOMONTH(B691,-1)+1)+1</f>
        <v>1</v>
      </c>
      <c r="AV691" s="209" t="str">
        <f>MONTH(R691)&amp;"/"&amp;YEAR(R691)</f>
        <v>2/2026</v>
      </c>
      <c r="AW691" s="209">
        <f>WEEKNUM(R691)-WEEKNUM(EOMONTH(R691,-1)+1)+1</f>
        <v>1</v>
      </c>
      <c r="AX691" s="209">
        <f>IF(BB691="S",IF(Q691="1. Aceitou o programa",R691-B691,0),0)</f>
        <v>764</v>
      </c>
      <c r="AY691" s="209">
        <f>IF(BB691="S",IF(AND(S691&lt;&gt;"",R691&lt;&gt;""),S691-R691,0),0)</f>
        <v>0</v>
      </c>
      <c r="AZ691" s="209">
        <f>IF(BB691="S",IF(Q691="1. Aceitou o programa",IF(OR(X691="Não se Aplica",X691=""),IF(OR(W691="Não se Aplica",W691=""),0,W691-V691),AVERAGE(X691-W691,W691-V691)),0),0)</f>
        <v>0</v>
      </c>
      <c r="BA691" s="209">
        <f>IF(BB691="S",IF(AND(Q691="1. Aceitou o programa",AH691="Realizada"),IFERROR(IF(AG691="",0,AG691-R691),0),0),0)</f>
        <v>0</v>
      </c>
      <c r="BB691" s="209" t="str">
        <f>_xlfn.XLOOKUP(U691,'Lista Suspensa'!$AA$20:$AA$23,'Lista Suspensa'!$AB$20:$AB$23,"N/A")</f>
        <v>S</v>
      </c>
    </row>
    <row r="692" spans="1:54" ht="12" customHeight="1">
      <c r="A692" s="151" t="s">
        <v>54</v>
      </c>
      <c r="B692" s="152">
        <v>46083</v>
      </c>
      <c r="C692" s="153" t="s">
        <v>55</v>
      </c>
      <c r="D692" s="153" t="s">
        <v>56</v>
      </c>
      <c r="E692" s="244">
        <v>82275801</v>
      </c>
      <c r="F692" s="144" t="s">
        <v>1568</v>
      </c>
      <c r="G692" s="230"/>
      <c r="H692" s="154">
        <v>30223</v>
      </c>
      <c r="I692" s="153">
        <v>43</v>
      </c>
      <c r="J692" s="148" t="s">
        <v>70</v>
      </c>
      <c r="K692" s="153"/>
      <c r="L692" s="153"/>
      <c r="M692" s="153"/>
      <c r="N692" s="153">
        <v>60</v>
      </c>
      <c r="O692" s="155" t="s">
        <v>1569</v>
      </c>
      <c r="P692" s="156" t="s">
        <v>60</v>
      </c>
      <c r="Q692" s="157" t="s">
        <v>110</v>
      </c>
      <c r="R692" s="158">
        <v>46057</v>
      </c>
      <c r="S692" s="159"/>
      <c r="T692" s="159" t="s">
        <v>62</v>
      </c>
      <c r="U692" s="159" t="s">
        <v>111</v>
      </c>
      <c r="V692" s="154">
        <v>46057</v>
      </c>
      <c r="W692" s="154" t="s">
        <v>126</v>
      </c>
      <c r="X692" s="154" t="s">
        <v>126</v>
      </c>
      <c r="Y692" s="160"/>
      <c r="Z692" s="160" t="s">
        <v>1570</v>
      </c>
      <c r="AA692" s="153">
        <v>88</v>
      </c>
      <c r="AB692" s="153">
        <v>1.6</v>
      </c>
      <c r="AC692" s="182">
        <f t="shared" si="22"/>
        <v>34.374999999999993</v>
      </c>
      <c r="AD692" s="153" t="str">
        <f t="shared" si="23"/>
        <v>OBESIDADE I</v>
      </c>
      <c r="AE692" s="233" t="s">
        <v>135</v>
      </c>
      <c r="AF692" s="153" t="s">
        <v>161</v>
      </c>
      <c r="AG692" s="159" t="s">
        <v>1571</v>
      </c>
      <c r="AH692" s="153"/>
      <c r="AI692" s="161"/>
      <c r="AJ692" s="153"/>
      <c r="AK692" s="153"/>
      <c r="AL692" s="207" t="s">
        <v>131</v>
      </c>
      <c r="AM692" s="207"/>
      <c r="AN692" s="207"/>
      <c r="AO692" s="207" t="str">
        <f ca="1">IF(R692="","",IF(R692&gt;TODAY(),"0 meses",DATEDIF(R692,TODAY(),"m") &amp; " meses"))</f>
        <v>4 meses</v>
      </c>
      <c r="AP692" s="147" t="s">
        <v>67</v>
      </c>
      <c r="AQ692" s="147" t="s">
        <v>67</v>
      </c>
      <c r="AR692" s="147"/>
      <c r="AS692" s="209" t="s">
        <v>68</v>
      </c>
      <c r="AT692" s="223" t="str">
        <f>MONTH(B692)&amp;"/"&amp;YEAR(B692)</f>
        <v>3/2026</v>
      </c>
      <c r="AU692" s="223">
        <f>WEEKNUM(B692)-WEEKNUM(EOMONTH(B692,-1)+1)+1</f>
        <v>1</v>
      </c>
      <c r="AV692" s="209" t="str">
        <f>MONTH(R692)&amp;"/"&amp;YEAR(R692)</f>
        <v>2/2026</v>
      </c>
      <c r="AW692" s="209">
        <f>WEEKNUM(R692)-WEEKNUM(EOMONTH(R692,-1)+1)+1</f>
        <v>1</v>
      </c>
      <c r="AX692" s="209">
        <f>IF(BB692="S",IF(Q692="1. Aceitou o programa",R692-B692,0),0)</f>
        <v>-26</v>
      </c>
      <c r="AY692" s="209">
        <f>IF(BB692="S",IF(AND(S692&lt;&gt;"",R692&lt;&gt;""),S692-R692,0),0)</f>
        <v>0</v>
      </c>
      <c r="AZ692" s="209">
        <f>IF(BB692="S",IF(Q692="1. Aceitou o programa",IF(OR(X692="Não se Aplica",X692=""),IF(OR(W692="Não se Aplica",W692=""),0,W692-V692),AVERAGE(X692-W692,W692-V692)),0),0)</f>
        <v>0</v>
      </c>
      <c r="BA692" s="209">
        <f>IF(BB692="S",IF(AND(Q692="1. Aceitou o programa",AH692="Realizada"),IFERROR(IF(AG692="",0,AG692-R692),0),0),0)</f>
        <v>0</v>
      </c>
      <c r="BB692" s="209" t="str">
        <f>_xlfn.XLOOKUP(U692,'Lista Suspensa'!$AA$20:$AA$23,'Lista Suspensa'!$AB$20:$AB$23,"N/A")</f>
        <v>S</v>
      </c>
    </row>
    <row r="693" spans="1:54" ht="12" customHeight="1">
      <c r="A693" s="151" t="s">
        <v>54</v>
      </c>
      <c r="B693" s="152">
        <v>46083</v>
      </c>
      <c r="C693" s="153" t="s">
        <v>55</v>
      </c>
      <c r="D693" s="153" t="s">
        <v>56</v>
      </c>
      <c r="E693" s="244">
        <v>94521920</v>
      </c>
      <c r="F693" s="144" t="s">
        <v>1572</v>
      </c>
      <c r="G693" s="230"/>
      <c r="H693" s="154">
        <v>36563</v>
      </c>
      <c r="I693" s="153">
        <v>26</v>
      </c>
      <c r="J693" s="148" t="s">
        <v>70</v>
      </c>
      <c r="K693" s="153"/>
      <c r="L693" s="153"/>
      <c r="M693" s="153"/>
      <c r="N693" s="153">
        <v>120</v>
      </c>
      <c r="O693" s="155" t="s">
        <v>1573</v>
      </c>
      <c r="P693" s="156" t="s">
        <v>60</v>
      </c>
      <c r="Q693" s="157" t="s">
        <v>110</v>
      </c>
      <c r="R693" s="158">
        <v>46057</v>
      </c>
      <c r="S693" s="159"/>
      <c r="T693" s="159" t="s">
        <v>62</v>
      </c>
      <c r="U693" s="159" t="s">
        <v>111</v>
      </c>
      <c r="V693" s="154">
        <v>46057</v>
      </c>
      <c r="W693" s="154" t="s">
        <v>126</v>
      </c>
      <c r="X693" s="154" t="s">
        <v>126</v>
      </c>
      <c r="Y693" s="160"/>
      <c r="Z693" s="160" t="s">
        <v>166</v>
      </c>
      <c r="AA693" s="153">
        <v>95</v>
      </c>
      <c r="AB693" s="153">
        <v>1.68</v>
      </c>
      <c r="AC693" s="182">
        <f t="shared" si="22"/>
        <v>33.659297052154201</v>
      </c>
      <c r="AD693" s="153" t="str">
        <f t="shared" si="23"/>
        <v>OBESIDADE I</v>
      </c>
      <c r="AE693" s="233" t="s">
        <v>135</v>
      </c>
      <c r="AF693" s="153" t="s">
        <v>161</v>
      </c>
      <c r="AG693" s="159" t="s">
        <v>1574</v>
      </c>
      <c r="AH693" s="153"/>
      <c r="AI693" s="161"/>
      <c r="AJ693" s="153"/>
      <c r="AK693" s="153"/>
      <c r="AL693" s="207" t="s">
        <v>131</v>
      </c>
      <c r="AM693" s="207"/>
      <c r="AN693" s="207"/>
      <c r="AO693" s="207" t="str">
        <f ca="1">IF(R693="","",IF(R693&gt;TODAY(),"0 meses",DATEDIF(R693,TODAY(),"m") &amp; " meses"))</f>
        <v>4 meses</v>
      </c>
      <c r="AP693" s="147" t="s">
        <v>67</v>
      </c>
      <c r="AQ693" s="147" t="s">
        <v>67</v>
      </c>
      <c r="AR693" s="147"/>
      <c r="AS693" s="209" t="s">
        <v>68</v>
      </c>
      <c r="AT693" s="223" t="str">
        <f>MONTH(B693)&amp;"/"&amp;YEAR(B693)</f>
        <v>3/2026</v>
      </c>
      <c r="AU693" s="223">
        <f>WEEKNUM(B693)-WEEKNUM(EOMONTH(B693,-1)+1)+1</f>
        <v>1</v>
      </c>
      <c r="AV693" s="209" t="str">
        <f>MONTH(R693)&amp;"/"&amp;YEAR(R693)</f>
        <v>2/2026</v>
      </c>
      <c r="AW693" s="209">
        <f>WEEKNUM(R693)-WEEKNUM(EOMONTH(R693,-1)+1)+1</f>
        <v>1</v>
      </c>
      <c r="AX693" s="209">
        <f>IF(BB693="S",IF(Q693="1. Aceitou o programa",R693-B693,0),0)</f>
        <v>-26</v>
      </c>
      <c r="AY693" s="209">
        <f>IF(BB693="S",IF(AND(S693&lt;&gt;"",R693&lt;&gt;""),S693-R693,0),0)</f>
        <v>0</v>
      </c>
      <c r="AZ693" s="209">
        <f>IF(BB693="S",IF(Q693="1. Aceitou o programa",IF(OR(X693="Não se Aplica",X693=""),IF(OR(W693="Não se Aplica",W693=""),0,W693-V693),AVERAGE(X693-W693,W693-V693)),0),0)</f>
        <v>0</v>
      </c>
      <c r="BA693" s="209">
        <f>IF(BB693="S",IF(AND(Q693="1. Aceitou o programa",AH693="Realizada"),IFERROR(IF(AG693="",0,AG693-R693),0),0),0)</f>
        <v>0</v>
      </c>
      <c r="BB693" s="209" t="str">
        <f>_xlfn.XLOOKUP(U693,'Lista Suspensa'!$AA$20:$AA$23,'Lista Suspensa'!$AB$20:$AB$23,"N/A")</f>
        <v>S</v>
      </c>
    </row>
    <row r="694" spans="1:54" ht="12" customHeight="1">
      <c r="A694" s="151" t="s">
        <v>121</v>
      </c>
      <c r="B694" s="152">
        <v>45292</v>
      </c>
      <c r="C694" s="153" t="s">
        <v>122</v>
      </c>
      <c r="D694" s="153" t="s">
        <v>56</v>
      </c>
      <c r="E694" s="244">
        <v>95826980</v>
      </c>
      <c r="F694" s="144" t="s">
        <v>1575</v>
      </c>
      <c r="G694" s="230"/>
      <c r="H694" s="154">
        <v>29125</v>
      </c>
      <c r="I694" s="153">
        <v>46</v>
      </c>
      <c r="J694" s="148" t="s">
        <v>70</v>
      </c>
      <c r="K694" s="153" t="s">
        <v>59</v>
      </c>
      <c r="L694" s="153"/>
      <c r="M694" s="153"/>
      <c r="N694" s="153"/>
      <c r="O694" s="155">
        <v>1189305443</v>
      </c>
      <c r="P694" s="156" t="s">
        <v>60</v>
      </c>
      <c r="Q694" s="157" t="s">
        <v>110</v>
      </c>
      <c r="R694" s="158">
        <v>46057</v>
      </c>
      <c r="S694" s="159"/>
      <c r="T694" s="159" t="s">
        <v>62</v>
      </c>
      <c r="U694" s="159" t="s">
        <v>111</v>
      </c>
      <c r="V694" s="154">
        <v>46057</v>
      </c>
      <c r="W694" s="154" t="s">
        <v>126</v>
      </c>
      <c r="X694" s="154" t="s">
        <v>126</v>
      </c>
      <c r="Y694" s="160"/>
      <c r="Z694" s="160" t="s">
        <v>128</v>
      </c>
      <c r="AA694" s="153" t="s">
        <v>1576</v>
      </c>
      <c r="AB694" s="153">
        <v>1.7</v>
      </c>
      <c r="AC694" s="182">
        <f t="shared" si="22"/>
        <v>44.982698961937722</v>
      </c>
      <c r="AD694" s="153" t="str">
        <f t="shared" si="23"/>
        <v>OBESIDADE III</v>
      </c>
      <c r="AE694" s="233" t="s">
        <v>135</v>
      </c>
      <c r="AF694" s="153" t="s">
        <v>130</v>
      </c>
      <c r="AG694" s="159"/>
      <c r="AH694" s="153"/>
      <c r="AI694" s="161"/>
      <c r="AJ694" s="153"/>
      <c r="AK694" s="153"/>
      <c r="AL694" s="207" t="s">
        <v>131</v>
      </c>
      <c r="AM694" s="207"/>
      <c r="AN694" s="207"/>
      <c r="AO694" s="207" t="str">
        <f ca="1">IF(R694="","",IF(R694&gt;TODAY(),"0 meses",DATEDIF(R694,TODAY(),"m") &amp; " meses"))</f>
        <v>4 meses</v>
      </c>
      <c r="AP694" s="147" t="s">
        <v>67</v>
      </c>
      <c r="AQ694" s="147" t="s">
        <v>67</v>
      </c>
      <c r="AR694" s="147"/>
      <c r="AS694" s="209" t="s">
        <v>68</v>
      </c>
      <c r="AT694" s="223" t="str">
        <f>MONTH(B694)&amp;"/"&amp;YEAR(B694)</f>
        <v>1/2024</v>
      </c>
      <c r="AU694" s="223">
        <f>WEEKNUM(B694)-WEEKNUM(EOMONTH(B694,-1)+1)+1</f>
        <v>1</v>
      </c>
      <c r="AV694" s="209" t="str">
        <f>MONTH(R694)&amp;"/"&amp;YEAR(R694)</f>
        <v>2/2026</v>
      </c>
      <c r="AW694" s="209">
        <f>WEEKNUM(R694)-WEEKNUM(EOMONTH(R694,-1)+1)+1</f>
        <v>1</v>
      </c>
      <c r="AX694" s="209">
        <f>IF(BB694="S",IF(Q694="1. Aceitou o programa",R694-B694,0),0)</f>
        <v>765</v>
      </c>
      <c r="AY694" s="209">
        <f>IF(BB694="S",IF(AND(S694&lt;&gt;"",R694&lt;&gt;""),S694-R694,0),0)</f>
        <v>0</v>
      </c>
      <c r="AZ694" s="209">
        <f>IF(BB694="S",IF(Q694="1. Aceitou o programa",IF(OR(X694="Não se Aplica",X694=""),IF(OR(W694="Não se Aplica",W694=""),0,W694-V694),AVERAGE(X694-W694,W694-V694)),0),0)</f>
        <v>0</v>
      </c>
      <c r="BA694" s="209">
        <f>IF(BB694="S",IF(AND(Q694="1. Aceitou o programa",AH694="Realizada"),IFERROR(IF(AG694="",0,AG694-R694),0),0),0)</f>
        <v>0</v>
      </c>
      <c r="BB694" s="209" t="str">
        <f>_xlfn.XLOOKUP(U694,'Lista Suspensa'!$AA$20:$AA$23,'Lista Suspensa'!$AB$20:$AB$23,"N/A")</f>
        <v>S</v>
      </c>
    </row>
    <row r="695" spans="1:54" ht="12" customHeight="1">
      <c r="A695" s="151" t="s">
        <v>121</v>
      </c>
      <c r="B695" s="152">
        <v>45292</v>
      </c>
      <c r="C695" s="153" t="s">
        <v>122</v>
      </c>
      <c r="D695" s="153" t="s">
        <v>228</v>
      </c>
      <c r="E695" s="244">
        <v>80987388</v>
      </c>
      <c r="F695" s="144" t="s">
        <v>1577</v>
      </c>
      <c r="G695" s="230"/>
      <c r="H695" s="154">
        <v>32925</v>
      </c>
      <c r="I695" s="153">
        <v>36</v>
      </c>
      <c r="J695" s="148" t="s">
        <v>58</v>
      </c>
      <c r="K695" s="153"/>
      <c r="L695" s="153"/>
      <c r="M695" s="153"/>
      <c r="N695" s="153"/>
      <c r="O695" s="155" t="s">
        <v>1578</v>
      </c>
      <c r="P695" s="156" t="s">
        <v>60</v>
      </c>
      <c r="Q695" s="157" t="s">
        <v>110</v>
      </c>
      <c r="R695" s="158">
        <v>46057</v>
      </c>
      <c r="S695" s="159"/>
      <c r="T695" s="159" t="s">
        <v>62</v>
      </c>
      <c r="U695" s="159" t="s">
        <v>111</v>
      </c>
      <c r="V695" s="154">
        <v>46057</v>
      </c>
      <c r="W695" s="154" t="s">
        <v>126</v>
      </c>
      <c r="X695" s="154" t="s">
        <v>126</v>
      </c>
      <c r="Y695" s="160"/>
      <c r="Z695" s="160" t="s">
        <v>128</v>
      </c>
      <c r="AA695" s="153">
        <v>120</v>
      </c>
      <c r="AB695" s="153">
        <v>1.78</v>
      </c>
      <c r="AC695" s="182">
        <f t="shared" si="22"/>
        <v>37.874005807347558</v>
      </c>
      <c r="AD695" s="153" t="str">
        <f t="shared" si="23"/>
        <v>OBESIDADE II</v>
      </c>
      <c r="AE695" s="233" t="s">
        <v>135</v>
      </c>
      <c r="AF695" s="153" t="s">
        <v>130</v>
      </c>
      <c r="AG695" s="159"/>
      <c r="AH695" s="153"/>
      <c r="AI695" s="161"/>
      <c r="AJ695" s="153"/>
      <c r="AK695" s="153"/>
      <c r="AL695" s="207" t="s">
        <v>131</v>
      </c>
      <c r="AM695" s="207" t="s">
        <v>86</v>
      </c>
      <c r="AN695" s="207" t="s">
        <v>66</v>
      </c>
      <c r="AO695" s="207" t="str">
        <f ca="1">IF(R695="","",IF(R695&gt;TODAY(),"0 meses",DATEDIF(R695,TODAY(),"m") &amp; " meses"))</f>
        <v>4 meses</v>
      </c>
      <c r="AP695" s="147" t="s">
        <v>67</v>
      </c>
      <c r="AQ695" s="147" t="s">
        <v>67</v>
      </c>
      <c r="AR695" s="147"/>
      <c r="AS695" s="209" t="s">
        <v>68</v>
      </c>
      <c r="AT695" s="223" t="str">
        <f>MONTH(B695)&amp;"/"&amp;YEAR(B695)</f>
        <v>1/2024</v>
      </c>
      <c r="AU695" s="223">
        <f>WEEKNUM(B695)-WEEKNUM(EOMONTH(B695,-1)+1)+1</f>
        <v>1</v>
      </c>
      <c r="AV695" s="209" t="str">
        <f>MONTH(R695)&amp;"/"&amp;YEAR(R695)</f>
        <v>2/2026</v>
      </c>
      <c r="AW695" s="209">
        <f>WEEKNUM(R695)-WEEKNUM(EOMONTH(R695,-1)+1)+1</f>
        <v>1</v>
      </c>
      <c r="AX695" s="209">
        <f>IF(BB695="S",IF(Q695="1. Aceitou o programa",R695-B695,0),0)</f>
        <v>765</v>
      </c>
      <c r="AY695" s="209">
        <f>IF(BB695="S",IF(AND(S695&lt;&gt;"",R695&lt;&gt;""),S695-R695,0),0)</f>
        <v>0</v>
      </c>
      <c r="AZ695" s="209">
        <f>IF(BB695="S",IF(Q695="1. Aceitou o programa",IF(OR(X695="Não se Aplica",X695=""),IF(OR(W695="Não se Aplica",W695=""),0,W695-V695),AVERAGE(X695-W695,W695-V695)),0),0)</f>
        <v>0</v>
      </c>
      <c r="BA695" s="209">
        <f>IF(BB695="S",IF(AND(Q695="1. Aceitou o programa",AH695="Realizada"),IFERROR(IF(AG695="",0,AG695-R695),0),0),0)</f>
        <v>0</v>
      </c>
      <c r="BB695" s="209" t="str">
        <f>_xlfn.XLOOKUP(U695,'Lista Suspensa'!$AA$20:$AA$23,'Lista Suspensa'!$AB$20:$AB$23,"N/A")</f>
        <v>S</v>
      </c>
    </row>
    <row r="696" spans="1:54" ht="12" customHeight="1">
      <c r="A696" s="151" t="s">
        <v>54</v>
      </c>
      <c r="B696" s="152">
        <v>46083</v>
      </c>
      <c r="C696" s="153" t="s">
        <v>55</v>
      </c>
      <c r="D696" s="153" t="s">
        <v>56</v>
      </c>
      <c r="E696" s="244">
        <v>92927865</v>
      </c>
      <c r="F696" s="144" t="s">
        <v>1579</v>
      </c>
      <c r="G696" s="230"/>
      <c r="H696" s="154">
        <v>26274</v>
      </c>
      <c r="I696" s="153">
        <v>54</v>
      </c>
      <c r="J696" s="148" t="s">
        <v>70</v>
      </c>
      <c r="K696" s="153" t="s">
        <v>553</v>
      </c>
      <c r="L696" s="153"/>
      <c r="M696" s="153"/>
      <c r="N696" s="153">
        <v>600</v>
      </c>
      <c r="O696" s="155" t="s">
        <v>1580</v>
      </c>
      <c r="P696" s="156" t="s">
        <v>60</v>
      </c>
      <c r="Q696" s="157" t="s">
        <v>110</v>
      </c>
      <c r="R696" s="158">
        <v>46058</v>
      </c>
      <c r="S696" s="159"/>
      <c r="T696" s="159" t="s">
        <v>62</v>
      </c>
      <c r="U696" s="159" t="s">
        <v>111</v>
      </c>
      <c r="V696" s="154">
        <v>46058</v>
      </c>
      <c r="W696" s="154" t="s">
        <v>126</v>
      </c>
      <c r="X696" s="154" t="s">
        <v>126</v>
      </c>
      <c r="Y696" s="160"/>
      <c r="Z696" s="160" t="s">
        <v>134</v>
      </c>
      <c r="AA696" s="153">
        <v>64</v>
      </c>
      <c r="AB696" s="153">
        <v>1.55</v>
      </c>
      <c r="AC696" s="182">
        <f t="shared" si="22"/>
        <v>26.638917793964616</v>
      </c>
      <c r="AD696" s="153" t="str">
        <f t="shared" si="23"/>
        <v>SOBREPESO</v>
      </c>
      <c r="AE696" s="233" t="s">
        <v>135</v>
      </c>
      <c r="AF696" s="153" t="s">
        <v>161</v>
      </c>
      <c r="AG696" s="159" t="s">
        <v>1581</v>
      </c>
      <c r="AH696" s="153"/>
      <c r="AI696" s="161"/>
      <c r="AJ696" s="153"/>
      <c r="AK696" s="153"/>
      <c r="AL696" s="207" t="s">
        <v>131</v>
      </c>
      <c r="AM696" s="207"/>
      <c r="AN696" s="207"/>
      <c r="AO696" s="207" t="str">
        <f ca="1">IF(R696="","",IF(R696&gt;TODAY(),"0 meses",DATEDIF(R696,TODAY(),"m") &amp; " meses"))</f>
        <v>4 meses</v>
      </c>
      <c r="AP696" s="147" t="s">
        <v>67</v>
      </c>
      <c r="AQ696" s="147" t="s">
        <v>67</v>
      </c>
      <c r="AR696" s="147"/>
      <c r="AS696" s="209" t="s">
        <v>68</v>
      </c>
      <c r="AT696" s="223" t="str">
        <f>MONTH(B696)&amp;"/"&amp;YEAR(B696)</f>
        <v>3/2026</v>
      </c>
      <c r="AU696" s="223">
        <f>WEEKNUM(B696)-WEEKNUM(EOMONTH(B696,-1)+1)+1</f>
        <v>1</v>
      </c>
      <c r="AV696" s="209" t="str">
        <f>MONTH(R696)&amp;"/"&amp;YEAR(R696)</f>
        <v>2/2026</v>
      </c>
      <c r="AW696" s="209">
        <f>WEEKNUM(R696)-WEEKNUM(EOMONTH(R696,-1)+1)+1</f>
        <v>1</v>
      </c>
      <c r="AX696" s="209">
        <f>IF(BB696="S",IF(Q696="1. Aceitou o programa",R696-B696,0),0)</f>
        <v>-25</v>
      </c>
      <c r="AY696" s="209">
        <f>IF(BB696="S",IF(AND(S696&lt;&gt;"",R696&lt;&gt;""),S696-R696,0),0)</f>
        <v>0</v>
      </c>
      <c r="AZ696" s="209">
        <f>IF(BB696="S",IF(Q696="1. Aceitou o programa",IF(OR(X696="Não se Aplica",X696=""),IF(OR(W696="Não se Aplica",W696=""),0,W696-V696),AVERAGE(X696-W696,W696-V696)),0),0)</f>
        <v>0</v>
      </c>
      <c r="BA696" s="209">
        <f>IF(BB696="S",IF(AND(Q696="1. Aceitou o programa",AH696="Realizada"),IFERROR(IF(AG696="",0,AG696-R696),0),0),0)</f>
        <v>0</v>
      </c>
      <c r="BB696" s="209" t="str">
        <f>_xlfn.XLOOKUP(U696,'Lista Suspensa'!$AA$20:$AA$23,'Lista Suspensa'!$AB$20:$AB$23,"N/A")</f>
        <v>S</v>
      </c>
    </row>
    <row r="697" spans="1:54" ht="12" customHeight="1">
      <c r="A697" s="151" t="s">
        <v>54</v>
      </c>
      <c r="B697" s="152">
        <v>46083</v>
      </c>
      <c r="C697" s="153" t="s">
        <v>55</v>
      </c>
      <c r="D697" s="153" t="s">
        <v>56</v>
      </c>
      <c r="E697" s="244">
        <v>87798849</v>
      </c>
      <c r="F697" s="144" t="s">
        <v>1582</v>
      </c>
      <c r="G697" s="230"/>
      <c r="H697" s="154">
        <v>36545</v>
      </c>
      <c r="I697" s="153">
        <v>26</v>
      </c>
      <c r="J697" s="148" t="s">
        <v>70</v>
      </c>
      <c r="K697" s="153"/>
      <c r="L697" s="153"/>
      <c r="M697" s="153"/>
      <c r="N697" s="153">
        <v>80</v>
      </c>
      <c r="O697" s="155" t="s">
        <v>1583</v>
      </c>
      <c r="P697" s="156" t="s">
        <v>60</v>
      </c>
      <c r="Q697" s="157" t="s">
        <v>110</v>
      </c>
      <c r="R697" s="158">
        <v>46058</v>
      </c>
      <c r="S697" s="159"/>
      <c r="T697" s="159" t="s">
        <v>62</v>
      </c>
      <c r="U697" s="159" t="s">
        <v>111</v>
      </c>
      <c r="V697" s="154">
        <v>46058</v>
      </c>
      <c r="W697" s="154" t="s">
        <v>126</v>
      </c>
      <c r="X697" s="154" t="s">
        <v>126</v>
      </c>
      <c r="Y697" s="160"/>
      <c r="Z697" s="160" t="s">
        <v>134</v>
      </c>
      <c r="AA697" s="153">
        <v>85</v>
      </c>
      <c r="AB697" s="153">
        <v>1.63</v>
      </c>
      <c r="AC697" s="182">
        <f t="shared" si="22"/>
        <v>31.992171327486922</v>
      </c>
      <c r="AD697" s="153" t="str">
        <f t="shared" si="23"/>
        <v>OBESIDADE I</v>
      </c>
      <c r="AE697" s="233" t="s">
        <v>135</v>
      </c>
      <c r="AF697" s="153" t="s">
        <v>161</v>
      </c>
      <c r="AG697" s="159" t="s">
        <v>1584</v>
      </c>
      <c r="AH697" s="153"/>
      <c r="AI697" s="161"/>
      <c r="AJ697" s="153"/>
      <c r="AK697" s="153"/>
      <c r="AL697" s="207" t="s">
        <v>131</v>
      </c>
      <c r="AM697" s="207"/>
      <c r="AN697" s="207"/>
      <c r="AO697" s="207" t="str">
        <f ca="1">IF(R697="","",IF(R697&gt;TODAY(),"0 meses",DATEDIF(R697,TODAY(),"m") &amp; " meses"))</f>
        <v>4 meses</v>
      </c>
      <c r="AP697" s="147" t="s">
        <v>67</v>
      </c>
      <c r="AQ697" s="147" t="s">
        <v>67</v>
      </c>
      <c r="AR697" s="147"/>
      <c r="AS697" s="209" t="s">
        <v>68</v>
      </c>
      <c r="AT697" s="223" t="str">
        <f>MONTH(B697)&amp;"/"&amp;YEAR(B697)</f>
        <v>3/2026</v>
      </c>
      <c r="AU697" s="223">
        <f>WEEKNUM(B697)-WEEKNUM(EOMONTH(B697,-1)+1)+1</f>
        <v>1</v>
      </c>
      <c r="AV697" s="209" t="str">
        <f>MONTH(R697)&amp;"/"&amp;YEAR(R697)</f>
        <v>2/2026</v>
      </c>
      <c r="AW697" s="209">
        <f>WEEKNUM(R697)-WEEKNUM(EOMONTH(R697,-1)+1)+1</f>
        <v>1</v>
      </c>
      <c r="AX697" s="209">
        <f>IF(BB697="S",IF(Q697="1. Aceitou o programa",R697-B697,0),0)</f>
        <v>-25</v>
      </c>
      <c r="AY697" s="209">
        <f>IF(BB697="S",IF(AND(S697&lt;&gt;"",R697&lt;&gt;""),S697-R697,0),0)</f>
        <v>0</v>
      </c>
      <c r="AZ697" s="209">
        <f>IF(BB697="S",IF(Q697="1. Aceitou o programa",IF(OR(X697="Não se Aplica",X697=""),IF(OR(W697="Não se Aplica",W697=""),0,W697-V697),AVERAGE(X697-W697,W697-V697)),0),0)</f>
        <v>0</v>
      </c>
      <c r="BA697" s="209">
        <f>IF(BB697="S",IF(AND(Q697="1. Aceitou o programa",AH697="Realizada"),IFERROR(IF(AG697="",0,AG697-R697),0),0),0)</f>
        <v>0</v>
      </c>
      <c r="BB697" s="209" t="str">
        <f>_xlfn.XLOOKUP(U697,'Lista Suspensa'!$AA$20:$AA$23,'Lista Suspensa'!$AB$20:$AB$23,"N/A")</f>
        <v>S</v>
      </c>
    </row>
    <row r="698" spans="1:54" ht="12" customHeight="1">
      <c r="A698" s="151" t="s">
        <v>121</v>
      </c>
      <c r="B698" s="152">
        <v>45292</v>
      </c>
      <c r="C698" s="153" t="s">
        <v>122</v>
      </c>
      <c r="D698" s="153" t="s">
        <v>56</v>
      </c>
      <c r="E698" s="244">
        <v>85773513</v>
      </c>
      <c r="F698" s="144" t="s">
        <v>1585</v>
      </c>
      <c r="G698" s="230"/>
      <c r="H698" s="154">
        <v>27145</v>
      </c>
      <c r="I698" s="153">
        <v>52</v>
      </c>
      <c r="J698" s="148" t="s">
        <v>70</v>
      </c>
      <c r="K698" s="153" t="s">
        <v>59</v>
      </c>
      <c r="L698" s="153"/>
      <c r="M698" s="153"/>
      <c r="N698" s="153"/>
      <c r="O698" s="155" t="s">
        <v>1586</v>
      </c>
      <c r="P698" s="156" t="s">
        <v>60</v>
      </c>
      <c r="Q698" s="157" t="s">
        <v>110</v>
      </c>
      <c r="R698" s="158">
        <v>46058</v>
      </c>
      <c r="S698" s="159"/>
      <c r="T698" s="159" t="s">
        <v>62</v>
      </c>
      <c r="U698" s="159" t="s">
        <v>111</v>
      </c>
      <c r="V698" s="154">
        <v>46058</v>
      </c>
      <c r="W698" s="154" t="s">
        <v>126</v>
      </c>
      <c r="X698" s="154" t="s">
        <v>126</v>
      </c>
      <c r="Y698" s="160"/>
      <c r="Z698" s="160" t="s">
        <v>128</v>
      </c>
      <c r="AA698" s="153" t="s">
        <v>1587</v>
      </c>
      <c r="AB698" s="153">
        <v>1.56</v>
      </c>
      <c r="AC698" s="182">
        <f t="shared" si="22"/>
        <v>41.091387245233399</v>
      </c>
      <c r="AD698" s="153" t="str">
        <f t="shared" si="23"/>
        <v>OBESIDADE III</v>
      </c>
      <c r="AE698" s="233" t="s">
        <v>135</v>
      </c>
      <c r="AF698" s="153" t="s">
        <v>130</v>
      </c>
      <c r="AG698" s="159"/>
      <c r="AH698" s="153"/>
      <c r="AI698" s="161"/>
      <c r="AJ698" s="153"/>
      <c r="AK698" s="153"/>
      <c r="AL698" s="207" t="s">
        <v>131</v>
      </c>
      <c r="AM698" s="207"/>
      <c r="AN698" s="207"/>
      <c r="AO698" s="207" t="str">
        <f ca="1">IF(R698="","",IF(R698&gt;TODAY(),"0 meses",DATEDIF(R698,TODAY(),"m") &amp; " meses"))</f>
        <v>4 meses</v>
      </c>
      <c r="AP698" s="147" t="s">
        <v>67</v>
      </c>
      <c r="AQ698" s="147" t="s">
        <v>67</v>
      </c>
      <c r="AR698" s="147"/>
      <c r="AS698" s="209" t="s">
        <v>68</v>
      </c>
      <c r="AT698" s="223" t="str">
        <f>MONTH(B698)&amp;"/"&amp;YEAR(B698)</f>
        <v>1/2024</v>
      </c>
      <c r="AU698" s="223">
        <f>WEEKNUM(B698)-WEEKNUM(EOMONTH(B698,-1)+1)+1</f>
        <v>1</v>
      </c>
      <c r="AV698" s="209" t="str">
        <f>MONTH(R698)&amp;"/"&amp;YEAR(R698)</f>
        <v>2/2026</v>
      </c>
      <c r="AW698" s="209">
        <f>WEEKNUM(R698)-WEEKNUM(EOMONTH(R698,-1)+1)+1</f>
        <v>1</v>
      </c>
      <c r="AX698" s="209">
        <f>IF(BB698="S",IF(Q698="1. Aceitou o programa",R698-B698,0),0)</f>
        <v>766</v>
      </c>
      <c r="AY698" s="209">
        <f>IF(BB698="S",IF(AND(S698&lt;&gt;"",R698&lt;&gt;""),S698-R698,0),0)</f>
        <v>0</v>
      </c>
      <c r="AZ698" s="209">
        <f>IF(BB698="S",IF(Q698="1. Aceitou o programa",IF(OR(X698="Não se Aplica",X698=""),IF(OR(W698="Não se Aplica",W698=""),0,W698-V698),AVERAGE(X698-W698,W698-V698)),0),0)</f>
        <v>0</v>
      </c>
      <c r="BA698" s="209">
        <f>IF(BB698="S",IF(AND(Q698="1. Aceitou o programa",AH698="Realizada"),IFERROR(IF(AG698="",0,AG698-R698),0),0),0)</f>
        <v>0</v>
      </c>
      <c r="BB698" s="209" t="str">
        <f>_xlfn.XLOOKUP(U698,'Lista Suspensa'!$AA$20:$AA$23,'Lista Suspensa'!$AB$20:$AB$23,"N/A")</f>
        <v>S</v>
      </c>
    </row>
    <row r="699" spans="1:54" ht="12" customHeight="1">
      <c r="A699" s="151" t="s">
        <v>121</v>
      </c>
      <c r="B699" s="152">
        <v>45292</v>
      </c>
      <c r="C699" s="153" t="s">
        <v>122</v>
      </c>
      <c r="D699" s="153" t="s">
        <v>167</v>
      </c>
      <c r="E699" s="244">
        <v>422075523</v>
      </c>
      <c r="F699" s="144" t="s">
        <v>1588</v>
      </c>
      <c r="G699" s="230"/>
      <c r="H699" s="154">
        <v>37305</v>
      </c>
      <c r="I699" s="153">
        <v>24</v>
      </c>
      <c r="J699" s="148" t="s">
        <v>58</v>
      </c>
      <c r="K699" s="153"/>
      <c r="L699" s="153"/>
      <c r="M699" s="153"/>
      <c r="N699" s="153">
        <v>400</v>
      </c>
      <c r="O699" s="155">
        <v>11940540508</v>
      </c>
      <c r="P699" s="156" t="s">
        <v>60</v>
      </c>
      <c r="Q699" s="157" t="s">
        <v>110</v>
      </c>
      <c r="R699" s="158">
        <v>46058</v>
      </c>
      <c r="S699" s="159"/>
      <c r="T699" s="159" t="s">
        <v>62</v>
      </c>
      <c r="U699" s="159" t="s">
        <v>111</v>
      </c>
      <c r="V699" s="154">
        <v>46058</v>
      </c>
      <c r="W699" s="154" t="s">
        <v>126</v>
      </c>
      <c r="X699" s="154" t="s">
        <v>126</v>
      </c>
      <c r="Y699" s="160"/>
      <c r="Z699" s="160" t="s">
        <v>166</v>
      </c>
      <c r="AA699" s="153" t="s">
        <v>1589</v>
      </c>
      <c r="AB699" s="153">
        <v>1.75</v>
      </c>
      <c r="AC699" s="182">
        <f t="shared" si="22"/>
        <v>38.204081632653065</v>
      </c>
      <c r="AD699" s="153" t="str">
        <f t="shared" si="23"/>
        <v>OBESIDADE II</v>
      </c>
      <c r="AE699" s="233" t="s">
        <v>135</v>
      </c>
      <c r="AF699" s="153" t="s">
        <v>130</v>
      </c>
      <c r="AG699" s="159"/>
      <c r="AH699" s="153"/>
      <c r="AI699" s="161"/>
      <c r="AJ699" s="153"/>
      <c r="AK699" s="153"/>
      <c r="AL699" s="207" t="s">
        <v>131</v>
      </c>
      <c r="AM699" s="207"/>
      <c r="AN699" s="207"/>
      <c r="AO699" s="207" t="str">
        <f ca="1">IF(R699="","",IF(R699&gt;TODAY(),"0 meses",DATEDIF(R699,TODAY(),"m") &amp; " meses"))</f>
        <v>4 meses</v>
      </c>
      <c r="AP699" s="147" t="s">
        <v>67</v>
      </c>
      <c r="AQ699" s="147" t="s">
        <v>67</v>
      </c>
      <c r="AR699" s="147"/>
      <c r="AS699" s="209" t="s">
        <v>68</v>
      </c>
      <c r="AT699" s="223" t="str">
        <f>MONTH(B699)&amp;"/"&amp;YEAR(B699)</f>
        <v>1/2024</v>
      </c>
      <c r="AU699" s="223">
        <f>WEEKNUM(B699)-WEEKNUM(EOMONTH(B699,-1)+1)+1</f>
        <v>1</v>
      </c>
      <c r="AV699" s="209" t="str">
        <f>MONTH(R699)&amp;"/"&amp;YEAR(R699)</f>
        <v>2/2026</v>
      </c>
      <c r="AW699" s="209">
        <f>WEEKNUM(R699)-WEEKNUM(EOMONTH(R699,-1)+1)+1</f>
        <v>1</v>
      </c>
      <c r="AX699" s="209">
        <f>IF(BB699="S",IF(Q699="1. Aceitou o programa",R699-B699,0),0)</f>
        <v>766</v>
      </c>
      <c r="AY699" s="209">
        <f>IF(BB699="S",IF(AND(S699&lt;&gt;"",R699&lt;&gt;""),S699-R699,0),0)</f>
        <v>0</v>
      </c>
      <c r="AZ699" s="209">
        <f>IF(BB699="S",IF(Q699="1. Aceitou o programa",IF(OR(X699="Não se Aplica",X699=""),IF(OR(W699="Não se Aplica",W699=""),0,W699-V699),AVERAGE(X699-W699,W699-V699)),0),0)</f>
        <v>0</v>
      </c>
      <c r="BA699" s="209">
        <f>IF(BB699="S",IF(AND(Q699="1. Aceitou o programa",AH699="Realizada"),IFERROR(IF(AG699="",0,AG699-R699),0),0),0)</f>
        <v>0</v>
      </c>
      <c r="BB699" s="209" t="str">
        <f>_xlfn.XLOOKUP(U699,'Lista Suspensa'!$AA$20:$AA$23,'Lista Suspensa'!$AB$20:$AB$23,"N/A")</f>
        <v>S</v>
      </c>
    </row>
    <row r="700" spans="1:54" ht="12" customHeight="1">
      <c r="A700" s="151" t="s">
        <v>67</v>
      </c>
      <c r="B700" s="152">
        <v>46051</v>
      </c>
      <c r="C700" s="153" t="s">
        <v>122</v>
      </c>
      <c r="D700" s="153" t="s">
        <v>274</v>
      </c>
      <c r="E700" s="244">
        <v>95603736</v>
      </c>
      <c r="F700" s="144" t="s">
        <v>1590</v>
      </c>
      <c r="G700" s="230"/>
      <c r="H700" s="154">
        <v>31736</v>
      </c>
      <c r="I700" s="153">
        <v>39</v>
      </c>
      <c r="J700" s="148" t="s">
        <v>70</v>
      </c>
      <c r="K700" s="153" t="s">
        <v>101</v>
      </c>
      <c r="L700" s="153"/>
      <c r="M700" s="153"/>
      <c r="N700" s="153">
        <v>380</v>
      </c>
      <c r="O700" s="155">
        <v>21964030019</v>
      </c>
      <c r="P700" s="156" t="s">
        <v>60</v>
      </c>
      <c r="Q700" s="157" t="s">
        <v>110</v>
      </c>
      <c r="R700" s="158">
        <v>46059</v>
      </c>
      <c r="S700" s="159"/>
      <c r="T700" s="159" t="s">
        <v>62</v>
      </c>
      <c r="U700" s="159" t="s">
        <v>111</v>
      </c>
      <c r="V700" s="154">
        <v>46059</v>
      </c>
      <c r="W700" s="154" t="s">
        <v>126</v>
      </c>
      <c r="X700" s="154" t="s">
        <v>126</v>
      </c>
      <c r="Y700" s="160"/>
      <c r="Z700" s="160" t="s">
        <v>65</v>
      </c>
      <c r="AA700" s="153">
        <v>145</v>
      </c>
      <c r="AB700" s="153">
        <v>1.69</v>
      </c>
      <c r="AC700" s="182">
        <f t="shared" si="22"/>
        <v>50.768530513637486</v>
      </c>
      <c r="AD700" s="153" t="str">
        <f t="shared" si="23"/>
        <v>OBESIDADE III</v>
      </c>
      <c r="AE700" s="233" t="s">
        <v>135</v>
      </c>
      <c r="AF700" s="153" t="s">
        <v>161</v>
      </c>
      <c r="AG700" s="159" t="s">
        <v>1591</v>
      </c>
      <c r="AH700" s="153"/>
      <c r="AI700" s="161"/>
      <c r="AJ700" s="153"/>
      <c r="AK700" s="153"/>
      <c r="AL700" s="207" t="s">
        <v>143</v>
      </c>
      <c r="AM700" s="207"/>
      <c r="AN700" s="207"/>
      <c r="AO700" s="207" t="str">
        <f ca="1">IF(R700="","",IF(R700&gt;TODAY(),"0 meses",DATEDIF(R700,TODAY(),"m") &amp; " meses"))</f>
        <v>4 meses</v>
      </c>
      <c r="AP700" s="147" t="s">
        <v>67</v>
      </c>
      <c r="AQ700" s="147" t="s">
        <v>67</v>
      </c>
      <c r="AR700" s="147"/>
      <c r="AS700" s="209" t="s">
        <v>68</v>
      </c>
      <c r="AT700" s="223" t="str">
        <f>MONTH(B700)&amp;"/"&amp;YEAR(B700)</f>
        <v>1/2026</v>
      </c>
      <c r="AU700" s="223">
        <f>WEEKNUM(B700)-WEEKNUM(EOMONTH(B700,-1)+1)+1</f>
        <v>5</v>
      </c>
      <c r="AV700" s="209" t="str">
        <f>MONTH(R700)&amp;"/"&amp;YEAR(R700)</f>
        <v>2/2026</v>
      </c>
      <c r="AW700" s="209">
        <f>WEEKNUM(R700)-WEEKNUM(EOMONTH(R700,-1)+1)+1</f>
        <v>1</v>
      </c>
      <c r="AX700" s="209">
        <f>IF(BB700="S",IF(Q700="1. Aceitou o programa",R700-B700,0),0)</f>
        <v>8</v>
      </c>
      <c r="AY700" s="209">
        <f>IF(BB700="S",IF(AND(S700&lt;&gt;"",R700&lt;&gt;""),S700-R700,0),0)</f>
        <v>0</v>
      </c>
      <c r="AZ700" s="209">
        <f>IF(BB700="S",IF(Q700="1. Aceitou o programa",IF(OR(X700="Não se Aplica",X700=""),IF(OR(W700="Não se Aplica",W700=""),0,W700-V700),AVERAGE(X700-W700,W700-V700)),0),0)</f>
        <v>0</v>
      </c>
      <c r="BA700" s="209">
        <f>IF(BB700="S",IF(AND(Q700="1. Aceitou o programa",AH700="Realizada"),IFERROR(IF(AG700="",0,AG700-R700),0),0),0)</f>
        <v>0</v>
      </c>
      <c r="BB700" s="209" t="str">
        <f>_xlfn.XLOOKUP(U700,'Lista Suspensa'!$AA$20:$AA$23,'Lista Suspensa'!$AB$20:$AB$23,"N/A")</f>
        <v>S</v>
      </c>
    </row>
    <row r="701" spans="1:54" ht="12" customHeight="1">
      <c r="A701" s="151" t="s">
        <v>54</v>
      </c>
      <c r="B701" s="152">
        <v>46051</v>
      </c>
      <c r="C701" s="153" t="s">
        <v>297</v>
      </c>
      <c r="D701" s="153" t="s">
        <v>1592</v>
      </c>
      <c r="E701" s="244">
        <v>93861490</v>
      </c>
      <c r="F701" s="144" t="s">
        <v>1593</v>
      </c>
      <c r="G701" s="230"/>
      <c r="H701" s="154">
        <v>29613</v>
      </c>
      <c r="I701" s="153">
        <v>45</v>
      </c>
      <c r="J701" s="148" t="s">
        <v>70</v>
      </c>
      <c r="K701" s="153" t="s">
        <v>101</v>
      </c>
      <c r="L701" s="153"/>
      <c r="M701" s="153"/>
      <c r="N701" s="153">
        <v>75</v>
      </c>
      <c r="O701" s="155" t="s">
        <v>1594</v>
      </c>
      <c r="P701" s="156" t="s">
        <v>60</v>
      </c>
      <c r="Q701" s="157" t="s">
        <v>110</v>
      </c>
      <c r="R701" s="158">
        <v>46059</v>
      </c>
      <c r="S701" s="159"/>
      <c r="T701" s="159" t="s">
        <v>62</v>
      </c>
      <c r="U701" s="159" t="s">
        <v>111</v>
      </c>
      <c r="V701" s="154">
        <v>46059</v>
      </c>
      <c r="W701" s="154" t="s">
        <v>126</v>
      </c>
      <c r="X701" s="154" t="s">
        <v>126</v>
      </c>
      <c r="Y701" s="160" t="s">
        <v>1595</v>
      </c>
      <c r="Z701" s="160" t="s">
        <v>65</v>
      </c>
      <c r="AA701" s="153">
        <v>61</v>
      </c>
      <c r="AB701" s="153">
        <v>1.55</v>
      </c>
      <c r="AC701" s="182">
        <f t="shared" si="22"/>
        <v>25.390218522372525</v>
      </c>
      <c r="AD701" s="153" t="str">
        <f t="shared" si="23"/>
        <v>SOBREPESO</v>
      </c>
      <c r="AE701" s="233" t="s">
        <v>300</v>
      </c>
      <c r="AF701" s="153" t="s">
        <v>161</v>
      </c>
      <c r="AG701" s="159" t="s">
        <v>1596</v>
      </c>
      <c r="AH701" s="153"/>
      <c r="AI701" s="161"/>
      <c r="AJ701" s="153"/>
      <c r="AK701" s="153"/>
      <c r="AL701" s="207" t="s">
        <v>131</v>
      </c>
      <c r="AM701" s="207" t="s">
        <v>86</v>
      </c>
      <c r="AN701" s="207" t="s">
        <v>66</v>
      </c>
      <c r="AO701" s="207" t="str">
        <f ca="1">IF(R701="","",IF(R701&gt;TODAY(),"0 meses",DATEDIF(R701,TODAY(),"m") &amp; " meses"))</f>
        <v>4 meses</v>
      </c>
      <c r="AP701" s="147" t="s">
        <v>67</v>
      </c>
      <c r="AQ701" s="147" t="s">
        <v>67</v>
      </c>
      <c r="AR701" s="147"/>
      <c r="AS701" s="209" t="s">
        <v>68</v>
      </c>
      <c r="AT701" s="223" t="str">
        <f>MONTH(B701)&amp;"/"&amp;YEAR(B701)</f>
        <v>1/2026</v>
      </c>
      <c r="AU701" s="223">
        <f>WEEKNUM(B701)-WEEKNUM(EOMONTH(B701,-1)+1)+1</f>
        <v>5</v>
      </c>
      <c r="AV701" s="209" t="str">
        <f>MONTH(R701)&amp;"/"&amp;YEAR(R701)</f>
        <v>2/2026</v>
      </c>
      <c r="AW701" s="209">
        <f>WEEKNUM(R701)-WEEKNUM(EOMONTH(R701,-1)+1)+1</f>
        <v>1</v>
      </c>
      <c r="AX701" s="209">
        <f>IF(BB701="S",IF(Q701="1. Aceitou o programa",R701-B701,0),0)</f>
        <v>8</v>
      </c>
      <c r="AY701" s="209">
        <f>IF(BB701="S",IF(AND(S701&lt;&gt;"",R701&lt;&gt;""),S701-R701,0),0)</f>
        <v>0</v>
      </c>
      <c r="AZ701" s="209">
        <f>IF(BB701="S",IF(Q701="1. Aceitou o programa",IF(OR(X701="Não se Aplica",X701=""),IF(OR(W701="Não se Aplica",W701=""),0,W701-V701),AVERAGE(X701-W701,W701-V701)),0),0)</f>
        <v>0</v>
      </c>
      <c r="BA701" s="209">
        <f>IF(BB701="S",IF(AND(Q701="1. Aceitou o programa",AH701="Realizada"),IFERROR(IF(AG701="",0,AG701-R701),0),0),0)</f>
        <v>0</v>
      </c>
      <c r="BB701" s="209" t="str">
        <f>_xlfn.XLOOKUP(U701,'Lista Suspensa'!$AA$20:$AA$23,'Lista Suspensa'!$AB$20:$AB$23,"N/A")</f>
        <v>S</v>
      </c>
    </row>
    <row r="702" spans="1:54" ht="12" customHeight="1">
      <c r="A702" s="151" t="s">
        <v>54</v>
      </c>
      <c r="B702" s="152">
        <v>46051</v>
      </c>
      <c r="C702" s="153" t="s">
        <v>297</v>
      </c>
      <c r="D702" s="153" t="s">
        <v>455</v>
      </c>
      <c r="E702" s="244">
        <v>81360825</v>
      </c>
      <c r="F702" s="144" t="s">
        <v>1597</v>
      </c>
      <c r="G702" s="230"/>
      <c r="H702" s="154">
        <v>33734</v>
      </c>
      <c r="I702" s="153">
        <v>34</v>
      </c>
      <c r="J702" s="148" t="s">
        <v>58</v>
      </c>
      <c r="K702" s="153"/>
      <c r="L702" s="153"/>
      <c r="M702" s="153"/>
      <c r="N702" s="153">
        <v>400</v>
      </c>
      <c r="O702" s="155" t="s">
        <v>1598</v>
      </c>
      <c r="P702" s="156" t="s">
        <v>60</v>
      </c>
      <c r="Q702" s="157" t="s">
        <v>110</v>
      </c>
      <c r="R702" s="158">
        <v>46059</v>
      </c>
      <c r="S702" s="159"/>
      <c r="T702" s="159" t="s">
        <v>62</v>
      </c>
      <c r="U702" s="159" t="s">
        <v>111</v>
      </c>
      <c r="V702" s="154">
        <v>46059</v>
      </c>
      <c r="W702" s="154" t="s">
        <v>126</v>
      </c>
      <c r="X702" s="154" t="s">
        <v>126</v>
      </c>
      <c r="Y702" s="160" t="s">
        <v>1599</v>
      </c>
      <c r="Z702" s="160" t="s">
        <v>128</v>
      </c>
      <c r="AA702" s="153">
        <v>121</v>
      </c>
      <c r="AB702" s="153">
        <v>1.77</v>
      </c>
      <c r="AC702" s="182">
        <f t="shared" si="22"/>
        <v>38.62236266717737</v>
      </c>
      <c r="AD702" s="153" t="str">
        <f t="shared" si="23"/>
        <v>OBESIDADE II</v>
      </c>
      <c r="AE702" s="233" t="s">
        <v>139</v>
      </c>
      <c r="AF702" s="153" t="s">
        <v>161</v>
      </c>
      <c r="AG702" s="159" t="s">
        <v>1600</v>
      </c>
      <c r="AH702" s="153"/>
      <c r="AI702" s="161"/>
      <c r="AJ702" s="153"/>
      <c r="AK702" s="153"/>
      <c r="AL702" s="207" t="s">
        <v>131</v>
      </c>
      <c r="AM702" s="207" t="s">
        <v>86</v>
      </c>
      <c r="AN702" s="207" t="s">
        <v>191</v>
      </c>
      <c r="AO702" s="207" t="str">
        <f ca="1">IF(R702="","",IF(R702&gt;TODAY(),"0 meses",DATEDIF(R702,TODAY(),"m") &amp; " meses"))</f>
        <v>4 meses</v>
      </c>
      <c r="AP702" s="147" t="s">
        <v>67</v>
      </c>
      <c r="AQ702" s="147" t="s">
        <v>67</v>
      </c>
      <c r="AR702" s="147"/>
      <c r="AS702" s="209" t="s">
        <v>68</v>
      </c>
      <c r="AT702" s="223" t="str">
        <f>MONTH(B702)&amp;"/"&amp;YEAR(B702)</f>
        <v>1/2026</v>
      </c>
      <c r="AU702" s="223">
        <f>WEEKNUM(B702)-WEEKNUM(EOMONTH(B702,-1)+1)+1</f>
        <v>5</v>
      </c>
      <c r="AV702" s="209" t="str">
        <f>MONTH(R702)&amp;"/"&amp;YEAR(R702)</f>
        <v>2/2026</v>
      </c>
      <c r="AW702" s="209">
        <f>WEEKNUM(R702)-WEEKNUM(EOMONTH(R702,-1)+1)+1</f>
        <v>1</v>
      </c>
      <c r="AX702" s="209">
        <f>IF(BB702="S",IF(Q702="1. Aceitou o programa",R702-B702,0),0)</f>
        <v>8</v>
      </c>
      <c r="AY702" s="209">
        <f>IF(BB702="S",IF(AND(S702&lt;&gt;"",R702&lt;&gt;""),S702-R702,0),0)</f>
        <v>0</v>
      </c>
      <c r="AZ702" s="209">
        <f>IF(BB702="S",IF(Q702="1. Aceitou o programa",IF(OR(X702="Não se Aplica",X702=""),IF(OR(W702="Não se Aplica",W702=""),0,W702-V702),AVERAGE(X702-W702,W702-V702)),0),0)</f>
        <v>0</v>
      </c>
      <c r="BA702" s="209">
        <f>IF(BB702="S",IF(AND(Q702="1. Aceitou o programa",AH702="Realizada"),IFERROR(IF(AG702="",0,AG702-R702),0),0),0)</f>
        <v>0</v>
      </c>
      <c r="BB702" s="209" t="str">
        <f>_xlfn.XLOOKUP(U702,'Lista Suspensa'!$AA$20:$AA$23,'Lista Suspensa'!$AB$20:$AB$23,"N/A")</f>
        <v>S</v>
      </c>
    </row>
    <row r="703" spans="1:54" ht="12" customHeight="1">
      <c r="A703" s="151" t="s">
        <v>67</v>
      </c>
      <c r="B703" s="152">
        <v>46055</v>
      </c>
      <c r="C703" s="153" t="s">
        <v>122</v>
      </c>
      <c r="D703" s="153" t="s">
        <v>171</v>
      </c>
      <c r="E703" s="244">
        <v>93698014</v>
      </c>
      <c r="F703" s="144" t="s">
        <v>1601</v>
      </c>
      <c r="G703" s="230"/>
      <c r="H703" s="154">
        <v>25299</v>
      </c>
      <c r="I703" s="153">
        <v>57</v>
      </c>
      <c r="J703" s="148" t="s">
        <v>70</v>
      </c>
      <c r="K703" s="153" t="s">
        <v>101</v>
      </c>
      <c r="L703" s="153"/>
      <c r="M703" s="153"/>
      <c r="N703" s="153">
        <v>120</v>
      </c>
      <c r="O703" s="155">
        <v>21986538257</v>
      </c>
      <c r="P703" s="156" t="s">
        <v>60</v>
      </c>
      <c r="Q703" s="157" t="s">
        <v>110</v>
      </c>
      <c r="R703" s="158">
        <v>46059</v>
      </c>
      <c r="S703" s="159"/>
      <c r="T703" s="159" t="s">
        <v>62</v>
      </c>
      <c r="U703" s="159" t="s">
        <v>111</v>
      </c>
      <c r="V703" s="154">
        <v>46059</v>
      </c>
      <c r="W703" s="154" t="s">
        <v>126</v>
      </c>
      <c r="X703" s="154" t="s">
        <v>126</v>
      </c>
      <c r="Y703" s="160" t="s">
        <v>1599</v>
      </c>
      <c r="Z703" s="160" t="s">
        <v>65</v>
      </c>
      <c r="AA703" s="153">
        <v>99</v>
      </c>
      <c r="AB703" s="153">
        <v>1.58</v>
      </c>
      <c r="AC703" s="182">
        <f t="shared" si="22"/>
        <v>39.65710623297548</v>
      </c>
      <c r="AD703" s="153" t="str">
        <f t="shared" si="23"/>
        <v>OBESIDADE II</v>
      </c>
      <c r="AE703" s="233" t="s">
        <v>139</v>
      </c>
      <c r="AF703" s="153" t="s">
        <v>161</v>
      </c>
      <c r="AG703" s="159" t="s">
        <v>1602</v>
      </c>
      <c r="AH703" s="153"/>
      <c r="AI703" s="161"/>
      <c r="AJ703" s="153"/>
      <c r="AK703" s="153"/>
      <c r="AL703" s="207" t="s">
        <v>131</v>
      </c>
      <c r="AM703" s="207"/>
      <c r="AN703" s="207"/>
      <c r="AO703" s="207" t="str">
        <f ca="1">IF(R703="","",IF(R703&gt;TODAY(),"0 meses",DATEDIF(R703,TODAY(),"m") &amp; " meses"))</f>
        <v>4 meses</v>
      </c>
      <c r="AP703" s="147" t="s">
        <v>67</v>
      </c>
      <c r="AQ703" s="147" t="s">
        <v>67</v>
      </c>
      <c r="AR703" s="147"/>
      <c r="AS703" s="209" t="s">
        <v>68</v>
      </c>
      <c r="AT703" s="223" t="str">
        <f>MONTH(B703)&amp;"/"&amp;YEAR(B703)</f>
        <v>2/2026</v>
      </c>
      <c r="AU703" s="223">
        <f>WEEKNUM(B703)-WEEKNUM(EOMONTH(B703,-1)+1)+1</f>
        <v>1</v>
      </c>
      <c r="AV703" s="209" t="str">
        <f>MONTH(R703)&amp;"/"&amp;YEAR(R703)</f>
        <v>2/2026</v>
      </c>
      <c r="AW703" s="209">
        <f>WEEKNUM(R703)-WEEKNUM(EOMONTH(R703,-1)+1)+1</f>
        <v>1</v>
      </c>
      <c r="AX703" s="209">
        <f>IF(BB703="S",IF(Q703="1. Aceitou o programa",R703-B703,0),0)</f>
        <v>4</v>
      </c>
      <c r="AY703" s="209">
        <f>IF(BB703="S",IF(AND(S703&lt;&gt;"",R703&lt;&gt;""),S703-R703,0),0)</f>
        <v>0</v>
      </c>
      <c r="AZ703" s="209">
        <f>IF(BB703="S",IF(Q703="1. Aceitou o programa",IF(OR(X703="Não se Aplica",X703=""),IF(OR(W703="Não se Aplica",W703=""),0,W703-V703),AVERAGE(X703-W703,W703-V703)),0),0)</f>
        <v>0</v>
      </c>
      <c r="BA703" s="209">
        <f>IF(BB703="S",IF(AND(Q703="1. Aceitou o programa",AH703="Realizada"),IFERROR(IF(AG703="",0,AG703-R703),0),0),0)</f>
        <v>0</v>
      </c>
      <c r="BB703" s="209" t="str">
        <f>_xlfn.XLOOKUP(U703,'Lista Suspensa'!$AA$20:$AA$23,'Lista Suspensa'!$AB$20:$AB$23,"N/A")</f>
        <v>S</v>
      </c>
    </row>
    <row r="704" spans="1:54" ht="12" customHeight="1">
      <c r="A704" s="151" t="s">
        <v>67</v>
      </c>
      <c r="B704" s="152">
        <v>46055</v>
      </c>
      <c r="C704" s="153" t="s">
        <v>122</v>
      </c>
      <c r="D704" s="153" t="s">
        <v>171</v>
      </c>
      <c r="E704" s="244">
        <v>434364231</v>
      </c>
      <c r="F704" s="144" t="s">
        <v>1603</v>
      </c>
      <c r="G704" s="230"/>
      <c r="H704" s="154">
        <v>29502</v>
      </c>
      <c r="I704" s="153">
        <v>45</v>
      </c>
      <c r="J704" s="148" t="s">
        <v>70</v>
      </c>
      <c r="K704" s="153" t="s">
        <v>101</v>
      </c>
      <c r="L704" s="153"/>
      <c r="M704" s="153"/>
      <c r="N704" s="153">
        <v>400</v>
      </c>
      <c r="O704" s="155">
        <v>21987041781</v>
      </c>
      <c r="P704" s="156" t="s">
        <v>60</v>
      </c>
      <c r="Q704" s="157" t="s">
        <v>110</v>
      </c>
      <c r="R704" s="158">
        <v>46059</v>
      </c>
      <c r="S704" s="159"/>
      <c r="T704" s="159" t="s">
        <v>62</v>
      </c>
      <c r="U704" s="159" t="s">
        <v>111</v>
      </c>
      <c r="V704" s="154">
        <v>46059</v>
      </c>
      <c r="W704" s="154" t="s">
        <v>126</v>
      </c>
      <c r="X704" s="154" t="s">
        <v>126</v>
      </c>
      <c r="Y704" s="160" t="s">
        <v>1063</v>
      </c>
      <c r="Z704" s="160" t="s">
        <v>65</v>
      </c>
      <c r="AA704" s="153">
        <v>100</v>
      </c>
      <c r="AB704" s="153">
        <v>1.7</v>
      </c>
      <c r="AC704" s="182">
        <f t="shared" si="22"/>
        <v>34.602076124567475</v>
      </c>
      <c r="AD704" s="153" t="str">
        <f t="shared" si="23"/>
        <v>OBESIDADE I</v>
      </c>
      <c r="AE704" s="233" t="s">
        <v>139</v>
      </c>
      <c r="AF704" s="153" t="s">
        <v>161</v>
      </c>
      <c r="AG704" s="159" t="s">
        <v>1604</v>
      </c>
      <c r="AH704" s="153"/>
      <c r="AI704" s="161"/>
      <c r="AJ704" s="153"/>
      <c r="AK704" s="153"/>
      <c r="AL704" s="207" t="s">
        <v>131</v>
      </c>
      <c r="AM704" s="207"/>
      <c r="AN704" s="207"/>
      <c r="AO704" s="207" t="str">
        <f ca="1">IF(R704="","",IF(R704&gt;TODAY(),"0 meses",DATEDIF(R704,TODAY(),"m") &amp; " meses"))</f>
        <v>4 meses</v>
      </c>
      <c r="AP704" s="147" t="s">
        <v>67</v>
      </c>
      <c r="AQ704" s="147" t="s">
        <v>67</v>
      </c>
      <c r="AR704" s="147"/>
      <c r="AS704" s="209" t="s">
        <v>68</v>
      </c>
      <c r="AT704" s="223" t="str">
        <f>MONTH(B704)&amp;"/"&amp;YEAR(B704)</f>
        <v>2/2026</v>
      </c>
      <c r="AU704" s="223">
        <f>WEEKNUM(B704)-WEEKNUM(EOMONTH(B704,-1)+1)+1</f>
        <v>1</v>
      </c>
      <c r="AV704" s="209" t="str">
        <f>MONTH(R704)&amp;"/"&amp;YEAR(R704)</f>
        <v>2/2026</v>
      </c>
      <c r="AW704" s="209">
        <f>WEEKNUM(R704)-WEEKNUM(EOMONTH(R704,-1)+1)+1</f>
        <v>1</v>
      </c>
      <c r="AX704" s="209">
        <f>IF(BB704="S",IF(Q704="1. Aceitou o programa",R704-B704,0),0)</f>
        <v>4</v>
      </c>
      <c r="AY704" s="209">
        <f>IF(BB704="S",IF(AND(S704&lt;&gt;"",R704&lt;&gt;""),S704-R704,0),0)</f>
        <v>0</v>
      </c>
      <c r="AZ704" s="209">
        <f>IF(BB704="S",IF(Q704="1. Aceitou o programa",IF(OR(X704="Não se Aplica",X704=""),IF(OR(W704="Não se Aplica",W704=""),0,W704-V704),AVERAGE(X704-W704,W704-V704)),0),0)</f>
        <v>0</v>
      </c>
      <c r="BA704" s="209">
        <f>IF(BB704="S",IF(AND(Q704="1. Aceitou o programa",AH704="Realizada"),IFERROR(IF(AG704="",0,AG704-R704),0),0),0)</f>
        <v>0</v>
      </c>
      <c r="BB704" s="209" t="str">
        <f>_xlfn.XLOOKUP(U704,'Lista Suspensa'!$AA$20:$AA$23,'Lista Suspensa'!$AB$20:$AB$23,"N/A")</f>
        <v>S</v>
      </c>
    </row>
    <row r="705" spans="1:54" ht="12" customHeight="1">
      <c r="A705" s="151" t="s">
        <v>67</v>
      </c>
      <c r="B705" s="152">
        <v>46055</v>
      </c>
      <c r="C705" s="153" t="s">
        <v>122</v>
      </c>
      <c r="D705" s="153" t="s">
        <v>274</v>
      </c>
      <c r="E705" s="244">
        <v>93542934</v>
      </c>
      <c r="F705" s="144" t="s">
        <v>1605</v>
      </c>
      <c r="G705" s="230"/>
      <c r="H705" s="154">
        <v>31743</v>
      </c>
      <c r="I705" s="153">
        <v>39</v>
      </c>
      <c r="J705" s="148" t="s">
        <v>70</v>
      </c>
      <c r="K705" s="153" t="s">
        <v>101</v>
      </c>
      <c r="L705" s="153"/>
      <c r="M705" s="153"/>
      <c r="N705" s="153">
        <v>380</v>
      </c>
      <c r="O705" s="155">
        <v>21974319228</v>
      </c>
      <c r="P705" s="156" t="s">
        <v>60</v>
      </c>
      <c r="Q705" s="157" t="s">
        <v>110</v>
      </c>
      <c r="R705" s="158">
        <v>46059</v>
      </c>
      <c r="S705" s="159"/>
      <c r="T705" s="159" t="s">
        <v>62</v>
      </c>
      <c r="U705" s="159" t="s">
        <v>111</v>
      </c>
      <c r="V705" s="154">
        <v>46059</v>
      </c>
      <c r="W705" s="154" t="s">
        <v>126</v>
      </c>
      <c r="X705" s="154" t="s">
        <v>126</v>
      </c>
      <c r="Y705" s="160" t="s">
        <v>1063</v>
      </c>
      <c r="Z705" s="160" t="s">
        <v>65</v>
      </c>
      <c r="AA705" s="153">
        <v>124</v>
      </c>
      <c r="AB705" s="153">
        <v>1.6</v>
      </c>
      <c r="AC705" s="182">
        <f t="shared" si="22"/>
        <v>48.437499999999993</v>
      </c>
      <c r="AD705" s="153" t="str">
        <f t="shared" si="23"/>
        <v>OBESIDADE III</v>
      </c>
      <c r="AE705" s="233" t="s">
        <v>1092</v>
      </c>
      <c r="AF705" s="153" t="s">
        <v>161</v>
      </c>
      <c r="AG705" s="159" t="s">
        <v>1606</v>
      </c>
      <c r="AH705" s="153"/>
      <c r="AI705" s="161"/>
      <c r="AJ705" s="153"/>
      <c r="AK705" s="153"/>
      <c r="AL705" s="207" t="s">
        <v>131</v>
      </c>
      <c r="AM705" s="207"/>
      <c r="AN705" s="207"/>
      <c r="AO705" s="207" t="str">
        <f ca="1">IF(R705="","",IF(R705&gt;TODAY(),"0 meses",DATEDIF(R705,TODAY(),"m") &amp; " meses"))</f>
        <v>4 meses</v>
      </c>
      <c r="AP705" s="147" t="s">
        <v>67</v>
      </c>
      <c r="AQ705" s="147" t="s">
        <v>67</v>
      </c>
      <c r="AR705" s="147"/>
      <c r="AS705" s="209" t="s">
        <v>68</v>
      </c>
      <c r="AT705" s="223" t="str">
        <f>MONTH(B705)&amp;"/"&amp;YEAR(B705)</f>
        <v>2/2026</v>
      </c>
      <c r="AU705" s="223">
        <f>WEEKNUM(B705)-WEEKNUM(EOMONTH(B705,-1)+1)+1</f>
        <v>1</v>
      </c>
      <c r="AV705" s="209" t="str">
        <f>MONTH(R705)&amp;"/"&amp;YEAR(R705)</f>
        <v>2/2026</v>
      </c>
      <c r="AW705" s="209">
        <f>WEEKNUM(R705)-WEEKNUM(EOMONTH(R705,-1)+1)+1</f>
        <v>1</v>
      </c>
      <c r="AX705" s="209">
        <f>IF(BB705="S",IF(Q705="1. Aceitou o programa",R705-B705,0),0)</f>
        <v>4</v>
      </c>
      <c r="AY705" s="209">
        <f>IF(BB705="S",IF(AND(S705&lt;&gt;"",R705&lt;&gt;""),S705-R705,0),0)</f>
        <v>0</v>
      </c>
      <c r="AZ705" s="209">
        <f>IF(BB705="S",IF(Q705="1. Aceitou o programa",IF(OR(X705="Não se Aplica",X705=""),IF(OR(W705="Não se Aplica",W705=""),0,W705-V705),AVERAGE(X705-W705,W705-V705)),0),0)</f>
        <v>0</v>
      </c>
      <c r="BA705" s="209">
        <f>IF(BB705="S",IF(AND(Q705="1. Aceitou o programa",AH705="Realizada"),IFERROR(IF(AG705="",0,AG705-R705),0),0),0)</f>
        <v>0</v>
      </c>
      <c r="BB705" s="209" t="str">
        <f>_xlfn.XLOOKUP(U705,'Lista Suspensa'!$AA$20:$AA$23,'Lista Suspensa'!$AB$20:$AB$23,"N/A")</f>
        <v>S</v>
      </c>
    </row>
    <row r="706" spans="1:54" ht="12" customHeight="1">
      <c r="A706" s="151" t="s">
        <v>67</v>
      </c>
      <c r="B706" s="152">
        <v>46055</v>
      </c>
      <c r="C706" s="153" t="s">
        <v>122</v>
      </c>
      <c r="D706" s="153" t="s">
        <v>171</v>
      </c>
      <c r="E706" s="244">
        <v>95920996</v>
      </c>
      <c r="F706" s="144" t="s">
        <v>1607</v>
      </c>
      <c r="G706" s="230"/>
      <c r="H706" s="154">
        <v>33794</v>
      </c>
      <c r="I706" s="153">
        <v>33</v>
      </c>
      <c r="J706" s="148" t="s">
        <v>70</v>
      </c>
      <c r="K706" s="153" t="s">
        <v>101</v>
      </c>
      <c r="L706" s="153"/>
      <c r="M706" s="153"/>
      <c r="N706" s="153">
        <v>450</v>
      </c>
      <c r="O706" s="155" t="s">
        <v>1608</v>
      </c>
      <c r="P706" s="156" t="s">
        <v>60</v>
      </c>
      <c r="Q706" s="157" t="s">
        <v>110</v>
      </c>
      <c r="R706" s="158">
        <v>46059</v>
      </c>
      <c r="S706" s="159"/>
      <c r="T706" s="159" t="s">
        <v>62</v>
      </c>
      <c r="U706" s="159" t="s">
        <v>111</v>
      </c>
      <c r="V706" s="154">
        <v>46059</v>
      </c>
      <c r="W706" s="154" t="s">
        <v>126</v>
      </c>
      <c r="X706" s="154" t="s">
        <v>126</v>
      </c>
      <c r="Y706" s="160" t="s">
        <v>1063</v>
      </c>
      <c r="Z706" s="160" t="s">
        <v>65</v>
      </c>
      <c r="AA706" s="153">
        <v>113</v>
      </c>
      <c r="AB706" s="153">
        <v>1.69</v>
      </c>
      <c r="AC706" s="182">
        <f t="shared" ref="AC706:AC769" si="24">SUM(AA706/(AB706^2))</f>
        <v>39.564441020972659</v>
      </c>
      <c r="AD706" s="153" t="str">
        <f t="shared" ref="AD706:AD769" si="25">IF(AC706&lt;18.5,"ABAIXO DO PESO",
(IF(AC706&lt;=24.9,"PESO NORMAL",
(IF(AC706&lt;=29.9,"SOBREPESO",
(IF(AC706&lt;=34.9,"OBESIDADE I",
(IF(AC706&lt;=39.9,"OBESIDADE II",
(IF(AC706&lt;=999,"OBESIDADE III","VAZIO")))))))))))</f>
        <v>OBESIDADE II</v>
      </c>
      <c r="AE706" s="233" t="s">
        <v>139</v>
      </c>
      <c r="AF706" s="153" t="s">
        <v>161</v>
      </c>
      <c r="AG706" s="159" t="s">
        <v>1609</v>
      </c>
      <c r="AH706" s="153"/>
      <c r="AI706" s="161"/>
      <c r="AJ706" s="153"/>
      <c r="AK706" s="153"/>
      <c r="AL706" s="207" t="s">
        <v>131</v>
      </c>
      <c r="AM706" s="207"/>
      <c r="AN706" s="207"/>
      <c r="AO706" s="207" t="str">
        <f ca="1">IF(R706="","",IF(R706&gt;TODAY(),"0 meses",DATEDIF(R706,TODAY(),"m") &amp; " meses"))</f>
        <v>4 meses</v>
      </c>
      <c r="AP706" s="147" t="s">
        <v>67</v>
      </c>
      <c r="AQ706" s="147" t="s">
        <v>67</v>
      </c>
      <c r="AR706" s="147"/>
      <c r="AS706" s="209" t="s">
        <v>68</v>
      </c>
      <c r="AT706" s="223" t="str">
        <f>MONTH(B706)&amp;"/"&amp;YEAR(B706)</f>
        <v>2/2026</v>
      </c>
      <c r="AU706" s="223">
        <f>WEEKNUM(B706)-WEEKNUM(EOMONTH(B706,-1)+1)+1</f>
        <v>1</v>
      </c>
      <c r="AV706" s="209" t="str">
        <f>MONTH(R706)&amp;"/"&amp;YEAR(R706)</f>
        <v>2/2026</v>
      </c>
      <c r="AW706" s="209">
        <f>WEEKNUM(R706)-WEEKNUM(EOMONTH(R706,-1)+1)+1</f>
        <v>1</v>
      </c>
      <c r="AX706" s="209">
        <f>IF(BB706="S",IF(Q706="1. Aceitou o programa",R706-B706,0),0)</f>
        <v>4</v>
      </c>
      <c r="AY706" s="209">
        <f>IF(BB706="S",IF(AND(S706&lt;&gt;"",R706&lt;&gt;""),S706-R706,0),0)</f>
        <v>0</v>
      </c>
      <c r="AZ706" s="209">
        <f>IF(BB706="S",IF(Q706="1. Aceitou o programa",IF(OR(X706="Não se Aplica",X706=""),IF(OR(W706="Não se Aplica",W706=""),0,W706-V706),AVERAGE(X706-W706,W706-V706)),0),0)</f>
        <v>0</v>
      </c>
      <c r="BA706" s="209">
        <f>IF(BB706="S",IF(AND(Q706="1. Aceitou o programa",AH706="Realizada"),IFERROR(IF(AG706="",0,AG706-R706),0),0),0)</f>
        <v>0</v>
      </c>
      <c r="BB706" s="209" t="str">
        <f>_xlfn.XLOOKUP(U706,'Lista Suspensa'!$AA$20:$AA$23,'Lista Suspensa'!$AB$20:$AB$23,"N/A")</f>
        <v>S</v>
      </c>
    </row>
    <row r="707" spans="1:54" ht="12" customHeight="1">
      <c r="A707" s="151" t="s">
        <v>67</v>
      </c>
      <c r="B707" s="152">
        <v>46055</v>
      </c>
      <c r="C707" s="153" t="s">
        <v>122</v>
      </c>
      <c r="D707" s="153" t="s">
        <v>171</v>
      </c>
      <c r="E707" s="244">
        <v>96104829</v>
      </c>
      <c r="F707" s="144" t="s">
        <v>1610</v>
      </c>
      <c r="G707" s="230"/>
      <c r="H707" s="154">
        <v>35437</v>
      </c>
      <c r="I707" s="153">
        <v>29</v>
      </c>
      <c r="J707" s="148" t="s">
        <v>70</v>
      </c>
      <c r="K707" s="153" t="s">
        <v>101</v>
      </c>
      <c r="L707" s="153"/>
      <c r="M707" s="153"/>
      <c r="N707" s="153">
        <v>450</v>
      </c>
      <c r="O707" s="155">
        <v>21977188477</v>
      </c>
      <c r="P707" s="156" t="s">
        <v>60</v>
      </c>
      <c r="Q707" s="157" t="s">
        <v>110</v>
      </c>
      <c r="R707" s="158">
        <v>46059</v>
      </c>
      <c r="S707" s="159"/>
      <c r="T707" s="159" t="s">
        <v>62</v>
      </c>
      <c r="U707" s="159" t="s">
        <v>111</v>
      </c>
      <c r="V707" s="154">
        <v>46059</v>
      </c>
      <c r="W707" s="154" t="s">
        <v>126</v>
      </c>
      <c r="X707" s="154" t="s">
        <v>126</v>
      </c>
      <c r="Y707" s="160" t="s">
        <v>1063</v>
      </c>
      <c r="Z707" s="160" t="s">
        <v>65</v>
      </c>
      <c r="AA707" s="153">
        <v>119</v>
      </c>
      <c r="AB707" s="153">
        <v>1.64</v>
      </c>
      <c r="AC707" s="182">
        <f t="shared" si="24"/>
        <v>44.244497323022017</v>
      </c>
      <c r="AD707" s="153" t="str">
        <f t="shared" si="25"/>
        <v>OBESIDADE III</v>
      </c>
      <c r="AE707" s="233" t="s">
        <v>300</v>
      </c>
      <c r="AF707" s="153" t="s">
        <v>161</v>
      </c>
      <c r="AG707" s="159" t="s">
        <v>1611</v>
      </c>
      <c r="AH707" s="153"/>
      <c r="AI707" s="161"/>
      <c r="AJ707" s="153"/>
      <c r="AK707" s="153"/>
      <c r="AL707" s="207" t="s">
        <v>131</v>
      </c>
      <c r="AM707" s="207"/>
      <c r="AN707" s="207"/>
      <c r="AO707" s="207" t="str">
        <f ca="1">IF(R707="","",IF(R707&gt;TODAY(),"0 meses",DATEDIF(R707,TODAY(),"m") &amp; " meses"))</f>
        <v>4 meses</v>
      </c>
      <c r="AP707" s="147" t="s">
        <v>67</v>
      </c>
      <c r="AQ707" s="147" t="s">
        <v>67</v>
      </c>
      <c r="AR707" s="147"/>
      <c r="AS707" s="209" t="s">
        <v>68</v>
      </c>
      <c r="AT707" s="223" t="str">
        <f>MONTH(B707)&amp;"/"&amp;YEAR(B707)</f>
        <v>2/2026</v>
      </c>
      <c r="AU707" s="223">
        <f>WEEKNUM(B707)-WEEKNUM(EOMONTH(B707,-1)+1)+1</f>
        <v>1</v>
      </c>
      <c r="AV707" s="209" t="str">
        <f>MONTH(R707)&amp;"/"&amp;YEAR(R707)</f>
        <v>2/2026</v>
      </c>
      <c r="AW707" s="209">
        <f>WEEKNUM(R707)-WEEKNUM(EOMONTH(R707,-1)+1)+1</f>
        <v>1</v>
      </c>
      <c r="AX707" s="209">
        <f>IF(BB707="S",IF(Q707="1. Aceitou o programa",R707-B707,0),0)</f>
        <v>4</v>
      </c>
      <c r="AY707" s="209">
        <f>IF(BB707="S",IF(AND(S707&lt;&gt;"",R707&lt;&gt;""),S707-R707,0),0)</f>
        <v>0</v>
      </c>
      <c r="AZ707" s="209">
        <f>IF(BB707="S",IF(Q707="1. Aceitou o programa",IF(OR(X707="Não se Aplica",X707=""),IF(OR(W707="Não se Aplica",W707=""),0,W707-V707),AVERAGE(X707-W707,W707-V707)),0),0)</f>
        <v>0</v>
      </c>
      <c r="BA707" s="209">
        <f>IF(BB707="S",IF(AND(Q707="1. Aceitou o programa",AH707="Realizada"),IFERROR(IF(AG707="",0,AG707-R707),0),0),0)</f>
        <v>0</v>
      </c>
      <c r="BB707" s="209" t="str">
        <f>_xlfn.XLOOKUP(U707,'Lista Suspensa'!$AA$20:$AA$23,'Lista Suspensa'!$AB$20:$AB$23,"N/A")</f>
        <v>S</v>
      </c>
    </row>
    <row r="708" spans="1:54" ht="12" customHeight="1">
      <c r="A708" s="151" t="s">
        <v>67</v>
      </c>
      <c r="B708" s="152">
        <v>46055</v>
      </c>
      <c r="C708" s="153" t="s">
        <v>122</v>
      </c>
      <c r="D708" s="153" t="s">
        <v>171</v>
      </c>
      <c r="E708" s="244">
        <v>82106714</v>
      </c>
      <c r="F708" s="144" t="s">
        <v>1612</v>
      </c>
      <c r="G708" s="230"/>
      <c r="H708" s="154">
        <v>27202</v>
      </c>
      <c r="I708" s="153">
        <v>51</v>
      </c>
      <c r="J708" s="148" t="s">
        <v>58</v>
      </c>
      <c r="K708" s="153"/>
      <c r="L708" s="153"/>
      <c r="M708" s="153"/>
      <c r="N708" s="153">
        <v>380</v>
      </c>
      <c r="O708" s="155">
        <v>21986191056</v>
      </c>
      <c r="P708" s="156" t="s">
        <v>60</v>
      </c>
      <c r="Q708" s="157" t="s">
        <v>110</v>
      </c>
      <c r="R708" s="158">
        <v>46059</v>
      </c>
      <c r="S708" s="159"/>
      <c r="T708" s="159" t="s">
        <v>62</v>
      </c>
      <c r="U708" s="159" t="s">
        <v>111</v>
      </c>
      <c r="V708" s="154">
        <v>46059</v>
      </c>
      <c r="W708" s="154" t="s">
        <v>126</v>
      </c>
      <c r="X708" s="154" t="s">
        <v>126</v>
      </c>
      <c r="Y708" s="160" t="s">
        <v>1063</v>
      </c>
      <c r="Z708" s="160" t="s">
        <v>65</v>
      </c>
      <c r="AA708" s="153">
        <v>131</v>
      </c>
      <c r="AB708" s="153">
        <v>1.9</v>
      </c>
      <c r="AC708" s="182">
        <f t="shared" si="24"/>
        <v>36.288088642659282</v>
      </c>
      <c r="AD708" s="153" t="str">
        <f t="shared" si="25"/>
        <v>OBESIDADE II</v>
      </c>
      <c r="AE708" s="233" t="s">
        <v>129</v>
      </c>
      <c r="AF708" s="153" t="s">
        <v>161</v>
      </c>
      <c r="AG708" s="159" t="s">
        <v>1613</v>
      </c>
      <c r="AH708" s="153"/>
      <c r="AI708" s="161"/>
      <c r="AJ708" s="153"/>
      <c r="AK708" s="153"/>
      <c r="AL708" s="207" t="s">
        <v>131</v>
      </c>
      <c r="AM708" s="207"/>
      <c r="AN708" s="207"/>
      <c r="AO708" s="207" t="str">
        <f ca="1">IF(R708="","",IF(R708&gt;TODAY(),"0 meses",DATEDIF(R708,TODAY(),"m") &amp; " meses"))</f>
        <v>4 meses</v>
      </c>
      <c r="AP708" s="147" t="s">
        <v>67</v>
      </c>
      <c r="AQ708" s="147" t="s">
        <v>67</v>
      </c>
      <c r="AR708" s="147"/>
      <c r="AS708" s="209" t="s">
        <v>68</v>
      </c>
      <c r="AT708" s="223" t="str">
        <f>MONTH(B708)&amp;"/"&amp;YEAR(B708)</f>
        <v>2/2026</v>
      </c>
      <c r="AU708" s="223">
        <f>WEEKNUM(B708)-WEEKNUM(EOMONTH(B708,-1)+1)+1</f>
        <v>1</v>
      </c>
      <c r="AV708" s="209" t="str">
        <f>MONTH(R708)&amp;"/"&amp;YEAR(R708)</f>
        <v>2/2026</v>
      </c>
      <c r="AW708" s="209">
        <f>WEEKNUM(R708)-WEEKNUM(EOMONTH(R708,-1)+1)+1</f>
        <v>1</v>
      </c>
      <c r="AX708" s="209">
        <f>IF(BB708="S",IF(Q708="1. Aceitou o programa",R708-B708,0),0)</f>
        <v>4</v>
      </c>
      <c r="AY708" s="209">
        <f>IF(BB708="S",IF(AND(S708&lt;&gt;"",R708&lt;&gt;""),S708-R708,0),0)</f>
        <v>0</v>
      </c>
      <c r="AZ708" s="209">
        <f>IF(BB708="S",IF(Q708="1. Aceitou o programa",IF(OR(X708="Não se Aplica",X708=""),IF(OR(W708="Não se Aplica",W708=""),0,W708-V708),AVERAGE(X708-W708,W708-V708)),0),0)</f>
        <v>0</v>
      </c>
      <c r="BA708" s="209">
        <f>IF(BB708="S",IF(AND(Q708="1. Aceitou o programa",AH708="Realizada"),IFERROR(IF(AG708="",0,AG708-R708),0),0),0)</f>
        <v>0</v>
      </c>
      <c r="BB708" s="209" t="str">
        <f>_xlfn.XLOOKUP(U708,'Lista Suspensa'!$AA$20:$AA$23,'Lista Suspensa'!$AB$20:$AB$23,"N/A")</f>
        <v>S</v>
      </c>
    </row>
    <row r="709" spans="1:54" ht="12" customHeight="1">
      <c r="A709" s="151" t="s">
        <v>67</v>
      </c>
      <c r="B709" s="152">
        <v>46055</v>
      </c>
      <c r="C709" s="153" t="s">
        <v>122</v>
      </c>
      <c r="D709" s="153" t="s">
        <v>274</v>
      </c>
      <c r="E709" s="244">
        <v>89229770</v>
      </c>
      <c r="F709" s="144" t="s">
        <v>1614</v>
      </c>
      <c r="G709" s="230"/>
      <c r="H709" s="154">
        <v>36821</v>
      </c>
      <c r="I709" s="153">
        <v>25</v>
      </c>
      <c r="J709" s="148" t="s">
        <v>70</v>
      </c>
      <c r="K709" s="153"/>
      <c r="L709" s="153"/>
      <c r="M709" s="153"/>
      <c r="N709" s="153">
        <v>380</v>
      </c>
      <c r="O709" s="155">
        <v>21982491564</v>
      </c>
      <c r="P709" s="156" t="s">
        <v>60</v>
      </c>
      <c r="Q709" s="157" t="s">
        <v>110</v>
      </c>
      <c r="R709" s="158">
        <v>46059</v>
      </c>
      <c r="S709" s="159"/>
      <c r="T709" s="159" t="s">
        <v>62</v>
      </c>
      <c r="U709" s="159" t="s">
        <v>111</v>
      </c>
      <c r="V709" s="154">
        <v>46059</v>
      </c>
      <c r="W709" s="154" t="s">
        <v>126</v>
      </c>
      <c r="X709" s="154" t="s">
        <v>126</v>
      </c>
      <c r="Y709" s="160" t="s">
        <v>1063</v>
      </c>
      <c r="Z709" s="160" t="s">
        <v>65</v>
      </c>
      <c r="AA709" s="153">
        <v>96</v>
      </c>
      <c r="AB709" s="153">
        <v>1.69</v>
      </c>
      <c r="AC709" s="182">
        <f t="shared" si="24"/>
        <v>33.612268477994469</v>
      </c>
      <c r="AD709" s="153" t="str">
        <f t="shared" si="25"/>
        <v>OBESIDADE I</v>
      </c>
      <c r="AE709" s="233" t="s">
        <v>129</v>
      </c>
      <c r="AF709" s="153" t="s">
        <v>161</v>
      </c>
      <c r="AG709" s="159" t="s">
        <v>1615</v>
      </c>
      <c r="AH709" s="153"/>
      <c r="AI709" s="161"/>
      <c r="AJ709" s="153"/>
      <c r="AK709" s="153"/>
      <c r="AL709" s="207" t="s">
        <v>131</v>
      </c>
      <c r="AM709" s="207"/>
      <c r="AN709" s="207"/>
      <c r="AO709" s="207" t="str">
        <f ca="1">IF(R709="","",IF(R709&gt;TODAY(),"0 meses",DATEDIF(R709,TODAY(),"m") &amp; " meses"))</f>
        <v>4 meses</v>
      </c>
      <c r="AP709" s="147" t="s">
        <v>67</v>
      </c>
      <c r="AQ709" s="147" t="s">
        <v>67</v>
      </c>
      <c r="AR709" s="147"/>
      <c r="AS709" s="209" t="s">
        <v>68</v>
      </c>
      <c r="AT709" s="223" t="str">
        <f>MONTH(B709)&amp;"/"&amp;YEAR(B709)</f>
        <v>2/2026</v>
      </c>
      <c r="AU709" s="223">
        <f>WEEKNUM(B709)-WEEKNUM(EOMONTH(B709,-1)+1)+1</f>
        <v>1</v>
      </c>
      <c r="AV709" s="209" t="str">
        <f>MONTH(R709)&amp;"/"&amp;YEAR(R709)</f>
        <v>2/2026</v>
      </c>
      <c r="AW709" s="209">
        <f>WEEKNUM(R709)-WEEKNUM(EOMONTH(R709,-1)+1)+1</f>
        <v>1</v>
      </c>
      <c r="AX709" s="209">
        <f>IF(BB709="S",IF(Q709="1. Aceitou o programa",R709-B709,0),0)</f>
        <v>4</v>
      </c>
      <c r="AY709" s="209">
        <f>IF(BB709="S",IF(AND(S709&lt;&gt;"",R709&lt;&gt;""),S709-R709,0),0)</f>
        <v>0</v>
      </c>
      <c r="AZ709" s="209">
        <f>IF(BB709="S",IF(Q709="1. Aceitou o programa",IF(OR(X709="Não se Aplica",X709=""),IF(OR(W709="Não se Aplica",W709=""),0,W709-V709),AVERAGE(X709-W709,W709-V709)),0),0)</f>
        <v>0</v>
      </c>
      <c r="BA709" s="209">
        <f>IF(BB709="S",IF(AND(Q709="1. Aceitou o programa",AH709="Realizada"),IFERROR(IF(AG709="",0,AG709-R709),0),0),0)</f>
        <v>0</v>
      </c>
      <c r="BB709" s="209" t="str">
        <f>_xlfn.XLOOKUP(U709,'Lista Suspensa'!$AA$20:$AA$23,'Lista Suspensa'!$AB$20:$AB$23,"N/A")</f>
        <v>S</v>
      </c>
    </row>
    <row r="710" spans="1:54" ht="12" customHeight="1">
      <c r="A710" s="151" t="s">
        <v>54</v>
      </c>
      <c r="B710" s="152">
        <v>46055</v>
      </c>
      <c r="C710" s="153" t="s">
        <v>297</v>
      </c>
      <c r="D710" s="153" t="s">
        <v>171</v>
      </c>
      <c r="E710" s="244">
        <v>93790164</v>
      </c>
      <c r="F710" s="144" t="s">
        <v>1616</v>
      </c>
      <c r="G710" s="230"/>
      <c r="H710" s="154">
        <v>29353</v>
      </c>
      <c r="I710" s="153">
        <v>46</v>
      </c>
      <c r="J710" s="148" t="s">
        <v>70</v>
      </c>
      <c r="K710" s="153" t="s">
        <v>101</v>
      </c>
      <c r="L710" s="153"/>
      <c r="M710" s="153"/>
      <c r="N710" s="153"/>
      <c r="O710" s="155">
        <v>21992480017</v>
      </c>
      <c r="P710" s="156" t="s">
        <v>60</v>
      </c>
      <c r="Q710" s="157" t="s">
        <v>110</v>
      </c>
      <c r="R710" s="158">
        <v>46059</v>
      </c>
      <c r="S710" s="159"/>
      <c r="T710" s="159" t="s">
        <v>62</v>
      </c>
      <c r="U710" s="159" t="s">
        <v>111</v>
      </c>
      <c r="V710" s="154">
        <v>46059</v>
      </c>
      <c r="W710" s="154" t="s">
        <v>126</v>
      </c>
      <c r="X710" s="154" t="s">
        <v>126</v>
      </c>
      <c r="Y710" s="160" t="s">
        <v>1617</v>
      </c>
      <c r="Z710" s="160" t="s">
        <v>65</v>
      </c>
      <c r="AA710" s="153">
        <v>98</v>
      </c>
      <c r="AB710" s="153">
        <v>1.6</v>
      </c>
      <c r="AC710" s="182">
        <f t="shared" si="24"/>
        <v>38.281249999999993</v>
      </c>
      <c r="AD710" s="153" t="str">
        <f t="shared" si="25"/>
        <v>OBESIDADE II</v>
      </c>
      <c r="AE710" s="233" t="s">
        <v>135</v>
      </c>
      <c r="AF710" s="153" t="s">
        <v>161</v>
      </c>
      <c r="AG710" s="159" t="s">
        <v>1618</v>
      </c>
      <c r="AH710" s="153"/>
      <c r="AI710" s="161"/>
      <c r="AJ710" s="153"/>
      <c r="AK710" s="153"/>
      <c r="AL710" s="207" t="s">
        <v>131</v>
      </c>
      <c r="AM710" s="207"/>
      <c r="AN710" s="207"/>
      <c r="AO710" s="207" t="str">
        <f ca="1">IF(R710="","",IF(R710&gt;TODAY(),"0 meses",DATEDIF(R710,TODAY(),"m") &amp; " meses"))</f>
        <v>4 meses</v>
      </c>
      <c r="AP710" s="147" t="s">
        <v>67</v>
      </c>
      <c r="AQ710" s="147" t="s">
        <v>67</v>
      </c>
      <c r="AR710" s="147"/>
      <c r="AS710" s="209" t="s">
        <v>68</v>
      </c>
      <c r="AT710" s="223" t="str">
        <f>MONTH(B710)&amp;"/"&amp;YEAR(B710)</f>
        <v>2/2026</v>
      </c>
      <c r="AU710" s="223">
        <f>WEEKNUM(B710)-WEEKNUM(EOMONTH(B710,-1)+1)+1</f>
        <v>1</v>
      </c>
      <c r="AV710" s="209" t="str">
        <f>MONTH(R710)&amp;"/"&amp;YEAR(R710)</f>
        <v>2/2026</v>
      </c>
      <c r="AW710" s="209">
        <f>WEEKNUM(R710)-WEEKNUM(EOMONTH(R710,-1)+1)+1</f>
        <v>1</v>
      </c>
      <c r="AX710" s="209">
        <f>IF(BB710="S",IF(Q710="1. Aceitou o programa",R710-B710,0),0)</f>
        <v>4</v>
      </c>
      <c r="AY710" s="209">
        <f>IF(BB710="S",IF(AND(S710&lt;&gt;"",R710&lt;&gt;""),S710-R710,0),0)</f>
        <v>0</v>
      </c>
      <c r="AZ710" s="209">
        <f>IF(BB710="S",IF(Q710="1. Aceitou o programa",IF(OR(X710="Não se Aplica",X710=""),IF(OR(W710="Não se Aplica",W710=""),0,W710-V710),AVERAGE(X710-W710,W710-V710)),0),0)</f>
        <v>0</v>
      </c>
      <c r="BA710" s="209">
        <f>IF(BB710="S",IF(AND(Q710="1. Aceitou o programa",AH710="Realizada"),IFERROR(IF(AG710="",0,AG710-R710),0),0),0)</f>
        <v>0</v>
      </c>
      <c r="BB710" s="209" t="str">
        <f>_xlfn.XLOOKUP(U710,'Lista Suspensa'!$AA$20:$AA$23,'Lista Suspensa'!$AB$20:$AB$23,"N/A")</f>
        <v>S</v>
      </c>
    </row>
    <row r="711" spans="1:54" ht="12" customHeight="1">
      <c r="A711" s="151" t="s">
        <v>54</v>
      </c>
      <c r="B711" s="152">
        <v>46055</v>
      </c>
      <c r="C711" s="153" t="s">
        <v>297</v>
      </c>
      <c r="D711" s="153" t="s">
        <v>455</v>
      </c>
      <c r="E711" s="244">
        <v>94030715</v>
      </c>
      <c r="F711" s="144" t="s">
        <v>1619</v>
      </c>
      <c r="G711" s="230"/>
      <c r="H711" s="154">
        <v>31881</v>
      </c>
      <c r="I711" s="153">
        <v>39</v>
      </c>
      <c r="J711" s="148" t="s">
        <v>70</v>
      </c>
      <c r="K711" s="153" t="s">
        <v>101</v>
      </c>
      <c r="L711" s="153"/>
      <c r="M711" s="153"/>
      <c r="N711" s="153">
        <v>120</v>
      </c>
      <c r="O711" s="155" t="s">
        <v>1620</v>
      </c>
      <c r="P711" s="156" t="s">
        <v>60</v>
      </c>
      <c r="Q711" s="157" t="s">
        <v>110</v>
      </c>
      <c r="R711" s="158">
        <v>46059</v>
      </c>
      <c r="S711" s="159"/>
      <c r="T711" s="159" t="s">
        <v>62</v>
      </c>
      <c r="U711" s="159" t="s">
        <v>111</v>
      </c>
      <c r="V711" s="154">
        <v>46059</v>
      </c>
      <c r="W711" s="154" t="s">
        <v>126</v>
      </c>
      <c r="X711" s="154" t="s">
        <v>126</v>
      </c>
      <c r="Y711" s="160" t="s">
        <v>1063</v>
      </c>
      <c r="Z711" s="160" t="s">
        <v>65</v>
      </c>
      <c r="AA711" s="153">
        <v>98</v>
      </c>
      <c r="AB711" s="153">
        <v>1.55</v>
      </c>
      <c r="AC711" s="182">
        <f t="shared" si="24"/>
        <v>40.790842872008319</v>
      </c>
      <c r="AD711" s="153" t="str">
        <f t="shared" si="25"/>
        <v>OBESIDADE III</v>
      </c>
      <c r="AE711" s="233" t="s">
        <v>129</v>
      </c>
      <c r="AF711" s="153" t="s">
        <v>161</v>
      </c>
      <c r="AG711" s="159" t="s">
        <v>1621</v>
      </c>
      <c r="AH711" s="153"/>
      <c r="AI711" s="161"/>
      <c r="AJ711" s="153"/>
      <c r="AK711" s="153"/>
      <c r="AL711" s="207" t="s">
        <v>131</v>
      </c>
      <c r="AM711" s="207"/>
      <c r="AN711" s="207"/>
      <c r="AO711" s="207" t="str">
        <f ca="1">IF(R711="","",IF(R711&gt;TODAY(),"0 meses",DATEDIF(R711,TODAY(),"m") &amp; " meses"))</f>
        <v>4 meses</v>
      </c>
      <c r="AP711" s="147" t="s">
        <v>67</v>
      </c>
      <c r="AQ711" s="147" t="s">
        <v>67</v>
      </c>
      <c r="AR711" s="147"/>
      <c r="AS711" s="209" t="s">
        <v>68</v>
      </c>
      <c r="AT711" s="223" t="str">
        <f>MONTH(B711)&amp;"/"&amp;YEAR(B711)</f>
        <v>2/2026</v>
      </c>
      <c r="AU711" s="223">
        <f>WEEKNUM(B711)-WEEKNUM(EOMONTH(B711,-1)+1)+1</f>
        <v>1</v>
      </c>
      <c r="AV711" s="209" t="str">
        <f>MONTH(R711)&amp;"/"&amp;YEAR(R711)</f>
        <v>2/2026</v>
      </c>
      <c r="AW711" s="209">
        <f>WEEKNUM(R711)-WEEKNUM(EOMONTH(R711,-1)+1)+1</f>
        <v>1</v>
      </c>
      <c r="AX711" s="209">
        <f>IF(BB711="S",IF(Q711="1. Aceitou o programa",R711-B711,0),0)</f>
        <v>4</v>
      </c>
      <c r="AY711" s="209">
        <f>IF(BB711="S",IF(AND(S711&lt;&gt;"",R711&lt;&gt;""),S711-R711,0),0)</f>
        <v>0</v>
      </c>
      <c r="AZ711" s="209">
        <f>IF(BB711="S",IF(Q711="1. Aceitou o programa",IF(OR(X711="Não se Aplica",X711=""),IF(OR(W711="Não se Aplica",W711=""),0,W711-V711),AVERAGE(X711-W711,W711-V711)),0),0)</f>
        <v>0</v>
      </c>
      <c r="BA711" s="209">
        <f>IF(BB711="S",IF(AND(Q711="1. Aceitou o programa",AH711="Realizada"),IFERROR(IF(AG711="",0,AG711-R711),0),0),0)</f>
        <v>0</v>
      </c>
      <c r="BB711" s="209" t="str">
        <f>_xlfn.XLOOKUP(U711,'Lista Suspensa'!$AA$20:$AA$23,'Lista Suspensa'!$AB$20:$AB$23,"N/A")</f>
        <v>S</v>
      </c>
    </row>
    <row r="712" spans="1:54" ht="12" customHeight="1">
      <c r="A712" s="151" t="s">
        <v>54</v>
      </c>
      <c r="B712" s="152">
        <v>46055</v>
      </c>
      <c r="C712" s="153" t="s">
        <v>297</v>
      </c>
      <c r="D712" s="153" t="s">
        <v>455</v>
      </c>
      <c r="E712" s="244">
        <v>93468587</v>
      </c>
      <c r="F712" s="144" t="s">
        <v>1622</v>
      </c>
      <c r="G712" s="230"/>
      <c r="H712" s="154">
        <v>33800</v>
      </c>
      <c r="I712" s="153">
        <v>33</v>
      </c>
      <c r="J712" s="148" t="s">
        <v>70</v>
      </c>
      <c r="K712" s="153"/>
      <c r="L712" s="153"/>
      <c r="M712" s="153"/>
      <c r="N712" s="153">
        <v>60</v>
      </c>
      <c r="O712" s="155" t="s">
        <v>1623</v>
      </c>
      <c r="P712" s="156" t="s">
        <v>60</v>
      </c>
      <c r="Q712" s="157" t="s">
        <v>110</v>
      </c>
      <c r="R712" s="158">
        <v>46059</v>
      </c>
      <c r="S712" s="159"/>
      <c r="T712" s="159" t="s">
        <v>62</v>
      </c>
      <c r="U712" s="159" t="s">
        <v>111</v>
      </c>
      <c r="V712" s="154">
        <v>46059</v>
      </c>
      <c r="W712" s="154" t="s">
        <v>126</v>
      </c>
      <c r="X712" s="154" t="s">
        <v>126</v>
      </c>
      <c r="Y712" s="160" t="s">
        <v>1063</v>
      </c>
      <c r="Z712" s="160" t="s">
        <v>65</v>
      </c>
      <c r="AA712" s="153">
        <v>83</v>
      </c>
      <c r="AB712" s="153">
        <v>1.63</v>
      </c>
      <c r="AC712" s="182">
        <f t="shared" si="24"/>
        <v>31.239414355075468</v>
      </c>
      <c r="AD712" s="153" t="str">
        <f t="shared" si="25"/>
        <v>OBESIDADE I</v>
      </c>
      <c r="AE712" s="233" t="s">
        <v>1092</v>
      </c>
      <c r="AF712" s="153" t="s">
        <v>161</v>
      </c>
      <c r="AG712" s="159" t="s">
        <v>1624</v>
      </c>
      <c r="AH712" s="153"/>
      <c r="AI712" s="161"/>
      <c r="AJ712" s="153"/>
      <c r="AK712" s="153"/>
      <c r="AL712" s="207" t="s">
        <v>131</v>
      </c>
      <c r="AM712" s="207" t="s">
        <v>86</v>
      </c>
      <c r="AN712" s="207" t="s">
        <v>66</v>
      </c>
      <c r="AO712" s="207" t="str">
        <f ca="1">IF(R712="","",IF(R712&gt;TODAY(),"0 meses",DATEDIF(R712,TODAY(),"m") &amp; " meses"))</f>
        <v>4 meses</v>
      </c>
      <c r="AP712" s="147" t="s">
        <v>67</v>
      </c>
      <c r="AQ712" s="147" t="s">
        <v>67</v>
      </c>
      <c r="AR712" s="147"/>
      <c r="AS712" s="209" t="s">
        <v>68</v>
      </c>
      <c r="AT712" s="223" t="str">
        <f>MONTH(B712)&amp;"/"&amp;YEAR(B712)</f>
        <v>2/2026</v>
      </c>
      <c r="AU712" s="223">
        <f>WEEKNUM(B712)-WEEKNUM(EOMONTH(B712,-1)+1)+1</f>
        <v>1</v>
      </c>
      <c r="AV712" s="209" t="str">
        <f>MONTH(R712)&amp;"/"&amp;YEAR(R712)</f>
        <v>2/2026</v>
      </c>
      <c r="AW712" s="209">
        <f>WEEKNUM(R712)-WEEKNUM(EOMONTH(R712,-1)+1)+1</f>
        <v>1</v>
      </c>
      <c r="AX712" s="209">
        <f>IF(BB712="S",IF(Q712="1. Aceitou o programa",R712-B712,0),0)</f>
        <v>4</v>
      </c>
      <c r="AY712" s="209">
        <f>IF(BB712="S",IF(AND(S712&lt;&gt;"",R712&lt;&gt;""),S712-R712,0),0)</f>
        <v>0</v>
      </c>
      <c r="AZ712" s="209">
        <f>IF(BB712="S",IF(Q712="1. Aceitou o programa",IF(OR(X712="Não se Aplica",X712=""),IF(OR(W712="Não se Aplica",W712=""),0,W712-V712),AVERAGE(X712-W712,W712-V712)),0),0)</f>
        <v>0</v>
      </c>
      <c r="BA712" s="209">
        <f>IF(BB712="S",IF(AND(Q712="1. Aceitou o programa",AH712="Realizada"),IFERROR(IF(AG712="",0,AG712-R712),0),0),0)</f>
        <v>0</v>
      </c>
      <c r="BB712" s="209" t="str">
        <f>_xlfn.XLOOKUP(U712,'Lista Suspensa'!$AA$20:$AA$23,'Lista Suspensa'!$AB$20:$AB$23,"N/A")</f>
        <v>S</v>
      </c>
    </row>
    <row r="713" spans="1:54" ht="12" customHeight="1">
      <c r="A713" s="151" t="s">
        <v>54</v>
      </c>
      <c r="B713" s="152">
        <v>46055</v>
      </c>
      <c r="C713" s="153" t="s">
        <v>297</v>
      </c>
      <c r="D713" s="153" t="s">
        <v>455</v>
      </c>
      <c r="E713" s="244">
        <v>95850795</v>
      </c>
      <c r="F713" s="144" t="s">
        <v>1625</v>
      </c>
      <c r="G713" s="230"/>
      <c r="H713" s="154">
        <v>26493</v>
      </c>
      <c r="I713" s="153">
        <v>53</v>
      </c>
      <c r="J713" s="148" t="s">
        <v>70</v>
      </c>
      <c r="K713" s="153" t="s">
        <v>59</v>
      </c>
      <c r="L713" s="153"/>
      <c r="M713" s="153"/>
      <c r="N713" s="153">
        <v>450</v>
      </c>
      <c r="O713" s="155" t="s">
        <v>1626</v>
      </c>
      <c r="P713" s="156" t="s">
        <v>60</v>
      </c>
      <c r="Q713" s="157" t="s">
        <v>110</v>
      </c>
      <c r="R713" s="158">
        <v>46062</v>
      </c>
      <c r="S713" s="159"/>
      <c r="T713" s="159" t="s">
        <v>62</v>
      </c>
      <c r="U713" s="159" t="s">
        <v>111</v>
      </c>
      <c r="V713" s="154">
        <v>46062</v>
      </c>
      <c r="W713" s="154" t="s">
        <v>126</v>
      </c>
      <c r="X713" s="154" t="s">
        <v>126</v>
      </c>
      <c r="Y713" s="160" t="s">
        <v>1063</v>
      </c>
      <c r="Z713" s="160" t="s">
        <v>65</v>
      </c>
      <c r="AA713" s="153">
        <v>72</v>
      </c>
      <c r="AB713" s="153">
        <v>1.59</v>
      </c>
      <c r="AC713" s="182">
        <f t="shared" si="24"/>
        <v>28.479886080455675</v>
      </c>
      <c r="AD713" s="153" t="str">
        <f t="shared" si="25"/>
        <v>SOBREPESO</v>
      </c>
      <c r="AE713" s="233" t="s">
        <v>1264</v>
      </c>
      <c r="AF713" s="153" t="s">
        <v>161</v>
      </c>
      <c r="AG713" s="159" t="s">
        <v>1627</v>
      </c>
      <c r="AH713" s="153"/>
      <c r="AI713" s="161"/>
      <c r="AJ713" s="153"/>
      <c r="AK713" s="153"/>
      <c r="AL713" s="207" t="s">
        <v>131</v>
      </c>
      <c r="AM713" s="207"/>
      <c r="AN713" s="207"/>
      <c r="AO713" s="207" t="str">
        <f ca="1">IF(R713="","",IF(R713&gt;TODAY(),"0 meses",DATEDIF(R713,TODAY(),"m") &amp; " meses"))</f>
        <v>4 meses</v>
      </c>
      <c r="AP713" s="147" t="s">
        <v>67</v>
      </c>
      <c r="AQ713" s="147" t="s">
        <v>67</v>
      </c>
      <c r="AR713" s="147"/>
      <c r="AS713" s="209" t="s">
        <v>68</v>
      </c>
      <c r="AT713" s="223" t="str">
        <f>MONTH(B713)&amp;"/"&amp;YEAR(B713)</f>
        <v>2/2026</v>
      </c>
      <c r="AU713" s="223">
        <f>WEEKNUM(B713)-WEEKNUM(EOMONTH(B713,-1)+1)+1</f>
        <v>1</v>
      </c>
      <c r="AV713" s="209" t="str">
        <f>MONTH(R713)&amp;"/"&amp;YEAR(R713)</f>
        <v>2/2026</v>
      </c>
      <c r="AW713" s="209">
        <f>WEEKNUM(R713)-WEEKNUM(EOMONTH(R713,-1)+1)+1</f>
        <v>2</v>
      </c>
      <c r="AX713" s="209">
        <f>IF(BB713="S",IF(Q713="1. Aceitou o programa",R713-B713,0),0)</f>
        <v>7</v>
      </c>
      <c r="AY713" s="209">
        <f>IF(BB713="S",IF(AND(S713&lt;&gt;"",R713&lt;&gt;""),S713-R713,0),0)</f>
        <v>0</v>
      </c>
      <c r="AZ713" s="209">
        <f>IF(BB713="S",IF(Q713="1. Aceitou o programa",IF(OR(X713="Não se Aplica",X713=""),IF(OR(W713="Não se Aplica",W713=""),0,W713-V713),AVERAGE(X713-W713,W713-V713)),0),0)</f>
        <v>0</v>
      </c>
      <c r="BA713" s="209">
        <f>IF(BB713="S",IF(AND(Q713="1. Aceitou o programa",AH713="Realizada"),IFERROR(IF(AG713="",0,AG713-R713),0),0),0)</f>
        <v>0</v>
      </c>
      <c r="BB713" s="209" t="str">
        <f>_xlfn.XLOOKUP(U713,'Lista Suspensa'!$AA$20:$AA$23,'Lista Suspensa'!$AB$20:$AB$23,"N/A")</f>
        <v>S</v>
      </c>
    </row>
    <row r="714" spans="1:54" ht="12" customHeight="1">
      <c r="A714" s="151" t="s">
        <v>54</v>
      </c>
      <c r="B714" s="152">
        <v>46058</v>
      </c>
      <c r="C714" s="153" t="s">
        <v>297</v>
      </c>
      <c r="D714" s="153" t="s">
        <v>455</v>
      </c>
      <c r="E714" s="244">
        <v>87301963</v>
      </c>
      <c r="F714" s="144" t="s">
        <v>1628</v>
      </c>
      <c r="G714" s="230"/>
      <c r="H714" s="154">
        <v>28275</v>
      </c>
      <c r="I714" s="153">
        <v>48</v>
      </c>
      <c r="J714" s="148" t="s">
        <v>70</v>
      </c>
      <c r="K714" s="153" t="s">
        <v>59</v>
      </c>
      <c r="L714" s="153"/>
      <c r="M714" s="153"/>
      <c r="N714" s="153"/>
      <c r="O714" s="155">
        <v>11976650699</v>
      </c>
      <c r="P714" s="156" t="s">
        <v>60</v>
      </c>
      <c r="Q714" s="157" t="s">
        <v>110</v>
      </c>
      <c r="R714" s="158">
        <v>46062</v>
      </c>
      <c r="S714" s="159"/>
      <c r="T714" s="159" t="s">
        <v>62</v>
      </c>
      <c r="U714" s="159" t="s">
        <v>111</v>
      </c>
      <c r="V714" s="154">
        <v>46062</v>
      </c>
      <c r="W714" s="154" t="s">
        <v>126</v>
      </c>
      <c r="X714" s="154" t="s">
        <v>126</v>
      </c>
      <c r="Y714" s="160" t="s">
        <v>1629</v>
      </c>
      <c r="Z714" s="160" t="s">
        <v>65</v>
      </c>
      <c r="AA714" s="153">
        <v>85</v>
      </c>
      <c r="AB714" s="153">
        <v>1.65</v>
      </c>
      <c r="AC714" s="182">
        <f t="shared" si="24"/>
        <v>31.221303948576679</v>
      </c>
      <c r="AD714" s="153" t="str">
        <f t="shared" si="25"/>
        <v>OBESIDADE I</v>
      </c>
      <c r="AE714" s="233" t="s">
        <v>225</v>
      </c>
      <c r="AF714" s="153" t="s">
        <v>161</v>
      </c>
      <c r="AG714" s="159" t="s">
        <v>1630</v>
      </c>
      <c r="AH714" s="153"/>
      <c r="AI714" s="161"/>
      <c r="AJ714" s="153"/>
      <c r="AK714" s="153"/>
      <c r="AL714" s="207" t="s">
        <v>131</v>
      </c>
      <c r="AM714" s="207"/>
      <c r="AN714" s="207"/>
      <c r="AO714" s="207" t="str">
        <f ca="1">IF(R714="","",IF(R714&gt;TODAY(),"0 meses",DATEDIF(R714,TODAY(),"m") &amp; " meses"))</f>
        <v>4 meses</v>
      </c>
      <c r="AP714" s="147" t="s">
        <v>67</v>
      </c>
      <c r="AQ714" s="147" t="s">
        <v>67</v>
      </c>
      <c r="AR714" s="147"/>
      <c r="AS714" s="209" t="s">
        <v>68</v>
      </c>
      <c r="AT714" s="223" t="str">
        <f>MONTH(B714)&amp;"/"&amp;YEAR(B714)</f>
        <v>2/2026</v>
      </c>
      <c r="AU714" s="223">
        <f>WEEKNUM(B714)-WEEKNUM(EOMONTH(B714,-1)+1)+1</f>
        <v>1</v>
      </c>
      <c r="AV714" s="209" t="str">
        <f>MONTH(R714)&amp;"/"&amp;YEAR(R714)</f>
        <v>2/2026</v>
      </c>
      <c r="AW714" s="209">
        <f>WEEKNUM(R714)-WEEKNUM(EOMONTH(R714,-1)+1)+1</f>
        <v>2</v>
      </c>
      <c r="AX714" s="209">
        <f>IF(BB714="S",IF(Q714="1. Aceitou o programa",R714-B714,0),0)</f>
        <v>4</v>
      </c>
      <c r="AY714" s="209">
        <f>IF(BB714="S",IF(AND(S714&lt;&gt;"",R714&lt;&gt;""),S714-R714,0),0)</f>
        <v>0</v>
      </c>
      <c r="AZ714" s="209">
        <f>IF(BB714="S",IF(Q714="1. Aceitou o programa",IF(OR(X714="Não se Aplica",X714=""),IF(OR(W714="Não se Aplica",W714=""),0,W714-V714),AVERAGE(X714-W714,W714-V714)),0),0)</f>
        <v>0</v>
      </c>
      <c r="BA714" s="209">
        <f>IF(BB714="S",IF(AND(Q714="1. Aceitou o programa",AH714="Realizada"),IFERROR(IF(AG714="",0,AG714-R714),0),0),0)</f>
        <v>0</v>
      </c>
      <c r="BB714" s="209" t="str">
        <f>_xlfn.XLOOKUP(U714,'Lista Suspensa'!$AA$20:$AA$23,'Lista Suspensa'!$AB$20:$AB$23,"N/A")</f>
        <v>S</v>
      </c>
    </row>
    <row r="715" spans="1:54" ht="12" customHeight="1">
      <c r="A715" s="151" t="s">
        <v>54</v>
      </c>
      <c r="B715" s="152">
        <v>46058</v>
      </c>
      <c r="C715" s="153" t="s">
        <v>297</v>
      </c>
      <c r="D715" s="153" t="s">
        <v>455</v>
      </c>
      <c r="E715" s="244">
        <v>88914395</v>
      </c>
      <c r="F715" s="144" t="s">
        <v>1631</v>
      </c>
      <c r="G715" s="230"/>
      <c r="H715" s="154">
        <v>29022</v>
      </c>
      <c r="I715" s="153">
        <v>46</v>
      </c>
      <c r="J715" s="148" t="s">
        <v>58</v>
      </c>
      <c r="K715" s="153" t="s">
        <v>59</v>
      </c>
      <c r="L715" s="153"/>
      <c r="M715" s="153"/>
      <c r="N715" s="153"/>
      <c r="O715" s="155">
        <v>11996074404</v>
      </c>
      <c r="P715" s="156" t="s">
        <v>60</v>
      </c>
      <c r="Q715" s="157" t="s">
        <v>110</v>
      </c>
      <c r="R715" s="158">
        <v>46062</v>
      </c>
      <c r="S715" s="159"/>
      <c r="T715" s="159" t="s">
        <v>62</v>
      </c>
      <c r="U715" s="159" t="s">
        <v>111</v>
      </c>
      <c r="V715" s="154">
        <v>46062</v>
      </c>
      <c r="W715" s="154" t="s">
        <v>126</v>
      </c>
      <c r="X715" s="154" t="s">
        <v>126</v>
      </c>
      <c r="Y715" s="160" t="s">
        <v>1617</v>
      </c>
      <c r="Z715" s="160" t="s">
        <v>65</v>
      </c>
      <c r="AA715" s="153">
        <v>116</v>
      </c>
      <c r="AB715" s="153">
        <v>1.56</v>
      </c>
      <c r="AC715" s="182">
        <f t="shared" si="24"/>
        <v>47.66600920447074</v>
      </c>
      <c r="AD715" s="153" t="str">
        <f t="shared" si="25"/>
        <v>OBESIDADE III</v>
      </c>
      <c r="AE715" s="233" t="s">
        <v>135</v>
      </c>
      <c r="AF715" s="153" t="s">
        <v>161</v>
      </c>
      <c r="AG715" s="159" t="s">
        <v>1632</v>
      </c>
      <c r="AH715" s="153"/>
      <c r="AI715" s="161"/>
      <c r="AJ715" s="153"/>
      <c r="AK715" s="153"/>
      <c r="AL715" s="207" t="s">
        <v>131</v>
      </c>
      <c r="AM715" s="207"/>
      <c r="AN715" s="207"/>
      <c r="AO715" s="207" t="str">
        <f ca="1">IF(R715="","",IF(R715&gt;TODAY(),"0 meses",DATEDIF(R715,TODAY(),"m") &amp; " meses"))</f>
        <v>4 meses</v>
      </c>
      <c r="AP715" s="147" t="s">
        <v>67</v>
      </c>
      <c r="AQ715" s="147" t="s">
        <v>67</v>
      </c>
      <c r="AR715" s="147"/>
      <c r="AS715" s="209" t="s">
        <v>68</v>
      </c>
      <c r="AT715" s="223" t="str">
        <f>MONTH(B715)&amp;"/"&amp;YEAR(B715)</f>
        <v>2/2026</v>
      </c>
      <c r="AU715" s="223">
        <f>WEEKNUM(B715)-WEEKNUM(EOMONTH(B715,-1)+1)+1</f>
        <v>1</v>
      </c>
      <c r="AV715" s="209" t="str">
        <f>MONTH(R715)&amp;"/"&amp;YEAR(R715)</f>
        <v>2/2026</v>
      </c>
      <c r="AW715" s="209">
        <f>WEEKNUM(R715)-WEEKNUM(EOMONTH(R715,-1)+1)+1</f>
        <v>2</v>
      </c>
      <c r="AX715" s="209">
        <f>IF(BB715="S",IF(Q715="1. Aceitou o programa",R715-B715,0),0)</f>
        <v>4</v>
      </c>
      <c r="AY715" s="209">
        <f>IF(BB715="S",IF(AND(S715&lt;&gt;"",R715&lt;&gt;""),S715-R715,0),0)</f>
        <v>0</v>
      </c>
      <c r="AZ715" s="209">
        <f>IF(BB715="S",IF(Q715="1. Aceitou o programa",IF(OR(X715="Não se Aplica",X715=""),IF(OR(W715="Não se Aplica",W715=""),0,W715-V715),AVERAGE(X715-W715,W715-V715)),0),0)</f>
        <v>0</v>
      </c>
      <c r="BA715" s="209">
        <f>IF(BB715="S",IF(AND(Q715="1. Aceitou o programa",AH715="Realizada"),IFERROR(IF(AG715="",0,AG715-R715),0),0),0)</f>
        <v>0</v>
      </c>
      <c r="BB715" s="209" t="str">
        <f>_xlfn.XLOOKUP(U715,'Lista Suspensa'!$AA$20:$AA$23,'Lista Suspensa'!$AB$20:$AB$23,"N/A")</f>
        <v>S</v>
      </c>
    </row>
    <row r="716" spans="1:54" ht="12" customHeight="1">
      <c r="A716" s="151" t="s">
        <v>54</v>
      </c>
      <c r="B716" s="152">
        <v>46058</v>
      </c>
      <c r="C716" s="153" t="s">
        <v>297</v>
      </c>
      <c r="D716" s="153" t="s">
        <v>455</v>
      </c>
      <c r="E716" s="244">
        <v>89624554</v>
      </c>
      <c r="F716" s="144" t="s">
        <v>1633</v>
      </c>
      <c r="G716" s="230"/>
      <c r="H716" s="154">
        <v>34919</v>
      </c>
      <c r="I716" s="153">
        <v>30</v>
      </c>
      <c r="J716" s="148" t="s">
        <v>70</v>
      </c>
      <c r="K716" s="153"/>
      <c r="L716" s="153"/>
      <c r="M716" s="153"/>
      <c r="N716" s="153"/>
      <c r="O716" s="155">
        <v>21987701301</v>
      </c>
      <c r="P716" s="156" t="s">
        <v>60</v>
      </c>
      <c r="Q716" s="157" t="s">
        <v>110</v>
      </c>
      <c r="R716" s="158">
        <v>46062</v>
      </c>
      <c r="S716" s="159"/>
      <c r="T716" s="159" t="s">
        <v>62</v>
      </c>
      <c r="U716" s="159" t="s">
        <v>111</v>
      </c>
      <c r="V716" s="154">
        <v>46062</v>
      </c>
      <c r="W716" s="154" t="s">
        <v>126</v>
      </c>
      <c r="X716" s="154" t="s">
        <v>126</v>
      </c>
      <c r="Y716" s="160" t="s">
        <v>1063</v>
      </c>
      <c r="Z716" s="160" t="s">
        <v>65</v>
      </c>
      <c r="AA716" s="153">
        <v>113</v>
      </c>
      <c r="AB716" s="153">
        <v>1.67</v>
      </c>
      <c r="AC716" s="182">
        <f t="shared" si="24"/>
        <v>40.517766861486606</v>
      </c>
      <c r="AD716" s="153" t="str">
        <f t="shared" si="25"/>
        <v>OBESIDADE III</v>
      </c>
      <c r="AE716" s="233" t="s">
        <v>1092</v>
      </c>
      <c r="AF716" s="153" t="s">
        <v>161</v>
      </c>
      <c r="AG716" s="159" t="s">
        <v>1634</v>
      </c>
      <c r="AH716" s="153"/>
      <c r="AI716" s="161"/>
      <c r="AJ716" s="153"/>
      <c r="AK716" s="153"/>
      <c r="AL716" s="207" t="s">
        <v>131</v>
      </c>
      <c r="AM716" s="207"/>
      <c r="AN716" s="207"/>
      <c r="AO716" s="207" t="str">
        <f ca="1">IF(R716="","",IF(R716&gt;TODAY(),"0 meses",DATEDIF(R716,TODAY(),"m") &amp; " meses"))</f>
        <v>4 meses</v>
      </c>
      <c r="AP716" s="147" t="s">
        <v>67</v>
      </c>
      <c r="AQ716" s="147" t="s">
        <v>67</v>
      </c>
      <c r="AR716" s="147"/>
      <c r="AS716" s="209" t="s">
        <v>68</v>
      </c>
      <c r="AT716" s="223" t="str">
        <f>MONTH(B716)&amp;"/"&amp;YEAR(B716)</f>
        <v>2/2026</v>
      </c>
      <c r="AU716" s="223">
        <f>WEEKNUM(B716)-WEEKNUM(EOMONTH(B716,-1)+1)+1</f>
        <v>1</v>
      </c>
      <c r="AV716" s="209" t="str">
        <f>MONTH(R716)&amp;"/"&amp;YEAR(R716)</f>
        <v>2/2026</v>
      </c>
      <c r="AW716" s="209">
        <f>WEEKNUM(R716)-WEEKNUM(EOMONTH(R716,-1)+1)+1</f>
        <v>2</v>
      </c>
      <c r="AX716" s="209">
        <f>IF(BB716="S",IF(Q716="1. Aceitou o programa",R716-B716,0),0)</f>
        <v>4</v>
      </c>
      <c r="AY716" s="209">
        <f>IF(BB716="S",IF(AND(S716&lt;&gt;"",R716&lt;&gt;""),S716-R716,0),0)</f>
        <v>0</v>
      </c>
      <c r="AZ716" s="209">
        <f>IF(BB716="S",IF(Q716="1. Aceitou o programa",IF(OR(X716="Não se Aplica",X716=""),IF(OR(W716="Não se Aplica",W716=""),0,W716-V716),AVERAGE(X716-W716,W716-V716)),0),0)</f>
        <v>0</v>
      </c>
      <c r="BA716" s="209">
        <f>IF(BB716="S",IF(AND(Q716="1. Aceitou o programa",AH716="Realizada"),IFERROR(IF(AG716="",0,AG716-R716),0),0),0)</f>
        <v>0</v>
      </c>
      <c r="BB716" s="209" t="str">
        <f>_xlfn.XLOOKUP(U716,'Lista Suspensa'!$AA$20:$AA$23,'Lista Suspensa'!$AB$20:$AB$23,"N/A")</f>
        <v>S</v>
      </c>
    </row>
    <row r="717" spans="1:54" ht="12" customHeight="1">
      <c r="A717" s="151" t="s">
        <v>67</v>
      </c>
      <c r="B717" s="152">
        <v>46062</v>
      </c>
      <c r="C717" s="153" t="s">
        <v>122</v>
      </c>
      <c r="D717" s="153" t="s">
        <v>171</v>
      </c>
      <c r="E717" s="244">
        <v>93696295</v>
      </c>
      <c r="F717" s="144" t="s">
        <v>1635</v>
      </c>
      <c r="G717" s="230"/>
      <c r="H717" s="154">
        <v>30882</v>
      </c>
      <c r="I717" s="153">
        <v>41</v>
      </c>
      <c r="J717" s="148" t="s">
        <v>70</v>
      </c>
      <c r="K717" s="153" t="s">
        <v>101</v>
      </c>
      <c r="L717" s="153"/>
      <c r="M717" s="153"/>
      <c r="N717" s="153">
        <v>75</v>
      </c>
      <c r="O717" s="155">
        <v>21980560329</v>
      </c>
      <c r="P717" s="156" t="s">
        <v>60</v>
      </c>
      <c r="Q717" s="157" t="s">
        <v>110</v>
      </c>
      <c r="R717" s="158">
        <v>46062</v>
      </c>
      <c r="S717" s="159"/>
      <c r="T717" s="159" t="s">
        <v>62</v>
      </c>
      <c r="U717" s="159" t="s">
        <v>111</v>
      </c>
      <c r="V717" s="154">
        <v>46062</v>
      </c>
      <c r="W717" s="154" t="s">
        <v>126</v>
      </c>
      <c r="X717" s="154" t="s">
        <v>126</v>
      </c>
      <c r="Y717" s="160" t="s">
        <v>1636</v>
      </c>
      <c r="Z717" s="160" t="s">
        <v>128</v>
      </c>
      <c r="AA717" s="153">
        <v>93.5</v>
      </c>
      <c r="AB717" s="153">
        <v>1.61</v>
      </c>
      <c r="AC717" s="182">
        <f t="shared" si="24"/>
        <v>36.071139230739554</v>
      </c>
      <c r="AD717" s="153" t="str">
        <f t="shared" si="25"/>
        <v>OBESIDADE II</v>
      </c>
      <c r="AE717" s="233" t="s">
        <v>135</v>
      </c>
      <c r="AF717" s="153" t="s">
        <v>161</v>
      </c>
      <c r="AG717" s="159" t="s">
        <v>1637</v>
      </c>
      <c r="AH717" s="153"/>
      <c r="AI717" s="161"/>
      <c r="AJ717" s="153"/>
      <c r="AK717" s="153"/>
      <c r="AL717" s="207" t="s">
        <v>131</v>
      </c>
      <c r="AM717" s="207"/>
      <c r="AN717" s="207"/>
      <c r="AO717" s="207" t="str">
        <f ca="1">IF(R717="","",IF(R717&gt;TODAY(),"0 meses",DATEDIF(R717,TODAY(),"m") &amp; " meses"))</f>
        <v>4 meses</v>
      </c>
      <c r="AP717" s="147" t="s">
        <v>67</v>
      </c>
      <c r="AQ717" s="147" t="s">
        <v>67</v>
      </c>
      <c r="AR717" s="147"/>
      <c r="AS717" s="209" t="s">
        <v>68</v>
      </c>
      <c r="AT717" s="223" t="str">
        <f>MONTH(B717)&amp;"/"&amp;YEAR(B717)</f>
        <v>2/2026</v>
      </c>
      <c r="AU717" s="223">
        <f>WEEKNUM(B717)-WEEKNUM(EOMONTH(B717,-1)+1)+1</f>
        <v>2</v>
      </c>
      <c r="AV717" s="209" t="str">
        <f>MONTH(R717)&amp;"/"&amp;YEAR(R717)</f>
        <v>2/2026</v>
      </c>
      <c r="AW717" s="209">
        <f>WEEKNUM(R717)-WEEKNUM(EOMONTH(R717,-1)+1)+1</f>
        <v>2</v>
      </c>
      <c r="AX717" s="209">
        <f>IF(BB717="S",IF(Q717="1. Aceitou o programa",R717-B717,0),0)</f>
        <v>0</v>
      </c>
      <c r="AY717" s="209">
        <f>IF(BB717="S",IF(AND(S717&lt;&gt;"",R717&lt;&gt;""),S717-R717,0),0)</f>
        <v>0</v>
      </c>
      <c r="AZ717" s="209">
        <f>IF(BB717="S",IF(Q717="1. Aceitou o programa",IF(OR(X717="Não se Aplica",X717=""),IF(OR(W717="Não se Aplica",W717=""),0,W717-V717),AVERAGE(X717-W717,W717-V717)),0),0)</f>
        <v>0</v>
      </c>
      <c r="BA717" s="209">
        <f>IF(BB717="S",IF(AND(Q717="1. Aceitou o programa",AH717="Realizada"),IFERROR(IF(AG717="",0,AG717-R717),0),0),0)</f>
        <v>0</v>
      </c>
      <c r="BB717" s="209" t="str">
        <f>_xlfn.XLOOKUP(U717,'Lista Suspensa'!$AA$20:$AA$23,'Lista Suspensa'!$AB$20:$AB$23,"N/A")</f>
        <v>S</v>
      </c>
    </row>
    <row r="718" spans="1:54" ht="12" customHeight="1">
      <c r="A718" s="151" t="s">
        <v>54</v>
      </c>
      <c r="B718" s="152">
        <v>46062</v>
      </c>
      <c r="C718" s="153" t="s">
        <v>122</v>
      </c>
      <c r="D718" s="153" t="s">
        <v>56</v>
      </c>
      <c r="E718" s="244">
        <v>986879800</v>
      </c>
      <c r="F718" s="144" t="s">
        <v>1638</v>
      </c>
      <c r="G718" s="230"/>
      <c r="H718" s="154">
        <v>32615</v>
      </c>
      <c r="I718" s="153">
        <v>37</v>
      </c>
      <c r="J718" s="148" t="s">
        <v>70</v>
      </c>
      <c r="K718" s="153" t="s">
        <v>59</v>
      </c>
      <c r="L718" s="153"/>
      <c r="M718" s="153"/>
      <c r="N718" s="153"/>
      <c r="O718" s="155" t="s">
        <v>1639</v>
      </c>
      <c r="P718" s="156" t="s">
        <v>1640</v>
      </c>
      <c r="Q718" s="157" t="s">
        <v>110</v>
      </c>
      <c r="R718" s="158">
        <v>46062</v>
      </c>
      <c r="S718" s="159"/>
      <c r="T718" s="159" t="s">
        <v>62</v>
      </c>
      <c r="U718" s="159" t="s">
        <v>111</v>
      </c>
      <c r="V718" s="154">
        <v>46062</v>
      </c>
      <c r="W718" s="154" t="s">
        <v>126</v>
      </c>
      <c r="X718" s="154" t="s">
        <v>126</v>
      </c>
      <c r="Y718" s="160"/>
      <c r="Z718" s="160" t="s">
        <v>134</v>
      </c>
      <c r="AA718" s="153">
        <v>117</v>
      </c>
      <c r="AB718" s="153">
        <v>1.65</v>
      </c>
      <c r="AC718" s="182">
        <f t="shared" si="24"/>
        <v>42.97520661157025</v>
      </c>
      <c r="AD718" s="153" t="str">
        <f t="shared" si="25"/>
        <v>OBESIDADE III</v>
      </c>
      <c r="AE718" s="233" t="s">
        <v>135</v>
      </c>
      <c r="AF718" s="153" t="s">
        <v>161</v>
      </c>
      <c r="AG718" s="159" t="s">
        <v>1641</v>
      </c>
      <c r="AH718" s="153"/>
      <c r="AI718" s="161"/>
      <c r="AJ718" s="153"/>
      <c r="AK718" s="153"/>
      <c r="AL718" s="207" t="s">
        <v>131</v>
      </c>
      <c r="AM718" s="207"/>
      <c r="AN718" s="207"/>
      <c r="AO718" s="207" t="str">
        <f ca="1">IF(R718="","",IF(R718&gt;TODAY(),"0 meses",DATEDIF(R718,TODAY(),"m") &amp; " meses"))</f>
        <v>4 meses</v>
      </c>
      <c r="AP718" s="147" t="s">
        <v>67</v>
      </c>
      <c r="AQ718" s="147" t="s">
        <v>67</v>
      </c>
      <c r="AR718" s="147"/>
      <c r="AS718" s="209" t="s">
        <v>68</v>
      </c>
      <c r="AT718" s="223" t="str">
        <f>MONTH(B718)&amp;"/"&amp;YEAR(B718)</f>
        <v>2/2026</v>
      </c>
      <c r="AU718" s="223">
        <f>WEEKNUM(B718)-WEEKNUM(EOMONTH(B718,-1)+1)+1</f>
        <v>2</v>
      </c>
      <c r="AV718" s="209" t="str">
        <f>MONTH(R718)&amp;"/"&amp;YEAR(R718)</f>
        <v>2/2026</v>
      </c>
      <c r="AW718" s="209">
        <f>WEEKNUM(R718)-WEEKNUM(EOMONTH(R718,-1)+1)+1</f>
        <v>2</v>
      </c>
      <c r="AX718" s="209">
        <f>IF(BB718="S",IF(Q718="1. Aceitou o programa",R718-B718,0),0)</f>
        <v>0</v>
      </c>
      <c r="AY718" s="209">
        <f>IF(BB718="S",IF(AND(S718&lt;&gt;"",R718&lt;&gt;""),S718-R718,0),0)</f>
        <v>0</v>
      </c>
      <c r="AZ718" s="209">
        <f>IF(BB718="S",IF(Q718="1. Aceitou o programa",IF(OR(X718="Não se Aplica",X718=""),IF(OR(W718="Não se Aplica",W718=""),0,W718-V718),AVERAGE(X718-W718,W718-V718)),0),0)</f>
        <v>0</v>
      </c>
      <c r="BA718" s="209">
        <f>IF(BB718="S",IF(AND(Q718="1. Aceitou o programa",AH718="Realizada"),IFERROR(IF(AG718="",0,AG718-R718),0),0),0)</f>
        <v>0</v>
      </c>
      <c r="BB718" s="209" t="str">
        <f>_xlfn.XLOOKUP(U718,'Lista Suspensa'!$AA$20:$AA$23,'Lista Suspensa'!$AB$20:$AB$23,"N/A")</f>
        <v>S</v>
      </c>
    </row>
    <row r="719" spans="1:54" ht="12" customHeight="1">
      <c r="A719" s="151" t="s">
        <v>67</v>
      </c>
      <c r="B719" s="152">
        <v>46062</v>
      </c>
      <c r="C719" s="153" t="s">
        <v>122</v>
      </c>
      <c r="D719" s="153" t="s">
        <v>167</v>
      </c>
      <c r="E719" s="244">
        <v>83051258</v>
      </c>
      <c r="F719" s="144" t="s">
        <v>1642</v>
      </c>
      <c r="G719" s="230"/>
      <c r="H719" s="154">
        <v>30749</v>
      </c>
      <c r="I719" s="153">
        <v>42</v>
      </c>
      <c r="J719" s="148" t="s">
        <v>70</v>
      </c>
      <c r="K719" s="153"/>
      <c r="L719" s="153"/>
      <c r="M719" s="153"/>
      <c r="N719" s="153">
        <v>450</v>
      </c>
      <c r="O719" s="155">
        <v>11915761511</v>
      </c>
      <c r="P719" s="156" t="s">
        <v>60</v>
      </c>
      <c r="Q719" s="157" t="s">
        <v>110</v>
      </c>
      <c r="R719" s="158">
        <v>46062</v>
      </c>
      <c r="S719" s="159"/>
      <c r="T719" s="159" t="s">
        <v>62</v>
      </c>
      <c r="U719" s="159" t="s">
        <v>111</v>
      </c>
      <c r="V719" s="154">
        <v>46062</v>
      </c>
      <c r="W719" s="154" t="s">
        <v>126</v>
      </c>
      <c r="X719" s="154" t="s">
        <v>126</v>
      </c>
      <c r="Y719" s="160" t="s">
        <v>1643</v>
      </c>
      <c r="Z719" s="160" t="s">
        <v>65</v>
      </c>
      <c r="AA719" s="153">
        <v>94</v>
      </c>
      <c r="AB719" s="153">
        <v>1.67</v>
      </c>
      <c r="AC719" s="182">
        <f t="shared" si="24"/>
        <v>33.705044999820721</v>
      </c>
      <c r="AD719" s="153" t="str">
        <f t="shared" si="25"/>
        <v>OBESIDADE I</v>
      </c>
      <c r="AE719" s="233" t="s">
        <v>1264</v>
      </c>
      <c r="AF719" s="153" t="s">
        <v>161</v>
      </c>
      <c r="AG719" s="159" t="s">
        <v>1644</v>
      </c>
      <c r="AH719" s="153"/>
      <c r="AI719" s="161"/>
      <c r="AJ719" s="153"/>
      <c r="AK719" s="153"/>
      <c r="AL719" s="207" t="s">
        <v>131</v>
      </c>
      <c r="AM719" s="207"/>
      <c r="AN719" s="207"/>
      <c r="AO719" s="207" t="str">
        <f ca="1">IF(R719="","",IF(R719&gt;TODAY(),"0 meses",DATEDIF(R719,TODAY(),"m") &amp; " meses"))</f>
        <v>4 meses</v>
      </c>
      <c r="AP719" s="147" t="s">
        <v>67</v>
      </c>
      <c r="AQ719" s="147" t="s">
        <v>67</v>
      </c>
      <c r="AR719" s="147"/>
      <c r="AS719" s="209" t="s">
        <v>68</v>
      </c>
      <c r="AT719" s="223" t="str">
        <f>MONTH(B719)&amp;"/"&amp;YEAR(B719)</f>
        <v>2/2026</v>
      </c>
      <c r="AU719" s="223">
        <f>WEEKNUM(B719)-WEEKNUM(EOMONTH(B719,-1)+1)+1</f>
        <v>2</v>
      </c>
      <c r="AV719" s="209" t="str">
        <f>MONTH(R719)&amp;"/"&amp;YEAR(R719)</f>
        <v>2/2026</v>
      </c>
      <c r="AW719" s="209">
        <f>WEEKNUM(R719)-WEEKNUM(EOMONTH(R719,-1)+1)+1</f>
        <v>2</v>
      </c>
      <c r="AX719" s="209">
        <f>IF(BB719="S",IF(Q719="1. Aceitou o programa",R719-B719,0),0)</f>
        <v>0</v>
      </c>
      <c r="AY719" s="209">
        <f>IF(BB719="S",IF(AND(S719&lt;&gt;"",R719&lt;&gt;""),S719-R719,0),0)</f>
        <v>0</v>
      </c>
      <c r="AZ719" s="209">
        <f>IF(BB719="S",IF(Q719="1. Aceitou o programa",IF(OR(X719="Não se Aplica",X719=""),IF(OR(W719="Não se Aplica",W719=""),0,W719-V719),AVERAGE(X719-W719,W719-V719)),0),0)</f>
        <v>0</v>
      </c>
      <c r="BA719" s="209">
        <f>IF(BB719="S",IF(AND(Q719="1. Aceitou o programa",AH719="Realizada"),IFERROR(IF(AG719="",0,AG719-R719),0),0),0)</f>
        <v>0</v>
      </c>
      <c r="BB719" s="209" t="str">
        <f>_xlfn.XLOOKUP(U719,'Lista Suspensa'!$AA$20:$AA$23,'Lista Suspensa'!$AB$20:$AB$23,"N/A")</f>
        <v>S</v>
      </c>
    </row>
    <row r="720" spans="1:54" ht="12" customHeight="1">
      <c r="A720" s="151" t="s">
        <v>67</v>
      </c>
      <c r="B720" s="152">
        <v>46062</v>
      </c>
      <c r="C720" s="153" t="s">
        <v>122</v>
      </c>
      <c r="D720" s="153" t="s">
        <v>274</v>
      </c>
      <c r="E720" s="244">
        <v>89993058</v>
      </c>
      <c r="F720" s="144" t="s">
        <v>1645</v>
      </c>
      <c r="G720" s="230"/>
      <c r="H720" s="154">
        <v>34577</v>
      </c>
      <c r="I720" s="153">
        <v>31</v>
      </c>
      <c r="J720" s="148" t="s">
        <v>70</v>
      </c>
      <c r="K720" s="153"/>
      <c r="L720" s="153"/>
      <c r="M720" s="153"/>
      <c r="N720" s="153">
        <v>380</v>
      </c>
      <c r="O720" s="155">
        <v>21970385208</v>
      </c>
      <c r="P720" s="156" t="s">
        <v>60</v>
      </c>
      <c r="Q720" s="157" t="s">
        <v>110</v>
      </c>
      <c r="R720" s="158">
        <v>46062</v>
      </c>
      <c r="S720" s="159"/>
      <c r="T720" s="159" t="s">
        <v>62</v>
      </c>
      <c r="U720" s="159" t="s">
        <v>111</v>
      </c>
      <c r="V720" s="154">
        <v>46062</v>
      </c>
      <c r="W720" s="154" t="s">
        <v>126</v>
      </c>
      <c r="X720" s="154" t="s">
        <v>126</v>
      </c>
      <c r="Y720" s="160" t="s">
        <v>1646</v>
      </c>
      <c r="Z720" s="160" t="s">
        <v>128</v>
      </c>
      <c r="AA720" s="153">
        <v>107</v>
      </c>
      <c r="AB720" s="153">
        <v>1.59</v>
      </c>
      <c r="AC720" s="182">
        <f t="shared" si="24"/>
        <v>42.324275147343855</v>
      </c>
      <c r="AD720" s="153" t="str">
        <f t="shared" si="25"/>
        <v>OBESIDADE III</v>
      </c>
      <c r="AE720" s="233" t="s">
        <v>135</v>
      </c>
      <c r="AF720" s="153" t="s">
        <v>161</v>
      </c>
      <c r="AG720" s="159" t="s">
        <v>1647</v>
      </c>
      <c r="AH720" s="153"/>
      <c r="AI720" s="161"/>
      <c r="AJ720" s="153"/>
      <c r="AK720" s="153"/>
      <c r="AL720" s="207" t="s">
        <v>131</v>
      </c>
      <c r="AM720" s="207"/>
      <c r="AN720" s="207"/>
      <c r="AO720" s="207" t="str">
        <f ca="1">IF(R720="","",IF(R720&gt;TODAY(),"0 meses",DATEDIF(R720,TODAY(),"m") &amp; " meses"))</f>
        <v>4 meses</v>
      </c>
      <c r="AP720" s="147" t="s">
        <v>67</v>
      </c>
      <c r="AQ720" s="147" t="s">
        <v>67</v>
      </c>
      <c r="AR720" s="147"/>
      <c r="AS720" s="209" t="s">
        <v>68</v>
      </c>
      <c r="AT720" s="223" t="str">
        <f>MONTH(B720)&amp;"/"&amp;YEAR(B720)</f>
        <v>2/2026</v>
      </c>
      <c r="AU720" s="223">
        <f>WEEKNUM(B720)-WEEKNUM(EOMONTH(B720,-1)+1)+1</f>
        <v>2</v>
      </c>
      <c r="AV720" s="209" t="str">
        <f>MONTH(R720)&amp;"/"&amp;YEAR(R720)</f>
        <v>2/2026</v>
      </c>
      <c r="AW720" s="209">
        <f>WEEKNUM(R720)-WEEKNUM(EOMONTH(R720,-1)+1)+1</f>
        <v>2</v>
      </c>
      <c r="AX720" s="209">
        <f>IF(BB720="S",IF(Q720="1. Aceitou o programa",R720-B720,0),0)</f>
        <v>0</v>
      </c>
      <c r="AY720" s="209">
        <f>IF(BB720="S",IF(AND(S720&lt;&gt;"",R720&lt;&gt;""),S720-R720,0),0)</f>
        <v>0</v>
      </c>
      <c r="AZ720" s="209">
        <f>IF(BB720="S",IF(Q720="1. Aceitou o programa",IF(OR(X720="Não se Aplica",X720=""),IF(OR(W720="Não se Aplica",W720=""),0,W720-V720),AVERAGE(X720-W720,W720-V720)),0),0)</f>
        <v>0</v>
      </c>
      <c r="BA720" s="209">
        <f>IF(BB720="S",IF(AND(Q720="1. Aceitou o programa",AH720="Realizada"),IFERROR(IF(AG720="",0,AG720-R720),0),0),0)</f>
        <v>0</v>
      </c>
      <c r="BB720" s="209" t="str">
        <f>_xlfn.XLOOKUP(U720,'Lista Suspensa'!$AA$20:$AA$23,'Lista Suspensa'!$AB$20:$AB$23,"N/A")</f>
        <v>S</v>
      </c>
    </row>
    <row r="721" spans="1:54" ht="12" customHeight="1">
      <c r="A721" s="151" t="s">
        <v>54</v>
      </c>
      <c r="B721" s="152">
        <v>46055</v>
      </c>
      <c r="C721" s="153" t="s">
        <v>297</v>
      </c>
      <c r="D721" s="153" t="s">
        <v>455</v>
      </c>
      <c r="E721" s="244">
        <v>87904587</v>
      </c>
      <c r="F721" s="144" t="s">
        <v>1648</v>
      </c>
      <c r="G721" s="230"/>
      <c r="H721" s="154">
        <v>22005</v>
      </c>
      <c r="I721" s="153">
        <v>66</v>
      </c>
      <c r="J721" s="148" t="s">
        <v>70</v>
      </c>
      <c r="K721" s="153" t="s">
        <v>101</v>
      </c>
      <c r="L721" s="153"/>
      <c r="M721" s="153"/>
      <c r="N721" s="153">
        <v>120</v>
      </c>
      <c r="O721" s="155" t="s">
        <v>1649</v>
      </c>
      <c r="P721" s="156" t="s">
        <v>60</v>
      </c>
      <c r="Q721" s="157" t="s">
        <v>110</v>
      </c>
      <c r="R721" s="158">
        <v>46063</v>
      </c>
      <c r="S721" s="159"/>
      <c r="T721" s="159" t="s">
        <v>62</v>
      </c>
      <c r="U721" s="159" t="s">
        <v>111</v>
      </c>
      <c r="V721" s="154">
        <v>46063</v>
      </c>
      <c r="W721" s="154" t="s">
        <v>126</v>
      </c>
      <c r="X721" s="154" t="s">
        <v>126</v>
      </c>
      <c r="Y721" s="160" t="s">
        <v>1471</v>
      </c>
      <c r="Z721" s="160" t="s">
        <v>65</v>
      </c>
      <c r="AA721" s="153">
        <v>89</v>
      </c>
      <c r="AB721" s="153">
        <v>1.61</v>
      </c>
      <c r="AC721" s="182">
        <f t="shared" si="24"/>
        <v>34.335095096639783</v>
      </c>
      <c r="AD721" s="153" t="str">
        <f t="shared" si="25"/>
        <v>OBESIDADE I</v>
      </c>
      <c r="AE721" s="233" t="s">
        <v>1092</v>
      </c>
      <c r="AF721" s="153" t="s">
        <v>161</v>
      </c>
      <c r="AG721" s="159" t="s">
        <v>1650</v>
      </c>
      <c r="AH721" s="153"/>
      <c r="AI721" s="161"/>
      <c r="AJ721" s="153"/>
      <c r="AK721" s="153"/>
      <c r="AL721" s="207" t="s">
        <v>131</v>
      </c>
      <c r="AM721" s="207"/>
      <c r="AN721" s="207"/>
      <c r="AO721" s="207" t="str">
        <f ca="1">IF(R721="","",IF(R721&gt;TODAY(),"0 meses",DATEDIF(R721,TODAY(),"m") &amp; " meses"))</f>
        <v>4 meses</v>
      </c>
      <c r="AP721" s="147" t="s">
        <v>67</v>
      </c>
      <c r="AQ721" s="147" t="s">
        <v>67</v>
      </c>
      <c r="AR721" s="147"/>
      <c r="AS721" s="209" t="s">
        <v>68</v>
      </c>
      <c r="AT721" s="223" t="str">
        <f>MONTH(B721)&amp;"/"&amp;YEAR(B721)</f>
        <v>2/2026</v>
      </c>
      <c r="AU721" s="223">
        <f>WEEKNUM(B721)-WEEKNUM(EOMONTH(B721,-1)+1)+1</f>
        <v>1</v>
      </c>
      <c r="AV721" s="209" t="str">
        <f>MONTH(R721)&amp;"/"&amp;YEAR(R721)</f>
        <v>2/2026</v>
      </c>
      <c r="AW721" s="209">
        <f>WEEKNUM(R721)-WEEKNUM(EOMONTH(R721,-1)+1)+1</f>
        <v>2</v>
      </c>
      <c r="AX721" s="209">
        <f>IF(BB721="S",IF(Q721="1. Aceitou o programa",R721-B721,0),0)</f>
        <v>8</v>
      </c>
      <c r="AY721" s="209">
        <f>IF(BB721="S",IF(AND(S721&lt;&gt;"",R721&lt;&gt;""),S721-R721,0),0)</f>
        <v>0</v>
      </c>
      <c r="AZ721" s="209">
        <f>IF(BB721="S",IF(Q721="1. Aceitou o programa",IF(OR(X721="Não se Aplica",X721=""),IF(OR(W721="Não se Aplica",W721=""),0,W721-V721),AVERAGE(X721-W721,W721-V721)),0),0)</f>
        <v>0</v>
      </c>
      <c r="BA721" s="209">
        <f>IF(BB721="S",IF(AND(Q721="1. Aceitou o programa",AH721="Realizada"),IFERROR(IF(AG721="",0,AG721-R721),0),0),0)</f>
        <v>0</v>
      </c>
      <c r="BB721" s="209" t="str">
        <f>_xlfn.XLOOKUP(U721,'Lista Suspensa'!$AA$20:$AA$23,'Lista Suspensa'!$AB$20:$AB$23,"N/A")</f>
        <v>S</v>
      </c>
    </row>
    <row r="722" spans="1:54" ht="12" customHeight="1">
      <c r="A722" s="151" t="s">
        <v>54</v>
      </c>
      <c r="B722" s="152">
        <v>46055</v>
      </c>
      <c r="C722" s="153" t="s">
        <v>297</v>
      </c>
      <c r="D722" s="153" t="s">
        <v>455</v>
      </c>
      <c r="E722" s="244">
        <v>87140228</v>
      </c>
      <c r="F722" s="144" t="s">
        <v>1651</v>
      </c>
      <c r="G722" s="230"/>
      <c r="H722" s="154">
        <v>26072</v>
      </c>
      <c r="I722" s="153">
        <v>55</v>
      </c>
      <c r="J722" s="148" t="s">
        <v>70</v>
      </c>
      <c r="K722" s="153" t="s">
        <v>101</v>
      </c>
      <c r="L722" s="153"/>
      <c r="M722" s="153"/>
      <c r="N722" s="153"/>
      <c r="O722" s="155">
        <v>21991075299</v>
      </c>
      <c r="P722" s="156" t="s">
        <v>60</v>
      </c>
      <c r="Q722" s="157" t="s">
        <v>110</v>
      </c>
      <c r="R722" s="158">
        <v>46063</v>
      </c>
      <c r="S722" s="159"/>
      <c r="T722" s="159" t="s">
        <v>62</v>
      </c>
      <c r="U722" s="159" t="s">
        <v>111</v>
      </c>
      <c r="V722" s="154">
        <v>46063</v>
      </c>
      <c r="W722" s="154" t="s">
        <v>126</v>
      </c>
      <c r="X722" s="154" t="s">
        <v>126</v>
      </c>
      <c r="Y722" s="160" t="s">
        <v>1471</v>
      </c>
      <c r="Z722" s="160" t="s">
        <v>128</v>
      </c>
      <c r="AA722" s="153">
        <v>84</v>
      </c>
      <c r="AB722" s="153">
        <v>1.7</v>
      </c>
      <c r="AC722" s="182">
        <f t="shared" si="24"/>
        <v>29.065743944636683</v>
      </c>
      <c r="AD722" s="153" t="str">
        <f t="shared" si="25"/>
        <v>SOBREPESO</v>
      </c>
      <c r="AE722" s="233" t="s">
        <v>1092</v>
      </c>
      <c r="AF722" s="153" t="s">
        <v>161</v>
      </c>
      <c r="AG722" s="159" t="s">
        <v>1652</v>
      </c>
      <c r="AH722" s="153"/>
      <c r="AI722" s="161"/>
      <c r="AJ722" s="153"/>
      <c r="AK722" s="153"/>
      <c r="AL722" s="207" t="s">
        <v>131</v>
      </c>
      <c r="AM722" s="207"/>
      <c r="AN722" s="207"/>
      <c r="AO722" s="207" t="str">
        <f ca="1">IF(R722="","",IF(R722&gt;TODAY(),"0 meses",DATEDIF(R722,TODAY(),"m") &amp; " meses"))</f>
        <v>4 meses</v>
      </c>
      <c r="AP722" s="147" t="s">
        <v>67</v>
      </c>
      <c r="AQ722" s="147" t="s">
        <v>67</v>
      </c>
      <c r="AR722" s="147"/>
      <c r="AS722" s="209" t="s">
        <v>68</v>
      </c>
      <c r="AT722" s="223" t="str">
        <f>MONTH(B722)&amp;"/"&amp;YEAR(B722)</f>
        <v>2/2026</v>
      </c>
      <c r="AU722" s="223">
        <f>WEEKNUM(B722)-WEEKNUM(EOMONTH(B722,-1)+1)+1</f>
        <v>1</v>
      </c>
      <c r="AV722" s="209" t="str">
        <f>MONTH(R722)&amp;"/"&amp;YEAR(R722)</f>
        <v>2/2026</v>
      </c>
      <c r="AW722" s="209">
        <f>WEEKNUM(R722)-WEEKNUM(EOMONTH(R722,-1)+1)+1</f>
        <v>2</v>
      </c>
      <c r="AX722" s="209">
        <f>IF(BB722="S",IF(Q722="1. Aceitou o programa",R722-B722,0),0)</f>
        <v>8</v>
      </c>
      <c r="AY722" s="209">
        <f>IF(BB722="S",IF(AND(S722&lt;&gt;"",R722&lt;&gt;""),S722-R722,0),0)</f>
        <v>0</v>
      </c>
      <c r="AZ722" s="209">
        <f>IF(BB722="S",IF(Q722="1. Aceitou o programa",IF(OR(X722="Não se Aplica",X722=""),IF(OR(W722="Não se Aplica",W722=""),0,W722-V722),AVERAGE(X722-W722,W722-V722)),0),0)</f>
        <v>0</v>
      </c>
      <c r="BA722" s="209">
        <f>IF(BB722="S",IF(AND(Q722="1. Aceitou o programa",AH722="Realizada"),IFERROR(IF(AG722="",0,AG722-R722),0),0),0)</f>
        <v>0</v>
      </c>
      <c r="BB722" s="209" t="str">
        <f>_xlfn.XLOOKUP(U722,'Lista Suspensa'!$AA$20:$AA$23,'Lista Suspensa'!$AB$20:$AB$23,"N/A")</f>
        <v>S</v>
      </c>
    </row>
    <row r="723" spans="1:54" ht="12" customHeight="1">
      <c r="A723" s="151" t="s">
        <v>54</v>
      </c>
      <c r="B723" s="152">
        <v>46055</v>
      </c>
      <c r="C723" s="153" t="s">
        <v>297</v>
      </c>
      <c r="D723" s="153" t="s">
        <v>455</v>
      </c>
      <c r="E723" s="244">
        <v>94025212</v>
      </c>
      <c r="F723" s="144" t="s">
        <v>1653</v>
      </c>
      <c r="G723" s="230"/>
      <c r="H723" s="154">
        <v>31346</v>
      </c>
      <c r="I723" s="153">
        <v>40</v>
      </c>
      <c r="J723" s="148" t="s">
        <v>70</v>
      </c>
      <c r="K723" s="153" t="s">
        <v>101</v>
      </c>
      <c r="L723" s="153"/>
      <c r="M723" s="153"/>
      <c r="N723" s="153">
        <v>120</v>
      </c>
      <c r="O723" s="155" t="s">
        <v>1654</v>
      </c>
      <c r="P723" s="156" t="s">
        <v>60</v>
      </c>
      <c r="Q723" s="157" t="s">
        <v>110</v>
      </c>
      <c r="R723" s="158">
        <v>46063</v>
      </c>
      <c r="S723" s="159"/>
      <c r="T723" s="159" t="s">
        <v>62</v>
      </c>
      <c r="U723" s="159" t="s">
        <v>111</v>
      </c>
      <c r="V723" s="154">
        <v>46063</v>
      </c>
      <c r="W723" s="154" t="s">
        <v>126</v>
      </c>
      <c r="X723" s="154" t="s">
        <v>126</v>
      </c>
      <c r="Y723" s="160" t="s">
        <v>1063</v>
      </c>
      <c r="Z723" s="160" t="s">
        <v>128</v>
      </c>
      <c r="AA723" s="153">
        <v>93</v>
      </c>
      <c r="AB723" s="153">
        <v>1.56</v>
      </c>
      <c r="AC723" s="182">
        <f t="shared" si="24"/>
        <v>38.214990138067058</v>
      </c>
      <c r="AD723" s="153" t="str">
        <f t="shared" si="25"/>
        <v>OBESIDADE II</v>
      </c>
      <c r="AE723" s="233" t="s">
        <v>139</v>
      </c>
      <c r="AF723" s="153" t="s">
        <v>161</v>
      </c>
      <c r="AG723" s="159" t="s">
        <v>1655</v>
      </c>
      <c r="AH723" s="153"/>
      <c r="AI723" s="161"/>
      <c r="AJ723" s="153"/>
      <c r="AK723" s="153"/>
      <c r="AL723" s="207" t="s">
        <v>131</v>
      </c>
      <c r="AM723" s="207"/>
      <c r="AN723" s="207"/>
      <c r="AO723" s="207" t="str">
        <f ca="1">IF(R723="","",IF(R723&gt;TODAY(),"0 meses",DATEDIF(R723,TODAY(),"m") &amp; " meses"))</f>
        <v>4 meses</v>
      </c>
      <c r="AP723" s="147" t="s">
        <v>67</v>
      </c>
      <c r="AQ723" s="147" t="s">
        <v>67</v>
      </c>
      <c r="AR723" s="147"/>
      <c r="AS723" s="209" t="s">
        <v>68</v>
      </c>
      <c r="AT723" s="223" t="str">
        <f>MONTH(B723)&amp;"/"&amp;YEAR(B723)</f>
        <v>2/2026</v>
      </c>
      <c r="AU723" s="223">
        <f>WEEKNUM(B723)-WEEKNUM(EOMONTH(B723,-1)+1)+1</f>
        <v>1</v>
      </c>
      <c r="AV723" s="209" t="str">
        <f>MONTH(R723)&amp;"/"&amp;YEAR(R723)</f>
        <v>2/2026</v>
      </c>
      <c r="AW723" s="209">
        <f>WEEKNUM(R723)-WEEKNUM(EOMONTH(R723,-1)+1)+1</f>
        <v>2</v>
      </c>
      <c r="AX723" s="209">
        <f>IF(BB723="S",IF(Q723="1. Aceitou o programa",R723-B723,0),0)</f>
        <v>8</v>
      </c>
      <c r="AY723" s="209">
        <f>IF(BB723="S",IF(AND(S723&lt;&gt;"",R723&lt;&gt;""),S723-R723,0),0)</f>
        <v>0</v>
      </c>
      <c r="AZ723" s="209">
        <f>IF(BB723="S",IF(Q723="1. Aceitou o programa",IF(OR(X723="Não se Aplica",X723=""),IF(OR(W723="Não se Aplica",W723=""),0,W723-V723),AVERAGE(X723-W723,W723-V723)),0),0)</f>
        <v>0</v>
      </c>
      <c r="BA723" s="209">
        <f>IF(BB723="S",IF(AND(Q723="1. Aceitou o programa",AH723="Realizada"),IFERROR(IF(AG723="",0,AG723-R723),0),0),0)</f>
        <v>0</v>
      </c>
      <c r="BB723" s="209" t="str">
        <f>_xlfn.XLOOKUP(U723,'Lista Suspensa'!$AA$20:$AA$23,'Lista Suspensa'!$AB$20:$AB$23,"N/A")</f>
        <v>S</v>
      </c>
    </row>
    <row r="724" spans="1:54" ht="12" customHeight="1">
      <c r="A724" s="151" t="s">
        <v>54</v>
      </c>
      <c r="B724" s="152">
        <v>46055</v>
      </c>
      <c r="C724" s="153" t="s">
        <v>297</v>
      </c>
      <c r="D724" s="153" t="s">
        <v>455</v>
      </c>
      <c r="E724" s="244">
        <v>96098222</v>
      </c>
      <c r="F724" s="144" t="s">
        <v>1656</v>
      </c>
      <c r="G724" s="230"/>
      <c r="H724" s="154">
        <v>33964</v>
      </c>
      <c r="I724" s="153">
        <v>33</v>
      </c>
      <c r="J724" s="148" t="s">
        <v>70</v>
      </c>
      <c r="K724" s="153" t="s">
        <v>59</v>
      </c>
      <c r="L724" s="153"/>
      <c r="M724" s="153"/>
      <c r="N724" s="153">
        <v>60</v>
      </c>
      <c r="O724" s="155" t="s">
        <v>1657</v>
      </c>
      <c r="P724" s="156" t="s">
        <v>60</v>
      </c>
      <c r="Q724" s="157" t="s">
        <v>110</v>
      </c>
      <c r="R724" s="158">
        <v>46063</v>
      </c>
      <c r="S724" s="159"/>
      <c r="T724" s="159" t="s">
        <v>62</v>
      </c>
      <c r="U724" s="159" t="s">
        <v>111</v>
      </c>
      <c r="V724" s="154">
        <v>46063</v>
      </c>
      <c r="W724" s="154" t="s">
        <v>126</v>
      </c>
      <c r="X724" s="154" t="s">
        <v>126</v>
      </c>
      <c r="Y724" s="160" t="s">
        <v>1617</v>
      </c>
      <c r="Z724" s="160" t="s">
        <v>128</v>
      </c>
      <c r="AA724" s="153">
        <v>92</v>
      </c>
      <c r="AB724" s="153">
        <v>1.65</v>
      </c>
      <c r="AC724" s="182">
        <f t="shared" si="24"/>
        <v>33.792470156106525</v>
      </c>
      <c r="AD724" s="153" t="str">
        <f t="shared" si="25"/>
        <v>OBESIDADE I</v>
      </c>
      <c r="AE724" s="233" t="s">
        <v>135</v>
      </c>
      <c r="AF724" s="153" t="s">
        <v>161</v>
      </c>
      <c r="AG724" s="159" t="s">
        <v>1658</v>
      </c>
      <c r="AH724" s="153"/>
      <c r="AI724" s="161"/>
      <c r="AJ724" s="153"/>
      <c r="AK724" s="153"/>
      <c r="AL724" s="207" t="s">
        <v>131</v>
      </c>
      <c r="AM724" s="207"/>
      <c r="AN724" s="207"/>
      <c r="AO724" s="207" t="str">
        <f ca="1">IF(R724="","",IF(R724&gt;TODAY(),"0 meses",DATEDIF(R724,TODAY(),"m") &amp; " meses"))</f>
        <v>4 meses</v>
      </c>
      <c r="AP724" s="147" t="s">
        <v>67</v>
      </c>
      <c r="AQ724" s="147" t="s">
        <v>67</v>
      </c>
      <c r="AR724" s="147"/>
      <c r="AS724" s="209" t="s">
        <v>68</v>
      </c>
      <c r="AT724" s="223" t="str">
        <f>MONTH(B724)&amp;"/"&amp;YEAR(B724)</f>
        <v>2/2026</v>
      </c>
      <c r="AU724" s="223">
        <f>WEEKNUM(B724)-WEEKNUM(EOMONTH(B724,-1)+1)+1</f>
        <v>1</v>
      </c>
      <c r="AV724" s="209" t="str">
        <f>MONTH(R724)&amp;"/"&amp;YEAR(R724)</f>
        <v>2/2026</v>
      </c>
      <c r="AW724" s="209">
        <f>WEEKNUM(R724)-WEEKNUM(EOMONTH(R724,-1)+1)+1</f>
        <v>2</v>
      </c>
      <c r="AX724" s="209">
        <f>IF(BB724="S",IF(Q724="1. Aceitou o programa",R724-B724,0),0)</f>
        <v>8</v>
      </c>
      <c r="AY724" s="209">
        <f>IF(BB724="S",IF(AND(S724&lt;&gt;"",R724&lt;&gt;""),S724-R724,0),0)</f>
        <v>0</v>
      </c>
      <c r="AZ724" s="209">
        <f>IF(BB724="S",IF(Q724="1. Aceitou o programa",IF(OR(X724="Não se Aplica",X724=""),IF(OR(W724="Não se Aplica",W724=""),0,W724-V724),AVERAGE(X724-W724,W724-V724)),0),0)</f>
        <v>0</v>
      </c>
      <c r="BA724" s="209">
        <f>IF(BB724="S",IF(AND(Q724="1. Aceitou o programa",AH724="Realizada"),IFERROR(IF(AG724="",0,AG724-R724),0),0),0)</f>
        <v>0</v>
      </c>
      <c r="BB724" s="209" t="str">
        <f>_xlfn.XLOOKUP(U724,'Lista Suspensa'!$AA$20:$AA$23,'Lista Suspensa'!$AB$20:$AB$23,"N/A")</f>
        <v>S</v>
      </c>
    </row>
    <row r="725" spans="1:54" ht="12" customHeight="1">
      <c r="A725" s="151" t="s">
        <v>54</v>
      </c>
      <c r="B725" s="152">
        <v>46063</v>
      </c>
      <c r="C725" s="153" t="s">
        <v>122</v>
      </c>
      <c r="D725" s="153" t="s">
        <v>56</v>
      </c>
      <c r="E725" s="244">
        <v>88380344</v>
      </c>
      <c r="F725" s="144" t="s">
        <v>1659</v>
      </c>
      <c r="G725" s="230"/>
      <c r="H725" s="154">
        <v>25428</v>
      </c>
      <c r="I725" s="153">
        <v>56</v>
      </c>
      <c r="J725" s="148" t="s">
        <v>70</v>
      </c>
      <c r="K725" s="153" t="s">
        <v>59</v>
      </c>
      <c r="L725" s="153"/>
      <c r="M725" s="153"/>
      <c r="N725" s="153"/>
      <c r="O725" s="155" t="s">
        <v>1660</v>
      </c>
      <c r="P725" s="156" t="s">
        <v>1640</v>
      </c>
      <c r="Q725" s="157" t="s">
        <v>110</v>
      </c>
      <c r="R725" s="158">
        <v>46063</v>
      </c>
      <c r="S725" s="159"/>
      <c r="T725" s="159" t="s">
        <v>62</v>
      </c>
      <c r="U725" s="159" t="s">
        <v>111</v>
      </c>
      <c r="V725" s="154">
        <v>46063</v>
      </c>
      <c r="W725" s="154" t="s">
        <v>126</v>
      </c>
      <c r="X725" s="154" t="s">
        <v>126</v>
      </c>
      <c r="Y725" s="160"/>
      <c r="Z725" s="160" t="s">
        <v>134</v>
      </c>
      <c r="AA725" s="153">
        <v>82</v>
      </c>
      <c r="AB725" s="153">
        <v>1.62</v>
      </c>
      <c r="AC725" s="182">
        <f t="shared" si="24"/>
        <v>31.245237006553872</v>
      </c>
      <c r="AD725" s="153" t="str">
        <f t="shared" si="25"/>
        <v>OBESIDADE I</v>
      </c>
      <c r="AE725" s="233" t="s">
        <v>135</v>
      </c>
      <c r="AF725" s="153" t="s">
        <v>161</v>
      </c>
      <c r="AG725" s="159" t="s">
        <v>1661</v>
      </c>
      <c r="AH725" s="153"/>
      <c r="AI725" s="161"/>
      <c r="AJ725" s="153"/>
      <c r="AK725" s="153"/>
      <c r="AL725" s="207" t="s">
        <v>131</v>
      </c>
      <c r="AM725" s="207"/>
      <c r="AN725" s="207"/>
      <c r="AO725" s="207" t="str">
        <f ca="1">IF(R725="","",IF(R725&gt;TODAY(),"0 meses",DATEDIF(R725,TODAY(),"m") &amp; " meses"))</f>
        <v>4 meses</v>
      </c>
      <c r="AP725" s="147" t="s">
        <v>67</v>
      </c>
      <c r="AQ725" s="147" t="s">
        <v>67</v>
      </c>
      <c r="AR725" s="147"/>
      <c r="AS725" s="209" t="s">
        <v>68</v>
      </c>
      <c r="AT725" s="223" t="str">
        <f>MONTH(B725)&amp;"/"&amp;YEAR(B725)</f>
        <v>2/2026</v>
      </c>
      <c r="AU725" s="223">
        <f>WEEKNUM(B725)-WEEKNUM(EOMONTH(B725,-1)+1)+1</f>
        <v>2</v>
      </c>
      <c r="AV725" s="209" t="str">
        <f>MONTH(R725)&amp;"/"&amp;YEAR(R725)</f>
        <v>2/2026</v>
      </c>
      <c r="AW725" s="209">
        <f>WEEKNUM(R725)-WEEKNUM(EOMONTH(R725,-1)+1)+1</f>
        <v>2</v>
      </c>
      <c r="AX725" s="209">
        <f>IF(BB725="S",IF(Q725="1. Aceitou o programa",R725-B725,0),0)</f>
        <v>0</v>
      </c>
      <c r="AY725" s="209">
        <f>IF(BB725="S",IF(AND(S725&lt;&gt;"",R725&lt;&gt;""),S725-R725,0),0)</f>
        <v>0</v>
      </c>
      <c r="AZ725" s="209">
        <f>IF(BB725="S",IF(Q725="1. Aceitou o programa",IF(OR(X725="Não se Aplica",X725=""),IF(OR(W725="Não se Aplica",W725=""),0,W725-V725),AVERAGE(X725-W725,W725-V725)),0),0)</f>
        <v>0</v>
      </c>
      <c r="BA725" s="209">
        <f>IF(BB725="S",IF(AND(Q725="1. Aceitou o programa",AH725="Realizada"),IFERROR(IF(AG725="",0,AG725-R725),0),0),0)</f>
        <v>0</v>
      </c>
      <c r="BB725" s="209" t="str">
        <f>_xlfn.XLOOKUP(U725,'Lista Suspensa'!$AA$20:$AA$23,'Lista Suspensa'!$AB$20:$AB$23,"N/A")</f>
        <v>S</v>
      </c>
    </row>
    <row r="726" spans="1:54" ht="12" customHeight="1">
      <c r="A726" s="151" t="s">
        <v>67</v>
      </c>
      <c r="B726" s="152">
        <v>46063</v>
      </c>
      <c r="C726" s="153" t="s">
        <v>122</v>
      </c>
      <c r="D726" s="153" t="s">
        <v>167</v>
      </c>
      <c r="E726" s="244">
        <v>94252676</v>
      </c>
      <c r="F726" s="144" t="s">
        <v>1662</v>
      </c>
      <c r="G726" s="230"/>
      <c r="H726" s="154">
        <v>35666</v>
      </c>
      <c r="I726" s="153">
        <v>28</v>
      </c>
      <c r="J726" s="148" t="s">
        <v>58</v>
      </c>
      <c r="K726" s="153"/>
      <c r="L726" s="153"/>
      <c r="M726" s="153"/>
      <c r="N726" s="153">
        <v>580</v>
      </c>
      <c r="O726" s="155" t="s">
        <v>1663</v>
      </c>
      <c r="P726" s="156" t="s">
        <v>1640</v>
      </c>
      <c r="Q726" s="157" t="s">
        <v>110</v>
      </c>
      <c r="R726" s="158">
        <v>46063</v>
      </c>
      <c r="S726" s="159"/>
      <c r="T726" s="159" t="s">
        <v>62</v>
      </c>
      <c r="U726" s="159" t="s">
        <v>111</v>
      </c>
      <c r="V726" s="154">
        <v>46063</v>
      </c>
      <c r="W726" s="154" t="s">
        <v>126</v>
      </c>
      <c r="X726" s="154" t="s">
        <v>126</v>
      </c>
      <c r="Y726" s="160"/>
      <c r="Z726" s="160" t="s">
        <v>128</v>
      </c>
      <c r="AA726" s="153">
        <v>130</v>
      </c>
      <c r="AB726" s="153">
        <v>1.9</v>
      </c>
      <c r="AC726" s="182">
        <f t="shared" si="24"/>
        <v>36.011080332409975</v>
      </c>
      <c r="AD726" s="153" t="str">
        <f t="shared" si="25"/>
        <v>OBESIDADE II</v>
      </c>
      <c r="AE726" s="233" t="s">
        <v>135</v>
      </c>
      <c r="AF726" s="153" t="s">
        <v>161</v>
      </c>
      <c r="AG726" s="159" t="s">
        <v>1664</v>
      </c>
      <c r="AH726" s="153"/>
      <c r="AI726" s="161"/>
      <c r="AJ726" s="153"/>
      <c r="AK726" s="153"/>
      <c r="AL726" s="207" t="s">
        <v>131</v>
      </c>
      <c r="AM726" s="207"/>
      <c r="AN726" s="207"/>
      <c r="AO726" s="207" t="str">
        <f ca="1">IF(R726="","",IF(R726&gt;TODAY(),"0 meses",DATEDIF(R726,TODAY(),"m") &amp; " meses"))</f>
        <v>4 meses</v>
      </c>
      <c r="AP726" s="147" t="s">
        <v>67</v>
      </c>
      <c r="AQ726" s="147" t="s">
        <v>67</v>
      </c>
      <c r="AR726" s="147"/>
      <c r="AS726" s="209" t="s">
        <v>68</v>
      </c>
      <c r="AT726" s="223" t="str">
        <f>MONTH(B726)&amp;"/"&amp;YEAR(B726)</f>
        <v>2/2026</v>
      </c>
      <c r="AU726" s="223">
        <f>WEEKNUM(B726)-WEEKNUM(EOMONTH(B726,-1)+1)+1</f>
        <v>2</v>
      </c>
      <c r="AV726" s="209" t="str">
        <f>MONTH(R726)&amp;"/"&amp;YEAR(R726)</f>
        <v>2/2026</v>
      </c>
      <c r="AW726" s="209">
        <f>WEEKNUM(R726)-WEEKNUM(EOMONTH(R726,-1)+1)+1</f>
        <v>2</v>
      </c>
      <c r="AX726" s="209">
        <f>IF(BB726="S",IF(Q726="1. Aceitou o programa",R726-B726,0),0)</f>
        <v>0</v>
      </c>
      <c r="AY726" s="209">
        <f>IF(BB726="S",IF(AND(S726&lt;&gt;"",R726&lt;&gt;""),S726-R726,0),0)</f>
        <v>0</v>
      </c>
      <c r="AZ726" s="209">
        <f>IF(BB726="S",IF(Q726="1. Aceitou o programa",IF(OR(X726="Não se Aplica",X726=""),IF(OR(W726="Não se Aplica",W726=""),0,W726-V726),AVERAGE(X726-W726,W726-V726)),0),0)</f>
        <v>0</v>
      </c>
      <c r="BA726" s="209">
        <f>IF(BB726="S",IF(AND(Q726="1. Aceitou o programa",AH726="Realizada"),IFERROR(IF(AG726="",0,AG726-R726),0),0),0)</f>
        <v>0</v>
      </c>
      <c r="BB726" s="209" t="str">
        <f>_xlfn.XLOOKUP(U726,'Lista Suspensa'!$AA$20:$AA$23,'Lista Suspensa'!$AB$20:$AB$23,"N/A")</f>
        <v>S</v>
      </c>
    </row>
    <row r="727" spans="1:54" ht="12" customHeight="1">
      <c r="A727" s="151" t="s">
        <v>54</v>
      </c>
      <c r="B727" s="152">
        <v>46065</v>
      </c>
      <c r="C727" s="153" t="s">
        <v>297</v>
      </c>
      <c r="D727" s="153" t="s">
        <v>455</v>
      </c>
      <c r="E727" s="244">
        <v>84874337</v>
      </c>
      <c r="F727" s="144" t="s">
        <v>1665</v>
      </c>
      <c r="G727" s="230"/>
      <c r="H727" s="154">
        <v>29172</v>
      </c>
      <c r="I727" s="153">
        <v>46</v>
      </c>
      <c r="J727" s="148" t="s">
        <v>70</v>
      </c>
      <c r="K727" s="153"/>
      <c r="L727" s="153"/>
      <c r="M727" s="153"/>
      <c r="N727" s="153"/>
      <c r="O727" s="155">
        <v>41987607033</v>
      </c>
      <c r="P727" s="156" t="s">
        <v>60</v>
      </c>
      <c r="Q727" s="157" t="s">
        <v>110</v>
      </c>
      <c r="R727" s="158">
        <v>46063</v>
      </c>
      <c r="S727" s="159"/>
      <c r="T727" s="159" t="s">
        <v>62</v>
      </c>
      <c r="U727" s="159" t="s">
        <v>111</v>
      </c>
      <c r="V727" s="154">
        <v>46063</v>
      </c>
      <c r="W727" s="154" t="s">
        <v>126</v>
      </c>
      <c r="X727" s="154" t="s">
        <v>126</v>
      </c>
      <c r="Y727" s="160" t="s">
        <v>1666</v>
      </c>
      <c r="Z727" s="160" t="s">
        <v>128</v>
      </c>
      <c r="AA727" s="153">
        <v>102</v>
      </c>
      <c r="AB727" s="153">
        <v>1.62</v>
      </c>
      <c r="AC727" s="182">
        <f t="shared" si="24"/>
        <v>38.866026520347503</v>
      </c>
      <c r="AD727" s="153" t="str">
        <f t="shared" si="25"/>
        <v>OBESIDADE II</v>
      </c>
      <c r="AE727" s="233" t="s">
        <v>135</v>
      </c>
      <c r="AF727" s="153" t="s">
        <v>161</v>
      </c>
      <c r="AG727" s="159" t="s">
        <v>1667</v>
      </c>
      <c r="AH727" s="153"/>
      <c r="AI727" s="161"/>
      <c r="AJ727" s="153"/>
      <c r="AK727" s="153"/>
      <c r="AL727" s="207" t="s">
        <v>131</v>
      </c>
      <c r="AM727" s="207"/>
      <c r="AN727" s="207"/>
      <c r="AO727" s="207" t="str">
        <f ca="1">IF(R727="","",IF(R727&gt;TODAY(),"0 meses",DATEDIF(R727,TODAY(),"m") &amp; " meses"))</f>
        <v>4 meses</v>
      </c>
      <c r="AP727" s="147" t="s">
        <v>67</v>
      </c>
      <c r="AQ727" s="147" t="s">
        <v>67</v>
      </c>
      <c r="AR727" s="147"/>
      <c r="AS727" s="209" t="s">
        <v>68</v>
      </c>
      <c r="AT727" s="223" t="str">
        <f>MONTH(B727)&amp;"/"&amp;YEAR(B727)</f>
        <v>2/2026</v>
      </c>
      <c r="AU727" s="223">
        <f>WEEKNUM(B727)-WEEKNUM(EOMONTH(B727,-1)+1)+1</f>
        <v>2</v>
      </c>
      <c r="AV727" s="209" t="str">
        <f>MONTH(R727)&amp;"/"&amp;YEAR(R727)</f>
        <v>2/2026</v>
      </c>
      <c r="AW727" s="209">
        <f>WEEKNUM(R727)-WEEKNUM(EOMONTH(R727,-1)+1)+1</f>
        <v>2</v>
      </c>
      <c r="AX727" s="209">
        <f>IF(BB727="S",IF(Q727="1. Aceitou o programa",R727-B727,0),0)</f>
        <v>-2</v>
      </c>
      <c r="AY727" s="209">
        <f>IF(BB727="S",IF(AND(S727&lt;&gt;"",R727&lt;&gt;""),S727-R727,0),0)</f>
        <v>0</v>
      </c>
      <c r="AZ727" s="209">
        <f>IF(BB727="S",IF(Q727="1. Aceitou o programa",IF(OR(X727="Não se Aplica",X727=""),IF(OR(W727="Não se Aplica",W727=""),0,W727-V727),AVERAGE(X727-W727,W727-V727)),0),0)</f>
        <v>0</v>
      </c>
      <c r="BA727" s="209">
        <f>IF(BB727="S",IF(AND(Q727="1. Aceitou o programa",AH727="Realizada"),IFERROR(IF(AG727="",0,AG727-R727),0),0),0)</f>
        <v>0</v>
      </c>
      <c r="BB727" s="209" t="str">
        <f>_xlfn.XLOOKUP(U727,'Lista Suspensa'!$AA$20:$AA$23,'Lista Suspensa'!$AB$20:$AB$23,"N/A")</f>
        <v>S</v>
      </c>
    </row>
    <row r="728" spans="1:54" ht="12" customHeight="1">
      <c r="A728" s="151" t="s">
        <v>54</v>
      </c>
      <c r="B728" s="152">
        <v>46064</v>
      </c>
      <c r="C728" s="153" t="s">
        <v>122</v>
      </c>
      <c r="D728" s="153" t="s">
        <v>56</v>
      </c>
      <c r="E728" s="244">
        <v>117352748</v>
      </c>
      <c r="F728" s="144" t="s">
        <v>1668</v>
      </c>
      <c r="G728" s="230"/>
      <c r="H728" s="154">
        <v>24055</v>
      </c>
      <c r="I728" s="153">
        <v>60</v>
      </c>
      <c r="J728" s="148" t="s">
        <v>70</v>
      </c>
      <c r="K728" s="153" t="s">
        <v>101</v>
      </c>
      <c r="L728" s="153"/>
      <c r="M728" s="153"/>
      <c r="N728" s="153"/>
      <c r="O728" s="155" t="s">
        <v>1669</v>
      </c>
      <c r="P728" s="156" t="s">
        <v>1640</v>
      </c>
      <c r="Q728" s="157" t="s">
        <v>110</v>
      </c>
      <c r="R728" s="158">
        <v>46064</v>
      </c>
      <c r="S728" s="159"/>
      <c r="T728" s="159" t="s">
        <v>62</v>
      </c>
      <c r="U728" s="159" t="s">
        <v>111</v>
      </c>
      <c r="V728" s="154">
        <v>46064</v>
      </c>
      <c r="W728" s="154" t="s">
        <v>126</v>
      </c>
      <c r="X728" s="154" t="s">
        <v>126</v>
      </c>
      <c r="Y728" s="160"/>
      <c r="Z728" s="160" t="s">
        <v>128</v>
      </c>
      <c r="AA728" s="153">
        <v>125</v>
      </c>
      <c r="AB728" s="153">
        <v>1.8</v>
      </c>
      <c r="AC728" s="182">
        <f t="shared" si="24"/>
        <v>38.580246913580247</v>
      </c>
      <c r="AD728" s="153" t="str">
        <f t="shared" si="25"/>
        <v>OBESIDADE II</v>
      </c>
      <c r="AE728" s="233" t="s">
        <v>135</v>
      </c>
      <c r="AF728" s="153" t="s">
        <v>161</v>
      </c>
      <c r="AG728" s="159" t="s">
        <v>1670</v>
      </c>
      <c r="AH728" s="153"/>
      <c r="AI728" s="161"/>
      <c r="AJ728" s="153"/>
      <c r="AK728" s="153"/>
      <c r="AL728" s="207" t="s">
        <v>131</v>
      </c>
      <c r="AM728" s="207"/>
      <c r="AN728" s="207"/>
      <c r="AO728" s="207" t="str">
        <f ca="1">IF(R728="","",IF(R728&gt;TODAY(),"0 meses",DATEDIF(R728,TODAY(),"m") &amp; " meses"))</f>
        <v>3 meses</v>
      </c>
      <c r="AP728" s="147" t="s">
        <v>67</v>
      </c>
      <c r="AQ728" s="147" t="s">
        <v>67</v>
      </c>
      <c r="AR728" s="147"/>
      <c r="AS728" s="209" t="s">
        <v>68</v>
      </c>
      <c r="AT728" s="223" t="str">
        <f>MONTH(B728)&amp;"/"&amp;YEAR(B728)</f>
        <v>2/2026</v>
      </c>
      <c r="AU728" s="223">
        <f>WEEKNUM(B728)-WEEKNUM(EOMONTH(B728,-1)+1)+1</f>
        <v>2</v>
      </c>
      <c r="AV728" s="209" t="str">
        <f>MONTH(R728)&amp;"/"&amp;YEAR(R728)</f>
        <v>2/2026</v>
      </c>
      <c r="AW728" s="209">
        <f>WEEKNUM(R728)-WEEKNUM(EOMONTH(R728,-1)+1)+1</f>
        <v>2</v>
      </c>
      <c r="AX728" s="209">
        <f>IF(BB728="S",IF(Q728="1. Aceitou o programa",R728-B728,0),0)</f>
        <v>0</v>
      </c>
      <c r="AY728" s="209">
        <f>IF(BB728="S",IF(AND(S728&lt;&gt;"",R728&lt;&gt;""),S728-R728,0),0)</f>
        <v>0</v>
      </c>
      <c r="AZ728" s="209">
        <f>IF(BB728="S",IF(Q728="1. Aceitou o programa",IF(OR(X728="Não se Aplica",X728=""),IF(OR(W728="Não se Aplica",W728=""),0,W728-V728),AVERAGE(X728-W728,W728-V728)),0),0)</f>
        <v>0</v>
      </c>
      <c r="BA728" s="209">
        <f>IF(BB728="S",IF(AND(Q728="1. Aceitou o programa",AH728="Realizada"),IFERROR(IF(AG728="",0,AG728-R728),0),0),0)</f>
        <v>0</v>
      </c>
      <c r="BB728" s="209" t="str">
        <f>_xlfn.XLOOKUP(U728,'Lista Suspensa'!$AA$20:$AA$23,'Lista Suspensa'!$AB$20:$AB$23,"N/A")</f>
        <v>S</v>
      </c>
    </row>
    <row r="729" spans="1:54" ht="12" customHeight="1">
      <c r="A729" s="151" t="s">
        <v>54</v>
      </c>
      <c r="B729" s="152">
        <v>46064</v>
      </c>
      <c r="C729" s="153" t="s">
        <v>122</v>
      </c>
      <c r="D729" s="153" t="s">
        <v>56</v>
      </c>
      <c r="E729" s="244">
        <v>93421185</v>
      </c>
      <c r="F729" s="144" t="s">
        <v>1671</v>
      </c>
      <c r="G729" s="230"/>
      <c r="H729" s="154">
        <v>29327</v>
      </c>
      <c r="I729" s="153">
        <v>46</v>
      </c>
      <c r="J729" s="148" t="s">
        <v>70</v>
      </c>
      <c r="K729" s="153" t="s">
        <v>101</v>
      </c>
      <c r="L729" s="153"/>
      <c r="M729" s="153"/>
      <c r="N729" s="153"/>
      <c r="O729" s="155" t="s">
        <v>1672</v>
      </c>
      <c r="P729" s="156" t="s">
        <v>1640</v>
      </c>
      <c r="Q729" s="157" t="s">
        <v>110</v>
      </c>
      <c r="R729" s="158">
        <v>46064</v>
      </c>
      <c r="S729" s="159"/>
      <c r="T729" s="159" t="s">
        <v>62</v>
      </c>
      <c r="U729" s="159" t="s">
        <v>111</v>
      </c>
      <c r="V729" s="154">
        <v>46064</v>
      </c>
      <c r="W729" s="154" t="s">
        <v>126</v>
      </c>
      <c r="X729" s="154" t="s">
        <v>126</v>
      </c>
      <c r="Y729" s="160"/>
      <c r="Z729" s="160" t="s">
        <v>128</v>
      </c>
      <c r="AA729" s="153">
        <v>106.3</v>
      </c>
      <c r="AB729" s="153">
        <v>1.65</v>
      </c>
      <c r="AC729" s="182">
        <f t="shared" si="24"/>
        <v>39.044995408631777</v>
      </c>
      <c r="AD729" s="153" t="str">
        <f t="shared" si="25"/>
        <v>OBESIDADE II</v>
      </c>
      <c r="AE729" s="233" t="s">
        <v>135</v>
      </c>
      <c r="AF729" s="153" t="s">
        <v>161</v>
      </c>
      <c r="AG729" s="159" t="s">
        <v>1673</v>
      </c>
      <c r="AH729" s="153"/>
      <c r="AI729" s="161"/>
      <c r="AJ729" s="153"/>
      <c r="AK729" s="153"/>
      <c r="AL729" s="207" t="s">
        <v>131</v>
      </c>
      <c r="AM729" s="207"/>
      <c r="AN729" s="207"/>
      <c r="AO729" s="207" t="str">
        <f ca="1">IF(R729="","",IF(R729&gt;TODAY(),"0 meses",DATEDIF(R729,TODAY(),"m") &amp; " meses"))</f>
        <v>3 meses</v>
      </c>
      <c r="AP729" s="147" t="s">
        <v>67</v>
      </c>
      <c r="AQ729" s="147" t="s">
        <v>67</v>
      </c>
      <c r="AR729" s="147"/>
      <c r="AS729" s="209" t="s">
        <v>68</v>
      </c>
      <c r="AT729" s="223" t="str">
        <f>MONTH(B729)&amp;"/"&amp;YEAR(B729)</f>
        <v>2/2026</v>
      </c>
      <c r="AU729" s="223">
        <f>WEEKNUM(B729)-WEEKNUM(EOMONTH(B729,-1)+1)+1</f>
        <v>2</v>
      </c>
      <c r="AV729" s="209" t="str">
        <f>MONTH(R729)&amp;"/"&amp;YEAR(R729)</f>
        <v>2/2026</v>
      </c>
      <c r="AW729" s="209">
        <f>WEEKNUM(R729)-WEEKNUM(EOMONTH(R729,-1)+1)+1</f>
        <v>2</v>
      </c>
      <c r="AX729" s="209">
        <f>IF(BB729="S",IF(Q729="1. Aceitou o programa",R729-B729,0),0)</f>
        <v>0</v>
      </c>
      <c r="AY729" s="209">
        <f>IF(BB729="S",IF(AND(S729&lt;&gt;"",R729&lt;&gt;""),S729-R729,0),0)</f>
        <v>0</v>
      </c>
      <c r="AZ729" s="209">
        <f>IF(BB729="S",IF(Q729="1. Aceitou o programa",IF(OR(X729="Não se Aplica",X729=""),IF(OR(W729="Não se Aplica",W729=""),0,W729-V729),AVERAGE(X729-W729,W729-V729)),0),0)</f>
        <v>0</v>
      </c>
      <c r="BA729" s="209">
        <f>IF(BB729="S",IF(AND(Q729="1. Aceitou o programa",AH729="Realizada"),IFERROR(IF(AG729="",0,AG729-R729),0),0),0)</f>
        <v>0</v>
      </c>
      <c r="BB729" s="209" t="str">
        <f>_xlfn.XLOOKUP(U729,'Lista Suspensa'!$AA$20:$AA$23,'Lista Suspensa'!$AB$20:$AB$23,"N/A")</f>
        <v>S</v>
      </c>
    </row>
    <row r="730" spans="1:54" ht="12" customHeight="1">
      <c r="A730" s="151" t="s">
        <v>54</v>
      </c>
      <c r="B730" s="152">
        <v>46064</v>
      </c>
      <c r="C730" s="153" t="s">
        <v>122</v>
      </c>
      <c r="D730" s="153" t="s">
        <v>56</v>
      </c>
      <c r="E730" s="244">
        <v>92995517</v>
      </c>
      <c r="F730" s="144" t="s">
        <v>1674</v>
      </c>
      <c r="G730" s="230"/>
      <c r="H730" s="154">
        <v>29417</v>
      </c>
      <c r="I730" s="153">
        <v>45</v>
      </c>
      <c r="J730" s="148" t="s">
        <v>70</v>
      </c>
      <c r="K730" s="153" t="s">
        <v>101</v>
      </c>
      <c r="L730" s="153"/>
      <c r="M730" s="153"/>
      <c r="N730" s="153"/>
      <c r="O730" s="155" t="s">
        <v>1675</v>
      </c>
      <c r="P730" s="156" t="s">
        <v>1640</v>
      </c>
      <c r="Q730" s="157" t="s">
        <v>110</v>
      </c>
      <c r="R730" s="158">
        <v>46064</v>
      </c>
      <c r="S730" s="159"/>
      <c r="T730" s="159" t="s">
        <v>62</v>
      </c>
      <c r="U730" s="159" t="s">
        <v>111</v>
      </c>
      <c r="V730" s="154">
        <v>46064</v>
      </c>
      <c r="W730" s="154" t="s">
        <v>126</v>
      </c>
      <c r="X730" s="154" t="s">
        <v>126</v>
      </c>
      <c r="Y730" s="160"/>
      <c r="Z730" s="160" t="s">
        <v>128</v>
      </c>
      <c r="AA730" s="153">
        <v>145</v>
      </c>
      <c r="AB730" s="153">
        <v>1.8</v>
      </c>
      <c r="AC730" s="182">
        <f t="shared" si="24"/>
        <v>44.753086419753082</v>
      </c>
      <c r="AD730" s="153" t="str">
        <f t="shared" si="25"/>
        <v>OBESIDADE III</v>
      </c>
      <c r="AE730" s="233" t="s">
        <v>135</v>
      </c>
      <c r="AF730" s="153" t="s">
        <v>161</v>
      </c>
      <c r="AG730" s="159" t="s">
        <v>1676</v>
      </c>
      <c r="AH730" s="153"/>
      <c r="AI730" s="161"/>
      <c r="AJ730" s="153"/>
      <c r="AK730" s="153"/>
      <c r="AL730" s="207" t="s">
        <v>131</v>
      </c>
      <c r="AM730" s="207"/>
      <c r="AN730" s="207"/>
      <c r="AO730" s="207" t="str">
        <f ca="1">IF(R730="","",IF(R730&gt;TODAY(),"0 meses",DATEDIF(R730,TODAY(),"m") &amp; " meses"))</f>
        <v>3 meses</v>
      </c>
      <c r="AP730" s="147" t="s">
        <v>67</v>
      </c>
      <c r="AQ730" s="147" t="s">
        <v>67</v>
      </c>
      <c r="AR730" s="147"/>
      <c r="AS730" s="209" t="s">
        <v>68</v>
      </c>
      <c r="AT730" s="223" t="str">
        <f>MONTH(B730)&amp;"/"&amp;YEAR(B730)</f>
        <v>2/2026</v>
      </c>
      <c r="AU730" s="223">
        <f>WEEKNUM(B730)-WEEKNUM(EOMONTH(B730,-1)+1)+1</f>
        <v>2</v>
      </c>
      <c r="AV730" s="209" t="str">
        <f>MONTH(R730)&amp;"/"&amp;YEAR(R730)</f>
        <v>2/2026</v>
      </c>
      <c r="AW730" s="209">
        <f>WEEKNUM(R730)-WEEKNUM(EOMONTH(R730,-1)+1)+1</f>
        <v>2</v>
      </c>
      <c r="AX730" s="209">
        <f>IF(BB730="S",IF(Q730="1. Aceitou o programa",R730-B730,0),0)</f>
        <v>0</v>
      </c>
      <c r="AY730" s="209">
        <f>IF(BB730="S",IF(AND(S730&lt;&gt;"",R730&lt;&gt;""),S730-R730,0),0)</f>
        <v>0</v>
      </c>
      <c r="AZ730" s="209">
        <f>IF(BB730="S",IF(Q730="1. Aceitou o programa",IF(OR(X730="Não se Aplica",X730=""),IF(OR(W730="Não se Aplica",W730=""),0,W730-V730),AVERAGE(X730-W730,W730-V730)),0),0)</f>
        <v>0</v>
      </c>
      <c r="BA730" s="209">
        <f>IF(BB730="S",IF(AND(Q730="1. Aceitou o programa",AH730="Realizada"),IFERROR(IF(AG730="",0,AG730-R730),0),0),0)</f>
        <v>0</v>
      </c>
      <c r="BB730" s="209" t="str">
        <f>_xlfn.XLOOKUP(U730,'Lista Suspensa'!$AA$20:$AA$23,'Lista Suspensa'!$AB$20:$AB$23,"N/A")</f>
        <v>S</v>
      </c>
    </row>
    <row r="731" spans="1:54" ht="12" customHeight="1">
      <c r="A731" s="151" t="s">
        <v>54</v>
      </c>
      <c r="B731" s="152">
        <v>46064</v>
      </c>
      <c r="C731" s="153" t="s">
        <v>122</v>
      </c>
      <c r="D731" s="153" t="s">
        <v>56</v>
      </c>
      <c r="E731" s="244">
        <v>94712236</v>
      </c>
      <c r="F731" s="144" t="s">
        <v>1677</v>
      </c>
      <c r="G731" s="230"/>
      <c r="H731" s="154">
        <v>33468</v>
      </c>
      <c r="I731" s="153">
        <v>34</v>
      </c>
      <c r="J731" s="148" t="s">
        <v>58</v>
      </c>
      <c r="K731" s="153" t="s">
        <v>59</v>
      </c>
      <c r="L731" s="153"/>
      <c r="M731" s="153"/>
      <c r="N731" s="153"/>
      <c r="O731" s="155" t="s">
        <v>1678</v>
      </c>
      <c r="P731" s="156" t="s">
        <v>1640</v>
      </c>
      <c r="Q731" s="157" t="s">
        <v>110</v>
      </c>
      <c r="R731" s="158">
        <v>46064</v>
      </c>
      <c r="S731" s="159"/>
      <c r="T731" s="159" t="s">
        <v>62</v>
      </c>
      <c r="U731" s="159" t="s">
        <v>111</v>
      </c>
      <c r="V731" s="154">
        <v>46064</v>
      </c>
      <c r="W731" s="154" t="s">
        <v>126</v>
      </c>
      <c r="X731" s="154" t="s">
        <v>126</v>
      </c>
      <c r="Y731" s="160" t="s">
        <v>1679</v>
      </c>
      <c r="Z731" s="160" t="s">
        <v>128</v>
      </c>
      <c r="AA731" s="153">
        <v>117</v>
      </c>
      <c r="AB731" s="153">
        <v>1.68</v>
      </c>
      <c r="AC731" s="182">
        <f t="shared" si="24"/>
        <v>41.454081632653065</v>
      </c>
      <c r="AD731" s="153" t="str">
        <f t="shared" si="25"/>
        <v>OBESIDADE III</v>
      </c>
      <c r="AE731" s="233" t="s">
        <v>135</v>
      </c>
      <c r="AF731" s="153" t="s">
        <v>161</v>
      </c>
      <c r="AG731" s="159" t="s">
        <v>1680</v>
      </c>
      <c r="AH731" s="153"/>
      <c r="AI731" s="161"/>
      <c r="AJ731" s="153"/>
      <c r="AK731" s="153"/>
      <c r="AL731" s="207" t="s">
        <v>131</v>
      </c>
      <c r="AM731" s="207"/>
      <c r="AN731" s="207"/>
      <c r="AO731" s="207" t="str">
        <f ca="1">IF(R731="","",IF(R731&gt;TODAY(),"0 meses",DATEDIF(R731,TODAY(),"m") &amp; " meses"))</f>
        <v>3 meses</v>
      </c>
      <c r="AP731" s="147" t="s">
        <v>67</v>
      </c>
      <c r="AQ731" s="147" t="s">
        <v>67</v>
      </c>
      <c r="AR731" s="147"/>
      <c r="AS731" s="209" t="s">
        <v>68</v>
      </c>
      <c r="AT731" s="223" t="str">
        <f>MONTH(B731)&amp;"/"&amp;YEAR(B731)</f>
        <v>2/2026</v>
      </c>
      <c r="AU731" s="223">
        <f>WEEKNUM(B731)-WEEKNUM(EOMONTH(B731,-1)+1)+1</f>
        <v>2</v>
      </c>
      <c r="AV731" s="209" t="str">
        <f>MONTH(R731)&amp;"/"&amp;YEAR(R731)</f>
        <v>2/2026</v>
      </c>
      <c r="AW731" s="209">
        <f>WEEKNUM(R731)-WEEKNUM(EOMONTH(R731,-1)+1)+1</f>
        <v>2</v>
      </c>
      <c r="AX731" s="209">
        <f>IF(BB731="S",IF(Q731="1. Aceitou o programa",R731-B731,0),0)</f>
        <v>0</v>
      </c>
      <c r="AY731" s="209">
        <f>IF(BB731="S",IF(AND(S731&lt;&gt;"",R731&lt;&gt;""),S731-R731,0),0)</f>
        <v>0</v>
      </c>
      <c r="AZ731" s="209">
        <f>IF(BB731="S",IF(Q731="1. Aceitou o programa",IF(OR(X731="Não se Aplica",X731=""),IF(OR(W731="Não se Aplica",W731=""),0,W731-V731),AVERAGE(X731-W731,W731-V731)),0),0)</f>
        <v>0</v>
      </c>
      <c r="BA731" s="209">
        <f>IF(BB731="S",IF(AND(Q731="1. Aceitou o programa",AH731="Realizada"),IFERROR(IF(AG731="",0,AG731-R731),0),0),0)</f>
        <v>0</v>
      </c>
      <c r="BB731" s="209" t="str">
        <f>_xlfn.XLOOKUP(U731,'Lista Suspensa'!$AA$20:$AA$23,'Lista Suspensa'!$AB$20:$AB$23,"N/A")</f>
        <v>S</v>
      </c>
    </row>
    <row r="732" spans="1:54" ht="12" customHeight="1">
      <c r="A732" s="151" t="s">
        <v>54</v>
      </c>
      <c r="B732" s="152">
        <v>46064</v>
      </c>
      <c r="C732" s="153" t="s">
        <v>122</v>
      </c>
      <c r="D732" s="153" t="s">
        <v>56</v>
      </c>
      <c r="E732" s="244">
        <v>77501964</v>
      </c>
      <c r="F732" s="144" t="s">
        <v>1681</v>
      </c>
      <c r="G732" s="230"/>
      <c r="H732" s="154">
        <v>29484</v>
      </c>
      <c r="I732" s="153">
        <v>45</v>
      </c>
      <c r="J732" s="148" t="s">
        <v>70</v>
      </c>
      <c r="K732" s="153"/>
      <c r="L732" s="153"/>
      <c r="M732" s="153"/>
      <c r="N732" s="153"/>
      <c r="O732" s="155" t="s">
        <v>1682</v>
      </c>
      <c r="P732" s="156" t="s">
        <v>1640</v>
      </c>
      <c r="Q732" s="157" t="s">
        <v>110</v>
      </c>
      <c r="R732" s="158">
        <v>46064</v>
      </c>
      <c r="S732" s="159"/>
      <c r="T732" s="159" t="s">
        <v>62</v>
      </c>
      <c r="U732" s="159" t="s">
        <v>111</v>
      </c>
      <c r="V732" s="154">
        <v>46064</v>
      </c>
      <c r="W732" s="154" t="s">
        <v>126</v>
      </c>
      <c r="X732" s="154" t="s">
        <v>126</v>
      </c>
      <c r="Y732" s="160"/>
      <c r="Z732" s="160" t="s">
        <v>166</v>
      </c>
      <c r="AA732" s="153">
        <v>126</v>
      </c>
      <c r="AB732" s="153">
        <v>1.64</v>
      </c>
      <c r="AC732" s="182">
        <f t="shared" si="24"/>
        <v>46.847114812611551</v>
      </c>
      <c r="AD732" s="153" t="str">
        <f t="shared" si="25"/>
        <v>OBESIDADE III</v>
      </c>
      <c r="AE732" s="233" t="s">
        <v>135</v>
      </c>
      <c r="AF732" s="153" t="s">
        <v>161</v>
      </c>
      <c r="AG732" s="159" t="s">
        <v>1683</v>
      </c>
      <c r="AH732" s="153"/>
      <c r="AI732" s="161"/>
      <c r="AJ732" s="153"/>
      <c r="AK732" s="153"/>
      <c r="AL732" s="207" t="s">
        <v>131</v>
      </c>
      <c r="AM732" s="207"/>
      <c r="AN732" s="207"/>
      <c r="AO732" s="207" t="str">
        <f ca="1">IF(R732="","",IF(R732&gt;TODAY(),"0 meses",DATEDIF(R732,TODAY(),"m") &amp; " meses"))</f>
        <v>3 meses</v>
      </c>
      <c r="AP732" s="147" t="s">
        <v>67</v>
      </c>
      <c r="AQ732" s="147" t="s">
        <v>67</v>
      </c>
      <c r="AR732" s="147"/>
      <c r="AS732" s="209" t="s">
        <v>68</v>
      </c>
      <c r="AT732" s="223" t="str">
        <f>MONTH(B732)&amp;"/"&amp;YEAR(B732)</f>
        <v>2/2026</v>
      </c>
      <c r="AU732" s="223">
        <f>WEEKNUM(B732)-WEEKNUM(EOMONTH(B732,-1)+1)+1</f>
        <v>2</v>
      </c>
      <c r="AV732" s="209" t="str">
        <f>MONTH(R732)&amp;"/"&amp;YEAR(R732)</f>
        <v>2/2026</v>
      </c>
      <c r="AW732" s="209">
        <f>WEEKNUM(R732)-WEEKNUM(EOMONTH(R732,-1)+1)+1</f>
        <v>2</v>
      </c>
      <c r="AX732" s="209">
        <f>IF(BB732="S",IF(Q732="1. Aceitou o programa",R732-B732,0),0)</f>
        <v>0</v>
      </c>
      <c r="AY732" s="209">
        <f>IF(BB732="S",IF(AND(S732&lt;&gt;"",R732&lt;&gt;""),S732-R732,0),0)</f>
        <v>0</v>
      </c>
      <c r="AZ732" s="209">
        <f>IF(BB732="S",IF(Q732="1. Aceitou o programa",IF(OR(X732="Não se Aplica",X732=""),IF(OR(W732="Não se Aplica",W732=""),0,W732-V732),AVERAGE(X732-W732,W732-V732)),0),0)</f>
        <v>0</v>
      </c>
      <c r="BA732" s="209">
        <f>IF(BB732="S",IF(AND(Q732="1. Aceitou o programa",AH732="Realizada"),IFERROR(IF(AG732="",0,AG732-R732),0),0),0)</f>
        <v>0</v>
      </c>
      <c r="BB732" s="209" t="str">
        <f>_xlfn.XLOOKUP(U732,'Lista Suspensa'!$AA$20:$AA$23,'Lista Suspensa'!$AB$20:$AB$23,"N/A")</f>
        <v>S</v>
      </c>
    </row>
    <row r="733" spans="1:54" ht="12" customHeight="1">
      <c r="A733" s="151" t="s">
        <v>54</v>
      </c>
      <c r="B733" s="152">
        <v>46064</v>
      </c>
      <c r="C733" s="153" t="s">
        <v>122</v>
      </c>
      <c r="D733" s="153" t="s">
        <v>56</v>
      </c>
      <c r="E733" s="244">
        <v>94446133</v>
      </c>
      <c r="F733" s="144" t="s">
        <v>1684</v>
      </c>
      <c r="G733" s="230"/>
      <c r="H733" s="154">
        <v>35970</v>
      </c>
      <c r="I733" s="153">
        <v>27</v>
      </c>
      <c r="J733" s="148" t="s">
        <v>58</v>
      </c>
      <c r="K733" s="153"/>
      <c r="L733" s="153"/>
      <c r="M733" s="153"/>
      <c r="N733" s="153"/>
      <c r="O733" s="155" t="s">
        <v>1685</v>
      </c>
      <c r="P733" s="156" t="s">
        <v>1640</v>
      </c>
      <c r="Q733" s="157" t="s">
        <v>110</v>
      </c>
      <c r="R733" s="158">
        <v>46064</v>
      </c>
      <c r="S733" s="159"/>
      <c r="T733" s="159" t="s">
        <v>62</v>
      </c>
      <c r="U733" s="159" t="s">
        <v>111</v>
      </c>
      <c r="V733" s="154">
        <v>46064</v>
      </c>
      <c r="W733" s="154" t="s">
        <v>126</v>
      </c>
      <c r="X733" s="154" t="s">
        <v>126</v>
      </c>
      <c r="Y733" s="160"/>
      <c r="Z733" s="160" t="s">
        <v>128</v>
      </c>
      <c r="AA733" s="153">
        <v>113</v>
      </c>
      <c r="AB733" s="153">
        <v>1.85</v>
      </c>
      <c r="AC733" s="182">
        <f t="shared" si="24"/>
        <v>33.016800584368148</v>
      </c>
      <c r="AD733" s="153" t="str">
        <f t="shared" si="25"/>
        <v>OBESIDADE I</v>
      </c>
      <c r="AE733" s="233" t="s">
        <v>135</v>
      </c>
      <c r="AF733" s="153" t="s">
        <v>161</v>
      </c>
      <c r="AG733" s="159" t="s">
        <v>1686</v>
      </c>
      <c r="AH733" s="153"/>
      <c r="AI733" s="161"/>
      <c r="AJ733" s="153"/>
      <c r="AK733" s="153"/>
      <c r="AL733" s="207" t="s">
        <v>131</v>
      </c>
      <c r="AM733" s="207"/>
      <c r="AN733" s="207"/>
      <c r="AO733" s="207" t="str">
        <f ca="1">IF(R733="","",IF(R733&gt;TODAY(),"0 meses",DATEDIF(R733,TODAY(),"m") &amp; " meses"))</f>
        <v>3 meses</v>
      </c>
      <c r="AP733" s="147" t="s">
        <v>67</v>
      </c>
      <c r="AQ733" s="147" t="s">
        <v>67</v>
      </c>
      <c r="AR733" s="147"/>
      <c r="AS733" s="209" t="s">
        <v>68</v>
      </c>
      <c r="AT733" s="223" t="str">
        <f>MONTH(B733)&amp;"/"&amp;YEAR(B733)</f>
        <v>2/2026</v>
      </c>
      <c r="AU733" s="223">
        <f>WEEKNUM(B733)-WEEKNUM(EOMONTH(B733,-1)+1)+1</f>
        <v>2</v>
      </c>
      <c r="AV733" s="209" t="str">
        <f>MONTH(R733)&amp;"/"&amp;YEAR(R733)</f>
        <v>2/2026</v>
      </c>
      <c r="AW733" s="209">
        <f>WEEKNUM(R733)-WEEKNUM(EOMONTH(R733,-1)+1)+1</f>
        <v>2</v>
      </c>
      <c r="AX733" s="209">
        <f>IF(BB733="S",IF(Q733="1. Aceitou o programa",R733-B733,0),0)</f>
        <v>0</v>
      </c>
      <c r="AY733" s="209">
        <f>IF(BB733="S",IF(AND(S733&lt;&gt;"",R733&lt;&gt;""),S733-R733,0),0)</f>
        <v>0</v>
      </c>
      <c r="AZ733" s="209">
        <f>IF(BB733="S",IF(Q733="1. Aceitou o programa",IF(OR(X733="Não se Aplica",X733=""),IF(OR(W733="Não se Aplica",W733=""),0,W733-V733),AVERAGE(X733-W733,W733-V733)),0),0)</f>
        <v>0</v>
      </c>
      <c r="BA733" s="209">
        <f>IF(BB733="S",IF(AND(Q733="1. Aceitou o programa",AH733="Realizada"),IFERROR(IF(AG733="",0,AG733-R733),0),0),0)</f>
        <v>0</v>
      </c>
      <c r="BB733" s="209" t="str">
        <f>_xlfn.XLOOKUP(U733,'Lista Suspensa'!$AA$20:$AA$23,'Lista Suspensa'!$AB$20:$AB$23,"N/A")</f>
        <v>S</v>
      </c>
    </row>
    <row r="734" spans="1:54" ht="12" customHeight="1">
      <c r="A734" s="151" t="s">
        <v>54</v>
      </c>
      <c r="B734" s="152">
        <v>46072</v>
      </c>
      <c r="C734" s="153" t="s">
        <v>297</v>
      </c>
      <c r="D734" s="153" t="s">
        <v>455</v>
      </c>
      <c r="E734" s="244">
        <v>84781504</v>
      </c>
      <c r="F734" s="144" t="s">
        <v>1687</v>
      </c>
      <c r="G734" s="230"/>
      <c r="H734" s="154">
        <v>29658</v>
      </c>
      <c r="I734" s="153">
        <v>45</v>
      </c>
      <c r="J734" s="148" t="s">
        <v>70</v>
      </c>
      <c r="K734" s="153"/>
      <c r="L734" s="153"/>
      <c r="M734" s="153"/>
      <c r="N734" s="153"/>
      <c r="O734" s="155">
        <v>21970061870</v>
      </c>
      <c r="P734" s="156" t="s">
        <v>60</v>
      </c>
      <c r="Q734" s="157" t="s">
        <v>110</v>
      </c>
      <c r="R734" s="158">
        <v>46064</v>
      </c>
      <c r="S734" s="159"/>
      <c r="T734" s="159" t="s">
        <v>62</v>
      </c>
      <c r="U734" s="159" t="s">
        <v>111</v>
      </c>
      <c r="V734" s="154">
        <v>46064</v>
      </c>
      <c r="W734" s="154" t="s">
        <v>126</v>
      </c>
      <c r="X734" s="154" t="s">
        <v>126</v>
      </c>
      <c r="Y734" s="160" t="s">
        <v>1063</v>
      </c>
      <c r="Z734" s="160" t="s">
        <v>65</v>
      </c>
      <c r="AA734" s="153">
        <v>72</v>
      </c>
      <c r="AB734" s="153">
        <v>1.58</v>
      </c>
      <c r="AC734" s="182">
        <f t="shared" si="24"/>
        <v>28.841531805800347</v>
      </c>
      <c r="AD734" s="153" t="str">
        <f t="shared" si="25"/>
        <v>SOBREPESO</v>
      </c>
      <c r="AE734" s="233" t="s">
        <v>300</v>
      </c>
      <c r="AF734" s="153" t="s">
        <v>161</v>
      </c>
      <c r="AG734" s="159" t="s">
        <v>1688</v>
      </c>
      <c r="AH734" s="153"/>
      <c r="AI734" s="161"/>
      <c r="AJ734" s="153"/>
      <c r="AK734" s="153"/>
      <c r="AL734" s="207" t="s">
        <v>131</v>
      </c>
      <c r="AM734" s="207"/>
      <c r="AN734" s="207"/>
      <c r="AO734" s="207" t="str">
        <f ca="1">IF(R734="","",IF(R734&gt;TODAY(),"0 meses",DATEDIF(R734,TODAY(),"m") &amp; " meses"))</f>
        <v>3 meses</v>
      </c>
      <c r="AP734" s="147" t="s">
        <v>67</v>
      </c>
      <c r="AQ734" s="147" t="s">
        <v>67</v>
      </c>
      <c r="AR734" s="147"/>
      <c r="AS734" s="209" t="s">
        <v>68</v>
      </c>
      <c r="AT734" s="223" t="str">
        <f>MONTH(B734)&amp;"/"&amp;YEAR(B734)</f>
        <v>2/2026</v>
      </c>
      <c r="AU734" s="223">
        <f>WEEKNUM(B734)-WEEKNUM(EOMONTH(B734,-1)+1)+1</f>
        <v>3</v>
      </c>
      <c r="AV734" s="209" t="str">
        <f>MONTH(R734)&amp;"/"&amp;YEAR(R734)</f>
        <v>2/2026</v>
      </c>
      <c r="AW734" s="209">
        <f>WEEKNUM(R734)-WEEKNUM(EOMONTH(R734,-1)+1)+1</f>
        <v>2</v>
      </c>
      <c r="AX734" s="209">
        <f>IF(BB734="S",IF(Q734="1. Aceitou o programa",R734-B734,0),0)</f>
        <v>-8</v>
      </c>
      <c r="AY734" s="209">
        <f>IF(BB734="S",IF(AND(S734&lt;&gt;"",R734&lt;&gt;""),S734-R734,0),0)</f>
        <v>0</v>
      </c>
      <c r="AZ734" s="209">
        <f>IF(BB734="S",IF(Q734="1. Aceitou o programa",IF(OR(X734="Não se Aplica",X734=""),IF(OR(W734="Não se Aplica",W734=""),0,W734-V734),AVERAGE(X734-W734,W734-V734)),0),0)</f>
        <v>0</v>
      </c>
      <c r="BA734" s="209">
        <f>IF(BB734="S",IF(AND(Q734="1. Aceitou o programa",AH734="Realizada"),IFERROR(IF(AG734="",0,AG734-R734),0),0),0)</f>
        <v>0</v>
      </c>
      <c r="BB734" s="209" t="str">
        <f>_xlfn.XLOOKUP(U734,'Lista Suspensa'!$AA$20:$AA$23,'Lista Suspensa'!$AB$20:$AB$23,"N/A")</f>
        <v>S</v>
      </c>
    </row>
    <row r="735" spans="1:54" ht="12" customHeight="1">
      <c r="A735" s="151" t="s">
        <v>54</v>
      </c>
      <c r="B735" s="152">
        <v>46028</v>
      </c>
      <c r="C735" s="153" t="s">
        <v>297</v>
      </c>
      <c r="D735" s="153" t="s">
        <v>455</v>
      </c>
      <c r="E735" s="244">
        <v>84403783</v>
      </c>
      <c r="F735" s="144" t="s">
        <v>1689</v>
      </c>
      <c r="G735" s="230"/>
      <c r="H735" s="154">
        <v>32553</v>
      </c>
      <c r="I735" s="153">
        <v>37</v>
      </c>
      <c r="J735" s="148" t="s">
        <v>70</v>
      </c>
      <c r="K735" s="153"/>
      <c r="L735" s="153"/>
      <c r="M735" s="153"/>
      <c r="N735" s="153">
        <v>450</v>
      </c>
      <c r="O735" s="155" t="s">
        <v>1690</v>
      </c>
      <c r="P735" s="156" t="s">
        <v>60</v>
      </c>
      <c r="Q735" s="157" t="s">
        <v>110</v>
      </c>
      <c r="R735" s="158">
        <v>46065</v>
      </c>
      <c r="S735" s="159"/>
      <c r="T735" s="159" t="s">
        <v>62</v>
      </c>
      <c r="U735" s="159" t="s">
        <v>111</v>
      </c>
      <c r="V735" s="154">
        <v>46065</v>
      </c>
      <c r="W735" s="154" t="s">
        <v>126</v>
      </c>
      <c r="X735" s="154" t="s">
        <v>126</v>
      </c>
      <c r="Y735" s="160" t="s">
        <v>1063</v>
      </c>
      <c r="Z735" s="160" t="s">
        <v>128</v>
      </c>
      <c r="AA735" s="153">
        <v>87</v>
      </c>
      <c r="AB735" s="153">
        <v>1.58</v>
      </c>
      <c r="AC735" s="182">
        <f t="shared" si="24"/>
        <v>34.850184265342087</v>
      </c>
      <c r="AD735" s="153" t="str">
        <f t="shared" si="25"/>
        <v>OBESIDADE I</v>
      </c>
      <c r="AE735" s="233" t="s">
        <v>947</v>
      </c>
      <c r="AF735" s="153" t="s">
        <v>161</v>
      </c>
      <c r="AG735" s="159" t="s">
        <v>1691</v>
      </c>
      <c r="AH735" s="153"/>
      <c r="AI735" s="161"/>
      <c r="AJ735" s="153"/>
      <c r="AK735" s="153"/>
      <c r="AL735" s="207" t="s">
        <v>131</v>
      </c>
      <c r="AM735" s="207"/>
      <c r="AN735" s="207"/>
      <c r="AO735" s="207" t="str">
        <f ca="1">IF(R735="","",IF(R735&gt;TODAY(),"0 meses",DATEDIF(R735,TODAY(),"m") &amp; " meses"))</f>
        <v>3 meses</v>
      </c>
      <c r="AP735" s="147" t="s">
        <v>67</v>
      </c>
      <c r="AQ735" s="147" t="s">
        <v>67</v>
      </c>
      <c r="AR735" s="147"/>
      <c r="AS735" s="209" t="s">
        <v>68</v>
      </c>
      <c r="AT735" s="223" t="str">
        <f>MONTH(B735)&amp;"/"&amp;YEAR(B735)</f>
        <v>1/2026</v>
      </c>
      <c r="AU735" s="223">
        <f>WEEKNUM(B735)-WEEKNUM(EOMONTH(B735,-1)+1)+1</f>
        <v>2</v>
      </c>
      <c r="AV735" s="209" t="str">
        <f>MONTH(R735)&amp;"/"&amp;YEAR(R735)</f>
        <v>2/2026</v>
      </c>
      <c r="AW735" s="209">
        <f>WEEKNUM(R735)-WEEKNUM(EOMONTH(R735,-1)+1)+1</f>
        <v>2</v>
      </c>
      <c r="AX735" s="209">
        <f>IF(BB735="S",IF(Q735="1. Aceitou o programa",R735-B735,0),0)</f>
        <v>37</v>
      </c>
      <c r="AY735" s="209">
        <f>IF(BB735="S",IF(AND(S735&lt;&gt;"",R735&lt;&gt;""),S735-R735,0),0)</f>
        <v>0</v>
      </c>
      <c r="AZ735" s="209">
        <f>IF(BB735="S",IF(Q735="1. Aceitou o programa",IF(OR(X735="Não se Aplica",X735=""),IF(OR(W735="Não se Aplica",W735=""),0,W735-V735),AVERAGE(X735-W735,W735-V735)),0),0)</f>
        <v>0</v>
      </c>
      <c r="BA735" s="209">
        <f>IF(BB735="S",IF(AND(Q735="1. Aceitou o programa",AH735="Realizada"),IFERROR(IF(AG735="",0,AG735-R735),0),0),0)</f>
        <v>0</v>
      </c>
      <c r="BB735" s="209" t="str">
        <f>_xlfn.XLOOKUP(U735,'Lista Suspensa'!$AA$20:$AA$23,'Lista Suspensa'!$AB$20:$AB$23,"N/A")</f>
        <v>S</v>
      </c>
    </row>
    <row r="736" spans="1:54" ht="12" customHeight="1">
      <c r="A736" s="151" t="s">
        <v>54</v>
      </c>
      <c r="B736" s="152">
        <v>46065</v>
      </c>
      <c r="C736" s="153" t="s">
        <v>122</v>
      </c>
      <c r="D736" s="153" t="s">
        <v>56</v>
      </c>
      <c r="E736" s="244">
        <v>83216351</v>
      </c>
      <c r="F736" s="144" t="s">
        <v>1692</v>
      </c>
      <c r="G736" s="230"/>
      <c r="H736" s="154">
        <v>26078</v>
      </c>
      <c r="I736" s="153">
        <v>54</v>
      </c>
      <c r="J736" s="148" t="s">
        <v>58</v>
      </c>
      <c r="K736" s="153" t="s">
        <v>59</v>
      </c>
      <c r="L736" s="153"/>
      <c r="M736" s="153"/>
      <c r="N736" s="153"/>
      <c r="O736" s="155" t="s">
        <v>1693</v>
      </c>
      <c r="P736" s="156" t="s">
        <v>1640</v>
      </c>
      <c r="Q736" s="157" t="s">
        <v>110</v>
      </c>
      <c r="R736" s="158">
        <v>46065</v>
      </c>
      <c r="S736" s="159"/>
      <c r="T736" s="159" t="s">
        <v>62</v>
      </c>
      <c r="U736" s="159" t="s">
        <v>111</v>
      </c>
      <c r="V736" s="154">
        <v>46065</v>
      </c>
      <c r="W736" s="154" t="s">
        <v>126</v>
      </c>
      <c r="X736" s="154" t="s">
        <v>126</v>
      </c>
      <c r="Y736" s="160"/>
      <c r="Z736" s="160" t="s">
        <v>128</v>
      </c>
      <c r="AA736" s="153">
        <v>110</v>
      </c>
      <c r="AB736" s="153">
        <v>1.75</v>
      </c>
      <c r="AC736" s="182">
        <f t="shared" si="24"/>
        <v>35.918367346938773</v>
      </c>
      <c r="AD736" s="153" t="str">
        <f t="shared" si="25"/>
        <v>OBESIDADE II</v>
      </c>
      <c r="AE736" s="233" t="s">
        <v>135</v>
      </c>
      <c r="AF736" s="153" t="s">
        <v>161</v>
      </c>
      <c r="AG736" s="159" t="s">
        <v>1694</v>
      </c>
      <c r="AH736" s="153"/>
      <c r="AI736" s="161"/>
      <c r="AJ736" s="153"/>
      <c r="AK736" s="153"/>
      <c r="AL736" s="207" t="s">
        <v>131</v>
      </c>
      <c r="AM736" s="207"/>
      <c r="AN736" s="207"/>
      <c r="AO736" s="207" t="str">
        <f ca="1">IF(R736="","",IF(R736&gt;TODAY(),"0 meses",DATEDIF(R736,TODAY(),"m") &amp; " meses"))</f>
        <v>3 meses</v>
      </c>
      <c r="AP736" s="147" t="s">
        <v>67</v>
      </c>
      <c r="AQ736" s="147" t="s">
        <v>67</v>
      </c>
      <c r="AR736" s="147"/>
      <c r="AS736" s="209" t="s">
        <v>68</v>
      </c>
      <c r="AT736" s="223" t="str">
        <f>MONTH(B736)&amp;"/"&amp;YEAR(B736)</f>
        <v>2/2026</v>
      </c>
      <c r="AU736" s="223">
        <f>WEEKNUM(B736)-WEEKNUM(EOMONTH(B736,-1)+1)+1</f>
        <v>2</v>
      </c>
      <c r="AV736" s="209" t="str">
        <f>MONTH(R736)&amp;"/"&amp;YEAR(R736)</f>
        <v>2/2026</v>
      </c>
      <c r="AW736" s="209">
        <f>WEEKNUM(R736)-WEEKNUM(EOMONTH(R736,-1)+1)+1</f>
        <v>2</v>
      </c>
      <c r="AX736" s="209">
        <f>IF(BB736="S",IF(Q736="1. Aceitou o programa",R736-B736,0),0)</f>
        <v>0</v>
      </c>
      <c r="AY736" s="209">
        <f>IF(BB736="S",IF(AND(S736&lt;&gt;"",R736&lt;&gt;""),S736-R736,0),0)</f>
        <v>0</v>
      </c>
      <c r="AZ736" s="209">
        <f>IF(BB736="S",IF(Q736="1. Aceitou o programa",IF(OR(X736="Não se Aplica",X736=""),IF(OR(W736="Não se Aplica",W736=""),0,W736-V736),AVERAGE(X736-W736,W736-V736)),0),0)</f>
        <v>0</v>
      </c>
      <c r="BA736" s="209">
        <f>IF(BB736="S",IF(AND(Q736="1. Aceitou o programa",AH736="Realizada"),IFERROR(IF(AG736="",0,AG736-R736),0),0),0)</f>
        <v>0</v>
      </c>
      <c r="BB736" s="209" t="str">
        <f>_xlfn.XLOOKUP(U736,'Lista Suspensa'!$AA$20:$AA$23,'Lista Suspensa'!$AB$20:$AB$23,"N/A")</f>
        <v>S</v>
      </c>
    </row>
    <row r="737" spans="1:54" ht="12" customHeight="1">
      <c r="A737" s="151" t="s">
        <v>54</v>
      </c>
      <c r="B737" s="152">
        <v>46065</v>
      </c>
      <c r="C737" s="153" t="s">
        <v>122</v>
      </c>
      <c r="D737" s="153" t="s">
        <v>56</v>
      </c>
      <c r="E737" s="244">
        <v>95982395</v>
      </c>
      <c r="F737" s="144" t="s">
        <v>1695</v>
      </c>
      <c r="G737" s="230"/>
      <c r="H737" s="154">
        <v>27727</v>
      </c>
      <c r="I737" s="153">
        <v>50</v>
      </c>
      <c r="J737" s="148" t="s">
        <v>70</v>
      </c>
      <c r="K737" s="153" t="s">
        <v>59</v>
      </c>
      <c r="L737" s="153"/>
      <c r="M737" s="153"/>
      <c r="N737" s="153"/>
      <c r="O737" s="155" t="s">
        <v>1696</v>
      </c>
      <c r="P737" s="156" t="s">
        <v>1640</v>
      </c>
      <c r="Q737" s="157" t="s">
        <v>110</v>
      </c>
      <c r="R737" s="158">
        <v>46065</v>
      </c>
      <c r="S737" s="159"/>
      <c r="T737" s="159" t="s">
        <v>62</v>
      </c>
      <c r="U737" s="159" t="s">
        <v>111</v>
      </c>
      <c r="V737" s="154">
        <v>46065</v>
      </c>
      <c r="W737" s="154" t="s">
        <v>126</v>
      </c>
      <c r="X737" s="154" t="s">
        <v>126</v>
      </c>
      <c r="Y737" s="160"/>
      <c r="Z737" s="160" t="s">
        <v>128</v>
      </c>
      <c r="AA737" s="153">
        <v>120</v>
      </c>
      <c r="AB737" s="153">
        <v>1.59</v>
      </c>
      <c r="AC737" s="182">
        <f t="shared" si="24"/>
        <v>47.466476800759459</v>
      </c>
      <c r="AD737" s="153" t="str">
        <f t="shared" si="25"/>
        <v>OBESIDADE III</v>
      </c>
      <c r="AE737" s="233" t="s">
        <v>135</v>
      </c>
      <c r="AF737" s="153" t="s">
        <v>161</v>
      </c>
      <c r="AG737" s="159" t="s">
        <v>1697</v>
      </c>
      <c r="AH737" s="153"/>
      <c r="AI737" s="161"/>
      <c r="AJ737" s="153"/>
      <c r="AK737" s="153"/>
      <c r="AL737" s="207" t="s">
        <v>131</v>
      </c>
      <c r="AM737" s="207"/>
      <c r="AN737" s="207"/>
      <c r="AO737" s="207" t="str">
        <f ca="1">IF(R737="","",IF(R737&gt;TODAY(),"0 meses",DATEDIF(R737,TODAY(),"m") &amp; " meses"))</f>
        <v>3 meses</v>
      </c>
      <c r="AP737" s="147" t="s">
        <v>67</v>
      </c>
      <c r="AQ737" s="147" t="s">
        <v>67</v>
      </c>
      <c r="AR737" s="147"/>
      <c r="AS737" s="209" t="s">
        <v>68</v>
      </c>
      <c r="AT737" s="223" t="str">
        <f>MONTH(B737)&amp;"/"&amp;YEAR(B737)</f>
        <v>2/2026</v>
      </c>
      <c r="AU737" s="223">
        <f>WEEKNUM(B737)-WEEKNUM(EOMONTH(B737,-1)+1)+1</f>
        <v>2</v>
      </c>
      <c r="AV737" s="209" t="str">
        <f>MONTH(R737)&amp;"/"&amp;YEAR(R737)</f>
        <v>2/2026</v>
      </c>
      <c r="AW737" s="209">
        <f>WEEKNUM(R737)-WEEKNUM(EOMONTH(R737,-1)+1)+1</f>
        <v>2</v>
      </c>
      <c r="AX737" s="209">
        <f>IF(BB737="S",IF(Q737="1. Aceitou o programa",R737-B737,0),0)</f>
        <v>0</v>
      </c>
      <c r="AY737" s="209">
        <f>IF(BB737="S",IF(AND(S737&lt;&gt;"",R737&lt;&gt;""),S737-R737,0),0)</f>
        <v>0</v>
      </c>
      <c r="AZ737" s="209">
        <f>IF(BB737="S",IF(Q737="1. Aceitou o programa",IF(OR(X737="Não se Aplica",X737=""),IF(OR(W737="Não se Aplica",W737=""),0,W737-V737),AVERAGE(X737-W737,W737-V737)),0),0)</f>
        <v>0</v>
      </c>
      <c r="BA737" s="209">
        <f>IF(BB737="S",IF(AND(Q737="1. Aceitou o programa",AH737="Realizada"),IFERROR(IF(AG737="",0,AG737-R737),0),0),0)</f>
        <v>0</v>
      </c>
      <c r="BB737" s="209" t="str">
        <f>_xlfn.XLOOKUP(U737,'Lista Suspensa'!$AA$20:$AA$23,'Lista Suspensa'!$AB$20:$AB$23,"N/A")</f>
        <v>S</v>
      </c>
    </row>
    <row r="738" spans="1:54" ht="12" customHeight="1">
      <c r="A738" s="151" t="s">
        <v>54</v>
      </c>
      <c r="B738" s="152">
        <v>46065</v>
      </c>
      <c r="C738" s="153" t="s">
        <v>122</v>
      </c>
      <c r="D738" s="153" t="s">
        <v>56</v>
      </c>
      <c r="E738" s="244">
        <v>95888134</v>
      </c>
      <c r="F738" s="144" t="s">
        <v>1698</v>
      </c>
      <c r="G738" s="230"/>
      <c r="H738" s="154">
        <v>35275</v>
      </c>
      <c r="I738" s="153">
        <v>29</v>
      </c>
      <c r="J738" s="148" t="s">
        <v>70</v>
      </c>
      <c r="K738" s="153" t="s">
        <v>59</v>
      </c>
      <c r="L738" s="153"/>
      <c r="M738" s="153"/>
      <c r="N738" s="153"/>
      <c r="O738" s="155" t="s">
        <v>1699</v>
      </c>
      <c r="P738" s="156" t="s">
        <v>1640</v>
      </c>
      <c r="Q738" s="157" t="s">
        <v>110</v>
      </c>
      <c r="R738" s="158">
        <v>46065</v>
      </c>
      <c r="S738" s="159"/>
      <c r="T738" s="159" t="s">
        <v>62</v>
      </c>
      <c r="U738" s="159" t="s">
        <v>111</v>
      </c>
      <c r="V738" s="154">
        <v>46065</v>
      </c>
      <c r="W738" s="154" t="s">
        <v>126</v>
      </c>
      <c r="X738" s="154" t="s">
        <v>126</v>
      </c>
      <c r="Y738" s="160"/>
      <c r="Z738" s="160" t="s">
        <v>166</v>
      </c>
      <c r="AA738" s="153">
        <v>93</v>
      </c>
      <c r="AB738" s="153">
        <v>1.66</v>
      </c>
      <c r="AC738" s="182">
        <f t="shared" si="24"/>
        <v>33.749455653941069</v>
      </c>
      <c r="AD738" s="153" t="str">
        <f t="shared" si="25"/>
        <v>OBESIDADE I</v>
      </c>
      <c r="AE738" s="233" t="s">
        <v>135</v>
      </c>
      <c r="AF738" s="153" t="s">
        <v>161</v>
      </c>
      <c r="AG738" s="159" t="s">
        <v>1700</v>
      </c>
      <c r="AH738" s="153"/>
      <c r="AI738" s="161"/>
      <c r="AJ738" s="153"/>
      <c r="AK738" s="153"/>
      <c r="AL738" s="207" t="s">
        <v>131</v>
      </c>
      <c r="AM738" s="207"/>
      <c r="AN738" s="207"/>
      <c r="AO738" s="207" t="str">
        <f ca="1">IF(R738="","",IF(R738&gt;TODAY(),"0 meses",DATEDIF(R738,TODAY(),"m") &amp; " meses"))</f>
        <v>3 meses</v>
      </c>
      <c r="AP738" s="147" t="s">
        <v>67</v>
      </c>
      <c r="AQ738" s="147" t="s">
        <v>67</v>
      </c>
      <c r="AR738" s="147"/>
      <c r="AS738" s="209" t="s">
        <v>68</v>
      </c>
      <c r="AT738" s="223" t="str">
        <f>MONTH(B738)&amp;"/"&amp;YEAR(B738)</f>
        <v>2/2026</v>
      </c>
      <c r="AU738" s="223">
        <f>WEEKNUM(B738)-WEEKNUM(EOMONTH(B738,-1)+1)+1</f>
        <v>2</v>
      </c>
      <c r="AV738" s="209" t="str">
        <f>MONTH(R738)&amp;"/"&amp;YEAR(R738)</f>
        <v>2/2026</v>
      </c>
      <c r="AW738" s="209">
        <f>WEEKNUM(R738)-WEEKNUM(EOMONTH(R738,-1)+1)+1</f>
        <v>2</v>
      </c>
      <c r="AX738" s="209">
        <f>IF(BB738="S",IF(Q738="1. Aceitou o programa",R738-B738,0),0)</f>
        <v>0</v>
      </c>
      <c r="AY738" s="209">
        <f>IF(BB738="S",IF(AND(S738&lt;&gt;"",R738&lt;&gt;""),S738-R738,0),0)</f>
        <v>0</v>
      </c>
      <c r="AZ738" s="209">
        <f>IF(BB738="S",IF(Q738="1. Aceitou o programa",IF(OR(X738="Não se Aplica",X738=""),IF(OR(W738="Não se Aplica",W738=""),0,W738-V738),AVERAGE(X738-W738,W738-V738)),0),0)</f>
        <v>0</v>
      </c>
      <c r="BA738" s="209">
        <f>IF(BB738="S",IF(AND(Q738="1. Aceitou o programa",AH738="Realizada"),IFERROR(IF(AG738="",0,AG738-R738),0),0),0)</f>
        <v>0</v>
      </c>
      <c r="BB738" s="209" t="str">
        <f>_xlfn.XLOOKUP(U738,'Lista Suspensa'!$AA$20:$AA$23,'Lista Suspensa'!$AB$20:$AB$23,"N/A")</f>
        <v>S</v>
      </c>
    </row>
    <row r="739" spans="1:54" ht="12" customHeight="1">
      <c r="A739" s="151" t="s">
        <v>54</v>
      </c>
      <c r="B739" s="152">
        <v>46065</v>
      </c>
      <c r="C739" s="153" t="s">
        <v>122</v>
      </c>
      <c r="D739" s="153" t="s">
        <v>56</v>
      </c>
      <c r="E739" s="244">
        <v>84045380</v>
      </c>
      <c r="F739" s="144" t="s">
        <v>1701</v>
      </c>
      <c r="G739" s="230"/>
      <c r="H739" s="154">
        <v>28745</v>
      </c>
      <c r="I739" s="153">
        <v>47</v>
      </c>
      <c r="J739" s="148" t="s">
        <v>58</v>
      </c>
      <c r="K739" s="153"/>
      <c r="L739" s="153"/>
      <c r="M739" s="153"/>
      <c r="N739" s="153"/>
      <c r="O739" s="155" t="s">
        <v>1702</v>
      </c>
      <c r="P739" s="156" t="s">
        <v>1640</v>
      </c>
      <c r="Q739" s="157" t="s">
        <v>110</v>
      </c>
      <c r="R739" s="158">
        <v>46065</v>
      </c>
      <c r="S739" s="159"/>
      <c r="T739" s="159" t="s">
        <v>62</v>
      </c>
      <c r="U739" s="159" t="s">
        <v>111</v>
      </c>
      <c r="V739" s="154">
        <v>46065</v>
      </c>
      <c r="W739" s="154" t="s">
        <v>126</v>
      </c>
      <c r="X739" s="154" t="s">
        <v>126</v>
      </c>
      <c r="Y739" s="160"/>
      <c r="Z739" s="160" t="s">
        <v>128</v>
      </c>
      <c r="AA739" s="153">
        <v>135</v>
      </c>
      <c r="AB739" s="153">
        <v>1.78</v>
      </c>
      <c r="AC739" s="182">
        <f t="shared" si="24"/>
        <v>42.608256533266001</v>
      </c>
      <c r="AD739" s="153" t="str">
        <f t="shared" si="25"/>
        <v>OBESIDADE III</v>
      </c>
      <c r="AE739" s="233" t="s">
        <v>135</v>
      </c>
      <c r="AF739" s="153" t="s">
        <v>161</v>
      </c>
      <c r="AG739" s="159" t="s">
        <v>1703</v>
      </c>
      <c r="AH739" s="153"/>
      <c r="AI739" s="161"/>
      <c r="AJ739" s="153"/>
      <c r="AK739" s="153"/>
      <c r="AL739" s="207" t="s">
        <v>131</v>
      </c>
      <c r="AM739" s="207"/>
      <c r="AN739" s="207"/>
      <c r="AO739" s="207" t="str">
        <f ca="1">IF(R739="","",IF(R739&gt;TODAY(),"0 meses",DATEDIF(R739,TODAY(),"m") &amp; " meses"))</f>
        <v>3 meses</v>
      </c>
      <c r="AP739" s="147" t="s">
        <v>67</v>
      </c>
      <c r="AQ739" s="147" t="s">
        <v>67</v>
      </c>
      <c r="AR739" s="147"/>
      <c r="AS739" s="209" t="s">
        <v>68</v>
      </c>
      <c r="AT739" s="223" t="str">
        <f>MONTH(B739)&amp;"/"&amp;YEAR(B739)</f>
        <v>2/2026</v>
      </c>
      <c r="AU739" s="223">
        <f>WEEKNUM(B739)-WEEKNUM(EOMONTH(B739,-1)+1)+1</f>
        <v>2</v>
      </c>
      <c r="AV739" s="209" t="str">
        <f>MONTH(R739)&amp;"/"&amp;YEAR(R739)</f>
        <v>2/2026</v>
      </c>
      <c r="AW739" s="209">
        <f>WEEKNUM(R739)-WEEKNUM(EOMONTH(R739,-1)+1)+1</f>
        <v>2</v>
      </c>
      <c r="AX739" s="209">
        <f>IF(BB739="S",IF(Q739="1. Aceitou o programa",R739-B739,0),0)</f>
        <v>0</v>
      </c>
      <c r="AY739" s="209">
        <f>IF(BB739="S",IF(AND(S739&lt;&gt;"",R739&lt;&gt;""),S739-R739,0),0)</f>
        <v>0</v>
      </c>
      <c r="AZ739" s="209">
        <f>IF(BB739="S",IF(Q739="1. Aceitou o programa",IF(OR(X739="Não se Aplica",X739=""),IF(OR(W739="Não se Aplica",W739=""),0,W739-V739),AVERAGE(X739-W739,W739-V739)),0),0)</f>
        <v>0</v>
      </c>
      <c r="BA739" s="209">
        <f>IF(BB739="S",IF(AND(Q739="1. Aceitou o programa",AH739="Realizada"),IFERROR(IF(AG739="",0,AG739-R739),0),0),0)</f>
        <v>0</v>
      </c>
      <c r="BB739" s="209" t="str">
        <f>_xlfn.XLOOKUP(U739,'Lista Suspensa'!$AA$20:$AA$23,'Lista Suspensa'!$AB$20:$AB$23,"N/A")</f>
        <v>S</v>
      </c>
    </row>
    <row r="740" spans="1:54" ht="12" customHeight="1">
      <c r="A740" s="151" t="s">
        <v>54</v>
      </c>
      <c r="B740" s="152">
        <v>46065</v>
      </c>
      <c r="C740" s="153" t="s">
        <v>122</v>
      </c>
      <c r="D740" s="153" t="s">
        <v>56</v>
      </c>
      <c r="E740" s="244">
        <v>89656106</v>
      </c>
      <c r="F740" s="144" t="s">
        <v>1704</v>
      </c>
      <c r="G740" s="230"/>
      <c r="H740" s="154">
        <v>35461</v>
      </c>
      <c r="I740" s="153">
        <v>29</v>
      </c>
      <c r="J740" s="148" t="s">
        <v>58</v>
      </c>
      <c r="K740" s="153"/>
      <c r="L740" s="153"/>
      <c r="M740" s="153"/>
      <c r="N740" s="153"/>
      <c r="O740" s="155" t="s">
        <v>1705</v>
      </c>
      <c r="P740" s="156" t="s">
        <v>1640</v>
      </c>
      <c r="Q740" s="157" t="s">
        <v>110</v>
      </c>
      <c r="R740" s="158">
        <v>46065</v>
      </c>
      <c r="S740" s="159"/>
      <c r="T740" s="159" t="s">
        <v>62</v>
      </c>
      <c r="U740" s="159" t="s">
        <v>111</v>
      </c>
      <c r="V740" s="154">
        <v>46065</v>
      </c>
      <c r="W740" s="154" t="s">
        <v>126</v>
      </c>
      <c r="X740" s="154" t="s">
        <v>126</v>
      </c>
      <c r="Y740" s="160" t="s">
        <v>1706</v>
      </c>
      <c r="Z740" s="160" t="s">
        <v>128</v>
      </c>
      <c r="AA740" s="153">
        <v>120</v>
      </c>
      <c r="AB740" s="153">
        <v>1.87</v>
      </c>
      <c r="AC740" s="182">
        <f t="shared" si="24"/>
        <v>34.31610855329005</v>
      </c>
      <c r="AD740" s="153" t="str">
        <f t="shared" si="25"/>
        <v>OBESIDADE I</v>
      </c>
      <c r="AE740" s="233" t="s">
        <v>135</v>
      </c>
      <c r="AF740" s="153" t="s">
        <v>161</v>
      </c>
      <c r="AG740" s="159" t="s">
        <v>1707</v>
      </c>
      <c r="AH740" s="153"/>
      <c r="AI740" s="161"/>
      <c r="AJ740" s="153"/>
      <c r="AK740" s="153"/>
      <c r="AL740" s="207" t="s">
        <v>131</v>
      </c>
      <c r="AM740" s="207"/>
      <c r="AN740" s="207"/>
      <c r="AO740" s="207" t="str">
        <f ca="1">IF(R740="","",IF(R740&gt;TODAY(),"0 meses",DATEDIF(R740,TODAY(),"m") &amp; " meses"))</f>
        <v>3 meses</v>
      </c>
      <c r="AP740" s="147" t="s">
        <v>67</v>
      </c>
      <c r="AQ740" s="147" t="s">
        <v>67</v>
      </c>
      <c r="AR740" s="147"/>
      <c r="AS740" s="209" t="s">
        <v>68</v>
      </c>
      <c r="AT740" s="223" t="str">
        <f>MONTH(B740)&amp;"/"&amp;YEAR(B740)</f>
        <v>2/2026</v>
      </c>
      <c r="AU740" s="223">
        <f>WEEKNUM(B740)-WEEKNUM(EOMONTH(B740,-1)+1)+1</f>
        <v>2</v>
      </c>
      <c r="AV740" s="209" t="str">
        <f>MONTH(R740)&amp;"/"&amp;YEAR(R740)</f>
        <v>2/2026</v>
      </c>
      <c r="AW740" s="209">
        <f>WEEKNUM(R740)-WEEKNUM(EOMONTH(R740,-1)+1)+1</f>
        <v>2</v>
      </c>
      <c r="AX740" s="209">
        <f>IF(BB740="S",IF(Q740="1. Aceitou o programa",R740-B740,0),0)</f>
        <v>0</v>
      </c>
      <c r="AY740" s="209">
        <f>IF(BB740="S",IF(AND(S740&lt;&gt;"",R740&lt;&gt;""),S740-R740,0),0)</f>
        <v>0</v>
      </c>
      <c r="AZ740" s="209">
        <f>IF(BB740="S",IF(Q740="1. Aceitou o programa",IF(OR(X740="Não se Aplica",X740=""),IF(OR(W740="Não se Aplica",W740=""),0,W740-V740),AVERAGE(X740-W740,W740-V740)),0),0)</f>
        <v>0</v>
      </c>
      <c r="BA740" s="209">
        <f>IF(BB740="S",IF(AND(Q740="1. Aceitou o programa",AH740="Realizada"),IFERROR(IF(AG740="",0,AG740-R740),0),0),0)</f>
        <v>0</v>
      </c>
      <c r="BB740" s="209" t="str">
        <f>_xlfn.XLOOKUP(U740,'Lista Suspensa'!$AA$20:$AA$23,'Lista Suspensa'!$AB$20:$AB$23,"N/A")</f>
        <v>S</v>
      </c>
    </row>
    <row r="741" spans="1:54" ht="12" customHeight="1">
      <c r="A741" s="151" t="s">
        <v>67</v>
      </c>
      <c r="B741" s="152">
        <v>46065</v>
      </c>
      <c r="C741" s="153" t="s">
        <v>122</v>
      </c>
      <c r="D741" s="153" t="s">
        <v>274</v>
      </c>
      <c r="E741" s="244">
        <v>87560726</v>
      </c>
      <c r="F741" s="144" t="s">
        <v>1708</v>
      </c>
      <c r="G741" s="230"/>
      <c r="H741" s="154">
        <v>28271</v>
      </c>
      <c r="I741" s="153">
        <v>48</v>
      </c>
      <c r="J741" s="148" t="s">
        <v>70</v>
      </c>
      <c r="K741" s="153" t="s">
        <v>101</v>
      </c>
      <c r="L741" s="153"/>
      <c r="M741" s="153"/>
      <c r="N741" s="153">
        <v>380</v>
      </c>
      <c r="O741" s="155">
        <v>21967049292</v>
      </c>
      <c r="P741" s="156" t="s">
        <v>60</v>
      </c>
      <c r="Q741" s="157" t="s">
        <v>110</v>
      </c>
      <c r="R741" s="158">
        <v>46066</v>
      </c>
      <c r="S741" s="159"/>
      <c r="T741" s="159" t="s">
        <v>62</v>
      </c>
      <c r="U741" s="159" t="s">
        <v>111</v>
      </c>
      <c r="V741" s="154">
        <v>46066</v>
      </c>
      <c r="W741" s="154" t="s">
        <v>126</v>
      </c>
      <c r="X741" s="154" t="s">
        <v>126</v>
      </c>
      <c r="Y741" s="160" t="s">
        <v>1063</v>
      </c>
      <c r="Z741" s="160" t="s">
        <v>65</v>
      </c>
      <c r="AA741" s="153">
        <v>103</v>
      </c>
      <c r="AB741" s="153">
        <v>1.72</v>
      </c>
      <c r="AC741" s="182">
        <f t="shared" si="24"/>
        <v>34.816116819902653</v>
      </c>
      <c r="AD741" s="153" t="str">
        <f t="shared" si="25"/>
        <v>OBESIDADE I</v>
      </c>
      <c r="AE741" s="233" t="s">
        <v>129</v>
      </c>
      <c r="AF741" s="153" t="s">
        <v>161</v>
      </c>
      <c r="AG741" s="159" t="s">
        <v>1709</v>
      </c>
      <c r="AH741" s="153"/>
      <c r="AI741" s="161"/>
      <c r="AJ741" s="153"/>
      <c r="AK741" s="153"/>
      <c r="AL741" s="207" t="s">
        <v>131</v>
      </c>
      <c r="AM741" s="207"/>
      <c r="AN741" s="207"/>
      <c r="AO741" s="207" t="str">
        <f ca="1">IF(R741="","",IF(R741&gt;TODAY(),"0 meses",DATEDIF(R741,TODAY(),"m") &amp; " meses"))</f>
        <v>3 meses</v>
      </c>
      <c r="AP741" s="147" t="s">
        <v>67</v>
      </c>
      <c r="AQ741" s="147" t="s">
        <v>67</v>
      </c>
      <c r="AR741" s="147"/>
      <c r="AS741" s="209" t="s">
        <v>68</v>
      </c>
      <c r="AT741" s="223" t="str">
        <f>MONTH(B741)&amp;"/"&amp;YEAR(B741)</f>
        <v>2/2026</v>
      </c>
      <c r="AU741" s="223">
        <f>WEEKNUM(B741)-WEEKNUM(EOMONTH(B741,-1)+1)+1</f>
        <v>2</v>
      </c>
      <c r="AV741" s="209" t="str">
        <f>MONTH(R741)&amp;"/"&amp;YEAR(R741)</f>
        <v>2/2026</v>
      </c>
      <c r="AW741" s="209">
        <f>WEEKNUM(R741)-WEEKNUM(EOMONTH(R741,-1)+1)+1</f>
        <v>2</v>
      </c>
      <c r="AX741" s="209">
        <f>IF(BB741="S",IF(Q741="1. Aceitou o programa",R741-B741,0),0)</f>
        <v>1</v>
      </c>
      <c r="AY741" s="209">
        <f>IF(BB741="S",IF(AND(S741&lt;&gt;"",R741&lt;&gt;""),S741-R741,0),0)</f>
        <v>0</v>
      </c>
      <c r="AZ741" s="209">
        <f>IF(BB741="S",IF(Q741="1. Aceitou o programa",IF(OR(X741="Não se Aplica",X741=""),IF(OR(W741="Não se Aplica",W741=""),0,W741-V741),AVERAGE(X741-W741,W741-V741)),0),0)</f>
        <v>0</v>
      </c>
      <c r="BA741" s="209">
        <f>IF(BB741="S",IF(AND(Q741="1. Aceitou o programa",AH741="Realizada"),IFERROR(IF(AG741="",0,AG741-R741),0),0),0)</f>
        <v>0</v>
      </c>
      <c r="BB741" s="209" t="str">
        <f>_xlfn.XLOOKUP(U741,'Lista Suspensa'!$AA$20:$AA$23,'Lista Suspensa'!$AB$20:$AB$23,"N/A")</f>
        <v>S</v>
      </c>
    </row>
    <row r="742" spans="1:54" ht="12" customHeight="1">
      <c r="A742" s="151" t="s">
        <v>67</v>
      </c>
      <c r="B742" s="152">
        <v>46065</v>
      </c>
      <c r="C742" s="153" t="s">
        <v>122</v>
      </c>
      <c r="D742" s="153" t="s">
        <v>274</v>
      </c>
      <c r="E742" s="244">
        <v>92640666</v>
      </c>
      <c r="F742" s="144" t="s">
        <v>1710</v>
      </c>
      <c r="G742" s="230"/>
      <c r="H742" s="154">
        <v>30623</v>
      </c>
      <c r="I742" s="153">
        <v>42</v>
      </c>
      <c r="J742" s="148" t="s">
        <v>70</v>
      </c>
      <c r="K742" s="153" t="s">
        <v>101</v>
      </c>
      <c r="L742" s="153"/>
      <c r="M742" s="153"/>
      <c r="N742" s="153">
        <v>380</v>
      </c>
      <c r="O742" s="155">
        <v>21964687395</v>
      </c>
      <c r="P742" s="156" t="s">
        <v>60</v>
      </c>
      <c r="Q742" s="157" t="s">
        <v>110</v>
      </c>
      <c r="R742" s="158">
        <v>46066</v>
      </c>
      <c r="S742" s="159"/>
      <c r="T742" s="159" t="s">
        <v>62</v>
      </c>
      <c r="U742" s="159" t="s">
        <v>111</v>
      </c>
      <c r="V742" s="154">
        <v>46066</v>
      </c>
      <c r="W742" s="154" t="s">
        <v>126</v>
      </c>
      <c r="X742" s="154" t="s">
        <v>126</v>
      </c>
      <c r="Y742" s="160" t="s">
        <v>1063</v>
      </c>
      <c r="Z742" s="160" t="s">
        <v>65</v>
      </c>
      <c r="AA742" s="153">
        <v>98</v>
      </c>
      <c r="AB742" s="153">
        <v>1.62</v>
      </c>
      <c r="AC742" s="182">
        <f t="shared" si="24"/>
        <v>37.341868617588773</v>
      </c>
      <c r="AD742" s="153" t="str">
        <f t="shared" si="25"/>
        <v>OBESIDADE II</v>
      </c>
      <c r="AE742" s="233" t="s">
        <v>947</v>
      </c>
      <c r="AF742" s="153" t="s">
        <v>161</v>
      </c>
      <c r="AG742" s="159" t="s">
        <v>1711</v>
      </c>
      <c r="AH742" s="153"/>
      <c r="AI742" s="161"/>
      <c r="AJ742" s="153"/>
      <c r="AK742" s="153"/>
      <c r="AL742" s="207" t="s">
        <v>131</v>
      </c>
      <c r="AM742" s="207"/>
      <c r="AN742" s="207"/>
      <c r="AO742" s="207" t="str">
        <f ca="1">IF(R742="","",IF(R742&gt;TODAY(),"0 meses",DATEDIF(R742,TODAY(),"m") &amp; " meses"))</f>
        <v>3 meses</v>
      </c>
      <c r="AP742" s="147" t="s">
        <v>67</v>
      </c>
      <c r="AQ742" s="147" t="s">
        <v>67</v>
      </c>
      <c r="AR742" s="147"/>
      <c r="AS742" s="209" t="s">
        <v>68</v>
      </c>
      <c r="AT742" s="223" t="str">
        <f>MONTH(B742)&amp;"/"&amp;YEAR(B742)</f>
        <v>2/2026</v>
      </c>
      <c r="AU742" s="223">
        <f>WEEKNUM(B742)-WEEKNUM(EOMONTH(B742,-1)+1)+1</f>
        <v>2</v>
      </c>
      <c r="AV742" s="209" t="str">
        <f>MONTH(R742)&amp;"/"&amp;YEAR(R742)</f>
        <v>2/2026</v>
      </c>
      <c r="AW742" s="209">
        <f>WEEKNUM(R742)-WEEKNUM(EOMONTH(R742,-1)+1)+1</f>
        <v>2</v>
      </c>
      <c r="AX742" s="209">
        <f>IF(BB742="S",IF(Q742="1. Aceitou o programa",R742-B742,0),0)</f>
        <v>1</v>
      </c>
      <c r="AY742" s="209">
        <f>IF(BB742="S",IF(AND(S742&lt;&gt;"",R742&lt;&gt;""),S742-R742,0),0)</f>
        <v>0</v>
      </c>
      <c r="AZ742" s="209">
        <f>IF(BB742="S",IF(Q742="1. Aceitou o programa",IF(OR(X742="Não se Aplica",X742=""),IF(OR(W742="Não se Aplica",W742=""),0,W742-V742),AVERAGE(X742-W742,W742-V742)),0),0)</f>
        <v>0</v>
      </c>
      <c r="BA742" s="209">
        <f>IF(BB742="S",IF(AND(Q742="1. Aceitou o programa",AH742="Realizada"),IFERROR(IF(AG742="",0,AG742-R742),0),0),0)</f>
        <v>0</v>
      </c>
      <c r="BB742" s="209" t="str">
        <f>_xlfn.XLOOKUP(U742,'Lista Suspensa'!$AA$20:$AA$23,'Lista Suspensa'!$AB$20:$AB$23,"N/A")</f>
        <v>S</v>
      </c>
    </row>
    <row r="743" spans="1:54" ht="12" customHeight="1">
      <c r="A743" s="151" t="s">
        <v>67</v>
      </c>
      <c r="B743" s="152">
        <v>46065</v>
      </c>
      <c r="C743" s="153" t="s">
        <v>122</v>
      </c>
      <c r="D743" s="153" t="s">
        <v>274</v>
      </c>
      <c r="E743" s="244">
        <v>93227465</v>
      </c>
      <c r="F743" s="144" t="s">
        <v>1712</v>
      </c>
      <c r="G743" s="230"/>
      <c r="H743" s="154">
        <v>30966</v>
      </c>
      <c r="I743" s="153">
        <v>41</v>
      </c>
      <c r="J743" s="148" t="s">
        <v>70</v>
      </c>
      <c r="K743" s="153" t="s">
        <v>101</v>
      </c>
      <c r="L743" s="153"/>
      <c r="M743" s="153"/>
      <c r="N743" s="153">
        <v>450</v>
      </c>
      <c r="O743" s="155" t="s">
        <v>1713</v>
      </c>
      <c r="P743" s="156" t="s">
        <v>60</v>
      </c>
      <c r="Q743" s="157" t="s">
        <v>110</v>
      </c>
      <c r="R743" s="158">
        <v>46066</v>
      </c>
      <c r="S743" s="159"/>
      <c r="T743" s="159" t="s">
        <v>62</v>
      </c>
      <c r="U743" s="159" t="s">
        <v>111</v>
      </c>
      <c r="V743" s="154">
        <v>46066</v>
      </c>
      <c r="W743" s="154" t="s">
        <v>126</v>
      </c>
      <c r="X743" s="154" t="s">
        <v>126</v>
      </c>
      <c r="Y743" s="160" t="s">
        <v>1063</v>
      </c>
      <c r="Z743" s="160" t="s">
        <v>65</v>
      </c>
      <c r="AA743" s="153">
        <v>93</v>
      </c>
      <c r="AB743" s="153">
        <v>1.62</v>
      </c>
      <c r="AC743" s="182">
        <f t="shared" si="24"/>
        <v>35.436671239140367</v>
      </c>
      <c r="AD743" s="153" t="str">
        <f t="shared" si="25"/>
        <v>OBESIDADE II</v>
      </c>
      <c r="AE743" s="233" t="s">
        <v>1092</v>
      </c>
      <c r="AF743" s="153" t="s">
        <v>161</v>
      </c>
      <c r="AG743" s="159" t="s">
        <v>1714</v>
      </c>
      <c r="AH743" s="153"/>
      <c r="AI743" s="161"/>
      <c r="AJ743" s="153"/>
      <c r="AK743" s="153"/>
      <c r="AL743" s="207" t="s">
        <v>131</v>
      </c>
      <c r="AM743" s="207"/>
      <c r="AN743" s="207"/>
      <c r="AO743" s="207" t="str">
        <f ca="1">IF(R743="","",IF(R743&gt;TODAY(),"0 meses",DATEDIF(R743,TODAY(),"m") &amp; " meses"))</f>
        <v>3 meses</v>
      </c>
      <c r="AP743" s="147" t="s">
        <v>67</v>
      </c>
      <c r="AQ743" s="147" t="s">
        <v>67</v>
      </c>
      <c r="AR743" s="147"/>
      <c r="AS743" s="209" t="s">
        <v>68</v>
      </c>
      <c r="AT743" s="223" t="str">
        <f>MONTH(B743)&amp;"/"&amp;YEAR(B743)</f>
        <v>2/2026</v>
      </c>
      <c r="AU743" s="223">
        <f>WEEKNUM(B743)-WEEKNUM(EOMONTH(B743,-1)+1)+1</f>
        <v>2</v>
      </c>
      <c r="AV743" s="209" t="str">
        <f>MONTH(R743)&amp;"/"&amp;YEAR(R743)</f>
        <v>2/2026</v>
      </c>
      <c r="AW743" s="209">
        <f>WEEKNUM(R743)-WEEKNUM(EOMONTH(R743,-1)+1)+1</f>
        <v>2</v>
      </c>
      <c r="AX743" s="209">
        <f>IF(BB743="S",IF(Q743="1. Aceitou o programa",R743-B743,0),0)</f>
        <v>1</v>
      </c>
      <c r="AY743" s="209">
        <f>IF(BB743="S",IF(AND(S743&lt;&gt;"",R743&lt;&gt;""),S743-R743,0),0)</f>
        <v>0</v>
      </c>
      <c r="AZ743" s="209">
        <f>IF(BB743="S",IF(Q743="1. Aceitou o programa",IF(OR(X743="Não se Aplica",X743=""),IF(OR(W743="Não se Aplica",W743=""),0,W743-V743),AVERAGE(X743-W743,W743-V743)),0),0)</f>
        <v>0</v>
      </c>
      <c r="BA743" s="209">
        <f>IF(BB743="S",IF(AND(Q743="1. Aceitou o programa",AH743="Realizada"),IFERROR(IF(AG743="",0,AG743-R743),0),0),0)</f>
        <v>0</v>
      </c>
      <c r="BB743" s="209" t="str">
        <f>_xlfn.XLOOKUP(U743,'Lista Suspensa'!$AA$20:$AA$23,'Lista Suspensa'!$AB$20:$AB$23,"N/A")</f>
        <v>S</v>
      </c>
    </row>
    <row r="744" spans="1:54" ht="12" customHeight="1">
      <c r="A744" s="151" t="s">
        <v>67</v>
      </c>
      <c r="B744" s="152">
        <v>46065</v>
      </c>
      <c r="C744" s="153" t="s">
        <v>122</v>
      </c>
      <c r="D744" s="153" t="s">
        <v>175</v>
      </c>
      <c r="E744" s="244">
        <v>92724588</v>
      </c>
      <c r="F744" s="144" t="s">
        <v>1715</v>
      </c>
      <c r="G744" s="230"/>
      <c r="H744" s="154">
        <v>32285</v>
      </c>
      <c r="I744" s="153">
        <v>37</v>
      </c>
      <c r="J744" s="148" t="s">
        <v>70</v>
      </c>
      <c r="K744" s="153"/>
      <c r="L744" s="153"/>
      <c r="M744" s="153"/>
      <c r="N744" s="153">
        <v>450</v>
      </c>
      <c r="O744" s="155">
        <v>11943171580</v>
      </c>
      <c r="P744" s="156" t="s">
        <v>60</v>
      </c>
      <c r="Q744" s="157" t="s">
        <v>110</v>
      </c>
      <c r="R744" s="158">
        <v>46066</v>
      </c>
      <c r="S744" s="159"/>
      <c r="T744" s="159" t="s">
        <v>62</v>
      </c>
      <c r="U744" s="159" t="s">
        <v>111</v>
      </c>
      <c r="V744" s="154">
        <v>46066</v>
      </c>
      <c r="W744" s="154" t="s">
        <v>126</v>
      </c>
      <c r="X744" s="154" t="s">
        <v>126</v>
      </c>
      <c r="Y744" s="160" t="s">
        <v>1063</v>
      </c>
      <c r="Z744" s="160" t="s">
        <v>65</v>
      </c>
      <c r="AA744" s="153">
        <v>124</v>
      </c>
      <c r="AB744" s="153">
        <v>1.77</v>
      </c>
      <c r="AC744" s="182">
        <f t="shared" si="24"/>
        <v>39.579941906859453</v>
      </c>
      <c r="AD744" s="153" t="str">
        <f t="shared" si="25"/>
        <v>OBESIDADE II</v>
      </c>
      <c r="AE744" s="233" t="s">
        <v>1264</v>
      </c>
      <c r="AF744" s="153" t="s">
        <v>161</v>
      </c>
      <c r="AG744" s="159" t="s">
        <v>1716</v>
      </c>
      <c r="AH744" s="153"/>
      <c r="AI744" s="161"/>
      <c r="AJ744" s="153"/>
      <c r="AK744" s="153"/>
      <c r="AL744" s="207" t="s">
        <v>131</v>
      </c>
      <c r="AM744" s="207" t="s">
        <v>86</v>
      </c>
      <c r="AN744" s="207"/>
      <c r="AO744" s="207" t="str">
        <f ca="1">IF(R744="","",IF(R744&gt;TODAY(),"0 meses",DATEDIF(R744,TODAY(),"m") &amp; " meses"))</f>
        <v>3 meses</v>
      </c>
      <c r="AP744" s="147" t="s">
        <v>67</v>
      </c>
      <c r="AQ744" s="147" t="s">
        <v>67</v>
      </c>
      <c r="AR744" s="147"/>
      <c r="AS744" s="209" t="s">
        <v>68</v>
      </c>
      <c r="AT744" s="223" t="str">
        <f>MONTH(B744)&amp;"/"&amp;YEAR(B744)</f>
        <v>2/2026</v>
      </c>
      <c r="AU744" s="223">
        <f>WEEKNUM(B744)-WEEKNUM(EOMONTH(B744,-1)+1)+1</f>
        <v>2</v>
      </c>
      <c r="AV744" s="209" t="str">
        <f>MONTH(R744)&amp;"/"&amp;YEAR(R744)</f>
        <v>2/2026</v>
      </c>
      <c r="AW744" s="209">
        <f>WEEKNUM(R744)-WEEKNUM(EOMONTH(R744,-1)+1)+1</f>
        <v>2</v>
      </c>
      <c r="AX744" s="209">
        <f>IF(BB744="S",IF(Q744="1. Aceitou o programa",R744-B744,0),0)</f>
        <v>1</v>
      </c>
      <c r="AY744" s="209">
        <f>IF(BB744="S",IF(AND(S744&lt;&gt;"",R744&lt;&gt;""),S744-R744,0),0)</f>
        <v>0</v>
      </c>
      <c r="AZ744" s="209">
        <f>IF(BB744="S",IF(Q744="1. Aceitou o programa",IF(OR(X744="Não se Aplica",X744=""),IF(OR(W744="Não se Aplica",W744=""),0,W744-V744),AVERAGE(X744-W744,W744-V744)),0),0)</f>
        <v>0</v>
      </c>
      <c r="BA744" s="209">
        <f>IF(BB744="S",IF(AND(Q744="1. Aceitou o programa",AH744="Realizada"),IFERROR(IF(AG744="",0,AG744-R744),0),0),0)</f>
        <v>0</v>
      </c>
      <c r="BB744" s="209" t="str">
        <f>_xlfn.XLOOKUP(U744,'Lista Suspensa'!$AA$20:$AA$23,'Lista Suspensa'!$AB$20:$AB$23,"N/A")</f>
        <v>S</v>
      </c>
    </row>
    <row r="745" spans="1:54" ht="12" customHeight="1">
      <c r="A745" s="151" t="s">
        <v>67</v>
      </c>
      <c r="B745" s="152">
        <v>46065</v>
      </c>
      <c r="C745" s="153" t="s">
        <v>122</v>
      </c>
      <c r="D745" s="153" t="s">
        <v>274</v>
      </c>
      <c r="E745" s="244">
        <v>87564079</v>
      </c>
      <c r="F745" s="144" t="s">
        <v>1717</v>
      </c>
      <c r="G745" s="230"/>
      <c r="H745" s="154">
        <v>39404</v>
      </c>
      <c r="I745" s="153">
        <v>18</v>
      </c>
      <c r="J745" s="148" t="s">
        <v>70</v>
      </c>
      <c r="K745" s="153"/>
      <c r="L745" s="153"/>
      <c r="M745" s="153"/>
      <c r="N745" s="153">
        <v>380</v>
      </c>
      <c r="O745" s="155" t="s">
        <v>1718</v>
      </c>
      <c r="P745" s="156" t="s">
        <v>60</v>
      </c>
      <c r="Q745" s="157" t="s">
        <v>110</v>
      </c>
      <c r="R745" s="158">
        <v>46066</v>
      </c>
      <c r="S745" s="159"/>
      <c r="T745" s="159" t="s">
        <v>62</v>
      </c>
      <c r="U745" s="159" t="s">
        <v>111</v>
      </c>
      <c r="V745" s="154">
        <v>46066</v>
      </c>
      <c r="W745" s="154" t="s">
        <v>126</v>
      </c>
      <c r="X745" s="154" t="s">
        <v>126</v>
      </c>
      <c r="Y745" s="160" t="s">
        <v>1063</v>
      </c>
      <c r="Z745" s="160" t="s">
        <v>65</v>
      </c>
      <c r="AA745" s="153">
        <v>154</v>
      </c>
      <c r="AB745" s="153">
        <v>1.69</v>
      </c>
      <c r="AC745" s="182">
        <f t="shared" si="24"/>
        <v>53.919680683449464</v>
      </c>
      <c r="AD745" s="153" t="str">
        <f t="shared" si="25"/>
        <v>OBESIDADE III</v>
      </c>
      <c r="AE745" s="233" t="s">
        <v>129</v>
      </c>
      <c r="AF745" s="153" t="s">
        <v>161</v>
      </c>
      <c r="AG745" s="159" t="s">
        <v>1719</v>
      </c>
      <c r="AH745" s="153"/>
      <c r="AI745" s="161"/>
      <c r="AJ745" s="153"/>
      <c r="AK745" s="153"/>
      <c r="AL745" s="207" t="s">
        <v>143</v>
      </c>
      <c r="AM745" s="207"/>
      <c r="AN745" s="207"/>
      <c r="AO745" s="207" t="str">
        <f ca="1">IF(R745="","",IF(R745&gt;TODAY(),"0 meses",DATEDIF(R745,TODAY(),"m") &amp; " meses"))</f>
        <v>3 meses</v>
      </c>
      <c r="AP745" s="147" t="s">
        <v>67</v>
      </c>
      <c r="AQ745" s="147" t="s">
        <v>67</v>
      </c>
      <c r="AR745" s="147"/>
      <c r="AS745" s="209" t="s">
        <v>68</v>
      </c>
      <c r="AT745" s="223" t="str">
        <f>MONTH(B745)&amp;"/"&amp;YEAR(B745)</f>
        <v>2/2026</v>
      </c>
      <c r="AU745" s="223">
        <f>WEEKNUM(B745)-WEEKNUM(EOMONTH(B745,-1)+1)+1</f>
        <v>2</v>
      </c>
      <c r="AV745" s="209" t="str">
        <f>MONTH(R745)&amp;"/"&amp;YEAR(R745)</f>
        <v>2/2026</v>
      </c>
      <c r="AW745" s="209">
        <f>WEEKNUM(R745)-WEEKNUM(EOMONTH(R745,-1)+1)+1</f>
        <v>2</v>
      </c>
      <c r="AX745" s="209">
        <f>IF(BB745="S",IF(Q745="1. Aceitou o programa",R745-B745,0),0)</f>
        <v>1</v>
      </c>
      <c r="AY745" s="209">
        <f>IF(BB745="S",IF(AND(S745&lt;&gt;"",R745&lt;&gt;""),S745-R745,0),0)</f>
        <v>0</v>
      </c>
      <c r="AZ745" s="209">
        <f>IF(BB745="S",IF(Q745="1. Aceitou o programa",IF(OR(X745="Não se Aplica",X745=""),IF(OR(W745="Não se Aplica",W745=""),0,W745-V745),AVERAGE(X745-W745,W745-V745)),0),0)</f>
        <v>0</v>
      </c>
      <c r="BA745" s="209">
        <f>IF(BB745="S",IF(AND(Q745="1. Aceitou o programa",AH745="Realizada"),IFERROR(IF(AG745="",0,AG745-R745),0),0),0)</f>
        <v>0</v>
      </c>
      <c r="BB745" s="209" t="str">
        <f>_xlfn.XLOOKUP(U745,'Lista Suspensa'!$AA$20:$AA$23,'Lista Suspensa'!$AB$20:$AB$23,"N/A")</f>
        <v>S</v>
      </c>
    </row>
    <row r="746" spans="1:54" ht="12" customHeight="1">
      <c r="A746" s="151" t="s">
        <v>54</v>
      </c>
      <c r="B746" s="152">
        <v>46066</v>
      </c>
      <c r="C746" s="153" t="s">
        <v>122</v>
      </c>
      <c r="D746" s="153" t="s">
        <v>56</v>
      </c>
      <c r="E746" s="244">
        <v>82298424</v>
      </c>
      <c r="F746" s="144" t="s">
        <v>1720</v>
      </c>
      <c r="G746" s="230"/>
      <c r="H746" s="154">
        <v>25240</v>
      </c>
      <c r="I746" s="153">
        <v>57</v>
      </c>
      <c r="J746" s="148" t="s">
        <v>70</v>
      </c>
      <c r="K746" s="153" t="s">
        <v>59</v>
      </c>
      <c r="L746" s="153"/>
      <c r="M746" s="153"/>
      <c r="N746" s="153"/>
      <c r="O746" s="155" t="s">
        <v>1721</v>
      </c>
      <c r="P746" s="156" t="s">
        <v>1640</v>
      </c>
      <c r="Q746" s="157" t="s">
        <v>110</v>
      </c>
      <c r="R746" s="158">
        <v>46066</v>
      </c>
      <c r="S746" s="159"/>
      <c r="T746" s="159" t="s">
        <v>62</v>
      </c>
      <c r="U746" s="159" t="s">
        <v>111</v>
      </c>
      <c r="V746" s="154">
        <v>46066</v>
      </c>
      <c r="W746" s="154" t="s">
        <v>126</v>
      </c>
      <c r="X746" s="154" t="s">
        <v>126</v>
      </c>
      <c r="Y746" s="160" t="s">
        <v>1722</v>
      </c>
      <c r="Z746" s="160" t="s">
        <v>128</v>
      </c>
      <c r="AA746" s="153">
        <v>100</v>
      </c>
      <c r="AB746" s="153">
        <v>1.63</v>
      </c>
      <c r="AC746" s="182">
        <f t="shared" si="24"/>
        <v>37.637848620572854</v>
      </c>
      <c r="AD746" s="153" t="str">
        <f t="shared" si="25"/>
        <v>OBESIDADE II</v>
      </c>
      <c r="AE746" s="233" t="s">
        <v>135</v>
      </c>
      <c r="AF746" s="153" t="s">
        <v>161</v>
      </c>
      <c r="AG746" s="159" t="s">
        <v>1723</v>
      </c>
      <c r="AH746" s="153"/>
      <c r="AI746" s="161"/>
      <c r="AJ746" s="153"/>
      <c r="AK746" s="153"/>
      <c r="AL746" s="207" t="s">
        <v>131</v>
      </c>
      <c r="AM746" s="207"/>
      <c r="AN746" s="207"/>
      <c r="AO746" s="207" t="str">
        <f ca="1">IF(R746="","",IF(R746&gt;TODAY(),"0 meses",DATEDIF(R746,TODAY(),"m") &amp; " meses"))</f>
        <v>3 meses</v>
      </c>
      <c r="AP746" s="147" t="s">
        <v>67</v>
      </c>
      <c r="AQ746" s="147" t="s">
        <v>67</v>
      </c>
      <c r="AR746" s="147"/>
      <c r="AS746" s="209" t="s">
        <v>68</v>
      </c>
      <c r="AT746" s="223" t="str">
        <f>MONTH(B746)&amp;"/"&amp;YEAR(B746)</f>
        <v>2/2026</v>
      </c>
      <c r="AU746" s="223">
        <f>WEEKNUM(B746)-WEEKNUM(EOMONTH(B746,-1)+1)+1</f>
        <v>2</v>
      </c>
      <c r="AV746" s="209" t="str">
        <f>MONTH(R746)&amp;"/"&amp;YEAR(R746)</f>
        <v>2/2026</v>
      </c>
      <c r="AW746" s="209">
        <f>WEEKNUM(R746)-WEEKNUM(EOMONTH(R746,-1)+1)+1</f>
        <v>2</v>
      </c>
      <c r="AX746" s="209">
        <f>IF(BB746="S",IF(Q746="1. Aceitou o programa",R746-B746,0),0)</f>
        <v>0</v>
      </c>
      <c r="AY746" s="209">
        <f>IF(BB746="S",IF(AND(S746&lt;&gt;"",R746&lt;&gt;""),S746-R746,0),0)</f>
        <v>0</v>
      </c>
      <c r="AZ746" s="209">
        <f>IF(BB746="S",IF(Q746="1. Aceitou o programa",IF(OR(X746="Não se Aplica",X746=""),IF(OR(W746="Não se Aplica",W746=""),0,W746-V746),AVERAGE(X746-W746,W746-V746)),0),0)</f>
        <v>0</v>
      </c>
      <c r="BA746" s="209">
        <f>IF(BB746="S",IF(AND(Q746="1. Aceitou o programa",AH746="Realizada"),IFERROR(IF(AG746="",0,AG746-R746),0),0),0)</f>
        <v>0</v>
      </c>
      <c r="BB746" s="209" t="str">
        <f>_xlfn.XLOOKUP(U746,'Lista Suspensa'!$AA$20:$AA$23,'Lista Suspensa'!$AB$20:$AB$23,"N/A")</f>
        <v>S</v>
      </c>
    </row>
    <row r="747" spans="1:54" ht="12" customHeight="1">
      <c r="A747" s="151" t="s">
        <v>54</v>
      </c>
      <c r="B747" s="152">
        <v>46066</v>
      </c>
      <c r="C747" s="153" t="s">
        <v>122</v>
      </c>
      <c r="D747" s="153" t="s">
        <v>56</v>
      </c>
      <c r="E747" s="244">
        <v>451935039</v>
      </c>
      <c r="F747" s="144" t="s">
        <v>1724</v>
      </c>
      <c r="G747" s="230"/>
      <c r="H747" s="154">
        <v>28126</v>
      </c>
      <c r="I747" s="153">
        <v>49</v>
      </c>
      <c r="J747" s="148" t="s">
        <v>70</v>
      </c>
      <c r="K747" s="153" t="s">
        <v>59</v>
      </c>
      <c r="L747" s="153"/>
      <c r="M747" s="153"/>
      <c r="N747" s="153"/>
      <c r="O747" s="155" t="s">
        <v>1725</v>
      </c>
      <c r="P747" s="156" t="s">
        <v>1640</v>
      </c>
      <c r="Q747" s="157" t="s">
        <v>110</v>
      </c>
      <c r="R747" s="158">
        <v>46066</v>
      </c>
      <c r="S747" s="159"/>
      <c r="T747" s="159" t="s">
        <v>62</v>
      </c>
      <c r="U747" s="159" t="s">
        <v>111</v>
      </c>
      <c r="V747" s="154">
        <v>46066</v>
      </c>
      <c r="W747" s="154" t="s">
        <v>126</v>
      </c>
      <c r="X747" s="154" t="s">
        <v>126</v>
      </c>
      <c r="Y747" s="160"/>
      <c r="Z747" s="160" t="s">
        <v>128</v>
      </c>
      <c r="AA747" s="153">
        <v>88</v>
      </c>
      <c r="AB747" s="153">
        <v>1.73</v>
      </c>
      <c r="AC747" s="182">
        <f t="shared" si="24"/>
        <v>29.402920244578837</v>
      </c>
      <c r="AD747" s="153" t="str">
        <f t="shared" si="25"/>
        <v>SOBREPESO</v>
      </c>
      <c r="AE747" s="233" t="s">
        <v>135</v>
      </c>
      <c r="AF747" s="153" t="s">
        <v>161</v>
      </c>
      <c r="AG747" s="159" t="s">
        <v>1726</v>
      </c>
      <c r="AH747" s="153"/>
      <c r="AI747" s="161"/>
      <c r="AJ747" s="153"/>
      <c r="AK747" s="153"/>
      <c r="AL747" s="207" t="s">
        <v>131</v>
      </c>
      <c r="AM747" s="207"/>
      <c r="AN747" s="207"/>
      <c r="AO747" s="207" t="str">
        <f ca="1">IF(R747="","",IF(R747&gt;TODAY(),"0 meses",DATEDIF(R747,TODAY(),"m") &amp; " meses"))</f>
        <v>3 meses</v>
      </c>
      <c r="AP747" s="147" t="s">
        <v>67</v>
      </c>
      <c r="AQ747" s="147" t="s">
        <v>67</v>
      </c>
      <c r="AR747" s="147"/>
      <c r="AS747" s="209" t="s">
        <v>68</v>
      </c>
      <c r="AT747" s="223" t="str">
        <f>MONTH(B747)&amp;"/"&amp;YEAR(B747)</f>
        <v>2/2026</v>
      </c>
      <c r="AU747" s="223">
        <f>WEEKNUM(B747)-WEEKNUM(EOMONTH(B747,-1)+1)+1</f>
        <v>2</v>
      </c>
      <c r="AV747" s="209" t="str">
        <f>MONTH(R747)&amp;"/"&amp;YEAR(R747)</f>
        <v>2/2026</v>
      </c>
      <c r="AW747" s="209">
        <f>WEEKNUM(R747)-WEEKNUM(EOMONTH(R747,-1)+1)+1</f>
        <v>2</v>
      </c>
      <c r="AX747" s="209">
        <f>IF(BB747="S",IF(Q747="1. Aceitou o programa",R747-B747,0),0)</f>
        <v>0</v>
      </c>
      <c r="AY747" s="209">
        <f>IF(BB747="S",IF(AND(S747&lt;&gt;"",R747&lt;&gt;""),S747-R747,0),0)</f>
        <v>0</v>
      </c>
      <c r="AZ747" s="209">
        <f>IF(BB747="S",IF(Q747="1. Aceitou o programa",IF(OR(X747="Não se Aplica",X747=""),IF(OR(W747="Não se Aplica",W747=""),0,W747-V747),AVERAGE(X747-W747,W747-V747)),0),0)</f>
        <v>0</v>
      </c>
      <c r="BA747" s="209">
        <f>IF(BB747="S",IF(AND(Q747="1. Aceitou o programa",AH747="Realizada"),IFERROR(IF(AG747="",0,AG747-R747),0),0),0)</f>
        <v>0</v>
      </c>
      <c r="BB747" s="209" t="str">
        <f>_xlfn.XLOOKUP(U747,'Lista Suspensa'!$AA$20:$AA$23,'Lista Suspensa'!$AB$20:$AB$23,"N/A")</f>
        <v>S</v>
      </c>
    </row>
    <row r="748" spans="1:54" ht="12" customHeight="1">
      <c r="A748" s="151" t="s">
        <v>67</v>
      </c>
      <c r="B748" s="152">
        <v>46062</v>
      </c>
      <c r="C748" s="153" t="s">
        <v>122</v>
      </c>
      <c r="D748" s="153" t="s">
        <v>1509</v>
      </c>
      <c r="E748" s="244">
        <v>94765465</v>
      </c>
      <c r="F748" s="144" t="s">
        <v>1727</v>
      </c>
      <c r="G748" s="230"/>
      <c r="H748" s="154">
        <v>28651</v>
      </c>
      <c r="I748" s="153">
        <v>47</v>
      </c>
      <c r="J748" s="148" t="s">
        <v>70</v>
      </c>
      <c r="K748" s="153" t="s">
        <v>101</v>
      </c>
      <c r="L748" s="153"/>
      <c r="M748" s="153"/>
      <c r="N748" s="153">
        <v>450</v>
      </c>
      <c r="O748" s="155">
        <v>21996655584</v>
      </c>
      <c r="P748" s="156" t="s">
        <v>60</v>
      </c>
      <c r="Q748" s="157" t="s">
        <v>110</v>
      </c>
      <c r="R748" s="158">
        <v>46071</v>
      </c>
      <c r="S748" s="159"/>
      <c r="T748" s="159" t="s">
        <v>62</v>
      </c>
      <c r="U748" s="159" t="s">
        <v>111</v>
      </c>
      <c r="V748" s="154">
        <v>46071</v>
      </c>
      <c r="W748" s="154" t="s">
        <v>126</v>
      </c>
      <c r="X748" s="154" t="s">
        <v>126</v>
      </c>
      <c r="Y748" s="160" t="s">
        <v>1063</v>
      </c>
      <c r="Z748" s="160" t="s">
        <v>65</v>
      </c>
      <c r="AA748" s="153">
        <v>94</v>
      </c>
      <c r="AB748" s="153">
        <v>1.55</v>
      </c>
      <c r="AC748" s="182">
        <f t="shared" si="24"/>
        <v>39.125910509885529</v>
      </c>
      <c r="AD748" s="153" t="str">
        <f t="shared" si="25"/>
        <v>OBESIDADE II</v>
      </c>
      <c r="AE748" s="233" t="s">
        <v>1092</v>
      </c>
      <c r="AF748" s="153" t="s">
        <v>161</v>
      </c>
      <c r="AG748" s="159" t="s">
        <v>1728</v>
      </c>
      <c r="AH748" s="153"/>
      <c r="AI748" s="161"/>
      <c r="AJ748" s="153"/>
      <c r="AK748" s="153"/>
      <c r="AL748" s="207" t="s">
        <v>131</v>
      </c>
      <c r="AM748" s="207"/>
      <c r="AN748" s="207"/>
      <c r="AO748" s="207" t="str">
        <f ca="1">IF(R748="","",IF(R748&gt;TODAY(),"0 meses",DATEDIF(R748,TODAY(),"m") &amp; " meses"))</f>
        <v>3 meses</v>
      </c>
      <c r="AP748" s="147" t="s">
        <v>67</v>
      </c>
      <c r="AQ748" s="147" t="s">
        <v>67</v>
      </c>
      <c r="AR748" s="147"/>
      <c r="AS748" s="209" t="s">
        <v>68</v>
      </c>
      <c r="AT748" s="223" t="str">
        <f>MONTH(B748)&amp;"/"&amp;YEAR(B748)</f>
        <v>2/2026</v>
      </c>
      <c r="AU748" s="223">
        <f>WEEKNUM(B748)-WEEKNUM(EOMONTH(B748,-1)+1)+1</f>
        <v>2</v>
      </c>
      <c r="AV748" s="209" t="str">
        <f>MONTH(R748)&amp;"/"&amp;YEAR(R748)</f>
        <v>2/2026</v>
      </c>
      <c r="AW748" s="209">
        <f>WEEKNUM(R748)-WEEKNUM(EOMONTH(R748,-1)+1)+1</f>
        <v>3</v>
      </c>
      <c r="AX748" s="209">
        <f>IF(BB748="S",IF(Q748="1. Aceitou o programa",R748-B748,0),0)</f>
        <v>9</v>
      </c>
      <c r="AY748" s="209">
        <f>IF(BB748="S",IF(AND(S748&lt;&gt;"",R748&lt;&gt;""),S748-R748,0),0)</f>
        <v>0</v>
      </c>
      <c r="AZ748" s="209">
        <f>IF(BB748="S",IF(Q748="1. Aceitou o programa",IF(OR(X748="Não se Aplica",X748=""),IF(OR(W748="Não se Aplica",W748=""),0,W748-V748),AVERAGE(X748-W748,W748-V748)),0),0)</f>
        <v>0</v>
      </c>
      <c r="BA748" s="209">
        <f>IF(BB748="S",IF(AND(Q748="1. Aceitou o programa",AH748="Realizada"),IFERROR(IF(AG748="",0,AG748-R748),0),0),0)</f>
        <v>0</v>
      </c>
      <c r="BB748" s="209" t="str">
        <f>_xlfn.XLOOKUP(U748,'Lista Suspensa'!$AA$20:$AA$23,'Lista Suspensa'!$AB$20:$AB$23,"N/A")</f>
        <v>S</v>
      </c>
    </row>
    <row r="749" spans="1:54" ht="12" customHeight="1">
      <c r="A749" s="151" t="s">
        <v>54</v>
      </c>
      <c r="B749" s="152">
        <v>46065</v>
      </c>
      <c r="C749" s="153" t="s">
        <v>297</v>
      </c>
      <c r="D749" s="153" t="s">
        <v>455</v>
      </c>
      <c r="E749" s="244">
        <v>87409003</v>
      </c>
      <c r="F749" s="144" t="s">
        <v>1729</v>
      </c>
      <c r="G749" s="230"/>
      <c r="H749" s="154">
        <v>32107</v>
      </c>
      <c r="I749" s="153">
        <v>38</v>
      </c>
      <c r="J749" s="148" t="s">
        <v>70</v>
      </c>
      <c r="K749" s="153"/>
      <c r="L749" s="153"/>
      <c r="M749" s="153"/>
      <c r="N749" s="153"/>
      <c r="O749" s="155">
        <v>11985534569</v>
      </c>
      <c r="P749" s="156" t="s">
        <v>60</v>
      </c>
      <c r="Q749" s="157" t="s">
        <v>110</v>
      </c>
      <c r="R749" s="158">
        <v>46071</v>
      </c>
      <c r="S749" s="159"/>
      <c r="T749" s="159" t="s">
        <v>62</v>
      </c>
      <c r="U749" s="159" t="s">
        <v>111</v>
      </c>
      <c r="V749" s="154">
        <v>46071</v>
      </c>
      <c r="W749" s="154" t="s">
        <v>126</v>
      </c>
      <c r="X749" s="154" t="s">
        <v>126</v>
      </c>
      <c r="Y749" s="160" t="s">
        <v>1730</v>
      </c>
      <c r="Z749" s="160" t="s">
        <v>65</v>
      </c>
      <c r="AA749" s="153">
        <v>85</v>
      </c>
      <c r="AB749" s="153">
        <v>1.64</v>
      </c>
      <c r="AC749" s="182">
        <f t="shared" si="24"/>
        <v>31.603212373587155</v>
      </c>
      <c r="AD749" s="153" t="str">
        <f t="shared" si="25"/>
        <v>OBESIDADE I</v>
      </c>
      <c r="AE749" s="233" t="s">
        <v>225</v>
      </c>
      <c r="AF749" s="153" t="s">
        <v>161</v>
      </c>
      <c r="AG749" s="159" t="s">
        <v>1731</v>
      </c>
      <c r="AH749" s="153"/>
      <c r="AI749" s="161"/>
      <c r="AJ749" s="153"/>
      <c r="AK749" s="153"/>
      <c r="AL749" s="207" t="s">
        <v>131</v>
      </c>
      <c r="AM749" s="207"/>
      <c r="AN749" s="207"/>
      <c r="AO749" s="207" t="str">
        <f ca="1">IF(R749="","",IF(R749&gt;TODAY(),"0 meses",DATEDIF(R749,TODAY(),"m") &amp; " meses"))</f>
        <v>3 meses</v>
      </c>
      <c r="AP749" s="147" t="s">
        <v>67</v>
      </c>
      <c r="AQ749" s="147" t="s">
        <v>67</v>
      </c>
      <c r="AR749" s="147"/>
      <c r="AS749" s="209" t="s">
        <v>68</v>
      </c>
      <c r="AT749" s="223" t="str">
        <f>MONTH(B749)&amp;"/"&amp;YEAR(B749)</f>
        <v>2/2026</v>
      </c>
      <c r="AU749" s="223">
        <f>WEEKNUM(B749)-WEEKNUM(EOMONTH(B749,-1)+1)+1</f>
        <v>2</v>
      </c>
      <c r="AV749" s="209" t="str">
        <f>MONTH(R749)&amp;"/"&amp;YEAR(R749)</f>
        <v>2/2026</v>
      </c>
      <c r="AW749" s="209">
        <f>WEEKNUM(R749)-WEEKNUM(EOMONTH(R749,-1)+1)+1</f>
        <v>3</v>
      </c>
      <c r="AX749" s="209">
        <f>IF(BB749="S",IF(Q749="1. Aceitou o programa",R749-B749,0),0)</f>
        <v>6</v>
      </c>
      <c r="AY749" s="209">
        <f>IF(BB749="S",IF(AND(S749&lt;&gt;"",R749&lt;&gt;""),S749-R749,0),0)</f>
        <v>0</v>
      </c>
      <c r="AZ749" s="209">
        <f>IF(BB749="S",IF(Q749="1. Aceitou o programa",IF(OR(X749="Não se Aplica",X749=""),IF(OR(W749="Não se Aplica",W749=""),0,W749-V749),AVERAGE(X749-W749,W749-V749)),0),0)</f>
        <v>0</v>
      </c>
      <c r="BA749" s="209">
        <f>IF(BB749="S",IF(AND(Q749="1. Aceitou o programa",AH749="Realizada"),IFERROR(IF(AG749="",0,AG749-R749),0),0),0)</f>
        <v>0</v>
      </c>
      <c r="BB749" s="209" t="str">
        <f>_xlfn.XLOOKUP(U749,'Lista Suspensa'!$AA$20:$AA$23,'Lista Suspensa'!$AB$20:$AB$23,"N/A")</f>
        <v>S</v>
      </c>
    </row>
    <row r="750" spans="1:54" ht="12" customHeight="1">
      <c r="A750" s="151" t="s">
        <v>54</v>
      </c>
      <c r="B750" s="152">
        <v>46071</v>
      </c>
      <c r="C750" s="153" t="s">
        <v>122</v>
      </c>
      <c r="D750" s="153" t="s">
        <v>56</v>
      </c>
      <c r="E750" s="244">
        <v>96476863</v>
      </c>
      <c r="F750" s="144" t="s">
        <v>1732</v>
      </c>
      <c r="G750" s="230"/>
      <c r="H750" s="154">
        <v>25818</v>
      </c>
      <c r="I750" s="153">
        <v>55</v>
      </c>
      <c r="J750" s="148" t="s">
        <v>58</v>
      </c>
      <c r="K750" s="153" t="s">
        <v>59</v>
      </c>
      <c r="L750" s="153"/>
      <c r="M750" s="153"/>
      <c r="N750" s="153"/>
      <c r="O750" s="155" t="s">
        <v>1733</v>
      </c>
      <c r="P750" s="156" t="s">
        <v>1640</v>
      </c>
      <c r="Q750" s="157" t="s">
        <v>110</v>
      </c>
      <c r="R750" s="158">
        <v>46071</v>
      </c>
      <c r="S750" s="159"/>
      <c r="T750" s="159" t="s">
        <v>62</v>
      </c>
      <c r="U750" s="159" t="s">
        <v>111</v>
      </c>
      <c r="V750" s="154">
        <v>46071</v>
      </c>
      <c r="W750" s="154" t="s">
        <v>126</v>
      </c>
      <c r="X750" s="154" t="s">
        <v>126</v>
      </c>
      <c r="Y750" s="160"/>
      <c r="Z750" s="160" t="s">
        <v>128</v>
      </c>
      <c r="AA750" s="153">
        <v>137</v>
      </c>
      <c r="AB750" s="153">
        <v>1.79</v>
      </c>
      <c r="AC750" s="182">
        <f t="shared" si="24"/>
        <v>42.757716675509506</v>
      </c>
      <c r="AD750" s="153" t="str">
        <f t="shared" si="25"/>
        <v>OBESIDADE III</v>
      </c>
      <c r="AE750" s="233" t="s">
        <v>135</v>
      </c>
      <c r="AF750" s="153" t="s">
        <v>161</v>
      </c>
      <c r="AG750" s="159" t="s">
        <v>1734</v>
      </c>
      <c r="AH750" s="153"/>
      <c r="AI750" s="161"/>
      <c r="AJ750" s="153"/>
      <c r="AK750" s="153"/>
      <c r="AL750" s="207" t="s">
        <v>131</v>
      </c>
      <c r="AM750" s="207"/>
      <c r="AN750" s="207"/>
      <c r="AO750" s="207" t="str">
        <f ca="1">IF(R750="","",IF(R750&gt;TODAY(),"0 meses",DATEDIF(R750,TODAY(),"m") &amp; " meses"))</f>
        <v>3 meses</v>
      </c>
      <c r="AP750" s="147" t="s">
        <v>67</v>
      </c>
      <c r="AQ750" s="147" t="s">
        <v>67</v>
      </c>
      <c r="AR750" s="147"/>
      <c r="AS750" s="209" t="s">
        <v>68</v>
      </c>
      <c r="AT750" s="223" t="str">
        <f>MONTH(B750)&amp;"/"&amp;YEAR(B750)</f>
        <v>2/2026</v>
      </c>
      <c r="AU750" s="223">
        <f>WEEKNUM(B750)-WEEKNUM(EOMONTH(B750,-1)+1)+1</f>
        <v>3</v>
      </c>
      <c r="AV750" s="209" t="str">
        <f>MONTH(R750)&amp;"/"&amp;YEAR(R750)</f>
        <v>2/2026</v>
      </c>
      <c r="AW750" s="209">
        <f>WEEKNUM(R750)-WEEKNUM(EOMONTH(R750,-1)+1)+1</f>
        <v>3</v>
      </c>
      <c r="AX750" s="209">
        <f>IF(BB750="S",IF(Q750="1. Aceitou o programa",R750-B750,0),0)</f>
        <v>0</v>
      </c>
      <c r="AY750" s="209">
        <f>IF(BB750="S",IF(AND(S750&lt;&gt;"",R750&lt;&gt;""),S750-R750,0),0)</f>
        <v>0</v>
      </c>
      <c r="AZ750" s="209">
        <f>IF(BB750="S",IF(Q750="1. Aceitou o programa",IF(OR(X750="Não se Aplica",X750=""),IF(OR(W750="Não se Aplica",W750=""),0,W750-V750),AVERAGE(X750-W750,W750-V750)),0),0)</f>
        <v>0</v>
      </c>
      <c r="BA750" s="209">
        <f>IF(BB750="S",IF(AND(Q750="1. Aceitou o programa",AH750="Realizada"),IFERROR(IF(AG750="",0,AG750-R750),0),0),0)</f>
        <v>0</v>
      </c>
      <c r="BB750" s="209" t="str">
        <f>_xlfn.XLOOKUP(U750,'Lista Suspensa'!$AA$20:$AA$23,'Lista Suspensa'!$AB$20:$AB$23,"N/A")</f>
        <v>S</v>
      </c>
    </row>
    <row r="751" spans="1:54" ht="12" customHeight="1">
      <c r="A751" s="151" t="s">
        <v>54</v>
      </c>
      <c r="B751" s="152">
        <v>46071</v>
      </c>
      <c r="C751" s="153" t="s">
        <v>122</v>
      </c>
      <c r="D751" s="153" t="s">
        <v>56</v>
      </c>
      <c r="E751" s="244">
        <v>73166173</v>
      </c>
      <c r="F751" s="144" t="s">
        <v>1735</v>
      </c>
      <c r="G751" s="230"/>
      <c r="H751" s="154">
        <v>21250</v>
      </c>
      <c r="I751" s="153">
        <v>68</v>
      </c>
      <c r="J751" s="148" t="s">
        <v>58</v>
      </c>
      <c r="K751" s="153"/>
      <c r="L751" s="153"/>
      <c r="M751" s="153"/>
      <c r="N751" s="153"/>
      <c r="O751" s="155" t="s">
        <v>1736</v>
      </c>
      <c r="P751" s="156" t="s">
        <v>1640</v>
      </c>
      <c r="Q751" s="157" t="s">
        <v>110</v>
      </c>
      <c r="R751" s="158">
        <v>46071</v>
      </c>
      <c r="S751" s="159"/>
      <c r="T751" s="159" t="s">
        <v>62</v>
      </c>
      <c r="U751" s="159" t="s">
        <v>111</v>
      </c>
      <c r="V751" s="154">
        <v>46071</v>
      </c>
      <c r="W751" s="154" t="s">
        <v>126</v>
      </c>
      <c r="X751" s="154" t="s">
        <v>126</v>
      </c>
      <c r="Y751" s="160"/>
      <c r="Z751" s="160" t="s">
        <v>128</v>
      </c>
      <c r="AA751" s="153">
        <v>111</v>
      </c>
      <c r="AB751" s="153">
        <v>1.68</v>
      </c>
      <c r="AC751" s="182">
        <f t="shared" si="24"/>
        <v>39.32823129251701</v>
      </c>
      <c r="AD751" s="153" t="str">
        <f t="shared" si="25"/>
        <v>OBESIDADE II</v>
      </c>
      <c r="AE751" s="233" t="s">
        <v>135</v>
      </c>
      <c r="AF751" s="153" t="s">
        <v>161</v>
      </c>
      <c r="AG751" s="159" t="s">
        <v>1737</v>
      </c>
      <c r="AH751" s="153"/>
      <c r="AI751" s="161"/>
      <c r="AJ751" s="153"/>
      <c r="AK751" s="153"/>
      <c r="AL751" s="207" t="s">
        <v>131</v>
      </c>
      <c r="AM751" s="207"/>
      <c r="AN751" s="207"/>
      <c r="AO751" s="207" t="str">
        <f ca="1">IF(R751="","",IF(R751&gt;TODAY(),"0 meses",DATEDIF(R751,TODAY(),"m") &amp; " meses"))</f>
        <v>3 meses</v>
      </c>
      <c r="AP751" s="147" t="s">
        <v>67</v>
      </c>
      <c r="AQ751" s="147" t="s">
        <v>67</v>
      </c>
      <c r="AR751" s="147"/>
      <c r="AS751" s="209" t="s">
        <v>68</v>
      </c>
      <c r="AT751" s="223" t="str">
        <f>MONTH(B751)&amp;"/"&amp;YEAR(B751)</f>
        <v>2/2026</v>
      </c>
      <c r="AU751" s="223">
        <f>WEEKNUM(B751)-WEEKNUM(EOMONTH(B751,-1)+1)+1</f>
        <v>3</v>
      </c>
      <c r="AV751" s="209" t="str">
        <f>MONTH(R751)&amp;"/"&amp;YEAR(R751)</f>
        <v>2/2026</v>
      </c>
      <c r="AW751" s="209">
        <f>WEEKNUM(R751)-WEEKNUM(EOMONTH(R751,-1)+1)+1</f>
        <v>3</v>
      </c>
      <c r="AX751" s="209">
        <f>IF(BB751="S",IF(Q751="1. Aceitou o programa",R751-B751,0),0)</f>
        <v>0</v>
      </c>
      <c r="AY751" s="209">
        <f>IF(BB751="S",IF(AND(S751&lt;&gt;"",R751&lt;&gt;""),S751-R751,0),0)</f>
        <v>0</v>
      </c>
      <c r="AZ751" s="209">
        <f>IF(BB751="S",IF(Q751="1. Aceitou o programa",IF(OR(X751="Não se Aplica",X751=""),IF(OR(W751="Não se Aplica",W751=""),0,W751-V751),AVERAGE(X751-W751,W751-V751)),0),0)</f>
        <v>0</v>
      </c>
      <c r="BA751" s="209">
        <f>IF(BB751="S",IF(AND(Q751="1. Aceitou o programa",AH751="Realizada"),IFERROR(IF(AG751="",0,AG751-R751),0),0),0)</f>
        <v>0</v>
      </c>
      <c r="BB751" s="209" t="str">
        <f>_xlfn.XLOOKUP(U751,'Lista Suspensa'!$AA$20:$AA$23,'Lista Suspensa'!$AB$20:$AB$23,"N/A")</f>
        <v>S</v>
      </c>
    </row>
    <row r="752" spans="1:54" ht="12" customHeight="1">
      <c r="A752" s="151" t="s">
        <v>54</v>
      </c>
      <c r="B752" s="152">
        <v>46071</v>
      </c>
      <c r="C752" s="153" t="s">
        <v>122</v>
      </c>
      <c r="D752" s="153" t="s">
        <v>56</v>
      </c>
      <c r="E752" s="244">
        <v>84970643</v>
      </c>
      <c r="F752" s="144" t="s">
        <v>1738</v>
      </c>
      <c r="G752" s="230"/>
      <c r="H752" s="154">
        <v>28462</v>
      </c>
      <c r="I752" s="153">
        <v>48</v>
      </c>
      <c r="J752" s="148" t="s">
        <v>70</v>
      </c>
      <c r="K752" s="153"/>
      <c r="L752" s="153"/>
      <c r="M752" s="153"/>
      <c r="N752" s="153"/>
      <c r="O752" s="155" t="s">
        <v>1739</v>
      </c>
      <c r="P752" s="156" t="s">
        <v>1640</v>
      </c>
      <c r="Q752" s="157" t="s">
        <v>110</v>
      </c>
      <c r="R752" s="158">
        <v>46071</v>
      </c>
      <c r="S752" s="159"/>
      <c r="T752" s="159" t="s">
        <v>62</v>
      </c>
      <c r="U752" s="159" t="s">
        <v>111</v>
      </c>
      <c r="V752" s="154">
        <v>46071</v>
      </c>
      <c r="W752" s="154" t="s">
        <v>126</v>
      </c>
      <c r="X752" s="154" t="s">
        <v>126</v>
      </c>
      <c r="Y752" s="160"/>
      <c r="Z752" s="160" t="s">
        <v>128</v>
      </c>
      <c r="AA752" s="153">
        <v>90</v>
      </c>
      <c r="AB752" s="153">
        <v>1.7</v>
      </c>
      <c r="AC752" s="182">
        <f t="shared" si="24"/>
        <v>31.141868512110729</v>
      </c>
      <c r="AD752" s="153" t="str">
        <f t="shared" si="25"/>
        <v>OBESIDADE I</v>
      </c>
      <c r="AE752" s="233" t="s">
        <v>135</v>
      </c>
      <c r="AF752" s="153" t="s">
        <v>161</v>
      </c>
      <c r="AG752" s="159" t="s">
        <v>1740</v>
      </c>
      <c r="AH752" s="153"/>
      <c r="AI752" s="161"/>
      <c r="AJ752" s="153"/>
      <c r="AK752" s="153"/>
      <c r="AL752" s="207" t="s">
        <v>131</v>
      </c>
      <c r="AM752" s="207"/>
      <c r="AN752" s="207"/>
      <c r="AO752" s="207" t="str">
        <f ca="1">IF(R752="","",IF(R752&gt;TODAY(),"0 meses",DATEDIF(R752,TODAY(),"m") &amp; " meses"))</f>
        <v>3 meses</v>
      </c>
      <c r="AP752" s="147" t="s">
        <v>67</v>
      </c>
      <c r="AQ752" s="147" t="s">
        <v>67</v>
      </c>
      <c r="AR752" s="147"/>
      <c r="AS752" s="209" t="s">
        <v>68</v>
      </c>
      <c r="AT752" s="223" t="str">
        <f>MONTH(B752)&amp;"/"&amp;YEAR(B752)</f>
        <v>2/2026</v>
      </c>
      <c r="AU752" s="223">
        <f>WEEKNUM(B752)-WEEKNUM(EOMONTH(B752,-1)+1)+1</f>
        <v>3</v>
      </c>
      <c r="AV752" s="209" t="str">
        <f>MONTH(R752)&amp;"/"&amp;YEAR(R752)</f>
        <v>2/2026</v>
      </c>
      <c r="AW752" s="209">
        <f>WEEKNUM(R752)-WEEKNUM(EOMONTH(R752,-1)+1)+1</f>
        <v>3</v>
      </c>
      <c r="AX752" s="209">
        <f>IF(BB752="S",IF(Q752="1. Aceitou o programa",R752-B752,0),0)</f>
        <v>0</v>
      </c>
      <c r="AY752" s="209">
        <f>IF(BB752="S",IF(AND(S752&lt;&gt;"",R752&lt;&gt;""),S752-R752,0),0)</f>
        <v>0</v>
      </c>
      <c r="AZ752" s="209">
        <f>IF(BB752="S",IF(Q752="1. Aceitou o programa",IF(OR(X752="Não se Aplica",X752=""),IF(OR(W752="Não se Aplica",W752=""),0,W752-V752),AVERAGE(X752-W752,W752-V752)),0),0)</f>
        <v>0</v>
      </c>
      <c r="BA752" s="209">
        <f>IF(BB752="S",IF(AND(Q752="1. Aceitou o programa",AH752="Realizada"),IFERROR(IF(AG752="",0,AG752-R752),0),0),0)</f>
        <v>0</v>
      </c>
      <c r="BB752" s="209" t="str">
        <f>_xlfn.XLOOKUP(U752,'Lista Suspensa'!$AA$20:$AA$23,'Lista Suspensa'!$AB$20:$AB$23,"N/A")</f>
        <v>S</v>
      </c>
    </row>
    <row r="753" spans="1:54" ht="12" customHeight="1">
      <c r="A753" s="151" t="s">
        <v>54</v>
      </c>
      <c r="B753" s="152">
        <v>46065</v>
      </c>
      <c r="C753" s="153" t="s">
        <v>297</v>
      </c>
      <c r="D753" s="153" t="s">
        <v>455</v>
      </c>
      <c r="E753" s="244">
        <v>95835530</v>
      </c>
      <c r="F753" s="144" t="s">
        <v>1741</v>
      </c>
      <c r="G753" s="230"/>
      <c r="H753" s="154">
        <v>29976</v>
      </c>
      <c r="I753" s="153">
        <v>44</v>
      </c>
      <c r="J753" s="148" t="s">
        <v>70</v>
      </c>
      <c r="K753" s="153" t="s">
        <v>101</v>
      </c>
      <c r="L753" s="153"/>
      <c r="M753" s="153"/>
      <c r="N753" s="153"/>
      <c r="O753" s="155">
        <v>21986936080</v>
      </c>
      <c r="P753" s="156" t="s">
        <v>60</v>
      </c>
      <c r="Q753" s="157" t="s">
        <v>110</v>
      </c>
      <c r="R753" s="158">
        <v>46072</v>
      </c>
      <c r="S753" s="159"/>
      <c r="T753" s="159" t="s">
        <v>62</v>
      </c>
      <c r="U753" s="159" t="s">
        <v>111</v>
      </c>
      <c r="V753" s="154">
        <v>46072</v>
      </c>
      <c r="W753" s="154" t="s">
        <v>126</v>
      </c>
      <c r="X753" s="154" t="s">
        <v>126</v>
      </c>
      <c r="Y753" s="160" t="s">
        <v>1063</v>
      </c>
      <c r="Z753" s="160" t="s">
        <v>65</v>
      </c>
      <c r="AA753" s="153">
        <v>92</v>
      </c>
      <c r="AB753" s="153">
        <v>1.64</v>
      </c>
      <c r="AC753" s="182">
        <f t="shared" si="24"/>
        <v>34.205829863176689</v>
      </c>
      <c r="AD753" s="153" t="str">
        <f t="shared" si="25"/>
        <v>OBESIDADE I</v>
      </c>
      <c r="AE753" s="233" t="s">
        <v>139</v>
      </c>
      <c r="AF753" s="153" t="s">
        <v>161</v>
      </c>
      <c r="AG753" s="159" t="s">
        <v>1742</v>
      </c>
      <c r="AH753" s="153"/>
      <c r="AI753" s="161"/>
      <c r="AJ753" s="153"/>
      <c r="AK753" s="153"/>
      <c r="AL753" s="207" t="s">
        <v>131</v>
      </c>
      <c r="AM753" s="207"/>
      <c r="AN753" s="207"/>
      <c r="AO753" s="207" t="str">
        <f ca="1">IF(R753="","",IF(R753&gt;TODAY(),"0 meses",DATEDIF(R753,TODAY(),"m") &amp; " meses"))</f>
        <v>3 meses</v>
      </c>
      <c r="AP753" s="147" t="s">
        <v>67</v>
      </c>
      <c r="AQ753" s="147" t="s">
        <v>67</v>
      </c>
      <c r="AR753" s="147"/>
      <c r="AS753" s="209" t="s">
        <v>68</v>
      </c>
      <c r="AT753" s="223" t="str">
        <f>MONTH(B753)&amp;"/"&amp;YEAR(B753)</f>
        <v>2/2026</v>
      </c>
      <c r="AU753" s="223">
        <f>WEEKNUM(B753)-WEEKNUM(EOMONTH(B753,-1)+1)+1</f>
        <v>2</v>
      </c>
      <c r="AV753" s="209" t="str">
        <f>MONTH(R753)&amp;"/"&amp;YEAR(R753)</f>
        <v>2/2026</v>
      </c>
      <c r="AW753" s="209">
        <f>WEEKNUM(R753)-WEEKNUM(EOMONTH(R753,-1)+1)+1</f>
        <v>3</v>
      </c>
      <c r="AX753" s="209">
        <f>IF(BB753="S",IF(Q753="1. Aceitou o programa",R753-B753,0),0)</f>
        <v>7</v>
      </c>
      <c r="AY753" s="209">
        <f>IF(BB753="S",IF(AND(S753&lt;&gt;"",R753&lt;&gt;""),S753-R753,0),0)</f>
        <v>0</v>
      </c>
      <c r="AZ753" s="209">
        <f>IF(BB753="S",IF(Q753="1. Aceitou o programa",IF(OR(X753="Não se Aplica",X753=""),IF(OR(W753="Não se Aplica",W753=""),0,W753-V753),AVERAGE(X753-W753,W753-V753)),0),0)</f>
        <v>0</v>
      </c>
      <c r="BA753" s="209">
        <f>IF(BB753="S",IF(AND(Q753="1. Aceitou o programa",AH753="Realizada"),IFERROR(IF(AG753="",0,AG753-R753),0),0),0)</f>
        <v>0</v>
      </c>
      <c r="BB753" s="209" t="str">
        <f>_xlfn.XLOOKUP(U753,'Lista Suspensa'!$AA$20:$AA$23,'Lista Suspensa'!$AB$20:$AB$23,"N/A")</f>
        <v>S</v>
      </c>
    </row>
    <row r="754" spans="1:54" ht="12" customHeight="1">
      <c r="A754" s="151" t="s">
        <v>54</v>
      </c>
      <c r="B754" s="152">
        <v>46065</v>
      </c>
      <c r="C754" s="153" t="s">
        <v>297</v>
      </c>
      <c r="D754" s="153" t="s">
        <v>455</v>
      </c>
      <c r="E754" s="244">
        <v>94881302</v>
      </c>
      <c r="F754" s="144" t="s">
        <v>1743</v>
      </c>
      <c r="G754" s="230"/>
      <c r="H754" s="154">
        <v>30285</v>
      </c>
      <c r="I754" s="153">
        <v>43</v>
      </c>
      <c r="J754" s="148" t="s">
        <v>70</v>
      </c>
      <c r="K754" s="153" t="s">
        <v>101</v>
      </c>
      <c r="L754" s="153"/>
      <c r="M754" s="153"/>
      <c r="N754" s="153"/>
      <c r="O754" s="155">
        <v>21984490049</v>
      </c>
      <c r="P754" s="156" t="s">
        <v>60</v>
      </c>
      <c r="Q754" s="157" t="s">
        <v>110</v>
      </c>
      <c r="R754" s="158">
        <v>46072</v>
      </c>
      <c r="S754" s="159"/>
      <c r="T754" s="159" t="s">
        <v>62</v>
      </c>
      <c r="U754" s="159" t="s">
        <v>111</v>
      </c>
      <c r="V754" s="154">
        <v>46072</v>
      </c>
      <c r="W754" s="154" t="s">
        <v>126</v>
      </c>
      <c r="X754" s="154" t="s">
        <v>126</v>
      </c>
      <c r="Y754" s="160" t="s">
        <v>1063</v>
      </c>
      <c r="Z754" s="160" t="s">
        <v>65</v>
      </c>
      <c r="AA754" s="153">
        <v>140</v>
      </c>
      <c r="AB754" s="153">
        <v>1.6</v>
      </c>
      <c r="AC754" s="182">
        <f t="shared" si="24"/>
        <v>54.687499999999993</v>
      </c>
      <c r="AD754" s="153" t="str">
        <f t="shared" si="25"/>
        <v>OBESIDADE III</v>
      </c>
      <c r="AE754" s="233" t="s">
        <v>1092</v>
      </c>
      <c r="AF754" s="153" t="s">
        <v>161</v>
      </c>
      <c r="AG754" s="159" t="s">
        <v>1744</v>
      </c>
      <c r="AH754" s="153"/>
      <c r="AI754" s="161"/>
      <c r="AJ754" s="153"/>
      <c r="AK754" s="153"/>
      <c r="AL754" s="207" t="s">
        <v>143</v>
      </c>
      <c r="AM754" s="207"/>
      <c r="AN754" s="207"/>
      <c r="AO754" s="207" t="str">
        <f ca="1">IF(R754="","",IF(R754&gt;TODAY(),"0 meses",DATEDIF(R754,TODAY(),"m") &amp; " meses"))</f>
        <v>3 meses</v>
      </c>
      <c r="AP754" s="147" t="s">
        <v>67</v>
      </c>
      <c r="AQ754" s="147" t="s">
        <v>67</v>
      </c>
      <c r="AR754" s="147"/>
      <c r="AS754" s="209" t="s">
        <v>68</v>
      </c>
      <c r="AT754" s="223" t="str">
        <f>MONTH(B754)&amp;"/"&amp;YEAR(B754)</f>
        <v>2/2026</v>
      </c>
      <c r="AU754" s="223">
        <f>WEEKNUM(B754)-WEEKNUM(EOMONTH(B754,-1)+1)+1</f>
        <v>2</v>
      </c>
      <c r="AV754" s="209" t="str">
        <f>MONTH(R754)&amp;"/"&amp;YEAR(R754)</f>
        <v>2/2026</v>
      </c>
      <c r="AW754" s="209">
        <f>WEEKNUM(R754)-WEEKNUM(EOMONTH(R754,-1)+1)+1</f>
        <v>3</v>
      </c>
      <c r="AX754" s="209">
        <f>IF(BB754="S",IF(Q754="1. Aceitou o programa",R754-B754,0),0)</f>
        <v>7</v>
      </c>
      <c r="AY754" s="209">
        <f>IF(BB754="S",IF(AND(S754&lt;&gt;"",R754&lt;&gt;""),S754-R754,0),0)</f>
        <v>0</v>
      </c>
      <c r="AZ754" s="209">
        <f>IF(BB754="S",IF(Q754="1. Aceitou o programa",IF(OR(X754="Não se Aplica",X754=""),IF(OR(W754="Não se Aplica",W754=""),0,W754-V754),AVERAGE(X754-W754,W754-V754)),0),0)</f>
        <v>0</v>
      </c>
      <c r="BA754" s="209">
        <f>IF(BB754="S",IF(AND(Q754="1. Aceitou o programa",AH754="Realizada"),IFERROR(IF(AG754="",0,AG754-R754),0),0),0)</f>
        <v>0</v>
      </c>
      <c r="BB754" s="209" t="str">
        <f>_xlfn.XLOOKUP(U754,'Lista Suspensa'!$AA$20:$AA$23,'Lista Suspensa'!$AB$20:$AB$23,"N/A")</f>
        <v>S</v>
      </c>
    </row>
    <row r="755" spans="1:54" ht="12" customHeight="1">
      <c r="A755" s="151" t="s">
        <v>54</v>
      </c>
      <c r="B755" s="152">
        <v>46065</v>
      </c>
      <c r="C755" s="153" t="s">
        <v>297</v>
      </c>
      <c r="D755" s="153" t="s">
        <v>455</v>
      </c>
      <c r="E755" s="244">
        <v>316632007</v>
      </c>
      <c r="F755" s="144" t="s">
        <v>1745</v>
      </c>
      <c r="G755" s="230"/>
      <c r="H755" s="154">
        <v>31191</v>
      </c>
      <c r="I755" s="153">
        <v>40</v>
      </c>
      <c r="J755" s="148" t="s">
        <v>58</v>
      </c>
      <c r="K755" s="153" t="s">
        <v>101</v>
      </c>
      <c r="L755" s="153"/>
      <c r="M755" s="153"/>
      <c r="N755" s="153"/>
      <c r="O755" s="155">
        <v>21971277664</v>
      </c>
      <c r="P755" s="156" t="s">
        <v>60</v>
      </c>
      <c r="Q755" s="157" t="s">
        <v>110</v>
      </c>
      <c r="R755" s="158">
        <v>46072</v>
      </c>
      <c r="S755" s="159"/>
      <c r="T755" s="159" t="s">
        <v>62</v>
      </c>
      <c r="U755" s="159" t="s">
        <v>111</v>
      </c>
      <c r="V755" s="154">
        <v>46072</v>
      </c>
      <c r="W755" s="154" t="s">
        <v>126</v>
      </c>
      <c r="X755" s="154" t="s">
        <v>126</v>
      </c>
      <c r="Y755" s="160" t="s">
        <v>1063</v>
      </c>
      <c r="Z755" s="160" t="s">
        <v>65</v>
      </c>
      <c r="AA755" s="153">
        <v>137</v>
      </c>
      <c r="AB755" s="153">
        <v>1.92</v>
      </c>
      <c r="AC755" s="182">
        <f t="shared" si="24"/>
        <v>37.163628472222221</v>
      </c>
      <c r="AD755" s="153" t="str">
        <f t="shared" si="25"/>
        <v>OBESIDADE II</v>
      </c>
      <c r="AE755" s="233" t="s">
        <v>1092</v>
      </c>
      <c r="AF755" s="153" t="s">
        <v>161</v>
      </c>
      <c r="AG755" s="159" t="s">
        <v>1746</v>
      </c>
      <c r="AH755" s="153"/>
      <c r="AI755" s="161"/>
      <c r="AJ755" s="153"/>
      <c r="AK755" s="153"/>
      <c r="AL755" s="207" t="s">
        <v>131</v>
      </c>
      <c r="AM755" s="207"/>
      <c r="AN755" s="207"/>
      <c r="AO755" s="207" t="str">
        <f ca="1">IF(R755="","",IF(R755&gt;TODAY(),"0 meses",DATEDIF(R755,TODAY(),"m") &amp; " meses"))</f>
        <v>3 meses</v>
      </c>
      <c r="AP755" s="147" t="s">
        <v>67</v>
      </c>
      <c r="AQ755" s="147" t="s">
        <v>67</v>
      </c>
      <c r="AR755" s="147"/>
      <c r="AS755" s="209" t="s">
        <v>68</v>
      </c>
      <c r="AT755" s="223" t="str">
        <f>MONTH(B755)&amp;"/"&amp;YEAR(B755)</f>
        <v>2/2026</v>
      </c>
      <c r="AU755" s="223">
        <f>WEEKNUM(B755)-WEEKNUM(EOMONTH(B755,-1)+1)+1</f>
        <v>2</v>
      </c>
      <c r="AV755" s="209" t="str">
        <f>MONTH(R755)&amp;"/"&amp;YEAR(R755)</f>
        <v>2/2026</v>
      </c>
      <c r="AW755" s="209">
        <f>WEEKNUM(R755)-WEEKNUM(EOMONTH(R755,-1)+1)+1</f>
        <v>3</v>
      </c>
      <c r="AX755" s="209">
        <f>IF(BB755="S",IF(Q755="1. Aceitou o programa",R755-B755,0),0)</f>
        <v>7</v>
      </c>
      <c r="AY755" s="209">
        <f>IF(BB755="S",IF(AND(S755&lt;&gt;"",R755&lt;&gt;""),S755-R755,0),0)</f>
        <v>0</v>
      </c>
      <c r="AZ755" s="209">
        <f>IF(BB755="S",IF(Q755="1. Aceitou o programa",IF(OR(X755="Não se Aplica",X755=""),IF(OR(W755="Não se Aplica",W755=""),0,W755-V755),AVERAGE(X755-W755,W755-V755)),0),0)</f>
        <v>0</v>
      </c>
      <c r="BA755" s="209">
        <f>IF(BB755="S",IF(AND(Q755="1. Aceitou o programa",AH755="Realizada"),IFERROR(IF(AG755="",0,AG755-R755),0),0),0)</f>
        <v>0</v>
      </c>
      <c r="BB755" s="209" t="str">
        <f>_xlfn.XLOOKUP(U755,'Lista Suspensa'!$AA$20:$AA$23,'Lista Suspensa'!$AB$20:$AB$23,"N/A")</f>
        <v>S</v>
      </c>
    </row>
    <row r="756" spans="1:54" ht="12" customHeight="1">
      <c r="A756" s="151" t="s">
        <v>54</v>
      </c>
      <c r="B756" s="152">
        <v>46065</v>
      </c>
      <c r="C756" s="153" t="s">
        <v>297</v>
      </c>
      <c r="D756" s="153" t="s">
        <v>455</v>
      </c>
      <c r="E756" s="244">
        <v>96222468</v>
      </c>
      <c r="F756" s="144" t="s">
        <v>1747</v>
      </c>
      <c r="G756" s="230"/>
      <c r="H756" s="154">
        <v>34234</v>
      </c>
      <c r="I756" s="153">
        <v>32</v>
      </c>
      <c r="J756" s="148" t="s">
        <v>70</v>
      </c>
      <c r="K756" s="153" t="s">
        <v>101</v>
      </c>
      <c r="L756" s="153"/>
      <c r="M756" s="153"/>
      <c r="N756" s="153"/>
      <c r="O756" s="155">
        <v>21997257354</v>
      </c>
      <c r="P756" s="156" t="s">
        <v>60</v>
      </c>
      <c r="Q756" s="157" t="s">
        <v>110</v>
      </c>
      <c r="R756" s="158">
        <v>46072</v>
      </c>
      <c r="S756" s="159"/>
      <c r="T756" s="159" t="s">
        <v>62</v>
      </c>
      <c r="U756" s="159" t="s">
        <v>111</v>
      </c>
      <c r="V756" s="154">
        <v>46072</v>
      </c>
      <c r="W756" s="154" t="s">
        <v>126</v>
      </c>
      <c r="X756" s="154" t="s">
        <v>126</v>
      </c>
      <c r="Y756" s="160" t="s">
        <v>1063</v>
      </c>
      <c r="Z756" s="160" t="s">
        <v>65</v>
      </c>
      <c r="AA756" s="153">
        <v>91</v>
      </c>
      <c r="AB756" s="153">
        <v>1.62</v>
      </c>
      <c r="AC756" s="182">
        <f t="shared" si="24"/>
        <v>34.674592287761008</v>
      </c>
      <c r="AD756" s="153" t="str">
        <f t="shared" si="25"/>
        <v>OBESIDADE I</v>
      </c>
      <c r="AE756" s="233" t="s">
        <v>129</v>
      </c>
      <c r="AF756" s="153" t="s">
        <v>161</v>
      </c>
      <c r="AG756" s="159" t="s">
        <v>1748</v>
      </c>
      <c r="AH756" s="153"/>
      <c r="AI756" s="161"/>
      <c r="AJ756" s="153"/>
      <c r="AK756" s="153"/>
      <c r="AL756" s="207" t="s">
        <v>131</v>
      </c>
      <c r="AM756" s="207"/>
      <c r="AN756" s="207"/>
      <c r="AO756" s="207" t="str">
        <f ca="1">IF(R756="","",IF(R756&gt;TODAY(),"0 meses",DATEDIF(R756,TODAY(),"m") &amp; " meses"))</f>
        <v>3 meses</v>
      </c>
      <c r="AP756" s="147" t="s">
        <v>67</v>
      </c>
      <c r="AQ756" s="147" t="s">
        <v>67</v>
      </c>
      <c r="AR756" s="147"/>
      <c r="AS756" s="209" t="s">
        <v>68</v>
      </c>
      <c r="AT756" s="223" t="str">
        <f>MONTH(B756)&amp;"/"&amp;YEAR(B756)</f>
        <v>2/2026</v>
      </c>
      <c r="AU756" s="223">
        <f>WEEKNUM(B756)-WEEKNUM(EOMONTH(B756,-1)+1)+1</f>
        <v>2</v>
      </c>
      <c r="AV756" s="209" t="str">
        <f>MONTH(R756)&amp;"/"&amp;YEAR(R756)</f>
        <v>2/2026</v>
      </c>
      <c r="AW756" s="209">
        <f>WEEKNUM(R756)-WEEKNUM(EOMONTH(R756,-1)+1)+1</f>
        <v>3</v>
      </c>
      <c r="AX756" s="209">
        <f>IF(BB756="S",IF(Q756="1. Aceitou o programa",R756-B756,0),0)</f>
        <v>7</v>
      </c>
      <c r="AY756" s="209">
        <f>IF(BB756="S",IF(AND(S756&lt;&gt;"",R756&lt;&gt;""),S756-R756,0),0)</f>
        <v>0</v>
      </c>
      <c r="AZ756" s="209">
        <f>IF(BB756="S",IF(Q756="1. Aceitou o programa",IF(OR(X756="Não se Aplica",X756=""),IF(OR(W756="Não se Aplica",W756=""),0,W756-V756),AVERAGE(X756-W756,W756-V756)),0),0)</f>
        <v>0</v>
      </c>
      <c r="BA756" s="209">
        <f>IF(BB756="S",IF(AND(Q756="1. Aceitou o programa",AH756="Realizada"),IFERROR(IF(AG756="",0,AG756-R756),0),0),0)</f>
        <v>0</v>
      </c>
      <c r="BB756" s="209" t="str">
        <f>_xlfn.XLOOKUP(U756,'Lista Suspensa'!$AA$20:$AA$23,'Lista Suspensa'!$AB$20:$AB$23,"N/A")</f>
        <v>S</v>
      </c>
    </row>
    <row r="757" spans="1:54" ht="12" customHeight="1">
      <c r="A757" s="151" t="s">
        <v>54</v>
      </c>
      <c r="B757" s="152">
        <v>46065</v>
      </c>
      <c r="C757" s="153" t="s">
        <v>297</v>
      </c>
      <c r="D757" s="153" t="s">
        <v>455</v>
      </c>
      <c r="E757" s="244">
        <v>92640926</v>
      </c>
      <c r="F757" s="144" t="s">
        <v>1749</v>
      </c>
      <c r="G757" s="230"/>
      <c r="H757" s="154">
        <v>28394</v>
      </c>
      <c r="I757" s="153">
        <v>48</v>
      </c>
      <c r="J757" s="148" t="s">
        <v>70</v>
      </c>
      <c r="K757" s="153" t="s">
        <v>59</v>
      </c>
      <c r="L757" s="153"/>
      <c r="M757" s="153"/>
      <c r="N757" s="153"/>
      <c r="O757" s="155">
        <v>11997375467</v>
      </c>
      <c r="P757" s="156" t="s">
        <v>60</v>
      </c>
      <c r="Q757" s="157" t="s">
        <v>110</v>
      </c>
      <c r="R757" s="158">
        <v>46072</v>
      </c>
      <c r="S757" s="159"/>
      <c r="T757" s="159" t="s">
        <v>62</v>
      </c>
      <c r="U757" s="159" t="s">
        <v>111</v>
      </c>
      <c r="V757" s="154">
        <v>46072</v>
      </c>
      <c r="W757" s="154" t="s">
        <v>126</v>
      </c>
      <c r="X757" s="154" t="s">
        <v>126</v>
      </c>
      <c r="Y757" s="160" t="s">
        <v>1063</v>
      </c>
      <c r="Z757" s="160" t="s">
        <v>65</v>
      </c>
      <c r="AA757" s="153">
        <v>92</v>
      </c>
      <c r="AB757" s="153">
        <v>1.72</v>
      </c>
      <c r="AC757" s="182">
        <f t="shared" si="24"/>
        <v>31.09789075175771</v>
      </c>
      <c r="AD757" s="153" t="str">
        <f t="shared" si="25"/>
        <v>OBESIDADE I</v>
      </c>
      <c r="AE757" s="233" t="s">
        <v>225</v>
      </c>
      <c r="AF757" s="153" t="s">
        <v>161</v>
      </c>
      <c r="AG757" s="159" t="s">
        <v>1750</v>
      </c>
      <c r="AH757" s="153"/>
      <c r="AI757" s="161"/>
      <c r="AJ757" s="153"/>
      <c r="AK757" s="153"/>
      <c r="AL757" s="207" t="s">
        <v>131</v>
      </c>
      <c r="AM757" s="207"/>
      <c r="AN757" s="207"/>
      <c r="AO757" s="207" t="str">
        <f ca="1">IF(R757="","",IF(R757&gt;TODAY(),"0 meses",DATEDIF(R757,TODAY(),"m") &amp; " meses"))</f>
        <v>3 meses</v>
      </c>
      <c r="AP757" s="147" t="s">
        <v>67</v>
      </c>
      <c r="AQ757" s="147" t="s">
        <v>67</v>
      </c>
      <c r="AR757" s="147"/>
      <c r="AS757" s="209" t="s">
        <v>68</v>
      </c>
      <c r="AT757" s="223" t="str">
        <f>MONTH(B757)&amp;"/"&amp;YEAR(B757)</f>
        <v>2/2026</v>
      </c>
      <c r="AU757" s="223">
        <f>WEEKNUM(B757)-WEEKNUM(EOMONTH(B757,-1)+1)+1</f>
        <v>2</v>
      </c>
      <c r="AV757" s="209" t="str">
        <f>MONTH(R757)&amp;"/"&amp;YEAR(R757)</f>
        <v>2/2026</v>
      </c>
      <c r="AW757" s="209">
        <f>WEEKNUM(R757)-WEEKNUM(EOMONTH(R757,-1)+1)+1</f>
        <v>3</v>
      </c>
      <c r="AX757" s="209">
        <f>IF(BB757="S",IF(Q757="1. Aceitou o programa",R757-B757,0),0)</f>
        <v>7</v>
      </c>
      <c r="AY757" s="209">
        <f>IF(BB757="S",IF(AND(S757&lt;&gt;"",R757&lt;&gt;""),S757-R757,0),0)</f>
        <v>0</v>
      </c>
      <c r="AZ757" s="209">
        <f>IF(BB757="S",IF(Q757="1. Aceitou o programa",IF(OR(X757="Não se Aplica",X757=""),IF(OR(W757="Não se Aplica",W757=""),0,W757-V757),AVERAGE(X757-W757,W757-V757)),0),0)</f>
        <v>0</v>
      </c>
      <c r="BA757" s="209">
        <f>IF(BB757="S",IF(AND(Q757="1. Aceitou o programa",AH757="Realizada"),IFERROR(IF(AG757="",0,AG757-R757),0),0),0)</f>
        <v>0</v>
      </c>
      <c r="BB757" s="209" t="str">
        <f>_xlfn.XLOOKUP(U757,'Lista Suspensa'!$AA$20:$AA$23,'Lista Suspensa'!$AB$20:$AB$23,"N/A")</f>
        <v>S</v>
      </c>
    </row>
    <row r="758" spans="1:54" ht="12" customHeight="1">
      <c r="A758" s="151" t="s">
        <v>54</v>
      </c>
      <c r="B758" s="152">
        <v>46065</v>
      </c>
      <c r="C758" s="153" t="s">
        <v>297</v>
      </c>
      <c r="D758" s="153" t="s">
        <v>455</v>
      </c>
      <c r="E758" s="244">
        <v>87667700</v>
      </c>
      <c r="F758" s="144" t="s">
        <v>1751</v>
      </c>
      <c r="G758" s="230"/>
      <c r="H758" s="154">
        <v>32507</v>
      </c>
      <c r="I758" s="153">
        <v>37</v>
      </c>
      <c r="J758" s="148" t="s">
        <v>70</v>
      </c>
      <c r="K758" s="153"/>
      <c r="L758" s="153"/>
      <c r="M758" s="153"/>
      <c r="N758" s="153"/>
      <c r="O758" s="155">
        <v>11984378770</v>
      </c>
      <c r="P758" s="156" t="s">
        <v>60</v>
      </c>
      <c r="Q758" s="157" t="s">
        <v>110</v>
      </c>
      <c r="R758" s="158">
        <v>46072</v>
      </c>
      <c r="S758" s="159"/>
      <c r="T758" s="159" t="s">
        <v>62</v>
      </c>
      <c r="U758" s="159" t="s">
        <v>111</v>
      </c>
      <c r="V758" s="154">
        <v>46072</v>
      </c>
      <c r="W758" s="154" t="s">
        <v>126</v>
      </c>
      <c r="X758" s="154" t="s">
        <v>126</v>
      </c>
      <c r="Y758" s="160" t="s">
        <v>1063</v>
      </c>
      <c r="Z758" s="160" t="s">
        <v>65</v>
      </c>
      <c r="AA758" s="153">
        <v>92</v>
      </c>
      <c r="AB758" s="153">
        <v>1.62</v>
      </c>
      <c r="AC758" s="182">
        <f t="shared" si="24"/>
        <v>35.055631763450684</v>
      </c>
      <c r="AD758" s="153" t="str">
        <f t="shared" si="25"/>
        <v>OBESIDADE II</v>
      </c>
      <c r="AE758" s="233" t="s">
        <v>1752</v>
      </c>
      <c r="AF758" s="153" t="s">
        <v>161</v>
      </c>
      <c r="AG758" s="159" t="s">
        <v>1753</v>
      </c>
      <c r="AH758" s="153"/>
      <c r="AI758" s="161"/>
      <c r="AJ758" s="153"/>
      <c r="AK758" s="153"/>
      <c r="AL758" s="207" t="s">
        <v>131</v>
      </c>
      <c r="AM758" s="207"/>
      <c r="AN758" s="207"/>
      <c r="AO758" s="207" t="str">
        <f ca="1">IF(R758="","",IF(R758&gt;TODAY(),"0 meses",DATEDIF(R758,TODAY(),"m") &amp; " meses"))</f>
        <v>3 meses</v>
      </c>
      <c r="AP758" s="147" t="s">
        <v>67</v>
      </c>
      <c r="AQ758" s="147" t="s">
        <v>67</v>
      </c>
      <c r="AR758" s="147"/>
      <c r="AS758" s="209" t="s">
        <v>68</v>
      </c>
      <c r="AT758" s="223" t="str">
        <f>MONTH(B758)&amp;"/"&amp;YEAR(B758)</f>
        <v>2/2026</v>
      </c>
      <c r="AU758" s="223">
        <f>WEEKNUM(B758)-WEEKNUM(EOMONTH(B758,-1)+1)+1</f>
        <v>2</v>
      </c>
      <c r="AV758" s="209" t="str">
        <f>MONTH(R758)&amp;"/"&amp;YEAR(R758)</f>
        <v>2/2026</v>
      </c>
      <c r="AW758" s="209">
        <f>WEEKNUM(R758)-WEEKNUM(EOMONTH(R758,-1)+1)+1</f>
        <v>3</v>
      </c>
      <c r="AX758" s="209">
        <f>IF(BB758="S",IF(Q758="1. Aceitou o programa",R758-B758,0),0)</f>
        <v>7</v>
      </c>
      <c r="AY758" s="209">
        <f>IF(BB758="S",IF(AND(S758&lt;&gt;"",R758&lt;&gt;""),S758-R758,0),0)</f>
        <v>0</v>
      </c>
      <c r="AZ758" s="209">
        <f>IF(BB758="S",IF(Q758="1. Aceitou o programa",IF(OR(X758="Não se Aplica",X758=""),IF(OR(W758="Não se Aplica",W758=""),0,W758-V758),AVERAGE(X758-W758,W758-V758)),0),0)</f>
        <v>0</v>
      </c>
      <c r="BA758" s="209">
        <f>IF(BB758="S",IF(AND(Q758="1. Aceitou o programa",AH758="Realizada"),IFERROR(IF(AG758="",0,AG758-R758),0),0),0)</f>
        <v>0</v>
      </c>
      <c r="BB758" s="209" t="str">
        <f>_xlfn.XLOOKUP(U758,'Lista Suspensa'!$AA$20:$AA$23,'Lista Suspensa'!$AB$20:$AB$23,"N/A")</f>
        <v>S</v>
      </c>
    </row>
    <row r="759" spans="1:54" ht="12" customHeight="1">
      <c r="A759" s="151" t="s">
        <v>54</v>
      </c>
      <c r="B759" s="152">
        <v>46065</v>
      </c>
      <c r="C759" s="153" t="s">
        <v>297</v>
      </c>
      <c r="D759" s="153" t="s">
        <v>455</v>
      </c>
      <c r="E759" s="244">
        <v>93792067</v>
      </c>
      <c r="F759" s="144" t="s">
        <v>1754</v>
      </c>
      <c r="G759" s="230"/>
      <c r="H759" s="154">
        <v>33571</v>
      </c>
      <c r="I759" s="153">
        <v>34</v>
      </c>
      <c r="J759" s="148" t="s">
        <v>70</v>
      </c>
      <c r="K759" s="153"/>
      <c r="L759" s="153"/>
      <c r="M759" s="153"/>
      <c r="N759" s="153"/>
      <c r="O759" s="155">
        <v>21994220317</v>
      </c>
      <c r="P759" s="156" t="s">
        <v>60</v>
      </c>
      <c r="Q759" s="157" t="s">
        <v>110</v>
      </c>
      <c r="R759" s="158">
        <v>46072</v>
      </c>
      <c r="S759" s="159"/>
      <c r="T759" s="159" t="s">
        <v>62</v>
      </c>
      <c r="U759" s="159" t="s">
        <v>111</v>
      </c>
      <c r="V759" s="154">
        <v>46072</v>
      </c>
      <c r="W759" s="154" t="s">
        <v>126</v>
      </c>
      <c r="X759" s="154" t="s">
        <v>126</v>
      </c>
      <c r="Y759" s="160" t="s">
        <v>1063</v>
      </c>
      <c r="Z759" s="160" t="s">
        <v>65</v>
      </c>
      <c r="AA759" s="153">
        <v>93</v>
      </c>
      <c r="AB759" s="153">
        <v>1.66</v>
      </c>
      <c r="AC759" s="182">
        <f t="shared" si="24"/>
        <v>33.749455653941069</v>
      </c>
      <c r="AD759" s="153" t="str">
        <f t="shared" si="25"/>
        <v>OBESIDADE I</v>
      </c>
      <c r="AE759" s="233" t="s">
        <v>139</v>
      </c>
      <c r="AF759" s="153" t="s">
        <v>161</v>
      </c>
      <c r="AG759" s="159" t="s">
        <v>1755</v>
      </c>
      <c r="AH759" s="153"/>
      <c r="AI759" s="161"/>
      <c r="AJ759" s="153"/>
      <c r="AK759" s="153"/>
      <c r="AL759" s="207" t="s">
        <v>131</v>
      </c>
      <c r="AM759" s="207"/>
      <c r="AN759" s="207"/>
      <c r="AO759" s="207" t="str">
        <f ca="1">IF(R759="","",IF(R759&gt;TODAY(),"0 meses",DATEDIF(R759,TODAY(),"m") &amp; " meses"))</f>
        <v>3 meses</v>
      </c>
      <c r="AP759" s="147" t="s">
        <v>67</v>
      </c>
      <c r="AQ759" s="147" t="s">
        <v>67</v>
      </c>
      <c r="AR759" s="147"/>
      <c r="AS759" s="209" t="s">
        <v>68</v>
      </c>
      <c r="AT759" s="223" t="str">
        <f>MONTH(B759)&amp;"/"&amp;YEAR(B759)</f>
        <v>2/2026</v>
      </c>
      <c r="AU759" s="223">
        <f>WEEKNUM(B759)-WEEKNUM(EOMONTH(B759,-1)+1)+1</f>
        <v>2</v>
      </c>
      <c r="AV759" s="209" t="str">
        <f>MONTH(R759)&amp;"/"&amp;YEAR(R759)</f>
        <v>2/2026</v>
      </c>
      <c r="AW759" s="209">
        <f>WEEKNUM(R759)-WEEKNUM(EOMONTH(R759,-1)+1)+1</f>
        <v>3</v>
      </c>
      <c r="AX759" s="209">
        <f>IF(BB759="S",IF(Q759="1. Aceitou o programa",R759-B759,0),0)</f>
        <v>7</v>
      </c>
      <c r="AY759" s="209">
        <f>IF(BB759="S",IF(AND(S759&lt;&gt;"",R759&lt;&gt;""),S759-R759,0),0)</f>
        <v>0</v>
      </c>
      <c r="AZ759" s="209">
        <f>IF(BB759="S",IF(Q759="1. Aceitou o programa",IF(OR(X759="Não se Aplica",X759=""),IF(OR(W759="Não se Aplica",W759=""),0,W759-V759),AVERAGE(X759-W759,W759-V759)),0),0)</f>
        <v>0</v>
      </c>
      <c r="BA759" s="209">
        <f>IF(BB759="S",IF(AND(Q759="1. Aceitou o programa",AH759="Realizada"),IFERROR(IF(AG759="",0,AG759-R759),0),0),0)</f>
        <v>0</v>
      </c>
      <c r="BB759" s="209" t="str">
        <f>_xlfn.XLOOKUP(U759,'Lista Suspensa'!$AA$20:$AA$23,'Lista Suspensa'!$AB$20:$AB$23,"N/A")</f>
        <v>S</v>
      </c>
    </row>
    <row r="760" spans="1:54" ht="12" customHeight="1">
      <c r="A760" s="151" t="s">
        <v>54</v>
      </c>
      <c r="B760" s="152">
        <v>46065</v>
      </c>
      <c r="C760" s="153" t="s">
        <v>297</v>
      </c>
      <c r="D760" s="153" t="s">
        <v>455</v>
      </c>
      <c r="E760" s="244">
        <v>87558041</v>
      </c>
      <c r="F760" s="144" t="s">
        <v>1756</v>
      </c>
      <c r="G760" s="230"/>
      <c r="H760" s="154">
        <v>35410</v>
      </c>
      <c r="I760" s="153">
        <v>29</v>
      </c>
      <c r="J760" s="148" t="s">
        <v>70</v>
      </c>
      <c r="K760" s="153"/>
      <c r="L760" s="153"/>
      <c r="M760" s="153"/>
      <c r="N760" s="153"/>
      <c r="O760" s="155">
        <v>21973015989</v>
      </c>
      <c r="P760" s="156" t="s">
        <v>60</v>
      </c>
      <c r="Q760" s="157" t="s">
        <v>110</v>
      </c>
      <c r="R760" s="158">
        <v>46072</v>
      </c>
      <c r="S760" s="159"/>
      <c r="T760" s="159" t="s">
        <v>62</v>
      </c>
      <c r="U760" s="159" t="s">
        <v>111</v>
      </c>
      <c r="V760" s="154">
        <v>46072</v>
      </c>
      <c r="W760" s="154" t="s">
        <v>126</v>
      </c>
      <c r="X760" s="154" t="s">
        <v>126</v>
      </c>
      <c r="Y760" s="160" t="s">
        <v>1757</v>
      </c>
      <c r="Z760" s="160" t="s">
        <v>65</v>
      </c>
      <c r="AA760" s="153">
        <v>138</v>
      </c>
      <c r="AB760" s="153">
        <v>1.65</v>
      </c>
      <c r="AC760" s="182">
        <f t="shared" si="24"/>
        <v>50.688705234159784</v>
      </c>
      <c r="AD760" s="153" t="str">
        <f t="shared" si="25"/>
        <v>OBESIDADE III</v>
      </c>
      <c r="AE760" s="233" t="s">
        <v>129</v>
      </c>
      <c r="AF760" s="153" t="s">
        <v>161</v>
      </c>
      <c r="AG760" s="159" t="s">
        <v>1758</v>
      </c>
      <c r="AH760" s="153"/>
      <c r="AI760" s="161"/>
      <c r="AJ760" s="153"/>
      <c r="AK760" s="153"/>
      <c r="AL760" s="207" t="s">
        <v>131</v>
      </c>
      <c r="AM760" s="207" t="s">
        <v>86</v>
      </c>
      <c r="AN760" s="207" t="s">
        <v>66</v>
      </c>
      <c r="AO760" s="207" t="str">
        <f ca="1">IF(R760="","",IF(R760&gt;TODAY(),"0 meses",DATEDIF(R760,TODAY(),"m") &amp; " meses"))</f>
        <v>3 meses</v>
      </c>
      <c r="AP760" s="147" t="s">
        <v>67</v>
      </c>
      <c r="AQ760" s="147" t="s">
        <v>67</v>
      </c>
      <c r="AR760" s="147"/>
      <c r="AS760" s="209" t="s">
        <v>68</v>
      </c>
      <c r="AT760" s="223" t="str">
        <f>MONTH(B760)&amp;"/"&amp;YEAR(B760)</f>
        <v>2/2026</v>
      </c>
      <c r="AU760" s="223">
        <f>WEEKNUM(B760)-WEEKNUM(EOMONTH(B760,-1)+1)+1</f>
        <v>2</v>
      </c>
      <c r="AV760" s="209" t="str">
        <f>MONTH(R760)&amp;"/"&amp;YEAR(R760)</f>
        <v>2/2026</v>
      </c>
      <c r="AW760" s="209">
        <f>WEEKNUM(R760)-WEEKNUM(EOMONTH(R760,-1)+1)+1</f>
        <v>3</v>
      </c>
      <c r="AX760" s="209">
        <f>IF(BB760="S",IF(Q760="1. Aceitou o programa",R760-B760,0),0)</f>
        <v>7</v>
      </c>
      <c r="AY760" s="209">
        <f>IF(BB760="S",IF(AND(S760&lt;&gt;"",R760&lt;&gt;""),S760-R760,0),0)</f>
        <v>0</v>
      </c>
      <c r="AZ760" s="209">
        <f>IF(BB760="S",IF(Q760="1. Aceitou o programa",IF(OR(X760="Não se Aplica",X760=""),IF(OR(W760="Não se Aplica",W760=""),0,W760-V760),AVERAGE(X760-W760,W760-V760)),0),0)</f>
        <v>0</v>
      </c>
      <c r="BA760" s="209">
        <f>IF(BB760="S",IF(AND(Q760="1. Aceitou o programa",AH760="Realizada"),IFERROR(IF(AG760="",0,AG760-R760),0),0),0)</f>
        <v>0</v>
      </c>
      <c r="BB760" s="209" t="str">
        <f>_xlfn.XLOOKUP(U760,'Lista Suspensa'!$AA$20:$AA$23,'Lista Suspensa'!$AB$20:$AB$23,"N/A")</f>
        <v>S</v>
      </c>
    </row>
    <row r="761" spans="1:54" ht="12" customHeight="1">
      <c r="A761" s="151" t="s">
        <v>54</v>
      </c>
      <c r="B761" s="152">
        <v>46065</v>
      </c>
      <c r="C761" s="153" t="s">
        <v>297</v>
      </c>
      <c r="D761" s="153" t="s">
        <v>455</v>
      </c>
      <c r="E761" s="244">
        <v>94769292</v>
      </c>
      <c r="F761" s="144" t="s">
        <v>1759</v>
      </c>
      <c r="G761" s="230"/>
      <c r="H761" s="154">
        <v>36542</v>
      </c>
      <c r="I761" s="153">
        <v>26</v>
      </c>
      <c r="J761" s="148" t="s">
        <v>70</v>
      </c>
      <c r="K761" s="153"/>
      <c r="L761" s="153"/>
      <c r="M761" s="153"/>
      <c r="N761" s="153"/>
      <c r="O761" s="155">
        <v>11945402034</v>
      </c>
      <c r="P761" s="156" t="s">
        <v>60</v>
      </c>
      <c r="Q761" s="157" t="s">
        <v>110</v>
      </c>
      <c r="R761" s="158">
        <v>46072</v>
      </c>
      <c r="S761" s="159"/>
      <c r="T761" s="159" t="s">
        <v>62</v>
      </c>
      <c r="U761" s="159" t="s">
        <v>111</v>
      </c>
      <c r="V761" s="154">
        <v>46072</v>
      </c>
      <c r="W761" s="154" t="s">
        <v>126</v>
      </c>
      <c r="X761" s="154" t="s">
        <v>126</v>
      </c>
      <c r="Y761" s="160" t="s">
        <v>1063</v>
      </c>
      <c r="Z761" s="160" t="s">
        <v>65</v>
      </c>
      <c r="AA761" s="153">
        <v>170</v>
      </c>
      <c r="AB761" s="153">
        <v>1.69</v>
      </c>
      <c r="AC761" s="182">
        <f t="shared" si="24"/>
        <v>59.521725429781881</v>
      </c>
      <c r="AD761" s="153" t="str">
        <f t="shared" si="25"/>
        <v>OBESIDADE III</v>
      </c>
      <c r="AE761" s="233" t="s">
        <v>225</v>
      </c>
      <c r="AF761" s="153" t="s">
        <v>161</v>
      </c>
      <c r="AG761" s="159" t="s">
        <v>1760</v>
      </c>
      <c r="AH761" s="153"/>
      <c r="AI761" s="161"/>
      <c r="AJ761" s="153"/>
      <c r="AK761" s="153"/>
      <c r="AL761" s="207" t="s">
        <v>143</v>
      </c>
      <c r="AM761" s="207"/>
      <c r="AN761" s="207"/>
      <c r="AO761" s="207" t="str">
        <f ca="1">IF(R761="","",IF(R761&gt;TODAY(),"0 meses",DATEDIF(R761,TODAY(),"m") &amp; " meses"))</f>
        <v>3 meses</v>
      </c>
      <c r="AP761" s="147" t="s">
        <v>67</v>
      </c>
      <c r="AQ761" s="147" t="s">
        <v>67</v>
      </c>
      <c r="AR761" s="147"/>
      <c r="AS761" s="209" t="s">
        <v>68</v>
      </c>
      <c r="AT761" s="223" t="str">
        <f>MONTH(B761)&amp;"/"&amp;YEAR(B761)</f>
        <v>2/2026</v>
      </c>
      <c r="AU761" s="223">
        <f>WEEKNUM(B761)-WEEKNUM(EOMONTH(B761,-1)+1)+1</f>
        <v>2</v>
      </c>
      <c r="AV761" s="209" t="str">
        <f>MONTH(R761)&amp;"/"&amp;YEAR(R761)</f>
        <v>2/2026</v>
      </c>
      <c r="AW761" s="209">
        <f>WEEKNUM(R761)-WEEKNUM(EOMONTH(R761,-1)+1)+1</f>
        <v>3</v>
      </c>
      <c r="AX761" s="209">
        <f>IF(BB761="S",IF(Q761="1. Aceitou o programa",R761-B761,0),0)</f>
        <v>7</v>
      </c>
      <c r="AY761" s="209">
        <f>IF(BB761="S",IF(AND(S761&lt;&gt;"",R761&lt;&gt;""),S761-R761,0),0)</f>
        <v>0</v>
      </c>
      <c r="AZ761" s="209">
        <f>IF(BB761="S",IF(Q761="1. Aceitou o programa",IF(OR(X761="Não se Aplica",X761=""),IF(OR(W761="Não se Aplica",W761=""),0,W761-V761),AVERAGE(X761-W761,W761-V761)),0),0)</f>
        <v>0</v>
      </c>
      <c r="BA761" s="209">
        <f>IF(BB761="S",IF(AND(Q761="1. Aceitou o programa",AH761="Realizada"),IFERROR(IF(AG761="",0,AG761-R761),0),0),0)</f>
        <v>0</v>
      </c>
      <c r="BB761" s="209" t="str">
        <f>_xlfn.XLOOKUP(U761,'Lista Suspensa'!$AA$20:$AA$23,'Lista Suspensa'!$AB$20:$AB$23,"N/A")</f>
        <v>S</v>
      </c>
    </row>
    <row r="762" spans="1:54" ht="12" customHeight="1">
      <c r="A762" s="151" t="s">
        <v>54</v>
      </c>
      <c r="B762" s="152">
        <v>46065</v>
      </c>
      <c r="C762" s="153" t="s">
        <v>297</v>
      </c>
      <c r="D762" s="153" t="s">
        <v>455</v>
      </c>
      <c r="E762" s="244">
        <v>95677230</v>
      </c>
      <c r="F762" s="144" t="s">
        <v>1761</v>
      </c>
      <c r="G762" s="230"/>
      <c r="H762" s="154">
        <v>39470</v>
      </c>
      <c r="I762" s="153">
        <v>18</v>
      </c>
      <c r="J762" s="148" t="s">
        <v>58</v>
      </c>
      <c r="K762" s="153"/>
      <c r="L762" s="153"/>
      <c r="M762" s="153"/>
      <c r="N762" s="153"/>
      <c r="O762" s="155">
        <v>21987744483</v>
      </c>
      <c r="P762" s="156" t="s">
        <v>60</v>
      </c>
      <c r="Q762" s="157" t="s">
        <v>110</v>
      </c>
      <c r="R762" s="158">
        <v>46072</v>
      </c>
      <c r="S762" s="159"/>
      <c r="T762" s="159" t="s">
        <v>62</v>
      </c>
      <c r="U762" s="159" t="s">
        <v>111</v>
      </c>
      <c r="V762" s="154">
        <v>46072</v>
      </c>
      <c r="W762" s="154" t="s">
        <v>126</v>
      </c>
      <c r="X762" s="154" t="s">
        <v>126</v>
      </c>
      <c r="Y762" s="160" t="s">
        <v>1063</v>
      </c>
      <c r="Z762" s="160" t="s">
        <v>65</v>
      </c>
      <c r="AA762" s="153">
        <v>135</v>
      </c>
      <c r="AB762" s="153">
        <v>1.85</v>
      </c>
      <c r="AC762" s="182">
        <f t="shared" si="24"/>
        <v>39.444850255661066</v>
      </c>
      <c r="AD762" s="153" t="str">
        <f t="shared" si="25"/>
        <v>OBESIDADE II</v>
      </c>
      <c r="AE762" s="233" t="s">
        <v>129</v>
      </c>
      <c r="AF762" s="153" t="s">
        <v>161</v>
      </c>
      <c r="AG762" s="159" t="s">
        <v>1762</v>
      </c>
      <c r="AH762" s="153"/>
      <c r="AI762" s="161"/>
      <c r="AJ762" s="153"/>
      <c r="AK762" s="153"/>
      <c r="AL762" s="207" t="s">
        <v>131</v>
      </c>
      <c r="AM762" s="207"/>
      <c r="AN762" s="207"/>
      <c r="AO762" s="207" t="str">
        <f ca="1">IF(R762="","",IF(R762&gt;TODAY(),"0 meses",DATEDIF(R762,TODAY(),"m") &amp; " meses"))</f>
        <v>3 meses</v>
      </c>
      <c r="AP762" s="147" t="s">
        <v>67</v>
      </c>
      <c r="AQ762" s="147" t="s">
        <v>67</v>
      </c>
      <c r="AR762" s="147"/>
      <c r="AS762" s="209" t="s">
        <v>68</v>
      </c>
      <c r="AT762" s="223" t="str">
        <f>MONTH(B762)&amp;"/"&amp;YEAR(B762)</f>
        <v>2/2026</v>
      </c>
      <c r="AU762" s="223">
        <f>WEEKNUM(B762)-WEEKNUM(EOMONTH(B762,-1)+1)+1</f>
        <v>2</v>
      </c>
      <c r="AV762" s="209" t="str">
        <f>MONTH(R762)&amp;"/"&amp;YEAR(R762)</f>
        <v>2/2026</v>
      </c>
      <c r="AW762" s="209">
        <f>WEEKNUM(R762)-WEEKNUM(EOMONTH(R762,-1)+1)+1</f>
        <v>3</v>
      </c>
      <c r="AX762" s="209">
        <f>IF(BB762="S",IF(Q762="1. Aceitou o programa",R762-B762,0),0)</f>
        <v>7</v>
      </c>
      <c r="AY762" s="209">
        <f>IF(BB762="S",IF(AND(S762&lt;&gt;"",R762&lt;&gt;""),S762-R762,0),0)</f>
        <v>0</v>
      </c>
      <c r="AZ762" s="209">
        <f>IF(BB762="S",IF(Q762="1. Aceitou o programa",IF(OR(X762="Não se Aplica",X762=""),IF(OR(W762="Não se Aplica",W762=""),0,W762-V762),AVERAGE(X762-W762,W762-V762)),0),0)</f>
        <v>0</v>
      </c>
      <c r="BA762" s="209">
        <f>IF(BB762="S",IF(AND(Q762="1. Aceitou o programa",AH762="Realizada"),IFERROR(IF(AG762="",0,AG762-R762),0),0),0)</f>
        <v>0</v>
      </c>
      <c r="BB762" s="209" t="str">
        <f>_xlfn.XLOOKUP(U762,'Lista Suspensa'!$AA$20:$AA$23,'Lista Suspensa'!$AB$20:$AB$23,"N/A")</f>
        <v>S</v>
      </c>
    </row>
    <row r="763" spans="1:54" ht="12" customHeight="1">
      <c r="A763" s="151" t="s">
        <v>54</v>
      </c>
      <c r="B763" s="152">
        <v>46072</v>
      </c>
      <c r="C763" s="153" t="s">
        <v>122</v>
      </c>
      <c r="D763" s="153" t="s">
        <v>56</v>
      </c>
      <c r="E763" s="244">
        <v>96048064</v>
      </c>
      <c r="F763" s="144" t="s">
        <v>1763</v>
      </c>
      <c r="G763" s="230"/>
      <c r="H763" s="154">
        <v>33935</v>
      </c>
      <c r="I763" s="153">
        <v>33</v>
      </c>
      <c r="J763" s="148" t="s">
        <v>70</v>
      </c>
      <c r="K763" s="153" t="s">
        <v>101</v>
      </c>
      <c r="L763" s="153"/>
      <c r="M763" s="153"/>
      <c r="N763" s="153"/>
      <c r="O763" s="155" t="s">
        <v>1764</v>
      </c>
      <c r="P763" s="156" t="s">
        <v>1640</v>
      </c>
      <c r="Q763" s="157" t="s">
        <v>110</v>
      </c>
      <c r="R763" s="158">
        <v>46072</v>
      </c>
      <c r="S763" s="159"/>
      <c r="T763" s="159" t="s">
        <v>62</v>
      </c>
      <c r="U763" s="159" t="s">
        <v>111</v>
      </c>
      <c r="V763" s="154">
        <v>46072</v>
      </c>
      <c r="W763" s="154" t="s">
        <v>126</v>
      </c>
      <c r="X763" s="154" t="s">
        <v>126</v>
      </c>
      <c r="Y763" s="160"/>
      <c r="Z763" s="160" t="s">
        <v>128</v>
      </c>
      <c r="AA763" s="153">
        <v>91</v>
      </c>
      <c r="AB763" s="153">
        <v>1.56</v>
      </c>
      <c r="AC763" s="182">
        <f t="shared" si="24"/>
        <v>37.393162393162392</v>
      </c>
      <c r="AD763" s="153" t="str">
        <f t="shared" si="25"/>
        <v>OBESIDADE II</v>
      </c>
      <c r="AE763" s="233" t="s">
        <v>135</v>
      </c>
      <c r="AF763" s="153" t="s">
        <v>161</v>
      </c>
      <c r="AG763" s="159" t="s">
        <v>1765</v>
      </c>
      <c r="AH763" s="153"/>
      <c r="AI763" s="161"/>
      <c r="AJ763" s="153"/>
      <c r="AK763" s="153"/>
      <c r="AL763" s="207" t="s">
        <v>131</v>
      </c>
      <c r="AM763" s="207"/>
      <c r="AN763" s="207"/>
      <c r="AO763" s="207" t="str">
        <f ca="1">IF(R763="","",IF(R763&gt;TODAY(),"0 meses",DATEDIF(R763,TODAY(),"m") &amp; " meses"))</f>
        <v>3 meses</v>
      </c>
      <c r="AP763" s="147" t="s">
        <v>67</v>
      </c>
      <c r="AQ763" s="147" t="s">
        <v>67</v>
      </c>
      <c r="AR763" s="147"/>
      <c r="AS763" s="209" t="s">
        <v>68</v>
      </c>
      <c r="AT763" s="223" t="str">
        <f>MONTH(B763)&amp;"/"&amp;YEAR(B763)</f>
        <v>2/2026</v>
      </c>
      <c r="AU763" s="223">
        <f>WEEKNUM(B763)-WEEKNUM(EOMONTH(B763,-1)+1)+1</f>
        <v>3</v>
      </c>
      <c r="AV763" s="209" t="str">
        <f>MONTH(R763)&amp;"/"&amp;YEAR(R763)</f>
        <v>2/2026</v>
      </c>
      <c r="AW763" s="209">
        <f>WEEKNUM(R763)-WEEKNUM(EOMONTH(R763,-1)+1)+1</f>
        <v>3</v>
      </c>
      <c r="AX763" s="209">
        <f>IF(BB763="S",IF(Q763="1. Aceitou o programa",R763-B763,0),0)</f>
        <v>0</v>
      </c>
      <c r="AY763" s="209">
        <f>IF(BB763="S",IF(AND(S763&lt;&gt;"",R763&lt;&gt;""),S763-R763,0),0)</f>
        <v>0</v>
      </c>
      <c r="AZ763" s="209">
        <f>IF(BB763="S",IF(Q763="1. Aceitou o programa",IF(OR(X763="Não se Aplica",X763=""),IF(OR(W763="Não se Aplica",W763=""),0,W763-V763),AVERAGE(X763-W763,W763-V763)),0),0)</f>
        <v>0</v>
      </c>
      <c r="BA763" s="209">
        <f>IF(BB763="S",IF(AND(Q763="1. Aceitou o programa",AH763="Realizada"),IFERROR(IF(AG763="",0,AG763-R763),0),0),0)</f>
        <v>0</v>
      </c>
      <c r="BB763" s="209" t="str">
        <f>_xlfn.XLOOKUP(U763,'Lista Suspensa'!$AA$20:$AA$23,'Lista Suspensa'!$AB$20:$AB$23,"N/A")</f>
        <v>S</v>
      </c>
    </row>
    <row r="764" spans="1:54" ht="12" customHeight="1">
      <c r="A764" s="151" t="s">
        <v>54</v>
      </c>
      <c r="B764" s="152">
        <v>46072</v>
      </c>
      <c r="C764" s="153" t="s">
        <v>122</v>
      </c>
      <c r="D764" s="153" t="s">
        <v>56</v>
      </c>
      <c r="E764" s="244">
        <v>82652973</v>
      </c>
      <c r="F764" s="144" t="s">
        <v>1766</v>
      </c>
      <c r="G764" s="230"/>
      <c r="H764" s="154">
        <v>24287</v>
      </c>
      <c r="I764" s="153">
        <v>59</v>
      </c>
      <c r="J764" s="148" t="s">
        <v>58</v>
      </c>
      <c r="K764" s="153" t="s">
        <v>59</v>
      </c>
      <c r="L764" s="153"/>
      <c r="M764" s="153"/>
      <c r="N764" s="153"/>
      <c r="O764" s="155" t="s">
        <v>1767</v>
      </c>
      <c r="P764" s="156" t="s">
        <v>1640</v>
      </c>
      <c r="Q764" s="157" t="s">
        <v>110</v>
      </c>
      <c r="R764" s="158">
        <v>46072</v>
      </c>
      <c r="S764" s="159"/>
      <c r="T764" s="159" t="s">
        <v>62</v>
      </c>
      <c r="U764" s="159" t="s">
        <v>111</v>
      </c>
      <c r="V764" s="154">
        <v>46072</v>
      </c>
      <c r="W764" s="154" t="s">
        <v>126</v>
      </c>
      <c r="X764" s="154" t="s">
        <v>126</v>
      </c>
      <c r="Y764" s="160"/>
      <c r="Z764" s="160" t="s">
        <v>128</v>
      </c>
      <c r="AA764" s="153">
        <v>97</v>
      </c>
      <c r="AB764" s="153">
        <v>1.89</v>
      </c>
      <c r="AC764" s="182">
        <f t="shared" si="24"/>
        <v>27.154894879762605</v>
      </c>
      <c r="AD764" s="153" t="str">
        <f t="shared" si="25"/>
        <v>SOBREPESO</v>
      </c>
      <c r="AE764" s="233" t="s">
        <v>135</v>
      </c>
      <c r="AF764" s="153" t="s">
        <v>161</v>
      </c>
      <c r="AG764" s="159" t="s">
        <v>1768</v>
      </c>
      <c r="AH764" s="153"/>
      <c r="AI764" s="161"/>
      <c r="AJ764" s="153"/>
      <c r="AK764" s="153"/>
      <c r="AL764" s="207" t="s">
        <v>131</v>
      </c>
      <c r="AM764" s="207"/>
      <c r="AN764" s="207"/>
      <c r="AO764" s="207" t="str">
        <f ca="1">IF(R764="","",IF(R764&gt;TODAY(),"0 meses",DATEDIF(R764,TODAY(),"m") &amp; " meses"))</f>
        <v>3 meses</v>
      </c>
      <c r="AP764" s="147" t="s">
        <v>67</v>
      </c>
      <c r="AQ764" s="147" t="s">
        <v>67</v>
      </c>
      <c r="AR764" s="147"/>
      <c r="AS764" s="209" t="s">
        <v>68</v>
      </c>
      <c r="AT764" s="223" t="str">
        <f>MONTH(B764)&amp;"/"&amp;YEAR(B764)</f>
        <v>2/2026</v>
      </c>
      <c r="AU764" s="223">
        <f>WEEKNUM(B764)-WEEKNUM(EOMONTH(B764,-1)+1)+1</f>
        <v>3</v>
      </c>
      <c r="AV764" s="209" t="str">
        <f>MONTH(R764)&amp;"/"&amp;YEAR(R764)</f>
        <v>2/2026</v>
      </c>
      <c r="AW764" s="209">
        <f>WEEKNUM(R764)-WEEKNUM(EOMONTH(R764,-1)+1)+1</f>
        <v>3</v>
      </c>
      <c r="AX764" s="209">
        <f>IF(BB764="S",IF(Q764="1. Aceitou o programa",R764-B764,0),0)</f>
        <v>0</v>
      </c>
      <c r="AY764" s="209">
        <f>IF(BB764="S",IF(AND(S764&lt;&gt;"",R764&lt;&gt;""),S764-R764,0),0)</f>
        <v>0</v>
      </c>
      <c r="AZ764" s="209">
        <f>IF(BB764="S",IF(Q764="1. Aceitou o programa",IF(OR(X764="Não se Aplica",X764=""),IF(OR(W764="Não se Aplica",W764=""),0,W764-V764),AVERAGE(X764-W764,W764-V764)),0),0)</f>
        <v>0</v>
      </c>
      <c r="BA764" s="209">
        <f>IF(BB764="S",IF(AND(Q764="1. Aceitou o programa",AH764="Realizada"),IFERROR(IF(AG764="",0,AG764-R764),0),0),0)</f>
        <v>0</v>
      </c>
      <c r="BB764" s="209" t="str">
        <f>_xlfn.XLOOKUP(U764,'Lista Suspensa'!$AA$20:$AA$23,'Lista Suspensa'!$AB$20:$AB$23,"N/A")</f>
        <v>S</v>
      </c>
    </row>
    <row r="765" spans="1:54" ht="12" customHeight="1">
      <c r="A765" s="151" t="s">
        <v>54</v>
      </c>
      <c r="B765" s="152">
        <v>46072</v>
      </c>
      <c r="C765" s="153" t="s">
        <v>122</v>
      </c>
      <c r="D765" s="153" t="s">
        <v>56</v>
      </c>
      <c r="E765" s="244">
        <v>89034486</v>
      </c>
      <c r="F765" s="144" t="s">
        <v>1769</v>
      </c>
      <c r="G765" s="230"/>
      <c r="H765" s="154">
        <v>31372</v>
      </c>
      <c r="I765" s="153">
        <v>40</v>
      </c>
      <c r="J765" s="148" t="s">
        <v>70</v>
      </c>
      <c r="K765" s="153"/>
      <c r="L765" s="153"/>
      <c r="M765" s="153"/>
      <c r="N765" s="153"/>
      <c r="O765" s="155" t="s">
        <v>1770</v>
      </c>
      <c r="P765" s="156" t="s">
        <v>1640</v>
      </c>
      <c r="Q765" s="157" t="s">
        <v>110</v>
      </c>
      <c r="R765" s="158">
        <v>46072</v>
      </c>
      <c r="S765" s="159"/>
      <c r="T765" s="159" t="s">
        <v>62</v>
      </c>
      <c r="U765" s="159" t="s">
        <v>111</v>
      </c>
      <c r="V765" s="154">
        <v>46072</v>
      </c>
      <c r="W765" s="154" t="s">
        <v>126</v>
      </c>
      <c r="X765" s="154" t="s">
        <v>126</v>
      </c>
      <c r="Y765" s="160"/>
      <c r="Z765" s="160" t="s">
        <v>134</v>
      </c>
      <c r="AA765" s="153">
        <v>92</v>
      </c>
      <c r="AB765" s="153">
        <v>1.67</v>
      </c>
      <c r="AC765" s="182">
        <f t="shared" si="24"/>
        <v>32.987916382803256</v>
      </c>
      <c r="AD765" s="153" t="str">
        <f t="shared" si="25"/>
        <v>OBESIDADE I</v>
      </c>
      <c r="AE765" s="233" t="s">
        <v>135</v>
      </c>
      <c r="AF765" s="153" t="s">
        <v>161</v>
      </c>
      <c r="AG765" s="159" t="s">
        <v>1771</v>
      </c>
      <c r="AH765" s="153"/>
      <c r="AI765" s="161"/>
      <c r="AJ765" s="153"/>
      <c r="AK765" s="153"/>
      <c r="AL765" s="207" t="s">
        <v>131</v>
      </c>
      <c r="AM765" s="207"/>
      <c r="AN765" s="207"/>
      <c r="AO765" s="207" t="str">
        <f ca="1">IF(R765="","",IF(R765&gt;TODAY(),"0 meses",DATEDIF(R765,TODAY(),"m") &amp; " meses"))</f>
        <v>3 meses</v>
      </c>
      <c r="AP765" s="147" t="s">
        <v>67</v>
      </c>
      <c r="AQ765" s="147" t="s">
        <v>67</v>
      </c>
      <c r="AR765" s="147"/>
      <c r="AS765" s="209" t="s">
        <v>68</v>
      </c>
      <c r="AT765" s="223" t="str">
        <f>MONTH(B765)&amp;"/"&amp;YEAR(B765)</f>
        <v>2/2026</v>
      </c>
      <c r="AU765" s="223">
        <f>WEEKNUM(B765)-WEEKNUM(EOMONTH(B765,-1)+1)+1</f>
        <v>3</v>
      </c>
      <c r="AV765" s="209" t="str">
        <f>MONTH(R765)&amp;"/"&amp;YEAR(R765)</f>
        <v>2/2026</v>
      </c>
      <c r="AW765" s="209">
        <f>WEEKNUM(R765)-WEEKNUM(EOMONTH(R765,-1)+1)+1</f>
        <v>3</v>
      </c>
      <c r="AX765" s="209">
        <f>IF(BB765="S",IF(Q765="1. Aceitou o programa",R765-B765,0),0)</f>
        <v>0</v>
      </c>
      <c r="AY765" s="209">
        <f>IF(BB765="S",IF(AND(S765&lt;&gt;"",R765&lt;&gt;""),S765-R765,0),0)</f>
        <v>0</v>
      </c>
      <c r="AZ765" s="209">
        <f>IF(BB765="S",IF(Q765="1. Aceitou o programa",IF(OR(X765="Não se Aplica",X765=""),IF(OR(W765="Não se Aplica",W765=""),0,W765-V765),AVERAGE(X765-W765,W765-V765)),0),0)</f>
        <v>0</v>
      </c>
      <c r="BA765" s="209">
        <f>IF(BB765="S",IF(AND(Q765="1. Aceitou o programa",AH765="Realizada"),IFERROR(IF(AG765="",0,AG765-R765),0),0),0)</f>
        <v>0</v>
      </c>
      <c r="BB765" s="209" t="str">
        <f>_xlfn.XLOOKUP(U765,'Lista Suspensa'!$AA$20:$AA$23,'Lista Suspensa'!$AB$20:$AB$23,"N/A")</f>
        <v>S</v>
      </c>
    </row>
    <row r="766" spans="1:54" ht="12" customHeight="1">
      <c r="A766" s="151" t="s">
        <v>54</v>
      </c>
      <c r="B766" s="152">
        <v>46072</v>
      </c>
      <c r="C766" s="153" t="s">
        <v>122</v>
      </c>
      <c r="D766" s="153" t="s">
        <v>56</v>
      </c>
      <c r="E766" s="244">
        <v>881359424</v>
      </c>
      <c r="F766" s="144" t="s">
        <v>1772</v>
      </c>
      <c r="G766" s="230"/>
      <c r="H766" s="154">
        <v>40066</v>
      </c>
      <c r="I766" s="153">
        <v>16</v>
      </c>
      <c r="J766" s="148" t="s">
        <v>70</v>
      </c>
      <c r="K766" s="153"/>
      <c r="L766" s="153"/>
      <c r="M766" s="153"/>
      <c r="N766" s="153"/>
      <c r="O766" s="155" t="s">
        <v>1773</v>
      </c>
      <c r="P766" s="156" t="s">
        <v>1640</v>
      </c>
      <c r="Q766" s="157" t="s">
        <v>110</v>
      </c>
      <c r="R766" s="158">
        <v>46072</v>
      </c>
      <c r="S766" s="159"/>
      <c r="T766" s="159" t="s">
        <v>62</v>
      </c>
      <c r="U766" s="159" t="s">
        <v>111</v>
      </c>
      <c r="V766" s="154">
        <v>46072</v>
      </c>
      <c r="W766" s="154" t="s">
        <v>126</v>
      </c>
      <c r="X766" s="154" t="s">
        <v>126</v>
      </c>
      <c r="Y766" s="160"/>
      <c r="Z766" s="160" t="s">
        <v>128</v>
      </c>
      <c r="AA766" s="153">
        <v>76</v>
      </c>
      <c r="AB766" s="153">
        <v>1.59</v>
      </c>
      <c r="AC766" s="182">
        <f t="shared" si="24"/>
        <v>30.062101973814325</v>
      </c>
      <c r="AD766" s="153" t="str">
        <f t="shared" si="25"/>
        <v>OBESIDADE I</v>
      </c>
      <c r="AE766" s="233" t="s">
        <v>135</v>
      </c>
      <c r="AF766" s="153" t="s">
        <v>161</v>
      </c>
      <c r="AG766" s="159" t="s">
        <v>1774</v>
      </c>
      <c r="AH766" s="153"/>
      <c r="AI766" s="161"/>
      <c r="AJ766" s="153"/>
      <c r="AK766" s="153"/>
      <c r="AL766" s="207" t="s">
        <v>131</v>
      </c>
      <c r="AM766" s="207"/>
      <c r="AN766" s="207"/>
      <c r="AO766" s="207" t="str">
        <f ca="1">IF(R766="","",IF(R766&gt;TODAY(),"0 meses",DATEDIF(R766,TODAY(),"m") &amp; " meses"))</f>
        <v>3 meses</v>
      </c>
      <c r="AP766" s="147" t="s">
        <v>67</v>
      </c>
      <c r="AQ766" s="147" t="s">
        <v>67</v>
      </c>
      <c r="AR766" s="147"/>
      <c r="AS766" s="209" t="s">
        <v>68</v>
      </c>
      <c r="AT766" s="223" t="str">
        <f>MONTH(B766)&amp;"/"&amp;YEAR(B766)</f>
        <v>2/2026</v>
      </c>
      <c r="AU766" s="223">
        <f>WEEKNUM(B766)-WEEKNUM(EOMONTH(B766,-1)+1)+1</f>
        <v>3</v>
      </c>
      <c r="AV766" s="209" t="str">
        <f>MONTH(R766)&amp;"/"&amp;YEAR(R766)</f>
        <v>2/2026</v>
      </c>
      <c r="AW766" s="209">
        <f>WEEKNUM(R766)-WEEKNUM(EOMONTH(R766,-1)+1)+1</f>
        <v>3</v>
      </c>
      <c r="AX766" s="209">
        <f>IF(BB766="S",IF(Q766="1. Aceitou o programa",R766-B766,0),0)</f>
        <v>0</v>
      </c>
      <c r="AY766" s="209">
        <f>IF(BB766="S",IF(AND(S766&lt;&gt;"",R766&lt;&gt;""),S766-R766,0),0)</f>
        <v>0</v>
      </c>
      <c r="AZ766" s="209">
        <f>IF(BB766="S",IF(Q766="1. Aceitou o programa",IF(OR(X766="Não se Aplica",X766=""),IF(OR(W766="Não se Aplica",W766=""),0,W766-V766),AVERAGE(X766-W766,W766-V766)),0),0)</f>
        <v>0</v>
      </c>
      <c r="BA766" s="209">
        <f>IF(BB766="S",IF(AND(Q766="1. Aceitou o programa",AH766="Realizada"),IFERROR(IF(AG766="",0,AG766-R766),0),0),0)</f>
        <v>0</v>
      </c>
      <c r="BB766" s="209" t="str">
        <f>_xlfn.XLOOKUP(U766,'Lista Suspensa'!$AA$20:$AA$23,'Lista Suspensa'!$AB$20:$AB$23,"N/A")</f>
        <v>S</v>
      </c>
    </row>
    <row r="767" spans="1:54" ht="12" customHeight="1">
      <c r="A767" s="151" t="s">
        <v>54</v>
      </c>
      <c r="B767" s="152">
        <v>46072</v>
      </c>
      <c r="C767" s="153" t="s">
        <v>297</v>
      </c>
      <c r="D767" s="153" t="s">
        <v>455</v>
      </c>
      <c r="E767" s="244">
        <v>86818115</v>
      </c>
      <c r="F767" s="144" t="s">
        <v>1775</v>
      </c>
      <c r="G767" s="230"/>
      <c r="H767" s="154">
        <v>25992</v>
      </c>
      <c r="I767" s="153">
        <v>55</v>
      </c>
      <c r="J767" s="148" t="s">
        <v>58</v>
      </c>
      <c r="K767" s="153" t="s">
        <v>101</v>
      </c>
      <c r="L767" s="153"/>
      <c r="M767" s="153"/>
      <c r="N767" s="153"/>
      <c r="O767" s="155">
        <v>21964581989</v>
      </c>
      <c r="P767" s="156" t="s">
        <v>60</v>
      </c>
      <c r="Q767" s="157" t="s">
        <v>110</v>
      </c>
      <c r="R767" s="158">
        <v>46073</v>
      </c>
      <c r="S767" s="159"/>
      <c r="T767" s="159" t="s">
        <v>62</v>
      </c>
      <c r="U767" s="159" t="s">
        <v>111</v>
      </c>
      <c r="V767" s="154">
        <v>46073</v>
      </c>
      <c r="W767" s="154" t="s">
        <v>126</v>
      </c>
      <c r="X767" s="154" t="s">
        <v>126</v>
      </c>
      <c r="Y767" s="160" t="s">
        <v>1063</v>
      </c>
      <c r="Z767" s="160" t="s">
        <v>65</v>
      </c>
      <c r="AA767" s="153">
        <v>131</v>
      </c>
      <c r="AB767" s="153">
        <v>1.77</v>
      </c>
      <c r="AC767" s="182">
        <f t="shared" si="24"/>
        <v>41.814293466117654</v>
      </c>
      <c r="AD767" s="153" t="str">
        <f t="shared" si="25"/>
        <v>OBESIDADE III</v>
      </c>
      <c r="AE767" s="233" t="s">
        <v>300</v>
      </c>
      <c r="AF767" s="153" t="s">
        <v>161</v>
      </c>
      <c r="AG767" s="159" t="s">
        <v>1776</v>
      </c>
      <c r="AH767" s="153"/>
      <c r="AI767" s="161"/>
      <c r="AJ767" s="153"/>
      <c r="AK767" s="153"/>
      <c r="AL767" s="207" t="s">
        <v>131</v>
      </c>
      <c r="AM767" s="207"/>
      <c r="AN767" s="207"/>
      <c r="AO767" s="207" t="str">
        <f ca="1">IF(R767="","",IF(R767&gt;TODAY(),"0 meses",DATEDIF(R767,TODAY(),"m") &amp; " meses"))</f>
        <v>3 meses</v>
      </c>
      <c r="AP767" s="147" t="s">
        <v>67</v>
      </c>
      <c r="AQ767" s="147" t="s">
        <v>67</v>
      </c>
      <c r="AR767" s="147"/>
      <c r="AS767" s="209" t="s">
        <v>68</v>
      </c>
      <c r="AT767" s="223" t="str">
        <f>MONTH(B767)&amp;"/"&amp;YEAR(B767)</f>
        <v>2/2026</v>
      </c>
      <c r="AU767" s="223">
        <f>WEEKNUM(B767)-WEEKNUM(EOMONTH(B767,-1)+1)+1</f>
        <v>3</v>
      </c>
      <c r="AV767" s="209" t="str">
        <f>MONTH(R767)&amp;"/"&amp;YEAR(R767)</f>
        <v>2/2026</v>
      </c>
      <c r="AW767" s="209">
        <f>WEEKNUM(R767)-WEEKNUM(EOMONTH(R767,-1)+1)+1</f>
        <v>3</v>
      </c>
      <c r="AX767" s="209">
        <f>IF(BB767="S",IF(Q767="1. Aceitou o programa",R767-B767,0),0)</f>
        <v>1</v>
      </c>
      <c r="AY767" s="209">
        <f>IF(BB767="S",IF(AND(S767&lt;&gt;"",R767&lt;&gt;""),S767-R767,0),0)</f>
        <v>0</v>
      </c>
      <c r="AZ767" s="209">
        <f>IF(BB767="S",IF(Q767="1. Aceitou o programa",IF(OR(X767="Não se Aplica",X767=""),IF(OR(W767="Não se Aplica",W767=""),0,W767-V767),AVERAGE(X767-W767,W767-V767)),0),0)</f>
        <v>0</v>
      </c>
      <c r="BA767" s="209">
        <f>IF(BB767="S",IF(AND(Q767="1. Aceitou o programa",AH767="Realizada"),IFERROR(IF(AG767="",0,AG767-R767),0),0),0)</f>
        <v>0</v>
      </c>
      <c r="BB767" s="209" t="str">
        <f>_xlfn.XLOOKUP(U767,'Lista Suspensa'!$AA$20:$AA$23,'Lista Suspensa'!$AB$20:$AB$23,"N/A")</f>
        <v>S</v>
      </c>
    </row>
    <row r="768" spans="1:54" ht="12" customHeight="1">
      <c r="A768" s="151" t="s">
        <v>54</v>
      </c>
      <c r="B768" s="152">
        <v>46072</v>
      </c>
      <c r="C768" s="153" t="s">
        <v>297</v>
      </c>
      <c r="D768" s="153" t="s">
        <v>455</v>
      </c>
      <c r="E768" s="244">
        <v>93087803</v>
      </c>
      <c r="F768" s="144" t="s">
        <v>1777</v>
      </c>
      <c r="G768" s="230"/>
      <c r="H768" s="154">
        <v>26985</v>
      </c>
      <c r="I768" s="153">
        <v>52</v>
      </c>
      <c r="J768" s="148" t="s">
        <v>58</v>
      </c>
      <c r="K768" s="153" t="s">
        <v>101</v>
      </c>
      <c r="L768" s="153"/>
      <c r="M768" s="153"/>
      <c r="N768" s="153"/>
      <c r="O768" s="155">
        <v>21992661434</v>
      </c>
      <c r="P768" s="156" t="s">
        <v>60</v>
      </c>
      <c r="Q768" s="157" t="s">
        <v>110</v>
      </c>
      <c r="R768" s="158">
        <v>46073</v>
      </c>
      <c r="S768" s="159"/>
      <c r="T768" s="159" t="s">
        <v>62</v>
      </c>
      <c r="U768" s="159" t="s">
        <v>111</v>
      </c>
      <c r="V768" s="154">
        <v>46073</v>
      </c>
      <c r="W768" s="154" t="s">
        <v>126</v>
      </c>
      <c r="X768" s="154" t="s">
        <v>126</v>
      </c>
      <c r="Y768" s="160" t="s">
        <v>1063</v>
      </c>
      <c r="Z768" s="160" t="s">
        <v>65</v>
      </c>
      <c r="AA768" s="153">
        <v>90</v>
      </c>
      <c r="AB768" s="153">
        <v>1.8</v>
      </c>
      <c r="AC768" s="182">
        <f t="shared" si="24"/>
        <v>27.777777777777775</v>
      </c>
      <c r="AD768" s="153" t="str">
        <f t="shared" si="25"/>
        <v>SOBREPESO</v>
      </c>
      <c r="AE768" s="233" t="s">
        <v>1092</v>
      </c>
      <c r="AF768" s="153" t="s">
        <v>161</v>
      </c>
      <c r="AG768" s="159" t="s">
        <v>1778</v>
      </c>
      <c r="AH768" s="153"/>
      <c r="AI768" s="161"/>
      <c r="AJ768" s="153"/>
      <c r="AK768" s="153"/>
      <c r="AL768" s="207" t="s">
        <v>131</v>
      </c>
      <c r="AM768" s="207"/>
      <c r="AN768" s="207"/>
      <c r="AO768" s="207" t="str">
        <f ca="1">IF(R768="","",IF(R768&gt;TODAY(),"0 meses",DATEDIF(R768,TODAY(),"m") &amp; " meses"))</f>
        <v>3 meses</v>
      </c>
      <c r="AP768" s="147" t="s">
        <v>67</v>
      </c>
      <c r="AQ768" s="147" t="s">
        <v>67</v>
      </c>
      <c r="AR768" s="147"/>
      <c r="AS768" s="209" t="s">
        <v>68</v>
      </c>
      <c r="AT768" s="223" t="str">
        <f>MONTH(B768)&amp;"/"&amp;YEAR(B768)</f>
        <v>2/2026</v>
      </c>
      <c r="AU768" s="223">
        <f>WEEKNUM(B768)-WEEKNUM(EOMONTH(B768,-1)+1)+1</f>
        <v>3</v>
      </c>
      <c r="AV768" s="209" t="str">
        <f>MONTH(R768)&amp;"/"&amp;YEAR(R768)</f>
        <v>2/2026</v>
      </c>
      <c r="AW768" s="209">
        <f>WEEKNUM(R768)-WEEKNUM(EOMONTH(R768,-1)+1)+1</f>
        <v>3</v>
      </c>
      <c r="AX768" s="209">
        <f>IF(BB768="S",IF(Q768="1. Aceitou o programa",R768-B768,0),0)</f>
        <v>1</v>
      </c>
      <c r="AY768" s="209">
        <f>IF(BB768="S",IF(AND(S768&lt;&gt;"",R768&lt;&gt;""),S768-R768,0),0)</f>
        <v>0</v>
      </c>
      <c r="AZ768" s="209">
        <f>IF(BB768="S",IF(Q768="1. Aceitou o programa",IF(OR(X768="Não se Aplica",X768=""),IF(OR(W768="Não se Aplica",W768=""),0,W768-V768),AVERAGE(X768-W768,W768-V768)),0),0)</f>
        <v>0</v>
      </c>
      <c r="BA768" s="209">
        <f>IF(BB768="S",IF(AND(Q768="1. Aceitou o programa",AH768="Realizada"),IFERROR(IF(AG768="",0,AG768-R768),0),0),0)</f>
        <v>0</v>
      </c>
      <c r="BB768" s="209" t="str">
        <f>_xlfn.XLOOKUP(U768,'Lista Suspensa'!$AA$20:$AA$23,'Lista Suspensa'!$AB$20:$AB$23,"N/A")</f>
        <v>S</v>
      </c>
    </row>
    <row r="769" spans="1:54" ht="12" customHeight="1">
      <c r="A769" s="151" t="s">
        <v>54</v>
      </c>
      <c r="B769" s="152">
        <v>46072</v>
      </c>
      <c r="C769" s="153" t="s">
        <v>297</v>
      </c>
      <c r="D769" s="153" t="s">
        <v>455</v>
      </c>
      <c r="E769" s="244">
        <v>82766624</v>
      </c>
      <c r="F769" s="144" t="s">
        <v>1779</v>
      </c>
      <c r="G769" s="230"/>
      <c r="H769" s="154">
        <v>22902</v>
      </c>
      <c r="I769" s="153">
        <v>63</v>
      </c>
      <c r="J769" s="148" t="s">
        <v>70</v>
      </c>
      <c r="K769" s="153" t="s">
        <v>59</v>
      </c>
      <c r="L769" s="153"/>
      <c r="M769" s="153"/>
      <c r="N769" s="153"/>
      <c r="O769" s="155">
        <v>11995479444</v>
      </c>
      <c r="P769" s="156" t="s">
        <v>60</v>
      </c>
      <c r="Q769" s="157" t="s">
        <v>110</v>
      </c>
      <c r="R769" s="158">
        <v>46073</v>
      </c>
      <c r="S769" s="159"/>
      <c r="T769" s="159" t="s">
        <v>62</v>
      </c>
      <c r="U769" s="159" t="s">
        <v>111</v>
      </c>
      <c r="V769" s="154">
        <v>46073</v>
      </c>
      <c r="W769" s="154" t="s">
        <v>126</v>
      </c>
      <c r="X769" s="154" t="s">
        <v>126</v>
      </c>
      <c r="Y769" s="160" t="s">
        <v>1063</v>
      </c>
      <c r="Z769" s="160" t="s">
        <v>65</v>
      </c>
      <c r="AA769" s="153">
        <v>65</v>
      </c>
      <c r="AB769" s="153">
        <v>1.57</v>
      </c>
      <c r="AC769" s="182">
        <f t="shared" si="24"/>
        <v>26.370238143535232</v>
      </c>
      <c r="AD769" s="153" t="str">
        <f t="shared" si="25"/>
        <v>SOBREPESO</v>
      </c>
      <c r="AE769" s="233" t="s">
        <v>1054</v>
      </c>
      <c r="AF769" s="153" t="s">
        <v>161</v>
      </c>
      <c r="AG769" s="159" t="s">
        <v>1780</v>
      </c>
      <c r="AH769" s="153"/>
      <c r="AI769" s="161"/>
      <c r="AJ769" s="153"/>
      <c r="AK769" s="153"/>
      <c r="AL769" s="207" t="s">
        <v>131</v>
      </c>
      <c r="AM769" s="207"/>
      <c r="AN769" s="207"/>
      <c r="AO769" s="207" t="str">
        <f ca="1">IF(R769="","",IF(R769&gt;TODAY(),"0 meses",DATEDIF(R769,TODAY(),"m") &amp; " meses"))</f>
        <v>3 meses</v>
      </c>
      <c r="AP769" s="147" t="s">
        <v>67</v>
      </c>
      <c r="AQ769" s="147" t="s">
        <v>67</v>
      </c>
      <c r="AR769" s="147"/>
      <c r="AS769" s="209" t="s">
        <v>68</v>
      </c>
      <c r="AT769" s="223" t="str">
        <f>MONTH(B769)&amp;"/"&amp;YEAR(B769)</f>
        <v>2/2026</v>
      </c>
      <c r="AU769" s="223">
        <f>WEEKNUM(B769)-WEEKNUM(EOMONTH(B769,-1)+1)+1</f>
        <v>3</v>
      </c>
      <c r="AV769" s="209" t="str">
        <f>MONTH(R769)&amp;"/"&amp;YEAR(R769)</f>
        <v>2/2026</v>
      </c>
      <c r="AW769" s="209">
        <f>WEEKNUM(R769)-WEEKNUM(EOMONTH(R769,-1)+1)+1</f>
        <v>3</v>
      </c>
      <c r="AX769" s="209">
        <f>IF(BB769="S",IF(Q769="1. Aceitou o programa",R769-B769,0),0)</f>
        <v>1</v>
      </c>
      <c r="AY769" s="209">
        <f>IF(BB769="S",IF(AND(S769&lt;&gt;"",R769&lt;&gt;""),S769-R769,0),0)</f>
        <v>0</v>
      </c>
      <c r="AZ769" s="209">
        <f>IF(BB769="S",IF(Q769="1. Aceitou o programa",IF(OR(X769="Não se Aplica",X769=""),IF(OR(W769="Não se Aplica",W769=""),0,W769-V769),AVERAGE(X769-W769,W769-V769)),0),0)</f>
        <v>0</v>
      </c>
      <c r="BA769" s="209">
        <f>IF(BB769="S",IF(AND(Q769="1. Aceitou o programa",AH769="Realizada"),IFERROR(IF(AG769="",0,AG769-R769),0),0),0)</f>
        <v>0</v>
      </c>
      <c r="BB769" s="209" t="str">
        <f>_xlfn.XLOOKUP(U769,'Lista Suspensa'!$AA$20:$AA$23,'Lista Suspensa'!$AB$20:$AB$23,"N/A")</f>
        <v>S</v>
      </c>
    </row>
    <row r="770" spans="1:54" ht="12" customHeight="1">
      <c r="A770" s="151" t="s">
        <v>54</v>
      </c>
      <c r="B770" s="152">
        <v>46072</v>
      </c>
      <c r="C770" s="153" t="s">
        <v>297</v>
      </c>
      <c r="D770" s="153" t="s">
        <v>455</v>
      </c>
      <c r="E770" s="244">
        <v>92708901</v>
      </c>
      <c r="F770" s="144" t="s">
        <v>1781</v>
      </c>
      <c r="G770" s="230"/>
      <c r="H770" s="154">
        <v>23890</v>
      </c>
      <c r="I770" s="153">
        <v>60</v>
      </c>
      <c r="J770" s="148" t="s">
        <v>70</v>
      </c>
      <c r="K770" s="153" t="s">
        <v>59</v>
      </c>
      <c r="L770" s="153"/>
      <c r="M770" s="153"/>
      <c r="N770" s="153"/>
      <c r="O770" s="155">
        <v>11939097996</v>
      </c>
      <c r="P770" s="156" t="s">
        <v>60</v>
      </c>
      <c r="Q770" s="157" t="s">
        <v>110</v>
      </c>
      <c r="R770" s="158">
        <v>46073</v>
      </c>
      <c r="S770" s="159"/>
      <c r="T770" s="159" t="s">
        <v>62</v>
      </c>
      <c r="U770" s="159" t="s">
        <v>111</v>
      </c>
      <c r="V770" s="154">
        <v>46073</v>
      </c>
      <c r="W770" s="154" t="s">
        <v>126</v>
      </c>
      <c r="X770" s="154" t="s">
        <v>126</v>
      </c>
      <c r="Y770" s="160" t="s">
        <v>1063</v>
      </c>
      <c r="Z770" s="160" t="s">
        <v>128</v>
      </c>
      <c r="AA770" s="153">
        <v>82</v>
      </c>
      <c r="AB770" s="153">
        <v>1.66</v>
      </c>
      <c r="AC770" s="182">
        <f t="shared" ref="AC770:AC833" si="26">SUM(AA770/(AB770^2))</f>
        <v>29.757584555087824</v>
      </c>
      <c r="AD770" s="153" t="str">
        <f t="shared" ref="AD770:AD833" si="27">IF(AC770&lt;18.5,"ABAIXO DO PESO",
(IF(AC770&lt;=24.9,"PESO NORMAL",
(IF(AC770&lt;=29.9,"SOBREPESO",
(IF(AC770&lt;=34.9,"OBESIDADE I",
(IF(AC770&lt;=39.9,"OBESIDADE II",
(IF(AC770&lt;=999,"OBESIDADE III","VAZIO")))))))))))</f>
        <v>SOBREPESO</v>
      </c>
      <c r="AE770" s="233" t="s">
        <v>225</v>
      </c>
      <c r="AF770" s="153" t="s">
        <v>161</v>
      </c>
      <c r="AG770" s="159" t="s">
        <v>1782</v>
      </c>
      <c r="AH770" s="153"/>
      <c r="AI770" s="161"/>
      <c r="AJ770" s="153"/>
      <c r="AK770" s="153"/>
      <c r="AL770" s="207" t="s">
        <v>131</v>
      </c>
      <c r="AM770" s="207"/>
      <c r="AN770" s="207"/>
      <c r="AO770" s="207" t="str">
        <f ca="1">IF(R770="","",IF(R770&gt;TODAY(),"0 meses",DATEDIF(R770,TODAY(),"m") &amp; " meses"))</f>
        <v>3 meses</v>
      </c>
      <c r="AP770" s="147" t="s">
        <v>67</v>
      </c>
      <c r="AQ770" s="147" t="s">
        <v>67</v>
      </c>
      <c r="AR770" s="147"/>
      <c r="AS770" s="209" t="s">
        <v>68</v>
      </c>
      <c r="AT770" s="223" t="str">
        <f>MONTH(B770)&amp;"/"&amp;YEAR(B770)</f>
        <v>2/2026</v>
      </c>
      <c r="AU770" s="223">
        <f>WEEKNUM(B770)-WEEKNUM(EOMONTH(B770,-1)+1)+1</f>
        <v>3</v>
      </c>
      <c r="AV770" s="209" t="str">
        <f>MONTH(R770)&amp;"/"&amp;YEAR(R770)</f>
        <v>2/2026</v>
      </c>
      <c r="AW770" s="209">
        <f>WEEKNUM(R770)-WEEKNUM(EOMONTH(R770,-1)+1)+1</f>
        <v>3</v>
      </c>
      <c r="AX770" s="209">
        <f>IF(BB770="S",IF(Q770="1. Aceitou o programa",R770-B770,0),0)</f>
        <v>1</v>
      </c>
      <c r="AY770" s="209">
        <f>IF(BB770="S",IF(AND(S770&lt;&gt;"",R770&lt;&gt;""),S770-R770,0),0)</f>
        <v>0</v>
      </c>
      <c r="AZ770" s="209">
        <f>IF(BB770="S",IF(Q770="1. Aceitou o programa",IF(OR(X770="Não se Aplica",X770=""),IF(OR(W770="Não se Aplica",W770=""),0,W770-V770),AVERAGE(X770-W770,W770-V770)),0),0)</f>
        <v>0</v>
      </c>
      <c r="BA770" s="209">
        <f>IF(BB770="S",IF(AND(Q770="1. Aceitou o programa",AH770="Realizada"),IFERROR(IF(AG770="",0,AG770-R770),0),0),0)</f>
        <v>0</v>
      </c>
      <c r="BB770" s="209" t="str">
        <f>_xlfn.XLOOKUP(U770,'Lista Suspensa'!$AA$20:$AA$23,'Lista Suspensa'!$AB$20:$AB$23,"N/A")</f>
        <v>S</v>
      </c>
    </row>
    <row r="771" spans="1:54" ht="12" customHeight="1">
      <c r="A771" s="151" t="s">
        <v>54</v>
      </c>
      <c r="B771" s="152">
        <v>46072</v>
      </c>
      <c r="C771" s="153" t="s">
        <v>297</v>
      </c>
      <c r="D771" s="153" t="s">
        <v>455</v>
      </c>
      <c r="E771" s="244">
        <v>84281212</v>
      </c>
      <c r="F771" s="144" t="s">
        <v>1783</v>
      </c>
      <c r="G771" s="230"/>
      <c r="H771" s="154">
        <v>25352</v>
      </c>
      <c r="I771" s="153">
        <v>56</v>
      </c>
      <c r="J771" s="148" t="s">
        <v>70</v>
      </c>
      <c r="K771" s="153" t="s">
        <v>59</v>
      </c>
      <c r="L771" s="153"/>
      <c r="M771" s="153"/>
      <c r="N771" s="153"/>
      <c r="O771" s="155">
        <v>11913736319</v>
      </c>
      <c r="P771" s="156" t="s">
        <v>60</v>
      </c>
      <c r="Q771" s="157" t="s">
        <v>110</v>
      </c>
      <c r="R771" s="158">
        <v>46073</v>
      </c>
      <c r="S771" s="159"/>
      <c r="T771" s="159" t="s">
        <v>62</v>
      </c>
      <c r="U771" s="159" t="s">
        <v>111</v>
      </c>
      <c r="V771" s="154">
        <v>46073</v>
      </c>
      <c r="W771" s="154" t="s">
        <v>126</v>
      </c>
      <c r="X771" s="154" t="s">
        <v>126</v>
      </c>
      <c r="Y771" s="160" t="s">
        <v>1063</v>
      </c>
      <c r="Z771" s="160" t="s">
        <v>65</v>
      </c>
      <c r="AA771" s="153">
        <v>93</v>
      </c>
      <c r="AB771" s="153">
        <v>1.58</v>
      </c>
      <c r="AC771" s="182">
        <f t="shared" si="26"/>
        <v>37.25364524915878</v>
      </c>
      <c r="AD771" s="153" t="str">
        <f t="shared" si="27"/>
        <v>OBESIDADE II</v>
      </c>
      <c r="AE771" s="233" t="s">
        <v>225</v>
      </c>
      <c r="AF771" s="153" t="s">
        <v>161</v>
      </c>
      <c r="AG771" s="159" t="s">
        <v>1784</v>
      </c>
      <c r="AH771" s="153"/>
      <c r="AI771" s="161"/>
      <c r="AJ771" s="153"/>
      <c r="AK771" s="153"/>
      <c r="AL771" s="207" t="s">
        <v>131</v>
      </c>
      <c r="AM771" s="207"/>
      <c r="AN771" s="207"/>
      <c r="AO771" s="207" t="str">
        <f ca="1">IF(R771="","",IF(R771&gt;TODAY(),"0 meses",DATEDIF(R771,TODAY(),"m") &amp; " meses"))</f>
        <v>3 meses</v>
      </c>
      <c r="AP771" s="147" t="s">
        <v>67</v>
      </c>
      <c r="AQ771" s="147" t="s">
        <v>67</v>
      </c>
      <c r="AR771" s="147"/>
      <c r="AS771" s="209" t="s">
        <v>68</v>
      </c>
      <c r="AT771" s="223" t="str">
        <f>MONTH(B771)&amp;"/"&amp;YEAR(B771)</f>
        <v>2/2026</v>
      </c>
      <c r="AU771" s="223">
        <f>WEEKNUM(B771)-WEEKNUM(EOMONTH(B771,-1)+1)+1</f>
        <v>3</v>
      </c>
      <c r="AV771" s="209" t="str">
        <f>MONTH(R771)&amp;"/"&amp;YEAR(R771)</f>
        <v>2/2026</v>
      </c>
      <c r="AW771" s="209">
        <f>WEEKNUM(R771)-WEEKNUM(EOMONTH(R771,-1)+1)+1</f>
        <v>3</v>
      </c>
      <c r="AX771" s="209">
        <f>IF(BB771="S",IF(Q771="1. Aceitou o programa",R771-B771,0),0)</f>
        <v>1</v>
      </c>
      <c r="AY771" s="209">
        <f>IF(BB771="S",IF(AND(S771&lt;&gt;"",R771&lt;&gt;""),S771-R771,0),0)</f>
        <v>0</v>
      </c>
      <c r="AZ771" s="209">
        <f>IF(BB771="S",IF(Q771="1. Aceitou o programa",IF(OR(X771="Não se Aplica",X771=""),IF(OR(W771="Não se Aplica",W771=""),0,W771-V771),AVERAGE(X771-W771,W771-V771)),0),0)</f>
        <v>0</v>
      </c>
      <c r="BA771" s="209">
        <f>IF(BB771="S",IF(AND(Q771="1. Aceitou o programa",AH771="Realizada"),IFERROR(IF(AG771="",0,AG771-R771),0),0),0)</f>
        <v>0</v>
      </c>
      <c r="BB771" s="209" t="str">
        <f>_xlfn.XLOOKUP(U771,'Lista Suspensa'!$AA$20:$AA$23,'Lista Suspensa'!$AB$20:$AB$23,"N/A")</f>
        <v>S</v>
      </c>
    </row>
    <row r="772" spans="1:54" ht="12" customHeight="1">
      <c r="A772" s="151" t="s">
        <v>54</v>
      </c>
      <c r="B772" s="152">
        <v>46072</v>
      </c>
      <c r="C772" s="153" t="s">
        <v>297</v>
      </c>
      <c r="D772" s="153" t="s">
        <v>455</v>
      </c>
      <c r="E772" s="244">
        <v>95363635</v>
      </c>
      <c r="F772" s="144" t="s">
        <v>1785</v>
      </c>
      <c r="G772" s="230"/>
      <c r="H772" s="154">
        <v>32626</v>
      </c>
      <c r="I772" s="153">
        <v>37</v>
      </c>
      <c r="J772" s="148" t="s">
        <v>70</v>
      </c>
      <c r="K772" s="153" t="s">
        <v>59</v>
      </c>
      <c r="L772" s="153"/>
      <c r="M772" s="153"/>
      <c r="N772" s="153"/>
      <c r="O772" s="155">
        <v>11916781453</v>
      </c>
      <c r="P772" s="156" t="s">
        <v>60</v>
      </c>
      <c r="Q772" s="157" t="s">
        <v>110</v>
      </c>
      <c r="R772" s="158">
        <v>46073</v>
      </c>
      <c r="S772" s="159"/>
      <c r="T772" s="159" t="s">
        <v>62</v>
      </c>
      <c r="U772" s="159" t="s">
        <v>111</v>
      </c>
      <c r="V772" s="154">
        <v>46073</v>
      </c>
      <c r="W772" s="154" t="s">
        <v>126</v>
      </c>
      <c r="X772" s="154" t="s">
        <v>126</v>
      </c>
      <c r="Y772" s="160" t="s">
        <v>1063</v>
      </c>
      <c r="Z772" s="160" t="s">
        <v>128</v>
      </c>
      <c r="AA772" s="153">
        <v>146</v>
      </c>
      <c r="AB772" s="153">
        <v>1.68</v>
      </c>
      <c r="AC772" s="182">
        <f t="shared" si="26"/>
        <v>51.729024943310662</v>
      </c>
      <c r="AD772" s="153" t="str">
        <f t="shared" si="27"/>
        <v>OBESIDADE III</v>
      </c>
      <c r="AE772" s="233" t="s">
        <v>225</v>
      </c>
      <c r="AF772" s="153" t="s">
        <v>161</v>
      </c>
      <c r="AG772" s="159" t="s">
        <v>1786</v>
      </c>
      <c r="AH772" s="153"/>
      <c r="AI772" s="161"/>
      <c r="AJ772" s="153"/>
      <c r="AK772" s="153"/>
      <c r="AL772" s="207" t="s">
        <v>143</v>
      </c>
      <c r="AM772" s="207"/>
      <c r="AN772" s="207"/>
      <c r="AO772" s="207" t="str">
        <f ca="1">IF(R772="","",IF(R772&gt;TODAY(),"0 meses",DATEDIF(R772,TODAY(),"m") &amp; " meses"))</f>
        <v>3 meses</v>
      </c>
      <c r="AP772" s="147" t="s">
        <v>67</v>
      </c>
      <c r="AQ772" s="147" t="s">
        <v>67</v>
      </c>
      <c r="AR772" s="147"/>
      <c r="AS772" s="209" t="s">
        <v>68</v>
      </c>
      <c r="AT772" s="223" t="str">
        <f>MONTH(B772)&amp;"/"&amp;YEAR(B772)</f>
        <v>2/2026</v>
      </c>
      <c r="AU772" s="223">
        <f>WEEKNUM(B772)-WEEKNUM(EOMONTH(B772,-1)+1)+1</f>
        <v>3</v>
      </c>
      <c r="AV772" s="209" t="str">
        <f>MONTH(R772)&amp;"/"&amp;YEAR(R772)</f>
        <v>2/2026</v>
      </c>
      <c r="AW772" s="209">
        <f>WEEKNUM(R772)-WEEKNUM(EOMONTH(R772,-1)+1)+1</f>
        <v>3</v>
      </c>
      <c r="AX772" s="209">
        <f>IF(BB772="S",IF(Q772="1. Aceitou o programa",R772-B772,0),0)</f>
        <v>1</v>
      </c>
      <c r="AY772" s="209">
        <f>IF(BB772="S",IF(AND(S772&lt;&gt;"",R772&lt;&gt;""),S772-R772,0),0)</f>
        <v>0</v>
      </c>
      <c r="AZ772" s="209">
        <f>IF(BB772="S",IF(Q772="1. Aceitou o programa",IF(OR(X772="Não se Aplica",X772=""),IF(OR(W772="Não se Aplica",W772=""),0,W772-V772),AVERAGE(X772-W772,W772-V772)),0),0)</f>
        <v>0</v>
      </c>
      <c r="BA772" s="209">
        <f>IF(BB772="S",IF(AND(Q772="1. Aceitou o programa",AH772="Realizada"),IFERROR(IF(AG772="",0,AG772-R772),0),0),0)</f>
        <v>0</v>
      </c>
      <c r="BB772" s="209" t="str">
        <f>_xlfn.XLOOKUP(U772,'Lista Suspensa'!$AA$20:$AA$23,'Lista Suspensa'!$AB$20:$AB$23,"N/A")</f>
        <v>S</v>
      </c>
    </row>
    <row r="773" spans="1:54" ht="12" customHeight="1">
      <c r="A773" s="151" t="s">
        <v>54</v>
      </c>
      <c r="B773" s="152">
        <v>46072</v>
      </c>
      <c r="C773" s="153" t="s">
        <v>297</v>
      </c>
      <c r="D773" s="153" t="s">
        <v>455</v>
      </c>
      <c r="E773" s="244">
        <v>96550906</v>
      </c>
      <c r="F773" s="144" t="s">
        <v>1787</v>
      </c>
      <c r="G773" s="230"/>
      <c r="H773" s="154">
        <v>34183</v>
      </c>
      <c r="I773" s="153">
        <v>32</v>
      </c>
      <c r="J773" s="148" t="s">
        <v>70</v>
      </c>
      <c r="K773" s="153" t="s">
        <v>59</v>
      </c>
      <c r="L773" s="153"/>
      <c r="M773" s="153"/>
      <c r="N773" s="153"/>
      <c r="O773" s="155">
        <v>11947446157</v>
      </c>
      <c r="P773" s="156" t="s">
        <v>60</v>
      </c>
      <c r="Q773" s="157" t="s">
        <v>110</v>
      </c>
      <c r="R773" s="158">
        <v>46073</v>
      </c>
      <c r="S773" s="159"/>
      <c r="T773" s="159" t="s">
        <v>62</v>
      </c>
      <c r="U773" s="159" t="s">
        <v>111</v>
      </c>
      <c r="V773" s="154">
        <v>46073</v>
      </c>
      <c r="W773" s="154" t="s">
        <v>126</v>
      </c>
      <c r="X773" s="154" t="s">
        <v>126</v>
      </c>
      <c r="Y773" s="160" t="s">
        <v>1063</v>
      </c>
      <c r="Z773" s="160" t="s">
        <v>65</v>
      </c>
      <c r="AA773" s="153">
        <v>111</v>
      </c>
      <c r="AB773" s="153">
        <v>1.65</v>
      </c>
      <c r="AC773" s="182">
        <f t="shared" si="26"/>
        <v>40.771349862258958</v>
      </c>
      <c r="AD773" s="153" t="str">
        <f t="shared" si="27"/>
        <v>OBESIDADE III</v>
      </c>
      <c r="AE773" s="233" t="s">
        <v>225</v>
      </c>
      <c r="AF773" s="153" t="s">
        <v>161</v>
      </c>
      <c r="AG773" s="159" t="s">
        <v>1788</v>
      </c>
      <c r="AH773" s="153"/>
      <c r="AI773" s="161"/>
      <c r="AJ773" s="153"/>
      <c r="AK773" s="153"/>
      <c r="AL773" s="207" t="s">
        <v>131</v>
      </c>
      <c r="AM773" s="207"/>
      <c r="AN773" s="207"/>
      <c r="AO773" s="207" t="str">
        <f ca="1">IF(R773="","",IF(R773&gt;TODAY(),"0 meses",DATEDIF(R773,TODAY(),"m") &amp; " meses"))</f>
        <v>3 meses</v>
      </c>
      <c r="AP773" s="147" t="s">
        <v>67</v>
      </c>
      <c r="AQ773" s="147" t="s">
        <v>67</v>
      </c>
      <c r="AR773" s="147"/>
      <c r="AS773" s="209" t="s">
        <v>68</v>
      </c>
      <c r="AT773" s="223" t="str">
        <f>MONTH(B773)&amp;"/"&amp;YEAR(B773)</f>
        <v>2/2026</v>
      </c>
      <c r="AU773" s="223">
        <f>WEEKNUM(B773)-WEEKNUM(EOMONTH(B773,-1)+1)+1</f>
        <v>3</v>
      </c>
      <c r="AV773" s="209" t="str">
        <f>MONTH(R773)&amp;"/"&amp;YEAR(R773)</f>
        <v>2/2026</v>
      </c>
      <c r="AW773" s="209">
        <f>WEEKNUM(R773)-WEEKNUM(EOMONTH(R773,-1)+1)+1</f>
        <v>3</v>
      </c>
      <c r="AX773" s="209">
        <f>IF(BB773="S",IF(Q773="1. Aceitou o programa",R773-B773,0),0)</f>
        <v>1</v>
      </c>
      <c r="AY773" s="209">
        <f>IF(BB773="S",IF(AND(S773&lt;&gt;"",R773&lt;&gt;""),S773-R773,0),0)</f>
        <v>0</v>
      </c>
      <c r="AZ773" s="209">
        <f>IF(BB773="S",IF(Q773="1. Aceitou o programa",IF(OR(X773="Não se Aplica",X773=""),IF(OR(W773="Não se Aplica",W773=""),0,W773-V773),AVERAGE(X773-W773,W773-V773)),0),0)</f>
        <v>0</v>
      </c>
      <c r="BA773" s="209">
        <f>IF(BB773="S",IF(AND(Q773="1. Aceitou o programa",AH773="Realizada"),IFERROR(IF(AG773="",0,AG773-R773),0),0),0)</f>
        <v>0</v>
      </c>
      <c r="BB773" s="209" t="str">
        <f>_xlfn.XLOOKUP(U773,'Lista Suspensa'!$AA$20:$AA$23,'Lista Suspensa'!$AB$20:$AB$23,"N/A")</f>
        <v>S</v>
      </c>
    </row>
    <row r="774" spans="1:54" ht="12" customHeight="1">
      <c r="A774" s="151" t="s">
        <v>54</v>
      </c>
      <c r="B774" s="152">
        <v>46072</v>
      </c>
      <c r="C774" s="153" t="s">
        <v>297</v>
      </c>
      <c r="D774" s="153" t="s">
        <v>455</v>
      </c>
      <c r="E774" s="244">
        <v>89067256</v>
      </c>
      <c r="F774" s="144" t="s">
        <v>1789</v>
      </c>
      <c r="G774" s="230"/>
      <c r="H774" s="154">
        <v>32381</v>
      </c>
      <c r="I774" s="153">
        <v>37</v>
      </c>
      <c r="J774" s="148" t="s">
        <v>70</v>
      </c>
      <c r="K774" s="153"/>
      <c r="L774" s="153"/>
      <c r="M774" s="153"/>
      <c r="N774" s="153"/>
      <c r="O774" s="155" t="s">
        <v>1790</v>
      </c>
      <c r="P774" s="156" t="s">
        <v>60</v>
      </c>
      <c r="Q774" s="157" t="s">
        <v>110</v>
      </c>
      <c r="R774" s="158">
        <v>46073</v>
      </c>
      <c r="S774" s="159"/>
      <c r="T774" s="159" t="s">
        <v>62</v>
      </c>
      <c r="U774" s="159" t="s">
        <v>111</v>
      </c>
      <c r="V774" s="154">
        <v>46073</v>
      </c>
      <c r="W774" s="154" t="s">
        <v>126</v>
      </c>
      <c r="X774" s="154" t="s">
        <v>126</v>
      </c>
      <c r="Y774" s="160" t="s">
        <v>1791</v>
      </c>
      <c r="Z774" s="160" t="s">
        <v>65</v>
      </c>
      <c r="AA774" s="153">
        <v>80</v>
      </c>
      <c r="AB774" s="153">
        <v>1.55</v>
      </c>
      <c r="AC774" s="182">
        <f t="shared" si="26"/>
        <v>33.298647242455772</v>
      </c>
      <c r="AD774" s="153" t="str">
        <f t="shared" si="27"/>
        <v>OBESIDADE I</v>
      </c>
      <c r="AE774" s="233" t="s">
        <v>135</v>
      </c>
      <c r="AF774" s="153" t="s">
        <v>161</v>
      </c>
      <c r="AG774" s="159" t="s">
        <v>1792</v>
      </c>
      <c r="AH774" s="153"/>
      <c r="AI774" s="161"/>
      <c r="AJ774" s="153"/>
      <c r="AK774" s="153"/>
      <c r="AL774" s="207" t="s">
        <v>131</v>
      </c>
      <c r="AM774" s="207"/>
      <c r="AN774" s="207"/>
      <c r="AO774" s="207" t="str">
        <f ca="1">IF(R774="","",IF(R774&gt;TODAY(),"0 meses",DATEDIF(R774,TODAY(),"m") &amp; " meses"))</f>
        <v>3 meses</v>
      </c>
      <c r="AP774" s="147" t="s">
        <v>67</v>
      </c>
      <c r="AQ774" s="147" t="s">
        <v>67</v>
      </c>
      <c r="AR774" s="147"/>
      <c r="AS774" s="209" t="s">
        <v>68</v>
      </c>
      <c r="AT774" s="223" t="str">
        <f>MONTH(B774)&amp;"/"&amp;YEAR(B774)</f>
        <v>2/2026</v>
      </c>
      <c r="AU774" s="223">
        <f>WEEKNUM(B774)-WEEKNUM(EOMONTH(B774,-1)+1)+1</f>
        <v>3</v>
      </c>
      <c r="AV774" s="209" t="str">
        <f>MONTH(R774)&amp;"/"&amp;YEAR(R774)</f>
        <v>2/2026</v>
      </c>
      <c r="AW774" s="209">
        <f>WEEKNUM(R774)-WEEKNUM(EOMONTH(R774,-1)+1)+1</f>
        <v>3</v>
      </c>
      <c r="AX774" s="209">
        <f>IF(BB774="S",IF(Q774="1. Aceitou o programa",R774-B774,0),0)</f>
        <v>1</v>
      </c>
      <c r="AY774" s="209">
        <f>IF(BB774="S",IF(AND(S774&lt;&gt;"",R774&lt;&gt;""),S774-R774,0),0)</f>
        <v>0</v>
      </c>
      <c r="AZ774" s="209">
        <f>IF(BB774="S",IF(Q774="1. Aceitou o programa",IF(OR(X774="Não se Aplica",X774=""),IF(OR(W774="Não se Aplica",W774=""),0,W774-V774),AVERAGE(X774-W774,W774-V774)),0),0)</f>
        <v>0</v>
      </c>
      <c r="BA774" s="209">
        <f>IF(BB774="S",IF(AND(Q774="1. Aceitou o programa",AH774="Realizada"),IFERROR(IF(AG774="",0,AG774-R774),0),0),0)</f>
        <v>0</v>
      </c>
      <c r="BB774" s="209" t="str">
        <f>_xlfn.XLOOKUP(U774,'Lista Suspensa'!$AA$20:$AA$23,'Lista Suspensa'!$AB$20:$AB$23,"N/A")</f>
        <v>S</v>
      </c>
    </row>
    <row r="775" spans="1:54" ht="12" customHeight="1">
      <c r="A775" s="151" t="s">
        <v>54</v>
      </c>
      <c r="B775" s="152">
        <v>46072</v>
      </c>
      <c r="C775" s="153" t="s">
        <v>297</v>
      </c>
      <c r="D775" s="153" t="s">
        <v>455</v>
      </c>
      <c r="E775" s="244">
        <v>92641050</v>
      </c>
      <c r="F775" s="144" t="s">
        <v>1793</v>
      </c>
      <c r="G775" s="230"/>
      <c r="H775" s="154">
        <v>33343</v>
      </c>
      <c r="I775" s="153">
        <v>35</v>
      </c>
      <c r="J775" s="148" t="s">
        <v>58</v>
      </c>
      <c r="K775" s="153"/>
      <c r="L775" s="153"/>
      <c r="M775" s="153"/>
      <c r="N775" s="153"/>
      <c r="O775" s="155">
        <v>11940063420</v>
      </c>
      <c r="P775" s="156" t="s">
        <v>60</v>
      </c>
      <c r="Q775" s="157" t="s">
        <v>110</v>
      </c>
      <c r="R775" s="158">
        <v>46073</v>
      </c>
      <c r="S775" s="159"/>
      <c r="T775" s="159" t="s">
        <v>62</v>
      </c>
      <c r="U775" s="159" t="s">
        <v>111</v>
      </c>
      <c r="V775" s="154">
        <v>46073</v>
      </c>
      <c r="W775" s="154" t="s">
        <v>126</v>
      </c>
      <c r="X775" s="154" t="s">
        <v>126</v>
      </c>
      <c r="Y775" s="160" t="s">
        <v>1063</v>
      </c>
      <c r="Z775" s="160" t="s">
        <v>65</v>
      </c>
      <c r="AA775" s="153">
        <v>141</v>
      </c>
      <c r="AB775" s="153">
        <v>1.75</v>
      </c>
      <c r="AC775" s="182">
        <f t="shared" si="26"/>
        <v>46.04081632653061</v>
      </c>
      <c r="AD775" s="153" t="str">
        <f t="shared" si="27"/>
        <v>OBESIDADE III</v>
      </c>
      <c r="AE775" s="233" t="s">
        <v>225</v>
      </c>
      <c r="AF775" s="153" t="s">
        <v>161</v>
      </c>
      <c r="AG775" s="159" t="s">
        <v>1794</v>
      </c>
      <c r="AH775" s="153"/>
      <c r="AI775" s="161"/>
      <c r="AJ775" s="153"/>
      <c r="AK775" s="153"/>
      <c r="AL775" s="207" t="s">
        <v>131</v>
      </c>
      <c r="AM775" s="207"/>
      <c r="AN775" s="207"/>
      <c r="AO775" s="207" t="str">
        <f ca="1">IF(R775="","",IF(R775&gt;TODAY(),"0 meses",DATEDIF(R775,TODAY(),"m") &amp; " meses"))</f>
        <v>3 meses</v>
      </c>
      <c r="AP775" s="147" t="s">
        <v>67</v>
      </c>
      <c r="AQ775" s="147" t="s">
        <v>67</v>
      </c>
      <c r="AR775" s="147"/>
      <c r="AS775" s="209" t="s">
        <v>68</v>
      </c>
      <c r="AT775" s="223" t="str">
        <f>MONTH(B775)&amp;"/"&amp;YEAR(B775)</f>
        <v>2/2026</v>
      </c>
      <c r="AU775" s="223">
        <f>WEEKNUM(B775)-WEEKNUM(EOMONTH(B775,-1)+1)+1</f>
        <v>3</v>
      </c>
      <c r="AV775" s="209" t="str">
        <f>MONTH(R775)&amp;"/"&amp;YEAR(R775)</f>
        <v>2/2026</v>
      </c>
      <c r="AW775" s="209">
        <f>WEEKNUM(R775)-WEEKNUM(EOMONTH(R775,-1)+1)+1</f>
        <v>3</v>
      </c>
      <c r="AX775" s="209">
        <f>IF(BB775="S",IF(Q775="1. Aceitou o programa",R775-B775,0),0)</f>
        <v>1</v>
      </c>
      <c r="AY775" s="209">
        <f>IF(BB775="S",IF(AND(S775&lt;&gt;"",R775&lt;&gt;""),S775-R775,0),0)</f>
        <v>0</v>
      </c>
      <c r="AZ775" s="209">
        <f>IF(BB775="S",IF(Q775="1. Aceitou o programa",IF(OR(X775="Não se Aplica",X775=""),IF(OR(W775="Não se Aplica",W775=""),0,W775-V775),AVERAGE(X775-W775,W775-V775)),0),0)</f>
        <v>0</v>
      </c>
      <c r="BA775" s="209">
        <f>IF(BB775="S",IF(AND(Q775="1. Aceitou o programa",AH775="Realizada"),IFERROR(IF(AG775="",0,AG775-R775),0),0),0)</f>
        <v>0</v>
      </c>
      <c r="BB775" s="209" t="str">
        <f>_xlfn.XLOOKUP(U775,'Lista Suspensa'!$AA$20:$AA$23,'Lista Suspensa'!$AB$20:$AB$23,"N/A")</f>
        <v>S</v>
      </c>
    </row>
    <row r="776" spans="1:54" ht="12" customHeight="1">
      <c r="A776" s="151" t="s">
        <v>54</v>
      </c>
      <c r="B776" s="152">
        <v>46072</v>
      </c>
      <c r="C776" s="153" t="s">
        <v>297</v>
      </c>
      <c r="D776" s="153" t="s">
        <v>455</v>
      </c>
      <c r="E776" s="244">
        <v>93753601</v>
      </c>
      <c r="F776" s="144" t="s">
        <v>1795</v>
      </c>
      <c r="G776" s="230"/>
      <c r="H776" s="154">
        <v>34647</v>
      </c>
      <c r="I776" s="153">
        <v>31</v>
      </c>
      <c r="J776" s="148" t="s">
        <v>70</v>
      </c>
      <c r="K776" s="153"/>
      <c r="L776" s="153"/>
      <c r="M776" s="153"/>
      <c r="N776" s="153"/>
      <c r="O776" s="155">
        <v>21993009590</v>
      </c>
      <c r="P776" s="156" t="s">
        <v>60</v>
      </c>
      <c r="Q776" s="157" t="s">
        <v>110</v>
      </c>
      <c r="R776" s="158">
        <v>46073</v>
      </c>
      <c r="S776" s="159"/>
      <c r="T776" s="159" t="s">
        <v>62</v>
      </c>
      <c r="U776" s="159" t="s">
        <v>111</v>
      </c>
      <c r="V776" s="154">
        <v>46073</v>
      </c>
      <c r="W776" s="154" t="s">
        <v>126</v>
      </c>
      <c r="X776" s="154" t="s">
        <v>126</v>
      </c>
      <c r="Y776" s="160" t="s">
        <v>1063</v>
      </c>
      <c r="Z776" s="160" t="s">
        <v>65</v>
      </c>
      <c r="AA776" s="153">
        <v>130</v>
      </c>
      <c r="AB776" s="153">
        <v>1.59</v>
      </c>
      <c r="AC776" s="182">
        <f t="shared" si="26"/>
        <v>51.422016534156079</v>
      </c>
      <c r="AD776" s="153" t="str">
        <f t="shared" si="27"/>
        <v>OBESIDADE III</v>
      </c>
      <c r="AE776" s="233" t="s">
        <v>139</v>
      </c>
      <c r="AF776" s="153" t="s">
        <v>130</v>
      </c>
      <c r="AG776" s="159"/>
      <c r="AH776" s="153"/>
      <c r="AI776" s="161"/>
      <c r="AJ776" s="153"/>
      <c r="AK776" s="153"/>
      <c r="AL776" s="207" t="s">
        <v>143</v>
      </c>
      <c r="AM776" s="207"/>
      <c r="AN776" s="207"/>
      <c r="AO776" s="207" t="str">
        <f ca="1">IF(R776="","",IF(R776&gt;TODAY(),"0 meses",DATEDIF(R776,TODAY(),"m") &amp; " meses"))</f>
        <v>3 meses</v>
      </c>
      <c r="AP776" s="147" t="s">
        <v>67</v>
      </c>
      <c r="AQ776" s="147" t="s">
        <v>67</v>
      </c>
      <c r="AR776" s="147"/>
      <c r="AS776" s="209" t="s">
        <v>68</v>
      </c>
      <c r="AT776" s="223" t="str">
        <f>MONTH(B776)&amp;"/"&amp;YEAR(B776)</f>
        <v>2/2026</v>
      </c>
      <c r="AU776" s="223">
        <f>WEEKNUM(B776)-WEEKNUM(EOMONTH(B776,-1)+1)+1</f>
        <v>3</v>
      </c>
      <c r="AV776" s="209" t="str">
        <f>MONTH(R776)&amp;"/"&amp;YEAR(R776)</f>
        <v>2/2026</v>
      </c>
      <c r="AW776" s="209">
        <f>WEEKNUM(R776)-WEEKNUM(EOMONTH(R776,-1)+1)+1</f>
        <v>3</v>
      </c>
      <c r="AX776" s="209">
        <f>IF(BB776="S",IF(Q776="1. Aceitou o programa",R776-B776,0),0)</f>
        <v>1</v>
      </c>
      <c r="AY776" s="209">
        <f>IF(BB776="S",IF(AND(S776&lt;&gt;"",R776&lt;&gt;""),S776-R776,0),0)</f>
        <v>0</v>
      </c>
      <c r="AZ776" s="209">
        <f>IF(BB776="S",IF(Q776="1. Aceitou o programa",IF(OR(X776="Não se Aplica",X776=""),IF(OR(W776="Não se Aplica",W776=""),0,W776-V776),AVERAGE(X776-W776,W776-V776)),0),0)</f>
        <v>0</v>
      </c>
      <c r="BA776" s="209">
        <f>IF(BB776="S",IF(AND(Q776="1. Aceitou o programa",AH776="Realizada"),IFERROR(IF(AG776="",0,AG776-R776),0),0),0)</f>
        <v>0</v>
      </c>
      <c r="BB776" s="209" t="str">
        <f>_xlfn.XLOOKUP(U776,'Lista Suspensa'!$AA$20:$AA$23,'Lista Suspensa'!$AB$20:$AB$23,"N/A")</f>
        <v>S</v>
      </c>
    </row>
    <row r="777" spans="1:54" ht="12" customHeight="1">
      <c r="A777" s="151" t="s">
        <v>54</v>
      </c>
      <c r="B777" s="152">
        <v>46073</v>
      </c>
      <c r="C777" s="153" t="s">
        <v>122</v>
      </c>
      <c r="D777" s="153" t="s">
        <v>56</v>
      </c>
      <c r="E777" s="244">
        <v>96333070</v>
      </c>
      <c r="F777" s="144" t="s">
        <v>1796</v>
      </c>
      <c r="G777" s="230"/>
      <c r="H777" s="154">
        <v>31799</v>
      </c>
      <c r="I777" s="153">
        <v>39</v>
      </c>
      <c r="J777" s="148" t="s">
        <v>58</v>
      </c>
      <c r="K777" s="153" t="s">
        <v>1066</v>
      </c>
      <c r="L777" s="153"/>
      <c r="M777" s="153"/>
      <c r="N777" s="153"/>
      <c r="O777" s="155" t="s">
        <v>1797</v>
      </c>
      <c r="P777" s="156" t="s">
        <v>1640</v>
      </c>
      <c r="Q777" s="157" t="s">
        <v>110</v>
      </c>
      <c r="R777" s="158">
        <v>46073</v>
      </c>
      <c r="S777" s="159"/>
      <c r="T777" s="159" t="s">
        <v>62</v>
      </c>
      <c r="U777" s="159" t="s">
        <v>111</v>
      </c>
      <c r="V777" s="154">
        <v>46073</v>
      </c>
      <c r="W777" s="154" t="s">
        <v>126</v>
      </c>
      <c r="X777" s="154" t="s">
        <v>126</v>
      </c>
      <c r="Y777" s="160"/>
      <c r="Z777" s="160" t="s">
        <v>128</v>
      </c>
      <c r="AA777" s="153">
        <v>150</v>
      </c>
      <c r="AB777" s="153">
        <v>1.73</v>
      </c>
      <c r="AC777" s="182">
        <f t="shared" si="26"/>
        <v>50.118614053259378</v>
      </c>
      <c r="AD777" s="153" t="str">
        <f t="shared" si="27"/>
        <v>OBESIDADE III</v>
      </c>
      <c r="AE777" s="233" t="s">
        <v>135</v>
      </c>
      <c r="AF777" s="153" t="s">
        <v>130</v>
      </c>
      <c r="AG777" s="159"/>
      <c r="AH777" s="153"/>
      <c r="AI777" s="161"/>
      <c r="AJ777" s="153"/>
      <c r="AK777" s="153"/>
      <c r="AL777" s="207" t="s">
        <v>143</v>
      </c>
      <c r="AM777" s="207"/>
      <c r="AN777" s="207"/>
      <c r="AO777" s="207" t="str">
        <f ca="1">IF(R777="","",IF(R777&gt;TODAY(),"0 meses",DATEDIF(R777,TODAY(),"m") &amp; " meses"))</f>
        <v>3 meses</v>
      </c>
      <c r="AP777" s="147" t="s">
        <v>67</v>
      </c>
      <c r="AQ777" s="147" t="s">
        <v>67</v>
      </c>
      <c r="AR777" s="147"/>
      <c r="AS777" s="209" t="s">
        <v>68</v>
      </c>
      <c r="AT777" s="223" t="str">
        <f>MONTH(B777)&amp;"/"&amp;YEAR(B777)</f>
        <v>2/2026</v>
      </c>
      <c r="AU777" s="223">
        <f>WEEKNUM(B777)-WEEKNUM(EOMONTH(B777,-1)+1)+1</f>
        <v>3</v>
      </c>
      <c r="AV777" s="209" t="str">
        <f>MONTH(R777)&amp;"/"&amp;YEAR(R777)</f>
        <v>2/2026</v>
      </c>
      <c r="AW777" s="209">
        <f>WEEKNUM(R777)-WEEKNUM(EOMONTH(R777,-1)+1)+1</f>
        <v>3</v>
      </c>
      <c r="AX777" s="209">
        <f>IF(BB777="S",IF(Q777="1. Aceitou o programa",R777-B777,0),0)</f>
        <v>0</v>
      </c>
      <c r="AY777" s="209">
        <f>IF(BB777="S",IF(AND(S777&lt;&gt;"",R777&lt;&gt;""),S777-R777,0),0)</f>
        <v>0</v>
      </c>
      <c r="AZ777" s="209">
        <f>IF(BB777="S",IF(Q777="1. Aceitou o programa",IF(OR(X777="Não se Aplica",X777=""),IF(OR(W777="Não se Aplica",W777=""),0,W777-V777),AVERAGE(X777-W777,W777-V777)),0),0)</f>
        <v>0</v>
      </c>
      <c r="BA777" s="209">
        <f>IF(BB777="S",IF(AND(Q777="1. Aceitou o programa",AH777="Realizada"),IFERROR(IF(AG777="",0,AG777-R777),0),0),0)</f>
        <v>0</v>
      </c>
      <c r="BB777" s="209" t="str">
        <f>_xlfn.XLOOKUP(U777,'Lista Suspensa'!$AA$20:$AA$23,'Lista Suspensa'!$AB$20:$AB$23,"N/A")</f>
        <v>S</v>
      </c>
    </row>
    <row r="778" spans="1:54" ht="12" customHeight="1">
      <c r="A778" s="151" t="s">
        <v>54</v>
      </c>
      <c r="B778" s="152">
        <v>46073</v>
      </c>
      <c r="C778" s="153" t="s">
        <v>122</v>
      </c>
      <c r="D778" s="153" t="s">
        <v>56</v>
      </c>
      <c r="E778" s="244">
        <v>301053626</v>
      </c>
      <c r="F778" s="144" t="s">
        <v>1798</v>
      </c>
      <c r="G778" s="230"/>
      <c r="H778" s="154">
        <v>20588</v>
      </c>
      <c r="I778" s="153">
        <v>70</v>
      </c>
      <c r="J778" s="148" t="s">
        <v>70</v>
      </c>
      <c r="K778" s="153" t="s">
        <v>59</v>
      </c>
      <c r="L778" s="153"/>
      <c r="M778" s="153"/>
      <c r="N778" s="153"/>
      <c r="O778" s="155" t="s">
        <v>1799</v>
      </c>
      <c r="P778" s="156" t="s">
        <v>1640</v>
      </c>
      <c r="Q778" s="157" t="s">
        <v>110</v>
      </c>
      <c r="R778" s="158">
        <v>46073</v>
      </c>
      <c r="S778" s="159"/>
      <c r="T778" s="159" t="s">
        <v>62</v>
      </c>
      <c r="U778" s="159" t="s">
        <v>111</v>
      </c>
      <c r="V778" s="154">
        <v>46073</v>
      </c>
      <c r="W778" s="154" t="s">
        <v>126</v>
      </c>
      <c r="X778" s="154" t="s">
        <v>126</v>
      </c>
      <c r="Y778" s="160"/>
      <c r="Z778" s="160" t="s">
        <v>128</v>
      </c>
      <c r="AA778" s="153">
        <v>92</v>
      </c>
      <c r="AB778" s="153">
        <v>1.69</v>
      </c>
      <c r="AC778" s="182">
        <f t="shared" si="26"/>
        <v>32.211757291411367</v>
      </c>
      <c r="AD778" s="153" t="str">
        <f t="shared" si="27"/>
        <v>OBESIDADE I</v>
      </c>
      <c r="AE778" s="233" t="s">
        <v>135</v>
      </c>
      <c r="AF778" s="153" t="s">
        <v>130</v>
      </c>
      <c r="AG778" s="159"/>
      <c r="AH778" s="153"/>
      <c r="AI778" s="161"/>
      <c r="AJ778" s="153"/>
      <c r="AK778" s="153"/>
      <c r="AL778" s="207" t="s">
        <v>131</v>
      </c>
      <c r="AM778" s="207"/>
      <c r="AN778" s="207"/>
      <c r="AO778" s="207" t="str">
        <f ca="1">IF(R778="","",IF(R778&gt;TODAY(),"0 meses",DATEDIF(R778,TODAY(),"m") &amp; " meses"))</f>
        <v>3 meses</v>
      </c>
      <c r="AP778" s="147" t="s">
        <v>67</v>
      </c>
      <c r="AQ778" s="147" t="s">
        <v>67</v>
      </c>
      <c r="AR778" s="147"/>
      <c r="AS778" s="209" t="s">
        <v>68</v>
      </c>
      <c r="AT778" s="223" t="str">
        <f>MONTH(B778)&amp;"/"&amp;YEAR(B778)</f>
        <v>2/2026</v>
      </c>
      <c r="AU778" s="223">
        <f>WEEKNUM(B778)-WEEKNUM(EOMONTH(B778,-1)+1)+1</f>
        <v>3</v>
      </c>
      <c r="AV778" s="209" t="str">
        <f>MONTH(R778)&amp;"/"&amp;YEAR(R778)</f>
        <v>2/2026</v>
      </c>
      <c r="AW778" s="209">
        <f>WEEKNUM(R778)-WEEKNUM(EOMONTH(R778,-1)+1)+1</f>
        <v>3</v>
      </c>
      <c r="AX778" s="209">
        <f>IF(BB778="S",IF(Q778="1. Aceitou o programa",R778-B778,0),0)</f>
        <v>0</v>
      </c>
      <c r="AY778" s="209">
        <f>IF(BB778="S",IF(AND(S778&lt;&gt;"",R778&lt;&gt;""),S778-R778,0),0)</f>
        <v>0</v>
      </c>
      <c r="AZ778" s="209">
        <f>IF(BB778="S",IF(Q778="1. Aceitou o programa",IF(OR(X778="Não se Aplica",X778=""),IF(OR(W778="Não se Aplica",W778=""),0,W778-V778),AVERAGE(X778-W778,W778-V778)),0),0)</f>
        <v>0</v>
      </c>
      <c r="BA778" s="209">
        <f>IF(BB778="S",IF(AND(Q778="1. Aceitou o programa",AH778="Realizada"),IFERROR(IF(AG778="",0,AG778-R778),0),0),0)</f>
        <v>0</v>
      </c>
      <c r="BB778" s="209" t="str">
        <f>_xlfn.XLOOKUP(U778,'Lista Suspensa'!$AA$20:$AA$23,'Lista Suspensa'!$AB$20:$AB$23,"N/A")</f>
        <v>S</v>
      </c>
    </row>
    <row r="779" spans="1:54" ht="12" customHeight="1">
      <c r="A779" s="151" t="s">
        <v>54</v>
      </c>
      <c r="B779" s="152">
        <v>46073</v>
      </c>
      <c r="C779" s="153" t="s">
        <v>122</v>
      </c>
      <c r="D779" s="153" t="s">
        <v>56</v>
      </c>
      <c r="E779" s="244">
        <v>82235847</v>
      </c>
      <c r="F779" s="144" t="s">
        <v>1800</v>
      </c>
      <c r="G779" s="230"/>
      <c r="H779" s="154">
        <v>21816</v>
      </c>
      <c r="I779" s="153">
        <v>66</v>
      </c>
      <c r="J779" s="148" t="s">
        <v>70</v>
      </c>
      <c r="K779" s="153" t="s">
        <v>59</v>
      </c>
      <c r="L779" s="153"/>
      <c r="M779" s="153"/>
      <c r="N779" s="153"/>
      <c r="O779" s="155" t="s">
        <v>1801</v>
      </c>
      <c r="P779" s="156" t="s">
        <v>1640</v>
      </c>
      <c r="Q779" s="157" t="s">
        <v>110</v>
      </c>
      <c r="R779" s="158">
        <v>46073</v>
      </c>
      <c r="S779" s="159"/>
      <c r="T779" s="159" t="s">
        <v>62</v>
      </c>
      <c r="U779" s="159" t="s">
        <v>111</v>
      </c>
      <c r="V779" s="154">
        <v>46073</v>
      </c>
      <c r="W779" s="154" t="s">
        <v>126</v>
      </c>
      <c r="X779" s="154" t="s">
        <v>126</v>
      </c>
      <c r="Y779" s="160"/>
      <c r="Z779" s="160" t="s">
        <v>128</v>
      </c>
      <c r="AA779" s="153">
        <v>101</v>
      </c>
      <c r="AB779" s="153">
        <v>1.64</v>
      </c>
      <c r="AC779" s="182">
        <f t="shared" si="26"/>
        <v>37.552052349791794</v>
      </c>
      <c r="AD779" s="153" t="str">
        <f t="shared" si="27"/>
        <v>OBESIDADE II</v>
      </c>
      <c r="AE779" s="233" t="s">
        <v>135</v>
      </c>
      <c r="AF779" s="153" t="s">
        <v>130</v>
      </c>
      <c r="AG779" s="159"/>
      <c r="AH779" s="153"/>
      <c r="AI779" s="161"/>
      <c r="AJ779" s="153"/>
      <c r="AK779" s="153"/>
      <c r="AL779" s="207" t="s">
        <v>131</v>
      </c>
      <c r="AM779" s="207"/>
      <c r="AN779" s="207"/>
      <c r="AO779" s="207" t="str">
        <f ca="1">IF(R779="","",IF(R779&gt;TODAY(),"0 meses",DATEDIF(R779,TODAY(),"m") &amp; " meses"))</f>
        <v>3 meses</v>
      </c>
      <c r="AP779" s="147" t="s">
        <v>67</v>
      </c>
      <c r="AQ779" s="147" t="s">
        <v>67</v>
      </c>
      <c r="AR779" s="147"/>
      <c r="AS779" s="209" t="s">
        <v>68</v>
      </c>
      <c r="AT779" s="223" t="str">
        <f>MONTH(B779)&amp;"/"&amp;YEAR(B779)</f>
        <v>2/2026</v>
      </c>
      <c r="AU779" s="223">
        <f>WEEKNUM(B779)-WEEKNUM(EOMONTH(B779,-1)+1)+1</f>
        <v>3</v>
      </c>
      <c r="AV779" s="209" t="str">
        <f>MONTH(R779)&amp;"/"&amp;YEAR(R779)</f>
        <v>2/2026</v>
      </c>
      <c r="AW779" s="209">
        <f>WEEKNUM(R779)-WEEKNUM(EOMONTH(R779,-1)+1)+1</f>
        <v>3</v>
      </c>
      <c r="AX779" s="209">
        <f>IF(BB779="S",IF(Q779="1. Aceitou o programa",R779-B779,0),0)</f>
        <v>0</v>
      </c>
      <c r="AY779" s="209">
        <f>IF(BB779="S",IF(AND(S779&lt;&gt;"",R779&lt;&gt;""),S779-R779,0),0)</f>
        <v>0</v>
      </c>
      <c r="AZ779" s="209">
        <f>IF(BB779="S",IF(Q779="1. Aceitou o programa",IF(OR(X779="Não se Aplica",X779=""),IF(OR(W779="Não se Aplica",W779=""),0,W779-V779),AVERAGE(X779-W779,W779-V779)),0),0)</f>
        <v>0</v>
      </c>
      <c r="BA779" s="209">
        <f>IF(BB779="S",IF(AND(Q779="1. Aceitou o programa",AH779="Realizada"),IFERROR(IF(AG779="",0,AG779-R779),0),0),0)</f>
        <v>0</v>
      </c>
      <c r="BB779" s="209" t="str">
        <f>_xlfn.XLOOKUP(U779,'Lista Suspensa'!$AA$20:$AA$23,'Lista Suspensa'!$AB$20:$AB$23,"N/A")</f>
        <v>S</v>
      </c>
    </row>
    <row r="780" spans="1:54" ht="12" customHeight="1">
      <c r="A780" s="151" t="s">
        <v>54</v>
      </c>
      <c r="B780" s="152">
        <v>46073</v>
      </c>
      <c r="C780" s="153" t="s">
        <v>122</v>
      </c>
      <c r="D780" s="153" t="s">
        <v>56</v>
      </c>
      <c r="E780" s="244">
        <v>88511814</v>
      </c>
      <c r="F780" s="144" t="s">
        <v>1802</v>
      </c>
      <c r="G780" s="230"/>
      <c r="H780" s="154">
        <v>29395</v>
      </c>
      <c r="I780" s="153">
        <v>45</v>
      </c>
      <c r="J780" s="148" t="s">
        <v>58</v>
      </c>
      <c r="K780" s="153" t="s">
        <v>59</v>
      </c>
      <c r="L780" s="153"/>
      <c r="M780" s="153"/>
      <c r="N780" s="153"/>
      <c r="O780" s="155" t="s">
        <v>1803</v>
      </c>
      <c r="P780" s="156" t="s">
        <v>1640</v>
      </c>
      <c r="Q780" s="157" t="s">
        <v>110</v>
      </c>
      <c r="R780" s="158">
        <v>46073</v>
      </c>
      <c r="S780" s="159"/>
      <c r="T780" s="159" t="s">
        <v>62</v>
      </c>
      <c r="U780" s="159" t="s">
        <v>111</v>
      </c>
      <c r="V780" s="154">
        <v>46073</v>
      </c>
      <c r="W780" s="154" t="s">
        <v>126</v>
      </c>
      <c r="X780" s="154" t="s">
        <v>126</v>
      </c>
      <c r="Y780" s="160"/>
      <c r="Z780" s="160" t="s">
        <v>128</v>
      </c>
      <c r="AA780" s="153">
        <v>100</v>
      </c>
      <c r="AB780" s="153">
        <v>1.74</v>
      </c>
      <c r="AC780" s="182">
        <f t="shared" si="26"/>
        <v>33.029462280354075</v>
      </c>
      <c r="AD780" s="153" t="str">
        <f t="shared" si="27"/>
        <v>OBESIDADE I</v>
      </c>
      <c r="AE780" s="233" t="s">
        <v>135</v>
      </c>
      <c r="AF780" s="153" t="s">
        <v>130</v>
      </c>
      <c r="AG780" s="159"/>
      <c r="AH780" s="153"/>
      <c r="AI780" s="161"/>
      <c r="AJ780" s="153"/>
      <c r="AK780" s="153"/>
      <c r="AL780" s="207" t="s">
        <v>131</v>
      </c>
      <c r="AM780" s="207"/>
      <c r="AN780" s="207"/>
      <c r="AO780" s="207" t="str">
        <f ca="1">IF(R780="","",IF(R780&gt;TODAY(),"0 meses",DATEDIF(R780,TODAY(),"m") &amp; " meses"))</f>
        <v>3 meses</v>
      </c>
      <c r="AP780" s="147" t="s">
        <v>67</v>
      </c>
      <c r="AQ780" s="147" t="s">
        <v>67</v>
      </c>
      <c r="AR780" s="147"/>
      <c r="AS780" s="209" t="s">
        <v>68</v>
      </c>
      <c r="AT780" s="223" t="str">
        <f>MONTH(B780)&amp;"/"&amp;YEAR(B780)</f>
        <v>2/2026</v>
      </c>
      <c r="AU780" s="223">
        <f>WEEKNUM(B780)-WEEKNUM(EOMONTH(B780,-1)+1)+1</f>
        <v>3</v>
      </c>
      <c r="AV780" s="209" t="str">
        <f>MONTH(R780)&amp;"/"&amp;YEAR(R780)</f>
        <v>2/2026</v>
      </c>
      <c r="AW780" s="209">
        <f>WEEKNUM(R780)-WEEKNUM(EOMONTH(R780,-1)+1)+1</f>
        <v>3</v>
      </c>
      <c r="AX780" s="209">
        <f>IF(BB780="S",IF(Q780="1. Aceitou o programa",R780-B780,0),0)</f>
        <v>0</v>
      </c>
      <c r="AY780" s="209">
        <f>IF(BB780="S",IF(AND(S780&lt;&gt;"",R780&lt;&gt;""),S780-R780,0),0)</f>
        <v>0</v>
      </c>
      <c r="AZ780" s="209">
        <f>IF(BB780="S",IF(Q780="1. Aceitou o programa",IF(OR(X780="Não se Aplica",X780=""),IF(OR(W780="Não se Aplica",W780=""),0,W780-V780),AVERAGE(X780-W780,W780-V780)),0),0)</f>
        <v>0</v>
      </c>
      <c r="BA780" s="209">
        <f>IF(BB780="S",IF(AND(Q780="1. Aceitou o programa",AH780="Realizada"),IFERROR(IF(AG780="",0,AG780-R780),0),0),0)</f>
        <v>0</v>
      </c>
      <c r="BB780" s="209" t="str">
        <f>_xlfn.XLOOKUP(U780,'Lista Suspensa'!$AA$20:$AA$23,'Lista Suspensa'!$AB$20:$AB$23,"N/A")</f>
        <v>S</v>
      </c>
    </row>
    <row r="781" spans="1:54" ht="12" customHeight="1">
      <c r="A781" s="151" t="s">
        <v>54</v>
      </c>
      <c r="B781" s="152">
        <v>46073</v>
      </c>
      <c r="C781" s="153" t="s">
        <v>122</v>
      </c>
      <c r="D781" s="153" t="s">
        <v>56</v>
      </c>
      <c r="E781" s="244">
        <v>96048888</v>
      </c>
      <c r="F781" s="144" t="s">
        <v>1804</v>
      </c>
      <c r="G781" s="230"/>
      <c r="H781" s="154">
        <v>32897</v>
      </c>
      <c r="I781" s="153">
        <v>36</v>
      </c>
      <c r="J781" s="148" t="s">
        <v>58</v>
      </c>
      <c r="K781" s="153" t="s">
        <v>59</v>
      </c>
      <c r="L781" s="153"/>
      <c r="M781" s="153"/>
      <c r="N781" s="153"/>
      <c r="O781" s="155" t="s">
        <v>1805</v>
      </c>
      <c r="P781" s="156" t="s">
        <v>1640</v>
      </c>
      <c r="Q781" s="157" t="s">
        <v>110</v>
      </c>
      <c r="R781" s="158">
        <v>46073</v>
      </c>
      <c r="S781" s="159"/>
      <c r="T781" s="159" t="s">
        <v>62</v>
      </c>
      <c r="U781" s="159" t="s">
        <v>111</v>
      </c>
      <c r="V781" s="154">
        <v>46073</v>
      </c>
      <c r="W781" s="154" t="s">
        <v>126</v>
      </c>
      <c r="X781" s="154" t="s">
        <v>126</v>
      </c>
      <c r="Y781" s="160"/>
      <c r="Z781" s="160" t="s">
        <v>128</v>
      </c>
      <c r="AA781" s="153">
        <v>97</v>
      </c>
      <c r="AB781" s="153">
        <v>1.83</v>
      </c>
      <c r="AC781" s="182">
        <f t="shared" si="26"/>
        <v>28.964734689002356</v>
      </c>
      <c r="AD781" s="153" t="str">
        <f t="shared" si="27"/>
        <v>SOBREPESO</v>
      </c>
      <c r="AE781" s="233" t="s">
        <v>135</v>
      </c>
      <c r="AF781" s="153" t="s">
        <v>130</v>
      </c>
      <c r="AG781" s="159"/>
      <c r="AH781" s="153"/>
      <c r="AI781" s="161"/>
      <c r="AJ781" s="153"/>
      <c r="AK781" s="153"/>
      <c r="AL781" s="207" t="s">
        <v>131</v>
      </c>
      <c r="AM781" s="207"/>
      <c r="AN781" s="207"/>
      <c r="AO781" s="207" t="str">
        <f ca="1">IF(R781="","",IF(R781&gt;TODAY(),"0 meses",DATEDIF(R781,TODAY(),"m") &amp; " meses"))</f>
        <v>3 meses</v>
      </c>
      <c r="AP781" s="147" t="s">
        <v>67</v>
      </c>
      <c r="AQ781" s="147" t="s">
        <v>67</v>
      </c>
      <c r="AR781" s="147"/>
      <c r="AS781" s="209" t="s">
        <v>68</v>
      </c>
      <c r="AT781" s="223" t="str">
        <f>MONTH(B781)&amp;"/"&amp;YEAR(B781)</f>
        <v>2/2026</v>
      </c>
      <c r="AU781" s="223">
        <f>WEEKNUM(B781)-WEEKNUM(EOMONTH(B781,-1)+1)+1</f>
        <v>3</v>
      </c>
      <c r="AV781" s="209" t="str">
        <f>MONTH(R781)&amp;"/"&amp;YEAR(R781)</f>
        <v>2/2026</v>
      </c>
      <c r="AW781" s="209">
        <f>WEEKNUM(R781)-WEEKNUM(EOMONTH(R781,-1)+1)+1</f>
        <v>3</v>
      </c>
      <c r="AX781" s="209">
        <f>IF(BB781="S",IF(Q781="1. Aceitou o programa",R781-B781,0),0)</f>
        <v>0</v>
      </c>
      <c r="AY781" s="209">
        <f>IF(BB781="S",IF(AND(S781&lt;&gt;"",R781&lt;&gt;""),S781-R781,0),0)</f>
        <v>0</v>
      </c>
      <c r="AZ781" s="209">
        <f>IF(BB781="S",IF(Q781="1. Aceitou o programa",IF(OR(X781="Não se Aplica",X781=""),IF(OR(W781="Não se Aplica",W781=""),0,W781-V781),AVERAGE(X781-W781,W781-V781)),0),0)</f>
        <v>0</v>
      </c>
      <c r="BA781" s="209">
        <f>IF(BB781="S",IF(AND(Q781="1. Aceitou o programa",AH781="Realizada"),IFERROR(IF(AG781="",0,AG781-R781),0),0),0)</f>
        <v>0</v>
      </c>
      <c r="BB781" s="209" t="str">
        <f>_xlfn.XLOOKUP(U781,'Lista Suspensa'!$AA$20:$AA$23,'Lista Suspensa'!$AB$20:$AB$23,"N/A")</f>
        <v>S</v>
      </c>
    </row>
    <row r="782" spans="1:54" ht="12" customHeight="1">
      <c r="A782" s="151" t="s">
        <v>54</v>
      </c>
      <c r="B782" s="152">
        <v>46073</v>
      </c>
      <c r="C782" s="153" t="s">
        <v>122</v>
      </c>
      <c r="D782" s="153" t="s">
        <v>56</v>
      </c>
      <c r="E782" s="244">
        <v>79117224</v>
      </c>
      <c r="F782" s="144" t="s">
        <v>1806</v>
      </c>
      <c r="G782" s="230"/>
      <c r="H782" s="154">
        <v>28700</v>
      </c>
      <c r="I782" s="153">
        <v>47</v>
      </c>
      <c r="J782" s="148" t="s">
        <v>58</v>
      </c>
      <c r="K782" s="153"/>
      <c r="L782" s="153"/>
      <c r="M782" s="153"/>
      <c r="N782" s="153"/>
      <c r="O782" s="155" t="s">
        <v>1807</v>
      </c>
      <c r="P782" s="156" t="s">
        <v>1640</v>
      </c>
      <c r="Q782" s="157" t="s">
        <v>110</v>
      </c>
      <c r="R782" s="158">
        <v>46073</v>
      </c>
      <c r="S782" s="159"/>
      <c r="T782" s="159" t="s">
        <v>62</v>
      </c>
      <c r="U782" s="159" t="s">
        <v>111</v>
      </c>
      <c r="V782" s="154">
        <v>46073</v>
      </c>
      <c r="W782" s="154" t="s">
        <v>126</v>
      </c>
      <c r="X782" s="154" t="s">
        <v>126</v>
      </c>
      <c r="Y782" s="160"/>
      <c r="Z782" s="160" t="s">
        <v>128</v>
      </c>
      <c r="AA782" s="153">
        <v>120</v>
      </c>
      <c r="AB782" s="153">
        <v>1.74</v>
      </c>
      <c r="AC782" s="182">
        <f t="shared" si="26"/>
        <v>39.635354736424887</v>
      </c>
      <c r="AD782" s="153" t="str">
        <f t="shared" si="27"/>
        <v>OBESIDADE II</v>
      </c>
      <c r="AE782" s="233" t="s">
        <v>135</v>
      </c>
      <c r="AF782" s="153" t="s">
        <v>130</v>
      </c>
      <c r="AG782" s="159"/>
      <c r="AH782" s="153"/>
      <c r="AI782" s="161"/>
      <c r="AJ782" s="153"/>
      <c r="AK782" s="153"/>
      <c r="AL782" s="207" t="s">
        <v>131</v>
      </c>
      <c r="AM782" s="207"/>
      <c r="AN782" s="207"/>
      <c r="AO782" s="207" t="str">
        <f ca="1">IF(R782="","",IF(R782&gt;TODAY(),"0 meses",DATEDIF(R782,TODAY(),"m") &amp; " meses"))</f>
        <v>3 meses</v>
      </c>
      <c r="AP782" s="147" t="s">
        <v>67</v>
      </c>
      <c r="AQ782" s="147" t="s">
        <v>67</v>
      </c>
      <c r="AR782" s="147"/>
      <c r="AS782" s="209" t="s">
        <v>68</v>
      </c>
      <c r="AT782" s="223" t="str">
        <f>MONTH(B782)&amp;"/"&amp;YEAR(B782)</f>
        <v>2/2026</v>
      </c>
      <c r="AU782" s="223">
        <f>WEEKNUM(B782)-WEEKNUM(EOMONTH(B782,-1)+1)+1</f>
        <v>3</v>
      </c>
      <c r="AV782" s="209" t="str">
        <f>MONTH(R782)&amp;"/"&amp;YEAR(R782)</f>
        <v>2/2026</v>
      </c>
      <c r="AW782" s="209">
        <f>WEEKNUM(R782)-WEEKNUM(EOMONTH(R782,-1)+1)+1</f>
        <v>3</v>
      </c>
      <c r="AX782" s="209">
        <f>IF(BB782="S",IF(Q782="1. Aceitou o programa",R782-B782,0),0)</f>
        <v>0</v>
      </c>
      <c r="AY782" s="209">
        <f>IF(BB782="S",IF(AND(S782&lt;&gt;"",R782&lt;&gt;""),S782-R782,0),0)</f>
        <v>0</v>
      </c>
      <c r="AZ782" s="209">
        <f>IF(BB782="S",IF(Q782="1. Aceitou o programa",IF(OR(X782="Não se Aplica",X782=""),IF(OR(W782="Não se Aplica",W782=""),0,W782-V782),AVERAGE(X782-W782,W782-V782)),0),0)</f>
        <v>0</v>
      </c>
      <c r="BA782" s="209">
        <f>IF(BB782="S",IF(AND(Q782="1. Aceitou o programa",AH782="Realizada"),IFERROR(IF(AG782="",0,AG782-R782),0),0),0)</f>
        <v>0</v>
      </c>
      <c r="BB782" s="209" t="str">
        <f>_xlfn.XLOOKUP(U782,'Lista Suspensa'!$AA$20:$AA$23,'Lista Suspensa'!$AB$20:$AB$23,"N/A")</f>
        <v>S</v>
      </c>
    </row>
    <row r="783" spans="1:54" ht="12" customHeight="1">
      <c r="A783" s="151" t="s">
        <v>54</v>
      </c>
      <c r="B783" s="152">
        <v>46073</v>
      </c>
      <c r="C783" s="153" t="s">
        <v>122</v>
      </c>
      <c r="D783" s="153" t="s">
        <v>56</v>
      </c>
      <c r="E783" s="244">
        <v>80987389</v>
      </c>
      <c r="F783" s="144" t="s">
        <v>1808</v>
      </c>
      <c r="G783" s="230"/>
      <c r="H783" s="154">
        <v>30827</v>
      </c>
      <c r="I783" s="153">
        <v>41</v>
      </c>
      <c r="J783" s="148" t="s">
        <v>70</v>
      </c>
      <c r="K783" s="153"/>
      <c r="L783" s="153"/>
      <c r="M783" s="153"/>
      <c r="N783" s="153"/>
      <c r="O783" s="155" t="s">
        <v>1809</v>
      </c>
      <c r="P783" s="156" t="s">
        <v>1640</v>
      </c>
      <c r="Q783" s="157" t="s">
        <v>110</v>
      </c>
      <c r="R783" s="158">
        <v>46073</v>
      </c>
      <c r="S783" s="159"/>
      <c r="T783" s="159" t="s">
        <v>62</v>
      </c>
      <c r="U783" s="159" t="s">
        <v>111</v>
      </c>
      <c r="V783" s="154">
        <v>46073</v>
      </c>
      <c r="W783" s="154" t="s">
        <v>126</v>
      </c>
      <c r="X783" s="154" t="s">
        <v>126</v>
      </c>
      <c r="Y783" s="160"/>
      <c r="Z783" s="160" t="s">
        <v>201</v>
      </c>
      <c r="AA783" s="153">
        <v>85</v>
      </c>
      <c r="AB783" s="153">
        <v>1.73</v>
      </c>
      <c r="AC783" s="182">
        <f t="shared" si="26"/>
        <v>28.400547963513649</v>
      </c>
      <c r="AD783" s="153" t="str">
        <f t="shared" si="27"/>
        <v>SOBREPESO</v>
      </c>
      <c r="AE783" s="233" t="s">
        <v>135</v>
      </c>
      <c r="AF783" s="153" t="s">
        <v>130</v>
      </c>
      <c r="AG783" s="159"/>
      <c r="AH783" s="153"/>
      <c r="AI783" s="161"/>
      <c r="AJ783" s="153"/>
      <c r="AK783" s="153"/>
      <c r="AL783" s="207" t="s">
        <v>131</v>
      </c>
      <c r="AM783" s="207"/>
      <c r="AN783" s="207"/>
      <c r="AO783" s="207" t="str">
        <f ca="1">IF(R783="","",IF(R783&gt;TODAY(),"0 meses",DATEDIF(R783,TODAY(),"m") &amp; " meses"))</f>
        <v>3 meses</v>
      </c>
      <c r="AP783" s="147" t="s">
        <v>67</v>
      </c>
      <c r="AQ783" s="147" t="s">
        <v>67</v>
      </c>
      <c r="AR783" s="147"/>
      <c r="AS783" s="209" t="s">
        <v>68</v>
      </c>
      <c r="AT783" s="223" t="str">
        <f>MONTH(B783)&amp;"/"&amp;YEAR(B783)</f>
        <v>2/2026</v>
      </c>
      <c r="AU783" s="223">
        <f>WEEKNUM(B783)-WEEKNUM(EOMONTH(B783,-1)+1)+1</f>
        <v>3</v>
      </c>
      <c r="AV783" s="209" t="str">
        <f>MONTH(R783)&amp;"/"&amp;YEAR(R783)</f>
        <v>2/2026</v>
      </c>
      <c r="AW783" s="209">
        <f>WEEKNUM(R783)-WEEKNUM(EOMONTH(R783,-1)+1)+1</f>
        <v>3</v>
      </c>
      <c r="AX783" s="209">
        <f>IF(BB783="S",IF(Q783="1. Aceitou o programa",R783-B783,0),0)</f>
        <v>0</v>
      </c>
      <c r="AY783" s="209">
        <f>IF(BB783="S",IF(AND(S783&lt;&gt;"",R783&lt;&gt;""),S783-R783,0),0)</f>
        <v>0</v>
      </c>
      <c r="AZ783" s="209">
        <f>IF(BB783="S",IF(Q783="1. Aceitou o programa",IF(OR(X783="Não se Aplica",X783=""),IF(OR(W783="Não se Aplica",W783=""),0,W783-V783),AVERAGE(X783-W783,W783-V783)),0),0)</f>
        <v>0</v>
      </c>
      <c r="BA783" s="209">
        <f>IF(BB783="S",IF(AND(Q783="1. Aceitou o programa",AH783="Realizada"),IFERROR(IF(AG783="",0,AG783-R783),0),0),0)</f>
        <v>0</v>
      </c>
      <c r="BB783" s="209" t="str">
        <f>_xlfn.XLOOKUP(U783,'Lista Suspensa'!$AA$20:$AA$23,'Lista Suspensa'!$AB$20:$AB$23,"N/A")</f>
        <v>S</v>
      </c>
    </row>
    <row r="784" spans="1:54" ht="12" customHeight="1">
      <c r="A784" s="151" t="s">
        <v>54</v>
      </c>
      <c r="B784" s="152">
        <v>46073</v>
      </c>
      <c r="C784" s="153" t="s">
        <v>122</v>
      </c>
      <c r="D784" s="153" t="s">
        <v>56</v>
      </c>
      <c r="E784" s="244">
        <v>89779219</v>
      </c>
      <c r="F784" s="144" t="s">
        <v>1810</v>
      </c>
      <c r="G784" s="230"/>
      <c r="H784" s="154">
        <v>37132</v>
      </c>
      <c r="I784" s="153">
        <v>24</v>
      </c>
      <c r="J784" s="148" t="s">
        <v>70</v>
      </c>
      <c r="K784" s="153"/>
      <c r="L784" s="153"/>
      <c r="M784" s="153"/>
      <c r="N784" s="153"/>
      <c r="O784" s="155" t="s">
        <v>1811</v>
      </c>
      <c r="P784" s="156" t="s">
        <v>1640</v>
      </c>
      <c r="Q784" s="157" t="s">
        <v>110</v>
      </c>
      <c r="R784" s="158">
        <v>46073</v>
      </c>
      <c r="S784" s="159"/>
      <c r="T784" s="159" t="s">
        <v>62</v>
      </c>
      <c r="U784" s="159" t="s">
        <v>111</v>
      </c>
      <c r="V784" s="154">
        <v>46073</v>
      </c>
      <c r="W784" s="154" t="s">
        <v>126</v>
      </c>
      <c r="X784" s="154" t="s">
        <v>126</v>
      </c>
      <c r="Y784" s="160"/>
      <c r="Z784" s="160" t="s">
        <v>134</v>
      </c>
      <c r="AA784" s="153">
        <v>120</v>
      </c>
      <c r="AB784" s="153">
        <v>1.71</v>
      </c>
      <c r="AC784" s="182">
        <f t="shared" si="26"/>
        <v>41.038268185082593</v>
      </c>
      <c r="AD784" s="153" t="str">
        <f t="shared" si="27"/>
        <v>OBESIDADE III</v>
      </c>
      <c r="AE784" s="233" t="s">
        <v>135</v>
      </c>
      <c r="AF784" s="153" t="s">
        <v>130</v>
      </c>
      <c r="AG784" s="159"/>
      <c r="AH784" s="153"/>
      <c r="AI784" s="161"/>
      <c r="AJ784" s="153"/>
      <c r="AK784" s="153"/>
      <c r="AL784" s="207" t="s">
        <v>131</v>
      </c>
      <c r="AM784" s="207"/>
      <c r="AN784" s="207"/>
      <c r="AO784" s="207" t="str">
        <f ca="1">IF(R784="","",IF(R784&gt;TODAY(),"0 meses",DATEDIF(R784,TODAY(),"m") &amp; " meses"))</f>
        <v>3 meses</v>
      </c>
      <c r="AP784" s="147" t="s">
        <v>67</v>
      </c>
      <c r="AQ784" s="147" t="s">
        <v>67</v>
      </c>
      <c r="AR784" s="147"/>
      <c r="AS784" s="209" t="s">
        <v>68</v>
      </c>
      <c r="AT784" s="223" t="str">
        <f>MONTH(B784)&amp;"/"&amp;YEAR(B784)</f>
        <v>2/2026</v>
      </c>
      <c r="AU784" s="223">
        <f>WEEKNUM(B784)-WEEKNUM(EOMONTH(B784,-1)+1)+1</f>
        <v>3</v>
      </c>
      <c r="AV784" s="209" t="str">
        <f>MONTH(R784)&amp;"/"&amp;YEAR(R784)</f>
        <v>2/2026</v>
      </c>
      <c r="AW784" s="209">
        <f>WEEKNUM(R784)-WEEKNUM(EOMONTH(R784,-1)+1)+1</f>
        <v>3</v>
      </c>
      <c r="AX784" s="209">
        <f>IF(BB784="S",IF(Q784="1. Aceitou o programa",R784-B784,0),0)</f>
        <v>0</v>
      </c>
      <c r="AY784" s="209">
        <f>IF(BB784="S",IF(AND(S784&lt;&gt;"",R784&lt;&gt;""),S784-R784,0),0)</f>
        <v>0</v>
      </c>
      <c r="AZ784" s="209">
        <f>IF(BB784="S",IF(Q784="1. Aceitou o programa",IF(OR(X784="Não se Aplica",X784=""),IF(OR(W784="Não se Aplica",W784=""),0,W784-V784),AVERAGE(X784-W784,W784-V784)),0),0)</f>
        <v>0</v>
      </c>
      <c r="BA784" s="209">
        <f>IF(BB784="S",IF(AND(Q784="1. Aceitou o programa",AH784="Realizada"),IFERROR(IF(AG784="",0,AG784-R784),0),0),0)</f>
        <v>0</v>
      </c>
      <c r="BB784" s="209" t="str">
        <f>_xlfn.XLOOKUP(U784,'Lista Suspensa'!$AA$20:$AA$23,'Lista Suspensa'!$AB$20:$AB$23,"N/A")</f>
        <v>S</v>
      </c>
    </row>
    <row r="785" spans="1:54" ht="12" customHeight="1">
      <c r="A785" s="151" t="s">
        <v>54</v>
      </c>
      <c r="B785" s="152">
        <v>46076</v>
      </c>
      <c r="C785" s="153" t="s">
        <v>122</v>
      </c>
      <c r="D785" s="153" t="s">
        <v>56</v>
      </c>
      <c r="E785" s="244">
        <v>93860309</v>
      </c>
      <c r="F785" s="144" t="s">
        <v>1812</v>
      </c>
      <c r="G785" s="230"/>
      <c r="H785" s="154">
        <v>31653</v>
      </c>
      <c r="I785" s="153">
        <v>39</v>
      </c>
      <c r="J785" s="148" t="s">
        <v>58</v>
      </c>
      <c r="K785" s="153" t="s">
        <v>101</v>
      </c>
      <c r="L785" s="153"/>
      <c r="M785" s="153"/>
      <c r="N785" s="153"/>
      <c r="O785" s="155" t="s">
        <v>1813</v>
      </c>
      <c r="P785" s="156" t="s">
        <v>1640</v>
      </c>
      <c r="Q785" s="157" t="s">
        <v>110</v>
      </c>
      <c r="R785" s="158">
        <v>46076</v>
      </c>
      <c r="S785" s="159"/>
      <c r="T785" s="159" t="s">
        <v>62</v>
      </c>
      <c r="U785" s="159" t="s">
        <v>111</v>
      </c>
      <c r="V785" s="154">
        <v>46076</v>
      </c>
      <c r="W785" s="154" t="s">
        <v>126</v>
      </c>
      <c r="X785" s="154" t="s">
        <v>126</v>
      </c>
      <c r="Y785" s="160"/>
      <c r="Z785" s="160" t="s">
        <v>128</v>
      </c>
      <c r="AA785" s="153">
        <v>129</v>
      </c>
      <c r="AB785" s="153">
        <v>1.92</v>
      </c>
      <c r="AC785" s="182">
        <f t="shared" si="26"/>
        <v>34.993489583333336</v>
      </c>
      <c r="AD785" s="153" t="str">
        <f t="shared" si="27"/>
        <v>OBESIDADE II</v>
      </c>
      <c r="AE785" s="233" t="s">
        <v>135</v>
      </c>
      <c r="AF785" s="153" t="s">
        <v>130</v>
      </c>
      <c r="AG785" s="159"/>
      <c r="AH785" s="153"/>
      <c r="AI785" s="161"/>
      <c r="AJ785" s="153"/>
      <c r="AK785" s="153"/>
      <c r="AL785" s="207" t="s">
        <v>131</v>
      </c>
      <c r="AM785" s="207"/>
      <c r="AN785" s="207"/>
      <c r="AO785" s="207" t="str">
        <f ca="1">IF(R785="","",IF(R785&gt;TODAY(),"0 meses",DATEDIF(R785,TODAY(),"m") &amp; " meses"))</f>
        <v>3 meses</v>
      </c>
      <c r="AP785" s="147" t="s">
        <v>67</v>
      </c>
      <c r="AQ785" s="147" t="s">
        <v>67</v>
      </c>
      <c r="AR785" s="147"/>
      <c r="AS785" s="209" t="s">
        <v>68</v>
      </c>
      <c r="AT785" s="223" t="str">
        <f>MONTH(B785)&amp;"/"&amp;YEAR(B785)</f>
        <v>2/2026</v>
      </c>
      <c r="AU785" s="223">
        <f>WEEKNUM(B785)-WEEKNUM(EOMONTH(B785,-1)+1)+1</f>
        <v>4</v>
      </c>
      <c r="AV785" s="209" t="str">
        <f>MONTH(R785)&amp;"/"&amp;YEAR(R785)</f>
        <v>2/2026</v>
      </c>
      <c r="AW785" s="209">
        <f>WEEKNUM(R785)-WEEKNUM(EOMONTH(R785,-1)+1)+1</f>
        <v>4</v>
      </c>
      <c r="AX785" s="209">
        <f>IF(BB785="S",IF(Q785="1. Aceitou o programa",R785-B785,0),0)</f>
        <v>0</v>
      </c>
      <c r="AY785" s="209">
        <f>IF(BB785="S",IF(AND(S785&lt;&gt;"",R785&lt;&gt;""),S785-R785,0),0)</f>
        <v>0</v>
      </c>
      <c r="AZ785" s="209">
        <f>IF(BB785="S",IF(Q785="1. Aceitou o programa",IF(OR(X785="Não se Aplica",X785=""),IF(OR(W785="Não se Aplica",W785=""),0,W785-V785),AVERAGE(X785-W785,W785-V785)),0),0)</f>
        <v>0</v>
      </c>
      <c r="BA785" s="209">
        <f>IF(BB785="S",IF(AND(Q785="1. Aceitou o programa",AH785="Realizada"),IFERROR(IF(AG785="",0,AG785-R785),0),0),0)</f>
        <v>0</v>
      </c>
      <c r="BB785" s="209" t="str">
        <f>_xlfn.XLOOKUP(U785,'Lista Suspensa'!$AA$20:$AA$23,'Lista Suspensa'!$AB$20:$AB$23,"N/A")</f>
        <v>S</v>
      </c>
    </row>
    <row r="786" spans="1:54" ht="12" customHeight="1">
      <c r="A786" s="151" t="s">
        <v>54</v>
      </c>
      <c r="B786" s="152">
        <v>46076</v>
      </c>
      <c r="C786" s="153" t="s">
        <v>122</v>
      </c>
      <c r="D786" s="153" t="s">
        <v>56</v>
      </c>
      <c r="E786" s="244">
        <v>78562016</v>
      </c>
      <c r="F786" s="144" t="s">
        <v>1814</v>
      </c>
      <c r="G786" s="230"/>
      <c r="H786" s="154">
        <v>25504</v>
      </c>
      <c r="I786" s="153">
        <v>56</v>
      </c>
      <c r="J786" s="148" t="s">
        <v>70</v>
      </c>
      <c r="K786" s="153"/>
      <c r="L786" s="153"/>
      <c r="M786" s="153"/>
      <c r="N786" s="153"/>
      <c r="O786" s="155" t="s">
        <v>1815</v>
      </c>
      <c r="P786" s="156" t="s">
        <v>1640</v>
      </c>
      <c r="Q786" s="157" t="s">
        <v>110</v>
      </c>
      <c r="R786" s="158">
        <v>46076</v>
      </c>
      <c r="S786" s="159"/>
      <c r="T786" s="159" t="s">
        <v>62</v>
      </c>
      <c r="U786" s="159" t="s">
        <v>111</v>
      </c>
      <c r="V786" s="154">
        <v>46076</v>
      </c>
      <c r="W786" s="154" t="s">
        <v>126</v>
      </c>
      <c r="X786" s="154" t="s">
        <v>126</v>
      </c>
      <c r="Y786" s="160"/>
      <c r="Z786" s="160" t="s">
        <v>128</v>
      </c>
      <c r="AA786" s="153">
        <v>68</v>
      </c>
      <c r="AB786" s="153">
        <v>1.64</v>
      </c>
      <c r="AC786" s="182">
        <f t="shared" si="26"/>
        <v>25.282569898869724</v>
      </c>
      <c r="AD786" s="153" t="str">
        <f t="shared" si="27"/>
        <v>SOBREPESO</v>
      </c>
      <c r="AE786" s="233" t="s">
        <v>135</v>
      </c>
      <c r="AF786" s="153" t="s">
        <v>130</v>
      </c>
      <c r="AG786" s="159"/>
      <c r="AH786" s="153"/>
      <c r="AI786" s="161"/>
      <c r="AJ786" s="153"/>
      <c r="AK786" s="153"/>
      <c r="AL786" s="207" t="s">
        <v>131</v>
      </c>
      <c r="AM786" s="207"/>
      <c r="AN786" s="207"/>
      <c r="AO786" s="207" t="str">
        <f ca="1">IF(R786="","",IF(R786&gt;TODAY(),"0 meses",DATEDIF(R786,TODAY(),"m") &amp; " meses"))</f>
        <v>3 meses</v>
      </c>
      <c r="AP786" s="147" t="s">
        <v>67</v>
      </c>
      <c r="AQ786" s="147" t="s">
        <v>67</v>
      </c>
      <c r="AR786" s="147"/>
      <c r="AS786" s="209" t="s">
        <v>68</v>
      </c>
      <c r="AT786" s="223" t="str">
        <f>MONTH(B786)&amp;"/"&amp;YEAR(B786)</f>
        <v>2/2026</v>
      </c>
      <c r="AU786" s="223">
        <f>WEEKNUM(B786)-WEEKNUM(EOMONTH(B786,-1)+1)+1</f>
        <v>4</v>
      </c>
      <c r="AV786" s="209" t="str">
        <f>MONTH(R786)&amp;"/"&amp;YEAR(R786)</f>
        <v>2/2026</v>
      </c>
      <c r="AW786" s="209">
        <f>WEEKNUM(R786)-WEEKNUM(EOMONTH(R786,-1)+1)+1</f>
        <v>4</v>
      </c>
      <c r="AX786" s="209">
        <f>IF(BB786="S",IF(Q786="1. Aceitou o programa",R786-B786,0),0)</f>
        <v>0</v>
      </c>
      <c r="AY786" s="209">
        <f>IF(BB786="S",IF(AND(S786&lt;&gt;"",R786&lt;&gt;""),S786-R786,0),0)</f>
        <v>0</v>
      </c>
      <c r="AZ786" s="209">
        <f>IF(BB786="S",IF(Q786="1. Aceitou o programa",IF(OR(X786="Não se Aplica",X786=""),IF(OR(W786="Não se Aplica",W786=""),0,W786-V786),AVERAGE(X786-W786,W786-V786)),0),0)</f>
        <v>0</v>
      </c>
      <c r="BA786" s="209">
        <f>IF(BB786="S",IF(AND(Q786="1. Aceitou o programa",AH786="Realizada"),IFERROR(IF(AG786="",0,AG786-R786),0),0),0)</f>
        <v>0</v>
      </c>
      <c r="BB786" s="209" t="str">
        <f>_xlfn.XLOOKUP(U786,'Lista Suspensa'!$AA$20:$AA$23,'Lista Suspensa'!$AB$20:$AB$23,"N/A")</f>
        <v>S</v>
      </c>
    </row>
    <row r="787" spans="1:54" ht="12" customHeight="1">
      <c r="A787" s="151" t="s">
        <v>54</v>
      </c>
      <c r="B787" s="152">
        <v>46076</v>
      </c>
      <c r="C787" s="153" t="s">
        <v>122</v>
      </c>
      <c r="D787" s="153" t="s">
        <v>56</v>
      </c>
      <c r="E787" s="244">
        <v>79889011</v>
      </c>
      <c r="F787" s="144" t="s">
        <v>1816</v>
      </c>
      <c r="G787" s="230"/>
      <c r="H787" s="154">
        <v>34305</v>
      </c>
      <c r="I787" s="153">
        <v>32</v>
      </c>
      <c r="J787" s="148" t="s">
        <v>70</v>
      </c>
      <c r="K787" s="153"/>
      <c r="L787" s="153"/>
      <c r="M787" s="153"/>
      <c r="N787" s="153"/>
      <c r="O787" s="155" t="s">
        <v>1817</v>
      </c>
      <c r="P787" s="156" t="s">
        <v>1640</v>
      </c>
      <c r="Q787" s="157" t="s">
        <v>110</v>
      </c>
      <c r="R787" s="158">
        <v>46076</v>
      </c>
      <c r="S787" s="159"/>
      <c r="T787" s="159" t="s">
        <v>62</v>
      </c>
      <c r="U787" s="159" t="s">
        <v>111</v>
      </c>
      <c r="V787" s="154">
        <v>46076</v>
      </c>
      <c r="W787" s="154" t="s">
        <v>126</v>
      </c>
      <c r="X787" s="154" t="s">
        <v>126</v>
      </c>
      <c r="Y787" s="160"/>
      <c r="Z787" s="160" t="s">
        <v>134</v>
      </c>
      <c r="AA787" s="153">
        <v>88</v>
      </c>
      <c r="AB787" s="153">
        <v>1.6</v>
      </c>
      <c r="AC787" s="182">
        <f t="shared" si="26"/>
        <v>34.374999999999993</v>
      </c>
      <c r="AD787" s="153" t="str">
        <f t="shared" si="27"/>
        <v>OBESIDADE I</v>
      </c>
      <c r="AE787" s="233" t="s">
        <v>135</v>
      </c>
      <c r="AF787" s="153" t="s">
        <v>130</v>
      </c>
      <c r="AG787" s="159"/>
      <c r="AH787" s="153"/>
      <c r="AI787" s="161"/>
      <c r="AJ787" s="153"/>
      <c r="AK787" s="153"/>
      <c r="AL787" s="207" t="s">
        <v>131</v>
      </c>
      <c r="AM787" s="207"/>
      <c r="AN787" s="207"/>
      <c r="AO787" s="207" t="str">
        <f ca="1">IF(R787="","",IF(R787&gt;TODAY(),"0 meses",DATEDIF(R787,TODAY(),"m") &amp; " meses"))</f>
        <v>3 meses</v>
      </c>
      <c r="AP787" s="147" t="s">
        <v>67</v>
      </c>
      <c r="AQ787" s="147" t="s">
        <v>67</v>
      </c>
      <c r="AR787" s="147"/>
      <c r="AS787" s="209" t="s">
        <v>68</v>
      </c>
      <c r="AT787" s="223" t="str">
        <f>MONTH(B787)&amp;"/"&amp;YEAR(B787)</f>
        <v>2/2026</v>
      </c>
      <c r="AU787" s="223">
        <f>WEEKNUM(B787)-WEEKNUM(EOMONTH(B787,-1)+1)+1</f>
        <v>4</v>
      </c>
      <c r="AV787" s="209" t="str">
        <f>MONTH(R787)&amp;"/"&amp;YEAR(R787)</f>
        <v>2/2026</v>
      </c>
      <c r="AW787" s="209">
        <f>WEEKNUM(R787)-WEEKNUM(EOMONTH(R787,-1)+1)+1</f>
        <v>4</v>
      </c>
      <c r="AX787" s="209">
        <f>IF(BB787="S",IF(Q787="1. Aceitou o programa",R787-B787,0),0)</f>
        <v>0</v>
      </c>
      <c r="AY787" s="209">
        <f>IF(BB787="S",IF(AND(S787&lt;&gt;"",R787&lt;&gt;""),S787-R787,0),0)</f>
        <v>0</v>
      </c>
      <c r="AZ787" s="209">
        <f>IF(BB787="S",IF(Q787="1. Aceitou o programa",IF(OR(X787="Não se Aplica",X787=""),IF(OR(W787="Não se Aplica",W787=""),0,W787-V787),AVERAGE(X787-W787,W787-V787)),0),0)</f>
        <v>0</v>
      </c>
      <c r="BA787" s="209">
        <f>IF(BB787="S",IF(AND(Q787="1. Aceitou o programa",AH787="Realizada"),IFERROR(IF(AG787="",0,AG787-R787),0),0),0)</f>
        <v>0</v>
      </c>
      <c r="BB787" s="209" t="str">
        <f>_xlfn.XLOOKUP(U787,'Lista Suspensa'!$AA$20:$AA$23,'Lista Suspensa'!$AB$20:$AB$23,"N/A")</f>
        <v>S</v>
      </c>
    </row>
    <row r="788" spans="1:54" ht="12" customHeight="1">
      <c r="A788" s="151" t="s">
        <v>54</v>
      </c>
      <c r="B788" s="152">
        <v>46076</v>
      </c>
      <c r="C788" s="153" t="s">
        <v>122</v>
      </c>
      <c r="D788" s="153" t="s">
        <v>56</v>
      </c>
      <c r="E788" s="244">
        <v>89702973</v>
      </c>
      <c r="F788" s="144" t="s">
        <v>1818</v>
      </c>
      <c r="G788" s="230"/>
      <c r="H788" s="154">
        <v>35647</v>
      </c>
      <c r="I788" s="153">
        <v>28</v>
      </c>
      <c r="J788" s="148" t="s">
        <v>70</v>
      </c>
      <c r="K788" s="153"/>
      <c r="L788" s="153"/>
      <c r="M788" s="153"/>
      <c r="N788" s="153"/>
      <c r="O788" s="155" t="s">
        <v>1819</v>
      </c>
      <c r="P788" s="156" t="s">
        <v>1640</v>
      </c>
      <c r="Q788" s="157" t="s">
        <v>110</v>
      </c>
      <c r="R788" s="158">
        <v>46076</v>
      </c>
      <c r="S788" s="159"/>
      <c r="T788" s="159" t="s">
        <v>62</v>
      </c>
      <c r="U788" s="159" t="s">
        <v>111</v>
      </c>
      <c r="V788" s="154">
        <v>46076</v>
      </c>
      <c r="W788" s="154" t="s">
        <v>126</v>
      </c>
      <c r="X788" s="154" t="s">
        <v>126</v>
      </c>
      <c r="Y788" s="160"/>
      <c r="Z788" s="160" t="s">
        <v>409</v>
      </c>
      <c r="AA788" s="153">
        <v>72</v>
      </c>
      <c r="AB788" s="153">
        <v>1.64</v>
      </c>
      <c r="AC788" s="182">
        <f t="shared" si="26"/>
        <v>26.769779892920884</v>
      </c>
      <c r="AD788" s="153" t="str">
        <f t="shared" si="27"/>
        <v>SOBREPESO</v>
      </c>
      <c r="AE788" s="233" t="s">
        <v>135</v>
      </c>
      <c r="AF788" s="153" t="s">
        <v>130</v>
      </c>
      <c r="AG788" s="159"/>
      <c r="AH788" s="153"/>
      <c r="AI788" s="161"/>
      <c r="AJ788" s="153"/>
      <c r="AK788" s="153"/>
      <c r="AL788" s="207" t="s">
        <v>131</v>
      </c>
      <c r="AM788" s="207"/>
      <c r="AN788" s="207"/>
      <c r="AO788" s="207" t="str">
        <f ca="1">IF(R788="","",IF(R788&gt;TODAY(),"0 meses",DATEDIF(R788,TODAY(),"m") &amp; " meses"))</f>
        <v>3 meses</v>
      </c>
      <c r="AP788" s="147" t="s">
        <v>67</v>
      </c>
      <c r="AQ788" s="147" t="s">
        <v>67</v>
      </c>
      <c r="AR788" s="147"/>
      <c r="AS788" s="209" t="s">
        <v>68</v>
      </c>
      <c r="AT788" s="223" t="str">
        <f>MONTH(B788)&amp;"/"&amp;YEAR(B788)</f>
        <v>2/2026</v>
      </c>
      <c r="AU788" s="223">
        <f>WEEKNUM(B788)-WEEKNUM(EOMONTH(B788,-1)+1)+1</f>
        <v>4</v>
      </c>
      <c r="AV788" s="209" t="str">
        <f>MONTH(R788)&amp;"/"&amp;YEAR(R788)</f>
        <v>2/2026</v>
      </c>
      <c r="AW788" s="209">
        <f>WEEKNUM(R788)-WEEKNUM(EOMONTH(R788,-1)+1)+1</f>
        <v>4</v>
      </c>
      <c r="AX788" s="209">
        <f>IF(BB788="S",IF(Q788="1. Aceitou o programa",R788-B788,0),0)</f>
        <v>0</v>
      </c>
      <c r="AY788" s="209">
        <f>IF(BB788="S",IF(AND(S788&lt;&gt;"",R788&lt;&gt;""),S788-R788,0),0)</f>
        <v>0</v>
      </c>
      <c r="AZ788" s="209">
        <f>IF(BB788="S",IF(Q788="1. Aceitou o programa",IF(OR(X788="Não se Aplica",X788=""),IF(OR(W788="Não se Aplica",W788=""),0,W788-V788),AVERAGE(X788-W788,W788-V788)),0),0)</f>
        <v>0</v>
      </c>
      <c r="BA788" s="209">
        <f>IF(BB788="S",IF(AND(Q788="1. Aceitou o programa",AH788="Realizada"),IFERROR(IF(AG788="",0,AG788-R788),0),0),0)</f>
        <v>0</v>
      </c>
      <c r="BB788" s="209" t="str">
        <f>_xlfn.XLOOKUP(U788,'Lista Suspensa'!$AA$20:$AA$23,'Lista Suspensa'!$AB$20:$AB$23,"N/A")</f>
        <v>S</v>
      </c>
    </row>
    <row r="789" spans="1:54" ht="12" customHeight="1">
      <c r="A789" s="151" t="s">
        <v>67</v>
      </c>
      <c r="B789" s="152">
        <v>46072</v>
      </c>
      <c r="C789" s="153" t="s">
        <v>122</v>
      </c>
      <c r="D789" s="153" t="s">
        <v>167</v>
      </c>
      <c r="E789" s="244">
        <v>88210810</v>
      </c>
      <c r="F789" s="144" t="s">
        <v>1820</v>
      </c>
      <c r="G789" s="230"/>
      <c r="H789" s="154">
        <v>31625</v>
      </c>
      <c r="I789" s="153">
        <v>39</v>
      </c>
      <c r="J789" s="148" t="s">
        <v>70</v>
      </c>
      <c r="K789" s="153"/>
      <c r="L789" s="153"/>
      <c r="M789" s="153"/>
      <c r="N789" s="153">
        <v>380</v>
      </c>
      <c r="O789" s="155">
        <v>11983258487</v>
      </c>
      <c r="P789" s="156" t="s">
        <v>60</v>
      </c>
      <c r="Q789" s="157" t="s">
        <v>110</v>
      </c>
      <c r="R789" s="158">
        <v>46077</v>
      </c>
      <c r="S789" s="159"/>
      <c r="T789" s="159" t="s">
        <v>62</v>
      </c>
      <c r="U789" s="159" t="s">
        <v>111</v>
      </c>
      <c r="V789" s="154">
        <v>46077</v>
      </c>
      <c r="W789" s="154" t="s">
        <v>126</v>
      </c>
      <c r="X789" s="154" t="s">
        <v>126</v>
      </c>
      <c r="Y789" s="160" t="s">
        <v>1063</v>
      </c>
      <c r="Z789" s="160" t="s">
        <v>65</v>
      </c>
      <c r="AA789" s="153">
        <v>109</v>
      </c>
      <c r="AB789" s="153">
        <v>1.63</v>
      </c>
      <c r="AC789" s="182">
        <f t="shared" si="26"/>
        <v>41.025254996424408</v>
      </c>
      <c r="AD789" s="153" t="str">
        <f t="shared" si="27"/>
        <v>OBESIDADE III</v>
      </c>
      <c r="AE789" s="233" t="s">
        <v>225</v>
      </c>
      <c r="AF789" s="153" t="s">
        <v>130</v>
      </c>
      <c r="AG789" s="159"/>
      <c r="AH789" s="153"/>
      <c r="AI789" s="161"/>
      <c r="AJ789" s="153"/>
      <c r="AK789" s="153"/>
      <c r="AL789" s="207" t="s">
        <v>131</v>
      </c>
      <c r="AM789" s="207"/>
      <c r="AN789" s="207"/>
      <c r="AO789" s="207" t="str">
        <f ca="1">IF(R789="","",IF(R789&gt;TODAY(),"0 meses",DATEDIF(R789,TODAY(),"m") &amp; " meses"))</f>
        <v>3 meses</v>
      </c>
      <c r="AP789" s="147" t="s">
        <v>67</v>
      </c>
      <c r="AQ789" s="147" t="s">
        <v>67</v>
      </c>
      <c r="AR789" s="147"/>
      <c r="AS789" s="209" t="s">
        <v>68</v>
      </c>
      <c r="AT789" s="223" t="str">
        <f>MONTH(B789)&amp;"/"&amp;YEAR(B789)</f>
        <v>2/2026</v>
      </c>
      <c r="AU789" s="223">
        <f>WEEKNUM(B789)-WEEKNUM(EOMONTH(B789,-1)+1)+1</f>
        <v>3</v>
      </c>
      <c r="AV789" s="209" t="str">
        <f>MONTH(R789)&amp;"/"&amp;YEAR(R789)</f>
        <v>2/2026</v>
      </c>
      <c r="AW789" s="209">
        <f>WEEKNUM(R789)-WEEKNUM(EOMONTH(R789,-1)+1)+1</f>
        <v>4</v>
      </c>
      <c r="AX789" s="209">
        <f>IF(BB789="S",IF(Q789="1. Aceitou o programa",R789-B789,0),0)</f>
        <v>5</v>
      </c>
      <c r="AY789" s="209">
        <f>IF(BB789="S",IF(AND(S789&lt;&gt;"",R789&lt;&gt;""),S789-R789,0),0)</f>
        <v>0</v>
      </c>
      <c r="AZ789" s="209">
        <f>IF(BB789="S",IF(Q789="1. Aceitou o programa",IF(OR(X789="Não se Aplica",X789=""),IF(OR(W789="Não se Aplica",W789=""),0,W789-V789),AVERAGE(X789-W789,W789-V789)),0),0)</f>
        <v>0</v>
      </c>
      <c r="BA789" s="209">
        <f>IF(BB789="S",IF(AND(Q789="1. Aceitou o programa",AH789="Realizada"),IFERROR(IF(AG789="",0,AG789-R789),0),0),0)</f>
        <v>0</v>
      </c>
      <c r="BB789" s="209" t="str">
        <f>_xlfn.XLOOKUP(U789,'Lista Suspensa'!$AA$20:$AA$23,'Lista Suspensa'!$AB$20:$AB$23,"N/A")</f>
        <v>S</v>
      </c>
    </row>
    <row r="790" spans="1:54" ht="12" customHeight="1">
      <c r="A790" s="151" t="s">
        <v>67</v>
      </c>
      <c r="B790" s="152">
        <v>46072</v>
      </c>
      <c r="C790" s="153" t="s">
        <v>122</v>
      </c>
      <c r="D790" s="153" t="s">
        <v>1509</v>
      </c>
      <c r="E790" s="244">
        <v>87552623</v>
      </c>
      <c r="F790" s="144" t="s">
        <v>1821</v>
      </c>
      <c r="G790" s="230"/>
      <c r="H790" s="154">
        <v>32911</v>
      </c>
      <c r="I790" s="153">
        <v>36</v>
      </c>
      <c r="J790" s="148" t="s">
        <v>58</v>
      </c>
      <c r="K790" s="153"/>
      <c r="L790" s="153"/>
      <c r="M790" s="153"/>
      <c r="N790" s="153">
        <v>380</v>
      </c>
      <c r="O790" s="155">
        <v>21984544526</v>
      </c>
      <c r="P790" s="156" t="s">
        <v>60</v>
      </c>
      <c r="Q790" s="157" t="s">
        <v>110</v>
      </c>
      <c r="R790" s="158">
        <v>46077</v>
      </c>
      <c r="S790" s="159"/>
      <c r="T790" s="159" t="s">
        <v>62</v>
      </c>
      <c r="U790" s="159" t="s">
        <v>111</v>
      </c>
      <c r="V790" s="154">
        <v>46077</v>
      </c>
      <c r="W790" s="154" t="s">
        <v>126</v>
      </c>
      <c r="X790" s="154" t="s">
        <v>126</v>
      </c>
      <c r="Y790" s="160" t="s">
        <v>1063</v>
      </c>
      <c r="Z790" s="160" t="s">
        <v>65</v>
      </c>
      <c r="AA790" s="153">
        <v>106</v>
      </c>
      <c r="AB790" s="153">
        <v>1.7</v>
      </c>
      <c r="AC790" s="182">
        <f t="shared" si="26"/>
        <v>36.678200692041528</v>
      </c>
      <c r="AD790" s="153" t="str">
        <f t="shared" si="27"/>
        <v>OBESIDADE II</v>
      </c>
      <c r="AE790" s="233" t="s">
        <v>1092</v>
      </c>
      <c r="AF790" s="153" t="s">
        <v>130</v>
      </c>
      <c r="AG790" s="159"/>
      <c r="AH790" s="153"/>
      <c r="AI790" s="161"/>
      <c r="AJ790" s="153"/>
      <c r="AK790" s="153"/>
      <c r="AL790" s="207" t="s">
        <v>131</v>
      </c>
      <c r="AM790" s="207"/>
      <c r="AN790" s="207"/>
      <c r="AO790" s="207" t="str">
        <f ca="1">IF(R790="","",IF(R790&gt;TODAY(),"0 meses",DATEDIF(R790,TODAY(),"m") &amp; " meses"))</f>
        <v>3 meses</v>
      </c>
      <c r="AP790" s="147" t="s">
        <v>67</v>
      </c>
      <c r="AQ790" s="147" t="s">
        <v>67</v>
      </c>
      <c r="AR790" s="147"/>
      <c r="AS790" s="209" t="s">
        <v>68</v>
      </c>
      <c r="AT790" s="223" t="str">
        <f>MONTH(B790)&amp;"/"&amp;YEAR(B790)</f>
        <v>2/2026</v>
      </c>
      <c r="AU790" s="223">
        <f>WEEKNUM(B790)-WEEKNUM(EOMONTH(B790,-1)+1)+1</f>
        <v>3</v>
      </c>
      <c r="AV790" s="209" t="str">
        <f>MONTH(R790)&amp;"/"&amp;YEAR(R790)</f>
        <v>2/2026</v>
      </c>
      <c r="AW790" s="209">
        <f>WEEKNUM(R790)-WEEKNUM(EOMONTH(R790,-1)+1)+1</f>
        <v>4</v>
      </c>
      <c r="AX790" s="209">
        <f>IF(BB790="S",IF(Q790="1. Aceitou o programa",R790-B790,0),0)</f>
        <v>5</v>
      </c>
      <c r="AY790" s="209">
        <f>IF(BB790="S",IF(AND(S790&lt;&gt;"",R790&lt;&gt;""),S790-R790,0),0)</f>
        <v>0</v>
      </c>
      <c r="AZ790" s="209">
        <f>IF(BB790="S",IF(Q790="1. Aceitou o programa",IF(OR(X790="Não se Aplica",X790=""),IF(OR(W790="Não se Aplica",W790=""),0,W790-V790),AVERAGE(X790-W790,W790-V790)),0),0)</f>
        <v>0</v>
      </c>
      <c r="BA790" s="209">
        <f>IF(BB790="S",IF(AND(Q790="1. Aceitou o programa",AH790="Realizada"),IFERROR(IF(AG790="",0,AG790-R790),0),0),0)</f>
        <v>0</v>
      </c>
      <c r="BB790" s="209" t="str">
        <f>_xlfn.XLOOKUP(U790,'Lista Suspensa'!$AA$20:$AA$23,'Lista Suspensa'!$AB$20:$AB$23,"N/A")</f>
        <v>S</v>
      </c>
    </row>
    <row r="791" spans="1:54" ht="12" customHeight="1">
      <c r="A791" s="151" t="s">
        <v>67</v>
      </c>
      <c r="B791" s="152">
        <v>46076</v>
      </c>
      <c r="C791" s="153" t="s">
        <v>122</v>
      </c>
      <c r="D791" s="153" t="s">
        <v>274</v>
      </c>
      <c r="E791" s="244">
        <v>95508378</v>
      </c>
      <c r="F791" s="144" t="s">
        <v>1822</v>
      </c>
      <c r="G791" s="230"/>
      <c r="H791" s="154">
        <v>32926</v>
      </c>
      <c r="I791" s="153">
        <v>36</v>
      </c>
      <c r="J791" s="148" t="s">
        <v>70</v>
      </c>
      <c r="K791" s="153" t="s">
        <v>101</v>
      </c>
      <c r="L791" s="153"/>
      <c r="M791" s="153"/>
      <c r="N791" s="153">
        <v>380</v>
      </c>
      <c r="O791" s="155">
        <v>21991315510</v>
      </c>
      <c r="P791" s="156" t="s">
        <v>60</v>
      </c>
      <c r="Q791" s="157" t="s">
        <v>110</v>
      </c>
      <c r="R791" s="158">
        <v>46077</v>
      </c>
      <c r="S791" s="159"/>
      <c r="T791" s="159" t="s">
        <v>62</v>
      </c>
      <c r="U791" s="159" t="s">
        <v>111</v>
      </c>
      <c r="V791" s="154">
        <v>46077</v>
      </c>
      <c r="W791" s="154" t="s">
        <v>126</v>
      </c>
      <c r="X791" s="154" t="s">
        <v>126</v>
      </c>
      <c r="Y791" s="160" t="s">
        <v>1063</v>
      </c>
      <c r="Z791" s="160" t="s">
        <v>65</v>
      </c>
      <c r="AA791" s="153">
        <v>117</v>
      </c>
      <c r="AB791" s="153">
        <v>1.71</v>
      </c>
      <c r="AC791" s="182">
        <f t="shared" si="26"/>
        <v>40.01231148045553</v>
      </c>
      <c r="AD791" s="153" t="str">
        <f t="shared" si="27"/>
        <v>OBESIDADE III</v>
      </c>
      <c r="AE791" s="233" t="s">
        <v>947</v>
      </c>
      <c r="AF791" s="153" t="s">
        <v>130</v>
      </c>
      <c r="AG791" s="159"/>
      <c r="AH791" s="153"/>
      <c r="AI791" s="161"/>
      <c r="AJ791" s="153"/>
      <c r="AK791" s="153"/>
      <c r="AL791" s="207" t="s">
        <v>131</v>
      </c>
      <c r="AM791" s="207"/>
      <c r="AN791" s="207"/>
      <c r="AO791" s="207" t="str">
        <f ca="1">IF(R791="","",IF(R791&gt;TODAY(),"0 meses",DATEDIF(R791,TODAY(),"m") &amp; " meses"))</f>
        <v>3 meses</v>
      </c>
      <c r="AP791" s="147" t="s">
        <v>67</v>
      </c>
      <c r="AQ791" s="147" t="s">
        <v>67</v>
      </c>
      <c r="AR791" s="147"/>
      <c r="AS791" s="209" t="s">
        <v>68</v>
      </c>
      <c r="AT791" s="223" t="str">
        <f>MONTH(B791)&amp;"/"&amp;YEAR(B791)</f>
        <v>2/2026</v>
      </c>
      <c r="AU791" s="223">
        <f>WEEKNUM(B791)-WEEKNUM(EOMONTH(B791,-1)+1)+1</f>
        <v>4</v>
      </c>
      <c r="AV791" s="209" t="str">
        <f>MONTH(R791)&amp;"/"&amp;YEAR(R791)</f>
        <v>2/2026</v>
      </c>
      <c r="AW791" s="209">
        <f>WEEKNUM(R791)-WEEKNUM(EOMONTH(R791,-1)+1)+1</f>
        <v>4</v>
      </c>
      <c r="AX791" s="209">
        <f>IF(BB791="S",IF(Q791="1. Aceitou o programa",R791-B791,0),0)</f>
        <v>1</v>
      </c>
      <c r="AY791" s="209">
        <f>IF(BB791="S",IF(AND(S791&lt;&gt;"",R791&lt;&gt;""),S791-R791,0),0)</f>
        <v>0</v>
      </c>
      <c r="AZ791" s="209">
        <f>IF(BB791="S",IF(Q791="1. Aceitou o programa",IF(OR(X791="Não se Aplica",X791=""),IF(OR(W791="Não se Aplica",W791=""),0,W791-V791),AVERAGE(X791-W791,W791-V791)),0),0)</f>
        <v>0</v>
      </c>
      <c r="BA791" s="209">
        <f>IF(BB791="S",IF(AND(Q791="1. Aceitou o programa",AH791="Realizada"),IFERROR(IF(AG791="",0,AG791-R791),0),0),0)</f>
        <v>0</v>
      </c>
      <c r="BB791" s="209" t="str">
        <f>_xlfn.XLOOKUP(U791,'Lista Suspensa'!$AA$20:$AA$23,'Lista Suspensa'!$AB$20:$AB$23,"N/A")</f>
        <v>S</v>
      </c>
    </row>
    <row r="792" spans="1:54" ht="12" customHeight="1">
      <c r="A792" s="151" t="s">
        <v>67</v>
      </c>
      <c r="B792" s="152">
        <v>46076</v>
      </c>
      <c r="C792" s="153" t="s">
        <v>122</v>
      </c>
      <c r="D792" s="153" t="s">
        <v>1509</v>
      </c>
      <c r="E792" s="244">
        <v>96062340</v>
      </c>
      <c r="F792" s="144" t="s">
        <v>1823</v>
      </c>
      <c r="G792" s="230"/>
      <c r="H792" s="154">
        <v>37384</v>
      </c>
      <c r="I792" s="153">
        <v>24</v>
      </c>
      <c r="J792" s="148" t="s">
        <v>70</v>
      </c>
      <c r="K792" s="153"/>
      <c r="L792" s="153"/>
      <c r="M792" s="153"/>
      <c r="N792" s="153">
        <v>380</v>
      </c>
      <c r="O792" s="155">
        <v>21967821217</v>
      </c>
      <c r="P792" s="156" t="s">
        <v>60</v>
      </c>
      <c r="Q792" s="157" t="s">
        <v>110</v>
      </c>
      <c r="R792" s="158">
        <v>46077</v>
      </c>
      <c r="S792" s="159"/>
      <c r="T792" s="159" t="s">
        <v>62</v>
      </c>
      <c r="U792" s="159" t="s">
        <v>111</v>
      </c>
      <c r="V792" s="154">
        <v>46077</v>
      </c>
      <c r="W792" s="154" t="s">
        <v>126</v>
      </c>
      <c r="X792" s="154" t="s">
        <v>126</v>
      </c>
      <c r="Y792" s="160" t="s">
        <v>1063</v>
      </c>
      <c r="Z792" s="160" t="s">
        <v>65</v>
      </c>
      <c r="AA792" s="153">
        <v>99</v>
      </c>
      <c r="AB792" s="153">
        <v>1.55</v>
      </c>
      <c r="AC792" s="182">
        <f t="shared" si="26"/>
        <v>41.207075962539015</v>
      </c>
      <c r="AD792" s="153" t="str">
        <f t="shared" si="27"/>
        <v>OBESIDADE III</v>
      </c>
      <c r="AE792" s="233" t="s">
        <v>139</v>
      </c>
      <c r="AF792" s="153" t="s">
        <v>130</v>
      </c>
      <c r="AG792" s="159"/>
      <c r="AH792" s="153"/>
      <c r="AI792" s="161"/>
      <c r="AJ792" s="153"/>
      <c r="AK792" s="153"/>
      <c r="AL792" s="207" t="s">
        <v>131</v>
      </c>
      <c r="AM792" s="207"/>
      <c r="AN792" s="207"/>
      <c r="AO792" s="207" t="str">
        <f ca="1">IF(R792="","",IF(R792&gt;TODAY(),"0 meses",DATEDIF(R792,TODAY(),"m") &amp; " meses"))</f>
        <v>3 meses</v>
      </c>
      <c r="AP792" s="147" t="s">
        <v>67</v>
      </c>
      <c r="AQ792" s="147" t="s">
        <v>67</v>
      </c>
      <c r="AR792" s="147"/>
      <c r="AS792" s="209" t="s">
        <v>68</v>
      </c>
      <c r="AT792" s="223" t="str">
        <f>MONTH(B792)&amp;"/"&amp;YEAR(B792)</f>
        <v>2/2026</v>
      </c>
      <c r="AU792" s="223">
        <f>WEEKNUM(B792)-WEEKNUM(EOMONTH(B792,-1)+1)+1</f>
        <v>4</v>
      </c>
      <c r="AV792" s="209" t="str">
        <f>MONTH(R792)&amp;"/"&amp;YEAR(R792)</f>
        <v>2/2026</v>
      </c>
      <c r="AW792" s="209">
        <f>WEEKNUM(R792)-WEEKNUM(EOMONTH(R792,-1)+1)+1</f>
        <v>4</v>
      </c>
      <c r="AX792" s="209">
        <f>IF(BB792="S",IF(Q792="1. Aceitou o programa",R792-B792,0),0)</f>
        <v>1</v>
      </c>
      <c r="AY792" s="209">
        <f>IF(BB792="S",IF(AND(S792&lt;&gt;"",R792&lt;&gt;""),S792-R792,0),0)</f>
        <v>0</v>
      </c>
      <c r="AZ792" s="209">
        <f>IF(BB792="S",IF(Q792="1. Aceitou o programa",IF(OR(X792="Não se Aplica",X792=""),IF(OR(W792="Não se Aplica",W792=""),0,W792-V792),AVERAGE(X792-W792,W792-V792)),0),0)</f>
        <v>0</v>
      </c>
      <c r="BA792" s="209">
        <f>IF(BB792="S",IF(AND(Q792="1. Aceitou o programa",AH792="Realizada"),IFERROR(IF(AG792="",0,AG792-R792),0),0),0)</f>
        <v>0</v>
      </c>
      <c r="BB792" s="209" t="str">
        <f>_xlfn.XLOOKUP(U792,'Lista Suspensa'!$AA$20:$AA$23,'Lista Suspensa'!$AB$20:$AB$23,"N/A")</f>
        <v>S</v>
      </c>
    </row>
    <row r="793" spans="1:54" ht="12" customHeight="1">
      <c r="A793" s="151" t="s">
        <v>54</v>
      </c>
      <c r="B793" s="152">
        <v>46077</v>
      </c>
      <c r="C793" s="153" t="s">
        <v>122</v>
      </c>
      <c r="D793" s="153" t="s">
        <v>56</v>
      </c>
      <c r="E793" s="244">
        <v>808571230</v>
      </c>
      <c r="F793" s="144" t="s">
        <v>1824</v>
      </c>
      <c r="G793" s="230"/>
      <c r="H793" s="154">
        <v>23593</v>
      </c>
      <c r="I793" s="153">
        <v>61</v>
      </c>
      <c r="J793" s="148" t="s">
        <v>70</v>
      </c>
      <c r="K793" s="153" t="s">
        <v>59</v>
      </c>
      <c r="L793" s="153"/>
      <c r="M793" s="153"/>
      <c r="N793" s="153"/>
      <c r="O793" s="155" t="s">
        <v>1825</v>
      </c>
      <c r="P793" s="156" t="s">
        <v>1640</v>
      </c>
      <c r="Q793" s="157" t="s">
        <v>110</v>
      </c>
      <c r="R793" s="158">
        <v>46077</v>
      </c>
      <c r="S793" s="159"/>
      <c r="T793" s="159" t="s">
        <v>62</v>
      </c>
      <c r="U793" s="159" t="s">
        <v>111</v>
      </c>
      <c r="V793" s="154">
        <v>46077</v>
      </c>
      <c r="W793" s="154" t="s">
        <v>126</v>
      </c>
      <c r="X793" s="154" t="s">
        <v>126</v>
      </c>
      <c r="Y793" s="160"/>
      <c r="Z793" s="160" t="s">
        <v>128</v>
      </c>
      <c r="AA793" s="153">
        <v>80</v>
      </c>
      <c r="AB793" s="153">
        <v>1.58</v>
      </c>
      <c r="AC793" s="182">
        <f t="shared" si="26"/>
        <v>32.046146450889275</v>
      </c>
      <c r="AD793" s="153" t="str">
        <f t="shared" si="27"/>
        <v>OBESIDADE I</v>
      </c>
      <c r="AE793" s="233" t="s">
        <v>135</v>
      </c>
      <c r="AF793" s="153" t="s">
        <v>130</v>
      </c>
      <c r="AG793" s="159"/>
      <c r="AH793" s="153"/>
      <c r="AI793" s="161"/>
      <c r="AJ793" s="153"/>
      <c r="AK793" s="153"/>
      <c r="AL793" s="207" t="s">
        <v>131</v>
      </c>
      <c r="AM793" s="207"/>
      <c r="AN793" s="207"/>
      <c r="AO793" s="207" t="str">
        <f ca="1">IF(R793="","",IF(R793&gt;TODAY(),"0 meses",DATEDIF(R793,TODAY(),"m") &amp; " meses"))</f>
        <v>3 meses</v>
      </c>
      <c r="AP793" s="147" t="s">
        <v>67</v>
      </c>
      <c r="AQ793" s="147" t="s">
        <v>67</v>
      </c>
      <c r="AR793" s="147"/>
      <c r="AS793" s="209" t="s">
        <v>68</v>
      </c>
      <c r="AT793" s="223" t="str">
        <f>MONTH(B793)&amp;"/"&amp;YEAR(B793)</f>
        <v>2/2026</v>
      </c>
      <c r="AU793" s="223">
        <f>WEEKNUM(B793)-WEEKNUM(EOMONTH(B793,-1)+1)+1</f>
        <v>4</v>
      </c>
      <c r="AV793" s="209" t="str">
        <f>MONTH(R793)&amp;"/"&amp;YEAR(R793)</f>
        <v>2/2026</v>
      </c>
      <c r="AW793" s="209">
        <f>WEEKNUM(R793)-WEEKNUM(EOMONTH(R793,-1)+1)+1</f>
        <v>4</v>
      </c>
      <c r="AX793" s="209">
        <f>IF(BB793="S",IF(Q793="1. Aceitou o programa",R793-B793,0),0)</f>
        <v>0</v>
      </c>
      <c r="AY793" s="209">
        <f>IF(BB793="S",IF(AND(S793&lt;&gt;"",R793&lt;&gt;""),S793-R793,0),0)</f>
        <v>0</v>
      </c>
      <c r="AZ793" s="209">
        <f>IF(BB793="S",IF(Q793="1. Aceitou o programa",IF(OR(X793="Não se Aplica",X793=""),IF(OR(W793="Não se Aplica",W793=""),0,W793-V793),AVERAGE(X793-W793,W793-V793)),0),0)</f>
        <v>0</v>
      </c>
      <c r="BA793" s="209">
        <f>IF(BB793="S",IF(AND(Q793="1. Aceitou o programa",AH793="Realizada"),IFERROR(IF(AG793="",0,AG793-R793),0),0),0)</f>
        <v>0</v>
      </c>
      <c r="BB793" s="209" t="str">
        <f>_xlfn.XLOOKUP(U793,'Lista Suspensa'!$AA$20:$AA$23,'Lista Suspensa'!$AB$20:$AB$23,"N/A")</f>
        <v>S</v>
      </c>
    </row>
    <row r="794" spans="1:54" ht="12" customHeight="1">
      <c r="A794" s="151" t="s">
        <v>54</v>
      </c>
      <c r="B794" s="152">
        <v>46077</v>
      </c>
      <c r="C794" s="153" t="s">
        <v>122</v>
      </c>
      <c r="D794" s="153" t="s">
        <v>56</v>
      </c>
      <c r="E794" s="244">
        <v>93753174</v>
      </c>
      <c r="F794" s="144" t="s">
        <v>1826</v>
      </c>
      <c r="G794" s="230"/>
      <c r="H794" s="154">
        <v>24798</v>
      </c>
      <c r="I794" s="153">
        <v>58</v>
      </c>
      <c r="J794" s="148" t="s">
        <v>58</v>
      </c>
      <c r="K794" s="153" t="s">
        <v>59</v>
      </c>
      <c r="L794" s="153"/>
      <c r="M794" s="153"/>
      <c r="N794" s="153"/>
      <c r="O794" s="155" t="s">
        <v>1827</v>
      </c>
      <c r="P794" s="156" t="s">
        <v>1640</v>
      </c>
      <c r="Q794" s="157" t="s">
        <v>110</v>
      </c>
      <c r="R794" s="158">
        <v>46077</v>
      </c>
      <c r="S794" s="159"/>
      <c r="T794" s="159" t="s">
        <v>62</v>
      </c>
      <c r="U794" s="159" t="s">
        <v>111</v>
      </c>
      <c r="V794" s="154">
        <v>46077</v>
      </c>
      <c r="W794" s="154" t="s">
        <v>126</v>
      </c>
      <c r="X794" s="154" t="s">
        <v>126</v>
      </c>
      <c r="Y794" s="160"/>
      <c r="Z794" s="160" t="s">
        <v>128</v>
      </c>
      <c r="AA794" s="153">
        <v>93</v>
      </c>
      <c r="AB794" s="153">
        <v>1.69</v>
      </c>
      <c r="AC794" s="182">
        <f t="shared" si="26"/>
        <v>32.561885088057146</v>
      </c>
      <c r="AD794" s="153" t="str">
        <f t="shared" si="27"/>
        <v>OBESIDADE I</v>
      </c>
      <c r="AE794" s="233" t="s">
        <v>135</v>
      </c>
      <c r="AF794" s="153" t="s">
        <v>130</v>
      </c>
      <c r="AG794" s="159"/>
      <c r="AH794" s="153"/>
      <c r="AI794" s="161"/>
      <c r="AJ794" s="153"/>
      <c r="AK794" s="153"/>
      <c r="AL794" s="207" t="s">
        <v>136</v>
      </c>
      <c r="AM794" s="207"/>
      <c r="AN794" s="207"/>
      <c r="AO794" s="207" t="str">
        <f ca="1">IF(R794="","",IF(R794&gt;TODAY(),"0 meses",DATEDIF(R794,TODAY(),"m") &amp; " meses"))</f>
        <v>3 meses</v>
      </c>
      <c r="AP794" s="147" t="s">
        <v>67</v>
      </c>
      <c r="AQ794" s="147" t="s">
        <v>67</v>
      </c>
      <c r="AR794" s="147"/>
      <c r="AS794" s="209" t="s">
        <v>68</v>
      </c>
      <c r="AT794" s="223" t="str">
        <f>MONTH(B794)&amp;"/"&amp;YEAR(B794)</f>
        <v>2/2026</v>
      </c>
      <c r="AU794" s="223">
        <f>WEEKNUM(B794)-WEEKNUM(EOMONTH(B794,-1)+1)+1</f>
        <v>4</v>
      </c>
      <c r="AV794" s="209" t="str">
        <f>MONTH(R794)&amp;"/"&amp;YEAR(R794)</f>
        <v>2/2026</v>
      </c>
      <c r="AW794" s="209">
        <f>WEEKNUM(R794)-WEEKNUM(EOMONTH(R794,-1)+1)+1</f>
        <v>4</v>
      </c>
      <c r="AX794" s="209">
        <f>IF(BB794="S",IF(Q794="1. Aceitou o programa",R794-B794,0),0)</f>
        <v>0</v>
      </c>
      <c r="AY794" s="209">
        <f>IF(BB794="S",IF(AND(S794&lt;&gt;"",R794&lt;&gt;""),S794-R794,0),0)</f>
        <v>0</v>
      </c>
      <c r="AZ794" s="209">
        <f>IF(BB794="S",IF(Q794="1. Aceitou o programa",IF(OR(X794="Não se Aplica",X794=""),IF(OR(W794="Não se Aplica",W794=""),0,W794-V794),AVERAGE(X794-W794,W794-V794)),0),0)</f>
        <v>0</v>
      </c>
      <c r="BA794" s="209">
        <f>IF(BB794="S",IF(AND(Q794="1. Aceitou o programa",AH794="Realizada"),IFERROR(IF(AG794="",0,AG794-R794),0),0),0)</f>
        <v>0</v>
      </c>
      <c r="BB794" s="209" t="str">
        <f>_xlfn.XLOOKUP(U794,'Lista Suspensa'!$AA$20:$AA$23,'Lista Suspensa'!$AB$20:$AB$23,"N/A")</f>
        <v>S</v>
      </c>
    </row>
    <row r="795" spans="1:54" ht="12" customHeight="1">
      <c r="A795" s="151" t="s">
        <v>54</v>
      </c>
      <c r="B795" s="152">
        <v>46077</v>
      </c>
      <c r="C795" s="153" t="s">
        <v>122</v>
      </c>
      <c r="D795" s="153" t="s">
        <v>56</v>
      </c>
      <c r="E795" s="244">
        <v>452320976</v>
      </c>
      <c r="F795" s="144" t="s">
        <v>1828</v>
      </c>
      <c r="G795" s="230"/>
      <c r="H795" s="154">
        <v>27163</v>
      </c>
      <c r="I795" s="153">
        <v>52</v>
      </c>
      <c r="J795" s="148" t="s">
        <v>70</v>
      </c>
      <c r="K795" s="153" t="s">
        <v>59</v>
      </c>
      <c r="L795" s="153"/>
      <c r="M795" s="153"/>
      <c r="N795" s="153"/>
      <c r="O795" s="155" t="s">
        <v>1829</v>
      </c>
      <c r="P795" s="156" t="s">
        <v>1640</v>
      </c>
      <c r="Q795" s="157" t="s">
        <v>110</v>
      </c>
      <c r="R795" s="158">
        <v>46077</v>
      </c>
      <c r="S795" s="159"/>
      <c r="T795" s="159" t="s">
        <v>62</v>
      </c>
      <c r="U795" s="159" t="s">
        <v>111</v>
      </c>
      <c r="V795" s="154">
        <v>46077</v>
      </c>
      <c r="W795" s="154" t="s">
        <v>126</v>
      </c>
      <c r="X795" s="154" t="s">
        <v>126</v>
      </c>
      <c r="Y795" s="160"/>
      <c r="Z795" s="160" t="s">
        <v>128</v>
      </c>
      <c r="AA795" s="153">
        <v>74</v>
      </c>
      <c r="AB795" s="153">
        <v>1.55</v>
      </c>
      <c r="AC795" s="182">
        <f t="shared" si="26"/>
        <v>30.801248699271589</v>
      </c>
      <c r="AD795" s="153" t="str">
        <f t="shared" si="27"/>
        <v>OBESIDADE I</v>
      </c>
      <c r="AE795" s="233" t="s">
        <v>135</v>
      </c>
      <c r="AF795" s="153" t="s">
        <v>130</v>
      </c>
      <c r="AG795" s="159"/>
      <c r="AH795" s="153"/>
      <c r="AI795" s="161"/>
      <c r="AJ795" s="153"/>
      <c r="AK795" s="153"/>
      <c r="AL795" s="207" t="s">
        <v>131</v>
      </c>
      <c r="AM795" s="207"/>
      <c r="AN795" s="207"/>
      <c r="AO795" s="207" t="str">
        <f ca="1">IF(R795="","",IF(R795&gt;TODAY(),"0 meses",DATEDIF(R795,TODAY(),"m") &amp; " meses"))</f>
        <v>3 meses</v>
      </c>
      <c r="AP795" s="147" t="s">
        <v>67</v>
      </c>
      <c r="AQ795" s="147" t="s">
        <v>67</v>
      </c>
      <c r="AR795" s="147"/>
      <c r="AS795" s="209" t="s">
        <v>68</v>
      </c>
      <c r="AT795" s="223" t="str">
        <f>MONTH(B795)&amp;"/"&amp;YEAR(B795)</f>
        <v>2/2026</v>
      </c>
      <c r="AU795" s="223">
        <f>WEEKNUM(B795)-WEEKNUM(EOMONTH(B795,-1)+1)+1</f>
        <v>4</v>
      </c>
      <c r="AV795" s="209" t="str">
        <f>MONTH(R795)&amp;"/"&amp;YEAR(R795)</f>
        <v>2/2026</v>
      </c>
      <c r="AW795" s="209">
        <f>WEEKNUM(R795)-WEEKNUM(EOMONTH(R795,-1)+1)+1</f>
        <v>4</v>
      </c>
      <c r="AX795" s="209">
        <f>IF(BB795="S",IF(Q795="1. Aceitou o programa",R795-B795,0),0)</f>
        <v>0</v>
      </c>
      <c r="AY795" s="209">
        <f>IF(BB795="S",IF(AND(S795&lt;&gt;"",R795&lt;&gt;""),S795-R795,0),0)</f>
        <v>0</v>
      </c>
      <c r="AZ795" s="209">
        <f>IF(BB795="S",IF(Q795="1. Aceitou o programa",IF(OR(X795="Não se Aplica",X795=""),IF(OR(W795="Não se Aplica",W795=""),0,W795-V795),AVERAGE(X795-W795,W795-V795)),0),0)</f>
        <v>0</v>
      </c>
      <c r="BA795" s="209">
        <f>IF(BB795="S",IF(AND(Q795="1. Aceitou o programa",AH795="Realizada"),IFERROR(IF(AG795="",0,AG795-R795),0),0),0)</f>
        <v>0</v>
      </c>
      <c r="BB795" s="209" t="str">
        <f>_xlfn.XLOOKUP(U795,'Lista Suspensa'!$AA$20:$AA$23,'Lista Suspensa'!$AB$20:$AB$23,"N/A")</f>
        <v>S</v>
      </c>
    </row>
    <row r="796" spans="1:54" ht="12" customHeight="1">
      <c r="A796" s="151" t="s">
        <v>54</v>
      </c>
      <c r="B796" s="152">
        <v>46077</v>
      </c>
      <c r="C796" s="153" t="s">
        <v>122</v>
      </c>
      <c r="D796" s="153" t="s">
        <v>56</v>
      </c>
      <c r="E796" s="244">
        <v>86960522</v>
      </c>
      <c r="F796" s="144" t="s">
        <v>1830</v>
      </c>
      <c r="G796" s="230"/>
      <c r="H796" s="154">
        <v>28285</v>
      </c>
      <c r="I796" s="153">
        <v>48</v>
      </c>
      <c r="J796" s="148" t="s">
        <v>70</v>
      </c>
      <c r="K796" s="153" t="s">
        <v>59</v>
      </c>
      <c r="L796" s="153"/>
      <c r="M796" s="153"/>
      <c r="N796" s="153"/>
      <c r="O796" s="155" t="s">
        <v>1831</v>
      </c>
      <c r="P796" s="156" t="s">
        <v>1640</v>
      </c>
      <c r="Q796" s="157" t="s">
        <v>110</v>
      </c>
      <c r="R796" s="158">
        <v>46077</v>
      </c>
      <c r="S796" s="159"/>
      <c r="T796" s="159" t="s">
        <v>62</v>
      </c>
      <c r="U796" s="159" t="s">
        <v>111</v>
      </c>
      <c r="V796" s="154">
        <v>46077</v>
      </c>
      <c r="W796" s="154" t="s">
        <v>126</v>
      </c>
      <c r="X796" s="154" t="s">
        <v>126</v>
      </c>
      <c r="Y796" s="160"/>
      <c r="Z796" s="160" t="s">
        <v>128</v>
      </c>
      <c r="AA796" s="153">
        <v>89</v>
      </c>
      <c r="AB796" s="153">
        <v>1.6</v>
      </c>
      <c r="AC796" s="182">
        <f t="shared" si="26"/>
        <v>34.765624999999993</v>
      </c>
      <c r="AD796" s="153" t="str">
        <f t="shared" si="27"/>
        <v>OBESIDADE I</v>
      </c>
      <c r="AE796" s="233" t="s">
        <v>135</v>
      </c>
      <c r="AF796" s="153" t="s">
        <v>130</v>
      </c>
      <c r="AG796" s="159"/>
      <c r="AH796" s="153"/>
      <c r="AI796" s="161"/>
      <c r="AJ796" s="153"/>
      <c r="AK796" s="153"/>
      <c r="AL796" s="207" t="s">
        <v>131</v>
      </c>
      <c r="AM796" s="207"/>
      <c r="AN796" s="207"/>
      <c r="AO796" s="207" t="str">
        <f ca="1">IF(R796="","",IF(R796&gt;TODAY(),"0 meses",DATEDIF(R796,TODAY(),"m") &amp; " meses"))</f>
        <v>3 meses</v>
      </c>
      <c r="AP796" s="147" t="s">
        <v>67</v>
      </c>
      <c r="AQ796" s="147" t="s">
        <v>67</v>
      </c>
      <c r="AR796" s="147"/>
      <c r="AS796" s="209" t="s">
        <v>68</v>
      </c>
      <c r="AT796" s="223" t="str">
        <f>MONTH(B796)&amp;"/"&amp;YEAR(B796)</f>
        <v>2/2026</v>
      </c>
      <c r="AU796" s="223">
        <f>WEEKNUM(B796)-WEEKNUM(EOMONTH(B796,-1)+1)+1</f>
        <v>4</v>
      </c>
      <c r="AV796" s="209" t="str">
        <f>MONTH(R796)&amp;"/"&amp;YEAR(R796)</f>
        <v>2/2026</v>
      </c>
      <c r="AW796" s="209">
        <f>WEEKNUM(R796)-WEEKNUM(EOMONTH(R796,-1)+1)+1</f>
        <v>4</v>
      </c>
      <c r="AX796" s="209">
        <f>IF(BB796="S",IF(Q796="1. Aceitou o programa",R796-B796,0),0)</f>
        <v>0</v>
      </c>
      <c r="AY796" s="209">
        <f>IF(BB796="S",IF(AND(S796&lt;&gt;"",R796&lt;&gt;""),S796-R796,0),0)</f>
        <v>0</v>
      </c>
      <c r="AZ796" s="209">
        <f>IF(BB796="S",IF(Q796="1. Aceitou o programa",IF(OR(X796="Não se Aplica",X796=""),IF(OR(W796="Não se Aplica",W796=""),0,W796-V796),AVERAGE(X796-W796,W796-V796)),0),0)</f>
        <v>0</v>
      </c>
      <c r="BA796" s="209">
        <f>IF(BB796="S",IF(AND(Q796="1. Aceitou o programa",AH796="Realizada"),IFERROR(IF(AG796="",0,AG796-R796),0),0),0)</f>
        <v>0</v>
      </c>
      <c r="BB796" s="209" t="str">
        <f>_xlfn.XLOOKUP(U796,'Lista Suspensa'!$AA$20:$AA$23,'Lista Suspensa'!$AB$20:$AB$23,"N/A")</f>
        <v>S</v>
      </c>
    </row>
    <row r="797" spans="1:54" ht="12" customHeight="1">
      <c r="A797" s="151" t="s">
        <v>54</v>
      </c>
      <c r="B797" s="152">
        <v>46077</v>
      </c>
      <c r="C797" s="153" t="s">
        <v>122</v>
      </c>
      <c r="D797" s="153" t="s">
        <v>56</v>
      </c>
      <c r="E797" s="244">
        <v>93047491</v>
      </c>
      <c r="F797" s="144" t="s">
        <v>1832</v>
      </c>
      <c r="G797" s="230"/>
      <c r="H797" s="154">
        <v>32347</v>
      </c>
      <c r="I797" s="153">
        <v>37</v>
      </c>
      <c r="J797" s="148" t="s">
        <v>70</v>
      </c>
      <c r="K797" s="153"/>
      <c r="L797" s="153"/>
      <c r="M797" s="153"/>
      <c r="N797" s="153"/>
      <c r="O797" s="155" t="s">
        <v>1833</v>
      </c>
      <c r="P797" s="156" t="s">
        <v>1640</v>
      </c>
      <c r="Q797" s="157" t="s">
        <v>110</v>
      </c>
      <c r="R797" s="158">
        <v>46077</v>
      </c>
      <c r="S797" s="159"/>
      <c r="T797" s="159" t="s">
        <v>62</v>
      </c>
      <c r="U797" s="159" t="s">
        <v>111</v>
      </c>
      <c r="V797" s="154">
        <v>46077</v>
      </c>
      <c r="W797" s="154" t="s">
        <v>126</v>
      </c>
      <c r="X797" s="154" t="s">
        <v>126</v>
      </c>
      <c r="Y797" s="160"/>
      <c r="Z797" s="160" t="s">
        <v>128</v>
      </c>
      <c r="AA797" s="153">
        <v>127.7</v>
      </c>
      <c r="AB797" s="153">
        <v>1.76</v>
      </c>
      <c r="AC797" s="182">
        <f t="shared" si="26"/>
        <v>41.225464876033058</v>
      </c>
      <c r="AD797" s="153" t="str">
        <f t="shared" si="27"/>
        <v>OBESIDADE III</v>
      </c>
      <c r="AE797" s="233" t="s">
        <v>135</v>
      </c>
      <c r="AF797" s="153" t="s">
        <v>130</v>
      </c>
      <c r="AG797" s="159"/>
      <c r="AH797" s="153"/>
      <c r="AI797" s="161"/>
      <c r="AJ797" s="153"/>
      <c r="AK797" s="153"/>
      <c r="AL797" s="207" t="s">
        <v>1834</v>
      </c>
      <c r="AM797" s="207"/>
      <c r="AN797" s="207"/>
      <c r="AO797" s="207" t="str">
        <f ca="1">IF(R797="","",IF(R797&gt;TODAY(),"0 meses",DATEDIF(R797,TODAY(),"m") &amp; " meses"))</f>
        <v>3 meses</v>
      </c>
      <c r="AP797" s="147" t="s">
        <v>67</v>
      </c>
      <c r="AQ797" s="147" t="s">
        <v>67</v>
      </c>
      <c r="AR797" s="147"/>
      <c r="AS797" s="209" t="s">
        <v>68</v>
      </c>
      <c r="AT797" s="223" t="str">
        <f>MONTH(B797)&amp;"/"&amp;YEAR(B797)</f>
        <v>2/2026</v>
      </c>
      <c r="AU797" s="223">
        <f>WEEKNUM(B797)-WEEKNUM(EOMONTH(B797,-1)+1)+1</f>
        <v>4</v>
      </c>
      <c r="AV797" s="209" t="str">
        <f>MONTH(R797)&amp;"/"&amp;YEAR(R797)</f>
        <v>2/2026</v>
      </c>
      <c r="AW797" s="209">
        <f>WEEKNUM(R797)-WEEKNUM(EOMONTH(R797,-1)+1)+1</f>
        <v>4</v>
      </c>
      <c r="AX797" s="209">
        <f>IF(BB797="S",IF(Q797="1. Aceitou o programa",R797-B797,0),0)</f>
        <v>0</v>
      </c>
      <c r="AY797" s="209">
        <f>IF(BB797="S",IF(AND(S797&lt;&gt;"",R797&lt;&gt;""),S797-R797,0),0)</f>
        <v>0</v>
      </c>
      <c r="AZ797" s="209">
        <f>IF(BB797="S",IF(Q797="1. Aceitou o programa",IF(OR(X797="Não se Aplica",X797=""),IF(OR(W797="Não se Aplica",W797=""),0,W797-V797),AVERAGE(X797-W797,W797-V797)),0),0)</f>
        <v>0</v>
      </c>
      <c r="BA797" s="209">
        <f>IF(BB797="S",IF(AND(Q797="1. Aceitou o programa",AH797="Realizada"),IFERROR(IF(AG797="",0,AG797-R797),0),0),0)</f>
        <v>0</v>
      </c>
      <c r="BB797" s="209" t="str">
        <f>_xlfn.XLOOKUP(U797,'Lista Suspensa'!$AA$20:$AA$23,'Lista Suspensa'!$AB$20:$AB$23,"N/A")</f>
        <v>S</v>
      </c>
    </row>
    <row r="798" spans="1:54" ht="12" customHeight="1">
      <c r="A798" s="151" t="s">
        <v>67</v>
      </c>
      <c r="B798" s="152">
        <v>46072</v>
      </c>
      <c r="C798" s="153" t="s">
        <v>122</v>
      </c>
      <c r="D798" s="153" t="s">
        <v>1509</v>
      </c>
      <c r="E798" s="244">
        <v>96146975</v>
      </c>
      <c r="F798" s="144" t="s">
        <v>1835</v>
      </c>
      <c r="G798" s="230"/>
      <c r="H798" s="154">
        <v>29391</v>
      </c>
      <c r="I798" s="153">
        <v>45</v>
      </c>
      <c r="J798" s="148" t="s">
        <v>70</v>
      </c>
      <c r="K798" s="153" t="s">
        <v>101</v>
      </c>
      <c r="L798" s="153"/>
      <c r="M798" s="153"/>
      <c r="N798" s="153">
        <v>380</v>
      </c>
      <c r="O798" s="155">
        <v>21975194912</v>
      </c>
      <c r="P798" s="156" t="s">
        <v>60</v>
      </c>
      <c r="Q798" s="157" t="s">
        <v>110</v>
      </c>
      <c r="R798" s="158">
        <v>46078</v>
      </c>
      <c r="S798" s="159"/>
      <c r="T798" s="159" t="s">
        <v>62</v>
      </c>
      <c r="U798" s="159" t="s">
        <v>111</v>
      </c>
      <c r="V798" s="154">
        <v>46078</v>
      </c>
      <c r="W798" s="154" t="s">
        <v>126</v>
      </c>
      <c r="X798" s="154" t="s">
        <v>126</v>
      </c>
      <c r="Y798" s="160" t="s">
        <v>1063</v>
      </c>
      <c r="Z798" s="160" t="s">
        <v>65</v>
      </c>
      <c r="AA798" s="153">
        <v>132</v>
      </c>
      <c r="AB798" s="153">
        <v>1.67</v>
      </c>
      <c r="AC798" s="182">
        <f t="shared" si="26"/>
        <v>47.330488723152499</v>
      </c>
      <c r="AD798" s="153" t="str">
        <f t="shared" si="27"/>
        <v>OBESIDADE III</v>
      </c>
      <c r="AE798" s="233" t="s">
        <v>1040</v>
      </c>
      <c r="AF798" s="153" t="s">
        <v>130</v>
      </c>
      <c r="AG798" s="159"/>
      <c r="AH798" s="153"/>
      <c r="AI798" s="161"/>
      <c r="AJ798" s="153"/>
      <c r="AK798" s="153"/>
      <c r="AL798" s="207" t="s">
        <v>131</v>
      </c>
      <c r="AM798" s="207"/>
      <c r="AN798" s="207"/>
      <c r="AO798" s="207" t="str">
        <f ca="1">IF(R798="","",IF(R798&gt;TODAY(),"0 meses",DATEDIF(R798,TODAY(),"m") &amp; " meses"))</f>
        <v>3 meses</v>
      </c>
      <c r="AP798" s="147" t="s">
        <v>67</v>
      </c>
      <c r="AQ798" s="147" t="s">
        <v>67</v>
      </c>
      <c r="AR798" s="147"/>
      <c r="AS798" s="209" t="s">
        <v>68</v>
      </c>
      <c r="AT798" s="223" t="str">
        <f>MONTH(B798)&amp;"/"&amp;YEAR(B798)</f>
        <v>2/2026</v>
      </c>
      <c r="AU798" s="223">
        <f>WEEKNUM(B798)-WEEKNUM(EOMONTH(B798,-1)+1)+1</f>
        <v>3</v>
      </c>
      <c r="AV798" s="209" t="str">
        <f>MONTH(R798)&amp;"/"&amp;YEAR(R798)</f>
        <v>2/2026</v>
      </c>
      <c r="AW798" s="209">
        <f>WEEKNUM(R798)-WEEKNUM(EOMONTH(R798,-1)+1)+1</f>
        <v>4</v>
      </c>
      <c r="AX798" s="209">
        <f>IF(BB798="S",IF(Q798="1. Aceitou o programa",R798-B798,0),0)</f>
        <v>6</v>
      </c>
      <c r="AY798" s="209">
        <f>IF(BB798="S",IF(AND(S798&lt;&gt;"",R798&lt;&gt;""),S798-R798,0),0)</f>
        <v>0</v>
      </c>
      <c r="AZ798" s="209">
        <f>IF(BB798="S",IF(Q798="1. Aceitou o programa",IF(OR(X798="Não se Aplica",X798=""),IF(OR(W798="Não se Aplica",W798=""),0,W798-V798),AVERAGE(X798-W798,W798-V798)),0),0)</f>
        <v>0</v>
      </c>
      <c r="BA798" s="209">
        <f>IF(BB798="S",IF(AND(Q798="1. Aceitou o programa",AH798="Realizada"),IFERROR(IF(AG798="",0,AG798-R798),0),0),0)</f>
        <v>0</v>
      </c>
      <c r="BB798" s="209" t="str">
        <f>_xlfn.XLOOKUP(U798,'Lista Suspensa'!$AA$20:$AA$23,'Lista Suspensa'!$AB$20:$AB$23,"N/A")</f>
        <v>S</v>
      </c>
    </row>
    <row r="799" spans="1:54" ht="12" customHeight="1">
      <c r="A799" s="151" t="s">
        <v>54</v>
      </c>
      <c r="B799" s="152">
        <v>46072</v>
      </c>
      <c r="C799" s="153" t="s">
        <v>297</v>
      </c>
      <c r="D799" s="153" t="s">
        <v>455</v>
      </c>
      <c r="E799" s="244">
        <v>93851224</v>
      </c>
      <c r="F799" s="144" t="s">
        <v>1836</v>
      </c>
      <c r="G799" s="230"/>
      <c r="H799" s="154">
        <v>28660</v>
      </c>
      <c r="I799" s="153">
        <v>47</v>
      </c>
      <c r="J799" s="148" t="s">
        <v>70</v>
      </c>
      <c r="K799" s="153" t="s">
        <v>101</v>
      </c>
      <c r="L799" s="153"/>
      <c r="M799" s="153"/>
      <c r="N799" s="153"/>
      <c r="O799" s="155">
        <v>2136494322</v>
      </c>
      <c r="P799" s="156" t="s">
        <v>60</v>
      </c>
      <c r="Q799" s="157" t="s">
        <v>110</v>
      </c>
      <c r="R799" s="158">
        <v>46078</v>
      </c>
      <c r="S799" s="159"/>
      <c r="T799" s="159" t="s">
        <v>62</v>
      </c>
      <c r="U799" s="159" t="s">
        <v>111</v>
      </c>
      <c r="V799" s="154">
        <v>46078</v>
      </c>
      <c r="W799" s="154" t="s">
        <v>126</v>
      </c>
      <c r="X799" s="154" t="s">
        <v>126</v>
      </c>
      <c r="Y799" s="160" t="s">
        <v>1063</v>
      </c>
      <c r="Z799" s="160" t="s">
        <v>65</v>
      </c>
      <c r="AA799" s="153">
        <v>100</v>
      </c>
      <c r="AB799" s="153">
        <v>1.6</v>
      </c>
      <c r="AC799" s="182">
        <f t="shared" si="26"/>
        <v>39.062499999999993</v>
      </c>
      <c r="AD799" s="153" t="str">
        <f t="shared" si="27"/>
        <v>OBESIDADE II</v>
      </c>
      <c r="AE799" s="233" t="s">
        <v>129</v>
      </c>
      <c r="AF799" s="153" t="s">
        <v>130</v>
      </c>
      <c r="AG799" s="159"/>
      <c r="AH799" s="153"/>
      <c r="AI799" s="161"/>
      <c r="AJ799" s="153"/>
      <c r="AK799" s="153"/>
      <c r="AL799" s="207" t="s">
        <v>131</v>
      </c>
      <c r="AM799" s="207"/>
      <c r="AN799" s="207"/>
      <c r="AO799" s="207" t="str">
        <f ca="1">IF(R799="","",IF(R799&gt;TODAY(),"0 meses",DATEDIF(R799,TODAY(),"m") &amp; " meses"))</f>
        <v>3 meses</v>
      </c>
      <c r="AP799" s="147" t="s">
        <v>67</v>
      </c>
      <c r="AQ799" s="147" t="s">
        <v>67</v>
      </c>
      <c r="AR799" s="147"/>
      <c r="AS799" s="209" t="s">
        <v>68</v>
      </c>
      <c r="AT799" s="223" t="str">
        <f>MONTH(B799)&amp;"/"&amp;YEAR(B799)</f>
        <v>2/2026</v>
      </c>
      <c r="AU799" s="223">
        <f>WEEKNUM(B799)-WEEKNUM(EOMONTH(B799,-1)+1)+1</f>
        <v>3</v>
      </c>
      <c r="AV799" s="209" t="str">
        <f>MONTH(R799)&amp;"/"&amp;YEAR(R799)</f>
        <v>2/2026</v>
      </c>
      <c r="AW799" s="209">
        <f>WEEKNUM(R799)-WEEKNUM(EOMONTH(R799,-1)+1)+1</f>
        <v>4</v>
      </c>
      <c r="AX799" s="209">
        <f>IF(BB799="S",IF(Q799="1. Aceitou o programa",R799-B799,0),0)</f>
        <v>6</v>
      </c>
      <c r="AY799" s="209">
        <f>IF(BB799="S",IF(AND(S799&lt;&gt;"",R799&lt;&gt;""),S799-R799,0),0)</f>
        <v>0</v>
      </c>
      <c r="AZ799" s="209">
        <f>IF(BB799="S",IF(Q799="1. Aceitou o programa",IF(OR(X799="Não se Aplica",X799=""),IF(OR(W799="Não se Aplica",W799=""),0,W799-V799),AVERAGE(X799-W799,W799-V799)),0),0)</f>
        <v>0</v>
      </c>
      <c r="BA799" s="209">
        <f>IF(BB799="S",IF(AND(Q799="1. Aceitou o programa",AH799="Realizada"),IFERROR(IF(AG799="",0,AG799-R799),0),0),0)</f>
        <v>0</v>
      </c>
      <c r="BB799" s="209" t="str">
        <f>_xlfn.XLOOKUP(U799,'Lista Suspensa'!$AA$20:$AA$23,'Lista Suspensa'!$AB$20:$AB$23,"N/A")</f>
        <v>S</v>
      </c>
    </row>
    <row r="800" spans="1:54" ht="12" customHeight="1">
      <c r="A800" s="151" t="s">
        <v>54</v>
      </c>
      <c r="B800" s="152">
        <v>46078</v>
      </c>
      <c r="C800" s="153" t="s">
        <v>122</v>
      </c>
      <c r="D800" s="153" t="s">
        <v>56</v>
      </c>
      <c r="E800" s="244">
        <v>94306880</v>
      </c>
      <c r="F800" s="144" t="s">
        <v>1837</v>
      </c>
      <c r="G800" s="230"/>
      <c r="H800" s="154">
        <v>31563</v>
      </c>
      <c r="I800" s="153">
        <v>39</v>
      </c>
      <c r="J800" s="148" t="s">
        <v>70</v>
      </c>
      <c r="K800" s="153" t="s">
        <v>101</v>
      </c>
      <c r="L800" s="153"/>
      <c r="M800" s="153"/>
      <c r="N800" s="153"/>
      <c r="O800" s="155" t="s">
        <v>1838</v>
      </c>
      <c r="P800" s="156" t="s">
        <v>1640</v>
      </c>
      <c r="Q800" s="157" t="s">
        <v>110</v>
      </c>
      <c r="R800" s="158">
        <v>46078</v>
      </c>
      <c r="S800" s="159"/>
      <c r="T800" s="159" t="s">
        <v>62</v>
      </c>
      <c r="U800" s="159" t="s">
        <v>111</v>
      </c>
      <c r="V800" s="154">
        <v>46078</v>
      </c>
      <c r="W800" s="154" t="s">
        <v>126</v>
      </c>
      <c r="X800" s="154" t="s">
        <v>126</v>
      </c>
      <c r="Y800" s="160"/>
      <c r="Z800" s="160" t="s">
        <v>128</v>
      </c>
      <c r="AA800" s="153">
        <v>74</v>
      </c>
      <c r="AB800" s="153">
        <v>1.53</v>
      </c>
      <c r="AC800" s="182">
        <f t="shared" si="26"/>
        <v>31.611773249604852</v>
      </c>
      <c r="AD800" s="153" t="str">
        <f t="shared" si="27"/>
        <v>OBESIDADE I</v>
      </c>
      <c r="AE800" s="233" t="s">
        <v>135</v>
      </c>
      <c r="AF800" s="153" t="s">
        <v>130</v>
      </c>
      <c r="AG800" s="159"/>
      <c r="AH800" s="153"/>
      <c r="AI800" s="161"/>
      <c r="AJ800" s="153"/>
      <c r="AK800" s="153"/>
      <c r="AL800" s="207" t="s">
        <v>131</v>
      </c>
      <c r="AM800" s="207"/>
      <c r="AN800" s="207"/>
      <c r="AO800" s="207" t="str">
        <f ca="1">IF(R800="","",IF(R800&gt;TODAY(),"0 meses",DATEDIF(R800,TODAY(),"m") &amp; " meses"))</f>
        <v>3 meses</v>
      </c>
      <c r="AP800" s="147" t="s">
        <v>67</v>
      </c>
      <c r="AQ800" s="147" t="s">
        <v>67</v>
      </c>
      <c r="AR800" s="147"/>
      <c r="AS800" s="209" t="s">
        <v>68</v>
      </c>
      <c r="AT800" s="223" t="str">
        <f>MONTH(B800)&amp;"/"&amp;YEAR(B800)</f>
        <v>2/2026</v>
      </c>
      <c r="AU800" s="223">
        <f>WEEKNUM(B800)-WEEKNUM(EOMONTH(B800,-1)+1)+1</f>
        <v>4</v>
      </c>
      <c r="AV800" s="209" t="str">
        <f>MONTH(R800)&amp;"/"&amp;YEAR(R800)</f>
        <v>2/2026</v>
      </c>
      <c r="AW800" s="209">
        <f>WEEKNUM(R800)-WEEKNUM(EOMONTH(R800,-1)+1)+1</f>
        <v>4</v>
      </c>
      <c r="AX800" s="209">
        <f>IF(BB800="S",IF(Q800="1. Aceitou o programa",R800-B800,0),0)</f>
        <v>0</v>
      </c>
      <c r="AY800" s="209">
        <f>IF(BB800="S",IF(AND(S800&lt;&gt;"",R800&lt;&gt;""),S800-R800,0),0)</f>
        <v>0</v>
      </c>
      <c r="AZ800" s="209">
        <f>IF(BB800="S",IF(Q800="1. Aceitou o programa",IF(OR(X800="Não se Aplica",X800=""),IF(OR(W800="Não se Aplica",W800=""),0,W800-V800),AVERAGE(X800-W800,W800-V800)),0),0)</f>
        <v>0</v>
      </c>
      <c r="BA800" s="209">
        <f>IF(BB800="S",IF(AND(Q800="1. Aceitou o programa",AH800="Realizada"),IFERROR(IF(AG800="",0,AG800-R800),0),0),0)</f>
        <v>0</v>
      </c>
      <c r="BB800" s="209" t="str">
        <f>_xlfn.XLOOKUP(U800,'Lista Suspensa'!$AA$20:$AA$23,'Lista Suspensa'!$AB$20:$AB$23,"N/A")</f>
        <v>S</v>
      </c>
    </row>
    <row r="801" spans="1:54" ht="12" customHeight="1">
      <c r="A801" s="151" t="s">
        <v>54</v>
      </c>
      <c r="B801" s="152">
        <v>46078</v>
      </c>
      <c r="C801" s="153" t="s">
        <v>122</v>
      </c>
      <c r="D801" s="153" t="s">
        <v>56</v>
      </c>
      <c r="E801" s="244">
        <v>94653879</v>
      </c>
      <c r="F801" s="144" t="s">
        <v>1839</v>
      </c>
      <c r="G801" s="230"/>
      <c r="H801" s="154">
        <v>31844</v>
      </c>
      <c r="I801" s="153">
        <v>39</v>
      </c>
      <c r="J801" s="148" t="s">
        <v>70</v>
      </c>
      <c r="K801" s="153" t="s">
        <v>101</v>
      </c>
      <c r="L801" s="153"/>
      <c r="M801" s="153"/>
      <c r="N801" s="153"/>
      <c r="O801" s="155" t="s">
        <v>1840</v>
      </c>
      <c r="P801" s="156" t="s">
        <v>1640</v>
      </c>
      <c r="Q801" s="157" t="s">
        <v>110</v>
      </c>
      <c r="R801" s="158">
        <v>46078</v>
      </c>
      <c r="S801" s="159"/>
      <c r="T801" s="159" t="s">
        <v>62</v>
      </c>
      <c r="U801" s="159" t="s">
        <v>111</v>
      </c>
      <c r="V801" s="154">
        <v>46078</v>
      </c>
      <c r="W801" s="154" t="s">
        <v>126</v>
      </c>
      <c r="X801" s="154" t="s">
        <v>126</v>
      </c>
      <c r="Y801" s="160"/>
      <c r="Z801" s="160" t="s">
        <v>128</v>
      </c>
      <c r="AA801" s="153">
        <v>107</v>
      </c>
      <c r="AB801" s="153">
        <v>1.65</v>
      </c>
      <c r="AC801" s="182">
        <f t="shared" si="26"/>
        <v>39.302112029384759</v>
      </c>
      <c r="AD801" s="153" t="str">
        <f t="shared" si="27"/>
        <v>OBESIDADE II</v>
      </c>
      <c r="AE801" s="233" t="s">
        <v>135</v>
      </c>
      <c r="AF801" s="153" t="s">
        <v>130</v>
      </c>
      <c r="AG801" s="159"/>
      <c r="AH801" s="153"/>
      <c r="AI801" s="161"/>
      <c r="AJ801" s="153"/>
      <c r="AK801" s="153"/>
      <c r="AL801" s="207" t="s">
        <v>131</v>
      </c>
      <c r="AM801" s="207"/>
      <c r="AN801" s="207"/>
      <c r="AO801" s="207" t="str">
        <f ca="1">IF(R801="","",IF(R801&gt;TODAY(),"0 meses",DATEDIF(R801,TODAY(),"m") &amp; " meses"))</f>
        <v>3 meses</v>
      </c>
      <c r="AP801" s="147" t="s">
        <v>67</v>
      </c>
      <c r="AQ801" s="147" t="s">
        <v>67</v>
      </c>
      <c r="AR801" s="147"/>
      <c r="AS801" s="209" t="s">
        <v>68</v>
      </c>
      <c r="AT801" s="223" t="str">
        <f>MONTH(B801)&amp;"/"&amp;YEAR(B801)</f>
        <v>2/2026</v>
      </c>
      <c r="AU801" s="223">
        <f>WEEKNUM(B801)-WEEKNUM(EOMONTH(B801,-1)+1)+1</f>
        <v>4</v>
      </c>
      <c r="AV801" s="209" t="str">
        <f>MONTH(R801)&amp;"/"&amp;YEAR(R801)</f>
        <v>2/2026</v>
      </c>
      <c r="AW801" s="209">
        <f>WEEKNUM(R801)-WEEKNUM(EOMONTH(R801,-1)+1)+1</f>
        <v>4</v>
      </c>
      <c r="AX801" s="209">
        <f>IF(BB801="S",IF(Q801="1. Aceitou o programa",R801-B801,0),0)</f>
        <v>0</v>
      </c>
      <c r="AY801" s="209">
        <f>IF(BB801="S",IF(AND(S801&lt;&gt;"",R801&lt;&gt;""),S801-R801,0),0)</f>
        <v>0</v>
      </c>
      <c r="AZ801" s="209">
        <f>IF(BB801="S",IF(Q801="1. Aceitou o programa",IF(OR(X801="Não se Aplica",X801=""),IF(OR(W801="Não se Aplica",W801=""),0,W801-V801),AVERAGE(X801-W801,W801-V801)),0),0)</f>
        <v>0</v>
      </c>
      <c r="BA801" s="209">
        <f>IF(BB801="S",IF(AND(Q801="1. Aceitou o programa",AH801="Realizada"),IFERROR(IF(AG801="",0,AG801-R801),0),0),0)</f>
        <v>0</v>
      </c>
      <c r="BB801" s="209" t="str">
        <f>_xlfn.XLOOKUP(U801,'Lista Suspensa'!$AA$20:$AA$23,'Lista Suspensa'!$AB$20:$AB$23,"N/A")</f>
        <v>S</v>
      </c>
    </row>
    <row r="802" spans="1:54" ht="12" customHeight="1">
      <c r="A802" s="151" t="s">
        <v>54</v>
      </c>
      <c r="B802" s="152">
        <v>46078</v>
      </c>
      <c r="C802" s="153" t="s">
        <v>122</v>
      </c>
      <c r="D802" s="153" t="s">
        <v>56</v>
      </c>
      <c r="E802" s="244">
        <v>937149675</v>
      </c>
      <c r="F802" s="144" t="s">
        <v>1841</v>
      </c>
      <c r="G802" s="230"/>
      <c r="H802" s="154">
        <v>20462</v>
      </c>
      <c r="I802" s="153">
        <v>70</v>
      </c>
      <c r="J802" s="148" t="s">
        <v>70</v>
      </c>
      <c r="K802" s="153" t="s">
        <v>59</v>
      </c>
      <c r="L802" s="153"/>
      <c r="M802" s="153"/>
      <c r="N802" s="153"/>
      <c r="O802" s="155" t="s">
        <v>1842</v>
      </c>
      <c r="P802" s="156" t="s">
        <v>1640</v>
      </c>
      <c r="Q802" s="157" t="s">
        <v>110</v>
      </c>
      <c r="R802" s="158">
        <v>46078</v>
      </c>
      <c r="S802" s="159"/>
      <c r="T802" s="159" t="s">
        <v>62</v>
      </c>
      <c r="U802" s="159" t="s">
        <v>111</v>
      </c>
      <c r="V802" s="154">
        <v>46078</v>
      </c>
      <c r="W802" s="154" t="s">
        <v>126</v>
      </c>
      <c r="X802" s="154" t="s">
        <v>126</v>
      </c>
      <c r="Y802" s="160"/>
      <c r="Z802" s="160" t="s">
        <v>128</v>
      </c>
      <c r="AA802" s="153">
        <v>97</v>
      </c>
      <c r="AB802" s="153">
        <v>1.57</v>
      </c>
      <c r="AC802" s="182">
        <f t="shared" si="26"/>
        <v>39.352509229583347</v>
      </c>
      <c r="AD802" s="153" t="str">
        <f t="shared" si="27"/>
        <v>OBESIDADE II</v>
      </c>
      <c r="AE802" s="233" t="s">
        <v>135</v>
      </c>
      <c r="AF802" s="153" t="s">
        <v>130</v>
      </c>
      <c r="AG802" s="159"/>
      <c r="AH802" s="153"/>
      <c r="AI802" s="161"/>
      <c r="AJ802" s="153"/>
      <c r="AK802" s="153"/>
      <c r="AL802" s="207" t="s">
        <v>131</v>
      </c>
      <c r="AM802" s="207"/>
      <c r="AN802" s="207"/>
      <c r="AO802" s="207" t="str">
        <f ca="1">IF(R802="","",IF(R802&gt;TODAY(),"0 meses",DATEDIF(R802,TODAY(),"m") &amp; " meses"))</f>
        <v>3 meses</v>
      </c>
      <c r="AP802" s="147" t="s">
        <v>67</v>
      </c>
      <c r="AQ802" s="147" t="s">
        <v>67</v>
      </c>
      <c r="AR802" s="147"/>
      <c r="AS802" s="209" t="s">
        <v>68</v>
      </c>
      <c r="AT802" s="223" t="str">
        <f>MONTH(B802)&amp;"/"&amp;YEAR(B802)</f>
        <v>2/2026</v>
      </c>
      <c r="AU802" s="223">
        <f>WEEKNUM(B802)-WEEKNUM(EOMONTH(B802,-1)+1)+1</f>
        <v>4</v>
      </c>
      <c r="AV802" s="209" t="str">
        <f>MONTH(R802)&amp;"/"&amp;YEAR(R802)</f>
        <v>2/2026</v>
      </c>
      <c r="AW802" s="209">
        <f>WEEKNUM(R802)-WEEKNUM(EOMONTH(R802,-1)+1)+1</f>
        <v>4</v>
      </c>
      <c r="AX802" s="209">
        <f>IF(BB802="S",IF(Q802="1. Aceitou o programa",R802-B802,0),0)</f>
        <v>0</v>
      </c>
      <c r="AY802" s="209">
        <f>IF(BB802="S",IF(AND(S802&lt;&gt;"",R802&lt;&gt;""),S802-R802,0),0)</f>
        <v>0</v>
      </c>
      <c r="AZ802" s="209">
        <f>IF(BB802="S",IF(Q802="1. Aceitou o programa",IF(OR(X802="Não se Aplica",X802=""),IF(OR(W802="Não se Aplica",W802=""),0,W802-V802),AVERAGE(X802-W802,W802-V802)),0),0)</f>
        <v>0</v>
      </c>
      <c r="BA802" s="209">
        <f>IF(BB802="S",IF(AND(Q802="1. Aceitou o programa",AH802="Realizada"),IFERROR(IF(AG802="",0,AG802-R802),0),0),0)</f>
        <v>0</v>
      </c>
      <c r="BB802" s="209" t="str">
        <f>_xlfn.XLOOKUP(U802,'Lista Suspensa'!$AA$20:$AA$23,'Lista Suspensa'!$AB$20:$AB$23,"N/A")</f>
        <v>S</v>
      </c>
    </row>
    <row r="803" spans="1:54" ht="12" customHeight="1">
      <c r="A803" s="151" t="s">
        <v>54</v>
      </c>
      <c r="B803" s="152">
        <v>46078</v>
      </c>
      <c r="C803" s="153" t="s">
        <v>122</v>
      </c>
      <c r="D803" s="153" t="s">
        <v>56</v>
      </c>
      <c r="E803" s="244">
        <v>82669679</v>
      </c>
      <c r="F803" s="144" t="s">
        <v>1843</v>
      </c>
      <c r="G803" s="230"/>
      <c r="H803" s="154">
        <v>23498</v>
      </c>
      <c r="I803" s="153">
        <v>62</v>
      </c>
      <c r="J803" s="148" t="s">
        <v>70</v>
      </c>
      <c r="K803" s="153" t="s">
        <v>59</v>
      </c>
      <c r="L803" s="153"/>
      <c r="M803" s="153"/>
      <c r="N803" s="153"/>
      <c r="O803" s="155" t="s">
        <v>1844</v>
      </c>
      <c r="P803" s="156" t="s">
        <v>1640</v>
      </c>
      <c r="Q803" s="157" t="s">
        <v>110</v>
      </c>
      <c r="R803" s="158">
        <v>46078</v>
      </c>
      <c r="S803" s="159"/>
      <c r="T803" s="159" t="s">
        <v>62</v>
      </c>
      <c r="U803" s="159" t="s">
        <v>111</v>
      </c>
      <c r="V803" s="154">
        <v>46078</v>
      </c>
      <c r="W803" s="154" t="s">
        <v>126</v>
      </c>
      <c r="X803" s="154" t="s">
        <v>126</v>
      </c>
      <c r="Y803" s="160"/>
      <c r="Z803" s="160" t="s">
        <v>128</v>
      </c>
      <c r="AA803" s="153">
        <v>115</v>
      </c>
      <c r="AB803" s="153">
        <v>1.69</v>
      </c>
      <c r="AC803" s="182">
        <f t="shared" si="26"/>
        <v>40.26469661426421</v>
      </c>
      <c r="AD803" s="153" t="str">
        <f t="shared" si="27"/>
        <v>OBESIDADE III</v>
      </c>
      <c r="AE803" s="233" t="s">
        <v>135</v>
      </c>
      <c r="AF803" s="153" t="s">
        <v>130</v>
      </c>
      <c r="AG803" s="159"/>
      <c r="AH803" s="153"/>
      <c r="AI803" s="161"/>
      <c r="AJ803" s="153"/>
      <c r="AK803" s="153"/>
      <c r="AL803" s="207" t="s">
        <v>131</v>
      </c>
      <c r="AM803" s="207"/>
      <c r="AN803" s="207"/>
      <c r="AO803" s="207" t="str">
        <f ca="1">IF(R803="","",IF(R803&gt;TODAY(),"0 meses",DATEDIF(R803,TODAY(),"m") &amp; " meses"))</f>
        <v>3 meses</v>
      </c>
      <c r="AP803" s="147" t="s">
        <v>67</v>
      </c>
      <c r="AQ803" s="147" t="s">
        <v>67</v>
      </c>
      <c r="AR803" s="147"/>
      <c r="AS803" s="209" t="s">
        <v>68</v>
      </c>
      <c r="AT803" s="223" t="str">
        <f>MONTH(B803)&amp;"/"&amp;YEAR(B803)</f>
        <v>2/2026</v>
      </c>
      <c r="AU803" s="223">
        <f>WEEKNUM(B803)-WEEKNUM(EOMONTH(B803,-1)+1)+1</f>
        <v>4</v>
      </c>
      <c r="AV803" s="209" t="str">
        <f>MONTH(R803)&amp;"/"&amp;YEAR(R803)</f>
        <v>2/2026</v>
      </c>
      <c r="AW803" s="209">
        <f>WEEKNUM(R803)-WEEKNUM(EOMONTH(R803,-1)+1)+1</f>
        <v>4</v>
      </c>
      <c r="AX803" s="209">
        <f>IF(BB803="S",IF(Q803="1. Aceitou o programa",R803-B803,0),0)</f>
        <v>0</v>
      </c>
      <c r="AY803" s="209">
        <f>IF(BB803="S",IF(AND(S803&lt;&gt;"",R803&lt;&gt;""),S803-R803,0),0)</f>
        <v>0</v>
      </c>
      <c r="AZ803" s="209">
        <f>IF(BB803="S",IF(Q803="1. Aceitou o programa",IF(OR(X803="Não se Aplica",X803=""),IF(OR(W803="Não se Aplica",W803=""),0,W803-V803),AVERAGE(X803-W803,W803-V803)),0),0)</f>
        <v>0</v>
      </c>
      <c r="BA803" s="209">
        <f>IF(BB803="S",IF(AND(Q803="1. Aceitou o programa",AH803="Realizada"),IFERROR(IF(AG803="",0,AG803-R803),0),0),0)</f>
        <v>0</v>
      </c>
      <c r="BB803" s="209" t="str">
        <f>_xlfn.XLOOKUP(U803,'Lista Suspensa'!$AA$20:$AA$23,'Lista Suspensa'!$AB$20:$AB$23,"N/A")</f>
        <v>S</v>
      </c>
    </row>
    <row r="804" spans="1:54" ht="12" customHeight="1">
      <c r="A804" s="151" t="s">
        <v>54</v>
      </c>
      <c r="B804" s="152">
        <v>46078</v>
      </c>
      <c r="C804" s="153" t="s">
        <v>122</v>
      </c>
      <c r="D804" s="153" t="s">
        <v>56</v>
      </c>
      <c r="E804" s="244">
        <v>96183001</v>
      </c>
      <c r="F804" s="144" t="s">
        <v>1845</v>
      </c>
      <c r="G804" s="230"/>
      <c r="H804" s="154">
        <v>35397</v>
      </c>
      <c r="I804" s="153">
        <v>29</v>
      </c>
      <c r="J804" s="148" t="s">
        <v>70</v>
      </c>
      <c r="K804" s="153" t="s">
        <v>59</v>
      </c>
      <c r="L804" s="153"/>
      <c r="M804" s="153"/>
      <c r="N804" s="153"/>
      <c r="O804" s="155" t="s">
        <v>1846</v>
      </c>
      <c r="P804" s="156" t="s">
        <v>1640</v>
      </c>
      <c r="Q804" s="157" t="s">
        <v>110</v>
      </c>
      <c r="R804" s="158">
        <v>46078</v>
      </c>
      <c r="S804" s="159"/>
      <c r="T804" s="159" t="s">
        <v>62</v>
      </c>
      <c r="U804" s="159" t="s">
        <v>111</v>
      </c>
      <c r="V804" s="154">
        <v>46078</v>
      </c>
      <c r="W804" s="154" t="s">
        <v>126</v>
      </c>
      <c r="X804" s="154" t="s">
        <v>126</v>
      </c>
      <c r="Y804" s="160" t="s">
        <v>1847</v>
      </c>
      <c r="Z804" s="160" t="s">
        <v>128</v>
      </c>
      <c r="AA804" s="153">
        <v>91</v>
      </c>
      <c r="AB804" s="153">
        <v>1.6</v>
      </c>
      <c r="AC804" s="182">
        <f t="shared" si="26"/>
        <v>35.546874999999993</v>
      </c>
      <c r="AD804" s="153" t="str">
        <f t="shared" si="27"/>
        <v>OBESIDADE II</v>
      </c>
      <c r="AE804" s="233" t="s">
        <v>135</v>
      </c>
      <c r="AF804" s="153" t="s">
        <v>130</v>
      </c>
      <c r="AG804" s="159"/>
      <c r="AH804" s="153"/>
      <c r="AI804" s="161"/>
      <c r="AJ804" s="153"/>
      <c r="AK804" s="153"/>
      <c r="AL804" s="207" t="s">
        <v>131</v>
      </c>
      <c r="AM804" s="207"/>
      <c r="AN804" s="207"/>
      <c r="AO804" s="207" t="str">
        <f ca="1">IF(R804="","",IF(R804&gt;TODAY(),"0 meses",DATEDIF(R804,TODAY(),"m") &amp; " meses"))</f>
        <v>3 meses</v>
      </c>
      <c r="AP804" s="147" t="s">
        <v>67</v>
      </c>
      <c r="AQ804" s="147" t="s">
        <v>67</v>
      </c>
      <c r="AR804" s="147"/>
      <c r="AS804" s="209" t="s">
        <v>68</v>
      </c>
      <c r="AT804" s="223" t="str">
        <f>MONTH(B804)&amp;"/"&amp;YEAR(B804)</f>
        <v>2/2026</v>
      </c>
      <c r="AU804" s="223">
        <f>WEEKNUM(B804)-WEEKNUM(EOMONTH(B804,-1)+1)+1</f>
        <v>4</v>
      </c>
      <c r="AV804" s="209" t="str">
        <f>MONTH(R804)&amp;"/"&amp;YEAR(R804)</f>
        <v>2/2026</v>
      </c>
      <c r="AW804" s="209">
        <f>WEEKNUM(R804)-WEEKNUM(EOMONTH(R804,-1)+1)+1</f>
        <v>4</v>
      </c>
      <c r="AX804" s="209">
        <f>IF(BB804="S",IF(Q804="1. Aceitou o programa",R804-B804,0),0)</f>
        <v>0</v>
      </c>
      <c r="AY804" s="209">
        <f>IF(BB804="S",IF(AND(S804&lt;&gt;"",R804&lt;&gt;""),S804-R804,0),0)</f>
        <v>0</v>
      </c>
      <c r="AZ804" s="209">
        <f>IF(BB804="S",IF(Q804="1. Aceitou o programa",IF(OR(X804="Não se Aplica",X804=""),IF(OR(W804="Não se Aplica",W804=""),0,W804-V804),AVERAGE(X804-W804,W804-V804)),0),0)</f>
        <v>0</v>
      </c>
      <c r="BA804" s="209">
        <f>IF(BB804="S",IF(AND(Q804="1. Aceitou o programa",AH804="Realizada"),IFERROR(IF(AG804="",0,AG804-R804),0),0),0)</f>
        <v>0</v>
      </c>
      <c r="BB804" s="209" t="str">
        <f>_xlfn.XLOOKUP(U804,'Lista Suspensa'!$AA$20:$AA$23,'Lista Suspensa'!$AB$20:$AB$23,"N/A")</f>
        <v>S</v>
      </c>
    </row>
    <row r="805" spans="1:54" ht="12" customHeight="1">
      <c r="A805" s="151" t="s">
        <v>54</v>
      </c>
      <c r="B805" s="152">
        <v>46079</v>
      </c>
      <c r="C805" s="153" t="s">
        <v>122</v>
      </c>
      <c r="D805" s="153" t="s">
        <v>56</v>
      </c>
      <c r="E805" s="244">
        <v>93353228</v>
      </c>
      <c r="F805" s="144" t="s">
        <v>1848</v>
      </c>
      <c r="G805" s="230"/>
      <c r="H805" s="154">
        <v>30889</v>
      </c>
      <c r="I805" s="153">
        <v>41</v>
      </c>
      <c r="J805" s="148" t="s">
        <v>70</v>
      </c>
      <c r="K805" s="153" t="s">
        <v>59</v>
      </c>
      <c r="L805" s="153"/>
      <c r="M805" s="153"/>
      <c r="N805" s="153"/>
      <c r="O805" s="155" t="s">
        <v>1849</v>
      </c>
      <c r="P805" s="156" t="s">
        <v>1640</v>
      </c>
      <c r="Q805" s="157" t="s">
        <v>110</v>
      </c>
      <c r="R805" s="158">
        <v>46079</v>
      </c>
      <c r="S805" s="159"/>
      <c r="T805" s="159" t="s">
        <v>62</v>
      </c>
      <c r="U805" s="159" t="s">
        <v>111</v>
      </c>
      <c r="V805" s="154">
        <v>46079</v>
      </c>
      <c r="W805" s="154" t="s">
        <v>126</v>
      </c>
      <c r="X805" s="154" t="s">
        <v>126</v>
      </c>
      <c r="Y805" s="160" t="s">
        <v>1850</v>
      </c>
      <c r="Z805" s="160" t="s">
        <v>128</v>
      </c>
      <c r="AA805" s="153">
        <v>80</v>
      </c>
      <c r="AB805" s="153">
        <v>1.68</v>
      </c>
      <c r="AC805" s="182">
        <f t="shared" si="26"/>
        <v>28.344671201814062</v>
      </c>
      <c r="AD805" s="153" t="str">
        <f t="shared" si="27"/>
        <v>SOBREPESO</v>
      </c>
      <c r="AE805" s="233" t="s">
        <v>135</v>
      </c>
      <c r="AF805" s="153" t="s">
        <v>130</v>
      </c>
      <c r="AG805" s="159"/>
      <c r="AH805" s="153"/>
      <c r="AI805" s="161"/>
      <c r="AJ805" s="153"/>
      <c r="AK805" s="153"/>
      <c r="AL805" s="207" t="s">
        <v>131</v>
      </c>
      <c r="AM805" s="207"/>
      <c r="AN805" s="207"/>
      <c r="AO805" s="207" t="str">
        <f ca="1">IF(R805="","",IF(R805&gt;TODAY(),"0 meses",DATEDIF(R805,TODAY(),"m") &amp; " meses"))</f>
        <v>3 meses</v>
      </c>
      <c r="AP805" s="147" t="s">
        <v>67</v>
      </c>
      <c r="AQ805" s="147" t="s">
        <v>67</v>
      </c>
      <c r="AR805" s="147"/>
      <c r="AS805" s="209" t="s">
        <v>68</v>
      </c>
      <c r="AT805" s="223" t="str">
        <f>MONTH(B805)&amp;"/"&amp;YEAR(B805)</f>
        <v>2/2026</v>
      </c>
      <c r="AU805" s="223">
        <f>WEEKNUM(B805)-WEEKNUM(EOMONTH(B805,-1)+1)+1</f>
        <v>4</v>
      </c>
      <c r="AV805" s="209" t="str">
        <f>MONTH(R805)&amp;"/"&amp;YEAR(R805)</f>
        <v>2/2026</v>
      </c>
      <c r="AW805" s="209">
        <f>WEEKNUM(R805)-WEEKNUM(EOMONTH(R805,-1)+1)+1</f>
        <v>4</v>
      </c>
      <c r="AX805" s="209">
        <f>IF(BB805="S",IF(Q805="1. Aceitou o programa",R805-B805,0),0)</f>
        <v>0</v>
      </c>
      <c r="AY805" s="209">
        <f>IF(BB805="S",IF(AND(S805&lt;&gt;"",R805&lt;&gt;""),S805-R805,0),0)</f>
        <v>0</v>
      </c>
      <c r="AZ805" s="209">
        <f>IF(BB805="S",IF(Q805="1. Aceitou o programa",IF(OR(X805="Não se Aplica",X805=""),IF(OR(W805="Não se Aplica",W805=""),0,W805-V805),AVERAGE(X805-W805,W805-V805)),0),0)</f>
        <v>0</v>
      </c>
      <c r="BA805" s="209">
        <f>IF(BB805="S",IF(AND(Q805="1. Aceitou o programa",AH805="Realizada"),IFERROR(IF(AG805="",0,AG805-R805),0),0),0)</f>
        <v>0</v>
      </c>
      <c r="BB805" s="209" t="str">
        <f>_xlfn.XLOOKUP(U805,'Lista Suspensa'!$AA$20:$AA$23,'Lista Suspensa'!$AB$20:$AB$23,"N/A")</f>
        <v>S</v>
      </c>
    </row>
    <row r="806" spans="1:54" ht="12" customHeight="1">
      <c r="A806" s="151" t="s">
        <v>54</v>
      </c>
      <c r="B806" s="152">
        <v>46080</v>
      </c>
      <c r="C806" s="153" t="s">
        <v>122</v>
      </c>
      <c r="D806" s="153" t="s">
        <v>56</v>
      </c>
      <c r="E806" s="244">
        <v>82826999</v>
      </c>
      <c r="F806" s="144" t="s">
        <v>1851</v>
      </c>
      <c r="G806" s="230"/>
      <c r="H806" s="154">
        <v>31234</v>
      </c>
      <c r="I806" s="153">
        <v>40</v>
      </c>
      <c r="J806" s="148" t="s">
        <v>70</v>
      </c>
      <c r="K806" s="153"/>
      <c r="L806" s="153"/>
      <c r="M806" s="153"/>
      <c r="N806" s="153"/>
      <c r="O806" s="155" t="s">
        <v>1852</v>
      </c>
      <c r="P806" s="156" t="s">
        <v>1640</v>
      </c>
      <c r="Q806" s="157" t="s">
        <v>110</v>
      </c>
      <c r="R806" s="158">
        <v>46080</v>
      </c>
      <c r="S806" s="159"/>
      <c r="T806" s="159" t="s">
        <v>62</v>
      </c>
      <c r="U806" s="159" t="s">
        <v>111</v>
      </c>
      <c r="V806" s="154">
        <v>46080</v>
      </c>
      <c r="W806" s="154" t="s">
        <v>126</v>
      </c>
      <c r="X806" s="154" t="s">
        <v>126</v>
      </c>
      <c r="Y806" s="160"/>
      <c r="Z806" s="160" t="s">
        <v>128</v>
      </c>
      <c r="AA806" s="153">
        <v>72</v>
      </c>
      <c r="AB806" s="153">
        <v>1.55</v>
      </c>
      <c r="AC806" s="182">
        <f t="shared" si="26"/>
        <v>29.968782518210194</v>
      </c>
      <c r="AD806" s="153" t="str">
        <f t="shared" si="27"/>
        <v>OBESIDADE I</v>
      </c>
      <c r="AE806" s="233" t="s">
        <v>135</v>
      </c>
      <c r="AF806" s="153" t="s">
        <v>130</v>
      </c>
      <c r="AG806" s="159"/>
      <c r="AH806" s="153"/>
      <c r="AI806" s="161"/>
      <c r="AJ806" s="153"/>
      <c r="AK806" s="153"/>
      <c r="AL806" s="207" t="s">
        <v>131</v>
      </c>
      <c r="AM806" s="207"/>
      <c r="AN806" s="207"/>
      <c r="AO806" s="207" t="str">
        <f ca="1">IF(R806="","",IF(R806&gt;TODAY(),"0 meses",DATEDIF(R806,TODAY(),"m") &amp; " meses"))</f>
        <v>3 meses</v>
      </c>
      <c r="AP806" s="147" t="s">
        <v>67</v>
      </c>
      <c r="AQ806" s="147" t="s">
        <v>67</v>
      </c>
      <c r="AR806" s="147"/>
      <c r="AS806" s="209" t="s">
        <v>68</v>
      </c>
      <c r="AT806" s="223" t="str">
        <f>MONTH(B806)&amp;"/"&amp;YEAR(B806)</f>
        <v>2/2026</v>
      </c>
      <c r="AU806" s="223">
        <f>WEEKNUM(B806)-WEEKNUM(EOMONTH(B806,-1)+1)+1</f>
        <v>4</v>
      </c>
      <c r="AV806" s="209" t="str">
        <f>MONTH(R806)&amp;"/"&amp;YEAR(R806)</f>
        <v>2/2026</v>
      </c>
      <c r="AW806" s="209">
        <f>WEEKNUM(R806)-WEEKNUM(EOMONTH(R806,-1)+1)+1</f>
        <v>4</v>
      </c>
      <c r="AX806" s="209">
        <f>IF(BB806="S",IF(Q806="1. Aceitou o programa",R806-B806,0),0)</f>
        <v>0</v>
      </c>
      <c r="AY806" s="209">
        <f>IF(BB806="S",IF(AND(S806&lt;&gt;"",R806&lt;&gt;""),S806-R806,0),0)</f>
        <v>0</v>
      </c>
      <c r="AZ806" s="209">
        <f>IF(BB806="S",IF(Q806="1. Aceitou o programa",IF(OR(X806="Não se Aplica",X806=""),IF(OR(W806="Não se Aplica",W806=""),0,W806-V806),AVERAGE(X806-W806,W806-V806)),0),0)</f>
        <v>0</v>
      </c>
      <c r="BA806" s="209">
        <f>IF(BB806="S",IF(AND(Q806="1. Aceitou o programa",AH806="Realizada"),IFERROR(IF(AG806="",0,AG806-R806),0),0),0)</f>
        <v>0</v>
      </c>
      <c r="BB806" s="209" t="str">
        <f>_xlfn.XLOOKUP(U806,'Lista Suspensa'!$AA$20:$AA$23,'Lista Suspensa'!$AB$20:$AB$23,"N/A")</f>
        <v>S</v>
      </c>
    </row>
    <row r="807" spans="1:54" ht="12" customHeight="1">
      <c r="A807" s="151" t="s">
        <v>54</v>
      </c>
      <c r="B807" s="152">
        <v>46083</v>
      </c>
      <c r="C807" s="153" t="s">
        <v>122</v>
      </c>
      <c r="D807" s="153" t="s">
        <v>56</v>
      </c>
      <c r="E807" s="244">
        <v>94983367</v>
      </c>
      <c r="F807" s="144" t="s">
        <v>1853</v>
      </c>
      <c r="G807" s="230"/>
      <c r="H807" s="154">
        <v>28349</v>
      </c>
      <c r="I807" s="153">
        <v>48</v>
      </c>
      <c r="J807" s="148" t="s">
        <v>70</v>
      </c>
      <c r="K807" s="153" t="s">
        <v>59</v>
      </c>
      <c r="L807" s="153"/>
      <c r="M807" s="153"/>
      <c r="N807" s="153"/>
      <c r="O807" s="155" t="s">
        <v>1854</v>
      </c>
      <c r="P807" s="156" t="s">
        <v>1640</v>
      </c>
      <c r="Q807" s="157" t="s">
        <v>110</v>
      </c>
      <c r="R807" s="158">
        <v>46083</v>
      </c>
      <c r="S807" s="159"/>
      <c r="T807" s="159" t="s">
        <v>62</v>
      </c>
      <c r="U807" s="159" t="s">
        <v>111</v>
      </c>
      <c r="V807" s="154">
        <v>46083</v>
      </c>
      <c r="W807" s="154" t="s">
        <v>126</v>
      </c>
      <c r="X807" s="154" t="s">
        <v>126</v>
      </c>
      <c r="Y807" s="160"/>
      <c r="Z807" s="160" t="s">
        <v>128</v>
      </c>
      <c r="AA807" s="153">
        <v>85</v>
      </c>
      <c r="AB807" s="153">
        <v>1.76</v>
      </c>
      <c r="AC807" s="182">
        <f t="shared" si="26"/>
        <v>27.440599173553721</v>
      </c>
      <c r="AD807" s="153" t="str">
        <f t="shared" si="27"/>
        <v>SOBREPESO</v>
      </c>
      <c r="AE807" s="233" t="s">
        <v>135</v>
      </c>
      <c r="AF807" s="153" t="s">
        <v>130</v>
      </c>
      <c r="AG807" s="159"/>
      <c r="AH807" s="153"/>
      <c r="AI807" s="161"/>
      <c r="AJ807" s="153"/>
      <c r="AK807" s="153"/>
      <c r="AL807" s="207" t="s">
        <v>131</v>
      </c>
      <c r="AM807" s="207"/>
      <c r="AN807" s="207"/>
      <c r="AO807" s="207" t="str">
        <f ca="1">IF(R807="","",IF(R807&gt;TODAY(),"0 meses",DATEDIF(R807,TODAY(),"m") &amp; " meses"))</f>
        <v>3 meses</v>
      </c>
      <c r="AP807" s="147" t="s">
        <v>67</v>
      </c>
      <c r="AQ807" s="147" t="s">
        <v>67</v>
      </c>
      <c r="AR807" s="147"/>
      <c r="AS807" s="209" t="s">
        <v>68</v>
      </c>
      <c r="AT807" s="223" t="str">
        <f>MONTH(B807)&amp;"/"&amp;YEAR(B807)</f>
        <v>3/2026</v>
      </c>
      <c r="AU807" s="223">
        <f>WEEKNUM(B807)-WEEKNUM(EOMONTH(B807,-1)+1)+1</f>
        <v>1</v>
      </c>
      <c r="AV807" s="209" t="str">
        <f>MONTH(R807)&amp;"/"&amp;YEAR(R807)</f>
        <v>3/2026</v>
      </c>
      <c r="AW807" s="209">
        <f>WEEKNUM(R807)-WEEKNUM(EOMONTH(R807,-1)+1)+1</f>
        <v>1</v>
      </c>
      <c r="AX807" s="209">
        <f>IF(BB807="S",IF(Q807="1. Aceitou o programa",R807-B807,0),0)</f>
        <v>0</v>
      </c>
      <c r="AY807" s="209">
        <f>IF(BB807="S",IF(AND(S807&lt;&gt;"",R807&lt;&gt;""),S807-R807,0),0)</f>
        <v>0</v>
      </c>
      <c r="AZ807" s="209">
        <f>IF(BB807="S",IF(Q807="1. Aceitou o programa",IF(OR(X807="Não se Aplica",X807=""),IF(OR(W807="Não se Aplica",W807=""),0,W807-V807),AVERAGE(X807-W807,W807-V807)),0),0)</f>
        <v>0</v>
      </c>
      <c r="BA807" s="209">
        <f>IF(BB807="S",IF(AND(Q807="1. Aceitou o programa",AH807="Realizada"),IFERROR(IF(AG807="",0,AG807-R807),0),0),0)</f>
        <v>0</v>
      </c>
      <c r="BB807" s="209" t="str">
        <f>_xlfn.XLOOKUP(U807,'Lista Suspensa'!$AA$20:$AA$23,'Lista Suspensa'!$AB$20:$AB$23,"N/A")</f>
        <v>S</v>
      </c>
    </row>
    <row r="808" spans="1:54" ht="12" customHeight="1">
      <c r="A808" s="151" t="s">
        <v>54</v>
      </c>
      <c r="B808" s="152">
        <v>46083</v>
      </c>
      <c r="C808" s="153" t="s">
        <v>122</v>
      </c>
      <c r="D808" s="153" t="s">
        <v>56</v>
      </c>
      <c r="E808" s="244">
        <v>78993291</v>
      </c>
      <c r="F808" s="144" t="s">
        <v>1855</v>
      </c>
      <c r="G808" s="230"/>
      <c r="H808" s="154">
        <v>26569</v>
      </c>
      <c r="I808" s="153">
        <v>53</v>
      </c>
      <c r="J808" s="148" t="s">
        <v>70</v>
      </c>
      <c r="K808" s="153"/>
      <c r="L808" s="153"/>
      <c r="M808" s="153"/>
      <c r="N808" s="153"/>
      <c r="O808" s="155" t="s">
        <v>1856</v>
      </c>
      <c r="P808" s="156" t="s">
        <v>1640</v>
      </c>
      <c r="Q808" s="157" t="s">
        <v>110</v>
      </c>
      <c r="R808" s="158">
        <v>46083</v>
      </c>
      <c r="S808" s="159"/>
      <c r="T808" s="159" t="s">
        <v>62</v>
      </c>
      <c r="U808" s="159" t="s">
        <v>111</v>
      </c>
      <c r="V808" s="154">
        <v>46083</v>
      </c>
      <c r="W808" s="154" t="s">
        <v>126</v>
      </c>
      <c r="X808" s="154" t="s">
        <v>126</v>
      </c>
      <c r="Y808" s="160" t="s">
        <v>1857</v>
      </c>
      <c r="Z808" s="160" t="s">
        <v>128</v>
      </c>
      <c r="AA808" s="153">
        <v>105</v>
      </c>
      <c r="AB808" s="153">
        <v>1.58</v>
      </c>
      <c r="AC808" s="182">
        <f t="shared" si="26"/>
        <v>42.060567216792172</v>
      </c>
      <c r="AD808" s="153" t="str">
        <f t="shared" si="27"/>
        <v>OBESIDADE III</v>
      </c>
      <c r="AE808" s="233" t="s">
        <v>135</v>
      </c>
      <c r="AF808" s="153" t="s">
        <v>130</v>
      </c>
      <c r="AG808" s="159"/>
      <c r="AH808" s="153"/>
      <c r="AI808" s="161"/>
      <c r="AJ808" s="153"/>
      <c r="AK808" s="153"/>
      <c r="AL808" s="207" t="s">
        <v>131</v>
      </c>
      <c r="AM808" s="207"/>
      <c r="AN808" s="207"/>
      <c r="AO808" s="207" t="str">
        <f ca="1">IF(R808="","",IF(R808&gt;TODAY(),"0 meses",DATEDIF(R808,TODAY(),"m") &amp; " meses"))</f>
        <v>3 meses</v>
      </c>
      <c r="AP808" s="147" t="s">
        <v>67</v>
      </c>
      <c r="AQ808" s="147" t="s">
        <v>67</v>
      </c>
      <c r="AR808" s="147"/>
      <c r="AS808" s="209" t="s">
        <v>68</v>
      </c>
      <c r="AT808" s="223" t="str">
        <f>MONTH(B808)&amp;"/"&amp;YEAR(B808)</f>
        <v>3/2026</v>
      </c>
      <c r="AU808" s="223">
        <f>WEEKNUM(B808)-WEEKNUM(EOMONTH(B808,-1)+1)+1</f>
        <v>1</v>
      </c>
      <c r="AV808" s="209" t="str">
        <f>MONTH(R808)&amp;"/"&amp;YEAR(R808)</f>
        <v>3/2026</v>
      </c>
      <c r="AW808" s="209">
        <f>WEEKNUM(R808)-WEEKNUM(EOMONTH(R808,-1)+1)+1</f>
        <v>1</v>
      </c>
      <c r="AX808" s="209">
        <f>IF(BB808="S",IF(Q808="1. Aceitou o programa",R808-B808,0),0)</f>
        <v>0</v>
      </c>
      <c r="AY808" s="209">
        <f>IF(BB808="S",IF(AND(S808&lt;&gt;"",R808&lt;&gt;""),S808-R808,0),0)</f>
        <v>0</v>
      </c>
      <c r="AZ808" s="209">
        <f>IF(BB808="S",IF(Q808="1. Aceitou o programa",IF(OR(X808="Não se Aplica",X808=""),IF(OR(W808="Não se Aplica",W808=""),0,W808-V808),AVERAGE(X808-W808,W808-V808)),0),0)</f>
        <v>0</v>
      </c>
      <c r="BA808" s="209">
        <f>IF(BB808="S",IF(AND(Q808="1. Aceitou o programa",AH808="Realizada"),IFERROR(IF(AG808="",0,AG808-R808),0),0),0)</f>
        <v>0</v>
      </c>
      <c r="BB808" s="209" t="str">
        <f>_xlfn.XLOOKUP(U808,'Lista Suspensa'!$AA$20:$AA$23,'Lista Suspensa'!$AB$20:$AB$23,"N/A")</f>
        <v>S</v>
      </c>
    </row>
    <row r="809" spans="1:54" ht="12" customHeight="1">
      <c r="A809" s="151" t="s">
        <v>54</v>
      </c>
      <c r="B809" s="152">
        <v>46083</v>
      </c>
      <c r="C809" s="153" t="s">
        <v>122</v>
      </c>
      <c r="D809" s="153" t="s">
        <v>56</v>
      </c>
      <c r="E809" s="244">
        <v>87977719</v>
      </c>
      <c r="F809" s="144" t="s">
        <v>1858</v>
      </c>
      <c r="G809" s="230"/>
      <c r="H809" s="154">
        <v>29811</v>
      </c>
      <c r="I809" s="153">
        <v>44</v>
      </c>
      <c r="J809" s="148" t="s">
        <v>70</v>
      </c>
      <c r="K809" s="153"/>
      <c r="L809" s="153"/>
      <c r="M809" s="153"/>
      <c r="N809" s="153"/>
      <c r="O809" s="155" t="s">
        <v>1859</v>
      </c>
      <c r="P809" s="156" t="s">
        <v>1640</v>
      </c>
      <c r="Q809" s="157" t="s">
        <v>110</v>
      </c>
      <c r="R809" s="158">
        <v>46083</v>
      </c>
      <c r="S809" s="159"/>
      <c r="T809" s="159" t="s">
        <v>62</v>
      </c>
      <c r="U809" s="159" t="s">
        <v>111</v>
      </c>
      <c r="V809" s="154">
        <v>46083</v>
      </c>
      <c r="W809" s="154" t="s">
        <v>126</v>
      </c>
      <c r="X809" s="154" t="s">
        <v>126</v>
      </c>
      <c r="Y809" s="160" t="s">
        <v>1860</v>
      </c>
      <c r="Z809" s="160" t="s">
        <v>128</v>
      </c>
      <c r="AA809" s="153">
        <v>83</v>
      </c>
      <c r="AB809" s="153">
        <v>1.66</v>
      </c>
      <c r="AC809" s="182">
        <f t="shared" si="26"/>
        <v>30.120481927710845</v>
      </c>
      <c r="AD809" s="153" t="str">
        <f t="shared" si="27"/>
        <v>OBESIDADE I</v>
      </c>
      <c r="AE809" s="233" t="s">
        <v>135</v>
      </c>
      <c r="AF809" s="153" t="s">
        <v>130</v>
      </c>
      <c r="AG809" s="159"/>
      <c r="AH809" s="153"/>
      <c r="AI809" s="161"/>
      <c r="AJ809" s="153"/>
      <c r="AK809" s="153"/>
      <c r="AL809" s="207" t="s">
        <v>131</v>
      </c>
      <c r="AM809" s="207"/>
      <c r="AN809" s="207"/>
      <c r="AO809" s="207" t="str">
        <f ca="1">IF(R809="","",IF(R809&gt;TODAY(),"0 meses",DATEDIF(R809,TODAY(),"m") &amp; " meses"))</f>
        <v>3 meses</v>
      </c>
      <c r="AP809" s="147" t="s">
        <v>67</v>
      </c>
      <c r="AQ809" s="147" t="s">
        <v>67</v>
      </c>
      <c r="AR809" s="147"/>
      <c r="AS809" s="209" t="s">
        <v>68</v>
      </c>
      <c r="AT809" s="223" t="str">
        <f>MONTH(B809)&amp;"/"&amp;YEAR(B809)</f>
        <v>3/2026</v>
      </c>
      <c r="AU809" s="223">
        <f>WEEKNUM(B809)-WEEKNUM(EOMONTH(B809,-1)+1)+1</f>
        <v>1</v>
      </c>
      <c r="AV809" s="209" t="str">
        <f>MONTH(R809)&amp;"/"&amp;YEAR(R809)</f>
        <v>3/2026</v>
      </c>
      <c r="AW809" s="209">
        <f>WEEKNUM(R809)-WEEKNUM(EOMONTH(R809,-1)+1)+1</f>
        <v>1</v>
      </c>
      <c r="AX809" s="209">
        <f>IF(BB809="S",IF(Q809="1. Aceitou o programa",R809-B809,0),0)</f>
        <v>0</v>
      </c>
      <c r="AY809" s="209">
        <f>IF(BB809="S",IF(AND(S809&lt;&gt;"",R809&lt;&gt;""),S809-R809,0),0)</f>
        <v>0</v>
      </c>
      <c r="AZ809" s="209">
        <f>IF(BB809="S",IF(Q809="1. Aceitou o programa",IF(OR(X809="Não se Aplica",X809=""),IF(OR(W809="Não se Aplica",W809=""),0,W809-V809),AVERAGE(X809-W809,W809-V809)),0),0)</f>
        <v>0</v>
      </c>
      <c r="BA809" s="209">
        <f>IF(BB809="S",IF(AND(Q809="1. Aceitou o programa",AH809="Realizada"),IFERROR(IF(AG809="",0,AG809-R809),0),0),0)</f>
        <v>0</v>
      </c>
      <c r="BB809" s="209" t="str">
        <f>_xlfn.XLOOKUP(U809,'Lista Suspensa'!$AA$20:$AA$23,'Lista Suspensa'!$AB$20:$AB$23,"N/A")</f>
        <v>S</v>
      </c>
    </row>
    <row r="810" spans="1:54" ht="12" customHeight="1">
      <c r="A810" s="151" t="s">
        <v>54</v>
      </c>
      <c r="B810" s="152">
        <v>46083</v>
      </c>
      <c r="C810" s="153" t="s">
        <v>122</v>
      </c>
      <c r="D810" s="153" t="s">
        <v>56</v>
      </c>
      <c r="E810" s="244">
        <v>79685444</v>
      </c>
      <c r="F810" s="144" t="s">
        <v>1861</v>
      </c>
      <c r="G810" s="230"/>
      <c r="H810" s="154">
        <v>32657</v>
      </c>
      <c r="I810" s="153">
        <v>36</v>
      </c>
      <c r="J810" s="148" t="s">
        <v>70</v>
      </c>
      <c r="K810" s="153"/>
      <c r="L810" s="153"/>
      <c r="M810" s="153"/>
      <c r="N810" s="153"/>
      <c r="O810" s="155" t="s">
        <v>1862</v>
      </c>
      <c r="P810" s="156" t="s">
        <v>1640</v>
      </c>
      <c r="Q810" s="157" t="s">
        <v>110</v>
      </c>
      <c r="R810" s="158">
        <v>46083</v>
      </c>
      <c r="S810" s="159"/>
      <c r="T810" s="159" t="s">
        <v>62</v>
      </c>
      <c r="U810" s="159" t="s">
        <v>111</v>
      </c>
      <c r="V810" s="154">
        <v>46083</v>
      </c>
      <c r="W810" s="154" t="s">
        <v>126</v>
      </c>
      <c r="X810" s="154" t="s">
        <v>126</v>
      </c>
      <c r="Y810" s="160" t="s">
        <v>1863</v>
      </c>
      <c r="Z810" s="160" t="s">
        <v>128</v>
      </c>
      <c r="AA810" s="153">
        <v>78.45</v>
      </c>
      <c r="AB810" s="153">
        <v>1.59</v>
      </c>
      <c r="AC810" s="182">
        <f t="shared" si="26"/>
        <v>31.031209208496499</v>
      </c>
      <c r="AD810" s="153" t="str">
        <f t="shared" si="27"/>
        <v>OBESIDADE I</v>
      </c>
      <c r="AE810" s="233" t="s">
        <v>135</v>
      </c>
      <c r="AF810" s="153" t="s">
        <v>130</v>
      </c>
      <c r="AG810" s="159"/>
      <c r="AH810" s="153"/>
      <c r="AI810" s="161"/>
      <c r="AJ810" s="153"/>
      <c r="AK810" s="153"/>
      <c r="AL810" s="207" t="s">
        <v>131</v>
      </c>
      <c r="AM810" s="207"/>
      <c r="AN810" s="207"/>
      <c r="AO810" s="207" t="str">
        <f ca="1">IF(R810="","",IF(R810&gt;TODAY(),"0 meses",DATEDIF(R810,TODAY(),"m") &amp; " meses"))</f>
        <v>3 meses</v>
      </c>
      <c r="AP810" s="147" t="s">
        <v>67</v>
      </c>
      <c r="AQ810" s="147" t="s">
        <v>67</v>
      </c>
      <c r="AR810" s="147"/>
      <c r="AS810" s="209" t="s">
        <v>68</v>
      </c>
      <c r="AT810" s="223" t="str">
        <f>MONTH(B810)&amp;"/"&amp;YEAR(B810)</f>
        <v>3/2026</v>
      </c>
      <c r="AU810" s="223">
        <f>WEEKNUM(B810)-WEEKNUM(EOMONTH(B810,-1)+1)+1</f>
        <v>1</v>
      </c>
      <c r="AV810" s="209" t="str">
        <f>MONTH(R810)&amp;"/"&amp;YEAR(R810)</f>
        <v>3/2026</v>
      </c>
      <c r="AW810" s="209">
        <f>WEEKNUM(R810)-WEEKNUM(EOMONTH(R810,-1)+1)+1</f>
        <v>1</v>
      </c>
      <c r="AX810" s="209">
        <f>IF(BB810="S",IF(Q810="1. Aceitou o programa",R810-B810,0),0)</f>
        <v>0</v>
      </c>
      <c r="AY810" s="209">
        <f>IF(BB810="S",IF(AND(S810&lt;&gt;"",R810&lt;&gt;""),S810-R810,0),0)</f>
        <v>0</v>
      </c>
      <c r="AZ810" s="209">
        <f>IF(BB810="S",IF(Q810="1. Aceitou o programa",IF(OR(X810="Não se Aplica",X810=""),IF(OR(W810="Não se Aplica",W810=""),0,W810-V810),AVERAGE(X810-W810,W810-V810)),0),0)</f>
        <v>0</v>
      </c>
      <c r="BA810" s="209">
        <f>IF(BB810="S",IF(AND(Q810="1. Aceitou o programa",AH810="Realizada"),IFERROR(IF(AG810="",0,AG810-R810),0),0),0)</f>
        <v>0</v>
      </c>
      <c r="BB810" s="209" t="str">
        <f>_xlfn.XLOOKUP(U810,'Lista Suspensa'!$AA$20:$AA$23,'Lista Suspensa'!$AB$20:$AB$23,"N/A")</f>
        <v>S</v>
      </c>
    </row>
    <row r="811" spans="1:54" ht="12" customHeight="1">
      <c r="A811" s="151" t="s">
        <v>54</v>
      </c>
      <c r="B811" s="152">
        <v>46084</v>
      </c>
      <c r="C811" s="153" t="s">
        <v>122</v>
      </c>
      <c r="D811" s="153" t="s">
        <v>56</v>
      </c>
      <c r="E811" s="244">
        <v>81771946</v>
      </c>
      <c r="F811" s="144" t="s">
        <v>1864</v>
      </c>
      <c r="G811" s="230"/>
      <c r="H811" s="154">
        <v>32448</v>
      </c>
      <c r="I811" s="153">
        <v>37</v>
      </c>
      <c r="J811" s="148" t="s">
        <v>70</v>
      </c>
      <c r="K811" s="153"/>
      <c r="L811" s="153"/>
      <c r="M811" s="153"/>
      <c r="N811" s="153"/>
      <c r="O811" s="155" t="s">
        <v>1865</v>
      </c>
      <c r="P811" s="156" t="s">
        <v>1640</v>
      </c>
      <c r="Q811" s="157" t="s">
        <v>110</v>
      </c>
      <c r="R811" s="158">
        <v>46084</v>
      </c>
      <c r="S811" s="159"/>
      <c r="T811" s="159" t="s">
        <v>62</v>
      </c>
      <c r="U811" s="159" t="s">
        <v>111</v>
      </c>
      <c r="V811" s="154">
        <v>46084</v>
      </c>
      <c r="W811" s="154" t="s">
        <v>126</v>
      </c>
      <c r="X811" s="154" t="s">
        <v>126</v>
      </c>
      <c r="Y811" s="160"/>
      <c r="Z811" s="160" t="s">
        <v>128</v>
      </c>
      <c r="AA811" s="153">
        <v>95</v>
      </c>
      <c r="AB811" s="153">
        <v>1.65</v>
      </c>
      <c r="AC811" s="182">
        <f t="shared" si="26"/>
        <v>34.894398530762174</v>
      </c>
      <c r="AD811" s="153" t="str">
        <f t="shared" si="27"/>
        <v>OBESIDADE I</v>
      </c>
      <c r="AE811" s="233" t="s">
        <v>135</v>
      </c>
      <c r="AF811" s="153" t="s">
        <v>130</v>
      </c>
      <c r="AG811" s="159"/>
      <c r="AH811" s="153"/>
      <c r="AI811" s="161"/>
      <c r="AJ811" s="153"/>
      <c r="AK811" s="153"/>
      <c r="AL811" s="207" t="s">
        <v>131</v>
      </c>
      <c r="AM811" s="207"/>
      <c r="AN811" s="207"/>
      <c r="AO811" s="207" t="str">
        <f ca="1">IF(R811="","",IF(R811&gt;TODAY(),"0 meses",DATEDIF(R811,TODAY(),"m") &amp; " meses"))</f>
        <v>3 meses</v>
      </c>
      <c r="AP811" s="147" t="s">
        <v>67</v>
      </c>
      <c r="AQ811" s="147" t="s">
        <v>67</v>
      </c>
      <c r="AR811" s="147"/>
      <c r="AS811" s="209" t="s">
        <v>68</v>
      </c>
      <c r="AT811" s="223" t="str">
        <f>MONTH(B811)&amp;"/"&amp;YEAR(B811)</f>
        <v>3/2026</v>
      </c>
      <c r="AU811" s="223">
        <f>WEEKNUM(B811)-WEEKNUM(EOMONTH(B811,-1)+1)+1</f>
        <v>1</v>
      </c>
      <c r="AV811" s="209" t="str">
        <f>MONTH(R811)&amp;"/"&amp;YEAR(R811)</f>
        <v>3/2026</v>
      </c>
      <c r="AW811" s="209">
        <f>WEEKNUM(R811)-WEEKNUM(EOMONTH(R811,-1)+1)+1</f>
        <v>1</v>
      </c>
      <c r="AX811" s="209">
        <f>IF(BB811="S",IF(Q811="1. Aceitou o programa",R811-B811,0),0)</f>
        <v>0</v>
      </c>
      <c r="AY811" s="209">
        <f>IF(BB811="S",IF(AND(S811&lt;&gt;"",R811&lt;&gt;""),S811-R811,0),0)</f>
        <v>0</v>
      </c>
      <c r="AZ811" s="209">
        <f>IF(BB811="S",IF(Q811="1. Aceitou o programa",IF(OR(X811="Não se Aplica",X811=""),IF(OR(W811="Não se Aplica",W811=""),0,W811-V811),AVERAGE(X811-W811,W811-V811)),0),0)</f>
        <v>0</v>
      </c>
      <c r="BA811" s="209">
        <f>IF(BB811="S",IF(AND(Q811="1. Aceitou o programa",AH811="Realizada"),IFERROR(IF(AG811="",0,AG811-R811),0),0),0)</f>
        <v>0</v>
      </c>
      <c r="BB811" s="209" t="str">
        <f>_xlfn.XLOOKUP(U811,'Lista Suspensa'!$AA$20:$AA$23,'Lista Suspensa'!$AB$20:$AB$23,"N/A")</f>
        <v>S</v>
      </c>
    </row>
    <row r="812" spans="1:54" ht="12" customHeight="1">
      <c r="A812" s="151" t="s">
        <v>54</v>
      </c>
      <c r="B812" s="152">
        <v>46086</v>
      </c>
      <c r="C812" s="153" t="s">
        <v>122</v>
      </c>
      <c r="D812" s="153" t="s">
        <v>56</v>
      </c>
      <c r="E812" s="244">
        <v>88276988</v>
      </c>
      <c r="F812" s="144" t="s">
        <v>1866</v>
      </c>
      <c r="G812" s="230"/>
      <c r="H812" s="154">
        <v>29581</v>
      </c>
      <c r="I812" s="153">
        <v>45</v>
      </c>
      <c r="J812" s="148" t="s">
        <v>70</v>
      </c>
      <c r="K812" s="153" t="s">
        <v>422</v>
      </c>
      <c r="L812" s="153"/>
      <c r="M812" s="153"/>
      <c r="N812" s="153"/>
      <c r="O812" s="155" t="s">
        <v>1867</v>
      </c>
      <c r="P812" s="156" t="s">
        <v>1640</v>
      </c>
      <c r="Q812" s="157" t="s">
        <v>110</v>
      </c>
      <c r="R812" s="158">
        <v>46086</v>
      </c>
      <c r="S812" s="159"/>
      <c r="T812" s="159" t="s">
        <v>62</v>
      </c>
      <c r="U812" s="159" t="s">
        <v>111</v>
      </c>
      <c r="V812" s="154">
        <v>46086</v>
      </c>
      <c r="W812" s="154" t="s">
        <v>126</v>
      </c>
      <c r="X812" s="154" t="s">
        <v>126</v>
      </c>
      <c r="Y812" s="160" t="s">
        <v>1868</v>
      </c>
      <c r="Z812" s="160" t="s">
        <v>134</v>
      </c>
      <c r="AA812" s="153">
        <v>64.5</v>
      </c>
      <c r="AB812" s="153">
        <v>1.58</v>
      </c>
      <c r="AC812" s="182">
        <f t="shared" si="26"/>
        <v>25.837205576029479</v>
      </c>
      <c r="AD812" s="153" t="str">
        <f t="shared" si="27"/>
        <v>SOBREPESO</v>
      </c>
      <c r="AE812" s="233" t="s">
        <v>135</v>
      </c>
      <c r="AF812" s="153" t="s">
        <v>130</v>
      </c>
      <c r="AG812" s="159"/>
      <c r="AH812" s="153"/>
      <c r="AI812" s="161"/>
      <c r="AJ812" s="153"/>
      <c r="AK812" s="153"/>
      <c r="AL812" s="207" t="s">
        <v>131</v>
      </c>
      <c r="AM812" s="207"/>
      <c r="AN812" s="207"/>
      <c r="AO812" s="207" t="str">
        <f ca="1">IF(R812="","",IF(R812&gt;TODAY(),"0 meses",DATEDIF(R812,TODAY(),"m") &amp; " meses"))</f>
        <v>3 meses</v>
      </c>
      <c r="AP812" s="147" t="s">
        <v>67</v>
      </c>
      <c r="AQ812" s="147" t="s">
        <v>67</v>
      </c>
      <c r="AR812" s="147"/>
      <c r="AS812" s="209" t="s">
        <v>68</v>
      </c>
      <c r="AT812" s="223" t="str">
        <f>MONTH(B812)&amp;"/"&amp;YEAR(B812)</f>
        <v>3/2026</v>
      </c>
      <c r="AU812" s="223">
        <f>WEEKNUM(B812)-WEEKNUM(EOMONTH(B812,-1)+1)+1</f>
        <v>1</v>
      </c>
      <c r="AV812" s="209" t="str">
        <f>MONTH(R812)&amp;"/"&amp;YEAR(R812)</f>
        <v>3/2026</v>
      </c>
      <c r="AW812" s="209">
        <f>WEEKNUM(R812)-WEEKNUM(EOMONTH(R812,-1)+1)+1</f>
        <v>1</v>
      </c>
      <c r="AX812" s="209">
        <f>IF(BB812="S",IF(Q812="1. Aceitou o programa",R812-B812,0),0)</f>
        <v>0</v>
      </c>
      <c r="AY812" s="209">
        <f>IF(BB812="S",IF(AND(S812&lt;&gt;"",R812&lt;&gt;""),S812-R812,0),0)</f>
        <v>0</v>
      </c>
      <c r="AZ812" s="209">
        <f>IF(BB812="S",IF(Q812="1. Aceitou o programa",IF(OR(X812="Não se Aplica",X812=""),IF(OR(W812="Não se Aplica",W812=""),0,W812-V812),AVERAGE(X812-W812,W812-V812)),0),0)</f>
        <v>0</v>
      </c>
      <c r="BA812" s="209">
        <f>IF(BB812="S",IF(AND(Q812="1. Aceitou o programa",AH812="Realizada"),IFERROR(IF(AG812="",0,AG812-R812),0),0),0)</f>
        <v>0</v>
      </c>
      <c r="BB812" s="209" t="str">
        <f>_xlfn.XLOOKUP(U812,'Lista Suspensa'!$AA$20:$AA$23,'Lista Suspensa'!$AB$20:$AB$23,"N/A")</f>
        <v>S</v>
      </c>
    </row>
    <row r="813" spans="1:54" ht="12" customHeight="1">
      <c r="A813" s="151" t="s">
        <v>54</v>
      </c>
      <c r="B813" s="152">
        <v>46086</v>
      </c>
      <c r="C813" s="153" t="s">
        <v>122</v>
      </c>
      <c r="D813" s="153" t="s">
        <v>56</v>
      </c>
      <c r="E813" s="244">
        <v>88319274</v>
      </c>
      <c r="F813" s="144" t="s">
        <v>1869</v>
      </c>
      <c r="G813" s="230"/>
      <c r="H813" s="154">
        <v>28360</v>
      </c>
      <c r="I813" s="153">
        <v>48</v>
      </c>
      <c r="J813" s="148" t="s">
        <v>58</v>
      </c>
      <c r="K813" s="153" t="s">
        <v>844</v>
      </c>
      <c r="L813" s="153"/>
      <c r="M813" s="153"/>
      <c r="N813" s="153"/>
      <c r="O813" s="155" t="s">
        <v>1870</v>
      </c>
      <c r="P813" s="156" t="s">
        <v>1640</v>
      </c>
      <c r="Q813" s="157" t="s">
        <v>110</v>
      </c>
      <c r="R813" s="158">
        <v>46086</v>
      </c>
      <c r="S813" s="159"/>
      <c r="T813" s="159" t="s">
        <v>62</v>
      </c>
      <c r="U813" s="159" t="s">
        <v>111</v>
      </c>
      <c r="V813" s="154">
        <v>46086</v>
      </c>
      <c r="W813" s="154" t="s">
        <v>126</v>
      </c>
      <c r="X813" s="154" t="s">
        <v>126</v>
      </c>
      <c r="Y813" s="160"/>
      <c r="Z813" s="160" t="s">
        <v>128</v>
      </c>
      <c r="AA813" s="153">
        <v>109</v>
      </c>
      <c r="AB813" s="153">
        <v>1.75</v>
      </c>
      <c r="AC813" s="182">
        <f t="shared" si="26"/>
        <v>35.591836734693878</v>
      </c>
      <c r="AD813" s="153" t="str">
        <f t="shared" si="27"/>
        <v>OBESIDADE II</v>
      </c>
      <c r="AE813" s="233" t="s">
        <v>135</v>
      </c>
      <c r="AF813" s="153" t="s">
        <v>130</v>
      </c>
      <c r="AG813" s="159"/>
      <c r="AH813" s="153"/>
      <c r="AI813" s="161"/>
      <c r="AJ813" s="153"/>
      <c r="AK813" s="153"/>
      <c r="AL813" s="207" t="s">
        <v>131</v>
      </c>
      <c r="AM813" s="207"/>
      <c r="AN813" s="207"/>
      <c r="AO813" s="207" t="str">
        <f ca="1">IF(R813="","",IF(R813&gt;TODAY(),"0 meses",DATEDIF(R813,TODAY(),"m") &amp; " meses"))</f>
        <v>3 meses</v>
      </c>
      <c r="AP813" s="147" t="s">
        <v>67</v>
      </c>
      <c r="AQ813" s="147" t="s">
        <v>67</v>
      </c>
      <c r="AR813" s="147"/>
      <c r="AS813" s="209" t="s">
        <v>68</v>
      </c>
      <c r="AT813" s="223" t="str">
        <f>MONTH(B813)&amp;"/"&amp;YEAR(B813)</f>
        <v>3/2026</v>
      </c>
      <c r="AU813" s="223">
        <f>WEEKNUM(B813)-WEEKNUM(EOMONTH(B813,-1)+1)+1</f>
        <v>1</v>
      </c>
      <c r="AV813" s="209" t="str">
        <f>MONTH(R813)&amp;"/"&amp;YEAR(R813)</f>
        <v>3/2026</v>
      </c>
      <c r="AW813" s="209">
        <f>WEEKNUM(R813)-WEEKNUM(EOMONTH(R813,-1)+1)+1</f>
        <v>1</v>
      </c>
      <c r="AX813" s="209">
        <f>IF(BB813="S",IF(Q813="1. Aceitou o programa",R813-B813,0),0)</f>
        <v>0</v>
      </c>
      <c r="AY813" s="209">
        <f>IF(BB813="S",IF(AND(S813&lt;&gt;"",R813&lt;&gt;""),S813-R813,0),0)</f>
        <v>0</v>
      </c>
      <c r="AZ813" s="209">
        <f>IF(BB813="S",IF(Q813="1. Aceitou o programa",IF(OR(X813="Não se Aplica",X813=""),IF(OR(W813="Não se Aplica",W813=""),0,W813-V813),AVERAGE(X813-W813,W813-V813)),0),0)</f>
        <v>0</v>
      </c>
      <c r="BA813" s="209">
        <f>IF(BB813="S",IF(AND(Q813="1. Aceitou o programa",AH813="Realizada"),IFERROR(IF(AG813="",0,AG813-R813),0),0),0)</f>
        <v>0</v>
      </c>
      <c r="BB813" s="209" t="str">
        <f>_xlfn.XLOOKUP(U813,'Lista Suspensa'!$AA$20:$AA$23,'Lista Suspensa'!$AB$20:$AB$23,"N/A")</f>
        <v>S</v>
      </c>
    </row>
    <row r="814" spans="1:54" ht="12" customHeight="1">
      <c r="A814" s="151" t="s">
        <v>54</v>
      </c>
      <c r="B814" s="152">
        <v>46086</v>
      </c>
      <c r="C814" s="153" t="s">
        <v>122</v>
      </c>
      <c r="D814" s="153" t="s">
        <v>56</v>
      </c>
      <c r="E814" s="244">
        <v>87335466</v>
      </c>
      <c r="F814" s="144" t="s">
        <v>1871</v>
      </c>
      <c r="G814" s="230"/>
      <c r="H814" s="154">
        <v>28918</v>
      </c>
      <c r="I814" s="153">
        <v>47</v>
      </c>
      <c r="J814" s="148" t="s">
        <v>70</v>
      </c>
      <c r="K814" s="153" t="s">
        <v>59</v>
      </c>
      <c r="L814" s="153"/>
      <c r="M814" s="153"/>
      <c r="N814" s="153"/>
      <c r="O814" s="155" t="s">
        <v>1872</v>
      </c>
      <c r="P814" s="156" t="s">
        <v>1640</v>
      </c>
      <c r="Q814" s="157" t="s">
        <v>110</v>
      </c>
      <c r="R814" s="158">
        <v>46086</v>
      </c>
      <c r="S814" s="159"/>
      <c r="T814" s="159" t="s">
        <v>62</v>
      </c>
      <c r="U814" s="159" t="s">
        <v>111</v>
      </c>
      <c r="V814" s="154">
        <v>46086</v>
      </c>
      <c r="W814" s="154" t="s">
        <v>126</v>
      </c>
      <c r="X814" s="154" t="s">
        <v>126</v>
      </c>
      <c r="Y814" s="160"/>
      <c r="Z814" s="160" t="s">
        <v>128</v>
      </c>
      <c r="AA814" s="153">
        <v>139</v>
      </c>
      <c r="AB814" s="153">
        <v>1.58</v>
      </c>
      <c r="AC814" s="182">
        <f t="shared" si="26"/>
        <v>55.680179458420113</v>
      </c>
      <c r="AD814" s="153" t="str">
        <f t="shared" si="27"/>
        <v>OBESIDADE III</v>
      </c>
      <c r="AE814" s="233" t="s">
        <v>135</v>
      </c>
      <c r="AF814" s="153" t="s">
        <v>130</v>
      </c>
      <c r="AG814" s="159"/>
      <c r="AH814" s="153"/>
      <c r="AI814" s="161"/>
      <c r="AJ814" s="153"/>
      <c r="AK814" s="153"/>
      <c r="AL814" s="207" t="s">
        <v>143</v>
      </c>
      <c r="AM814" s="207"/>
      <c r="AN814" s="207"/>
      <c r="AO814" s="207" t="str">
        <f ca="1">IF(R814="","",IF(R814&gt;TODAY(),"0 meses",DATEDIF(R814,TODAY(),"m") &amp; " meses"))</f>
        <v>3 meses</v>
      </c>
      <c r="AP814" s="147" t="s">
        <v>67</v>
      </c>
      <c r="AQ814" s="147" t="s">
        <v>67</v>
      </c>
      <c r="AR814" s="147"/>
      <c r="AS814" s="209" t="s">
        <v>68</v>
      </c>
      <c r="AT814" s="223" t="str">
        <f>MONTH(B814)&amp;"/"&amp;YEAR(B814)</f>
        <v>3/2026</v>
      </c>
      <c r="AU814" s="223">
        <f>WEEKNUM(B814)-WEEKNUM(EOMONTH(B814,-1)+1)+1</f>
        <v>1</v>
      </c>
      <c r="AV814" s="209" t="str">
        <f>MONTH(R814)&amp;"/"&amp;YEAR(R814)</f>
        <v>3/2026</v>
      </c>
      <c r="AW814" s="209">
        <f>WEEKNUM(R814)-WEEKNUM(EOMONTH(R814,-1)+1)+1</f>
        <v>1</v>
      </c>
      <c r="AX814" s="209">
        <f>IF(BB814="S",IF(Q814="1. Aceitou o programa",R814-B814,0),0)</f>
        <v>0</v>
      </c>
      <c r="AY814" s="209">
        <f>IF(BB814="S",IF(AND(S814&lt;&gt;"",R814&lt;&gt;""),S814-R814,0),0)</f>
        <v>0</v>
      </c>
      <c r="AZ814" s="209">
        <f>IF(BB814="S",IF(Q814="1. Aceitou o programa",IF(OR(X814="Não se Aplica",X814=""),IF(OR(W814="Não se Aplica",W814=""),0,W814-V814),AVERAGE(X814-W814,W814-V814)),0),0)</f>
        <v>0</v>
      </c>
      <c r="BA814" s="209">
        <f>IF(BB814="S",IF(AND(Q814="1. Aceitou o programa",AH814="Realizada"),IFERROR(IF(AG814="",0,AG814-R814),0),0),0)</f>
        <v>0</v>
      </c>
      <c r="BB814" s="209" t="str">
        <f>_xlfn.XLOOKUP(U814,'Lista Suspensa'!$AA$20:$AA$23,'Lista Suspensa'!$AB$20:$AB$23,"N/A")</f>
        <v>S</v>
      </c>
    </row>
    <row r="815" spans="1:54" ht="12" customHeight="1">
      <c r="A815" s="151" t="s">
        <v>54</v>
      </c>
      <c r="B815" s="152">
        <v>46086</v>
      </c>
      <c r="C815" s="153" t="s">
        <v>122</v>
      </c>
      <c r="D815" s="153" t="s">
        <v>56</v>
      </c>
      <c r="E815" s="244">
        <v>79616318</v>
      </c>
      <c r="F815" s="144" t="s">
        <v>1873</v>
      </c>
      <c r="G815" s="230"/>
      <c r="H815" s="154">
        <v>32581</v>
      </c>
      <c r="I815" s="153">
        <v>37</v>
      </c>
      <c r="J815" s="148" t="s">
        <v>70</v>
      </c>
      <c r="K815" s="153"/>
      <c r="L815" s="153"/>
      <c r="M815" s="153"/>
      <c r="N815" s="153"/>
      <c r="O815" s="155" t="s">
        <v>1874</v>
      </c>
      <c r="P815" s="156" t="s">
        <v>1640</v>
      </c>
      <c r="Q815" s="157" t="s">
        <v>110</v>
      </c>
      <c r="R815" s="158">
        <v>46086</v>
      </c>
      <c r="S815" s="159"/>
      <c r="T815" s="159" t="s">
        <v>62</v>
      </c>
      <c r="U815" s="159" t="s">
        <v>111</v>
      </c>
      <c r="V815" s="154">
        <v>46086</v>
      </c>
      <c r="W815" s="154" t="s">
        <v>126</v>
      </c>
      <c r="X815" s="154" t="s">
        <v>126</v>
      </c>
      <c r="Y815" s="160"/>
      <c r="Z815" s="160" t="s">
        <v>128</v>
      </c>
      <c r="AA815" s="153">
        <v>98</v>
      </c>
      <c r="AB815" s="153">
        <v>1.55</v>
      </c>
      <c r="AC815" s="182">
        <f t="shared" si="26"/>
        <v>40.790842872008319</v>
      </c>
      <c r="AD815" s="153" t="str">
        <f t="shared" si="27"/>
        <v>OBESIDADE III</v>
      </c>
      <c r="AE815" s="233" t="s">
        <v>135</v>
      </c>
      <c r="AF815" s="153" t="s">
        <v>130</v>
      </c>
      <c r="AG815" s="159"/>
      <c r="AH815" s="153"/>
      <c r="AI815" s="161"/>
      <c r="AJ815" s="153"/>
      <c r="AK815" s="153"/>
      <c r="AL815" s="207" t="s">
        <v>131</v>
      </c>
      <c r="AM815" s="207"/>
      <c r="AN815" s="207"/>
      <c r="AO815" s="207" t="str">
        <f ca="1">IF(R815="","",IF(R815&gt;TODAY(),"0 meses",DATEDIF(R815,TODAY(),"m") &amp; " meses"))</f>
        <v>3 meses</v>
      </c>
      <c r="AP815" s="147" t="s">
        <v>67</v>
      </c>
      <c r="AQ815" s="147" t="s">
        <v>67</v>
      </c>
      <c r="AR815" s="147"/>
      <c r="AS815" s="209" t="s">
        <v>68</v>
      </c>
      <c r="AT815" s="223" t="str">
        <f>MONTH(B815)&amp;"/"&amp;YEAR(B815)</f>
        <v>3/2026</v>
      </c>
      <c r="AU815" s="223">
        <f>WEEKNUM(B815)-WEEKNUM(EOMONTH(B815,-1)+1)+1</f>
        <v>1</v>
      </c>
      <c r="AV815" s="209" t="str">
        <f>MONTH(R815)&amp;"/"&amp;YEAR(R815)</f>
        <v>3/2026</v>
      </c>
      <c r="AW815" s="209">
        <f>WEEKNUM(R815)-WEEKNUM(EOMONTH(R815,-1)+1)+1</f>
        <v>1</v>
      </c>
      <c r="AX815" s="209">
        <f>IF(BB815="S",IF(Q815="1. Aceitou o programa",R815-B815,0),0)</f>
        <v>0</v>
      </c>
      <c r="AY815" s="209">
        <f>IF(BB815="S",IF(AND(S815&lt;&gt;"",R815&lt;&gt;""),S815-R815,0),0)</f>
        <v>0</v>
      </c>
      <c r="AZ815" s="209">
        <f>IF(BB815="S",IF(Q815="1. Aceitou o programa",IF(OR(X815="Não se Aplica",X815=""),IF(OR(W815="Não se Aplica",W815=""),0,W815-V815),AVERAGE(X815-W815,W815-V815)),0),0)</f>
        <v>0</v>
      </c>
      <c r="BA815" s="209">
        <f>IF(BB815="S",IF(AND(Q815="1. Aceitou o programa",AH815="Realizada"),IFERROR(IF(AG815="",0,AG815-R815),0),0),0)</f>
        <v>0</v>
      </c>
      <c r="BB815" s="209" t="str">
        <f>_xlfn.XLOOKUP(U815,'Lista Suspensa'!$AA$20:$AA$23,'Lista Suspensa'!$AB$20:$AB$23,"N/A")</f>
        <v>S</v>
      </c>
    </row>
    <row r="816" spans="1:54" ht="12" customHeight="1">
      <c r="A816" s="151" t="s">
        <v>67</v>
      </c>
      <c r="B816" s="152">
        <v>46099</v>
      </c>
      <c r="C816" s="153" t="s">
        <v>297</v>
      </c>
      <c r="D816" s="153" t="s">
        <v>455</v>
      </c>
      <c r="E816" s="244">
        <v>93203389</v>
      </c>
      <c r="F816" s="144" t="s">
        <v>1875</v>
      </c>
      <c r="G816" s="230"/>
      <c r="H816" s="154">
        <v>35437</v>
      </c>
      <c r="I816" s="153">
        <v>29</v>
      </c>
      <c r="J816" s="148" t="s">
        <v>70</v>
      </c>
      <c r="K816" s="153"/>
      <c r="L816" s="153"/>
      <c r="M816" s="153"/>
      <c r="N816" s="153">
        <v>75</v>
      </c>
      <c r="O816" s="155" t="s">
        <v>1876</v>
      </c>
      <c r="P816" s="156" t="s">
        <v>71</v>
      </c>
      <c r="Q816" s="157" t="s">
        <v>110</v>
      </c>
      <c r="R816" s="158">
        <v>46086</v>
      </c>
      <c r="S816" s="159"/>
      <c r="T816" s="159" t="s">
        <v>62</v>
      </c>
      <c r="U816" s="159" t="s">
        <v>111</v>
      </c>
      <c r="V816" s="154">
        <v>46105</v>
      </c>
      <c r="W816" s="154" t="s">
        <v>126</v>
      </c>
      <c r="X816" s="154" t="s">
        <v>126</v>
      </c>
      <c r="Y816" s="160" t="s">
        <v>1877</v>
      </c>
      <c r="Z816" s="160" t="s">
        <v>128</v>
      </c>
      <c r="AA816" s="153">
        <v>110</v>
      </c>
      <c r="AB816" s="153">
        <v>1.68</v>
      </c>
      <c r="AC816" s="182">
        <f t="shared" si="26"/>
        <v>38.973922902494337</v>
      </c>
      <c r="AD816" s="153" t="str">
        <f t="shared" si="27"/>
        <v>OBESIDADE II</v>
      </c>
      <c r="AE816" s="233" t="s">
        <v>135</v>
      </c>
      <c r="AF816" s="153" t="s">
        <v>130</v>
      </c>
      <c r="AG816" s="159"/>
      <c r="AH816" s="153"/>
      <c r="AI816" s="161"/>
      <c r="AJ816" s="153"/>
      <c r="AK816" s="153"/>
      <c r="AL816" s="207" t="s">
        <v>131</v>
      </c>
      <c r="AM816" s="207"/>
      <c r="AN816" s="207"/>
      <c r="AO816" s="207" t="str">
        <f ca="1">IF(R816="","",IF(R816&gt;TODAY(),"0 meses",DATEDIF(R816,TODAY(),"m") &amp; " meses"))</f>
        <v>3 meses</v>
      </c>
      <c r="AP816" s="147" t="s">
        <v>67</v>
      </c>
      <c r="AQ816" s="147" t="s">
        <v>67</v>
      </c>
      <c r="AR816" s="147"/>
      <c r="AS816" s="209" t="s">
        <v>68</v>
      </c>
      <c r="AT816" s="223" t="str">
        <f>MONTH(B816)&amp;"/"&amp;YEAR(B816)</f>
        <v>3/2026</v>
      </c>
      <c r="AU816" s="223">
        <f>WEEKNUM(B816)-WEEKNUM(EOMONTH(B816,-1)+1)+1</f>
        <v>3</v>
      </c>
      <c r="AV816" s="209" t="str">
        <f>MONTH(R816)&amp;"/"&amp;YEAR(R816)</f>
        <v>3/2026</v>
      </c>
      <c r="AW816" s="209">
        <f>WEEKNUM(R816)-WEEKNUM(EOMONTH(R816,-1)+1)+1</f>
        <v>1</v>
      </c>
      <c r="AX816" s="209">
        <f>IF(BB816="S",IF(Q816="1. Aceitou o programa",R816-B816,0),0)</f>
        <v>-13</v>
      </c>
      <c r="AY816" s="209">
        <f>IF(BB816="S",IF(AND(S816&lt;&gt;"",R816&lt;&gt;""),S816-R816,0),0)</f>
        <v>0</v>
      </c>
      <c r="AZ816" s="209">
        <f>IF(BB816="S",IF(Q816="1. Aceitou o programa",IF(OR(X816="Não se Aplica",X816=""),IF(OR(W816="Não se Aplica",W816=""),0,W816-V816),AVERAGE(X816-W816,W816-V816)),0),0)</f>
        <v>0</v>
      </c>
      <c r="BA816" s="209">
        <f>IF(BB816="S",IF(AND(Q816="1. Aceitou o programa",AH816="Realizada"),IFERROR(IF(AG816="",0,AG816-R816),0),0),0)</f>
        <v>0</v>
      </c>
      <c r="BB816" s="209" t="str">
        <f>_xlfn.XLOOKUP(U816,'Lista Suspensa'!$AA$20:$AA$23,'Lista Suspensa'!$AB$20:$AB$23,"N/A")</f>
        <v>S</v>
      </c>
    </row>
    <row r="817" spans="1:54" ht="12" customHeight="1">
      <c r="A817" s="151" t="s">
        <v>54</v>
      </c>
      <c r="B817" s="152">
        <v>46090</v>
      </c>
      <c r="C817" s="153" t="s">
        <v>122</v>
      </c>
      <c r="D817" s="153" t="s">
        <v>56</v>
      </c>
      <c r="E817" s="244">
        <v>94288710</v>
      </c>
      <c r="F817" s="144" t="s">
        <v>1878</v>
      </c>
      <c r="G817" s="230"/>
      <c r="H817" s="154">
        <v>27468</v>
      </c>
      <c r="I817" s="153">
        <v>51</v>
      </c>
      <c r="J817" s="148" t="s">
        <v>70</v>
      </c>
      <c r="K817" s="153" t="s">
        <v>59</v>
      </c>
      <c r="L817" s="153"/>
      <c r="M817" s="153"/>
      <c r="N817" s="153"/>
      <c r="O817" s="155" t="s">
        <v>1879</v>
      </c>
      <c r="P817" s="156" t="s">
        <v>1640</v>
      </c>
      <c r="Q817" s="157" t="s">
        <v>110</v>
      </c>
      <c r="R817" s="158">
        <v>46090</v>
      </c>
      <c r="S817" s="159"/>
      <c r="T817" s="159" t="s">
        <v>62</v>
      </c>
      <c r="U817" s="159" t="s">
        <v>111</v>
      </c>
      <c r="V817" s="154">
        <v>46090</v>
      </c>
      <c r="W817" s="154" t="s">
        <v>126</v>
      </c>
      <c r="X817" s="154" t="s">
        <v>126</v>
      </c>
      <c r="Y817" s="160" t="s">
        <v>1880</v>
      </c>
      <c r="Z817" s="160" t="s">
        <v>128</v>
      </c>
      <c r="AA817" s="153">
        <v>101.4</v>
      </c>
      <c r="AB817" s="153">
        <v>1.7</v>
      </c>
      <c r="AC817" s="182">
        <f t="shared" si="26"/>
        <v>35.086505190311428</v>
      </c>
      <c r="AD817" s="153" t="str">
        <f t="shared" si="27"/>
        <v>OBESIDADE II</v>
      </c>
      <c r="AE817" s="233" t="s">
        <v>135</v>
      </c>
      <c r="AF817" s="153" t="s">
        <v>130</v>
      </c>
      <c r="AG817" s="159"/>
      <c r="AH817" s="153"/>
      <c r="AI817" s="161"/>
      <c r="AJ817" s="153"/>
      <c r="AK817" s="153"/>
      <c r="AL817" s="207" t="s">
        <v>131</v>
      </c>
      <c r="AM817" s="207"/>
      <c r="AN817" s="207"/>
      <c r="AO817" s="207" t="str">
        <f ca="1">IF(R817="","",IF(R817&gt;TODAY(),"0 meses",DATEDIF(R817,TODAY(),"m") &amp; " meses"))</f>
        <v>3 meses</v>
      </c>
      <c r="AP817" s="147" t="s">
        <v>67</v>
      </c>
      <c r="AQ817" s="147" t="s">
        <v>67</v>
      </c>
      <c r="AR817" s="147"/>
      <c r="AS817" s="209" t="s">
        <v>68</v>
      </c>
      <c r="AT817" s="223" t="str">
        <f>MONTH(B817)&amp;"/"&amp;YEAR(B817)</f>
        <v>3/2026</v>
      </c>
      <c r="AU817" s="223">
        <f>WEEKNUM(B817)-WEEKNUM(EOMONTH(B817,-1)+1)+1</f>
        <v>2</v>
      </c>
      <c r="AV817" s="209" t="str">
        <f>MONTH(R817)&amp;"/"&amp;YEAR(R817)</f>
        <v>3/2026</v>
      </c>
      <c r="AW817" s="209">
        <f>WEEKNUM(R817)-WEEKNUM(EOMONTH(R817,-1)+1)+1</f>
        <v>2</v>
      </c>
      <c r="AX817" s="209">
        <f>IF(BB817="S",IF(Q817="1. Aceitou o programa",R817-B817,0),0)</f>
        <v>0</v>
      </c>
      <c r="AY817" s="209">
        <f>IF(BB817="S",IF(AND(S817&lt;&gt;"",R817&lt;&gt;""),S817-R817,0),0)</f>
        <v>0</v>
      </c>
      <c r="AZ817" s="209">
        <f>IF(BB817="S",IF(Q817="1. Aceitou o programa",IF(OR(X817="Não se Aplica",X817=""),IF(OR(W817="Não se Aplica",W817=""),0,W817-V817),AVERAGE(X817-W817,W817-V817)),0),0)</f>
        <v>0</v>
      </c>
      <c r="BA817" s="209">
        <f>IF(BB817="S",IF(AND(Q817="1. Aceitou o programa",AH817="Realizada"),IFERROR(IF(AG817="",0,AG817-R817),0),0),0)</f>
        <v>0</v>
      </c>
      <c r="BB817" s="209" t="str">
        <f>_xlfn.XLOOKUP(U817,'Lista Suspensa'!$AA$20:$AA$23,'Lista Suspensa'!$AB$20:$AB$23,"N/A")</f>
        <v>S</v>
      </c>
    </row>
    <row r="818" spans="1:54" ht="12" customHeight="1">
      <c r="A818" s="151" t="s">
        <v>54</v>
      </c>
      <c r="B818" s="152">
        <v>46090</v>
      </c>
      <c r="C818" s="153" t="s">
        <v>122</v>
      </c>
      <c r="D818" s="153" t="s">
        <v>56</v>
      </c>
      <c r="E818" s="244">
        <v>96367644</v>
      </c>
      <c r="F818" s="144" t="s">
        <v>1881</v>
      </c>
      <c r="G818" s="230"/>
      <c r="H818" s="154">
        <v>30152</v>
      </c>
      <c r="I818" s="153">
        <v>43</v>
      </c>
      <c r="J818" s="148" t="s">
        <v>70</v>
      </c>
      <c r="K818" s="153" t="s">
        <v>59</v>
      </c>
      <c r="L818" s="153"/>
      <c r="M818" s="153"/>
      <c r="N818" s="153"/>
      <c r="O818" s="155" t="s">
        <v>1882</v>
      </c>
      <c r="P818" s="156" t="s">
        <v>1640</v>
      </c>
      <c r="Q818" s="157" t="s">
        <v>110</v>
      </c>
      <c r="R818" s="158">
        <v>46090</v>
      </c>
      <c r="S818" s="159"/>
      <c r="T818" s="159" t="s">
        <v>62</v>
      </c>
      <c r="U818" s="159" t="s">
        <v>111</v>
      </c>
      <c r="V818" s="154">
        <v>46090</v>
      </c>
      <c r="W818" s="154" t="s">
        <v>126</v>
      </c>
      <c r="X818" s="154" t="s">
        <v>126</v>
      </c>
      <c r="Y818" s="160" t="s">
        <v>1883</v>
      </c>
      <c r="Z818" s="160" t="s">
        <v>128</v>
      </c>
      <c r="AA818" s="153">
        <v>118</v>
      </c>
      <c r="AB818" s="153">
        <v>1.59</v>
      </c>
      <c r="AC818" s="182">
        <f t="shared" si="26"/>
        <v>46.675368854080133</v>
      </c>
      <c r="AD818" s="153" t="str">
        <f t="shared" si="27"/>
        <v>OBESIDADE III</v>
      </c>
      <c r="AE818" s="233" t="s">
        <v>135</v>
      </c>
      <c r="AF818" s="153" t="s">
        <v>130</v>
      </c>
      <c r="AG818" s="159"/>
      <c r="AH818" s="153"/>
      <c r="AI818" s="161"/>
      <c r="AJ818" s="153"/>
      <c r="AK818" s="153"/>
      <c r="AL818" s="207" t="s">
        <v>131</v>
      </c>
      <c r="AM818" s="207"/>
      <c r="AN818" s="207"/>
      <c r="AO818" s="207" t="str">
        <f ca="1">IF(R818="","",IF(R818&gt;TODAY(),"0 meses",DATEDIF(R818,TODAY(),"m") &amp; " meses"))</f>
        <v>3 meses</v>
      </c>
      <c r="AP818" s="147" t="s">
        <v>67</v>
      </c>
      <c r="AQ818" s="147" t="s">
        <v>67</v>
      </c>
      <c r="AR818" s="147"/>
      <c r="AS818" s="209" t="s">
        <v>68</v>
      </c>
      <c r="AT818" s="223" t="str">
        <f>MONTH(B818)&amp;"/"&amp;YEAR(B818)</f>
        <v>3/2026</v>
      </c>
      <c r="AU818" s="223">
        <f>WEEKNUM(B818)-WEEKNUM(EOMONTH(B818,-1)+1)+1</f>
        <v>2</v>
      </c>
      <c r="AV818" s="209" t="str">
        <f>MONTH(R818)&amp;"/"&amp;YEAR(R818)</f>
        <v>3/2026</v>
      </c>
      <c r="AW818" s="209">
        <f>WEEKNUM(R818)-WEEKNUM(EOMONTH(R818,-1)+1)+1</f>
        <v>2</v>
      </c>
      <c r="AX818" s="209">
        <f>IF(BB818="S",IF(Q818="1. Aceitou o programa",R818-B818,0),0)</f>
        <v>0</v>
      </c>
      <c r="AY818" s="209">
        <f>IF(BB818="S",IF(AND(S818&lt;&gt;"",R818&lt;&gt;""),S818-R818,0),0)</f>
        <v>0</v>
      </c>
      <c r="AZ818" s="209">
        <f>IF(BB818="S",IF(Q818="1. Aceitou o programa",IF(OR(X818="Não se Aplica",X818=""),IF(OR(W818="Não se Aplica",W818=""),0,W818-V818),AVERAGE(X818-W818,W818-V818)),0),0)</f>
        <v>0</v>
      </c>
      <c r="BA818" s="209">
        <f>IF(BB818="S",IF(AND(Q818="1. Aceitou o programa",AH818="Realizada"),IFERROR(IF(AG818="",0,AG818-R818),0),0),0)</f>
        <v>0</v>
      </c>
      <c r="BB818" s="209" t="str">
        <f>_xlfn.XLOOKUP(U818,'Lista Suspensa'!$AA$20:$AA$23,'Lista Suspensa'!$AB$20:$AB$23,"N/A")</f>
        <v>S</v>
      </c>
    </row>
    <row r="819" spans="1:54" ht="12" customHeight="1">
      <c r="A819" s="151" t="s">
        <v>54</v>
      </c>
      <c r="B819" s="152">
        <v>46090</v>
      </c>
      <c r="C819" s="153" t="s">
        <v>122</v>
      </c>
      <c r="D819" s="153" t="s">
        <v>56</v>
      </c>
      <c r="E819" s="244">
        <v>94181984</v>
      </c>
      <c r="F819" s="144" t="s">
        <v>1884</v>
      </c>
      <c r="G819" s="230"/>
      <c r="H819" s="154">
        <v>30622</v>
      </c>
      <c r="I819" s="153">
        <v>42</v>
      </c>
      <c r="J819" s="148" t="s">
        <v>70</v>
      </c>
      <c r="K819" s="153" t="s">
        <v>59</v>
      </c>
      <c r="L819" s="153"/>
      <c r="M819" s="153"/>
      <c r="N819" s="153"/>
      <c r="O819" s="155" t="s">
        <v>1885</v>
      </c>
      <c r="P819" s="156" t="s">
        <v>1640</v>
      </c>
      <c r="Q819" s="157" t="s">
        <v>110</v>
      </c>
      <c r="R819" s="158">
        <v>46090</v>
      </c>
      <c r="S819" s="159"/>
      <c r="T819" s="159" t="s">
        <v>62</v>
      </c>
      <c r="U819" s="159" t="s">
        <v>111</v>
      </c>
      <c r="V819" s="154">
        <v>46090</v>
      </c>
      <c r="W819" s="154" t="s">
        <v>126</v>
      </c>
      <c r="X819" s="154" t="s">
        <v>126</v>
      </c>
      <c r="Y819" s="160"/>
      <c r="Z819" s="160" t="s">
        <v>128</v>
      </c>
      <c r="AA819" s="153">
        <v>110</v>
      </c>
      <c r="AB819" s="153">
        <v>1.63</v>
      </c>
      <c r="AC819" s="182">
        <f t="shared" si="26"/>
        <v>41.401633482630139</v>
      </c>
      <c r="AD819" s="153" t="str">
        <f t="shared" si="27"/>
        <v>OBESIDADE III</v>
      </c>
      <c r="AE819" s="233" t="s">
        <v>135</v>
      </c>
      <c r="AF819" s="153" t="s">
        <v>130</v>
      </c>
      <c r="AG819" s="159"/>
      <c r="AH819" s="153"/>
      <c r="AI819" s="161"/>
      <c r="AJ819" s="153"/>
      <c r="AK819" s="153"/>
      <c r="AL819" s="207" t="s">
        <v>131</v>
      </c>
      <c r="AM819" s="207"/>
      <c r="AN819" s="207"/>
      <c r="AO819" s="207" t="str">
        <f ca="1">IF(R819="","",IF(R819&gt;TODAY(),"0 meses",DATEDIF(R819,TODAY(),"m") &amp; " meses"))</f>
        <v>3 meses</v>
      </c>
      <c r="AP819" s="147" t="s">
        <v>67</v>
      </c>
      <c r="AQ819" s="147" t="s">
        <v>67</v>
      </c>
      <c r="AR819" s="147"/>
      <c r="AS819" s="209" t="s">
        <v>68</v>
      </c>
      <c r="AT819" s="223" t="str">
        <f>MONTH(B819)&amp;"/"&amp;YEAR(B819)</f>
        <v>3/2026</v>
      </c>
      <c r="AU819" s="223">
        <f>WEEKNUM(B819)-WEEKNUM(EOMONTH(B819,-1)+1)+1</f>
        <v>2</v>
      </c>
      <c r="AV819" s="209" t="str">
        <f>MONTH(R819)&amp;"/"&amp;YEAR(R819)</f>
        <v>3/2026</v>
      </c>
      <c r="AW819" s="209">
        <f>WEEKNUM(R819)-WEEKNUM(EOMONTH(R819,-1)+1)+1</f>
        <v>2</v>
      </c>
      <c r="AX819" s="209">
        <f>IF(BB819="S",IF(Q819="1. Aceitou o programa",R819-B819,0),0)</f>
        <v>0</v>
      </c>
      <c r="AY819" s="209">
        <f>IF(BB819="S",IF(AND(S819&lt;&gt;"",R819&lt;&gt;""),S819-R819,0),0)</f>
        <v>0</v>
      </c>
      <c r="AZ819" s="209">
        <f>IF(BB819="S",IF(Q819="1. Aceitou o programa",IF(OR(X819="Não se Aplica",X819=""),IF(OR(W819="Não se Aplica",W819=""),0,W819-V819),AVERAGE(X819-W819,W819-V819)),0),0)</f>
        <v>0</v>
      </c>
      <c r="BA819" s="209">
        <f>IF(BB819="S",IF(AND(Q819="1. Aceitou o programa",AH819="Realizada"),IFERROR(IF(AG819="",0,AG819-R819),0),0),0)</f>
        <v>0</v>
      </c>
      <c r="BB819" s="209" t="str">
        <f>_xlfn.XLOOKUP(U819,'Lista Suspensa'!$AA$20:$AA$23,'Lista Suspensa'!$AB$20:$AB$23,"N/A")</f>
        <v>S</v>
      </c>
    </row>
    <row r="820" spans="1:54" ht="12" customHeight="1">
      <c r="A820" s="151" t="s">
        <v>54</v>
      </c>
      <c r="B820" s="152">
        <v>46090</v>
      </c>
      <c r="C820" s="153" t="s">
        <v>122</v>
      </c>
      <c r="D820" s="153" t="s">
        <v>56</v>
      </c>
      <c r="E820" s="244">
        <v>81360603</v>
      </c>
      <c r="F820" s="144" t="s">
        <v>1886</v>
      </c>
      <c r="G820" s="230"/>
      <c r="H820" s="154">
        <v>28554</v>
      </c>
      <c r="I820" s="153">
        <v>48</v>
      </c>
      <c r="J820" s="148" t="s">
        <v>70</v>
      </c>
      <c r="K820" s="153"/>
      <c r="L820" s="153"/>
      <c r="M820" s="153"/>
      <c r="N820" s="153"/>
      <c r="O820" s="155" t="s">
        <v>1887</v>
      </c>
      <c r="P820" s="156" t="s">
        <v>1640</v>
      </c>
      <c r="Q820" s="157" t="s">
        <v>110</v>
      </c>
      <c r="R820" s="158">
        <v>46090</v>
      </c>
      <c r="S820" s="159"/>
      <c r="T820" s="159" t="s">
        <v>62</v>
      </c>
      <c r="U820" s="159" t="s">
        <v>111</v>
      </c>
      <c r="V820" s="154">
        <v>46090</v>
      </c>
      <c r="W820" s="154" t="s">
        <v>126</v>
      </c>
      <c r="X820" s="154" t="s">
        <v>126</v>
      </c>
      <c r="Y820" s="160"/>
      <c r="Z820" s="160" t="s">
        <v>128</v>
      </c>
      <c r="AA820" s="153">
        <v>107</v>
      </c>
      <c r="AB820" s="153">
        <v>1.6</v>
      </c>
      <c r="AC820" s="182">
        <f t="shared" si="26"/>
        <v>41.796874999999993</v>
      </c>
      <c r="AD820" s="153" t="str">
        <f t="shared" si="27"/>
        <v>OBESIDADE III</v>
      </c>
      <c r="AE820" s="233" t="s">
        <v>135</v>
      </c>
      <c r="AF820" s="153" t="s">
        <v>130</v>
      </c>
      <c r="AG820" s="159"/>
      <c r="AH820" s="153"/>
      <c r="AI820" s="161"/>
      <c r="AJ820" s="153"/>
      <c r="AK820" s="153"/>
      <c r="AL820" s="207" t="s">
        <v>131</v>
      </c>
      <c r="AM820" s="207"/>
      <c r="AN820" s="207"/>
      <c r="AO820" s="207" t="str">
        <f ca="1">IF(R820="","",IF(R820&gt;TODAY(),"0 meses",DATEDIF(R820,TODAY(),"m") &amp; " meses"))</f>
        <v>3 meses</v>
      </c>
      <c r="AP820" s="147" t="s">
        <v>67</v>
      </c>
      <c r="AQ820" s="147" t="s">
        <v>67</v>
      </c>
      <c r="AR820" s="147"/>
      <c r="AS820" s="209" t="s">
        <v>68</v>
      </c>
      <c r="AT820" s="223" t="str">
        <f>MONTH(B820)&amp;"/"&amp;YEAR(B820)</f>
        <v>3/2026</v>
      </c>
      <c r="AU820" s="223">
        <f>WEEKNUM(B820)-WEEKNUM(EOMONTH(B820,-1)+1)+1</f>
        <v>2</v>
      </c>
      <c r="AV820" s="209" t="str">
        <f>MONTH(R820)&amp;"/"&amp;YEAR(R820)</f>
        <v>3/2026</v>
      </c>
      <c r="AW820" s="209">
        <f>WEEKNUM(R820)-WEEKNUM(EOMONTH(R820,-1)+1)+1</f>
        <v>2</v>
      </c>
      <c r="AX820" s="209">
        <f>IF(BB820="S",IF(Q820="1. Aceitou o programa",R820-B820,0),0)</f>
        <v>0</v>
      </c>
      <c r="AY820" s="209">
        <f>IF(BB820="S",IF(AND(S820&lt;&gt;"",R820&lt;&gt;""),S820-R820,0),0)</f>
        <v>0</v>
      </c>
      <c r="AZ820" s="209">
        <f>IF(BB820="S",IF(Q820="1. Aceitou o programa",IF(OR(X820="Não se Aplica",X820=""),IF(OR(W820="Não se Aplica",W820=""),0,W820-V820),AVERAGE(X820-W820,W820-V820)),0),0)</f>
        <v>0</v>
      </c>
      <c r="BA820" s="209">
        <f>IF(BB820="S",IF(AND(Q820="1. Aceitou o programa",AH820="Realizada"),IFERROR(IF(AG820="",0,AG820-R820),0),0),0)</f>
        <v>0</v>
      </c>
      <c r="BB820" s="209" t="str">
        <f>_xlfn.XLOOKUP(U820,'Lista Suspensa'!$AA$20:$AA$23,'Lista Suspensa'!$AB$20:$AB$23,"N/A")</f>
        <v>S</v>
      </c>
    </row>
    <row r="821" spans="1:54" ht="12" customHeight="1">
      <c r="A821" s="151" t="s">
        <v>54</v>
      </c>
      <c r="B821" s="152">
        <v>46090</v>
      </c>
      <c r="C821" s="153" t="s">
        <v>122</v>
      </c>
      <c r="D821" s="153" t="s">
        <v>56</v>
      </c>
      <c r="E821" s="244">
        <v>83558222</v>
      </c>
      <c r="F821" s="144" t="s">
        <v>1888</v>
      </c>
      <c r="G821" s="230"/>
      <c r="H821" s="154">
        <v>31677</v>
      </c>
      <c r="I821" s="153">
        <v>39</v>
      </c>
      <c r="J821" s="148" t="s">
        <v>70</v>
      </c>
      <c r="K821" s="153"/>
      <c r="L821" s="153"/>
      <c r="M821" s="153"/>
      <c r="N821" s="153"/>
      <c r="O821" s="155" t="s">
        <v>1889</v>
      </c>
      <c r="P821" s="156" t="s">
        <v>1640</v>
      </c>
      <c r="Q821" s="157" t="s">
        <v>110</v>
      </c>
      <c r="R821" s="158">
        <v>46090</v>
      </c>
      <c r="S821" s="159"/>
      <c r="T821" s="159" t="s">
        <v>62</v>
      </c>
      <c r="U821" s="159" t="s">
        <v>111</v>
      </c>
      <c r="V821" s="154">
        <v>46090</v>
      </c>
      <c r="W821" s="154" t="s">
        <v>126</v>
      </c>
      <c r="X821" s="154" t="s">
        <v>126</v>
      </c>
      <c r="Y821" s="160" t="s">
        <v>1890</v>
      </c>
      <c r="Z821" s="160" t="s">
        <v>128</v>
      </c>
      <c r="AA821" s="153">
        <v>116</v>
      </c>
      <c r="AB821" s="153">
        <v>1.58</v>
      </c>
      <c r="AC821" s="182">
        <f t="shared" si="26"/>
        <v>46.466912353789446</v>
      </c>
      <c r="AD821" s="153" t="str">
        <f t="shared" si="27"/>
        <v>OBESIDADE III</v>
      </c>
      <c r="AE821" s="233" t="s">
        <v>135</v>
      </c>
      <c r="AF821" s="153" t="s">
        <v>130</v>
      </c>
      <c r="AG821" s="159"/>
      <c r="AH821" s="153"/>
      <c r="AI821" s="161"/>
      <c r="AJ821" s="153"/>
      <c r="AK821" s="153"/>
      <c r="AL821" s="207" t="s">
        <v>131</v>
      </c>
      <c r="AM821" s="207"/>
      <c r="AN821" s="207"/>
      <c r="AO821" s="207" t="str">
        <f ca="1">IF(R821="","",IF(R821&gt;TODAY(),"0 meses",DATEDIF(R821,TODAY(),"m") &amp; " meses"))</f>
        <v>3 meses</v>
      </c>
      <c r="AP821" s="147" t="s">
        <v>67</v>
      </c>
      <c r="AQ821" s="147" t="s">
        <v>67</v>
      </c>
      <c r="AR821" s="147"/>
      <c r="AS821" s="209" t="s">
        <v>68</v>
      </c>
      <c r="AT821" s="223" t="str">
        <f>MONTH(B821)&amp;"/"&amp;YEAR(B821)</f>
        <v>3/2026</v>
      </c>
      <c r="AU821" s="223">
        <f>WEEKNUM(B821)-WEEKNUM(EOMONTH(B821,-1)+1)+1</f>
        <v>2</v>
      </c>
      <c r="AV821" s="209" t="str">
        <f>MONTH(R821)&amp;"/"&amp;YEAR(R821)</f>
        <v>3/2026</v>
      </c>
      <c r="AW821" s="209">
        <f>WEEKNUM(R821)-WEEKNUM(EOMONTH(R821,-1)+1)+1</f>
        <v>2</v>
      </c>
      <c r="AX821" s="209">
        <f>IF(BB821="S",IF(Q821="1. Aceitou o programa",R821-B821,0),0)</f>
        <v>0</v>
      </c>
      <c r="AY821" s="209">
        <f>IF(BB821="S",IF(AND(S821&lt;&gt;"",R821&lt;&gt;""),S821-R821,0),0)</f>
        <v>0</v>
      </c>
      <c r="AZ821" s="209">
        <f>IF(BB821="S",IF(Q821="1. Aceitou o programa",IF(OR(X821="Não se Aplica",X821=""),IF(OR(W821="Não se Aplica",W821=""),0,W821-V821),AVERAGE(X821-W821,W821-V821)),0),0)</f>
        <v>0</v>
      </c>
      <c r="BA821" s="209">
        <f>IF(BB821="S",IF(AND(Q821="1. Aceitou o programa",AH821="Realizada"),IFERROR(IF(AG821="",0,AG821-R821),0),0),0)</f>
        <v>0</v>
      </c>
      <c r="BB821" s="209" t="str">
        <f>_xlfn.XLOOKUP(U821,'Lista Suspensa'!$AA$20:$AA$23,'Lista Suspensa'!$AB$20:$AB$23,"N/A")</f>
        <v>S</v>
      </c>
    </row>
    <row r="822" spans="1:54" ht="12" customHeight="1">
      <c r="A822" s="151" t="s">
        <v>54</v>
      </c>
      <c r="B822" s="152">
        <v>46090</v>
      </c>
      <c r="C822" s="153" t="s">
        <v>122</v>
      </c>
      <c r="D822" s="153" t="s">
        <v>56</v>
      </c>
      <c r="E822" s="244">
        <v>92891645</v>
      </c>
      <c r="F822" s="144" t="s">
        <v>1891</v>
      </c>
      <c r="G822" s="230"/>
      <c r="H822" s="154">
        <v>33424</v>
      </c>
      <c r="I822" s="153">
        <v>34</v>
      </c>
      <c r="J822" s="148" t="s">
        <v>70</v>
      </c>
      <c r="K822" s="153"/>
      <c r="L822" s="153"/>
      <c r="M822" s="153"/>
      <c r="N822" s="153"/>
      <c r="O822" s="155" t="s">
        <v>1892</v>
      </c>
      <c r="P822" s="156" t="s">
        <v>1640</v>
      </c>
      <c r="Q822" s="157" t="s">
        <v>110</v>
      </c>
      <c r="R822" s="158">
        <v>46090</v>
      </c>
      <c r="S822" s="159"/>
      <c r="T822" s="159" t="s">
        <v>62</v>
      </c>
      <c r="U822" s="159" t="s">
        <v>111</v>
      </c>
      <c r="V822" s="154">
        <v>46090</v>
      </c>
      <c r="W822" s="154" t="s">
        <v>126</v>
      </c>
      <c r="X822" s="154" t="s">
        <v>126</v>
      </c>
      <c r="Y822" s="160"/>
      <c r="Z822" s="160" t="s">
        <v>128</v>
      </c>
      <c r="AA822" s="153">
        <v>110</v>
      </c>
      <c r="AB822" s="153">
        <v>1.57</v>
      </c>
      <c r="AC822" s="182">
        <f t="shared" si="26"/>
        <v>44.626556858290392</v>
      </c>
      <c r="AD822" s="153" t="str">
        <f t="shared" si="27"/>
        <v>OBESIDADE III</v>
      </c>
      <c r="AE822" s="233" t="s">
        <v>135</v>
      </c>
      <c r="AF822" s="153" t="s">
        <v>130</v>
      </c>
      <c r="AG822" s="159"/>
      <c r="AH822" s="153"/>
      <c r="AI822" s="161"/>
      <c r="AJ822" s="153"/>
      <c r="AK822" s="153"/>
      <c r="AL822" s="207" t="s">
        <v>131</v>
      </c>
      <c r="AM822" s="207"/>
      <c r="AN822" s="207"/>
      <c r="AO822" s="207" t="str">
        <f ca="1">IF(R822="","",IF(R822&gt;TODAY(),"0 meses",DATEDIF(R822,TODAY(),"m") &amp; " meses"))</f>
        <v>3 meses</v>
      </c>
      <c r="AP822" s="147" t="s">
        <v>67</v>
      </c>
      <c r="AQ822" s="147" t="s">
        <v>67</v>
      </c>
      <c r="AR822" s="147"/>
      <c r="AS822" s="209" t="s">
        <v>68</v>
      </c>
      <c r="AT822" s="223" t="str">
        <f>MONTH(B822)&amp;"/"&amp;YEAR(B822)</f>
        <v>3/2026</v>
      </c>
      <c r="AU822" s="223">
        <f>WEEKNUM(B822)-WEEKNUM(EOMONTH(B822,-1)+1)+1</f>
        <v>2</v>
      </c>
      <c r="AV822" s="209" t="str">
        <f>MONTH(R822)&amp;"/"&amp;YEAR(R822)</f>
        <v>3/2026</v>
      </c>
      <c r="AW822" s="209">
        <f>WEEKNUM(R822)-WEEKNUM(EOMONTH(R822,-1)+1)+1</f>
        <v>2</v>
      </c>
      <c r="AX822" s="209">
        <f>IF(BB822="S",IF(Q822="1. Aceitou o programa",R822-B822,0),0)</f>
        <v>0</v>
      </c>
      <c r="AY822" s="209">
        <f>IF(BB822="S",IF(AND(S822&lt;&gt;"",R822&lt;&gt;""),S822-R822,0),0)</f>
        <v>0</v>
      </c>
      <c r="AZ822" s="209">
        <f>IF(BB822="S",IF(Q822="1. Aceitou o programa",IF(OR(X822="Não se Aplica",X822=""),IF(OR(W822="Não se Aplica",W822=""),0,W822-V822),AVERAGE(X822-W822,W822-V822)),0),0)</f>
        <v>0</v>
      </c>
      <c r="BA822" s="209">
        <f>IF(BB822="S",IF(AND(Q822="1. Aceitou o programa",AH822="Realizada"),IFERROR(IF(AG822="",0,AG822-R822),0),0),0)</f>
        <v>0</v>
      </c>
      <c r="BB822" s="209" t="str">
        <f>_xlfn.XLOOKUP(U822,'Lista Suspensa'!$AA$20:$AA$23,'Lista Suspensa'!$AB$20:$AB$23,"N/A")</f>
        <v>S</v>
      </c>
    </row>
    <row r="823" spans="1:54" ht="12" customHeight="1">
      <c r="A823" s="151" t="s">
        <v>54</v>
      </c>
      <c r="B823" s="152">
        <v>46091</v>
      </c>
      <c r="C823" s="153" t="s">
        <v>122</v>
      </c>
      <c r="D823" s="153" t="s">
        <v>56</v>
      </c>
      <c r="E823" s="244">
        <v>94363425</v>
      </c>
      <c r="F823" s="144" t="s">
        <v>1893</v>
      </c>
      <c r="G823" s="230"/>
      <c r="H823" s="154">
        <v>26630</v>
      </c>
      <c r="I823" s="153">
        <v>53</v>
      </c>
      <c r="J823" s="148" t="s">
        <v>70</v>
      </c>
      <c r="K823" s="153" t="s">
        <v>59</v>
      </c>
      <c r="L823" s="153"/>
      <c r="M823" s="153"/>
      <c r="N823" s="153"/>
      <c r="O823" s="155" t="s">
        <v>1894</v>
      </c>
      <c r="P823" s="156" t="s">
        <v>1640</v>
      </c>
      <c r="Q823" s="157" t="s">
        <v>110</v>
      </c>
      <c r="R823" s="158">
        <v>46091</v>
      </c>
      <c r="S823" s="159"/>
      <c r="T823" s="159" t="s">
        <v>62</v>
      </c>
      <c r="U823" s="159" t="s">
        <v>111</v>
      </c>
      <c r="V823" s="154">
        <v>46091</v>
      </c>
      <c r="W823" s="154" t="s">
        <v>126</v>
      </c>
      <c r="X823" s="154" t="s">
        <v>126</v>
      </c>
      <c r="Y823" s="160"/>
      <c r="Z823" s="160" t="s">
        <v>128</v>
      </c>
      <c r="AA823" s="153">
        <v>80</v>
      </c>
      <c r="AB823" s="153">
        <v>1.59</v>
      </c>
      <c r="AC823" s="182">
        <f t="shared" si="26"/>
        <v>31.644317867172973</v>
      </c>
      <c r="AD823" s="153" t="str">
        <f t="shared" si="27"/>
        <v>OBESIDADE I</v>
      </c>
      <c r="AE823" s="233" t="s">
        <v>135</v>
      </c>
      <c r="AF823" s="153" t="s">
        <v>130</v>
      </c>
      <c r="AG823" s="159"/>
      <c r="AH823" s="153"/>
      <c r="AI823" s="161"/>
      <c r="AJ823" s="153"/>
      <c r="AK823" s="153"/>
      <c r="AL823" s="207" t="s">
        <v>131</v>
      </c>
      <c r="AM823" s="207"/>
      <c r="AN823" s="207"/>
      <c r="AO823" s="207" t="str">
        <f ca="1">IF(R823="","",IF(R823&gt;TODAY(),"0 meses",DATEDIF(R823,TODAY(),"m") &amp; " meses"))</f>
        <v>3 meses</v>
      </c>
      <c r="AP823" s="147" t="s">
        <v>67</v>
      </c>
      <c r="AQ823" s="147" t="s">
        <v>67</v>
      </c>
      <c r="AR823" s="147"/>
      <c r="AS823" s="209" t="s">
        <v>68</v>
      </c>
      <c r="AT823" s="223" t="str">
        <f>MONTH(B823)&amp;"/"&amp;YEAR(B823)</f>
        <v>3/2026</v>
      </c>
      <c r="AU823" s="223">
        <f>WEEKNUM(B823)-WEEKNUM(EOMONTH(B823,-1)+1)+1</f>
        <v>2</v>
      </c>
      <c r="AV823" s="209" t="str">
        <f>MONTH(R823)&amp;"/"&amp;YEAR(R823)</f>
        <v>3/2026</v>
      </c>
      <c r="AW823" s="209">
        <f>WEEKNUM(R823)-WEEKNUM(EOMONTH(R823,-1)+1)+1</f>
        <v>2</v>
      </c>
      <c r="AX823" s="209">
        <f>IF(BB823="S",IF(Q823="1. Aceitou o programa",R823-B823,0),0)</f>
        <v>0</v>
      </c>
      <c r="AY823" s="209">
        <f>IF(BB823="S",IF(AND(S823&lt;&gt;"",R823&lt;&gt;""),S823-R823,0),0)</f>
        <v>0</v>
      </c>
      <c r="AZ823" s="209">
        <f>IF(BB823="S",IF(Q823="1. Aceitou o programa",IF(OR(X823="Não se Aplica",X823=""),IF(OR(W823="Não se Aplica",W823=""),0,W823-V823),AVERAGE(X823-W823,W823-V823)),0),0)</f>
        <v>0</v>
      </c>
      <c r="BA823" s="209">
        <f>IF(BB823="S",IF(AND(Q823="1. Aceitou o programa",AH823="Realizada"),IFERROR(IF(AG823="",0,AG823-R823),0),0),0)</f>
        <v>0</v>
      </c>
      <c r="BB823" s="209" t="str">
        <f>_xlfn.XLOOKUP(U823,'Lista Suspensa'!$AA$20:$AA$23,'Lista Suspensa'!$AB$20:$AB$23,"N/A")</f>
        <v>S</v>
      </c>
    </row>
    <row r="824" spans="1:54" ht="12" customHeight="1">
      <c r="A824" s="151" t="s">
        <v>54</v>
      </c>
      <c r="B824" s="152">
        <v>46091</v>
      </c>
      <c r="C824" s="153" t="s">
        <v>122</v>
      </c>
      <c r="D824" s="153" t="s">
        <v>56</v>
      </c>
      <c r="E824" s="244">
        <v>782554954</v>
      </c>
      <c r="F824" s="144" t="s">
        <v>1895</v>
      </c>
      <c r="G824" s="230"/>
      <c r="H824" s="154">
        <v>26985</v>
      </c>
      <c r="I824" s="153">
        <v>52</v>
      </c>
      <c r="J824" s="148" t="s">
        <v>70</v>
      </c>
      <c r="K824" s="153" t="s">
        <v>59</v>
      </c>
      <c r="L824" s="153"/>
      <c r="M824" s="153"/>
      <c r="N824" s="153"/>
      <c r="O824" s="155" t="s">
        <v>1896</v>
      </c>
      <c r="P824" s="156" t="s">
        <v>1640</v>
      </c>
      <c r="Q824" s="157" t="s">
        <v>110</v>
      </c>
      <c r="R824" s="158">
        <v>46091</v>
      </c>
      <c r="S824" s="159"/>
      <c r="T824" s="159" t="s">
        <v>62</v>
      </c>
      <c r="U824" s="159" t="s">
        <v>111</v>
      </c>
      <c r="V824" s="154">
        <v>46091</v>
      </c>
      <c r="W824" s="154" t="s">
        <v>126</v>
      </c>
      <c r="X824" s="154" t="s">
        <v>126</v>
      </c>
      <c r="Y824" s="160"/>
      <c r="Z824" s="160" t="s">
        <v>128</v>
      </c>
      <c r="AA824" s="153">
        <v>112</v>
      </c>
      <c r="AB824" s="153">
        <v>1.61</v>
      </c>
      <c r="AC824" s="182">
        <f t="shared" si="26"/>
        <v>43.20820955981636</v>
      </c>
      <c r="AD824" s="153" t="str">
        <f t="shared" si="27"/>
        <v>OBESIDADE III</v>
      </c>
      <c r="AE824" s="233" t="s">
        <v>135</v>
      </c>
      <c r="AF824" s="153" t="s">
        <v>130</v>
      </c>
      <c r="AG824" s="159"/>
      <c r="AH824" s="153"/>
      <c r="AI824" s="161"/>
      <c r="AJ824" s="153"/>
      <c r="AK824" s="153"/>
      <c r="AL824" s="207" t="s">
        <v>131</v>
      </c>
      <c r="AM824" s="207"/>
      <c r="AN824" s="207"/>
      <c r="AO824" s="207" t="str">
        <f ca="1">IF(R824="","",IF(R824&gt;TODAY(),"0 meses",DATEDIF(R824,TODAY(),"m") &amp; " meses"))</f>
        <v>3 meses</v>
      </c>
      <c r="AP824" s="147" t="s">
        <v>67</v>
      </c>
      <c r="AQ824" s="147" t="s">
        <v>67</v>
      </c>
      <c r="AR824" s="147"/>
      <c r="AS824" s="209" t="s">
        <v>68</v>
      </c>
      <c r="AT824" s="223" t="str">
        <f>MONTH(B824)&amp;"/"&amp;YEAR(B824)</f>
        <v>3/2026</v>
      </c>
      <c r="AU824" s="223">
        <f>WEEKNUM(B824)-WEEKNUM(EOMONTH(B824,-1)+1)+1</f>
        <v>2</v>
      </c>
      <c r="AV824" s="209" t="str">
        <f>MONTH(R824)&amp;"/"&amp;YEAR(R824)</f>
        <v>3/2026</v>
      </c>
      <c r="AW824" s="209">
        <f>WEEKNUM(R824)-WEEKNUM(EOMONTH(R824,-1)+1)+1</f>
        <v>2</v>
      </c>
      <c r="AX824" s="209">
        <f>IF(BB824="S",IF(Q824="1. Aceitou o programa",R824-B824,0),0)</f>
        <v>0</v>
      </c>
      <c r="AY824" s="209">
        <f>IF(BB824="S",IF(AND(S824&lt;&gt;"",R824&lt;&gt;""),S824-R824,0),0)</f>
        <v>0</v>
      </c>
      <c r="AZ824" s="209">
        <f>IF(BB824="S",IF(Q824="1. Aceitou o programa",IF(OR(X824="Não se Aplica",X824=""),IF(OR(W824="Não se Aplica",W824=""),0,W824-V824),AVERAGE(X824-W824,W824-V824)),0),0)</f>
        <v>0</v>
      </c>
      <c r="BA824" s="209">
        <f>IF(BB824="S",IF(AND(Q824="1. Aceitou o programa",AH824="Realizada"),IFERROR(IF(AG824="",0,AG824-R824),0),0),0)</f>
        <v>0</v>
      </c>
      <c r="BB824" s="209" t="str">
        <f>_xlfn.XLOOKUP(U824,'Lista Suspensa'!$AA$20:$AA$23,'Lista Suspensa'!$AB$20:$AB$23,"N/A")</f>
        <v>S</v>
      </c>
    </row>
    <row r="825" spans="1:54" ht="12" customHeight="1">
      <c r="A825" s="151" t="s">
        <v>54</v>
      </c>
      <c r="B825" s="152">
        <v>46091</v>
      </c>
      <c r="C825" s="153" t="s">
        <v>122</v>
      </c>
      <c r="D825" s="153" t="s">
        <v>56</v>
      </c>
      <c r="E825" s="244">
        <v>92721010</v>
      </c>
      <c r="F825" s="144" t="s">
        <v>1897</v>
      </c>
      <c r="G825" s="230"/>
      <c r="H825" s="154">
        <v>28825</v>
      </c>
      <c r="I825" s="153">
        <v>47</v>
      </c>
      <c r="J825" s="148" t="s">
        <v>70</v>
      </c>
      <c r="K825" s="153" t="s">
        <v>59</v>
      </c>
      <c r="L825" s="153"/>
      <c r="M825" s="153"/>
      <c r="N825" s="153"/>
      <c r="O825" s="155" t="s">
        <v>1898</v>
      </c>
      <c r="P825" s="156" t="s">
        <v>1640</v>
      </c>
      <c r="Q825" s="157" t="s">
        <v>110</v>
      </c>
      <c r="R825" s="158">
        <v>46091</v>
      </c>
      <c r="S825" s="159"/>
      <c r="T825" s="159" t="s">
        <v>62</v>
      </c>
      <c r="U825" s="159" t="s">
        <v>111</v>
      </c>
      <c r="V825" s="154">
        <v>46091</v>
      </c>
      <c r="W825" s="154" t="s">
        <v>126</v>
      </c>
      <c r="X825" s="154" t="s">
        <v>126</v>
      </c>
      <c r="Y825" s="160"/>
      <c r="Z825" s="160" t="s">
        <v>128</v>
      </c>
      <c r="AA825" s="153">
        <v>78</v>
      </c>
      <c r="AB825" s="153">
        <v>1.6</v>
      </c>
      <c r="AC825" s="182">
        <f t="shared" si="26"/>
        <v>30.468749999999993</v>
      </c>
      <c r="AD825" s="153" t="str">
        <f t="shared" si="27"/>
        <v>OBESIDADE I</v>
      </c>
      <c r="AE825" s="233" t="s">
        <v>135</v>
      </c>
      <c r="AF825" s="153" t="s">
        <v>130</v>
      </c>
      <c r="AG825" s="159"/>
      <c r="AH825" s="153"/>
      <c r="AI825" s="161"/>
      <c r="AJ825" s="153"/>
      <c r="AK825" s="153"/>
      <c r="AL825" s="207" t="s">
        <v>131</v>
      </c>
      <c r="AM825" s="207"/>
      <c r="AN825" s="207"/>
      <c r="AO825" s="207" t="str">
        <f ca="1">IF(R825="","",IF(R825&gt;TODAY(),"0 meses",DATEDIF(R825,TODAY(),"m") &amp; " meses"))</f>
        <v>3 meses</v>
      </c>
      <c r="AP825" s="147" t="s">
        <v>67</v>
      </c>
      <c r="AQ825" s="147" t="s">
        <v>67</v>
      </c>
      <c r="AR825" s="147"/>
      <c r="AS825" s="209" t="s">
        <v>68</v>
      </c>
      <c r="AT825" s="223" t="str">
        <f>MONTH(B825)&amp;"/"&amp;YEAR(B825)</f>
        <v>3/2026</v>
      </c>
      <c r="AU825" s="223">
        <f>WEEKNUM(B825)-WEEKNUM(EOMONTH(B825,-1)+1)+1</f>
        <v>2</v>
      </c>
      <c r="AV825" s="209" t="str">
        <f>MONTH(R825)&amp;"/"&amp;YEAR(R825)</f>
        <v>3/2026</v>
      </c>
      <c r="AW825" s="209">
        <f>WEEKNUM(R825)-WEEKNUM(EOMONTH(R825,-1)+1)+1</f>
        <v>2</v>
      </c>
      <c r="AX825" s="209">
        <f>IF(BB825="S",IF(Q825="1. Aceitou o programa",R825-B825,0),0)</f>
        <v>0</v>
      </c>
      <c r="AY825" s="209">
        <f>IF(BB825="S",IF(AND(S825&lt;&gt;"",R825&lt;&gt;""),S825-R825,0),0)</f>
        <v>0</v>
      </c>
      <c r="AZ825" s="209">
        <f>IF(BB825="S",IF(Q825="1. Aceitou o programa",IF(OR(X825="Não se Aplica",X825=""),IF(OR(W825="Não se Aplica",W825=""),0,W825-V825),AVERAGE(X825-W825,W825-V825)),0),0)</f>
        <v>0</v>
      </c>
      <c r="BA825" s="209">
        <f>IF(BB825="S",IF(AND(Q825="1. Aceitou o programa",AH825="Realizada"),IFERROR(IF(AG825="",0,AG825-R825),0),0),0)</f>
        <v>0</v>
      </c>
      <c r="BB825" s="209" t="str">
        <f>_xlfn.XLOOKUP(U825,'Lista Suspensa'!$AA$20:$AA$23,'Lista Suspensa'!$AB$20:$AB$23,"N/A")</f>
        <v>S</v>
      </c>
    </row>
    <row r="826" spans="1:54" ht="12" customHeight="1">
      <c r="A826" s="151" t="s">
        <v>54</v>
      </c>
      <c r="B826" s="152">
        <v>46091</v>
      </c>
      <c r="C826" s="153" t="s">
        <v>122</v>
      </c>
      <c r="D826" s="153" t="s">
        <v>56</v>
      </c>
      <c r="E826" s="244">
        <v>95991446</v>
      </c>
      <c r="F826" s="144" t="s">
        <v>1899</v>
      </c>
      <c r="G826" s="230"/>
      <c r="H826" s="154">
        <v>29244</v>
      </c>
      <c r="I826" s="153">
        <v>46</v>
      </c>
      <c r="J826" s="148" t="s">
        <v>70</v>
      </c>
      <c r="K826" s="153" t="s">
        <v>59</v>
      </c>
      <c r="L826" s="153"/>
      <c r="M826" s="153"/>
      <c r="N826" s="153"/>
      <c r="O826" s="155" t="s">
        <v>1900</v>
      </c>
      <c r="P826" s="156" t="s">
        <v>1640</v>
      </c>
      <c r="Q826" s="157" t="s">
        <v>110</v>
      </c>
      <c r="R826" s="158">
        <v>46091</v>
      </c>
      <c r="S826" s="159"/>
      <c r="T826" s="159" t="s">
        <v>62</v>
      </c>
      <c r="U826" s="159" t="s">
        <v>111</v>
      </c>
      <c r="V826" s="154">
        <v>46091</v>
      </c>
      <c r="W826" s="154" t="s">
        <v>126</v>
      </c>
      <c r="X826" s="154" t="s">
        <v>126</v>
      </c>
      <c r="Y826" s="160"/>
      <c r="Z826" s="160" t="s">
        <v>128</v>
      </c>
      <c r="AA826" s="153">
        <v>72</v>
      </c>
      <c r="AB826" s="153">
        <v>1.65</v>
      </c>
      <c r="AC826" s="182">
        <f t="shared" si="26"/>
        <v>26.446280991735541</v>
      </c>
      <c r="AD826" s="153" t="str">
        <f t="shared" si="27"/>
        <v>SOBREPESO</v>
      </c>
      <c r="AE826" s="233" t="s">
        <v>135</v>
      </c>
      <c r="AF826" s="153" t="s">
        <v>130</v>
      </c>
      <c r="AG826" s="159"/>
      <c r="AH826" s="153"/>
      <c r="AI826" s="161"/>
      <c r="AJ826" s="153"/>
      <c r="AK826" s="153"/>
      <c r="AL826" s="207" t="s">
        <v>131</v>
      </c>
      <c r="AM826" s="207"/>
      <c r="AN826" s="207"/>
      <c r="AO826" s="207" t="str">
        <f ca="1">IF(R826="","",IF(R826&gt;TODAY(),"0 meses",DATEDIF(R826,TODAY(),"m") &amp; " meses"))</f>
        <v>3 meses</v>
      </c>
      <c r="AP826" s="147" t="s">
        <v>67</v>
      </c>
      <c r="AQ826" s="147" t="s">
        <v>67</v>
      </c>
      <c r="AR826" s="147"/>
      <c r="AS826" s="209" t="s">
        <v>68</v>
      </c>
      <c r="AT826" s="223" t="str">
        <f>MONTH(B826)&amp;"/"&amp;YEAR(B826)</f>
        <v>3/2026</v>
      </c>
      <c r="AU826" s="223">
        <f>WEEKNUM(B826)-WEEKNUM(EOMONTH(B826,-1)+1)+1</f>
        <v>2</v>
      </c>
      <c r="AV826" s="209" t="str">
        <f>MONTH(R826)&amp;"/"&amp;YEAR(R826)</f>
        <v>3/2026</v>
      </c>
      <c r="AW826" s="209">
        <f>WEEKNUM(R826)-WEEKNUM(EOMONTH(R826,-1)+1)+1</f>
        <v>2</v>
      </c>
      <c r="AX826" s="209">
        <f>IF(BB826="S",IF(Q826="1. Aceitou o programa",R826-B826,0),0)</f>
        <v>0</v>
      </c>
      <c r="AY826" s="209">
        <f>IF(BB826="S",IF(AND(S826&lt;&gt;"",R826&lt;&gt;""),S826-R826,0),0)</f>
        <v>0</v>
      </c>
      <c r="AZ826" s="209">
        <f>IF(BB826="S",IF(Q826="1. Aceitou o programa",IF(OR(X826="Não se Aplica",X826=""),IF(OR(W826="Não se Aplica",W826=""),0,W826-V826),AVERAGE(X826-W826,W826-V826)),0),0)</f>
        <v>0</v>
      </c>
      <c r="BA826" s="209">
        <f>IF(BB826="S",IF(AND(Q826="1. Aceitou o programa",AH826="Realizada"),IFERROR(IF(AG826="",0,AG826-R826),0),0),0)</f>
        <v>0</v>
      </c>
      <c r="BB826" s="209" t="str">
        <f>_xlfn.XLOOKUP(U826,'Lista Suspensa'!$AA$20:$AA$23,'Lista Suspensa'!$AB$20:$AB$23,"N/A")</f>
        <v>S</v>
      </c>
    </row>
    <row r="827" spans="1:54" ht="12" customHeight="1">
      <c r="A827" s="151" t="s">
        <v>54</v>
      </c>
      <c r="B827" s="152">
        <v>46091</v>
      </c>
      <c r="C827" s="153" t="s">
        <v>122</v>
      </c>
      <c r="D827" s="153" t="s">
        <v>56</v>
      </c>
      <c r="E827" s="244">
        <v>94364337</v>
      </c>
      <c r="F827" s="144" t="s">
        <v>1901</v>
      </c>
      <c r="G827" s="230"/>
      <c r="H827" s="154">
        <v>30922</v>
      </c>
      <c r="I827" s="153">
        <v>41</v>
      </c>
      <c r="J827" s="148" t="s">
        <v>70</v>
      </c>
      <c r="K827" s="153" t="s">
        <v>59</v>
      </c>
      <c r="L827" s="153"/>
      <c r="M827" s="153"/>
      <c r="N827" s="153"/>
      <c r="O827" s="155" t="s">
        <v>1902</v>
      </c>
      <c r="P827" s="156" t="s">
        <v>1640</v>
      </c>
      <c r="Q827" s="157" t="s">
        <v>110</v>
      </c>
      <c r="R827" s="158">
        <v>46091</v>
      </c>
      <c r="S827" s="159"/>
      <c r="T827" s="159" t="s">
        <v>62</v>
      </c>
      <c r="U827" s="159" t="s">
        <v>111</v>
      </c>
      <c r="V827" s="154">
        <v>46091</v>
      </c>
      <c r="W827" s="154" t="s">
        <v>126</v>
      </c>
      <c r="X827" s="154" t="s">
        <v>126</v>
      </c>
      <c r="Y827" s="160"/>
      <c r="Z827" s="160" t="s">
        <v>128</v>
      </c>
      <c r="AA827" s="153">
        <v>84</v>
      </c>
      <c r="AB827" s="153">
        <v>1.6</v>
      </c>
      <c r="AC827" s="182">
        <f t="shared" si="26"/>
        <v>32.812499999999993</v>
      </c>
      <c r="AD827" s="153" t="str">
        <f t="shared" si="27"/>
        <v>OBESIDADE I</v>
      </c>
      <c r="AE827" s="233" t="s">
        <v>135</v>
      </c>
      <c r="AF827" s="153" t="s">
        <v>130</v>
      </c>
      <c r="AG827" s="159"/>
      <c r="AH827" s="153"/>
      <c r="AI827" s="161"/>
      <c r="AJ827" s="153"/>
      <c r="AK827" s="153"/>
      <c r="AL827" s="207" t="s">
        <v>131</v>
      </c>
      <c r="AM827" s="207"/>
      <c r="AN827" s="207"/>
      <c r="AO827" s="207" t="str">
        <f ca="1">IF(R827="","",IF(R827&gt;TODAY(),"0 meses",DATEDIF(R827,TODAY(),"m") &amp; " meses"))</f>
        <v>3 meses</v>
      </c>
      <c r="AP827" s="147" t="s">
        <v>67</v>
      </c>
      <c r="AQ827" s="147" t="s">
        <v>67</v>
      </c>
      <c r="AR827" s="147"/>
      <c r="AS827" s="209" t="s">
        <v>68</v>
      </c>
      <c r="AT827" s="223" t="str">
        <f>MONTH(B827)&amp;"/"&amp;YEAR(B827)</f>
        <v>3/2026</v>
      </c>
      <c r="AU827" s="223">
        <f>WEEKNUM(B827)-WEEKNUM(EOMONTH(B827,-1)+1)+1</f>
        <v>2</v>
      </c>
      <c r="AV827" s="209" t="str">
        <f>MONTH(R827)&amp;"/"&amp;YEAR(R827)</f>
        <v>3/2026</v>
      </c>
      <c r="AW827" s="209">
        <f>WEEKNUM(R827)-WEEKNUM(EOMONTH(R827,-1)+1)+1</f>
        <v>2</v>
      </c>
      <c r="AX827" s="209">
        <f>IF(BB827="S",IF(Q827="1. Aceitou o programa",R827-B827,0),0)</f>
        <v>0</v>
      </c>
      <c r="AY827" s="209">
        <f>IF(BB827="S",IF(AND(S827&lt;&gt;"",R827&lt;&gt;""),S827-R827,0),0)</f>
        <v>0</v>
      </c>
      <c r="AZ827" s="209">
        <f>IF(BB827="S",IF(Q827="1. Aceitou o programa",IF(OR(X827="Não se Aplica",X827=""),IF(OR(W827="Não se Aplica",W827=""),0,W827-V827),AVERAGE(X827-W827,W827-V827)),0),0)</f>
        <v>0</v>
      </c>
      <c r="BA827" s="209">
        <f>IF(BB827="S",IF(AND(Q827="1. Aceitou o programa",AH827="Realizada"),IFERROR(IF(AG827="",0,AG827-R827),0),0),0)</f>
        <v>0</v>
      </c>
      <c r="BB827" s="209" t="str">
        <f>_xlfn.XLOOKUP(U827,'Lista Suspensa'!$AA$20:$AA$23,'Lista Suspensa'!$AB$20:$AB$23,"N/A")</f>
        <v>S</v>
      </c>
    </row>
    <row r="828" spans="1:54" ht="12" customHeight="1">
      <c r="A828" s="151" t="s">
        <v>54</v>
      </c>
      <c r="B828" s="152">
        <v>46091</v>
      </c>
      <c r="C828" s="153" t="s">
        <v>122</v>
      </c>
      <c r="D828" s="153" t="s">
        <v>56</v>
      </c>
      <c r="E828" s="244">
        <v>78356007</v>
      </c>
      <c r="F828" s="144" t="s">
        <v>1903</v>
      </c>
      <c r="G828" s="230"/>
      <c r="H828" s="154">
        <v>29547</v>
      </c>
      <c r="I828" s="153">
        <v>45</v>
      </c>
      <c r="J828" s="148" t="s">
        <v>70</v>
      </c>
      <c r="K828" s="153"/>
      <c r="L828" s="153"/>
      <c r="M828" s="153"/>
      <c r="N828" s="153"/>
      <c r="O828" s="155" t="s">
        <v>1904</v>
      </c>
      <c r="P828" s="156" t="s">
        <v>1640</v>
      </c>
      <c r="Q828" s="157" t="s">
        <v>110</v>
      </c>
      <c r="R828" s="158">
        <v>46091</v>
      </c>
      <c r="S828" s="159"/>
      <c r="T828" s="159" t="s">
        <v>62</v>
      </c>
      <c r="U828" s="159" t="s">
        <v>111</v>
      </c>
      <c r="V828" s="154">
        <v>46091</v>
      </c>
      <c r="W828" s="154" t="s">
        <v>126</v>
      </c>
      <c r="X828" s="154" t="s">
        <v>126</v>
      </c>
      <c r="Y828" s="160"/>
      <c r="Z828" s="160" t="s">
        <v>128</v>
      </c>
      <c r="AA828" s="153">
        <v>147.5</v>
      </c>
      <c r="AB828" s="153">
        <v>1.76</v>
      </c>
      <c r="AC828" s="182">
        <f t="shared" si="26"/>
        <v>47.617510330578511</v>
      </c>
      <c r="AD828" s="153" t="str">
        <f t="shared" si="27"/>
        <v>OBESIDADE III</v>
      </c>
      <c r="AE828" s="233" t="s">
        <v>135</v>
      </c>
      <c r="AF828" s="153" t="s">
        <v>130</v>
      </c>
      <c r="AG828" s="159"/>
      <c r="AH828" s="153"/>
      <c r="AI828" s="161"/>
      <c r="AJ828" s="153"/>
      <c r="AK828" s="153"/>
      <c r="AL828" s="207" t="s">
        <v>131</v>
      </c>
      <c r="AM828" s="207"/>
      <c r="AN828" s="207"/>
      <c r="AO828" s="207" t="str">
        <f ca="1">IF(R828="","",IF(R828&gt;TODAY(),"0 meses",DATEDIF(R828,TODAY(),"m") &amp; " meses"))</f>
        <v>3 meses</v>
      </c>
      <c r="AP828" s="147" t="s">
        <v>67</v>
      </c>
      <c r="AQ828" s="147" t="s">
        <v>67</v>
      </c>
      <c r="AR828" s="147"/>
      <c r="AS828" s="209" t="s">
        <v>68</v>
      </c>
      <c r="AT828" s="223" t="str">
        <f>MONTH(B828)&amp;"/"&amp;YEAR(B828)</f>
        <v>3/2026</v>
      </c>
      <c r="AU828" s="223">
        <f>WEEKNUM(B828)-WEEKNUM(EOMONTH(B828,-1)+1)+1</f>
        <v>2</v>
      </c>
      <c r="AV828" s="209" t="str">
        <f>MONTH(R828)&amp;"/"&amp;YEAR(R828)</f>
        <v>3/2026</v>
      </c>
      <c r="AW828" s="209">
        <f>WEEKNUM(R828)-WEEKNUM(EOMONTH(R828,-1)+1)+1</f>
        <v>2</v>
      </c>
      <c r="AX828" s="209">
        <f>IF(BB828="S",IF(Q828="1. Aceitou o programa",R828-B828,0),0)</f>
        <v>0</v>
      </c>
      <c r="AY828" s="209">
        <f>IF(BB828="S",IF(AND(S828&lt;&gt;"",R828&lt;&gt;""),S828-R828,0),0)</f>
        <v>0</v>
      </c>
      <c r="AZ828" s="209">
        <f>IF(BB828="S",IF(Q828="1. Aceitou o programa",IF(OR(X828="Não se Aplica",X828=""),IF(OR(W828="Não se Aplica",W828=""),0,W828-V828),AVERAGE(X828-W828,W828-V828)),0),0)</f>
        <v>0</v>
      </c>
      <c r="BA828" s="209">
        <f>IF(BB828="S",IF(AND(Q828="1. Aceitou o programa",AH828="Realizada"),IFERROR(IF(AG828="",0,AG828-R828),0),0),0)</f>
        <v>0</v>
      </c>
      <c r="BB828" s="209" t="str">
        <f>_xlfn.XLOOKUP(U828,'Lista Suspensa'!$AA$20:$AA$23,'Lista Suspensa'!$AB$20:$AB$23,"N/A")</f>
        <v>S</v>
      </c>
    </row>
    <row r="829" spans="1:54" ht="12" customHeight="1">
      <c r="A829" s="151" t="s">
        <v>54</v>
      </c>
      <c r="B829" s="152">
        <v>46091</v>
      </c>
      <c r="C829" s="153" t="s">
        <v>122</v>
      </c>
      <c r="D829" s="153" t="s">
        <v>56</v>
      </c>
      <c r="E829" s="244">
        <v>92839045</v>
      </c>
      <c r="F829" s="144" t="s">
        <v>1905</v>
      </c>
      <c r="G829" s="230"/>
      <c r="H829" s="154">
        <v>32555</v>
      </c>
      <c r="I829" s="153">
        <v>37</v>
      </c>
      <c r="J829" s="148" t="s">
        <v>70</v>
      </c>
      <c r="K829" s="153"/>
      <c r="L829" s="153"/>
      <c r="M829" s="153"/>
      <c r="N829" s="153"/>
      <c r="O829" s="155" t="s">
        <v>1906</v>
      </c>
      <c r="P829" s="156" t="s">
        <v>1640</v>
      </c>
      <c r="Q829" s="157" t="s">
        <v>110</v>
      </c>
      <c r="R829" s="158">
        <v>46091</v>
      </c>
      <c r="S829" s="159"/>
      <c r="T829" s="159" t="s">
        <v>62</v>
      </c>
      <c r="U829" s="159" t="s">
        <v>111</v>
      </c>
      <c r="V829" s="154">
        <v>46091</v>
      </c>
      <c r="W829" s="154" t="s">
        <v>126</v>
      </c>
      <c r="X829" s="154" t="s">
        <v>126</v>
      </c>
      <c r="Y829" s="160"/>
      <c r="Z829" s="160" t="s">
        <v>409</v>
      </c>
      <c r="AA829" s="153">
        <v>83</v>
      </c>
      <c r="AB829" s="153">
        <v>1.68</v>
      </c>
      <c r="AC829" s="182">
        <f t="shared" si="26"/>
        <v>29.407596371882089</v>
      </c>
      <c r="AD829" s="153" t="str">
        <f t="shared" si="27"/>
        <v>SOBREPESO</v>
      </c>
      <c r="AE829" s="233" t="s">
        <v>135</v>
      </c>
      <c r="AF829" s="153" t="s">
        <v>130</v>
      </c>
      <c r="AG829" s="159"/>
      <c r="AH829" s="153"/>
      <c r="AI829" s="161"/>
      <c r="AJ829" s="153"/>
      <c r="AK829" s="153"/>
      <c r="AL829" s="207" t="s">
        <v>131</v>
      </c>
      <c r="AM829" s="207"/>
      <c r="AN829" s="207"/>
      <c r="AO829" s="207" t="str">
        <f ca="1">IF(R829="","",IF(R829&gt;TODAY(),"0 meses",DATEDIF(R829,TODAY(),"m") &amp; " meses"))</f>
        <v>3 meses</v>
      </c>
      <c r="AP829" s="147" t="s">
        <v>67</v>
      </c>
      <c r="AQ829" s="147" t="s">
        <v>67</v>
      </c>
      <c r="AR829" s="147"/>
      <c r="AS829" s="209" t="s">
        <v>68</v>
      </c>
      <c r="AT829" s="223" t="str">
        <f>MONTH(B829)&amp;"/"&amp;YEAR(B829)</f>
        <v>3/2026</v>
      </c>
      <c r="AU829" s="223">
        <f>WEEKNUM(B829)-WEEKNUM(EOMONTH(B829,-1)+1)+1</f>
        <v>2</v>
      </c>
      <c r="AV829" s="209" t="str">
        <f>MONTH(R829)&amp;"/"&amp;YEAR(R829)</f>
        <v>3/2026</v>
      </c>
      <c r="AW829" s="209">
        <f>WEEKNUM(R829)-WEEKNUM(EOMONTH(R829,-1)+1)+1</f>
        <v>2</v>
      </c>
      <c r="AX829" s="209">
        <f>IF(BB829="S",IF(Q829="1. Aceitou o programa",R829-B829,0),0)</f>
        <v>0</v>
      </c>
      <c r="AY829" s="209">
        <f>IF(BB829="S",IF(AND(S829&lt;&gt;"",R829&lt;&gt;""),S829-R829,0),0)</f>
        <v>0</v>
      </c>
      <c r="AZ829" s="209">
        <f>IF(BB829="S",IF(Q829="1. Aceitou o programa",IF(OR(X829="Não se Aplica",X829=""),IF(OR(W829="Não se Aplica",W829=""),0,W829-V829),AVERAGE(X829-W829,W829-V829)),0),0)</f>
        <v>0</v>
      </c>
      <c r="BA829" s="209">
        <f>IF(BB829="S",IF(AND(Q829="1. Aceitou o programa",AH829="Realizada"),IFERROR(IF(AG829="",0,AG829-R829),0),0),0)</f>
        <v>0</v>
      </c>
      <c r="BB829" s="209" t="str">
        <f>_xlfn.XLOOKUP(U829,'Lista Suspensa'!$AA$20:$AA$23,'Lista Suspensa'!$AB$20:$AB$23,"N/A")</f>
        <v>S</v>
      </c>
    </row>
    <row r="830" spans="1:54" ht="12" customHeight="1">
      <c r="A830" s="151" t="s">
        <v>54</v>
      </c>
      <c r="B830" s="152">
        <v>46091</v>
      </c>
      <c r="C830" s="153" t="s">
        <v>122</v>
      </c>
      <c r="D830" s="153" t="s">
        <v>56</v>
      </c>
      <c r="E830" s="244">
        <v>95813099</v>
      </c>
      <c r="F830" s="144" t="s">
        <v>1907</v>
      </c>
      <c r="G830" s="230"/>
      <c r="H830" s="154">
        <v>35774</v>
      </c>
      <c r="I830" s="153">
        <v>28</v>
      </c>
      <c r="J830" s="148" t="s">
        <v>70</v>
      </c>
      <c r="K830" s="153"/>
      <c r="L830" s="153"/>
      <c r="M830" s="153"/>
      <c r="N830" s="153"/>
      <c r="O830" s="155" t="s">
        <v>1908</v>
      </c>
      <c r="P830" s="156" t="s">
        <v>1640</v>
      </c>
      <c r="Q830" s="157" t="s">
        <v>110</v>
      </c>
      <c r="R830" s="158">
        <v>46091</v>
      </c>
      <c r="S830" s="159"/>
      <c r="T830" s="159" t="s">
        <v>62</v>
      </c>
      <c r="U830" s="159" t="s">
        <v>111</v>
      </c>
      <c r="V830" s="154">
        <v>46091</v>
      </c>
      <c r="W830" s="154" t="s">
        <v>126</v>
      </c>
      <c r="X830" s="154" t="s">
        <v>126</v>
      </c>
      <c r="Y830" s="160" t="s">
        <v>1909</v>
      </c>
      <c r="Z830" s="160" t="s">
        <v>128</v>
      </c>
      <c r="AA830" s="153">
        <v>120</v>
      </c>
      <c r="AB830" s="153">
        <v>1.52</v>
      </c>
      <c r="AC830" s="182">
        <f t="shared" si="26"/>
        <v>51.939058171745152</v>
      </c>
      <c r="AD830" s="153" t="str">
        <f t="shared" si="27"/>
        <v>OBESIDADE III</v>
      </c>
      <c r="AE830" s="233" t="s">
        <v>135</v>
      </c>
      <c r="AF830" s="153" t="s">
        <v>130</v>
      </c>
      <c r="AG830" s="159"/>
      <c r="AH830" s="153"/>
      <c r="AI830" s="161"/>
      <c r="AJ830" s="153"/>
      <c r="AK830" s="153"/>
      <c r="AL830" s="207" t="s">
        <v>143</v>
      </c>
      <c r="AM830" s="207"/>
      <c r="AN830" s="207"/>
      <c r="AO830" s="207" t="str">
        <f ca="1">IF(R830="","",IF(R830&gt;TODAY(),"0 meses",DATEDIF(R830,TODAY(),"m") &amp; " meses"))</f>
        <v>3 meses</v>
      </c>
      <c r="AP830" s="147" t="s">
        <v>67</v>
      </c>
      <c r="AQ830" s="147" t="s">
        <v>67</v>
      </c>
      <c r="AR830" s="147"/>
      <c r="AS830" s="209" t="s">
        <v>68</v>
      </c>
      <c r="AT830" s="223" t="str">
        <f>MONTH(B830)&amp;"/"&amp;YEAR(B830)</f>
        <v>3/2026</v>
      </c>
      <c r="AU830" s="223">
        <f>WEEKNUM(B830)-WEEKNUM(EOMONTH(B830,-1)+1)+1</f>
        <v>2</v>
      </c>
      <c r="AV830" s="209" t="str">
        <f>MONTH(R830)&amp;"/"&amp;YEAR(R830)</f>
        <v>3/2026</v>
      </c>
      <c r="AW830" s="209">
        <f>WEEKNUM(R830)-WEEKNUM(EOMONTH(R830,-1)+1)+1</f>
        <v>2</v>
      </c>
      <c r="AX830" s="209">
        <f>IF(BB830="S",IF(Q830="1. Aceitou o programa",R830-B830,0),0)</f>
        <v>0</v>
      </c>
      <c r="AY830" s="209">
        <f>IF(BB830="S",IF(AND(S830&lt;&gt;"",R830&lt;&gt;""),S830-R830,0),0)</f>
        <v>0</v>
      </c>
      <c r="AZ830" s="209">
        <f>IF(BB830="S",IF(Q830="1. Aceitou o programa",IF(OR(X830="Não se Aplica",X830=""),IF(OR(W830="Não se Aplica",W830=""),0,W830-V830),AVERAGE(X830-W830,W830-V830)),0),0)</f>
        <v>0</v>
      </c>
      <c r="BA830" s="209">
        <f>IF(BB830="S",IF(AND(Q830="1. Aceitou o programa",AH830="Realizada"),IFERROR(IF(AG830="",0,AG830-R830),0),0),0)</f>
        <v>0</v>
      </c>
      <c r="BB830" s="209" t="str">
        <f>_xlfn.XLOOKUP(U830,'Lista Suspensa'!$AA$20:$AA$23,'Lista Suspensa'!$AB$20:$AB$23,"N/A")</f>
        <v>S</v>
      </c>
    </row>
    <row r="831" spans="1:54" ht="12" customHeight="1">
      <c r="A831" s="151" t="s">
        <v>67</v>
      </c>
      <c r="B831" s="152">
        <v>46079</v>
      </c>
      <c r="C831" s="153" t="s">
        <v>122</v>
      </c>
      <c r="D831" s="153" t="s">
        <v>274</v>
      </c>
      <c r="E831" s="244">
        <v>93311196</v>
      </c>
      <c r="F831" s="144" t="s">
        <v>1910</v>
      </c>
      <c r="G831" s="230"/>
      <c r="H831" s="154">
        <v>26770</v>
      </c>
      <c r="I831" s="153">
        <v>53</v>
      </c>
      <c r="J831" s="148" t="s">
        <v>70</v>
      </c>
      <c r="K831" s="153" t="s">
        <v>101</v>
      </c>
      <c r="L831" s="153"/>
      <c r="M831" s="153"/>
      <c r="N831" s="153">
        <v>450</v>
      </c>
      <c r="O831" s="155" t="s">
        <v>1911</v>
      </c>
      <c r="P831" s="156" t="s">
        <v>71</v>
      </c>
      <c r="Q831" s="157" t="s">
        <v>110</v>
      </c>
      <c r="R831" s="158">
        <v>46092</v>
      </c>
      <c r="S831" s="159"/>
      <c r="T831" s="159" t="s">
        <v>62</v>
      </c>
      <c r="U831" s="159" t="s">
        <v>111</v>
      </c>
      <c r="V831" s="154">
        <v>46092</v>
      </c>
      <c r="W831" s="154" t="s">
        <v>126</v>
      </c>
      <c r="X831" s="154" t="s">
        <v>126</v>
      </c>
      <c r="Y831" s="160">
        <v>46111</v>
      </c>
      <c r="Z831" s="160" t="s">
        <v>65</v>
      </c>
      <c r="AA831" s="153">
        <v>110</v>
      </c>
      <c r="AB831" s="153">
        <v>1.58</v>
      </c>
      <c r="AC831" s="182">
        <f t="shared" si="26"/>
        <v>44.063451369972753</v>
      </c>
      <c r="AD831" s="153" t="str">
        <f t="shared" si="27"/>
        <v>OBESIDADE III</v>
      </c>
      <c r="AE831" s="233" t="s">
        <v>947</v>
      </c>
      <c r="AF831" s="153" t="s">
        <v>130</v>
      </c>
      <c r="AG831" s="159"/>
      <c r="AH831" s="153"/>
      <c r="AI831" s="161"/>
      <c r="AJ831" s="153"/>
      <c r="AK831" s="153"/>
      <c r="AL831" s="207" t="s">
        <v>131</v>
      </c>
      <c r="AM831" s="207"/>
      <c r="AN831" s="207"/>
      <c r="AO831" s="207" t="str">
        <f ca="1">IF(R831="","",IF(R831&gt;TODAY(),"0 meses",DATEDIF(R831,TODAY(),"m") &amp; " meses"))</f>
        <v>2 meses</v>
      </c>
      <c r="AP831" s="147" t="s">
        <v>67</v>
      </c>
      <c r="AQ831" s="147" t="s">
        <v>67</v>
      </c>
      <c r="AR831" s="147"/>
      <c r="AS831" s="209" t="s">
        <v>68</v>
      </c>
      <c r="AT831" s="223" t="str">
        <f>MONTH(B831)&amp;"/"&amp;YEAR(B831)</f>
        <v>2/2026</v>
      </c>
      <c r="AU831" s="223">
        <f>WEEKNUM(B831)-WEEKNUM(EOMONTH(B831,-1)+1)+1</f>
        <v>4</v>
      </c>
      <c r="AV831" s="209" t="str">
        <f>MONTH(R831)&amp;"/"&amp;YEAR(R831)</f>
        <v>3/2026</v>
      </c>
      <c r="AW831" s="209">
        <f>WEEKNUM(R831)-WEEKNUM(EOMONTH(R831,-1)+1)+1</f>
        <v>2</v>
      </c>
      <c r="AX831" s="209">
        <f>IF(BB831="S",IF(Q831="1. Aceitou o programa",R831-B831,0),0)</f>
        <v>13</v>
      </c>
      <c r="AY831" s="209">
        <f>IF(BB831="S",IF(AND(S831&lt;&gt;"",R831&lt;&gt;""),S831-R831,0),0)</f>
        <v>0</v>
      </c>
      <c r="AZ831" s="209">
        <f>IF(BB831="S",IF(Q831="1. Aceitou o programa",IF(OR(X831="Não se Aplica",X831=""),IF(OR(W831="Não se Aplica",W831=""),0,W831-V831),AVERAGE(X831-W831,W831-V831)),0),0)</f>
        <v>0</v>
      </c>
      <c r="BA831" s="209">
        <f>IF(BB831="S",IF(AND(Q831="1. Aceitou o programa",AH831="Realizada"),IFERROR(IF(AG831="",0,AG831-R831),0),0),0)</f>
        <v>0</v>
      </c>
      <c r="BB831" s="209" t="str">
        <f>_xlfn.XLOOKUP(U831,'Lista Suspensa'!$AA$20:$AA$23,'Lista Suspensa'!$AB$20:$AB$23,"N/A")</f>
        <v>S</v>
      </c>
    </row>
    <row r="832" spans="1:54" ht="12" customHeight="1">
      <c r="A832" s="151" t="s">
        <v>67</v>
      </c>
      <c r="B832" s="152">
        <v>46079</v>
      </c>
      <c r="C832" s="153" t="s">
        <v>122</v>
      </c>
      <c r="D832" s="153" t="s">
        <v>167</v>
      </c>
      <c r="E832" s="244">
        <v>86395061</v>
      </c>
      <c r="F832" s="144" t="s">
        <v>1912</v>
      </c>
      <c r="G832" s="230"/>
      <c r="H832" s="154">
        <v>28109</v>
      </c>
      <c r="I832" s="153">
        <v>49</v>
      </c>
      <c r="J832" s="148" t="s">
        <v>70</v>
      </c>
      <c r="K832" s="153" t="s">
        <v>59</v>
      </c>
      <c r="L832" s="153"/>
      <c r="M832" s="153"/>
      <c r="N832" s="153">
        <v>380</v>
      </c>
      <c r="O832" s="155">
        <v>11965370680</v>
      </c>
      <c r="P832" s="156" t="s">
        <v>71</v>
      </c>
      <c r="Q832" s="157" t="s">
        <v>110</v>
      </c>
      <c r="R832" s="158">
        <v>46092</v>
      </c>
      <c r="S832" s="159"/>
      <c r="T832" s="159" t="s">
        <v>62</v>
      </c>
      <c r="U832" s="159" t="s">
        <v>111</v>
      </c>
      <c r="V832" s="154">
        <v>46092</v>
      </c>
      <c r="W832" s="154" t="s">
        <v>126</v>
      </c>
      <c r="X832" s="154" t="s">
        <v>126</v>
      </c>
      <c r="Y832" s="160">
        <v>46111</v>
      </c>
      <c r="Z832" s="160" t="s">
        <v>65</v>
      </c>
      <c r="AA832" s="153">
        <v>97</v>
      </c>
      <c r="AB832" s="153">
        <v>1.67</v>
      </c>
      <c r="AC832" s="182">
        <f t="shared" si="26"/>
        <v>34.780737925346912</v>
      </c>
      <c r="AD832" s="153" t="str">
        <f t="shared" si="27"/>
        <v>OBESIDADE I</v>
      </c>
      <c r="AE832" s="233" t="s">
        <v>1264</v>
      </c>
      <c r="AF832" s="153" t="s">
        <v>130</v>
      </c>
      <c r="AG832" s="159"/>
      <c r="AH832" s="153"/>
      <c r="AI832" s="161"/>
      <c r="AJ832" s="153"/>
      <c r="AK832" s="153"/>
      <c r="AL832" s="207" t="s">
        <v>131</v>
      </c>
      <c r="AM832" s="207"/>
      <c r="AN832" s="207"/>
      <c r="AO832" s="207" t="str">
        <f ca="1">IF(R832="","",IF(R832&gt;TODAY(),"0 meses",DATEDIF(R832,TODAY(),"m") &amp; " meses"))</f>
        <v>2 meses</v>
      </c>
      <c r="AP832" s="147" t="s">
        <v>67</v>
      </c>
      <c r="AQ832" s="147" t="s">
        <v>67</v>
      </c>
      <c r="AR832" s="147"/>
      <c r="AS832" s="209" t="s">
        <v>68</v>
      </c>
      <c r="AT832" s="223" t="str">
        <f>MONTH(B832)&amp;"/"&amp;YEAR(B832)</f>
        <v>2/2026</v>
      </c>
      <c r="AU832" s="223">
        <f>WEEKNUM(B832)-WEEKNUM(EOMONTH(B832,-1)+1)+1</f>
        <v>4</v>
      </c>
      <c r="AV832" s="209" t="str">
        <f>MONTH(R832)&amp;"/"&amp;YEAR(R832)</f>
        <v>3/2026</v>
      </c>
      <c r="AW832" s="209">
        <f>WEEKNUM(R832)-WEEKNUM(EOMONTH(R832,-1)+1)+1</f>
        <v>2</v>
      </c>
      <c r="AX832" s="209">
        <f>IF(BB832="S",IF(Q832="1. Aceitou o programa",R832-B832,0),0)</f>
        <v>13</v>
      </c>
      <c r="AY832" s="209">
        <f>IF(BB832="S",IF(AND(S832&lt;&gt;"",R832&lt;&gt;""),S832-R832,0),0)</f>
        <v>0</v>
      </c>
      <c r="AZ832" s="209">
        <f>IF(BB832="S",IF(Q832="1. Aceitou o programa",IF(OR(X832="Não se Aplica",X832=""),IF(OR(W832="Não se Aplica",W832=""),0,W832-V832),AVERAGE(X832-W832,W832-V832)),0),0)</f>
        <v>0</v>
      </c>
      <c r="BA832" s="209">
        <f>IF(BB832="S",IF(AND(Q832="1. Aceitou o programa",AH832="Realizada"),IFERROR(IF(AG832="",0,AG832-R832),0),0),0)</f>
        <v>0</v>
      </c>
      <c r="BB832" s="209" t="str">
        <f>_xlfn.XLOOKUP(U832,'Lista Suspensa'!$AA$20:$AA$23,'Lista Suspensa'!$AB$20:$AB$23,"N/A")</f>
        <v>S</v>
      </c>
    </row>
    <row r="833" spans="1:54" ht="12" customHeight="1">
      <c r="A833" s="151" t="s">
        <v>54</v>
      </c>
      <c r="B833" s="152">
        <v>46092</v>
      </c>
      <c r="C833" s="153" t="s">
        <v>122</v>
      </c>
      <c r="D833" s="153" t="s">
        <v>56</v>
      </c>
      <c r="E833" s="244">
        <v>94941974</v>
      </c>
      <c r="F833" s="144" t="s">
        <v>1913</v>
      </c>
      <c r="G833" s="230"/>
      <c r="H833" s="154">
        <v>26355</v>
      </c>
      <c r="I833" s="153">
        <v>54</v>
      </c>
      <c r="J833" s="148" t="s">
        <v>70</v>
      </c>
      <c r="K833" s="153" t="s">
        <v>59</v>
      </c>
      <c r="L833" s="153"/>
      <c r="M833" s="153"/>
      <c r="N833" s="153"/>
      <c r="O833" s="155" t="s">
        <v>1914</v>
      </c>
      <c r="P833" s="156" t="s">
        <v>1640</v>
      </c>
      <c r="Q833" s="157" t="s">
        <v>110</v>
      </c>
      <c r="R833" s="158">
        <v>46092</v>
      </c>
      <c r="S833" s="159"/>
      <c r="T833" s="159" t="s">
        <v>62</v>
      </c>
      <c r="U833" s="159" t="s">
        <v>111</v>
      </c>
      <c r="V833" s="154">
        <v>46092</v>
      </c>
      <c r="W833" s="154" t="s">
        <v>126</v>
      </c>
      <c r="X833" s="154" t="s">
        <v>126</v>
      </c>
      <c r="Y833" s="160" t="s">
        <v>1915</v>
      </c>
      <c r="Z833" s="160" t="s">
        <v>128</v>
      </c>
      <c r="AA833" s="153">
        <v>90</v>
      </c>
      <c r="AB833" s="153">
        <v>1.67</v>
      </c>
      <c r="AC833" s="182">
        <f t="shared" si="26"/>
        <v>32.270787765785798</v>
      </c>
      <c r="AD833" s="153" t="str">
        <f t="shared" si="27"/>
        <v>OBESIDADE I</v>
      </c>
      <c r="AE833" s="233" t="s">
        <v>135</v>
      </c>
      <c r="AF833" s="153" t="s">
        <v>130</v>
      </c>
      <c r="AG833" s="159"/>
      <c r="AH833" s="153"/>
      <c r="AI833" s="161"/>
      <c r="AJ833" s="153"/>
      <c r="AK833" s="153"/>
      <c r="AL833" s="207" t="s">
        <v>131</v>
      </c>
      <c r="AM833" s="207"/>
      <c r="AN833" s="207"/>
      <c r="AO833" s="207" t="str">
        <f ca="1">IF(R833="","",IF(R833&gt;TODAY(),"0 meses",DATEDIF(R833,TODAY(),"m") &amp; " meses"))</f>
        <v>2 meses</v>
      </c>
      <c r="AP833" s="147" t="s">
        <v>67</v>
      </c>
      <c r="AQ833" s="147" t="s">
        <v>67</v>
      </c>
      <c r="AR833" s="147"/>
      <c r="AS833" s="209" t="s">
        <v>68</v>
      </c>
      <c r="AT833" s="223" t="str">
        <f>MONTH(B833)&amp;"/"&amp;YEAR(B833)</f>
        <v>3/2026</v>
      </c>
      <c r="AU833" s="223">
        <f>WEEKNUM(B833)-WEEKNUM(EOMONTH(B833,-1)+1)+1</f>
        <v>2</v>
      </c>
      <c r="AV833" s="209" t="str">
        <f>MONTH(R833)&amp;"/"&amp;YEAR(R833)</f>
        <v>3/2026</v>
      </c>
      <c r="AW833" s="209">
        <f>WEEKNUM(R833)-WEEKNUM(EOMONTH(R833,-1)+1)+1</f>
        <v>2</v>
      </c>
      <c r="AX833" s="209">
        <f>IF(BB833="S",IF(Q833="1. Aceitou o programa",R833-B833,0),0)</f>
        <v>0</v>
      </c>
      <c r="AY833" s="209">
        <f>IF(BB833="S",IF(AND(S833&lt;&gt;"",R833&lt;&gt;""),S833-R833,0),0)</f>
        <v>0</v>
      </c>
      <c r="AZ833" s="209">
        <f>IF(BB833="S",IF(Q833="1. Aceitou o programa",IF(OR(X833="Não se Aplica",X833=""),IF(OR(W833="Não se Aplica",W833=""),0,W833-V833),AVERAGE(X833-W833,W833-V833)),0),0)</f>
        <v>0</v>
      </c>
      <c r="BA833" s="209">
        <f>IF(BB833="S",IF(AND(Q833="1. Aceitou o programa",AH833="Realizada"),IFERROR(IF(AG833="",0,AG833-R833),0),0),0)</f>
        <v>0</v>
      </c>
      <c r="BB833" s="209" t="str">
        <f>_xlfn.XLOOKUP(U833,'Lista Suspensa'!$AA$20:$AA$23,'Lista Suspensa'!$AB$20:$AB$23,"N/A")</f>
        <v>S</v>
      </c>
    </row>
    <row r="834" spans="1:54" ht="12" customHeight="1">
      <c r="A834" s="151" t="s">
        <v>54</v>
      </c>
      <c r="B834" s="152">
        <v>46092</v>
      </c>
      <c r="C834" s="153" t="s">
        <v>122</v>
      </c>
      <c r="D834" s="153" t="s">
        <v>56</v>
      </c>
      <c r="E834" s="244">
        <v>94972452</v>
      </c>
      <c r="F834" s="144" t="s">
        <v>1916</v>
      </c>
      <c r="G834" s="230"/>
      <c r="H834" s="154">
        <v>31278</v>
      </c>
      <c r="I834" s="153">
        <v>40</v>
      </c>
      <c r="J834" s="148" t="s">
        <v>70</v>
      </c>
      <c r="K834" s="153" t="s">
        <v>59</v>
      </c>
      <c r="L834" s="153"/>
      <c r="M834" s="153"/>
      <c r="N834" s="153"/>
      <c r="O834" s="155" t="s">
        <v>1917</v>
      </c>
      <c r="P834" s="156" t="s">
        <v>1640</v>
      </c>
      <c r="Q834" s="157" t="s">
        <v>110</v>
      </c>
      <c r="R834" s="158">
        <v>46092</v>
      </c>
      <c r="S834" s="159"/>
      <c r="T834" s="159" t="s">
        <v>62</v>
      </c>
      <c r="U834" s="159" t="s">
        <v>111</v>
      </c>
      <c r="V834" s="154">
        <v>46092</v>
      </c>
      <c r="W834" s="154" t="s">
        <v>126</v>
      </c>
      <c r="X834" s="154" t="s">
        <v>126</v>
      </c>
      <c r="Y834" s="160"/>
      <c r="Z834" s="160" t="s">
        <v>128</v>
      </c>
      <c r="AA834" s="153">
        <v>68</v>
      </c>
      <c r="AB834" s="153">
        <v>1.53</v>
      </c>
      <c r="AC834" s="182">
        <f t="shared" ref="AC834:AC897" si="28">SUM(AA834/(AB834^2))</f>
        <v>29.048656499636891</v>
      </c>
      <c r="AD834" s="153" t="str">
        <f t="shared" ref="AD834:AD897" si="29">IF(AC834&lt;18.5,"ABAIXO DO PESO",
(IF(AC834&lt;=24.9,"PESO NORMAL",
(IF(AC834&lt;=29.9,"SOBREPESO",
(IF(AC834&lt;=34.9,"OBESIDADE I",
(IF(AC834&lt;=39.9,"OBESIDADE II",
(IF(AC834&lt;=999,"OBESIDADE III","VAZIO")))))))))))</f>
        <v>SOBREPESO</v>
      </c>
      <c r="AE834" s="233" t="s">
        <v>135</v>
      </c>
      <c r="AF834" s="153" t="s">
        <v>130</v>
      </c>
      <c r="AG834" s="159"/>
      <c r="AH834" s="153"/>
      <c r="AI834" s="161"/>
      <c r="AJ834" s="153"/>
      <c r="AK834" s="153"/>
      <c r="AL834" s="207" t="s">
        <v>131</v>
      </c>
      <c r="AM834" s="207"/>
      <c r="AN834" s="207"/>
      <c r="AO834" s="207" t="str">
        <f ca="1">IF(R834="","",IF(R834&gt;TODAY(),"0 meses",DATEDIF(R834,TODAY(),"m") &amp; " meses"))</f>
        <v>2 meses</v>
      </c>
      <c r="AP834" s="147" t="s">
        <v>67</v>
      </c>
      <c r="AQ834" s="147" t="s">
        <v>67</v>
      </c>
      <c r="AR834" s="147"/>
      <c r="AS834" s="209" t="s">
        <v>68</v>
      </c>
      <c r="AT834" s="223" t="str">
        <f>MONTH(B834)&amp;"/"&amp;YEAR(B834)</f>
        <v>3/2026</v>
      </c>
      <c r="AU834" s="223">
        <f>WEEKNUM(B834)-WEEKNUM(EOMONTH(B834,-1)+1)+1</f>
        <v>2</v>
      </c>
      <c r="AV834" s="209" t="str">
        <f>MONTH(R834)&amp;"/"&amp;YEAR(R834)</f>
        <v>3/2026</v>
      </c>
      <c r="AW834" s="209">
        <f>WEEKNUM(R834)-WEEKNUM(EOMONTH(R834,-1)+1)+1</f>
        <v>2</v>
      </c>
      <c r="AX834" s="209">
        <f>IF(BB834="S",IF(Q834="1. Aceitou o programa",R834-B834,0),0)</f>
        <v>0</v>
      </c>
      <c r="AY834" s="209">
        <f>IF(BB834="S",IF(AND(S834&lt;&gt;"",R834&lt;&gt;""),S834-R834,0),0)</f>
        <v>0</v>
      </c>
      <c r="AZ834" s="209">
        <f>IF(BB834="S",IF(Q834="1. Aceitou o programa",IF(OR(X834="Não se Aplica",X834=""),IF(OR(W834="Não se Aplica",W834=""),0,W834-V834),AVERAGE(X834-W834,W834-V834)),0),0)</f>
        <v>0</v>
      </c>
      <c r="BA834" s="209">
        <f>IF(BB834="S",IF(AND(Q834="1. Aceitou o programa",AH834="Realizada"),IFERROR(IF(AG834="",0,AG834-R834),0),0),0)</f>
        <v>0</v>
      </c>
      <c r="BB834" s="209" t="str">
        <f>_xlfn.XLOOKUP(U834,'Lista Suspensa'!$AA$20:$AA$23,'Lista Suspensa'!$AB$20:$AB$23,"N/A")</f>
        <v>S</v>
      </c>
    </row>
    <row r="835" spans="1:54" ht="12" customHeight="1">
      <c r="A835" s="151" t="s">
        <v>54</v>
      </c>
      <c r="B835" s="152">
        <v>46092</v>
      </c>
      <c r="C835" s="153" t="s">
        <v>122</v>
      </c>
      <c r="D835" s="153" t="s">
        <v>56</v>
      </c>
      <c r="E835" s="244">
        <v>86892701</v>
      </c>
      <c r="F835" s="144" t="s">
        <v>1918</v>
      </c>
      <c r="G835" s="230"/>
      <c r="H835" s="154">
        <v>31112</v>
      </c>
      <c r="I835" s="153">
        <v>41</v>
      </c>
      <c r="J835" s="148" t="s">
        <v>70</v>
      </c>
      <c r="K835" s="153"/>
      <c r="L835" s="153"/>
      <c r="M835" s="153"/>
      <c r="N835" s="153"/>
      <c r="O835" s="155" t="s">
        <v>1919</v>
      </c>
      <c r="P835" s="156" t="s">
        <v>1640</v>
      </c>
      <c r="Q835" s="157" t="s">
        <v>110</v>
      </c>
      <c r="R835" s="158">
        <v>46092</v>
      </c>
      <c r="S835" s="159"/>
      <c r="T835" s="159" t="s">
        <v>62</v>
      </c>
      <c r="U835" s="159" t="s">
        <v>111</v>
      </c>
      <c r="V835" s="154">
        <v>46092</v>
      </c>
      <c r="W835" s="154" t="s">
        <v>126</v>
      </c>
      <c r="X835" s="154" t="s">
        <v>126</v>
      </c>
      <c r="Y835" s="160" t="s">
        <v>1920</v>
      </c>
      <c r="Z835" s="160" t="s">
        <v>128</v>
      </c>
      <c r="AA835" s="153">
        <v>96</v>
      </c>
      <c r="AB835" s="153">
        <v>1.65</v>
      </c>
      <c r="AC835" s="182">
        <f t="shared" si="28"/>
        <v>35.261707988980717</v>
      </c>
      <c r="AD835" s="153" t="str">
        <f t="shared" si="29"/>
        <v>OBESIDADE II</v>
      </c>
      <c r="AE835" s="233" t="s">
        <v>135</v>
      </c>
      <c r="AF835" s="153" t="s">
        <v>130</v>
      </c>
      <c r="AG835" s="159"/>
      <c r="AH835" s="153"/>
      <c r="AI835" s="161"/>
      <c r="AJ835" s="153"/>
      <c r="AK835" s="153"/>
      <c r="AL835" s="207" t="s">
        <v>131</v>
      </c>
      <c r="AM835" s="207"/>
      <c r="AN835" s="207"/>
      <c r="AO835" s="207" t="str">
        <f ca="1">IF(R835="","",IF(R835&gt;TODAY(),"0 meses",DATEDIF(R835,TODAY(),"m") &amp; " meses"))</f>
        <v>2 meses</v>
      </c>
      <c r="AP835" s="147" t="s">
        <v>67</v>
      </c>
      <c r="AQ835" s="147" t="s">
        <v>67</v>
      </c>
      <c r="AR835" s="147"/>
      <c r="AS835" s="209" t="s">
        <v>68</v>
      </c>
      <c r="AT835" s="223" t="str">
        <f>MONTH(B835)&amp;"/"&amp;YEAR(B835)</f>
        <v>3/2026</v>
      </c>
      <c r="AU835" s="223">
        <f>WEEKNUM(B835)-WEEKNUM(EOMONTH(B835,-1)+1)+1</f>
        <v>2</v>
      </c>
      <c r="AV835" s="209" t="str">
        <f>MONTH(R835)&amp;"/"&amp;YEAR(R835)</f>
        <v>3/2026</v>
      </c>
      <c r="AW835" s="209">
        <f>WEEKNUM(R835)-WEEKNUM(EOMONTH(R835,-1)+1)+1</f>
        <v>2</v>
      </c>
      <c r="AX835" s="209">
        <f>IF(BB835="S",IF(Q835="1. Aceitou o programa",R835-B835,0),0)</f>
        <v>0</v>
      </c>
      <c r="AY835" s="209">
        <f>IF(BB835="S",IF(AND(S835&lt;&gt;"",R835&lt;&gt;""),S835-R835,0),0)</f>
        <v>0</v>
      </c>
      <c r="AZ835" s="209">
        <f>IF(BB835="S",IF(Q835="1. Aceitou o programa",IF(OR(X835="Não se Aplica",X835=""),IF(OR(W835="Não se Aplica",W835=""),0,W835-V835),AVERAGE(X835-W835,W835-V835)),0),0)</f>
        <v>0</v>
      </c>
      <c r="BA835" s="209">
        <f>IF(BB835="S",IF(AND(Q835="1. Aceitou o programa",AH835="Realizada"),IFERROR(IF(AG835="",0,AG835-R835),0),0),0)</f>
        <v>0</v>
      </c>
      <c r="BB835" s="209" t="str">
        <f>_xlfn.XLOOKUP(U835,'Lista Suspensa'!$AA$20:$AA$23,'Lista Suspensa'!$AB$20:$AB$23,"N/A")</f>
        <v>S</v>
      </c>
    </row>
    <row r="836" spans="1:54" ht="12" customHeight="1">
      <c r="A836" s="151" t="s">
        <v>54</v>
      </c>
      <c r="B836" s="152">
        <v>46092</v>
      </c>
      <c r="C836" s="153" t="s">
        <v>122</v>
      </c>
      <c r="D836" s="153" t="s">
        <v>56</v>
      </c>
      <c r="E836" s="244">
        <v>74186691</v>
      </c>
      <c r="F836" s="144" t="s">
        <v>1921</v>
      </c>
      <c r="G836" s="230"/>
      <c r="H836" s="154">
        <v>33122</v>
      </c>
      <c r="I836" s="153">
        <v>35</v>
      </c>
      <c r="J836" s="148" t="s">
        <v>70</v>
      </c>
      <c r="K836" s="153"/>
      <c r="L836" s="153"/>
      <c r="M836" s="153"/>
      <c r="N836" s="153"/>
      <c r="O836" s="155" t="s">
        <v>1922</v>
      </c>
      <c r="P836" s="156" t="s">
        <v>1640</v>
      </c>
      <c r="Q836" s="157" t="s">
        <v>110</v>
      </c>
      <c r="R836" s="158">
        <v>46092</v>
      </c>
      <c r="S836" s="159"/>
      <c r="T836" s="159" t="s">
        <v>62</v>
      </c>
      <c r="U836" s="159" t="s">
        <v>111</v>
      </c>
      <c r="V836" s="154">
        <v>46092</v>
      </c>
      <c r="W836" s="154" t="s">
        <v>126</v>
      </c>
      <c r="X836" s="154" t="s">
        <v>126</v>
      </c>
      <c r="Y836" s="160"/>
      <c r="Z836" s="160" t="s">
        <v>128</v>
      </c>
      <c r="AA836" s="153">
        <v>125</v>
      </c>
      <c r="AB836" s="153">
        <v>1.69</v>
      </c>
      <c r="AC836" s="182">
        <f t="shared" si="28"/>
        <v>43.765974580721966</v>
      </c>
      <c r="AD836" s="153" t="str">
        <f t="shared" si="29"/>
        <v>OBESIDADE III</v>
      </c>
      <c r="AE836" s="233" t="s">
        <v>135</v>
      </c>
      <c r="AF836" s="153" t="s">
        <v>130</v>
      </c>
      <c r="AG836" s="159"/>
      <c r="AH836" s="153"/>
      <c r="AI836" s="161"/>
      <c r="AJ836" s="153"/>
      <c r="AK836" s="153"/>
      <c r="AL836" s="207" t="s">
        <v>131</v>
      </c>
      <c r="AM836" s="207"/>
      <c r="AN836" s="207"/>
      <c r="AO836" s="207" t="str">
        <f ca="1">IF(R836="","",IF(R836&gt;TODAY(),"0 meses",DATEDIF(R836,TODAY(),"m") &amp; " meses"))</f>
        <v>2 meses</v>
      </c>
      <c r="AP836" s="147" t="s">
        <v>67</v>
      </c>
      <c r="AQ836" s="147" t="s">
        <v>67</v>
      </c>
      <c r="AR836" s="147"/>
      <c r="AS836" s="209" t="s">
        <v>68</v>
      </c>
      <c r="AT836" s="223" t="str">
        <f>MONTH(B836)&amp;"/"&amp;YEAR(B836)</f>
        <v>3/2026</v>
      </c>
      <c r="AU836" s="223">
        <f>WEEKNUM(B836)-WEEKNUM(EOMONTH(B836,-1)+1)+1</f>
        <v>2</v>
      </c>
      <c r="AV836" s="209" t="str">
        <f>MONTH(R836)&amp;"/"&amp;YEAR(R836)</f>
        <v>3/2026</v>
      </c>
      <c r="AW836" s="209">
        <f>WEEKNUM(R836)-WEEKNUM(EOMONTH(R836,-1)+1)+1</f>
        <v>2</v>
      </c>
      <c r="AX836" s="209">
        <f>IF(BB836="S",IF(Q836="1. Aceitou o programa",R836-B836,0),0)</f>
        <v>0</v>
      </c>
      <c r="AY836" s="209">
        <f>IF(BB836="S",IF(AND(S836&lt;&gt;"",R836&lt;&gt;""),S836-R836,0),0)</f>
        <v>0</v>
      </c>
      <c r="AZ836" s="209">
        <f>IF(BB836="S",IF(Q836="1. Aceitou o programa",IF(OR(X836="Não se Aplica",X836=""),IF(OR(W836="Não se Aplica",W836=""),0,W836-V836),AVERAGE(X836-W836,W836-V836)),0),0)</f>
        <v>0</v>
      </c>
      <c r="BA836" s="209">
        <f>IF(BB836="S",IF(AND(Q836="1. Aceitou o programa",AH836="Realizada"),IFERROR(IF(AG836="",0,AG836-R836),0),0),0)</f>
        <v>0</v>
      </c>
      <c r="BB836" s="209" t="str">
        <f>_xlfn.XLOOKUP(U836,'Lista Suspensa'!$AA$20:$AA$23,'Lista Suspensa'!$AB$20:$AB$23,"N/A")</f>
        <v>S</v>
      </c>
    </row>
    <row r="837" spans="1:54" ht="12" customHeight="1">
      <c r="A837" s="151" t="s">
        <v>54</v>
      </c>
      <c r="B837" s="152">
        <v>46092</v>
      </c>
      <c r="C837" s="153" t="s">
        <v>122</v>
      </c>
      <c r="D837" s="153" t="s">
        <v>56</v>
      </c>
      <c r="E837" s="244">
        <v>96375351</v>
      </c>
      <c r="F837" s="144" t="s">
        <v>1923</v>
      </c>
      <c r="G837" s="230"/>
      <c r="H837" s="154">
        <v>36271</v>
      </c>
      <c r="I837" s="153">
        <v>27</v>
      </c>
      <c r="J837" s="148" t="s">
        <v>70</v>
      </c>
      <c r="K837" s="153"/>
      <c r="L837" s="153"/>
      <c r="M837" s="153"/>
      <c r="N837" s="153"/>
      <c r="O837" s="155" t="s">
        <v>1924</v>
      </c>
      <c r="P837" s="156" t="s">
        <v>1640</v>
      </c>
      <c r="Q837" s="157" t="s">
        <v>110</v>
      </c>
      <c r="R837" s="158">
        <v>46092</v>
      </c>
      <c r="S837" s="159"/>
      <c r="T837" s="159" t="s">
        <v>62</v>
      </c>
      <c r="U837" s="159" t="s">
        <v>111</v>
      </c>
      <c r="V837" s="154">
        <v>46092</v>
      </c>
      <c r="W837" s="154" t="s">
        <v>126</v>
      </c>
      <c r="X837" s="154" t="s">
        <v>126</v>
      </c>
      <c r="Y837" s="160"/>
      <c r="Z837" s="160" t="s">
        <v>128</v>
      </c>
      <c r="AA837" s="153">
        <v>80</v>
      </c>
      <c r="AB837" s="153">
        <v>1.75</v>
      </c>
      <c r="AC837" s="182">
        <f t="shared" si="28"/>
        <v>26.122448979591837</v>
      </c>
      <c r="AD837" s="153" t="str">
        <f t="shared" si="29"/>
        <v>SOBREPESO</v>
      </c>
      <c r="AE837" s="233" t="s">
        <v>135</v>
      </c>
      <c r="AF837" s="153" t="s">
        <v>130</v>
      </c>
      <c r="AG837" s="159"/>
      <c r="AH837" s="153"/>
      <c r="AI837" s="161"/>
      <c r="AJ837" s="153"/>
      <c r="AK837" s="153"/>
      <c r="AL837" s="207" t="s">
        <v>131</v>
      </c>
      <c r="AM837" s="207"/>
      <c r="AN837" s="207"/>
      <c r="AO837" s="207" t="str">
        <f ca="1">IF(R837="","",IF(R837&gt;TODAY(),"0 meses",DATEDIF(R837,TODAY(),"m") &amp; " meses"))</f>
        <v>2 meses</v>
      </c>
      <c r="AP837" s="147" t="s">
        <v>67</v>
      </c>
      <c r="AQ837" s="147" t="s">
        <v>67</v>
      </c>
      <c r="AR837" s="147"/>
      <c r="AS837" s="209" t="s">
        <v>68</v>
      </c>
      <c r="AT837" s="223" t="str">
        <f>MONTH(B837)&amp;"/"&amp;YEAR(B837)</f>
        <v>3/2026</v>
      </c>
      <c r="AU837" s="223">
        <f>WEEKNUM(B837)-WEEKNUM(EOMONTH(B837,-1)+1)+1</f>
        <v>2</v>
      </c>
      <c r="AV837" s="209" t="str">
        <f>MONTH(R837)&amp;"/"&amp;YEAR(R837)</f>
        <v>3/2026</v>
      </c>
      <c r="AW837" s="209">
        <f>WEEKNUM(R837)-WEEKNUM(EOMONTH(R837,-1)+1)+1</f>
        <v>2</v>
      </c>
      <c r="AX837" s="209">
        <f>IF(BB837="S",IF(Q837="1. Aceitou o programa",R837-B837,0),0)</f>
        <v>0</v>
      </c>
      <c r="AY837" s="209">
        <f>IF(BB837="S",IF(AND(S837&lt;&gt;"",R837&lt;&gt;""),S837-R837,0),0)</f>
        <v>0</v>
      </c>
      <c r="AZ837" s="209">
        <f>IF(BB837="S",IF(Q837="1. Aceitou o programa",IF(OR(X837="Não se Aplica",X837=""),IF(OR(W837="Não se Aplica",W837=""),0,W837-V837),AVERAGE(X837-W837,W837-V837)),0),0)</f>
        <v>0</v>
      </c>
      <c r="BA837" s="209">
        <f>IF(BB837="S",IF(AND(Q837="1. Aceitou o programa",AH837="Realizada"),IFERROR(IF(AG837="",0,AG837-R837),0),0),0)</f>
        <v>0</v>
      </c>
      <c r="BB837" s="209" t="str">
        <f>_xlfn.XLOOKUP(U837,'Lista Suspensa'!$AA$20:$AA$23,'Lista Suspensa'!$AB$20:$AB$23,"N/A")</f>
        <v>S</v>
      </c>
    </row>
    <row r="838" spans="1:54" ht="12" customHeight="1">
      <c r="A838" s="151" t="s">
        <v>54</v>
      </c>
      <c r="B838" s="152">
        <v>46092</v>
      </c>
      <c r="C838" s="153" t="s">
        <v>122</v>
      </c>
      <c r="D838" s="153" t="s">
        <v>56</v>
      </c>
      <c r="E838" s="244">
        <v>93814661</v>
      </c>
      <c r="F838" s="144" t="s">
        <v>1925</v>
      </c>
      <c r="G838" s="230"/>
      <c r="H838" s="154">
        <v>36377</v>
      </c>
      <c r="I838" s="153">
        <v>26</v>
      </c>
      <c r="J838" s="148" t="s">
        <v>70</v>
      </c>
      <c r="K838" s="153"/>
      <c r="L838" s="153"/>
      <c r="M838" s="153"/>
      <c r="N838" s="153"/>
      <c r="O838" s="155" t="s">
        <v>1926</v>
      </c>
      <c r="P838" s="156" t="s">
        <v>1640</v>
      </c>
      <c r="Q838" s="157" t="s">
        <v>110</v>
      </c>
      <c r="R838" s="158">
        <v>46092</v>
      </c>
      <c r="S838" s="159"/>
      <c r="T838" s="159" t="s">
        <v>62</v>
      </c>
      <c r="U838" s="159" t="s">
        <v>111</v>
      </c>
      <c r="V838" s="154">
        <v>46092</v>
      </c>
      <c r="W838" s="154" t="s">
        <v>126</v>
      </c>
      <c r="X838" s="154" t="s">
        <v>126</v>
      </c>
      <c r="Y838" s="160"/>
      <c r="Z838" s="160" t="s">
        <v>128</v>
      </c>
      <c r="AA838" s="153">
        <v>95</v>
      </c>
      <c r="AB838" s="153">
        <v>1.55</v>
      </c>
      <c r="AC838" s="182">
        <f t="shared" si="28"/>
        <v>39.542143600416232</v>
      </c>
      <c r="AD838" s="153" t="str">
        <f t="shared" si="29"/>
        <v>OBESIDADE II</v>
      </c>
      <c r="AE838" s="233" t="s">
        <v>135</v>
      </c>
      <c r="AF838" s="153" t="s">
        <v>130</v>
      </c>
      <c r="AG838" s="159"/>
      <c r="AH838" s="153"/>
      <c r="AI838" s="161"/>
      <c r="AJ838" s="153"/>
      <c r="AK838" s="153"/>
      <c r="AL838" s="207" t="s">
        <v>131</v>
      </c>
      <c r="AM838" s="207"/>
      <c r="AN838" s="207"/>
      <c r="AO838" s="207" t="str">
        <f ca="1">IF(R838="","",IF(R838&gt;TODAY(),"0 meses",DATEDIF(R838,TODAY(),"m") &amp; " meses"))</f>
        <v>2 meses</v>
      </c>
      <c r="AP838" s="147" t="s">
        <v>67</v>
      </c>
      <c r="AQ838" s="147" t="s">
        <v>67</v>
      </c>
      <c r="AR838" s="147"/>
      <c r="AS838" s="209" t="s">
        <v>68</v>
      </c>
      <c r="AT838" s="223" t="str">
        <f>MONTH(B838)&amp;"/"&amp;YEAR(B838)</f>
        <v>3/2026</v>
      </c>
      <c r="AU838" s="223">
        <f>WEEKNUM(B838)-WEEKNUM(EOMONTH(B838,-1)+1)+1</f>
        <v>2</v>
      </c>
      <c r="AV838" s="209" t="str">
        <f>MONTH(R838)&amp;"/"&amp;YEAR(R838)</f>
        <v>3/2026</v>
      </c>
      <c r="AW838" s="209">
        <f>WEEKNUM(R838)-WEEKNUM(EOMONTH(R838,-1)+1)+1</f>
        <v>2</v>
      </c>
      <c r="AX838" s="209">
        <f>IF(BB838="S",IF(Q838="1. Aceitou o programa",R838-B838,0),0)</f>
        <v>0</v>
      </c>
      <c r="AY838" s="209">
        <f>IF(BB838="S",IF(AND(S838&lt;&gt;"",R838&lt;&gt;""),S838-R838,0),0)</f>
        <v>0</v>
      </c>
      <c r="AZ838" s="209">
        <f>IF(BB838="S",IF(Q838="1. Aceitou o programa",IF(OR(X838="Não se Aplica",X838=""),IF(OR(W838="Não se Aplica",W838=""),0,W838-V838),AVERAGE(X838-W838,W838-V838)),0),0)</f>
        <v>0</v>
      </c>
      <c r="BA838" s="209">
        <f>IF(BB838="S",IF(AND(Q838="1. Aceitou o programa",AH838="Realizada"),IFERROR(IF(AG838="",0,AG838-R838),0),0),0)</f>
        <v>0</v>
      </c>
      <c r="BB838" s="209" t="str">
        <f>_xlfn.XLOOKUP(U838,'Lista Suspensa'!$AA$20:$AA$23,'Lista Suspensa'!$AB$20:$AB$23,"N/A")</f>
        <v>S</v>
      </c>
    </row>
    <row r="839" spans="1:54" ht="12" customHeight="1">
      <c r="A839" s="151" t="s">
        <v>54</v>
      </c>
      <c r="B839" s="152">
        <v>46092</v>
      </c>
      <c r="C839" s="153" t="s">
        <v>122</v>
      </c>
      <c r="D839" s="153" t="s">
        <v>56</v>
      </c>
      <c r="E839" s="244">
        <v>84269850</v>
      </c>
      <c r="F839" s="144" t="s">
        <v>1927</v>
      </c>
      <c r="G839" s="230"/>
      <c r="H839" s="154">
        <v>39039</v>
      </c>
      <c r="I839" s="153">
        <v>19</v>
      </c>
      <c r="J839" s="148" t="s">
        <v>70</v>
      </c>
      <c r="K839" s="153"/>
      <c r="L839" s="153"/>
      <c r="M839" s="153"/>
      <c r="N839" s="153"/>
      <c r="O839" s="155" t="s">
        <v>1928</v>
      </c>
      <c r="P839" s="156" t="s">
        <v>1640</v>
      </c>
      <c r="Q839" s="157" t="s">
        <v>110</v>
      </c>
      <c r="R839" s="158">
        <v>46092</v>
      </c>
      <c r="S839" s="159"/>
      <c r="T839" s="159" t="s">
        <v>62</v>
      </c>
      <c r="U839" s="159" t="s">
        <v>111</v>
      </c>
      <c r="V839" s="154">
        <v>46092</v>
      </c>
      <c r="W839" s="154" t="s">
        <v>126</v>
      </c>
      <c r="X839" s="154" t="s">
        <v>126</v>
      </c>
      <c r="Y839" s="160" t="s">
        <v>1920</v>
      </c>
      <c r="Z839" s="160" t="s">
        <v>128</v>
      </c>
      <c r="AA839" s="153">
        <v>160</v>
      </c>
      <c r="AB839" s="153">
        <v>1.7</v>
      </c>
      <c r="AC839" s="182">
        <f t="shared" si="28"/>
        <v>55.363321799307961</v>
      </c>
      <c r="AD839" s="153" t="str">
        <f t="shared" si="29"/>
        <v>OBESIDADE III</v>
      </c>
      <c r="AE839" s="233" t="s">
        <v>135</v>
      </c>
      <c r="AF839" s="153" t="s">
        <v>130</v>
      </c>
      <c r="AG839" s="159"/>
      <c r="AH839" s="153"/>
      <c r="AI839" s="161"/>
      <c r="AJ839" s="153"/>
      <c r="AK839" s="153"/>
      <c r="AL839" s="207" t="s">
        <v>143</v>
      </c>
      <c r="AM839" s="207"/>
      <c r="AN839" s="207"/>
      <c r="AO839" s="207" t="str">
        <f ca="1">IF(R839="","",IF(R839&gt;TODAY(),"0 meses",DATEDIF(R839,TODAY(),"m") &amp; " meses"))</f>
        <v>2 meses</v>
      </c>
      <c r="AP839" s="147" t="s">
        <v>67</v>
      </c>
      <c r="AQ839" s="147" t="s">
        <v>67</v>
      </c>
      <c r="AR839" s="147"/>
      <c r="AS839" s="209" t="s">
        <v>68</v>
      </c>
      <c r="AT839" s="223" t="str">
        <f>MONTH(B839)&amp;"/"&amp;YEAR(B839)</f>
        <v>3/2026</v>
      </c>
      <c r="AU839" s="223">
        <f>WEEKNUM(B839)-WEEKNUM(EOMONTH(B839,-1)+1)+1</f>
        <v>2</v>
      </c>
      <c r="AV839" s="209" t="str">
        <f>MONTH(R839)&amp;"/"&amp;YEAR(R839)</f>
        <v>3/2026</v>
      </c>
      <c r="AW839" s="209">
        <f>WEEKNUM(R839)-WEEKNUM(EOMONTH(R839,-1)+1)+1</f>
        <v>2</v>
      </c>
      <c r="AX839" s="209">
        <f>IF(BB839="S",IF(Q839="1. Aceitou o programa",R839-B839,0),0)</f>
        <v>0</v>
      </c>
      <c r="AY839" s="209">
        <f>IF(BB839="S",IF(AND(S839&lt;&gt;"",R839&lt;&gt;""),S839-R839,0),0)</f>
        <v>0</v>
      </c>
      <c r="AZ839" s="209">
        <f>IF(BB839="S",IF(Q839="1. Aceitou o programa",IF(OR(X839="Não se Aplica",X839=""),IF(OR(W839="Não se Aplica",W839=""),0,W839-V839),AVERAGE(X839-W839,W839-V839)),0),0)</f>
        <v>0</v>
      </c>
      <c r="BA839" s="209">
        <f>IF(BB839="S",IF(AND(Q839="1. Aceitou o programa",AH839="Realizada"),IFERROR(IF(AG839="",0,AG839-R839),0),0),0)</f>
        <v>0</v>
      </c>
      <c r="BB839" s="209" t="str">
        <f>_xlfn.XLOOKUP(U839,'Lista Suspensa'!$AA$20:$AA$23,'Lista Suspensa'!$AB$20:$AB$23,"N/A")</f>
        <v>S</v>
      </c>
    </row>
    <row r="840" spans="1:54" ht="12" customHeight="1">
      <c r="A840" s="151" t="s">
        <v>54</v>
      </c>
      <c r="B840" s="152">
        <v>46079</v>
      </c>
      <c r="C840" s="153" t="s">
        <v>297</v>
      </c>
      <c r="D840" s="153" t="s">
        <v>455</v>
      </c>
      <c r="E840" s="244">
        <v>482963140</v>
      </c>
      <c r="F840" s="144" t="s">
        <v>1929</v>
      </c>
      <c r="G840" s="230"/>
      <c r="H840" s="154">
        <v>35694</v>
      </c>
      <c r="I840" s="153">
        <v>28</v>
      </c>
      <c r="J840" s="148" t="s">
        <v>58</v>
      </c>
      <c r="K840" s="153" t="s">
        <v>101</v>
      </c>
      <c r="L840" s="153"/>
      <c r="M840" s="153"/>
      <c r="N840" s="153"/>
      <c r="O840" s="155">
        <v>21992359030</v>
      </c>
      <c r="P840" s="156" t="s">
        <v>71</v>
      </c>
      <c r="Q840" s="157" t="s">
        <v>110</v>
      </c>
      <c r="R840" s="158">
        <v>46093</v>
      </c>
      <c r="S840" s="159"/>
      <c r="T840" s="159" t="s">
        <v>62</v>
      </c>
      <c r="U840" s="159" t="s">
        <v>111</v>
      </c>
      <c r="V840" s="154">
        <v>46124</v>
      </c>
      <c r="W840" s="154" t="s">
        <v>126</v>
      </c>
      <c r="X840" s="154" t="s">
        <v>126</v>
      </c>
      <c r="Y840" s="160" t="s">
        <v>1930</v>
      </c>
      <c r="Z840" s="160" t="s">
        <v>128</v>
      </c>
      <c r="AA840" s="153">
        <v>130</v>
      </c>
      <c r="AB840" s="153">
        <v>1.75</v>
      </c>
      <c r="AC840" s="182">
        <f t="shared" si="28"/>
        <v>42.448979591836732</v>
      </c>
      <c r="AD840" s="153" t="str">
        <f t="shared" si="29"/>
        <v>OBESIDADE III</v>
      </c>
      <c r="AE840" s="233" t="s">
        <v>139</v>
      </c>
      <c r="AF840" s="153" t="s">
        <v>130</v>
      </c>
      <c r="AG840" s="159"/>
      <c r="AH840" s="153"/>
      <c r="AI840" s="161"/>
      <c r="AJ840" s="153"/>
      <c r="AK840" s="153"/>
      <c r="AL840" s="207" t="s">
        <v>131</v>
      </c>
      <c r="AM840" s="207"/>
      <c r="AN840" s="207"/>
      <c r="AO840" s="207" t="str">
        <f ca="1">IF(R840="","",IF(R840&gt;TODAY(),"0 meses",DATEDIF(R840,TODAY(),"m") &amp; " meses"))</f>
        <v>2 meses</v>
      </c>
      <c r="AP840" s="147" t="s">
        <v>67</v>
      </c>
      <c r="AQ840" s="147" t="s">
        <v>67</v>
      </c>
      <c r="AR840" s="147"/>
      <c r="AS840" s="209" t="s">
        <v>68</v>
      </c>
      <c r="AT840" s="223" t="str">
        <f>MONTH(B840)&amp;"/"&amp;YEAR(B840)</f>
        <v>2/2026</v>
      </c>
      <c r="AU840" s="223">
        <f>WEEKNUM(B840)-WEEKNUM(EOMONTH(B840,-1)+1)+1</f>
        <v>4</v>
      </c>
      <c r="AV840" s="209" t="str">
        <f>MONTH(R840)&amp;"/"&amp;YEAR(R840)</f>
        <v>3/2026</v>
      </c>
      <c r="AW840" s="209">
        <f>WEEKNUM(R840)-WEEKNUM(EOMONTH(R840,-1)+1)+1</f>
        <v>2</v>
      </c>
      <c r="AX840" s="209">
        <f>IF(BB840="S",IF(Q840="1. Aceitou o programa",R840-B840,0),0)</f>
        <v>14</v>
      </c>
      <c r="AY840" s="209">
        <f>IF(BB840="S",IF(AND(S840&lt;&gt;"",R840&lt;&gt;""),S840-R840,0),0)</f>
        <v>0</v>
      </c>
      <c r="AZ840" s="209">
        <f>IF(BB840="S",IF(Q840="1. Aceitou o programa",IF(OR(X840="Não se Aplica",X840=""),IF(OR(W840="Não se Aplica",W840=""),0,W840-V840),AVERAGE(X840-W840,W840-V840)),0),0)</f>
        <v>0</v>
      </c>
      <c r="BA840" s="209">
        <f>IF(BB840="S",IF(AND(Q840="1. Aceitou o programa",AH840="Realizada"),IFERROR(IF(AG840="",0,AG840-R840),0),0),0)</f>
        <v>0</v>
      </c>
      <c r="BB840" s="209" t="str">
        <f>_xlfn.XLOOKUP(U840,'Lista Suspensa'!$AA$20:$AA$23,'Lista Suspensa'!$AB$20:$AB$23,"N/A")</f>
        <v>S</v>
      </c>
    </row>
    <row r="841" spans="1:54" ht="12" customHeight="1">
      <c r="A841" s="151" t="s">
        <v>54</v>
      </c>
      <c r="B841" s="152">
        <v>46079</v>
      </c>
      <c r="C841" s="153" t="s">
        <v>297</v>
      </c>
      <c r="D841" s="153" t="s">
        <v>455</v>
      </c>
      <c r="E841" s="244">
        <v>95184791</v>
      </c>
      <c r="F841" s="144" t="s">
        <v>1931</v>
      </c>
      <c r="G841" s="230"/>
      <c r="H841" s="154">
        <v>36837</v>
      </c>
      <c r="I841" s="153">
        <v>25</v>
      </c>
      <c r="J841" s="148" t="s">
        <v>70</v>
      </c>
      <c r="K841" s="153"/>
      <c r="L841" s="153"/>
      <c r="M841" s="153"/>
      <c r="N841" s="153"/>
      <c r="O841" s="155">
        <v>21979686630</v>
      </c>
      <c r="P841" s="156" t="s">
        <v>71</v>
      </c>
      <c r="Q841" s="157" t="s">
        <v>110</v>
      </c>
      <c r="R841" s="158">
        <v>46093</v>
      </c>
      <c r="S841" s="159"/>
      <c r="T841" s="159" t="s">
        <v>62</v>
      </c>
      <c r="U841" s="159" t="s">
        <v>111</v>
      </c>
      <c r="V841" s="154">
        <v>46126</v>
      </c>
      <c r="W841" s="154" t="s">
        <v>126</v>
      </c>
      <c r="X841" s="154" t="s">
        <v>126</v>
      </c>
      <c r="Y841" s="160" t="s">
        <v>1932</v>
      </c>
      <c r="Z841" s="160" t="s">
        <v>128</v>
      </c>
      <c r="AA841" s="153">
        <v>104</v>
      </c>
      <c r="AB841" s="153">
        <v>1.61</v>
      </c>
      <c r="AC841" s="182">
        <f t="shared" si="28"/>
        <v>40.121908876972334</v>
      </c>
      <c r="AD841" s="153" t="str">
        <f t="shared" si="29"/>
        <v>OBESIDADE III</v>
      </c>
      <c r="AE841" s="233" t="s">
        <v>1018</v>
      </c>
      <c r="AF841" s="153" t="s">
        <v>130</v>
      </c>
      <c r="AG841" s="159"/>
      <c r="AH841" s="153"/>
      <c r="AI841" s="161"/>
      <c r="AJ841" s="153"/>
      <c r="AK841" s="153"/>
      <c r="AL841" s="207" t="s">
        <v>131</v>
      </c>
      <c r="AM841" s="207"/>
      <c r="AN841" s="207"/>
      <c r="AO841" s="207" t="str">
        <f ca="1">IF(R841="","",IF(R841&gt;TODAY(),"0 meses",DATEDIF(R841,TODAY(),"m") &amp; " meses"))</f>
        <v>2 meses</v>
      </c>
      <c r="AP841" s="147" t="s">
        <v>67</v>
      </c>
      <c r="AQ841" s="147" t="s">
        <v>67</v>
      </c>
      <c r="AR841" s="147"/>
      <c r="AS841" s="209" t="s">
        <v>68</v>
      </c>
      <c r="AT841" s="223" t="str">
        <f>MONTH(B841)&amp;"/"&amp;YEAR(B841)</f>
        <v>2/2026</v>
      </c>
      <c r="AU841" s="223">
        <f>WEEKNUM(B841)-WEEKNUM(EOMONTH(B841,-1)+1)+1</f>
        <v>4</v>
      </c>
      <c r="AV841" s="209" t="str">
        <f>MONTH(R841)&amp;"/"&amp;YEAR(R841)</f>
        <v>3/2026</v>
      </c>
      <c r="AW841" s="209">
        <f>WEEKNUM(R841)-WEEKNUM(EOMONTH(R841,-1)+1)+1</f>
        <v>2</v>
      </c>
      <c r="AX841" s="209">
        <f>IF(BB841="S",IF(Q841="1. Aceitou o programa",R841-B841,0),0)</f>
        <v>14</v>
      </c>
      <c r="AY841" s="209">
        <f>IF(BB841="S",IF(AND(S841&lt;&gt;"",R841&lt;&gt;""),S841-R841,0),0)</f>
        <v>0</v>
      </c>
      <c r="AZ841" s="209">
        <f>IF(BB841="S",IF(Q841="1. Aceitou o programa",IF(OR(X841="Não se Aplica",X841=""),IF(OR(W841="Não se Aplica",W841=""),0,W841-V841),AVERAGE(X841-W841,W841-V841)),0),0)</f>
        <v>0</v>
      </c>
      <c r="BA841" s="209">
        <f>IF(BB841="S",IF(AND(Q841="1. Aceitou o programa",AH841="Realizada"),IFERROR(IF(AG841="",0,AG841-R841),0),0),0)</f>
        <v>0</v>
      </c>
      <c r="BB841" s="209" t="str">
        <f>_xlfn.XLOOKUP(U841,'Lista Suspensa'!$AA$20:$AA$23,'Lista Suspensa'!$AB$20:$AB$23,"N/A")</f>
        <v>S</v>
      </c>
    </row>
    <row r="842" spans="1:54" ht="12" customHeight="1">
      <c r="A842" s="151" t="s">
        <v>54</v>
      </c>
      <c r="B842" s="152">
        <v>46093</v>
      </c>
      <c r="C842" s="153" t="s">
        <v>122</v>
      </c>
      <c r="D842" s="153" t="s">
        <v>56</v>
      </c>
      <c r="E842" s="244">
        <v>87899119</v>
      </c>
      <c r="F842" s="144" t="s">
        <v>1933</v>
      </c>
      <c r="G842" s="230"/>
      <c r="H842" s="154">
        <v>30848</v>
      </c>
      <c r="I842" s="153">
        <v>41</v>
      </c>
      <c r="J842" s="148" t="s">
        <v>70</v>
      </c>
      <c r="K842" s="153"/>
      <c r="L842" s="153"/>
      <c r="M842" s="153"/>
      <c r="N842" s="153"/>
      <c r="O842" s="155" t="s">
        <v>1934</v>
      </c>
      <c r="P842" s="156" t="s">
        <v>1640</v>
      </c>
      <c r="Q842" s="157" t="s">
        <v>110</v>
      </c>
      <c r="R842" s="158">
        <v>46093</v>
      </c>
      <c r="S842" s="159"/>
      <c r="T842" s="159" t="s">
        <v>62</v>
      </c>
      <c r="U842" s="159" t="s">
        <v>111</v>
      </c>
      <c r="V842" s="154">
        <v>46093</v>
      </c>
      <c r="W842" s="154" t="s">
        <v>126</v>
      </c>
      <c r="X842" s="154" t="s">
        <v>126</v>
      </c>
      <c r="Y842" s="160"/>
      <c r="Z842" s="160" t="s">
        <v>128</v>
      </c>
      <c r="AA842" s="153">
        <v>95</v>
      </c>
      <c r="AB842" s="153">
        <v>1.6</v>
      </c>
      <c r="AC842" s="182">
        <f t="shared" si="28"/>
        <v>37.109374999999993</v>
      </c>
      <c r="AD842" s="153" t="str">
        <f t="shared" si="29"/>
        <v>OBESIDADE II</v>
      </c>
      <c r="AE842" s="233" t="s">
        <v>135</v>
      </c>
      <c r="AF842" s="153" t="s">
        <v>130</v>
      </c>
      <c r="AG842" s="159"/>
      <c r="AH842" s="153"/>
      <c r="AI842" s="161"/>
      <c r="AJ842" s="153"/>
      <c r="AK842" s="153"/>
      <c r="AL842" s="207" t="s">
        <v>131</v>
      </c>
      <c r="AM842" s="207"/>
      <c r="AN842" s="207"/>
      <c r="AO842" s="207" t="str">
        <f ca="1">IF(R842="","",IF(R842&gt;TODAY(),"0 meses",DATEDIF(R842,TODAY(),"m") &amp; " meses"))</f>
        <v>2 meses</v>
      </c>
      <c r="AP842" s="147" t="s">
        <v>67</v>
      </c>
      <c r="AQ842" s="147" t="s">
        <v>67</v>
      </c>
      <c r="AR842" s="147"/>
      <c r="AS842" s="209" t="s">
        <v>68</v>
      </c>
      <c r="AT842" s="223" t="str">
        <f>MONTH(B842)&amp;"/"&amp;YEAR(B842)</f>
        <v>3/2026</v>
      </c>
      <c r="AU842" s="223">
        <f>WEEKNUM(B842)-WEEKNUM(EOMONTH(B842,-1)+1)+1</f>
        <v>2</v>
      </c>
      <c r="AV842" s="209" t="str">
        <f>MONTH(R842)&amp;"/"&amp;YEAR(R842)</f>
        <v>3/2026</v>
      </c>
      <c r="AW842" s="209">
        <f>WEEKNUM(R842)-WEEKNUM(EOMONTH(R842,-1)+1)+1</f>
        <v>2</v>
      </c>
      <c r="AX842" s="209">
        <f>IF(BB842="S",IF(Q842="1. Aceitou o programa",R842-B842,0),0)</f>
        <v>0</v>
      </c>
      <c r="AY842" s="209">
        <f>IF(BB842="S",IF(AND(S842&lt;&gt;"",R842&lt;&gt;""),S842-R842,0),0)</f>
        <v>0</v>
      </c>
      <c r="AZ842" s="209">
        <f>IF(BB842="S",IF(Q842="1. Aceitou o programa",IF(OR(X842="Não se Aplica",X842=""),IF(OR(W842="Não se Aplica",W842=""),0,W842-V842),AVERAGE(X842-W842,W842-V842)),0),0)</f>
        <v>0</v>
      </c>
      <c r="BA842" s="209">
        <f>IF(BB842="S",IF(AND(Q842="1. Aceitou o programa",AH842="Realizada"),IFERROR(IF(AG842="",0,AG842-R842),0),0),0)</f>
        <v>0</v>
      </c>
      <c r="BB842" s="209" t="str">
        <f>_xlfn.XLOOKUP(U842,'Lista Suspensa'!$AA$20:$AA$23,'Lista Suspensa'!$AB$20:$AB$23,"N/A")</f>
        <v>S</v>
      </c>
    </row>
    <row r="843" spans="1:54" ht="12" customHeight="1">
      <c r="A843" s="151" t="s">
        <v>67</v>
      </c>
      <c r="B843" s="152">
        <v>46112</v>
      </c>
      <c r="C843" s="153" t="s">
        <v>122</v>
      </c>
      <c r="D843" s="153" t="s">
        <v>1509</v>
      </c>
      <c r="E843" s="244">
        <v>89936689</v>
      </c>
      <c r="F843" s="144" t="s">
        <v>1935</v>
      </c>
      <c r="G843" s="230"/>
      <c r="H843" s="154">
        <v>30151</v>
      </c>
      <c r="I843" s="153">
        <v>43</v>
      </c>
      <c r="J843" s="148" t="s">
        <v>70</v>
      </c>
      <c r="K843" s="153" t="s">
        <v>101</v>
      </c>
      <c r="L843" s="153"/>
      <c r="M843" s="153"/>
      <c r="N843" s="153">
        <v>400</v>
      </c>
      <c r="O843" s="155">
        <v>21971330438</v>
      </c>
      <c r="P843" s="156" t="s">
        <v>71</v>
      </c>
      <c r="Q843" s="157" t="s">
        <v>110</v>
      </c>
      <c r="R843" s="158">
        <v>46093</v>
      </c>
      <c r="S843" s="159"/>
      <c r="T843" s="159" t="s">
        <v>62</v>
      </c>
      <c r="U843" s="159" t="s">
        <v>111</v>
      </c>
      <c r="V843" s="154">
        <v>46093</v>
      </c>
      <c r="W843" s="154" t="s">
        <v>126</v>
      </c>
      <c r="X843" s="154" t="s">
        <v>126</v>
      </c>
      <c r="Y843" s="160">
        <v>46111</v>
      </c>
      <c r="Z843" s="160" t="s">
        <v>65</v>
      </c>
      <c r="AA843" s="153">
        <v>96</v>
      </c>
      <c r="AB843" s="153">
        <v>1.67</v>
      </c>
      <c r="AC843" s="182">
        <f t="shared" si="28"/>
        <v>34.42217361683818</v>
      </c>
      <c r="AD843" s="153" t="str">
        <f t="shared" si="29"/>
        <v>OBESIDADE I</v>
      </c>
      <c r="AE843" s="233" t="s">
        <v>947</v>
      </c>
      <c r="AF843" s="153" t="s">
        <v>130</v>
      </c>
      <c r="AG843" s="159"/>
      <c r="AH843" s="153"/>
      <c r="AI843" s="161"/>
      <c r="AJ843" s="153"/>
      <c r="AK843" s="153"/>
      <c r="AL843" s="207" t="s">
        <v>131</v>
      </c>
      <c r="AM843" s="207"/>
      <c r="AN843" s="207"/>
      <c r="AO843" s="207" t="str">
        <f ca="1">IF(R843="","",IF(R843&gt;TODAY(),"0 meses",DATEDIF(R843,TODAY(),"m") &amp; " meses"))</f>
        <v>2 meses</v>
      </c>
      <c r="AP843" s="147" t="s">
        <v>67</v>
      </c>
      <c r="AQ843" s="147" t="s">
        <v>67</v>
      </c>
      <c r="AR843" s="147"/>
      <c r="AS843" s="209" t="s">
        <v>68</v>
      </c>
      <c r="AT843" s="223" t="str">
        <f>MONTH(B843)&amp;"/"&amp;YEAR(B843)</f>
        <v>3/2026</v>
      </c>
      <c r="AU843" s="223">
        <f>WEEKNUM(B843)-WEEKNUM(EOMONTH(B843,-1)+1)+1</f>
        <v>5</v>
      </c>
      <c r="AV843" s="209" t="str">
        <f>MONTH(R843)&amp;"/"&amp;YEAR(R843)</f>
        <v>3/2026</v>
      </c>
      <c r="AW843" s="209">
        <f>WEEKNUM(R843)-WEEKNUM(EOMONTH(R843,-1)+1)+1</f>
        <v>2</v>
      </c>
      <c r="AX843" s="209">
        <f>IF(BB843="S",IF(Q843="1. Aceitou o programa",R843-B843,0),0)</f>
        <v>-19</v>
      </c>
      <c r="AY843" s="209">
        <f>IF(BB843="S",IF(AND(S843&lt;&gt;"",R843&lt;&gt;""),S843-R843,0),0)</f>
        <v>0</v>
      </c>
      <c r="AZ843" s="209">
        <f>IF(BB843="S",IF(Q843="1. Aceitou o programa",IF(OR(X843="Não se Aplica",X843=""),IF(OR(W843="Não se Aplica",W843=""),0,W843-V843),AVERAGE(X843-W843,W843-V843)),0),0)</f>
        <v>0</v>
      </c>
      <c r="BA843" s="209">
        <f>IF(BB843="S",IF(AND(Q843="1. Aceitou o programa",AH843="Realizada"),IFERROR(IF(AG843="",0,AG843-R843),0),0),0)</f>
        <v>0</v>
      </c>
      <c r="BB843" s="209" t="str">
        <f>_xlfn.XLOOKUP(U843,'Lista Suspensa'!$AA$20:$AA$23,'Lista Suspensa'!$AB$20:$AB$23,"N/A")</f>
        <v>S</v>
      </c>
    </row>
    <row r="844" spans="1:54" ht="12" customHeight="1">
      <c r="A844" s="151" t="s">
        <v>54</v>
      </c>
      <c r="B844" s="152">
        <v>46098</v>
      </c>
      <c r="C844" s="153" t="s">
        <v>122</v>
      </c>
      <c r="D844" s="153" t="s">
        <v>56</v>
      </c>
      <c r="E844" s="244">
        <v>94763768</v>
      </c>
      <c r="F844" s="144" t="s">
        <v>1936</v>
      </c>
      <c r="G844" s="230"/>
      <c r="H844" s="154">
        <v>32316</v>
      </c>
      <c r="I844" s="153">
        <v>37</v>
      </c>
      <c r="J844" s="148" t="s">
        <v>70</v>
      </c>
      <c r="K844" s="153" t="s">
        <v>553</v>
      </c>
      <c r="L844" s="153"/>
      <c r="M844" s="153"/>
      <c r="N844" s="153"/>
      <c r="O844" s="155" t="s">
        <v>1937</v>
      </c>
      <c r="P844" s="156" t="s">
        <v>1640</v>
      </c>
      <c r="Q844" s="157" t="s">
        <v>110</v>
      </c>
      <c r="R844" s="158">
        <v>46098</v>
      </c>
      <c r="S844" s="159"/>
      <c r="T844" s="159" t="s">
        <v>62</v>
      </c>
      <c r="U844" s="159" t="s">
        <v>111</v>
      </c>
      <c r="V844" s="154">
        <v>46098</v>
      </c>
      <c r="W844" s="154" t="s">
        <v>126</v>
      </c>
      <c r="X844" s="154" t="s">
        <v>126</v>
      </c>
      <c r="Y844" s="160" t="s">
        <v>1938</v>
      </c>
      <c r="Z844" s="160" t="s">
        <v>128</v>
      </c>
      <c r="AA844" s="153">
        <v>87</v>
      </c>
      <c r="AB844" s="153">
        <v>1.52</v>
      </c>
      <c r="AC844" s="182">
        <f t="shared" si="28"/>
        <v>37.655817174515235</v>
      </c>
      <c r="AD844" s="153" t="str">
        <f t="shared" si="29"/>
        <v>OBESIDADE II</v>
      </c>
      <c r="AE844" s="233" t="s">
        <v>135</v>
      </c>
      <c r="AF844" s="153" t="s">
        <v>130</v>
      </c>
      <c r="AG844" s="159"/>
      <c r="AH844" s="153"/>
      <c r="AI844" s="161"/>
      <c r="AJ844" s="153"/>
      <c r="AK844" s="153"/>
      <c r="AL844" s="207" t="s">
        <v>131</v>
      </c>
      <c r="AM844" s="207"/>
      <c r="AN844" s="207"/>
      <c r="AO844" s="207" t="str">
        <f ca="1">IF(R844="","",IF(R844&gt;TODAY(),"0 meses",DATEDIF(R844,TODAY(),"m") &amp; " meses"))</f>
        <v>2 meses</v>
      </c>
      <c r="AP844" s="147" t="s">
        <v>67</v>
      </c>
      <c r="AQ844" s="147" t="s">
        <v>67</v>
      </c>
      <c r="AR844" s="147"/>
      <c r="AS844" s="209" t="s">
        <v>68</v>
      </c>
      <c r="AT844" s="223" t="str">
        <f>MONTH(B844)&amp;"/"&amp;YEAR(B844)</f>
        <v>3/2026</v>
      </c>
      <c r="AU844" s="223">
        <f>WEEKNUM(B844)-WEEKNUM(EOMONTH(B844,-1)+1)+1</f>
        <v>3</v>
      </c>
      <c r="AV844" s="209" t="str">
        <f>MONTH(R844)&amp;"/"&amp;YEAR(R844)</f>
        <v>3/2026</v>
      </c>
      <c r="AW844" s="209">
        <f>WEEKNUM(R844)-WEEKNUM(EOMONTH(R844,-1)+1)+1</f>
        <v>3</v>
      </c>
      <c r="AX844" s="209">
        <f>IF(BB844="S",IF(Q844="1. Aceitou o programa",R844-B844,0),0)</f>
        <v>0</v>
      </c>
      <c r="AY844" s="209">
        <f>IF(BB844="S",IF(AND(S844&lt;&gt;"",R844&lt;&gt;""),S844-R844,0),0)</f>
        <v>0</v>
      </c>
      <c r="AZ844" s="209">
        <f>IF(BB844="S",IF(Q844="1. Aceitou o programa",IF(OR(X844="Não se Aplica",X844=""),IF(OR(W844="Não se Aplica",W844=""),0,W844-V844),AVERAGE(X844-W844,W844-V844)),0),0)</f>
        <v>0</v>
      </c>
      <c r="BA844" s="209">
        <f>IF(BB844="S",IF(AND(Q844="1. Aceitou o programa",AH844="Realizada"),IFERROR(IF(AG844="",0,AG844-R844),0),0),0)</f>
        <v>0</v>
      </c>
      <c r="BB844" s="209" t="str">
        <f>_xlfn.XLOOKUP(U844,'Lista Suspensa'!$AA$20:$AA$23,'Lista Suspensa'!$AB$20:$AB$23,"N/A")</f>
        <v>S</v>
      </c>
    </row>
    <row r="845" spans="1:54" ht="12" customHeight="1">
      <c r="A845" s="151" t="s">
        <v>54</v>
      </c>
      <c r="B845" s="152">
        <v>46098</v>
      </c>
      <c r="C845" s="153" t="s">
        <v>122</v>
      </c>
      <c r="D845" s="153" t="s">
        <v>56</v>
      </c>
      <c r="E845" s="244">
        <v>96378787</v>
      </c>
      <c r="F845" s="144" t="s">
        <v>1939</v>
      </c>
      <c r="G845" s="230"/>
      <c r="H845" s="154">
        <v>26855</v>
      </c>
      <c r="I845" s="153">
        <v>52</v>
      </c>
      <c r="J845" s="148" t="s">
        <v>70</v>
      </c>
      <c r="K845" s="153" t="s">
        <v>59</v>
      </c>
      <c r="L845" s="153"/>
      <c r="M845" s="153"/>
      <c r="N845" s="153"/>
      <c r="O845" s="155" t="s">
        <v>1940</v>
      </c>
      <c r="P845" s="156" t="s">
        <v>1640</v>
      </c>
      <c r="Q845" s="157" t="s">
        <v>110</v>
      </c>
      <c r="R845" s="158">
        <v>46098</v>
      </c>
      <c r="S845" s="159"/>
      <c r="T845" s="159" t="s">
        <v>62</v>
      </c>
      <c r="U845" s="159" t="s">
        <v>111</v>
      </c>
      <c r="V845" s="154">
        <v>46098</v>
      </c>
      <c r="W845" s="154" t="s">
        <v>126</v>
      </c>
      <c r="X845" s="154" t="s">
        <v>126</v>
      </c>
      <c r="Y845" s="160"/>
      <c r="Z845" s="160" t="s">
        <v>128</v>
      </c>
      <c r="AA845" s="153">
        <v>88</v>
      </c>
      <c r="AB845" s="153">
        <v>1.76</v>
      </c>
      <c r="AC845" s="182">
        <f t="shared" si="28"/>
        <v>28.40909090909091</v>
      </c>
      <c r="AD845" s="153" t="str">
        <f t="shared" si="29"/>
        <v>SOBREPESO</v>
      </c>
      <c r="AE845" s="233" t="s">
        <v>135</v>
      </c>
      <c r="AF845" s="153" t="s">
        <v>130</v>
      </c>
      <c r="AG845" s="159"/>
      <c r="AH845" s="153"/>
      <c r="AI845" s="161"/>
      <c r="AJ845" s="153"/>
      <c r="AK845" s="153"/>
      <c r="AL845" s="207" t="s">
        <v>131</v>
      </c>
      <c r="AM845" s="207"/>
      <c r="AN845" s="207"/>
      <c r="AO845" s="207" t="str">
        <f ca="1">IF(R845="","",IF(R845&gt;TODAY(),"0 meses",DATEDIF(R845,TODAY(),"m") &amp; " meses"))</f>
        <v>2 meses</v>
      </c>
      <c r="AP845" s="147" t="s">
        <v>67</v>
      </c>
      <c r="AQ845" s="147" t="s">
        <v>67</v>
      </c>
      <c r="AR845" s="147"/>
      <c r="AS845" s="209" t="s">
        <v>68</v>
      </c>
      <c r="AT845" s="223" t="str">
        <f>MONTH(B845)&amp;"/"&amp;YEAR(B845)</f>
        <v>3/2026</v>
      </c>
      <c r="AU845" s="223">
        <f>WEEKNUM(B845)-WEEKNUM(EOMONTH(B845,-1)+1)+1</f>
        <v>3</v>
      </c>
      <c r="AV845" s="209" t="str">
        <f>MONTH(R845)&amp;"/"&amp;YEAR(R845)</f>
        <v>3/2026</v>
      </c>
      <c r="AW845" s="209">
        <f>WEEKNUM(R845)-WEEKNUM(EOMONTH(R845,-1)+1)+1</f>
        <v>3</v>
      </c>
      <c r="AX845" s="209">
        <f>IF(BB845="S",IF(Q845="1. Aceitou o programa",R845-B845,0),0)</f>
        <v>0</v>
      </c>
      <c r="AY845" s="209">
        <f>IF(BB845="S",IF(AND(S845&lt;&gt;"",R845&lt;&gt;""),S845-R845,0),0)</f>
        <v>0</v>
      </c>
      <c r="AZ845" s="209">
        <f>IF(BB845="S",IF(Q845="1. Aceitou o programa",IF(OR(X845="Não se Aplica",X845=""),IF(OR(W845="Não se Aplica",W845=""),0,W845-V845),AVERAGE(X845-W845,W845-V845)),0),0)</f>
        <v>0</v>
      </c>
      <c r="BA845" s="209">
        <f>IF(BB845="S",IF(AND(Q845="1. Aceitou o programa",AH845="Realizada"),IFERROR(IF(AG845="",0,AG845-R845),0),0),0)</f>
        <v>0</v>
      </c>
      <c r="BB845" s="209" t="str">
        <f>_xlfn.XLOOKUP(U845,'Lista Suspensa'!$AA$20:$AA$23,'Lista Suspensa'!$AB$20:$AB$23,"N/A")</f>
        <v>S</v>
      </c>
    </row>
    <row r="846" spans="1:54" ht="12" customHeight="1">
      <c r="A846" s="151" t="s">
        <v>54</v>
      </c>
      <c r="B846" s="152">
        <v>46098</v>
      </c>
      <c r="C846" s="153" t="s">
        <v>122</v>
      </c>
      <c r="D846" s="153" t="s">
        <v>56</v>
      </c>
      <c r="E846" s="244">
        <v>73524807</v>
      </c>
      <c r="F846" s="144" t="s">
        <v>1941</v>
      </c>
      <c r="G846" s="230"/>
      <c r="H846" s="154">
        <v>30688</v>
      </c>
      <c r="I846" s="153">
        <v>42</v>
      </c>
      <c r="J846" s="148" t="s">
        <v>70</v>
      </c>
      <c r="K846" s="153"/>
      <c r="L846" s="153"/>
      <c r="M846" s="153"/>
      <c r="N846" s="153"/>
      <c r="O846" s="155" t="s">
        <v>1942</v>
      </c>
      <c r="P846" s="156" t="s">
        <v>1640</v>
      </c>
      <c r="Q846" s="157" t="s">
        <v>110</v>
      </c>
      <c r="R846" s="158">
        <v>46098</v>
      </c>
      <c r="S846" s="159"/>
      <c r="T846" s="159" t="s">
        <v>62</v>
      </c>
      <c r="U846" s="159" t="s">
        <v>111</v>
      </c>
      <c r="V846" s="154">
        <v>46098</v>
      </c>
      <c r="W846" s="154" t="s">
        <v>126</v>
      </c>
      <c r="X846" s="154" t="s">
        <v>126</v>
      </c>
      <c r="Y846" s="160"/>
      <c r="Z846" s="160" t="s">
        <v>128</v>
      </c>
      <c r="AA846" s="153">
        <v>103.9</v>
      </c>
      <c r="AB846" s="153">
        <v>1.68</v>
      </c>
      <c r="AC846" s="182">
        <f t="shared" si="28"/>
        <v>36.812641723356016</v>
      </c>
      <c r="AD846" s="153" t="str">
        <f t="shared" si="29"/>
        <v>OBESIDADE II</v>
      </c>
      <c r="AE846" s="233" t="s">
        <v>135</v>
      </c>
      <c r="AF846" s="153" t="s">
        <v>130</v>
      </c>
      <c r="AG846" s="159"/>
      <c r="AH846" s="153"/>
      <c r="AI846" s="161"/>
      <c r="AJ846" s="153"/>
      <c r="AK846" s="153"/>
      <c r="AL846" s="207" t="s">
        <v>131</v>
      </c>
      <c r="AM846" s="207"/>
      <c r="AN846" s="207"/>
      <c r="AO846" s="207" t="str">
        <f ca="1">IF(R846="","",IF(R846&gt;TODAY(),"0 meses",DATEDIF(R846,TODAY(),"m") &amp; " meses"))</f>
        <v>2 meses</v>
      </c>
      <c r="AP846" s="147" t="s">
        <v>67</v>
      </c>
      <c r="AQ846" s="147" t="s">
        <v>67</v>
      </c>
      <c r="AR846" s="147"/>
      <c r="AS846" s="209" t="s">
        <v>68</v>
      </c>
      <c r="AT846" s="223" t="str">
        <f>MONTH(B846)&amp;"/"&amp;YEAR(B846)</f>
        <v>3/2026</v>
      </c>
      <c r="AU846" s="223">
        <f>WEEKNUM(B846)-WEEKNUM(EOMONTH(B846,-1)+1)+1</f>
        <v>3</v>
      </c>
      <c r="AV846" s="209" t="str">
        <f>MONTH(R846)&amp;"/"&amp;YEAR(R846)</f>
        <v>3/2026</v>
      </c>
      <c r="AW846" s="209">
        <f>WEEKNUM(R846)-WEEKNUM(EOMONTH(R846,-1)+1)+1</f>
        <v>3</v>
      </c>
      <c r="AX846" s="209">
        <f>IF(BB846="S",IF(Q846="1. Aceitou o programa",R846-B846,0),0)</f>
        <v>0</v>
      </c>
      <c r="AY846" s="209">
        <f>IF(BB846="S",IF(AND(S846&lt;&gt;"",R846&lt;&gt;""),S846-R846,0),0)</f>
        <v>0</v>
      </c>
      <c r="AZ846" s="209">
        <f>IF(BB846="S",IF(Q846="1. Aceitou o programa",IF(OR(X846="Não se Aplica",X846=""),IF(OR(W846="Não se Aplica",W846=""),0,W846-V846),AVERAGE(X846-W846,W846-V846)),0),0)</f>
        <v>0</v>
      </c>
      <c r="BA846" s="209">
        <f>IF(BB846="S",IF(AND(Q846="1. Aceitou o programa",AH846="Realizada"),IFERROR(IF(AG846="",0,AG846-R846),0),0),0)</f>
        <v>0</v>
      </c>
      <c r="BB846" s="209" t="str">
        <f>_xlfn.XLOOKUP(U846,'Lista Suspensa'!$AA$20:$AA$23,'Lista Suspensa'!$AB$20:$AB$23,"N/A")</f>
        <v>S</v>
      </c>
    </row>
    <row r="847" spans="1:54" ht="12" customHeight="1">
      <c r="A847" s="151" t="s">
        <v>67</v>
      </c>
      <c r="B847" s="152">
        <v>46086</v>
      </c>
      <c r="C847" s="153" t="s">
        <v>122</v>
      </c>
      <c r="D847" s="153" t="s">
        <v>167</v>
      </c>
      <c r="E847" s="244">
        <v>93456238</v>
      </c>
      <c r="F847" s="144" t="s">
        <v>1943</v>
      </c>
      <c r="G847" s="230"/>
      <c r="H847" s="154">
        <v>29058</v>
      </c>
      <c r="I847" s="153">
        <v>46</v>
      </c>
      <c r="J847" s="148" t="s">
        <v>70</v>
      </c>
      <c r="K847" s="153" t="s">
        <v>59</v>
      </c>
      <c r="L847" s="153"/>
      <c r="M847" s="153"/>
      <c r="N847" s="153">
        <v>380</v>
      </c>
      <c r="O847" s="155">
        <v>14996940320</v>
      </c>
      <c r="P847" s="156" t="s">
        <v>71</v>
      </c>
      <c r="Q847" s="157" t="s">
        <v>110</v>
      </c>
      <c r="R847" s="158">
        <v>46099</v>
      </c>
      <c r="S847" s="159"/>
      <c r="T847" s="159" t="s">
        <v>62</v>
      </c>
      <c r="U847" s="159" t="s">
        <v>111</v>
      </c>
      <c r="V847" s="154">
        <v>46100</v>
      </c>
      <c r="W847" s="154" t="s">
        <v>126</v>
      </c>
      <c r="X847" s="154" t="s">
        <v>126</v>
      </c>
      <c r="Y847" s="160" t="s">
        <v>1944</v>
      </c>
      <c r="Z847" s="160" t="s">
        <v>128</v>
      </c>
      <c r="AA847" s="153">
        <v>124</v>
      </c>
      <c r="AB847" s="153">
        <v>1.68</v>
      </c>
      <c r="AC847" s="182">
        <f t="shared" si="28"/>
        <v>43.934240362811799</v>
      </c>
      <c r="AD847" s="153" t="str">
        <f t="shared" si="29"/>
        <v>OBESIDADE III</v>
      </c>
      <c r="AE847" s="233" t="s">
        <v>135</v>
      </c>
      <c r="AF847" s="153" t="s">
        <v>130</v>
      </c>
      <c r="AG847" s="159"/>
      <c r="AH847" s="153"/>
      <c r="AI847" s="161"/>
      <c r="AJ847" s="153"/>
      <c r="AK847" s="153"/>
      <c r="AL847" s="207" t="s">
        <v>131</v>
      </c>
      <c r="AM847" s="207"/>
      <c r="AN847" s="207"/>
      <c r="AO847" s="207" t="str">
        <f ca="1">IF(R847="","",IF(R847&gt;TODAY(),"0 meses",DATEDIF(R847,TODAY(),"m") &amp; " meses"))</f>
        <v>2 meses</v>
      </c>
      <c r="AP847" s="147" t="s">
        <v>67</v>
      </c>
      <c r="AQ847" s="147" t="s">
        <v>67</v>
      </c>
      <c r="AR847" s="147"/>
      <c r="AS847" s="209" t="s">
        <v>68</v>
      </c>
      <c r="AT847" s="223" t="str">
        <f>MONTH(B847)&amp;"/"&amp;YEAR(B847)</f>
        <v>3/2026</v>
      </c>
      <c r="AU847" s="223">
        <f>WEEKNUM(B847)-WEEKNUM(EOMONTH(B847,-1)+1)+1</f>
        <v>1</v>
      </c>
      <c r="AV847" s="209" t="str">
        <f>MONTH(R847)&amp;"/"&amp;YEAR(R847)</f>
        <v>3/2026</v>
      </c>
      <c r="AW847" s="209">
        <f>WEEKNUM(R847)-WEEKNUM(EOMONTH(R847,-1)+1)+1</f>
        <v>3</v>
      </c>
      <c r="AX847" s="209">
        <f>IF(BB847="S",IF(Q847="1. Aceitou o programa",R847-B847,0),0)</f>
        <v>13</v>
      </c>
      <c r="AY847" s="209">
        <f>IF(BB847="S",IF(AND(S847&lt;&gt;"",R847&lt;&gt;""),S847-R847,0),0)</f>
        <v>0</v>
      </c>
      <c r="AZ847" s="209">
        <f>IF(BB847="S",IF(Q847="1. Aceitou o programa",IF(OR(X847="Não se Aplica",X847=""),IF(OR(W847="Não se Aplica",W847=""),0,W847-V847),AVERAGE(X847-W847,W847-V847)),0),0)</f>
        <v>0</v>
      </c>
      <c r="BA847" s="209">
        <f>IF(BB847="S",IF(AND(Q847="1. Aceitou o programa",AH847="Realizada"),IFERROR(IF(AG847="",0,AG847-R847),0),0),0)</f>
        <v>0</v>
      </c>
      <c r="BB847" s="209" t="str">
        <f>_xlfn.XLOOKUP(U847,'Lista Suspensa'!$AA$20:$AA$23,'Lista Suspensa'!$AB$20:$AB$23,"N/A")</f>
        <v>S</v>
      </c>
    </row>
    <row r="848" spans="1:54" ht="12" customHeight="1">
      <c r="A848" s="151" t="s">
        <v>54</v>
      </c>
      <c r="B848" s="152">
        <v>46099</v>
      </c>
      <c r="C848" s="153" t="s">
        <v>122</v>
      </c>
      <c r="D848" s="153" t="s">
        <v>56</v>
      </c>
      <c r="E848" s="244">
        <v>87438511</v>
      </c>
      <c r="F848" s="144" t="s">
        <v>1945</v>
      </c>
      <c r="G848" s="230"/>
      <c r="H848" s="154">
        <v>26541</v>
      </c>
      <c r="I848" s="153">
        <v>53</v>
      </c>
      <c r="J848" s="148" t="s">
        <v>58</v>
      </c>
      <c r="K848" s="153" t="s">
        <v>101</v>
      </c>
      <c r="L848" s="153"/>
      <c r="M848" s="153"/>
      <c r="N848" s="153"/>
      <c r="O848" s="155" t="s">
        <v>1946</v>
      </c>
      <c r="P848" s="156" t="s">
        <v>1640</v>
      </c>
      <c r="Q848" s="157" t="s">
        <v>110</v>
      </c>
      <c r="R848" s="158">
        <v>46099</v>
      </c>
      <c r="S848" s="159"/>
      <c r="T848" s="159" t="s">
        <v>62</v>
      </c>
      <c r="U848" s="159" t="s">
        <v>111</v>
      </c>
      <c r="V848" s="154">
        <v>46099</v>
      </c>
      <c r="W848" s="154" t="s">
        <v>126</v>
      </c>
      <c r="X848" s="154" t="s">
        <v>126</v>
      </c>
      <c r="Y848" s="160"/>
      <c r="Z848" s="160" t="s">
        <v>128</v>
      </c>
      <c r="AA848" s="153">
        <v>131</v>
      </c>
      <c r="AB848" s="153">
        <v>1.82</v>
      </c>
      <c r="AC848" s="182">
        <f t="shared" si="28"/>
        <v>39.548363724187894</v>
      </c>
      <c r="AD848" s="153" t="str">
        <f t="shared" si="29"/>
        <v>OBESIDADE II</v>
      </c>
      <c r="AE848" s="233" t="s">
        <v>135</v>
      </c>
      <c r="AF848" s="153" t="s">
        <v>130</v>
      </c>
      <c r="AG848" s="159"/>
      <c r="AH848" s="153"/>
      <c r="AI848" s="161"/>
      <c r="AJ848" s="153"/>
      <c r="AK848" s="153"/>
      <c r="AL848" s="207" t="s">
        <v>131</v>
      </c>
      <c r="AM848" s="207"/>
      <c r="AN848" s="207"/>
      <c r="AO848" s="207" t="str">
        <f ca="1">IF(R848="","",IF(R848&gt;TODAY(),"0 meses",DATEDIF(R848,TODAY(),"m") &amp; " meses"))</f>
        <v>2 meses</v>
      </c>
      <c r="AP848" s="147" t="s">
        <v>67</v>
      </c>
      <c r="AQ848" s="147" t="s">
        <v>67</v>
      </c>
      <c r="AR848" s="147"/>
      <c r="AS848" s="209" t="s">
        <v>68</v>
      </c>
      <c r="AT848" s="223" t="str">
        <f>MONTH(B848)&amp;"/"&amp;YEAR(B848)</f>
        <v>3/2026</v>
      </c>
      <c r="AU848" s="223">
        <f>WEEKNUM(B848)-WEEKNUM(EOMONTH(B848,-1)+1)+1</f>
        <v>3</v>
      </c>
      <c r="AV848" s="209" t="str">
        <f>MONTH(R848)&amp;"/"&amp;YEAR(R848)</f>
        <v>3/2026</v>
      </c>
      <c r="AW848" s="209">
        <f>WEEKNUM(R848)-WEEKNUM(EOMONTH(R848,-1)+1)+1</f>
        <v>3</v>
      </c>
      <c r="AX848" s="209">
        <f>IF(BB848="S",IF(Q848="1. Aceitou o programa",R848-B848,0),0)</f>
        <v>0</v>
      </c>
      <c r="AY848" s="209">
        <f>IF(BB848="S",IF(AND(S848&lt;&gt;"",R848&lt;&gt;""),S848-R848,0),0)</f>
        <v>0</v>
      </c>
      <c r="AZ848" s="209">
        <f>IF(BB848="S",IF(Q848="1. Aceitou o programa",IF(OR(X848="Não se Aplica",X848=""),IF(OR(W848="Não se Aplica",W848=""),0,W848-V848),AVERAGE(X848-W848,W848-V848)),0),0)</f>
        <v>0</v>
      </c>
      <c r="BA848" s="209">
        <f>IF(BB848="S",IF(AND(Q848="1. Aceitou o programa",AH848="Realizada"),IFERROR(IF(AG848="",0,AG848-R848),0),0),0)</f>
        <v>0</v>
      </c>
      <c r="BB848" s="209" t="str">
        <f>_xlfn.XLOOKUP(U848,'Lista Suspensa'!$AA$20:$AA$23,'Lista Suspensa'!$AB$20:$AB$23,"N/A")</f>
        <v>S</v>
      </c>
    </row>
    <row r="849" spans="1:54" ht="12" customHeight="1">
      <c r="A849" s="151" t="s">
        <v>67</v>
      </c>
      <c r="B849" s="152">
        <v>46099</v>
      </c>
      <c r="C849" s="153" t="s">
        <v>122</v>
      </c>
      <c r="D849" s="153" t="s">
        <v>1947</v>
      </c>
      <c r="E849" s="244">
        <v>95019080</v>
      </c>
      <c r="F849" s="144" t="s">
        <v>1948</v>
      </c>
      <c r="G849" s="230"/>
      <c r="H849" s="154">
        <v>27656</v>
      </c>
      <c r="I849" s="153">
        <v>50</v>
      </c>
      <c r="J849" s="148" t="s">
        <v>58</v>
      </c>
      <c r="K849" s="153" t="s">
        <v>101</v>
      </c>
      <c r="L849" s="153"/>
      <c r="M849" s="153"/>
      <c r="N849" s="153">
        <v>380</v>
      </c>
      <c r="O849" s="155" t="s">
        <v>1949</v>
      </c>
      <c r="P849" s="156" t="s">
        <v>71</v>
      </c>
      <c r="Q849" s="157" t="s">
        <v>110</v>
      </c>
      <c r="R849" s="158">
        <v>46099</v>
      </c>
      <c r="S849" s="159"/>
      <c r="T849" s="159" t="s">
        <v>62</v>
      </c>
      <c r="U849" s="159" t="s">
        <v>111</v>
      </c>
      <c r="V849" s="154">
        <v>46099</v>
      </c>
      <c r="W849" s="154" t="s">
        <v>126</v>
      </c>
      <c r="X849" s="154" t="s">
        <v>126</v>
      </c>
      <c r="Y849" s="160" t="s">
        <v>1950</v>
      </c>
      <c r="Z849" s="160" t="s">
        <v>65</v>
      </c>
      <c r="AA849" s="153">
        <v>104</v>
      </c>
      <c r="AB849" s="153">
        <v>1.67</v>
      </c>
      <c r="AC849" s="182">
        <f t="shared" si="28"/>
        <v>37.290688084908027</v>
      </c>
      <c r="AD849" s="153" t="str">
        <f t="shared" si="29"/>
        <v>OBESIDADE II</v>
      </c>
      <c r="AE849" s="233" t="s">
        <v>135</v>
      </c>
      <c r="AF849" s="153" t="s">
        <v>130</v>
      </c>
      <c r="AG849" s="159"/>
      <c r="AH849" s="153"/>
      <c r="AI849" s="161"/>
      <c r="AJ849" s="153"/>
      <c r="AK849" s="153"/>
      <c r="AL849" s="207" t="s">
        <v>131</v>
      </c>
      <c r="AM849" s="207"/>
      <c r="AN849" s="207"/>
      <c r="AO849" s="207" t="str">
        <f ca="1">IF(R849="","",IF(R849&gt;TODAY(),"0 meses",DATEDIF(R849,TODAY(),"m") &amp; " meses"))</f>
        <v>2 meses</v>
      </c>
      <c r="AP849" s="147" t="s">
        <v>67</v>
      </c>
      <c r="AQ849" s="147" t="s">
        <v>67</v>
      </c>
      <c r="AR849" s="147"/>
      <c r="AS849" s="209" t="s">
        <v>68</v>
      </c>
      <c r="AT849" s="223" t="str">
        <f>MONTH(B849)&amp;"/"&amp;YEAR(B849)</f>
        <v>3/2026</v>
      </c>
      <c r="AU849" s="223">
        <f>WEEKNUM(B849)-WEEKNUM(EOMONTH(B849,-1)+1)+1</f>
        <v>3</v>
      </c>
      <c r="AV849" s="209" t="str">
        <f>MONTH(R849)&amp;"/"&amp;YEAR(R849)</f>
        <v>3/2026</v>
      </c>
      <c r="AW849" s="209">
        <f>WEEKNUM(R849)-WEEKNUM(EOMONTH(R849,-1)+1)+1</f>
        <v>3</v>
      </c>
      <c r="AX849" s="209">
        <f>IF(BB849="S",IF(Q849="1. Aceitou o programa",R849-B849,0),0)</f>
        <v>0</v>
      </c>
      <c r="AY849" s="209">
        <f>IF(BB849="S",IF(AND(S849&lt;&gt;"",R849&lt;&gt;""),S849-R849,0),0)</f>
        <v>0</v>
      </c>
      <c r="AZ849" s="209">
        <f>IF(BB849="S",IF(Q849="1. Aceitou o programa",IF(OR(X849="Não se Aplica",X849=""),IF(OR(W849="Não se Aplica",W849=""),0,W849-V849),AVERAGE(X849-W849,W849-V849)),0),0)</f>
        <v>0</v>
      </c>
      <c r="BA849" s="209">
        <f>IF(BB849="S",IF(AND(Q849="1. Aceitou o programa",AH849="Realizada"),IFERROR(IF(AG849="",0,AG849-R849),0),0),0)</f>
        <v>0</v>
      </c>
      <c r="BB849" s="209" t="str">
        <f>_xlfn.XLOOKUP(U849,'Lista Suspensa'!$AA$20:$AA$23,'Lista Suspensa'!$AB$20:$AB$23,"N/A")</f>
        <v>S</v>
      </c>
    </row>
    <row r="850" spans="1:54" ht="12" customHeight="1">
      <c r="A850" s="151" t="s">
        <v>67</v>
      </c>
      <c r="B850" s="152">
        <v>46099</v>
      </c>
      <c r="C850" s="153" t="s">
        <v>122</v>
      </c>
      <c r="D850" s="153" t="s">
        <v>1947</v>
      </c>
      <c r="E850" s="244">
        <v>89336887</v>
      </c>
      <c r="F850" s="144" t="s">
        <v>1951</v>
      </c>
      <c r="G850" s="230"/>
      <c r="H850" s="154">
        <v>29722</v>
      </c>
      <c r="I850" s="153">
        <v>45</v>
      </c>
      <c r="J850" s="148" t="s">
        <v>58</v>
      </c>
      <c r="K850" s="153" t="s">
        <v>101</v>
      </c>
      <c r="L850" s="153"/>
      <c r="M850" s="153"/>
      <c r="N850" s="153">
        <v>380</v>
      </c>
      <c r="O850" s="155" t="s">
        <v>1952</v>
      </c>
      <c r="P850" s="156" t="s">
        <v>71</v>
      </c>
      <c r="Q850" s="157" t="s">
        <v>110</v>
      </c>
      <c r="R850" s="158">
        <v>46099</v>
      </c>
      <c r="S850" s="159"/>
      <c r="T850" s="159" t="s">
        <v>62</v>
      </c>
      <c r="U850" s="159" t="s">
        <v>111</v>
      </c>
      <c r="V850" s="154">
        <v>46099</v>
      </c>
      <c r="W850" s="154" t="s">
        <v>126</v>
      </c>
      <c r="X850" s="154" t="s">
        <v>126</v>
      </c>
      <c r="Y850" s="160" t="s">
        <v>1953</v>
      </c>
      <c r="Z850" s="160" t="s">
        <v>65</v>
      </c>
      <c r="AA850" s="153">
        <v>118</v>
      </c>
      <c r="AB850" s="153">
        <v>1.82</v>
      </c>
      <c r="AC850" s="182">
        <f t="shared" si="28"/>
        <v>35.623716942398261</v>
      </c>
      <c r="AD850" s="153" t="str">
        <f t="shared" si="29"/>
        <v>OBESIDADE II</v>
      </c>
      <c r="AE850" s="233" t="s">
        <v>135</v>
      </c>
      <c r="AF850" s="153" t="s">
        <v>130</v>
      </c>
      <c r="AG850" s="159"/>
      <c r="AH850" s="153"/>
      <c r="AI850" s="161"/>
      <c r="AJ850" s="153"/>
      <c r="AK850" s="153"/>
      <c r="AL850" s="207" t="s">
        <v>131</v>
      </c>
      <c r="AM850" s="207"/>
      <c r="AN850" s="207"/>
      <c r="AO850" s="207" t="str">
        <f ca="1">IF(R850="","",IF(R850&gt;TODAY(),"0 meses",DATEDIF(R850,TODAY(),"m") &amp; " meses"))</f>
        <v>2 meses</v>
      </c>
      <c r="AP850" s="147" t="s">
        <v>67</v>
      </c>
      <c r="AQ850" s="147" t="s">
        <v>67</v>
      </c>
      <c r="AR850" s="147"/>
      <c r="AS850" s="209" t="s">
        <v>68</v>
      </c>
      <c r="AT850" s="223" t="str">
        <f>MONTH(B850)&amp;"/"&amp;YEAR(B850)</f>
        <v>3/2026</v>
      </c>
      <c r="AU850" s="223">
        <f>WEEKNUM(B850)-WEEKNUM(EOMONTH(B850,-1)+1)+1</f>
        <v>3</v>
      </c>
      <c r="AV850" s="209" t="str">
        <f>MONTH(R850)&amp;"/"&amp;YEAR(R850)</f>
        <v>3/2026</v>
      </c>
      <c r="AW850" s="209">
        <f>WEEKNUM(R850)-WEEKNUM(EOMONTH(R850,-1)+1)+1</f>
        <v>3</v>
      </c>
      <c r="AX850" s="209">
        <f>IF(BB850="S",IF(Q850="1. Aceitou o programa",R850-B850,0),0)</f>
        <v>0</v>
      </c>
      <c r="AY850" s="209">
        <f>IF(BB850="S",IF(AND(S850&lt;&gt;"",R850&lt;&gt;""),S850-R850,0),0)</f>
        <v>0</v>
      </c>
      <c r="AZ850" s="209">
        <f>IF(BB850="S",IF(Q850="1. Aceitou o programa",IF(OR(X850="Não se Aplica",X850=""),IF(OR(W850="Não se Aplica",W850=""),0,W850-V850),AVERAGE(X850-W850,W850-V850)),0),0)</f>
        <v>0</v>
      </c>
      <c r="BA850" s="209">
        <f>IF(BB850="S",IF(AND(Q850="1. Aceitou o programa",AH850="Realizada"),IFERROR(IF(AG850="",0,AG850-R850),0),0),0)</f>
        <v>0</v>
      </c>
      <c r="BB850" s="209" t="str">
        <f>_xlfn.XLOOKUP(U850,'Lista Suspensa'!$AA$20:$AA$23,'Lista Suspensa'!$AB$20:$AB$23,"N/A")</f>
        <v>S</v>
      </c>
    </row>
    <row r="851" spans="1:54" ht="12" customHeight="1">
      <c r="A851" s="151" t="s">
        <v>67</v>
      </c>
      <c r="B851" s="152">
        <v>46099</v>
      </c>
      <c r="C851" s="153" t="s">
        <v>122</v>
      </c>
      <c r="D851" s="153" t="s">
        <v>1947</v>
      </c>
      <c r="E851" s="244">
        <v>96703371</v>
      </c>
      <c r="F851" s="144" t="s">
        <v>1954</v>
      </c>
      <c r="G851" s="230"/>
      <c r="H851" s="154">
        <v>31096</v>
      </c>
      <c r="I851" s="153">
        <v>41</v>
      </c>
      <c r="J851" s="148" t="s">
        <v>58</v>
      </c>
      <c r="K851" s="153" t="s">
        <v>101</v>
      </c>
      <c r="L851" s="153"/>
      <c r="M851" s="153"/>
      <c r="N851" s="153">
        <v>750</v>
      </c>
      <c r="O851" s="155" t="s">
        <v>1955</v>
      </c>
      <c r="P851" s="156" t="s">
        <v>71</v>
      </c>
      <c r="Q851" s="157" t="s">
        <v>110</v>
      </c>
      <c r="R851" s="158">
        <v>46099</v>
      </c>
      <c r="S851" s="159"/>
      <c r="T851" s="159" t="s">
        <v>62</v>
      </c>
      <c r="U851" s="159" t="s">
        <v>111</v>
      </c>
      <c r="V851" s="154">
        <v>46099</v>
      </c>
      <c r="W851" s="154" t="s">
        <v>126</v>
      </c>
      <c r="X851" s="154" t="s">
        <v>126</v>
      </c>
      <c r="Y851" s="160" t="s">
        <v>1956</v>
      </c>
      <c r="Z851" s="160" t="s">
        <v>128</v>
      </c>
      <c r="AA851" s="153">
        <v>112</v>
      </c>
      <c r="AB851" s="153">
        <v>1.76</v>
      </c>
      <c r="AC851" s="182">
        <f t="shared" si="28"/>
        <v>36.15702479338843</v>
      </c>
      <c r="AD851" s="153" t="str">
        <f t="shared" si="29"/>
        <v>OBESIDADE II</v>
      </c>
      <c r="AE851" s="233" t="s">
        <v>135</v>
      </c>
      <c r="AF851" s="153" t="s">
        <v>130</v>
      </c>
      <c r="AG851" s="159"/>
      <c r="AH851" s="153"/>
      <c r="AI851" s="161"/>
      <c r="AJ851" s="153"/>
      <c r="AK851" s="153"/>
      <c r="AL851" s="207" t="s">
        <v>131</v>
      </c>
      <c r="AM851" s="207"/>
      <c r="AN851" s="207"/>
      <c r="AO851" s="207" t="str">
        <f ca="1">IF(R851="","",IF(R851&gt;TODAY(),"0 meses",DATEDIF(R851,TODAY(),"m") &amp; " meses"))</f>
        <v>2 meses</v>
      </c>
      <c r="AP851" s="147" t="s">
        <v>67</v>
      </c>
      <c r="AQ851" s="147" t="s">
        <v>67</v>
      </c>
      <c r="AR851" s="147"/>
      <c r="AS851" s="209" t="s">
        <v>68</v>
      </c>
      <c r="AT851" s="223" t="str">
        <f>MONTH(B851)&amp;"/"&amp;YEAR(B851)</f>
        <v>3/2026</v>
      </c>
      <c r="AU851" s="223">
        <f>WEEKNUM(B851)-WEEKNUM(EOMONTH(B851,-1)+1)+1</f>
        <v>3</v>
      </c>
      <c r="AV851" s="209" t="str">
        <f>MONTH(R851)&amp;"/"&amp;YEAR(R851)</f>
        <v>3/2026</v>
      </c>
      <c r="AW851" s="209">
        <f>WEEKNUM(R851)-WEEKNUM(EOMONTH(R851,-1)+1)+1</f>
        <v>3</v>
      </c>
      <c r="AX851" s="209">
        <f>IF(BB851="S",IF(Q851="1. Aceitou o programa",R851-B851,0),0)</f>
        <v>0</v>
      </c>
      <c r="AY851" s="209">
        <f>IF(BB851="S",IF(AND(S851&lt;&gt;"",R851&lt;&gt;""),S851-R851,0),0)</f>
        <v>0</v>
      </c>
      <c r="AZ851" s="209">
        <f>IF(BB851="S",IF(Q851="1. Aceitou o programa",IF(OR(X851="Não se Aplica",X851=""),IF(OR(W851="Não se Aplica",W851=""),0,W851-V851),AVERAGE(X851-W851,W851-V851)),0),0)</f>
        <v>0</v>
      </c>
      <c r="BA851" s="209">
        <f>IF(BB851="S",IF(AND(Q851="1. Aceitou o programa",AH851="Realizada"),IFERROR(IF(AG851="",0,AG851-R851),0),0),0)</f>
        <v>0</v>
      </c>
      <c r="BB851" s="209" t="str">
        <f>_xlfn.XLOOKUP(U851,'Lista Suspensa'!$AA$20:$AA$23,'Lista Suspensa'!$AB$20:$AB$23,"N/A")</f>
        <v>S</v>
      </c>
    </row>
    <row r="852" spans="1:54" ht="12" customHeight="1">
      <c r="A852" s="151" t="s">
        <v>67</v>
      </c>
      <c r="B852" s="152">
        <v>46099</v>
      </c>
      <c r="C852" s="153" t="s">
        <v>122</v>
      </c>
      <c r="D852" s="153" t="s">
        <v>1947</v>
      </c>
      <c r="E852" s="244">
        <v>95019047</v>
      </c>
      <c r="F852" s="144" t="s">
        <v>1957</v>
      </c>
      <c r="G852" s="230"/>
      <c r="H852" s="154">
        <v>32371</v>
      </c>
      <c r="I852" s="153">
        <v>37</v>
      </c>
      <c r="J852" s="148" t="s">
        <v>58</v>
      </c>
      <c r="K852" s="153" t="s">
        <v>101</v>
      </c>
      <c r="L852" s="153"/>
      <c r="M852" s="153"/>
      <c r="N852" s="153">
        <v>580</v>
      </c>
      <c r="O852" s="155" t="s">
        <v>1958</v>
      </c>
      <c r="P852" s="156" t="s">
        <v>71</v>
      </c>
      <c r="Q852" s="157" t="s">
        <v>110</v>
      </c>
      <c r="R852" s="158">
        <v>46099</v>
      </c>
      <c r="S852" s="159"/>
      <c r="T852" s="159" t="s">
        <v>62</v>
      </c>
      <c r="U852" s="159" t="s">
        <v>111</v>
      </c>
      <c r="V852" s="154">
        <v>46099</v>
      </c>
      <c r="W852" s="154" t="s">
        <v>126</v>
      </c>
      <c r="X852" s="154" t="s">
        <v>126</v>
      </c>
      <c r="Y852" s="160" t="s">
        <v>1959</v>
      </c>
      <c r="Z852" s="160" t="s">
        <v>128</v>
      </c>
      <c r="AA852" s="153">
        <v>113</v>
      </c>
      <c r="AB852" s="153">
        <v>1.67</v>
      </c>
      <c r="AC852" s="182">
        <f t="shared" si="28"/>
        <v>40.517766861486606</v>
      </c>
      <c r="AD852" s="153" t="str">
        <f t="shared" si="29"/>
        <v>OBESIDADE III</v>
      </c>
      <c r="AE852" s="233" t="s">
        <v>135</v>
      </c>
      <c r="AF852" s="153" t="s">
        <v>130</v>
      </c>
      <c r="AG852" s="159"/>
      <c r="AH852" s="153"/>
      <c r="AI852" s="161"/>
      <c r="AJ852" s="153"/>
      <c r="AK852" s="153"/>
      <c r="AL852" s="207" t="s">
        <v>131</v>
      </c>
      <c r="AM852" s="207"/>
      <c r="AN852" s="207"/>
      <c r="AO852" s="207" t="str">
        <f ca="1">IF(R852="","",IF(R852&gt;TODAY(),"0 meses",DATEDIF(R852,TODAY(),"m") &amp; " meses"))</f>
        <v>2 meses</v>
      </c>
      <c r="AP852" s="147" t="s">
        <v>67</v>
      </c>
      <c r="AQ852" s="147" t="s">
        <v>67</v>
      </c>
      <c r="AR852" s="147"/>
      <c r="AS852" s="209" t="s">
        <v>68</v>
      </c>
      <c r="AT852" s="223" t="str">
        <f>MONTH(B852)&amp;"/"&amp;YEAR(B852)</f>
        <v>3/2026</v>
      </c>
      <c r="AU852" s="223">
        <f>WEEKNUM(B852)-WEEKNUM(EOMONTH(B852,-1)+1)+1</f>
        <v>3</v>
      </c>
      <c r="AV852" s="209" t="str">
        <f>MONTH(R852)&amp;"/"&amp;YEAR(R852)</f>
        <v>3/2026</v>
      </c>
      <c r="AW852" s="209">
        <f>WEEKNUM(R852)-WEEKNUM(EOMONTH(R852,-1)+1)+1</f>
        <v>3</v>
      </c>
      <c r="AX852" s="209">
        <f>IF(BB852="S",IF(Q852="1. Aceitou o programa",R852-B852,0),0)</f>
        <v>0</v>
      </c>
      <c r="AY852" s="209">
        <f>IF(BB852="S",IF(AND(S852&lt;&gt;"",R852&lt;&gt;""),S852-R852,0),0)</f>
        <v>0</v>
      </c>
      <c r="AZ852" s="209">
        <f>IF(BB852="S",IF(Q852="1. Aceitou o programa",IF(OR(X852="Não se Aplica",X852=""),IF(OR(W852="Não se Aplica",W852=""),0,W852-V852),AVERAGE(X852-W852,W852-V852)),0),0)</f>
        <v>0</v>
      </c>
      <c r="BA852" s="209">
        <f>IF(BB852="S",IF(AND(Q852="1. Aceitou o programa",AH852="Realizada"),IFERROR(IF(AG852="",0,AG852-R852),0),0),0)</f>
        <v>0</v>
      </c>
      <c r="BB852" s="209" t="str">
        <f>_xlfn.XLOOKUP(U852,'Lista Suspensa'!$AA$20:$AA$23,'Lista Suspensa'!$AB$20:$AB$23,"N/A")</f>
        <v>S</v>
      </c>
    </row>
    <row r="853" spans="1:54" ht="12" customHeight="1">
      <c r="A853" s="151" t="s">
        <v>67</v>
      </c>
      <c r="B853" s="152">
        <v>46099</v>
      </c>
      <c r="C853" s="153" t="s">
        <v>122</v>
      </c>
      <c r="D853" s="153" t="s">
        <v>1947</v>
      </c>
      <c r="E853" s="244">
        <v>94458984</v>
      </c>
      <c r="F853" s="144" t="s">
        <v>1960</v>
      </c>
      <c r="G853" s="230"/>
      <c r="H853" s="154">
        <v>32757</v>
      </c>
      <c r="I853" s="153">
        <v>36</v>
      </c>
      <c r="J853" s="148" t="s">
        <v>70</v>
      </c>
      <c r="K853" s="153" t="s">
        <v>101</v>
      </c>
      <c r="L853" s="153"/>
      <c r="M853" s="153"/>
      <c r="N853" s="153">
        <v>580</v>
      </c>
      <c r="O853" s="155" t="s">
        <v>1961</v>
      </c>
      <c r="P853" s="156" t="s">
        <v>71</v>
      </c>
      <c r="Q853" s="157" t="s">
        <v>110</v>
      </c>
      <c r="R853" s="158">
        <v>46099</v>
      </c>
      <c r="S853" s="159"/>
      <c r="T853" s="159" t="s">
        <v>62</v>
      </c>
      <c r="U853" s="159" t="s">
        <v>111</v>
      </c>
      <c r="V853" s="154">
        <v>46099</v>
      </c>
      <c r="W853" s="154" t="s">
        <v>126</v>
      </c>
      <c r="X853" s="154" t="s">
        <v>126</v>
      </c>
      <c r="Y853" s="160" t="s">
        <v>1962</v>
      </c>
      <c r="Z853" s="160" t="s">
        <v>128</v>
      </c>
      <c r="AA853" s="153">
        <v>104</v>
      </c>
      <c r="AB853" s="153">
        <v>1.73</v>
      </c>
      <c r="AC853" s="182">
        <f t="shared" si="28"/>
        <v>34.74890574359317</v>
      </c>
      <c r="AD853" s="153" t="str">
        <f t="shared" si="29"/>
        <v>OBESIDADE I</v>
      </c>
      <c r="AE853" s="233" t="s">
        <v>135</v>
      </c>
      <c r="AF853" s="153" t="s">
        <v>130</v>
      </c>
      <c r="AG853" s="159"/>
      <c r="AH853" s="153"/>
      <c r="AI853" s="161"/>
      <c r="AJ853" s="153"/>
      <c r="AK853" s="153"/>
      <c r="AL853" s="207" t="s">
        <v>131</v>
      </c>
      <c r="AM853" s="207"/>
      <c r="AN853" s="207"/>
      <c r="AO853" s="207" t="str">
        <f ca="1">IF(R853="","",IF(R853&gt;TODAY(),"0 meses",DATEDIF(R853,TODAY(),"m") &amp; " meses"))</f>
        <v>2 meses</v>
      </c>
      <c r="AP853" s="147" t="s">
        <v>67</v>
      </c>
      <c r="AQ853" s="147" t="s">
        <v>67</v>
      </c>
      <c r="AR853" s="147"/>
      <c r="AS853" s="209" t="s">
        <v>68</v>
      </c>
      <c r="AT853" s="223" t="str">
        <f>MONTH(B853)&amp;"/"&amp;YEAR(B853)</f>
        <v>3/2026</v>
      </c>
      <c r="AU853" s="223">
        <f>WEEKNUM(B853)-WEEKNUM(EOMONTH(B853,-1)+1)+1</f>
        <v>3</v>
      </c>
      <c r="AV853" s="209" t="str">
        <f>MONTH(R853)&amp;"/"&amp;YEAR(R853)</f>
        <v>3/2026</v>
      </c>
      <c r="AW853" s="209">
        <f>WEEKNUM(R853)-WEEKNUM(EOMONTH(R853,-1)+1)+1</f>
        <v>3</v>
      </c>
      <c r="AX853" s="209">
        <f>IF(BB853="S",IF(Q853="1. Aceitou o programa",R853-B853,0),0)</f>
        <v>0</v>
      </c>
      <c r="AY853" s="209">
        <f>IF(BB853="S",IF(AND(S853&lt;&gt;"",R853&lt;&gt;""),S853-R853,0),0)</f>
        <v>0</v>
      </c>
      <c r="AZ853" s="209">
        <f>IF(BB853="S",IF(Q853="1. Aceitou o programa",IF(OR(X853="Não se Aplica",X853=""),IF(OR(W853="Não se Aplica",W853=""),0,W853-V853),AVERAGE(X853-W853,W853-V853)),0),0)</f>
        <v>0</v>
      </c>
      <c r="BA853" s="209">
        <f>IF(BB853="S",IF(AND(Q853="1. Aceitou o programa",AH853="Realizada"),IFERROR(IF(AG853="",0,AG853-R853),0),0),0)</f>
        <v>0</v>
      </c>
      <c r="BB853" s="209" t="str">
        <f>_xlfn.XLOOKUP(U853,'Lista Suspensa'!$AA$20:$AA$23,'Lista Suspensa'!$AB$20:$AB$23,"N/A")</f>
        <v>S</v>
      </c>
    </row>
    <row r="854" spans="1:54" ht="12" customHeight="1">
      <c r="A854" s="151" t="s">
        <v>67</v>
      </c>
      <c r="B854" s="152">
        <v>46099</v>
      </c>
      <c r="C854" s="153" t="s">
        <v>122</v>
      </c>
      <c r="D854" s="153" t="s">
        <v>1947</v>
      </c>
      <c r="E854" s="244">
        <v>95712038</v>
      </c>
      <c r="F854" s="144" t="s">
        <v>1963</v>
      </c>
      <c r="G854" s="230"/>
      <c r="H854" s="154">
        <v>33370</v>
      </c>
      <c r="I854" s="153">
        <v>35</v>
      </c>
      <c r="J854" s="148" t="s">
        <v>58</v>
      </c>
      <c r="K854" s="153" t="s">
        <v>101</v>
      </c>
      <c r="L854" s="153"/>
      <c r="M854" s="153"/>
      <c r="N854" s="153">
        <v>580</v>
      </c>
      <c r="O854" s="155" t="s">
        <v>1964</v>
      </c>
      <c r="P854" s="156" t="s">
        <v>71</v>
      </c>
      <c r="Q854" s="157" t="s">
        <v>110</v>
      </c>
      <c r="R854" s="158">
        <v>46099</v>
      </c>
      <c r="S854" s="159"/>
      <c r="T854" s="159" t="s">
        <v>62</v>
      </c>
      <c r="U854" s="159" t="s">
        <v>111</v>
      </c>
      <c r="V854" s="154">
        <v>46099</v>
      </c>
      <c r="W854" s="154" t="s">
        <v>126</v>
      </c>
      <c r="X854" s="154" t="s">
        <v>126</v>
      </c>
      <c r="Y854" s="160" t="s">
        <v>1965</v>
      </c>
      <c r="Z854" s="160" t="s">
        <v>128</v>
      </c>
      <c r="AA854" s="153">
        <v>109</v>
      </c>
      <c r="AB854" s="153">
        <v>1.76</v>
      </c>
      <c r="AC854" s="182">
        <f t="shared" si="28"/>
        <v>35.188533057851238</v>
      </c>
      <c r="AD854" s="153" t="str">
        <f t="shared" si="29"/>
        <v>OBESIDADE II</v>
      </c>
      <c r="AE854" s="233" t="s">
        <v>135</v>
      </c>
      <c r="AF854" s="153" t="s">
        <v>130</v>
      </c>
      <c r="AG854" s="159"/>
      <c r="AH854" s="153"/>
      <c r="AI854" s="161"/>
      <c r="AJ854" s="153"/>
      <c r="AK854" s="153"/>
      <c r="AL854" s="207" t="s">
        <v>131</v>
      </c>
      <c r="AM854" s="207"/>
      <c r="AN854" s="207"/>
      <c r="AO854" s="207" t="str">
        <f ca="1">IF(R854="","",IF(R854&gt;TODAY(),"0 meses",DATEDIF(R854,TODAY(),"m") &amp; " meses"))</f>
        <v>2 meses</v>
      </c>
      <c r="AP854" s="147" t="s">
        <v>67</v>
      </c>
      <c r="AQ854" s="147" t="s">
        <v>67</v>
      </c>
      <c r="AR854" s="147"/>
      <c r="AS854" s="209" t="s">
        <v>68</v>
      </c>
      <c r="AT854" s="223" t="str">
        <f>MONTH(B854)&amp;"/"&amp;YEAR(B854)</f>
        <v>3/2026</v>
      </c>
      <c r="AU854" s="223">
        <f>WEEKNUM(B854)-WEEKNUM(EOMONTH(B854,-1)+1)+1</f>
        <v>3</v>
      </c>
      <c r="AV854" s="209" t="str">
        <f>MONTH(R854)&amp;"/"&amp;YEAR(R854)</f>
        <v>3/2026</v>
      </c>
      <c r="AW854" s="209">
        <f>WEEKNUM(R854)-WEEKNUM(EOMONTH(R854,-1)+1)+1</f>
        <v>3</v>
      </c>
      <c r="AX854" s="209">
        <f>IF(BB854="S",IF(Q854="1. Aceitou o programa",R854-B854,0),0)</f>
        <v>0</v>
      </c>
      <c r="AY854" s="209">
        <f>IF(BB854="S",IF(AND(S854&lt;&gt;"",R854&lt;&gt;""),S854-R854,0),0)</f>
        <v>0</v>
      </c>
      <c r="AZ854" s="209">
        <f>IF(BB854="S",IF(Q854="1. Aceitou o programa",IF(OR(X854="Não se Aplica",X854=""),IF(OR(W854="Não se Aplica",W854=""),0,W854-V854),AVERAGE(X854-W854,W854-V854)),0),0)</f>
        <v>0</v>
      </c>
      <c r="BA854" s="209">
        <f>IF(BB854="S",IF(AND(Q854="1. Aceitou o programa",AH854="Realizada"),IFERROR(IF(AG854="",0,AG854-R854),0),0),0)</f>
        <v>0</v>
      </c>
      <c r="BB854" s="209" t="str">
        <f>_xlfn.XLOOKUP(U854,'Lista Suspensa'!$AA$20:$AA$23,'Lista Suspensa'!$AB$20:$AB$23,"N/A")</f>
        <v>S</v>
      </c>
    </row>
    <row r="855" spans="1:54" ht="12" customHeight="1">
      <c r="A855" s="151" t="s">
        <v>54</v>
      </c>
      <c r="B855" s="152">
        <v>46099</v>
      </c>
      <c r="C855" s="153" t="s">
        <v>122</v>
      </c>
      <c r="D855" s="153" t="s">
        <v>56</v>
      </c>
      <c r="E855" s="244">
        <v>95499137</v>
      </c>
      <c r="F855" s="144" t="s">
        <v>1966</v>
      </c>
      <c r="G855" s="230"/>
      <c r="H855" s="154">
        <v>32377</v>
      </c>
      <c r="I855" s="153">
        <v>37</v>
      </c>
      <c r="J855" s="148" t="s">
        <v>70</v>
      </c>
      <c r="K855" s="153" t="s">
        <v>59</v>
      </c>
      <c r="L855" s="153"/>
      <c r="M855" s="153"/>
      <c r="N855" s="153"/>
      <c r="O855" s="155" t="s">
        <v>1967</v>
      </c>
      <c r="P855" s="156" t="s">
        <v>1640</v>
      </c>
      <c r="Q855" s="157" t="s">
        <v>110</v>
      </c>
      <c r="R855" s="158">
        <v>46099</v>
      </c>
      <c r="S855" s="159"/>
      <c r="T855" s="159" t="s">
        <v>62</v>
      </c>
      <c r="U855" s="159" t="s">
        <v>111</v>
      </c>
      <c r="V855" s="154">
        <v>46099</v>
      </c>
      <c r="W855" s="154" t="s">
        <v>126</v>
      </c>
      <c r="X855" s="154" t="s">
        <v>126</v>
      </c>
      <c r="Y855" s="160"/>
      <c r="Z855" s="160" t="s">
        <v>128</v>
      </c>
      <c r="AA855" s="153">
        <v>160</v>
      </c>
      <c r="AB855" s="153">
        <v>1.71</v>
      </c>
      <c r="AC855" s="182">
        <f t="shared" si="28"/>
        <v>54.717690913443455</v>
      </c>
      <c r="AD855" s="153" t="str">
        <f t="shared" si="29"/>
        <v>OBESIDADE III</v>
      </c>
      <c r="AE855" s="233" t="s">
        <v>135</v>
      </c>
      <c r="AF855" s="153" t="s">
        <v>130</v>
      </c>
      <c r="AG855" s="159"/>
      <c r="AH855" s="153"/>
      <c r="AI855" s="161"/>
      <c r="AJ855" s="153"/>
      <c r="AK855" s="153"/>
      <c r="AL855" s="207" t="s">
        <v>143</v>
      </c>
      <c r="AM855" s="207"/>
      <c r="AN855" s="207"/>
      <c r="AO855" s="207" t="str">
        <f ca="1">IF(R855="","",IF(R855&gt;TODAY(),"0 meses",DATEDIF(R855,TODAY(),"m") &amp; " meses"))</f>
        <v>2 meses</v>
      </c>
      <c r="AP855" s="147" t="s">
        <v>67</v>
      </c>
      <c r="AQ855" s="147" t="s">
        <v>67</v>
      </c>
      <c r="AR855" s="147"/>
      <c r="AS855" s="209" t="s">
        <v>68</v>
      </c>
      <c r="AT855" s="223" t="str">
        <f>MONTH(B855)&amp;"/"&amp;YEAR(B855)</f>
        <v>3/2026</v>
      </c>
      <c r="AU855" s="223">
        <f>WEEKNUM(B855)-WEEKNUM(EOMONTH(B855,-1)+1)+1</f>
        <v>3</v>
      </c>
      <c r="AV855" s="209" t="str">
        <f>MONTH(R855)&amp;"/"&amp;YEAR(R855)</f>
        <v>3/2026</v>
      </c>
      <c r="AW855" s="209">
        <f>WEEKNUM(R855)-WEEKNUM(EOMONTH(R855,-1)+1)+1</f>
        <v>3</v>
      </c>
      <c r="AX855" s="209">
        <f>IF(BB855="S",IF(Q855="1. Aceitou o programa",R855-B855,0),0)</f>
        <v>0</v>
      </c>
      <c r="AY855" s="209">
        <f>IF(BB855="S",IF(AND(S855&lt;&gt;"",R855&lt;&gt;""),S855-R855,0),0)</f>
        <v>0</v>
      </c>
      <c r="AZ855" s="209">
        <f>IF(BB855="S",IF(Q855="1. Aceitou o programa",IF(OR(X855="Não se Aplica",X855=""),IF(OR(W855="Não se Aplica",W855=""),0,W855-V855),AVERAGE(X855-W855,W855-V855)),0),0)</f>
        <v>0</v>
      </c>
      <c r="BA855" s="209">
        <f>IF(BB855="S",IF(AND(Q855="1. Aceitou o programa",AH855="Realizada"),IFERROR(IF(AG855="",0,AG855-R855),0),0),0)</f>
        <v>0</v>
      </c>
      <c r="BB855" s="209" t="str">
        <f>_xlfn.XLOOKUP(U855,'Lista Suspensa'!$AA$20:$AA$23,'Lista Suspensa'!$AB$20:$AB$23,"N/A")</f>
        <v>S</v>
      </c>
    </row>
    <row r="856" spans="1:54" ht="12" customHeight="1">
      <c r="A856" s="151" t="s">
        <v>54</v>
      </c>
      <c r="B856" s="152">
        <v>46099</v>
      </c>
      <c r="C856" s="153" t="s">
        <v>122</v>
      </c>
      <c r="D856" s="153" t="s">
        <v>56</v>
      </c>
      <c r="E856" s="244">
        <v>92847972</v>
      </c>
      <c r="F856" s="144" t="s">
        <v>1968</v>
      </c>
      <c r="G856" s="230"/>
      <c r="H856" s="154">
        <v>36288</v>
      </c>
      <c r="I856" s="153">
        <v>27</v>
      </c>
      <c r="J856" s="148" t="s">
        <v>70</v>
      </c>
      <c r="K856" s="153"/>
      <c r="L856" s="153"/>
      <c r="M856" s="153"/>
      <c r="N856" s="153"/>
      <c r="O856" s="155" t="s">
        <v>1969</v>
      </c>
      <c r="P856" s="156" t="s">
        <v>1640</v>
      </c>
      <c r="Q856" s="157" t="s">
        <v>110</v>
      </c>
      <c r="R856" s="158">
        <v>46099</v>
      </c>
      <c r="S856" s="159"/>
      <c r="T856" s="159" t="s">
        <v>62</v>
      </c>
      <c r="U856" s="159" t="s">
        <v>111</v>
      </c>
      <c r="V856" s="154">
        <v>46099</v>
      </c>
      <c r="W856" s="154" t="s">
        <v>126</v>
      </c>
      <c r="X856" s="154" t="s">
        <v>126</v>
      </c>
      <c r="Y856" s="160" t="s">
        <v>1970</v>
      </c>
      <c r="Z856" s="160" t="s">
        <v>190</v>
      </c>
      <c r="AA856" s="153">
        <v>132</v>
      </c>
      <c r="AB856" s="153">
        <v>1.7</v>
      </c>
      <c r="AC856" s="182">
        <f t="shared" si="28"/>
        <v>45.674740484429073</v>
      </c>
      <c r="AD856" s="153" t="str">
        <f t="shared" si="29"/>
        <v>OBESIDADE III</v>
      </c>
      <c r="AE856" s="233" t="s">
        <v>135</v>
      </c>
      <c r="AF856" s="153" t="s">
        <v>130</v>
      </c>
      <c r="AG856" s="159"/>
      <c r="AH856" s="153"/>
      <c r="AI856" s="161"/>
      <c r="AJ856" s="153"/>
      <c r="AK856" s="153"/>
      <c r="AL856" s="207" t="s">
        <v>131</v>
      </c>
      <c r="AM856" s="207"/>
      <c r="AN856" s="207"/>
      <c r="AO856" s="207" t="str">
        <f ca="1">IF(R856="","",IF(R856&gt;TODAY(),"0 meses",DATEDIF(R856,TODAY(),"m") &amp; " meses"))</f>
        <v>2 meses</v>
      </c>
      <c r="AP856" s="147" t="s">
        <v>67</v>
      </c>
      <c r="AQ856" s="147" t="s">
        <v>67</v>
      </c>
      <c r="AR856" s="147"/>
      <c r="AS856" s="209" t="s">
        <v>68</v>
      </c>
      <c r="AT856" s="223" t="str">
        <f>MONTH(B856)&amp;"/"&amp;YEAR(B856)</f>
        <v>3/2026</v>
      </c>
      <c r="AU856" s="223">
        <f>WEEKNUM(B856)-WEEKNUM(EOMONTH(B856,-1)+1)+1</f>
        <v>3</v>
      </c>
      <c r="AV856" s="209" t="str">
        <f>MONTH(R856)&amp;"/"&amp;YEAR(R856)</f>
        <v>3/2026</v>
      </c>
      <c r="AW856" s="209">
        <f>WEEKNUM(R856)-WEEKNUM(EOMONTH(R856,-1)+1)+1</f>
        <v>3</v>
      </c>
      <c r="AX856" s="209">
        <f>IF(BB856="S",IF(Q856="1. Aceitou o programa",R856-B856,0),0)</f>
        <v>0</v>
      </c>
      <c r="AY856" s="209">
        <f>IF(BB856="S",IF(AND(S856&lt;&gt;"",R856&lt;&gt;""),S856-R856,0),0)</f>
        <v>0</v>
      </c>
      <c r="AZ856" s="209">
        <f>IF(BB856="S",IF(Q856="1. Aceitou o programa",IF(OR(X856="Não se Aplica",X856=""),IF(OR(W856="Não se Aplica",W856=""),0,W856-V856),AVERAGE(X856-W856,W856-V856)),0),0)</f>
        <v>0</v>
      </c>
      <c r="BA856" s="209">
        <f>IF(BB856="S",IF(AND(Q856="1. Aceitou o programa",AH856="Realizada"),IFERROR(IF(AG856="",0,AG856-R856),0),0),0)</f>
        <v>0</v>
      </c>
      <c r="BB856" s="209" t="str">
        <f>_xlfn.XLOOKUP(U856,'Lista Suspensa'!$AA$20:$AA$23,'Lista Suspensa'!$AB$20:$AB$23,"N/A")</f>
        <v>S</v>
      </c>
    </row>
    <row r="857" spans="1:54" ht="12" customHeight="1">
      <c r="A857" s="151" t="s">
        <v>67</v>
      </c>
      <c r="B857" s="152">
        <v>46099</v>
      </c>
      <c r="C857" s="153" t="s">
        <v>122</v>
      </c>
      <c r="D857" s="153" t="s">
        <v>1947</v>
      </c>
      <c r="E857" s="244">
        <v>89336894</v>
      </c>
      <c r="F857" s="144" t="s">
        <v>1971</v>
      </c>
      <c r="G857" s="230"/>
      <c r="H857" s="154">
        <v>36694</v>
      </c>
      <c r="I857" s="153">
        <v>25</v>
      </c>
      <c r="J857" s="148" t="s">
        <v>58</v>
      </c>
      <c r="K857" s="153"/>
      <c r="L857" s="153"/>
      <c r="M857" s="153"/>
      <c r="N857" s="153">
        <v>380</v>
      </c>
      <c r="O857" s="155" t="s">
        <v>1972</v>
      </c>
      <c r="P857" s="156" t="s">
        <v>71</v>
      </c>
      <c r="Q857" s="157" t="s">
        <v>110</v>
      </c>
      <c r="R857" s="158">
        <v>46099</v>
      </c>
      <c r="S857" s="159"/>
      <c r="T857" s="159" t="s">
        <v>62</v>
      </c>
      <c r="U857" s="159" t="s">
        <v>111</v>
      </c>
      <c r="V857" s="154">
        <v>46099</v>
      </c>
      <c r="W857" s="154" t="s">
        <v>126</v>
      </c>
      <c r="X857" s="154" t="s">
        <v>126</v>
      </c>
      <c r="Y857" s="160" t="s">
        <v>1973</v>
      </c>
      <c r="Z857" s="160" t="s">
        <v>128</v>
      </c>
      <c r="AA857" s="153">
        <v>114</v>
      </c>
      <c r="AB857" s="153">
        <v>1.72</v>
      </c>
      <c r="AC857" s="182">
        <f t="shared" si="28"/>
        <v>38.534342888047597</v>
      </c>
      <c r="AD857" s="153" t="str">
        <f t="shared" si="29"/>
        <v>OBESIDADE II</v>
      </c>
      <c r="AE857" s="233" t="s">
        <v>135</v>
      </c>
      <c r="AF857" s="153" t="s">
        <v>130</v>
      </c>
      <c r="AG857" s="159"/>
      <c r="AH857" s="153"/>
      <c r="AI857" s="161"/>
      <c r="AJ857" s="153"/>
      <c r="AK857" s="153"/>
      <c r="AL857" s="207" t="s">
        <v>131</v>
      </c>
      <c r="AM857" s="207"/>
      <c r="AN857" s="207"/>
      <c r="AO857" s="207" t="str">
        <f ca="1">IF(R857="","",IF(R857&gt;TODAY(),"0 meses",DATEDIF(R857,TODAY(),"m") &amp; " meses"))</f>
        <v>2 meses</v>
      </c>
      <c r="AP857" s="147" t="s">
        <v>67</v>
      </c>
      <c r="AQ857" s="147" t="s">
        <v>67</v>
      </c>
      <c r="AR857" s="147"/>
      <c r="AS857" s="209" t="s">
        <v>68</v>
      </c>
      <c r="AT857" s="223" t="str">
        <f>MONTH(B857)&amp;"/"&amp;YEAR(B857)</f>
        <v>3/2026</v>
      </c>
      <c r="AU857" s="223">
        <f>WEEKNUM(B857)-WEEKNUM(EOMONTH(B857,-1)+1)+1</f>
        <v>3</v>
      </c>
      <c r="AV857" s="209" t="str">
        <f>MONTH(R857)&amp;"/"&amp;YEAR(R857)</f>
        <v>3/2026</v>
      </c>
      <c r="AW857" s="209">
        <f>WEEKNUM(R857)-WEEKNUM(EOMONTH(R857,-1)+1)+1</f>
        <v>3</v>
      </c>
      <c r="AX857" s="209">
        <f>IF(BB857="S",IF(Q857="1. Aceitou o programa",R857-B857,0),0)</f>
        <v>0</v>
      </c>
      <c r="AY857" s="209">
        <f>IF(BB857="S",IF(AND(S857&lt;&gt;"",R857&lt;&gt;""),S857-R857,0),0)</f>
        <v>0</v>
      </c>
      <c r="AZ857" s="209">
        <f>IF(BB857="S",IF(Q857="1. Aceitou o programa",IF(OR(X857="Não se Aplica",X857=""),IF(OR(W857="Não se Aplica",W857=""),0,W857-V857),AVERAGE(X857-W857,W857-V857)),0),0)</f>
        <v>0</v>
      </c>
      <c r="BA857" s="209">
        <f>IF(BB857="S",IF(AND(Q857="1. Aceitou o programa",AH857="Realizada"),IFERROR(IF(AG857="",0,AG857-R857),0),0),0)</f>
        <v>0</v>
      </c>
      <c r="BB857" s="209" t="str">
        <f>_xlfn.XLOOKUP(U857,'Lista Suspensa'!$AA$20:$AA$23,'Lista Suspensa'!$AB$20:$AB$23,"N/A")</f>
        <v>S</v>
      </c>
    </row>
    <row r="858" spans="1:54" ht="12" customHeight="1">
      <c r="A858" s="151" t="s">
        <v>67</v>
      </c>
      <c r="B858" s="152">
        <v>46099</v>
      </c>
      <c r="C858" s="153" t="s">
        <v>297</v>
      </c>
      <c r="D858" s="153" t="s">
        <v>455</v>
      </c>
      <c r="E858" s="244">
        <v>94268006</v>
      </c>
      <c r="F858" s="144" t="s">
        <v>1974</v>
      </c>
      <c r="G858" s="230"/>
      <c r="H858" s="154">
        <v>29419</v>
      </c>
      <c r="I858" s="153">
        <v>45</v>
      </c>
      <c r="J858" s="148" t="s">
        <v>70</v>
      </c>
      <c r="K858" s="153" t="s">
        <v>101</v>
      </c>
      <c r="L858" s="153"/>
      <c r="M858" s="153"/>
      <c r="N858" s="153">
        <v>75</v>
      </c>
      <c r="O858" s="155" t="s">
        <v>1975</v>
      </c>
      <c r="P858" s="156" t="s">
        <v>71</v>
      </c>
      <c r="Q858" s="157" t="s">
        <v>110</v>
      </c>
      <c r="R858" s="158">
        <v>46099</v>
      </c>
      <c r="S858" s="159"/>
      <c r="T858" s="159" t="s">
        <v>62</v>
      </c>
      <c r="U858" s="159" t="s">
        <v>111</v>
      </c>
      <c r="V858" s="154">
        <v>46099</v>
      </c>
      <c r="W858" s="154" t="s">
        <v>126</v>
      </c>
      <c r="X858" s="154" t="s">
        <v>126</v>
      </c>
      <c r="Y858" s="160" t="s">
        <v>1976</v>
      </c>
      <c r="Z858" s="160" t="s">
        <v>128</v>
      </c>
      <c r="AA858" s="153">
        <v>136</v>
      </c>
      <c r="AB858" s="153">
        <v>1.69</v>
      </c>
      <c r="AC858" s="182">
        <f t="shared" si="28"/>
        <v>47.617380343825502</v>
      </c>
      <c r="AD858" s="153" t="str">
        <f t="shared" si="29"/>
        <v>OBESIDADE III</v>
      </c>
      <c r="AE858" s="233" t="s">
        <v>135</v>
      </c>
      <c r="AF858" s="153" t="s">
        <v>130</v>
      </c>
      <c r="AG858" s="159"/>
      <c r="AH858" s="153"/>
      <c r="AI858" s="161"/>
      <c r="AJ858" s="153"/>
      <c r="AK858" s="153"/>
      <c r="AL858" s="207" t="s">
        <v>131</v>
      </c>
      <c r="AM858" s="207"/>
      <c r="AN858" s="207"/>
      <c r="AO858" s="207" t="str">
        <f ca="1">IF(R858="","",IF(R858&gt;TODAY(),"0 meses",DATEDIF(R858,TODAY(),"m") &amp; " meses"))</f>
        <v>2 meses</v>
      </c>
      <c r="AP858" s="147" t="s">
        <v>67</v>
      </c>
      <c r="AQ858" s="147" t="s">
        <v>67</v>
      </c>
      <c r="AR858" s="147"/>
      <c r="AS858" s="209" t="s">
        <v>68</v>
      </c>
      <c r="AT858" s="223" t="str">
        <f>MONTH(B858)&amp;"/"&amp;YEAR(B858)</f>
        <v>3/2026</v>
      </c>
      <c r="AU858" s="223">
        <f>WEEKNUM(B858)-WEEKNUM(EOMONTH(B858,-1)+1)+1</f>
        <v>3</v>
      </c>
      <c r="AV858" s="209" t="str">
        <f>MONTH(R858)&amp;"/"&amp;YEAR(R858)</f>
        <v>3/2026</v>
      </c>
      <c r="AW858" s="209">
        <f>WEEKNUM(R858)-WEEKNUM(EOMONTH(R858,-1)+1)+1</f>
        <v>3</v>
      </c>
      <c r="AX858" s="209">
        <f>IF(BB858="S",IF(Q858="1. Aceitou o programa",R858-B858,0),0)</f>
        <v>0</v>
      </c>
      <c r="AY858" s="209">
        <f>IF(BB858="S",IF(AND(S858&lt;&gt;"",R858&lt;&gt;""),S858-R858,0),0)</f>
        <v>0</v>
      </c>
      <c r="AZ858" s="209">
        <f>IF(BB858="S",IF(Q858="1. Aceitou o programa",IF(OR(X858="Não se Aplica",X858=""),IF(OR(W858="Não se Aplica",W858=""),0,W858-V858),AVERAGE(X858-W858,W858-V858)),0),0)</f>
        <v>0</v>
      </c>
      <c r="BA858" s="209">
        <f>IF(BB858="S",IF(AND(Q858="1. Aceitou o programa",AH858="Realizada"),IFERROR(IF(AG858="",0,AG858-R858),0),0),0)</f>
        <v>0</v>
      </c>
      <c r="BB858" s="209" t="str">
        <f>_xlfn.XLOOKUP(U858,'Lista Suspensa'!$AA$20:$AA$23,'Lista Suspensa'!$AB$20:$AB$23,"N/A")</f>
        <v>S</v>
      </c>
    </row>
    <row r="859" spans="1:54" ht="12" customHeight="1">
      <c r="A859" s="151" t="s">
        <v>67</v>
      </c>
      <c r="B859" s="152">
        <v>46099</v>
      </c>
      <c r="C859" s="153" t="s">
        <v>297</v>
      </c>
      <c r="D859" s="153" t="s">
        <v>455</v>
      </c>
      <c r="E859" s="244">
        <v>89528722</v>
      </c>
      <c r="F859" s="144" t="s">
        <v>1977</v>
      </c>
      <c r="G859" s="230"/>
      <c r="H859" s="154">
        <v>26801</v>
      </c>
      <c r="I859" s="153">
        <v>53</v>
      </c>
      <c r="J859" s="148" t="s">
        <v>70</v>
      </c>
      <c r="K859" s="153" t="s">
        <v>59</v>
      </c>
      <c r="L859" s="153"/>
      <c r="M859" s="153"/>
      <c r="N859" s="153">
        <v>450</v>
      </c>
      <c r="O859" s="155" t="s">
        <v>1978</v>
      </c>
      <c r="P859" s="156" t="s">
        <v>71</v>
      </c>
      <c r="Q859" s="157" t="s">
        <v>110</v>
      </c>
      <c r="R859" s="158">
        <v>46099</v>
      </c>
      <c r="S859" s="159"/>
      <c r="T859" s="159" t="s">
        <v>62</v>
      </c>
      <c r="U859" s="159" t="s">
        <v>111</v>
      </c>
      <c r="V859" s="154">
        <v>46099</v>
      </c>
      <c r="W859" s="154" t="s">
        <v>126</v>
      </c>
      <c r="X859" s="154" t="s">
        <v>126</v>
      </c>
      <c r="Y859" s="160" t="s">
        <v>1979</v>
      </c>
      <c r="Z859" s="160" t="s">
        <v>128</v>
      </c>
      <c r="AA859" s="153">
        <v>110</v>
      </c>
      <c r="AB859" s="153">
        <v>1.68</v>
      </c>
      <c r="AC859" s="182">
        <f t="shared" si="28"/>
        <v>38.973922902494337</v>
      </c>
      <c r="AD859" s="153" t="str">
        <f t="shared" si="29"/>
        <v>OBESIDADE II</v>
      </c>
      <c r="AE859" s="233" t="s">
        <v>135</v>
      </c>
      <c r="AF859" s="153" t="s">
        <v>130</v>
      </c>
      <c r="AG859" s="159"/>
      <c r="AH859" s="153"/>
      <c r="AI859" s="161"/>
      <c r="AJ859" s="153"/>
      <c r="AK859" s="153"/>
      <c r="AL859" s="207" t="s">
        <v>131</v>
      </c>
      <c r="AM859" s="207"/>
      <c r="AN859" s="207"/>
      <c r="AO859" s="207" t="str">
        <f ca="1">IF(R859="","",IF(R859&gt;TODAY(),"0 meses",DATEDIF(R859,TODAY(),"m") &amp; " meses"))</f>
        <v>2 meses</v>
      </c>
      <c r="AP859" s="147" t="s">
        <v>67</v>
      </c>
      <c r="AQ859" s="147" t="s">
        <v>67</v>
      </c>
      <c r="AR859" s="147"/>
      <c r="AS859" s="209" t="s">
        <v>68</v>
      </c>
      <c r="AT859" s="223" t="str">
        <f>MONTH(B859)&amp;"/"&amp;YEAR(B859)</f>
        <v>3/2026</v>
      </c>
      <c r="AU859" s="223">
        <f>WEEKNUM(B859)-WEEKNUM(EOMONTH(B859,-1)+1)+1</f>
        <v>3</v>
      </c>
      <c r="AV859" s="209" t="str">
        <f>MONTH(R859)&amp;"/"&amp;YEAR(R859)</f>
        <v>3/2026</v>
      </c>
      <c r="AW859" s="209">
        <f>WEEKNUM(R859)-WEEKNUM(EOMONTH(R859,-1)+1)+1</f>
        <v>3</v>
      </c>
      <c r="AX859" s="209">
        <f>IF(BB859="S",IF(Q859="1. Aceitou o programa",R859-B859,0),0)</f>
        <v>0</v>
      </c>
      <c r="AY859" s="209">
        <f>IF(BB859="S",IF(AND(S859&lt;&gt;"",R859&lt;&gt;""),S859-R859,0),0)</f>
        <v>0</v>
      </c>
      <c r="AZ859" s="209">
        <f>IF(BB859="S",IF(Q859="1. Aceitou o programa",IF(OR(X859="Não se Aplica",X859=""),IF(OR(W859="Não se Aplica",W859=""),0,W859-V859),AVERAGE(X859-W859,W859-V859)),0),0)</f>
        <v>0</v>
      </c>
      <c r="BA859" s="209">
        <f>IF(BB859="S",IF(AND(Q859="1. Aceitou o programa",AH859="Realizada"),IFERROR(IF(AG859="",0,AG859-R859),0),0),0)</f>
        <v>0</v>
      </c>
      <c r="BB859" s="209" t="str">
        <f>_xlfn.XLOOKUP(U859,'Lista Suspensa'!$AA$20:$AA$23,'Lista Suspensa'!$AB$20:$AB$23,"N/A")</f>
        <v>S</v>
      </c>
    </row>
    <row r="860" spans="1:54" ht="12" customHeight="1">
      <c r="A860" s="151" t="s">
        <v>67</v>
      </c>
      <c r="B860" s="152">
        <v>46099</v>
      </c>
      <c r="C860" s="153" t="s">
        <v>297</v>
      </c>
      <c r="D860" s="153" t="s">
        <v>455</v>
      </c>
      <c r="E860" s="244">
        <v>73098519</v>
      </c>
      <c r="F860" s="144" t="s">
        <v>1980</v>
      </c>
      <c r="G860" s="230"/>
      <c r="H860" s="154">
        <v>28489</v>
      </c>
      <c r="I860" s="153">
        <v>48</v>
      </c>
      <c r="J860" s="148" t="s">
        <v>58</v>
      </c>
      <c r="K860" s="153"/>
      <c r="L860" s="153"/>
      <c r="M860" s="153"/>
      <c r="N860" s="153">
        <v>500</v>
      </c>
      <c r="O860" s="155" t="s">
        <v>1981</v>
      </c>
      <c r="P860" s="156" t="s">
        <v>71</v>
      </c>
      <c r="Q860" s="157" t="s">
        <v>110</v>
      </c>
      <c r="R860" s="158">
        <v>46099</v>
      </c>
      <c r="S860" s="159"/>
      <c r="T860" s="159" t="s">
        <v>62</v>
      </c>
      <c r="U860" s="159" t="s">
        <v>111</v>
      </c>
      <c r="V860" s="154">
        <v>46099</v>
      </c>
      <c r="W860" s="154" t="s">
        <v>126</v>
      </c>
      <c r="X860" s="154" t="s">
        <v>126</v>
      </c>
      <c r="Y860" s="160" t="s">
        <v>1877</v>
      </c>
      <c r="Z860" s="160" t="s">
        <v>134</v>
      </c>
      <c r="AA860" s="153">
        <v>108</v>
      </c>
      <c r="AB860" s="153">
        <v>1.74</v>
      </c>
      <c r="AC860" s="182">
        <f t="shared" si="28"/>
        <v>35.6718192627824</v>
      </c>
      <c r="AD860" s="153" t="str">
        <f t="shared" si="29"/>
        <v>OBESIDADE II</v>
      </c>
      <c r="AE860" s="233" t="s">
        <v>135</v>
      </c>
      <c r="AF860" s="153" t="s">
        <v>130</v>
      </c>
      <c r="AG860" s="159"/>
      <c r="AH860" s="153"/>
      <c r="AI860" s="161"/>
      <c r="AJ860" s="153"/>
      <c r="AK860" s="153"/>
      <c r="AL860" s="207" t="s">
        <v>131</v>
      </c>
      <c r="AM860" s="207"/>
      <c r="AN860" s="207"/>
      <c r="AO860" s="207" t="str">
        <f ca="1">IF(R860="","",IF(R860&gt;TODAY(),"0 meses",DATEDIF(R860,TODAY(),"m") &amp; " meses"))</f>
        <v>2 meses</v>
      </c>
      <c r="AP860" s="147" t="s">
        <v>67</v>
      </c>
      <c r="AQ860" s="147" t="s">
        <v>67</v>
      </c>
      <c r="AR860" s="147"/>
      <c r="AS860" s="209" t="s">
        <v>68</v>
      </c>
      <c r="AT860" s="223" t="str">
        <f>MONTH(B860)&amp;"/"&amp;YEAR(B860)</f>
        <v>3/2026</v>
      </c>
      <c r="AU860" s="223">
        <f>WEEKNUM(B860)-WEEKNUM(EOMONTH(B860,-1)+1)+1</f>
        <v>3</v>
      </c>
      <c r="AV860" s="209" t="str">
        <f>MONTH(R860)&amp;"/"&amp;YEAR(R860)</f>
        <v>3/2026</v>
      </c>
      <c r="AW860" s="209">
        <f>WEEKNUM(R860)-WEEKNUM(EOMONTH(R860,-1)+1)+1</f>
        <v>3</v>
      </c>
      <c r="AX860" s="209">
        <f>IF(BB860="S",IF(Q860="1. Aceitou o programa",R860-B860,0),0)</f>
        <v>0</v>
      </c>
      <c r="AY860" s="209">
        <f>IF(BB860="S",IF(AND(S860&lt;&gt;"",R860&lt;&gt;""),S860-R860,0),0)</f>
        <v>0</v>
      </c>
      <c r="AZ860" s="209">
        <f>IF(BB860="S",IF(Q860="1. Aceitou o programa",IF(OR(X860="Não se Aplica",X860=""),IF(OR(W860="Não se Aplica",W860=""),0,W860-V860),AVERAGE(X860-W860,W860-V860)),0),0)</f>
        <v>0</v>
      </c>
      <c r="BA860" s="209">
        <f>IF(BB860="S",IF(AND(Q860="1. Aceitou o programa",AH860="Realizada"),IFERROR(IF(AG860="",0,AG860-R860),0),0),0)</f>
        <v>0</v>
      </c>
      <c r="BB860" s="209" t="str">
        <f>_xlfn.XLOOKUP(U860,'Lista Suspensa'!$AA$20:$AA$23,'Lista Suspensa'!$AB$20:$AB$23,"N/A")</f>
        <v>S</v>
      </c>
    </row>
    <row r="861" spans="1:54" ht="12" customHeight="1">
      <c r="A861" s="151" t="s">
        <v>67</v>
      </c>
      <c r="B861" s="152">
        <v>46099</v>
      </c>
      <c r="C861" s="153" t="s">
        <v>297</v>
      </c>
      <c r="D861" s="153" t="s">
        <v>455</v>
      </c>
      <c r="E861" s="244">
        <v>89736787</v>
      </c>
      <c r="F861" s="144" t="s">
        <v>1982</v>
      </c>
      <c r="G861" s="230"/>
      <c r="H861" s="154">
        <v>31832</v>
      </c>
      <c r="I861" s="153">
        <v>39</v>
      </c>
      <c r="J861" s="148" t="s">
        <v>70</v>
      </c>
      <c r="K861" s="153"/>
      <c r="L861" s="153"/>
      <c r="M861" s="153"/>
      <c r="N861" s="153">
        <v>380</v>
      </c>
      <c r="O861" s="155" t="s">
        <v>1983</v>
      </c>
      <c r="P861" s="156" t="s">
        <v>71</v>
      </c>
      <c r="Q861" s="157" t="s">
        <v>110</v>
      </c>
      <c r="R861" s="158">
        <v>46099</v>
      </c>
      <c r="S861" s="159"/>
      <c r="T861" s="159" t="s">
        <v>62</v>
      </c>
      <c r="U861" s="159" t="s">
        <v>111</v>
      </c>
      <c r="V861" s="154">
        <v>46099</v>
      </c>
      <c r="W861" s="154" t="s">
        <v>126</v>
      </c>
      <c r="X861" s="154" t="s">
        <v>126</v>
      </c>
      <c r="Y861" s="160" t="s">
        <v>1877</v>
      </c>
      <c r="Z861" s="160" t="s">
        <v>128</v>
      </c>
      <c r="AA861" s="153">
        <v>127</v>
      </c>
      <c r="AB861" s="153">
        <v>1.63</v>
      </c>
      <c r="AC861" s="182">
        <f t="shared" si="28"/>
        <v>47.800067748127518</v>
      </c>
      <c r="AD861" s="153" t="str">
        <f t="shared" si="29"/>
        <v>OBESIDADE III</v>
      </c>
      <c r="AE861" s="233" t="s">
        <v>135</v>
      </c>
      <c r="AF861" s="153" t="s">
        <v>130</v>
      </c>
      <c r="AG861" s="159"/>
      <c r="AH861" s="153"/>
      <c r="AI861" s="161"/>
      <c r="AJ861" s="153"/>
      <c r="AK861" s="153"/>
      <c r="AL861" s="207" t="s">
        <v>131</v>
      </c>
      <c r="AM861" s="207"/>
      <c r="AN861" s="207"/>
      <c r="AO861" s="207" t="str">
        <f ca="1">IF(R861="","",IF(R861&gt;TODAY(),"0 meses",DATEDIF(R861,TODAY(),"m") &amp; " meses"))</f>
        <v>2 meses</v>
      </c>
      <c r="AP861" s="147" t="s">
        <v>67</v>
      </c>
      <c r="AQ861" s="147" t="s">
        <v>67</v>
      </c>
      <c r="AR861" s="147"/>
      <c r="AS861" s="209" t="s">
        <v>68</v>
      </c>
      <c r="AT861" s="223" t="str">
        <f>MONTH(B861)&amp;"/"&amp;YEAR(B861)</f>
        <v>3/2026</v>
      </c>
      <c r="AU861" s="223">
        <f>WEEKNUM(B861)-WEEKNUM(EOMONTH(B861,-1)+1)+1</f>
        <v>3</v>
      </c>
      <c r="AV861" s="209" t="str">
        <f>MONTH(R861)&amp;"/"&amp;YEAR(R861)</f>
        <v>3/2026</v>
      </c>
      <c r="AW861" s="209">
        <f>WEEKNUM(R861)-WEEKNUM(EOMONTH(R861,-1)+1)+1</f>
        <v>3</v>
      </c>
      <c r="AX861" s="209">
        <f>IF(BB861="S",IF(Q861="1. Aceitou o programa",R861-B861,0),0)</f>
        <v>0</v>
      </c>
      <c r="AY861" s="209">
        <f>IF(BB861="S",IF(AND(S861&lt;&gt;"",R861&lt;&gt;""),S861-R861,0),0)</f>
        <v>0</v>
      </c>
      <c r="AZ861" s="209">
        <f>IF(BB861="S",IF(Q861="1. Aceitou o programa",IF(OR(X861="Não se Aplica",X861=""),IF(OR(W861="Não se Aplica",W861=""),0,W861-V861),AVERAGE(X861-W861,W861-V861)),0),0)</f>
        <v>0</v>
      </c>
      <c r="BA861" s="209">
        <f>IF(BB861="S",IF(AND(Q861="1. Aceitou o programa",AH861="Realizada"),IFERROR(IF(AG861="",0,AG861-R861),0),0),0)</f>
        <v>0</v>
      </c>
      <c r="BB861" s="209" t="str">
        <f>_xlfn.XLOOKUP(U861,'Lista Suspensa'!$AA$20:$AA$23,'Lista Suspensa'!$AB$20:$AB$23,"N/A")</f>
        <v>S</v>
      </c>
    </row>
    <row r="862" spans="1:54" ht="12" customHeight="1">
      <c r="A862" s="151" t="s">
        <v>67</v>
      </c>
      <c r="B862" s="152">
        <v>46086</v>
      </c>
      <c r="C862" s="153" t="s">
        <v>122</v>
      </c>
      <c r="D862" s="153" t="s">
        <v>167</v>
      </c>
      <c r="E862" s="244">
        <v>961401680</v>
      </c>
      <c r="F862" s="144" t="s">
        <v>1984</v>
      </c>
      <c r="G862" s="230"/>
      <c r="H862" s="154">
        <v>29353</v>
      </c>
      <c r="I862" s="153">
        <v>46</v>
      </c>
      <c r="J862" s="148" t="s">
        <v>58</v>
      </c>
      <c r="K862" s="153" t="s">
        <v>59</v>
      </c>
      <c r="L862" s="153"/>
      <c r="M862" s="153"/>
      <c r="N862" s="153">
        <v>380</v>
      </c>
      <c r="O862" s="155">
        <v>11999253141</v>
      </c>
      <c r="P862" s="156" t="s">
        <v>71</v>
      </c>
      <c r="Q862" s="157" t="s">
        <v>110</v>
      </c>
      <c r="R862" s="158">
        <v>46100</v>
      </c>
      <c r="S862" s="159"/>
      <c r="T862" s="159" t="s">
        <v>62</v>
      </c>
      <c r="U862" s="159" t="s">
        <v>111</v>
      </c>
      <c r="V862" s="154">
        <v>46100</v>
      </c>
      <c r="W862" s="154" t="s">
        <v>126</v>
      </c>
      <c r="X862" s="154" t="s">
        <v>126</v>
      </c>
      <c r="Y862" s="160" t="s">
        <v>1985</v>
      </c>
      <c r="Z862" s="160" t="s">
        <v>128</v>
      </c>
      <c r="AA862" s="153">
        <v>137</v>
      </c>
      <c r="AB862" s="153">
        <v>1.84</v>
      </c>
      <c r="AC862" s="182">
        <f t="shared" si="28"/>
        <v>40.465500945179585</v>
      </c>
      <c r="AD862" s="153" t="str">
        <f t="shared" si="29"/>
        <v>OBESIDADE III</v>
      </c>
      <c r="AE862" s="233" t="s">
        <v>135</v>
      </c>
      <c r="AF862" s="153" t="s">
        <v>130</v>
      </c>
      <c r="AG862" s="159"/>
      <c r="AH862" s="153"/>
      <c r="AI862" s="161"/>
      <c r="AJ862" s="153"/>
      <c r="AK862" s="153"/>
      <c r="AL862" s="207" t="s">
        <v>131</v>
      </c>
      <c r="AM862" s="207"/>
      <c r="AN862" s="207"/>
      <c r="AO862" s="207" t="str">
        <f ca="1">IF(R862="","",IF(R862&gt;TODAY(),"0 meses",DATEDIF(R862,TODAY(),"m") &amp; " meses"))</f>
        <v>2 meses</v>
      </c>
      <c r="AP862" s="147" t="s">
        <v>67</v>
      </c>
      <c r="AQ862" s="147" t="s">
        <v>67</v>
      </c>
      <c r="AR862" s="147"/>
      <c r="AS862" s="209" t="s">
        <v>68</v>
      </c>
      <c r="AT862" s="223" t="str">
        <f>MONTH(B862)&amp;"/"&amp;YEAR(B862)</f>
        <v>3/2026</v>
      </c>
      <c r="AU862" s="223">
        <f>WEEKNUM(B862)-WEEKNUM(EOMONTH(B862,-1)+1)+1</f>
        <v>1</v>
      </c>
      <c r="AV862" s="209" t="str">
        <f>MONTH(R862)&amp;"/"&amp;YEAR(R862)</f>
        <v>3/2026</v>
      </c>
      <c r="AW862" s="209">
        <f>WEEKNUM(R862)-WEEKNUM(EOMONTH(R862,-1)+1)+1</f>
        <v>3</v>
      </c>
      <c r="AX862" s="209">
        <f>IF(BB862="S",IF(Q862="1. Aceitou o programa",R862-B862,0),0)</f>
        <v>14</v>
      </c>
      <c r="AY862" s="209">
        <f>IF(BB862="S",IF(AND(S862&lt;&gt;"",R862&lt;&gt;""),S862-R862,0),0)</f>
        <v>0</v>
      </c>
      <c r="AZ862" s="209">
        <f>IF(BB862="S",IF(Q862="1. Aceitou o programa",IF(OR(X862="Não se Aplica",X862=""),IF(OR(W862="Não se Aplica",W862=""),0,W862-V862),AVERAGE(X862-W862,W862-V862)),0),0)</f>
        <v>0</v>
      </c>
      <c r="BA862" s="209">
        <f>IF(BB862="S",IF(AND(Q862="1. Aceitou o programa",AH862="Realizada"),IFERROR(IF(AG862="",0,AG862-R862),0),0),0)</f>
        <v>0</v>
      </c>
      <c r="BB862" s="209" t="str">
        <f>_xlfn.XLOOKUP(U862,'Lista Suspensa'!$AA$20:$AA$23,'Lista Suspensa'!$AB$20:$AB$23,"N/A")</f>
        <v>S</v>
      </c>
    </row>
    <row r="863" spans="1:54" ht="12" customHeight="1">
      <c r="A863" s="151" t="s">
        <v>67</v>
      </c>
      <c r="B863" s="152">
        <v>46086</v>
      </c>
      <c r="C863" s="153" t="s">
        <v>122</v>
      </c>
      <c r="D863" s="153" t="s">
        <v>1509</v>
      </c>
      <c r="E863" s="244">
        <v>87557185</v>
      </c>
      <c r="F863" s="144" t="s">
        <v>1986</v>
      </c>
      <c r="G863" s="230"/>
      <c r="H863" s="154">
        <v>33926</v>
      </c>
      <c r="I863" s="153">
        <v>33</v>
      </c>
      <c r="J863" s="148" t="s">
        <v>70</v>
      </c>
      <c r="K863" s="153"/>
      <c r="L863" s="153"/>
      <c r="M863" s="153"/>
      <c r="N863" s="153">
        <v>580</v>
      </c>
      <c r="O863" s="155">
        <v>21985372546</v>
      </c>
      <c r="P863" s="156" t="s">
        <v>71</v>
      </c>
      <c r="Q863" s="157" t="s">
        <v>110</v>
      </c>
      <c r="R863" s="158">
        <v>46100</v>
      </c>
      <c r="S863" s="159"/>
      <c r="T863" s="159" t="s">
        <v>62</v>
      </c>
      <c r="U863" s="159" t="s">
        <v>111</v>
      </c>
      <c r="V863" s="154">
        <v>46100</v>
      </c>
      <c r="W863" s="154" t="s">
        <v>126</v>
      </c>
      <c r="X863" s="154" t="s">
        <v>126</v>
      </c>
      <c r="Y863" s="160">
        <v>46111</v>
      </c>
      <c r="Z863" s="160" t="s">
        <v>65</v>
      </c>
      <c r="AA863" s="153">
        <v>168</v>
      </c>
      <c r="AB863" s="153">
        <v>1.62</v>
      </c>
      <c r="AC863" s="182">
        <f t="shared" si="28"/>
        <v>64.014631915866474</v>
      </c>
      <c r="AD863" s="153" t="str">
        <f t="shared" si="29"/>
        <v>OBESIDADE III</v>
      </c>
      <c r="AE863" s="233" t="s">
        <v>135</v>
      </c>
      <c r="AF863" s="153" t="s">
        <v>130</v>
      </c>
      <c r="AG863" s="159"/>
      <c r="AH863" s="153"/>
      <c r="AI863" s="161"/>
      <c r="AJ863" s="153"/>
      <c r="AK863" s="153"/>
      <c r="AL863" s="207" t="s">
        <v>143</v>
      </c>
      <c r="AM863" s="207"/>
      <c r="AN863" s="207"/>
      <c r="AO863" s="207" t="str">
        <f ca="1">IF(R863="","",IF(R863&gt;TODAY(),"0 meses",DATEDIF(R863,TODAY(),"m") &amp; " meses"))</f>
        <v>2 meses</v>
      </c>
      <c r="AP863" s="147" t="s">
        <v>67</v>
      </c>
      <c r="AQ863" s="147" t="s">
        <v>67</v>
      </c>
      <c r="AR863" s="147"/>
      <c r="AS863" s="209" t="s">
        <v>68</v>
      </c>
      <c r="AT863" s="223" t="str">
        <f>MONTH(B863)&amp;"/"&amp;YEAR(B863)</f>
        <v>3/2026</v>
      </c>
      <c r="AU863" s="223">
        <f>WEEKNUM(B863)-WEEKNUM(EOMONTH(B863,-1)+1)+1</f>
        <v>1</v>
      </c>
      <c r="AV863" s="209" t="str">
        <f>MONTH(R863)&amp;"/"&amp;YEAR(R863)</f>
        <v>3/2026</v>
      </c>
      <c r="AW863" s="209">
        <f>WEEKNUM(R863)-WEEKNUM(EOMONTH(R863,-1)+1)+1</f>
        <v>3</v>
      </c>
      <c r="AX863" s="209">
        <f>IF(BB863="S",IF(Q863="1. Aceitou o programa",R863-B863,0),0)</f>
        <v>14</v>
      </c>
      <c r="AY863" s="209">
        <f>IF(BB863="S",IF(AND(S863&lt;&gt;"",R863&lt;&gt;""),S863-R863,0),0)</f>
        <v>0</v>
      </c>
      <c r="AZ863" s="209">
        <f>IF(BB863="S",IF(Q863="1. Aceitou o programa",IF(OR(X863="Não se Aplica",X863=""),IF(OR(W863="Não se Aplica",W863=""),0,W863-V863),AVERAGE(X863-W863,W863-V863)),0),0)</f>
        <v>0</v>
      </c>
      <c r="BA863" s="209">
        <f>IF(BB863="S",IF(AND(Q863="1. Aceitou o programa",AH863="Realizada"),IFERROR(IF(AG863="",0,AG863-R863),0),0),0)</f>
        <v>0</v>
      </c>
      <c r="BB863" s="209" t="str">
        <f>_xlfn.XLOOKUP(U863,'Lista Suspensa'!$AA$20:$AA$23,'Lista Suspensa'!$AB$20:$AB$23,"N/A")</f>
        <v>S</v>
      </c>
    </row>
    <row r="864" spans="1:54" ht="12" customHeight="1">
      <c r="A864" s="151" t="s">
        <v>67</v>
      </c>
      <c r="B864" s="152">
        <v>46099</v>
      </c>
      <c r="C864" s="153" t="s">
        <v>297</v>
      </c>
      <c r="D864" s="153" t="s">
        <v>455</v>
      </c>
      <c r="E864" s="244">
        <v>95282619</v>
      </c>
      <c r="F864" s="144" t="s">
        <v>1987</v>
      </c>
      <c r="G864" s="230"/>
      <c r="H864" s="154">
        <v>27073</v>
      </c>
      <c r="I864" s="153">
        <v>52</v>
      </c>
      <c r="J864" s="148" t="s">
        <v>70</v>
      </c>
      <c r="K864" s="153" t="s">
        <v>59</v>
      </c>
      <c r="L864" s="153"/>
      <c r="M864" s="153"/>
      <c r="N864" s="153"/>
      <c r="O864" s="155" t="s">
        <v>1988</v>
      </c>
      <c r="P864" s="156" t="s">
        <v>71</v>
      </c>
      <c r="Q864" s="157" t="s">
        <v>110</v>
      </c>
      <c r="R864" s="158">
        <v>46101</v>
      </c>
      <c r="S864" s="159"/>
      <c r="T864" s="159" t="s">
        <v>62</v>
      </c>
      <c r="U864" s="159" t="s">
        <v>111</v>
      </c>
      <c r="V864" s="154">
        <v>46111</v>
      </c>
      <c r="W864" s="154">
        <v>46141</v>
      </c>
      <c r="X864" s="154">
        <v>46146</v>
      </c>
      <c r="Y864" s="160">
        <v>46111</v>
      </c>
      <c r="Z864" s="160" t="s">
        <v>128</v>
      </c>
      <c r="AA864" s="153">
        <v>105</v>
      </c>
      <c r="AB864" s="153">
        <v>1.65</v>
      </c>
      <c r="AC864" s="182">
        <f t="shared" si="28"/>
        <v>38.567493112947666</v>
      </c>
      <c r="AD864" s="153" t="str">
        <f t="shared" si="29"/>
        <v>OBESIDADE II</v>
      </c>
      <c r="AE864" s="233" t="s">
        <v>66</v>
      </c>
      <c r="AF864" s="153" t="s">
        <v>130</v>
      </c>
      <c r="AG864" s="159"/>
      <c r="AH864" s="153"/>
      <c r="AI864" s="161"/>
      <c r="AJ864" s="153"/>
      <c r="AK864" s="153"/>
      <c r="AL864" s="207" t="s">
        <v>131</v>
      </c>
      <c r="AM864" s="207"/>
      <c r="AN864" s="207"/>
      <c r="AO864" s="207" t="str">
        <f ca="1">IF(R864="","",IF(R864&gt;TODAY(),"0 meses",DATEDIF(R864,TODAY(),"m") &amp; " meses"))</f>
        <v>2 meses</v>
      </c>
      <c r="AP864" s="147" t="s">
        <v>67</v>
      </c>
      <c r="AQ864" s="147" t="s">
        <v>67</v>
      </c>
      <c r="AR864" s="147"/>
      <c r="AS864" s="209" t="s">
        <v>68</v>
      </c>
      <c r="AT864" s="223" t="str">
        <f>MONTH(B864)&amp;"/"&amp;YEAR(B864)</f>
        <v>3/2026</v>
      </c>
      <c r="AU864" s="223">
        <f>WEEKNUM(B864)-WEEKNUM(EOMONTH(B864,-1)+1)+1</f>
        <v>3</v>
      </c>
      <c r="AV864" s="209" t="str">
        <f>MONTH(R864)&amp;"/"&amp;YEAR(R864)</f>
        <v>3/2026</v>
      </c>
      <c r="AW864" s="209">
        <f>WEEKNUM(R864)-WEEKNUM(EOMONTH(R864,-1)+1)+1</f>
        <v>3</v>
      </c>
      <c r="AX864" s="209">
        <f>IF(BB864="S",IF(Q864="1. Aceitou o programa",R864-B864,0),0)</f>
        <v>2</v>
      </c>
      <c r="AY864" s="209">
        <f>IF(BB864="S",IF(AND(S864&lt;&gt;"",R864&lt;&gt;""),S864-R864,0),0)</f>
        <v>0</v>
      </c>
      <c r="AZ864" s="209">
        <f>IF(BB864="S",IF(Q864="1. Aceitou o programa",IF(OR(X864="Não se Aplica",X864=""),IF(OR(W864="Não se Aplica",W864=""),0,W864-V864),AVERAGE(X864-W864,W864-V864)),0),0)</f>
        <v>17.5</v>
      </c>
      <c r="BA864" s="209">
        <f>IF(BB864="S",IF(AND(Q864="1. Aceitou o programa",AH864="Realizada"),IFERROR(IF(AG864="",0,AG864-R864),0),0),0)</f>
        <v>0</v>
      </c>
      <c r="BB864" s="209" t="str">
        <f>_xlfn.XLOOKUP(U864,'Lista Suspensa'!$AA$20:$AA$23,'Lista Suspensa'!$AB$20:$AB$23,"N/A")</f>
        <v>S</v>
      </c>
    </row>
    <row r="865" spans="1:54" ht="12" customHeight="1">
      <c r="A865" s="151" t="s">
        <v>67</v>
      </c>
      <c r="B865" s="152">
        <v>46030</v>
      </c>
      <c r="C865" s="153" t="s">
        <v>122</v>
      </c>
      <c r="D865" s="153" t="s">
        <v>274</v>
      </c>
      <c r="E865" s="244">
        <v>889018669</v>
      </c>
      <c r="F865" s="144" t="s">
        <v>1989</v>
      </c>
      <c r="G865" s="230"/>
      <c r="H865" s="154">
        <v>26391</v>
      </c>
      <c r="I865" s="153">
        <v>54</v>
      </c>
      <c r="J865" s="148" t="s">
        <v>58</v>
      </c>
      <c r="K865" s="153" t="s">
        <v>101</v>
      </c>
      <c r="L865" s="153"/>
      <c r="M865" s="153"/>
      <c r="N865" s="153">
        <v>400</v>
      </c>
      <c r="O865" s="155" t="s">
        <v>1990</v>
      </c>
      <c r="P865" s="156" t="s">
        <v>71</v>
      </c>
      <c r="Q865" s="157" t="s">
        <v>110</v>
      </c>
      <c r="R865" s="158">
        <v>46104</v>
      </c>
      <c r="S865" s="159"/>
      <c r="T865" s="159" t="s">
        <v>62</v>
      </c>
      <c r="U865" s="159" t="s">
        <v>111</v>
      </c>
      <c r="V865" s="154">
        <v>46051</v>
      </c>
      <c r="W865" s="154">
        <v>46052</v>
      </c>
      <c r="X865" s="154">
        <v>46104</v>
      </c>
      <c r="Y865" s="160" t="s">
        <v>1465</v>
      </c>
      <c r="Z865" s="160" t="s">
        <v>128</v>
      </c>
      <c r="AA865" s="153">
        <v>115</v>
      </c>
      <c r="AB865" s="153">
        <v>1.8</v>
      </c>
      <c r="AC865" s="182">
        <f t="shared" si="28"/>
        <v>35.493827160493822</v>
      </c>
      <c r="AD865" s="153" t="str">
        <f t="shared" si="29"/>
        <v>OBESIDADE II</v>
      </c>
      <c r="AE865" s="233" t="s">
        <v>300</v>
      </c>
      <c r="AF865" s="153" t="s">
        <v>130</v>
      </c>
      <c r="AG865" s="159"/>
      <c r="AH865" s="153"/>
      <c r="AI865" s="161"/>
      <c r="AJ865" s="153"/>
      <c r="AK865" s="153"/>
      <c r="AL865" s="207" t="s">
        <v>131</v>
      </c>
      <c r="AM865" s="207"/>
      <c r="AN865" s="207"/>
      <c r="AO865" s="207" t="str">
        <f ca="1">IF(R865="","",IF(R865&gt;TODAY(),"0 meses",DATEDIF(R865,TODAY(),"m") &amp; " meses"))</f>
        <v>2 meses</v>
      </c>
      <c r="AP865" s="147" t="s">
        <v>67</v>
      </c>
      <c r="AQ865" s="147" t="s">
        <v>67</v>
      </c>
      <c r="AR865" s="147"/>
      <c r="AS865" s="209" t="s">
        <v>68</v>
      </c>
      <c r="AT865" s="223" t="str">
        <f>MONTH(B865)&amp;"/"&amp;YEAR(B865)</f>
        <v>1/2026</v>
      </c>
      <c r="AU865" s="223">
        <f>WEEKNUM(B865)-WEEKNUM(EOMONTH(B865,-1)+1)+1</f>
        <v>2</v>
      </c>
      <c r="AV865" s="209" t="str">
        <f>MONTH(R865)&amp;"/"&amp;YEAR(R865)</f>
        <v>3/2026</v>
      </c>
      <c r="AW865" s="209">
        <f>WEEKNUM(R865)-WEEKNUM(EOMONTH(R865,-1)+1)+1</f>
        <v>4</v>
      </c>
      <c r="AX865" s="209">
        <f>IF(BB865="S",IF(Q865="1. Aceitou o programa",R865-B865,0),0)</f>
        <v>74</v>
      </c>
      <c r="AY865" s="209">
        <f>IF(BB865="S",IF(AND(S865&lt;&gt;"",R865&lt;&gt;""),S865-R865,0),0)</f>
        <v>0</v>
      </c>
      <c r="AZ865" s="209">
        <f>IF(BB865="S",IF(Q865="1. Aceitou o programa",IF(OR(X865="Não se Aplica",X865=""),IF(OR(W865="Não se Aplica",W865=""),0,W865-V865),AVERAGE(X865-W865,W865-V865)),0),0)</f>
        <v>26.5</v>
      </c>
      <c r="BA865" s="209">
        <f>IF(BB865="S",IF(AND(Q865="1. Aceitou o programa",AH865="Realizada"),IFERROR(IF(AG865="",0,AG865-R865),0),0),0)</f>
        <v>0</v>
      </c>
      <c r="BB865" s="209" t="str">
        <f>_xlfn.XLOOKUP(U865,'Lista Suspensa'!$AA$20:$AA$23,'Lista Suspensa'!$AB$20:$AB$23,"N/A")</f>
        <v>S</v>
      </c>
    </row>
    <row r="866" spans="1:54" ht="12" customHeight="1">
      <c r="A866" s="151" t="s">
        <v>67</v>
      </c>
      <c r="B866" s="152">
        <v>46030</v>
      </c>
      <c r="C866" s="153" t="s">
        <v>122</v>
      </c>
      <c r="D866" s="153" t="s">
        <v>443</v>
      </c>
      <c r="E866" s="244">
        <v>78386456</v>
      </c>
      <c r="F866" s="144" t="s">
        <v>1991</v>
      </c>
      <c r="G866" s="230"/>
      <c r="H866" s="154">
        <v>27704</v>
      </c>
      <c r="I866" s="153">
        <v>50</v>
      </c>
      <c r="J866" s="148" t="s">
        <v>70</v>
      </c>
      <c r="K866" s="153"/>
      <c r="L866" s="153"/>
      <c r="M866" s="153"/>
      <c r="N866" s="153">
        <v>380</v>
      </c>
      <c r="O866" s="155" t="s">
        <v>1992</v>
      </c>
      <c r="P866" s="156" t="s">
        <v>71</v>
      </c>
      <c r="Q866" s="157" t="s">
        <v>110</v>
      </c>
      <c r="R866" s="158">
        <v>46104</v>
      </c>
      <c r="S866" s="159"/>
      <c r="T866" s="159" t="s">
        <v>62</v>
      </c>
      <c r="U866" s="159" t="s">
        <v>111</v>
      </c>
      <c r="V866" s="154">
        <v>46051</v>
      </c>
      <c r="W866" s="154">
        <v>46052</v>
      </c>
      <c r="X866" s="154">
        <v>46062</v>
      </c>
      <c r="Y866" s="160" t="s">
        <v>1993</v>
      </c>
      <c r="Z866" s="160" t="s">
        <v>128</v>
      </c>
      <c r="AA866" s="153">
        <v>118.4</v>
      </c>
      <c r="AB866" s="153">
        <v>1.64</v>
      </c>
      <c r="AC866" s="182">
        <f t="shared" si="28"/>
        <v>44.021415823914346</v>
      </c>
      <c r="AD866" s="153" t="str">
        <f t="shared" si="29"/>
        <v>OBESIDADE III</v>
      </c>
      <c r="AE866" s="233" t="s">
        <v>135</v>
      </c>
      <c r="AF866" s="153" t="s">
        <v>130</v>
      </c>
      <c r="AG866" s="159"/>
      <c r="AH866" s="153"/>
      <c r="AI866" s="161"/>
      <c r="AJ866" s="153"/>
      <c r="AK866" s="153"/>
      <c r="AL866" s="207" t="s">
        <v>131</v>
      </c>
      <c r="AM866" s="207"/>
      <c r="AN866" s="207"/>
      <c r="AO866" s="207" t="str">
        <f ca="1">IF(R866="","",IF(R866&gt;TODAY(),"0 meses",DATEDIF(R866,TODAY(),"m") &amp; " meses"))</f>
        <v>2 meses</v>
      </c>
      <c r="AP866" s="147" t="s">
        <v>67</v>
      </c>
      <c r="AQ866" s="147" t="s">
        <v>67</v>
      </c>
      <c r="AR866" s="147"/>
      <c r="AS866" s="209" t="s">
        <v>68</v>
      </c>
      <c r="AT866" s="223" t="str">
        <f>MONTH(B866)&amp;"/"&amp;YEAR(B866)</f>
        <v>1/2026</v>
      </c>
      <c r="AU866" s="223">
        <f>WEEKNUM(B866)-WEEKNUM(EOMONTH(B866,-1)+1)+1</f>
        <v>2</v>
      </c>
      <c r="AV866" s="209" t="str">
        <f>MONTH(R866)&amp;"/"&amp;YEAR(R866)</f>
        <v>3/2026</v>
      </c>
      <c r="AW866" s="209">
        <f>WEEKNUM(R866)-WEEKNUM(EOMONTH(R866,-1)+1)+1</f>
        <v>4</v>
      </c>
      <c r="AX866" s="209">
        <f>IF(BB866="S",IF(Q866="1. Aceitou o programa",R866-B866,0),0)</f>
        <v>74</v>
      </c>
      <c r="AY866" s="209">
        <f>IF(BB866="S",IF(AND(S866&lt;&gt;"",R866&lt;&gt;""),S866-R866,0),0)</f>
        <v>0</v>
      </c>
      <c r="AZ866" s="209">
        <f>IF(BB866="S",IF(Q866="1. Aceitou o programa",IF(OR(X866="Não se Aplica",X866=""),IF(OR(W866="Não se Aplica",W866=""),0,W866-V866),AVERAGE(X866-W866,W866-V866)),0),0)</f>
        <v>5.5</v>
      </c>
      <c r="BA866" s="209">
        <f>IF(BB866="S",IF(AND(Q866="1. Aceitou o programa",AH866="Realizada"),IFERROR(IF(AG866="",0,AG866-R866),0),0),0)</f>
        <v>0</v>
      </c>
      <c r="BB866" s="209" t="str">
        <f>_xlfn.XLOOKUP(U866,'Lista Suspensa'!$AA$20:$AA$23,'Lista Suspensa'!$AB$20:$AB$23,"N/A")</f>
        <v>S</v>
      </c>
    </row>
    <row r="867" spans="1:54" ht="12" customHeight="1">
      <c r="A867" s="151" t="s">
        <v>67</v>
      </c>
      <c r="B867" s="152">
        <v>46030</v>
      </c>
      <c r="C867" s="153" t="s">
        <v>122</v>
      </c>
      <c r="D867" s="153" t="s">
        <v>443</v>
      </c>
      <c r="E867" s="244">
        <v>94162422</v>
      </c>
      <c r="F867" s="144" t="s">
        <v>1994</v>
      </c>
      <c r="G867" s="230"/>
      <c r="H867" s="154">
        <v>35866</v>
      </c>
      <c r="I867" s="153">
        <v>28</v>
      </c>
      <c r="J867" s="148" t="s">
        <v>70</v>
      </c>
      <c r="K867" s="153"/>
      <c r="L867" s="153"/>
      <c r="M867" s="153"/>
      <c r="N867" s="153">
        <v>380</v>
      </c>
      <c r="O867" s="155" t="s">
        <v>1995</v>
      </c>
      <c r="P867" s="156" t="s">
        <v>71</v>
      </c>
      <c r="Q867" s="157" t="s">
        <v>110</v>
      </c>
      <c r="R867" s="158">
        <v>46104</v>
      </c>
      <c r="S867" s="159"/>
      <c r="T867" s="159" t="s">
        <v>62</v>
      </c>
      <c r="U867" s="159" t="s">
        <v>111</v>
      </c>
      <c r="V867" s="154">
        <v>46051</v>
      </c>
      <c r="W867" s="154">
        <v>46052</v>
      </c>
      <c r="X867" s="154">
        <v>46062</v>
      </c>
      <c r="Y867" s="160" t="s">
        <v>1996</v>
      </c>
      <c r="Z867" s="160" t="s">
        <v>128</v>
      </c>
      <c r="AA867" s="153">
        <v>145.6</v>
      </c>
      <c r="AB867" s="153">
        <v>1.91</v>
      </c>
      <c r="AC867" s="182">
        <f t="shared" si="28"/>
        <v>39.91118664510293</v>
      </c>
      <c r="AD867" s="153" t="str">
        <f t="shared" si="29"/>
        <v>OBESIDADE III</v>
      </c>
      <c r="AE867" s="233" t="s">
        <v>135</v>
      </c>
      <c r="AF867" s="153" t="s">
        <v>130</v>
      </c>
      <c r="AG867" s="159"/>
      <c r="AH867" s="153"/>
      <c r="AI867" s="161"/>
      <c r="AJ867" s="153"/>
      <c r="AK867" s="153"/>
      <c r="AL867" s="207" t="s">
        <v>131</v>
      </c>
      <c r="AM867" s="207"/>
      <c r="AN867" s="207"/>
      <c r="AO867" s="207" t="str">
        <f ca="1">IF(R867="","",IF(R867&gt;TODAY(),"0 meses",DATEDIF(R867,TODAY(),"m") &amp; " meses"))</f>
        <v>2 meses</v>
      </c>
      <c r="AP867" s="147" t="s">
        <v>67</v>
      </c>
      <c r="AQ867" s="147" t="s">
        <v>67</v>
      </c>
      <c r="AR867" s="147"/>
      <c r="AS867" s="209" t="s">
        <v>68</v>
      </c>
      <c r="AT867" s="223" t="str">
        <f>MONTH(B867)&amp;"/"&amp;YEAR(B867)</f>
        <v>1/2026</v>
      </c>
      <c r="AU867" s="223">
        <f>WEEKNUM(B867)-WEEKNUM(EOMONTH(B867,-1)+1)+1</f>
        <v>2</v>
      </c>
      <c r="AV867" s="209" t="str">
        <f>MONTH(R867)&amp;"/"&amp;YEAR(R867)</f>
        <v>3/2026</v>
      </c>
      <c r="AW867" s="209">
        <f>WEEKNUM(R867)-WEEKNUM(EOMONTH(R867,-1)+1)+1</f>
        <v>4</v>
      </c>
      <c r="AX867" s="209">
        <f>IF(BB867="S",IF(Q867="1. Aceitou o programa",R867-B867,0),0)</f>
        <v>74</v>
      </c>
      <c r="AY867" s="209">
        <f>IF(BB867="S",IF(AND(S867&lt;&gt;"",R867&lt;&gt;""),S867-R867,0),0)</f>
        <v>0</v>
      </c>
      <c r="AZ867" s="209">
        <f>IF(BB867="S",IF(Q867="1. Aceitou o programa",IF(OR(X867="Não se Aplica",X867=""),IF(OR(W867="Não se Aplica",W867=""),0,W867-V867),AVERAGE(X867-W867,W867-V867)),0),0)</f>
        <v>5.5</v>
      </c>
      <c r="BA867" s="209">
        <f>IF(BB867="S",IF(AND(Q867="1. Aceitou o programa",AH867="Realizada"),IFERROR(IF(AG867="",0,AG867-R867),0),0),0)</f>
        <v>0</v>
      </c>
      <c r="BB867" s="209" t="str">
        <f>_xlfn.XLOOKUP(U867,'Lista Suspensa'!$AA$20:$AA$23,'Lista Suspensa'!$AB$20:$AB$23,"N/A")</f>
        <v>S</v>
      </c>
    </row>
    <row r="868" spans="1:54" ht="12" customHeight="1">
      <c r="A868" s="151" t="s">
        <v>121</v>
      </c>
      <c r="B868" s="152">
        <v>45292</v>
      </c>
      <c r="C868" s="153" t="s">
        <v>122</v>
      </c>
      <c r="D868" s="153" t="s">
        <v>167</v>
      </c>
      <c r="E868" s="244">
        <v>88299017</v>
      </c>
      <c r="F868" s="144" t="s">
        <v>1997</v>
      </c>
      <c r="G868" s="230"/>
      <c r="H868" s="154">
        <v>28056</v>
      </c>
      <c r="I868" s="153">
        <v>49</v>
      </c>
      <c r="J868" s="148" t="s">
        <v>70</v>
      </c>
      <c r="K868" s="153" t="s">
        <v>59</v>
      </c>
      <c r="L868" s="153"/>
      <c r="M868" s="153"/>
      <c r="N868" s="153"/>
      <c r="O868" s="155">
        <v>11971955109</v>
      </c>
      <c r="P868" s="156" t="s">
        <v>71</v>
      </c>
      <c r="Q868" s="157" t="s">
        <v>110</v>
      </c>
      <c r="R868" s="158">
        <v>46104</v>
      </c>
      <c r="S868" s="159"/>
      <c r="T868" s="159" t="s">
        <v>62</v>
      </c>
      <c r="U868" s="159" t="s">
        <v>111</v>
      </c>
      <c r="V868" s="154">
        <v>45924</v>
      </c>
      <c r="W868" s="154" t="s">
        <v>126</v>
      </c>
      <c r="X868" s="154" t="s">
        <v>126</v>
      </c>
      <c r="Y868" s="160"/>
      <c r="Z868" s="160" t="s">
        <v>65</v>
      </c>
      <c r="AA868" s="153">
        <v>120</v>
      </c>
      <c r="AB868" s="153">
        <v>1.63</v>
      </c>
      <c r="AC868" s="182">
        <f t="shared" si="28"/>
        <v>45.165418344687424</v>
      </c>
      <c r="AD868" s="153" t="str">
        <f t="shared" si="29"/>
        <v>OBESIDADE III</v>
      </c>
      <c r="AE868" s="233" t="s">
        <v>135</v>
      </c>
      <c r="AF868" s="153" t="s">
        <v>130</v>
      </c>
      <c r="AG868" s="159"/>
      <c r="AH868" s="153"/>
      <c r="AI868" s="161"/>
      <c r="AJ868" s="153"/>
      <c r="AK868" s="153"/>
      <c r="AL868" s="207" t="s">
        <v>131</v>
      </c>
      <c r="AM868" s="207"/>
      <c r="AN868" s="207"/>
      <c r="AO868" s="207" t="str">
        <f ca="1">IF(R868="","",IF(R868&gt;TODAY(),"0 meses",DATEDIF(R868,TODAY(),"m") &amp; " meses"))</f>
        <v>2 meses</v>
      </c>
      <c r="AP868" s="147" t="s">
        <v>67</v>
      </c>
      <c r="AQ868" s="147" t="s">
        <v>67</v>
      </c>
      <c r="AR868" s="147"/>
      <c r="AS868" s="209" t="s">
        <v>68</v>
      </c>
      <c r="AT868" s="223" t="str">
        <f>MONTH(B868)&amp;"/"&amp;YEAR(B868)</f>
        <v>1/2024</v>
      </c>
      <c r="AU868" s="223">
        <f>WEEKNUM(B868)-WEEKNUM(EOMONTH(B868,-1)+1)+1</f>
        <v>1</v>
      </c>
      <c r="AV868" s="209" t="str">
        <f>MONTH(R868)&amp;"/"&amp;YEAR(R868)</f>
        <v>3/2026</v>
      </c>
      <c r="AW868" s="209">
        <f>WEEKNUM(R868)-WEEKNUM(EOMONTH(R868,-1)+1)+1</f>
        <v>4</v>
      </c>
      <c r="AX868" s="209">
        <f>IF(BB868="S",IF(Q868="1. Aceitou o programa",R868-B868,0),0)</f>
        <v>812</v>
      </c>
      <c r="AY868" s="209">
        <f>IF(BB868="S",IF(AND(S868&lt;&gt;"",R868&lt;&gt;""),S868-R868,0),0)</f>
        <v>0</v>
      </c>
      <c r="AZ868" s="209">
        <f>IF(BB868="S",IF(Q868="1. Aceitou o programa",IF(OR(X868="Não se Aplica",X868=""),IF(OR(W868="Não se Aplica",W868=""),0,W868-V868),AVERAGE(X868-W868,W868-V868)),0),0)</f>
        <v>0</v>
      </c>
      <c r="BA868" s="209">
        <f>IF(BB868="S",IF(AND(Q868="1. Aceitou o programa",AH868="Realizada"),IFERROR(IF(AG868="",0,AG868-R868),0),0),0)</f>
        <v>0</v>
      </c>
      <c r="BB868" s="209" t="str">
        <f>_xlfn.XLOOKUP(U868,'Lista Suspensa'!$AA$20:$AA$23,'Lista Suspensa'!$AB$20:$AB$23,"N/A")</f>
        <v>S</v>
      </c>
    </row>
    <row r="869" spans="1:54" ht="12" customHeight="1">
      <c r="A869" s="151" t="s">
        <v>67</v>
      </c>
      <c r="B869" s="152">
        <v>46099</v>
      </c>
      <c r="C869" s="153" t="s">
        <v>297</v>
      </c>
      <c r="D869" s="153" t="s">
        <v>455</v>
      </c>
      <c r="E869" s="244">
        <v>89643022</v>
      </c>
      <c r="F869" s="144" t="s">
        <v>1998</v>
      </c>
      <c r="G869" s="230"/>
      <c r="H869" s="154">
        <v>35277</v>
      </c>
      <c r="I869" s="153">
        <v>29</v>
      </c>
      <c r="J869" s="148" t="s">
        <v>58</v>
      </c>
      <c r="K869" s="153"/>
      <c r="L869" s="153"/>
      <c r="M869" s="153"/>
      <c r="N869" s="153">
        <v>450</v>
      </c>
      <c r="O869" s="155" t="s">
        <v>1999</v>
      </c>
      <c r="P869" s="156" t="s">
        <v>89</v>
      </c>
      <c r="Q869" s="157" t="s">
        <v>110</v>
      </c>
      <c r="R869" s="158">
        <v>46105</v>
      </c>
      <c r="S869" s="159"/>
      <c r="T869" s="159" t="s">
        <v>62</v>
      </c>
      <c r="U869" s="159" t="s">
        <v>111</v>
      </c>
      <c r="V869" s="154">
        <v>46105</v>
      </c>
      <c r="W869" s="154" t="s">
        <v>126</v>
      </c>
      <c r="X869" s="154" t="s">
        <v>126</v>
      </c>
      <c r="Y869" s="160">
        <v>46111</v>
      </c>
      <c r="Z869" s="160" t="s">
        <v>128</v>
      </c>
      <c r="AA869" s="153">
        <v>205</v>
      </c>
      <c r="AB869" s="153">
        <v>1.82</v>
      </c>
      <c r="AC869" s="182">
        <f t="shared" si="28"/>
        <v>61.888660789759683</v>
      </c>
      <c r="AD869" s="153" t="str">
        <f t="shared" si="29"/>
        <v>OBESIDADE III</v>
      </c>
      <c r="AE869" s="233" t="s">
        <v>135</v>
      </c>
      <c r="AF869" s="153" t="s">
        <v>130</v>
      </c>
      <c r="AG869" s="159"/>
      <c r="AH869" s="153"/>
      <c r="AI869" s="161"/>
      <c r="AJ869" s="153"/>
      <c r="AK869" s="153"/>
      <c r="AL869" s="207" t="s">
        <v>143</v>
      </c>
      <c r="AM869" s="207"/>
      <c r="AN869" s="207"/>
      <c r="AO869" s="207" t="str">
        <f ca="1">IF(R869="","",IF(R869&gt;TODAY(),"0 meses",DATEDIF(R869,TODAY(),"m") &amp; " meses"))</f>
        <v>2 meses</v>
      </c>
      <c r="AP869" s="147" t="s">
        <v>67</v>
      </c>
      <c r="AQ869" s="147" t="s">
        <v>67</v>
      </c>
      <c r="AR869" s="147"/>
      <c r="AS869" s="209" t="s">
        <v>68</v>
      </c>
      <c r="AT869" s="223" t="str">
        <f>MONTH(B869)&amp;"/"&amp;YEAR(B869)</f>
        <v>3/2026</v>
      </c>
      <c r="AU869" s="223">
        <f>WEEKNUM(B869)-WEEKNUM(EOMONTH(B869,-1)+1)+1</f>
        <v>3</v>
      </c>
      <c r="AV869" s="209" t="str">
        <f>MONTH(R869)&amp;"/"&amp;YEAR(R869)</f>
        <v>3/2026</v>
      </c>
      <c r="AW869" s="209">
        <f>WEEKNUM(R869)-WEEKNUM(EOMONTH(R869,-1)+1)+1</f>
        <v>4</v>
      </c>
      <c r="AX869" s="209">
        <f>IF(BB869="S",IF(Q869="1. Aceitou o programa",R869-B869,0),0)</f>
        <v>6</v>
      </c>
      <c r="AY869" s="209">
        <f>IF(BB869="S",IF(AND(S869&lt;&gt;"",R869&lt;&gt;""),S869-R869,0),0)</f>
        <v>0</v>
      </c>
      <c r="AZ869" s="209">
        <f>IF(BB869="S",IF(Q869="1. Aceitou o programa",IF(OR(X869="Não se Aplica",X869=""),IF(OR(W869="Não se Aplica",W869=""),0,W869-V869),AVERAGE(X869-W869,W869-V869)),0),0)</f>
        <v>0</v>
      </c>
      <c r="BA869" s="209">
        <f>IF(BB869="S",IF(AND(Q869="1. Aceitou o programa",AH869="Realizada"),IFERROR(IF(AG869="",0,AG869-R869),0),0),0)</f>
        <v>0</v>
      </c>
      <c r="BB869" s="209" t="str">
        <f>_xlfn.XLOOKUP(U869,'Lista Suspensa'!$AA$20:$AA$23,'Lista Suspensa'!$AB$20:$AB$23,"N/A")</f>
        <v>S</v>
      </c>
    </row>
    <row r="870" spans="1:54" ht="12" customHeight="1">
      <c r="A870" s="151" t="s">
        <v>67</v>
      </c>
      <c r="B870" s="152">
        <v>46099</v>
      </c>
      <c r="C870" s="153" t="s">
        <v>297</v>
      </c>
      <c r="D870" s="153" t="s">
        <v>455</v>
      </c>
      <c r="E870" s="244">
        <v>95296556</v>
      </c>
      <c r="F870" s="144" t="s">
        <v>2000</v>
      </c>
      <c r="G870" s="230"/>
      <c r="H870" s="154">
        <v>35663</v>
      </c>
      <c r="I870" s="153">
        <v>28</v>
      </c>
      <c r="J870" s="148" t="s">
        <v>58</v>
      </c>
      <c r="K870" s="153"/>
      <c r="L870" s="153"/>
      <c r="M870" s="153"/>
      <c r="N870" s="153">
        <v>110</v>
      </c>
      <c r="O870" s="155" t="s">
        <v>2001</v>
      </c>
      <c r="P870" s="156" t="s">
        <v>71</v>
      </c>
      <c r="Q870" s="157" t="s">
        <v>110</v>
      </c>
      <c r="R870" s="158">
        <v>46105</v>
      </c>
      <c r="S870" s="159"/>
      <c r="T870" s="159" t="s">
        <v>62</v>
      </c>
      <c r="U870" s="159" t="s">
        <v>111</v>
      </c>
      <c r="V870" s="154">
        <v>46105</v>
      </c>
      <c r="W870" s="154" t="s">
        <v>126</v>
      </c>
      <c r="X870" s="154" t="s">
        <v>126</v>
      </c>
      <c r="Y870" s="160" t="s">
        <v>2002</v>
      </c>
      <c r="Z870" s="160" t="s">
        <v>65</v>
      </c>
      <c r="AA870" s="153">
        <v>135</v>
      </c>
      <c r="AB870" s="153">
        <v>1.83</v>
      </c>
      <c r="AC870" s="182">
        <f t="shared" si="28"/>
        <v>40.31174415479709</v>
      </c>
      <c r="AD870" s="153" t="str">
        <f t="shared" si="29"/>
        <v>OBESIDADE III</v>
      </c>
      <c r="AE870" s="233" t="s">
        <v>225</v>
      </c>
      <c r="AF870" s="153" t="s">
        <v>130</v>
      </c>
      <c r="AG870" s="159"/>
      <c r="AH870" s="153"/>
      <c r="AI870" s="161"/>
      <c r="AJ870" s="153"/>
      <c r="AK870" s="153"/>
      <c r="AL870" s="207" t="s">
        <v>131</v>
      </c>
      <c r="AM870" s="207"/>
      <c r="AN870" s="207"/>
      <c r="AO870" s="207" t="str">
        <f ca="1">IF(R870="","",IF(R870&gt;TODAY(),"0 meses",DATEDIF(R870,TODAY(),"m") &amp; " meses"))</f>
        <v>2 meses</v>
      </c>
      <c r="AP870" s="147" t="s">
        <v>67</v>
      </c>
      <c r="AQ870" s="147" t="s">
        <v>67</v>
      </c>
      <c r="AR870" s="147"/>
      <c r="AS870" s="209" t="s">
        <v>68</v>
      </c>
      <c r="AT870" s="223" t="str">
        <f>MONTH(B870)&amp;"/"&amp;YEAR(B870)</f>
        <v>3/2026</v>
      </c>
      <c r="AU870" s="223">
        <f>WEEKNUM(B870)-WEEKNUM(EOMONTH(B870,-1)+1)+1</f>
        <v>3</v>
      </c>
      <c r="AV870" s="209" t="str">
        <f>MONTH(R870)&amp;"/"&amp;YEAR(R870)</f>
        <v>3/2026</v>
      </c>
      <c r="AW870" s="209">
        <f>WEEKNUM(R870)-WEEKNUM(EOMONTH(R870,-1)+1)+1</f>
        <v>4</v>
      </c>
      <c r="AX870" s="209">
        <f>IF(BB870="S",IF(Q870="1. Aceitou o programa",R870-B870,0),0)</f>
        <v>6</v>
      </c>
      <c r="AY870" s="209">
        <f>IF(BB870="S",IF(AND(S870&lt;&gt;"",R870&lt;&gt;""),S870-R870,0),0)</f>
        <v>0</v>
      </c>
      <c r="AZ870" s="209">
        <f>IF(BB870="S",IF(Q870="1. Aceitou o programa",IF(OR(X870="Não se Aplica",X870=""),IF(OR(W870="Não se Aplica",W870=""),0,W870-V870),AVERAGE(X870-W870,W870-V870)),0),0)</f>
        <v>0</v>
      </c>
      <c r="BA870" s="209">
        <f>IF(BB870="S",IF(AND(Q870="1. Aceitou o programa",AH870="Realizada"),IFERROR(IF(AG870="",0,AG870-R870),0),0),0)</f>
        <v>0</v>
      </c>
      <c r="BB870" s="209" t="str">
        <f>_xlfn.XLOOKUP(U870,'Lista Suspensa'!$AA$20:$AA$23,'Lista Suspensa'!$AB$20:$AB$23,"N/A")</f>
        <v>S</v>
      </c>
    </row>
    <row r="871" spans="1:54" ht="12" customHeight="1">
      <c r="A871" s="151" t="s">
        <v>67</v>
      </c>
      <c r="B871" s="152">
        <v>46104</v>
      </c>
      <c r="C871" s="153" t="s">
        <v>122</v>
      </c>
      <c r="D871" s="153" t="s">
        <v>471</v>
      </c>
      <c r="E871" s="244">
        <v>93796721</v>
      </c>
      <c r="F871" s="144" t="s">
        <v>2003</v>
      </c>
      <c r="G871" s="230"/>
      <c r="H871" s="154">
        <v>30620</v>
      </c>
      <c r="I871" s="153">
        <v>42</v>
      </c>
      <c r="J871" s="148" t="s">
        <v>70</v>
      </c>
      <c r="K871" s="153" t="s">
        <v>101</v>
      </c>
      <c r="L871" s="153"/>
      <c r="M871" s="153"/>
      <c r="N871" s="153">
        <v>75</v>
      </c>
      <c r="O871" s="155">
        <v>21976087488</v>
      </c>
      <c r="P871" s="156" t="s">
        <v>71</v>
      </c>
      <c r="Q871" s="157" t="s">
        <v>110</v>
      </c>
      <c r="R871" s="158">
        <v>46105</v>
      </c>
      <c r="S871" s="159"/>
      <c r="T871" s="159" t="s">
        <v>62</v>
      </c>
      <c r="U871" s="159" t="s">
        <v>111</v>
      </c>
      <c r="V871" s="154">
        <v>46105</v>
      </c>
      <c r="W871" s="154" t="s">
        <v>126</v>
      </c>
      <c r="X871" s="154" t="s">
        <v>126</v>
      </c>
      <c r="Y871" s="160" t="s">
        <v>2004</v>
      </c>
      <c r="Z871" s="160" t="s">
        <v>128</v>
      </c>
      <c r="AA871" s="153">
        <v>103</v>
      </c>
      <c r="AB871" s="153">
        <v>1.58</v>
      </c>
      <c r="AC871" s="182">
        <f t="shared" si="28"/>
        <v>41.259413555519941</v>
      </c>
      <c r="AD871" s="153" t="str">
        <f t="shared" si="29"/>
        <v>OBESIDADE III</v>
      </c>
      <c r="AE871" s="233" t="s">
        <v>1092</v>
      </c>
      <c r="AF871" s="153" t="s">
        <v>130</v>
      </c>
      <c r="AG871" s="159"/>
      <c r="AH871" s="153"/>
      <c r="AI871" s="161"/>
      <c r="AJ871" s="153"/>
      <c r="AK871" s="153"/>
      <c r="AL871" s="207" t="s">
        <v>131</v>
      </c>
      <c r="AM871" s="207"/>
      <c r="AN871" s="207"/>
      <c r="AO871" s="207" t="str">
        <f ca="1">IF(R871="","",IF(R871&gt;TODAY(),"0 meses",DATEDIF(R871,TODAY(),"m") &amp; " meses"))</f>
        <v>2 meses</v>
      </c>
      <c r="AP871" s="147" t="s">
        <v>67</v>
      </c>
      <c r="AQ871" s="147" t="s">
        <v>67</v>
      </c>
      <c r="AR871" s="147"/>
      <c r="AS871" s="209" t="s">
        <v>68</v>
      </c>
      <c r="AT871" s="223" t="str">
        <f>MONTH(B871)&amp;"/"&amp;YEAR(B871)</f>
        <v>3/2026</v>
      </c>
      <c r="AU871" s="223">
        <f>WEEKNUM(B871)-WEEKNUM(EOMONTH(B871,-1)+1)+1</f>
        <v>4</v>
      </c>
      <c r="AV871" s="209" t="str">
        <f>MONTH(R871)&amp;"/"&amp;YEAR(R871)</f>
        <v>3/2026</v>
      </c>
      <c r="AW871" s="209">
        <f>WEEKNUM(R871)-WEEKNUM(EOMONTH(R871,-1)+1)+1</f>
        <v>4</v>
      </c>
      <c r="AX871" s="209">
        <f>IF(BB871="S",IF(Q871="1. Aceitou o programa",R871-B871,0),0)</f>
        <v>1</v>
      </c>
      <c r="AY871" s="209">
        <f>IF(BB871="S",IF(AND(S871&lt;&gt;"",R871&lt;&gt;""),S871-R871,0),0)</f>
        <v>0</v>
      </c>
      <c r="AZ871" s="209">
        <f>IF(BB871="S",IF(Q871="1. Aceitou o programa",IF(OR(X871="Não se Aplica",X871=""),IF(OR(W871="Não se Aplica",W871=""),0,W871-V871),AVERAGE(X871-W871,W871-V871)),0),0)</f>
        <v>0</v>
      </c>
      <c r="BA871" s="209">
        <f>IF(BB871="S",IF(AND(Q871="1. Aceitou o programa",AH871="Realizada"),IFERROR(IF(AG871="",0,AG871-R871),0),0),0)</f>
        <v>0</v>
      </c>
      <c r="BB871" s="209" t="str">
        <f>_xlfn.XLOOKUP(U871,'Lista Suspensa'!$AA$20:$AA$23,'Lista Suspensa'!$AB$20:$AB$23,"N/A")</f>
        <v>S</v>
      </c>
    </row>
    <row r="872" spans="1:54" ht="12" customHeight="1">
      <c r="A872" s="151" t="s">
        <v>67</v>
      </c>
      <c r="B872" s="152">
        <v>46104</v>
      </c>
      <c r="C872" s="153" t="s">
        <v>122</v>
      </c>
      <c r="D872" s="153" t="s">
        <v>175</v>
      </c>
      <c r="E872" s="244">
        <v>89018540</v>
      </c>
      <c r="F872" s="144" t="s">
        <v>2005</v>
      </c>
      <c r="G872" s="230"/>
      <c r="H872" s="154">
        <v>29341</v>
      </c>
      <c r="I872" s="153">
        <v>46</v>
      </c>
      <c r="J872" s="148" t="s">
        <v>70</v>
      </c>
      <c r="K872" s="153" t="s">
        <v>59</v>
      </c>
      <c r="L872" s="153"/>
      <c r="M872" s="153"/>
      <c r="N872" s="153">
        <v>380</v>
      </c>
      <c r="O872" s="155">
        <v>11984384406</v>
      </c>
      <c r="P872" s="156" t="s">
        <v>71</v>
      </c>
      <c r="Q872" s="157" t="s">
        <v>110</v>
      </c>
      <c r="R872" s="158">
        <v>46105</v>
      </c>
      <c r="S872" s="159"/>
      <c r="T872" s="159" t="s">
        <v>62</v>
      </c>
      <c r="U872" s="159" t="s">
        <v>111</v>
      </c>
      <c r="V872" s="154">
        <v>46105</v>
      </c>
      <c r="W872" s="154" t="s">
        <v>126</v>
      </c>
      <c r="X872" s="154" t="s">
        <v>126</v>
      </c>
      <c r="Y872" s="160" t="s">
        <v>2006</v>
      </c>
      <c r="Z872" s="160" t="s">
        <v>128</v>
      </c>
      <c r="AA872" s="153">
        <v>104</v>
      </c>
      <c r="AB872" s="153">
        <v>1.59</v>
      </c>
      <c r="AC872" s="182">
        <f t="shared" si="28"/>
        <v>41.137613227324863</v>
      </c>
      <c r="AD872" s="153" t="str">
        <f t="shared" si="29"/>
        <v>OBESIDADE III</v>
      </c>
      <c r="AE872" s="233" t="s">
        <v>135</v>
      </c>
      <c r="AF872" s="153" t="s">
        <v>130</v>
      </c>
      <c r="AG872" s="159"/>
      <c r="AH872" s="153"/>
      <c r="AI872" s="161"/>
      <c r="AJ872" s="153"/>
      <c r="AK872" s="153"/>
      <c r="AL872" s="207" t="s">
        <v>131</v>
      </c>
      <c r="AM872" s="207"/>
      <c r="AN872" s="207"/>
      <c r="AO872" s="207" t="str">
        <f ca="1">IF(R872="","",IF(R872&gt;TODAY(),"0 meses",DATEDIF(R872,TODAY(),"m") &amp; " meses"))</f>
        <v>2 meses</v>
      </c>
      <c r="AP872" s="147" t="s">
        <v>67</v>
      </c>
      <c r="AQ872" s="147" t="s">
        <v>67</v>
      </c>
      <c r="AR872" s="147"/>
      <c r="AS872" s="209" t="s">
        <v>68</v>
      </c>
      <c r="AT872" s="223" t="str">
        <f>MONTH(B872)&amp;"/"&amp;YEAR(B872)</f>
        <v>3/2026</v>
      </c>
      <c r="AU872" s="223">
        <f>WEEKNUM(B872)-WEEKNUM(EOMONTH(B872,-1)+1)+1</f>
        <v>4</v>
      </c>
      <c r="AV872" s="209" t="str">
        <f>MONTH(R872)&amp;"/"&amp;YEAR(R872)</f>
        <v>3/2026</v>
      </c>
      <c r="AW872" s="209">
        <f>WEEKNUM(R872)-WEEKNUM(EOMONTH(R872,-1)+1)+1</f>
        <v>4</v>
      </c>
      <c r="AX872" s="209">
        <f>IF(BB872="S",IF(Q872="1. Aceitou o programa",R872-B872,0),0)</f>
        <v>1</v>
      </c>
      <c r="AY872" s="209">
        <f>IF(BB872="S",IF(AND(S872&lt;&gt;"",R872&lt;&gt;""),S872-R872,0),0)</f>
        <v>0</v>
      </c>
      <c r="AZ872" s="209">
        <f>IF(BB872="S",IF(Q872="1. Aceitou o programa",IF(OR(X872="Não se Aplica",X872=""),IF(OR(W872="Não se Aplica",W872=""),0,W872-V872),AVERAGE(X872-W872,W872-V872)),0),0)</f>
        <v>0</v>
      </c>
      <c r="BA872" s="209">
        <f>IF(BB872="S",IF(AND(Q872="1. Aceitou o programa",AH872="Realizada"),IFERROR(IF(AG872="",0,AG872-R872),0),0),0)</f>
        <v>0</v>
      </c>
      <c r="BB872" s="209" t="str">
        <f>_xlfn.XLOOKUP(U872,'Lista Suspensa'!$AA$20:$AA$23,'Lista Suspensa'!$AB$20:$AB$23,"N/A")</f>
        <v>S</v>
      </c>
    </row>
    <row r="873" spans="1:54" ht="12" customHeight="1">
      <c r="A873" s="151" t="s">
        <v>67</v>
      </c>
      <c r="B873" s="152">
        <v>46104</v>
      </c>
      <c r="C873" s="153" t="s">
        <v>122</v>
      </c>
      <c r="D873" s="153" t="s">
        <v>175</v>
      </c>
      <c r="E873" s="244">
        <v>93031787</v>
      </c>
      <c r="F873" s="144" t="s">
        <v>2007</v>
      </c>
      <c r="G873" s="230"/>
      <c r="H873" s="154">
        <v>31752</v>
      </c>
      <c r="I873" s="153">
        <v>39</v>
      </c>
      <c r="J873" s="148" t="s">
        <v>70</v>
      </c>
      <c r="K873" s="153"/>
      <c r="L873" s="153"/>
      <c r="M873" s="153"/>
      <c r="N873" s="153">
        <v>450</v>
      </c>
      <c r="O873" s="155">
        <v>11965785276</v>
      </c>
      <c r="P873" s="156" t="s">
        <v>71</v>
      </c>
      <c r="Q873" s="157" t="s">
        <v>110</v>
      </c>
      <c r="R873" s="158">
        <v>46105</v>
      </c>
      <c r="S873" s="159"/>
      <c r="T873" s="159" t="s">
        <v>62</v>
      </c>
      <c r="U873" s="159" t="s">
        <v>111</v>
      </c>
      <c r="V873" s="154">
        <v>46105</v>
      </c>
      <c r="W873" s="154" t="s">
        <v>126</v>
      </c>
      <c r="X873" s="154" t="s">
        <v>126</v>
      </c>
      <c r="Y873" s="160" t="s">
        <v>2008</v>
      </c>
      <c r="Z873" s="160" t="s">
        <v>128</v>
      </c>
      <c r="AA873" s="153">
        <v>98</v>
      </c>
      <c r="AB873" s="153">
        <v>1.68</v>
      </c>
      <c r="AC873" s="182">
        <f t="shared" si="28"/>
        <v>34.722222222222229</v>
      </c>
      <c r="AD873" s="153" t="str">
        <f t="shared" si="29"/>
        <v>OBESIDADE I</v>
      </c>
      <c r="AE873" s="233" t="s">
        <v>135</v>
      </c>
      <c r="AF873" s="153" t="s">
        <v>130</v>
      </c>
      <c r="AG873" s="159"/>
      <c r="AH873" s="153"/>
      <c r="AI873" s="161"/>
      <c r="AJ873" s="153"/>
      <c r="AK873" s="153"/>
      <c r="AL873" s="207" t="s">
        <v>136</v>
      </c>
      <c r="AM873" s="207"/>
      <c r="AN873" s="207"/>
      <c r="AO873" s="207" t="str">
        <f ca="1">IF(R873="","",IF(R873&gt;TODAY(),"0 meses",DATEDIF(R873,TODAY(),"m") &amp; " meses"))</f>
        <v>2 meses</v>
      </c>
      <c r="AP873" s="147" t="s">
        <v>67</v>
      </c>
      <c r="AQ873" s="147" t="s">
        <v>67</v>
      </c>
      <c r="AR873" s="147"/>
      <c r="AS873" s="209" t="s">
        <v>68</v>
      </c>
      <c r="AT873" s="223" t="str">
        <f>MONTH(B873)&amp;"/"&amp;YEAR(B873)</f>
        <v>3/2026</v>
      </c>
      <c r="AU873" s="223">
        <f>WEEKNUM(B873)-WEEKNUM(EOMONTH(B873,-1)+1)+1</f>
        <v>4</v>
      </c>
      <c r="AV873" s="209" t="str">
        <f>MONTH(R873)&amp;"/"&amp;YEAR(R873)</f>
        <v>3/2026</v>
      </c>
      <c r="AW873" s="209">
        <f>WEEKNUM(R873)-WEEKNUM(EOMONTH(R873,-1)+1)+1</f>
        <v>4</v>
      </c>
      <c r="AX873" s="209">
        <f>IF(BB873="S",IF(Q873="1. Aceitou o programa",R873-B873,0),0)</f>
        <v>1</v>
      </c>
      <c r="AY873" s="209">
        <f>IF(BB873="S",IF(AND(S873&lt;&gt;"",R873&lt;&gt;""),S873-R873,0),0)</f>
        <v>0</v>
      </c>
      <c r="AZ873" s="209">
        <f>IF(BB873="S",IF(Q873="1. Aceitou o programa",IF(OR(X873="Não se Aplica",X873=""),IF(OR(W873="Não se Aplica",W873=""),0,W873-V873),AVERAGE(X873-W873,W873-V873)),0),0)</f>
        <v>0</v>
      </c>
      <c r="BA873" s="209">
        <f>IF(BB873="S",IF(AND(Q873="1. Aceitou o programa",AH873="Realizada"),IFERROR(IF(AG873="",0,AG873-R873),0),0),0)</f>
        <v>0</v>
      </c>
      <c r="BB873" s="209" t="str">
        <f>_xlfn.XLOOKUP(U873,'Lista Suspensa'!$AA$20:$AA$23,'Lista Suspensa'!$AB$20:$AB$23,"N/A")</f>
        <v>S</v>
      </c>
    </row>
    <row r="874" spans="1:54" ht="12" customHeight="1">
      <c r="A874" s="151" t="s">
        <v>67</v>
      </c>
      <c r="B874" s="152">
        <v>46104</v>
      </c>
      <c r="C874" s="153" t="s">
        <v>122</v>
      </c>
      <c r="D874" s="153" t="s">
        <v>1509</v>
      </c>
      <c r="E874" s="244">
        <v>93794992</v>
      </c>
      <c r="F874" s="144" t="s">
        <v>2009</v>
      </c>
      <c r="G874" s="230"/>
      <c r="H874" s="154">
        <v>32889</v>
      </c>
      <c r="I874" s="153">
        <v>36</v>
      </c>
      <c r="J874" s="148" t="s">
        <v>70</v>
      </c>
      <c r="K874" s="153"/>
      <c r="L874" s="153"/>
      <c r="M874" s="153"/>
      <c r="N874" s="153">
        <v>75</v>
      </c>
      <c r="O874" s="155">
        <v>21995198055</v>
      </c>
      <c r="P874" s="156" t="s">
        <v>71</v>
      </c>
      <c r="Q874" s="157" t="s">
        <v>110</v>
      </c>
      <c r="R874" s="158">
        <v>46105</v>
      </c>
      <c r="S874" s="159"/>
      <c r="T874" s="159" t="s">
        <v>62</v>
      </c>
      <c r="U874" s="159" t="s">
        <v>111</v>
      </c>
      <c r="V874" s="154">
        <v>46105</v>
      </c>
      <c r="W874" s="154" t="s">
        <v>126</v>
      </c>
      <c r="X874" s="154" t="s">
        <v>126</v>
      </c>
      <c r="Y874" s="160"/>
      <c r="Z874" s="160" t="s">
        <v>128</v>
      </c>
      <c r="AA874" s="153">
        <v>68</v>
      </c>
      <c r="AB874" s="153">
        <v>1.61</v>
      </c>
      <c r="AC874" s="182">
        <f t="shared" si="28"/>
        <v>26.23355580417422</v>
      </c>
      <c r="AD874" s="153" t="str">
        <f t="shared" si="29"/>
        <v>SOBREPESO</v>
      </c>
      <c r="AE874" s="233" t="s">
        <v>135</v>
      </c>
      <c r="AF874" s="153" t="s">
        <v>130</v>
      </c>
      <c r="AG874" s="159"/>
      <c r="AH874" s="153"/>
      <c r="AI874" s="161"/>
      <c r="AJ874" s="153"/>
      <c r="AK874" s="153"/>
      <c r="AL874" s="207" t="s">
        <v>131</v>
      </c>
      <c r="AM874" s="207"/>
      <c r="AN874" s="207"/>
      <c r="AO874" s="207" t="str">
        <f ca="1">IF(R874="","",IF(R874&gt;TODAY(),"0 meses",DATEDIF(R874,TODAY(),"m") &amp; " meses"))</f>
        <v>2 meses</v>
      </c>
      <c r="AP874" s="147" t="s">
        <v>67</v>
      </c>
      <c r="AQ874" s="147" t="s">
        <v>67</v>
      </c>
      <c r="AR874" s="147"/>
      <c r="AS874" s="209" t="s">
        <v>68</v>
      </c>
      <c r="AT874" s="223" t="str">
        <f>MONTH(B874)&amp;"/"&amp;YEAR(B874)</f>
        <v>3/2026</v>
      </c>
      <c r="AU874" s="223">
        <f>WEEKNUM(B874)-WEEKNUM(EOMONTH(B874,-1)+1)+1</f>
        <v>4</v>
      </c>
      <c r="AV874" s="209" t="str">
        <f>MONTH(R874)&amp;"/"&amp;YEAR(R874)</f>
        <v>3/2026</v>
      </c>
      <c r="AW874" s="209">
        <f>WEEKNUM(R874)-WEEKNUM(EOMONTH(R874,-1)+1)+1</f>
        <v>4</v>
      </c>
      <c r="AX874" s="209">
        <f>IF(BB874="S",IF(Q874="1. Aceitou o programa",R874-B874,0),0)</f>
        <v>1</v>
      </c>
      <c r="AY874" s="209">
        <f>IF(BB874="S",IF(AND(S874&lt;&gt;"",R874&lt;&gt;""),S874-R874,0),0)</f>
        <v>0</v>
      </c>
      <c r="AZ874" s="209">
        <f>IF(BB874="S",IF(Q874="1. Aceitou o programa",IF(OR(X874="Não se Aplica",X874=""),IF(OR(W874="Não se Aplica",W874=""),0,W874-V874),AVERAGE(X874-W874,W874-V874)),0),0)</f>
        <v>0</v>
      </c>
      <c r="BA874" s="209">
        <f>IF(BB874="S",IF(AND(Q874="1. Aceitou o programa",AH874="Realizada"),IFERROR(IF(AG874="",0,AG874-R874),0),0),0)</f>
        <v>0</v>
      </c>
      <c r="BB874" s="209" t="str">
        <f>_xlfn.XLOOKUP(U874,'Lista Suspensa'!$AA$20:$AA$23,'Lista Suspensa'!$AB$20:$AB$23,"N/A")</f>
        <v>S</v>
      </c>
    </row>
    <row r="875" spans="1:54" ht="12" customHeight="1">
      <c r="A875" s="151" t="s">
        <v>67</v>
      </c>
      <c r="B875" s="152">
        <v>46104</v>
      </c>
      <c r="C875" s="153" t="s">
        <v>122</v>
      </c>
      <c r="D875" s="153" t="s">
        <v>285</v>
      </c>
      <c r="E875" s="244">
        <v>96418303</v>
      </c>
      <c r="F875" s="144" t="s">
        <v>2010</v>
      </c>
      <c r="G875" s="230"/>
      <c r="H875" s="154">
        <v>28108</v>
      </c>
      <c r="I875" s="153">
        <v>49</v>
      </c>
      <c r="J875" s="148" t="s">
        <v>70</v>
      </c>
      <c r="K875" s="153" t="s">
        <v>59</v>
      </c>
      <c r="L875" s="153"/>
      <c r="M875" s="153"/>
      <c r="N875" s="153">
        <v>500</v>
      </c>
      <c r="O875" s="155" t="s">
        <v>2011</v>
      </c>
      <c r="P875" s="156" t="s">
        <v>89</v>
      </c>
      <c r="Q875" s="157" t="s">
        <v>110</v>
      </c>
      <c r="R875" s="158">
        <v>46105</v>
      </c>
      <c r="S875" s="159"/>
      <c r="T875" s="159" t="s">
        <v>62</v>
      </c>
      <c r="U875" s="159" t="s">
        <v>111</v>
      </c>
      <c r="V875" s="154">
        <v>46105</v>
      </c>
      <c r="W875" s="154" t="s">
        <v>126</v>
      </c>
      <c r="X875" s="154" t="s">
        <v>126</v>
      </c>
      <c r="Y875" s="160">
        <v>46111</v>
      </c>
      <c r="Z875" s="160" t="s">
        <v>128</v>
      </c>
      <c r="AA875" s="153">
        <v>115</v>
      </c>
      <c r="AB875" s="153">
        <v>1.67</v>
      </c>
      <c r="AC875" s="182">
        <f t="shared" si="28"/>
        <v>41.234895478504072</v>
      </c>
      <c r="AD875" s="153" t="str">
        <f t="shared" si="29"/>
        <v>OBESIDADE III</v>
      </c>
      <c r="AE875" s="233" t="s">
        <v>135</v>
      </c>
      <c r="AF875" s="153" t="s">
        <v>130</v>
      </c>
      <c r="AG875" s="159"/>
      <c r="AH875" s="153"/>
      <c r="AI875" s="161"/>
      <c r="AJ875" s="153"/>
      <c r="AK875" s="153"/>
      <c r="AL875" s="207" t="s">
        <v>136</v>
      </c>
      <c r="AM875" s="207"/>
      <c r="AN875" s="207"/>
      <c r="AO875" s="207" t="str">
        <f ca="1">IF(R875="","",IF(R875&gt;TODAY(),"0 meses",DATEDIF(R875,TODAY(),"m") &amp; " meses"))</f>
        <v>2 meses</v>
      </c>
      <c r="AP875" s="147" t="s">
        <v>67</v>
      </c>
      <c r="AQ875" s="147" t="s">
        <v>67</v>
      </c>
      <c r="AR875" s="147"/>
      <c r="AS875" s="209" t="s">
        <v>68</v>
      </c>
      <c r="AT875" s="223" t="str">
        <f>MONTH(B875)&amp;"/"&amp;YEAR(B875)</f>
        <v>3/2026</v>
      </c>
      <c r="AU875" s="223">
        <f>WEEKNUM(B875)-WEEKNUM(EOMONTH(B875,-1)+1)+1</f>
        <v>4</v>
      </c>
      <c r="AV875" s="209" t="str">
        <f>MONTH(R875)&amp;"/"&amp;YEAR(R875)</f>
        <v>3/2026</v>
      </c>
      <c r="AW875" s="209">
        <f>WEEKNUM(R875)-WEEKNUM(EOMONTH(R875,-1)+1)+1</f>
        <v>4</v>
      </c>
      <c r="AX875" s="209">
        <f>IF(BB875="S",IF(Q875="1. Aceitou o programa",R875-B875,0),0)</f>
        <v>1</v>
      </c>
      <c r="AY875" s="209">
        <f>IF(BB875="S",IF(AND(S875&lt;&gt;"",R875&lt;&gt;""),S875-R875,0),0)</f>
        <v>0</v>
      </c>
      <c r="AZ875" s="209">
        <f>IF(BB875="S",IF(Q875="1. Aceitou o programa",IF(OR(X875="Não se Aplica",X875=""),IF(OR(W875="Não se Aplica",W875=""),0,W875-V875),AVERAGE(X875-W875,W875-V875)),0),0)</f>
        <v>0</v>
      </c>
      <c r="BA875" s="209">
        <f>IF(BB875="S",IF(AND(Q875="1. Aceitou o programa",AH875="Realizada"),IFERROR(IF(AG875="",0,AG875-R875),0),0),0)</f>
        <v>0</v>
      </c>
      <c r="BB875" s="209" t="str">
        <f>_xlfn.XLOOKUP(U875,'Lista Suspensa'!$AA$20:$AA$23,'Lista Suspensa'!$AB$20:$AB$23,"N/A")</f>
        <v>S</v>
      </c>
    </row>
    <row r="876" spans="1:54" ht="12" customHeight="1">
      <c r="A876" s="151" t="s">
        <v>67</v>
      </c>
      <c r="B876" s="152">
        <v>46099</v>
      </c>
      <c r="C876" s="153" t="s">
        <v>297</v>
      </c>
      <c r="D876" s="153" t="s">
        <v>455</v>
      </c>
      <c r="E876" s="244">
        <v>81693070</v>
      </c>
      <c r="F876" s="144" t="s">
        <v>2012</v>
      </c>
      <c r="G876" s="230"/>
      <c r="H876" s="154">
        <v>28677</v>
      </c>
      <c r="I876" s="153">
        <v>47</v>
      </c>
      <c r="J876" s="148" t="s">
        <v>70</v>
      </c>
      <c r="K876" s="153"/>
      <c r="L876" s="153"/>
      <c r="M876" s="153"/>
      <c r="N876" s="153">
        <v>450</v>
      </c>
      <c r="O876" s="155" t="s">
        <v>2013</v>
      </c>
      <c r="P876" s="156" t="s">
        <v>71</v>
      </c>
      <c r="Q876" s="157" t="s">
        <v>110</v>
      </c>
      <c r="R876" s="158">
        <v>46106</v>
      </c>
      <c r="S876" s="159"/>
      <c r="T876" s="159" t="s">
        <v>62</v>
      </c>
      <c r="U876" s="159" t="s">
        <v>111</v>
      </c>
      <c r="V876" s="154">
        <v>46106</v>
      </c>
      <c r="W876" s="154" t="s">
        <v>126</v>
      </c>
      <c r="X876" s="154" t="s">
        <v>126</v>
      </c>
      <c r="Y876" s="160" t="s">
        <v>2014</v>
      </c>
      <c r="Z876" s="160" t="s">
        <v>128</v>
      </c>
      <c r="AA876" s="153">
        <v>83</v>
      </c>
      <c r="AB876" s="153">
        <v>1.59</v>
      </c>
      <c r="AC876" s="182">
        <f t="shared" si="28"/>
        <v>32.830979787191957</v>
      </c>
      <c r="AD876" s="153" t="str">
        <f t="shared" si="29"/>
        <v>OBESIDADE I</v>
      </c>
      <c r="AE876" s="233" t="s">
        <v>1092</v>
      </c>
      <c r="AF876" s="153" t="s">
        <v>130</v>
      </c>
      <c r="AG876" s="159"/>
      <c r="AH876" s="153"/>
      <c r="AI876" s="161"/>
      <c r="AJ876" s="153"/>
      <c r="AK876" s="153"/>
      <c r="AL876" s="207" t="s">
        <v>131</v>
      </c>
      <c r="AM876" s="207"/>
      <c r="AN876" s="207"/>
      <c r="AO876" s="207" t="str">
        <f ca="1">IF(R876="","",IF(R876&gt;TODAY(),"0 meses",DATEDIF(R876,TODAY(),"m") &amp; " meses"))</f>
        <v>2 meses</v>
      </c>
      <c r="AP876" s="147" t="s">
        <v>67</v>
      </c>
      <c r="AQ876" s="147" t="s">
        <v>67</v>
      </c>
      <c r="AR876" s="147"/>
      <c r="AS876" s="209" t="s">
        <v>68</v>
      </c>
      <c r="AT876" s="223" t="str">
        <f>MONTH(B876)&amp;"/"&amp;YEAR(B876)</f>
        <v>3/2026</v>
      </c>
      <c r="AU876" s="223">
        <f>WEEKNUM(B876)-WEEKNUM(EOMONTH(B876,-1)+1)+1</f>
        <v>3</v>
      </c>
      <c r="AV876" s="209" t="str">
        <f>MONTH(R876)&amp;"/"&amp;YEAR(R876)</f>
        <v>3/2026</v>
      </c>
      <c r="AW876" s="209">
        <f>WEEKNUM(R876)-WEEKNUM(EOMONTH(R876,-1)+1)+1</f>
        <v>4</v>
      </c>
      <c r="AX876" s="209">
        <f>IF(BB876="S",IF(Q876="1. Aceitou o programa",R876-B876,0),0)</f>
        <v>7</v>
      </c>
      <c r="AY876" s="209">
        <f>IF(BB876="S",IF(AND(S876&lt;&gt;"",R876&lt;&gt;""),S876-R876,0),0)</f>
        <v>0</v>
      </c>
      <c r="AZ876" s="209">
        <f>IF(BB876="S",IF(Q876="1. Aceitou o programa",IF(OR(X876="Não se Aplica",X876=""),IF(OR(W876="Não se Aplica",W876=""),0,W876-V876),AVERAGE(X876-W876,W876-V876)),0),0)</f>
        <v>0</v>
      </c>
      <c r="BA876" s="209">
        <f>IF(BB876="S",IF(AND(Q876="1. Aceitou o programa",AH876="Realizada"),IFERROR(IF(AG876="",0,AG876-R876),0),0),0)</f>
        <v>0</v>
      </c>
      <c r="BB876" s="209" t="str">
        <f>_xlfn.XLOOKUP(U876,'Lista Suspensa'!$AA$20:$AA$23,'Lista Suspensa'!$AB$20:$AB$23,"N/A")</f>
        <v>S</v>
      </c>
    </row>
    <row r="877" spans="1:54" ht="12" customHeight="1">
      <c r="A877" s="151" t="s">
        <v>67</v>
      </c>
      <c r="B877" s="152">
        <v>46104</v>
      </c>
      <c r="C877" s="153" t="s">
        <v>122</v>
      </c>
      <c r="D877" s="153" t="s">
        <v>471</v>
      </c>
      <c r="E877" s="244">
        <v>89966142</v>
      </c>
      <c r="F877" s="144" t="s">
        <v>2015</v>
      </c>
      <c r="G877" s="230"/>
      <c r="H877" s="154">
        <v>27615</v>
      </c>
      <c r="I877" s="153">
        <v>50</v>
      </c>
      <c r="J877" s="148" t="s">
        <v>70</v>
      </c>
      <c r="K877" s="153" t="s">
        <v>101</v>
      </c>
      <c r="L877" s="153"/>
      <c r="M877" s="153"/>
      <c r="N877" s="153">
        <v>380</v>
      </c>
      <c r="O877" s="155">
        <v>21964910572</v>
      </c>
      <c r="P877" s="156" t="s">
        <v>71</v>
      </c>
      <c r="Q877" s="157" t="s">
        <v>110</v>
      </c>
      <c r="R877" s="158">
        <v>46106</v>
      </c>
      <c r="S877" s="159"/>
      <c r="T877" s="159" t="s">
        <v>62</v>
      </c>
      <c r="U877" s="159" t="s">
        <v>111</v>
      </c>
      <c r="V877" s="154">
        <v>46106</v>
      </c>
      <c r="W877" s="154" t="s">
        <v>126</v>
      </c>
      <c r="X877" s="154" t="s">
        <v>126</v>
      </c>
      <c r="Y877" s="160"/>
      <c r="Z877" s="160" t="s">
        <v>128</v>
      </c>
      <c r="AA877" s="153">
        <v>87</v>
      </c>
      <c r="AB877" s="153">
        <v>1.68</v>
      </c>
      <c r="AC877" s="182">
        <f t="shared" si="28"/>
        <v>30.824829931972793</v>
      </c>
      <c r="AD877" s="153" t="str">
        <f t="shared" si="29"/>
        <v>OBESIDADE I</v>
      </c>
      <c r="AE877" s="233" t="s">
        <v>135</v>
      </c>
      <c r="AF877" s="153" t="s">
        <v>130</v>
      </c>
      <c r="AG877" s="159"/>
      <c r="AH877" s="153"/>
      <c r="AI877" s="161"/>
      <c r="AJ877" s="153"/>
      <c r="AK877" s="153"/>
      <c r="AL877" s="207" t="s">
        <v>131</v>
      </c>
      <c r="AM877" s="207" t="s">
        <v>86</v>
      </c>
      <c r="AN877" s="207"/>
      <c r="AO877" s="207" t="str">
        <f ca="1">IF(R877="","",IF(R877&gt;TODAY(),"0 meses",DATEDIF(R877,TODAY(),"m") &amp; " meses"))</f>
        <v>2 meses</v>
      </c>
      <c r="AP877" s="147" t="s">
        <v>67</v>
      </c>
      <c r="AQ877" s="147" t="s">
        <v>67</v>
      </c>
      <c r="AR877" s="147"/>
      <c r="AS877" s="209" t="s">
        <v>68</v>
      </c>
      <c r="AT877" s="223" t="str">
        <f>MONTH(B877)&amp;"/"&amp;YEAR(B877)</f>
        <v>3/2026</v>
      </c>
      <c r="AU877" s="223">
        <f>WEEKNUM(B877)-WEEKNUM(EOMONTH(B877,-1)+1)+1</f>
        <v>4</v>
      </c>
      <c r="AV877" s="209" t="str">
        <f>MONTH(R877)&amp;"/"&amp;YEAR(R877)</f>
        <v>3/2026</v>
      </c>
      <c r="AW877" s="209">
        <f>WEEKNUM(R877)-WEEKNUM(EOMONTH(R877,-1)+1)+1</f>
        <v>4</v>
      </c>
      <c r="AX877" s="209">
        <f>IF(BB877="S",IF(Q877="1. Aceitou o programa",R877-B877,0),0)</f>
        <v>2</v>
      </c>
      <c r="AY877" s="209">
        <f>IF(BB877="S",IF(AND(S877&lt;&gt;"",R877&lt;&gt;""),S877-R877,0),0)</f>
        <v>0</v>
      </c>
      <c r="AZ877" s="209">
        <f>IF(BB877="S",IF(Q877="1. Aceitou o programa",IF(OR(X877="Não se Aplica",X877=""),IF(OR(W877="Não se Aplica",W877=""),0,W877-V877),AVERAGE(X877-W877,W877-V877)),0),0)</f>
        <v>0</v>
      </c>
      <c r="BA877" s="209">
        <f>IF(BB877="S",IF(AND(Q877="1. Aceitou o programa",AH877="Realizada"),IFERROR(IF(AG877="",0,AG877-R877),0),0),0)</f>
        <v>0</v>
      </c>
      <c r="BB877" s="209" t="str">
        <f>_xlfn.XLOOKUP(U877,'Lista Suspensa'!$AA$20:$AA$23,'Lista Suspensa'!$AB$20:$AB$23,"N/A")</f>
        <v>S</v>
      </c>
    </row>
    <row r="878" spans="1:54" ht="12" customHeight="1">
      <c r="A878" s="151" t="s">
        <v>67</v>
      </c>
      <c r="B878" s="152">
        <v>46104</v>
      </c>
      <c r="C878" s="153" t="s">
        <v>122</v>
      </c>
      <c r="D878" s="153" t="s">
        <v>167</v>
      </c>
      <c r="E878" s="244">
        <v>93638557</v>
      </c>
      <c r="F878" s="144" t="s">
        <v>2016</v>
      </c>
      <c r="G878" s="230"/>
      <c r="H878" s="154">
        <v>31508</v>
      </c>
      <c r="I878" s="153">
        <v>40</v>
      </c>
      <c r="J878" s="148" t="s">
        <v>70</v>
      </c>
      <c r="K878" s="153" t="s">
        <v>59</v>
      </c>
      <c r="L878" s="153"/>
      <c r="M878" s="153"/>
      <c r="N878" s="153">
        <v>450</v>
      </c>
      <c r="O878" s="155">
        <v>11954041169</v>
      </c>
      <c r="P878" s="156" t="s">
        <v>71</v>
      </c>
      <c r="Q878" s="157" t="s">
        <v>110</v>
      </c>
      <c r="R878" s="158">
        <v>46106</v>
      </c>
      <c r="S878" s="159"/>
      <c r="T878" s="159" t="s">
        <v>62</v>
      </c>
      <c r="U878" s="159" t="s">
        <v>111</v>
      </c>
      <c r="V878" s="154">
        <v>46106</v>
      </c>
      <c r="W878" s="154" t="s">
        <v>126</v>
      </c>
      <c r="X878" s="154" t="s">
        <v>126</v>
      </c>
      <c r="Y878" s="160" t="s">
        <v>2017</v>
      </c>
      <c r="Z878" s="160" t="s">
        <v>128</v>
      </c>
      <c r="AA878" s="153">
        <v>97</v>
      </c>
      <c r="AB878" s="153">
        <v>1.63</v>
      </c>
      <c r="AC878" s="182">
        <f t="shared" si="28"/>
        <v>36.508713161955669</v>
      </c>
      <c r="AD878" s="153" t="str">
        <f t="shared" si="29"/>
        <v>OBESIDADE II</v>
      </c>
      <c r="AE878" s="233" t="s">
        <v>135</v>
      </c>
      <c r="AF878" s="153" t="s">
        <v>130</v>
      </c>
      <c r="AG878" s="159"/>
      <c r="AH878" s="153"/>
      <c r="AI878" s="161"/>
      <c r="AJ878" s="153"/>
      <c r="AK878" s="153"/>
      <c r="AL878" s="207" t="s">
        <v>136</v>
      </c>
      <c r="AM878" s="207"/>
      <c r="AN878" s="207"/>
      <c r="AO878" s="207" t="str">
        <f ca="1">IF(R878="","",IF(R878&gt;TODAY(),"0 meses",DATEDIF(R878,TODAY(),"m") &amp; " meses"))</f>
        <v>2 meses</v>
      </c>
      <c r="AP878" s="147" t="s">
        <v>67</v>
      </c>
      <c r="AQ878" s="147" t="s">
        <v>67</v>
      </c>
      <c r="AR878" s="147"/>
      <c r="AS878" s="209" t="s">
        <v>68</v>
      </c>
      <c r="AT878" s="223" t="str">
        <f>MONTH(B878)&amp;"/"&amp;YEAR(B878)</f>
        <v>3/2026</v>
      </c>
      <c r="AU878" s="223">
        <f>WEEKNUM(B878)-WEEKNUM(EOMONTH(B878,-1)+1)+1</f>
        <v>4</v>
      </c>
      <c r="AV878" s="209" t="str">
        <f>MONTH(R878)&amp;"/"&amp;YEAR(R878)</f>
        <v>3/2026</v>
      </c>
      <c r="AW878" s="209">
        <f>WEEKNUM(R878)-WEEKNUM(EOMONTH(R878,-1)+1)+1</f>
        <v>4</v>
      </c>
      <c r="AX878" s="209">
        <f>IF(BB878="S",IF(Q878="1. Aceitou o programa",R878-B878,0),0)</f>
        <v>2</v>
      </c>
      <c r="AY878" s="209">
        <f>IF(BB878="S",IF(AND(S878&lt;&gt;"",R878&lt;&gt;""),S878-R878,0),0)</f>
        <v>0</v>
      </c>
      <c r="AZ878" s="209">
        <f>IF(BB878="S",IF(Q878="1. Aceitou o programa",IF(OR(X878="Não se Aplica",X878=""),IF(OR(W878="Não se Aplica",W878=""),0,W878-V878),AVERAGE(X878-W878,W878-V878)),0),0)</f>
        <v>0</v>
      </c>
      <c r="BA878" s="209">
        <f>IF(BB878="S",IF(AND(Q878="1. Aceitou o programa",AH878="Realizada"),IFERROR(IF(AG878="",0,AG878-R878),0),0),0)</f>
        <v>0</v>
      </c>
      <c r="BB878" s="209" t="str">
        <f>_xlfn.XLOOKUP(U878,'Lista Suspensa'!$AA$20:$AA$23,'Lista Suspensa'!$AB$20:$AB$23,"N/A")</f>
        <v>S</v>
      </c>
    </row>
    <row r="879" spans="1:54" ht="12" customHeight="1">
      <c r="A879" s="151" t="s">
        <v>67</v>
      </c>
      <c r="B879" s="152">
        <v>46099</v>
      </c>
      <c r="C879" s="153" t="s">
        <v>297</v>
      </c>
      <c r="D879" s="153" t="s">
        <v>455</v>
      </c>
      <c r="E879" s="244">
        <v>451812107</v>
      </c>
      <c r="F879" s="144" t="s">
        <v>2018</v>
      </c>
      <c r="G879" s="230"/>
      <c r="H879" s="154">
        <v>28031</v>
      </c>
      <c r="I879" s="153">
        <v>49</v>
      </c>
      <c r="J879" s="148" t="s">
        <v>70</v>
      </c>
      <c r="K879" s="153" t="s">
        <v>59</v>
      </c>
      <c r="L879" s="153"/>
      <c r="M879" s="153"/>
      <c r="N879" s="153">
        <v>400</v>
      </c>
      <c r="O879" s="155" t="s">
        <v>2019</v>
      </c>
      <c r="P879" s="156" t="s">
        <v>71</v>
      </c>
      <c r="Q879" s="157" t="s">
        <v>110</v>
      </c>
      <c r="R879" s="158">
        <v>46107</v>
      </c>
      <c r="S879" s="159"/>
      <c r="T879" s="159" t="s">
        <v>62</v>
      </c>
      <c r="U879" s="159" t="s">
        <v>111</v>
      </c>
      <c r="V879" s="154">
        <v>46111</v>
      </c>
      <c r="W879" s="154">
        <v>46141</v>
      </c>
      <c r="X879" s="154">
        <v>46146</v>
      </c>
      <c r="Y879" s="160">
        <v>46111</v>
      </c>
      <c r="Z879" s="160" t="s">
        <v>128</v>
      </c>
      <c r="AA879" s="153">
        <v>106</v>
      </c>
      <c r="AB879" s="153">
        <v>1.75</v>
      </c>
      <c r="AC879" s="182">
        <f t="shared" si="28"/>
        <v>34.612244897959187</v>
      </c>
      <c r="AD879" s="153" t="str">
        <f t="shared" si="29"/>
        <v>OBESIDADE I</v>
      </c>
      <c r="AE879" s="233" t="s">
        <v>66</v>
      </c>
      <c r="AF879" s="153" t="s">
        <v>130</v>
      </c>
      <c r="AG879" s="159"/>
      <c r="AH879" s="153"/>
      <c r="AI879" s="161"/>
      <c r="AJ879" s="153"/>
      <c r="AK879" s="153"/>
      <c r="AL879" s="207" t="s">
        <v>136</v>
      </c>
      <c r="AM879" s="207"/>
      <c r="AN879" s="207"/>
      <c r="AO879" s="207" t="str">
        <f ca="1">IF(R879="","",IF(R879&gt;TODAY(),"0 meses",DATEDIF(R879,TODAY(),"m") &amp; " meses"))</f>
        <v>2 meses</v>
      </c>
      <c r="AP879" s="147" t="s">
        <v>67</v>
      </c>
      <c r="AQ879" s="147" t="s">
        <v>67</v>
      </c>
      <c r="AR879" s="147"/>
      <c r="AS879" s="209" t="s">
        <v>68</v>
      </c>
      <c r="AT879" s="223" t="str">
        <f>MONTH(B879)&amp;"/"&amp;YEAR(B879)</f>
        <v>3/2026</v>
      </c>
      <c r="AU879" s="223">
        <f>WEEKNUM(B879)-WEEKNUM(EOMONTH(B879,-1)+1)+1</f>
        <v>3</v>
      </c>
      <c r="AV879" s="209" t="str">
        <f>MONTH(R879)&amp;"/"&amp;YEAR(R879)</f>
        <v>3/2026</v>
      </c>
      <c r="AW879" s="209">
        <f>WEEKNUM(R879)-WEEKNUM(EOMONTH(R879,-1)+1)+1</f>
        <v>4</v>
      </c>
      <c r="AX879" s="209">
        <f>IF(BB879="S",IF(Q879="1. Aceitou o programa",R879-B879,0),0)</f>
        <v>8</v>
      </c>
      <c r="AY879" s="209">
        <f>IF(BB879="S",IF(AND(S879&lt;&gt;"",R879&lt;&gt;""),S879-R879,0),0)</f>
        <v>0</v>
      </c>
      <c r="AZ879" s="209">
        <f>IF(BB879="S",IF(Q879="1. Aceitou o programa",IF(OR(X879="Não se Aplica",X879=""),IF(OR(W879="Não se Aplica",W879=""),0,W879-V879),AVERAGE(X879-W879,W879-V879)),0),0)</f>
        <v>17.5</v>
      </c>
      <c r="BA879" s="209">
        <f>IF(BB879="S",IF(AND(Q879="1. Aceitou o programa",AH879="Realizada"),IFERROR(IF(AG879="",0,AG879-R879),0),0),0)</f>
        <v>0</v>
      </c>
      <c r="BB879" s="209" t="str">
        <f>_xlfn.XLOOKUP(U879,'Lista Suspensa'!$AA$20:$AA$23,'Lista Suspensa'!$AB$20:$AB$23,"N/A")</f>
        <v>S</v>
      </c>
    </row>
    <row r="880" spans="1:54" ht="12" customHeight="1">
      <c r="A880" s="151" t="s">
        <v>67</v>
      </c>
      <c r="B880" s="152">
        <v>46079</v>
      </c>
      <c r="C880" s="153" t="s">
        <v>122</v>
      </c>
      <c r="D880" s="153" t="s">
        <v>274</v>
      </c>
      <c r="E880" s="244">
        <v>96171403</v>
      </c>
      <c r="F880" s="144" t="s">
        <v>2020</v>
      </c>
      <c r="G880" s="230"/>
      <c r="H880" s="154">
        <v>32570</v>
      </c>
      <c r="I880" s="153">
        <v>37</v>
      </c>
      <c r="J880" s="148" t="s">
        <v>70</v>
      </c>
      <c r="K880" s="153" t="s">
        <v>101</v>
      </c>
      <c r="L880" s="153"/>
      <c r="M880" s="153"/>
      <c r="N880" s="153">
        <v>380</v>
      </c>
      <c r="O880" s="155" t="s">
        <v>2021</v>
      </c>
      <c r="P880" s="156" t="s">
        <v>89</v>
      </c>
      <c r="Q880" s="157" t="s">
        <v>110</v>
      </c>
      <c r="R880" s="158">
        <v>46111</v>
      </c>
      <c r="S880" s="159"/>
      <c r="T880" s="159" t="s">
        <v>62</v>
      </c>
      <c r="U880" s="159" t="s">
        <v>111</v>
      </c>
      <c r="V880" s="154">
        <v>46111</v>
      </c>
      <c r="W880" s="154" t="s">
        <v>126</v>
      </c>
      <c r="X880" s="154" t="s">
        <v>126</v>
      </c>
      <c r="Y880" s="160">
        <v>46111</v>
      </c>
      <c r="Z880" s="160" t="s">
        <v>128</v>
      </c>
      <c r="AA880" s="153">
        <v>102</v>
      </c>
      <c r="AB880" s="153">
        <v>1.61</v>
      </c>
      <c r="AC880" s="182">
        <f t="shared" si="28"/>
        <v>39.350333706261331</v>
      </c>
      <c r="AD880" s="153" t="str">
        <f t="shared" si="29"/>
        <v>OBESIDADE II</v>
      </c>
      <c r="AE880" s="233" t="s">
        <v>947</v>
      </c>
      <c r="AF880" s="153" t="s">
        <v>130</v>
      </c>
      <c r="AG880" s="159"/>
      <c r="AH880" s="153"/>
      <c r="AI880" s="161"/>
      <c r="AJ880" s="153"/>
      <c r="AK880" s="153"/>
      <c r="AL880" s="207" t="s">
        <v>131</v>
      </c>
      <c r="AM880" s="207"/>
      <c r="AN880" s="207"/>
      <c r="AO880" s="207" t="str">
        <f ca="1">IF(R880="","",IF(R880&gt;TODAY(),"0 meses",DATEDIF(R880,TODAY(),"m") &amp; " meses"))</f>
        <v>2 meses</v>
      </c>
      <c r="AP880" s="147" t="s">
        <v>67</v>
      </c>
      <c r="AQ880" s="147" t="s">
        <v>67</v>
      </c>
      <c r="AR880" s="147"/>
      <c r="AS880" s="209" t="s">
        <v>68</v>
      </c>
      <c r="AT880" s="223" t="str">
        <f>MONTH(B880)&amp;"/"&amp;YEAR(B880)</f>
        <v>2/2026</v>
      </c>
      <c r="AU880" s="223">
        <f>WEEKNUM(B880)-WEEKNUM(EOMONTH(B880,-1)+1)+1</f>
        <v>4</v>
      </c>
      <c r="AV880" s="209" t="str">
        <f>MONTH(R880)&amp;"/"&amp;YEAR(R880)</f>
        <v>3/2026</v>
      </c>
      <c r="AW880" s="209">
        <f>WEEKNUM(R880)-WEEKNUM(EOMONTH(R880,-1)+1)+1</f>
        <v>5</v>
      </c>
      <c r="AX880" s="209">
        <f>IF(BB880="S",IF(Q880="1. Aceitou o programa",R880-B880,0),0)</f>
        <v>32</v>
      </c>
      <c r="AY880" s="209">
        <f>IF(BB880="S",IF(AND(S880&lt;&gt;"",R880&lt;&gt;""),S880-R880,0),0)</f>
        <v>0</v>
      </c>
      <c r="AZ880" s="209">
        <f>IF(BB880="S",IF(Q880="1. Aceitou o programa",IF(OR(X880="Não se Aplica",X880=""),IF(OR(W880="Não se Aplica",W880=""),0,W880-V880),AVERAGE(X880-W880,W880-V880)),0),0)</f>
        <v>0</v>
      </c>
      <c r="BA880" s="209">
        <f>IF(BB880="S",IF(AND(Q880="1. Aceitou o programa",AH880="Realizada"),IFERROR(IF(AG880="",0,AG880-R880),0),0),0)</f>
        <v>0</v>
      </c>
      <c r="BB880" s="209" t="str">
        <f>_xlfn.XLOOKUP(U880,'Lista Suspensa'!$AA$20:$AA$23,'Lista Suspensa'!$AB$20:$AB$23,"N/A")</f>
        <v>S</v>
      </c>
    </row>
    <row r="881" spans="1:54" ht="12" customHeight="1">
      <c r="A881" s="151" t="s">
        <v>67</v>
      </c>
      <c r="B881" s="152">
        <v>46079</v>
      </c>
      <c r="C881" s="153" t="s">
        <v>122</v>
      </c>
      <c r="D881" s="153" t="s">
        <v>175</v>
      </c>
      <c r="E881" s="244">
        <v>84690044</v>
      </c>
      <c r="F881" s="144" t="s">
        <v>2022</v>
      </c>
      <c r="G881" s="230"/>
      <c r="H881" s="154">
        <v>28768</v>
      </c>
      <c r="I881" s="153">
        <v>47</v>
      </c>
      <c r="J881" s="148" t="s">
        <v>70</v>
      </c>
      <c r="K881" s="153"/>
      <c r="L881" s="153"/>
      <c r="M881" s="153"/>
      <c r="N881" s="153">
        <v>450</v>
      </c>
      <c r="O881" s="155">
        <v>11937624482</v>
      </c>
      <c r="P881" s="156" t="s">
        <v>2023</v>
      </c>
      <c r="Q881" s="157" t="s">
        <v>110</v>
      </c>
      <c r="R881" s="158">
        <v>46111</v>
      </c>
      <c r="S881" s="159"/>
      <c r="T881" s="159" t="s">
        <v>62</v>
      </c>
      <c r="U881" s="159" t="s">
        <v>111</v>
      </c>
      <c r="V881" s="154">
        <v>46111</v>
      </c>
      <c r="W881" s="154" t="s">
        <v>126</v>
      </c>
      <c r="X881" s="154" t="s">
        <v>126</v>
      </c>
      <c r="Y881" s="160">
        <v>46111</v>
      </c>
      <c r="Z881" s="160" t="s">
        <v>128</v>
      </c>
      <c r="AA881" s="153">
        <v>88</v>
      </c>
      <c r="AB881" s="153">
        <v>1.62</v>
      </c>
      <c r="AC881" s="182">
        <f t="shared" si="28"/>
        <v>33.53147386069196</v>
      </c>
      <c r="AD881" s="153" t="str">
        <f t="shared" si="29"/>
        <v>OBESIDADE I</v>
      </c>
      <c r="AE881" s="233" t="s">
        <v>135</v>
      </c>
      <c r="AF881" s="153" t="s">
        <v>130</v>
      </c>
      <c r="AG881" s="159"/>
      <c r="AH881" s="153"/>
      <c r="AI881" s="161"/>
      <c r="AJ881" s="153"/>
      <c r="AK881" s="153"/>
      <c r="AL881" s="207" t="s">
        <v>131</v>
      </c>
      <c r="AM881" s="207"/>
      <c r="AN881" s="207"/>
      <c r="AO881" s="207" t="str">
        <f ca="1">IF(R881="","",IF(R881&gt;TODAY(),"0 meses",DATEDIF(R881,TODAY(),"m") &amp; " meses"))</f>
        <v>2 meses</v>
      </c>
      <c r="AP881" s="147" t="s">
        <v>67</v>
      </c>
      <c r="AQ881" s="147" t="s">
        <v>67</v>
      </c>
      <c r="AR881" s="147"/>
      <c r="AS881" s="209" t="s">
        <v>68</v>
      </c>
      <c r="AT881" s="223" t="str">
        <f>MONTH(B881)&amp;"/"&amp;YEAR(B881)</f>
        <v>2/2026</v>
      </c>
      <c r="AU881" s="223">
        <f>WEEKNUM(B881)-WEEKNUM(EOMONTH(B881,-1)+1)+1</f>
        <v>4</v>
      </c>
      <c r="AV881" s="209" t="str">
        <f>MONTH(R881)&amp;"/"&amp;YEAR(R881)</f>
        <v>3/2026</v>
      </c>
      <c r="AW881" s="209">
        <f>WEEKNUM(R881)-WEEKNUM(EOMONTH(R881,-1)+1)+1</f>
        <v>5</v>
      </c>
      <c r="AX881" s="209">
        <f>IF(BB881="S",IF(Q881="1. Aceitou o programa",R881-B881,0),0)</f>
        <v>32</v>
      </c>
      <c r="AY881" s="209">
        <f>IF(BB881="S",IF(AND(S881&lt;&gt;"",R881&lt;&gt;""),S881-R881,0),0)</f>
        <v>0</v>
      </c>
      <c r="AZ881" s="209">
        <f>IF(BB881="S",IF(Q881="1. Aceitou o programa",IF(OR(X881="Não se Aplica",X881=""),IF(OR(W881="Não se Aplica",W881=""),0,W881-V881),AVERAGE(X881-W881,W881-V881)),0),0)</f>
        <v>0</v>
      </c>
      <c r="BA881" s="209">
        <f>IF(BB881="S",IF(AND(Q881="1. Aceitou o programa",AH881="Realizada"),IFERROR(IF(AG881="",0,AG881-R881),0),0),0)</f>
        <v>0</v>
      </c>
      <c r="BB881" s="209" t="str">
        <f>_xlfn.XLOOKUP(U881,'Lista Suspensa'!$AA$20:$AA$23,'Lista Suspensa'!$AB$20:$AB$23,"N/A")</f>
        <v>S</v>
      </c>
    </row>
    <row r="882" spans="1:54" ht="12" customHeight="1">
      <c r="A882" s="151" t="s">
        <v>54</v>
      </c>
      <c r="B882" s="152">
        <v>46083</v>
      </c>
      <c r="C882" s="153" t="s">
        <v>55</v>
      </c>
      <c r="D882" s="153" t="s">
        <v>56</v>
      </c>
      <c r="E882" s="244">
        <v>92825242</v>
      </c>
      <c r="F882" s="144" t="s">
        <v>2024</v>
      </c>
      <c r="G882" s="230"/>
      <c r="H882" s="154">
        <v>27737</v>
      </c>
      <c r="I882" s="153">
        <v>50</v>
      </c>
      <c r="J882" s="148" t="s">
        <v>58</v>
      </c>
      <c r="K882" s="153" t="s">
        <v>59</v>
      </c>
      <c r="L882" s="153"/>
      <c r="M882" s="153"/>
      <c r="N882" s="153">
        <v>110</v>
      </c>
      <c r="O882" s="155" t="s">
        <v>2025</v>
      </c>
      <c r="P882" s="156" t="s">
        <v>2026</v>
      </c>
      <c r="Q882" s="157" t="s">
        <v>110</v>
      </c>
      <c r="R882" s="158">
        <v>46111</v>
      </c>
      <c r="S882" s="159"/>
      <c r="T882" s="159" t="s">
        <v>62</v>
      </c>
      <c r="U882" s="159" t="s">
        <v>111</v>
      </c>
      <c r="V882" s="154">
        <v>46111</v>
      </c>
      <c r="W882" s="154" t="s">
        <v>126</v>
      </c>
      <c r="X882" s="154" t="s">
        <v>126</v>
      </c>
      <c r="Y882" s="160">
        <v>46111</v>
      </c>
      <c r="Z882" s="160" t="s">
        <v>65</v>
      </c>
      <c r="AA882" s="153">
        <v>90</v>
      </c>
      <c r="AB882" s="153">
        <v>1.75</v>
      </c>
      <c r="AC882" s="182">
        <f t="shared" si="28"/>
        <v>29.387755102040817</v>
      </c>
      <c r="AD882" s="153" t="str">
        <f t="shared" si="29"/>
        <v>SOBREPESO</v>
      </c>
      <c r="AE882" s="233" t="s">
        <v>2027</v>
      </c>
      <c r="AF882" s="153" t="s">
        <v>130</v>
      </c>
      <c r="AG882" s="159"/>
      <c r="AH882" s="153"/>
      <c r="AI882" s="161"/>
      <c r="AJ882" s="153"/>
      <c r="AK882" s="153"/>
      <c r="AL882" s="207" t="s">
        <v>131</v>
      </c>
      <c r="AM882" s="207"/>
      <c r="AN882" s="207"/>
      <c r="AO882" s="207" t="str">
        <f ca="1">IF(R882="","",IF(R882&gt;TODAY(),"0 meses",DATEDIF(R882,TODAY(),"m") &amp; " meses"))</f>
        <v>2 meses</v>
      </c>
      <c r="AP882" s="147" t="s">
        <v>67</v>
      </c>
      <c r="AQ882" s="147" t="s">
        <v>67</v>
      </c>
      <c r="AR882" s="147"/>
      <c r="AS882" s="209" t="s">
        <v>68</v>
      </c>
      <c r="AT882" s="223" t="str">
        <f>MONTH(B882)&amp;"/"&amp;YEAR(B882)</f>
        <v>3/2026</v>
      </c>
      <c r="AU882" s="223">
        <f>WEEKNUM(B882)-WEEKNUM(EOMONTH(B882,-1)+1)+1</f>
        <v>1</v>
      </c>
      <c r="AV882" s="209" t="str">
        <f>MONTH(R882)&amp;"/"&amp;YEAR(R882)</f>
        <v>3/2026</v>
      </c>
      <c r="AW882" s="209">
        <f>WEEKNUM(R882)-WEEKNUM(EOMONTH(R882,-1)+1)+1</f>
        <v>5</v>
      </c>
      <c r="AX882" s="209">
        <f>IF(BB882="S",IF(Q882="1. Aceitou o programa",R882-B882,0),0)</f>
        <v>28</v>
      </c>
      <c r="AY882" s="209">
        <f>IF(BB882="S",IF(AND(S882&lt;&gt;"",R882&lt;&gt;""),S882-R882,0),0)</f>
        <v>0</v>
      </c>
      <c r="AZ882" s="209">
        <f>IF(BB882="S",IF(Q882="1. Aceitou o programa",IF(OR(X882="Não se Aplica",X882=""),IF(OR(W882="Não se Aplica",W882=""),0,W882-V882),AVERAGE(X882-W882,W882-V882)),0),0)</f>
        <v>0</v>
      </c>
      <c r="BA882" s="209">
        <f>IF(BB882="S",IF(AND(Q882="1. Aceitou o programa",AH882="Realizada"),IFERROR(IF(AG882="",0,AG882-R882),0),0),0)</f>
        <v>0</v>
      </c>
      <c r="BB882" s="209" t="str">
        <f>_xlfn.XLOOKUP(U882,'Lista Suspensa'!$AA$20:$AA$23,'Lista Suspensa'!$AB$20:$AB$23,"N/A")</f>
        <v>S</v>
      </c>
    </row>
    <row r="883" spans="1:54" ht="12" customHeight="1">
      <c r="A883" s="151" t="s">
        <v>54</v>
      </c>
      <c r="B883" s="152">
        <v>46083</v>
      </c>
      <c r="C883" s="153" t="s">
        <v>55</v>
      </c>
      <c r="D883" s="153" t="s">
        <v>56</v>
      </c>
      <c r="E883" s="244">
        <v>93931282</v>
      </c>
      <c r="F883" s="144" t="s">
        <v>2028</v>
      </c>
      <c r="G883" s="230"/>
      <c r="H883" s="154">
        <v>28784</v>
      </c>
      <c r="I883" s="153">
        <v>47</v>
      </c>
      <c r="J883" s="148" t="s">
        <v>70</v>
      </c>
      <c r="K883" s="153" t="s">
        <v>59</v>
      </c>
      <c r="L883" s="153"/>
      <c r="M883" s="153"/>
      <c r="N883" s="153">
        <v>380</v>
      </c>
      <c r="O883" s="155" t="s">
        <v>2029</v>
      </c>
      <c r="P883" s="156" t="s">
        <v>2026</v>
      </c>
      <c r="Q883" s="157" t="s">
        <v>110</v>
      </c>
      <c r="R883" s="158">
        <v>46111</v>
      </c>
      <c r="S883" s="159"/>
      <c r="T883" s="159" t="s">
        <v>62</v>
      </c>
      <c r="U883" s="159" t="s">
        <v>111</v>
      </c>
      <c r="V883" s="154">
        <v>46111</v>
      </c>
      <c r="W883" s="154" t="s">
        <v>126</v>
      </c>
      <c r="X883" s="154" t="s">
        <v>126</v>
      </c>
      <c r="Y883" s="160">
        <v>46111</v>
      </c>
      <c r="Z883" s="160" t="s">
        <v>65</v>
      </c>
      <c r="AA883" s="153">
        <v>97</v>
      </c>
      <c r="AB883" s="153">
        <v>1.72</v>
      </c>
      <c r="AC883" s="182">
        <f t="shared" si="28"/>
        <v>32.787993510005414</v>
      </c>
      <c r="AD883" s="153" t="str">
        <f t="shared" si="29"/>
        <v>OBESIDADE I</v>
      </c>
      <c r="AE883" s="233" t="s">
        <v>225</v>
      </c>
      <c r="AF883" s="153" t="s">
        <v>130</v>
      </c>
      <c r="AG883" s="159"/>
      <c r="AH883" s="153"/>
      <c r="AI883" s="161"/>
      <c r="AJ883" s="153"/>
      <c r="AK883" s="153"/>
      <c r="AL883" s="207" t="s">
        <v>131</v>
      </c>
      <c r="AM883" s="207"/>
      <c r="AN883" s="207"/>
      <c r="AO883" s="207" t="str">
        <f ca="1">IF(R883="","",IF(R883&gt;TODAY(),"0 meses",DATEDIF(R883,TODAY(),"m") &amp; " meses"))</f>
        <v>2 meses</v>
      </c>
      <c r="AP883" s="147" t="s">
        <v>67</v>
      </c>
      <c r="AQ883" s="147" t="s">
        <v>67</v>
      </c>
      <c r="AR883" s="147"/>
      <c r="AS883" s="209" t="s">
        <v>68</v>
      </c>
      <c r="AT883" s="223" t="str">
        <f>MONTH(B883)&amp;"/"&amp;YEAR(B883)</f>
        <v>3/2026</v>
      </c>
      <c r="AU883" s="223">
        <f>WEEKNUM(B883)-WEEKNUM(EOMONTH(B883,-1)+1)+1</f>
        <v>1</v>
      </c>
      <c r="AV883" s="209" t="str">
        <f>MONTH(R883)&amp;"/"&amp;YEAR(R883)</f>
        <v>3/2026</v>
      </c>
      <c r="AW883" s="209">
        <f>WEEKNUM(R883)-WEEKNUM(EOMONTH(R883,-1)+1)+1</f>
        <v>5</v>
      </c>
      <c r="AX883" s="209">
        <f>IF(BB883="S",IF(Q883="1. Aceitou o programa",R883-B883,0),0)</f>
        <v>28</v>
      </c>
      <c r="AY883" s="209">
        <f>IF(BB883="S",IF(AND(S883&lt;&gt;"",R883&lt;&gt;""),S883-R883,0),0)</f>
        <v>0</v>
      </c>
      <c r="AZ883" s="209">
        <f>IF(BB883="S",IF(Q883="1. Aceitou o programa",IF(OR(X883="Não se Aplica",X883=""),IF(OR(W883="Não se Aplica",W883=""),0,W883-V883),AVERAGE(X883-W883,W883-V883)),0),0)</f>
        <v>0</v>
      </c>
      <c r="BA883" s="209">
        <f>IF(BB883="S",IF(AND(Q883="1. Aceitou o programa",AH883="Realizada"),IFERROR(IF(AG883="",0,AG883-R883),0),0),0)</f>
        <v>0</v>
      </c>
      <c r="BB883" s="209" t="str">
        <f>_xlfn.XLOOKUP(U883,'Lista Suspensa'!$AA$20:$AA$23,'Lista Suspensa'!$AB$20:$AB$23,"N/A")</f>
        <v>S</v>
      </c>
    </row>
    <row r="884" spans="1:54" ht="12" customHeight="1">
      <c r="A884" s="151" t="s">
        <v>54</v>
      </c>
      <c r="B884" s="152">
        <v>46083</v>
      </c>
      <c r="C884" s="153" t="s">
        <v>55</v>
      </c>
      <c r="D884" s="153" t="s">
        <v>56</v>
      </c>
      <c r="E884" s="244">
        <v>94499099</v>
      </c>
      <c r="F884" s="144" t="s">
        <v>2030</v>
      </c>
      <c r="G884" s="230"/>
      <c r="H884" s="154">
        <v>29107</v>
      </c>
      <c r="I884" s="153">
        <v>46</v>
      </c>
      <c r="J884" s="148" t="s">
        <v>70</v>
      </c>
      <c r="K884" s="153" t="s">
        <v>59</v>
      </c>
      <c r="L884" s="153"/>
      <c r="M884" s="153"/>
      <c r="N884" s="153">
        <v>110</v>
      </c>
      <c r="O884" s="155" t="s">
        <v>2031</v>
      </c>
      <c r="P884" s="156" t="s">
        <v>2026</v>
      </c>
      <c r="Q884" s="157" t="s">
        <v>110</v>
      </c>
      <c r="R884" s="158">
        <v>46111</v>
      </c>
      <c r="S884" s="159"/>
      <c r="T884" s="159" t="s">
        <v>62</v>
      </c>
      <c r="U884" s="159" t="s">
        <v>111</v>
      </c>
      <c r="V884" s="154">
        <v>46111</v>
      </c>
      <c r="W884" s="154" t="s">
        <v>126</v>
      </c>
      <c r="X884" s="154" t="s">
        <v>126</v>
      </c>
      <c r="Y884" s="160">
        <v>46111</v>
      </c>
      <c r="Z884" s="160" t="s">
        <v>65</v>
      </c>
      <c r="AA884" s="153">
        <v>84.9</v>
      </c>
      <c r="AB884" s="153">
        <v>1.65</v>
      </c>
      <c r="AC884" s="182">
        <f t="shared" si="28"/>
        <v>31.184573002754828</v>
      </c>
      <c r="AD884" s="153" t="str">
        <f t="shared" si="29"/>
        <v>OBESIDADE I</v>
      </c>
      <c r="AE884" s="233" t="s">
        <v>135</v>
      </c>
      <c r="AF884" s="153" t="s">
        <v>130</v>
      </c>
      <c r="AG884" s="159"/>
      <c r="AH884" s="153"/>
      <c r="AI884" s="161"/>
      <c r="AJ884" s="153"/>
      <c r="AK884" s="153"/>
      <c r="AL884" s="207" t="s">
        <v>131</v>
      </c>
      <c r="AM884" s="207"/>
      <c r="AN884" s="207"/>
      <c r="AO884" s="207" t="str">
        <f ca="1">IF(R884="","",IF(R884&gt;TODAY(),"0 meses",DATEDIF(R884,TODAY(),"m") &amp; " meses"))</f>
        <v>2 meses</v>
      </c>
      <c r="AP884" s="147" t="s">
        <v>67</v>
      </c>
      <c r="AQ884" s="147" t="s">
        <v>67</v>
      </c>
      <c r="AR884" s="147"/>
      <c r="AS884" s="209" t="s">
        <v>68</v>
      </c>
      <c r="AT884" s="223" t="str">
        <f>MONTH(B884)&amp;"/"&amp;YEAR(B884)</f>
        <v>3/2026</v>
      </c>
      <c r="AU884" s="223">
        <f>WEEKNUM(B884)-WEEKNUM(EOMONTH(B884,-1)+1)+1</f>
        <v>1</v>
      </c>
      <c r="AV884" s="209" t="str">
        <f>MONTH(R884)&amp;"/"&amp;YEAR(R884)</f>
        <v>3/2026</v>
      </c>
      <c r="AW884" s="209">
        <f>WEEKNUM(R884)-WEEKNUM(EOMONTH(R884,-1)+1)+1</f>
        <v>5</v>
      </c>
      <c r="AX884" s="209">
        <f>IF(BB884="S",IF(Q884="1. Aceitou o programa",R884-B884,0),0)</f>
        <v>28</v>
      </c>
      <c r="AY884" s="209">
        <f>IF(BB884="S",IF(AND(S884&lt;&gt;"",R884&lt;&gt;""),S884-R884,0),0)</f>
        <v>0</v>
      </c>
      <c r="AZ884" s="209">
        <f>IF(BB884="S",IF(Q884="1. Aceitou o programa",IF(OR(X884="Não se Aplica",X884=""),IF(OR(W884="Não se Aplica",W884=""),0,W884-V884),AVERAGE(X884-W884,W884-V884)),0),0)</f>
        <v>0</v>
      </c>
      <c r="BA884" s="209">
        <f>IF(BB884="S",IF(AND(Q884="1. Aceitou o programa",AH884="Realizada"),IFERROR(IF(AG884="",0,AG884-R884),0),0),0)</f>
        <v>0</v>
      </c>
      <c r="BB884" s="209" t="str">
        <f>_xlfn.XLOOKUP(U884,'Lista Suspensa'!$AA$20:$AA$23,'Lista Suspensa'!$AB$20:$AB$23,"N/A")</f>
        <v>S</v>
      </c>
    </row>
    <row r="885" spans="1:54" ht="12" customHeight="1">
      <c r="A885" s="151" t="s">
        <v>54</v>
      </c>
      <c r="B885" s="152">
        <v>46083</v>
      </c>
      <c r="C885" s="153" t="s">
        <v>55</v>
      </c>
      <c r="D885" s="153" t="s">
        <v>56</v>
      </c>
      <c r="E885" s="244">
        <v>89559584</v>
      </c>
      <c r="F885" s="144" t="s">
        <v>2032</v>
      </c>
      <c r="G885" s="230"/>
      <c r="H885" s="154">
        <v>29886</v>
      </c>
      <c r="I885" s="153">
        <v>44</v>
      </c>
      <c r="J885" s="148" t="s">
        <v>58</v>
      </c>
      <c r="K885" s="153" t="s">
        <v>59</v>
      </c>
      <c r="L885" s="153"/>
      <c r="M885" s="153"/>
      <c r="N885" s="153">
        <v>110</v>
      </c>
      <c r="O885" s="155" t="s">
        <v>2033</v>
      </c>
      <c r="P885" s="156" t="s">
        <v>71</v>
      </c>
      <c r="Q885" s="157" t="s">
        <v>110</v>
      </c>
      <c r="R885" s="158">
        <v>46111</v>
      </c>
      <c r="S885" s="159"/>
      <c r="T885" s="159" t="s">
        <v>62</v>
      </c>
      <c r="U885" s="159" t="s">
        <v>111</v>
      </c>
      <c r="V885" s="154">
        <v>46112</v>
      </c>
      <c r="W885" s="154" t="s">
        <v>126</v>
      </c>
      <c r="X885" s="154" t="s">
        <v>126</v>
      </c>
      <c r="Y885" s="160">
        <v>46111</v>
      </c>
      <c r="Z885" s="160" t="s">
        <v>128</v>
      </c>
      <c r="AA885" s="153">
        <v>96</v>
      </c>
      <c r="AB885" s="153">
        <v>1.76</v>
      </c>
      <c r="AC885" s="182">
        <f t="shared" si="28"/>
        <v>30.991735537190085</v>
      </c>
      <c r="AD885" s="153" t="str">
        <f t="shared" si="29"/>
        <v>OBESIDADE I</v>
      </c>
      <c r="AE885" s="233" t="s">
        <v>135</v>
      </c>
      <c r="AF885" s="153" t="s">
        <v>130</v>
      </c>
      <c r="AG885" s="159"/>
      <c r="AH885" s="153"/>
      <c r="AI885" s="161"/>
      <c r="AJ885" s="153"/>
      <c r="AK885" s="153"/>
      <c r="AL885" s="207" t="s">
        <v>136</v>
      </c>
      <c r="AM885" s="207"/>
      <c r="AN885" s="207"/>
      <c r="AO885" s="207" t="str">
        <f ca="1">IF(R885="","",IF(R885&gt;TODAY(),"0 meses",DATEDIF(R885,TODAY(),"m") &amp; " meses"))</f>
        <v>2 meses</v>
      </c>
      <c r="AP885" s="147" t="s">
        <v>67</v>
      </c>
      <c r="AQ885" s="147" t="s">
        <v>67</v>
      </c>
      <c r="AR885" s="147"/>
      <c r="AS885" s="209" t="s">
        <v>68</v>
      </c>
      <c r="AT885" s="223" t="str">
        <f>MONTH(B885)&amp;"/"&amp;YEAR(B885)</f>
        <v>3/2026</v>
      </c>
      <c r="AU885" s="223">
        <f>WEEKNUM(B885)-WEEKNUM(EOMONTH(B885,-1)+1)+1</f>
        <v>1</v>
      </c>
      <c r="AV885" s="209" t="str">
        <f>MONTH(R885)&amp;"/"&amp;YEAR(R885)</f>
        <v>3/2026</v>
      </c>
      <c r="AW885" s="209">
        <f>WEEKNUM(R885)-WEEKNUM(EOMONTH(R885,-1)+1)+1</f>
        <v>5</v>
      </c>
      <c r="AX885" s="209">
        <f>IF(BB885="S",IF(Q885="1. Aceitou o programa",R885-B885,0),0)</f>
        <v>28</v>
      </c>
      <c r="AY885" s="209">
        <f>IF(BB885="S",IF(AND(S885&lt;&gt;"",R885&lt;&gt;""),S885-R885,0),0)</f>
        <v>0</v>
      </c>
      <c r="AZ885" s="209">
        <f>IF(BB885="S",IF(Q885="1. Aceitou o programa",IF(OR(X885="Não se Aplica",X885=""),IF(OR(W885="Não se Aplica",W885=""),0,W885-V885),AVERAGE(X885-W885,W885-V885)),0),0)</f>
        <v>0</v>
      </c>
      <c r="BA885" s="209">
        <f>IF(BB885="S",IF(AND(Q885="1. Aceitou o programa",AH885="Realizada"),IFERROR(IF(AG885="",0,AG885-R885),0),0),0)</f>
        <v>0</v>
      </c>
      <c r="BB885" s="209" t="str">
        <f>_xlfn.XLOOKUP(U885,'Lista Suspensa'!$AA$20:$AA$23,'Lista Suspensa'!$AB$20:$AB$23,"N/A")</f>
        <v>S</v>
      </c>
    </row>
    <row r="886" spans="1:54" ht="12" customHeight="1">
      <c r="A886" s="151" t="s">
        <v>54</v>
      </c>
      <c r="B886" s="152">
        <v>46083</v>
      </c>
      <c r="C886" s="153" t="s">
        <v>55</v>
      </c>
      <c r="D886" s="153" t="s">
        <v>56</v>
      </c>
      <c r="E886" s="244">
        <v>95306773</v>
      </c>
      <c r="F886" s="144" t="s">
        <v>2034</v>
      </c>
      <c r="G886" s="230"/>
      <c r="H886" s="154">
        <v>34036</v>
      </c>
      <c r="I886" s="153">
        <v>33</v>
      </c>
      <c r="J886" s="148" t="s">
        <v>70</v>
      </c>
      <c r="K886" s="153" t="s">
        <v>59</v>
      </c>
      <c r="L886" s="153"/>
      <c r="M886" s="153"/>
      <c r="N886" s="153">
        <v>750</v>
      </c>
      <c r="O886" s="155" t="s">
        <v>2035</v>
      </c>
      <c r="P886" s="156" t="s">
        <v>2026</v>
      </c>
      <c r="Q886" s="157" t="s">
        <v>110</v>
      </c>
      <c r="R886" s="158">
        <v>46111</v>
      </c>
      <c r="S886" s="159"/>
      <c r="T886" s="159" t="s">
        <v>62</v>
      </c>
      <c r="U886" s="159" t="s">
        <v>111</v>
      </c>
      <c r="V886" s="154">
        <v>46111</v>
      </c>
      <c r="W886" s="154" t="s">
        <v>126</v>
      </c>
      <c r="X886" s="154" t="s">
        <v>126</v>
      </c>
      <c r="Y886" s="160">
        <v>46111</v>
      </c>
      <c r="Z886" s="160" t="s">
        <v>65</v>
      </c>
      <c r="AA886" s="153">
        <v>92</v>
      </c>
      <c r="AB886" s="153">
        <v>1.63</v>
      </c>
      <c r="AC886" s="182">
        <f t="shared" si="28"/>
        <v>34.626820730927022</v>
      </c>
      <c r="AD886" s="153" t="str">
        <f t="shared" si="29"/>
        <v>OBESIDADE I</v>
      </c>
      <c r="AE886" s="233" t="s">
        <v>135</v>
      </c>
      <c r="AF886" s="153" t="s">
        <v>130</v>
      </c>
      <c r="AG886" s="159"/>
      <c r="AH886" s="153"/>
      <c r="AI886" s="161"/>
      <c r="AJ886" s="153"/>
      <c r="AK886" s="153"/>
      <c r="AL886" s="207" t="s">
        <v>131</v>
      </c>
      <c r="AM886" s="207"/>
      <c r="AN886" s="207"/>
      <c r="AO886" s="207" t="str">
        <f ca="1">IF(R886="","",IF(R886&gt;TODAY(),"0 meses",DATEDIF(R886,TODAY(),"m") &amp; " meses"))</f>
        <v>2 meses</v>
      </c>
      <c r="AP886" s="147" t="s">
        <v>67</v>
      </c>
      <c r="AQ886" s="147" t="s">
        <v>67</v>
      </c>
      <c r="AR886" s="147"/>
      <c r="AS886" s="209" t="s">
        <v>68</v>
      </c>
      <c r="AT886" s="223" t="str">
        <f>MONTH(B886)&amp;"/"&amp;YEAR(B886)</f>
        <v>3/2026</v>
      </c>
      <c r="AU886" s="223">
        <f>WEEKNUM(B886)-WEEKNUM(EOMONTH(B886,-1)+1)+1</f>
        <v>1</v>
      </c>
      <c r="AV886" s="209" t="str">
        <f>MONTH(R886)&amp;"/"&amp;YEAR(R886)</f>
        <v>3/2026</v>
      </c>
      <c r="AW886" s="209">
        <f>WEEKNUM(R886)-WEEKNUM(EOMONTH(R886,-1)+1)+1</f>
        <v>5</v>
      </c>
      <c r="AX886" s="209">
        <f>IF(BB886="S",IF(Q886="1. Aceitou o programa",R886-B886,0),0)</f>
        <v>28</v>
      </c>
      <c r="AY886" s="209">
        <f>IF(BB886="S",IF(AND(S886&lt;&gt;"",R886&lt;&gt;""),S886-R886,0),0)</f>
        <v>0</v>
      </c>
      <c r="AZ886" s="209">
        <f>IF(BB886="S",IF(Q886="1. Aceitou o programa",IF(OR(X886="Não se Aplica",X886=""),IF(OR(W886="Não se Aplica",W886=""),0,W886-V886),AVERAGE(X886-W886,W886-V886)),0),0)</f>
        <v>0</v>
      </c>
      <c r="BA886" s="209">
        <f>IF(BB886="S",IF(AND(Q886="1. Aceitou o programa",AH886="Realizada"),IFERROR(IF(AG886="",0,AG886-R886),0),0),0)</f>
        <v>0</v>
      </c>
      <c r="BB886" s="209" t="str">
        <f>_xlfn.XLOOKUP(U886,'Lista Suspensa'!$AA$20:$AA$23,'Lista Suspensa'!$AB$20:$AB$23,"N/A")</f>
        <v>S</v>
      </c>
    </row>
    <row r="887" spans="1:54" ht="12" customHeight="1">
      <c r="A887" s="151" t="s">
        <v>54</v>
      </c>
      <c r="B887" s="152">
        <v>46083</v>
      </c>
      <c r="C887" s="153" t="s">
        <v>55</v>
      </c>
      <c r="D887" s="153" t="s">
        <v>56</v>
      </c>
      <c r="E887" s="244">
        <v>77952525</v>
      </c>
      <c r="F887" s="144" t="s">
        <v>2036</v>
      </c>
      <c r="G887" s="230"/>
      <c r="H887" s="154">
        <v>27388</v>
      </c>
      <c r="I887" s="153">
        <v>51</v>
      </c>
      <c r="J887" s="148" t="s">
        <v>70</v>
      </c>
      <c r="K887" s="153"/>
      <c r="L887" s="153"/>
      <c r="M887" s="153"/>
      <c r="N887" s="153">
        <v>50</v>
      </c>
      <c r="O887" s="155" t="s">
        <v>2037</v>
      </c>
      <c r="P887" s="156" t="s">
        <v>2026</v>
      </c>
      <c r="Q887" s="157" t="s">
        <v>110</v>
      </c>
      <c r="R887" s="158">
        <v>46111</v>
      </c>
      <c r="S887" s="159"/>
      <c r="T887" s="159" t="s">
        <v>62</v>
      </c>
      <c r="U887" s="159" t="s">
        <v>111</v>
      </c>
      <c r="V887" s="154">
        <v>46111</v>
      </c>
      <c r="W887" s="154" t="s">
        <v>126</v>
      </c>
      <c r="X887" s="154" t="s">
        <v>126</v>
      </c>
      <c r="Y887" s="160">
        <v>46111</v>
      </c>
      <c r="Z887" s="160" t="s">
        <v>65</v>
      </c>
      <c r="AA887" s="153">
        <v>130</v>
      </c>
      <c r="AB887" s="153">
        <v>1.54</v>
      </c>
      <c r="AC887" s="182">
        <f t="shared" si="28"/>
        <v>54.815314555574297</v>
      </c>
      <c r="AD887" s="153" t="str">
        <f t="shared" si="29"/>
        <v>OBESIDADE III</v>
      </c>
      <c r="AE887" s="233" t="s">
        <v>135</v>
      </c>
      <c r="AF887" s="153" t="s">
        <v>130</v>
      </c>
      <c r="AG887" s="159"/>
      <c r="AH887" s="153"/>
      <c r="AI887" s="161"/>
      <c r="AJ887" s="153"/>
      <c r="AK887" s="153"/>
      <c r="AL887" s="207" t="s">
        <v>143</v>
      </c>
      <c r="AM887" s="207"/>
      <c r="AN887" s="207"/>
      <c r="AO887" s="207" t="str">
        <f ca="1">IF(R887="","",IF(R887&gt;TODAY(),"0 meses",DATEDIF(R887,TODAY(),"m") &amp; " meses"))</f>
        <v>2 meses</v>
      </c>
      <c r="AP887" s="147" t="s">
        <v>67</v>
      </c>
      <c r="AQ887" s="147" t="s">
        <v>67</v>
      </c>
      <c r="AR887" s="147"/>
      <c r="AS887" s="209" t="s">
        <v>68</v>
      </c>
      <c r="AT887" s="223" t="str">
        <f>MONTH(B887)&amp;"/"&amp;YEAR(B887)</f>
        <v>3/2026</v>
      </c>
      <c r="AU887" s="223">
        <f>WEEKNUM(B887)-WEEKNUM(EOMONTH(B887,-1)+1)+1</f>
        <v>1</v>
      </c>
      <c r="AV887" s="209" t="str">
        <f>MONTH(R887)&amp;"/"&amp;YEAR(R887)</f>
        <v>3/2026</v>
      </c>
      <c r="AW887" s="209">
        <f>WEEKNUM(R887)-WEEKNUM(EOMONTH(R887,-1)+1)+1</f>
        <v>5</v>
      </c>
      <c r="AX887" s="209">
        <f>IF(BB887="S",IF(Q887="1. Aceitou o programa",R887-B887,0),0)</f>
        <v>28</v>
      </c>
      <c r="AY887" s="209">
        <f>IF(BB887="S",IF(AND(S887&lt;&gt;"",R887&lt;&gt;""),S887-R887,0),0)</f>
        <v>0</v>
      </c>
      <c r="AZ887" s="209">
        <f>IF(BB887="S",IF(Q887="1. Aceitou o programa",IF(OR(X887="Não se Aplica",X887=""),IF(OR(W887="Não se Aplica",W887=""),0,W887-V887),AVERAGE(X887-W887,W887-V887)),0),0)</f>
        <v>0</v>
      </c>
      <c r="BA887" s="209">
        <f>IF(BB887="S",IF(AND(Q887="1. Aceitou o programa",AH887="Realizada"),IFERROR(IF(AG887="",0,AG887-R887),0),0),0)</f>
        <v>0</v>
      </c>
      <c r="BB887" s="209" t="str">
        <f>_xlfn.XLOOKUP(U887,'Lista Suspensa'!$AA$20:$AA$23,'Lista Suspensa'!$AB$20:$AB$23,"N/A")</f>
        <v>S</v>
      </c>
    </row>
    <row r="888" spans="1:54" ht="12" customHeight="1">
      <c r="A888" s="151" t="s">
        <v>54</v>
      </c>
      <c r="B888" s="152">
        <v>46083</v>
      </c>
      <c r="C888" s="153" t="s">
        <v>55</v>
      </c>
      <c r="D888" s="153" t="s">
        <v>56</v>
      </c>
      <c r="E888" s="244">
        <v>80278434</v>
      </c>
      <c r="F888" s="144" t="s">
        <v>2038</v>
      </c>
      <c r="G888" s="230"/>
      <c r="H888" s="154">
        <v>31678</v>
      </c>
      <c r="I888" s="153">
        <v>39</v>
      </c>
      <c r="J888" s="148" t="s">
        <v>70</v>
      </c>
      <c r="K888" s="153"/>
      <c r="L888" s="153"/>
      <c r="M888" s="153"/>
      <c r="N888" s="153">
        <v>400</v>
      </c>
      <c r="O888" s="155" t="s">
        <v>2039</v>
      </c>
      <c r="P888" s="156" t="s">
        <v>71</v>
      </c>
      <c r="Q888" s="157" t="s">
        <v>110</v>
      </c>
      <c r="R888" s="158">
        <v>46111</v>
      </c>
      <c r="S888" s="159"/>
      <c r="T888" s="159" t="s">
        <v>62</v>
      </c>
      <c r="U888" s="159" t="s">
        <v>111</v>
      </c>
      <c r="V888" s="154">
        <v>46112</v>
      </c>
      <c r="W888" s="154" t="s">
        <v>126</v>
      </c>
      <c r="X888" s="154" t="s">
        <v>126</v>
      </c>
      <c r="Y888" s="160">
        <v>46111</v>
      </c>
      <c r="Z888" s="160" t="s">
        <v>65</v>
      </c>
      <c r="AA888" s="153">
        <v>97</v>
      </c>
      <c r="AB888" s="153">
        <v>1.6</v>
      </c>
      <c r="AC888" s="182">
        <f t="shared" si="28"/>
        <v>37.890624999999993</v>
      </c>
      <c r="AD888" s="153" t="str">
        <f t="shared" si="29"/>
        <v>OBESIDADE II</v>
      </c>
      <c r="AE888" s="233" t="s">
        <v>225</v>
      </c>
      <c r="AF888" s="153" t="s">
        <v>130</v>
      </c>
      <c r="AG888" s="159"/>
      <c r="AH888" s="153"/>
      <c r="AI888" s="161"/>
      <c r="AJ888" s="153"/>
      <c r="AK888" s="153"/>
      <c r="AL888" s="207" t="s">
        <v>131</v>
      </c>
      <c r="AM888" s="207"/>
      <c r="AN888" s="207"/>
      <c r="AO888" s="207" t="str">
        <f ca="1">IF(R888="","",IF(R888&gt;TODAY(),"0 meses",DATEDIF(R888,TODAY(),"m") &amp; " meses"))</f>
        <v>2 meses</v>
      </c>
      <c r="AP888" s="147" t="s">
        <v>67</v>
      </c>
      <c r="AQ888" s="147" t="s">
        <v>67</v>
      </c>
      <c r="AR888" s="147"/>
      <c r="AS888" s="209" t="s">
        <v>68</v>
      </c>
      <c r="AT888" s="223" t="str">
        <f>MONTH(B888)&amp;"/"&amp;YEAR(B888)</f>
        <v>3/2026</v>
      </c>
      <c r="AU888" s="223">
        <f>WEEKNUM(B888)-WEEKNUM(EOMONTH(B888,-1)+1)+1</f>
        <v>1</v>
      </c>
      <c r="AV888" s="209" t="str">
        <f>MONTH(R888)&amp;"/"&amp;YEAR(R888)</f>
        <v>3/2026</v>
      </c>
      <c r="AW888" s="209">
        <f>WEEKNUM(R888)-WEEKNUM(EOMONTH(R888,-1)+1)+1</f>
        <v>5</v>
      </c>
      <c r="AX888" s="209">
        <f>IF(BB888="S",IF(Q888="1. Aceitou o programa",R888-B888,0),0)</f>
        <v>28</v>
      </c>
      <c r="AY888" s="209">
        <f>IF(BB888="S",IF(AND(S888&lt;&gt;"",R888&lt;&gt;""),S888-R888,0),0)</f>
        <v>0</v>
      </c>
      <c r="AZ888" s="209">
        <f>IF(BB888="S",IF(Q888="1. Aceitou o programa",IF(OR(X888="Não se Aplica",X888=""),IF(OR(W888="Não se Aplica",W888=""),0,W888-V888),AVERAGE(X888-W888,W888-V888)),0),0)</f>
        <v>0</v>
      </c>
      <c r="BA888" s="209">
        <f>IF(BB888="S",IF(AND(Q888="1. Aceitou o programa",AH888="Realizada"),IFERROR(IF(AG888="",0,AG888-R888),0),0),0)</f>
        <v>0</v>
      </c>
      <c r="BB888" s="209" t="str">
        <f>_xlfn.XLOOKUP(U888,'Lista Suspensa'!$AA$20:$AA$23,'Lista Suspensa'!$AB$20:$AB$23,"N/A")</f>
        <v>S</v>
      </c>
    </row>
    <row r="889" spans="1:54" ht="12" customHeight="1">
      <c r="A889" s="151" t="s">
        <v>2040</v>
      </c>
      <c r="B889" s="152">
        <v>46100</v>
      </c>
      <c r="C889" s="153" t="s">
        <v>122</v>
      </c>
      <c r="D889" s="153" t="s">
        <v>274</v>
      </c>
      <c r="E889" s="244">
        <v>87556277</v>
      </c>
      <c r="F889" s="144" t="s">
        <v>2041</v>
      </c>
      <c r="G889" s="230"/>
      <c r="H889" s="154">
        <v>27474</v>
      </c>
      <c r="I889" s="153">
        <v>51</v>
      </c>
      <c r="J889" s="148" t="s">
        <v>70</v>
      </c>
      <c r="K889" s="153" t="s">
        <v>101</v>
      </c>
      <c r="L889" s="153"/>
      <c r="M889" s="153"/>
      <c r="N889" s="153">
        <v>380</v>
      </c>
      <c r="O889" s="155">
        <v>21968500818</v>
      </c>
      <c r="P889" s="156" t="s">
        <v>2023</v>
      </c>
      <c r="Q889" s="157" t="s">
        <v>110</v>
      </c>
      <c r="R889" s="158">
        <v>46111</v>
      </c>
      <c r="S889" s="159"/>
      <c r="T889" s="159" t="s">
        <v>62</v>
      </c>
      <c r="U889" s="159" t="s">
        <v>111</v>
      </c>
      <c r="V889" s="154">
        <v>46111</v>
      </c>
      <c r="W889" s="154" t="s">
        <v>126</v>
      </c>
      <c r="X889" s="154" t="s">
        <v>126</v>
      </c>
      <c r="Y889" s="160">
        <v>46111</v>
      </c>
      <c r="Z889" s="160" t="s">
        <v>128</v>
      </c>
      <c r="AA889" s="153">
        <v>104.3</v>
      </c>
      <c r="AB889" s="153">
        <v>1.63</v>
      </c>
      <c r="AC889" s="182">
        <f t="shared" si="28"/>
        <v>39.256276111257485</v>
      </c>
      <c r="AD889" s="153" t="str">
        <f t="shared" si="29"/>
        <v>OBESIDADE II</v>
      </c>
      <c r="AE889" s="233" t="s">
        <v>135</v>
      </c>
      <c r="AF889" s="153" t="s">
        <v>130</v>
      </c>
      <c r="AG889" s="159"/>
      <c r="AH889" s="153"/>
      <c r="AI889" s="161"/>
      <c r="AJ889" s="153"/>
      <c r="AK889" s="153"/>
      <c r="AL889" s="207" t="s">
        <v>131</v>
      </c>
      <c r="AM889" s="207"/>
      <c r="AN889" s="207"/>
      <c r="AO889" s="207" t="str">
        <f ca="1">IF(R889="","",IF(R889&gt;TODAY(),"0 meses",DATEDIF(R889,TODAY(),"m") &amp; " meses"))</f>
        <v>2 meses</v>
      </c>
      <c r="AP889" s="147" t="s">
        <v>67</v>
      </c>
      <c r="AQ889" s="147" t="s">
        <v>67</v>
      </c>
      <c r="AR889" s="147"/>
      <c r="AS889" s="209" t="s">
        <v>68</v>
      </c>
      <c r="AT889" s="223" t="str">
        <f>MONTH(B889)&amp;"/"&amp;YEAR(B889)</f>
        <v>3/2026</v>
      </c>
      <c r="AU889" s="223">
        <f>WEEKNUM(B889)-WEEKNUM(EOMONTH(B889,-1)+1)+1</f>
        <v>3</v>
      </c>
      <c r="AV889" s="209" t="str">
        <f>MONTH(R889)&amp;"/"&amp;YEAR(R889)</f>
        <v>3/2026</v>
      </c>
      <c r="AW889" s="209">
        <f>WEEKNUM(R889)-WEEKNUM(EOMONTH(R889,-1)+1)+1</f>
        <v>5</v>
      </c>
      <c r="AX889" s="209">
        <f>IF(BB889="S",IF(Q889="1. Aceitou o programa",R889-B889,0),0)</f>
        <v>11</v>
      </c>
      <c r="AY889" s="209">
        <f>IF(BB889="S",IF(AND(S889&lt;&gt;"",R889&lt;&gt;""),S889-R889,0),0)</f>
        <v>0</v>
      </c>
      <c r="AZ889" s="209">
        <f>IF(BB889="S",IF(Q889="1. Aceitou o programa",IF(OR(X889="Não se Aplica",X889=""),IF(OR(W889="Não se Aplica",W889=""),0,W889-V889),AVERAGE(X889-W889,W889-V889)),0),0)</f>
        <v>0</v>
      </c>
      <c r="BA889" s="209">
        <f>IF(BB889="S",IF(AND(Q889="1. Aceitou o programa",AH889="Realizada"),IFERROR(IF(AG889="",0,AG889-R889),0),0),0)</f>
        <v>0</v>
      </c>
      <c r="BB889" s="209" t="str">
        <f>_xlfn.XLOOKUP(U889,'Lista Suspensa'!$AA$20:$AA$23,'Lista Suspensa'!$AB$20:$AB$23,"N/A")</f>
        <v>S</v>
      </c>
    </row>
    <row r="890" spans="1:54" ht="12" customHeight="1">
      <c r="A890" s="151" t="s">
        <v>2040</v>
      </c>
      <c r="B890" s="152">
        <v>46100</v>
      </c>
      <c r="C890" s="153" t="s">
        <v>122</v>
      </c>
      <c r="D890" s="153" t="s">
        <v>167</v>
      </c>
      <c r="E890" s="244">
        <v>94338582</v>
      </c>
      <c r="F890" s="144" t="s">
        <v>2042</v>
      </c>
      <c r="G890" s="230"/>
      <c r="H890" s="154">
        <v>33367</v>
      </c>
      <c r="I890" s="153">
        <v>35</v>
      </c>
      <c r="J890" s="148" t="s">
        <v>58</v>
      </c>
      <c r="K890" s="153" t="s">
        <v>59</v>
      </c>
      <c r="L890" s="153"/>
      <c r="M890" s="153"/>
      <c r="N890" s="153">
        <v>450</v>
      </c>
      <c r="O890" s="155">
        <v>11972272686</v>
      </c>
      <c r="P890" s="156" t="s">
        <v>71</v>
      </c>
      <c r="Q890" s="157" t="s">
        <v>110</v>
      </c>
      <c r="R890" s="158">
        <v>46111</v>
      </c>
      <c r="S890" s="159"/>
      <c r="T890" s="159" t="s">
        <v>62</v>
      </c>
      <c r="U890" s="159" t="s">
        <v>111</v>
      </c>
      <c r="V890" s="154">
        <v>46111</v>
      </c>
      <c r="W890" s="154" t="s">
        <v>126</v>
      </c>
      <c r="X890" s="154" t="s">
        <v>126</v>
      </c>
      <c r="Y890" s="160">
        <v>46111</v>
      </c>
      <c r="Z890" s="160" t="s">
        <v>190</v>
      </c>
      <c r="AA890" s="153">
        <v>124</v>
      </c>
      <c r="AB890" s="153">
        <v>1.83</v>
      </c>
      <c r="AC890" s="182">
        <f t="shared" si="28"/>
        <v>37.027083519961771</v>
      </c>
      <c r="AD890" s="153" t="str">
        <f t="shared" si="29"/>
        <v>OBESIDADE II</v>
      </c>
      <c r="AE890" s="233" t="s">
        <v>135</v>
      </c>
      <c r="AF890" s="153" t="s">
        <v>130</v>
      </c>
      <c r="AG890" s="159"/>
      <c r="AH890" s="153"/>
      <c r="AI890" s="161"/>
      <c r="AJ890" s="153"/>
      <c r="AK890" s="153"/>
      <c r="AL890" s="207" t="s">
        <v>131</v>
      </c>
      <c r="AM890" s="207"/>
      <c r="AN890" s="207"/>
      <c r="AO890" s="207" t="str">
        <f ca="1">IF(R890="","",IF(R890&gt;TODAY(),"0 meses",DATEDIF(R890,TODAY(),"m") &amp; " meses"))</f>
        <v>2 meses</v>
      </c>
      <c r="AP890" s="147" t="s">
        <v>67</v>
      </c>
      <c r="AQ890" s="147" t="s">
        <v>67</v>
      </c>
      <c r="AR890" s="147"/>
      <c r="AS890" s="209" t="s">
        <v>68</v>
      </c>
      <c r="AT890" s="223" t="str">
        <f>MONTH(B890)&amp;"/"&amp;YEAR(B890)</f>
        <v>3/2026</v>
      </c>
      <c r="AU890" s="223">
        <f>WEEKNUM(B890)-WEEKNUM(EOMONTH(B890,-1)+1)+1</f>
        <v>3</v>
      </c>
      <c r="AV890" s="209" t="str">
        <f>MONTH(R890)&amp;"/"&amp;YEAR(R890)</f>
        <v>3/2026</v>
      </c>
      <c r="AW890" s="209">
        <f>WEEKNUM(R890)-WEEKNUM(EOMONTH(R890,-1)+1)+1</f>
        <v>5</v>
      </c>
      <c r="AX890" s="209">
        <f>IF(BB890="S",IF(Q890="1. Aceitou o programa",R890-B890,0),0)</f>
        <v>11</v>
      </c>
      <c r="AY890" s="209">
        <f>IF(BB890="S",IF(AND(S890&lt;&gt;"",R890&lt;&gt;""),S890-R890,0),0)</f>
        <v>0</v>
      </c>
      <c r="AZ890" s="209">
        <f>IF(BB890="S",IF(Q890="1. Aceitou o programa",IF(OR(X890="Não se Aplica",X890=""),IF(OR(W890="Não se Aplica",W890=""),0,W890-V890),AVERAGE(X890-W890,W890-V890)),0),0)</f>
        <v>0</v>
      </c>
      <c r="BA890" s="209">
        <f>IF(BB890="S",IF(AND(Q890="1. Aceitou o programa",AH890="Realizada"),IFERROR(IF(AG890="",0,AG890-R890),0),0),0)</f>
        <v>0</v>
      </c>
      <c r="BB890" s="209" t="str">
        <f>_xlfn.XLOOKUP(U890,'Lista Suspensa'!$AA$20:$AA$23,'Lista Suspensa'!$AB$20:$AB$23,"N/A")</f>
        <v>S</v>
      </c>
    </row>
    <row r="891" spans="1:54" ht="12" customHeight="1">
      <c r="A891" s="151" t="s">
        <v>67</v>
      </c>
      <c r="B891" s="152">
        <v>46099</v>
      </c>
      <c r="C891" s="153" t="s">
        <v>297</v>
      </c>
      <c r="D891" s="153" t="s">
        <v>455</v>
      </c>
      <c r="E891" s="244">
        <v>88136710</v>
      </c>
      <c r="F891" s="144" t="s">
        <v>2043</v>
      </c>
      <c r="G891" s="230"/>
      <c r="H891" s="154">
        <v>25853</v>
      </c>
      <c r="I891" s="153">
        <v>55</v>
      </c>
      <c r="J891" s="148" t="s">
        <v>70</v>
      </c>
      <c r="K891" s="153" t="s">
        <v>59</v>
      </c>
      <c r="L891" s="153"/>
      <c r="M891" s="153"/>
      <c r="N891" s="153">
        <v>110</v>
      </c>
      <c r="O891" s="155" t="s">
        <v>2044</v>
      </c>
      <c r="P891" s="156" t="s">
        <v>2023</v>
      </c>
      <c r="Q891" s="157" t="s">
        <v>110</v>
      </c>
      <c r="R891" s="158">
        <v>46111</v>
      </c>
      <c r="S891" s="159"/>
      <c r="T891" s="159" t="s">
        <v>62</v>
      </c>
      <c r="U891" s="159" t="s">
        <v>111</v>
      </c>
      <c r="V891" s="154">
        <v>46111</v>
      </c>
      <c r="W891" s="154" t="s">
        <v>126</v>
      </c>
      <c r="X891" s="154" t="s">
        <v>126</v>
      </c>
      <c r="Y891" s="160">
        <v>46111</v>
      </c>
      <c r="Z891" s="160" t="s">
        <v>128</v>
      </c>
      <c r="AA891" s="153">
        <v>130</v>
      </c>
      <c r="AB891" s="153">
        <v>1.66</v>
      </c>
      <c r="AC891" s="182">
        <f t="shared" si="28"/>
        <v>47.176658440992888</v>
      </c>
      <c r="AD891" s="153" t="str">
        <f t="shared" si="29"/>
        <v>OBESIDADE III</v>
      </c>
      <c r="AE891" s="233" t="s">
        <v>135</v>
      </c>
      <c r="AF891" s="153" t="s">
        <v>130</v>
      </c>
      <c r="AG891" s="159"/>
      <c r="AH891" s="153"/>
      <c r="AI891" s="161"/>
      <c r="AJ891" s="153"/>
      <c r="AK891" s="153"/>
      <c r="AL891" s="207" t="s">
        <v>131</v>
      </c>
      <c r="AM891" s="207"/>
      <c r="AN891" s="207"/>
      <c r="AO891" s="207" t="str">
        <f ca="1">IF(R891="","",IF(R891&gt;TODAY(),"0 meses",DATEDIF(R891,TODAY(),"m") &amp; " meses"))</f>
        <v>2 meses</v>
      </c>
      <c r="AP891" s="147" t="s">
        <v>67</v>
      </c>
      <c r="AQ891" s="147" t="s">
        <v>67</v>
      </c>
      <c r="AR891" s="147"/>
      <c r="AS891" s="209" t="s">
        <v>68</v>
      </c>
      <c r="AT891" s="223" t="str">
        <f>MONTH(B891)&amp;"/"&amp;YEAR(B891)</f>
        <v>3/2026</v>
      </c>
      <c r="AU891" s="223">
        <f>WEEKNUM(B891)-WEEKNUM(EOMONTH(B891,-1)+1)+1</f>
        <v>3</v>
      </c>
      <c r="AV891" s="209" t="str">
        <f>MONTH(R891)&amp;"/"&amp;YEAR(R891)</f>
        <v>3/2026</v>
      </c>
      <c r="AW891" s="209">
        <f>WEEKNUM(R891)-WEEKNUM(EOMONTH(R891,-1)+1)+1</f>
        <v>5</v>
      </c>
      <c r="AX891" s="209">
        <f>IF(BB891="S",IF(Q891="1. Aceitou o programa",R891-B891,0),0)</f>
        <v>12</v>
      </c>
      <c r="AY891" s="209">
        <f>IF(BB891="S",IF(AND(S891&lt;&gt;"",R891&lt;&gt;""),S891-R891,0),0)</f>
        <v>0</v>
      </c>
      <c r="AZ891" s="209">
        <f>IF(BB891="S",IF(Q891="1. Aceitou o programa",IF(OR(X891="Não se Aplica",X891=""),IF(OR(W891="Não se Aplica",W891=""),0,W891-V891),AVERAGE(X891-W891,W891-V891)),0),0)</f>
        <v>0</v>
      </c>
      <c r="BA891" s="209">
        <f>IF(BB891="S",IF(AND(Q891="1. Aceitou o programa",AH891="Realizada"),IFERROR(IF(AG891="",0,AG891-R891),0),0),0)</f>
        <v>0</v>
      </c>
      <c r="BB891" s="209" t="str">
        <f>_xlfn.XLOOKUP(U891,'Lista Suspensa'!$AA$20:$AA$23,'Lista Suspensa'!$AB$20:$AB$23,"N/A")</f>
        <v>S</v>
      </c>
    </row>
    <row r="892" spans="1:54" ht="12" customHeight="1">
      <c r="A892" s="151" t="s">
        <v>67</v>
      </c>
      <c r="B892" s="152">
        <v>46099</v>
      </c>
      <c r="C892" s="153" t="s">
        <v>297</v>
      </c>
      <c r="D892" s="153" t="s">
        <v>455</v>
      </c>
      <c r="E892" s="244">
        <v>88433429</v>
      </c>
      <c r="F892" s="144" t="s">
        <v>2045</v>
      </c>
      <c r="G892" s="230"/>
      <c r="H892" s="154">
        <v>26025</v>
      </c>
      <c r="I892" s="153">
        <v>55</v>
      </c>
      <c r="J892" s="148" t="s">
        <v>70</v>
      </c>
      <c r="K892" s="153" t="s">
        <v>59</v>
      </c>
      <c r="L892" s="153"/>
      <c r="M892" s="153"/>
      <c r="N892" s="153">
        <v>60</v>
      </c>
      <c r="O892" s="155" t="s">
        <v>2046</v>
      </c>
      <c r="P892" s="156" t="s">
        <v>2023</v>
      </c>
      <c r="Q892" s="157" t="s">
        <v>110</v>
      </c>
      <c r="R892" s="158">
        <v>46111</v>
      </c>
      <c r="S892" s="159"/>
      <c r="T892" s="159" t="s">
        <v>62</v>
      </c>
      <c r="U892" s="159" t="s">
        <v>111</v>
      </c>
      <c r="V892" s="154">
        <v>46111</v>
      </c>
      <c r="W892" s="154" t="s">
        <v>126</v>
      </c>
      <c r="X892" s="154" t="s">
        <v>126</v>
      </c>
      <c r="Y892" s="160">
        <v>46111</v>
      </c>
      <c r="Z892" s="160" t="s">
        <v>128</v>
      </c>
      <c r="AA892" s="153">
        <v>71</v>
      </c>
      <c r="AB892" s="153">
        <v>1.55</v>
      </c>
      <c r="AC892" s="182">
        <f t="shared" si="28"/>
        <v>29.552549427679498</v>
      </c>
      <c r="AD892" s="153" t="str">
        <f t="shared" si="29"/>
        <v>SOBREPESO</v>
      </c>
      <c r="AE892" s="233" t="s">
        <v>135</v>
      </c>
      <c r="AF892" s="153" t="s">
        <v>130</v>
      </c>
      <c r="AG892" s="159"/>
      <c r="AH892" s="153"/>
      <c r="AI892" s="161"/>
      <c r="AJ892" s="153"/>
      <c r="AK892" s="153"/>
      <c r="AL892" s="207" t="s">
        <v>131</v>
      </c>
      <c r="AM892" s="207"/>
      <c r="AN892" s="207"/>
      <c r="AO892" s="207" t="str">
        <f ca="1">IF(R892="","",IF(R892&gt;TODAY(),"0 meses",DATEDIF(R892,TODAY(),"m") &amp; " meses"))</f>
        <v>2 meses</v>
      </c>
      <c r="AP892" s="147" t="s">
        <v>67</v>
      </c>
      <c r="AQ892" s="147" t="s">
        <v>67</v>
      </c>
      <c r="AR892" s="147"/>
      <c r="AS892" s="209" t="s">
        <v>68</v>
      </c>
      <c r="AT892" s="223" t="str">
        <f>MONTH(B892)&amp;"/"&amp;YEAR(B892)</f>
        <v>3/2026</v>
      </c>
      <c r="AU892" s="223">
        <f>WEEKNUM(B892)-WEEKNUM(EOMONTH(B892,-1)+1)+1</f>
        <v>3</v>
      </c>
      <c r="AV892" s="209" t="str">
        <f>MONTH(R892)&amp;"/"&amp;YEAR(R892)</f>
        <v>3/2026</v>
      </c>
      <c r="AW892" s="209">
        <f>WEEKNUM(R892)-WEEKNUM(EOMONTH(R892,-1)+1)+1</f>
        <v>5</v>
      </c>
      <c r="AX892" s="209">
        <f>IF(BB892="S",IF(Q892="1. Aceitou o programa",R892-B892,0),0)</f>
        <v>12</v>
      </c>
      <c r="AY892" s="209">
        <f>IF(BB892="S",IF(AND(S892&lt;&gt;"",R892&lt;&gt;""),S892-R892,0),0)</f>
        <v>0</v>
      </c>
      <c r="AZ892" s="209">
        <f>IF(BB892="S",IF(Q892="1. Aceitou o programa",IF(OR(X892="Não se Aplica",X892=""),IF(OR(W892="Não se Aplica",W892=""),0,W892-V892),AVERAGE(X892-W892,W892-V892)),0),0)</f>
        <v>0</v>
      </c>
      <c r="BA892" s="209">
        <f>IF(BB892="S",IF(AND(Q892="1. Aceitou o programa",AH892="Realizada"),IFERROR(IF(AG892="",0,AG892-R892),0),0),0)</f>
        <v>0</v>
      </c>
      <c r="BB892" s="209" t="str">
        <f>_xlfn.XLOOKUP(U892,'Lista Suspensa'!$AA$20:$AA$23,'Lista Suspensa'!$AB$20:$AB$23,"N/A")</f>
        <v>S</v>
      </c>
    </row>
    <row r="893" spans="1:54" ht="12" customHeight="1">
      <c r="A893" s="151" t="s">
        <v>67</v>
      </c>
      <c r="B893" s="152">
        <v>46099</v>
      </c>
      <c r="C893" s="153" t="s">
        <v>297</v>
      </c>
      <c r="D893" s="153" t="s">
        <v>455</v>
      </c>
      <c r="E893" s="244">
        <v>81898956</v>
      </c>
      <c r="F893" s="144" t="s">
        <v>2047</v>
      </c>
      <c r="G893" s="230"/>
      <c r="H893" s="154">
        <v>26061</v>
      </c>
      <c r="I893" s="153">
        <v>55</v>
      </c>
      <c r="J893" s="148" t="s">
        <v>58</v>
      </c>
      <c r="K893" s="153" t="s">
        <v>59</v>
      </c>
      <c r="L893" s="153"/>
      <c r="M893" s="153"/>
      <c r="N893" s="153">
        <v>40</v>
      </c>
      <c r="O893" s="155" t="s">
        <v>2048</v>
      </c>
      <c r="P893" s="156" t="s">
        <v>2023</v>
      </c>
      <c r="Q893" s="157" t="s">
        <v>110</v>
      </c>
      <c r="R893" s="158">
        <v>46111</v>
      </c>
      <c r="S893" s="159"/>
      <c r="T893" s="159" t="s">
        <v>62</v>
      </c>
      <c r="U893" s="159" t="s">
        <v>111</v>
      </c>
      <c r="V893" s="154">
        <v>46111</v>
      </c>
      <c r="W893" s="154" t="s">
        <v>126</v>
      </c>
      <c r="X893" s="154" t="s">
        <v>126</v>
      </c>
      <c r="Y893" s="160">
        <v>46111</v>
      </c>
      <c r="Z893" s="160" t="s">
        <v>128</v>
      </c>
      <c r="AA893" s="153">
        <v>104</v>
      </c>
      <c r="AB893" s="153">
        <v>1.7</v>
      </c>
      <c r="AC893" s="182">
        <f t="shared" si="28"/>
        <v>35.986159169550177</v>
      </c>
      <c r="AD893" s="153" t="str">
        <f t="shared" si="29"/>
        <v>OBESIDADE II</v>
      </c>
      <c r="AE893" s="233" t="s">
        <v>135</v>
      </c>
      <c r="AF893" s="153" t="s">
        <v>130</v>
      </c>
      <c r="AG893" s="159"/>
      <c r="AH893" s="153"/>
      <c r="AI893" s="161"/>
      <c r="AJ893" s="153"/>
      <c r="AK893" s="153"/>
      <c r="AL893" s="207" t="s">
        <v>131</v>
      </c>
      <c r="AM893" s="207"/>
      <c r="AN893" s="207"/>
      <c r="AO893" s="207" t="str">
        <f ca="1">IF(R893="","",IF(R893&gt;TODAY(),"0 meses",DATEDIF(R893,TODAY(),"m") &amp; " meses"))</f>
        <v>2 meses</v>
      </c>
      <c r="AP893" s="147" t="s">
        <v>67</v>
      </c>
      <c r="AQ893" s="147" t="s">
        <v>67</v>
      </c>
      <c r="AR893" s="147"/>
      <c r="AS893" s="209" t="s">
        <v>68</v>
      </c>
      <c r="AT893" s="223" t="str">
        <f>MONTH(B893)&amp;"/"&amp;YEAR(B893)</f>
        <v>3/2026</v>
      </c>
      <c r="AU893" s="223">
        <f>WEEKNUM(B893)-WEEKNUM(EOMONTH(B893,-1)+1)+1</f>
        <v>3</v>
      </c>
      <c r="AV893" s="209" t="str">
        <f>MONTH(R893)&amp;"/"&amp;YEAR(R893)</f>
        <v>3/2026</v>
      </c>
      <c r="AW893" s="209">
        <f>WEEKNUM(R893)-WEEKNUM(EOMONTH(R893,-1)+1)+1</f>
        <v>5</v>
      </c>
      <c r="AX893" s="209">
        <f>IF(BB893="S",IF(Q893="1. Aceitou o programa",R893-B893,0),0)</f>
        <v>12</v>
      </c>
      <c r="AY893" s="209">
        <f>IF(BB893="S",IF(AND(S893&lt;&gt;"",R893&lt;&gt;""),S893-R893,0),0)</f>
        <v>0</v>
      </c>
      <c r="AZ893" s="209">
        <f>IF(BB893="S",IF(Q893="1. Aceitou o programa",IF(OR(X893="Não se Aplica",X893=""),IF(OR(W893="Não se Aplica",W893=""),0,W893-V893),AVERAGE(X893-W893,W893-V893)),0),0)</f>
        <v>0</v>
      </c>
      <c r="BA893" s="209">
        <f>IF(BB893="S",IF(AND(Q893="1. Aceitou o programa",AH893="Realizada"),IFERROR(IF(AG893="",0,AG893-R893),0),0),0)</f>
        <v>0</v>
      </c>
      <c r="BB893" s="209" t="str">
        <f>_xlfn.XLOOKUP(U893,'Lista Suspensa'!$AA$20:$AA$23,'Lista Suspensa'!$AB$20:$AB$23,"N/A")</f>
        <v>S</v>
      </c>
    </row>
    <row r="894" spans="1:54" ht="12" customHeight="1">
      <c r="A894" s="151" t="s">
        <v>67</v>
      </c>
      <c r="B894" s="152">
        <v>46099</v>
      </c>
      <c r="C894" s="153" t="s">
        <v>297</v>
      </c>
      <c r="D894" s="153" t="s">
        <v>455</v>
      </c>
      <c r="E894" s="244">
        <v>93637067</v>
      </c>
      <c r="F894" s="144" t="s">
        <v>2049</v>
      </c>
      <c r="G894" s="230"/>
      <c r="H894" s="154">
        <v>26202</v>
      </c>
      <c r="I894" s="153">
        <v>54</v>
      </c>
      <c r="J894" s="148" t="s">
        <v>70</v>
      </c>
      <c r="K894" s="153" t="s">
        <v>59</v>
      </c>
      <c r="L894" s="153"/>
      <c r="M894" s="153"/>
      <c r="N894" s="153">
        <v>110</v>
      </c>
      <c r="O894" s="155" t="s">
        <v>2050</v>
      </c>
      <c r="P894" s="156" t="s">
        <v>2023</v>
      </c>
      <c r="Q894" s="157" t="s">
        <v>110</v>
      </c>
      <c r="R894" s="158">
        <v>46111</v>
      </c>
      <c r="S894" s="159"/>
      <c r="T894" s="159" t="s">
        <v>62</v>
      </c>
      <c r="U894" s="159" t="s">
        <v>111</v>
      </c>
      <c r="V894" s="154">
        <v>46111</v>
      </c>
      <c r="W894" s="154" t="s">
        <v>126</v>
      </c>
      <c r="X894" s="154" t="s">
        <v>126</v>
      </c>
      <c r="Y894" s="160">
        <v>46111</v>
      </c>
      <c r="Z894" s="160" t="s">
        <v>65</v>
      </c>
      <c r="AA894" s="153">
        <v>97</v>
      </c>
      <c r="AB894" s="153">
        <v>1.72</v>
      </c>
      <c r="AC894" s="182">
        <f t="shared" si="28"/>
        <v>32.787993510005414</v>
      </c>
      <c r="AD894" s="153" t="str">
        <f t="shared" si="29"/>
        <v>OBESIDADE I</v>
      </c>
      <c r="AE894" s="233" t="s">
        <v>135</v>
      </c>
      <c r="AF894" s="153" t="s">
        <v>130</v>
      </c>
      <c r="AG894" s="159" t="s">
        <v>130</v>
      </c>
      <c r="AH894" s="153"/>
      <c r="AI894" s="161"/>
      <c r="AJ894" s="153"/>
      <c r="AK894" s="153"/>
      <c r="AL894" s="207" t="s">
        <v>131</v>
      </c>
      <c r="AM894" s="207"/>
      <c r="AN894" s="207"/>
      <c r="AO894" s="207" t="str">
        <f ca="1">IF(R894="","",IF(R894&gt;TODAY(),"0 meses",DATEDIF(R894,TODAY(),"m") &amp; " meses"))</f>
        <v>2 meses</v>
      </c>
      <c r="AP894" s="147" t="s">
        <v>67</v>
      </c>
      <c r="AQ894" s="147" t="s">
        <v>67</v>
      </c>
      <c r="AR894" s="147"/>
      <c r="AS894" s="209" t="s">
        <v>68</v>
      </c>
      <c r="AT894" s="223" t="str">
        <f>MONTH(B894)&amp;"/"&amp;YEAR(B894)</f>
        <v>3/2026</v>
      </c>
      <c r="AU894" s="223">
        <f>WEEKNUM(B894)-WEEKNUM(EOMONTH(B894,-1)+1)+1</f>
        <v>3</v>
      </c>
      <c r="AV894" s="209" t="str">
        <f>MONTH(R894)&amp;"/"&amp;YEAR(R894)</f>
        <v>3/2026</v>
      </c>
      <c r="AW894" s="209">
        <f>WEEKNUM(R894)-WEEKNUM(EOMONTH(R894,-1)+1)+1</f>
        <v>5</v>
      </c>
      <c r="AX894" s="209">
        <f>IF(BB894="S",IF(Q894="1. Aceitou o programa",R894-B894,0),0)</f>
        <v>12</v>
      </c>
      <c r="AY894" s="209">
        <f>IF(BB894="S",IF(AND(S894&lt;&gt;"",R894&lt;&gt;""),S894-R894,0),0)</f>
        <v>0</v>
      </c>
      <c r="AZ894" s="209">
        <f>IF(BB894="S",IF(Q894="1. Aceitou o programa",IF(OR(X894="Não se Aplica",X894=""),IF(OR(W894="Não se Aplica",W894=""),0,W894-V894),AVERAGE(X894-W894,W894-V894)),0),0)</f>
        <v>0</v>
      </c>
      <c r="BA894" s="209">
        <f>IF(BB894="S",IF(AND(Q894="1. Aceitou o programa",AH894="Realizada"),IFERROR(IF(AG894="",0,AG894-R894),0),0),0)</f>
        <v>0</v>
      </c>
      <c r="BB894" s="209" t="str">
        <f>_xlfn.XLOOKUP(U894,'Lista Suspensa'!$AA$20:$AA$23,'Lista Suspensa'!$AB$20:$AB$23,"N/A")</f>
        <v>S</v>
      </c>
    </row>
    <row r="895" spans="1:54" ht="12" customHeight="1">
      <c r="A895" s="151" t="s">
        <v>67</v>
      </c>
      <c r="B895" s="152">
        <v>46099</v>
      </c>
      <c r="C895" s="153" t="s">
        <v>297</v>
      </c>
      <c r="D895" s="153" t="s">
        <v>455</v>
      </c>
      <c r="E895" s="244">
        <v>96034435</v>
      </c>
      <c r="F895" s="144" t="s">
        <v>2051</v>
      </c>
      <c r="G895" s="230"/>
      <c r="H895" s="154">
        <v>28220</v>
      </c>
      <c r="I895" s="153">
        <v>49</v>
      </c>
      <c r="J895" s="148" t="s">
        <v>70</v>
      </c>
      <c r="K895" s="153" t="s">
        <v>59</v>
      </c>
      <c r="L895" s="153"/>
      <c r="M895" s="153"/>
      <c r="N895" s="153">
        <v>80</v>
      </c>
      <c r="O895" s="155" t="s">
        <v>2052</v>
      </c>
      <c r="P895" s="156" t="s">
        <v>71</v>
      </c>
      <c r="Q895" s="157" t="s">
        <v>110</v>
      </c>
      <c r="R895" s="158">
        <v>46111</v>
      </c>
      <c r="S895" s="159"/>
      <c r="T895" s="159" t="s">
        <v>62</v>
      </c>
      <c r="U895" s="159" t="s">
        <v>111</v>
      </c>
      <c r="V895" s="154">
        <v>46111</v>
      </c>
      <c r="W895" s="154" t="s">
        <v>126</v>
      </c>
      <c r="X895" s="154" t="s">
        <v>126</v>
      </c>
      <c r="Y895" s="160">
        <v>46111</v>
      </c>
      <c r="Z895" s="160" t="s">
        <v>65</v>
      </c>
      <c r="AA895" s="153">
        <v>94</v>
      </c>
      <c r="AB895" s="153">
        <v>1.6</v>
      </c>
      <c r="AC895" s="182">
        <f t="shared" si="28"/>
        <v>36.718749999999993</v>
      </c>
      <c r="AD895" s="153" t="str">
        <f t="shared" si="29"/>
        <v>OBESIDADE II</v>
      </c>
      <c r="AE895" s="233" t="s">
        <v>135</v>
      </c>
      <c r="AF895" s="153" t="s">
        <v>130</v>
      </c>
      <c r="AG895" s="159"/>
      <c r="AH895" s="153"/>
      <c r="AI895" s="161"/>
      <c r="AJ895" s="153"/>
      <c r="AK895" s="153"/>
      <c r="AL895" s="207" t="s">
        <v>131</v>
      </c>
      <c r="AM895" s="207"/>
      <c r="AN895" s="207"/>
      <c r="AO895" s="207" t="str">
        <f ca="1">IF(R895="","",IF(R895&gt;TODAY(),"0 meses",DATEDIF(R895,TODAY(),"m") &amp; " meses"))</f>
        <v>2 meses</v>
      </c>
      <c r="AP895" s="147" t="s">
        <v>67</v>
      </c>
      <c r="AQ895" s="147" t="s">
        <v>67</v>
      </c>
      <c r="AR895" s="147"/>
      <c r="AS895" s="209" t="s">
        <v>68</v>
      </c>
      <c r="AT895" s="223" t="str">
        <f>MONTH(B895)&amp;"/"&amp;YEAR(B895)</f>
        <v>3/2026</v>
      </c>
      <c r="AU895" s="223">
        <f>WEEKNUM(B895)-WEEKNUM(EOMONTH(B895,-1)+1)+1</f>
        <v>3</v>
      </c>
      <c r="AV895" s="209" t="str">
        <f>MONTH(R895)&amp;"/"&amp;YEAR(R895)</f>
        <v>3/2026</v>
      </c>
      <c r="AW895" s="209">
        <f>WEEKNUM(R895)-WEEKNUM(EOMONTH(R895,-1)+1)+1</f>
        <v>5</v>
      </c>
      <c r="AX895" s="209">
        <f>IF(BB895="S",IF(Q895="1. Aceitou o programa",R895-B895,0),0)</f>
        <v>12</v>
      </c>
      <c r="AY895" s="209">
        <f>IF(BB895="S",IF(AND(S895&lt;&gt;"",R895&lt;&gt;""),S895-R895,0),0)</f>
        <v>0</v>
      </c>
      <c r="AZ895" s="209">
        <f>IF(BB895="S",IF(Q895="1. Aceitou o programa",IF(OR(X895="Não se Aplica",X895=""),IF(OR(W895="Não se Aplica",W895=""),0,W895-V895),AVERAGE(X895-W895,W895-V895)),0),0)</f>
        <v>0</v>
      </c>
      <c r="BA895" s="209">
        <f>IF(BB895="S",IF(AND(Q895="1. Aceitou o programa",AH895="Realizada"),IFERROR(IF(AG895="",0,AG895-R895),0),0),0)</f>
        <v>0</v>
      </c>
      <c r="BB895" s="209" t="str">
        <f>_xlfn.XLOOKUP(U895,'Lista Suspensa'!$AA$20:$AA$23,'Lista Suspensa'!$AB$20:$AB$23,"N/A")</f>
        <v>S</v>
      </c>
    </row>
    <row r="896" spans="1:54" ht="12" customHeight="1">
      <c r="A896" s="151" t="s">
        <v>67</v>
      </c>
      <c r="B896" s="152">
        <v>46099</v>
      </c>
      <c r="C896" s="153" t="s">
        <v>297</v>
      </c>
      <c r="D896" s="153" t="s">
        <v>455</v>
      </c>
      <c r="E896" s="244">
        <v>95886972</v>
      </c>
      <c r="F896" s="144" t="s">
        <v>2053</v>
      </c>
      <c r="G896" s="230"/>
      <c r="H896" s="154">
        <v>32659</v>
      </c>
      <c r="I896" s="153">
        <v>36</v>
      </c>
      <c r="J896" s="148" t="s">
        <v>70</v>
      </c>
      <c r="K896" s="153" t="s">
        <v>59</v>
      </c>
      <c r="L896" s="153"/>
      <c r="M896" s="153"/>
      <c r="N896" s="153">
        <v>60</v>
      </c>
      <c r="O896" s="155" t="s">
        <v>2054</v>
      </c>
      <c r="P896" s="156" t="s">
        <v>89</v>
      </c>
      <c r="Q896" s="157" t="s">
        <v>110</v>
      </c>
      <c r="R896" s="158">
        <v>46111</v>
      </c>
      <c r="S896" s="159"/>
      <c r="T896" s="159" t="s">
        <v>62</v>
      </c>
      <c r="U896" s="159" t="s">
        <v>111</v>
      </c>
      <c r="V896" s="154">
        <v>46111</v>
      </c>
      <c r="W896" s="154" t="s">
        <v>126</v>
      </c>
      <c r="X896" s="154" t="s">
        <v>126</v>
      </c>
      <c r="Y896" s="160">
        <v>46111</v>
      </c>
      <c r="Z896" s="160" t="s">
        <v>128</v>
      </c>
      <c r="AA896" s="153">
        <v>95</v>
      </c>
      <c r="AB896" s="153">
        <v>1.63</v>
      </c>
      <c r="AC896" s="182">
        <f t="shared" si="28"/>
        <v>35.755956189544207</v>
      </c>
      <c r="AD896" s="153" t="str">
        <f t="shared" si="29"/>
        <v>OBESIDADE II</v>
      </c>
      <c r="AE896" s="233" t="s">
        <v>135</v>
      </c>
      <c r="AF896" s="153" t="s">
        <v>130</v>
      </c>
      <c r="AG896" s="159"/>
      <c r="AH896" s="153"/>
      <c r="AI896" s="161"/>
      <c r="AJ896" s="153"/>
      <c r="AK896" s="153"/>
      <c r="AL896" s="207" t="s">
        <v>131</v>
      </c>
      <c r="AM896" s="207"/>
      <c r="AN896" s="207"/>
      <c r="AO896" s="207" t="str">
        <f ca="1">IF(R896="","",IF(R896&gt;TODAY(),"0 meses",DATEDIF(R896,TODAY(),"m") &amp; " meses"))</f>
        <v>2 meses</v>
      </c>
      <c r="AP896" s="147" t="s">
        <v>67</v>
      </c>
      <c r="AQ896" s="147" t="s">
        <v>67</v>
      </c>
      <c r="AR896" s="147"/>
      <c r="AS896" s="209" t="s">
        <v>68</v>
      </c>
      <c r="AT896" s="223" t="str">
        <f>MONTH(B896)&amp;"/"&amp;YEAR(B896)</f>
        <v>3/2026</v>
      </c>
      <c r="AU896" s="223">
        <f>WEEKNUM(B896)-WEEKNUM(EOMONTH(B896,-1)+1)+1</f>
        <v>3</v>
      </c>
      <c r="AV896" s="209" t="str">
        <f>MONTH(R896)&amp;"/"&amp;YEAR(R896)</f>
        <v>3/2026</v>
      </c>
      <c r="AW896" s="209">
        <f>WEEKNUM(R896)-WEEKNUM(EOMONTH(R896,-1)+1)+1</f>
        <v>5</v>
      </c>
      <c r="AX896" s="209">
        <f>IF(BB896="S",IF(Q896="1. Aceitou o programa",R896-B896,0),0)</f>
        <v>12</v>
      </c>
      <c r="AY896" s="209">
        <f>IF(BB896="S",IF(AND(S896&lt;&gt;"",R896&lt;&gt;""),S896-R896,0),0)</f>
        <v>0</v>
      </c>
      <c r="AZ896" s="209">
        <f>IF(BB896="S",IF(Q896="1. Aceitou o programa",IF(OR(X896="Não se Aplica",X896=""),IF(OR(W896="Não se Aplica",W896=""),0,W896-V896),AVERAGE(X896-W896,W896-V896)),0),0)</f>
        <v>0</v>
      </c>
      <c r="BA896" s="209">
        <f>IF(BB896="S",IF(AND(Q896="1. Aceitou o programa",AH896="Realizada"),IFERROR(IF(AG896="",0,AG896-R896),0),0),0)</f>
        <v>0</v>
      </c>
      <c r="BB896" s="209" t="str">
        <f>_xlfn.XLOOKUP(U896,'Lista Suspensa'!$AA$20:$AA$23,'Lista Suspensa'!$AB$20:$AB$23,"N/A")</f>
        <v>S</v>
      </c>
    </row>
    <row r="897" spans="1:54" ht="12" customHeight="1">
      <c r="A897" s="151" t="s">
        <v>67</v>
      </c>
      <c r="B897" s="152">
        <v>46099</v>
      </c>
      <c r="C897" s="153" t="s">
        <v>297</v>
      </c>
      <c r="D897" s="153" t="s">
        <v>455</v>
      </c>
      <c r="E897" s="244">
        <v>88956012</v>
      </c>
      <c r="F897" s="144" t="s">
        <v>2055</v>
      </c>
      <c r="G897" s="230"/>
      <c r="H897" s="154">
        <v>31276</v>
      </c>
      <c r="I897" s="153">
        <v>40</v>
      </c>
      <c r="J897" s="148" t="s">
        <v>70</v>
      </c>
      <c r="K897" s="153"/>
      <c r="L897" s="153"/>
      <c r="M897" s="153"/>
      <c r="N897" s="153">
        <v>40</v>
      </c>
      <c r="O897" s="155" t="s">
        <v>2056</v>
      </c>
      <c r="P897" s="156" t="s">
        <v>71</v>
      </c>
      <c r="Q897" s="157" t="s">
        <v>110</v>
      </c>
      <c r="R897" s="158">
        <v>46111</v>
      </c>
      <c r="S897" s="159"/>
      <c r="T897" s="159" t="s">
        <v>62</v>
      </c>
      <c r="U897" s="159" t="s">
        <v>111</v>
      </c>
      <c r="V897" s="154">
        <v>46111</v>
      </c>
      <c r="W897" s="154" t="s">
        <v>126</v>
      </c>
      <c r="X897" s="154" t="s">
        <v>126</v>
      </c>
      <c r="Y897" s="160">
        <v>46111</v>
      </c>
      <c r="Z897" s="160" t="s">
        <v>174</v>
      </c>
      <c r="AA897" s="153">
        <v>71</v>
      </c>
      <c r="AB897" s="153">
        <v>1.57</v>
      </c>
      <c r="AC897" s="182">
        <f t="shared" si="28"/>
        <v>28.804413972169254</v>
      </c>
      <c r="AD897" s="153" t="str">
        <f t="shared" si="29"/>
        <v>SOBREPESO</v>
      </c>
      <c r="AE897" s="233" t="s">
        <v>135</v>
      </c>
      <c r="AF897" s="153" t="s">
        <v>130</v>
      </c>
      <c r="AG897" s="159"/>
      <c r="AH897" s="153"/>
      <c r="AI897" s="161"/>
      <c r="AJ897" s="153"/>
      <c r="AK897" s="153"/>
      <c r="AL897" s="207" t="s">
        <v>131</v>
      </c>
      <c r="AM897" s="207"/>
      <c r="AN897" s="207"/>
      <c r="AO897" s="207" t="str">
        <f ca="1">IF(R897="","",IF(R897&gt;TODAY(),"0 meses",DATEDIF(R897,TODAY(),"m") &amp; " meses"))</f>
        <v>2 meses</v>
      </c>
      <c r="AP897" s="147" t="s">
        <v>67</v>
      </c>
      <c r="AQ897" s="147" t="s">
        <v>67</v>
      </c>
      <c r="AR897" s="147"/>
      <c r="AS897" s="209" t="s">
        <v>68</v>
      </c>
      <c r="AT897" s="223" t="str">
        <f>MONTH(B897)&amp;"/"&amp;YEAR(B897)</f>
        <v>3/2026</v>
      </c>
      <c r="AU897" s="223">
        <f>WEEKNUM(B897)-WEEKNUM(EOMONTH(B897,-1)+1)+1</f>
        <v>3</v>
      </c>
      <c r="AV897" s="209" t="str">
        <f>MONTH(R897)&amp;"/"&amp;YEAR(R897)</f>
        <v>3/2026</v>
      </c>
      <c r="AW897" s="209">
        <f>WEEKNUM(R897)-WEEKNUM(EOMONTH(R897,-1)+1)+1</f>
        <v>5</v>
      </c>
      <c r="AX897" s="209">
        <f>IF(BB897="S",IF(Q897="1. Aceitou o programa",R897-B897,0),0)</f>
        <v>12</v>
      </c>
      <c r="AY897" s="209">
        <f>IF(BB897="S",IF(AND(S897&lt;&gt;"",R897&lt;&gt;""),S897-R897,0),0)</f>
        <v>0</v>
      </c>
      <c r="AZ897" s="209">
        <f>IF(BB897="S",IF(Q897="1. Aceitou o programa",IF(OR(X897="Não se Aplica",X897=""),IF(OR(W897="Não se Aplica",W897=""),0,W897-V897),AVERAGE(X897-W897,W897-V897)),0),0)</f>
        <v>0</v>
      </c>
      <c r="BA897" s="209">
        <f>IF(BB897="S",IF(AND(Q897="1. Aceitou o programa",AH897="Realizada"),IFERROR(IF(AG897="",0,AG897-R897),0),0),0)</f>
        <v>0</v>
      </c>
      <c r="BB897" s="209" t="str">
        <f>_xlfn.XLOOKUP(U897,'Lista Suspensa'!$AA$20:$AA$23,'Lista Suspensa'!$AB$20:$AB$23,"N/A")</f>
        <v>S</v>
      </c>
    </row>
    <row r="898" spans="1:54" ht="12" customHeight="1">
      <c r="A898" s="151" t="s">
        <v>67</v>
      </c>
      <c r="B898" s="152">
        <v>46099</v>
      </c>
      <c r="C898" s="153" t="s">
        <v>297</v>
      </c>
      <c r="D898" s="153" t="s">
        <v>455</v>
      </c>
      <c r="E898" s="244">
        <v>93781097</v>
      </c>
      <c r="F898" s="144" t="s">
        <v>2057</v>
      </c>
      <c r="G898" s="230"/>
      <c r="H898" s="154">
        <v>30823</v>
      </c>
      <c r="I898" s="153">
        <v>41</v>
      </c>
      <c r="J898" s="148" t="s">
        <v>70</v>
      </c>
      <c r="K898" s="153" t="s">
        <v>101</v>
      </c>
      <c r="L898" s="153"/>
      <c r="M898" s="153"/>
      <c r="N898" s="153">
        <v>75</v>
      </c>
      <c r="O898" s="155" t="s">
        <v>2058</v>
      </c>
      <c r="P898" s="156" t="s">
        <v>2023</v>
      </c>
      <c r="Q898" s="157" t="s">
        <v>110</v>
      </c>
      <c r="R898" s="158">
        <v>46111</v>
      </c>
      <c r="S898" s="159"/>
      <c r="T898" s="159" t="s">
        <v>62</v>
      </c>
      <c r="U898" s="159" t="s">
        <v>111</v>
      </c>
      <c r="V898" s="154">
        <v>46111</v>
      </c>
      <c r="W898" s="154" t="s">
        <v>126</v>
      </c>
      <c r="X898" s="154" t="s">
        <v>126</v>
      </c>
      <c r="Y898" s="160">
        <v>46111</v>
      </c>
      <c r="Z898" s="160" t="s">
        <v>128</v>
      </c>
      <c r="AA898" s="153">
        <v>110</v>
      </c>
      <c r="AB898" s="153">
        <v>1.65</v>
      </c>
      <c r="AC898" s="182">
        <f t="shared" ref="AC898:AC961" si="30">SUM(AA898/(AB898^2))</f>
        <v>40.404040404040408</v>
      </c>
      <c r="AD898" s="153" t="str">
        <f t="shared" ref="AD898:AD961" si="31">IF(AC898&lt;18.5,"ABAIXO DO PESO",
(IF(AC898&lt;=24.9,"PESO NORMAL",
(IF(AC898&lt;=29.9,"SOBREPESO",
(IF(AC898&lt;=34.9,"OBESIDADE I",
(IF(AC898&lt;=39.9,"OBESIDADE II",
(IF(AC898&lt;=999,"OBESIDADE III","VAZIO")))))))))))</f>
        <v>OBESIDADE III</v>
      </c>
      <c r="AE898" s="233" t="s">
        <v>135</v>
      </c>
      <c r="AF898" s="153" t="s">
        <v>130</v>
      </c>
      <c r="AG898" s="159"/>
      <c r="AH898" s="153"/>
      <c r="AI898" s="161"/>
      <c r="AJ898" s="153"/>
      <c r="AK898" s="153"/>
      <c r="AL898" s="207" t="s">
        <v>131</v>
      </c>
      <c r="AM898" s="207"/>
      <c r="AN898" s="207"/>
      <c r="AO898" s="207" t="str">
        <f ca="1">IF(R898="","",IF(R898&gt;TODAY(),"0 meses",DATEDIF(R898,TODAY(),"m") &amp; " meses"))</f>
        <v>2 meses</v>
      </c>
      <c r="AP898" s="147" t="s">
        <v>67</v>
      </c>
      <c r="AQ898" s="147" t="s">
        <v>67</v>
      </c>
      <c r="AR898" s="147"/>
      <c r="AS898" s="209" t="s">
        <v>68</v>
      </c>
      <c r="AT898" s="223" t="str">
        <f>MONTH(B898)&amp;"/"&amp;YEAR(B898)</f>
        <v>3/2026</v>
      </c>
      <c r="AU898" s="223">
        <f>WEEKNUM(B898)-WEEKNUM(EOMONTH(B898,-1)+1)+1</f>
        <v>3</v>
      </c>
      <c r="AV898" s="209" t="str">
        <f>MONTH(R898)&amp;"/"&amp;YEAR(R898)</f>
        <v>3/2026</v>
      </c>
      <c r="AW898" s="209">
        <f>WEEKNUM(R898)-WEEKNUM(EOMONTH(R898,-1)+1)+1</f>
        <v>5</v>
      </c>
      <c r="AX898" s="209">
        <f>IF(BB898="S",IF(Q898="1. Aceitou o programa",R898-B898,0),0)</f>
        <v>12</v>
      </c>
      <c r="AY898" s="209">
        <f>IF(BB898="S",IF(AND(S898&lt;&gt;"",R898&lt;&gt;""),S898-R898,0),0)</f>
        <v>0</v>
      </c>
      <c r="AZ898" s="209">
        <f>IF(BB898="S",IF(Q898="1. Aceitou o programa",IF(OR(X898="Não se Aplica",X898=""),IF(OR(W898="Não se Aplica",W898=""),0,W898-V898),AVERAGE(X898-W898,W898-V898)),0),0)</f>
        <v>0</v>
      </c>
      <c r="BA898" s="209">
        <f>IF(BB898="S",IF(AND(Q898="1. Aceitou o programa",AH898="Realizada"),IFERROR(IF(AG898="",0,AG898-R898),0),0),0)</f>
        <v>0</v>
      </c>
      <c r="BB898" s="209" t="str">
        <f>_xlfn.XLOOKUP(U898,'Lista Suspensa'!$AA$20:$AA$23,'Lista Suspensa'!$AB$20:$AB$23,"N/A")</f>
        <v>S</v>
      </c>
    </row>
    <row r="899" spans="1:54" ht="12" customHeight="1">
      <c r="A899" s="151" t="s">
        <v>67</v>
      </c>
      <c r="B899" s="152">
        <v>46099</v>
      </c>
      <c r="C899" s="153" t="s">
        <v>297</v>
      </c>
      <c r="D899" s="153" t="s">
        <v>455</v>
      </c>
      <c r="E899" s="244">
        <v>773586768</v>
      </c>
      <c r="F899" s="144" t="s">
        <v>2059</v>
      </c>
      <c r="G899" s="230"/>
      <c r="H899" s="154">
        <v>35392</v>
      </c>
      <c r="I899" s="153">
        <v>29</v>
      </c>
      <c r="J899" s="148" t="s">
        <v>70</v>
      </c>
      <c r="K899" s="153" t="s">
        <v>59</v>
      </c>
      <c r="L899" s="153"/>
      <c r="M899" s="153"/>
      <c r="N899" s="153">
        <v>200</v>
      </c>
      <c r="O899" s="155" t="s">
        <v>2060</v>
      </c>
      <c r="P899" s="156" t="s">
        <v>71</v>
      </c>
      <c r="Q899" s="157" t="s">
        <v>110</v>
      </c>
      <c r="R899" s="158">
        <v>46111</v>
      </c>
      <c r="S899" s="159"/>
      <c r="T899" s="159" t="s">
        <v>62</v>
      </c>
      <c r="U899" s="159" t="s">
        <v>111</v>
      </c>
      <c r="V899" s="154">
        <v>46111</v>
      </c>
      <c r="W899" s="154" t="s">
        <v>126</v>
      </c>
      <c r="X899" s="154" t="s">
        <v>126</v>
      </c>
      <c r="Y899" s="160">
        <v>46111</v>
      </c>
      <c r="Z899" s="160" t="s">
        <v>128</v>
      </c>
      <c r="AA899" s="153">
        <v>105</v>
      </c>
      <c r="AB899" s="153">
        <v>1.5</v>
      </c>
      <c r="AC899" s="182">
        <f t="shared" si="30"/>
        <v>46.666666666666664</v>
      </c>
      <c r="AD899" s="153" t="str">
        <f t="shared" si="31"/>
        <v>OBESIDADE III</v>
      </c>
      <c r="AE899" s="233" t="s">
        <v>135</v>
      </c>
      <c r="AF899" s="153" t="s">
        <v>130</v>
      </c>
      <c r="AG899" s="159"/>
      <c r="AH899" s="153"/>
      <c r="AI899" s="161"/>
      <c r="AJ899" s="153"/>
      <c r="AK899" s="153"/>
      <c r="AL899" s="207" t="s">
        <v>136</v>
      </c>
      <c r="AM899" s="207"/>
      <c r="AN899" s="207"/>
      <c r="AO899" s="207" t="str">
        <f ca="1">IF(R899="","",IF(R899&gt;TODAY(),"0 meses",DATEDIF(R899,TODAY(),"m") &amp; " meses"))</f>
        <v>2 meses</v>
      </c>
      <c r="AP899" s="147" t="s">
        <v>67</v>
      </c>
      <c r="AQ899" s="147" t="s">
        <v>67</v>
      </c>
      <c r="AR899" s="147"/>
      <c r="AS899" s="209" t="s">
        <v>68</v>
      </c>
      <c r="AT899" s="223" t="str">
        <f>MONTH(B899)&amp;"/"&amp;YEAR(B899)</f>
        <v>3/2026</v>
      </c>
      <c r="AU899" s="223">
        <f>WEEKNUM(B899)-WEEKNUM(EOMONTH(B899,-1)+1)+1</f>
        <v>3</v>
      </c>
      <c r="AV899" s="209" t="str">
        <f>MONTH(R899)&amp;"/"&amp;YEAR(R899)</f>
        <v>3/2026</v>
      </c>
      <c r="AW899" s="209">
        <f>WEEKNUM(R899)-WEEKNUM(EOMONTH(R899,-1)+1)+1</f>
        <v>5</v>
      </c>
      <c r="AX899" s="209">
        <f>IF(BB899="S",IF(Q899="1. Aceitou o programa",R899-B899,0),0)</f>
        <v>12</v>
      </c>
      <c r="AY899" s="209">
        <f>IF(BB899="S",IF(AND(S899&lt;&gt;"",R899&lt;&gt;""),S899-R899,0),0)</f>
        <v>0</v>
      </c>
      <c r="AZ899" s="209">
        <f>IF(BB899="S",IF(Q899="1. Aceitou o programa",IF(OR(X899="Não se Aplica",X899=""),IF(OR(W899="Não se Aplica",W899=""),0,W899-V899),AVERAGE(X899-W899,W899-V899)),0),0)</f>
        <v>0</v>
      </c>
      <c r="BA899" s="209">
        <f>IF(BB899="S",IF(AND(Q899="1. Aceitou o programa",AH899="Realizada"),IFERROR(IF(AG899="",0,AG899-R899),0),0),0)</f>
        <v>0</v>
      </c>
      <c r="BB899" s="209" t="str">
        <f>_xlfn.XLOOKUP(U899,'Lista Suspensa'!$AA$20:$AA$23,'Lista Suspensa'!$AB$20:$AB$23,"N/A")</f>
        <v>S</v>
      </c>
    </row>
    <row r="900" spans="1:54" ht="12" customHeight="1">
      <c r="A900" s="151" t="s">
        <v>67</v>
      </c>
      <c r="B900" s="152">
        <v>46104</v>
      </c>
      <c r="C900" s="153" t="s">
        <v>122</v>
      </c>
      <c r="D900" s="153" t="s">
        <v>167</v>
      </c>
      <c r="E900" s="244">
        <v>92659313</v>
      </c>
      <c r="F900" s="144" t="s">
        <v>2061</v>
      </c>
      <c r="G900" s="230"/>
      <c r="H900" s="154">
        <v>37093</v>
      </c>
      <c r="I900" s="153">
        <v>24</v>
      </c>
      <c r="J900" s="148" t="s">
        <v>70</v>
      </c>
      <c r="K900" s="153"/>
      <c r="L900" s="153"/>
      <c r="M900" s="153"/>
      <c r="N900" s="153">
        <v>380</v>
      </c>
      <c r="O900" s="155">
        <v>11992641456</v>
      </c>
      <c r="P900" s="156" t="s">
        <v>89</v>
      </c>
      <c r="Q900" s="157" t="s">
        <v>110</v>
      </c>
      <c r="R900" s="158">
        <v>46111</v>
      </c>
      <c r="S900" s="159"/>
      <c r="T900" s="159" t="s">
        <v>62</v>
      </c>
      <c r="U900" s="159" t="s">
        <v>111</v>
      </c>
      <c r="V900" s="154">
        <v>46105</v>
      </c>
      <c r="W900" s="154" t="s">
        <v>126</v>
      </c>
      <c r="X900" s="154" t="s">
        <v>126</v>
      </c>
      <c r="Y900" s="160">
        <v>46111</v>
      </c>
      <c r="Z900" s="160" t="s">
        <v>128</v>
      </c>
      <c r="AA900" s="153">
        <v>106</v>
      </c>
      <c r="AB900" s="153">
        <v>1.58</v>
      </c>
      <c r="AC900" s="182">
        <f t="shared" si="30"/>
        <v>42.461144047428292</v>
      </c>
      <c r="AD900" s="153" t="str">
        <f t="shared" si="31"/>
        <v>OBESIDADE III</v>
      </c>
      <c r="AE900" s="233" t="s">
        <v>135</v>
      </c>
      <c r="AF900" s="153" t="s">
        <v>130</v>
      </c>
      <c r="AG900" s="159"/>
      <c r="AH900" s="153"/>
      <c r="AI900" s="161"/>
      <c r="AJ900" s="153"/>
      <c r="AK900" s="153"/>
      <c r="AL900" s="207" t="s">
        <v>131</v>
      </c>
      <c r="AM900" s="207"/>
      <c r="AN900" s="207"/>
      <c r="AO900" s="207" t="str">
        <f ca="1">IF(R900="","",IF(R900&gt;TODAY(),"0 meses",DATEDIF(R900,TODAY(),"m") &amp; " meses"))</f>
        <v>2 meses</v>
      </c>
      <c r="AP900" s="147" t="s">
        <v>67</v>
      </c>
      <c r="AQ900" s="147" t="s">
        <v>67</v>
      </c>
      <c r="AR900" s="147"/>
      <c r="AS900" s="209" t="s">
        <v>68</v>
      </c>
      <c r="AT900" s="223" t="str">
        <f>MONTH(B900)&amp;"/"&amp;YEAR(B900)</f>
        <v>3/2026</v>
      </c>
      <c r="AU900" s="223">
        <f>WEEKNUM(B900)-WEEKNUM(EOMONTH(B900,-1)+1)+1</f>
        <v>4</v>
      </c>
      <c r="AV900" s="209" t="str">
        <f>MONTH(R900)&amp;"/"&amp;YEAR(R900)</f>
        <v>3/2026</v>
      </c>
      <c r="AW900" s="209">
        <f>WEEKNUM(R900)-WEEKNUM(EOMONTH(R900,-1)+1)+1</f>
        <v>5</v>
      </c>
      <c r="AX900" s="209">
        <f>IF(BB900="S",IF(Q900="1. Aceitou o programa",R900-B900,0),0)</f>
        <v>7</v>
      </c>
      <c r="AY900" s="209">
        <f>IF(BB900="S",IF(AND(S900&lt;&gt;"",R900&lt;&gt;""),S900-R900,0),0)</f>
        <v>0</v>
      </c>
      <c r="AZ900" s="209">
        <f>IF(BB900="S",IF(Q900="1. Aceitou o programa",IF(OR(X900="Não se Aplica",X900=""),IF(OR(W900="Não se Aplica",W900=""),0,W900-V900),AVERAGE(X900-W900,W900-V900)),0),0)</f>
        <v>0</v>
      </c>
      <c r="BA900" s="209">
        <f>IF(BB900="S",IF(AND(Q900="1. Aceitou o programa",AH900="Realizada"),IFERROR(IF(AG900="",0,AG900-R900),0),0),0)</f>
        <v>0</v>
      </c>
      <c r="BB900" s="209" t="str">
        <f>_xlfn.XLOOKUP(U900,'Lista Suspensa'!$AA$20:$AA$23,'Lista Suspensa'!$AB$20:$AB$23,"N/A")</f>
        <v>S</v>
      </c>
    </row>
    <row r="901" spans="1:54" ht="12" customHeight="1">
      <c r="A901" s="151" t="s">
        <v>67</v>
      </c>
      <c r="B901" s="152">
        <v>46105</v>
      </c>
      <c r="C901" s="153" t="s">
        <v>297</v>
      </c>
      <c r="D901" s="153" t="s">
        <v>455</v>
      </c>
      <c r="E901" s="244">
        <v>79881669</v>
      </c>
      <c r="F901" s="144" t="s">
        <v>2062</v>
      </c>
      <c r="G901" s="230"/>
      <c r="H901" s="154">
        <v>28971</v>
      </c>
      <c r="I901" s="153">
        <v>47</v>
      </c>
      <c r="J901" s="148" t="s">
        <v>70</v>
      </c>
      <c r="K901" s="153"/>
      <c r="L901" s="153"/>
      <c r="M901" s="153"/>
      <c r="N901" s="153"/>
      <c r="O901" s="155" t="s">
        <v>2063</v>
      </c>
      <c r="P901" s="156" t="s">
        <v>71</v>
      </c>
      <c r="Q901" s="157" t="s">
        <v>110</v>
      </c>
      <c r="R901" s="158">
        <v>46111</v>
      </c>
      <c r="S901" s="159"/>
      <c r="T901" s="159" t="s">
        <v>62</v>
      </c>
      <c r="U901" s="159" t="s">
        <v>111</v>
      </c>
      <c r="V901" s="154">
        <v>46111</v>
      </c>
      <c r="W901" s="154" t="s">
        <v>126</v>
      </c>
      <c r="X901" s="154" t="s">
        <v>126</v>
      </c>
      <c r="Y901" s="160">
        <v>46111</v>
      </c>
      <c r="Z901" s="160" t="s">
        <v>65</v>
      </c>
      <c r="AA901" s="153">
        <v>96</v>
      </c>
      <c r="AB901" s="153">
        <v>1.55</v>
      </c>
      <c r="AC901" s="182">
        <f t="shared" si="30"/>
        <v>39.958376690946928</v>
      </c>
      <c r="AD901" s="153" t="str">
        <f t="shared" si="31"/>
        <v>OBESIDADE III</v>
      </c>
      <c r="AE901" s="233" t="s">
        <v>504</v>
      </c>
      <c r="AF901" s="153" t="s">
        <v>130</v>
      </c>
      <c r="AG901" s="159"/>
      <c r="AH901" s="153"/>
      <c r="AI901" s="161"/>
      <c r="AJ901" s="153"/>
      <c r="AK901" s="153"/>
      <c r="AL901" s="207" t="s">
        <v>131</v>
      </c>
      <c r="AM901" s="207"/>
      <c r="AN901" s="207"/>
      <c r="AO901" s="207" t="str">
        <f ca="1">IF(R901="","",IF(R901&gt;TODAY(),"0 meses",DATEDIF(R901,TODAY(),"m") &amp; " meses"))</f>
        <v>2 meses</v>
      </c>
      <c r="AP901" s="147" t="s">
        <v>67</v>
      </c>
      <c r="AQ901" s="147" t="s">
        <v>67</v>
      </c>
      <c r="AR901" s="147"/>
      <c r="AS901" s="209" t="s">
        <v>68</v>
      </c>
      <c r="AT901" s="223" t="str">
        <f>MONTH(B901)&amp;"/"&amp;YEAR(B901)</f>
        <v>3/2026</v>
      </c>
      <c r="AU901" s="223">
        <f>WEEKNUM(B901)-WEEKNUM(EOMONTH(B901,-1)+1)+1</f>
        <v>4</v>
      </c>
      <c r="AV901" s="209" t="str">
        <f>MONTH(R901)&amp;"/"&amp;YEAR(R901)</f>
        <v>3/2026</v>
      </c>
      <c r="AW901" s="209">
        <f>WEEKNUM(R901)-WEEKNUM(EOMONTH(R901,-1)+1)+1</f>
        <v>5</v>
      </c>
      <c r="AX901" s="209">
        <f>IF(BB901="S",IF(Q901="1. Aceitou o programa",R901-B901,0),0)</f>
        <v>6</v>
      </c>
      <c r="AY901" s="209">
        <f>IF(BB901="S",IF(AND(S901&lt;&gt;"",R901&lt;&gt;""),S901-R901,0),0)</f>
        <v>0</v>
      </c>
      <c r="AZ901" s="209">
        <f>IF(BB901="S",IF(Q901="1. Aceitou o programa",IF(OR(X901="Não se Aplica",X901=""),IF(OR(W901="Não se Aplica",W901=""),0,W901-V901),AVERAGE(X901-W901,W901-V901)),0),0)</f>
        <v>0</v>
      </c>
      <c r="BA901" s="209">
        <f>IF(BB901="S",IF(AND(Q901="1. Aceitou o programa",AH901="Realizada"),IFERROR(IF(AG901="",0,AG901-R901),0),0),0)</f>
        <v>0</v>
      </c>
      <c r="BB901" s="209" t="str">
        <f>_xlfn.XLOOKUP(U901,'Lista Suspensa'!$AA$20:$AA$23,'Lista Suspensa'!$AB$20:$AB$23,"N/A")</f>
        <v>S</v>
      </c>
    </row>
    <row r="902" spans="1:54" ht="12" customHeight="1">
      <c r="A902" s="151" t="s">
        <v>67</v>
      </c>
      <c r="B902" s="152">
        <v>46107</v>
      </c>
      <c r="C902" s="153" t="s">
        <v>297</v>
      </c>
      <c r="D902" s="153" t="s">
        <v>455</v>
      </c>
      <c r="E902" s="244">
        <v>94031737</v>
      </c>
      <c r="F902" s="144" t="s">
        <v>2064</v>
      </c>
      <c r="G902" s="230"/>
      <c r="H902" s="154">
        <v>37713</v>
      </c>
      <c r="I902" s="153">
        <v>23</v>
      </c>
      <c r="J902" s="148" t="s">
        <v>70</v>
      </c>
      <c r="K902" s="153"/>
      <c r="L902" s="153"/>
      <c r="M902" s="153"/>
      <c r="N902" s="153"/>
      <c r="O902" s="155">
        <v>11940685833</v>
      </c>
      <c r="P902" s="156" t="s">
        <v>71</v>
      </c>
      <c r="Q902" s="157" t="s">
        <v>110</v>
      </c>
      <c r="R902" s="158">
        <v>46111</v>
      </c>
      <c r="S902" s="159"/>
      <c r="T902" s="159" t="s">
        <v>62</v>
      </c>
      <c r="U902" s="159" t="s">
        <v>111</v>
      </c>
      <c r="V902" s="154">
        <v>46111</v>
      </c>
      <c r="W902" s="154" t="s">
        <v>126</v>
      </c>
      <c r="X902" s="154" t="s">
        <v>126</v>
      </c>
      <c r="Y902" s="160">
        <v>46111</v>
      </c>
      <c r="Z902" s="160" t="s">
        <v>65</v>
      </c>
      <c r="AA902" s="153">
        <v>105</v>
      </c>
      <c r="AB902" s="153">
        <v>1.63</v>
      </c>
      <c r="AC902" s="182">
        <f t="shared" si="30"/>
        <v>39.519741051601493</v>
      </c>
      <c r="AD902" s="153" t="str">
        <f t="shared" si="31"/>
        <v>OBESIDADE II</v>
      </c>
      <c r="AE902" s="233" t="s">
        <v>225</v>
      </c>
      <c r="AF902" s="153" t="s">
        <v>130</v>
      </c>
      <c r="AG902" s="159"/>
      <c r="AH902" s="153"/>
      <c r="AI902" s="161"/>
      <c r="AJ902" s="153"/>
      <c r="AK902" s="153"/>
      <c r="AL902" s="207" t="s">
        <v>131</v>
      </c>
      <c r="AM902" s="207"/>
      <c r="AN902" s="207"/>
      <c r="AO902" s="207" t="str">
        <f ca="1">IF(R902="","",IF(R902&gt;TODAY(),"0 meses",DATEDIF(R902,TODAY(),"m") &amp; " meses"))</f>
        <v>2 meses</v>
      </c>
      <c r="AP902" s="147" t="s">
        <v>67</v>
      </c>
      <c r="AQ902" s="147" t="s">
        <v>67</v>
      </c>
      <c r="AR902" s="147"/>
      <c r="AS902" s="209" t="s">
        <v>68</v>
      </c>
      <c r="AT902" s="223" t="str">
        <f>MONTH(B902)&amp;"/"&amp;YEAR(B902)</f>
        <v>3/2026</v>
      </c>
      <c r="AU902" s="223">
        <f>WEEKNUM(B902)-WEEKNUM(EOMONTH(B902,-1)+1)+1</f>
        <v>4</v>
      </c>
      <c r="AV902" s="209" t="str">
        <f>MONTH(R902)&amp;"/"&amp;YEAR(R902)</f>
        <v>3/2026</v>
      </c>
      <c r="AW902" s="209">
        <f>WEEKNUM(R902)-WEEKNUM(EOMONTH(R902,-1)+1)+1</f>
        <v>5</v>
      </c>
      <c r="AX902" s="209">
        <f>IF(BB902="S",IF(Q902="1. Aceitou o programa",R902-B902,0),0)</f>
        <v>4</v>
      </c>
      <c r="AY902" s="209">
        <f>IF(BB902="S",IF(AND(S902&lt;&gt;"",R902&lt;&gt;""),S902-R902,0),0)</f>
        <v>0</v>
      </c>
      <c r="AZ902" s="209">
        <f>IF(BB902="S",IF(Q902="1. Aceitou o programa",IF(OR(X902="Não se Aplica",X902=""),IF(OR(W902="Não se Aplica",W902=""),0,W902-V902),AVERAGE(X902-W902,W902-V902)),0),0)</f>
        <v>0</v>
      </c>
      <c r="BA902" s="209">
        <f>IF(BB902="S",IF(AND(Q902="1. Aceitou o programa",AH902="Realizada"),IFERROR(IF(AG902="",0,AG902-R902),0),0),0)</f>
        <v>0</v>
      </c>
      <c r="BB902" s="209" t="str">
        <f>_xlfn.XLOOKUP(U902,'Lista Suspensa'!$AA$20:$AA$23,'Lista Suspensa'!$AB$20:$AB$23,"N/A")</f>
        <v>S</v>
      </c>
    </row>
    <row r="903" spans="1:54" ht="12" customHeight="1">
      <c r="A903" s="151" t="s">
        <v>67</v>
      </c>
      <c r="B903" s="152">
        <v>46051</v>
      </c>
      <c r="C903" s="153" t="s">
        <v>122</v>
      </c>
      <c r="D903" s="153" t="s">
        <v>274</v>
      </c>
      <c r="E903" s="244">
        <v>87558190</v>
      </c>
      <c r="F903" s="144" t="s">
        <v>2065</v>
      </c>
      <c r="G903" s="230"/>
      <c r="H903" s="154">
        <v>32748</v>
      </c>
      <c r="I903" s="153">
        <v>36</v>
      </c>
      <c r="J903" s="148" t="s">
        <v>70</v>
      </c>
      <c r="K903" s="153"/>
      <c r="L903" s="153"/>
      <c r="M903" s="153"/>
      <c r="N903" s="153">
        <v>380</v>
      </c>
      <c r="O903" s="155">
        <v>24999493744</v>
      </c>
      <c r="P903" s="156" t="s">
        <v>60</v>
      </c>
      <c r="Q903" s="157" t="s">
        <v>110</v>
      </c>
      <c r="R903" s="158">
        <v>46112</v>
      </c>
      <c r="S903" s="159"/>
      <c r="T903" s="159" t="s">
        <v>62</v>
      </c>
      <c r="U903" s="159" t="s">
        <v>111</v>
      </c>
      <c r="V903" s="154">
        <v>46056</v>
      </c>
      <c r="W903" s="154">
        <v>46112</v>
      </c>
      <c r="X903" s="154" t="s">
        <v>126</v>
      </c>
      <c r="Y903" s="160" t="s">
        <v>2066</v>
      </c>
      <c r="Z903" s="160" t="s">
        <v>128</v>
      </c>
      <c r="AA903" s="153">
        <v>117</v>
      </c>
      <c r="AB903" s="153">
        <v>1.7</v>
      </c>
      <c r="AC903" s="182">
        <f t="shared" si="30"/>
        <v>40.484429065743946</v>
      </c>
      <c r="AD903" s="153" t="str">
        <f t="shared" si="31"/>
        <v>OBESIDADE III</v>
      </c>
      <c r="AE903" s="233" t="s">
        <v>135</v>
      </c>
      <c r="AF903" s="153" t="s">
        <v>130</v>
      </c>
      <c r="AG903" s="159"/>
      <c r="AH903" s="153"/>
      <c r="AI903" s="161"/>
      <c r="AJ903" s="153"/>
      <c r="AK903" s="153"/>
      <c r="AL903" s="207" t="s">
        <v>131</v>
      </c>
      <c r="AM903" s="207"/>
      <c r="AN903" s="207"/>
      <c r="AO903" s="207" t="str">
        <f ca="1">IF(R903="","",IF(R903&gt;TODAY(),"0 meses",DATEDIF(R903,TODAY(),"m") &amp; " meses"))</f>
        <v>2 meses</v>
      </c>
      <c r="AP903" s="147" t="s">
        <v>67</v>
      </c>
      <c r="AQ903" s="147" t="s">
        <v>67</v>
      </c>
      <c r="AR903" s="147"/>
      <c r="AS903" s="209" t="s">
        <v>68</v>
      </c>
      <c r="AT903" s="223" t="str">
        <f>MONTH(B903)&amp;"/"&amp;YEAR(B903)</f>
        <v>1/2026</v>
      </c>
      <c r="AU903" s="223">
        <f>WEEKNUM(B903)-WEEKNUM(EOMONTH(B903,-1)+1)+1</f>
        <v>5</v>
      </c>
      <c r="AV903" s="209" t="str">
        <f>MONTH(R903)&amp;"/"&amp;YEAR(R903)</f>
        <v>3/2026</v>
      </c>
      <c r="AW903" s="209">
        <f>WEEKNUM(R903)-WEEKNUM(EOMONTH(R903,-1)+1)+1</f>
        <v>5</v>
      </c>
      <c r="AX903" s="209">
        <f>IF(BB903="S",IF(Q903="1. Aceitou o programa",R903-B903,0),0)</f>
        <v>61</v>
      </c>
      <c r="AY903" s="209">
        <f>IF(BB903="S",IF(AND(S903&lt;&gt;"",R903&lt;&gt;""),S903-R903,0),0)</f>
        <v>0</v>
      </c>
      <c r="AZ903" s="209">
        <f>IF(BB903="S",IF(Q903="1. Aceitou o programa",IF(OR(X903="Não se Aplica",X903=""),IF(OR(W903="Não se Aplica",W903=""),0,W903-V903),AVERAGE(X903-W903,W903-V903)),0),0)</f>
        <v>56</v>
      </c>
      <c r="BA903" s="209">
        <f>IF(BB903="S",IF(AND(Q903="1. Aceitou o programa",AH903="Realizada"),IFERROR(IF(AG903="",0,AG903-R903),0),0),0)</f>
        <v>0</v>
      </c>
      <c r="BB903" s="209" t="str">
        <f>_xlfn.XLOOKUP(U903,'Lista Suspensa'!$AA$20:$AA$23,'Lista Suspensa'!$AB$20:$AB$23,"N/A")</f>
        <v>S</v>
      </c>
    </row>
    <row r="904" spans="1:54" ht="12" customHeight="1">
      <c r="A904" s="151" t="s">
        <v>54</v>
      </c>
      <c r="B904" s="152">
        <v>46083</v>
      </c>
      <c r="C904" s="153" t="s">
        <v>297</v>
      </c>
      <c r="D904" s="153" t="s">
        <v>455</v>
      </c>
      <c r="E904" s="244">
        <v>86632649</v>
      </c>
      <c r="F904" s="144" t="s">
        <v>2067</v>
      </c>
      <c r="G904" s="230"/>
      <c r="H904" s="154">
        <v>29619</v>
      </c>
      <c r="I904" s="153">
        <v>45</v>
      </c>
      <c r="J904" s="148" t="s">
        <v>70</v>
      </c>
      <c r="K904" s="153" t="s">
        <v>101</v>
      </c>
      <c r="L904" s="153"/>
      <c r="M904" s="153"/>
      <c r="N904" s="153">
        <v>450</v>
      </c>
      <c r="O904" s="155" t="s">
        <v>2068</v>
      </c>
      <c r="P904" s="156" t="s">
        <v>2069</v>
      </c>
      <c r="Q904" s="157" t="s">
        <v>110</v>
      </c>
      <c r="R904" s="158">
        <v>46112</v>
      </c>
      <c r="S904" s="159"/>
      <c r="T904" s="159" t="s">
        <v>62</v>
      </c>
      <c r="U904" s="159" t="s">
        <v>111</v>
      </c>
      <c r="V904" s="154">
        <v>46112</v>
      </c>
      <c r="W904" s="154" t="s">
        <v>126</v>
      </c>
      <c r="X904" s="154" t="s">
        <v>126</v>
      </c>
      <c r="Y904" s="160" t="s">
        <v>2070</v>
      </c>
      <c r="Z904" s="160" t="s">
        <v>65</v>
      </c>
      <c r="AA904" s="153">
        <v>118</v>
      </c>
      <c r="AB904" s="153">
        <v>1.59</v>
      </c>
      <c r="AC904" s="182">
        <f t="shared" si="30"/>
        <v>46.675368854080133</v>
      </c>
      <c r="AD904" s="153" t="str">
        <f t="shared" si="31"/>
        <v>OBESIDADE III</v>
      </c>
      <c r="AE904" s="233" t="s">
        <v>135</v>
      </c>
      <c r="AF904" s="153" t="s">
        <v>130</v>
      </c>
      <c r="AG904" s="159"/>
      <c r="AH904" s="153"/>
      <c r="AI904" s="161"/>
      <c r="AJ904" s="153"/>
      <c r="AK904" s="153"/>
      <c r="AL904" s="207" t="s">
        <v>131</v>
      </c>
      <c r="AM904" s="207" t="s">
        <v>86</v>
      </c>
      <c r="AN904" s="207">
        <v>46114</v>
      </c>
      <c r="AO904" s="207" t="str">
        <f ca="1">IF(R904="","",IF(R904&gt;TODAY(),"0 meses",DATEDIF(R904,TODAY(),"m") &amp; " meses"))</f>
        <v>2 meses</v>
      </c>
      <c r="AP904" s="147" t="s">
        <v>67</v>
      </c>
      <c r="AQ904" s="147" t="s">
        <v>67</v>
      </c>
      <c r="AR904" s="147"/>
      <c r="AS904" s="209" t="s">
        <v>68</v>
      </c>
      <c r="AT904" s="223" t="str">
        <f>MONTH(B904)&amp;"/"&amp;YEAR(B904)</f>
        <v>3/2026</v>
      </c>
      <c r="AU904" s="223">
        <f>WEEKNUM(B904)-WEEKNUM(EOMONTH(B904,-1)+1)+1</f>
        <v>1</v>
      </c>
      <c r="AV904" s="209" t="str">
        <f>MONTH(R904)&amp;"/"&amp;YEAR(R904)</f>
        <v>3/2026</v>
      </c>
      <c r="AW904" s="209">
        <f>WEEKNUM(R904)-WEEKNUM(EOMONTH(R904,-1)+1)+1</f>
        <v>5</v>
      </c>
      <c r="AX904" s="209">
        <f>IF(BB904="S",IF(Q904="1. Aceitou o programa",R904-B904,0),0)</f>
        <v>29</v>
      </c>
      <c r="AY904" s="209">
        <f>IF(BB904="S",IF(AND(S904&lt;&gt;"",R904&lt;&gt;""),S904-R904,0),0)</f>
        <v>0</v>
      </c>
      <c r="AZ904" s="209">
        <f>IF(BB904="S",IF(Q904="1. Aceitou o programa",IF(OR(X904="Não se Aplica",X904=""),IF(OR(W904="Não se Aplica",W904=""),0,W904-V904),AVERAGE(X904-W904,W904-V904)),0),0)</f>
        <v>0</v>
      </c>
      <c r="BA904" s="209">
        <f>IF(BB904="S",IF(AND(Q904="1. Aceitou o programa",AH904="Realizada"),IFERROR(IF(AG904="",0,AG904-R904),0),0),0)</f>
        <v>0</v>
      </c>
      <c r="BB904" s="209" t="str">
        <f>_xlfn.XLOOKUP(U904,'Lista Suspensa'!$AA$20:$AA$23,'Lista Suspensa'!$AB$20:$AB$23,"N/A")</f>
        <v>S</v>
      </c>
    </row>
    <row r="905" spans="1:54" ht="12" customHeight="1">
      <c r="A905" s="151" t="s">
        <v>54</v>
      </c>
      <c r="B905" s="152">
        <v>46083</v>
      </c>
      <c r="C905" s="153" t="s">
        <v>55</v>
      </c>
      <c r="D905" s="153" t="s">
        <v>56</v>
      </c>
      <c r="E905" s="244">
        <v>87557816</v>
      </c>
      <c r="F905" s="144" t="s">
        <v>2071</v>
      </c>
      <c r="G905" s="230"/>
      <c r="H905" s="154">
        <v>26340</v>
      </c>
      <c r="I905" s="153">
        <v>54</v>
      </c>
      <c r="J905" s="148" t="s">
        <v>70</v>
      </c>
      <c r="K905" s="153" t="s">
        <v>101</v>
      </c>
      <c r="L905" s="153"/>
      <c r="M905" s="153"/>
      <c r="N905" s="153">
        <v>380</v>
      </c>
      <c r="O905" s="155" t="s">
        <v>2072</v>
      </c>
      <c r="P905" s="156" t="s">
        <v>2069</v>
      </c>
      <c r="Q905" s="157" t="s">
        <v>110</v>
      </c>
      <c r="R905" s="158">
        <v>46112</v>
      </c>
      <c r="S905" s="159"/>
      <c r="T905" s="159" t="s">
        <v>62</v>
      </c>
      <c r="U905" s="159" t="s">
        <v>111</v>
      </c>
      <c r="V905" s="154">
        <v>46112</v>
      </c>
      <c r="W905" s="154" t="s">
        <v>126</v>
      </c>
      <c r="X905" s="154" t="s">
        <v>126</v>
      </c>
      <c r="Y905" s="160">
        <v>46111</v>
      </c>
      <c r="Z905" s="160" t="s">
        <v>65</v>
      </c>
      <c r="AA905" s="153">
        <v>86</v>
      </c>
      <c r="AB905" s="153">
        <v>1.67</v>
      </c>
      <c r="AC905" s="182">
        <f t="shared" si="30"/>
        <v>30.836530531750871</v>
      </c>
      <c r="AD905" s="153" t="str">
        <f t="shared" si="31"/>
        <v>OBESIDADE I</v>
      </c>
      <c r="AE905" s="233" t="s">
        <v>135</v>
      </c>
      <c r="AF905" s="153" t="s">
        <v>130</v>
      </c>
      <c r="AG905" s="159"/>
      <c r="AH905" s="153"/>
      <c r="AI905" s="161"/>
      <c r="AJ905" s="153"/>
      <c r="AK905" s="153"/>
      <c r="AL905" s="207" t="s">
        <v>131</v>
      </c>
      <c r="AM905" s="207"/>
      <c r="AN905" s="207"/>
      <c r="AO905" s="207" t="str">
        <f ca="1">IF(R905="","",IF(R905&gt;TODAY(),"0 meses",DATEDIF(R905,TODAY(),"m") &amp; " meses"))</f>
        <v>2 meses</v>
      </c>
      <c r="AP905" s="147" t="s">
        <v>67</v>
      </c>
      <c r="AQ905" s="147" t="s">
        <v>67</v>
      </c>
      <c r="AR905" s="147"/>
      <c r="AS905" s="209" t="s">
        <v>68</v>
      </c>
      <c r="AT905" s="223" t="str">
        <f>MONTH(B905)&amp;"/"&amp;YEAR(B905)</f>
        <v>3/2026</v>
      </c>
      <c r="AU905" s="223">
        <f>WEEKNUM(B905)-WEEKNUM(EOMONTH(B905,-1)+1)+1</f>
        <v>1</v>
      </c>
      <c r="AV905" s="209" t="str">
        <f>MONTH(R905)&amp;"/"&amp;YEAR(R905)</f>
        <v>3/2026</v>
      </c>
      <c r="AW905" s="209">
        <f>WEEKNUM(R905)-WEEKNUM(EOMONTH(R905,-1)+1)+1</f>
        <v>5</v>
      </c>
      <c r="AX905" s="209">
        <f>IF(BB905="S",IF(Q905="1. Aceitou o programa",R905-B905,0),0)</f>
        <v>29</v>
      </c>
      <c r="AY905" s="209">
        <f>IF(BB905="S",IF(AND(S905&lt;&gt;"",R905&lt;&gt;""),S905-R905,0),0)</f>
        <v>0</v>
      </c>
      <c r="AZ905" s="209">
        <f>IF(BB905="S",IF(Q905="1. Aceitou o programa",IF(OR(X905="Não se Aplica",X905=""),IF(OR(W905="Não se Aplica",W905=""),0,W905-V905),AVERAGE(X905-W905,W905-V905)),0),0)</f>
        <v>0</v>
      </c>
      <c r="BA905" s="209">
        <f>IF(BB905="S",IF(AND(Q905="1. Aceitou o programa",AH905="Realizada"),IFERROR(IF(AG905="",0,AG905-R905),0),0),0)</f>
        <v>0</v>
      </c>
      <c r="BB905" s="209" t="str">
        <f>_xlfn.XLOOKUP(U905,'Lista Suspensa'!$AA$20:$AA$23,'Lista Suspensa'!$AB$20:$AB$23,"N/A")</f>
        <v>S</v>
      </c>
    </row>
    <row r="906" spans="1:54" ht="12" customHeight="1">
      <c r="A906" s="151" t="s">
        <v>54</v>
      </c>
      <c r="B906" s="152">
        <v>46083</v>
      </c>
      <c r="C906" s="153" t="s">
        <v>55</v>
      </c>
      <c r="D906" s="153" t="s">
        <v>56</v>
      </c>
      <c r="E906" s="244">
        <v>86547362</v>
      </c>
      <c r="F906" s="144" t="s">
        <v>2073</v>
      </c>
      <c r="G906" s="230"/>
      <c r="H906" s="154">
        <v>26448</v>
      </c>
      <c r="I906" s="153">
        <v>53</v>
      </c>
      <c r="J906" s="148" t="s">
        <v>70</v>
      </c>
      <c r="K906" s="153" t="s">
        <v>59</v>
      </c>
      <c r="L906" s="153"/>
      <c r="M906" s="153"/>
      <c r="N906" s="153">
        <v>600</v>
      </c>
      <c r="O906" s="155" t="s">
        <v>2074</v>
      </c>
      <c r="P906" s="156" t="s">
        <v>89</v>
      </c>
      <c r="Q906" s="157" t="s">
        <v>110</v>
      </c>
      <c r="R906" s="158">
        <v>46112</v>
      </c>
      <c r="S906" s="159"/>
      <c r="T906" s="159" t="s">
        <v>62</v>
      </c>
      <c r="U906" s="159" t="s">
        <v>111</v>
      </c>
      <c r="V906" s="154">
        <v>46112</v>
      </c>
      <c r="W906" s="154" t="s">
        <v>126</v>
      </c>
      <c r="X906" s="154" t="s">
        <v>126</v>
      </c>
      <c r="Y906" s="160">
        <v>46111</v>
      </c>
      <c r="Z906" s="160" t="s">
        <v>128</v>
      </c>
      <c r="AA906" s="153">
        <v>80</v>
      </c>
      <c r="AB906" s="153">
        <v>1.63</v>
      </c>
      <c r="AC906" s="182">
        <f t="shared" si="30"/>
        <v>30.110278896458279</v>
      </c>
      <c r="AD906" s="153" t="str">
        <f t="shared" si="31"/>
        <v>OBESIDADE I</v>
      </c>
      <c r="AE906" s="233" t="s">
        <v>135</v>
      </c>
      <c r="AF906" s="153" t="s">
        <v>130</v>
      </c>
      <c r="AG906" s="159"/>
      <c r="AH906" s="153"/>
      <c r="AI906" s="161"/>
      <c r="AJ906" s="153"/>
      <c r="AK906" s="153"/>
      <c r="AL906" s="207" t="s">
        <v>131</v>
      </c>
      <c r="AM906" s="207"/>
      <c r="AN906" s="207"/>
      <c r="AO906" s="207" t="str">
        <f ca="1">IF(R906="","",IF(R906&gt;TODAY(),"0 meses",DATEDIF(R906,TODAY(),"m") &amp; " meses"))</f>
        <v>2 meses</v>
      </c>
      <c r="AP906" s="147" t="s">
        <v>67</v>
      </c>
      <c r="AQ906" s="147" t="s">
        <v>67</v>
      </c>
      <c r="AR906" s="147"/>
      <c r="AS906" s="209" t="s">
        <v>68</v>
      </c>
      <c r="AT906" s="223" t="str">
        <f>MONTH(B906)&amp;"/"&amp;YEAR(B906)</f>
        <v>3/2026</v>
      </c>
      <c r="AU906" s="223">
        <f>WEEKNUM(B906)-WEEKNUM(EOMONTH(B906,-1)+1)+1</f>
        <v>1</v>
      </c>
      <c r="AV906" s="209" t="str">
        <f>MONTH(R906)&amp;"/"&amp;YEAR(R906)</f>
        <v>3/2026</v>
      </c>
      <c r="AW906" s="209">
        <f>WEEKNUM(R906)-WEEKNUM(EOMONTH(R906,-1)+1)+1</f>
        <v>5</v>
      </c>
      <c r="AX906" s="209">
        <f>IF(BB906="S",IF(Q906="1. Aceitou o programa",R906-B906,0),0)</f>
        <v>29</v>
      </c>
      <c r="AY906" s="209">
        <f>IF(BB906="S",IF(AND(S906&lt;&gt;"",R906&lt;&gt;""),S906-R906,0),0)</f>
        <v>0</v>
      </c>
      <c r="AZ906" s="209">
        <f>IF(BB906="S",IF(Q906="1. Aceitou o programa",IF(OR(X906="Não se Aplica",X906=""),IF(OR(W906="Não se Aplica",W906=""),0,W906-V906),AVERAGE(X906-W906,W906-V906)),0),0)</f>
        <v>0</v>
      </c>
      <c r="BA906" s="209">
        <f>IF(BB906="S",IF(AND(Q906="1. Aceitou o programa",AH906="Realizada"),IFERROR(IF(AG906="",0,AG906-R906),0),0),0)</f>
        <v>0</v>
      </c>
      <c r="BB906" s="209" t="str">
        <f>_xlfn.XLOOKUP(U906,'Lista Suspensa'!$AA$20:$AA$23,'Lista Suspensa'!$AB$20:$AB$23,"N/A")</f>
        <v>S</v>
      </c>
    </row>
    <row r="907" spans="1:54" ht="12" customHeight="1">
      <c r="A907" s="151" t="s">
        <v>54</v>
      </c>
      <c r="B907" s="152">
        <v>46083</v>
      </c>
      <c r="C907" s="153" t="s">
        <v>55</v>
      </c>
      <c r="D907" s="153" t="s">
        <v>56</v>
      </c>
      <c r="E907" s="244">
        <v>89187971</v>
      </c>
      <c r="F907" s="144" t="s">
        <v>2075</v>
      </c>
      <c r="G907" s="230"/>
      <c r="H907" s="154">
        <v>29316</v>
      </c>
      <c r="I907" s="153">
        <v>46</v>
      </c>
      <c r="J907" s="148" t="s">
        <v>70</v>
      </c>
      <c r="K907" s="153" t="s">
        <v>59</v>
      </c>
      <c r="L907" s="153"/>
      <c r="M907" s="153"/>
      <c r="N907" s="153">
        <v>60</v>
      </c>
      <c r="O907" s="155" t="s">
        <v>2076</v>
      </c>
      <c r="P907" s="156" t="s">
        <v>2077</v>
      </c>
      <c r="Q907" s="157" t="s">
        <v>110</v>
      </c>
      <c r="R907" s="158">
        <v>46112</v>
      </c>
      <c r="S907" s="159"/>
      <c r="T907" s="159" t="s">
        <v>62</v>
      </c>
      <c r="U907" s="159" t="s">
        <v>111</v>
      </c>
      <c r="V907" s="154">
        <v>46112</v>
      </c>
      <c r="W907" s="154" t="s">
        <v>126</v>
      </c>
      <c r="X907" s="154" t="s">
        <v>126</v>
      </c>
      <c r="Y907" s="160" t="s">
        <v>2078</v>
      </c>
      <c r="Z907" s="160" t="s">
        <v>128</v>
      </c>
      <c r="AA907" s="153">
        <v>91</v>
      </c>
      <c r="AB907" s="153">
        <v>1.61</v>
      </c>
      <c r="AC907" s="182">
        <f t="shared" si="30"/>
        <v>35.106670267350793</v>
      </c>
      <c r="AD907" s="153" t="str">
        <f t="shared" si="31"/>
        <v>OBESIDADE II</v>
      </c>
      <c r="AE907" s="233" t="s">
        <v>135</v>
      </c>
      <c r="AF907" s="153" t="s">
        <v>130</v>
      </c>
      <c r="AG907" s="159"/>
      <c r="AH907" s="153"/>
      <c r="AI907" s="161"/>
      <c r="AJ907" s="153"/>
      <c r="AK907" s="153"/>
      <c r="AL907" s="207" t="s">
        <v>131</v>
      </c>
      <c r="AM907" s="207"/>
      <c r="AN907" s="207"/>
      <c r="AO907" s="207" t="str">
        <f ca="1">IF(R907="","",IF(R907&gt;TODAY(),"0 meses",DATEDIF(R907,TODAY(),"m") &amp; " meses"))</f>
        <v>2 meses</v>
      </c>
      <c r="AP907" s="147" t="s">
        <v>67</v>
      </c>
      <c r="AQ907" s="147" t="s">
        <v>67</v>
      </c>
      <c r="AR907" s="147"/>
      <c r="AS907" s="209" t="s">
        <v>68</v>
      </c>
      <c r="AT907" s="223" t="str">
        <f>MONTH(B907)&amp;"/"&amp;YEAR(B907)</f>
        <v>3/2026</v>
      </c>
      <c r="AU907" s="223">
        <f>WEEKNUM(B907)-WEEKNUM(EOMONTH(B907,-1)+1)+1</f>
        <v>1</v>
      </c>
      <c r="AV907" s="209" t="str">
        <f>MONTH(R907)&amp;"/"&amp;YEAR(R907)</f>
        <v>3/2026</v>
      </c>
      <c r="AW907" s="209">
        <f>WEEKNUM(R907)-WEEKNUM(EOMONTH(R907,-1)+1)+1</f>
        <v>5</v>
      </c>
      <c r="AX907" s="209">
        <f>IF(BB907="S",IF(Q907="1. Aceitou o programa",R907-B907,0),0)</f>
        <v>29</v>
      </c>
      <c r="AY907" s="209">
        <f>IF(BB907="S",IF(AND(S907&lt;&gt;"",R907&lt;&gt;""),S907-R907,0),0)</f>
        <v>0</v>
      </c>
      <c r="AZ907" s="209">
        <f>IF(BB907="S",IF(Q907="1. Aceitou o programa",IF(OR(X907="Não se Aplica",X907=""),IF(OR(W907="Não se Aplica",W907=""),0,W907-V907),AVERAGE(X907-W907,W907-V907)),0),0)</f>
        <v>0</v>
      </c>
      <c r="BA907" s="209">
        <f>IF(BB907="S",IF(AND(Q907="1. Aceitou o programa",AH907="Realizada"),IFERROR(IF(AG907="",0,AG907-R907),0),0),0)</f>
        <v>0</v>
      </c>
      <c r="BB907" s="209" t="str">
        <f>_xlfn.XLOOKUP(U907,'Lista Suspensa'!$AA$20:$AA$23,'Lista Suspensa'!$AB$20:$AB$23,"N/A")</f>
        <v>S</v>
      </c>
    </row>
    <row r="908" spans="1:54" ht="12" customHeight="1">
      <c r="A908" s="151" t="s">
        <v>54</v>
      </c>
      <c r="B908" s="152">
        <v>46083</v>
      </c>
      <c r="C908" s="153" t="s">
        <v>55</v>
      </c>
      <c r="D908" s="153" t="s">
        <v>56</v>
      </c>
      <c r="E908" s="244">
        <v>89535915</v>
      </c>
      <c r="F908" s="144" t="s">
        <v>2079</v>
      </c>
      <c r="G908" s="230"/>
      <c r="H908" s="154">
        <v>30276</v>
      </c>
      <c r="I908" s="153">
        <v>43</v>
      </c>
      <c r="J908" s="148" t="s">
        <v>70</v>
      </c>
      <c r="K908" s="153" t="s">
        <v>59</v>
      </c>
      <c r="L908" s="153"/>
      <c r="M908" s="153"/>
      <c r="N908" s="153">
        <v>60</v>
      </c>
      <c r="O908" s="155" t="s">
        <v>2080</v>
      </c>
      <c r="P908" s="156" t="s">
        <v>2077</v>
      </c>
      <c r="Q908" s="157" t="s">
        <v>110</v>
      </c>
      <c r="R908" s="158">
        <v>46112</v>
      </c>
      <c r="S908" s="159"/>
      <c r="T908" s="159" t="s">
        <v>62</v>
      </c>
      <c r="U908" s="159" t="s">
        <v>111</v>
      </c>
      <c r="V908" s="154">
        <v>46112</v>
      </c>
      <c r="W908" s="154" t="s">
        <v>126</v>
      </c>
      <c r="X908" s="154" t="s">
        <v>126</v>
      </c>
      <c r="Y908" s="160">
        <v>46111</v>
      </c>
      <c r="Z908" s="160" t="s">
        <v>128</v>
      </c>
      <c r="AA908" s="153">
        <v>99.4</v>
      </c>
      <c r="AB908" s="153">
        <v>1.56</v>
      </c>
      <c r="AC908" s="182">
        <f t="shared" si="30"/>
        <v>40.844838921761998</v>
      </c>
      <c r="AD908" s="153" t="str">
        <f t="shared" si="31"/>
        <v>OBESIDADE III</v>
      </c>
      <c r="AE908" s="233" t="s">
        <v>135</v>
      </c>
      <c r="AF908" s="153" t="s">
        <v>130</v>
      </c>
      <c r="AG908" s="159"/>
      <c r="AH908" s="153"/>
      <c r="AI908" s="161"/>
      <c r="AJ908" s="153"/>
      <c r="AK908" s="153"/>
      <c r="AL908" s="207" t="s">
        <v>131</v>
      </c>
      <c r="AM908" s="207"/>
      <c r="AN908" s="207"/>
      <c r="AO908" s="207" t="str">
        <f ca="1">IF(R908="","",IF(R908&gt;TODAY(),"0 meses",DATEDIF(R908,TODAY(),"m") &amp; " meses"))</f>
        <v>2 meses</v>
      </c>
      <c r="AP908" s="147" t="s">
        <v>67</v>
      </c>
      <c r="AQ908" s="147" t="s">
        <v>67</v>
      </c>
      <c r="AR908" s="147"/>
      <c r="AS908" s="209" t="s">
        <v>68</v>
      </c>
      <c r="AT908" s="223" t="str">
        <f>MONTH(B908)&amp;"/"&amp;YEAR(B908)</f>
        <v>3/2026</v>
      </c>
      <c r="AU908" s="223">
        <f>WEEKNUM(B908)-WEEKNUM(EOMONTH(B908,-1)+1)+1</f>
        <v>1</v>
      </c>
      <c r="AV908" s="209" t="str">
        <f>MONTH(R908)&amp;"/"&amp;YEAR(R908)</f>
        <v>3/2026</v>
      </c>
      <c r="AW908" s="209">
        <f>WEEKNUM(R908)-WEEKNUM(EOMONTH(R908,-1)+1)+1</f>
        <v>5</v>
      </c>
      <c r="AX908" s="209">
        <f>IF(BB908="S",IF(Q908="1. Aceitou o programa",R908-B908,0),0)</f>
        <v>29</v>
      </c>
      <c r="AY908" s="209">
        <f>IF(BB908="S",IF(AND(S908&lt;&gt;"",R908&lt;&gt;""),S908-R908,0),0)</f>
        <v>0</v>
      </c>
      <c r="AZ908" s="209">
        <f>IF(BB908="S",IF(Q908="1. Aceitou o programa",IF(OR(X908="Não se Aplica",X908=""),IF(OR(W908="Não se Aplica",W908=""),0,W908-V908),AVERAGE(X908-W908,W908-V908)),0),0)</f>
        <v>0</v>
      </c>
      <c r="BA908" s="209">
        <f>IF(BB908="S",IF(AND(Q908="1. Aceitou o programa",AH908="Realizada"),IFERROR(IF(AG908="",0,AG908-R908),0),0),0)</f>
        <v>0</v>
      </c>
      <c r="BB908" s="209" t="str">
        <f>_xlfn.XLOOKUP(U908,'Lista Suspensa'!$AA$20:$AA$23,'Lista Suspensa'!$AB$20:$AB$23,"N/A")</f>
        <v>S</v>
      </c>
    </row>
    <row r="909" spans="1:54" ht="12" customHeight="1">
      <c r="A909" s="151" t="s">
        <v>54</v>
      </c>
      <c r="B909" s="152">
        <v>46083</v>
      </c>
      <c r="C909" s="153" t="s">
        <v>55</v>
      </c>
      <c r="D909" s="153" t="s">
        <v>56</v>
      </c>
      <c r="E909" s="244">
        <v>78382942</v>
      </c>
      <c r="F909" s="144" t="s">
        <v>2081</v>
      </c>
      <c r="G909" s="230"/>
      <c r="H909" s="154">
        <v>25120</v>
      </c>
      <c r="I909" s="153">
        <v>57</v>
      </c>
      <c r="J909" s="148" t="s">
        <v>70</v>
      </c>
      <c r="K909" s="153"/>
      <c r="L909" s="153"/>
      <c r="M909" s="153"/>
      <c r="N909" s="153">
        <v>600</v>
      </c>
      <c r="O909" s="155" t="s">
        <v>2082</v>
      </c>
      <c r="P909" s="156" t="s">
        <v>2069</v>
      </c>
      <c r="Q909" s="157" t="s">
        <v>110</v>
      </c>
      <c r="R909" s="158">
        <v>46112</v>
      </c>
      <c r="S909" s="159"/>
      <c r="T909" s="159" t="s">
        <v>62</v>
      </c>
      <c r="U909" s="159" t="s">
        <v>111</v>
      </c>
      <c r="V909" s="154">
        <v>46112</v>
      </c>
      <c r="W909" s="154" t="s">
        <v>126</v>
      </c>
      <c r="X909" s="154" t="s">
        <v>126</v>
      </c>
      <c r="Y909" s="160">
        <v>46111</v>
      </c>
      <c r="Z909" s="160" t="s">
        <v>128</v>
      </c>
      <c r="AA909" s="153">
        <v>74</v>
      </c>
      <c r="AB909" s="153">
        <v>1.58</v>
      </c>
      <c r="AC909" s="182">
        <f t="shared" si="30"/>
        <v>29.642685467072578</v>
      </c>
      <c r="AD909" s="153" t="str">
        <f t="shared" si="31"/>
        <v>SOBREPESO</v>
      </c>
      <c r="AE909" s="233" t="s">
        <v>135</v>
      </c>
      <c r="AF909" s="153" t="s">
        <v>130</v>
      </c>
      <c r="AG909" s="159"/>
      <c r="AH909" s="153"/>
      <c r="AI909" s="161"/>
      <c r="AJ909" s="153"/>
      <c r="AK909" s="153"/>
      <c r="AL909" s="207" t="s">
        <v>136</v>
      </c>
      <c r="AM909" s="207"/>
      <c r="AN909" s="207"/>
      <c r="AO909" s="207" t="str">
        <f ca="1">IF(R909="","",IF(R909&gt;TODAY(),"0 meses",DATEDIF(R909,TODAY(),"m") &amp; " meses"))</f>
        <v>2 meses</v>
      </c>
      <c r="AP909" s="147" t="s">
        <v>67</v>
      </c>
      <c r="AQ909" s="147" t="s">
        <v>67</v>
      </c>
      <c r="AR909" s="147"/>
      <c r="AS909" s="209" t="s">
        <v>68</v>
      </c>
      <c r="AT909" s="223" t="str">
        <f>MONTH(B909)&amp;"/"&amp;YEAR(B909)</f>
        <v>3/2026</v>
      </c>
      <c r="AU909" s="223">
        <f>WEEKNUM(B909)-WEEKNUM(EOMONTH(B909,-1)+1)+1</f>
        <v>1</v>
      </c>
      <c r="AV909" s="209" t="str">
        <f>MONTH(R909)&amp;"/"&amp;YEAR(R909)</f>
        <v>3/2026</v>
      </c>
      <c r="AW909" s="209">
        <f>WEEKNUM(R909)-WEEKNUM(EOMONTH(R909,-1)+1)+1</f>
        <v>5</v>
      </c>
      <c r="AX909" s="209">
        <f>IF(BB909="S",IF(Q909="1. Aceitou o programa",R909-B909,0),0)</f>
        <v>29</v>
      </c>
      <c r="AY909" s="209">
        <f>IF(BB909="S",IF(AND(S909&lt;&gt;"",R909&lt;&gt;""),S909-R909,0),0)</f>
        <v>0</v>
      </c>
      <c r="AZ909" s="209">
        <f>IF(BB909="S",IF(Q909="1. Aceitou o programa",IF(OR(X909="Não se Aplica",X909=""),IF(OR(W909="Não se Aplica",W909=""),0,W909-V909),AVERAGE(X909-W909,W909-V909)),0),0)</f>
        <v>0</v>
      </c>
      <c r="BA909" s="209">
        <f>IF(BB909="S",IF(AND(Q909="1. Aceitou o programa",AH909="Realizada"),IFERROR(IF(AG909="",0,AG909-R909),0),0),0)</f>
        <v>0</v>
      </c>
      <c r="BB909" s="209" t="str">
        <f>_xlfn.XLOOKUP(U909,'Lista Suspensa'!$AA$20:$AA$23,'Lista Suspensa'!$AB$20:$AB$23,"N/A")</f>
        <v>S</v>
      </c>
    </row>
    <row r="910" spans="1:54" ht="12" customHeight="1">
      <c r="A910" s="151" t="s">
        <v>54</v>
      </c>
      <c r="B910" s="152">
        <v>46083</v>
      </c>
      <c r="C910" s="153" t="s">
        <v>55</v>
      </c>
      <c r="D910" s="153" t="s">
        <v>56</v>
      </c>
      <c r="E910" s="244">
        <v>81419204</v>
      </c>
      <c r="F910" s="144" t="s">
        <v>2083</v>
      </c>
      <c r="G910" s="230"/>
      <c r="H910" s="154">
        <v>26463</v>
      </c>
      <c r="I910" s="153">
        <v>53</v>
      </c>
      <c r="J910" s="148" t="s">
        <v>70</v>
      </c>
      <c r="K910" s="153"/>
      <c r="L910" s="153"/>
      <c r="M910" s="153"/>
      <c r="N910" s="153">
        <v>600</v>
      </c>
      <c r="O910" s="155" t="s">
        <v>2084</v>
      </c>
      <c r="P910" s="156" t="s">
        <v>71</v>
      </c>
      <c r="Q910" s="157" t="s">
        <v>110</v>
      </c>
      <c r="R910" s="158">
        <v>46112</v>
      </c>
      <c r="S910" s="159"/>
      <c r="T910" s="159" t="s">
        <v>62</v>
      </c>
      <c r="U910" s="159" t="s">
        <v>111</v>
      </c>
      <c r="V910" s="154">
        <v>46112</v>
      </c>
      <c r="W910" s="154" t="s">
        <v>126</v>
      </c>
      <c r="X910" s="154" t="s">
        <v>126</v>
      </c>
      <c r="Y910" s="160">
        <v>46111</v>
      </c>
      <c r="Z910" s="160" t="s">
        <v>65</v>
      </c>
      <c r="AA910" s="153">
        <v>101</v>
      </c>
      <c r="AB910" s="153">
        <v>1.63</v>
      </c>
      <c r="AC910" s="182">
        <f t="shared" si="30"/>
        <v>38.014227106778577</v>
      </c>
      <c r="AD910" s="153" t="str">
        <f t="shared" si="31"/>
        <v>OBESIDADE II</v>
      </c>
      <c r="AE910" s="233" t="s">
        <v>139</v>
      </c>
      <c r="AF910" s="153" t="s">
        <v>130</v>
      </c>
      <c r="AG910" s="159"/>
      <c r="AH910" s="153"/>
      <c r="AI910" s="161"/>
      <c r="AJ910" s="153"/>
      <c r="AK910" s="153"/>
      <c r="AL910" s="207" t="s">
        <v>131</v>
      </c>
      <c r="AM910" s="207"/>
      <c r="AN910" s="207"/>
      <c r="AO910" s="207" t="str">
        <f ca="1">IF(R910="","",IF(R910&gt;TODAY(),"0 meses",DATEDIF(R910,TODAY(),"m") &amp; " meses"))</f>
        <v>2 meses</v>
      </c>
      <c r="AP910" s="147" t="s">
        <v>67</v>
      </c>
      <c r="AQ910" s="147" t="s">
        <v>67</v>
      </c>
      <c r="AR910" s="147"/>
      <c r="AS910" s="209" t="s">
        <v>68</v>
      </c>
      <c r="AT910" s="223" t="str">
        <f>MONTH(B910)&amp;"/"&amp;YEAR(B910)</f>
        <v>3/2026</v>
      </c>
      <c r="AU910" s="223">
        <f>WEEKNUM(B910)-WEEKNUM(EOMONTH(B910,-1)+1)+1</f>
        <v>1</v>
      </c>
      <c r="AV910" s="209" t="str">
        <f>MONTH(R910)&amp;"/"&amp;YEAR(R910)</f>
        <v>3/2026</v>
      </c>
      <c r="AW910" s="209">
        <f>WEEKNUM(R910)-WEEKNUM(EOMONTH(R910,-1)+1)+1</f>
        <v>5</v>
      </c>
      <c r="AX910" s="209">
        <f>IF(BB910="S",IF(Q910="1. Aceitou o programa",R910-B910,0),0)</f>
        <v>29</v>
      </c>
      <c r="AY910" s="209">
        <f>IF(BB910="S",IF(AND(S910&lt;&gt;"",R910&lt;&gt;""),S910-R910,0),0)</f>
        <v>0</v>
      </c>
      <c r="AZ910" s="209">
        <f>IF(BB910="S",IF(Q910="1. Aceitou o programa",IF(OR(X910="Não se Aplica",X910=""),IF(OR(W910="Não se Aplica",W910=""),0,W910-V910),AVERAGE(X910-W910,W910-V910)),0),0)</f>
        <v>0</v>
      </c>
      <c r="BA910" s="209">
        <f>IF(BB910="S",IF(AND(Q910="1. Aceitou o programa",AH910="Realizada"),IFERROR(IF(AG910="",0,AG910-R910),0),0),0)</f>
        <v>0</v>
      </c>
      <c r="BB910" s="209" t="str">
        <f>_xlfn.XLOOKUP(U910,'Lista Suspensa'!$AA$20:$AA$23,'Lista Suspensa'!$AB$20:$AB$23,"N/A")</f>
        <v>S</v>
      </c>
    </row>
    <row r="911" spans="1:54" ht="12" customHeight="1">
      <c r="A911" s="151" t="s">
        <v>54</v>
      </c>
      <c r="B911" s="152">
        <v>46083</v>
      </c>
      <c r="C911" s="153" t="s">
        <v>55</v>
      </c>
      <c r="D911" s="153" t="s">
        <v>56</v>
      </c>
      <c r="E911" s="244">
        <v>79459825</v>
      </c>
      <c r="F911" s="144" t="s">
        <v>2085</v>
      </c>
      <c r="G911" s="230"/>
      <c r="H911" s="154">
        <v>27354</v>
      </c>
      <c r="I911" s="153">
        <v>51</v>
      </c>
      <c r="J911" s="148" t="s">
        <v>58</v>
      </c>
      <c r="K911" s="153"/>
      <c r="L911" s="153"/>
      <c r="M911" s="153"/>
      <c r="N911" s="153">
        <v>60</v>
      </c>
      <c r="O911" s="155" t="s">
        <v>2086</v>
      </c>
      <c r="P911" s="156" t="s">
        <v>2069</v>
      </c>
      <c r="Q911" s="157" t="s">
        <v>110</v>
      </c>
      <c r="R911" s="158">
        <v>46112</v>
      </c>
      <c r="S911" s="159"/>
      <c r="T911" s="159" t="s">
        <v>62</v>
      </c>
      <c r="U911" s="159" t="s">
        <v>111</v>
      </c>
      <c r="V911" s="154">
        <v>46112</v>
      </c>
      <c r="W911" s="154" t="s">
        <v>126</v>
      </c>
      <c r="X911" s="154" t="s">
        <v>126</v>
      </c>
      <c r="Y911" s="160">
        <v>46111</v>
      </c>
      <c r="Z911" s="160" t="s">
        <v>65</v>
      </c>
      <c r="AA911" s="153">
        <v>125</v>
      </c>
      <c r="AB911" s="153">
        <v>1.82</v>
      </c>
      <c r="AC911" s="182">
        <f t="shared" si="30"/>
        <v>37.73698828643883</v>
      </c>
      <c r="AD911" s="153" t="str">
        <f t="shared" si="31"/>
        <v>OBESIDADE II</v>
      </c>
      <c r="AE911" s="233" t="s">
        <v>1092</v>
      </c>
      <c r="AF911" s="153" t="s">
        <v>130</v>
      </c>
      <c r="AG911" s="159"/>
      <c r="AH911" s="153"/>
      <c r="AI911" s="161"/>
      <c r="AJ911" s="153"/>
      <c r="AK911" s="153"/>
      <c r="AL911" s="207" t="s">
        <v>131</v>
      </c>
      <c r="AM911" s="207"/>
      <c r="AN911" s="207"/>
      <c r="AO911" s="207" t="str">
        <f ca="1">IF(R911="","",IF(R911&gt;TODAY(),"0 meses",DATEDIF(R911,TODAY(),"m") &amp; " meses"))</f>
        <v>2 meses</v>
      </c>
      <c r="AP911" s="147" t="s">
        <v>67</v>
      </c>
      <c r="AQ911" s="147" t="s">
        <v>67</v>
      </c>
      <c r="AR911" s="147"/>
      <c r="AS911" s="209" t="s">
        <v>68</v>
      </c>
      <c r="AT911" s="223" t="str">
        <f>MONTH(B911)&amp;"/"&amp;YEAR(B911)</f>
        <v>3/2026</v>
      </c>
      <c r="AU911" s="223">
        <f>WEEKNUM(B911)-WEEKNUM(EOMONTH(B911,-1)+1)+1</f>
        <v>1</v>
      </c>
      <c r="AV911" s="209" t="str">
        <f>MONTH(R911)&amp;"/"&amp;YEAR(R911)</f>
        <v>3/2026</v>
      </c>
      <c r="AW911" s="209">
        <f>WEEKNUM(R911)-WEEKNUM(EOMONTH(R911,-1)+1)+1</f>
        <v>5</v>
      </c>
      <c r="AX911" s="209">
        <f>IF(BB911="S",IF(Q911="1. Aceitou o programa",R911-B911,0),0)</f>
        <v>29</v>
      </c>
      <c r="AY911" s="209">
        <f>IF(BB911="S",IF(AND(S911&lt;&gt;"",R911&lt;&gt;""),S911-R911,0),0)</f>
        <v>0</v>
      </c>
      <c r="AZ911" s="209">
        <f>IF(BB911="S",IF(Q911="1. Aceitou o programa",IF(OR(X911="Não se Aplica",X911=""),IF(OR(W911="Não se Aplica",W911=""),0,W911-V911),AVERAGE(X911-W911,W911-V911)),0),0)</f>
        <v>0</v>
      </c>
      <c r="BA911" s="209">
        <f>IF(BB911="S",IF(AND(Q911="1. Aceitou o programa",AH911="Realizada"),IFERROR(IF(AG911="",0,AG911-R911),0),0),0)</f>
        <v>0</v>
      </c>
      <c r="BB911" s="209" t="str">
        <f>_xlfn.XLOOKUP(U911,'Lista Suspensa'!$AA$20:$AA$23,'Lista Suspensa'!$AB$20:$AB$23,"N/A")</f>
        <v>S</v>
      </c>
    </row>
    <row r="912" spans="1:54" ht="12" customHeight="1">
      <c r="A912" s="151" t="s">
        <v>54</v>
      </c>
      <c r="B912" s="152">
        <v>46083</v>
      </c>
      <c r="C912" s="153" t="s">
        <v>55</v>
      </c>
      <c r="D912" s="153" t="s">
        <v>56</v>
      </c>
      <c r="E912" s="244">
        <v>76130602</v>
      </c>
      <c r="F912" s="144" t="s">
        <v>2087</v>
      </c>
      <c r="G912" s="230"/>
      <c r="H912" s="154">
        <v>28004</v>
      </c>
      <c r="I912" s="153">
        <v>49</v>
      </c>
      <c r="J912" s="148" t="s">
        <v>70</v>
      </c>
      <c r="K912" s="153"/>
      <c r="L912" s="153"/>
      <c r="M912" s="153"/>
      <c r="N912" s="153">
        <v>50</v>
      </c>
      <c r="O912" s="155" t="s">
        <v>2088</v>
      </c>
      <c r="P912" s="156" t="s">
        <v>2077</v>
      </c>
      <c r="Q912" s="157" t="s">
        <v>110</v>
      </c>
      <c r="R912" s="158">
        <v>46112</v>
      </c>
      <c r="S912" s="159"/>
      <c r="T912" s="159" t="s">
        <v>62</v>
      </c>
      <c r="U912" s="159" t="s">
        <v>111</v>
      </c>
      <c r="V912" s="154">
        <v>46112</v>
      </c>
      <c r="W912" s="154" t="s">
        <v>126</v>
      </c>
      <c r="X912" s="154" t="s">
        <v>126</v>
      </c>
      <c r="Y912" s="160">
        <v>46111</v>
      </c>
      <c r="Z912" s="160" t="s">
        <v>128</v>
      </c>
      <c r="AA912" s="153">
        <v>80</v>
      </c>
      <c r="AB912" s="153">
        <v>1.65</v>
      </c>
      <c r="AC912" s="182">
        <f t="shared" si="30"/>
        <v>29.384756657483933</v>
      </c>
      <c r="AD912" s="153" t="str">
        <f t="shared" si="31"/>
        <v>SOBREPESO</v>
      </c>
      <c r="AE912" s="233" t="s">
        <v>135</v>
      </c>
      <c r="AF912" s="153" t="s">
        <v>130</v>
      </c>
      <c r="AG912" s="159"/>
      <c r="AH912" s="153"/>
      <c r="AI912" s="161"/>
      <c r="AJ912" s="153"/>
      <c r="AK912" s="153"/>
      <c r="AL912" s="207" t="s">
        <v>131</v>
      </c>
      <c r="AM912" s="207"/>
      <c r="AN912" s="207"/>
      <c r="AO912" s="207" t="str">
        <f ca="1">IF(R912="","",IF(R912&gt;TODAY(),"0 meses",DATEDIF(R912,TODAY(),"m") &amp; " meses"))</f>
        <v>2 meses</v>
      </c>
      <c r="AP912" s="147" t="s">
        <v>67</v>
      </c>
      <c r="AQ912" s="147" t="s">
        <v>67</v>
      </c>
      <c r="AR912" s="147"/>
      <c r="AS912" s="209" t="s">
        <v>68</v>
      </c>
      <c r="AT912" s="223" t="str">
        <f>MONTH(B912)&amp;"/"&amp;YEAR(B912)</f>
        <v>3/2026</v>
      </c>
      <c r="AU912" s="223">
        <f>WEEKNUM(B912)-WEEKNUM(EOMONTH(B912,-1)+1)+1</f>
        <v>1</v>
      </c>
      <c r="AV912" s="209" t="str">
        <f>MONTH(R912)&amp;"/"&amp;YEAR(R912)</f>
        <v>3/2026</v>
      </c>
      <c r="AW912" s="209">
        <f>WEEKNUM(R912)-WEEKNUM(EOMONTH(R912,-1)+1)+1</f>
        <v>5</v>
      </c>
      <c r="AX912" s="209">
        <f>IF(BB912="S",IF(Q912="1. Aceitou o programa",R912-B912,0),0)</f>
        <v>29</v>
      </c>
      <c r="AY912" s="209">
        <f>IF(BB912="S",IF(AND(S912&lt;&gt;"",R912&lt;&gt;""),S912-R912,0),0)</f>
        <v>0</v>
      </c>
      <c r="AZ912" s="209">
        <f>IF(BB912="S",IF(Q912="1. Aceitou o programa",IF(OR(X912="Não se Aplica",X912=""),IF(OR(W912="Não se Aplica",W912=""),0,W912-V912),AVERAGE(X912-W912,W912-V912)),0),0)</f>
        <v>0</v>
      </c>
      <c r="BA912" s="209">
        <f>IF(BB912="S",IF(AND(Q912="1. Aceitou o programa",AH912="Realizada"),IFERROR(IF(AG912="",0,AG912-R912),0),0),0)</f>
        <v>0</v>
      </c>
      <c r="BB912" s="209" t="str">
        <f>_xlfn.XLOOKUP(U912,'Lista Suspensa'!$AA$20:$AA$23,'Lista Suspensa'!$AB$20:$AB$23,"N/A")</f>
        <v>S</v>
      </c>
    </row>
    <row r="913" spans="1:54" ht="12" customHeight="1">
      <c r="A913" s="151" t="s">
        <v>54</v>
      </c>
      <c r="B913" s="152">
        <v>46083</v>
      </c>
      <c r="C913" s="153" t="s">
        <v>55</v>
      </c>
      <c r="D913" s="153" t="s">
        <v>56</v>
      </c>
      <c r="E913" s="244">
        <v>86865495</v>
      </c>
      <c r="F913" s="144" t="s">
        <v>2089</v>
      </c>
      <c r="G913" s="230"/>
      <c r="H913" s="154">
        <v>29469</v>
      </c>
      <c r="I913" s="153">
        <v>45</v>
      </c>
      <c r="J913" s="148" t="s">
        <v>70</v>
      </c>
      <c r="K913" s="153"/>
      <c r="L913" s="153"/>
      <c r="M913" s="153"/>
      <c r="N913" s="153">
        <v>80</v>
      </c>
      <c r="O913" s="155" t="s">
        <v>2090</v>
      </c>
      <c r="P913" s="156" t="s">
        <v>89</v>
      </c>
      <c r="Q913" s="157" t="s">
        <v>110</v>
      </c>
      <c r="R913" s="158">
        <v>46112</v>
      </c>
      <c r="S913" s="159"/>
      <c r="T913" s="159" t="s">
        <v>62</v>
      </c>
      <c r="U913" s="159" t="s">
        <v>111</v>
      </c>
      <c r="V913" s="154">
        <v>46112</v>
      </c>
      <c r="W913" s="154" t="s">
        <v>126</v>
      </c>
      <c r="X913" s="154" t="s">
        <v>126</v>
      </c>
      <c r="Y913" s="160">
        <v>46111</v>
      </c>
      <c r="Z913" s="160" t="s">
        <v>128</v>
      </c>
      <c r="AA913" s="153">
        <v>87</v>
      </c>
      <c r="AB913" s="153">
        <v>1.65</v>
      </c>
      <c r="AC913" s="182">
        <f t="shared" si="30"/>
        <v>31.955922865013779</v>
      </c>
      <c r="AD913" s="153" t="str">
        <f t="shared" si="31"/>
        <v>OBESIDADE I</v>
      </c>
      <c r="AE913" s="233" t="s">
        <v>135</v>
      </c>
      <c r="AF913" s="153" t="s">
        <v>130</v>
      </c>
      <c r="AG913" s="159"/>
      <c r="AH913" s="153"/>
      <c r="AI913" s="161"/>
      <c r="AJ913" s="153"/>
      <c r="AK913" s="153"/>
      <c r="AL913" s="207" t="s">
        <v>136</v>
      </c>
      <c r="AM913" s="207"/>
      <c r="AN913" s="207"/>
      <c r="AO913" s="207" t="str">
        <f ca="1">IF(R913="","",IF(R913&gt;TODAY(),"0 meses",DATEDIF(R913,TODAY(),"m") &amp; " meses"))</f>
        <v>2 meses</v>
      </c>
      <c r="AP913" s="147" t="s">
        <v>67</v>
      </c>
      <c r="AQ913" s="147" t="s">
        <v>67</v>
      </c>
      <c r="AR913" s="147"/>
      <c r="AS913" s="209" t="s">
        <v>68</v>
      </c>
      <c r="AT913" s="223" t="str">
        <f>MONTH(B913)&amp;"/"&amp;YEAR(B913)</f>
        <v>3/2026</v>
      </c>
      <c r="AU913" s="223">
        <f>WEEKNUM(B913)-WEEKNUM(EOMONTH(B913,-1)+1)+1</f>
        <v>1</v>
      </c>
      <c r="AV913" s="209" t="str">
        <f>MONTH(R913)&amp;"/"&amp;YEAR(R913)</f>
        <v>3/2026</v>
      </c>
      <c r="AW913" s="209">
        <f>WEEKNUM(R913)-WEEKNUM(EOMONTH(R913,-1)+1)+1</f>
        <v>5</v>
      </c>
      <c r="AX913" s="209">
        <f>IF(BB913="S",IF(Q913="1. Aceitou o programa",R913-B913,0),0)</f>
        <v>29</v>
      </c>
      <c r="AY913" s="209">
        <f>IF(BB913="S",IF(AND(S913&lt;&gt;"",R913&lt;&gt;""),S913-R913,0),0)</f>
        <v>0</v>
      </c>
      <c r="AZ913" s="209">
        <f>IF(BB913="S",IF(Q913="1. Aceitou o programa",IF(OR(X913="Não se Aplica",X913=""),IF(OR(W913="Não se Aplica",W913=""),0,W913-V913),AVERAGE(X913-W913,W913-V913)),0),0)</f>
        <v>0</v>
      </c>
      <c r="BA913" s="209">
        <f>IF(BB913="S",IF(AND(Q913="1. Aceitou o programa",AH913="Realizada"),IFERROR(IF(AG913="",0,AG913-R913),0),0),0)</f>
        <v>0</v>
      </c>
      <c r="BB913" s="209" t="str">
        <f>_xlfn.XLOOKUP(U913,'Lista Suspensa'!$AA$20:$AA$23,'Lista Suspensa'!$AB$20:$AB$23,"N/A")</f>
        <v>S</v>
      </c>
    </row>
    <row r="914" spans="1:54" ht="12" customHeight="1">
      <c r="A914" s="151" t="s">
        <v>54</v>
      </c>
      <c r="B914" s="152">
        <v>46083</v>
      </c>
      <c r="C914" s="153" t="s">
        <v>55</v>
      </c>
      <c r="D914" s="153" t="s">
        <v>56</v>
      </c>
      <c r="E914" s="244">
        <v>83403582</v>
      </c>
      <c r="F914" s="144" t="s">
        <v>2091</v>
      </c>
      <c r="G914" s="230"/>
      <c r="H914" s="154">
        <v>30388</v>
      </c>
      <c r="I914" s="153">
        <v>43</v>
      </c>
      <c r="J914" s="148" t="s">
        <v>70</v>
      </c>
      <c r="K914" s="153"/>
      <c r="L914" s="153"/>
      <c r="M914" s="153"/>
      <c r="N914" s="153">
        <v>80</v>
      </c>
      <c r="O914" s="155" t="s">
        <v>2092</v>
      </c>
      <c r="P914" s="156" t="s">
        <v>89</v>
      </c>
      <c r="Q914" s="157" t="s">
        <v>110</v>
      </c>
      <c r="R914" s="158">
        <v>46112</v>
      </c>
      <c r="S914" s="159"/>
      <c r="T914" s="159" t="s">
        <v>62</v>
      </c>
      <c r="U914" s="159" t="s">
        <v>111</v>
      </c>
      <c r="V914" s="154">
        <v>46112</v>
      </c>
      <c r="W914" s="154" t="s">
        <v>126</v>
      </c>
      <c r="X914" s="154" t="s">
        <v>126</v>
      </c>
      <c r="Y914" s="160">
        <v>46111</v>
      </c>
      <c r="Z914" s="160" t="s">
        <v>128</v>
      </c>
      <c r="AA914" s="153">
        <v>93</v>
      </c>
      <c r="AB914" s="153">
        <v>1.56</v>
      </c>
      <c r="AC914" s="182">
        <f t="shared" si="30"/>
        <v>38.214990138067058</v>
      </c>
      <c r="AD914" s="153" t="str">
        <f t="shared" si="31"/>
        <v>OBESIDADE II</v>
      </c>
      <c r="AE914" s="233" t="s">
        <v>135</v>
      </c>
      <c r="AF914" s="153" t="s">
        <v>130</v>
      </c>
      <c r="AG914" s="159"/>
      <c r="AH914" s="153"/>
      <c r="AI914" s="161"/>
      <c r="AJ914" s="153"/>
      <c r="AK914" s="153"/>
      <c r="AL914" s="207" t="s">
        <v>131</v>
      </c>
      <c r="AM914" s="207"/>
      <c r="AN914" s="207"/>
      <c r="AO914" s="207" t="str">
        <f ca="1">IF(R914="","",IF(R914&gt;TODAY(),"0 meses",DATEDIF(R914,TODAY(),"m") &amp; " meses"))</f>
        <v>2 meses</v>
      </c>
      <c r="AP914" s="147" t="s">
        <v>67</v>
      </c>
      <c r="AQ914" s="147" t="s">
        <v>67</v>
      </c>
      <c r="AR914" s="147"/>
      <c r="AS914" s="209" t="s">
        <v>68</v>
      </c>
      <c r="AT914" s="223" t="str">
        <f>MONTH(B914)&amp;"/"&amp;YEAR(B914)</f>
        <v>3/2026</v>
      </c>
      <c r="AU914" s="223">
        <f>WEEKNUM(B914)-WEEKNUM(EOMONTH(B914,-1)+1)+1</f>
        <v>1</v>
      </c>
      <c r="AV914" s="209" t="str">
        <f>MONTH(R914)&amp;"/"&amp;YEAR(R914)</f>
        <v>3/2026</v>
      </c>
      <c r="AW914" s="209">
        <f>WEEKNUM(R914)-WEEKNUM(EOMONTH(R914,-1)+1)+1</f>
        <v>5</v>
      </c>
      <c r="AX914" s="209">
        <f>IF(BB914="S",IF(Q914="1. Aceitou o programa",R914-B914,0),0)</f>
        <v>29</v>
      </c>
      <c r="AY914" s="209">
        <f>IF(BB914="S",IF(AND(S914&lt;&gt;"",R914&lt;&gt;""),S914-R914,0),0)</f>
        <v>0</v>
      </c>
      <c r="AZ914" s="209">
        <f>IF(BB914="S",IF(Q914="1. Aceitou o programa",IF(OR(X914="Não se Aplica",X914=""),IF(OR(W914="Não se Aplica",W914=""),0,W914-V914),AVERAGE(X914-W914,W914-V914)),0),0)</f>
        <v>0</v>
      </c>
      <c r="BA914" s="209">
        <f>IF(BB914="S",IF(AND(Q914="1. Aceitou o programa",AH914="Realizada"),IFERROR(IF(AG914="",0,AG914-R914),0),0),0)</f>
        <v>0</v>
      </c>
      <c r="BB914" s="209" t="str">
        <f>_xlfn.XLOOKUP(U914,'Lista Suspensa'!$AA$20:$AA$23,'Lista Suspensa'!$AB$20:$AB$23,"N/A")</f>
        <v>S</v>
      </c>
    </row>
    <row r="915" spans="1:54" ht="12" customHeight="1">
      <c r="A915" s="151" t="s">
        <v>54</v>
      </c>
      <c r="B915" s="152">
        <v>46083</v>
      </c>
      <c r="C915" s="153" t="s">
        <v>55</v>
      </c>
      <c r="D915" s="153" t="s">
        <v>56</v>
      </c>
      <c r="E915" s="244">
        <v>89653708</v>
      </c>
      <c r="F915" s="144" t="s">
        <v>2093</v>
      </c>
      <c r="G915" s="230"/>
      <c r="H915" s="154">
        <v>31934</v>
      </c>
      <c r="I915" s="153">
        <v>38</v>
      </c>
      <c r="J915" s="148" t="s">
        <v>58</v>
      </c>
      <c r="K915" s="153"/>
      <c r="L915" s="153"/>
      <c r="M915" s="153"/>
      <c r="N915" s="153">
        <v>80</v>
      </c>
      <c r="O915" s="155" t="s">
        <v>2094</v>
      </c>
      <c r="P915" s="156" t="s">
        <v>2077</v>
      </c>
      <c r="Q915" s="157" t="s">
        <v>110</v>
      </c>
      <c r="R915" s="158">
        <v>46112</v>
      </c>
      <c r="S915" s="159"/>
      <c r="T915" s="159" t="s">
        <v>62</v>
      </c>
      <c r="U915" s="159" t="s">
        <v>111</v>
      </c>
      <c r="V915" s="154">
        <v>46112</v>
      </c>
      <c r="W915" s="154" t="s">
        <v>126</v>
      </c>
      <c r="X915" s="154" t="s">
        <v>126</v>
      </c>
      <c r="Y915" s="160">
        <v>46111</v>
      </c>
      <c r="Z915" s="160" t="s">
        <v>134</v>
      </c>
      <c r="AA915" s="153">
        <v>100</v>
      </c>
      <c r="AB915" s="153">
        <v>1.87</v>
      </c>
      <c r="AC915" s="182">
        <f t="shared" si="30"/>
        <v>28.596757127741711</v>
      </c>
      <c r="AD915" s="153" t="str">
        <f t="shared" si="31"/>
        <v>SOBREPESO</v>
      </c>
      <c r="AE915" s="233" t="s">
        <v>135</v>
      </c>
      <c r="AF915" s="153" t="s">
        <v>130</v>
      </c>
      <c r="AG915" s="159"/>
      <c r="AH915" s="153"/>
      <c r="AI915" s="161"/>
      <c r="AJ915" s="153"/>
      <c r="AK915" s="153"/>
      <c r="AL915" s="207" t="s">
        <v>131</v>
      </c>
      <c r="AM915" s="207"/>
      <c r="AN915" s="207"/>
      <c r="AO915" s="207" t="str">
        <f ca="1">IF(R915="","",IF(R915&gt;TODAY(),"0 meses",DATEDIF(R915,TODAY(),"m") &amp; " meses"))</f>
        <v>2 meses</v>
      </c>
      <c r="AP915" s="147" t="s">
        <v>67</v>
      </c>
      <c r="AQ915" s="147" t="s">
        <v>67</v>
      </c>
      <c r="AR915" s="147"/>
      <c r="AS915" s="209" t="s">
        <v>68</v>
      </c>
      <c r="AT915" s="223" t="str">
        <f>MONTH(B915)&amp;"/"&amp;YEAR(B915)</f>
        <v>3/2026</v>
      </c>
      <c r="AU915" s="223">
        <f>WEEKNUM(B915)-WEEKNUM(EOMONTH(B915,-1)+1)+1</f>
        <v>1</v>
      </c>
      <c r="AV915" s="209" t="str">
        <f>MONTH(R915)&amp;"/"&amp;YEAR(R915)</f>
        <v>3/2026</v>
      </c>
      <c r="AW915" s="209">
        <f>WEEKNUM(R915)-WEEKNUM(EOMONTH(R915,-1)+1)+1</f>
        <v>5</v>
      </c>
      <c r="AX915" s="209">
        <f>IF(BB915="S",IF(Q915="1. Aceitou o programa",R915-B915,0),0)</f>
        <v>29</v>
      </c>
      <c r="AY915" s="209">
        <f>IF(BB915="S",IF(AND(S915&lt;&gt;"",R915&lt;&gt;""),S915-R915,0),0)</f>
        <v>0</v>
      </c>
      <c r="AZ915" s="209">
        <f>IF(BB915="S",IF(Q915="1. Aceitou o programa",IF(OR(X915="Não se Aplica",X915=""),IF(OR(W915="Não se Aplica",W915=""),0,W915-V915),AVERAGE(X915-W915,W915-V915)),0),0)</f>
        <v>0</v>
      </c>
      <c r="BA915" s="209">
        <f>IF(BB915="S",IF(AND(Q915="1. Aceitou o programa",AH915="Realizada"),IFERROR(IF(AG915="",0,AG915-R915),0),0),0)</f>
        <v>0</v>
      </c>
      <c r="BB915" s="209" t="str">
        <f>_xlfn.XLOOKUP(U915,'Lista Suspensa'!$AA$20:$AA$23,'Lista Suspensa'!$AB$20:$AB$23,"N/A")</f>
        <v>S</v>
      </c>
    </row>
    <row r="916" spans="1:54" ht="12" customHeight="1">
      <c r="A916" s="151" t="s">
        <v>54</v>
      </c>
      <c r="B916" s="152">
        <v>46083</v>
      </c>
      <c r="C916" s="153" t="s">
        <v>55</v>
      </c>
      <c r="D916" s="153" t="s">
        <v>56</v>
      </c>
      <c r="E916" s="244">
        <v>87418294</v>
      </c>
      <c r="F916" s="144" t="s">
        <v>2095</v>
      </c>
      <c r="G916" s="230"/>
      <c r="H916" s="154">
        <v>32357</v>
      </c>
      <c r="I916" s="153">
        <v>37</v>
      </c>
      <c r="J916" s="148" t="s">
        <v>70</v>
      </c>
      <c r="K916" s="153"/>
      <c r="L916" s="153"/>
      <c r="M916" s="153"/>
      <c r="N916" s="153">
        <v>600</v>
      </c>
      <c r="O916" s="155" t="s">
        <v>2096</v>
      </c>
      <c r="P916" s="156" t="s">
        <v>2077</v>
      </c>
      <c r="Q916" s="157" t="s">
        <v>110</v>
      </c>
      <c r="R916" s="158">
        <v>46112</v>
      </c>
      <c r="S916" s="159"/>
      <c r="T916" s="159" t="s">
        <v>62</v>
      </c>
      <c r="U916" s="159" t="s">
        <v>111</v>
      </c>
      <c r="V916" s="154">
        <v>46112</v>
      </c>
      <c r="W916" s="154" t="s">
        <v>126</v>
      </c>
      <c r="X916" s="154" t="s">
        <v>126</v>
      </c>
      <c r="Y916" s="160">
        <v>46111</v>
      </c>
      <c r="Z916" s="160" t="s">
        <v>128</v>
      </c>
      <c r="AA916" s="153">
        <v>64.3</v>
      </c>
      <c r="AB916" s="153">
        <v>1.58</v>
      </c>
      <c r="AC916" s="182">
        <f t="shared" si="30"/>
        <v>25.757090209902255</v>
      </c>
      <c r="AD916" s="153" t="str">
        <f t="shared" si="31"/>
        <v>SOBREPESO</v>
      </c>
      <c r="AE916" s="233" t="s">
        <v>135</v>
      </c>
      <c r="AF916" s="153" t="s">
        <v>130</v>
      </c>
      <c r="AG916" s="159"/>
      <c r="AH916" s="153"/>
      <c r="AI916" s="161"/>
      <c r="AJ916" s="153"/>
      <c r="AK916" s="153"/>
      <c r="AL916" s="207" t="s">
        <v>131</v>
      </c>
      <c r="AM916" s="207"/>
      <c r="AN916" s="207"/>
      <c r="AO916" s="207" t="str">
        <f ca="1">IF(R916="","",IF(R916&gt;TODAY(),"0 meses",DATEDIF(R916,TODAY(),"m") &amp; " meses"))</f>
        <v>2 meses</v>
      </c>
      <c r="AP916" s="147" t="s">
        <v>67</v>
      </c>
      <c r="AQ916" s="147" t="s">
        <v>67</v>
      </c>
      <c r="AR916" s="147"/>
      <c r="AS916" s="209" t="s">
        <v>68</v>
      </c>
      <c r="AT916" s="223" t="str">
        <f>MONTH(B916)&amp;"/"&amp;YEAR(B916)</f>
        <v>3/2026</v>
      </c>
      <c r="AU916" s="223">
        <f>WEEKNUM(B916)-WEEKNUM(EOMONTH(B916,-1)+1)+1</f>
        <v>1</v>
      </c>
      <c r="AV916" s="209" t="str">
        <f>MONTH(R916)&amp;"/"&amp;YEAR(R916)</f>
        <v>3/2026</v>
      </c>
      <c r="AW916" s="209">
        <f>WEEKNUM(R916)-WEEKNUM(EOMONTH(R916,-1)+1)+1</f>
        <v>5</v>
      </c>
      <c r="AX916" s="209">
        <f>IF(BB916="S",IF(Q916="1. Aceitou o programa",R916-B916,0),0)</f>
        <v>29</v>
      </c>
      <c r="AY916" s="209">
        <f>IF(BB916="S",IF(AND(S916&lt;&gt;"",R916&lt;&gt;""),S916-R916,0),0)</f>
        <v>0</v>
      </c>
      <c r="AZ916" s="209">
        <f>IF(BB916="S",IF(Q916="1. Aceitou o programa",IF(OR(X916="Não se Aplica",X916=""),IF(OR(W916="Não se Aplica",W916=""),0,W916-V916),AVERAGE(X916-W916,W916-V916)),0),0)</f>
        <v>0</v>
      </c>
      <c r="BA916" s="209">
        <f>IF(BB916="S",IF(AND(Q916="1. Aceitou o programa",AH916="Realizada"),IFERROR(IF(AG916="",0,AG916-R916),0),0),0)</f>
        <v>0</v>
      </c>
      <c r="BB916" s="209" t="str">
        <f>_xlfn.XLOOKUP(U916,'Lista Suspensa'!$AA$20:$AA$23,'Lista Suspensa'!$AB$20:$AB$23,"N/A")</f>
        <v>S</v>
      </c>
    </row>
    <row r="917" spans="1:54" ht="12" customHeight="1">
      <c r="A917" s="151" t="s">
        <v>54</v>
      </c>
      <c r="B917" s="152">
        <v>46083</v>
      </c>
      <c r="C917" s="153" t="s">
        <v>55</v>
      </c>
      <c r="D917" s="153" t="s">
        <v>56</v>
      </c>
      <c r="E917" s="244">
        <v>76550718</v>
      </c>
      <c r="F917" s="144" t="s">
        <v>2097</v>
      </c>
      <c r="G917" s="230"/>
      <c r="H917" s="154">
        <v>32976</v>
      </c>
      <c r="I917" s="153">
        <v>36</v>
      </c>
      <c r="J917" s="148" t="s">
        <v>58</v>
      </c>
      <c r="K917" s="153"/>
      <c r="L917" s="153"/>
      <c r="M917" s="153"/>
      <c r="N917" s="153">
        <v>50</v>
      </c>
      <c r="O917" s="155" t="s">
        <v>2098</v>
      </c>
      <c r="P917" s="156" t="s">
        <v>2069</v>
      </c>
      <c r="Q917" s="157" t="s">
        <v>110</v>
      </c>
      <c r="R917" s="158">
        <v>46112</v>
      </c>
      <c r="S917" s="159"/>
      <c r="T917" s="159" t="s">
        <v>62</v>
      </c>
      <c r="U917" s="159" t="s">
        <v>111</v>
      </c>
      <c r="V917" s="154">
        <v>46112</v>
      </c>
      <c r="W917" s="154" t="s">
        <v>126</v>
      </c>
      <c r="X917" s="154" t="s">
        <v>126</v>
      </c>
      <c r="Y917" s="160">
        <v>46111</v>
      </c>
      <c r="Z917" s="160" t="s">
        <v>128</v>
      </c>
      <c r="AA917" s="153">
        <v>185</v>
      </c>
      <c r="AB917" s="153">
        <v>1.64</v>
      </c>
      <c r="AC917" s="182">
        <f t="shared" si="30"/>
        <v>68.783462224866156</v>
      </c>
      <c r="AD917" s="153" t="str">
        <f t="shared" si="31"/>
        <v>OBESIDADE III</v>
      </c>
      <c r="AE917" s="233" t="s">
        <v>135</v>
      </c>
      <c r="AF917" s="153" t="s">
        <v>130</v>
      </c>
      <c r="AG917" s="159"/>
      <c r="AH917" s="153"/>
      <c r="AI917" s="161"/>
      <c r="AJ917" s="153"/>
      <c r="AK917" s="153"/>
      <c r="AL917" s="207" t="s">
        <v>143</v>
      </c>
      <c r="AM917" s="207"/>
      <c r="AN917" s="207"/>
      <c r="AO917" s="207" t="str">
        <f ca="1">IF(R917="","",IF(R917&gt;TODAY(),"0 meses",DATEDIF(R917,TODAY(),"m") &amp; " meses"))</f>
        <v>2 meses</v>
      </c>
      <c r="AP917" s="147" t="s">
        <v>67</v>
      </c>
      <c r="AQ917" s="147" t="s">
        <v>67</v>
      </c>
      <c r="AR917" s="147"/>
      <c r="AS917" s="209" t="s">
        <v>68</v>
      </c>
      <c r="AT917" s="223" t="str">
        <f>MONTH(B917)&amp;"/"&amp;YEAR(B917)</f>
        <v>3/2026</v>
      </c>
      <c r="AU917" s="223">
        <f>WEEKNUM(B917)-WEEKNUM(EOMONTH(B917,-1)+1)+1</f>
        <v>1</v>
      </c>
      <c r="AV917" s="209" t="str">
        <f>MONTH(R917)&amp;"/"&amp;YEAR(R917)</f>
        <v>3/2026</v>
      </c>
      <c r="AW917" s="209">
        <f>WEEKNUM(R917)-WEEKNUM(EOMONTH(R917,-1)+1)+1</f>
        <v>5</v>
      </c>
      <c r="AX917" s="209">
        <f>IF(BB917="S",IF(Q917="1. Aceitou o programa",R917-B917,0),0)</f>
        <v>29</v>
      </c>
      <c r="AY917" s="209">
        <f>IF(BB917="S",IF(AND(S917&lt;&gt;"",R917&lt;&gt;""),S917-R917,0),0)</f>
        <v>0</v>
      </c>
      <c r="AZ917" s="209">
        <f>IF(BB917="S",IF(Q917="1. Aceitou o programa",IF(OR(X917="Não se Aplica",X917=""),IF(OR(W917="Não se Aplica",W917=""),0,W917-V917),AVERAGE(X917-W917,W917-V917)),0),0)</f>
        <v>0</v>
      </c>
      <c r="BA917" s="209">
        <f>IF(BB917="S",IF(AND(Q917="1. Aceitou o programa",AH917="Realizada"),IFERROR(IF(AG917="",0,AG917-R917),0),0),0)</f>
        <v>0</v>
      </c>
      <c r="BB917" s="209" t="str">
        <f>_xlfn.XLOOKUP(U917,'Lista Suspensa'!$AA$20:$AA$23,'Lista Suspensa'!$AB$20:$AB$23,"N/A")</f>
        <v>S</v>
      </c>
    </row>
    <row r="918" spans="1:54" ht="12" customHeight="1">
      <c r="A918" s="151" t="s">
        <v>54</v>
      </c>
      <c r="B918" s="152">
        <v>46083</v>
      </c>
      <c r="C918" s="153" t="s">
        <v>55</v>
      </c>
      <c r="D918" s="153" t="s">
        <v>56</v>
      </c>
      <c r="E918" s="244">
        <v>79820842</v>
      </c>
      <c r="F918" s="144" t="s">
        <v>2099</v>
      </c>
      <c r="G918" s="230"/>
      <c r="H918" s="154">
        <v>33333</v>
      </c>
      <c r="I918" s="153">
        <v>35</v>
      </c>
      <c r="J918" s="148" t="s">
        <v>70</v>
      </c>
      <c r="K918" s="153"/>
      <c r="L918" s="153"/>
      <c r="M918" s="153"/>
      <c r="N918" s="153">
        <v>380</v>
      </c>
      <c r="O918" s="155" t="s">
        <v>2100</v>
      </c>
      <c r="P918" s="156" t="s">
        <v>2069</v>
      </c>
      <c r="Q918" s="157" t="s">
        <v>110</v>
      </c>
      <c r="R918" s="158">
        <v>46112</v>
      </c>
      <c r="S918" s="159"/>
      <c r="T918" s="159" t="s">
        <v>62</v>
      </c>
      <c r="U918" s="159" t="s">
        <v>111</v>
      </c>
      <c r="V918" s="154">
        <v>46112</v>
      </c>
      <c r="W918" s="154" t="s">
        <v>126</v>
      </c>
      <c r="X918" s="154" t="s">
        <v>126</v>
      </c>
      <c r="Y918" s="160">
        <v>46111</v>
      </c>
      <c r="Z918" s="160" t="s">
        <v>65</v>
      </c>
      <c r="AA918" s="153">
        <v>95</v>
      </c>
      <c r="AB918" s="153">
        <v>1.66</v>
      </c>
      <c r="AC918" s="182">
        <f t="shared" si="30"/>
        <v>34.475250399187111</v>
      </c>
      <c r="AD918" s="153" t="str">
        <f t="shared" si="31"/>
        <v>OBESIDADE I</v>
      </c>
      <c r="AE918" s="233" t="s">
        <v>135</v>
      </c>
      <c r="AF918" s="153" t="s">
        <v>130</v>
      </c>
      <c r="AG918" s="159"/>
      <c r="AH918" s="153"/>
      <c r="AI918" s="161"/>
      <c r="AJ918" s="153"/>
      <c r="AK918" s="153"/>
      <c r="AL918" s="207" t="s">
        <v>131</v>
      </c>
      <c r="AM918" s="207"/>
      <c r="AN918" s="207"/>
      <c r="AO918" s="207" t="str">
        <f ca="1">IF(R918="","",IF(R918&gt;TODAY(),"0 meses",DATEDIF(R918,TODAY(),"m") &amp; " meses"))</f>
        <v>2 meses</v>
      </c>
      <c r="AP918" s="147" t="s">
        <v>67</v>
      </c>
      <c r="AQ918" s="147" t="s">
        <v>67</v>
      </c>
      <c r="AR918" s="147"/>
      <c r="AS918" s="209" t="s">
        <v>68</v>
      </c>
      <c r="AT918" s="223" t="str">
        <f>MONTH(B918)&amp;"/"&amp;YEAR(B918)</f>
        <v>3/2026</v>
      </c>
      <c r="AU918" s="223">
        <f>WEEKNUM(B918)-WEEKNUM(EOMONTH(B918,-1)+1)+1</f>
        <v>1</v>
      </c>
      <c r="AV918" s="209" t="str">
        <f>MONTH(R918)&amp;"/"&amp;YEAR(R918)</f>
        <v>3/2026</v>
      </c>
      <c r="AW918" s="209">
        <f>WEEKNUM(R918)-WEEKNUM(EOMONTH(R918,-1)+1)+1</f>
        <v>5</v>
      </c>
      <c r="AX918" s="209">
        <f>IF(BB918="S",IF(Q918="1. Aceitou o programa",R918-B918,0),0)</f>
        <v>29</v>
      </c>
      <c r="AY918" s="209">
        <f>IF(BB918="S",IF(AND(S918&lt;&gt;"",R918&lt;&gt;""),S918-R918,0),0)</f>
        <v>0</v>
      </c>
      <c r="AZ918" s="209">
        <f>IF(BB918="S",IF(Q918="1. Aceitou o programa",IF(OR(X918="Não se Aplica",X918=""),IF(OR(W918="Não se Aplica",W918=""),0,W918-V918),AVERAGE(X918-W918,W918-V918)),0),0)</f>
        <v>0</v>
      </c>
      <c r="BA918" s="209">
        <f>IF(BB918="S",IF(AND(Q918="1. Aceitou o programa",AH918="Realizada"),IFERROR(IF(AG918="",0,AG918-R918),0),0),0)</f>
        <v>0</v>
      </c>
      <c r="BB918" s="209" t="str">
        <f>_xlfn.XLOOKUP(U918,'Lista Suspensa'!$AA$20:$AA$23,'Lista Suspensa'!$AB$20:$AB$23,"N/A")</f>
        <v>S</v>
      </c>
    </row>
    <row r="919" spans="1:54" ht="12" customHeight="1">
      <c r="A919" s="151" t="s">
        <v>54</v>
      </c>
      <c r="B919" s="152">
        <v>46083</v>
      </c>
      <c r="C919" s="153" t="s">
        <v>55</v>
      </c>
      <c r="D919" s="153" t="s">
        <v>56</v>
      </c>
      <c r="E919" s="244">
        <v>81199425</v>
      </c>
      <c r="F919" s="144" t="s">
        <v>2101</v>
      </c>
      <c r="G919" s="230"/>
      <c r="H919" s="154">
        <v>34616</v>
      </c>
      <c r="I919" s="153">
        <v>31</v>
      </c>
      <c r="J919" s="148" t="s">
        <v>70</v>
      </c>
      <c r="K919" s="153"/>
      <c r="L919" s="153"/>
      <c r="M919" s="153"/>
      <c r="N919" s="153">
        <v>40</v>
      </c>
      <c r="O919" s="155" t="s">
        <v>2102</v>
      </c>
      <c r="P919" s="156" t="s">
        <v>71</v>
      </c>
      <c r="Q919" s="157" t="s">
        <v>110</v>
      </c>
      <c r="R919" s="158">
        <v>46112</v>
      </c>
      <c r="S919" s="159"/>
      <c r="T919" s="159" t="s">
        <v>62</v>
      </c>
      <c r="U919" s="159" t="s">
        <v>111</v>
      </c>
      <c r="V919" s="154">
        <v>46112</v>
      </c>
      <c r="W919" s="154" t="s">
        <v>126</v>
      </c>
      <c r="X919" s="154" t="s">
        <v>126</v>
      </c>
      <c r="Y919" s="160">
        <v>46111</v>
      </c>
      <c r="Z919" s="160" t="s">
        <v>128</v>
      </c>
      <c r="AA919" s="153">
        <v>84</v>
      </c>
      <c r="AB919" s="153">
        <v>1.54</v>
      </c>
      <c r="AC919" s="182">
        <f t="shared" si="30"/>
        <v>35.419126328217239</v>
      </c>
      <c r="AD919" s="153" t="str">
        <f t="shared" si="31"/>
        <v>OBESIDADE II</v>
      </c>
      <c r="AE919" s="233" t="s">
        <v>135</v>
      </c>
      <c r="AF919" s="153" t="s">
        <v>130</v>
      </c>
      <c r="AG919" s="159"/>
      <c r="AH919" s="153"/>
      <c r="AI919" s="161"/>
      <c r="AJ919" s="153"/>
      <c r="AK919" s="153"/>
      <c r="AL919" s="207" t="s">
        <v>131</v>
      </c>
      <c r="AM919" s="207"/>
      <c r="AN919" s="207"/>
      <c r="AO919" s="207" t="str">
        <f ca="1">IF(R919="","",IF(R919&gt;TODAY(),"0 meses",DATEDIF(R919,TODAY(),"m") &amp; " meses"))</f>
        <v>2 meses</v>
      </c>
      <c r="AP919" s="147" t="s">
        <v>67</v>
      </c>
      <c r="AQ919" s="147" t="s">
        <v>67</v>
      </c>
      <c r="AR919" s="147"/>
      <c r="AS919" s="209" t="s">
        <v>68</v>
      </c>
      <c r="AT919" s="223" t="str">
        <f>MONTH(B919)&amp;"/"&amp;YEAR(B919)</f>
        <v>3/2026</v>
      </c>
      <c r="AU919" s="223">
        <f>WEEKNUM(B919)-WEEKNUM(EOMONTH(B919,-1)+1)+1</f>
        <v>1</v>
      </c>
      <c r="AV919" s="209" t="str">
        <f>MONTH(R919)&amp;"/"&amp;YEAR(R919)</f>
        <v>3/2026</v>
      </c>
      <c r="AW919" s="209">
        <f>WEEKNUM(R919)-WEEKNUM(EOMONTH(R919,-1)+1)+1</f>
        <v>5</v>
      </c>
      <c r="AX919" s="209">
        <f>IF(BB919="S",IF(Q919="1. Aceitou o programa",R919-B919,0),0)</f>
        <v>29</v>
      </c>
      <c r="AY919" s="209">
        <f>IF(BB919="S",IF(AND(S919&lt;&gt;"",R919&lt;&gt;""),S919-R919,0),0)</f>
        <v>0</v>
      </c>
      <c r="AZ919" s="209">
        <f>IF(BB919="S",IF(Q919="1. Aceitou o programa",IF(OR(X919="Não se Aplica",X919=""),IF(OR(W919="Não se Aplica",W919=""),0,W919-V919),AVERAGE(X919-W919,W919-V919)),0),0)</f>
        <v>0</v>
      </c>
      <c r="BA919" s="209">
        <f>IF(BB919="S",IF(AND(Q919="1. Aceitou o programa",AH919="Realizada"),IFERROR(IF(AG919="",0,AG919-R919),0),0),0)</f>
        <v>0</v>
      </c>
      <c r="BB919" s="209" t="str">
        <f>_xlfn.XLOOKUP(U919,'Lista Suspensa'!$AA$20:$AA$23,'Lista Suspensa'!$AB$20:$AB$23,"N/A")</f>
        <v>S</v>
      </c>
    </row>
    <row r="920" spans="1:54" ht="12" customHeight="1">
      <c r="A920" s="151" t="s">
        <v>54</v>
      </c>
      <c r="B920" s="152">
        <v>46083</v>
      </c>
      <c r="C920" s="153" t="s">
        <v>55</v>
      </c>
      <c r="D920" s="153" t="s">
        <v>56</v>
      </c>
      <c r="E920" s="244">
        <v>87048370</v>
      </c>
      <c r="F920" s="144" t="s">
        <v>2103</v>
      </c>
      <c r="G920" s="230"/>
      <c r="H920" s="154">
        <v>35189</v>
      </c>
      <c r="I920" s="153">
        <v>30</v>
      </c>
      <c r="J920" s="148" t="s">
        <v>70</v>
      </c>
      <c r="K920" s="153"/>
      <c r="L920" s="153"/>
      <c r="M920" s="153"/>
      <c r="N920" s="153">
        <v>450</v>
      </c>
      <c r="O920" s="155" t="s">
        <v>2104</v>
      </c>
      <c r="P920" s="156" t="s">
        <v>71</v>
      </c>
      <c r="Q920" s="157" t="s">
        <v>110</v>
      </c>
      <c r="R920" s="158">
        <v>46112</v>
      </c>
      <c r="S920" s="159"/>
      <c r="T920" s="159" t="s">
        <v>62</v>
      </c>
      <c r="U920" s="159" t="s">
        <v>111</v>
      </c>
      <c r="V920" s="154">
        <v>46112</v>
      </c>
      <c r="W920" s="154" t="s">
        <v>126</v>
      </c>
      <c r="X920" s="154" t="s">
        <v>126</v>
      </c>
      <c r="Y920" s="160">
        <v>46111</v>
      </c>
      <c r="Z920" s="160" t="s">
        <v>128</v>
      </c>
      <c r="AA920" s="153">
        <v>130</v>
      </c>
      <c r="AB920" s="153">
        <v>1.7</v>
      </c>
      <c r="AC920" s="182">
        <f t="shared" si="30"/>
        <v>44.982698961937722</v>
      </c>
      <c r="AD920" s="153" t="str">
        <f t="shared" si="31"/>
        <v>OBESIDADE III</v>
      </c>
      <c r="AE920" s="233" t="s">
        <v>135</v>
      </c>
      <c r="AF920" s="153" t="s">
        <v>130</v>
      </c>
      <c r="AG920" s="159"/>
      <c r="AH920" s="153"/>
      <c r="AI920" s="161"/>
      <c r="AJ920" s="153"/>
      <c r="AK920" s="153"/>
      <c r="AL920" s="207" t="s">
        <v>131</v>
      </c>
      <c r="AM920" s="207"/>
      <c r="AN920" s="207"/>
      <c r="AO920" s="207" t="str">
        <f ca="1">IF(R920="","",IF(R920&gt;TODAY(),"0 meses",DATEDIF(R920,TODAY(),"m") &amp; " meses"))</f>
        <v>2 meses</v>
      </c>
      <c r="AP920" s="147" t="s">
        <v>67</v>
      </c>
      <c r="AQ920" s="147" t="s">
        <v>67</v>
      </c>
      <c r="AR920" s="147"/>
      <c r="AS920" s="209" t="s">
        <v>68</v>
      </c>
      <c r="AT920" s="223" t="str">
        <f>MONTH(B920)&amp;"/"&amp;YEAR(B920)</f>
        <v>3/2026</v>
      </c>
      <c r="AU920" s="223">
        <f>WEEKNUM(B920)-WEEKNUM(EOMONTH(B920,-1)+1)+1</f>
        <v>1</v>
      </c>
      <c r="AV920" s="209" t="str">
        <f>MONTH(R920)&amp;"/"&amp;YEAR(R920)</f>
        <v>3/2026</v>
      </c>
      <c r="AW920" s="209">
        <f>WEEKNUM(R920)-WEEKNUM(EOMONTH(R920,-1)+1)+1</f>
        <v>5</v>
      </c>
      <c r="AX920" s="209">
        <f>IF(BB920="S",IF(Q920="1. Aceitou o programa",R920-B920,0),0)</f>
        <v>29</v>
      </c>
      <c r="AY920" s="209">
        <f>IF(BB920="S",IF(AND(S920&lt;&gt;"",R920&lt;&gt;""),S920-R920,0),0)</f>
        <v>0</v>
      </c>
      <c r="AZ920" s="209">
        <f>IF(BB920="S",IF(Q920="1. Aceitou o programa",IF(OR(X920="Não se Aplica",X920=""),IF(OR(W920="Não se Aplica",W920=""),0,W920-V920),AVERAGE(X920-W920,W920-V920)),0),0)</f>
        <v>0</v>
      </c>
      <c r="BA920" s="209">
        <f>IF(BB920="S",IF(AND(Q920="1. Aceitou o programa",AH920="Realizada"),IFERROR(IF(AG920="",0,AG920-R920),0),0),0)</f>
        <v>0</v>
      </c>
      <c r="BB920" s="209" t="str">
        <f>_xlfn.XLOOKUP(U920,'Lista Suspensa'!$AA$20:$AA$23,'Lista Suspensa'!$AB$20:$AB$23,"N/A")</f>
        <v>S</v>
      </c>
    </row>
    <row r="921" spans="1:54" ht="12" customHeight="1">
      <c r="A921" s="151" t="s">
        <v>54</v>
      </c>
      <c r="B921" s="152">
        <v>46083</v>
      </c>
      <c r="C921" s="153" t="s">
        <v>55</v>
      </c>
      <c r="D921" s="153" t="s">
        <v>56</v>
      </c>
      <c r="E921" s="244">
        <v>84861549</v>
      </c>
      <c r="F921" s="144" t="s">
        <v>2105</v>
      </c>
      <c r="G921" s="230"/>
      <c r="H921" s="154">
        <v>35569</v>
      </c>
      <c r="I921" s="153">
        <v>29</v>
      </c>
      <c r="J921" s="148" t="s">
        <v>70</v>
      </c>
      <c r="K921" s="153"/>
      <c r="L921" s="153"/>
      <c r="M921" s="153"/>
      <c r="N921" s="153">
        <v>40</v>
      </c>
      <c r="O921" s="155" t="s">
        <v>2106</v>
      </c>
      <c r="P921" s="156" t="s">
        <v>89</v>
      </c>
      <c r="Q921" s="157" t="s">
        <v>110</v>
      </c>
      <c r="R921" s="158">
        <v>46112</v>
      </c>
      <c r="S921" s="159"/>
      <c r="T921" s="159" t="s">
        <v>62</v>
      </c>
      <c r="U921" s="159" t="s">
        <v>111</v>
      </c>
      <c r="V921" s="154">
        <v>46112</v>
      </c>
      <c r="W921" s="154" t="s">
        <v>126</v>
      </c>
      <c r="X921" s="154" t="s">
        <v>126</v>
      </c>
      <c r="Y921" s="160">
        <v>46111</v>
      </c>
      <c r="Z921" s="160" t="s">
        <v>128</v>
      </c>
      <c r="AA921" s="153">
        <v>75</v>
      </c>
      <c r="AB921" s="153">
        <v>1.66</v>
      </c>
      <c r="AC921" s="182">
        <f t="shared" si="30"/>
        <v>27.217302946726669</v>
      </c>
      <c r="AD921" s="153" t="str">
        <f t="shared" si="31"/>
        <v>SOBREPESO</v>
      </c>
      <c r="AE921" s="233" t="s">
        <v>135</v>
      </c>
      <c r="AF921" s="153" t="s">
        <v>130</v>
      </c>
      <c r="AG921" s="159"/>
      <c r="AH921" s="153"/>
      <c r="AI921" s="161"/>
      <c r="AJ921" s="153"/>
      <c r="AK921" s="153"/>
      <c r="AL921" s="207" t="s">
        <v>131</v>
      </c>
      <c r="AM921" s="207"/>
      <c r="AN921" s="207"/>
      <c r="AO921" s="207" t="str">
        <f ca="1">IF(R921="","",IF(R921&gt;TODAY(),"0 meses",DATEDIF(R921,TODAY(),"m") &amp; " meses"))</f>
        <v>2 meses</v>
      </c>
      <c r="AP921" s="147" t="s">
        <v>67</v>
      </c>
      <c r="AQ921" s="147" t="s">
        <v>67</v>
      </c>
      <c r="AR921" s="147"/>
      <c r="AS921" s="209" t="s">
        <v>68</v>
      </c>
      <c r="AT921" s="223" t="str">
        <f>MONTH(B921)&amp;"/"&amp;YEAR(B921)</f>
        <v>3/2026</v>
      </c>
      <c r="AU921" s="223">
        <f>WEEKNUM(B921)-WEEKNUM(EOMONTH(B921,-1)+1)+1</f>
        <v>1</v>
      </c>
      <c r="AV921" s="209" t="str">
        <f>MONTH(R921)&amp;"/"&amp;YEAR(R921)</f>
        <v>3/2026</v>
      </c>
      <c r="AW921" s="209">
        <f>WEEKNUM(R921)-WEEKNUM(EOMONTH(R921,-1)+1)+1</f>
        <v>5</v>
      </c>
      <c r="AX921" s="209">
        <f>IF(BB921="S",IF(Q921="1. Aceitou o programa",R921-B921,0),0)</f>
        <v>29</v>
      </c>
      <c r="AY921" s="209">
        <f>IF(BB921="S",IF(AND(S921&lt;&gt;"",R921&lt;&gt;""),S921-R921,0),0)</f>
        <v>0</v>
      </c>
      <c r="AZ921" s="209">
        <f>IF(BB921="S",IF(Q921="1. Aceitou o programa",IF(OR(X921="Não se Aplica",X921=""),IF(OR(W921="Não se Aplica",W921=""),0,W921-V921),AVERAGE(X921-W921,W921-V921)),0),0)</f>
        <v>0</v>
      </c>
      <c r="BA921" s="209">
        <f>IF(BB921="S",IF(AND(Q921="1. Aceitou o programa",AH921="Realizada"),IFERROR(IF(AG921="",0,AG921-R921),0),0),0)</f>
        <v>0</v>
      </c>
      <c r="BB921" s="209" t="str">
        <f>_xlfn.XLOOKUP(U921,'Lista Suspensa'!$AA$20:$AA$23,'Lista Suspensa'!$AB$20:$AB$23,"N/A")</f>
        <v>S</v>
      </c>
    </row>
    <row r="922" spans="1:54" ht="12" customHeight="1">
      <c r="A922" s="151" t="s">
        <v>54</v>
      </c>
      <c r="B922" s="152">
        <v>46083</v>
      </c>
      <c r="C922" s="153" t="s">
        <v>55</v>
      </c>
      <c r="D922" s="153" t="s">
        <v>56</v>
      </c>
      <c r="E922" s="244">
        <v>87776490</v>
      </c>
      <c r="F922" s="144" t="s">
        <v>2107</v>
      </c>
      <c r="G922" s="230"/>
      <c r="H922" s="154">
        <v>35812</v>
      </c>
      <c r="I922" s="153">
        <v>28</v>
      </c>
      <c r="J922" s="148" t="s">
        <v>58</v>
      </c>
      <c r="K922" s="153"/>
      <c r="L922" s="153"/>
      <c r="M922" s="153"/>
      <c r="N922" s="153">
        <v>450</v>
      </c>
      <c r="O922" s="155" t="s">
        <v>2108</v>
      </c>
      <c r="P922" s="156" t="s">
        <v>2069</v>
      </c>
      <c r="Q922" s="157" t="s">
        <v>110</v>
      </c>
      <c r="R922" s="158">
        <v>46112</v>
      </c>
      <c r="S922" s="159"/>
      <c r="T922" s="159" t="s">
        <v>62</v>
      </c>
      <c r="U922" s="159" t="s">
        <v>111</v>
      </c>
      <c r="V922" s="154">
        <v>46112</v>
      </c>
      <c r="W922" s="154" t="s">
        <v>126</v>
      </c>
      <c r="X922" s="154" t="s">
        <v>126</v>
      </c>
      <c r="Y922" s="160">
        <v>46111</v>
      </c>
      <c r="Z922" s="160" t="s">
        <v>65</v>
      </c>
      <c r="AA922" s="153">
        <v>84</v>
      </c>
      <c r="AB922" s="153">
        <v>1.69</v>
      </c>
      <c r="AC922" s="182">
        <f t="shared" si="30"/>
        <v>29.410734918245165</v>
      </c>
      <c r="AD922" s="153" t="str">
        <f t="shared" si="31"/>
        <v>SOBREPESO</v>
      </c>
      <c r="AE922" s="233" t="s">
        <v>135</v>
      </c>
      <c r="AF922" s="153" t="s">
        <v>130</v>
      </c>
      <c r="AG922" s="159"/>
      <c r="AH922" s="153"/>
      <c r="AI922" s="161"/>
      <c r="AJ922" s="153"/>
      <c r="AK922" s="153"/>
      <c r="AL922" s="207" t="s">
        <v>131</v>
      </c>
      <c r="AM922" s="207"/>
      <c r="AN922" s="207"/>
      <c r="AO922" s="207" t="str">
        <f ca="1">IF(R922="","",IF(R922&gt;TODAY(),"0 meses",DATEDIF(R922,TODAY(),"m") &amp; " meses"))</f>
        <v>2 meses</v>
      </c>
      <c r="AP922" s="147" t="s">
        <v>67</v>
      </c>
      <c r="AQ922" s="147" t="s">
        <v>67</v>
      </c>
      <c r="AR922" s="147"/>
      <c r="AS922" s="209" t="s">
        <v>68</v>
      </c>
      <c r="AT922" s="223" t="str">
        <f>MONTH(B922)&amp;"/"&amp;YEAR(B922)</f>
        <v>3/2026</v>
      </c>
      <c r="AU922" s="223">
        <f>WEEKNUM(B922)-WEEKNUM(EOMONTH(B922,-1)+1)+1</f>
        <v>1</v>
      </c>
      <c r="AV922" s="209" t="str">
        <f>MONTH(R922)&amp;"/"&amp;YEAR(R922)</f>
        <v>3/2026</v>
      </c>
      <c r="AW922" s="209">
        <f>WEEKNUM(R922)-WEEKNUM(EOMONTH(R922,-1)+1)+1</f>
        <v>5</v>
      </c>
      <c r="AX922" s="209">
        <f>IF(BB922="S",IF(Q922="1. Aceitou o programa",R922-B922,0),0)</f>
        <v>29</v>
      </c>
      <c r="AY922" s="209">
        <f>IF(BB922="S",IF(AND(S922&lt;&gt;"",R922&lt;&gt;""),S922-R922,0),0)</f>
        <v>0</v>
      </c>
      <c r="AZ922" s="209">
        <f>IF(BB922="S",IF(Q922="1. Aceitou o programa",IF(OR(X922="Não se Aplica",X922=""),IF(OR(W922="Não se Aplica",W922=""),0,W922-V922),AVERAGE(X922-W922,W922-V922)),0),0)</f>
        <v>0</v>
      </c>
      <c r="BA922" s="209">
        <f>IF(BB922="S",IF(AND(Q922="1. Aceitou o programa",AH922="Realizada"),IFERROR(IF(AG922="",0,AG922-R922),0),0),0)</f>
        <v>0</v>
      </c>
      <c r="BB922" s="209" t="str">
        <f>_xlfn.XLOOKUP(U922,'Lista Suspensa'!$AA$20:$AA$23,'Lista Suspensa'!$AB$20:$AB$23,"N/A")</f>
        <v>S</v>
      </c>
    </row>
    <row r="923" spans="1:54" ht="12" customHeight="1">
      <c r="A923" s="151" t="s">
        <v>54</v>
      </c>
      <c r="B923" s="152">
        <v>46083</v>
      </c>
      <c r="C923" s="153" t="s">
        <v>55</v>
      </c>
      <c r="D923" s="153" t="s">
        <v>56</v>
      </c>
      <c r="E923" s="244">
        <v>85111383</v>
      </c>
      <c r="F923" s="144" t="s">
        <v>2109</v>
      </c>
      <c r="G923" s="230"/>
      <c r="H923" s="154">
        <v>36373</v>
      </c>
      <c r="I923" s="153">
        <v>26</v>
      </c>
      <c r="J923" s="148" t="s">
        <v>70</v>
      </c>
      <c r="K923" s="153"/>
      <c r="L923" s="153"/>
      <c r="M923" s="153"/>
      <c r="N923" s="153">
        <v>60</v>
      </c>
      <c r="O923" s="155" t="s">
        <v>2110</v>
      </c>
      <c r="P923" s="156" t="s">
        <v>71</v>
      </c>
      <c r="Q923" s="157" t="s">
        <v>110</v>
      </c>
      <c r="R923" s="158">
        <v>46112</v>
      </c>
      <c r="S923" s="159"/>
      <c r="T923" s="159" t="s">
        <v>62</v>
      </c>
      <c r="U923" s="159" t="s">
        <v>111</v>
      </c>
      <c r="V923" s="154">
        <v>46112</v>
      </c>
      <c r="W923" s="154" t="s">
        <v>126</v>
      </c>
      <c r="X923" s="154" t="s">
        <v>126</v>
      </c>
      <c r="Y923" s="160">
        <v>46111</v>
      </c>
      <c r="Z923" s="160" t="s">
        <v>65</v>
      </c>
      <c r="AA923" s="153">
        <v>95</v>
      </c>
      <c r="AB923" s="153">
        <v>1.68</v>
      </c>
      <c r="AC923" s="182">
        <f t="shared" si="30"/>
        <v>33.659297052154201</v>
      </c>
      <c r="AD923" s="153" t="str">
        <f t="shared" si="31"/>
        <v>OBESIDADE I</v>
      </c>
      <c r="AE923" s="233" t="s">
        <v>135</v>
      </c>
      <c r="AF923" s="153" t="s">
        <v>130</v>
      </c>
      <c r="AG923" s="159"/>
      <c r="AH923" s="153"/>
      <c r="AI923" s="161"/>
      <c r="AJ923" s="153"/>
      <c r="AK923" s="153"/>
      <c r="AL923" s="207" t="s">
        <v>131</v>
      </c>
      <c r="AM923" s="207"/>
      <c r="AN923" s="207"/>
      <c r="AO923" s="207" t="str">
        <f ca="1">IF(R923="","",IF(R923&gt;TODAY(),"0 meses",DATEDIF(R923,TODAY(),"m") &amp; " meses"))</f>
        <v>2 meses</v>
      </c>
      <c r="AP923" s="147" t="s">
        <v>67</v>
      </c>
      <c r="AQ923" s="147" t="s">
        <v>67</v>
      </c>
      <c r="AR923" s="147"/>
      <c r="AS923" s="209" t="s">
        <v>68</v>
      </c>
      <c r="AT923" s="223" t="str">
        <f>MONTH(B923)&amp;"/"&amp;YEAR(B923)</f>
        <v>3/2026</v>
      </c>
      <c r="AU923" s="223">
        <f>WEEKNUM(B923)-WEEKNUM(EOMONTH(B923,-1)+1)+1</f>
        <v>1</v>
      </c>
      <c r="AV923" s="209" t="str">
        <f>MONTH(R923)&amp;"/"&amp;YEAR(R923)</f>
        <v>3/2026</v>
      </c>
      <c r="AW923" s="209">
        <f>WEEKNUM(R923)-WEEKNUM(EOMONTH(R923,-1)+1)+1</f>
        <v>5</v>
      </c>
      <c r="AX923" s="209">
        <f>IF(BB923="S",IF(Q923="1. Aceitou o programa",R923-B923,0),0)</f>
        <v>29</v>
      </c>
      <c r="AY923" s="209">
        <f>IF(BB923="S",IF(AND(S923&lt;&gt;"",R923&lt;&gt;""),S923-R923,0),0)</f>
        <v>0</v>
      </c>
      <c r="AZ923" s="209">
        <f>IF(BB923="S",IF(Q923="1. Aceitou o programa",IF(OR(X923="Não se Aplica",X923=""),IF(OR(W923="Não se Aplica",W923=""),0,W923-V923),AVERAGE(X923-W923,W923-V923)),0),0)</f>
        <v>0</v>
      </c>
      <c r="BA923" s="209">
        <f>IF(BB923="S",IF(AND(Q923="1. Aceitou o programa",AH923="Realizada"),IFERROR(IF(AG923="",0,AG923-R923),0),0),0)</f>
        <v>0</v>
      </c>
      <c r="BB923" s="209" t="str">
        <f>_xlfn.XLOOKUP(U923,'Lista Suspensa'!$AA$20:$AA$23,'Lista Suspensa'!$AB$20:$AB$23,"N/A")</f>
        <v>S</v>
      </c>
    </row>
    <row r="924" spans="1:54" ht="12" customHeight="1">
      <c r="A924" s="151" t="s">
        <v>54</v>
      </c>
      <c r="B924" s="152">
        <v>46083</v>
      </c>
      <c r="C924" s="153" t="s">
        <v>55</v>
      </c>
      <c r="D924" s="153" t="s">
        <v>56</v>
      </c>
      <c r="E924" s="244">
        <v>88126447</v>
      </c>
      <c r="F924" s="144" t="s">
        <v>2111</v>
      </c>
      <c r="G924" s="230"/>
      <c r="H924" s="154">
        <v>36662</v>
      </c>
      <c r="I924" s="153">
        <v>26</v>
      </c>
      <c r="J924" s="148" t="s">
        <v>70</v>
      </c>
      <c r="K924" s="153"/>
      <c r="L924" s="153"/>
      <c r="M924" s="153"/>
      <c r="N924" s="153">
        <v>600</v>
      </c>
      <c r="O924" s="155" t="s">
        <v>2112</v>
      </c>
      <c r="P924" s="156" t="s">
        <v>2077</v>
      </c>
      <c r="Q924" s="157" t="s">
        <v>110</v>
      </c>
      <c r="R924" s="158">
        <v>46112</v>
      </c>
      <c r="S924" s="159"/>
      <c r="T924" s="159" t="s">
        <v>62</v>
      </c>
      <c r="U924" s="159" t="s">
        <v>111</v>
      </c>
      <c r="V924" s="154">
        <v>46112</v>
      </c>
      <c r="W924" s="154" t="s">
        <v>126</v>
      </c>
      <c r="X924" s="154" t="s">
        <v>126</v>
      </c>
      <c r="Y924" s="160">
        <v>46111</v>
      </c>
      <c r="Z924" s="160" t="s">
        <v>409</v>
      </c>
      <c r="AA924" s="153">
        <v>75</v>
      </c>
      <c r="AB924" s="153">
        <v>1.63</v>
      </c>
      <c r="AC924" s="182">
        <f t="shared" si="30"/>
        <v>28.228386465429637</v>
      </c>
      <c r="AD924" s="153" t="str">
        <f t="shared" si="31"/>
        <v>SOBREPESO</v>
      </c>
      <c r="AE924" s="233" t="s">
        <v>135</v>
      </c>
      <c r="AF924" s="153" t="s">
        <v>130</v>
      </c>
      <c r="AG924" s="159"/>
      <c r="AH924" s="153"/>
      <c r="AI924" s="161"/>
      <c r="AJ924" s="153"/>
      <c r="AK924" s="153"/>
      <c r="AL924" s="207" t="s">
        <v>131</v>
      </c>
      <c r="AM924" s="207" t="s">
        <v>86</v>
      </c>
      <c r="AN924" s="207"/>
      <c r="AO924" s="207" t="str">
        <f ca="1">IF(R924="","",IF(R924&gt;TODAY(),"0 meses",DATEDIF(R924,TODAY(),"m") &amp; " meses"))</f>
        <v>2 meses</v>
      </c>
      <c r="AP924" s="147" t="s">
        <v>67</v>
      </c>
      <c r="AQ924" s="147" t="s">
        <v>67</v>
      </c>
      <c r="AR924" s="147"/>
      <c r="AS924" s="209" t="s">
        <v>68</v>
      </c>
      <c r="AT924" s="223" t="str">
        <f>MONTH(B924)&amp;"/"&amp;YEAR(B924)</f>
        <v>3/2026</v>
      </c>
      <c r="AU924" s="223">
        <f>WEEKNUM(B924)-WEEKNUM(EOMONTH(B924,-1)+1)+1</f>
        <v>1</v>
      </c>
      <c r="AV924" s="209" t="str">
        <f>MONTH(R924)&amp;"/"&amp;YEAR(R924)</f>
        <v>3/2026</v>
      </c>
      <c r="AW924" s="209">
        <f>WEEKNUM(R924)-WEEKNUM(EOMONTH(R924,-1)+1)+1</f>
        <v>5</v>
      </c>
      <c r="AX924" s="209">
        <f>IF(BB924="S",IF(Q924="1. Aceitou o programa",R924-B924,0),0)</f>
        <v>29</v>
      </c>
      <c r="AY924" s="209">
        <f>IF(BB924="S",IF(AND(S924&lt;&gt;"",R924&lt;&gt;""),S924-R924,0),0)</f>
        <v>0</v>
      </c>
      <c r="AZ924" s="209">
        <f>IF(BB924="S",IF(Q924="1. Aceitou o programa",IF(OR(X924="Não se Aplica",X924=""),IF(OR(W924="Não se Aplica",W924=""),0,W924-V924),AVERAGE(X924-W924,W924-V924)),0),0)</f>
        <v>0</v>
      </c>
      <c r="BA924" s="209">
        <f>IF(BB924="S",IF(AND(Q924="1. Aceitou o programa",AH924="Realizada"),IFERROR(IF(AG924="",0,AG924-R924),0),0),0)</f>
        <v>0</v>
      </c>
      <c r="BB924" s="209" t="str">
        <f>_xlfn.XLOOKUP(U924,'Lista Suspensa'!$AA$20:$AA$23,'Lista Suspensa'!$AB$20:$AB$23,"N/A")</f>
        <v>S</v>
      </c>
    </row>
    <row r="925" spans="1:54" ht="12" customHeight="1">
      <c r="A925" s="151" t="s">
        <v>54</v>
      </c>
      <c r="B925" s="152">
        <v>46083</v>
      </c>
      <c r="C925" s="153" t="s">
        <v>55</v>
      </c>
      <c r="D925" s="153" t="s">
        <v>56</v>
      </c>
      <c r="E925" s="244">
        <v>85866445</v>
      </c>
      <c r="F925" s="144" t="s">
        <v>2113</v>
      </c>
      <c r="G925" s="230"/>
      <c r="H925" s="154">
        <v>38083</v>
      </c>
      <c r="I925" s="153">
        <v>22</v>
      </c>
      <c r="J925" s="148" t="s">
        <v>70</v>
      </c>
      <c r="K925" s="153"/>
      <c r="L925" s="153"/>
      <c r="M925" s="153"/>
      <c r="N925" s="153">
        <v>50</v>
      </c>
      <c r="O925" s="155" t="s">
        <v>2114</v>
      </c>
      <c r="P925" s="156" t="s">
        <v>2077</v>
      </c>
      <c r="Q925" s="157" t="s">
        <v>110</v>
      </c>
      <c r="R925" s="158">
        <v>46112</v>
      </c>
      <c r="S925" s="159"/>
      <c r="T925" s="159" t="s">
        <v>62</v>
      </c>
      <c r="U925" s="159" t="s">
        <v>111</v>
      </c>
      <c r="V925" s="154">
        <v>46112</v>
      </c>
      <c r="W925" s="154" t="s">
        <v>126</v>
      </c>
      <c r="X925" s="154" t="s">
        <v>126</v>
      </c>
      <c r="Y925" s="160">
        <v>46111</v>
      </c>
      <c r="Z925" s="160" t="s">
        <v>128</v>
      </c>
      <c r="AA925" s="153">
        <v>105</v>
      </c>
      <c r="AB925" s="153">
        <v>1.64</v>
      </c>
      <c r="AC925" s="182">
        <f t="shared" si="30"/>
        <v>39.039262343842957</v>
      </c>
      <c r="AD925" s="153" t="str">
        <f t="shared" si="31"/>
        <v>OBESIDADE II</v>
      </c>
      <c r="AE925" s="233" t="s">
        <v>135</v>
      </c>
      <c r="AF925" s="153" t="s">
        <v>130</v>
      </c>
      <c r="AG925" s="159"/>
      <c r="AH925" s="153"/>
      <c r="AI925" s="161"/>
      <c r="AJ925" s="153"/>
      <c r="AK925" s="153"/>
      <c r="AL925" s="207" t="s">
        <v>131</v>
      </c>
      <c r="AM925" s="207"/>
      <c r="AN925" s="207"/>
      <c r="AO925" s="207" t="str">
        <f ca="1">IF(R925="","",IF(R925&gt;TODAY(),"0 meses",DATEDIF(R925,TODAY(),"m") &amp; " meses"))</f>
        <v>2 meses</v>
      </c>
      <c r="AP925" s="147" t="s">
        <v>67</v>
      </c>
      <c r="AQ925" s="147" t="s">
        <v>67</v>
      </c>
      <c r="AR925" s="147"/>
      <c r="AS925" s="209" t="s">
        <v>68</v>
      </c>
      <c r="AT925" s="223" t="str">
        <f>MONTH(B925)&amp;"/"&amp;YEAR(B925)</f>
        <v>3/2026</v>
      </c>
      <c r="AU925" s="223">
        <f>WEEKNUM(B925)-WEEKNUM(EOMONTH(B925,-1)+1)+1</f>
        <v>1</v>
      </c>
      <c r="AV925" s="209" t="str">
        <f>MONTH(R925)&amp;"/"&amp;YEAR(R925)</f>
        <v>3/2026</v>
      </c>
      <c r="AW925" s="209">
        <f>WEEKNUM(R925)-WEEKNUM(EOMONTH(R925,-1)+1)+1</f>
        <v>5</v>
      </c>
      <c r="AX925" s="209">
        <f>IF(BB925="S",IF(Q925="1. Aceitou o programa",R925-B925,0),0)</f>
        <v>29</v>
      </c>
      <c r="AY925" s="209">
        <f>IF(BB925="S",IF(AND(S925&lt;&gt;"",R925&lt;&gt;""),S925-R925,0),0)</f>
        <v>0</v>
      </c>
      <c r="AZ925" s="209">
        <f>IF(BB925="S",IF(Q925="1. Aceitou o programa",IF(OR(X925="Não se Aplica",X925=""),IF(OR(W925="Não se Aplica",W925=""),0,W925-V925),AVERAGE(X925-W925,W925-V925)),0),0)</f>
        <v>0</v>
      </c>
      <c r="BA925" s="209">
        <f>IF(BB925="S",IF(AND(Q925="1. Aceitou o programa",AH925="Realizada"),IFERROR(IF(AG925="",0,AG925-R925),0),0),0)</f>
        <v>0</v>
      </c>
      <c r="BB925" s="209" t="str">
        <f>_xlfn.XLOOKUP(U925,'Lista Suspensa'!$AA$20:$AA$23,'Lista Suspensa'!$AB$20:$AB$23,"N/A")</f>
        <v>S</v>
      </c>
    </row>
    <row r="926" spans="1:54" ht="12" customHeight="1">
      <c r="A926" s="151" t="s">
        <v>54</v>
      </c>
      <c r="B926" s="152">
        <v>46083</v>
      </c>
      <c r="C926" s="153" t="s">
        <v>55</v>
      </c>
      <c r="D926" s="153" t="s">
        <v>56</v>
      </c>
      <c r="E926" s="244">
        <v>83492445</v>
      </c>
      <c r="F926" s="144" t="s">
        <v>2115</v>
      </c>
      <c r="G926" s="230"/>
      <c r="H926" s="154">
        <v>31891</v>
      </c>
      <c r="I926" s="153">
        <v>39</v>
      </c>
      <c r="J926" s="148" t="s">
        <v>70</v>
      </c>
      <c r="K926" s="153"/>
      <c r="L926" s="153"/>
      <c r="M926" s="153"/>
      <c r="N926" s="153">
        <v>500</v>
      </c>
      <c r="O926" s="155" t="s">
        <v>2116</v>
      </c>
      <c r="P926" s="156" t="s">
        <v>2026</v>
      </c>
      <c r="Q926" s="157" t="s">
        <v>110</v>
      </c>
      <c r="R926" s="158">
        <v>46112</v>
      </c>
      <c r="S926" s="159"/>
      <c r="T926" s="159" t="s">
        <v>62</v>
      </c>
      <c r="U926" s="159" t="s">
        <v>111</v>
      </c>
      <c r="V926" s="154">
        <v>46112</v>
      </c>
      <c r="W926" s="154" t="s">
        <v>126</v>
      </c>
      <c r="X926" s="154" t="s">
        <v>126</v>
      </c>
      <c r="Y926" s="160">
        <v>46111</v>
      </c>
      <c r="Z926" s="160" t="s">
        <v>128</v>
      </c>
      <c r="AA926" s="153">
        <v>93</v>
      </c>
      <c r="AB926" s="153">
        <v>1.58</v>
      </c>
      <c r="AC926" s="182">
        <f t="shared" si="30"/>
        <v>37.25364524915878</v>
      </c>
      <c r="AD926" s="153" t="str">
        <f t="shared" si="31"/>
        <v>OBESIDADE II</v>
      </c>
      <c r="AE926" s="233" t="s">
        <v>135</v>
      </c>
      <c r="AF926" s="153" t="s">
        <v>130</v>
      </c>
      <c r="AG926" s="159"/>
      <c r="AH926" s="153"/>
      <c r="AI926" s="161"/>
      <c r="AJ926" s="153"/>
      <c r="AK926" s="153"/>
      <c r="AL926" s="207" t="s">
        <v>131</v>
      </c>
      <c r="AM926" s="207"/>
      <c r="AN926" s="207"/>
      <c r="AO926" s="207" t="str">
        <f ca="1">IF(R926="","",IF(R926&gt;TODAY(),"0 meses",DATEDIF(R926,TODAY(),"m") &amp; " meses"))</f>
        <v>2 meses</v>
      </c>
      <c r="AP926" s="147" t="s">
        <v>67</v>
      </c>
      <c r="AQ926" s="147" t="s">
        <v>67</v>
      </c>
      <c r="AR926" s="147"/>
      <c r="AS926" s="209" t="s">
        <v>68</v>
      </c>
      <c r="AT926" s="223" t="str">
        <f>MONTH(B926)&amp;"/"&amp;YEAR(B926)</f>
        <v>3/2026</v>
      </c>
      <c r="AU926" s="223">
        <f>WEEKNUM(B926)-WEEKNUM(EOMONTH(B926,-1)+1)+1</f>
        <v>1</v>
      </c>
      <c r="AV926" s="209" t="str">
        <f>MONTH(R926)&amp;"/"&amp;YEAR(R926)</f>
        <v>3/2026</v>
      </c>
      <c r="AW926" s="209">
        <f>WEEKNUM(R926)-WEEKNUM(EOMONTH(R926,-1)+1)+1</f>
        <v>5</v>
      </c>
      <c r="AX926" s="209">
        <f>IF(BB926="S",IF(Q926="1. Aceitou o programa",R926-B926,0),0)</f>
        <v>29</v>
      </c>
      <c r="AY926" s="209">
        <f>IF(BB926="S",IF(AND(S926&lt;&gt;"",R926&lt;&gt;""),S926-R926,0),0)</f>
        <v>0</v>
      </c>
      <c r="AZ926" s="209">
        <f>IF(BB926="S",IF(Q926="1. Aceitou o programa",IF(OR(X926="Não se Aplica",X926=""),IF(OR(W926="Não se Aplica",W926=""),0,W926-V926),AVERAGE(X926-W926,W926-V926)),0),0)</f>
        <v>0</v>
      </c>
      <c r="BA926" s="209">
        <f>IF(BB926="S",IF(AND(Q926="1. Aceitou o programa",AH926="Realizada"),IFERROR(IF(AG926="",0,AG926-R926),0),0),0)</f>
        <v>0</v>
      </c>
      <c r="BB926" s="209" t="str">
        <f>_xlfn.XLOOKUP(U926,'Lista Suspensa'!$AA$20:$AA$23,'Lista Suspensa'!$AB$20:$AB$23,"N/A")</f>
        <v>S</v>
      </c>
    </row>
    <row r="927" spans="1:54" ht="12" customHeight="1">
      <c r="A927" s="151" t="s">
        <v>2040</v>
      </c>
      <c r="B927" s="152">
        <v>46100</v>
      </c>
      <c r="C927" s="153" t="s">
        <v>122</v>
      </c>
      <c r="D927" s="153" t="s">
        <v>471</v>
      </c>
      <c r="E927" s="244">
        <v>81171675</v>
      </c>
      <c r="F927" s="144" t="s">
        <v>2117</v>
      </c>
      <c r="G927" s="230"/>
      <c r="H927" s="154">
        <v>26255</v>
      </c>
      <c r="I927" s="153">
        <v>54</v>
      </c>
      <c r="J927" s="148" t="s">
        <v>70</v>
      </c>
      <c r="K927" s="153"/>
      <c r="L927" s="153"/>
      <c r="M927" s="153"/>
      <c r="N927" s="153">
        <v>60</v>
      </c>
      <c r="O927" s="155">
        <v>21974926138</v>
      </c>
      <c r="P927" s="156" t="s">
        <v>71</v>
      </c>
      <c r="Q927" s="157" t="s">
        <v>110</v>
      </c>
      <c r="R927" s="158">
        <v>46112</v>
      </c>
      <c r="S927" s="159"/>
      <c r="T927" s="159" t="s">
        <v>62</v>
      </c>
      <c r="U927" s="159" t="s">
        <v>111</v>
      </c>
      <c r="V927" s="154">
        <v>46112</v>
      </c>
      <c r="W927" s="154">
        <v>46112</v>
      </c>
      <c r="X927" s="154" t="s">
        <v>126</v>
      </c>
      <c r="Y927" s="160">
        <v>46111</v>
      </c>
      <c r="Z927" s="160" t="s">
        <v>65</v>
      </c>
      <c r="AA927" s="153">
        <v>108</v>
      </c>
      <c r="AB927" s="153">
        <v>1.61</v>
      </c>
      <c r="AC927" s="182">
        <f t="shared" si="30"/>
        <v>41.665059218394347</v>
      </c>
      <c r="AD927" s="153" t="str">
        <f t="shared" si="31"/>
        <v>OBESIDADE III</v>
      </c>
      <c r="AE927" s="233" t="s">
        <v>129</v>
      </c>
      <c r="AF927" s="153" t="s">
        <v>130</v>
      </c>
      <c r="AG927" s="159"/>
      <c r="AH927" s="153"/>
      <c r="AI927" s="161"/>
      <c r="AJ927" s="153"/>
      <c r="AK927" s="153"/>
      <c r="AL927" s="207" t="s">
        <v>131</v>
      </c>
      <c r="AM927" s="207"/>
      <c r="AN927" s="207"/>
      <c r="AO927" s="207" t="str">
        <f ca="1">IF(R927="","",IF(R927&gt;TODAY(),"0 meses",DATEDIF(R927,TODAY(),"m") &amp; " meses"))</f>
        <v>2 meses</v>
      </c>
      <c r="AP927" s="147" t="s">
        <v>67</v>
      </c>
      <c r="AQ927" s="147" t="s">
        <v>67</v>
      </c>
      <c r="AR927" s="147"/>
      <c r="AS927" s="209" t="s">
        <v>68</v>
      </c>
      <c r="AT927" s="223" t="str">
        <f>MONTH(B927)&amp;"/"&amp;YEAR(B927)</f>
        <v>3/2026</v>
      </c>
      <c r="AU927" s="223">
        <f>WEEKNUM(B927)-WEEKNUM(EOMONTH(B927,-1)+1)+1</f>
        <v>3</v>
      </c>
      <c r="AV927" s="209" t="str">
        <f>MONTH(R927)&amp;"/"&amp;YEAR(R927)</f>
        <v>3/2026</v>
      </c>
      <c r="AW927" s="209">
        <f>WEEKNUM(R927)-WEEKNUM(EOMONTH(R927,-1)+1)+1</f>
        <v>5</v>
      </c>
      <c r="AX927" s="209">
        <f>IF(BB927="S",IF(Q927="1. Aceitou o programa",R927-B927,0),0)</f>
        <v>12</v>
      </c>
      <c r="AY927" s="209">
        <f>IF(BB927="S",IF(AND(S927&lt;&gt;"",R927&lt;&gt;""),S927-R927,0),0)</f>
        <v>0</v>
      </c>
      <c r="AZ927" s="209">
        <f>IF(BB927="S",IF(Q927="1. Aceitou o programa",IF(OR(X927="Não se Aplica",X927=""),IF(OR(W927="Não se Aplica",W927=""),0,W927-V927),AVERAGE(X927-W927,W927-V927)),0),0)</f>
        <v>0</v>
      </c>
      <c r="BA927" s="209">
        <f>IF(BB927="S",IF(AND(Q927="1. Aceitou o programa",AH927="Realizada"),IFERROR(IF(AG927="",0,AG927-R927),0),0),0)</f>
        <v>0</v>
      </c>
      <c r="BB927" s="209" t="str">
        <f>_xlfn.XLOOKUP(U927,'Lista Suspensa'!$AA$20:$AA$23,'Lista Suspensa'!$AB$20:$AB$23,"N/A")</f>
        <v>S</v>
      </c>
    </row>
    <row r="928" spans="1:54" ht="12" customHeight="1">
      <c r="A928" s="151" t="s">
        <v>2040</v>
      </c>
      <c r="B928" s="152">
        <v>46100</v>
      </c>
      <c r="C928" s="153" t="s">
        <v>122</v>
      </c>
      <c r="D928" s="153" t="s">
        <v>175</v>
      </c>
      <c r="E928" s="244">
        <v>89168009</v>
      </c>
      <c r="F928" s="144" t="s">
        <v>2118</v>
      </c>
      <c r="G928" s="230"/>
      <c r="H928" s="154">
        <v>31824</v>
      </c>
      <c r="I928" s="153">
        <v>39</v>
      </c>
      <c r="J928" s="148" t="s">
        <v>70</v>
      </c>
      <c r="K928" s="153"/>
      <c r="L928" s="153"/>
      <c r="M928" s="153"/>
      <c r="N928" s="153">
        <v>380</v>
      </c>
      <c r="O928" s="155">
        <v>11986748357</v>
      </c>
      <c r="P928" s="156" t="s">
        <v>71</v>
      </c>
      <c r="Q928" s="157" t="s">
        <v>110</v>
      </c>
      <c r="R928" s="158">
        <v>46112</v>
      </c>
      <c r="S928" s="159"/>
      <c r="T928" s="159" t="s">
        <v>62</v>
      </c>
      <c r="U928" s="159" t="s">
        <v>111</v>
      </c>
      <c r="V928" s="154">
        <v>46112</v>
      </c>
      <c r="W928" s="154" t="s">
        <v>126</v>
      </c>
      <c r="X928" s="154" t="s">
        <v>126</v>
      </c>
      <c r="Y928" s="160">
        <v>46111</v>
      </c>
      <c r="Z928" s="160" t="s">
        <v>128</v>
      </c>
      <c r="AA928" s="153">
        <v>101</v>
      </c>
      <c r="AB928" s="153">
        <v>1.58</v>
      </c>
      <c r="AC928" s="182">
        <f t="shared" si="30"/>
        <v>40.458259894247711</v>
      </c>
      <c r="AD928" s="153" t="str">
        <f t="shared" si="31"/>
        <v>OBESIDADE III</v>
      </c>
      <c r="AE928" s="233" t="s">
        <v>135</v>
      </c>
      <c r="AF928" s="153" t="s">
        <v>130</v>
      </c>
      <c r="AG928" s="159"/>
      <c r="AH928" s="153"/>
      <c r="AI928" s="161"/>
      <c r="AJ928" s="153"/>
      <c r="AK928" s="153"/>
      <c r="AL928" s="207" t="s">
        <v>131</v>
      </c>
      <c r="AM928" s="207"/>
      <c r="AN928" s="207"/>
      <c r="AO928" s="207" t="str">
        <f ca="1">IF(R928="","",IF(R928&gt;TODAY(),"0 meses",DATEDIF(R928,TODAY(),"m") &amp; " meses"))</f>
        <v>2 meses</v>
      </c>
      <c r="AP928" s="147" t="s">
        <v>67</v>
      </c>
      <c r="AQ928" s="147" t="s">
        <v>67</v>
      </c>
      <c r="AR928" s="147"/>
      <c r="AS928" s="209" t="s">
        <v>68</v>
      </c>
      <c r="AT928" s="223" t="str">
        <f>MONTH(B928)&amp;"/"&amp;YEAR(B928)</f>
        <v>3/2026</v>
      </c>
      <c r="AU928" s="223">
        <f>WEEKNUM(B928)-WEEKNUM(EOMONTH(B928,-1)+1)+1</f>
        <v>3</v>
      </c>
      <c r="AV928" s="209" t="str">
        <f>MONTH(R928)&amp;"/"&amp;YEAR(R928)</f>
        <v>3/2026</v>
      </c>
      <c r="AW928" s="209">
        <f>WEEKNUM(R928)-WEEKNUM(EOMONTH(R928,-1)+1)+1</f>
        <v>5</v>
      </c>
      <c r="AX928" s="209">
        <f>IF(BB928="S",IF(Q928="1. Aceitou o programa",R928-B928,0),0)</f>
        <v>12</v>
      </c>
      <c r="AY928" s="209">
        <f>IF(BB928="S",IF(AND(S928&lt;&gt;"",R928&lt;&gt;""),S928-R928,0),0)</f>
        <v>0</v>
      </c>
      <c r="AZ928" s="209">
        <f>IF(BB928="S",IF(Q928="1. Aceitou o programa",IF(OR(X928="Não se Aplica",X928=""),IF(OR(W928="Não se Aplica",W928=""),0,W928-V928),AVERAGE(X928-W928,W928-V928)),0),0)</f>
        <v>0</v>
      </c>
      <c r="BA928" s="209">
        <f>IF(BB928="S",IF(AND(Q928="1. Aceitou o programa",AH928="Realizada"),IFERROR(IF(AG928="",0,AG928-R928),0),0),0)</f>
        <v>0</v>
      </c>
      <c r="BB928" s="209" t="str">
        <f>_xlfn.XLOOKUP(U928,'Lista Suspensa'!$AA$20:$AA$23,'Lista Suspensa'!$AB$20:$AB$23,"N/A")</f>
        <v>S</v>
      </c>
    </row>
    <row r="929" spans="1:54" ht="12" customHeight="1">
      <c r="A929" s="151" t="s">
        <v>67</v>
      </c>
      <c r="B929" s="152">
        <v>46099</v>
      </c>
      <c r="C929" s="153" t="s">
        <v>297</v>
      </c>
      <c r="D929" s="153" t="s">
        <v>455</v>
      </c>
      <c r="E929" s="244">
        <v>87405076</v>
      </c>
      <c r="F929" s="144" t="s">
        <v>2119</v>
      </c>
      <c r="G929" s="230"/>
      <c r="H929" s="154">
        <v>28213</v>
      </c>
      <c r="I929" s="153">
        <v>49</v>
      </c>
      <c r="J929" s="148" t="s">
        <v>70</v>
      </c>
      <c r="K929" s="153" t="s">
        <v>59</v>
      </c>
      <c r="L929" s="153"/>
      <c r="M929" s="153"/>
      <c r="N929" s="153">
        <v>60</v>
      </c>
      <c r="O929" s="155" t="s">
        <v>2120</v>
      </c>
      <c r="P929" s="156" t="s">
        <v>2069</v>
      </c>
      <c r="Q929" s="157" t="s">
        <v>110</v>
      </c>
      <c r="R929" s="158">
        <v>46112</v>
      </c>
      <c r="S929" s="159"/>
      <c r="T929" s="159" t="s">
        <v>62</v>
      </c>
      <c r="U929" s="159" t="s">
        <v>111</v>
      </c>
      <c r="V929" s="154">
        <v>46112</v>
      </c>
      <c r="W929" s="154" t="s">
        <v>126</v>
      </c>
      <c r="X929" s="154" t="s">
        <v>126</v>
      </c>
      <c r="Y929" s="160" t="s">
        <v>2121</v>
      </c>
      <c r="Z929" s="160" t="s">
        <v>409</v>
      </c>
      <c r="AA929" s="153">
        <v>88</v>
      </c>
      <c r="AB929" s="153">
        <v>1.67</v>
      </c>
      <c r="AC929" s="182">
        <f t="shared" si="30"/>
        <v>31.553659148768332</v>
      </c>
      <c r="AD929" s="153" t="str">
        <f t="shared" si="31"/>
        <v>OBESIDADE I</v>
      </c>
      <c r="AE929" s="233" t="s">
        <v>135</v>
      </c>
      <c r="AF929" s="153" t="s">
        <v>130</v>
      </c>
      <c r="AG929" s="159"/>
      <c r="AH929" s="153"/>
      <c r="AI929" s="161"/>
      <c r="AJ929" s="153"/>
      <c r="AK929" s="153"/>
      <c r="AL929" s="207" t="s">
        <v>131</v>
      </c>
      <c r="AM929" s="207"/>
      <c r="AN929" s="207"/>
      <c r="AO929" s="207" t="str">
        <f ca="1">IF(R929="","",IF(R929&gt;TODAY(),"0 meses",DATEDIF(R929,TODAY(),"m") &amp; " meses"))</f>
        <v>2 meses</v>
      </c>
      <c r="AP929" s="147" t="s">
        <v>67</v>
      </c>
      <c r="AQ929" s="147" t="s">
        <v>67</v>
      </c>
      <c r="AR929" s="147"/>
      <c r="AS929" s="209" t="s">
        <v>68</v>
      </c>
      <c r="AT929" s="223" t="str">
        <f>MONTH(B929)&amp;"/"&amp;YEAR(B929)</f>
        <v>3/2026</v>
      </c>
      <c r="AU929" s="223">
        <f>WEEKNUM(B929)-WEEKNUM(EOMONTH(B929,-1)+1)+1</f>
        <v>3</v>
      </c>
      <c r="AV929" s="209" t="str">
        <f>MONTH(R929)&amp;"/"&amp;YEAR(R929)</f>
        <v>3/2026</v>
      </c>
      <c r="AW929" s="209">
        <f>WEEKNUM(R929)-WEEKNUM(EOMONTH(R929,-1)+1)+1</f>
        <v>5</v>
      </c>
      <c r="AX929" s="209">
        <f>IF(BB929="S",IF(Q929="1. Aceitou o programa",R929-B929,0),0)</f>
        <v>13</v>
      </c>
      <c r="AY929" s="209">
        <f>IF(BB929="S",IF(AND(S929&lt;&gt;"",R929&lt;&gt;""),S929-R929,0),0)</f>
        <v>0</v>
      </c>
      <c r="AZ929" s="209">
        <f>IF(BB929="S",IF(Q929="1. Aceitou o programa",IF(OR(X929="Não se Aplica",X929=""),IF(OR(W929="Não se Aplica",W929=""),0,W929-V929),AVERAGE(X929-W929,W929-V929)),0),0)</f>
        <v>0</v>
      </c>
      <c r="BA929" s="209">
        <f>IF(BB929="S",IF(AND(Q929="1. Aceitou o programa",AH929="Realizada"),IFERROR(IF(AG929="",0,AG929-R929),0),0),0)</f>
        <v>0</v>
      </c>
      <c r="BB929" s="209" t="str">
        <f>_xlfn.XLOOKUP(U929,'Lista Suspensa'!$AA$20:$AA$23,'Lista Suspensa'!$AB$20:$AB$23,"N/A")</f>
        <v>S</v>
      </c>
    </row>
    <row r="930" spans="1:54" ht="12" customHeight="1">
      <c r="A930" s="151" t="s">
        <v>2040</v>
      </c>
      <c r="B930" s="152">
        <v>46100</v>
      </c>
      <c r="C930" s="153" t="s">
        <v>122</v>
      </c>
      <c r="D930" s="153" t="s">
        <v>167</v>
      </c>
      <c r="E930" s="244">
        <v>86664259</v>
      </c>
      <c r="F930" s="144" t="s">
        <v>2122</v>
      </c>
      <c r="G930" s="230"/>
      <c r="H930" s="154">
        <v>32776</v>
      </c>
      <c r="I930" s="153">
        <v>36</v>
      </c>
      <c r="J930" s="148" t="s">
        <v>58</v>
      </c>
      <c r="K930" s="153"/>
      <c r="L930" s="153"/>
      <c r="M930" s="153"/>
      <c r="N930" s="153">
        <v>380</v>
      </c>
      <c r="O930" s="155">
        <v>11931524845</v>
      </c>
      <c r="P930" s="156" t="s">
        <v>89</v>
      </c>
      <c r="Q930" s="157" t="s">
        <v>110</v>
      </c>
      <c r="R930" s="158">
        <v>46112</v>
      </c>
      <c r="S930" s="159"/>
      <c r="T930" s="159" t="s">
        <v>62</v>
      </c>
      <c r="U930" s="159" t="s">
        <v>111</v>
      </c>
      <c r="V930" s="154">
        <v>46112</v>
      </c>
      <c r="W930" s="154" t="s">
        <v>126</v>
      </c>
      <c r="X930" s="154" t="s">
        <v>126</v>
      </c>
      <c r="Y930" s="160">
        <v>46111</v>
      </c>
      <c r="Z930" s="160" t="s">
        <v>128</v>
      </c>
      <c r="AA930" s="153">
        <v>150</v>
      </c>
      <c r="AB930" s="153">
        <v>1.86</v>
      </c>
      <c r="AC930" s="182">
        <f t="shared" si="30"/>
        <v>43.357613596947616</v>
      </c>
      <c r="AD930" s="153" t="str">
        <f t="shared" si="31"/>
        <v>OBESIDADE III</v>
      </c>
      <c r="AE930" s="233" t="s">
        <v>135</v>
      </c>
      <c r="AF930" s="153" t="s">
        <v>130</v>
      </c>
      <c r="AG930" s="159"/>
      <c r="AH930" s="153"/>
      <c r="AI930" s="161"/>
      <c r="AJ930" s="153"/>
      <c r="AK930" s="153"/>
      <c r="AL930" s="207" t="s">
        <v>131</v>
      </c>
      <c r="AM930" s="207"/>
      <c r="AN930" s="207"/>
      <c r="AO930" s="207" t="str">
        <f ca="1">IF(R930="","",IF(R930&gt;TODAY(),"0 meses",DATEDIF(R930,TODAY(),"m") &amp; " meses"))</f>
        <v>2 meses</v>
      </c>
      <c r="AP930" s="147" t="s">
        <v>67</v>
      </c>
      <c r="AQ930" s="147" t="s">
        <v>67</v>
      </c>
      <c r="AR930" s="147"/>
      <c r="AS930" s="209" t="s">
        <v>68</v>
      </c>
      <c r="AT930" s="223" t="str">
        <f>MONTH(B930)&amp;"/"&amp;YEAR(B930)</f>
        <v>3/2026</v>
      </c>
      <c r="AU930" s="223">
        <f>WEEKNUM(B930)-WEEKNUM(EOMONTH(B930,-1)+1)+1</f>
        <v>3</v>
      </c>
      <c r="AV930" s="209" t="str">
        <f>MONTH(R930)&amp;"/"&amp;YEAR(R930)</f>
        <v>3/2026</v>
      </c>
      <c r="AW930" s="209">
        <f>WEEKNUM(R930)-WEEKNUM(EOMONTH(R930,-1)+1)+1</f>
        <v>5</v>
      </c>
      <c r="AX930" s="209">
        <f>IF(BB930="S",IF(Q930="1. Aceitou o programa",R930-B930,0),0)</f>
        <v>12</v>
      </c>
      <c r="AY930" s="209">
        <f>IF(BB930="S",IF(AND(S930&lt;&gt;"",R930&lt;&gt;""),S930-R930,0),0)</f>
        <v>0</v>
      </c>
      <c r="AZ930" s="209">
        <f>IF(BB930="S",IF(Q930="1. Aceitou o programa",IF(OR(X930="Não se Aplica",X930=""),IF(OR(W930="Não se Aplica",W930=""),0,W930-V930),AVERAGE(X930-W930,W930-V930)),0),0)</f>
        <v>0</v>
      </c>
      <c r="BA930" s="209">
        <f>IF(BB930="S",IF(AND(Q930="1. Aceitou o programa",AH930="Realizada"),IFERROR(IF(AG930="",0,AG930-R930),0),0),0)</f>
        <v>0</v>
      </c>
      <c r="BB930" s="209" t="str">
        <f>_xlfn.XLOOKUP(U930,'Lista Suspensa'!$AA$20:$AA$23,'Lista Suspensa'!$AB$20:$AB$23,"N/A")</f>
        <v>S</v>
      </c>
    </row>
    <row r="931" spans="1:54" ht="12" customHeight="1">
      <c r="A931" s="151" t="s">
        <v>67</v>
      </c>
      <c r="B931" s="152">
        <v>46107</v>
      </c>
      <c r="C931" s="153" t="s">
        <v>297</v>
      </c>
      <c r="D931" s="153" t="s">
        <v>455</v>
      </c>
      <c r="E931" s="244">
        <v>85960942</v>
      </c>
      <c r="F931" s="144" t="s">
        <v>2123</v>
      </c>
      <c r="G931" s="230"/>
      <c r="H931" s="154">
        <v>28802</v>
      </c>
      <c r="I931" s="153">
        <v>47</v>
      </c>
      <c r="J931" s="148" t="s">
        <v>70</v>
      </c>
      <c r="K931" s="153"/>
      <c r="L931" s="153"/>
      <c r="M931" s="153"/>
      <c r="N931" s="153"/>
      <c r="O931" s="155">
        <v>21988656676</v>
      </c>
      <c r="P931" s="156" t="s">
        <v>89</v>
      </c>
      <c r="Q931" s="157" t="s">
        <v>110</v>
      </c>
      <c r="R931" s="158">
        <v>46112</v>
      </c>
      <c r="S931" s="159"/>
      <c r="T931" s="159" t="s">
        <v>62</v>
      </c>
      <c r="U931" s="159" t="s">
        <v>111</v>
      </c>
      <c r="V931" s="154">
        <v>46112</v>
      </c>
      <c r="W931" s="154" t="s">
        <v>126</v>
      </c>
      <c r="X931" s="154" t="s">
        <v>126</v>
      </c>
      <c r="Y931" s="160">
        <v>46111</v>
      </c>
      <c r="Z931" s="160" t="s">
        <v>128</v>
      </c>
      <c r="AA931" s="153">
        <v>79</v>
      </c>
      <c r="AB931" s="153">
        <v>1.67</v>
      </c>
      <c r="AC931" s="182">
        <f t="shared" si="30"/>
        <v>28.326580372189753</v>
      </c>
      <c r="AD931" s="153" t="str">
        <f t="shared" si="31"/>
        <v>SOBREPESO</v>
      </c>
      <c r="AE931" s="233" t="s">
        <v>135</v>
      </c>
      <c r="AF931" s="153" t="s">
        <v>130</v>
      </c>
      <c r="AG931" s="159"/>
      <c r="AH931" s="153"/>
      <c r="AI931" s="161"/>
      <c r="AJ931" s="153"/>
      <c r="AK931" s="153"/>
      <c r="AL931" s="207" t="s">
        <v>136</v>
      </c>
      <c r="AM931" s="207"/>
      <c r="AN931" s="207"/>
      <c r="AO931" s="207" t="str">
        <f ca="1">IF(R931="","",IF(R931&gt;TODAY(),"0 meses",DATEDIF(R931,TODAY(),"m") &amp; " meses"))</f>
        <v>2 meses</v>
      </c>
      <c r="AP931" s="147" t="s">
        <v>67</v>
      </c>
      <c r="AQ931" s="147" t="s">
        <v>67</v>
      </c>
      <c r="AR931" s="147"/>
      <c r="AS931" s="209" t="s">
        <v>68</v>
      </c>
      <c r="AT931" s="223" t="str">
        <f>MONTH(B931)&amp;"/"&amp;YEAR(B931)</f>
        <v>3/2026</v>
      </c>
      <c r="AU931" s="223">
        <f>WEEKNUM(B931)-WEEKNUM(EOMONTH(B931,-1)+1)+1</f>
        <v>4</v>
      </c>
      <c r="AV931" s="209" t="str">
        <f>MONTH(R931)&amp;"/"&amp;YEAR(R931)</f>
        <v>3/2026</v>
      </c>
      <c r="AW931" s="209">
        <f>WEEKNUM(R931)-WEEKNUM(EOMONTH(R931,-1)+1)+1</f>
        <v>5</v>
      </c>
      <c r="AX931" s="209">
        <f>IF(BB931="S",IF(Q931="1. Aceitou o programa",R931-B931,0),0)</f>
        <v>5</v>
      </c>
      <c r="AY931" s="209">
        <f>IF(BB931="S",IF(AND(S931&lt;&gt;"",R931&lt;&gt;""),S931-R931,0),0)</f>
        <v>0</v>
      </c>
      <c r="AZ931" s="209">
        <f>IF(BB931="S",IF(Q931="1. Aceitou o programa",IF(OR(X931="Não se Aplica",X931=""),IF(OR(W931="Não se Aplica",W931=""),0,W931-V931),AVERAGE(X931-W931,W931-V931)),0),0)</f>
        <v>0</v>
      </c>
      <c r="BA931" s="209">
        <f>IF(BB931="S",IF(AND(Q931="1. Aceitou o programa",AH931="Realizada"),IFERROR(IF(AG931="",0,AG931-R931),0),0),0)</f>
        <v>0</v>
      </c>
      <c r="BB931" s="209" t="str">
        <f>_xlfn.XLOOKUP(U931,'Lista Suspensa'!$AA$20:$AA$23,'Lista Suspensa'!$AB$20:$AB$23,"N/A")</f>
        <v>S</v>
      </c>
    </row>
    <row r="932" spans="1:54" ht="12" customHeight="1">
      <c r="A932" s="151" t="s">
        <v>67</v>
      </c>
      <c r="B932" s="152">
        <v>46107</v>
      </c>
      <c r="C932" s="153" t="s">
        <v>297</v>
      </c>
      <c r="D932" s="153" t="s">
        <v>455</v>
      </c>
      <c r="E932" s="244">
        <v>86253076</v>
      </c>
      <c r="F932" s="144" t="s">
        <v>2124</v>
      </c>
      <c r="G932" s="230"/>
      <c r="H932" s="154">
        <v>31345</v>
      </c>
      <c r="I932" s="153">
        <v>40</v>
      </c>
      <c r="J932" s="148" t="s">
        <v>70</v>
      </c>
      <c r="K932" s="153"/>
      <c r="L932" s="153"/>
      <c r="M932" s="153"/>
      <c r="N932" s="153"/>
      <c r="O932" s="155" t="s">
        <v>2125</v>
      </c>
      <c r="P932" s="156" t="s">
        <v>2077</v>
      </c>
      <c r="Q932" s="157" t="s">
        <v>110</v>
      </c>
      <c r="R932" s="158">
        <v>46112</v>
      </c>
      <c r="S932" s="159"/>
      <c r="T932" s="159" t="s">
        <v>62</v>
      </c>
      <c r="U932" s="159" t="s">
        <v>111</v>
      </c>
      <c r="V932" s="154">
        <v>46112</v>
      </c>
      <c r="W932" s="154" t="s">
        <v>126</v>
      </c>
      <c r="X932" s="154" t="s">
        <v>126</v>
      </c>
      <c r="Y932" s="160">
        <v>46111</v>
      </c>
      <c r="Z932" s="160" t="s">
        <v>128</v>
      </c>
      <c r="AA932" s="153">
        <v>96</v>
      </c>
      <c r="AB932" s="153">
        <v>1.7</v>
      </c>
      <c r="AC932" s="182">
        <f t="shared" si="30"/>
        <v>33.21799307958478</v>
      </c>
      <c r="AD932" s="153" t="str">
        <f t="shared" si="31"/>
        <v>OBESIDADE I</v>
      </c>
      <c r="AE932" s="233" t="s">
        <v>135</v>
      </c>
      <c r="AF932" s="153" t="s">
        <v>130</v>
      </c>
      <c r="AG932" s="159"/>
      <c r="AH932" s="153"/>
      <c r="AI932" s="161"/>
      <c r="AJ932" s="153"/>
      <c r="AK932" s="153"/>
      <c r="AL932" s="207" t="s">
        <v>136</v>
      </c>
      <c r="AM932" s="207"/>
      <c r="AN932" s="207"/>
      <c r="AO932" s="207" t="str">
        <f ca="1">IF(R932="","",IF(R932&gt;TODAY(),"0 meses",DATEDIF(R932,TODAY(),"m") &amp; " meses"))</f>
        <v>2 meses</v>
      </c>
      <c r="AP932" s="147" t="s">
        <v>67</v>
      </c>
      <c r="AQ932" s="147" t="s">
        <v>67</v>
      </c>
      <c r="AR932" s="147"/>
      <c r="AS932" s="209" t="s">
        <v>68</v>
      </c>
      <c r="AT932" s="223" t="str">
        <f>MONTH(B932)&amp;"/"&amp;YEAR(B932)</f>
        <v>3/2026</v>
      </c>
      <c r="AU932" s="223">
        <f>WEEKNUM(B932)-WEEKNUM(EOMONTH(B932,-1)+1)+1</f>
        <v>4</v>
      </c>
      <c r="AV932" s="209" t="str">
        <f>MONTH(R932)&amp;"/"&amp;YEAR(R932)</f>
        <v>3/2026</v>
      </c>
      <c r="AW932" s="209">
        <f>WEEKNUM(R932)-WEEKNUM(EOMONTH(R932,-1)+1)+1</f>
        <v>5</v>
      </c>
      <c r="AX932" s="209">
        <f>IF(BB932="S",IF(Q932="1. Aceitou o programa",R932-B932,0),0)</f>
        <v>5</v>
      </c>
      <c r="AY932" s="209">
        <f>IF(BB932="S",IF(AND(S932&lt;&gt;"",R932&lt;&gt;""),S932-R932,0),0)</f>
        <v>0</v>
      </c>
      <c r="AZ932" s="209">
        <f>IF(BB932="S",IF(Q932="1. Aceitou o programa",IF(OR(X932="Não se Aplica",X932=""),IF(OR(W932="Não se Aplica",W932=""),0,W932-V932),AVERAGE(X932-W932,W932-V932)),0),0)</f>
        <v>0</v>
      </c>
      <c r="BA932" s="209">
        <f>IF(BB932="S",IF(AND(Q932="1. Aceitou o programa",AH932="Realizada"),IFERROR(IF(AG932="",0,AG932-R932),0),0),0)</f>
        <v>0</v>
      </c>
      <c r="BB932" s="209" t="str">
        <f>_xlfn.XLOOKUP(U932,'Lista Suspensa'!$AA$20:$AA$23,'Lista Suspensa'!$AB$20:$AB$23,"N/A")</f>
        <v>S</v>
      </c>
    </row>
    <row r="933" spans="1:54" ht="12" customHeight="1">
      <c r="A933" s="151" t="s">
        <v>54</v>
      </c>
      <c r="B933" s="152">
        <v>46083</v>
      </c>
      <c r="C933" s="153" t="s">
        <v>297</v>
      </c>
      <c r="D933" s="153" t="s">
        <v>455</v>
      </c>
      <c r="E933" s="244">
        <v>76383956</v>
      </c>
      <c r="F933" s="144" t="s">
        <v>2126</v>
      </c>
      <c r="G933" s="230"/>
      <c r="H933" s="154">
        <v>33430</v>
      </c>
      <c r="I933" s="153">
        <v>34</v>
      </c>
      <c r="J933" s="148" t="s">
        <v>70</v>
      </c>
      <c r="K933" s="153"/>
      <c r="L933" s="153"/>
      <c r="M933" s="153"/>
      <c r="N933" s="153">
        <v>400</v>
      </c>
      <c r="O933" s="155">
        <v>21979378019</v>
      </c>
      <c r="P933" s="156" t="s">
        <v>2069</v>
      </c>
      <c r="Q933" s="157" t="s">
        <v>110</v>
      </c>
      <c r="R933" s="158">
        <v>46113</v>
      </c>
      <c r="S933" s="159"/>
      <c r="T933" s="159" t="s">
        <v>62</v>
      </c>
      <c r="U933" s="159" t="s">
        <v>111</v>
      </c>
      <c r="V933" s="154">
        <v>46113</v>
      </c>
      <c r="W933" s="154" t="s">
        <v>126</v>
      </c>
      <c r="X933" s="154" t="s">
        <v>126</v>
      </c>
      <c r="Y933" s="160" t="s">
        <v>2127</v>
      </c>
      <c r="Z933" s="160" t="s">
        <v>128</v>
      </c>
      <c r="AA933" s="153">
        <v>86</v>
      </c>
      <c r="AB933" s="153">
        <v>1.6</v>
      </c>
      <c r="AC933" s="182">
        <f t="shared" si="30"/>
        <v>33.593749999999993</v>
      </c>
      <c r="AD933" s="153" t="str">
        <f t="shared" si="31"/>
        <v>OBESIDADE I</v>
      </c>
      <c r="AE933" s="233" t="s">
        <v>135</v>
      </c>
      <c r="AF933" s="153" t="s">
        <v>130</v>
      </c>
      <c r="AG933" s="159"/>
      <c r="AH933" s="153"/>
      <c r="AI933" s="161"/>
      <c r="AJ933" s="153"/>
      <c r="AK933" s="153"/>
      <c r="AL933" s="207" t="s">
        <v>136</v>
      </c>
      <c r="AM933" s="207"/>
      <c r="AN933" s="207"/>
      <c r="AO933" s="207" t="str">
        <f ca="1">IF(R933="","",IF(R933&gt;TODAY(),"0 meses",DATEDIF(R933,TODAY(),"m") &amp; " meses"))</f>
        <v>2 meses</v>
      </c>
      <c r="AP933" s="147" t="s">
        <v>67</v>
      </c>
      <c r="AQ933" s="147" t="s">
        <v>67</v>
      </c>
      <c r="AR933" s="147"/>
      <c r="AS933" s="209" t="s">
        <v>68</v>
      </c>
      <c r="AT933" s="223" t="str">
        <f>MONTH(B933)&amp;"/"&amp;YEAR(B933)</f>
        <v>3/2026</v>
      </c>
      <c r="AU933" s="223">
        <f>WEEKNUM(B933)-WEEKNUM(EOMONTH(B933,-1)+1)+1</f>
        <v>1</v>
      </c>
      <c r="AV933" s="209" t="str">
        <f>MONTH(R933)&amp;"/"&amp;YEAR(R933)</f>
        <v>4/2026</v>
      </c>
      <c r="AW933" s="209">
        <f>WEEKNUM(R933)-WEEKNUM(EOMONTH(R933,-1)+1)+1</f>
        <v>1</v>
      </c>
      <c r="AX933" s="209">
        <f>IF(BB933="S",IF(Q933="1. Aceitou o programa",R933-B933,0),0)</f>
        <v>30</v>
      </c>
      <c r="AY933" s="209">
        <f>IF(BB933="S",IF(AND(S933&lt;&gt;"",R933&lt;&gt;""),S933-R933,0),0)</f>
        <v>0</v>
      </c>
      <c r="AZ933" s="209">
        <f>IF(BB933="S",IF(Q933="1. Aceitou o programa",IF(OR(X933="Não se Aplica",X933=""),IF(OR(W933="Não se Aplica",W933=""),0,W933-V933),AVERAGE(X933-W933,W933-V933)),0),0)</f>
        <v>0</v>
      </c>
      <c r="BA933" s="209">
        <f>IF(BB933="S",IF(AND(Q933="1. Aceitou o programa",AH933="Realizada"),IFERROR(IF(AG933="",0,AG933-R933),0),0),0)</f>
        <v>0</v>
      </c>
      <c r="BB933" s="209" t="str">
        <f>_xlfn.XLOOKUP(U933,'Lista Suspensa'!$AA$20:$AA$23,'Lista Suspensa'!$AB$20:$AB$23,"N/A")</f>
        <v>S</v>
      </c>
    </row>
    <row r="934" spans="1:54" ht="12" customHeight="1">
      <c r="A934" s="151" t="s">
        <v>54</v>
      </c>
      <c r="B934" s="152">
        <v>46083</v>
      </c>
      <c r="C934" s="153" t="s">
        <v>55</v>
      </c>
      <c r="D934" s="153" t="s">
        <v>56</v>
      </c>
      <c r="E934" s="244">
        <v>84613577</v>
      </c>
      <c r="F934" s="144" t="s">
        <v>2128</v>
      </c>
      <c r="G934" s="230"/>
      <c r="H934" s="154">
        <v>26584</v>
      </c>
      <c r="I934" s="153">
        <v>53</v>
      </c>
      <c r="J934" s="148" t="s">
        <v>70</v>
      </c>
      <c r="K934" s="153" t="s">
        <v>101</v>
      </c>
      <c r="L934" s="153"/>
      <c r="M934" s="153"/>
      <c r="N934" s="153">
        <v>60</v>
      </c>
      <c r="O934" s="155" t="s">
        <v>2129</v>
      </c>
      <c r="P934" s="156" t="s">
        <v>2026</v>
      </c>
      <c r="Q934" s="157" t="s">
        <v>110</v>
      </c>
      <c r="R934" s="158">
        <v>46113</v>
      </c>
      <c r="S934" s="159"/>
      <c r="T934" s="159" t="s">
        <v>62</v>
      </c>
      <c r="U934" s="159" t="s">
        <v>111</v>
      </c>
      <c r="V934" s="154">
        <v>46114</v>
      </c>
      <c r="W934" s="154" t="s">
        <v>126</v>
      </c>
      <c r="X934" s="154" t="s">
        <v>126</v>
      </c>
      <c r="Y934" s="160" t="s">
        <v>2130</v>
      </c>
      <c r="Z934" s="160" t="s">
        <v>128</v>
      </c>
      <c r="AA934" s="153">
        <v>79.650000000000006</v>
      </c>
      <c r="AB934" s="153" t="s">
        <v>2131</v>
      </c>
      <c r="AC934" s="182">
        <f t="shared" si="30"/>
        <v>29.256198347107443</v>
      </c>
      <c r="AD934" s="153" t="str">
        <f t="shared" si="31"/>
        <v>SOBREPESO</v>
      </c>
      <c r="AE934" s="233" t="s">
        <v>135</v>
      </c>
      <c r="AF934" s="153" t="s">
        <v>130</v>
      </c>
      <c r="AG934" s="159"/>
      <c r="AH934" s="153"/>
      <c r="AI934" s="161"/>
      <c r="AJ934" s="153"/>
      <c r="AK934" s="153"/>
      <c r="AL934" s="207" t="s">
        <v>131</v>
      </c>
      <c r="AM934" s="207"/>
      <c r="AN934" s="207"/>
      <c r="AO934" s="207" t="str">
        <f ca="1">IF(R934="","",IF(R934&gt;TODAY(),"0 meses",DATEDIF(R934,TODAY(),"m") &amp; " meses"))</f>
        <v>2 meses</v>
      </c>
      <c r="AP934" s="147" t="s">
        <v>67</v>
      </c>
      <c r="AQ934" s="147" t="s">
        <v>67</v>
      </c>
      <c r="AR934" s="147"/>
      <c r="AS934" s="209" t="s">
        <v>68</v>
      </c>
      <c r="AT934" s="223" t="str">
        <f>MONTH(B934)&amp;"/"&amp;YEAR(B934)</f>
        <v>3/2026</v>
      </c>
      <c r="AU934" s="223">
        <f>WEEKNUM(B934)-WEEKNUM(EOMONTH(B934,-1)+1)+1</f>
        <v>1</v>
      </c>
      <c r="AV934" s="209" t="str">
        <f>MONTH(R934)&amp;"/"&amp;YEAR(R934)</f>
        <v>4/2026</v>
      </c>
      <c r="AW934" s="209">
        <f>WEEKNUM(R934)-WEEKNUM(EOMONTH(R934,-1)+1)+1</f>
        <v>1</v>
      </c>
      <c r="AX934" s="209">
        <f>IF(BB934="S",IF(Q934="1. Aceitou o programa",R934-B934,0),0)</f>
        <v>30</v>
      </c>
      <c r="AY934" s="209">
        <f>IF(BB934="S",IF(AND(S934&lt;&gt;"",R934&lt;&gt;""),S934-R934,0),0)</f>
        <v>0</v>
      </c>
      <c r="AZ934" s="209">
        <f>IF(BB934="S",IF(Q934="1. Aceitou o programa",IF(OR(X934="Não se Aplica",X934=""),IF(OR(W934="Não se Aplica",W934=""),0,W934-V934),AVERAGE(X934-W934,W934-V934)),0),0)</f>
        <v>0</v>
      </c>
      <c r="BA934" s="209">
        <f>IF(BB934="S",IF(AND(Q934="1. Aceitou o programa",AH934="Realizada"),IFERROR(IF(AG934="",0,AG934-R934),0),0),0)</f>
        <v>0</v>
      </c>
      <c r="BB934" s="209" t="str">
        <f>_xlfn.XLOOKUP(U934,'Lista Suspensa'!$AA$20:$AA$23,'Lista Suspensa'!$AB$20:$AB$23,"N/A")</f>
        <v>S</v>
      </c>
    </row>
    <row r="935" spans="1:54" ht="12" customHeight="1">
      <c r="A935" s="151" t="s">
        <v>54</v>
      </c>
      <c r="B935" s="152">
        <v>46083</v>
      </c>
      <c r="C935" s="153" t="s">
        <v>55</v>
      </c>
      <c r="D935" s="153" t="s">
        <v>56</v>
      </c>
      <c r="E935" s="244">
        <v>78696469</v>
      </c>
      <c r="F935" s="144" t="s">
        <v>2132</v>
      </c>
      <c r="G935" s="230"/>
      <c r="H935" s="154">
        <v>24048</v>
      </c>
      <c r="I935" s="153">
        <v>60</v>
      </c>
      <c r="J935" s="148" t="s">
        <v>58</v>
      </c>
      <c r="K935" s="153" t="s">
        <v>59</v>
      </c>
      <c r="L935" s="153"/>
      <c r="M935" s="153"/>
      <c r="N935" s="153">
        <v>50</v>
      </c>
      <c r="O935" s="155">
        <v>11972007854</v>
      </c>
      <c r="P935" s="156" t="s">
        <v>2069</v>
      </c>
      <c r="Q935" s="157" t="s">
        <v>110</v>
      </c>
      <c r="R935" s="158">
        <v>46113</v>
      </c>
      <c r="S935" s="159"/>
      <c r="T935" s="159" t="s">
        <v>62</v>
      </c>
      <c r="U935" s="159" t="s">
        <v>111</v>
      </c>
      <c r="V935" s="154">
        <v>46113</v>
      </c>
      <c r="W935" s="154" t="s">
        <v>126</v>
      </c>
      <c r="X935" s="154" t="s">
        <v>126</v>
      </c>
      <c r="Y935" s="160" t="s">
        <v>2133</v>
      </c>
      <c r="Z935" s="160" t="s">
        <v>128</v>
      </c>
      <c r="AA935" s="153">
        <v>90</v>
      </c>
      <c r="AB935" s="153">
        <v>1.72</v>
      </c>
      <c r="AC935" s="182">
        <f t="shared" si="30"/>
        <v>30.421849648458629</v>
      </c>
      <c r="AD935" s="153" t="str">
        <f t="shared" si="31"/>
        <v>OBESIDADE I</v>
      </c>
      <c r="AE935" s="233" t="s">
        <v>135</v>
      </c>
      <c r="AF935" s="153" t="s">
        <v>130</v>
      </c>
      <c r="AG935" s="159"/>
      <c r="AH935" s="153"/>
      <c r="AI935" s="161"/>
      <c r="AJ935" s="153"/>
      <c r="AK935" s="153"/>
      <c r="AL935" s="207" t="s">
        <v>131</v>
      </c>
      <c r="AM935" s="207"/>
      <c r="AN935" s="207"/>
      <c r="AO935" s="207" t="str">
        <f ca="1">IF(R935="","",IF(R935&gt;TODAY(),"0 meses",DATEDIF(R935,TODAY(),"m") &amp; " meses"))</f>
        <v>2 meses</v>
      </c>
      <c r="AP935" s="147" t="s">
        <v>67</v>
      </c>
      <c r="AQ935" s="147" t="s">
        <v>67</v>
      </c>
      <c r="AR935" s="147"/>
      <c r="AS935" s="209" t="s">
        <v>68</v>
      </c>
      <c r="AT935" s="223" t="str">
        <f>MONTH(B935)&amp;"/"&amp;YEAR(B935)</f>
        <v>3/2026</v>
      </c>
      <c r="AU935" s="223">
        <f>WEEKNUM(B935)-WEEKNUM(EOMONTH(B935,-1)+1)+1</f>
        <v>1</v>
      </c>
      <c r="AV935" s="209" t="str">
        <f>MONTH(R935)&amp;"/"&amp;YEAR(R935)</f>
        <v>4/2026</v>
      </c>
      <c r="AW935" s="209">
        <f>WEEKNUM(R935)-WEEKNUM(EOMONTH(R935,-1)+1)+1</f>
        <v>1</v>
      </c>
      <c r="AX935" s="209">
        <f>IF(BB935="S",IF(Q935="1. Aceitou o programa",R935-B935,0),0)</f>
        <v>30</v>
      </c>
      <c r="AY935" s="209">
        <f>IF(BB935="S",IF(AND(S935&lt;&gt;"",R935&lt;&gt;""),S935-R935,0),0)</f>
        <v>0</v>
      </c>
      <c r="AZ935" s="209">
        <f>IF(BB935="S",IF(Q935="1. Aceitou o programa",IF(OR(X935="Não se Aplica",X935=""),IF(OR(W935="Não se Aplica",W935=""),0,W935-V935),AVERAGE(X935-W935,W935-V935)),0),0)</f>
        <v>0</v>
      </c>
      <c r="BA935" s="209">
        <f>IF(BB935="S",IF(AND(Q935="1. Aceitou o programa",AH935="Realizada"),IFERROR(IF(AG935="",0,AG935-R935),0),0),0)</f>
        <v>0</v>
      </c>
      <c r="BB935" s="209" t="str">
        <f>_xlfn.XLOOKUP(U935,'Lista Suspensa'!$AA$20:$AA$23,'Lista Suspensa'!$AB$20:$AB$23,"N/A")</f>
        <v>S</v>
      </c>
    </row>
    <row r="936" spans="1:54" ht="12" customHeight="1">
      <c r="A936" s="151" t="s">
        <v>54</v>
      </c>
      <c r="B936" s="152">
        <v>46083</v>
      </c>
      <c r="C936" s="153" t="s">
        <v>55</v>
      </c>
      <c r="D936" s="153" t="s">
        <v>56</v>
      </c>
      <c r="E936" s="244">
        <v>72106205</v>
      </c>
      <c r="F936" s="144" t="s">
        <v>2134</v>
      </c>
      <c r="G936" s="230"/>
      <c r="H936" s="154">
        <v>22945</v>
      </c>
      <c r="I936" s="153">
        <v>63</v>
      </c>
      <c r="J936" s="148" t="s">
        <v>70</v>
      </c>
      <c r="K936" s="153"/>
      <c r="L936" s="153"/>
      <c r="M936" s="153"/>
      <c r="N936" s="153">
        <v>50</v>
      </c>
      <c r="O936" s="155" t="s">
        <v>2135</v>
      </c>
      <c r="P936" s="156" t="s">
        <v>89</v>
      </c>
      <c r="Q936" s="157" t="s">
        <v>110</v>
      </c>
      <c r="R936" s="158">
        <v>46113</v>
      </c>
      <c r="S936" s="159"/>
      <c r="T936" s="159" t="s">
        <v>62</v>
      </c>
      <c r="U936" s="159" t="s">
        <v>111</v>
      </c>
      <c r="V936" s="154">
        <v>46113</v>
      </c>
      <c r="W936" s="154" t="s">
        <v>126</v>
      </c>
      <c r="X936" s="154" t="s">
        <v>126</v>
      </c>
      <c r="Y936" s="160"/>
      <c r="Z936" s="160" t="s">
        <v>128</v>
      </c>
      <c r="AA936" s="153">
        <v>96</v>
      </c>
      <c r="AB936" s="153">
        <v>1.69</v>
      </c>
      <c r="AC936" s="182">
        <f t="shared" si="30"/>
        <v>33.612268477994469</v>
      </c>
      <c r="AD936" s="153" t="str">
        <f t="shared" si="31"/>
        <v>OBESIDADE I</v>
      </c>
      <c r="AE936" s="233" t="s">
        <v>135</v>
      </c>
      <c r="AF936" s="153" t="s">
        <v>130</v>
      </c>
      <c r="AG936" s="159"/>
      <c r="AH936" s="153"/>
      <c r="AI936" s="161"/>
      <c r="AJ936" s="153"/>
      <c r="AK936" s="153"/>
      <c r="AL936" s="207" t="s">
        <v>136</v>
      </c>
      <c r="AM936" s="207"/>
      <c r="AN936" s="207"/>
      <c r="AO936" s="207" t="str">
        <f ca="1">IF(R936="","",IF(R936&gt;TODAY(),"0 meses",DATEDIF(R936,TODAY(),"m") &amp; " meses"))</f>
        <v>2 meses</v>
      </c>
      <c r="AP936" s="147" t="s">
        <v>67</v>
      </c>
      <c r="AQ936" s="147" t="s">
        <v>67</v>
      </c>
      <c r="AR936" s="147"/>
      <c r="AS936" s="209" t="s">
        <v>68</v>
      </c>
      <c r="AT936" s="223" t="str">
        <f>MONTH(B936)&amp;"/"&amp;YEAR(B936)</f>
        <v>3/2026</v>
      </c>
      <c r="AU936" s="223">
        <f>WEEKNUM(B936)-WEEKNUM(EOMONTH(B936,-1)+1)+1</f>
        <v>1</v>
      </c>
      <c r="AV936" s="209" t="str">
        <f>MONTH(R936)&amp;"/"&amp;YEAR(R936)</f>
        <v>4/2026</v>
      </c>
      <c r="AW936" s="209">
        <f>WEEKNUM(R936)-WEEKNUM(EOMONTH(R936,-1)+1)+1</f>
        <v>1</v>
      </c>
      <c r="AX936" s="209">
        <f>IF(BB936="S",IF(Q936="1. Aceitou o programa",R936-B936,0),0)</f>
        <v>30</v>
      </c>
      <c r="AY936" s="209">
        <f>IF(BB936="S",IF(AND(S936&lt;&gt;"",R936&lt;&gt;""),S936-R936,0),0)</f>
        <v>0</v>
      </c>
      <c r="AZ936" s="209">
        <f>IF(BB936="S",IF(Q936="1. Aceitou o programa",IF(OR(X936="Não se Aplica",X936=""),IF(OR(W936="Não se Aplica",W936=""),0,W936-V936),AVERAGE(X936-W936,W936-V936)),0),0)</f>
        <v>0</v>
      </c>
      <c r="BA936" s="209">
        <f>IF(BB936="S",IF(AND(Q936="1. Aceitou o programa",AH936="Realizada"),IFERROR(IF(AG936="",0,AG936-R936),0),0),0)</f>
        <v>0</v>
      </c>
      <c r="BB936" s="209" t="str">
        <f>_xlfn.XLOOKUP(U936,'Lista Suspensa'!$AA$20:$AA$23,'Lista Suspensa'!$AB$20:$AB$23,"N/A")</f>
        <v>S</v>
      </c>
    </row>
    <row r="937" spans="1:54" ht="12" customHeight="1">
      <c r="A937" s="151" t="s">
        <v>54</v>
      </c>
      <c r="B937" s="152">
        <v>46083</v>
      </c>
      <c r="C937" s="153" t="s">
        <v>55</v>
      </c>
      <c r="D937" s="153" t="s">
        <v>56</v>
      </c>
      <c r="E937" s="244">
        <v>77215073</v>
      </c>
      <c r="F937" s="144" t="s">
        <v>2136</v>
      </c>
      <c r="G937" s="230"/>
      <c r="H937" s="154">
        <v>25306</v>
      </c>
      <c r="I937" s="153">
        <v>57</v>
      </c>
      <c r="J937" s="148" t="s">
        <v>70</v>
      </c>
      <c r="K937" s="153"/>
      <c r="L937" s="153"/>
      <c r="M937" s="153"/>
      <c r="N937" s="153">
        <v>400</v>
      </c>
      <c r="O937" s="155" t="s">
        <v>2137</v>
      </c>
      <c r="P937" s="156" t="s">
        <v>2069</v>
      </c>
      <c r="Q937" s="157" t="s">
        <v>110</v>
      </c>
      <c r="R937" s="158">
        <v>46113</v>
      </c>
      <c r="S937" s="159"/>
      <c r="T937" s="159" t="s">
        <v>62</v>
      </c>
      <c r="U937" s="159" t="s">
        <v>111</v>
      </c>
      <c r="V937" s="154">
        <v>46113</v>
      </c>
      <c r="W937" s="154" t="s">
        <v>126</v>
      </c>
      <c r="X937" s="154" t="s">
        <v>126</v>
      </c>
      <c r="Y937" s="160"/>
      <c r="Z937" s="160" t="s">
        <v>128</v>
      </c>
      <c r="AA937" s="153">
        <v>87</v>
      </c>
      <c r="AB937" s="153">
        <v>1.68</v>
      </c>
      <c r="AC937" s="182">
        <f t="shared" si="30"/>
        <v>30.824829931972793</v>
      </c>
      <c r="AD937" s="153" t="str">
        <f t="shared" si="31"/>
        <v>OBESIDADE I</v>
      </c>
      <c r="AE937" s="233" t="s">
        <v>135</v>
      </c>
      <c r="AF937" s="153" t="s">
        <v>130</v>
      </c>
      <c r="AG937" s="159"/>
      <c r="AH937" s="153"/>
      <c r="AI937" s="161"/>
      <c r="AJ937" s="153"/>
      <c r="AK937" s="153"/>
      <c r="AL937" s="207" t="s">
        <v>131</v>
      </c>
      <c r="AM937" s="207"/>
      <c r="AN937" s="207"/>
      <c r="AO937" s="207" t="str">
        <f ca="1">IF(R937="","",IF(R937&gt;TODAY(),"0 meses",DATEDIF(R937,TODAY(),"m") &amp; " meses"))</f>
        <v>2 meses</v>
      </c>
      <c r="AP937" s="147" t="s">
        <v>67</v>
      </c>
      <c r="AQ937" s="147" t="s">
        <v>67</v>
      </c>
      <c r="AR937" s="147"/>
      <c r="AS937" s="209" t="s">
        <v>68</v>
      </c>
      <c r="AT937" s="223" t="str">
        <f>MONTH(B937)&amp;"/"&amp;YEAR(B937)</f>
        <v>3/2026</v>
      </c>
      <c r="AU937" s="223">
        <f>WEEKNUM(B937)-WEEKNUM(EOMONTH(B937,-1)+1)+1</f>
        <v>1</v>
      </c>
      <c r="AV937" s="209" t="str">
        <f>MONTH(R937)&amp;"/"&amp;YEAR(R937)</f>
        <v>4/2026</v>
      </c>
      <c r="AW937" s="209">
        <f>WEEKNUM(R937)-WEEKNUM(EOMONTH(R937,-1)+1)+1</f>
        <v>1</v>
      </c>
      <c r="AX937" s="209">
        <f>IF(BB937="S",IF(Q937="1. Aceitou o programa",R937-B937,0),0)</f>
        <v>30</v>
      </c>
      <c r="AY937" s="209">
        <f>IF(BB937="S",IF(AND(S937&lt;&gt;"",R937&lt;&gt;""),S937-R937,0),0)</f>
        <v>0</v>
      </c>
      <c r="AZ937" s="209">
        <f>IF(BB937="S",IF(Q937="1. Aceitou o programa",IF(OR(X937="Não se Aplica",X937=""),IF(OR(W937="Não se Aplica",W937=""),0,W937-V937),AVERAGE(X937-W937,W937-V937)),0),0)</f>
        <v>0</v>
      </c>
      <c r="BA937" s="209">
        <f>IF(BB937="S",IF(AND(Q937="1. Aceitou o programa",AH937="Realizada"),IFERROR(IF(AG937="",0,AG937-R937),0),0),0)</f>
        <v>0</v>
      </c>
      <c r="BB937" s="209" t="str">
        <f>_xlfn.XLOOKUP(U937,'Lista Suspensa'!$AA$20:$AA$23,'Lista Suspensa'!$AB$20:$AB$23,"N/A")</f>
        <v>S</v>
      </c>
    </row>
    <row r="938" spans="1:54" ht="12" customHeight="1">
      <c r="A938" s="151" t="s">
        <v>54</v>
      </c>
      <c r="B938" s="152">
        <v>46083</v>
      </c>
      <c r="C938" s="153" t="s">
        <v>55</v>
      </c>
      <c r="D938" s="153" t="s">
        <v>56</v>
      </c>
      <c r="E938" s="244">
        <v>72061313</v>
      </c>
      <c r="F938" s="144" t="s">
        <v>2138</v>
      </c>
      <c r="G938" s="230"/>
      <c r="H938" s="154">
        <v>25858</v>
      </c>
      <c r="I938" s="153">
        <v>55</v>
      </c>
      <c r="J938" s="148" t="s">
        <v>70</v>
      </c>
      <c r="K938" s="153"/>
      <c r="L938" s="153"/>
      <c r="M938" s="153"/>
      <c r="N938" s="153">
        <v>50</v>
      </c>
      <c r="O938" s="155" t="s">
        <v>2139</v>
      </c>
      <c r="P938" s="156" t="s">
        <v>2069</v>
      </c>
      <c r="Q938" s="157" t="s">
        <v>110</v>
      </c>
      <c r="R938" s="158">
        <v>46113</v>
      </c>
      <c r="S938" s="159"/>
      <c r="T938" s="159" t="s">
        <v>62</v>
      </c>
      <c r="U938" s="159" t="s">
        <v>111</v>
      </c>
      <c r="V938" s="154">
        <v>46113</v>
      </c>
      <c r="W938" s="154" t="s">
        <v>126</v>
      </c>
      <c r="X938" s="154" t="s">
        <v>126</v>
      </c>
      <c r="Y938" s="160" t="s">
        <v>1850</v>
      </c>
      <c r="Z938" s="160" t="s">
        <v>128</v>
      </c>
      <c r="AA938" s="153">
        <v>99</v>
      </c>
      <c r="AB938" s="153">
        <v>1.63</v>
      </c>
      <c r="AC938" s="182">
        <f t="shared" si="30"/>
        <v>37.261470134367123</v>
      </c>
      <c r="AD938" s="153" t="str">
        <f t="shared" si="31"/>
        <v>OBESIDADE II</v>
      </c>
      <c r="AE938" s="233" t="s">
        <v>504</v>
      </c>
      <c r="AF938" s="153" t="s">
        <v>130</v>
      </c>
      <c r="AG938" s="159"/>
      <c r="AH938" s="153"/>
      <c r="AI938" s="161"/>
      <c r="AJ938" s="153"/>
      <c r="AK938" s="153"/>
      <c r="AL938" s="207" t="s">
        <v>131</v>
      </c>
      <c r="AM938" s="207"/>
      <c r="AN938" s="207"/>
      <c r="AO938" s="207" t="str">
        <f ca="1">IF(R938="","",IF(R938&gt;TODAY(),"0 meses",DATEDIF(R938,TODAY(),"m") &amp; " meses"))</f>
        <v>2 meses</v>
      </c>
      <c r="AP938" s="147" t="s">
        <v>67</v>
      </c>
      <c r="AQ938" s="147" t="s">
        <v>67</v>
      </c>
      <c r="AR938" s="147"/>
      <c r="AS938" s="209" t="s">
        <v>68</v>
      </c>
      <c r="AT938" s="223" t="str">
        <f>MONTH(B938)&amp;"/"&amp;YEAR(B938)</f>
        <v>3/2026</v>
      </c>
      <c r="AU938" s="223">
        <f>WEEKNUM(B938)-WEEKNUM(EOMONTH(B938,-1)+1)+1</f>
        <v>1</v>
      </c>
      <c r="AV938" s="209" t="str">
        <f>MONTH(R938)&amp;"/"&amp;YEAR(R938)</f>
        <v>4/2026</v>
      </c>
      <c r="AW938" s="209">
        <f>WEEKNUM(R938)-WEEKNUM(EOMONTH(R938,-1)+1)+1</f>
        <v>1</v>
      </c>
      <c r="AX938" s="209">
        <f>IF(BB938="S",IF(Q938="1. Aceitou o programa",R938-B938,0),0)</f>
        <v>30</v>
      </c>
      <c r="AY938" s="209">
        <f>IF(BB938="S",IF(AND(S938&lt;&gt;"",R938&lt;&gt;""),S938-R938,0),0)</f>
        <v>0</v>
      </c>
      <c r="AZ938" s="209">
        <f>IF(BB938="S",IF(Q938="1. Aceitou o programa",IF(OR(X938="Não se Aplica",X938=""),IF(OR(W938="Não se Aplica",W938=""),0,W938-V938),AVERAGE(X938-W938,W938-V938)),0),0)</f>
        <v>0</v>
      </c>
      <c r="BA938" s="209">
        <f>IF(BB938="S",IF(AND(Q938="1. Aceitou o programa",AH938="Realizada"),IFERROR(IF(AG938="",0,AG938-R938),0),0),0)</f>
        <v>0</v>
      </c>
      <c r="BB938" s="209" t="str">
        <f>_xlfn.XLOOKUP(U938,'Lista Suspensa'!$AA$20:$AA$23,'Lista Suspensa'!$AB$20:$AB$23,"N/A")</f>
        <v>S</v>
      </c>
    </row>
    <row r="939" spans="1:54" ht="12" customHeight="1">
      <c r="A939" s="151" t="s">
        <v>54</v>
      </c>
      <c r="B939" s="152">
        <v>46083</v>
      </c>
      <c r="C939" s="153" t="s">
        <v>55</v>
      </c>
      <c r="D939" s="153" t="s">
        <v>56</v>
      </c>
      <c r="E939" s="244">
        <v>78652353</v>
      </c>
      <c r="F939" s="144" t="s">
        <v>2140</v>
      </c>
      <c r="G939" s="230"/>
      <c r="H939" s="154">
        <v>26479</v>
      </c>
      <c r="I939" s="153">
        <v>53</v>
      </c>
      <c r="J939" s="148" t="s">
        <v>70</v>
      </c>
      <c r="K939" s="153"/>
      <c r="L939" s="153"/>
      <c r="M939" s="153"/>
      <c r="N939" s="153">
        <v>60</v>
      </c>
      <c r="O939" s="155" t="s">
        <v>2141</v>
      </c>
      <c r="P939" s="156" t="s">
        <v>71</v>
      </c>
      <c r="Q939" s="157" t="s">
        <v>110</v>
      </c>
      <c r="R939" s="158">
        <v>46113</v>
      </c>
      <c r="S939" s="159"/>
      <c r="T939" s="159" t="s">
        <v>62</v>
      </c>
      <c r="U939" s="159" t="s">
        <v>111</v>
      </c>
      <c r="V939" s="154">
        <v>46112</v>
      </c>
      <c r="W939" s="154" t="s">
        <v>126</v>
      </c>
      <c r="X939" s="154" t="s">
        <v>126</v>
      </c>
      <c r="Y939" s="160">
        <v>46111</v>
      </c>
      <c r="Z939" s="160" t="s">
        <v>128</v>
      </c>
      <c r="AA939" s="153">
        <v>110</v>
      </c>
      <c r="AB939" s="153">
        <v>1.53</v>
      </c>
      <c r="AC939" s="182">
        <f t="shared" si="30"/>
        <v>46.990473749412622</v>
      </c>
      <c r="AD939" s="153" t="str">
        <f t="shared" si="31"/>
        <v>OBESIDADE III</v>
      </c>
      <c r="AE939" s="233" t="s">
        <v>1092</v>
      </c>
      <c r="AF939" s="153" t="s">
        <v>130</v>
      </c>
      <c r="AG939" s="159"/>
      <c r="AH939" s="153"/>
      <c r="AI939" s="161"/>
      <c r="AJ939" s="153"/>
      <c r="AK939" s="153"/>
      <c r="AL939" s="207" t="s">
        <v>131</v>
      </c>
      <c r="AM939" s="207"/>
      <c r="AN939" s="207"/>
      <c r="AO939" s="207" t="str">
        <f ca="1">IF(R939="","",IF(R939&gt;TODAY(),"0 meses",DATEDIF(R939,TODAY(),"m") &amp; " meses"))</f>
        <v>2 meses</v>
      </c>
      <c r="AP939" s="147" t="s">
        <v>67</v>
      </c>
      <c r="AQ939" s="147" t="s">
        <v>67</v>
      </c>
      <c r="AR939" s="147"/>
      <c r="AS939" s="209" t="s">
        <v>68</v>
      </c>
      <c r="AT939" s="223" t="str">
        <f>MONTH(B939)&amp;"/"&amp;YEAR(B939)</f>
        <v>3/2026</v>
      </c>
      <c r="AU939" s="223">
        <f>WEEKNUM(B939)-WEEKNUM(EOMONTH(B939,-1)+1)+1</f>
        <v>1</v>
      </c>
      <c r="AV939" s="209" t="str">
        <f>MONTH(R939)&amp;"/"&amp;YEAR(R939)</f>
        <v>4/2026</v>
      </c>
      <c r="AW939" s="209">
        <f>WEEKNUM(R939)-WEEKNUM(EOMONTH(R939,-1)+1)+1</f>
        <v>1</v>
      </c>
      <c r="AX939" s="209">
        <f>IF(BB939="S",IF(Q939="1. Aceitou o programa",R939-B939,0),0)</f>
        <v>30</v>
      </c>
      <c r="AY939" s="209">
        <f>IF(BB939="S",IF(AND(S939&lt;&gt;"",R939&lt;&gt;""),S939-R939,0),0)</f>
        <v>0</v>
      </c>
      <c r="AZ939" s="209">
        <f>IF(BB939="S",IF(Q939="1. Aceitou o programa",IF(OR(X939="Não se Aplica",X939=""),IF(OR(W939="Não se Aplica",W939=""),0,W939-V939),AVERAGE(X939-W939,W939-V939)),0),0)</f>
        <v>0</v>
      </c>
      <c r="BA939" s="209">
        <f>IF(BB939="S",IF(AND(Q939="1. Aceitou o programa",AH939="Realizada"),IFERROR(IF(AG939="",0,AG939-R939),0),0),0)</f>
        <v>0</v>
      </c>
      <c r="BB939" s="209" t="str">
        <f>_xlfn.XLOOKUP(U939,'Lista Suspensa'!$AA$20:$AA$23,'Lista Suspensa'!$AB$20:$AB$23,"N/A")</f>
        <v>S</v>
      </c>
    </row>
    <row r="940" spans="1:54" ht="12" customHeight="1">
      <c r="A940" s="151" t="s">
        <v>54</v>
      </c>
      <c r="B940" s="152">
        <v>46083</v>
      </c>
      <c r="C940" s="153" t="s">
        <v>55</v>
      </c>
      <c r="D940" s="153" t="s">
        <v>56</v>
      </c>
      <c r="E940" s="244">
        <v>74717428</v>
      </c>
      <c r="F940" s="144" t="s">
        <v>2142</v>
      </c>
      <c r="G940" s="230"/>
      <c r="H940" s="154">
        <v>26778</v>
      </c>
      <c r="I940" s="153">
        <v>53</v>
      </c>
      <c r="J940" s="148" t="s">
        <v>70</v>
      </c>
      <c r="K940" s="153"/>
      <c r="L940" s="153"/>
      <c r="M940" s="153"/>
      <c r="N940" s="153">
        <v>400</v>
      </c>
      <c r="O940" s="155" t="s">
        <v>2143</v>
      </c>
      <c r="P940" s="156" t="s">
        <v>2069</v>
      </c>
      <c r="Q940" s="157" t="s">
        <v>110</v>
      </c>
      <c r="R940" s="158">
        <v>46113</v>
      </c>
      <c r="S940" s="159"/>
      <c r="T940" s="159" t="s">
        <v>62</v>
      </c>
      <c r="U940" s="159" t="s">
        <v>111</v>
      </c>
      <c r="V940" s="154">
        <v>46113</v>
      </c>
      <c r="W940" s="154" t="s">
        <v>126</v>
      </c>
      <c r="X940" s="154" t="s">
        <v>126</v>
      </c>
      <c r="Y940" s="160" t="s">
        <v>2144</v>
      </c>
      <c r="Z940" s="160" t="s">
        <v>128</v>
      </c>
      <c r="AA940" s="153">
        <v>80</v>
      </c>
      <c r="AB940" s="153">
        <v>1.59</v>
      </c>
      <c r="AC940" s="182">
        <f t="shared" si="30"/>
        <v>31.644317867172973</v>
      </c>
      <c r="AD940" s="153" t="str">
        <f t="shared" si="31"/>
        <v>OBESIDADE I</v>
      </c>
      <c r="AE940" s="233" t="s">
        <v>135</v>
      </c>
      <c r="AF940" s="153" t="s">
        <v>130</v>
      </c>
      <c r="AG940" s="159"/>
      <c r="AH940" s="153"/>
      <c r="AI940" s="161"/>
      <c r="AJ940" s="153"/>
      <c r="AK940" s="153"/>
      <c r="AL940" s="207" t="s">
        <v>131</v>
      </c>
      <c r="AM940" s="207"/>
      <c r="AN940" s="207"/>
      <c r="AO940" s="207" t="str">
        <f ca="1">IF(R940="","",IF(R940&gt;TODAY(),"0 meses",DATEDIF(R940,TODAY(),"m") &amp; " meses"))</f>
        <v>2 meses</v>
      </c>
      <c r="AP940" s="147" t="s">
        <v>67</v>
      </c>
      <c r="AQ940" s="147" t="s">
        <v>67</v>
      </c>
      <c r="AR940" s="147"/>
      <c r="AS940" s="209" t="s">
        <v>68</v>
      </c>
      <c r="AT940" s="223" t="str">
        <f>MONTH(B940)&amp;"/"&amp;YEAR(B940)</f>
        <v>3/2026</v>
      </c>
      <c r="AU940" s="223">
        <f>WEEKNUM(B940)-WEEKNUM(EOMONTH(B940,-1)+1)+1</f>
        <v>1</v>
      </c>
      <c r="AV940" s="209" t="str">
        <f>MONTH(R940)&amp;"/"&amp;YEAR(R940)</f>
        <v>4/2026</v>
      </c>
      <c r="AW940" s="209">
        <f>WEEKNUM(R940)-WEEKNUM(EOMONTH(R940,-1)+1)+1</f>
        <v>1</v>
      </c>
      <c r="AX940" s="209">
        <f>IF(BB940="S",IF(Q940="1. Aceitou o programa",R940-B940,0),0)</f>
        <v>30</v>
      </c>
      <c r="AY940" s="209">
        <f>IF(BB940="S",IF(AND(S940&lt;&gt;"",R940&lt;&gt;""),S940-R940,0),0)</f>
        <v>0</v>
      </c>
      <c r="AZ940" s="209">
        <f>IF(BB940="S",IF(Q940="1. Aceitou o programa",IF(OR(X940="Não se Aplica",X940=""),IF(OR(W940="Não se Aplica",W940=""),0,W940-V940),AVERAGE(X940-W940,W940-V940)),0),0)</f>
        <v>0</v>
      </c>
      <c r="BA940" s="209">
        <f>IF(BB940="S",IF(AND(Q940="1. Aceitou o programa",AH940="Realizada"),IFERROR(IF(AG940="",0,AG940-R940),0),0),0)</f>
        <v>0</v>
      </c>
      <c r="BB940" s="209" t="str">
        <f>_xlfn.XLOOKUP(U940,'Lista Suspensa'!$AA$20:$AA$23,'Lista Suspensa'!$AB$20:$AB$23,"N/A")</f>
        <v>S</v>
      </c>
    </row>
    <row r="941" spans="1:54" ht="12" customHeight="1">
      <c r="A941" s="151" t="s">
        <v>54</v>
      </c>
      <c r="B941" s="152">
        <v>46083</v>
      </c>
      <c r="C941" s="153" t="s">
        <v>55</v>
      </c>
      <c r="D941" s="153" t="s">
        <v>56</v>
      </c>
      <c r="E941" s="244">
        <v>82552415</v>
      </c>
      <c r="F941" s="144" t="s">
        <v>2145</v>
      </c>
      <c r="G941" s="230"/>
      <c r="H941" s="154">
        <v>27039</v>
      </c>
      <c r="I941" s="153">
        <v>52</v>
      </c>
      <c r="J941" s="148" t="s">
        <v>70</v>
      </c>
      <c r="K941" s="153"/>
      <c r="L941" s="153"/>
      <c r="M941" s="153"/>
      <c r="N941" s="153">
        <v>450</v>
      </c>
      <c r="O941" s="155" t="s">
        <v>2146</v>
      </c>
      <c r="P941" s="156" t="s">
        <v>60</v>
      </c>
      <c r="Q941" s="157" t="s">
        <v>110</v>
      </c>
      <c r="R941" s="158">
        <v>46113</v>
      </c>
      <c r="S941" s="159"/>
      <c r="T941" s="159" t="s">
        <v>62</v>
      </c>
      <c r="U941" s="159" t="s">
        <v>111</v>
      </c>
      <c r="V941" s="154">
        <v>46114</v>
      </c>
      <c r="W941" s="154" t="s">
        <v>126</v>
      </c>
      <c r="X941" s="154" t="s">
        <v>126</v>
      </c>
      <c r="Y941" s="160" t="s">
        <v>2147</v>
      </c>
      <c r="Z941" s="160" t="s">
        <v>128</v>
      </c>
      <c r="AA941" s="153">
        <v>83</v>
      </c>
      <c r="AB941" s="153" t="s">
        <v>2148</v>
      </c>
      <c r="AC941" s="182">
        <f t="shared" si="30"/>
        <v>31.626276482243554</v>
      </c>
      <c r="AD941" s="153" t="str">
        <f t="shared" si="31"/>
        <v>OBESIDADE I</v>
      </c>
      <c r="AE941" s="233" t="s">
        <v>135</v>
      </c>
      <c r="AF941" s="153" t="s">
        <v>130</v>
      </c>
      <c r="AG941" s="159"/>
      <c r="AH941" s="153"/>
      <c r="AI941" s="161"/>
      <c r="AJ941" s="153"/>
      <c r="AK941" s="153"/>
      <c r="AL941" s="207" t="s">
        <v>131</v>
      </c>
      <c r="AM941" s="207"/>
      <c r="AN941" s="207"/>
      <c r="AO941" s="207" t="str">
        <f ca="1">IF(R941="","",IF(R941&gt;TODAY(),"0 meses",DATEDIF(R941,TODAY(),"m") &amp; " meses"))</f>
        <v>2 meses</v>
      </c>
      <c r="AP941" s="147" t="s">
        <v>67</v>
      </c>
      <c r="AQ941" s="147" t="s">
        <v>67</v>
      </c>
      <c r="AR941" s="147"/>
      <c r="AS941" s="209" t="s">
        <v>68</v>
      </c>
      <c r="AT941" s="223" t="str">
        <f>MONTH(B941)&amp;"/"&amp;YEAR(B941)</f>
        <v>3/2026</v>
      </c>
      <c r="AU941" s="223">
        <f>WEEKNUM(B941)-WEEKNUM(EOMONTH(B941,-1)+1)+1</f>
        <v>1</v>
      </c>
      <c r="AV941" s="209" t="str">
        <f>MONTH(R941)&amp;"/"&amp;YEAR(R941)</f>
        <v>4/2026</v>
      </c>
      <c r="AW941" s="209">
        <f>WEEKNUM(R941)-WEEKNUM(EOMONTH(R941,-1)+1)+1</f>
        <v>1</v>
      </c>
      <c r="AX941" s="209">
        <f>IF(BB941="S",IF(Q941="1. Aceitou o programa",R941-B941,0),0)</f>
        <v>30</v>
      </c>
      <c r="AY941" s="209">
        <f>IF(BB941="S",IF(AND(S941&lt;&gt;"",R941&lt;&gt;""),S941-R941,0),0)</f>
        <v>0</v>
      </c>
      <c r="AZ941" s="209">
        <f>IF(BB941="S",IF(Q941="1. Aceitou o programa",IF(OR(X941="Não se Aplica",X941=""),IF(OR(W941="Não se Aplica",W941=""),0,W941-V941),AVERAGE(X941-W941,W941-V941)),0),0)</f>
        <v>0</v>
      </c>
      <c r="BA941" s="209">
        <f>IF(BB941="S",IF(AND(Q941="1. Aceitou o programa",AH941="Realizada"),IFERROR(IF(AG941="",0,AG941-R941),0),0),0)</f>
        <v>0</v>
      </c>
      <c r="BB941" s="209" t="str">
        <f>_xlfn.XLOOKUP(U941,'Lista Suspensa'!$AA$20:$AA$23,'Lista Suspensa'!$AB$20:$AB$23,"N/A")</f>
        <v>S</v>
      </c>
    </row>
    <row r="942" spans="1:54" ht="12" customHeight="1">
      <c r="A942" s="151" t="s">
        <v>54</v>
      </c>
      <c r="B942" s="152">
        <v>46083</v>
      </c>
      <c r="C942" s="153" t="s">
        <v>55</v>
      </c>
      <c r="D942" s="153" t="s">
        <v>56</v>
      </c>
      <c r="E942" s="244">
        <v>76438421</v>
      </c>
      <c r="F942" s="144" t="s">
        <v>2149</v>
      </c>
      <c r="G942" s="230"/>
      <c r="H942" s="154">
        <v>27504</v>
      </c>
      <c r="I942" s="153">
        <v>51</v>
      </c>
      <c r="J942" s="148" t="s">
        <v>70</v>
      </c>
      <c r="K942" s="153"/>
      <c r="L942" s="153"/>
      <c r="M942" s="153"/>
      <c r="N942" s="153">
        <v>50</v>
      </c>
      <c r="O942" s="155" t="s">
        <v>2150</v>
      </c>
      <c r="P942" s="156" t="s">
        <v>2151</v>
      </c>
      <c r="Q942" s="157" t="s">
        <v>110</v>
      </c>
      <c r="R942" s="158">
        <v>46113</v>
      </c>
      <c r="S942" s="159"/>
      <c r="T942" s="159" t="s">
        <v>62</v>
      </c>
      <c r="U942" s="159" t="s">
        <v>111</v>
      </c>
      <c r="V942" s="154">
        <v>46113</v>
      </c>
      <c r="W942" s="154" t="s">
        <v>126</v>
      </c>
      <c r="X942" s="154" t="s">
        <v>126</v>
      </c>
      <c r="Y942" s="160" t="s">
        <v>2152</v>
      </c>
      <c r="Z942" s="160" t="s">
        <v>128</v>
      </c>
      <c r="AA942" s="153">
        <v>81</v>
      </c>
      <c r="AB942" s="153">
        <v>1.73</v>
      </c>
      <c r="AC942" s="182">
        <f t="shared" si="30"/>
        <v>27.064051588760066</v>
      </c>
      <c r="AD942" s="153" t="str">
        <f t="shared" si="31"/>
        <v>SOBREPESO</v>
      </c>
      <c r="AE942" s="233" t="s">
        <v>225</v>
      </c>
      <c r="AF942" s="153" t="s">
        <v>130</v>
      </c>
      <c r="AG942" s="159"/>
      <c r="AH942" s="153"/>
      <c r="AI942" s="161"/>
      <c r="AJ942" s="153"/>
      <c r="AK942" s="153"/>
      <c r="AL942" s="207" t="s">
        <v>131</v>
      </c>
      <c r="AM942" s="207"/>
      <c r="AN942" s="207"/>
      <c r="AO942" s="207" t="str">
        <f ca="1">IF(R942="","",IF(R942&gt;TODAY(),"0 meses",DATEDIF(R942,TODAY(),"m") &amp; " meses"))</f>
        <v>2 meses</v>
      </c>
      <c r="AP942" s="147" t="s">
        <v>67</v>
      </c>
      <c r="AQ942" s="147" t="s">
        <v>67</v>
      </c>
      <c r="AR942" s="147"/>
      <c r="AS942" s="209" t="s">
        <v>68</v>
      </c>
      <c r="AT942" s="223" t="str">
        <f>MONTH(B942)&amp;"/"&amp;YEAR(B942)</f>
        <v>3/2026</v>
      </c>
      <c r="AU942" s="223">
        <f>WEEKNUM(B942)-WEEKNUM(EOMONTH(B942,-1)+1)+1</f>
        <v>1</v>
      </c>
      <c r="AV942" s="209" t="str">
        <f>MONTH(R942)&amp;"/"&amp;YEAR(R942)</f>
        <v>4/2026</v>
      </c>
      <c r="AW942" s="209">
        <f>WEEKNUM(R942)-WEEKNUM(EOMONTH(R942,-1)+1)+1</f>
        <v>1</v>
      </c>
      <c r="AX942" s="209">
        <f>IF(BB942="S",IF(Q942="1. Aceitou o programa",R942-B942,0),0)</f>
        <v>30</v>
      </c>
      <c r="AY942" s="209">
        <f>IF(BB942="S",IF(AND(S942&lt;&gt;"",R942&lt;&gt;""),S942-R942,0),0)</f>
        <v>0</v>
      </c>
      <c r="AZ942" s="209">
        <f>IF(BB942="S",IF(Q942="1. Aceitou o programa",IF(OR(X942="Não se Aplica",X942=""),IF(OR(W942="Não se Aplica",W942=""),0,W942-V942),AVERAGE(X942-W942,W942-V942)),0),0)</f>
        <v>0</v>
      </c>
      <c r="BA942" s="209">
        <f>IF(BB942="S",IF(AND(Q942="1. Aceitou o programa",AH942="Realizada"),IFERROR(IF(AG942="",0,AG942-R942),0),0),0)</f>
        <v>0</v>
      </c>
      <c r="BB942" s="209" t="str">
        <f>_xlfn.XLOOKUP(U942,'Lista Suspensa'!$AA$20:$AA$23,'Lista Suspensa'!$AB$20:$AB$23,"N/A")</f>
        <v>S</v>
      </c>
    </row>
    <row r="943" spans="1:54" ht="12" customHeight="1">
      <c r="A943" s="151" t="s">
        <v>54</v>
      </c>
      <c r="B943" s="152">
        <v>46083</v>
      </c>
      <c r="C943" s="153" t="s">
        <v>55</v>
      </c>
      <c r="D943" s="153" t="s">
        <v>56</v>
      </c>
      <c r="E943" s="244">
        <v>74101956</v>
      </c>
      <c r="F943" s="144" t="s">
        <v>2153</v>
      </c>
      <c r="G943" s="230"/>
      <c r="H943" s="154">
        <v>27532</v>
      </c>
      <c r="I943" s="153">
        <v>51</v>
      </c>
      <c r="J943" s="148" t="s">
        <v>70</v>
      </c>
      <c r="K943" s="153"/>
      <c r="L943" s="153"/>
      <c r="M943" s="153"/>
      <c r="N943" s="153">
        <v>400</v>
      </c>
      <c r="O943" s="155" t="s">
        <v>2154</v>
      </c>
      <c r="P943" s="156" t="s">
        <v>2077</v>
      </c>
      <c r="Q943" s="157" t="s">
        <v>110</v>
      </c>
      <c r="R943" s="158">
        <v>46113</v>
      </c>
      <c r="S943" s="159"/>
      <c r="T943" s="159" t="s">
        <v>62</v>
      </c>
      <c r="U943" s="159" t="s">
        <v>111</v>
      </c>
      <c r="V943" s="154">
        <v>46112</v>
      </c>
      <c r="W943" s="154" t="s">
        <v>126</v>
      </c>
      <c r="X943" s="154" t="s">
        <v>126</v>
      </c>
      <c r="Y943" s="160">
        <v>46111</v>
      </c>
      <c r="Z943" s="160" t="s">
        <v>128</v>
      </c>
      <c r="AA943" s="153">
        <v>68</v>
      </c>
      <c r="AB943" s="153">
        <v>1.5</v>
      </c>
      <c r="AC943" s="182">
        <f t="shared" si="30"/>
        <v>30.222222222222221</v>
      </c>
      <c r="AD943" s="153" t="str">
        <f t="shared" si="31"/>
        <v>OBESIDADE I</v>
      </c>
      <c r="AE943" s="233" t="s">
        <v>135</v>
      </c>
      <c r="AF943" s="153" t="s">
        <v>130</v>
      </c>
      <c r="AG943" s="159"/>
      <c r="AH943" s="153"/>
      <c r="AI943" s="161"/>
      <c r="AJ943" s="153"/>
      <c r="AK943" s="153"/>
      <c r="AL943" s="207" t="s">
        <v>136</v>
      </c>
      <c r="AM943" s="207"/>
      <c r="AN943" s="207"/>
      <c r="AO943" s="207" t="str">
        <f ca="1">IF(R943="","",IF(R943&gt;TODAY(),"0 meses",DATEDIF(R943,TODAY(),"m") &amp; " meses"))</f>
        <v>2 meses</v>
      </c>
      <c r="AP943" s="147" t="s">
        <v>67</v>
      </c>
      <c r="AQ943" s="147" t="s">
        <v>67</v>
      </c>
      <c r="AR943" s="147"/>
      <c r="AS943" s="209" t="s">
        <v>68</v>
      </c>
      <c r="AT943" s="223" t="str">
        <f>MONTH(B943)&amp;"/"&amp;YEAR(B943)</f>
        <v>3/2026</v>
      </c>
      <c r="AU943" s="223">
        <f>WEEKNUM(B943)-WEEKNUM(EOMONTH(B943,-1)+1)+1</f>
        <v>1</v>
      </c>
      <c r="AV943" s="209" t="str">
        <f>MONTH(R943)&amp;"/"&amp;YEAR(R943)</f>
        <v>4/2026</v>
      </c>
      <c r="AW943" s="209">
        <f>WEEKNUM(R943)-WEEKNUM(EOMONTH(R943,-1)+1)+1</f>
        <v>1</v>
      </c>
      <c r="AX943" s="209">
        <f>IF(BB943="S",IF(Q943="1. Aceitou o programa",R943-B943,0),0)</f>
        <v>30</v>
      </c>
      <c r="AY943" s="209">
        <f>IF(BB943="S",IF(AND(S943&lt;&gt;"",R943&lt;&gt;""),S943-R943,0),0)</f>
        <v>0</v>
      </c>
      <c r="AZ943" s="209">
        <f>IF(BB943="S",IF(Q943="1. Aceitou o programa",IF(OR(X943="Não se Aplica",X943=""),IF(OR(W943="Não se Aplica",W943=""),0,W943-V943),AVERAGE(X943-W943,W943-V943)),0),0)</f>
        <v>0</v>
      </c>
      <c r="BA943" s="209">
        <f>IF(BB943="S",IF(AND(Q943="1. Aceitou o programa",AH943="Realizada"),IFERROR(IF(AG943="",0,AG943-R943),0),0),0)</f>
        <v>0</v>
      </c>
      <c r="BB943" s="209" t="str">
        <f>_xlfn.XLOOKUP(U943,'Lista Suspensa'!$AA$20:$AA$23,'Lista Suspensa'!$AB$20:$AB$23,"N/A")</f>
        <v>S</v>
      </c>
    </row>
    <row r="944" spans="1:54" ht="12" customHeight="1">
      <c r="A944" s="151" t="s">
        <v>54</v>
      </c>
      <c r="B944" s="152">
        <v>46083</v>
      </c>
      <c r="C944" s="153" t="s">
        <v>55</v>
      </c>
      <c r="D944" s="153" t="s">
        <v>56</v>
      </c>
      <c r="E944" s="244">
        <v>72172348</v>
      </c>
      <c r="F944" s="144" t="s">
        <v>2155</v>
      </c>
      <c r="G944" s="230"/>
      <c r="H944" s="154">
        <v>27897</v>
      </c>
      <c r="I944" s="153">
        <v>50</v>
      </c>
      <c r="J944" s="148" t="s">
        <v>70</v>
      </c>
      <c r="K944" s="153"/>
      <c r="L944" s="153"/>
      <c r="M944" s="153"/>
      <c r="N944" s="153">
        <v>50</v>
      </c>
      <c r="O944" s="155" t="s">
        <v>2156</v>
      </c>
      <c r="P944" s="156" t="s">
        <v>71</v>
      </c>
      <c r="Q944" s="157" t="s">
        <v>110</v>
      </c>
      <c r="R944" s="158">
        <v>46113</v>
      </c>
      <c r="S944" s="159"/>
      <c r="T944" s="159" t="s">
        <v>62</v>
      </c>
      <c r="U944" s="159" t="s">
        <v>111</v>
      </c>
      <c r="V944" s="154">
        <v>46113</v>
      </c>
      <c r="W944" s="154" t="s">
        <v>126</v>
      </c>
      <c r="X944" s="154" t="s">
        <v>126</v>
      </c>
      <c r="Y944" s="160" t="s">
        <v>2157</v>
      </c>
      <c r="Z944" s="160" t="s">
        <v>128</v>
      </c>
      <c r="AA944" s="153">
        <v>100</v>
      </c>
      <c r="AB944" s="153">
        <v>1.53</v>
      </c>
      <c r="AC944" s="182">
        <f t="shared" si="30"/>
        <v>42.718612499466019</v>
      </c>
      <c r="AD944" s="153" t="str">
        <f t="shared" si="31"/>
        <v>OBESIDADE III</v>
      </c>
      <c r="AE944" s="233" t="s">
        <v>135</v>
      </c>
      <c r="AF944" s="153" t="s">
        <v>130</v>
      </c>
      <c r="AG944" s="159"/>
      <c r="AH944" s="153"/>
      <c r="AI944" s="161"/>
      <c r="AJ944" s="153"/>
      <c r="AK944" s="153"/>
      <c r="AL944" s="207" t="s">
        <v>131</v>
      </c>
      <c r="AM944" s="207"/>
      <c r="AN944" s="207"/>
      <c r="AO944" s="207" t="str">
        <f ca="1">IF(R944="","",IF(R944&gt;TODAY(),"0 meses",DATEDIF(R944,TODAY(),"m") &amp; " meses"))</f>
        <v>2 meses</v>
      </c>
      <c r="AP944" s="147" t="s">
        <v>67</v>
      </c>
      <c r="AQ944" s="147" t="s">
        <v>67</v>
      </c>
      <c r="AR944" s="147"/>
      <c r="AS944" s="209" t="s">
        <v>68</v>
      </c>
      <c r="AT944" s="223" t="str">
        <f>MONTH(B944)&amp;"/"&amp;YEAR(B944)</f>
        <v>3/2026</v>
      </c>
      <c r="AU944" s="223">
        <f>WEEKNUM(B944)-WEEKNUM(EOMONTH(B944,-1)+1)+1</f>
        <v>1</v>
      </c>
      <c r="AV944" s="209" t="str">
        <f>MONTH(R944)&amp;"/"&amp;YEAR(R944)</f>
        <v>4/2026</v>
      </c>
      <c r="AW944" s="209">
        <f>WEEKNUM(R944)-WEEKNUM(EOMONTH(R944,-1)+1)+1</f>
        <v>1</v>
      </c>
      <c r="AX944" s="209">
        <f>IF(BB944="S",IF(Q944="1. Aceitou o programa",R944-B944,0),0)</f>
        <v>30</v>
      </c>
      <c r="AY944" s="209">
        <f>IF(BB944="S",IF(AND(S944&lt;&gt;"",R944&lt;&gt;""),S944-R944,0),0)</f>
        <v>0</v>
      </c>
      <c r="AZ944" s="209">
        <f>IF(BB944="S",IF(Q944="1. Aceitou o programa",IF(OR(X944="Não se Aplica",X944=""),IF(OR(W944="Não se Aplica",W944=""),0,W944-V944),AVERAGE(X944-W944,W944-V944)),0),0)</f>
        <v>0</v>
      </c>
      <c r="BA944" s="209">
        <f>IF(BB944="S",IF(AND(Q944="1. Aceitou o programa",AH944="Realizada"),IFERROR(IF(AG944="",0,AG944-R944),0),0),0)</f>
        <v>0</v>
      </c>
      <c r="BB944" s="209" t="str">
        <f>_xlfn.XLOOKUP(U944,'Lista Suspensa'!$AA$20:$AA$23,'Lista Suspensa'!$AB$20:$AB$23,"N/A")</f>
        <v>S</v>
      </c>
    </row>
    <row r="945" spans="1:54" ht="12" customHeight="1">
      <c r="A945" s="151" t="s">
        <v>54</v>
      </c>
      <c r="B945" s="152">
        <v>46083</v>
      </c>
      <c r="C945" s="153" t="s">
        <v>55</v>
      </c>
      <c r="D945" s="153" t="s">
        <v>56</v>
      </c>
      <c r="E945" s="244">
        <v>65076915</v>
      </c>
      <c r="F945" s="144" t="s">
        <v>2158</v>
      </c>
      <c r="G945" s="230"/>
      <c r="H945" s="154">
        <v>28502</v>
      </c>
      <c r="I945" s="153">
        <v>48</v>
      </c>
      <c r="J945" s="148" t="s">
        <v>58</v>
      </c>
      <c r="K945" s="153"/>
      <c r="L945" s="153"/>
      <c r="M945" s="153"/>
      <c r="N945" s="153">
        <v>400</v>
      </c>
      <c r="O945" s="155" t="s">
        <v>2159</v>
      </c>
      <c r="P945" s="156" t="s">
        <v>2069</v>
      </c>
      <c r="Q945" s="157" t="s">
        <v>110</v>
      </c>
      <c r="R945" s="158">
        <v>46113</v>
      </c>
      <c r="S945" s="159"/>
      <c r="T945" s="159" t="s">
        <v>62</v>
      </c>
      <c r="U945" s="159" t="s">
        <v>111</v>
      </c>
      <c r="V945" s="154">
        <v>46113</v>
      </c>
      <c r="W945" s="154" t="s">
        <v>126</v>
      </c>
      <c r="X945" s="154" t="s">
        <v>126</v>
      </c>
      <c r="Y945" s="160" t="s">
        <v>2160</v>
      </c>
      <c r="Z945" s="160" t="s">
        <v>190</v>
      </c>
      <c r="AA945" s="153">
        <v>148.19999999999999</v>
      </c>
      <c r="AB945" s="153">
        <v>1.75</v>
      </c>
      <c r="AC945" s="182">
        <f t="shared" si="30"/>
        <v>48.391836734693875</v>
      </c>
      <c r="AD945" s="153" t="str">
        <f t="shared" si="31"/>
        <v>OBESIDADE III</v>
      </c>
      <c r="AE945" s="233" t="s">
        <v>135</v>
      </c>
      <c r="AF945" s="153" t="s">
        <v>130</v>
      </c>
      <c r="AG945" s="159"/>
      <c r="AH945" s="153"/>
      <c r="AI945" s="161"/>
      <c r="AJ945" s="153"/>
      <c r="AK945" s="153"/>
      <c r="AL945" s="207" t="s">
        <v>131</v>
      </c>
      <c r="AM945" s="207"/>
      <c r="AN945" s="207"/>
      <c r="AO945" s="207" t="str">
        <f ca="1">IF(R945="","",IF(R945&gt;TODAY(),"0 meses",DATEDIF(R945,TODAY(),"m") &amp; " meses"))</f>
        <v>2 meses</v>
      </c>
      <c r="AP945" s="147" t="s">
        <v>67</v>
      </c>
      <c r="AQ945" s="147" t="s">
        <v>67</v>
      </c>
      <c r="AR945" s="147"/>
      <c r="AS945" s="209" t="s">
        <v>68</v>
      </c>
      <c r="AT945" s="223" t="str">
        <f>MONTH(B945)&amp;"/"&amp;YEAR(B945)</f>
        <v>3/2026</v>
      </c>
      <c r="AU945" s="223">
        <f>WEEKNUM(B945)-WEEKNUM(EOMONTH(B945,-1)+1)+1</f>
        <v>1</v>
      </c>
      <c r="AV945" s="209" t="str">
        <f>MONTH(R945)&amp;"/"&amp;YEAR(R945)</f>
        <v>4/2026</v>
      </c>
      <c r="AW945" s="209">
        <f>WEEKNUM(R945)-WEEKNUM(EOMONTH(R945,-1)+1)+1</f>
        <v>1</v>
      </c>
      <c r="AX945" s="209">
        <f>IF(BB945="S",IF(Q945="1. Aceitou o programa",R945-B945,0),0)</f>
        <v>30</v>
      </c>
      <c r="AY945" s="209">
        <f>IF(BB945="S",IF(AND(S945&lt;&gt;"",R945&lt;&gt;""),S945-R945,0),0)</f>
        <v>0</v>
      </c>
      <c r="AZ945" s="209">
        <f>IF(BB945="S",IF(Q945="1. Aceitou o programa",IF(OR(X945="Não se Aplica",X945=""),IF(OR(W945="Não se Aplica",W945=""),0,W945-V945),AVERAGE(X945-W945,W945-V945)),0),0)</f>
        <v>0</v>
      </c>
      <c r="BA945" s="209">
        <f>IF(BB945="S",IF(AND(Q945="1. Aceitou o programa",AH945="Realizada"),IFERROR(IF(AG945="",0,AG945-R945),0),0),0)</f>
        <v>0</v>
      </c>
      <c r="BB945" s="209" t="str">
        <f>_xlfn.XLOOKUP(U945,'Lista Suspensa'!$AA$20:$AA$23,'Lista Suspensa'!$AB$20:$AB$23,"N/A")</f>
        <v>S</v>
      </c>
    </row>
    <row r="946" spans="1:54" ht="12" customHeight="1">
      <c r="A946" s="151" t="s">
        <v>54</v>
      </c>
      <c r="B946" s="152">
        <v>46083</v>
      </c>
      <c r="C946" s="153" t="s">
        <v>55</v>
      </c>
      <c r="D946" s="153" t="s">
        <v>56</v>
      </c>
      <c r="E946" s="244">
        <v>79059418</v>
      </c>
      <c r="F946" s="144" t="s">
        <v>2161</v>
      </c>
      <c r="G946" s="230"/>
      <c r="H946" s="154">
        <v>28955</v>
      </c>
      <c r="I946" s="153">
        <v>47</v>
      </c>
      <c r="J946" s="148" t="s">
        <v>70</v>
      </c>
      <c r="K946" s="153"/>
      <c r="L946" s="153"/>
      <c r="M946" s="153"/>
      <c r="N946" s="153">
        <v>60</v>
      </c>
      <c r="O946" s="155" t="s">
        <v>2162</v>
      </c>
      <c r="P946" s="156" t="s">
        <v>89</v>
      </c>
      <c r="Q946" s="157" t="s">
        <v>110</v>
      </c>
      <c r="R946" s="158">
        <v>46113</v>
      </c>
      <c r="S946" s="159"/>
      <c r="T946" s="159" t="s">
        <v>62</v>
      </c>
      <c r="U946" s="159" t="s">
        <v>111</v>
      </c>
      <c r="V946" s="154">
        <v>46112</v>
      </c>
      <c r="W946" s="154" t="s">
        <v>126</v>
      </c>
      <c r="X946" s="154" t="s">
        <v>126</v>
      </c>
      <c r="Y946" s="160">
        <v>46111</v>
      </c>
      <c r="Z946" s="160" t="s">
        <v>128</v>
      </c>
      <c r="AA946" s="153">
        <v>97</v>
      </c>
      <c r="AB946" s="153">
        <v>1.66</v>
      </c>
      <c r="AC946" s="182">
        <f t="shared" si="30"/>
        <v>35.201045144433159</v>
      </c>
      <c r="AD946" s="153" t="str">
        <f t="shared" si="31"/>
        <v>OBESIDADE II</v>
      </c>
      <c r="AE946" s="233" t="s">
        <v>1092</v>
      </c>
      <c r="AF946" s="153" t="s">
        <v>130</v>
      </c>
      <c r="AG946" s="159"/>
      <c r="AH946" s="153"/>
      <c r="AI946" s="161"/>
      <c r="AJ946" s="153"/>
      <c r="AK946" s="153"/>
      <c r="AL946" s="207" t="s">
        <v>131</v>
      </c>
      <c r="AM946" s="207"/>
      <c r="AN946" s="207"/>
      <c r="AO946" s="207" t="str">
        <f ca="1">IF(R946="","",IF(R946&gt;TODAY(),"0 meses",DATEDIF(R946,TODAY(),"m") &amp; " meses"))</f>
        <v>2 meses</v>
      </c>
      <c r="AP946" s="147" t="s">
        <v>67</v>
      </c>
      <c r="AQ946" s="147" t="s">
        <v>67</v>
      </c>
      <c r="AR946" s="147"/>
      <c r="AS946" s="209" t="s">
        <v>68</v>
      </c>
      <c r="AT946" s="223" t="str">
        <f>MONTH(B946)&amp;"/"&amp;YEAR(B946)</f>
        <v>3/2026</v>
      </c>
      <c r="AU946" s="223">
        <f>WEEKNUM(B946)-WEEKNUM(EOMONTH(B946,-1)+1)+1</f>
        <v>1</v>
      </c>
      <c r="AV946" s="209" t="str">
        <f>MONTH(R946)&amp;"/"&amp;YEAR(R946)</f>
        <v>4/2026</v>
      </c>
      <c r="AW946" s="209">
        <f>WEEKNUM(R946)-WEEKNUM(EOMONTH(R946,-1)+1)+1</f>
        <v>1</v>
      </c>
      <c r="AX946" s="209">
        <f>IF(BB946="S",IF(Q946="1. Aceitou o programa",R946-B946,0),0)</f>
        <v>30</v>
      </c>
      <c r="AY946" s="209">
        <f>IF(BB946="S",IF(AND(S946&lt;&gt;"",R946&lt;&gt;""),S946-R946,0),0)</f>
        <v>0</v>
      </c>
      <c r="AZ946" s="209">
        <f>IF(BB946="S",IF(Q946="1. Aceitou o programa",IF(OR(X946="Não se Aplica",X946=""),IF(OR(W946="Não se Aplica",W946=""),0,W946-V946),AVERAGE(X946-W946,W946-V946)),0),0)</f>
        <v>0</v>
      </c>
      <c r="BA946" s="209">
        <f>IF(BB946="S",IF(AND(Q946="1. Aceitou o programa",AH946="Realizada"),IFERROR(IF(AG946="",0,AG946-R946),0),0),0)</f>
        <v>0</v>
      </c>
      <c r="BB946" s="209" t="str">
        <f>_xlfn.XLOOKUP(U946,'Lista Suspensa'!$AA$20:$AA$23,'Lista Suspensa'!$AB$20:$AB$23,"N/A")</f>
        <v>S</v>
      </c>
    </row>
    <row r="947" spans="1:54" ht="12" customHeight="1">
      <c r="A947" s="151" t="s">
        <v>54</v>
      </c>
      <c r="B947" s="152">
        <v>46083</v>
      </c>
      <c r="C947" s="153" t="s">
        <v>55</v>
      </c>
      <c r="D947" s="153" t="s">
        <v>56</v>
      </c>
      <c r="E947" s="244">
        <v>75145500</v>
      </c>
      <c r="F947" s="144" t="s">
        <v>2163</v>
      </c>
      <c r="G947" s="230"/>
      <c r="H947" s="154">
        <v>29238</v>
      </c>
      <c r="I947" s="153">
        <v>46</v>
      </c>
      <c r="J947" s="148" t="s">
        <v>58</v>
      </c>
      <c r="K947" s="153"/>
      <c r="L947" s="153"/>
      <c r="M947" s="153"/>
      <c r="N947" s="153">
        <v>50</v>
      </c>
      <c r="O947" s="155">
        <v>21964115216</v>
      </c>
      <c r="P947" s="156" t="s">
        <v>2069</v>
      </c>
      <c r="Q947" s="157" t="s">
        <v>110</v>
      </c>
      <c r="R947" s="158">
        <v>46113</v>
      </c>
      <c r="S947" s="159"/>
      <c r="T947" s="159" t="s">
        <v>62</v>
      </c>
      <c r="U947" s="159" t="s">
        <v>111</v>
      </c>
      <c r="V947" s="154">
        <v>46113</v>
      </c>
      <c r="W947" s="154" t="s">
        <v>126</v>
      </c>
      <c r="X947" s="154" t="s">
        <v>126</v>
      </c>
      <c r="Y947" s="160" t="s">
        <v>2164</v>
      </c>
      <c r="Z947" s="160" t="s">
        <v>128</v>
      </c>
      <c r="AA947" s="153">
        <v>112</v>
      </c>
      <c r="AB947" s="153">
        <v>1.56</v>
      </c>
      <c r="AC947" s="182">
        <f t="shared" si="30"/>
        <v>46.022353714661406</v>
      </c>
      <c r="AD947" s="153" t="str">
        <f t="shared" si="31"/>
        <v>OBESIDADE III</v>
      </c>
      <c r="AE947" s="233" t="s">
        <v>129</v>
      </c>
      <c r="AF947" s="153" t="s">
        <v>130</v>
      </c>
      <c r="AG947" s="159"/>
      <c r="AH947" s="153"/>
      <c r="AI947" s="161"/>
      <c r="AJ947" s="153"/>
      <c r="AK947" s="153"/>
      <c r="AL947" s="207" t="s">
        <v>131</v>
      </c>
      <c r="AM947" s="207"/>
      <c r="AN947" s="207"/>
      <c r="AO947" s="207" t="str">
        <f ca="1">IF(R947="","",IF(R947&gt;TODAY(),"0 meses",DATEDIF(R947,TODAY(),"m") &amp; " meses"))</f>
        <v>2 meses</v>
      </c>
      <c r="AP947" s="147" t="s">
        <v>67</v>
      </c>
      <c r="AQ947" s="147" t="s">
        <v>67</v>
      </c>
      <c r="AR947" s="147"/>
      <c r="AS947" s="209" t="s">
        <v>68</v>
      </c>
      <c r="AT947" s="223" t="str">
        <f>MONTH(B947)&amp;"/"&amp;YEAR(B947)</f>
        <v>3/2026</v>
      </c>
      <c r="AU947" s="223">
        <f>WEEKNUM(B947)-WEEKNUM(EOMONTH(B947,-1)+1)+1</f>
        <v>1</v>
      </c>
      <c r="AV947" s="209" t="str">
        <f>MONTH(R947)&amp;"/"&amp;YEAR(R947)</f>
        <v>4/2026</v>
      </c>
      <c r="AW947" s="209">
        <f>WEEKNUM(R947)-WEEKNUM(EOMONTH(R947,-1)+1)+1</f>
        <v>1</v>
      </c>
      <c r="AX947" s="209">
        <f>IF(BB947="S",IF(Q947="1. Aceitou o programa",R947-B947,0),0)</f>
        <v>30</v>
      </c>
      <c r="AY947" s="209">
        <f>IF(BB947="S",IF(AND(S947&lt;&gt;"",R947&lt;&gt;""),S947-R947,0),0)</f>
        <v>0</v>
      </c>
      <c r="AZ947" s="209">
        <f>IF(BB947="S",IF(Q947="1. Aceitou o programa",IF(OR(X947="Não se Aplica",X947=""),IF(OR(W947="Não se Aplica",W947=""),0,W947-V947),AVERAGE(X947-W947,W947-V947)),0),0)</f>
        <v>0</v>
      </c>
      <c r="BA947" s="209">
        <f>IF(BB947="S",IF(AND(Q947="1. Aceitou o programa",AH947="Realizada"),IFERROR(IF(AG947="",0,AG947-R947),0),0),0)</f>
        <v>0</v>
      </c>
      <c r="BB947" s="209" t="str">
        <f>_xlfn.XLOOKUP(U947,'Lista Suspensa'!$AA$20:$AA$23,'Lista Suspensa'!$AB$20:$AB$23,"N/A")</f>
        <v>S</v>
      </c>
    </row>
    <row r="948" spans="1:54" ht="12" customHeight="1">
      <c r="A948" s="151" t="s">
        <v>54</v>
      </c>
      <c r="B948" s="152">
        <v>46083</v>
      </c>
      <c r="C948" s="153" t="s">
        <v>55</v>
      </c>
      <c r="D948" s="153" t="s">
        <v>56</v>
      </c>
      <c r="E948" s="244">
        <v>74862286</v>
      </c>
      <c r="F948" s="144" t="s">
        <v>2165</v>
      </c>
      <c r="G948" s="230"/>
      <c r="H948" s="154">
        <v>29606</v>
      </c>
      <c r="I948" s="153">
        <v>45</v>
      </c>
      <c r="J948" s="148" t="s">
        <v>70</v>
      </c>
      <c r="K948" s="153"/>
      <c r="L948" s="153"/>
      <c r="M948" s="153"/>
      <c r="N948" s="153">
        <v>400</v>
      </c>
      <c r="O948" s="155" t="s">
        <v>2166</v>
      </c>
      <c r="P948" s="156" t="s">
        <v>71</v>
      </c>
      <c r="Q948" s="157" t="s">
        <v>110</v>
      </c>
      <c r="R948" s="158">
        <v>46113</v>
      </c>
      <c r="S948" s="159"/>
      <c r="T948" s="159" t="s">
        <v>62</v>
      </c>
      <c r="U948" s="159" t="s">
        <v>111</v>
      </c>
      <c r="V948" s="154">
        <v>46113</v>
      </c>
      <c r="W948" s="154" t="s">
        <v>126</v>
      </c>
      <c r="X948" s="154" t="s">
        <v>126</v>
      </c>
      <c r="Y948" s="160" t="s">
        <v>2167</v>
      </c>
      <c r="Z948" s="160" t="s">
        <v>128</v>
      </c>
      <c r="AA948" s="153">
        <v>144</v>
      </c>
      <c r="AB948" s="153">
        <v>1.59</v>
      </c>
      <c r="AC948" s="182">
        <f t="shared" si="30"/>
        <v>56.959772160911349</v>
      </c>
      <c r="AD948" s="153" t="str">
        <f t="shared" si="31"/>
        <v>OBESIDADE III</v>
      </c>
      <c r="AE948" s="233" t="s">
        <v>225</v>
      </c>
      <c r="AF948" s="153" t="s">
        <v>130</v>
      </c>
      <c r="AG948" s="159"/>
      <c r="AH948" s="153"/>
      <c r="AI948" s="161"/>
      <c r="AJ948" s="153"/>
      <c r="AK948" s="153"/>
      <c r="AL948" s="207" t="s">
        <v>143</v>
      </c>
      <c r="AM948" s="207"/>
      <c r="AN948" s="207"/>
      <c r="AO948" s="207" t="str">
        <f ca="1">IF(R948="","",IF(R948&gt;TODAY(),"0 meses",DATEDIF(R948,TODAY(),"m") &amp; " meses"))</f>
        <v>2 meses</v>
      </c>
      <c r="AP948" s="147" t="s">
        <v>67</v>
      </c>
      <c r="AQ948" s="147" t="s">
        <v>67</v>
      </c>
      <c r="AR948" s="147"/>
      <c r="AS948" s="209" t="s">
        <v>68</v>
      </c>
      <c r="AT948" s="223" t="str">
        <f>MONTH(B948)&amp;"/"&amp;YEAR(B948)</f>
        <v>3/2026</v>
      </c>
      <c r="AU948" s="223">
        <f>WEEKNUM(B948)-WEEKNUM(EOMONTH(B948,-1)+1)+1</f>
        <v>1</v>
      </c>
      <c r="AV948" s="209" t="str">
        <f>MONTH(R948)&amp;"/"&amp;YEAR(R948)</f>
        <v>4/2026</v>
      </c>
      <c r="AW948" s="209">
        <f>WEEKNUM(R948)-WEEKNUM(EOMONTH(R948,-1)+1)+1</f>
        <v>1</v>
      </c>
      <c r="AX948" s="209">
        <f>IF(BB948="S",IF(Q948="1. Aceitou o programa",R948-B948,0),0)</f>
        <v>30</v>
      </c>
      <c r="AY948" s="209">
        <f>IF(BB948="S",IF(AND(S948&lt;&gt;"",R948&lt;&gt;""),S948-R948,0),0)</f>
        <v>0</v>
      </c>
      <c r="AZ948" s="209">
        <f>IF(BB948="S",IF(Q948="1. Aceitou o programa",IF(OR(X948="Não se Aplica",X948=""),IF(OR(W948="Não se Aplica",W948=""),0,W948-V948),AVERAGE(X948-W948,W948-V948)),0),0)</f>
        <v>0</v>
      </c>
      <c r="BA948" s="209">
        <f>IF(BB948="S",IF(AND(Q948="1. Aceitou o programa",AH948="Realizada"),IFERROR(IF(AG948="",0,AG948-R948),0),0),0)</f>
        <v>0</v>
      </c>
      <c r="BB948" s="209" t="str">
        <f>_xlfn.XLOOKUP(U948,'Lista Suspensa'!$AA$20:$AA$23,'Lista Suspensa'!$AB$20:$AB$23,"N/A")</f>
        <v>S</v>
      </c>
    </row>
    <row r="949" spans="1:54" ht="12" customHeight="1">
      <c r="A949" s="151" t="s">
        <v>54</v>
      </c>
      <c r="B949" s="152">
        <v>46083</v>
      </c>
      <c r="C949" s="153" t="s">
        <v>55</v>
      </c>
      <c r="D949" s="153" t="s">
        <v>56</v>
      </c>
      <c r="E949" s="244">
        <v>77603352</v>
      </c>
      <c r="F949" s="144" t="s">
        <v>2168</v>
      </c>
      <c r="G949" s="230"/>
      <c r="H949" s="154">
        <v>29717</v>
      </c>
      <c r="I949" s="153">
        <v>45</v>
      </c>
      <c r="J949" s="148" t="s">
        <v>70</v>
      </c>
      <c r="K949" s="153"/>
      <c r="L949" s="153"/>
      <c r="M949" s="153"/>
      <c r="N949" s="153">
        <v>60</v>
      </c>
      <c r="O949" s="155" t="s">
        <v>2169</v>
      </c>
      <c r="P949" s="156" t="s">
        <v>71</v>
      </c>
      <c r="Q949" s="157" t="s">
        <v>110</v>
      </c>
      <c r="R949" s="158">
        <v>46113</v>
      </c>
      <c r="S949" s="159"/>
      <c r="T949" s="159" t="s">
        <v>62</v>
      </c>
      <c r="U949" s="159" t="s">
        <v>111</v>
      </c>
      <c r="V949" s="154">
        <v>46113</v>
      </c>
      <c r="W949" s="154" t="s">
        <v>126</v>
      </c>
      <c r="X949" s="154" t="s">
        <v>126</v>
      </c>
      <c r="Y949" s="160" t="s">
        <v>2152</v>
      </c>
      <c r="Z949" s="160" t="s">
        <v>128</v>
      </c>
      <c r="AA949" s="153">
        <v>78</v>
      </c>
      <c r="AB949" s="153">
        <v>1.56</v>
      </c>
      <c r="AC949" s="182">
        <f t="shared" si="30"/>
        <v>32.051282051282051</v>
      </c>
      <c r="AD949" s="153" t="str">
        <f t="shared" si="31"/>
        <v>OBESIDADE I</v>
      </c>
      <c r="AE949" s="233" t="s">
        <v>135</v>
      </c>
      <c r="AF949" s="153" t="s">
        <v>130</v>
      </c>
      <c r="AG949" s="159"/>
      <c r="AH949" s="153"/>
      <c r="AI949" s="161"/>
      <c r="AJ949" s="153"/>
      <c r="AK949" s="153"/>
      <c r="AL949" s="207" t="s">
        <v>136</v>
      </c>
      <c r="AM949" s="207"/>
      <c r="AN949" s="207"/>
      <c r="AO949" s="207" t="str">
        <f ca="1">IF(R949="","",IF(R949&gt;TODAY(),"0 meses",DATEDIF(R949,TODAY(),"m") &amp; " meses"))</f>
        <v>2 meses</v>
      </c>
      <c r="AP949" s="147" t="s">
        <v>67</v>
      </c>
      <c r="AQ949" s="147" t="s">
        <v>67</v>
      </c>
      <c r="AR949" s="147"/>
      <c r="AS949" s="209" t="s">
        <v>68</v>
      </c>
      <c r="AT949" s="223" t="str">
        <f>MONTH(B949)&amp;"/"&amp;YEAR(B949)</f>
        <v>3/2026</v>
      </c>
      <c r="AU949" s="223">
        <f>WEEKNUM(B949)-WEEKNUM(EOMONTH(B949,-1)+1)+1</f>
        <v>1</v>
      </c>
      <c r="AV949" s="209" t="str">
        <f>MONTH(R949)&amp;"/"&amp;YEAR(R949)</f>
        <v>4/2026</v>
      </c>
      <c r="AW949" s="209">
        <f>WEEKNUM(R949)-WEEKNUM(EOMONTH(R949,-1)+1)+1</f>
        <v>1</v>
      </c>
      <c r="AX949" s="209">
        <f>IF(BB949="S",IF(Q949="1. Aceitou o programa",R949-B949,0),0)</f>
        <v>30</v>
      </c>
      <c r="AY949" s="209">
        <f>IF(BB949="S",IF(AND(S949&lt;&gt;"",R949&lt;&gt;""),S949-R949,0),0)</f>
        <v>0</v>
      </c>
      <c r="AZ949" s="209">
        <f>IF(BB949="S",IF(Q949="1. Aceitou o programa",IF(OR(X949="Não se Aplica",X949=""),IF(OR(W949="Não se Aplica",W949=""),0,W949-V949),AVERAGE(X949-W949,W949-V949)),0),0)</f>
        <v>0</v>
      </c>
      <c r="BA949" s="209">
        <f>IF(BB949="S",IF(AND(Q949="1. Aceitou o programa",AH949="Realizada"),IFERROR(IF(AG949="",0,AG949-R949),0),0),0)</f>
        <v>0</v>
      </c>
      <c r="BB949" s="209" t="str">
        <f>_xlfn.XLOOKUP(U949,'Lista Suspensa'!$AA$20:$AA$23,'Lista Suspensa'!$AB$20:$AB$23,"N/A")</f>
        <v>S</v>
      </c>
    </row>
    <row r="950" spans="1:54" ht="12" customHeight="1">
      <c r="A950" s="151" t="s">
        <v>54</v>
      </c>
      <c r="B950" s="152">
        <v>46083</v>
      </c>
      <c r="C950" s="153" t="s">
        <v>55</v>
      </c>
      <c r="D950" s="153" t="s">
        <v>56</v>
      </c>
      <c r="E950" s="244">
        <v>78391609</v>
      </c>
      <c r="F950" s="144" t="s">
        <v>2170</v>
      </c>
      <c r="G950" s="230"/>
      <c r="H950" s="154">
        <v>30094</v>
      </c>
      <c r="I950" s="153">
        <v>43</v>
      </c>
      <c r="J950" s="148" t="s">
        <v>58</v>
      </c>
      <c r="K950" s="153"/>
      <c r="L950" s="153"/>
      <c r="M950" s="153"/>
      <c r="N950" s="153">
        <v>750</v>
      </c>
      <c r="O950" s="155" t="s">
        <v>2171</v>
      </c>
      <c r="P950" s="156" t="s">
        <v>2151</v>
      </c>
      <c r="Q950" s="157" t="s">
        <v>110</v>
      </c>
      <c r="R950" s="158">
        <v>46113</v>
      </c>
      <c r="S950" s="159"/>
      <c r="T950" s="159" t="s">
        <v>62</v>
      </c>
      <c r="U950" s="159" t="s">
        <v>111</v>
      </c>
      <c r="V950" s="154">
        <v>46113</v>
      </c>
      <c r="W950" s="154" t="s">
        <v>126</v>
      </c>
      <c r="X950" s="154" t="s">
        <v>126</v>
      </c>
      <c r="Y950" s="160"/>
      <c r="Z950" s="160" t="s">
        <v>128</v>
      </c>
      <c r="AA950" s="153">
        <v>99.5</v>
      </c>
      <c r="AB950" s="153">
        <v>1.77</v>
      </c>
      <c r="AC950" s="182">
        <f t="shared" si="30"/>
        <v>31.759711449455775</v>
      </c>
      <c r="AD950" s="153" t="str">
        <f t="shared" si="31"/>
        <v>OBESIDADE I</v>
      </c>
      <c r="AE950" s="233" t="s">
        <v>135</v>
      </c>
      <c r="AF950" s="153" t="s">
        <v>130</v>
      </c>
      <c r="AG950" s="159"/>
      <c r="AH950" s="153"/>
      <c r="AI950" s="161"/>
      <c r="AJ950" s="153"/>
      <c r="AK950" s="153"/>
      <c r="AL950" s="207" t="s">
        <v>131</v>
      </c>
      <c r="AM950" s="207"/>
      <c r="AN950" s="207"/>
      <c r="AO950" s="207" t="str">
        <f ca="1">IF(R950="","",IF(R950&gt;TODAY(),"0 meses",DATEDIF(R950,TODAY(),"m") &amp; " meses"))</f>
        <v>2 meses</v>
      </c>
      <c r="AP950" s="147" t="s">
        <v>67</v>
      </c>
      <c r="AQ950" s="147" t="s">
        <v>67</v>
      </c>
      <c r="AR950" s="147"/>
      <c r="AS950" s="209" t="s">
        <v>68</v>
      </c>
      <c r="AT950" s="223" t="str">
        <f>MONTH(B950)&amp;"/"&amp;YEAR(B950)</f>
        <v>3/2026</v>
      </c>
      <c r="AU950" s="223">
        <f>WEEKNUM(B950)-WEEKNUM(EOMONTH(B950,-1)+1)+1</f>
        <v>1</v>
      </c>
      <c r="AV950" s="209" t="str">
        <f>MONTH(R950)&amp;"/"&amp;YEAR(R950)</f>
        <v>4/2026</v>
      </c>
      <c r="AW950" s="209">
        <f>WEEKNUM(R950)-WEEKNUM(EOMONTH(R950,-1)+1)+1</f>
        <v>1</v>
      </c>
      <c r="AX950" s="209">
        <f>IF(BB950="S",IF(Q950="1. Aceitou o programa",R950-B950,0),0)</f>
        <v>30</v>
      </c>
      <c r="AY950" s="209">
        <f>IF(BB950="S",IF(AND(S950&lt;&gt;"",R950&lt;&gt;""),S950-R950,0),0)</f>
        <v>0</v>
      </c>
      <c r="AZ950" s="209">
        <f>IF(BB950="S",IF(Q950="1. Aceitou o programa",IF(OR(X950="Não se Aplica",X950=""),IF(OR(W950="Não se Aplica",W950=""),0,W950-V950),AVERAGE(X950-W950,W950-V950)),0),0)</f>
        <v>0</v>
      </c>
      <c r="BA950" s="209">
        <f>IF(BB950="S",IF(AND(Q950="1. Aceitou o programa",AH950="Realizada"),IFERROR(IF(AG950="",0,AG950-R950),0),0),0)</f>
        <v>0</v>
      </c>
      <c r="BB950" s="209" t="str">
        <f>_xlfn.XLOOKUP(U950,'Lista Suspensa'!$AA$20:$AA$23,'Lista Suspensa'!$AB$20:$AB$23,"N/A")</f>
        <v>S</v>
      </c>
    </row>
    <row r="951" spans="1:54" ht="12" customHeight="1">
      <c r="A951" s="151" t="s">
        <v>54</v>
      </c>
      <c r="B951" s="152">
        <v>46083</v>
      </c>
      <c r="C951" s="153" t="s">
        <v>55</v>
      </c>
      <c r="D951" s="153" t="s">
        <v>56</v>
      </c>
      <c r="E951" s="244">
        <v>78864914</v>
      </c>
      <c r="F951" s="144" t="s">
        <v>2172</v>
      </c>
      <c r="G951" s="230"/>
      <c r="H951" s="154">
        <v>30303</v>
      </c>
      <c r="I951" s="153">
        <v>43</v>
      </c>
      <c r="J951" s="148" t="s">
        <v>70</v>
      </c>
      <c r="K951" s="153"/>
      <c r="L951" s="153"/>
      <c r="M951" s="153"/>
      <c r="N951" s="153">
        <v>60</v>
      </c>
      <c r="O951" s="155" t="s">
        <v>2173</v>
      </c>
      <c r="P951" s="156" t="s">
        <v>71</v>
      </c>
      <c r="Q951" s="157" t="s">
        <v>110</v>
      </c>
      <c r="R951" s="158">
        <v>46113</v>
      </c>
      <c r="S951" s="159"/>
      <c r="T951" s="159" t="s">
        <v>62</v>
      </c>
      <c r="U951" s="159" t="s">
        <v>111</v>
      </c>
      <c r="V951" s="154">
        <v>46113</v>
      </c>
      <c r="W951" s="154" t="s">
        <v>126</v>
      </c>
      <c r="X951" s="154" t="s">
        <v>126</v>
      </c>
      <c r="Y951" s="160" t="s">
        <v>2174</v>
      </c>
      <c r="Z951" s="160" t="s">
        <v>128</v>
      </c>
      <c r="AA951" s="153">
        <v>87</v>
      </c>
      <c r="AB951" s="153">
        <v>1.65</v>
      </c>
      <c r="AC951" s="182">
        <f t="shared" si="30"/>
        <v>31.955922865013779</v>
      </c>
      <c r="AD951" s="153" t="str">
        <f t="shared" si="31"/>
        <v>OBESIDADE I</v>
      </c>
      <c r="AE951" s="233" t="s">
        <v>135</v>
      </c>
      <c r="AF951" s="153" t="s">
        <v>130</v>
      </c>
      <c r="AG951" s="159"/>
      <c r="AH951" s="153"/>
      <c r="AI951" s="161"/>
      <c r="AJ951" s="153"/>
      <c r="AK951" s="153"/>
      <c r="AL951" s="207" t="s">
        <v>136</v>
      </c>
      <c r="AM951" s="207"/>
      <c r="AN951" s="207"/>
      <c r="AO951" s="207" t="str">
        <f ca="1">IF(R951="","",IF(R951&gt;TODAY(),"0 meses",DATEDIF(R951,TODAY(),"m") &amp; " meses"))</f>
        <v>2 meses</v>
      </c>
      <c r="AP951" s="147" t="s">
        <v>67</v>
      </c>
      <c r="AQ951" s="147" t="s">
        <v>67</v>
      </c>
      <c r="AR951" s="147"/>
      <c r="AS951" s="209" t="s">
        <v>68</v>
      </c>
      <c r="AT951" s="223" t="str">
        <f>MONTH(B951)&amp;"/"&amp;YEAR(B951)</f>
        <v>3/2026</v>
      </c>
      <c r="AU951" s="223">
        <f>WEEKNUM(B951)-WEEKNUM(EOMONTH(B951,-1)+1)+1</f>
        <v>1</v>
      </c>
      <c r="AV951" s="209" t="str">
        <f>MONTH(R951)&amp;"/"&amp;YEAR(R951)</f>
        <v>4/2026</v>
      </c>
      <c r="AW951" s="209">
        <f>WEEKNUM(R951)-WEEKNUM(EOMONTH(R951,-1)+1)+1</f>
        <v>1</v>
      </c>
      <c r="AX951" s="209">
        <f>IF(BB951="S",IF(Q951="1. Aceitou o programa",R951-B951,0),0)</f>
        <v>30</v>
      </c>
      <c r="AY951" s="209">
        <f>IF(BB951="S",IF(AND(S951&lt;&gt;"",R951&lt;&gt;""),S951-R951,0),0)</f>
        <v>0</v>
      </c>
      <c r="AZ951" s="209">
        <f>IF(BB951="S",IF(Q951="1. Aceitou o programa",IF(OR(X951="Não se Aplica",X951=""),IF(OR(W951="Não se Aplica",W951=""),0,W951-V951),AVERAGE(X951-W951,W951-V951)),0),0)</f>
        <v>0</v>
      </c>
      <c r="BA951" s="209">
        <f>IF(BB951="S",IF(AND(Q951="1. Aceitou o programa",AH951="Realizada"),IFERROR(IF(AG951="",0,AG951-R951),0),0),0)</f>
        <v>0</v>
      </c>
      <c r="BB951" s="209" t="str">
        <f>_xlfn.XLOOKUP(U951,'Lista Suspensa'!$AA$20:$AA$23,'Lista Suspensa'!$AB$20:$AB$23,"N/A")</f>
        <v>S</v>
      </c>
    </row>
    <row r="952" spans="1:54" ht="12" customHeight="1">
      <c r="A952" s="151" t="s">
        <v>54</v>
      </c>
      <c r="B952" s="152">
        <v>46083</v>
      </c>
      <c r="C952" s="153" t="s">
        <v>55</v>
      </c>
      <c r="D952" s="153" t="s">
        <v>56</v>
      </c>
      <c r="E952" s="244">
        <v>78391227</v>
      </c>
      <c r="F952" s="144" t="s">
        <v>2175</v>
      </c>
      <c r="G952" s="230"/>
      <c r="H952" s="154">
        <v>30466</v>
      </c>
      <c r="I952" s="153">
        <v>42</v>
      </c>
      <c r="J952" s="148" t="s">
        <v>70</v>
      </c>
      <c r="K952" s="153"/>
      <c r="L952" s="153"/>
      <c r="M952" s="153"/>
      <c r="N952" s="153">
        <v>600</v>
      </c>
      <c r="O952" s="155">
        <v>11980786297</v>
      </c>
      <c r="P952" s="156" t="s">
        <v>89</v>
      </c>
      <c r="Q952" s="157" t="s">
        <v>110</v>
      </c>
      <c r="R952" s="158">
        <v>46113</v>
      </c>
      <c r="S952" s="159"/>
      <c r="T952" s="159" t="s">
        <v>62</v>
      </c>
      <c r="U952" s="159" t="s">
        <v>111</v>
      </c>
      <c r="V952" s="154">
        <v>46113</v>
      </c>
      <c r="W952" s="154" t="s">
        <v>126</v>
      </c>
      <c r="X952" s="154" t="s">
        <v>126</v>
      </c>
      <c r="Y952" s="160"/>
      <c r="Z952" s="160" t="s">
        <v>128</v>
      </c>
      <c r="AA952" s="153">
        <v>102</v>
      </c>
      <c r="AB952" s="153">
        <v>1.69</v>
      </c>
      <c r="AC952" s="182">
        <f t="shared" si="30"/>
        <v>35.71303525786913</v>
      </c>
      <c r="AD952" s="153" t="str">
        <f t="shared" si="31"/>
        <v>OBESIDADE II</v>
      </c>
      <c r="AE952" s="233" t="s">
        <v>135</v>
      </c>
      <c r="AF952" s="153" t="s">
        <v>130</v>
      </c>
      <c r="AG952" s="159"/>
      <c r="AH952" s="153"/>
      <c r="AI952" s="161"/>
      <c r="AJ952" s="153"/>
      <c r="AK952" s="153"/>
      <c r="AL952" s="207" t="s">
        <v>131</v>
      </c>
      <c r="AM952" s="207"/>
      <c r="AN952" s="207"/>
      <c r="AO952" s="207" t="str">
        <f ca="1">IF(R952="","",IF(R952&gt;TODAY(),"0 meses",DATEDIF(R952,TODAY(),"m") &amp; " meses"))</f>
        <v>2 meses</v>
      </c>
      <c r="AP952" s="147" t="s">
        <v>67</v>
      </c>
      <c r="AQ952" s="147" t="s">
        <v>67</v>
      </c>
      <c r="AR952" s="147"/>
      <c r="AS952" s="209" t="s">
        <v>68</v>
      </c>
      <c r="AT952" s="223" t="str">
        <f>MONTH(B952)&amp;"/"&amp;YEAR(B952)</f>
        <v>3/2026</v>
      </c>
      <c r="AU952" s="223">
        <f>WEEKNUM(B952)-WEEKNUM(EOMONTH(B952,-1)+1)+1</f>
        <v>1</v>
      </c>
      <c r="AV952" s="209" t="str">
        <f>MONTH(R952)&amp;"/"&amp;YEAR(R952)</f>
        <v>4/2026</v>
      </c>
      <c r="AW952" s="209">
        <f>WEEKNUM(R952)-WEEKNUM(EOMONTH(R952,-1)+1)+1</f>
        <v>1</v>
      </c>
      <c r="AX952" s="209">
        <f>IF(BB952="S",IF(Q952="1. Aceitou o programa",R952-B952,0),0)</f>
        <v>30</v>
      </c>
      <c r="AY952" s="209">
        <f>IF(BB952="S",IF(AND(S952&lt;&gt;"",R952&lt;&gt;""),S952-R952,0),0)</f>
        <v>0</v>
      </c>
      <c r="AZ952" s="209">
        <f>IF(BB952="S",IF(Q952="1. Aceitou o programa",IF(OR(X952="Não se Aplica",X952=""),IF(OR(W952="Não se Aplica",W952=""),0,W952-V952),AVERAGE(X952-W952,W952-V952)),0),0)</f>
        <v>0</v>
      </c>
      <c r="BA952" s="209">
        <f>IF(BB952="S",IF(AND(Q952="1. Aceitou o programa",AH952="Realizada"),IFERROR(IF(AG952="",0,AG952-R952),0),0),0)</f>
        <v>0</v>
      </c>
      <c r="BB952" s="209" t="str">
        <f>_xlfn.XLOOKUP(U952,'Lista Suspensa'!$AA$20:$AA$23,'Lista Suspensa'!$AB$20:$AB$23,"N/A")</f>
        <v>S</v>
      </c>
    </row>
    <row r="953" spans="1:54" ht="12" customHeight="1">
      <c r="A953" s="151" t="s">
        <v>54</v>
      </c>
      <c r="B953" s="152">
        <v>46083</v>
      </c>
      <c r="C953" s="153" t="s">
        <v>55</v>
      </c>
      <c r="D953" s="153" t="s">
        <v>56</v>
      </c>
      <c r="E953" s="244">
        <v>77134266</v>
      </c>
      <c r="F953" s="144" t="s">
        <v>2176</v>
      </c>
      <c r="G953" s="230"/>
      <c r="H953" s="154">
        <v>31081</v>
      </c>
      <c r="I953" s="153">
        <v>41</v>
      </c>
      <c r="J953" s="148" t="s">
        <v>70</v>
      </c>
      <c r="K953" s="153"/>
      <c r="L953" s="153"/>
      <c r="M953" s="153"/>
      <c r="N953" s="153">
        <v>50</v>
      </c>
      <c r="O953" s="155" t="s">
        <v>2177</v>
      </c>
      <c r="P953" s="156" t="s">
        <v>89</v>
      </c>
      <c r="Q953" s="157" t="s">
        <v>110</v>
      </c>
      <c r="R953" s="158">
        <v>46113</v>
      </c>
      <c r="S953" s="159"/>
      <c r="T953" s="159" t="s">
        <v>62</v>
      </c>
      <c r="U953" s="159" t="s">
        <v>111</v>
      </c>
      <c r="V953" s="154">
        <v>46113</v>
      </c>
      <c r="W953" s="154" t="s">
        <v>126</v>
      </c>
      <c r="X953" s="154" t="s">
        <v>126</v>
      </c>
      <c r="Y953" s="160"/>
      <c r="Z953" s="160" t="s">
        <v>201</v>
      </c>
      <c r="AA953" s="153">
        <v>104.2</v>
      </c>
      <c r="AB953" s="153">
        <v>1.65</v>
      </c>
      <c r="AC953" s="182">
        <f t="shared" si="30"/>
        <v>38.273645546372826</v>
      </c>
      <c r="AD953" s="153" t="str">
        <f t="shared" si="31"/>
        <v>OBESIDADE II</v>
      </c>
      <c r="AE953" s="233" t="s">
        <v>135</v>
      </c>
      <c r="AF953" s="153" t="s">
        <v>130</v>
      </c>
      <c r="AG953" s="159"/>
      <c r="AH953" s="153"/>
      <c r="AI953" s="161"/>
      <c r="AJ953" s="153"/>
      <c r="AK953" s="153"/>
      <c r="AL953" s="207" t="s">
        <v>131</v>
      </c>
      <c r="AM953" s="207"/>
      <c r="AN953" s="207"/>
      <c r="AO953" s="207" t="str">
        <f ca="1">IF(R953="","",IF(R953&gt;TODAY(),"0 meses",DATEDIF(R953,TODAY(),"m") &amp; " meses"))</f>
        <v>2 meses</v>
      </c>
      <c r="AP953" s="147" t="s">
        <v>67</v>
      </c>
      <c r="AQ953" s="147" t="s">
        <v>67</v>
      </c>
      <c r="AR953" s="147"/>
      <c r="AS953" s="209" t="s">
        <v>68</v>
      </c>
      <c r="AT953" s="223" t="str">
        <f>MONTH(B953)&amp;"/"&amp;YEAR(B953)</f>
        <v>3/2026</v>
      </c>
      <c r="AU953" s="223">
        <f>WEEKNUM(B953)-WEEKNUM(EOMONTH(B953,-1)+1)+1</f>
        <v>1</v>
      </c>
      <c r="AV953" s="209" t="str">
        <f>MONTH(R953)&amp;"/"&amp;YEAR(R953)</f>
        <v>4/2026</v>
      </c>
      <c r="AW953" s="209">
        <f>WEEKNUM(R953)-WEEKNUM(EOMONTH(R953,-1)+1)+1</f>
        <v>1</v>
      </c>
      <c r="AX953" s="209">
        <f>IF(BB953="S",IF(Q953="1. Aceitou o programa",R953-B953,0),0)</f>
        <v>30</v>
      </c>
      <c r="AY953" s="209">
        <f>IF(BB953="S",IF(AND(S953&lt;&gt;"",R953&lt;&gt;""),S953-R953,0),0)</f>
        <v>0</v>
      </c>
      <c r="AZ953" s="209">
        <f>IF(BB953="S",IF(Q953="1. Aceitou o programa",IF(OR(X953="Não se Aplica",X953=""),IF(OR(W953="Não se Aplica",W953=""),0,W953-V953),AVERAGE(X953-W953,W953-V953)),0),0)</f>
        <v>0</v>
      </c>
      <c r="BA953" s="209">
        <f>IF(BB953="S",IF(AND(Q953="1. Aceitou o programa",AH953="Realizada"),IFERROR(IF(AG953="",0,AG953-R953),0),0),0)</f>
        <v>0</v>
      </c>
      <c r="BB953" s="209" t="str">
        <f>_xlfn.XLOOKUP(U953,'Lista Suspensa'!$AA$20:$AA$23,'Lista Suspensa'!$AB$20:$AB$23,"N/A")</f>
        <v>S</v>
      </c>
    </row>
    <row r="954" spans="1:54" ht="12" customHeight="1">
      <c r="A954" s="151" t="s">
        <v>54</v>
      </c>
      <c r="B954" s="152">
        <v>46083</v>
      </c>
      <c r="C954" s="153" t="s">
        <v>55</v>
      </c>
      <c r="D954" s="153" t="s">
        <v>56</v>
      </c>
      <c r="E954" s="244">
        <v>77776471</v>
      </c>
      <c r="F954" s="144" t="s">
        <v>2178</v>
      </c>
      <c r="G954" s="230"/>
      <c r="H954" s="154">
        <v>31204</v>
      </c>
      <c r="I954" s="153">
        <v>40</v>
      </c>
      <c r="J954" s="148" t="s">
        <v>70</v>
      </c>
      <c r="K954" s="153"/>
      <c r="L954" s="153"/>
      <c r="M954" s="153"/>
      <c r="N954" s="153">
        <v>60</v>
      </c>
      <c r="O954" s="155" t="s">
        <v>2179</v>
      </c>
      <c r="P954" s="156" t="s">
        <v>2151</v>
      </c>
      <c r="Q954" s="157" t="s">
        <v>110</v>
      </c>
      <c r="R954" s="158">
        <v>46113</v>
      </c>
      <c r="S954" s="159"/>
      <c r="T954" s="159" t="s">
        <v>62</v>
      </c>
      <c r="U954" s="159" t="s">
        <v>111</v>
      </c>
      <c r="V954" s="154">
        <v>46113</v>
      </c>
      <c r="W954" s="154" t="s">
        <v>126</v>
      </c>
      <c r="X954" s="154" t="s">
        <v>126</v>
      </c>
      <c r="Y954" s="160" t="s">
        <v>2180</v>
      </c>
      <c r="Z954" s="160" t="s">
        <v>128</v>
      </c>
      <c r="AA954" s="153">
        <v>90</v>
      </c>
      <c r="AB954" s="153">
        <v>1.6</v>
      </c>
      <c r="AC954" s="182">
        <f t="shared" si="30"/>
        <v>35.156249999999993</v>
      </c>
      <c r="AD954" s="153" t="str">
        <f t="shared" si="31"/>
        <v>OBESIDADE II</v>
      </c>
      <c r="AE954" s="233" t="s">
        <v>225</v>
      </c>
      <c r="AF954" s="153" t="s">
        <v>130</v>
      </c>
      <c r="AG954" s="159"/>
      <c r="AH954" s="153"/>
      <c r="AI954" s="161"/>
      <c r="AJ954" s="153"/>
      <c r="AK954" s="153"/>
      <c r="AL954" s="207" t="s">
        <v>131</v>
      </c>
      <c r="AM954" s="207"/>
      <c r="AN954" s="207"/>
      <c r="AO954" s="207" t="str">
        <f ca="1">IF(R954="","",IF(R954&gt;TODAY(),"0 meses",DATEDIF(R954,TODAY(),"m") &amp; " meses"))</f>
        <v>2 meses</v>
      </c>
      <c r="AP954" s="147" t="s">
        <v>67</v>
      </c>
      <c r="AQ954" s="147" t="s">
        <v>67</v>
      </c>
      <c r="AR954" s="147"/>
      <c r="AS954" s="209" t="s">
        <v>68</v>
      </c>
      <c r="AT954" s="223" t="str">
        <f>MONTH(B954)&amp;"/"&amp;YEAR(B954)</f>
        <v>3/2026</v>
      </c>
      <c r="AU954" s="223">
        <f>WEEKNUM(B954)-WEEKNUM(EOMONTH(B954,-1)+1)+1</f>
        <v>1</v>
      </c>
      <c r="AV954" s="209" t="str">
        <f>MONTH(R954)&amp;"/"&amp;YEAR(R954)</f>
        <v>4/2026</v>
      </c>
      <c r="AW954" s="209">
        <f>WEEKNUM(R954)-WEEKNUM(EOMONTH(R954,-1)+1)+1</f>
        <v>1</v>
      </c>
      <c r="AX954" s="209">
        <f>IF(BB954="S",IF(Q954="1. Aceitou o programa",R954-B954,0),0)</f>
        <v>30</v>
      </c>
      <c r="AY954" s="209">
        <f>IF(BB954="S",IF(AND(S954&lt;&gt;"",R954&lt;&gt;""),S954-R954,0),0)</f>
        <v>0</v>
      </c>
      <c r="AZ954" s="209">
        <f>IF(BB954="S",IF(Q954="1. Aceitou o programa",IF(OR(X954="Não se Aplica",X954=""),IF(OR(W954="Não se Aplica",W954=""),0,W954-V954),AVERAGE(X954-W954,W954-V954)),0),0)</f>
        <v>0</v>
      </c>
      <c r="BA954" s="209">
        <f>IF(BB954="S",IF(AND(Q954="1. Aceitou o programa",AH954="Realizada"),IFERROR(IF(AG954="",0,AG954-R954),0),0),0)</f>
        <v>0</v>
      </c>
      <c r="BB954" s="209" t="str">
        <f>_xlfn.XLOOKUP(U954,'Lista Suspensa'!$AA$20:$AA$23,'Lista Suspensa'!$AB$20:$AB$23,"N/A")</f>
        <v>S</v>
      </c>
    </row>
    <row r="955" spans="1:54" ht="12" customHeight="1">
      <c r="A955" s="151" t="s">
        <v>54</v>
      </c>
      <c r="B955" s="152">
        <v>46083</v>
      </c>
      <c r="C955" s="153" t="s">
        <v>55</v>
      </c>
      <c r="D955" s="153" t="s">
        <v>56</v>
      </c>
      <c r="E955" s="244">
        <v>78928433</v>
      </c>
      <c r="F955" s="144" t="s">
        <v>2181</v>
      </c>
      <c r="G955" s="230"/>
      <c r="H955" s="154">
        <v>31375</v>
      </c>
      <c r="I955" s="153">
        <v>40</v>
      </c>
      <c r="J955" s="148" t="s">
        <v>70</v>
      </c>
      <c r="K955" s="153"/>
      <c r="L955" s="153"/>
      <c r="M955" s="153"/>
      <c r="N955" s="153">
        <v>60</v>
      </c>
      <c r="O955" s="155" t="s">
        <v>2182</v>
      </c>
      <c r="P955" s="156" t="s">
        <v>89</v>
      </c>
      <c r="Q955" s="157" t="s">
        <v>110</v>
      </c>
      <c r="R955" s="158">
        <v>46113</v>
      </c>
      <c r="S955" s="159"/>
      <c r="T955" s="159" t="s">
        <v>62</v>
      </c>
      <c r="U955" s="159" t="s">
        <v>111</v>
      </c>
      <c r="V955" s="154">
        <v>46113</v>
      </c>
      <c r="W955" s="154" t="s">
        <v>126</v>
      </c>
      <c r="X955" s="154" t="s">
        <v>126</v>
      </c>
      <c r="Y955" s="160"/>
      <c r="Z955" s="160" t="s">
        <v>128</v>
      </c>
      <c r="AA955" s="153">
        <v>70.75</v>
      </c>
      <c r="AB955" s="153">
        <v>1.63</v>
      </c>
      <c r="AC955" s="182">
        <f t="shared" si="30"/>
        <v>26.62877789905529</v>
      </c>
      <c r="AD955" s="153" t="str">
        <f t="shared" si="31"/>
        <v>SOBREPESO</v>
      </c>
      <c r="AE955" s="233" t="s">
        <v>135</v>
      </c>
      <c r="AF955" s="153" t="s">
        <v>130</v>
      </c>
      <c r="AG955" s="159"/>
      <c r="AH955" s="153"/>
      <c r="AI955" s="161"/>
      <c r="AJ955" s="153"/>
      <c r="AK955" s="153"/>
      <c r="AL955" s="207" t="s">
        <v>131</v>
      </c>
      <c r="AM955" s="207"/>
      <c r="AN955" s="207"/>
      <c r="AO955" s="207" t="str">
        <f ca="1">IF(R955="","",IF(R955&gt;TODAY(),"0 meses",DATEDIF(R955,TODAY(),"m") &amp; " meses"))</f>
        <v>2 meses</v>
      </c>
      <c r="AP955" s="147" t="s">
        <v>67</v>
      </c>
      <c r="AQ955" s="147" t="s">
        <v>67</v>
      </c>
      <c r="AR955" s="147"/>
      <c r="AS955" s="209" t="s">
        <v>68</v>
      </c>
      <c r="AT955" s="223" t="str">
        <f>MONTH(B955)&amp;"/"&amp;YEAR(B955)</f>
        <v>3/2026</v>
      </c>
      <c r="AU955" s="223">
        <f>WEEKNUM(B955)-WEEKNUM(EOMONTH(B955,-1)+1)+1</f>
        <v>1</v>
      </c>
      <c r="AV955" s="209" t="str">
        <f>MONTH(R955)&amp;"/"&amp;YEAR(R955)</f>
        <v>4/2026</v>
      </c>
      <c r="AW955" s="209">
        <f>WEEKNUM(R955)-WEEKNUM(EOMONTH(R955,-1)+1)+1</f>
        <v>1</v>
      </c>
      <c r="AX955" s="209">
        <f>IF(BB955="S",IF(Q955="1. Aceitou o programa",R955-B955,0),0)</f>
        <v>30</v>
      </c>
      <c r="AY955" s="209">
        <f>IF(BB955="S",IF(AND(S955&lt;&gt;"",R955&lt;&gt;""),S955-R955,0),0)</f>
        <v>0</v>
      </c>
      <c r="AZ955" s="209">
        <f>IF(BB955="S",IF(Q955="1. Aceitou o programa",IF(OR(X955="Não se Aplica",X955=""),IF(OR(W955="Não se Aplica",W955=""),0,W955-V955),AVERAGE(X955-W955,W955-V955)),0),0)</f>
        <v>0</v>
      </c>
      <c r="BA955" s="209">
        <f>IF(BB955="S",IF(AND(Q955="1. Aceitou o programa",AH955="Realizada"),IFERROR(IF(AG955="",0,AG955-R955),0),0),0)</f>
        <v>0</v>
      </c>
      <c r="BB955" s="209" t="str">
        <f>_xlfn.XLOOKUP(U955,'Lista Suspensa'!$AA$20:$AA$23,'Lista Suspensa'!$AB$20:$AB$23,"N/A")</f>
        <v>S</v>
      </c>
    </row>
    <row r="956" spans="1:54" ht="12" customHeight="1">
      <c r="A956" s="151" t="s">
        <v>54</v>
      </c>
      <c r="B956" s="152">
        <v>46083</v>
      </c>
      <c r="C956" s="153" t="s">
        <v>55</v>
      </c>
      <c r="D956" s="153" t="s">
        <v>56</v>
      </c>
      <c r="E956" s="244">
        <v>78384496</v>
      </c>
      <c r="F956" s="144" t="s">
        <v>2183</v>
      </c>
      <c r="G956" s="230"/>
      <c r="H956" s="154">
        <v>31448</v>
      </c>
      <c r="I956" s="153">
        <v>40</v>
      </c>
      <c r="J956" s="148" t="s">
        <v>70</v>
      </c>
      <c r="K956" s="153"/>
      <c r="L956" s="153"/>
      <c r="M956" s="153"/>
      <c r="N956" s="153">
        <v>750</v>
      </c>
      <c r="O956" s="155" t="s">
        <v>2184</v>
      </c>
      <c r="P956" s="156" t="s">
        <v>89</v>
      </c>
      <c r="Q956" s="157" t="s">
        <v>110</v>
      </c>
      <c r="R956" s="158">
        <v>46113</v>
      </c>
      <c r="S956" s="159"/>
      <c r="T956" s="159" t="s">
        <v>62</v>
      </c>
      <c r="U956" s="159" t="s">
        <v>111</v>
      </c>
      <c r="V956" s="154">
        <v>46113</v>
      </c>
      <c r="W956" s="154" t="s">
        <v>126</v>
      </c>
      <c r="X956" s="154" t="s">
        <v>126</v>
      </c>
      <c r="Y956" s="160"/>
      <c r="Z956" s="160" t="s">
        <v>128</v>
      </c>
      <c r="AA956" s="153">
        <v>138</v>
      </c>
      <c r="AB956" s="153">
        <v>1.65</v>
      </c>
      <c r="AC956" s="182">
        <f t="shared" si="30"/>
        <v>50.688705234159784</v>
      </c>
      <c r="AD956" s="153" t="str">
        <f t="shared" si="31"/>
        <v>OBESIDADE III</v>
      </c>
      <c r="AE956" s="233" t="s">
        <v>135</v>
      </c>
      <c r="AF956" s="153" t="s">
        <v>130</v>
      </c>
      <c r="AG956" s="159"/>
      <c r="AH956" s="153"/>
      <c r="AI956" s="161"/>
      <c r="AJ956" s="153"/>
      <c r="AK956" s="153"/>
      <c r="AL956" s="207" t="s">
        <v>143</v>
      </c>
      <c r="AM956" s="207"/>
      <c r="AN956" s="207"/>
      <c r="AO956" s="207" t="str">
        <f ca="1">IF(R956="","",IF(R956&gt;TODAY(),"0 meses",DATEDIF(R956,TODAY(),"m") &amp; " meses"))</f>
        <v>2 meses</v>
      </c>
      <c r="AP956" s="147" t="s">
        <v>67</v>
      </c>
      <c r="AQ956" s="147" t="s">
        <v>67</v>
      </c>
      <c r="AR956" s="147"/>
      <c r="AS956" s="209" t="s">
        <v>68</v>
      </c>
      <c r="AT956" s="223" t="str">
        <f>MONTH(B956)&amp;"/"&amp;YEAR(B956)</f>
        <v>3/2026</v>
      </c>
      <c r="AU956" s="223">
        <f>WEEKNUM(B956)-WEEKNUM(EOMONTH(B956,-1)+1)+1</f>
        <v>1</v>
      </c>
      <c r="AV956" s="209" t="str">
        <f>MONTH(R956)&amp;"/"&amp;YEAR(R956)</f>
        <v>4/2026</v>
      </c>
      <c r="AW956" s="209">
        <f>WEEKNUM(R956)-WEEKNUM(EOMONTH(R956,-1)+1)+1</f>
        <v>1</v>
      </c>
      <c r="AX956" s="209">
        <f>IF(BB956="S",IF(Q956="1. Aceitou o programa",R956-B956,0),0)</f>
        <v>30</v>
      </c>
      <c r="AY956" s="209">
        <f>IF(BB956="S",IF(AND(S956&lt;&gt;"",R956&lt;&gt;""),S956-R956,0),0)</f>
        <v>0</v>
      </c>
      <c r="AZ956" s="209">
        <f>IF(BB956="S",IF(Q956="1. Aceitou o programa",IF(OR(X956="Não se Aplica",X956=""),IF(OR(W956="Não se Aplica",W956=""),0,W956-V956),AVERAGE(X956-W956,W956-V956)),0),0)</f>
        <v>0</v>
      </c>
      <c r="BA956" s="209">
        <f>IF(BB956="S",IF(AND(Q956="1. Aceitou o programa",AH956="Realizada"),IFERROR(IF(AG956="",0,AG956-R956),0),0),0)</f>
        <v>0</v>
      </c>
      <c r="BB956" s="209" t="str">
        <f>_xlfn.XLOOKUP(U956,'Lista Suspensa'!$AA$20:$AA$23,'Lista Suspensa'!$AB$20:$AB$23,"N/A")</f>
        <v>S</v>
      </c>
    </row>
    <row r="957" spans="1:54" ht="12" customHeight="1">
      <c r="A957" s="151" t="s">
        <v>54</v>
      </c>
      <c r="B957" s="152">
        <v>46083</v>
      </c>
      <c r="C957" s="153" t="s">
        <v>55</v>
      </c>
      <c r="D957" s="153" t="s">
        <v>56</v>
      </c>
      <c r="E957" s="244">
        <v>72042572</v>
      </c>
      <c r="F957" s="144" t="s">
        <v>2185</v>
      </c>
      <c r="G957" s="230"/>
      <c r="H957" s="154">
        <v>31458</v>
      </c>
      <c r="I957" s="153">
        <v>40</v>
      </c>
      <c r="J957" s="148" t="s">
        <v>70</v>
      </c>
      <c r="K957" s="153"/>
      <c r="L957" s="153"/>
      <c r="M957" s="153"/>
      <c r="N957" s="153">
        <v>50</v>
      </c>
      <c r="O957" s="155">
        <v>11991516270</v>
      </c>
      <c r="P957" s="156" t="s">
        <v>71</v>
      </c>
      <c r="Q957" s="157" t="s">
        <v>110</v>
      </c>
      <c r="R957" s="158">
        <v>46113</v>
      </c>
      <c r="S957" s="159"/>
      <c r="T957" s="159" t="s">
        <v>62</v>
      </c>
      <c r="U957" s="159" t="s">
        <v>111</v>
      </c>
      <c r="V957" s="154">
        <v>46113</v>
      </c>
      <c r="W957" s="154" t="s">
        <v>126</v>
      </c>
      <c r="X957" s="154" t="s">
        <v>126</v>
      </c>
      <c r="Y957" s="160" t="s">
        <v>2186</v>
      </c>
      <c r="Z957" s="160" t="s">
        <v>128</v>
      </c>
      <c r="AA957" s="153">
        <v>84</v>
      </c>
      <c r="AB957" s="153">
        <v>1.64</v>
      </c>
      <c r="AC957" s="182">
        <f t="shared" si="30"/>
        <v>31.231409875074366</v>
      </c>
      <c r="AD957" s="153" t="str">
        <f t="shared" si="31"/>
        <v>OBESIDADE I</v>
      </c>
      <c r="AE957" s="233" t="s">
        <v>135</v>
      </c>
      <c r="AF957" s="153" t="s">
        <v>130</v>
      </c>
      <c r="AG957" s="159"/>
      <c r="AH957" s="153"/>
      <c r="AI957" s="161"/>
      <c r="AJ957" s="153"/>
      <c r="AK957" s="153"/>
      <c r="AL957" s="207" t="s">
        <v>131</v>
      </c>
      <c r="AM957" s="207"/>
      <c r="AN957" s="207"/>
      <c r="AO957" s="207" t="str">
        <f ca="1">IF(R957="","",IF(R957&gt;TODAY(),"0 meses",DATEDIF(R957,TODAY(),"m") &amp; " meses"))</f>
        <v>2 meses</v>
      </c>
      <c r="AP957" s="147" t="s">
        <v>67</v>
      </c>
      <c r="AQ957" s="147" t="s">
        <v>67</v>
      </c>
      <c r="AR957" s="147"/>
      <c r="AS957" s="209" t="s">
        <v>68</v>
      </c>
      <c r="AT957" s="223" t="str">
        <f>MONTH(B957)&amp;"/"&amp;YEAR(B957)</f>
        <v>3/2026</v>
      </c>
      <c r="AU957" s="223">
        <f>WEEKNUM(B957)-WEEKNUM(EOMONTH(B957,-1)+1)+1</f>
        <v>1</v>
      </c>
      <c r="AV957" s="209" t="str">
        <f>MONTH(R957)&amp;"/"&amp;YEAR(R957)</f>
        <v>4/2026</v>
      </c>
      <c r="AW957" s="209">
        <f>WEEKNUM(R957)-WEEKNUM(EOMONTH(R957,-1)+1)+1</f>
        <v>1</v>
      </c>
      <c r="AX957" s="209">
        <f>IF(BB957="S",IF(Q957="1. Aceitou o programa",R957-B957,0),0)</f>
        <v>30</v>
      </c>
      <c r="AY957" s="209">
        <f>IF(BB957="S",IF(AND(S957&lt;&gt;"",R957&lt;&gt;""),S957-R957,0),0)</f>
        <v>0</v>
      </c>
      <c r="AZ957" s="209">
        <f>IF(BB957="S",IF(Q957="1. Aceitou o programa",IF(OR(X957="Não se Aplica",X957=""),IF(OR(W957="Não se Aplica",W957=""),0,W957-V957),AVERAGE(X957-W957,W957-V957)),0),0)</f>
        <v>0</v>
      </c>
      <c r="BA957" s="209">
        <f>IF(BB957="S",IF(AND(Q957="1. Aceitou o programa",AH957="Realizada"),IFERROR(IF(AG957="",0,AG957-R957),0),0),0)</f>
        <v>0</v>
      </c>
      <c r="BB957" s="209" t="str">
        <f>_xlfn.XLOOKUP(U957,'Lista Suspensa'!$AA$20:$AA$23,'Lista Suspensa'!$AB$20:$AB$23,"N/A")</f>
        <v>S</v>
      </c>
    </row>
    <row r="958" spans="1:54" ht="12" customHeight="1">
      <c r="A958" s="151" t="s">
        <v>54</v>
      </c>
      <c r="B958" s="152">
        <v>46083</v>
      </c>
      <c r="C958" s="153" t="s">
        <v>55</v>
      </c>
      <c r="D958" s="153" t="s">
        <v>56</v>
      </c>
      <c r="E958" s="244">
        <v>72770053</v>
      </c>
      <c r="F958" s="144" t="s">
        <v>2187</v>
      </c>
      <c r="G958" s="230"/>
      <c r="H958" s="154">
        <v>31719</v>
      </c>
      <c r="I958" s="153">
        <v>39</v>
      </c>
      <c r="J958" s="148" t="s">
        <v>70</v>
      </c>
      <c r="K958" s="153"/>
      <c r="L958" s="153"/>
      <c r="M958" s="153"/>
      <c r="N958" s="153">
        <v>50</v>
      </c>
      <c r="O958" s="155">
        <v>11985773709</v>
      </c>
      <c r="P958" s="156" t="s">
        <v>2069</v>
      </c>
      <c r="Q958" s="157" t="s">
        <v>110</v>
      </c>
      <c r="R958" s="158">
        <v>46113</v>
      </c>
      <c r="S958" s="159"/>
      <c r="T958" s="159" t="s">
        <v>62</v>
      </c>
      <c r="U958" s="159" t="s">
        <v>111</v>
      </c>
      <c r="V958" s="154">
        <v>46113</v>
      </c>
      <c r="W958" s="154" t="s">
        <v>126</v>
      </c>
      <c r="X958" s="154" t="s">
        <v>126</v>
      </c>
      <c r="Y958" s="160" t="s">
        <v>2188</v>
      </c>
      <c r="Z958" s="160" t="s">
        <v>128</v>
      </c>
      <c r="AA958" s="153">
        <v>96</v>
      </c>
      <c r="AB958" s="153">
        <v>1.6</v>
      </c>
      <c r="AC958" s="182">
        <f t="shared" si="30"/>
        <v>37.499999999999993</v>
      </c>
      <c r="AD958" s="153" t="str">
        <f t="shared" si="31"/>
        <v>OBESIDADE II</v>
      </c>
      <c r="AE958" s="233" t="s">
        <v>135</v>
      </c>
      <c r="AF958" s="153" t="s">
        <v>130</v>
      </c>
      <c r="AG958" s="159"/>
      <c r="AH958" s="153"/>
      <c r="AI958" s="161"/>
      <c r="AJ958" s="153"/>
      <c r="AK958" s="153"/>
      <c r="AL958" s="207" t="s">
        <v>131</v>
      </c>
      <c r="AM958" s="207"/>
      <c r="AN958" s="207"/>
      <c r="AO958" s="207" t="str">
        <f ca="1">IF(R958="","",IF(R958&gt;TODAY(),"0 meses",DATEDIF(R958,TODAY(),"m") &amp; " meses"))</f>
        <v>2 meses</v>
      </c>
      <c r="AP958" s="147" t="s">
        <v>67</v>
      </c>
      <c r="AQ958" s="147" t="s">
        <v>67</v>
      </c>
      <c r="AR958" s="147"/>
      <c r="AS958" s="209" t="s">
        <v>68</v>
      </c>
      <c r="AT958" s="223" t="str">
        <f>MONTH(B958)&amp;"/"&amp;YEAR(B958)</f>
        <v>3/2026</v>
      </c>
      <c r="AU958" s="223">
        <f>WEEKNUM(B958)-WEEKNUM(EOMONTH(B958,-1)+1)+1</f>
        <v>1</v>
      </c>
      <c r="AV958" s="209" t="str">
        <f>MONTH(R958)&amp;"/"&amp;YEAR(R958)</f>
        <v>4/2026</v>
      </c>
      <c r="AW958" s="209">
        <f>WEEKNUM(R958)-WEEKNUM(EOMONTH(R958,-1)+1)+1</f>
        <v>1</v>
      </c>
      <c r="AX958" s="209">
        <f>IF(BB958="S",IF(Q958="1. Aceitou o programa",R958-B958,0),0)</f>
        <v>30</v>
      </c>
      <c r="AY958" s="209">
        <f>IF(BB958="S",IF(AND(S958&lt;&gt;"",R958&lt;&gt;""),S958-R958,0),0)</f>
        <v>0</v>
      </c>
      <c r="AZ958" s="209">
        <f>IF(BB958="S",IF(Q958="1. Aceitou o programa",IF(OR(X958="Não se Aplica",X958=""),IF(OR(W958="Não se Aplica",W958=""),0,W958-V958),AVERAGE(X958-W958,W958-V958)),0),0)</f>
        <v>0</v>
      </c>
      <c r="BA958" s="209">
        <f>IF(BB958="S",IF(AND(Q958="1. Aceitou o programa",AH958="Realizada"),IFERROR(IF(AG958="",0,AG958-R958),0),0),0)</f>
        <v>0</v>
      </c>
      <c r="BB958" s="209" t="str">
        <f>_xlfn.XLOOKUP(U958,'Lista Suspensa'!$AA$20:$AA$23,'Lista Suspensa'!$AB$20:$AB$23,"N/A")</f>
        <v>S</v>
      </c>
    </row>
    <row r="959" spans="1:54" ht="12" customHeight="1">
      <c r="A959" s="151" t="s">
        <v>54</v>
      </c>
      <c r="B959" s="152">
        <v>46083</v>
      </c>
      <c r="C959" s="153" t="s">
        <v>55</v>
      </c>
      <c r="D959" s="153" t="s">
        <v>56</v>
      </c>
      <c r="E959" s="244">
        <v>82909399</v>
      </c>
      <c r="F959" s="144" t="s">
        <v>2189</v>
      </c>
      <c r="G959" s="230"/>
      <c r="H959" s="154">
        <v>31822</v>
      </c>
      <c r="I959" s="153">
        <v>39</v>
      </c>
      <c r="J959" s="148" t="s">
        <v>70</v>
      </c>
      <c r="K959" s="153"/>
      <c r="L959" s="153"/>
      <c r="M959" s="153"/>
      <c r="N959" s="153">
        <v>50</v>
      </c>
      <c r="O959" s="155" t="s">
        <v>2190</v>
      </c>
      <c r="P959" s="156" t="s">
        <v>2077</v>
      </c>
      <c r="Q959" s="157" t="s">
        <v>110</v>
      </c>
      <c r="R959" s="158">
        <v>46113</v>
      </c>
      <c r="S959" s="159"/>
      <c r="T959" s="159" t="s">
        <v>62</v>
      </c>
      <c r="U959" s="159" t="s">
        <v>111</v>
      </c>
      <c r="V959" s="154">
        <v>46112</v>
      </c>
      <c r="W959" s="154" t="s">
        <v>126</v>
      </c>
      <c r="X959" s="154" t="s">
        <v>126</v>
      </c>
      <c r="Y959" s="160">
        <v>46111</v>
      </c>
      <c r="Z959" s="160" t="s">
        <v>128</v>
      </c>
      <c r="AA959" s="153">
        <v>95</v>
      </c>
      <c r="AB959" s="153">
        <v>1.52</v>
      </c>
      <c r="AC959" s="182">
        <f t="shared" si="30"/>
        <v>41.118421052631582</v>
      </c>
      <c r="AD959" s="153" t="str">
        <f t="shared" si="31"/>
        <v>OBESIDADE III</v>
      </c>
      <c r="AE959" s="233" t="s">
        <v>135</v>
      </c>
      <c r="AF959" s="153" t="s">
        <v>130</v>
      </c>
      <c r="AG959" s="159"/>
      <c r="AH959" s="153"/>
      <c r="AI959" s="161"/>
      <c r="AJ959" s="153"/>
      <c r="AK959" s="153"/>
      <c r="AL959" s="207" t="s">
        <v>131</v>
      </c>
      <c r="AM959" s="207"/>
      <c r="AN959" s="207"/>
      <c r="AO959" s="207" t="str">
        <f ca="1">IF(R959="","",IF(R959&gt;TODAY(),"0 meses",DATEDIF(R959,TODAY(),"m") &amp; " meses"))</f>
        <v>2 meses</v>
      </c>
      <c r="AP959" s="147" t="s">
        <v>67</v>
      </c>
      <c r="AQ959" s="147" t="s">
        <v>67</v>
      </c>
      <c r="AR959" s="147"/>
      <c r="AS959" s="209" t="s">
        <v>68</v>
      </c>
      <c r="AT959" s="223" t="str">
        <f>MONTH(B959)&amp;"/"&amp;YEAR(B959)</f>
        <v>3/2026</v>
      </c>
      <c r="AU959" s="223">
        <f>WEEKNUM(B959)-WEEKNUM(EOMONTH(B959,-1)+1)+1</f>
        <v>1</v>
      </c>
      <c r="AV959" s="209" t="str">
        <f>MONTH(R959)&amp;"/"&amp;YEAR(R959)</f>
        <v>4/2026</v>
      </c>
      <c r="AW959" s="209">
        <f>WEEKNUM(R959)-WEEKNUM(EOMONTH(R959,-1)+1)+1</f>
        <v>1</v>
      </c>
      <c r="AX959" s="209">
        <f>IF(BB959="S",IF(Q959="1. Aceitou o programa",R959-B959,0),0)</f>
        <v>30</v>
      </c>
      <c r="AY959" s="209">
        <f>IF(BB959="S",IF(AND(S959&lt;&gt;"",R959&lt;&gt;""),S959-R959,0),0)</f>
        <v>0</v>
      </c>
      <c r="AZ959" s="209">
        <f>IF(BB959="S",IF(Q959="1. Aceitou o programa",IF(OR(X959="Não se Aplica",X959=""),IF(OR(W959="Não se Aplica",W959=""),0,W959-V959),AVERAGE(X959-W959,W959-V959)),0),0)</f>
        <v>0</v>
      </c>
      <c r="BA959" s="209">
        <f>IF(BB959="S",IF(AND(Q959="1. Aceitou o programa",AH959="Realizada"),IFERROR(IF(AG959="",0,AG959-R959),0),0),0)</f>
        <v>0</v>
      </c>
      <c r="BB959" s="209" t="str">
        <f>_xlfn.XLOOKUP(U959,'Lista Suspensa'!$AA$20:$AA$23,'Lista Suspensa'!$AB$20:$AB$23,"N/A")</f>
        <v>S</v>
      </c>
    </row>
    <row r="960" spans="1:54" ht="12" customHeight="1">
      <c r="A960" s="151" t="s">
        <v>54</v>
      </c>
      <c r="B960" s="152">
        <v>46083</v>
      </c>
      <c r="C960" s="153" t="s">
        <v>55</v>
      </c>
      <c r="D960" s="153" t="s">
        <v>56</v>
      </c>
      <c r="E960" s="244">
        <v>78348144</v>
      </c>
      <c r="F960" s="144" t="s">
        <v>2191</v>
      </c>
      <c r="G960" s="230"/>
      <c r="H960" s="154">
        <v>31897</v>
      </c>
      <c r="I960" s="153">
        <v>39</v>
      </c>
      <c r="J960" s="148" t="s">
        <v>70</v>
      </c>
      <c r="K960" s="153"/>
      <c r="L960" s="153"/>
      <c r="M960" s="153"/>
      <c r="N960" s="153">
        <v>380</v>
      </c>
      <c r="O960" s="155">
        <v>21975337125</v>
      </c>
      <c r="P960" s="156" t="s">
        <v>71</v>
      </c>
      <c r="Q960" s="157" t="s">
        <v>110</v>
      </c>
      <c r="R960" s="158">
        <v>46113</v>
      </c>
      <c r="S960" s="159"/>
      <c r="T960" s="159" t="s">
        <v>62</v>
      </c>
      <c r="U960" s="159" t="s">
        <v>111</v>
      </c>
      <c r="V960" s="154">
        <v>46113</v>
      </c>
      <c r="W960" s="154" t="s">
        <v>126</v>
      </c>
      <c r="X960" s="154" t="s">
        <v>126</v>
      </c>
      <c r="Y960" s="160" t="s">
        <v>2180</v>
      </c>
      <c r="Z960" s="160" t="s">
        <v>459</v>
      </c>
      <c r="AA960" s="153">
        <v>118</v>
      </c>
      <c r="AB960" s="153">
        <v>1.8</v>
      </c>
      <c r="AC960" s="182">
        <f t="shared" si="30"/>
        <v>36.419753086419753</v>
      </c>
      <c r="AD960" s="153" t="str">
        <f t="shared" si="31"/>
        <v>OBESIDADE II</v>
      </c>
      <c r="AE960" s="233" t="s">
        <v>1092</v>
      </c>
      <c r="AF960" s="153" t="s">
        <v>130</v>
      </c>
      <c r="AG960" s="159"/>
      <c r="AH960" s="153"/>
      <c r="AI960" s="161"/>
      <c r="AJ960" s="153"/>
      <c r="AK960" s="153"/>
      <c r="AL960" s="207" t="s">
        <v>131</v>
      </c>
      <c r="AM960" s="207"/>
      <c r="AN960" s="207"/>
      <c r="AO960" s="207" t="str">
        <f ca="1">IF(R960="","",IF(R960&gt;TODAY(),"0 meses",DATEDIF(R960,TODAY(),"m") &amp; " meses"))</f>
        <v>2 meses</v>
      </c>
      <c r="AP960" s="147" t="s">
        <v>67</v>
      </c>
      <c r="AQ960" s="147" t="s">
        <v>67</v>
      </c>
      <c r="AR960" s="147"/>
      <c r="AS960" s="209" t="s">
        <v>68</v>
      </c>
      <c r="AT960" s="223" t="str">
        <f>MONTH(B960)&amp;"/"&amp;YEAR(B960)</f>
        <v>3/2026</v>
      </c>
      <c r="AU960" s="223">
        <f>WEEKNUM(B960)-WEEKNUM(EOMONTH(B960,-1)+1)+1</f>
        <v>1</v>
      </c>
      <c r="AV960" s="209" t="str">
        <f>MONTH(R960)&amp;"/"&amp;YEAR(R960)</f>
        <v>4/2026</v>
      </c>
      <c r="AW960" s="209">
        <f>WEEKNUM(R960)-WEEKNUM(EOMONTH(R960,-1)+1)+1</f>
        <v>1</v>
      </c>
      <c r="AX960" s="209">
        <f>IF(BB960="S",IF(Q960="1. Aceitou o programa",R960-B960,0),0)</f>
        <v>30</v>
      </c>
      <c r="AY960" s="209">
        <f>IF(BB960="S",IF(AND(S960&lt;&gt;"",R960&lt;&gt;""),S960-R960,0),0)</f>
        <v>0</v>
      </c>
      <c r="AZ960" s="209">
        <f>IF(BB960="S",IF(Q960="1. Aceitou o programa",IF(OR(X960="Não se Aplica",X960=""),IF(OR(W960="Não se Aplica",W960=""),0,W960-V960),AVERAGE(X960-W960,W960-V960)),0),0)</f>
        <v>0</v>
      </c>
      <c r="BA960" s="209">
        <f>IF(BB960="S",IF(AND(Q960="1. Aceitou o programa",AH960="Realizada"),IFERROR(IF(AG960="",0,AG960-R960),0),0),0)</f>
        <v>0</v>
      </c>
      <c r="BB960" s="209" t="str">
        <f>_xlfn.XLOOKUP(U960,'Lista Suspensa'!$AA$20:$AA$23,'Lista Suspensa'!$AB$20:$AB$23,"N/A")</f>
        <v>S</v>
      </c>
    </row>
    <row r="961" spans="1:54" ht="12" customHeight="1">
      <c r="A961" s="151" t="s">
        <v>54</v>
      </c>
      <c r="B961" s="152">
        <v>46083</v>
      </c>
      <c r="C961" s="153" t="s">
        <v>55</v>
      </c>
      <c r="D961" s="153" t="s">
        <v>56</v>
      </c>
      <c r="E961" s="244">
        <v>72305570</v>
      </c>
      <c r="F961" s="144" t="s">
        <v>2192</v>
      </c>
      <c r="G961" s="230"/>
      <c r="H961" s="154">
        <v>31999</v>
      </c>
      <c r="I961" s="153">
        <v>38</v>
      </c>
      <c r="J961" s="148" t="s">
        <v>70</v>
      </c>
      <c r="K961" s="153"/>
      <c r="L961" s="153"/>
      <c r="M961" s="153"/>
      <c r="N961" s="153">
        <v>50</v>
      </c>
      <c r="O961" s="155" t="s">
        <v>2193</v>
      </c>
      <c r="P961" s="156" t="s">
        <v>2151</v>
      </c>
      <c r="Q961" s="157" t="s">
        <v>110</v>
      </c>
      <c r="R961" s="158">
        <v>46113</v>
      </c>
      <c r="S961" s="159"/>
      <c r="T961" s="159" t="s">
        <v>62</v>
      </c>
      <c r="U961" s="159" t="s">
        <v>111</v>
      </c>
      <c r="V961" s="154">
        <v>46113</v>
      </c>
      <c r="W961" s="154" t="s">
        <v>126</v>
      </c>
      <c r="X961" s="154" t="s">
        <v>126</v>
      </c>
      <c r="Y961" s="160" t="s">
        <v>2194</v>
      </c>
      <c r="Z961" s="160" t="s">
        <v>128</v>
      </c>
      <c r="AA961" s="153">
        <v>93</v>
      </c>
      <c r="AB961" s="153">
        <v>1.65</v>
      </c>
      <c r="AC961" s="182">
        <f t="shared" si="30"/>
        <v>34.159779614325075</v>
      </c>
      <c r="AD961" s="153" t="str">
        <f t="shared" si="31"/>
        <v>OBESIDADE I</v>
      </c>
      <c r="AE961" s="233" t="s">
        <v>135</v>
      </c>
      <c r="AF961" s="153" t="s">
        <v>130</v>
      </c>
      <c r="AG961" s="159"/>
      <c r="AH961" s="153"/>
      <c r="AI961" s="161"/>
      <c r="AJ961" s="153"/>
      <c r="AK961" s="153"/>
      <c r="AL961" s="207" t="s">
        <v>131</v>
      </c>
      <c r="AM961" s="207"/>
      <c r="AN961" s="207"/>
      <c r="AO961" s="207" t="str">
        <f ca="1">IF(R961="","",IF(R961&gt;TODAY(),"0 meses",DATEDIF(R961,TODAY(),"m") &amp; " meses"))</f>
        <v>2 meses</v>
      </c>
      <c r="AP961" s="147" t="s">
        <v>67</v>
      </c>
      <c r="AQ961" s="147" t="s">
        <v>67</v>
      </c>
      <c r="AR961" s="147"/>
      <c r="AS961" s="209" t="s">
        <v>68</v>
      </c>
      <c r="AT961" s="223" t="str">
        <f>MONTH(B961)&amp;"/"&amp;YEAR(B961)</f>
        <v>3/2026</v>
      </c>
      <c r="AU961" s="223">
        <f>WEEKNUM(B961)-WEEKNUM(EOMONTH(B961,-1)+1)+1</f>
        <v>1</v>
      </c>
      <c r="AV961" s="209" t="str">
        <f>MONTH(R961)&amp;"/"&amp;YEAR(R961)</f>
        <v>4/2026</v>
      </c>
      <c r="AW961" s="209">
        <f>WEEKNUM(R961)-WEEKNUM(EOMONTH(R961,-1)+1)+1</f>
        <v>1</v>
      </c>
      <c r="AX961" s="209">
        <f>IF(BB961="S",IF(Q961="1. Aceitou o programa",R961-B961,0),0)</f>
        <v>30</v>
      </c>
      <c r="AY961" s="209">
        <f>IF(BB961="S",IF(AND(S961&lt;&gt;"",R961&lt;&gt;""),S961-R961,0),0)</f>
        <v>0</v>
      </c>
      <c r="AZ961" s="209">
        <f>IF(BB961="S",IF(Q961="1. Aceitou o programa",IF(OR(X961="Não se Aplica",X961=""),IF(OR(W961="Não se Aplica",W961=""),0,W961-V961),AVERAGE(X961-W961,W961-V961)),0),0)</f>
        <v>0</v>
      </c>
      <c r="BA961" s="209">
        <f>IF(BB961="S",IF(AND(Q961="1. Aceitou o programa",AH961="Realizada"),IFERROR(IF(AG961="",0,AG961-R961),0),0),0)</f>
        <v>0</v>
      </c>
      <c r="BB961" s="209" t="str">
        <f>_xlfn.XLOOKUP(U961,'Lista Suspensa'!$AA$20:$AA$23,'Lista Suspensa'!$AB$20:$AB$23,"N/A")</f>
        <v>S</v>
      </c>
    </row>
    <row r="962" spans="1:54" ht="12" customHeight="1">
      <c r="A962" s="151" t="s">
        <v>54</v>
      </c>
      <c r="B962" s="152">
        <v>46083</v>
      </c>
      <c r="C962" s="153" t="s">
        <v>55</v>
      </c>
      <c r="D962" s="153" t="s">
        <v>56</v>
      </c>
      <c r="E962" s="244">
        <v>73005918</v>
      </c>
      <c r="F962" s="144" t="s">
        <v>2195</v>
      </c>
      <c r="G962" s="230"/>
      <c r="H962" s="154">
        <v>32234</v>
      </c>
      <c r="I962" s="153">
        <v>38</v>
      </c>
      <c r="J962" s="148" t="s">
        <v>70</v>
      </c>
      <c r="K962" s="153"/>
      <c r="L962" s="153"/>
      <c r="M962" s="153"/>
      <c r="N962" s="153">
        <v>300</v>
      </c>
      <c r="O962" s="155" t="s">
        <v>2196</v>
      </c>
      <c r="P962" s="156" t="s">
        <v>2069</v>
      </c>
      <c r="Q962" s="157" t="s">
        <v>110</v>
      </c>
      <c r="R962" s="158">
        <v>46113</v>
      </c>
      <c r="S962" s="159"/>
      <c r="T962" s="159" t="s">
        <v>62</v>
      </c>
      <c r="U962" s="159" t="s">
        <v>111</v>
      </c>
      <c r="V962" s="154">
        <v>46112</v>
      </c>
      <c r="W962" s="154" t="s">
        <v>126</v>
      </c>
      <c r="X962" s="154" t="s">
        <v>126</v>
      </c>
      <c r="Y962" s="160" t="s">
        <v>2197</v>
      </c>
      <c r="Z962" s="160" t="s">
        <v>128</v>
      </c>
      <c r="AA962" s="153">
        <v>96</v>
      </c>
      <c r="AB962" s="153">
        <v>1.57</v>
      </c>
      <c r="AC962" s="182">
        <f t="shared" ref="AC962:AC1025" si="32">SUM(AA962/(AB962^2))</f>
        <v>38.946813258144346</v>
      </c>
      <c r="AD962" s="153" t="str">
        <f t="shared" ref="AD962:AD1025" si="33">IF(AC962&lt;18.5,"ABAIXO DO PESO",
(IF(AC962&lt;=24.9,"PESO NORMAL",
(IF(AC962&lt;=29.9,"SOBREPESO",
(IF(AC962&lt;=34.9,"OBESIDADE I",
(IF(AC962&lt;=39.9,"OBESIDADE II",
(IF(AC962&lt;=999,"OBESIDADE III","VAZIO")))))))))))</f>
        <v>OBESIDADE II</v>
      </c>
      <c r="AE962" s="233" t="s">
        <v>135</v>
      </c>
      <c r="AF962" s="153" t="s">
        <v>130</v>
      </c>
      <c r="AG962" s="159"/>
      <c r="AH962" s="153"/>
      <c r="AI962" s="161"/>
      <c r="AJ962" s="153"/>
      <c r="AK962" s="153"/>
      <c r="AL962" s="207" t="s">
        <v>131</v>
      </c>
      <c r="AM962" s="207"/>
      <c r="AN962" s="207"/>
      <c r="AO962" s="207" t="str">
        <f ca="1">IF(R962="","",IF(R962&gt;TODAY(),"0 meses",DATEDIF(R962,TODAY(),"m") &amp; " meses"))</f>
        <v>2 meses</v>
      </c>
      <c r="AP962" s="147" t="s">
        <v>67</v>
      </c>
      <c r="AQ962" s="147" t="s">
        <v>67</v>
      </c>
      <c r="AR962" s="147"/>
      <c r="AS962" s="209" t="s">
        <v>68</v>
      </c>
      <c r="AT962" s="223" t="str">
        <f>MONTH(B962)&amp;"/"&amp;YEAR(B962)</f>
        <v>3/2026</v>
      </c>
      <c r="AU962" s="223">
        <f>WEEKNUM(B962)-WEEKNUM(EOMONTH(B962,-1)+1)+1</f>
        <v>1</v>
      </c>
      <c r="AV962" s="209" t="str">
        <f>MONTH(R962)&amp;"/"&amp;YEAR(R962)</f>
        <v>4/2026</v>
      </c>
      <c r="AW962" s="209">
        <f>WEEKNUM(R962)-WEEKNUM(EOMONTH(R962,-1)+1)+1</f>
        <v>1</v>
      </c>
      <c r="AX962" s="209">
        <f>IF(BB962="S",IF(Q962="1. Aceitou o programa",R962-B962,0),0)</f>
        <v>30</v>
      </c>
      <c r="AY962" s="209">
        <f>IF(BB962="S",IF(AND(S962&lt;&gt;"",R962&lt;&gt;""),S962-R962,0),0)</f>
        <v>0</v>
      </c>
      <c r="AZ962" s="209">
        <f>IF(BB962="S",IF(Q962="1. Aceitou o programa",IF(OR(X962="Não se Aplica",X962=""),IF(OR(W962="Não se Aplica",W962=""),0,W962-V962),AVERAGE(X962-W962,W962-V962)),0),0)</f>
        <v>0</v>
      </c>
      <c r="BA962" s="209">
        <f>IF(BB962="S",IF(AND(Q962="1. Aceitou o programa",AH962="Realizada"),IFERROR(IF(AG962="",0,AG962-R962),0),0),0)</f>
        <v>0</v>
      </c>
      <c r="BB962" s="209" t="str">
        <f>_xlfn.XLOOKUP(U962,'Lista Suspensa'!$AA$20:$AA$23,'Lista Suspensa'!$AB$20:$AB$23,"N/A")</f>
        <v>S</v>
      </c>
    </row>
    <row r="963" spans="1:54" ht="12" customHeight="1">
      <c r="A963" s="151" t="s">
        <v>54</v>
      </c>
      <c r="B963" s="152">
        <v>46083</v>
      </c>
      <c r="C963" s="153" t="s">
        <v>55</v>
      </c>
      <c r="D963" s="153" t="s">
        <v>56</v>
      </c>
      <c r="E963" s="244">
        <v>78348017</v>
      </c>
      <c r="F963" s="144" t="s">
        <v>2198</v>
      </c>
      <c r="G963" s="230"/>
      <c r="H963" s="154">
        <v>32245</v>
      </c>
      <c r="I963" s="153">
        <v>38</v>
      </c>
      <c r="J963" s="148" t="s">
        <v>58</v>
      </c>
      <c r="K963" s="153"/>
      <c r="L963" s="153"/>
      <c r="M963" s="153"/>
      <c r="N963" s="153">
        <v>380</v>
      </c>
      <c r="O963" s="155">
        <v>21991919000</v>
      </c>
      <c r="P963" s="156" t="s">
        <v>2151</v>
      </c>
      <c r="Q963" s="157" t="s">
        <v>110</v>
      </c>
      <c r="R963" s="158">
        <v>46113</v>
      </c>
      <c r="S963" s="159"/>
      <c r="T963" s="159" t="s">
        <v>62</v>
      </c>
      <c r="U963" s="159" t="s">
        <v>111</v>
      </c>
      <c r="V963" s="154">
        <v>46113</v>
      </c>
      <c r="W963" s="154" t="s">
        <v>126</v>
      </c>
      <c r="X963" s="154" t="s">
        <v>126</v>
      </c>
      <c r="Y963" s="160" t="s">
        <v>2199</v>
      </c>
      <c r="Z963" s="160" t="s">
        <v>128</v>
      </c>
      <c r="AA963" s="153">
        <v>83</v>
      </c>
      <c r="AB963" s="153">
        <v>1.75</v>
      </c>
      <c r="AC963" s="182">
        <f t="shared" si="32"/>
        <v>27.102040816326532</v>
      </c>
      <c r="AD963" s="153" t="str">
        <f t="shared" si="33"/>
        <v>SOBREPESO</v>
      </c>
      <c r="AE963" s="233" t="s">
        <v>1092</v>
      </c>
      <c r="AF963" s="153" t="s">
        <v>130</v>
      </c>
      <c r="AG963" s="159"/>
      <c r="AH963" s="153"/>
      <c r="AI963" s="161"/>
      <c r="AJ963" s="153"/>
      <c r="AK963" s="153"/>
      <c r="AL963" s="207" t="s">
        <v>131</v>
      </c>
      <c r="AM963" s="207"/>
      <c r="AN963" s="207"/>
      <c r="AO963" s="207" t="str">
        <f ca="1">IF(R963="","",IF(R963&gt;TODAY(),"0 meses",DATEDIF(R963,TODAY(),"m") &amp; " meses"))</f>
        <v>2 meses</v>
      </c>
      <c r="AP963" s="147" t="s">
        <v>67</v>
      </c>
      <c r="AQ963" s="147" t="s">
        <v>67</v>
      </c>
      <c r="AR963" s="147"/>
      <c r="AS963" s="209" t="s">
        <v>68</v>
      </c>
      <c r="AT963" s="223" t="str">
        <f>MONTH(B963)&amp;"/"&amp;YEAR(B963)</f>
        <v>3/2026</v>
      </c>
      <c r="AU963" s="223">
        <f>WEEKNUM(B963)-WEEKNUM(EOMONTH(B963,-1)+1)+1</f>
        <v>1</v>
      </c>
      <c r="AV963" s="209" t="str">
        <f>MONTH(R963)&amp;"/"&amp;YEAR(R963)</f>
        <v>4/2026</v>
      </c>
      <c r="AW963" s="209">
        <f>WEEKNUM(R963)-WEEKNUM(EOMONTH(R963,-1)+1)+1</f>
        <v>1</v>
      </c>
      <c r="AX963" s="209">
        <f>IF(BB963="S",IF(Q963="1. Aceitou o programa",R963-B963,0),0)</f>
        <v>30</v>
      </c>
      <c r="AY963" s="209">
        <f>IF(BB963="S",IF(AND(S963&lt;&gt;"",R963&lt;&gt;""),S963-R963,0),0)</f>
        <v>0</v>
      </c>
      <c r="AZ963" s="209">
        <f>IF(BB963="S",IF(Q963="1. Aceitou o programa",IF(OR(X963="Não se Aplica",X963=""),IF(OR(W963="Não se Aplica",W963=""),0,W963-V963),AVERAGE(X963-W963,W963-V963)),0),0)</f>
        <v>0</v>
      </c>
      <c r="BA963" s="209">
        <f>IF(BB963="S",IF(AND(Q963="1. Aceitou o programa",AH963="Realizada"),IFERROR(IF(AG963="",0,AG963-R963),0),0),0)</f>
        <v>0</v>
      </c>
      <c r="BB963" s="209" t="str">
        <f>_xlfn.XLOOKUP(U963,'Lista Suspensa'!$AA$20:$AA$23,'Lista Suspensa'!$AB$20:$AB$23,"N/A")</f>
        <v>S</v>
      </c>
    </row>
    <row r="964" spans="1:54" ht="12" customHeight="1">
      <c r="A964" s="151" t="s">
        <v>54</v>
      </c>
      <c r="B964" s="152">
        <v>46083</v>
      </c>
      <c r="C964" s="153" t="s">
        <v>55</v>
      </c>
      <c r="D964" s="153" t="s">
        <v>56</v>
      </c>
      <c r="E964" s="244">
        <v>87919485</v>
      </c>
      <c r="F964" s="144" t="s">
        <v>2200</v>
      </c>
      <c r="G964" s="230"/>
      <c r="H964" s="154">
        <v>32306</v>
      </c>
      <c r="I964" s="153">
        <v>37</v>
      </c>
      <c r="J964" s="148" t="s">
        <v>58</v>
      </c>
      <c r="K964" s="153"/>
      <c r="L964" s="153"/>
      <c r="M964" s="153"/>
      <c r="N964" s="153">
        <v>120</v>
      </c>
      <c r="O964" s="155" t="s">
        <v>2201</v>
      </c>
      <c r="P964" s="156" t="s">
        <v>2069</v>
      </c>
      <c r="Q964" s="157" t="s">
        <v>110</v>
      </c>
      <c r="R964" s="158">
        <v>46113</v>
      </c>
      <c r="S964" s="159"/>
      <c r="T964" s="159" t="s">
        <v>62</v>
      </c>
      <c r="U964" s="159" t="s">
        <v>111</v>
      </c>
      <c r="V964" s="154">
        <v>46112</v>
      </c>
      <c r="W964" s="154" t="s">
        <v>126</v>
      </c>
      <c r="X964" s="154" t="s">
        <v>126</v>
      </c>
      <c r="Y964" s="160">
        <v>46111</v>
      </c>
      <c r="Z964" s="160" t="s">
        <v>201</v>
      </c>
      <c r="AA964" s="153">
        <v>155</v>
      </c>
      <c r="AB964" s="153" t="s">
        <v>2202</v>
      </c>
      <c r="AC964" s="182">
        <f t="shared" si="32"/>
        <v>45.288531775018257</v>
      </c>
      <c r="AD964" s="153" t="str">
        <f t="shared" si="33"/>
        <v>OBESIDADE III</v>
      </c>
      <c r="AE964" s="233" t="s">
        <v>947</v>
      </c>
      <c r="AF964" s="153" t="s">
        <v>130</v>
      </c>
      <c r="AG964" s="159"/>
      <c r="AH964" s="153"/>
      <c r="AI964" s="161"/>
      <c r="AJ964" s="153"/>
      <c r="AK964" s="153"/>
      <c r="AL964" s="207" t="s">
        <v>131</v>
      </c>
      <c r="AM964" s="207"/>
      <c r="AN964" s="207"/>
      <c r="AO964" s="207" t="str">
        <f ca="1">IF(R964="","",IF(R964&gt;TODAY(),"0 meses",DATEDIF(R964,TODAY(),"m") &amp; " meses"))</f>
        <v>2 meses</v>
      </c>
      <c r="AP964" s="147" t="s">
        <v>67</v>
      </c>
      <c r="AQ964" s="147" t="s">
        <v>67</v>
      </c>
      <c r="AR964" s="147"/>
      <c r="AS964" s="209" t="s">
        <v>68</v>
      </c>
      <c r="AT964" s="223" t="str">
        <f>MONTH(B964)&amp;"/"&amp;YEAR(B964)</f>
        <v>3/2026</v>
      </c>
      <c r="AU964" s="223">
        <f>WEEKNUM(B964)-WEEKNUM(EOMONTH(B964,-1)+1)+1</f>
        <v>1</v>
      </c>
      <c r="AV964" s="209" t="str">
        <f>MONTH(R964)&amp;"/"&amp;YEAR(R964)</f>
        <v>4/2026</v>
      </c>
      <c r="AW964" s="209">
        <f>WEEKNUM(R964)-WEEKNUM(EOMONTH(R964,-1)+1)+1</f>
        <v>1</v>
      </c>
      <c r="AX964" s="209">
        <f>IF(BB964="S",IF(Q964="1. Aceitou o programa",R964-B964,0),0)</f>
        <v>30</v>
      </c>
      <c r="AY964" s="209">
        <f>IF(BB964="S",IF(AND(S964&lt;&gt;"",R964&lt;&gt;""),S964-R964,0),0)</f>
        <v>0</v>
      </c>
      <c r="AZ964" s="209">
        <f>IF(BB964="S",IF(Q964="1. Aceitou o programa",IF(OR(X964="Não se Aplica",X964=""),IF(OR(W964="Não se Aplica",W964=""),0,W964-V964),AVERAGE(X964-W964,W964-V964)),0),0)</f>
        <v>0</v>
      </c>
      <c r="BA964" s="209">
        <f>IF(BB964="S",IF(AND(Q964="1. Aceitou o programa",AH964="Realizada"),IFERROR(IF(AG964="",0,AG964-R964),0),0),0)</f>
        <v>0</v>
      </c>
      <c r="BB964" s="209" t="str">
        <f>_xlfn.XLOOKUP(U964,'Lista Suspensa'!$AA$20:$AA$23,'Lista Suspensa'!$AB$20:$AB$23,"N/A")</f>
        <v>S</v>
      </c>
    </row>
    <row r="965" spans="1:54" ht="12" customHeight="1">
      <c r="A965" s="151" t="s">
        <v>54</v>
      </c>
      <c r="B965" s="152">
        <v>46083</v>
      </c>
      <c r="C965" s="153" t="s">
        <v>55</v>
      </c>
      <c r="D965" s="153" t="s">
        <v>56</v>
      </c>
      <c r="E965" s="244">
        <v>86009693</v>
      </c>
      <c r="F965" s="144" t="s">
        <v>2203</v>
      </c>
      <c r="G965" s="230"/>
      <c r="H965" s="154">
        <v>33018</v>
      </c>
      <c r="I965" s="153">
        <v>35</v>
      </c>
      <c r="J965" s="148" t="s">
        <v>70</v>
      </c>
      <c r="K965" s="153"/>
      <c r="L965" s="153"/>
      <c r="M965" s="153"/>
      <c r="N965" s="153">
        <v>80</v>
      </c>
      <c r="O965" s="155" t="s">
        <v>2204</v>
      </c>
      <c r="P965" s="156" t="s">
        <v>2077</v>
      </c>
      <c r="Q965" s="157" t="s">
        <v>110</v>
      </c>
      <c r="R965" s="158">
        <v>46113</v>
      </c>
      <c r="S965" s="159"/>
      <c r="T965" s="159" t="s">
        <v>62</v>
      </c>
      <c r="U965" s="159" t="s">
        <v>111</v>
      </c>
      <c r="V965" s="154">
        <v>46112</v>
      </c>
      <c r="W965" s="154" t="s">
        <v>126</v>
      </c>
      <c r="X965" s="154" t="s">
        <v>126</v>
      </c>
      <c r="Y965" s="160">
        <v>46111</v>
      </c>
      <c r="Z965" s="160" t="s">
        <v>128</v>
      </c>
      <c r="AA965" s="153">
        <v>121.5</v>
      </c>
      <c r="AB965" s="153">
        <v>1.63</v>
      </c>
      <c r="AC965" s="182">
        <f t="shared" si="32"/>
        <v>45.729986073996017</v>
      </c>
      <c r="AD965" s="153" t="str">
        <f t="shared" si="33"/>
        <v>OBESIDADE III</v>
      </c>
      <c r="AE965" s="233" t="s">
        <v>135</v>
      </c>
      <c r="AF965" s="153" t="s">
        <v>130</v>
      </c>
      <c r="AG965" s="159"/>
      <c r="AH965" s="153"/>
      <c r="AI965" s="161"/>
      <c r="AJ965" s="153"/>
      <c r="AK965" s="153"/>
      <c r="AL965" s="207" t="s">
        <v>131</v>
      </c>
      <c r="AM965" s="207"/>
      <c r="AN965" s="207"/>
      <c r="AO965" s="207" t="str">
        <f ca="1">IF(R965="","",IF(R965&gt;TODAY(),"0 meses",DATEDIF(R965,TODAY(),"m") &amp; " meses"))</f>
        <v>2 meses</v>
      </c>
      <c r="AP965" s="147" t="s">
        <v>67</v>
      </c>
      <c r="AQ965" s="147" t="s">
        <v>67</v>
      </c>
      <c r="AR965" s="147"/>
      <c r="AS965" s="209" t="s">
        <v>68</v>
      </c>
      <c r="AT965" s="223" t="str">
        <f>MONTH(B965)&amp;"/"&amp;YEAR(B965)</f>
        <v>3/2026</v>
      </c>
      <c r="AU965" s="223">
        <f>WEEKNUM(B965)-WEEKNUM(EOMONTH(B965,-1)+1)+1</f>
        <v>1</v>
      </c>
      <c r="AV965" s="209" t="str">
        <f>MONTH(R965)&amp;"/"&amp;YEAR(R965)</f>
        <v>4/2026</v>
      </c>
      <c r="AW965" s="209">
        <f>WEEKNUM(R965)-WEEKNUM(EOMONTH(R965,-1)+1)+1</f>
        <v>1</v>
      </c>
      <c r="AX965" s="209">
        <f>IF(BB965="S",IF(Q965="1. Aceitou o programa",R965-B965,0),0)</f>
        <v>30</v>
      </c>
      <c r="AY965" s="209">
        <f>IF(BB965="S",IF(AND(S965&lt;&gt;"",R965&lt;&gt;""),S965-R965,0),0)</f>
        <v>0</v>
      </c>
      <c r="AZ965" s="209">
        <f>IF(BB965="S",IF(Q965="1. Aceitou o programa",IF(OR(X965="Não se Aplica",X965=""),IF(OR(W965="Não se Aplica",W965=""),0,W965-V965),AVERAGE(X965-W965,W965-V965)),0),0)</f>
        <v>0</v>
      </c>
      <c r="BA965" s="209">
        <f>IF(BB965="S",IF(AND(Q965="1. Aceitou o programa",AH965="Realizada"),IFERROR(IF(AG965="",0,AG965-R965),0),0),0)</f>
        <v>0</v>
      </c>
      <c r="BB965" s="209" t="str">
        <f>_xlfn.XLOOKUP(U965,'Lista Suspensa'!$AA$20:$AA$23,'Lista Suspensa'!$AB$20:$AB$23,"N/A")</f>
        <v>S</v>
      </c>
    </row>
    <row r="966" spans="1:54" ht="12" customHeight="1">
      <c r="A966" s="151" t="s">
        <v>54</v>
      </c>
      <c r="B966" s="152">
        <v>46083</v>
      </c>
      <c r="C966" s="153" t="s">
        <v>55</v>
      </c>
      <c r="D966" s="153" t="s">
        <v>56</v>
      </c>
      <c r="E966" s="244">
        <v>78865695</v>
      </c>
      <c r="F966" s="144" t="s">
        <v>2205</v>
      </c>
      <c r="G966" s="230"/>
      <c r="H966" s="154">
        <v>33527</v>
      </c>
      <c r="I966" s="153">
        <v>34</v>
      </c>
      <c r="J966" s="148" t="s">
        <v>70</v>
      </c>
      <c r="K966" s="153"/>
      <c r="L966" s="153"/>
      <c r="M966" s="153"/>
      <c r="N966" s="153">
        <v>50</v>
      </c>
      <c r="O966" s="155" t="s">
        <v>2206</v>
      </c>
      <c r="P966" s="156" t="s">
        <v>2151</v>
      </c>
      <c r="Q966" s="157" t="s">
        <v>110</v>
      </c>
      <c r="R966" s="158">
        <v>46113</v>
      </c>
      <c r="S966" s="159"/>
      <c r="T966" s="159" t="s">
        <v>62</v>
      </c>
      <c r="U966" s="159" t="s">
        <v>111</v>
      </c>
      <c r="V966" s="154">
        <v>46112</v>
      </c>
      <c r="W966" s="154">
        <v>46113</v>
      </c>
      <c r="X966" s="154" t="s">
        <v>126</v>
      </c>
      <c r="Y966" s="160">
        <v>46111</v>
      </c>
      <c r="Z966" s="160" t="s">
        <v>128</v>
      </c>
      <c r="AA966" s="153">
        <v>87</v>
      </c>
      <c r="AB966" s="153">
        <v>1.55</v>
      </c>
      <c r="AC966" s="182">
        <f t="shared" si="32"/>
        <v>36.21227887617065</v>
      </c>
      <c r="AD966" s="153" t="str">
        <f t="shared" si="33"/>
        <v>OBESIDADE II</v>
      </c>
      <c r="AE966" s="233" t="s">
        <v>225</v>
      </c>
      <c r="AF966" s="153" t="s">
        <v>130</v>
      </c>
      <c r="AG966" s="159"/>
      <c r="AH966" s="153"/>
      <c r="AI966" s="161"/>
      <c r="AJ966" s="153"/>
      <c r="AK966" s="153"/>
      <c r="AL966" s="207" t="s">
        <v>131</v>
      </c>
      <c r="AM966" s="207"/>
      <c r="AN966" s="207"/>
      <c r="AO966" s="207" t="str">
        <f ca="1">IF(R966="","",IF(R966&gt;TODAY(),"0 meses",DATEDIF(R966,TODAY(),"m") &amp; " meses"))</f>
        <v>2 meses</v>
      </c>
      <c r="AP966" s="147" t="s">
        <v>67</v>
      </c>
      <c r="AQ966" s="147" t="s">
        <v>67</v>
      </c>
      <c r="AR966" s="147"/>
      <c r="AS966" s="209" t="s">
        <v>68</v>
      </c>
      <c r="AT966" s="223" t="str">
        <f>MONTH(B966)&amp;"/"&amp;YEAR(B966)</f>
        <v>3/2026</v>
      </c>
      <c r="AU966" s="223">
        <f>WEEKNUM(B966)-WEEKNUM(EOMONTH(B966,-1)+1)+1</f>
        <v>1</v>
      </c>
      <c r="AV966" s="209" t="str">
        <f>MONTH(R966)&amp;"/"&amp;YEAR(R966)</f>
        <v>4/2026</v>
      </c>
      <c r="AW966" s="209">
        <f>WEEKNUM(R966)-WEEKNUM(EOMONTH(R966,-1)+1)+1</f>
        <v>1</v>
      </c>
      <c r="AX966" s="209">
        <f>IF(BB966="S",IF(Q966="1. Aceitou o programa",R966-B966,0),0)</f>
        <v>30</v>
      </c>
      <c r="AY966" s="209">
        <f>IF(BB966="S",IF(AND(S966&lt;&gt;"",R966&lt;&gt;""),S966-R966,0),0)</f>
        <v>0</v>
      </c>
      <c r="AZ966" s="209">
        <f>IF(BB966="S",IF(Q966="1. Aceitou o programa",IF(OR(X966="Não se Aplica",X966=""),IF(OR(W966="Não se Aplica",W966=""),0,W966-V966),AVERAGE(X966-W966,W966-V966)),0),0)</f>
        <v>1</v>
      </c>
      <c r="BA966" s="209">
        <f>IF(BB966="S",IF(AND(Q966="1. Aceitou o programa",AH966="Realizada"),IFERROR(IF(AG966="",0,AG966-R966),0),0),0)</f>
        <v>0</v>
      </c>
      <c r="BB966" s="209" t="str">
        <f>_xlfn.XLOOKUP(U966,'Lista Suspensa'!$AA$20:$AA$23,'Lista Suspensa'!$AB$20:$AB$23,"N/A")</f>
        <v>S</v>
      </c>
    </row>
    <row r="967" spans="1:54" ht="12" customHeight="1">
      <c r="A967" s="151" t="s">
        <v>54</v>
      </c>
      <c r="B967" s="152">
        <v>46083</v>
      </c>
      <c r="C967" s="153" t="s">
        <v>55</v>
      </c>
      <c r="D967" s="153" t="s">
        <v>56</v>
      </c>
      <c r="E967" s="244">
        <v>77279158</v>
      </c>
      <c r="F967" s="144" t="s">
        <v>2207</v>
      </c>
      <c r="G967" s="230"/>
      <c r="H967" s="154">
        <v>33599</v>
      </c>
      <c r="I967" s="153">
        <v>34</v>
      </c>
      <c r="J967" s="148" t="s">
        <v>70</v>
      </c>
      <c r="K967" s="153"/>
      <c r="L967" s="153"/>
      <c r="M967" s="153"/>
      <c r="N967" s="153">
        <v>60</v>
      </c>
      <c r="O967" s="155" t="s">
        <v>2208</v>
      </c>
      <c r="P967" s="156" t="s">
        <v>71</v>
      </c>
      <c r="Q967" s="157" t="s">
        <v>110</v>
      </c>
      <c r="R967" s="158">
        <v>46113</v>
      </c>
      <c r="S967" s="159"/>
      <c r="T967" s="159" t="s">
        <v>62</v>
      </c>
      <c r="U967" s="159" t="s">
        <v>111</v>
      </c>
      <c r="V967" s="154">
        <v>46113</v>
      </c>
      <c r="W967" s="154" t="s">
        <v>126</v>
      </c>
      <c r="X967" s="154" t="s">
        <v>126</v>
      </c>
      <c r="Y967" s="160" t="s">
        <v>2209</v>
      </c>
      <c r="Z967" s="160" t="s">
        <v>128</v>
      </c>
      <c r="AA967" s="153">
        <v>73</v>
      </c>
      <c r="AB967" s="153">
        <v>1.55</v>
      </c>
      <c r="AC967" s="182">
        <f t="shared" si="32"/>
        <v>30.38501560874089</v>
      </c>
      <c r="AD967" s="153" t="str">
        <f t="shared" si="33"/>
        <v>OBESIDADE I</v>
      </c>
      <c r="AE967" s="233" t="s">
        <v>1092</v>
      </c>
      <c r="AF967" s="153" t="s">
        <v>130</v>
      </c>
      <c r="AG967" s="159"/>
      <c r="AH967" s="153"/>
      <c r="AI967" s="161"/>
      <c r="AJ967" s="153"/>
      <c r="AK967" s="153"/>
      <c r="AL967" s="207" t="s">
        <v>131</v>
      </c>
      <c r="AM967" s="207"/>
      <c r="AN967" s="207"/>
      <c r="AO967" s="207" t="str">
        <f ca="1">IF(R967="","",IF(R967&gt;TODAY(),"0 meses",DATEDIF(R967,TODAY(),"m") &amp; " meses"))</f>
        <v>2 meses</v>
      </c>
      <c r="AP967" s="147" t="s">
        <v>67</v>
      </c>
      <c r="AQ967" s="147" t="s">
        <v>67</v>
      </c>
      <c r="AR967" s="147"/>
      <c r="AS967" s="209" t="s">
        <v>68</v>
      </c>
      <c r="AT967" s="223" t="str">
        <f>MONTH(B967)&amp;"/"&amp;YEAR(B967)</f>
        <v>3/2026</v>
      </c>
      <c r="AU967" s="223">
        <f>WEEKNUM(B967)-WEEKNUM(EOMONTH(B967,-1)+1)+1</f>
        <v>1</v>
      </c>
      <c r="AV967" s="209" t="str">
        <f>MONTH(R967)&amp;"/"&amp;YEAR(R967)</f>
        <v>4/2026</v>
      </c>
      <c r="AW967" s="209">
        <f>WEEKNUM(R967)-WEEKNUM(EOMONTH(R967,-1)+1)+1</f>
        <v>1</v>
      </c>
      <c r="AX967" s="209">
        <f>IF(BB967="S",IF(Q967="1. Aceitou o programa",R967-B967,0),0)</f>
        <v>30</v>
      </c>
      <c r="AY967" s="209">
        <f>IF(BB967="S",IF(AND(S967&lt;&gt;"",R967&lt;&gt;""),S967-R967,0),0)</f>
        <v>0</v>
      </c>
      <c r="AZ967" s="209">
        <f>IF(BB967="S",IF(Q967="1. Aceitou o programa",IF(OR(X967="Não se Aplica",X967=""),IF(OR(W967="Não se Aplica",W967=""),0,W967-V967),AVERAGE(X967-W967,W967-V967)),0),0)</f>
        <v>0</v>
      </c>
      <c r="BA967" s="209">
        <f>IF(BB967="S",IF(AND(Q967="1. Aceitou o programa",AH967="Realizada"),IFERROR(IF(AG967="",0,AG967-R967),0),0),0)</f>
        <v>0</v>
      </c>
      <c r="BB967" s="209" t="str">
        <f>_xlfn.XLOOKUP(U967,'Lista Suspensa'!$AA$20:$AA$23,'Lista Suspensa'!$AB$20:$AB$23,"N/A")</f>
        <v>S</v>
      </c>
    </row>
    <row r="968" spans="1:54" ht="12" customHeight="1">
      <c r="A968" s="151" t="s">
        <v>54</v>
      </c>
      <c r="B968" s="152">
        <v>46083</v>
      </c>
      <c r="C968" s="153" t="s">
        <v>55</v>
      </c>
      <c r="D968" s="153" t="s">
        <v>56</v>
      </c>
      <c r="E968" s="244">
        <v>77119785</v>
      </c>
      <c r="F968" s="144" t="s">
        <v>2210</v>
      </c>
      <c r="G968" s="230"/>
      <c r="H968" s="154">
        <v>34003</v>
      </c>
      <c r="I968" s="153">
        <v>33</v>
      </c>
      <c r="J968" s="148" t="s">
        <v>70</v>
      </c>
      <c r="K968" s="153"/>
      <c r="L968" s="153"/>
      <c r="M968" s="153"/>
      <c r="N968" s="153">
        <v>400</v>
      </c>
      <c r="O968" s="155" t="s">
        <v>2211</v>
      </c>
      <c r="P968" s="156" t="s">
        <v>2077</v>
      </c>
      <c r="Q968" s="157" t="s">
        <v>110</v>
      </c>
      <c r="R968" s="158">
        <v>46113</v>
      </c>
      <c r="S968" s="159"/>
      <c r="T968" s="159" t="s">
        <v>62</v>
      </c>
      <c r="U968" s="159" t="s">
        <v>111</v>
      </c>
      <c r="V968" s="154">
        <v>46113</v>
      </c>
      <c r="W968" s="154" t="s">
        <v>126</v>
      </c>
      <c r="X968" s="154" t="s">
        <v>126</v>
      </c>
      <c r="Y968" s="160" t="s">
        <v>2212</v>
      </c>
      <c r="Z968" s="160" t="s">
        <v>193</v>
      </c>
      <c r="AA968" s="153">
        <v>95</v>
      </c>
      <c r="AB968" s="153">
        <v>1.65</v>
      </c>
      <c r="AC968" s="182">
        <f t="shared" si="32"/>
        <v>34.894398530762174</v>
      </c>
      <c r="AD968" s="153" t="str">
        <f t="shared" si="33"/>
        <v>OBESIDADE I</v>
      </c>
      <c r="AE968" s="233" t="s">
        <v>225</v>
      </c>
      <c r="AF968" s="153" t="s">
        <v>130</v>
      </c>
      <c r="AG968" s="159"/>
      <c r="AH968" s="153"/>
      <c r="AI968" s="161"/>
      <c r="AJ968" s="153"/>
      <c r="AK968" s="153"/>
      <c r="AL968" s="207" t="s">
        <v>131</v>
      </c>
      <c r="AM968" s="207"/>
      <c r="AN968" s="207"/>
      <c r="AO968" s="207" t="str">
        <f ca="1">IF(R968="","",IF(R968&gt;TODAY(),"0 meses",DATEDIF(R968,TODAY(),"m") &amp; " meses"))</f>
        <v>2 meses</v>
      </c>
      <c r="AP968" s="147" t="s">
        <v>67</v>
      </c>
      <c r="AQ968" s="147" t="s">
        <v>67</v>
      </c>
      <c r="AR968" s="147"/>
      <c r="AS968" s="209" t="s">
        <v>68</v>
      </c>
      <c r="AT968" s="223" t="str">
        <f>MONTH(B968)&amp;"/"&amp;YEAR(B968)</f>
        <v>3/2026</v>
      </c>
      <c r="AU968" s="223">
        <f>WEEKNUM(B968)-WEEKNUM(EOMONTH(B968,-1)+1)+1</f>
        <v>1</v>
      </c>
      <c r="AV968" s="209" t="str">
        <f>MONTH(R968)&amp;"/"&amp;YEAR(R968)</f>
        <v>4/2026</v>
      </c>
      <c r="AW968" s="209">
        <f>WEEKNUM(R968)-WEEKNUM(EOMONTH(R968,-1)+1)+1</f>
        <v>1</v>
      </c>
      <c r="AX968" s="209">
        <f>IF(BB968="S",IF(Q968="1. Aceitou o programa",R968-B968,0),0)</f>
        <v>30</v>
      </c>
      <c r="AY968" s="209">
        <f>IF(BB968="S",IF(AND(S968&lt;&gt;"",R968&lt;&gt;""),S968-R968,0),0)</f>
        <v>0</v>
      </c>
      <c r="AZ968" s="209">
        <f>IF(BB968="S",IF(Q968="1. Aceitou o programa",IF(OR(X968="Não se Aplica",X968=""),IF(OR(W968="Não se Aplica",W968=""),0,W968-V968),AVERAGE(X968-W968,W968-V968)),0),0)</f>
        <v>0</v>
      </c>
      <c r="BA968" s="209">
        <f>IF(BB968="S",IF(AND(Q968="1. Aceitou o programa",AH968="Realizada"),IFERROR(IF(AG968="",0,AG968-R968),0),0),0)</f>
        <v>0</v>
      </c>
      <c r="BB968" s="209" t="str">
        <f>_xlfn.XLOOKUP(U968,'Lista Suspensa'!$AA$20:$AA$23,'Lista Suspensa'!$AB$20:$AB$23,"N/A")</f>
        <v>S</v>
      </c>
    </row>
    <row r="969" spans="1:54" ht="12" customHeight="1">
      <c r="A969" s="151" t="s">
        <v>54</v>
      </c>
      <c r="B969" s="152">
        <v>46083</v>
      </c>
      <c r="C969" s="153" t="s">
        <v>55</v>
      </c>
      <c r="D969" s="153" t="s">
        <v>56</v>
      </c>
      <c r="E969" s="244">
        <v>76018889</v>
      </c>
      <c r="F969" s="144" t="s">
        <v>2213</v>
      </c>
      <c r="G969" s="230"/>
      <c r="H969" s="154">
        <v>34295</v>
      </c>
      <c r="I969" s="153">
        <v>32</v>
      </c>
      <c r="J969" s="148" t="s">
        <v>70</v>
      </c>
      <c r="K969" s="153"/>
      <c r="L969" s="153"/>
      <c r="M969" s="153"/>
      <c r="N969" s="153">
        <v>50</v>
      </c>
      <c r="O969" s="155" t="s">
        <v>2214</v>
      </c>
      <c r="P969" s="156" t="s">
        <v>2151</v>
      </c>
      <c r="Q969" s="157" t="s">
        <v>110</v>
      </c>
      <c r="R969" s="158">
        <v>46113</v>
      </c>
      <c r="S969" s="159"/>
      <c r="T969" s="159" t="s">
        <v>62</v>
      </c>
      <c r="U969" s="159" t="s">
        <v>111</v>
      </c>
      <c r="V969" s="154">
        <v>46113</v>
      </c>
      <c r="W969" s="154" t="s">
        <v>126</v>
      </c>
      <c r="X969" s="154" t="s">
        <v>126</v>
      </c>
      <c r="Y969" s="160" t="s">
        <v>2215</v>
      </c>
      <c r="Z969" s="160" t="s">
        <v>128</v>
      </c>
      <c r="AA969" s="153">
        <v>82.3</v>
      </c>
      <c r="AB969" s="153">
        <v>1.71</v>
      </c>
      <c r="AC969" s="182">
        <f t="shared" si="32"/>
        <v>28.145412263602477</v>
      </c>
      <c r="AD969" s="153" t="str">
        <f t="shared" si="33"/>
        <v>SOBREPESO</v>
      </c>
      <c r="AE969" s="233" t="s">
        <v>135</v>
      </c>
      <c r="AF969" s="153" t="s">
        <v>130</v>
      </c>
      <c r="AG969" s="159"/>
      <c r="AH969" s="153"/>
      <c r="AI969" s="161"/>
      <c r="AJ969" s="153"/>
      <c r="AK969" s="153"/>
      <c r="AL969" s="207" t="s">
        <v>85</v>
      </c>
      <c r="AM969" s="207" t="s">
        <v>86</v>
      </c>
      <c r="AN969" s="207"/>
      <c r="AO969" s="207" t="str">
        <f ca="1">IF(R969="","",IF(R969&gt;TODAY(),"0 meses",DATEDIF(R969,TODAY(),"m") &amp; " meses"))</f>
        <v>2 meses</v>
      </c>
      <c r="AP969" s="147" t="s">
        <v>67</v>
      </c>
      <c r="AQ969" s="147" t="s">
        <v>67</v>
      </c>
      <c r="AR969" s="147"/>
      <c r="AS969" s="209" t="s">
        <v>68</v>
      </c>
      <c r="AT969" s="223" t="str">
        <f>MONTH(B969)&amp;"/"&amp;YEAR(B969)</f>
        <v>3/2026</v>
      </c>
      <c r="AU969" s="223">
        <f>WEEKNUM(B969)-WEEKNUM(EOMONTH(B969,-1)+1)+1</f>
        <v>1</v>
      </c>
      <c r="AV969" s="209" t="str">
        <f>MONTH(R969)&amp;"/"&amp;YEAR(R969)</f>
        <v>4/2026</v>
      </c>
      <c r="AW969" s="209">
        <f>WEEKNUM(R969)-WEEKNUM(EOMONTH(R969,-1)+1)+1</f>
        <v>1</v>
      </c>
      <c r="AX969" s="209">
        <f>IF(BB969="S",IF(Q969="1. Aceitou o programa",R969-B969,0),0)</f>
        <v>30</v>
      </c>
      <c r="AY969" s="209">
        <f>IF(BB969="S",IF(AND(S969&lt;&gt;"",R969&lt;&gt;""),S969-R969,0),0)</f>
        <v>0</v>
      </c>
      <c r="AZ969" s="209">
        <f>IF(BB969="S",IF(Q969="1. Aceitou o programa",IF(OR(X969="Não se Aplica",X969=""),IF(OR(W969="Não se Aplica",W969=""),0,W969-V969),AVERAGE(X969-W969,W969-V969)),0),0)</f>
        <v>0</v>
      </c>
      <c r="BA969" s="209">
        <f>IF(BB969="S",IF(AND(Q969="1. Aceitou o programa",AH969="Realizada"),IFERROR(IF(AG969="",0,AG969-R969),0),0),0)</f>
        <v>0</v>
      </c>
      <c r="BB969" s="209" t="str">
        <f>_xlfn.XLOOKUP(U969,'Lista Suspensa'!$AA$20:$AA$23,'Lista Suspensa'!$AB$20:$AB$23,"N/A")</f>
        <v>S</v>
      </c>
    </row>
    <row r="970" spans="1:54" ht="12" customHeight="1">
      <c r="A970" s="151" t="s">
        <v>54</v>
      </c>
      <c r="B970" s="152">
        <v>46083</v>
      </c>
      <c r="C970" s="153" t="s">
        <v>55</v>
      </c>
      <c r="D970" s="153" t="s">
        <v>56</v>
      </c>
      <c r="E970" s="244">
        <v>78134927</v>
      </c>
      <c r="F970" s="144" t="s">
        <v>2216</v>
      </c>
      <c r="G970" s="230"/>
      <c r="H970" s="154">
        <v>34678</v>
      </c>
      <c r="I970" s="153">
        <v>31</v>
      </c>
      <c r="J970" s="148" t="s">
        <v>70</v>
      </c>
      <c r="K970" s="153"/>
      <c r="L970" s="153"/>
      <c r="M970" s="153"/>
      <c r="N970" s="153">
        <v>380</v>
      </c>
      <c r="O970" s="155" t="s">
        <v>2217</v>
      </c>
      <c r="P970" s="156" t="s">
        <v>2069</v>
      </c>
      <c r="Q970" s="157" t="s">
        <v>110</v>
      </c>
      <c r="R970" s="158">
        <v>46113</v>
      </c>
      <c r="S970" s="159"/>
      <c r="T970" s="159" t="s">
        <v>62</v>
      </c>
      <c r="U970" s="159" t="s">
        <v>111</v>
      </c>
      <c r="V970" s="154">
        <v>46113</v>
      </c>
      <c r="W970" s="154" t="s">
        <v>126</v>
      </c>
      <c r="X970" s="154" t="s">
        <v>126</v>
      </c>
      <c r="Y970" s="160" t="s">
        <v>2218</v>
      </c>
      <c r="Z970" s="160" t="s">
        <v>128</v>
      </c>
      <c r="AA970" s="153">
        <v>71</v>
      </c>
      <c r="AB970" s="153">
        <v>1.58</v>
      </c>
      <c r="AC970" s="182">
        <f t="shared" si="32"/>
        <v>28.440954975164232</v>
      </c>
      <c r="AD970" s="153" t="str">
        <f t="shared" si="33"/>
        <v>SOBREPESO</v>
      </c>
      <c r="AE970" s="233" t="s">
        <v>135</v>
      </c>
      <c r="AF970" s="153" t="s">
        <v>130</v>
      </c>
      <c r="AG970" s="159"/>
      <c r="AH970" s="153"/>
      <c r="AI970" s="161"/>
      <c r="AJ970" s="153"/>
      <c r="AK970" s="153"/>
      <c r="AL970" s="207" t="s">
        <v>131</v>
      </c>
      <c r="AM970" s="207"/>
      <c r="AN970" s="207"/>
      <c r="AO970" s="207" t="str">
        <f ca="1">IF(R970="","",IF(R970&gt;TODAY(),"0 meses",DATEDIF(R970,TODAY(),"m") &amp; " meses"))</f>
        <v>2 meses</v>
      </c>
      <c r="AP970" s="147" t="s">
        <v>67</v>
      </c>
      <c r="AQ970" s="147" t="s">
        <v>67</v>
      </c>
      <c r="AR970" s="147"/>
      <c r="AS970" s="209" t="s">
        <v>68</v>
      </c>
      <c r="AT970" s="223" t="str">
        <f>MONTH(B970)&amp;"/"&amp;YEAR(B970)</f>
        <v>3/2026</v>
      </c>
      <c r="AU970" s="223">
        <f>WEEKNUM(B970)-WEEKNUM(EOMONTH(B970,-1)+1)+1</f>
        <v>1</v>
      </c>
      <c r="AV970" s="209" t="str">
        <f>MONTH(R970)&amp;"/"&amp;YEAR(R970)</f>
        <v>4/2026</v>
      </c>
      <c r="AW970" s="209">
        <f>WEEKNUM(R970)-WEEKNUM(EOMONTH(R970,-1)+1)+1</f>
        <v>1</v>
      </c>
      <c r="AX970" s="209">
        <f>IF(BB970="S",IF(Q970="1. Aceitou o programa",R970-B970,0),0)</f>
        <v>30</v>
      </c>
      <c r="AY970" s="209">
        <f>IF(BB970="S",IF(AND(S970&lt;&gt;"",R970&lt;&gt;""),S970-R970,0),0)</f>
        <v>0</v>
      </c>
      <c r="AZ970" s="209">
        <f>IF(BB970="S",IF(Q970="1. Aceitou o programa",IF(OR(X970="Não se Aplica",X970=""),IF(OR(W970="Não se Aplica",W970=""),0,W970-V970),AVERAGE(X970-W970,W970-V970)),0),0)</f>
        <v>0</v>
      </c>
      <c r="BA970" s="209">
        <f>IF(BB970="S",IF(AND(Q970="1. Aceitou o programa",AH970="Realizada"),IFERROR(IF(AG970="",0,AG970-R970),0),0),0)</f>
        <v>0</v>
      </c>
      <c r="BB970" s="209" t="str">
        <f>_xlfn.XLOOKUP(U970,'Lista Suspensa'!$AA$20:$AA$23,'Lista Suspensa'!$AB$20:$AB$23,"N/A")</f>
        <v>S</v>
      </c>
    </row>
    <row r="971" spans="1:54" ht="12" customHeight="1">
      <c r="A971" s="151" t="s">
        <v>54</v>
      </c>
      <c r="B971" s="152">
        <v>46083</v>
      </c>
      <c r="C971" s="153" t="s">
        <v>55</v>
      </c>
      <c r="D971" s="153" t="s">
        <v>56</v>
      </c>
      <c r="E971" s="244">
        <v>78383598</v>
      </c>
      <c r="F971" s="144" t="s">
        <v>2219</v>
      </c>
      <c r="G971" s="230"/>
      <c r="H971" s="154">
        <v>34796</v>
      </c>
      <c r="I971" s="153">
        <v>31</v>
      </c>
      <c r="J971" s="148" t="s">
        <v>70</v>
      </c>
      <c r="K971" s="153"/>
      <c r="L971" s="153"/>
      <c r="M971" s="153"/>
      <c r="N971" s="153">
        <v>380</v>
      </c>
      <c r="O971" s="155" t="s">
        <v>2220</v>
      </c>
      <c r="P971" s="156" t="s">
        <v>89</v>
      </c>
      <c r="Q971" s="157" t="s">
        <v>110</v>
      </c>
      <c r="R971" s="158">
        <v>46113</v>
      </c>
      <c r="S971" s="159"/>
      <c r="T971" s="159" t="s">
        <v>62</v>
      </c>
      <c r="U971" s="159" t="s">
        <v>111</v>
      </c>
      <c r="V971" s="154">
        <v>46113</v>
      </c>
      <c r="W971" s="154" t="s">
        <v>126</v>
      </c>
      <c r="X971" s="154" t="s">
        <v>126</v>
      </c>
      <c r="Y971" s="160"/>
      <c r="Z971" s="160" t="s">
        <v>128</v>
      </c>
      <c r="AA971" s="153">
        <v>117</v>
      </c>
      <c r="AB971" s="153">
        <v>1.73</v>
      </c>
      <c r="AC971" s="182">
        <f t="shared" si="32"/>
        <v>39.092518961542318</v>
      </c>
      <c r="AD971" s="153" t="str">
        <f t="shared" si="33"/>
        <v>OBESIDADE II</v>
      </c>
      <c r="AE971" s="233" t="s">
        <v>135</v>
      </c>
      <c r="AF971" s="153" t="s">
        <v>130</v>
      </c>
      <c r="AG971" s="159"/>
      <c r="AH971" s="153"/>
      <c r="AI971" s="161"/>
      <c r="AJ971" s="153"/>
      <c r="AK971" s="153"/>
      <c r="AL971" s="207" t="s">
        <v>131</v>
      </c>
      <c r="AM971" s="207"/>
      <c r="AN971" s="207"/>
      <c r="AO971" s="207" t="str">
        <f ca="1">IF(R971="","",IF(R971&gt;TODAY(),"0 meses",DATEDIF(R971,TODAY(),"m") &amp; " meses"))</f>
        <v>2 meses</v>
      </c>
      <c r="AP971" s="147" t="s">
        <v>67</v>
      </c>
      <c r="AQ971" s="147" t="s">
        <v>67</v>
      </c>
      <c r="AR971" s="147"/>
      <c r="AS971" s="209" t="s">
        <v>68</v>
      </c>
      <c r="AT971" s="223" t="str">
        <f>MONTH(B971)&amp;"/"&amp;YEAR(B971)</f>
        <v>3/2026</v>
      </c>
      <c r="AU971" s="223">
        <f>WEEKNUM(B971)-WEEKNUM(EOMONTH(B971,-1)+1)+1</f>
        <v>1</v>
      </c>
      <c r="AV971" s="209" t="str">
        <f>MONTH(R971)&amp;"/"&amp;YEAR(R971)</f>
        <v>4/2026</v>
      </c>
      <c r="AW971" s="209">
        <f>WEEKNUM(R971)-WEEKNUM(EOMONTH(R971,-1)+1)+1</f>
        <v>1</v>
      </c>
      <c r="AX971" s="209">
        <f>IF(BB971="S",IF(Q971="1. Aceitou o programa",R971-B971,0),0)</f>
        <v>30</v>
      </c>
      <c r="AY971" s="209">
        <f>IF(BB971="S",IF(AND(S971&lt;&gt;"",R971&lt;&gt;""),S971-R971,0),0)</f>
        <v>0</v>
      </c>
      <c r="AZ971" s="209">
        <f>IF(BB971="S",IF(Q971="1. Aceitou o programa",IF(OR(X971="Não se Aplica",X971=""),IF(OR(W971="Não se Aplica",W971=""),0,W971-V971),AVERAGE(X971-W971,W971-V971)),0),0)</f>
        <v>0</v>
      </c>
      <c r="BA971" s="209">
        <f>IF(BB971="S",IF(AND(Q971="1. Aceitou o programa",AH971="Realizada"),IFERROR(IF(AG971="",0,AG971-R971),0),0),0)</f>
        <v>0</v>
      </c>
      <c r="BB971" s="209" t="str">
        <f>_xlfn.XLOOKUP(U971,'Lista Suspensa'!$AA$20:$AA$23,'Lista Suspensa'!$AB$20:$AB$23,"N/A")</f>
        <v>S</v>
      </c>
    </row>
    <row r="972" spans="1:54" ht="12" customHeight="1">
      <c r="A972" s="151" t="s">
        <v>54</v>
      </c>
      <c r="B972" s="152">
        <v>46083</v>
      </c>
      <c r="C972" s="153" t="s">
        <v>55</v>
      </c>
      <c r="D972" s="153" t="s">
        <v>56</v>
      </c>
      <c r="E972" s="244">
        <v>72364989</v>
      </c>
      <c r="F972" s="144" t="s">
        <v>2221</v>
      </c>
      <c r="G972" s="230"/>
      <c r="H972" s="154">
        <v>35484</v>
      </c>
      <c r="I972" s="153">
        <v>29</v>
      </c>
      <c r="J972" s="148" t="s">
        <v>70</v>
      </c>
      <c r="K972" s="153"/>
      <c r="L972" s="153"/>
      <c r="M972" s="153"/>
      <c r="N972" s="153">
        <v>50</v>
      </c>
      <c r="O972" s="155" t="s">
        <v>2222</v>
      </c>
      <c r="P972" s="156" t="s">
        <v>2077</v>
      </c>
      <c r="Q972" s="157" t="s">
        <v>110</v>
      </c>
      <c r="R972" s="158">
        <v>46113</v>
      </c>
      <c r="S972" s="159"/>
      <c r="T972" s="159" t="s">
        <v>62</v>
      </c>
      <c r="U972" s="159" t="s">
        <v>111</v>
      </c>
      <c r="V972" s="154">
        <v>46113</v>
      </c>
      <c r="W972" s="154" t="s">
        <v>126</v>
      </c>
      <c r="X972" s="154" t="s">
        <v>126</v>
      </c>
      <c r="Y972" s="160" t="s">
        <v>2223</v>
      </c>
      <c r="Z972" s="160" t="s">
        <v>128</v>
      </c>
      <c r="AA972" s="153">
        <v>83</v>
      </c>
      <c r="AB972" s="153">
        <v>1.51</v>
      </c>
      <c r="AC972" s="182">
        <f t="shared" si="32"/>
        <v>36.401912196833472</v>
      </c>
      <c r="AD972" s="153" t="str">
        <f t="shared" si="33"/>
        <v>OBESIDADE II</v>
      </c>
      <c r="AE972" s="233" t="s">
        <v>135</v>
      </c>
      <c r="AF972" s="153" t="s">
        <v>130</v>
      </c>
      <c r="AG972" s="159"/>
      <c r="AH972" s="153"/>
      <c r="AI972" s="161"/>
      <c r="AJ972" s="153"/>
      <c r="AK972" s="153"/>
      <c r="AL972" s="207" t="s">
        <v>136</v>
      </c>
      <c r="AM972" s="207"/>
      <c r="AN972" s="207"/>
      <c r="AO972" s="207" t="str">
        <f ca="1">IF(R972="","",IF(R972&gt;TODAY(),"0 meses",DATEDIF(R972,TODAY(),"m") &amp; " meses"))</f>
        <v>2 meses</v>
      </c>
      <c r="AP972" s="147" t="s">
        <v>67</v>
      </c>
      <c r="AQ972" s="147" t="s">
        <v>67</v>
      </c>
      <c r="AR972" s="147"/>
      <c r="AS972" s="209" t="s">
        <v>68</v>
      </c>
      <c r="AT972" s="223" t="str">
        <f>MONTH(B972)&amp;"/"&amp;YEAR(B972)</f>
        <v>3/2026</v>
      </c>
      <c r="AU972" s="223">
        <f>WEEKNUM(B972)-WEEKNUM(EOMONTH(B972,-1)+1)+1</f>
        <v>1</v>
      </c>
      <c r="AV972" s="209" t="str">
        <f>MONTH(R972)&amp;"/"&amp;YEAR(R972)</f>
        <v>4/2026</v>
      </c>
      <c r="AW972" s="209">
        <f>WEEKNUM(R972)-WEEKNUM(EOMONTH(R972,-1)+1)+1</f>
        <v>1</v>
      </c>
      <c r="AX972" s="209">
        <f>IF(BB972="S",IF(Q972="1. Aceitou o programa",R972-B972,0),0)</f>
        <v>30</v>
      </c>
      <c r="AY972" s="209">
        <f>IF(BB972="S",IF(AND(S972&lt;&gt;"",R972&lt;&gt;""),S972-R972,0),0)</f>
        <v>0</v>
      </c>
      <c r="AZ972" s="209">
        <f>IF(BB972="S",IF(Q972="1. Aceitou o programa",IF(OR(X972="Não se Aplica",X972=""),IF(OR(W972="Não se Aplica",W972=""),0,W972-V972),AVERAGE(X972-W972,W972-V972)),0),0)</f>
        <v>0</v>
      </c>
      <c r="BA972" s="209">
        <f>IF(BB972="S",IF(AND(Q972="1. Aceitou o programa",AH972="Realizada"),IFERROR(IF(AG972="",0,AG972-R972),0),0),0)</f>
        <v>0</v>
      </c>
      <c r="BB972" s="209" t="str">
        <f>_xlfn.XLOOKUP(U972,'Lista Suspensa'!$AA$20:$AA$23,'Lista Suspensa'!$AB$20:$AB$23,"N/A")</f>
        <v>S</v>
      </c>
    </row>
    <row r="973" spans="1:54" ht="12" customHeight="1">
      <c r="A973" s="151" t="s">
        <v>54</v>
      </c>
      <c r="B973" s="152">
        <v>46083</v>
      </c>
      <c r="C973" s="153" t="s">
        <v>55</v>
      </c>
      <c r="D973" s="153" t="s">
        <v>56</v>
      </c>
      <c r="E973" s="244">
        <v>77028089</v>
      </c>
      <c r="F973" s="144" t="s">
        <v>2224</v>
      </c>
      <c r="G973" s="230"/>
      <c r="H973" s="154">
        <v>36216</v>
      </c>
      <c r="I973" s="153">
        <v>27</v>
      </c>
      <c r="J973" s="148" t="s">
        <v>70</v>
      </c>
      <c r="K973" s="153"/>
      <c r="L973" s="153"/>
      <c r="M973" s="153"/>
      <c r="N973" s="153">
        <v>50</v>
      </c>
      <c r="O973" s="155" t="s">
        <v>2225</v>
      </c>
      <c r="P973" s="156" t="s">
        <v>71</v>
      </c>
      <c r="Q973" s="157" t="s">
        <v>110</v>
      </c>
      <c r="R973" s="158">
        <v>46113</v>
      </c>
      <c r="S973" s="159"/>
      <c r="T973" s="159" t="s">
        <v>62</v>
      </c>
      <c r="U973" s="159" t="s">
        <v>111</v>
      </c>
      <c r="V973" s="154">
        <v>46113</v>
      </c>
      <c r="W973" s="154" t="s">
        <v>126</v>
      </c>
      <c r="X973" s="154" t="s">
        <v>126</v>
      </c>
      <c r="Y973" s="160" t="s">
        <v>2226</v>
      </c>
      <c r="Z973" s="160" t="s">
        <v>128</v>
      </c>
      <c r="AA973" s="153">
        <v>115</v>
      </c>
      <c r="AB973" s="153">
        <v>1.65</v>
      </c>
      <c r="AC973" s="182">
        <f t="shared" si="32"/>
        <v>42.240587695133158</v>
      </c>
      <c r="AD973" s="153" t="str">
        <f t="shared" si="33"/>
        <v>OBESIDADE III</v>
      </c>
      <c r="AE973" s="233" t="s">
        <v>135</v>
      </c>
      <c r="AF973" s="153" t="s">
        <v>130</v>
      </c>
      <c r="AG973" s="159"/>
      <c r="AH973" s="153"/>
      <c r="AI973" s="161"/>
      <c r="AJ973" s="153"/>
      <c r="AK973" s="153"/>
      <c r="AL973" s="207" t="s">
        <v>131</v>
      </c>
      <c r="AM973" s="207"/>
      <c r="AN973" s="207"/>
      <c r="AO973" s="207" t="str">
        <f ca="1">IF(R973="","",IF(R973&gt;TODAY(),"0 meses",DATEDIF(R973,TODAY(),"m") &amp; " meses"))</f>
        <v>2 meses</v>
      </c>
      <c r="AP973" s="147" t="s">
        <v>67</v>
      </c>
      <c r="AQ973" s="147" t="s">
        <v>67</v>
      </c>
      <c r="AR973" s="147"/>
      <c r="AS973" s="209" t="s">
        <v>68</v>
      </c>
      <c r="AT973" s="223" t="str">
        <f>MONTH(B973)&amp;"/"&amp;YEAR(B973)</f>
        <v>3/2026</v>
      </c>
      <c r="AU973" s="223">
        <f>WEEKNUM(B973)-WEEKNUM(EOMONTH(B973,-1)+1)+1</f>
        <v>1</v>
      </c>
      <c r="AV973" s="209" t="str">
        <f>MONTH(R973)&amp;"/"&amp;YEAR(R973)</f>
        <v>4/2026</v>
      </c>
      <c r="AW973" s="209">
        <f>WEEKNUM(R973)-WEEKNUM(EOMONTH(R973,-1)+1)+1</f>
        <v>1</v>
      </c>
      <c r="AX973" s="209">
        <f>IF(BB973="S",IF(Q973="1. Aceitou o programa",R973-B973,0),0)</f>
        <v>30</v>
      </c>
      <c r="AY973" s="209">
        <f>IF(BB973="S",IF(AND(S973&lt;&gt;"",R973&lt;&gt;""),S973-R973,0),0)</f>
        <v>0</v>
      </c>
      <c r="AZ973" s="209">
        <f>IF(BB973="S",IF(Q973="1. Aceitou o programa",IF(OR(X973="Não se Aplica",X973=""),IF(OR(W973="Não se Aplica",W973=""),0,W973-V973),AVERAGE(X973-W973,W973-V973)),0),0)</f>
        <v>0</v>
      </c>
      <c r="BA973" s="209">
        <f>IF(BB973="S",IF(AND(Q973="1. Aceitou o programa",AH973="Realizada"),IFERROR(IF(AG973="",0,AG973-R973),0),0),0)</f>
        <v>0</v>
      </c>
      <c r="BB973" s="209" t="str">
        <f>_xlfn.XLOOKUP(U973,'Lista Suspensa'!$AA$20:$AA$23,'Lista Suspensa'!$AB$20:$AB$23,"N/A")</f>
        <v>S</v>
      </c>
    </row>
    <row r="974" spans="1:54" ht="12" customHeight="1">
      <c r="A974" s="151" t="s">
        <v>54</v>
      </c>
      <c r="B974" s="152">
        <v>46083</v>
      </c>
      <c r="C974" s="153" t="s">
        <v>55</v>
      </c>
      <c r="D974" s="153" t="s">
        <v>56</v>
      </c>
      <c r="E974" s="244">
        <v>81343398</v>
      </c>
      <c r="F974" s="144" t="s">
        <v>2227</v>
      </c>
      <c r="G974" s="230"/>
      <c r="H974" s="154">
        <v>36354</v>
      </c>
      <c r="I974" s="153">
        <v>26</v>
      </c>
      <c r="J974" s="148" t="s">
        <v>70</v>
      </c>
      <c r="K974" s="153"/>
      <c r="L974" s="153"/>
      <c r="M974" s="153"/>
      <c r="N974" s="153">
        <v>60</v>
      </c>
      <c r="O974" s="155" t="s">
        <v>2228</v>
      </c>
      <c r="P974" s="156" t="s">
        <v>2026</v>
      </c>
      <c r="Q974" s="157" t="s">
        <v>110</v>
      </c>
      <c r="R974" s="158">
        <v>46113</v>
      </c>
      <c r="S974" s="159"/>
      <c r="T974" s="159" t="s">
        <v>62</v>
      </c>
      <c r="U974" s="159" t="s">
        <v>111</v>
      </c>
      <c r="V974" s="154">
        <v>46114</v>
      </c>
      <c r="W974" s="154" t="s">
        <v>126</v>
      </c>
      <c r="X974" s="154" t="s">
        <v>126</v>
      </c>
      <c r="Y974" s="160" t="s">
        <v>2229</v>
      </c>
      <c r="Z974" s="160" t="s">
        <v>128</v>
      </c>
      <c r="AA974" s="153">
        <v>107</v>
      </c>
      <c r="AB974" s="153" t="s">
        <v>2131</v>
      </c>
      <c r="AC974" s="182">
        <f t="shared" si="32"/>
        <v>39.302112029384759</v>
      </c>
      <c r="AD974" s="153" t="str">
        <f t="shared" si="33"/>
        <v>OBESIDADE II</v>
      </c>
      <c r="AE974" s="233" t="s">
        <v>135</v>
      </c>
      <c r="AF974" s="153" t="s">
        <v>130</v>
      </c>
      <c r="AG974" s="159"/>
      <c r="AH974" s="153"/>
      <c r="AI974" s="161"/>
      <c r="AJ974" s="153"/>
      <c r="AK974" s="153"/>
      <c r="AL974" s="207" t="s">
        <v>131</v>
      </c>
      <c r="AM974" s="207"/>
      <c r="AN974" s="207"/>
      <c r="AO974" s="207" t="str">
        <f ca="1">IF(R974="","",IF(R974&gt;TODAY(),"0 meses",DATEDIF(R974,TODAY(),"m") &amp; " meses"))</f>
        <v>2 meses</v>
      </c>
      <c r="AP974" s="147" t="s">
        <v>67</v>
      </c>
      <c r="AQ974" s="147" t="s">
        <v>67</v>
      </c>
      <c r="AR974" s="147"/>
      <c r="AS974" s="209" t="s">
        <v>68</v>
      </c>
      <c r="AT974" s="223" t="str">
        <f>MONTH(B974)&amp;"/"&amp;YEAR(B974)</f>
        <v>3/2026</v>
      </c>
      <c r="AU974" s="223">
        <f>WEEKNUM(B974)-WEEKNUM(EOMONTH(B974,-1)+1)+1</f>
        <v>1</v>
      </c>
      <c r="AV974" s="209" t="str">
        <f>MONTH(R974)&amp;"/"&amp;YEAR(R974)</f>
        <v>4/2026</v>
      </c>
      <c r="AW974" s="209">
        <f>WEEKNUM(R974)-WEEKNUM(EOMONTH(R974,-1)+1)+1</f>
        <v>1</v>
      </c>
      <c r="AX974" s="209">
        <f>IF(BB974="S",IF(Q974="1. Aceitou o programa",R974-B974,0),0)</f>
        <v>30</v>
      </c>
      <c r="AY974" s="209">
        <f>IF(BB974="S",IF(AND(S974&lt;&gt;"",R974&lt;&gt;""),S974-R974,0),0)</f>
        <v>0</v>
      </c>
      <c r="AZ974" s="209">
        <f>IF(BB974="S",IF(Q974="1. Aceitou o programa",IF(OR(X974="Não se Aplica",X974=""),IF(OR(W974="Não se Aplica",W974=""),0,W974-V974),AVERAGE(X974-W974,W974-V974)),0),0)</f>
        <v>0</v>
      </c>
      <c r="BA974" s="209">
        <f>IF(BB974="S",IF(AND(Q974="1. Aceitou o programa",AH974="Realizada"),IFERROR(IF(AG974="",0,AG974-R974),0),0),0)</f>
        <v>0</v>
      </c>
      <c r="BB974" s="209" t="str">
        <f>_xlfn.XLOOKUP(U974,'Lista Suspensa'!$AA$20:$AA$23,'Lista Suspensa'!$AB$20:$AB$23,"N/A")</f>
        <v>S</v>
      </c>
    </row>
    <row r="975" spans="1:54" ht="12" customHeight="1">
      <c r="A975" s="151" t="s">
        <v>54</v>
      </c>
      <c r="B975" s="152">
        <v>46083</v>
      </c>
      <c r="C975" s="153" t="s">
        <v>55</v>
      </c>
      <c r="D975" s="153" t="s">
        <v>56</v>
      </c>
      <c r="E975" s="244">
        <v>81307450</v>
      </c>
      <c r="F975" s="144" t="s">
        <v>2230</v>
      </c>
      <c r="G975" s="230"/>
      <c r="H975" s="154">
        <v>39160</v>
      </c>
      <c r="I975" s="153">
        <v>19</v>
      </c>
      <c r="J975" s="148" t="s">
        <v>70</v>
      </c>
      <c r="K975" s="153"/>
      <c r="L975" s="153"/>
      <c r="M975" s="153"/>
      <c r="N975" s="153">
        <v>40</v>
      </c>
      <c r="O975" s="155" t="s">
        <v>2231</v>
      </c>
      <c r="P975" s="156" t="s">
        <v>2026</v>
      </c>
      <c r="Q975" s="157" t="s">
        <v>110</v>
      </c>
      <c r="R975" s="158">
        <v>46113</v>
      </c>
      <c r="S975" s="159"/>
      <c r="T975" s="159" t="s">
        <v>62</v>
      </c>
      <c r="U975" s="159" t="s">
        <v>111</v>
      </c>
      <c r="V975" s="154">
        <v>46114</v>
      </c>
      <c r="W975" s="154" t="s">
        <v>126</v>
      </c>
      <c r="X975" s="154" t="s">
        <v>126</v>
      </c>
      <c r="Y975" s="160" t="s">
        <v>2232</v>
      </c>
      <c r="Z975" s="160" t="s">
        <v>128</v>
      </c>
      <c r="AA975" s="153">
        <v>93</v>
      </c>
      <c r="AB975" s="153" t="s">
        <v>2233</v>
      </c>
      <c r="AC975" s="182">
        <f t="shared" si="32"/>
        <v>36.328124999999993</v>
      </c>
      <c r="AD975" s="153" t="str">
        <f t="shared" si="33"/>
        <v>OBESIDADE II</v>
      </c>
      <c r="AE975" s="233" t="s">
        <v>225</v>
      </c>
      <c r="AF975" s="153" t="s">
        <v>130</v>
      </c>
      <c r="AG975" s="159"/>
      <c r="AH975" s="153"/>
      <c r="AI975" s="161"/>
      <c r="AJ975" s="153"/>
      <c r="AK975" s="153"/>
      <c r="AL975" s="207" t="s">
        <v>131</v>
      </c>
      <c r="AM975" s="207"/>
      <c r="AN975" s="207"/>
      <c r="AO975" s="207" t="str">
        <f ca="1">IF(R975="","",IF(R975&gt;TODAY(),"0 meses",DATEDIF(R975,TODAY(),"m") &amp; " meses"))</f>
        <v>2 meses</v>
      </c>
      <c r="AP975" s="147" t="s">
        <v>67</v>
      </c>
      <c r="AQ975" s="147" t="s">
        <v>67</v>
      </c>
      <c r="AR975" s="147"/>
      <c r="AS975" s="209" t="s">
        <v>68</v>
      </c>
      <c r="AT975" s="223" t="str">
        <f>MONTH(B975)&amp;"/"&amp;YEAR(B975)</f>
        <v>3/2026</v>
      </c>
      <c r="AU975" s="223">
        <f>WEEKNUM(B975)-WEEKNUM(EOMONTH(B975,-1)+1)+1</f>
        <v>1</v>
      </c>
      <c r="AV975" s="209" t="str">
        <f>MONTH(R975)&amp;"/"&amp;YEAR(R975)</f>
        <v>4/2026</v>
      </c>
      <c r="AW975" s="209">
        <f>WEEKNUM(R975)-WEEKNUM(EOMONTH(R975,-1)+1)+1</f>
        <v>1</v>
      </c>
      <c r="AX975" s="209">
        <f>IF(BB975="S",IF(Q975="1. Aceitou o programa",R975-B975,0),0)</f>
        <v>30</v>
      </c>
      <c r="AY975" s="209">
        <f>IF(BB975="S",IF(AND(S975&lt;&gt;"",R975&lt;&gt;""),S975-R975,0),0)</f>
        <v>0</v>
      </c>
      <c r="AZ975" s="209">
        <f>IF(BB975="S",IF(Q975="1. Aceitou o programa",IF(OR(X975="Não se Aplica",X975=""),IF(OR(W975="Não se Aplica",W975=""),0,W975-V975),AVERAGE(X975-W975,W975-V975)),0),0)</f>
        <v>0</v>
      </c>
      <c r="BA975" s="209">
        <f>IF(BB975="S",IF(AND(Q975="1. Aceitou o programa",AH975="Realizada"),IFERROR(IF(AG975="",0,AG975-R975),0),0),0)</f>
        <v>0</v>
      </c>
      <c r="BB975" s="209" t="str">
        <f>_xlfn.XLOOKUP(U975,'Lista Suspensa'!$AA$20:$AA$23,'Lista Suspensa'!$AB$20:$AB$23,"N/A")</f>
        <v>S</v>
      </c>
    </row>
    <row r="976" spans="1:54" ht="12" customHeight="1">
      <c r="A976" s="151" t="s">
        <v>54</v>
      </c>
      <c r="B976" s="152">
        <v>46093</v>
      </c>
      <c r="C976" s="153" t="s">
        <v>297</v>
      </c>
      <c r="D976" s="153" t="s">
        <v>455</v>
      </c>
      <c r="E976" s="244">
        <v>78390155</v>
      </c>
      <c r="F976" s="144" t="s">
        <v>2234</v>
      </c>
      <c r="G976" s="230"/>
      <c r="H976" s="154">
        <v>28903</v>
      </c>
      <c r="I976" s="153">
        <v>47</v>
      </c>
      <c r="J976" s="148" t="s">
        <v>70</v>
      </c>
      <c r="K976" s="153"/>
      <c r="L976" s="153"/>
      <c r="M976" s="153"/>
      <c r="N976" s="153"/>
      <c r="O976" s="155">
        <v>21971599974</v>
      </c>
      <c r="P976" s="156" t="s">
        <v>2077</v>
      </c>
      <c r="Q976" s="157" t="s">
        <v>110</v>
      </c>
      <c r="R976" s="158">
        <v>46113</v>
      </c>
      <c r="S976" s="159"/>
      <c r="T976" s="159" t="s">
        <v>62</v>
      </c>
      <c r="U976" s="159" t="s">
        <v>111</v>
      </c>
      <c r="V976" s="154">
        <v>46113</v>
      </c>
      <c r="W976" s="154" t="s">
        <v>126</v>
      </c>
      <c r="X976" s="154" t="s">
        <v>126</v>
      </c>
      <c r="Y976" s="160" t="s">
        <v>2235</v>
      </c>
      <c r="Z976" s="160" t="s">
        <v>128</v>
      </c>
      <c r="AA976" s="153">
        <v>78</v>
      </c>
      <c r="AB976" s="153">
        <v>1.54</v>
      </c>
      <c r="AC976" s="182">
        <f t="shared" si="32"/>
        <v>32.889188733344575</v>
      </c>
      <c r="AD976" s="153" t="str">
        <f t="shared" si="33"/>
        <v>OBESIDADE I</v>
      </c>
      <c r="AE976" s="233" t="s">
        <v>135</v>
      </c>
      <c r="AF976" s="153" t="s">
        <v>130</v>
      </c>
      <c r="AG976" s="159"/>
      <c r="AH976" s="153"/>
      <c r="AI976" s="161"/>
      <c r="AJ976" s="153"/>
      <c r="AK976" s="153"/>
      <c r="AL976" s="207" t="s">
        <v>131</v>
      </c>
      <c r="AM976" s="207"/>
      <c r="AN976" s="207"/>
      <c r="AO976" s="207" t="str">
        <f ca="1">IF(R976="","",IF(R976&gt;TODAY(),"0 meses",DATEDIF(R976,TODAY(),"m") &amp; " meses"))</f>
        <v>2 meses</v>
      </c>
      <c r="AP976" s="147" t="s">
        <v>67</v>
      </c>
      <c r="AQ976" s="147" t="s">
        <v>67</v>
      </c>
      <c r="AR976" s="147"/>
      <c r="AS976" s="209" t="s">
        <v>68</v>
      </c>
      <c r="AT976" s="223" t="str">
        <f>MONTH(B976)&amp;"/"&amp;YEAR(B976)</f>
        <v>3/2026</v>
      </c>
      <c r="AU976" s="223">
        <f>WEEKNUM(B976)-WEEKNUM(EOMONTH(B976,-1)+1)+1</f>
        <v>2</v>
      </c>
      <c r="AV976" s="209" t="str">
        <f>MONTH(R976)&amp;"/"&amp;YEAR(R976)</f>
        <v>4/2026</v>
      </c>
      <c r="AW976" s="209">
        <f>WEEKNUM(R976)-WEEKNUM(EOMONTH(R976,-1)+1)+1</f>
        <v>1</v>
      </c>
      <c r="AX976" s="209">
        <f>IF(BB976="S",IF(Q976="1. Aceitou o programa",R976-B976,0),0)</f>
        <v>20</v>
      </c>
      <c r="AY976" s="209">
        <f>IF(BB976="S",IF(AND(S976&lt;&gt;"",R976&lt;&gt;""),S976-R976,0),0)</f>
        <v>0</v>
      </c>
      <c r="AZ976" s="209">
        <f>IF(BB976="S",IF(Q976="1. Aceitou o programa",IF(OR(X976="Não se Aplica",X976=""),IF(OR(W976="Não se Aplica",W976=""),0,W976-V976),AVERAGE(X976-W976,W976-V976)),0),0)</f>
        <v>0</v>
      </c>
      <c r="BA976" s="209">
        <f>IF(BB976="S",IF(AND(Q976="1. Aceitou o programa",AH976="Realizada"),IFERROR(IF(AG976="",0,AG976-R976),0),0),0)</f>
        <v>0</v>
      </c>
      <c r="BB976" s="209" t="str">
        <f>_xlfn.XLOOKUP(U976,'Lista Suspensa'!$AA$20:$AA$23,'Lista Suspensa'!$AB$20:$AB$23,"N/A")</f>
        <v>S</v>
      </c>
    </row>
    <row r="977" spans="1:54" ht="12" customHeight="1">
      <c r="A977" s="151" t="s">
        <v>54</v>
      </c>
      <c r="B977" s="152">
        <v>46104</v>
      </c>
      <c r="C977" s="153" t="s">
        <v>297</v>
      </c>
      <c r="D977" s="153" t="s">
        <v>455</v>
      </c>
      <c r="E977" s="244">
        <v>81556271</v>
      </c>
      <c r="F977" s="144" t="s">
        <v>2236</v>
      </c>
      <c r="G977" s="230"/>
      <c r="H977" s="154">
        <v>24998</v>
      </c>
      <c r="I977" s="153">
        <v>57</v>
      </c>
      <c r="J977" s="148" t="s">
        <v>58</v>
      </c>
      <c r="K977" s="153" t="s">
        <v>59</v>
      </c>
      <c r="L977" s="153"/>
      <c r="M977" s="153"/>
      <c r="N977" s="153"/>
      <c r="O977" s="155" t="s">
        <v>2237</v>
      </c>
      <c r="P977" s="156" t="s">
        <v>2069</v>
      </c>
      <c r="Q977" s="157" t="s">
        <v>110</v>
      </c>
      <c r="R977" s="158">
        <v>46113</v>
      </c>
      <c r="S977" s="159"/>
      <c r="T977" s="159" t="s">
        <v>62</v>
      </c>
      <c r="U977" s="159" t="s">
        <v>111</v>
      </c>
      <c r="V977" s="154">
        <v>46114</v>
      </c>
      <c r="W977" s="154" t="s">
        <v>126</v>
      </c>
      <c r="X977" s="154" t="s">
        <v>126</v>
      </c>
      <c r="Y977" s="160" t="s">
        <v>2238</v>
      </c>
      <c r="Z977" s="160" t="s">
        <v>128</v>
      </c>
      <c r="AA977" s="153">
        <v>95.1</v>
      </c>
      <c r="AB977" s="153">
        <v>1.7</v>
      </c>
      <c r="AC977" s="182">
        <f t="shared" si="32"/>
        <v>32.906574394463668</v>
      </c>
      <c r="AD977" s="153" t="str">
        <f t="shared" si="33"/>
        <v>OBESIDADE I</v>
      </c>
      <c r="AE977" s="233" t="s">
        <v>2027</v>
      </c>
      <c r="AF977" s="153" t="s">
        <v>130</v>
      </c>
      <c r="AG977" s="159"/>
      <c r="AH977" s="153"/>
      <c r="AI977" s="161"/>
      <c r="AJ977" s="153"/>
      <c r="AK977" s="153"/>
      <c r="AL977" s="207" t="s">
        <v>131</v>
      </c>
      <c r="AM977" s="207"/>
      <c r="AN977" s="207"/>
      <c r="AO977" s="207" t="str">
        <f ca="1">IF(R977="","",IF(R977&gt;TODAY(),"0 meses",DATEDIF(R977,TODAY(),"m") &amp; " meses"))</f>
        <v>2 meses</v>
      </c>
      <c r="AP977" s="147" t="s">
        <v>67</v>
      </c>
      <c r="AQ977" s="147" t="s">
        <v>67</v>
      </c>
      <c r="AR977" s="147"/>
      <c r="AS977" s="209" t="s">
        <v>68</v>
      </c>
      <c r="AT977" s="223" t="str">
        <f>MONTH(B977)&amp;"/"&amp;YEAR(B977)</f>
        <v>3/2026</v>
      </c>
      <c r="AU977" s="223">
        <f>WEEKNUM(B977)-WEEKNUM(EOMONTH(B977,-1)+1)+1</f>
        <v>4</v>
      </c>
      <c r="AV977" s="209" t="str">
        <f>MONTH(R977)&amp;"/"&amp;YEAR(R977)</f>
        <v>4/2026</v>
      </c>
      <c r="AW977" s="209">
        <f>WEEKNUM(R977)-WEEKNUM(EOMONTH(R977,-1)+1)+1</f>
        <v>1</v>
      </c>
      <c r="AX977" s="209">
        <f>IF(BB977="S",IF(Q977="1. Aceitou o programa",R977-B977,0),0)</f>
        <v>9</v>
      </c>
      <c r="AY977" s="209">
        <f>IF(BB977="S",IF(AND(S977&lt;&gt;"",R977&lt;&gt;""),S977-R977,0),0)</f>
        <v>0</v>
      </c>
      <c r="AZ977" s="209">
        <f>IF(BB977="S",IF(Q977="1. Aceitou o programa",IF(OR(X977="Não se Aplica",X977=""),IF(OR(W977="Não se Aplica",W977=""),0,W977-V977),AVERAGE(X977-W977,W977-V977)),0),0)</f>
        <v>0</v>
      </c>
      <c r="BA977" s="209">
        <f>IF(BB977="S",IF(AND(Q977="1. Aceitou o programa",AH977="Realizada"),IFERROR(IF(AG977="",0,AG977-R977),0),0),0)</f>
        <v>0</v>
      </c>
      <c r="BB977" s="209" t="str">
        <f>_xlfn.XLOOKUP(U977,'Lista Suspensa'!$AA$20:$AA$23,'Lista Suspensa'!$AB$20:$AB$23,"N/A")</f>
        <v>S</v>
      </c>
    </row>
    <row r="978" spans="1:54" ht="12" customHeight="1">
      <c r="A978" s="151" t="s">
        <v>67</v>
      </c>
      <c r="B978" s="152">
        <v>46107</v>
      </c>
      <c r="C978" s="153" t="s">
        <v>297</v>
      </c>
      <c r="D978" s="153" t="s">
        <v>455</v>
      </c>
      <c r="E978" s="244">
        <v>85592704</v>
      </c>
      <c r="F978" s="144" t="s">
        <v>2239</v>
      </c>
      <c r="G978" s="230"/>
      <c r="H978" s="154">
        <v>29230</v>
      </c>
      <c r="I978" s="153">
        <v>46</v>
      </c>
      <c r="J978" s="148" t="s">
        <v>70</v>
      </c>
      <c r="K978" s="153"/>
      <c r="L978" s="153"/>
      <c r="M978" s="153"/>
      <c r="N978" s="153"/>
      <c r="O978" s="155">
        <v>21970438870</v>
      </c>
      <c r="P978" s="156" t="s">
        <v>71</v>
      </c>
      <c r="Q978" s="157" t="s">
        <v>110</v>
      </c>
      <c r="R978" s="158">
        <v>46113</v>
      </c>
      <c r="S978" s="159"/>
      <c r="T978" s="159" t="s">
        <v>62</v>
      </c>
      <c r="U978" s="159" t="s">
        <v>111</v>
      </c>
      <c r="V978" s="154">
        <v>46112</v>
      </c>
      <c r="W978" s="154" t="s">
        <v>126</v>
      </c>
      <c r="X978" s="154" t="s">
        <v>126</v>
      </c>
      <c r="Y978" s="160">
        <v>46111</v>
      </c>
      <c r="Z978" s="160" t="s">
        <v>128</v>
      </c>
      <c r="AA978" s="153">
        <v>89</v>
      </c>
      <c r="AB978" s="153">
        <v>1.57</v>
      </c>
      <c r="AC978" s="182">
        <f t="shared" si="32"/>
        <v>36.106941458071319</v>
      </c>
      <c r="AD978" s="153" t="str">
        <f t="shared" si="33"/>
        <v>OBESIDADE II</v>
      </c>
      <c r="AE978" s="233" t="s">
        <v>947</v>
      </c>
      <c r="AF978" s="153" t="s">
        <v>130</v>
      </c>
      <c r="AG978" s="159"/>
      <c r="AH978" s="153"/>
      <c r="AI978" s="161"/>
      <c r="AJ978" s="153"/>
      <c r="AK978" s="153"/>
      <c r="AL978" s="207" t="s">
        <v>1834</v>
      </c>
      <c r="AM978" s="207"/>
      <c r="AN978" s="207"/>
      <c r="AO978" s="207" t="str">
        <f ca="1">IF(R978="","",IF(R978&gt;TODAY(),"0 meses",DATEDIF(R978,TODAY(),"m") &amp; " meses"))</f>
        <v>2 meses</v>
      </c>
      <c r="AP978" s="147" t="s">
        <v>67</v>
      </c>
      <c r="AQ978" s="147" t="s">
        <v>67</v>
      </c>
      <c r="AR978" s="147"/>
      <c r="AS978" s="209" t="s">
        <v>68</v>
      </c>
      <c r="AT978" s="223" t="str">
        <f>MONTH(B978)&amp;"/"&amp;YEAR(B978)</f>
        <v>3/2026</v>
      </c>
      <c r="AU978" s="223">
        <f>WEEKNUM(B978)-WEEKNUM(EOMONTH(B978,-1)+1)+1</f>
        <v>4</v>
      </c>
      <c r="AV978" s="209" t="str">
        <f>MONTH(R978)&amp;"/"&amp;YEAR(R978)</f>
        <v>4/2026</v>
      </c>
      <c r="AW978" s="209">
        <f>WEEKNUM(R978)-WEEKNUM(EOMONTH(R978,-1)+1)+1</f>
        <v>1</v>
      </c>
      <c r="AX978" s="209">
        <f>IF(BB978="S",IF(Q978="1. Aceitou o programa",R978-B978,0),0)</f>
        <v>6</v>
      </c>
      <c r="AY978" s="209">
        <f>IF(BB978="S",IF(AND(S978&lt;&gt;"",R978&lt;&gt;""),S978-R978,0),0)</f>
        <v>0</v>
      </c>
      <c r="AZ978" s="209">
        <f>IF(BB978="S",IF(Q978="1. Aceitou o programa",IF(OR(X978="Não se Aplica",X978=""),IF(OR(W978="Não se Aplica",W978=""),0,W978-V978),AVERAGE(X978-W978,W978-V978)),0),0)</f>
        <v>0</v>
      </c>
      <c r="BA978" s="209">
        <f>IF(BB978="S",IF(AND(Q978="1. Aceitou o programa",AH978="Realizada"),IFERROR(IF(AG978="",0,AG978-R978),0),0),0)</f>
        <v>0</v>
      </c>
      <c r="BB978" s="209" t="str">
        <f>_xlfn.XLOOKUP(U978,'Lista Suspensa'!$AA$20:$AA$23,'Lista Suspensa'!$AB$20:$AB$23,"N/A")</f>
        <v>S</v>
      </c>
    </row>
    <row r="979" spans="1:54" ht="12" customHeight="1">
      <c r="A979" s="151" t="s">
        <v>54</v>
      </c>
      <c r="B979" s="152">
        <v>46083</v>
      </c>
      <c r="C979" s="153" t="s">
        <v>55</v>
      </c>
      <c r="D979" s="153" t="s">
        <v>56</v>
      </c>
      <c r="E979" s="244">
        <v>82608192</v>
      </c>
      <c r="F979" s="144" t="s">
        <v>2240</v>
      </c>
      <c r="G979" s="230"/>
      <c r="H979" s="154">
        <v>26733</v>
      </c>
      <c r="I979" s="153">
        <v>53</v>
      </c>
      <c r="J979" s="148" t="s">
        <v>70</v>
      </c>
      <c r="K979" s="153" t="s">
        <v>101</v>
      </c>
      <c r="L979" s="153"/>
      <c r="M979" s="153"/>
      <c r="N979" s="153">
        <v>60</v>
      </c>
      <c r="O979" s="155" t="s">
        <v>2241</v>
      </c>
      <c r="P979" s="156" t="s">
        <v>2242</v>
      </c>
      <c r="Q979" s="157" t="s">
        <v>110</v>
      </c>
      <c r="R979" s="158">
        <v>46114</v>
      </c>
      <c r="S979" s="159"/>
      <c r="T979" s="159" t="s">
        <v>62</v>
      </c>
      <c r="U979" s="159" t="s">
        <v>111</v>
      </c>
      <c r="V979" s="154">
        <v>46114</v>
      </c>
      <c r="W979" s="154" t="s">
        <v>126</v>
      </c>
      <c r="X979" s="154" t="s">
        <v>126</v>
      </c>
      <c r="Y979" s="160" t="s">
        <v>2238</v>
      </c>
      <c r="Z979" s="160" t="s">
        <v>128</v>
      </c>
      <c r="AA979" s="153">
        <v>130</v>
      </c>
      <c r="AB979" s="153">
        <v>1.6</v>
      </c>
      <c r="AC979" s="182">
        <f t="shared" si="32"/>
        <v>50.781249999999993</v>
      </c>
      <c r="AD979" s="153" t="str">
        <f t="shared" si="33"/>
        <v>OBESIDADE III</v>
      </c>
      <c r="AE979" s="233" t="s">
        <v>135</v>
      </c>
      <c r="AF979" s="153" t="s">
        <v>130</v>
      </c>
      <c r="AG979" s="159"/>
      <c r="AH979" s="153"/>
      <c r="AI979" s="161"/>
      <c r="AJ979" s="153"/>
      <c r="AK979" s="153"/>
      <c r="AL979" s="207" t="s">
        <v>143</v>
      </c>
      <c r="AM979" s="207"/>
      <c r="AN979" s="207"/>
      <c r="AO979" s="207" t="str">
        <f ca="1">IF(R979="","",IF(R979&gt;TODAY(),"0 meses",DATEDIF(R979,TODAY(),"m") &amp; " meses"))</f>
        <v>2 meses</v>
      </c>
      <c r="AP979" s="147" t="s">
        <v>67</v>
      </c>
      <c r="AQ979" s="147" t="s">
        <v>67</v>
      </c>
      <c r="AR979" s="147"/>
      <c r="AS979" s="209" t="s">
        <v>68</v>
      </c>
      <c r="AT979" s="223" t="str">
        <f>MONTH(B979)&amp;"/"&amp;YEAR(B979)</f>
        <v>3/2026</v>
      </c>
      <c r="AU979" s="223">
        <f>WEEKNUM(B979)-WEEKNUM(EOMONTH(B979,-1)+1)+1</f>
        <v>1</v>
      </c>
      <c r="AV979" s="209" t="str">
        <f>MONTH(R979)&amp;"/"&amp;YEAR(R979)</f>
        <v>4/2026</v>
      </c>
      <c r="AW979" s="209">
        <f>WEEKNUM(R979)-WEEKNUM(EOMONTH(R979,-1)+1)+1</f>
        <v>1</v>
      </c>
      <c r="AX979" s="209">
        <f>IF(BB979="S",IF(Q979="1. Aceitou o programa",R979-B979,0),0)</f>
        <v>31</v>
      </c>
      <c r="AY979" s="209">
        <f>IF(BB979="S",IF(AND(S979&lt;&gt;"",R979&lt;&gt;""),S979-R979,0),0)</f>
        <v>0</v>
      </c>
      <c r="AZ979" s="209">
        <f>IF(BB979="S",IF(Q979="1. Aceitou o programa",IF(OR(X979="Não se Aplica",X979=""),IF(OR(W979="Não se Aplica",W979=""),0,W979-V979),AVERAGE(X979-W979,W979-V979)),0),0)</f>
        <v>0</v>
      </c>
      <c r="BA979" s="209">
        <f>IF(BB979="S",IF(AND(Q979="1. Aceitou o programa",AH979="Realizada"),IFERROR(IF(AG979="",0,AG979-R979),0),0),0)</f>
        <v>0</v>
      </c>
      <c r="BB979" s="209" t="str">
        <f>_xlfn.XLOOKUP(U979,'Lista Suspensa'!$AA$20:$AA$23,'Lista Suspensa'!$AB$20:$AB$23,"N/A")</f>
        <v>S</v>
      </c>
    </row>
    <row r="980" spans="1:54" ht="12" customHeight="1">
      <c r="A980" s="151" t="s">
        <v>54</v>
      </c>
      <c r="B980" s="152">
        <v>46083</v>
      </c>
      <c r="C980" s="153" t="s">
        <v>55</v>
      </c>
      <c r="D980" s="153" t="s">
        <v>56</v>
      </c>
      <c r="E980" s="244">
        <v>83252145</v>
      </c>
      <c r="F980" s="144" t="s">
        <v>2243</v>
      </c>
      <c r="G980" s="230"/>
      <c r="H980" s="154">
        <v>24119</v>
      </c>
      <c r="I980" s="153">
        <v>60</v>
      </c>
      <c r="J980" s="148" t="s">
        <v>70</v>
      </c>
      <c r="K980" s="153" t="s">
        <v>59</v>
      </c>
      <c r="L980" s="153"/>
      <c r="M980" s="153"/>
      <c r="N980" s="153">
        <v>60</v>
      </c>
      <c r="O980" s="155" t="s">
        <v>2244</v>
      </c>
      <c r="P980" s="156" t="s">
        <v>71</v>
      </c>
      <c r="Q980" s="157" t="s">
        <v>110</v>
      </c>
      <c r="R980" s="158">
        <v>46114</v>
      </c>
      <c r="S980" s="159"/>
      <c r="T980" s="159" t="s">
        <v>62</v>
      </c>
      <c r="U980" s="159" t="s">
        <v>111</v>
      </c>
      <c r="V980" s="154">
        <v>46114</v>
      </c>
      <c r="W980" s="154" t="s">
        <v>126</v>
      </c>
      <c r="X980" s="154" t="s">
        <v>126</v>
      </c>
      <c r="Y980" s="160" t="s">
        <v>2245</v>
      </c>
      <c r="Z980" s="160" t="s">
        <v>128</v>
      </c>
      <c r="AA980" s="153">
        <v>85</v>
      </c>
      <c r="AB980" s="153">
        <v>1.64</v>
      </c>
      <c r="AC980" s="182">
        <f t="shared" si="32"/>
        <v>31.603212373587155</v>
      </c>
      <c r="AD980" s="153" t="str">
        <f t="shared" si="33"/>
        <v>OBESIDADE I</v>
      </c>
      <c r="AE980" s="233" t="s">
        <v>135</v>
      </c>
      <c r="AF980" s="153" t="s">
        <v>130</v>
      </c>
      <c r="AG980" s="159"/>
      <c r="AH980" s="153"/>
      <c r="AI980" s="161"/>
      <c r="AJ980" s="153"/>
      <c r="AK980" s="153"/>
      <c r="AL980" s="207" t="s">
        <v>131</v>
      </c>
      <c r="AM980" s="207"/>
      <c r="AN980" s="207"/>
      <c r="AO980" s="207" t="str">
        <f ca="1">IF(R980="","",IF(R980&gt;TODAY(),"0 meses",DATEDIF(R980,TODAY(),"m") &amp; " meses"))</f>
        <v>2 meses</v>
      </c>
      <c r="AP980" s="147" t="s">
        <v>67</v>
      </c>
      <c r="AQ980" s="147" t="s">
        <v>67</v>
      </c>
      <c r="AR980" s="147"/>
      <c r="AS980" s="209" t="s">
        <v>68</v>
      </c>
      <c r="AT980" s="223" t="str">
        <f>MONTH(B980)&amp;"/"&amp;YEAR(B980)</f>
        <v>3/2026</v>
      </c>
      <c r="AU980" s="223">
        <f>WEEKNUM(B980)-WEEKNUM(EOMONTH(B980,-1)+1)+1</f>
        <v>1</v>
      </c>
      <c r="AV980" s="209" t="str">
        <f>MONTH(R980)&amp;"/"&amp;YEAR(R980)</f>
        <v>4/2026</v>
      </c>
      <c r="AW980" s="209">
        <f>WEEKNUM(R980)-WEEKNUM(EOMONTH(R980,-1)+1)+1</f>
        <v>1</v>
      </c>
      <c r="AX980" s="209">
        <f>IF(BB980="S",IF(Q980="1. Aceitou o programa",R980-B980,0),0)</f>
        <v>31</v>
      </c>
      <c r="AY980" s="209">
        <f>IF(BB980="S",IF(AND(S980&lt;&gt;"",R980&lt;&gt;""),S980-R980,0),0)</f>
        <v>0</v>
      </c>
      <c r="AZ980" s="209">
        <f>IF(BB980="S",IF(Q980="1. Aceitou o programa",IF(OR(X980="Não se Aplica",X980=""),IF(OR(W980="Não se Aplica",W980=""),0,W980-V980),AVERAGE(X980-W980,W980-V980)),0),0)</f>
        <v>0</v>
      </c>
      <c r="BA980" s="209">
        <f>IF(BB980="S",IF(AND(Q980="1. Aceitou o programa",AH980="Realizada"),IFERROR(IF(AG980="",0,AG980-R980),0),0),0)</f>
        <v>0</v>
      </c>
      <c r="BB980" s="209" t="str">
        <f>_xlfn.XLOOKUP(U980,'Lista Suspensa'!$AA$20:$AA$23,'Lista Suspensa'!$AB$20:$AB$23,"N/A")</f>
        <v>S</v>
      </c>
    </row>
    <row r="981" spans="1:54" ht="12" customHeight="1">
      <c r="A981" s="151" t="s">
        <v>54</v>
      </c>
      <c r="B981" s="152">
        <v>46083</v>
      </c>
      <c r="C981" s="153" t="s">
        <v>55</v>
      </c>
      <c r="D981" s="153" t="s">
        <v>56</v>
      </c>
      <c r="E981" s="244">
        <v>83126259</v>
      </c>
      <c r="F981" s="144" t="s">
        <v>2246</v>
      </c>
      <c r="G981" s="230"/>
      <c r="H981" s="154">
        <v>25405</v>
      </c>
      <c r="I981" s="153">
        <v>56</v>
      </c>
      <c r="J981" s="148" t="s">
        <v>70</v>
      </c>
      <c r="K981" s="153" t="s">
        <v>59</v>
      </c>
      <c r="L981" s="153"/>
      <c r="M981" s="153"/>
      <c r="N981" s="153">
        <v>60</v>
      </c>
      <c r="O981" s="155" t="s">
        <v>2247</v>
      </c>
      <c r="P981" s="156" t="s">
        <v>2077</v>
      </c>
      <c r="Q981" s="157" t="s">
        <v>110</v>
      </c>
      <c r="R981" s="158">
        <v>46114</v>
      </c>
      <c r="S981" s="159"/>
      <c r="T981" s="159" t="s">
        <v>62</v>
      </c>
      <c r="U981" s="159" t="s">
        <v>111</v>
      </c>
      <c r="V981" s="154">
        <v>46114</v>
      </c>
      <c r="W981" s="154" t="s">
        <v>126</v>
      </c>
      <c r="X981" s="154" t="s">
        <v>126</v>
      </c>
      <c r="Y981" s="160" t="s">
        <v>2248</v>
      </c>
      <c r="Z981" s="160" t="s">
        <v>459</v>
      </c>
      <c r="AA981" s="153">
        <v>80</v>
      </c>
      <c r="AB981" s="153">
        <v>1.67</v>
      </c>
      <c r="AC981" s="182">
        <f t="shared" si="32"/>
        <v>28.685144680698485</v>
      </c>
      <c r="AD981" s="153" t="str">
        <f t="shared" si="33"/>
        <v>SOBREPESO</v>
      </c>
      <c r="AE981" s="233" t="s">
        <v>135</v>
      </c>
      <c r="AF981" s="153" t="s">
        <v>130</v>
      </c>
      <c r="AG981" s="159"/>
      <c r="AH981" s="153"/>
      <c r="AI981" s="161"/>
      <c r="AJ981" s="153"/>
      <c r="AK981" s="153"/>
      <c r="AL981" s="207" t="s">
        <v>136</v>
      </c>
      <c r="AM981" s="207"/>
      <c r="AN981" s="207"/>
      <c r="AO981" s="207" t="str">
        <f ca="1">IF(R981="","",IF(R981&gt;TODAY(),"0 meses",DATEDIF(R981,TODAY(),"m") &amp; " meses"))</f>
        <v>2 meses</v>
      </c>
      <c r="AP981" s="147" t="s">
        <v>67</v>
      </c>
      <c r="AQ981" s="147" t="s">
        <v>67</v>
      </c>
      <c r="AR981" s="147"/>
      <c r="AS981" s="209" t="s">
        <v>68</v>
      </c>
      <c r="AT981" s="223" t="str">
        <f>MONTH(B981)&amp;"/"&amp;YEAR(B981)</f>
        <v>3/2026</v>
      </c>
      <c r="AU981" s="223">
        <f>WEEKNUM(B981)-WEEKNUM(EOMONTH(B981,-1)+1)+1</f>
        <v>1</v>
      </c>
      <c r="AV981" s="209" t="str">
        <f>MONTH(R981)&amp;"/"&amp;YEAR(R981)</f>
        <v>4/2026</v>
      </c>
      <c r="AW981" s="209">
        <f>WEEKNUM(R981)-WEEKNUM(EOMONTH(R981,-1)+1)+1</f>
        <v>1</v>
      </c>
      <c r="AX981" s="209">
        <f>IF(BB981="S",IF(Q981="1. Aceitou o programa",R981-B981,0),0)</f>
        <v>31</v>
      </c>
      <c r="AY981" s="209">
        <f>IF(BB981="S",IF(AND(S981&lt;&gt;"",R981&lt;&gt;""),S981-R981,0),0)</f>
        <v>0</v>
      </c>
      <c r="AZ981" s="209">
        <f>IF(BB981="S",IF(Q981="1. Aceitou o programa",IF(OR(X981="Não se Aplica",X981=""),IF(OR(W981="Não se Aplica",W981=""),0,W981-V981),AVERAGE(X981-W981,W981-V981)),0),0)</f>
        <v>0</v>
      </c>
      <c r="BA981" s="209">
        <f>IF(BB981="S",IF(AND(Q981="1. Aceitou o programa",AH981="Realizada"),IFERROR(IF(AG981="",0,AG981-R981),0),0),0)</f>
        <v>0</v>
      </c>
      <c r="BB981" s="209" t="str">
        <f>_xlfn.XLOOKUP(U981,'Lista Suspensa'!$AA$20:$AA$23,'Lista Suspensa'!$AB$20:$AB$23,"N/A")</f>
        <v>S</v>
      </c>
    </row>
    <row r="982" spans="1:54" ht="12" customHeight="1">
      <c r="A982" s="151" t="s">
        <v>54</v>
      </c>
      <c r="B982" s="152">
        <v>46083</v>
      </c>
      <c r="C982" s="153" t="s">
        <v>55</v>
      </c>
      <c r="D982" s="153" t="s">
        <v>56</v>
      </c>
      <c r="E982" s="244">
        <v>80272002</v>
      </c>
      <c r="F982" s="144" t="s">
        <v>2249</v>
      </c>
      <c r="G982" s="230"/>
      <c r="H982" s="154">
        <v>26995</v>
      </c>
      <c r="I982" s="153">
        <v>52</v>
      </c>
      <c r="J982" s="148" t="s">
        <v>70</v>
      </c>
      <c r="K982" s="153"/>
      <c r="L982" s="153"/>
      <c r="M982" s="153"/>
      <c r="N982" s="153">
        <v>400</v>
      </c>
      <c r="O982" s="155" t="s">
        <v>2250</v>
      </c>
      <c r="P982" s="156" t="s">
        <v>2077</v>
      </c>
      <c r="Q982" s="157" t="s">
        <v>110</v>
      </c>
      <c r="R982" s="158">
        <v>46114</v>
      </c>
      <c r="S982" s="159"/>
      <c r="T982" s="159" t="s">
        <v>62</v>
      </c>
      <c r="U982" s="159" t="s">
        <v>111</v>
      </c>
      <c r="V982" s="154">
        <v>46114</v>
      </c>
      <c r="W982" s="154" t="s">
        <v>126</v>
      </c>
      <c r="X982" s="154" t="s">
        <v>126</v>
      </c>
      <c r="Y982" s="160" t="s">
        <v>2251</v>
      </c>
      <c r="Z982" s="160" t="s">
        <v>459</v>
      </c>
      <c r="AA982" s="153">
        <v>86</v>
      </c>
      <c r="AB982" s="153">
        <v>1.55</v>
      </c>
      <c r="AC982" s="182">
        <f t="shared" si="32"/>
        <v>35.796045785639954</v>
      </c>
      <c r="AD982" s="153" t="str">
        <f t="shared" si="33"/>
        <v>OBESIDADE II</v>
      </c>
      <c r="AE982" s="233" t="s">
        <v>135</v>
      </c>
      <c r="AF982" s="153" t="s">
        <v>130</v>
      </c>
      <c r="AG982" s="159"/>
      <c r="AH982" s="153"/>
      <c r="AI982" s="161"/>
      <c r="AJ982" s="153"/>
      <c r="AK982" s="153"/>
      <c r="AL982" s="207" t="s">
        <v>136</v>
      </c>
      <c r="AM982" s="207"/>
      <c r="AN982" s="207"/>
      <c r="AO982" s="207" t="str">
        <f ca="1">IF(R982="","",IF(R982&gt;TODAY(),"0 meses",DATEDIF(R982,TODAY(),"m") &amp; " meses"))</f>
        <v>2 meses</v>
      </c>
      <c r="AP982" s="147" t="s">
        <v>67</v>
      </c>
      <c r="AQ982" s="147" t="s">
        <v>67</v>
      </c>
      <c r="AR982" s="147"/>
      <c r="AS982" s="209" t="s">
        <v>68</v>
      </c>
      <c r="AT982" s="223" t="str">
        <f>MONTH(B982)&amp;"/"&amp;YEAR(B982)</f>
        <v>3/2026</v>
      </c>
      <c r="AU982" s="223">
        <f>WEEKNUM(B982)-WEEKNUM(EOMONTH(B982,-1)+1)+1</f>
        <v>1</v>
      </c>
      <c r="AV982" s="209" t="str">
        <f>MONTH(R982)&amp;"/"&amp;YEAR(R982)</f>
        <v>4/2026</v>
      </c>
      <c r="AW982" s="209">
        <f>WEEKNUM(R982)-WEEKNUM(EOMONTH(R982,-1)+1)+1</f>
        <v>1</v>
      </c>
      <c r="AX982" s="209">
        <f>IF(BB982="S",IF(Q982="1. Aceitou o programa",R982-B982,0),0)</f>
        <v>31</v>
      </c>
      <c r="AY982" s="209">
        <f>IF(BB982="S",IF(AND(S982&lt;&gt;"",R982&lt;&gt;""),S982-R982,0),0)</f>
        <v>0</v>
      </c>
      <c r="AZ982" s="209">
        <f>IF(BB982="S",IF(Q982="1. Aceitou o programa",IF(OR(X982="Não se Aplica",X982=""),IF(OR(W982="Não se Aplica",W982=""),0,W982-V982),AVERAGE(X982-W982,W982-V982)),0),0)</f>
        <v>0</v>
      </c>
      <c r="BA982" s="209">
        <f>IF(BB982="S",IF(AND(Q982="1. Aceitou o programa",AH982="Realizada"),IFERROR(IF(AG982="",0,AG982-R982),0),0),0)</f>
        <v>0</v>
      </c>
      <c r="BB982" s="209" t="str">
        <f>_xlfn.XLOOKUP(U982,'Lista Suspensa'!$AA$20:$AA$23,'Lista Suspensa'!$AB$20:$AB$23,"N/A")</f>
        <v>S</v>
      </c>
    </row>
    <row r="983" spans="1:54" ht="12" customHeight="1">
      <c r="A983" s="151" t="s">
        <v>54</v>
      </c>
      <c r="B983" s="152">
        <v>46083</v>
      </c>
      <c r="C983" s="153" t="s">
        <v>55</v>
      </c>
      <c r="D983" s="153" t="s">
        <v>56</v>
      </c>
      <c r="E983" s="244">
        <v>79705000</v>
      </c>
      <c r="F983" s="144" t="s">
        <v>2252</v>
      </c>
      <c r="G983" s="230"/>
      <c r="H983" s="154">
        <v>27212</v>
      </c>
      <c r="I983" s="153">
        <v>51</v>
      </c>
      <c r="J983" s="148" t="s">
        <v>70</v>
      </c>
      <c r="K983" s="153"/>
      <c r="L983" s="153"/>
      <c r="M983" s="153"/>
      <c r="N983" s="153">
        <v>60</v>
      </c>
      <c r="O983" s="155" t="s">
        <v>2253</v>
      </c>
      <c r="P983" s="156" t="s">
        <v>2254</v>
      </c>
      <c r="Q983" s="157" t="s">
        <v>110</v>
      </c>
      <c r="R983" s="158">
        <v>46114</v>
      </c>
      <c r="S983" s="159"/>
      <c r="T983" s="159" t="s">
        <v>62</v>
      </c>
      <c r="U983" s="159" t="s">
        <v>111</v>
      </c>
      <c r="V983" s="154">
        <v>46114</v>
      </c>
      <c r="W983" s="154" t="s">
        <v>126</v>
      </c>
      <c r="X983" s="154" t="s">
        <v>126</v>
      </c>
      <c r="Y983" s="160" t="s">
        <v>2255</v>
      </c>
      <c r="Z983" s="160" t="s">
        <v>128</v>
      </c>
      <c r="AA983" s="153">
        <v>83.4</v>
      </c>
      <c r="AB983" s="153">
        <v>1.57</v>
      </c>
      <c r="AC983" s="182">
        <f t="shared" si="32"/>
        <v>33.835044018012901</v>
      </c>
      <c r="AD983" s="153" t="str">
        <f t="shared" si="33"/>
        <v>OBESIDADE I</v>
      </c>
      <c r="AE983" s="233" t="s">
        <v>135</v>
      </c>
      <c r="AF983" s="153" t="s">
        <v>130</v>
      </c>
      <c r="AG983" s="159"/>
      <c r="AH983" s="153"/>
      <c r="AI983" s="161"/>
      <c r="AJ983" s="153"/>
      <c r="AK983" s="153"/>
      <c r="AL983" s="207" t="s">
        <v>131</v>
      </c>
      <c r="AM983" s="207"/>
      <c r="AN983" s="207"/>
      <c r="AO983" s="207" t="str">
        <f ca="1">IF(R983="","",IF(R983&gt;TODAY(),"0 meses",DATEDIF(R983,TODAY(),"m") &amp; " meses"))</f>
        <v>2 meses</v>
      </c>
      <c r="AP983" s="147" t="s">
        <v>67</v>
      </c>
      <c r="AQ983" s="147" t="s">
        <v>67</v>
      </c>
      <c r="AR983" s="147"/>
      <c r="AS983" s="209" t="s">
        <v>68</v>
      </c>
      <c r="AT983" s="223" t="str">
        <f>MONTH(B983)&amp;"/"&amp;YEAR(B983)</f>
        <v>3/2026</v>
      </c>
      <c r="AU983" s="223">
        <f>WEEKNUM(B983)-WEEKNUM(EOMONTH(B983,-1)+1)+1</f>
        <v>1</v>
      </c>
      <c r="AV983" s="209" t="str">
        <f>MONTH(R983)&amp;"/"&amp;YEAR(R983)</f>
        <v>4/2026</v>
      </c>
      <c r="AW983" s="209">
        <f>WEEKNUM(R983)-WEEKNUM(EOMONTH(R983,-1)+1)+1</f>
        <v>1</v>
      </c>
      <c r="AX983" s="209">
        <f>IF(BB983="S",IF(Q983="1. Aceitou o programa",R983-B983,0),0)</f>
        <v>31</v>
      </c>
      <c r="AY983" s="209">
        <f>IF(BB983="S",IF(AND(S983&lt;&gt;"",R983&lt;&gt;""),S983-R983,0),0)</f>
        <v>0</v>
      </c>
      <c r="AZ983" s="209">
        <f>IF(BB983="S",IF(Q983="1. Aceitou o programa",IF(OR(X983="Não se Aplica",X983=""),IF(OR(W983="Não se Aplica",W983=""),0,W983-V983),AVERAGE(X983-W983,W983-V983)),0),0)</f>
        <v>0</v>
      </c>
      <c r="BA983" s="209">
        <f>IF(BB983="S",IF(AND(Q983="1. Aceitou o programa",AH983="Realizada"),IFERROR(IF(AG983="",0,AG983-R983),0),0),0)</f>
        <v>0</v>
      </c>
      <c r="BB983" s="209" t="str">
        <f>_xlfn.XLOOKUP(U983,'Lista Suspensa'!$AA$20:$AA$23,'Lista Suspensa'!$AB$20:$AB$23,"N/A")</f>
        <v>S</v>
      </c>
    </row>
    <row r="984" spans="1:54" ht="12" customHeight="1">
      <c r="A984" s="151" t="s">
        <v>54</v>
      </c>
      <c r="B984" s="152">
        <v>46083</v>
      </c>
      <c r="C984" s="153" t="s">
        <v>55</v>
      </c>
      <c r="D984" s="153" t="s">
        <v>56</v>
      </c>
      <c r="E984" s="244">
        <v>79649292</v>
      </c>
      <c r="F984" s="144" t="s">
        <v>2256</v>
      </c>
      <c r="G984" s="230"/>
      <c r="H984" s="154">
        <v>27481</v>
      </c>
      <c r="I984" s="153">
        <v>51</v>
      </c>
      <c r="J984" s="148" t="s">
        <v>70</v>
      </c>
      <c r="K984" s="153"/>
      <c r="L984" s="153"/>
      <c r="M984" s="153"/>
      <c r="N984" s="153">
        <v>60</v>
      </c>
      <c r="O984" s="155" t="s">
        <v>2257</v>
      </c>
      <c r="P984" s="156" t="s">
        <v>2069</v>
      </c>
      <c r="Q984" s="157" t="s">
        <v>110</v>
      </c>
      <c r="R984" s="158">
        <v>46114</v>
      </c>
      <c r="S984" s="159"/>
      <c r="T984" s="159" t="s">
        <v>62</v>
      </c>
      <c r="U984" s="159" t="s">
        <v>111</v>
      </c>
      <c r="V984" s="154">
        <v>46114</v>
      </c>
      <c r="W984" s="154" t="s">
        <v>126</v>
      </c>
      <c r="X984" s="154" t="s">
        <v>126</v>
      </c>
      <c r="Y984" s="160" t="s">
        <v>2258</v>
      </c>
      <c r="Z984" s="160" t="s">
        <v>128</v>
      </c>
      <c r="AA984" s="153">
        <v>140</v>
      </c>
      <c r="AB984" s="153">
        <v>1.67</v>
      </c>
      <c r="AC984" s="182">
        <f t="shared" si="32"/>
        <v>50.199003191222346</v>
      </c>
      <c r="AD984" s="153" t="str">
        <f t="shared" si="33"/>
        <v>OBESIDADE III</v>
      </c>
      <c r="AE984" s="233" t="s">
        <v>947</v>
      </c>
      <c r="AF984" s="153" t="s">
        <v>130</v>
      </c>
      <c r="AG984" s="159"/>
      <c r="AH984" s="153"/>
      <c r="AI984" s="161"/>
      <c r="AJ984" s="153"/>
      <c r="AK984" s="153"/>
      <c r="AL984" s="207" t="s">
        <v>143</v>
      </c>
      <c r="AM984" s="207"/>
      <c r="AN984" s="207"/>
      <c r="AO984" s="207" t="str">
        <f ca="1">IF(R984="","",IF(R984&gt;TODAY(),"0 meses",DATEDIF(R984,TODAY(),"m") &amp; " meses"))</f>
        <v>2 meses</v>
      </c>
      <c r="AP984" s="147" t="s">
        <v>67</v>
      </c>
      <c r="AQ984" s="147" t="s">
        <v>67</v>
      </c>
      <c r="AR984" s="147"/>
      <c r="AS984" s="209" t="s">
        <v>68</v>
      </c>
      <c r="AT984" s="223" t="str">
        <f>MONTH(B984)&amp;"/"&amp;YEAR(B984)</f>
        <v>3/2026</v>
      </c>
      <c r="AU984" s="223">
        <f>WEEKNUM(B984)-WEEKNUM(EOMONTH(B984,-1)+1)+1</f>
        <v>1</v>
      </c>
      <c r="AV984" s="209" t="str">
        <f>MONTH(R984)&amp;"/"&amp;YEAR(R984)</f>
        <v>4/2026</v>
      </c>
      <c r="AW984" s="209">
        <f>WEEKNUM(R984)-WEEKNUM(EOMONTH(R984,-1)+1)+1</f>
        <v>1</v>
      </c>
      <c r="AX984" s="209">
        <f>IF(BB984="S",IF(Q984="1. Aceitou o programa",R984-B984,0),0)</f>
        <v>31</v>
      </c>
      <c r="AY984" s="209">
        <f>IF(BB984="S",IF(AND(S984&lt;&gt;"",R984&lt;&gt;""),S984-R984,0),0)</f>
        <v>0</v>
      </c>
      <c r="AZ984" s="209">
        <f>IF(BB984="S",IF(Q984="1. Aceitou o programa",IF(OR(X984="Não se Aplica",X984=""),IF(OR(W984="Não se Aplica",W984=""),0,W984-V984),AVERAGE(X984-W984,W984-V984)),0),0)</f>
        <v>0</v>
      </c>
      <c r="BA984" s="209">
        <f>IF(BB984="S",IF(AND(Q984="1. Aceitou o programa",AH984="Realizada"),IFERROR(IF(AG984="",0,AG984-R984),0),0),0)</f>
        <v>0</v>
      </c>
      <c r="BB984" s="209" t="str">
        <f>_xlfn.XLOOKUP(U984,'Lista Suspensa'!$AA$20:$AA$23,'Lista Suspensa'!$AB$20:$AB$23,"N/A")</f>
        <v>S</v>
      </c>
    </row>
    <row r="985" spans="1:54" ht="12" customHeight="1">
      <c r="A985" s="151" t="s">
        <v>54</v>
      </c>
      <c r="B985" s="152">
        <v>46083</v>
      </c>
      <c r="C985" s="153" t="s">
        <v>55</v>
      </c>
      <c r="D985" s="153" t="s">
        <v>56</v>
      </c>
      <c r="E985" s="244">
        <v>83531020</v>
      </c>
      <c r="F985" s="144" t="s">
        <v>2259</v>
      </c>
      <c r="G985" s="230"/>
      <c r="H985" s="154">
        <v>29153</v>
      </c>
      <c r="I985" s="153">
        <v>46</v>
      </c>
      <c r="J985" s="148" t="s">
        <v>70</v>
      </c>
      <c r="K985" s="153"/>
      <c r="L985" s="153"/>
      <c r="M985" s="153"/>
      <c r="N985" s="153">
        <v>60</v>
      </c>
      <c r="O985" s="155" t="s">
        <v>2260</v>
      </c>
      <c r="P985" s="156" t="s">
        <v>2069</v>
      </c>
      <c r="Q985" s="157" t="s">
        <v>110</v>
      </c>
      <c r="R985" s="158">
        <v>46114</v>
      </c>
      <c r="S985" s="159"/>
      <c r="T985" s="159" t="s">
        <v>62</v>
      </c>
      <c r="U985" s="159" t="s">
        <v>111</v>
      </c>
      <c r="V985" s="154">
        <v>46114</v>
      </c>
      <c r="W985" s="154" t="s">
        <v>126</v>
      </c>
      <c r="X985" s="154" t="s">
        <v>126</v>
      </c>
      <c r="Y985" s="160" t="s">
        <v>2261</v>
      </c>
      <c r="Z985" s="160" t="s">
        <v>190</v>
      </c>
      <c r="AA985" s="153">
        <v>98</v>
      </c>
      <c r="AB985" s="153">
        <v>1.61</v>
      </c>
      <c r="AC985" s="182">
        <f t="shared" si="32"/>
        <v>37.807183364839318</v>
      </c>
      <c r="AD985" s="153" t="str">
        <f t="shared" si="33"/>
        <v>OBESIDADE II</v>
      </c>
      <c r="AE985" s="233" t="s">
        <v>135</v>
      </c>
      <c r="AF985" s="153" t="s">
        <v>130</v>
      </c>
      <c r="AG985" s="159"/>
      <c r="AH985" s="153"/>
      <c r="AI985" s="161"/>
      <c r="AJ985" s="153"/>
      <c r="AK985" s="153"/>
      <c r="AL985" s="207" t="s">
        <v>136</v>
      </c>
      <c r="AM985" s="207"/>
      <c r="AN985" s="207"/>
      <c r="AO985" s="207" t="str">
        <f ca="1">IF(R985="","",IF(R985&gt;TODAY(),"0 meses",DATEDIF(R985,TODAY(),"m") &amp; " meses"))</f>
        <v>2 meses</v>
      </c>
      <c r="AP985" s="147" t="s">
        <v>67</v>
      </c>
      <c r="AQ985" s="147" t="s">
        <v>67</v>
      </c>
      <c r="AR985" s="147"/>
      <c r="AS985" s="209" t="s">
        <v>68</v>
      </c>
      <c r="AT985" s="223" t="str">
        <f>MONTH(B985)&amp;"/"&amp;YEAR(B985)</f>
        <v>3/2026</v>
      </c>
      <c r="AU985" s="223">
        <f>WEEKNUM(B985)-WEEKNUM(EOMONTH(B985,-1)+1)+1</f>
        <v>1</v>
      </c>
      <c r="AV985" s="209" t="str">
        <f>MONTH(R985)&amp;"/"&amp;YEAR(R985)</f>
        <v>4/2026</v>
      </c>
      <c r="AW985" s="209">
        <f>WEEKNUM(R985)-WEEKNUM(EOMONTH(R985,-1)+1)+1</f>
        <v>1</v>
      </c>
      <c r="AX985" s="209">
        <f>IF(BB985="S",IF(Q985="1. Aceitou o programa",R985-B985,0),0)</f>
        <v>31</v>
      </c>
      <c r="AY985" s="209">
        <f>IF(BB985="S",IF(AND(S985&lt;&gt;"",R985&lt;&gt;""),S985-R985,0),0)</f>
        <v>0</v>
      </c>
      <c r="AZ985" s="209">
        <f>IF(BB985="S",IF(Q985="1. Aceitou o programa",IF(OR(X985="Não se Aplica",X985=""),IF(OR(W985="Não se Aplica",W985=""),0,W985-V985),AVERAGE(X985-W985,W985-V985)),0),0)</f>
        <v>0</v>
      </c>
      <c r="BA985" s="209">
        <f>IF(BB985="S",IF(AND(Q985="1. Aceitou o programa",AH985="Realizada"),IFERROR(IF(AG985="",0,AG985-R985),0),0),0)</f>
        <v>0</v>
      </c>
      <c r="BB985" s="209" t="str">
        <f>_xlfn.XLOOKUP(U985,'Lista Suspensa'!$AA$20:$AA$23,'Lista Suspensa'!$AB$20:$AB$23,"N/A")</f>
        <v>S</v>
      </c>
    </row>
    <row r="986" spans="1:54" ht="12" customHeight="1">
      <c r="A986" s="151" t="s">
        <v>54</v>
      </c>
      <c r="B986" s="152">
        <v>46083</v>
      </c>
      <c r="C986" s="153" t="s">
        <v>55</v>
      </c>
      <c r="D986" s="153" t="s">
        <v>56</v>
      </c>
      <c r="E986" s="244">
        <v>84275208</v>
      </c>
      <c r="F986" s="144" t="s">
        <v>2262</v>
      </c>
      <c r="G986" s="230"/>
      <c r="H986" s="154">
        <v>29445</v>
      </c>
      <c r="I986" s="153">
        <v>45</v>
      </c>
      <c r="J986" s="148" t="s">
        <v>70</v>
      </c>
      <c r="K986" s="153"/>
      <c r="L986" s="153"/>
      <c r="M986" s="153"/>
      <c r="N986" s="153">
        <v>400</v>
      </c>
      <c r="O986" s="155" t="s">
        <v>2263</v>
      </c>
      <c r="P986" s="156" t="s">
        <v>2069</v>
      </c>
      <c r="Q986" s="157" t="s">
        <v>110</v>
      </c>
      <c r="R986" s="158">
        <v>46114</v>
      </c>
      <c r="S986" s="159"/>
      <c r="T986" s="159" t="s">
        <v>62</v>
      </c>
      <c r="U986" s="159" t="s">
        <v>111</v>
      </c>
      <c r="V986" s="154">
        <v>46114</v>
      </c>
      <c r="W986" s="154" t="s">
        <v>126</v>
      </c>
      <c r="X986" s="154" t="s">
        <v>126</v>
      </c>
      <c r="Y986" s="160" t="s">
        <v>2264</v>
      </c>
      <c r="Z986" s="160" t="s">
        <v>128</v>
      </c>
      <c r="AA986" s="153">
        <v>104</v>
      </c>
      <c r="AB986" s="153">
        <v>1.5</v>
      </c>
      <c r="AC986" s="182">
        <f t="shared" si="32"/>
        <v>46.222222222222221</v>
      </c>
      <c r="AD986" s="153" t="str">
        <f t="shared" si="33"/>
        <v>OBESIDADE III</v>
      </c>
      <c r="AE986" s="233" t="s">
        <v>135</v>
      </c>
      <c r="AF986" s="153" t="s">
        <v>130</v>
      </c>
      <c r="AG986" s="159"/>
      <c r="AH986" s="153"/>
      <c r="AI986" s="161"/>
      <c r="AJ986" s="153"/>
      <c r="AK986" s="153"/>
      <c r="AL986" s="207" t="s">
        <v>131</v>
      </c>
      <c r="AM986" s="207"/>
      <c r="AN986" s="207"/>
      <c r="AO986" s="207" t="str">
        <f ca="1">IF(R986="","",IF(R986&gt;TODAY(),"0 meses",DATEDIF(R986,TODAY(),"m") &amp; " meses"))</f>
        <v>2 meses</v>
      </c>
      <c r="AP986" s="147" t="s">
        <v>67</v>
      </c>
      <c r="AQ986" s="147" t="s">
        <v>67</v>
      </c>
      <c r="AR986" s="147"/>
      <c r="AS986" s="209" t="s">
        <v>68</v>
      </c>
      <c r="AT986" s="223" t="str">
        <f>MONTH(B986)&amp;"/"&amp;YEAR(B986)</f>
        <v>3/2026</v>
      </c>
      <c r="AU986" s="223">
        <f>WEEKNUM(B986)-WEEKNUM(EOMONTH(B986,-1)+1)+1</f>
        <v>1</v>
      </c>
      <c r="AV986" s="209" t="str">
        <f>MONTH(R986)&amp;"/"&amp;YEAR(R986)</f>
        <v>4/2026</v>
      </c>
      <c r="AW986" s="209">
        <f>WEEKNUM(R986)-WEEKNUM(EOMONTH(R986,-1)+1)+1</f>
        <v>1</v>
      </c>
      <c r="AX986" s="209">
        <f>IF(BB986="S",IF(Q986="1. Aceitou o programa",R986-B986,0),0)</f>
        <v>31</v>
      </c>
      <c r="AY986" s="209">
        <f>IF(BB986="S",IF(AND(S986&lt;&gt;"",R986&lt;&gt;""),S986-R986,0),0)</f>
        <v>0</v>
      </c>
      <c r="AZ986" s="209">
        <f>IF(BB986="S",IF(Q986="1. Aceitou o programa",IF(OR(X986="Não se Aplica",X986=""),IF(OR(W986="Não se Aplica",W986=""),0,W986-V986),AVERAGE(X986-W986,W986-V986)),0),0)</f>
        <v>0</v>
      </c>
      <c r="BA986" s="209">
        <f>IF(BB986="S",IF(AND(Q986="1. Aceitou o programa",AH986="Realizada"),IFERROR(IF(AG986="",0,AG986-R986),0),0),0)</f>
        <v>0</v>
      </c>
      <c r="BB986" s="209" t="str">
        <f>_xlfn.XLOOKUP(U986,'Lista Suspensa'!$AA$20:$AA$23,'Lista Suspensa'!$AB$20:$AB$23,"N/A")</f>
        <v>S</v>
      </c>
    </row>
    <row r="987" spans="1:54" ht="12" customHeight="1">
      <c r="A987" s="151" t="s">
        <v>54</v>
      </c>
      <c r="B987" s="152">
        <v>46083</v>
      </c>
      <c r="C987" s="153" t="s">
        <v>55</v>
      </c>
      <c r="D987" s="153" t="s">
        <v>56</v>
      </c>
      <c r="E987" s="244">
        <v>79947426</v>
      </c>
      <c r="F987" s="144" t="s">
        <v>2265</v>
      </c>
      <c r="G987" s="230"/>
      <c r="H987" s="154">
        <v>29713</v>
      </c>
      <c r="I987" s="153">
        <v>45</v>
      </c>
      <c r="J987" s="148" t="s">
        <v>70</v>
      </c>
      <c r="K987" s="153"/>
      <c r="L987" s="153"/>
      <c r="M987" s="153"/>
      <c r="N987" s="153">
        <v>600</v>
      </c>
      <c r="O987" s="155" t="s">
        <v>2266</v>
      </c>
      <c r="P987" s="156" t="s">
        <v>2069</v>
      </c>
      <c r="Q987" s="157" t="s">
        <v>110</v>
      </c>
      <c r="R987" s="158">
        <v>46114</v>
      </c>
      <c r="S987" s="159"/>
      <c r="T987" s="159" t="s">
        <v>62</v>
      </c>
      <c r="U987" s="159" t="s">
        <v>111</v>
      </c>
      <c r="V987" s="154">
        <v>46114</v>
      </c>
      <c r="W987" s="154" t="s">
        <v>126</v>
      </c>
      <c r="X987" s="154" t="s">
        <v>126</v>
      </c>
      <c r="Y987" s="160" t="s">
        <v>862</v>
      </c>
      <c r="Z987" s="160" t="s">
        <v>128</v>
      </c>
      <c r="AA987" s="153">
        <v>85</v>
      </c>
      <c r="AB987" s="153">
        <v>1.61</v>
      </c>
      <c r="AC987" s="182">
        <f t="shared" si="32"/>
        <v>32.79194475521777</v>
      </c>
      <c r="AD987" s="153" t="str">
        <f t="shared" si="33"/>
        <v>OBESIDADE I</v>
      </c>
      <c r="AE987" s="233" t="s">
        <v>135</v>
      </c>
      <c r="AF987" s="153" t="s">
        <v>130</v>
      </c>
      <c r="AG987" s="159"/>
      <c r="AH987" s="153"/>
      <c r="AI987" s="161"/>
      <c r="AJ987" s="153"/>
      <c r="AK987" s="153"/>
      <c r="AL987" s="207" t="s">
        <v>131</v>
      </c>
      <c r="AM987" s="207"/>
      <c r="AN987" s="207"/>
      <c r="AO987" s="207" t="str">
        <f ca="1">IF(R987="","",IF(R987&gt;TODAY(),"0 meses",DATEDIF(R987,TODAY(),"m") &amp; " meses"))</f>
        <v>2 meses</v>
      </c>
      <c r="AP987" s="147" t="s">
        <v>67</v>
      </c>
      <c r="AQ987" s="147" t="s">
        <v>67</v>
      </c>
      <c r="AR987" s="147"/>
      <c r="AS987" s="209" t="s">
        <v>68</v>
      </c>
      <c r="AT987" s="223" t="str">
        <f>MONTH(B987)&amp;"/"&amp;YEAR(B987)</f>
        <v>3/2026</v>
      </c>
      <c r="AU987" s="223">
        <f>WEEKNUM(B987)-WEEKNUM(EOMONTH(B987,-1)+1)+1</f>
        <v>1</v>
      </c>
      <c r="AV987" s="209" t="str">
        <f>MONTH(R987)&amp;"/"&amp;YEAR(R987)</f>
        <v>4/2026</v>
      </c>
      <c r="AW987" s="209">
        <f>WEEKNUM(R987)-WEEKNUM(EOMONTH(R987,-1)+1)+1</f>
        <v>1</v>
      </c>
      <c r="AX987" s="209">
        <f>IF(BB987="S",IF(Q987="1. Aceitou o programa",R987-B987,0),0)</f>
        <v>31</v>
      </c>
      <c r="AY987" s="209">
        <f>IF(BB987="S",IF(AND(S987&lt;&gt;"",R987&lt;&gt;""),S987-R987,0),0)</f>
        <v>0</v>
      </c>
      <c r="AZ987" s="209">
        <f>IF(BB987="S",IF(Q987="1. Aceitou o programa",IF(OR(X987="Não se Aplica",X987=""),IF(OR(W987="Não se Aplica",W987=""),0,W987-V987),AVERAGE(X987-W987,W987-V987)),0),0)</f>
        <v>0</v>
      </c>
      <c r="BA987" s="209">
        <f>IF(BB987="S",IF(AND(Q987="1. Aceitou o programa",AH987="Realizada"),IFERROR(IF(AG987="",0,AG987-R987),0),0),0)</f>
        <v>0</v>
      </c>
      <c r="BB987" s="209" t="str">
        <f>_xlfn.XLOOKUP(U987,'Lista Suspensa'!$AA$20:$AA$23,'Lista Suspensa'!$AB$20:$AB$23,"N/A")</f>
        <v>S</v>
      </c>
    </row>
    <row r="988" spans="1:54" ht="12" customHeight="1">
      <c r="A988" s="151" t="s">
        <v>54</v>
      </c>
      <c r="B988" s="152">
        <v>46083</v>
      </c>
      <c r="C988" s="153" t="s">
        <v>55</v>
      </c>
      <c r="D988" s="153" t="s">
        <v>56</v>
      </c>
      <c r="E988" s="244">
        <v>84556796</v>
      </c>
      <c r="F988" s="144" t="s">
        <v>2267</v>
      </c>
      <c r="G988" s="230"/>
      <c r="H988" s="154">
        <v>29714</v>
      </c>
      <c r="I988" s="153">
        <v>45</v>
      </c>
      <c r="J988" s="148" t="s">
        <v>70</v>
      </c>
      <c r="K988" s="153"/>
      <c r="L988" s="153"/>
      <c r="M988" s="153"/>
      <c r="N988" s="153">
        <v>40</v>
      </c>
      <c r="O988" s="155" t="s">
        <v>2268</v>
      </c>
      <c r="P988" s="156" t="s">
        <v>71</v>
      </c>
      <c r="Q988" s="157" t="s">
        <v>110</v>
      </c>
      <c r="R988" s="158">
        <v>46114</v>
      </c>
      <c r="S988" s="159"/>
      <c r="T988" s="159" t="s">
        <v>62</v>
      </c>
      <c r="U988" s="159" t="s">
        <v>111</v>
      </c>
      <c r="V988" s="154">
        <v>46114</v>
      </c>
      <c r="W988" s="154" t="s">
        <v>126</v>
      </c>
      <c r="X988" s="154" t="s">
        <v>126</v>
      </c>
      <c r="Y988" s="160" t="s">
        <v>2269</v>
      </c>
      <c r="Z988" s="160" t="s">
        <v>128</v>
      </c>
      <c r="AA988" s="153">
        <v>107</v>
      </c>
      <c r="AB988" s="153">
        <v>1.59</v>
      </c>
      <c r="AC988" s="182">
        <f t="shared" si="32"/>
        <v>42.324275147343855</v>
      </c>
      <c r="AD988" s="153" t="str">
        <f t="shared" si="33"/>
        <v>OBESIDADE III</v>
      </c>
      <c r="AE988" s="233" t="s">
        <v>135</v>
      </c>
      <c r="AF988" s="153" t="s">
        <v>130</v>
      </c>
      <c r="AG988" s="159"/>
      <c r="AH988" s="153"/>
      <c r="AI988" s="161"/>
      <c r="AJ988" s="153"/>
      <c r="AK988" s="153"/>
      <c r="AL988" s="207" t="s">
        <v>131</v>
      </c>
      <c r="AM988" s="207"/>
      <c r="AN988" s="207"/>
      <c r="AO988" s="207" t="str">
        <f ca="1">IF(R988="","",IF(R988&gt;TODAY(),"0 meses",DATEDIF(R988,TODAY(),"m") &amp; " meses"))</f>
        <v>2 meses</v>
      </c>
      <c r="AP988" s="147" t="s">
        <v>67</v>
      </c>
      <c r="AQ988" s="147" t="s">
        <v>67</v>
      </c>
      <c r="AR988" s="147"/>
      <c r="AS988" s="209" t="s">
        <v>68</v>
      </c>
      <c r="AT988" s="223" t="str">
        <f>MONTH(B988)&amp;"/"&amp;YEAR(B988)</f>
        <v>3/2026</v>
      </c>
      <c r="AU988" s="223">
        <f>WEEKNUM(B988)-WEEKNUM(EOMONTH(B988,-1)+1)+1</f>
        <v>1</v>
      </c>
      <c r="AV988" s="209" t="str">
        <f>MONTH(R988)&amp;"/"&amp;YEAR(R988)</f>
        <v>4/2026</v>
      </c>
      <c r="AW988" s="209">
        <f>WEEKNUM(R988)-WEEKNUM(EOMONTH(R988,-1)+1)+1</f>
        <v>1</v>
      </c>
      <c r="AX988" s="209">
        <f>IF(BB988="S",IF(Q988="1. Aceitou o programa",R988-B988,0),0)</f>
        <v>31</v>
      </c>
      <c r="AY988" s="209">
        <f>IF(BB988="S",IF(AND(S988&lt;&gt;"",R988&lt;&gt;""),S988-R988,0),0)</f>
        <v>0</v>
      </c>
      <c r="AZ988" s="209">
        <f>IF(BB988="S",IF(Q988="1. Aceitou o programa",IF(OR(X988="Não se Aplica",X988=""),IF(OR(W988="Não se Aplica",W988=""),0,W988-V988),AVERAGE(X988-W988,W988-V988)),0),0)</f>
        <v>0</v>
      </c>
      <c r="BA988" s="209">
        <f>IF(BB988="S",IF(AND(Q988="1. Aceitou o programa",AH988="Realizada"),IFERROR(IF(AG988="",0,AG988-R988),0),0),0)</f>
        <v>0</v>
      </c>
      <c r="BB988" s="209" t="str">
        <f>_xlfn.XLOOKUP(U988,'Lista Suspensa'!$AA$20:$AA$23,'Lista Suspensa'!$AB$20:$AB$23,"N/A")</f>
        <v>S</v>
      </c>
    </row>
    <row r="989" spans="1:54" ht="12" customHeight="1">
      <c r="A989" s="151" t="s">
        <v>54</v>
      </c>
      <c r="B989" s="152">
        <v>46083</v>
      </c>
      <c r="C989" s="153" t="s">
        <v>55</v>
      </c>
      <c r="D989" s="153" t="s">
        <v>56</v>
      </c>
      <c r="E989" s="244">
        <v>84781502</v>
      </c>
      <c r="F989" s="144" t="s">
        <v>2270</v>
      </c>
      <c r="G989" s="230"/>
      <c r="H989" s="154">
        <v>30319</v>
      </c>
      <c r="I989" s="153">
        <v>43</v>
      </c>
      <c r="J989" s="148" t="s">
        <v>58</v>
      </c>
      <c r="K989" s="153"/>
      <c r="L989" s="153"/>
      <c r="M989" s="153"/>
      <c r="N989" s="153">
        <v>450</v>
      </c>
      <c r="O989" s="155" t="s">
        <v>2271</v>
      </c>
      <c r="P989" s="156" t="s">
        <v>2254</v>
      </c>
      <c r="Q989" s="157" t="s">
        <v>110</v>
      </c>
      <c r="R989" s="158">
        <v>46114</v>
      </c>
      <c r="S989" s="159"/>
      <c r="T989" s="159" t="s">
        <v>62</v>
      </c>
      <c r="U989" s="159" t="s">
        <v>111</v>
      </c>
      <c r="V989" s="154">
        <v>46114</v>
      </c>
      <c r="W989" s="154" t="s">
        <v>126</v>
      </c>
      <c r="X989" s="154" t="s">
        <v>126</v>
      </c>
      <c r="Y989" s="160" t="s">
        <v>2272</v>
      </c>
      <c r="Z989" s="160" t="s">
        <v>128</v>
      </c>
      <c r="AA989" s="153">
        <v>103</v>
      </c>
      <c r="AB989" s="153">
        <v>1.77</v>
      </c>
      <c r="AC989" s="182">
        <f t="shared" si="32"/>
        <v>32.876887229084872</v>
      </c>
      <c r="AD989" s="153" t="str">
        <f t="shared" si="33"/>
        <v>OBESIDADE I</v>
      </c>
      <c r="AE989" s="233" t="s">
        <v>135</v>
      </c>
      <c r="AF989" s="153" t="s">
        <v>130</v>
      </c>
      <c r="AG989" s="159"/>
      <c r="AH989" s="153"/>
      <c r="AI989" s="161"/>
      <c r="AJ989" s="153"/>
      <c r="AK989" s="153"/>
      <c r="AL989" s="207" t="s">
        <v>131</v>
      </c>
      <c r="AM989" s="207"/>
      <c r="AN989" s="207"/>
      <c r="AO989" s="207" t="str">
        <f ca="1">IF(R989="","",IF(R989&gt;TODAY(),"0 meses",DATEDIF(R989,TODAY(),"m") &amp; " meses"))</f>
        <v>2 meses</v>
      </c>
      <c r="AP989" s="147" t="s">
        <v>67</v>
      </c>
      <c r="AQ989" s="147" t="s">
        <v>67</v>
      </c>
      <c r="AR989" s="147"/>
      <c r="AS989" s="209" t="s">
        <v>68</v>
      </c>
      <c r="AT989" s="223" t="str">
        <f>MONTH(B989)&amp;"/"&amp;YEAR(B989)</f>
        <v>3/2026</v>
      </c>
      <c r="AU989" s="223">
        <f>WEEKNUM(B989)-WEEKNUM(EOMONTH(B989,-1)+1)+1</f>
        <v>1</v>
      </c>
      <c r="AV989" s="209" t="str">
        <f>MONTH(R989)&amp;"/"&amp;YEAR(R989)</f>
        <v>4/2026</v>
      </c>
      <c r="AW989" s="209">
        <f>WEEKNUM(R989)-WEEKNUM(EOMONTH(R989,-1)+1)+1</f>
        <v>1</v>
      </c>
      <c r="AX989" s="209">
        <f>IF(BB989="S",IF(Q989="1. Aceitou o programa",R989-B989,0),0)</f>
        <v>31</v>
      </c>
      <c r="AY989" s="209">
        <f>IF(BB989="S",IF(AND(S989&lt;&gt;"",R989&lt;&gt;""),S989-R989,0),0)</f>
        <v>0</v>
      </c>
      <c r="AZ989" s="209">
        <f>IF(BB989="S",IF(Q989="1. Aceitou o programa",IF(OR(X989="Não se Aplica",X989=""),IF(OR(W989="Não se Aplica",W989=""),0,W989-V989),AVERAGE(X989-W989,W989-V989)),0),0)</f>
        <v>0</v>
      </c>
      <c r="BA989" s="209">
        <f>IF(BB989="S",IF(AND(Q989="1. Aceitou o programa",AH989="Realizada"),IFERROR(IF(AG989="",0,AG989-R989),0),0),0)</f>
        <v>0</v>
      </c>
      <c r="BB989" s="209" t="str">
        <f>_xlfn.XLOOKUP(U989,'Lista Suspensa'!$AA$20:$AA$23,'Lista Suspensa'!$AB$20:$AB$23,"N/A")</f>
        <v>S</v>
      </c>
    </row>
    <row r="990" spans="1:54" ht="12" customHeight="1">
      <c r="A990" s="151" t="s">
        <v>54</v>
      </c>
      <c r="B990" s="152">
        <v>46083</v>
      </c>
      <c r="C990" s="153" t="s">
        <v>55</v>
      </c>
      <c r="D990" s="153" t="s">
        <v>56</v>
      </c>
      <c r="E990" s="244">
        <v>82034066</v>
      </c>
      <c r="F990" s="144" t="s">
        <v>2273</v>
      </c>
      <c r="G990" s="230"/>
      <c r="H990" s="154">
        <v>30566</v>
      </c>
      <c r="I990" s="153">
        <v>42</v>
      </c>
      <c r="J990" s="148" t="s">
        <v>58</v>
      </c>
      <c r="K990" s="153"/>
      <c r="L990" s="153"/>
      <c r="M990" s="153"/>
      <c r="N990" s="153">
        <v>40</v>
      </c>
      <c r="O990" s="155" t="s">
        <v>2274</v>
      </c>
      <c r="P990" s="156" t="s">
        <v>2077</v>
      </c>
      <c r="Q990" s="157" t="s">
        <v>110</v>
      </c>
      <c r="R990" s="158">
        <v>46114</v>
      </c>
      <c r="S990" s="159"/>
      <c r="T990" s="159" t="s">
        <v>62</v>
      </c>
      <c r="U990" s="159" t="s">
        <v>111</v>
      </c>
      <c r="V990" s="154">
        <v>46114</v>
      </c>
      <c r="W990" s="154" t="s">
        <v>126</v>
      </c>
      <c r="X990" s="154" t="s">
        <v>126</v>
      </c>
      <c r="Y990" s="160" t="s">
        <v>2275</v>
      </c>
      <c r="Z990" s="160" t="s">
        <v>128</v>
      </c>
      <c r="AA990" s="153">
        <v>96</v>
      </c>
      <c r="AB990" s="153">
        <v>1.63</v>
      </c>
      <c r="AC990" s="182">
        <f t="shared" si="32"/>
        <v>36.132334675749938</v>
      </c>
      <c r="AD990" s="153" t="str">
        <f t="shared" si="33"/>
        <v>OBESIDADE II</v>
      </c>
      <c r="AE990" s="233" t="s">
        <v>1752</v>
      </c>
      <c r="AF990" s="153" t="s">
        <v>130</v>
      </c>
      <c r="AG990" s="159"/>
      <c r="AH990" s="153"/>
      <c r="AI990" s="161"/>
      <c r="AJ990" s="153"/>
      <c r="AK990" s="153"/>
      <c r="AL990" s="207" t="s">
        <v>131</v>
      </c>
      <c r="AM990" s="207"/>
      <c r="AN990" s="207"/>
      <c r="AO990" s="207" t="str">
        <f ca="1">IF(R990="","",IF(R990&gt;TODAY(),"0 meses",DATEDIF(R990,TODAY(),"m") &amp; " meses"))</f>
        <v>2 meses</v>
      </c>
      <c r="AP990" s="147" t="s">
        <v>67</v>
      </c>
      <c r="AQ990" s="147" t="s">
        <v>67</v>
      </c>
      <c r="AR990" s="147"/>
      <c r="AS990" s="209" t="s">
        <v>68</v>
      </c>
      <c r="AT990" s="223" t="str">
        <f>MONTH(B990)&amp;"/"&amp;YEAR(B990)</f>
        <v>3/2026</v>
      </c>
      <c r="AU990" s="223">
        <f>WEEKNUM(B990)-WEEKNUM(EOMONTH(B990,-1)+1)+1</f>
        <v>1</v>
      </c>
      <c r="AV990" s="209" t="str">
        <f>MONTH(R990)&amp;"/"&amp;YEAR(R990)</f>
        <v>4/2026</v>
      </c>
      <c r="AW990" s="209">
        <f>WEEKNUM(R990)-WEEKNUM(EOMONTH(R990,-1)+1)+1</f>
        <v>1</v>
      </c>
      <c r="AX990" s="209">
        <f>IF(BB990="S",IF(Q990="1. Aceitou o programa",R990-B990,0),0)</f>
        <v>31</v>
      </c>
      <c r="AY990" s="209">
        <f>IF(BB990="S",IF(AND(S990&lt;&gt;"",R990&lt;&gt;""),S990-R990,0),0)</f>
        <v>0</v>
      </c>
      <c r="AZ990" s="209">
        <f>IF(BB990="S",IF(Q990="1. Aceitou o programa",IF(OR(X990="Não se Aplica",X990=""),IF(OR(W990="Não se Aplica",W990=""),0,W990-V990),AVERAGE(X990-W990,W990-V990)),0),0)</f>
        <v>0</v>
      </c>
      <c r="BA990" s="209">
        <f>IF(BB990="S",IF(AND(Q990="1. Aceitou o programa",AH990="Realizada"),IFERROR(IF(AG990="",0,AG990-R990),0),0),0)</f>
        <v>0</v>
      </c>
      <c r="BB990" s="209" t="str">
        <f>_xlfn.XLOOKUP(U990,'Lista Suspensa'!$AA$20:$AA$23,'Lista Suspensa'!$AB$20:$AB$23,"N/A")</f>
        <v>S</v>
      </c>
    </row>
    <row r="991" spans="1:54" ht="12" customHeight="1">
      <c r="A991" s="151" t="s">
        <v>54</v>
      </c>
      <c r="B991" s="152">
        <v>46083</v>
      </c>
      <c r="C991" s="153" t="s">
        <v>55</v>
      </c>
      <c r="D991" s="153" t="s">
        <v>56</v>
      </c>
      <c r="E991" s="244">
        <v>83264168</v>
      </c>
      <c r="F991" s="144" t="s">
        <v>2276</v>
      </c>
      <c r="G991" s="230"/>
      <c r="H991" s="154">
        <v>30688</v>
      </c>
      <c r="I991" s="153">
        <v>42</v>
      </c>
      <c r="J991" s="148" t="s">
        <v>58</v>
      </c>
      <c r="K991" s="153"/>
      <c r="L991" s="153"/>
      <c r="M991" s="153"/>
      <c r="N991" s="153">
        <v>40</v>
      </c>
      <c r="O991" s="155" t="s">
        <v>2277</v>
      </c>
      <c r="P991" s="156" t="s">
        <v>71</v>
      </c>
      <c r="Q991" s="157" t="s">
        <v>110</v>
      </c>
      <c r="R991" s="158">
        <v>46114</v>
      </c>
      <c r="S991" s="159"/>
      <c r="T991" s="159" t="s">
        <v>62</v>
      </c>
      <c r="U991" s="159" t="s">
        <v>111</v>
      </c>
      <c r="V991" s="154">
        <v>46114</v>
      </c>
      <c r="W991" s="154" t="s">
        <v>126</v>
      </c>
      <c r="X991" s="154" t="s">
        <v>126</v>
      </c>
      <c r="Y991" s="160" t="s">
        <v>2238</v>
      </c>
      <c r="Z991" s="160" t="s">
        <v>134</v>
      </c>
      <c r="AA991" s="153">
        <v>116</v>
      </c>
      <c r="AB991" s="153">
        <v>1.7</v>
      </c>
      <c r="AC991" s="182">
        <f t="shared" si="32"/>
        <v>40.138408304498277</v>
      </c>
      <c r="AD991" s="153" t="str">
        <f t="shared" si="33"/>
        <v>OBESIDADE III</v>
      </c>
      <c r="AE991" s="233" t="s">
        <v>135</v>
      </c>
      <c r="AF991" s="153" t="s">
        <v>130</v>
      </c>
      <c r="AG991" s="159"/>
      <c r="AH991" s="153"/>
      <c r="AI991" s="161"/>
      <c r="AJ991" s="153"/>
      <c r="AK991" s="153"/>
      <c r="AL991" s="207" t="s">
        <v>131</v>
      </c>
      <c r="AM991" s="207"/>
      <c r="AN991" s="207"/>
      <c r="AO991" s="207" t="str">
        <f ca="1">IF(R991="","",IF(R991&gt;TODAY(),"0 meses",DATEDIF(R991,TODAY(),"m") &amp; " meses"))</f>
        <v>2 meses</v>
      </c>
      <c r="AP991" s="147" t="s">
        <v>67</v>
      </c>
      <c r="AQ991" s="147" t="s">
        <v>67</v>
      </c>
      <c r="AR991" s="147"/>
      <c r="AS991" s="209" t="s">
        <v>68</v>
      </c>
      <c r="AT991" s="223" t="str">
        <f>MONTH(B991)&amp;"/"&amp;YEAR(B991)</f>
        <v>3/2026</v>
      </c>
      <c r="AU991" s="223">
        <f>WEEKNUM(B991)-WEEKNUM(EOMONTH(B991,-1)+1)+1</f>
        <v>1</v>
      </c>
      <c r="AV991" s="209" t="str">
        <f>MONTH(R991)&amp;"/"&amp;YEAR(R991)</f>
        <v>4/2026</v>
      </c>
      <c r="AW991" s="209">
        <f>WEEKNUM(R991)-WEEKNUM(EOMONTH(R991,-1)+1)+1</f>
        <v>1</v>
      </c>
      <c r="AX991" s="209">
        <f>IF(BB991="S",IF(Q991="1. Aceitou o programa",R991-B991,0),0)</f>
        <v>31</v>
      </c>
      <c r="AY991" s="209">
        <f>IF(BB991="S",IF(AND(S991&lt;&gt;"",R991&lt;&gt;""),S991-R991,0),0)</f>
        <v>0</v>
      </c>
      <c r="AZ991" s="209">
        <f>IF(BB991="S",IF(Q991="1. Aceitou o programa",IF(OR(X991="Não se Aplica",X991=""),IF(OR(W991="Não se Aplica",W991=""),0,W991-V991),AVERAGE(X991-W991,W991-V991)),0),0)</f>
        <v>0</v>
      </c>
      <c r="BA991" s="209">
        <f>IF(BB991="S",IF(AND(Q991="1. Aceitou o programa",AH991="Realizada"),IFERROR(IF(AG991="",0,AG991-R991),0),0),0)</f>
        <v>0</v>
      </c>
      <c r="BB991" s="209" t="str">
        <f>_xlfn.XLOOKUP(U991,'Lista Suspensa'!$AA$20:$AA$23,'Lista Suspensa'!$AB$20:$AB$23,"N/A")</f>
        <v>S</v>
      </c>
    </row>
    <row r="992" spans="1:54" ht="12" customHeight="1">
      <c r="A992" s="151" t="s">
        <v>54</v>
      </c>
      <c r="B992" s="152">
        <v>46083</v>
      </c>
      <c r="C992" s="153" t="s">
        <v>55</v>
      </c>
      <c r="D992" s="153" t="s">
        <v>56</v>
      </c>
      <c r="E992" s="244">
        <v>85926045</v>
      </c>
      <c r="F992" s="144" t="s">
        <v>2278</v>
      </c>
      <c r="G992" s="230"/>
      <c r="H992" s="154">
        <v>30716</v>
      </c>
      <c r="I992" s="153">
        <v>42</v>
      </c>
      <c r="J992" s="148" t="s">
        <v>70</v>
      </c>
      <c r="K992" s="153"/>
      <c r="L992" s="153"/>
      <c r="M992" s="153"/>
      <c r="N992" s="153">
        <v>60</v>
      </c>
      <c r="O992" s="155" t="s">
        <v>2279</v>
      </c>
      <c r="P992" s="156" t="s">
        <v>2069</v>
      </c>
      <c r="Q992" s="157" t="s">
        <v>110</v>
      </c>
      <c r="R992" s="158">
        <v>46114</v>
      </c>
      <c r="S992" s="159"/>
      <c r="T992" s="159" t="s">
        <v>62</v>
      </c>
      <c r="U992" s="159" t="s">
        <v>111</v>
      </c>
      <c r="V992" s="154">
        <v>46114</v>
      </c>
      <c r="W992" s="154" t="s">
        <v>126</v>
      </c>
      <c r="X992" s="154" t="s">
        <v>126</v>
      </c>
      <c r="Y992" s="160" t="s">
        <v>2280</v>
      </c>
      <c r="Z992" s="160" t="s">
        <v>2281</v>
      </c>
      <c r="AA992" s="153">
        <v>107</v>
      </c>
      <c r="AB992" s="153">
        <v>1.55</v>
      </c>
      <c r="AC992" s="182">
        <f t="shared" si="32"/>
        <v>44.536940686784597</v>
      </c>
      <c r="AD992" s="153" t="str">
        <f t="shared" si="33"/>
        <v>OBESIDADE III</v>
      </c>
      <c r="AE992" s="233" t="s">
        <v>135</v>
      </c>
      <c r="AF992" s="153" t="s">
        <v>130</v>
      </c>
      <c r="AG992" s="159"/>
      <c r="AH992" s="153"/>
      <c r="AI992" s="161"/>
      <c r="AJ992" s="153"/>
      <c r="AK992" s="153"/>
      <c r="AL992" s="207" t="s">
        <v>131</v>
      </c>
      <c r="AM992" s="207"/>
      <c r="AN992" s="207"/>
      <c r="AO992" s="207" t="str">
        <f ca="1">IF(R992="","",IF(R992&gt;TODAY(),"0 meses",DATEDIF(R992,TODAY(),"m") &amp; " meses"))</f>
        <v>2 meses</v>
      </c>
      <c r="AP992" s="147" t="s">
        <v>67</v>
      </c>
      <c r="AQ992" s="147" t="s">
        <v>67</v>
      </c>
      <c r="AR992" s="147"/>
      <c r="AS992" s="209" t="s">
        <v>68</v>
      </c>
      <c r="AT992" s="223" t="str">
        <f>MONTH(B992)&amp;"/"&amp;YEAR(B992)</f>
        <v>3/2026</v>
      </c>
      <c r="AU992" s="223">
        <f>WEEKNUM(B992)-WEEKNUM(EOMONTH(B992,-1)+1)+1</f>
        <v>1</v>
      </c>
      <c r="AV992" s="209" t="str">
        <f>MONTH(R992)&amp;"/"&amp;YEAR(R992)</f>
        <v>4/2026</v>
      </c>
      <c r="AW992" s="209">
        <f>WEEKNUM(R992)-WEEKNUM(EOMONTH(R992,-1)+1)+1</f>
        <v>1</v>
      </c>
      <c r="AX992" s="209">
        <f>IF(BB992="S",IF(Q992="1. Aceitou o programa",R992-B992,0),0)</f>
        <v>31</v>
      </c>
      <c r="AY992" s="209">
        <f>IF(BB992="S",IF(AND(S992&lt;&gt;"",R992&lt;&gt;""),S992-R992,0),0)</f>
        <v>0</v>
      </c>
      <c r="AZ992" s="209">
        <f>IF(BB992="S",IF(Q992="1. Aceitou o programa",IF(OR(X992="Não se Aplica",X992=""),IF(OR(W992="Não se Aplica",W992=""),0,W992-V992),AVERAGE(X992-W992,W992-V992)),0),0)</f>
        <v>0</v>
      </c>
      <c r="BA992" s="209">
        <f>IF(BB992="S",IF(AND(Q992="1. Aceitou o programa",AH992="Realizada"),IFERROR(IF(AG992="",0,AG992-R992),0),0),0)</f>
        <v>0</v>
      </c>
      <c r="BB992" s="209" t="str">
        <f>_xlfn.XLOOKUP(U992,'Lista Suspensa'!$AA$20:$AA$23,'Lista Suspensa'!$AB$20:$AB$23,"N/A")</f>
        <v>S</v>
      </c>
    </row>
    <row r="993" spans="1:54" ht="12" customHeight="1">
      <c r="A993" s="151" t="s">
        <v>54</v>
      </c>
      <c r="B993" s="152">
        <v>46083</v>
      </c>
      <c r="C993" s="153" t="s">
        <v>55</v>
      </c>
      <c r="D993" s="153" t="s">
        <v>56</v>
      </c>
      <c r="E993" s="244">
        <v>84842447</v>
      </c>
      <c r="F993" s="144" t="s">
        <v>2282</v>
      </c>
      <c r="G993" s="230"/>
      <c r="H993" s="154">
        <v>31673</v>
      </c>
      <c r="I993" s="153">
        <v>39</v>
      </c>
      <c r="J993" s="148" t="s">
        <v>70</v>
      </c>
      <c r="K993" s="153"/>
      <c r="L993" s="153"/>
      <c r="M993" s="153"/>
      <c r="N993" s="153">
        <v>80</v>
      </c>
      <c r="O993" s="155" t="s">
        <v>2283</v>
      </c>
      <c r="P993" s="156" t="s">
        <v>71</v>
      </c>
      <c r="Q993" s="157" t="s">
        <v>110</v>
      </c>
      <c r="R993" s="158">
        <v>46114</v>
      </c>
      <c r="S993" s="159"/>
      <c r="T993" s="159" t="s">
        <v>62</v>
      </c>
      <c r="U993" s="159" t="s">
        <v>111</v>
      </c>
      <c r="V993" s="154">
        <v>46114</v>
      </c>
      <c r="W993" s="154" t="s">
        <v>126</v>
      </c>
      <c r="X993" s="154" t="s">
        <v>126</v>
      </c>
      <c r="Y993" s="160" t="s">
        <v>2251</v>
      </c>
      <c r="Z993" s="160" t="s">
        <v>128</v>
      </c>
      <c r="AA993" s="153">
        <v>160</v>
      </c>
      <c r="AB993" s="153">
        <v>1.55</v>
      </c>
      <c r="AC993" s="182">
        <f t="shared" si="32"/>
        <v>66.597294484911544</v>
      </c>
      <c r="AD993" s="153" t="str">
        <f t="shared" si="33"/>
        <v>OBESIDADE III</v>
      </c>
      <c r="AE993" s="233" t="s">
        <v>225</v>
      </c>
      <c r="AF993" s="153" t="s">
        <v>130</v>
      </c>
      <c r="AG993" s="159"/>
      <c r="AH993" s="153"/>
      <c r="AI993" s="161"/>
      <c r="AJ993" s="153"/>
      <c r="AK993" s="153"/>
      <c r="AL993" s="207" t="s">
        <v>143</v>
      </c>
      <c r="AM993" s="207"/>
      <c r="AN993" s="207"/>
      <c r="AO993" s="207" t="str">
        <f ca="1">IF(R993="","",IF(R993&gt;TODAY(),"0 meses",DATEDIF(R993,TODAY(),"m") &amp; " meses"))</f>
        <v>2 meses</v>
      </c>
      <c r="AP993" s="147" t="s">
        <v>67</v>
      </c>
      <c r="AQ993" s="147" t="s">
        <v>67</v>
      </c>
      <c r="AR993" s="147"/>
      <c r="AS993" s="209" t="s">
        <v>68</v>
      </c>
      <c r="AT993" s="223" t="str">
        <f>MONTH(B993)&amp;"/"&amp;YEAR(B993)</f>
        <v>3/2026</v>
      </c>
      <c r="AU993" s="223">
        <f>WEEKNUM(B993)-WEEKNUM(EOMONTH(B993,-1)+1)+1</f>
        <v>1</v>
      </c>
      <c r="AV993" s="209" t="str">
        <f>MONTH(R993)&amp;"/"&amp;YEAR(R993)</f>
        <v>4/2026</v>
      </c>
      <c r="AW993" s="209">
        <f>WEEKNUM(R993)-WEEKNUM(EOMONTH(R993,-1)+1)+1</f>
        <v>1</v>
      </c>
      <c r="AX993" s="209">
        <f>IF(BB993="S",IF(Q993="1. Aceitou o programa",R993-B993,0),0)</f>
        <v>31</v>
      </c>
      <c r="AY993" s="209">
        <f>IF(BB993="S",IF(AND(S993&lt;&gt;"",R993&lt;&gt;""),S993-R993,0),0)</f>
        <v>0</v>
      </c>
      <c r="AZ993" s="209">
        <f>IF(BB993="S",IF(Q993="1. Aceitou o programa",IF(OR(X993="Não se Aplica",X993=""),IF(OR(W993="Não se Aplica",W993=""),0,W993-V993),AVERAGE(X993-W993,W993-V993)),0),0)</f>
        <v>0</v>
      </c>
      <c r="BA993" s="209">
        <f>IF(BB993="S",IF(AND(Q993="1. Aceitou o programa",AH993="Realizada"),IFERROR(IF(AG993="",0,AG993-R993),0),0),0)</f>
        <v>0</v>
      </c>
      <c r="BB993" s="209" t="str">
        <f>_xlfn.XLOOKUP(U993,'Lista Suspensa'!$AA$20:$AA$23,'Lista Suspensa'!$AB$20:$AB$23,"N/A")</f>
        <v>S</v>
      </c>
    </row>
    <row r="994" spans="1:54" ht="12" customHeight="1">
      <c r="A994" s="151" t="s">
        <v>54</v>
      </c>
      <c r="B994" s="152">
        <v>46083</v>
      </c>
      <c r="C994" s="153" t="s">
        <v>55</v>
      </c>
      <c r="D994" s="153" t="s">
        <v>56</v>
      </c>
      <c r="E994" s="244">
        <v>87048376</v>
      </c>
      <c r="F994" s="144" t="s">
        <v>2284</v>
      </c>
      <c r="G994" s="230"/>
      <c r="H994" s="154">
        <v>31801</v>
      </c>
      <c r="I994" s="153">
        <v>39</v>
      </c>
      <c r="J994" s="148" t="s">
        <v>70</v>
      </c>
      <c r="K994" s="153"/>
      <c r="L994" s="153"/>
      <c r="M994" s="153"/>
      <c r="N994" s="153">
        <v>450</v>
      </c>
      <c r="O994" s="155" t="s">
        <v>2285</v>
      </c>
      <c r="P994" s="156" t="s">
        <v>2077</v>
      </c>
      <c r="Q994" s="157" t="s">
        <v>110</v>
      </c>
      <c r="R994" s="158">
        <v>46114</v>
      </c>
      <c r="S994" s="159"/>
      <c r="T994" s="159" t="s">
        <v>62</v>
      </c>
      <c r="U994" s="159" t="s">
        <v>111</v>
      </c>
      <c r="V994" s="154">
        <v>46114</v>
      </c>
      <c r="W994" s="154" t="s">
        <v>126</v>
      </c>
      <c r="X994" s="154" t="s">
        <v>126</v>
      </c>
      <c r="Y994" s="160" t="s">
        <v>2286</v>
      </c>
      <c r="Z994" s="160" t="s">
        <v>128</v>
      </c>
      <c r="AA994" s="153">
        <v>77</v>
      </c>
      <c r="AB994" s="153">
        <v>1.6</v>
      </c>
      <c r="AC994" s="182">
        <f t="shared" si="32"/>
        <v>30.078124999999993</v>
      </c>
      <c r="AD994" s="153" t="str">
        <f t="shared" si="33"/>
        <v>OBESIDADE I</v>
      </c>
      <c r="AE994" s="233" t="s">
        <v>135</v>
      </c>
      <c r="AF994" s="153" t="s">
        <v>130</v>
      </c>
      <c r="AG994" s="159"/>
      <c r="AH994" s="153"/>
      <c r="AI994" s="161"/>
      <c r="AJ994" s="153"/>
      <c r="AK994" s="153"/>
      <c r="AL994" s="207" t="s">
        <v>136</v>
      </c>
      <c r="AM994" s="207"/>
      <c r="AN994" s="207"/>
      <c r="AO994" s="207" t="str">
        <f ca="1">IF(R994="","",IF(R994&gt;TODAY(),"0 meses",DATEDIF(R994,TODAY(),"m") &amp; " meses"))</f>
        <v>2 meses</v>
      </c>
      <c r="AP994" s="147" t="s">
        <v>67</v>
      </c>
      <c r="AQ994" s="147" t="s">
        <v>67</v>
      </c>
      <c r="AR994" s="147"/>
      <c r="AS994" s="209" t="s">
        <v>68</v>
      </c>
      <c r="AT994" s="223" t="str">
        <f>MONTH(B994)&amp;"/"&amp;YEAR(B994)</f>
        <v>3/2026</v>
      </c>
      <c r="AU994" s="223">
        <f>WEEKNUM(B994)-WEEKNUM(EOMONTH(B994,-1)+1)+1</f>
        <v>1</v>
      </c>
      <c r="AV994" s="209" t="str">
        <f>MONTH(R994)&amp;"/"&amp;YEAR(R994)</f>
        <v>4/2026</v>
      </c>
      <c r="AW994" s="209">
        <f>WEEKNUM(R994)-WEEKNUM(EOMONTH(R994,-1)+1)+1</f>
        <v>1</v>
      </c>
      <c r="AX994" s="209">
        <f>IF(BB994="S",IF(Q994="1. Aceitou o programa",R994-B994,0),0)</f>
        <v>31</v>
      </c>
      <c r="AY994" s="209">
        <f>IF(BB994="S",IF(AND(S994&lt;&gt;"",R994&lt;&gt;""),S994-R994,0),0)</f>
        <v>0</v>
      </c>
      <c r="AZ994" s="209">
        <f>IF(BB994="S",IF(Q994="1. Aceitou o programa",IF(OR(X994="Não se Aplica",X994=""),IF(OR(W994="Não se Aplica",W994=""),0,W994-V994),AVERAGE(X994-W994,W994-V994)),0),0)</f>
        <v>0</v>
      </c>
      <c r="BA994" s="209">
        <f>IF(BB994="S",IF(AND(Q994="1. Aceitou o programa",AH994="Realizada"),IFERROR(IF(AG994="",0,AG994-R994),0),0),0)</f>
        <v>0</v>
      </c>
      <c r="BB994" s="209" t="str">
        <f>_xlfn.XLOOKUP(U994,'Lista Suspensa'!$AA$20:$AA$23,'Lista Suspensa'!$AB$20:$AB$23,"N/A")</f>
        <v>S</v>
      </c>
    </row>
    <row r="995" spans="1:54" ht="12" customHeight="1">
      <c r="A995" s="151" t="s">
        <v>54</v>
      </c>
      <c r="B995" s="152">
        <v>46083</v>
      </c>
      <c r="C995" s="153" t="s">
        <v>55</v>
      </c>
      <c r="D995" s="153" t="s">
        <v>56</v>
      </c>
      <c r="E995" s="244">
        <v>81415703</v>
      </c>
      <c r="F995" s="144" t="s">
        <v>2287</v>
      </c>
      <c r="G995" s="230"/>
      <c r="H995" s="154">
        <v>32242</v>
      </c>
      <c r="I995" s="153">
        <v>38</v>
      </c>
      <c r="J995" s="148" t="s">
        <v>70</v>
      </c>
      <c r="K995" s="153"/>
      <c r="L995" s="153"/>
      <c r="M995" s="153"/>
      <c r="N995" s="153">
        <v>60</v>
      </c>
      <c r="O995" s="155" t="s">
        <v>2288</v>
      </c>
      <c r="P995" s="156" t="s">
        <v>71</v>
      </c>
      <c r="Q995" s="157" t="s">
        <v>110</v>
      </c>
      <c r="R995" s="158">
        <v>46114</v>
      </c>
      <c r="S995" s="159"/>
      <c r="T995" s="159" t="s">
        <v>62</v>
      </c>
      <c r="U995" s="159" t="s">
        <v>111</v>
      </c>
      <c r="V995" s="154">
        <v>46114</v>
      </c>
      <c r="W995" s="154" t="s">
        <v>126</v>
      </c>
      <c r="X995" s="154" t="s">
        <v>126</v>
      </c>
      <c r="Y995" s="160"/>
      <c r="Z995" s="160" t="s">
        <v>128</v>
      </c>
      <c r="AA995" s="153">
        <v>113</v>
      </c>
      <c r="AB995" s="153">
        <v>1.55</v>
      </c>
      <c r="AC995" s="182">
        <f t="shared" si="32"/>
        <v>47.034339229968779</v>
      </c>
      <c r="AD995" s="153" t="str">
        <f t="shared" si="33"/>
        <v>OBESIDADE III</v>
      </c>
      <c r="AE995" s="233" t="s">
        <v>947</v>
      </c>
      <c r="AF995" s="153" t="s">
        <v>130</v>
      </c>
      <c r="AG995" s="159"/>
      <c r="AH995" s="153"/>
      <c r="AI995" s="161"/>
      <c r="AJ995" s="153"/>
      <c r="AK995" s="153"/>
      <c r="AL995" s="207" t="s">
        <v>131</v>
      </c>
      <c r="AM995" s="207"/>
      <c r="AN995" s="207"/>
      <c r="AO995" s="207" t="str">
        <f ca="1">IF(R995="","",IF(R995&gt;TODAY(),"0 meses",DATEDIF(R995,TODAY(),"m") &amp; " meses"))</f>
        <v>2 meses</v>
      </c>
      <c r="AP995" s="147" t="s">
        <v>67</v>
      </c>
      <c r="AQ995" s="147" t="s">
        <v>67</v>
      </c>
      <c r="AR995" s="147"/>
      <c r="AS995" s="209" t="s">
        <v>68</v>
      </c>
      <c r="AT995" s="223" t="str">
        <f>MONTH(B995)&amp;"/"&amp;YEAR(B995)</f>
        <v>3/2026</v>
      </c>
      <c r="AU995" s="223">
        <f>WEEKNUM(B995)-WEEKNUM(EOMONTH(B995,-1)+1)+1</f>
        <v>1</v>
      </c>
      <c r="AV995" s="209" t="str">
        <f>MONTH(R995)&amp;"/"&amp;YEAR(R995)</f>
        <v>4/2026</v>
      </c>
      <c r="AW995" s="209">
        <f>WEEKNUM(R995)-WEEKNUM(EOMONTH(R995,-1)+1)+1</f>
        <v>1</v>
      </c>
      <c r="AX995" s="209">
        <f>IF(BB995="S",IF(Q995="1. Aceitou o programa",R995-B995,0),0)</f>
        <v>31</v>
      </c>
      <c r="AY995" s="209">
        <f>IF(BB995="S",IF(AND(S995&lt;&gt;"",R995&lt;&gt;""),S995-R995,0),0)</f>
        <v>0</v>
      </c>
      <c r="AZ995" s="209">
        <f>IF(BB995="S",IF(Q995="1. Aceitou o programa",IF(OR(X995="Não se Aplica",X995=""),IF(OR(W995="Não se Aplica",W995=""),0,W995-V995),AVERAGE(X995-W995,W995-V995)),0),0)</f>
        <v>0</v>
      </c>
      <c r="BA995" s="209">
        <f>IF(BB995="S",IF(AND(Q995="1. Aceitou o programa",AH995="Realizada"),IFERROR(IF(AG995="",0,AG995-R995),0),0),0)</f>
        <v>0</v>
      </c>
      <c r="BB995" s="209" t="str">
        <f>_xlfn.XLOOKUP(U995,'Lista Suspensa'!$AA$20:$AA$23,'Lista Suspensa'!$AB$20:$AB$23,"N/A")</f>
        <v>S</v>
      </c>
    </row>
    <row r="996" spans="1:54" ht="12" customHeight="1">
      <c r="A996" s="151" t="s">
        <v>54</v>
      </c>
      <c r="B996" s="152">
        <v>46083</v>
      </c>
      <c r="C996" s="153" t="s">
        <v>55</v>
      </c>
      <c r="D996" s="153" t="s">
        <v>56</v>
      </c>
      <c r="E996" s="244">
        <v>77625903</v>
      </c>
      <c r="F996" s="144" t="s">
        <v>2289</v>
      </c>
      <c r="G996" s="230"/>
      <c r="H996" s="154">
        <v>32369</v>
      </c>
      <c r="I996" s="153">
        <v>37</v>
      </c>
      <c r="J996" s="148" t="s">
        <v>70</v>
      </c>
      <c r="K996" s="153"/>
      <c r="L996" s="153"/>
      <c r="M996" s="153"/>
      <c r="N996" s="153">
        <v>60</v>
      </c>
      <c r="O996" s="155" t="s">
        <v>2290</v>
      </c>
      <c r="P996" s="156" t="s">
        <v>2069</v>
      </c>
      <c r="Q996" s="157" t="s">
        <v>110</v>
      </c>
      <c r="R996" s="158">
        <v>46114</v>
      </c>
      <c r="S996" s="159"/>
      <c r="T996" s="159" t="s">
        <v>62</v>
      </c>
      <c r="U996" s="159" t="s">
        <v>111</v>
      </c>
      <c r="V996" s="154">
        <v>46113</v>
      </c>
      <c r="W996" s="154" t="s">
        <v>126</v>
      </c>
      <c r="X996" s="154" t="s">
        <v>126</v>
      </c>
      <c r="Y996" s="160" t="s">
        <v>1679</v>
      </c>
      <c r="Z996" s="160" t="s">
        <v>128</v>
      </c>
      <c r="AA996" s="153">
        <v>94.75</v>
      </c>
      <c r="AB996" s="153">
        <v>1.68</v>
      </c>
      <c r="AC996" s="182">
        <f t="shared" si="32"/>
        <v>33.570719954648531</v>
      </c>
      <c r="AD996" s="153" t="str">
        <f t="shared" si="33"/>
        <v>OBESIDADE I</v>
      </c>
      <c r="AE996" s="233" t="s">
        <v>135</v>
      </c>
      <c r="AF996" s="153" t="s">
        <v>130</v>
      </c>
      <c r="AG996" s="159"/>
      <c r="AH996" s="153"/>
      <c r="AI996" s="161"/>
      <c r="AJ996" s="153"/>
      <c r="AK996" s="153"/>
      <c r="AL996" s="207" t="s">
        <v>136</v>
      </c>
      <c r="AM996" s="207"/>
      <c r="AN996" s="207"/>
      <c r="AO996" s="207" t="str">
        <f ca="1">IF(R996="","",IF(R996&gt;TODAY(),"0 meses",DATEDIF(R996,TODAY(),"m") &amp; " meses"))</f>
        <v>2 meses</v>
      </c>
      <c r="AP996" s="147" t="s">
        <v>67</v>
      </c>
      <c r="AQ996" s="147" t="s">
        <v>67</v>
      </c>
      <c r="AR996" s="147"/>
      <c r="AS996" s="209" t="s">
        <v>68</v>
      </c>
      <c r="AT996" s="223" t="str">
        <f>MONTH(B996)&amp;"/"&amp;YEAR(B996)</f>
        <v>3/2026</v>
      </c>
      <c r="AU996" s="223">
        <f>WEEKNUM(B996)-WEEKNUM(EOMONTH(B996,-1)+1)+1</f>
        <v>1</v>
      </c>
      <c r="AV996" s="209" t="str">
        <f>MONTH(R996)&amp;"/"&amp;YEAR(R996)</f>
        <v>4/2026</v>
      </c>
      <c r="AW996" s="209">
        <f>WEEKNUM(R996)-WEEKNUM(EOMONTH(R996,-1)+1)+1</f>
        <v>1</v>
      </c>
      <c r="AX996" s="209">
        <f>IF(BB996="S",IF(Q996="1. Aceitou o programa",R996-B996,0),0)</f>
        <v>31</v>
      </c>
      <c r="AY996" s="209">
        <f>IF(BB996="S",IF(AND(S996&lt;&gt;"",R996&lt;&gt;""),S996-R996,0),0)</f>
        <v>0</v>
      </c>
      <c r="AZ996" s="209">
        <f>IF(BB996="S",IF(Q996="1. Aceitou o programa",IF(OR(X996="Não se Aplica",X996=""),IF(OR(W996="Não se Aplica",W996=""),0,W996-V996),AVERAGE(X996-W996,W996-V996)),0),0)</f>
        <v>0</v>
      </c>
      <c r="BA996" s="209">
        <f>IF(BB996="S",IF(AND(Q996="1. Aceitou o programa",AH996="Realizada"),IFERROR(IF(AG996="",0,AG996-R996),0),0),0)</f>
        <v>0</v>
      </c>
      <c r="BB996" s="209" t="str">
        <f>_xlfn.XLOOKUP(U996,'Lista Suspensa'!$AA$20:$AA$23,'Lista Suspensa'!$AB$20:$AB$23,"N/A")</f>
        <v>S</v>
      </c>
    </row>
    <row r="997" spans="1:54" ht="12" customHeight="1">
      <c r="A997" s="151" t="s">
        <v>54</v>
      </c>
      <c r="B997" s="152">
        <v>46083</v>
      </c>
      <c r="C997" s="153" t="s">
        <v>55</v>
      </c>
      <c r="D997" s="153" t="s">
        <v>56</v>
      </c>
      <c r="E997" s="244">
        <v>83195032</v>
      </c>
      <c r="F997" s="144" t="s">
        <v>2291</v>
      </c>
      <c r="G997" s="230"/>
      <c r="H997" s="154">
        <v>32702</v>
      </c>
      <c r="I997" s="153">
        <v>36</v>
      </c>
      <c r="J997" s="148" t="s">
        <v>70</v>
      </c>
      <c r="K997" s="153"/>
      <c r="L997" s="153"/>
      <c r="M997" s="153"/>
      <c r="N997" s="153">
        <v>60</v>
      </c>
      <c r="O997" s="155" t="s">
        <v>2292</v>
      </c>
      <c r="P997" s="156" t="s">
        <v>71</v>
      </c>
      <c r="Q997" s="157" t="s">
        <v>110</v>
      </c>
      <c r="R997" s="158">
        <v>46114</v>
      </c>
      <c r="S997" s="159"/>
      <c r="T997" s="159" t="s">
        <v>62</v>
      </c>
      <c r="U997" s="159" t="s">
        <v>111</v>
      </c>
      <c r="V997" s="154">
        <v>46114</v>
      </c>
      <c r="W997" s="154" t="s">
        <v>126</v>
      </c>
      <c r="X997" s="154" t="s">
        <v>126</v>
      </c>
      <c r="Y997" s="160" t="s">
        <v>2235</v>
      </c>
      <c r="Z997" s="160" t="s">
        <v>128</v>
      </c>
      <c r="AA997" s="153">
        <v>91</v>
      </c>
      <c r="AB997" s="153">
        <v>1.68</v>
      </c>
      <c r="AC997" s="182">
        <f t="shared" si="32"/>
        <v>32.242063492063494</v>
      </c>
      <c r="AD997" s="153" t="str">
        <f t="shared" si="33"/>
        <v>OBESIDADE I</v>
      </c>
      <c r="AE997" s="233" t="s">
        <v>135</v>
      </c>
      <c r="AF997" s="153" t="s">
        <v>130</v>
      </c>
      <c r="AG997" s="159"/>
      <c r="AH997" s="153"/>
      <c r="AI997" s="161"/>
      <c r="AJ997" s="153"/>
      <c r="AK997" s="153"/>
      <c r="AL997" s="207" t="s">
        <v>131</v>
      </c>
      <c r="AM997" s="207"/>
      <c r="AN997" s="207"/>
      <c r="AO997" s="207" t="str">
        <f ca="1">IF(R997="","",IF(R997&gt;TODAY(),"0 meses",DATEDIF(R997,TODAY(),"m") &amp; " meses"))</f>
        <v>2 meses</v>
      </c>
      <c r="AP997" s="147" t="s">
        <v>67</v>
      </c>
      <c r="AQ997" s="147" t="s">
        <v>67</v>
      </c>
      <c r="AR997" s="147"/>
      <c r="AS997" s="209" t="s">
        <v>68</v>
      </c>
      <c r="AT997" s="223" t="str">
        <f>MONTH(B997)&amp;"/"&amp;YEAR(B997)</f>
        <v>3/2026</v>
      </c>
      <c r="AU997" s="223">
        <f>WEEKNUM(B997)-WEEKNUM(EOMONTH(B997,-1)+1)+1</f>
        <v>1</v>
      </c>
      <c r="AV997" s="209" t="str">
        <f>MONTH(R997)&amp;"/"&amp;YEAR(R997)</f>
        <v>4/2026</v>
      </c>
      <c r="AW997" s="209">
        <f>WEEKNUM(R997)-WEEKNUM(EOMONTH(R997,-1)+1)+1</f>
        <v>1</v>
      </c>
      <c r="AX997" s="209">
        <f>IF(BB997="S",IF(Q997="1. Aceitou o programa",R997-B997,0),0)</f>
        <v>31</v>
      </c>
      <c r="AY997" s="209">
        <f>IF(BB997="S",IF(AND(S997&lt;&gt;"",R997&lt;&gt;""),S997-R997,0),0)</f>
        <v>0</v>
      </c>
      <c r="AZ997" s="209">
        <f>IF(BB997="S",IF(Q997="1. Aceitou o programa",IF(OR(X997="Não se Aplica",X997=""),IF(OR(W997="Não se Aplica",W997=""),0,W997-V997),AVERAGE(X997-W997,W997-V997)),0),0)</f>
        <v>0</v>
      </c>
      <c r="BA997" s="209">
        <f>IF(BB997="S",IF(AND(Q997="1. Aceitou o programa",AH997="Realizada"),IFERROR(IF(AG997="",0,AG997-R997),0),0),0)</f>
        <v>0</v>
      </c>
      <c r="BB997" s="209" t="str">
        <f>_xlfn.XLOOKUP(U997,'Lista Suspensa'!$AA$20:$AA$23,'Lista Suspensa'!$AB$20:$AB$23,"N/A")</f>
        <v>S</v>
      </c>
    </row>
    <row r="998" spans="1:54" ht="12" customHeight="1">
      <c r="A998" s="151" t="s">
        <v>54</v>
      </c>
      <c r="B998" s="152">
        <v>46083</v>
      </c>
      <c r="C998" s="153" t="s">
        <v>55</v>
      </c>
      <c r="D998" s="153" t="s">
        <v>56</v>
      </c>
      <c r="E998" s="244">
        <v>81718845</v>
      </c>
      <c r="F998" s="144" t="s">
        <v>2293</v>
      </c>
      <c r="G998" s="230"/>
      <c r="H998" s="154">
        <v>33113</v>
      </c>
      <c r="I998" s="153">
        <v>35</v>
      </c>
      <c r="J998" s="148" t="s">
        <v>70</v>
      </c>
      <c r="K998" s="153"/>
      <c r="L998" s="153"/>
      <c r="M998" s="153"/>
      <c r="N998" s="153">
        <v>60</v>
      </c>
      <c r="O998" s="155" t="s">
        <v>2294</v>
      </c>
      <c r="P998" s="156" t="s">
        <v>2069</v>
      </c>
      <c r="Q998" s="157" t="s">
        <v>110</v>
      </c>
      <c r="R998" s="158">
        <v>46114</v>
      </c>
      <c r="S998" s="159"/>
      <c r="T998" s="159" t="s">
        <v>62</v>
      </c>
      <c r="U998" s="159" t="s">
        <v>111</v>
      </c>
      <c r="V998" s="154">
        <v>46114</v>
      </c>
      <c r="W998" s="154" t="s">
        <v>126</v>
      </c>
      <c r="X998" s="154" t="s">
        <v>126</v>
      </c>
      <c r="Y998" s="160" t="s">
        <v>2295</v>
      </c>
      <c r="Z998" s="160" t="s">
        <v>128</v>
      </c>
      <c r="AA998" s="153">
        <v>79</v>
      </c>
      <c r="AB998" s="153">
        <v>1.61</v>
      </c>
      <c r="AC998" s="182">
        <f t="shared" si="32"/>
        <v>30.477219243084754</v>
      </c>
      <c r="AD998" s="153" t="str">
        <f t="shared" si="33"/>
        <v>OBESIDADE I</v>
      </c>
      <c r="AE998" s="233" t="s">
        <v>135</v>
      </c>
      <c r="AF998" s="153" t="s">
        <v>130</v>
      </c>
      <c r="AG998" s="159"/>
      <c r="AH998" s="153"/>
      <c r="AI998" s="161"/>
      <c r="AJ998" s="153"/>
      <c r="AK998" s="153"/>
      <c r="AL998" s="207" t="s">
        <v>131</v>
      </c>
      <c r="AM998" s="207"/>
      <c r="AN998" s="207"/>
      <c r="AO998" s="207" t="str">
        <f ca="1">IF(R998="","",IF(R998&gt;TODAY(),"0 meses",DATEDIF(R998,TODAY(),"m") &amp; " meses"))</f>
        <v>2 meses</v>
      </c>
      <c r="AP998" s="147" t="s">
        <v>67</v>
      </c>
      <c r="AQ998" s="147" t="s">
        <v>67</v>
      </c>
      <c r="AR998" s="147"/>
      <c r="AS998" s="209" t="s">
        <v>68</v>
      </c>
      <c r="AT998" s="223" t="str">
        <f>MONTH(B998)&amp;"/"&amp;YEAR(B998)</f>
        <v>3/2026</v>
      </c>
      <c r="AU998" s="223">
        <f>WEEKNUM(B998)-WEEKNUM(EOMONTH(B998,-1)+1)+1</f>
        <v>1</v>
      </c>
      <c r="AV998" s="209" t="str">
        <f>MONTH(R998)&amp;"/"&amp;YEAR(R998)</f>
        <v>4/2026</v>
      </c>
      <c r="AW998" s="209">
        <f>WEEKNUM(R998)-WEEKNUM(EOMONTH(R998,-1)+1)+1</f>
        <v>1</v>
      </c>
      <c r="AX998" s="209">
        <f>IF(BB998="S",IF(Q998="1. Aceitou o programa",R998-B998,0),0)</f>
        <v>31</v>
      </c>
      <c r="AY998" s="209">
        <f>IF(BB998="S",IF(AND(S998&lt;&gt;"",R998&lt;&gt;""),S998-R998,0),0)</f>
        <v>0</v>
      </c>
      <c r="AZ998" s="209">
        <f>IF(BB998="S",IF(Q998="1. Aceitou o programa",IF(OR(X998="Não se Aplica",X998=""),IF(OR(W998="Não se Aplica",W998=""),0,W998-V998),AVERAGE(X998-W998,W998-V998)),0),0)</f>
        <v>0</v>
      </c>
      <c r="BA998" s="209">
        <f>IF(BB998="S",IF(AND(Q998="1. Aceitou o programa",AH998="Realizada"),IFERROR(IF(AG998="",0,AG998-R998),0),0),0)</f>
        <v>0</v>
      </c>
      <c r="BB998" s="209" t="str">
        <f>_xlfn.XLOOKUP(U998,'Lista Suspensa'!$AA$20:$AA$23,'Lista Suspensa'!$AB$20:$AB$23,"N/A")</f>
        <v>S</v>
      </c>
    </row>
    <row r="999" spans="1:54" ht="12" customHeight="1">
      <c r="A999" s="151" t="s">
        <v>54</v>
      </c>
      <c r="B999" s="152">
        <v>46083</v>
      </c>
      <c r="C999" s="153" t="s">
        <v>55</v>
      </c>
      <c r="D999" s="153" t="s">
        <v>56</v>
      </c>
      <c r="E999" s="244">
        <v>86355394</v>
      </c>
      <c r="F999" s="144" t="s">
        <v>2296</v>
      </c>
      <c r="G999" s="230"/>
      <c r="H999" s="154">
        <v>33393</v>
      </c>
      <c r="I999" s="153">
        <v>34</v>
      </c>
      <c r="J999" s="148" t="s">
        <v>70</v>
      </c>
      <c r="K999" s="153"/>
      <c r="L999" s="153"/>
      <c r="M999" s="153"/>
      <c r="N999" s="153">
        <v>50</v>
      </c>
      <c r="O999" s="155" t="s">
        <v>2297</v>
      </c>
      <c r="P999" s="156" t="s">
        <v>71</v>
      </c>
      <c r="Q999" s="157" t="s">
        <v>110</v>
      </c>
      <c r="R999" s="158">
        <v>46114</v>
      </c>
      <c r="S999" s="159"/>
      <c r="T999" s="159" t="s">
        <v>62</v>
      </c>
      <c r="U999" s="159" t="s">
        <v>111</v>
      </c>
      <c r="V999" s="154">
        <v>46114</v>
      </c>
      <c r="W999" s="154" t="s">
        <v>126</v>
      </c>
      <c r="X999" s="154" t="s">
        <v>126</v>
      </c>
      <c r="Y999" s="160" t="s">
        <v>2255</v>
      </c>
      <c r="Z999" s="160" t="s">
        <v>128</v>
      </c>
      <c r="AA999" s="153">
        <v>70</v>
      </c>
      <c r="AB999" s="153">
        <v>1.66</v>
      </c>
      <c r="AC999" s="182">
        <f t="shared" si="32"/>
        <v>25.402816083611555</v>
      </c>
      <c r="AD999" s="153" t="str">
        <f t="shared" si="33"/>
        <v>SOBREPESO</v>
      </c>
      <c r="AE999" s="233" t="s">
        <v>135</v>
      </c>
      <c r="AF999" s="153" t="s">
        <v>130</v>
      </c>
      <c r="AG999" s="159"/>
      <c r="AH999" s="153"/>
      <c r="AI999" s="161"/>
      <c r="AJ999" s="153"/>
      <c r="AK999" s="153"/>
      <c r="AL999" s="207" t="s">
        <v>85</v>
      </c>
      <c r="AM999" s="207" t="s">
        <v>86</v>
      </c>
      <c r="AN999" s="207"/>
      <c r="AO999" s="207" t="str">
        <f ca="1">IF(R999="","",IF(R999&gt;TODAY(),"0 meses",DATEDIF(R999,TODAY(),"m") &amp; " meses"))</f>
        <v>2 meses</v>
      </c>
      <c r="AP999" s="147" t="s">
        <v>67</v>
      </c>
      <c r="AQ999" s="147" t="s">
        <v>67</v>
      </c>
      <c r="AR999" s="147"/>
      <c r="AS999" s="209" t="s">
        <v>68</v>
      </c>
      <c r="AT999" s="223" t="str">
        <f>MONTH(B999)&amp;"/"&amp;YEAR(B999)</f>
        <v>3/2026</v>
      </c>
      <c r="AU999" s="223">
        <f>WEEKNUM(B999)-WEEKNUM(EOMONTH(B999,-1)+1)+1</f>
        <v>1</v>
      </c>
      <c r="AV999" s="209" t="str">
        <f>MONTH(R999)&amp;"/"&amp;YEAR(R999)</f>
        <v>4/2026</v>
      </c>
      <c r="AW999" s="209">
        <f>WEEKNUM(R999)-WEEKNUM(EOMONTH(R999,-1)+1)+1</f>
        <v>1</v>
      </c>
      <c r="AX999" s="209">
        <f>IF(BB999="S",IF(Q999="1. Aceitou o programa",R999-B999,0),0)</f>
        <v>31</v>
      </c>
      <c r="AY999" s="209">
        <f>IF(BB999="S",IF(AND(S999&lt;&gt;"",R999&lt;&gt;""),S999-R999,0),0)</f>
        <v>0</v>
      </c>
      <c r="AZ999" s="209">
        <f>IF(BB999="S",IF(Q999="1. Aceitou o programa",IF(OR(X999="Não se Aplica",X999=""),IF(OR(W999="Não se Aplica",W999=""),0,W999-V999),AVERAGE(X999-W999,W999-V999)),0),0)</f>
        <v>0</v>
      </c>
      <c r="BA999" s="209">
        <f>IF(BB999="S",IF(AND(Q999="1. Aceitou o programa",AH999="Realizada"),IFERROR(IF(AG999="",0,AG999-R999),0),0),0)</f>
        <v>0</v>
      </c>
      <c r="BB999" s="209" t="str">
        <f>_xlfn.XLOOKUP(U999,'Lista Suspensa'!$AA$20:$AA$23,'Lista Suspensa'!$AB$20:$AB$23,"N/A")</f>
        <v>S</v>
      </c>
    </row>
    <row r="1000" spans="1:54" ht="12" customHeight="1">
      <c r="A1000" s="151" t="s">
        <v>54</v>
      </c>
      <c r="B1000" s="152">
        <v>46083</v>
      </c>
      <c r="C1000" s="153" t="s">
        <v>55</v>
      </c>
      <c r="D1000" s="153" t="s">
        <v>56</v>
      </c>
      <c r="E1000" s="244">
        <v>84118271</v>
      </c>
      <c r="F1000" s="144" t="s">
        <v>2298</v>
      </c>
      <c r="G1000" s="230"/>
      <c r="H1000" s="154">
        <v>33490</v>
      </c>
      <c r="I1000" s="153">
        <v>34</v>
      </c>
      <c r="J1000" s="148" t="s">
        <v>70</v>
      </c>
      <c r="K1000" s="153"/>
      <c r="L1000" s="153"/>
      <c r="M1000" s="153"/>
      <c r="N1000" s="153">
        <v>380</v>
      </c>
      <c r="O1000" s="155" t="s">
        <v>2299</v>
      </c>
      <c r="P1000" s="156" t="s">
        <v>2077</v>
      </c>
      <c r="Q1000" s="157" t="s">
        <v>110</v>
      </c>
      <c r="R1000" s="158">
        <v>46114</v>
      </c>
      <c r="S1000" s="159"/>
      <c r="T1000" s="159" t="s">
        <v>62</v>
      </c>
      <c r="U1000" s="159" t="s">
        <v>111</v>
      </c>
      <c r="V1000" s="154">
        <v>46114</v>
      </c>
      <c r="W1000" s="154" t="s">
        <v>126</v>
      </c>
      <c r="X1000" s="154" t="s">
        <v>126</v>
      </c>
      <c r="Y1000" s="160" t="s">
        <v>2300</v>
      </c>
      <c r="Z1000" s="160" t="s">
        <v>128</v>
      </c>
      <c r="AA1000" s="153">
        <v>94</v>
      </c>
      <c r="AB1000" s="153">
        <v>1.62</v>
      </c>
      <c r="AC1000" s="182">
        <f t="shared" si="32"/>
        <v>35.817710714830049</v>
      </c>
      <c r="AD1000" s="153" t="str">
        <f t="shared" si="33"/>
        <v>OBESIDADE II</v>
      </c>
      <c r="AE1000" s="233" t="s">
        <v>225</v>
      </c>
      <c r="AF1000" s="153" t="s">
        <v>130</v>
      </c>
      <c r="AG1000" s="159"/>
      <c r="AH1000" s="153"/>
      <c r="AI1000" s="161"/>
      <c r="AJ1000" s="153"/>
      <c r="AK1000" s="153"/>
      <c r="AL1000" s="207" t="s">
        <v>131</v>
      </c>
      <c r="AM1000" s="207"/>
      <c r="AN1000" s="207"/>
      <c r="AO1000" s="207" t="str">
        <f ca="1">IF(R1000="","",IF(R1000&gt;TODAY(),"0 meses",DATEDIF(R1000,TODAY(),"m") &amp; " meses"))</f>
        <v>2 meses</v>
      </c>
      <c r="AP1000" s="147" t="s">
        <v>67</v>
      </c>
      <c r="AQ1000" s="147" t="s">
        <v>67</v>
      </c>
      <c r="AR1000" s="147"/>
      <c r="AS1000" s="209" t="s">
        <v>68</v>
      </c>
      <c r="AT1000" s="223" t="str">
        <f>MONTH(B1000)&amp;"/"&amp;YEAR(B1000)</f>
        <v>3/2026</v>
      </c>
      <c r="AU1000" s="223">
        <f>WEEKNUM(B1000)-WEEKNUM(EOMONTH(B1000,-1)+1)+1</f>
        <v>1</v>
      </c>
      <c r="AV1000" s="209" t="str">
        <f>MONTH(R1000)&amp;"/"&amp;YEAR(R1000)</f>
        <v>4/2026</v>
      </c>
      <c r="AW1000" s="209">
        <f>WEEKNUM(R1000)-WEEKNUM(EOMONTH(R1000,-1)+1)+1</f>
        <v>1</v>
      </c>
      <c r="AX1000" s="209">
        <f>IF(BB1000="S",IF(Q1000="1. Aceitou o programa",R1000-B1000,0),0)</f>
        <v>31</v>
      </c>
      <c r="AY1000" s="209">
        <f>IF(BB1000="S",IF(AND(S1000&lt;&gt;"",R1000&lt;&gt;""),S1000-R1000,0),0)</f>
        <v>0</v>
      </c>
      <c r="AZ1000" s="209">
        <f>IF(BB1000="S",IF(Q1000="1. Aceitou o programa",IF(OR(X1000="Não se Aplica",X1000=""),IF(OR(W1000="Não se Aplica",W1000=""),0,W1000-V1000),AVERAGE(X1000-W1000,W1000-V1000)),0),0)</f>
        <v>0</v>
      </c>
      <c r="BA1000" s="209">
        <f>IF(BB1000="S",IF(AND(Q1000="1. Aceitou o programa",AH1000="Realizada"),IFERROR(IF(AG1000="",0,AG1000-R1000),0),0),0)</f>
        <v>0</v>
      </c>
      <c r="BB1000" s="209" t="str">
        <f>_xlfn.XLOOKUP(U1000,'Lista Suspensa'!$AA$20:$AA$23,'Lista Suspensa'!$AB$20:$AB$23,"N/A")</f>
        <v>S</v>
      </c>
    </row>
    <row r="1001" spans="1:54" ht="12" customHeight="1">
      <c r="A1001" s="151" t="s">
        <v>54</v>
      </c>
      <c r="B1001" s="152">
        <v>46083</v>
      </c>
      <c r="C1001" s="153" t="s">
        <v>55</v>
      </c>
      <c r="D1001" s="153" t="s">
        <v>56</v>
      </c>
      <c r="E1001" s="244">
        <v>85600753</v>
      </c>
      <c r="F1001" s="144" t="s">
        <v>2301</v>
      </c>
      <c r="G1001" s="230"/>
      <c r="H1001" s="154">
        <v>33717</v>
      </c>
      <c r="I1001" s="153">
        <v>34</v>
      </c>
      <c r="J1001" s="148" t="s">
        <v>70</v>
      </c>
      <c r="K1001" s="153"/>
      <c r="L1001" s="153"/>
      <c r="M1001" s="153"/>
      <c r="N1001" s="153">
        <v>60</v>
      </c>
      <c r="O1001" s="155" t="s">
        <v>2302</v>
      </c>
      <c r="P1001" s="156" t="s">
        <v>2069</v>
      </c>
      <c r="Q1001" s="157" t="s">
        <v>110</v>
      </c>
      <c r="R1001" s="158">
        <v>46114</v>
      </c>
      <c r="S1001" s="159"/>
      <c r="T1001" s="159" t="s">
        <v>62</v>
      </c>
      <c r="U1001" s="159" t="s">
        <v>111</v>
      </c>
      <c r="V1001" s="154">
        <v>46114</v>
      </c>
      <c r="W1001" s="154" t="s">
        <v>126</v>
      </c>
      <c r="X1001" s="154" t="s">
        <v>126</v>
      </c>
      <c r="Y1001" s="160" t="s">
        <v>2303</v>
      </c>
      <c r="Z1001" s="160" t="s">
        <v>128</v>
      </c>
      <c r="AA1001" s="153">
        <v>78</v>
      </c>
      <c r="AB1001" s="153">
        <v>1.5</v>
      </c>
      <c r="AC1001" s="182">
        <f t="shared" si="32"/>
        <v>34.666666666666664</v>
      </c>
      <c r="AD1001" s="153" t="str">
        <f t="shared" si="33"/>
        <v>OBESIDADE I</v>
      </c>
      <c r="AE1001" s="233" t="s">
        <v>135</v>
      </c>
      <c r="AF1001" s="153" t="s">
        <v>130</v>
      </c>
      <c r="AG1001" s="159"/>
      <c r="AH1001" s="153"/>
      <c r="AI1001" s="161"/>
      <c r="AJ1001" s="153"/>
      <c r="AK1001" s="153"/>
      <c r="AL1001" s="207" t="s">
        <v>136</v>
      </c>
      <c r="AM1001" s="207"/>
      <c r="AN1001" s="207"/>
      <c r="AO1001" s="207" t="str">
        <f ca="1">IF(R1001="","",IF(R1001&gt;TODAY(),"0 meses",DATEDIF(R1001,TODAY(),"m") &amp; " meses"))</f>
        <v>2 meses</v>
      </c>
      <c r="AP1001" s="147" t="s">
        <v>67</v>
      </c>
      <c r="AQ1001" s="147" t="s">
        <v>67</v>
      </c>
      <c r="AR1001" s="147"/>
      <c r="AS1001" s="209" t="s">
        <v>68</v>
      </c>
      <c r="AT1001" s="223" t="str">
        <f>MONTH(B1001)&amp;"/"&amp;YEAR(B1001)</f>
        <v>3/2026</v>
      </c>
      <c r="AU1001" s="223">
        <f>WEEKNUM(B1001)-WEEKNUM(EOMONTH(B1001,-1)+1)+1</f>
        <v>1</v>
      </c>
      <c r="AV1001" s="209" t="str">
        <f>MONTH(R1001)&amp;"/"&amp;YEAR(R1001)</f>
        <v>4/2026</v>
      </c>
      <c r="AW1001" s="209">
        <f>WEEKNUM(R1001)-WEEKNUM(EOMONTH(R1001,-1)+1)+1</f>
        <v>1</v>
      </c>
      <c r="AX1001" s="209">
        <f>IF(BB1001="S",IF(Q1001="1. Aceitou o programa",R1001-B1001,0),0)</f>
        <v>31</v>
      </c>
      <c r="AY1001" s="209">
        <f>IF(BB1001="S",IF(AND(S1001&lt;&gt;"",R1001&lt;&gt;""),S1001-R1001,0),0)</f>
        <v>0</v>
      </c>
      <c r="AZ1001" s="209">
        <f>IF(BB1001="S",IF(Q1001="1. Aceitou o programa",IF(OR(X1001="Não se Aplica",X1001=""),IF(OR(W1001="Não se Aplica",W1001=""),0,W1001-V1001),AVERAGE(X1001-W1001,W1001-V1001)),0),0)</f>
        <v>0</v>
      </c>
      <c r="BA1001" s="209">
        <f>IF(BB1001="S",IF(AND(Q1001="1. Aceitou o programa",AH1001="Realizada"),IFERROR(IF(AG1001="",0,AG1001-R1001),0),0),0)</f>
        <v>0</v>
      </c>
      <c r="BB1001" s="209" t="str">
        <f>_xlfn.XLOOKUP(U1001,'Lista Suspensa'!$AA$20:$AA$23,'Lista Suspensa'!$AB$20:$AB$23,"N/A")</f>
        <v>S</v>
      </c>
    </row>
    <row r="1002" spans="1:54" ht="12" customHeight="1">
      <c r="A1002" s="151" t="s">
        <v>54</v>
      </c>
      <c r="B1002" s="152">
        <v>46083</v>
      </c>
      <c r="C1002" s="153" t="s">
        <v>55</v>
      </c>
      <c r="D1002" s="153" t="s">
        <v>56</v>
      </c>
      <c r="E1002" s="244">
        <v>84759595</v>
      </c>
      <c r="F1002" s="144" t="s">
        <v>2304</v>
      </c>
      <c r="G1002" s="230"/>
      <c r="H1002" s="154">
        <v>34095</v>
      </c>
      <c r="I1002" s="153">
        <v>33</v>
      </c>
      <c r="J1002" s="148" t="s">
        <v>70</v>
      </c>
      <c r="K1002" s="153"/>
      <c r="L1002" s="153"/>
      <c r="M1002" s="153"/>
      <c r="N1002" s="153">
        <v>450</v>
      </c>
      <c r="O1002" s="155" t="s">
        <v>2305</v>
      </c>
      <c r="P1002" s="156" t="s">
        <v>2242</v>
      </c>
      <c r="Q1002" s="157" t="s">
        <v>110</v>
      </c>
      <c r="R1002" s="158">
        <v>46114</v>
      </c>
      <c r="S1002" s="159"/>
      <c r="T1002" s="159" t="s">
        <v>62</v>
      </c>
      <c r="U1002" s="159" t="s">
        <v>111</v>
      </c>
      <c r="V1002" s="154">
        <v>46114</v>
      </c>
      <c r="W1002" s="154" t="s">
        <v>126</v>
      </c>
      <c r="X1002" s="154" t="s">
        <v>126</v>
      </c>
      <c r="Y1002" s="160" t="s">
        <v>2130</v>
      </c>
      <c r="Z1002" s="160" t="s">
        <v>128</v>
      </c>
      <c r="AA1002" s="153">
        <v>97.5</v>
      </c>
      <c r="AB1002" s="153">
        <v>1.68</v>
      </c>
      <c r="AC1002" s="182">
        <f t="shared" si="32"/>
        <v>34.545068027210888</v>
      </c>
      <c r="AD1002" s="153" t="str">
        <f t="shared" si="33"/>
        <v>OBESIDADE I</v>
      </c>
      <c r="AE1002" s="233" t="s">
        <v>135</v>
      </c>
      <c r="AF1002" s="153" t="s">
        <v>130</v>
      </c>
      <c r="AG1002" s="159"/>
      <c r="AH1002" s="153"/>
      <c r="AI1002" s="161"/>
      <c r="AJ1002" s="153"/>
      <c r="AK1002" s="153"/>
      <c r="AL1002" s="207" t="s">
        <v>85</v>
      </c>
      <c r="AM1002" s="207" t="s">
        <v>86</v>
      </c>
      <c r="AN1002" s="207"/>
      <c r="AO1002" s="207" t="str">
        <f ca="1">IF(R1002="","",IF(R1002&gt;TODAY(),"0 meses",DATEDIF(R1002,TODAY(),"m") &amp; " meses"))</f>
        <v>2 meses</v>
      </c>
      <c r="AP1002" s="147" t="s">
        <v>67</v>
      </c>
      <c r="AQ1002" s="147" t="s">
        <v>67</v>
      </c>
      <c r="AR1002" s="147"/>
      <c r="AS1002" s="209" t="s">
        <v>68</v>
      </c>
      <c r="AT1002" s="223" t="str">
        <f>MONTH(B1002)&amp;"/"&amp;YEAR(B1002)</f>
        <v>3/2026</v>
      </c>
      <c r="AU1002" s="223">
        <f>WEEKNUM(B1002)-WEEKNUM(EOMONTH(B1002,-1)+1)+1</f>
        <v>1</v>
      </c>
      <c r="AV1002" s="209" t="str">
        <f>MONTH(R1002)&amp;"/"&amp;YEAR(R1002)</f>
        <v>4/2026</v>
      </c>
      <c r="AW1002" s="209">
        <f>WEEKNUM(R1002)-WEEKNUM(EOMONTH(R1002,-1)+1)+1</f>
        <v>1</v>
      </c>
      <c r="AX1002" s="209">
        <f>IF(BB1002="S",IF(Q1002="1. Aceitou o programa",R1002-B1002,0),0)</f>
        <v>31</v>
      </c>
      <c r="AY1002" s="209">
        <f>IF(BB1002="S",IF(AND(S1002&lt;&gt;"",R1002&lt;&gt;""),S1002-R1002,0),0)</f>
        <v>0</v>
      </c>
      <c r="AZ1002" s="209">
        <f>IF(BB1002="S",IF(Q1002="1. Aceitou o programa",IF(OR(X1002="Não se Aplica",X1002=""),IF(OR(W1002="Não se Aplica",W1002=""),0,W1002-V1002),AVERAGE(X1002-W1002,W1002-V1002)),0),0)</f>
        <v>0</v>
      </c>
      <c r="BA1002" s="209">
        <f>IF(BB1002="S",IF(AND(Q1002="1. Aceitou o programa",AH1002="Realizada"),IFERROR(IF(AG1002="",0,AG1002-R1002),0),0),0)</f>
        <v>0</v>
      </c>
      <c r="BB1002" s="209" t="str">
        <f>_xlfn.XLOOKUP(U1002,'Lista Suspensa'!$AA$20:$AA$23,'Lista Suspensa'!$AB$20:$AB$23,"N/A")</f>
        <v>S</v>
      </c>
    </row>
    <row r="1003" spans="1:54" ht="12" customHeight="1">
      <c r="A1003" s="151" t="s">
        <v>54</v>
      </c>
      <c r="B1003" s="152">
        <v>46083</v>
      </c>
      <c r="C1003" s="153" t="s">
        <v>55</v>
      </c>
      <c r="D1003" s="153" t="s">
        <v>56</v>
      </c>
      <c r="E1003" s="244">
        <v>85575654</v>
      </c>
      <c r="F1003" s="144" t="s">
        <v>2306</v>
      </c>
      <c r="G1003" s="230"/>
      <c r="H1003" s="154">
        <v>35641</v>
      </c>
      <c r="I1003" s="153">
        <v>28</v>
      </c>
      <c r="J1003" s="148" t="s">
        <v>70</v>
      </c>
      <c r="K1003" s="153"/>
      <c r="L1003" s="153"/>
      <c r="M1003" s="153"/>
      <c r="N1003" s="153">
        <v>450</v>
      </c>
      <c r="O1003" s="155" t="s">
        <v>2307</v>
      </c>
      <c r="P1003" s="156" t="s">
        <v>2069</v>
      </c>
      <c r="Q1003" s="157" t="s">
        <v>110</v>
      </c>
      <c r="R1003" s="158">
        <v>46114</v>
      </c>
      <c r="S1003" s="159"/>
      <c r="T1003" s="159" t="s">
        <v>62</v>
      </c>
      <c r="U1003" s="159" t="s">
        <v>111</v>
      </c>
      <c r="V1003" s="154">
        <v>46114</v>
      </c>
      <c r="W1003" s="154" t="s">
        <v>126</v>
      </c>
      <c r="X1003" s="154" t="s">
        <v>126</v>
      </c>
      <c r="Y1003" s="160" t="s">
        <v>2308</v>
      </c>
      <c r="Z1003" s="160" t="s">
        <v>128</v>
      </c>
      <c r="AA1003" s="153">
        <v>66</v>
      </c>
      <c r="AB1003" s="153">
        <v>1.6</v>
      </c>
      <c r="AC1003" s="182">
        <f t="shared" si="32"/>
        <v>25.781249999999996</v>
      </c>
      <c r="AD1003" s="153" t="str">
        <f t="shared" si="33"/>
        <v>SOBREPESO</v>
      </c>
      <c r="AE1003" s="233" t="s">
        <v>135</v>
      </c>
      <c r="AF1003" s="153" t="s">
        <v>130</v>
      </c>
      <c r="AG1003" s="159"/>
      <c r="AH1003" s="153"/>
      <c r="AI1003" s="161"/>
      <c r="AJ1003" s="153"/>
      <c r="AK1003" s="153"/>
      <c r="AL1003" s="207" t="s">
        <v>131</v>
      </c>
      <c r="AM1003" s="207"/>
      <c r="AN1003" s="207"/>
      <c r="AO1003" s="207" t="str">
        <f ca="1">IF(R1003="","",IF(R1003&gt;TODAY(),"0 meses",DATEDIF(R1003,TODAY(),"m") &amp; " meses"))</f>
        <v>2 meses</v>
      </c>
      <c r="AP1003" s="147" t="s">
        <v>67</v>
      </c>
      <c r="AQ1003" s="147" t="s">
        <v>67</v>
      </c>
      <c r="AR1003" s="147"/>
      <c r="AS1003" s="209" t="s">
        <v>68</v>
      </c>
      <c r="AT1003" s="223" t="str">
        <f>MONTH(B1003)&amp;"/"&amp;YEAR(B1003)</f>
        <v>3/2026</v>
      </c>
      <c r="AU1003" s="223">
        <f>WEEKNUM(B1003)-WEEKNUM(EOMONTH(B1003,-1)+1)+1</f>
        <v>1</v>
      </c>
      <c r="AV1003" s="209" t="str">
        <f>MONTH(R1003)&amp;"/"&amp;YEAR(R1003)</f>
        <v>4/2026</v>
      </c>
      <c r="AW1003" s="209">
        <f>WEEKNUM(R1003)-WEEKNUM(EOMONTH(R1003,-1)+1)+1</f>
        <v>1</v>
      </c>
      <c r="AX1003" s="209">
        <f>IF(BB1003="S",IF(Q1003="1. Aceitou o programa",R1003-B1003,0),0)</f>
        <v>31</v>
      </c>
      <c r="AY1003" s="209">
        <f>IF(BB1003="S",IF(AND(S1003&lt;&gt;"",R1003&lt;&gt;""),S1003-R1003,0),0)</f>
        <v>0</v>
      </c>
      <c r="AZ1003" s="209">
        <f>IF(BB1003="S",IF(Q1003="1. Aceitou o programa",IF(OR(X1003="Não se Aplica",X1003=""),IF(OR(W1003="Não se Aplica",W1003=""),0,W1003-V1003),AVERAGE(X1003-W1003,W1003-V1003)),0),0)</f>
        <v>0</v>
      </c>
      <c r="BA1003" s="209">
        <f>IF(BB1003="S",IF(AND(Q1003="1. Aceitou o programa",AH1003="Realizada"),IFERROR(IF(AG1003="",0,AG1003-R1003),0),0),0)</f>
        <v>0</v>
      </c>
      <c r="BB1003" s="209" t="str">
        <f>_xlfn.XLOOKUP(U1003,'Lista Suspensa'!$AA$20:$AA$23,'Lista Suspensa'!$AB$20:$AB$23,"N/A")</f>
        <v>S</v>
      </c>
    </row>
    <row r="1004" spans="1:54" ht="12" customHeight="1">
      <c r="A1004" s="151" t="s">
        <v>54</v>
      </c>
      <c r="B1004" s="152">
        <v>46083</v>
      </c>
      <c r="C1004" s="153" t="s">
        <v>55</v>
      </c>
      <c r="D1004" s="153" t="s">
        <v>56</v>
      </c>
      <c r="E1004" s="244">
        <v>79713217</v>
      </c>
      <c r="F1004" s="144" t="s">
        <v>2309</v>
      </c>
      <c r="G1004" s="230"/>
      <c r="H1004" s="154">
        <v>36050</v>
      </c>
      <c r="I1004" s="153">
        <v>27</v>
      </c>
      <c r="J1004" s="148" t="s">
        <v>70</v>
      </c>
      <c r="K1004" s="153"/>
      <c r="L1004" s="153"/>
      <c r="M1004" s="153"/>
      <c r="N1004" s="153">
        <v>750</v>
      </c>
      <c r="O1004" s="155" t="s">
        <v>2310</v>
      </c>
      <c r="P1004" s="156" t="s">
        <v>71</v>
      </c>
      <c r="Q1004" s="157" t="s">
        <v>110</v>
      </c>
      <c r="R1004" s="158">
        <v>46114</v>
      </c>
      <c r="S1004" s="159"/>
      <c r="T1004" s="159" t="s">
        <v>62</v>
      </c>
      <c r="U1004" s="159" t="s">
        <v>111</v>
      </c>
      <c r="V1004" s="154">
        <v>46114</v>
      </c>
      <c r="W1004" s="154" t="s">
        <v>126</v>
      </c>
      <c r="X1004" s="154" t="s">
        <v>126</v>
      </c>
      <c r="Y1004" s="160" t="s">
        <v>2311</v>
      </c>
      <c r="Z1004" s="160" t="s">
        <v>128</v>
      </c>
      <c r="AA1004" s="153">
        <v>97</v>
      </c>
      <c r="AB1004" s="153">
        <v>1.65</v>
      </c>
      <c r="AC1004" s="182">
        <f t="shared" si="32"/>
        <v>35.629017447199267</v>
      </c>
      <c r="AD1004" s="153" t="str">
        <f t="shared" si="33"/>
        <v>OBESIDADE II</v>
      </c>
      <c r="AE1004" s="233" t="s">
        <v>66</v>
      </c>
      <c r="AF1004" s="153" t="s">
        <v>130</v>
      </c>
      <c r="AG1004" s="159"/>
      <c r="AH1004" s="153"/>
      <c r="AI1004" s="161"/>
      <c r="AJ1004" s="153"/>
      <c r="AK1004" s="153"/>
      <c r="AL1004" s="207" t="s">
        <v>85</v>
      </c>
      <c r="AM1004" s="207" t="s">
        <v>86</v>
      </c>
      <c r="AN1004" s="207"/>
      <c r="AO1004" s="207" t="str">
        <f ca="1">IF(R1004="","",IF(R1004&gt;TODAY(),"0 meses",DATEDIF(R1004,TODAY(),"m") &amp; " meses"))</f>
        <v>2 meses</v>
      </c>
      <c r="AP1004" s="147" t="s">
        <v>67</v>
      </c>
      <c r="AQ1004" s="147" t="s">
        <v>67</v>
      </c>
      <c r="AR1004" s="147"/>
      <c r="AS1004" s="209" t="s">
        <v>68</v>
      </c>
      <c r="AT1004" s="223" t="str">
        <f>MONTH(B1004)&amp;"/"&amp;YEAR(B1004)</f>
        <v>3/2026</v>
      </c>
      <c r="AU1004" s="223">
        <f>WEEKNUM(B1004)-WEEKNUM(EOMONTH(B1004,-1)+1)+1</f>
        <v>1</v>
      </c>
      <c r="AV1004" s="209" t="str">
        <f>MONTH(R1004)&amp;"/"&amp;YEAR(R1004)</f>
        <v>4/2026</v>
      </c>
      <c r="AW1004" s="209">
        <f>WEEKNUM(R1004)-WEEKNUM(EOMONTH(R1004,-1)+1)+1</f>
        <v>1</v>
      </c>
      <c r="AX1004" s="209">
        <f>IF(BB1004="S",IF(Q1004="1. Aceitou o programa",R1004-B1004,0),0)</f>
        <v>31</v>
      </c>
      <c r="AY1004" s="209">
        <f>IF(BB1004="S",IF(AND(S1004&lt;&gt;"",R1004&lt;&gt;""),S1004-R1004,0),0)</f>
        <v>0</v>
      </c>
      <c r="AZ1004" s="209">
        <f>IF(BB1004="S",IF(Q1004="1. Aceitou o programa",IF(OR(X1004="Não se Aplica",X1004=""),IF(OR(W1004="Não se Aplica",W1004=""),0,W1004-V1004),AVERAGE(X1004-W1004,W1004-V1004)),0),0)</f>
        <v>0</v>
      </c>
      <c r="BA1004" s="209">
        <f>IF(BB1004="S",IF(AND(Q1004="1. Aceitou o programa",AH1004="Realizada"),IFERROR(IF(AG1004="",0,AG1004-R1004),0),0),0)</f>
        <v>0</v>
      </c>
      <c r="BB1004" s="209" t="str">
        <f>_xlfn.XLOOKUP(U1004,'Lista Suspensa'!$AA$20:$AA$23,'Lista Suspensa'!$AB$20:$AB$23,"N/A")</f>
        <v>S</v>
      </c>
    </row>
    <row r="1005" spans="1:54" ht="12" customHeight="1">
      <c r="A1005" s="151" t="s">
        <v>54</v>
      </c>
      <c r="B1005" s="152">
        <v>46083</v>
      </c>
      <c r="C1005" s="153" t="s">
        <v>55</v>
      </c>
      <c r="D1005" s="153" t="s">
        <v>56</v>
      </c>
      <c r="E1005" s="244">
        <v>83152856</v>
      </c>
      <c r="F1005" s="144" t="s">
        <v>2312</v>
      </c>
      <c r="G1005" s="230"/>
      <c r="H1005" s="154">
        <v>36229</v>
      </c>
      <c r="I1005" s="153">
        <v>27</v>
      </c>
      <c r="J1005" s="148" t="s">
        <v>70</v>
      </c>
      <c r="K1005" s="153"/>
      <c r="L1005" s="153"/>
      <c r="M1005" s="153"/>
      <c r="N1005" s="153">
        <v>40</v>
      </c>
      <c r="O1005" s="155" t="s">
        <v>2313</v>
      </c>
      <c r="P1005" s="156" t="s">
        <v>71</v>
      </c>
      <c r="Q1005" s="157" t="s">
        <v>110</v>
      </c>
      <c r="R1005" s="158">
        <v>46114</v>
      </c>
      <c r="S1005" s="159"/>
      <c r="T1005" s="159" t="s">
        <v>62</v>
      </c>
      <c r="U1005" s="159" t="s">
        <v>111</v>
      </c>
      <c r="V1005" s="154">
        <v>46114</v>
      </c>
      <c r="W1005" s="154" t="s">
        <v>126</v>
      </c>
      <c r="X1005" s="154" t="s">
        <v>126</v>
      </c>
      <c r="Y1005" s="160" t="s">
        <v>2314</v>
      </c>
      <c r="Z1005" s="160" t="s">
        <v>134</v>
      </c>
      <c r="AA1005" s="153">
        <v>95</v>
      </c>
      <c r="AB1005" s="153">
        <v>1.63</v>
      </c>
      <c r="AC1005" s="182">
        <f t="shared" si="32"/>
        <v>35.755956189544207</v>
      </c>
      <c r="AD1005" s="153" t="str">
        <f t="shared" si="33"/>
        <v>OBESIDADE II</v>
      </c>
      <c r="AE1005" s="233" t="s">
        <v>135</v>
      </c>
      <c r="AF1005" s="153" t="s">
        <v>130</v>
      </c>
      <c r="AG1005" s="159"/>
      <c r="AH1005" s="153"/>
      <c r="AI1005" s="161"/>
      <c r="AJ1005" s="153"/>
      <c r="AK1005" s="153"/>
      <c r="AL1005" s="207" t="s">
        <v>131</v>
      </c>
      <c r="AM1005" s="207"/>
      <c r="AN1005" s="207"/>
      <c r="AO1005" s="207" t="str">
        <f ca="1">IF(R1005="","",IF(R1005&gt;TODAY(),"0 meses",DATEDIF(R1005,TODAY(),"m") &amp; " meses"))</f>
        <v>2 meses</v>
      </c>
      <c r="AP1005" s="147" t="s">
        <v>67</v>
      </c>
      <c r="AQ1005" s="147" t="s">
        <v>67</v>
      </c>
      <c r="AR1005" s="147"/>
      <c r="AS1005" s="209" t="s">
        <v>68</v>
      </c>
      <c r="AT1005" s="223" t="str">
        <f>MONTH(B1005)&amp;"/"&amp;YEAR(B1005)</f>
        <v>3/2026</v>
      </c>
      <c r="AU1005" s="223">
        <f>WEEKNUM(B1005)-WEEKNUM(EOMONTH(B1005,-1)+1)+1</f>
        <v>1</v>
      </c>
      <c r="AV1005" s="209" t="str">
        <f>MONTH(R1005)&amp;"/"&amp;YEAR(R1005)</f>
        <v>4/2026</v>
      </c>
      <c r="AW1005" s="209">
        <f>WEEKNUM(R1005)-WEEKNUM(EOMONTH(R1005,-1)+1)+1</f>
        <v>1</v>
      </c>
      <c r="AX1005" s="209">
        <f>IF(BB1005="S",IF(Q1005="1. Aceitou o programa",R1005-B1005,0),0)</f>
        <v>31</v>
      </c>
      <c r="AY1005" s="209">
        <f>IF(BB1005="S",IF(AND(S1005&lt;&gt;"",R1005&lt;&gt;""),S1005-R1005,0),0)</f>
        <v>0</v>
      </c>
      <c r="AZ1005" s="209">
        <f>IF(BB1005="S",IF(Q1005="1. Aceitou o programa",IF(OR(X1005="Não se Aplica",X1005=""),IF(OR(W1005="Não se Aplica",W1005=""),0,W1005-V1005),AVERAGE(X1005-W1005,W1005-V1005)),0),0)</f>
        <v>0</v>
      </c>
      <c r="BA1005" s="209">
        <f>IF(BB1005="S",IF(AND(Q1005="1. Aceitou o programa",AH1005="Realizada"),IFERROR(IF(AG1005="",0,AG1005-R1005),0),0),0)</f>
        <v>0</v>
      </c>
      <c r="BB1005" s="209" t="str">
        <f>_xlfn.XLOOKUP(U1005,'Lista Suspensa'!$AA$20:$AA$23,'Lista Suspensa'!$AB$20:$AB$23,"N/A")</f>
        <v>S</v>
      </c>
    </row>
    <row r="1006" spans="1:54" ht="12" customHeight="1">
      <c r="A1006" s="151" t="s">
        <v>54</v>
      </c>
      <c r="B1006" s="152">
        <v>46083</v>
      </c>
      <c r="C1006" s="153" t="s">
        <v>55</v>
      </c>
      <c r="D1006" s="153" t="s">
        <v>56</v>
      </c>
      <c r="E1006" s="244">
        <v>81197749</v>
      </c>
      <c r="F1006" s="144" t="s">
        <v>2315</v>
      </c>
      <c r="G1006" s="230"/>
      <c r="H1006" s="154">
        <v>36574</v>
      </c>
      <c r="I1006" s="153">
        <v>26</v>
      </c>
      <c r="J1006" s="148" t="s">
        <v>70</v>
      </c>
      <c r="K1006" s="153"/>
      <c r="L1006" s="153"/>
      <c r="M1006" s="153"/>
      <c r="N1006" s="153">
        <v>40</v>
      </c>
      <c r="O1006" s="155" t="s">
        <v>2316</v>
      </c>
      <c r="P1006" s="156" t="s">
        <v>71</v>
      </c>
      <c r="Q1006" s="157" t="s">
        <v>110</v>
      </c>
      <c r="R1006" s="158">
        <v>46114</v>
      </c>
      <c r="S1006" s="159"/>
      <c r="T1006" s="159" t="s">
        <v>62</v>
      </c>
      <c r="U1006" s="159" t="s">
        <v>111</v>
      </c>
      <c r="V1006" s="154">
        <v>46114</v>
      </c>
      <c r="W1006" s="154" t="s">
        <v>126</v>
      </c>
      <c r="X1006" s="154" t="s">
        <v>126</v>
      </c>
      <c r="Y1006" s="160" t="s">
        <v>2212</v>
      </c>
      <c r="Z1006" s="160" t="s">
        <v>190</v>
      </c>
      <c r="AA1006" s="153">
        <v>67</v>
      </c>
      <c r="AB1006" s="153">
        <v>1.63</v>
      </c>
      <c r="AC1006" s="182">
        <f t="shared" si="32"/>
        <v>25.217358575783809</v>
      </c>
      <c r="AD1006" s="153" t="str">
        <f t="shared" si="33"/>
        <v>SOBREPESO</v>
      </c>
      <c r="AE1006" s="233" t="s">
        <v>135</v>
      </c>
      <c r="AF1006" s="153" t="s">
        <v>130</v>
      </c>
      <c r="AG1006" s="159"/>
      <c r="AH1006" s="153"/>
      <c r="AI1006" s="161"/>
      <c r="AJ1006" s="153"/>
      <c r="AK1006" s="153"/>
      <c r="AL1006" s="207" t="s">
        <v>1024</v>
      </c>
      <c r="AM1006" s="207"/>
      <c r="AN1006" s="207"/>
      <c r="AO1006" s="207" t="str">
        <f ca="1">IF(R1006="","",IF(R1006&gt;TODAY(),"0 meses",DATEDIF(R1006,TODAY(),"m") &amp; " meses"))</f>
        <v>2 meses</v>
      </c>
      <c r="AP1006" s="147" t="s">
        <v>67</v>
      </c>
      <c r="AQ1006" s="147" t="s">
        <v>67</v>
      </c>
      <c r="AR1006" s="147"/>
      <c r="AS1006" s="209" t="s">
        <v>68</v>
      </c>
      <c r="AT1006" s="223" t="str">
        <f>MONTH(B1006)&amp;"/"&amp;YEAR(B1006)</f>
        <v>3/2026</v>
      </c>
      <c r="AU1006" s="223">
        <f>WEEKNUM(B1006)-WEEKNUM(EOMONTH(B1006,-1)+1)+1</f>
        <v>1</v>
      </c>
      <c r="AV1006" s="209" t="str">
        <f>MONTH(R1006)&amp;"/"&amp;YEAR(R1006)</f>
        <v>4/2026</v>
      </c>
      <c r="AW1006" s="209">
        <f>WEEKNUM(R1006)-WEEKNUM(EOMONTH(R1006,-1)+1)+1</f>
        <v>1</v>
      </c>
      <c r="AX1006" s="209">
        <f>IF(BB1006="S",IF(Q1006="1. Aceitou o programa",R1006-B1006,0),0)</f>
        <v>31</v>
      </c>
      <c r="AY1006" s="209">
        <f>IF(BB1006="S",IF(AND(S1006&lt;&gt;"",R1006&lt;&gt;""),S1006-R1006,0),0)</f>
        <v>0</v>
      </c>
      <c r="AZ1006" s="209">
        <f>IF(BB1006="S",IF(Q1006="1. Aceitou o programa",IF(OR(X1006="Não se Aplica",X1006=""),IF(OR(W1006="Não se Aplica",W1006=""),0,W1006-V1006),AVERAGE(X1006-W1006,W1006-V1006)),0),0)</f>
        <v>0</v>
      </c>
      <c r="BA1006" s="209">
        <f>IF(BB1006="S",IF(AND(Q1006="1. Aceitou o programa",AH1006="Realizada"),IFERROR(IF(AG1006="",0,AG1006-R1006),0),0),0)</f>
        <v>0</v>
      </c>
      <c r="BB1006" s="209" t="str">
        <f>_xlfn.XLOOKUP(U1006,'Lista Suspensa'!$AA$20:$AA$23,'Lista Suspensa'!$AB$20:$AB$23,"N/A")</f>
        <v>S</v>
      </c>
    </row>
    <row r="1007" spans="1:54" ht="12" customHeight="1">
      <c r="A1007" s="151" t="s">
        <v>54</v>
      </c>
      <c r="B1007" s="152">
        <v>46083</v>
      </c>
      <c r="C1007" s="153" t="s">
        <v>55</v>
      </c>
      <c r="D1007" s="153" t="s">
        <v>56</v>
      </c>
      <c r="E1007" s="244">
        <v>87768425</v>
      </c>
      <c r="F1007" s="144" t="s">
        <v>2317</v>
      </c>
      <c r="G1007" s="230"/>
      <c r="H1007" s="154">
        <v>36576</v>
      </c>
      <c r="I1007" s="153">
        <v>26</v>
      </c>
      <c r="J1007" s="148" t="s">
        <v>70</v>
      </c>
      <c r="K1007" s="153"/>
      <c r="L1007" s="153"/>
      <c r="M1007" s="153"/>
      <c r="N1007" s="153">
        <v>80</v>
      </c>
      <c r="O1007" s="155" t="s">
        <v>2318</v>
      </c>
      <c r="P1007" s="156" t="s">
        <v>60</v>
      </c>
      <c r="Q1007" s="157" t="s">
        <v>110</v>
      </c>
      <c r="R1007" s="158">
        <v>46114</v>
      </c>
      <c r="S1007" s="159"/>
      <c r="T1007" s="159" t="s">
        <v>62</v>
      </c>
      <c r="U1007" s="159" t="s">
        <v>111</v>
      </c>
      <c r="V1007" s="154">
        <v>46114</v>
      </c>
      <c r="W1007" s="154" t="s">
        <v>126</v>
      </c>
      <c r="X1007" s="154" t="s">
        <v>126</v>
      </c>
      <c r="Y1007" s="160" t="s">
        <v>2258</v>
      </c>
      <c r="Z1007" s="160" t="s">
        <v>128</v>
      </c>
      <c r="AA1007" s="153">
        <v>83</v>
      </c>
      <c r="AB1007" s="153">
        <v>1.52</v>
      </c>
      <c r="AC1007" s="182">
        <f t="shared" si="32"/>
        <v>35.924515235457065</v>
      </c>
      <c r="AD1007" s="153" t="str">
        <f t="shared" si="33"/>
        <v>OBESIDADE II</v>
      </c>
      <c r="AE1007" s="233" t="s">
        <v>135</v>
      </c>
      <c r="AF1007" s="153" t="s">
        <v>130</v>
      </c>
      <c r="AG1007" s="159"/>
      <c r="AH1007" s="153"/>
      <c r="AI1007" s="161"/>
      <c r="AJ1007" s="153"/>
      <c r="AK1007" s="153"/>
      <c r="AL1007" s="207" t="s">
        <v>131</v>
      </c>
      <c r="AM1007" s="207"/>
      <c r="AN1007" s="207"/>
      <c r="AO1007" s="207" t="str">
        <f ca="1">IF(R1007="","",IF(R1007&gt;TODAY(),"0 meses",DATEDIF(R1007,TODAY(),"m") &amp; " meses"))</f>
        <v>2 meses</v>
      </c>
      <c r="AP1007" s="147" t="s">
        <v>67</v>
      </c>
      <c r="AQ1007" s="147" t="s">
        <v>67</v>
      </c>
      <c r="AR1007" s="147"/>
      <c r="AS1007" s="209" t="s">
        <v>68</v>
      </c>
      <c r="AT1007" s="223" t="str">
        <f>MONTH(B1007)&amp;"/"&amp;YEAR(B1007)</f>
        <v>3/2026</v>
      </c>
      <c r="AU1007" s="223">
        <f>WEEKNUM(B1007)-WEEKNUM(EOMONTH(B1007,-1)+1)+1</f>
        <v>1</v>
      </c>
      <c r="AV1007" s="209" t="str">
        <f>MONTH(R1007)&amp;"/"&amp;YEAR(R1007)</f>
        <v>4/2026</v>
      </c>
      <c r="AW1007" s="209">
        <f>WEEKNUM(R1007)-WEEKNUM(EOMONTH(R1007,-1)+1)+1</f>
        <v>1</v>
      </c>
      <c r="AX1007" s="209">
        <f>IF(BB1007="S",IF(Q1007="1. Aceitou o programa",R1007-B1007,0),0)</f>
        <v>31</v>
      </c>
      <c r="AY1007" s="209">
        <f>IF(BB1007="S",IF(AND(S1007&lt;&gt;"",R1007&lt;&gt;""),S1007-R1007,0),0)</f>
        <v>0</v>
      </c>
      <c r="AZ1007" s="209">
        <f>IF(BB1007="S",IF(Q1007="1. Aceitou o programa",IF(OR(X1007="Não se Aplica",X1007=""),IF(OR(W1007="Não se Aplica",W1007=""),0,W1007-V1007),AVERAGE(X1007-W1007,W1007-V1007)),0),0)</f>
        <v>0</v>
      </c>
      <c r="BA1007" s="209">
        <f>IF(BB1007="S",IF(AND(Q1007="1. Aceitou o programa",AH1007="Realizada"),IFERROR(IF(AG1007="",0,AG1007-R1007),0),0),0)</f>
        <v>0</v>
      </c>
      <c r="BB1007" s="209" t="str">
        <f>_xlfn.XLOOKUP(U1007,'Lista Suspensa'!$AA$20:$AA$23,'Lista Suspensa'!$AB$20:$AB$23,"N/A")</f>
        <v>S</v>
      </c>
    </row>
    <row r="1008" spans="1:54" ht="12" customHeight="1">
      <c r="A1008" s="151" t="s">
        <v>54</v>
      </c>
      <c r="B1008" s="152">
        <v>46112</v>
      </c>
      <c r="C1008" s="153" t="s">
        <v>55</v>
      </c>
      <c r="D1008" s="153" t="s">
        <v>56</v>
      </c>
      <c r="E1008" s="244">
        <v>760146403</v>
      </c>
      <c r="F1008" s="144" t="s">
        <v>2319</v>
      </c>
      <c r="G1008" s="230"/>
      <c r="H1008" s="154">
        <v>23104</v>
      </c>
      <c r="I1008" s="153">
        <v>63</v>
      </c>
      <c r="J1008" s="148" t="s">
        <v>70</v>
      </c>
      <c r="K1008" s="153" t="s">
        <v>101</v>
      </c>
      <c r="L1008" s="153"/>
      <c r="M1008" s="153"/>
      <c r="N1008" s="153"/>
      <c r="O1008" s="155">
        <v>21998257677</v>
      </c>
      <c r="P1008" s="156" t="s">
        <v>60</v>
      </c>
      <c r="Q1008" s="157" t="s">
        <v>110</v>
      </c>
      <c r="R1008" s="158">
        <v>46114</v>
      </c>
      <c r="S1008" s="159"/>
      <c r="T1008" s="159" t="s">
        <v>62</v>
      </c>
      <c r="U1008" s="159" t="s">
        <v>111</v>
      </c>
      <c r="V1008" s="154">
        <v>46114</v>
      </c>
      <c r="W1008" s="154" t="s">
        <v>126</v>
      </c>
      <c r="X1008" s="154" t="s">
        <v>126</v>
      </c>
      <c r="Y1008" s="160" t="s">
        <v>2320</v>
      </c>
      <c r="Z1008" s="160" t="s">
        <v>128</v>
      </c>
      <c r="AA1008" s="153">
        <v>94.5</v>
      </c>
      <c r="AB1008" s="153">
        <v>1.57</v>
      </c>
      <c r="AC1008" s="182">
        <f t="shared" si="32"/>
        <v>38.338269300985843</v>
      </c>
      <c r="AD1008" s="153" t="str">
        <f t="shared" si="33"/>
        <v>OBESIDADE II</v>
      </c>
      <c r="AE1008" s="233" t="s">
        <v>135</v>
      </c>
      <c r="AF1008" s="153" t="s">
        <v>130</v>
      </c>
      <c r="AG1008" s="159"/>
      <c r="AH1008" s="153"/>
      <c r="AI1008" s="161"/>
      <c r="AJ1008" s="153"/>
      <c r="AK1008" s="153"/>
      <c r="AL1008" s="207" t="s">
        <v>131</v>
      </c>
      <c r="AM1008" s="207"/>
      <c r="AN1008" s="207"/>
      <c r="AO1008" s="207" t="str">
        <f ca="1">IF(R1008="","",IF(R1008&gt;TODAY(),"0 meses",DATEDIF(R1008,TODAY(),"m") &amp; " meses"))</f>
        <v>2 meses</v>
      </c>
      <c r="AP1008" s="147" t="s">
        <v>67</v>
      </c>
      <c r="AQ1008" s="147" t="s">
        <v>67</v>
      </c>
      <c r="AR1008" s="147"/>
      <c r="AS1008" s="209" t="s">
        <v>68</v>
      </c>
      <c r="AT1008" s="223" t="str">
        <f>MONTH(B1008)&amp;"/"&amp;YEAR(B1008)</f>
        <v>3/2026</v>
      </c>
      <c r="AU1008" s="223">
        <f>WEEKNUM(B1008)-WEEKNUM(EOMONTH(B1008,-1)+1)+1</f>
        <v>5</v>
      </c>
      <c r="AV1008" s="209" t="str">
        <f>MONTH(R1008)&amp;"/"&amp;YEAR(R1008)</f>
        <v>4/2026</v>
      </c>
      <c r="AW1008" s="209">
        <f>WEEKNUM(R1008)-WEEKNUM(EOMONTH(R1008,-1)+1)+1</f>
        <v>1</v>
      </c>
      <c r="AX1008" s="209">
        <f>IF(BB1008="S",IF(Q1008="1. Aceitou o programa",R1008-B1008,0),0)</f>
        <v>2</v>
      </c>
      <c r="AY1008" s="209">
        <f>IF(BB1008="S",IF(AND(S1008&lt;&gt;"",R1008&lt;&gt;""),S1008-R1008,0),0)</f>
        <v>0</v>
      </c>
      <c r="AZ1008" s="209">
        <f>IF(BB1008="S",IF(Q1008="1. Aceitou o programa",IF(OR(X1008="Não se Aplica",X1008=""),IF(OR(W1008="Não se Aplica",W1008=""),0,W1008-V1008),AVERAGE(X1008-W1008,W1008-V1008)),0),0)</f>
        <v>0</v>
      </c>
      <c r="BA1008" s="209">
        <f>IF(BB1008="S",IF(AND(Q1008="1. Aceitou o programa",AH1008="Realizada"),IFERROR(IF(AG1008="",0,AG1008-R1008),0),0),0)</f>
        <v>0</v>
      </c>
      <c r="BB1008" s="209" t="str">
        <f>_xlfn.XLOOKUP(U1008,'Lista Suspensa'!$AA$20:$AA$23,'Lista Suspensa'!$AB$20:$AB$23,"N/A")</f>
        <v>S</v>
      </c>
    </row>
    <row r="1009" spans="1:54" ht="12" customHeight="1">
      <c r="A1009" s="151" t="s">
        <v>67</v>
      </c>
      <c r="B1009" s="152">
        <v>46099</v>
      </c>
      <c r="C1009" s="153" t="s">
        <v>297</v>
      </c>
      <c r="D1009" s="153" t="s">
        <v>455</v>
      </c>
      <c r="E1009" s="244">
        <v>79917438</v>
      </c>
      <c r="F1009" s="144" t="s">
        <v>2321</v>
      </c>
      <c r="G1009" s="230"/>
      <c r="H1009" s="154">
        <v>26980</v>
      </c>
      <c r="I1009" s="153">
        <v>52</v>
      </c>
      <c r="J1009" s="148" t="s">
        <v>70</v>
      </c>
      <c r="K1009" s="153"/>
      <c r="L1009" s="153"/>
      <c r="M1009" s="153"/>
      <c r="N1009" s="153">
        <v>60</v>
      </c>
      <c r="O1009" s="155" t="s">
        <v>2322</v>
      </c>
      <c r="P1009" s="156" t="s">
        <v>71</v>
      </c>
      <c r="Q1009" s="157" t="s">
        <v>110</v>
      </c>
      <c r="R1009" s="158">
        <v>46114</v>
      </c>
      <c r="S1009" s="159"/>
      <c r="T1009" s="159" t="s">
        <v>62</v>
      </c>
      <c r="U1009" s="159" t="s">
        <v>111</v>
      </c>
      <c r="V1009" s="154">
        <v>46112</v>
      </c>
      <c r="W1009" s="154">
        <v>46114</v>
      </c>
      <c r="X1009" s="154" t="s">
        <v>126</v>
      </c>
      <c r="Y1009" s="160">
        <v>46111</v>
      </c>
      <c r="Z1009" s="160" t="s">
        <v>128</v>
      </c>
      <c r="AA1009" s="153">
        <v>75</v>
      </c>
      <c r="AB1009" s="153">
        <v>1.61</v>
      </c>
      <c r="AC1009" s="182">
        <f t="shared" si="32"/>
        <v>28.934068901662741</v>
      </c>
      <c r="AD1009" s="153" t="str">
        <f t="shared" si="33"/>
        <v>SOBREPESO</v>
      </c>
      <c r="AE1009" s="233" t="s">
        <v>135</v>
      </c>
      <c r="AF1009" s="153" t="s">
        <v>130</v>
      </c>
      <c r="AG1009" s="159"/>
      <c r="AH1009" s="153"/>
      <c r="AI1009" s="161"/>
      <c r="AJ1009" s="153"/>
      <c r="AK1009" s="153"/>
      <c r="AL1009" s="207" t="s">
        <v>131</v>
      </c>
      <c r="AM1009" s="207"/>
      <c r="AN1009" s="207"/>
      <c r="AO1009" s="207" t="str">
        <f ca="1">IF(R1009="","",IF(R1009&gt;TODAY(),"0 meses",DATEDIF(R1009,TODAY(),"m") &amp; " meses"))</f>
        <v>2 meses</v>
      </c>
      <c r="AP1009" s="147" t="s">
        <v>67</v>
      </c>
      <c r="AQ1009" s="147" t="s">
        <v>67</v>
      </c>
      <c r="AR1009" s="147"/>
      <c r="AS1009" s="209" t="s">
        <v>68</v>
      </c>
      <c r="AT1009" s="223" t="str">
        <f>MONTH(B1009)&amp;"/"&amp;YEAR(B1009)</f>
        <v>3/2026</v>
      </c>
      <c r="AU1009" s="223">
        <f>WEEKNUM(B1009)-WEEKNUM(EOMONTH(B1009,-1)+1)+1</f>
        <v>3</v>
      </c>
      <c r="AV1009" s="209" t="str">
        <f>MONTH(R1009)&amp;"/"&amp;YEAR(R1009)</f>
        <v>4/2026</v>
      </c>
      <c r="AW1009" s="209">
        <f>WEEKNUM(R1009)-WEEKNUM(EOMONTH(R1009,-1)+1)+1</f>
        <v>1</v>
      </c>
      <c r="AX1009" s="209">
        <f>IF(BB1009="S",IF(Q1009="1. Aceitou o programa",R1009-B1009,0),0)</f>
        <v>15</v>
      </c>
      <c r="AY1009" s="209">
        <f>IF(BB1009="S",IF(AND(S1009&lt;&gt;"",R1009&lt;&gt;""),S1009-R1009,0),0)</f>
        <v>0</v>
      </c>
      <c r="AZ1009" s="209">
        <f>IF(BB1009="S",IF(Q1009="1. Aceitou o programa",IF(OR(X1009="Não se Aplica",X1009=""),IF(OR(W1009="Não se Aplica",W1009=""),0,W1009-V1009),AVERAGE(X1009-W1009,W1009-V1009)),0),0)</f>
        <v>2</v>
      </c>
      <c r="BA1009" s="209">
        <f>IF(BB1009="S",IF(AND(Q1009="1. Aceitou o programa",AH1009="Realizada"),IFERROR(IF(AG1009="",0,AG1009-R1009),0),0),0)</f>
        <v>0</v>
      </c>
      <c r="BB1009" s="209" t="str">
        <f>_xlfn.XLOOKUP(U1009,'Lista Suspensa'!$AA$20:$AA$23,'Lista Suspensa'!$AB$20:$AB$23,"N/A")</f>
        <v>S</v>
      </c>
    </row>
    <row r="1010" spans="1:54" ht="12" customHeight="1">
      <c r="A1010" s="151" t="s">
        <v>54</v>
      </c>
      <c r="B1010" s="152">
        <v>46079</v>
      </c>
      <c r="C1010" s="153" t="s">
        <v>297</v>
      </c>
      <c r="D1010" s="153" t="s">
        <v>455</v>
      </c>
      <c r="E1010" s="244">
        <v>88041304</v>
      </c>
      <c r="F1010" s="144" t="s">
        <v>2323</v>
      </c>
      <c r="G1010" s="230"/>
      <c r="H1010" s="154">
        <v>19666</v>
      </c>
      <c r="I1010" s="153">
        <v>72</v>
      </c>
      <c r="J1010" s="148" t="s">
        <v>58</v>
      </c>
      <c r="K1010" s="153" t="s">
        <v>59</v>
      </c>
      <c r="L1010" s="153"/>
      <c r="M1010" s="153"/>
      <c r="N1010" s="153"/>
      <c r="O1010" s="155">
        <v>11999959653</v>
      </c>
      <c r="P1010" s="156" t="s">
        <v>2069</v>
      </c>
      <c r="Q1010" s="157" t="s">
        <v>110</v>
      </c>
      <c r="R1010" s="158">
        <v>46118</v>
      </c>
      <c r="S1010" s="159"/>
      <c r="T1010" s="159" t="s">
        <v>62</v>
      </c>
      <c r="U1010" s="159" t="s">
        <v>111</v>
      </c>
      <c r="V1010" s="154">
        <v>46118</v>
      </c>
      <c r="W1010" s="154" t="s">
        <v>126</v>
      </c>
      <c r="X1010" s="154" t="s">
        <v>126</v>
      </c>
      <c r="Y1010" s="160" t="s">
        <v>277</v>
      </c>
      <c r="Z1010" s="160" t="s">
        <v>128</v>
      </c>
      <c r="AA1010" s="153">
        <v>96.5</v>
      </c>
      <c r="AB1010" s="153">
        <v>1.67</v>
      </c>
      <c r="AC1010" s="182">
        <f t="shared" si="32"/>
        <v>34.601455771092546</v>
      </c>
      <c r="AD1010" s="153" t="str">
        <f t="shared" si="33"/>
        <v>OBESIDADE I</v>
      </c>
      <c r="AE1010" s="233" t="s">
        <v>225</v>
      </c>
      <c r="AF1010" s="153" t="s">
        <v>130</v>
      </c>
      <c r="AG1010" s="159"/>
      <c r="AH1010" s="153"/>
      <c r="AI1010" s="161"/>
      <c r="AJ1010" s="153"/>
      <c r="AK1010" s="153"/>
      <c r="AL1010" s="207" t="s">
        <v>131</v>
      </c>
      <c r="AM1010" s="207"/>
      <c r="AN1010" s="207"/>
      <c r="AO1010" s="207" t="str">
        <f ca="1">IF(R1010="","",IF(R1010&gt;TODAY(),"0 meses",DATEDIF(R1010,TODAY(),"m") &amp; " meses"))</f>
        <v>2 meses</v>
      </c>
      <c r="AP1010" s="147" t="s">
        <v>67</v>
      </c>
      <c r="AQ1010" s="147" t="s">
        <v>67</v>
      </c>
      <c r="AR1010" s="147"/>
      <c r="AS1010" s="209" t="s">
        <v>68</v>
      </c>
      <c r="AT1010" s="223" t="str">
        <f>MONTH(B1010)&amp;"/"&amp;YEAR(B1010)</f>
        <v>2/2026</v>
      </c>
      <c r="AU1010" s="223">
        <f>WEEKNUM(B1010)-WEEKNUM(EOMONTH(B1010,-1)+1)+1</f>
        <v>4</v>
      </c>
      <c r="AV1010" s="209" t="str">
        <f>MONTH(R1010)&amp;"/"&amp;YEAR(R1010)</f>
        <v>4/2026</v>
      </c>
      <c r="AW1010" s="209">
        <f>WEEKNUM(R1010)-WEEKNUM(EOMONTH(R1010,-1)+1)+1</f>
        <v>2</v>
      </c>
      <c r="AX1010" s="209">
        <f>IF(BB1010="S",IF(Q1010="1. Aceitou o programa",R1010-B1010,0),0)</f>
        <v>39</v>
      </c>
      <c r="AY1010" s="209">
        <f>IF(BB1010="S",IF(AND(S1010&lt;&gt;"",R1010&lt;&gt;""),S1010-R1010,0),0)</f>
        <v>0</v>
      </c>
      <c r="AZ1010" s="209">
        <f>IF(BB1010="S",IF(Q1010="1. Aceitou o programa",IF(OR(X1010="Não se Aplica",X1010=""),IF(OR(W1010="Não se Aplica",W1010=""),0,W1010-V1010),AVERAGE(X1010-W1010,W1010-V1010)),0),0)</f>
        <v>0</v>
      </c>
      <c r="BA1010" s="209">
        <f>IF(BB1010="S",IF(AND(Q1010="1. Aceitou o programa",AH1010="Realizada"),IFERROR(IF(AG1010="",0,AG1010-R1010),0),0),0)</f>
        <v>0</v>
      </c>
      <c r="BB1010" s="209" t="str">
        <f>_xlfn.XLOOKUP(U1010,'Lista Suspensa'!$AA$20:$AA$23,'Lista Suspensa'!$AB$20:$AB$23,"N/A")</f>
        <v>S</v>
      </c>
    </row>
    <row r="1011" spans="1:54" ht="12" customHeight="1">
      <c r="A1011" s="151" t="s">
        <v>54</v>
      </c>
      <c r="B1011" s="152">
        <v>46079</v>
      </c>
      <c r="C1011" s="153" t="s">
        <v>297</v>
      </c>
      <c r="D1011" s="153" t="s">
        <v>455</v>
      </c>
      <c r="E1011" s="244">
        <v>86959899</v>
      </c>
      <c r="F1011" s="144" t="s">
        <v>2324</v>
      </c>
      <c r="G1011" s="230"/>
      <c r="H1011" s="154">
        <v>26320</v>
      </c>
      <c r="I1011" s="153">
        <v>54</v>
      </c>
      <c r="J1011" s="148" t="s">
        <v>58</v>
      </c>
      <c r="K1011" s="153" t="s">
        <v>59</v>
      </c>
      <c r="L1011" s="153"/>
      <c r="M1011" s="153"/>
      <c r="N1011" s="153"/>
      <c r="O1011" s="155">
        <v>11961261662</v>
      </c>
      <c r="P1011" s="156" t="s">
        <v>2254</v>
      </c>
      <c r="Q1011" s="157" t="s">
        <v>110</v>
      </c>
      <c r="R1011" s="158">
        <v>46118</v>
      </c>
      <c r="S1011" s="159"/>
      <c r="T1011" s="159" t="s">
        <v>62</v>
      </c>
      <c r="U1011" s="159" t="s">
        <v>111</v>
      </c>
      <c r="V1011" s="154">
        <v>46118</v>
      </c>
      <c r="W1011" s="154" t="s">
        <v>126</v>
      </c>
      <c r="X1011" s="154" t="s">
        <v>126</v>
      </c>
      <c r="Y1011" s="160" t="s">
        <v>2325</v>
      </c>
      <c r="Z1011" s="160" t="s">
        <v>128</v>
      </c>
      <c r="AA1011" s="153">
        <v>88</v>
      </c>
      <c r="AB1011" s="153">
        <v>1.67</v>
      </c>
      <c r="AC1011" s="182">
        <f t="shared" si="32"/>
        <v>31.553659148768332</v>
      </c>
      <c r="AD1011" s="153" t="str">
        <f t="shared" si="33"/>
        <v>OBESIDADE I</v>
      </c>
      <c r="AE1011" s="233" t="s">
        <v>2027</v>
      </c>
      <c r="AF1011" s="153" t="s">
        <v>130</v>
      </c>
      <c r="AG1011" s="159"/>
      <c r="AH1011" s="153"/>
      <c r="AI1011" s="161"/>
      <c r="AJ1011" s="153"/>
      <c r="AK1011" s="153"/>
      <c r="AL1011" s="207" t="s">
        <v>131</v>
      </c>
      <c r="AM1011" s="207"/>
      <c r="AN1011" s="207"/>
      <c r="AO1011" s="207" t="str">
        <f ca="1">IF(R1011="","",IF(R1011&gt;TODAY(),"0 meses",DATEDIF(R1011,TODAY(),"m") &amp; " meses"))</f>
        <v>2 meses</v>
      </c>
      <c r="AP1011" s="147" t="s">
        <v>67</v>
      </c>
      <c r="AQ1011" s="147" t="s">
        <v>67</v>
      </c>
      <c r="AR1011" s="147"/>
      <c r="AS1011" s="209" t="s">
        <v>68</v>
      </c>
      <c r="AT1011" s="223" t="str">
        <f>MONTH(B1011)&amp;"/"&amp;YEAR(B1011)</f>
        <v>2/2026</v>
      </c>
      <c r="AU1011" s="223">
        <f>WEEKNUM(B1011)-WEEKNUM(EOMONTH(B1011,-1)+1)+1</f>
        <v>4</v>
      </c>
      <c r="AV1011" s="209" t="str">
        <f>MONTH(R1011)&amp;"/"&amp;YEAR(R1011)</f>
        <v>4/2026</v>
      </c>
      <c r="AW1011" s="209">
        <f>WEEKNUM(R1011)-WEEKNUM(EOMONTH(R1011,-1)+1)+1</f>
        <v>2</v>
      </c>
      <c r="AX1011" s="209">
        <f>IF(BB1011="S",IF(Q1011="1. Aceitou o programa",R1011-B1011,0),0)</f>
        <v>39</v>
      </c>
      <c r="AY1011" s="209">
        <f>IF(BB1011="S",IF(AND(S1011&lt;&gt;"",R1011&lt;&gt;""),S1011-R1011,0),0)</f>
        <v>0</v>
      </c>
      <c r="AZ1011" s="209">
        <f>IF(BB1011="S",IF(Q1011="1. Aceitou o programa",IF(OR(X1011="Não se Aplica",X1011=""),IF(OR(W1011="Não se Aplica",W1011=""),0,W1011-V1011),AVERAGE(X1011-W1011,W1011-V1011)),0),0)</f>
        <v>0</v>
      </c>
      <c r="BA1011" s="209">
        <f>IF(BB1011="S",IF(AND(Q1011="1. Aceitou o programa",AH1011="Realizada"),IFERROR(IF(AG1011="",0,AG1011-R1011),0),0),0)</f>
        <v>0</v>
      </c>
      <c r="BB1011" s="209" t="str">
        <f>_xlfn.XLOOKUP(U1011,'Lista Suspensa'!$AA$20:$AA$23,'Lista Suspensa'!$AB$20:$AB$23,"N/A")</f>
        <v>S</v>
      </c>
    </row>
    <row r="1012" spans="1:54" ht="12" customHeight="1">
      <c r="A1012" s="151" t="s">
        <v>54</v>
      </c>
      <c r="B1012" s="152">
        <v>46079</v>
      </c>
      <c r="C1012" s="153" t="s">
        <v>297</v>
      </c>
      <c r="D1012" s="153" t="s">
        <v>171</v>
      </c>
      <c r="E1012" s="244">
        <v>89184419</v>
      </c>
      <c r="F1012" s="144" t="s">
        <v>2326</v>
      </c>
      <c r="G1012" s="230"/>
      <c r="H1012" s="154">
        <v>34735</v>
      </c>
      <c r="I1012" s="153">
        <v>31</v>
      </c>
      <c r="J1012" s="148" t="s">
        <v>70</v>
      </c>
      <c r="K1012" s="153"/>
      <c r="L1012" s="153"/>
      <c r="M1012" s="153"/>
      <c r="N1012" s="153"/>
      <c r="O1012" s="155">
        <v>21997047522</v>
      </c>
      <c r="P1012" s="156" t="s">
        <v>2069</v>
      </c>
      <c r="Q1012" s="157" t="s">
        <v>110</v>
      </c>
      <c r="R1012" s="158">
        <v>46118</v>
      </c>
      <c r="S1012" s="159"/>
      <c r="T1012" s="159" t="s">
        <v>62</v>
      </c>
      <c r="U1012" s="159" t="s">
        <v>111</v>
      </c>
      <c r="V1012" s="154">
        <v>46118</v>
      </c>
      <c r="W1012" s="154" t="s">
        <v>126</v>
      </c>
      <c r="X1012" s="154" t="s">
        <v>126</v>
      </c>
      <c r="Y1012" s="160" t="s">
        <v>2327</v>
      </c>
      <c r="Z1012" s="160" t="s">
        <v>128</v>
      </c>
      <c r="AA1012" s="153">
        <v>107</v>
      </c>
      <c r="AB1012" s="153">
        <v>1.6</v>
      </c>
      <c r="AC1012" s="182">
        <f t="shared" si="32"/>
        <v>41.796874999999993</v>
      </c>
      <c r="AD1012" s="153" t="str">
        <f t="shared" si="33"/>
        <v>OBESIDADE III</v>
      </c>
      <c r="AE1012" s="233" t="s">
        <v>135</v>
      </c>
      <c r="AF1012" s="153" t="s">
        <v>130</v>
      </c>
      <c r="AG1012" s="159"/>
      <c r="AH1012" s="153"/>
      <c r="AI1012" s="161"/>
      <c r="AJ1012" s="153"/>
      <c r="AK1012" s="153"/>
      <c r="AL1012" s="207" t="s">
        <v>131</v>
      </c>
      <c r="AM1012" s="207"/>
      <c r="AN1012" s="207"/>
      <c r="AO1012" s="207" t="str">
        <f ca="1">IF(R1012="","",IF(R1012&gt;TODAY(),"0 meses",DATEDIF(R1012,TODAY(),"m") &amp; " meses"))</f>
        <v>2 meses</v>
      </c>
      <c r="AP1012" s="147" t="s">
        <v>67</v>
      </c>
      <c r="AQ1012" s="147" t="s">
        <v>67</v>
      </c>
      <c r="AR1012" s="147"/>
      <c r="AS1012" s="209" t="s">
        <v>68</v>
      </c>
      <c r="AT1012" s="223" t="str">
        <f>MONTH(B1012)&amp;"/"&amp;YEAR(B1012)</f>
        <v>2/2026</v>
      </c>
      <c r="AU1012" s="223">
        <f>WEEKNUM(B1012)-WEEKNUM(EOMONTH(B1012,-1)+1)+1</f>
        <v>4</v>
      </c>
      <c r="AV1012" s="209" t="str">
        <f>MONTH(R1012)&amp;"/"&amp;YEAR(R1012)</f>
        <v>4/2026</v>
      </c>
      <c r="AW1012" s="209">
        <f>WEEKNUM(R1012)-WEEKNUM(EOMONTH(R1012,-1)+1)+1</f>
        <v>2</v>
      </c>
      <c r="AX1012" s="209">
        <f>IF(BB1012="S",IF(Q1012="1. Aceitou o programa",R1012-B1012,0),0)</f>
        <v>39</v>
      </c>
      <c r="AY1012" s="209">
        <f>IF(BB1012="S",IF(AND(S1012&lt;&gt;"",R1012&lt;&gt;""),S1012-R1012,0),0)</f>
        <v>0</v>
      </c>
      <c r="AZ1012" s="209">
        <f>IF(BB1012="S",IF(Q1012="1. Aceitou o programa",IF(OR(X1012="Não se Aplica",X1012=""),IF(OR(W1012="Não se Aplica",W1012=""),0,W1012-V1012),AVERAGE(X1012-W1012,W1012-V1012)),0),0)</f>
        <v>0</v>
      </c>
      <c r="BA1012" s="209">
        <f>IF(BB1012="S",IF(AND(Q1012="1. Aceitou o programa",AH1012="Realizada"),IFERROR(IF(AG1012="",0,AG1012-R1012),0),0),0)</f>
        <v>0</v>
      </c>
      <c r="BB1012" s="209" t="str">
        <f>_xlfn.XLOOKUP(U1012,'Lista Suspensa'!$AA$20:$AA$23,'Lista Suspensa'!$AB$20:$AB$23,"N/A")</f>
        <v>S</v>
      </c>
    </row>
    <row r="1013" spans="1:54" ht="12" customHeight="1">
      <c r="A1013" s="151" t="s">
        <v>54</v>
      </c>
      <c r="B1013" s="152">
        <v>46083</v>
      </c>
      <c r="C1013" s="153" t="s">
        <v>55</v>
      </c>
      <c r="D1013" s="153" t="s">
        <v>56</v>
      </c>
      <c r="E1013" s="244">
        <v>87939131</v>
      </c>
      <c r="F1013" s="144" t="s">
        <v>2328</v>
      </c>
      <c r="G1013" s="230"/>
      <c r="H1013" s="154">
        <v>26749</v>
      </c>
      <c r="I1013" s="153">
        <v>53</v>
      </c>
      <c r="J1013" s="148" t="s">
        <v>70</v>
      </c>
      <c r="K1013" s="153" t="s">
        <v>101</v>
      </c>
      <c r="L1013" s="153"/>
      <c r="M1013" s="153"/>
      <c r="N1013" s="153">
        <v>75</v>
      </c>
      <c r="O1013" s="155" t="s">
        <v>2329</v>
      </c>
      <c r="P1013" s="156" t="s">
        <v>2069</v>
      </c>
      <c r="Q1013" s="157" t="s">
        <v>110</v>
      </c>
      <c r="R1013" s="158">
        <v>46118</v>
      </c>
      <c r="S1013" s="159"/>
      <c r="T1013" s="159" t="s">
        <v>62</v>
      </c>
      <c r="U1013" s="159" t="s">
        <v>111</v>
      </c>
      <c r="V1013" s="154">
        <v>46118</v>
      </c>
      <c r="W1013" s="154" t="s">
        <v>126</v>
      </c>
      <c r="X1013" s="154" t="s">
        <v>126</v>
      </c>
      <c r="Y1013" s="160" t="s">
        <v>2330</v>
      </c>
      <c r="Z1013" s="160" t="s">
        <v>134</v>
      </c>
      <c r="AA1013" s="153">
        <v>74</v>
      </c>
      <c r="AB1013" s="153">
        <v>1.53</v>
      </c>
      <c r="AC1013" s="182">
        <f t="shared" si="32"/>
        <v>31.611773249604852</v>
      </c>
      <c r="AD1013" s="153" t="str">
        <f t="shared" si="33"/>
        <v>OBESIDADE I</v>
      </c>
      <c r="AE1013" s="233" t="s">
        <v>947</v>
      </c>
      <c r="AF1013" s="153" t="s">
        <v>130</v>
      </c>
      <c r="AG1013" s="159"/>
      <c r="AH1013" s="153"/>
      <c r="AI1013" s="161"/>
      <c r="AJ1013" s="153"/>
      <c r="AK1013" s="153"/>
      <c r="AL1013" s="207" t="s">
        <v>131</v>
      </c>
      <c r="AM1013" s="207"/>
      <c r="AN1013" s="207"/>
      <c r="AO1013" s="207" t="str">
        <f ca="1">IF(R1013="","",IF(R1013&gt;TODAY(),"0 meses",DATEDIF(R1013,TODAY(),"m") &amp; " meses"))</f>
        <v>2 meses</v>
      </c>
      <c r="AP1013" s="147" t="s">
        <v>67</v>
      </c>
      <c r="AQ1013" s="147" t="s">
        <v>67</v>
      </c>
      <c r="AR1013" s="147"/>
      <c r="AS1013" s="209" t="s">
        <v>68</v>
      </c>
      <c r="AT1013" s="223" t="str">
        <f>MONTH(B1013)&amp;"/"&amp;YEAR(B1013)</f>
        <v>3/2026</v>
      </c>
      <c r="AU1013" s="223">
        <f>WEEKNUM(B1013)-WEEKNUM(EOMONTH(B1013,-1)+1)+1</f>
        <v>1</v>
      </c>
      <c r="AV1013" s="209" t="str">
        <f>MONTH(R1013)&amp;"/"&amp;YEAR(R1013)</f>
        <v>4/2026</v>
      </c>
      <c r="AW1013" s="209">
        <f>WEEKNUM(R1013)-WEEKNUM(EOMONTH(R1013,-1)+1)+1</f>
        <v>2</v>
      </c>
      <c r="AX1013" s="209">
        <f>IF(BB1013="S",IF(Q1013="1. Aceitou o programa",R1013-B1013,0),0)</f>
        <v>35</v>
      </c>
      <c r="AY1013" s="209">
        <f>IF(BB1013="S",IF(AND(S1013&lt;&gt;"",R1013&lt;&gt;""),S1013-R1013,0),0)</f>
        <v>0</v>
      </c>
      <c r="AZ1013" s="209">
        <f>IF(BB1013="S",IF(Q1013="1. Aceitou o programa",IF(OR(X1013="Não se Aplica",X1013=""),IF(OR(W1013="Não se Aplica",W1013=""),0,W1013-V1013),AVERAGE(X1013-W1013,W1013-V1013)),0),0)</f>
        <v>0</v>
      </c>
      <c r="BA1013" s="209">
        <f>IF(BB1013="S",IF(AND(Q1013="1. Aceitou o programa",AH1013="Realizada"),IFERROR(IF(AG1013="",0,AG1013-R1013),0),0),0)</f>
        <v>0</v>
      </c>
      <c r="BB1013" s="209" t="str">
        <f>_xlfn.XLOOKUP(U1013,'Lista Suspensa'!$AA$20:$AA$23,'Lista Suspensa'!$AB$20:$AB$23,"N/A")</f>
        <v>S</v>
      </c>
    </row>
    <row r="1014" spans="1:54" ht="12" customHeight="1">
      <c r="A1014" s="151" t="s">
        <v>54</v>
      </c>
      <c r="B1014" s="152">
        <v>46083</v>
      </c>
      <c r="C1014" s="153" t="s">
        <v>55</v>
      </c>
      <c r="D1014" s="153" t="s">
        <v>56</v>
      </c>
      <c r="E1014" s="244">
        <v>85084561</v>
      </c>
      <c r="F1014" s="144" t="s">
        <v>2331</v>
      </c>
      <c r="G1014" s="230"/>
      <c r="H1014" s="154">
        <v>27669</v>
      </c>
      <c r="I1014" s="153">
        <v>50</v>
      </c>
      <c r="J1014" s="148" t="s">
        <v>70</v>
      </c>
      <c r="K1014" s="153" t="s">
        <v>101</v>
      </c>
      <c r="L1014" s="153"/>
      <c r="M1014" s="153"/>
      <c r="N1014" s="153">
        <v>200</v>
      </c>
      <c r="O1014" s="155" t="s">
        <v>2332</v>
      </c>
      <c r="P1014" s="156" t="s">
        <v>89</v>
      </c>
      <c r="Q1014" s="157" t="s">
        <v>110</v>
      </c>
      <c r="R1014" s="158">
        <v>46118</v>
      </c>
      <c r="S1014" s="159"/>
      <c r="T1014" s="159" t="s">
        <v>62</v>
      </c>
      <c r="U1014" s="159" t="s">
        <v>111</v>
      </c>
      <c r="V1014" s="154">
        <v>46114</v>
      </c>
      <c r="W1014" s="154" t="s">
        <v>126</v>
      </c>
      <c r="X1014" s="154" t="s">
        <v>126</v>
      </c>
      <c r="Y1014" s="160" t="s">
        <v>2333</v>
      </c>
      <c r="Z1014" s="160" t="s">
        <v>128</v>
      </c>
      <c r="AA1014" s="153">
        <v>89</v>
      </c>
      <c r="AB1014" s="153">
        <v>1.6</v>
      </c>
      <c r="AC1014" s="182">
        <f t="shared" si="32"/>
        <v>34.765624999999993</v>
      </c>
      <c r="AD1014" s="153" t="str">
        <f t="shared" si="33"/>
        <v>OBESIDADE I</v>
      </c>
      <c r="AE1014" s="233" t="s">
        <v>135</v>
      </c>
      <c r="AF1014" s="153" t="s">
        <v>130</v>
      </c>
      <c r="AG1014" s="159"/>
      <c r="AH1014" s="153"/>
      <c r="AI1014" s="161"/>
      <c r="AJ1014" s="153"/>
      <c r="AK1014" s="153"/>
      <c r="AL1014" s="207" t="s">
        <v>85</v>
      </c>
      <c r="AM1014" s="207" t="s">
        <v>86</v>
      </c>
      <c r="AN1014" s="207"/>
      <c r="AO1014" s="207" t="str">
        <f ca="1">IF(R1014="","",IF(R1014&gt;TODAY(),"0 meses",DATEDIF(R1014,TODAY(),"m") &amp; " meses"))</f>
        <v>2 meses</v>
      </c>
      <c r="AP1014" s="147" t="s">
        <v>67</v>
      </c>
      <c r="AQ1014" s="147" t="s">
        <v>67</v>
      </c>
      <c r="AR1014" s="147"/>
      <c r="AS1014" s="209" t="s">
        <v>68</v>
      </c>
      <c r="AT1014" s="223" t="str">
        <f>MONTH(B1014)&amp;"/"&amp;YEAR(B1014)</f>
        <v>3/2026</v>
      </c>
      <c r="AU1014" s="223">
        <f>WEEKNUM(B1014)-WEEKNUM(EOMONTH(B1014,-1)+1)+1</f>
        <v>1</v>
      </c>
      <c r="AV1014" s="209" t="str">
        <f>MONTH(R1014)&amp;"/"&amp;YEAR(R1014)</f>
        <v>4/2026</v>
      </c>
      <c r="AW1014" s="209">
        <f>WEEKNUM(R1014)-WEEKNUM(EOMONTH(R1014,-1)+1)+1</f>
        <v>2</v>
      </c>
      <c r="AX1014" s="209">
        <f>IF(BB1014="S",IF(Q1014="1. Aceitou o programa",R1014-B1014,0),0)</f>
        <v>35</v>
      </c>
      <c r="AY1014" s="209">
        <f>IF(BB1014="S",IF(AND(S1014&lt;&gt;"",R1014&lt;&gt;""),S1014-R1014,0),0)</f>
        <v>0</v>
      </c>
      <c r="AZ1014" s="209">
        <f>IF(BB1014="S",IF(Q1014="1. Aceitou o programa",IF(OR(X1014="Não se Aplica",X1014=""),IF(OR(W1014="Não se Aplica",W1014=""),0,W1014-V1014),AVERAGE(X1014-W1014,W1014-V1014)),0),0)</f>
        <v>0</v>
      </c>
      <c r="BA1014" s="209">
        <f>IF(BB1014="S",IF(AND(Q1014="1. Aceitou o programa",AH1014="Realizada"),IFERROR(IF(AG1014="",0,AG1014-R1014),0),0),0)</f>
        <v>0</v>
      </c>
      <c r="BB1014" s="209" t="str">
        <f>_xlfn.XLOOKUP(U1014,'Lista Suspensa'!$AA$20:$AA$23,'Lista Suspensa'!$AB$20:$AB$23,"N/A")</f>
        <v>S</v>
      </c>
    </row>
    <row r="1015" spans="1:54" ht="12" customHeight="1">
      <c r="A1015" s="151" t="s">
        <v>54</v>
      </c>
      <c r="B1015" s="152">
        <v>46083</v>
      </c>
      <c r="C1015" s="153" t="s">
        <v>55</v>
      </c>
      <c r="D1015" s="153" t="s">
        <v>56</v>
      </c>
      <c r="E1015" s="244">
        <v>86297285</v>
      </c>
      <c r="F1015" s="144" t="s">
        <v>2334</v>
      </c>
      <c r="G1015" s="230"/>
      <c r="H1015" s="154">
        <v>28091</v>
      </c>
      <c r="I1015" s="153">
        <v>49</v>
      </c>
      <c r="J1015" s="148" t="s">
        <v>70</v>
      </c>
      <c r="K1015" s="153" t="s">
        <v>101</v>
      </c>
      <c r="L1015" s="153"/>
      <c r="M1015" s="153"/>
      <c r="N1015" s="153">
        <v>75</v>
      </c>
      <c r="O1015" s="155">
        <v>21983826873</v>
      </c>
      <c r="P1015" s="156" t="s">
        <v>2077</v>
      </c>
      <c r="Q1015" s="157" t="s">
        <v>110</v>
      </c>
      <c r="R1015" s="158">
        <v>46118</v>
      </c>
      <c r="S1015" s="159"/>
      <c r="T1015" s="159" t="s">
        <v>62</v>
      </c>
      <c r="U1015" s="159" t="s">
        <v>111</v>
      </c>
      <c r="V1015" s="154">
        <v>46118</v>
      </c>
      <c r="W1015" s="154" t="s">
        <v>126</v>
      </c>
      <c r="X1015" s="154" t="s">
        <v>126</v>
      </c>
      <c r="Y1015" s="160"/>
      <c r="Z1015" s="160" t="s">
        <v>128</v>
      </c>
      <c r="AA1015" s="153">
        <v>70</v>
      </c>
      <c r="AB1015" s="153">
        <v>1.67</v>
      </c>
      <c r="AC1015" s="182">
        <f t="shared" si="32"/>
        <v>25.099501595611173</v>
      </c>
      <c r="AD1015" s="153" t="str">
        <f t="shared" si="33"/>
        <v>SOBREPESO</v>
      </c>
      <c r="AE1015" s="233" t="s">
        <v>135</v>
      </c>
      <c r="AF1015" s="153" t="s">
        <v>130</v>
      </c>
      <c r="AG1015" s="159"/>
      <c r="AH1015" s="153"/>
      <c r="AI1015" s="161"/>
      <c r="AJ1015" s="153"/>
      <c r="AK1015" s="153"/>
      <c r="AL1015" s="207" t="s">
        <v>85</v>
      </c>
      <c r="AM1015" s="207" t="s">
        <v>86</v>
      </c>
      <c r="AN1015" s="207"/>
      <c r="AO1015" s="207" t="str">
        <f ca="1">IF(R1015="","",IF(R1015&gt;TODAY(),"0 meses",DATEDIF(R1015,TODAY(),"m") &amp; " meses"))</f>
        <v>2 meses</v>
      </c>
      <c r="AP1015" s="147" t="s">
        <v>67</v>
      </c>
      <c r="AQ1015" s="147" t="s">
        <v>67</v>
      </c>
      <c r="AR1015" s="147"/>
      <c r="AS1015" s="209" t="s">
        <v>68</v>
      </c>
      <c r="AT1015" s="223" t="str">
        <f>MONTH(B1015)&amp;"/"&amp;YEAR(B1015)</f>
        <v>3/2026</v>
      </c>
      <c r="AU1015" s="223">
        <f>WEEKNUM(B1015)-WEEKNUM(EOMONTH(B1015,-1)+1)+1</f>
        <v>1</v>
      </c>
      <c r="AV1015" s="209" t="str">
        <f>MONTH(R1015)&amp;"/"&amp;YEAR(R1015)</f>
        <v>4/2026</v>
      </c>
      <c r="AW1015" s="209">
        <f>WEEKNUM(R1015)-WEEKNUM(EOMONTH(R1015,-1)+1)+1</f>
        <v>2</v>
      </c>
      <c r="AX1015" s="209">
        <f>IF(BB1015="S",IF(Q1015="1. Aceitou o programa",R1015-B1015,0),0)</f>
        <v>35</v>
      </c>
      <c r="AY1015" s="209">
        <f>IF(BB1015="S",IF(AND(S1015&lt;&gt;"",R1015&lt;&gt;""),S1015-R1015,0),0)</f>
        <v>0</v>
      </c>
      <c r="AZ1015" s="209">
        <f>IF(BB1015="S",IF(Q1015="1. Aceitou o programa",IF(OR(X1015="Não se Aplica",X1015=""),IF(OR(W1015="Não se Aplica",W1015=""),0,W1015-V1015),AVERAGE(X1015-W1015,W1015-V1015)),0),0)</f>
        <v>0</v>
      </c>
      <c r="BA1015" s="209">
        <f>IF(BB1015="S",IF(AND(Q1015="1. Aceitou o programa",AH1015="Realizada"),IFERROR(IF(AG1015="",0,AG1015-R1015),0),0),0)</f>
        <v>0</v>
      </c>
      <c r="BB1015" s="209" t="str">
        <f>_xlfn.XLOOKUP(U1015,'Lista Suspensa'!$AA$20:$AA$23,'Lista Suspensa'!$AB$20:$AB$23,"N/A")</f>
        <v>S</v>
      </c>
    </row>
    <row r="1016" spans="1:54" ht="12" customHeight="1">
      <c r="A1016" s="151" t="s">
        <v>54</v>
      </c>
      <c r="B1016" s="152">
        <v>46083</v>
      </c>
      <c r="C1016" s="153" t="s">
        <v>55</v>
      </c>
      <c r="D1016" s="153" t="s">
        <v>56</v>
      </c>
      <c r="E1016" s="244">
        <v>87308191</v>
      </c>
      <c r="F1016" s="144" t="s">
        <v>2335</v>
      </c>
      <c r="G1016" s="230"/>
      <c r="H1016" s="154">
        <v>28732</v>
      </c>
      <c r="I1016" s="153">
        <v>47</v>
      </c>
      <c r="J1016" s="148" t="s">
        <v>70</v>
      </c>
      <c r="K1016" s="153" t="s">
        <v>101</v>
      </c>
      <c r="L1016" s="153"/>
      <c r="M1016" s="153"/>
      <c r="N1016" s="153">
        <v>75</v>
      </c>
      <c r="O1016" s="155">
        <v>21981739481</v>
      </c>
      <c r="P1016" s="156" t="s">
        <v>71</v>
      </c>
      <c r="Q1016" s="157" t="s">
        <v>110</v>
      </c>
      <c r="R1016" s="158">
        <v>46118</v>
      </c>
      <c r="S1016" s="159"/>
      <c r="T1016" s="159" t="s">
        <v>62</v>
      </c>
      <c r="U1016" s="159" t="s">
        <v>111</v>
      </c>
      <c r="V1016" s="154">
        <v>46118</v>
      </c>
      <c r="W1016" s="154" t="s">
        <v>126</v>
      </c>
      <c r="X1016" s="154" t="s">
        <v>126</v>
      </c>
      <c r="Y1016" s="160" t="s">
        <v>2336</v>
      </c>
      <c r="Z1016" s="160" t="s">
        <v>128</v>
      </c>
      <c r="AA1016" s="153">
        <v>80</v>
      </c>
      <c r="AB1016" s="153">
        <v>1.59</v>
      </c>
      <c r="AC1016" s="182">
        <f t="shared" si="32"/>
        <v>31.644317867172973</v>
      </c>
      <c r="AD1016" s="153" t="str">
        <f t="shared" si="33"/>
        <v>OBESIDADE I</v>
      </c>
      <c r="AE1016" s="233" t="s">
        <v>1092</v>
      </c>
      <c r="AF1016" s="153" t="s">
        <v>130</v>
      </c>
      <c r="AG1016" s="159"/>
      <c r="AH1016" s="153"/>
      <c r="AI1016" s="161"/>
      <c r="AJ1016" s="153"/>
      <c r="AK1016" s="153"/>
      <c r="AL1016" s="207" t="s">
        <v>131</v>
      </c>
      <c r="AM1016" s="207"/>
      <c r="AN1016" s="207"/>
      <c r="AO1016" s="207" t="str">
        <f ca="1">IF(R1016="","",IF(R1016&gt;TODAY(),"0 meses",DATEDIF(R1016,TODAY(),"m") &amp; " meses"))</f>
        <v>2 meses</v>
      </c>
      <c r="AP1016" s="147" t="s">
        <v>67</v>
      </c>
      <c r="AQ1016" s="147" t="s">
        <v>67</v>
      </c>
      <c r="AR1016" s="147"/>
      <c r="AS1016" s="209" t="s">
        <v>68</v>
      </c>
      <c r="AT1016" s="223" t="str">
        <f>MONTH(B1016)&amp;"/"&amp;YEAR(B1016)</f>
        <v>3/2026</v>
      </c>
      <c r="AU1016" s="223">
        <f>WEEKNUM(B1016)-WEEKNUM(EOMONTH(B1016,-1)+1)+1</f>
        <v>1</v>
      </c>
      <c r="AV1016" s="209" t="str">
        <f>MONTH(R1016)&amp;"/"&amp;YEAR(R1016)</f>
        <v>4/2026</v>
      </c>
      <c r="AW1016" s="209">
        <f>WEEKNUM(R1016)-WEEKNUM(EOMONTH(R1016,-1)+1)+1</f>
        <v>2</v>
      </c>
      <c r="AX1016" s="209">
        <f>IF(BB1016="S",IF(Q1016="1. Aceitou o programa",R1016-B1016,0),0)</f>
        <v>35</v>
      </c>
      <c r="AY1016" s="209">
        <f>IF(BB1016="S",IF(AND(S1016&lt;&gt;"",R1016&lt;&gt;""),S1016-R1016,0),0)</f>
        <v>0</v>
      </c>
      <c r="AZ1016" s="209">
        <f>IF(BB1016="S",IF(Q1016="1. Aceitou o programa",IF(OR(X1016="Não se Aplica",X1016=""),IF(OR(W1016="Não se Aplica",W1016=""),0,W1016-V1016),AVERAGE(X1016-W1016,W1016-V1016)),0),0)</f>
        <v>0</v>
      </c>
      <c r="BA1016" s="209">
        <f>IF(BB1016="S",IF(AND(Q1016="1. Aceitou o programa",AH1016="Realizada"),IFERROR(IF(AG1016="",0,AG1016-R1016),0),0),0)</f>
        <v>0</v>
      </c>
      <c r="BB1016" s="209" t="str">
        <f>_xlfn.XLOOKUP(U1016,'Lista Suspensa'!$AA$20:$AA$23,'Lista Suspensa'!$AB$20:$AB$23,"N/A")</f>
        <v>S</v>
      </c>
    </row>
    <row r="1017" spans="1:54" ht="12" customHeight="1">
      <c r="A1017" s="151" t="s">
        <v>54</v>
      </c>
      <c r="B1017" s="152">
        <v>46083</v>
      </c>
      <c r="C1017" s="153" t="s">
        <v>55</v>
      </c>
      <c r="D1017" s="153" t="s">
        <v>56</v>
      </c>
      <c r="E1017" s="244">
        <v>88983823</v>
      </c>
      <c r="F1017" s="144" t="s">
        <v>2337</v>
      </c>
      <c r="G1017" s="230"/>
      <c r="H1017" s="154">
        <v>22623</v>
      </c>
      <c r="I1017" s="153">
        <v>64</v>
      </c>
      <c r="J1017" s="148" t="s">
        <v>70</v>
      </c>
      <c r="K1017" s="153" t="s">
        <v>59</v>
      </c>
      <c r="L1017" s="153"/>
      <c r="M1017" s="153"/>
      <c r="N1017" s="153">
        <v>110</v>
      </c>
      <c r="O1017" s="155" t="s">
        <v>2338</v>
      </c>
      <c r="P1017" s="156" t="s">
        <v>2069</v>
      </c>
      <c r="Q1017" s="157" t="s">
        <v>110</v>
      </c>
      <c r="R1017" s="158">
        <v>46118</v>
      </c>
      <c r="S1017" s="159"/>
      <c r="T1017" s="159" t="s">
        <v>62</v>
      </c>
      <c r="U1017" s="159" t="s">
        <v>111</v>
      </c>
      <c r="V1017" s="154">
        <v>46118</v>
      </c>
      <c r="W1017" s="154" t="s">
        <v>126</v>
      </c>
      <c r="X1017" s="154" t="s">
        <v>126</v>
      </c>
      <c r="Y1017" s="160" t="s">
        <v>2339</v>
      </c>
      <c r="Z1017" s="160" t="s">
        <v>128</v>
      </c>
      <c r="AA1017" s="153">
        <v>105</v>
      </c>
      <c r="AB1017" s="153">
        <v>1.6</v>
      </c>
      <c r="AC1017" s="182">
        <f t="shared" si="32"/>
        <v>41.015624999999993</v>
      </c>
      <c r="AD1017" s="153" t="str">
        <f t="shared" si="33"/>
        <v>OBESIDADE III</v>
      </c>
      <c r="AE1017" s="233" t="s">
        <v>66</v>
      </c>
      <c r="AF1017" s="153" t="s">
        <v>130</v>
      </c>
      <c r="AG1017" s="159"/>
      <c r="AH1017" s="153"/>
      <c r="AI1017" s="161"/>
      <c r="AJ1017" s="153"/>
      <c r="AK1017" s="153"/>
      <c r="AL1017" s="207" t="s">
        <v>131</v>
      </c>
      <c r="AM1017" s="207"/>
      <c r="AN1017" s="207"/>
      <c r="AO1017" s="207" t="str">
        <f ca="1">IF(R1017="","",IF(R1017&gt;TODAY(),"0 meses",DATEDIF(R1017,TODAY(),"m") &amp; " meses"))</f>
        <v>2 meses</v>
      </c>
      <c r="AP1017" s="147" t="s">
        <v>67</v>
      </c>
      <c r="AQ1017" s="147" t="s">
        <v>67</v>
      </c>
      <c r="AR1017" s="147"/>
      <c r="AS1017" s="209" t="s">
        <v>68</v>
      </c>
      <c r="AT1017" s="223" t="str">
        <f>MONTH(B1017)&amp;"/"&amp;YEAR(B1017)</f>
        <v>3/2026</v>
      </c>
      <c r="AU1017" s="223">
        <f>WEEKNUM(B1017)-WEEKNUM(EOMONTH(B1017,-1)+1)+1</f>
        <v>1</v>
      </c>
      <c r="AV1017" s="209" t="str">
        <f>MONTH(R1017)&amp;"/"&amp;YEAR(R1017)</f>
        <v>4/2026</v>
      </c>
      <c r="AW1017" s="209">
        <f>WEEKNUM(R1017)-WEEKNUM(EOMONTH(R1017,-1)+1)+1</f>
        <v>2</v>
      </c>
      <c r="AX1017" s="209">
        <f>IF(BB1017="S",IF(Q1017="1. Aceitou o programa",R1017-B1017,0),0)</f>
        <v>35</v>
      </c>
      <c r="AY1017" s="209">
        <f>IF(BB1017="S",IF(AND(S1017&lt;&gt;"",R1017&lt;&gt;""),S1017-R1017,0),0)</f>
        <v>0</v>
      </c>
      <c r="AZ1017" s="209">
        <f>IF(BB1017="S",IF(Q1017="1. Aceitou o programa",IF(OR(X1017="Não se Aplica",X1017=""),IF(OR(W1017="Não se Aplica",W1017=""),0,W1017-V1017),AVERAGE(X1017-W1017,W1017-V1017)),0),0)</f>
        <v>0</v>
      </c>
      <c r="BA1017" s="209">
        <f>IF(BB1017="S",IF(AND(Q1017="1. Aceitou o programa",AH1017="Realizada"),IFERROR(IF(AG1017="",0,AG1017-R1017),0),0),0)</f>
        <v>0</v>
      </c>
      <c r="BB1017" s="209" t="str">
        <f>_xlfn.XLOOKUP(U1017,'Lista Suspensa'!$AA$20:$AA$23,'Lista Suspensa'!$AB$20:$AB$23,"N/A")</f>
        <v>S</v>
      </c>
    </row>
    <row r="1018" spans="1:54" ht="12" customHeight="1">
      <c r="A1018" s="151" t="s">
        <v>54</v>
      </c>
      <c r="B1018" s="152">
        <v>46083</v>
      </c>
      <c r="C1018" s="153" t="s">
        <v>55</v>
      </c>
      <c r="D1018" s="153" t="s">
        <v>56</v>
      </c>
      <c r="E1018" s="244">
        <v>88130508</v>
      </c>
      <c r="F1018" s="144" t="s">
        <v>2340</v>
      </c>
      <c r="G1018" s="230"/>
      <c r="H1018" s="154">
        <v>25445</v>
      </c>
      <c r="I1018" s="153">
        <v>56</v>
      </c>
      <c r="J1018" s="148" t="s">
        <v>70</v>
      </c>
      <c r="K1018" s="153" t="s">
        <v>59</v>
      </c>
      <c r="L1018" s="153"/>
      <c r="M1018" s="153"/>
      <c r="N1018" s="153">
        <v>110</v>
      </c>
      <c r="O1018" s="155" t="s">
        <v>2341</v>
      </c>
      <c r="P1018" s="156" t="s">
        <v>2069</v>
      </c>
      <c r="Q1018" s="157" t="s">
        <v>110</v>
      </c>
      <c r="R1018" s="158">
        <v>46118</v>
      </c>
      <c r="S1018" s="159"/>
      <c r="T1018" s="159" t="s">
        <v>62</v>
      </c>
      <c r="U1018" s="159" t="s">
        <v>111</v>
      </c>
      <c r="V1018" s="154">
        <v>46118</v>
      </c>
      <c r="W1018" s="154" t="s">
        <v>126</v>
      </c>
      <c r="X1018" s="154" t="s">
        <v>126</v>
      </c>
      <c r="Y1018" s="160" t="s">
        <v>2342</v>
      </c>
      <c r="Z1018" s="160" t="s">
        <v>409</v>
      </c>
      <c r="AA1018" s="153">
        <v>83</v>
      </c>
      <c r="AB1018" s="153">
        <v>1.64</v>
      </c>
      <c r="AC1018" s="182">
        <f t="shared" si="32"/>
        <v>30.859607376561577</v>
      </c>
      <c r="AD1018" s="153" t="str">
        <f t="shared" si="33"/>
        <v>OBESIDADE I</v>
      </c>
      <c r="AE1018" s="233" t="s">
        <v>504</v>
      </c>
      <c r="AF1018" s="153" t="s">
        <v>130</v>
      </c>
      <c r="AG1018" s="159"/>
      <c r="AH1018" s="153"/>
      <c r="AI1018" s="161"/>
      <c r="AJ1018" s="153"/>
      <c r="AK1018" s="153"/>
      <c r="AL1018" s="207" t="s">
        <v>131</v>
      </c>
      <c r="AM1018" s="207"/>
      <c r="AN1018" s="207"/>
      <c r="AO1018" s="207" t="str">
        <f ca="1">IF(R1018="","",IF(R1018&gt;TODAY(),"0 meses",DATEDIF(R1018,TODAY(),"m") &amp; " meses"))</f>
        <v>2 meses</v>
      </c>
      <c r="AP1018" s="147" t="s">
        <v>67</v>
      </c>
      <c r="AQ1018" s="147" t="s">
        <v>67</v>
      </c>
      <c r="AR1018" s="147"/>
      <c r="AS1018" s="209" t="s">
        <v>68</v>
      </c>
      <c r="AT1018" s="223" t="str">
        <f>MONTH(B1018)&amp;"/"&amp;YEAR(B1018)</f>
        <v>3/2026</v>
      </c>
      <c r="AU1018" s="223">
        <f>WEEKNUM(B1018)-WEEKNUM(EOMONTH(B1018,-1)+1)+1</f>
        <v>1</v>
      </c>
      <c r="AV1018" s="209" t="str">
        <f>MONTH(R1018)&amp;"/"&amp;YEAR(R1018)</f>
        <v>4/2026</v>
      </c>
      <c r="AW1018" s="209">
        <f>WEEKNUM(R1018)-WEEKNUM(EOMONTH(R1018,-1)+1)+1</f>
        <v>2</v>
      </c>
      <c r="AX1018" s="209">
        <f>IF(BB1018="S",IF(Q1018="1. Aceitou o programa",R1018-B1018,0),0)</f>
        <v>35</v>
      </c>
      <c r="AY1018" s="209">
        <f>IF(BB1018="S",IF(AND(S1018&lt;&gt;"",R1018&lt;&gt;""),S1018-R1018,0),0)</f>
        <v>0</v>
      </c>
      <c r="AZ1018" s="209">
        <f>IF(BB1018="S",IF(Q1018="1. Aceitou o programa",IF(OR(X1018="Não se Aplica",X1018=""),IF(OR(W1018="Não se Aplica",W1018=""),0,W1018-V1018),AVERAGE(X1018-W1018,W1018-V1018)),0),0)</f>
        <v>0</v>
      </c>
      <c r="BA1018" s="209">
        <f>IF(BB1018="S",IF(AND(Q1018="1. Aceitou o programa",AH1018="Realizada"),IFERROR(IF(AG1018="",0,AG1018-R1018),0),0),0)</f>
        <v>0</v>
      </c>
      <c r="BB1018" s="209" t="str">
        <f>_xlfn.XLOOKUP(U1018,'Lista Suspensa'!$AA$20:$AA$23,'Lista Suspensa'!$AB$20:$AB$23,"N/A")</f>
        <v>S</v>
      </c>
    </row>
    <row r="1019" spans="1:54" ht="12" customHeight="1">
      <c r="A1019" s="151" t="s">
        <v>54</v>
      </c>
      <c r="B1019" s="152">
        <v>46083</v>
      </c>
      <c r="C1019" s="153" t="s">
        <v>55</v>
      </c>
      <c r="D1019" s="153" t="s">
        <v>56</v>
      </c>
      <c r="E1019" s="244">
        <v>89256102</v>
      </c>
      <c r="F1019" s="144" t="s">
        <v>2343</v>
      </c>
      <c r="G1019" s="230"/>
      <c r="H1019" s="154">
        <v>25542</v>
      </c>
      <c r="I1019" s="153">
        <v>56</v>
      </c>
      <c r="J1019" s="148" t="s">
        <v>70</v>
      </c>
      <c r="K1019" s="153" t="s">
        <v>59</v>
      </c>
      <c r="L1019" s="153"/>
      <c r="M1019" s="153"/>
      <c r="N1019" s="153">
        <v>110</v>
      </c>
      <c r="O1019" s="155" t="s">
        <v>2344</v>
      </c>
      <c r="P1019" s="156" t="s">
        <v>2077</v>
      </c>
      <c r="Q1019" s="157" t="s">
        <v>110</v>
      </c>
      <c r="R1019" s="158">
        <v>46118</v>
      </c>
      <c r="S1019" s="159"/>
      <c r="T1019" s="159" t="s">
        <v>62</v>
      </c>
      <c r="U1019" s="159" t="s">
        <v>111</v>
      </c>
      <c r="V1019" s="154">
        <v>46118</v>
      </c>
      <c r="W1019" s="154" t="s">
        <v>126</v>
      </c>
      <c r="X1019" s="154" t="s">
        <v>126</v>
      </c>
      <c r="Y1019" s="160" t="s">
        <v>2345</v>
      </c>
      <c r="Z1019" s="160" t="s">
        <v>128</v>
      </c>
      <c r="AA1019" s="153">
        <v>81</v>
      </c>
      <c r="AB1019" s="153">
        <v>1.64</v>
      </c>
      <c r="AC1019" s="182">
        <f t="shared" si="32"/>
        <v>30.116002379535995</v>
      </c>
      <c r="AD1019" s="153" t="str">
        <f t="shared" si="33"/>
        <v>OBESIDADE I</v>
      </c>
      <c r="AE1019" s="233" t="s">
        <v>135</v>
      </c>
      <c r="AF1019" s="153" t="s">
        <v>130</v>
      </c>
      <c r="AG1019" s="159"/>
      <c r="AH1019" s="153"/>
      <c r="AI1019" s="161"/>
      <c r="AJ1019" s="153"/>
      <c r="AK1019" s="153"/>
      <c r="AL1019" s="207" t="s">
        <v>136</v>
      </c>
      <c r="AM1019" s="207"/>
      <c r="AN1019" s="207"/>
      <c r="AO1019" s="207" t="str">
        <f ca="1">IF(R1019="","",IF(R1019&gt;TODAY(),"0 meses",DATEDIF(R1019,TODAY(),"m") &amp; " meses"))</f>
        <v>2 meses</v>
      </c>
      <c r="AP1019" s="147" t="s">
        <v>67</v>
      </c>
      <c r="AQ1019" s="147" t="s">
        <v>67</v>
      </c>
      <c r="AR1019" s="147"/>
      <c r="AS1019" s="209" t="s">
        <v>68</v>
      </c>
      <c r="AT1019" s="223" t="str">
        <f>MONTH(B1019)&amp;"/"&amp;YEAR(B1019)</f>
        <v>3/2026</v>
      </c>
      <c r="AU1019" s="223">
        <f>WEEKNUM(B1019)-WEEKNUM(EOMONTH(B1019,-1)+1)+1</f>
        <v>1</v>
      </c>
      <c r="AV1019" s="209" t="str">
        <f>MONTH(R1019)&amp;"/"&amp;YEAR(R1019)</f>
        <v>4/2026</v>
      </c>
      <c r="AW1019" s="209">
        <f>WEEKNUM(R1019)-WEEKNUM(EOMONTH(R1019,-1)+1)+1</f>
        <v>2</v>
      </c>
      <c r="AX1019" s="209">
        <f>IF(BB1019="S",IF(Q1019="1. Aceitou o programa",R1019-B1019,0),0)</f>
        <v>35</v>
      </c>
      <c r="AY1019" s="209">
        <f>IF(BB1019="S",IF(AND(S1019&lt;&gt;"",R1019&lt;&gt;""),S1019-R1019,0),0)</f>
        <v>0</v>
      </c>
      <c r="AZ1019" s="209">
        <f>IF(BB1019="S",IF(Q1019="1. Aceitou o programa",IF(OR(X1019="Não se Aplica",X1019=""),IF(OR(W1019="Não se Aplica",W1019=""),0,W1019-V1019),AVERAGE(X1019-W1019,W1019-V1019)),0),0)</f>
        <v>0</v>
      </c>
      <c r="BA1019" s="209">
        <f>IF(BB1019="S",IF(AND(Q1019="1. Aceitou o programa",AH1019="Realizada"),IFERROR(IF(AG1019="",0,AG1019-R1019),0),0),0)</f>
        <v>0</v>
      </c>
      <c r="BB1019" s="209" t="str">
        <f>_xlfn.XLOOKUP(U1019,'Lista Suspensa'!$AA$20:$AA$23,'Lista Suspensa'!$AB$20:$AB$23,"N/A")</f>
        <v>S</v>
      </c>
    </row>
    <row r="1020" spans="1:54" ht="12" customHeight="1">
      <c r="A1020" s="151" t="s">
        <v>54</v>
      </c>
      <c r="B1020" s="152">
        <v>46083</v>
      </c>
      <c r="C1020" s="153" t="s">
        <v>55</v>
      </c>
      <c r="D1020" s="153" t="s">
        <v>56</v>
      </c>
      <c r="E1020" s="244">
        <v>87095230</v>
      </c>
      <c r="F1020" s="144" t="s">
        <v>2346</v>
      </c>
      <c r="G1020" s="230"/>
      <c r="H1020" s="154">
        <v>26185</v>
      </c>
      <c r="I1020" s="153">
        <v>54</v>
      </c>
      <c r="J1020" s="148" t="s">
        <v>70</v>
      </c>
      <c r="K1020" s="153" t="s">
        <v>59</v>
      </c>
      <c r="L1020" s="153"/>
      <c r="M1020" s="153"/>
      <c r="N1020" s="153">
        <v>80</v>
      </c>
      <c r="O1020" s="155" t="s">
        <v>2347</v>
      </c>
      <c r="P1020" s="156" t="s">
        <v>2069</v>
      </c>
      <c r="Q1020" s="157" t="s">
        <v>110</v>
      </c>
      <c r="R1020" s="158">
        <v>46118</v>
      </c>
      <c r="S1020" s="159"/>
      <c r="T1020" s="159" t="s">
        <v>62</v>
      </c>
      <c r="U1020" s="159" t="s">
        <v>111</v>
      </c>
      <c r="V1020" s="154">
        <v>46118</v>
      </c>
      <c r="W1020" s="154" t="s">
        <v>126</v>
      </c>
      <c r="X1020" s="154" t="s">
        <v>126</v>
      </c>
      <c r="Y1020" s="160" t="s">
        <v>2348</v>
      </c>
      <c r="Z1020" s="160" t="s">
        <v>128</v>
      </c>
      <c r="AA1020" s="153">
        <v>76</v>
      </c>
      <c r="AB1020" s="153">
        <v>1.51</v>
      </c>
      <c r="AC1020" s="182">
        <f t="shared" si="32"/>
        <v>33.331871409148718</v>
      </c>
      <c r="AD1020" s="153" t="str">
        <f t="shared" si="33"/>
        <v>OBESIDADE I</v>
      </c>
      <c r="AE1020" s="233" t="s">
        <v>135</v>
      </c>
      <c r="AF1020" s="153" t="s">
        <v>130</v>
      </c>
      <c r="AG1020" s="159"/>
      <c r="AH1020" s="153"/>
      <c r="AI1020" s="161"/>
      <c r="AJ1020" s="153"/>
      <c r="AK1020" s="153"/>
      <c r="AL1020" s="207" t="s">
        <v>131</v>
      </c>
      <c r="AM1020" s="207"/>
      <c r="AN1020" s="207"/>
      <c r="AO1020" s="207" t="str">
        <f ca="1">IF(R1020="","",IF(R1020&gt;TODAY(),"0 meses",DATEDIF(R1020,TODAY(),"m") &amp; " meses"))</f>
        <v>2 meses</v>
      </c>
      <c r="AP1020" s="147" t="s">
        <v>67</v>
      </c>
      <c r="AQ1020" s="147" t="s">
        <v>67</v>
      </c>
      <c r="AR1020" s="147"/>
      <c r="AS1020" s="209" t="s">
        <v>68</v>
      </c>
      <c r="AT1020" s="223" t="str">
        <f>MONTH(B1020)&amp;"/"&amp;YEAR(B1020)</f>
        <v>3/2026</v>
      </c>
      <c r="AU1020" s="223">
        <f>WEEKNUM(B1020)-WEEKNUM(EOMONTH(B1020,-1)+1)+1</f>
        <v>1</v>
      </c>
      <c r="AV1020" s="209" t="str">
        <f>MONTH(R1020)&amp;"/"&amp;YEAR(R1020)</f>
        <v>4/2026</v>
      </c>
      <c r="AW1020" s="209">
        <f>WEEKNUM(R1020)-WEEKNUM(EOMONTH(R1020,-1)+1)+1</f>
        <v>2</v>
      </c>
      <c r="AX1020" s="209">
        <f>IF(BB1020="S",IF(Q1020="1. Aceitou o programa",R1020-B1020,0),0)</f>
        <v>35</v>
      </c>
      <c r="AY1020" s="209">
        <f>IF(BB1020="S",IF(AND(S1020&lt;&gt;"",R1020&lt;&gt;""),S1020-R1020,0),0)</f>
        <v>0</v>
      </c>
      <c r="AZ1020" s="209">
        <f>IF(BB1020="S",IF(Q1020="1. Aceitou o programa",IF(OR(X1020="Não se Aplica",X1020=""),IF(OR(W1020="Não se Aplica",W1020=""),0,W1020-V1020),AVERAGE(X1020-W1020,W1020-V1020)),0),0)</f>
        <v>0</v>
      </c>
      <c r="BA1020" s="209">
        <f>IF(BB1020="S",IF(AND(Q1020="1. Aceitou o programa",AH1020="Realizada"),IFERROR(IF(AG1020="",0,AG1020-R1020),0),0),0)</f>
        <v>0</v>
      </c>
      <c r="BB1020" s="209" t="str">
        <f>_xlfn.XLOOKUP(U1020,'Lista Suspensa'!$AA$20:$AA$23,'Lista Suspensa'!$AB$20:$AB$23,"N/A")</f>
        <v>S</v>
      </c>
    </row>
    <row r="1021" spans="1:54" ht="12" customHeight="1">
      <c r="A1021" s="151" t="s">
        <v>54</v>
      </c>
      <c r="B1021" s="152">
        <v>46083</v>
      </c>
      <c r="C1021" s="153" t="s">
        <v>55</v>
      </c>
      <c r="D1021" s="153" t="s">
        <v>56</v>
      </c>
      <c r="E1021" s="244">
        <v>89274921</v>
      </c>
      <c r="F1021" s="144" t="s">
        <v>2349</v>
      </c>
      <c r="G1021" s="230"/>
      <c r="H1021" s="154">
        <v>27183</v>
      </c>
      <c r="I1021" s="153">
        <v>51</v>
      </c>
      <c r="J1021" s="148" t="s">
        <v>70</v>
      </c>
      <c r="K1021" s="153" t="s">
        <v>59</v>
      </c>
      <c r="L1021" s="153"/>
      <c r="M1021" s="153"/>
      <c r="N1021" s="153">
        <v>110</v>
      </c>
      <c r="O1021" s="155" t="s">
        <v>2350</v>
      </c>
      <c r="P1021" s="156" t="s">
        <v>60</v>
      </c>
      <c r="Q1021" s="157" t="s">
        <v>110</v>
      </c>
      <c r="R1021" s="158">
        <v>46118</v>
      </c>
      <c r="S1021" s="159"/>
      <c r="T1021" s="159" t="s">
        <v>62</v>
      </c>
      <c r="U1021" s="159" t="s">
        <v>111</v>
      </c>
      <c r="V1021" s="154">
        <v>46118</v>
      </c>
      <c r="W1021" s="154" t="s">
        <v>126</v>
      </c>
      <c r="X1021" s="154" t="s">
        <v>126</v>
      </c>
      <c r="Y1021" s="160" t="s">
        <v>2351</v>
      </c>
      <c r="Z1021" s="160" t="s">
        <v>128</v>
      </c>
      <c r="AA1021" s="153">
        <v>130</v>
      </c>
      <c r="AB1021" s="153">
        <v>1.6</v>
      </c>
      <c r="AC1021" s="182">
        <f t="shared" si="32"/>
        <v>50.781249999999993</v>
      </c>
      <c r="AD1021" s="153" t="str">
        <f t="shared" si="33"/>
        <v>OBESIDADE III</v>
      </c>
      <c r="AE1021" s="233" t="s">
        <v>225</v>
      </c>
      <c r="AF1021" s="153" t="s">
        <v>130</v>
      </c>
      <c r="AG1021" s="159"/>
      <c r="AH1021" s="153"/>
      <c r="AI1021" s="161"/>
      <c r="AJ1021" s="153"/>
      <c r="AK1021" s="153"/>
      <c r="AL1021" s="207" t="s">
        <v>143</v>
      </c>
      <c r="AM1021" s="207"/>
      <c r="AN1021" s="207"/>
      <c r="AO1021" s="207" t="str">
        <f ca="1">IF(R1021="","",IF(R1021&gt;TODAY(),"0 meses",DATEDIF(R1021,TODAY(),"m") &amp; " meses"))</f>
        <v>2 meses</v>
      </c>
      <c r="AP1021" s="147" t="s">
        <v>67</v>
      </c>
      <c r="AQ1021" s="147" t="s">
        <v>67</v>
      </c>
      <c r="AR1021" s="147"/>
      <c r="AS1021" s="209" t="s">
        <v>68</v>
      </c>
      <c r="AT1021" s="223" t="str">
        <f>MONTH(B1021)&amp;"/"&amp;YEAR(B1021)</f>
        <v>3/2026</v>
      </c>
      <c r="AU1021" s="223">
        <f>WEEKNUM(B1021)-WEEKNUM(EOMONTH(B1021,-1)+1)+1</f>
        <v>1</v>
      </c>
      <c r="AV1021" s="209" t="str">
        <f>MONTH(R1021)&amp;"/"&amp;YEAR(R1021)</f>
        <v>4/2026</v>
      </c>
      <c r="AW1021" s="209">
        <f>WEEKNUM(R1021)-WEEKNUM(EOMONTH(R1021,-1)+1)+1</f>
        <v>2</v>
      </c>
      <c r="AX1021" s="209">
        <f>IF(BB1021="S",IF(Q1021="1. Aceitou o programa",R1021-B1021,0),0)</f>
        <v>35</v>
      </c>
      <c r="AY1021" s="209">
        <f>IF(BB1021="S",IF(AND(S1021&lt;&gt;"",R1021&lt;&gt;""),S1021-R1021,0),0)</f>
        <v>0</v>
      </c>
      <c r="AZ1021" s="209">
        <f>IF(BB1021="S",IF(Q1021="1. Aceitou o programa",IF(OR(X1021="Não se Aplica",X1021=""),IF(OR(W1021="Não se Aplica",W1021=""),0,W1021-V1021),AVERAGE(X1021-W1021,W1021-V1021)),0),0)</f>
        <v>0</v>
      </c>
      <c r="BA1021" s="209">
        <f>IF(BB1021="S",IF(AND(Q1021="1. Aceitou o programa",AH1021="Realizada"),IFERROR(IF(AG1021="",0,AG1021-R1021),0),0),0)</f>
        <v>0</v>
      </c>
      <c r="BB1021" s="209" t="str">
        <f>_xlfn.XLOOKUP(U1021,'Lista Suspensa'!$AA$20:$AA$23,'Lista Suspensa'!$AB$20:$AB$23,"N/A")</f>
        <v>S</v>
      </c>
    </row>
    <row r="1022" spans="1:54" ht="12" customHeight="1">
      <c r="A1022" s="151" t="s">
        <v>54</v>
      </c>
      <c r="B1022" s="152">
        <v>46083</v>
      </c>
      <c r="C1022" s="153" t="s">
        <v>55</v>
      </c>
      <c r="D1022" s="153" t="s">
        <v>56</v>
      </c>
      <c r="E1022" s="244">
        <v>89367387</v>
      </c>
      <c r="F1022" s="144" t="s">
        <v>2352</v>
      </c>
      <c r="G1022" s="230"/>
      <c r="H1022" s="154">
        <v>27429</v>
      </c>
      <c r="I1022" s="153">
        <v>51</v>
      </c>
      <c r="J1022" s="148" t="s">
        <v>70</v>
      </c>
      <c r="K1022" s="153" t="s">
        <v>59</v>
      </c>
      <c r="L1022" s="153"/>
      <c r="M1022" s="153"/>
      <c r="N1022" s="153">
        <v>80</v>
      </c>
      <c r="O1022" s="155" t="s">
        <v>2353</v>
      </c>
      <c r="P1022" s="156" t="s">
        <v>2069</v>
      </c>
      <c r="Q1022" s="157" t="s">
        <v>110</v>
      </c>
      <c r="R1022" s="158">
        <v>46118</v>
      </c>
      <c r="S1022" s="159"/>
      <c r="T1022" s="159" t="s">
        <v>62</v>
      </c>
      <c r="U1022" s="159" t="s">
        <v>111</v>
      </c>
      <c r="V1022" s="154">
        <v>46118</v>
      </c>
      <c r="W1022" s="154" t="s">
        <v>126</v>
      </c>
      <c r="X1022" s="154" t="s">
        <v>126</v>
      </c>
      <c r="Y1022" s="160" t="s">
        <v>2354</v>
      </c>
      <c r="Z1022" s="160" t="s">
        <v>128</v>
      </c>
      <c r="AA1022" s="153">
        <v>75</v>
      </c>
      <c r="AB1022" s="153">
        <v>1.67</v>
      </c>
      <c r="AC1022" s="182">
        <f t="shared" si="32"/>
        <v>26.892323138154829</v>
      </c>
      <c r="AD1022" s="153" t="str">
        <f t="shared" si="33"/>
        <v>SOBREPESO</v>
      </c>
      <c r="AE1022" s="233" t="s">
        <v>504</v>
      </c>
      <c r="AF1022" s="153" t="s">
        <v>130</v>
      </c>
      <c r="AG1022" s="159"/>
      <c r="AH1022" s="153"/>
      <c r="AI1022" s="161"/>
      <c r="AJ1022" s="153"/>
      <c r="AK1022" s="153"/>
      <c r="AL1022" s="207" t="s">
        <v>85</v>
      </c>
      <c r="AM1022" s="207" t="s">
        <v>86</v>
      </c>
      <c r="AN1022" s="207">
        <v>2014</v>
      </c>
      <c r="AO1022" s="207" t="str">
        <f ca="1">IF(R1022="","",IF(R1022&gt;TODAY(),"0 meses",DATEDIF(R1022,TODAY(),"m") &amp; " meses"))</f>
        <v>2 meses</v>
      </c>
      <c r="AP1022" s="147" t="s">
        <v>67</v>
      </c>
      <c r="AQ1022" s="147" t="s">
        <v>67</v>
      </c>
      <c r="AR1022" s="147"/>
      <c r="AS1022" s="209" t="s">
        <v>68</v>
      </c>
      <c r="AT1022" s="223" t="str">
        <f>MONTH(B1022)&amp;"/"&amp;YEAR(B1022)</f>
        <v>3/2026</v>
      </c>
      <c r="AU1022" s="223">
        <f>WEEKNUM(B1022)-WEEKNUM(EOMONTH(B1022,-1)+1)+1</f>
        <v>1</v>
      </c>
      <c r="AV1022" s="209" t="str">
        <f>MONTH(R1022)&amp;"/"&amp;YEAR(R1022)</f>
        <v>4/2026</v>
      </c>
      <c r="AW1022" s="209">
        <f>WEEKNUM(R1022)-WEEKNUM(EOMONTH(R1022,-1)+1)+1</f>
        <v>2</v>
      </c>
      <c r="AX1022" s="209">
        <f>IF(BB1022="S",IF(Q1022="1. Aceitou o programa",R1022-B1022,0),0)</f>
        <v>35</v>
      </c>
      <c r="AY1022" s="209">
        <f>IF(BB1022="S",IF(AND(S1022&lt;&gt;"",R1022&lt;&gt;""),S1022-R1022,0),0)</f>
        <v>0</v>
      </c>
      <c r="AZ1022" s="209">
        <f>IF(BB1022="S",IF(Q1022="1. Aceitou o programa",IF(OR(X1022="Não se Aplica",X1022=""),IF(OR(W1022="Não se Aplica",W1022=""),0,W1022-V1022),AVERAGE(X1022-W1022,W1022-V1022)),0),0)</f>
        <v>0</v>
      </c>
      <c r="BA1022" s="209">
        <f>IF(BB1022="S",IF(AND(Q1022="1. Aceitou o programa",AH1022="Realizada"),IFERROR(IF(AG1022="",0,AG1022-R1022),0),0),0)</f>
        <v>0</v>
      </c>
      <c r="BB1022" s="209" t="str">
        <f>_xlfn.XLOOKUP(U1022,'Lista Suspensa'!$AA$20:$AA$23,'Lista Suspensa'!$AB$20:$AB$23,"N/A")</f>
        <v>S</v>
      </c>
    </row>
    <row r="1023" spans="1:54" ht="12" customHeight="1">
      <c r="A1023" s="151" t="s">
        <v>54</v>
      </c>
      <c r="B1023" s="152">
        <v>46083</v>
      </c>
      <c r="C1023" s="153" t="s">
        <v>55</v>
      </c>
      <c r="D1023" s="153" t="s">
        <v>56</v>
      </c>
      <c r="E1023" s="244">
        <v>87818475</v>
      </c>
      <c r="F1023" s="144" t="s">
        <v>2355</v>
      </c>
      <c r="G1023" s="230"/>
      <c r="H1023" s="154">
        <v>27596</v>
      </c>
      <c r="I1023" s="153">
        <v>50</v>
      </c>
      <c r="J1023" s="148" t="s">
        <v>70</v>
      </c>
      <c r="K1023" s="153" t="s">
        <v>59</v>
      </c>
      <c r="L1023" s="153"/>
      <c r="M1023" s="153"/>
      <c r="N1023" s="153">
        <v>110</v>
      </c>
      <c r="O1023" s="155" t="s">
        <v>2356</v>
      </c>
      <c r="P1023" s="156" t="s">
        <v>60</v>
      </c>
      <c r="Q1023" s="157" t="s">
        <v>110</v>
      </c>
      <c r="R1023" s="158">
        <v>46118</v>
      </c>
      <c r="S1023" s="159"/>
      <c r="T1023" s="159" t="s">
        <v>62</v>
      </c>
      <c r="U1023" s="159" t="s">
        <v>111</v>
      </c>
      <c r="V1023" s="154">
        <v>46118</v>
      </c>
      <c r="W1023" s="154" t="s">
        <v>126</v>
      </c>
      <c r="X1023" s="154" t="s">
        <v>126</v>
      </c>
      <c r="Y1023" s="160" t="s">
        <v>2351</v>
      </c>
      <c r="Z1023" s="160" t="s">
        <v>128</v>
      </c>
      <c r="AA1023" s="153">
        <v>82</v>
      </c>
      <c r="AB1023" s="153">
        <v>1.71</v>
      </c>
      <c r="AC1023" s="182">
        <f t="shared" si="32"/>
        <v>28.042816593139772</v>
      </c>
      <c r="AD1023" s="153" t="str">
        <f t="shared" si="33"/>
        <v>SOBREPESO</v>
      </c>
      <c r="AE1023" s="233" t="s">
        <v>225</v>
      </c>
      <c r="AF1023" s="153" t="s">
        <v>130</v>
      </c>
      <c r="AG1023" s="159"/>
      <c r="AH1023" s="153"/>
      <c r="AI1023" s="161"/>
      <c r="AJ1023" s="153"/>
      <c r="AK1023" s="153"/>
      <c r="AL1023" s="207" t="s">
        <v>131</v>
      </c>
      <c r="AM1023" s="207"/>
      <c r="AN1023" s="207"/>
      <c r="AO1023" s="207" t="str">
        <f ca="1">IF(R1023="","",IF(R1023&gt;TODAY(),"0 meses",DATEDIF(R1023,TODAY(),"m") &amp; " meses"))</f>
        <v>2 meses</v>
      </c>
      <c r="AP1023" s="147" t="s">
        <v>67</v>
      </c>
      <c r="AQ1023" s="147" t="s">
        <v>67</v>
      </c>
      <c r="AR1023" s="147"/>
      <c r="AS1023" s="209" t="s">
        <v>68</v>
      </c>
      <c r="AT1023" s="223" t="str">
        <f>MONTH(B1023)&amp;"/"&amp;YEAR(B1023)</f>
        <v>3/2026</v>
      </c>
      <c r="AU1023" s="223">
        <f>WEEKNUM(B1023)-WEEKNUM(EOMONTH(B1023,-1)+1)+1</f>
        <v>1</v>
      </c>
      <c r="AV1023" s="209" t="str">
        <f>MONTH(R1023)&amp;"/"&amp;YEAR(R1023)</f>
        <v>4/2026</v>
      </c>
      <c r="AW1023" s="209">
        <f>WEEKNUM(R1023)-WEEKNUM(EOMONTH(R1023,-1)+1)+1</f>
        <v>2</v>
      </c>
      <c r="AX1023" s="209">
        <f>IF(BB1023="S",IF(Q1023="1. Aceitou o programa",R1023-B1023,0),0)</f>
        <v>35</v>
      </c>
      <c r="AY1023" s="209">
        <f>IF(BB1023="S",IF(AND(S1023&lt;&gt;"",R1023&lt;&gt;""),S1023-R1023,0),0)</f>
        <v>0</v>
      </c>
      <c r="AZ1023" s="209">
        <f>IF(BB1023="S",IF(Q1023="1. Aceitou o programa",IF(OR(X1023="Não se Aplica",X1023=""),IF(OR(W1023="Não se Aplica",W1023=""),0,W1023-V1023),AVERAGE(X1023-W1023,W1023-V1023)),0),0)</f>
        <v>0</v>
      </c>
      <c r="BA1023" s="209">
        <f>IF(BB1023="S",IF(AND(Q1023="1. Aceitou o programa",AH1023="Realizada"),IFERROR(IF(AG1023="",0,AG1023-R1023),0),0),0)</f>
        <v>0</v>
      </c>
      <c r="BB1023" s="209" t="str">
        <f>_xlfn.XLOOKUP(U1023,'Lista Suspensa'!$AA$20:$AA$23,'Lista Suspensa'!$AB$20:$AB$23,"N/A")</f>
        <v>S</v>
      </c>
    </row>
    <row r="1024" spans="1:54" ht="12" customHeight="1">
      <c r="A1024" s="151" t="s">
        <v>54</v>
      </c>
      <c r="B1024" s="152">
        <v>46083</v>
      </c>
      <c r="C1024" s="153" t="s">
        <v>55</v>
      </c>
      <c r="D1024" s="153" t="s">
        <v>56</v>
      </c>
      <c r="E1024" s="244">
        <v>88342323</v>
      </c>
      <c r="F1024" s="144" t="s">
        <v>2357</v>
      </c>
      <c r="G1024" s="230"/>
      <c r="H1024" s="154">
        <v>27924</v>
      </c>
      <c r="I1024" s="153">
        <v>49</v>
      </c>
      <c r="J1024" s="148" t="s">
        <v>70</v>
      </c>
      <c r="K1024" s="153" t="s">
        <v>59</v>
      </c>
      <c r="L1024" s="153"/>
      <c r="M1024" s="153"/>
      <c r="N1024" s="153">
        <v>110</v>
      </c>
      <c r="O1024" s="155" t="s">
        <v>2358</v>
      </c>
      <c r="P1024" s="156" t="s">
        <v>2069</v>
      </c>
      <c r="Q1024" s="157" t="s">
        <v>110</v>
      </c>
      <c r="R1024" s="158">
        <v>46118</v>
      </c>
      <c r="S1024" s="159"/>
      <c r="T1024" s="159" t="s">
        <v>62</v>
      </c>
      <c r="U1024" s="159" t="s">
        <v>111</v>
      </c>
      <c r="V1024" s="154">
        <v>46118</v>
      </c>
      <c r="W1024" s="154" t="s">
        <v>126</v>
      </c>
      <c r="X1024" s="154" t="s">
        <v>126</v>
      </c>
      <c r="Y1024" s="160" t="s">
        <v>2359</v>
      </c>
      <c r="Z1024" s="160" t="s">
        <v>128</v>
      </c>
      <c r="AA1024" s="153">
        <v>82</v>
      </c>
      <c r="AB1024" s="153">
        <v>1.65</v>
      </c>
      <c r="AC1024" s="182">
        <f t="shared" si="32"/>
        <v>30.119375573921033</v>
      </c>
      <c r="AD1024" s="153" t="str">
        <f t="shared" si="33"/>
        <v>OBESIDADE I</v>
      </c>
      <c r="AE1024" s="233" t="s">
        <v>135</v>
      </c>
      <c r="AF1024" s="153" t="s">
        <v>130</v>
      </c>
      <c r="AG1024" s="159"/>
      <c r="AH1024" s="153"/>
      <c r="AI1024" s="161"/>
      <c r="AJ1024" s="153"/>
      <c r="AK1024" s="153"/>
      <c r="AL1024" s="207" t="s">
        <v>131</v>
      </c>
      <c r="AM1024" s="207"/>
      <c r="AN1024" s="207"/>
      <c r="AO1024" s="207" t="str">
        <f ca="1">IF(R1024="","",IF(R1024&gt;TODAY(),"0 meses",DATEDIF(R1024,TODAY(),"m") &amp; " meses"))</f>
        <v>2 meses</v>
      </c>
      <c r="AP1024" s="147" t="s">
        <v>67</v>
      </c>
      <c r="AQ1024" s="147" t="s">
        <v>67</v>
      </c>
      <c r="AR1024" s="147"/>
      <c r="AS1024" s="209" t="s">
        <v>68</v>
      </c>
      <c r="AT1024" s="223" t="str">
        <f>MONTH(B1024)&amp;"/"&amp;YEAR(B1024)</f>
        <v>3/2026</v>
      </c>
      <c r="AU1024" s="223">
        <f>WEEKNUM(B1024)-WEEKNUM(EOMONTH(B1024,-1)+1)+1</f>
        <v>1</v>
      </c>
      <c r="AV1024" s="209" t="str">
        <f>MONTH(R1024)&amp;"/"&amp;YEAR(R1024)</f>
        <v>4/2026</v>
      </c>
      <c r="AW1024" s="209">
        <f>WEEKNUM(R1024)-WEEKNUM(EOMONTH(R1024,-1)+1)+1</f>
        <v>2</v>
      </c>
      <c r="AX1024" s="209">
        <f>IF(BB1024="S",IF(Q1024="1. Aceitou o programa",R1024-B1024,0),0)</f>
        <v>35</v>
      </c>
      <c r="AY1024" s="209">
        <f>IF(BB1024="S",IF(AND(S1024&lt;&gt;"",R1024&lt;&gt;""),S1024-R1024,0),0)</f>
        <v>0</v>
      </c>
      <c r="AZ1024" s="209">
        <f>IF(BB1024="S",IF(Q1024="1. Aceitou o programa",IF(OR(X1024="Não se Aplica",X1024=""),IF(OR(W1024="Não se Aplica",W1024=""),0,W1024-V1024),AVERAGE(X1024-W1024,W1024-V1024)),0),0)</f>
        <v>0</v>
      </c>
      <c r="BA1024" s="209">
        <f>IF(BB1024="S",IF(AND(Q1024="1. Aceitou o programa",AH1024="Realizada"),IFERROR(IF(AG1024="",0,AG1024-R1024),0),0),0)</f>
        <v>0</v>
      </c>
      <c r="BB1024" s="209" t="str">
        <f>_xlfn.XLOOKUP(U1024,'Lista Suspensa'!$AA$20:$AA$23,'Lista Suspensa'!$AB$20:$AB$23,"N/A")</f>
        <v>S</v>
      </c>
    </row>
    <row r="1025" spans="1:54" ht="12" customHeight="1">
      <c r="A1025" s="151" t="s">
        <v>54</v>
      </c>
      <c r="B1025" s="152">
        <v>46083</v>
      </c>
      <c r="C1025" s="153" t="s">
        <v>55</v>
      </c>
      <c r="D1025" s="153" t="s">
        <v>56</v>
      </c>
      <c r="E1025" s="244">
        <v>89415296</v>
      </c>
      <c r="F1025" s="144" t="s">
        <v>2360</v>
      </c>
      <c r="G1025" s="230"/>
      <c r="H1025" s="154">
        <v>28780</v>
      </c>
      <c r="I1025" s="153">
        <v>47</v>
      </c>
      <c r="J1025" s="148" t="s">
        <v>70</v>
      </c>
      <c r="K1025" s="153" t="s">
        <v>59</v>
      </c>
      <c r="L1025" s="153"/>
      <c r="M1025" s="153"/>
      <c r="N1025" s="153">
        <v>60</v>
      </c>
      <c r="O1025" s="155" t="s">
        <v>2361</v>
      </c>
      <c r="P1025" s="156" t="s">
        <v>2077</v>
      </c>
      <c r="Q1025" s="157" t="s">
        <v>110</v>
      </c>
      <c r="R1025" s="158">
        <v>46118</v>
      </c>
      <c r="S1025" s="159"/>
      <c r="T1025" s="159" t="s">
        <v>62</v>
      </c>
      <c r="U1025" s="159" t="s">
        <v>111</v>
      </c>
      <c r="V1025" s="154">
        <v>46118</v>
      </c>
      <c r="W1025" s="154" t="s">
        <v>126</v>
      </c>
      <c r="X1025" s="154" t="s">
        <v>126</v>
      </c>
      <c r="Y1025" s="160" t="s">
        <v>2362</v>
      </c>
      <c r="Z1025" s="160" t="s">
        <v>134</v>
      </c>
      <c r="AA1025" s="153">
        <v>102</v>
      </c>
      <c r="AB1025" s="153">
        <v>1.68</v>
      </c>
      <c r="AC1025" s="182">
        <f t="shared" si="32"/>
        <v>36.139455782312929</v>
      </c>
      <c r="AD1025" s="153" t="str">
        <f t="shared" si="33"/>
        <v>OBESIDADE II</v>
      </c>
      <c r="AE1025" s="233" t="s">
        <v>135</v>
      </c>
      <c r="AF1025" s="153" t="s">
        <v>130</v>
      </c>
      <c r="AG1025" s="159"/>
      <c r="AH1025" s="153"/>
      <c r="AI1025" s="161"/>
      <c r="AJ1025" s="153"/>
      <c r="AK1025" s="153"/>
      <c r="AL1025" s="207" t="s">
        <v>131</v>
      </c>
      <c r="AM1025" s="207"/>
      <c r="AN1025" s="207"/>
      <c r="AO1025" s="207" t="str">
        <f ca="1">IF(R1025="","",IF(R1025&gt;TODAY(),"0 meses",DATEDIF(R1025,TODAY(),"m") &amp; " meses"))</f>
        <v>2 meses</v>
      </c>
      <c r="AP1025" s="147" t="s">
        <v>67</v>
      </c>
      <c r="AQ1025" s="147" t="s">
        <v>67</v>
      </c>
      <c r="AR1025" s="147"/>
      <c r="AS1025" s="209" t="s">
        <v>68</v>
      </c>
      <c r="AT1025" s="223" t="str">
        <f>MONTH(B1025)&amp;"/"&amp;YEAR(B1025)</f>
        <v>3/2026</v>
      </c>
      <c r="AU1025" s="223">
        <f>WEEKNUM(B1025)-WEEKNUM(EOMONTH(B1025,-1)+1)+1</f>
        <v>1</v>
      </c>
      <c r="AV1025" s="209" t="str">
        <f>MONTH(R1025)&amp;"/"&amp;YEAR(R1025)</f>
        <v>4/2026</v>
      </c>
      <c r="AW1025" s="209">
        <f>WEEKNUM(R1025)-WEEKNUM(EOMONTH(R1025,-1)+1)+1</f>
        <v>2</v>
      </c>
      <c r="AX1025" s="209">
        <f>IF(BB1025="S",IF(Q1025="1. Aceitou o programa",R1025-B1025,0),0)</f>
        <v>35</v>
      </c>
      <c r="AY1025" s="209">
        <f>IF(BB1025="S",IF(AND(S1025&lt;&gt;"",R1025&lt;&gt;""),S1025-R1025,0),0)</f>
        <v>0</v>
      </c>
      <c r="AZ1025" s="209">
        <f>IF(BB1025="S",IF(Q1025="1. Aceitou o programa",IF(OR(X1025="Não se Aplica",X1025=""),IF(OR(W1025="Não se Aplica",W1025=""),0,W1025-V1025),AVERAGE(X1025-W1025,W1025-V1025)),0),0)</f>
        <v>0</v>
      </c>
      <c r="BA1025" s="209">
        <f>IF(BB1025="S",IF(AND(Q1025="1. Aceitou o programa",AH1025="Realizada"),IFERROR(IF(AG1025="",0,AG1025-R1025),0),0),0)</f>
        <v>0</v>
      </c>
      <c r="BB1025" s="209" t="str">
        <f>_xlfn.XLOOKUP(U1025,'Lista Suspensa'!$AA$20:$AA$23,'Lista Suspensa'!$AB$20:$AB$23,"N/A")</f>
        <v>S</v>
      </c>
    </row>
    <row r="1026" spans="1:54" ht="12" customHeight="1">
      <c r="A1026" s="151" t="s">
        <v>54</v>
      </c>
      <c r="B1026" s="152">
        <v>46083</v>
      </c>
      <c r="C1026" s="153" t="s">
        <v>55</v>
      </c>
      <c r="D1026" s="153" t="s">
        <v>56</v>
      </c>
      <c r="E1026" s="244">
        <v>77333686</v>
      </c>
      <c r="F1026" s="144" t="s">
        <v>2363</v>
      </c>
      <c r="G1026" s="230"/>
      <c r="H1026" s="154">
        <v>24332</v>
      </c>
      <c r="I1026" s="153">
        <v>59</v>
      </c>
      <c r="J1026" s="148" t="s">
        <v>70</v>
      </c>
      <c r="K1026" s="153"/>
      <c r="L1026" s="153"/>
      <c r="M1026" s="153"/>
      <c r="N1026" s="153">
        <v>380</v>
      </c>
      <c r="O1026" s="155">
        <v>21977480404</v>
      </c>
      <c r="P1026" s="156" t="s">
        <v>2069</v>
      </c>
      <c r="Q1026" s="157" t="s">
        <v>110</v>
      </c>
      <c r="R1026" s="158">
        <v>46118</v>
      </c>
      <c r="S1026" s="159"/>
      <c r="T1026" s="159" t="s">
        <v>62</v>
      </c>
      <c r="U1026" s="159" t="s">
        <v>111</v>
      </c>
      <c r="V1026" s="154">
        <v>46113</v>
      </c>
      <c r="W1026" s="154">
        <v>46118</v>
      </c>
      <c r="X1026" s="154" t="s">
        <v>126</v>
      </c>
      <c r="Y1026" s="160" t="s">
        <v>2364</v>
      </c>
      <c r="Z1026" s="160" t="s">
        <v>128</v>
      </c>
      <c r="AA1026" s="153">
        <v>107</v>
      </c>
      <c r="AB1026" s="153">
        <v>1.67</v>
      </c>
      <c r="AC1026" s="182">
        <f t="shared" ref="AC1026:AC1089" si="34">SUM(AA1026/(AB1026^2))</f>
        <v>38.366381010434225</v>
      </c>
      <c r="AD1026" s="153" t="str">
        <f t="shared" ref="AD1026:AD1089" si="35">IF(AC1026&lt;18.5,"ABAIXO DO PESO",
(IF(AC1026&lt;=24.9,"PESO NORMAL",
(IF(AC1026&lt;=29.9,"SOBREPESO",
(IF(AC1026&lt;=34.9,"OBESIDADE I",
(IF(AC1026&lt;=39.9,"OBESIDADE II",
(IF(AC1026&lt;=999,"OBESIDADE III","VAZIO")))))))))))</f>
        <v>OBESIDADE II</v>
      </c>
      <c r="AE1026" s="233" t="s">
        <v>129</v>
      </c>
      <c r="AF1026" s="153" t="s">
        <v>130</v>
      </c>
      <c r="AG1026" s="159"/>
      <c r="AH1026" s="153"/>
      <c r="AI1026" s="161"/>
      <c r="AJ1026" s="153"/>
      <c r="AK1026" s="153"/>
      <c r="AL1026" s="207" t="s">
        <v>131</v>
      </c>
      <c r="AM1026" s="207"/>
      <c r="AN1026" s="207"/>
      <c r="AO1026" s="207" t="str">
        <f ca="1">IF(R1026="","",IF(R1026&gt;TODAY(),"0 meses",DATEDIF(R1026,TODAY(),"m") &amp; " meses"))</f>
        <v>2 meses</v>
      </c>
      <c r="AP1026" s="147" t="s">
        <v>67</v>
      </c>
      <c r="AQ1026" s="147" t="s">
        <v>67</v>
      </c>
      <c r="AR1026" s="147"/>
      <c r="AS1026" s="209" t="s">
        <v>68</v>
      </c>
      <c r="AT1026" s="223" t="str">
        <f>MONTH(B1026)&amp;"/"&amp;YEAR(B1026)</f>
        <v>3/2026</v>
      </c>
      <c r="AU1026" s="223">
        <f>WEEKNUM(B1026)-WEEKNUM(EOMONTH(B1026,-1)+1)+1</f>
        <v>1</v>
      </c>
      <c r="AV1026" s="209" t="str">
        <f>MONTH(R1026)&amp;"/"&amp;YEAR(R1026)</f>
        <v>4/2026</v>
      </c>
      <c r="AW1026" s="209">
        <f>WEEKNUM(R1026)-WEEKNUM(EOMONTH(R1026,-1)+1)+1</f>
        <v>2</v>
      </c>
      <c r="AX1026" s="209">
        <f>IF(BB1026="S",IF(Q1026="1. Aceitou o programa",R1026-B1026,0),0)</f>
        <v>35</v>
      </c>
      <c r="AY1026" s="209">
        <f>IF(BB1026="S",IF(AND(S1026&lt;&gt;"",R1026&lt;&gt;""),S1026-R1026,0),0)</f>
        <v>0</v>
      </c>
      <c r="AZ1026" s="209">
        <f>IF(BB1026="S",IF(Q1026="1. Aceitou o programa",IF(OR(X1026="Não se Aplica",X1026=""),IF(OR(W1026="Não se Aplica",W1026=""),0,W1026-V1026),AVERAGE(X1026-W1026,W1026-V1026)),0),0)</f>
        <v>5</v>
      </c>
      <c r="BA1026" s="209">
        <f>IF(BB1026="S",IF(AND(Q1026="1. Aceitou o programa",AH1026="Realizada"),IFERROR(IF(AG1026="",0,AG1026-R1026),0),0),0)</f>
        <v>0</v>
      </c>
      <c r="BB1026" s="209" t="str">
        <f>_xlfn.XLOOKUP(U1026,'Lista Suspensa'!$AA$20:$AA$23,'Lista Suspensa'!$AB$20:$AB$23,"N/A")</f>
        <v>S</v>
      </c>
    </row>
    <row r="1027" spans="1:54" ht="12" customHeight="1">
      <c r="A1027" s="151" t="s">
        <v>54</v>
      </c>
      <c r="B1027" s="152">
        <v>46083</v>
      </c>
      <c r="C1027" s="153" t="s">
        <v>55</v>
      </c>
      <c r="D1027" s="153" t="s">
        <v>56</v>
      </c>
      <c r="E1027" s="244">
        <v>82776305</v>
      </c>
      <c r="F1027" s="144" t="s">
        <v>2365</v>
      </c>
      <c r="G1027" s="230"/>
      <c r="H1027" s="154">
        <v>28842</v>
      </c>
      <c r="I1027" s="153">
        <v>47</v>
      </c>
      <c r="J1027" s="148" t="s">
        <v>70</v>
      </c>
      <c r="K1027" s="153"/>
      <c r="L1027" s="153"/>
      <c r="M1027" s="153"/>
      <c r="N1027" s="153">
        <v>80</v>
      </c>
      <c r="O1027" s="155">
        <v>93991317138</v>
      </c>
      <c r="P1027" s="156" t="s">
        <v>71</v>
      </c>
      <c r="Q1027" s="157" t="s">
        <v>110</v>
      </c>
      <c r="R1027" s="158">
        <v>46118</v>
      </c>
      <c r="S1027" s="159"/>
      <c r="T1027" s="159" t="s">
        <v>62</v>
      </c>
      <c r="U1027" s="159" t="s">
        <v>111</v>
      </c>
      <c r="V1027" s="154">
        <v>46118</v>
      </c>
      <c r="W1027" s="154" t="s">
        <v>126</v>
      </c>
      <c r="X1027" s="154" t="s">
        <v>126</v>
      </c>
      <c r="Y1027" s="160" t="s">
        <v>2366</v>
      </c>
      <c r="Z1027" s="160" t="s">
        <v>128</v>
      </c>
      <c r="AA1027" s="153">
        <v>83</v>
      </c>
      <c r="AB1027" s="153">
        <v>1.55</v>
      </c>
      <c r="AC1027" s="182">
        <f t="shared" si="34"/>
        <v>34.54734651404786</v>
      </c>
      <c r="AD1027" s="153" t="str">
        <f t="shared" si="35"/>
        <v>OBESIDADE I</v>
      </c>
      <c r="AE1027" s="233" t="s">
        <v>139</v>
      </c>
      <c r="AF1027" s="153" t="s">
        <v>130</v>
      </c>
      <c r="AG1027" s="159"/>
      <c r="AH1027" s="153"/>
      <c r="AI1027" s="161"/>
      <c r="AJ1027" s="153"/>
      <c r="AK1027" s="153"/>
      <c r="AL1027" s="207" t="s">
        <v>131</v>
      </c>
      <c r="AM1027" s="207"/>
      <c r="AN1027" s="207"/>
      <c r="AO1027" s="207" t="str">
        <f ca="1">IF(R1027="","",IF(R1027&gt;TODAY(),"0 meses",DATEDIF(R1027,TODAY(),"m") &amp; " meses"))</f>
        <v>2 meses</v>
      </c>
      <c r="AP1027" s="147" t="s">
        <v>67</v>
      </c>
      <c r="AQ1027" s="147" t="s">
        <v>67</v>
      </c>
      <c r="AR1027" s="147"/>
      <c r="AS1027" s="209" t="s">
        <v>68</v>
      </c>
      <c r="AT1027" s="223" t="str">
        <f>MONTH(B1027)&amp;"/"&amp;YEAR(B1027)</f>
        <v>3/2026</v>
      </c>
      <c r="AU1027" s="223">
        <f>WEEKNUM(B1027)-WEEKNUM(EOMONTH(B1027,-1)+1)+1</f>
        <v>1</v>
      </c>
      <c r="AV1027" s="209" t="str">
        <f>MONTH(R1027)&amp;"/"&amp;YEAR(R1027)</f>
        <v>4/2026</v>
      </c>
      <c r="AW1027" s="209">
        <f>WEEKNUM(R1027)-WEEKNUM(EOMONTH(R1027,-1)+1)+1</f>
        <v>2</v>
      </c>
      <c r="AX1027" s="209">
        <f>IF(BB1027="S",IF(Q1027="1. Aceitou o programa",R1027-B1027,0),0)</f>
        <v>35</v>
      </c>
      <c r="AY1027" s="209">
        <f>IF(BB1027="S",IF(AND(S1027&lt;&gt;"",R1027&lt;&gt;""),S1027-R1027,0),0)</f>
        <v>0</v>
      </c>
      <c r="AZ1027" s="209">
        <f>IF(BB1027="S",IF(Q1027="1. Aceitou o programa",IF(OR(X1027="Não se Aplica",X1027=""),IF(OR(W1027="Não se Aplica",W1027=""),0,W1027-V1027),AVERAGE(X1027-W1027,W1027-V1027)),0),0)</f>
        <v>0</v>
      </c>
      <c r="BA1027" s="209">
        <f>IF(BB1027="S",IF(AND(Q1027="1. Aceitou o programa",AH1027="Realizada"),IFERROR(IF(AG1027="",0,AG1027-R1027),0),0),0)</f>
        <v>0</v>
      </c>
      <c r="BB1027" s="209" t="str">
        <f>_xlfn.XLOOKUP(U1027,'Lista Suspensa'!$AA$20:$AA$23,'Lista Suspensa'!$AB$20:$AB$23,"N/A")</f>
        <v>S</v>
      </c>
    </row>
    <row r="1028" spans="1:54" ht="12" customHeight="1">
      <c r="A1028" s="151" t="s">
        <v>54</v>
      </c>
      <c r="B1028" s="152">
        <v>46083</v>
      </c>
      <c r="C1028" s="153" t="s">
        <v>55</v>
      </c>
      <c r="D1028" s="153" t="s">
        <v>56</v>
      </c>
      <c r="E1028" s="244">
        <v>85290203</v>
      </c>
      <c r="F1028" s="144" t="s">
        <v>2367</v>
      </c>
      <c r="G1028" s="230"/>
      <c r="H1028" s="154">
        <v>29132</v>
      </c>
      <c r="I1028" s="153">
        <v>46</v>
      </c>
      <c r="J1028" s="148" t="s">
        <v>58</v>
      </c>
      <c r="K1028" s="153"/>
      <c r="L1028" s="153"/>
      <c r="M1028" s="153"/>
      <c r="N1028" s="153">
        <v>75</v>
      </c>
      <c r="O1028" s="155" t="s">
        <v>2368</v>
      </c>
      <c r="P1028" s="156" t="s">
        <v>89</v>
      </c>
      <c r="Q1028" s="157" t="s">
        <v>110</v>
      </c>
      <c r="R1028" s="158">
        <v>46118</v>
      </c>
      <c r="S1028" s="159"/>
      <c r="T1028" s="159" t="s">
        <v>62</v>
      </c>
      <c r="U1028" s="159" t="s">
        <v>111</v>
      </c>
      <c r="V1028" s="154">
        <v>46114</v>
      </c>
      <c r="W1028" s="154" t="s">
        <v>126</v>
      </c>
      <c r="X1028" s="154" t="s">
        <v>126</v>
      </c>
      <c r="Y1028" s="160" t="s">
        <v>2369</v>
      </c>
      <c r="Z1028" s="160" t="s">
        <v>128</v>
      </c>
      <c r="AA1028" s="153">
        <v>115</v>
      </c>
      <c r="AB1028" s="153">
        <v>1.75</v>
      </c>
      <c r="AC1028" s="182">
        <f t="shared" si="34"/>
        <v>37.551020408163268</v>
      </c>
      <c r="AD1028" s="153" t="str">
        <f t="shared" si="35"/>
        <v>OBESIDADE II</v>
      </c>
      <c r="AE1028" s="233" t="s">
        <v>135</v>
      </c>
      <c r="AF1028" s="153" t="s">
        <v>130</v>
      </c>
      <c r="AG1028" s="159"/>
      <c r="AH1028" s="153"/>
      <c r="AI1028" s="161"/>
      <c r="AJ1028" s="153"/>
      <c r="AK1028" s="153"/>
      <c r="AL1028" s="207" t="s">
        <v>131</v>
      </c>
      <c r="AM1028" s="207"/>
      <c r="AN1028" s="207"/>
      <c r="AO1028" s="207" t="str">
        <f ca="1">IF(R1028="","",IF(R1028&gt;TODAY(),"0 meses",DATEDIF(R1028,TODAY(),"m") &amp; " meses"))</f>
        <v>2 meses</v>
      </c>
      <c r="AP1028" s="147" t="s">
        <v>67</v>
      </c>
      <c r="AQ1028" s="147" t="s">
        <v>67</v>
      </c>
      <c r="AR1028" s="147"/>
      <c r="AS1028" s="209" t="s">
        <v>68</v>
      </c>
      <c r="AT1028" s="223" t="str">
        <f>MONTH(B1028)&amp;"/"&amp;YEAR(B1028)</f>
        <v>3/2026</v>
      </c>
      <c r="AU1028" s="223">
        <f>WEEKNUM(B1028)-WEEKNUM(EOMONTH(B1028,-1)+1)+1</f>
        <v>1</v>
      </c>
      <c r="AV1028" s="209" t="str">
        <f>MONTH(R1028)&amp;"/"&amp;YEAR(R1028)</f>
        <v>4/2026</v>
      </c>
      <c r="AW1028" s="209">
        <f>WEEKNUM(R1028)-WEEKNUM(EOMONTH(R1028,-1)+1)+1</f>
        <v>2</v>
      </c>
      <c r="AX1028" s="209">
        <f>IF(BB1028="S",IF(Q1028="1. Aceitou o programa",R1028-B1028,0),0)</f>
        <v>35</v>
      </c>
      <c r="AY1028" s="209">
        <f>IF(BB1028="S",IF(AND(S1028&lt;&gt;"",R1028&lt;&gt;""),S1028-R1028,0),0)</f>
        <v>0</v>
      </c>
      <c r="AZ1028" s="209">
        <f>IF(BB1028="S",IF(Q1028="1. Aceitou o programa",IF(OR(X1028="Não se Aplica",X1028=""),IF(OR(W1028="Não se Aplica",W1028=""),0,W1028-V1028),AVERAGE(X1028-W1028,W1028-V1028)),0),0)</f>
        <v>0</v>
      </c>
      <c r="BA1028" s="209">
        <f>IF(BB1028="S",IF(AND(Q1028="1. Aceitou o programa",AH1028="Realizada"),IFERROR(IF(AG1028="",0,AG1028-R1028),0),0),0)</f>
        <v>0</v>
      </c>
      <c r="BB1028" s="209" t="str">
        <f>_xlfn.XLOOKUP(U1028,'Lista Suspensa'!$AA$20:$AA$23,'Lista Suspensa'!$AB$20:$AB$23,"N/A")</f>
        <v>S</v>
      </c>
    </row>
    <row r="1029" spans="1:54" ht="12" customHeight="1">
      <c r="A1029" s="151" t="s">
        <v>54</v>
      </c>
      <c r="B1029" s="152">
        <v>46083</v>
      </c>
      <c r="C1029" s="153" t="s">
        <v>55</v>
      </c>
      <c r="D1029" s="153" t="s">
        <v>56</v>
      </c>
      <c r="E1029" s="244">
        <v>86701989</v>
      </c>
      <c r="F1029" s="144" t="s">
        <v>2370</v>
      </c>
      <c r="G1029" s="230"/>
      <c r="H1029" s="154">
        <v>29479</v>
      </c>
      <c r="I1029" s="153">
        <v>45</v>
      </c>
      <c r="J1029" s="148" t="s">
        <v>70</v>
      </c>
      <c r="K1029" s="153"/>
      <c r="L1029" s="153"/>
      <c r="M1029" s="153"/>
      <c r="N1029" s="153">
        <v>60</v>
      </c>
      <c r="O1029" s="155" t="s">
        <v>2371</v>
      </c>
      <c r="P1029" s="156" t="s">
        <v>89</v>
      </c>
      <c r="Q1029" s="157" t="s">
        <v>110</v>
      </c>
      <c r="R1029" s="158">
        <v>46118</v>
      </c>
      <c r="S1029" s="159"/>
      <c r="T1029" s="159" t="s">
        <v>62</v>
      </c>
      <c r="U1029" s="159" t="s">
        <v>111</v>
      </c>
      <c r="V1029" s="154">
        <v>46114</v>
      </c>
      <c r="W1029" s="154" t="s">
        <v>126</v>
      </c>
      <c r="X1029" s="154" t="s">
        <v>126</v>
      </c>
      <c r="Y1029" s="160" t="s">
        <v>2372</v>
      </c>
      <c r="Z1029" s="160" t="s">
        <v>128</v>
      </c>
      <c r="AA1029" s="153">
        <v>97</v>
      </c>
      <c r="AB1029" s="153">
        <v>1.55</v>
      </c>
      <c r="AC1029" s="182">
        <f t="shared" si="34"/>
        <v>40.374609781477623</v>
      </c>
      <c r="AD1029" s="153" t="str">
        <f t="shared" si="35"/>
        <v>OBESIDADE III</v>
      </c>
      <c r="AE1029" s="233" t="s">
        <v>135</v>
      </c>
      <c r="AF1029" s="153" t="s">
        <v>130</v>
      </c>
      <c r="AG1029" s="159"/>
      <c r="AH1029" s="153"/>
      <c r="AI1029" s="161"/>
      <c r="AJ1029" s="153"/>
      <c r="AK1029" s="153"/>
      <c r="AL1029" s="207" t="s">
        <v>131</v>
      </c>
      <c r="AM1029" s="207"/>
      <c r="AN1029" s="207"/>
      <c r="AO1029" s="207" t="str">
        <f ca="1">IF(R1029="","",IF(R1029&gt;TODAY(),"0 meses",DATEDIF(R1029,TODAY(),"m") &amp; " meses"))</f>
        <v>2 meses</v>
      </c>
      <c r="AP1029" s="147" t="s">
        <v>67</v>
      </c>
      <c r="AQ1029" s="147" t="s">
        <v>67</v>
      </c>
      <c r="AR1029" s="147"/>
      <c r="AS1029" s="209" t="s">
        <v>68</v>
      </c>
      <c r="AT1029" s="223" t="str">
        <f>MONTH(B1029)&amp;"/"&amp;YEAR(B1029)</f>
        <v>3/2026</v>
      </c>
      <c r="AU1029" s="223">
        <f>WEEKNUM(B1029)-WEEKNUM(EOMONTH(B1029,-1)+1)+1</f>
        <v>1</v>
      </c>
      <c r="AV1029" s="209" t="str">
        <f>MONTH(R1029)&amp;"/"&amp;YEAR(R1029)</f>
        <v>4/2026</v>
      </c>
      <c r="AW1029" s="209">
        <f>WEEKNUM(R1029)-WEEKNUM(EOMONTH(R1029,-1)+1)+1</f>
        <v>2</v>
      </c>
      <c r="AX1029" s="209">
        <f>IF(BB1029="S",IF(Q1029="1. Aceitou o programa",R1029-B1029,0),0)</f>
        <v>35</v>
      </c>
      <c r="AY1029" s="209">
        <f>IF(BB1029="S",IF(AND(S1029&lt;&gt;"",R1029&lt;&gt;""),S1029-R1029,0),0)</f>
        <v>0</v>
      </c>
      <c r="AZ1029" s="209">
        <f>IF(BB1029="S",IF(Q1029="1. Aceitou o programa",IF(OR(X1029="Não se Aplica",X1029=""),IF(OR(W1029="Não se Aplica",W1029=""),0,W1029-V1029),AVERAGE(X1029-W1029,W1029-V1029)),0),0)</f>
        <v>0</v>
      </c>
      <c r="BA1029" s="209">
        <f>IF(BB1029="S",IF(AND(Q1029="1. Aceitou o programa",AH1029="Realizada"),IFERROR(IF(AG1029="",0,AG1029-R1029),0),0),0)</f>
        <v>0</v>
      </c>
      <c r="BB1029" s="209" t="str">
        <f>_xlfn.XLOOKUP(U1029,'Lista Suspensa'!$AA$20:$AA$23,'Lista Suspensa'!$AB$20:$AB$23,"N/A")</f>
        <v>S</v>
      </c>
    </row>
    <row r="1030" spans="1:54" ht="12" customHeight="1">
      <c r="A1030" s="151" t="s">
        <v>54</v>
      </c>
      <c r="B1030" s="152">
        <v>46083</v>
      </c>
      <c r="C1030" s="153" t="s">
        <v>55</v>
      </c>
      <c r="D1030" s="153" t="s">
        <v>56</v>
      </c>
      <c r="E1030" s="244">
        <v>82909718</v>
      </c>
      <c r="F1030" s="144" t="s">
        <v>2373</v>
      </c>
      <c r="G1030" s="230"/>
      <c r="H1030" s="154">
        <v>29661</v>
      </c>
      <c r="I1030" s="153">
        <v>45</v>
      </c>
      <c r="J1030" s="148" t="s">
        <v>58</v>
      </c>
      <c r="K1030" s="153"/>
      <c r="L1030" s="153"/>
      <c r="M1030" s="153"/>
      <c r="N1030" s="153">
        <v>50</v>
      </c>
      <c r="O1030" s="155">
        <v>21991633182</v>
      </c>
      <c r="P1030" s="156" t="s">
        <v>60</v>
      </c>
      <c r="Q1030" s="157" t="s">
        <v>110</v>
      </c>
      <c r="R1030" s="158">
        <v>46118</v>
      </c>
      <c r="S1030" s="159"/>
      <c r="T1030" s="159" t="s">
        <v>62</v>
      </c>
      <c r="U1030" s="159" t="s">
        <v>111</v>
      </c>
      <c r="V1030" s="154">
        <v>46118</v>
      </c>
      <c r="W1030" s="154" t="s">
        <v>126</v>
      </c>
      <c r="X1030" s="154" t="s">
        <v>126</v>
      </c>
      <c r="Y1030" s="160" t="s">
        <v>2374</v>
      </c>
      <c r="Z1030" s="160" t="s">
        <v>128</v>
      </c>
      <c r="AA1030" s="153">
        <v>110</v>
      </c>
      <c r="AB1030" s="153">
        <v>1.57</v>
      </c>
      <c r="AC1030" s="182">
        <f t="shared" si="34"/>
        <v>44.626556858290392</v>
      </c>
      <c r="AD1030" s="153" t="str">
        <f t="shared" si="35"/>
        <v>OBESIDADE III</v>
      </c>
      <c r="AE1030" s="233" t="s">
        <v>1092</v>
      </c>
      <c r="AF1030" s="153" t="s">
        <v>130</v>
      </c>
      <c r="AG1030" s="159"/>
      <c r="AH1030" s="153"/>
      <c r="AI1030" s="161"/>
      <c r="AJ1030" s="153"/>
      <c r="AK1030" s="153"/>
      <c r="AL1030" s="207" t="s">
        <v>131</v>
      </c>
      <c r="AM1030" s="207"/>
      <c r="AN1030" s="207"/>
      <c r="AO1030" s="207" t="str">
        <f ca="1">IF(R1030="","",IF(R1030&gt;TODAY(),"0 meses",DATEDIF(R1030,TODAY(),"m") &amp; " meses"))</f>
        <v>2 meses</v>
      </c>
      <c r="AP1030" s="147" t="s">
        <v>67</v>
      </c>
      <c r="AQ1030" s="147" t="s">
        <v>67</v>
      </c>
      <c r="AR1030" s="147"/>
      <c r="AS1030" s="209" t="s">
        <v>68</v>
      </c>
      <c r="AT1030" s="223" t="str">
        <f>MONTH(B1030)&amp;"/"&amp;YEAR(B1030)</f>
        <v>3/2026</v>
      </c>
      <c r="AU1030" s="223">
        <f>WEEKNUM(B1030)-WEEKNUM(EOMONTH(B1030,-1)+1)+1</f>
        <v>1</v>
      </c>
      <c r="AV1030" s="209" t="str">
        <f>MONTH(R1030)&amp;"/"&amp;YEAR(R1030)</f>
        <v>4/2026</v>
      </c>
      <c r="AW1030" s="209">
        <f>WEEKNUM(R1030)-WEEKNUM(EOMONTH(R1030,-1)+1)+1</f>
        <v>2</v>
      </c>
      <c r="AX1030" s="209">
        <f>IF(BB1030="S",IF(Q1030="1. Aceitou o programa",R1030-B1030,0),0)</f>
        <v>35</v>
      </c>
      <c r="AY1030" s="209">
        <f>IF(BB1030="S",IF(AND(S1030&lt;&gt;"",R1030&lt;&gt;""),S1030-R1030,0),0)</f>
        <v>0</v>
      </c>
      <c r="AZ1030" s="209">
        <f>IF(BB1030="S",IF(Q1030="1. Aceitou o programa",IF(OR(X1030="Não se Aplica",X1030=""),IF(OR(W1030="Não se Aplica",W1030=""),0,W1030-V1030),AVERAGE(X1030-W1030,W1030-V1030)),0),0)</f>
        <v>0</v>
      </c>
      <c r="BA1030" s="209">
        <f>IF(BB1030="S",IF(AND(Q1030="1. Aceitou o programa",AH1030="Realizada"),IFERROR(IF(AG1030="",0,AG1030-R1030),0),0),0)</f>
        <v>0</v>
      </c>
      <c r="BB1030" s="209" t="str">
        <f>_xlfn.XLOOKUP(U1030,'Lista Suspensa'!$AA$20:$AA$23,'Lista Suspensa'!$AB$20:$AB$23,"N/A")</f>
        <v>S</v>
      </c>
    </row>
    <row r="1031" spans="1:54" ht="12" customHeight="1">
      <c r="A1031" s="151" t="s">
        <v>54</v>
      </c>
      <c r="B1031" s="152">
        <v>46083</v>
      </c>
      <c r="C1031" s="153" t="s">
        <v>55</v>
      </c>
      <c r="D1031" s="153" t="s">
        <v>56</v>
      </c>
      <c r="E1031" s="244">
        <v>82801814</v>
      </c>
      <c r="F1031" s="144" t="s">
        <v>2375</v>
      </c>
      <c r="G1031" s="230"/>
      <c r="H1031" s="154">
        <v>29671</v>
      </c>
      <c r="I1031" s="153">
        <v>45</v>
      </c>
      <c r="J1031" s="148" t="s">
        <v>70</v>
      </c>
      <c r="K1031" s="153"/>
      <c r="L1031" s="153"/>
      <c r="M1031" s="153"/>
      <c r="N1031" s="153">
        <v>40</v>
      </c>
      <c r="O1031" s="155">
        <v>11946948603</v>
      </c>
      <c r="P1031" s="156" t="s">
        <v>2077</v>
      </c>
      <c r="Q1031" s="157" t="s">
        <v>110</v>
      </c>
      <c r="R1031" s="158">
        <v>46118</v>
      </c>
      <c r="S1031" s="159"/>
      <c r="T1031" s="159" t="s">
        <v>62</v>
      </c>
      <c r="U1031" s="159" t="s">
        <v>111</v>
      </c>
      <c r="V1031" s="154">
        <v>46118</v>
      </c>
      <c r="W1031" s="154" t="s">
        <v>126</v>
      </c>
      <c r="X1031" s="154" t="s">
        <v>126</v>
      </c>
      <c r="Y1031" s="160" t="s">
        <v>2376</v>
      </c>
      <c r="Z1031" s="160" t="s">
        <v>128</v>
      </c>
      <c r="AA1031" s="153">
        <v>68</v>
      </c>
      <c r="AB1031" s="153">
        <v>1.57</v>
      </c>
      <c r="AC1031" s="182">
        <f t="shared" si="34"/>
        <v>27.587326057852245</v>
      </c>
      <c r="AD1031" s="153" t="str">
        <f t="shared" si="35"/>
        <v>SOBREPESO</v>
      </c>
      <c r="AE1031" s="233" t="s">
        <v>135</v>
      </c>
      <c r="AF1031" s="153" t="s">
        <v>130</v>
      </c>
      <c r="AG1031" s="159"/>
      <c r="AH1031" s="153"/>
      <c r="AI1031" s="161"/>
      <c r="AJ1031" s="153"/>
      <c r="AK1031" s="153"/>
      <c r="AL1031" s="207" t="s">
        <v>1024</v>
      </c>
      <c r="AM1031" s="207"/>
      <c r="AN1031" s="207"/>
      <c r="AO1031" s="207" t="str">
        <f ca="1">IF(R1031="","",IF(R1031&gt;TODAY(),"0 meses",DATEDIF(R1031,TODAY(),"m") &amp; " meses"))</f>
        <v>2 meses</v>
      </c>
      <c r="AP1031" s="147" t="s">
        <v>67</v>
      </c>
      <c r="AQ1031" s="147" t="s">
        <v>67</v>
      </c>
      <c r="AR1031" s="147"/>
      <c r="AS1031" s="209" t="s">
        <v>68</v>
      </c>
      <c r="AT1031" s="223" t="str">
        <f>MONTH(B1031)&amp;"/"&amp;YEAR(B1031)</f>
        <v>3/2026</v>
      </c>
      <c r="AU1031" s="223">
        <f>WEEKNUM(B1031)-WEEKNUM(EOMONTH(B1031,-1)+1)+1</f>
        <v>1</v>
      </c>
      <c r="AV1031" s="209" t="str">
        <f>MONTH(R1031)&amp;"/"&amp;YEAR(R1031)</f>
        <v>4/2026</v>
      </c>
      <c r="AW1031" s="209">
        <f>WEEKNUM(R1031)-WEEKNUM(EOMONTH(R1031,-1)+1)+1</f>
        <v>2</v>
      </c>
      <c r="AX1031" s="209">
        <f>IF(BB1031="S",IF(Q1031="1. Aceitou o programa",R1031-B1031,0),0)</f>
        <v>35</v>
      </c>
      <c r="AY1031" s="209">
        <f>IF(BB1031="S",IF(AND(S1031&lt;&gt;"",R1031&lt;&gt;""),S1031-R1031,0),0)</f>
        <v>0</v>
      </c>
      <c r="AZ1031" s="209">
        <f>IF(BB1031="S",IF(Q1031="1. Aceitou o programa",IF(OR(X1031="Não se Aplica",X1031=""),IF(OR(W1031="Não se Aplica",W1031=""),0,W1031-V1031),AVERAGE(X1031-W1031,W1031-V1031)),0),0)</f>
        <v>0</v>
      </c>
      <c r="BA1031" s="209">
        <f>IF(BB1031="S",IF(AND(Q1031="1. Aceitou o programa",AH1031="Realizada"),IFERROR(IF(AG1031="",0,AG1031-R1031),0),0),0)</f>
        <v>0</v>
      </c>
      <c r="BB1031" s="209" t="str">
        <f>_xlfn.XLOOKUP(U1031,'Lista Suspensa'!$AA$20:$AA$23,'Lista Suspensa'!$AB$20:$AB$23,"N/A")</f>
        <v>S</v>
      </c>
    </row>
    <row r="1032" spans="1:54" ht="12" customHeight="1">
      <c r="A1032" s="151" t="s">
        <v>54</v>
      </c>
      <c r="B1032" s="152">
        <v>46083</v>
      </c>
      <c r="C1032" s="153" t="s">
        <v>55</v>
      </c>
      <c r="D1032" s="153" t="s">
        <v>56</v>
      </c>
      <c r="E1032" s="244">
        <v>85176714</v>
      </c>
      <c r="F1032" s="144" t="s">
        <v>2377</v>
      </c>
      <c r="G1032" s="230"/>
      <c r="H1032" s="154">
        <v>30037</v>
      </c>
      <c r="I1032" s="153">
        <v>44</v>
      </c>
      <c r="J1032" s="148" t="s">
        <v>58</v>
      </c>
      <c r="K1032" s="153"/>
      <c r="L1032" s="153"/>
      <c r="M1032" s="153"/>
      <c r="N1032" s="153">
        <v>50</v>
      </c>
      <c r="O1032" s="155" t="s">
        <v>2378</v>
      </c>
      <c r="P1032" s="156" t="s">
        <v>89</v>
      </c>
      <c r="Q1032" s="157" t="s">
        <v>110</v>
      </c>
      <c r="R1032" s="158">
        <v>46118</v>
      </c>
      <c r="S1032" s="159"/>
      <c r="T1032" s="159" t="s">
        <v>62</v>
      </c>
      <c r="U1032" s="159" t="s">
        <v>111</v>
      </c>
      <c r="V1032" s="154">
        <v>46114</v>
      </c>
      <c r="W1032" s="154" t="s">
        <v>126</v>
      </c>
      <c r="X1032" s="154" t="s">
        <v>126</v>
      </c>
      <c r="Y1032" s="160" t="s">
        <v>2379</v>
      </c>
      <c r="Z1032" s="160" t="s">
        <v>128</v>
      </c>
      <c r="AA1032" s="153">
        <v>160</v>
      </c>
      <c r="AB1032" s="153">
        <v>1.8</v>
      </c>
      <c r="AC1032" s="182">
        <f t="shared" si="34"/>
        <v>49.382716049382715</v>
      </c>
      <c r="AD1032" s="153" t="str">
        <f t="shared" si="35"/>
        <v>OBESIDADE III</v>
      </c>
      <c r="AE1032" s="233" t="s">
        <v>1092</v>
      </c>
      <c r="AF1032" s="153" t="s">
        <v>130</v>
      </c>
      <c r="AG1032" s="159"/>
      <c r="AH1032" s="153"/>
      <c r="AI1032" s="161"/>
      <c r="AJ1032" s="153"/>
      <c r="AK1032" s="153"/>
      <c r="AL1032" s="207" t="s">
        <v>131</v>
      </c>
      <c r="AM1032" s="207"/>
      <c r="AN1032" s="207"/>
      <c r="AO1032" s="207" t="str">
        <f ca="1">IF(R1032="","",IF(R1032&gt;TODAY(),"0 meses",DATEDIF(R1032,TODAY(),"m") &amp; " meses"))</f>
        <v>2 meses</v>
      </c>
      <c r="AP1032" s="147" t="s">
        <v>67</v>
      </c>
      <c r="AQ1032" s="147" t="s">
        <v>67</v>
      </c>
      <c r="AR1032" s="147"/>
      <c r="AS1032" s="209" t="s">
        <v>68</v>
      </c>
      <c r="AT1032" s="223" t="str">
        <f>MONTH(B1032)&amp;"/"&amp;YEAR(B1032)</f>
        <v>3/2026</v>
      </c>
      <c r="AU1032" s="223">
        <f>WEEKNUM(B1032)-WEEKNUM(EOMONTH(B1032,-1)+1)+1</f>
        <v>1</v>
      </c>
      <c r="AV1032" s="209" t="str">
        <f>MONTH(R1032)&amp;"/"&amp;YEAR(R1032)</f>
        <v>4/2026</v>
      </c>
      <c r="AW1032" s="209">
        <f>WEEKNUM(R1032)-WEEKNUM(EOMONTH(R1032,-1)+1)+1</f>
        <v>2</v>
      </c>
      <c r="AX1032" s="209">
        <f>IF(BB1032="S",IF(Q1032="1. Aceitou o programa",R1032-B1032,0),0)</f>
        <v>35</v>
      </c>
      <c r="AY1032" s="209">
        <f>IF(BB1032="S",IF(AND(S1032&lt;&gt;"",R1032&lt;&gt;""),S1032-R1032,0),0)</f>
        <v>0</v>
      </c>
      <c r="AZ1032" s="209">
        <f>IF(BB1032="S",IF(Q1032="1. Aceitou o programa",IF(OR(X1032="Não se Aplica",X1032=""),IF(OR(W1032="Não se Aplica",W1032=""),0,W1032-V1032),AVERAGE(X1032-W1032,W1032-V1032)),0),0)</f>
        <v>0</v>
      </c>
      <c r="BA1032" s="209">
        <f>IF(BB1032="S",IF(AND(Q1032="1. Aceitou o programa",AH1032="Realizada"),IFERROR(IF(AG1032="",0,AG1032-R1032),0),0),0)</f>
        <v>0</v>
      </c>
      <c r="BB1032" s="209" t="str">
        <f>_xlfn.XLOOKUP(U1032,'Lista Suspensa'!$AA$20:$AA$23,'Lista Suspensa'!$AB$20:$AB$23,"N/A")</f>
        <v>S</v>
      </c>
    </row>
    <row r="1033" spans="1:54" ht="12" customHeight="1">
      <c r="A1033" s="151" t="s">
        <v>54</v>
      </c>
      <c r="B1033" s="152">
        <v>46083</v>
      </c>
      <c r="C1033" s="153" t="s">
        <v>55</v>
      </c>
      <c r="D1033" s="153" t="s">
        <v>56</v>
      </c>
      <c r="E1033" s="244">
        <v>81446387</v>
      </c>
      <c r="F1033" s="144" t="s">
        <v>2380</v>
      </c>
      <c r="G1033" s="230"/>
      <c r="H1033" s="154">
        <v>30149</v>
      </c>
      <c r="I1033" s="153">
        <v>43</v>
      </c>
      <c r="J1033" s="148" t="s">
        <v>70</v>
      </c>
      <c r="K1033" s="153"/>
      <c r="L1033" s="153"/>
      <c r="M1033" s="153"/>
      <c r="N1033" s="153">
        <v>60</v>
      </c>
      <c r="O1033" s="155" t="s">
        <v>2381</v>
      </c>
      <c r="P1033" s="156" t="s">
        <v>2151</v>
      </c>
      <c r="Q1033" s="157" t="s">
        <v>110</v>
      </c>
      <c r="R1033" s="158">
        <v>46118</v>
      </c>
      <c r="S1033" s="159"/>
      <c r="T1033" s="159" t="s">
        <v>62</v>
      </c>
      <c r="U1033" s="159" t="s">
        <v>111</v>
      </c>
      <c r="V1033" s="154">
        <v>46114</v>
      </c>
      <c r="W1033" s="154" t="s">
        <v>126</v>
      </c>
      <c r="X1033" s="154" t="s">
        <v>126</v>
      </c>
      <c r="Y1033" s="160" t="s">
        <v>2382</v>
      </c>
      <c r="Z1033" s="160" t="s">
        <v>2281</v>
      </c>
      <c r="AA1033" s="153">
        <v>77</v>
      </c>
      <c r="AB1033" s="153">
        <v>1.54</v>
      </c>
      <c r="AC1033" s="182">
        <f t="shared" si="34"/>
        <v>32.467532467532472</v>
      </c>
      <c r="AD1033" s="153" t="str">
        <f t="shared" si="35"/>
        <v>OBESIDADE I</v>
      </c>
      <c r="AE1033" s="233" t="s">
        <v>135</v>
      </c>
      <c r="AF1033" s="153" t="s">
        <v>130</v>
      </c>
      <c r="AG1033" s="159"/>
      <c r="AH1033" s="153"/>
      <c r="AI1033" s="161"/>
      <c r="AJ1033" s="153"/>
      <c r="AK1033" s="153"/>
      <c r="AL1033" s="207" t="s">
        <v>131</v>
      </c>
      <c r="AM1033" s="207"/>
      <c r="AN1033" s="207"/>
      <c r="AO1033" s="207" t="str">
        <f ca="1">IF(R1033="","",IF(R1033&gt;TODAY(),"0 meses",DATEDIF(R1033,TODAY(),"m") &amp; " meses"))</f>
        <v>2 meses</v>
      </c>
      <c r="AP1033" s="147" t="s">
        <v>67</v>
      </c>
      <c r="AQ1033" s="147" t="s">
        <v>67</v>
      </c>
      <c r="AR1033" s="147"/>
      <c r="AS1033" s="209" t="s">
        <v>68</v>
      </c>
      <c r="AT1033" s="223" t="str">
        <f>MONTH(B1033)&amp;"/"&amp;YEAR(B1033)</f>
        <v>3/2026</v>
      </c>
      <c r="AU1033" s="223">
        <f>WEEKNUM(B1033)-WEEKNUM(EOMONTH(B1033,-1)+1)+1</f>
        <v>1</v>
      </c>
      <c r="AV1033" s="209" t="str">
        <f>MONTH(R1033)&amp;"/"&amp;YEAR(R1033)</f>
        <v>4/2026</v>
      </c>
      <c r="AW1033" s="209">
        <f>WEEKNUM(R1033)-WEEKNUM(EOMONTH(R1033,-1)+1)+1</f>
        <v>2</v>
      </c>
      <c r="AX1033" s="209">
        <f>IF(BB1033="S",IF(Q1033="1. Aceitou o programa",R1033-B1033,0),0)</f>
        <v>35</v>
      </c>
      <c r="AY1033" s="209">
        <f>IF(BB1033="S",IF(AND(S1033&lt;&gt;"",R1033&lt;&gt;""),S1033-R1033,0),0)</f>
        <v>0</v>
      </c>
      <c r="AZ1033" s="209">
        <f>IF(BB1033="S",IF(Q1033="1. Aceitou o programa",IF(OR(X1033="Não se Aplica",X1033=""),IF(OR(W1033="Não se Aplica",W1033=""),0,W1033-V1033),AVERAGE(X1033-W1033,W1033-V1033)),0),0)</f>
        <v>0</v>
      </c>
      <c r="BA1033" s="209">
        <f>IF(BB1033="S",IF(AND(Q1033="1. Aceitou o programa",AH1033="Realizada"),IFERROR(IF(AG1033="",0,AG1033-R1033),0),0),0)</f>
        <v>0</v>
      </c>
      <c r="BB1033" s="209" t="str">
        <f>_xlfn.XLOOKUP(U1033,'Lista Suspensa'!$AA$20:$AA$23,'Lista Suspensa'!$AB$20:$AB$23,"N/A")</f>
        <v>S</v>
      </c>
    </row>
    <row r="1034" spans="1:54" ht="12" customHeight="1">
      <c r="A1034" s="151" t="s">
        <v>54</v>
      </c>
      <c r="B1034" s="152">
        <v>46083</v>
      </c>
      <c r="C1034" s="153" t="s">
        <v>55</v>
      </c>
      <c r="D1034" s="153" t="s">
        <v>56</v>
      </c>
      <c r="E1034" s="244">
        <v>87684522</v>
      </c>
      <c r="F1034" s="144" t="s">
        <v>2383</v>
      </c>
      <c r="G1034" s="230"/>
      <c r="H1034" s="154">
        <v>30168</v>
      </c>
      <c r="I1034" s="153">
        <v>43</v>
      </c>
      <c r="J1034" s="148" t="s">
        <v>70</v>
      </c>
      <c r="K1034" s="153"/>
      <c r="L1034" s="153"/>
      <c r="M1034" s="153"/>
      <c r="N1034" s="153">
        <v>60</v>
      </c>
      <c r="O1034" s="155" t="s">
        <v>2384</v>
      </c>
      <c r="P1034" s="156" t="s">
        <v>2069</v>
      </c>
      <c r="Q1034" s="157" t="s">
        <v>110</v>
      </c>
      <c r="R1034" s="158">
        <v>46118</v>
      </c>
      <c r="S1034" s="159"/>
      <c r="T1034" s="159" t="s">
        <v>62</v>
      </c>
      <c r="U1034" s="159" t="s">
        <v>111</v>
      </c>
      <c r="V1034" s="154">
        <v>46118</v>
      </c>
      <c r="W1034" s="154" t="s">
        <v>126</v>
      </c>
      <c r="X1034" s="154" t="s">
        <v>126</v>
      </c>
      <c r="Y1034" s="160" t="s">
        <v>2385</v>
      </c>
      <c r="Z1034" s="160" t="s">
        <v>128</v>
      </c>
      <c r="AA1034" s="153">
        <v>94</v>
      </c>
      <c r="AB1034" s="153">
        <v>1.65</v>
      </c>
      <c r="AC1034" s="182">
        <f t="shared" si="34"/>
        <v>34.527089072543625</v>
      </c>
      <c r="AD1034" s="153" t="str">
        <f t="shared" si="35"/>
        <v>OBESIDADE I</v>
      </c>
      <c r="AE1034" s="233" t="s">
        <v>135</v>
      </c>
      <c r="AF1034" s="153" t="s">
        <v>130</v>
      </c>
      <c r="AG1034" s="159"/>
      <c r="AH1034" s="153"/>
      <c r="AI1034" s="161"/>
      <c r="AJ1034" s="153"/>
      <c r="AK1034" s="153"/>
      <c r="AL1034" s="207" t="s">
        <v>136</v>
      </c>
      <c r="AM1034" s="207"/>
      <c r="AN1034" s="207"/>
      <c r="AO1034" s="207" t="str">
        <f ca="1">IF(R1034="","",IF(R1034&gt;TODAY(),"0 meses",DATEDIF(R1034,TODAY(),"m") &amp; " meses"))</f>
        <v>2 meses</v>
      </c>
      <c r="AP1034" s="147" t="s">
        <v>67</v>
      </c>
      <c r="AQ1034" s="147" t="s">
        <v>67</v>
      </c>
      <c r="AR1034" s="147"/>
      <c r="AS1034" s="209" t="s">
        <v>68</v>
      </c>
      <c r="AT1034" s="223" t="str">
        <f>MONTH(B1034)&amp;"/"&amp;YEAR(B1034)</f>
        <v>3/2026</v>
      </c>
      <c r="AU1034" s="223">
        <f>WEEKNUM(B1034)-WEEKNUM(EOMONTH(B1034,-1)+1)+1</f>
        <v>1</v>
      </c>
      <c r="AV1034" s="209" t="str">
        <f>MONTH(R1034)&amp;"/"&amp;YEAR(R1034)</f>
        <v>4/2026</v>
      </c>
      <c r="AW1034" s="209">
        <f>WEEKNUM(R1034)-WEEKNUM(EOMONTH(R1034,-1)+1)+1</f>
        <v>2</v>
      </c>
      <c r="AX1034" s="209">
        <f>IF(BB1034="S",IF(Q1034="1. Aceitou o programa",R1034-B1034,0),0)</f>
        <v>35</v>
      </c>
      <c r="AY1034" s="209">
        <f>IF(BB1034="S",IF(AND(S1034&lt;&gt;"",R1034&lt;&gt;""),S1034-R1034,0),0)</f>
        <v>0</v>
      </c>
      <c r="AZ1034" s="209">
        <f>IF(BB1034="S",IF(Q1034="1. Aceitou o programa",IF(OR(X1034="Não se Aplica",X1034=""),IF(OR(W1034="Não se Aplica",W1034=""),0,W1034-V1034),AVERAGE(X1034-W1034,W1034-V1034)),0),0)</f>
        <v>0</v>
      </c>
      <c r="BA1034" s="209">
        <f>IF(BB1034="S",IF(AND(Q1034="1. Aceitou o programa",AH1034="Realizada"),IFERROR(IF(AG1034="",0,AG1034-R1034),0),0),0)</f>
        <v>0</v>
      </c>
      <c r="BB1034" s="209" t="str">
        <f>_xlfn.XLOOKUP(U1034,'Lista Suspensa'!$AA$20:$AA$23,'Lista Suspensa'!$AB$20:$AB$23,"N/A")</f>
        <v>S</v>
      </c>
    </row>
    <row r="1035" spans="1:54" ht="12" customHeight="1">
      <c r="A1035" s="151" t="s">
        <v>54</v>
      </c>
      <c r="B1035" s="152">
        <v>46083</v>
      </c>
      <c r="C1035" s="153" t="s">
        <v>55</v>
      </c>
      <c r="D1035" s="153" t="s">
        <v>56</v>
      </c>
      <c r="E1035" s="244">
        <v>83241360</v>
      </c>
      <c r="F1035" s="144" t="s">
        <v>2386</v>
      </c>
      <c r="G1035" s="230"/>
      <c r="H1035" s="154">
        <v>30221</v>
      </c>
      <c r="I1035" s="153">
        <v>43</v>
      </c>
      <c r="J1035" s="148" t="s">
        <v>70</v>
      </c>
      <c r="K1035" s="153"/>
      <c r="L1035" s="153"/>
      <c r="M1035" s="153"/>
      <c r="N1035" s="153">
        <v>60</v>
      </c>
      <c r="O1035" s="155">
        <v>21982991108</v>
      </c>
      <c r="P1035" s="156" t="s">
        <v>2069</v>
      </c>
      <c r="Q1035" s="157" t="s">
        <v>110</v>
      </c>
      <c r="R1035" s="158">
        <v>46118</v>
      </c>
      <c r="S1035" s="159"/>
      <c r="T1035" s="159" t="s">
        <v>62</v>
      </c>
      <c r="U1035" s="159" t="s">
        <v>111</v>
      </c>
      <c r="V1035" s="154">
        <v>46118</v>
      </c>
      <c r="W1035" s="154" t="s">
        <v>126</v>
      </c>
      <c r="X1035" s="154" t="s">
        <v>126</v>
      </c>
      <c r="Y1035" s="160" t="s">
        <v>2387</v>
      </c>
      <c r="Z1035" s="160" t="s">
        <v>128</v>
      </c>
      <c r="AA1035" s="153">
        <v>81</v>
      </c>
      <c r="AB1035" s="153">
        <v>1.67</v>
      </c>
      <c r="AC1035" s="182">
        <f t="shared" si="34"/>
        <v>29.043708989207214</v>
      </c>
      <c r="AD1035" s="153" t="str">
        <f t="shared" si="35"/>
        <v>SOBREPESO</v>
      </c>
      <c r="AE1035" s="233" t="s">
        <v>135</v>
      </c>
      <c r="AF1035" s="153" t="s">
        <v>130</v>
      </c>
      <c r="AG1035" s="159"/>
      <c r="AH1035" s="153"/>
      <c r="AI1035" s="161"/>
      <c r="AJ1035" s="153"/>
      <c r="AK1035" s="153"/>
      <c r="AL1035" s="207" t="s">
        <v>131</v>
      </c>
      <c r="AM1035" s="207"/>
      <c r="AN1035" s="207"/>
      <c r="AO1035" s="207" t="str">
        <f ca="1">IF(R1035="","",IF(R1035&gt;TODAY(),"0 meses",DATEDIF(R1035,TODAY(),"m") &amp; " meses"))</f>
        <v>2 meses</v>
      </c>
      <c r="AP1035" s="147" t="s">
        <v>67</v>
      </c>
      <c r="AQ1035" s="147" t="s">
        <v>67</v>
      </c>
      <c r="AR1035" s="147"/>
      <c r="AS1035" s="209" t="s">
        <v>68</v>
      </c>
      <c r="AT1035" s="223" t="str">
        <f>MONTH(B1035)&amp;"/"&amp;YEAR(B1035)</f>
        <v>3/2026</v>
      </c>
      <c r="AU1035" s="223">
        <f>WEEKNUM(B1035)-WEEKNUM(EOMONTH(B1035,-1)+1)+1</f>
        <v>1</v>
      </c>
      <c r="AV1035" s="209" t="str">
        <f>MONTH(R1035)&amp;"/"&amp;YEAR(R1035)</f>
        <v>4/2026</v>
      </c>
      <c r="AW1035" s="209">
        <f>WEEKNUM(R1035)-WEEKNUM(EOMONTH(R1035,-1)+1)+1</f>
        <v>2</v>
      </c>
      <c r="AX1035" s="209">
        <f>IF(BB1035="S",IF(Q1035="1. Aceitou o programa",R1035-B1035,0),0)</f>
        <v>35</v>
      </c>
      <c r="AY1035" s="209">
        <f>IF(BB1035="S",IF(AND(S1035&lt;&gt;"",R1035&lt;&gt;""),S1035-R1035,0),0)</f>
        <v>0</v>
      </c>
      <c r="AZ1035" s="209">
        <f>IF(BB1035="S",IF(Q1035="1. Aceitou o programa",IF(OR(X1035="Não se Aplica",X1035=""),IF(OR(W1035="Não se Aplica",W1035=""),0,W1035-V1035),AVERAGE(X1035-W1035,W1035-V1035)),0),0)</f>
        <v>0</v>
      </c>
      <c r="BA1035" s="209">
        <f>IF(BB1035="S",IF(AND(Q1035="1. Aceitou o programa",AH1035="Realizada"),IFERROR(IF(AG1035="",0,AG1035-R1035),0),0),0)</f>
        <v>0</v>
      </c>
      <c r="BB1035" s="209" t="str">
        <f>_xlfn.XLOOKUP(U1035,'Lista Suspensa'!$AA$20:$AA$23,'Lista Suspensa'!$AB$20:$AB$23,"N/A")</f>
        <v>S</v>
      </c>
    </row>
    <row r="1036" spans="1:54" ht="12" customHeight="1">
      <c r="A1036" s="151" t="s">
        <v>54</v>
      </c>
      <c r="B1036" s="152">
        <v>46083</v>
      </c>
      <c r="C1036" s="153" t="s">
        <v>55</v>
      </c>
      <c r="D1036" s="153" t="s">
        <v>56</v>
      </c>
      <c r="E1036" s="244">
        <v>82528414</v>
      </c>
      <c r="F1036" s="144" t="s">
        <v>2388</v>
      </c>
      <c r="G1036" s="230"/>
      <c r="H1036" s="154">
        <v>30283</v>
      </c>
      <c r="I1036" s="153">
        <v>43</v>
      </c>
      <c r="J1036" s="148" t="s">
        <v>70</v>
      </c>
      <c r="K1036" s="153"/>
      <c r="L1036" s="153"/>
      <c r="M1036" s="153"/>
      <c r="N1036" s="153">
        <v>60</v>
      </c>
      <c r="O1036" s="155">
        <v>21970387403</v>
      </c>
      <c r="P1036" s="156" t="s">
        <v>2069</v>
      </c>
      <c r="Q1036" s="157" t="s">
        <v>110</v>
      </c>
      <c r="R1036" s="158">
        <v>46118</v>
      </c>
      <c r="S1036" s="159"/>
      <c r="T1036" s="159" t="s">
        <v>62</v>
      </c>
      <c r="U1036" s="159" t="s">
        <v>111</v>
      </c>
      <c r="V1036" s="154">
        <v>46118</v>
      </c>
      <c r="W1036" s="154" t="s">
        <v>126</v>
      </c>
      <c r="X1036" s="154" t="s">
        <v>126</v>
      </c>
      <c r="Y1036" s="160" t="s">
        <v>2389</v>
      </c>
      <c r="Z1036" s="160" t="s">
        <v>128</v>
      </c>
      <c r="AA1036" s="153">
        <v>107</v>
      </c>
      <c r="AB1036" s="153">
        <v>1.7</v>
      </c>
      <c r="AC1036" s="182">
        <f t="shared" si="34"/>
        <v>37.024221453287204</v>
      </c>
      <c r="AD1036" s="153" t="str">
        <f t="shared" si="35"/>
        <v>OBESIDADE II</v>
      </c>
      <c r="AE1036" s="233" t="s">
        <v>1092</v>
      </c>
      <c r="AF1036" s="153" t="s">
        <v>130</v>
      </c>
      <c r="AG1036" s="159"/>
      <c r="AH1036" s="153"/>
      <c r="AI1036" s="161"/>
      <c r="AJ1036" s="153"/>
      <c r="AK1036" s="153"/>
      <c r="AL1036" s="207" t="s">
        <v>131</v>
      </c>
      <c r="AM1036" s="207"/>
      <c r="AN1036" s="207"/>
      <c r="AO1036" s="207" t="str">
        <f ca="1">IF(R1036="","",IF(R1036&gt;TODAY(),"0 meses",DATEDIF(R1036,TODAY(),"m") &amp; " meses"))</f>
        <v>2 meses</v>
      </c>
      <c r="AP1036" s="147" t="s">
        <v>67</v>
      </c>
      <c r="AQ1036" s="147" t="s">
        <v>67</v>
      </c>
      <c r="AR1036" s="147"/>
      <c r="AS1036" s="209" t="s">
        <v>68</v>
      </c>
      <c r="AT1036" s="223" t="str">
        <f>MONTH(B1036)&amp;"/"&amp;YEAR(B1036)</f>
        <v>3/2026</v>
      </c>
      <c r="AU1036" s="223">
        <f>WEEKNUM(B1036)-WEEKNUM(EOMONTH(B1036,-1)+1)+1</f>
        <v>1</v>
      </c>
      <c r="AV1036" s="209" t="str">
        <f>MONTH(R1036)&amp;"/"&amp;YEAR(R1036)</f>
        <v>4/2026</v>
      </c>
      <c r="AW1036" s="209">
        <f>WEEKNUM(R1036)-WEEKNUM(EOMONTH(R1036,-1)+1)+1</f>
        <v>2</v>
      </c>
      <c r="AX1036" s="209">
        <f>IF(BB1036="S",IF(Q1036="1. Aceitou o programa",R1036-B1036,0),0)</f>
        <v>35</v>
      </c>
      <c r="AY1036" s="209">
        <f>IF(BB1036="S",IF(AND(S1036&lt;&gt;"",R1036&lt;&gt;""),S1036-R1036,0),0)</f>
        <v>0</v>
      </c>
      <c r="AZ1036" s="209">
        <f>IF(BB1036="S",IF(Q1036="1. Aceitou o programa",IF(OR(X1036="Não se Aplica",X1036=""),IF(OR(W1036="Não se Aplica",W1036=""),0,W1036-V1036),AVERAGE(X1036-W1036,W1036-V1036)),0),0)</f>
        <v>0</v>
      </c>
      <c r="BA1036" s="209">
        <f>IF(BB1036="S",IF(AND(Q1036="1. Aceitou o programa",AH1036="Realizada"),IFERROR(IF(AG1036="",0,AG1036-R1036),0),0),0)</f>
        <v>0</v>
      </c>
      <c r="BB1036" s="209" t="str">
        <f>_xlfn.XLOOKUP(U1036,'Lista Suspensa'!$AA$20:$AA$23,'Lista Suspensa'!$AB$20:$AB$23,"N/A")</f>
        <v>S</v>
      </c>
    </row>
    <row r="1037" spans="1:54" ht="12" customHeight="1">
      <c r="A1037" s="151" t="s">
        <v>54</v>
      </c>
      <c r="B1037" s="152">
        <v>46083</v>
      </c>
      <c r="C1037" s="153" t="s">
        <v>55</v>
      </c>
      <c r="D1037" s="153" t="s">
        <v>56</v>
      </c>
      <c r="E1037" s="244">
        <v>89219284</v>
      </c>
      <c r="F1037" s="144" t="s">
        <v>2390</v>
      </c>
      <c r="G1037" s="230"/>
      <c r="H1037" s="154">
        <v>30360</v>
      </c>
      <c r="I1037" s="153">
        <v>43</v>
      </c>
      <c r="J1037" s="148" t="s">
        <v>70</v>
      </c>
      <c r="K1037" s="153"/>
      <c r="L1037" s="153"/>
      <c r="M1037" s="153"/>
      <c r="N1037" s="153">
        <v>110</v>
      </c>
      <c r="O1037" s="155" t="s">
        <v>2391</v>
      </c>
      <c r="P1037" s="156" t="s">
        <v>2077</v>
      </c>
      <c r="Q1037" s="157" t="s">
        <v>110</v>
      </c>
      <c r="R1037" s="158">
        <v>46118</v>
      </c>
      <c r="S1037" s="159"/>
      <c r="T1037" s="159" t="s">
        <v>62</v>
      </c>
      <c r="U1037" s="159" t="s">
        <v>111</v>
      </c>
      <c r="V1037" s="154">
        <v>46118</v>
      </c>
      <c r="W1037" s="154" t="s">
        <v>126</v>
      </c>
      <c r="X1037" s="154" t="s">
        <v>126</v>
      </c>
      <c r="Y1037" s="160" t="s">
        <v>2392</v>
      </c>
      <c r="Z1037" s="160" t="s">
        <v>128</v>
      </c>
      <c r="AA1037" s="153">
        <v>118</v>
      </c>
      <c r="AB1037" s="153">
        <v>1.65</v>
      </c>
      <c r="AC1037" s="182">
        <f t="shared" si="34"/>
        <v>43.3425160697888</v>
      </c>
      <c r="AD1037" s="153" t="str">
        <f t="shared" si="35"/>
        <v>OBESIDADE III</v>
      </c>
      <c r="AE1037" s="233" t="s">
        <v>225</v>
      </c>
      <c r="AF1037" s="153" t="s">
        <v>130</v>
      </c>
      <c r="AG1037" s="159"/>
      <c r="AH1037" s="153"/>
      <c r="AI1037" s="161"/>
      <c r="AJ1037" s="153"/>
      <c r="AK1037" s="153"/>
      <c r="AL1037" s="207" t="s">
        <v>131</v>
      </c>
      <c r="AM1037" s="207"/>
      <c r="AN1037" s="207"/>
      <c r="AO1037" s="207" t="str">
        <f ca="1">IF(R1037="","",IF(R1037&gt;TODAY(),"0 meses",DATEDIF(R1037,TODAY(),"m") &amp; " meses"))</f>
        <v>2 meses</v>
      </c>
      <c r="AP1037" s="147" t="s">
        <v>67</v>
      </c>
      <c r="AQ1037" s="147" t="s">
        <v>67</v>
      </c>
      <c r="AR1037" s="147"/>
      <c r="AS1037" s="209" t="s">
        <v>68</v>
      </c>
      <c r="AT1037" s="223" t="str">
        <f>MONTH(B1037)&amp;"/"&amp;YEAR(B1037)</f>
        <v>3/2026</v>
      </c>
      <c r="AU1037" s="223">
        <f>WEEKNUM(B1037)-WEEKNUM(EOMONTH(B1037,-1)+1)+1</f>
        <v>1</v>
      </c>
      <c r="AV1037" s="209" t="str">
        <f>MONTH(R1037)&amp;"/"&amp;YEAR(R1037)</f>
        <v>4/2026</v>
      </c>
      <c r="AW1037" s="209">
        <f>WEEKNUM(R1037)-WEEKNUM(EOMONTH(R1037,-1)+1)+1</f>
        <v>2</v>
      </c>
      <c r="AX1037" s="209">
        <f>IF(BB1037="S",IF(Q1037="1. Aceitou o programa",R1037-B1037,0),0)</f>
        <v>35</v>
      </c>
      <c r="AY1037" s="209">
        <f>IF(BB1037="S",IF(AND(S1037&lt;&gt;"",R1037&lt;&gt;""),S1037-R1037,0),0)</f>
        <v>0</v>
      </c>
      <c r="AZ1037" s="209">
        <f>IF(BB1037="S",IF(Q1037="1. Aceitou o programa",IF(OR(X1037="Não se Aplica",X1037=""),IF(OR(W1037="Não se Aplica",W1037=""),0,W1037-V1037),AVERAGE(X1037-W1037,W1037-V1037)),0),0)</f>
        <v>0</v>
      </c>
      <c r="BA1037" s="209">
        <f>IF(BB1037="S",IF(AND(Q1037="1. Aceitou o programa",AH1037="Realizada"),IFERROR(IF(AG1037="",0,AG1037-R1037),0),0),0)</f>
        <v>0</v>
      </c>
      <c r="BB1037" s="209" t="str">
        <f>_xlfn.XLOOKUP(U1037,'Lista Suspensa'!$AA$20:$AA$23,'Lista Suspensa'!$AB$20:$AB$23,"N/A")</f>
        <v>S</v>
      </c>
    </row>
    <row r="1038" spans="1:54" ht="12" customHeight="1">
      <c r="A1038" s="151" t="s">
        <v>54</v>
      </c>
      <c r="B1038" s="152">
        <v>46083</v>
      </c>
      <c r="C1038" s="153" t="s">
        <v>55</v>
      </c>
      <c r="D1038" s="153" t="s">
        <v>56</v>
      </c>
      <c r="E1038" s="244">
        <v>79917512</v>
      </c>
      <c r="F1038" s="144" t="s">
        <v>2393</v>
      </c>
      <c r="G1038" s="230"/>
      <c r="H1038" s="154">
        <v>30638</v>
      </c>
      <c r="I1038" s="153">
        <v>42</v>
      </c>
      <c r="J1038" s="148" t="s">
        <v>70</v>
      </c>
      <c r="K1038" s="153"/>
      <c r="L1038" s="153"/>
      <c r="M1038" s="153"/>
      <c r="N1038" s="153">
        <v>40</v>
      </c>
      <c r="O1038" s="155" t="s">
        <v>2394</v>
      </c>
      <c r="P1038" s="156" t="s">
        <v>89</v>
      </c>
      <c r="Q1038" s="157" t="s">
        <v>110</v>
      </c>
      <c r="R1038" s="158">
        <v>46118</v>
      </c>
      <c r="S1038" s="159"/>
      <c r="T1038" s="159" t="s">
        <v>62</v>
      </c>
      <c r="U1038" s="159" t="s">
        <v>111</v>
      </c>
      <c r="V1038" s="154">
        <v>46114</v>
      </c>
      <c r="W1038" s="154" t="s">
        <v>126</v>
      </c>
      <c r="X1038" s="154" t="s">
        <v>126</v>
      </c>
      <c r="Y1038" s="160" t="s">
        <v>2395</v>
      </c>
      <c r="Z1038" s="160" t="s">
        <v>128</v>
      </c>
      <c r="AA1038" s="153">
        <v>83</v>
      </c>
      <c r="AB1038" s="153">
        <v>1.6</v>
      </c>
      <c r="AC1038" s="182">
        <f t="shared" si="34"/>
        <v>32.421874999999993</v>
      </c>
      <c r="AD1038" s="153" t="str">
        <f t="shared" si="35"/>
        <v>OBESIDADE I</v>
      </c>
      <c r="AE1038" s="233" t="s">
        <v>135</v>
      </c>
      <c r="AF1038" s="153" t="s">
        <v>130</v>
      </c>
      <c r="AG1038" s="159"/>
      <c r="AH1038" s="153"/>
      <c r="AI1038" s="161"/>
      <c r="AJ1038" s="153"/>
      <c r="AK1038" s="153"/>
      <c r="AL1038" s="207" t="s">
        <v>136</v>
      </c>
      <c r="AM1038" s="207"/>
      <c r="AN1038" s="207"/>
      <c r="AO1038" s="207" t="str">
        <f ca="1">IF(R1038="","",IF(R1038&gt;TODAY(),"0 meses",DATEDIF(R1038,TODAY(),"m") &amp; " meses"))</f>
        <v>2 meses</v>
      </c>
      <c r="AP1038" s="147" t="s">
        <v>67</v>
      </c>
      <c r="AQ1038" s="147" t="s">
        <v>67</v>
      </c>
      <c r="AR1038" s="147"/>
      <c r="AS1038" s="209" t="s">
        <v>68</v>
      </c>
      <c r="AT1038" s="223" t="str">
        <f>MONTH(B1038)&amp;"/"&amp;YEAR(B1038)</f>
        <v>3/2026</v>
      </c>
      <c r="AU1038" s="223">
        <f>WEEKNUM(B1038)-WEEKNUM(EOMONTH(B1038,-1)+1)+1</f>
        <v>1</v>
      </c>
      <c r="AV1038" s="209" t="str">
        <f>MONTH(R1038)&amp;"/"&amp;YEAR(R1038)</f>
        <v>4/2026</v>
      </c>
      <c r="AW1038" s="209">
        <f>WEEKNUM(R1038)-WEEKNUM(EOMONTH(R1038,-1)+1)+1</f>
        <v>2</v>
      </c>
      <c r="AX1038" s="209">
        <f>IF(BB1038="S",IF(Q1038="1. Aceitou o programa",R1038-B1038,0),0)</f>
        <v>35</v>
      </c>
      <c r="AY1038" s="209">
        <f>IF(BB1038="S",IF(AND(S1038&lt;&gt;"",R1038&lt;&gt;""),S1038-R1038,0),0)</f>
        <v>0</v>
      </c>
      <c r="AZ1038" s="209">
        <f>IF(BB1038="S",IF(Q1038="1. Aceitou o programa",IF(OR(X1038="Não se Aplica",X1038=""),IF(OR(W1038="Não se Aplica",W1038=""),0,W1038-V1038),AVERAGE(X1038-W1038,W1038-V1038)),0),0)</f>
        <v>0</v>
      </c>
      <c r="BA1038" s="209">
        <f>IF(BB1038="S",IF(AND(Q1038="1. Aceitou o programa",AH1038="Realizada"),IFERROR(IF(AG1038="",0,AG1038-R1038),0),0),0)</f>
        <v>0</v>
      </c>
      <c r="BB1038" s="209" t="str">
        <f>_xlfn.XLOOKUP(U1038,'Lista Suspensa'!$AA$20:$AA$23,'Lista Suspensa'!$AB$20:$AB$23,"N/A")</f>
        <v>S</v>
      </c>
    </row>
    <row r="1039" spans="1:54" ht="12" customHeight="1">
      <c r="A1039" s="151" t="s">
        <v>54</v>
      </c>
      <c r="B1039" s="152">
        <v>46083</v>
      </c>
      <c r="C1039" s="153" t="s">
        <v>55</v>
      </c>
      <c r="D1039" s="153" t="s">
        <v>56</v>
      </c>
      <c r="E1039" s="244">
        <v>81678280</v>
      </c>
      <c r="F1039" s="144" t="s">
        <v>2396</v>
      </c>
      <c r="G1039" s="230"/>
      <c r="H1039" s="154">
        <v>30740</v>
      </c>
      <c r="I1039" s="153">
        <v>42</v>
      </c>
      <c r="J1039" s="148" t="s">
        <v>70</v>
      </c>
      <c r="K1039" s="153"/>
      <c r="L1039" s="153"/>
      <c r="M1039" s="153"/>
      <c r="N1039" s="153">
        <v>40</v>
      </c>
      <c r="O1039" s="155" t="s">
        <v>2397</v>
      </c>
      <c r="P1039" s="156" t="s">
        <v>89</v>
      </c>
      <c r="Q1039" s="157" t="s">
        <v>110</v>
      </c>
      <c r="R1039" s="158">
        <v>46118</v>
      </c>
      <c r="S1039" s="159"/>
      <c r="T1039" s="159" t="s">
        <v>62</v>
      </c>
      <c r="U1039" s="159" t="s">
        <v>111</v>
      </c>
      <c r="V1039" s="154">
        <v>46114</v>
      </c>
      <c r="W1039" s="154" t="s">
        <v>126</v>
      </c>
      <c r="X1039" s="154" t="s">
        <v>126</v>
      </c>
      <c r="Y1039" s="160" t="s">
        <v>2398</v>
      </c>
      <c r="Z1039" s="160" t="s">
        <v>128</v>
      </c>
      <c r="AA1039" s="153">
        <v>70</v>
      </c>
      <c r="AB1039" s="153">
        <v>1.64</v>
      </c>
      <c r="AC1039" s="182">
        <f t="shared" si="34"/>
        <v>26.026174895895306</v>
      </c>
      <c r="AD1039" s="153" t="str">
        <f t="shared" si="35"/>
        <v>SOBREPESO</v>
      </c>
      <c r="AE1039" s="233" t="s">
        <v>135</v>
      </c>
      <c r="AF1039" s="153" t="s">
        <v>130</v>
      </c>
      <c r="AG1039" s="159"/>
      <c r="AH1039" s="153"/>
      <c r="AI1039" s="161"/>
      <c r="AJ1039" s="153"/>
      <c r="AK1039" s="153"/>
      <c r="AL1039" s="207" t="s">
        <v>131</v>
      </c>
      <c r="AM1039" s="207"/>
      <c r="AN1039" s="207"/>
      <c r="AO1039" s="207" t="str">
        <f ca="1">IF(R1039="","",IF(R1039&gt;TODAY(),"0 meses",DATEDIF(R1039,TODAY(),"m") &amp; " meses"))</f>
        <v>2 meses</v>
      </c>
      <c r="AP1039" s="147" t="s">
        <v>67</v>
      </c>
      <c r="AQ1039" s="147" t="s">
        <v>67</v>
      </c>
      <c r="AR1039" s="147"/>
      <c r="AS1039" s="209" t="s">
        <v>68</v>
      </c>
      <c r="AT1039" s="223" t="str">
        <f>MONTH(B1039)&amp;"/"&amp;YEAR(B1039)</f>
        <v>3/2026</v>
      </c>
      <c r="AU1039" s="223">
        <f>WEEKNUM(B1039)-WEEKNUM(EOMONTH(B1039,-1)+1)+1</f>
        <v>1</v>
      </c>
      <c r="AV1039" s="209" t="str">
        <f>MONTH(R1039)&amp;"/"&amp;YEAR(R1039)</f>
        <v>4/2026</v>
      </c>
      <c r="AW1039" s="209">
        <f>WEEKNUM(R1039)-WEEKNUM(EOMONTH(R1039,-1)+1)+1</f>
        <v>2</v>
      </c>
      <c r="AX1039" s="209">
        <f>IF(BB1039="S",IF(Q1039="1. Aceitou o programa",R1039-B1039,0),0)</f>
        <v>35</v>
      </c>
      <c r="AY1039" s="209">
        <f>IF(BB1039="S",IF(AND(S1039&lt;&gt;"",R1039&lt;&gt;""),S1039-R1039,0),0)</f>
        <v>0</v>
      </c>
      <c r="AZ1039" s="209">
        <f>IF(BB1039="S",IF(Q1039="1. Aceitou o programa",IF(OR(X1039="Não se Aplica",X1039=""),IF(OR(W1039="Não se Aplica",W1039=""),0,W1039-V1039),AVERAGE(X1039-W1039,W1039-V1039)),0),0)</f>
        <v>0</v>
      </c>
      <c r="BA1039" s="209">
        <f>IF(BB1039="S",IF(AND(Q1039="1. Aceitou o programa",AH1039="Realizada"),IFERROR(IF(AG1039="",0,AG1039-R1039),0),0),0)</f>
        <v>0</v>
      </c>
      <c r="BB1039" s="209" t="str">
        <f>_xlfn.XLOOKUP(U1039,'Lista Suspensa'!$AA$20:$AA$23,'Lista Suspensa'!$AB$20:$AB$23,"N/A")</f>
        <v>S</v>
      </c>
    </row>
    <row r="1040" spans="1:54" ht="12" customHeight="1">
      <c r="A1040" s="151" t="s">
        <v>54</v>
      </c>
      <c r="B1040" s="152">
        <v>46083</v>
      </c>
      <c r="C1040" s="153" t="s">
        <v>55</v>
      </c>
      <c r="D1040" s="153" t="s">
        <v>56</v>
      </c>
      <c r="E1040" s="244">
        <v>83559903</v>
      </c>
      <c r="F1040" s="144" t="s">
        <v>2399</v>
      </c>
      <c r="G1040" s="230"/>
      <c r="H1040" s="154">
        <v>30749</v>
      </c>
      <c r="I1040" s="153">
        <v>42</v>
      </c>
      <c r="J1040" s="148" t="s">
        <v>70</v>
      </c>
      <c r="K1040" s="153"/>
      <c r="L1040" s="153"/>
      <c r="M1040" s="153"/>
      <c r="N1040" s="153">
        <v>60</v>
      </c>
      <c r="O1040" s="155">
        <v>21964405861</v>
      </c>
      <c r="P1040" s="156" t="s">
        <v>60</v>
      </c>
      <c r="Q1040" s="157" t="s">
        <v>110</v>
      </c>
      <c r="R1040" s="158">
        <v>46118</v>
      </c>
      <c r="S1040" s="159"/>
      <c r="T1040" s="159" t="s">
        <v>62</v>
      </c>
      <c r="U1040" s="159" t="s">
        <v>111</v>
      </c>
      <c r="V1040" s="154">
        <v>46118</v>
      </c>
      <c r="W1040" s="154" t="s">
        <v>126</v>
      </c>
      <c r="X1040" s="154" t="s">
        <v>126</v>
      </c>
      <c r="Y1040" s="160" t="s">
        <v>2351</v>
      </c>
      <c r="Z1040" s="160" t="s">
        <v>128</v>
      </c>
      <c r="AA1040" s="153">
        <v>113</v>
      </c>
      <c r="AB1040" s="153">
        <v>1.63</v>
      </c>
      <c r="AC1040" s="182">
        <f t="shared" si="34"/>
        <v>42.530768941247324</v>
      </c>
      <c r="AD1040" s="153" t="str">
        <f t="shared" si="35"/>
        <v>OBESIDADE III</v>
      </c>
      <c r="AE1040" s="233" t="s">
        <v>1092</v>
      </c>
      <c r="AF1040" s="153" t="s">
        <v>130</v>
      </c>
      <c r="AG1040" s="159"/>
      <c r="AH1040" s="153"/>
      <c r="AI1040" s="161"/>
      <c r="AJ1040" s="153"/>
      <c r="AK1040" s="153"/>
      <c r="AL1040" s="207" t="s">
        <v>131</v>
      </c>
      <c r="AM1040" s="207"/>
      <c r="AN1040" s="207"/>
      <c r="AO1040" s="207" t="str">
        <f ca="1">IF(R1040="","",IF(R1040&gt;TODAY(),"0 meses",DATEDIF(R1040,TODAY(),"m") &amp; " meses"))</f>
        <v>2 meses</v>
      </c>
      <c r="AP1040" s="147" t="s">
        <v>67</v>
      </c>
      <c r="AQ1040" s="147" t="s">
        <v>67</v>
      </c>
      <c r="AR1040" s="147"/>
      <c r="AS1040" s="209" t="s">
        <v>68</v>
      </c>
      <c r="AT1040" s="223" t="str">
        <f>MONTH(B1040)&amp;"/"&amp;YEAR(B1040)</f>
        <v>3/2026</v>
      </c>
      <c r="AU1040" s="223">
        <f>WEEKNUM(B1040)-WEEKNUM(EOMONTH(B1040,-1)+1)+1</f>
        <v>1</v>
      </c>
      <c r="AV1040" s="209" t="str">
        <f>MONTH(R1040)&amp;"/"&amp;YEAR(R1040)</f>
        <v>4/2026</v>
      </c>
      <c r="AW1040" s="209">
        <f>WEEKNUM(R1040)-WEEKNUM(EOMONTH(R1040,-1)+1)+1</f>
        <v>2</v>
      </c>
      <c r="AX1040" s="209">
        <f>IF(BB1040="S",IF(Q1040="1. Aceitou o programa",R1040-B1040,0),0)</f>
        <v>35</v>
      </c>
      <c r="AY1040" s="209">
        <f>IF(BB1040="S",IF(AND(S1040&lt;&gt;"",R1040&lt;&gt;""),S1040-R1040,0),0)</f>
        <v>0</v>
      </c>
      <c r="AZ1040" s="209">
        <f>IF(BB1040="S",IF(Q1040="1. Aceitou o programa",IF(OR(X1040="Não se Aplica",X1040=""),IF(OR(W1040="Não se Aplica",W1040=""),0,W1040-V1040),AVERAGE(X1040-W1040,W1040-V1040)),0),0)</f>
        <v>0</v>
      </c>
      <c r="BA1040" s="209">
        <f>IF(BB1040="S",IF(AND(Q1040="1. Aceitou o programa",AH1040="Realizada"),IFERROR(IF(AG1040="",0,AG1040-R1040),0),0),0)</f>
        <v>0</v>
      </c>
      <c r="BB1040" s="209" t="str">
        <f>_xlfn.XLOOKUP(U1040,'Lista Suspensa'!$AA$20:$AA$23,'Lista Suspensa'!$AB$20:$AB$23,"N/A")</f>
        <v>S</v>
      </c>
    </row>
    <row r="1041" spans="1:54" ht="12" customHeight="1">
      <c r="A1041" s="151" t="s">
        <v>54</v>
      </c>
      <c r="B1041" s="152">
        <v>46083</v>
      </c>
      <c r="C1041" s="153" t="s">
        <v>55</v>
      </c>
      <c r="D1041" s="153" t="s">
        <v>56</v>
      </c>
      <c r="E1041" s="244">
        <v>89367494</v>
      </c>
      <c r="F1041" s="144" t="s">
        <v>2400</v>
      </c>
      <c r="G1041" s="230"/>
      <c r="H1041" s="154">
        <v>31093</v>
      </c>
      <c r="I1041" s="153">
        <v>41</v>
      </c>
      <c r="J1041" s="148" t="s">
        <v>70</v>
      </c>
      <c r="K1041" s="153"/>
      <c r="L1041" s="153"/>
      <c r="M1041" s="153"/>
      <c r="N1041" s="153">
        <v>60</v>
      </c>
      <c r="O1041" s="155" t="s">
        <v>2401</v>
      </c>
      <c r="P1041" s="156" t="s">
        <v>60</v>
      </c>
      <c r="Q1041" s="157" t="s">
        <v>110</v>
      </c>
      <c r="R1041" s="158">
        <v>46118</v>
      </c>
      <c r="S1041" s="159"/>
      <c r="T1041" s="159" t="s">
        <v>62</v>
      </c>
      <c r="U1041" s="159" t="s">
        <v>111</v>
      </c>
      <c r="V1041" s="154">
        <v>46118</v>
      </c>
      <c r="W1041" s="154" t="s">
        <v>126</v>
      </c>
      <c r="X1041" s="154" t="s">
        <v>126</v>
      </c>
      <c r="Y1041" s="160" t="s">
        <v>2351</v>
      </c>
      <c r="Z1041" s="160" t="s">
        <v>128</v>
      </c>
      <c r="AA1041" s="153">
        <v>89</v>
      </c>
      <c r="AB1041" s="153">
        <v>1.6</v>
      </c>
      <c r="AC1041" s="182">
        <f t="shared" si="34"/>
        <v>34.765624999999993</v>
      </c>
      <c r="AD1041" s="153" t="str">
        <f t="shared" si="35"/>
        <v>OBESIDADE I</v>
      </c>
      <c r="AE1041" s="233" t="s">
        <v>1264</v>
      </c>
      <c r="AF1041" s="153" t="s">
        <v>130</v>
      </c>
      <c r="AG1041" s="159"/>
      <c r="AH1041" s="153"/>
      <c r="AI1041" s="161"/>
      <c r="AJ1041" s="153"/>
      <c r="AK1041" s="153"/>
      <c r="AL1041" s="207" t="s">
        <v>131</v>
      </c>
      <c r="AM1041" s="207"/>
      <c r="AN1041" s="207"/>
      <c r="AO1041" s="207" t="str">
        <f ca="1">IF(R1041="","",IF(R1041&gt;TODAY(),"0 meses",DATEDIF(R1041,TODAY(),"m") &amp; " meses"))</f>
        <v>2 meses</v>
      </c>
      <c r="AP1041" s="147" t="s">
        <v>67</v>
      </c>
      <c r="AQ1041" s="147" t="s">
        <v>67</v>
      </c>
      <c r="AR1041" s="147"/>
      <c r="AS1041" s="209" t="s">
        <v>68</v>
      </c>
      <c r="AT1041" s="223" t="str">
        <f>MONTH(B1041)&amp;"/"&amp;YEAR(B1041)</f>
        <v>3/2026</v>
      </c>
      <c r="AU1041" s="223">
        <f>WEEKNUM(B1041)-WEEKNUM(EOMONTH(B1041,-1)+1)+1</f>
        <v>1</v>
      </c>
      <c r="AV1041" s="209" t="str">
        <f>MONTH(R1041)&amp;"/"&amp;YEAR(R1041)</f>
        <v>4/2026</v>
      </c>
      <c r="AW1041" s="209">
        <f>WEEKNUM(R1041)-WEEKNUM(EOMONTH(R1041,-1)+1)+1</f>
        <v>2</v>
      </c>
      <c r="AX1041" s="209">
        <f>IF(BB1041="S",IF(Q1041="1. Aceitou o programa",R1041-B1041,0),0)</f>
        <v>35</v>
      </c>
      <c r="AY1041" s="209">
        <f>IF(BB1041="S",IF(AND(S1041&lt;&gt;"",R1041&lt;&gt;""),S1041-R1041,0),0)</f>
        <v>0</v>
      </c>
      <c r="AZ1041" s="209">
        <f>IF(BB1041="S",IF(Q1041="1. Aceitou o programa",IF(OR(X1041="Não se Aplica",X1041=""),IF(OR(W1041="Não se Aplica",W1041=""),0,W1041-V1041),AVERAGE(X1041-W1041,W1041-V1041)),0),0)</f>
        <v>0</v>
      </c>
      <c r="BA1041" s="209">
        <f>IF(BB1041="S",IF(AND(Q1041="1. Aceitou o programa",AH1041="Realizada"),IFERROR(IF(AG1041="",0,AG1041-R1041),0),0),0)</f>
        <v>0</v>
      </c>
      <c r="BB1041" s="209" t="str">
        <f>_xlfn.XLOOKUP(U1041,'Lista Suspensa'!$AA$20:$AA$23,'Lista Suspensa'!$AB$20:$AB$23,"N/A")</f>
        <v>S</v>
      </c>
    </row>
    <row r="1042" spans="1:54" ht="12" customHeight="1">
      <c r="A1042" s="151" t="s">
        <v>54</v>
      </c>
      <c r="B1042" s="152">
        <v>46083</v>
      </c>
      <c r="C1042" s="153" t="s">
        <v>55</v>
      </c>
      <c r="D1042" s="153" t="s">
        <v>56</v>
      </c>
      <c r="E1042" s="244">
        <v>79902434</v>
      </c>
      <c r="F1042" s="144" t="s">
        <v>2402</v>
      </c>
      <c r="G1042" s="230"/>
      <c r="H1042" s="154">
        <v>31540</v>
      </c>
      <c r="I1042" s="153">
        <v>40</v>
      </c>
      <c r="J1042" s="148" t="s">
        <v>70</v>
      </c>
      <c r="K1042" s="153"/>
      <c r="L1042" s="153"/>
      <c r="M1042" s="153"/>
      <c r="N1042" s="153">
        <v>60</v>
      </c>
      <c r="O1042" s="155" t="s">
        <v>2403</v>
      </c>
      <c r="P1042" s="156" t="s">
        <v>2151</v>
      </c>
      <c r="Q1042" s="157" t="s">
        <v>110</v>
      </c>
      <c r="R1042" s="158">
        <v>46118</v>
      </c>
      <c r="S1042" s="159"/>
      <c r="T1042" s="159" t="s">
        <v>62</v>
      </c>
      <c r="U1042" s="159" t="s">
        <v>111</v>
      </c>
      <c r="V1042" s="154">
        <v>46114</v>
      </c>
      <c r="W1042" s="154" t="s">
        <v>126</v>
      </c>
      <c r="X1042" s="154" t="s">
        <v>126</v>
      </c>
      <c r="Y1042" s="160" t="s">
        <v>2404</v>
      </c>
      <c r="Z1042" s="160" t="s">
        <v>459</v>
      </c>
      <c r="AA1042" s="153">
        <v>68</v>
      </c>
      <c r="AB1042" s="153">
        <v>1.57</v>
      </c>
      <c r="AC1042" s="182">
        <f t="shared" si="34"/>
        <v>27.587326057852245</v>
      </c>
      <c r="AD1042" s="153" t="str">
        <f t="shared" si="35"/>
        <v>SOBREPESO</v>
      </c>
      <c r="AE1042" s="233" t="s">
        <v>504</v>
      </c>
      <c r="AF1042" s="153" t="s">
        <v>130</v>
      </c>
      <c r="AG1042" s="159"/>
      <c r="AH1042" s="153"/>
      <c r="AI1042" s="161"/>
      <c r="AJ1042" s="153"/>
      <c r="AK1042" s="153"/>
      <c r="AL1042" s="207" t="s">
        <v>131</v>
      </c>
      <c r="AM1042" s="207"/>
      <c r="AN1042" s="207"/>
      <c r="AO1042" s="207" t="str">
        <f ca="1">IF(R1042="","",IF(R1042&gt;TODAY(),"0 meses",DATEDIF(R1042,TODAY(),"m") &amp; " meses"))</f>
        <v>2 meses</v>
      </c>
      <c r="AP1042" s="147" t="s">
        <v>67</v>
      </c>
      <c r="AQ1042" s="147" t="s">
        <v>67</v>
      </c>
      <c r="AR1042" s="147"/>
      <c r="AS1042" s="209" t="s">
        <v>68</v>
      </c>
      <c r="AT1042" s="223" t="str">
        <f>MONTH(B1042)&amp;"/"&amp;YEAR(B1042)</f>
        <v>3/2026</v>
      </c>
      <c r="AU1042" s="223">
        <f>WEEKNUM(B1042)-WEEKNUM(EOMONTH(B1042,-1)+1)+1</f>
        <v>1</v>
      </c>
      <c r="AV1042" s="209" t="str">
        <f>MONTH(R1042)&amp;"/"&amp;YEAR(R1042)</f>
        <v>4/2026</v>
      </c>
      <c r="AW1042" s="209">
        <f>WEEKNUM(R1042)-WEEKNUM(EOMONTH(R1042,-1)+1)+1</f>
        <v>2</v>
      </c>
      <c r="AX1042" s="209">
        <f>IF(BB1042="S",IF(Q1042="1. Aceitou o programa",R1042-B1042,0),0)</f>
        <v>35</v>
      </c>
      <c r="AY1042" s="209">
        <f>IF(BB1042="S",IF(AND(S1042&lt;&gt;"",R1042&lt;&gt;""),S1042-R1042,0),0)</f>
        <v>0</v>
      </c>
      <c r="AZ1042" s="209">
        <f>IF(BB1042="S",IF(Q1042="1. Aceitou o programa",IF(OR(X1042="Não se Aplica",X1042=""),IF(OR(W1042="Não se Aplica",W1042=""),0,W1042-V1042),AVERAGE(X1042-W1042,W1042-V1042)),0),0)</f>
        <v>0</v>
      </c>
      <c r="BA1042" s="209">
        <f>IF(BB1042="S",IF(AND(Q1042="1. Aceitou o programa",AH1042="Realizada"),IFERROR(IF(AG1042="",0,AG1042-R1042),0),0),0)</f>
        <v>0</v>
      </c>
      <c r="BB1042" s="209" t="str">
        <f>_xlfn.XLOOKUP(U1042,'Lista Suspensa'!$AA$20:$AA$23,'Lista Suspensa'!$AB$20:$AB$23,"N/A")</f>
        <v>S</v>
      </c>
    </row>
    <row r="1043" spans="1:54" ht="12" customHeight="1">
      <c r="A1043" s="151" t="s">
        <v>54</v>
      </c>
      <c r="B1043" s="152">
        <v>46083</v>
      </c>
      <c r="C1043" s="153" t="s">
        <v>55</v>
      </c>
      <c r="D1043" s="153" t="s">
        <v>56</v>
      </c>
      <c r="E1043" s="244">
        <v>82913861</v>
      </c>
      <c r="F1043" s="144" t="s">
        <v>2405</v>
      </c>
      <c r="G1043" s="230"/>
      <c r="H1043" s="154">
        <v>31671</v>
      </c>
      <c r="I1043" s="153">
        <v>39</v>
      </c>
      <c r="J1043" s="148" t="s">
        <v>70</v>
      </c>
      <c r="K1043" s="153"/>
      <c r="L1043" s="153"/>
      <c r="M1043" s="153"/>
      <c r="N1043" s="153">
        <v>60</v>
      </c>
      <c r="O1043" s="155">
        <v>11991260779</v>
      </c>
      <c r="P1043" s="156" t="s">
        <v>2077</v>
      </c>
      <c r="Q1043" s="157" t="s">
        <v>110</v>
      </c>
      <c r="R1043" s="158">
        <v>46118</v>
      </c>
      <c r="S1043" s="159"/>
      <c r="T1043" s="159" t="s">
        <v>62</v>
      </c>
      <c r="U1043" s="159" t="s">
        <v>111</v>
      </c>
      <c r="V1043" s="154">
        <v>46118</v>
      </c>
      <c r="W1043" s="154" t="s">
        <v>126</v>
      </c>
      <c r="X1043" s="154" t="s">
        <v>126</v>
      </c>
      <c r="Y1043" s="160" t="s">
        <v>2406</v>
      </c>
      <c r="Z1043" s="160" t="s">
        <v>128</v>
      </c>
      <c r="AA1043" s="153">
        <v>135</v>
      </c>
      <c r="AB1043" s="153">
        <v>1.57</v>
      </c>
      <c r="AC1043" s="182">
        <f t="shared" si="34"/>
        <v>54.768956144265488</v>
      </c>
      <c r="AD1043" s="153" t="str">
        <f t="shared" si="35"/>
        <v>OBESIDADE III</v>
      </c>
      <c r="AE1043" s="233" t="s">
        <v>504</v>
      </c>
      <c r="AF1043" s="153" t="s">
        <v>130</v>
      </c>
      <c r="AG1043" s="159"/>
      <c r="AH1043" s="153"/>
      <c r="AI1043" s="161"/>
      <c r="AJ1043" s="153"/>
      <c r="AK1043" s="153"/>
      <c r="AL1043" s="207" t="s">
        <v>143</v>
      </c>
      <c r="AM1043" s="207"/>
      <c r="AN1043" s="207"/>
      <c r="AO1043" s="207" t="str">
        <f ca="1">IF(R1043="","",IF(R1043&gt;TODAY(),"0 meses",DATEDIF(R1043,TODAY(),"m") &amp; " meses"))</f>
        <v>2 meses</v>
      </c>
      <c r="AP1043" s="147" t="s">
        <v>67</v>
      </c>
      <c r="AQ1043" s="147" t="s">
        <v>67</v>
      </c>
      <c r="AR1043" s="147"/>
      <c r="AS1043" s="209" t="s">
        <v>68</v>
      </c>
      <c r="AT1043" s="223" t="str">
        <f>MONTH(B1043)&amp;"/"&amp;YEAR(B1043)</f>
        <v>3/2026</v>
      </c>
      <c r="AU1043" s="223">
        <f>WEEKNUM(B1043)-WEEKNUM(EOMONTH(B1043,-1)+1)+1</f>
        <v>1</v>
      </c>
      <c r="AV1043" s="209" t="str">
        <f>MONTH(R1043)&amp;"/"&amp;YEAR(R1043)</f>
        <v>4/2026</v>
      </c>
      <c r="AW1043" s="209">
        <f>WEEKNUM(R1043)-WEEKNUM(EOMONTH(R1043,-1)+1)+1</f>
        <v>2</v>
      </c>
      <c r="AX1043" s="209">
        <f>IF(BB1043="S",IF(Q1043="1. Aceitou o programa",R1043-B1043,0),0)</f>
        <v>35</v>
      </c>
      <c r="AY1043" s="209">
        <f>IF(BB1043="S",IF(AND(S1043&lt;&gt;"",R1043&lt;&gt;""),S1043-R1043,0),0)</f>
        <v>0</v>
      </c>
      <c r="AZ1043" s="209">
        <f>IF(BB1043="S",IF(Q1043="1. Aceitou o programa",IF(OR(X1043="Não se Aplica",X1043=""),IF(OR(W1043="Não se Aplica",W1043=""),0,W1043-V1043),AVERAGE(X1043-W1043,W1043-V1043)),0),0)</f>
        <v>0</v>
      </c>
      <c r="BA1043" s="209">
        <f>IF(BB1043="S",IF(AND(Q1043="1. Aceitou o programa",AH1043="Realizada"),IFERROR(IF(AG1043="",0,AG1043-R1043),0),0),0)</f>
        <v>0</v>
      </c>
      <c r="BB1043" s="209" t="str">
        <f>_xlfn.XLOOKUP(U1043,'Lista Suspensa'!$AA$20:$AA$23,'Lista Suspensa'!$AB$20:$AB$23,"N/A")</f>
        <v>S</v>
      </c>
    </row>
    <row r="1044" spans="1:54" ht="12" customHeight="1">
      <c r="A1044" s="151" t="s">
        <v>54</v>
      </c>
      <c r="B1044" s="152">
        <v>46083</v>
      </c>
      <c r="C1044" s="153" t="s">
        <v>55</v>
      </c>
      <c r="D1044" s="153" t="s">
        <v>56</v>
      </c>
      <c r="E1044" s="244">
        <v>88525948</v>
      </c>
      <c r="F1044" s="144" t="s">
        <v>2407</v>
      </c>
      <c r="G1044" s="230"/>
      <c r="H1044" s="154">
        <v>31745</v>
      </c>
      <c r="I1044" s="153">
        <v>39</v>
      </c>
      <c r="J1044" s="148" t="s">
        <v>70</v>
      </c>
      <c r="K1044" s="153"/>
      <c r="L1044" s="153"/>
      <c r="M1044" s="153"/>
      <c r="N1044" s="153">
        <v>75</v>
      </c>
      <c r="O1044" s="155">
        <v>21990292259</v>
      </c>
      <c r="P1044" s="156" t="s">
        <v>71</v>
      </c>
      <c r="Q1044" s="157" t="s">
        <v>110</v>
      </c>
      <c r="R1044" s="158">
        <v>46118</v>
      </c>
      <c r="S1044" s="159"/>
      <c r="T1044" s="159" t="s">
        <v>62</v>
      </c>
      <c r="U1044" s="159" t="s">
        <v>111</v>
      </c>
      <c r="V1044" s="154">
        <v>46118</v>
      </c>
      <c r="W1044" s="154" t="s">
        <v>126</v>
      </c>
      <c r="X1044" s="154" t="s">
        <v>126</v>
      </c>
      <c r="Y1044" s="160" t="s">
        <v>2408</v>
      </c>
      <c r="Z1044" s="160" t="s">
        <v>128</v>
      </c>
      <c r="AA1044" s="153">
        <v>115</v>
      </c>
      <c r="AB1044" s="153">
        <v>1.69</v>
      </c>
      <c r="AC1044" s="182">
        <f t="shared" si="34"/>
        <v>40.26469661426421</v>
      </c>
      <c r="AD1044" s="153" t="str">
        <f t="shared" si="35"/>
        <v>OBESIDADE III</v>
      </c>
      <c r="AE1044" s="233" t="s">
        <v>1092</v>
      </c>
      <c r="AF1044" s="153" t="s">
        <v>130</v>
      </c>
      <c r="AG1044" s="159"/>
      <c r="AH1044" s="153"/>
      <c r="AI1044" s="161"/>
      <c r="AJ1044" s="153"/>
      <c r="AK1044" s="153"/>
      <c r="AL1044" s="207" t="s">
        <v>85</v>
      </c>
      <c r="AM1044" s="207" t="s">
        <v>86</v>
      </c>
      <c r="AN1044" s="207" t="s">
        <v>191</v>
      </c>
      <c r="AO1044" s="207" t="str">
        <f ca="1">IF(R1044="","",IF(R1044&gt;TODAY(),"0 meses",DATEDIF(R1044,TODAY(),"m") &amp; " meses"))</f>
        <v>2 meses</v>
      </c>
      <c r="AP1044" s="147" t="s">
        <v>67</v>
      </c>
      <c r="AQ1044" s="147" t="s">
        <v>67</v>
      </c>
      <c r="AR1044" s="147"/>
      <c r="AS1044" s="209" t="s">
        <v>68</v>
      </c>
      <c r="AT1044" s="223" t="str">
        <f>MONTH(B1044)&amp;"/"&amp;YEAR(B1044)</f>
        <v>3/2026</v>
      </c>
      <c r="AU1044" s="223">
        <f>WEEKNUM(B1044)-WEEKNUM(EOMONTH(B1044,-1)+1)+1</f>
        <v>1</v>
      </c>
      <c r="AV1044" s="209" t="str">
        <f>MONTH(R1044)&amp;"/"&amp;YEAR(R1044)</f>
        <v>4/2026</v>
      </c>
      <c r="AW1044" s="209">
        <f>WEEKNUM(R1044)-WEEKNUM(EOMONTH(R1044,-1)+1)+1</f>
        <v>2</v>
      </c>
      <c r="AX1044" s="209">
        <f>IF(BB1044="S",IF(Q1044="1. Aceitou o programa",R1044-B1044,0),0)</f>
        <v>35</v>
      </c>
      <c r="AY1044" s="209">
        <f>IF(BB1044="S",IF(AND(S1044&lt;&gt;"",R1044&lt;&gt;""),S1044-R1044,0),0)</f>
        <v>0</v>
      </c>
      <c r="AZ1044" s="209">
        <f>IF(BB1044="S",IF(Q1044="1. Aceitou o programa",IF(OR(X1044="Não se Aplica",X1044=""),IF(OR(W1044="Não se Aplica",W1044=""),0,W1044-V1044),AVERAGE(X1044-W1044,W1044-V1044)),0),0)</f>
        <v>0</v>
      </c>
      <c r="BA1044" s="209">
        <f>IF(BB1044="S",IF(AND(Q1044="1. Aceitou o programa",AH1044="Realizada"),IFERROR(IF(AG1044="",0,AG1044-R1044),0),0),0)</f>
        <v>0</v>
      </c>
      <c r="BB1044" s="209" t="str">
        <f>_xlfn.XLOOKUP(U1044,'Lista Suspensa'!$AA$20:$AA$23,'Lista Suspensa'!$AB$20:$AB$23,"N/A")</f>
        <v>S</v>
      </c>
    </row>
    <row r="1045" spans="1:54" ht="12" customHeight="1">
      <c r="A1045" s="151" t="s">
        <v>54</v>
      </c>
      <c r="B1045" s="152">
        <v>46083</v>
      </c>
      <c r="C1045" s="153" t="s">
        <v>55</v>
      </c>
      <c r="D1045" s="153" t="s">
        <v>56</v>
      </c>
      <c r="E1045" s="244">
        <v>85816731</v>
      </c>
      <c r="F1045" s="144" t="s">
        <v>2409</v>
      </c>
      <c r="G1045" s="230"/>
      <c r="H1045" s="154">
        <v>31923</v>
      </c>
      <c r="I1045" s="153">
        <v>38</v>
      </c>
      <c r="J1045" s="148" t="s">
        <v>70</v>
      </c>
      <c r="K1045" s="153"/>
      <c r="L1045" s="153"/>
      <c r="M1045" s="153"/>
      <c r="N1045" s="153">
        <v>60</v>
      </c>
      <c r="O1045" s="155">
        <v>21987040162</v>
      </c>
      <c r="P1045" s="156" t="s">
        <v>2069</v>
      </c>
      <c r="Q1045" s="157" t="s">
        <v>110</v>
      </c>
      <c r="R1045" s="158">
        <v>46118</v>
      </c>
      <c r="S1045" s="159"/>
      <c r="T1045" s="159" t="s">
        <v>62</v>
      </c>
      <c r="U1045" s="159" t="s">
        <v>111</v>
      </c>
      <c r="V1045" s="154">
        <v>46118</v>
      </c>
      <c r="W1045" s="154" t="s">
        <v>126</v>
      </c>
      <c r="X1045" s="154" t="s">
        <v>126</v>
      </c>
      <c r="Y1045" s="160" t="s">
        <v>2410</v>
      </c>
      <c r="Z1045" s="160" t="s">
        <v>128</v>
      </c>
      <c r="AA1045" s="153">
        <v>73</v>
      </c>
      <c r="AB1045" s="153">
        <v>1.52</v>
      </c>
      <c r="AC1045" s="182">
        <f t="shared" si="34"/>
        <v>31.596260387811633</v>
      </c>
      <c r="AD1045" s="153" t="str">
        <f t="shared" si="35"/>
        <v>OBESIDADE I</v>
      </c>
      <c r="AE1045" s="233" t="s">
        <v>135</v>
      </c>
      <c r="AF1045" s="153" t="s">
        <v>130</v>
      </c>
      <c r="AG1045" s="159"/>
      <c r="AH1045" s="153"/>
      <c r="AI1045" s="161"/>
      <c r="AJ1045" s="153"/>
      <c r="AK1045" s="153"/>
      <c r="AL1045" s="207" t="s">
        <v>136</v>
      </c>
      <c r="AM1045" s="207"/>
      <c r="AN1045" s="207"/>
      <c r="AO1045" s="207" t="str">
        <f ca="1">IF(R1045="","",IF(R1045&gt;TODAY(),"0 meses",DATEDIF(R1045,TODAY(),"m") &amp; " meses"))</f>
        <v>2 meses</v>
      </c>
      <c r="AP1045" s="147" t="s">
        <v>67</v>
      </c>
      <c r="AQ1045" s="147" t="s">
        <v>67</v>
      </c>
      <c r="AR1045" s="147"/>
      <c r="AS1045" s="209" t="s">
        <v>68</v>
      </c>
      <c r="AT1045" s="223" t="str">
        <f>MONTH(B1045)&amp;"/"&amp;YEAR(B1045)</f>
        <v>3/2026</v>
      </c>
      <c r="AU1045" s="223">
        <f>WEEKNUM(B1045)-WEEKNUM(EOMONTH(B1045,-1)+1)+1</f>
        <v>1</v>
      </c>
      <c r="AV1045" s="209" t="str">
        <f>MONTH(R1045)&amp;"/"&amp;YEAR(R1045)</f>
        <v>4/2026</v>
      </c>
      <c r="AW1045" s="209">
        <f>WEEKNUM(R1045)-WEEKNUM(EOMONTH(R1045,-1)+1)+1</f>
        <v>2</v>
      </c>
      <c r="AX1045" s="209">
        <f>IF(BB1045="S",IF(Q1045="1. Aceitou o programa",R1045-B1045,0),0)</f>
        <v>35</v>
      </c>
      <c r="AY1045" s="209">
        <f>IF(BB1045="S",IF(AND(S1045&lt;&gt;"",R1045&lt;&gt;""),S1045-R1045,0),0)</f>
        <v>0</v>
      </c>
      <c r="AZ1045" s="209">
        <f>IF(BB1045="S",IF(Q1045="1. Aceitou o programa",IF(OR(X1045="Não se Aplica",X1045=""),IF(OR(W1045="Não se Aplica",W1045=""),0,W1045-V1045),AVERAGE(X1045-W1045,W1045-V1045)),0),0)</f>
        <v>0</v>
      </c>
      <c r="BA1045" s="209">
        <f>IF(BB1045="S",IF(AND(Q1045="1. Aceitou o programa",AH1045="Realizada"),IFERROR(IF(AG1045="",0,AG1045-R1045),0),0),0)</f>
        <v>0</v>
      </c>
      <c r="BB1045" s="209" t="str">
        <f>_xlfn.XLOOKUP(U1045,'Lista Suspensa'!$AA$20:$AA$23,'Lista Suspensa'!$AB$20:$AB$23,"N/A")</f>
        <v>S</v>
      </c>
    </row>
    <row r="1046" spans="1:54" ht="12" customHeight="1">
      <c r="A1046" s="151" t="s">
        <v>54</v>
      </c>
      <c r="B1046" s="152">
        <v>46083</v>
      </c>
      <c r="C1046" s="153" t="s">
        <v>55</v>
      </c>
      <c r="D1046" s="153" t="s">
        <v>56</v>
      </c>
      <c r="E1046" s="244">
        <v>87874466</v>
      </c>
      <c r="F1046" s="144" t="s">
        <v>2411</v>
      </c>
      <c r="G1046" s="230"/>
      <c r="H1046" s="154">
        <v>31968</v>
      </c>
      <c r="I1046" s="153">
        <v>38</v>
      </c>
      <c r="J1046" s="148" t="s">
        <v>70</v>
      </c>
      <c r="K1046" s="153"/>
      <c r="L1046" s="153"/>
      <c r="M1046" s="153"/>
      <c r="N1046" s="153">
        <v>110</v>
      </c>
      <c r="O1046" s="155" t="s">
        <v>2412</v>
      </c>
      <c r="P1046" s="156" t="s">
        <v>60</v>
      </c>
      <c r="Q1046" s="157" t="s">
        <v>110</v>
      </c>
      <c r="R1046" s="158">
        <v>46118</v>
      </c>
      <c r="S1046" s="159"/>
      <c r="T1046" s="159" t="s">
        <v>62</v>
      </c>
      <c r="U1046" s="159" t="s">
        <v>111</v>
      </c>
      <c r="V1046" s="154">
        <v>46118</v>
      </c>
      <c r="W1046" s="154" t="s">
        <v>126</v>
      </c>
      <c r="X1046" s="154" t="s">
        <v>126</v>
      </c>
      <c r="Y1046" s="160" t="s">
        <v>2351</v>
      </c>
      <c r="Z1046" s="160" t="s">
        <v>128</v>
      </c>
      <c r="AA1046" s="153">
        <v>92</v>
      </c>
      <c r="AB1046" s="153">
        <v>1.56</v>
      </c>
      <c r="AC1046" s="182">
        <f t="shared" si="34"/>
        <v>37.804076265614725</v>
      </c>
      <c r="AD1046" s="153" t="str">
        <f t="shared" si="35"/>
        <v>OBESIDADE II</v>
      </c>
      <c r="AE1046" s="233" t="s">
        <v>1752</v>
      </c>
      <c r="AF1046" s="153" t="s">
        <v>130</v>
      </c>
      <c r="AG1046" s="159"/>
      <c r="AH1046" s="153"/>
      <c r="AI1046" s="161"/>
      <c r="AJ1046" s="153"/>
      <c r="AK1046" s="153"/>
      <c r="AL1046" s="207" t="s">
        <v>131</v>
      </c>
      <c r="AM1046" s="207"/>
      <c r="AN1046" s="207"/>
      <c r="AO1046" s="207" t="str">
        <f ca="1">IF(R1046="","",IF(R1046&gt;TODAY(),"0 meses",DATEDIF(R1046,TODAY(),"m") &amp; " meses"))</f>
        <v>2 meses</v>
      </c>
      <c r="AP1046" s="147" t="s">
        <v>67</v>
      </c>
      <c r="AQ1046" s="147" t="s">
        <v>67</v>
      </c>
      <c r="AR1046" s="147"/>
      <c r="AS1046" s="209" t="s">
        <v>68</v>
      </c>
      <c r="AT1046" s="223" t="str">
        <f>MONTH(B1046)&amp;"/"&amp;YEAR(B1046)</f>
        <v>3/2026</v>
      </c>
      <c r="AU1046" s="223">
        <f>WEEKNUM(B1046)-WEEKNUM(EOMONTH(B1046,-1)+1)+1</f>
        <v>1</v>
      </c>
      <c r="AV1046" s="209" t="str">
        <f>MONTH(R1046)&amp;"/"&amp;YEAR(R1046)</f>
        <v>4/2026</v>
      </c>
      <c r="AW1046" s="209">
        <f>WEEKNUM(R1046)-WEEKNUM(EOMONTH(R1046,-1)+1)+1</f>
        <v>2</v>
      </c>
      <c r="AX1046" s="209">
        <f>IF(BB1046="S",IF(Q1046="1. Aceitou o programa",R1046-B1046,0),0)</f>
        <v>35</v>
      </c>
      <c r="AY1046" s="209">
        <f>IF(BB1046="S",IF(AND(S1046&lt;&gt;"",R1046&lt;&gt;""),S1046-R1046,0),0)</f>
        <v>0</v>
      </c>
      <c r="AZ1046" s="209">
        <f>IF(BB1046="S",IF(Q1046="1. Aceitou o programa",IF(OR(X1046="Não se Aplica",X1046=""),IF(OR(W1046="Não se Aplica",W1046=""),0,W1046-V1046),AVERAGE(X1046-W1046,W1046-V1046)),0),0)</f>
        <v>0</v>
      </c>
      <c r="BA1046" s="209">
        <f>IF(BB1046="S",IF(AND(Q1046="1. Aceitou o programa",AH1046="Realizada"),IFERROR(IF(AG1046="",0,AG1046-R1046),0),0),0)</f>
        <v>0</v>
      </c>
      <c r="BB1046" s="209" t="str">
        <f>_xlfn.XLOOKUP(U1046,'Lista Suspensa'!$AA$20:$AA$23,'Lista Suspensa'!$AB$20:$AB$23,"N/A")</f>
        <v>S</v>
      </c>
    </row>
    <row r="1047" spans="1:54" ht="12" customHeight="1">
      <c r="A1047" s="151" t="s">
        <v>54</v>
      </c>
      <c r="B1047" s="152">
        <v>46083</v>
      </c>
      <c r="C1047" s="153" t="s">
        <v>55</v>
      </c>
      <c r="D1047" s="153" t="s">
        <v>56</v>
      </c>
      <c r="E1047" s="244">
        <v>87833582</v>
      </c>
      <c r="F1047" s="144" t="s">
        <v>2413</v>
      </c>
      <c r="G1047" s="230"/>
      <c r="H1047" s="154">
        <v>32067</v>
      </c>
      <c r="I1047" s="153">
        <v>38</v>
      </c>
      <c r="J1047" s="148" t="s">
        <v>70</v>
      </c>
      <c r="K1047" s="153"/>
      <c r="L1047" s="153"/>
      <c r="M1047" s="153"/>
      <c r="N1047" s="153">
        <v>110</v>
      </c>
      <c r="O1047" s="155" t="s">
        <v>2414</v>
      </c>
      <c r="P1047" s="156" t="s">
        <v>2069</v>
      </c>
      <c r="Q1047" s="157" t="s">
        <v>110</v>
      </c>
      <c r="R1047" s="158">
        <v>46118</v>
      </c>
      <c r="S1047" s="159"/>
      <c r="T1047" s="159" t="s">
        <v>62</v>
      </c>
      <c r="U1047" s="159" t="s">
        <v>111</v>
      </c>
      <c r="V1047" s="154">
        <v>46118</v>
      </c>
      <c r="W1047" s="154" t="s">
        <v>126</v>
      </c>
      <c r="X1047" s="154" t="s">
        <v>126</v>
      </c>
      <c r="Y1047" s="160" t="s">
        <v>2415</v>
      </c>
      <c r="Z1047" s="160" t="s">
        <v>128</v>
      </c>
      <c r="AA1047" s="153">
        <v>94</v>
      </c>
      <c r="AB1047" s="153">
        <v>1.67</v>
      </c>
      <c r="AC1047" s="182">
        <f t="shared" si="34"/>
        <v>33.705044999820721</v>
      </c>
      <c r="AD1047" s="153" t="str">
        <f t="shared" si="35"/>
        <v>OBESIDADE I</v>
      </c>
      <c r="AE1047" s="233" t="s">
        <v>225</v>
      </c>
      <c r="AF1047" s="153" t="s">
        <v>130</v>
      </c>
      <c r="AG1047" s="159"/>
      <c r="AH1047" s="153"/>
      <c r="AI1047" s="161"/>
      <c r="AJ1047" s="153"/>
      <c r="AK1047" s="153"/>
      <c r="AL1047" s="207" t="s">
        <v>131</v>
      </c>
      <c r="AM1047" s="207"/>
      <c r="AN1047" s="207"/>
      <c r="AO1047" s="207" t="str">
        <f ca="1">IF(R1047="","",IF(R1047&gt;TODAY(),"0 meses",DATEDIF(R1047,TODAY(),"m") &amp; " meses"))</f>
        <v>2 meses</v>
      </c>
      <c r="AP1047" s="147" t="s">
        <v>67</v>
      </c>
      <c r="AQ1047" s="147" t="s">
        <v>67</v>
      </c>
      <c r="AR1047" s="147"/>
      <c r="AS1047" s="209" t="s">
        <v>68</v>
      </c>
      <c r="AT1047" s="223" t="str">
        <f>MONTH(B1047)&amp;"/"&amp;YEAR(B1047)</f>
        <v>3/2026</v>
      </c>
      <c r="AU1047" s="223">
        <f>WEEKNUM(B1047)-WEEKNUM(EOMONTH(B1047,-1)+1)+1</f>
        <v>1</v>
      </c>
      <c r="AV1047" s="209" t="str">
        <f>MONTH(R1047)&amp;"/"&amp;YEAR(R1047)</f>
        <v>4/2026</v>
      </c>
      <c r="AW1047" s="209">
        <f>WEEKNUM(R1047)-WEEKNUM(EOMONTH(R1047,-1)+1)+1</f>
        <v>2</v>
      </c>
      <c r="AX1047" s="209">
        <f>IF(BB1047="S",IF(Q1047="1. Aceitou o programa",R1047-B1047,0),0)</f>
        <v>35</v>
      </c>
      <c r="AY1047" s="209">
        <f>IF(BB1047="S",IF(AND(S1047&lt;&gt;"",R1047&lt;&gt;""),S1047-R1047,0),0)</f>
        <v>0</v>
      </c>
      <c r="AZ1047" s="209">
        <f>IF(BB1047="S",IF(Q1047="1. Aceitou o programa",IF(OR(X1047="Não se Aplica",X1047=""),IF(OR(W1047="Não se Aplica",W1047=""),0,W1047-V1047),AVERAGE(X1047-W1047,W1047-V1047)),0),0)</f>
        <v>0</v>
      </c>
      <c r="BA1047" s="209">
        <f>IF(BB1047="S",IF(AND(Q1047="1. Aceitou o programa",AH1047="Realizada"),IFERROR(IF(AG1047="",0,AG1047-R1047),0),0),0)</f>
        <v>0</v>
      </c>
      <c r="BB1047" s="209" t="str">
        <f>_xlfn.XLOOKUP(U1047,'Lista Suspensa'!$AA$20:$AA$23,'Lista Suspensa'!$AB$20:$AB$23,"N/A")</f>
        <v>S</v>
      </c>
    </row>
    <row r="1048" spans="1:54" ht="12" customHeight="1">
      <c r="A1048" s="151" t="s">
        <v>54</v>
      </c>
      <c r="B1048" s="152">
        <v>46083</v>
      </c>
      <c r="C1048" s="153" t="s">
        <v>55</v>
      </c>
      <c r="D1048" s="153" t="s">
        <v>56</v>
      </c>
      <c r="E1048" s="244">
        <v>89648322</v>
      </c>
      <c r="F1048" s="144" t="s">
        <v>2416</v>
      </c>
      <c r="G1048" s="230"/>
      <c r="H1048" s="154">
        <v>32326</v>
      </c>
      <c r="I1048" s="153">
        <v>37</v>
      </c>
      <c r="J1048" s="148" t="s">
        <v>70</v>
      </c>
      <c r="K1048" s="153"/>
      <c r="L1048" s="153"/>
      <c r="M1048" s="153"/>
      <c r="N1048" s="153">
        <v>380</v>
      </c>
      <c r="O1048" s="155" t="s">
        <v>2417</v>
      </c>
      <c r="P1048" s="156" t="s">
        <v>60</v>
      </c>
      <c r="Q1048" s="157" t="s">
        <v>110</v>
      </c>
      <c r="R1048" s="158">
        <v>46118</v>
      </c>
      <c r="S1048" s="159"/>
      <c r="T1048" s="159" t="s">
        <v>62</v>
      </c>
      <c r="U1048" s="159" t="s">
        <v>111</v>
      </c>
      <c r="V1048" s="154">
        <v>46118</v>
      </c>
      <c r="W1048" s="154" t="s">
        <v>126</v>
      </c>
      <c r="X1048" s="154" t="s">
        <v>126</v>
      </c>
      <c r="Y1048" s="160" t="s">
        <v>2351</v>
      </c>
      <c r="Z1048" s="160" t="s">
        <v>128</v>
      </c>
      <c r="AA1048" s="153">
        <v>82</v>
      </c>
      <c r="AB1048" s="153">
        <v>1.59</v>
      </c>
      <c r="AC1048" s="182">
        <f t="shared" si="34"/>
        <v>32.435425813852298</v>
      </c>
      <c r="AD1048" s="153" t="str">
        <f t="shared" si="35"/>
        <v>OBESIDADE I</v>
      </c>
      <c r="AE1048" s="233" t="s">
        <v>135</v>
      </c>
      <c r="AF1048" s="153" t="s">
        <v>130</v>
      </c>
      <c r="AG1048" s="159"/>
      <c r="AH1048" s="153"/>
      <c r="AI1048" s="161"/>
      <c r="AJ1048" s="153"/>
      <c r="AK1048" s="153"/>
      <c r="AL1048" s="207" t="s">
        <v>131</v>
      </c>
      <c r="AM1048" s="207"/>
      <c r="AN1048" s="207"/>
      <c r="AO1048" s="207" t="str">
        <f ca="1">IF(R1048="","",IF(R1048&gt;TODAY(),"0 meses",DATEDIF(R1048,TODAY(),"m") &amp; " meses"))</f>
        <v>2 meses</v>
      </c>
      <c r="AP1048" s="147" t="s">
        <v>67</v>
      </c>
      <c r="AQ1048" s="147" t="s">
        <v>67</v>
      </c>
      <c r="AR1048" s="147"/>
      <c r="AS1048" s="209" t="s">
        <v>68</v>
      </c>
      <c r="AT1048" s="223" t="str">
        <f>MONTH(B1048)&amp;"/"&amp;YEAR(B1048)</f>
        <v>3/2026</v>
      </c>
      <c r="AU1048" s="223">
        <f>WEEKNUM(B1048)-WEEKNUM(EOMONTH(B1048,-1)+1)+1</f>
        <v>1</v>
      </c>
      <c r="AV1048" s="209" t="str">
        <f>MONTH(R1048)&amp;"/"&amp;YEAR(R1048)</f>
        <v>4/2026</v>
      </c>
      <c r="AW1048" s="209">
        <f>WEEKNUM(R1048)-WEEKNUM(EOMONTH(R1048,-1)+1)+1</f>
        <v>2</v>
      </c>
      <c r="AX1048" s="209">
        <f>IF(BB1048="S",IF(Q1048="1. Aceitou o programa",R1048-B1048,0),0)</f>
        <v>35</v>
      </c>
      <c r="AY1048" s="209">
        <f>IF(BB1048="S",IF(AND(S1048&lt;&gt;"",R1048&lt;&gt;""),S1048-R1048,0),0)</f>
        <v>0</v>
      </c>
      <c r="AZ1048" s="209">
        <f>IF(BB1048="S",IF(Q1048="1. Aceitou o programa",IF(OR(X1048="Não se Aplica",X1048=""),IF(OR(W1048="Não se Aplica",W1048=""),0,W1048-V1048),AVERAGE(X1048-W1048,W1048-V1048)),0),0)</f>
        <v>0</v>
      </c>
      <c r="BA1048" s="209">
        <f>IF(BB1048="S",IF(AND(Q1048="1. Aceitou o programa",AH1048="Realizada"),IFERROR(IF(AG1048="",0,AG1048-R1048),0),0),0)</f>
        <v>0</v>
      </c>
      <c r="BB1048" s="209" t="str">
        <f>_xlfn.XLOOKUP(U1048,'Lista Suspensa'!$AA$20:$AA$23,'Lista Suspensa'!$AB$20:$AB$23,"N/A")</f>
        <v>S</v>
      </c>
    </row>
    <row r="1049" spans="1:54" ht="12" customHeight="1">
      <c r="A1049" s="151" t="s">
        <v>54</v>
      </c>
      <c r="B1049" s="152">
        <v>46083</v>
      </c>
      <c r="C1049" s="153" t="s">
        <v>55</v>
      </c>
      <c r="D1049" s="153" t="s">
        <v>56</v>
      </c>
      <c r="E1049" s="244">
        <v>85040326</v>
      </c>
      <c r="F1049" s="144" t="s">
        <v>2418</v>
      </c>
      <c r="G1049" s="230"/>
      <c r="H1049" s="154">
        <v>32412</v>
      </c>
      <c r="I1049" s="153">
        <v>37</v>
      </c>
      <c r="J1049" s="148" t="s">
        <v>70</v>
      </c>
      <c r="K1049" s="153"/>
      <c r="L1049" s="153"/>
      <c r="M1049" s="153"/>
      <c r="N1049" s="153">
        <v>60</v>
      </c>
      <c r="O1049" s="155" t="s">
        <v>2419</v>
      </c>
      <c r="P1049" s="156" t="s">
        <v>89</v>
      </c>
      <c r="Q1049" s="157" t="s">
        <v>110</v>
      </c>
      <c r="R1049" s="158">
        <v>46118</v>
      </c>
      <c r="S1049" s="159"/>
      <c r="T1049" s="159" t="s">
        <v>62</v>
      </c>
      <c r="U1049" s="159" t="s">
        <v>111</v>
      </c>
      <c r="V1049" s="154">
        <v>46114</v>
      </c>
      <c r="W1049" s="154" t="s">
        <v>126</v>
      </c>
      <c r="X1049" s="154" t="s">
        <v>126</v>
      </c>
      <c r="Y1049" s="160" t="s">
        <v>2420</v>
      </c>
      <c r="Z1049" s="160" t="s">
        <v>128</v>
      </c>
      <c r="AA1049" s="153">
        <v>100</v>
      </c>
      <c r="AB1049" s="153">
        <v>1.7</v>
      </c>
      <c r="AC1049" s="182">
        <f t="shared" si="34"/>
        <v>34.602076124567475</v>
      </c>
      <c r="AD1049" s="153" t="str">
        <f t="shared" si="35"/>
        <v>OBESIDADE I</v>
      </c>
      <c r="AE1049" s="233" t="s">
        <v>135</v>
      </c>
      <c r="AF1049" s="153" t="s">
        <v>130</v>
      </c>
      <c r="AG1049" s="159"/>
      <c r="AH1049" s="153"/>
      <c r="AI1049" s="161"/>
      <c r="AJ1049" s="153"/>
      <c r="AK1049" s="153"/>
      <c r="AL1049" s="207" t="s">
        <v>136</v>
      </c>
      <c r="AM1049" s="207"/>
      <c r="AN1049" s="207"/>
      <c r="AO1049" s="207" t="str">
        <f ca="1">IF(R1049="","",IF(R1049&gt;TODAY(),"0 meses",DATEDIF(R1049,TODAY(),"m") &amp; " meses"))</f>
        <v>2 meses</v>
      </c>
      <c r="AP1049" s="147" t="s">
        <v>67</v>
      </c>
      <c r="AQ1049" s="147" t="s">
        <v>67</v>
      </c>
      <c r="AR1049" s="147"/>
      <c r="AS1049" s="209" t="s">
        <v>68</v>
      </c>
      <c r="AT1049" s="223" t="str">
        <f>MONTH(B1049)&amp;"/"&amp;YEAR(B1049)</f>
        <v>3/2026</v>
      </c>
      <c r="AU1049" s="223">
        <f>WEEKNUM(B1049)-WEEKNUM(EOMONTH(B1049,-1)+1)+1</f>
        <v>1</v>
      </c>
      <c r="AV1049" s="209" t="str">
        <f>MONTH(R1049)&amp;"/"&amp;YEAR(R1049)</f>
        <v>4/2026</v>
      </c>
      <c r="AW1049" s="209">
        <f>WEEKNUM(R1049)-WEEKNUM(EOMONTH(R1049,-1)+1)+1</f>
        <v>2</v>
      </c>
      <c r="AX1049" s="209">
        <f>IF(BB1049="S",IF(Q1049="1. Aceitou o programa",R1049-B1049,0),0)</f>
        <v>35</v>
      </c>
      <c r="AY1049" s="209">
        <f>IF(BB1049="S",IF(AND(S1049&lt;&gt;"",R1049&lt;&gt;""),S1049-R1049,0),0)</f>
        <v>0</v>
      </c>
      <c r="AZ1049" s="209">
        <f>IF(BB1049="S",IF(Q1049="1. Aceitou o programa",IF(OR(X1049="Não se Aplica",X1049=""),IF(OR(W1049="Não se Aplica",W1049=""),0,W1049-V1049),AVERAGE(X1049-W1049,W1049-V1049)),0),0)</f>
        <v>0</v>
      </c>
      <c r="BA1049" s="209">
        <f>IF(BB1049="S",IF(AND(Q1049="1. Aceitou o programa",AH1049="Realizada"),IFERROR(IF(AG1049="",0,AG1049-R1049),0),0),0)</f>
        <v>0</v>
      </c>
      <c r="BB1049" s="209" t="str">
        <f>_xlfn.XLOOKUP(U1049,'Lista Suspensa'!$AA$20:$AA$23,'Lista Suspensa'!$AB$20:$AB$23,"N/A")</f>
        <v>S</v>
      </c>
    </row>
    <row r="1050" spans="1:54" ht="12" customHeight="1">
      <c r="A1050" s="151" t="s">
        <v>54</v>
      </c>
      <c r="B1050" s="152">
        <v>46083</v>
      </c>
      <c r="C1050" s="153" t="s">
        <v>55</v>
      </c>
      <c r="D1050" s="153" t="s">
        <v>56</v>
      </c>
      <c r="E1050" s="244">
        <v>87791330</v>
      </c>
      <c r="F1050" s="144" t="s">
        <v>2421</v>
      </c>
      <c r="G1050" s="230"/>
      <c r="H1050" s="154">
        <v>32473</v>
      </c>
      <c r="I1050" s="153">
        <v>37</v>
      </c>
      <c r="J1050" s="148" t="s">
        <v>70</v>
      </c>
      <c r="K1050" s="153"/>
      <c r="L1050" s="153"/>
      <c r="M1050" s="153"/>
      <c r="N1050" s="153">
        <v>75</v>
      </c>
      <c r="O1050" s="155" t="s">
        <v>2422</v>
      </c>
      <c r="P1050" s="156" t="s">
        <v>60</v>
      </c>
      <c r="Q1050" s="157" t="s">
        <v>110</v>
      </c>
      <c r="R1050" s="158">
        <v>46118</v>
      </c>
      <c r="S1050" s="159"/>
      <c r="T1050" s="159" t="s">
        <v>62</v>
      </c>
      <c r="U1050" s="159" t="s">
        <v>111</v>
      </c>
      <c r="V1050" s="154">
        <v>46118</v>
      </c>
      <c r="W1050" s="154" t="s">
        <v>126</v>
      </c>
      <c r="X1050" s="154" t="s">
        <v>126</v>
      </c>
      <c r="Y1050" s="160" t="s">
        <v>2351</v>
      </c>
      <c r="Z1050" s="160" t="s">
        <v>128</v>
      </c>
      <c r="AA1050" s="153">
        <v>110</v>
      </c>
      <c r="AB1050" s="153">
        <v>1.68</v>
      </c>
      <c r="AC1050" s="182">
        <f t="shared" si="34"/>
        <v>38.973922902494337</v>
      </c>
      <c r="AD1050" s="153" t="str">
        <f t="shared" si="35"/>
        <v>OBESIDADE II</v>
      </c>
      <c r="AE1050" s="233" t="s">
        <v>1092</v>
      </c>
      <c r="AF1050" s="153" t="s">
        <v>130</v>
      </c>
      <c r="AG1050" s="159"/>
      <c r="AH1050" s="153"/>
      <c r="AI1050" s="161"/>
      <c r="AJ1050" s="153"/>
      <c r="AK1050" s="153"/>
      <c r="AL1050" s="207" t="s">
        <v>131</v>
      </c>
      <c r="AM1050" s="207"/>
      <c r="AN1050" s="207"/>
      <c r="AO1050" s="207" t="str">
        <f ca="1">IF(R1050="","",IF(R1050&gt;TODAY(),"0 meses",DATEDIF(R1050,TODAY(),"m") &amp; " meses"))</f>
        <v>2 meses</v>
      </c>
      <c r="AP1050" s="147" t="s">
        <v>67</v>
      </c>
      <c r="AQ1050" s="147" t="s">
        <v>67</v>
      </c>
      <c r="AR1050" s="147"/>
      <c r="AS1050" s="209" t="s">
        <v>68</v>
      </c>
      <c r="AT1050" s="223" t="str">
        <f>MONTH(B1050)&amp;"/"&amp;YEAR(B1050)</f>
        <v>3/2026</v>
      </c>
      <c r="AU1050" s="223">
        <f>WEEKNUM(B1050)-WEEKNUM(EOMONTH(B1050,-1)+1)+1</f>
        <v>1</v>
      </c>
      <c r="AV1050" s="209" t="str">
        <f>MONTH(R1050)&amp;"/"&amp;YEAR(R1050)</f>
        <v>4/2026</v>
      </c>
      <c r="AW1050" s="209">
        <f>WEEKNUM(R1050)-WEEKNUM(EOMONTH(R1050,-1)+1)+1</f>
        <v>2</v>
      </c>
      <c r="AX1050" s="209">
        <f>IF(BB1050="S",IF(Q1050="1. Aceitou o programa",R1050-B1050,0),0)</f>
        <v>35</v>
      </c>
      <c r="AY1050" s="209">
        <f>IF(BB1050="S",IF(AND(S1050&lt;&gt;"",R1050&lt;&gt;""),S1050-R1050,0),0)</f>
        <v>0</v>
      </c>
      <c r="AZ1050" s="209">
        <f>IF(BB1050="S",IF(Q1050="1. Aceitou o programa",IF(OR(X1050="Não se Aplica",X1050=""),IF(OR(W1050="Não se Aplica",W1050=""),0,W1050-V1050),AVERAGE(X1050-W1050,W1050-V1050)),0),0)</f>
        <v>0</v>
      </c>
      <c r="BA1050" s="209">
        <f>IF(BB1050="S",IF(AND(Q1050="1. Aceitou o programa",AH1050="Realizada"),IFERROR(IF(AG1050="",0,AG1050-R1050),0),0),0)</f>
        <v>0</v>
      </c>
      <c r="BB1050" s="209" t="str">
        <f>_xlfn.XLOOKUP(U1050,'Lista Suspensa'!$AA$20:$AA$23,'Lista Suspensa'!$AB$20:$AB$23,"N/A")</f>
        <v>S</v>
      </c>
    </row>
    <row r="1051" spans="1:54" ht="12" customHeight="1">
      <c r="A1051" s="151" t="s">
        <v>54</v>
      </c>
      <c r="B1051" s="152">
        <v>46083</v>
      </c>
      <c r="C1051" s="153" t="s">
        <v>55</v>
      </c>
      <c r="D1051" s="153" t="s">
        <v>56</v>
      </c>
      <c r="E1051" s="244">
        <v>89231936</v>
      </c>
      <c r="F1051" s="144" t="s">
        <v>2423</v>
      </c>
      <c r="G1051" s="230"/>
      <c r="H1051" s="154">
        <v>32495</v>
      </c>
      <c r="I1051" s="153">
        <v>37</v>
      </c>
      <c r="J1051" s="148" t="s">
        <v>70</v>
      </c>
      <c r="K1051" s="153"/>
      <c r="L1051" s="153"/>
      <c r="M1051" s="153"/>
      <c r="N1051" s="153">
        <v>380</v>
      </c>
      <c r="O1051" s="155">
        <v>11955873660</v>
      </c>
      <c r="P1051" s="156" t="s">
        <v>2069</v>
      </c>
      <c r="Q1051" s="157" t="s">
        <v>110</v>
      </c>
      <c r="R1051" s="158">
        <v>46118</v>
      </c>
      <c r="S1051" s="159"/>
      <c r="T1051" s="159" t="s">
        <v>62</v>
      </c>
      <c r="U1051" s="159" t="s">
        <v>111</v>
      </c>
      <c r="V1051" s="154">
        <v>46118</v>
      </c>
      <c r="W1051" s="154" t="s">
        <v>126</v>
      </c>
      <c r="X1051" s="154" t="s">
        <v>126</v>
      </c>
      <c r="Y1051" s="160" t="s">
        <v>2424</v>
      </c>
      <c r="Z1051" s="160" t="s">
        <v>128</v>
      </c>
      <c r="AA1051" s="153">
        <v>109</v>
      </c>
      <c r="AB1051" s="153">
        <v>1.75</v>
      </c>
      <c r="AC1051" s="182">
        <f t="shared" si="34"/>
        <v>35.591836734693878</v>
      </c>
      <c r="AD1051" s="153" t="str">
        <f t="shared" si="35"/>
        <v>OBESIDADE II</v>
      </c>
      <c r="AE1051" s="233" t="s">
        <v>225</v>
      </c>
      <c r="AF1051" s="153" t="s">
        <v>130</v>
      </c>
      <c r="AG1051" s="159"/>
      <c r="AH1051" s="153"/>
      <c r="AI1051" s="161"/>
      <c r="AJ1051" s="153"/>
      <c r="AK1051" s="153"/>
      <c r="AL1051" s="207" t="s">
        <v>131</v>
      </c>
      <c r="AM1051" s="207"/>
      <c r="AN1051" s="207"/>
      <c r="AO1051" s="207" t="str">
        <f ca="1">IF(R1051="","",IF(R1051&gt;TODAY(),"0 meses",DATEDIF(R1051,TODAY(),"m") &amp; " meses"))</f>
        <v>2 meses</v>
      </c>
      <c r="AP1051" s="147" t="s">
        <v>67</v>
      </c>
      <c r="AQ1051" s="147" t="s">
        <v>67</v>
      </c>
      <c r="AR1051" s="147"/>
      <c r="AS1051" s="209" t="s">
        <v>68</v>
      </c>
      <c r="AT1051" s="223" t="str">
        <f>MONTH(B1051)&amp;"/"&amp;YEAR(B1051)</f>
        <v>3/2026</v>
      </c>
      <c r="AU1051" s="223">
        <f>WEEKNUM(B1051)-WEEKNUM(EOMONTH(B1051,-1)+1)+1</f>
        <v>1</v>
      </c>
      <c r="AV1051" s="209" t="str">
        <f>MONTH(R1051)&amp;"/"&amp;YEAR(R1051)</f>
        <v>4/2026</v>
      </c>
      <c r="AW1051" s="209">
        <f>WEEKNUM(R1051)-WEEKNUM(EOMONTH(R1051,-1)+1)+1</f>
        <v>2</v>
      </c>
      <c r="AX1051" s="209">
        <f>IF(BB1051="S",IF(Q1051="1. Aceitou o programa",R1051-B1051,0),0)</f>
        <v>35</v>
      </c>
      <c r="AY1051" s="209">
        <f>IF(BB1051="S",IF(AND(S1051&lt;&gt;"",R1051&lt;&gt;""),S1051-R1051,0),0)</f>
        <v>0</v>
      </c>
      <c r="AZ1051" s="209">
        <f>IF(BB1051="S",IF(Q1051="1. Aceitou o programa",IF(OR(X1051="Não se Aplica",X1051=""),IF(OR(W1051="Não se Aplica",W1051=""),0,W1051-V1051),AVERAGE(X1051-W1051,W1051-V1051)),0),0)</f>
        <v>0</v>
      </c>
      <c r="BA1051" s="209">
        <f>IF(BB1051="S",IF(AND(Q1051="1. Aceitou o programa",AH1051="Realizada"),IFERROR(IF(AG1051="",0,AG1051-R1051),0),0),0)</f>
        <v>0</v>
      </c>
      <c r="BB1051" s="209" t="str">
        <f>_xlfn.XLOOKUP(U1051,'Lista Suspensa'!$AA$20:$AA$23,'Lista Suspensa'!$AB$20:$AB$23,"N/A")</f>
        <v>S</v>
      </c>
    </row>
    <row r="1052" spans="1:54" ht="12" customHeight="1">
      <c r="A1052" s="151" t="s">
        <v>54</v>
      </c>
      <c r="B1052" s="152">
        <v>46083</v>
      </c>
      <c r="C1052" s="153" t="s">
        <v>55</v>
      </c>
      <c r="D1052" s="153" t="s">
        <v>56</v>
      </c>
      <c r="E1052" s="244">
        <v>83244253</v>
      </c>
      <c r="F1052" s="144" t="s">
        <v>2425</v>
      </c>
      <c r="G1052" s="230"/>
      <c r="H1052" s="154">
        <v>32548</v>
      </c>
      <c r="I1052" s="153">
        <v>37</v>
      </c>
      <c r="J1052" s="148" t="s">
        <v>70</v>
      </c>
      <c r="K1052" s="153"/>
      <c r="L1052" s="153"/>
      <c r="M1052" s="153"/>
      <c r="N1052" s="153">
        <v>450</v>
      </c>
      <c r="O1052" s="155">
        <v>21981507686</v>
      </c>
      <c r="P1052" s="156" t="s">
        <v>60</v>
      </c>
      <c r="Q1052" s="157" t="s">
        <v>110</v>
      </c>
      <c r="R1052" s="158">
        <v>46118</v>
      </c>
      <c r="S1052" s="159"/>
      <c r="T1052" s="159" t="s">
        <v>62</v>
      </c>
      <c r="U1052" s="159" t="s">
        <v>111</v>
      </c>
      <c r="V1052" s="154">
        <v>46118</v>
      </c>
      <c r="W1052" s="154" t="s">
        <v>126</v>
      </c>
      <c r="X1052" s="154" t="s">
        <v>126</v>
      </c>
      <c r="Y1052" s="160" t="s">
        <v>2351</v>
      </c>
      <c r="Z1052" s="160" t="s">
        <v>128</v>
      </c>
      <c r="AA1052" s="153">
        <v>97.3</v>
      </c>
      <c r="AB1052" s="153">
        <v>1.67</v>
      </c>
      <c r="AC1052" s="182">
        <f t="shared" si="34"/>
        <v>34.888307217899531</v>
      </c>
      <c r="AD1052" s="153" t="str">
        <f t="shared" si="35"/>
        <v>OBESIDADE I</v>
      </c>
      <c r="AE1052" s="233" t="s">
        <v>1092</v>
      </c>
      <c r="AF1052" s="153" t="s">
        <v>130</v>
      </c>
      <c r="AG1052" s="159"/>
      <c r="AH1052" s="153"/>
      <c r="AI1052" s="161"/>
      <c r="AJ1052" s="153"/>
      <c r="AK1052" s="153"/>
      <c r="AL1052" s="207" t="s">
        <v>131</v>
      </c>
      <c r="AM1052" s="207"/>
      <c r="AN1052" s="207"/>
      <c r="AO1052" s="207" t="str">
        <f ca="1">IF(R1052="","",IF(R1052&gt;TODAY(),"0 meses",DATEDIF(R1052,TODAY(),"m") &amp; " meses"))</f>
        <v>2 meses</v>
      </c>
      <c r="AP1052" s="147" t="s">
        <v>67</v>
      </c>
      <c r="AQ1052" s="147" t="s">
        <v>67</v>
      </c>
      <c r="AR1052" s="147"/>
      <c r="AS1052" s="209" t="s">
        <v>68</v>
      </c>
      <c r="AT1052" s="223" t="str">
        <f>MONTH(B1052)&amp;"/"&amp;YEAR(B1052)</f>
        <v>3/2026</v>
      </c>
      <c r="AU1052" s="223">
        <f>WEEKNUM(B1052)-WEEKNUM(EOMONTH(B1052,-1)+1)+1</f>
        <v>1</v>
      </c>
      <c r="AV1052" s="209" t="str">
        <f>MONTH(R1052)&amp;"/"&amp;YEAR(R1052)</f>
        <v>4/2026</v>
      </c>
      <c r="AW1052" s="209">
        <f>WEEKNUM(R1052)-WEEKNUM(EOMONTH(R1052,-1)+1)+1</f>
        <v>2</v>
      </c>
      <c r="AX1052" s="209">
        <f>IF(BB1052="S",IF(Q1052="1. Aceitou o programa",R1052-B1052,0),0)</f>
        <v>35</v>
      </c>
      <c r="AY1052" s="209">
        <f>IF(BB1052="S",IF(AND(S1052&lt;&gt;"",R1052&lt;&gt;""),S1052-R1052,0),0)</f>
        <v>0</v>
      </c>
      <c r="AZ1052" s="209">
        <f>IF(BB1052="S",IF(Q1052="1. Aceitou o programa",IF(OR(X1052="Não se Aplica",X1052=""),IF(OR(W1052="Não se Aplica",W1052=""),0,W1052-V1052),AVERAGE(X1052-W1052,W1052-V1052)),0),0)</f>
        <v>0</v>
      </c>
      <c r="BA1052" s="209">
        <f>IF(BB1052="S",IF(AND(Q1052="1. Aceitou o programa",AH1052="Realizada"),IFERROR(IF(AG1052="",0,AG1052-R1052),0),0),0)</f>
        <v>0</v>
      </c>
      <c r="BB1052" s="209" t="str">
        <f>_xlfn.XLOOKUP(U1052,'Lista Suspensa'!$AA$20:$AA$23,'Lista Suspensa'!$AB$20:$AB$23,"N/A")</f>
        <v>S</v>
      </c>
    </row>
    <row r="1053" spans="1:54" ht="12" customHeight="1">
      <c r="A1053" s="151" t="s">
        <v>54</v>
      </c>
      <c r="B1053" s="152">
        <v>46083</v>
      </c>
      <c r="C1053" s="153" t="s">
        <v>55</v>
      </c>
      <c r="D1053" s="153" t="s">
        <v>56</v>
      </c>
      <c r="E1053" s="244">
        <v>87739858</v>
      </c>
      <c r="F1053" s="144" t="s">
        <v>2426</v>
      </c>
      <c r="G1053" s="230"/>
      <c r="H1053" s="154">
        <v>32679</v>
      </c>
      <c r="I1053" s="153">
        <v>36</v>
      </c>
      <c r="J1053" s="148" t="s">
        <v>70</v>
      </c>
      <c r="K1053" s="153"/>
      <c r="L1053" s="153"/>
      <c r="M1053" s="153"/>
      <c r="N1053" s="153">
        <v>60</v>
      </c>
      <c r="O1053" s="155" t="s">
        <v>2427</v>
      </c>
      <c r="P1053" s="156" t="s">
        <v>71</v>
      </c>
      <c r="Q1053" s="157" t="s">
        <v>110</v>
      </c>
      <c r="R1053" s="158">
        <v>46118</v>
      </c>
      <c r="S1053" s="159"/>
      <c r="T1053" s="159" t="s">
        <v>62</v>
      </c>
      <c r="U1053" s="159" t="s">
        <v>111</v>
      </c>
      <c r="V1053" s="154">
        <v>46118</v>
      </c>
      <c r="W1053" s="154" t="s">
        <v>126</v>
      </c>
      <c r="X1053" s="154" t="s">
        <v>126</v>
      </c>
      <c r="Y1053" s="160" t="s">
        <v>2428</v>
      </c>
      <c r="Z1053" s="160" t="s">
        <v>128</v>
      </c>
      <c r="AA1053" s="153">
        <v>109</v>
      </c>
      <c r="AB1053" s="153">
        <v>1.65</v>
      </c>
      <c r="AC1053" s="182">
        <f t="shared" si="34"/>
        <v>40.036730945821859</v>
      </c>
      <c r="AD1053" s="153" t="str">
        <f t="shared" si="35"/>
        <v>OBESIDADE III</v>
      </c>
      <c r="AE1053" s="233" t="s">
        <v>1264</v>
      </c>
      <c r="AF1053" s="153" t="s">
        <v>130</v>
      </c>
      <c r="AG1053" s="159"/>
      <c r="AH1053" s="153"/>
      <c r="AI1053" s="161"/>
      <c r="AJ1053" s="153"/>
      <c r="AK1053" s="153"/>
      <c r="AL1053" s="207" t="s">
        <v>131</v>
      </c>
      <c r="AM1053" s="207"/>
      <c r="AN1053" s="207"/>
      <c r="AO1053" s="207" t="str">
        <f ca="1">IF(R1053="","",IF(R1053&gt;TODAY(),"0 meses",DATEDIF(R1053,TODAY(),"m") &amp; " meses"))</f>
        <v>2 meses</v>
      </c>
      <c r="AP1053" s="147" t="s">
        <v>67</v>
      </c>
      <c r="AQ1053" s="147" t="s">
        <v>67</v>
      </c>
      <c r="AR1053" s="147"/>
      <c r="AS1053" s="209" t="s">
        <v>68</v>
      </c>
      <c r="AT1053" s="223" t="str">
        <f>MONTH(B1053)&amp;"/"&amp;YEAR(B1053)</f>
        <v>3/2026</v>
      </c>
      <c r="AU1053" s="223">
        <f>WEEKNUM(B1053)-WEEKNUM(EOMONTH(B1053,-1)+1)+1</f>
        <v>1</v>
      </c>
      <c r="AV1053" s="209" t="str">
        <f>MONTH(R1053)&amp;"/"&amp;YEAR(R1053)</f>
        <v>4/2026</v>
      </c>
      <c r="AW1053" s="209">
        <f>WEEKNUM(R1053)-WEEKNUM(EOMONTH(R1053,-1)+1)+1</f>
        <v>2</v>
      </c>
      <c r="AX1053" s="209">
        <f>IF(BB1053="S",IF(Q1053="1. Aceitou o programa",R1053-B1053,0),0)</f>
        <v>35</v>
      </c>
      <c r="AY1053" s="209">
        <f>IF(BB1053="S",IF(AND(S1053&lt;&gt;"",R1053&lt;&gt;""),S1053-R1053,0),0)</f>
        <v>0</v>
      </c>
      <c r="AZ1053" s="209">
        <f>IF(BB1053="S",IF(Q1053="1. Aceitou o programa",IF(OR(X1053="Não se Aplica",X1053=""),IF(OR(W1053="Não se Aplica",W1053=""),0,W1053-V1053),AVERAGE(X1053-W1053,W1053-V1053)),0),0)</f>
        <v>0</v>
      </c>
      <c r="BA1053" s="209">
        <f>IF(BB1053="S",IF(AND(Q1053="1. Aceitou o programa",AH1053="Realizada"),IFERROR(IF(AG1053="",0,AG1053-R1053),0),0),0)</f>
        <v>0</v>
      </c>
      <c r="BB1053" s="209" t="str">
        <f>_xlfn.XLOOKUP(U1053,'Lista Suspensa'!$AA$20:$AA$23,'Lista Suspensa'!$AB$20:$AB$23,"N/A")</f>
        <v>S</v>
      </c>
    </row>
    <row r="1054" spans="1:54" ht="12" customHeight="1">
      <c r="A1054" s="151" t="s">
        <v>54</v>
      </c>
      <c r="B1054" s="152">
        <v>46083</v>
      </c>
      <c r="C1054" s="153" t="s">
        <v>55</v>
      </c>
      <c r="D1054" s="153" t="s">
        <v>56</v>
      </c>
      <c r="E1054" s="244">
        <v>88470648</v>
      </c>
      <c r="F1054" s="144" t="s">
        <v>2429</v>
      </c>
      <c r="G1054" s="230"/>
      <c r="H1054" s="154">
        <v>32713</v>
      </c>
      <c r="I1054" s="153">
        <v>36</v>
      </c>
      <c r="J1054" s="148" t="s">
        <v>70</v>
      </c>
      <c r="K1054" s="153"/>
      <c r="L1054" s="153"/>
      <c r="M1054" s="153"/>
      <c r="N1054" s="153">
        <v>400</v>
      </c>
      <c r="O1054" s="155">
        <v>21980590575</v>
      </c>
      <c r="P1054" s="156" t="s">
        <v>60</v>
      </c>
      <c r="Q1054" s="157" t="s">
        <v>110</v>
      </c>
      <c r="R1054" s="158">
        <v>46118</v>
      </c>
      <c r="S1054" s="159"/>
      <c r="T1054" s="159" t="s">
        <v>62</v>
      </c>
      <c r="U1054" s="159" t="s">
        <v>111</v>
      </c>
      <c r="V1054" s="154">
        <v>46118</v>
      </c>
      <c r="W1054" s="154" t="s">
        <v>126</v>
      </c>
      <c r="X1054" s="154" t="s">
        <v>126</v>
      </c>
      <c r="Y1054" s="160" t="s">
        <v>2351</v>
      </c>
      <c r="Z1054" s="160" t="s">
        <v>128</v>
      </c>
      <c r="AA1054" s="153">
        <v>86</v>
      </c>
      <c r="AB1054" s="153">
        <v>1.71</v>
      </c>
      <c r="AC1054" s="182">
        <f t="shared" si="34"/>
        <v>29.410758865975858</v>
      </c>
      <c r="AD1054" s="153" t="str">
        <f t="shared" si="35"/>
        <v>SOBREPESO</v>
      </c>
      <c r="AE1054" s="233" t="s">
        <v>947</v>
      </c>
      <c r="AF1054" s="153" t="s">
        <v>130</v>
      </c>
      <c r="AG1054" s="159"/>
      <c r="AH1054" s="153"/>
      <c r="AI1054" s="161"/>
      <c r="AJ1054" s="153"/>
      <c r="AK1054" s="153"/>
      <c r="AL1054" s="207" t="s">
        <v>131</v>
      </c>
      <c r="AM1054" s="207"/>
      <c r="AN1054" s="207"/>
      <c r="AO1054" s="207" t="str">
        <f ca="1">IF(R1054="","",IF(R1054&gt;TODAY(),"0 meses",DATEDIF(R1054,TODAY(),"m") &amp; " meses"))</f>
        <v>2 meses</v>
      </c>
      <c r="AP1054" s="147" t="s">
        <v>67</v>
      </c>
      <c r="AQ1054" s="147" t="s">
        <v>67</v>
      </c>
      <c r="AR1054" s="147"/>
      <c r="AS1054" s="209" t="s">
        <v>68</v>
      </c>
      <c r="AT1054" s="223" t="str">
        <f>MONTH(B1054)&amp;"/"&amp;YEAR(B1054)</f>
        <v>3/2026</v>
      </c>
      <c r="AU1054" s="223">
        <f>WEEKNUM(B1054)-WEEKNUM(EOMONTH(B1054,-1)+1)+1</f>
        <v>1</v>
      </c>
      <c r="AV1054" s="209" t="str">
        <f>MONTH(R1054)&amp;"/"&amp;YEAR(R1054)</f>
        <v>4/2026</v>
      </c>
      <c r="AW1054" s="209">
        <f>WEEKNUM(R1054)-WEEKNUM(EOMONTH(R1054,-1)+1)+1</f>
        <v>2</v>
      </c>
      <c r="AX1054" s="209">
        <f>IF(BB1054="S",IF(Q1054="1. Aceitou o programa",R1054-B1054,0),0)</f>
        <v>35</v>
      </c>
      <c r="AY1054" s="209">
        <f>IF(BB1054="S",IF(AND(S1054&lt;&gt;"",R1054&lt;&gt;""),S1054-R1054,0),0)</f>
        <v>0</v>
      </c>
      <c r="AZ1054" s="209">
        <f>IF(BB1054="S",IF(Q1054="1. Aceitou o programa",IF(OR(X1054="Não se Aplica",X1054=""),IF(OR(W1054="Não se Aplica",W1054=""),0,W1054-V1054),AVERAGE(X1054-W1054,W1054-V1054)),0),0)</f>
        <v>0</v>
      </c>
      <c r="BA1054" s="209">
        <f>IF(BB1054="S",IF(AND(Q1054="1. Aceitou o programa",AH1054="Realizada"),IFERROR(IF(AG1054="",0,AG1054-R1054),0),0),0)</f>
        <v>0</v>
      </c>
      <c r="BB1054" s="209" t="str">
        <f>_xlfn.XLOOKUP(U1054,'Lista Suspensa'!$AA$20:$AA$23,'Lista Suspensa'!$AB$20:$AB$23,"N/A")</f>
        <v>S</v>
      </c>
    </row>
    <row r="1055" spans="1:54" ht="12" customHeight="1">
      <c r="A1055" s="151" t="s">
        <v>54</v>
      </c>
      <c r="B1055" s="152">
        <v>46083</v>
      </c>
      <c r="C1055" s="153" t="s">
        <v>55</v>
      </c>
      <c r="D1055" s="153" t="s">
        <v>56</v>
      </c>
      <c r="E1055" s="244">
        <v>89325325</v>
      </c>
      <c r="F1055" s="144" t="s">
        <v>2430</v>
      </c>
      <c r="G1055" s="230"/>
      <c r="H1055" s="154">
        <v>33421</v>
      </c>
      <c r="I1055" s="153">
        <v>34</v>
      </c>
      <c r="J1055" s="148" t="s">
        <v>70</v>
      </c>
      <c r="K1055" s="153"/>
      <c r="L1055" s="153"/>
      <c r="M1055" s="153"/>
      <c r="N1055" s="153">
        <v>60</v>
      </c>
      <c r="O1055" s="155" t="s">
        <v>2431</v>
      </c>
      <c r="P1055" s="156" t="s">
        <v>60</v>
      </c>
      <c r="Q1055" s="157" t="s">
        <v>110</v>
      </c>
      <c r="R1055" s="158">
        <v>46118</v>
      </c>
      <c r="S1055" s="159"/>
      <c r="T1055" s="159" t="s">
        <v>62</v>
      </c>
      <c r="U1055" s="159" t="s">
        <v>111</v>
      </c>
      <c r="V1055" s="154">
        <v>46118</v>
      </c>
      <c r="W1055" s="154" t="s">
        <v>126</v>
      </c>
      <c r="X1055" s="154" t="s">
        <v>126</v>
      </c>
      <c r="Y1055" s="160" t="s">
        <v>2351</v>
      </c>
      <c r="Z1055" s="160" t="s">
        <v>128</v>
      </c>
      <c r="AA1055" s="153">
        <v>127</v>
      </c>
      <c r="AB1055" s="153">
        <v>1.57</v>
      </c>
      <c r="AC1055" s="182">
        <f t="shared" si="34"/>
        <v>51.523388372753459</v>
      </c>
      <c r="AD1055" s="153" t="str">
        <f t="shared" si="35"/>
        <v>OBESIDADE III</v>
      </c>
      <c r="AE1055" s="233" t="s">
        <v>225</v>
      </c>
      <c r="AF1055" s="153" t="s">
        <v>130</v>
      </c>
      <c r="AG1055" s="159"/>
      <c r="AH1055" s="153"/>
      <c r="AI1055" s="161"/>
      <c r="AJ1055" s="153"/>
      <c r="AK1055" s="153"/>
      <c r="AL1055" s="207" t="s">
        <v>143</v>
      </c>
      <c r="AM1055" s="207"/>
      <c r="AN1055" s="207"/>
      <c r="AO1055" s="207" t="str">
        <f ca="1">IF(R1055="","",IF(R1055&gt;TODAY(),"0 meses",DATEDIF(R1055,TODAY(),"m") &amp; " meses"))</f>
        <v>2 meses</v>
      </c>
      <c r="AP1055" s="147" t="s">
        <v>67</v>
      </c>
      <c r="AQ1055" s="147" t="s">
        <v>67</v>
      </c>
      <c r="AR1055" s="147"/>
      <c r="AS1055" s="209" t="s">
        <v>68</v>
      </c>
      <c r="AT1055" s="223" t="str">
        <f>MONTH(B1055)&amp;"/"&amp;YEAR(B1055)</f>
        <v>3/2026</v>
      </c>
      <c r="AU1055" s="223">
        <f>WEEKNUM(B1055)-WEEKNUM(EOMONTH(B1055,-1)+1)+1</f>
        <v>1</v>
      </c>
      <c r="AV1055" s="209" t="str">
        <f>MONTH(R1055)&amp;"/"&amp;YEAR(R1055)</f>
        <v>4/2026</v>
      </c>
      <c r="AW1055" s="209">
        <f>WEEKNUM(R1055)-WEEKNUM(EOMONTH(R1055,-1)+1)+1</f>
        <v>2</v>
      </c>
      <c r="AX1055" s="209">
        <f>IF(BB1055="S",IF(Q1055="1. Aceitou o programa",R1055-B1055,0),0)</f>
        <v>35</v>
      </c>
      <c r="AY1055" s="209">
        <f>IF(BB1055="S",IF(AND(S1055&lt;&gt;"",R1055&lt;&gt;""),S1055-R1055,0),0)</f>
        <v>0</v>
      </c>
      <c r="AZ1055" s="209">
        <f>IF(BB1055="S",IF(Q1055="1. Aceitou o programa",IF(OR(X1055="Não se Aplica",X1055=""),IF(OR(W1055="Não se Aplica",W1055=""),0,W1055-V1055),AVERAGE(X1055-W1055,W1055-V1055)),0),0)</f>
        <v>0</v>
      </c>
      <c r="BA1055" s="209">
        <f>IF(BB1055="S",IF(AND(Q1055="1. Aceitou o programa",AH1055="Realizada"),IFERROR(IF(AG1055="",0,AG1055-R1055),0),0),0)</f>
        <v>0</v>
      </c>
      <c r="BB1055" s="209" t="str">
        <f>_xlfn.XLOOKUP(U1055,'Lista Suspensa'!$AA$20:$AA$23,'Lista Suspensa'!$AB$20:$AB$23,"N/A")</f>
        <v>S</v>
      </c>
    </row>
    <row r="1056" spans="1:54" ht="12" customHeight="1">
      <c r="A1056" s="151" t="s">
        <v>54</v>
      </c>
      <c r="B1056" s="152">
        <v>46083</v>
      </c>
      <c r="C1056" s="153" t="s">
        <v>55</v>
      </c>
      <c r="D1056" s="153" t="s">
        <v>56</v>
      </c>
      <c r="E1056" s="244">
        <v>89419406</v>
      </c>
      <c r="F1056" s="144" t="s">
        <v>2432</v>
      </c>
      <c r="G1056" s="230"/>
      <c r="H1056" s="154">
        <v>33422</v>
      </c>
      <c r="I1056" s="153">
        <v>34</v>
      </c>
      <c r="J1056" s="148" t="s">
        <v>70</v>
      </c>
      <c r="K1056" s="153"/>
      <c r="L1056" s="153"/>
      <c r="M1056" s="153"/>
      <c r="N1056" s="153">
        <v>50</v>
      </c>
      <c r="O1056" s="155">
        <v>21968054637</v>
      </c>
      <c r="P1056" s="156" t="s">
        <v>60</v>
      </c>
      <c r="Q1056" s="157" t="s">
        <v>110</v>
      </c>
      <c r="R1056" s="158">
        <v>46118</v>
      </c>
      <c r="S1056" s="159"/>
      <c r="T1056" s="159" t="s">
        <v>62</v>
      </c>
      <c r="U1056" s="159" t="s">
        <v>111</v>
      </c>
      <c r="V1056" s="154">
        <v>46118</v>
      </c>
      <c r="W1056" s="154" t="s">
        <v>126</v>
      </c>
      <c r="X1056" s="154" t="s">
        <v>126</v>
      </c>
      <c r="Y1056" s="160" t="s">
        <v>2351</v>
      </c>
      <c r="Z1056" s="160" t="s">
        <v>128</v>
      </c>
      <c r="AA1056" s="153">
        <v>99</v>
      </c>
      <c r="AB1056" s="153">
        <v>1.6</v>
      </c>
      <c r="AC1056" s="182">
        <f t="shared" si="34"/>
        <v>38.671874999999993</v>
      </c>
      <c r="AD1056" s="153" t="str">
        <f t="shared" si="35"/>
        <v>OBESIDADE II</v>
      </c>
      <c r="AE1056" s="233" t="s">
        <v>135</v>
      </c>
      <c r="AF1056" s="153" t="s">
        <v>130</v>
      </c>
      <c r="AG1056" s="159"/>
      <c r="AH1056" s="153"/>
      <c r="AI1056" s="161"/>
      <c r="AJ1056" s="153"/>
      <c r="AK1056" s="153"/>
      <c r="AL1056" s="207" t="s">
        <v>131</v>
      </c>
      <c r="AM1056" s="207"/>
      <c r="AN1056" s="207"/>
      <c r="AO1056" s="207" t="str">
        <f ca="1">IF(R1056="","",IF(R1056&gt;TODAY(),"0 meses",DATEDIF(R1056,TODAY(),"m") &amp; " meses"))</f>
        <v>2 meses</v>
      </c>
      <c r="AP1056" s="147" t="s">
        <v>67</v>
      </c>
      <c r="AQ1056" s="147" t="s">
        <v>67</v>
      </c>
      <c r="AR1056" s="147"/>
      <c r="AS1056" s="209" t="s">
        <v>68</v>
      </c>
      <c r="AT1056" s="223" t="str">
        <f>MONTH(B1056)&amp;"/"&amp;YEAR(B1056)</f>
        <v>3/2026</v>
      </c>
      <c r="AU1056" s="223">
        <f>WEEKNUM(B1056)-WEEKNUM(EOMONTH(B1056,-1)+1)+1</f>
        <v>1</v>
      </c>
      <c r="AV1056" s="209" t="str">
        <f>MONTH(R1056)&amp;"/"&amp;YEAR(R1056)</f>
        <v>4/2026</v>
      </c>
      <c r="AW1056" s="209">
        <f>WEEKNUM(R1056)-WEEKNUM(EOMONTH(R1056,-1)+1)+1</f>
        <v>2</v>
      </c>
      <c r="AX1056" s="209">
        <f>IF(BB1056="S",IF(Q1056="1. Aceitou o programa",R1056-B1056,0),0)</f>
        <v>35</v>
      </c>
      <c r="AY1056" s="209">
        <f>IF(BB1056="S",IF(AND(S1056&lt;&gt;"",R1056&lt;&gt;""),S1056-R1056,0),0)</f>
        <v>0</v>
      </c>
      <c r="AZ1056" s="209">
        <f>IF(BB1056="S",IF(Q1056="1. Aceitou o programa",IF(OR(X1056="Não se Aplica",X1056=""),IF(OR(W1056="Não se Aplica",W1056=""),0,W1056-V1056),AVERAGE(X1056-W1056,W1056-V1056)),0),0)</f>
        <v>0</v>
      </c>
      <c r="BA1056" s="209">
        <f>IF(BB1056="S",IF(AND(Q1056="1. Aceitou o programa",AH1056="Realizada"),IFERROR(IF(AG1056="",0,AG1056-R1056),0),0),0)</f>
        <v>0</v>
      </c>
      <c r="BB1056" s="209" t="str">
        <f>_xlfn.XLOOKUP(U1056,'Lista Suspensa'!$AA$20:$AA$23,'Lista Suspensa'!$AB$20:$AB$23,"N/A")</f>
        <v>S</v>
      </c>
    </row>
    <row r="1057" spans="1:54" ht="12" customHeight="1">
      <c r="A1057" s="151" t="s">
        <v>54</v>
      </c>
      <c r="B1057" s="152">
        <v>46083</v>
      </c>
      <c r="C1057" s="153" t="s">
        <v>55</v>
      </c>
      <c r="D1057" s="153" t="s">
        <v>56</v>
      </c>
      <c r="E1057" s="244">
        <v>85237967</v>
      </c>
      <c r="F1057" s="144" t="s">
        <v>2433</v>
      </c>
      <c r="G1057" s="230"/>
      <c r="H1057" s="154">
        <v>33585</v>
      </c>
      <c r="I1057" s="153">
        <v>34</v>
      </c>
      <c r="J1057" s="148" t="s">
        <v>70</v>
      </c>
      <c r="K1057" s="153"/>
      <c r="L1057" s="153"/>
      <c r="M1057" s="153"/>
      <c r="N1057" s="153">
        <v>60</v>
      </c>
      <c r="O1057" s="155">
        <v>21969160325</v>
      </c>
      <c r="P1057" s="156" t="s">
        <v>2077</v>
      </c>
      <c r="Q1057" s="157" t="s">
        <v>110</v>
      </c>
      <c r="R1057" s="158">
        <v>46118</v>
      </c>
      <c r="S1057" s="159"/>
      <c r="T1057" s="159" t="s">
        <v>62</v>
      </c>
      <c r="U1057" s="159" t="s">
        <v>111</v>
      </c>
      <c r="V1057" s="154">
        <v>46118</v>
      </c>
      <c r="W1057" s="154" t="s">
        <v>126</v>
      </c>
      <c r="X1057" s="154" t="s">
        <v>126</v>
      </c>
      <c r="Y1057" s="160" t="s">
        <v>2434</v>
      </c>
      <c r="Z1057" s="160" t="s">
        <v>128</v>
      </c>
      <c r="AA1057" s="153">
        <v>136</v>
      </c>
      <c r="AB1057" s="153">
        <v>1.65</v>
      </c>
      <c r="AC1057" s="182">
        <f t="shared" si="34"/>
        <v>49.954086317722684</v>
      </c>
      <c r="AD1057" s="153" t="str">
        <f t="shared" si="35"/>
        <v>OBESIDADE III</v>
      </c>
      <c r="AE1057" s="233" t="s">
        <v>947</v>
      </c>
      <c r="AF1057" s="153" t="s">
        <v>130</v>
      </c>
      <c r="AG1057" s="159"/>
      <c r="AH1057" s="153"/>
      <c r="AI1057" s="161"/>
      <c r="AJ1057" s="153"/>
      <c r="AK1057" s="153"/>
      <c r="AL1057" s="207" t="s">
        <v>143</v>
      </c>
      <c r="AM1057" s="207"/>
      <c r="AN1057" s="207"/>
      <c r="AO1057" s="207" t="str">
        <f ca="1">IF(R1057="","",IF(R1057&gt;TODAY(),"0 meses",DATEDIF(R1057,TODAY(),"m") &amp; " meses"))</f>
        <v>2 meses</v>
      </c>
      <c r="AP1057" s="147" t="s">
        <v>67</v>
      </c>
      <c r="AQ1057" s="147" t="s">
        <v>67</v>
      </c>
      <c r="AR1057" s="147"/>
      <c r="AS1057" s="209" t="s">
        <v>68</v>
      </c>
      <c r="AT1057" s="223" t="str">
        <f>MONTH(B1057)&amp;"/"&amp;YEAR(B1057)</f>
        <v>3/2026</v>
      </c>
      <c r="AU1057" s="223">
        <f>WEEKNUM(B1057)-WEEKNUM(EOMONTH(B1057,-1)+1)+1</f>
        <v>1</v>
      </c>
      <c r="AV1057" s="209" t="str">
        <f>MONTH(R1057)&amp;"/"&amp;YEAR(R1057)</f>
        <v>4/2026</v>
      </c>
      <c r="AW1057" s="209">
        <f>WEEKNUM(R1057)-WEEKNUM(EOMONTH(R1057,-1)+1)+1</f>
        <v>2</v>
      </c>
      <c r="AX1057" s="209">
        <f>IF(BB1057="S",IF(Q1057="1. Aceitou o programa",R1057-B1057,0),0)</f>
        <v>35</v>
      </c>
      <c r="AY1057" s="209">
        <f>IF(BB1057="S",IF(AND(S1057&lt;&gt;"",R1057&lt;&gt;""),S1057-R1057,0),0)</f>
        <v>0</v>
      </c>
      <c r="AZ1057" s="209">
        <f>IF(BB1057="S",IF(Q1057="1. Aceitou o programa",IF(OR(X1057="Não se Aplica",X1057=""),IF(OR(W1057="Não se Aplica",W1057=""),0,W1057-V1057),AVERAGE(X1057-W1057,W1057-V1057)),0),0)</f>
        <v>0</v>
      </c>
      <c r="BA1057" s="209">
        <f>IF(BB1057="S",IF(AND(Q1057="1. Aceitou o programa",AH1057="Realizada"),IFERROR(IF(AG1057="",0,AG1057-R1057),0),0),0)</f>
        <v>0</v>
      </c>
      <c r="BB1057" s="209" t="str">
        <f>_xlfn.XLOOKUP(U1057,'Lista Suspensa'!$AA$20:$AA$23,'Lista Suspensa'!$AB$20:$AB$23,"N/A")</f>
        <v>S</v>
      </c>
    </row>
    <row r="1058" spans="1:54" ht="12" customHeight="1">
      <c r="A1058" s="151" t="s">
        <v>54</v>
      </c>
      <c r="B1058" s="152">
        <v>46083</v>
      </c>
      <c r="C1058" s="153" t="s">
        <v>55</v>
      </c>
      <c r="D1058" s="153" t="s">
        <v>56</v>
      </c>
      <c r="E1058" s="244">
        <v>88288388</v>
      </c>
      <c r="F1058" s="144" t="s">
        <v>2435</v>
      </c>
      <c r="G1058" s="230"/>
      <c r="H1058" s="154">
        <v>33744</v>
      </c>
      <c r="I1058" s="153">
        <v>33</v>
      </c>
      <c r="J1058" s="148" t="s">
        <v>70</v>
      </c>
      <c r="K1058" s="153"/>
      <c r="L1058" s="153"/>
      <c r="M1058" s="153"/>
      <c r="N1058" s="153">
        <v>60</v>
      </c>
      <c r="O1058" s="155" t="s">
        <v>2436</v>
      </c>
      <c r="P1058" s="156" t="s">
        <v>60</v>
      </c>
      <c r="Q1058" s="157" t="s">
        <v>110</v>
      </c>
      <c r="R1058" s="158">
        <v>46118</v>
      </c>
      <c r="S1058" s="159"/>
      <c r="T1058" s="159" t="s">
        <v>62</v>
      </c>
      <c r="U1058" s="159" t="s">
        <v>111</v>
      </c>
      <c r="V1058" s="154">
        <v>46118</v>
      </c>
      <c r="W1058" s="154" t="s">
        <v>126</v>
      </c>
      <c r="X1058" s="154" t="s">
        <v>126</v>
      </c>
      <c r="Y1058" s="160" t="s">
        <v>2351</v>
      </c>
      <c r="Z1058" s="160" t="s">
        <v>128</v>
      </c>
      <c r="AA1058" s="153">
        <v>94</v>
      </c>
      <c r="AB1058" s="153">
        <v>1.6</v>
      </c>
      <c r="AC1058" s="182">
        <f t="shared" si="34"/>
        <v>36.718749999999993</v>
      </c>
      <c r="AD1058" s="153" t="str">
        <f t="shared" si="35"/>
        <v>OBESIDADE II</v>
      </c>
      <c r="AE1058" s="233" t="s">
        <v>135</v>
      </c>
      <c r="AF1058" s="153" t="s">
        <v>130</v>
      </c>
      <c r="AG1058" s="159"/>
      <c r="AH1058" s="153"/>
      <c r="AI1058" s="161"/>
      <c r="AJ1058" s="153"/>
      <c r="AK1058" s="153"/>
      <c r="AL1058" s="207" t="s">
        <v>131</v>
      </c>
      <c r="AM1058" s="207"/>
      <c r="AN1058" s="207"/>
      <c r="AO1058" s="207" t="str">
        <f ca="1">IF(R1058="","",IF(R1058&gt;TODAY(),"0 meses",DATEDIF(R1058,TODAY(),"m") &amp; " meses"))</f>
        <v>2 meses</v>
      </c>
      <c r="AP1058" s="147" t="s">
        <v>67</v>
      </c>
      <c r="AQ1058" s="147" t="s">
        <v>67</v>
      </c>
      <c r="AR1058" s="147"/>
      <c r="AS1058" s="209" t="s">
        <v>68</v>
      </c>
      <c r="AT1058" s="223" t="str">
        <f>MONTH(B1058)&amp;"/"&amp;YEAR(B1058)</f>
        <v>3/2026</v>
      </c>
      <c r="AU1058" s="223">
        <f>WEEKNUM(B1058)-WEEKNUM(EOMONTH(B1058,-1)+1)+1</f>
        <v>1</v>
      </c>
      <c r="AV1058" s="209" t="str">
        <f>MONTH(R1058)&amp;"/"&amp;YEAR(R1058)</f>
        <v>4/2026</v>
      </c>
      <c r="AW1058" s="209">
        <f>WEEKNUM(R1058)-WEEKNUM(EOMONTH(R1058,-1)+1)+1</f>
        <v>2</v>
      </c>
      <c r="AX1058" s="209">
        <f>IF(BB1058="S",IF(Q1058="1. Aceitou o programa",R1058-B1058,0),0)</f>
        <v>35</v>
      </c>
      <c r="AY1058" s="209">
        <f>IF(BB1058="S",IF(AND(S1058&lt;&gt;"",R1058&lt;&gt;""),S1058-R1058,0),0)</f>
        <v>0</v>
      </c>
      <c r="AZ1058" s="209">
        <f>IF(BB1058="S",IF(Q1058="1. Aceitou o programa",IF(OR(X1058="Não se Aplica",X1058=""),IF(OR(W1058="Não se Aplica",W1058=""),0,W1058-V1058),AVERAGE(X1058-W1058,W1058-V1058)),0),0)</f>
        <v>0</v>
      </c>
      <c r="BA1058" s="209">
        <f>IF(BB1058="S",IF(AND(Q1058="1. Aceitou o programa",AH1058="Realizada"),IFERROR(IF(AG1058="",0,AG1058-R1058),0),0),0)</f>
        <v>0</v>
      </c>
      <c r="BB1058" s="209" t="str">
        <f>_xlfn.XLOOKUP(U1058,'Lista Suspensa'!$AA$20:$AA$23,'Lista Suspensa'!$AB$20:$AB$23,"N/A")</f>
        <v>S</v>
      </c>
    </row>
    <row r="1059" spans="1:54" ht="12" customHeight="1">
      <c r="A1059" s="151" t="s">
        <v>54</v>
      </c>
      <c r="B1059" s="152">
        <v>46083</v>
      </c>
      <c r="C1059" s="153" t="s">
        <v>55</v>
      </c>
      <c r="D1059" s="153" t="s">
        <v>56</v>
      </c>
      <c r="E1059" s="244">
        <v>89386439</v>
      </c>
      <c r="F1059" s="144" t="s">
        <v>2437</v>
      </c>
      <c r="G1059" s="230"/>
      <c r="H1059" s="154">
        <v>34230</v>
      </c>
      <c r="I1059" s="153">
        <v>32</v>
      </c>
      <c r="J1059" s="148" t="s">
        <v>70</v>
      </c>
      <c r="K1059" s="153"/>
      <c r="L1059" s="153"/>
      <c r="M1059" s="153"/>
      <c r="N1059" s="153">
        <v>380</v>
      </c>
      <c r="O1059" s="155" t="s">
        <v>2438</v>
      </c>
      <c r="P1059" s="156" t="s">
        <v>60</v>
      </c>
      <c r="Q1059" s="157" t="s">
        <v>110</v>
      </c>
      <c r="R1059" s="158">
        <v>46118</v>
      </c>
      <c r="S1059" s="159"/>
      <c r="T1059" s="159" t="s">
        <v>62</v>
      </c>
      <c r="U1059" s="159" t="s">
        <v>111</v>
      </c>
      <c r="V1059" s="154">
        <v>46118</v>
      </c>
      <c r="W1059" s="154" t="s">
        <v>126</v>
      </c>
      <c r="X1059" s="154" t="s">
        <v>126</v>
      </c>
      <c r="Y1059" s="160" t="s">
        <v>2406</v>
      </c>
      <c r="Z1059" s="160" t="s">
        <v>2281</v>
      </c>
      <c r="AA1059" s="153">
        <v>97</v>
      </c>
      <c r="AB1059" s="153">
        <v>1.56</v>
      </c>
      <c r="AC1059" s="182">
        <f t="shared" si="34"/>
        <v>39.858645627876392</v>
      </c>
      <c r="AD1059" s="153" t="str">
        <f t="shared" si="35"/>
        <v>OBESIDADE II</v>
      </c>
      <c r="AE1059" s="233" t="s">
        <v>135</v>
      </c>
      <c r="AF1059" s="153" t="s">
        <v>130</v>
      </c>
      <c r="AG1059" s="159"/>
      <c r="AH1059" s="153"/>
      <c r="AI1059" s="161"/>
      <c r="AJ1059" s="153"/>
      <c r="AK1059" s="153"/>
      <c r="AL1059" s="207" t="s">
        <v>131</v>
      </c>
      <c r="AM1059" s="207"/>
      <c r="AN1059" s="207"/>
      <c r="AO1059" s="207" t="str">
        <f ca="1">IF(R1059="","",IF(R1059&gt;TODAY(),"0 meses",DATEDIF(R1059,TODAY(),"m") &amp; " meses"))</f>
        <v>2 meses</v>
      </c>
      <c r="AP1059" s="147" t="s">
        <v>67</v>
      </c>
      <c r="AQ1059" s="147" t="s">
        <v>67</v>
      </c>
      <c r="AR1059" s="147"/>
      <c r="AS1059" s="209" t="s">
        <v>68</v>
      </c>
      <c r="AT1059" s="223" t="str">
        <f>MONTH(B1059)&amp;"/"&amp;YEAR(B1059)</f>
        <v>3/2026</v>
      </c>
      <c r="AU1059" s="223">
        <f>WEEKNUM(B1059)-WEEKNUM(EOMONTH(B1059,-1)+1)+1</f>
        <v>1</v>
      </c>
      <c r="AV1059" s="209" t="str">
        <f>MONTH(R1059)&amp;"/"&amp;YEAR(R1059)</f>
        <v>4/2026</v>
      </c>
      <c r="AW1059" s="209">
        <f>WEEKNUM(R1059)-WEEKNUM(EOMONTH(R1059,-1)+1)+1</f>
        <v>2</v>
      </c>
      <c r="AX1059" s="209">
        <f>IF(BB1059="S",IF(Q1059="1. Aceitou o programa",R1059-B1059,0),0)</f>
        <v>35</v>
      </c>
      <c r="AY1059" s="209">
        <f>IF(BB1059="S",IF(AND(S1059&lt;&gt;"",R1059&lt;&gt;""),S1059-R1059,0),0)</f>
        <v>0</v>
      </c>
      <c r="AZ1059" s="209">
        <f>IF(BB1059="S",IF(Q1059="1. Aceitou o programa",IF(OR(X1059="Não se Aplica",X1059=""),IF(OR(W1059="Não se Aplica",W1059=""),0,W1059-V1059),AVERAGE(X1059-W1059,W1059-V1059)),0),0)</f>
        <v>0</v>
      </c>
      <c r="BA1059" s="209">
        <f>IF(BB1059="S",IF(AND(Q1059="1. Aceitou o programa",AH1059="Realizada"),IFERROR(IF(AG1059="",0,AG1059-R1059),0),0),0)</f>
        <v>0</v>
      </c>
      <c r="BB1059" s="209" t="str">
        <f>_xlfn.XLOOKUP(U1059,'Lista Suspensa'!$AA$20:$AA$23,'Lista Suspensa'!$AB$20:$AB$23,"N/A")</f>
        <v>S</v>
      </c>
    </row>
    <row r="1060" spans="1:54" ht="12" customHeight="1">
      <c r="A1060" s="151" t="s">
        <v>54</v>
      </c>
      <c r="B1060" s="152">
        <v>46083</v>
      </c>
      <c r="C1060" s="153" t="s">
        <v>55</v>
      </c>
      <c r="D1060" s="153" t="s">
        <v>56</v>
      </c>
      <c r="E1060" s="244">
        <v>89258133</v>
      </c>
      <c r="F1060" s="144" t="s">
        <v>2439</v>
      </c>
      <c r="G1060" s="230"/>
      <c r="H1060" s="154">
        <v>34546</v>
      </c>
      <c r="I1060" s="153">
        <v>31</v>
      </c>
      <c r="J1060" s="148" t="s">
        <v>70</v>
      </c>
      <c r="K1060" s="153"/>
      <c r="L1060" s="153"/>
      <c r="M1060" s="153"/>
      <c r="N1060" s="153">
        <v>80</v>
      </c>
      <c r="O1060" s="155" t="s">
        <v>2440</v>
      </c>
      <c r="P1060" s="156" t="s">
        <v>71</v>
      </c>
      <c r="Q1060" s="157" t="s">
        <v>110</v>
      </c>
      <c r="R1060" s="158">
        <v>46118</v>
      </c>
      <c r="S1060" s="159"/>
      <c r="T1060" s="159" t="s">
        <v>62</v>
      </c>
      <c r="U1060" s="159" t="s">
        <v>111</v>
      </c>
      <c r="V1060" s="154">
        <v>46118</v>
      </c>
      <c r="W1060" s="154" t="s">
        <v>126</v>
      </c>
      <c r="X1060" s="154" t="s">
        <v>126</v>
      </c>
      <c r="Y1060" s="160"/>
      <c r="Z1060" s="160" t="s">
        <v>128</v>
      </c>
      <c r="AA1060" s="153">
        <v>83</v>
      </c>
      <c r="AB1060" s="153">
        <v>1.56</v>
      </c>
      <c r="AC1060" s="182">
        <f t="shared" si="34"/>
        <v>34.105851413543718</v>
      </c>
      <c r="AD1060" s="153" t="str">
        <f t="shared" si="35"/>
        <v>OBESIDADE I</v>
      </c>
      <c r="AE1060" s="233" t="s">
        <v>135</v>
      </c>
      <c r="AF1060" s="153" t="s">
        <v>130</v>
      </c>
      <c r="AG1060" s="159"/>
      <c r="AH1060" s="153"/>
      <c r="AI1060" s="161"/>
      <c r="AJ1060" s="153"/>
      <c r="AK1060" s="153"/>
      <c r="AL1060" s="207" t="s">
        <v>131</v>
      </c>
      <c r="AM1060" s="207"/>
      <c r="AN1060" s="207"/>
      <c r="AO1060" s="207" t="str">
        <f ca="1">IF(R1060="","",IF(R1060&gt;TODAY(),"0 meses",DATEDIF(R1060,TODAY(),"m") &amp; " meses"))</f>
        <v>2 meses</v>
      </c>
      <c r="AP1060" s="147" t="s">
        <v>67</v>
      </c>
      <c r="AQ1060" s="147" t="s">
        <v>67</v>
      </c>
      <c r="AR1060" s="147"/>
      <c r="AS1060" s="209" t="s">
        <v>68</v>
      </c>
      <c r="AT1060" s="223" t="str">
        <f>MONTH(B1060)&amp;"/"&amp;YEAR(B1060)</f>
        <v>3/2026</v>
      </c>
      <c r="AU1060" s="223">
        <f>WEEKNUM(B1060)-WEEKNUM(EOMONTH(B1060,-1)+1)+1</f>
        <v>1</v>
      </c>
      <c r="AV1060" s="209" t="str">
        <f>MONTH(R1060)&amp;"/"&amp;YEAR(R1060)</f>
        <v>4/2026</v>
      </c>
      <c r="AW1060" s="209">
        <f>WEEKNUM(R1060)-WEEKNUM(EOMONTH(R1060,-1)+1)+1</f>
        <v>2</v>
      </c>
      <c r="AX1060" s="209">
        <f>IF(BB1060="S",IF(Q1060="1. Aceitou o programa",R1060-B1060,0),0)</f>
        <v>35</v>
      </c>
      <c r="AY1060" s="209">
        <f>IF(BB1060="S",IF(AND(S1060&lt;&gt;"",R1060&lt;&gt;""),S1060-R1060,0),0)</f>
        <v>0</v>
      </c>
      <c r="AZ1060" s="209">
        <f>IF(BB1060="S",IF(Q1060="1. Aceitou o programa",IF(OR(X1060="Não se Aplica",X1060=""),IF(OR(W1060="Não se Aplica",W1060=""),0,W1060-V1060),AVERAGE(X1060-W1060,W1060-V1060)),0),0)</f>
        <v>0</v>
      </c>
      <c r="BA1060" s="209">
        <f>IF(BB1060="S",IF(AND(Q1060="1. Aceitou o programa",AH1060="Realizada"),IFERROR(IF(AG1060="",0,AG1060-R1060),0),0),0)</f>
        <v>0</v>
      </c>
      <c r="BB1060" s="209" t="str">
        <f>_xlfn.XLOOKUP(U1060,'Lista Suspensa'!$AA$20:$AA$23,'Lista Suspensa'!$AB$20:$AB$23,"N/A")</f>
        <v>S</v>
      </c>
    </row>
    <row r="1061" spans="1:54" ht="12" customHeight="1">
      <c r="A1061" s="151" t="s">
        <v>54</v>
      </c>
      <c r="B1061" s="152">
        <v>46083</v>
      </c>
      <c r="C1061" s="153" t="s">
        <v>55</v>
      </c>
      <c r="D1061" s="153" t="s">
        <v>56</v>
      </c>
      <c r="E1061" s="244">
        <v>87752781</v>
      </c>
      <c r="F1061" s="144" t="s">
        <v>2441</v>
      </c>
      <c r="G1061" s="230"/>
      <c r="H1061" s="154">
        <v>34735</v>
      </c>
      <c r="I1061" s="153">
        <v>31</v>
      </c>
      <c r="J1061" s="148" t="s">
        <v>58</v>
      </c>
      <c r="K1061" s="153"/>
      <c r="L1061" s="153"/>
      <c r="M1061" s="153"/>
      <c r="N1061" s="153">
        <v>40</v>
      </c>
      <c r="O1061" s="155" t="s">
        <v>2442</v>
      </c>
      <c r="P1061" s="156" t="s">
        <v>71</v>
      </c>
      <c r="Q1061" s="157" t="s">
        <v>110</v>
      </c>
      <c r="R1061" s="158">
        <v>46118</v>
      </c>
      <c r="S1061" s="159"/>
      <c r="T1061" s="159" t="s">
        <v>62</v>
      </c>
      <c r="U1061" s="159" t="s">
        <v>111</v>
      </c>
      <c r="V1061" s="154">
        <v>46118</v>
      </c>
      <c r="W1061" s="154" t="s">
        <v>126</v>
      </c>
      <c r="X1061" s="154" t="s">
        <v>126</v>
      </c>
      <c r="Y1061" s="160" t="s">
        <v>2443</v>
      </c>
      <c r="Z1061" s="160" t="s">
        <v>128</v>
      </c>
      <c r="AA1061" s="153">
        <v>107</v>
      </c>
      <c r="AB1061" s="153">
        <v>1.81</v>
      </c>
      <c r="AC1061" s="182">
        <f t="shared" si="34"/>
        <v>32.660785690302497</v>
      </c>
      <c r="AD1061" s="153" t="str">
        <f t="shared" si="35"/>
        <v>OBESIDADE I</v>
      </c>
      <c r="AE1061" s="233" t="s">
        <v>135</v>
      </c>
      <c r="AF1061" s="153" t="s">
        <v>130</v>
      </c>
      <c r="AG1061" s="159"/>
      <c r="AH1061" s="153"/>
      <c r="AI1061" s="161"/>
      <c r="AJ1061" s="153"/>
      <c r="AK1061" s="153"/>
      <c r="AL1061" s="207" t="s">
        <v>131</v>
      </c>
      <c r="AM1061" s="207"/>
      <c r="AN1061" s="207"/>
      <c r="AO1061" s="207" t="str">
        <f ca="1">IF(R1061="","",IF(R1061&gt;TODAY(),"0 meses",DATEDIF(R1061,TODAY(),"m") &amp; " meses"))</f>
        <v>2 meses</v>
      </c>
      <c r="AP1061" s="147" t="s">
        <v>67</v>
      </c>
      <c r="AQ1061" s="147" t="s">
        <v>67</v>
      </c>
      <c r="AR1061" s="147"/>
      <c r="AS1061" s="209" t="s">
        <v>68</v>
      </c>
      <c r="AT1061" s="223" t="str">
        <f>MONTH(B1061)&amp;"/"&amp;YEAR(B1061)</f>
        <v>3/2026</v>
      </c>
      <c r="AU1061" s="223">
        <f>WEEKNUM(B1061)-WEEKNUM(EOMONTH(B1061,-1)+1)+1</f>
        <v>1</v>
      </c>
      <c r="AV1061" s="209" t="str">
        <f>MONTH(R1061)&amp;"/"&amp;YEAR(R1061)</f>
        <v>4/2026</v>
      </c>
      <c r="AW1061" s="209">
        <f>WEEKNUM(R1061)-WEEKNUM(EOMONTH(R1061,-1)+1)+1</f>
        <v>2</v>
      </c>
      <c r="AX1061" s="209">
        <f>IF(BB1061="S",IF(Q1061="1. Aceitou o programa",R1061-B1061,0),0)</f>
        <v>35</v>
      </c>
      <c r="AY1061" s="209">
        <f>IF(BB1061="S",IF(AND(S1061&lt;&gt;"",R1061&lt;&gt;""),S1061-R1061,0),0)</f>
        <v>0</v>
      </c>
      <c r="AZ1061" s="209">
        <f>IF(BB1061="S",IF(Q1061="1. Aceitou o programa",IF(OR(X1061="Não se Aplica",X1061=""),IF(OR(W1061="Não se Aplica",W1061=""),0,W1061-V1061),AVERAGE(X1061-W1061,W1061-V1061)),0),0)</f>
        <v>0</v>
      </c>
      <c r="BA1061" s="209">
        <f>IF(BB1061="S",IF(AND(Q1061="1. Aceitou o programa",AH1061="Realizada"),IFERROR(IF(AG1061="",0,AG1061-R1061),0),0),0)</f>
        <v>0</v>
      </c>
      <c r="BB1061" s="209" t="str">
        <f>_xlfn.XLOOKUP(U1061,'Lista Suspensa'!$AA$20:$AA$23,'Lista Suspensa'!$AB$20:$AB$23,"N/A")</f>
        <v>S</v>
      </c>
    </row>
    <row r="1062" spans="1:54" ht="12" customHeight="1">
      <c r="A1062" s="151" t="s">
        <v>54</v>
      </c>
      <c r="B1062" s="152">
        <v>46083</v>
      </c>
      <c r="C1062" s="153" t="s">
        <v>55</v>
      </c>
      <c r="D1062" s="153" t="s">
        <v>56</v>
      </c>
      <c r="E1062" s="244">
        <v>88414754</v>
      </c>
      <c r="F1062" s="144" t="s">
        <v>2444</v>
      </c>
      <c r="G1062" s="230"/>
      <c r="H1062" s="154">
        <v>34751</v>
      </c>
      <c r="I1062" s="153">
        <v>31</v>
      </c>
      <c r="J1062" s="148" t="s">
        <v>70</v>
      </c>
      <c r="K1062" s="153"/>
      <c r="L1062" s="153"/>
      <c r="M1062" s="153"/>
      <c r="N1062" s="153">
        <v>60</v>
      </c>
      <c r="O1062" s="155">
        <v>11982503297</v>
      </c>
      <c r="P1062" s="156" t="s">
        <v>2069</v>
      </c>
      <c r="Q1062" s="157" t="s">
        <v>110</v>
      </c>
      <c r="R1062" s="158">
        <v>46118</v>
      </c>
      <c r="S1062" s="159"/>
      <c r="T1062" s="159" t="s">
        <v>62</v>
      </c>
      <c r="U1062" s="159" t="s">
        <v>111</v>
      </c>
      <c r="V1062" s="154">
        <v>46118</v>
      </c>
      <c r="W1062" s="154" t="s">
        <v>126</v>
      </c>
      <c r="X1062" s="154" t="s">
        <v>126</v>
      </c>
      <c r="Y1062" s="160" t="s">
        <v>2445</v>
      </c>
      <c r="Z1062" s="160" t="s">
        <v>128</v>
      </c>
      <c r="AA1062" s="153">
        <v>117.5</v>
      </c>
      <c r="AB1062" s="153">
        <v>1.61</v>
      </c>
      <c r="AC1062" s="182">
        <f t="shared" si="34"/>
        <v>45.330041279271626</v>
      </c>
      <c r="AD1062" s="153" t="str">
        <f t="shared" si="35"/>
        <v>OBESIDADE III</v>
      </c>
      <c r="AE1062" s="233" t="s">
        <v>225</v>
      </c>
      <c r="AF1062" s="153" t="s">
        <v>130</v>
      </c>
      <c r="AG1062" s="159"/>
      <c r="AH1062" s="153"/>
      <c r="AI1062" s="161"/>
      <c r="AJ1062" s="153"/>
      <c r="AK1062" s="153"/>
      <c r="AL1062" s="207" t="s">
        <v>131</v>
      </c>
      <c r="AM1062" s="207"/>
      <c r="AN1062" s="207"/>
      <c r="AO1062" s="207" t="str">
        <f ca="1">IF(R1062="","",IF(R1062&gt;TODAY(),"0 meses",DATEDIF(R1062,TODAY(),"m") &amp; " meses"))</f>
        <v>2 meses</v>
      </c>
      <c r="AP1062" s="147" t="s">
        <v>67</v>
      </c>
      <c r="AQ1062" s="147" t="s">
        <v>67</v>
      </c>
      <c r="AR1062" s="147"/>
      <c r="AS1062" s="209" t="s">
        <v>68</v>
      </c>
      <c r="AT1062" s="223" t="str">
        <f>MONTH(B1062)&amp;"/"&amp;YEAR(B1062)</f>
        <v>3/2026</v>
      </c>
      <c r="AU1062" s="223">
        <f>WEEKNUM(B1062)-WEEKNUM(EOMONTH(B1062,-1)+1)+1</f>
        <v>1</v>
      </c>
      <c r="AV1062" s="209" t="str">
        <f>MONTH(R1062)&amp;"/"&amp;YEAR(R1062)</f>
        <v>4/2026</v>
      </c>
      <c r="AW1062" s="209">
        <f>WEEKNUM(R1062)-WEEKNUM(EOMONTH(R1062,-1)+1)+1</f>
        <v>2</v>
      </c>
      <c r="AX1062" s="209">
        <f>IF(BB1062="S",IF(Q1062="1. Aceitou o programa",R1062-B1062,0),0)</f>
        <v>35</v>
      </c>
      <c r="AY1062" s="209">
        <f>IF(BB1062="S",IF(AND(S1062&lt;&gt;"",R1062&lt;&gt;""),S1062-R1062,0),0)</f>
        <v>0</v>
      </c>
      <c r="AZ1062" s="209">
        <f>IF(BB1062="S",IF(Q1062="1. Aceitou o programa",IF(OR(X1062="Não se Aplica",X1062=""),IF(OR(W1062="Não se Aplica",W1062=""),0,W1062-V1062),AVERAGE(X1062-W1062,W1062-V1062)),0),0)</f>
        <v>0</v>
      </c>
      <c r="BA1062" s="209">
        <f>IF(BB1062="S",IF(AND(Q1062="1. Aceitou o programa",AH1062="Realizada"),IFERROR(IF(AG1062="",0,AG1062-R1062),0),0),0)</f>
        <v>0</v>
      </c>
      <c r="BB1062" s="209" t="str">
        <f>_xlfn.XLOOKUP(U1062,'Lista Suspensa'!$AA$20:$AA$23,'Lista Suspensa'!$AB$20:$AB$23,"N/A")</f>
        <v>S</v>
      </c>
    </row>
    <row r="1063" spans="1:54" ht="12" customHeight="1">
      <c r="A1063" s="151" t="s">
        <v>54</v>
      </c>
      <c r="B1063" s="152">
        <v>46083</v>
      </c>
      <c r="C1063" s="153" t="s">
        <v>55</v>
      </c>
      <c r="D1063" s="153" t="s">
        <v>56</v>
      </c>
      <c r="E1063" s="244">
        <v>89217568</v>
      </c>
      <c r="F1063" s="144" t="s">
        <v>2446</v>
      </c>
      <c r="G1063" s="230"/>
      <c r="H1063" s="154">
        <v>35001</v>
      </c>
      <c r="I1063" s="153">
        <v>30</v>
      </c>
      <c r="J1063" s="148" t="s">
        <v>70</v>
      </c>
      <c r="K1063" s="153"/>
      <c r="L1063" s="153"/>
      <c r="M1063" s="153"/>
      <c r="N1063" s="153">
        <v>60</v>
      </c>
      <c r="O1063" s="155">
        <v>11934574325</v>
      </c>
      <c r="P1063" s="156" t="s">
        <v>60</v>
      </c>
      <c r="Q1063" s="157" t="s">
        <v>110</v>
      </c>
      <c r="R1063" s="158">
        <v>46118</v>
      </c>
      <c r="S1063" s="159"/>
      <c r="T1063" s="159" t="s">
        <v>62</v>
      </c>
      <c r="U1063" s="159" t="s">
        <v>111</v>
      </c>
      <c r="V1063" s="154">
        <v>46118</v>
      </c>
      <c r="W1063" s="154" t="s">
        <v>126</v>
      </c>
      <c r="X1063" s="154" t="s">
        <v>126</v>
      </c>
      <c r="Y1063" s="160" t="s">
        <v>2351</v>
      </c>
      <c r="Z1063" s="160" t="s">
        <v>128</v>
      </c>
      <c r="AA1063" s="153">
        <v>82</v>
      </c>
      <c r="AB1063" s="153">
        <v>1.59</v>
      </c>
      <c r="AC1063" s="182">
        <f t="shared" si="34"/>
        <v>32.435425813852298</v>
      </c>
      <c r="AD1063" s="153" t="str">
        <f t="shared" si="35"/>
        <v>OBESIDADE I</v>
      </c>
      <c r="AE1063" s="233" t="s">
        <v>1752</v>
      </c>
      <c r="AF1063" s="153" t="s">
        <v>130</v>
      </c>
      <c r="AG1063" s="159"/>
      <c r="AH1063" s="153"/>
      <c r="AI1063" s="161"/>
      <c r="AJ1063" s="153"/>
      <c r="AK1063" s="153"/>
      <c r="AL1063" s="207" t="s">
        <v>131</v>
      </c>
      <c r="AM1063" s="207"/>
      <c r="AN1063" s="207"/>
      <c r="AO1063" s="207" t="str">
        <f ca="1">IF(R1063="","",IF(R1063&gt;TODAY(),"0 meses",DATEDIF(R1063,TODAY(),"m") &amp; " meses"))</f>
        <v>2 meses</v>
      </c>
      <c r="AP1063" s="147" t="s">
        <v>67</v>
      </c>
      <c r="AQ1063" s="147" t="s">
        <v>67</v>
      </c>
      <c r="AR1063" s="147"/>
      <c r="AS1063" s="209" t="s">
        <v>68</v>
      </c>
      <c r="AT1063" s="223" t="str">
        <f>MONTH(B1063)&amp;"/"&amp;YEAR(B1063)</f>
        <v>3/2026</v>
      </c>
      <c r="AU1063" s="223">
        <f>WEEKNUM(B1063)-WEEKNUM(EOMONTH(B1063,-1)+1)+1</f>
        <v>1</v>
      </c>
      <c r="AV1063" s="209" t="str">
        <f>MONTH(R1063)&amp;"/"&amp;YEAR(R1063)</f>
        <v>4/2026</v>
      </c>
      <c r="AW1063" s="209">
        <f>WEEKNUM(R1063)-WEEKNUM(EOMONTH(R1063,-1)+1)+1</f>
        <v>2</v>
      </c>
      <c r="AX1063" s="209">
        <f>IF(BB1063="S",IF(Q1063="1. Aceitou o programa",R1063-B1063,0),0)</f>
        <v>35</v>
      </c>
      <c r="AY1063" s="209">
        <f>IF(BB1063="S",IF(AND(S1063&lt;&gt;"",R1063&lt;&gt;""),S1063-R1063,0),0)</f>
        <v>0</v>
      </c>
      <c r="AZ1063" s="209">
        <f>IF(BB1063="S",IF(Q1063="1. Aceitou o programa",IF(OR(X1063="Não se Aplica",X1063=""),IF(OR(W1063="Não se Aplica",W1063=""),0,W1063-V1063),AVERAGE(X1063-W1063,W1063-V1063)),0),0)</f>
        <v>0</v>
      </c>
      <c r="BA1063" s="209">
        <f>IF(BB1063="S",IF(AND(Q1063="1. Aceitou o programa",AH1063="Realizada"),IFERROR(IF(AG1063="",0,AG1063-R1063),0),0),0)</f>
        <v>0</v>
      </c>
      <c r="BB1063" s="209" t="str">
        <f>_xlfn.XLOOKUP(U1063,'Lista Suspensa'!$AA$20:$AA$23,'Lista Suspensa'!$AB$20:$AB$23,"N/A")</f>
        <v>S</v>
      </c>
    </row>
    <row r="1064" spans="1:54" ht="12" customHeight="1">
      <c r="A1064" s="151" t="s">
        <v>54</v>
      </c>
      <c r="B1064" s="152">
        <v>46083</v>
      </c>
      <c r="C1064" s="153" t="s">
        <v>55</v>
      </c>
      <c r="D1064" s="153" t="s">
        <v>56</v>
      </c>
      <c r="E1064" s="244">
        <v>89731177</v>
      </c>
      <c r="F1064" s="144" t="s">
        <v>2447</v>
      </c>
      <c r="G1064" s="230"/>
      <c r="H1064" s="154">
        <v>35043</v>
      </c>
      <c r="I1064" s="153">
        <v>30</v>
      </c>
      <c r="J1064" s="148" t="s">
        <v>70</v>
      </c>
      <c r="K1064" s="153"/>
      <c r="L1064" s="153"/>
      <c r="M1064" s="153"/>
      <c r="N1064" s="153">
        <v>60</v>
      </c>
      <c r="O1064" s="155" t="s">
        <v>2448</v>
      </c>
      <c r="P1064" s="156" t="s">
        <v>60</v>
      </c>
      <c r="Q1064" s="157" t="s">
        <v>110</v>
      </c>
      <c r="R1064" s="158">
        <v>46118</v>
      </c>
      <c r="S1064" s="159"/>
      <c r="T1064" s="159" t="s">
        <v>62</v>
      </c>
      <c r="U1064" s="159" t="s">
        <v>111</v>
      </c>
      <c r="V1064" s="154">
        <v>46118</v>
      </c>
      <c r="W1064" s="154" t="s">
        <v>126</v>
      </c>
      <c r="X1064" s="154" t="s">
        <v>126</v>
      </c>
      <c r="Y1064" s="160" t="s">
        <v>2351</v>
      </c>
      <c r="Z1064" s="160" t="s">
        <v>128</v>
      </c>
      <c r="AA1064" s="153">
        <v>105</v>
      </c>
      <c r="AB1064" s="153">
        <v>1.65</v>
      </c>
      <c r="AC1064" s="182">
        <f t="shared" si="34"/>
        <v>38.567493112947666</v>
      </c>
      <c r="AD1064" s="153" t="str">
        <f t="shared" si="35"/>
        <v>OBESIDADE II</v>
      </c>
      <c r="AE1064" s="233" t="s">
        <v>135</v>
      </c>
      <c r="AF1064" s="153" t="s">
        <v>130</v>
      </c>
      <c r="AG1064" s="159"/>
      <c r="AH1064" s="153"/>
      <c r="AI1064" s="161"/>
      <c r="AJ1064" s="153"/>
      <c r="AK1064" s="153"/>
      <c r="AL1064" s="207" t="s">
        <v>131</v>
      </c>
      <c r="AM1064" s="207"/>
      <c r="AN1064" s="207"/>
      <c r="AO1064" s="207" t="str">
        <f ca="1">IF(R1064="","",IF(R1064&gt;TODAY(),"0 meses",DATEDIF(R1064,TODAY(),"m") &amp; " meses"))</f>
        <v>2 meses</v>
      </c>
      <c r="AP1064" s="147" t="s">
        <v>67</v>
      </c>
      <c r="AQ1064" s="147" t="s">
        <v>67</v>
      </c>
      <c r="AR1064" s="147"/>
      <c r="AS1064" s="209" t="s">
        <v>68</v>
      </c>
      <c r="AT1064" s="223" t="str">
        <f>MONTH(B1064)&amp;"/"&amp;YEAR(B1064)</f>
        <v>3/2026</v>
      </c>
      <c r="AU1064" s="223">
        <f>WEEKNUM(B1064)-WEEKNUM(EOMONTH(B1064,-1)+1)+1</f>
        <v>1</v>
      </c>
      <c r="AV1064" s="209" t="str">
        <f>MONTH(R1064)&amp;"/"&amp;YEAR(R1064)</f>
        <v>4/2026</v>
      </c>
      <c r="AW1064" s="209">
        <f>WEEKNUM(R1064)-WEEKNUM(EOMONTH(R1064,-1)+1)+1</f>
        <v>2</v>
      </c>
      <c r="AX1064" s="209">
        <f>IF(BB1064="S",IF(Q1064="1. Aceitou o programa",R1064-B1064,0),0)</f>
        <v>35</v>
      </c>
      <c r="AY1064" s="209">
        <f>IF(BB1064="S",IF(AND(S1064&lt;&gt;"",R1064&lt;&gt;""),S1064-R1064,0),0)</f>
        <v>0</v>
      </c>
      <c r="AZ1064" s="209">
        <f>IF(BB1064="S",IF(Q1064="1. Aceitou o programa",IF(OR(X1064="Não se Aplica",X1064=""),IF(OR(W1064="Não se Aplica",W1064=""),0,W1064-V1064),AVERAGE(X1064-W1064,W1064-V1064)),0),0)</f>
        <v>0</v>
      </c>
      <c r="BA1064" s="209">
        <f>IF(BB1064="S",IF(AND(Q1064="1. Aceitou o programa",AH1064="Realizada"),IFERROR(IF(AG1064="",0,AG1064-R1064),0),0),0)</f>
        <v>0</v>
      </c>
      <c r="BB1064" s="209" t="str">
        <f>_xlfn.XLOOKUP(U1064,'Lista Suspensa'!$AA$20:$AA$23,'Lista Suspensa'!$AB$20:$AB$23,"N/A")</f>
        <v>S</v>
      </c>
    </row>
    <row r="1065" spans="1:54" ht="12" customHeight="1">
      <c r="A1065" s="151" t="s">
        <v>54</v>
      </c>
      <c r="B1065" s="152">
        <v>46083</v>
      </c>
      <c r="C1065" s="153" t="s">
        <v>55</v>
      </c>
      <c r="D1065" s="153" t="s">
        <v>56</v>
      </c>
      <c r="E1065" s="244">
        <v>86194748</v>
      </c>
      <c r="F1065" s="144" t="s">
        <v>2449</v>
      </c>
      <c r="G1065" s="230"/>
      <c r="H1065" s="154">
        <v>36409</v>
      </c>
      <c r="I1065" s="153">
        <v>26</v>
      </c>
      <c r="J1065" s="148" t="s">
        <v>70</v>
      </c>
      <c r="K1065" s="153"/>
      <c r="L1065" s="153"/>
      <c r="M1065" s="153"/>
      <c r="N1065" s="153">
        <v>380</v>
      </c>
      <c r="O1065" s="155">
        <v>21969479978</v>
      </c>
      <c r="P1065" s="156" t="s">
        <v>2077</v>
      </c>
      <c r="Q1065" s="157" t="s">
        <v>110</v>
      </c>
      <c r="R1065" s="158">
        <v>46118</v>
      </c>
      <c r="S1065" s="159"/>
      <c r="T1065" s="159" t="s">
        <v>62</v>
      </c>
      <c r="U1065" s="159" t="s">
        <v>111</v>
      </c>
      <c r="V1065" s="154">
        <v>46118</v>
      </c>
      <c r="W1065" s="154" t="s">
        <v>126</v>
      </c>
      <c r="X1065" s="154" t="s">
        <v>126</v>
      </c>
      <c r="Y1065" s="160" t="s">
        <v>2450</v>
      </c>
      <c r="Z1065" s="160" t="s">
        <v>128</v>
      </c>
      <c r="AA1065" s="153">
        <v>80.5</v>
      </c>
      <c r="AB1065" s="153">
        <v>1.79</v>
      </c>
      <c r="AC1065" s="182">
        <f t="shared" si="34"/>
        <v>25.124059798383321</v>
      </c>
      <c r="AD1065" s="153" t="str">
        <f t="shared" si="35"/>
        <v>SOBREPESO</v>
      </c>
      <c r="AE1065" s="233" t="s">
        <v>135</v>
      </c>
      <c r="AF1065" s="153" t="s">
        <v>130</v>
      </c>
      <c r="AG1065" s="159"/>
      <c r="AH1065" s="153"/>
      <c r="AI1065" s="161"/>
      <c r="AJ1065" s="153"/>
      <c r="AK1065" s="153"/>
      <c r="AL1065" s="207" t="s">
        <v>131</v>
      </c>
      <c r="AM1065" s="207"/>
      <c r="AN1065" s="207"/>
      <c r="AO1065" s="207" t="str">
        <f ca="1">IF(R1065="","",IF(R1065&gt;TODAY(),"0 meses",DATEDIF(R1065,TODAY(),"m") &amp; " meses"))</f>
        <v>2 meses</v>
      </c>
      <c r="AP1065" s="147" t="s">
        <v>67</v>
      </c>
      <c r="AQ1065" s="147" t="s">
        <v>67</v>
      </c>
      <c r="AR1065" s="147"/>
      <c r="AS1065" s="209" t="s">
        <v>68</v>
      </c>
      <c r="AT1065" s="223" t="str">
        <f>MONTH(B1065)&amp;"/"&amp;YEAR(B1065)</f>
        <v>3/2026</v>
      </c>
      <c r="AU1065" s="223">
        <f>WEEKNUM(B1065)-WEEKNUM(EOMONTH(B1065,-1)+1)+1</f>
        <v>1</v>
      </c>
      <c r="AV1065" s="209" t="str">
        <f>MONTH(R1065)&amp;"/"&amp;YEAR(R1065)</f>
        <v>4/2026</v>
      </c>
      <c r="AW1065" s="209">
        <f>WEEKNUM(R1065)-WEEKNUM(EOMONTH(R1065,-1)+1)+1</f>
        <v>2</v>
      </c>
      <c r="AX1065" s="209">
        <f>IF(BB1065="S",IF(Q1065="1. Aceitou o programa",R1065-B1065,0),0)</f>
        <v>35</v>
      </c>
      <c r="AY1065" s="209">
        <f>IF(BB1065="S",IF(AND(S1065&lt;&gt;"",R1065&lt;&gt;""),S1065-R1065,0),0)</f>
        <v>0</v>
      </c>
      <c r="AZ1065" s="209">
        <f>IF(BB1065="S",IF(Q1065="1. Aceitou o programa",IF(OR(X1065="Não se Aplica",X1065=""),IF(OR(W1065="Não se Aplica",W1065=""),0,W1065-V1065),AVERAGE(X1065-W1065,W1065-V1065)),0),0)</f>
        <v>0</v>
      </c>
      <c r="BA1065" s="209">
        <f>IF(BB1065="S",IF(AND(Q1065="1. Aceitou o programa",AH1065="Realizada"),IFERROR(IF(AG1065="",0,AG1065-R1065),0),0),0)</f>
        <v>0</v>
      </c>
      <c r="BB1065" s="209" t="str">
        <f>_xlfn.XLOOKUP(U1065,'Lista Suspensa'!$AA$20:$AA$23,'Lista Suspensa'!$AB$20:$AB$23,"N/A")</f>
        <v>S</v>
      </c>
    </row>
    <row r="1066" spans="1:54" ht="12" customHeight="1">
      <c r="A1066" s="151" t="s">
        <v>54</v>
      </c>
      <c r="B1066" s="152">
        <v>46083</v>
      </c>
      <c r="C1066" s="153" t="s">
        <v>55</v>
      </c>
      <c r="D1066" s="153" t="s">
        <v>56</v>
      </c>
      <c r="E1066" s="244">
        <v>88297193</v>
      </c>
      <c r="F1066" s="144" t="s">
        <v>2451</v>
      </c>
      <c r="G1066" s="230"/>
      <c r="H1066" s="154">
        <v>36545</v>
      </c>
      <c r="I1066" s="153">
        <v>26</v>
      </c>
      <c r="J1066" s="148" t="s">
        <v>70</v>
      </c>
      <c r="K1066" s="153"/>
      <c r="L1066" s="153"/>
      <c r="M1066" s="153"/>
      <c r="N1066" s="153">
        <v>110</v>
      </c>
      <c r="O1066" s="155" t="s">
        <v>2452</v>
      </c>
      <c r="P1066" s="156" t="s">
        <v>60</v>
      </c>
      <c r="Q1066" s="157" t="s">
        <v>110</v>
      </c>
      <c r="R1066" s="158">
        <v>46118</v>
      </c>
      <c r="S1066" s="159"/>
      <c r="T1066" s="159" t="s">
        <v>62</v>
      </c>
      <c r="U1066" s="159" t="s">
        <v>111</v>
      </c>
      <c r="V1066" s="154">
        <v>46118</v>
      </c>
      <c r="W1066" s="154" t="s">
        <v>126</v>
      </c>
      <c r="X1066" s="154" t="s">
        <v>126</v>
      </c>
      <c r="Y1066" s="160" t="s">
        <v>2351</v>
      </c>
      <c r="Z1066" s="160" t="s">
        <v>128</v>
      </c>
      <c r="AA1066" s="153">
        <v>93.6</v>
      </c>
      <c r="AB1066" s="153">
        <v>1.61</v>
      </c>
      <c r="AC1066" s="182">
        <f t="shared" si="34"/>
        <v>36.109717989275097</v>
      </c>
      <c r="AD1066" s="153" t="str">
        <f t="shared" si="35"/>
        <v>OBESIDADE II</v>
      </c>
      <c r="AE1066" s="233" t="s">
        <v>135</v>
      </c>
      <c r="AF1066" s="153" t="s">
        <v>130</v>
      </c>
      <c r="AG1066" s="159"/>
      <c r="AH1066" s="153"/>
      <c r="AI1066" s="161"/>
      <c r="AJ1066" s="153"/>
      <c r="AK1066" s="153"/>
      <c r="AL1066" s="207" t="s">
        <v>131</v>
      </c>
      <c r="AM1066" s="207"/>
      <c r="AN1066" s="207"/>
      <c r="AO1066" s="207" t="str">
        <f ca="1">IF(R1066="","",IF(R1066&gt;TODAY(),"0 meses",DATEDIF(R1066,TODAY(),"m") &amp; " meses"))</f>
        <v>2 meses</v>
      </c>
      <c r="AP1066" s="147" t="s">
        <v>67</v>
      </c>
      <c r="AQ1066" s="147" t="s">
        <v>67</v>
      </c>
      <c r="AR1066" s="147"/>
      <c r="AS1066" s="209" t="s">
        <v>68</v>
      </c>
      <c r="AT1066" s="223" t="str">
        <f>MONTH(B1066)&amp;"/"&amp;YEAR(B1066)</f>
        <v>3/2026</v>
      </c>
      <c r="AU1066" s="223">
        <f>WEEKNUM(B1066)-WEEKNUM(EOMONTH(B1066,-1)+1)+1</f>
        <v>1</v>
      </c>
      <c r="AV1066" s="209" t="str">
        <f>MONTH(R1066)&amp;"/"&amp;YEAR(R1066)</f>
        <v>4/2026</v>
      </c>
      <c r="AW1066" s="209">
        <f>WEEKNUM(R1066)-WEEKNUM(EOMONTH(R1066,-1)+1)+1</f>
        <v>2</v>
      </c>
      <c r="AX1066" s="209">
        <f>IF(BB1066="S",IF(Q1066="1. Aceitou o programa",R1066-B1066,0),0)</f>
        <v>35</v>
      </c>
      <c r="AY1066" s="209">
        <f>IF(BB1066="S",IF(AND(S1066&lt;&gt;"",R1066&lt;&gt;""),S1066-R1066,0),0)</f>
        <v>0</v>
      </c>
      <c r="AZ1066" s="209">
        <f>IF(BB1066="S",IF(Q1066="1. Aceitou o programa",IF(OR(X1066="Não se Aplica",X1066=""),IF(OR(W1066="Não se Aplica",W1066=""),0,W1066-V1066),AVERAGE(X1066-W1066,W1066-V1066)),0),0)</f>
        <v>0</v>
      </c>
      <c r="BA1066" s="209">
        <f>IF(BB1066="S",IF(AND(Q1066="1. Aceitou o programa",AH1066="Realizada"),IFERROR(IF(AG1066="",0,AG1066-R1066),0),0),0)</f>
        <v>0</v>
      </c>
      <c r="BB1066" s="209" t="str">
        <f>_xlfn.XLOOKUP(U1066,'Lista Suspensa'!$AA$20:$AA$23,'Lista Suspensa'!$AB$20:$AB$23,"N/A")</f>
        <v>S</v>
      </c>
    </row>
    <row r="1067" spans="1:54" ht="12" customHeight="1">
      <c r="A1067" s="151" t="s">
        <v>54</v>
      </c>
      <c r="B1067" s="152">
        <v>46083</v>
      </c>
      <c r="C1067" s="153" t="s">
        <v>55</v>
      </c>
      <c r="D1067" s="153" t="s">
        <v>56</v>
      </c>
      <c r="E1067" s="244">
        <v>89609003</v>
      </c>
      <c r="F1067" s="144" t="s">
        <v>2453</v>
      </c>
      <c r="G1067" s="230"/>
      <c r="H1067" s="154">
        <v>36606</v>
      </c>
      <c r="I1067" s="153">
        <v>26</v>
      </c>
      <c r="J1067" s="148" t="s">
        <v>58</v>
      </c>
      <c r="K1067" s="153"/>
      <c r="L1067" s="153"/>
      <c r="M1067" s="153"/>
      <c r="N1067" s="153">
        <v>40</v>
      </c>
      <c r="O1067" s="155" t="s">
        <v>2454</v>
      </c>
      <c r="P1067" s="156" t="s">
        <v>71</v>
      </c>
      <c r="Q1067" s="157" t="s">
        <v>110</v>
      </c>
      <c r="R1067" s="158">
        <v>46118</v>
      </c>
      <c r="S1067" s="159"/>
      <c r="T1067" s="159" t="s">
        <v>62</v>
      </c>
      <c r="U1067" s="159" t="s">
        <v>111</v>
      </c>
      <c r="V1067" s="154">
        <v>46118</v>
      </c>
      <c r="W1067" s="154" t="s">
        <v>126</v>
      </c>
      <c r="X1067" s="154" t="s">
        <v>126</v>
      </c>
      <c r="Y1067" s="160" t="s">
        <v>2455</v>
      </c>
      <c r="Z1067" s="160" t="s">
        <v>128</v>
      </c>
      <c r="AA1067" s="153">
        <v>147</v>
      </c>
      <c r="AB1067" s="153">
        <v>1.92</v>
      </c>
      <c r="AC1067" s="182">
        <f t="shared" si="34"/>
        <v>39.876302083333336</v>
      </c>
      <c r="AD1067" s="153" t="str">
        <f t="shared" si="35"/>
        <v>OBESIDADE II</v>
      </c>
      <c r="AE1067" s="233" t="s">
        <v>225</v>
      </c>
      <c r="AF1067" s="153" t="s">
        <v>130</v>
      </c>
      <c r="AG1067" s="159"/>
      <c r="AH1067" s="153"/>
      <c r="AI1067" s="161"/>
      <c r="AJ1067" s="153"/>
      <c r="AK1067" s="153"/>
      <c r="AL1067" s="207" t="s">
        <v>131</v>
      </c>
      <c r="AM1067" s="207"/>
      <c r="AN1067" s="207"/>
      <c r="AO1067" s="207" t="str">
        <f ca="1">IF(R1067="","",IF(R1067&gt;TODAY(),"0 meses",DATEDIF(R1067,TODAY(),"m") &amp; " meses"))</f>
        <v>2 meses</v>
      </c>
      <c r="AP1067" s="147" t="s">
        <v>67</v>
      </c>
      <c r="AQ1067" s="147" t="s">
        <v>67</v>
      </c>
      <c r="AR1067" s="147"/>
      <c r="AS1067" s="209" t="s">
        <v>68</v>
      </c>
      <c r="AT1067" s="223" t="str">
        <f>MONTH(B1067)&amp;"/"&amp;YEAR(B1067)</f>
        <v>3/2026</v>
      </c>
      <c r="AU1067" s="223">
        <f>WEEKNUM(B1067)-WEEKNUM(EOMONTH(B1067,-1)+1)+1</f>
        <v>1</v>
      </c>
      <c r="AV1067" s="209" t="str">
        <f>MONTH(R1067)&amp;"/"&amp;YEAR(R1067)</f>
        <v>4/2026</v>
      </c>
      <c r="AW1067" s="209">
        <f>WEEKNUM(R1067)-WEEKNUM(EOMONTH(R1067,-1)+1)+1</f>
        <v>2</v>
      </c>
      <c r="AX1067" s="209">
        <f>IF(BB1067="S",IF(Q1067="1. Aceitou o programa",R1067-B1067,0),0)</f>
        <v>35</v>
      </c>
      <c r="AY1067" s="209">
        <f>IF(BB1067="S",IF(AND(S1067&lt;&gt;"",R1067&lt;&gt;""),S1067-R1067,0),0)</f>
        <v>0</v>
      </c>
      <c r="AZ1067" s="209">
        <f>IF(BB1067="S",IF(Q1067="1. Aceitou o programa",IF(OR(X1067="Não se Aplica",X1067=""),IF(OR(W1067="Não se Aplica",W1067=""),0,W1067-V1067),AVERAGE(X1067-W1067,W1067-V1067)),0),0)</f>
        <v>0</v>
      </c>
      <c r="BA1067" s="209">
        <f>IF(BB1067="S",IF(AND(Q1067="1. Aceitou o programa",AH1067="Realizada"),IFERROR(IF(AG1067="",0,AG1067-R1067),0),0),0)</f>
        <v>0</v>
      </c>
      <c r="BB1067" s="209" t="str">
        <f>_xlfn.XLOOKUP(U1067,'Lista Suspensa'!$AA$20:$AA$23,'Lista Suspensa'!$AB$20:$AB$23,"N/A")</f>
        <v>S</v>
      </c>
    </row>
    <row r="1068" spans="1:54" ht="12" customHeight="1">
      <c r="A1068" s="151" t="s">
        <v>54</v>
      </c>
      <c r="B1068" s="152">
        <v>46083</v>
      </c>
      <c r="C1068" s="153" t="s">
        <v>55</v>
      </c>
      <c r="D1068" s="153" t="s">
        <v>56</v>
      </c>
      <c r="E1068" s="244">
        <v>87183414</v>
      </c>
      <c r="F1068" s="144" t="s">
        <v>2456</v>
      </c>
      <c r="G1068" s="230"/>
      <c r="H1068" s="154">
        <v>36949</v>
      </c>
      <c r="I1068" s="153">
        <v>25</v>
      </c>
      <c r="J1068" s="148" t="s">
        <v>70</v>
      </c>
      <c r="K1068" s="153"/>
      <c r="L1068" s="153"/>
      <c r="M1068" s="153"/>
      <c r="N1068" s="153">
        <v>110</v>
      </c>
      <c r="O1068" s="155" t="s">
        <v>2457</v>
      </c>
      <c r="P1068" s="156" t="s">
        <v>71</v>
      </c>
      <c r="Q1068" s="157" t="s">
        <v>110</v>
      </c>
      <c r="R1068" s="158">
        <v>46118</v>
      </c>
      <c r="S1068" s="159"/>
      <c r="T1068" s="159" t="s">
        <v>62</v>
      </c>
      <c r="U1068" s="159" t="s">
        <v>111</v>
      </c>
      <c r="V1068" s="154">
        <v>46118</v>
      </c>
      <c r="W1068" s="154" t="s">
        <v>126</v>
      </c>
      <c r="X1068" s="154" t="s">
        <v>126</v>
      </c>
      <c r="Y1068" s="160" t="s">
        <v>2458</v>
      </c>
      <c r="Z1068" s="160" t="s">
        <v>128</v>
      </c>
      <c r="AA1068" s="153">
        <v>81</v>
      </c>
      <c r="AB1068" s="153">
        <v>1.73</v>
      </c>
      <c r="AC1068" s="182">
        <f t="shared" si="34"/>
        <v>27.064051588760066</v>
      </c>
      <c r="AD1068" s="153" t="str">
        <f t="shared" si="35"/>
        <v>SOBREPESO</v>
      </c>
      <c r="AE1068" s="233" t="s">
        <v>1752</v>
      </c>
      <c r="AF1068" s="153" t="s">
        <v>130</v>
      </c>
      <c r="AG1068" s="159"/>
      <c r="AH1068" s="153"/>
      <c r="AI1068" s="161"/>
      <c r="AJ1068" s="153"/>
      <c r="AK1068" s="153"/>
      <c r="AL1068" s="207" t="s">
        <v>131</v>
      </c>
      <c r="AM1068" s="207"/>
      <c r="AN1068" s="207"/>
      <c r="AO1068" s="207" t="str">
        <f ca="1">IF(R1068="","",IF(R1068&gt;TODAY(),"0 meses",DATEDIF(R1068,TODAY(),"m") &amp; " meses"))</f>
        <v>2 meses</v>
      </c>
      <c r="AP1068" s="147" t="s">
        <v>67</v>
      </c>
      <c r="AQ1068" s="147" t="s">
        <v>67</v>
      </c>
      <c r="AR1068" s="147"/>
      <c r="AS1068" s="209" t="s">
        <v>68</v>
      </c>
      <c r="AT1068" s="223" t="str">
        <f>MONTH(B1068)&amp;"/"&amp;YEAR(B1068)</f>
        <v>3/2026</v>
      </c>
      <c r="AU1068" s="223">
        <f>WEEKNUM(B1068)-WEEKNUM(EOMONTH(B1068,-1)+1)+1</f>
        <v>1</v>
      </c>
      <c r="AV1068" s="209" t="str">
        <f>MONTH(R1068)&amp;"/"&amp;YEAR(R1068)</f>
        <v>4/2026</v>
      </c>
      <c r="AW1068" s="209">
        <f>WEEKNUM(R1068)-WEEKNUM(EOMONTH(R1068,-1)+1)+1</f>
        <v>2</v>
      </c>
      <c r="AX1068" s="209">
        <f>IF(BB1068="S",IF(Q1068="1. Aceitou o programa",R1068-B1068,0),0)</f>
        <v>35</v>
      </c>
      <c r="AY1068" s="209">
        <f>IF(BB1068="S",IF(AND(S1068&lt;&gt;"",R1068&lt;&gt;""),S1068-R1068,0),0)</f>
        <v>0</v>
      </c>
      <c r="AZ1068" s="209">
        <f>IF(BB1068="S",IF(Q1068="1. Aceitou o programa",IF(OR(X1068="Não se Aplica",X1068=""),IF(OR(W1068="Não se Aplica",W1068=""),0,W1068-V1068),AVERAGE(X1068-W1068,W1068-V1068)),0),0)</f>
        <v>0</v>
      </c>
      <c r="BA1068" s="209">
        <f>IF(BB1068="S",IF(AND(Q1068="1. Aceitou o programa",AH1068="Realizada"),IFERROR(IF(AG1068="",0,AG1068-R1068),0),0),0)</f>
        <v>0</v>
      </c>
      <c r="BB1068" s="209" t="str">
        <f>_xlfn.XLOOKUP(U1068,'Lista Suspensa'!$AA$20:$AA$23,'Lista Suspensa'!$AB$20:$AB$23,"N/A")</f>
        <v>S</v>
      </c>
    </row>
    <row r="1069" spans="1:54" ht="12" customHeight="1">
      <c r="A1069" s="151" t="s">
        <v>54</v>
      </c>
      <c r="B1069" s="152">
        <v>46083</v>
      </c>
      <c r="C1069" s="153" t="s">
        <v>55</v>
      </c>
      <c r="D1069" s="153" t="s">
        <v>56</v>
      </c>
      <c r="E1069" s="244">
        <v>88995034</v>
      </c>
      <c r="F1069" s="144" t="s">
        <v>2459</v>
      </c>
      <c r="G1069" s="230"/>
      <c r="H1069" s="154">
        <v>37525</v>
      </c>
      <c r="I1069" s="153">
        <v>23</v>
      </c>
      <c r="J1069" s="148" t="s">
        <v>70</v>
      </c>
      <c r="K1069" s="153"/>
      <c r="L1069" s="153"/>
      <c r="M1069" s="153"/>
      <c r="N1069" s="153">
        <v>80</v>
      </c>
      <c r="O1069" s="155" t="s">
        <v>2460</v>
      </c>
      <c r="P1069" s="156" t="s">
        <v>71</v>
      </c>
      <c r="Q1069" s="157" t="s">
        <v>110</v>
      </c>
      <c r="R1069" s="158">
        <v>46118</v>
      </c>
      <c r="S1069" s="159"/>
      <c r="T1069" s="159" t="s">
        <v>62</v>
      </c>
      <c r="U1069" s="159" t="s">
        <v>111</v>
      </c>
      <c r="V1069" s="154">
        <v>46118</v>
      </c>
      <c r="W1069" s="154" t="s">
        <v>126</v>
      </c>
      <c r="X1069" s="154" t="s">
        <v>126</v>
      </c>
      <c r="Y1069" s="160" t="s">
        <v>2461</v>
      </c>
      <c r="Z1069" s="160" t="s">
        <v>128</v>
      </c>
      <c r="AA1069" s="153">
        <v>110</v>
      </c>
      <c r="AB1069" s="153">
        <v>1.6</v>
      </c>
      <c r="AC1069" s="182">
        <f t="shared" si="34"/>
        <v>42.968749999999993</v>
      </c>
      <c r="AD1069" s="153" t="str">
        <f t="shared" si="35"/>
        <v>OBESIDADE III</v>
      </c>
      <c r="AE1069" s="233" t="s">
        <v>135</v>
      </c>
      <c r="AF1069" s="153" t="s">
        <v>130</v>
      </c>
      <c r="AG1069" s="159"/>
      <c r="AH1069" s="153"/>
      <c r="AI1069" s="161"/>
      <c r="AJ1069" s="153"/>
      <c r="AK1069" s="153"/>
      <c r="AL1069" s="207" t="s">
        <v>131</v>
      </c>
      <c r="AM1069" s="207"/>
      <c r="AN1069" s="207"/>
      <c r="AO1069" s="207" t="str">
        <f ca="1">IF(R1069="","",IF(R1069&gt;TODAY(),"0 meses",DATEDIF(R1069,TODAY(),"m") &amp; " meses"))</f>
        <v>2 meses</v>
      </c>
      <c r="AP1069" s="147" t="s">
        <v>67</v>
      </c>
      <c r="AQ1069" s="147" t="s">
        <v>67</v>
      </c>
      <c r="AR1069" s="147"/>
      <c r="AS1069" s="209" t="s">
        <v>68</v>
      </c>
      <c r="AT1069" s="223" t="str">
        <f>MONTH(B1069)&amp;"/"&amp;YEAR(B1069)</f>
        <v>3/2026</v>
      </c>
      <c r="AU1069" s="223">
        <f>WEEKNUM(B1069)-WEEKNUM(EOMONTH(B1069,-1)+1)+1</f>
        <v>1</v>
      </c>
      <c r="AV1069" s="209" t="str">
        <f>MONTH(R1069)&amp;"/"&amp;YEAR(R1069)</f>
        <v>4/2026</v>
      </c>
      <c r="AW1069" s="209">
        <f>WEEKNUM(R1069)-WEEKNUM(EOMONTH(R1069,-1)+1)+1</f>
        <v>2</v>
      </c>
      <c r="AX1069" s="209">
        <f>IF(BB1069="S",IF(Q1069="1. Aceitou o programa",R1069-B1069,0),0)</f>
        <v>35</v>
      </c>
      <c r="AY1069" s="209">
        <f>IF(BB1069="S",IF(AND(S1069&lt;&gt;"",R1069&lt;&gt;""),S1069-R1069,0),0)</f>
        <v>0</v>
      </c>
      <c r="AZ1069" s="209">
        <f>IF(BB1069="S",IF(Q1069="1. Aceitou o programa",IF(OR(X1069="Não se Aplica",X1069=""),IF(OR(W1069="Não se Aplica",W1069=""),0,W1069-V1069),AVERAGE(X1069-W1069,W1069-V1069)),0),0)</f>
        <v>0</v>
      </c>
      <c r="BA1069" s="209">
        <f>IF(BB1069="S",IF(AND(Q1069="1. Aceitou o programa",AH1069="Realizada"),IFERROR(IF(AG1069="",0,AG1069-R1069),0),0),0)</f>
        <v>0</v>
      </c>
      <c r="BB1069" s="209" t="str">
        <f>_xlfn.XLOOKUP(U1069,'Lista Suspensa'!$AA$20:$AA$23,'Lista Suspensa'!$AB$20:$AB$23,"N/A")</f>
        <v>S</v>
      </c>
    </row>
    <row r="1070" spans="1:54" ht="12" customHeight="1">
      <c r="A1070" s="151" t="s">
        <v>54</v>
      </c>
      <c r="B1070" s="152">
        <v>46083</v>
      </c>
      <c r="C1070" s="153" t="s">
        <v>55</v>
      </c>
      <c r="D1070" s="153" t="s">
        <v>56</v>
      </c>
      <c r="E1070" s="244">
        <v>87934034</v>
      </c>
      <c r="F1070" s="144" t="s">
        <v>2462</v>
      </c>
      <c r="G1070" s="230"/>
      <c r="H1070" s="154">
        <v>37635</v>
      </c>
      <c r="I1070" s="153">
        <v>23</v>
      </c>
      <c r="J1070" s="148" t="s">
        <v>70</v>
      </c>
      <c r="K1070" s="153"/>
      <c r="L1070" s="153"/>
      <c r="M1070" s="153"/>
      <c r="N1070" s="153">
        <v>60</v>
      </c>
      <c r="O1070" s="155">
        <v>11965875852</v>
      </c>
      <c r="P1070" s="156" t="s">
        <v>60</v>
      </c>
      <c r="Q1070" s="157" t="s">
        <v>110</v>
      </c>
      <c r="R1070" s="158">
        <v>46118</v>
      </c>
      <c r="S1070" s="159"/>
      <c r="T1070" s="159" t="s">
        <v>62</v>
      </c>
      <c r="U1070" s="159" t="s">
        <v>111</v>
      </c>
      <c r="V1070" s="154">
        <v>46118</v>
      </c>
      <c r="W1070" s="154" t="s">
        <v>126</v>
      </c>
      <c r="X1070" s="154" t="s">
        <v>126</v>
      </c>
      <c r="Y1070" s="160" t="s">
        <v>2463</v>
      </c>
      <c r="Z1070" s="160" t="s">
        <v>2281</v>
      </c>
      <c r="AA1070" s="153">
        <v>105</v>
      </c>
      <c r="AB1070" s="153">
        <v>1.55</v>
      </c>
      <c r="AC1070" s="182">
        <f t="shared" si="34"/>
        <v>43.704474505723198</v>
      </c>
      <c r="AD1070" s="153" t="str">
        <f t="shared" si="35"/>
        <v>OBESIDADE III</v>
      </c>
      <c r="AE1070" s="233" t="s">
        <v>135</v>
      </c>
      <c r="AF1070" s="153" t="s">
        <v>130</v>
      </c>
      <c r="AG1070" s="159"/>
      <c r="AH1070" s="153"/>
      <c r="AI1070" s="161"/>
      <c r="AJ1070" s="153"/>
      <c r="AK1070" s="153"/>
      <c r="AL1070" s="207" t="s">
        <v>131</v>
      </c>
      <c r="AM1070" s="207"/>
      <c r="AN1070" s="207"/>
      <c r="AO1070" s="207" t="str">
        <f ca="1">IF(R1070="","",IF(R1070&gt;TODAY(),"0 meses",DATEDIF(R1070,TODAY(),"m") &amp; " meses"))</f>
        <v>2 meses</v>
      </c>
      <c r="AP1070" s="147" t="s">
        <v>67</v>
      </c>
      <c r="AQ1070" s="147" t="s">
        <v>67</v>
      </c>
      <c r="AR1070" s="147"/>
      <c r="AS1070" s="209" t="s">
        <v>68</v>
      </c>
      <c r="AT1070" s="223" t="str">
        <f>MONTH(B1070)&amp;"/"&amp;YEAR(B1070)</f>
        <v>3/2026</v>
      </c>
      <c r="AU1070" s="223">
        <f>WEEKNUM(B1070)-WEEKNUM(EOMONTH(B1070,-1)+1)+1</f>
        <v>1</v>
      </c>
      <c r="AV1070" s="209" t="str">
        <f>MONTH(R1070)&amp;"/"&amp;YEAR(R1070)</f>
        <v>4/2026</v>
      </c>
      <c r="AW1070" s="209">
        <f>WEEKNUM(R1070)-WEEKNUM(EOMONTH(R1070,-1)+1)+1</f>
        <v>2</v>
      </c>
      <c r="AX1070" s="209">
        <f>IF(BB1070="S",IF(Q1070="1. Aceitou o programa",R1070-B1070,0),0)</f>
        <v>35</v>
      </c>
      <c r="AY1070" s="209">
        <f>IF(BB1070="S",IF(AND(S1070&lt;&gt;"",R1070&lt;&gt;""),S1070-R1070,0),0)</f>
        <v>0</v>
      </c>
      <c r="AZ1070" s="209">
        <f>IF(BB1070="S",IF(Q1070="1. Aceitou o programa",IF(OR(X1070="Não se Aplica",X1070=""),IF(OR(W1070="Não se Aplica",W1070=""),0,W1070-V1070),AVERAGE(X1070-W1070,W1070-V1070)),0),0)</f>
        <v>0</v>
      </c>
      <c r="BA1070" s="209">
        <f>IF(BB1070="S",IF(AND(Q1070="1. Aceitou o programa",AH1070="Realizada"),IFERROR(IF(AG1070="",0,AG1070-R1070),0),0),0)</f>
        <v>0</v>
      </c>
      <c r="BB1070" s="209" t="str">
        <f>_xlfn.XLOOKUP(U1070,'Lista Suspensa'!$AA$20:$AA$23,'Lista Suspensa'!$AB$20:$AB$23,"N/A")</f>
        <v>S</v>
      </c>
    </row>
    <row r="1071" spans="1:54" ht="12" customHeight="1">
      <c r="A1071" s="151" t="s">
        <v>54</v>
      </c>
      <c r="B1071" s="152">
        <v>46083</v>
      </c>
      <c r="C1071" s="153" t="s">
        <v>55</v>
      </c>
      <c r="D1071" s="153" t="s">
        <v>56</v>
      </c>
      <c r="E1071" s="244">
        <v>72302838</v>
      </c>
      <c r="F1071" s="144" t="s">
        <v>2464</v>
      </c>
      <c r="G1071" s="230"/>
      <c r="H1071" s="154">
        <v>39190</v>
      </c>
      <c r="I1071" s="153">
        <v>19</v>
      </c>
      <c r="J1071" s="148" t="s">
        <v>70</v>
      </c>
      <c r="K1071" s="153"/>
      <c r="L1071" s="153"/>
      <c r="M1071" s="153"/>
      <c r="N1071" s="153">
        <v>50</v>
      </c>
      <c r="O1071" s="155" t="s">
        <v>2465</v>
      </c>
      <c r="P1071" s="156" t="s">
        <v>89</v>
      </c>
      <c r="Q1071" s="157" t="s">
        <v>110</v>
      </c>
      <c r="R1071" s="158">
        <v>46118</v>
      </c>
      <c r="S1071" s="159"/>
      <c r="T1071" s="159" t="s">
        <v>62</v>
      </c>
      <c r="U1071" s="159" t="s">
        <v>111</v>
      </c>
      <c r="V1071" s="154">
        <v>46113</v>
      </c>
      <c r="W1071" s="154">
        <v>46114</v>
      </c>
      <c r="X1071" s="154" t="s">
        <v>126</v>
      </c>
      <c r="Y1071" s="160" t="s">
        <v>2466</v>
      </c>
      <c r="Z1071" s="160" t="s">
        <v>128</v>
      </c>
      <c r="AA1071" s="153">
        <v>120</v>
      </c>
      <c r="AB1071" s="153">
        <v>1.7</v>
      </c>
      <c r="AC1071" s="182">
        <f t="shared" si="34"/>
        <v>41.522491349480973</v>
      </c>
      <c r="AD1071" s="153" t="str">
        <f t="shared" si="35"/>
        <v>OBESIDADE III</v>
      </c>
      <c r="AE1071" s="233" t="s">
        <v>135</v>
      </c>
      <c r="AF1071" s="153" t="s">
        <v>130</v>
      </c>
      <c r="AG1071" s="159"/>
      <c r="AH1071" s="153"/>
      <c r="AI1071" s="161"/>
      <c r="AJ1071" s="153"/>
      <c r="AK1071" s="153"/>
      <c r="AL1071" s="207" t="s">
        <v>131</v>
      </c>
      <c r="AM1071" s="207"/>
      <c r="AN1071" s="207"/>
      <c r="AO1071" s="207" t="str">
        <f ca="1">IF(R1071="","",IF(R1071&gt;TODAY(),"0 meses",DATEDIF(R1071,TODAY(),"m") &amp; " meses"))</f>
        <v>2 meses</v>
      </c>
      <c r="AP1071" s="147" t="s">
        <v>67</v>
      </c>
      <c r="AQ1071" s="147" t="s">
        <v>67</v>
      </c>
      <c r="AR1071" s="147"/>
      <c r="AS1071" s="209" t="s">
        <v>68</v>
      </c>
      <c r="AT1071" s="223" t="str">
        <f>MONTH(B1071)&amp;"/"&amp;YEAR(B1071)</f>
        <v>3/2026</v>
      </c>
      <c r="AU1071" s="223">
        <f>WEEKNUM(B1071)-WEEKNUM(EOMONTH(B1071,-1)+1)+1</f>
        <v>1</v>
      </c>
      <c r="AV1071" s="209" t="str">
        <f>MONTH(R1071)&amp;"/"&amp;YEAR(R1071)</f>
        <v>4/2026</v>
      </c>
      <c r="AW1071" s="209">
        <f>WEEKNUM(R1071)-WEEKNUM(EOMONTH(R1071,-1)+1)+1</f>
        <v>2</v>
      </c>
      <c r="AX1071" s="209">
        <f>IF(BB1071="S",IF(Q1071="1. Aceitou o programa",R1071-B1071,0),0)</f>
        <v>35</v>
      </c>
      <c r="AY1071" s="209">
        <f>IF(BB1071="S",IF(AND(S1071&lt;&gt;"",R1071&lt;&gt;""),S1071-R1071,0),0)</f>
        <v>0</v>
      </c>
      <c r="AZ1071" s="209">
        <f>IF(BB1071="S",IF(Q1071="1. Aceitou o programa",IF(OR(X1071="Não se Aplica",X1071=""),IF(OR(W1071="Não se Aplica",W1071=""),0,W1071-V1071),AVERAGE(X1071-W1071,W1071-V1071)),0),0)</f>
        <v>1</v>
      </c>
      <c r="BA1071" s="209">
        <f>IF(BB1071="S",IF(AND(Q1071="1. Aceitou o programa",AH1071="Realizada"),IFERROR(IF(AG1071="",0,AG1071-R1071),0),0),0)</f>
        <v>0</v>
      </c>
      <c r="BB1071" s="209" t="str">
        <f>_xlfn.XLOOKUP(U1071,'Lista Suspensa'!$AA$20:$AA$23,'Lista Suspensa'!$AB$20:$AB$23,"N/A")</f>
        <v>S</v>
      </c>
    </row>
    <row r="1072" spans="1:54" ht="12" customHeight="1">
      <c r="A1072" s="151" t="s">
        <v>54</v>
      </c>
      <c r="B1072" s="152">
        <v>46083</v>
      </c>
      <c r="C1072" s="153" t="s">
        <v>55</v>
      </c>
      <c r="D1072" s="153" t="s">
        <v>56</v>
      </c>
      <c r="E1072" s="244">
        <v>88467094</v>
      </c>
      <c r="F1072" s="144" t="s">
        <v>2467</v>
      </c>
      <c r="G1072" s="230"/>
      <c r="H1072" s="154">
        <v>39477</v>
      </c>
      <c r="I1072" s="153">
        <v>18</v>
      </c>
      <c r="J1072" s="148" t="s">
        <v>70</v>
      </c>
      <c r="K1072" s="153"/>
      <c r="L1072" s="153"/>
      <c r="M1072" s="153"/>
      <c r="N1072" s="153">
        <v>600</v>
      </c>
      <c r="O1072" s="155" t="s">
        <v>2468</v>
      </c>
      <c r="P1072" s="156" t="s">
        <v>2077</v>
      </c>
      <c r="Q1072" s="157" t="s">
        <v>110</v>
      </c>
      <c r="R1072" s="158">
        <v>46118</v>
      </c>
      <c r="S1072" s="159"/>
      <c r="T1072" s="159" t="s">
        <v>62</v>
      </c>
      <c r="U1072" s="159" t="s">
        <v>111</v>
      </c>
      <c r="V1072" s="154">
        <v>46118</v>
      </c>
      <c r="W1072" s="154" t="s">
        <v>126</v>
      </c>
      <c r="X1072" s="154" t="s">
        <v>126</v>
      </c>
      <c r="Y1072" s="160" t="s">
        <v>2469</v>
      </c>
      <c r="Z1072" s="160" t="s">
        <v>128</v>
      </c>
      <c r="AA1072" s="153">
        <v>91</v>
      </c>
      <c r="AB1072" s="153">
        <v>1.63</v>
      </c>
      <c r="AC1072" s="182">
        <f t="shared" si="34"/>
        <v>34.250442244721292</v>
      </c>
      <c r="AD1072" s="153" t="str">
        <f t="shared" si="35"/>
        <v>OBESIDADE I</v>
      </c>
      <c r="AE1072" s="233" t="s">
        <v>135</v>
      </c>
      <c r="AF1072" s="153" t="s">
        <v>130</v>
      </c>
      <c r="AG1072" s="159"/>
      <c r="AH1072" s="153"/>
      <c r="AI1072" s="161"/>
      <c r="AJ1072" s="153"/>
      <c r="AK1072" s="153"/>
      <c r="AL1072" s="207" t="s">
        <v>2470</v>
      </c>
      <c r="AM1072" s="207"/>
      <c r="AN1072" s="207"/>
      <c r="AO1072" s="207" t="str">
        <f ca="1">IF(R1072="","",IF(R1072&gt;TODAY(),"0 meses",DATEDIF(R1072,TODAY(),"m") &amp; " meses"))</f>
        <v>2 meses</v>
      </c>
      <c r="AP1072" s="147" t="s">
        <v>67</v>
      </c>
      <c r="AQ1072" s="147" t="s">
        <v>67</v>
      </c>
      <c r="AR1072" s="147"/>
      <c r="AS1072" s="209" t="s">
        <v>68</v>
      </c>
      <c r="AT1072" s="223" t="str">
        <f>MONTH(B1072)&amp;"/"&amp;YEAR(B1072)</f>
        <v>3/2026</v>
      </c>
      <c r="AU1072" s="223">
        <f>WEEKNUM(B1072)-WEEKNUM(EOMONTH(B1072,-1)+1)+1</f>
        <v>1</v>
      </c>
      <c r="AV1072" s="209" t="str">
        <f>MONTH(R1072)&amp;"/"&amp;YEAR(R1072)</f>
        <v>4/2026</v>
      </c>
      <c r="AW1072" s="209">
        <f>WEEKNUM(R1072)-WEEKNUM(EOMONTH(R1072,-1)+1)+1</f>
        <v>2</v>
      </c>
      <c r="AX1072" s="209">
        <f>IF(BB1072="S",IF(Q1072="1. Aceitou o programa",R1072-B1072,0),0)</f>
        <v>35</v>
      </c>
      <c r="AY1072" s="209">
        <f>IF(BB1072="S",IF(AND(S1072&lt;&gt;"",R1072&lt;&gt;""),S1072-R1072,0),0)</f>
        <v>0</v>
      </c>
      <c r="AZ1072" s="209">
        <f>IF(BB1072="S",IF(Q1072="1. Aceitou o programa",IF(OR(X1072="Não se Aplica",X1072=""),IF(OR(W1072="Não se Aplica",W1072=""),0,W1072-V1072),AVERAGE(X1072-W1072,W1072-V1072)),0),0)</f>
        <v>0</v>
      </c>
      <c r="BA1072" s="209">
        <f>IF(BB1072="S",IF(AND(Q1072="1. Aceitou o programa",AH1072="Realizada"),IFERROR(IF(AG1072="",0,AG1072-R1072),0),0),0)</f>
        <v>0</v>
      </c>
      <c r="BB1072" s="209" t="str">
        <f>_xlfn.XLOOKUP(U1072,'Lista Suspensa'!$AA$20:$AA$23,'Lista Suspensa'!$AB$20:$AB$23,"N/A")</f>
        <v>S</v>
      </c>
    </row>
    <row r="1073" spans="1:54" ht="12" customHeight="1">
      <c r="A1073" s="151" t="s">
        <v>54</v>
      </c>
      <c r="B1073" s="152">
        <v>46112</v>
      </c>
      <c r="C1073" s="153" t="s">
        <v>55</v>
      </c>
      <c r="D1073" s="153" t="s">
        <v>56</v>
      </c>
      <c r="E1073" s="244">
        <v>88218442</v>
      </c>
      <c r="F1073" s="144" t="s">
        <v>2471</v>
      </c>
      <c r="G1073" s="230"/>
      <c r="H1073" s="154">
        <v>29033</v>
      </c>
      <c r="I1073" s="153">
        <v>46</v>
      </c>
      <c r="J1073" s="148" t="s">
        <v>70</v>
      </c>
      <c r="K1073" s="153" t="s">
        <v>59</v>
      </c>
      <c r="L1073" s="153"/>
      <c r="M1073" s="153"/>
      <c r="N1073" s="153">
        <v>110</v>
      </c>
      <c r="O1073" s="155">
        <v>11974413517</v>
      </c>
      <c r="P1073" s="156" t="s">
        <v>2077</v>
      </c>
      <c r="Q1073" s="157" t="s">
        <v>110</v>
      </c>
      <c r="R1073" s="158">
        <v>46118</v>
      </c>
      <c r="S1073" s="159"/>
      <c r="T1073" s="159" t="s">
        <v>62</v>
      </c>
      <c r="U1073" s="159" t="s">
        <v>111</v>
      </c>
      <c r="V1073" s="154">
        <v>46118</v>
      </c>
      <c r="W1073" s="154" t="s">
        <v>126</v>
      </c>
      <c r="X1073" s="154" t="s">
        <v>126</v>
      </c>
      <c r="Y1073" s="160" t="s">
        <v>2336</v>
      </c>
      <c r="Z1073" s="160" t="s">
        <v>174</v>
      </c>
      <c r="AA1073" s="153">
        <v>66</v>
      </c>
      <c r="AB1073" s="153">
        <v>1.52</v>
      </c>
      <c r="AC1073" s="182">
        <f t="shared" si="34"/>
        <v>28.566481994459835</v>
      </c>
      <c r="AD1073" s="153" t="str">
        <f t="shared" si="35"/>
        <v>SOBREPESO</v>
      </c>
      <c r="AE1073" s="233" t="s">
        <v>135</v>
      </c>
      <c r="AF1073" s="153" t="s">
        <v>130</v>
      </c>
      <c r="AG1073" s="159"/>
      <c r="AH1073" s="153"/>
      <c r="AI1073" s="161"/>
      <c r="AJ1073" s="153"/>
      <c r="AK1073" s="153"/>
      <c r="AL1073" s="207" t="s">
        <v>131</v>
      </c>
      <c r="AM1073" s="207"/>
      <c r="AN1073" s="207"/>
      <c r="AO1073" s="207" t="str">
        <f ca="1">IF(R1073="","",IF(R1073&gt;TODAY(),"0 meses",DATEDIF(R1073,TODAY(),"m") &amp; " meses"))</f>
        <v>2 meses</v>
      </c>
      <c r="AP1073" s="147" t="s">
        <v>67</v>
      </c>
      <c r="AQ1073" s="147" t="s">
        <v>67</v>
      </c>
      <c r="AR1073" s="147"/>
      <c r="AS1073" s="209" t="s">
        <v>68</v>
      </c>
      <c r="AT1073" s="223" t="str">
        <f>MONTH(B1073)&amp;"/"&amp;YEAR(B1073)</f>
        <v>3/2026</v>
      </c>
      <c r="AU1073" s="223">
        <f>WEEKNUM(B1073)-WEEKNUM(EOMONTH(B1073,-1)+1)+1</f>
        <v>5</v>
      </c>
      <c r="AV1073" s="209" t="str">
        <f>MONTH(R1073)&amp;"/"&amp;YEAR(R1073)</f>
        <v>4/2026</v>
      </c>
      <c r="AW1073" s="209">
        <f>WEEKNUM(R1073)-WEEKNUM(EOMONTH(R1073,-1)+1)+1</f>
        <v>2</v>
      </c>
      <c r="AX1073" s="209">
        <f>IF(BB1073="S",IF(Q1073="1. Aceitou o programa",R1073-B1073,0),0)</f>
        <v>6</v>
      </c>
      <c r="AY1073" s="209">
        <f>IF(BB1073="S",IF(AND(S1073&lt;&gt;"",R1073&lt;&gt;""),S1073-R1073,0),0)</f>
        <v>0</v>
      </c>
      <c r="AZ1073" s="209">
        <f>IF(BB1073="S",IF(Q1073="1. Aceitou o programa",IF(OR(X1073="Não se Aplica",X1073=""),IF(OR(W1073="Não se Aplica",W1073=""),0,W1073-V1073),AVERAGE(X1073-W1073,W1073-V1073)),0),0)</f>
        <v>0</v>
      </c>
      <c r="BA1073" s="209">
        <f>IF(BB1073="S",IF(AND(Q1073="1. Aceitou o programa",AH1073="Realizada"),IFERROR(IF(AG1073="",0,AG1073-R1073),0),0),0)</f>
        <v>0</v>
      </c>
      <c r="BB1073" s="209" t="str">
        <f>_xlfn.XLOOKUP(U1073,'Lista Suspensa'!$AA$20:$AA$23,'Lista Suspensa'!$AB$20:$AB$23,"N/A")</f>
        <v>S</v>
      </c>
    </row>
    <row r="1074" spans="1:54" ht="12" customHeight="1">
      <c r="A1074" s="151" t="s">
        <v>54</v>
      </c>
      <c r="B1074" s="152">
        <v>46112</v>
      </c>
      <c r="C1074" s="153" t="s">
        <v>55</v>
      </c>
      <c r="D1074" s="153" t="s">
        <v>56</v>
      </c>
      <c r="E1074" s="244">
        <v>76130603</v>
      </c>
      <c r="F1074" s="144" t="s">
        <v>2472</v>
      </c>
      <c r="G1074" s="230"/>
      <c r="H1074" s="154">
        <v>26024</v>
      </c>
      <c r="I1074" s="153">
        <v>55</v>
      </c>
      <c r="J1074" s="148" t="s">
        <v>70</v>
      </c>
      <c r="K1074" s="153"/>
      <c r="L1074" s="153"/>
      <c r="M1074" s="153"/>
      <c r="N1074" s="153">
        <v>50</v>
      </c>
      <c r="O1074" s="155">
        <v>11954191901</v>
      </c>
      <c r="P1074" s="156" t="s">
        <v>2069</v>
      </c>
      <c r="Q1074" s="157" t="s">
        <v>110</v>
      </c>
      <c r="R1074" s="158">
        <v>46118</v>
      </c>
      <c r="S1074" s="159"/>
      <c r="T1074" s="159" t="s">
        <v>62</v>
      </c>
      <c r="U1074" s="159" t="s">
        <v>111</v>
      </c>
      <c r="V1074" s="154">
        <v>46113</v>
      </c>
      <c r="W1074" s="154">
        <v>46118</v>
      </c>
      <c r="X1074" s="154" t="s">
        <v>126</v>
      </c>
      <c r="Y1074" s="160" t="s">
        <v>2473</v>
      </c>
      <c r="Z1074" s="160" t="s">
        <v>128</v>
      </c>
      <c r="AA1074" s="153">
        <v>73</v>
      </c>
      <c r="AB1074" s="153">
        <v>1.63</v>
      </c>
      <c r="AC1074" s="182">
        <f t="shared" si="34"/>
        <v>27.475629493018182</v>
      </c>
      <c r="AD1074" s="153" t="str">
        <f t="shared" si="35"/>
        <v>SOBREPESO</v>
      </c>
      <c r="AE1074" s="233" t="s">
        <v>135</v>
      </c>
      <c r="AF1074" s="153" t="s">
        <v>130</v>
      </c>
      <c r="AG1074" s="159"/>
      <c r="AH1074" s="153"/>
      <c r="AI1074" s="161"/>
      <c r="AJ1074" s="153"/>
      <c r="AK1074" s="153"/>
      <c r="AL1074" s="207" t="s">
        <v>131</v>
      </c>
      <c r="AM1074" s="207"/>
      <c r="AN1074" s="207"/>
      <c r="AO1074" s="207" t="str">
        <f ca="1">IF(R1074="","",IF(R1074&gt;TODAY(),"0 meses",DATEDIF(R1074,TODAY(),"m") &amp; " meses"))</f>
        <v>2 meses</v>
      </c>
      <c r="AP1074" s="147" t="s">
        <v>67</v>
      </c>
      <c r="AQ1074" s="147" t="s">
        <v>67</v>
      </c>
      <c r="AR1074" s="147"/>
      <c r="AS1074" s="209" t="s">
        <v>68</v>
      </c>
      <c r="AT1074" s="223" t="str">
        <f>MONTH(B1074)&amp;"/"&amp;YEAR(B1074)</f>
        <v>3/2026</v>
      </c>
      <c r="AU1074" s="223">
        <f>WEEKNUM(B1074)-WEEKNUM(EOMONTH(B1074,-1)+1)+1</f>
        <v>5</v>
      </c>
      <c r="AV1074" s="209" t="str">
        <f>MONTH(R1074)&amp;"/"&amp;YEAR(R1074)</f>
        <v>4/2026</v>
      </c>
      <c r="AW1074" s="209">
        <f>WEEKNUM(R1074)-WEEKNUM(EOMONTH(R1074,-1)+1)+1</f>
        <v>2</v>
      </c>
      <c r="AX1074" s="209">
        <f>IF(BB1074="S",IF(Q1074="1. Aceitou o programa",R1074-B1074,0),0)</f>
        <v>6</v>
      </c>
      <c r="AY1074" s="209">
        <f>IF(BB1074="S",IF(AND(S1074&lt;&gt;"",R1074&lt;&gt;""),S1074-R1074,0),0)</f>
        <v>0</v>
      </c>
      <c r="AZ1074" s="209">
        <f>IF(BB1074="S",IF(Q1074="1. Aceitou o programa",IF(OR(X1074="Não se Aplica",X1074=""),IF(OR(W1074="Não se Aplica",W1074=""),0,W1074-V1074),AVERAGE(X1074-W1074,W1074-V1074)),0),0)</f>
        <v>5</v>
      </c>
      <c r="BA1074" s="209">
        <f>IF(BB1074="S",IF(AND(Q1074="1. Aceitou o programa",AH1074="Realizada"),IFERROR(IF(AG1074="",0,AG1074-R1074),0),0),0)</f>
        <v>0</v>
      </c>
      <c r="BB1074" s="209" t="str">
        <f>_xlfn.XLOOKUP(U1074,'Lista Suspensa'!$AA$20:$AA$23,'Lista Suspensa'!$AB$20:$AB$23,"N/A")</f>
        <v>S</v>
      </c>
    </row>
    <row r="1075" spans="1:54" ht="12" customHeight="1">
      <c r="A1075" s="151" t="s">
        <v>54</v>
      </c>
      <c r="B1075" s="152">
        <v>46112</v>
      </c>
      <c r="C1075" s="153" t="s">
        <v>55</v>
      </c>
      <c r="D1075" s="153" t="s">
        <v>56</v>
      </c>
      <c r="E1075" s="244">
        <v>76727745</v>
      </c>
      <c r="F1075" s="144" t="s">
        <v>2474</v>
      </c>
      <c r="G1075" s="230"/>
      <c r="H1075" s="154">
        <v>30001</v>
      </c>
      <c r="I1075" s="153">
        <v>44</v>
      </c>
      <c r="J1075" s="148" t="s">
        <v>70</v>
      </c>
      <c r="K1075" s="153"/>
      <c r="L1075" s="153"/>
      <c r="M1075" s="153"/>
      <c r="N1075" s="153">
        <v>50</v>
      </c>
      <c r="O1075" s="155">
        <v>21995854534</v>
      </c>
      <c r="P1075" s="156" t="s">
        <v>89</v>
      </c>
      <c r="Q1075" s="157" t="s">
        <v>110</v>
      </c>
      <c r="R1075" s="158">
        <v>46118</v>
      </c>
      <c r="S1075" s="159"/>
      <c r="T1075" s="159" t="s">
        <v>62</v>
      </c>
      <c r="U1075" s="159" t="s">
        <v>111</v>
      </c>
      <c r="V1075" s="154">
        <v>46113</v>
      </c>
      <c r="W1075" s="154">
        <v>46114</v>
      </c>
      <c r="X1075" s="154" t="s">
        <v>126</v>
      </c>
      <c r="Y1075" s="160" t="s">
        <v>2475</v>
      </c>
      <c r="Z1075" s="160" t="s">
        <v>193</v>
      </c>
      <c r="AA1075" s="153">
        <v>78</v>
      </c>
      <c r="AB1075" s="153">
        <v>1.58</v>
      </c>
      <c r="AC1075" s="182">
        <f t="shared" si="34"/>
        <v>31.244992789617044</v>
      </c>
      <c r="AD1075" s="153" t="str">
        <f t="shared" si="35"/>
        <v>OBESIDADE I</v>
      </c>
      <c r="AE1075" s="233" t="s">
        <v>135</v>
      </c>
      <c r="AF1075" s="153" t="s">
        <v>130</v>
      </c>
      <c r="AG1075" s="159"/>
      <c r="AH1075" s="153"/>
      <c r="AI1075" s="161"/>
      <c r="AJ1075" s="153"/>
      <c r="AK1075" s="153"/>
      <c r="AL1075" s="207" t="s">
        <v>131</v>
      </c>
      <c r="AM1075" s="207"/>
      <c r="AN1075" s="207"/>
      <c r="AO1075" s="207" t="str">
        <f ca="1">IF(R1075="","",IF(R1075&gt;TODAY(),"0 meses",DATEDIF(R1075,TODAY(),"m") &amp; " meses"))</f>
        <v>2 meses</v>
      </c>
      <c r="AP1075" s="147" t="s">
        <v>67</v>
      </c>
      <c r="AQ1075" s="147" t="s">
        <v>67</v>
      </c>
      <c r="AR1075" s="147"/>
      <c r="AS1075" s="209" t="s">
        <v>68</v>
      </c>
      <c r="AT1075" s="223" t="str">
        <f>MONTH(B1075)&amp;"/"&amp;YEAR(B1075)</f>
        <v>3/2026</v>
      </c>
      <c r="AU1075" s="223">
        <f>WEEKNUM(B1075)-WEEKNUM(EOMONTH(B1075,-1)+1)+1</f>
        <v>5</v>
      </c>
      <c r="AV1075" s="209" t="str">
        <f>MONTH(R1075)&amp;"/"&amp;YEAR(R1075)</f>
        <v>4/2026</v>
      </c>
      <c r="AW1075" s="209">
        <f>WEEKNUM(R1075)-WEEKNUM(EOMONTH(R1075,-1)+1)+1</f>
        <v>2</v>
      </c>
      <c r="AX1075" s="209">
        <f>IF(BB1075="S",IF(Q1075="1. Aceitou o programa",R1075-B1075,0),0)</f>
        <v>6</v>
      </c>
      <c r="AY1075" s="209">
        <f>IF(BB1075="S",IF(AND(S1075&lt;&gt;"",R1075&lt;&gt;""),S1075-R1075,0),0)</f>
        <v>0</v>
      </c>
      <c r="AZ1075" s="209">
        <f>IF(BB1075="S",IF(Q1075="1. Aceitou o programa",IF(OR(X1075="Não se Aplica",X1075=""),IF(OR(W1075="Não se Aplica",W1075=""),0,W1075-V1075),AVERAGE(X1075-W1075,W1075-V1075)),0),0)</f>
        <v>1</v>
      </c>
      <c r="BA1075" s="209">
        <f>IF(BB1075="S",IF(AND(Q1075="1. Aceitou o programa",AH1075="Realizada"),IFERROR(IF(AG1075="",0,AG1075-R1075),0),0),0)</f>
        <v>0</v>
      </c>
      <c r="BB1075" s="209" t="str">
        <f>_xlfn.XLOOKUP(U1075,'Lista Suspensa'!$AA$20:$AA$23,'Lista Suspensa'!$AB$20:$AB$23,"N/A")</f>
        <v>S</v>
      </c>
    </row>
    <row r="1076" spans="1:54" ht="12" customHeight="1">
      <c r="A1076" s="151" t="s">
        <v>54</v>
      </c>
      <c r="B1076" s="152">
        <v>46112</v>
      </c>
      <c r="C1076" s="153" t="s">
        <v>55</v>
      </c>
      <c r="D1076" s="153" t="s">
        <v>56</v>
      </c>
      <c r="E1076" s="244">
        <v>83500480</v>
      </c>
      <c r="F1076" s="144" t="s">
        <v>2476</v>
      </c>
      <c r="G1076" s="230"/>
      <c r="H1076" s="154">
        <v>30672</v>
      </c>
      <c r="I1076" s="153">
        <v>42</v>
      </c>
      <c r="J1076" s="148" t="s">
        <v>70</v>
      </c>
      <c r="K1076" s="153"/>
      <c r="L1076" s="153"/>
      <c r="M1076" s="153"/>
      <c r="N1076" s="153">
        <v>60</v>
      </c>
      <c r="O1076" s="155">
        <v>11984144959</v>
      </c>
      <c r="P1076" s="156" t="s">
        <v>71</v>
      </c>
      <c r="Q1076" s="157" t="s">
        <v>110</v>
      </c>
      <c r="R1076" s="158">
        <v>46118</v>
      </c>
      <c r="S1076" s="159"/>
      <c r="T1076" s="159" t="s">
        <v>62</v>
      </c>
      <c r="U1076" s="159" t="s">
        <v>111</v>
      </c>
      <c r="V1076" s="154">
        <v>46118</v>
      </c>
      <c r="W1076" s="154" t="s">
        <v>126</v>
      </c>
      <c r="X1076" s="154" t="s">
        <v>126</v>
      </c>
      <c r="Y1076" s="160" t="s">
        <v>2477</v>
      </c>
      <c r="Z1076" s="160" t="s">
        <v>128</v>
      </c>
      <c r="AA1076" s="153">
        <v>111</v>
      </c>
      <c r="AB1076" s="153">
        <v>1.65</v>
      </c>
      <c r="AC1076" s="182">
        <f t="shared" si="34"/>
        <v>40.771349862258958</v>
      </c>
      <c r="AD1076" s="153" t="str">
        <f t="shared" si="35"/>
        <v>OBESIDADE III</v>
      </c>
      <c r="AE1076" s="233" t="s">
        <v>135</v>
      </c>
      <c r="AF1076" s="153" t="s">
        <v>130</v>
      </c>
      <c r="AG1076" s="159"/>
      <c r="AH1076" s="153"/>
      <c r="AI1076" s="161"/>
      <c r="AJ1076" s="153"/>
      <c r="AK1076" s="153"/>
      <c r="AL1076" s="207" t="s">
        <v>131</v>
      </c>
      <c r="AM1076" s="207"/>
      <c r="AN1076" s="207"/>
      <c r="AO1076" s="207" t="str">
        <f ca="1">IF(R1076="","",IF(R1076&gt;TODAY(),"0 meses",DATEDIF(R1076,TODAY(),"m") &amp; " meses"))</f>
        <v>2 meses</v>
      </c>
      <c r="AP1076" s="147" t="s">
        <v>67</v>
      </c>
      <c r="AQ1076" s="147" t="s">
        <v>67</v>
      </c>
      <c r="AR1076" s="147"/>
      <c r="AS1076" s="209" t="s">
        <v>68</v>
      </c>
      <c r="AT1076" s="223" t="str">
        <f>MONTH(B1076)&amp;"/"&amp;YEAR(B1076)</f>
        <v>3/2026</v>
      </c>
      <c r="AU1076" s="223">
        <f>WEEKNUM(B1076)-WEEKNUM(EOMONTH(B1076,-1)+1)+1</f>
        <v>5</v>
      </c>
      <c r="AV1076" s="209" t="str">
        <f>MONTH(R1076)&amp;"/"&amp;YEAR(R1076)</f>
        <v>4/2026</v>
      </c>
      <c r="AW1076" s="209">
        <f>WEEKNUM(R1076)-WEEKNUM(EOMONTH(R1076,-1)+1)+1</f>
        <v>2</v>
      </c>
      <c r="AX1076" s="209">
        <f>IF(BB1076="S",IF(Q1076="1. Aceitou o programa",R1076-B1076,0),0)</f>
        <v>6</v>
      </c>
      <c r="AY1076" s="209">
        <f>IF(BB1076="S",IF(AND(S1076&lt;&gt;"",R1076&lt;&gt;""),S1076-R1076,0),0)</f>
        <v>0</v>
      </c>
      <c r="AZ1076" s="209">
        <f>IF(BB1076="S",IF(Q1076="1. Aceitou o programa",IF(OR(X1076="Não se Aplica",X1076=""),IF(OR(W1076="Não se Aplica",W1076=""),0,W1076-V1076),AVERAGE(X1076-W1076,W1076-V1076)),0),0)</f>
        <v>0</v>
      </c>
      <c r="BA1076" s="209">
        <f>IF(BB1076="S",IF(AND(Q1076="1. Aceitou o programa",AH1076="Realizada"),IFERROR(IF(AG1076="",0,AG1076-R1076),0),0),0)</f>
        <v>0</v>
      </c>
      <c r="BB1076" s="209" t="str">
        <f>_xlfn.XLOOKUP(U1076,'Lista Suspensa'!$AA$20:$AA$23,'Lista Suspensa'!$AB$20:$AB$23,"N/A")</f>
        <v>S</v>
      </c>
    </row>
    <row r="1077" spans="1:54" ht="12" customHeight="1">
      <c r="A1077" s="151" t="s">
        <v>54</v>
      </c>
      <c r="B1077" s="152">
        <v>46083</v>
      </c>
      <c r="C1077" s="153" t="s">
        <v>55</v>
      </c>
      <c r="D1077" s="153" t="s">
        <v>56</v>
      </c>
      <c r="E1077" s="244">
        <v>87945977</v>
      </c>
      <c r="F1077" s="144" t="s">
        <v>2478</v>
      </c>
      <c r="G1077" s="230"/>
      <c r="H1077" s="154">
        <v>24897</v>
      </c>
      <c r="I1077" s="153">
        <v>58</v>
      </c>
      <c r="J1077" s="148" t="s">
        <v>70</v>
      </c>
      <c r="K1077" s="153" t="s">
        <v>101</v>
      </c>
      <c r="L1077" s="153"/>
      <c r="M1077" s="153"/>
      <c r="N1077" s="153">
        <v>750</v>
      </c>
      <c r="O1077" s="155" t="s">
        <v>2479</v>
      </c>
      <c r="P1077" s="156" t="s">
        <v>60</v>
      </c>
      <c r="Q1077" s="157" t="s">
        <v>110</v>
      </c>
      <c r="R1077" s="158">
        <v>46118</v>
      </c>
      <c r="S1077" s="159"/>
      <c r="T1077" s="159" t="s">
        <v>62</v>
      </c>
      <c r="U1077" s="159" t="s">
        <v>111</v>
      </c>
      <c r="V1077" s="154">
        <v>46118</v>
      </c>
      <c r="W1077" s="154" t="s">
        <v>126</v>
      </c>
      <c r="X1077" s="154" t="s">
        <v>126</v>
      </c>
      <c r="Y1077" s="160"/>
      <c r="Z1077" s="160" t="s">
        <v>459</v>
      </c>
      <c r="AA1077" s="153">
        <v>74</v>
      </c>
      <c r="AB1077" s="153">
        <v>1.61</v>
      </c>
      <c r="AC1077" s="182">
        <f t="shared" si="34"/>
        <v>28.548281316307239</v>
      </c>
      <c r="AD1077" s="153" t="str">
        <f t="shared" si="35"/>
        <v>SOBREPESO</v>
      </c>
      <c r="AE1077" s="233" t="s">
        <v>66</v>
      </c>
      <c r="AF1077" s="153" t="s">
        <v>130</v>
      </c>
      <c r="AG1077" s="159"/>
      <c r="AH1077" s="153"/>
      <c r="AI1077" s="161"/>
      <c r="AJ1077" s="153"/>
      <c r="AK1077" s="153"/>
      <c r="AL1077" s="207" t="s">
        <v>136</v>
      </c>
      <c r="AM1077" s="207"/>
      <c r="AN1077" s="207"/>
      <c r="AO1077" s="207" t="str">
        <f ca="1">IF(R1077="","",IF(R1077&gt;TODAY(),"0 meses",DATEDIF(R1077,TODAY(),"m") &amp; " meses"))</f>
        <v>2 meses</v>
      </c>
      <c r="AP1077" s="147" t="s">
        <v>67</v>
      </c>
      <c r="AQ1077" s="147" t="s">
        <v>67</v>
      </c>
      <c r="AR1077" s="147"/>
      <c r="AS1077" s="209" t="s">
        <v>68</v>
      </c>
      <c r="AT1077" s="223" t="str">
        <f>MONTH(B1077)&amp;"/"&amp;YEAR(B1077)</f>
        <v>3/2026</v>
      </c>
      <c r="AU1077" s="223">
        <f>WEEKNUM(B1077)-WEEKNUM(EOMONTH(B1077,-1)+1)+1</f>
        <v>1</v>
      </c>
      <c r="AV1077" s="209" t="str">
        <f>MONTH(R1077)&amp;"/"&amp;YEAR(R1077)</f>
        <v>4/2026</v>
      </c>
      <c r="AW1077" s="209">
        <f>WEEKNUM(R1077)-WEEKNUM(EOMONTH(R1077,-1)+1)+1</f>
        <v>2</v>
      </c>
      <c r="AX1077" s="209">
        <f>IF(BB1077="S",IF(Q1077="1. Aceitou o programa",R1077-B1077,0),0)</f>
        <v>35</v>
      </c>
      <c r="AY1077" s="209">
        <f>IF(BB1077="S",IF(AND(S1077&lt;&gt;"",R1077&lt;&gt;""),S1077-R1077,0),0)</f>
        <v>0</v>
      </c>
      <c r="AZ1077" s="209">
        <f>IF(BB1077="S",IF(Q1077="1. Aceitou o programa",IF(OR(X1077="Não se Aplica",X1077=""),IF(OR(W1077="Não se Aplica",W1077=""),0,W1077-V1077),AVERAGE(X1077-W1077,W1077-V1077)),0),0)</f>
        <v>0</v>
      </c>
      <c r="BA1077" s="209">
        <f>IF(BB1077="S",IF(AND(Q1077="1. Aceitou o programa",AH1077="Realizada"),IFERROR(IF(AG1077="",0,AG1077-R1077),0),0),0)</f>
        <v>0</v>
      </c>
      <c r="BB1077" s="209" t="str">
        <f>_xlfn.XLOOKUP(U1077,'Lista Suspensa'!$AA$20:$AA$23,'Lista Suspensa'!$AB$20:$AB$23,"N/A")</f>
        <v>S</v>
      </c>
    </row>
    <row r="1078" spans="1:54" ht="12" customHeight="1">
      <c r="A1078" s="151" t="s">
        <v>54</v>
      </c>
      <c r="B1078" s="152">
        <v>46086</v>
      </c>
      <c r="C1078" s="153" t="s">
        <v>297</v>
      </c>
      <c r="D1078" s="153" t="s">
        <v>455</v>
      </c>
      <c r="E1078" s="244">
        <v>89475715</v>
      </c>
      <c r="F1078" s="144" t="s">
        <v>2480</v>
      </c>
      <c r="G1078" s="230"/>
      <c r="H1078" s="154">
        <v>30691</v>
      </c>
      <c r="I1078" s="153">
        <v>42</v>
      </c>
      <c r="J1078" s="148" t="s">
        <v>70</v>
      </c>
      <c r="K1078" s="153"/>
      <c r="L1078" s="153"/>
      <c r="M1078" s="153"/>
      <c r="N1078" s="153"/>
      <c r="O1078" s="155">
        <v>11961732297</v>
      </c>
      <c r="P1078" s="156" t="s">
        <v>60</v>
      </c>
      <c r="Q1078" s="157" t="s">
        <v>110</v>
      </c>
      <c r="R1078" s="158">
        <v>46118</v>
      </c>
      <c r="S1078" s="159"/>
      <c r="T1078" s="159" t="s">
        <v>62</v>
      </c>
      <c r="U1078" s="159" t="s">
        <v>111</v>
      </c>
      <c r="V1078" s="154">
        <v>46118</v>
      </c>
      <c r="W1078" s="154" t="s">
        <v>126</v>
      </c>
      <c r="X1078" s="154" t="s">
        <v>126</v>
      </c>
      <c r="Y1078" s="160" t="s">
        <v>2351</v>
      </c>
      <c r="Z1078" s="160" t="s">
        <v>128</v>
      </c>
      <c r="AA1078" s="153">
        <v>154</v>
      </c>
      <c r="AB1078" s="153">
        <v>1.76</v>
      </c>
      <c r="AC1078" s="182">
        <f t="shared" si="34"/>
        <v>49.715909090909093</v>
      </c>
      <c r="AD1078" s="153" t="str">
        <f t="shared" si="35"/>
        <v>OBESIDADE III</v>
      </c>
      <c r="AE1078" s="233" t="s">
        <v>135</v>
      </c>
      <c r="AF1078" s="153" t="s">
        <v>130</v>
      </c>
      <c r="AG1078" s="159"/>
      <c r="AH1078" s="153"/>
      <c r="AI1078" s="161"/>
      <c r="AJ1078" s="153"/>
      <c r="AK1078" s="153"/>
      <c r="AL1078" s="207" t="s">
        <v>131</v>
      </c>
      <c r="AM1078" s="207"/>
      <c r="AN1078" s="207"/>
      <c r="AO1078" s="207" t="str">
        <f ca="1">IF(R1078="","",IF(R1078&gt;TODAY(),"0 meses",DATEDIF(R1078,TODAY(),"m") &amp; " meses"))</f>
        <v>2 meses</v>
      </c>
      <c r="AP1078" s="147" t="s">
        <v>67</v>
      </c>
      <c r="AQ1078" s="147" t="s">
        <v>67</v>
      </c>
      <c r="AR1078" s="147"/>
      <c r="AS1078" s="209" t="s">
        <v>68</v>
      </c>
      <c r="AT1078" s="223" t="str">
        <f>MONTH(B1078)&amp;"/"&amp;YEAR(B1078)</f>
        <v>3/2026</v>
      </c>
      <c r="AU1078" s="223">
        <f>WEEKNUM(B1078)-WEEKNUM(EOMONTH(B1078,-1)+1)+1</f>
        <v>1</v>
      </c>
      <c r="AV1078" s="209" t="str">
        <f>MONTH(R1078)&amp;"/"&amp;YEAR(R1078)</f>
        <v>4/2026</v>
      </c>
      <c r="AW1078" s="209">
        <f>WEEKNUM(R1078)-WEEKNUM(EOMONTH(R1078,-1)+1)+1</f>
        <v>2</v>
      </c>
      <c r="AX1078" s="209">
        <f>IF(BB1078="S",IF(Q1078="1. Aceitou o programa",R1078-B1078,0),0)</f>
        <v>32</v>
      </c>
      <c r="AY1078" s="209">
        <f>IF(BB1078="S",IF(AND(S1078&lt;&gt;"",R1078&lt;&gt;""),S1078-R1078,0),0)</f>
        <v>0</v>
      </c>
      <c r="AZ1078" s="209">
        <f>IF(BB1078="S",IF(Q1078="1. Aceitou o programa",IF(OR(X1078="Não se Aplica",X1078=""),IF(OR(W1078="Não se Aplica",W1078=""),0,W1078-V1078),AVERAGE(X1078-W1078,W1078-V1078)),0),0)</f>
        <v>0</v>
      </c>
      <c r="BA1078" s="209">
        <f>IF(BB1078="S",IF(AND(Q1078="1. Aceitou o programa",AH1078="Realizada"),IFERROR(IF(AG1078="",0,AG1078-R1078),0),0),0)</f>
        <v>0</v>
      </c>
      <c r="BB1078" s="209" t="str">
        <f>_xlfn.XLOOKUP(U1078,'Lista Suspensa'!$AA$20:$AA$23,'Lista Suspensa'!$AB$20:$AB$23,"N/A")</f>
        <v>S</v>
      </c>
    </row>
    <row r="1079" spans="1:54" ht="12" customHeight="1">
      <c r="A1079" s="151" t="s">
        <v>54</v>
      </c>
      <c r="B1079" s="152">
        <v>46086</v>
      </c>
      <c r="C1079" s="153" t="s">
        <v>297</v>
      </c>
      <c r="D1079" s="153" t="s">
        <v>455</v>
      </c>
      <c r="E1079" s="244">
        <v>83797000</v>
      </c>
      <c r="F1079" s="144" t="s">
        <v>2481</v>
      </c>
      <c r="G1079" s="230"/>
      <c r="H1079" s="154">
        <v>28838</v>
      </c>
      <c r="I1079" s="153">
        <v>47</v>
      </c>
      <c r="J1079" s="148" t="s">
        <v>70</v>
      </c>
      <c r="K1079" s="153"/>
      <c r="L1079" s="153"/>
      <c r="M1079" s="153"/>
      <c r="N1079" s="153"/>
      <c r="O1079" s="155">
        <v>21999467410</v>
      </c>
      <c r="P1079" s="156" t="s">
        <v>71</v>
      </c>
      <c r="Q1079" s="157" t="s">
        <v>110</v>
      </c>
      <c r="R1079" s="158">
        <v>46118</v>
      </c>
      <c r="S1079" s="159"/>
      <c r="T1079" s="159" t="s">
        <v>62</v>
      </c>
      <c r="U1079" s="159" t="s">
        <v>111</v>
      </c>
      <c r="V1079" s="154">
        <v>46118</v>
      </c>
      <c r="W1079" s="154" t="s">
        <v>126</v>
      </c>
      <c r="X1079" s="154" t="s">
        <v>126</v>
      </c>
      <c r="Y1079" s="160"/>
      <c r="Z1079" s="160" t="s">
        <v>128</v>
      </c>
      <c r="AA1079" s="153">
        <v>83</v>
      </c>
      <c r="AB1079" s="153">
        <v>1.56</v>
      </c>
      <c r="AC1079" s="182">
        <f t="shared" si="34"/>
        <v>34.105851413543718</v>
      </c>
      <c r="AD1079" s="153" t="str">
        <f t="shared" si="35"/>
        <v>OBESIDADE I</v>
      </c>
      <c r="AE1079" s="233" t="s">
        <v>135</v>
      </c>
      <c r="AF1079" s="153" t="s">
        <v>130</v>
      </c>
      <c r="AG1079" s="159"/>
      <c r="AH1079" s="153"/>
      <c r="AI1079" s="161"/>
      <c r="AJ1079" s="153"/>
      <c r="AK1079" s="153"/>
      <c r="AL1079" s="207" t="s">
        <v>131</v>
      </c>
      <c r="AM1079" s="207"/>
      <c r="AN1079" s="207"/>
      <c r="AO1079" s="207" t="str">
        <f ca="1">IF(R1079="","",IF(R1079&gt;TODAY(),"0 meses",DATEDIF(R1079,TODAY(),"m") &amp; " meses"))</f>
        <v>2 meses</v>
      </c>
      <c r="AP1079" s="147" t="s">
        <v>67</v>
      </c>
      <c r="AQ1079" s="147" t="s">
        <v>67</v>
      </c>
      <c r="AR1079" s="147"/>
      <c r="AS1079" s="209" t="s">
        <v>68</v>
      </c>
      <c r="AT1079" s="223" t="str">
        <f>MONTH(B1079)&amp;"/"&amp;YEAR(B1079)</f>
        <v>3/2026</v>
      </c>
      <c r="AU1079" s="223">
        <f>WEEKNUM(B1079)-WEEKNUM(EOMONTH(B1079,-1)+1)+1</f>
        <v>1</v>
      </c>
      <c r="AV1079" s="209" t="str">
        <f>MONTH(R1079)&amp;"/"&amp;YEAR(R1079)</f>
        <v>4/2026</v>
      </c>
      <c r="AW1079" s="209">
        <f>WEEKNUM(R1079)-WEEKNUM(EOMONTH(R1079,-1)+1)+1</f>
        <v>2</v>
      </c>
      <c r="AX1079" s="209">
        <f>IF(BB1079="S",IF(Q1079="1. Aceitou o programa",R1079-B1079,0),0)</f>
        <v>32</v>
      </c>
      <c r="AY1079" s="209">
        <f>IF(BB1079="S",IF(AND(S1079&lt;&gt;"",R1079&lt;&gt;""),S1079-R1079,0),0)</f>
        <v>0</v>
      </c>
      <c r="AZ1079" s="209">
        <f>IF(BB1079="S",IF(Q1079="1. Aceitou o programa",IF(OR(X1079="Não se Aplica",X1079=""),IF(OR(W1079="Não se Aplica",W1079=""),0,W1079-V1079),AVERAGE(X1079-W1079,W1079-V1079)),0),0)</f>
        <v>0</v>
      </c>
      <c r="BA1079" s="209">
        <f>IF(BB1079="S",IF(AND(Q1079="1. Aceitou o programa",AH1079="Realizada"),IFERROR(IF(AG1079="",0,AG1079-R1079),0),0),0)</f>
        <v>0</v>
      </c>
      <c r="BB1079" s="209" t="str">
        <f>_xlfn.XLOOKUP(U1079,'Lista Suspensa'!$AA$20:$AA$23,'Lista Suspensa'!$AB$20:$AB$23,"N/A")</f>
        <v>S</v>
      </c>
    </row>
    <row r="1080" spans="1:54" ht="12" customHeight="1">
      <c r="A1080" s="151" t="s">
        <v>54</v>
      </c>
      <c r="B1080" s="152">
        <v>46093</v>
      </c>
      <c r="C1080" s="153" t="s">
        <v>297</v>
      </c>
      <c r="D1080" s="153" t="s">
        <v>455</v>
      </c>
      <c r="E1080" s="244">
        <v>81140775</v>
      </c>
      <c r="F1080" s="144" t="s">
        <v>2482</v>
      </c>
      <c r="G1080" s="230"/>
      <c r="H1080" s="154">
        <v>36220</v>
      </c>
      <c r="I1080" s="153">
        <v>27</v>
      </c>
      <c r="J1080" s="148" t="s">
        <v>70</v>
      </c>
      <c r="K1080" s="153"/>
      <c r="L1080" s="153"/>
      <c r="M1080" s="153"/>
      <c r="N1080" s="153"/>
      <c r="O1080" s="155">
        <v>11947936124</v>
      </c>
      <c r="P1080" s="156" t="s">
        <v>60</v>
      </c>
      <c r="Q1080" s="157" t="s">
        <v>110</v>
      </c>
      <c r="R1080" s="158">
        <v>46118</v>
      </c>
      <c r="S1080" s="159"/>
      <c r="T1080" s="159" t="s">
        <v>62</v>
      </c>
      <c r="U1080" s="159" t="s">
        <v>111</v>
      </c>
      <c r="V1080" s="154">
        <v>46118</v>
      </c>
      <c r="W1080" s="154" t="s">
        <v>126</v>
      </c>
      <c r="X1080" s="154" t="s">
        <v>126</v>
      </c>
      <c r="Y1080" s="160" t="s">
        <v>2483</v>
      </c>
      <c r="Z1080" s="160" t="s">
        <v>128</v>
      </c>
      <c r="AA1080" s="153">
        <v>91</v>
      </c>
      <c r="AB1080" s="153">
        <v>1.73</v>
      </c>
      <c r="AC1080" s="182">
        <f t="shared" si="34"/>
        <v>30.405292525644022</v>
      </c>
      <c r="AD1080" s="153" t="str">
        <f t="shared" si="35"/>
        <v>OBESIDADE I</v>
      </c>
      <c r="AE1080" s="233" t="s">
        <v>135</v>
      </c>
      <c r="AF1080" s="153" t="s">
        <v>130</v>
      </c>
      <c r="AG1080" s="159"/>
      <c r="AH1080" s="153"/>
      <c r="AI1080" s="161"/>
      <c r="AJ1080" s="153"/>
      <c r="AK1080" s="153"/>
      <c r="AL1080" s="207" t="s">
        <v>131</v>
      </c>
      <c r="AM1080" s="207"/>
      <c r="AN1080" s="207"/>
      <c r="AO1080" s="207" t="str">
        <f ca="1">IF(R1080="","",IF(R1080&gt;TODAY(),"0 meses",DATEDIF(R1080,TODAY(),"m") &amp; " meses"))</f>
        <v>2 meses</v>
      </c>
      <c r="AP1080" s="147" t="s">
        <v>67</v>
      </c>
      <c r="AQ1080" s="147" t="s">
        <v>67</v>
      </c>
      <c r="AR1080" s="147"/>
      <c r="AS1080" s="209" t="s">
        <v>68</v>
      </c>
      <c r="AT1080" s="223" t="str">
        <f>MONTH(B1080)&amp;"/"&amp;YEAR(B1080)</f>
        <v>3/2026</v>
      </c>
      <c r="AU1080" s="223">
        <f>WEEKNUM(B1080)-WEEKNUM(EOMONTH(B1080,-1)+1)+1</f>
        <v>2</v>
      </c>
      <c r="AV1080" s="209" t="str">
        <f>MONTH(R1080)&amp;"/"&amp;YEAR(R1080)</f>
        <v>4/2026</v>
      </c>
      <c r="AW1080" s="209">
        <f>WEEKNUM(R1080)-WEEKNUM(EOMONTH(R1080,-1)+1)+1</f>
        <v>2</v>
      </c>
      <c r="AX1080" s="209">
        <f>IF(BB1080="S",IF(Q1080="1. Aceitou o programa",R1080-B1080,0),0)</f>
        <v>25</v>
      </c>
      <c r="AY1080" s="209">
        <f>IF(BB1080="S",IF(AND(S1080&lt;&gt;"",R1080&lt;&gt;""),S1080-R1080,0),0)</f>
        <v>0</v>
      </c>
      <c r="AZ1080" s="209">
        <f>IF(BB1080="S",IF(Q1080="1. Aceitou o programa",IF(OR(X1080="Não se Aplica",X1080=""),IF(OR(W1080="Não se Aplica",W1080=""),0,W1080-V1080),AVERAGE(X1080-W1080,W1080-V1080)),0),0)</f>
        <v>0</v>
      </c>
      <c r="BA1080" s="209">
        <f>IF(BB1080="S",IF(AND(Q1080="1. Aceitou o programa",AH1080="Realizada"),IFERROR(IF(AG1080="",0,AG1080-R1080),0),0),0)</f>
        <v>0</v>
      </c>
      <c r="BB1080" s="209" t="str">
        <f>_xlfn.XLOOKUP(U1080,'Lista Suspensa'!$AA$20:$AA$23,'Lista Suspensa'!$AB$20:$AB$23,"N/A")</f>
        <v>S</v>
      </c>
    </row>
    <row r="1081" spans="1:54" ht="12" customHeight="1">
      <c r="A1081" s="151" t="s">
        <v>54</v>
      </c>
      <c r="B1081" s="152">
        <v>46079</v>
      </c>
      <c r="C1081" s="153" t="s">
        <v>297</v>
      </c>
      <c r="D1081" s="153" t="s">
        <v>455</v>
      </c>
      <c r="E1081" s="244">
        <v>85719477</v>
      </c>
      <c r="F1081" s="144" t="s">
        <v>2484</v>
      </c>
      <c r="G1081" s="230"/>
      <c r="H1081" s="154">
        <v>19299</v>
      </c>
      <c r="I1081" s="153">
        <v>73</v>
      </c>
      <c r="J1081" s="148" t="s">
        <v>58</v>
      </c>
      <c r="K1081" s="153" t="s">
        <v>101</v>
      </c>
      <c r="L1081" s="153"/>
      <c r="M1081" s="153"/>
      <c r="N1081" s="153"/>
      <c r="O1081" s="155">
        <v>21999199650</v>
      </c>
      <c r="P1081" s="156" t="s">
        <v>2069</v>
      </c>
      <c r="Q1081" s="157" t="s">
        <v>110</v>
      </c>
      <c r="R1081" s="158">
        <v>46119</v>
      </c>
      <c r="S1081" s="159"/>
      <c r="T1081" s="159" t="s">
        <v>62</v>
      </c>
      <c r="U1081" s="159" t="s">
        <v>111</v>
      </c>
      <c r="V1081" s="154">
        <v>46118</v>
      </c>
      <c r="W1081" s="154" t="s">
        <v>126</v>
      </c>
      <c r="X1081" s="154" t="s">
        <v>126</v>
      </c>
      <c r="Y1081" s="160" t="s">
        <v>2485</v>
      </c>
      <c r="Z1081" s="160" t="s">
        <v>128</v>
      </c>
      <c r="AA1081" s="153">
        <v>119</v>
      </c>
      <c r="AB1081" s="153">
        <v>1.78</v>
      </c>
      <c r="AC1081" s="182">
        <f t="shared" si="34"/>
        <v>37.558389092286326</v>
      </c>
      <c r="AD1081" s="153" t="str">
        <f t="shared" si="35"/>
        <v>OBESIDADE II</v>
      </c>
      <c r="AE1081" s="233" t="s">
        <v>1092</v>
      </c>
      <c r="AF1081" s="153" t="s">
        <v>130</v>
      </c>
      <c r="AG1081" s="159"/>
      <c r="AH1081" s="153"/>
      <c r="AI1081" s="161"/>
      <c r="AJ1081" s="153"/>
      <c r="AK1081" s="153"/>
      <c r="AL1081" s="207" t="s">
        <v>131</v>
      </c>
      <c r="AM1081" s="207"/>
      <c r="AN1081" s="207"/>
      <c r="AO1081" s="207" t="str">
        <f ca="1">IF(R1081="","",IF(R1081&gt;TODAY(),"0 meses",DATEDIF(R1081,TODAY(),"m") &amp; " meses"))</f>
        <v>2 meses</v>
      </c>
      <c r="AP1081" s="147" t="s">
        <v>67</v>
      </c>
      <c r="AQ1081" s="147" t="s">
        <v>67</v>
      </c>
      <c r="AR1081" s="147"/>
      <c r="AS1081" s="209" t="s">
        <v>68</v>
      </c>
      <c r="AT1081" s="223" t="str">
        <f>MONTH(B1081)&amp;"/"&amp;YEAR(B1081)</f>
        <v>2/2026</v>
      </c>
      <c r="AU1081" s="223">
        <f>WEEKNUM(B1081)-WEEKNUM(EOMONTH(B1081,-1)+1)+1</f>
        <v>4</v>
      </c>
      <c r="AV1081" s="209" t="str">
        <f>MONTH(R1081)&amp;"/"&amp;YEAR(R1081)</f>
        <v>4/2026</v>
      </c>
      <c r="AW1081" s="209">
        <f>WEEKNUM(R1081)-WEEKNUM(EOMONTH(R1081,-1)+1)+1</f>
        <v>2</v>
      </c>
      <c r="AX1081" s="209">
        <f>IF(BB1081="S",IF(Q1081="1. Aceitou o programa",R1081-B1081,0),0)</f>
        <v>40</v>
      </c>
      <c r="AY1081" s="209">
        <f>IF(BB1081="S",IF(AND(S1081&lt;&gt;"",R1081&lt;&gt;""),S1081-R1081,0),0)</f>
        <v>0</v>
      </c>
      <c r="AZ1081" s="209">
        <f>IF(BB1081="S",IF(Q1081="1. Aceitou o programa",IF(OR(X1081="Não se Aplica",X1081=""),IF(OR(W1081="Não se Aplica",W1081=""),0,W1081-V1081),AVERAGE(X1081-W1081,W1081-V1081)),0),0)</f>
        <v>0</v>
      </c>
      <c r="BA1081" s="209">
        <f>IF(BB1081="S",IF(AND(Q1081="1. Aceitou o programa",AH1081="Realizada"),IFERROR(IF(AG1081="",0,AG1081-R1081),0),0),0)</f>
        <v>0</v>
      </c>
      <c r="BB1081" s="209" t="str">
        <f>_xlfn.XLOOKUP(U1081,'Lista Suspensa'!$AA$20:$AA$23,'Lista Suspensa'!$AB$20:$AB$23,"N/A")</f>
        <v>S</v>
      </c>
    </row>
    <row r="1082" spans="1:54" ht="12" customHeight="1">
      <c r="A1082" s="151" t="s">
        <v>54</v>
      </c>
      <c r="B1082" s="152">
        <v>46083</v>
      </c>
      <c r="C1082" s="153" t="s">
        <v>55</v>
      </c>
      <c r="D1082" s="153" t="s">
        <v>56</v>
      </c>
      <c r="E1082" s="244">
        <v>88277708</v>
      </c>
      <c r="F1082" s="144" t="s">
        <v>2486</v>
      </c>
      <c r="G1082" s="230"/>
      <c r="H1082" s="154">
        <v>29169</v>
      </c>
      <c r="I1082" s="153">
        <v>46</v>
      </c>
      <c r="J1082" s="148" t="s">
        <v>70</v>
      </c>
      <c r="K1082" s="153" t="s">
        <v>101</v>
      </c>
      <c r="L1082" s="153"/>
      <c r="M1082" s="153"/>
      <c r="N1082" s="153">
        <v>75</v>
      </c>
      <c r="O1082" s="155" t="s">
        <v>2487</v>
      </c>
      <c r="P1082" s="156" t="s">
        <v>89</v>
      </c>
      <c r="Q1082" s="157" t="s">
        <v>110</v>
      </c>
      <c r="R1082" s="158">
        <v>46119</v>
      </c>
      <c r="S1082" s="159"/>
      <c r="T1082" s="159" t="s">
        <v>62</v>
      </c>
      <c r="U1082" s="159" t="s">
        <v>111</v>
      </c>
      <c r="V1082" s="154">
        <v>46118</v>
      </c>
      <c r="W1082" s="154" t="s">
        <v>126</v>
      </c>
      <c r="X1082" s="154" t="s">
        <v>126</v>
      </c>
      <c r="Y1082" s="160"/>
      <c r="Z1082" s="160" t="s">
        <v>128</v>
      </c>
      <c r="AA1082" s="153">
        <v>110</v>
      </c>
      <c r="AB1082" s="153">
        <v>1.56</v>
      </c>
      <c r="AC1082" s="182">
        <f t="shared" si="34"/>
        <v>45.200525969756733</v>
      </c>
      <c r="AD1082" s="153" t="str">
        <f t="shared" si="35"/>
        <v>OBESIDADE III</v>
      </c>
      <c r="AE1082" s="233" t="s">
        <v>947</v>
      </c>
      <c r="AF1082" s="153" t="s">
        <v>130</v>
      </c>
      <c r="AG1082" s="159"/>
      <c r="AH1082" s="153"/>
      <c r="AI1082" s="161"/>
      <c r="AJ1082" s="153"/>
      <c r="AK1082" s="153"/>
      <c r="AL1082" s="207" t="s">
        <v>131</v>
      </c>
      <c r="AM1082" s="207"/>
      <c r="AN1082" s="207"/>
      <c r="AO1082" s="207" t="str">
        <f ca="1">IF(R1082="","",IF(R1082&gt;TODAY(),"0 meses",DATEDIF(R1082,TODAY(),"m") &amp; " meses"))</f>
        <v>2 meses</v>
      </c>
      <c r="AP1082" s="147" t="s">
        <v>67</v>
      </c>
      <c r="AQ1082" s="147" t="s">
        <v>67</v>
      </c>
      <c r="AR1082" s="147"/>
      <c r="AS1082" s="209" t="s">
        <v>68</v>
      </c>
      <c r="AT1082" s="223" t="str">
        <f>MONTH(B1082)&amp;"/"&amp;YEAR(B1082)</f>
        <v>3/2026</v>
      </c>
      <c r="AU1082" s="223">
        <f>WEEKNUM(B1082)-WEEKNUM(EOMONTH(B1082,-1)+1)+1</f>
        <v>1</v>
      </c>
      <c r="AV1082" s="209" t="str">
        <f>MONTH(R1082)&amp;"/"&amp;YEAR(R1082)</f>
        <v>4/2026</v>
      </c>
      <c r="AW1082" s="209">
        <f>WEEKNUM(R1082)-WEEKNUM(EOMONTH(R1082,-1)+1)+1</f>
        <v>2</v>
      </c>
      <c r="AX1082" s="209">
        <f>IF(BB1082="S",IF(Q1082="1. Aceitou o programa",R1082-B1082,0),0)</f>
        <v>36</v>
      </c>
      <c r="AY1082" s="209">
        <f>IF(BB1082="S",IF(AND(S1082&lt;&gt;"",R1082&lt;&gt;""),S1082-R1082,0),0)</f>
        <v>0</v>
      </c>
      <c r="AZ1082" s="209">
        <f>IF(BB1082="S",IF(Q1082="1. Aceitou o programa",IF(OR(X1082="Não se Aplica",X1082=""),IF(OR(W1082="Não se Aplica",W1082=""),0,W1082-V1082),AVERAGE(X1082-W1082,W1082-V1082)),0),0)</f>
        <v>0</v>
      </c>
      <c r="BA1082" s="209">
        <f>IF(BB1082="S",IF(AND(Q1082="1. Aceitou o programa",AH1082="Realizada"),IFERROR(IF(AG1082="",0,AG1082-R1082),0),0),0)</f>
        <v>0</v>
      </c>
      <c r="BB1082" s="209" t="str">
        <f>_xlfn.XLOOKUP(U1082,'Lista Suspensa'!$AA$20:$AA$23,'Lista Suspensa'!$AB$20:$AB$23,"N/A")</f>
        <v>S</v>
      </c>
    </row>
    <row r="1083" spans="1:54" ht="12" customHeight="1">
      <c r="A1083" s="151" t="s">
        <v>54</v>
      </c>
      <c r="B1083" s="152">
        <v>46083</v>
      </c>
      <c r="C1083" s="153" t="s">
        <v>55</v>
      </c>
      <c r="D1083" s="153" t="s">
        <v>56</v>
      </c>
      <c r="E1083" s="244">
        <v>84807059</v>
      </c>
      <c r="F1083" s="144" t="s">
        <v>2488</v>
      </c>
      <c r="G1083" s="230"/>
      <c r="H1083" s="154">
        <v>28042</v>
      </c>
      <c r="I1083" s="153">
        <v>49</v>
      </c>
      <c r="J1083" s="148" t="s">
        <v>70</v>
      </c>
      <c r="K1083" s="153"/>
      <c r="L1083" s="153"/>
      <c r="M1083" s="153"/>
      <c r="N1083" s="153">
        <v>80</v>
      </c>
      <c r="O1083" s="155">
        <v>21988580486</v>
      </c>
      <c r="P1083" s="156" t="s">
        <v>89</v>
      </c>
      <c r="Q1083" s="157" t="s">
        <v>110</v>
      </c>
      <c r="R1083" s="158">
        <v>46119</v>
      </c>
      <c r="S1083" s="159"/>
      <c r="T1083" s="159" t="s">
        <v>62</v>
      </c>
      <c r="U1083" s="159" t="s">
        <v>111</v>
      </c>
      <c r="V1083" s="154">
        <v>46118</v>
      </c>
      <c r="W1083" s="154" t="s">
        <v>126</v>
      </c>
      <c r="X1083" s="154" t="s">
        <v>126</v>
      </c>
      <c r="Y1083" s="160"/>
      <c r="Z1083" s="160" t="s">
        <v>128</v>
      </c>
      <c r="AA1083" s="153">
        <v>93.5</v>
      </c>
      <c r="AB1083" s="153">
        <v>1.58</v>
      </c>
      <c r="AC1083" s="182">
        <f t="shared" si="34"/>
        <v>37.453933664476843</v>
      </c>
      <c r="AD1083" s="153" t="str">
        <f t="shared" si="35"/>
        <v>OBESIDADE II</v>
      </c>
      <c r="AE1083" s="233" t="s">
        <v>1092</v>
      </c>
      <c r="AF1083" s="153" t="s">
        <v>130</v>
      </c>
      <c r="AG1083" s="159"/>
      <c r="AH1083" s="153"/>
      <c r="AI1083" s="161"/>
      <c r="AJ1083" s="153"/>
      <c r="AK1083" s="153"/>
      <c r="AL1083" s="207" t="s">
        <v>131</v>
      </c>
      <c r="AM1083" s="207"/>
      <c r="AN1083" s="207"/>
      <c r="AO1083" s="207" t="str">
        <f ca="1">IF(R1083="","",IF(R1083&gt;TODAY(),"0 meses",DATEDIF(R1083,TODAY(),"m") &amp; " meses"))</f>
        <v>2 meses</v>
      </c>
      <c r="AP1083" s="147" t="s">
        <v>67</v>
      </c>
      <c r="AQ1083" s="147" t="s">
        <v>67</v>
      </c>
      <c r="AR1083" s="147"/>
      <c r="AS1083" s="209" t="s">
        <v>68</v>
      </c>
      <c r="AT1083" s="223" t="str">
        <f>MONTH(B1083)&amp;"/"&amp;YEAR(B1083)</f>
        <v>3/2026</v>
      </c>
      <c r="AU1083" s="223">
        <f>WEEKNUM(B1083)-WEEKNUM(EOMONTH(B1083,-1)+1)+1</f>
        <v>1</v>
      </c>
      <c r="AV1083" s="209" t="str">
        <f>MONTH(R1083)&amp;"/"&amp;YEAR(R1083)</f>
        <v>4/2026</v>
      </c>
      <c r="AW1083" s="209">
        <f>WEEKNUM(R1083)-WEEKNUM(EOMONTH(R1083,-1)+1)+1</f>
        <v>2</v>
      </c>
      <c r="AX1083" s="209">
        <f>IF(BB1083="S",IF(Q1083="1. Aceitou o programa",R1083-B1083,0),0)</f>
        <v>36</v>
      </c>
      <c r="AY1083" s="209">
        <f>IF(BB1083="S",IF(AND(S1083&lt;&gt;"",R1083&lt;&gt;""),S1083-R1083,0),0)</f>
        <v>0</v>
      </c>
      <c r="AZ1083" s="209">
        <f>IF(BB1083="S",IF(Q1083="1. Aceitou o programa",IF(OR(X1083="Não se Aplica",X1083=""),IF(OR(W1083="Não se Aplica",W1083=""),0,W1083-V1083),AVERAGE(X1083-W1083,W1083-V1083)),0),0)</f>
        <v>0</v>
      </c>
      <c r="BA1083" s="209">
        <f>IF(BB1083="S",IF(AND(Q1083="1. Aceitou o programa",AH1083="Realizada"),IFERROR(IF(AG1083="",0,AG1083-R1083),0),0),0)</f>
        <v>0</v>
      </c>
      <c r="BB1083" s="209" t="str">
        <f>_xlfn.XLOOKUP(U1083,'Lista Suspensa'!$AA$20:$AA$23,'Lista Suspensa'!$AB$20:$AB$23,"N/A")</f>
        <v>S</v>
      </c>
    </row>
    <row r="1084" spans="1:54" ht="12" customHeight="1">
      <c r="A1084" s="151" t="s">
        <v>54</v>
      </c>
      <c r="B1084" s="152">
        <v>46083</v>
      </c>
      <c r="C1084" s="153" t="s">
        <v>55</v>
      </c>
      <c r="D1084" s="153" t="s">
        <v>56</v>
      </c>
      <c r="E1084" s="244">
        <v>87289545</v>
      </c>
      <c r="F1084" s="144" t="s">
        <v>2489</v>
      </c>
      <c r="G1084" s="230"/>
      <c r="H1084" s="154">
        <v>29085</v>
      </c>
      <c r="I1084" s="153">
        <v>46</v>
      </c>
      <c r="J1084" s="148" t="s">
        <v>70</v>
      </c>
      <c r="K1084" s="153"/>
      <c r="L1084" s="153"/>
      <c r="M1084" s="153"/>
      <c r="N1084" s="153">
        <v>75</v>
      </c>
      <c r="O1084" s="155" t="s">
        <v>2490</v>
      </c>
      <c r="P1084" s="156" t="s">
        <v>89</v>
      </c>
      <c r="Q1084" s="157" t="s">
        <v>110</v>
      </c>
      <c r="R1084" s="158">
        <v>46119</v>
      </c>
      <c r="S1084" s="159"/>
      <c r="T1084" s="159" t="s">
        <v>62</v>
      </c>
      <c r="U1084" s="159" t="s">
        <v>111</v>
      </c>
      <c r="V1084" s="154">
        <v>46118</v>
      </c>
      <c r="W1084" s="154" t="s">
        <v>126</v>
      </c>
      <c r="X1084" s="154" t="s">
        <v>126</v>
      </c>
      <c r="Y1084" s="160"/>
      <c r="Z1084" s="160" t="s">
        <v>128</v>
      </c>
      <c r="AA1084" s="153">
        <v>67</v>
      </c>
      <c r="AB1084" s="153">
        <v>1.56</v>
      </c>
      <c r="AC1084" s="182">
        <f t="shared" si="34"/>
        <v>27.531229454306374</v>
      </c>
      <c r="AD1084" s="153" t="str">
        <f t="shared" si="35"/>
        <v>SOBREPESO</v>
      </c>
      <c r="AE1084" s="233" t="s">
        <v>135</v>
      </c>
      <c r="AF1084" s="153" t="s">
        <v>130</v>
      </c>
      <c r="AG1084" s="159"/>
      <c r="AH1084" s="153"/>
      <c r="AI1084" s="161"/>
      <c r="AJ1084" s="153"/>
      <c r="AK1084" s="153"/>
      <c r="AL1084" s="207" t="s">
        <v>85</v>
      </c>
      <c r="AM1084" s="207" t="s">
        <v>86</v>
      </c>
      <c r="AN1084" s="207"/>
      <c r="AO1084" s="207" t="str">
        <f ca="1">IF(R1084="","",IF(R1084&gt;TODAY(),"0 meses",DATEDIF(R1084,TODAY(),"m") &amp; " meses"))</f>
        <v>2 meses</v>
      </c>
      <c r="AP1084" s="147" t="s">
        <v>67</v>
      </c>
      <c r="AQ1084" s="147" t="s">
        <v>67</v>
      </c>
      <c r="AR1084" s="147"/>
      <c r="AS1084" s="209" t="s">
        <v>68</v>
      </c>
      <c r="AT1084" s="223" t="str">
        <f>MONTH(B1084)&amp;"/"&amp;YEAR(B1084)</f>
        <v>3/2026</v>
      </c>
      <c r="AU1084" s="223">
        <f>WEEKNUM(B1084)-WEEKNUM(EOMONTH(B1084,-1)+1)+1</f>
        <v>1</v>
      </c>
      <c r="AV1084" s="209" t="str">
        <f>MONTH(R1084)&amp;"/"&amp;YEAR(R1084)</f>
        <v>4/2026</v>
      </c>
      <c r="AW1084" s="209">
        <f>WEEKNUM(R1084)-WEEKNUM(EOMONTH(R1084,-1)+1)+1</f>
        <v>2</v>
      </c>
      <c r="AX1084" s="209">
        <f>IF(BB1084="S",IF(Q1084="1. Aceitou o programa",R1084-B1084,0),0)</f>
        <v>36</v>
      </c>
      <c r="AY1084" s="209">
        <f>IF(BB1084="S",IF(AND(S1084&lt;&gt;"",R1084&lt;&gt;""),S1084-R1084,0),0)</f>
        <v>0</v>
      </c>
      <c r="AZ1084" s="209">
        <f>IF(BB1084="S",IF(Q1084="1. Aceitou o programa",IF(OR(X1084="Não se Aplica",X1084=""),IF(OR(W1084="Não se Aplica",W1084=""),0,W1084-V1084),AVERAGE(X1084-W1084,W1084-V1084)),0),0)</f>
        <v>0</v>
      </c>
      <c r="BA1084" s="209">
        <f>IF(BB1084="S",IF(AND(Q1084="1. Aceitou o programa",AH1084="Realizada"),IFERROR(IF(AG1084="",0,AG1084-R1084),0),0),0)</f>
        <v>0</v>
      </c>
      <c r="BB1084" s="209" t="str">
        <f>_xlfn.XLOOKUP(U1084,'Lista Suspensa'!$AA$20:$AA$23,'Lista Suspensa'!$AB$20:$AB$23,"N/A")</f>
        <v>S</v>
      </c>
    </row>
    <row r="1085" spans="1:54" ht="12" customHeight="1">
      <c r="A1085" s="151" t="s">
        <v>54</v>
      </c>
      <c r="B1085" s="152">
        <v>46083</v>
      </c>
      <c r="C1085" s="153" t="s">
        <v>55</v>
      </c>
      <c r="D1085" s="153" t="s">
        <v>56</v>
      </c>
      <c r="E1085" s="244">
        <v>81460481</v>
      </c>
      <c r="F1085" s="144" t="s">
        <v>2491</v>
      </c>
      <c r="G1085" s="230"/>
      <c r="H1085" s="154">
        <v>29302</v>
      </c>
      <c r="I1085" s="153">
        <v>46</v>
      </c>
      <c r="J1085" s="148" t="s">
        <v>70</v>
      </c>
      <c r="K1085" s="153"/>
      <c r="L1085" s="153"/>
      <c r="M1085" s="153"/>
      <c r="N1085" s="153">
        <v>380</v>
      </c>
      <c r="O1085" s="155" t="s">
        <v>2492</v>
      </c>
      <c r="P1085" s="156" t="s">
        <v>2069</v>
      </c>
      <c r="Q1085" s="157" t="s">
        <v>110</v>
      </c>
      <c r="R1085" s="158">
        <v>46119</v>
      </c>
      <c r="S1085" s="159"/>
      <c r="T1085" s="159" t="s">
        <v>62</v>
      </c>
      <c r="U1085" s="159" t="s">
        <v>111</v>
      </c>
      <c r="V1085" s="154">
        <v>46114</v>
      </c>
      <c r="W1085" s="154">
        <v>46119</v>
      </c>
      <c r="X1085" s="154" t="s">
        <v>126</v>
      </c>
      <c r="Y1085" s="160" t="s">
        <v>2493</v>
      </c>
      <c r="Z1085" s="160" t="s">
        <v>128</v>
      </c>
      <c r="AA1085" s="153">
        <v>107</v>
      </c>
      <c r="AB1085" s="153" t="s">
        <v>2233</v>
      </c>
      <c r="AC1085" s="182">
        <f t="shared" si="34"/>
        <v>41.796874999999993</v>
      </c>
      <c r="AD1085" s="153" t="str">
        <f t="shared" si="35"/>
        <v>OBESIDADE III</v>
      </c>
      <c r="AE1085" s="233" t="s">
        <v>1092</v>
      </c>
      <c r="AF1085" s="153" t="s">
        <v>130</v>
      </c>
      <c r="AG1085" s="159"/>
      <c r="AH1085" s="153"/>
      <c r="AI1085" s="161"/>
      <c r="AJ1085" s="153"/>
      <c r="AK1085" s="153"/>
      <c r="AL1085" s="207" t="s">
        <v>131</v>
      </c>
      <c r="AM1085" s="207"/>
      <c r="AN1085" s="207"/>
      <c r="AO1085" s="207" t="str">
        <f ca="1">IF(R1085="","",IF(R1085&gt;TODAY(),"0 meses",DATEDIF(R1085,TODAY(),"m") &amp; " meses"))</f>
        <v>2 meses</v>
      </c>
      <c r="AP1085" s="147" t="s">
        <v>67</v>
      </c>
      <c r="AQ1085" s="147" t="s">
        <v>67</v>
      </c>
      <c r="AR1085" s="147"/>
      <c r="AS1085" s="209" t="s">
        <v>68</v>
      </c>
      <c r="AT1085" s="223" t="str">
        <f>MONTH(B1085)&amp;"/"&amp;YEAR(B1085)</f>
        <v>3/2026</v>
      </c>
      <c r="AU1085" s="223">
        <f>WEEKNUM(B1085)-WEEKNUM(EOMONTH(B1085,-1)+1)+1</f>
        <v>1</v>
      </c>
      <c r="AV1085" s="209" t="str">
        <f>MONTH(R1085)&amp;"/"&amp;YEAR(R1085)</f>
        <v>4/2026</v>
      </c>
      <c r="AW1085" s="209">
        <f>WEEKNUM(R1085)-WEEKNUM(EOMONTH(R1085,-1)+1)+1</f>
        <v>2</v>
      </c>
      <c r="AX1085" s="209">
        <f>IF(BB1085="S",IF(Q1085="1. Aceitou o programa",R1085-B1085,0),0)</f>
        <v>36</v>
      </c>
      <c r="AY1085" s="209">
        <f>IF(BB1085="S",IF(AND(S1085&lt;&gt;"",R1085&lt;&gt;""),S1085-R1085,0),0)</f>
        <v>0</v>
      </c>
      <c r="AZ1085" s="209">
        <f>IF(BB1085="S",IF(Q1085="1. Aceitou o programa",IF(OR(X1085="Não se Aplica",X1085=""),IF(OR(W1085="Não se Aplica",W1085=""),0,W1085-V1085),AVERAGE(X1085-W1085,W1085-V1085)),0),0)</f>
        <v>5</v>
      </c>
      <c r="BA1085" s="209">
        <f>IF(BB1085="S",IF(AND(Q1085="1. Aceitou o programa",AH1085="Realizada"),IFERROR(IF(AG1085="",0,AG1085-R1085),0),0),0)</f>
        <v>0</v>
      </c>
      <c r="BB1085" s="209" t="str">
        <f>_xlfn.XLOOKUP(U1085,'Lista Suspensa'!$AA$20:$AA$23,'Lista Suspensa'!$AB$20:$AB$23,"N/A")</f>
        <v>S</v>
      </c>
    </row>
    <row r="1086" spans="1:54" ht="12" customHeight="1">
      <c r="A1086" s="151" t="s">
        <v>54</v>
      </c>
      <c r="B1086" s="152">
        <v>46083</v>
      </c>
      <c r="C1086" s="153" t="s">
        <v>55</v>
      </c>
      <c r="D1086" s="153" t="s">
        <v>56</v>
      </c>
      <c r="E1086" s="244">
        <v>89187564</v>
      </c>
      <c r="F1086" s="144" t="s">
        <v>2494</v>
      </c>
      <c r="G1086" s="230"/>
      <c r="H1086" s="154">
        <v>31216</v>
      </c>
      <c r="I1086" s="153">
        <v>40</v>
      </c>
      <c r="J1086" s="148" t="s">
        <v>58</v>
      </c>
      <c r="K1086" s="153"/>
      <c r="L1086" s="153"/>
      <c r="M1086" s="153"/>
      <c r="N1086" s="153">
        <v>60</v>
      </c>
      <c r="O1086" s="155" t="s">
        <v>2495</v>
      </c>
      <c r="P1086" s="156" t="s">
        <v>2254</v>
      </c>
      <c r="Q1086" s="157" t="s">
        <v>110</v>
      </c>
      <c r="R1086" s="158">
        <v>46119</v>
      </c>
      <c r="S1086" s="159"/>
      <c r="T1086" s="159" t="s">
        <v>62</v>
      </c>
      <c r="U1086" s="159" t="s">
        <v>111</v>
      </c>
      <c r="V1086" s="154">
        <v>46118</v>
      </c>
      <c r="W1086" s="154" t="s">
        <v>126</v>
      </c>
      <c r="X1086" s="154" t="s">
        <v>126</v>
      </c>
      <c r="Y1086" s="160"/>
      <c r="Z1086" s="160" t="s">
        <v>128</v>
      </c>
      <c r="AA1086" s="153">
        <v>112</v>
      </c>
      <c r="AB1086" s="153">
        <v>1.75</v>
      </c>
      <c r="AC1086" s="182">
        <f t="shared" si="34"/>
        <v>36.571428571428569</v>
      </c>
      <c r="AD1086" s="153" t="str">
        <f t="shared" si="35"/>
        <v>OBESIDADE II</v>
      </c>
      <c r="AE1086" s="233" t="s">
        <v>135</v>
      </c>
      <c r="AF1086" s="153" t="s">
        <v>130</v>
      </c>
      <c r="AG1086" s="159"/>
      <c r="AH1086" s="153"/>
      <c r="AI1086" s="161"/>
      <c r="AJ1086" s="153"/>
      <c r="AK1086" s="153"/>
      <c r="AL1086" s="207" t="s">
        <v>131</v>
      </c>
      <c r="AM1086" s="207"/>
      <c r="AN1086" s="207"/>
      <c r="AO1086" s="207" t="str">
        <f ca="1">IF(R1086="","",IF(R1086&gt;TODAY(),"0 meses",DATEDIF(R1086,TODAY(),"m") &amp; " meses"))</f>
        <v>2 meses</v>
      </c>
      <c r="AP1086" s="147" t="s">
        <v>67</v>
      </c>
      <c r="AQ1086" s="147" t="s">
        <v>67</v>
      </c>
      <c r="AR1086" s="147"/>
      <c r="AS1086" s="209" t="s">
        <v>68</v>
      </c>
      <c r="AT1086" s="223" t="str">
        <f>MONTH(B1086)&amp;"/"&amp;YEAR(B1086)</f>
        <v>3/2026</v>
      </c>
      <c r="AU1086" s="223">
        <f>WEEKNUM(B1086)-WEEKNUM(EOMONTH(B1086,-1)+1)+1</f>
        <v>1</v>
      </c>
      <c r="AV1086" s="209" t="str">
        <f>MONTH(R1086)&amp;"/"&amp;YEAR(R1086)</f>
        <v>4/2026</v>
      </c>
      <c r="AW1086" s="209">
        <f>WEEKNUM(R1086)-WEEKNUM(EOMONTH(R1086,-1)+1)+1</f>
        <v>2</v>
      </c>
      <c r="AX1086" s="209">
        <f>IF(BB1086="S",IF(Q1086="1. Aceitou o programa",R1086-B1086,0),0)</f>
        <v>36</v>
      </c>
      <c r="AY1086" s="209">
        <f>IF(BB1086="S",IF(AND(S1086&lt;&gt;"",R1086&lt;&gt;""),S1086-R1086,0),0)</f>
        <v>0</v>
      </c>
      <c r="AZ1086" s="209">
        <f>IF(BB1086="S",IF(Q1086="1. Aceitou o programa",IF(OR(X1086="Não se Aplica",X1086=""),IF(OR(W1086="Não se Aplica",W1086=""),0,W1086-V1086),AVERAGE(X1086-W1086,W1086-V1086)),0),0)</f>
        <v>0</v>
      </c>
      <c r="BA1086" s="209">
        <f>IF(BB1086="S",IF(AND(Q1086="1. Aceitou o programa",AH1086="Realizada"),IFERROR(IF(AG1086="",0,AG1086-R1086),0),0),0)</f>
        <v>0</v>
      </c>
      <c r="BB1086" s="209" t="str">
        <f>_xlfn.XLOOKUP(U1086,'Lista Suspensa'!$AA$20:$AA$23,'Lista Suspensa'!$AB$20:$AB$23,"N/A")</f>
        <v>S</v>
      </c>
    </row>
    <row r="1087" spans="1:54" ht="12" customHeight="1">
      <c r="A1087" s="151" t="s">
        <v>54</v>
      </c>
      <c r="B1087" s="152">
        <v>46083</v>
      </c>
      <c r="C1087" s="153" t="s">
        <v>55</v>
      </c>
      <c r="D1087" s="153" t="s">
        <v>56</v>
      </c>
      <c r="E1087" s="244">
        <v>89714986</v>
      </c>
      <c r="F1087" s="144" t="s">
        <v>2496</v>
      </c>
      <c r="G1087" s="230"/>
      <c r="H1087" s="154">
        <v>31359</v>
      </c>
      <c r="I1087" s="153">
        <v>40</v>
      </c>
      <c r="J1087" s="148" t="s">
        <v>70</v>
      </c>
      <c r="K1087" s="153"/>
      <c r="L1087" s="153"/>
      <c r="M1087" s="153"/>
      <c r="N1087" s="153">
        <v>50</v>
      </c>
      <c r="O1087" s="155">
        <v>11987630869</v>
      </c>
      <c r="P1087" s="156" t="s">
        <v>89</v>
      </c>
      <c r="Q1087" s="157" t="s">
        <v>110</v>
      </c>
      <c r="R1087" s="158">
        <v>46119</v>
      </c>
      <c r="S1087" s="159"/>
      <c r="T1087" s="159" t="s">
        <v>62</v>
      </c>
      <c r="U1087" s="159" t="s">
        <v>111</v>
      </c>
      <c r="V1087" s="154">
        <v>46118</v>
      </c>
      <c r="W1087" s="154" t="s">
        <v>126</v>
      </c>
      <c r="X1087" s="154" t="s">
        <v>126</v>
      </c>
      <c r="Y1087" s="160"/>
      <c r="Z1087" s="160" t="s">
        <v>128</v>
      </c>
      <c r="AA1087" s="153">
        <v>74</v>
      </c>
      <c r="AB1087" s="153">
        <v>1.55</v>
      </c>
      <c r="AC1087" s="182">
        <f t="shared" si="34"/>
        <v>30.801248699271589</v>
      </c>
      <c r="AD1087" s="153" t="str">
        <f t="shared" si="35"/>
        <v>OBESIDADE I</v>
      </c>
      <c r="AE1087" s="233" t="s">
        <v>135</v>
      </c>
      <c r="AF1087" s="153" t="s">
        <v>130</v>
      </c>
      <c r="AG1087" s="159"/>
      <c r="AH1087" s="153"/>
      <c r="AI1087" s="161"/>
      <c r="AJ1087" s="153"/>
      <c r="AK1087" s="153"/>
      <c r="AL1087" s="207" t="s">
        <v>131</v>
      </c>
      <c r="AM1087" s="207"/>
      <c r="AN1087" s="207"/>
      <c r="AO1087" s="207" t="str">
        <f ca="1">IF(R1087="","",IF(R1087&gt;TODAY(),"0 meses",DATEDIF(R1087,TODAY(),"m") &amp; " meses"))</f>
        <v>2 meses</v>
      </c>
      <c r="AP1087" s="147" t="s">
        <v>67</v>
      </c>
      <c r="AQ1087" s="147" t="s">
        <v>67</v>
      </c>
      <c r="AR1087" s="147"/>
      <c r="AS1087" s="209" t="s">
        <v>68</v>
      </c>
      <c r="AT1087" s="223" t="str">
        <f>MONTH(B1087)&amp;"/"&amp;YEAR(B1087)</f>
        <v>3/2026</v>
      </c>
      <c r="AU1087" s="223">
        <f>WEEKNUM(B1087)-WEEKNUM(EOMONTH(B1087,-1)+1)+1</f>
        <v>1</v>
      </c>
      <c r="AV1087" s="209" t="str">
        <f>MONTH(R1087)&amp;"/"&amp;YEAR(R1087)</f>
        <v>4/2026</v>
      </c>
      <c r="AW1087" s="209">
        <f>WEEKNUM(R1087)-WEEKNUM(EOMONTH(R1087,-1)+1)+1</f>
        <v>2</v>
      </c>
      <c r="AX1087" s="209">
        <f>IF(BB1087="S",IF(Q1087="1. Aceitou o programa",R1087-B1087,0),0)</f>
        <v>36</v>
      </c>
      <c r="AY1087" s="209">
        <f>IF(BB1087="S",IF(AND(S1087&lt;&gt;"",R1087&lt;&gt;""),S1087-R1087,0),0)</f>
        <v>0</v>
      </c>
      <c r="AZ1087" s="209">
        <f>IF(BB1087="S",IF(Q1087="1. Aceitou o programa",IF(OR(X1087="Não se Aplica",X1087=""),IF(OR(W1087="Não se Aplica",W1087=""),0,W1087-V1087),AVERAGE(X1087-W1087,W1087-V1087)),0),0)</f>
        <v>0</v>
      </c>
      <c r="BA1087" s="209">
        <f>IF(BB1087="S",IF(AND(Q1087="1. Aceitou o programa",AH1087="Realizada"),IFERROR(IF(AG1087="",0,AG1087-R1087),0),0),0)</f>
        <v>0</v>
      </c>
      <c r="BB1087" s="209" t="str">
        <f>_xlfn.XLOOKUP(U1087,'Lista Suspensa'!$AA$20:$AA$23,'Lista Suspensa'!$AB$20:$AB$23,"N/A")</f>
        <v>S</v>
      </c>
    </row>
    <row r="1088" spans="1:54" ht="12" customHeight="1">
      <c r="A1088" s="151" t="s">
        <v>54</v>
      </c>
      <c r="B1088" s="152">
        <v>46083</v>
      </c>
      <c r="C1088" s="153" t="s">
        <v>55</v>
      </c>
      <c r="D1088" s="153" t="s">
        <v>56</v>
      </c>
      <c r="E1088" s="244">
        <v>88186265</v>
      </c>
      <c r="F1088" s="144" t="s">
        <v>2497</v>
      </c>
      <c r="G1088" s="230"/>
      <c r="H1088" s="154">
        <v>31898</v>
      </c>
      <c r="I1088" s="153">
        <v>39</v>
      </c>
      <c r="J1088" s="148" t="s">
        <v>70</v>
      </c>
      <c r="K1088" s="153"/>
      <c r="L1088" s="153"/>
      <c r="M1088" s="153"/>
      <c r="N1088" s="153">
        <v>120</v>
      </c>
      <c r="O1088" s="155" t="s">
        <v>2498</v>
      </c>
      <c r="P1088" s="156" t="s">
        <v>71</v>
      </c>
      <c r="Q1088" s="157" t="s">
        <v>110</v>
      </c>
      <c r="R1088" s="158">
        <v>46119</v>
      </c>
      <c r="S1088" s="159"/>
      <c r="T1088" s="159" t="s">
        <v>62</v>
      </c>
      <c r="U1088" s="159" t="s">
        <v>111</v>
      </c>
      <c r="V1088" s="154">
        <v>46118</v>
      </c>
      <c r="W1088" s="154" t="s">
        <v>126</v>
      </c>
      <c r="X1088" s="154" t="s">
        <v>126</v>
      </c>
      <c r="Y1088" s="160" t="s">
        <v>2499</v>
      </c>
      <c r="Z1088" s="160" t="s">
        <v>128</v>
      </c>
      <c r="AA1088" s="153">
        <v>110</v>
      </c>
      <c r="AB1088" s="153">
        <v>1.67</v>
      </c>
      <c r="AC1088" s="182">
        <f t="shared" si="34"/>
        <v>39.442073935960416</v>
      </c>
      <c r="AD1088" s="153" t="str">
        <f t="shared" si="35"/>
        <v>OBESIDADE II</v>
      </c>
      <c r="AE1088" s="233" t="s">
        <v>139</v>
      </c>
      <c r="AF1088" s="153" t="s">
        <v>130</v>
      </c>
      <c r="AG1088" s="159"/>
      <c r="AH1088" s="153"/>
      <c r="AI1088" s="161"/>
      <c r="AJ1088" s="153"/>
      <c r="AK1088" s="153"/>
      <c r="AL1088" s="207" t="s">
        <v>131</v>
      </c>
      <c r="AM1088" s="207"/>
      <c r="AN1088" s="207"/>
      <c r="AO1088" s="207" t="str">
        <f ca="1">IF(R1088="","",IF(R1088&gt;TODAY(),"0 meses",DATEDIF(R1088,TODAY(),"m") &amp; " meses"))</f>
        <v>2 meses</v>
      </c>
      <c r="AP1088" s="147" t="s">
        <v>67</v>
      </c>
      <c r="AQ1088" s="147" t="s">
        <v>67</v>
      </c>
      <c r="AR1088" s="147"/>
      <c r="AS1088" s="209" t="s">
        <v>68</v>
      </c>
      <c r="AT1088" s="223" t="str">
        <f>MONTH(B1088)&amp;"/"&amp;YEAR(B1088)</f>
        <v>3/2026</v>
      </c>
      <c r="AU1088" s="223">
        <f>WEEKNUM(B1088)-WEEKNUM(EOMONTH(B1088,-1)+1)+1</f>
        <v>1</v>
      </c>
      <c r="AV1088" s="209" t="str">
        <f>MONTH(R1088)&amp;"/"&amp;YEAR(R1088)</f>
        <v>4/2026</v>
      </c>
      <c r="AW1088" s="209">
        <f>WEEKNUM(R1088)-WEEKNUM(EOMONTH(R1088,-1)+1)+1</f>
        <v>2</v>
      </c>
      <c r="AX1088" s="209">
        <f>IF(BB1088="S",IF(Q1088="1. Aceitou o programa",R1088-B1088,0),0)</f>
        <v>36</v>
      </c>
      <c r="AY1088" s="209">
        <f>IF(BB1088="S",IF(AND(S1088&lt;&gt;"",R1088&lt;&gt;""),S1088-R1088,0),0)</f>
        <v>0</v>
      </c>
      <c r="AZ1088" s="209">
        <f>IF(BB1088="S",IF(Q1088="1. Aceitou o programa",IF(OR(X1088="Não se Aplica",X1088=""),IF(OR(W1088="Não se Aplica",W1088=""),0,W1088-V1088),AVERAGE(X1088-W1088,W1088-V1088)),0),0)</f>
        <v>0</v>
      </c>
      <c r="BA1088" s="209">
        <f>IF(BB1088="S",IF(AND(Q1088="1. Aceitou o programa",AH1088="Realizada"),IFERROR(IF(AG1088="",0,AG1088-R1088),0),0),0)</f>
        <v>0</v>
      </c>
      <c r="BB1088" s="209" t="str">
        <f>_xlfn.XLOOKUP(U1088,'Lista Suspensa'!$AA$20:$AA$23,'Lista Suspensa'!$AB$20:$AB$23,"N/A")</f>
        <v>S</v>
      </c>
    </row>
    <row r="1089" spans="1:54" ht="12" customHeight="1">
      <c r="A1089" s="151" t="s">
        <v>54</v>
      </c>
      <c r="B1089" s="152">
        <v>46083</v>
      </c>
      <c r="C1089" s="153" t="s">
        <v>55</v>
      </c>
      <c r="D1089" s="153" t="s">
        <v>56</v>
      </c>
      <c r="E1089" s="244">
        <v>87554492</v>
      </c>
      <c r="F1089" s="144" t="s">
        <v>2500</v>
      </c>
      <c r="G1089" s="230"/>
      <c r="H1089" s="154">
        <v>31994</v>
      </c>
      <c r="I1089" s="153">
        <v>38</v>
      </c>
      <c r="J1089" s="148" t="s">
        <v>58</v>
      </c>
      <c r="K1089" s="153"/>
      <c r="L1089" s="153"/>
      <c r="M1089" s="153"/>
      <c r="N1089" s="153">
        <v>380</v>
      </c>
      <c r="O1089" s="155" t="s">
        <v>2501</v>
      </c>
      <c r="P1089" s="156" t="s">
        <v>89</v>
      </c>
      <c r="Q1089" s="157" t="s">
        <v>110</v>
      </c>
      <c r="R1089" s="158">
        <v>46119</v>
      </c>
      <c r="S1089" s="159"/>
      <c r="T1089" s="159" t="s">
        <v>62</v>
      </c>
      <c r="U1089" s="159" t="s">
        <v>111</v>
      </c>
      <c r="V1089" s="154">
        <v>46118</v>
      </c>
      <c r="W1089" s="154" t="s">
        <v>126</v>
      </c>
      <c r="X1089" s="154" t="s">
        <v>126</v>
      </c>
      <c r="Y1089" s="160"/>
      <c r="Z1089" s="160" t="s">
        <v>128</v>
      </c>
      <c r="AA1089" s="153">
        <v>102</v>
      </c>
      <c r="AB1089" s="153">
        <v>1.78</v>
      </c>
      <c r="AC1089" s="182">
        <f t="shared" si="34"/>
        <v>32.192904936245419</v>
      </c>
      <c r="AD1089" s="153" t="str">
        <f t="shared" si="35"/>
        <v>OBESIDADE I</v>
      </c>
      <c r="AE1089" s="233" t="s">
        <v>135</v>
      </c>
      <c r="AF1089" s="153" t="s">
        <v>130</v>
      </c>
      <c r="AG1089" s="159"/>
      <c r="AH1089" s="153"/>
      <c r="AI1089" s="161"/>
      <c r="AJ1089" s="153"/>
      <c r="AK1089" s="153"/>
      <c r="AL1089" s="207" t="s">
        <v>131</v>
      </c>
      <c r="AM1089" s="207"/>
      <c r="AN1089" s="207"/>
      <c r="AO1089" s="207" t="str">
        <f ca="1">IF(R1089="","",IF(R1089&gt;TODAY(),"0 meses",DATEDIF(R1089,TODAY(),"m") &amp; " meses"))</f>
        <v>2 meses</v>
      </c>
      <c r="AP1089" s="147" t="s">
        <v>67</v>
      </c>
      <c r="AQ1089" s="147" t="s">
        <v>67</v>
      </c>
      <c r="AR1089" s="147"/>
      <c r="AS1089" s="209" t="s">
        <v>68</v>
      </c>
      <c r="AT1089" s="223" t="str">
        <f>MONTH(B1089)&amp;"/"&amp;YEAR(B1089)</f>
        <v>3/2026</v>
      </c>
      <c r="AU1089" s="223">
        <f>WEEKNUM(B1089)-WEEKNUM(EOMONTH(B1089,-1)+1)+1</f>
        <v>1</v>
      </c>
      <c r="AV1089" s="209" t="str">
        <f>MONTH(R1089)&amp;"/"&amp;YEAR(R1089)</f>
        <v>4/2026</v>
      </c>
      <c r="AW1089" s="209">
        <f>WEEKNUM(R1089)-WEEKNUM(EOMONTH(R1089,-1)+1)+1</f>
        <v>2</v>
      </c>
      <c r="AX1089" s="209">
        <f>IF(BB1089="S",IF(Q1089="1. Aceitou o programa",R1089-B1089,0),0)</f>
        <v>36</v>
      </c>
      <c r="AY1089" s="209">
        <f>IF(BB1089="S",IF(AND(S1089&lt;&gt;"",R1089&lt;&gt;""),S1089-R1089,0),0)</f>
        <v>0</v>
      </c>
      <c r="AZ1089" s="209">
        <f>IF(BB1089="S",IF(Q1089="1. Aceitou o programa",IF(OR(X1089="Não se Aplica",X1089=""),IF(OR(W1089="Não se Aplica",W1089=""),0,W1089-V1089),AVERAGE(X1089-W1089,W1089-V1089)),0),0)</f>
        <v>0</v>
      </c>
      <c r="BA1089" s="209">
        <f>IF(BB1089="S",IF(AND(Q1089="1. Aceitou o programa",AH1089="Realizada"),IFERROR(IF(AG1089="",0,AG1089-R1089),0),0),0)</f>
        <v>0</v>
      </c>
      <c r="BB1089" s="209" t="str">
        <f>_xlfn.XLOOKUP(U1089,'Lista Suspensa'!$AA$20:$AA$23,'Lista Suspensa'!$AB$20:$AB$23,"N/A")</f>
        <v>S</v>
      </c>
    </row>
    <row r="1090" spans="1:54" ht="12" customHeight="1">
      <c r="A1090" s="151" t="s">
        <v>54</v>
      </c>
      <c r="B1090" s="152">
        <v>46083</v>
      </c>
      <c r="C1090" s="153" t="s">
        <v>55</v>
      </c>
      <c r="D1090" s="153" t="s">
        <v>56</v>
      </c>
      <c r="E1090" s="244">
        <v>79319086</v>
      </c>
      <c r="F1090" s="144" t="s">
        <v>2502</v>
      </c>
      <c r="G1090" s="230"/>
      <c r="H1090" s="154">
        <v>33415</v>
      </c>
      <c r="I1090" s="153">
        <v>34</v>
      </c>
      <c r="J1090" s="148" t="s">
        <v>70</v>
      </c>
      <c r="K1090" s="153"/>
      <c r="L1090" s="153"/>
      <c r="M1090" s="153"/>
      <c r="N1090" s="153">
        <v>450</v>
      </c>
      <c r="O1090" s="155">
        <v>21985245407</v>
      </c>
      <c r="P1090" s="156" t="s">
        <v>71</v>
      </c>
      <c r="Q1090" s="157" t="s">
        <v>110</v>
      </c>
      <c r="R1090" s="158">
        <v>46119</v>
      </c>
      <c r="S1090" s="159"/>
      <c r="T1090" s="159" t="s">
        <v>62</v>
      </c>
      <c r="U1090" s="159" t="s">
        <v>111</v>
      </c>
      <c r="V1090" s="154">
        <v>46118</v>
      </c>
      <c r="W1090" s="154" t="s">
        <v>126</v>
      </c>
      <c r="X1090" s="154" t="s">
        <v>126</v>
      </c>
      <c r="Y1090" s="160" t="s">
        <v>2503</v>
      </c>
      <c r="Z1090" s="160" t="s">
        <v>128</v>
      </c>
      <c r="AA1090" s="153">
        <v>97</v>
      </c>
      <c r="AB1090" s="153">
        <v>1.58</v>
      </c>
      <c r="AC1090" s="182">
        <f t="shared" ref="AC1090:AC1153" si="36">SUM(AA1090/(AB1090^2))</f>
        <v>38.855952571703249</v>
      </c>
      <c r="AD1090" s="153" t="str">
        <f t="shared" ref="AD1090:AD1153" si="37">IF(AC1090&lt;18.5,"ABAIXO DO PESO",
(IF(AC1090&lt;=24.9,"PESO NORMAL",
(IF(AC1090&lt;=29.9,"SOBREPESO",
(IF(AC1090&lt;=34.9,"OBESIDADE I",
(IF(AC1090&lt;=39.9,"OBESIDADE II",
(IF(AC1090&lt;=999,"OBESIDADE III","VAZIO")))))))))))</f>
        <v>OBESIDADE II</v>
      </c>
      <c r="AE1090" s="233" t="s">
        <v>947</v>
      </c>
      <c r="AF1090" s="153" t="s">
        <v>130</v>
      </c>
      <c r="AG1090" s="159"/>
      <c r="AH1090" s="153"/>
      <c r="AI1090" s="161"/>
      <c r="AJ1090" s="153"/>
      <c r="AK1090" s="153"/>
      <c r="AL1090" s="207" t="s">
        <v>131</v>
      </c>
      <c r="AM1090" s="207"/>
      <c r="AN1090" s="207"/>
      <c r="AO1090" s="207" t="str">
        <f ca="1">IF(R1090="","",IF(R1090&gt;TODAY(),"0 meses",DATEDIF(R1090,TODAY(),"m") &amp; " meses"))</f>
        <v>2 meses</v>
      </c>
      <c r="AP1090" s="147" t="s">
        <v>67</v>
      </c>
      <c r="AQ1090" s="147" t="s">
        <v>67</v>
      </c>
      <c r="AR1090" s="147"/>
      <c r="AS1090" s="209" t="s">
        <v>68</v>
      </c>
      <c r="AT1090" s="223" t="str">
        <f>MONTH(B1090)&amp;"/"&amp;YEAR(B1090)</f>
        <v>3/2026</v>
      </c>
      <c r="AU1090" s="223">
        <f>WEEKNUM(B1090)-WEEKNUM(EOMONTH(B1090,-1)+1)+1</f>
        <v>1</v>
      </c>
      <c r="AV1090" s="209" t="str">
        <f>MONTH(R1090)&amp;"/"&amp;YEAR(R1090)</f>
        <v>4/2026</v>
      </c>
      <c r="AW1090" s="209">
        <f>WEEKNUM(R1090)-WEEKNUM(EOMONTH(R1090,-1)+1)+1</f>
        <v>2</v>
      </c>
      <c r="AX1090" s="209">
        <f>IF(BB1090="S",IF(Q1090="1. Aceitou o programa",R1090-B1090,0),0)</f>
        <v>36</v>
      </c>
      <c r="AY1090" s="209">
        <f>IF(BB1090="S",IF(AND(S1090&lt;&gt;"",R1090&lt;&gt;""),S1090-R1090,0),0)</f>
        <v>0</v>
      </c>
      <c r="AZ1090" s="209">
        <f>IF(BB1090="S",IF(Q1090="1. Aceitou o programa",IF(OR(X1090="Não se Aplica",X1090=""),IF(OR(W1090="Não se Aplica",W1090=""),0,W1090-V1090),AVERAGE(X1090-W1090,W1090-V1090)),0),0)</f>
        <v>0</v>
      </c>
      <c r="BA1090" s="209">
        <f>IF(BB1090="S",IF(AND(Q1090="1. Aceitou o programa",AH1090="Realizada"),IFERROR(IF(AG1090="",0,AG1090-R1090),0),0),0)</f>
        <v>0</v>
      </c>
      <c r="BB1090" s="209" t="str">
        <f>_xlfn.XLOOKUP(U1090,'Lista Suspensa'!$AA$20:$AA$23,'Lista Suspensa'!$AB$20:$AB$23,"N/A")</f>
        <v>S</v>
      </c>
    </row>
    <row r="1091" spans="1:54" ht="12" customHeight="1">
      <c r="A1091" s="151" t="s">
        <v>54</v>
      </c>
      <c r="B1091" s="152">
        <v>46083</v>
      </c>
      <c r="C1091" s="153" t="s">
        <v>55</v>
      </c>
      <c r="D1091" s="153" t="s">
        <v>56</v>
      </c>
      <c r="E1091" s="244">
        <v>89717595</v>
      </c>
      <c r="F1091" s="144" t="s">
        <v>2504</v>
      </c>
      <c r="G1091" s="230"/>
      <c r="H1091" s="154">
        <v>33951</v>
      </c>
      <c r="I1091" s="153">
        <v>33</v>
      </c>
      <c r="J1091" s="148" t="s">
        <v>70</v>
      </c>
      <c r="K1091" s="153"/>
      <c r="L1091" s="153"/>
      <c r="M1091" s="153"/>
      <c r="N1091" s="153">
        <v>380</v>
      </c>
      <c r="O1091" s="155" t="s">
        <v>2505</v>
      </c>
      <c r="P1091" s="156" t="s">
        <v>89</v>
      </c>
      <c r="Q1091" s="157" t="s">
        <v>110</v>
      </c>
      <c r="R1091" s="158">
        <v>46119</v>
      </c>
      <c r="S1091" s="159"/>
      <c r="T1091" s="159" t="s">
        <v>62</v>
      </c>
      <c r="U1091" s="159" t="s">
        <v>111</v>
      </c>
      <c r="V1091" s="154">
        <v>46118</v>
      </c>
      <c r="W1091" s="154" t="s">
        <v>126</v>
      </c>
      <c r="X1091" s="154" t="s">
        <v>126</v>
      </c>
      <c r="Y1091" s="160"/>
      <c r="Z1091" s="160" t="s">
        <v>128</v>
      </c>
      <c r="AA1091" s="153">
        <v>89</v>
      </c>
      <c r="AB1091" s="153">
        <v>1.65</v>
      </c>
      <c r="AC1091" s="182">
        <f t="shared" si="36"/>
        <v>32.690541781450875</v>
      </c>
      <c r="AD1091" s="153" t="str">
        <f t="shared" si="37"/>
        <v>OBESIDADE I</v>
      </c>
      <c r="AE1091" s="233" t="s">
        <v>135</v>
      </c>
      <c r="AF1091" s="153" t="s">
        <v>130</v>
      </c>
      <c r="AG1091" s="159"/>
      <c r="AH1091" s="153"/>
      <c r="AI1091" s="161"/>
      <c r="AJ1091" s="153"/>
      <c r="AK1091" s="153"/>
      <c r="AL1091" s="207" t="s">
        <v>131</v>
      </c>
      <c r="AM1091" s="207"/>
      <c r="AN1091" s="207"/>
      <c r="AO1091" s="207" t="str">
        <f ca="1">IF(R1091="","",IF(R1091&gt;TODAY(),"0 meses",DATEDIF(R1091,TODAY(),"m") &amp; " meses"))</f>
        <v>2 meses</v>
      </c>
      <c r="AP1091" s="147" t="s">
        <v>67</v>
      </c>
      <c r="AQ1091" s="147" t="s">
        <v>67</v>
      </c>
      <c r="AR1091" s="147"/>
      <c r="AS1091" s="209" t="s">
        <v>68</v>
      </c>
      <c r="AT1091" s="223" t="str">
        <f>MONTH(B1091)&amp;"/"&amp;YEAR(B1091)</f>
        <v>3/2026</v>
      </c>
      <c r="AU1091" s="223">
        <f>WEEKNUM(B1091)-WEEKNUM(EOMONTH(B1091,-1)+1)+1</f>
        <v>1</v>
      </c>
      <c r="AV1091" s="209" t="str">
        <f>MONTH(R1091)&amp;"/"&amp;YEAR(R1091)</f>
        <v>4/2026</v>
      </c>
      <c r="AW1091" s="209">
        <f>WEEKNUM(R1091)-WEEKNUM(EOMONTH(R1091,-1)+1)+1</f>
        <v>2</v>
      </c>
      <c r="AX1091" s="209">
        <f>IF(BB1091="S",IF(Q1091="1. Aceitou o programa",R1091-B1091,0),0)</f>
        <v>36</v>
      </c>
      <c r="AY1091" s="209">
        <f>IF(BB1091="S",IF(AND(S1091&lt;&gt;"",R1091&lt;&gt;""),S1091-R1091,0),0)</f>
        <v>0</v>
      </c>
      <c r="AZ1091" s="209">
        <f>IF(BB1091="S",IF(Q1091="1. Aceitou o programa",IF(OR(X1091="Não se Aplica",X1091=""),IF(OR(W1091="Não se Aplica",W1091=""),0,W1091-V1091),AVERAGE(X1091-W1091,W1091-V1091)),0),0)</f>
        <v>0</v>
      </c>
      <c r="BA1091" s="209">
        <f>IF(BB1091="S",IF(AND(Q1091="1. Aceitou o programa",AH1091="Realizada"),IFERROR(IF(AG1091="",0,AG1091-R1091),0),0),0)</f>
        <v>0</v>
      </c>
      <c r="BB1091" s="209" t="str">
        <f>_xlfn.XLOOKUP(U1091,'Lista Suspensa'!$AA$20:$AA$23,'Lista Suspensa'!$AB$20:$AB$23,"N/A")</f>
        <v>S</v>
      </c>
    </row>
    <row r="1092" spans="1:54" ht="12" customHeight="1">
      <c r="A1092" s="151" t="s">
        <v>54</v>
      </c>
      <c r="B1092" s="152">
        <v>46083</v>
      </c>
      <c r="C1092" s="153" t="s">
        <v>55</v>
      </c>
      <c r="D1092" s="153" t="s">
        <v>56</v>
      </c>
      <c r="E1092" s="244">
        <v>87725221</v>
      </c>
      <c r="F1092" s="144" t="s">
        <v>2506</v>
      </c>
      <c r="G1092" s="230"/>
      <c r="H1092" s="154">
        <v>34424</v>
      </c>
      <c r="I1092" s="153">
        <v>32</v>
      </c>
      <c r="J1092" s="148" t="s">
        <v>70</v>
      </c>
      <c r="K1092" s="153"/>
      <c r="L1092" s="153"/>
      <c r="M1092" s="153"/>
      <c r="N1092" s="153">
        <v>110</v>
      </c>
      <c r="O1092" s="155" t="s">
        <v>2507</v>
      </c>
      <c r="P1092" s="156" t="s">
        <v>89</v>
      </c>
      <c r="Q1092" s="157" t="s">
        <v>110</v>
      </c>
      <c r="R1092" s="158">
        <v>46119</v>
      </c>
      <c r="S1092" s="159"/>
      <c r="T1092" s="159" t="s">
        <v>62</v>
      </c>
      <c r="U1092" s="159" t="s">
        <v>111</v>
      </c>
      <c r="V1092" s="154">
        <v>46118</v>
      </c>
      <c r="W1092" s="154" t="s">
        <v>126</v>
      </c>
      <c r="X1092" s="154" t="s">
        <v>126</v>
      </c>
      <c r="Y1092" s="160"/>
      <c r="Z1092" s="160" t="s">
        <v>128</v>
      </c>
      <c r="AA1092" s="153">
        <v>104</v>
      </c>
      <c r="AB1092" s="153">
        <v>1.52</v>
      </c>
      <c r="AC1092" s="182">
        <f t="shared" si="36"/>
        <v>45.013850415512465</v>
      </c>
      <c r="AD1092" s="153" t="str">
        <f t="shared" si="37"/>
        <v>OBESIDADE III</v>
      </c>
      <c r="AE1092" s="233" t="s">
        <v>135</v>
      </c>
      <c r="AF1092" s="153" t="s">
        <v>130</v>
      </c>
      <c r="AG1092" s="159"/>
      <c r="AH1092" s="153"/>
      <c r="AI1092" s="161"/>
      <c r="AJ1092" s="153"/>
      <c r="AK1092" s="153"/>
      <c r="AL1092" s="207" t="s">
        <v>131</v>
      </c>
      <c r="AM1092" s="207"/>
      <c r="AN1092" s="207"/>
      <c r="AO1092" s="207" t="str">
        <f ca="1">IF(R1092="","",IF(R1092&gt;TODAY(),"0 meses",DATEDIF(R1092,TODAY(),"m") &amp; " meses"))</f>
        <v>2 meses</v>
      </c>
      <c r="AP1092" s="147" t="s">
        <v>67</v>
      </c>
      <c r="AQ1092" s="147" t="s">
        <v>67</v>
      </c>
      <c r="AR1092" s="147"/>
      <c r="AS1092" s="209" t="s">
        <v>68</v>
      </c>
      <c r="AT1092" s="223" t="str">
        <f>MONTH(B1092)&amp;"/"&amp;YEAR(B1092)</f>
        <v>3/2026</v>
      </c>
      <c r="AU1092" s="223">
        <f>WEEKNUM(B1092)-WEEKNUM(EOMONTH(B1092,-1)+1)+1</f>
        <v>1</v>
      </c>
      <c r="AV1092" s="209" t="str">
        <f>MONTH(R1092)&amp;"/"&amp;YEAR(R1092)</f>
        <v>4/2026</v>
      </c>
      <c r="AW1092" s="209">
        <f>WEEKNUM(R1092)-WEEKNUM(EOMONTH(R1092,-1)+1)+1</f>
        <v>2</v>
      </c>
      <c r="AX1092" s="209">
        <f>IF(BB1092="S",IF(Q1092="1. Aceitou o programa",R1092-B1092,0),0)</f>
        <v>36</v>
      </c>
      <c r="AY1092" s="209">
        <f>IF(BB1092="S",IF(AND(S1092&lt;&gt;"",R1092&lt;&gt;""),S1092-R1092,0),0)</f>
        <v>0</v>
      </c>
      <c r="AZ1092" s="209">
        <f>IF(BB1092="S",IF(Q1092="1. Aceitou o programa",IF(OR(X1092="Não se Aplica",X1092=""),IF(OR(W1092="Não se Aplica",W1092=""),0,W1092-V1092),AVERAGE(X1092-W1092,W1092-V1092)),0),0)</f>
        <v>0</v>
      </c>
      <c r="BA1092" s="209">
        <f>IF(BB1092="S",IF(AND(Q1092="1. Aceitou o programa",AH1092="Realizada"),IFERROR(IF(AG1092="",0,AG1092-R1092),0),0),0)</f>
        <v>0</v>
      </c>
      <c r="BB1092" s="209" t="str">
        <f>_xlfn.XLOOKUP(U1092,'Lista Suspensa'!$AA$20:$AA$23,'Lista Suspensa'!$AB$20:$AB$23,"N/A")</f>
        <v>S</v>
      </c>
    </row>
    <row r="1093" spans="1:54" ht="12" customHeight="1">
      <c r="A1093" s="151" t="s">
        <v>54</v>
      </c>
      <c r="B1093" s="152">
        <v>46083</v>
      </c>
      <c r="C1093" s="153" t="s">
        <v>55</v>
      </c>
      <c r="D1093" s="153" t="s">
        <v>56</v>
      </c>
      <c r="E1093" s="244">
        <v>89516494</v>
      </c>
      <c r="F1093" s="144" t="s">
        <v>2508</v>
      </c>
      <c r="G1093" s="230"/>
      <c r="H1093" s="154">
        <v>34703</v>
      </c>
      <c r="I1093" s="153">
        <v>31</v>
      </c>
      <c r="J1093" s="148" t="s">
        <v>58</v>
      </c>
      <c r="K1093" s="153"/>
      <c r="L1093" s="153"/>
      <c r="M1093" s="153"/>
      <c r="N1093" s="153">
        <v>60</v>
      </c>
      <c r="O1093" s="155" t="s">
        <v>2509</v>
      </c>
      <c r="P1093" s="156" t="s">
        <v>89</v>
      </c>
      <c r="Q1093" s="157" t="s">
        <v>110</v>
      </c>
      <c r="R1093" s="158">
        <v>46119</v>
      </c>
      <c r="S1093" s="159"/>
      <c r="T1093" s="159" t="s">
        <v>62</v>
      </c>
      <c r="U1093" s="159" t="s">
        <v>111</v>
      </c>
      <c r="V1093" s="154">
        <v>46118</v>
      </c>
      <c r="W1093" s="154" t="s">
        <v>126</v>
      </c>
      <c r="X1093" s="154" t="s">
        <v>126</v>
      </c>
      <c r="Y1093" s="160" t="s">
        <v>2510</v>
      </c>
      <c r="Z1093" s="160" t="s">
        <v>128</v>
      </c>
      <c r="AA1093" s="153">
        <v>147.80000000000001</v>
      </c>
      <c r="AB1093" s="153">
        <v>1.82</v>
      </c>
      <c r="AC1093" s="182">
        <f t="shared" si="36"/>
        <v>44.62021494988528</v>
      </c>
      <c r="AD1093" s="153" t="str">
        <f t="shared" si="37"/>
        <v>OBESIDADE III</v>
      </c>
      <c r="AE1093" s="233" t="s">
        <v>135</v>
      </c>
      <c r="AF1093" s="153" t="s">
        <v>130</v>
      </c>
      <c r="AG1093" s="159"/>
      <c r="AH1093" s="153"/>
      <c r="AI1093" s="161"/>
      <c r="AJ1093" s="153"/>
      <c r="AK1093" s="153"/>
      <c r="AL1093" s="207" t="s">
        <v>131</v>
      </c>
      <c r="AM1093" s="207"/>
      <c r="AN1093" s="207"/>
      <c r="AO1093" s="207" t="str">
        <f ca="1">IF(R1093="","",IF(R1093&gt;TODAY(),"0 meses",DATEDIF(R1093,TODAY(),"m") &amp; " meses"))</f>
        <v>2 meses</v>
      </c>
      <c r="AP1093" s="147" t="s">
        <v>67</v>
      </c>
      <c r="AQ1093" s="147" t="s">
        <v>67</v>
      </c>
      <c r="AR1093" s="147"/>
      <c r="AS1093" s="209" t="s">
        <v>68</v>
      </c>
      <c r="AT1093" s="223" t="str">
        <f>MONTH(B1093)&amp;"/"&amp;YEAR(B1093)</f>
        <v>3/2026</v>
      </c>
      <c r="AU1093" s="223">
        <f>WEEKNUM(B1093)-WEEKNUM(EOMONTH(B1093,-1)+1)+1</f>
        <v>1</v>
      </c>
      <c r="AV1093" s="209" t="str">
        <f>MONTH(R1093)&amp;"/"&amp;YEAR(R1093)</f>
        <v>4/2026</v>
      </c>
      <c r="AW1093" s="209">
        <f>WEEKNUM(R1093)-WEEKNUM(EOMONTH(R1093,-1)+1)+1</f>
        <v>2</v>
      </c>
      <c r="AX1093" s="209">
        <f>IF(BB1093="S",IF(Q1093="1. Aceitou o programa",R1093-B1093,0),0)</f>
        <v>36</v>
      </c>
      <c r="AY1093" s="209">
        <f>IF(BB1093="S",IF(AND(S1093&lt;&gt;"",R1093&lt;&gt;""),S1093-R1093,0),0)</f>
        <v>0</v>
      </c>
      <c r="AZ1093" s="209">
        <f>IF(BB1093="S",IF(Q1093="1. Aceitou o programa",IF(OR(X1093="Não se Aplica",X1093=""),IF(OR(W1093="Não se Aplica",W1093=""),0,W1093-V1093),AVERAGE(X1093-W1093,W1093-V1093)),0),0)</f>
        <v>0</v>
      </c>
      <c r="BA1093" s="209">
        <f>IF(BB1093="S",IF(AND(Q1093="1. Aceitou o programa",AH1093="Realizada"),IFERROR(IF(AG1093="",0,AG1093-R1093),0),0),0)</f>
        <v>0</v>
      </c>
      <c r="BB1093" s="209" t="str">
        <f>_xlfn.XLOOKUP(U1093,'Lista Suspensa'!$AA$20:$AA$23,'Lista Suspensa'!$AB$20:$AB$23,"N/A")</f>
        <v>S</v>
      </c>
    </row>
    <row r="1094" spans="1:54" ht="12" customHeight="1">
      <c r="A1094" s="151" t="s">
        <v>54</v>
      </c>
      <c r="B1094" s="152">
        <v>46112</v>
      </c>
      <c r="C1094" s="153" t="s">
        <v>55</v>
      </c>
      <c r="D1094" s="153" t="s">
        <v>56</v>
      </c>
      <c r="E1094" s="244">
        <v>80958723</v>
      </c>
      <c r="F1094" s="144" t="s">
        <v>2511</v>
      </c>
      <c r="G1094" s="230"/>
      <c r="H1094" s="154">
        <v>27984</v>
      </c>
      <c r="I1094" s="153">
        <v>49</v>
      </c>
      <c r="J1094" s="148" t="s">
        <v>58</v>
      </c>
      <c r="K1094" s="153"/>
      <c r="L1094" s="153"/>
      <c r="M1094" s="153"/>
      <c r="N1094" s="153">
        <v>60</v>
      </c>
      <c r="O1094" s="155">
        <v>21993127190</v>
      </c>
      <c r="P1094" s="156" t="s">
        <v>2069</v>
      </c>
      <c r="Q1094" s="157" t="s">
        <v>110</v>
      </c>
      <c r="R1094" s="158">
        <v>46119</v>
      </c>
      <c r="S1094" s="159"/>
      <c r="T1094" s="159" t="s">
        <v>62</v>
      </c>
      <c r="U1094" s="159" t="s">
        <v>111</v>
      </c>
      <c r="V1094" s="154">
        <v>46118</v>
      </c>
      <c r="W1094" s="154" t="s">
        <v>126</v>
      </c>
      <c r="X1094" s="154" t="s">
        <v>126</v>
      </c>
      <c r="Y1094" s="160" t="s">
        <v>2512</v>
      </c>
      <c r="Z1094" s="160" t="s">
        <v>128</v>
      </c>
      <c r="AA1094" s="153">
        <v>80</v>
      </c>
      <c r="AB1094" s="153">
        <v>1.76</v>
      </c>
      <c r="AC1094" s="182">
        <f t="shared" si="36"/>
        <v>25.826446280991735</v>
      </c>
      <c r="AD1094" s="153" t="str">
        <f t="shared" si="37"/>
        <v>SOBREPESO</v>
      </c>
      <c r="AE1094" s="233" t="s">
        <v>135</v>
      </c>
      <c r="AF1094" s="153" t="s">
        <v>130</v>
      </c>
      <c r="AG1094" s="159"/>
      <c r="AH1094" s="153"/>
      <c r="AI1094" s="161"/>
      <c r="AJ1094" s="153"/>
      <c r="AK1094" s="153"/>
      <c r="AL1094" s="207" t="s">
        <v>85</v>
      </c>
      <c r="AM1094" s="207" t="s">
        <v>86</v>
      </c>
      <c r="AN1094" s="207">
        <v>2024</v>
      </c>
      <c r="AO1094" s="207" t="str">
        <f ca="1">IF(R1094="","",IF(R1094&gt;TODAY(),"0 meses",DATEDIF(R1094,TODAY(),"m") &amp; " meses"))</f>
        <v>2 meses</v>
      </c>
      <c r="AP1094" s="147" t="s">
        <v>67</v>
      </c>
      <c r="AQ1094" s="147" t="s">
        <v>67</v>
      </c>
      <c r="AR1094" s="147"/>
      <c r="AS1094" s="209" t="s">
        <v>68</v>
      </c>
      <c r="AT1094" s="223" t="str">
        <f>MONTH(B1094)&amp;"/"&amp;YEAR(B1094)</f>
        <v>3/2026</v>
      </c>
      <c r="AU1094" s="223">
        <f>WEEKNUM(B1094)-WEEKNUM(EOMONTH(B1094,-1)+1)+1</f>
        <v>5</v>
      </c>
      <c r="AV1094" s="209" t="str">
        <f>MONTH(R1094)&amp;"/"&amp;YEAR(R1094)</f>
        <v>4/2026</v>
      </c>
      <c r="AW1094" s="209">
        <f>WEEKNUM(R1094)-WEEKNUM(EOMONTH(R1094,-1)+1)+1</f>
        <v>2</v>
      </c>
      <c r="AX1094" s="209">
        <f>IF(BB1094="S",IF(Q1094="1. Aceitou o programa",R1094-B1094,0),0)</f>
        <v>7</v>
      </c>
      <c r="AY1094" s="209">
        <f>IF(BB1094="S",IF(AND(S1094&lt;&gt;"",R1094&lt;&gt;""),S1094-R1094,0),0)</f>
        <v>0</v>
      </c>
      <c r="AZ1094" s="209">
        <f>IF(BB1094="S",IF(Q1094="1. Aceitou o programa",IF(OR(X1094="Não se Aplica",X1094=""),IF(OR(W1094="Não se Aplica",W1094=""),0,W1094-V1094),AVERAGE(X1094-W1094,W1094-V1094)),0),0)</f>
        <v>0</v>
      </c>
      <c r="BA1094" s="209">
        <f>IF(BB1094="S",IF(AND(Q1094="1. Aceitou o programa",AH1094="Realizada"),IFERROR(IF(AG1094="",0,AG1094-R1094),0),0),0)</f>
        <v>0</v>
      </c>
      <c r="BB1094" s="209" t="str">
        <f>_xlfn.XLOOKUP(U1094,'Lista Suspensa'!$AA$20:$AA$23,'Lista Suspensa'!$AB$20:$AB$23,"N/A")</f>
        <v>S</v>
      </c>
    </row>
    <row r="1095" spans="1:54" ht="12" customHeight="1">
      <c r="A1095" s="151" t="s">
        <v>54</v>
      </c>
      <c r="B1095" s="152">
        <v>46083</v>
      </c>
      <c r="C1095" s="153" t="s">
        <v>55</v>
      </c>
      <c r="D1095" s="153" t="s">
        <v>56</v>
      </c>
      <c r="E1095" s="244">
        <v>84270310</v>
      </c>
      <c r="F1095" s="144" t="s">
        <v>2513</v>
      </c>
      <c r="G1095" s="230"/>
      <c r="H1095" s="154">
        <v>29842</v>
      </c>
      <c r="I1095" s="153">
        <v>44</v>
      </c>
      <c r="J1095" s="148" t="s">
        <v>70</v>
      </c>
      <c r="K1095" s="153"/>
      <c r="L1095" s="153"/>
      <c r="M1095" s="153"/>
      <c r="N1095" s="153">
        <v>60</v>
      </c>
      <c r="O1095" s="155">
        <v>2193936326</v>
      </c>
      <c r="P1095" s="156" t="s">
        <v>89</v>
      </c>
      <c r="Q1095" s="157" t="s">
        <v>110</v>
      </c>
      <c r="R1095" s="158">
        <v>46120</v>
      </c>
      <c r="S1095" s="159"/>
      <c r="T1095" s="159" t="s">
        <v>62</v>
      </c>
      <c r="U1095" s="159" t="s">
        <v>111</v>
      </c>
      <c r="V1095" s="154">
        <v>46118</v>
      </c>
      <c r="W1095" s="154">
        <v>46119</v>
      </c>
      <c r="X1095" s="154" t="s">
        <v>126</v>
      </c>
      <c r="Y1095" s="160" t="s">
        <v>2514</v>
      </c>
      <c r="Z1095" s="160" t="s">
        <v>128</v>
      </c>
      <c r="AA1095" s="153">
        <v>95</v>
      </c>
      <c r="AB1095" s="153">
        <v>1.59</v>
      </c>
      <c r="AC1095" s="182">
        <f t="shared" si="36"/>
        <v>37.577627467267902</v>
      </c>
      <c r="AD1095" s="153" t="str">
        <f t="shared" si="37"/>
        <v>OBESIDADE II</v>
      </c>
      <c r="AE1095" s="233" t="s">
        <v>135</v>
      </c>
      <c r="AF1095" s="153" t="s">
        <v>130</v>
      </c>
      <c r="AG1095" s="159"/>
      <c r="AH1095" s="153"/>
      <c r="AI1095" s="161"/>
      <c r="AJ1095" s="153"/>
      <c r="AK1095" s="153"/>
      <c r="AL1095" s="207" t="s">
        <v>136</v>
      </c>
      <c r="AM1095" s="207"/>
      <c r="AN1095" s="207"/>
      <c r="AO1095" s="207" t="str">
        <f ca="1">IF(R1095="","",IF(R1095&gt;TODAY(),"0 meses",DATEDIF(R1095,TODAY(),"m") &amp; " meses"))</f>
        <v>2 meses</v>
      </c>
      <c r="AP1095" s="147" t="s">
        <v>67</v>
      </c>
      <c r="AQ1095" s="147" t="s">
        <v>67</v>
      </c>
      <c r="AR1095" s="147"/>
      <c r="AS1095" s="209" t="s">
        <v>68</v>
      </c>
      <c r="AT1095" s="223" t="str">
        <f>MONTH(B1095)&amp;"/"&amp;YEAR(B1095)</f>
        <v>3/2026</v>
      </c>
      <c r="AU1095" s="223">
        <f>WEEKNUM(B1095)-WEEKNUM(EOMONTH(B1095,-1)+1)+1</f>
        <v>1</v>
      </c>
      <c r="AV1095" s="209" t="str">
        <f>MONTH(R1095)&amp;"/"&amp;YEAR(R1095)</f>
        <v>4/2026</v>
      </c>
      <c r="AW1095" s="209">
        <f>WEEKNUM(R1095)-WEEKNUM(EOMONTH(R1095,-1)+1)+1</f>
        <v>2</v>
      </c>
      <c r="AX1095" s="209">
        <f>IF(BB1095="S",IF(Q1095="1. Aceitou o programa",R1095-B1095,0),0)</f>
        <v>37</v>
      </c>
      <c r="AY1095" s="209">
        <f>IF(BB1095="S",IF(AND(S1095&lt;&gt;"",R1095&lt;&gt;""),S1095-R1095,0),0)</f>
        <v>0</v>
      </c>
      <c r="AZ1095" s="209">
        <f>IF(BB1095="S",IF(Q1095="1. Aceitou o programa",IF(OR(X1095="Não se Aplica",X1095=""),IF(OR(W1095="Não se Aplica",W1095=""),0,W1095-V1095),AVERAGE(X1095-W1095,W1095-V1095)),0),0)</f>
        <v>1</v>
      </c>
      <c r="BA1095" s="209">
        <f>IF(BB1095="S",IF(AND(Q1095="1. Aceitou o programa",AH1095="Realizada"),IFERROR(IF(AG1095="",0,AG1095-R1095),0),0),0)</f>
        <v>0</v>
      </c>
      <c r="BB1095" s="209" t="str">
        <f>_xlfn.XLOOKUP(U1095,'Lista Suspensa'!$AA$20:$AA$23,'Lista Suspensa'!$AB$20:$AB$23,"N/A")</f>
        <v>S</v>
      </c>
    </row>
    <row r="1096" spans="1:54" ht="12" customHeight="1">
      <c r="A1096" s="151" t="s">
        <v>54</v>
      </c>
      <c r="B1096" s="152">
        <v>46083</v>
      </c>
      <c r="C1096" s="153" t="s">
        <v>55</v>
      </c>
      <c r="D1096" s="153" t="s">
        <v>56</v>
      </c>
      <c r="E1096" s="244">
        <v>89744237</v>
      </c>
      <c r="F1096" s="144" t="s">
        <v>2515</v>
      </c>
      <c r="G1096" s="230"/>
      <c r="H1096" s="154">
        <v>31843</v>
      </c>
      <c r="I1096" s="153">
        <v>39</v>
      </c>
      <c r="J1096" s="148" t="s">
        <v>70</v>
      </c>
      <c r="K1096" s="153"/>
      <c r="L1096" s="153"/>
      <c r="M1096" s="153"/>
      <c r="N1096" s="153">
        <v>60</v>
      </c>
      <c r="O1096" s="155" t="s">
        <v>2516</v>
      </c>
      <c r="P1096" s="156" t="s">
        <v>71</v>
      </c>
      <c r="Q1096" s="157" t="s">
        <v>110</v>
      </c>
      <c r="R1096" s="158">
        <v>46120</v>
      </c>
      <c r="S1096" s="159"/>
      <c r="T1096" s="159" t="s">
        <v>62</v>
      </c>
      <c r="U1096" s="159" t="s">
        <v>111</v>
      </c>
      <c r="V1096" s="154">
        <v>46118</v>
      </c>
      <c r="W1096" s="154" t="s">
        <v>126</v>
      </c>
      <c r="X1096" s="154" t="s">
        <v>126</v>
      </c>
      <c r="Y1096" s="160" t="s">
        <v>2517</v>
      </c>
      <c r="Z1096" s="160" t="s">
        <v>128</v>
      </c>
      <c r="AA1096" s="153">
        <v>140</v>
      </c>
      <c r="AB1096" s="153">
        <v>1.7</v>
      </c>
      <c r="AC1096" s="182">
        <f t="shared" si="36"/>
        <v>48.44290657439447</v>
      </c>
      <c r="AD1096" s="153" t="str">
        <f t="shared" si="37"/>
        <v>OBESIDADE III</v>
      </c>
      <c r="AE1096" s="233" t="s">
        <v>2027</v>
      </c>
      <c r="AF1096" s="153" t="s">
        <v>130</v>
      </c>
      <c r="AG1096" s="159"/>
      <c r="AH1096" s="153"/>
      <c r="AI1096" s="161"/>
      <c r="AJ1096" s="153"/>
      <c r="AK1096" s="153"/>
      <c r="AL1096" s="207" t="s">
        <v>131</v>
      </c>
      <c r="AM1096" s="207"/>
      <c r="AN1096" s="207"/>
      <c r="AO1096" s="207" t="str">
        <f ca="1">IF(R1096="","",IF(R1096&gt;TODAY(),"0 meses",DATEDIF(R1096,TODAY(),"m") &amp; " meses"))</f>
        <v>2 meses</v>
      </c>
      <c r="AP1096" s="147" t="s">
        <v>67</v>
      </c>
      <c r="AQ1096" s="147" t="s">
        <v>67</v>
      </c>
      <c r="AR1096" s="147"/>
      <c r="AS1096" s="209" t="s">
        <v>68</v>
      </c>
      <c r="AT1096" s="223" t="str">
        <f>MONTH(B1096)&amp;"/"&amp;YEAR(B1096)</f>
        <v>3/2026</v>
      </c>
      <c r="AU1096" s="223">
        <f>WEEKNUM(B1096)-WEEKNUM(EOMONTH(B1096,-1)+1)+1</f>
        <v>1</v>
      </c>
      <c r="AV1096" s="209" t="str">
        <f>MONTH(R1096)&amp;"/"&amp;YEAR(R1096)</f>
        <v>4/2026</v>
      </c>
      <c r="AW1096" s="209">
        <f>WEEKNUM(R1096)-WEEKNUM(EOMONTH(R1096,-1)+1)+1</f>
        <v>2</v>
      </c>
      <c r="AX1096" s="209">
        <f>IF(BB1096="S",IF(Q1096="1. Aceitou o programa",R1096-B1096,0),0)</f>
        <v>37</v>
      </c>
      <c r="AY1096" s="209">
        <f>IF(BB1096="S",IF(AND(S1096&lt;&gt;"",R1096&lt;&gt;""),S1096-R1096,0),0)</f>
        <v>0</v>
      </c>
      <c r="AZ1096" s="209">
        <f>IF(BB1096="S",IF(Q1096="1. Aceitou o programa",IF(OR(X1096="Não se Aplica",X1096=""),IF(OR(W1096="Não se Aplica",W1096=""),0,W1096-V1096),AVERAGE(X1096-W1096,W1096-V1096)),0),0)</f>
        <v>0</v>
      </c>
      <c r="BA1096" s="209">
        <f>IF(BB1096="S",IF(AND(Q1096="1. Aceitou o programa",AH1096="Realizada"),IFERROR(IF(AG1096="",0,AG1096-R1096),0),0),0)</f>
        <v>0</v>
      </c>
      <c r="BB1096" s="209" t="str">
        <f>_xlfn.XLOOKUP(U1096,'Lista Suspensa'!$AA$20:$AA$23,'Lista Suspensa'!$AB$20:$AB$23,"N/A")</f>
        <v>S</v>
      </c>
    </row>
    <row r="1097" spans="1:54" ht="12" customHeight="1">
      <c r="A1097" s="151" t="s">
        <v>54</v>
      </c>
      <c r="B1097" s="152">
        <v>46083</v>
      </c>
      <c r="C1097" s="153" t="s">
        <v>55</v>
      </c>
      <c r="D1097" s="153" t="s">
        <v>56</v>
      </c>
      <c r="E1097" s="244">
        <v>89634281</v>
      </c>
      <c r="F1097" s="144" t="s">
        <v>2518</v>
      </c>
      <c r="G1097" s="230"/>
      <c r="H1097" s="154">
        <v>35056</v>
      </c>
      <c r="I1097" s="153">
        <v>30</v>
      </c>
      <c r="J1097" s="148" t="s">
        <v>70</v>
      </c>
      <c r="K1097" s="153"/>
      <c r="L1097" s="153"/>
      <c r="M1097" s="153"/>
      <c r="N1097" s="153">
        <v>60</v>
      </c>
      <c r="O1097" s="155" t="s">
        <v>2519</v>
      </c>
      <c r="P1097" s="156" t="s">
        <v>89</v>
      </c>
      <c r="Q1097" s="157" t="s">
        <v>110</v>
      </c>
      <c r="R1097" s="158">
        <v>46120</v>
      </c>
      <c r="S1097" s="159"/>
      <c r="T1097" s="159" t="s">
        <v>62</v>
      </c>
      <c r="U1097" s="159" t="s">
        <v>111</v>
      </c>
      <c r="V1097" s="154">
        <v>46118</v>
      </c>
      <c r="W1097" s="154" t="s">
        <v>126</v>
      </c>
      <c r="X1097" s="154" t="s">
        <v>126</v>
      </c>
      <c r="Y1097" s="160" t="s">
        <v>2520</v>
      </c>
      <c r="Z1097" s="160" t="s">
        <v>128</v>
      </c>
      <c r="AA1097" s="153">
        <v>82</v>
      </c>
      <c r="AB1097" s="153">
        <v>1.63</v>
      </c>
      <c r="AC1097" s="182">
        <f t="shared" si="36"/>
        <v>30.863035868869737</v>
      </c>
      <c r="AD1097" s="153" t="str">
        <f t="shared" si="37"/>
        <v>OBESIDADE I</v>
      </c>
      <c r="AE1097" s="233" t="s">
        <v>135</v>
      </c>
      <c r="AF1097" s="153" t="s">
        <v>130</v>
      </c>
      <c r="AG1097" s="159"/>
      <c r="AH1097" s="153"/>
      <c r="AI1097" s="161"/>
      <c r="AJ1097" s="153"/>
      <c r="AK1097" s="153"/>
      <c r="AL1097" s="207" t="s">
        <v>131</v>
      </c>
      <c r="AM1097" s="207"/>
      <c r="AN1097" s="207"/>
      <c r="AO1097" s="207" t="str">
        <f ca="1">IF(R1097="","",IF(R1097&gt;TODAY(),"0 meses",DATEDIF(R1097,TODAY(),"m") &amp; " meses"))</f>
        <v>2 meses</v>
      </c>
      <c r="AP1097" s="147" t="s">
        <v>67</v>
      </c>
      <c r="AQ1097" s="147" t="s">
        <v>67</v>
      </c>
      <c r="AR1097" s="147"/>
      <c r="AS1097" s="209" t="s">
        <v>68</v>
      </c>
      <c r="AT1097" s="223" t="str">
        <f>MONTH(B1097)&amp;"/"&amp;YEAR(B1097)</f>
        <v>3/2026</v>
      </c>
      <c r="AU1097" s="223">
        <f>WEEKNUM(B1097)-WEEKNUM(EOMONTH(B1097,-1)+1)+1</f>
        <v>1</v>
      </c>
      <c r="AV1097" s="209" t="str">
        <f>MONTH(R1097)&amp;"/"&amp;YEAR(R1097)</f>
        <v>4/2026</v>
      </c>
      <c r="AW1097" s="209">
        <f>WEEKNUM(R1097)-WEEKNUM(EOMONTH(R1097,-1)+1)+1</f>
        <v>2</v>
      </c>
      <c r="AX1097" s="209">
        <f>IF(BB1097="S",IF(Q1097="1. Aceitou o programa",R1097-B1097,0),0)</f>
        <v>37</v>
      </c>
      <c r="AY1097" s="209">
        <f>IF(BB1097="S",IF(AND(S1097&lt;&gt;"",R1097&lt;&gt;""),S1097-R1097,0),0)</f>
        <v>0</v>
      </c>
      <c r="AZ1097" s="209">
        <f>IF(BB1097="S",IF(Q1097="1. Aceitou o programa",IF(OR(X1097="Não se Aplica",X1097=""),IF(OR(W1097="Não se Aplica",W1097=""),0,W1097-V1097),AVERAGE(X1097-W1097,W1097-V1097)),0),0)</f>
        <v>0</v>
      </c>
      <c r="BA1097" s="209">
        <f>IF(BB1097="S",IF(AND(Q1097="1. Aceitou o programa",AH1097="Realizada"),IFERROR(IF(AG1097="",0,AG1097-R1097),0),0),0)</f>
        <v>0</v>
      </c>
      <c r="BB1097" s="209" t="str">
        <f>_xlfn.XLOOKUP(U1097,'Lista Suspensa'!$AA$20:$AA$23,'Lista Suspensa'!$AB$20:$AB$23,"N/A")</f>
        <v>S</v>
      </c>
    </row>
    <row r="1098" spans="1:54" ht="12" customHeight="1">
      <c r="A1098" s="151" t="s">
        <v>54</v>
      </c>
      <c r="B1098" s="152">
        <v>46083</v>
      </c>
      <c r="C1098" s="153" t="s">
        <v>55</v>
      </c>
      <c r="D1098" s="153" t="s">
        <v>56</v>
      </c>
      <c r="E1098" s="244">
        <v>87066610</v>
      </c>
      <c r="F1098" s="144" t="s">
        <v>2521</v>
      </c>
      <c r="G1098" s="230"/>
      <c r="H1098" s="154">
        <v>38175</v>
      </c>
      <c r="I1098" s="153">
        <v>21</v>
      </c>
      <c r="J1098" s="148" t="s">
        <v>70</v>
      </c>
      <c r="K1098" s="153"/>
      <c r="L1098" s="153"/>
      <c r="M1098" s="153"/>
      <c r="N1098" s="153">
        <v>80</v>
      </c>
      <c r="O1098" s="155">
        <v>21973578168</v>
      </c>
      <c r="P1098" s="156" t="s">
        <v>89</v>
      </c>
      <c r="Q1098" s="157" t="s">
        <v>110</v>
      </c>
      <c r="R1098" s="158">
        <v>46120</v>
      </c>
      <c r="S1098" s="159"/>
      <c r="T1098" s="159" t="s">
        <v>62</v>
      </c>
      <c r="U1098" s="159" t="s">
        <v>111</v>
      </c>
      <c r="V1098" s="154">
        <v>46118</v>
      </c>
      <c r="W1098" s="154" t="s">
        <v>126</v>
      </c>
      <c r="X1098" s="154" t="s">
        <v>126</v>
      </c>
      <c r="Y1098" s="160" t="s">
        <v>2522</v>
      </c>
      <c r="Z1098" s="160" t="s">
        <v>128</v>
      </c>
      <c r="AA1098" s="153">
        <v>90</v>
      </c>
      <c r="AB1098" s="153">
        <v>1.59</v>
      </c>
      <c r="AC1098" s="182">
        <f t="shared" si="36"/>
        <v>35.599857600569592</v>
      </c>
      <c r="AD1098" s="153" t="str">
        <f t="shared" si="37"/>
        <v>OBESIDADE II</v>
      </c>
      <c r="AE1098" s="233" t="s">
        <v>135</v>
      </c>
      <c r="AF1098" s="153" t="s">
        <v>130</v>
      </c>
      <c r="AG1098" s="159"/>
      <c r="AH1098" s="153"/>
      <c r="AI1098" s="161"/>
      <c r="AJ1098" s="153"/>
      <c r="AK1098" s="153"/>
      <c r="AL1098" s="207" t="s">
        <v>131</v>
      </c>
      <c r="AM1098" s="207"/>
      <c r="AN1098" s="207"/>
      <c r="AO1098" s="207" t="str">
        <f ca="1">IF(R1098="","",IF(R1098&gt;TODAY(),"0 meses",DATEDIF(R1098,TODAY(),"m") &amp; " meses"))</f>
        <v>2 meses</v>
      </c>
      <c r="AP1098" s="147" t="s">
        <v>67</v>
      </c>
      <c r="AQ1098" s="147" t="s">
        <v>67</v>
      </c>
      <c r="AR1098" s="147"/>
      <c r="AS1098" s="209" t="s">
        <v>68</v>
      </c>
      <c r="AT1098" s="223" t="str">
        <f>MONTH(B1098)&amp;"/"&amp;YEAR(B1098)</f>
        <v>3/2026</v>
      </c>
      <c r="AU1098" s="223">
        <f>WEEKNUM(B1098)-WEEKNUM(EOMONTH(B1098,-1)+1)+1</f>
        <v>1</v>
      </c>
      <c r="AV1098" s="209" t="str">
        <f>MONTH(R1098)&amp;"/"&amp;YEAR(R1098)</f>
        <v>4/2026</v>
      </c>
      <c r="AW1098" s="209">
        <f>WEEKNUM(R1098)-WEEKNUM(EOMONTH(R1098,-1)+1)+1</f>
        <v>2</v>
      </c>
      <c r="AX1098" s="209">
        <f>IF(BB1098="S",IF(Q1098="1. Aceitou o programa",R1098-B1098,0),0)</f>
        <v>37</v>
      </c>
      <c r="AY1098" s="209">
        <f>IF(BB1098="S",IF(AND(S1098&lt;&gt;"",R1098&lt;&gt;""),S1098-R1098,0),0)</f>
        <v>0</v>
      </c>
      <c r="AZ1098" s="209">
        <f>IF(BB1098="S",IF(Q1098="1. Aceitou o programa",IF(OR(X1098="Não se Aplica",X1098=""),IF(OR(W1098="Não se Aplica",W1098=""),0,W1098-V1098),AVERAGE(X1098-W1098,W1098-V1098)),0),0)</f>
        <v>0</v>
      </c>
      <c r="BA1098" s="209">
        <f>IF(BB1098="S",IF(AND(Q1098="1. Aceitou o programa",AH1098="Realizada"),IFERROR(IF(AG1098="",0,AG1098-R1098),0),0),0)</f>
        <v>0</v>
      </c>
      <c r="BB1098" s="209" t="str">
        <f>_xlfn.XLOOKUP(U1098,'Lista Suspensa'!$AA$20:$AA$23,'Lista Suspensa'!$AB$20:$AB$23,"N/A")</f>
        <v>S</v>
      </c>
    </row>
    <row r="1099" spans="1:54" ht="12" customHeight="1">
      <c r="A1099" s="151" t="s">
        <v>54</v>
      </c>
      <c r="B1099" s="152">
        <v>46083</v>
      </c>
      <c r="C1099" s="153" t="s">
        <v>55</v>
      </c>
      <c r="D1099" s="153" t="s">
        <v>56</v>
      </c>
      <c r="E1099" s="244">
        <v>86286668</v>
      </c>
      <c r="F1099" s="144" t="s">
        <v>2523</v>
      </c>
      <c r="G1099" s="230"/>
      <c r="H1099" s="154">
        <v>39064</v>
      </c>
      <c r="I1099" s="153">
        <v>19</v>
      </c>
      <c r="J1099" s="148" t="s">
        <v>58</v>
      </c>
      <c r="K1099" s="153"/>
      <c r="L1099" s="153"/>
      <c r="M1099" s="153"/>
      <c r="N1099" s="153">
        <v>380</v>
      </c>
      <c r="O1099" s="155">
        <v>21971173583</v>
      </c>
      <c r="P1099" s="156" t="s">
        <v>89</v>
      </c>
      <c r="Q1099" s="157" t="s">
        <v>110</v>
      </c>
      <c r="R1099" s="158">
        <v>46120</v>
      </c>
      <c r="S1099" s="159"/>
      <c r="T1099" s="159" t="s">
        <v>62</v>
      </c>
      <c r="U1099" s="159" t="s">
        <v>111</v>
      </c>
      <c r="V1099" s="154">
        <v>46118</v>
      </c>
      <c r="W1099" s="154">
        <v>46119</v>
      </c>
      <c r="X1099" s="154" t="s">
        <v>126</v>
      </c>
      <c r="Y1099" s="160" t="s">
        <v>2325</v>
      </c>
      <c r="Z1099" s="160" t="s">
        <v>134</v>
      </c>
      <c r="AA1099" s="153">
        <v>113</v>
      </c>
      <c r="AB1099" s="153">
        <v>1.64</v>
      </c>
      <c r="AC1099" s="182">
        <f t="shared" si="36"/>
        <v>42.013682331945276</v>
      </c>
      <c r="AD1099" s="153" t="str">
        <f t="shared" si="37"/>
        <v>OBESIDADE III</v>
      </c>
      <c r="AE1099" s="233" t="s">
        <v>135</v>
      </c>
      <c r="AF1099" s="153" t="s">
        <v>130</v>
      </c>
      <c r="AG1099" s="159"/>
      <c r="AH1099" s="153"/>
      <c r="AI1099" s="161"/>
      <c r="AJ1099" s="153"/>
      <c r="AK1099" s="153"/>
      <c r="AL1099" s="207" t="s">
        <v>131</v>
      </c>
      <c r="AM1099" s="207"/>
      <c r="AN1099" s="207"/>
      <c r="AO1099" s="207" t="str">
        <f ca="1">IF(R1099="","",IF(R1099&gt;TODAY(),"0 meses",DATEDIF(R1099,TODAY(),"m") &amp; " meses"))</f>
        <v>2 meses</v>
      </c>
      <c r="AP1099" s="147" t="s">
        <v>67</v>
      </c>
      <c r="AQ1099" s="147" t="s">
        <v>67</v>
      </c>
      <c r="AR1099" s="147"/>
      <c r="AS1099" s="209" t="s">
        <v>68</v>
      </c>
      <c r="AT1099" s="223" t="str">
        <f>MONTH(B1099)&amp;"/"&amp;YEAR(B1099)</f>
        <v>3/2026</v>
      </c>
      <c r="AU1099" s="223">
        <f>WEEKNUM(B1099)-WEEKNUM(EOMONTH(B1099,-1)+1)+1</f>
        <v>1</v>
      </c>
      <c r="AV1099" s="209" t="str">
        <f>MONTH(R1099)&amp;"/"&amp;YEAR(R1099)</f>
        <v>4/2026</v>
      </c>
      <c r="AW1099" s="209">
        <f>WEEKNUM(R1099)-WEEKNUM(EOMONTH(R1099,-1)+1)+1</f>
        <v>2</v>
      </c>
      <c r="AX1099" s="209">
        <f>IF(BB1099="S",IF(Q1099="1. Aceitou o programa",R1099-B1099,0),0)</f>
        <v>37</v>
      </c>
      <c r="AY1099" s="209">
        <f>IF(BB1099="S",IF(AND(S1099&lt;&gt;"",R1099&lt;&gt;""),S1099-R1099,0),0)</f>
        <v>0</v>
      </c>
      <c r="AZ1099" s="209">
        <f>IF(BB1099="S",IF(Q1099="1. Aceitou o programa",IF(OR(X1099="Não se Aplica",X1099=""),IF(OR(W1099="Não se Aplica",W1099=""),0,W1099-V1099),AVERAGE(X1099-W1099,W1099-V1099)),0),0)</f>
        <v>1</v>
      </c>
      <c r="BA1099" s="209">
        <f>IF(BB1099="S",IF(AND(Q1099="1. Aceitou o programa",AH1099="Realizada"),IFERROR(IF(AG1099="",0,AG1099-R1099),0),0),0)</f>
        <v>0</v>
      </c>
      <c r="BB1099" s="209" t="str">
        <f>_xlfn.XLOOKUP(U1099,'Lista Suspensa'!$AA$20:$AA$23,'Lista Suspensa'!$AB$20:$AB$23,"N/A")</f>
        <v>S</v>
      </c>
    </row>
    <row r="1100" spans="1:54" ht="12" customHeight="1">
      <c r="A1100" s="151" t="s">
        <v>54</v>
      </c>
      <c r="B1100" s="152">
        <v>46112</v>
      </c>
      <c r="C1100" s="153" t="s">
        <v>55</v>
      </c>
      <c r="D1100" s="153" t="s">
        <v>56</v>
      </c>
      <c r="E1100" s="244">
        <v>89201760</v>
      </c>
      <c r="F1100" s="144" t="s">
        <v>2524</v>
      </c>
      <c r="G1100" s="230"/>
      <c r="H1100" s="154">
        <v>29748</v>
      </c>
      <c r="I1100" s="153">
        <v>44</v>
      </c>
      <c r="J1100" s="148" t="s">
        <v>70</v>
      </c>
      <c r="K1100" s="153" t="s">
        <v>101</v>
      </c>
      <c r="L1100" s="153"/>
      <c r="M1100" s="153"/>
      <c r="N1100" s="153">
        <v>75</v>
      </c>
      <c r="O1100" s="155">
        <v>21993038255</v>
      </c>
      <c r="P1100" s="156" t="s">
        <v>71</v>
      </c>
      <c r="Q1100" s="157" t="s">
        <v>110</v>
      </c>
      <c r="R1100" s="158">
        <v>46120</v>
      </c>
      <c r="S1100" s="159"/>
      <c r="T1100" s="159" t="s">
        <v>62</v>
      </c>
      <c r="U1100" s="159" t="s">
        <v>111</v>
      </c>
      <c r="V1100" s="154">
        <v>46118</v>
      </c>
      <c r="W1100" s="154" t="s">
        <v>126</v>
      </c>
      <c r="X1100" s="154" t="s">
        <v>126</v>
      </c>
      <c r="Y1100" s="160"/>
      <c r="Z1100" s="160" t="s">
        <v>166</v>
      </c>
      <c r="AA1100" s="153">
        <v>81</v>
      </c>
      <c r="AB1100" s="153">
        <v>1.62</v>
      </c>
      <c r="AC1100" s="182">
        <f t="shared" si="36"/>
        <v>30.864197530864192</v>
      </c>
      <c r="AD1100" s="153" t="str">
        <f t="shared" si="37"/>
        <v>OBESIDADE I</v>
      </c>
      <c r="AE1100" s="233" t="s">
        <v>135</v>
      </c>
      <c r="AF1100" s="153" t="s">
        <v>130</v>
      </c>
      <c r="AG1100" s="159"/>
      <c r="AH1100" s="153"/>
      <c r="AI1100" s="161"/>
      <c r="AJ1100" s="153"/>
      <c r="AK1100" s="153"/>
      <c r="AL1100" s="207" t="s">
        <v>131</v>
      </c>
      <c r="AM1100" s="207"/>
      <c r="AN1100" s="207"/>
      <c r="AO1100" s="207" t="str">
        <f ca="1">IF(R1100="","",IF(R1100&gt;TODAY(),"0 meses",DATEDIF(R1100,TODAY(),"m") &amp; " meses"))</f>
        <v>2 meses</v>
      </c>
      <c r="AP1100" s="147" t="s">
        <v>67</v>
      </c>
      <c r="AQ1100" s="147" t="s">
        <v>67</v>
      </c>
      <c r="AR1100" s="147"/>
      <c r="AS1100" s="209" t="s">
        <v>68</v>
      </c>
      <c r="AT1100" s="223" t="str">
        <f>MONTH(B1100)&amp;"/"&amp;YEAR(B1100)</f>
        <v>3/2026</v>
      </c>
      <c r="AU1100" s="223">
        <f>WEEKNUM(B1100)-WEEKNUM(EOMONTH(B1100,-1)+1)+1</f>
        <v>5</v>
      </c>
      <c r="AV1100" s="209" t="str">
        <f>MONTH(R1100)&amp;"/"&amp;YEAR(R1100)</f>
        <v>4/2026</v>
      </c>
      <c r="AW1100" s="209">
        <f>WEEKNUM(R1100)-WEEKNUM(EOMONTH(R1100,-1)+1)+1</f>
        <v>2</v>
      </c>
      <c r="AX1100" s="209">
        <f>IF(BB1100="S",IF(Q1100="1. Aceitou o programa",R1100-B1100,0),0)</f>
        <v>8</v>
      </c>
      <c r="AY1100" s="209">
        <f>IF(BB1100="S",IF(AND(S1100&lt;&gt;"",R1100&lt;&gt;""),S1100-R1100,0),0)</f>
        <v>0</v>
      </c>
      <c r="AZ1100" s="209">
        <f>IF(BB1100="S",IF(Q1100="1. Aceitou o programa",IF(OR(X1100="Não se Aplica",X1100=""),IF(OR(W1100="Não se Aplica",W1100=""),0,W1100-V1100),AVERAGE(X1100-W1100,W1100-V1100)),0),0)</f>
        <v>0</v>
      </c>
      <c r="BA1100" s="209">
        <f>IF(BB1100="S",IF(AND(Q1100="1. Aceitou o programa",AH1100="Realizada"),IFERROR(IF(AG1100="",0,AG1100-R1100),0),0),0)</f>
        <v>0</v>
      </c>
      <c r="BB1100" s="209" t="str">
        <f>_xlfn.XLOOKUP(U1100,'Lista Suspensa'!$AA$20:$AA$23,'Lista Suspensa'!$AB$20:$AB$23,"N/A")</f>
        <v>S</v>
      </c>
    </row>
    <row r="1101" spans="1:54" ht="12" customHeight="1">
      <c r="A1101" s="151" t="s">
        <v>67</v>
      </c>
      <c r="B1101" s="152">
        <v>46086</v>
      </c>
      <c r="C1101" s="153" t="s">
        <v>122</v>
      </c>
      <c r="D1101" s="153" t="s">
        <v>171</v>
      </c>
      <c r="E1101" s="244">
        <v>882086120</v>
      </c>
      <c r="F1101" s="144" t="s">
        <v>2525</v>
      </c>
      <c r="G1101" s="230"/>
      <c r="H1101" s="154">
        <v>29300</v>
      </c>
      <c r="I1101" s="153">
        <v>46</v>
      </c>
      <c r="J1101" s="148" t="s">
        <v>58</v>
      </c>
      <c r="K1101" s="153" t="s">
        <v>101</v>
      </c>
      <c r="L1101" s="153"/>
      <c r="M1101" s="153"/>
      <c r="N1101" s="153">
        <v>600</v>
      </c>
      <c r="O1101" s="155">
        <v>21995218556</v>
      </c>
      <c r="P1101" s="156" t="s">
        <v>2077</v>
      </c>
      <c r="Q1101" s="157" t="s">
        <v>110</v>
      </c>
      <c r="R1101" s="158">
        <v>46120</v>
      </c>
      <c r="S1101" s="159"/>
      <c r="T1101" s="159" t="s">
        <v>62</v>
      </c>
      <c r="U1101" s="159" t="s">
        <v>111</v>
      </c>
      <c r="V1101" s="154">
        <v>46104</v>
      </c>
      <c r="W1101" s="154" t="s">
        <v>126</v>
      </c>
      <c r="X1101" s="154" t="s">
        <v>126</v>
      </c>
      <c r="Y1101" s="160" t="s">
        <v>2526</v>
      </c>
      <c r="Z1101" s="160" t="s">
        <v>128</v>
      </c>
      <c r="AA1101" s="153">
        <v>180</v>
      </c>
      <c r="AB1101" s="153">
        <v>1.8</v>
      </c>
      <c r="AC1101" s="182">
        <f t="shared" si="36"/>
        <v>55.55555555555555</v>
      </c>
      <c r="AD1101" s="153" t="str">
        <f t="shared" si="37"/>
        <v>OBESIDADE III</v>
      </c>
      <c r="AE1101" s="233" t="s">
        <v>135</v>
      </c>
      <c r="AF1101" s="153" t="s">
        <v>130</v>
      </c>
      <c r="AG1101" s="159"/>
      <c r="AH1101" s="153"/>
      <c r="AI1101" s="161"/>
      <c r="AJ1101" s="153"/>
      <c r="AK1101" s="153"/>
      <c r="AL1101" s="207" t="s">
        <v>143</v>
      </c>
      <c r="AM1101" s="207"/>
      <c r="AN1101" s="207"/>
      <c r="AO1101" s="207" t="str">
        <f ca="1">IF(R1101="","",IF(R1101&gt;TODAY(),"0 meses",DATEDIF(R1101,TODAY(),"m") &amp; " meses"))</f>
        <v>2 meses</v>
      </c>
      <c r="AP1101" s="147" t="s">
        <v>67</v>
      </c>
      <c r="AQ1101" s="147" t="s">
        <v>67</v>
      </c>
      <c r="AR1101" s="147"/>
      <c r="AS1101" s="209" t="s">
        <v>68</v>
      </c>
      <c r="AT1101" s="223" t="str">
        <f>MONTH(B1101)&amp;"/"&amp;YEAR(B1101)</f>
        <v>3/2026</v>
      </c>
      <c r="AU1101" s="223">
        <f>WEEKNUM(B1101)-WEEKNUM(EOMONTH(B1101,-1)+1)+1</f>
        <v>1</v>
      </c>
      <c r="AV1101" s="209" t="str">
        <f>MONTH(R1101)&amp;"/"&amp;YEAR(R1101)</f>
        <v>4/2026</v>
      </c>
      <c r="AW1101" s="209">
        <f>WEEKNUM(R1101)-WEEKNUM(EOMONTH(R1101,-1)+1)+1</f>
        <v>2</v>
      </c>
      <c r="AX1101" s="209">
        <f>IF(BB1101="S",IF(Q1101="1. Aceitou o programa",R1101-B1101,0),0)</f>
        <v>34</v>
      </c>
      <c r="AY1101" s="209">
        <f>IF(BB1101="S",IF(AND(S1101&lt;&gt;"",R1101&lt;&gt;""),S1101-R1101,0),0)</f>
        <v>0</v>
      </c>
      <c r="AZ1101" s="209">
        <f>IF(BB1101="S",IF(Q1101="1. Aceitou o programa",IF(OR(X1101="Não se Aplica",X1101=""),IF(OR(W1101="Não se Aplica",W1101=""),0,W1101-V1101),AVERAGE(X1101-W1101,W1101-V1101)),0),0)</f>
        <v>0</v>
      </c>
      <c r="BA1101" s="209">
        <f>IF(BB1101="S",IF(AND(Q1101="1. Aceitou o programa",AH1101="Realizada"),IFERROR(IF(AG1101="",0,AG1101-R1101),0),0),0)</f>
        <v>0</v>
      </c>
      <c r="BB1101" s="209" t="str">
        <f>_xlfn.XLOOKUP(U1101,'Lista Suspensa'!$AA$20:$AA$23,'Lista Suspensa'!$AB$20:$AB$23,"N/A")</f>
        <v>S</v>
      </c>
    </row>
    <row r="1102" spans="1:54" ht="12" customHeight="1">
      <c r="A1102" s="151" t="s">
        <v>54</v>
      </c>
      <c r="B1102" s="152">
        <v>46086</v>
      </c>
      <c r="C1102" s="153" t="s">
        <v>297</v>
      </c>
      <c r="D1102" s="153" t="s">
        <v>455</v>
      </c>
      <c r="E1102" s="244">
        <v>86932721</v>
      </c>
      <c r="F1102" s="144" t="s">
        <v>2527</v>
      </c>
      <c r="G1102" s="230"/>
      <c r="H1102" s="154">
        <v>27069</v>
      </c>
      <c r="I1102" s="153">
        <v>52</v>
      </c>
      <c r="J1102" s="148" t="s">
        <v>58</v>
      </c>
      <c r="K1102" s="153" t="s">
        <v>59</v>
      </c>
      <c r="L1102" s="153"/>
      <c r="M1102" s="153"/>
      <c r="N1102" s="153"/>
      <c r="O1102" s="155">
        <v>11986484598</v>
      </c>
      <c r="P1102" s="156" t="s">
        <v>89</v>
      </c>
      <c r="Q1102" s="157" t="s">
        <v>110</v>
      </c>
      <c r="R1102" s="158">
        <v>46120</v>
      </c>
      <c r="S1102" s="159"/>
      <c r="T1102" s="159" t="s">
        <v>62</v>
      </c>
      <c r="U1102" s="159" t="s">
        <v>111</v>
      </c>
      <c r="V1102" s="154">
        <v>46118</v>
      </c>
      <c r="W1102" s="154">
        <v>46119</v>
      </c>
      <c r="X1102" s="154" t="s">
        <v>126</v>
      </c>
      <c r="Y1102" s="160" t="s">
        <v>2528</v>
      </c>
      <c r="Z1102" s="160" t="s">
        <v>128</v>
      </c>
      <c r="AA1102" s="153">
        <v>112</v>
      </c>
      <c r="AB1102" s="153">
        <v>1.75</v>
      </c>
      <c r="AC1102" s="182">
        <f t="shared" si="36"/>
        <v>36.571428571428569</v>
      </c>
      <c r="AD1102" s="153" t="str">
        <f t="shared" si="37"/>
        <v>OBESIDADE II</v>
      </c>
      <c r="AE1102" s="233" t="s">
        <v>135</v>
      </c>
      <c r="AF1102" s="153" t="s">
        <v>130</v>
      </c>
      <c r="AG1102" s="159"/>
      <c r="AH1102" s="153"/>
      <c r="AI1102" s="161"/>
      <c r="AJ1102" s="153"/>
      <c r="AK1102" s="153"/>
      <c r="AL1102" s="207" t="s">
        <v>131</v>
      </c>
      <c r="AM1102" s="207"/>
      <c r="AN1102" s="207"/>
      <c r="AO1102" s="207" t="str">
        <f ca="1">IF(R1102="","",IF(R1102&gt;TODAY(),"0 meses",DATEDIF(R1102,TODAY(),"m") &amp; " meses"))</f>
        <v>2 meses</v>
      </c>
      <c r="AP1102" s="147" t="s">
        <v>67</v>
      </c>
      <c r="AQ1102" s="147" t="s">
        <v>67</v>
      </c>
      <c r="AR1102" s="147"/>
      <c r="AS1102" s="209" t="s">
        <v>68</v>
      </c>
      <c r="AT1102" s="223" t="str">
        <f>MONTH(B1102)&amp;"/"&amp;YEAR(B1102)</f>
        <v>3/2026</v>
      </c>
      <c r="AU1102" s="223">
        <f>WEEKNUM(B1102)-WEEKNUM(EOMONTH(B1102,-1)+1)+1</f>
        <v>1</v>
      </c>
      <c r="AV1102" s="209" t="str">
        <f>MONTH(R1102)&amp;"/"&amp;YEAR(R1102)</f>
        <v>4/2026</v>
      </c>
      <c r="AW1102" s="209">
        <f>WEEKNUM(R1102)-WEEKNUM(EOMONTH(R1102,-1)+1)+1</f>
        <v>2</v>
      </c>
      <c r="AX1102" s="209">
        <f>IF(BB1102="S",IF(Q1102="1. Aceitou o programa",R1102-B1102,0),0)</f>
        <v>34</v>
      </c>
      <c r="AY1102" s="209">
        <f>IF(BB1102="S",IF(AND(S1102&lt;&gt;"",R1102&lt;&gt;""),S1102-R1102,0),0)</f>
        <v>0</v>
      </c>
      <c r="AZ1102" s="209">
        <f>IF(BB1102="S",IF(Q1102="1. Aceitou o programa",IF(OR(X1102="Não se Aplica",X1102=""),IF(OR(W1102="Não se Aplica",W1102=""),0,W1102-V1102),AVERAGE(X1102-W1102,W1102-V1102)),0),0)</f>
        <v>1</v>
      </c>
      <c r="BA1102" s="209">
        <f>IF(BB1102="S",IF(AND(Q1102="1. Aceitou o programa",AH1102="Realizada"),IFERROR(IF(AG1102="",0,AG1102-R1102),0),0),0)</f>
        <v>0</v>
      </c>
      <c r="BB1102" s="209" t="str">
        <f>_xlfn.XLOOKUP(U1102,'Lista Suspensa'!$AA$20:$AA$23,'Lista Suspensa'!$AB$20:$AB$23,"N/A")</f>
        <v>S</v>
      </c>
    </row>
    <row r="1103" spans="1:54" ht="12" customHeight="1">
      <c r="A1103" s="151" t="s">
        <v>121</v>
      </c>
      <c r="B1103" s="152">
        <v>45292</v>
      </c>
      <c r="C1103" s="153" t="s">
        <v>122</v>
      </c>
      <c r="D1103" s="153" t="s">
        <v>219</v>
      </c>
      <c r="E1103" s="244">
        <v>522667740</v>
      </c>
      <c r="F1103" s="144" t="s">
        <v>2529</v>
      </c>
      <c r="G1103" s="230"/>
      <c r="H1103" s="154">
        <v>27976</v>
      </c>
      <c r="I1103" s="153">
        <v>49</v>
      </c>
      <c r="J1103" s="148" t="s">
        <v>70</v>
      </c>
      <c r="K1103" s="153" t="s">
        <v>1066</v>
      </c>
      <c r="L1103" s="153"/>
      <c r="M1103" s="153"/>
      <c r="N1103" s="153"/>
      <c r="O1103" s="155" t="s">
        <v>2530</v>
      </c>
      <c r="P1103" s="156" t="s">
        <v>2077</v>
      </c>
      <c r="Q1103" s="157" t="s">
        <v>110</v>
      </c>
      <c r="R1103" s="158">
        <v>46120</v>
      </c>
      <c r="S1103" s="159"/>
      <c r="T1103" s="159" t="s">
        <v>62</v>
      </c>
      <c r="U1103" s="159" t="s">
        <v>111</v>
      </c>
      <c r="V1103" s="154">
        <v>45933</v>
      </c>
      <c r="W1103" s="154" t="s">
        <v>126</v>
      </c>
      <c r="X1103" s="154" t="s">
        <v>126</v>
      </c>
      <c r="Y1103" s="160" t="s">
        <v>2531</v>
      </c>
      <c r="Z1103" s="160" t="s">
        <v>174</v>
      </c>
      <c r="AA1103" s="153">
        <v>95</v>
      </c>
      <c r="AB1103" s="153">
        <v>1.6</v>
      </c>
      <c r="AC1103" s="182">
        <f t="shared" si="36"/>
        <v>37.109374999999993</v>
      </c>
      <c r="AD1103" s="153" t="str">
        <f t="shared" si="37"/>
        <v>OBESIDADE II</v>
      </c>
      <c r="AE1103" s="233" t="s">
        <v>135</v>
      </c>
      <c r="AF1103" s="153" t="s">
        <v>130</v>
      </c>
      <c r="AG1103" s="159"/>
      <c r="AH1103" s="153" t="s">
        <v>2532</v>
      </c>
      <c r="AI1103" s="161"/>
      <c r="AJ1103" s="153"/>
      <c r="AK1103" s="153"/>
      <c r="AL1103" s="207" t="s">
        <v>131</v>
      </c>
      <c r="AM1103" s="207"/>
      <c r="AN1103" s="207"/>
      <c r="AO1103" s="207" t="str">
        <f ca="1">IF(R1103="","",IF(R1103&gt;TODAY(),"0 meses",DATEDIF(R1103,TODAY(),"m") &amp; " meses"))</f>
        <v>2 meses</v>
      </c>
      <c r="AP1103" s="147" t="s">
        <v>67</v>
      </c>
      <c r="AQ1103" s="147" t="s">
        <v>67</v>
      </c>
      <c r="AR1103" s="147"/>
      <c r="AS1103" s="209" t="s">
        <v>68</v>
      </c>
      <c r="AT1103" s="223" t="str">
        <f>MONTH(B1103)&amp;"/"&amp;YEAR(B1103)</f>
        <v>1/2024</v>
      </c>
      <c r="AU1103" s="223">
        <f>WEEKNUM(B1103)-WEEKNUM(EOMONTH(B1103,-1)+1)+1</f>
        <v>1</v>
      </c>
      <c r="AV1103" s="209" t="str">
        <f>MONTH(R1103)&amp;"/"&amp;YEAR(R1103)</f>
        <v>4/2026</v>
      </c>
      <c r="AW1103" s="209">
        <f>WEEKNUM(R1103)-WEEKNUM(EOMONTH(R1103,-1)+1)+1</f>
        <v>2</v>
      </c>
      <c r="AX1103" s="209">
        <f>IF(BB1103="S",IF(Q1103="1. Aceitou o programa",R1103-B1103,0),0)</f>
        <v>828</v>
      </c>
      <c r="AY1103" s="209">
        <f>IF(BB1103="S",IF(AND(S1103&lt;&gt;"",R1103&lt;&gt;""),S1103-R1103,0),0)</f>
        <v>0</v>
      </c>
      <c r="AZ1103" s="209">
        <f>IF(BB1103="S",IF(Q1103="1. Aceitou o programa",IF(OR(X1103="Não se Aplica",X1103=""),IF(OR(W1103="Não se Aplica",W1103=""),0,W1103-V1103),AVERAGE(X1103-W1103,W1103-V1103)),0),0)</f>
        <v>0</v>
      </c>
      <c r="BA1103" s="209">
        <f>IF(BB1103="S",IF(AND(Q1103="1. Aceitou o programa",AH1103="Realizada"),IFERROR(IF(AG1103="",0,AG1103-R1103),0),0),0)</f>
        <v>0</v>
      </c>
      <c r="BB1103" s="209" t="str">
        <f>_xlfn.XLOOKUP(U1103,'Lista Suspensa'!$AA$20:$AA$23,'Lista Suspensa'!$AB$20:$AB$23,"N/A")</f>
        <v>S</v>
      </c>
    </row>
    <row r="1104" spans="1:54" ht="12" customHeight="1">
      <c r="A1104" s="151" t="s">
        <v>121</v>
      </c>
      <c r="B1104" s="152">
        <v>45292</v>
      </c>
      <c r="C1104" s="153" t="s">
        <v>122</v>
      </c>
      <c r="D1104" s="153" t="s">
        <v>56</v>
      </c>
      <c r="E1104" s="244">
        <v>95273334</v>
      </c>
      <c r="F1104" s="144" t="s">
        <v>2533</v>
      </c>
      <c r="G1104" s="230"/>
      <c r="H1104" s="154">
        <v>32830</v>
      </c>
      <c r="I1104" s="153">
        <v>36</v>
      </c>
      <c r="J1104" s="148" t="s">
        <v>70</v>
      </c>
      <c r="K1104" s="153" t="s">
        <v>59</v>
      </c>
      <c r="L1104" s="153"/>
      <c r="M1104" s="153"/>
      <c r="N1104" s="153"/>
      <c r="O1104" s="155" t="s">
        <v>2534</v>
      </c>
      <c r="P1104" s="156" t="s">
        <v>2077</v>
      </c>
      <c r="Q1104" s="157" t="s">
        <v>110</v>
      </c>
      <c r="R1104" s="158">
        <v>46120</v>
      </c>
      <c r="S1104" s="159"/>
      <c r="T1104" s="159" t="s">
        <v>62</v>
      </c>
      <c r="U1104" s="159" t="s">
        <v>111</v>
      </c>
      <c r="V1104" s="154">
        <v>46057</v>
      </c>
      <c r="W1104" s="154" t="s">
        <v>126</v>
      </c>
      <c r="X1104" s="154" t="s">
        <v>126</v>
      </c>
      <c r="Y1104" s="160"/>
      <c r="Z1104" s="160" t="s">
        <v>128</v>
      </c>
      <c r="AA1104" s="153">
        <v>79.3</v>
      </c>
      <c r="AB1104" s="153">
        <v>1.62</v>
      </c>
      <c r="AC1104" s="182">
        <f t="shared" si="36"/>
        <v>30.216430422191731</v>
      </c>
      <c r="AD1104" s="153" t="str">
        <f t="shared" si="37"/>
        <v>OBESIDADE I</v>
      </c>
      <c r="AE1104" s="233" t="s">
        <v>135</v>
      </c>
      <c r="AF1104" s="153" t="s">
        <v>130</v>
      </c>
      <c r="AG1104" s="159"/>
      <c r="AH1104" s="153"/>
      <c r="AI1104" s="161"/>
      <c r="AJ1104" s="153"/>
      <c r="AK1104" s="153"/>
      <c r="AL1104" s="207" t="s">
        <v>131</v>
      </c>
      <c r="AM1104" s="207"/>
      <c r="AN1104" s="207"/>
      <c r="AO1104" s="207" t="str">
        <f ca="1">IF(R1104="","",IF(R1104&gt;TODAY(),"0 meses",DATEDIF(R1104,TODAY(),"m") &amp; " meses"))</f>
        <v>2 meses</v>
      </c>
      <c r="AP1104" s="147" t="s">
        <v>67</v>
      </c>
      <c r="AQ1104" s="147" t="s">
        <v>67</v>
      </c>
      <c r="AR1104" s="147"/>
      <c r="AS1104" s="209" t="s">
        <v>68</v>
      </c>
      <c r="AT1104" s="223" t="str">
        <f>MONTH(B1104)&amp;"/"&amp;YEAR(B1104)</f>
        <v>1/2024</v>
      </c>
      <c r="AU1104" s="223">
        <f>WEEKNUM(B1104)-WEEKNUM(EOMONTH(B1104,-1)+1)+1</f>
        <v>1</v>
      </c>
      <c r="AV1104" s="209" t="str">
        <f>MONTH(R1104)&amp;"/"&amp;YEAR(R1104)</f>
        <v>4/2026</v>
      </c>
      <c r="AW1104" s="209">
        <f>WEEKNUM(R1104)-WEEKNUM(EOMONTH(R1104,-1)+1)+1</f>
        <v>2</v>
      </c>
      <c r="AX1104" s="209">
        <f>IF(BB1104="S",IF(Q1104="1. Aceitou o programa",R1104-B1104,0),0)</f>
        <v>828</v>
      </c>
      <c r="AY1104" s="209">
        <f>IF(BB1104="S",IF(AND(S1104&lt;&gt;"",R1104&lt;&gt;""),S1104-R1104,0),0)</f>
        <v>0</v>
      </c>
      <c r="AZ1104" s="209">
        <f>IF(BB1104="S",IF(Q1104="1. Aceitou o programa",IF(OR(X1104="Não se Aplica",X1104=""),IF(OR(W1104="Não se Aplica",W1104=""),0,W1104-V1104),AVERAGE(X1104-W1104,W1104-V1104)),0),0)</f>
        <v>0</v>
      </c>
      <c r="BA1104" s="209">
        <f>IF(BB1104="S",IF(AND(Q1104="1. Aceitou o programa",AH1104="Realizada"),IFERROR(IF(AG1104="",0,AG1104-R1104),0),0),0)</f>
        <v>0</v>
      </c>
      <c r="BB1104" s="209" t="str">
        <f>_xlfn.XLOOKUP(U1104,'Lista Suspensa'!$AA$20:$AA$23,'Lista Suspensa'!$AB$20:$AB$23,"N/A")</f>
        <v>S</v>
      </c>
    </row>
    <row r="1105" spans="1:54" ht="12" customHeight="1">
      <c r="A1105" s="151" t="s">
        <v>121</v>
      </c>
      <c r="B1105" s="152">
        <v>45292</v>
      </c>
      <c r="C1105" s="153" t="s">
        <v>122</v>
      </c>
      <c r="D1105" s="153" t="s">
        <v>56</v>
      </c>
      <c r="E1105" s="244">
        <v>85774445</v>
      </c>
      <c r="F1105" s="144" t="s">
        <v>2535</v>
      </c>
      <c r="G1105" s="230"/>
      <c r="H1105" s="154">
        <v>34287</v>
      </c>
      <c r="I1105" s="153">
        <v>32</v>
      </c>
      <c r="J1105" s="148" t="s">
        <v>70</v>
      </c>
      <c r="K1105" s="153"/>
      <c r="L1105" s="153"/>
      <c r="M1105" s="153"/>
      <c r="N1105" s="153"/>
      <c r="O1105" s="155" t="s">
        <v>2536</v>
      </c>
      <c r="P1105" s="156" t="s">
        <v>71</v>
      </c>
      <c r="Q1105" s="157" t="s">
        <v>110</v>
      </c>
      <c r="R1105" s="158">
        <v>46121</v>
      </c>
      <c r="S1105" s="159"/>
      <c r="T1105" s="159" t="s">
        <v>62</v>
      </c>
      <c r="U1105" s="159" t="s">
        <v>111</v>
      </c>
      <c r="V1105" s="154">
        <v>46020</v>
      </c>
      <c r="W1105" s="154" t="s">
        <v>126</v>
      </c>
      <c r="X1105" s="154" t="s">
        <v>126</v>
      </c>
      <c r="Y1105" s="160"/>
      <c r="Z1105" s="160" t="s">
        <v>128</v>
      </c>
      <c r="AA1105" s="153">
        <v>110</v>
      </c>
      <c r="AB1105" s="153">
        <v>1.57</v>
      </c>
      <c r="AC1105" s="182">
        <f t="shared" si="36"/>
        <v>44.626556858290392</v>
      </c>
      <c r="AD1105" s="153" t="str">
        <f t="shared" si="37"/>
        <v>OBESIDADE III</v>
      </c>
      <c r="AE1105" s="233" t="s">
        <v>135</v>
      </c>
      <c r="AF1105" s="153" t="s">
        <v>130</v>
      </c>
      <c r="AG1105" s="159"/>
      <c r="AH1105" s="153"/>
      <c r="AI1105" s="161"/>
      <c r="AJ1105" s="153"/>
      <c r="AK1105" s="153"/>
      <c r="AL1105" s="207" t="s">
        <v>131</v>
      </c>
      <c r="AM1105" s="207"/>
      <c r="AN1105" s="207"/>
      <c r="AO1105" s="207" t="str">
        <f ca="1">IF(R1105="","",IF(R1105&gt;TODAY(),"0 meses",DATEDIF(R1105,TODAY(),"m") &amp; " meses"))</f>
        <v>2 meses</v>
      </c>
      <c r="AP1105" s="147" t="s">
        <v>67</v>
      </c>
      <c r="AQ1105" s="147" t="s">
        <v>67</v>
      </c>
      <c r="AR1105" s="147"/>
      <c r="AS1105" s="209" t="s">
        <v>68</v>
      </c>
      <c r="AT1105" s="223" t="str">
        <f>MONTH(B1105)&amp;"/"&amp;YEAR(B1105)</f>
        <v>1/2024</v>
      </c>
      <c r="AU1105" s="223">
        <f>WEEKNUM(B1105)-WEEKNUM(EOMONTH(B1105,-1)+1)+1</f>
        <v>1</v>
      </c>
      <c r="AV1105" s="209" t="str">
        <f>MONTH(R1105)&amp;"/"&amp;YEAR(R1105)</f>
        <v>4/2026</v>
      </c>
      <c r="AW1105" s="209">
        <f>WEEKNUM(R1105)-WEEKNUM(EOMONTH(R1105,-1)+1)+1</f>
        <v>2</v>
      </c>
      <c r="AX1105" s="209">
        <f>IF(BB1105="S",IF(Q1105="1. Aceitou o programa",R1105-B1105,0),0)</f>
        <v>829</v>
      </c>
      <c r="AY1105" s="209">
        <f>IF(BB1105="S",IF(AND(S1105&lt;&gt;"",R1105&lt;&gt;""),S1105-R1105,0),0)</f>
        <v>0</v>
      </c>
      <c r="AZ1105" s="209">
        <f>IF(BB1105="S",IF(Q1105="1. Aceitou o programa",IF(OR(X1105="Não se Aplica",X1105=""),IF(OR(W1105="Não se Aplica",W1105=""),0,W1105-V1105),AVERAGE(X1105-W1105,W1105-V1105)),0),0)</f>
        <v>0</v>
      </c>
      <c r="BA1105" s="209">
        <f>IF(BB1105="S",IF(AND(Q1105="1. Aceitou o programa",AH1105="Realizada"),IFERROR(IF(AG1105="",0,AG1105-R1105),0),0),0)</f>
        <v>0</v>
      </c>
      <c r="BB1105" s="209" t="str">
        <f>_xlfn.XLOOKUP(U1105,'Lista Suspensa'!$AA$20:$AA$23,'Lista Suspensa'!$AB$20:$AB$23,"N/A")</f>
        <v>S</v>
      </c>
    </row>
    <row r="1106" spans="1:54" ht="12" customHeight="1">
      <c r="A1106" s="151" t="s">
        <v>121</v>
      </c>
      <c r="B1106" s="152">
        <v>45292</v>
      </c>
      <c r="C1106" s="153" t="s">
        <v>122</v>
      </c>
      <c r="D1106" s="153" t="s">
        <v>56</v>
      </c>
      <c r="E1106" s="244">
        <v>86571991</v>
      </c>
      <c r="F1106" s="144" t="s">
        <v>2537</v>
      </c>
      <c r="G1106" s="230"/>
      <c r="H1106" s="154">
        <v>35321</v>
      </c>
      <c r="I1106" s="153">
        <v>29</v>
      </c>
      <c r="J1106" s="148" t="s">
        <v>70</v>
      </c>
      <c r="K1106" s="153"/>
      <c r="L1106" s="153"/>
      <c r="M1106" s="153"/>
      <c r="N1106" s="153"/>
      <c r="O1106" s="155" t="s">
        <v>2538</v>
      </c>
      <c r="P1106" s="156" t="s">
        <v>2151</v>
      </c>
      <c r="Q1106" s="157" t="s">
        <v>110</v>
      </c>
      <c r="R1106" s="158">
        <v>46121</v>
      </c>
      <c r="S1106" s="159"/>
      <c r="T1106" s="159" t="s">
        <v>62</v>
      </c>
      <c r="U1106" s="159" t="s">
        <v>111</v>
      </c>
      <c r="V1106" s="154">
        <v>45884</v>
      </c>
      <c r="W1106" s="154" t="s">
        <v>126</v>
      </c>
      <c r="X1106" s="154" t="s">
        <v>126</v>
      </c>
      <c r="Y1106" s="160" t="s">
        <v>2539</v>
      </c>
      <c r="Z1106" s="160" t="s">
        <v>166</v>
      </c>
      <c r="AA1106" s="153">
        <v>95</v>
      </c>
      <c r="AB1106" s="153">
        <v>1.61</v>
      </c>
      <c r="AC1106" s="182">
        <f t="shared" si="36"/>
        <v>36.649820608772806</v>
      </c>
      <c r="AD1106" s="153" t="str">
        <f t="shared" si="37"/>
        <v>OBESIDADE II</v>
      </c>
      <c r="AE1106" s="233" t="s">
        <v>135</v>
      </c>
      <c r="AF1106" s="153" t="s">
        <v>130</v>
      </c>
      <c r="AG1106" s="159"/>
      <c r="AH1106" s="153"/>
      <c r="AI1106" s="161"/>
      <c r="AJ1106" s="153"/>
      <c r="AK1106" s="153"/>
      <c r="AL1106" s="207" t="s">
        <v>131</v>
      </c>
      <c r="AM1106" s="207"/>
      <c r="AN1106" s="207"/>
      <c r="AO1106" s="207" t="str">
        <f ca="1">IF(R1106="","",IF(R1106&gt;TODAY(),"0 meses",DATEDIF(R1106,TODAY(),"m") &amp; " meses"))</f>
        <v>2 meses</v>
      </c>
      <c r="AP1106" s="147" t="s">
        <v>67</v>
      </c>
      <c r="AQ1106" s="147" t="s">
        <v>67</v>
      </c>
      <c r="AR1106" s="147"/>
      <c r="AS1106" s="209" t="s">
        <v>68</v>
      </c>
      <c r="AT1106" s="223" t="str">
        <f>MONTH(B1106)&amp;"/"&amp;YEAR(B1106)</f>
        <v>1/2024</v>
      </c>
      <c r="AU1106" s="223">
        <f>WEEKNUM(B1106)-WEEKNUM(EOMONTH(B1106,-1)+1)+1</f>
        <v>1</v>
      </c>
      <c r="AV1106" s="209" t="str">
        <f>MONTH(R1106)&amp;"/"&amp;YEAR(R1106)</f>
        <v>4/2026</v>
      </c>
      <c r="AW1106" s="209">
        <f>WEEKNUM(R1106)-WEEKNUM(EOMONTH(R1106,-1)+1)+1</f>
        <v>2</v>
      </c>
      <c r="AX1106" s="209">
        <f>IF(BB1106="S",IF(Q1106="1. Aceitou o programa",R1106-B1106,0),0)</f>
        <v>829</v>
      </c>
      <c r="AY1106" s="209">
        <f>IF(BB1106="S",IF(AND(S1106&lt;&gt;"",R1106&lt;&gt;""),S1106-R1106,0),0)</f>
        <v>0</v>
      </c>
      <c r="AZ1106" s="209">
        <f>IF(BB1106="S",IF(Q1106="1. Aceitou o programa",IF(OR(X1106="Não se Aplica",X1106=""),IF(OR(W1106="Não se Aplica",W1106=""),0,W1106-V1106),AVERAGE(X1106-W1106,W1106-V1106)),0),0)</f>
        <v>0</v>
      </c>
      <c r="BA1106" s="209">
        <f>IF(BB1106="S",IF(AND(Q1106="1. Aceitou o programa",AH1106="Realizada"),IFERROR(IF(AG1106="",0,AG1106-R1106),0),0),0)</f>
        <v>0</v>
      </c>
      <c r="BB1106" s="209" t="str">
        <f>_xlfn.XLOOKUP(U1106,'Lista Suspensa'!$AA$20:$AA$23,'Lista Suspensa'!$AB$20:$AB$23,"N/A")</f>
        <v>S</v>
      </c>
    </row>
    <row r="1107" spans="1:54" ht="12" customHeight="1">
      <c r="A1107" s="151" t="s">
        <v>54</v>
      </c>
      <c r="B1107" s="152">
        <v>46079</v>
      </c>
      <c r="C1107" s="153" t="s">
        <v>297</v>
      </c>
      <c r="D1107" s="153" t="s">
        <v>455</v>
      </c>
      <c r="E1107" s="244">
        <v>94642386</v>
      </c>
      <c r="F1107" s="144" t="s">
        <v>2540</v>
      </c>
      <c r="G1107" s="230"/>
      <c r="H1107" s="154">
        <v>31080</v>
      </c>
      <c r="I1107" s="153">
        <v>41</v>
      </c>
      <c r="J1107" s="148" t="s">
        <v>58</v>
      </c>
      <c r="K1107" s="153" t="s">
        <v>59</v>
      </c>
      <c r="L1107" s="153"/>
      <c r="M1107" s="153"/>
      <c r="N1107" s="153"/>
      <c r="O1107" s="155">
        <v>11984947696</v>
      </c>
      <c r="P1107" s="156" t="s">
        <v>2077</v>
      </c>
      <c r="Q1107" s="157" t="s">
        <v>110</v>
      </c>
      <c r="R1107" s="158">
        <v>46125</v>
      </c>
      <c r="S1107" s="159"/>
      <c r="T1107" s="159" t="s">
        <v>62</v>
      </c>
      <c r="U1107" s="159" t="s">
        <v>111</v>
      </c>
      <c r="V1107" s="154">
        <v>46125</v>
      </c>
      <c r="W1107" s="154" t="s">
        <v>126</v>
      </c>
      <c r="X1107" s="154" t="s">
        <v>126</v>
      </c>
      <c r="Y1107" s="160" t="s">
        <v>2541</v>
      </c>
      <c r="Z1107" s="160" t="s">
        <v>459</v>
      </c>
      <c r="AA1107" s="153">
        <v>135</v>
      </c>
      <c r="AB1107" s="153">
        <v>1.8</v>
      </c>
      <c r="AC1107" s="182">
        <f t="shared" si="36"/>
        <v>41.666666666666664</v>
      </c>
      <c r="AD1107" s="153" t="str">
        <f t="shared" si="37"/>
        <v>OBESIDADE III</v>
      </c>
      <c r="AE1107" s="233" t="s">
        <v>66</v>
      </c>
      <c r="AF1107" s="153" t="s">
        <v>130</v>
      </c>
      <c r="AG1107" s="159"/>
      <c r="AH1107" s="153"/>
      <c r="AI1107" s="161"/>
      <c r="AJ1107" s="153"/>
      <c r="AK1107" s="153"/>
      <c r="AL1107" s="207" t="s">
        <v>131</v>
      </c>
      <c r="AM1107" s="207"/>
      <c r="AN1107" s="207"/>
      <c r="AO1107" s="207" t="str">
        <f ca="1">IF(R1107="","",IF(R1107&gt;TODAY(),"0 meses",DATEDIF(R1107,TODAY(),"m") &amp; " meses"))</f>
        <v>1 meses</v>
      </c>
      <c r="AP1107" s="147" t="s">
        <v>67</v>
      </c>
      <c r="AQ1107" s="147" t="s">
        <v>67</v>
      </c>
      <c r="AR1107" s="147"/>
      <c r="AS1107" s="209" t="s">
        <v>68</v>
      </c>
      <c r="AT1107" s="223" t="str">
        <f>MONTH(B1107)&amp;"/"&amp;YEAR(B1107)</f>
        <v>2/2026</v>
      </c>
      <c r="AU1107" s="223">
        <f>WEEKNUM(B1107)-WEEKNUM(EOMONTH(B1107,-1)+1)+1</f>
        <v>4</v>
      </c>
      <c r="AV1107" s="209" t="str">
        <f>MONTH(R1107)&amp;"/"&amp;YEAR(R1107)</f>
        <v>4/2026</v>
      </c>
      <c r="AW1107" s="209">
        <f>WEEKNUM(R1107)-WEEKNUM(EOMONTH(R1107,-1)+1)+1</f>
        <v>3</v>
      </c>
      <c r="AX1107" s="209">
        <f>IF(BB1107="S",IF(Q1107="1. Aceitou o programa",R1107-B1107,0),0)</f>
        <v>46</v>
      </c>
      <c r="AY1107" s="209">
        <f>IF(BB1107="S",IF(AND(S1107&lt;&gt;"",R1107&lt;&gt;""),S1107-R1107,0),0)</f>
        <v>0</v>
      </c>
      <c r="AZ1107" s="209">
        <f>IF(BB1107="S",IF(Q1107="1. Aceitou o programa",IF(OR(X1107="Não se Aplica",X1107=""),IF(OR(W1107="Não se Aplica",W1107=""),0,W1107-V1107),AVERAGE(X1107-W1107,W1107-V1107)),0),0)</f>
        <v>0</v>
      </c>
      <c r="BA1107" s="209">
        <f>IF(BB1107="S",IF(AND(Q1107="1. Aceitou o programa",AH1107="Realizada"),IFERROR(IF(AG1107="",0,AG1107-R1107),0),0),0)</f>
        <v>0</v>
      </c>
      <c r="BB1107" s="209" t="str">
        <f>_xlfn.XLOOKUP(U1107,'Lista Suspensa'!$AA$20:$AA$23,'Lista Suspensa'!$AB$20:$AB$23,"N/A")</f>
        <v>S</v>
      </c>
    </row>
    <row r="1108" spans="1:54" ht="12" customHeight="1">
      <c r="A1108" s="151" t="s">
        <v>54</v>
      </c>
      <c r="B1108" s="152">
        <v>46083</v>
      </c>
      <c r="C1108" s="153" t="s">
        <v>55</v>
      </c>
      <c r="D1108" s="153" t="s">
        <v>56</v>
      </c>
      <c r="E1108" s="244">
        <v>93078068</v>
      </c>
      <c r="F1108" s="144" t="s">
        <v>2542</v>
      </c>
      <c r="G1108" s="230"/>
      <c r="H1108" s="154">
        <v>23965</v>
      </c>
      <c r="I1108" s="153">
        <v>60</v>
      </c>
      <c r="J1108" s="148" t="s">
        <v>70</v>
      </c>
      <c r="K1108" s="153" t="s">
        <v>101</v>
      </c>
      <c r="L1108" s="153"/>
      <c r="M1108" s="153"/>
      <c r="N1108" s="153">
        <v>450</v>
      </c>
      <c r="O1108" s="155">
        <v>21988203555</v>
      </c>
      <c r="P1108" s="156" t="s">
        <v>71</v>
      </c>
      <c r="Q1108" s="157" t="s">
        <v>110</v>
      </c>
      <c r="R1108" s="158">
        <v>46125</v>
      </c>
      <c r="S1108" s="159"/>
      <c r="T1108" s="159" t="s">
        <v>62</v>
      </c>
      <c r="U1108" s="159" t="s">
        <v>111</v>
      </c>
      <c r="V1108" s="154">
        <v>46125</v>
      </c>
      <c r="W1108" s="154" t="s">
        <v>126</v>
      </c>
      <c r="X1108" s="154" t="s">
        <v>126</v>
      </c>
      <c r="Y1108" s="160" t="s">
        <v>2543</v>
      </c>
      <c r="Z1108" s="160" t="s">
        <v>128</v>
      </c>
      <c r="AA1108" s="153">
        <v>97</v>
      </c>
      <c r="AB1108" s="153">
        <v>1.65</v>
      </c>
      <c r="AC1108" s="182">
        <f t="shared" si="36"/>
        <v>35.629017447199267</v>
      </c>
      <c r="AD1108" s="153" t="str">
        <f t="shared" si="37"/>
        <v>OBESIDADE II</v>
      </c>
      <c r="AE1108" s="233" t="s">
        <v>129</v>
      </c>
      <c r="AF1108" s="153" t="s">
        <v>130</v>
      </c>
      <c r="AG1108" s="159"/>
      <c r="AH1108" s="153"/>
      <c r="AI1108" s="161"/>
      <c r="AJ1108" s="153"/>
      <c r="AK1108" s="153"/>
      <c r="AL1108" s="207" t="s">
        <v>131</v>
      </c>
      <c r="AM1108" s="207"/>
      <c r="AN1108" s="207"/>
      <c r="AO1108" s="207" t="str">
        <f ca="1">IF(R1108="","",IF(R1108&gt;TODAY(),"0 meses",DATEDIF(R1108,TODAY(),"m") &amp; " meses"))</f>
        <v>1 meses</v>
      </c>
      <c r="AP1108" s="147" t="s">
        <v>67</v>
      </c>
      <c r="AQ1108" s="147" t="s">
        <v>67</v>
      </c>
      <c r="AR1108" s="147"/>
      <c r="AS1108" s="209" t="s">
        <v>68</v>
      </c>
      <c r="AT1108" s="223" t="str">
        <f>MONTH(B1108)&amp;"/"&amp;YEAR(B1108)</f>
        <v>3/2026</v>
      </c>
      <c r="AU1108" s="223">
        <f>WEEKNUM(B1108)-WEEKNUM(EOMONTH(B1108,-1)+1)+1</f>
        <v>1</v>
      </c>
      <c r="AV1108" s="209" t="str">
        <f>MONTH(R1108)&amp;"/"&amp;YEAR(R1108)</f>
        <v>4/2026</v>
      </c>
      <c r="AW1108" s="209">
        <f>WEEKNUM(R1108)-WEEKNUM(EOMONTH(R1108,-1)+1)+1</f>
        <v>3</v>
      </c>
      <c r="AX1108" s="209">
        <f>IF(BB1108="S",IF(Q1108="1. Aceitou o programa",R1108-B1108,0),0)</f>
        <v>42</v>
      </c>
      <c r="AY1108" s="209">
        <f>IF(BB1108="S",IF(AND(S1108&lt;&gt;"",R1108&lt;&gt;""),S1108-R1108,0),0)</f>
        <v>0</v>
      </c>
      <c r="AZ1108" s="209">
        <f>IF(BB1108="S",IF(Q1108="1. Aceitou o programa",IF(OR(X1108="Não se Aplica",X1108=""),IF(OR(W1108="Não se Aplica",W1108=""),0,W1108-V1108),AVERAGE(X1108-W1108,W1108-V1108)),0),0)</f>
        <v>0</v>
      </c>
      <c r="BA1108" s="209">
        <f>IF(BB1108="S",IF(AND(Q1108="1. Aceitou o programa",AH1108="Realizada"),IFERROR(IF(AG1108="",0,AG1108-R1108),0),0),0)</f>
        <v>0</v>
      </c>
      <c r="BB1108" s="209" t="str">
        <f>_xlfn.XLOOKUP(U1108,'Lista Suspensa'!$AA$20:$AA$23,'Lista Suspensa'!$AB$20:$AB$23,"N/A")</f>
        <v>S</v>
      </c>
    </row>
    <row r="1109" spans="1:54" ht="12" customHeight="1">
      <c r="A1109" s="151" t="s">
        <v>54</v>
      </c>
      <c r="B1109" s="152">
        <v>46083</v>
      </c>
      <c r="C1109" s="153" t="s">
        <v>55</v>
      </c>
      <c r="D1109" s="153" t="s">
        <v>56</v>
      </c>
      <c r="E1109" s="244">
        <v>93432668</v>
      </c>
      <c r="F1109" s="144" t="s">
        <v>2544</v>
      </c>
      <c r="G1109" s="230"/>
      <c r="H1109" s="154">
        <v>29301</v>
      </c>
      <c r="I1109" s="153">
        <v>46</v>
      </c>
      <c r="J1109" s="148" t="s">
        <v>70</v>
      </c>
      <c r="K1109" s="153" t="s">
        <v>101</v>
      </c>
      <c r="L1109" s="153"/>
      <c r="M1109" s="153"/>
      <c r="N1109" s="153">
        <v>450</v>
      </c>
      <c r="O1109" s="155" t="s">
        <v>2545</v>
      </c>
      <c r="P1109" s="156" t="s">
        <v>71</v>
      </c>
      <c r="Q1109" s="157" t="s">
        <v>110</v>
      </c>
      <c r="R1109" s="158">
        <v>46125</v>
      </c>
      <c r="S1109" s="159"/>
      <c r="T1109" s="159" t="s">
        <v>62</v>
      </c>
      <c r="U1109" s="159" t="s">
        <v>111</v>
      </c>
      <c r="V1109" s="154">
        <v>46125</v>
      </c>
      <c r="W1109" s="154" t="s">
        <v>126</v>
      </c>
      <c r="X1109" s="154" t="s">
        <v>126</v>
      </c>
      <c r="Y1109" s="160" t="s">
        <v>2546</v>
      </c>
      <c r="Z1109" s="160" t="s">
        <v>128</v>
      </c>
      <c r="AA1109" s="153">
        <v>120</v>
      </c>
      <c r="AB1109" s="153">
        <v>1.65</v>
      </c>
      <c r="AC1109" s="182">
        <f t="shared" si="36"/>
        <v>44.0771349862259</v>
      </c>
      <c r="AD1109" s="153" t="str">
        <f t="shared" si="37"/>
        <v>OBESIDADE III</v>
      </c>
      <c r="AE1109" s="233" t="s">
        <v>1092</v>
      </c>
      <c r="AF1109" s="153" t="s">
        <v>130</v>
      </c>
      <c r="AG1109" s="159"/>
      <c r="AH1109" s="153"/>
      <c r="AI1109" s="161"/>
      <c r="AJ1109" s="153"/>
      <c r="AK1109" s="153"/>
      <c r="AL1109" s="207" t="s">
        <v>131</v>
      </c>
      <c r="AM1109" s="207"/>
      <c r="AN1109" s="207"/>
      <c r="AO1109" s="207" t="str">
        <f ca="1">IF(R1109="","",IF(R1109&gt;TODAY(),"0 meses",DATEDIF(R1109,TODAY(),"m") &amp; " meses"))</f>
        <v>1 meses</v>
      </c>
      <c r="AP1109" s="147" t="s">
        <v>67</v>
      </c>
      <c r="AQ1109" s="147" t="s">
        <v>67</v>
      </c>
      <c r="AR1109" s="147"/>
      <c r="AS1109" s="209" t="s">
        <v>68</v>
      </c>
      <c r="AT1109" s="223" t="str">
        <f>MONTH(B1109)&amp;"/"&amp;YEAR(B1109)</f>
        <v>3/2026</v>
      </c>
      <c r="AU1109" s="223">
        <f>WEEKNUM(B1109)-WEEKNUM(EOMONTH(B1109,-1)+1)+1</f>
        <v>1</v>
      </c>
      <c r="AV1109" s="209" t="str">
        <f>MONTH(R1109)&amp;"/"&amp;YEAR(R1109)</f>
        <v>4/2026</v>
      </c>
      <c r="AW1109" s="209">
        <f>WEEKNUM(R1109)-WEEKNUM(EOMONTH(R1109,-1)+1)+1</f>
        <v>3</v>
      </c>
      <c r="AX1109" s="209">
        <f>IF(BB1109="S",IF(Q1109="1. Aceitou o programa",R1109-B1109,0),0)</f>
        <v>42</v>
      </c>
      <c r="AY1109" s="209">
        <f>IF(BB1109="S",IF(AND(S1109&lt;&gt;"",R1109&lt;&gt;""),S1109-R1109,0),0)</f>
        <v>0</v>
      </c>
      <c r="AZ1109" s="209">
        <f>IF(BB1109="S",IF(Q1109="1. Aceitou o programa",IF(OR(X1109="Não se Aplica",X1109=""),IF(OR(W1109="Não se Aplica",W1109=""),0,W1109-V1109),AVERAGE(X1109-W1109,W1109-V1109)),0),0)</f>
        <v>0</v>
      </c>
      <c r="BA1109" s="209">
        <f>IF(BB1109="S",IF(AND(Q1109="1. Aceitou o programa",AH1109="Realizada"),IFERROR(IF(AG1109="",0,AG1109-R1109),0),0),0)</f>
        <v>0</v>
      </c>
      <c r="BB1109" s="209" t="str">
        <f>_xlfn.XLOOKUP(U1109,'Lista Suspensa'!$AA$20:$AA$23,'Lista Suspensa'!$AB$20:$AB$23,"N/A")</f>
        <v>S</v>
      </c>
    </row>
    <row r="1110" spans="1:54" ht="12" customHeight="1">
      <c r="A1110" s="151" t="s">
        <v>54</v>
      </c>
      <c r="B1110" s="152">
        <v>46083</v>
      </c>
      <c r="C1110" s="153" t="s">
        <v>55</v>
      </c>
      <c r="D1110" s="153" t="s">
        <v>56</v>
      </c>
      <c r="E1110" s="244">
        <v>94646966</v>
      </c>
      <c r="F1110" s="144" t="s">
        <v>2547</v>
      </c>
      <c r="G1110" s="230"/>
      <c r="H1110" s="154">
        <v>26971</v>
      </c>
      <c r="I1110" s="153">
        <v>52</v>
      </c>
      <c r="J1110" s="148" t="s">
        <v>70</v>
      </c>
      <c r="K1110" s="153" t="s">
        <v>59</v>
      </c>
      <c r="L1110" s="153"/>
      <c r="M1110" s="153"/>
      <c r="N1110" s="153">
        <v>110</v>
      </c>
      <c r="O1110" s="155" t="s">
        <v>2548</v>
      </c>
      <c r="P1110" s="156" t="s">
        <v>71</v>
      </c>
      <c r="Q1110" s="157" t="s">
        <v>110</v>
      </c>
      <c r="R1110" s="158">
        <v>46125</v>
      </c>
      <c r="S1110" s="159"/>
      <c r="T1110" s="159" t="s">
        <v>62</v>
      </c>
      <c r="U1110" s="159" t="s">
        <v>111</v>
      </c>
      <c r="V1110" s="154">
        <v>46125</v>
      </c>
      <c r="W1110" s="154" t="s">
        <v>126</v>
      </c>
      <c r="X1110" s="154" t="s">
        <v>126</v>
      </c>
      <c r="Y1110" s="160" t="s">
        <v>2549</v>
      </c>
      <c r="Z1110" s="160" t="s">
        <v>128</v>
      </c>
      <c r="AA1110" s="153">
        <v>100</v>
      </c>
      <c r="AB1110" s="153">
        <v>1.68</v>
      </c>
      <c r="AC1110" s="182">
        <f t="shared" si="36"/>
        <v>35.430839002267582</v>
      </c>
      <c r="AD1110" s="153" t="str">
        <f t="shared" si="37"/>
        <v>OBESIDADE II</v>
      </c>
      <c r="AE1110" s="233" t="s">
        <v>135</v>
      </c>
      <c r="AF1110" s="153" t="s">
        <v>130</v>
      </c>
      <c r="AG1110" s="159"/>
      <c r="AH1110" s="153"/>
      <c r="AI1110" s="161"/>
      <c r="AJ1110" s="153"/>
      <c r="AK1110" s="153"/>
      <c r="AL1110" s="207" t="s">
        <v>136</v>
      </c>
      <c r="AM1110" s="207"/>
      <c r="AN1110" s="207"/>
      <c r="AO1110" s="207" t="str">
        <f ca="1">IF(R1110="","",IF(R1110&gt;TODAY(),"0 meses",DATEDIF(R1110,TODAY(),"m") &amp; " meses"))</f>
        <v>1 meses</v>
      </c>
      <c r="AP1110" s="147" t="s">
        <v>67</v>
      </c>
      <c r="AQ1110" s="147" t="s">
        <v>67</v>
      </c>
      <c r="AR1110" s="147"/>
      <c r="AS1110" s="209" t="s">
        <v>68</v>
      </c>
      <c r="AT1110" s="223" t="str">
        <f>MONTH(B1110)&amp;"/"&amp;YEAR(B1110)</f>
        <v>3/2026</v>
      </c>
      <c r="AU1110" s="223">
        <f>WEEKNUM(B1110)-WEEKNUM(EOMONTH(B1110,-1)+1)+1</f>
        <v>1</v>
      </c>
      <c r="AV1110" s="209" t="str">
        <f>MONTH(R1110)&amp;"/"&amp;YEAR(R1110)</f>
        <v>4/2026</v>
      </c>
      <c r="AW1110" s="209">
        <f>WEEKNUM(R1110)-WEEKNUM(EOMONTH(R1110,-1)+1)+1</f>
        <v>3</v>
      </c>
      <c r="AX1110" s="209">
        <f>IF(BB1110="S",IF(Q1110="1. Aceitou o programa",R1110-B1110,0),0)</f>
        <v>42</v>
      </c>
      <c r="AY1110" s="209">
        <f>IF(BB1110="S",IF(AND(S1110&lt;&gt;"",R1110&lt;&gt;""),S1110-R1110,0),0)</f>
        <v>0</v>
      </c>
      <c r="AZ1110" s="209">
        <f>IF(BB1110="S",IF(Q1110="1. Aceitou o programa",IF(OR(X1110="Não se Aplica",X1110=""),IF(OR(W1110="Não se Aplica",W1110=""),0,W1110-V1110),AVERAGE(X1110-W1110,W1110-V1110)),0),0)</f>
        <v>0</v>
      </c>
      <c r="BA1110" s="209">
        <f>IF(BB1110="S",IF(AND(Q1110="1. Aceitou o programa",AH1110="Realizada"),IFERROR(IF(AG1110="",0,AG1110-R1110),0),0),0)</f>
        <v>0</v>
      </c>
      <c r="BB1110" s="209" t="str">
        <f>_xlfn.XLOOKUP(U1110,'Lista Suspensa'!$AA$20:$AA$23,'Lista Suspensa'!$AB$20:$AB$23,"N/A")</f>
        <v>S</v>
      </c>
    </row>
    <row r="1111" spans="1:54" ht="12" customHeight="1">
      <c r="A1111" s="151" t="s">
        <v>54</v>
      </c>
      <c r="B1111" s="152">
        <v>46083</v>
      </c>
      <c r="C1111" s="153" t="s">
        <v>55</v>
      </c>
      <c r="D1111" s="153" t="s">
        <v>56</v>
      </c>
      <c r="E1111" s="244">
        <v>92681819</v>
      </c>
      <c r="F1111" s="144" t="s">
        <v>2550</v>
      </c>
      <c r="G1111" s="230"/>
      <c r="H1111" s="154">
        <v>32414</v>
      </c>
      <c r="I1111" s="153">
        <v>37</v>
      </c>
      <c r="J1111" s="148" t="s">
        <v>70</v>
      </c>
      <c r="K1111" s="153"/>
      <c r="L1111" s="153"/>
      <c r="M1111" s="153"/>
      <c r="N1111" s="153">
        <v>80</v>
      </c>
      <c r="O1111" s="155" t="s">
        <v>2551</v>
      </c>
      <c r="P1111" s="156" t="s">
        <v>71</v>
      </c>
      <c r="Q1111" s="157" t="s">
        <v>110</v>
      </c>
      <c r="R1111" s="158">
        <v>46125</v>
      </c>
      <c r="S1111" s="159"/>
      <c r="T1111" s="159" t="s">
        <v>62</v>
      </c>
      <c r="U1111" s="159" t="s">
        <v>111</v>
      </c>
      <c r="V1111" s="154">
        <v>46125</v>
      </c>
      <c r="W1111" s="154" t="s">
        <v>126</v>
      </c>
      <c r="X1111" s="154" t="s">
        <v>126</v>
      </c>
      <c r="Y1111" s="160" t="s">
        <v>75</v>
      </c>
      <c r="Z1111" s="160" t="s">
        <v>128</v>
      </c>
      <c r="AA1111" s="153">
        <v>135</v>
      </c>
      <c r="AB1111" s="153">
        <v>1.79</v>
      </c>
      <c r="AC1111" s="182">
        <f t="shared" si="36"/>
        <v>42.13351643207141</v>
      </c>
      <c r="AD1111" s="153" t="str">
        <f t="shared" si="37"/>
        <v>OBESIDADE III</v>
      </c>
      <c r="AE1111" s="233" t="s">
        <v>135</v>
      </c>
      <c r="AF1111" s="153" t="s">
        <v>130</v>
      </c>
      <c r="AG1111" s="159"/>
      <c r="AH1111" s="153"/>
      <c r="AI1111" s="161"/>
      <c r="AJ1111" s="153"/>
      <c r="AK1111" s="153"/>
      <c r="AL1111" s="207" t="s">
        <v>131</v>
      </c>
      <c r="AM1111" s="207"/>
      <c r="AN1111" s="207"/>
      <c r="AO1111" s="207" t="str">
        <f ca="1">IF(R1111="","",IF(R1111&gt;TODAY(),"0 meses",DATEDIF(R1111,TODAY(),"m") &amp; " meses"))</f>
        <v>1 meses</v>
      </c>
      <c r="AP1111" s="147" t="s">
        <v>67</v>
      </c>
      <c r="AQ1111" s="147" t="s">
        <v>67</v>
      </c>
      <c r="AR1111" s="147"/>
      <c r="AS1111" s="209" t="s">
        <v>68</v>
      </c>
      <c r="AT1111" s="223" t="str">
        <f>MONTH(B1111)&amp;"/"&amp;YEAR(B1111)</f>
        <v>3/2026</v>
      </c>
      <c r="AU1111" s="223">
        <f>WEEKNUM(B1111)-WEEKNUM(EOMONTH(B1111,-1)+1)+1</f>
        <v>1</v>
      </c>
      <c r="AV1111" s="209" t="str">
        <f>MONTH(R1111)&amp;"/"&amp;YEAR(R1111)</f>
        <v>4/2026</v>
      </c>
      <c r="AW1111" s="209">
        <f>WEEKNUM(R1111)-WEEKNUM(EOMONTH(R1111,-1)+1)+1</f>
        <v>3</v>
      </c>
      <c r="AX1111" s="209">
        <f>IF(BB1111="S",IF(Q1111="1. Aceitou o programa",R1111-B1111,0),0)</f>
        <v>42</v>
      </c>
      <c r="AY1111" s="209">
        <f>IF(BB1111="S",IF(AND(S1111&lt;&gt;"",R1111&lt;&gt;""),S1111-R1111,0),0)</f>
        <v>0</v>
      </c>
      <c r="AZ1111" s="209">
        <f>IF(BB1111="S",IF(Q1111="1. Aceitou o programa",IF(OR(X1111="Não se Aplica",X1111=""),IF(OR(W1111="Não se Aplica",W1111=""),0,W1111-V1111),AVERAGE(X1111-W1111,W1111-V1111)),0),0)</f>
        <v>0</v>
      </c>
      <c r="BA1111" s="209">
        <f>IF(BB1111="S",IF(AND(Q1111="1. Aceitou o programa",AH1111="Realizada"),IFERROR(IF(AG1111="",0,AG1111-R1111),0),0),0)</f>
        <v>0</v>
      </c>
      <c r="BB1111" s="209" t="str">
        <f>_xlfn.XLOOKUP(U1111,'Lista Suspensa'!$AA$20:$AA$23,'Lista Suspensa'!$AB$20:$AB$23,"N/A")</f>
        <v>S</v>
      </c>
    </row>
    <row r="1112" spans="1:54" ht="12" customHeight="1">
      <c r="A1112" s="151" t="s">
        <v>54</v>
      </c>
      <c r="B1112" s="152">
        <v>46083</v>
      </c>
      <c r="C1112" s="153" t="s">
        <v>55</v>
      </c>
      <c r="D1112" s="153" t="s">
        <v>56</v>
      </c>
      <c r="E1112" s="244">
        <v>94081154</v>
      </c>
      <c r="F1112" s="144" t="s">
        <v>2552</v>
      </c>
      <c r="G1112" s="230"/>
      <c r="H1112" s="154">
        <v>33382</v>
      </c>
      <c r="I1112" s="153">
        <v>34</v>
      </c>
      <c r="J1112" s="148" t="s">
        <v>70</v>
      </c>
      <c r="K1112" s="153"/>
      <c r="L1112" s="153"/>
      <c r="M1112" s="153"/>
      <c r="N1112" s="153">
        <v>60</v>
      </c>
      <c r="O1112" s="155">
        <v>11984217981</v>
      </c>
      <c r="P1112" s="156" t="s">
        <v>71</v>
      </c>
      <c r="Q1112" s="157" t="s">
        <v>110</v>
      </c>
      <c r="R1112" s="158">
        <v>46125</v>
      </c>
      <c r="S1112" s="159"/>
      <c r="T1112" s="159" t="s">
        <v>62</v>
      </c>
      <c r="U1112" s="159" t="s">
        <v>111</v>
      </c>
      <c r="V1112" s="154">
        <v>46125</v>
      </c>
      <c r="W1112" s="154" t="s">
        <v>126</v>
      </c>
      <c r="X1112" s="154" t="s">
        <v>126</v>
      </c>
      <c r="Y1112" s="160" t="s">
        <v>2553</v>
      </c>
      <c r="Z1112" s="160" t="s">
        <v>128</v>
      </c>
      <c r="AA1112" s="153">
        <v>93</v>
      </c>
      <c r="AB1112" s="153">
        <v>1.64</v>
      </c>
      <c r="AC1112" s="182">
        <f t="shared" si="36"/>
        <v>34.577632361689474</v>
      </c>
      <c r="AD1112" s="153" t="str">
        <f t="shared" si="37"/>
        <v>OBESIDADE I</v>
      </c>
      <c r="AE1112" s="233" t="s">
        <v>135</v>
      </c>
      <c r="AF1112" s="153" t="s">
        <v>130</v>
      </c>
      <c r="AG1112" s="159"/>
      <c r="AH1112" s="153"/>
      <c r="AI1112" s="161"/>
      <c r="AJ1112" s="153"/>
      <c r="AK1112" s="153"/>
      <c r="AL1112" s="207" t="s">
        <v>131</v>
      </c>
      <c r="AM1112" s="207"/>
      <c r="AN1112" s="207"/>
      <c r="AO1112" s="207" t="str">
        <f ca="1">IF(R1112="","",IF(R1112&gt;TODAY(),"0 meses",DATEDIF(R1112,TODAY(),"m") &amp; " meses"))</f>
        <v>1 meses</v>
      </c>
      <c r="AP1112" s="147" t="s">
        <v>67</v>
      </c>
      <c r="AQ1112" s="147" t="s">
        <v>67</v>
      </c>
      <c r="AR1112" s="147"/>
      <c r="AS1112" s="209" t="s">
        <v>68</v>
      </c>
      <c r="AT1112" s="223" t="str">
        <f>MONTH(B1112)&amp;"/"&amp;YEAR(B1112)</f>
        <v>3/2026</v>
      </c>
      <c r="AU1112" s="223">
        <f>WEEKNUM(B1112)-WEEKNUM(EOMONTH(B1112,-1)+1)+1</f>
        <v>1</v>
      </c>
      <c r="AV1112" s="209" t="str">
        <f>MONTH(R1112)&amp;"/"&amp;YEAR(R1112)</f>
        <v>4/2026</v>
      </c>
      <c r="AW1112" s="209">
        <f>WEEKNUM(R1112)-WEEKNUM(EOMONTH(R1112,-1)+1)+1</f>
        <v>3</v>
      </c>
      <c r="AX1112" s="209">
        <f>IF(BB1112="S",IF(Q1112="1. Aceitou o programa",R1112-B1112,0),0)</f>
        <v>42</v>
      </c>
      <c r="AY1112" s="209">
        <f>IF(BB1112="S",IF(AND(S1112&lt;&gt;"",R1112&lt;&gt;""),S1112-R1112,0),0)</f>
        <v>0</v>
      </c>
      <c r="AZ1112" s="209">
        <f>IF(BB1112="S",IF(Q1112="1. Aceitou o programa",IF(OR(X1112="Não se Aplica",X1112=""),IF(OR(W1112="Não se Aplica",W1112=""),0,W1112-V1112),AVERAGE(X1112-W1112,W1112-V1112)),0),0)</f>
        <v>0</v>
      </c>
      <c r="BA1112" s="209">
        <f>IF(BB1112="S",IF(AND(Q1112="1. Aceitou o programa",AH1112="Realizada"),IFERROR(IF(AG1112="",0,AG1112-R1112),0),0),0)</f>
        <v>0</v>
      </c>
      <c r="BB1112" s="209" t="str">
        <f>_xlfn.XLOOKUP(U1112,'Lista Suspensa'!$AA$20:$AA$23,'Lista Suspensa'!$AB$20:$AB$23,"N/A")</f>
        <v>S</v>
      </c>
    </row>
    <row r="1113" spans="1:54" ht="12" customHeight="1">
      <c r="A1113" s="151" t="s">
        <v>54</v>
      </c>
      <c r="B1113" s="152">
        <v>46083</v>
      </c>
      <c r="C1113" s="153" t="s">
        <v>55</v>
      </c>
      <c r="D1113" s="153" t="s">
        <v>56</v>
      </c>
      <c r="E1113" s="244">
        <v>83244333</v>
      </c>
      <c r="F1113" s="144" t="s">
        <v>2554</v>
      </c>
      <c r="G1113" s="230"/>
      <c r="H1113" s="154">
        <v>33424</v>
      </c>
      <c r="I1113" s="153">
        <v>34</v>
      </c>
      <c r="J1113" s="148" t="s">
        <v>70</v>
      </c>
      <c r="K1113" s="153"/>
      <c r="L1113" s="153"/>
      <c r="M1113" s="153"/>
      <c r="N1113" s="153">
        <v>450</v>
      </c>
      <c r="O1113" s="155">
        <v>21964561270</v>
      </c>
      <c r="P1113" s="156" t="s">
        <v>71</v>
      </c>
      <c r="Q1113" s="157" t="s">
        <v>110</v>
      </c>
      <c r="R1113" s="158">
        <v>46125</v>
      </c>
      <c r="S1113" s="159"/>
      <c r="T1113" s="159" t="s">
        <v>62</v>
      </c>
      <c r="U1113" s="159" t="s">
        <v>111</v>
      </c>
      <c r="V1113" s="154">
        <v>46125</v>
      </c>
      <c r="W1113" s="154" t="s">
        <v>126</v>
      </c>
      <c r="X1113" s="154" t="s">
        <v>126</v>
      </c>
      <c r="Y1113" s="160" t="s">
        <v>2555</v>
      </c>
      <c r="Z1113" s="160" t="s">
        <v>128</v>
      </c>
      <c r="AA1113" s="153">
        <v>102</v>
      </c>
      <c r="AB1113" s="153">
        <v>1.56</v>
      </c>
      <c r="AC1113" s="182">
        <f t="shared" si="36"/>
        <v>41.913214990138066</v>
      </c>
      <c r="AD1113" s="153" t="str">
        <f t="shared" si="37"/>
        <v>OBESIDADE III</v>
      </c>
      <c r="AE1113" s="233" t="s">
        <v>1092</v>
      </c>
      <c r="AF1113" s="153" t="s">
        <v>130</v>
      </c>
      <c r="AG1113" s="159"/>
      <c r="AH1113" s="153"/>
      <c r="AI1113" s="161"/>
      <c r="AJ1113" s="153"/>
      <c r="AK1113" s="153"/>
      <c r="AL1113" s="207" t="s">
        <v>131</v>
      </c>
      <c r="AM1113" s="207"/>
      <c r="AN1113" s="207"/>
      <c r="AO1113" s="207" t="str">
        <f ca="1">IF(R1113="","",IF(R1113&gt;TODAY(),"0 meses",DATEDIF(R1113,TODAY(),"m") &amp; " meses"))</f>
        <v>1 meses</v>
      </c>
      <c r="AP1113" s="147" t="s">
        <v>67</v>
      </c>
      <c r="AQ1113" s="147" t="s">
        <v>67</v>
      </c>
      <c r="AR1113" s="147"/>
      <c r="AS1113" s="209" t="s">
        <v>68</v>
      </c>
      <c r="AT1113" s="223" t="str">
        <f>MONTH(B1113)&amp;"/"&amp;YEAR(B1113)</f>
        <v>3/2026</v>
      </c>
      <c r="AU1113" s="223">
        <f>WEEKNUM(B1113)-WEEKNUM(EOMONTH(B1113,-1)+1)+1</f>
        <v>1</v>
      </c>
      <c r="AV1113" s="209" t="str">
        <f>MONTH(R1113)&amp;"/"&amp;YEAR(R1113)</f>
        <v>4/2026</v>
      </c>
      <c r="AW1113" s="209">
        <f>WEEKNUM(R1113)-WEEKNUM(EOMONTH(R1113,-1)+1)+1</f>
        <v>3</v>
      </c>
      <c r="AX1113" s="209">
        <f>IF(BB1113="S",IF(Q1113="1. Aceitou o programa",R1113-B1113,0),0)</f>
        <v>42</v>
      </c>
      <c r="AY1113" s="209">
        <f>IF(BB1113="S",IF(AND(S1113&lt;&gt;"",R1113&lt;&gt;""),S1113-R1113,0),0)</f>
        <v>0</v>
      </c>
      <c r="AZ1113" s="209">
        <f>IF(BB1113="S",IF(Q1113="1. Aceitou o programa",IF(OR(X1113="Não se Aplica",X1113=""),IF(OR(W1113="Não se Aplica",W1113=""),0,W1113-V1113),AVERAGE(X1113-W1113,W1113-V1113)),0),0)</f>
        <v>0</v>
      </c>
      <c r="BA1113" s="209">
        <f>IF(BB1113="S",IF(AND(Q1113="1. Aceitou o programa",AH1113="Realizada"),IFERROR(IF(AG1113="",0,AG1113-R1113),0),0),0)</f>
        <v>0</v>
      </c>
      <c r="BB1113" s="209" t="str">
        <f>_xlfn.XLOOKUP(U1113,'Lista Suspensa'!$AA$20:$AA$23,'Lista Suspensa'!$AB$20:$AB$23,"N/A")</f>
        <v>S</v>
      </c>
    </row>
    <row r="1114" spans="1:54" ht="12" customHeight="1">
      <c r="A1114" s="151" t="s">
        <v>54</v>
      </c>
      <c r="B1114" s="152">
        <v>46083</v>
      </c>
      <c r="C1114" s="153" t="s">
        <v>55</v>
      </c>
      <c r="D1114" s="153" t="s">
        <v>56</v>
      </c>
      <c r="E1114" s="244">
        <v>88988365</v>
      </c>
      <c r="F1114" s="144" t="s">
        <v>2556</v>
      </c>
      <c r="G1114" s="230"/>
      <c r="H1114" s="154">
        <v>33737</v>
      </c>
      <c r="I1114" s="153">
        <v>34</v>
      </c>
      <c r="J1114" s="148" t="s">
        <v>70</v>
      </c>
      <c r="K1114" s="153"/>
      <c r="L1114" s="153"/>
      <c r="M1114" s="153"/>
      <c r="N1114" s="153">
        <v>75</v>
      </c>
      <c r="O1114" s="155" t="s">
        <v>2557</v>
      </c>
      <c r="P1114" s="156" t="s">
        <v>71</v>
      </c>
      <c r="Q1114" s="157" t="s">
        <v>110</v>
      </c>
      <c r="R1114" s="158">
        <v>46125</v>
      </c>
      <c r="S1114" s="159"/>
      <c r="T1114" s="159" t="s">
        <v>62</v>
      </c>
      <c r="U1114" s="159" t="s">
        <v>111</v>
      </c>
      <c r="V1114" s="154">
        <v>46118</v>
      </c>
      <c r="W1114" s="154" t="s">
        <v>126</v>
      </c>
      <c r="X1114" s="154" t="s">
        <v>126</v>
      </c>
      <c r="Y1114" s="160" t="s">
        <v>2558</v>
      </c>
      <c r="Z1114" s="160" t="s">
        <v>128</v>
      </c>
      <c r="AA1114" s="153">
        <v>106</v>
      </c>
      <c r="AB1114" s="153">
        <v>1.75</v>
      </c>
      <c r="AC1114" s="182">
        <f t="shared" si="36"/>
        <v>34.612244897959187</v>
      </c>
      <c r="AD1114" s="153" t="str">
        <f t="shared" si="37"/>
        <v>OBESIDADE I</v>
      </c>
      <c r="AE1114" s="233" t="s">
        <v>947</v>
      </c>
      <c r="AF1114" s="153" t="s">
        <v>130</v>
      </c>
      <c r="AG1114" s="159"/>
      <c r="AH1114" s="153"/>
      <c r="AI1114" s="161"/>
      <c r="AJ1114" s="153"/>
      <c r="AK1114" s="153"/>
      <c r="AL1114" s="207" t="s">
        <v>131</v>
      </c>
      <c r="AM1114" s="207"/>
      <c r="AN1114" s="207"/>
      <c r="AO1114" s="207" t="str">
        <f ca="1">IF(R1114="","",IF(R1114&gt;TODAY(),"0 meses",DATEDIF(R1114,TODAY(),"m") &amp; " meses"))</f>
        <v>1 meses</v>
      </c>
      <c r="AP1114" s="147" t="s">
        <v>67</v>
      </c>
      <c r="AQ1114" s="147" t="s">
        <v>67</v>
      </c>
      <c r="AR1114" s="147"/>
      <c r="AS1114" s="209" t="s">
        <v>68</v>
      </c>
      <c r="AT1114" s="223" t="str">
        <f>MONTH(B1114)&amp;"/"&amp;YEAR(B1114)</f>
        <v>3/2026</v>
      </c>
      <c r="AU1114" s="223">
        <f>WEEKNUM(B1114)-WEEKNUM(EOMONTH(B1114,-1)+1)+1</f>
        <v>1</v>
      </c>
      <c r="AV1114" s="209" t="str">
        <f>MONTH(R1114)&amp;"/"&amp;YEAR(R1114)</f>
        <v>4/2026</v>
      </c>
      <c r="AW1114" s="209">
        <f>WEEKNUM(R1114)-WEEKNUM(EOMONTH(R1114,-1)+1)+1</f>
        <v>3</v>
      </c>
      <c r="AX1114" s="209">
        <f>IF(BB1114="S",IF(Q1114="1. Aceitou o programa",R1114-B1114,0),0)</f>
        <v>42</v>
      </c>
      <c r="AY1114" s="209">
        <f>IF(BB1114="S",IF(AND(S1114&lt;&gt;"",R1114&lt;&gt;""),S1114-R1114,0),0)</f>
        <v>0</v>
      </c>
      <c r="AZ1114" s="209">
        <f>IF(BB1114="S",IF(Q1114="1. Aceitou o programa",IF(OR(X1114="Não se Aplica",X1114=""),IF(OR(W1114="Não se Aplica",W1114=""),0,W1114-V1114),AVERAGE(X1114-W1114,W1114-V1114)),0),0)</f>
        <v>0</v>
      </c>
      <c r="BA1114" s="209">
        <f>IF(BB1114="S",IF(AND(Q1114="1. Aceitou o programa",AH1114="Realizada"),IFERROR(IF(AG1114="",0,AG1114-R1114),0),0),0)</f>
        <v>0</v>
      </c>
      <c r="BB1114" s="209" t="str">
        <f>_xlfn.XLOOKUP(U1114,'Lista Suspensa'!$AA$20:$AA$23,'Lista Suspensa'!$AB$20:$AB$23,"N/A")</f>
        <v>S</v>
      </c>
    </row>
    <row r="1115" spans="1:54" ht="12" customHeight="1">
      <c r="A1115" s="151" t="s">
        <v>54</v>
      </c>
      <c r="B1115" s="152">
        <v>46083</v>
      </c>
      <c r="C1115" s="153" t="s">
        <v>55</v>
      </c>
      <c r="D1115" s="153" t="s">
        <v>56</v>
      </c>
      <c r="E1115" s="244">
        <v>94551299</v>
      </c>
      <c r="F1115" s="144" t="s">
        <v>2559</v>
      </c>
      <c r="G1115" s="230"/>
      <c r="H1115" s="154">
        <v>34642</v>
      </c>
      <c r="I1115" s="153">
        <v>31</v>
      </c>
      <c r="J1115" s="148" t="s">
        <v>70</v>
      </c>
      <c r="K1115" s="153"/>
      <c r="L1115" s="153"/>
      <c r="M1115" s="153"/>
      <c r="N1115" s="153">
        <v>120</v>
      </c>
      <c r="O1115" s="155">
        <v>21992311521</v>
      </c>
      <c r="P1115" s="156" t="s">
        <v>71</v>
      </c>
      <c r="Q1115" s="157" t="s">
        <v>110</v>
      </c>
      <c r="R1115" s="158">
        <v>46125</v>
      </c>
      <c r="S1115" s="159"/>
      <c r="T1115" s="159" t="s">
        <v>62</v>
      </c>
      <c r="U1115" s="159" t="s">
        <v>111</v>
      </c>
      <c r="V1115" s="154">
        <v>46125</v>
      </c>
      <c r="W1115" s="154" t="s">
        <v>126</v>
      </c>
      <c r="X1115" s="154" t="s">
        <v>126</v>
      </c>
      <c r="Y1115" s="160" t="s">
        <v>2560</v>
      </c>
      <c r="Z1115" s="160" t="s">
        <v>128</v>
      </c>
      <c r="AA1115" s="153">
        <v>129</v>
      </c>
      <c r="AB1115" s="153">
        <v>1.68</v>
      </c>
      <c r="AC1115" s="182">
        <f t="shared" si="36"/>
        <v>45.70578231292518</v>
      </c>
      <c r="AD1115" s="153" t="str">
        <f t="shared" si="37"/>
        <v>OBESIDADE III</v>
      </c>
      <c r="AE1115" s="233" t="s">
        <v>947</v>
      </c>
      <c r="AF1115" s="153" t="s">
        <v>130</v>
      </c>
      <c r="AG1115" s="159"/>
      <c r="AH1115" s="153"/>
      <c r="AI1115" s="161"/>
      <c r="AJ1115" s="153"/>
      <c r="AK1115" s="153"/>
      <c r="AL1115" s="207" t="s">
        <v>131</v>
      </c>
      <c r="AM1115" s="207"/>
      <c r="AN1115" s="207"/>
      <c r="AO1115" s="207" t="str">
        <f ca="1">IF(R1115="","",IF(R1115&gt;TODAY(),"0 meses",DATEDIF(R1115,TODAY(),"m") &amp; " meses"))</f>
        <v>1 meses</v>
      </c>
      <c r="AP1115" s="147" t="s">
        <v>67</v>
      </c>
      <c r="AQ1115" s="147" t="s">
        <v>67</v>
      </c>
      <c r="AR1115" s="147"/>
      <c r="AS1115" s="209" t="s">
        <v>68</v>
      </c>
      <c r="AT1115" s="223" t="str">
        <f>MONTH(B1115)&amp;"/"&amp;YEAR(B1115)</f>
        <v>3/2026</v>
      </c>
      <c r="AU1115" s="223">
        <f>WEEKNUM(B1115)-WEEKNUM(EOMONTH(B1115,-1)+1)+1</f>
        <v>1</v>
      </c>
      <c r="AV1115" s="209" t="str">
        <f>MONTH(R1115)&amp;"/"&amp;YEAR(R1115)</f>
        <v>4/2026</v>
      </c>
      <c r="AW1115" s="209">
        <f>WEEKNUM(R1115)-WEEKNUM(EOMONTH(R1115,-1)+1)+1</f>
        <v>3</v>
      </c>
      <c r="AX1115" s="209">
        <f>IF(BB1115="S",IF(Q1115="1. Aceitou o programa",R1115-B1115,0),0)</f>
        <v>42</v>
      </c>
      <c r="AY1115" s="209">
        <f>IF(BB1115="S",IF(AND(S1115&lt;&gt;"",R1115&lt;&gt;""),S1115-R1115,0),0)</f>
        <v>0</v>
      </c>
      <c r="AZ1115" s="209">
        <f>IF(BB1115="S",IF(Q1115="1. Aceitou o programa",IF(OR(X1115="Não se Aplica",X1115=""),IF(OR(W1115="Não se Aplica",W1115=""),0,W1115-V1115),AVERAGE(X1115-W1115,W1115-V1115)),0),0)</f>
        <v>0</v>
      </c>
      <c r="BA1115" s="209">
        <f>IF(BB1115="S",IF(AND(Q1115="1. Aceitou o programa",AH1115="Realizada"),IFERROR(IF(AG1115="",0,AG1115-R1115),0),0),0)</f>
        <v>0</v>
      </c>
      <c r="BB1115" s="209" t="str">
        <f>_xlfn.XLOOKUP(U1115,'Lista Suspensa'!$AA$20:$AA$23,'Lista Suspensa'!$AB$20:$AB$23,"N/A")</f>
        <v>S</v>
      </c>
    </row>
    <row r="1116" spans="1:54" ht="12" customHeight="1">
      <c r="A1116" s="151" t="s">
        <v>54</v>
      </c>
      <c r="B1116" s="152">
        <v>46083</v>
      </c>
      <c r="C1116" s="153" t="s">
        <v>55</v>
      </c>
      <c r="D1116" s="153" t="s">
        <v>56</v>
      </c>
      <c r="E1116" s="244">
        <v>94542822</v>
      </c>
      <c r="F1116" s="144" t="s">
        <v>2561</v>
      </c>
      <c r="G1116" s="230"/>
      <c r="H1116" s="154">
        <v>35276</v>
      </c>
      <c r="I1116" s="153">
        <v>29</v>
      </c>
      <c r="J1116" s="148" t="s">
        <v>58</v>
      </c>
      <c r="K1116" s="153"/>
      <c r="L1116" s="153"/>
      <c r="M1116" s="153"/>
      <c r="N1116" s="153">
        <v>750</v>
      </c>
      <c r="O1116" s="155" t="s">
        <v>2562</v>
      </c>
      <c r="P1116" s="156" t="s">
        <v>71</v>
      </c>
      <c r="Q1116" s="157" t="s">
        <v>110</v>
      </c>
      <c r="R1116" s="158">
        <v>46125</v>
      </c>
      <c r="S1116" s="159"/>
      <c r="T1116" s="159" t="s">
        <v>62</v>
      </c>
      <c r="U1116" s="159" t="s">
        <v>111</v>
      </c>
      <c r="V1116" s="154">
        <v>46125</v>
      </c>
      <c r="W1116" s="154" t="s">
        <v>126</v>
      </c>
      <c r="X1116" s="154" t="s">
        <v>126</v>
      </c>
      <c r="Y1116" s="160" t="s">
        <v>2563</v>
      </c>
      <c r="Z1116" s="160" t="s">
        <v>128</v>
      </c>
      <c r="AA1116" s="153">
        <v>89</v>
      </c>
      <c r="AB1116" s="153">
        <v>1.8</v>
      </c>
      <c r="AC1116" s="182">
        <f t="shared" si="36"/>
        <v>27.469135802469133</v>
      </c>
      <c r="AD1116" s="153" t="str">
        <f t="shared" si="37"/>
        <v>SOBREPESO</v>
      </c>
      <c r="AE1116" s="233" t="s">
        <v>947</v>
      </c>
      <c r="AF1116" s="153" t="s">
        <v>130</v>
      </c>
      <c r="AG1116" s="159"/>
      <c r="AH1116" s="153"/>
      <c r="AI1116" s="161"/>
      <c r="AJ1116" s="153"/>
      <c r="AK1116" s="153"/>
      <c r="AL1116" s="207" t="s">
        <v>131</v>
      </c>
      <c r="AM1116" s="207"/>
      <c r="AN1116" s="207"/>
      <c r="AO1116" s="207" t="str">
        <f ca="1">IF(R1116="","",IF(R1116&gt;TODAY(),"0 meses",DATEDIF(R1116,TODAY(),"m") &amp; " meses"))</f>
        <v>1 meses</v>
      </c>
      <c r="AP1116" s="147" t="s">
        <v>67</v>
      </c>
      <c r="AQ1116" s="147" t="s">
        <v>67</v>
      </c>
      <c r="AR1116" s="147"/>
      <c r="AS1116" s="209" t="s">
        <v>68</v>
      </c>
      <c r="AT1116" s="223" t="str">
        <f>MONTH(B1116)&amp;"/"&amp;YEAR(B1116)</f>
        <v>3/2026</v>
      </c>
      <c r="AU1116" s="223">
        <f>WEEKNUM(B1116)-WEEKNUM(EOMONTH(B1116,-1)+1)+1</f>
        <v>1</v>
      </c>
      <c r="AV1116" s="209" t="str">
        <f>MONTH(R1116)&amp;"/"&amp;YEAR(R1116)</f>
        <v>4/2026</v>
      </c>
      <c r="AW1116" s="209">
        <f>WEEKNUM(R1116)-WEEKNUM(EOMONTH(R1116,-1)+1)+1</f>
        <v>3</v>
      </c>
      <c r="AX1116" s="209">
        <f>IF(BB1116="S",IF(Q1116="1. Aceitou o programa",R1116-B1116,0),0)</f>
        <v>42</v>
      </c>
      <c r="AY1116" s="209">
        <f>IF(BB1116="S",IF(AND(S1116&lt;&gt;"",R1116&lt;&gt;""),S1116-R1116,0),0)</f>
        <v>0</v>
      </c>
      <c r="AZ1116" s="209">
        <f>IF(BB1116="S",IF(Q1116="1. Aceitou o programa",IF(OR(X1116="Não se Aplica",X1116=""),IF(OR(W1116="Não se Aplica",W1116=""),0,W1116-V1116),AVERAGE(X1116-W1116,W1116-V1116)),0),0)</f>
        <v>0</v>
      </c>
      <c r="BA1116" s="209">
        <f>IF(BB1116="S",IF(AND(Q1116="1. Aceitou o programa",AH1116="Realizada"),IFERROR(IF(AG1116="",0,AG1116-R1116),0),0),0)</f>
        <v>0</v>
      </c>
      <c r="BB1116" s="209" t="str">
        <f>_xlfn.XLOOKUP(U1116,'Lista Suspensa'!$AA$20:$AA$23,'Lista Suspensa'!$AB$20:$AB$23,"N/A")</f>
        <v>S</v>
      </c>
    </row>
    <row r="1117" spans="1:54" ht="12" customHeight="1">
      <c r="A1117" s="151" t="s">
        <v>54</v>
      </c>
      <c r="B1117" s="152">
        <v>46083</v>
      </c>
      <c r="C1117" s="153" t="s">
        <v>55</v>
      </c>
      <c r="D1117" s="153" t="s">
        <v>56</v>
      </c>
      <c r="E1117" s="244">
        <v>790491168</v>
      </c>
      <c r="F1117" s="144" t="s">
        <v>2564</v>
      </c>
      <c r="G1117" s="230"/>
      <c r="H1117" s="154">
        <v>37999</v>
      </c>
      <c r="I1117" s="153">
        <v>22</v>
      </c>
      <c r="J1117" s="148" t="s">
        <v>70</v>
      </c>
      <c r="K1117" s="153"/>
      <c r="L1117" s="153"/>
      <c r="M1117" s="153"/>
      <c r="N1117" s="153">
        <v>100</v>
      </c>
      <c r="O1117" s="155" t="s">
        <v>2565</v>
      </c>
      <c r="P1117" s="156" t="s">
        <v>71</v>
      </c>
      <c r="Q1117" s="157" t="s">
        <v>110</v>
      </c>
      <c r="R1117" s="158">
        <v>46125</v>
      </c>
      <c r="S1117" s="159"/>
      <c r="T1117" s="159" t="s">
        <v>62</v>
      </c>
      <c r="U1117" s="159" t="s">
        <v>111</v>
      </c>
      <c r="V1117" s="154">
        <v>46125</v>
      </c>
      <c r="W1117" s="154" t="s">
        <v>126</v>
      </c>
      <c r="X1117" s="154" t="s">
        <v>126</v>
      </c>
      <c r="Y1117" s="160" t="s">
        <v>2566</v>
      </c>
      <c r="Z1117" s="160" t="s">
        <v>128</v>
      </c>
      <c r="AA1117" s="153">
        <v>68</v>
      </c>
      <c r="AB1117" s="153">
        <v>1.61</v>
      </c>
      <c r="AC1117" s="182">
        <f t="shared" si="36"/>
        <v>26.23355580417422</v>
      </c>
      <c r="AD1117" s="153" t="str">
        <f t="shared" si="37"/>
        <v>SOBREPESO</v>
      </c>
      <c r="AE1117" s="233" t="s">
        <v>135</v>
      </c>
      <c r="AF1117" s="153" t="s">
        <v>130</v>
      </c>
      <c r="AG1117" s="159"/>
      <c r="AH1117" s="153"/>
      <c r="AI1117" s="161"/>
      <c r="AJ1117" s="153"/>
      <c r="AK1117" s="153"/>
      <c r="AL1117" s="207" t="s">
        <v>131</v>
      </c>
      <c r="AM1117" s="207"/>
      <c r="AN1117" s="207"/>
      <c r="AO1117" s="207" t="str">
        <f ca="1">IF(R1117="","",IF(R1117&gt;TODAY(),"0 meses",DATEDIF(R1117,TODAY(),"m") &amp; " meses"))</f>
        <v>1 meses</v>
      </c>
      <c r="AP1117" s="147" t="s">
        <v>67</v>
      </c>
      <c r="AQ1117" s="147" t="s">
        <v>67</v>
      </c>
      <c r="AR1117" s="147"/>
      <c r="AS1117" s="209" t="s">
        <v>68</v>
      </c>
      <c r="AT1117" s="223" t="str">
        <f>MONTH(B1117)&amp;"/"&amp;YEAR(B1117)</f>
        <v>3/2026</v>
      </c>
      <c r="AU1117" s="223">
        <f>WEEKNUM(B1117)-WEEKNUM(EOMONTH(B1117,-1)+1)+1</f>
        <v>1</v>
      </c>
      <c r="AV1117" s="209" t="str">
        <f>MONTH(R1117)&amp;"/"&amp;YEAR(R1117)</f>
        <v>4/2026</v>
      </c>
      <c r="AW1117" s="209">
        <f>WEEKNUM(R1117)-WEEKNUM(EOMONTH(R1117,-1)+1)+1</f>
        <v>3</v>
      </c>
      <c r="AX1117" s="209">
        <f>IF(BB1117="S",IF(Q1117="1. Aceitou o programa",R1117-B1117,0),0)</f>
        <v>42</v>
      </c>
      <c r="AY1117" s="209">
        <f>IF(BB1117="S",IF(AND(S1117&lt;&gt;"",R1117&lt;&gt;""),S1117-R1117,0),0)</f>
        <v>0</v>
      </c>
      <c r="AZ1117" s="209">
        <f>IF(BB1117="S",IF(Q1117="1. Aceitou o programa",IF(OR(X1117="Não se Aplica",X1117=""),IF(OR(W1117="Não se Aplica",W1117=""),0,W1117-V1117),AVERAGE(X1117-W1117,W1117-V1117)),0),0)</f>
        <v>0</v>
      </c>
      <c r="BA1117" s="209">
        <f>IF(BB1117="S",IF(AND(Q1117="1. Aceitou o programa",AH1117="Realizada"),IFERROR(IF(AG1117="",0,AG1117-R1117),0),0),0)</f>
        <v>0</v>
      </c>
      <c r="BB1117" s="209" t="str">
        <f>_xlfn.XLOOKUP(U1117,'Lista Suspensa'!$AA$20:$AA$23,'Lista Suspensa'!$AB$20:$AB$23,"N/A")</f>
        <v>S</v>
      </c>
    </row>
    <row r="1118" spans="1:54" ht="12" customHeight="1">
      <c r="A1118" s="151" t="s">
        <v>54</v>
      </c>
      <c r="B1118" s="152">
        <v>46083</v>
      </c>
      <c r="C1118" s="153" t="s">
        <v>55</v>
      </c>
      <c r="D1118" s="153" t="s">
        <v>56</v>
      </c>
      <c r="E1118" s="244">
        <v>92987564</v>
      </c>
      <c r="F1118" s="144" t="s">
        <v>2567</v>
      </c>
      <c r="G1118" s="230"/>
      <c r="H1118" s="154">
        <v>33048</v>
      </c>
      <c r="I1118" s="153">
        <v>35</v>
      </c>
      <c r="J1118" s="148" t="s">
        <v>70</v>
      </c>
      <c r="K1118" s="153"/>
      <c r="L1118" s="153"/>
      <c r="M1118" s="153"/>
      <c r="N1118" s="153">
        <v>120</v>
      </c>
      <c r="O1118" s="155">
        <v>21973605037</v>
      </c>
      <c r="P1118" s="156" t="s">
        <v>71</v>
      </c>
      <c r="Q1118" s="157" t="s">
        <v>110</v>
      </c>
      <c r="R1118" s="158">
        <v>46125</v>
      </c>
      <c r="S1118" s="159"/>
      <c r="T1118" s="159" t="s">
        <v>62</v>
      </c>
      <c r="U1118" s="159" t="s">
        <v>111</v>
      </c>
      <c r="V1118" s="154">
        <v>46125</v>
      </c>
      <c r="W1118" s="154" t="s">
        <v>126</v>
      </c>
      <c r="X1118" s="154" t="s">
        <v>126</v>
      </c>
      <c r="Y1118" s="160" t="s">
        <v>2568</v>
      </c>
      <c r="Z1118" s="160" t="s">
        <v>128</v>
      </c>
      <c r="AA1118" s="153">
        <v>89</v>
      </c>
      <c r="AB1118" s="153">
        <v>1.6</v>
      </c>
      <c r="AC1118" s="182">
        <f t="shared" si="36"/>
        <v>34.765624999999993</v>
      </c>
      <c r="AD1118" s="153" t="str">
        <f t="shared" si="37"/>
        <v>OBESIDADE I</v>
      </c>
      <c r="AE1118" s="233" t="s">
        <v>947</v>
      </c>
      <c r="AF1118" s="153" t="s">
        <v>130</v>
      </c>
      <c r="AG1118" s="159"/>
      <c r="AH1118" s="153"/>
      <c r="AI1118" s="161"/>
      <c r="AJ1118" s="153"/>
      <c r="AK1118" s="153"/>
      <c r="AL1118" s="207" t="s">
        <v>131</v>
      </c>
      <c r="AM1118" s="207"/>
      <c r="AN1118" s="207"/>
      <c r="AO1118" s="207" t="str">
        <f ca="1">IF(R1118="","",IF(R1118&gt;TODAY(),"0 meses",DATEDIF(R1118,TODAY(),"m") &amp; " meses"))</f>
        <v>1 meses</v>
      </c>
      <c r="AP1118" s="147" t="s">
        <v>67</v>
      </c>
      <c r="AQ1118" s="147" t="s">
        <v>67</v>
      </c>
      <c r="AR1118" s="147"/>
      <c r="AS1118" s="209" t="s">
        <v>68</v>
      </c>
      <c r="AT1118" s="223" t="str">
        <f>MONTH(B1118)&amp;"/"&amp;YEAR(B1118)</f>
        <v>3/2026</v>
      </c>
      <c r="AU1118" s="223">
        <f>WEEKNUM(B1118)-WEEKNUM(EOMONTH(B1118,-1)+1)+1</f>
        <v>1</v>
      </c>
      <c r="AV1118" s="209" t="str">
        <f>MONTH(R1118)&amp;"/"&amp;YEAR(R1118)</f>
        <v>4/2026</v>
      </c>
      <c r="AW1118" s="209">
        <f>WEEKNUM(R1118)-WEEKNUM(EOMONTH(R1118,-1)+1)+1</f>
        <v>3</v>
      </c>
      <c r="AX1118" s="209">
        <f>IF(BB1118="S",IF(Q1118="1. Aceitou o programa",R1118-B1118,0),0)</f>
        <v>42</v>
      </c>
      <c r="AY1118" s="209">
        <f>IF(BB1118="S",IF(AND(S1118&lt;&gt;"",R1118&lt;&gt;""),S1118-R1118,0),0)</f>
        <v>0</v>
      </c>
      <c r="AZ1118" s="209">
        <f>IF(BB1118="S",IF(Q1118="1. Aceitou o programa",IF(OR(X1118="Não se Aplica",X1118=""),IF(OR(W1118="Não se Aplica",W1118=""),0,W1118-V1118),AVERAGE(X1118-W1118,W1118-V1118)),0),0)</f>
        <v>0</v>
      </c>
      <c r="BA1118" s="209">
        <f>IF(BB1118="S",IF(AND(Q1118="1. Aceitou o programa",AH1118="Realizada"),IFERROR(IF(AG1118="",0,AG1118-R1118),0),0),0)</f>
        <v>0</v>
      </c>
      <c r="BB1118" s="209" t="str">
        <f>_xlfn.XLOOKUP(U1118,'Lista Suspensa'!$AA$20:$AA$23,'Lista Suspensa'!$AB$20:$AB$23,"N/A")</f>
        <v>S</v>
      </c>
    </row>
    <row r="1119" spans="1:54" ht="12" customHeight="1">
      <c r="A1119" s="151" t="s">
        <v>54</v>
      </c>
      <c r="B1119" s="152">
        <v>46083</v>
      </c>
      <c r="C1119" s="153" t="s">
        <v>55</v>
      </c>
      <c r="D1119" s="153" t="s">
        <v>56</v>
      </c>
      <c r="E1119" s="244">
        <v>881388246</v>
      </c>
      <c r="F1119" s="144" t="s">
        <v>2569</v>
      </c>
      <c r="G1119" s="230"/>
      <c r="H1119" s="154">
        <v>22062</v>
      </c>
      <c r="I1119" s="153">
        <v>65</v>
      </c>
      <c r="J1119" s="148" t="s">
        <v>70</v>
      </c>
      <c r="K1119" s="153" t="s">
        <v>101</v>
      </c>
      <c r="L1119" s="153"/>
      <c r="M1119" s="153"/>
      <c r="N1119" s="153">
        <v>600</v>
      </c>
      <c r="O1119" s="155" t="s">
        <v>2570</v>
      </c>
      <c r="P1119" s="156" t="s">
        <v>2077</v>
      </c>
      <c r="Q1119" s="157" t="s">
        <v>110</v>
      </c>
      <c r="R1119" s="158">
        <v>46125</v>
      </c>
      <c r="S1119" s="159"/>
      <c r="T1119" s="159" t="s">
        <v>62</v>
      </c>
      <c r="U1119" s="159" t="s">
        <v>111</v>
      </c>
      <c r="V1119" s="154">
        <v>46125</v>
      </c>
      <c r="W1119" s="154" t="s">
        <v>126</v>
      </c>
      <c r="X1119" s="154" t="s">
        <v>126</v>
      </c>
      <c r="Y1119" s="160" t="s">
        <v>2571</v>
      </c>
      <c r="Z1119" s="160" t="s">
        <v>128</v>
      </c>
      <c r="AA1119" s="153">
        <v>74</v>
      </c>
      <c r="AB1119" s="153">
        <v>1.65</v>
      </c>
      <c r="AC1119" s="182">
        <f t="shared" si="36"/>
        <v>27.180899908172638</v>
      </c>
      <c r="AD1119" s="153" t="str">
        <f t="shared" si="37"/>
        <v>SOBREPESO</v>
      </c>
      <c r="AE1119" s="233" t="s">
        <v>1092</v>
      </c>
      <c r="AF1119" s="153" t="s">
        <v>130</v>
      </c>
      <c r="AG1119" s="159"/>
      <c r="AH1119" s="153"/>
      <c r="AI1119" s="161"/>
      <c r="AJ1119" s="153"/>
      <c r="AK1119" s="153"/>
      <c r="AL1119" s="207" t="s">
        <v>131</v>
      </c>
      <c r="AM1119" s="207"/>
      <c r="AN1119" s="207"/>
      <c r="AO1119" s="207" t="str">
        <f ca="1">IF(R1119="","",IF(R1119&gt;TODAY(),"0 meses",DATEDIF(R1119,TODAY(),"m") &amp; " meses"))</f>
        <v>1 meses</v>
      </c>
      <c r="AP1119" s="147" t="s">
        <v>67</v>
      </c>
      <c r="AQ1119" s="147" t="s">
        <v>67</v>
      </c>
      <c r="AR1119" s="147"/>
      <c r="AS1119" s="209" t="s">
        <v>68</v>
      </c>
      <c r="AT1119" s="223" t="str">
        <f>MONTH(B1119)&amp;"/"&amp;YEAR(B1119)</f>
        <v>3/2026</v>
      </c>
      <c r="AU1119" s="223">
        <f>WEEKNUM(B1119)-WEEKNUM(EOMONTH(B1119,-1)+1)+1</f>
        <v>1</v>
      </c>
      <c r="AV1119" s="209" t="str">
        <f>MONTH(R1119)&amp;"/"&amp;YEAR(R1119)</f>
        <v>4/2026</v>
      </c>
      <c r="AW1119" s="209">
        <f>WEEKNUM(R1119)-WEEKNUM(EOMONTH(R1119,-1)+1)+1</f>
        <v>3</v>
      </c>
      <c r="AX1119" s="209">
        <f>IF(BB1119="S",IF(Q1119="1. Aceitou o programa",R1119-B1119,0),0)</f>
        <v>42</v>
      </c>
      <c r="AY1119" s="209">
        <f>IF(BB1119="S",IF(AND(S1119&lt;&gt;"",R1119&lt;&gt;""),S1119-R1119,0),0)</f>
        <v>0</v>
      </c>
      <c r="AZ1119" s="209">
        <f>IF(BB1119="S",IF(Q1119="1. Aceitou o programa",IF(OR(X1119="Não se Aplica",X1119=""),IF(OR(W1119="Não se Aplica",W1119=""),0,W1119-V1119),AVERAGE(X1119-W1119,W1119-V1119)),0),0)</f>
        <v>0</v>
      </c>
      <c r="BA1119" s="209">
        <f>IF(BB1119="S",IF(AND(Q1119="1. Aceitou o programa",AH1119="Realizada"),IFERROR(IF(AG1119="",0,AG1119-R1119),0),0),0)</f>
        <v>0</v>
      </c>
      <c r="BB1119" s="209" t="str">
        <f>_xlfn.XLOOKUP(U1119,'Lista Suspensa'!$AA$20:$AA$23,'Lista Suspensa'!$AB$20:$AB$23,"N/A")</f>
        <v>S</v>
      </c>
    </row>
    <row r="1120" spans="1:54" ht="12" customHeight="1">
      <c r="A1120" s="151" t="s">
        <v>54</v>
      </c>
      <c r="B1120" s="152">
        <v>46083</v>
      </c>
      <c r="C1120" s="153" t="s">
        <v>55</v>
      </c>
      <c r="D1120" s="153" t="s">
        <v>56</v>
      </c>
      <c r="E1120" s="244">
        <v>92604290</v>
      </c>
      <c r="F1120" s="144" t="s">
        <v>2572</v>
      </c>
      <c r="G1120" s="230"/>
      <c r="H1120" s="154">
        <v>25207</v>
      </c>
      <c r="I1120" s="153">
        <v>57</v>
      </c>
      <c r="J1120" s="148" t="s">
        <v>70</v>
      </c>
      <c r="K1120" s="153" t="s">
        <v>101</v>
      </c>
      <c r="L1120" s="153"/>
      <c r="M1120" s="153"/>
      <c r="N1120" s="153">
        <v>450</v>
      </c>
      <c r="O1120" s="155" t="s">
        <v>2573</v>
      </c>
      <c r="P1120" s="156" t="s">
        <v>2077</v>
      </c>
      <c r="Q1120" s="157" t="s">
        <v>110</v>
      </c>
      <c r="R1120" s="158">
        <v>46125</v>
      </c>
      <c r="S1120" s="159"/>
      <c r="T1120" s="159" t="s">
        <v>62</v>
      </c>
      <c r="U1120" s="159" t="s">
        <v>111</v>
      </c>
      <c r="V1120" s="154">
        <v>46125</v>
      </c>
      <c r="W1120" s="154" t="s">
        <v>126</v>
      </c>
      <c r="X1120" s="154" t="s">
        <v>126</v>
      </c>
      <c r="Y1120" s="160" t="s">
        <v>2563</v>
      </c>
      <c r="Z1120" s="160" t="s">
        <v>128</v>
      </c>
      <c r="AA1120" s="153">
        <v>99</v>
      </c>
      <c r="AB1120" s="153">
        <v>1.68</v>
      </c>
      <c r="AC1120" s="182">
        <f t="shared" si="36"/>
        <v>35.076530612244902</v>
      </c>
      <c r="AD1120" s="153" t="str">
        <f t="shared" si="37"/>
        <v>OBESIDADE II</v>
      </c>
      <c r="AE1120" s="233" t="s">
        <v>947</v>
      </c>
      <c r="AF1120" s="153" t="s">
        <v>130</v>
      </c>
      <c r="AG1120" s="159"/>
      <c r="AH1120" s="153"/>
      <c r="AI1120" s="161"/>
      <c r="AJ1120" s="153"/>
      <c r="AK1120" s="153"/>
      <c r="AL1120" s="207" t="s">
        <v>131</v>
      </c>
      <c r="AM1120" s="207"/>
      <c r="AN1120" s="207"/>
      <c r="AO1120" s="207" t="str">
        <f ca="1">IF(R1120="","",IF(R1120&gt;TODAY(),"0 meses",DATEDIF(R1120,TODAY(),"m") &amp; " meses"))</f>
        <v>1 meses</v>
      </c>
      <c r="AP1120" s="147" t="s">
        <v>67</v>
      </c>
      <c r="AQ1120" s="147" t="s">
        <v>67</v>
      </c>
      <c r="AR1120" s="147"/>
      <c r="AS1120" s="209" t="s">
        <v>68</v>
      </c>
      <c r="AT1120" s="223" t="str">
        <f>MONTH(B1120)&amp;"/"&amp;YEAR(B1120)</f>
        <v>3/2026</v>
      </c>
      <c r="AU1120" s="223">
        <f>WEEKNUM(B1120)-WEEKNUM(EOMONTH(B1120,-1)+1)+1</f>
        <v>1</v>
      </c>
      <c r="AV1120" s="209" t="str">
        <f>MONTH(R1120)&amp;"/"&amp;YEAR(R1120)</f>
        <v>4/2026</v>
      </c>
      <c r="AW1120" s="209">
        <f>WEEKNUM(R1120)-WEEKNUM(EOMONTH(R1120,-1)+1)+1</f>
        <v>3</v>
      </c>
      <c r="AX1120" s="209">
        <f>IF(BB1120="S",IF(Q1120="1. Aceitou o programa",R1120-B1120,0),0)</f>
        <v>42</v>
      </c>
      <c r="AY1120" s="209">
        <f>IF(BB1120="S",IF(AND(S1120&lt;&gt;"",R1120&lt;&gt;""),S1120-R1120,0),0)</f>
        <v>0</v>
      </c>
      <c r="AZ1120" s="209">
        <f>IF(BB1120="S",IF(Q1120="1. Aceitou o programa",IF(OR(X1120="Não se Aplica",X1120=""),IF(OR(W1120="Não se Aplica",W1120=""),0,W1120-V1120),AVERAGE(X1120-W1120,W1120-V1120)),0),0)</f>
        <v>0</v>
      </c>
      <c r="BA1120" s="209">
        <f>IF(BB1120="S",IF(AND(Q1120="1. Aceitou o programa",AH1120="Realizada"),IFERROR(IF(AG1120="",0,AG1120-R1120),0),0),0)</f>
        <v>0</v>
      </c>
      <c r="BB1120" s="209" t="str">
        <f>_xlfn.XLOOKUP(U1120,'Lista Suspensa'!$AA$20:$AA$23,'Lista Suspensa'!$AB$20:$AB$23,"N/A")</f>
        <v>S</v>
      </c>
    </row>
    <row r="1121" spans="1:54" ht="12" customHeight="1">
      <c r="A1121" s="151" t="s">
        <v>54</v>
      </c>
      <c r="B1121" s="152">
        <v>46083</v>
      </c>
      <c r="C1121" s="153" t="s">
        <v>55</v>
      </c>
      <c r="D1121" s="153" t="s">
        <v>56</v>
      </c>
      <c r="E1121" s="244">
        <v>94726629</v>
      </c>
      <c r="F1121" s="144" t="s">
        <v>2574</v>
      </c>
      <c r="G1121" s="230"/>
      <c r="H1121" s="154">
        <v>28529</v>
      </c>
      <c r="I1121" s="153">
        <v>48</v>
      </c>
      <c r="J1121" s="148" t="s">
        <v>58</v>
      </c>
      <c r="K1121" s="153" t="s">
        <v>59</v>
      </c>
      <c r="L1121" s="153"/>
      <c r="M1121" s="153"/>
      <c r="N1121" s="153">
        <v>110</v>
      </c>
      <c r="O1121" s="155" t="s">
        <v>2575</v>
      </c>
      <c r="P1121" s="156" t="s">
        <v>2077</v>
      </c>
      <c r="Q1121" s="157" t="s">
        <v>110</v>
      </c>
      <c r="R1121" s="158">
        <v>46125</v>
      </c>
      <c r="S1121" s="159"/>
      <c r="T1121" s="159" t="s">
        <v>62</v>
      </c>
      <c r="U1121" s="159" t="s">
        <v>111</v>
      </c>
      <c r="V1121" s="154">
        <v>46125</v>
      </c>
      <c r="W1121" s="154" t="s">
        <v>126</v>
      </c>
      <c r="X1121" s="154" t="s">
        <v>126</v>
      </c>
      <c r="Y1121" s="160" t="s">
        <v>2576</v>
      </c>
      <c r="Z1121" s="160" t="s">
        <v>128</v>
      </c>
      <c r="AA1121" s="153">
        <v>110</v>
      </c>
      <c r="AB1121" s="153">
        <v>1.7</v>
      </c>
      <c r="AC1121" s="182">
        <f t="shared" si="36"/>
        <v>38.062283737024224</v>
      </c>
      <c r="AD1121" s="153" t="str">
        <f t="shared" si="37"/>
        <v>OBESIDADE II</v>
      </c>
      <c r="AE1121" s="233" t="s">
        <v>504</v>
      </c>
      <c r="AF1121" s="153" t="s">
        <v>130</v>
      </c>
      <c r="AG1121" s="159"/>
      <c r="AH1121" s="153"/>
      <c r="AI1121" s="161"/>
      <c r="AJ1121" s="153"/>
      <c r="AK1121" s="153"/>
      <c r="AL1121" s="207" t="s">
        <v>131</v>
      </c>
      <c r="AM1121" s="207"/>
      <c r="AN1121" s="207"/>
      <c r="AO1121" s="207" t="str">
        <f ca="1">IF(R1121="","",IF(R1121&gt;TODAY(),"0 meses",DATEDIF(R1121,TODAY(),"m") &amp; " meses"))</f>
        <v>1 meses</v>
      </c>
      <c r="AP1121" s="147" t="s">
        <v>67</v>
      </c>
      <c r="AQ1121" s="147" t="s">
        <v>67</v>
      </c>
      <c r="AR1121" s="147"/>
      <c r="AS1121" s="209" t="s">
        <v>68</v>
      </c>
      <c r="AT1121" s="223" t="str">
        <f>MONTH(B1121)&amp;"/"&amp;YEAR(B1121)</f>
        <v>3/2026</v>
      </c>
      <c r="AU1121" s="223">
        <f>WEEKNUM(B1121)-WEEKNUM(EOMONTH(B1121,-1)+1)+1</f>
        <v>1</v>
      </c>
      <c r="AV1121" s="209" t="str">
        <f>MONTH(R1121)&amp;"/"&amp;YEAR(R1121)</f>
        <v>4/2026</v>
      </c>
      <c r="AW1121" s="209">
        <f>WEEKNUM(R1121)-WEEKNUM(EOMONTH(R1121,-1)+1)+1</f>
        <v>3</v>
      </c>
      <c r="AX1121" s="209">
        <f>IF(BB1121="S",IF(Q1121="1. Aceitou o programa",R1121-B1121,0),0)</f>
        <v>42</v>
      </c>
      <c r="AY1121" s="209">
        <f>IF(BB1121="S",IF(AND(S1121&lt;&gt;"",R1121&lt;&gt;""),S1121-R1121,0),0)</f>
        <v>0</v>
      </c>
      <c r="AZ1121" s="209">
        <f>IF(BB1121="S",IF(Q1121="1. Aceitou o programa",IF(OR(X1121="Não se Aplica",X1121=""),IF(OR(W1121="Não se Aplica",W1121=""),0,W1121-V1121),AVERAGE(X1121-W1121,W1121-V1121)),0),0)</f>
        <v>0</v>
      </c>
      <c r="BA1121" s="209">
        <f>IF(BB1121="S",IF(AND(Q1121="1. Aceitou o programa",AH1121="Realizada"),IFERROR(IF(AG1121="",0,AG1121-R1121),0),0),0)</f>
        <v>0</v>
      </c>
      <c r="BB1121" s="209" t="str">
        <f>_xlfn.XLOOKUP(U1121,'Lista Suspensa'!$AA$20:$AA$23,'Lista Suspensa'!$AB$20:$AB$23,"N/A")</f>
        <v>S</v>
      </c>
    </row>
    <row r="1122" spans="1:54" ht="12" customHeight="1">
      <c r="A1122" s="151" t="s">
        <v>54</v>
      </c>
      <c r="B1122" s="152">
        <v>46083</v>
      </c>
      <c r="C1122" s="153" t="s">
        <v>55</v>
      </c>
      <c r="D1122" s="153" t="s">
        <v>56</v>
      </c>
      <c r="E1122" s="244">
        <v>94642277</v>
      </c>
      <c r="F1122" s="144" t="s">
        <v>2577</v>
      </c>
      <c r="G1122" s="230"/>
      <c r="H1122" s="154">
        <v>29993</v>
      </c>
      <c r="I1122" s="153">
        <v>44</v>
      </c>
      <c r="J1122" s="148" t="s">
        <v>70</v>
      </c>
      <c r="K1122" s="153" t="s">
        <v>59</v>
      </c>
      <c r="L1122" s="153"/>
      <c r="M1122" s="153"/>
      <c r="N1122" s="153">
        <v>60</v>
      </c>
      <c r="O1122" s="155" t="s">
        <v>2578</v>
      </c>
      <c r="P1122" s="156" t="s">
        <v>2077</v>
      </c>
      <c r="Q1122" s="157" t="s">
        <v>110</v>
      </c>
      <c r="R1122" s="158">
        <v>46125</v>
      </c>
      <c r="S1122" s="159"/>
      <c r="T1122" s="159" t="s">
        <v>62</v>
      </c>
      <c r="U1122" s="159" t="s">
        <v>111</v>
      </c>
      <c r="V1122" s="154">
        <v>46125</v>
      </c>
      <c r="W1122" s="154" t="s">
        <v>126</v>
      </c>
      <c r="X1122" s="154" t="s">
        <v>126</v>
      </c>
      <c r="Y1122" s="160" t="s">
        <v>2558</v>
      </c>
      <c r="Z1122" s="160" t="s">
        <v>128</v>
      </c>
      <c r="AA1122" s="153">
        <v>84</v>
      </c>
      <c r="AB1122" s="153">
        <v>1.6</v>
      </c>
      <c r="AC1122" s="182">
        <f t="shared" si="36"/>
        <v>32.812499999999993</v>
      </c>
      <c r="AD1122" s="153" t="str">
        <f t="shared" si="37"/>
        <v>OBESIDADE I</v>
      </c>
      <c r="AE1122" s="233" t="s">
        <v>135</v>
      </c>
      <c r="AF1122" s="153" t="s">
        <v>130</v>
      </c>
      <c r="AG1122" s="159"/>
      <c r="AH1122" s="153"/>
      <c r="AI1122" s="161"/>
      <c r="AJ1122" s="153"/>
      <c r="AK1122" s="153"/>
      <c r="AL1122" s="207" t="s">
        <v>131</v>
      </c>
      <c r="AM1122" s="207"/>
      <c r="AN1122" s="207"/>
      <c r="AO1122" s="207" t="str">
        <f ca="1">IF(R1122="","",IF(R1122&gt;TODAY(),"0 meses",DATEDIF(R1122,TODAY(),"m") &amp; " meses"))</f>
        <v>1 meses</v>
      </c>
      <c r="AP1122" s="147" t="s">
        <v>67</v>
      </c>
      <c r="AQ1122" s="147" t="s">
        <v>67</v>
      </c>
      <c r="AR1122" s="147"/>
      <c r="AS1122" s="209" t="s">
        <v>68</v>
      </c>
      <c r="AT1122" s="223" t="str">
        <f>MONTH(B1122)&amp;"/"&amp;YEAR(B1122)</f>
        <v>3/2026</v>
      </c>
      <c r="AU1122" s="223">
        <f>WEEKNUM(B1122)-WEEKNUM(EOMONTH(B1122,-1)+1)+1</f>
        <v>1</v>
      </c>
      <c r="AV1122" s="209" t="str">
        <f>MONTH(R1122)&amp;"/"&amp;YEAR(R1122)</f>
        <v>4/2026</v>
      </c>
      <c r="AW1122" s="209">
        <f>WEEKNUM(R1122)-WEEKNUM(EOMONTH(R1122,-1)+1)+1</f>
        <v>3</v>
      </c>
      <c r="AX1122" s="209">
        <f>IF(BB1122="S",IF(Q1122="1. Aceitou o programa",R1122-B1122,0),0)</f>
        <v>42</v>
      </c>
      <c r="AY1122" s="209">
        <f>IF(BB1122="S",IF(AND(S1122&lt;&gt;"",R1122&lt;&gt;""),S1122-R1122,0),0)</f>
        <v>0</v>
      </c>
      <c r="AZ1122" s="209">
        <f>IF(BB1122="S",IF(Q1122="1. Aceitou o programa",IF(OR(X1122="Não se Aplica",X1122=""),IF(OR(W1122="Não se Aplica",W1122=""),0,W1122-V1122),AVERAGE(X1122-W1122,W1122-V1122)),0),0)</f>
        <v>0</v>
      </c>
      <c r="BA1122" s="209">
        <f>IF(BB1122="S",IF(AND(Q1122="1. Aceitou o programa",AH1122="Realizada"),IFERROR(IF(AG1122="",0,AG1122-R1122),0),0),0)</f>
        <v>0</v>
      </c>
      <c r="BB1122" s="209" t="str">
        <f>_xlfn.XLOOKUP(U1122,'Lista Suspensa'!$AA$20:$AA$23,'Lista Suspensa'!$AB$20:$AB$23,"N/A")</f>
        <v>S</v>
      </c>
    </row>
    <row r="1123" spans="1:54" ht="12" customHeight="1">
      <c r="A1123" s="151" t="s">
        <v>54</v>
      </c>
      <c r="B1123" s="152">
        <v>46083</v>
      </c>
      <c r="C1123" s="153" t="s">
        <v>55</v>
      </c>
      <c r="D1123" s="153" t="s">
        <v>56</v>
      </c>
      <c r="E1123" s="244">
        <v>94485446</v>
      </c>
      <c r="F1123" s="144" t="s">
        <v>2579</v>
      </c>
      <c r="G1123" s="230"/>
      <c r="H1123" s="154">
        <v>30393</v>
      </c>
      <c r="I1123" s="153">
        <v>43</v>
      </c>
      <c r="J1123" s="148" t="s">
        <v>70</v>
      </c>
      <c r="K1123" s="153" t="s">
        <v>59</v>
      </c>
      <c r="L1123" s="153"/>
      <c r="M1123" s="153"/>
      <c r="N1123" s="153">
        <v>60</v>
      </c>
      <c r="O1123" s="155" t="s">
        <v>2580</v>
      </c>
      <c r="P1123" s="156" t="s">
        <v>2077</v>
      </c>
      <c r="Q1123" s="157" t="s">
        <v>110</v>
      </c>
      <c r="R1123" s="158">
        <v>46125</v>
      </c>
      <c r="S1123" s="159"/>
      <c r="T1123" s="159" t="s">
        <v>62</v>
      </c>
      <c r="U1123" s="159" t="s">
        <v>111</v>
      </c>
      <c r="V1123" s="154">
        <v>46125</v>
      </c>
      <c r="W1123" s="154" t="s">
        <v>126</v>
      </c>
      <c r="X1123" s="154" t="s">
        <v>126</v>
      </c>
      <c r="Y1123" s="160" t="s">
        <v>2581</v>
      </c>
      <c r="Z1123" s="160" t="s">
        <v>128</v>
      </c>
      <c r="AA1123" s="153">
        <v>76</v>
      </c>
      <c r="AB1123" s="153">
        <v>1.67</v>
      </c>
      <c r="AC1123" s="182">
        <f t="shared" si="36"/>
        <v>27.250887446663558</v>
      </c>
      <c r="AD1123" s="153" t="str">
        <f t="shared" si="37"/>
        <v>SOBREPESO</v>
      </c>
      <c r="AE1123" s="233" t="s">
        <v>135</v>
      </c>
      <c r="AF1123" s="153" t="s">
        <v>130</v>
      </c>
      <c r="AG1123" s="159"/>
      <c r="AH1123" s="153"/>
      <c r="AI1123" s="161"/>
      <c r="AJ1123" s="153"/>
      <c r="AK1123" s="153"/>
      <c r="AL1123" s="207" t="s">
        <v>131</v>
      </c>
      <c r="AM1123" s="207"/>
      <c r="AN1123" s="207"/>
      <c r="AO1123" s="207" t="str">
        <f ca="1">IF(R1123="","",IF(R1123&gt;TODAY(),"0 meses",DATEDIF(R1123,TODAY(),"m") &amp; " meses"))</f>
        <v>1 meses</v>
      </c>
      <c r="AP1123" s="147" t="s">
        <v>67</v>
      </c>
      <c r="AQ1123" s="147" t="s">
        <v>67</v>
      </c>
      <c r="AR1123" s="147"/>
      <c r="AS1123" s="209" t="s">
        <v>68</v>
      </c>
      <c r="AT1123" s="223" t="str">
        <f>MONTH(B1123)&amp;"/"&amp;YEAR(B1123)</f>
        <v>3/2026</v>
      </c>
      <c r="AU1123" s="223">
        <f>WEEKNUM(B1123)-WEEKNUM(EOMONTH(B1123,-1)+1)+1</f>
        <v>1</v>
      </c>
      <c r="AV1123" s="209" t="str">
        <f>MONTH(R1123)&amp;"/"&amp;YEAR(R1123)</f>
        <v>4/2026</v>
      </c>
      <c r="AW1123" s="209">
        <f>WEEKNUM(R1123)-WEEKNUM(EOMONTH(R1123,-1)+1)+1</f>
        <v>3</v>
      </c>
      <c r="AX1123" s="209">
        <f>IF(BB1123="S",IF(Q1123="1. Aceitou o programa",R1123-B1123,0),0)</f>
        <v>42</v>
      </c>
      <c r="AY1123" s="209">
        <f>IF(BB1123="S",IF(AND(S1123&lt;&gt;"",R1123&lt;&gt;""),S1123-R1123,0),0)</f>
        <v>0</v>
      </c>
      <c r="AZ1123" s="209">
        <f>IF(BB1123="S",IF(Q1123="1. Aceitou o programa",IF(OR(X1123="Não se Aplica",X1123=""),IF(OR(W1123="Não se Aplica",W1123=""),0,W1123-V1123),AVERAGE(X1123-W1123,W1123-V1123)),0),0)</f>
        <v>0</v>
      </c>
      <c r="BA1123" s="209">
        <f>IF(BB1123="S",IF(AND(Q1123="1. Aceitou o programa",AH1123="Realizada"),IFERROR(IF(AG1123="",0,AG1123-R1123),0),0),0)</f>
        <v>0</v>
      </c>
      <c r="BB1123" s="209" t="str">
        <f>_xlfn.XLOOKUP(U1123,'Lista Suspensa'!$AA$20:$AA$23,'Lista Suspensa'!$AB$20:$AB$23,"N/A")</f>
        <v>S</v>
      </c>
    </row>
    <row r="1124" spans="1:54" ht="12" customHeight="1">
      <c r="A1124" s="151" t="s">
        <v>54</v>
      </c>
      <c r="B1124" s="152">
        <v>46083</v>
      </c>
      <c r="C1124" s="153" t="s">
        <v>55</v>
      </c>
      <c r="D1124" s="153" t="s">
        <v>56</v>
      </c>
      <c r="E1124" s="244">
        <v>93400094</v>
      </c>
      <c r="F1124" s="144" t="s">
        <v>2582</v>
      </c>
      <c r="G1124" s="230"/>
      <c r="H1124" s="154">
        <v>31094</v>
      </c>
      <c r="I1124" s="153">
        <v>41</v>
      </c>
      <c r="J1124" s="148" t="s">
        <v>70</v>
      </c>
      <c r="K1124" s="153" t="s">
        <v>59</v>
      </c>
      <c r="L1124" s="153"/>
      <c r="M1124" s="153"/>
      <c r="N1124" s="153">
        <v>60</v>
      </c>
      <c r="O1124" s="155">
        <v>11989479379</v>
      </c>
      <c r="P1124" s="156" t="s">
        <v>2077</v>
      </c>
      <c r="Q1124" s="157" t="s">
        <v>110</v>
      </c>
      <c r="R1124" s="158">
        <v>46125</v>
      </c>
      <c r="S1124" s="159"/>
      <c r="T1124" s="159" t="s">
        <v>62</v>
      </c>
      <c r="U1124" s="159" t="s">
        <v>111</v>
      </c>
      <c r="V1124" s="154">
        <v>46125</v>
      </c>
      <c r="W1124" s="154" t="s">
        <v>126</v>
      </c>
      <c r="X1124" s="154" t="s">
        <v>126</v>
      </c>
      <c r="Y1124" s="160" t="s">
        <v>2583</v>
      </c>
      <c r="Z1124" s="160" t="s">
        <v>128</v>
      </c>
      <c r="AA1124" s="153">
        <v>96</v>
      </c>
      <c r="AB1124" s="153">
        <v>1.55</v>
      </c>
      <c r="AC1124" s="182">
        <f t="shared" si="36"/>
        <v>39.958376690946928</v>
      </c>
      <c r="AD1124" s="153" t="str">
        <f t="shared" si="37"/>
        <v>OBESIDADE III</v>
      </c>
      <c r="AE1124" s="233" t="s">
        <v>1752</v>
      </c>
      <c r="AF1124" s="153" t="s">
        <v>130</v>
      </c>
      <c r="AG1124" s="159"/>
      <c r="AH1124" s="153"/>
      <c r="AI1124" s="161"/>
      <c r="AJ1124" s="153"/>
      <c r="AK1124" s="153"/>
      <c r="AL1124" s="207" t="s">
        <v>131</v>
      </c>
      <c r="AM1124" s="207"/>
      <c r="AN1124" s="207"/>
      <c r="AO1124" s="207" t="str">
        <f ca="1">IF(R1124="","",IF(R1124&gt;TODAY(),"0 meses",DATEDIF(R1124,TODAY(),"m") &amp; " meses"))</f>
        <v>1 meses</v>
      </c>
      <c r="AP1124" s="147" t="s">
        <v>67</v>
      </c>
      <c r="AQ1124" s="147" t="s">
        <v>67</v>
      </c>
      <c r="AR1124" s="147"/>
      <c r="AS1124" s="209" t="s">
        <v>68</v>
      </c>
      <c r="AT1124" s="223" t="str">
        <f>MONTH(B1124)&amp;"/"&amp;YEAR(B1124)</f>
        <v>3/2026</v>
      </c>
      <c r="AU1124" s="223">
        <f>WEEKNUM(B1124)-WEEKNUM(EOMONTH(B1124,-1)+1)+1</f>
        <v>1</v>
      </c>
      <c r="AV1124" s="209" t="str">
        <f>MONTH(R1124)&amp;"/"&amp;YEAR(R1124)</f>
        <v>4/2026</v>
      </c>
      <c r="AW1124" s="209">
        <f>WEEKNUM(R1124)-WEEKNUM(EOMONTH(R1124,-1)+1)+1</f>
        <v>3</v>
      </c>
      <c r="AX1124" s="209">
        <f>IF(BB1124="S",IF(Q1124="1. Aceitou o programa",R1124-B1124,0),0)</f>
        <v>42</v>
      </c>
      <c r="AY1124" s="209">
        <f>IF(BB1124="S",IF(AND(S1124&lt;&gt;"",R1124&lt;&gt;""),S1124-R1124,0),0)</f>
        <v>0</v>
      </c>
      <c r="AZ1124" s="209">
        <f>IF(BB1124="S",IF(Q1124="1. Aceitou o programa",IF(OR(X1124="Não se Aplica",X1124=""),IF(OR(W1124="Não se Aplica",W1124=""),0,W1124-V1124),AVERAGE(X1124-W1124,W1124-V1124)),0),0)</f>
        <v>0</v>
      </c>
      <c r="BA1124" s="209">
        <f>IF(BB1124="S",IF(AND(Q1124="1. Aceitou o programa",AH1124="Realizada"),IFERROR(IF(AG1124="",0,AG1124-R1124),0),0),0)</f>
        <v>0</v>
      </c>
      <c r="BB1124" s="209" t="str">
        <f>_xlfn.XLOOKUP(U1124,'Lista Suspensa'!$AA$20:$AA$23,'Lista Suspensa'!$AB$20:$AB$23,"N/A")</f>
        <v>S</v>
      </c>
    </row>
    <row r="1125" spans="1:54" ht="12" customHeight="1">
      <c r="A1125" s="151" t="s">
        <v>54</v>
      </c>
      <c r="B1125" s="152">
        <v>46083</v>
      </c>
      <c r="C1125" s="153" t="s">
        <v>55</v>
      </c>
      <c r="D1125" s="153" t="s">
        <v>56</v>
      </c>
      <c r="E1125" s="244">
        <v>89918427</v>
      </c>
      <c r="F1125" s="144" t="s">
        <v>2584</v>
      </c>
      <c r="G1125" s="230"/>
      <c r="H1125" s="154">
        <v>31089</v>
      </c>
      <c r="I1125" s="153">
        <v>41</v>
      </c>
      <c r="J1125" s="148" t="s">
        <v>70</v>
      </c>
      <c r="K1125" s="153"/>
      <c r="L1125" s="153"/>
      <c r="M1125" s="153"/>
      <c r="N1125" s="153">
        <v>380</v>
      </c>
      <c r="O1125" s="155">
        <v>21964543721</v>
      </c>
      <c r="P1125" s="156" t="s">
        <v>2077</v>
      </c>
      <c r="Q1125" s="157" t="s">
        <v>110</v>
      </c>
      <c r="R1125" s="158">
        <v>46125</v>
      </c>
      <c r="S1125" s="159"/>
      <c r="T1125" s="159" t="s">
        <v>62</v>
      </c>
      <c r="U1125" s="159" t="s">
        <v>111</v>
      </c>
      <c r="V1125" s="154">
        <v>46125</v>
      </c>
      <c r="W1125" s="154" t="s">
        <v>126</v>
      </c>
      <c r="X1125" s="154" t="s">
        <v>126</v>
      </c>
      <c r="Y1125" s="160" t="s">
        <v>2585</v>
      </c>
      <c r="Z1125" s="160" t="s">
        <v>128</v>
      </c>
      <c r="AA1125" s="153">
        <v>85</v>
      </c>
      <c r="AB1125" s="153">
        <v>1.66</v>
      </c>
      <c r="AC1125" s="182">
        <f t="shared" si="36"/>
        <v>30.84627667295689</v>
      </c>
      <c r="AD1125" s="153" t="str">
        <f t="shared" si="37"/>
        <v>OBESIDADE I</v>
      </c>
      <c r="AE1125" s="233" t="s">
        <v>1092</v>
      </c>
      <c r="AF1125" s="153" t="s">
        <v>130</v>
      </c>
      <c r="AG1125" s="159"/>
      <c r="AH1125" s="153"/>
      <c r="AI1125" s="161"/>
      <c r="AJ1125" s="153"/>
      <c r="AK1125" s="153"/>
      <c r="AL1125" s="207" t="s">
        <v>131</v>
      </c>
      <c r="AM1125" s="207"/>
      <c r="AN1125" s="207"/>
      <c r="AO1125" s="207" t="str">
        <f ca="1">IF(R1125="","",IF(R1125&gt;TODAY(),"0 meses",DATEDIF(R1125,TODAY(),"m") &amp; " meses"))</f>
        <v>1 meses</v>
      </c>
      <c r="AP1125" s="147" t="s">
        <v>67</v>
      </c>
      <c r="AQ1125" s="147" t="s">
        <v>67</v>
      </c>
      <c r="AR1125" s="147"/>
      <c r="AS1125" s="209" t="s">
        <v>68</v>
      </c>
      <c r="AT1125" s="223" t="str">
        <f>MONTH(B1125)&amp;"/"&amp;YEAR(B1125)</f>
        <v>3/2026</v>
      </c>
      <c r="AU1125" s="223">
        <f>WEEKNUM(B1125)-WEEKNUM(EOMONTH(B1125,-1)+1)+1</f>
        <v>1</v>
      </c>
      <c r="AV1125" s="209" t="str">
        <f>MONTH(R1125)&amp;"/"&amp;YEAR(R1125)</f>
        <v>4/2026</v>
      </c>
      <c r="AW1125" s="209">
        <f>WEEKNUM(R1125)-WEEKNUM(EOMONTH(R1125,-1)+1)+1</f>
        <v>3</v>
      </c>
      <c r="AX1125" s="209">
        <f>IF(BB1125="S",IF(Q1125="1. Aceitou o programa",R1125-B1125,0),0)</f>
        <v>42</v>
      </c>
      <c r="AY1125" s="209">
        <f>IF(BB1125="S",IF(AND(S1125&lt;&gt;"",R1125&lt;&gt;""),S1125-R1125,0),0)</f>
        <v>0</v>
      </c>
      <c r="AZ1125" s="209">
        <f>IF(BB1125="S",IF(Q1125="1. Aceitou o programa",IF(OR(X1125="Não se Aplica",X1125=""),IF(OR(W1125="Não se Aplica",W1125=""),0,W1125-V1125),AVERAGE(X1125-W1125,W1125-V1125)),0),0)</f>
        <v>0</v>
      </c>
      <c r="BA1125" s="209">
        <f>IF(BB1125="S",IF(AND(Q1125="1. Aceitou o programa",AH1125="Realizada"),IFERROR(IF(AG1125="",0,AG1125-R1125),0),0),0)</f>
        <v>0</v>
      </c>
      <c r="BB1125" s="209" t="str">
        <f>_xlfn.XLOOKUP(U1125,'Lista Suspensa'!$AA$20:$AA$23,'Lista Suspensa'!$AB$20:$AB$23,"N/A")</f>
        <v>S</v>
      </c>
    </row>
    <row r="1126" spans="1:54" ht="12" customHeight="1">
      <c r="A1126" s="151" t="s">
        <v>54</v>
      </c>
      <c r="B1126" s="152">
        <v>46083</v>
      </c>
      <c r="C1126" s="153" t="s">
        <v>55</v>
      </c>
      <c r="D1126" s="153" t="s">
        <v>56</v>
      </c>
      <c r="E1126" s="244">
        <v>94584587</v>
      </c>
      <c r="F1126" s="144" t="s">
        <v>2586</v>
      </c>
      <c r="G1126" s="230"/>
      <c r="H1126" s="154">
        <v>34390</v>
      </c>
      <c r="I1126" s="153">
        <v>32</v>
      </c>
      <c r="J1126" s="148" t="s">
        <v>70</v>
      </c>
      <c r="K1126" s="153"/>
      <c r="L1126" s="153"/>
      <c r="M1126" s="153"/>
      <c r="N1126" s="153">
        <v>110</v>
      </c>
      <c r="O1126" s="155">
        <v>11969215337</v>
      </c>
      <c r="P1126" s="156" t="s">
        <v>2077</v>
      </c>
      <c r="Q1126" s="157" t="s">
        <v>110</v>
      </c>
      <c r="R1126" s="158">
        <v>46125</v>
      </c>
      <c r="S1126" s="159"/>
      <c r="T1126" s="159" t="s">
        <v>62</v>
      </c>
      <c r="U1126" s="159" t="s">
        <v>111</v>
      </c>
      <c r="V1126" s="154">
        <v>46125</v>
      </c>
      <c r="W1126" s="154" t="s">
        <v>126</v>
      </c>
      <c r="X1126" s="154" t="s">
        <v>126</v>
      </c>
      <c r="Y1126" s="160" t="s">
        <v>2553</v>
      </c>
      <c r="Z1126" s="160" t="s">
        <v>134</v>
      </c>
      <c r="AA1126" s="153">
        <v>110</v>
      </c>
      <c r="AB1126" s="153">
        <v>1.6</v>
      </c>
      <c r="AC1126" s="182">
        <f t="shared" si="36"/>
        <v>42.968749999999993</v>
      </c>
      <c r="AD1126" s="153" t="str">
        <f t="shared" si="37"/>
        <v>OBESIDADE III</v>
      </c>
      <c r="AE1126" s="233" t="s">
        <v>2027</v>
      </c>
      <c r="AF1126" s="153" t="s">
        <v>130</v>
      </c>
      <c r="AG1126" s="159"/>
      <c r="AH1126" s="153"/>
      <c r="AI1126" s="161"/>
      <c r="AJ1126" s="153"/>
      <c r="AK1126" s="153"/>
      <c r="AL1126" s="207" t="s">
        <v>131</v>
      </c>
      <c r="AM1126" s="207"/>
      <c r="AN1126" s="207"/>
      <c r="AO1126" s="207" t="str">
        <f ca="1">IF(R1126="","",IF(R1126&gt;TODAY(),"0 meses",DATEDIF(R1126,TODAY(),"m") &amp; " meses"))</f>
        <v>1 meses</v>
      </c>
      <c r="AP1126" s="147" t="s">
        <v>67</v>
      </c>
      <c r="AQ1126" s="147" t="s">
        <v>67</v>
      </c>
      <c r="AR1126" s="147"/>
      <c r="AS1126" s="209" t="s">
        <v>68</v>
      </c>
      <c r="AT1126" s="223" t="str">
        <f>MONTH(B1126)&amp;"/"&amp;YEAR(B1126)</f>
        <v>3/2026</v>
      </c>
      <c r="AU1126" s="223">
        <f>WEEKNUM(B1126)-WEEKNUM(EOMONTH(B1126,-1)+1)+1</f>
        <v>1</v>
      </c>
      <c r="AV1126" s="209" t="str">
        <f>MONTH(R1126)&amp;"/"&amp;YEAR(R1126)</f>
        <v>4/2026</v>
      </c>
      <c r="AW1126" s="209">
        <f>WEEKNUM(R1126)-WEEKNUM(EOMONTH(R1126,-1)+1)+1</f>
        <v>3</v>
      </c>
      <c r="AX1126" s="209">
        <f>IF(BB1126="S",IF(Q1126="1. Aceitou o programa",R1126-B1126,0),0)</f>
        <v>42</v>
      </c>
      <c r="AY1126" s="209">
        <f>IF(BB1126="S",IF(AND(S1126&lt;&gt;"",R1126&lt;&gt;""),S1126-R1126,0),0)</f>
        <v>0</v>
      </c>
      <c r="AZ1126" s="209">
        <f>IF(BB1126="S",IF(Q1126="1. Aceitou o programa",IF(OR(X1126="Não se Aplica",X1126=""),IF(OR(W1126="Não se Aplica",W1126=""),0,W1126-V1126),AVERAGE(X1126-W1126,W1126-V1126)),0),0)</f>
        <v>0</v>
      </c>
      <c r="BA1126" s="209">
        <f>IF(BB1126="S",IF(AND(Q1126="1. Aceitou o programa",AH1126="Realizada"),IFERROR(IF(AG1126="",0,AG1126-R1126),0),0),0)</f>
        <v>0</v>
      </c>
      <c r="BB1126" s="209" t="str">
        <f>_xlfn.XLOOKUP(U1126,'Lista Suspensa'!$AA$20:$AA$23,'Lista Suspensa'!$AB$20:$AB$23,"N/A")</f>
        <v>S</v>
      </c>
    </row>
    <row r="1127" spans="1:54" ht="12" customHeight="1">
      <c r="A1127" s="151" t="s">
        <v>54</v>
      </c>
      <c r="B1127" s="152">
        <v>46093</v>
      </c>
      <c r="C1127" s="153" t="s">
        <v>297</v>
      </c>
      <c r="D1127" s="153" t="s">
        <v>455</v>
      </c>
      <c r="E1127" s="244">
        <v>93975410</v>
      </c>
      <c r="F1127" s="144" t="s">
        <v>2587</v>
      </c>
      <c r="G1127" s="230"/>
      <c r="H1127" s="154">
        <v>27004</v>
      </c>
      <c r="I1127" s="153">
        <v>52</v>
      </c>
      <c r="J1127" s="148" t="s">
        <v>70</v>
      </c>
      <c r="K1127" s="153" t="s">
        <v>101</v>
      </c>
      <c r="L1127" s="153"/>
      <c r="M1127" s="153"/>
      <c r="N1127" s="153"/>
      <c r="O1127" s="155" t="s">
        <v>2588</v>
      </c>
      <c r="P1127" s="156" t="s">
        <v>71</v>
      </c>
      <c r="Q1127" s="157" t="s">
        <v>110</v>
      </c>
      <c r="R1127" s="158">
        <v>46125</v>
      </c>
      <c r="S1127" s="159"/>
      <c r="T1127" s="159" t="s">
        <v>62</v>
      </c>
      <c r="U1127" s="159" t="s">
        <v>111</v>
      </c>
      <c r="V1127" s="154">
        <v>46125</v>
      </c>
      <c r="W1127" s="154" t="s">
        <v>126</v>
      </c>
      <c r="X1127" s="154" t="s">
        <v>126</v>
      </c>
      <c r="Y1127" s="160" t="s">
        <v>2589</v>
      </c>
      <c r="Z1127" s="160" t="s">
        <v>128</v>
      </c>
      <c r="AA1127" s="153">
        <v>96</v>
      </c>
      <c r="AB1127" s="153">
        <v>1.63</v>
      </c>
      <c r="AC1127" s="182">
        <f t="shared" si="36"/>
        <v>36.132334675749938</v>
      </c>
      <c r="AD1127" s="153" t="str">
        <f t="shared" si="37"/>
        <v>OBESIDADE II</v>
      </c>
      <c r="AE1127" s="233" t="s">
        <v>129</v>
      </c>
      <c r="AF1127" s="153" t="s">
        <v>130</v>
      </c>
      <c r="AG1127" s="159"/>
      <c r="AH1127" s="153"/>
      <c r="AI1127" s="161"/>
      <c r="AJ1127" s="153"/>
      <c r="AK1127" s="153"/>
      <c r="AL1127" s="207" t="s">
        <v>131</v>
      </c>
      <c r="AM1127" s="207"/>
      <c r="AN1127" s="207"/>
      <c r="AO1127" s="207" t="str">
        <f ca="1">IF(R1127="","",IF(R1127&gt;TODAY(),"0 meses",DATEDIF(R1127,TODAY(),"m") &amp; " meses"))</f>
        <v>1 meses</v>
      </c>
      <c r="AP1127" s="147" t="s">
        <v>67</v>
      </c>
      <c r="AQ1127" s="147" t="s">
        <v>67</v>
      </c>
      <c r="AR1127" s="147"/>
      <c r="AS1127" s="209" t="s">
        <v>68</v>
      </c>
      <c r="AT1127" s="223" t="str">
        <f>MONTH(B1127)&amp;"/"&amp;YEAR(B1127)</f>
        <v>3/2026</v>
      </c>
      <c r="AU1127" s="223">
        <f>WEEKNUM(B1127)-WEEKNUM(EOMONTH(B1127,-1)+1)+1</f>
        <v>2</v>
      </c>
      <c r="AV1127" s="209" t="str">
        <f>MONTH(R1127)&amp;"/"&amp;YEAR(R1127)</f>
        <v>4/2026</v>
      </c>
      <c r="AW1127" s="209">
        <f>WEEKNUM(R1127)-WEEKNUM(EOMONTH(R1127,-1)+1)+1</f>
        <v>3</v>
      </c>
      <c r="AX1127" s="209">
        <f>IF(BB1127="S",IF(Q1127="1. Aceitou o programa",R1127-B1127,0),0)</f>
        <v>32</v>
      </c>
      <c r="AY1127" s="209">
        <f>IF(BB1127="S",IF(AND(S1127&lt;&gt;"",R1127&lt;&gt;""),S1127-R1127,0),0)</f>
        <v>0</v>
      </c>
      <c r="AZ1127" s="209">
        <f>IF(BB1127="S",IF(Q1127="1. Aceitou o programa",IF(OR(X1127="Não se Aplica",X1127=""),IF(OR(W1127="Não se Aplica",W1127=""),0,W1127-V1127),AVERAGE(X1127-W1127,W1127-V1127)),0),0)</f>
        <v>0</v>
      </c>
      <c r="BA1127" s="209">
        <f>IF(BB1127="S",IF(AND(Q1127="1. Aceitou o programa",AH1127="Realizada"),IFERROR(IF(AG1127="",0,AG1127-R1127),0),0),0)</f>
        <v>0</v>
      </c>
      <c r="BB1127" s="209" t="str">
        <f>_xlfn.XLOOKUP(U1127,'Lista Suspensa'!$AA$20:$AA$23,'Lista Suspensa'!$AB$20:$AB$23,"N/A")</f>
        <v>S</v>
      </c>
    </row>
    <row r="1128" spans="1:54" ht="12" customHeight="1">
      <c r="A1128" s="151" t="s">
        <v>54</v>
      </c>
      <c r="B1128" s="152">
        <v>46093</v>
      </c>
      <c r="C1128" s="153" t="s">
        <v>297</v>
      </c>
      <c r="D1128" s="153" t="s">
        <v>455</v>
      </c>
      <c r="E1128" s="244">
        <v>93892040</v>
      </c>
      <c r="F1128" s="144" t="s">
        <v>2590</v>
      </c>
      <c r="G1128" s="230"/>
      <c r="H1128" s="154">
        <v>33421</v>
      </c>
      <c r="I1128" s="153">
        <v>34</v>
      </c>
      <c r="J1128" s="148" t="s">
        <v>70</v>
      </c>
      <c r="K1128" s="153"/>
      <c r="L1128" s="153"/>
      <c r="M1128" s="153"/>
      <c r="N1128" s="153"/>
      <c r="O1128" s="155" t="s">
        <v>2591</v>
      </c>
      <c r="P1128" s="156" t="s">
        <v>60</v>
      </c>
      <c r="Q1128" s="157" t="s">
        <v>110</v>
      </c>
      <c r="R1128" s="158">
        <v>46125</v>
      </c>
      <c r="S1128" s="159"/>
      <c r="T1128" s="159" t="s">
        <v>62</v>
      </c>
      <c r="U1128" s="159" t="s">
        <v>111</v>
      </c>
      <c r="V1128" s="154">
        <v>46125</v>
      </c>
      <c r="W1128" s="154" t="s">
        <v>126</v>
      </c>
      <c r="X1128" s="154" t="s">
        <v>126</v>
      </c>
      <c r="Y1128" s="160" t="s">
        <v>99</v>
      </c>
      <c r="Z1128" s="160" t="s">
        <v>128</v>
      </c>
      <c r="AA1128" s="153">
        <v>82</v>
      </c>
      <c r="AB1128" s="153">
        <v>1.58</v>
      </c>
      <c r="AC1128" s="182">
        <f t="shared" si="36"/>
        <v>32.847300112161506</v>
      </c>
      <c r="AD1128" s="153" t="str">
        <f t="shared" si="37"/>
        <v>OBESIDADE I</v>
      </c>
      <c r="AE1128" s="233" t="s">
        <v>2027</v>
      </c>
      <c r="AF1128" s="153" t="s">
        <v>130</v>
      </c>
      <c r="AG1128" s="159"/>
      <c r="AH1128" s="153"/>
      <c r="AI1128" s="161"/>
      <c r="AJ1128" s="153"/>
      <c r="AK1128" s="153"/>
      <c r="AL1128" s="207" t="s">
        <v>136</v>
      </c>
      <c r="AM1128" s="207"/>
      <c r="AN1128" s="207"/>
      <c r="AO1128" s="207" t="str">
        <f ca="1">IF(R1128="","",IF(R1128&gt;TODAY(),"0 meses",DATEDIF(R1128,TODAY(),"m") &amp; " meses"))</f>
        <v>1 meses</v>
      </c>
      <c r="AP1128" s="147" t="s">
        <v>67</v>
      </c>
      <c r="AQ1128" s="147" t="s">
        <v>67</v>
      </c>
      <c r="AR1128" s="147"/>
      <c r="AS1128" s="209" t="s">
        <v>68</v>
      </c>
      <c r="AT1128" s="223" t="str">
        <f>MONTH(B1128)&amp;"/"&amp;YEAR(B1128)</f>
        <v>3/2026</v>
      </c>
      <c r="AU1128" s="223">
        <f>WEEKNUM(B1128)-WEEKNUM(EOMONTH(B1128,-1)+1)+1</f>
        <v>2</v>
      </c>
      <c r="AV1128" s="209" t="str">
        <f>MONTH(R1128)&amp;"/"&amp;YEAR(R1128)</f>
        <v>4/2026</v>
      </c>
      <c r="AW1128" s="209">
        <f>WEEKNUM(R1128)-WEEKNUM(EOMONTH(R1128,-1)+1)+1</f>
        <v>3</v>
      </c>
      <c r="AX1128" s="209">
        <f>IF(BB1128="S",IF(Q1128="1. Aceitou o programa",R1128-B1128,0),0)</f>
        <v>32</v>
      </c>
      <c r="AY1128" s="209">
        <f>IF(BB1128="S",IF(AND(S1128&lt;&gt;"",R1128&lt;&gt;""),S1128-R1128,0),0)</f>
        <v>0</v>
      </c>
      <c r="AZ1128" s="209">
        <f>IF(BB1128="S",IF(Q1128="1. Aceitou o programa",IF(OR(X1128="Não se Aplica",X1128=""),IF(OR(W1128="Não se Aplica",W1128=""),0,W1128-V1128),AVERAGE(X1128-W1128,W1128-V1128)),0),0)</f>
        <v>0</v>
      </c>
      <c r="BA1128" s="209">
        <f>IF(BB1128="S",IF(AND(Q1128="1. Aceitou o programa",AH1128="Realizada"),IFERROR(IF(AG1128="",0,AG1128-R1128),0),0),0)</f>
        <v>0</v>
      </c>
      <c r="BB1128" s="209" t="str">
        <f>_xlfn.XLOOKUP(U1128,'Lista Suspensa'!$AA$20:$AA$23,'Lista Suspensa'!$AB$20:$AB$23,"N/A")</f>
        <v>S</v>
      </c>
    </row>
    <row r="1129" spans="1:54" ht="12" customHeight="1">
      <c r="A1129" s="151" t="s">
        <v>121</v>
      </c>
      <c r="B1129" s="152">
        <v>45292</v>
      </c>
      <c r="C1129" s="153" t="s">
        <v>122</v>
      </c>
      <c r="D1129" s="153" t="s">
        <v>185</v>
      </c>
      <c r="E1129" s="244">
        <v>93273614</v>
      </c>
      <c r="F1129" s="144" t="s">
        <v>2592</v>
      </c>
      <c r="G1129" s="230"/>
      <c r="H1129" s="154">
        <v>36340</v>
      </c>
      <c r="I1129" s="153">
        <v>26</v>
      </c>
      <c r="J1129" s="148" t="s">
        <v>58</v>
      </c>
      <c r="K1129" s="153"/>
      <c r="L1129" s="153"/>
      <c r="M1129" s="153"/>
      <c r="N1129" s="153"/>
      <c r="O1129" s="155" t="s">
        <v>2593</v>
      </c>
      <c r="P1129" s="156" t="s">
        <v>2151</v>
      </c>
      <c r="Q1129" s="157" t="s">
        <v>110</v>
      </c>
      <c r="R1129" s="158">
        <v>46125</v>
      </c>
      <c r="S1129" s="159"/>
      <c r="T1129" s="159" t="s">
        <v>62</v>
      </c>
      <c r="U1129" s="159" t="s">
        <v>111</v>
      </c>
      <c r="V1129" s="154">
        <v>45853</v>
      </c>
      <c r="W1129" s="154" t="s">
        <v>126</v>
      </c>
      <c r="X1129" s="154" t="s">
        <v>126</v>
      </c>
      <c r="Y1129" s="160"/>
      <c r="Z1129" s="160" t="s">
        <v>128</v>
      </c>
      <c r="AA1129" s="153">
        <v>110</v>
      </c>
      <c r="AB1129" s="153">
        <v>1.75</v>
      </c>
      <c r="AC1129" s="182">
        <f t="shared" si="36"/>
        <v>35.918367346938773</v>
      </c>
      <c r="AD1129" s="153" t="str">
        <f t="shared" si="37"/>
        <v>OBESIDADE II</v>
      </c>
      <c r="AE1129" s="233" t="s">
        <v>135</v>
      </c>
      <c r="AF1129" s="153" t="s">
        <v>130</v>
      </c>
      <c r="AG1129" s="159"/>
      <c r="AH1129" s="153"/>
      <c r="AI1129" s="161"/>
      <c r="AJ1129" s="153"/>
      <c r="AK1129" s="153"/>
      <c r="AL1129" s="207" t="s">
        <v>136</v>
      </c>
      <c r="AM1129" s="207"/>
      <c r="AN1129" s="207"/>
      <c r="AO1129" s="207" t="str">
        <f ca="1">IF(R1129="","",IF(R1129&gt;TODAY(),"0 meses",DATEDIF(R1129,TODAY(),"m") &amp; " meses"))</f>
        <v>1 meses</v>
      </c>
      <c r="AP1129" s="147" t="s">
        <v>67</v>
      </c>
      <c r="AQ1129" s="147" t="s">
        <v>67</v>
      </c>
      <c r="AR1129" s="147"/>
      <c r="AS1129" s="209" t="s">
        <v>68</v>
      </c>
      <c r="AT1129" s="223" t="str">
        <f>MONTH(B1129)&amp;"/"&amp;YEAR(B1129)</f>
        <v>1/2024</v>
      </c>
      <c r="AU1129" s="223">
        <f>WEEKNUM(B1129)-WEEKNUM(EOMONTH(B1129,-1)+1)+1</f>
        <v>1</v>
      </c>
      <c r="AV1129" s="209" t="str">
        <f>MONTH(R1129)&amp;"/"&amp;YEAR(R1129)</f>
        <v>4/2026</v>
      </c>
      <c r="AW1129" s="209">
        <f>WEEKNUM(R1129)-WEEKNUM(EOMONTH(R1129,-1)+1)+1</f>
        <v>3</v>
      </c>
      <c r="AX1129" s="209">
        <f>IF(BB1129="S",IF(Q1129="1. Aceitou o programa",R1129-B1129,0),0)</f>
        <v>833</v>
      </c>
      <c r="AY1129" s="209">
        <f>IF(BB1129="S",IF(AND(S1129&lt;&gt;"",R1129&lt;&gt;""),S1129-R1129,0),0)</f>
        <v>0</v>
      </c>
      <c r="AZ1129" s="209">
        <f>IF(BB1129="S",IF(Q1129="1. Aceitou o programa",IF(OR(X1129="Não se Aplica",X1129=""),IF(OR(W1129="Não se Aplica",W1129=""),0,W1129-V1129),AVERAGE(X1129-W1129,W1129-V1129)),0),0)</f>
        <v>0</v>
      </c>
      <c r="BA1129" s="209">
        <f>IF(BB1129="S",IF(AND(Q1129="1. Aceitou o programa",AH1129="Realizada"),IFERROR(IF(AG1129="",0,AG1129-R1129),0),0),0)</f>
        <v>0</v>
      </c>
      <c r="BB1129" s="209" t="str">
        <f>_xlfn.XLOOKUP(U1129,'Lista Suspensa'!$AA$20:$AA$23,'Lista Suspensa'!$AB$20:$AB$23,"N/A")</f>
        <v>S</v>
      </c>
    </row>
    <row r="1130" spans="1:54" ht="12" customHeight="1">
      <c r="A1130" s="151" t="s">
        <v>121</v>
      </c>
      <c r="B1130" s="152">
        <v>45292</v>
      </c>
      <c r="C1130" s="153" t="s">
        <v>122</v>
      </c>
      <c r="D1130" s="153" t="s">
        <v>56</v>
      </c>
      <c r="E1130" s="244">
        <v>88008688</v>
      </c>
      <c r="F1130" s="144" t="s">
        <v>2594</v>
      </c>
      <c r="G1130" s="230"/>
      <c r="H1130" s="154">
        <v>33165</v>
      </c>
      <c r="I1130" s="153">
        <v>35</v>
      </c>
      <c r="J1130" s="148" t="s">
        <v>70</v>
      </c>
      <c r="K1130" s="153"/>
      <c r="L1130" s="153"/>
      <c r="M1130" s="153"/>
      <c r="N1130" s="153"/>
      <c r="O1130" s="155" t="s">
        <v>2595</v>
      </c>
      <c r="P1130" s="156" t="s">
        <v>71</v>
      </c>
      <c r="Q1130" s="157" t="s">
        <v>110</v>
      </c>
      <c r="R1130" s="158">
        <v>46125</v>
      </c>
      <c r="S1130" s="159"/>
      <c r="T1130" s="159" t="s">
        <v>62</v>
      </c>
      <c r="U1130" s="159" t="s">
        <v>111</v>
      </c>
      <c r="V1130" s="154">
        <v>46125</v>
      </c>
      <c r="W1130" s="154" t="s">
        <v>126</v>
      </c>
      <c r="X1130" s="154" t="s">
        <v>126</v>
      </c>
      <c r="Y1130" s="160"/>
      <c r="Z1130" s="160" t="s">
        <v>134</v>
      </c>
      <c r="AA1130" s="153">
        <v>86</v>
      </c>
      <c r="AB1130" s="153">
        <v>1.72</v>
      </c>
      <c r="AC1130" s="182">
        <f t="shared" si="36"/>
        <v>29.069767441860467</v>
      </c>
      <c r="AD1130" s="153" t="str">
        <f t="shared" si="37"/>
        <v>SOBREPESO</v>
      </c>
      <c r="AE1130" s="233" t="s">
        <v>135</v>
      </c>
      <c r="AF1130" s="153" t="s">
        <v>130</v>
      </c>
      <c r="AG1130" s="159"/>
      <c r="AH1130" s="153"/>
      <c r="AI1130" s="161"/>
      <c r="AJ1130" s="153"/>
      <c r="AK1130" s="153"/>
      <c r="AL1130" s="207" t="s">
        <v>131</v>
      </c>
      <c r="AM1130" s="207"/>
      <c r="AN1130" s="207"/>
      <c r="AO1130" s="207" t="str">
        <f ca="1">IF(R1130="","",IF(R1130&gt;TODAY(),"0 meses",DATEDIF(R1130,TODAY(),"m") &amp; " meses"))</f>
        <v>1 meses</v>
      </c>
      <c r="AP1130" s="147" t="s">
        <v>67</v>
      </c>
      <c r="AQ1130" s="147" t="s">
        <v>67</v>
      </c>
      <c r="AR1130" s="147"/>
      <c r="AS1130" s="209" t="s">
        <v>68</v>
      </c>
      <c r="AT1130" s="223" t="str">
        <f>MONTH(B1130)&amp;"/"&amp;YEAR(B1130)</f>
        <v>1/2024</v>
      </c>
      <c r="AU1130" s="223">
        <f>WEEKNUM(B1130)-WEEKNUM(EOMONTH(B1130,-1)+1)+1</f>
        <v>1</v>
      </c>
      <c r="AV1130" s="209" t="str">
        <f>MONTH(R1130)&amp;"/"&amp;YEAR(R1130)</f>
        <v>4/2026</v>
      </c>
      <c r="AW1130" s="209">
        <f>WEEKNUM(R1130)-WEEKNUM(EOMONTH(R1130,-1)+1)+1</f>
        <v>3</v>
      </c>
      <c r="AX1130" s="209">
        <f>IF(BB1130="S",IF(Q1130="1. Aceitou o programa",R1130-B1130,0),0)</f>
        <v>833</v>
      </c>
      <c r="AY1130" s="209">
        <f>IF(BB1130="S",IF(AND(S1130&lt;&gt;"",R1130&lt;&gt;""),S1130-R1130,0),0)</f>
        <v>0</v>
      </c>
      <c r="AZ1130" s="209">
        <f>IF(BB1130="S",IF(Q1130="1. Aceitou o programa",IF(OR(X1130="Não se Aplica",X1130=""),IF(OR(W1130="Não se Aplica",W1130=""),0,W1130-V1130),AVERAGE(X1130-W1130,W1130-V1130)),0),0)</f>
        <v>0</v>
      </c>
      <c r="BA1130" s="209">
        <f>IF(BB1130="S",IF(AND(Q1130="1. Aceitou o programa",AH1130="Realizada"),IFERROR(IF(AG1130="",0,AG1130-R1130),0),0),0)</f>
        <v>0</v>
      </c>
      <c r="BB1130" s="209" t="str">
        <f>_xlfn.XLOOKUP(U1130,'Lista Suspensa'!$AA$20:$AA$23,'Lista Suspensa'!$AB$20:$AB$23,"N/A")</f>
        <v>S</v>
      </c>
    </row>
    <row r="1131" spans="1:54" ht="12" customHeight="1">
      <c r="A1131" s="151" t="s">
        <v>54</v>
      </c>
      <c r="B1131" s="152">
        <v>46083</v>
      </c>
      <c r="C1131" s="153" t="s">
        <v>55</v>
      </c>
      <c r="D1131" s="153" t="s">
        <v>56</v>
      </c>
      <c r="E1131" s="244">
        <v>410062774</v>
      </c>
      <c r="F1131" s="144" t="s">
        <v>2596</v>
      </c>
      <c r="G1131" s="230"/>
      <c r="H1131" s="154">
        <v>29665</v>
      </c>
      <c r="I1131" s="153">
        <v>45</v>
      </c>
      <c r="J1131" s="148" t="s">
        <v>70</v>
      </c>
      <c r="K1131" s="153" t="s">
        <v>101</v>
      </c>
      <c r="L1131" s="153"/>
      <c r="M1131" s="153"/>
      <c r="N1131" s="153">
        <v>300</v>
      </c>
      <c r="O1131" s="155" t="s">
        <v>2597</v>
      </c>
      <c r="P1131" s="156" t="s">
        <v>71</v>
      </c>
      <c r="Q1131" s="157" t="s">
        <v>110</v>
      </c>
      <c r="R1131" s="158">
        <v>46126</v>
      </c>
      <c r="S1131" s="159"/>
      <c r="T1131" s="159" t="s">
        <v>62</v>
      </c>
      <c r="U1131" s="159" t="s">
        <v>111</v>
      </c>
      <c r="V1131" s="154">
        <v>46125</v>
      </c>
      <c r="W1131" s="154" t="s">
        <v>126</v>
      </c>
      <c r="X1131" s="154" t="s">
        <v>126</v>
      </c>
      <c r="Y1131" s="160" t="s">
        <v>2598</v>
      </c>
      <c r="Z1131" s="160" t="s">
        <v>128</v>
      </c>
      <c r="AA1131" s="153">
        <v>105</v>
      </c>
      <c r="AB1131" s="153">
        <v>1.73</v>
      </c>
      <c r="AC1131" s="182">
        <f t="shared" si="36"/>
        <v>35.083029837281565</v>
      </c>
      <c r="AD1131" s="153" t="str">
        <f t="shared" si="37"/>
        <v>OBESIDADE II</v>
      </c>
      <c r="AE1131" s="233" t="s">
        <v>139</v>
      </c>
      <c r="AF1131" s="153" t="s">
        <v>130</v>
      </c>
      <c r="AG1131" s="159"/>
      <c r="AH1131" s="153"/>
      <c r="AI1131" s="161"/>
      <c r="AJ1131" s="153"/>
      <c r="AK1131" s="153"/>
      <c r="AL1131" s="207" t="s">
        <v>131</v>
      </c>
      <c r="AM1131" s="207"/>
      <c r="AN1131" s="207"/>
      <c r="AO1131" s="207" t="str">
        <f ca="1">IF(R1131="","",IF(R1131&gt;TODAY(),"0 meses",DATEDIF(R1131,TODAY(),"m") &amp; " meses"))</f>
        <v>1 meses</v>
      </c>
      <c r="AP1131" s="147" t="s">
        <v>67</v>
      </c>
      <c r="AQ1131" s="147" t="s">
        <v>67</v>
      </c>
      <c r="AR1131" s="147"/>
      <c r="AS1131" s="209" t="s">
        <v>68</v>
      </c>
      <c r="AT1131" s="223" t="str">
        <f>MONTH(B1131)&amp;"/"&amp;YEAR(B1131)</f>
        <v>3/2026</v>
      </c>
      <c r="AU1131" s="223">
        <f>WEEKNUM(B1131)-WEEKNUM(EOMONTH(B1131,-1)+1)+1</f>
        <v>1</v>
      </c>
      <c r="AV1131" s="209" t="str">
        <f>MONTH(R1131)&amp;"/"&amp;YEAR(R1131)</f>
        <v>4/2026</v>
      </c>
      <c r="AW1131" s="209">
        <f>WEEKNUM(R1131)-WEEKNUM(EOMONTH(R1131,-1)+1)+1</f>
        <v>3</v>
      </c>
      <c r="AX1131" s="209">
        <f>IF(BB1131="S",IF(Q1131="1. Aceitou o programa",R1131-B1131,0),0)</f>
        <v>43</v>
      </c>
      <c r="AY1131" s="209">
        <f>IF(BB1131="S",IF(AND(S1131&lt;&gt;"",R1131&lt;&gt;""),S1131-R1131,0),0)</f>
        <v>0</v>
      </c>
      <c r="AZ1131" s="209">
        <f>IF(BB1131="S",IF(Q1131="1. Aceitou o programa",IF(OR(X1131="Não se Aplica",X1131=""),IF(OR(W1131="Não se Aplica",W1131=""),0,W1131-V1131),AVERAGE(X1131-W1131,W1131-V1131)),0),0)</f>
        <v>0</v>
      </c>
      <c r="BA1131" s="209">
        <f>IF(BB1131="S",IF(AND(Q1131="1. Aceitou o programa",AH1131="Realizada"),IFERROR(IF(AG1131="",0,AG1131-R1131),0),0),0)</f>
        <v>0</v>
      </c>
      <c r="BB1131" s="209" t="str">
        <f>_xlfn.XLOOKUP(U1131,'Lista Suspensa'!$AA$20:$AA$23,'Lista Suspensa'!$AB$20:$AB$23,"N/A")</f>
        <v>S</v>
      </c>
    </row>
    <row r="1132" spans="1:54" ht="12" customHeight="1">
      <c r="A1132" s="151" t="s">
        <v>54</v>
      </c>
      <c r="B1132" s="152">
        <v>46083</v>
      </c>
      <c r="C1132" s="153" t="s">
        <v>55</v>
      </c>
      <c r="D1132" s="153" t="s">
        <v>56</v>
      </c>
      <c r="E1132" s="244">
        <v>94046691</v>
      </c>
      <c r="F1132" s="144" t="s">
        <v>2599</v>
      </c>
      <c r="G1132" s="230"/>
      <c r="H1132" s="154">
        <v>29723</v>
      </c>
      <c r="I1132" s="153">
        <v>45</v>
      </c>
      <c r="J1132" s="148" t="s">
        <v>70</v>
      </c>
      <c r="K1132" s="153" t="s">
        <v>101</v>
      </c>
      <c r="L1132" s="153"/>
      <c r="M1132" s="153"/>
      <c r="N1132" s="153">
        <v>450</v>
      </c>
      <c r="O1132" s="155">
        <v>21990605928</v>
      </c>
      <c r="P1132" s="156" t="s">
        <v>71</v>
      </c>
      <c r="Q1132" s="157" t="s">
        <v>110</v>
      </c>
      <c r="R1132" s="158">
        <v>46126</v>
      </c>
      <c r="S1132" s="159"/>
      <c r="T1132" s="159" t="s">
        <v>62</v>
      </c>
      <c r="U1132" s="159" t="s">
        <v>111</v>
      </c>
      <c r="V1132" s="154">
        <v>46126</v>
      </c>
      <c r="W1132" s="154" t="s">
        <v>126</v>
      </c>
      <c r="X1132" s="154" t="s">
        <v>126</v>
      </c>
      <c r="Y1132" s="160" t="s">
        <v>2600</v>
      </c>
      <c r="Z1132" s="160" t="s">
        <v>190</v>
      </c>
      <c r="AA1132" s="153">
        <v>98</v>
      </c>
      <c r="AB1132" s="153">
        <v>1.61</v>
      </c>
      <c r="AC1132" s="182">
        <f t="shared" si="36"/>
        <v>37.807183364839318</v>
      </c>
      <c r="AD1132" s="153" t="str">
        <f t="shared" si="37"/>
        <v>OBESIDADE II</v>
      </c>
      <c r="AE1132" s="233" t="s">
        <v>947</v>
      </c>
      <c r="AF1132" s="153" t="s">
        <v>130</v>
      </c>
      <c r="AG1132" s="159"/>
      <c r="AH1132" s="153"/>
      <c r="AI1132" s="161"/>
      <c r="AJ1132" s="153"/>
      <c r="AK1132" s="153"/>
      <c r="AL1132" s="207" t="s">
        <v>131</v>
      </c>
      <c r="AM1132" s="207"/>
      <c r="AN1132" s="207"/>
      <c r="AO1132" s="207" t="str">
        <f ca="1">IF(R1132="","",IF(R1132&gt;TODAY(),"0 meses",DATEDIF(R1132,TODAY(),"m") &amp; " meses"))</f>
        <v>1 meses</v>
      </c>
      <c r="AP1132" s="147" t="s">
        <v>67</v>
      </c>
      <c r="AQ1132" s="147" t="s">
        <v>67</v>
      </c>
      <c r="AR1132" s="147"/>
      <c r="AS1132" s="209" t="s">
        <v>68</v>
      </c>
      <c r="AT1132" s="223" t="str">
        <f>MONTH(B1132)&amp;"/"&amp;YEAR(B1132)</f>
        <v>3/2026</v>
      </c>
      <c r="AU1132" s="223">
        <f>WEEKNUM(B1132)-WEEKNUM(EOMONTH(B1132,-1)+1)+1</f>
        <v>1</v>
      </c>
      <c r="AV1132" s="209" t="str">
        <f>MONTH(R1132)&amp;"/"&amp;YEAR(R1132)</f>
        <v>4/2026</v>
      </c>
      <c r="AW1132" s="209">
        <f>WEEKNUM(R1132)-WEEKNUM(EOMONTH(R1132,-1)+1)+1</f>
        <v>3</v>
      </c>
      <c r="AX1132" s="209">
        <f>IF(BB1132="S",IF(Q1132="1. Aceitou o programa",R1132-B1132,0),0)</f>
        <v>43</v>
      </c>
      <c r="AY1132" s="209">
        <f>IF(BB1132="S",IF(AND(S1132&lt;&gt;"",R1132&lt;&gt;""),S1132-R1132,0),0)</f>
        <v>0</v>
      </c>
      <c r="AZ1132" s="209">
        <f>IF(BB1132="S",IF(Q1132="1. Aceitou o programa",IF(OR(X1132="Não se Aplica",X1132=""),IF(OR(W1132="Não se Aplica",W1132=""),0,W1132-V1132),AVERAGE(X1132-W1132,W1132-V1132)),0),0)</f>
        <v>0</v>
      </c>
      <c r="BA1132" s="209">
        <f>IF(BB1132="S",IF(AND(Q1132="1. Aceitou o programa",AH1132="Realizada"),IFERROR(IF(AG1132="",0,AG1132-R1132),0),0),0)</f>
        <v>0</v>
      </c>
      <c r="BB1132" s="209" t="str">
        <f>_xlfn.XLOOKUP(U1132,'Lista Suspensa'!$AA$20:$AA$23,'Lista Suspensa'!$AB$20:$AB$23,"N/A")</f>
        <v>S</v>
      </c>
    </row>
    <row r="1133" spans="1:54" ht="12" customHeight="1">
      <c r="A1133" s="151" t="s">
        <v>54</v>
      </c>
      <c r="B1133" s="152">
        <v>46083</v>
      </c>
      <c r="C1133" s="153" t="s">
        <v>55</v>
      </c>
      <c r="D1133" s="153" t="s">
        <v>56</v>
      </c>
      <c r="E1133" s="244">
        <v>93464326</v>
      </c>
      <c r="F1133" s="144" t="s">
        <v>2601</v>
      </c>
      <c r="G1133" s="230"/>
      <c r="H1133" s="154">
        <v>31583</v>
      </c>
      <c r="I1133" s="153">
        <v>39</v>
      </c>
      <c r="J1133" s="148" t="s">
        <v>70</v>
      </c>
      <c r="K1133" s="153" t="s">
        <v>101</v>
      </c>
      <c r="L1133" s="153"/>
      <c r="M1133" s="153"/>
      <c r="N1133" s="153">
        <v>120</v>
      </c>
      <c r="O1133" s="155" t="s">
        <v>2602</v>
      </c>
      <c r="P1133" s="156" t="s">
        <v>71</v>
      </c>
      <c r="Q1133" s="157" t="s">
        <v>110</v>
      </c>
      <c r="R1133" s="158">
        <v>46126</v>
      </c>
      <c r="S1133" s="159"/>
      <c r="T1133" s="159" t="s">
        <v>62</v>
      </c>
      <c r="U1133" s="159" t="s">
        <v>111</v>
      </c>
      <c r="V1133" s="154">
        <v>46126</v>
      </c>
      <c r="W1133" s="154" t="s">
        <v>126</v>
      </c>
      <c r="X1133" s="154" t="s">
        <v>126</v>
      </c>
      <c r="Y1133" s="160" t="s">
        <v>2603</v>
      </c>
      <c r="Z1133" s="160" t="s">
        <v>128</v>
      </c>
      <c r="AA1133" s="153">
        <v>90</v>
      </c>
      <c r="AB1133" s="153">
        <v>1.58</v>
      </c>
      <c r="AC1133" s="182">
        <f t="shared" si="36"/>
        <v>36.051914757250437</v>
      </c>
      <c r="AD1133" s="153" t="str">
        <f t="shared" si="37"/>
        <v>OBESIDADE II</v>
      </c>
      <c r="AE1133" s="233" t="s">
        <v>1092</v>
      </c>
      <c r="AF1133" s="153" t="s">
        <v>130</v>
      </c>
      <c r="AG1133" s="159"/>
      <c r="AH1133" s="153"/>
      <c r="AI1133" s="161"/>
      <c r="AJ1133" s="153"/>
      <c r="AK1133" s="153"/>
      <c r="AL1133" s="207" t="s">
        <v>131</v>
      </c>
      <c r="AM1133" s="207"/>
      <c r="AN1133" s="207"/>
      <c r="AO1133" s="207" t="str">
        <f ca="1">IF(R1133="","",IF(R1133&gt;TODAY(),"0 meses",DATEDIF(R1133,TODAY(),"m") &amp; " meses"))</f>
        <v>1 meses</v>
      </c>
      <c r="AP1133" s="147" t="s">
        <v>67</v>
      </c>
      <c r="AQ1133" s="147" t="s">
        <v>67</v>
      </c>
      <c r="AR1133" s="147"/>
      <c r="AS1133" s="209" t="s">
        <v>68</v>
      </c>
      <c r="AT1133" s="223" t="str">
        <f>MONTH(B1133)&amp;"/"&amp;YEAR(B1133)</f>
        <v>3/2026</v>
      </c>
      <c r="AU1133" s="223">
        <f>WEEKNUM(B1133)-WEEKNUM(EOMONTH(B1133,-1)+1)+1</f>
        <v>1</v>
      </c>
      <c r="AV1133" s="209" t="str">
        <f>MONTH(R1133)&amp;"/"&amp;YEAR(R1133)</f>
        <v>4/2026</v>
      </c>
      <c r="AW1133" s="209">
        <f>WEEKNUM(R1133)-WEEKNUM(EOMONTH(R1133,-1)+1)+1</f>
        <v>3</v>
      </c>
      <c r="AX1133" s="209">
        <f>IF(BB1133="S",IF(Q1133="1. Aceitou o programa",R1133-B1133,0),0)</f>
        <v>43</v>
      </c>
      <c r="AY1133" s="209">
        <f>IF(BB1133="S",IF(AND(S1133&lt;&gt;"",R1133&lt;&gt;""),S1133-R1133,0),0)</f>
        <v>0</v>
      </c>
      <c r="AZ1133" s="209">
        <f>IF(BB1133="S",IF(Q1133="1. Aceitou o programa",IF(OR(X1133="Não se Aplica",X1133=""),IF(OR(W1133="Não se Aplica",W1133=""),0,W1133-V1133),AVERAGE(X1133-W1133,W1133-V1133)),0),0)</f>
        <v>0</v>
      </c>
      <c r="BA1133" s="209">
        <f>IF(BB1133="S",IF(AND(Q1133="1. Aceitou o programa",AH1133="Realizada"),IFERROR(IF(AG1133="",0,AG1133-R1133),0),0),0)</f>
        <v>0</v>
      </c>
      <c r="BB1133" s="209" t="str">
        <f>_xlfn.XLOOKUP(U1133,'Lista Suspensa'!$AA$20:$AA$23,'Lista Suspensa'!$AB$20:$AB$23,"N/A")</f>
        <v>S</v>
      </c>
    </row>
    <row r="1134" spans="1:54" ht="12" customHeight="1">
      <c r="A1134" s="151" t="s">
        <v>54</v>
      </c>
      <c r="B1134" s="152">
        <v>46083</v>
      </c>
      <c r="C1134" s="153" t="s">
        <v>55</v>
      </c>
      <c r="D1134" s="153" t="s">
        <v>56</v>
      </c>
      <c r="E1134" s="244">
        <v>93980808</v>
      </c>
      <c r="F1134" s="144" t="s">
        <v>2604</v>
      </c>
      <c r="G1134" s="230"/>
      <c r="H1134" s="154">
        <v>32106</v>
      </c>
      <c r="I1134" s="153">
        <v>38</v>
      </c>
      <c r="J1134" s="148" t="s">
        <v>70</v>
      </c>
      <c r="K1134" s="153" t="s">
        <v>101</v>
      </c>
      <c r="L1134" s="153"/>
      <c r="M1134" s="153"/>
      <c r="N1134" s="153">
        <v>120</v>
      </c>
      <c r="O1134" s="155">
        <v>21985789922</v>
      </c>
      <c r="P1134" s="156" t="s">
        <v>71</v>
      </c>
      <c r="Q1134" s="157" t="s">
        <v>110</v>
      </c>
      <c r="R1134" s="158">
        <v>46126</v>
      </c>
      <c r="S1134" s="159"/>
      <c r="T1134" s="159" t="s">
        <v>62</v>
      </c>
      <c r="U1134" s="159" t="s">
        <v>111</v>
      </c>
      <c r="V1134" s="154">
        <v>46126</v>
      </c>
      <c r="W1134" s="154" t="s">
        <v>126</v>
      </c>
      <c r="X1134" s="154" t="s">
        <v>126</v>
      </c>
      <c r="Y1134" s="160"/>
      <c r="Z1134" s="160" t="s">
        <v>134</v>
      </c>
      <c r="AA1134" s="153">
        <v>73</v>
      </c>
      <c r="AB1134" s="153">
        <v>1.58</v>
      </c>
      <c r="AC1134" s="182">
        <f t="shared" si="36"/>
        <v>29.242108636436463</v>
      </c>
      <c r="AD1134" s="153" t="str">
        <f t="shared" si="37"/>
        <v>SOBREPESO</v>
      </c>
      <c r="AE1134" s="233" t="s">
        <v>129</v>
      </c>
      <c r="AF1134" s="153" t="s">
        <v>130</v>
      </c>
      <c r="AG1134" s="159"/>
      <c r="AH1134" s="153"/>
      <c r="AI1134" s="161"/>
      <c r="AJ1134" s="153"/>
      <c r="AK1134" s="153"/>
      <c r="AL1134" s="207" t="s">
        <v>131</v>
      </c>
      <c r="AM1134" s="207"/>
      <c r="AN1134" s="207"/>
      <c r="AO1134" s="207" t="str">
        <f ca="1">IF(R1134="","",IF(R1134&gt;TODAY(),"0 meses",DATEDIF(R1134,TODAY(),"m") &amp; " meses"))</f>
        <v>1 meses</v>
      </c>
      <c r="AP1134" s="147" t="s">
        <v>67</v>
      </c>
      <c r="AQ1134" s="147" t="s">
        <v>67</v>
      </c>
      <c r="AR1134" s="147"/>
      <c r="AS1134" s="209" t="s">
        <v>68</v>
      </c>
      <c r="AT1134" s="223" t="str">
        <f>MONTH(B1134)&amp;"/"&amp;YEAR(B1134)</f>
        <v>3/2026</v>
      </c>
      <c r="AU1134" s="223">
        <f>WEEKNUM(B1134)-WEEKNUM(EOMONTH(B1134,-1)+1)+1</f>
        <v>1</v>
      </c>
      <c r="AV1134" s="209" t="str">
        <f>MONTH(R1134)&amp;"/"&amp;YEAR(R1134)</f>
        <v>4/2026</v>
      </c>
      <c r="AW1134" s="209">
        <f>WEEKNUM(R1134)-WEEKNUM(EOMONTH(R1134,-1)+1)+1</f>
        <v>3</v>
      </c>
      <c r="AX1134" s="209">
        <f>IF(BB1134="S",IF(Q1134="1. Aceitou o programa",R1134-B1134,0),0)</f>
        <v>43</v>
      </c>
      <c r="AY1134" s="209">
        <f>IF(BB1134="S",IF(AND(S1134&lt;&gt;"",R1134&lt;&gt;""),S1134-R1134,0),0)</f>
        <v>0</v>
      </c>
      <c r="AZ1134" s="209">
        <f>IF(BB1134="S",IF(Q1134="1. Aceitou o programa",IF(OR(X1134="Não se Aplica",X1134=""),IF(OR(W1134="Não se Aplica",W1134=""),0,W1134-V1134),AVERAGE(X1134-W1134,W1134-V1134)),0),0)</f>
        <v>0</v>
      </c>
      <c r="BA1134" s="209">
        <f>IF(BB1134="S",IF(AND(Q1134="1. Aceitou o programa",AH1134="Realizada"),IFERROR(IF(AG1134="",0,AG1134-R1134),0),0),0)</f>
        <v>0</v>
      </c>
      <c r="BB1134" s="209" t="str">
        <f>_xlfn.XLOOKUP(U1134,'Lista Suspensa'!$AA$20:$AA$23,'Lista Suspensa'!$AB$20:$AB$23,"N/A")</f>
        <v>S</v>
      </c>
    </row>
    <row r="1135" spans="1:54" ht="12" customHeight="1">
      <c r="A1135" s="151" t="s">
        <v>54</v>
      </c>
      <c r="B1135" s="152">
        <v>46083</v>
      </c>
      <c r="C1135" s="153" t="s">
        <v>55</v>
      </c>
      <c r="D1135" s="153" t="s">
        <v>56</v>
      </c>
      <c r="E1135" s="244">
        <v>596854021</v>
      </c>
      <c r="F1135" s="144" t="s">
        <v>2605</v>
      </c>
      <c r="G1135" s="230"/>
      <c r="H1135" s="154">
        <v>29097</v>
      </c>
      <c r="I1135" s="153">
        <v>46</v>
      </c>
      <c r="J1135" s="148" t="s">
        <v>70</v>
      </c>
      <c r="K1135" s="153" t="s">
        <v>59</v>
      </c>
      <c r="L1135" s="153"/>
      <c r="M1135" s="153"/>
      <c r="N1135" s="153">
        <v>50</v>
      </c>
      <c r="O1135" s="155" t="s">
        <v>2606</v>
      </c>
      <c r="P1135" s="156" t="s">
        <v>71</v>
      </c>
      <c r="Q1135" s="157" t="s">
        <v>110</v>
      </c>
      <c r="R1135" s="158">
        <v>46126</v>
      </c>
      <c r="S1135" s="159"/>
      <c r="T1135" s="159" t="s">
        <v>62</v>
      </c>
      <c r="U1135" s="159" t="s">
        <v>111</v>
      </c>
      <c r="V1135" s="154">
        <v>46126</v>
      </c>
      <c r="W1135" s="154" t="s">
        <v>126</v>
      </c>
      <c r="X1135" s="154" t="s">
        <v>126</v>
      </c>
      <c r="Y1135" s="160" t="s">
        <v>2607</v>
      </c>
      <c r="Z1135" s="160" t="s">
        <v>128</v>
      </c>
      <c r="AA1135" s="153">
        <v>78</v>
      </c>
      <c r="AB1135" s="153">
        <v>1.64</v>
      </c>
      <c r="AC1135" s="182">
        <f t="shared" si="36"/>
        <v>29.000594883997625</v>
      </c>
      <c r="AD1135" s="153" t="str">
        <f t="shared" si="37"/>
        <v>SOBREPESO</v>
      </c>
      <c r="AE1135" s="233" t="s">
        <v>66</v>
      </c>
      <c r="AF1135" s="153" t="s">
        <v>130</v>
      </c>
      <c r="AG1135" s="159"/>
      <c r="AH1135" s="153"/>
      <c r="AI1135" s="161"/>
      <c r="AJ1135" s="153"/>
      <c r="AK1135" s="153"/>
      <c r="AL1135" s="207" t="s">
        <v>131</v>
      </c>
      <c r="AM1135" s="207"/>
      <c r="AN1135" s="207"/>
      <c r="AO1135" s="207" t="str">
        <f ca="1">IF(R1135="","",IF(R1135&gt;TODAY(),"0 meses",DATEDIF(R1135,TODAY(),"m") &amp; " meses"))</f>
        <v>1 meses</v>
      </c>
      <c r="AP1135" s="147" t="s">
        <v>67</v>
      </c>
      <c r="AQ1135" s="147" t="s">
        <v>67</v>
      </c>
      <c r="AR1135" s="147"/>
      <c r="AS1135" s="209" t="s">
        <v>68</v>
      </c>
      <c r="AT1135" s="223" t="str">
        <f>MONTH(B1135)&amp;"/"&amp;YEAR(B1135)</f>
        <v>3/2026</v>
      </c>
      <c r="AU1135" s="223">
        <f>WEEKNUM(B1135)-WEEKNUM(EOMONTH(B1135,-1)+1)+1</f>
        <v>1</v>
      </c>
      <c r="AV1135" s="209" t="str">
        <f>MONTH(R1135)&amp;"/"&amp;YEAR(R1135)</f>
        <v>4/2026</v>
      </c>
      <c r="AW1135" s="209">
        <f>WEEKNUM(R1135)-WEEKNUM(EOMONTH(R1135,-1)+1)+1</f>
        <v>3</v>
      </c>
      <c r="AX1135" s="209">
        <f>IF(BB1135="S",IF(Q1135="1. Aceitou o programa",R1135-B1135,0),0)</f>
        <v>43</v>
      </c>
      <c r="AY1135" s="209">
        <f>IF(BB1135="S",IF(AND(S1135&lt;&gt;"",R1135&lt;&gt;""),S1135-R1135,0),0)</f>
        <v>0</v>
      </c>
      <c r="AZ1135" s="209">
        <f>IF(BB1135="S",IF(Q1135="1. Aceitou o programa",IF(OR(X1135="Não se Aplica",X1135=""),IF(OR(W1135="Não se Aplica",W1135=""),0,W1135-V1135),AVERAGE(X1135-W1135,W1135-V1135)),0),0)</f>
        <v>0</v>
      </c>
      <c r="BA1135" s="209">
        <f>IF(BB1135="S",IF(AND(Q1135="1. Aceitou o programa",AH1135="Realizada"),IFERROR(IF(AG1135="",0,AG1135-R1135),0),0),0)</f>
        <v>0</v>
      </c>
      <c r="BB1135" s="209" t="str">
        <f>_xlfn.XLOOKUP(U1135,'Lista Suspensa'!$AA$20:$AA$23,'Lista Suspensa'!$AB$20:$AB$23,"N/A")</f>
        <v>S</v>
      </c>
    </row>
    <row r="1136" spans="1:54" ht="12" customHeight="1">
      <c r="A1136" s="151" t="s">
        <v>54</v>
      </c>
      <c r="B1136" s="152">
        <v>46083</v>
      </c>
      <c r="C1136" s="153" t="s">
        <v>55</v>
      </c>
      <c r="D1136" s="153" t="s">
        <v>56</v>
      </c>
      <c r="E1136" s="244">
        <v>95460101</v>
      </c>
      <c r="F1136" s="144" t="s">
        <v>2608</v>
      </c>
      <c r="G1136" s="230"/>
      <c r="H1136" s="154">
        <v>32759</v>
      </c>
      <c r="I1136" s="153">
        <v>36</v>
      </c>
      <c r="J1136" s="148" t="s">
        <v>70</v>
      </c>
      <c r="K1136" s="153" t="s">
        <v>59</v>
      </c>
      <c r="L1136" s="153"/>
      <c r="M1136" s="153"/>
      <c r="N1136" s="153">
        <v>450</v>
      </c>
      <c r="O1136" s="155" t="s">
        <v>2609</v>
      </c>
      <c r="P1136" s="156" t="s">
        <v>71</v>
      </c>
      <c r="Q1136" s="157" t="s">
        <v>110</v>
      </c>
      <c r="R1136" s="158">
        <v>46126</v>
      </c>
      <c r="S1136" s="159"/>
      <c r="T1136" s="159" t="s">
        <v>62</v>
      </c>
      <c r="U1136" s="159" t="s">
        <v>111</v>
      </c>
      <c r="V1136" s="154">
        <v>46126</v>
      </c>
      <c r="W1136" s="154" t="s">
        <v>126</v>
      </c>
      <c r="X1136" s="154" t="s">
        <v>126</v>
      </c>
      <c r="Y1136" s="160" t="s">
        <v>2610</v>
      </c>
      <c r="Z1136" s="160" t="s">
        <v>128</v>
      </c>
      <c r="AA1136" s="153">
        <v>86</v>
      </c>
      <c r="AB1136" s="153">
        <v>1.63</v>
      </c>
      <c r="AC1136" s="182">
        <f t="shared" si="36"/>
        <v>32.368549813692653</v>
      </c>
      <c r="AD1136" s="153" t="str">
        <f t="shared" si="37"/>
        <v>OBESIDADE I</v>
      </c>
      <c r="AE1136" s="233" t="s">
        <v>135</v>
      </c>
      <c r="AF1136" s="153" t="s">
        <v>130</v>
      </c>
      <c r="AG1136" s="159"/>
      <c r="AH1136" s="153"/>
      <c r="AI1136" s="161"/>
      <c r="AJ1136" s="153"/>
      <c r="AK1136" s="153"/>
      <c r="AL1136" s="207" t="s">
        <v>131</v>
      </c>
      <c r="AM1136" s="207"/>
      <c r="AN1136" s="207"/>
      <c r="AO1136" s="207" t="str">
        <f ca="1">IF(R1136="","",IF(R1136&gt;TODAY(),"0 meses",DATEDIF(R1136,TODAY(),"m") &amp; " meses"))</f>
        <v>1 meses</v>
      </c>
      <c r="AP1136" s="147" t="s">
        <v>67</v>
      </c>
      <c r="AQ1136" s="147" t="s">
        <v>67</v>
      </c>
      <c r="AR1136" s="147"/>
      <c r="AS1136" s="209" t="s">
        <v>68</v>
      </c>
      <c r="AT1136" s="223" t="str">
        <f>MONTH(B1136)&amp;"/"&amp;YEAR(B1136)</f>
        <v>3/2026</v>
      </c>
      <c r="AU1136" s="223">
        <f>WEEKNUM(B1136)-WEEKNUM(EOMONTH(B1136,-1)+1)+1</f>
        <v>1</v>
      </c>
      <c r="AV1136" s="209" t="str">
        <f>MONTH(R1136)&amp;"/"&amp;YEAR(R1136)</f>
        <v>4/2026</v>
      </c>
      <c r="AW1136" s="209">
        <f>WEEKNUM(R1136)-WEEKNUM(EOMONTH(R1136,-1)+1)+1</f>
        <v>3</v>
      </c>
      <c r="AX1136" s="209">
        <f>IF(BB1136="S",IF(Q1136="1. Aceitou o programa",R1136-B1136,0),0)</f>
        <v>43</v>
      </c>
      <c r="AY1136" s="209">
        <f>IF(BB1136="S",IF(AND(S1136&lt;&gt;"",R1136&lt;&gt;""),S1136-R1136,0),0)</f>
        <v>0</v>
      </c>
      <c r="AZ1136" s="209">
        <f>IF(BB1136="S",IF(Q1136="1. Aceitou o programa",IF(OR(X1136="Não se Aplica",X1136=""),IF(OR(W1136="Não se Aplica",W1136=""),0,W1136-V1136),AVERAGE(X1136-W1136,W1136-V1136)),0),0)</f>
        <v>0</v>
      </c>
      <c r="BA1136" s="209">
        <f>IF(BB1136="S",IF(AND(Q1136="1. Aceitou o programa",AH1136="Realizada"),IFERROR(IF(AG1136="",0,AG1136-R1136),0),0),0)</f>
        <v>0</v>
      </c>
      <c r="BB1136" s="209" t="str">
        <f>_xlfn.XLOOKUP(U1136,'Lista Suspensa'!$AA$20:$AA$23,'Lista Suspensa'!$AB$20:$AB$23,"N/A")</f>
        <v>S</v>
      </c>
    </row>
    <row r="1137" spans="1:54" ht="12" customHeight="1">
      <c r="A1137" s="151" t="s">
        <v>54</v>
      </c>
      <c r="B1137" s="152">
        <v>46083</v>
      </c>
      <c r="C1137" s="153" t="s">
        <v>55</v>
      </c>
      <c r="D1137" s="153" t="s">
        <v>56</v>
      </c>
      <c r="E1137" s="244">
        <v>86175019</v>
      </c>
      <c r="F1137" s="144" t="s">
        <v>2611</v>
      </c>
      <c r="G1137" s="230"/>
      <c r="H1137" s="154">
        <v>33425</v>
      </c>
      <c r="I1137" s="153">
        <v>34</v>
      </c>
      <c r="J1137" s="148" t="s">
        <v>70</v>
      </c>
      <c r="K1137" s="153"/>
      <c r="L1137" s="153"/>
      <c r="M1137" s="153"/>
      <c r="N1137" s="153">
        <v>380</v>
      </c>
      <c r="O1137" s="155" t="s">
        <v>2612</v>
      </c>
      <c r="P1137" s="156" t="s">
        <v>2077</v>
      </c>
      <c r="Q1137" s="157" t="s">
        <v>110</v>
      </c>
      <c r="R1137" s="158">
        <v>46126</v>
      </c>
      <c r="S1137" s="159"/>
      <c r="T1137" s="159" t="s">
        <v>62</v>
      </c>
      <c r="U1137" s="159" t="s">
        <v>111</v>
      </c>
      <c r="V1137" s="154">
        <v>46111</v>
      </c>
      <c r="W1137" s="154" t="s">
        <v>126</v>
      </c>
      <c r="X1137" s="154" t="s">
        <v>126</v>
      </c>
      <c r="Y1137" s="160">
        <v>46111</v>
      </c>
      <c r="Z1137" s="160" t="s">
        <v>128</v>
      </c>
      <c r="AA1137" s="153">
        <v>90</v>
      </c>
      <c r="AB1137" s="153">
        <v>1.5</v>
      </c>
      <c r="AC1137" s="182">
        <f t="shared" si="36"/>
        <v>40</v>
      </c>
      <c r="AD1137" s="153" t="str">
        <f t="shared" si="37"/>
        <v>OBESIDADE III</v>
      </c>
      <c r="AE1137" s="233" t="s">
        <v>135</v>
      </c>
      <c r="AF1137" s="153" t="s">
        <v>130</v>
      </c>
      <c r="AG1137" s="159"/>
      <c r="AH1137" s="153"/>
      <c r="AI1137" s="161"/>
      <c r="AJ1137" s="153"/>
      <c r="AK1137" s="153"/>
      <c r="AL1137" s="207" t="s">
        <v>131</v>
      </c>
      <c r="AM1137" s="207"/>
      <c r="AN1137" s="207"/>
      <c r="AO1137" s="207" t="str">
        <f ca="1">IF(R1137="","",IF(R1137&gt;TODAY(),"0 meses",DATEDIF(R1137,TODAY(),"m") &amp; " meses"))</f>
        <v>1 meses</v>
      </c>
      <c r="AP1137" s="147" t="s">
        <v>67</v>
      </c>
      <c r="AQ1137" s="147" t="s">
        <v>67</v>
      </c>
      <c r="AR1137" s="147"/>
      <c r="AS1137" s="209" t="s">
        <v>68</v>
      </c>
      <c r="AT1137" s="223" t="str">
        <f>MONTH(B1137)&amp;"/"&amp;YEAR(B1137)</f>
        <v>3/2026</v>
      </c>
      <c r="AU1137" s="223">
        <f>WEEKNUM(B1137)-WEEKNUM(EOMONTH(B1137,-1)+1)+1</f>
        <v>1</v>
      </c>
      <c r="AV1137" s="209" t="str">
        <f>MONTH(R1137)&amp;"/"&amp;YEAR(R1137)</f>
        <v>4/2026</v>
      </c>
      <c r="AW1137" s="209">
        <f>WEEKNUM(R1137)-WEEKNUM(EOMONTH(R1137,-1)+1)+1</f>
        <v>3</v>
      </c>
      <c r="AX1137" s="209">
        <f>IF(BB1137="S",IF(Q1137="1. Aceitou o programa",R1137-B1137,0),0)</f>
        <v>43</v>
      </c>
      <c r="AY1137" s="209">
        <f>IF(BB1137="S",IF(AND(S1137&lt;&gt;"",R1137&lt;&gt;""),S1137-R1137,0),0)</f>
        <v>0</v>
      </c>
      <c r="AZ1137" s="209">
        <f>IF(BB1137="S",IF(Q1137="1. Aceitou o programa",IF(OR(X1137="Não se Aplica",X1137=""),IF(OR(W1137="Não se Aplica",W1137=""),0,W1137-V1137),AVERAGE(X1137-W1137,W1137-V1137)),0),0)</f>
        <v>0</v>
      </c>
      <c r="BA1137" s="209">
        <f>IF(BB1137="S",IF(AND(Q1137="1. Aceitou o programa",AH1137="Realizada"),IFERROR(IF(AG1137="",0,AG1137-R1137),0),0),0)</f>
        <v>0</v>
      </c>
      <c r="BB1137" s="209" t="str">
        <f>_xlfn.XLOOKUP(U1137,'Lista Suspensa'!$AA$20:$AA$23,'Lista Suspensa'!$AB$20:$AB$23,"N/A")</f>
        <v>S</v>
      </c>
    </row>
    <row r="1138" spans="1:54" ht="12" customHeight="1">
      <c r="A1138" s="151" t="s">
        <v>54</v>
      </c>
      <c r="B1138" s="152">
        <v>46083</v>
      </c>
      <c r="C1138" s="153" t="s">
        <v>55</v>
      </c>
      <c r="D1138" s="153" t="s">
        <v>56</v>
      </c>
      <c r="E1138" s="244">
        <v>93049792</v>
      </c>
      <c r="F1138" s="144" t="s">
        <v>2613</v>
      </c>
      <c r="G1138" s="230"/>
      <c r="H1138" s="154">
        <v>34499</v>
      </c>
      <c r="I1138" s="153">
        <v>31</v>
      </c>
      <c r="J1138" s="148" t="s">
        <v>58</v>
      </c>
      <c r="K1138" s="153"/>
      <c r="L1138" s="153"/>
      <c r="M1138" s="153"/>
      <c r="N1138" s="153">
        <v>750</v>
      </c>
      <c r="O1138" s="155" t="s">
        <v>2614</v>
      </c>
      <c r="P1138" s="156" t="s">
        <v>71</v>
      </c>
      <c r="Q1138" s="157" t="s">
        <v>110</v>
      </c>
      <c r="R1138" s="158">
        <v>46126</v>
      </c>
      <c r="S1138" s="159"/>
      <c r="T1138" s="159" t="s">
        <v>62</v>
      </c>
      <c r="U1138" s="159" t="s">
        <v>111</v>
      </c>
      <c r="V1138" s="154">
        <v>46126</v>
      </c>
      <c r="W1138" s="154" t="s">
        <v>126</v>
      </c>
      <c r="X1138" s="154" t="s">
        <v>126</v>
      </c>
      <c r="Y1138" s="160" t="s">
        <v>81</v>
      </c>
      <c r="Z1138" s="160" t="s">
        <v>128</v>
      </c>
      <c r="AA1138" s="153">
        <v>91</v>
      </c>
      <c r="AB1138" s="153">
        <v>1.79</v>
      </c>
      <c r="AC1138" s="182">
        <f t="shared" si="36"/>
        <v>28.40111107643332</v>
      </c>
      <c r="AD1138" s="153" t="str">
        <f t="shared" si="37"/>
        <v>SOBREPESO</v>
      </c>
      <c r="AE1138" s="233" t="s">
        <v>1092</v>
      </c>
      <c r="AF1138" s="153" t="s">
        <v>130</v>
      </c>
      <c r="AG1138" s="159"/>
      <c r="AH1138" s="153"/>
      <c r="AI1138" s="161"/>
      <c r="AJ1138" s="153"/>
      <c r="AK1138" s="153"/>
      <c r="AL1138" s="207" t="s">
        <v>131</v>
      </c>
      <c r="AM1138" s="207"/>
      <c r="AN1138" s="207"/>
      <c r="AO1138" s="207" t="str">
        <f ca="1">IF(R1138="","",IF(R1138&gt;TODAY(),"0 meses",DATEDIF(R1138,TODAY(),"m") &amp; " meses"))</f>
        <v>1 meses</v>
      </c>
      <c r="AP1138" s="147" t="s">
        <v>67</v>
      </c>
      <c r="AQ1138" s="147" t="s">
        <v>67</v>
      </c>
      <c r="AR1138" s="147"/>
      <c r="AS1138" s="209" t="s">
        <v>68</v>
      </c>
      <c r="AT1138" s="223" t="str">
        <f>MONTH(B1138)&amp;"/"&amp;YEAR(B1138)</f>
        <v>3/2026</v>
      </c>
      <c r="AU1138" s="223">
        <f>WEEKNUM(B1138)-WEEKNUM(EOMONTH(B1138,-1)+1)+1</f>
        <v>1</v>
      </c>
      <c r="AV1138" s="209" t="str">
        <f>MONTH(R1138)&amp;"/"&amp;YEAR(R1138)</f>
        <v>4/2026</v>
      </c>
      <c r="AW1138" s="209">
        <f>WEEKNUM(R1138)-WEEKNUM(EOMONTH(R1138,-1)+1)+1</f>
        <v>3</v>
      </c>
      <c r="AX1138" s="209">
        <f>IF(BB1138="S",IF(Q1138="1. Aceitou o programa",R1138-B1138,0),0)</f>
        <v>43</v>
      </c>
      <c r="AY1138" s="209">
        <f>IF(BB1138="S",IF(AND(S1138&lt;&gt;"",R1138&lt;&gt;""),S1138-R1138,0),0)</f>
        <v>0</v>
      </c>
      <c r="AZ1138" s="209">
        <f>IF(BB1138="S",IF(Q1138="1. Aceitou o programa",IF(OR(X1138="Não se Aplica",X1138=""),IF(OR(W1138="Não se Aplica",W1138=""),0,W1138-V1138),AVERAGE(X1138-W1138,W1138-V1138)),0),0)</f>
        <v>0</v>
      </c>
      <c r="BA1138" s="209">
        <f>IF(BB1138="S",IF(AND(Q1138="1. Aceitou o programa",AH1138="Realizada"),IFERROR(IF(AG1138="",0,AG1138-R1138),0),0),0)</f>
        <v>0</v>
      </c>
      <c r="BB1138" s="209" t="str">
        <f>_xlfn.XLOOKUP(U1138,'Lista Suspensa'!$AA$20:$AA$23,'Lista Suspensa'!$AB$20:$AB$23,"N/A")</f>
        <v>S</v>
      </c>
    </row>
    <row r="1139" spans="1:54" ht="12" customHeight="1">
      <c r="A1139" s="151" t="s">
        <v>54</v>
      </c>
      <c r="B1139" s="152">
        <v>46083</v>
      </c>
      <c r="C1139" s="153" t="s">
        <v>55</v>
      </c>
      <c r="D1139" s="153" t="s">
        <v>56</v>
      </c>
      <c r="E1139" s="244">
        <v>94777725</v>
      </c>
      <c r="F1139" s="144" t="s">
        <v>2615</v>
      </c>
      <c r="G1139" s="230"/>
      <c r="H1139" s="154">
        <v>35885</v>
      </c>
      <c r="I1139" s="153">
        <v>28</v>
      </c>
      <c r="J1139" s="148" t="s">
        <v>70</v>
      </c>
      <c r="K1139" s="153"/>
      <c r="L1139" s="153"/>
      <c r="M1139" s="153"/>
      <c r="N1139" s="153">
        <v>110</v>
      </c>
      <c r="O1139" s="155" t="s">
        <v>2616</v>
      </c>
      <c r="P1139" s="156" t="s">
        <v>71</v>
      </c>
      <c r="Q1139" s="157" t="s">
        <v>110</v>
      </c>
      <c r="R1139" s="158">
        <v>46126</v>
      </c>
      <c r="S1139" s="159"/>
      <c r="T1139" s="159" t="s">
        <v>62</v>
      </c>
      <c r="U1139" s="159" t="s">
        <v>111</v>
      </c>
      <c r="V1139" s="154">
        <v>46126</v>
      </c>
      <c r="W1139" s="154" t="s">
        <v>126</v>
      </c>
      <c r="X1139" s="154" t="s">
        <v>126</v>
      </c>
      <c r="Y1139" s="160" t="s">
        <v>2617</v>
      </c>
      <c r="Z1139" s="160" t="s">
        <v>128</v>
      </c>
      <c r="AA1139" s="153">
        <v>80</v>
      </c>
      <c r="AB1139" s="153">
        <v>1.58</v>
      </c>
      <c r="AC1139" s="182">
        <f t="shared" si="36"/>
        <v>32.046146450889275</v>
      </c>
      <c r="AD1139" s="153" t="str">
        <f t="shared" si="37"/>
        <v>OBESIDADE I</v>
      </c>
      <c r="AE1139" s="233" t="s">
        <v>1752</v>
      </c>
      <c r="AF1139" s="153" t="s">
        <v>130</v>
      </c>
      <c r="AG1139" s="159"/>
      <c r="AH1139" s="153"/>
      <c r="AI1139" s="161"/>
      <c r="AJ1139" s="153"/>
      <c r="AK1139" s="153"/>
      <c r="AL1139" s="207" t="s">
        <v>131</v>
      </c>
      <c r="AM1139" s="207"/>
      <c r="AN1139" s="207"/>
      <c r="AO1139" s="207" t="str">
        <f ca="1">IF(R1139="","",IF(R1139&gt;TODAY(),"0 meses",DATEDIF(R1139,TODAY(),"m") &amp; " meses"))</f>
        <v>1 meses</v>
      </c>
      <c r="AP1139" s="147" t="s">
        <v>67</v>
      </c>
      <c r="AQ1139" s="147" t="s">
        <v>67</v>
      </c>
      <c r="AR1139" s="147"/>
      <c r="AS1139" s="209" t="s">
        <v>68</v>
      </c>
      <c r="AT1139" s="223" t="str">
        <f>MONTH(B1139)&amp;"/"&amp;YEAR(B1139)</f>
        <v>3/2026</v>
      </c>
      <c r="AU1139" s="223">
        <f>WEEKNUM(B1139)-WEEKNUM(EOMONTH(B1139,-1)+1)+1</f>
        <v>1</v>
      </c>
      <c r="AV1139" s="209" t="str">
        <f>MONTH(R1139)&amp;"/"&amp;YEAR(R1139)</f>
        <v>4/2026</v>
      </c>
      <c r="AW1139" s="209">
        <f>WEEKNUM(R1139)-WEEKNUM(EOMONTH(R1139,-1)+1)+1</f>
        <v>3</v>
      </c>
      <c r="AX1139" s="209">
        <f>IF(BB1139="S",IF(Q1139="1. Aceitou o programa",R1139-B1139,0),0)</f>
        <v>43</v>
      </c>
      <c r="AY1139" s="209">
        <f>IF(BB1139="S",IF(AND(S1139&lt;&gt;"",R1139&lt;&gt;""),S1139-R1139,0),0)</f>
        <v>0</v>
      </c>
      <c r="AZ1139" s="209">
        <f>IF(BB1139="S",IF(Q1139="1. Aceitou o programa",IF(OR(X1139="Não se Aplica",X1139=""),IF(OR(W1139="Não se Aplica",W1139=""),0,W1139-V1139),AVERAGE(X1139-W1139,W1139-V1139)),0),0)</f>
        <v>0</v>
      </c>
      <c r="BA1139" s="209">
        <f>IF(BB1139="S",IF(AND(Q1139="1. Aceitou o programa",AH1139="Realizada"),IFERROR(IF(AG1139="",0,AG1139-R1139),0),0),0)</f>
        <v>0</v>
      </c>
      <c r="BB1139" s="209" t="str">
        <f>_xlfn.XLOOKUP(U1139,'Lista Suspensa'!$AA$20:$AA$23,'Lista Suspensa'!$AB$20:$AB$23,"N/A")</f>
        <v>S</v>
      </c>
    </row>
    <row r="1140" spans="1:54" ht="12" customHeight="1">
      <c r="A1140" s="151" t="s">
        <v>54</v>
      </c>
      <c r="B1140" s="152">
        <v>46083</v>
      </c>
      <c r="C1140" s="153" t="s">
        <v>55</v>
      </c>
      <c r="D1140" s="153" t="s">
        <v>56</v>
      </c>
      <c r="E1140" s="244">
        <v>94040609</v>
      </c>
      <c r="F1140" s="144" t="s">
        <v>2618</v>
      </c>
      <c r="G1140" s="230"/>
      <c r="H1140" s="154">
        <v>38035</v>
      </c>
      <c r="I1140" s="153">
        <v>22</v>
      </c>
      <c r="J1140" s="148" t="s">
        <v>70</v>
      </c>
      <c r="K1140" s="153"/>
      <c r="L1140" s="153"/>
      <c r="M1140" s="153"/>
      <c r="N1140" s="153">
        <v>110</v>
      </c>
      <c r="O1140" s="155" t="s">
        <v>2619</v>
      </c>
      <c r="P1140" s="156" t="s">
        <v>71</v>
      </c>
      <c r="Q1140" s="157" t="s">
        <v>110</v>
      </c>
      <c r="R1140" s="158">
        <v>46126</v>
      </c>
      <c r="S1140" s="159"/>
      <c r="T1140" s="159" t="s">
        <v>62</v>
      </c>
      <c r="U1140" s="159" t="s">
        <v>111</v>
      </c>
      <c r="V1140" s="154">
        <v>46126</v>
      </c>
      <c r="W1140" s="154" t="s">
        <v>126</v>
      </c>
      <c r="X1140" s="154" t="s">
        <v>126</v>
      </c>
      <c r="Y1140" s="160" t="s">
        <v>2620</v>
      </c>
      <c r="Z1140" s="160" t="s">
        <v>128</v>
      </c>
      <c r="AA1140" s="153">
        <v>120</v>
      </c>
      <c r="AB1140" s="153">
        <v>1.57</v>
      </c>
      <c r="AC1140" s="182">
        <f t="shared" si="36"/>
        <v>48.683516572680432</v>
      </c>
      <c r="AD1140" s="153" t="str">
        <f t="shared" si="37"/>
        <v>OBESIDADE III</v>
      </c>
      <c r="AE1140" s="233" t="s">
        <v>1752</v>
      </c>
      <c r="AF1140" s="153" t="s">
        <v>130</v>
      </c>
      <c r="AG1140" s="159"/>
      <c r="AH1140" s="153"/>
      <c r="AI1140" s="161"/>
      <c r="AJ1140" s="153"/>
      <c r="AK1140" s="153"/>
      <c r="AL1140" s="207" t="s">
        <v>131</v>
      </c>
      <c r="AM1140" s="207"/>
      <c r="AN1140" s="207"/>
      <c r="AO1140" s="207" t="str">
        <f ca="1">IF(R1140="","",IF(R1140&gt;TODAY(),"0 meses",DATEDIF(R1140,TODAY(),"m") &amp; " meses"))</f>
        <v>1 meses</v>
      </c>
      <c r="AP1140" s="147" t="s">
        <v>67</v>
      </c>
      <c r="AQ1140" s="147" t="s">
        <v>67</v>
      </c>
      <c r="AR1140" s="147"/>
      <c r="AS1140" s="209" t="s">
        <v>68</v>
      </c>
      <c r="AT1140" s="223" t="str">
        <f>MONTH(B1140)&amp;"/"&amp;YEAR(B1140)</f>
        <v>3/2026</v>
      </c>
      <c r="AU1140" s="223">
        <f>WEEKNUM(B1140)-WEEKNUM(EOMONTH(B1140,-1)+1)+1</f>
        <v>1</v>
      </c>
      <c r="AV1140" s="209" t="str">
        <f>MONTH(R1140)&amp;"/"&amp;YEAR(R1140)</f>
        <v>4/2026</v>
      </c>
      <c r="AW1140" s="209">
        <f>WEEKNUM(R1140)-WEEKNUM(EOMONTH(R1140,-1)+1)+1</f>
        <v>3</v>
      </c>
      <c r="AX1140" s="209">
        <f>IF(BB1140="S",IF(Q1140="1. Aceitou o programa",R1140-B1140,0),0)</f>
        <v>43</v>
      </c>
      <c r="AY1140" s="209">
        <f>IF(BB1140="S",IF(AND(S1140&lt;&gt;"",R1140&lt;&gt;""),S1140-R1140,0),0)</f>
        <v>0</v>
      </c>
      <c r="AZ1140" s="209">
        <f>IF(BB1140="S",IF(Q1140="1. Aceitou o programa",IF(OR(X1140="Não se Aplica",X1140=""),IF(OR(W1140="Não se Aplica",W1140=""),0,W1140-V1140),AVERAGE(X1140-W1140,W1140-V1140)),0),0)</f>
        <v>0</v>
      </c>
      <c r="BA1140" s="209">
        <f>IF(BB1140="S",IF(AND(Q1140="1. Aceitou o programa",AH1140="Realizada"),IFERROR(IF(AG1140="",0,AG1140-R1140),0),0),0)</f>
        <v>0</v>
      </c>
      <c r="BB1140" s="209" t="str">
        <f>_xlfn.XLOOKUP(U1140,'Lista Suspensa'!$AA$20:$AA$23,'Lista Suspensa'!$AB$20:$AB$23,"N/A")</f>
        <v>S</v>
      </c>
    </row>
    <row r="1141" spans="1:54" ht="12" customHeight="1">
      <c r="A1141" s="151" t="s">
        <v>54</v>
      </c>
      <c r="B1141" s="152">
        <v>46083</v>
      </c>
      <c r="C1141" s="153" t="s">
        <v>55</v>
      </c>
      <c r="D1141" s="153" t="s">
        <v>56</v>
      </c>
      <c r="E1141" s="244">
        <v>94441412</v>
      </c>
      <c r="F1141" s="144" t="s">
        <v>2621</v>
      </c>
      <c r="G1141" s="230"/>
      <c r="H1141" s="154">
        <v>28849</v>
      </c>
      <c r="I1141" s="153">
        <v>47</v>
      </c>
      <c r="J1141" s="148" t="s">
        <v>70</v>
      </c>
      <c r="K1141" s="153" t="s">
        <v>101</v>
      </c>
      <c r="L1141" s="153"/>
      <c r="M1141" s="153"/>
      <c r="N1141" s="153">
        <v>75</v>
      </c>
      <c r="O1141" s="155">
        <v>21979779550</v>
      </c>
      <c r="P1141" s="156" t="s">
        <v>2077</v>
      </c>
      <c r="Q1141" s="157" t="s">
        <v>110</v>
      </c>
      <c r="R1141" s="158">
        <v>46126</v>
      </c>
      <c r="S1141" s="159"/>
      <c r="T1141" s="159" t="s">
        <v>62</v>
      </c>
      <c r="U1141" s="159" t="s">
        <v>111</v>
      </c>
      <c r="V1141" s="154">
        <v>46125</v>
      </c>
      <c r="W1141" s="154" t="s">
        <v>126</v>
      </c>
      <c r="X1141" s="154" t="s">
        <v>126</v>
      </c>
      <c r="Y1141" s="160" t="s">
        <v>2622</v>
      </c>
      <c r="Z1141" s="160" t="s">
        <v>128</v>
      </c>
      <c r="AA1141" s="153">
        <v>130</v>
      </c>
      <c r="AB1141" s="153">
        <v>1.68</v>
      </c>
      <c r="AC1141" s="182">
        <f t="shared" si="36"/>
        <v>46.060090702947853</v>
      </c>
      <c r="AD1141" s="153" t="str">
        <f t="shared" si="37"/>
        <v>OBESIDADE III</v>
      </c>
      <c r="AE1141" s="233" t="s">
        <v>129</v>
      </c>
      <c r="AF1141" s="153" t="s">
        <v>130</v>
      </c>
      <c r="AG1141" s="159"/>
      <c r="AH1141" s="153"/>
      <c r="AI1141" s="161"/>
      <c r="AJ1141" s="153"/>
      <c r="AK1141" s="153"/>
      <c r="AL1141" s="207" t="s">
        <v>131</v>
      </c>
      <c r="AM1141" s="207"/>
      <c r="AN1141" s="207"/>
      <c r="AO1141" s="207" t="str">
        <f ca="1">IF(R1141="","",IF(R1141&gt;TODAY(),"0 meses",DATEDIF(R1141,TODAY(),"m") &amp; " meses"))</f>
        <v>1 meses</v>
      </c>
      <c r="AP1141" s="147" t="s">
        <v>67</v>
      </c>
      <c r="AQ1141" s="147" t="s">
        <v>67</v>
      </c>
      <c r="AR1141" s="147"/>
      <c r="AS1141" s="209" t="s">
        <v>68</v>
      </c>
      <c r="AT1141" s="223" t="str">
        <f>MONTH(B1141)&amp;"/"&amp;YEAR(B1141)</f>
        <v>3/2026</v>
      </c>
      <c r="AU1141" s="223">
        <f>WEEKNUM(B1141)-WEEKNUM(EOMONTH(B1141,-1)+1)+1</f>
        <v>1</v>
      </c>
      <c r="AV1141" s="209" t="str">
        <f>MONTH(R1141)&amp;"/"&amp;YEAR(R1141)</f>
        <v>4/2026</v>
      </c>
      <c r="AW1141" s="209">
        <f>WEEKNUM(R1141)-WEEKNUM(EOMONTH(R1141,-1)+1)+1</f>
        <v>3</v>
      </c>
      <c r="AX1141" s="209">
        <f>IF(BB1141="S",IF(Q1141="1. Aceitou o programa",R1141-B1141,0),0)</f>
        <v>43</v>
      </c>
      <c r="AY1141" s="209">
        <f>IF(BB1141="S",IF(AND(S1141&lt;&gt;"",R1141&lt;&gt;""),S1141-R1141,0),0)</f>
        <v>0</v>
      </c>
      <c r="AZ1141" s="209">
        <f>IF(BB1141="S",IF(Q1141="1. Aceitou o programa",IF(OR(X1141="Não se Aplica",X1141=""),IF(OR(W1141="Não se Aplica",W1141=""),0,W1141-V1141),AVERAGE(X1141-W1141,W1141-V1141)),0),0)</f>
        <v>0</v>
      </c>
      <c r="BA1141" s="209">
        <f>IF(BB1141="S",IF(AND(Q1141="1. Aceitou o programa",AH1141="Realizada"),IFERROR(IF(AG1141="",0,AG1141-R1141),0),0),0)</f>
        <v>0</v>
      </c>
      <c r="BB1141" s="209" t="str">
        <f>_xlfn.XLOOKUP(U1141,'Lista Suspensa'!$AA$20:$AA$23,'Lista Suspensa'!$AB$20:$AB$23,"N/A")</f>
        <v>S</v>
      </c>
    </row>
    <row r="1142" spans="1:54" ht="12" customHeight="1">
      <c r="A1142" s="151" t="s">
        <v>54</v>
      </c>
      <c r="B1142" s="152">
        <v>46083</v>
      </c>
      <c r="C1142" s="153" t="s">
        <v>55</v>
      </c>
      <c r="D1142" s="153" t="s">
        <v>56</v>
      </c>
      <c r="E1142" s="244">
        <v>93996748</v>
      </c>
      <c r="F1142" s="144" t="s">
        <v>2623</v>
      </c>
      <c r="G1142" s="230"/>
      <c r="H1142" s="154">
        <v>29594</v>
      </c>
      <c r="I1142" s="153">
        <v>45</v>
      </c>
      <c r="J1142" s="148" t="s">
        <v>70</v>
      </c>
      <c r="K1142" s="153" t="s">
        <v>101</v>
      </c>
      <c r="L1142" s="153"/>
      <c r="M1142" s="153"/>
      <c r="N1142" s="153">
        <v>120</v>
      </c>
      <c r="O1142" s="155">
        <v>21969715956</v>
      </c>
      <c r="P1142" s="156" t="s">
        <v>2077</v>
      </c>
      <c r="Q1142" s="157" t="s">
        <v>110</v>
      </c>
      <c r="R1142" s="158">
        <v>46126</v>
      </c>
      <c r="S1142" s="159"/>
      <c r="T1142" s="159" t="s">
        <v>62</v>
      </c>
      <c r="U1142" s="159" t="s">
        <v>111</v>
      </c>
      <c r="V1142" s="154">
        <v>46126</v>
      </c>
      <c r="W1142" s="154" t="s">
        <v>126</v>
      </c>
      <c r="X1142" s="154" t="s">
        <v>126</v>
      </c>
      <c r="Y1142" s="160" t="s">
        <v>2624</v>
      </c>
      <c r="Z1142" s="160" t="s">
        <v>128</v>
      </c>
      <c r="AA1142" s="153">
        <v>82</v>
      </c>
      <c r="AB1142" s="153">
        <v>1.62</v>
      </c>
      <c r="AC1142" s="182">
        <f t="shared" si="36"/>
        <v>31.245237006553872</v>
      </c>
      <c r="AD1142" s="153" t="str">
        <f t="shared" si="37"/>
        <v>OBESIDADE I</v>
      </c>
      <c r="AE1142" s="233" t="s">
        <v>1092</v>
      </c>
      <c r="AF1142" s="153" t="s">
        <v>130</v>
      </c>
      <c r="AG1142" s="159"/>
      <c r="AH1142" s="153"/>
      <c r="AI1142" s="161"/>
      <c r="AJ1142" s="153"/>
      <c r="AK1142" s="153"/>
      <c r="AL1142" s="207" t="s">
        <v>131</v>
      </c>
      <c r="AM1142" s="207"/>
      <c r="AN1142" s="207"/>
      <c r="AO1142" s="207" t="str">
        <f ca="1">IF(R1142="","",IF(R1142&gt;TODAY(),"0 meses",DATEDIF(R1142,TODAY(),"m") &amp; " meses"))</f>
        <v>1 meses</v>
      </c>
      <c r="AP1142" s="147" t="s">
        <v>67</v>
      </c>
      <c r="AQ1142" s="147" t="s">
        <v>67</v>
      </c>
      <c r="AR1142" s="147"/>
      <c r="AS1142" s="209" t="s">
        <v>68</v>
      </c>
      <c r="AT1142" s="223" t="str">
        <f>MONTH(B1142)&amp;"/"&amp;YEAR(B1142)</f>
        <v>3/2026</v>
      </c>
      <c r="AU1142" s="223">
        <f>WEEKNUM(B1142)-WEEKNUM(EOMONTH(B1142,-1)+1)+1</f>
        <v>1</v>
      </c>
      <c r="AV1142" s="209" t="str">
        <f>MONTH(R1142)&amp;"/"&amp;YEAR(R1142)</f>
        <v>4/2026</v>
      </c>
      <c r="AW1142" s="209">
        <f>WEEKNUM(R1142)-WEEKNUM(EOMONTH(R1142,-1)+1)+1</f>
        <v>3</v>
      </c>
      <c r="AX1142" s="209">
        <f>IF(BB1142="S",IF(Q1142="1. Aceitou o programa",R1142-B1142,0),0)</f>
        <v>43</v>
      </c>
      <c r="AY1142" s="209">
        <f>IF(BB1142="S",IF(AND(S1142&lt;&gt;"",R1142&lt;&gt;""),S1142-R1142,0),0)</f>
        <v>0</v>
      </c>
      <c r="AZ1142" s="209">
        <f>IF(BB1142="S",IF(Q1142="1. Aceitou o programa",IF(OR(X1142="Não se Aplica",X1142=""),IF(OR(W1142="Não se Aplica",W1142=""),0,W1142-V1142),AVERAGE(X1142-W1142,W1142-V1142)),0),0)</f>
        <v>0</v>
      </c>
      <c r="BA1142" s="209">
        <f>IF(BB1142="S",IF(AND(Q1142="1. Aceitou o programa",AH1142="Realizada"),IFERROR(IF(AG1142="",0,AG1142-R1142),0),0),0)</f>
        <v>0</v>
      </c>
      <c r="BB1142" s="209" t="str">
        <f>_xlfn.XLOOKUP(U1142,'Lista Suspensa'!$AA$20:$AA$23,'Lista Suspensa'!$AB$20:$AB$23,"N/A")</f>
        <v>S</v>
      </c>
    </row>
    <row r="1143" spans="1:54" ht="12" customHeight="1">
      <c r="A1143" s="151" t="s">
        <v>54</v>
      </c>
      <c r="B1143" s="152">
        <v>46083</v>
      </c>
      <c r="C1143" s="153" t="s">
        <v>55</v>
      </c>
      <c r="D1143" s="153" t="s">
        <v>56</v>
      </c>
      <c r="E1143" s="244">
        <v>95188589</v>
      </c>
      <c r="F1143" s="144" t="s">
        <v>2625</v>
      </c>
      <c r="G1143" s="230"/>
      <c r="H1143" s="154">
        <v>30335</v>
      </c>
      <c r="I1143" s="153">
        <v>43</v>
      </c>
      <c r="J1143" s="148" t="s">
        <v>70</v>
      </c>
      <c r="K1143" s="153" t="s">
        <v>101</v>
      </c>
      <c r="L1143" s="153"/>
      <c r="M1143" s="153"/>
      <c r="N1143" s="153">
        <v>75</v>
      </c>
      <c r="O1143" s="155">
        <v>21964512356</v>
      </c>
      <c r="P1143" s="156" t="s">
        <v>2077</v>
      </c>
      <c r="Q1143" s="157" t="s">
        <v>110</v>
      </c>
      <c r="R1143" s="158">
        <v>46126</v>
      </c>
      <c r="S1143" s="159"/>
      <c r="T1143" s="159" t="s">
        <v>62</v>
      </c>
      <c r="U1143" s="159" t="s">
        <v>111</v>
      </c>
      <c r="V1143" s="154">
        <v>46125</v>
      </c>
      <c r="W1143" s="154" t="s">
        <v>126</v>
      </c>
      <c r="X1143" s="154" t="s">
        <v>126</v>
      </c>
      <c r="Y1143" s="160" t="s">
        <v>2626</v>
      </c>
      <c r="Z1143" s="160" t="s">
        <v>128</v>
      </c>
      <c r="AA1143" s="153">
        <v>96</v>
      </c>
      <c r="AB1143" s="153">
        <v>1.63</v>
      </c>
      <c r="AC1143" s="182">
        <f t="shared" si="36"/>
        <v>36.132334675749938</v>
      </c>
      <c r="AD1143" s="153" t="str">
        <f t="shared" si="37"/>
        <v>OBESIDADE II</v>
      </c>
      <c r="AE1143" s="233" t="s">
        <v>129</v>
      </c>
      <c r="AF1143" s="153" t="s">
        <v>130</v>
      </c>
      <c r="AG1143" s="159"/>
      <c r="AH1143" s="153"/>
      <c r="AI1143" s="161"/>
      <c r="AJ1143" s="153"/>
      <c r="AK1143" s="153"/>
      <c r="AL1143" s="207" t="s">
        <v>131</v>
      </c>
      <c r="AM1143" s="207"/>
      <c r="AN1143" s="207"/>
      <c r="AO1143" s="207" t="str">
        <f ca="1">IF(R1143="","",IF(R1143&gt;TODAY(),"0 meses",DATEDIF(R1143,TODAY(),"m") &amp; " meses"))</f>
        <v>1 meses</v>
      </c>
      <c r="AP1143" s="147" t="s">
        <v>67</v>
      </c>
      <c r="AQ1143" s="147" t="s">
        <v>67</v>
      </c>
      <c r="AR1143" s="147"/>
      <c r="AS1143" s="209" t="s">
        <v>68</v>
      </c>
      <c r="AT1143" s="223" t="str">
        <f>MONTH(B1143)&amp;"/"&amp;YEAR(B1143)</f>
        <v>3/2026</v>
      </c>
      <c r="AU1143" s="223">
        <f>WEEKNUM(B1143)-WEEKNUM(EOMONTH(B1143,-1)+1)+1</f>
        <v>1</v>
      </c>
      <c r="AV1143" s="209" t="str">
        <f>MONTH(R1143)&amp;"/"&amp;YEAR(R1143)</f>
        <v>4/2026</v>
      </c>
      <c r="AW1143" s="209">
        <f>WEEKNUM(R1143)-WEEKNUM(EOMONTH(R1143,-1)+1)+1</f>
        <v>3</v>
      </c>
      <c r="AX1143" s="209">
        <f>IF(BB1143="S",IF(Q1143="1. Aceitou o programa",R1143-B1143,0),0)</f>
        <v>43</v>
      </c>
      <c r="AY1143" s="209">
        <f>IF(BB1143="S",IF(AND(S1143&lt;&gt;"",R1143&lt;&gt;""),S1143-R1143,0),0)</f>
        <v>0</v>
      </c>
      <c r="AZ1143" s="209">
        <f>IF(BB1143="S",IF(Q1143="1. Aceitou o programa",IF(OR(X1143="Não se Aplica",X1143=""),IF(OR(W1143="Não se Aplica",W1143=""),0,W1143-V1143),AVERAGE(X1143-W1143,W1143-V1143)),0),0)</f>
        <v>0</v>
      </c>
      <c r="BA1143" s="209">
        <f>IF(BB1143="S",IF(AND(Q1143="1. Aceitou o programa",AH1143="Realizada"),IFERROR(IF(AG1143="",0,AG1143-R1143),0),0),0)</f>
        <v>0</v>
      </c>
      <c r="BB1143" s="209" t="str">
        <f>_xlfn.XLOOKUP(U1143,'Lista Suspensa'!$AA$20:$AA$23,'Lista Suspensa'!$AB$20:$AB$23,"N/A")</f>
        <v>S</v>
      </c>
    </row>
    <row r="1144" spans="1:54" ht="12" customHeight="1">
      <c r="A1144" s="151" t="s">
        <v>54</v>
      </c>
      <c r="B1144" s="152">
        <v>46083</v>
      </c>
      <c r="C1144" s="153" t="s">
        <v>55</v>
      </c>
      <c r="D1144" s="153" t="s">
        <v>56</v>
      </c>
      <c r="E1144" s="244">
        <v>94553358</v>
      </c>
      <c r="F1144" s="144" t="s">
        <v>2627</v>
      </c>
      <c r="G1144" s="230"/>
      <c r="H1144" s="154">
        <v>31217</v>
      </c>
      <c r="I1144" s="153">
        <v>40</v>
      </c>
      <c r="J1144" s="148" t="s">
        <v>58</v>
      </c>
      <c r="K1144" s="153" t="s">
        <v>101</v>
      </c>
      <c r="L1144" s="153"/>
      <c r="M1144" s="153"/>
      <c r="N1144" s="153">
        <v>120</v>
      </c>
      <c r="O1144" s="155" t="s">
        <v>2628</v>
      </c>
      <c r="P1144" s="156" t="s">
        <v>2077</v>
      </c>
      <c r="Q1144" s="157" t="s">
        <v>110</v>
      </c>
      <c r="R1144" s="158">
        <v>46126</v>
      </c>
      <c r="S1144" s="159"/>
      <c r="T1144" s="159" t="s">
        <v>62</v>
      </c>
      <c r="U1144" s="159" t="s">
        <v>111</v>
      </c>
      <c r="V1144" s="154">
        <v>46126</v>
      </c>
      <c r="W1144" s="154" t="s">
        <v>126</v>
      </c>
      <c r="X1144" s="154" t="s">
        <v>126</v>
      </c>
      <c r="Y1144" s="160" t="s">
        <v>2629</v>
      </c>
      <c r="Z1144" s="160" t="s">
        <v>128</v>
      </c>
      <c r="AA1144" s="153">
        <v>88</v>
      </c>
      <c r="AB1144" s="153">
        <v>1.67</v>
      </c>
      <c r="AC1144" s="182">
        <f t="shared" si="36"/>
        <v>31.553659148768332</v>
      </c>
      <c r="AD1144" s="153" t="str">
        <f t="shared" si="37"/>
        <v>OBESIDADE I</v>
      </c>
      <c r="AE1144" s="233" t="s">
        <v>1092</v>
      </c>
      <c r="AF1144" s="153" t="s">
        <v>130</v>
      </c>
      <c r="AG1144" s="159"/>
      <c r="AH1144" s="153"/>
      <c r="AI1144" s="161"/>
      <c r="AJ1144" s="153"/>
      <c r="AK1144" s="153"/>
      <c r="AL1144" s="207" t="s">
        <v>131</v>
      </c>
      <c r="AM1144" s="207"/>
      <c r="AN1144" s="207"/>
      <c r="AO1144" s="207" t="str">
        <f ca="1">IF(R1144="","",IF(R1144&gt;TODAY(),"0 meses",DATEDIF(R1144,TODAY(),"m") &amp; " meses"))</f>
        <v>1 meses</v>
      </c>
      <c r="AP1144" s="147" t="s">
        <v>67</v>
      </c>
      <c r="AQ1144" s="147" t="s">
        <v>67</v>
      </c>
      <c r="AR1144" s="147"/>
      <c r="AS1144" s="209" t="s">
        <v>68</v>
      </c>
      <c r="AT1144" s="223" t="str">
        <f>MONTH(B1144)&amp;"/"&amp;YEAR(B1144)</f>
        <v>3/2026</v>
      </c>
      <c r="AU1144" s="223">
        <f>WEEKNUM(B1144)-WEEKNUM(EOMONTH(B1144,-1)+1)+1</f>
        <v>1</v>
      </c>
      <c r="AV1144" s="209" t="str">
        <f>MONTH(R1144)&amp;"/"&amp;YEAR(R1144)</f>
        <v>4/2026</v>
      </c>
      <c r="AW1144" s="209">
        <f>WEEKNUM(R1144)-WEEKNUM(EOMONTH(R1144,-1)+1)+1</f>
        <v>3</v>
      </c>
      <c r="AX1144" s="209">
        <f>IF(BB1144="S",IF(Q1144="1. Aceitou o programa",R1144-B1144,0),0)</f>
        <v>43</v>
      </c>
      <c r="AY1144" s="209">
        <f>IF(BB1144="S",IF(AND(S1144&lt;&gt;"",R1144&lt;&gt;""),S1144-R1144,0),0)</f>
        <v>0</v>
      </c>
      <c r="AZ1144" s="209">
        <f>IF(BB1144="S",IF(Q1144="1. Aceitou o programa",IF(OR(X1144="Não se Aplica",X1144=""),IF(OR(W1144="Não se Aplica",W1144=""),0,W1144-V1144),AVERAGE(X1144-W1144,W1144-V1144)),0),0)</f>
        <v>0</v>
      </c>
      <c r="BA1144" s="209">
        <f>IF(BB1144="S",IF(AND(Q1144="1. Aceitou o programa",AH1144="Realizada"),IFERROR(IF(AG1144="",0,AG1144-R1144),0),0),0)</f>
        <v>0</v>
      </c>
      <c r="BB1144" s="209" t="str">
        <f>_xlfn.XLOOKUP(U1144,'Lista Suspensa'!$AA$20:$AA$23,'Lista Suspensa'!$AB$20:$AB$23,"N/A")</f>
        <v>S</v>
      </c>
    </row>
    <row r="1145" spans="1:54" ht="12" customHeight="1">
      <c r="A1145" s="151" t="s">
        <v>54</v>
      </c>
      <c r="B1145" s="152">
        <v>46083</v>
      </c>
      <c r="C1145" s="153" t="s">
        <v>55</v>
      </c>
      <c r="D1145" s="153" t="s">
        <v>56</v>
      </c>
      <c r="E1145" s="244">
        <v>95125351</v>
      </c>
      <c r="F1145" s="144" t="s">
        <v>2630</v>
      </c>
      <c r="G1145" s="230"/>
      <c r="H1145" s="154">
        <v>33061</v>
      </c>
      <c r="I1145" s="153">
        <v>35</v>
      </c>
      <c r="J1145" s="148" t="s">
        <v>70</v>
      </c>
      <c r="K1145" s="153" t="s">
        <v>101</v>
      </c>
      <c r="L1145" s="153"/>
      <c r="M1145" s="153"/>
      <c r="N1145" s="153">
        <v>380</v>
      </c>
      <c r="O1145" s="155" t="s">
        <v>2631</v>
      </c>
      <c r="P1145" s="156" t="s">
        <v>2077</v>
      </c>
      <c r="Q1145" s="157" t="s">
        <v>110</v>
      </c>
      <c r="R1145" s="158">
        <v>46126</v>
      </c>
      <c r="S1145" s="159"/>
      <c r="T1145" s="159" t="s">
        <v>62</v>
      </c>
      <c r="U1145" s="159" t="s">
        <v>111</v>
      </c>
      <c r="V1145" s="154">
        <v>46126</v>
      </c>
      <c r="W1145" s="154" t="s">
        <v>126</v>
      </c>
      <c r="X1145" s="154" t="s">
        <v>126</v>
      </c>
      <c r="Y1145" s="160" t="s">
        <v>2610</v>
      </c>
      <c r="Z1145" s="160" t="s">
        <v>134</v>
      </c>
      <c r="AA1145" s="153">
        <v>125</v>
      </c>
      <c r="AB1145" s="153">
        <v>1.73</v>
      </c>
      <c r="AC1145" s="182">
        <f t="shared" si="36"/>
        <v>41.765511711049484</v>
      </c>
      <c r="AD1145" s="153" t="str">
        <f t="shared" si="37"/>
        <v>OBESIDADE III</v>
      </c>
      <c r="AE1145" s="233" t="s">
        <v>129</v>
      </c>
      <c r="AF1145" s="153" t="s">
        <v>130</v>
      </c>
      <c r="AG1145" s="159"/>
      <c r="AH1145" s="153"/>
      <c r="AI1145" s="161"/>
      <c r="AJ1145" s="153"/>
      <c r="AK1145" s="153"/>
      <c r="AL1145" s="207" t="s">
        <v>131</v>
      </c>
      <c r="AM1145" s="207"/>
      <c r="AN1145" s="207"/>
      <c r="AO1145" s="207" t="str">
        <f ca="1">IF(R1145="","",IF(R1145&gt;TODAY(),"0 meses",DATEDIF(R1145,TODAY(),"m") &amp; " meses"))</f>
        <v>1 meses</v>
      </c>
      <c r="AP1145" s="147" t="s">
        <v>67</v>
      </c>
      <c r="AQ1145" s="147" t="s">
        <v>67</v>
      </c>
      <c r="AR1145" s="147"/>
      <c r="AS1145" s="209" t="s">
        <v>68</v>
      </c>
      <c r="AT1145" s="223" t="str">
        <f>MONTH(B1145)&amp;"/"&amp;YEAR(B1145)</f>
        <v>3/2026</v>
      </c>
      <c r="AU1145" s="223">
        <f>WEEKNUM(B1145)-WEEKNUM(EOMONTH(B1145,-1)+1)+1</f>
        <v>1</v>
      </c>
      <c r="AV1145" s="209" t="str">
        <f>MONTH(R1145)&amp;"/"&amp;YEAR(R1145)</f>
        <v>4/2026</v>
      </c>
      <c r="AW1145" s="209">
        <f>WEEKNUM(R1145)-WEEKNUM(EOMONTH(R1145,-1)+1)+1</f>
        <v>3</v>
      </c>
      <c r="AX1145" s="209">
        <f>IF(BB1145="S",IF(Q1145="1. Aceitou o programa",R1145-B1145,0),0)</f>
        <v>43</v>
      </c>
      <c r="AY1145" s="209">
        <f>IF(BB1145="S",IF(AND(S1145&lt;&gt;"",R1145&lt;&gt;""),S1145-R1145,0),0)</f>
        <v>0</v>
      </c>
      <c r="AZ1145" s="209">
        <f>IF(BB1145="S",IF(Q1145="1. Aceitou o programa",IF(OR(X1145="Não se Aplica",X1145=""),IF(OR(W1145="Não se Aplica",W1145=""),0,W1145-V1145),AVERAGE(X1145-W1145,W1145-V1145)),0),0)</f>
        <v>0</v>
      </c>
      <c r="BA1145" s="209">
        <f>IF(BB1145="S",IF(AND(Q1145="1. Aceitou o programa",AH1145="Realizada"),IFERROR(IF(AG1145="",0,AG1145-R1145),0),0),0)</f>
        <v>0</v>
      </c>
      <c r="BB1145" s="209" t="str">
        <f>_xlfn.XLOOKUP(U1145,'Lista Suspensa'!$AA$20:$AA$23,'Lista Suspensa'!$AB$20:$AB$23,"N/A")</f>
        <v>S</v>
      </c>
    </row>
    <row r="1146" spans="1:54" ht="12" customHeight="1">
      <c r="A1146" s="151" t="s">
        <v>54</v>
      </c>
      <c r="B1146" s="152">
        <v>46083</v>
      </c>
      <c r="C1146" s="153" t="s">
        <v>55</v>
      </c>
      <c r="D1146" s="153" t="s">
        <v>56</v>
      </c>
      <c r="E1146" s="244">
        <v>93614923</v>
      </c>
      <c r="F1146" s="144" t="s">
        <v>2632</v>
      </c>
      <c r="G1146" s="230"/>
      <c r="H1146" s="154">
        <v>25175</v>
      </c>
      <c r="I1146" s="153">
        <v>57</v>
      </c>
      <c r="J1146" s="148" t="s">
        <v>70</v>
      </c>
      <c r="K1146" s="153" t="s">
        <v>59</v>
      </c>
      <c r="L1146" s="153"/>
      <c r="M1146" s="153"/>
      <c r="N1146" s="153">
        <v>110</v>
      </c>
      <c r="O1146" s="155" t="s">
        <v>2633</v>
      </c>
      <c r="P1146" s="156" t="s">
        <v>2077</v>
      </c>
      <c r="Q1146" s="157" t="s">
        <v>110</v>
      </c>
      <c r="R1146" s="158">
        <v>46126</v>
      </c>
      <c r="S1146" s="159"/>
      <c r="T1146" s="159" t="s">
        <v>62</v>
      </c>
      <c r="U1146" s="159" t="s">
        <v>111</v>
      </c>
      <c r="V1146" s="154">
        <v>46125</v>
      </c>
      <c r="W1146" s="154" t="s">
        <v>126</v>
      </c>
      <c r="X1146" s="154" t="s">
        <v>126</v>
      </c>
      <c r="Y1146" s="160" t="s">
        <v>2634</v>
      </c>
      <c r="Z1146" s="160" t="s">
        <v>128</v>
      </c>
      <c r="AA1146" s="153">
        <v>98</v>
      </c>
      <c r="AB1146" s="153">
        <v>1.68</v>
      </c>
      <c r="AC1146" s="182">
        <f t="shared" si="36"/>
        <v>34.722222222222229</v>
      </c>
      <c r="AD1146" s="153" t="str">
        <f t="shared" si="37"/>
        <v>OBESIDADE I</v>
      </c>
      <c r="AE1146" s="233" t="s">
        <v>225</v>
      </c>
      <c r="AF1146" s="153" t="s">
        <v>130</v>
      </c>
      <c r="AG1146" s="159"/>
      <c r="AH1146" s="153"/>
      <c r="AI1146" s="161"/>
      <c r="AJ1146" s="153"/>
      <c r="AK1146" s="153"/>
      <c r="AL1146" s="207" t="s">
        <v>131</v>
      </c>
      <c r="AM1146" s="207"/>
      <c r="AN1146" s="207"/>
      <c r="AO1146" s="207" t="str">
        <f ca="1">IF(R1146="","",IF(R1146&gt;TODAY(),"0 meses",DATEDIF(R1146,TODAY(),"m") &amp; " meses"))</f>
        <v>1 meses</v>
      </c>
      <c r="AP1146" s="147" t="s">
        <v>67</v>
      </c>
      <c r="AQ1146" s="147" t="s">
        <v>67</v>
      </c>
      <c r="AR1146" s="147"/>
      <c r="AS1146" s="209" t="s">
        <v>68</v>
      </c>
      <c r="AT1146" s="223" t="str">
        <f>MONTH(B1146)&amp;"/"&amp;YEAR(B1146)</f>
        <v>3/2026</v>
      </c>
      <c r="AU1146" s="223">
        <f>WEEKNUM(B1146)-WEEKNUM(EOMONTH(B1146,-1)+1)+1</f>
        <v>1</v>
      </c>
      <c r="AV1146" s="209" t="str">
        <f>MONTH(R1146)&amp;"/"&amp;YEAR(R1146)</f>
        <v>4/2026</v>
      </c>
      <c r="AW1146" s="209">
        <f>WEEKNUM(R1146)-WEEKNUM(EOMONTH(R1146,-1)+1)+1</f>
        <v>3</v>
      </c>
      <c r="AX1146" s="209">
        <f>IF(BB1146="S",IF(Q1146="1. Aceitou o programa",R1146-B1146,0),0)</f>
        <v>43</v>
      </c>
      <c r="AY1146" s="209">
        <f>IF(BB1146="S",IF(AND(S1146&lt;&gt;"",R1146&lt;&gt;""),S1146-R1146,0),0)</f>
        <v>0</v>
      </c>
      <c r="AZ1146" s="209">
        <f>IF(BB1146="S",IF(Q1146="1. Aceitou o programa",IF(OR(X1146="Não se Aplica",X1146=""),IF(OR(W1146="Não se Aplica",W1146=""),0,W1146-V1146),AVERAGE(X1146-W1146,W1146-V1146)),0),0)</f>
        <v>0</v>
      </c>
      <c r="BA1146" s="209">
        <f>IF(BB1146="S",IF(AND(Q1146="1. Aceitou o programa",AH1146="Realizada"),IFERROR(IF(AG1146="",0,AG1146-R1146),0),0),0)</f>
        <v>0</v>
      </c>
      <c r="BB1146" s="209" t="str">
        <f>_xlfn.XLOOKUP(U1146,'Lista Suspensa'!$AA$20:$AA$23,'Lista Suspensa'!$AB$20:$AB$23,"N/A")</f>
        <v>S</v>
      </c>
    </row>
    <row r="1147" spans="1:54" ht="12" customHeight="1">
      <c r="A1147" s="151" t="s">
        <v>54</v>
      </c>
      <c r="B1147" s="152">
        <v>46083</v>
      </c>
      <c r="C1147" s="153" t="s">
        <v>55</v>
      </c>
      <c r="D1147" s="153" t="s">
        <v>56</v>
      </c>
      <c r="E1147" s="244">
        <v>810506106</v>
      </c>
      <c r="F1147" s="144" t="s">
        <v>2635</v>
      </c>
      <c r="G1147" s="230"/>
      <c r="H1147" s="154">
        <v>31745</v>
      </c>
      <c r="I1147" s="153">
        <v>39</v>
      </c>
      <c r="J1147" s="148" t="s">
        <v>70</v>
      </c>
      <c r="K1147" s="153" t="s">
        <v>59</v>
      </c>
      <c r="L1147" s="153"/>
      <c r="M1147" s="153"/>
      <c r="N1147" s="153">
        <v>100</v>
      </c>
      <c r="O1147" s="155" t="s">
        <v>2636</v>
      </c>
      <c r="P1147" s="156" t="s">
        <v>2077</v>
      </c>
      <c r="Q1147" s="157" t="s">
        <v>110</v>
      </c>
      <c r="R1147" s="158">
        <v>46126</v>
      </c>
      <c r="S1147" s="159"/>
      <c r="T1147" s="159" t="s">
        <v>62</v>
      </c>
      <c r="U1147" s="159" t="s">
        <v>111</v>
      </c>
      <c r="V1147" s="154">
        <v>46126</v>
      </c>
      <c r="W1147" s="154" t="s">
        <v>126</v>
      </c>
      <c r="X1147" s="154" t="s">
        <v>126</v>
      </c>
      <c r="Y1147" s="160" t="s">
        <v>2637</v>
      </c>
      <c r="Z1147" s="160" t="s">
        <v>128</v>
      </c>
      <c r="AA1147" s="153">
        <v>149</v>
      </c>
      <c r="AB1147" s="153">
        <v>1.72</v>
      </c>
      <c r="AC1147" s="182">
        <f t="shared" si="36"/>
        <v>50.365062195781512</v>
      </c>
      <c r="AD1147" s="153" t="str">
        <f t="shared" si="37"/>
        <v>OBESIDADE III</v>
      </c>
      <c r="AE1147" s="233" t="s">
        <v>225</v>
      </c>
      <c r="AF1147" s="153" t="s">
        <v>130</v>
      </c>
      <c r="AG1147" s="159"/>
      <c r="AH1147" s="153"/>
      <c r="AI1147" s="161"/>
      <c r="AJ1147" s="153"/>
      <c r="AK1147" s="153"/>
      <c r="AL1147" s="207" t="s">
        <v>143</v>
      </c>
      <c r="AM1147" s="207"/>
      <c r="AN1147" s="207"/>
      <c r="AO1147" s="207" t="str">
        <f ca="1">IF(R1147="","",IF(R1147&gt;TODAY(),"0 meses",DATEDIF(R1147,TODAY(),"m") &amp; " meses"))</f>
        <v>1 meses</v>
      </c>
      <c r="AP1147" s="147" t="s">
        <v>67</v>
      </c>
      <c r="AQ1147" s="147" t="s">
        <v>67</v>
      </c>
      <c r="AR1147" s="147"/>
      <c r="AS1147" s="209" t="s">
        <v>68</v>
      </c>
      <c r="AT1147" s="223" t="str">
        <f>MONTH(B1147)&amp;"/"&amp;YEAR(B1147)</f>
        <v>3/2026</v>
      </c>
      <c r="AU1147" s="223">
        <f>WEEKNUM(B1147)-WEEKNUM(EOMONTH(B1147,-1)+1)+1</f>
        <v>1</v>
      </c>
      <c r="AV1147" s="209" t="str">
        <f>MONTH(R1147)&amp;"/"&amp;YEAR(R1147)</f>
        <v>4/2026</v>
      </c>
      <c r="AW1147" s="209">
        <f>WEEKNUM(R1147)-WEEKNUM(EOMONTH(R1147,-1)+1)+1</f>
        <v>3</v>
      </c>
      <c r="AX1147" s="209">
        <f>IF(BB1147="S",IF(Q1147="1. Aceitou o programa",R1147-B1147,0),0)</f>
        <v>43</v>
      </c>
      <c r="AY1147" s="209">
        <f>IF(BB1147="S",IF(AND(S1147&lt;&gt;"",R1147&lt;&gt;""),S1147-R1147,0),0)</f>
        <v>0</v>
      </c>
      <c r="AZ1147" s="209">
        <f>IF(BB1147="S",IF(Q1147="1. Aceitou o programa",IF(OR(X1147="Não se Aplica",X1147=""),IF(OR(W1147="Não se Aplica",W1147=""),0,W1147-V1147),AVERAGE(X1147-W1147,W1147-V1147)),0),0)</f>
        <v>0</v>
      </c>
      <c r="BA1147" s="209">
        <f>IF(BB1147="S",IF(AND(Q1147="1. Aceitou o programa",AH1147="Realizada"),IFERROR(IF(AG1147="",0,AG1147-R1147),0),0),0)</f>
        <v>0</v>
      </c>
      <c r="BB1147" s="209" t="str">
        <f>_xlfn.XLOOKUP(U1147,'Lista Suspensa'!$AA$20:$AA$23,'Lista Suspensa'!$AB$20:$AB$23,"N/A")</f>
        <v>S</v>
      </c>
    </row>
    <row r="1148" spans="1:54" ht="12" customHeight="1">
      <c r="A1148" s="151" t="s">
        <v>54</v>
      </c>
      <c r="B1148" s="152">
        <v>46083</v>
      </c>
      <c r="C1148" s="153" t="s">
        <v>55</v>
      </c>
      <c r="D1148" s="153" t="s">
        <v>56</v>
      </c>
      <c r="E1148" s="244">
        <v>89769719</v>
      </c>
      <c r="F1148" s="144" t="s">
        <v>2638</v>
      </c>
      <c r="G1148" s="230"/>
      <c r="H1148" s="154">
        <v>38923</v>
      </c>
      <c r="I1148" s="153">
        <v>19</v>
      </c>
      <c r="J1148" s="148" t="s">
        <v>70</v>
      </c>
      <c r="K1148" s="153"/>
      <c r="L1148" s="153"/>
      <c r="M1148" s="153"/>
      <c r="N1148" s="153">
        <v>60</v>
      </c>
      <c r="O1148" s="155" t="s">
        <v>2639</v>
      </c>
      <c r="P1148" s="156" t="s">
        <v>2077</v>
      </c>
      <c r="Q1148" s="157" t="s">
        <v>110</v>
      </c>
      <c r="R1148" s="158">
        <v>46126</v>
      </c>
      <c r="S1148" s="159"/>
      <c r="T1148" s="159" t="s">
        <v>62</v>
      </c>
      <c r="U1148" s="159" t="s">
        <v>111</v>
      </c>
      <c r="V1148" s="154">
        <v>46126</v>
      </c>
      <c r="W1148" s="154" t="s">
        <v>126</v>
      </c>
      <c r="X1148" s="154" t="s">
        <v>126</v>
      </c>
      <c r="Y1148" s="160" t="s">
        <v>2600</v>
      </c>
      <c r="Z1148" s="160" t="s">
        <v>128</v>
      </c>
      <c r="AA1148" s="153">
        <v>90</v>
      </c>
      <c r="AB1148" s="153">
        <v>1.75</v>
      </c>
      <c r="AC1148" s="182">
        <f t="shared" si="36"/>
        <v>29.387755102040817</v>
      </c>
      <c r="AD1148" s="153" t="str">
        <f t="shared" si="37"/>
        <v>SOBREPESO</v>
      </c>
      <c r="AE1148" s="233" t="s">
        <v>135</v>
      </c>
      <c r="AF1148" s="153" t="s">
        <v>130</v>
      </c>
      <c r="AG1148" s="159"/>
      <c r="AH1148" s="153"/>
      <c r="AI1148" s="161"/>
      <c r="AJ1148" s="153"/>
      <c r="AK1148" s="153"/>
      <c r="AL1148" s="207" t="s">
        <v>131</v>
      </c>
      <c r="AM1148" s="207"/>
      <c r="AN1148" s="207"/>
      <c r="AO1148" s="207" t="str">
        <f ca="1">IF(R1148="","",IF(R1148&gt;TODAY(),"0 meses",DATEDIF(R1148,TODAY(),"m") &amp; " meses"))</f>
        <v>1 meses</v>
      </c>
      <c r="AP1148" s="147" t="s">
        <v>67</v>
      </c>
      <c r="AQ1148" s="147" t="s">
        <v>67</v>
      </c>
      <c r="AR1148" s="147"/>
      <c r="AS1148" s="209" t="s">
        <v>68</v>
      </c>
      <c r="AT1148" s="223" t="str">
        <f>MONTH(B1148)&amp;"/"&amp;YEAR(B1148)</f>
        <v>3/2026</v>
      </c>
      <c r="AU1148" s="223">
        <f>WEEKNUM(B1148)-WEEKNUM(EOMONTH(B1148,-1)+1)+1</f>
        <v>1</v>
      </c>
      <c r="AV1148" s="209" t="str">
        <f>MONTH(R1148)&amp;"/"&amp;YEAR(R1148)</f>
        <v>4/2026</v>
      </c>
      <c r="AW1148" s="209">
        <f>WEEKNUM(R1148)-WEEKNUM(EOMONTH(R1148,-1)+1)+1</f>
        <v>3</v>
      </c>
      <c r="AX1148" s="209">
        <f>IF(BB1148="S",IF(Q1148="1. Aceitou o programa",R1148-B1148,0),0)</f>
        <v>43</v>
      </c>
      <c r="AY1148" s="209">
        <f>IF(BB1148="S",IF(AND(S1148&lt;&gt;"",R1148&lt;&gt;""),S1148-R1148,0),0)</f>
        <v>0</v>
      </c>
      <c r="AZ1148" s="209">
        <f>IF(BB1148="S",IF(Q1148="1. Aceitou o programa",IF(OR(X1148="Não se Aplica",X1148=""),IF(OR(W1148="Não se Aplica",W1148=""),0,W1148-V1148),AVERAGE(X1148-W1148,W1148-V1148)),0),0)</f>
        <v>0</v>
      </c>
      <c r="BA1148" s="209">
        <f>IF(BB1148="S",IF(AND(Q1148="1. Aceitou o programa",AH1148="Realizada"),IFERROR(IF(AG1148="",0,AG1148-R1148),0),0),0)</f>
        <v>0</v>
      </c>
      <c r="BB1148" s="209" t="str">
        <f>_xlfn.XLOOKUP(U1148,'Lista Suspensa'!$AA$20:$AA$23,'Lista Suspensa'!$AB$20:$AB$23,"N/A")</f>
        <v>S</v>
      </c>
    </row>
    <row r="1149" spans="1:54" ht="12" customHeight="1">
      <c r="A1149" s="151" t="s">
        <v>67</v>
      </c>
      <c r="B1149" s="152">
        <v>46099</v>
      </c>
      <c r="C1149" s="153" t="s">
        <v>122</v>
      </c>
      <c r="D1149" s="153" t="s">
        <v>1947</v>
      </c>
      <c r="E1149" s="244">
        <v>86498860</v>
      </c>
      <c r="F1149" s="144" t="s">
        <v>2640</v>
      </c>
      <c r="G1149" s="230"/>
      <c r="H1149" s="154">
        <v>35539</v>
      </c>
      <c r="I1149" s="153">
        <v>29</v>
      </c>
      <c r="J1149" s="148" t="s">
        <v>70</v>
      </c>
      <c r="K1149" s="153"/>
      <c r="L1149" s="153"/>
      <c r="M1149" s="153"/>
      <c r="N1149" s="153">
        <v>580</v>
      </c>
      <c r="O1149" s="155" t="s">
        <v>2641</v>
      </c>
      <c r="P1149" s="156" t="s">
        <v>2077</v>
      </c>
      <c r="Q1149" s="157" t="s">
        <v>110</v>
      </c>
      <c r="R1149" s="158">
        <v>46126</v>
      </c>
      <c r="S1149" s="159"/>
      <c r="T1149" s="159" t="s">
        <v>62</v>
      </c>
      <c r="U1149" s="159" t="s">
        <v>111</v>
      </c>
      <c r="V1149" s="154">
        <v>46112</v>
      </c>
      <c r="W1149" s="154">
        <v>46111</v>
      </c>
      <c r="X1149" s="154" t="s">
        <v>126</v>
      </c>
      <c r="Y1149" s="160">
        <v>46111</v>
      </c>
      <c r="Z1149" s="160" t="s">
        <v>128</v>
      </c>
      <c r="AA1149" s="153">
        <v>97</v>
      </c>
      <c r="AB1149" s="153">
        <v>1.66</v>
      </c>
      <c r="AC1149" s="182">
        <f t="shared" si="36"/>
        <v>35.201045144433159</v>
      </c>
      <c r="AD1149" s="153" t="str">
        <f t="shared" si="37"/>
        <v>OBESIDADE II</v>
      </c>
      <c r="AE1149" s="233" t="s">
        <v>135</v>
      </c>
      <c r="AF1149" s="153" t="s">
        <v>130</v>
      </c>
      <c r="AG1149" s="159"/>
      <c r="AH1149" s="153"/>
      <c r="AI1149" s="161"/>
      <c r="AJ1149" s="153"/>
      <c r="AK1149" s="153"/>
      <c r="AL1149" s="207" t="s">
        <v>136</v>
      </c>
      <c r="AM1149" s="207"/>
      <c r="AN1149" s="207"/>
      <c r="AO1149" s="207" t="str">
        <f ca="1">IF(R1149="","",IF(R1149&gt;TODAY(),"0 meses",DATEDIF(R1149,TODAY(),"m") &amp; " meses"))</f>
        <v>1 meses</v>
      </c>
      <c r="AP1149" s="147" t="s">
        <v>67</v>
      </c>
      <c r="AQ1149" s="147" t="s">
        <v>67</v>
      </c>
      <c r="AR1149" s="147"/>
      <c r="AS1149" s="209" t="s">
        <v>68</v>
      </c>
      <c r="AT1149" s="223" t="str">
        <f>MONTH(B1149)&amp;"/"&amp;YEAR(B1149)</f>
        <v>3/2026</v>
      </c>
      <c r="AU1149" s="223">
        <f>WEEKNUM(B1149)-WEEKNUM(EOMONTH(B1149,-1)+1)+1</f>
        <v>3</v>
      </c>
      <c r="AV1149" s="209" t="str">
        <f>MONTH(R1149)&amp;"/"&amp;YEAR(R1149)</f>
        <v>4/2026</v>
      </c>
      <c r="AW1149" s="209">
        <f>WEEKNUM(R1149)-WEEKNUM(EOMONTH(R1149,-1)+1)+1</f>
        <v>3</v>
      </c>
      <c r="AX1149" s="209">
        <f>IF(BB1149="S",IF(Q1149="1. Aceitou o programa",R1149-B1149,0),0)</f>
        <v>27</v>
      </c>
      <c r="AY1149" s="209">
        <f>IF(BB1149="S",IF(AND(S1149&lt;&gt;"",R1149&lt;&gt;""),S1149-R1149,0),0)</f>
        <v>0</v>
      </c>
      <c r="AZ1149" s="209">
        <f>IF(BB1149="S",IF(Q1149="1. Aceitou o programa",IF(OR(X1149="Não se Aplica",X1149=""),IF(OR(W1149="Não se Aplica",W1149=""),0,W1149-V1149),AVERAGE(X1149-W1149,W1149-V1149)),0),0)</f>
        <v>-1</v>
      </c>
      <c r="BA1149" s="209">
        <f>IF(BB1149="S",IF(AND(Q1149="1. Aceitou o programa",AH1149="Realizada"),IFERROR(IF(AG1149="",0,AG1149-R1149),0),0),0)</f>
        <v>0</v>
      </c>
      <c r="BB1149" s="209" t="str">
        <f>_xlfn.XLOOKUP(U1149,'Lista Suspensa'!$AA$20:$AA$23,'Lista Suspensa'!$AB$20:$AB$23,"N/A")</f>
        <v>S</v>
      </c>
    </row>
    <row r="1150" spans="1:54" ht="12" customHeight="1">
      <c r="A1150" s="151" t="s">
        <v>54</v>
      </c>
      <c r="B1150" s="152">
        <v>46083</v>
      </c>
      <c r="C1150" s="153" t="s">
        <v>55</v>
      </c>
      <c r="D1150" s="153" t="s">
        <v>56</v>
      </c>
      <c r="E1150" s="244">
        <v>88507870</v>
      </c>
      <c r="F1150" s="144" t="s">
        <v>2642</v>
      </c>
      <c r="G1150" s="230"/>
      <c r="H1150" s="154">
        <v>33752</v>
      </c>
      <c r="I1150" s="153">
        <v>33</v>
      </c>
      <c r="J1150" s="148" t="s">
        <v>70</v>
      </c>
      <c r="K1150" s="153"/>
      <c r="L1150" s="153"/>
      <c r="M1150" s="153"/>
      <c r="N1150" s="153">
        <v>380</v>
      </c>
      <c r="O1150" s="155" t="s">
        <v>2643</v>
      </c>
      <c r="P1150" s="156" t="s">
        <v>71</v>
      </c>
      <c r="Q1150" s="157" t="s">
        <v>110</v>
      </c>
      <c r="R1150" s="158">
        <v>46127</v>
      </c>
      <c r="S1150" s="159"/>
      <c r="T1150" s="159" t="s">
        <v>62</v>
      </c>
      <c r="U1150" s="159" t="s">
        <v>111</v>
      </c>
      <c r="V1150" s="154">
        <v>46118</v>
      </c>
      <c r="W1150" s="154" t="s">
        <v>126</v>
      </c>
      <c r="X1150" s="154" t="s">
        <v>126</v>
      </c>
      <c r="Y1150" s="160" t="s">
        <v>2644</v>
      </c>
      <c r="Z1150" s="160" t="s">
        <v>128</v>
      </c>
      <c r="AA1150" s="153">
        <v>84</v>
      </c>
      <c r="AB1150" s="153">
        <v>1.64</v>
      </c>
      <c r="AC1150" s="182">
        <f t="shared" si="36"/>
        <v>31.231409875074366</v>
      </c>
      <c r="AD1150" s="153" t="str">
        <f t="shared" si="37"/>
        <v>OBESIDADE I</v>
      </c>
      <c r="AE1150" s="233" t="s">
        <v>225</v>
      </c>
      <c r="AF1150" s="153" t="s">
        <v>130</v>
      </c>
      <c r="AG1150" s="159"/>
      <c r="AH1150" s="153"/>
      <c r="AI1150" s="161"/>
      <c r="AJ1150" s="153"/>
      <c r="AK1150" s="153"/>
      <c r="AL1150" s="207" t="s">
        <v>131</v>
      </c>
      <c r="AM1150" s="207"/>
      <c r="AN1150" s="207"/>
      <c r="AO1150" s="207" t="str">
        <f ca="1">IF(R1150="","",IF(R1150&gt;TODAY(),"0 meses",DATEDIF(R1150,TODAY(),"m") &amp; " meses"))</f>
        <v>1 meses</v>
      </c>
      <c r="AP1150" s="147" t="s">
        <v>67</v>
      </c>
      <c r="AQ1150" s="147" t="s">
        <v>67</v>
      </c>
      <c r="AR1150" s="147"/>
      <c r="AS1150" s="209" t="s">
        <v>68</v>
      </c>
      <c r="AT1150" s="223" t="str">
        <f>MONTH(B1150)&amp;"/"&amp;YEAR(B1150)</f>
        <v>3/2026</v>
      </c>
      <c r="AU1150" s="223">
        <f>WEEKNUM(B1150)-WEEKNUM(EOMONTH(B1150,-1)+1)+1</f>
        <v>1</v>
      </c>
      <c r="AV1150" s="209" t="str">
        <f>MONTH(R1150)&amp;"/"&amp;YEAR(R1150)</f>
        <v>4/2026</v>
      </c>
      <c r="AW1150" s="209">
        <f>WEEKNUM(R1150)-WEEKNUM(EOMONTH(R1150,-1)+1)+1</f>
        <v>3</v>
      </c>
      <c r="AX1150" s="209">
        <f>IF(BB1150="S",IF(Q1150="1. Aceitou o programa",R1150-B1150,0),0)</f>
        <v>44</v>
      </c>
      <c r="AY1150" s="209">
        <f>IF(BB1150="S",IF(AND(S1150&lt;&gt;"",R1150&lt;&gt;""),S1150-R1150,0),0)</f>
        <v>0</v>
      </c>
      <c r="AZ1150" s="209">
        <f>IF(BB1150="S",IF(Q1150="1. Aceitou o programa",IF(OR(X1150="Não se Aplica",X1150=""),IF(OR(W1150="Não se Aplica",W1150=""),0,W1150-V1150),AVERAGE(X1150-W1150,W1150-V1150)),0),0)</f>
        <v>0</v>
      </c>
      <c r="BA1150" s="209">
        <f>IF(BB1150="S",IF(AND(Q1150="1. Aceitou o programa",AH1150="Realizada"),IFERROR(IF(AG1150="",0,AG1150-R1150),0),0),0)</f>
        <v>0</v>
      </c>
      <c r="BB1150" s="209" t="str">
        <f>_xlfn.XLOOKUP(U1150,'Lista Suspensa'!$AA$20:$AA$23,'Lista Suspensa'!$AB$20:$AB$23,"N/A")</f>
        <v>S</v>
      </c>
    </row>
    <row r="1151" spans="1:54" ht="12" customHeight="1">
      <c r="A1151" s="151" t="s">
        <v>54</v>
      </c>
      <c r="B1151" s="152">
        <v>46083</v>
      </c>
      <c r="C1151" s="153" t="s">
        <v>55</v>
      </c>
      <c r="D1151" s="153" t="s">
        <v>56</v>
      </c>
      <c r="E1151" s="244">
        <v>89695245</v>
      </c>
      <c r="F1151" s="144" t="s">
        <v>2645</v>
      </c>
      <c r="G1151" s="230"/>
      <c r="H1151" s="154">
        <v>36220</v>
      </c>
      <c r="I1151" s="153">
        <v>27</v>
      </c>
      <c r="J1151" s="148" t="s">
        <v>70</v>
      </c>
      <c r="K1151" s="153"/>
      <c r="L1151" s="153"/>
      <c r="M1151" s="153"/>
      <c r="N1151" s="153">
        <v>450</v>
      </c>
      <c r="O1151" s="155">
        <v>21969570503</v>
      </c>
      <c r="P1151" s="156" t="s">
        <v>71</v>
      </c>
      <c r="Q1151" s="157" t="s">
        <v>110</v>
      </c>
      <c r="R1151" s="158">
        <v>46127</v>
      </c>
      <c r="S1151" s="159"/>
      <c r="T1151" s="159" t="s">
        <v>62</v>
      </c>
      <c r="U1151" s="159" t="s">
        <v>111</v>
      </c>
      <c r="V1151" s="154">
        <v>46118</v>
      </c>
      <c r="W1151" s="154" t="s">
        <v>126</v>
      </c>
      <c r="X1151" s="154" t="s">
        <v>126</v>
      </c>
      <c r="Y1151" s="160" t="s">
        <v>2646</v>
      </c>
      <c r="Z1151" s="160" t="s">
        <v>2281</v>
      </c>
      <c r="AA1151" s="153">
        <v>90</v>
      </c>
      <c r="AB1151" s="153">
        <v>1.6</v>
      </c>
      <c r="AC1151" s="182">
        <f t="shared" si="36"/>
        <v>35.156249999999993</v>
      </c>
      <c r="AD1151" s="153" t="str">
        <f t="shared" si="37"/>
        <v>OBESIDADE II</v>
      </c>
      <c r="AE1151" s="233" t="s">
        <v>135</v>
      </c>
      <c r="AF1151" s="153" t="s">
        <v>130</v>
      </c>
      <c r="AG1151" s="159"/>
      <c r="AH1151" s="153"/>
      <c r="AI1151" s="161"/>
      <c r="AJ1151" s="153"/>
      <c r="AK1151" s="153"/>
      <c r="AL1151" s="207" t="s">
        <v>131</v>
      </c>
      <c r="AM1151" s="207"/>
      <c r="AN1151" s="207"/>
      <c r="AO1151" s="207" t="str">
        <f ca="1">IF(R1151="","",IF(R1151&gt;TODAY(),"0 meses",DATEDIF(R1151,TODAY(),"m") &amp; " meses"))</f>
        <v>1 meses</v>
      </c>
      <c r="AP1151" s="147" t="s">
        <v>67</v>
      </c>
      <c r="AQ1151" s="147" t="s">
        <v>67</v>
      </c>
      <c r="AR1151" s="147"/>
      <c r="AS1151" s="209" t="s">
        <v>68</v>
      </c>
      <c r="AT1151" s="223" t="str">
        <f>MONTH(B1151)&amp;"/"&amp;YEAR(B1151)</f>
        <v>3/2026</v>
      </c>
      <c r="AU1151" s="223">
        <f>WEEKNUM(B1151)-WEEKNUM(EOMONTH(B1151,-1)+1)+1</f>
        <v>1</v>
      </c>
      <c r="AV1151" s="209" t="str">
        <f>MONTH(R1151)&amp;"/"&amp;YEAR(R1151)</f>
        <v>4/2026</v>
      </c>
      <c r="AW1151" s="209">
        <f>WEEKNUM(R1151)-WEEKNUM(EOMONTH(R1151,-1)+1)+1</f>
        <v>3</v>
      </c>
      <c r="AX1151" s="209">
        <f>IF(BB1151="S",IF(Q1151="1. Aceitou o programa",R1151-B1151,0),0)</f>
        <v>44</v>
      </c>
      <c r="AY1151" s="209">
        <f>IF(BB1151="S",IF(AND(S1151&lt;&gt;"",R1151&lt;&gt;""),S1151-R1151,0),0)</f>
        <v>0</v>
      </c>
      <c r="AZ1151" s="209">
        <f>IF(BB1151="S",IF(Q1151="1. Aceitou o programa",IF(OR(X1151="Não se Aplica",X1151=""),IF(OR(W1151="Não se Aplica",W1151=""),0,W1151-V1151),AVERAGE(X1151-W1151,W1151-V1151)),0),0)</f>
        <v>0</v>
      </c>
      <c r="BA1151" s="209">
        <f>IF(BB1151="S",IF(AND(Q1151="1. Aceitou o programa",AH1151="Realizada"),IFERROR(IF(AG1151="",0,AG1151-R1151),0),0),0)</f>
        <v>0</v>
      </c>
      <c r="BB1151" s="209" t="str">
        <f>_xlfn.XLOOKUP(U1151,'Lista Suspensa'!$AA$20:$AA$23,'Lista Suspensa'!$AB$20:$AB$23,"N/A")</f>
        <v>S</v>
      </c>
    </row>
    <row r="1152" spans="1:54" ht="12" customHeight="1">
      <c r="A1152" s="151" t="s">
        <v>54</v>
      </c>
      <c r="B1152" s="152">
        <v>46083</v>
      </c>
      <c r="C1152" s="153" t="s">
        <v>55</v>
      </c>
      <c r="D1152" s="153" t="s">
        <v>56</v>
      </c>
      <c r="E1152" s="244">
        <v>93576074</v>
      </c>
      <c r="F1152" s="144" t="s">
        <v>2647</v>
      </c>
      <c r="G1152" s="230"/>
      <c r="H1152" s="154">
        <v>36151</v>
      </c>
      <c r="I1152" s="153">
        <v>27</v>
      </c>
      <c r="J1152" s="148" t="s">
        <v>70</v>
      </c>
      <c r="K1152" s="153"/>
      <c r="L1152" s="153"/>
      <c r="M1152" s="153"/>
      <c r="N1152" s="153">
        <v>110</v>
      </c>
      <c r="O1152" s="155" t="s">
        <v>2648</v>
      </c>
      <c r="P1152" s="156" t="s">
        <v>71</v>
      </c>
      <c r="Q1152" s="157" t="s">
        <v>110</v>
      </c>
      <c r="R1152" s="158">
        <v>46127</v>
      </c>
      <c r="S1152" s="159"/>
      <c r="T1152" s="159" t="s">
        <v>62</v>
      </c>
      <c r="U1152" s="159" t="s">
        <v>111</v>
      </c>
      <c r="V1152" s="154">
        <v>46126</v>
      </c>
      <c r="W1152" s="154" t="s">
        <v>126</v>
      </c>
      <c r="X1152" s="154" t="s">
        <v>126</v>
      </c>
      <c r="Y1152" s="160" t="s">
        <v>2649</v>
      </c>
      <c r="Z1152" s="160" t="s">
        <v>128</v>
      </c>
      <c r="AA1152" s="153">
        <v>69</v>
      </c>
      <c r="AB1152" s="153">
        <v>1.59</v>
      </c>
      <c r="AC1152" s="182">
        <f t="shared" si="36"/>
        <v>27.29322416043669</v>
      </c>
      <c r="AD1152" s="153" t="str">
        <f t="shared" si="37"/>
        <v>SOBREPESO</v>
      </c>
      <c r="AE1152" s="233" t="s">
        <v>135</v>
      </c>
      <c r="AF1152" s="153" t="s">
        <v>130</v>
      </c>
      <c r="AG1152" s="159"/>
      <c r="AH1152" s="153"/>
      <c r="AI1152" s="161"/>
      <c r="AJ1152" s="153"/>
      <c r="AK1152" s="153"/>
      <c r="AL1152" s="207" t="s">
        <v>131</v>
      </c>
      <c r="AM1152" s="207"/>
      <c r="AN1152" s="207"/>
      <c r="AO1152" s="207" t="str">
        <f ca="1">IF(R1152="","",IF(R1152&gt;TODAY(),"0 meses",DATEDIF(R1152,TODAY(),"m") &amp; " meses"))</f>
        <v>1 meses</v>
      </c>
      <c r="AP1152" s="147" t="s">
        <v>67</v>
      </c>
      <c r="AQ1152" s="147" t="s">
        <v>67</v>
      </c>
      <c r="AR1152" s="147"/>
      <c r="AS1152" s="209" t="s">
        <v>68</v>
      </c>
      <c r="AT1152" s="223" t="str">
        <f>MONTH(B1152)&amp;"/"&amp;YEAR(B1152)</f>
        <v>3/2026</v>
      </c>
      <c r="AU1152" s="223">
        <f>WEEKNUM(B1152)-WEEKNUM(EOMONTH(B1152,-1)+1)+1</f>
        <v>1</v>
      </c>
      <c r="AV1152" s="209" t="str">
        <f>MONTH(R1152)&amp;"/"&amp;YEAR(R1152)</f>
        <v>4/2026</v>
      </c>
      <c r="AW1152" s="209">
        <f>WEEKNUM(R1152)-WEEKNUM(EOMONTH(R1152,-1)+1)+1</f>
        <v>3</v>
      </c>
      <c r="AX1152" s="209">
        <f>IF(BB1152="S",IF(Q1152="1. Aceitou o programa",R1152-B1152,0),0)</f>
        <v>44</v>
      </c>
      <c r="AY1152" s="209">
        <f>IF(BB1152="S",IF(AND(S1152&lt;&gt;"",R1152&lt;&gt;""),S1152-R1152,0),0)</f>
        <v>0</v>
      </c>
      <c r="AZ1152" s="209">
        <f>IF(BB1152="S",IF(Q1152="1. Aceitou o programa",IF(OR(X1152="Não se Aplica",X1152=""),IF(OR(W1152="Não se Aplica",W1152=""),0,W1152-V1152),AVERAGE(X1152-W1152,W1152-V1152)),0),0)</f>
        <v>0</v>
      </c>
      <c r="BA1152" s="209">
        <f>IF(BB1152="S",IF(AND(Q1152="1. Aceitou o programa",AH1152="Realizada"),IFERROR(IF(AG1152="",0,AG1152-R1152),0),0),0)</f>
        <v>0</v>
      </c>
      <c r="BB1152" s="209" t="str">
        <f>_xlfn.XLOOKUP(U1152,'Lista Suspensa'!$AA$20:$AA$23,'Lista Suspensa'!$AB$20:$AB$23,"N/A")</f>
        <v>S</v>
      </c>
    </row>
    <row r="1153" spans="1:54" ht="12" customHeight="1">
      <c r="A1153" s="151" t="s">
        <v>54</v>
      </c>
      <c r="B1153" s="152">
        <v>46083</v>
      </c>
      <c r="C1153" s="153" t="s">
        <v>55</v>
      </c>
      <c r="D1153" s="153" t="s">
        <v>56</v>
      </c>
      <c r="E1153" s="244">
        <v>94691137</v>
      </c>
      <c r="F1153" s="144" t="s">
        <v>2650</v>
      </c>
      <c r="G1153" s="230"/>
      <c r="H1153" s="154">
        <v>29920</v>
      </c>
      <c r="I1153" s="153">
        <v>44</v>
      </c>
      <c r="J1153" s="148" t="s">
        <v>58</v>
      </c>
      <c r="K1153" s="153" t="s">
        <v>101</v>
      </c>
      <c r="L1153" s="153"/>
      <c r="M1153" s="153"/>
      <c r="N1153" s="153">
        <v>450</v>
      </c>
      <c r="O1153" s="155" t="s">
        <v>2651</v>
      </c>
      <c r="P1153" s="156" t="s">
        <v>2077</v>
      </c>
      <c r="Q1153" s="157" t="s">
        <v>110</v>
      </c>
      <c r="R1153" s="158">
        <v>46127</v>
      </c>
      <c r="S1153" s="159"/>
      <c r="T1153" s="159" t="s">
        <v>62</v>
      </c>
      <c r="U1153" s="159" t="s">
        <v>111</v>
      </c>
      <c r="V1153" s="154">
        <v>46127</v>
      </c>
      <c r="W1153" s="154" t="s">
        <v>126</v>
      </c>
      <c r="X1153" s="154" t="s">
        <v>126</v>
      </c>
      <c r="Y1153" s="160" t="s">
        <v>2652</v>
      </c>
      <c r="Z1153" s="160" t="s">
        <v>128</v>
      </c>
      <c r="AA1153" s="153">
        <v>130</v>
      </c>
      <c r="AB1153" s="153">
        <v>1.89</v>
      </c>
      <c r="AC1153" s="182">
        <f t="shared" si="36"/>
        <v>36.393158086279783</v>
      </c>
      <c r="AD1153" s="153" t="str">
        <f t="shared" si="37"/>
        <v>OBESIDADE II</v>
      </c>
      <c r="AE1153" s="233" t="s">
        <v>1092</v>
      </c>
      <c r="AF1153" s="153" t="s">
        <v>130</v>
      </c>
      <c r="AG1153" s="159"/>
      <c r="AH1153" s="153"/>
      <c r="AI1153" s="161"/>
      <c r="AJ1153" s="153"/>
      <c r="AK1153" s="153"/>
      <c r="AL1153" s="207" t="s">
        <v>131</v>
      </c>
      <c r="AM1153" s="207"/>
      <c r="AN1153" s="207"/>
      <c r="AO1153" s="207" t="str">
        <f ca="1">IF(R1153="","",IF(R1153&gt;TODAY(),"0 meses",DATEDIF(R1153,TODAY(),"m") &amp; " meses"))</f>
        <v>1 meses</v>
      </c>
      <c r="AP1153" s="147" t="s">
        <v>67</v>
      </c>
      <c r="AQ1153" s="147" t="s">
        <v>67</v>
      </c>
      <c r="AR1153" s="147"/>
      <c r="AS1153" s="209" t="s">
        <v>68</v>
      </c>
      <c r="AT1153" s="223" t="str">
        <f>MONTH(B1153)&amp;"/"&amp;YEAR(B1153)</f>
        <v>3/2026</v>
      </c>
      <c r="AU1153" s="223">
        <f>WEEKNUM(B1153)-WEEKNUM(EOMONTH(B1153,-1)+1)+1</f>
        <v>1</v>
      </c>
      <c r="AV1153" s="209" t="str">
        <f>MONTH(R1153)&amp;"/"&amp;YEAR(R1153)</f>
        <v>4/2026</v>
      </c>
      <c r="AW1153" s="209">
        <f>WEEKNUM(R1153)-WEEKNUM(EOMONTH(R1153,-1)+1)+1</f>
        <v>3</v>
      </c>
      <c r="AX1153" s="209">
        <f>IF(BB1153="S",IF(Q1153="1. Aceitou o programa",R1153-B1153,0),0)</f>
        <v>44</v>
      </c>
      <c r="AY1153" s="209">
        <f>IF(BB1153="S",IF(AND(S1153&lt;&gt;"",R1153&lt;&gt;""),S1153-R1153,0),0)</f>
        <v>0</v>
      </c>
      <c r="AZ1153" s="209">
        <f>IF(BB1153="S",IF(Q1153="1. Aceitou o programa",IF(OR(X1153="Não se Aplica",X1153=""),IF(OR(W1153="Não se Aplica",W1153=""),0,W1153-V1153),AVERAGE(X1153-W1153,W1153-V1153)),0),0)</f>
        <v>0</v>
      </c>
      <c r="BA1153" s="209">
        <f>IF(BB1153="S",IF(AND(Q1153="1. Aceitou o programa",AH1153="Realizada"),IFERROR(IF(AG1153="",0,AG1153-R1153),0),0),0)</f>
        <v>0</v>
      </c>
      <c r="BB1153" s="209" t="str">
        <f>_xlfn.XLOOKUP(U1153,'Lista Suspensa'!$AA$20:$AA$23,'Lista Suspensa'!$AB$20:$AB$23,"N/A")</f>
        <v>S</v>
      </c>
    </row>
    <row r="1154" spans="1:54" ht="12" customHeight="1">
      <c r="A1154" s="151" t="s">
        <v>54</v>
      </c>
      <c r="B1154" s="152">
        <v>46083</v>
      </c>
      <c r="C1154" s="153" t="s">
        <v>55</v>
      </c>
      <c r="D1154" s="153" t="s">
        <v>56</v>
      </c>
      <c r="E1154" s="244">
        <v>92846404</v>
      </c>
      <c r="F1154" s="144" t="s">
        <v>2653</v>
      </c>
      <c r="G1154" s="230"/>
      <c r="H1154" s="154">
        <v>35707</v>
      </c>
      <c r="I1154" s="153">
        <v>28</v>
      </c>
      <c r="J1154" s="148" t="s">
        <v>70</v>
      </c>
      <c r="K1154" s="153"/>
      <c r="L1154" s="153"/>
      <c r="M1154" s="153"/>
      <c r="N1154" s="153">
        <v>110</v>
      </c>
      <c r="O1154" s="155" t="s">
        <v>2654</v>
      </c>
      <c r="P1154" s="156" t="s">
        <v>2077</v>
      </c>
      <c r="Q1154" s="157" t="s">
        <v>110</v>
      </c>
      <c r="R1154" s="158">
        <v>46127</v>
      </c>
      <c r="S1154" s="159"/>
      <c r="T1154" s="159" t="s">
        <v>62</v>
      </c>
      <c r="U1154" s="159" t="s">
        <v>111</v>
      </c>
      <c r="V1154" s="154">
        <v>46127</v>
      </c>
      <c r="W1154" s="154" t="s">
        <v>126</v>
      </c>
      <c r="X1154" s="154" t="s">
        <v>126</v>
      </c>
      <c r="Y1154" s="160" t="s">
        <v>2655</v>
      </c>
      <c r="Z1154" s="160" t="s">
        <v>128</v>
      </c>
      <c r="AA1154" s="153">
        <v>70</v>
      </c>
      <c r="AB1154" s="153">
        <v>1.56</v>
      </c>
      <c r="AC1154" s="182">
        <f t="shared" ref="AC1154:AC1217" si="38">SUM(AA1154/(AB1154^2))</f>
        <v>28.763971071663377</v>
      </c>
      <c r="AD1154" s="153" t="str">
        <f t="shared" ref="AD1154:AD1217" si="39">IF(AC1154&lt;18.5,"ABAIXO DO PESO",
(IF(AC1154&lt;=24.9,"PESO NORMAL",
(IF(AC1154&lt;=29.9,"SOBREPESO",
(IF(AC1154&lt;=34.9,"OBESIDADE I",
(IF(AC1154&lt;=39.9,"OBESIDADE II",
(IF(AC1154&lt;=999,"OBESIDADE III","VAZIO")))))))))))</f>
        <v>SOBREPESO</v>
      </c>
      <c r="AE1154" s="233" t="s">
        <v>225</v>
      </c>
      <c r="AF1154" s="153" t="s">
        <v>130</v>
      </c>
      <c r="AG1154" s="159"/>
      <c r="AH1154" s="153"/>
      <c r="AI1154" s="161"/>
      <c r="AJ1154" s="153"/>
      <c r="AK1154" s="153"/>
      <c r="AL1154" s="207" t="s">
        <v>131</v>
      </c>
      <c r="AM1154" s="207"/>
      <c r="AN1154" s="207"/>
      <c r="AO1154" s="207" t="str">
        <f ca="1">IF(R1154="","",IF(R1154&gt;TODAY(),"0 meses",DATEDIF(R1154,TODAY(),"m") &amp; " meses"))</f>
        <v>1 meses</v>
      </c>
      <c r="AP1154" s="147" t="s">
        <v>67</v>
      </c>
      <c r="AQ1154" s="147" t="s">
        <v>67</v>
      </c>
      <c r="AR1154" s="147"/>
      <c r="AS1154" s="209" t="s">
        <v>68</v>
      </c>
      <c r="AT1154" s="223" t="str">
        <f>MONTH(B1154)&amp;"/"&amp;YEAR(B1154)</f>
        <v>3/2026</v>
      </c>
      <c r="AU1154" s="223">
        <f>WEEKNUM(B1154)-WEEKNUM(EOMONTH(B1154,-1)+1)+1</f>
        <v>1</v>
      </c>
      <c r="AV1154" s="209" t="str">
        <f>MONTH(R1154)&amp;"/"&amp;YEAR(R1154)</f>
        <v>4/2026</v>
      </c>
      <c r="AW1154" s="209">
        <f>WEEKNUM(R1154)-WEEKNUM(EOMONTH(R1154,-1)+1)+1</f>
        <v>3</v>
      </c>
      <c r="AX1154" s="209">
        <f>IF(BB1154="S",IF(Q1154="1. Aceitou o programa",R1154-B1154,0),0)</f>
        <v>44</v>
      </c>
      <c r="AY1154" s="209">
        <f>IF(BB1154="S",IF(AND(S1154&lt;&gt;"",R1154&lt;&gt;""),S1154-R1154,0),0)</f>
        <v>0</v>
      </c>
      <c r="AZ1154" s="209">
        <f>IF(BB1154="S",IF(Q1154="1. Aceitou o programa",IF(OR(X1154="Não se Aplica",X1154=""),IF(OR(W1154="Não se Aplica",W1154=""),0,W1154-V1154),AVERAGE(X1154-W1154,W1154-V1154)),0),0)</f>
        <v>0</v>
      </c>
      <c r="BA1154" s="209">
        <f>IF(BB1154="S",IF(AND(Q1154="1. Aceitou o programa",AH1154="Realizada"),IFERROR(IF(AG1154="",0,AG1154-R1154),0),0),0)</f>
        <v>0</v>
      </c>
      <c r="BB1154" s="209" t="str">
        <f>_xlfn.XLOOKUP(U1154,'Lista Suspensa'!$AA$20:$AA$23,'Lista Suspensa'!$AB$20:$AB$23,"N/A")</f>
        <v>S</v>
      </c>
    </row>
    <row r="1155" spans="1:54" ht="12" customHeight="1">
      <c r="A1155" s="151" t="s">
        <v>54</v>
      </c>
      <c r="B1155" s="152">
        <v>46093</v>
      </c>
      <c r="C1155" s="153" t="s">
        <v>297</v>
      </c>
      <c r="D1155" s="153" t="s">
        <v>455</v>
      </c>
      <c r="E1155" s="244">
        <v>85920200</v>
      </c>
      <c r="F1155" s="144" t="s">
        <v>2656</v>
      </c>
      <c r="G1155" s="230"/>
      <c r="H1155" s="154">
        <v>32399</v>
      </c>
      <c r="I1155" s="153">
        <v>37</v>
      </c>
      <c r="J1155" s="148" t="s">
        <v>70</v>
      </c>
      <c r="K1155" s="153"/>
      <c r="L1155" s="153"/>
      <c r="M1155" s="153"/>
      <c r="N1155" s="153"/>
      <c r="O1155" s="155" t="s">
        <v>2657</v>
      </c>
      <c r="P1155" s="156" t="s">
        <v>71</v>
      </c>
      <c r="Q1155" s="157" t="s">
        <v>110</v>
      </c>
      <c r="R1155" s="158">
        <v>46127</v>
      </c>
      <c r="S1155" s="159"/>
      <c r="T1155" s="159" t="s">
        <v>62</v>
      </c>
      <c r="U1155" s="159" t="s">
        <v>111</v>
      </c>
      <c r="V1155" s="154">
        <v>46118</v>
      </c>
      <c r="W1155" s="154" t="s">
        <v>126</v>
      </c>
      <c r="X1155" s="154" t="s">
        <v>126</v>
      </c>
      <c r="Y1155" s="160" t="s">
        <v>2658</v>
      </c>
      <c r="Z1155" s="160" t="s">
        <v>128</v>
      </c>
      <c r="AA1155" s="153">
        <v>99</v>
      </c>
      <c r="AB1155" s="153">
        <v>1.64</v>
      </c>
      <c r="AC1155" s="182">
        <f t="shared" si="38"/>
        <v>36.808447352766215</v>
      </c>
      <c r="AD1155" s="153" t="str">
        <f t="shared" si="39"/>
        <v>OBESIDADE II</v>
      </c>
      <c r="AE1155" s="233" t="s">
        <v>225</v>
      </c>
      <c r="AF1155" s="153" t="s">
        <v>130</v>
      </c>
      <c r="AG1155" s="159"/>
      <c r="AH1155" s="153"/>
      <c r="AI1155" s="161"/>
      <c r="AJ1155" s="153"/>
      <c r="AK1155" s="153"/>
      <c r="AL1155" s="207" t="s">
        <v>131</v>
      </c>
      <c r="AM1155" s="207"/>
      <c r="AN1155" s="207"/>
      <c r="AO1155" s="207" t="str">
        <f ca="1">IF(R1155="","",IF(R1155&gt;TODAY(),"0 meses",DATEDIF(R1155,TODAY(),"m") &amp; " meses"))</f>
        <v>1 meses</v>
      </c>
      <c r="AP1155" s="147" t="s">
        <v>67</v>
      </c>
      <c r="AQ1155" s="147" t="s">
        <v>67</v>
      </c>
      <c r="AR1155" s="147"/>
      <c r="AS1155" s="209" t="s">
        <v>68</v>
      </c>
      <c r="AT1155" s="223" t="str">
        <f>MONTH(B1155)&amp;"/"&amp;YEAR(B1155)</f>
        <v>3/2026</v>
      </c>
      <c r="AU1155" s="223">
        <f>WEEKNUM(B1155)-WEEKNUM(EOMONTH(B1155,-1)+1)+1</f>
        <v>2</v>
      </c>
      <c r="AV1155" s="209" t="str">
        <f>MONTH(R1155)&amp;"/"&amp;YEAR(R1155)</f>
        <v>4/2026</v>
      </c>
      <c r="AW1155" s="209">
        <f>WEEKNUM(R1155)-WEEKNUM(EOMONTH(R1155,-1)+1)+1</f>
        <v>3</v>
      </c>
      <c r="AX1155" s="209">
        <f>IF(BB1155="S",IF(Q1155="1. Aceitou o programa",R1155-B1155,0),0)</f>
        <v>34</v>
      </c>
      <c r="AY1155" s="209">
        <f>IF(BB1155="S",IF(AND(S1155&lt;&gt;"",R1155&lt;&gt;""),S1155-R1155,0),0)</f>
        <v>0</v>
      </c>
      <c r="AZ1155" s="209">
        <f>IF(BB1155="S",IF(Q1155="1. Aceitou o programa",IF(OR(X1155="Não se Aplica",X1155=""),IF(OR(W1155="Não se Aplica",W1155=""),0,W1155-V1155),AVERAGE(X1155-W1155,W1155-V1155)),0),0)</f>
        <v>0</v>
      </c>
      <c r="BA1155" s="209">
        <f>IF(BB1155="S",IF(AND(Q1155="1. Aceitou o programa",AH1155="Realizada"),IFERROR(IF(AG1155="",0,AG1155-R1155),0),0),0)</f>
        <v>0</v>
      </c>
      <c r="BB1155" s="209" t="str">
        <f>_xlfn.XLOOKUP(U1155,'Lista Suspensa'!$AA$20:$AA$23,'Lista Suspensa'!$AB$20:$AB$23,"N/A")</f>
        <v>S</v>
      </c>
    </row>
    <row r="1156" spans="1:54" ht="12" customHeight="1">
      <c r="A1156" s="151" t="s">
        <v>54</v>
      </c>
      <c r="B1156" s="152">
        <v>46104</v>
      </c>
      <c r="C1156" s="153" t="s">
        <v>297</v>
      </c>
      <c r="D1156" s="153" t="s">
        <v>455</v>
      </c>
      <c r="E1156" s="244">
        <v>94444186</v>
      </c>
      <c r="F1156" s="144" t="s">
        <v>2659</v>
      </c>
      <c r="G1156" s="230"/>
      <c r="H1156" s="154">
        <v>34727</v>
      </c>
      <c r="I1156" s="153">
        <v>31</v>
      </c>
      <c r="J1156" s="148" t="s">
        <v>70</v>
      </c>
      <c r="K1156" s="153"/>
      <c r="L1156" s="153"/>
      <c r="M1156" s="153"/>
      <c r="N1156" s="153"/>
      <c r="O1156" s="155" t="s">
        <v>2660</v>
      </c>
      <c r="P1156" s="156" t="s">
        <v>2077</v>
      </c>
      <c r="Q1156" s="157" t="s">
        <v>110</v>
      </c>
      <c r="R1156" s="158">
        <v>46127</v>
      </c>
      <c r="S1156" s="159"/>
      <c r="T1156" s="159" t="s">
        <v>62</v>
      </c>
      <c r="U1156" s="159" t="s">
        <v>111</v>
      </c>
      <c r="V1156" s="154">
        <v>46126</v>
      </c>
      <c r="W1156" s="154" t="s">
        <v>126</v>
      </c>
      <c r="X1156" s="154" t="s">
        <v>126</v>
      </c>
      <c r="Y1156" s="160" t="s">
        <v>2661</v>
      </c>
      <c r="Z1156" s="160" t="s">
        <v>128</v>
      </c>
      <c r="AA1156" s="153">
        <v>174</v>
      </c>
      <c r="AB1156" s="153">
        <v>1.57</v>
      </c>
      <c r="AC1156" s="182">
        <f t="shared" si="38"/>
        <v>70.59109903038663</v>
      </c>
      <c r="AD1156" s="153" t="str">
        <f t="shared" si="39"/>
        <v>OBESIDADE III</v>
      </c>
      <c r="AE1156" s="233" t="s">
        <v>947</v>
      </c>
      <c r="AF1156" s="153" t="s">
        <v>130</v>
      </c>
      <c r="AG1156" s="159"/>
      <c r="AH1156" s="153"/>
      <c r="AI1156" s="161"/>
      <c r="AJ1156" s="153"/>
      <c r="AK1156" s="153"/>
      <c r="AL1156" s="207" t="s">
        <v>143</v>
      </c>
      <c r="AM1156" s="207"/>
      <c r="AN1156" s="207"/>
      <c r="AO1156" s="207" t="str">
        <f ca="1">IF(R1156="","",IF(R1156&gt;TODAY(),"0 meses",DATEDIF(R1156,TODAY(),"m") &amp; " meses"))</f>
        <v>1 meses</v>
      </c>
      <c r="AP1156" s="147" t="s">
        <v>67</v>
      </c>
      <c r="AQ1156" s="147" t="s">
        <v>67</v>
      </c>
      <c r="AR1156" s="147"/>
      <c r="AS1156" s="209" t="s">
        <v>68</v>
      </c>
      <c r="AT1156" s="223" t="str">
        <f>MONTH(B1156)&amp;"/"&amp;YEAR(B1156)</f>
        <v>3/2026</v>
      </c>
      <c r="AU1156" s="223">
        <f>WEEKNUM(B1156)-WEEKNUM(EOMONTH(B1156,-1)+1)+1</f>
        <v>4</v>
      </c>
      <c r="AV1156" s="209" t="str">
        <f>MONTH(R1156)&amp;"/"&amp;YEAR(R1156)</f>
        <v>4/2026</v>
      </c>
      <c r="AW1156" s="209">
        <f>WEEKNUM(R1156)-WEEKNUM(EOMONTH(R1156,-1)+1)+1</f>
        <v>3</v>
      </c>
      <c r="AX1156" s="209">
        <f>IF(BB1156="S",IF(Q1156="1. Aceitou o programa",R1156-B1156,0),0)</f>
        <v>23</v>
      </c>
      <c r="AY1156" s="209">
        <f>IF(BB1156="S",IF(AND(S1156&lt;&gt;"",R1156&lt;&gt;""),S1156-R1156,0),0)</f>
        <v>0</v>
      </c>
      <c r="AZ1156" s="209">
        <f>IF(BB1156="S",IF(Q1156="1. Aceitou o programa",IF(OR(X1156="Não se Aplica",X1156=""),IF(OR(W1156="Não se Aplica",W1156=""),0,W1156-V1156),AVERAGE(X1156-W1156,W1156-V1156)),0),0)</f>
        <v>0</v>
      </c>
      <c r="BA1156" s="209">
        <f>IF(BB1156="S",IF(AND(Q1156="1. Aceitou o programa",AH1156="Realizada"),IFERROR(IF(AG1156="",0,AG1156-R1156),0),0),0)</f>
        <v>0</v>
      </c>
      <c r="BB1156" s="209" t="str">
        <f>_xlfn.XLOOKUP(U1156,'Lista Suspensa'!$AA$20:$AA$23,'Lista Suspensa'!$AB$20:$AB$23,"N/A")</f>
        <v>S</v>
      </c>
    </row>
    <row r="1157" spans="1:54" ht="12" customHeight="1">
      <c r="A1157" s="151" t="s">
        <v>121</v>
      </c>
      <c r="B1157" s="152">
        <v>45292</v>
      </c>
      <c r="C1157" s="153" t="s">
        <v>122</v>
      </c>
      <c r="D1157" s="153" t="s">
        <v>56</v>
      </c>
      <c r="E1157" s="244">
        <v>88167451</v>
      </c>
      <c r="F1157" s="144" t="s">
        <v>2662</v>
      </c>
      <c r="G1157" s="230"/>
      <c r="H1157" s="154">
        <v>36834</v>
      </c>
      <c r="I1157" s="153">
        <v>25</v>
      </c>
      <c r="J1157" s="148" t="s">
        <v>70</v>
      </c>
      <c r="K1157" s="153"/>
      <c r="L1157" s="153"/>
      <c r="M1157" s="153"/>
      <c r="N1157" s="153"/>
      <c r="O1157" s="155" t="s">
        <v>2663</v>
      </c>
      <c r="P1157" s="156" t="s">
        <v>71</v>
      </c>
      <c r="Q1157" s="157" t="s">
        <v>110</v>
      </c>
      <c r="R1157" s="158">
        <v>46127</v>
      </c>
      <c r="S1157" s="159"/>
      <c r="T1157" s="159" t="s">
        <v>62</v>
      </c>
      <c r="U1157" s="159" t="s">
        <v>111</v>
      </c>
      <c r="V1157" s="154">
        <v>46031</v>
      </c>
      <c r="W1157" s="154" t="s">
        <v>126</v>
      </c>
      <c r="X1157" s="154" t="s">
        <v>126</v>
      </c>
      <c r="Y1157" s="160" t="s">
        <v>2664</v>
      </c>
      <c r="Z1157" s="160" t="s">
        <v>128</v>
      </c>
      <c r="AA1157" s="153">
        <v>127</v>
      </c>
      <c r="AB1157" s="153">
        <v>1.59</v>
      </c>
      <c r="AC1157" s="182">
        <f t="shared" si="38"/>
        <v>50.235354614137094</v>
      </c>
      <c r="AD1157" s="153" t="str">
        <f t="shared" si="39"/>
        <v>OBESIDADE III</v>
      </c>
      <c r="AE1157" s="233" t="s">
        <v>135</v>
      </c>
      <c r="AF1157" s="153" t="s">
        <v>130</v>
      </c>
      <c r="AG1157" s="159"/>
      <c r="AH1157" s="153"/>
      <c r="AI1157" s="161"/>
      <c r="AJ1157" s="153"/>
      <c r="AK1157" s="153"/>
      <c r="AL1157" s="207" t="s">
        <v>143</v>
      </c>
      <c r="AM1157" s="207"/>
      <c r="AN1157" s="207"/>
      <c r="AO1157" s="207" t="str">
        <f ca="1">IF(R1157="","",IF(R1157&gt;TODAY(),"0 meses",DATEDIF(R1157,TODAY(),"m") &amp; " meses"))</f>
        <v>1 meses</v>
      </c>
      <c r="AP1157" s="147" t="s">
        <v>67</v>
      </c>
      <c r="AQ1157" s="147" t="s">
        <v>67</v>
      </c>
      <c r="AR1157" s="147"/>
      <c r="AS1157" s="209" t="s">
        <v>68</v>
      </c>
      <c r="AT1157" s="223" t="str">
        <f>MONTH(B1157)&amp;"/"&amp;YEAR(B1157)</f>
        <v>1/2024</v>
      </c>
      <c r="AU1157" s="223">
        <f>WEEKNUM(B1157)-WEEKNUM(EOMONTH(B1157,-1)+1)+1</f>
        <v>1</v>
      </c>
      <c r="AV1157" s="209" t="str">
        <f>MONTH(R1157)&amp;"/"&amp;YEAR(R1157)</f>
        <v>4/2026</v>
      </c>
      <c r="AW1157" s="209">
        <f>WEEKNUM(R1157)-WEEKNUM(EOMONTH(R1157,-1)+1)+1</f>
        <v>3</v>
      </c>
      <c r="AX1157" s="209">
        <f>IF(BB1157="S",IF(Q1157="1. Aceitou o programa",R1157-B1157,0),0)</f>
        <v>835</v>
      </c>
      <c r="AY1157" s="209">
        <f>IF(BB1157="S",IF(AND(S1157&lt;&gt;"",R1157&lt;&gt;""),S1157-R1157,0),0)</f>
        <v>0</v>
      </c>
      <c r="AZ1157" s="209">
        <f>IF(BB1157="S",IF(Q1157="1. Aceitou o programa",IF(OR(X1157="Não se Aplica",X1157=""),IF(OR(W1157="Não se Aplica",W1157=""),0,W1157-V1157),AVERAGE(X1157-W1157,W1157-V1157)),0),0)</f>
        <v>0</v>
      </c>
      <c r="BA1157" s="209">
        <f>IF(BB1157="S",IF(AND(Q1157="1. Aceitou o programa",AH1157="Realizada"),IFERROR(IF(AG1157="",0,AG1157-R1157),0),0),0)</f>
        <v>0</v>
      </c>
      <c r="BB1157" s="209" t="str">
        <f>_xlfn.XLOOKUP(U1157,'Lista Suspensa'!$AA$20:$AA$23,'Lista Suspensa'!$AB$20:$AB$23,"N/A")</f>
        <v>S</v>
      </c>
    </row>
    <row r="1158" spans="1:54" ht="12" customHeight="1">
      <c r="A1158" s="151" t="s">
        <v>54</v>
      </c>
      <c r="B1158" s="152">
        <v>46079</v>
      </c>
      <c r="C1158" s="153" t="s">
        <v>297</v>
      </c>
      <c r="D1158" s="153" t="s">
        <v>455</v>
      </c>
      <c r="E1158" s="244">
        <v>93794518</v>
      </c>
      <c r="F1158" s="144" t="s">
        <v>2665</v>
      </c>
      <c r="G1158" s="230"/>
      <c r="H1158" s="154">
        <v>34008</v>
      </c>
      <c r="I1158" s="153">
        <v>33</v>
      </c>
      <c r="J1158" s="148" t="s">
        <v>70</v>
      </c>
      <c r="K1158" s="153"/>
      <c r="L1158" s="153"/>
      <c r="M1158" s="153"/>
      <c r="N1158" s="153"/>
      <c r="O1158" s="155">
        <v>21996325214</v>
      </c>
      <c r="P1158" s="156" t="s">
        <v>71</v>
      </c>
      <c r="Q1158" s="157" t="s">
        <v>110</v>
      </c>
      <c r="R1158" s="158">
        <v>46128</v>
      </c>
      <c r="S1158" s="159"/>
      <c r="T1158" s="159" t="s">
        <v>62</v>
      </c>
      <c r="U1158" s="159" t="s">
        <v>111</v>
      </c>
      <c r="V1158" s="154">
        <v>46128</v>
      </c>
      <c r="W1158" s="154" t="s">
        <v>126</v>
      </c>
      <c r="X1158" s="154" t="s">
        <v>126</v>
      </c>
      <c r="Y1158" s="160" t="s">
        <v>2666</v>
      </c>
      <c r="Z1158" s="160" t="s">
        <v>128</v>
      </c>
      <c r="AA1158" s="153">
        <v>89</v>
      </c>
      <c r="AB1158" s="153">
        <v>1.68</v>
      </c>
      <c r="AC1158" s="182">
        <f t="shared" si="38"/>
        <v>31.533446712018144</v>
      </c>
      <c r="AD1158" s="153" t="str">
        <f t="shared" si="39"/>
        <v>OBESIDADE I</v>
      </c>
      <c r="AE1158" s="233" t="s">
        <v>139</v>
      </c>
      <c r="AF1158" s="153" t="s">
        <v>130</v>
      </c>
      <c r="AG1158" s="159"/>
      <c r="AH1158" s="153"/>
      <c r="AI1158" s="161"/>
      <c r="AJ1158" s="153"/>
      <c r="AK1158" s="153"/>
      <c r="AL1158" s="207" t="s">
        <v>131</v>
      </c>
      <c r="AM1158" s="207"/>
      <c r="AN1158" s="207"/>
      <c r="AO1158" s="207" t="str">
        <f ca="1">IF(R1158="","",IF(R1158&gt;TODAY(),"0 meses",DATEDIF(R1158,TODAY(),"m") &amp; " meses"))</f>
        <v>1 meses</v>
      </c>
      <c r="AP1158" s="147" t="s">
        <v>67</v>
      </c>
      <c r="AQ1158" s="147" t="s">
        <v>67</v>
      </c>
      <c r="AR1158" s="147"/>
      <c r="AS1158" s="209" t="s">
        <v>68</v>
      </c>
      <c r="AT1158" s="223" t="str">
        <f>MONTH(B1158)&amp;"/"&amp;YEAR(B1158)</f>
        <v>2/2026</v>
      </c>
      <c r="AU1158" s="223">
        <f>WEEKNUM(B1158)-WEEKNUM(EOMONTH(B1158,-1)+1)+1</f>
        <v>4</v>
      </c>
      <c r="AV1158" s="209" t="str">
        <f>MONTH(R1158)&amp;"/"&amp;YEAR(R1158)</f>
        <v>4/2026</v>
      </c>
      <c r="AW1158" s="209">
        <f>WEEKNUM(R1158)-WEEKNUM(EOMONTH(R1158,-1)+1)+1</f>
        <v>3</v>
      </c>
      <c r="AX1158" s="209">
        <f>IF(BB1158="S",IF(Q1158="1. Aceitou o programa",R1158-B1158,0),0)</f>
        <v>49</v>
      </c>
      <c r="AY1158" s="209">
        <f>IF(BB1158="S",IF(AND(S1158&lt;&gt;"",R1158&lt;&gt;""),S1158-R1158,0),0)</f>
        <v>0</v>
      </c>
      <c r="AZ1158" s="209">
        <f>IF(BB1158="S",IF(Q1158="1. Aceitou o programa",IF(OR(X1158="Não se Aplica",X1158=""),IF(OR(W1158="Não se Aplica",W1158=""),0,W1158-V1158),AVERAGE(X1158-W1158,W1158-V1158)),0),0)</f>
        <v>0</v>
      </c>
      <c r="BA1158" s="209">
        <f>IF(BB1158="S",IF(AND(Q1158="1. Aceitou o programa",AH1158="Realizada"),IFERROR(IF(AG1158="",0,AG1158-R1158),0),0),0)</f>
        <v>0</v>
      </c>
      <c r="BB1158" s="209" t="str">
        <f>_xlfn.XLOOKUP(U1158,'Lista Suspensa'!$AA$20:$AA$23,'Lista Suspensa'!$AB$20:$AB$23,"N/A")</f>
        <v>S</v>
      </c>
    </row>
    <row r="1159" spans="1:54" ht="12" customHeight="1">
      <c r="A1159" s="151" t="s">
        <v>54</v>
      </c>
      <c r="B1159" s="152">
        <v>46079</v>
      </c>
      <c r="C1159" s="153" t="s">
        <v>297</v>
      </c>
      <c r="D1159" s="153" t="s">
        <v>455</v>
      </c>
      <c r="E1159" s="244">
        <v>93128278</v>
      </c>
      <c r="F1159" s="144" t="s">
        <v>2667</v>
      </c>
      <c r="G1159" s="230"/>
      <c r="H1159" s="154">
        <v>29910</v>
      </c>
      <c r="I1159" s="153">
        <v>44</v>
      </c>
      <c r="J1159" s="148" t="s">
        <v>70</v>
      </c>
      <c r="K1159" s="153" t="s">
        <v>101</v>
      </c>
      <c r="L1159" s="153"/>
      <c r="M1159" s="153"/>
      <c r="N1159" s="153"/>
      <c r="O1159" s="155">
        <v>21964764114</v>
      </c>
      <c r="P1159" s="156" t="s">
        <v>2077</v>
      </c>
      <c r="Q1159" s="157" t="s">
        <v>110</v>
      </c>
      <c r="R1159" s="158">
        <v>46128</v>
      </c>
      <c r="S1159" s="159"/>
      <c r="T1159" s="159" t="s">
        <v>62</v>
      </c>
      <c r="U1159" s="159" t="s">
        <v>111</v>
      </c>
      <c r="V1159" s="154">
        <v>46128</v>
      </c>
      <c r="W1159" s="154" t="s">
        <v>126</v>
      </c>
      <c r="X1159" s="154" t="s">
        <v>126</v>
      </c>
      <c r="Y1159" s="160" t="s">
        <v>2668</v>
      </c>
      <c r="Z1159" s="160" t="s">
        <v>128</v>
      </c>
      <c r="AA1159" s="153">
        <v>77</v>
      </c>
      <c r="AB1159" s="153">
        <v>1.55</v>
      </c>
      <c r="AC1159" s="182">
        <f t="shared" si="38"/>
        <v>32.049947970863677</v>
      </c>
      <c r="AD1159" s="153" t="str">
        <f t="shared" si="39"/>
        <v>OBESIDADE I</v>
      </c>
      <c r="AE1159" s="233" t="s">
        <v>135</v>
      </c>
      <c r="AF1159" s="153" t="s">
        <v>130</v>
      </c>
      <c r="AG1159" s="159"/>
      <c r="AH1159" s="153"/>
      <c r="AI1159" s="161"/>
      <c r="AJ1159" s="153"/>
      <c r="AK1159" s="153"/>
      <c r="AL1159" s="207" t="s">
        <v>136</v>
      </c>
      <c r="AM1159" s="207"/>
      <c r="AN1159" s="207"/>
      <c r="AO1159" s="207" t="str">
        <f ca="1">IF(R1159="","",IF(R1159&gt;TODAY(),"0 meses",DATEDIF(R1159,TODAY(),"m") &amp; " meses"))</f>
        <v>1 meses</v>
      </c>
      <c r="AP1159" s="147" t="s">
        <v>67</v>
      </c>
      <c r="AQ1159" s="147" t="s">
        <v>67</v>
      </c>
      <c r="AR1159" s="147"/>
      <c r="AS1159" s="209" t="s">
        <v>68</v>
      </c>
      <c r="AT1159" s="223" t="str">
        <f>MONTH(B1159)&amp;"/"&amp;YEAR(B1159)</f>
        <v>2/2026</v>
      </c>
      <c r="AU1159" s="223">
        <f>WEEKNUM(B1159)-WEEKNUM(EOMONTH(B1159,-1)+1)+1</f>
        <v>4</v>
      </c>
      <c r="AV1159" s="209" t="str">
        <f>MONTH(R1159)&amp;"/"&amp;YEAR(R1159)</f>
        <v>4/2026</v>
      </c>
      <c r="AW1159" s="209">
        <f>WEEKNUM(R1159)-WEEKNUM(EOMONTH(R1159,-1)+1)+1</f>
        <v>3</v>
      </c>
      <c r="AX1159" s="209">
        <f>IF(BB1159="S",IF(Q1159="1. Aceitou o programa",R1159-B1159,0),0)</f>
        <v>49</v>
      </c>
      <c r="AY1159" s="209">
        <f>IF(BB1159="S",IF(AND(S1159&lt;&gt;"",R1159&lt;&gt;""),S1159-R1159,0),0)</f>
        <v>0</v>
      </c>
      <c r="AZ1159" s="209">
        <f>IF(BB1159="S",IF(Q1159="1. Aceitou o programa",IF(OR(X1159="Não se Aplica",X1159=""),IF(OR(W1159="Não se Aplica",W1159=""),0,W1159-V1159),AVERAGE(X1159-W1159,W1159-V1159)),0),0)</f>
        <v>0</v>
      </c>
      <c r="BA1159" s="209">
        <f>IF(BB1159="S",IF(AND(Q1159="1. Aceitou o programa",AH1159="Realizada"),IFERROR(IF(AG1159="",0,AG1159-R1159),0),0),0)</f>
        <v>0</v>
      </c>
      <c r="BB1159" s="209" t="str">
        <f>_xlfn.XLOOKUP(U1159,'Lista Suspensa'!$AA$20:$AA$23,'Lista Suspensa'!$AB$20:$AB$23,"N/A")</f>
        <v>S</v>
      </c>
    </row>
    <row r="1160" spans="1:54" ht="12" customHeight="1">
      <c r="A1160" s="151" t="s">
        <v>54</v>
      </c>
      <c r="B1160" s="152">
        <v>46083</v>
      </c>
      <c r="C1160" s="153" t="s">
        <v>297</v>
      </c>
      <c r="D1160" s="153" t="s">
        <v>455</v>
      </c>
      <c r="E1160" s="244">
        <v>92603980</v>
      </c>
      <c r="F1160" s="144" t="s">
        <v>2669</v>
      </c>
      <c r="G1160" s="230"/>
      <c r="H1160" s="154">
        <v>32243</v>
      </c>
      <c r="I1160" s="153">
        <v>38</v>
      </c>
      <c r="J1160" s="148" t="s">
        <v>70</v>
      </c>
      <c r="K1160" s="153" t="s">
        <v>101</v>
      </c>
      <c r="L1160" s="153"/>
      <c r="M1160" s="153"/>
      <c r="N1160" s="153">
        <v>450</v>
      </c>
      <c r="O1160" s="155" t="s">
        <v>2670</v>
      </c>
      <c r="P1160" s="156" t="s">
        <v>2242</v>
      </c>
      <c r="Q1160" s="157" t="s">
        <v>110</v>
      </c>
      <c r="R1160" s="158">
        <v>46128</v>
      </c>
      <c r="S1160" s="159"/>
      <c r="T1160" s="159" t="s">
        <v>62</v>
      </c>
      <c r="U1160" s="159" t="s">
        <v>111</v>
      </c>
      <c r="V1160" s="154">
        <v>46126</v>
      </c>
      <c r="W1160" s="154" t="s">
        <v>126</v>
      </c>
      <c r="X1160" s="154" t="s">
        <v>126</v>
      </c>
      <c r="Y1160" s="160" t="s">
        <v>2622</v>
      </c>
      <c r="Z1160" s="160" t="s">
        <v>128</v>
      </c>
      <c r="AA1160" s="153">
        <v>110</v>
      </c>
      <c r="AB1160" s="153">
        <v>1.71</v>
      </c>
      <c r="AC1160" s="182">
        <f t="shared" si="38"/>
        <v>37.618412502992378</v>
      </c>
      <c r="AD1160" s="153" t="str">
        <f t="shared" si="39"/>
        <v>OBESIDADE II</v>
      </c>
      <c r="AE1160" s="233" t="s">
        <v>135</v>
      </c>
      <c r="AF1160" s="153" t="s">
        <v>130</v>
      </c>
      <c r="AG1160" s="159"/>
      <c r="AH1160" s="153"/>
      <c r="AI1160" s="161"/>
      <c r="AJ1160" s="153"/>
      <c r="AK1160" s="153"/>
      <c r="AL1160" s="207" t="s">
        <v>131</v>
      </c>
      <c r="AM1160" s="207"/>
      <c r="AN1160" s="207"/>
      <c r="AO1160" s="207" t="str">
        <f ca="1">IF(R1160="","",IF(R1160&gt;TODAY(),"0 meses",DATEDIF(R1160,TODAY(),"m") &amp; " meses"))</f>
        <v>1 meses</v>
      </c>
      <c r="AP1160" s="147" t="s">
        <v>67</v>
      </c>
      <c r="AQ1160" s="147" t="s">
        <v>67</v>
      </c>
      <c r="AR1160" s="147"/>
      <c r="AS1160" s="209" t="s">
        <v>68</v>
      </c>
      <c r="AT1160" s="223" t="str">
        <f>MONTH(B1160)&amp;"/"&amp;YEAR(B1160)</f>
        <v>3/2026</v>
      </c>
      <c r="AU1160" s="223">
        <f>WEEKNUM(B1160)-WEEKNUM(EOMONTH(B1160,-1)+1)+1</f>
        <v>1</v>
      </c>
      <c r="AV1160" s="209" t="str">
        <f>MONTH(R1160)&amp;"/"&amp;YEAR(R1160)</f>
        <v>4/2026</v>
      </c>
      <c r="AW1160" s="209">
        <f>WEEKNUM(R1160)-WEEKNUM(EOMONTH(R1160,-1)+1)+1</f>
        <v>3</v>
      </c>
      <c r="AX1160" s="209">
        <f>IF(BB1160="S",IF(Q1160="1. Aceitou o programa",R1160-B1160,0),0)</f>
        <v>45</v>
      </c>
      <c r="AY1160" s="209">
        <f>IF(BB1160="S",IF(AND(S1160&lt;&gt;"",R1160&lt;&gt;""),S1160-R1160,0),0)</f>
        <v>0</v>
      </c>
      <c r="AZ1160" s="209">
        <f>IF(BB1160="S",IF(Q1160="1. Aceitou o programa",IF(OR(X1160="Não se Aplica",X1160=""),IF(OR(W1160="Não se Aplica",W1160=""),0,W1160-V1160),AVERAGE(X1160-W1160,W1160-V1160)),0),0)</f>
        <v>0</v>
      </c>
      <c r="BA1160" s="209">
        <f>IF(BB1160="S",IF(AND(Q1160="1. Aceitou o programa",AH1160="Realizada"),IFERROR(IF(AG1160="",0,AG1160-R1160),0),0),0)</f>
        <v>0</v>
      </c>
      <c r="BB1160" s="209" t="str">
        <f>_xlfn.XLOOKUP(U1160,'Lista Suspensa'!$AA$20:$AA$23,'Lista Suspensa'!$AB$20:$AB$23,"N/A")</f>
        <v>S</v>
      </c>
    </row>
    <row r="1161" spans="1:54" ht="12" customHeight="1">
      <c r="A1161" s="151" t="s">
        <v>54</v>
      </c>
      <c r="B1161" s="152">
        <v>46083</v>
      </c>
      <c r="C1161" s="153" t="s">
        <v>55</v>
      </c>
      <c r="D1161" s="153" t="s">
        <v>56</v>
      </c>
      <c r="E1161" s="244">
        <v>760681783</v>
      </c>
      <c r="F1161" s="144" t="s">
        <v>2671</v>
      </c>
      <c r="G1161" s="230"/>
      <c r="H1161" s="154">
        <v>25546</v>
      </c>
      <c r="I1161" s="153">
        <v>56</v>
      </c>
      <c r="J1161" s="148" t="s">
        <v>58</v>
      </c>
      <c r="K1161" s="153" t="s">
        <v>101</v>
      </c>
      <c r="L1161" s="153"/>
      <c r="M1161" s="153"/>
      <c r="N1161" s="153">
        <v>100</v>
      </c>
      <c r="O1161" s="155" t="s">
        <v>2672</v>
      </c>
      <c r="P1161" s="156" t="s">
        <v>71</v>
      </c>
      <c r="Q1161" s="157" t="s">
        <v>110</v>
      </c>
      <c r="R1161" s="158">
        <v>46128</v>
      </c>
      <c r="S1161" s="159"/>
      <c r="T1161" s="159" t="s">
        <v>62</v>
      </c>
      <c r="U1161" s="159" t="s">
        <v>111</v>
      </c>
      <c r="V1161" s="154">
        <v>46128</v>
      </c>
      <c r="W1161" s="154" t="s">
        <v>126</v>
      </c>
      <c r="X1161" s="154" t="s">
        <v>126</v>
      </c>
      <c r="Y1161" s="160" t="s">
        <v>2673</v>
      </c>
      <c r="Z1161" s="160" t="s">
        <v>128</v>
      </c>
      <c r="AA1161" s="153">
        <v>90</v>
      </c>
      <c r="AB1161" s="153">
        <v>1.72</v>
      </c>
      <c r="AC1161" s="182">
        <f t="shared" si="38"/>
        <v>30.421849648458629</v>
      </c>
      <c r="AD1161" s="153" t="str">
        <f t="shared" si="39"/>
        <v>OBESIDADE I</v>
      </c>
      <c r="AE1161" s="233" t="s">
        <v>1092</v>
      </c>
      <c r="AF1161" s="153" t="s">
        <v>130</v>
      </c>
      <c r="AG1161" s="159"/>
      <c r="AH1161" s="153"/>
      <c r="AI1161" s="161"/>
      <c r="AJ1161" s="153"/>
      <c r="AK1161" s="153"/>
      <c r="AL1161" s="207" t="s">
        <v>131</v>
      </c>
      <c r="AM1161" s="207"/>
      <c r="AN1161" s="207"/>
      <c r="AO1161" s="207" t="str">
        <f ca="1">IF(R1161="","",IF(R1161&gt;TODAY(),"0 meses",DATEDIF(R1161,TODAY(),"m") &amp; " meses"))</f>
        <v>1 meses</v>
      </c>
      <c r="AP1161" s="147" t="s">
        <v>67</v>
      </c>
      <c r="AQ1161" s="147" t="s">
        <v>67</v>
      </c>
      <c r="AR1161" s="147"/>
      <c r="AS1161" s="209" t="s">
        <v>68</v>
      </c>
      <c r="AT1161" s="223" t="str">
        <f>MONTH(B1161)&amp;"/"&amp;YEAR(B1161)</f>
        <v>3/2026</v>
      </c>
      <c r="AU1161" s="223">
        <f>WEEKNUM(B1161)-WEEKNUM(EOMONTH(B1161,-1)+1)+1</f>
        <v>1</v>
      </c>
      <c r="AV1161" s="209" t="str">
        <f>MONTH(R1161)&amp;"/"&amp;YEAR(R1161)</f>
        <v>4/2026</v>
      </c>
      <c r="AW1161" s="209">
        <f>WEEKNUM(R1161)-WEEKNUM(EOMONTH(R1161,-1)+1)+1</f>
        <v>3</v>
      </c>
      <c r="AX1161" s="209">
        <f>IF(BB1161="S",IF(Q1161="1. Aceitou o programa",R1161-B1161,0),0)</f>
        <v>45</v>
      </c>
      <c r="AY1161" s="209">
        <f>IF(BB1161="S",IF(AND(S1161&lt;&gt;"",R1161&lt;&gt;""),S1161-R1161,0),0)</f>
        <v>0</v>
      </c>
      <c r="AZ1161" s="209">
        <f>IF(BB1161="S",IF(Q1161="1. Aceitou o programa",IF(OR(X1161="Não se Aplica",X1161=""),IF(OR(W1161="Não se Aplica",W1161=""),0,W1161-V1161),AVERAGE(X1161-W1161,W1161-V1161)),0),0)</f>
        <v>0</v>
      </c>
      <c r="BA1161" s="209">
        <f>IF(BB1161="S",IF(AND(Q1161="1. Aceitou o programa",AH1161="Realizada"),IFERROR(IF(AG1161="",0,AG1161-R1161),0),0),0)</f>
        <v>0</v>
      </c>
      <c r="BB1161" s="209" t="str">
        <f>_xlfn.XLOOKUP(U1161,'Lista Suspensa'!$AA$20:$AA$23,'Lista Suspensa'!$AB$20:$AB$23,"N/A")</f>
        <v>S</v>
      </c>
    </row>
    <row r="1162" spans="1:54" ht="12" customHeight="1">
      <c r="A1162" s="151" t="s">
        <v>54</v>
      </c>
      <c r="B1162" s="152">
        <v>46083</v>
      </c>
      <c r="C1162" s="153" t="s">
        <v>55</v>
      </c>
      <c r="D1162" s="153" t="s">
        <v>56</v>
      </c>
      <c r="E1162" s="244">
        <v>94918132</v>
      </c>
      <c r="F1162" s="144" t="s">
        <v>2674</v>
      </c>
      <c r="G1162" s="230"/>
      <c r="H1162" s="154">
        <v>29886</v>
      </c>
      <c r="I1162" s="153">
        <v>44</v>
      </c>
      <c r="J1162" s="148" t="s">
        <v>70</v>
      </c>
      <c r="K1162" s="153" t="s">
        <v>101</v>
      </c>
      <c r="L1162" s="153"/>
      <c r="M1162" s="153"/>
      <c r="N1162" s="153">
        <v>75</v>
      </c>
      <c r="O1162" s="155" t="s">
        <v>2675</v>
      </c>
      <c r="P1162" s="156" t="s">
        <v>71</v>
      </c>
      <c r="Q1162" s="157" t="s">
        <v>110</v>
      </c>
      <c r="R1162" s="158">
        <v>46128</v>
      </c>
      <c r="S1162" s="159"/>
      <c r="T1162" s="159" t="s">
        <v>62</v>
      </c>
      <c r="U1162" s="159" t="s">
        <v>111</v>
      </c>
      <c r="V1162" s="154">
        <v>46128</v>
      </c>
      <c r="W1162" s="154" t="s">
        <v>126</v>
      </c>
      <c r="X1162" s="154" t="s">
        <v>126</v>
      </c>
      <c r="Y1162" s="160" t="s">
        <v>2676</v>
      </c>
      <c r="Z1162" s="160" t="s">
        <v>128</v>
      </c>
      <c r="AA1162" s="153">
        <v>88</v>
      </c>
      <c r="AB1162" s="153">
        <v>1.67</v>
      </c>
      <c r="AC1162" s="182">
        <f t="shared" si="38"/>
        <v>31.553659148768332</v>
      </c>
      <c r="AD1162" s="153" t="str">
        <f t="shared" si="39"/>
        <v>OBESIDADE I</v>
      </c>
      <c r="AE1162" s="233" t="s">
        <v>1092</v>
      </c>
      <c r="AF1162" s="153" t="s">
        <v>130</v>
      </c>
      <c r="AG1162" s="159"/>
      <c r="AH1162" s="153"/>
      <c r="AI1162" s="161"/>
      <c r="AJ1162" s="153"/>
      <c r="AK1162" s="153"/>
      <c r="AL1162" s="207" t="s">
        <v>131</v>
      </c>
      <c r="AM1162" s="207"/>
      <c r="AN1162" s="207"/>
      <c r="AO1162" s="207" t="str">
        <f ca="1">IF(R1162="","",IF(R1162&gt;TODAY(),"0 meses",DATEDIF(R1162,TODAY(),"m") &amp; " meses"))</f>
        <v>1 meses</v>
      </c>
      <c r="AP1162" s="147" t="s">
        <v>67</v>
      </c>
      <c r="AQ1162" s="147" t="s">
        <v>67</v>
      </c>
      <c r="AR1162" s="147"/>
      <c r="AS1162" s="209" t="s">
        <v>68</v>
      </c>
      <c r="AT1162" s="223" t="str">
        <f>MONTH(B1162)&amp;"/"&amp;YEAR(B1162)</f>
        <v>3/2026</v>
      </c>
      <c r="AU1162" s="223">
        <f>WEEKNUM(B1162)-WEEKNUM(EOMONTH(B1162,-1)+1)+1</f>
        <v>1</v>
      </c>
      <c r="AV1162" s="209" t="str">
        <f>MONTH(R1162)&amp;"/"&amp;YEAR(R1162)</f>
        <v>4/2026</v>
      </c>
      <c r="AW1162" s="209">
        <f>WEEKNUM(R1162)-WEEKNUM(EOMONTH(R1162,-1)+1)+1</f>
        <v>3</v>
      </c>
      <c r="AX1162" s="209">
        <f>IF(BB1162="S",IF(Q1162="1. Aceitou o programa",R1162-B1162,0),0)</f>
        <v>45</v>
      </c>
      <c r="AY1162" s="209">
        <f>IF(BB1162="S",IF(AND(S1162&lt;&gt;"",R1162&lt;&gt;""),S1162-R1162,0),0)</f>
        <v>0</v>
      </c>
      <c r="AZ1162" s="209">
        <f>IF(BB1162="S",IF(Q1162="1. Aceitou o programa",IF(OR(X1162="Não se Aplica",X1162=""),IF(OR(W1162="Não se Aplica",W1162=""),0,W1162-V1162),AVERAGE(X1162-W1162,W1162-V1162)),0),0)</f>
        <v>0</v>
      </c>
      <c r="BA1162" s="209">
        <f>IF(BB1162="S",IF(AND(Q1162="1. Aceitou o programa",AH1162="Realizada"),IFERROR(IF(AG1162="",0,AG1162-R1162),0),0),0)</f>
        <v>0</v>
      </c>
      <c r="BB1162" s="209" t="str">
        <f>_xlfn.XLOOKUP(U1162,'Lista Suspensa'!$AA$20:$AA$23,'Lista Suspensa'!$AB$20:$AB$23,"N/A")</f>
        <v>S</v>
      </c>
    </row>
    <row r="1163" spans="1:54" ht="12" customHeight="1">
      <c r="A1163" s="151" t="s">
        <v>54</v>
      </c>
      <c r="B1163" s="152">
        <v>46083</v>
      </c>
      <c r="C1163" s="153" t="s">
        <v>55</v>
      </c>
      <c r="D1163" s="153" t="s">
        <v>56</v>
      </c>
      <c r="E1163" s="244">
        <v>319306941</v>
      </c>
      <c r="F1163" s="144" t="s">
        <v>2677</v>
      </c>
      <c r="G1163" s="230"/>
      <c r="H1163" s="154">
        <v>30077</v>
      </c>
      <c r="I1163" s="153">
        <v>44</v>
      </c>
      <c r="J1163" s="148" t="s">
        <v>70</v>
      </c>
      <c r="K1163" s="153" t="s">
        <v>101</v>
      </c>
      <c r="L1163" s="153"/>
      <c r="M1163" s="153"/>
      <c r="N1163" s="153">
        <v>400</v>
      </c>
      <c r="O1163" s="155" t="s">
        <v>2678</v>
      </c>
      <c r="P1163" s="156" t="s">
        <v>71</v>
      </c>
      <c r="Q1163" s="157" t="s">
        <v>110</v>
      </c>
      <c r="R1163" s="158">
        <v>46128</v>
      </c>
      <c r="S1163" s="159"/>
      <c r="T1163" s="159" t="s">
        <v>62</v>
      </c>
      <c r="U1163" s="159" t="s">
        <v>111</v>
      </c>
      <c r="V1163" s="154">
        <v>46128</v>
      </c>
      <c r="W1163" s="154" t="s">
        <v>126</v>
      </c>
      <c r="X1163" s="154" t="s">
        <v>126</v>
      </c>
      <c r="Y1163" s="160" t="s">
        <v>2679</v>
      </c>
      <c r="Z1163" s="160" t="s">
        <v>128</v>
      </c>
      <c r="AA1163" s="153">
        <v>115</v>
      </c>
      <c r="AB1163" s="153">
        <v>1.63</v>
      </c>
      <c r="AC1163" s="182">
        <f t="shared" si="38"/>
        <v>43.283525913658778</v>
      </c>
      <c r="AD1163" s="153" t="str">
        <f t="shared" si="39"/>
        <v>OBESIDADE III</v>
      </c>
      <c r="AE1163" s="233" t="s">
        <v>947</v>
      </c>
      <c r="AF1163" s="153" t="s">
        <v>130</v>
      </c>
      <c r="AG1163" s="159"/>
      <c r="AH1163" s="153"/>
      <c r="AI1163" s="161"/>
      <c r="AJ1163" s="153"/>
      <c r="AK1163" s="153"/>
      <c r="AL1163" s="207" t="s">
        <v>131</v>
      </c>
      <c r="AM1163" s="207"/>
      <c r="AN1163" s="207"/>
      <c r="AO1163" s="207" t="str">
        <f ca="1">IF(R1163="","",IF(R1163&gt;TODAY(),"0 meses",DATEDIF(R1163,TODAY(),"m") &amp; " meses"))</f>
        <v>1 meses</v>
      </c>
      <c r="AP1163" s="147" t="s">
        <v>67</v>
      </c>
      <c r="AQ1163" s="147" t="s">
        <v>67</v>
      </c>
      <c r="AR1163" s="147"/>
      <c r="AS1163" s="209" t="s">
        <v>68</v>
      </c>
      <c r="AT1163" s="223" t="str">
        <f>MONTH(B1163)&amp;"/"&amp;YEAR(B1163)</f>
        <v>3/2026</v>
      </c>
      <c r="AU1163" s="223">
        <f>WEEKNUM(B1163)-WEEKNUM(EOMONTH(B1163,-1)+1)+1</f>
        <v>1</v>
      </c>
      <c r="AV1163" s="209" t="str">
        <f>MONTH(R1163)&amp;"/"&amp;YEAR(R1163)</f>
        <v>4/2026</v>
      </c>
      <c r="AW1163" s="209">
        <f>WEEKNUM(R1163)-WEEKNUM(EOMONTH(R1163,-1)+1)+1</f>
        <v>3</v>
      </c>
      <c r="AX1163" s="209">
        <f>IF(BB1163="S",IF(Q1163="1. Aceitou o programa",R1163-B1163,0),0)</f>
        <v>45</v>
      </c>
      <c r="AY1163" s="209">
        <f>IF(BB1163="S",IF(AND(S1163&lt;&gt;"",R1163&lt;&gt;""),S1163-R1163,0),0)</f>
        <v>0</v>
      </c>
      <c r="AZ1163" s="209">
        <f>IF(BB1163="S",IF(Q1163="1. Aceitou o programa",IF(OR(X1163="Não se Aplica",X1163=""),IF(OR(W1163="Não se Aplica",W1163=""),0,W1163-V1163),AVERAGE(X1163-W1163,W1163-V1163)),0),0)</f>
        <v>0</v>
      </c>
      <c r="BA1163" s="209">
        <f>IF(BB1163="S",IF(AND(Q1163="1. Aceitou o programa",AH1163="Realizada"),IFERROR(IF(AG1163="",0,AG1163-R1163),0),0),0)</f>
        <v>0</v>
      </c>
      <c r="BB1163" s="209" t="str">
        <f>_xlfn.XLOOKUP(U1163,'Lista Suspensa'!$AA$20:$AA$23,'Lista Suspensa'!$AB$20:$AB$23,"N/A")</f>
        <v>S</v>
      </c>
    </row>
    <row r="1164" spans="1:54" ht="12" customHeight="1">
      <c r="A1164" s="151" t="s">
        <v>54</v>
      </c>
      <c r="B1164" s="152">
        <v>46083</v>
      </c>
      <c r="C1164" s="153" t="s">
        <v>55</v>
      </c>
      <c r="D1164" s="153" t="s">
        <v>56</v>
      </c>
      <c r="E1164" s="244">
        <v>93890824</v>
      </c>
      <c r="F1164" s="144" t="s">
        <v>2680</v>
      </c>
      <c r="G1164" s="230"/>
      <c r="H1164" s="154">
        <v>23350</v>
      </c>
      <c r="I1164" s="153">
        <v>62</v>
      </c>
      <c r="J1164" s="148" t="s">
        <v>70</v>
      </c>
      <c r="K1164" s="153" t="s">
        <v>59</v>
      </c>
      <c r="L1164" s="153"/>
      <c r="M1164" s="153"/>
      <c r="N1164" s="153">
        <v>60</v>
      </c>
      <c r="O1164" s="155">
        <v>11967091726</v>
      </c>
      <c r="P1164" s="156" t="s">
        <v>71</v>
      </c>
      <c r="Q1164" s="157" t="s">
        <v>110</v>
      </c>
      <c r="R1164" s="158">
        <v>46128</v>
      </c>
      <c r="S1164" s="159"/>
      <c r="T1164" s="159" t="s">
        <v>62</v>
      </c>
      <c r="U1164" s="159" t="s">
        <v>111</v>
      </c>
      <c r="V1164" s="154">
        <v>46128</v>
      </c>
      <c r="W1164" s="154" t="s">
        <v>126</v>
      </c>
      <c r="X1164" s="154" t="s">
        <v>126</v>
      </c>
      <c r="Y1164" s="160" t="s">
        <v>2681</v>
      </c>
      <c r="Z1164" s="160" t="s">
        <v>128</v>
      </c>
      <c r="AA1164" s="153">
        <v>104</v>
      </c>
      <c r="AB1164" s="153">
        <v>1.58</v>
      </c>
      <c r="AC1164" s="182">
        <f t="shared" si="38"/>
        <v>41.659990386156061</v>
      </c>
      <c r="AD1164" s="153" t="str">
        <f t="shared" si="39"/>
        <v>OBESIDADE III</v>
      </c>
      <c r="AE1164" s="233" t="s">
        <v>66</v>
      </c>
      <c r="AF1164" s="153" t="s">
        <v>130</v>
      </c>
      <c r="AG1164" s="159"/>
      <c r="AH1164" s="153"/>
      <c r="AI1164" s="161"/>
      <c r="AJ1164" s="153"/>
      <c r="AK1164" s="153"/>
      <c r="AL1164" s="207" t="s">
        <v>131</v>
      </c>
      <c r="AM1164" s="207"/>
      <c r="AN1164" s="207"/>
      <c r="AO1164" s="207" t="str">
        <f ca="1">IF(R1164="","",IF(R1164&gt;TODAY(),"0 meses",DATEDIF(R1164,TODAY(),"m") &amp; " meses"))</f>
        <v>1 meses</v>
      </c>
      <c r="AP1164" s="147" t="s">
        <v>67</v>
      </c>
      <c r="AQ1164" s="147" t="s">
        <v>67</v>
      </c>
      <c r="AR1164" s="147"/>
      <c r="AS1164" s="209" t="s">
        <v>68</v>
      </c>
      <c r="AT1164" s="223" t="str">
        <f>MONTH(B1164)&amp;"/"&amp;YEAR(B1164)</f>
        <v>3/2026</v>
      </c>
      <c r="AU1164" s="223">
        <f>WEEKNUM(B1164)-WEEKNUM(EOMONTH(B1164,-1)+1)+1</f>
        <v>1</v>
      </c>
      <c r="AV1164" s="209" t="str">
        <f>MONTH(R1164)&amp;"/"&amp;YEAR(R1164)</f>
        <v>4/2026</v>
      </c>
      <c r="AW1164" s="209">
        <f>WEEKNUM(R1164)-WEEKNUM(EOMONTH(R1164,-1)+1)+1</f>
        <v>3</v>
      </c>
      <c r="AX1164" s="209">
        <f>IF(BB1164="S",IF(Q1164="1. Aceitou o programa",R1164-B1164,0),0)</f>
        <v>45</v>
      </c>
      <c r="AY1164" s="209">
        <f>IF(BB1164="S",IF(AND(S1164&lt;&gt;"",R1164&lt;&gt;""),S1164-R1164,0),0)</f>
        <v>0</v>
      </c>
      <c r="AZ1164" s="209">
        <f>IF(BB1164="S",IF(Q1164="1. Aceitou o programa",IF(OR(X1164="Não se Aplica",X1164=""),IF(OR(W1164="Não se Aplica",W1164=""),0,W1164-V1164),AVERAGE(X1164-W1164,W1164-V1164)),0),0)</f>
        <v>0</v>
      </c>
      <c r="BA1164" s="209">
        <f>IF(BB1164="S",IF(AND(Q1164="1. Aceitou o programa",AH1164="Realizada"),IFERROR(IF(AG1164="",0,AG1164-R1164),0),0),0)</f>
        <v>0</v>
      </c>
      <c r="BB1164" s="209" t="str">
        <f>_xlfn.XLOOKUP(U1164,'Lista Suspensa'!$AA$20:$AA$23,'Lista Suspensa'!$AB$20:$AB$23,"N/A")</f>
        <v>S</v>
      </c>
    </row>
    <row r="1165" spans="1:54" ht="12" customHeight="1">
      <c r="A1165" s="151" t="s">
        <v>54</v>
      </c>
      <c r="B1165" s="152">
        <v>46083</v>
      </c>
      <c r="C1165" s="153" t="s">
        <v>55</v>
      </c>
      <c r="D1165" s="153" t="s">
        <v>56</v>
      </c>
      <c r="E1165" s="244">
        <v>806276673</v>
      </c>
      <c r="F1165" s="144" t="s">
        <v>2682</v>
      </c>
      <c r="G1165" s="230"/>
      <c r="H1165" s="154">
        <v>25104</v>
      </c>
      <c r="I1165" s="153">
        <v>57</v>
      </c>
      <c r="J1165" s="148" t="s">
        <v>70</v>
      </c>
      <c r="K1165" s="153" t="s">
        <v>59</v>
      </c>
      <c r="L1165" s="153"/>
      <c r="M1165" s="153"/>
      <c r="N1165" s="153">
        <v>100</v>
      </c>
      <c r="O1165" s="155" t="s">
        <v>2683</v>
      </c>
      <c r="P1165" s="156" t="s">
        <v>71</v>
      </c>
      <c r="Q1165" s="157" t="s">
        <v>110</v>
      </c>
      <c r="R1165" s="158">
        <v>46128</v>
      </c>
      <c r="S1165" s="159"/>
      <c r="T1165" s="159" t="s">
        <v>62</v>
      </c>
      <c r="U1165" s="159" t="s">
        <v>111</v>
      </c>
      <c r="V1165" s="154">
        <v>46128</v>
      </c>
      <c r="W1165" s="154" t="s">
        <v>126</v>
      </c>
      <c r="X1165" s="154" t="s">
        <v>126</v>
      </c>
      <c r="Y1165" s="160" t="s">
        <v>2684</v>
      </c>
      <c r="Z1165" s="160" t="s">
        <v>128</v>
      </c>
      <c r="AA1165" s="153">
        <v>109</v>
      </c>
      <c r="AB1165" s="153">
        <v>1.68</v>
      </c>
      <c r="AC1165" s="182">
        <f t="shared" si="38"/>
        <v>38.619614512471664</v>
      </c>
      <c r="AD1165" s="153" t="str">
        <f t="shared" si="39"/>
        <v>OBESIDADE II</v>
      </c>
      <c r="AE1165" s="233" t="s">
        <v>225</v>
      </c>
      <c r="AF1165" s="153" t="s">
        <v>130</v>
      </c>
      <c r="AG1165" s="159"/>
      <c r="AH1165" s="153"/>
      <c r="AI1165" s="161"/>
      <c r="AJ1165" s="153"/>
      <c r="AK1165" s="153"/>
      <c r="AL1165" s="207" t="s">
        <v>131</v>
      </c>
      <c r="AM1165" s="207"/>
      <c r="AN1165" s="207"/>
      <c r="AO1165" s="207" t="str">
        <f ca="1">IF(R1165="","",IF(R1165&gt;TODAY(),"0 meses",DATEDIF(R1165,TODAY(),"m") &amp; " meses"))</f>
        <v>1 meses</v>
      </c>
      <c r="AP1165" s="147" t="s">
        <v>67</v>
      </c>
      <c r="AQ1165" s="147" t="s">
        <v>67</v>
      </c>
      <c r="AR1165" s="147"/>
      <c r="AS1165" s="209" t="s">
        <v>68</v>
      </c>
      <c r="AT1165" s="223" t="str">
        <f>MONTH(B1165)&amp;"/"&amp;YEAR(B1165)</f>
        <v>3/2026</v>
      </c>
      <c r="AU1165" s="223">
        <f>WEEKNUM(B1165)-WEEKNUM(EOMONTH(B1165,-1)+1)+1</f>
        <v>1</v>
      </c>
      <c r="AV1165" s="209" t="str">
        <f>MONTH(R1165)&amp;"/"&amp;YEAR(R1165)</f>
        <v>4/2026</v>
      </c>
      <c r="AW1165" s="209">
        <f>WEEKNUM(R1165)-WEEKNUM(EOMONTH(R1165,-1)+1)+1</f>
        <v>3</v>
      </c>
      <c r="AX1165" s="209">
        <f>IF(BB1165="S",IF(Q1165="1. Aceitou o programa",R1165-B1165,0),0)</f>
        <v>45</v>
      </c>
      <c r="AY1165" s="209">
        <f>IF(BB1165="S",IF(AND(S1165&lt;&gt;"",R1165&lt;&gt;""),S1165-R1165,0),0)</f>
        <v>0</v>
      </c>
      <c r="AZ1165" s="209">
        <f>IF(BB1165="S",IF(Q1165="1. Aceitou o programa",IF(OR(X1165="Não se Aplica",X1165=""),IF(OR(W1165="Não se Aplica",W1165=""),0,W1165-V1165),AVERAGE(X1165-W1165,W1165-V1165)),0),0)</f>
        <v>0</v>
      </c>
      <c r="BA1165" s="209">
        <f>IF(BB1165="S",IF(AND(Q1165="1. Aceitou o programa",AH1165="Realizada"),IFERROR(IF(AG1165="",0,AG1165-R1165),0),0),0)</f>
        <v>0</v>
      </c>
      <c r="BB1165" s="209" t="str">
        <f>_xlfn.XLOOKUP(U1165,'Lista Suspensa'!$AA$20:$AA$23,'Lista Suspensa'!$AB$20:$AB$23,"N/A")</f>
        <v>S</v>
      </c>
    </row>
    <row r="1166" spans="1:54" ht="12" customHeight="1">
      <c r="A1166" s="151" t="s">
        <v>54</v>
      </c>
      <c r="B1166" s="152">
        <v>46083</v>
      </c>
      <c r="C1166" s="153" t="s">
        <v>55</v>
      </c>
      <c r="D1166" s="153" t="s">
        <v>56</v>
      </c>
      <c r="E1166" s="244">
        <v>92896934</v>
      </c>
      <c r="F1166" s="144" t="s">
        <v>2685</v>
      </c>
      <c r="G1166" s="230"/>
      <c r="H1166" s="154">
        <v>27887</v>
      </c>
      <c r="I1166" s="153">
        <v>50</v>
      </c>
      <c r="J1166" s="148" t="s">
        <v>70</v>
      </c>
      <c r="K1166" s="153" t="s">
        <v>59</v>
      </c>
      <c r="L1166" s="153"/>
      <c r="M1166" s="153"/>
      <c r="N1166" s="153">
        <v>110</v>
      </c>
      <c r="O1166" s="155" t="s">
        <v>2686</v>
      </c>
      <c r="P1166" s="156" t="s">
        <v>71</v>
      </c>
      <c r="Q1166" s="157" t="s">
        <v>110</v>
      </c>
      <c r="R1166" s="158">
        <v>46128</v>
      </c>
      <c r="S1166" s="159"/>
      <c r="T1166" s="159" t="s">
        <v>62</v>
      </c>
      <c r="U1166" s="159" t="s">
        <v>111</v>
      </c>
      <c r="V1166" s="154">
        <v>46128</v>
      </c>
      <c r="W1166" s="154" t="s">
        <v>126</v>
      </c>
      <c r="X1166" s="154" t="s">
        <v>126</v>
      </c>
      <c r="Y1166" s="160" t="s">
        <v>2687</v>
      </c>
      <c r="Z1166" s="160" t="s">
        <v>128</v>
      </c>
      <c r="AA1166" s="153">
        <v>93</v>
      </c>
      <c r="AB1166" s="153">
        <v>1.59</v>
      </c>
      <c r="AC1166" s="182">
        <f t="shared" si="38"/>
        <v>36.786519520588584</v>
      </c>
      <c r="AD1166" s="153" t="str">
        <f t="shared" si="39"/>
        <v>OBESIDADE II</v>
      </c>
      <c r="AE1166" s="233" t="s">
        <v>225</v>
      </c>
      <c r="AF1166" s="153" t="s">
        <v>130</v>
      </c>
      <c r="AG1166" s="159"/>
      <c r="AH1166" s="153"/>
      <c r="AI1166" s="161"/>
      <c r="AJ1166" s="153"/>
      <c r="AK1166" s="153"/>
      <c r="AL1166" s="207" t="s">
        <v>131</v>
      </c>
      <c r="AM1166" s="207"/>
      <c r="AN1166" s="207"/>
      <c r="AO1166" s="207" t="str">
        <f ca="1">IF(R1166="","",IF(R1166&gt;TODAY(),"0 meses",DATEDIF(R1166,TODAY(),"m") &amp; " meses"))</f>
        <v>1 meses</v>
      </c>
      <c r="AP1166" s="147" t="s">
        <v>67</v>
      </c>
      <c r="AQ1166" s="147" t="s">
        <v>67</v>
      </c>
      <c r="AR1166" s="147"/>
      <c r="AS1166" s="209" t="s">
        <v>68</v>
      </c>
      <c r="AT1166" s="223" t="str">
        <f>MONTH(B1166)&amp;"/"&amp;YEAR(B1166)</f>
        <v>3/2026</v>
      </c>
      <c r="AU1166" s="223">
        <f>WEEKNUM(B1166)-WEEKNUM(EOMONTH(B1166,-1)+1)+1</f>
        <v>1</v>
      </c>
      <c r="AV1166" s="209" t="str">
        <f>MONTH(R1166)&amp;"/"&amp;YEAR(R1166)</f>
        <v>4/2026</v>
      </c>
      <c r="AW1166" s="209">
        <f>WEEKNUM(R1166)-WEEKNUM(EOMONTH(R1166,-1)+1)+1</f>
        <v>3</v>
      </c>
      <c r="AX1166" s="209">
        <f>IF(BB1166="S",IF(Q1166="1. Aceitou o programa",R1166-B1166,0),0)</f>
        <v>45</v>
      </c>
      <c r="AY1166" s="209">
        <f>IF(BB1166="S",IF(AND(S1166&lt;&gt;"",R1166&lt;&gt;""),S1166-R1166,0),0)</f>
        <v>0</v>
      </c>
      <c r="AZ1166" s="209">
        <f>IF(BB1166="S",IF(Q1166="1. Aceitou o programa",IF(OR(X1166="Não se Aplica",X1166=""),IF(OR(W1166="Não se Aplica",W1166=""),0,W1166-V1166),AVERAGE(X1166-W1166,W1166-V1166)),0),0)</f>
        <v>0</v>
      </c>
      <c r="BA1166" s="209">
        <f>IF(BB1166="S",IF(AND(Q1166="1. Aceitou o programa",AH1166="Realizada"),IFERROR(IF(AG1166="",0,AG1166-R1166),0),0),0)</f>
        <v>0</v>
      </c>
      <c r="BB1166" s="209" t="str">
        <f>_xlfn.XLOOKUP(U1166,'Lista Suspensa'!$AA$20:$AA$23,'Lista Suspensa'!$AB$20:$AB$23,"N/A")</f>
        <v>S</v>
      </c>
    </row>
    <row r="1167" spans="1:54" ht="12" customHeight="1">
      <c r="A1167" s="151" t="s">
        <v>54</v>
      </c>
      <c r="B1167" s="152">
        <v>46083</v>
      </c>
      <c r="C1167" s="153" t="s">
        <v>55</v>
      </c>
      <c r="D1167" s="153" t="s">
        <v>56</v>
      </c>
      <c r="E1167" s="244">
        <v>450266451</v>
      </c>
      <c r="F1167" s="144" t="s">
        <v>2688</v>
      </c>
      <c r="G1167" s="230"/>
      <c r="H1167" s="154">
        <v>28362</v>
      </c>
      <c r="I1167" s="153">
        <v>48</v>
      </c>
      <c r="J1167" s="148" t="s">
        <v>70</v>
      </c>
      <c r="K1167" s="153" t="s">
        <v>59</v>
      </c>
      <c r="L1167" s="153"/>
      <c r="M1167" s="153"/>
      <c r="N1167" s="153">
        <v>100</v>
      </c>
      <c r="O1167" s="155" t="s">
        <v>2689</v>
      </c>
      <c r="P1167" s="156" t="s">
        <v>71</v>
      </c>
      <c r="Q1167" s="157" t="s">
        <v>110</v>
      </c>
      <c r="R1167" s="158">
        <v>46128</v>
      </c>
      <c r="S1167" s="159"/>
      <c r="T1167" s="159" t="s">
        <v>62</v>
      </c>
      <c r="U1167" s="159" t="s">
        <v>111</v>
      </c>
      <c r="V1167" s="154">
        <v>46128</v>
      </c>
      <c r="W1167" s="154" t="s">
        <v>126</v>
      </c>
      <c r="X1167" s="154" t="s">
        <v>126</v>
      </c>
      <c r="Y1167" s="160" t="s">
        <v>2690</v>
      </c>
      <c r="Z1167" s="160" t="s">
        <v>128</v>
      </c>
      <c r="AA1167" s="153">
        <v>92</v>
      </c>
      <c r="AB1167" s="153">
        <v>1.65</v>
      </c>
      <c r="AC1167" s="182">
        <f t="shared" si="38"/>
        <v>33.792470156106525</v>
      </c>
      <c r="AD1167" s="153" t="str">
        <f t="shared" si="39"/>
        <v>OBESIDADE I</v>
      </c>
      <c r="AE1167" s="233" t="s">
        <v>225</v>
      </c>
      <c r="AF1167" s="153" t="s">
        <v>130</v>
      </c>
      <c r="AG1167" s="159"/>
      <c r="AH1167" s="153"/>
      <c r="AI1167" s="161"/>
      <c r="AJ1167" s="153"/>
      <c r="AK1167" s="153"/>
      <c r="AL1167" s="207" t="s">
        <v>131</v>
      </c>
      <c r="AM1167" s="207"/>
      <c r="AN1167" s="207"/>
      <c r="AO1167" s="207" t="str">
        <f ca="1">IF(R1167="","",IF(R1167&gt;TODAY(),"0 meses",DATEDIF(R1167,TODAY(),"m") &amp; " meses"))</f>
        <v>1 meses</v>
      </c>
      <c r="AP1167" s="147" t="s">
        <v>67</v>
      </c>
      <c r="AQ1167" s="147" t="s">
        <v>67</v>
      </c>
      <c r="AR1167" s="147"/>
      <c r="AS1167" s="209" t="s">
        <v>68</v>
      </c>
      <c r="AT1167" s="223" t="str">
        <f>MONTH(B1167)&amp;"/"&amp;YEAR(B1167)</f>
        <v>3/2026</v>
      </c>
      <c r="AU1167" s="223">
        <f>WEEKNUM(B1167)-WEEKNUM(EOMONTH(B1167,-1)+1)+1</f>
        <v>1</v>
      </c>
      <c r="AV1167" s="209" t="str">
        <f>MONTH(R1167)&amp;"/"&amp;YEAR(R1167)</f>
        <v>4/2026</v>
      </c>
      <c r="AW1167" s="209">
        <f>WEEKNUM(R1167)-WEEKNUM(EOMONTH(R1167,-1)+1)+1</f>
        <v>3</v>
      </c>
      <c r="AX1167" s="209">
        <f>IF(BB1167="S",IF(Q1167="1. Aceitou o programa",R1167-B1167,0),0)</f>
        <v>45</v>
      </c>
      <c r="AY1167" s="209">
        <f>IF(BB1167="S",IF(AND(S1167&lt;&gt;"",R1167&lt;&gt;""),S1167-R1167,0),0)</f>
        <v>0</v>
      </c>
      <c r="AZ1167" s="209">
        <f>IF(BB1167="S",IF(Q1167="1. Aceitou o programa",IF(OR(X1167="Não se Aplica",X1167=""),IF(OR(W1167="Não se Aplica",W1167=""),0,W1167-V1167),AVERAGE(X1167-W1167,W1167-V1167)),0),0)</f>
        <v>0</v>
      </c>
      <c r="BA1167" s="209">
        <f>IF(BB1167="S",IF(AND(Q1167="1. Aceitou o programa",AH1167="Realizada"),IFERROR(IF(AG1167="",0,AG1167-R1167),0),0),0)</f>
        <v>0</v>
      </c>
      <c r="BB1167" s="209" t="str">
        <f>_xlfn.XLOOKUP(U1167,'Lista Suspensa'!$AA$20:$AA$23,'Lista Suspensa'!$AB$20:$AB$23,"N/A")</f>
        <v>S</v>
      </c>
    </row>
    <row r="1168" spans="1:54" ht="12" customHeight="1">
      <c r="A1168" s="151" t="s">
        <v>54</v>
      </c>
      <c r="B1168" s="152">
        <v>46083</v>
      </c>
      <c r="C1168" s="153" t="s">
        <v>55</v>
      </c>
      <c r="D1168" s="153" t="s">
        <v>56</v>
      </c>
      <c r="E1168" s="244">
        <v>94219631</v>
      </c>
      <c r="F1168" s="144" t="s">
        <v>2691</v>
      </c>
      <c r="G1168" s="230"/>
      <c r="H1168" s="154">
        <v>30599</v>
      </c>
      <c r="I1168" s="153">
        <v>42</v>
      </c>
      <c r="J1168" s="148" t="s">
        <v>70</v>
      </c>
      <c r="K1168" s="153" t="s">
        <v>59</v>
      </c>
      <c r="L1168" s="153"/>
      <c r="M1168" s="153"/>
      <c r="N1168" s="153">
        <v>60</v>
      </c>
      <c r="O1168" s="155" t="s">
        <v>2692</v>
      </c>
      <c r="P1168" s="156" t="s">
        <v>71</v>
      </c>
      <c r="Q1168" s="157" t="s">
        <v>110</v>
      </c>
      <c r="R1168" s="158">
        <v>46128</v>
      </c>
      <c r="S1168" s="159"/>
      <c r="T1168" s="159" t="s">
        <v>62</v>
      </c>
      <c r="U1168" s="159" t="s">
        <v>111</v>
      </c>
      <c r="V1168" s="154">
        <v>46128</v>
      </c>
      <c r="W1168" s="154" t="s">
        <v>126</v>
      </c>
      <c r="X1168" s="154" t="s">
        <v>126</v>
      </c>
      <c r="Y1168" s="160" t="s">
        <v>2693</v>
      </c>
      <c r="Z1168" s="160" t="s">
        <v>128</v>
      </c>
      <c r="AA1168" s="153">
        <v>120</v>
      </c>
      <c r="AB1168" s="153">
        <v>1.55</v>
      </c>
      <c r="AC1168" s="182">
        <f t="shared" si="38"/>
        <v>49.947970863683658</v>
      </c>
      <c r="AD1168" s="153" t="str">
        <f t="shared" si="39"/>
        <v>OBESIDADE III</v>
      </c>
      <c r="AE1168" s="233" t="s">
        <v>225</v>
      </c>
      <c r="AF1168" s="153" t="s">
        <v>130</v>
      </c>
      <c r="AG1168" s="159"/>
      <c r="AH1168" s="153"/>
      <c r="AI1168" s="161"/>
      <c r="AJ1168" s="153"/>
      <c r="AK1168" s="153"/>
      <c r="AL1168" s="207" t="s">
        <v>131</v>
      </c>
      <c r="AM1168" s="207"/>
      <c r="AN1168" s="207"/>
      <c r="AO1168" s="207" t="str">
        <f ca="1">IF(R1168="","",IF(R1168&gt;TODAY(),"0 meses",DATEDIF(R1168,TODAY(),"m") &amp; " meses"))</f>
        <v>1 meses</v>
      </c>
      <c r="AP1168" s="147" t="s">
        <v>67</v>
      </c>
      <c r="AQ1168" s="147" t="s">
        <v>67</v>
      </c>
      <c r="AR1168" s="147"/>
      <c r="AS1168" s="209" t="s">
        <v>68</v>
      </c>
      <c r="AT1168" s="223" t="str">
        <f>MONTH(B1168)&amp;"/"&amp;YEAR(B1168)</f>
        <v>3/2026</v>
      </c>
      <c r="AU1168" s="223">
        <f>WEEKNUM(B1168)-WEEKNUM(EOMONTH(B1168,-1)+1)+1</f>
        <v>1</v>
      </c>
      <c r="AV1168" s="209" t="str">
        <f>MONTH(R1168)&amp;"/"&amp;YEAR(R1168)</f>
        <v>4/2026</v>
      </c>
      <c r="AW1168" s="209">
        <f>WEEKNUM(R1168)-WEEKNUM(EOMONTH(R1168,-1)+1)+1</f>
        <v>3</v>
      </c>
      <c r="AX1168" s="209">
        <f>IF(BB1168="S",IF(Q1168="1. Aceitou o programa",R1168-B1168,0),0)</f>
        <v>45</v>
      </c>
      <c r="AY1168" s="209">
        <f>IF(BB1168="S",IF(AND(S1168&lt;&gt;"",R1168&lt;&gt;""),S1168-R1168,0),0)</f>
        <v>0</v>
      </c>
      <c r="AZ1168" s="209">
        <f>IF(BB1168="S",IF(Q1168="1. Aceitou o programa",IF(OR(X1168="Não se Aplica",X1168=""),IF(OR(W1168="Não se Aplica",W1168=""),0,W1168-V1168),AVERAGE(X1168-W1168,W1168-V1168)),0),0)</f>
        <v>0</v>
      </c>
      <c r="BA1168" s="209">
        <f>IF(BB1168="S",IF(AND(Q1168="1. Aceitou o programa",AH1168="Realizada"),IFERROR(IF(AG1168="",0,AG1168-R1168),0),0),0)</f>
        <v>0</v>
      </c>
      <c r="BB1168" s="209" t="str">
        <f>_xlfn.XLOOKUP(U1168,'Lista Suspensa'!$AA$20:$AA$23,'Lista Suspensa'!$AB$20:$AB$23,"N/A")</f>
        <v>S</v>
      </c>
    </row>
    <row r="1169" spans="1:54" ht="12" customHeight="1">
      <c r="A1169" s="151" t="s">
        <v>54</v>
      </c>
      <c r="B1169" s="152">
        <v>46083</v>
      </c>
      <c r="C1169" s="153" t="s">
        <v>55</v>
      </c>
      <c r="D1169" s="153" t="s">
        <v>56</v>
      </c>
      <c r="E1169" s="244">
        <v>443865540</v>
      </c>
      <c r="F1169" s="144" t="s">
        <v>2694</v>
      </c>
      <c r="G1169" s="230"/>
      <c r="H1169" s="154">
        <v>29676</v>
      </c>
      <c r="I1169" s="153">
        <v>45</v>
      </c>
      <c r="J1169" s="148" t="s">
        <v>70</v>
      </c>
      <c r="K1169" s="153" t="s">
        <v>59</v>
      </c>
      <c r="L1169" s="153"/>
      <c r="M1169" s="153"/>
      <c r="N1169" s="153">
        <v>300</v>
      </c>
      <c r="O1169" s="155" t="s">
        <v>2695</v>
      </c>
      <c r="P1169" s="156" t="s">
        <v>2242</v>
      </c>
      <c r="Q1169" s="157" t="s">
        <v>110</v>
      </c>
      <c r="R1169" s="158">
        <v>46128</v>
      </c>
      <c r="S1169" s="159"/>
      <c r="T1169" s="159" t="s">
        <v>62</v>
      </c>
      <c r="U1169" s="159" t="s">
        <v>111</v>
      </c>
      <c r="V1169" s="154">
        <v>46126</v>
      </c>
      <c r="W1169" s="154" t="s">
        <v>126</v>
      </c>
      <c r="X1169" s="154" t="s">
        <v>126</v>
      </c>
      <c r="Y1169" s="160" t="s">
        <v>2607</v>
      </c>
      <c r="Z1169" s="160" t="s">
        <v>128</v>
      </c>
      <c r="AA1169" s="153">
        <v>79</v>
      </c>
      <c r="AB1169" s="153">
        <v>1.52</v>
      </c>
      <c r="AC1169" s="182">
        <f t="shared" si="38"/>
        <v>34.193213296398895</v>
      </c>
      <c r="AD1169" s="153" t="str">
        <f t="shared" si="39"/>
        <v>OBESIDADE I</v>
      </c>
      <c r="AE1169" s="233" t="s">
        <v>135</v>
      </c>
      <c r="AF1169" s="153" t="s">
        <v>130</v>
      </c>
      <c r="AG1169" s="159"/>
      <c r="AH1169" s="153"/>
      <c r="AI1169" s="161"/>
      <c r="AJ1169" s="153"/>
      <c r="AK1169" s="153"/>
      <c r="AL1169" s="207" t="s">
        <v>131</v>
      </c>
      <c r="AM1169" s="207"/>
      <c r="AN1169" s="207"/>
      <c r="AO1169" s="207" t="str">
        <f ca="1">IF(R1169="","",IF(R1169&gt;TODAY(),"0 meses",DATEDIF(R1169,TODAY(),"m") &amp; " meses"))</f>
        <v>1 meses</v>
      </c>
      <c r="AP1169" s="147" t="s">
        <v>67</v>
      </c>
      <c r="AQ1169" s="147" t="s">
        <v>67</v>
      </c>
      <c r="AR1169" s="147"/>
      <c r="AS1169" s="209" t="s">
        <v>68</v>
      </c>
      <c r="AT1169" s="223" t="str">
        <f>MONTH(B1169)&amp;"/"&amp;YEAR(B1169)</f>
        <v>3/2026</v>
      </c>
      <c r="AU1169" s="223">
        <f>WEEKNUM(B1169)-WEEKNUM(EOMONTH(B1169,-1)+1)+1</f>
        <v>1</v>
      </c>
      <c r="AV1169" s="209" t="str">
        <f>MONTH(R1169)&amp;"/"&amp;YEAR(R1169)</f>
        <v>4/2026</v>
      </c>
      <c r="AW1169" s="209">
        <f>WEEKNUM(R1169)-WEEKNUM(EOMONTH(R1169,-1)+1)+1</f>
        <v>3</v>
      </c>
      <c r="AX1169" s="209">
        <f>IF(BB1169="S",IF(Q1169="1. Aceitou o programa",R1169-B1169,0),0)</f>
        <v>45</v>
      </c>
      <c r="AY1169" s="209">
        <f>IF(BB1169="S",IF(AND(S1169&lt;&gt;"",R1169&lt;&gt;""),S1169-R1169,0),0)</f>
        <v>0</v>
      </c>
      <c r="AZ1169" s="209">
        <f>IF(BB1169="S",IF(Q1169="1. Aceitou o programa",IF(OR(X1169="Não se Aplica",X1169=""),IF(OR(W1169="Não se Aplica",W1169=""),0,W1169-V1169),AVERAGE(X1169-W1169,W1169-V1169)),0),0)</f>
        <v>0</v>
      </c>
      <c r="BA1169" s="209">
        <f>IF(BB1169="S",IF(AND(Q1169="1. Aceitou o programa",AH1169="Realizada"),IFERROR(IF(AG1169="",0,AG1169-R1169),0),0),0)</f>
        <v>0</v>
      </c>
      <c r="BB1169" s="209" t="str">
        <f>_xlfn.XLOOKUP(U1169,'Lista Suspensa'!$AA$20:$AA$23,'Lista Suspensa'!$AB$20:$AB$23,"N/A")</f>
        <v>S</v>
      </c>
    </row>
    <row r="1170" spans="1:54" ht="12" customHeight="1">
      <c r="A1170" s="151" t="s">
        <v>54</v>
      </c>
      <c r="B1170" s="152">
        <v>46083</v>
      </c>
      <c r="C1170" s="153" t="s">
        <v>55</v>
      </c>
      <c r="D1170" s="153" t="s">
        <v>56</v>
      </c>
      <c r="E1170" s="244">
        <v>92830769</v>
      </c>
      <c r="F1170" s="144" t="s">
        <v>2696</v>
      </c>
      <c r="G1170" s="230"/>
      <c r="H1170" s="154">
        <v>30108</v>
      </c>
      <c r="I1170" s="153">
        <v>43</v>
      </c>
      <c r="J1170" s="148" t="s">
        <v>70</v>
      </c>
      <c r="K1170" s="153" t="s">
        <v>59</v>
      </c>
      <c r="L1170" s="153"/>
      <c r="M1170" s="153"/>
      <c r="N1170" s="153">
        <v>60</v>
      </c>
      <c r="O1170" s="155" t="s">
        <v>2697</v>
      </c>
      <c r="P1170" s="156" t="s">
        <v>2242</v>
      </c>
      <c r="Q1170" s="157" t="s">
        <v>110</v>
      </c>
      <c r="R1170" s="158">
        <v>46128</v>
      </c>
      <c r="S1170" s="159"/>
      <c r="T1170" s="159" t="s">
        <v>62</v>
      </c>
      <c r="U1170" s="159" t="s">
        <v>111</v>
      </c>
      <c r="V1170" s="154">
        <v>46125</v>
      </c>
      <c r="W1170" s="154" t="s">
        <v>126</v>
      </c>
      <c r="X1170" s="154" t="s">
        <v>126</v>
      </c>
      <c r="Y1170" s="160" t="s">
        <v>2698</v>
      </c>
      <c r="Z1170" s="160" t="s">
        <v>128</v>
      </c>
      <c r="AA1170" s="153">
        <v>102</v>
      </c>
      <c r="AB1170" s="153">
        <v>1.68</v>
      </c>
      <c r="AC1170" s="182">
        <f t="shared" si="38"/>
        <v>36.139455782312929</v>
      </c>
      <c r="AD1170" s="153" t="str">
        <f t="shared" si="39"/>
        <v>OBESIDADE II</v>
      </c>
      <c r="AE1170" s="233" t="s">
        <v>135</v>
      </c>
      <c r="AF1170" s="153" t="s">
        <v>130</v>
      </c>
      <c r="AG1170" s="159"/>
      <c r="AH1170" s="153"/>
      <c r="AI1170" s="161"/>
      <c r="AJ1170" s="153"/>
      <c r="AK1170" s="153"/>
      <c r="AL1170" s="207" t="s">
        <v>136</v>
      </c>
      <c r="AM1170" s="207"/>
      <c r="AN1170" s="207"/>
      <c r="AO1170" s="207" t="str">
        <f ca="1">IF(R1170="","",IF(R1170&gt;TODAY(),"0 meses",DATEDIF(R1170,TODAY(),"m") &amp; " meses"))</f>
        <v>1 meses</v>
      </c>
      <c r="AP1170" s="147" t="s">
        <v>67</v>
      </c>
      <c r="AQ1170" s="147" t="s">
        <v>67</v>
      </c>
      <c r="AR1170" s="147"/>
      <c r="AS1170" s="209" t="s">
        <v>68</v>
      </c>
      <c r="AT1170" s="223" t="str">
        <f>MONTH(B1170)&amp;"/"&amp;YEAR(B1170)</f>
        <v>3/2026</v>
      </c>
      <c r="AU1170" s="223">
        <f>WEEKNUM(B1170)-WEEKNUM(EOMONTH(B1170,-1)+1)+1</f>
        <v>1</v>
      </c>
      <c r="AV1170" s="209" t="str">
        <f>MONTH(R1170)&amp;"/"&amp;YEAR(R1170)</f>
        <v>4/2026</v>
      </c>
      <c r="AW1170" s="209">
        <f>WEEKNUM(R1170)-WEEKNUM(EOMONTH(R1170,-1)+1)+1</f>
        <v>3</v>
      </c>
      <c r="AX1170" s="209">
        <f>IF(BB1170="S",IF(Q1170="1. Aceitou o programa",R1170-B1170,0),0)</f>
        <v>45</v>
      </c>
      <c r="AY1170" s="209">
        <f>IF(BB1170="S",IF(AND(S1170&lt;&gt;"",R1170&lt;&gt;""),S1170-R1170,0),0)</f>
        <v>0</v>
      </c>
      <c r="AZ1170" s="209">
        <f>IF(BB1170="S",IF(Q1170="1. Aceitou o programa",IF(OR(X1170="Não se Aplica",X1170=""),IF(OR(W1170="Não se Aplica",W1170=""),0,W1170-V1170),AVERAGE(X1170-W1170,W1170-V1170)),0),0)</f>
        <v>0</v>
      </c>
      <c r="BA1170" s="209">
        <f>IF(BB1170="S",IF(AND(Q1170="1. Aceitou o programa",AH1170="Realizada"),IFERROR(IF(AG1170="",0,AG1170-R1170),0),0),0)</f>
        <v>0</v>
      </c>
      <c r="BB1170" s="209" t="str">
        <f>_xlfn.XLOOKUP(U1170,'Lista Suspensa'!$AA$20:$AA$23,'Lista Suspensa'!$AB$20:$AB$23,"N/A")</f>
        <v>S</v>
      </c>
    </row>
    <row r="1171" spans="1:54" ht="12" customHeight="1">
      <c r="A1171" s="151" t="s">
        <v>54</v>
      </c>
      <c r="B1171" s="152">
        <v>46083</v>
      </c>
      <c r="C1171" s="153" t="s">
        <v>55</v>
      </c>
      <c r="D1171" s="153" t="s">
        <v>56</v>
      </c>
      <c r="E1171" s="244">
        <v>92581942</v>
      </c>
      <c r="F1171" s="144" t="s">
        <v>2699</v>
      </c>
      <c r="G1171" s="230"/>
      <c r="H1171" s="154">
        <v>33641</v>
      </c>
      <c r="I1171" s="153">
        <v>34</v>
      </c>
      <c r="J1171" s="148" t="s">
        <v>58</v>
      </c>
      <c r="K1171" s="153"/>
      <c r="L1171" s="153"/>
      <c r="M1171" s="153"/>
      <c r="N1171" s="153">
        <v>75</v>
      </c>
      <c r="O1171" s="155" t="s">
        <v>2700</v>
      </c>
      <c r="P1171" s="156" t="s">
        <v>2242</v>
      </c>
      <c r="Q1171" s="157" t="s">
        <v>110</v>
      </c>
      <c r="R1171" s="158">
        <v>46128</v>
      </c>
      <c r="S1171" s="159"/>
      <c r="T1171" s="159" t="s">
        <v>62</v>
      </c>
      <c r="U1171" s="159" t="s">
        <v>111</v>
      </c>
      <c r="V1171" s="154">
        <v>46126</v>
      </c>
      <c r="W1171" s="154" t="s">
        <v>126</v>
      </c>
      <c r="X1171" s="154" t="s">
        <v>126</v>
      </c>
      <c r="Y1171" s="160" t="s">
        <v>81</v>
      </c>
      <c r="Z1171" s="160" t="s">
        <v>2281</v>
      </c>
      <c r="AA1171" s="153">
        <v>125</v>
      </c>
      <c r="AB1171" s="153">
        <v>1.73</v>
      </c>
      <c r="AC1171" s="182">
        <f t="shared" si="38"/>
        <v>41.765511711049484</v>
      </c>
      <c r="AD1171" s="153" t="str">
        <f t="shared" si="39"/>
        <v>OBESIDADE III</v>
      </c>
      <c r="AE1171" s="233" t="s">
        <v>135</v>
      </c>
      <c r="AF1171" s="153" t="s">
        <v>130</v>
      </c>
      <c r="AG1171" s="159"/>
      <c r="AH1171" s="153"/>
      <c r="AI1171" s="161"/>
      <c r="AJ1171" s="153"/>
      <c r="AK1171" s="153"/>
      <c r="AL1171" s="207" t="s">
        <v>131</v>
      </c>
      <c r="AM1171" s="207"/>
      <c r="AN1171" s="207"/>
      <c r="AO1171" s="207" t="str">
        <f ca="1">IF(R1171="","",IF(R1171&gt;TODAY(),"0 meses",DATEDIF(R1171,TODAY(),"m") &amp; " meses"))</f>
        <v>1 meses</v>
      </c>
      <c r="AP1171" s="147" t="s">
        <v>67</v>
      </c>
      <c r="AQ1171" s="147" t="s">
        <v>67</v>
      </c>
      <c r="AR1171" s="147"/>
      <c r="AS1171" s="209" t="s">
        <v>68</v>
      </c>
      <c r="AT1171" s="223" t="str">
        <f>MONTH(B1171)&amp;"/"&amp;YEAR(B1171)</f>
        <v>3/2026</v>
      </c>
      <c r="AU1171" s="223">
        <f>WEEKNUM(B1171)-WEEKNUM(EOMONTH(B1171,-1)+1)+1</f>
        <v>1</v>
      </c>
      <c r="AV1171" s="209" t="str">
        <f>MONTH(R1171)&amp;"/"&amp;YEAR(R1171)</f>
        <v>4/2026</v>
      </c>
      <c r="AW1171" s="209">
        <f>WEEKNUM(R1171)-WEEKNUM(EOMONTH(R1171,-1)+1)+1</f>
        <v>3</v>
      </c>
      <c r="AX1171" s="209">
        <f>IF(BB1171="S",IF(Q1171="1. Aceitou o programa",R1171-B1171,0),0)</f>
        <v>45</v>
      </c>
      <c r="AY1171" s="209">
        <f>IF(BB1171="S",IF(AND(S1171&lt;&gt;"",R1171&lt;&gt;""),S1171-R1171,0),0)</f>
        <v>0</v>
      </c>
      <c r="AZ1171" s="209">
        <f>IF(BB1171="S",IF(Q1171="1. Aceitou o programa",IF(OR(X1171="Não se Aplica",X1171=""),IF(OR(W1171="Não se Aplica",W1171=""),0,W1171-V1171),AVERAGE(X1171-W1171,W1171-V1171)),0),0)</f>
        <v>0</v>
      </c>
      <c r="BA1171" s="209">
        <f>IF(BB1171="S",IF(AND(Q1171="1. Aceitou o programa",AH1171="Realizada"),IFERROR(IF(AG1171="",0,AG1171-R1171),0),0),0)</f>
        <v>0</v>
      </c>
      <c r="BB1171" s="209" t="str">
        <f>_xlfn.XLOOKUP(U1171,'Lista Suspensa'!$AA$20:$AA$23,'Lista Suspensa'!$AB$20:$AB$23,"N/A")</f>
        <v>S</v>
      </c>
    </row>
    <row r="1172" spans="1:54" ht="12" customHeight="1">
      <c r="A1172" s="151" t="s">
        <v>54</v>
      </c>
      <c r="B1172" s="152">
        <v>46083</v>
      </c>
      <c r="C1172" s="153" t="s">
        <v>55</v>
      </c>
      <c r="D1172" s="153" t="s">
        <v>56</v>
      </c>
      <c r="E1172" s="244">
        <v>89927247</v>
      </c>
      <c r="F1172" s="144" t="s">
        <v>2701</v>
      </c>
      <c r="G1172" s="230"/>
      <c r="H1172" s="154">
        <v>37494</v>
      </c>
      <c r="I1172" s="153">
        <v>23</v>
      </c>
      <c r="J1172" s="148" t="s">
        <v>70</v>
      </c>
      <c r="K1172" s="153"/>
      <c r="L1172" s="153"/>
      <c r="M1172" s="153"/>
      <c r="N1172" s="153">
        <v>750</v>
      </c>
      <c r="O1172" s="155" t="s">
        <v>2702</v>
      </c>
      <c r="P1172" s="156" t="s">
        <v>2242</v>
      </c>
      <c r="Q1172" s="157" t="s">
        <v>110</v>
      </c>
      <c r="R1172" s="158">
        <v>46128</v>
      </c>
      <c r="S1172" s="159"/>
      <c r="T1172" s="159" t="s">
        <v>62</v>
      </c>
      <c r="U1172" s="159" t="s">
        <v>111</v>
      </c>
      <c r="V1172" s="154">
        <v>46126</v>
      </c>
      <c r="W1172" s="154" t="s">
        <v>126</v>
      </c>
      <c r="X1172" s="154" t="s">
        <v>126</v>
      </c>
      <c r="Y1172" s="160" t="s">
        <v>2703</v>
      </c>
      <c r="Z1172" s="160" t="s">
        <v>128</v>
      </c>
      <c r="AA1172" s="153">
        <v>106</v>
      </c>
      <c r="AB1172" s="153">
        <v>1.65</v>
      </c>
      <c r="AC1172" s="182">
        <f t="shared" si="38"/>
        <v>38.934802571166209</v>
      </c>
      <c r="AD1172" s="153" t="str">
        <f t="shared" si="39"/>
        <v>OBESIDADE II</v>
      </c>
      <c r="AE1172" s="233" t="s">
        <v>135</v>
      </c>
      <c r="AF1172" s="153" t="s">
        <v>130</v>
      </c>
      <c r="AG1172" s="159"/>
      <c r="AH1172" s="153"/>
      <c r="AI1172" s="161"/>
      <c r="AJ1172" s="153"/>
      <c r="AK1172" s="153"/>
      <c r="AL1172" s="207" t="s">
        <v>131</v>
      </c>
      <c r="AM1172" s="207"/>
      <c r="AN1172" s="207"/>
      <c r="AO1172" s="207" t="str">
        <f ca="1">IF(R1172="","",IF(R1172&gt;TODAY(),"0 meses",DATEDIF(R1172,TODAY(),"m") &amp; " meses"))</f>
        <v>1 meses</v>
      </c>
      <c r="AP1172" s="147" t="s">
        <v>67</v>
      </c>
      <c r="AQ1172" s="147" t="s">
        <v>67</v>
      </c>
      <c r="AR1172" s="147"/>
      <c r="AS1172" s="209" t="s">
        <v>68</v>
      </c>
      <c r="AT1172" s="223" t="str">
        <f>MONTH(B1172)&amp;"/"&amp;YEAR(B1172)</f>
        <v>3/2026</v>
      </c>
      <c r="AU1172" s="223">
        <f>WEEKNUM(B1172)-WEEKNUM(EOMONTH(B1172,-1)+1)+1</f>
        <v>1</v>
      </c>
      <c r="AV1172" s="209" t="str">
        <f>MONTH(R1172)&amp;"/"&amp;YEAR(R1172)</f>
        <v>4/2026</v>
      </c>
      <c r="AW1172" s="209">
        <f>WEEKNUM(R1172)-WEEKNUM(EOMONTH(R1172,-1)+1)+1</f>
        <v>3</v>
      </c>
      <c r="AX1172" s="209">
        <f>IF(BB1172="S",IF(Q1172="1. Aceitou o programa",R1172-B1172,0),0)</f>
        <v>45</v>
      </c>
      <c r="AY1172" s="209">
        <f>IF(BB1172="S",IF(AND(S1172&lt;&gt;"",R1172&lt;&gt;""),S1172-R1172,0),0)</f>
        <v>0</v>
      </c>
      <c r="AZ1172" s="209">
        <f>IF(BB1172="S",IF(Q1172="1. Aceitou o programa",IF(OR(X1172="Não se Aplica",X1172=""),IF(OR(W1172="Não se Aplica",W1172=""),0,W1172-V1172),AVERAGE(X1172-W1172,W1172-V1172)),0),0)</f>
        <v>0</v>
      </c>
      <c r="BA1172" s="209">
        <f>IF(BB1172="S",IF(AND(Q1172="1. Aceitou o programa",AH1172="Realizada"),IFERROR(IF(AG1172="",0,AG1172-R1172),0),0),0)</f>
        <v>0</v>
      </c>
      <c r="BB1172" s="209" t="str">
        <f>_xlfn.XLOOKUP(U1172,'Lista Suspensa'!$AA$20:$AA$23,'Lista Suspensa'!$AB$20:$AB$23,"N/A")</f>
        <v>S</v>
      </c>
    </row>
    <row r="1173" spans="1:54" ht="12" customHeight="1">
      <c r="A1173" s="151" t="s">
        <v>54</v>
      </c>
      <c r="B1173" s="152">
        <v>46083</v>
      </c>
      <c r="C1173" s="153" t="s">
        <v>55</v>
      </c>
      <c r="D1173" s="153" t="s">
        <v>56</v>
      </c>
      <c r="E1173" s="244">
        <v>811727971</v>
      </c>
      <c r="F1173" s="144" t="s">
        <v>2704</v>
      </c>
      <c r="G1173" s="230"/>
      <c r="H1173" s="154">
        <v>24638</v>
      </c>
      <c r="I1173" s="153">
        <v>58</v>
      </c>
      <c r="J1173" s="148" t="s">
        <v>70</v>
      </c>
      <c r="K1173" s="153" t="s">
        <v>59</v>
      </c>
      <c r="L1173" s="153"/>
      <c r="M1173" s="153"/>
      <c r="N1173" s="153">
        <v>100</v>
      </c>
      <c r="O1173" s="155" t="s">
        <v>2705</v>
      </c>
      <c r="P1173" s="156" t="s">
        <v>2242</v>
      </c>
      <c r="Q1173" s="157" t="s">
        <v>110</v>
      </c>
      <c r="R1173" s="158">
        <v>46128</v>
      </c>
      <c r="S1173" s="159"/>
      <c r="T1173" s="159" t="s">
        <v>62</v>
      </c>
      <c r="U1173" s="159" t="s">
        <v>111</v>
      </c>
      <c r="V1173" s="154">
        <v>46128</v>
      </c>
      <c r="W1173" s="154" t="s">
        <v>126</v>
      </c>
      <c r="X1173" s="154" t="s">
        <v>126</v>
      </c>
      <c r="Y1173" s="160" t="s">
        <v>2658</v>
      </c>
      <c r="Z1173" s="160" t="s">
        <v>128</v>
      </c>
      <c r="AA1173" s="153">
        <v>83.7</v>
      </c>
      <c r="AB1173" s="153">
        <v>1.6</v>
      </c>
      <c r="AC1173" s="182">
        <f t="shared" si="38"/>
        <v>32.695312499999993</v>
      </c>
      <c r="AD1173" s="153" t="str">
        <f t="shared" si="39"/>
        <v>OBESIDADE I</v>
      </c>
      <c r="AE1173" s="233" t="s">
        <v>135</v>
      </c>
      <c r="AF1173" s="153" t="s">
        <v>130</v>
      </c>
      <c r="AG1173" s="159"/>
      <c r="AH1173" s="153"/>
      <c r="AI1173" s="161"/>
      <c r="AJ1173" s="153"/>
      <c r="AK1173" s="153"/>
      <c r="AL1173" s="207" t="s">
        <v>131</v>
      </c>
      <c r="AM1173" s="207"/>
      <c r="AN1173" s="207"/>
      <c r="AO1173" s="207" t="str">
        <f ca="1">IF(R1173="","",IF(R1173&gt;TODAY(),"0 meses",DATEDIF(R1173,TODAY(),"m") &amp; " meses"))</f>
        <v>1 meses</v>
      </c>
      <c r="AP1173" s="147" t="s">
        <v>67</v>
      </c>
      <c r="AQ1173" s="147" t="s">
        <v>67</v>
      </c>
      <c r="AR1173" s="147"/>
      <c r="AS1173" s="209" t="s">
        <v>68</v>
      </c>
      <c r="AT1173" s="223" t="str">
        <f>MONTH(B1173)&amp;"/"&amp;YEAR(B1173)</f>
        <v>3/2026</v>
      </c>
      <c r="AU1173" s="223">
        <f>WEEKNUM(B1173)-WEEKNUM(EOMONTH(B1173,-1)+1)+1</f>
        <v>1</v>
      </c>
      <c r="AV1173" s="209" t="str">
        <f>MONTH(R1173)&amp;"/"&amp;YEAR(R1173)</f>
        <v>4/2026</v>
      </c>
      <c r="AW1173" s="209">
        <f>WEEKNUM(R1173)-WEEKNUM(EOMONTH(R1173,-1)+1)+1</f>
        <v>3</v>
      </c>
      <c r="AX1173" s="209">
        <f>IF(BB1173="S",IF(Q1173="1. Aceitou o programa",R1173-B1173,0),0)</f>
        <v>45</v>
      </c>
      <c r="AY1173" s="209">
        <f>IF(BB1173="S",IF(AND(S1173&lt;&gt;"",R1173&lt;&gt;""),S1173-R1173,0),0)</f>
        <v>0</v>
      </c>
      <c r="AZ1173" s="209">
        <f>IF(BB1173="S",IF(Q1173="1. Aceitou o programa",IF(OR(X1173="Não se Aplica",X1173=""),IF(OR(W1173="Não se Aplica",W1173=""),0,W1173-V1173),AVERAGE(X1173-W1173,W1173-V1173)),0),0)</f>
        <v>0</v>
      </c>
      <c r="BA1173" s="209">
        <f>IF(BB1173="S",IF(AND(Q1173="1. Aceitou o programa",AH1173="Realizada"),IFERROR(IF(AG1173="",0,AG1173-R1173),0),0),0)</f>
        <v>0</v>
      </c>
      <c r="BB1173" s="209" t="str">
        <f>_xlfn.XLOOKUP(U1173,'Lista Suspensa'!$AA$20:$AA$23,'Lista Suspensa'!$AB$20:$AB$23,"N/A")</f>
        <v>S</v>
      </c>
    </row>
    <row r="1174" spans="1:54" ht="12" customHeight="1">
      <c r="A1174" s="151" t="s">
        <v>54</v>
      </c>
      <c r="B1174" s="152">
        <v>46083</v>
      </c>
      <c r="C1174" s="153" t="s">
        <v>55</v>
      </c>
      <c r="D1174" s="153" t="s">
        <v>56</v>
      </c>
      <c r="E1174" s="244">
        <v>95059739</v>
      </c>
      <c r="F1174" s="144" t="s">
        <v>2706</v>
      </c>
      <c r="G1174" s="230"/>
      <c r="H1174" s="154">
        <v>29340</v>
      </c>
      <c r="I1174" s="153">
        <v>46</v>
      </c>
      <c r="J1174" s="148" t="s">
        <v>70</v>
      </c>
      <c r="K1174" s="153" t="s">
        <v>59</v>
      </c>
      <c r="L1174" s="153"/>
      <c r="M1174" s="153"/>
      <c r="N1174" s="153">
        <v>60</v>
      </c>
      <c r="O1174" s="155" t="s">
        <v>2707</v>
      </c>
      <c r="P1174" s="156" t="s">
        <v>2077</v>
      </c>
      <c r="Q1174" s="157" t="s">
        <v>110</v>
      </c>
      <c r="R1174" s="158">
        <v>46128</v>
      </c>
      <c r="S1174" s="159"/>
      <c r="T1174" s="159" t="s">
        <v>62</v>
      </c>
      <c r="U1174" s="159" t="s">
        <v>111</v>
      </c>
      <c r="V1174" s="154">
        <v>46128</v>
      </c>
      <c r="W1174" s="154" t="s">
        <v>126</v>
      </c>
      <c r="X1174" s="154" t="s">
        <v>126</v>
      </c>
      <c r="Y1174" s="160" t="s">
        <v>96</v>
      </c>
      <c r="Z1174" s="160" t="s">
        <v>128</v>
      </c>
      <c r="AA1174" s="153">
        <v>86</v>
      </c>
      <c r="AB1174" s="153">
        <v>1.63</v>
      </c>
      <c r="AC1174" s="182">
        <f t="shared" si="38"/>
        <v>32.368549813692653</v>
      </c>
      <c r="AD1174" s="153" t="str">
        <f t="shared" si="39"/>
        <v>OBESIDADE I</v>
      </c>
      <c r="AE1174" s="233" t="s">
        <v>225</v>
      </c>
      <c r="AF1174" s="153" t="s">
        <v>130</v>
      </c>
      <c r="AG1174" s="159"/>
      <c r="AH1174" s="153"/>
      <c r="AI1174" s="161"/>
      <c r="AJ1174" s="153"/>
      <c r="AK1174" s="153"/>
      <c r="AL1174" s="207" t="s">
        <v>131</v>
      </c>
      <c r="AM1174" s="207"/>
      <c r="AN1174" s="207"/>
      <c r="AO1174" s="207" t="str">
        <f ca="1">IF(R1174="","",IF(R1174&gt;TODAY(),"0 meses",DATEDIF(R1174,TODAY(),"m") &amp; " meses"))</f>
        <v>1 meses</v>
      </c>
      <c r="AP1174" s="147" t="s">
        <v>67</v>
      </c>
      <c r="AQ1174" s="147" t="s">
        <v>67</v>
      </c>
      <c r="AR1174" s="147"/>
      <c r="AS1174" s="209" t="s">
        <v>68</v>
      </c>
      <c r="AT1174" s="223" t="str">
        <f>MONTH(B1174)&amp;"/"&amp;YEAR(B1174)</f>
        <v>3/2026</v>
      </c>
      <c r="AU1174" s="223">
        <f>WEEKNUM(B1174)-WEEKNUM(EOMONTH(B1174,-1)+1)+1</f>
        <v>1</v>
      </c>
      <c r="AV1174" s="209" t="str">
        <f>MONTH(R1174)&amp;"/"&amp;YEAR(R1174)</f>
        <v>4/2026</v>
      </c>
      <c r="AW1174" s="209">
        <f>WEEKNUM(R1174)-WEEKNUM(EOMONTH(R1174,-1)+1)+1</f>
        <v>3</v>
      </c>
      <c r="AX1174" s="209">
        <f>IF(BB1174="S",IF(Q1174="1. Aceitou o programa",R1174-B1174,0),0)</f>
        <v>45</v>
      </c>
      <c r="AY1174" s="209">
        <f>IF(BB1174="S",IF(AND(S1174&lt;&gt;"",R1174&lt;&gt;""),S1174-R1174,0),0)</f>
        <v>0</v>
      </c>
      <c r="AZ1174" s="209">
        <f>IF(BB1174="S",IF(Q1174="1. Aceitou o programa",IF(OR(X1174="Não se Aplica",X1174=""),IF(OR(W1174="Não se Aplica",W1174=""),0,W1174-V1174),AVERAGE(X1174-W1174,W1174-V1174)),0),0)</f>
        <v>0</v>
      </c>
      <c r="BA1174" s="209">
        <f>IF(BB1174="S",IF(AND(Q1174="1. Aceitou o programa",AH1174="Realizada"),IFERROR(IF(AG1174="",0,AG1174-R1174),0),0),0)</f>
        <v>0</v>
      </c>
      <c r="BB1174" s="209" t="str">
        <f>_xlfn.XLOOKUP(U1174,'Lista Suspensa'!$AA$20:$AA$23,'Lista Suspensa'!$AB$20:$AB$23,"N/A")</f>
        <v>S</v>
      </c>
    </row>
    <row r="1175" spans="1:54" ht="12" customHeight="1">
      <c r="A1175" s="151" t="s">
        <v>54</v>
      </c>
      <c r="B1175" s="152">
        <v>46083</v>
      </c>
      <c r="C1175" s="153" t="s">
        <v>55</v>
      </c>
      <c r="D1175" s="153" t="s">
        <v>56</v>
      </c>
      <c r="E1175" s="244">
        <v>93136280</v>
      </c>
      <c r="F1175" s="144" t="s">
        <v>2708</v>
      </c>
      <c r="G1175" s="230"/>
      <c r="H1175" s="154">
        <v>31413</v>
      </c>
      <c r="I1175" s="153">
        <v>40</v>
      </c>
      <c r="J1175" s="148" t="s">
        <v>70</v>
      </c>
      <c r="K1175" s="153" t="s">
        <v>59</v>
      </c>
      <c r="L1175" s="153"/>
      <c r="M1175" s="153"/>
      <c r="N1175" s="153">
        <v>380</v>
      </c>
      <c r="O1175" s="155" t="s">
        <v>2709</v>
      </c>
      <c r="P1175" s="156" t="s">
        <v>2242</v>
      </c>
      <c r="Q1175" s="157" t="s">
        <v>110</v>
      </c>
      <c r="R1175" s="158">
        <v>46128</v>
      </c>
      <c r="S1175" s="159"/>
      <c r="T1175" s="159" t="s">
        <v>62</v>
      </c>
      <c r="U1175" s="159" t="s">
        <v>111</v>
      </c>
      <c r="V1175" s="154">
        <v>46128</v>
      </c>
      <c r="W1175" s="154" t="s">
        <v>126</v>
      </c>
      <c r="X1175" s="154" t="s">
        <v>126</v>
      </c>
      <c r="Y1175" s="160" t="s">
        <v>2710</v>
      </c>
      <c r="Z1175" s="160" t="s">
        <v>65</v>
      </c>
      <c r="AA1175" s="153">
        <v>95</v>
      </c>
      <c r="AB1175" s="153">
        <v>1.55</v>
      </c>
      <c r="AC1175" s="182">
        <f t="shared" si="38"/>
        <v>39.542143600416232</v>
      </c>
      <c r="AD1175" s="153" t="str">
        <f t="shared" si="39"/>
        <v>OBESIDADE II</v>
      </c>
      <c r="AE1175" s="233" t="s">
        <v>135</v>
      </c>
      <c r="AF1175" s="153" t="s">
        <v>130</v>
      </c>
      <c r="AG1175" s="159"/>
      <c r="AH1175" s="153"/>
      <c r="AI1175" s="161"/>
      <c r="AJ1175" s="153"/>
      <c r="AK1175" s="153"/>
      <c r="AL1175" s="207" t="s">
        <v>131</v>
      </c>
      <c r="AM1175" s="207"/>
      <c r="AN1175" s="207"/>
      <c r="AO1175" s="207" t="str">
        <f ca="1">IF(R1175="","",IF(R1175&gt;TODAY(),"0 meses",DATEDIF(R1175,TODAY(),"m") &amp; " meses"))</f>
        <v>1 meses</v>
      </c>
      <c r="AP1175" s="147" t="s">
        <v>67</v>
      </c>
      <c r="AQ1175" s="147" t="s">
        <v>67</v>
      </c>
      <c r="AR1175" s="147"/>
      <c r="AS1175" s="209" t="s">
        <v>68</v>
      </c>
      <c r="AT1175" s="223" t="str">
        <f>MONTH(B1175)&amp;"/"&amp;YEAR(B1175)</f>
        <v>3/2026</v>
      </c>
      <c r="AU1175" s="223">
        <f>WEEKNUM(B1175)-WEEKNUM(EOMONTH(B1175,-1)+1)+1</f>
        <v>1</v>
      </c>
      <c r="AV1175" s="209" t="str">
        <f>MONTH(R1175)&amp;"/"&amp;YEAR(R1175)</f>
        <v>4/2026</v>
      </c>
      <c r="AW1175" s="209">
        <f>WEEKNUM(R1175)-WEEKNUM(EOMONTH(R1175,-1)+1)+1</f>
        <v>3</v>
      </c>
      <c r="AX1175" s="209">
        <f>IF(BB1175="S",IF(Q1175="1. Aceitou o programa",R1175-B1175,0),0)</f>
        <v>45</v>
      </c>
      <c r="AY1175" s="209">
        <f>IF(BB1175="S",IF(AND(S1175&lt;&gt;"",R1175&lt;&gt;""),S1175-R1175,0),0)</f>
        <v>0</v>
      </c>
      <c r="AZ1175" s="209">
        <f>IF(BB1175="S",IF(Q1175="1. Aceitou o programa",IF(OR(X1175="Não se Aplica",X1175=""),IF(OR(W1175="Não se Aplica",W1175=""),0,W1175-V1175),AVERAGE(X1175-W1175,W1175-V1175)),0),0)</f>
        <v>0</v>
      </c>
      <c r="BA1175" s="209">
        <f>IF(BB1175="S",IF(AND(Q1175="1. Aceitou o programa",AH1175="Realizada"),IFERROR(IF(AG1175="",0,AG1175-R1175),0),0),0)</f>
        <v>0</v>
      </c>
      <c r="BB1175" s="209" t="str">
        <f>_xlfn.XLOOKUP(U1175,'Lista Suspensa'!$AA$20:$AA$23,'Lista Suspensa'!$AB$20:$AB$23,"N/A")</f>
        <v>S</v>
      </c>
    </row>
    <row r="1176" spans="1:54" ht="12" customHeight="1">
      <c r="A1176" s="151" t="s">
        <v>54</v>
      </c>
      <c r="B1176" s="152">
        <v>46083</v>
      </c>
      <c r="C1176" s="153" t="s">
        <v>55</v>
      </c>
      <c r="D1176" s="153" t="s">
        <v>56</v>
      </c>
      <c r="E1176" s="244">
        <v>94621452</v>
      </c>
      <c r="F1176" s="144" t="s">
        <v>2711</v>
      </c>
      <c r="G1176" s="230"/>
      <c r="H1176" s="154">
        <v>31639</v>
      </c>
      <c r="I1176" s="153">
        <v>39</v>
      </c>
      <c r="J1176" s="148" t="s">
        <v>70</v>
      </c>
      <c r="K1176" s="153" t="s">
        <v>59</v>
      </c>
      <c r="L1176" s="153"/>
      <c r="M1176" s="153"/>
      <c r="N1176" s="153">
        <v>80</v>
      </c>
      <c r="O1176" s="155" t="s">
        <v>2712</v>
      </c>
      <c r="P1176" s="156" t="s">
        <v>2242</v>
      </c>
      <c r="Q1176" s="157" t="s">
        <v>110</v>
      </c>
      <c r="R1176" s="158">
        <v>46128</v>
      </c>
      <c r="S1176" s="159"/>
      <c r="T1176" s="159" t="s">
        <v>62</v>
      </c>
      <c r="U1176" s="159" t="s">
        <v>111</v>
      </c>
      <c r="V1176" s="154">
        <v>46128</v>
      </c>
      <c r="W1176" s="154" t="s">
        <v>126</v>
      </c>
      <c r="X1176" s="154" t="s">
        <v>126</v>
      </c>
      <c r="Y1176" s="160" t="s">
        <v>2713</v>
      </c>
      <c r="Z1176" s="160" t="s">
        <v>128</v>
      </c>
      <c r="AA1176" s="153">
        <v>81</v>
      </c>
      <c r="AB1176" s="153">
        <v>1.54</v>
      </c>
      <c r="AC1176" s="182">
        <f t="shared" si="38"/>
        <v>34.154157530780907</v>
      </c>
      <c r="AD1176" s="153" t="str">
        <f t="shared" si="39"/>
        <v>OBESIDADE I</v>
      </c>
      <c r="AE1176" s="233" t="s">
        <v>135</v>
      </c>
      <c r="AF1176" s="153" t="s">
        <v>130</v>
      </c>
      <c r="AG1176" s="159"/>
      <c r="AH1176" s="153"/>
      <c r="AI1176" s="161"/>
      <c r="AJ1176" s="153"/>
      <c r="AK1176" s="153"/>
      <c r="AL1176" s="207" t="s">
        <v>131</v>
      </c>
      <c r="AM1176" s="207"/>
      <c r="AN1176" s="207"/>
      <c r="AO1176" s="207" t="str">
        <f ca="1">IF(R1176="","",IF(R1176&gt;TODAY(),"0 meses",DATEDIF(R1176,TODAY(),"m") &amp; " meses"))</f>
        <v>1 meses</v>
      </c>
      <c r="AP1176" s="147" t="s">
        <v>67</v>
      </c>
      <c r="AQ1176" s="147" t="s">
        <v>67</v>
      </c>
      <c r="AR1176" s="147"/>
      <c r="AS1176" s="209" t="s">
        <v>68</v>
      </c>
      <c r="AT1176" s="223" t="str">
        <f>MONTH(B1176)&amp;"/"&amp;YEAR(B1176)</f>
        <v>3/2026</v>
      </c>
      <c r="AU1176" s="223">
        <f>WEEKNUM(B1176)-WEEKNUM(EOMONTH(B1176,-1)+1)+1</f>
        <v>1</v>
      </c>
      <c r="AV1176" s="209" t="str">
        <f>MONTH(R1176)&amp;"/"&amp;YEAR(R1176)</f>
        <v>4/2026</v>
      </c>
      <c r="AW1176" s="209">
        <f>WEEKNUM(R1176)-WEEKNUM(EOMONTH(R1176,-1)+1)+1</f>
        <v>3</v>
      </c>
      <c r="AX1176" s="209">
        <f>IF(BB1176="S",IF(Q1176="1. Aceitou o programa",R1176-B1176,0),0)</f>
        <v>45</v>
      </c>
      <c r="AY1176" s="209">
        <f>IF(BB1176="S",IF(AND(S1176&lt;&gt;"",R1176&lt;&gt;""),S1176-R1176,0),0)</f>
        <v>0</v>
      </c>
      <c r="AZ1176" s="209">
        <f>IF(BB1176="S",IF(Q1176="1. Aceitou o programa",IF(OR(X1176="Não se Aplica",X1176=""),IF(OR(W1176="Não se Aplica",W1176=""),0,W1176-V1176),AVERAGE(X1176-W1176,W1176-V1176)),0),0)</f>
        <v>0</v>
      </c>
      <c r="BA1176" s="209">
        <f>IF(BB1176="S",IF(AND(Q1176="1. Aceitou o programa",AH1176="Realizada"),IFERROR(IF(AG1176="",0,AG1176-R1176),0),0),0)</f>
        <v>0</v>
      </c>
      <c r="BB1176" s="209" t="str">
        <f>_xlfn.XLOOKUP(U1176,'Lista Suspensa'!$AA$20:$AA$23,'Lista Suspensa'!$AB$20:$AB$23,"N/A")</f>
        <v>S</v>
      </c>
    </row>
    <row r="1177" spans="1:54" ht="12" customHeight="1">
      <c r="A1177" s="151" t="s">
        <v>54</v>
      </c>
      <c r="B1177" s="152">
        <v>46083</v>
      </c>
      <c r="C1177" s="153" t="s">
        <v>55</v>
      </c>
      <c r="D1177" s="153" t="s">
        <v>56</v>
      </c>
      <c r="E1177" s="244">
        <v>94080230</v>
      </c>
      <c r="F1177" s="144" t="s">
        <v>2714</v>
      </c>
      <c r="G1177" s="230"/>
      <c r="H1177" s="154">
        <v>32796</v>
      </c>
      <c r="I1177" s="153">
        <v>36</v>
      </c>
      <c r="J1177" s="148" t="s">
        <v>70</v>
      </c>
      <c r="K1177" s="153" t="s">
        <v>59</v>
      </c>
      <c r="L1177" s="153"/>
      <c r="M1177" s="153"/>
      <c r="N1177" s="153">
        <v>110</v>
      </c>
      <c r="O1177" s="155" t="s">
        <v>2715</v>
      </c>
      <c r="P1177" s="156" t="s">
        <v>2242</v>
      </c>
      <c r="Q1177" s="157" t="s">
        <v>110</v>
      </c>
      <c r="R1177" s="158">
        <v>46128</v>
      </c>
      <c r="S1177" s="159"/>
      <c r="T1177" s="159" t="s">
        <v>62</v>
      </c>
      <c r="U1177" s="159" t="s">
        <v>111</v>
      </c>
      <c r="V1177" s="154">
        <v>46128</v>
      </c>
      <c r="W1177" s="154" t="s">
        <v>126</v>
      </c>
      <c r="X1177" s="154" t="s">
        <v>126</v>
      </c>
      <c r="Y1177" s="160" t="s">
        <v>2716</v>
      </c>
      <c r="Z1177" s="160" t="s">
        <v>128</v>
      </c>
      <c r="AA1177" s="153">
        <v>85</v>
      </c>
      <c r="AB1177" s="153">
        <v>1.73</v>
      </c>
      <c r="AC1177" s="182">
        <f t="shared" si="38"/>
        <v>28.400547963513649</v>
      </c>
      <c r="AD1177" s="153" t="str">
        <f t="shared" si="39"/>
        <v>SOBREPESO</v>
      </c>
      <c r="AE1177" s="233" t="s">
        <v>135</v>
      </c>
      <c r="AF1177" s="153" t="s">
        <v>130</v>
      </c>
      <c r="AG1177" s="159"/>
      <c r="AH1177" s="153"/>
      <c r="AI1177" s="161"/>
      <c r="AJ1177" s="153"/>
      <c r="AK1177" s="153"/>
      <c r="AL1177" s="207" t="s">
        <v>131</v>
      </c>
      <c r="AM1177" s="207"/>
      <c r="AN1177" s="207"/>
      <c r="AO1177" s="207" t="str">
        <f ca="1">IF(R1177="","",IF(R1177&gt;TODAY(),"0 meses",DATEDIF(R1177,TODAY(),"m") &amp; " meses"))</f>
        <v>1 meses</v>
      </c>
      <c r="AP1177" s="147" t="s">
        <v>67</v>
      </c>
      <c r="AQ1177" s="147" t="s">
        <v>67</v>
      </c>
      <c r="AR1177" s="147"/>
      <c r="AS1177" s="209" t="s">
        <v>68</v>
      </c>
      <c r="AT1177" s="223" t="str">
        <f>MONTH(B1177)&amp;"/"&amp;YEAR(B1177)</f>
        <v>3/2026</v>
      </c>
      <c r="AU1177" s="223">
        <f>WEEKNUM(B1177)-WEEKNUM(EOMONTH(B1177,-1)+1)+1</f>
        <v>1</v>
      </c>
      <c r="AV1177" s="209" t="str">
        <f>MONTH(R1177)&amp;"/"&amp;YEAR(R1177)</f>
        <v>4/2026</v>
      </c>
      <c r="AW1177" s="209">
        <f>WEEKNUM(R1177)-WEEKNUM(EOMONTH(R1177,-1)+1)+1</f>
        <v>3</v>
      </c>
      <c r="AX1177" s="209">
        <f>IF(BB1177="S",IF(Q1177="1. Aceitou o programa",R1177-B1177,0),0)</f>
        <v>45</v>
      </c>
      <c r="AY1177" s="209">
        <f>IF(BB1177="S",IF(AND(S1177&lt;&gt;"",R1177&lt;&gt;""),S1177-R1177,0),0)</f>
        <v>0</v>
      </c>
      <c r="AZ1177" s="209">
        <f>IF(BB1177="S",IF(Q1177="1. Aceitou o programa",IF(OR(X1177="Não se Aplica",X1177=""),IF(OR(W1177="Não se Aplica",W1177=""),0,W1177-V1177),AVERAGE(X1177-W1177,W1177-V1177)),0),0)</f>
        <v>0</v>
      </c>
      <c r="BA1177" s="209">
        <f>IF(BB1177="S",IF(AND(Q1177="1. Aceitou o programa",AH1177="Realizada"),IFERROR(IF(AG1177="",0,AG1177-R1177),0),0),0)</f>
        <v>0</v>
      </c>
      <c r="BB1177" s="209" t="str">
        <f>_xlfn.XLOOKUP(U1177,'Lista Suspensa'!$AA$20:$AA$23,'Lista Suspensa'!$AB$20:$AB$23,"N/A")</f>
        <v>S</v>
      </c>
    </row>
    <row r="1178" spans="1:54" ht="12" customHeight="1">
      <c r="A1178" s="151" t="s">
        <v>54</v>
      </c>
      <c r="B1178" s="152">
        <v>46083</v>
      </c>
      <c r="C1178" s="153" t="s">
        <v>55</v>
      </c>
      <c r="D1178" s="153" t="s">
        <v>56</v>
      </c>
      <c r="E1178" s="244">
        <v>596775830</v>
      </c>
      <c r="F1178" s="144" t="s">
        <v>2717</v>
      </c>
      <c r="G1178" s="230"/>
      <c r="H1178" s="154">
        <v>32864</v>
      </c>
      <c r="I1178" s="153">
        <v>36</v>
      </c>
      <c r="J1178" s="148" t="s">
        <v>70</v>
      </c>
      <c r="K1178" s="153" t="s">
        <v>59</v>
      </c>
      <c r="L1178" s="153"/>
      <c r="M1178" s="153"/>
      <c r="N1178" s="153">
        <v>50</v>
      </c>
      <c r="O1178" s="155" t="s">
        <v>2718</v>
      </c>
      <c r="P1178" s="156" t="s">
        <v>2242</v>
      </c>
      <c r="Q1178" s="157" t="s">
        <v>110</v>
      </c>
      <c r="R1178" s="158">
        <v>46128</v>
      </c>
      <c r="S1178" s="159"/>
      <c r="T1178" s="159" t="s">
        <v>62</v>
      </c>
      <c r="U1178" s="159" t="s">
        <v>111</v>
      </c>
      <c r="V1178" s="154">
        <v>46128</v>
      </c>
      <c r="W1178" s="154" t="s">
        <v>126</v>
      </c>
      <c r="X1178" s="154" t="s">
        <v>126</v>
      </c>
      <c r="Y1178" s="160" t="s">
        <v>2719</v>
      </c>
      <c r="Z1178" s="160" t="s">
        <v>128</v>
      </c>
      <c r="AA1178" s="153">
        <v>77</v>
      </c>
      <c r="AB1178" s="153">
        <v>1.65</v>
      </c>
      <c r="AC1178" s="182">
        <f t="shared" si="38"/>
        <v>28.282828282828287</v>
      </c>
      <c r="AD1178" s="153" t="str">
        <f t="shared" si="39"/>
        <v>SOBREPESO</v>
      </c>
      <c r="AE1178" s="233" t="s">
        <v>135</v>
      </c>
      <c r="AF1178" s="153" t="s">
        <v>130</v>
      </c>
      <c r="AG1178" s="159"/>
      <c r="AH1178" s="153"/>
      <c r="AI1178" s="161"/>
      <c r="AJ1178" s="153"/>
      <c r="AK1178" s="153"/>
      <c r="AL1178" s="207" t="s">
        <v>131</v>
      </c>
      <c r="AM1178" s="207"/>
      <c r="AN1178" s="207"/>
      <c r="AO1178" s="207" t="str">
        <f ca="1">IF(R1178="","",IF(R1178&gt;TODAY(),"0 meses",DATEDIF(R1178,TODAY(),"m") &amp; " meses"))</f>
        <v>1 meses</v>
      </c>
      <c r="AP1178" s="147" t="s">
        <v>67</v>
      </c>
      <c r="AQ1178" s="147" t="s">
        <v>67</v>
      </c>
      <c r="AR1178" s="147"/>
      <c r="AS1178" s="209" t="s">
        <v>68</v>
      </c>
      <c r="AT1178" s="223" t="str">
        <f>MONTH(B1178)&amp;"/"&amp;YEAR(B1178)</f>
        <v>3/2026</v>
      </c>
      <c r="AU1178" s="223">
        <f>WEEKNUM(B1178)-WEEKNUM(EOMONTH(B1178,-1)+1)+1</f>
        <v>1</v>
      </c>
      <c r="AV1178" s="209" t="str">
        <f>MONTH(R1178)&amp;"/"&amp;YEAR(R1178)</f>
        <v>4/2026</v>
      </c>
      <c r="AW1178" s="209">
        <f>WEEKNUM(R1178)-WEEKNUM(EOMONTH(R1178,-1)+1)+1</f>
        <v>3</v>
      </c>
      <c r="AX1178" s="209">
        <f>IF(BB1178="S",IF(Q1178="1. Aceitou o programa",R1178-B1178,0),0)</f>
        <v>45</v>
      </c>
      <c r="AY1178" s="209">
        <f>IF(BB1178="S",IF(AND(S1178&lt;&gt;"",R1178&lt;&gt;""),S1178-R1178,0),0)</f>
        <v>0</v>
      </c>
      <c r="AZ1178" s="209">
        <f>IF(BB1178="S",IF(Q1178="1. Aceitou o programa",IF(OR(X1178="Não se Aplica",X1178=""),IF(OR(W1178="Não se Aplica",W1178=""),0,W1178-V1178),AVERAGE(X1178-W1178,W1178-V1178)),0),0)</f>
        <v>0</v>
      </c>
      <c r="BA1178" s="209">
        <f>IF(BB1178="S",IF(AND(Q1178="1. Aceitou o programa",AH1178="Realizada"),IFERROR(IF(AG1178="",0,AG1178-R1178),0),0),0)</f>
        <v>0</v>
      </c>
      <c r="BB1178" s="209" t="str">
        <f>_xlfn.XLOOKUP(U1178,'Lista Suspensa'!$AA$20:$AA$23,'Lista Suspensa'!$AB$20:$AB$23,"N/A")</f>
        <v>S</v>
      </c>
    </row>
    <row r="1179" spans="1:54" ht="12" customHeight="1">
      <c r="A1179" s="151" t="s">
        <v>54</v>
      </c>
      <c r="B1179" s="152">
        <v>46083</v>
      </c>
      <c r="C1179" s="153" t="s">
        <v>55</v>
      </c>
      <c r="D1179" s="153" t="s">
        <v>56</v>
      </c>
      <c r="E1179" s="244">
        <v>89781607</v>
      </c>
      <c r="F1179" s="144" t="s">
        <v>2720</v>
      </c>
      <c r="G1179" s="230"/>
      <c r="H1179" s="154">
        <v>31346</v>
      </c>
      <c r="I1179" s="153">
        <v>40</v>
      </c>
      <c r="J1179" s="148" t="s">
        <v>58</v>
      </c>
      <c r="K1179" s="153"/>
      <c r="L1179" s="153"/>
      <c r="M1179" s="153"/>
      <c r="N1179" s="153">
        <v>110</v>
      </c>
      <c r="O1179" s="155" t="s">
        <v>2721</v>
      </c>
      <c r="P1179" s="156" t="s">
        <v>2077</v>
      </c>
      <c r="Q1179" s="157" t="s">
        <v>110</v>
      </c>
      <c r="R1179" s="158">
        <v>46128</v>
      </c>
      <c r="S1179" s="159"/>
      <c r="T1179" s="159" t="s">
        <v>62</v>
      </c>
      <c r="U1179" s="159" t="s">
        <v>111</v>
      </c>
      <c r="V1179" s="154">
        <v>46128</v>
      </c>
      <c r="W1179" s="154" t="s">
        <v>126</v>
      </c>
      <c r="X1179" s="154" t="s">
        <v>126</v>
      </c>
      <c r="Y1179" s="160" t="s">
        <v>2684</v>
      </c>
      <c r="Z1179" s="160" t="s">
        <v>128</v>
      </c>
      <c r="AA1179" s="153">
        <v>87</v>
      </c>
      <c r="AB1179" s="153">
        <v>1.67</v>
      </c>
      <c r="AC1179" s="182">
        <f t="shared" si="38"/>
        <v>31.1950948402596</v>
      </c>
      <c r="AD1179" s="153" t="str">
        <f t="shared" si="39"/>
        <v>OBESIDADE I</v>
      </c>
      <c r="AE1179" s="233" t="s">
        <v>225</v>
      </c>
      <c r="AF1179" s="153" t="s">
        <v>130</v>
      </c>
      <c r="AG1179" s="159"/>
      <c r="AH1179" s="153"/>
      <c r="AI1179" s="161"/>
      <c r="AJ1179" s="153"/>
      <c r="AK1179" s="153"/>
      <c r="AL1179" s="207" t="s">
        <v>85</v>
      </c>
      <c r="AM1179" s="207" t="s">
        <v>86</v>
      </c>
      <c r="AN1179" s="207"/>
      <c r="AO1179" s="207" t="str">
        <f ca="1">IF(R1179="","",IF(R1179&gt;TODAY(),"0 meses",DATEDIF(R1179,TODAY(),"m") &amp; " meses"))</f>
        <v>1 meses</v>
      </c>
      <c r="AP1179" s="147" t="s">
        <v>67</v>
      </c>
      <c r="AQ1179" s="147" t="s">
        <v>67</v>
      </c>
      <c r="AR1179" s="147"/>
      <c r="AS1179" s="209" t="s">
        <v>68</v>
      </c>
      <c r="AT1179" s="223" t="str">
        <f>MONTH(B1179)&amp;"/"&amp;YEAR(B1179)</f>
        <v>3/2026</v>
      </c>
      <c r="AU1179" s="223">
        <f>WEEKNUM(B1179)-WEEKNUM(EOMONTH(B1179,-1)+1)+1</f>
        <v>1</v>
      </c>
      <c r="AV1179" s="209" t="str">
        <f>MONTH(R1179)&amp;"/"&amp;YEAR(R1179)</f>
        <v>4/2026</v>
      </c>
      <c r="AW1179" s="209">
        <f>WEEKNUM(R1179)-WEEKNUM(EOMONTH(R1179,-1)+1)+1</f>
        <v>3</v>
      </c>
      <c r="AX1179" s="209">
        <f>IF(BB1179="S",IF(Q1179="1. Aceitou o programa",R1179-B1179,0),0)</f>
        <v>45</v>
      </c>
      <c r="AY1179" s="209">
        <f>IF(BB1179="S",IF(AND(S1179&lt;&gt;"",R1179&lt;&gt;""),S1179-R1179,0),0)</f>
        <v>0</v>
      </c>
      <c r="AZ1179" s="209">
        <f>IF(BB1179="S",IF(Q1179="1. Aceitou o programa",IF(OR(X1179="Não se Aplica",X1179=""),IF(OR(W1179="Não se Aplica",W1179=""),0,W1179-V1179),AVERAGE(X1179-W1179,W1179-V1179)),0),0)</f>
        <v>0</v>
      </c>
      <c r="BA1179" s="209">
        <f>IF(BB1179="S",IF(AND(Q1179="1. Aceitou o programa",AH1179="Realizada"),IFERROR(IF(AG1179="",0,AG1179-R1179),0),0),0)</f>
        <v>0</v>
      </c>
      <c r="BB1179" s="209" t="str">
        <f>_xlfn.XLOOKUP(U1179,'Lista Suspensa'!$AA$20:$AA$23,'Lista Suspensa'!$AB$20:$AB$23,"N/A")</f>
        <v>S</v>
      </c>
    </row>
    <row r="1180" spans="1:54" ht="12" customHeight="1">
      <c r="A1180" s="151" t="s">
        <v>54</v>
      </c>
      <c r="B1180" s="152">
        <v>46083</v>
      </c>
      <c r="C1180" s="153" t="s">
        <v>55</v>
      </c>
      <c r="D1180" s="153" t="s">
        <v>56</v>
      </c>
      <c r="E1180" s="244">
        <v>94145594</v>
      </c>
      <c r="F1180" s="144" t="s">
        <v>2722</v>
      </c>
      <c r="G1180" s="230"/>
      <c r="H1180" s="154">
        <v>33700</v>
      </c>
      <c r="I1180" s="153">
        <v>34</v>
      </c>
      <c r="J1180" s="148" t="s">
        <v>70</v>
      </c>
      <c r="K1180" s="153"/>
      <c r="L1180" s="153"/>
      <c r="M1180" s="153"/>
      <c r="N1180" s="153">
        <v>120</v>
      </c>
      <c r="O1180" s="155">
        <v>21972095746</v>
      </c>
      <c r="P1180" s="156" t="s">
        <v>2242</v>
      </c>
      <c r="Q1180" s="157" t="s">
        <v>110</v>
      </c>
      <c r="R1180" s="158">
        <v>46128</v>
      </c>
      <c r="S1180" s="159"/>
      <c r="T1180" s="159" t="s">
        <v>62</v>
      </c>
      <c r="U1180" s="159" t="s">
        <v>111</v>
      </c>
      <c r="V1180" s="154">
        <v>46128</v>
      </c>
      <c r="W1180" s="154" t="s">
        <v>126</v>
      </c>
      <c r="X1180" s="154" t="s">
        <v>126</v>
      </c>
      <c r="Y1180" s="160" t="s">
        <v>2655</v>
      </c>
      <c r="Z1180" s="160" t="s">
        <v>128</v>
      </c>
      <c r="AA1180" s="153">
        <v>123</v>
      </c>
      <c r="AB1180" s="153">
        <v>1.56</v>
      </c>
      <c r="AC1180" s="182">
        <f t="shared" si="38"/>
        <v>50.542406311637073</v>
      </c>
      <c r="AD1180" s="153" t="str">
        <f t="shared" si="39"/>
        <v>OBESIDADE III</v>
      </c>
      <c r="AE1180" s="233" t="s">
        <v>135</v>
      </c>
      <c r="AF1180" s="153" t="s">
        <v>130</v>
      </c>
      <c r="AG1180" s="159"/>
      <c r="AH1180" s="153"/>
      <c r="AI1180" s="161"/>
      <c r="AJ1180" s="153"/>
      <c r="AK1180" s="153"/>
      <c r="AL1180" s="207" t="s">
        <v>143</v>
      </c>
      <c r="AM1180" s="207"/>
      <c r="AN1180" s="207"/>
      <c r="AO1180" s="207" t="str">
        <f ca="1">IF(R1180="","",IF(R1180&gt;TODAY(),"0 meses",DATEDIF(R1180,TODAY(),"m") &amp; " meses"))</f>
        <v>1 meses</v>
      </c>
      <c r="AP1180" s="147" t="s">
        <v>67</v>
      </c>
      <c r="AQ1180" s="147" t="s">
        <v>67</v>
      </c>
      <c r="AR1180" s="147"/>
      <c r="AS1180" s="209" t="s">
        <v>68</v>
      </c>
      <c r="AT1180" s="223" t="str">
        <f>MONTH(B1180)&amp;"/"&amp;YEAR(B1180)</f>
        <v>3/2026</v>
      </c>
      <c r="AU1180" s="223">
        <f>WEEKNUM(B1180)-WEEKNUM(EOMONTH(B1180,-1)+1)+1</f>
        <v>1</v>
      </c>
      <c r="AV1180" s="209" t="str">
        <f>MONTH(R1180)&amp;"/"&amp;YEAR(R1180)</f>
        <v>4/2026</v>
      </c>
      <c r="AW1180" s="209">
        <f>WEEKNUM(R1180)-WEEKNUM(EOMONTH(R1180,-1)+1)+1</f>
        <v>3</v>
      </c>
      <c r="AX1180" s="209">
        <f>IF(BB1180="S",IF(Q1180="1. Aceitou o programa",R1180-B1180,0),0)</f>
        <v>45</v>
      </c>
      <c r="AY1180" s="209">
        <f>IF(BB1180="S",IF(AND(S1180&lt;&gt;"",R1180&lt;&gt;""),S1180-R1180,0),0)</f>
        <v>0</v>
      </c>
      <c r="AZ1180" s="209">
        <f>IF(BB1180="S",IF(Q1180="1. Aceitou o programa",IF(OR(X1180="Não se Aplica",X1180=""),IF(OR(W1180="Não se Aplica",W1180=""),0,W1180-V1180),AVERAGE(X1180-W1180,W1180-V1180)),0),0)</f>
        <v>0</v>
      </c>
      <c r="BA1180" s="209">
        <f>IF(BB1180="S",IF(AND(Q1180="1. Aceitou o programa",AH1180="Realizada"),IFERROR(IF(AG1180="",0,AG1180-R1180),0),0),0)</f>
        <v>0</v>
      </c>
      <c r="BB1180" s="209" t="str">
        <f>_xlfn.XLOOKUP(U1180,'Lista Suspensa'!$AA$20:$AA$23,'Lista Suspensa'!$AB$20:$AB$23,"N/A")</f>
        <v>S</v>
      </c>
    </row>
    <row r="1181" spans="1:54" ht="12" customHeight="1">
      <c r="A1181" s="151" t="s">
        <v>54</v>
      </c>
      <c r="B1181" s="152">
        <v>46083</v>
      </c>
      <c r="C1181" s="153" t="s">
        <v>55</v>
      </c>
      <c r="D1181" s="153" t="s">
        <v>56</v>
      </c>
      <c r="E1181" s="244">
        <v>94051629</v>
      </c>
      <c r="F1181" s="144" t="s">
        <v>2723</v>
      </c>
      <c r="G1181" s="230"/>
      <c r="H1181" s="154">
        <v>34081</v>
      </c>
      <c r="I1181" s="153">
        <v>33</v>
      </c>
      <c r="J1181" s="148" t="s">
        <v>70</v>
      </c>
      <c r="K1181" s="153"/>
      <c r="L1181" s="153"/>
      <c r="M1181" s="153"/>
      <c r="N1181" s="153">
        <v>110</v>
      </c>
      <c r="O1181" s="155" t="s">
        <v>2724</v>
      </c>
      <c r="P1181" s="156" t="s">
        <v>2242</v>
      </c>
      <c r="Q1181" s="157" t="s">
        <v>110</v>
      </c>
      <c r="R1181" s="158">
        <v>46128</v>
      </c>
      <c r="S1181" s="159"/>
      <c r="T1181" s="159" t="s">
        <v>62</v>
      </c>
      <c r="U1181" s="159" t="s">
        <v>111</v>
      </c>
      <c r="V1181" s="154">
        <v>46128</v>
      </c>
      <c r="W1181" s="154" t="s">
        <v>126</v>
      </c>
      <c r="X1181" s="154" t="s">
        <v>126</v>
      </c>
      <c r="Y1181" s="160" t="s">
        <v>2725</v>
      </c>
      <c r="Z1181" s="160" t="s">
        <v>128</v>
      </c>
      <c r="AA1181" s="153">
        <v>93</v>
      </c>
      <c r="AB1181" s="153">
        <v>1.6</v>
      </c>
      <c r="AC1181" s="182">
        <f t="shared" si="38"/>
        <v>36.328124999999993</v>
      </c>
      <c r="AD1181" s="153" t="str">
        <f t="shared" si="39"/>
        <v>OBESIDADE II</v>
      </c>
      <c r="AE1181" s="233" t="s">
        <v>135</v>
      </c>
      <c r="AF1181" s="153" t="s">
        <v>130</v>
      </c>
      <c r="AG1181" s="159"/>
      <c r="AH1181" s="153"/>
      <c r="AI1181" s="161"/>
      <c r="AJ1181" s="153"/>
      <c r="AK1181" s="153"/>
      <c r="AL1181" s="207" t="s">
        <v>131</v>
      </c>
      <c r="AM1181" s="207"/>
      <c r="AN1181" s="207"/>
      <c r="AO1181" s="207" t="str">
        <f ca="1">IF(R1181="","",IF(R1181&gt;TODAY(),"0 meses",DATEDIF(R1181,TODAY(),"m") &amp; " meses"))</f>
        <v>1 meses</v>
      </c>
      <c r="AP1181" s="147" t="s">
        <v>67</v>
      </c>
      <c r="AQ1181" s="147" t="s">
        <v>67</v>
      </c>
      <c r="AR1181" s="147"/>
      <c r="AS1181" s="209" t="s">
        <v>68</v>
      </c>
      <c r="AT1181" s="223" t="str">
        <f>MONTH(B1181)&amp;"/"&amp;YEAR(B1181)</f>
        <v>3/2026</v>
      </c>
      <c r="AU1181" s="223">
        <f>WEEKNUM(B1181)-WEEKNUM(EOMONTH(B1181,-1)+1)+1</f>
        <v>1</v>
      </c>
      <c r="AV1181" s="209" t="str">
        <f>MONTH(R1181)&amp;"/"&amp;YEAR(R1181)</f>
        <v>4/2026</v>
      </c>
      <c r="AW1181" s="209">
        <f>WEEKNUM(R1181)-WEEKNUM(EOMONTH(R1181,-1)+1)+1</f>
        <v>3</v>
      </c>
      <c r="AX1181" s="209">
        <f>IF(BB1181="S",IF(Q1181="1. Aceitou o programa",R1181-B1181,0),0)</f>
        <v>45</v>
      </c>
      <c r="AY1181" s="209">
        <f>IF(BB1181="S",IF(AND(S1181&lt;&gt;"",R1181&lt;&gt;""),S1181-R1181,0),0)</f>
        <v>0</v>
      </c>
      <c r="AZ1181" s="209">
        <f>IF(BB1181="S",IF(Q1181="1. Aceitou o programa",IF(OR(X1181="Não se Aplica",X1181=""),IF(OR(W1181="Não se Aplica",W1181=""),0,W1181-V1181),AVERAGE(X1181-W1181,W1181-V1181)),0),0)</f>
        <v>0</v>
      </c>
      <c r="BA1181" s="209">
        <f>IF(BB1181="S",IF(AND(Q1181="1. Aceitou o programa",AH1181="Realizada"),IFERROR(IF(AG1181="",0,AG1181-R1181),0),0),0)</f>
        <v>0</v>
      </c>
      <c r="BB1181" s="209" t="str">
        <f>_xlfn.XLOOKUP(U1181,'Lista Suspensa'!$AA$20:$AA$23,'Lista Suspensa'!$AB$20:$AB$23,"N/A")</f>
        <v>S</v>
      </c>
    </row>
    <row r="1182" spans="1:54" ht="12" customHeight="1">
      <c r="A1182" s="151" t="s">
        <v>54</v>
      </c>
      <c r="B1182" s="152">
        <v>46083</v>
      </c>
      <c r="C1182" s="153" t="s">
        <v>55</v>
      </c>
      <c r="D1182" s="153" t="s">
        <v>56</v>
      </c>
      <c r="E1182" s="244">
        <v>94327636</v>
      </c>
      <c r="F1182" s="144" t="s">
        <v>2726</v>
      </c>
      <c r="G1182" s="230"/>
      <c r="H1182" s="154">
        <v>34706</v>
      </c>
      <c r="I1182" s="153">
        <v>31</v>
      </c>
      <c r="J1182" s="148" t="s">
        <v>70</v>
      </c>
      <c r="K1182" s="153"/>
      <c r="L1182" s="153"/>
      <c r="M1182" s="153"/>
      <c r="N1182" s="153">
        <v>80</v>
      </c>
      <c r="O1182" s="155" t="s">
        <v>2727</v>
      </c>
      <c r="P1182" s="156" t="s">
        <v>2242</v>
      </c>
      <c r="Q1182" s="157" t="s">
        <v>110</v>
      </c>
      <c r="R1182" s="158">
        <v>46128</v>
      </c>
      <c r="S1182" s="159"/>
      <c r="T1182" s="159" t="s">
        <v>62</v>
      </c>
      <c r="U1182" s="159" t="s">
        <v>111</v>
      </c>
      <c r="V1182" s="154">
        <v>46128</v>
      </c>
      <c r="W1182" s="154" t="s">
        <v>126</v>
      </c>
      <c r="X1182" s="154" t="s">
        <v>126</v>
      </c>
      <c r="Y1182" s="160" t="s">
        <v>2661</v>
      </c>
      <c r="Z1182" s="160" t="s">
        <v>128</v>
      </c>
      <c r="AA1182" s="153">
        <v>68.5</v>
      </c>
      <c r="AB1182" s="153">
        <v>1.65</v>
      </c>
      <c r="AC1182" s="182">
        <f t="shared" si="38"/>
        <v>25.160697887970617</v>
      </c>
      <c r="AD1182" s="153" t="str">
        <f t="shared" si="39"/>
        <v>SOBREPESO</v>
      </c>
      <c r="AE1182" s="233" t="s">
        <v>135</v>
      </c>
      <c r="AF1182" s="153" t="s">
        <v>130</v>
      </c>
      <c r="AG1182" s="159"/>
      <c r="AH1182" s="153"/>
      <c r="AI1182" s="161"/>
      <c r="AJ1182" s="153"/>
      <c r="AK1182" s="153"/>
      <c r="AL1182" s="207" t="s">
        <v>131</v>
      </c>
      <c r="AM1182" s="207"/>
      <c r="AN1182" s="207"/>
      <c r="AO1182" s="207" t="str">
        <f ca="1">IF(R1182="","",IF(R1182&gt;TODAY(),"0 meses",DATEDIF(R1182,TODAY(),"m") &amp; " meses"))</f>
        <v>1 meses</v>
      </c>
      <c r="AP1182" s="147" t="s">
        <v>67</v>
      </c>
      <c r="AQ1182" s="147" t="s">
        <v>67</v>
      </c>
      <c r="AR1182" s="147"/>
      <c r="AS1182" s="209" t="s">
        <v>68</v>
      </c>
      <c r="AT1182" s="223" t="str">
        <f>MONTH(B1182)&amp;"/"&amp;YEAR(B1182)</f>
        <v>3/2026</v>
      </c>
      <c r="AU1182" s="223">
        <f>WEEKNUM(B1182)-WEEKNUM(EOMONTH(B1182,-1)+1)+1</f>
        <v>1</v>
      </c>
      <c r="AV1182" s="209" t="str">
        <f>MONTH(R1182)&amp;"/"&amp;YEAR(R1182)</f>
        <v>4/2026</v>
      </c>
      <c r="AW1182" s="209">
        <f>WEEKNUM(R1182)-WEEKNUM(EOMONTH(R1182,-1)+1)+1</f>
        <v>3</v>
      </c>
      <c r="AX1182" s="209">
        <f>IF(BB1182="S",IF(Q1182="1. Aceitou o programa",R1182-B1182,0),0)</f>
        <v>45</v>
      </c>
      <c r="AY1182" s="209">
        <f>IF(BB1182="S",IF(AND(S1182&lt;&gt;"",R1182&lt;&gt;""),S1182-R1182,0),0)</f>
        <v>0</v>
      </c>
      <c r="AZ1182" s="209">
        <f>IF(BB1182="S",IF(Q1182="1. Aceitou o programa",IF(OR(X1182="Não se Aplica",X1182=""),IF(OR(W1182="Não se Aplica",W1182=""),0,W1182-V1182),AVERAGE(X1182-W1182,W1182-V1182)),0),0)</f>
        <v>0</v>
      </c>
      <c r="BA1182" s="209">
        <f>IF(BB1182="S",IF(AND(Q1182="1. Aceitou o programa",AH1182="Realizada"),IFERROR(IF(AG1182="",0,AG1182-R1182),0),0),0)</f>
        <v>0</v>
      </c>
      <c r="BB1182" s="209" t="str">
        <f>_xlfn.XLOOKUP(U1182,'Lista Suspensa'!$AA$20:$AA$23,'Lista Suspensa'!$AB$20:$AB$23,"N/A")</f>
        <v>S</v>
      </c>
    </row>
    <row r="1183" spans="1:54" ht="12" customHeight="1">
      <c r="A1183" s="151" t="s">
        <v>54</v>
      </c>
      <c r="B1183" s="152">
        <v>46083</v>
      </c>
      <c r="C1183" s="153" t="s">
        <v>55</v>
      </c>
      <c r="D1183" s="153" t="s">
        <v>56</v>
      </c>
      <c r="E1183" s="244">
        <v>94227375</v>
      </c>
      <c r="F1183" s="144" t="s">
        <v>2728</v>
      </c>
      <c r="G1183" s="230"/>
      <c r="H1183" s="154">
        <v>35423</v>
      </c>
      <c r="I1183" s="153">
        <v>29</v>
      </c>
      <c r="J1183" s="148" t="s">
        <v>70</v>
      </c>
      <c r="K1183" s="153"/>
      <c r="L1183" s="153"/>
      <c r="M1183" s="153"/>
      <c r="N1183" s="153">
        <v>110</v>
      </c>
      <c r="O1183" s="155">
        <v>11958681685</v>
      </c>
      <c r="P1183" s="156" t="s">
        <v>2242</v>
      </c>
      <c r="Q1183" s="157" t="s">
        <v>110</v>
      </c>
      <c r="R1183" s="158">
        <v>46128</v>
      </c>
      <c r="S1183" s="159"/>
      <c r="T1183" s="159" t="s">
        <v>62</v>
      </c>
      <c r="U1183" s="159" t="s">
        <v>111</v>
      </c>
      <c r="V1183" s="154">
        <v>46128</v>
      </c>
      <c r="W1183" s="154" t="s">
        <v>126</v>
      </c>
      <c r="X1183" s="154" t="s">
        <v>126</v>
      </c>
      <c r="Y1183" s="160" t="s">
        <v>2729</v>
      </c>
      <c r="Z1183" s="160" t="s">
        <v>128</v>
      </c>
      <c r="AA1183" s="153">
        <v>67</v>
      </c>
      <c r="AB1183" s="153">
        <v>1.6</v>
      </c>
      <c r="AC1183" s="182">
        <f t="shared" si="38"/>
        <v>26.171874999999996</v>
      </c>
      <c r="AD1183" s="153" t="str">
        <f t="shared" si="39"/>
        <v>SOBREPESO</v>
      </c>
      <c r="AE1183" s="233" t="s">
        <v>135</v>
      </c>
      <c r="AF1183" s="153" t="s">
        <v>130</v>
      </c>
      <c r="AG1183" s="159"/>
      <c r="AH1183" s="153"/>
      <c r="AI1183" s="161"/>
      <c r="AJ1183" s="153"/>
      <c r="AK1183" s="153"/>
      <c r="AL1183" s="207" t="s">
        <v>131</v>
      </c>
      <c r="AM1183" s="207"/>
      <c r="AN1183" s="207"/>
      <c r="AO1183" s="207" t="str">
        <f ca="1">IF(R1183="","",IF(R1183&gt;TODAY(),"0 meses",DATEDIF(R1183,TODAY(),"m") &amp; " meses"))</f>
        <v>1 meses</v>
      </c>
      <c r="AP1183" s="147" t="s">
        <v>67</v>
      </c>
      <c r="AQ1183" s="147" t="s">
        <v>67</v>
      </c>
      <c r="AR1183" s="147"/>
      <c r="AS1183" s="209" t="s">
        <v>68</v>
      </c>
      <c r="AT1183" s="223" t="str">
        <f>MONTH(B1183)&amp;"/"&amp;YEAR(B1183)</f>
        <v>3/2026</v>
      </c>
      <c r="AU1183" s="223">
        <f>WEEKNUM(B1183)-WEEKNUM(EOMONTH(B1183,-1)+1)+1</f>
        <v>1</v>
      </c>
      <c r="AV1183" s="209" t="str">
        <f>MONTH(R1183)&amp;"/"&amp;YEAR(R1183)</f>
        <v>4/2026</v>
      </c>
      <c r="AW1183" s="209">
        <f>WEEKNUM(R1183)-WEEKNUM(EOMONTH(R1183,-1)+1)+1</f>
        <v>3</v>
      </c>
      <c r="AX1183" s="209">
        <f>IF(BB1183="S",IF(Q1183="1. Aceitou o programa",R1183-B1183,0),0)</f>
        <v>45</v>
      </c>
      <c r="AY1183" s="209">
        <f>IF(BB1183="S",IF(AND(S1183&lt;&gt;"",R1183&lt;&gt;""),S1183-R1183,0),0)</f>
        <v>0</v>
      </c>
      <c r="AZ1183" s="209">
        <f>IF(BB1183="S",IF(Q1183="1. Aceitou o programa",IF(OR(X1183="Não se Aplica",X1183=""),IF(OR(W1183="Não se Aplica",W1183=""),0,W1183-V1183),AVERAGE(X1183-W1183,W1183-V1183)),0),0)</f>
        <v>0</v>
      </c>
      <c r="BA1183" s="209">
        <f>IF(BB1183="S",IF(AND(Q1183="1. Aceitou o programa",AH1183="Realizada"),IFERROR(IF(AG1183="",0,AG1183-R1183),0),0),0)</f>
        <v>0</v>
      </c>
      <c r="BB1183" s="209" t="str">
        <f>_xlfn.XLOOKUP(U1183,'Lista Suspensa'!$AA$20:$AA$23,'Lista Suspensa'!$AB$20:$AB$23,"N/A")</f>
        <v>S</v>
      </c>
    </row>
    <row r="1184" spans="1:54" ht="12" customHeight="1">
      <c r="A1184" s="151" t="s">
        <v>54</v>
      </c>
      <c r="B1184" s="152">
        <v>46083</v>
      </c>
      <c r="C1184" s="153" t="s">
        <v>55</v>
      </c>
      <c r="D1184" s="153" t="s">
        <v>56</v>
      </c>
      <c r="E1184" s="244">
        <v>89848497</v>
      </c>
      <c r="F1184" s="144" t="s">
        <v>2730</v>
      </c>
      <c r="G1184" s="230"/>
      <c r="H1184" s="154">
        <v>35698</v>
      </c>
      <c r="I1184" s="153">
        <v>28</v>
      </c>
      <c r="J1184" s="148" t="s">
        <v>70</v>
      </c>
      <c r="K1184" s="153"/>
      <c r="L1184" s="153"/>
      <c r="M1184" s="153"/>
      <c r="N1184" s="153">
        <v>380</v>
      </c>
      <c r="O1184" s="155" t="s">
        <v>2731</v>
      </c>
      <c r="P1184" s="156" t="s">
        <v>2242</v>
      </c>
      <c r="Q1184" s="157" t="s">
        <v>110</v>
      </c>
      <c r="R1184" s="158">
        <v>46128</v>
      </c>
      <c r="S1184" s="159"/>
      <c r="T1184" s="159" t="s">
        <v>62</v>
      </c>
      <c r="U1184" s="159" t="s">
        <v>111</v>
      </c>
      <c r="V1184" s="154">
        <v>46128</v>
      </c>
      <c r="W1184" s="154" t="s">
        <v>126</v>
      </c>
      <c r="X1184" s="154" t="s">
        <v>126</v>
      </c>
      <c r="Y1184" s="160" t="s">
        <v>2732</v>
      </c>
      <c r="Z1184" s="160" t="s">
        <v>128</v>
      </c>
      <c r="AA1184" s="153">
        <v>144</v>
      </c>
      <c r="AB1184" s="153">
        <v>1.59</v>
      </c>
      <c r="AC1184" s="182">
        <f t="shared" si="38"/>
        <v>56.959772160911349</v>
      </c>
      <c r="AD1184" s="153" t="str">
        <f t="shared" si="39"/>
        <v>OBESIDADE III</v>
      </c>
      <c r="AE1184" s="233" t="s">
        <v>135</v>
      </c>
      <c r="AF1184" s="153" t="s">
        <v>130</v>
      </c>
      <c r="AG1184" s="159"/>
      <c r="AH1184" s="153"/>
      <c r="AI1184" s="161"/>
      <c r="AJ1184" s="153"/>
      <c r="AK1184" s="153"/>
      <c r="AL1184" s="207" t="s">
        <v>143</v>
      </c>
      <c r="AM1184" s="207"/>
      <c r="AN1184" s="207"/>
      <c r="AO1184" s="207" t="str">
        <f ca="1">IF(R1184="","",IF(R1184&gt;TODAY(),"0 meses",DATEDIF(R1184,TODAY(),"m") &amp; " meses"))</f>
        <v>1 meses</v>
      </c>
      <c r="AP1184" s="147" t="s">
        <v>67</v>
      </c>
      <c r="AQ1184" s="147" t="s">
        <v>67</v>
      </c>
      <c r="AR1184" s="147"/>
      <c r="AS1184" s="209" t="s">
        <v>68</v>
      </c>
      <c r="AT1184" s="223" t="str">
        <f>MONTH(B1184)&amp;"/"&amp;YEAR(B1184)</f>
        <v>3/2026</v>
      </c>
      <c r="AU1184" s="223">
        <f>WEEKNUM(B1184)-WEEKNUM(EOMONTH(B1184,-1)+1)+1</f>
        <v>1</v>
      </c>
      <c r="AV1184" s="209" t="str">
        <f>MONTH(R1184)&amp;"/"&amp;YEAR(R1184)</f>
        <v>4/2026</v>
      </c>
      <c r="AW1184" s="209">
        <f>WEEKNUM(R1184)-WEEKNUM(EOMONTH(R1184,-1)+1)+1</f>
        <v>3</v>
      </c>
      <c r="AX1184" s="209">
        <f>IF(BB1184="S",IF(Q1184="1. Aceitou o programa",R1184-B1184,0),0)</f>
        <v>45</v>
      </c>
      <c r="AY1184" s="209">
        <f>IF(BB1184="S",IF(AND(S1184&lt;&gt;"",R1184&lt;&gt;""),S1184-R1184,0),0)</f>
        <v>0</v>
      </c>
      <c r="AZ1184" s="209">
        <f>IF(BB1184="S",IF(Q1184="1. Aceitou o programa",IF(OR(X1184="Não se Aplica",X1184=""),IF(OR(W1184="Não se Aplica",W1184=""),0,W1184-V1184),AVERAGE(X1184-W1184,W1184-V1184)),0),0)</f>
        <v>0</v>
      </c>
      <c r="BA1184" s="209">
        <f>IF(BB1184="S",IF(AND(Q1184="1. Aceitou o programa",AH1184="Realizada"),IFERROR(IF(AG1184="",0,AG1184-R1184),0),0),0)</f>
        <v>0</v>
      </c>
      <c r="BB1184" s="209" t="str">
        <f>_xlfn.XLOOKUP(U1184,'Lista Suspensa'!$AA$20:$AA$23,'Lista Suspensa'!$AB$20:$AB$23,"N/A")</f>
        <v>S</v>
      </c>
    </row>
    <row r="1185" spans="1:54" ht="12" customHeight="1">
      <c r="A1185" s="151" t="s">
        <v>54</v>
      </c>
      <c r="B1185" s="152">
        <v>46083</v>
      </c>
      <c r="C1185" s="153" t="s">
        <v>55</v>
      </c>
      <c r="D1185" s="153" t="s">
        <v>56</v>
      </c>
      <c r="E1185" s="244">
        <v>92887362</v>
      </c>
      <c r="F1185" s="144" t="s">
        <v>2733</v>
      </c>
      <c r="G1185" s="230"/>
      <c r="H1185" s="154">
        <v>36655</v>
      </c>
      <c r="I1185" s="153">
        <v>26</v>
      </c>
      <c r="J1185" s="148" t="s">
        <v>70</v>
      </c>
      <c r="K1185" s="153"/>
      <c r="L1185" s="153"/>
      <c r="M1185" s="153"/>
      <c r="N1185" s="153">
        <v>380</v>
      </c>
      <c r="O1185" s="155">
        <v>11930976041</v>
      </c>
      <c r="P1185" s="156" t="s">
        <v>2242</v>
      </c>
      <c r="Q1185" s="157" t="s">
        <v>110</v>
      </c>
      <c r="R1185" s="158">
        <v>46128</v>
      </c>
      <c r="S1185" s="159"/>
      <c r="T1185" s="159" t="s">
        <v>62</v>
      </c>
      <c r="U1185" s="159" t="s">
        <v>111</v>
      </c>
      <c r="V1185" s="154">
        <v>46128</v>
      </c>
      <c r="W1185" s="154" t="s">
        <v>126</v>
      </c>
      <c r="X1185" s="154" t="s">
        <v>126</v>
      </c>
      <c r="Y1185" s="160" t="s">
        <v>2646</v>
      </c>
      <c r="Z1185" s="160" t="s">
        <v>128</v>
      </c>
      <c r="AA1185" s="153">
        <v>99</v>
      </c>
      <c r="AB1185" s="153">
        <v>1.73</v>
      </c>
      <c r="AC1185" s="182">
        <f t="shared" si="38"/>
        <v>33.078285275151188</v>
      </c>
      <c r="AD1185" s="153" t="str">
        <f t="shared" si="39"/>
        <v>OBESIDADE I</v>
      </c>
      <c r="AE1185" s="233" t="s">
        <v>135</v>
      </c>
      <c r="AF1185" s="153" t="s">
        <v>130</v>
      </c>
      <c r="AG1185" s="159"/>
      <c r="AH1185" s="153"/>
      <c r="AI1185" s="161"/>
      <c r="AJ1185" s="153"/>
      <c r="AK1185" s="153"/>
      <c r="AL1185" s="207" t="s">
        <v>131</v>
      </c>
      <c r="AM1185" s="207"/>
      <c r="AN1185" s="207"/>
      <c r="AO1185" s="207" t="str">
        <f ca="1">IF(R1185="","",IF(R1185&gt;TODAY(),"0 meses",DATEDIF(R1185,TODAY(),"m") &amp; " meses"))</f>
        <v>1 meses</v>
      </c>
      <c r="AP1185" s="147" t="s">
        <v>67</v>
      </c>
      <c r="AQ1185" s="147" t="s">
        <v>67</v>
      </c>
      <c r="AR1185" s="147"/>
      <c r="AS1185" s="209" t="s">
        <v>68</v>
      </c>
      <c r="AT1185" s="223" t="str">
        <f>MONTH(B1185)&amp;"/"&amp;YEAR(B1185)</f>
        <v>3/2026</v>
      </c>
      <c r="AU1185" s="223">
        <f>WEEKNUM(B1185)-WEEKNUM(EOMONTH(B1185,-1)+1)+1</f>
        <v>1</v>
      </c>
      <c r="AV1185" s="209" t="str">
        <f>MONTH(R1185)&amp;"/"&amp;YEAR(R1185)</f>
        <v>4/2026</v>
      </c>
      <c r="AW1185" s="209">
        <f>WEEKNUM(R1185)-WEEKNUM(EOMONTH(R1185,-1)+1)+1</f>
        <v>3</v>
      </c>
      <c r="AX1185" s="209">
        <f>IF(BB1185="S",IF(Q1185="1. Aceitou o programa",R1185-B1185,0),0)</f>
        <v>45</v>
      </c>
      <c r="AY1185" s="209">
        <f>IF(BB1185="S",IF(AND(S1185&lt;&gt;"",R1185&lt;&gt;""),S1185-R1185,0),0)</f>
        <v>0</v>
      </c>
      <c r="AZ1185" s="209">
        <f>IF(BB1185="S",IF(Q1185="1. Aceitou o programa",IF(OR(X1185="Não se Aplica",X1185=""),IF(OR(W1185="Não se Aplica",W1185=""),0,W1185-V1185),AVERAGE(X1185-W1185,W1185-V1185)),0),0)</f>
        <v>0</v>
      </c>
      <c r="BA1185" s="209">
        <f>IF(BB1185="S",IF(AND(Q1185="1. Aceitou o programa",AH1185="Realizada"),IFERROR(IF(AG1185="",0,AG1185-R1185),0),0),0)</f>
        <v>0</v>
      </c>
      <c r="BB1185" s="209" t="str">
        <f>_xlfn.XLOOKUP(U1185,'Lista Suspensa'!$AA$20:$AA$23,'Lista Suspensa'!$AB$20:$AB$23,"N/A")</f>
        <v>S</v>
      </c>
    </row>
    <row r="1186" spans="1:54" ht="12" customHeight="1">
      <c r="A1186" s="151" t="s">
        <v>54</v>
      </c>
      <c r="B1186" s="152">
        <v>46083</v>
      </c>
      <c r="C1186" s="153" t="s">
        <v>55</v>
      </c>
      <c r="D1186" s="153" t="s">
        <v>56</v>
      </c>
      <c r="E1186" s="244">
        <v>89939266</v>
      </c>
      <c r="F1186" s="144" t="s">
        <v>2734</v>
      </c>
      <c r="G1186" s="230"/>
      <c r="H1186" s="154">
        <v>29952</v>
      </c>
      <c r="I1186" s="153">
        <v>44</v>
      </c>
      <c r="J1186" s="148" t="s">
        <v>70</v>
      </c>
      <c r="K1186" s="153" t="s">
        <v>59</v>
      </c>
      <c r="L1186" s="153"/>
      <c r="M1186" s="153"/>
      <c r="N1186" s="153">
        <v>80</v>
      </c>
      <c r="O1186" s="155" t="s">
        <v>2735</v>
      </c>
      <c r="P1186" s="156" t="s">
        <v>2242</v>
      </c>
      <c r="Q1186" s="157" t="s">
        <v>110</v>
      </c>
      <c r="R1186" s="158">
        <v>46128</v>
      </c>
      <c r="S1186" s="159"/>
      <c r="T1186" s="159" t="s">
        <v>62</v>
      </c>
      <c r="U1186" s="159" t="s">
        <v>111</v>
      </c>
      <c r="V1186" s="154">
        <v>46128</v>
      </c>
      <c r="W1186" s="154" t="s">
        <v>126</v>
      </c>
      <c r="X1186" s="154" t="s">
        <v>126</v>
      </c>
      <c r="Y1186" s="160" t="s">
        <v>2736</v>
      </c>
      <c r="Z1186" s="160" t="s">
        <v>128</v>
      </c>
      <c r="AA1186" s="153">
        <v>90</v>
      </c>
      <c r="AB1186" s="153">
        <v>1.58</v>
      </c>
      <c r="AC1186" s="182">
        <f t="shared" si="38"/>
        <v>36.051914757250437</v>
      </c>
      <c r="AD1186" s="153" t="str">
        <f t="shared" si="39"/>
        <v>OBESIDADE II</v>
      </c>
      <c r="AE1186" s="233" t="s">
        <v>135</v>
      </c>
      <c r="AF1186" s="153" t="s">
        <v>130</v>
      </c>
      <c r="AG1186" s="159"/>
      <c r="AH1186" s="153"/>
      <c r="AI1186" s="161"/>
      <c r="AJ1186" s="153"/>
      <c r="AK1186" s="153"/>
      <c r="AL1186" s="207" t="s">
        <v>131</v>
      </c>
      <c r="AM1186" s="207"/>
      <c r="AN1186" s="207"/>
      <c r="AO1186" s="207" t="str">
        <f ca="1">IF(R1186="","",IF(R1186&gt;TODAY(),"0 meses",DATEDIF(R1186,TODAY(),"m") &amp; " meses"))</f>
        <v>1 meses</v>
      </c>
      <c r="AP1186" s="147" t="s">
        <v>67</v>
      </c>
      <c r="AQ1186" s="147" t="s">
        <v>67</v>
      </c>
      <c r="AR1186" s="147"/>
      <c r="AS1186" s="209" t="s">
        <v>68</v>
      </c>
      <c r="AT1186" s="223" t="str">
        <f>MONTH(B1186)&amp;"/"&amp;YEAR(B1186)</f>
        <v>3/2026</v>
      </c>
      <c r="AU1186" s="223">
        <f>WEEKNUM(B1186)-WEEKNUM(EOMONTH(B1186,-1)+1)+1</f>
        <v>1</v>
      </c>
      <c r="AV1186" s="209" t="str">
        <f>MONTH(R1186)&amp;"/"&amp;YEAR(R1186)</f>
        <v>4/2026</v>
      </c>
      <c r="AW1186" s="209">
        <f>WEEKNUM(R1186)-WEEKNUM(EOMONTH(R1186,-1)+1)+1</f>
        <v>3</v>
      </c>
      <c r="AX1186" s="209">
        <f>IF(BB1186="S",IF(Q1186="1. Aceitou o programa",R1186-B1186,0),0)</f>
        <v>45</v>
      </c>
      <c r="AY1186" s="209">
        <f>IF(BB1186="S",IF(AND(S1186&lt;&gt;"",R1186&lt;&gt;""),S1186-R1186,0),0)</f>
        <v>0</v>
      </c>
      <c r="AZ1186" s="209">
        <f>IF(BB1186="S",IF(Q1186="1. Aceitou o programa",IF(OR(X1186="Não se Aplica",X1186=""),IF(OR(W1186="Não se Aplica",W1186=""),0,W1186-V1186),AVERAGE(X1186-W1186,W1186-V1186)),0),0)</f>
        <v>0</v>
      </c>
      <c r="BA1186" s="209">
        <f>IF(BB1186="S",IF(AND(Q1186="1. Aceitou o programa",AH1186="Realizada"),IFERROR(IF(AG1186="",0,AG1186-R1186),0),0),0)</f>
        <v>0</v>
      </c>
      <c r="BB1186" s="209" t="str">
        <f>_xlfn.XLOOKUP(U1186,'Lista Suspensa'!$AA$20:$AA$23,'Lista Suspensa'!$AB$20:$AB$23,"N/A")</f>
        <v>S</v>
      </c>
    </row>
    <row r="1187" spans="1:54" ht="12" customHeight="1">
      <c r="A1187" s="151" t="s">
        <v>54</v>
      </c>
      <c r="B1187" s="152">
        <v>46086</v>
      </c>
      <c r="C1187" s="153" t="s">
        <v>297</v>
      </c>
      <c r="D1187" s="153" t="s">
        <v>167</v>
      </c>
      <c r="E1187" s="244">
        <v>94131483</v>
      </c>
      <c r="F1187" s="144" t="s">
        <v>2737</v>
      </c>
      <c r="G1187" s="230"/>
      <c r="H1187" s="154">
        <v>30984</v>
      </c>
      <c r="I1187" s="153">
        <v>41</v>
      </c>
      <c r="J1187" s="148" t="s">
        <v>70</v>
      </c>
      <c r="K1187" s="153" t="s">
        <v>59</v>
      </c>
      <c r="L1187" s="153"/>
      <c r="M1187" s="153"/>
      <c r="N1187" s="153"/>
      <c r="O1187" s="155" t="s">
        <v>2738</v>
      </c>
      <c r="P1187" s="156" t="s">
        <v>71</v>
      </c>
      <c r="Q1187" s="157" t="s">
        <v>110</v>
      </c>
      <c r="R1187" s="158">
        <v>46128</v>
      </c>
      <c r="S1187" s="159"/>
      <c r="T1187" s="159" t="s">
        <v>62</v>
      </c>
      <c r="U1187" s="159" t="s">
        <v>111</v>
      </c>
      <c r="V1187" s="154">
        <v>46128</v>
      </c>
      <c r="W1187" s="154" t="s">
        <v>126</v>
      </c>
      <c r="X1187" s="154" t="s">
        <v>126</v>
      </c>
      <c r="Y1187" s="160" t="s">
        <v>2739</v>
      </c>
      <c r="Z1187" s="160" t="s">
        <v>128</v>
      </c>
      <c r="AA1187" s="153">
        <v>99</v>
      </c>
      <c r="AB1187" s="153">
        <v>1.62</v>
      </c>
      <c r="AC1187" s="182">
        <f t="shared" si="38"/>
        <v>37.722908093278456</v>
      </c>
      <c r="AD1187" s="153" t="str">
        <f t="shared" si="39"/>
        <v>OBESIDADE II</v>
      </c>
      <c r="AE1187" s="233" t="s">
        <v>225</v>
      </c>
      <c r="AF1187" s="153" t="s">
        <v>130</v>
      </c>
      <c r="AG1187" s="159"/>
      <c r="AH1187" s="153"/>
      <c r="AI1187" s="161"/>
      <c r="AJ1187" s="153"/>
      <c r="AK1187" s="153"/>
      <c r="AL1187" s="207" t="s">
        <v>131</v>
      </c>
      <c r="AM1187" s="207"/>
      <c r="AN1187" s="207"/>
      <c r="AO1187" s="207" t="str">
        <f ca="1">IF(R1187="","",IF(R1187&gt;TODAY(),"0 meses",DATEDIF(R1187,TODAY(),"m") &amp; " meses"))</f>
        <v>1 meses</v>
      </c>
      <c r="AP1187" s="147" t="s">
        <v>67</v>
      </c>
      <c r="AQ1187" s="147" t="s">
        <v>67</v>
      </c>
      <c r="AR1187" s="147"/>
      <c r="AS1187" s="209" t="s">
        <v>68</v>
      </c>
      <c r="AT1187" s="223" t="str">
        <f>MONTH(B1187)&amp;"/"&amp;YEAR(B1187)</f>
        <v>3/2026</v>
      </c>
      <c r="AU1187" s="223">
        <f>WEEKNUM(B1187)-WEEKNUM(EOMONTH(B1187,-1)+1)+1</f>
        <v>1</v>
      </c>
      <c r="AV1187" s="209" t="str">
        <f>MONTH(R1187)&amp;"/"&amp;YEAR(R1187)</f>
        <v>4/2026</v>
      </c>
      <c r="AW1187" s="209">
        <f>WEEKNUM(R1187)-WEEKNUM(EOMONTH(R1187,-1)+1)+1</f>
        <v>3</v>
      </c>
      <c r="AX1187" s="209">
        <f>IF(BB1187="S",IF(Q1187="1. Aceitou o programa",R1187-B1187,0),0)</f>
        <v>42</v>
      </c>
      <c r="AY1187" s="209">
        <f>IF(BB1187="S",IF(AND(S1187&lt;&gt;"",R1187&lt;&gt;""),S1187-R1187,0),0)</f>
        <v>0</v>
      </c>
      <c r="AZ1187" s="209">
        <f>IF(BB1187="S",IF(Q1187="1. Aceitou o programa",IF(OR(X1187="Não se Aplica",X1187=""),IF(OR(W1187="Não se Aplica",W1187=""),0,W1187-V1187),AVERAGE(X1187-W1187,W1187-V1187)),0),0)</f>
        <v>0</v>
      </c>
      <c r="BA1187" s="209">
        <f>IF(BB1187="S",IF(AND(Q1187="1. Aceitou o programa",AH1187="Realizada"),IFERROR(IF(AG1187="",0,AG1187-R1187),0),0),0)</f>
        <v>0</v>
      </c>
      <c r="BB1187" s="209" t="str">
        <f>_xlfn.XLOOKUP(U1187,'Lista Suspensa'!$AA$20:$AA$23,'Lista Suspensa'!$AB$20:$AB$23,"N/A")</f>
        <v>S</v>
      </c>
    </row>
    <row r="1188" spans="1:54" ht="12" customHeight="1">
      <c r="A1188" s="151" t="s">
        <v>67</v>
      </c>
      <c r="B1188" s="152">
        <v>46099</v>
      </c>
      <c r="C1188" s="153" t="s">
        <v>122</v>
      </c>
      <c r="D1188" s="153" t="s">
        <v>1947</v>
      </c>
      <c r="E1188" s="244">
        <v>89337428</v>
      </c>
      <c r="F1188" s="144" t="s">
        <v>2740</v>
      </c>
      <c r="G1188" s="230"/>
      <c r="H1188" s="154">
        <v>30380</v>
      </c>
      <c r="I1188" s="153">
        <v>43</v>
      </c>
      <c r="J1188" s="148" t="s">
        <v>58</v>
      </c>
      <c r="K1188" s="153"/>
      <c r="L1188" s="153"/>
      <c r="M1188" s="153"/>
      <c r="N1188" s="153">
        <v>380</v>
      </c>
      <c r="O1188" s="155" t="s">
        <v>2741</v>
      </c>
      <c r="P1188" s="156" t="s">
        <v>71</v>
      </c>
      <c r="Q1188" s="157" t="s">
        <v>110</v>
      </c>
      <c r="R1188" s="158">
        <v>46128</v>
      </c>
      <c r="S1188" s="159"/>
      <c r="T1188" s="159" t="s">
        <v>62</v>
      </c>
      <c r="U1188" s="159" t="s">
        <v>111</v>
      </c>
      <c r="V1188" s="154">
        <v>46099</v>
      </c>
      <c r="W1188" s="154" t="s">
        <v>126</v>
      </c>
      <c r="X1188" s="154" t="s">
        <v>126</v>
      </c>
      <c r="Y1188" s="160" t="s">
        <v>2742</v>
      </c>
      <c r="Z1188" s="160" t="s">
        <v>128</v>
      </c>
      <c r="AA1188" s="153">
        <v>92</v>
      </c>
      <c r="AB1188" s="153">
        <v>1.68</v>
      </c>
      <c r="AC1188" s="182">
        <f t="shared" si="38"/>
        <v>32.596371882086174</v>
      </c>
      <c r="AD1188" s="153" t="str">
        <f t="shared" si="39"/>
        <v>OBESIDADE I</v>
      </c>
      <c r="AE1188" s="233" t="s">
        <v>135</v>
      </c>
      <c r="AF1188" s="153" t="s">
        <v>130</v>
      </c>
      <c r="AG1188" s="159"/>
      <c r="AH1188" s="153"/>
      <c r="AI1188" s="161"/>
      <c r="AJ1188" s="153"/>
      <c r="AK1188" s="153"/>
      <c r="AL1188" s="207" t="s">
        <v>136</v>
      </c>
      <c r="AM1188" s="207"/>
      <c r="AN1188" s="207"/>
      <c r="AO1188" s="207" t="str">
        <f ca="1">IF(R1188="","",IF(R1188&gt;TODAY(),"0 meses",DATEDIF(R1188,TODAY(),"m") &amp; " meses"))</f>
        <v>1 meses</v>
      </c>
      <c r="AP1188" s="147" t="s">
        <v>67</v>
      </c>
      <c r="AQ1188" s="147" t="s">
        <v>67</v>
      </c>
      <c r="AR1188" s="147"/>
      <c r="AS1188" s="209" t="s">
        <v>68</v>
      </c>
      <c r="AT1188" s="223" t="str">
        <f>MONTH(B1188)&amp;"/"&amp;YEAR(B1188)</f>
        <v>3/2026</v>
      </c>
      <c r="AU1188" s="223">
        <f>WEEKNUM(B1188)-WEEKNUM(EOMONTH(B1188,-1)+1)+1</f>
        <v>3</v>
      </c>
      <c r="AV1188" s="209" t="str">
        <f>MONTH(R1188)&amp;"/"&amp;YEAR(R1188)</f>
        <v>4/2026</v>
      </c>
      <c r="AW1188" s="209">
        <f>WEEKNUM(R1188)-WEEKNUM(EOMONTH(R1188,-1)+1)+1</f>
        <v>3</v>
      </c>
      <c r="AX1188" s="209">
        <f>IF(BB1188="S",IF(Q1188="1. Aceitou o programa",R1188-B1188,0),0)</f>
        <v>29</v>
      </c>
      <c r="AY1188" s="209">
        <f>IF(BB1188="S",IF(AND(S1188&lt;&gt;"",R1188&lt;&gt;""),S1188-R1188,0),0)</f>
        <v>0</v>
      </c>
      <c r="AZ1188" s="209">
        <f>IF(BB1188="S",IF(Q1188="1. Aceitou o programa",IF(OR(X1188="Não se Aplica",X1188=""),IF(OR(W1188="Não se Aplica",W1188=""),0,W1188-V1188),AVERAGE(X1188-W1188,W1188-V1188)),0),0)</f>
        <v>0</v>
      </c>
      <c r="BA1188" s="209">
        <f>IF(BB1188="S",IF(AND(Q1188="1. Aceitou o programa",AH1188="Realizada"),IFERROR(IF(AG1188="",0,AG1188-R1188),0),0),0)</f>
        <v>0</v>
      </c>
      <c r="BB1188" s="209" t="str">
        <f>_xlfn.XLOOKUP(U1188,'Lista Suspensa'!$AA$20:$AA$23,'Lista Suspensa'!$AB$20:$AB$23,"N/A")</f>
        <v>S</v>
      </c>
    </row>
    <row r="1189" spans="1:54" ht="12" customHeight="1">
      <c r="A1189" s="151" t="s">
        <v>54</v>
      </c>
      <c r="B1189" s="152">
        <v>46104</v>
      </c>
      <c r="C1189" s="153" t="s">
        <v>297</v>
      </c>
      <c r="D1189" s="153" t="s">
        <v>455</v>
      </c>
      <c r="E1189" s="244">
        <v>92874989</v>
      </c>
      <c r="F1189" s="144" t="s">
        <v>2743</v>
      </c>
      <c r="G1189" s="230"/>
      <c r="H1189" s="154">
        <v>29270</v>
      </c>
      <c r="I1189" s="153">
        <v>46</v>
      </c>
      <c r="J1189" s="148" t="s">
        <v>70</v>
      </c>
      <c r="K1189" s="153" t="s">
        <v>101</v>
      </c>
      <c r="L1189" s="153"/>
      <c r="M1189" s="153"/>
      <c r="N1189" s="153"/>
      <c r="O1189" s="155" t="s">
        <v>2744</v>
      </c>
      <c r="P1189" s="156" t="s">
        <v>71</v>
      </c>
      <c r="Q1189" s="157" t="s">
        <v>110</v>
      </c>
      <c r="R1189" s="158">
        <v>46128</v>
      </c>
      <c r="S1189" s="159"/>
      <c r="T1189" s="159" t="s">
        <v>62</v>
      </c>
      <c r="U1189" s="159" t="s">
        <v>111</v>
      </c>
      <c r="V1189" s="154">
        <v>46128</v>
      </c>
      <c r="W1189" s="154" t="s">
        <v>126</v>
      </c>
      <c r="X1189" s="154" t="s">
        <v>126</v>
      </c>
      <c r="Y1189" s="160" t="s">
        <v>2745</v>
      </c>
      <c r="Z1189" s="160" t="s">
        <v>128</v>
      </c>
      <c r="AA1189" s="153">
        <v>128</v>
      </c>
      <c r="AB1189" s="153">
        <v>1.57</v>
      </c>
      <c r="AC1189" s="182">
        <f t="shared" si="38"/>
        <v>51.929084344192461</v>
      </c>
      <c r="AD1189" s="153" t="str">
        <f t="shared" si="39"/>
        <v>OBESIDADE III</v>
      </c>
      <c r="AE1189" s="233" t="s">
        <v>129</v>
      </c>
      <c r="AF1189" s="153" t="s">
        <v>130</v>
      </c>
      <c r="AG1189" s="159"/>
      <c r="AH1189" s="153"/>
      <c r="AI1189" s="161"/>
      <c r="AJ1189" s="153"/>
      <c r="AK1189" s="153"/>
      <c r="AL1189" s="207" t="s">
        <v>143</v>
      </c>
      <c r="AM1189" s="207"/>
      <c r="AN1189" s="207"/>
      <c r="AO1189" s="207" t="str">
        <f ca="1">IF(R1189="","",IF(R1189&gt;TODAY(),"0 meses",DATEDIF(R1189,TODAY(),"m") &amp; " meses"))</f>
        <v>1 meses</v>
      </c>
      <c r="AP1189" s="147" t="s">
        <v>67</v>
      </c>
      <c r="AQ1189" s="147" t="s">
        <v>67</v>
      </c>
      <c r="AR1189" s="147"/>
      <c r="AS1189" s="209" t="s">
        <v>68</v>
      </c>
      <c r="AT1189" s="223" t="str">
        <f>MONTH(B1189)&amp;"/"&amp;YEAR(B1189)</f>
        <v>3/2026</v>
      </c>
      <c r="AU1189" s="223">
        <f>WEEKNUM(B1189)-WEEKNUM(EOMONTH(B1189,-1)+1)+1</f>
        <v>4</v>
      </c>
      <c r="AV1189" s="209" t="str">
        <f>MONTH(R1189)&amp;"/"&amp;YEAR(R1189)</f>
        <v>4/2026</v>
      </c>
      <c r="AW1189" s="209">
        <f>WEEKNUM(R1189)-WEEKNUM(EOMONTH(R1189,-1)+1)+1</f>
        <v>3</v>
      </c>
      <c r="AX1189" s="209">
        <f>IF(BB1189="S",IF(Q1189="1. Aceitou o programa",R1189-B1189,0),0)</f>
        <v>24</v>
      </c>
      <c r="AY1189" s="209">
        <f>IF(BB1189="S",IF(AND(S1189&lt;&gt;"",R1189&lt;&gt;""),S1189-R1189,0),0)</f>
        <v>0</v>
      </c>
      <c r="AZ1189" s="209">
        <f>IF(BB1189="S",IF(Q1189="1. Aceitou o programa",IF(OR(X1189="Não se Aplica",X1189=""),IF(OR(W1189="Não se Aplica",W1189=""),0,W1189-V1189),AVERAGE(X1189-W1189,W1189-V1189)),0),0)</f>
        <v>0</v>
      </c>
      <c r="BA1189" s="209">
        <f>IF(BB1189="S",IF(AND(Q1189="1. Aceitou o programa",AH1189="Realizada"),IFERROR(IF(AG1189="",0,AG1189-R1189),0),0),0)</f>
        <v>0</v>
      </c>
      <c r="BB1189" s="209" t="str">
        <f>_xlfn.XLOOKUP(U1189,'Lista Suspensa'!$AA$20:$AA$23,'Lista Suspensa'!$AB$20:$AB$23,"N/A")</f>
        <v>S</v>
      </c>
    </row>
    <row r="1190" spans="1:54" ht="12" customHeight="1">
      <c r="A1190" s="151" t="s">
        <v>54</v>
      </c>
      <c r="B1190" s="152">
        <v>46104</v>
      </c>
      <c r="C1190" s="153" t="s">
        <v>297</v>
      </c>
      <c r="D1190" s="153" t="s">
        <v>455</v>
      </c>
      <c r="E1190" s="244">
        <v>593910885</v>
      </c>
      <c r="F1190" s="144" t="s">
        <v>2746</v>
      </c>
      <c r="G1190" s="230"/>
      <c r="H1190" s="154">
        <v>20648</v>
      </c>
      <c r="I1190" s="153">
        <v>69</v>
      </c>
      <c r="J1190" s="148" t="s">
        <v>70</v>
      </c>
      <c r="K1190" s="153" t="s">
        <v>59</v>
      </c>
      <c r="L1190" s="153"/>
      <c r="M1190" s="153"/>
      <c r="N1190" s="153"/>
      <c r="O1190" s="155" t="s">
        <v>2747</v>
      </c>
      <c r="P1190" s="156" t="s">
        <v>2242</v>
      </c>
      <c r="Q1190" s="157" t="s">
        <v>110</v>
      </c>
      <c r="R1190" s="158">
        <v>46128</v>
      </c>
      <c r="S1190" s="159"/>
      <c r="T1190" s="159" t="s">
        <v>62</v>
      </c>
      <c r="U1190" s="159" t="s">
        <v>111</v>
      </c>
      <c r="V1190" s="154">
        <v>46128</v>
      </c>
      <c r="W1190" s="154" t="s">
        <v>126</v>
      </c>
      <c r="X1190" s="154" t="s">
        <v>126</v>
      </c>
      <c r="Y1190" s="160" t="s">
        <v>2748</v>
      </c>
      <c r="Z1190" s="160" t="s">
        <v>128</v>
      </c>
      <c r="AA1190" s="153">
        <v>103</v>
      </c>
      <c r="AB1190" s="153">
        <v>1.67</v>
      </c>
      <c r="AC1190" s="182">
        <f t="shared" si="38"/>
        <v>36.932123776399301</v>
      </c>
      <c r="AD1190" s="153" t="str">
        <f t="shared" si="39"/>
        <v>OBESIDADE II</v>
      </c>
      <c r="AE1190" s="233" t="s">
        <v>135</v>
      </c>
      <c r="AF1190" s="153" t="s">
        <v>130</v>
      </c>
      <c r="AG1190" s="159"/>
      <c r="AH1190" s="153"/>
      <c r="AI1190" s="161"/>
      <c r="AJ1190" s="153"/>
      <c r="AK1190" s="153"/>
      <c r="AL1190" s="207" t="s">
        <v>131</v>
      </c>
      <c r="AM1190" s="207"/>
      <c r="AN1190" s="207"/>
      <c r="AO1190" s="207" t="str">
        <f ca="1">IF(R1190="","",IF(R1190&gt;TODAY(),"0 meses",DATEDIF(R1190,TODAY(),"m") &amp; " meses"))</f>
        <v>1 meses</v>
      </c>
      <c r="AP1190" s="147" t="s">
        <v>67</v>
      </c>
      <c r="AQ1190" s="147" t="s">
        <v>67</v>
      </c>
      <c r="AR1190" s="147"/>
      <c r="AS1190" s="209" t="s">
        <v>68</v>
      </c>
      <c r="AT1190" s="223" t="str">
        <f>MONTH(B1190)&amp;"/"&amp;YEAR(B1190)</f>
        <v>3/2026</v>
      </c>
      <c r="AU1190" s="223">
        <f>WEEKNUM(B1190)-WEEKNUM(EOMONTH(B1190,-1)+1)+1</f>
        <v>4</v>
      </c>
      <c r="AV1190" s="209" t="str">
        <f>MONTH(R1190)&amp;"/"&amp;YEAR(R1190)</f>
        <v>4/2026</v>
      </c>
      <c r="AW1190" s="209">
        <f>WEEKNUM(R1190)-WEEKNUM(EOMONTH(R1190,-1)+1)+1</f>
        <v>3</v>
      </c>
      <c r="AX1190" s="209">
        <f>IF(BB1190="S",IF(Q1190="1. Aceitou o programa",R1190-B1190,0),0)</f>
        <v>24</v>
      </c>
      <c r="AY1190" s="209">
        <f>IF(BB1190="S",IF(AND(S1190&lt;&gt;"",R1190&lt;&gt;""),S1190-R1190,0),0)</f>
        <v>0</v>
      </c>
      <c r="AZ1190" s="209">
        <f>IF(BB1190="S",IF(Q1190="1. Aceitou o programa",IF(OR(X1190="Não se Aplica",X1190=""),IF(OR(W1190="Não se Aplica",W1190=""),0,W1190-V1190),AVERAGE(X1190-W1190,W1190-V1190)),0),0)</f>
        <v>0</v>
      </c>
      <c r="BA1190" s="209">
        <f>IF(BB1190="S",IF(AND(Q1190="1. Aceitou o programa",AH1190="Realizada"),IFERROR(IF(AG1190="",0,AG1190-R1190),0),0),0)</f>
        <v>0</v>
      </c>
      <c r="BB1190" s="209" t="str">
        <f>_xlfn.XLOOKUP(U1190,'Lista Suspensa'!$AA$20:$AA$23,'Lista Suspensa'!$AB$20:$AB$23,"N/A")</f>
        <v>S</v>
      </c>
    </row>
    <row r="1191" spans="1:54" ht="12" customHeight="1">
      <c r="A1191" s="151" t="s">
        <v>54</v>
      </c>
      <c r="B1191" s="152">
        <v>46128</v>
      </c>
      <c r="C1191" s="153" t="s">
        <v>297</v>
      </c>
      <c r="D1191" s="153" t="s">
        <v>455</v>
      </c>
      <c r="E1191" s="244">
        <v>93818071</v>
      </c>
      <c r="F1191" s="144" t="s">
        <v>2749</v>
      </c>
      <c r="G1191" s="230"/>
      <c r="H1191" s="154">
        <v>31622</v>
      </c>
      <c r="I1191" s="153">
        <v>39</v>
      </c>
      <c r="J1191" s="148" t="s">
        <v>70</v>
      </c>
      <c r="K1191" s="153"/>
      <c r="L1191" s="153"/>
      <c r="M1191" s="153"/>
      <c r="N1191" s="153">
        <v>60</v>
      </c>
      <c r="O1191" s="155" t="s">
        <v>2750</v>
      </c>
      <c r="P1191" s="156" t="s">
        <v>2077</v>
      </c>
      <c r="Q1191" s="157" t="s">
        <v>110</v>
      </c>
      <c r="R1191" s="158">
        <v>46128</v>
      </c>
      <c r="S1191" s="159"/>
      <c r="T1191" s="159" t="s">
        <v>62</v>
      </c>
      <c r="U1191" s="159" t="s">
        <v>111</v>
      </c>
      <c r="V1191" s="154">
        <v>46127</v>
      </c>
      <c r="W1191" s="154" t="s">
        <v>126</v>
      </c>
      <c r="X1191" s="154" t="s">
        <v>126</v>
      </c>
      <c r="Y1191" s="160" t="s">
        <v>2687</v>
      </c>
      <c r="Z1191" s="160" t="s">
        <v>128</v>
      </c>
      <c r="AA1191" s="153">
        <v>86</v>
      </c>
      <c r="AB1191" s="153">
        <v>1.49</v>
      </c>
      <c r="AC1191" s="182">
        <f t="shared" si="38"/>
        <v>38.736993829106801</v>
      </c>
      <c r="AD1191" s="153" t="str">
        <f t="shared" si="39"/>
        <v>OBESIDADE II</v>
      </c>
      <c r="AE1191" s="233" t="s">
        <v>135</v>
      </c>
      <c r="AF1191" s="153" t="s">
        <v>130</v>
      </c>
      <c r="AG1191" s="159"/>
      <c r="AH1191" s="153"/>
      <c r="AI1191" s="161"/>
      <c r="AJ1191" s="153"/>
      <c r="AK1191" s="153"/>
      <c r="AL1191" s="207" t="s">
        <v>131</v>
      </c>
      <c r="AM1191" s="207"/>
      <c r="AN1191" s="207"/>
      <c r="AO1191" s="207" t="str">
        <f ca="1">IF(R1191="","",IF(R1191&gt;TODAY(),"0 meses",DATEDIF(R1191,TODAY(),"m") &amp; " meses"))</f>
        <v>1 meses</v>
      </c>
      <c r="AP1191" s="147" t="s">
        <v>67</v>
      </c>
      <c r="AQ1191" s="147" t="s">
        <v>67</v>
      </c>
      <c r="AR1191" s="147"/>
      <c r="AS1191" s="209" t="s">
        <v>68</v>
      </c>
      <c r="AT1191" s="223" t="str">
        <f>MONTH(B1191)&amp;"/"&amp;YEAR(B1191)</f>
        <v>4/2026</v>
      </c>
      <c r="AU1191" s="223">
        <f>WEEKNUM(B1191)-WEEKNUM(EOMONTH(B1191,-1)+1)+1</f>
        <v>3</v>
      </c>
      <c r="AV1191" s="209" t="str">
        <f>MONTH(R1191)&amp;"/"&amp;YEAR(R1191)</f>
        <v>4/2026</v>
      </c>
      <c r="AW1191" s="209">
        <f>WEEKNUM(R1191)-WEEKNUM(EOMONTH(R1191,-1)+1)+1</f>
        <v>3</v>
      </c>
      <c r="AX1191" s="209">
        <f>IF(BB1191="S",IF(Q1191="1. Aceitou o programa",R1191-B1191,0),0)</f>
        <v>0</v>
      </c>
      <c r="AY1191" s="209">
        <f>IF(BB1191="S",IF(AND(S1191&lt;&gt;"",R1191&lt;&gt;""),S1191-R1191,0),0)</f>
        <v>0</v>
      </c>
      <c r="AZ1191" s="209">
        <f>IF(BB1191="S",IF(Q1191="1. Aceitou o programa",IF(OR(X1191="Não se Aplica",X1191=""),IF(OR(W1191="Não se Aplica",W1191=""),0,W1191-V1191),AVERAGE(X1191-W1191,W1191-V1191)),0),0)</f>
        <v>0</v>
      </c>
      <c r="BA1191" s="209">
        <f>IF(BB1191="S",IF(AND(Q1191="1. Aceitou o programa",AH1191="Realizada"),IFERROR(IF(AG1191="",0,AG1191-R1191),0),0),0)</f>
        <v>0</v>
      </c>
      <c r="BB1191" s="209" t="str">
        <f>_xlfn.XLOOKUP(U1191,'Lista Suspensa'!$AA$20:$AA$23,'Lista Suspensa'!$AB$20:$AB$23,"N/A")</f>
        <v>S</v>
      </c>
    </row>
    <row r="1192" spans="1:54" ht="12" customHeight="1">
      <c r="A1192" s="151" t="s">
        <v>54</v>
      </c>
      <c r="B1192" s="152">
        <v>46083</v>
      </c>
      <c r="C1192" s="153" t="s">
        <v>55</v>
      </c>
      <c r="D1192" s="153" t="s">
        <v>56</v>
      </c>
      <c r="E1192" s="244">
        <v>844486582</v>
      </c>
      <c r="F1192" s="144" t="s">
        <v>2751</v>
      </c>
      <c r="G1192" s="230"/>
      <c r="H1192" s="154">
        <v>29451</v>
      </c>
      <c r="I1192" s="153">
        <v>45</v>
      </c>
      <c r="J1192" s="148" t="s">
        <v>58</v>
      </c>
      <c r="K1192" s="153" t="s">
        <v>1066</v>
      </c>
      <c r="L1192" s="153"/>
      <c r="M1192" s="153"/>
      <c r="N1192" s="153">
        <v>200</v>
      </c>
      <c r="O1192" s="155" t="s">
        <v>2752</v>
      </c>
      <c r="P1192" s="156" t="s">
        <v>71</v>
      </c>
      <c r="Q1192" s="157" t="s">
        <v>110</v>
      </c>
      <c r="R1192" s="158">
        <v>46129</v>
      </c>
      <c r="S1192" s="159"/>
      <c r="T1192" s="159" t="s">
        <v>62</v>
      </c>
      <c r="U1192" s="159" t="s">
        <v>111</v>
      </c>
      <c r="V1192" s="154">
        <v>46129</v>
      </c>
      <c r="W1192" s="154" t="s">
        <v>126</v>
      </c>
      <c r="X1192" s="154" t="s">
        <v>126</v>
      </c>
      <c r="Y1192" s="160" t="s">
        <v>2753</v>
      </c>
      <c r="Z1192" s="160" t="s">
        <v>128</v>
      </c>
      <c r="AA1192" s="153">
        <v>67</v>
      </c>
      <c r="AB1192" s="153">
        <v>1.56</v>
      </c>
      <c r="AC1192" s="182">
        <f t="shared" si="38"/>
        <v>27.531229454306374</v>
      </c>
      <c r="AD1192" s="153" t="str">
        <f t="shared" si="39"/>
        <v>SOBREPESO</v>
      </c>
      <c r="AE1192" s="233" t="s">
        <v>135</v>
      </c>
      <c r="AF1192" s="153" t="s">
        <v>130</v>
      </c>
      <c r="AG1192" s="159"/>
      <c r="AH1192" s="153"/>
      <c r="AI1192" s="161"/>
      <c r="AJ1192" s="153"/>
      <c r="AK1192" s="153"/>
      <c r="AL1192" s="207" t="s">
        <v>131</v>
      </c>
      <c r="AM1192" s="207"/>
      <c r="AN1192" s="207"/>
      <c r="AO1192" s="207" t="str">
        <f ca="1">IF(R1192="","",IF(R1192&gt;TODAY(),"0 meses",DATEDIF(R1192,TODAY(),"m") &amp; " meses"))</f>
        <v>1 meses</v>
      </c>
      <c r="AP1192" s="147" t="s">
        <v>67</v>
      </c>
      <c r="AQ1192" s="147" t="s">
        <v>67</v>
      </c>
      <c r="AR1192" s="147"/>
      <c r="AS1192" s="209" t="s">
        <v>68</v>
      </c>
      <c r="AT1192" s="223" t="str">
        <f>MONTH(B1192)&amp;"/"&amp;YEAR(B1192)</f>
        <v>3/2026</v>
      </c>
      <c r="AU1192" s="223">
        <f>WEEKNUM(B1192)-WEEKNUM(EOMONTH(B1192,-1)+1)+1</f>
        <v>1</v>
      </c>
      <c r="AV1192" s="209" t="str">
        <f>MONTH(R1192)&amp;"/"&amp;YEAR(R1192)</f>
        <v>4/2026</v>
      </c>
      <c r="AW1192" s="209">
        <f>WEEKNUM(R1192)-WEEKNUM(EOMONTH(R1192,-1)+1)+1</f>
        <v>3</v>
      </c>
      <c r="AX1192" s="209">
        <f>IF(BB1192="S",IF(Q1192="1. Aceitou o programa",R1192-B1192,0),0)</f>
        <v>46</v>
      </c>
      <c r="AY1192" s="209">
        <f>IF(BB1192="S",IF(AND(S1192&lt;&gt;"",R1192&lt;&gt;""),S1192-R1192,0),0)</f>
        <v>0</v>
      </c>
      <c r="AZ1192" s="209">
        <f>IF(BB1192="S",IF(Q1192="1. Aceitou o programa",IF(OR(X1192="Não se Aplica",X1192=""),IF(OR(W1192="Não se Aplica",W1192=""),0,W1192-V1192),AVERAGE(X1192-W1192,W1192-V1192)),0),0)</f>
        <v>0</v>
      </c>
      <c r="BA1192" s="209">
        <f>IF(BB1192="S",IF(AND(Q1192="1. Aceitou o programa",AH1192="Realizada"),IFERROR(IF(AG1192="",0,AG1192-R1192),0),0),0)</f>
        <v>0</v>
      </c>
      <c r="BB1192" s="209" t="str">
        <f>_xlfn.XLOOKUP(U1192,'Lista Suspensa'!$AA$20:$AA$23,'Lista Suspensa'!$AB$20:$AB$23,"N/A")</f>
        <v>S</v>
      </c>
    </row>
    <row r="1193" spans="1:54" ht="12" customHeight="1">
      <c r="A1193" s="151" t="s">
        <v>54</v>
      </c>
      <c r="B1193" s="152">
        <v>46083</v>
      </c>
      <c r="C1193" s="153" t="s">
        <v>55</v>
      </c>
      <c r="D1193" s="153" t="s">
        <v>56</v>
      </c>
      <c r="E1193" s="244">
        <v>758669658</v>
      </c>
      <c r="F1193" s="144" t="s">
        <v>2754</v>
      </c>
      <c r="G1193" s="230"/>
      <c r="H1193" s="154">
        <v>26053</v>
      </c>
      <c r="I1193" s="153">
        <v>55</v>
      </c>
      <c r="J1193" s="148" t="s">
        <v>70</v>
      </c>
      <c r="K1193" s="153" t="s">
        <v>101</v>
      </c>
      <c r="L1193" s="153"/>
      <c r="M1193" s="153"/>
      <c r="N1193" s="153">
        <v>100</v>
      </c>
      <c r="O1193" s="155" t="s">
        <v>2755</v>
      </c>
      <c r="P1193" s="156" t="s">
        <v>71</v>
      </c>
      <c r="Q1193" s="157" t="s">
        <v>110</v>
      </c>
      <c r="R1193" s="158">
        <v>46129</v>
      </c>
      <c r="S1193" s="159"/>
      <c r="T1193" s="159" t="s">
        <v>62</v>
      </c>
      <c r="U1193" s="159" t="s">
        <v>111</v>
      </c>
      <c r="V1193" s="154">
        <v>46129</v>
      </c>
      <c r="W1193" s="154" t="s">
        <v>126</v>
      </c>
      <c r="X1193" s="154" t="s">
        <v>126</v>
      </c>
      <c r="Y1193" s="160" t="s">
        <v>2756</v>
      </c>
      <c r="Z1193" s="160" t="s">
        <v>128</v>
      </c>
      <c r="AA1193" s="153">
        <v>107</v>
      </c>
      <c r="AB1193" s="153">
        <v>1.7</v>
      </c>
      <c r="AC1193" s="182">
        <f t="shared" si="38"/>
        <v>37.024221453287204</v>
      </c>
      <c r="AD1193" s="153" t="str">
        <f t="shared" si="39"/>
        <v>OBESIDADE II</v>
      </c>
      <c r="AE1193" s="233" t="s">
        <v>135</v>
      </c>
      <c r="AF1193" s="153" t="s">
        <v>130</v>
      </c>
      <c r="AG1193" s="159"/>
      <c r="AH1193" s="153"/>
      <c r="AI1193" s="161"/>
      <c r="AJ1193" s="153"/>
      <c r="AK1193" s="153"/>
      <c r="AL1193" s="207" t="s">
        <v>131</v>
      </c>
      <c r="AM1193" s="207"/>
      <c r="AN1193" s="207"/>
      <c r="AO1193" s="207" t="str">
        <f ca="1">IF(R1193="","",IF(R1193&gt;TODAY(),"0 meses",DATEDIF(R1193,TODAY(),"m") &amp; " meses"))</f>
        <v>1 meses</v>
      </c>
      <c r="AP1193" s="147" t="s">
        <v>67</v>
      </c>
      <c r="AQ1193" s="147" t="s">
        <v>67</v>
      </c>
      <c r="AR1193" s="147"/>
      <c r="AS1193" s="209" t="s">
        <v>68</v>
      </c>
      <c r="AT1193" s="223" t="str">
        <f>MONTH(B1193)&amp;"/"&amp;YEAR(B1193)</f>
        <v>3/2026</v>
      </c>
      <c r="AU1193" s="223">
        <f>WEEKNUM(B1193)-WEEKNUM(EOMONTH(B1193,-1)+1)+1</f>
        <v>1</v>
      </c>
      <c r="AV1193" s="209" t="str">
        <f>MONTH(R1193)&amp;"/"&amp;YEAR(R1193)</f>
        <v>4/2026</v>
      </c>
      <c r="AW1193" s="209">
        <f>WEEKNUM(R1193)-WEEKNUM(EOMONTH(R1193,-1)+1)+1</f>
        <v>3</v>
      </c>
      <c r="AX1193" s="209">
        <f>IF(BB1193="S",IF(Q1193="1. Aceitou o programa",R1193-B1193,0),0)</f>
        <v>46</v>
      </c>
      <c r="AY1193" s="209">
        <f>IF(BB1193="S",IF(AND(S1193&lt;&gt;"",R1193&lt;&gt;""),S1193-R1193,0),0)</f>
        <v>0</v>
      </c>
      <c r="AZ1193" s="209">
        <f>IF(BB1193="S",IF(Q1193="1. Aceitou o programa",IF(OR(X1193="Não se Aplica",X1193=""),IF(OR(W1193="Não se Aplica",W1193=""),0,W1193-V1193),AVERAGE(X1193-W1193,W1193-V1193)),0),0)</f>
        <v>0</v>
      </c>
      <c r="BA1193" s="209">
        <f>IF(BB1193="S",IF(AND(Q1193="1. Aceitou o programa",AH1193="Realizada"),IFERROR(IF(AG1193="",0,AG1193-R1193),0),0),0)</f>
        <v>0</v>
      </c>
      <c r="BB1193" s="209" t="str">
        <f>_xlfn.XLOOKUP(U1193,'Lista Suspensa'!$AA$20:$AA$23,'Lista Suspensa'!$AB$20:$AB$23,"N/A")</f>
        <v>S</v>
      </c>
    </row>
    <row r="1194" spans="1:54" ht="12" customHeight="1">
      <c r="A1194" s="151" t="s">
        <v>54</v>
      </c>
      <c r="B1194" s="152">
        <v>46083</v>
      </c>
      <c r="C1194" s="153" t="s">
        <v>55</v>
      </c>
      <c r="D1194" s="153" t="s">
        <v>56</v>
      </c>
      <c r="E1194" s="244">
        <v>473671042</v>
      </c>
      <c r="F1194" s="144" t="s">
        <v>2757</v>
      </c>
      <c r="G1194" s="230"/>
      <c r="H1194" s="154">
        <v>26693</v>
      </c>
      <c r="I1194" s="153">
        <v>53</v>
      </c>
      <c r="J1194" s="148" t="s">
        <v>70</v>
      </c>
      <c r="K1194" s="153" t="s">
        <v>59</v>
      </c>
      <c r="L1194" s="153"/>
      <c r="M1194" s="153"/>
      <c r="N1194" s="153">
        <v>100</v>
      </c>
      <c r="O1194" s="155" t="s">
        <v>2758</v>
      </c>
      <c r="P1194" s="156" t="s">
        <v>2077</v>
      </c>
      <c r="Q1194" s="157" t="s">
        <v>110</v>
      </c>
      <c r="R1194" s="158">
        <v>46129</v>
      </c>
      <c r="S1194" s="159"/>
      <c r="T1194" s="159" t="s">
        <v>62</v>
      </c>
      <c r="U1194" s="159" t="s">
        <v>111</v>
      </c>
      <c r="V1194" s="154">
        <v>46129</v>
      </c>
      <c r="W1194" s="154" t="s">
        <v>126</v>
      </c>
      <c r="X1194" s="154" t="s">
        <v>126</v>
      </c>
      <c r="Y1194" s="160" t="s">
        <v>2759</v>
      </c>
      <c r="Z1194" s="160" t="s">
        <v>128</v>
      </c>
      <c r="AA1194" s="153">
        <v>83</v>
      </c>
      <c r="AB1194" s="153">
        <v>1.6</v>
      </c>
      <c r="AC1194" s="182">
        <f t="shared" si="38"/>
        <v>32.421874999999993</v>
      </c>
      <c r="AD1194" s="153" t="str">
        <f t="shared" si="39"/>
        <v>OBESIDADE I</v>
      </c>
      <c r="AE1194" s="233" t="s">
        <v>1264</v>
      </c>
      <c r="AF1194" s="153" t="s">
        <v>130</v>
      </c>
      <c r="AG1194" s="159"/>
      <c r="AH1194" s="153"/>
      <c r="AI1194" s="161"/>
      <c r="AJ1194" s="153"/>
      <c r="AK1194" s="153"/>
      <c r="AL1194" s="207" t="s">
        <v>131</v>
      </c>
      <c r="AM1194" s="207"/>
      <c r="AN1194" s="207"/>
      <c r="AO1194" s="207" t="str">
        <f ca="1">IF(R1194="","",IF(R1194&gt;TODAY(),"0 meses",DATEDIF(R1194,TODAY(),"m") &amp; " meses"))</f>
        <v>1 meses</v>
      </c>
      <c r="AP1194" s="147" t="s">
        <v>67</v>
      </c>
      <c r="AQ1194" s="147" t="s">
        <v>67</v>
      </c>
      <c r="AR1194" s="147"/>
      <c r="AS1194" s="209" t="s">
        <v>68</v>
      </c>
      <c r="AT1194" s="223" t="str">
        <f>MONTH(B1194)&amp;"/"&amp;YEAR(B1194)</f>
        <v>3/2026</v>
      </c>
      <c r="AU1194" s="223">
        <f>WEEKNUM(B1194)-WEEKNUM(EOMONTH(B1194,-1)+1)+1</f>
        <v>1</v>
      </c>
      <c r="AV1194" s="209" t="str">
        <f>MONTH(R1194)&amp;"/"&amp;YEAR(R1194)</f>
        <v>4/2026</v>
      </c>
      <c r="AW1194" s="209">
        <f>WEEKNUM(R1194)-WEEKNUM(EOMONTH(R1194,-1)+1)+1</f>
        <v>3</v>
      </c>
      <c r="AX1194" s="209">
        <f>IF(BB1194="S",IF(Q1194="1. Aceitou o programa",R1194-B1194,0),0)</f>
        <v>46</v>
      </c>
      <c r="AY1194" s="209">
        <f>IF(BB1194="S",IF(AND(S1194&lt;&gt;"",R1194&lt;&gt;""),S1194-R1194,0),0)</f>
        <v>0</v>
      </c>
      <c r="AZ1194" s="209">
        <f>IF(BB1194="S",IF(Q1194="1. Aceitou o programa",IF(OR(X1194="Não se Aplica",X1194=""),IF(OR(W1194="Não se Aplica",W1194=""),0,W1194-V1194),AVERAGE(X1194-W1194,W1194-V1194)),0),0)</f>
        <v>0</v>
      </c>
      <c r="BA1194" s="209">
        <f>IF(BB1194="S",IF(AND(Q1194="1. Aceitou o programa",AH1194="Realizada"),IFERROR(IF(AG1194="",0,AG1194-R1194),0),0),0)</f>
        <v>0</v>
      </c>
      <c r="BB1194" s="209" t="str">
        <f>_xlfn.XLOOKUP(U1194,'Lista Suspensa'!$AA$20:$AA$23,'Lista Suspensa'!$AB$20:$AB$23,"N/A")</f>
        <v>S</v>
      </c>
    </row>
    <row r="1195" spans="1:54" ht="12" customHeight="1">
      <c r="A1195" s="151" t="s">
        <v>54</v>
      </c>
      <c r="B1195" s="152">
        <v>46083</v>
      </c>
      <c r="C1195" s="153" t="s">
        <v>55</v>
      </c>
      <c r="D1195" s="153" t="s">
        <v>56</v>
      </c>
      <c r="E1195" s="244">
        <v>89941445</v>
      </c>
      <c r="F1195" s="144" t="s">
        <v>2760</v>
      </c>
      <c r="G1195" s="230"/>
      <c r="H1195" s="154">
        <v>31513</v>
      </c>
      <c r="I1195" s="153">
        <v>40</v>
      </c>
      <c r="J1195" s="148" t="s">
        <v>70</v>
      </c>
      <c r="K1195" s="153"/>
      <c r="L1195" s="153"/>
      <c r="M1195" s="153"/>
      <c r="N1195" s="153">
        <v>60</v>
      </c>
      <c r="O1195" s="155" t="s">
        <v>2761</v>
      </c>
      <c r="P1195" s="156" t="s">
        <v>2077</v>
      </c>
      <c r="Q1195" s="157" t="s">
        <v>110</v>
      </c>
      <c r="R1195" s="158">
        <v>46129</v>
      </c>
      <c r="S1195" s="159"/>
      <c r="T1195" s="159" t="s">
        <v>62</v>
      </c>
      <c r="U1195" s="159" t="s">
        <v>111</v>
      </c>
      <c r="V1195" s="154">
        <v>46129</v>
      </c>
      <c r="W1195" s="154" t="s">
        <v>126</v>
      </c>
      <c r="X1195" s="154" t="s">
        <v>126</v>
      </c>
      <c r="Y1195" s="160" t="s">
        <v>2762</v>
      </c>
      <c r="Z1195" s="160" t="s">
        <v>128</v>
      </c>
      <c r="AA1195" s="153">
        <v>117</v>
      </c>
      <c r="AB1195" s="153">
        <v>1.52</v>
      </c>
      <c r="AC1195" s="182">
        <f t="shared" si="38"/>
        <v>50.640581717451525</v>
      </c>
      <c r="AD1195" s="153" t="str">
        <f t="shared" si="39"/>
        <v>OBESIDADE III</v>
      </c>
      <c r="AE1195" s="233" t="s">
        <v>135</v>
      </c>
      <c r="AF1195" s="153" t="s">
        <v>130</v>
      </c>
      <c r="AG1195" s="159"/>
      <c r="AH1195" s="153"/>
      <c r="AI1195" s="161"/>
      <c r="AJ1195" s="153"/>
      <c r="AK1195" s="153"/>
      <c r="AL1195" s="207" t="s">
        <v>143</v>
      </c>
      <c r="AM1195" s="207"/>
      <c r="AN1195" s="207"/>
      <c r="AO1195" s="207" t="str">
        <f ca="1">IF(R1195="","",IF(R1195&gt;TODAY(),"0 meses",DATEDIF(R1195,TODAY(),"m") &amp; " meses"))</f>
        <v>1 meses</v>
      </c>
      <c r="AP1195" s="147" t="s">
        <v>67</v>
      </c>
      <c r="AQ1195" s="147" t="s">
        <v>67</v>
      </c>
      <c r="AR1195" s="147"/>
      <c r="AS1195" s="209" t="s">
        <v>68</v>
      </c>
      <c r="AT1195" s="223" t="str">
        <f>MONTH(B1195)&amp;"/"&amp;YEAR(B1195)</f>
        <v>3/2026</v>
      </c>
      <c r="AU1195" s="223">
        <f>WEEKNUM(B1195)-WEEKNUM(EOMONTH(B1195,-1)+1)+1</f>
        <v>1</v>
      </c>
      <c r="AV1195" s="209" t="str">
        <f>MONTH(R1195)&amp;"/"&amp;YEAR(R1195)</f>
        <v>4/2026</v>
      </c>
      <c r="AW1195" s="209">
        <f>WEEKNUM(R1195)-WEEKNUM(EOMONTH(R1195,-1)+1)+1</f>
        <v>3</v>
      </c>
      <c r="AX1195" s="209">
        <f>IF(BB1195="S",IF(Q1195="1. Aceitou o programa",R1195-B1195,0),0)</f>
        <v>46</v>
      </c>
      <c r="AY1195" s="209">
        <f>IF(BB1195="S",IF(AND(S1195&lt;&gt;"",R1195&lt;&gt;""),S1195-R1195,0),0)</f>
        <v>0</v>
      </c>
      <c r="AZ1195" s="209">
        <f>IF(BB1195="S",IF(Q1195="1. Aceitou o programa",IF(OR(X1195="Não se Aplica",X1195=""),IF(OR(W1195="Não se Aplica",W1195=""),0,W1195-V1195),AVERAGE(X1195-W1195,W1195-V1195)),0),0)</f>
        <v>0</v>
      </c>
      <c r="BA1195" s="209">
        <f>IF(BB1195="S",IF(AND(Q1195="1. Aceitou o programa",AH1195="Realizada"),IFERROR(IF(AG1195="",0,AG1195-R1195),0),0),0)</f>
        <v>0</v>
      </c>
      <c r="BB1195" s="209" t="str">
        <f>_xlfn.XLOOKUP(U1195,'Lista Suspensa'!$AA$20:$AA$23,'Lista Suspensa'!$AB$20:$AB$23,"N/A")</f>
        <v>S</v>
      </c>
    </row>
    <row r="1196" spans="1:54" ht="12" customHeight="1">
      <c r="A1196" s="151" t="s">
        <v>54</v>
      </c>
      <c r="B1196" s="152">
        <v>46083</v>
      </c>
      <c r="C1196" s="153" t="s">
        <v>55</v>
      </c>
      <c r="D1196" s="153" t="s">
        <v>56</v>
      </c>
      <c r="E1196" s="244">
        <v>92578546</v>
      </c>
      <c r="F1196" s="144" t="s">
        <v>2763</v>
      </c>
      <c r="G1196" s="230"/>
      <c r="H1196" s="154">
        <v>32027</v>
      </c>
      <c r="I1196" s="153">
        <v>38</v>
      </c>
      <c r="J1196" s="148" t="s">
        <v>70</v>
      </c>
      <c r="K1196" s="153"/>
      <c r="L1196" s="153"/>
      <c r="M1196" s="153"/>
      <c r="N1196" s="153">
        <v>50</v>
      </c>
      <c r="O1196" s="155">
        <v>21974233665</v>
      </c>
      <c r="P1196" s="156" t="s">
        <v>71</v>
      </c>
      <c r="Q1196" s="157" t="s">
        <v>110</v>
      </c>
      <c r="R1196" s="158">
        <v>46129</v>
      </c>
      <c r="S1196" s="159"/>
      <c r="T1196" s="159" t="s">
        <v>62</v>
      </c>
      <c r="U1196" s="159" t="s">
        <v>111</v>
      </c>
      <c r="V1196" s="154">
        <v>46129</v>
      </c>
      <c r="W1196" s="154" t="s">
        <v>126</v>
      </c>
      <c r="X1196" s="154" t="s">
        <v>126</v>
      </c>
      <c r="Y1196" s="160" t="s">
        <v>2764</v>
      </c>
      <c r="Z1196" s="160" t="s">
        <v>128</v>
      </c>
      <c r="AA1196" s="153">
        <v>101</v>
      </c>
      <c r="AB1196" s="153">
        <v>1.59</v>
      </c>
      <c r="AC1196" s="182">
        <f t="shared" si="38"/>
        <v>39.950951307305878</v>
      </c>
      <c r="AD1196" s="153" t="str">
        <f t="shared" si="39"/>
        <v>OBESIDADE III</v>
      </c>
      <c r="AE1196" s="233" t="s">
        <v>1092</v>
      </c>
      <c r="AF1196" s="153" t="s">
        <v>130</v>
      </c>
      <c r="AG1196" s="159"/>
      <c r="AH1196" s="153"/>
      <c r="AI1196" s="161"/>
      <c r="AJ1196" s="153"/>
      <c r="AK1196" s="153"/>
      <c r="AL1196" s="207" t="s">
        <v>85</v>
      </c>
      <c r="AM1196" s="207" t="s">
        <v>86</v>
      </c>
      <c r="AN1196" s="207"/>
      <c r="AO1196" s="207" t="str">
        <f ca="1">IF(R1196="","",IF(R1196&gt;TODAY(),"0 meses",DATEDIF(R1196,TODAY(),"m") &amp; " meses"))</f>
        <v>1 meses</v>
      </c>
      <c r="AP1196" s="147" t="s">
        <v>67</v>
      </c>
      <c r="AQ1196" s="147" t="s">
        <v>67</v>
      </c>
      <c r="AR1196" s="147"/>
      <c r="AS1196" s="209" t="s">
        <v>68</v>
      </c>
      <c r="AT1196" s="223" t="str">
        <f>MONTH(B1196)&amp;"/"&amp;YEAR(B1196)</f>
        <v>3/2026</v>
      </c>
      <c r="AU1196" s="223">
        <f>WEEKNUM(B1196)-WEEKNUM(EOMONTH(B1196,-1)+1)+1</f>
        <v>1</v>
      </c>
      <c r="AV1196" s="209" t="str">
        <f>MONTH(R1196)&amp;"/"&amp;YEAR(R1196)</f>
        <v>4/2026</v>
      </c>
      <c r="AW1196" s="209">
        <f>WEEKNUM(R1196)-WEEKNUM(EOMONTH(R1196,-1)+1)+1</f>
        <v>3</v>
      </c>
      <c r="AX1196" s="209">
        <f>IF(BB1196="S",IF(Q1196="1. Aceitou o programa",R1196-B1196,0),0)</f>
        <v>46</v>
      </c>
      <c r="AY1196" s="209">
        <f>IF(BB1196="S",IF(AND(S1196&lt;&gt;"",R1196&lt;&gt;""),S1196-R1196,0),0)</f>
        <v>0</v>
      </c>
      <c r="AZ1196" s="209">
        <f>IF(BB1196="S",IF(Q1196="1. Aceitou o programa",IF(OR(X1196="Não se Aplica",X1196=""),IF(OR(W1196="Não se Aplica",W1196=""),0,W1196-V1196),AVERAGE(X1196-W1196,W1196-V1196)),0),0)</f>
        <v>0</v>
      </c>
      <c r="BA1196" s="209">
        <f>IF(BB1196="S",IF(AND(Q1196="1. Aceitou o programa",AH1196="Realizada"),IFERROR(IF(AG1196="",0,AG1196-R1196),0),0),0)</f>
        <v>0</v>
      </c>
      <c r="BB1196" s="209" t="str">
        <f>_xlfn.XLOOKUP(U1196,'Lista Suspensa'!$AA$20:$AA$23,'Lista Suspensa'!$AB$20:$AB$23,"N/A")</f>
        <v>S</v>
      </c>
    </row>
    <row r="1197" spans="1:54" ht="12" customHeight="1">
      <c r="A1197" s="151" t="s">
        <v>54</v>
      </c>
      <c r="B1197" s="152">
        <v>46083</v>
      </c>
      <c r="C1197" s="153" t="s">
        <v>55</v>
      </c>
      <c r="D1197" s="153" t="s">
        <v>56</v>
      </c>
      <c r="E1197" s="244">
        <v>94075032</v>
      </c>
      <c r="F1197" s="144" t="s">
        <v>2765</v>
      </c>
      <c r="G1197" s="230"/>
      <c r="H1197" s="154">
        <v>34847</v>
      </c>
      <c r="I1197" s="153">
        <v>30</v>
      </c>
      <c r="J1197" s="148" t="s">
        <v>58</v>
      </c>
      <c r="K1197" s="153"/>
      <c r="L1197" s="153"/>
      <c r="M1197" s="153"/>
      <c r="N1197" s="153">
        <v>110</v>
      </c>
      <c r="O1197" s="155" t="s">
        <v>2766</v>
      </c>
      <c r="P1197" s="156" t="s">
        <v>71</v>
      </c>
      <c r="Q1197" s="157" t="s">
        <v>110</v>
      </c>
      <c r="R1197" s="158">
        <v>46129</v>
      </c>
      <c r="S1197" s="159"/>
      <c r="T1197" s="159" t="s">
        <v>62</v>
      </c>
      <c r="U1197" s="159" t="s">
        <v>111</v>
      </c>
      <c r="V1197" s="154">
        <v>46129</v>
      </c>
      <c r="W1197" s="154" t="s">
        <v>126</v>
      </c>
      <c r="X1197" s="154" t="s">
        <v>126</v>
      </c>
      <c r="Y1197" s="160" t="s">
        <v>2767</v>
      </c>
      <c r="Z1197" s="160" t="s">
        <v>128</v>
      </c>
      <c r="AA1197" s="153">
        <v>125</v>
      </c>
      <c r="AB1197" s="153">
        <v>1.7</v>
      </c>
      <c r="AC1197" s="182">
        <f t="shared" si="38"/>
        <v>43.252595155709351</v>
      </c>
      <c r="AD1197" s="153" t="str">
        <f t="shared" si="39"/>
        <v>OBESIDADE III</v>
      </c>
      <c r="AE1197" s="233" t="s">
        <v>225</v>
      </c>
      <c r="AF1197" s="153" t="s">
        <v>130</v>
      </c>
      <c r="AG1197" s="159"/>
      <c r="AH1197" s="153"/>
      <c r="AI1197" s="161"/>
      <c r="AJ1197" s="153"/>
      <c r="AK1197" s="153"/>
      <c r="AL1197" s="207" t="s">
        <v>131</v>
      </c>
      <c r="AM1197" s="207"/>
      <c r="AN1197" s="207"/>
      <c r="AO1197" s="207" t="str">
        <f ca="1">IF(R1197="","",IF(R1197&gt;TODAY(),"0 meses",DATEDIF(R1197,TODAY(),"m") &amp; " meses"))</f>
        <v>1 meses</v>
      </c>
      <c r="AP1197" s="147" t="s">
        <v>67</v>
      </c>
      <c r="AQ1197" s="147" t="s">
        <v>67</v>
      </c>
      <c r="AR1197" s="147"/>
      <c r="AS1197" s="209" t="s">
        <v>68</v>
      </c>
      <c r="AT1197" s="223" t="str">
        <f>MONTH(B1197)&amp;"/"&amp;YEAR(B1197)</f>
        <v>3/2026</v>
      </c>
      <c r="AU1197" s="223">
        <f>WEEKNUM(B1197)-WEEKNUM(EOMONTH(B1197,-1)+1)+1</f>
        <v>1</v>
      </c>
      <c r="AV1197" s="209" t="str">
        <f>MONTH(R1197)&amp;"/"&amp;YEAR(R1197)</f>
        <v>4/2026</v>
      </c>
      <c r="AW1197" s="209">
        <f>WEEKNUM(R1197)-WEEKNUM(EOMONTH(R1197,-1)+1)+1</f>
        <v>3</v>
      </c>
      <c r="AX1197" s="209">
        <f>IF(BB1197="S",IF(Q1197="1. Aceitou o programa",R1197-B1197,0),0)</f>
        <v>46</v>
      </c>
      <c r="AY1197" s="209">
        <f>IF(BB1197="S",IF(AND(S1197&lt;&gt;"",R1197&lt;&gt;""),S1197-R1197,0),0)</f>
        <v>0</v>
      </c>
      <c r="AZ1197" s="209">
        <f>IF(BB1197="S",IF(Q1197="1. Aceitou o programa",IF(OR(X1197="Não se Aplica",X1197=""),IF(OR(W1197="Não se Aplica",W1197=""),0,W1197-V1197),AVERAGE(X1197-W1197,W1197-V1197)),0),0)</f>
        <v>0</v>
      </c>
      <c r="BA1197" s="209">
        <f>IF(BB1197="S",IF(AND(Q1197="1. Aceitou o programa",AH1197="Realizada"),IFERROR(IF(AG1197="",0,AG1197-R1197),0),0),0)</f>
        <v>0</v>
      </c>
      <c r="BB1197" s="209" t="str">
        <f>_xlfn.XLOOKUP(U1197,'Lista Suspensa'!$AA$20:$AA$23,'Lista Suspensa'!$AB$20:$AB$23,"N/A")</f>
        <v>S</v>
      </c>
    </row>
    <row r="1198" spans="1:54" ht="12" customHeight="1">
      <c r="A1198" s="151" t="s">
        <v>54</v>
      </c>
      <c r="B1198" s="152">
        <v>46083</v>
      </c>
      <c r="C1198" s="153" t="s">
        <v>55</v>
      </c>
      <c r="D1198" s="153" t="s">
        <v>56</v>
      </c>
      <c r="E1198" s="244">
        <v>418742022</v>
      </c>
      <c r="F1198" s="144" t="s">
        <v>2768</v>
      </c>
      <c r="G1198" s="230"/>
      <c r="H1198" s="154">
        <v>40014</v>
      </c>
      <c r="I1198" s="153">
        <v>16</v>
      </c>
      <c r="J1198" s="148" t="s">
        <v>58</v>
      </c>
      <c r="K1198" s="153"/>
      <c r="L1198" s="153"/>
      <c r="M1198" s="153"/>
      <c r="N1198" s="153">
        <v>400</v>
      </c>
      <c r="O1198" s="155">
        <v>21999029408</v>
      </c>
      <c r="P1198" s="156" t="s">
        <v>71</v>
      </c>
      <c r="Q1198" s="157" t="s">
        <v>110</v>
      </c>
      <c r="R1198" s="158">
        <v>46129</v>
      </c>
      <c r="S1198" s="159"/>
      <c r="T1198" s="159" t="s">
        <v>62</v>
      </c>
      <c r="U1198" s="159" t="s">
        <v>111</v>
      </c>
      <c r="V1198" s="154">
        <v>46129</v>
      </c>
      <c r="W1198" s="154" t="s">
        <v>126</v>
      </c>
      <c r="X1198" s="154" t="s">
        <v>126</v>
      </c>
      <c r="Y1198" s="160" t="s">
        <v>2769</v>
      </c>
      <c r="Z1198" s="160" t="s">
        <v>128</v>
      </c>
      <c r="AA1198" s="153">
        <v>109</v>
      </c>
      <c r="AB1198" s="153">
        <v>1.81</v>
      </c>
      <c r="AC1198" s="182">
        <f t="shared" si="38"/>
        <v>33.271267665822165</v>
      </c>
      <c r="AD1198" s="153" t="str">
        <f t="shared" si="39"/>
        <v>OBESIDADE I</v>
      </c>
      <c r="AE1198" s="233" t="s">
        <v>139</v>
      </c>
      <c r="AF1198" s="153" t="s">
        <v>130</v>
      </c>
      <c r="AG1198" s="159"/>
      <c r="AH1198" s="153"/>
      <c r="AI1198" s="161"/>
      <c r="AJ1198" s="153"/>
      <c r="AK1198" s="153"/>
      <c r="AL1198" s="207" t="s">
        <v>131</v>
      </c>
      <c r="AM1198" s="207"/>
      <c r="AN1198" s="207"/>
      <c r="AO1198" s="207" t="str">
        <f ca="1">IF(R1198="","",IF(R1198&gt;TODAY(),"0 meses",DATEDIF(R1198,TODAY(),"m") &amp; " meses"))</f>
        <v>1 meses</v>
      </c>
      <c r="AP1198" s="147" t="s">
        <v>67</v>
      </c>
      <c r="AQ1198" s="147" t="s">
        <v>67</v>
      </c>
      <c r="AR1198" s="147"/>
      <c r="AS1198" s="209" t="s">
        <v>68</v>
      </c>
      <c r="AT1198" s="223" t="str">
        <f>MONTH(B1198)&amp;"/"&amp;YEAR(B1198)</f>
        <v>3/2026</v>
      </c>
      <c r="AU1198" s="223">
        <f>WEEKNUM(B1198)-WEEKNUM(EOMONTH(B1198,-1)+1)+1</f>
        <v>1</v>
      </c>
      <c r="AV1198" s="209" t="str">
        <f>MONTH(R1198)&amp;"/"&amp;YEAR(R1198)</f>
        <v>4/2026</v>
      </c>
      <c r="AW1198" s="209">
        <f>WEEKNUM(R1198)-WEEKNUM(EOMONTH(R1198,-1)+1)+1</f>
        <v>3</v>
      </c>
      <c r="AX1198" s="209">
        <f>IF(BB1198="S",IF(Q1198="1. Aceitou o programa",R1198-B1198,0),0)</f>
        <v>46</v>
      </c>
      <c r="AY1198" s="209">
        <f>IF(BB1198="S",IF(AND(S1198&lt;&gt;"",R1198&lt;&gt;""),S1198-R1198,0),0)</f>
        <v>0</v>
      </c>
      <c r="AZ1198" s="209">
        <f>IF(BB1198="S",IF(Q1198="1. Aceitou o programa",IF(OR(X1198="Não se Aplica",X1198=""),IF(OR(W1198="Não se Aplica",W1198=""),0,W1198-V1198),AVERAGE(X1198-W1198,W1198-V1198)),0),0)</f>
        <v>0</v>
      </c>
      <c r="BA1198" s="209">
        <f>IF(BB1198="S",IF(AND(Q1198="1. Aceitou o programa",AH1198="Realizada"),IFERROR(IF(AG1198="",0,AG1198-R1198),0),0),0)</f>
        <v>0</v>
      </c>
      <c r="BB1198" s="209" t="str">
        <f>_xlfn.XLOOKUP(U1198,'Lista Suspensa'!$AA$20:$AA$23,'Lista Suspensa'!$AB$20:$AB$23,"N/A")</f>
        <v>S</v>
      </c>
    </row>
    <row r="1199" spans="1:54" ht="12" customHeight="1">
      <c r="A1199" s="151" t="s">
        <v>54</v>
      </c>
      <c r="B1199" s="152">
        <v>46112</v>
      </c>
      <c r="C1199" s="153" t="s">
        <v>55</v>
      </c>
      <c r="D1199" s="153" t="s">
        <v>56</v>
      </c>
      <c r="E1199" s="244">
        <v>94658166</v>
      </c>
      <c r="F1199" s="144" t="s">
        <v>2770</v>
      </c>
      <c r="G1199" s="230"/>
      <c r="H1199" s="154">
        <v>32110</v>
      </c>
      <c r="I1199" s="153">
        <v>38</v>
      </c>
      <c r="J1199" s="148" t="s">
        <v>70</v>
      </c>
      <c r="K1199" s="153" t="s">
        <v>59</v>
      </c>
      <c r="L1199" s="153"/>
      <c r="M1199" s="153"/>
      <c r="N1199" s="153">
        <v>60</v>
      </c>
      <c r="O1199" s="155">
        <v>11945738936</v>
      </c>
      <c r="P1199" s="156" t="s">
        <v>2077</v>
      </c>
      <c r="Q1199" s="157" t="s">
        <v>110</v>
      </c>
      <c r="R1199" s="158">
        <v>46129</v>
      </c>
      <c r="S1199" s="159"/>
      <c r="T1199" s="159" t="s">
        <v>62</v>
      </c>
      <c r="U1199" s="159" t="s">
        <v>111</v>
      </c>
      <c r="V1199" s="154">
        <v>46129</v>
      </c>
      <c r="W1199" s="154" t="s">
        <v>126</v>
      </c>
      <c r="X1199" s="154" t="s">
        <v>126</v>
      </c>
      <c r="Y1199" s="160"/>
      <c r="Z1199" s="160" t="s">
        <v>128</v>
      </c>
      <c r="AA1199" s="153">
        <v>155</v>
      </c>
      <c r="AB1199" s="153">
        <v>1.54</v>
      </c>
      <c r="AC1199" s="182">
        <f t="shared" si="38"/>
        <v>65.356721200877047</v>
      </c>
      <c r="AD1199" s="153" t="str">
        <f t="shared" si="39"/>
        <v>OBESIDADE III</v>
      </c>
      <c r="AE1199" s="233" t="s">
        <v>2771</v>
      </c>
      <c r="AF1199" s="153" t="s">
        <v>130</v>
      </c>
      <c r="AG1199" s="159"/>
      <c r="AH1199" s="153"/>
      <c r="AI1199" s="161"/>
      <c r="AJ1199" s="153"/>
      <c r="AK1199" s="153"/>
      <c r="AL1199" s="207" t="s">
        <v>143</v>
      </c>
      <c r="AM1199" s="207"/>
      <c r="AN1199" s="207"/>
      <c r="AO1199" s="207" t="str">
        <f ca="1">IF(R1199="","",IF(R1199&gt;TODAY(),"0 meses",DATEDIF(R1199,TODAY(),"m") &amp; " meses"))</f>
        <v>1 meses</v>
      </c>
      <c r="AP1199" s="147" t="s">
        <v>67</v>
      </c>
      <c r="AQ1199" s="147" t="s">
        <v>67</v>
      </c>
      <c r="AR1199" s="147"/>
      <c r="AS1199" s="209" t="s">
        <v>68</v>
      </c>
      <c r="AT1199" s="223" t="str">
        <f>MONTH(B1199)&amp;"/"&amp;YEAR(B1199)</f>
        <v>3/2026</v>
      </c>
      <c r="AU1199" s="223">
        <f>WEEKNUM(B1199)-WEEKNUM(EOMONTH(B1199,-1)+1)+1</f>
        <v>5</v>
      </c>
      <c r="AV1199" s="209" t="str">
        <f>MONTH(R1199)&amp;"/"&amp;YEAR(R1199)</f>
        <v>4/2026</v>
      </c>
      <c r="AW1199" s="209">
        <f>WEEKNUM(R1199)-WEEKNUM(EOMONTH(R1199,-1)+1)+1</f>
        <v>3</v>
      </c>
      <c r="AX1199" s="209">
        <f>IF(BB1199="S",IF(Q1199="1. Aceitou o programa",R1199-B1199,0),0)</f>
        <v>17</v>
      </c>
      <c r="AY1199" s="209">
        <f>IF(BB1199="S",IF(AND(S1199&lt;&gt;"",R1199&lt;&gt;""),S1199-R1199,0),0)</f>
        <v>0</v>
      </c>
      <c r="AZ1199" s="209">
        <f>IF(BB1199="S",IF(Q1199="1. Aceitou o programa",IF(OR(X1199="Não se Aplica",X1199=""),IF(OR(W1199="Não se Aplica",W1199=""),0,W1199-V1199),AVERAGE(X1199-W1199,W1199-V1199)),0),0)</f>
        <v>0</v>
      </c>
      <c r="BA1199" s="209">
        <f>IF(BB1199="S",IF(AND(Q1199="1. Aceitou o programa",AH1199="Realizada"),IFERROR(IF(AG1199="",0,AG1199-R1199),0),0),0)</f>
        <v>0</v>
      </c>
      <c r="BB1199" s="209" t="str">
        <f>_xlfn.XLOOKUP(U1199,'Lista Suspensa'!$AA$20:$AA$23,'Lista Suspensa'!$AB$20:$AB$23,"N/A")</f>
        <v>S</v>
      </c>
    </row>
    <row r="1200" spans="1:54" ht="12" customHeight="1">
      <c r="A1200" s="151" t="s">
        <v>54</v>
      </c>
      <c r="B1200" s="152">
        <v>46093</v>
      </c>
      <c r="C1200" s="153" t="s">
        <v>297</v>
      </c>
      <c r="D1200" s="153" t="s">
        <v>455</v>
      </c>
      <c r="E1200" s="244">
        <v>95259314</v>
      </c>
      <c r="F1200" s="144" t="s">
        <v>2772</v>
      </c>
      <c r="G1200" s="230"/>
      <c r="H1200" s="154">
        <v>32223</v>
      </c>
      <c r="I1200" s="153">
        <v>38</v>
      </c>
      <c r="J1200" s="148" t="s">
        <v>70</v>
      </c>
      <c r="K1200" s="153" t="s">
        <v>59</v>
      </c>
      <c r="L1200" s="153"/>
      <c r="M1200" s="153"/>
      <c r="N1200" s="153"/>
      <c r="O1200" s="155" t="s">
        <v>2773</v>
      </c>
      <c r="P1200" s="156" t="s">
        <v>2077</v>
      </c>
      <c r="Q1200" s="157" t="s">
        <v>110</v>
      </c>
      <c r="R1200" s="158">
        <v>46129</v>
      </c>
      <c r="S1200" s="159"/>
      <c r="T1200" s="159" t="s">
        <v>62</v>
      </c>
      <c r="U1200" s="159" t="s">
        <v>111</v>
      </c>
      <c r="V1200" s="154">
        <v>46129</v>
      </c>
      <c r="W1200" s="154" t="s">
        <v>126</v>
      </c>
      <c r="X1200" s="154" t="s">
        <v>126</v>
      </c>
      <c r="Y1200" s="160" t="s">
        <v>2774</v>
      </c>
      <c r="Z1200" s="160" t="s">
        <v>128</v>
      </c>
      <c r="AA1200" s="153">
        <v>77</v>
      </c>
      <c r="AB1200" s="153">
        <v>1.69</v>
      </c>
      <c r="AC1200" s="182">
        <f t="shared" si="38"/>
        <v>26.959840341724732</v>
      </c>
      <c r="AD1200" s="153" t="str">
        <f t="shared" si="39"/>
        <v>SOBREPESO</v>
      </c>
      <c r="AE1200" s="233" t="s">
        <v>225</v>
      </c>
      <c r="AF1200" s="153" t="s">
        <v>130</v>
      </c>
      <c r="AG1200" s="159"/>
      <c r="AH1200" s="153"/>
      <c r="AI1200" s="161"/>
      <c r="AJ1200" s="153"/>
      <c r="AK1200" s="153"/>
      <c r="AL1200" s="207" t="s">
        <v>131</v>
      </c>
      <c r="AM1200" s="207"/>
      <c r="AN1200" s="207"/>
      <c r="AO1200" s="207" t="str">
        <f ca="1">IF(R1200="","",IF(R1200&gt;TODAY(),"0 meses",DATEDIF(R1200,TODAY(),"m") &amp; " meses"))</f>
        <v>1 meses</v>
      </c>
      <c r="AP1200" s="147" t="s">
        <v>67</v>
      </c>
      <c r="AQ1200" s="147" t="s">
        <v>67</v>
      </c>
      <c r="AR1200" s="147"/>
      <c r="AS1200" s="209" t="s">
        <v>68</v>
      </c>
      <c r="AT1200" s="223" t="str">
        <f>MONTH(B1200)&amp;"/"&amp;YEAR(B1200)</f>
        <v>3/2026</v>
      </c>
      <c r="AU1200" s="223">
        <f>WEEKNUM(B1200)-WEEKNUM(EOMONTH(B1200,-1)+1)+1</f>
        <v>2</v>
      </c>
      <c r="AV1200" s="209" t="str">
        <f>MONTH(R1200)&amp;"/"&amp;YEAR(R1200)</f>
        <v>4/2026</v>
      </c>
      <c r="AW1200" s="209">
        <f>WEEKNUM(R1200)-WEEKNUM(EOMONTH(R1200,-1)+1)+1</f>
        <v>3</v>
      </c>
      <c r="AX1200" s="209">
        <f>IF(BB1200="S",IF(Q1200="1. Aceitou o programa",R1200-B1200,0),0)</f>
        <v>36</v>
      </c>
      <c r="AY1200" s="209">
        <f>IF(BB1200="S",IF(AND(S1200&lt;&gt;"",R1200&lt;&gt;""),S1200-R1200,0),0)</f>
        <v>0</v>
      </c>
      <c r="AZ1200" s="209">
        <f>IF(BB1200="S",IF(Q1200="1. Aceitou o programa",IF(OR(X1200="Não se Aplica",X1200=""),IF(OR(W1200="Não se Aplica",W1200=""),0,W1200-V1200),AVERAGE(X1200-W1200,W1200-V1200)),0),0)</f>
        <v>0</v>
      </c>
      <c r="BA1200" s="209">
        <f>IF(BB1200="S",IF(AND(Q1200="1. Aceitou o programa",AH1200="Realizada"),IFERROR(IF(AG1200="",0,AG1200-R1200),0),0),0)</f>
        <v>0</v>
      </c>
      <c r="BB1200" s="209" t="str">
        <f>_xlfn.XLOOKUP(U1200,'Lista Suspensa'!$AA$20:$AA$23,'Lista Suspensa'!$AB$20:$AB$23,"N/A")</f>
        <v>S</v>
      </c>
    </row>
    <row r="1201" spans="1:54" ht="12" customHeight="1">
      <c r="A1201" s="151" t="s">
        <v>67</v>
      </c>
      <c r="B1201" s="152">
        <v>46129</v>
      </c>
      <c r="C1201" s="153" t="s">
        <v>122</v>
      </c>
      <c r="D1201" s="153" t="s">
        <v>56</v>
      </c>
      <c r="E1201" s="244">
        <v>94749053</v>
      </c>
      <c r="F1201" s="144" t="s">
        <v>2775</v>
      </c>
      <c r="G1201" s="230"/>
      <c r="H1201" s="154">
        <v>35437</v>
      </c>
      <c r="I1201" s="153">
        <v>29</v>
      </c>
      <c r="J1201" s="148" t="s">
        <v>70</v>
      </c>
      <c r="K1201" s="153"/>
      <c r="L1201" s="153"/>
      <c r="M1201" s="153"/>
      <c r="N1201" s="153"/>
      <c r="O1201" s="155" t="s">
        <v>2776</v>
      </c>
      <c r="P1201" s="156" t="s">
        <v>2077</v>
      </c>
      <c r="Q1201" s="157" t="s">
        <v>110</v>
      </c>
      <c r="R1201" s="158">
        <v>46129</v>
      </c>
      <c r="S1201" s="159"/>
      <c r="T1201" s="159" t="s">
        <v>62</v>
      </c>
      <c r="U1201" s="159" t="s">
        <v>111</v>
      </c>
      <c r="V1201" s="154">
        <v>46129</v>
      </c>
      <c r="W1201" s="154" t="s">
        <v>126</v>
      </c>
      <c r="X1201" s="154" t="s">
        <v>126</v>
      </c>
      <c r="Y1201" s="160"/>
      <c r="Z1201" s="160" t="s">
        <v>128</v>
      </c>
      <c r="AA1201" s="153">
        <v>112</v>
      </c>
      <c r="AB1201" s="153">
        <v>1.62</v>
      </c>
      <c r="AC1201" s="182">
        <f t="shared" si="38"/>
        <v>42.676421277244316</v>
      </c>
      <c r="AD1201" s="153" t="str">
        <f t="shared" si="39"/>
        <v>OBESIDADE III</v>
      </c>
      <c r="AE1201" s="233" t="s">
        <v>225</v>
      </c>
      <c r="AF1201" s="153" t="s">
        <v>130</v>
      </c>
      <c r="AG1201" s="159"/>
      <c r="AH1201" s="153"/>
      <c r="AI1201" s="161"/>
      <c r="AJ1201" s="153"/>
      <c r="AK1201" s="153"/>
      <c r="AL1201" s="207" t="s">
        <v>131</v>
      </c>
      <c r="AM1201" s="207"/>
      <c r="AN1201" s="207"/>
      <c r="AO1201" s="207" t="str">
        <f ca="1">IF(R1201="","",IF(R1201&gt;TODAY(),"0 meses",DATEDIF(R1201,TODAY(),"m") &amp; " meses"))</f>
        <v>1 meses</v>
      </c>
      <c r="AP1201" s="147" t="s">
        <v>67</v>
      </c>
      <c r="AQ1201" s="147" t="s">
        <v>67</v>
      </c>
      <c r="AR1201" s="147"/>
      <c r="AS1201" s="209" t="s">
        <v>68</v>
      </c>
      <c r="AT1201" s="223" t="str">
        <f>MONTH(B1201)&amp;"/"&amp;YEAR(B1201)</f>
        <v>4/2026</v>
      </c>
      <c r="AU1201" s="223">
        <f>WEEKNUM(B1201)-WEEKNUM(EOMONTH(B1201,-1)+1)+1</f>
        <v>3</v>
      </c>
      <c r="AV1201" s="209" t="str">
        <f>MONTH(R1201)&amp;"/"&amp;YEAR(R1201)</f>
        <v>4/2026</v>
      </c>
      <c r="AW1201" s="209">
        <f>WEEKNUM(R1201)-WEEKNUM(EOMONTH(R1201,-1)+1)+1</f>
        <v>3</v>
      </c>
      <c r="AX1201" s="209">
        <f>IF(BB1201="S",IF(Q1201="1. Aceitou o programa",R1201-B1201,0),0)</f>
        <v>0</v>
      </c>
      <c r="AY1201" s="209">
        <f>IF(BB1201="S",IF(AND(S1201&lt;&gt;"",R1201&lt;&gt;""),S1201-R1201,0),0)</f>
        <v>0</v>
      </c>
      <c r="AZ1201" s="209">
        <f>IF(BB1201="S",IF(Q1201="1. Aceitou o programa",IF(OR(X1201="Não se Aplica",X1201=""),IF(OR(W1201="Não se Aplica",W1201=""),0,W1201-V1201),AVERAGE(X1201-W1201,W1201-V1201)),0),0)</f>
        <v>0</v>
      </c>
      <c r="BA1201" s="209">
        <f>IF(BB1201="S",IF(AND(Q1201="1. Aceitou o programa",AH1201="Realizada"),IFERROR(IF(AG1201="",0,AG1201-R1201),0),0),0)</f>
        <v>0</v>
      </c>
      <c r="BB1201" s="209" t="str">
        <f>_xlfn.XLOOKUP(U1201,'Lista Suspensa'!$AA$20:$AA$23,'Lista Suspensa'!$AB$20:$AB$23,"N/A")</f>
        <v>S</v>
      </c>
    </row>
    <row r="1202" spans="1:54" ht="12" customHeight="1">
      <c r="A1202" s="151" t="s">
        <v>121</v>
      </c>
      <c r="B1202" s="152">
        <v>45292</v>
      </c>
      <c r="C1202" s="153" t="s">
        <v>122</v>
      </c>
      <c r="D1202" s="153" t="s">
        <v>167</v>
      </c>
      <c r="E1202" s="244">
        <v>89545879</v>
      </c>
      <c r="F1202" s="144" t="s">
        <v>2777</v>
      </c>
      <c r="G1202" s="230"/>
      <c r="H1202" s="154">
        <v>33838</v>
      </c>
      <c r="I1202" s="153">
        <v>33</v>
      </c>
      <c r="J1202" s="148" t="s">
        <v>70</v>
      </c>
      <c r="K1202" s="153"/>
      <c r="L1202" s="153"/>
      <c r="M1202" s="153"/>
      <c r="N1202" s="153"/>
      <c r="O1202" s="155">
        <v>11995368561</v>
      </c>
      <c r="P1202" s="156" t="s">
        <v>2077</v>
      </c>
      <c r="Q1202" s="157" t="s">
        <v>110</v>
      </c>
      <c r="R1202" s="158">
        <v>46129</v>
      </c>
      <c r="S1202" s="159"/>
      <c r="T1202" s="159" t="s">
        <v>62</v>
      </c>
      <c r="U1202" s="159" t="s">
        <v>111</v>
      </c>
      <c r="V1202" s="154">
        <v>45923</v>
      </c>
      <c r="W1202" s="154" t="s">
        <v>126</v>
      </c>
      <c r="X1202" s="154" t="s">
        <v>126</v>
      </c>
      <c r="Y1202" s="160"/>
      <c r="Z1202" s="160" t="s">
        <v>128</v>
      </c>
      <c r="AA1202" s="153">
        <v>129</v>
      </c>
      <c r="AB1202" s="153">
        <v>1.72</v>
      </c>
      <c r="AC1202" s="182">
        <f t="shared" si="38"/>
        <v>43.604651162790702</v>
      </c>
      <c r="AD1202" s="153" t="str">
        <f t="shared" si="39"/>
        <v>OBESIDADE III</v>
      </c>
      <c r="AE1202" s="233" t="s">
        <v>135</v>
      </c>
      <c r="AF1202" s="153" t="s">
        <v>130</v>
      </c>
      <c r="AG1202" s="159"/>
      <c r="AH1202" s="153"/>
      <c r="AI1202" s="161"/>
      <c r="AJ1202" s="153"/>
      <c r="AK1202" s="153"/>
      <c r="AL1202" s="207" t="s">
        <v>131</v>
      </c>
      <c r="AM1202" s="207"/>
      <c r="AN1202" s="207"/>
      <c r="AO1202" s="207" t="str">
        <f ca="1">IF(R1202="","",IF(R1202&gt;TODAY(),"0 meses",DATEDIF(R1202,TODAY(),"m") &amp; " meses"))</f>
        <v>1 meses</v>
      </c>
      <c r="AP1202" s="147" t="s">
        <v>67</v>
      </c>
      <c r="AQ1202" s="147" t="s">
        <v>67</v>
      </c>
      <c r="AR1202" s="147"/>
      <c r="AS1202" s="209" t="s">
        <v>68</v>
      </c>
      <c r="AT1202" s="223" t="str">
        <f>MONTH(B1202)&amp;"/"&amp;YEAR(B1202)</f>
        <v>1/2024</v>
      </c>
      <c r="AU1202" s="223">
        <f>WEEKNUM(B1202)-WEEKNUM(EOMONTH(B1202,-1)+1)+1</f>
        <v>1</v>
      </c>
      <c r="AV1202" s="209" t="str">
        <f>MONTH(R1202)&amp;"/"&amp;YEAR(R1202)</f>
        <v>4/2026</v>
      </c>
      <c r="AW1202" s="209">
        <f>WEEKNUM(R1202)-WEEKNUM(EOMONTH(R1202,-1)+1)+1</f>
        <v>3</v>
      </c>
      <c r="AX1202" s="209">
        <f>IF(BB1202="S",IF(Q1202="1. Aceitou o programa",R1202-B1202,0),0)</f>
        <v>837</v>
      </c>
      <c r="AY1202" s="209">
        <f>IF(BB1202="S",IF(AND(S1202&lt;&gt;"",R1202&lt;&gt;""),S1202-R1202,0),0)</f>
        <v>0</v>
      </c>
      <c r="AZ1202" s="209">
        <f>IF(BB1202="S",IF(Q1202="1. Aceitou o programa",IF(OR(X1202="Não se Aplica",X1202=""),IF(OR(W1202="Não se Aplica",W1202=""),0,W1202-V1202),AVERAGE(X1202-W1202,W1202-V1202)),0),0)</f>
        <v>0</v>
      </c>
      <c r="BA1202" s="209">
        <f>IF(BB1202="S",IF(AND(Q1202="1. Aceitou o programa",AH1202="Realizada"),IFERROR(IF(AG1202="",0,AG1202-R1202),0),0),0)</f>
        <v>0</v>
      </c>
      <c r="BB1202" s="209" t="str">
        <f>_xlfn.XLOOKUP(U1202,'Lista Suspensa'!$AA$20:$AA$23,'Lista Suspensa'!$AB$20:$AB$23,"N/A")</f>
        <v>S</v>
      </c>
    </row>
    <row r="1203" spans="1:54" ht="12" customHeight="1">
      <c r="A1203" s="151" t="s">
        <v>54</v>
      </c>
      <c r="B1203" s="152">
        <v>46083</v>
      </c>
      <c r="C1203" s="153" t="s">
        <v>55</v>
      </c>
      <c r="D1203" s="153" t="s">
        <v>56</v>
      </c>
      <c r="E1203" s="244">
        <v>413030091</v>
      </c>
      <c r="F1203" s="144" t="s">
        <v>2778</v>
      </c>
      <c r="G1203" s="230"/>
      <c r="H1203" s="154">
        <v>30782</v>
      </c>
      <c r="I1203" s="153">
        <v>42</v>
      </c>
      <c r="J1203" s="148" t="s">
        <v>70</v>
      </c>
      <c r="K1203" s="153" t="s">
        <v>101</v>
      </c>
      <c r="L1203" s="153"/>
      <c r="M1203" s="153"/>
      <c r="N1203" s="153">
        <v>400</v>
      </c>
      <c r="O1203" s="155" t="s">
        <v>2779</v>
      </c>
      <c r="P1203" s="156" t="s">
        <v>2077</v>
      </c>
      <c r="Q1203" s="157" t="s">
        <v>110</v>
      </c>
      <c r="R1203" s="158">
        <v>46132</v>
      </c>
      <c r="S1203" s="159"/>
      <c r="T1203" s="159" t="s">
        <v>62</v>
      </c>
      <c r="U1203" s="159" t="s">
        <v>111</v>
      </c>
      <c r="V1203" s="154">
        <v>46132</v>
      </c>
      <c r="W1203" s="154" t="s">
        <v>126</v>
      </c>
      <c r="X1203" s="154" t="s">
        <v>126</v>
      </c>
      <c r="Y1203" s="160" t="s">
        <v>2780</v>
      </c>
      <c r="Z1203" s="160" t="s">
        <v>166</v>
      </c>
      <c r="AA1203" s="153">
        <v>109.5</v>
      </c>
      <c r="AB1203" s="153">
        <v>1.68</v>
      </c>
      <c r="AC1203" s="182">
        <f t="shared" si="38"/>
        <v>38.796768707482997</v>
      </c>
      <c r="AD1203" s="153" t="str">
        <f t="shared" si="39"/>
        <v>OBESIDADE II</v>
      </c>
      <c r="AE1203" s="233" t="s">
        <v>139</v>
      </c>
      <c r="AF1203" s="153" t="s">
        <v>130</v>
      </c>
      <c r="AG1203" s="159"/>
      <c r="AH1203" s="153"/>
      <c r="AI1203" s="161"/>
      <c r="AJ1203" s="153"/>
      <c r="AK1203" s="153"/>
      <c r="AL1203" s="207" t="s">
        <v>131</v>
      </c>
      <c r="AM1203" s="207"/>
      <c r="AN1203" s="207"/>
      <c r="AO1203" s="207" t="str">
        <f ca="1">IF(R1203="","",IF(R1203&gt;TODAY(),"0 meses",DATEDIF(R1203,TODAY(),"m") &amp; " meses"))</f>
        <v>1 meses</v>
      </c>
      <c r="AP1203" s="147" t="s">
        <v>67</v>
      </c>
      <c r="AQ1203" s="147" t="s">
        <v>67</v>
      </c>
      <c r="AR1203" s="147"/>
      <c r="AS1203" s="209" t="s">
        <v>68</v>
      </c>
      <c r="AT1203" s="223" t="str">
        <f>MONTH(B1203)&amp;"/"&amp;YEAR(B1203)</f>
        <v>3/2026</v>
      </c>
      <c r="AU1203" s="223">
        <f>WEEKNUM(B1203)-WEEKNUM(EOMONTH(B1203,-1)+1)+1</f>
        <v>1</v>
      </c>
      <c r="AV1203" s="209" t="str">
        <f>MONTH(R1203)&amp;"/"&amp;YEAR(R1203)</f>
        <v>4/2026</v>
      </c>
      <c r="AW1203" s="209">
        <f>WEEKNUM(R1203)-WEEKNUM(EOMONTH(R1203,-1)+1)+1</f>
        <v>4</v>
      </c>
      <c r="AX1203" s="209">
        <f>IF(BB1203="S",IF(Q1203="1. Aceitou o programa",R1203-B1203,0),0)</f>
        <v>49</v>
      </c>
      <c r="AY1203" s="209">
        <f>IF(BB1203="S",IF(AND(S1203&lt;&gt;"",R1203&lt;&gt;""),S1203-R1203,0),0)</f>
        <v>0</v>
      </c>
      <c r="AZ1203" s="209">
        <f>IF(BB1203="S",IF(Q1203="1. Aceitou o programa",IF(OR(X1203="Não se Aplica",X1203=""),IF(OR(W1203="Não se Aplica",W1203=""),0,W1203-V1203),AVERAGE(X1203-W1203,W1203-V1203)),0),0)</f>
        <v>0</v>
      </c>
      <c r="BA1203" s="209">
        <f>IF(BB1203="S",IF(AND(Q1203="1. Aceitou o programa",AH1203="Realizada"),IFERROR(IF(AG1203="",0,AG1203-R1203),0),0),0)</f>
        <v>0</v>
      </c>
      <c r="BB1203" s="209" t="str">
        <f>_xlfn.XLOOKUP(U1203,'Lista Suspensa'!$AA$20:$AA$23,'Lista Suspensa'!$AB$20:$AB$23,"N/A")</f>
        <v>S</v>
      </c>
    </row>
    <row r="1204" spans="1:54" ht="12" customHeight="1">
      <c r="A1204" s="151" t="s">
        <v>54</v>
      </c>
      <c r="B1204" s="152">
        <v>46083</v>
      </c>
      <c r="C1204" s="153" t="s">
        <v>55</v>
      </c>
      <c r="D1204" s="153" t="s">
        <v>56</v>
      </c>
      <c r="E1204" s="244">
        <v>95185977</v>
      </c>
      <c r="F1204" s="144" t="s">
        <v>2781</v>
      </c>
      <c r="G1204" s="230"/>
      <c r="H1204" s="154">
        <v>33662</v>
      </c>
      <c r="I1204" s="153">
        <v>34</v>
      </c>
      <c r="J1204" s="148" t="s">
        <v>70</v>
      </c>
      <c r="K1204" s="153" t="s">
        <v>101</v>
      </c>
      <c r="L1204" s="153"/>
      <c r="M1204" s="153"/>
      <c r="N1204" s="153">
        <v>120</v>
      </c>
      <c r="O1204" s="155" t="s">
        <v>2782</v>
      </c>
      <c r="P1204" s="156" t="s">
        <v>2077</v>
      </c>
      <c r="Q1204" s="157" t="s">
        <v>110</v>
      </c>
      <c r="R1204" s="158">
        <v>46132</v>
      </c>
      <c r="S1204" s="159"/>
      <c r="T1204" s="159" t="s">
        <v>62</v>
      </c>
      <c r="U1204" s="159" t="s">
        <v>111</v>
      </c>
      <c r="V1204" s="154">
        <v>46132</v>
      </c>
      <c r="W1204" s="154" t="s">
        <v>126</v>
      </c>
      <c r="X1204" s="154" t="s">
        <v>126</v>
      </c>
      <c r="Y1204" s="160" t="s">
        <v>2783</v>
      </c>
      <c r="Z1204" s="160" t="s">
        <v>2281</v>
      </c>
      <c r="AA1204" s="153">
        <v>118</v>
      </c>
      <c r="AB1204" s="153">
        <v>1.77</v>
      </c>
      <c r="AC1204" s="182">
        <f t="shared" si="38"/>
        <v>37.664783427495287</v>
      </c>
      <c r="AD1204" s="153" t="str">
        <f t="shared" si="39"/>
        <v>OBESIDADE II</v>
      </c>
      <c r="AE1204" s="233" t="s">
        <v>135</v>
      </c>
      <c r="AF1204" s="153" t="s">
        <v>130</v>
      </c>
      <c r="AG1204" s="159"/>
      <c r="AH1204" s="153"/>
      <c r="AI1204" s="161"/>
      <c r="AJ1204" s="153"/>
      <c r="AK1204" s="153"/>
      <c r="AL1204" s="207" t="s">
        <v>131</v>
      </c>
      <c r="AM1204" s="207"/>
      <c r="AN1204" s="207"/>
      <c r="AO1204" s="207" t="str">
        <f ca="1">IF(R1204="","",IF(R1204&gt;TODAY(),"0 meses",DATEDIF(R1204,TODAY(),"m") &amp; " meses"))</f>
        <v>1 meses</v>
      </c>
      <c r="AP1204" s="147" t="s">
        <v>67</v>
      </c>
      <c r="AQ1204" s="147" t="s">
        <v>67</v>
      </c>
      <c r="AR1204" s="147"/>
      <c r="AS1204" s="209" t="s">
        <v>68</v>
      </c>
      <c r="AT1204" s="223" t="str">
        <f>MONTH(B1204)&amp;"/"&amp;YEAR(B1204)</f>
        <v>3/2026</v>
      </c>
      <c r="AU1204" s="223">
        <f>WEEKNUM(B1204)-WEEKNUM(EOMONTH(B1204,-1)+1)+1</f>
        <v>1</v>
      </c>
      <c r="AV1204" s="209" t="str">
        <f>MONTH(R1204)&amp;"/"&amp;YEAR(R1204)</f>
        <v>4/2026</v>
      </c>
      <c r="AW1204" s="209">
        <f>WEEKNUM(R1204)-WEEKNUM(EOMONTH(R1204,-1)+1)+1</f>
        <v>4</v>
      </c>
      <c r="AX1204" s="209">
        <f>IF(BB1204="S",IF(Q1204="1. Aceitou o programa",R1204-B1204,0),0)</f>
        <v>49</v>
      </c>
      <c r="AY1204" s="209">
        <f>IF(BB1204="S",IF(AND(S1204&lt;&gt;"",R1204&lt;&gt;""),S1204-R1204,0),0)</f>
        <v>0</v>
      </c>
      <c r="AZ1204" s="209">
        <f>IF(BB1204="S",IF(Q1204="1. Aceitou o programa",IF(OR(X1204="Não se Aplica",X1204=""),IF(OR(W1204="Não se Aplica",W1204=""),0,W1204-V1204),AVERAGE(X1204-W1204,W1204-V1204)),0),0)</f>
        <v>0</v>
      </c>
      <c r="BA1204" s="209">
        <f>IF(BB1204="S",IF(AND(Q1204="1. Aceitou o programa",AH1204="Realizada"),IFERROR(IF(AG1204="",0,AG1204-R1204),0),0),0)</f>
        <v>0</v>
      </c>
      <c r="BB1204" s="209" t="str">
        <f>_xlfn.XLOOKUP(U1204,'Lista Suspensa'!$AA$20:$AA$23,'Lista Suspensa'!$AB$20:$AB$23,"N/A")</f>
        <v>S</v>
      </c>
    </row>
    <row r="1205" spans="1:54" ht="12" customHeight="1">
      <c r="A1205" s="151" t="s">
        <v>54</v>
      </c>
      <c r="B1205" s="152">
        <v>46083</v>
      </c>
      <c r="C1205" s="153" t="s">
        <v>55</v>
      </c>
      <c r="D1205" s="153" t="s">
        <v>56</v>
      </c>
      <c r="E1205" s="244">
        <v>95676337</v>
      </c>
      <c r="F1205" s="144" t="s">
        <v>2784</v>
      </c>
      <c r="G1205" s="230"/>
      <c r="H1205" s="154">
        <v>36646</v>
      </c>
      <c r="I1205" s="153">
        <v>26</v>
      </c>
      <c r="J1205" s="148" t="s">
        <v>58</v>
      </c>
      <c r="K1205" s="153"/>
      <c r="L1205" s="153"/>
      <c r="M1205" s="153"/>
      <c r="N1205" s="153">
        <v>110</v>
      </c>
      <c r="O1205" s="155" t="s">
        <v>2785</v>
      </c>
      <c r="P1205" s="156" t="s">
        <v>2077</v>
      </c>
      <c r="Q1205" s="157" t="s">
        <v>110</v>
      </c>
      <c r="R1205" s="158">
        <v>46132</v>
      </c>
      <c r="S1205" s="159"/>
      <c r="T1205" s="159" t="s">
        <v>62</v>
      </c>
      <c r="U1205" s="159" t="s">
        <v>111</v>
      </c>
      <c r="V1205" s="154">
        <v>46132</v>
      </c>
      <c r="W1205" s="154" t="s">
        <v>126</v>
      </c>
      <c r="X1205" s="154" t="s">
        <v>126</v>
      </c>
      <c r="Y1205" s="160" t="s">
        <v>2786</v>
      </c>
      <c r="Z1205" s="160" t="s">
        <v>128</v>
      </c>
      <c r="AA1205" s="153">
        <v>175</v>
      </c>
      <c r="AB1205" s="153">
        <v>1.75</v>
      </c>
      <c r="AC1205" s="182">
        <f t="shared" si="38"/>
        <v>57.142857142857146</v>
      </c>
      <c r="AD1205" s="153" t="str">
        <f t="shared" si="39"/>
        <v>OBESIDADE III</v>
      </c>
      <c r="AE1205" s="233" t="s">
        <v>1264</v>
      </c>
      <c r="AF1205" s="153" t="s">
        <v>130</v>
      </c>
      <c r="AG1205" s="159"/>
      <c r="AH1205" s="153"/>
      <c r="AI1205" s="161"/>
      <c r="AJ1205" s="153"/>
      <c r="AK1205" s="153"/>
      <c r="AL1205" s="207" t="s">
        <v>143</v>
      </c>
      <c r="AM1205" s="207"/>
      <c r="AN1205" s="207"/>
      <c r="AO1205" s="207" t="str">
        <f ca="1">IF(R1205="","",IF(R1205&gt;TODAY(),"0 meses",DATEDIF(R1205,TODAY(),"m") &amp; " meses"))</f>
        <v>1 meses</v>
      </c>
      <c r="AP1205" s="147" t="s">
        <v>67</v>
      </c>
      <c r="AQ1205" s="147" t="s">
        <v>67</v>
      </c>
      <c r="AR1205" s="147"/>
      <c r="AS1205" s="209" t="s">
        <v>68</v>
      </c>
      <c r="AT1205" s="223" t="str">
        <f>MONTH(B1205)&amp;"/"&amp;YEAR(B1205)</f>
        <v>3/2026</v>
      </c>
      <c r="AU1205" s="223">
        <f>WEEKNUM(B1205)-WEEKNUM(EOMONTH(B1205,-1)+1)+1</f>
        <v>1</v>
      </c>
      <c r="AV1205" s="209" t="str">
        <f>MONTH(R1205)&amp;"/"&amp;YEAR(R1205)</f>
        <v>4/2026</v>
      </c>
      <c r="AW1205" s="209">
        <f>WEEKNUM(R1205)-WEEKNUM(EOMONTH(R1205,-1)+1)+1</f>
        <v>4</v>
      </c>
      <c r="AX1205" s="209">
        <f>IF(BB1205="S",IF(Q1205="1. Aceitou o programa",R1205-B1205,0),0)</f>
        <v>49</v>
      </c>
      <c r="AY1205" s="209">
        <f>IF(BB1205="S",IF(AND(S1205&lt;&gt;"",R1205&lt;&gt;""),S1205-R1205,0),0)</f>
        <v>0</v>
      </c>
      <c r="AZ1205" s="209">
        <f>IF(BB1205="S",IF(Q1205="1. Aceitou o programa",IF(OR(X1205="Não se Aplica",X1205=""),IF(OR(W1205="Não se Aplica",W1205=""),0,W1205-V1205),AVERAGE(X1205-W1205,W1205-V1205)),0),0)</f>
        <v>0</v>
      </c>
      <c r="BA1205" s="209">
        <f>IF(BB1205="S",IF(AND(Q1205="1. Aceitou o programa",AH1205="Realizada"),IFERROR(IF(AG1205="",0,AG1205-R1205),0),0),0)</f>
        <v>0</v>
      </c>
      <c r="BB1205" s="209" t="str">
        <f>_xlfn.XLOOKUP(U1205,'Lista Suspensa'!$AA$20:$AA$23,'Lista Suspensa'!$AB$20:$AB$23,"N/A")</f>
        <v>S</v>
      </c>
    </row>
    <row r="1206" spans="1:54" ht="12" customHeight="1">
      <c r="A1206" s="151" t="s">
        <v>54</v>
      </c>
      <c r="B1206" s="152">
        <v>46083</v>
      </c>
      <c r="C1206" s="153" t="s">
        <v>55</v>
      </c>
      <c r="D1206" s="153" t="s">
        <v>56</v>
      </c>
      <c r="E1206" s="244">
        <v>94350419</v>
      </c>
      <c r="F1206" s="144" t="s">
        <v>2787</v>
      </c>
      <c r="G1206" s="230"/>
      <c r="H1206" s="154">
        <v>31237</v>
      </c>
      <c r="I1206" s="153">
        <v>40</v>
      </c>
      <c r="J1206" s="148" t="s">
        <v>70</v>
      </c>
      <c r="K1206" s="153" t="s">
        <v>101</v>
      </c>
      <c r="L1206" s="153"/>
      <c r="M1206" s="153"/>
      <c r="N1206" s="153">
        <v>80</v>
      </c>
      <c r="O1206" s="155" t="s">
        <v>2788</v>
      </c>
      <c r="P1206" s="156" t="s">
        <v>2242</v>
      </c>
      <c r="Q1206" s="157" t="s">
        <v>110</v>
      </c>
      <c r="R1206" s="158">
        <v>46132</v>
      </c>
      <c r="S1206" s="159"/>
      <c r="T1206" s="159" t="s">
        <v>62</v>
      </c>
      <c r="U1206" s="159" t="s">
        <v>111</v>
      </c>
      <c r="V1206" s="154">
        <v>46132</v>
      </c>
      <c r="W1206" s="154" t="s">
        <v>126</v>
      </c>
      <c r="X1206" s="154" t="s">
        <v>126</v>
      </c>
      <c r="Y1206" s="160" t="s">
        <v>2762</v>
      </c>
      <c r="Z1206" s="160" t="s">
        <v>128</v>
      </c>
      <c r="AA1206" s="153">
        <v>112</v>
      </c>
      <c r="AB1206" s="153">
        <v>1.68</v>
      </c>
      <c r="AC1206" s="182">
        <f t="shared" si="38"/>
        <v>39.682539682539691</v>
      </c>
      <c r="AD1206" s="153" t="str">
        <f t="shared" si="39"/>
        <v>OBESIDADE II</v>
      </c>
      <c r="AE1206" s="233" t="s">
        <v>135</v>
      </c>
      <c r="AF1206" s="153" t="s">
        <v>130</v>
      </c>
      <c r="AG1206" s="159"/>
      <c r="AH1206" s="153"/>
      <c r="AI1206" s="161"/>
      <c r="AJ1206" s="153"/>
      <c r="AK1206" s="153"/>
      <c r="AL1206" s="207" t="s">
        <v>131</v>
      </c>
      <c r="AM1206" s="207"/>
      <c r="AN1206" s="207"/>
      <c r="AO1206" s="207" t="str">
        <f ca="1">IF(R1206="","",IF(R1206&gt;TODAY(),"0 meses",DATEDIF(R1206,TODAY(),"m") &amp; " meses"))</f>
        <v>1 meses</v>
      </c>
      <c r="AP1206" s="147" t="s">
        <v>67</v>
      </c>
      <c r="AQ1206" s="147" t="s">
        <v>67</v>
      </c>
      <c r="AR1206" s="147"/>
      <c r="AS1206" s="209" t="s">
        <v>68</v>
      </c>
      <c r="AT1206" s="223" t="str">
        <f>MONTH(B1206)&amp;"/"&amp;YEAR(B1206)</f>
        <v>3/2026</v>
      </c>
      <c r="AU1206" s="223">
        <f>WEEKNUM(B1206)-WEEKNUM(EOMONTH(B1206,-1)+1)+1</f>
        <v>1</v>
      </c>
      <c r="AV1206" s="209" t="str">
        <f>MONTH(R1206)&amp;"/"&amp;YEAR(R1206)</f>
        <v>4/2026</v>
      </c>
      <c r="AW1206" s="209">
        <f>WEEKNUM(R1206)-WEEKNUM(EOMONTH(R1206,-1)+1)+1</f>
        <v>4</v>
      </c>
      <c r="AX1206" s="209">
        <f>IF(BB1206="S",IF(Q1206="1. Aceitou o programa",R1206-B1206,0),0)</f>
        <v>49</v>
      </c>
      <c r="AY1206" s="209">
        <f>IF(BB1206="S",IF(AND(S1206&lt;&gt;"",R1206&lt;&gt;""),S1206-R1206,0),0)</f>
        <v>0</v>
      </c>
      <c r="AZ1206" s="209">
        <f>IF(BB1206="S",IF(Q1206="1. Aceitou o programa",IF(OR(X1206="Não se Aplica",X1206=""),IF(OR(W1206="Não se Aplica",W1206=""),0,W1206-V1206),AVERAGE(X1206-W1206,W1206-V1206)),0),0)</f>
        <v>0</v>
      </c>
      <c r="BA1206" s="209">
        <f>IF(BB1206="S",IF(AND(Q1206="1. Aceitou o programa",AH1206="Realizada"),IFERROR(IF(AG1206="",0,AG1206-R1206),0),0),0)</f>
        <v>0</v>
      </c>
      <c r="BB1206" s="209" t="str">
        <f>_xlfn.XLOOKUP(U1206,'Lista Suspensa'!$AA$20:$AA$23,'Lista Suspensa'!$AB$20:$AB$23,"N/A")</f>
        <v>S</v>
      </c>
    </row>
    <row r="1207" spans="1:54" ht="12" customHeight="1">
      <c r="A1207" s="151" t="s">
        <v>54</v>
      </c>
      <c r="B1207" s="152">
        <v>46083</v>
      </c>
      <c r="C1207" s="153" t="s">
        <v>55</v>
      </c>
      <c r="D1207" s="153" t="s">
        <v>56</v>
      </c>
      <c r="E1207" s="244">
        <v>94873315</v>
      </c>
      <c r="F1207" s="144" t="s">
        <v>2789</v>
      </c>
      <c r="G1207" s="230"/>
      <c r="H1207" s="154">
        <v>32407</v>
      </c>
      <c r="I1207" s="153">
        <v>37</v>
      </c>
      <c r="J1207" s="148" t="s">
        <v>70</v>
      </c>
      <c r="K1207" s="153" t="s">
        <v>101</v>
      </c>
      <c r="L1207" s="153"/>
      <c r="M1207" s="153"/>
      <c r="N1207" s="153">
        <v>80</v>
      </c>
      <c r="O1207" s="155" t="s">
        <v>2790</v>
      </c>
      <c r="P1207" s="156" t="s">
        <v>2077</v>
      </c>
      <c r="Q1207" s="157" t="s">
        <v>110</v>
      </c>
      <c r="R1207" s="158">
        <v>46132</v>
      </c>
      <c r="S1207" s="159"/>
      <c r="T1207" s="159" t="s">
        <v>62</v>
      </c>
      <c r="U1207" s="159" t="s">
        <v>111</v>
      </c>
      <c r="V1207" s="154">
        <v>46132</v>
      </c>
      <c r="W1207" s="154" t="s">
        <v>126</v>
      </c>
      <c r="X1207" s="154" t="s">
        <v>126</v>
      </c>
      <c r="Y1207" s="160" t="s">
        <v>2791</v>
      </c>
      <c r="Z1207" s="160" t="s">
        <v>128</v>
      </c>
      <c r="AA1207" s="153">
        <v>82</v>
      </c>
      <c r="AB1207" s="153">
        <v>1.57</v>
      </c>
      <c r="AC1207" s="182">
        <f t="shared" si="38"/>
        <v>33.267069657998292</v>
      </c>
      <c r="AD1207" s="153" t="str">
        <f t="shared" si="39"/>
        <v>OBESIDADE I</v>
      </c>
      <c r="AE1207" s="233" t="s">
        <v>129</v>
      </c>
      <c r="AF1207" s="153" t="s">
        <v>130</v>
      </c>
      <c r="AG1207" s="159"/>
      <c r="AH1207" s="153"/>
      <c r="AI1207" s="161"/>
      <c r="AJ1207" s="153"/>
      <c r="AK1207" s="153"/>
      <c r="AL1207" s="207" t="s">
        <v>131</v>
      </c>
      <c r="AM1207" s="207"/>
      <c r="AN1207" s="207"/>
      <c r="AO1207" s="207" t="str">
        <f ca="1">IF(R1207="","",IF(R1207&gt;TODAY(),"0 meses",DATEDIF(R1207,TODAY(),"m") &amp; " meses"))</f>
        <v>1 meses</v>
      </c>
      <c r="AP1207" s="147" t="s">
        <v>67</v>
      </c>
      <c r="AQ1207" s="147" t="s">
        <v>67</v>
      </c>
      <c r="AR1207" s="147"/>
      <c r="AS1207" s="209" t="s">
        <v>68</v>
      </c>
      <c r="AT1207" s="223" t="str">
        <f>MONTH(B1207)&amp;"/"&amp;YEAR(B1207)</f>
        <v>3/2026</v>
      </c>
      <c r="AU1207" s="223">
        <f>WEEKNUM(B1207)-WEEKNUM(EOMONTH(B1207,-1)+1)+1</f>
        <v>1</v>
      </c>
      <c r="AV1207" s="209" t="str">
        <f>MONTH(R1207)&amp;"/"&amp;YEAR(R1207)</f>
        <v>4/2026</v>
      </c>
      <c r="AW1207" s="209">
        <f>WEEKNUM(R1207)-WEEKNUM(EOMONTH(R1207,-1)+1)+1</f>
        <v>4</v>
      </c>
      <c r="AX1207" s="209">
        <f>IF(BB1207="S",IF(Q1207="1. Aceitou o programa",R1207-B1207,0),0)</f>
        <v>49</v>
      </c>
      <c r="AY1207" s="209">
        <f>IF(BB1207="S",IF(AND(S1207&lt;&gt;"",R1207&lt;&gt;""),S1207-R1207,0),0)</f>
        <v>0</v>
      </c>
      <c r="AZ1207" s="209">
        <f>IF(BB1207="S",IF(Q1207="1. Aceitou o programa",IF(OR(X1207="Não se Aplica",X1207=""),IF(OR(W1207="Não se Aplica",W1207=""),0,W1207-V1207),AVERAGE(X1207-W1207,W1207-V1207)),0),0)</f>
        <v>0</v>
      </c>
      <c r="BA1207" s="209">
        <f>IF(BB1207="S",IF(AND(Q1207="1. Aceitou o programa",AH1207="Realizada"),IFERROR(IF(AG1207="",0,AG1207-R1207),0),0),0)</f>
        <v>0</v>
      </c>
      <c r="BB1207" s="209" t="str">
        <f>_xlfn.XLOOKUP(U1207,'Lista Suspensa'!$AA$20:$AA$23,'Lista Suspensa'!$AB$20:$AB$23,"N/A")</f>
        <v>S</v>
      </c>
    </row>
    <row r="1208" spans="1:54" ht="12" customHeight="1">
      <c r="A1208" s="151" t="s">
        <v>54</v>
      </c>
      <c r="B1208" s="152">
        <v>46083</v>
      </c>
      <c r="C1208" s="153" t="s">
        <v>55</v>
      </c>
      <c r="D1208" s="153" t="s">
        <v>56</v>
      </c>
      <c r="E1208" s="244">
        <v>764448838</v>
      </c>
      <c r="F1208" s="144" t="s">
        <v>2792</v>
      </c>
      <c r="G1208" s="230"/>
      <c r="H1208" s="154">
        <v>33986</v>
      </c>
      <c r="I1208" s="153">
        <v>33</v>
      </c>
      <c r="J1208" s="148" t="s">
        <v>70</v>
      </c>
      <c r="K1208" s="153" t="s">
        <v>101</v>
      </c>
      <c r="L1208" s="153"/>
      <c r="M1208" s="153"/>
      <c r="N1208" s="153">
        <v>100</v>
      </c>
      <c r="O1208" s="155" t="s">
        <v>2793</v>
      </c>
      <c r="P1208" s="156" t="s">
        <v>2077</v>
      </c>
      <c r="Q1208" s="157" t="s">
        <v>110</v>
      </c>
      <c r="R1208" s="158">
        <v>46132</v>
      </c>
      <c r="S1208" s="159"/>
      <c r="T1208" s="159" t="s">
        <v>62</v>
      </c>
      <c r="U1208" s="159" t="s">
        <v>111</v>
      </c>
      <c r="V1208" s="154">
        <v>46132</v>
      </c>
      <c r="W1208" s="154" t="s">
        <v>126</v>
      </c>
      <c r="X1208" s="154" t="s">
        <v>126</v>
      </c>
      <c r="Y1208" s="160" t="s">
        <v>2794</v>
      </c>
      <c r="Z1208" s="160" t="s">
        <v>128</v>
      </c>
      <c r="AA1208" s="153">
        <v>110</v>
      </c>
      <c r="AB1208" s="153">
        <v>1.6</v>
      </c>
      <c r="AC1208" s="182">
        <f t="shared" si="38"/>
        <v>42.968749999999993</v>
      </c>
      <c r="AD1208" s="153" t="str">
        <f t="shared" si="39"/>
        <v>OBESIDADE III</v>
      </c>
      <c r="AE1208" s="233" t="s">
        <v>1092</v>
      </c>
      <c r="AF1208" s="153" t="s">
        <v>130</v>
      </c>
      <c r="AG1208" s="159"/>
      <c r="AH1208" s="153"/>
      <c r="AI1208" s="161"/>
      <c r="AJ1208" s="153"/>
      <c r="AK1208" s="153"/>
      <c r="AL1208" s="207" t="s">
        <v>131</v>
      </c>
      <c r="AM1208" s="207"/>
      <c r="AN1208" s="207"/>
      <c r="AO1208" s="207" t="str">
        <f ca="1">IF(R1208="","",IF(R1208&gt;TODAY(),"0 meses",DATEDIF(R1208,TODAY(),"m") &amp; " meses"))</f>
        <v>1 meses</v>
      </c>
      <c r="AP1208" s="147" t="s">
        <v>67</v>
      </c>
      <c r="AQ1208" s="147" t="s">
        <v>67</v>
      </c>
      <c r="AR1208" s="147"/>
      <c r="AS1208" s="209" t="s">
        <v>68</v>
      </c>
      <c r="AT1208" s="223" t="str">
        <f>MONTH(B1208)&amp;"/"&amp;YEAR(B1208)</f>
        <v>3/2026</v>
      </c>
      <c r="AU1208" s="223">
        <f>WEEKNUM(B1208)-WEEKNUM(EOMONTH(B1208,-1)+1)+1</f>
        <v>1</v>
      </c>
      <c r="AV1208" s="209" t="str">
        <f>MONTH(R1208)&amp;"/"&amp;YEAR(R1208)</f>
        <v>4/2026</v>
      </c>
      <c r="AW1208" s="209">
        <f>WEEKNUM(R1208)-WEEKNUM(EOMONTH(R1208,-1)+1)+1</f>
        <v>4</v>
      </c>
      <c r="AX1208" s="209">
        <f>IF(BB1208="S",IF(Q1208="1. Aceitou o programa",R1208-B1208,0),0)</f>
        <v>49</v>
      </c>
      <c r="AY1208" s="209">
        <f>IF(BB1208="S",IF(AND(S1208&lt;&gt;"",R1208&lt;&gt;""),S1208-R1208,0),0)</f>
        <v>0</v>
      </c>
      <c r="AZ1208" s="209">
        <f>IF(BB1208="S",IF(Q1208="1. Aceitou o programa",IF(OR(X1208="Não se Aplica",X1208=""),IF(OR(W1208="Não se Aplica",W1208=""),0,W1208-V1208),AVERAGE(X1208-W1208,W1208-V1208)),0),0)</f>
        <v>0</v>
      </c>
      <c r="BA1208" s="209">
        <f>IF(BB1208="S",IF(AND(Q1208="1. Aceitou o programa",AH1208="Realizada"),IFERROR(IF(AG1208="",0,AG1208-R1208),0),0),0)</f>
        <v>0</v>
      </c>
      <c r="BB1208" s="209" t="str">
        <f>_xlfn.XLOOKUP(U1208,'Lista Suspensa'!$AA$20:$AA$23,'Lista Suspensa'!$AB$20:$AB$23,"N/A")</f>
        <v>S</v>
      </c>
    </row>
    <row r="1209" spans="1:54" ht="12" customHeight="1">
      <c r="A1209" s="151" t="s">
        <v>54</v>
      </c>
      <c r="B1209" s="152">
        <v>46083</v>
      </c>
      <c r="C1209" s="153" t="s">
        <v>55</v>
      </c>
      <c r="D1209" s="153" t="s">
        <v>56</v>
      </c>
      <c r="E1209" s="244">
        <v>758474989</v>
      </c>
      <c r="F1209" s="144" t="s">
        <v>2795</v>
      </c>
      <c r="G1209" s="230"/>
      <c r="H1209" s="154">
        <v>36175</v>
      </c>
      <c r="I1209" s="153">
        <v>27</v>
      </c>
      <c r="J1209" s="148" t="s">
        <v>70</v>
      </c>
      <c r="K1209" s="153" t="s">
        <v>101</v>
      </c>
      <c r="L1209" s="153"/>
      <c r="M1209" s="153"/>
      <c r="N1209" s="153">
        <v>100</v>
      </c>
      <c r="O1209" s="155" t="s">
        <v>2796</v>
      </c>
      <c r="P1209" s="156" t="s">
        <v>2242</v>
      </c>
      <c r="Q1209" s="157" t="s">
        <v>110</v>
      </c>
      <c r="R1209" s="158">
        <v>46132</v>
      </c>
      <c r="S1209" s="159"/>
      <c r="T1209" s="159" t="s">
        <v>62</v>
      </c>
      <c r="U1209" s="159" t="s">
        <v>111</v>
      </c>
      <c r="V1209" s="154">
        <v>46132</v>
      </c>
      <c r="W1209" s="154" t="s">
        <v>126</v>
      </c>
      <c r="X1209" s="154" t="s">
        <v>126</v>
      </c>
      <c r="Y1209" s="160" t="s">
        <v>2797</v>
      </c>
      <c r="Z1209" s="160" t="s">
        <v>128</v>
      </c>
      <c r="AA1209" s="153">
        <v>90</v>
      </c>
      <c r="AB1209" s="153">
        <v>1.62</v>
      </c>
      <c r="AC1209" s="182">
        <f t="shared" si="38"/>
        <v>34.293552812071326</v>
      </c>
      <c r="AD1209" s="153" t="str">
        <f t="shared" si="39"/>
        <v>OBESIDADE I</v>
      </c>
      <c r="AE1209" s="233" t="s">
        <v>135</v>
      </c>
      <c r="AF1209" s="153" t="s">
        <v>130</v>
      </c>
      <c r="AG1209" s="159"/>
      <c r="AH1209" s="153"/>
      <c r="AI1209" s="161"/>
      <c r="AJ1209" s="153"/>
      <c r="AK1209" s="153"/>
      <c r="AL1209" s="207" t="s">
        <v>131</v>
      </c>
      <c r="AM1209" s="207"/>
      <c r="AN1209" s="207"/>
      <c r="AO1209" s="207" t="str">
        <f ca="1">IF(R1209="","",IF(R1209&gt;TODAY(),"0 meses",DATEDIF(R1209,TODAY(),"m") &amp; " meses"))</f>
        <v>1 meses</v>
      </c>
      <c r="AP1209" s="147" t="s">
        <v>67</v>
      </c>
      <c r="AQ1209" s="147" t="s">
        <v>67</v>
      </c>
      <c r="AR1209" s="147"/>
      <c r="AS1209" s="209" t="s">
        <v>68</v>
      </c>
      <c r="AT1209" s="223" t="str">
        <f>MONTH(B1209)&amp;"/"&amp;YEAR(B1209)</f>
        <v>3/2026</v>
      </c>
      <c r="AU1209" s="223">
        <f>WEEKNUM(B1209)-WEEKNUM(EOMONTH(B1209,-1)+1)+1</f>
        <v>1</v>
      </c>
      <c r="AV1209" s="209" t="str">
        <f>MONTH(R1209)&amp;"/"&amp;YEAR(R1209)</f>
        <v>4/2026</v>
      </c>
      <c r="AW1209" s="209">
        <f>WEEKNUM(R1209)-WEEKNUM(EOMONTH(R1209,-1)+1)+1</f>
        <v>4</v>
      </c>
      <c r="AX1209" s="209">
        <f>IF(BB1209="S",IF(Q1209="1. Aceitou o programa",R1209-B1209,0),0)</f>
        <v>49</v>
      </c>
      <c r="AY1209" s="209">
        <f>IF(BB1209="S",IF(AND(S1209&lt;&gt;"",R1209&lt;&gt;""),S1209-R1209,0),0)</f>
        <v>0</v>
      </c>
      <c r="AZ1209" s="209">
        <f>IF(BB1209="S",IF(Q1209="1. Aceitou o programa",IF(OR(X1209="Não se Aplica",X1209=""),IF(OR(W1209="Não se Aplica",W1209=""),0,W1209-V1209),AVERAGE(X1209-W1209,W1209-V1209)),0),0)</f>
        <v>0</v>
      </c>
      <c r="BA1209" s="209">
        <f>IF(BB1209="S",IF(AND(Q1209="1. Aceitou o programa",AH1209="Realizada"),IFERROR(IF(AG1209="",0,AG1209-R1209),0),0),0)</f>
        <v>0</v>
      </c>
      <c r="BB1209" s="209" t="str">
        <f>_xlfn.XLOOKUP(U1209,'Lista Suspensa'!$AA$20:$AA$23,'Lista Suspensa'!$AB$20:$AB$23,"N/A")</f>
        <v>S</v>
      </c>
    </row>
    <row r="1210" spans="1:54" ht="12" customHeight="1">
      <c r="A1210" s="151" t="s">
        <v>54</v>
      </c>
      <c r="B1210" s="152">
        <v>46083</v>
      </c>
      <c r="C1210" s="153" t="s">
        <v>55</v>
      </c>
      <c r="D1210" s="153" t="s">
        <v>56</v>
      </c>
      <c r="E1210" s="244">
        <v>771200056</v>
      </c>
      <c r="F1210" s="144" t="s">
        <v>2798</v>
      </c>
      <c r="G1210" s="230"/>
      <c r="H1210" s="154">
        <v>25927</v>
      </c>
      <c r="I1210" s="153">
        <v>55</v>
      </c>
      <c r="J1210" s="148" t="s">
        <v>70</v>
      </c>
      <c r="K1210" s="153" t="s">
        <v>59</v>
      </c>
      <c r="L1210" s="153"/>
      <c r="M1210" s="153"/>
      <c r="N1210" s="153">
        <v>200</v>
      </c>
      <c r="O1210" s="155" t="s">
        <v>2799</v>
      </c>
      <c r="P1210" s="156" t="s">
        <v>89</v>
      </c>
      <c r="Q1210" s="157" t="s">
        <v>110</v>
      </c>
      <c r="R1210" s="158">
        <v>46132</v>
      </c>
      <c r="S1210" s="159"/>
      <c r="T1210" s="159" t="s">
        <v>62</v>
      </c>
      <c r="U1210" s="159" t="s">
        <v>111</v>
      </c>
      <c r="V1210" s="154">
        <v>46132</v>
      </c>
      <c r="W1210" s="154" t="s">
        <v>126</v>
      </c>
      <c r="X1210" s="154" t="s">
        <v>126</v>
      </c>
      <c r="Y1210" s="160" t="s">
        <v>2800</v>
      </c>
      <c r="Z1210" s="160" t="s">
        <v>128</v>
      </c>
      <c r="AA1210" s="153">
        <v>78</v>
      </c>
      <c r="AB1210" s="153">
        <v>1.57</v>
      </c>
      <c r="AC1210" s="182">
        <f t="shared" si="38"/>
        <v>31.644285772242281</v>
      </c>
      <c r="AD1210" s="153" t="str">
        <f t="shared" si="39"/>
        <v>OBESIDADE I</v>
      </c>
      <c r="AE1210" s="233" t="s">
        <v>225</v>
      </c>
      <c r="AF1210" s="153" t="s">
        <v>130</v>
      </c>
      <c r="AG1210" s="159"/>
      <c r="AH1210" s="153"/>
      <c r="AI1210" s="161"/>
      <c r="AJ1210" s="153"/>
      <c r="AK1210" s="153"/>
      <c r="AL1210" s="207" t="s">
        <v>131</v>
      </c>
      <c r="AM1210" s="207"/>
      <c r="AN1210" s="207"/>
      <c r="AO1210" s="207" t="str">
        <f ca="1">IF(R1210="","",IF(R1210&gt;TODAY(),"0 meses",DATEDIF(R1210,TODAY(),"m") &amp; " meses"))</f>
        <v>1 meses</v>
      </c>
      <c r="AP1210" s="147" t="s">
        <v>67</v>
      </c>
      <c r="AQ1210" s="147" t="s">
        <v>67</v>
      </c>
      <c r="AR1210" s="147"/>
      <c r="AS1210" s="209" t="s">
        <v>68</v>
      </c>
      <c r="AT1210" s="223" t="str">
        <f>MONTH(B1210)&amp;"/"&amp;YEAR(B1210)</f>
        <v>3/2026</v>
      </c>
      <c r="AU1210" s="223">
        <f>WEEKNUM(B1210)-WEEKNUM(EOMONTH(B1210,-1)+1)+1</f>
        <v>1</v>
      </c>
      <c r="AV1210" s="209" t="str">
        <f>MONTH(R1210)&amp;"/"&amp;YEAR(R1210)</f>
        <v>4/2026</v>
      </c>
      <c r="AW1210" s="209">
        <f>WEEKNUM(R1210)-WEEKNUM(EOMONTH(R1210,-1)+1)+1</f>
        <v>4</v>
      </c>
      <c r="AX1210" s="209">
        <f>IF(BB1210="S",IF(Q1210="1. Aceitou o programa",R1210-B1210,0),0)</f>
        <v>49</v>
      </c>
      <c r="AY1210" s="209">
        <f>IF(BB1210="S",IF(AND(S1210&lt;&gt;"",R1210&lt;&gt;""),S1210-R1210,0),0)</f>
        <v>0</v>
      </c>
      <c r="AZ1210" s="209">
        <f>IF(BB1210="S",IF(Q1210="1. Aceitou o programa",IF(OR(X1210="Não se Aplica",X1210=""),IF(OR(W1210="Não se Aplica",W1210=""),0,W1210-V1210),AVERAGE(X1210-W1210,W1210-V1210)),0),0)</f>
        <v>0</v>
      </c>
      <c r="BA1210" s="209">
        <f>IF(BB1210="S",IF(AND(Q1210="1. Aceitou o programa",AH1210="Realizada"),IFERROR(IF(AG1210="",0,AG1210-R1210),0),0),0)</f>
        <v>0</v>
      </c>
      <c r="BB1210" s="209" t="str">
        <f>_xlfn.XLOOKUP(U1210,'Lista Suspensa'!$AA$20:$AA$23,'Lista Suspensa'!$AB$20:$AB$23,"N/A")</f>
        <v>S</v>
      </c>
    </row>
    <row r="1211" spans="1:54" ht="12" customHeight="1">
      <c r="A1211" s="151" t="s">
        <v>54</v>
      </c>
      <c r="B1211" s="152">
        <v>46083</v>
      </c>
      <c r="C1211" s="153" t="s">
        <v>55</v>
      </c>
      <c r="D1211" s="153" t="s">
        <v>56</v>
      </c>
      <c r="E1211" s="244">
        <v>92889353</v>
      </c>
      <c r="F1211" s="144" t="s">
        <v>2801</v>
      </c>
      <c r="G1211" s="230"/>
      <c r="H1211" s="154">
        <v>26593</v>
      </c>
      <c r="I1211" s="153">
        <v>53</v>
      </c>
      <c r="J1211" s="148" t="s">
        <v>70</v>
      </c>
      <c r="K1211" s="153" t="s">
        <v>59</v>
      </c>
      <c r="L1211" s="153"/>
      <c r="M1211" s="153"/>
      <c r="N1211" s="153">
        <v>80</v>
      </c>
      <c r="O1211" s="155" t="s">
        <v>2802</v>
      </c>
      <c r="P1211" s="156" t="s">
        <v>2077</v>
      </c>
      <c r="Q1211" s="157" t="s">
        <v>110</v>
      </c>
      <c r="R1211" s="158">
        <v>46132</v>
      </c>
      <c r="S1211" s="159"/>
      <c r="T1211" s="159" t="s">
        <v>62</v>
      </c>
      <c r="U1211" s="159" t="s">
        <v>111</v>
      </c>
      <c r="V1211" s="154">
        <v>46132</v>
      </c>
      <c r="W1211" s="154" t="s">
        <v>126</v>
      </c>
      <c r="X1211" s="154" t="s">
        <v>126</v>
      </c>
      <c r="Y1211" s="160" t="s">
        <v>2803</v>
      </c>
      <c r="Z1211" s="160" t="s">
        <v>128</v>
      </c>
      <c r="AA1211" s="153">
        <v>92</v>
      </c>
      <c r="AB1211" s="153">
        <v>1.57</v>
      </c>
      <c r="AC1211" s="182">
        <f t="shared" si="38"/>
        <v>37.324029372388331</v>
      </c>
      <c r="AD1211" s="153" t="str">
        <f t="shared" si="39"/>
        <v>OBESIDADE II</v>
      </c>
      <c r="AE1211" s="233" t="s">
        <v>225</v>
      </c>
      <c r="AF1211" s="153" t="s">
        <v>130</v>
      </c>
      <c r="AG1211" s="159"/>
      <c r="AH1211" s="153"/>
      <c r="AI1211" s="161"/>
      <c r="AJ1211" s="153"/>
      <c r="AK1211" s="153"/>
      <c r="AL1211" s="207" t="s">
        <v>131</v>
      </c>
      <c r="AM1211" s="207"/>
      <c r="AN1211" s="207"/>
      <c r="AO1211" s="207" t="str">
        <f ca="1">IF(R1211="","",IF(R1211&gt;TODAY(),"0 meses",DATEDIF(R1211,TODAY(),"m") &amp; " meses"))</f>
        <v>1 meses</v>
      </c>
      <c r="AP1211" s="147" t="s">
        <v>67</v>
      </c>
      <c r="AQ1211" s="147" t="s">
        <v>67</v>
      </c>
      <c r="AR1211" s="147"/>
      <c r="AS1211" s="209" t="s">
        <v>68</v>
      </c>
      <c r="AT1211" s="223" t="str">
        <f>MONTH(B1211)&amp;"/"&amp;YEAR(B1211)</f>
        <v>3/2026</v>
      </c>
      <c r="AU1211" s="223">
        <f>WEEKNUM(B1211)-WEEKNUM(EOMONTH(B1211,-1)+1)+1</f>
        <v>1</v>
      </c>
      <c r="AV1211" s="209" t="str">
        <f>MONTH(R1211)&amp;"/"&amp;YEAR(R1211)</f>
        <v>4/2026</v>
      </c>
      <c r="AW1211" s="209">
        <f>WEEKNUM(R1211)-WEEKNUM(EOMONTH(R1211,-1)+1)+1</f>
        <v>4</v>
      </c>
      <c r="AX1211" s="209">
        <f>IF(BB1211="S",IF(Q1211="1. Aceitou o programa",R1211-B1211,0),0)</f>
        <v>49</v>
      </c>
      <c r="AY1211" s="209">
        <f>IF(BB1211="S",IF(AND(S1211&lt;&gt;"",R1211&lt;&gt;""),S1211-R1211,0),0)</f>
        <v>0</v>
      </c>
      <c r="AZ1211" s="209">
        <f>IF(BB1211="S",IF(Q1211="1. Aceitou o programa",IF(OR(X1211="Não se Aplica",X1211=""),IF(OR(W1211="Não se Aplica",W1211=""),0,W1211-V1211),AVERAGE(X1211-W1211,W1211-V1211)),0),0)</f>
        <v>0</v>
      </c>
      <c r="BA1211" s="209">
        <f>IF(BB1211="S",IF(AND(Q1211="1. Aceitou o programa",AH1211="Realizada"),IFERROR(IF(AG1211="",0,AG1211-R1211),0),0),0)</f>
        <v>0</v>
      </c>
      <c r="BB1211" s="209" t="str">
        <f>_xlfn.XLOOKUP(U1211,'Lista Suspensa'!$AA$20:$AA$23,'Lista Suspensa'!$AB$20:$AB$23,"N/A")</f>
        <v>S</v>
      </c>
    </row>
    <row r="1212" spans="1:54" ht="12" customHeight="1">
      <c r="A1212" s="151" t="s">
        <v>54</v>
      </c>
      <c r="B1212" s="152">
        <v>46083</v>
      </c>
      <c r="C1212" s="153" t="s">
        <v>55</v>
      </c>
      <c r="D1212" s="153" t="s">
        <v>56</v>
      </c>
      <c r="E1212" s="244">
        <v>92858122</v>
      </c>
      <c r="F1212" s="144" t="s">
        <v>2804</v>
      </c>
      <c r="G1212" s="230"/>
      <c r="H1212" s="154">
        <v>26885</v>
      </c>
      <c r="I1212" s="153">
        <v>52</v>
      </c>
      <c r="J1212" s="148" t="s">
        <v>70</v>
      </c>
      <c r="K1212" s="153" t="s">
        <v>59</v>
      </c>
      <c r="L1212" s="153"/>
      <c r="M1212" s="153"/>
      <c r="N1212" s="153">
        <v>110</v>
      </c>
      <c r="O1212" s="155">
        <v>11995145675</v>
      </c>
      <c r="P1212" s="156" t="s">
        <v>89</v>
      </c>
      <c r="Q1212" s="157" t="s">
        <v>110</v>
      </c>
      <c r="R1212" s="158">
        <v>46132</v>
      </c>
      <c r="S1212" s="159"/>
      <c r="T1212" s="159" t="s">
        <v>62</v>
      </c>
      <c r="U1212" s="159" t="s">
        <v>111</v>
      </c>
      <c r="V1212" s="154">
        <v>46132</v>
      </c>
      <c r="W1212" s="154" t="s">
        <v>126</v>
      </c>
      <c r="X1212" s="154" t="s">
        <v>126</v>
      </c>
      <c r="Y1212" s="160" t="s">
        <v>2805</v>
      </c>
      <c r="Z1212" s="160" t="s">
        <v>128</v>
      </c>
      <c r="AA1212" s="153">
        <v>115</v>
      </c>
      <c r="AB1212" s="153">
        <v>1.63</v>
      </c>
      <c r="AC1212" s="182">
        <f t="shared" si="38"/>
        <v>43.283525913658778</v>
      </c>
      <c r="AD1212" s="153" t="str">
        <f t="shared" si="39"/>
        <v>OBESIDADE III</v>
      </c>
      <c r="AE1212" s="233" t="s">
        <v>504</v>
      </c>
      <c r="AF1212" s="153" t="s">
        <v>130</v>
      </c>
      <c r="AG1212" s="159"/>
      <c r="AH1212" s="153"/>
      <c r="AI1212" s="161"/>
      <c r="AJ1212" s="153"/>
      <c r="AK1212" s="153"/>
      <c r="AL1212" s="207" t="s">
        <v>131</v>
      </c>
      <c r="AM1212" s="207"/>
      <c r="AN1212" s="207"/>
      <c r="AO1212" s="207" t="str">
        <f ca="1">IF(R1212="","",IF(R1212&gt;TODAY(),"0 meses",DATEDIF(R1212,TODAY(),"m") &amp; " meses"))</f>
        <v>1 meses</v>
      </c>
      <c r="AP1212" s="147" t="s">
        <v>67</v>
      </c>
      <c r="AQ1212" s="147" t="s">
        <v>67</v>
      </c>
      <c r="AR1212" s="147"/>
      <c r="AS1212" s="209" t="s">
        <v>68</v>
      </c>
      <c r="AT1212" s="223" t="str">
        <f>MONTH(B1212)&amp;"/"&amp;YEAR(B1212)</f>
        <v>3/2026</v>
      </c>
      <c r="AU1212" s="223">
        <f>WEEKNUM(B1212)-WEEKNUM(EOMONTH(B1212,-1)+1)+1</f>
        <v>1</v>
      </c>
      <c r="AV1212" s="209" t="str">
        <f>MONTH(R1212)&amp;"/"&amp;YEAR(R1212)</f>
        <v>4/2026</v>
      </c>
      <c r="AW1212" s="209">
        <f>WEEKNUM(R1212)-WEEKNUM(EOMONTH(R1212,-1)+1)+1</f>
        <v>4</v>
      </c>
      <c r="AX1212" s="209">
        <f>IF(BB1212="S",IF(Q1212="1. Aceitou o programa",R1212-B1212,0),0)</f>
        <v>49</v>
      </c>
      <c r="AY1212" s="209">
        <f>IF(BB1212="S",IF(AND(S1212&lt;&gt;"",R1212&lt;&gt;""),S1212-R1212,0),0)</f>
        <v>0</v>
      </c>
      <c r="AZ1212" s="209">
        <f>IF(BB1212="S",IF(Q1212="1. Aceitou o programa",IF(OR(X1212="Não se Aplica",X1212=""),IF(OR(W1212="Não se Aplica",W1212=""),0,W1212-V1212),AVERAGE(X1212-W1212,W1212-V1212)),0),0)</f>
        <v>0</v>
      </c>
      <c r="BA1212" s="209">
        <f>IF(BB1212="S",IF(AND(Q1212="1. Aceitou o programa",AH1212="Realizada"),IFERROR(IF(AG1212="",0,AG1212-R1212),0),0),0)</f>
        <v>0</v>
      </c>
      <c r="BB1212" s="209" t="str">
        <f>_xlfn.XLOOKUP(U1212,'Lista Suspensa'!$AA$20:$AA$23,'Lista Suspensa'!$AB$20:$AB$23,"N/A")</f>
        <v>S</v>
      </c>
    </row>
    <row r="1213" spans="1:54" ht="12" customHeight="1">
      <c r="A1213" s="151" t="s">
        <v>54</v>
      </c>
      <c r="B1213" s="152">
        <v>46083</v>
      </c>
      <c r="C1213" s="153" t="s">
        <v>55</v>
      </c>
      <c r="D1213" s="153" t="s">
        <v>56</v>
      </c>
      <c r="E1213" s="244">
        <v>89980764</v>
      </c>
      <c r="F1213" s="144" t="s">
        <v>2806</v>
      </c>
      <c r="G1213" s="230"/>
      <c r="H1213" s="154">
        <v>27720</v>
      </c>
      <c r="I1213" s="153">
        <v>50</v>
      </c>
      <c r="J1213" s="148" t="s">
        <v>70</v>
      </c>
      <c r="K1213" s="153" t="s">
        <v>59</v>
      </c>
      <c r="L1213" s="153"/>
      <c r="M1213" s="153"/>
      <c r="N1213" s="153">
        <v>80</v>
      </c>
      <c r="O1213" s="155" t="s">
        <v>2807</v>
      </c>
      <c r="P1213" s="156" t="s">
        <v>89</v>
      </c>
      <c r="Q1213" s="157" t="s">
        <v>110</v>
      </c>
      <c r="R1213" s="158">
        <v>46132</v>
      </c>
      <c r="S1213" s="159"/>
      <c r="T1213" s="159" t="s">
        <v>62</v>
      </c>
      <c r="U1213" s="159" t="s">
        <v>111</v>
      </c>
      <c r="V1213" s="154">
        <v>46132</v>
      </c>
      <c r="W1213" s="154" t="s">
        <v>126</v>
      </c>
      <c r="X1213" s="154" t="s">
        <v>126</v>
      </c>
      <c r="Y1213" s="160" t="s">
        <v>2808</v>
      </c>
      <c r="Z1213" s="160" t="s">
        <v>128</v>
      </c>
      <c r="AA1213" s="153">
        <v>133</v>
      </c>
      <c r="AB1213" s="153">
        <v>1.68</v>
      </c>
      <c r="AC1213" s="182">
        <f t="shared" si="38"/>
        <v>47.123015873015881</v>
      </c>
      <c r="AD1213" s="153" t="str">
        <f t="shared" si="39"/>
        <v>OBESIDADE III</v>
      </c>
      <c r="AE1213" s="233" t="s">
        <v>427</v>
      </c>
      <c r="AF1213" s="153" t="s">
        <v>130</v>
      </c>
      <c r="AG1213" s="159"/>
      <c r="AH1213" s="153"/>
      <c r="AI1213" s="161"/>
      <c r="AJ1213" s="153"/>
      <c r="AK1213" s="153"/>
      <c r="AL1213" s="207" t="s">
        <v>85</v>
      </c>
      <c r="AM1213" s="207" t="s">
        <v>86</v>
      </c>
      <c r="AN1213" s="207"/>
      <c r="AO1213" s="207" t="str">
        <f ca="1">IF(R1213="","",IF(R1213&gt;TODAY(),"0 meses",DATEDIF(R1213,TODAY(),"m") &amp; " meses"))</f>
        <v>1 meses</v>
      </c>
      <c r="AP1213" s="147" t="s">
        <v>67</v>
      </c>
      <c r="AQ1213" s="147" t="s">
        <v>67</v>
      </c>
      <c r="AR1213" s="147"/>
      <c r="AS1213" s="209" t="s">
        <v>68</v>
      </c>
      <c r="AT1213" s="223" t="str">
        <f>MONTH(B1213)&amp;"/"&amp;YEAR(B1213)</f>
        <v>3/2026</v>
      </c>
      <c r="AU1213" s="223">
        <f>WEEKNUM(B1213)-WEEKNUM(EOMONTH(B1213,-1)+1)+1</f>
        <v>1</v>
      </c>
      <c r="AV1213" s="209" t="str">
        <f>MONTH(R1213)&amp;"/"&amp;YEAR(R1213)</f>
        <v>4/2026</v>
      </c>
      <c r="AW1213" s="209">
        <f>WEEKNUM(R1213)-WEEKNUM(EOMONTH(R1213,-1)+1)+1</f>
        <v>4</v>
      </c>
      <c r="AX1213" s="209">
        <f>IF(BB1213="S",IF(Q1213="1. Aceitou o programa",R1213-B1213,0),0)</f>
        <v>49</v>
      </c>
      <c r="AY1213" s="209">
        <f>IF(BB1213="S",IF(AND(S1213&lt;&gt;"",R1213&lt;&gt;""),S1213-R1213,0),0)</f>
        <v>0</v>
      </c>
      <c r="AZ1213" s="209">
        <f>IF(BB1213="S",IF(Q1213="1. Aceitou o programa",IF(OR(X1213="Não se Aplica",X1213=""),IF(OR(W1213="Não se Aplica",W1213=""),0,W1213-V1213),AVERAGE(X1213-W1213,W1213-V1213)),0),0)</f>
        <v>0</v>
      </c>
      <c r="BA1213" s="209">
        <f>IF(BB1213="S",IF(AND(Q1213="1. Aceitou o programa",AH1213="Realizada"),IFERROR(IF(AG1213="",0,AG1213-R1213),0),0),0)</f>
        <v>0</v>
      </c>
      <c r="BB1213" s="209" t="str">
        <f>_xlfn.XLOOKUP(U1213,'Lista Suspensa'!$AA$20:$AA$23,'Lista Suspensa'!$AB$20:$AB$23,"N/A")</f>
        <v>S</v>
      </c>
    </row>
    <row r="1214" spans="1:54" ht="12" customHeight="1">
      <c r="A1214" s="151" t="s">
        <v>54</v>
      </c>
      <c r="B1214" s="152">
        <v>46083</v>
      </c>
      <c r="C1214" s="153" t="s">
        <v>55</v>
      </c>
      <c r="D1214" s="153" t="s">
        <v>56</v>
      </c>
      <c r="E1214" s="244">
        <v>93707129</v>
      </c>
      <c r="F1214" s="144" t="s">
        <v>2809</v>
      </c>
      <c r="G1214" s="230"/>
      <c r="H1214" s="154">
        <v>28181</v>
      </c>
      <c r="I1214" s="153">
        <v>49</v>
      </c>
      <c r="J1214" s="148" t="s">
        <v>70</v>
      </c>
      <c r="K1214" s="153" t="s">
        <v>59</v>
      </c>
      <c r="L1214" s="153"/>
      <c r="M1214" s="153"/>
      <c r="N1214" s="153">
        <v>60</v>
      </c>
      <c r="O1214" s="155" t="s">
        <v>2810</v>
      </c>
      <c r="P1214" s="156" t="s">
        <v>89</v>
      </c>
      <c r="Q1214" s="157" t="s">
        <v>110</v>
      </c>
      <c r="R1214" s="158">
        <v>46132</v>
      </c>
      <c r="S1214" s="159"/>
      <c r="T1214" s="159" t="s">
        <v>62</v>
      </c>
      <c r="U1214" s="159" t="s">
        <v>111</v>
      </c>
      <c r="V1214" s="154">
        <v>46132</v>
      </c>
      <c r="W1214" s="154" t="s">
        <v>126</v>
      </c>
      <c r="X1214" s="154" t="s">
        <v>126</v>
      </c>
      <c r="Y1214" s="160" t="s">
        <v>107</v>
      </c>
      <c r="Z1214" s="160" t="s">
        <v>128</v>
      </c>
      <c r="AA1214" s="153">
        <v>88</v>
      </c>
      <c r="AB1214" s="153">
        <v>1.69</v>
      </c>
      <c r="AC1214" s="182">
        <f t="shared" si="38"/>
        <v>30.811246104828268</v>
      </c>
      <c r="AD1214" s="153" t="str">
        <f t="shared" si="39"/>
        <v>OBESIDADE I</v>
      </c>
      <c r="AE1214" s="233" t="s">
        <v>2811</v>
      </c>
      <c r="AF1214" s="153" t="s">
        <v>130</v>
      </c>
      <c r="AG1214" s="159"/>
      <c r="AH1214" s="153"/>
      <c r="AI1214" s="161"/>
      <c r="AJ1214" s="153"/>
      <c r="AK1214" s="153"/>
      <c r="AL1214" s="207" t="s">
        <v>131</v>
      </c>
      <c r="AM1214" s="207"/>
      <c r="AN1214" s="207"/>
      <c r="AO1214" s="207" t="str">
        <f ca="1">IF(R1214="","",IF(R1214&gt;TODAY(),"0 meses",DATEDIF(R1214,TODAY(),"m") &amp; " meses"))</f>
        <v>1 meses</v>
      </c>
      <c r="AP1214" s="147" t="s">
        <v>67</v>
      </c>
      <c r="AQ1214" s="147" t="s">
        <v>67</v>
      </c>
      <c r="AR1214" s="147"/>
      <c r="AS1214" s="209" t="s">
        <v>68</v>
      </c>
      <c r="AT1214" s="223" t="str">
        <f>MONTH(B1214)&amp;"/"&amp;YEAR(B1214)</f>
        <v>3/2026</v>
      </c>
      <c r="AU1214" s="223">
        <f>WEEKNUM(B1214)-WEEKNUM(EOMONTH(B1214,-1)+1)+1</f>
        <v>1</v>
      </c>
      <c r="AV1214" s="209" t="str">
        <f>MONTH(R1214)&amp;"/"&amp;YEAR(R1214)</f>
        <v>4/2026</v>
      </c>
      <c r="AW1214" s="209">
        <f>WEEKNUM(R1214)-WEEKNUM(EOMONTH(R1214,-1)+1)+1</f>
        <v>4</v>
      </c>
      <c r="AX1214" s="209">
        <f>IF(BB1214="S",IF(Q1214="1. Aceitou o programa",R1214-B1214,0),0)</f>
        <v>49</v>
      </c>
      <c r="AY1214" s="209">
        <f>IF(BB1214="S",IF(AND(S1214&lt;&gt;"",R1214&lt;&gt;""),S1214-R1214,0),0)</f>
        <v>0</v>
      </c>
      <c r="AZ1214" s="209">
        <f>IF(BB1214="S",IF(Q1214="1. Aceitou o programa",IF(OR(X1214="Não se Aplica",X1214=""),IF(OR(W1214="Não se Aplica",W1214=""),0,W1214-V1214),AVERAGE(X1214-W1214,W1214-V1214)),0),0)</f>
        <v>0</v>
      </c>
      <c r="BA1214" s="209">
        <f>IF(BB1214="S",IF(AND(Q1214="1. Aceitou o programa",AH1214="Realizada"),IFERROR(IF(AG1214="",0,AG1214-R1214),0),0),0)</f>
        <v>0</v>
      </c>
      <c r="BB1214" s="209" t="str">
        <f>_xlfn.XLOOKUP(U1214,'Lista Suspensa'!$AA$20:$AA$23,'Lista Suspensa'!$AB$20:$AB$23,"N/A")</f>
        <v>S</v>
      </c>
    </row>
    <row r="1215" spans="1:54" ht="12" customHeight="1">
      <c r="A1215" s="151" t="s">
        <v>54</v>
      </c>
      <c r="B1215" s="152">
        <v>46083</v>
      </c>
      <c r="C1215" s="153" t="s">
        <v>55</v>
      </c>
      <c r="D1215" s="153" t="s">
        <v>56</v>
      </c>
      <c r="E1215" s="244">
        <v>459529706</v>
      </c>
      <c r="F1215" s="144" t="s">
        <v>2812</v>
      </c>
      <c r="G1215" s="230"/>
      <c r="H1215" s="154">
        <v>29266</v>
      </c>
      <c r="I1215" s="153">
        <v>46</v>
      </c>
      <c r="J1215" s="148" t="s">
        <v>70</v>
      </c>
      <c r="K1215" s="153" t="s">
        <v>59</v>
      </c>
      <c r="L1215" s="153"/>
      <c r="M1215" s="153"/>
      <c r="N1215" s="153">
        <v>100</v>
      </c>
      <c r="O1215" s="155" t="s">
        <v>2813</v>
      </c>
      <c r="P1215" s="156" t="s">
        <v>2077</v>
      </c>
      <c r="Q1215" s="157" t="s">
        <v>110</v>
      </c>
      <c r="R1215" s="158">
        <v>46132</v>
      </c>
      <c r="S1215" s="159"/>
      <c r="T1215" s="159" t="s">
        <v>62</v>
      </c>
      <c r="U1215" s="159" t="s">
        <v>111</v>
      </c>
      <c r="V1215" s="154">
        <v>46132</v>
      </c>
      <c r="W1215" s="154" t="s">
        <v>126</v>
      </c>
      <c r="X1215" s="154" t="s">
        <v>126</v>
      </c>
      <c r="Y1215" s="160" t="s">
        <v>2814</v>
      </c>
      <c r="Z1215" s="160" t="s">
        <v>128</v>
      </c>
      <c r="AA1215" s="153">
        <v>85</v>
      </c>
      <c r="AB1215" s="153">
        <v>1.6</v>
      </c>
      <c r="AC1215" s="182">
        <f t="shared" si="38"/>
        <v>33.203124999999993</v>
      </c>
      <c r="AD1215" s="153" t="str">
        <f t="shared" si="39"/>
        <v>OBESIDADE I</v>
      </c>
      <c r="AE1215" s="233" t="s">
        <v>225</v>
      </c>
      <c r="AF1215" s="153" t="s">
        <v>130</v>
      </c>
      <c r="AG1215" s="159"/>
      <c r="AH1215" s="153"/>
      <c r="AI1215" s="161"/>
      <c r="AJ1215" s="153"/>
      <c r="AK1215" s="153"/>
      <c r="AL1215" s="207" t="s">
        <v>131</v>
      </c>
      <c r="AM1215" s="207"/>
      <c r="AN1215" s="207"/>
      <c r="AO1215" s="207" t="str">
        <f ca="1">IF(R1215="","",IF(R1215&gt;TODAY(),"0 meses",DATEDIF(R1215,TODAY(),"m") &amp; " meses"))</f>
        <v>1 meses</v>
      </c>
      <c r="AP1215" s="147" t="s">
        <v>67</v>
      </c>
      <c r="AQ1215" s="147" t="s">
        <v>67</v>
      </c>
      <c r="AR1215" s="147"/>
      <c r="AS1215" s="209" t="s">
        <v>68</v>
      </c>
      <c r="AT1215" s="223" t="str">
        <f>MONTH(B1215)&amp;"/"&amp;YEAR(B1215)</f>
        <v>3/2026</v>
      </c>
      <c r="AU1215" s="223">
        <f>WEEKNUM(B1215)-WEEKNUM(EOMONTH(B1215,-1)+1)+1</f>
        <v>1</v>
      </c>
      <c r="AV1215" s="209" t="str">
        <f>MONTH(R1215)&amp;"/"&amp;YEAR(R1215)</f>
        <v>4/2026</v>
      </c>
      <c r="AW1215" s="209">
        <f>WEEKNUM(R1215)-WEEKNUM(EOMONTH(R1215,-1)+1)+1</f>
        <v>4</v>
      </c>
      <c r="AX1215" s="209">
        <f>IF(BB1215="S",IF(Q1215="1. Aceitou o programa",R1215-B1215,0),0)</f>
        <v>49</v>
      </c>
      <c r="AY1215" s="209">
        <f>IF(BB1215="S",IF(AND(S1215&lt;&gt;"",R1215&lt;&gt;""),S1215-R1215,0),0)</f>
        <v>0</v>
      </c>
      <c r="AZ1215" s="209">
        <f>IF(BB1215="S",IF(Q1215="1. Aceitou o programa",IF(OR(X1215="Não se Aplica",X1215=""),IF(OR(W1215="Não se Aplica",W1215=""),0,W1215-V1215),AVERAGE(X1215-W1215,W1215-V1215)),0),0)</f>
        <v>0</v>
      </c>
      <c r="BA1215" s="209">
        <f>IF(BB1215="S",IF(AND(Q1215="1. Aceitou o programa",AH1215="Realizada"),IFERROR(IF(AG1215="",0,AG1215-R1215),0),0),0)</f>
        <v>0</v>
      </c>
      <c r="BB1215" s="209" t="str">
        <f>_xlfn.XLOOKUP(U1215,'Lista Suspensa'!$AA$20:$AA$23,'Lista Suspensa'!$AB$20:$AB$23,"N/A")</f>
        <v>S</v>
      </c>
    </row>
    <row r="1216" spans="1:54" ht="12" customHeight="1">
      <c r="A1216" s="151" t="s">
        <v>54</v>
      </c>
      <c r="B1216" s="152">
        <v>46083</v>
      </c>
      <c r="C1216" s="153" t="s">
        <v>55</v>
      </c>
      <c r="D1216" s="153" t="s">
        <v>56</v>
      </c>
      <c r="E1216" s="244">
        <v>93017938</v>
      </c>
      <c r="F1216" s="144" t="s">
        <v>2815</v>
      </c>
      <c r="G1216" s="230"/>
      <c r="H1216" s="154">
        <v>29437</v>
      </c>
      <c r="I1216" s="153">
        <v>45</v>
      </c>
      <c r="J1216" s="148" t="s">
        <v>58</v>
      </c>
      <c r="K1216" s="153" t="s">
        <v>59</v>
      </c>
      <c r="L1216" s="153"/>
      <c r="M1216" s="153"/>
      <c r="N1216" s="153">
        <v>110</v>
      </c>
      <c r="O1216" s="155">
        <v>11947484086</v>
      </c>
      <c r="P1216" s="156" t="s">
        <v>2242</v>
      </c>
      <c r="Q1216" s="157" t="s">
        <v>110</v>
      </c>
      <c r="R1216" s="158">
        <v>46132</v>
      </c>
      <c r="S1216" s="159"/>
      <c r="T1216" s="159" t="s">
        <v>62</v>
      </c>
      <c r="U1216" s="159" t="s">
        <v>111</v>
      </c>
      <c r="V1216" s="154">
        <v>46132</v>
      </c>
      <c r="W1216" s="154" t="s">
        <v>126</v>
      </c>
      <c r="X1216" s="154" t="s">
        <v>126</v>
      </c>
      <c r="Y1216" s="160" t="s">
        <v>2816</v>
      </c>
      <c r="Z1216" s="160" t="s">
        <v>128</v>
      </c>
      <c r="AA1216" s="153">
        <v>148</v>
      </c>
      <c r="AB1216" s="153">
        <v>1.77</v>
      </c>
      <c r="AC1216" s="182">
        <f t="shared" si="38"/>
        <v>47.240575824316124</v>
      </c>
      <c r="AD1216" s="153" t="str">
        <f t="shared" si="39"/>
        <v>OBESIDADE III</v>
      </c>
      <c r="AE1216" s="233" t="s">
        <v>135</v>
      </c>
      <c r="AF1216" s="153" t="s">
        <v>130</v>
      </c>
      <c r="AG1216" s="159"/>
      <c r="AH1216" s="153"/>
      <c r="AI1216" s="161"/>
      <c r="AJ1216" s="153"/>
      <c r="AK1216" s="153"/>
      <c r="AL1216" s="207" t="s">
        <v>1834</v>
      </c>
      <c r="AM1216" s="207"/>
      <c r="AN1216" s="207"/>
      <c r="AO1216" s="207" t="str">
        <f ca="1">IF(R1216="","",IF(R1216&gt;TODAY(),"0 meses",DATEDIF(R1216,TODAY(),"m") &amp; " meses"))</f>
        <v>1 meses</v>
      </c>
      <c r="AP1216" s="147" t="s">
        <v>67</v>
      </c>
      <c r="AQ1216" s="147" t="s">
        <v>67</v>
      </c>
      <c r="AR1216" s="147"/>
      <c r="AS1216" s="209" t="s">
        <v>68</v>
      </c>
      <c r="AT1216" s="223" t="str">
        <f>MONTH(B1216)&amp;"/"&amp;YEAR(B1216)</f>
        <v>3/2026</v>
      </c>
      <c r="AU1216" s="223">
        <f>WEEKNUM(B1216)-WEEKNUM(EOMONTH(B1216,-1)+1)+1</f>
        <v>1</v>
      </c>
      <c r="AV1216" s="209" t="str">
        <f>MONTH(R1216)&amp;"/"&amp;YEAR(R1216)</f>
        <v>4/2026</v>
      </c>
      <c r="AW1216" s="209">
        <f>WEEKNUM(R1216)-WEEKNUM(EOMONTH(R1216,-1)+1)+1</f>
        <v>4</v>
      </c>
      <c r="AX1216" s="209">
        <f>IF(BB1216="S",IF(Q1216="1. Aceitou o programa",R1216-B1216,0),0)</f>
        <v>49</v>
      </c>
      <c r="AY1216" s="209">
        <f>IF(BB1216="S",IF(AND(S1216&lt;&gt;"",R1216&lt;&gt;""),S1216-R1216,0),0)</f>
        <v>0</v>
      </c>
      <c r="AZ1216" s="209">
        <f>IF(BB1216="S",IF(Q1216="1. Aceitou o programa",IF(OR(X1216="Não se Aplica",X1216=""),IF(OR(W1216="Não se Aplica",W1216=""),0,W1216-V1216),AVERAGE(X1216-W1216,W1216-V1216)),0),0)</f>
        <v>0</v>
      </c>
      <c r="BA1216" s="209">
        <f>IF(BB1216="S",IF(AND(Q1216="1. Aceitou o programa",AH1216="Realizada"),IFERROR(IF(AG1216="",0,AG1216-R1216),0),0),0)</f>
        <v>0</v>
      </c>
      <c r="BB1216" s="209" t="str">
        <f>_xlfn.XLOOKUP(U1216,'Lista Suspensa'!$AA$20:$AA$23,'Lista Suspensa'!$AB$20:$AB$23,"N/A")</f>
        <v>S</v>
      </c>
    </row>
    <row r="1217" spans="1:54" ht="12" customHeight="1">
      <c r="A1217" s="151" t="s">
        <v>54</v>
      </c>
      <c r="B1217" s="152">
        <v>46083</v>
      </c>
      <c r="C1217" s="153" t="s">
        <v>55</v>
      </c>
      <c r="D1217" s="153" t="s">
        <v>56</v>
      </c>
      <c r="E1217" s="244">
        <v>94993418</v>
      </c>
      <c r="F1217" s="144" t="s">
        <v>2817</v>
      </c>
      <c r="G1217" s="230"/>
      <c r="H1217" s="154">
        <v>30317</v>
      </c>
      <c r="I1217" s="153">
        <v>43</v>
      </c>
      <c r="J1217" s="148" t="s">
        <v>70</v>
      </c>
      <c r="K1217" s="153" t="s">
        <v>59</v>
      </c>
      <c r="L1217" s="153"/>
      <c r="M1217" s="153"/>
      <c r="N1217" s="153">
        <v>60</v>
      </c>
      <c r="O1217" s="155" t="s">
        <v>2818</v>
      </c>
      <c r="P1217" s="156" t="s">
        <v>2242</v>
      </c>
      <c r="Q1217" s="157" t="s">
        <v>110</v>
      </c>
      <c r="R1217" s="158">
        <v>46132</v>
      </c>
      <c r="S1217" s="159"/>
      <c r="T1217" s="159" t="s">
        <v>62</v>
      </c>
      <c r="U1217" s="159" t="s">
        <v>111</v>
      </c>
      <c r="V1217" s="154">
        <v>46132</v>
      </c>
      <c r="W1217" s="154" t="s">
        <v>126</v>
      </c>
      <c r="X1217" s="154" t="s">
        <v>126</v>
      </c>
      <c r="Y1217" s="160" t="s">
        <v>2759</v>
      </c>
      <c r="Z1217" s="160" t="s">
        <v>128</v>
      </c>
      <c r="AA1217" s="153">
        <v>73</v>
      </c>
      <c r="AB1217" s="153">
        <v>1.49</v>
      </c>
      <c r="AC1217" s="182">
        <f t="shared" si="38"/>
        <v>32.881401738660422</v>
      </c>
      <c r="AD1217" s="153" t="str">
        <f t="shared" si="39"/>
        <v>OBESIDADE I</v>
      </c>
      <c r="AE1217" s="233" t="s">
        <v>135</v>
      </c>
      <c r="AF1217" s="153" t="s">
        <v>130</v>
      </c>
      <c r="AG1217" s="159"/>
      <c r="AH1217" s="153"/>
      <c r="AI1217" s="161"/>
      <c r="AJ1217" s="153"/>
      <c r="AK1217" s="153"/>
      <c r="AL1217" s="207" t="s">
        <v>131</v>
      </c>
      <c r="AM1217" s="207"/>
      <c r="AN1217" s="207"/>
      <c r="AO1217" s="207" t="str">
        <f ca="1">IF(R1217="","",IF(R1217&gt;TODAY(),"0 meses",DATEDIF(R1217,TODAY(),"m") &amp; " meses"))</f>
        <v>1 meses</v>
      </c>
      <c r="AP1217" s="147" t="s">
        <v>67</v>
      </c>
      <c r="AQ1217" s="147" t="s">
        <v>67</v>
      </c>
      <c r="AR1217" s="147"/>
      <c r="AS1217" s="209" t="s">
        <v>68</v>
      </c>
      <c r="AT1217" s="223" t="str">
        <f>MONTH(B1217)&amp;"/"&amp;YEAR(B1217)</f>
        <v>3/2026</v>
      </c>
      <c r="AU1217" s="223">
        <f>WEEKNUM(B1217)-WEEKNUM(EOMONTH(B1217,-1)+1)+1</f>
        <v>1</v>
      </c>
      <c r="AV1217" s="209" t="str">
        <f>MONTH(R1217)&amp;"/"&amp;YEAR(R1217)</f>
        <v>4/2026</v>
      </c>
      <c r="AW1217" s="209">
        <f>WEEKNUM(R1217)-WEEKNUM(EOMONTH(R1217,-1)+1)+1</f>
        <v>4</v>
      </c>
      <c r="AX1217" s="209">
        <f>IF(BB1217="S",IF(Q1217="1. Aceitou o programa",R1217-B1217,0),0)</f>
        <v>49</v>
      </c>
      <c r="AY1217" s="209">
        <f>IF(BB1217="S",IF(AND(S1217&lt;&gt;"",R1217&lt;&gt;""),S1217-R1217,0),0)</f>
        <v>0</v>
      </c>
      <c r="AZ1217" s="209">
        <f>IF(BB1217="S",IF(Q1217="1. Aceitou o programa",IF(OR(X1217="Não se Aplica",X1217=""),IF(OR(W1217="Não se Aplica",W1217=""),0,W1217-V1217),AVERAGE(X1217-W1217,W1217-V1217)),0),0)</f>
        <v>0</v>
      </c>
      <c r="BA1217" s="209">
        <f>IF(BB1217="S",IF(AND(Q1217="1. Aceitou o programa",AH1217="Realizada"),IFERROR(IF(AG1217="",0,AG1217-R1217),0),0),0)</f>
        <v>0</v>
      </c>
      <c r="BB1217" s="209" t="str">
        <f>_xlfn.XLOOKUP(U1217,'Lista Suspensa'!$AA$20:$AA$23,'Lista Suspensa'!$AB$20:$AB$23,"N/A")</f>
        <v>S</v>
      </c>
    </row>
    <row r="1218" spans="1:54" ht="12" customHeight="1">
      <c r="A1218" s="151" t="s">
        <v>54</v>
      </c>
      <c r="B1218" s="152">
        <v>46083</v>
      </c>
      <c r="C1218" s="153" t="s">
        <v>55</v>
      </c>
      <c r="D1218" s="153" t="s">
        <v>56</v>
      </c>
      <c r="E1218" s="244">
        <v>94487290</v>
      </c>
      <c r="F1218" s="144" t="s">
        <v>2819</v>
      </c>
      <c r="G1218" s="230"/>
      <c r="H1218" s="154">
        <v>31242</v>
      </c>
      <c r="I1218" s="153">
        <v>40</v>
      </c>
      <c r="J1218" s="148" t="s">
        <v>70</v>
      </c>
      <c r="K1218" s="153" t="s">
        <v>59</v>
      </c>
      <c r="L1218" s="153"/>
      <c r="M1218" s="153"/>
      <c r="N1218" s="153">
        <v>110</v>
      </c>
      <c r="O1218" s="155">
        <v>11961715882</v>
      </c>
      <c r="P1218" s="156" t="s">
        <v>2242</v>
      </c>
      <c r="Q1218" s="157" t="s">
        <v>110</v>
      </c>
      <c r="R1218" s="158">
        <v>46132</v>
      </c>
      <c r="S1218" s="159"/>
      <c r="T1218" s="159" t="s">
        <v>62</v>
      </c>
      <c r="U1218" s="159" t="s">
        <v>111</v>
      </c>
      <c r="V1218" s="154">
        <v>46132</v>
      </c>
      <c r="W1218" s="154" t="s">
        <v>126</v>
      </c>
      <c r="X1218" s="154" t="s">
        <v>126</v>
      </c>
      <c r="Y1218" s="160" t="s">
        <v>2820</v>
      </c>
      <c r="Z1218" s="160" t="s">
        <v>128</v>
      </c>
      <c r="AA1218" s="153">
        <v>127</v>
      </c>
      <c r="AB1218" s="153">
        <v>1.75</v>
      </c>
      <c r="AC1218" s="182">
        <f t="shared" ref="AC1218:AC1281" si="40">SUM(AA1218/(AB1218^2))</f>
        <v>41.469387755102041</v>
      </c>
      <c r="AD1218" s="153" t="str">
        <f t="shared" ref="AD1218:AD1281" si="41">IF(AC1218&lt;18.5,"ABAIXO DO PESO",
(IF(AC1218&lt;=24.9,"PESO NORMAL",
(IF(AC1218&lt;=29.9,"SOBREPESO",
(IF(AC1218&lt;=34.9,"OBESIDADE I",
(IF(AC1218&lt;=39.9,"OBESIDADE II",
(IF(AC1218&lt;=999,"OBESIDADE III","VAZIO")))))))))))</f>
        <v>OBESIDADE III</v>
      </c>
      <c r="AE1218" s="233" t="s">
        <v>66</v>
      </c>
      <c r="AF1218" s="153" t="s">
        <v>130</v>
      </c>
      <c r="AG1218" s="159"/>
      <c r="AH1218" s="153"/>
      <c r="AI1218" s="161"/>
      <c r="AJ1218" s="153"/>
      <c r="AK1218" s="153"/>
      <c r="AL1218" s="207" t="s">
        <v>131</v>
      </c>
      <c r="AM1218" s="207"/>
      <c r="AN1218" s="207"/>
      <c r="AO1218" s="207" t="str">
        <f ca="1">IF(R1218="","",IF(R1218&gt;TODAY(),"0 meses",DATEDIF(R1218,TODAY(),"m") &amp; " meses"))</f>
        <v>1 meses</v>
      </c>
      <c r="AP1218" s="147" t="s">
        <v>67</v>
      </c>
      <c r="AQ1218" s="147" t="s">
        <v>67</v>
      </c>
      <c r="AR1218" s="147"/>
      <c r="AS1218" s="209" t="s">
        <v>68</v>
      </c>
      <c r="AT1218" s="223" t="str">
        <f>MONTH(B1218)&amp;"/"&amp;YEAR(B1218)</f>
        <v>3/2026</v>
      </c>
      <c r="AU1218" s="223">
        <f>WEEKNUM(B1218)-WEEKNUM(EOMONTH(B1218,-1)+1)+1</f>
        <v>1</v>
      </c>
      <c r="AV1218" s="209" t="str">
        <f>MONTH(R1218)&amp;"/"&amp;YEAR(R1218)</f>
        <v>4/2026</v>
      </c>
      <c r="AW1218" s="209">
        <f>WEEKNUM(R1218)-WEEKNUM(EOMONTH(R1218,-1)+1)+1</f>
        <v>4</v>
      </c>
      <c r="AX1218" s="209">
        <f>IF(BB1218="S",IF(Q1218="1. Aceitou o programa",R1218-B1218,0),0)</f>
        <v>49</v>
      </c>
      <c r="AY1218" s="209">
        <f>IF(BB1218="S",IF(AND(S1218&lt;&gt;"",R1218&lt;&gt;""),S1218-R1218,0),0)</f>
        <v>0</v>
      </c>
      <c r="AZ1218" s="209">
        <f>IF(BB1218="S",IF(Q1218="1. Aceitou o programa",IF(OR(X1218="Não se Aplica",X1218=""),IF(OR(W1218="Não se Aplica",W1218=""),0,W1218-V1218),AVERAGE(X1218-W1218,W1218-V1218)),0),0)</f>
        <v>0</v>
      </c>
      <c r="BA1218" s="209">
        <f>IF(BB1218="S",IF(AND(Q1218="1. Aceitou o programa",AH1218="Realizada"),IFERROR(IF(AG1218="",0,AG1218-R1218),0),0),0)</f>
        <v>0</v>
      </c>
      <c r="BB1218" s="209" t="str">
        <f>_xlfn.XLOOKUP(U1218,'Lista Suspensa'!$AA$20:$AA$23,'Lista Suspensa'!$AB$20:$AB$23,"N/A")</f>
        <v>S</v>
      </c>
    </row>
    <row r="1219" spans="1:54" ht="12" customHeight="1">
      <c r="A1219" s="151" t="s">
        <v>54</v>
      </c>
      <c r="B1219" s="152">
        <v>46083</v>
      </c>
      <c r="C1219" s="153" t="s">
        <v>55</v>
      </c>
      <c r="D1219" s="153" t="s">
        <v>56</v>
      </c>
      <c r="E1219" s="244">
        <v>94966444</v>
      </c>
      <c r="F1219" s="144" t="s">
        <v>2821</v>
      </c>
      <c r="G1219" s="230"/>
      <c r="H1219" s="154">
        <v>33310</v>
      </c>
      <c r="I1219" s="153">
        <v>35</v>
      </c>
      <c r="J1219" s="148" t="s">
        <v>70</v>
      </c>
      <c r="K1219" s="153" t="s">
        <v>59</v>
      </c>
      <c r="L1219" s="153"/>
      <c r="M1219" s="153"/>
      <c r="N1219" s="153">
        <v>110</v>
      </c>
      <c r="O1219" s="155">
        <v>11988043647</v>
      </c>
      <c r="P1219" s="156" t="s">
        <v>89</v>
      </c>
      <c r="Q1219" s="157" t="s">
        <v>110</v>
      </c>
      <c r="R1219" s="158">
        <v>46132</v>
      </c>
      <c r="S1219" s="159"/>
      <c r="T1219" s="159" t="s">
        <v>62</v>
      </c>
      <c r="U1219" s="159" t="s">
        <v>111</v>
      </c>
      <c r="V1219" s="154">
        <v>46132</v>
      </c>
      <c r="W1219" s="154" t="s">
        <v>126</v>
      </c>
      <c r="X1219" s="154" t="s">
        <v>126</v>
      </c>
      <c r="Y1219" s="160" t="s">
        <v>2803</v>
      </c>
      <c r="Z1219" s="160" t="s">
        <v>128</v>
      </c>
      <c r="AA1219" s="153">
        <v>107</v>
      </c>
      <c r="AB1219" s="153">
        <v>1.56</v>
      </c>
      <c r="AC1219" s="182">
        <f t="shared" si="40"/>
        <v>43.967784352399732</v>
      </c>
      <c r="AD1219" s="153" t="str">
        <f t="shared" si="41"/>
        <v>OBESIDADE III</v>
      </c>
      <c r="AE1219" s="233" t="s">
        <v>427</v>
      </c>
      <c r="AF1219" s="153" t="s">
        <v>130</v>
      </c>
      <c r="AG1219" s="159"/>
      <c r="AH1219" s="153"/>
      <c r="AI1219" s="161"/>
      <c r="AJ1219" s="153"/>
      <c r="AK1219" s="153"/>
      <c r="AL1219" s="207" t="s">
        <v>131</v>
      </c>
      <c r="AM1219" s="207"/>
      <c r="AN1219" s="207"/>
      <c r="AO1219" s="207" t="str">
        <f ca="1">IF(R1219="","",IF(R1219&gt;TODAY(),"0 meses",DATEDIF(R1219,TODAY(),"m") &amp; " meses"))</f>
        <v>1 meses</v>
      </c>
      <c r="AP1219" s="147" t="s">
        <v>67</v>
      </c>
      <c r="AQ1219" s="147" t="s">
        <v>67</v>
      </c>
      <c r="AR1219" s="147"/>
      <c r="AS1219" s="209" t="s">
        <v>68</v>
      </c>
      <c r="AT1219" s="223" t="str">
        <f>MONTH(B1219)&amp;"/"&amp;YEAR(B1219)</f>
        <v>3/2026</v>
      </c>
      <c r="AU1219" s="223">
        <f>WEEKNUM(B1219)-WEEKNUM(EOMONTH(B1219,-1)+1)+1</f>
        <v>1</v>
      </c>
      <c r="AV1219" s="209" t="str">
        <f>MONTH(R1219)&amp;"/"&amp;YEAR(R1219)</f>
        <v>4/2026</v>
      </c>
      <c r="AW1219" s="209">
        <f>WEEKNUM(R1219)-WEEKNUM(EOMONTH(R1219,-1)+1)+1</f>
        <v>4</v>
      </c>
      <c r="AX1219" s="209">
        <f>IF(BB1219="S",IF(Q1219="1. Aceitou o programa",R1219-B1219,0),0)</f>
        <v>49</v>
      </c>
      <c r="AY1219" s="209">
        <f>IF(BB1219="S",IF(AND(S1219&lt;&gt;"",R1219&lt;&gt;""),S1219-R1219,0),0)</f>
        <v>0</v>
      </c>
      <c r="AZ1219" s="209">
        <f>IF(BB1219="S",IF(Q1219="1. Aceitou o programa",IF(OR(X1219="Não se Aplica",X1219=""),IF(OR(W1219="Não se Aplica",W1219=""),0,W1219-V1219),AVERAGE(X1219-W1219,W1219-V1219)),0),0)</f>
        <v>0</v>
      </c>
      <c r="BA1219" s="209">
        <f>IF(BB1219="S",IF(AND(Q1219="1. Aceitou o programa",AH1219="Realizada"),IFERROR(IF(AG1219="",0,AG1219-R1219),0),0),0)</f>
        <v>0</v>
      </c>
      <c r="BB1219" s="209" t="str">
        <f>_xlfn.XLOOKUP(U1219,'Lista Suspensa'!$AA$20:$AA$23,'Lista Suspensa'!$AB$20:$AB$23,"N/A")</f>
        <v>S</v>
      </c>
    </row>
    <row r="1220" spans="1:54" ht="12" customHeight="1">
      <c r="A1220" s="151" t="s">
        <v>54</v>
      </c>
      <c r="B1220" s="152">
        <v>46083</v>
      </c>
      <c r="C1220" s="153" t="s">
        <v>55</v>
      </c>
      <c r="D1220" s="153" t="s">
        <v>56</v>
      </c>
      <c r="E1220" s="244">
        <v>804953651</v>
      </c>
      <c r="F1220" s="144" t="s">
        <v>2822</v>
      </c>
      <c r="G1220" s="230"/>
      <c r="H1220" s="154">
        <v>33733</v>
      </c>
      <c r="I1220" s="153">
        <v>34</v>
      </c>
      <c r="J1220" s="148" t="s">
        <v>70</v>
      </c>
      <c r="K1220" s="153" t="s">
        <v>59</v>
      </c>
      <c r="L1220" s="153"/>
      <c r="M1220" s="153"/>
      <c r="N1220" s="153">
        <v>100</v>
      </c>
      <c r="O1220" s="155" t="s">
        <v>2823</v>
      </c>
      <c r="P1220" s="156" t="s">
        <v>2077</v>
      </c>
      <c r="Q1220" s="157" t="s">
        <v>110</v>
      </c>
      <c r="R1220" s="158">
        <v>46132</v>
      </c>
      <c r="S1220" s="159"/>
      <c r="T1220" s="159" t="s">
        <v>62</v>
      </c>
      <c r="U1220" s="159" t="s">
        <v>111</v>
      </c>
      <c r="V1220" s="154">
        <v>46132</v>
      </c>
      <c r="W1220" s="154" t="s">
        <v>126</v>
      </c>
      <c r="X1220" s="154" t="s">
        <v>126</v>
      </c>
      <c r="Y1220" s="160" t="s">
        <v>355</v>
      </c>
      <c r="Z1220" s="160" t="s">
        <v>128</v>
      </c>
      <c r="AA1220" s="153">
        <v>102</v>
      </c>
      <c r="AB1220" s="153">
        <v>1.57</v>
      </c>
      <c r="AC1220" s="182">
        <f t="shared" si="40"/>
        <v>41.380989086778364</v>
      </c>
      <c r="AD1220" s="153" t="str">
        <f t="shared" si="41"/>
        <v>OBESIDADE III</v>
      </c>
      <c r="AE1220" s="233" t="s">
        <v>225</v>
      </c>
      <c r="AF1220" s="153" t="s">
        <v>130</v>
      </c>
      <c r="AG1220" s="159"/>
      <c r="AH1220" s="153"/>
      <c r="AI1220" s="161"/>
      <c r="AJ1220" s="153"/>
      <c r="AK1220" s="153"/>
      <c r="AL1220" s="207" t="s">
        <v>131</v>
      </c>
      <c r="AM1220" s="207"/>
      <c r="AN1220" s="207"/>
      <c r="AO1220" s="207" t="str">
        <f ca="1">IF(R1220="","",IF(R1220&gt;TODAY(),"0 meses",DATEDIF(R1220,TODAY(),"m") &amp; " meses"))</f>
        <v>1 meses</v>
      </c>
      <c r="AP1220" s="147" t="s">
        <v>67</v>
      </c>
      <c r="AQ1220" s="147" t="s">
        <v>67</v>
      </c>
      <c r="AR1220" s="147"/>
      <c r="AS1220" s="209" t="s">
        <v>68</v>
      </c>
      <c r="AT1220" s="223" t="str">
        <f>MONTH(B1220)&amp;"/"&amp;YEAR(B1220)</f>
        <v>3/2026</v>
      </c>
      <c r="AU1220" s="223">
        <f>WEEKNUM(B1220)-WEEKNUM(EOMONTH(B1220,-1)+1)+1</f>
        <v>1</v>
      </c>
      <c r="AV1220" s="209" t="str">
        <f>MONTH(R1220)&amp;"/"&amp;YEAR(R1220)</f>
        <v>4/2026</v>
      </c>
      <c r="AW1220" s="209">
        <f>WEEKNUM(R1220)-WEEKNUM(EOMONTH(R1220,-1)+1)+1</f>
        <v>4</v>
      </c>
      <c r="AX1220" s="209">
        <f>IF(BB1220="S",IF(Q1220="1. Aceitou o programa",R1220-B1220,0),0)</f>
        <v>49</v>
      </c>
      <c r="AY1220" s="209">
        <f>IF(BB1220="S",IF(AND(S1220&lt;&gt;"",R1220&lt;&gt;""),S1220-R1220,0),0)</f>
        <v>0</v>
      </c>
      <c r="AZ1220" s="209">
        <f>IF(BB1220="S",IF(Q1220="1. Aceitou o programa",IF(OR(X1220="Não se Aplica",X1220=""),IF(OR(W1220="Não se Aplica",W1220=""),0,W1220-V1220),AVERAGE(X1220-W1220,W1220-V1220)),0),0)</f>
        <v>0</v>
      </c>
      <c r="BA1220" s="209">
        <f>IF(BB1220="S",IF(AND(Q1220="1. Aceitou o programa",AH1220="Realizada"),IFERROR(IF(AG1220="",0,AG1220-R1220),0),0),0)</f>
        <v>0</v>
      </c>
      <c r="BB1220" s="209" t="str">
        <f>_xlfn.XLOOKUP(U1220,'Lista Suspensa'!$AA$20:$AA$23,'Lista Suspensa'!$AB$20:$AB$23,"N/A")</f>
        <v>S</v>
      </c>
    </row>
    <row r="1221" spans="1:54" ht="12" customHeight="1">
      <c r="A1221" s="151" t="s">
        <v>54</v>
      </c>
      <c r="B1221" s="152">
        <v>46086</v>
      </c>
      <c r="C1221" s="153" t="s">
        <v>297</v>
      </c>
      <c r="D1221" s="153" t="s">
        <v>455</v>
      </c>
      <c r="E1221" s="244">
        <v>93099160</v>
      </c>
      <c r="F1221" s="144" t="s">
        <v>2824</v>
      </c>
      <c r="G1221" s="230"/>
      <c r="H1221" s="154">
        <v>29308</v>
      </c>
      <c r="I1221" s="153">
        <v>46</v>
      </c>
      <c r="J1221" s="148" t="s">
        <v>70</v>
      </c>
      <c r="K1221" s="153" t="s">
        <v>101</v>
      </c>
      <c r="L1221" s="153"/>
      <c r="M1221" s="153"/>
      <c r="N1221" s="153"/>
      <c r="O1221" s="155">
        <v>21972566999</v>
      </c>
      <c r="P1221" s="156" t="s">
        <v>2242</v>
      </c>
      <c r="Q1221" s="157" t="s">
        <v>110</v>
      </c>
      <c r="R1221" s="158">
        <v>46132</v>
      </c>
      <c r="S1221" s="159"/>
      <c r="T1221" s="159" t="s">
        <v>62</v>
      </c>
      <c r="U1221" s="159" t="s">
        <v>111</v>
      </c>
      <c r="V1221" s="154">
        <v>46139</v>
      </c>
      <c r="W1221" s="154" t="s">
        <v>126</v>
      </c>
      <c r="X1221" s="154" t="s">
        <v>126</v>
      </c>
      <c r="Y1221" s="160" t="s">
        <v>2825</v>
      </c>
      <c r="Z1221" s="160" t="s">
        <v>128</v>
      </c>
      <c r="AA1221" s="153">
        <v>82</v>
      </c>
      <c r="AB1221" s="153">
        <v>1.63</v>
      </c>
      <c r="AC1221" s="182">
        <f t="shared" si="40"/>
        <v>30.863035868869737</v>
      </c>
      <c r="AD1221" s="153" t="str">
        <f t="shared" si="41"/>
        <v>OBESIDADE I</v>
      </c>
      <c r="AE1221" s="233" t="s">
        <v>135</v>
      </c>
      <c r="AF1221" s="153" t="s">
        <v>130</v>
      </c>
      <c r="AG1221" s="159"/>
      <c r="AH1221" s="153"/>
      <c r="AI1221" s="161"/>
      <c r="AJ1221" s="153"/>
      <c r="AK1221" s="153"/>
      <c r="AL1221" s="207" t="s">
        <v>131</v>
      </c>
      <c r="AM1221" s="207"/>
      <c r="AN1221" s="207"/>
      <c r="AO1221" s="207" t="str">
        <f ca="1">IF(R1221="","",IF(R1221&gt;TODAY(),"0 meses",DATEDIF(R1221,TODAY(),"m") &amp; " meses"))</f>
        <v>1 meses</v>
      </c>
      <c r="AP1221" s="147" t="s">
        <v>67</v>
      </c>
      <c r="AQ1221" s="147" t="s">
        <v>67</v>
      </c>
      <c r="AR1221" s="147"/>
      <c r="AS1221" s="209" t="s">
        <v>68</v>
      </c>
      <c r="AT1221" s="223" t="str">
        <f>MONTH(B1221)&amp;"/"&amp;YEAR(B1221)</f>
        <v>3/2026</v>
      </c>
      <c r="AU1221" s="223">
        <f>WEEKNUM(B1221)-WEEKNUM(EOMONTH(B1221,-1)+1)+1</f>
        <v>1</v>
      </c>
      <c r="AV1221" s="209" t="str">
        <f>MONTH(R1221)&amp;"/"&amp;YEAR(R1221)</f>
        <v>4/2026</v>
      </c>
      <c r="AW1221" s="209">
        <f>WEEKNUM(R1221)-WEEKNUM(EOMONTH(R1221,-1)+1)+1</f>
        <v>4</v>
      </c>
      <c r="AX1221" s="209">
        <f>IF(BB1221="S",IF(Q1221="1. Aceitou o programa",R1221-B1221,0),0)</f>
        <v>46</v>
      </c>
      <c r="AY1221" s="209">
        <f>IF(BB1221="S",IF(AND(S1221&lt;&gt;"",R1221&lt;&gt;""),S1221-R1221,0),0)</f>
        <v>0</v>
      </c>
      <c r="AZ1221" s="209">
        <f>IF(BB1221="S",IF(Q1221="1. Aceitou o programa",IF(OR(X1221="Não se Aplica",X1221=""),IF(OR(W1221="Não se Aplica",W1221=""),0,W1221-V1221),AVERAGE(X1221-W1221,W1221-V1221)),0),0)</f>
        <v>0</v>
      </c>
      <c r="BA1221" s="209">
        <f>IF(BB1221="S",IF(AND(Q1221="1. Aceitou o programa",AH1221="Realizada"),IFERROR(IF(AG1221="",0,AG1221-R1221),0),0),0)</f>
        <v>0</v>
      </c>
      <c r="BB1221" s="209" t="str">
        <f>_xlfn.XLOOKUP(U1221,'Lista Suspensa'!$AA$20:$AA$23,'Lista Suspensa'!$AB$20:$AB$23,"N/A")</f>
        <v>S</v>
      </c>
    </row>
    <row r="1222" spans="1:54" ht="12" customHeight="1">
      <c r="A1222" s="151" t="s">
        <v>54</v>
      </c>
      <c r="B1222" s="152">
        <v>46086</v>
      </c>
      <c r="C1222" s="153" t="s">
        <v>297</v>
      </c>
      <c r="D1222" s="153" t="s">
        <v>455</v>
      </c>
      <c r="E1222" s="244">
        <v>93807303</v>
      </c>
      <c r="F1222" s="144" t="s">
        <v>2826</v>
      </c>
      <c r="G1222" s="230"/>
      <c r="H1222" s="154">
        <v>30471</v>
      </c>
      <c r="I1222" s="153">
        <v>42</v>
      </c>
      <c r="J1222" s="148" t="s">
        <v>70</v>
      </c>
      <c r="K1222" s="153" t="s">
        <v>101</v>
      </c>
      <c r="L1222" s="153"/>
      <c r="M1222" s="153"/>
      <c r="N1222" s="153"/>
      <c r="O1222" s="155">
        <v>21998500192</v>
      </c>
      <c r="P1222" s="156" t="s">
        <v>2077</v>
      </c>
      <c r="Q1222" s="157" t="s">
        <v>110</v>
      </c>
      <c r="R1222" s="158">
        <v>46132</v>
      </c>
      <c r="S1222" s="159"/>
      <c r="T1222" s="159" t="s">
        <v>62</v>
      </c>
      <c r="U1222" s="159" t="s">
        <v>111</v>
      </c>
      <c r="V1222" s="154">
        <v>46139</v>
      </c>
      <c r="W1222" s="154" t="s">
        <v>126</v>
      </c>
      <c r="X1222" s="154" t="s">
        <v>126</v>
      </c>
      <c r="Y1222" s="160" t="s">
        <v>1100</v>
      </c>
      <c r="Z1222" s="160" t="s">
        <v>2281</v>
      </c>
      <c r="AA1222" s="153">
        <v>89</v>
      </c>
      <c r="AB1222" s="153">
        <v>1.63</v>
      </c>
      <c r="AC1222" s="182">
        <f t="shared" si="40"/>
        <v>33.497685272309838</v>
      </c>
      <c r="AD1222" s="153" t="str">
        <f t="shared" si="41"/>
        <v>OBESIDADE I</v>
      </c>
      <c r="AE1222" s="233" t="s">
        <v>129</v>
      </c>
      <c r="AF1222" s="153" t="s">
        <v>130</v>
      </c>
      <c r="AG1222" s="159"/>
      <c r="AH1222" s="153"/>
      <c r="AI1222" s="161"/>
      <c r="AJ1222" s="153"/>
      <c r="AK1222" s="153"/>
      <c r="AL1222" s="207" t="s">
        <v>131</v>
      </c>
      <c r="AM1222" s="207"/>
      <c r="AN1222" s="207"/>
      <c r="AO1222" s="207" t="str">
        <f ca="1">IF(R1222="","",IF(R1222&gt;TODAY(),"0 meses",DATEDIF(R1222,TODAY(),"m") &amp; " meses"))</f>
        <v>1 meses</v>
      </c>
      <c r="AP1222" s="147" t="s">
        <v>67</v>
      </c>
      <c r="AQ1222" s="147" t="s">
        <v>67</v>
      </c>
      <c r="AR1222" s="147"/>
      <c r="AS1222" s="209" t="s">
        <v>68</v>
      </c>
      <c r="AT1222" s="223" t="str">
        <f>MONTH(B1222)&amp;"/"&amp;YEAR(B1222)</f>
        <v>3/2026</v>
      </c>
      <c r="AU1222" s="223">
        <f>WEEKNUM(B1222)-WEEKNUM(EOMONTH(B1222,-1)+1)+1</f>
        <v>1</v>
      </c>
      <c r="AV1222" s="209" t="str">
        <f>MONTH(R1222)&amp;"/"&amp;YEAR(R1222)</f>
        <v>4/2026</v>
      </c>
      <c r="AW1222" s="209">
        <f>WEEKNUM(R1222)-WEEKNUM(EOMONTH(R1222,-1)+1)+1</f>
        <v>4</v>
      </c>
      <c r="AX1222" s="209">
        <f>IF(BB1222="S",IF(Q1222="1. Aceitou o programa",R1222-B1222,0),0)</f>
        <v>46</v>
      </c>
      <c r="AY1222" s="209">
        <f>IF(BB1222="S",IF(AND(S1222&lt;&gt;"",R1222&lt;&gt;""),S1222-R1222,0),0)</f>
        <v>0</v>
      </c>
      <c r="AZ1222" s="209">
        <f>IF(BB1222="S",IF(Q1222="1. Aceitou o programa",IF(OR(X1222="Não se Aplica",X1222=""),IF(OR(W1222="Não se Aplica",W1222=""),0,W1222-V1222),AVERAGE(X1222-W1222,W1222-V1222)),0),0)</f>
        <v>0</v>
      </c>
      <c r="BA1222" s="209">
        <f>IF(BB1222="S",IF(AND(Q1222="1. Aceitou o programa",AH1222="Realizada"),IFERROR(IF(AG1222="",0,AG1222-R1222),0),0),0)</f>
        <v>0</v>
      </c>
      <c r="BB1222" s="209" t="str">
        <f>_xlfn.XLOOKUP(U1222,'Lista Suspensa'!$AA$20:$AA$23,'Lista Suspensa'!$AB$20:$AB$23,"N/A")</f>
        <v>S</v>
      </c>
    </row>
    <row r="1223" spans="1:54" ht="12" customHeight="1">
      <c r="A1223" s="151" t="s">
        <v>54</v>
      </c>
      <c r="B1223" s="152">
        <v>46086</v>
      </c>
      <c r="C1223" s="153" t="s">
        <v>297</v>
      </c>
      <c r="D1223" s="153" t="s">
        <v>455</v>
      </c>
      <c r="E1223" s="244">
        <v>96297357</v>
      </c>
      <c r="F1223" s="144" t="s">
        <v>2827</v>
      </c>
      <c r="G1223" s="230"/>
      <c r="H1223" s="154">
        <v>28920</v>
      </c>
      <c r="I1223" s="153">
        <v>47</v>
      </c>
      <c r="J1223" s="148" t="s">
        <v>70</v>
      </c>
      <c r="K1223" s="153" t="s">
        <v>59</v>
      </c>
      <c r="L1223" s="153"/>
      <c r="M1223" s="153"/>
      <c r="N1223" s="153"/>
      <c r="O1223" s="155">
        <v>11975193157</v>
      </c>
      <c r="P1223" s="156" t="s">
        <v>2242</v>
      </c>
      <c r="Q1223" s="157" t="s">
        <v>110</v>
      </c>
      <c r="R1223" s="158">
        <v>46132</v>
      </c>
      <c r="S1223" s="159"/>
      <c r="T1223" s="159" t="s">
        <v>62</v>
      </c>
      <c r="U1223" s="159" t="s">
        <v>111</v>
      </c>
      <c r="V1223" s="154">
        <v>46139</v>
      </c>
      <c r="W1223" s="154" t="s">
        <v>126</v>
      </c>
      <c r="X1223" s="154" t="s">
        <v>126</v>
      </c>
      <c r="Y1223" s="160" t="s">
        <v>2828</v>
      </c>
      <c r="Z1223" s="160" t="s">
        <v>128</v>
      </c>
      <c r="AA1223" s="153">
        <v>80</v>
      </c>
      <c r="AB1223" s="153">
        <v>1.65</v>
      </c>
      <c r="AC1223" s="182">
        <f t="shared" si="40"/>
        <v>29.384756657483933</v>
      </c>
      <c r="AD1223" s="153" t="str">
        <f t="shared" si="41"/>
        <v>SOBREPESO</v>
      </c>
      <c r="AE1223" s="233" t="s">
        <v>135</v>
      </c>
      <c r="AF1223" s="153" t="s">
        <v>130</v>
      </c>
      <c r="AG1223" s="159"/>
      <c r="AH1223" s="153"/>
      <c r="AI1223" s="161"/>
      <c r="AJ1223" s="153"/>
      <c r="AK1223" s="153"/>
      <c r="AL1223" s="207" t="s">
        <v>136</v>
      </c>
      <c r="AM1223" s="207"/>
      <c r="AN1223" s="207"/>
      <c r="AO1223" s="207" t="str">
        <f ca="1">IF(R1223="","",IF(R1223&gt;TODAY(),"0 meses",DATEDIF(R1223,TODAY(),"m") &amp; " meses"))</f>
        <v>1 meses</v>
      </c>
      <c r="AP1223" s="147" t="s">
        <v>67</v>
      </c>
      <c r="AQ1223" s="147" t="s">
        <v>67</v>
      </c>
      <c r="AR1223" s="147"/>
      <c r="AS1223" s="209" t="s">
        <v>68</v>
      </c>
      <c r="AT1223" s="223" t="str">
        <f>MONTH(B1223)&amp;"/"&amp;YEAR(B1223)</f>
        <v>3/2026</v>
      </c>
      <c r="AU1223" s="223">
        <f>WEEKNUM(B1223)-WEEKNUM(EOMONTH(B1223,-1)+1)+1</f>
        <v>1</v>
      </c>
      <c r="AV1223" s="209" t="str">
        <f>MONTH(R1223)&amp;"/"&amp;YEAR(R1223)</f>
        <v>4/2026</v>
      </c>
      <c r="AW1223" s="209">
        <f>WEEKNUM(R1223)-WEEKNUM(EOMONTH(R1223,-1)+1)+1</f>
        <v>4</v>
      </c>
      <c r="AX1223" s="209">
        <f>IF(BB1223="S",IF(Q1223="1. Aceitou o programa",R1223-B1223,0),0)</f>
        <v>46</v>
      </c>
      <c r="AY1223" s="209">
        <f>IF(BB1223="S",IF(AND(S1223&lt;&gt;"",R1223&lt;&gt;""),S1223-R1223,0),0)</f>
        <v>0</v>
      </c>
      <c r="AZ1223" s="209">
        <f>IF(BB1223="S",IF(Q1223="1. Aceitou o programa",IF(OR(X1223="Não se Aplica",X1223=""),IF(OR(W1223="Não se Aplica",W1223=""),0,W1223-V1223),AVERAGE(X1223-W1223,W1223-V1223)),0),0)</f>
        <v>0</v>
      </c>
      <c r="BA1223" s="209">
        <f>IF(BB1223="S",IF(AND(Q1223="1. Aceitou o programa",AH1223="Realizada"),IFERROR(IF(AG1223="",0,AG1223-R1223),0),0),0)</f>
        <v>0</v>
      </c>
      <c r="BB1223" s="209" t="str">
        <f>_xlfn.XLOOKUP(U1223,'Lista Suspensa'!$AA$20:$AA$23,'Lista Suspensa'!$AB$20:$AB$23,"N/A")</f>
        <v>S</v>
      </c>
    </row>
    <row r="1224" spans="1:54" ht="12" customHeight="1">
      <c r="A1224" s="151" t="s">
        <v>54</v>
      </c>
      <c r="B1224" s="152">
        <v>46086</v>
      </c>
      <c r="C1224" s="153" t="s">
        <v>297</v>
      </c>
      <c r="D1224" s="153" t="s">
        <v>455</v>
      </c>
      <c r="E1224" s="244">
        <v>93991631</v>
      </c>
      <c r="F1224" s="144" t="s">
        <v>2829</v>
      </c>
      <c r="G1224" s="230"/>
      <c r="H1224" s="154">
        <v>29785</v>
      </c>
      <c r="I1224" s="153">
        <v>44</v>
      </c>
      <c r="J1224" s="148" t="s">
        <v>70</v>
      </c>
      <c r="K1224" s="153" t="s">
        <v>59</v>
      </c>
      <c r="L1224" s="153"/>
      <c r="M1224" s="153"/>
      <c r="N1224" s="153"/>
      <c r="O1224" s="155">
        <v>11994996103</v>
      </c>
      <c r="P1224" s="156" t="s">
        <v>2242</v>
      </c>
      <c r="Q1224" s="157" t="s">
        <v>110</v>
      </c>
      <c r="R1224" s="158">
        <v>46132</v>
      </c>
      <c r="S1224" s="159"/>
      <c r="T1224" s="159" t="s">
        <v>62</v>
      </c>
      <c r="U1224" s="159" t="s">
        <v>111</v>
      </c>
      <c r="V1224" s="154">
        <v>46139</v>
      </c>
      <c r="W1224" s="154" t="s">
        <v>126</v>
      </c>
      <c r="X1224" s="154" t="s">
        <v>126</v>
      </c>
      <c r="Y1224" s="160" t="s">
        <v>2830</v>
      </c>
      <c r="Z1224" s="160" t="s">
        <v>128</v>
      </c>
      <c r="AA1224" s="153">
        <v>73</v>
      </c>
      <c r="AB1224" s="153">
        <v>1.65</v>
      </c>
      <c r="AC1224" s="182">
        <f t="shared" si="40"/>
        <v>26.813590449954088</v>
      </c>
      <c r="AD1224" s="153" t="str">
        <f t="shared" si="41"/>
        <v>SOBREPESO</v>
      </c>
      <c r="AE1224" s="233" t="s">
        <v>135</v>
      </c>
      <c r="AF1224" s="153" t="s">
        <v>130</v>
      </c>
      <c r="AG1224" s="159"/>
      <c r="AH1224" s="153"/>
      <c r="AI1224" s="161"/>
      <c r="AJ1224" s="153"/>
      <c r="AK1224" s="153"/>
      <c r="AL1224" s="207" t="s">
        <v>136</v>
      </c>
      <c r="AM1224" s="207"/>
      <c r="AN1224" s="207"/>
      <c r="AO1224" s="207" t="str">
        <f ca="1">IF(R1224="","",IF(R1224&gt;TODAY(),"0 meses",DATEDIF(R1224,TODAY(),"m") &amp; " meses"))</f>
        <v>1 meses</v>
      </c>
      <c r="AP1224" s="147" t="s">
        <v>67</v>
      </c>
      <c r="AQ1224" s="147" t="s">
        <v>67</v>
      </c>
      <c r="AR1224" s="147"/>
      <c r="AS1224" s="209" t="s">
        <v>68</v>
      </c>
      <c r="AT1224" s="223" t="str">
        <f>MONTH(B1224)&amp;"/"&amp;YEAR(B1224)</f>
        <v>3/2026</v>
      </c>
      <c r="AU1224" s="223">
        <f>WEEKNUM(B1224)-WEEKNUM(EOMONTH(B1224,-1)+1)+1</f>
        <v>1</v>
      </c>
      <c r="AV1224" s="209" t="str">
        <f>MONTH(R1224)&amp;"/"&amp;YEAR(R1224)</f>
        <v>4/2026</v>
      </c>
      <c r="AW1224" s="209">
        <f>WEEKNUM(R1224)-WEEKNUM(EOMONTH(R1224,-1)+1)+1</f>
        <v>4</v>
      </c>
      <c r="AX1224" s="209">
        <f>IF(BB1224="S",IF(Q1224="1. Aceitou o programa",R1224-B1224,0),0)</f>
        <v>46</v>
      </c>
      <c r="AY1224" s="209">
        <f>IF(BB1224="S",IF(AND(S1224&lt;&gt;"",R1224&lt;&gt;""),S1224-R1224,0),0)</f>
        <v>0</v>
      </c>
      <c r="AZ1224" s="209">
        <f>IF(BB1224="S",IF(Q1224="1. Aceitou o programa",IF(OR(X1224="Não se Aplica",X1224=""),IF(OR(W1224="Não se Aplica",W1224=""),0,W1224-V1224),AVERAGE(X1224-W1224,W1224-V1224)),0),0)</f>
        <v>0</v>
      </c>
      <c r="BA1224" s="209">
        <f>IF(BB1224="S",IF(AND(Q1224="1. Aceitou o programa",AH1224="Realizada"),IFERROR(IF(AG1224="",0,AG1224-R1224),0),0),0)</f>
        <v>0</v>
      </c>
      <c r="BB1224" s="209" t="str">
        <f>_xlfn.XLOOKUP(U1224,'Lista Suspensa'!$AA$20:$AA$23,'Lista Suspensa'!$AB$20:$AB$23,"N/A")</f>
        <v>S</v>
      </c>
    </row>
    <row r="1225" spans="1:54" ht="12" customHeight="1">
      <c r="A1225" s="151" t="s">
        <v>54</v>
      </c>
      <c r="B1225" s="152">
        <v>46093</v>
      </c>
      <c r="C1225" s="153" t="s">
        <v>297</v>
      </c>
      <c r="D1225" s="153" t="s">
        <v>455</v>
      </c>
      <c r="E1225" s="244">
        <v>96319053</v>
      </c>
      <c r="F1225" s="144" t="s">
        <v>2831</v>
      </c>
      <c r="G1225" s="230"/>
      <c r="H1225" s="154">
        <v>21545</v>
      </c>
      <c r="I1225" s="153">
        <v>67</v>
      </c>
      <c r="J1225" s="148" t="s">
        <v>70</v>
      </c>
      <c r="K1225" s="153" t="s">
        <v>59</v>
      </c>
      <c r="L1225" s="153"/>
      <c r="M1225" s="153"/>
      <c r="N1225" s="153"/>
      <c r="O1225" s="155" t="s">
        <v>2832</v>
      </c>
      <c r="P1225" s="156" t="s">
        <v>2077</v>
      </c>
      <c r="Q1225" s="157" t="s">
        <v>110</v>
      </c>
      <c r="R1225" s="158">
        <v>46132</v>
      </c>
      <c r="S1225" s="159"/>
      <c r="T1225" s="159" t="s">
        <v>62</v>
      </c>
      <c r="U1225" s="159" t="s">
        <v>111</v>
      </c>
      <c r="V1225" s="154">
        <v>46139</v>
      </c>
      <c r="W1225" s="154" t="s">
        <v>126</v>
      </c>
      <c r="X1225" s="154" t="s">
        <v>126</v>
      </c>
      <c r="Y1225" s="160" t="s">
        <v>2833</v>
      </c>
      <c r="Z1225" s="160" t="s">
        <v>128</v>
      </c>
      <c r="AA1225" s="153">
        <v>70</v>
      </c>
      <c r="AB1225" s="153">
        <v>1.65</v>
      </c>
      <c r="AC1225" s="182">
        <f t="shared" si="40"/>
        <v>25.711662075298442</v>
      </c>
      <c r="AD1225" s="153" t="str">
        <f t="shared" si="41"/>
        <v>SOBREPESO</v>
      </c>
      <c r="AE1225" s="233" t="s">
        <v>504</v>
      </c>
      <c r="AF1225" s="153" t="s">
        <v>130</v>
      </c>
      <c r="AG1225" s="159"/>
      <c r="AH1225" s="153"/>
      <c r="AI1225" s="161"/>
      <c r="AJ1225" s="153"/>
      <c r="AK1225" s="153"/>
      <c r="AL1225" s="207" t="s">
        <v>136</v>
      </c>
      <c r="AM1225" s="207"/>
      <c r="AN1225" s="207"/>
      <c r="AO1225" s="207" t="str">
        <f ca="1">IF(R1225="","",IF(R1225&gt;TODAY(),"0 meses",DATEDIF(R1225,TODAY(),"m") &amp; " meses"))</f>
        <v>1 meses</v>
      </c>
      <c r="AP1225" s="147" t="s">
        <v>67</v>
      </c>
      <c r="AQ1225" s="147" t="s">
        <v>67</v>
      </c>
      <c r="AR1225" s="147"/>
      <c r="AS1225" s="209" t="s">
        <v>68</v>
      </c>
      <c r="AT1225" s="223" t="str">
        <f>MONTH(B1225)&amp;"/"&amp;YEAR(B1225)</f>
        <v>3/2026</v>
      </c>
      <c r="AU1225" s="223">
        <f>WEEKNUM(B1225)-WEEKNUM(EOMONTH(B1225,-1)+1)+1</f>
        <v>2</v>
      </c>
      <c r="AV1225" s="209" t="str">
        <f>MONTH(R1225)&amp;"/"&amp;YEAR(R1225)</f>
        <v>4/2026</v>
      </c>
      <c r="AW1225" s="209">
        <f>WEEKNUM(R1225)-WEEKNUM(EOMONTH(R1225,-1)+1)+1</f>
        <v>4</v>
      </c>
      <c r="AX1225" s="209">
        <f>IF(BB1225="S",IF(Q1225="1. Aceitou o programa",R1225-B1225,0),0)</f>
        <v>39</v>
      </c>
      <c r="AY1225" s="209">
        <f>IF(BB1225="S",IF(AND(S1225&lt;&gt;"",R1225&lt;&gt;""),S1225-R1225,0),0)</f>
        <v>0</v>
      </c>
      <c r="AZ1225" s="209">
        <f>IF(BB1225="S",IF(Q1225="1. Aceitou o programa",IF(OR(X1225="Não se Aplica",X1225=""),IF(OR(W1225="Não se Aplica",W1225=""),0,W1225-V1225),AVERAGE(X1225-W1225,W1225-V1225)),0),0)</f>
        <v>0</v>
      </c>
      <c r="BA1225" s="209">
        <f>IF(BB1225="S",IF(AND(Q1225="1. Aceitou o programa",AH1225="Realizada"),IFERROR(IF(AG1225="",0,AG1225-R1225),0),0),0)</f>
        <v>0</v>
      </c>
      <c r="BB1225" s="209" t="str">
        <f>_xlfn.XLOOKUP(U1225,'Lista Suspensa'!$AA$20:$AA$23,'Lista Suspensa'!$AB$20:$AB$23,"N/A")</f>
        <v>S</v>
      </c>
    </row>
    <row r="1226" spans="1:54" ht="12" customHeight="1">
      <c r="A1226" s="151" t="s">
        <v>54</v>
      </c>
      <c r="B1226" s="152">
        <v>46093</v>
      </c>
      <c r="C1226" s="153" t="s">
        <v>297</v>
      </c>
      <c r="D1226" s="153" t="s">
        <v>455</v>
      </c>
      <c r="E1226" s="244">
        <v>94595272</v>
      </c>
      <c r="F1226" s="144" t="s">
        <v>2834</v>
      </c>
      <c r="G1226" s="230"/>
      <c r="H1226" s="154">
        <v>36308</v>
      </c>
      <c r="I1226" s="153">
        <v>26</v>
      </c>
      <c r="J1226" s="148" t="s">
        <v>70</v>
      </c>
      <c r="K1226" s="153"/>
      <c r="L1226" s="153"/>
      <c r="M1226" s="153"/>
      <c r="N1226" s="153"/>
      <c r="O1226" s="155" t="s">
        <v>2835</v>
      </c>
      <c r="P1226" s="156" t="s">
        <v>2242</v>
      </c>
      <c r="Q1226" s="157" t="s">
        <v>110</v>
      </c>
      <c r="R1226" s="158">
        <v>46132</v>
      </c>
      <c r="S1226" s="159"/>
      <c r="T1226" s="159" t="s">
        <v>62</v>
      </c>
      <c r="U1226" s="159" t="s">
        <v>111</v>
      </c>
      <c r="V1226" s="154">
        <v>46139</v>
      </c>
      <c r="W1226" s="154" t="s">
        <v>126</v>
      </c>
      <c r="X1226" s="154" t="s">
        <v>126</v>
      </c>
      <c r="Y1226" s="160" t="s">
        <v>2836</v>
      </c>
      <c r="Z1226" s="160" t="s">
        <v>128</v>
      </c>
      <c r="AA1226" s="153">
        <v>129</v>
      </c>
      <c r="AB1226" s="153">
        <v>1.62</v>
      </c>
      <c r="AC1226" s="182">
        <f t="shared" si="40"/>
        <v>49.1540923639689</v>
      </c>
      <c r="AD1226" s="153" t="str">
        <f t="shared" si="41"/>
        <v>OBESIDADE III</v>
      </c>
      <c r="AE1226" s="233" t="s">
        <v>66</v>
      </c>
      <c r="AF1226" s="153" t="s">
        <v>130</v>
      </c>
      <c r="AG1226" s="159"/>
      <c r="AH1226" s="153"/>
      <c r="AI1226" s="161"/>
      <c r="AJ1226" s="153"/>
      <c r="AK1226" s="153"/>
      <c r="AL1226" s="207" t="s">
        <v>131</v>
      </c>
      <c r="AM1226" s="207"/>
      <c r="AN1226" s="207"/>
      <c r="AO1226" s="207" t="str">
        <f ca="1">IF(R1226="","",IF(R1226&gt;TODAY(),"0 meses",DATEDIF(R1226,TODAY(),"m") &amp; " meses"))</f>
        <v>1 meses</v>
      </c>
      <c r="AP1226" s="147" t="s">
        <v>67</v>
      </c>
      <c r="AQ1226" s="147" t="s">
        <v>67</v>
      </c>
      <c r="AR1226" s="147"/>
      <c r="AS1226" s="209" t="s">
        <v>68</v>
      </c>
      <c r="AT1226" s="223" t="str">
        <f>MONTH(B1226)&amp;"/"&amp;YEAR(B1226)</f>
        <v>3/2026</v>
      </c>
      <c r="AU1226" s="223">
        <f>WEEKNUM(B1226)-WEEKNUM(EOMONTH(B1226,-1)+1)+1</f>
        <v>2</v>
      </c>
      <c r="AV1226" s="209" t="str">
        <f>MONTH(R1226)&amp;"/"&amp;YEAR(R1226)</f>
        <v>4/2026</v>
      </c>
      <c r="AW1226" s="209">
        <f>WEEKNUM(R1226)-WEEKNUM(EOMONTH(R1226,-1)+1)+1</f>
        <v>4</v>
      </c>
      <c r="AX1226" s="209">
        <f>IF(BB1226="S",IF(Q1226="1. Aceitou o programa",R1226-B1226,0),0)</f>
        <v>39</v>
      </c>
      <c r="AY1226" s="209">
        <f>IF(BB1226="S",IF(AND(S1226&lt;&gt;"",R1226&lt;&gt;""),S1226-R1226,0),0)</f>
        <v>0</v>
      </c>
      <c r="AZ1226" s="209">
        <f>IF(BB1226="S",IF(Q1226="1. Aceitou o programa",IF(OR(X1226="Não se Aplica",X1226=""),IF(OR(W1226="Não se Aplica",W1226=""),0,W1226-V1226),AVERAGE(X1226-W1226,W1226-V1226)),0),0)</f>
        <v>0</v>
      </c>
      <c r="BA1226" s="209">
        <f>IF(BB1226="S",IF(AND(Q1226="1. Aceitou o programa",AH1226="Realizada"),IFERROR(IF(AG1226="",0,AG1226-R1226),0),0),0)</f>
        <v>0</v>
      </c>
      <c r="BB1226" s="209" t="str">
        <f>_xlfn.XLOOKUP(U1226,'Lista Suspensa'!$AA$20:$AA$23,'Lista Suspensa'!$AB$20:$AB$23,"N/A")</f>
        <v>S</v>
      </c>
    </row>
    <row r="1227" spans="1:54" ht="12" customHeight="1">
      <c r="A1227" s="151" t="s">
        <v>67</v>
      </c>
      <c r="B1227" s="152">
        <v>46099</v>
      </c>
      <c r="C1227" s="153" t="s">
        <v>297</v>
      </c>
      <c r="D1227" s="153" t="s">
        <v>455</v>
      </c>
      <c r="E1227" s="244">
        <v>89279950</v>
      </c>
      <c r="F1227" s="144" t="s">
        <v>2837</v>
      </c>
      <c r="G1227" s="230"/>
      <c r="H1227" s="154">
        <v>34716</v>
      </c>
      <c r="I1227" s="153">
        <v>31</v>
      </c>
      <c r="J1227" s="148" t="s">
        <v>58</v>
      </c>
      <c r="K1227" s="153"/>
      <c r="L1227" s="153"/>
      <c r="M1227" s="153"/>
      <c r="N1227" s="153"/>
      <c r="O1227" s="155" t="s">
        <v>2838</v>
      </c>
      <c r="P1227" s="156" t="s">
        <v>2077</v>
      </c>
      <c r="Q1227" s="157" t="s">
        <v>110</v>
      </c>
      <c r="R1227" s="158">
        <v>46132</v>
      </c>
      <c r="S1227" s="159"/>
      <c r="T1227" s="159" t="s">
        <v>62</v>
      </c>
      <c r="U1227" s="159" t="s">
        <v>111</v>
      </c>
      <c r="V1227" s="154">
        <v>46112</v>
      </c>
      <c r="W1227" s="154">
        <v>46141</v>
      </c>
      <c r="X1227" s="154">
        <v>46146</v>
      </c>
      <c r="Y1227" s="160">
        <v>46111</v>
      </c>
      <c r="Z1227" s="160" t="s">
        <v>128</v>
      </c>
      <c r="AA1227" s="153">
        <v>155</v>
      </c>
      <c r="AB1227" s="153">
        <v>1.76</v>
      </c>
      <c r="AC1227" s="182">
        <f t="shared" si="40"/>
        <v>50.038739669421489</v>
      </c>
      <c r="AD1227" s="153" t="str">
        <f t="shared" si="41"/>
        <v>OBESIDADE III</v>
      </c>
      <c r="AE1227" s="233" t="s">
        <v>135</v>
      </c>
      <c r="AF1227" s="153" t="s">
        <v>130</v>
      </c>
      <c r="AG1227" s="159"/>
      <c r="AH1227" s="153"/>
      <c r="AI1227" s="161"/>
      <c r="AJ1227" s="153"/>
      <c r="AK1227" s="153"/>
      <c r="AL1227" s="207" t="s">
        <v>143</v>
      </c>
      <c r="AM1227" s="207"/>
      <c r="AN1227" s="207"/>
      <c r="AO1227" s="207" t="str">
        <f ca="1">IF(R1227="","",IF(R1227&gt;TODAY(),"0 meses",DATEDIF(R1227,TODAY(),"m") &amp; " meses"))</f>
        <v>1 meses</v>
      </c>
      <c r="AP1227" s="147" t="s">
        <v>67</v>
      </c>
      <c r="AQ1227" s="147" t="s">
        <v>67</v>
      </c>
      <c r="AR1227" s="147"/>
      <c r="AS1227" s="209" t="s">
        <v>68</v>
      </c>
      <c r="AT1227" s="223" t="str">
        <f>MONTH(B1227)&amp;"/"&amp;YEAR(B1227)</f>
        <v>3/2026</v>
      </c>
      <c r="AU1227" s="223">
        <f>WEEKNUM(B1227)-WEEKNUM(EOMONTH(B1227,-1)+1)+1</f>
        <v>3</v>
      </c>
      <c r="AV1227" s="209" t="str">
        <f>MONTH(R1227)&amp;"/"&amp;YEAR(R1227)</f>
        <v>4/2026</v>
      </c>
      <c r="AW1227" s="209">
        <f>WEEKNUM(R1227)-WEEKNUM(EOMONTH(R1227,-1)+1)+1</f>
        <v>4</v>
      </c>
      <c r="AX1227" s="209">
        <f>IF(BB1227="S",IF(Q1227="1. Aceitou o programa",R1227-B1227,0),0)</f>
        <v>33</v>
      </c>
      <c r="AY1227" s="209">
        <f>IF(BB1227="S",IF(AND(S1227&lt;&gt;"",R1227&lt;&gt;""),S1227-R1227,0),0)</f>
        <v>0</v>
      </c>
      <c r="AZ1227" s="209">
        <f>IF(BB1227="S",IF(Q1227="1. Aceitou o programa",IF(OR(X1227="Não se Aplica",X1227=""),IF(OR(W1227="Não se Aplica",W1227=""),0,W1227-V1227),AVERAGE(X1227-W1227,W1227-V1227)),0),0)</f>
        <v>17</v>
      </c>
      <c r="BA1227" s="209">
        <f>IF(BB1227="S",IF(AND(Q1227="1. Aceitou o programa",AH1227="Realizada"),IFERROR(IF(AG1227="",0,AG1227-R1227),0),0),0)</f>
        <v>0</v>
      </c>
      <c r="BB1227" s="209" t="str">
        <f>_xlfn.XLOOKUP(U1227,'Lista Suspensa'!$AA$20:$AA$23,'Lista Suspensa'!$AB$20:$AB$23,"N/A")</f>
        <v>S</v>
      </c>
    </row>
    <row r="1228" spans="1:54" ht="12" customHeight="1">
      <c r="A1228" s="151" t="s">
        <v>54</v>
      </c>
      <c r="B1228" s="152">
        <v>46083</v>
      </c>
      <c r="C1228" s="153" t="s">
        <v>55</v>
      </c>
      <c r="D1228" s="153" t="s">
        <v>56</v>
      </c>
      <c r="E1228" s="244">
        <v>89957915</v>
      </c>
      <c r="F1228" s="144" t="s">
        <v>2839</v>
      </c>
      <c r="G1228" s="230"/>
      <c r="H1228" s="154">
        <v>31457</v>
      </c>
      <c r="I1228" s="153">
        <v>40</v>
      </c>
      <c r="J1228" s="148" t="s">
        <v>70</v>
      </c>
      <c r="K1228" s="153"/>
      <c r="L1228" s="153"/>
      <c r="M1228" s="153"/>
      <c r="N1228" s="153">
        <v>40</v>
      </c>
      <c r="O1228" s="155" t="s">
        <v>2840</v>
      </c>
      <c r="P1228" s="156" t="s">
        <v>2242</v>
      </c>
      <c r="Q1228" s="157" t="s">
        <v>110</v>
      </c>
      <c r="R1228" s="158">
        <v>46132</v>
      </c>
      <c r="S1228" s="159"/>
      <c r="T1228" s="159" t="s">
        <v>62</v>
      </c>
      <c r="U1228" s="159" t="s">
        <v>111</v>
      </c>
      <c r="V1228" s="154">
        <v>46132</v>
      </c>
      <c r="W1228" s="154" t="s">
        <v>126</v>
      </c>
      <c r="X1228" s="154" t="s">
        <v>126</v>
      </c>
      <c r="Y1228" s="160" t="s">
        <v>2841</v>
      </c>
      <c r="Z1228" s="160" t="s">
        <v>128</v>
      </c>
      <c r="AA1228" s="153">
        <v>84</v>
      </c>
      <c r="AB1228" s="153">
        <v>1.63</v>
      </c>
      <c r="AC1228" s="182">
        <f t="shared" si="40"/>
        <v>31.615792841281195</v>
      </c>
      <c r="AD1228" s="153" t="str">
        <f t="shared" si="41"/>
        <v>OBESIDADE I</v>
      </c>
      <c r="AE1228" s="233" t="s">
        <v>135</v>
      </c>
      <c r="AF1228" s="153" t="s">
        <v>130</v>
      </c>
      <c r="AG1228" s="159"/>
      <c r="AH1228" s="153"/>
      <c r="AI1228" s="161"/>
      <c r="AJ1228" s="153"/>
      <c r="AK1228" s="153"/>
      <c r="AL1228" s="207" t="s">
        <v>131</v>
      </c>
      <c r="AM1228" s="207"/>
      <c r="AN1228" s="207"/>
      <c r="AO1228" s="207" t="str">
        <f ca="1">IF(R1228="","",IF(R1228&gt;TODAY(),"0 meses",DATEDIF(R1228,TODAY(),"m") &amp; " meses"))</f>
        <v>1 meses</v>
      </c>
      <c r="AP1228" s="147" t="s">
        <v>67</v>
      </c>
      <c r="AQ1228" s="147" t="s">
        <v>67</v>
      </c>
      <c r="AR1228" s="147"/>
      <c r="AS1228" s="209" t="s">
        <v>68</v>
      </c>
      <c r="AT1228" s="223" t="str">
        <f>MONTH(B1228)&amp;"/"&amp;YEAR(B1228)</f>
        <v>3/2026</v>
      </c>
      <c r="AU1228" s="223">
        <f>WEEKNUM(B1228)-WEEKNUM(EOMONTH(B1228,-1)+1)+1</f>
        <v>1</v>
      </c>
      <c r="AV1228" s="209" t="str">
        <f>MONTH(R1228)&amp;"/"&amp;YEAR(R1228)</f>
        <v>4/2026</v>
      </c>
      <c r="AW1228" s="209">
        <f>WEEKNUM(R1228)-WEEKNUM(EOMONTH(R1228,-1)+1)+1</f>
        <v>4</v>
      </c>
      <c r="AX1228" s="209">
        <f>IF(BB1228="S",IF(Q1228="1. Aceitou o programa",R1228-B1228,0),0)</f>
        <v>49</v>
      </c>
      <c r="AY1228" s="209">
        <f>IF(BB1228="S",IF(AND(S1228&lt;&gt;"",R1228&lt;&gt;""),S1228-R1228,0),0)</f>
        <v>0</v>
      </c>
      <c r="AZ1228" s="209">
        <f>IF(BB1228="S",IF(Q1228="1. Aceitou o programa",IF(OR(X1228="Não se Aplica",X1228=""),IF(OR(W1228="Não se Aplica",W1228=""),0,W1228-V1228),AVERAGE(X1228-W1228,W1228-V1228)),0),0)</f>
        <v>0</v>
      </c>
      <c r="BA1228" s="209">
        <f>IF(BB1228="S",IF(AND(Q1228="1. Aceitou o programa",AH1228="Realizada"),IFERROR(IF(AG1228="",0,AG1228-R1228),0),0),0)</f>
        <v>0</v>
      </c>
      <c r="BB1228" s="209" t="str">
        <f>_xlfn.XLOOKUP(U1228,'Lista Suspensa'!$AA$20:$AA$23,'Lista Suspensa'!$AB$20:$AB$23,"N/A")</f>
        <v>S</v>
      </c>
    </row>
    <row r="1229" spans="1:54" ht="12" customHeight="1">
      <c r="A1229" s="151" t="s">
        <v>54</v>
      </c>
      <c r="B1229" s="152">
        <v>46083</v>
      </c>
      <c r="C1229" s="153" t="s">
        <v>55</v>
      </c>
      <c r="D1229" s="153" t="s">
        <v>56</v>
      </c>
      <c r="E1229" s="244">
        <v>92864629</v>
      </c>
      <c r="F1229" s="144" t="s">
        <v>2842</v>
      </c>
      <c r="G1229" s="230"/>
      <c r="H1229" s="154">
        <v>32140</v>
      </c>
      <c r="I1229" s="153">
        <v>38</v>
      </c>
      <c r="J1229" s="148" t="s">
        <v>70</v>
      </c>
      <c r="K1229" s="153"/>
      <c r="L1229" s="153"/>
      <c r="M1229" s="153"/>
      <c r="N1229" s="153">
        <v>110</v>
      </c>
      <c r="O1229" s="155" t="s">
        <v>2843</v>
      </c>
      <c r="P1229" s="156" t="s">
        <v>89</v>
      </c>
      <c r="Q1229" s="157" t="s">
        <v>110</v>
      </c>
      <c r="R1229" s="158">
        <v>46132</v>
      </c>
      <c r="S1229" s="159"/>
      <c r="T1229" s="159" t="s">
        <v>62</v>
      </c>
      <c r="U1229" s="159" t="s">
        <v>111</v>
      </c>
      <c r="V1229" s="154">
        <v>46132</v>
      </c>
      <c r="W1229" s="154" t="s">
        <v>126</v>
      </c>
      <c r="X1229" s="154" t="s">
        <v>126</v>
      </c>
      <c r="Y1229" s="160" t="s">
        <v>2844</v>
      </c>
      <c r="Z1229" s="160" t="s">
        <v>128</v>
      </c>
      <c r="AA1229" s="153">
        <v>87</v>
      </c>
      <c r="AB1229" s="153">
        <v>1.58</v>
      </c>
      <c r="AC1229" s="182">
        <f t="shared" si="40"/>
        <v>34.850184265342087</v>
      </c>
      <c r="AD1229" s="153" t="str">
        <f t="shared" si="41"/>
        <v>OBESIDADE I</v>
      </c>
      <c r="AE1229" s="233" t="s">
        <v>135</v>
      </c>
      <c r="AF1229" s="153" t="s">
        <v>130</v>
      </c>
      <c r="AG1229" s="159"/>
      <c r="AH1229" s="153"/>
      <c r="AI1229" s="161"/>
      <c r="AJ1229" s="153"/>
      <c r="AK1229" s="153"/>
      <c r="AL1229" s="207" t="s">
        <v>131</v>
      </c>
      <c r="AM1229" s="207"/>
      <c r="AN1229" s="207"/>
      <c r="AO1229" s="207" t="str">
        <f ca="1">IF(R1229="","",IF(R1229&gt;TODAY(),"0 meses",DATEDIF(R1229,TODAY(),"m") &amp; " meses"))</f>
        <v>1 meses</v>
      </c>
      <c r="AP1229" s="147" t="s">
        <v>67</v>
      </c>
      <c r="AQ1229" s="147" t="s">
        <v>67</v>
      </c>
      <c r="AR1229" s="147"/>
      <c r="AS1229" s="209" t="s">
        <v>68</v>
      </c>
      <c r="AT1229" s="223" t="str">
        <f>MONTH(B1229)&amp;"/"&amp;YEAR(B1229)</f>
        <v>3/2026</v>
      </c>
      <c r="AU1229" s="223">
        <f>WEEKNUM(B1229)-WEEKNUM(EOMONTH(B1229,-1)+1)+1</f>
        <v>1</v>
      </c>
      <c r="AV1229" s="209" t="str">
        <f>MONTH(R1229)&amp;"/"&amp;YEAR(R1229)</f>
        <v>4/2026</v>
      </c>
      <c r="AW1229" s="209">
        <f>WEEKNUM(R1229)-WEEKNUM(EOMONTH(R1229,-1)+1)+1</f>
        <v>4</v>
      </c>
      <c r="AX1229" s="209">
        <f>IF(BB1229="S",IF(Q1229="1. Aceitou o programa",R1229-B1229,0),0)</f>
        <v>49</v>
      </c>
      <c r="AY1229" s="209">
        <f>IF(BB1229="S",IF(AND(S1229&lt;&gt;"",R1229&lt;&gt;""),S1229-R1229,0),0)</f>
        <v>0</v>
      </c>
      <c r="AZ1229" s="209">
        <f>IF(BB1229="S",IF(Q1229="1. Aceitou o programa",IF(OR(X1229="Não se Aplica",X1229=""),IF(OR(W1229="Não se Aplica",W1229=""),0,W1229-V1229),AVERAGE(X1229-W1229,W1229-V1229)),0),0)</f>
        <v>0</v>
      </c>
      <c r="BA1229" s="209">
        <f>IF(BB1229="S",IF(AND(Q1229="1. Aceitou o programa",AH1229="Realizada"),IFERROR(IF(AG1229="",0,AG1229-R1229),0),0),0)</f>
        <v>0</v>
      </c>
      <c r="BB1229" s="209" t="str">
        <f>_xlfn.XLOOKUP(U1229,'Lista Suspensa'!$AA$20:$AA$23,'Lista Suspensa'!$AB$20:$AB$23,"N/A")</f>
        <v>S</v>
      </c>
    </row>
    <row r="1230" spans="1:54" ht="12" customHeight="1">
      <c r="A1230" s="151" t="s">
        <v>54</v>
      </c>
      <c r="B1230" s="152">
        <v>46083</v>
      </c>
      <c r="C1230" s="153" t="s">
        <v>55</v>
      </c>
      <c r="D1230" s="153" t="s">
        <v>56</v>
      </c>
      <c r="E1230" s="244">
        <v>94273653</v>
      </c>
      <c r="F1230" s="144" t="s">
        <v>2845</v>
      </c>
      <c r="G1230" s="230"/>
      <c r="H1230" s="154">
        <v>33703</v>
      </c>
      <c r="I1230" s="153">
        <v>34</v>
      </c>
      <c r="J1230" s="148" t="s">
        <v>70</v>
      </c>
      <c r="K1230" s="153"/>
      <c r="L1230" s="153"/>
      <c r="M1230" s="153"/>
      <c r="N1230" s="153">
        <v>75</v>
      </c>
      <c r="O1230" s="155" t="s">
        <v>2846</v>
      </c>
      <c r="P1230" s="156" t="s">
        <v>2242</v>
      </c>
      <c r="Q1230" s="157" t="s">
        <v>110</v>
      </c>
      <c r="R1230" s="158">
        <v>46132</v>
      </c>
      <c r="S1230" s="159"/>
      <c r="T1230" s="159" t="s">
        <v>62</v>
      </c>
      <c r="U1230" s="159" t="s">
        <v>111</v>
      </c>
      <c r="V1230" s="154">
        <v>46132</v>
      </c>
      <c r="W1230" s="154" t="s">
        <v>126</v>
      </c>
      <c r="X1230" s="154" t="s">
        <v>126</v>
      </c>
      <c r="Y1230" s="160" t="s">
        <v>2847</v>
      </c>
      <c r="Z1230" s="160" t="s">
        <v>128</v>
      </c>
      <c r="AA1230" s="153">
        <v>75</v>
      </c>
      <c r="AB1230" s="153">
        <v>1.65</v>
      </c>
      <c r="AC1230" s="182">
        <f t="shared" si="40"/>
        <v>27.548209366391188</v>
      </c>
      <c r="AD1230" s="153" t="str">
        <f t="shared" si="41"/>
        <v>SOBREPESO</v>
      </c>
      <c r="AE1230" s="233" t="s">
        <v>135</v>
      </c>
      <c r="AF1230" s="153" t="s">
        <v>130</v>
      </c>
      <c r="AG1230" s="159"/>
      <c r="AH1230" s="153"/>
      <c r="AI1230" s="161"/>
      <c r="AJ1230" s="153"/>
      <c r="AK1230" s="153"/>
      <c r="AL1230" s="207" t="s">
        <v>136</v>
      </c>
      <c r="AM1230" s="207"/>
      <c r="AN1230" s="207"/>
      <c r="AO1230" s="207" t="str">
        <f ca="1">IF(R1230="","",IF(R1230&gt;TODAY(),"0 meses",DATEDIF(R1230,TODAY(),"m") &amp; " meses"))</f>
        <v>1 meses</v>
      </c>
      <c r="AP1230" s="147" t="s">
        <v>67</v>
      </c>
      <c r="AQ1230" s="147" t="s">
        <v>67</v>
      </c>
      <c r="AR1230" s="147"/>
      <c r="AS1230" s="209" t="s">
        <v>68</v>
      </c>
      <c r="AT1230" s="223" t="str">
        <f>MONTH(B1230)&amp;"/"&amp;YEAR(B1230)</f>
        <v>3/2026</v>
      </c>
      <c r="AU1230" s="223">
        <f>WEEKNUM(B1230)-WEEKNUM(EOMONTH(B1230,-1)+1)+1</f>
        <v>1</v>
      </c>
      <c r="AV1230" s="209" t="str">
        <f>MONTH(R1230)&amp;"/"&amp;YEAR(R1230)</f>
        <v>4/2026</v>
      </c>
      <c r="AW1230" s="209">
        <f>WEEKNUM(R1230)-WEEKNUM(EOMONTH(R1230,-1)+1)+1</f>
        <v>4</v>
      </c>
      <c r="AX1230" s="209">
        <f>IF(BB1230="S",IF(Q1230="1. Aceitou o programa",R1230-B1230,0),0)</f>
        <v>49</v>
      </c>
      <c r="AY1230" s="209">
        <f>IF(BB1230="S",IF(AND(S1230&lt;&gt;"",R1230&lt;&gt;""),S1230-R1230,0),0)</f>
        <v>0</v>
      </c>
      <c r="AZ1230" s="209">
        <f>IF(BB1230="S",IF(Q1230="1. Aceitou o programa",IF(OR(X1230="Não se Aplica",X1230=""),IF(OR(W1230="Não se Aplica",W1230=""),0,W1230-V1230),AVERAGE(X1230-W1230,W1230-V1230)),0),0)</f>
        <v>0</v>
      </c>
      <c r="BA1230" s="209">
        <f>IF(BB1230="S",IF(AND(Q1230="1. Aceitou o programa",AH1230="Realizada"),IFERROR(IF(AG1230="",0,AG1230-R1230),0),0),0)</f>
        <v>0</v>
      </c>
      <c r="BB1230" s="209" t="str">
        <f>_xlfn.XLOOKUP(U1230,'Lista Suspensa'!$AA$20:$AA$23,'Lista Suspensa'!$AB$20:$AB$23,"N/A")</f>
        <v>S</v>
      </c>
    </row>
    <row r="1231" spans="1:54" ht="12" customHeight="1">
      <c r="A1231" s="151" t="s">
        <v>54</v>
      </c>
      <c r="B1231" s="152">
        <v>46083</v>
      </c>
      <c r="C1231" s="153" t="s">
        <v>55</v>
      </c>
      <c r="D1231" s="153" t="s">
        <v>56</v>
      </c>
      <c r="E1231" s="244">
        <v>93503615</v>
      </c>
      <c r="F1231" s="144" t="s">
        <v>2848</v>
      </c>
      <c r="G1231" s="230"/>
      <c r="H1231" s="154">
        <v>34294</v>
      </c>
      <c r="I1231" s="153">
        <v>32</v>
      </c>
      <c r="J1231" s="148" t="s">
        <v>70</v>
      </c>
      <c r="K1231" s="153"/>
      <c r="L1231" s="153"/>
      <c r="M1231" s="153"/>
      <c r="N1231" s="153">
        <v>200</v>
      </c>
      <c r="O1231" s="155">
        <v>11952909650</v>
      </c>
      <c r="P1231" s="156" t="s">
        <v>2242</v>
      </c>
      <c r="Q1231" s="157" t="s">
        <v>110</v>
      </c>
      <c r="R1231" s="158">
        <v>46132</v>
      </c>
      <c r="S1231" s="159"/>
      <c r="T1231" s="159" t="s">
        <v>62</v>
      </c>
      <c r="U1231" s="159" t="s">
        <v>111</v>
      </c>
      <c r="V1231" s="154">
        <v>46132</v>
      </c>
      <c r="W1231" s="154" t="s">
        <v>126</v>
      </c>
      <c r="X1231" s="154" t="s">
        <v>126</v>
      </c>
      <c r="Y1231" s="160" t="s">
        <v>2849</v>
      </c>
      <c r="Z1231" s="160" t="s">
        <v>128</v>
      </c>
      <c r="AA1231" s="153">
        <v>84</v>
      </c>
      <c r="AB1231" s="153">
        <v>1.7</v>
      </c>
      <c r="AC1231" s="182">
        <f t="shared" si="40"/>
        <v>29.065743944636683</v>
      </c>
      <c r="AD1231" s="153" t="str">
        <f t="shared" si="41"/>
        <v>SOBREPESO</v>
      </c>
      <c r="AE1231" s="233" t="s">
        <v>135</v>
      </c>
      <c r="AF1231" s="153" t="s">
        <v>130</v>
      </c>
      <c r="AG1231" s="159"/>
      <c r="AH1231" s="153"/>
      <c r="AI1231" s="161"/>
      <c r="AJ1231" s="153"/>
      <c r="AK1231" s="153"/>
      <c r="AL1231" s="207" t="s">
        <v>136</v>
      </c>
      <c r="AM1231" s="207"/>
      <c r="AN1231" s="207"/>
      <c r="AO1231" s="207" t="str">
        <f ca="1">IF(R1231="","",IF(R1231&gt;TODAY(),"0 meses",DATEDIF(R1231,TODAY(),"m") &amp; " meses"))</f>
        <v>1 meses</v>
      </c>
      <c r="AP1231" s="147" t="s">
        <v>67</v>
      </c>
      <c r="AQ1231" s="147" t="s">
        <v>67</v>
      </c>
      <c r="AR1231" s="147"/>
      <c r="AS1231" s="209" t="s">
        <v>68</v>
      </c>
      <c r="AT1231" s="223" t="str">
        <f>MONTH(B1231)&amp;"/"&amp;YEAR(B1231)</f>
        <v>3/2026</v>
      </c>
      <c r="AU1231" s="223">
        <f>WEEKNUM(B1231)-WEEKNUM(EOMONTH(B1231,-1)+1)+1</f>
        <v>1</v>
      </c>
      <c r="AV1231" s="209" t="str">
        <f>MONTH(R1231)&amp;"/"&amp;YEAR(R1231)</f>
        <v>4/2026</v>
      </c>
      <c r="AW1231" s="209">
        <f>WEEKNUM(R1231)-WEEKNUM(EOMONTH(R1231,-1)+1)+1</f>
        <v>4</v>
      </c>
      <c r="AX1231" s="209">
        <f>IF(BB1231="S",IF(Q1231="1. Aceitou o programa",R1231-B1231,0),0)</f>
        <v>49</v>
      </c>
      <c r="AY1231" s="209">
        <f>IF(BB1231="S",IF(AND(S1231&lt;&gt;"",R1231&lt;&gt;""),S1231-R1231,0),0)</f>
        <v>0</v>
      </c>
      <c r="AZ1231" s="209">
        <f>IF(BB1231="S",IF(Q1231="1. Aceitou o programa",IF(OR(X1231="Não se Aplica",X1231=""),IF(OR(W1231="Não se Aplica",W1231=""),0,W1231-V1231),AVERAGE(X1231-W1231,W1231-V1231)),0),0)</f>
        <v>0</v>
      </c>
      <c r="BA1231" s="209">
        <f>IF(BB1231="S",IF(AND(Q1231="1. Aceitou o programa",AH1231="Realizada"),IFERROR(IF(AG1231="",0,AG1231-R1231),0),0),0)</f>
        <v>0</v>
      </c>
      <c r="BB1231" s="209" t="str">
        <f>_xlfn.XLOOKUP(U1231,'Lista Suspensa'!$AA$20:$AA$23,'Lista Suspensa'!$AB$20:$AB$23,"N/A")</f>
        <v>S</v>
      </c>
    </row>
    <row r="1232" spans="1:54" ht="12" customHeight="1">
      <c r="A1232" s="151" t="s">
        <v>54</v>
      </c>
      <c r="B1232" s="152">
        <v>46083</v>
      </c>
      <c r="C1232" s="153" t="s">
        <v>55</v>
      </c>
      <c r="D1232" s="153" t="s">
        <v>56</v>
      </c>
      <c r="E1232" s="244">
        <v>89827625</v>
      </c>
      <c r="F1232" s="144" t="s">
        <v>2850</v>
      </c>
      <c r="G1232" s="230"/>
      <c r="H1232" s="154">
        <v>35440</v>
      </c>
      <c r="I1232" s="153">
        <v>29</v>
      </c>
      <c r="J1232" s="148" t="s">
        <v>70</v>
      </c>
      <c r="K1232" s="153"/>
      <c r="L1232" s="153"/>
      <c r="M1232" s="153"/>
      <c r="N1232" s="153">
        <v>110</v>
      </c>
      <c r="O1232" s="155">
        <v>11948496122</v>
      </c>
      <c r="P1232" s="156" t="s">
        <v>2077</v>
      </c>
      <c r="Q1232" s="157" t="s">
        <v>110</v>
      </c>
      <c r="R1232" s="158">
        <v>46132</v>
      </c>
      <c r="S1232" s="159"/>
      <c r="T1232" s="159" t="s">
        <v>62</v>
      </c>
      <c r="U1232" s="159" t="s">
        <v>111</v>
      </c>
      <c r="V1232" s="154">
        <v>46132</v>
      </c>
      <c r="W1232" s="154" t="s">
        <v>126</v>
      </c>
      <c r="X1232" s="154" t="s">
        <v>126</v>
      </c>
      <c r="Y1232" s="160" t="s">
        <v>2800</v>
      </c>
      <c r="Z1232" s="160" t="s">
        <v>128</v>
      </c>
      <c r="AA1232" s="153">
        <v>186</v>
      </c>
      <c r="AB1232" s="153">
        <v>1.69</v>
      </c>
      <c r="AC1232" s="182">
        <f t="shared" si="40"/>
        <v>65.123770176114292</v>
      </c>
      <c r="AD1232" s="153" t="str">
        <f t="shared" si="41"/>
        <v>OBESIDADE III</v>
      </c>
      <c r="AE1232" s="233" t="s">
        <v>504</v>
      </c>
      <c r="AF1232" s="153" t="s">
        <v>130</v>
      </c>
      <c r="AG1232" s="159"/>
      <c r="AH1232" s="153"/>
      <c r="AI1232" s="161"/>
      <c r="AJ1232" s="153"/>
      <c r="AK1232" s="153"/>
      <c r="AL1232" s="207" t="s">
        <v>143</v>
      </c>
      <c r="AM1232" s="207"/>
      <c r="AN1232" s="207"/>
      <c r="AO1232" s="207" t="str">
        <f ca="1">IF(R1232="","",IF(R1232&gt;TODAY(),"0 meses",DATEDIF(R1232,TODAY(),"m") &amp; " meses"))</f>
        <v>1 meses</v>
      </c>
      <c r="AP1232" s="147" t="s">
        <v>67</v>
      </c>
      <c r="AQ1232" s="147" t="s">
        <v>67</v>
      </c>
      <c r="AR1232" s="147"/>
      <c r="AS1232" s="209" t="s">
        <v>68</v>
      </c>
      <c r="AT1232" s="223" t="str">
        <f>MONTH(B1232)&amp;"/"&amp;YEAR(B1232)</f>
        <v>3/2026</v>
      </c>
      <c r="AU1232" s="223">
        <f>WEEKNUM(B1232)-WEEKNUM(EOMONTH(B1232,-1)+1)+1</f>
        <v>1</v>
      </c>
      <c r="AV1232" s="209" t="str">
        <f>MONTH(R1232)&amp;"/"&amp;YEAR(R1232)</f>
        <v>4/2026</v>
      </c>
      <c r="AW1232" s="209">
        <f>WEEKNUM(R1232)-WEEKNUM(EOMONTH(R1232,-1)+1)+1</f>
        <v>4</v>
      </c>
      <c r="AX1232" s="209">
        <f>IF(BB1232="S",IF(Q1232="1. Aceitou o programa",R1232-B1232,0),0)</f>
        <v>49</v>
      </c>
      <c r="AY1232" s="209">
        <f>IF(BB1232="S",IF(AND(S1232&lt;&gt;"",R1232&lt;&gt;""),S1232-R1232,0),0)</f>
        <v>0</v>
      </c>
      <c r="AZ1232" s="209">
        <f>IF(BB1232="S",IF(Q1232="1. Aceitou o programa",IF(OR(X1232="Não se Aplica",X1232=""),IF(OR(W1232="Não se Aplica",W1232=""),0,W1232-V1232),AVERAGE(X1232-W1232,W1232-V1232)),0),0)</f>
        <v>0</v>
      </c>
      <c r="BA1232" s="209">
        <f>IF(BB1232="S",IF(AND(Q1232="1. Aceitou o programa",AH1232="Realizada"),IFERROR(IF(AG1232="",0,AG1232-R1232),0),0),0)</f>
        <v>0</v>
      </c>
      <c r="BB1232" s="209" t="str">
        <f>_xlfn.XLOOKUP(U1232,'Lista Suspensa'!$AA$20:$AA$23,'Lista Suspensa'!$AB$20:$AB$23,"N/A")</f>
        <v>S</v>
      </c>
    </row>
    <row r="1233" spans="1:54" ht="12" customHeight="1">
      <c r="A1233" s="151" t="s">
        <v>54</v>
      </c>
      <c r="B1233" s="152">
        <v>46083</v>
      </c>
      <c r="C1233" s="153" t="s">
        <v>55</v>
      </c>
      <c r="D1233" s="153" t="s">
        <v>56</v>
      </c>
      <c r="E1233" s="244">
        <v>94803944</v>
      </c>
      <c r="F1233" s="144" t="s">
        <v>2851</v>
      </c>
      <c r="G1233" s="230"/>
      <c r="H1233" s="154">
        <v>36017</v>
      </c>
      <c r="I1233" s="153">
        <v>27</v>
      </c>
      <c r="J1233" s="148" t="s">
        <v>70</v>
      </c>
      <c r="K1233" s="153"/>
      <c r="L1233" s="153"/>
      <c r="M1233" s="153"/>
      <c r="N1233" s="153">
        <v>750</v>
      </c>
      <c r="O1233" s="155" t="s">
        <v>2852</v>
      </c>
      <c r="P1233" s="156" t="s">
        <v>89</v>
      </c>
      <c r="Q1233" s="157" t="s">
        <v>110</v>
      </c>
      <c r="R1233" s="158">
        <v>46132</v>
      </c>
      <c r="S1233" s="159"/>
      <c r="T1233" s="159" t="s">
        <v>62</v>
      </c>
      <c r="U1233" s="159" t="s">
        <v>111</v>
      </c>
      <c r="V1233" s="154">
        <v>46132</v>
      </c>
      <c r="W1233" s="154" t="s">
        <v>126</v>
      </c>
      <c r="X1233" s="154" t="s">
        <v>126</v>
      </c>
      <c r="Y1233" s="160" t="s">
        <v>2786</v>
      </c>
      <c r="Z1233" s="160" t="s">
        <v>128</v>
      </c>
      <c r="AA1233" s="153">
        <v>72</v>
      </c>
      <c r="AB1233" s="153">
        <v>1.56</v>
      </c>
      <c r="AC1233" s="182">
        <f t="shared" si="40"/>
        <v>29.585798816568044</v>
      </c>
      <c r="AD1233" s="153" t="str">
        <f t="shared" si="41"/>
        <v>SOBREPESO</v>
      </c>
      <c r="AE1233" s="233" t="s">
        <v>427</v>
      </c>
      <c r="AF1233" s="153" t="s">
        <v>130</v>
      </c>
      <c r="AG1233" s="159"/>
      <c r="AH1233" s="153"/>
      <c r="AI1233" s="161"/>
      <c r="AJ1233" s="153"/>
      <c r="AK1233" s="153"/>
      <c r="AL1233" s="207" t="s">
        <v>136</v>
      </c>
      <c r="AM1233" s="207"/>
      <c r="AN1233" s="207"/>
      <c r="AO1233" s="207" t="str">
        <f ca="1">IF(R1233="","",IF(R1233&gt;TODAY(),"0 meses",DATEDIF(R1233,TODAY(),"m") &amp; " meses"))</f>
        <v>1 meses</v>
      </c>
      <c r="AP1233" s="147" t="s">
        <v>67</v>
      </c>
      <c r="AQ1233" s="147" t="s">
        <v>67</v>
      </c>
      <c r="AR1233" s="147"/>
      <c r="AS1233" s="209" t="s">
        <v>68</v>
      </c>
      <c r="AT1233" s="223" t="str">
        <f>MONTH(B1233)&amp;"/"&amp;YEAR(B1233)</f>
        <v>3/2026</v>
      </c>
      <c r="AU1233" s="223">
        <f>WEEKNUM(B1233)-WEEKNUM(EOMONTH(B1233,-1)+1)+1</f>
        <v>1</v>
      </c>
      <c r="AV1233" s="209" t="str">
        <f>MONTH(R1233)&amp;"/"&amp;YEAR(R1233)</f>
        <v>4/2026</v>
      </c>
      <c r="AW1233" s="209">
        <f>WEEKNUM(R1233)-WEEKNUM(EOMONTH(R1233,-1)+1)+1</f>
        <v>4</v>
      </c>
      <c r="AX1233" s="209">
        <f>IF(BB1233="S",IF(Q1233="1. Aceitou o programa",R1233-B1233,0),0)</f>
        <v>49</v>
      </c>
      <c r="AY1233" s="209">
        <f>IF(BB1233="S",IF(AND(S1233&lt;&gt;"",R1233&lt;&gt;""),S1233-R1233,0),0)</f>
        <v>0</v>
      </c>
      <c r="AZ1233" s="209">
        <f>IF(BB1233="S",IF(Q1233="1. Aceitou o programa",IF(OR(X1233="Não se Aplica",X1233=""),IF(OR(W1233="Não se Aplica",W1233=""),0,W1233-V1233),AVERAGE(X1233-W1233,W1233-V1233)),0),0)</f>
        <v>0</v>
      </c>
      <c r="BA1233" s="209">
        <f>IF(BB1233="S",IF(AND(Q1233="1. Aceitou o programa",AH1233="Realizada"),IFERROR(IF(AG1233="",0,AG1233-R1233),0),0),0)</f>
        <v>0</v>
      </c>
      <c r="BB1233" s="209" t="str">
        <f>_xlfn.XLOOKUP(U1233,'Lista Suspensa'!$AA$20:$AA$23,'Lista Suspensa'!$AB$20:$AB$23,"N/A")</f>
        <v>S</v>
      </c>
    </row>
    <row r="1234" spans="1:54" ht="12" customHeight="1">
      <c r="A1234" s="151" t="s">
        <v>54</v>
      </c>
      <c r="B1234" s="152">
        <v>46083</v>
      </c>
      <c r="C1234" s="153" t="s">
        <v>55</v>
      </c>
      <c r="D1234" s="153" t="s">
        <v>56</v>
      </c>
      <c r="E1234" s="244">
        <v>94478062</v>
      </c>
      <c r="F1234" s="144" t="s">
        <v>2853</v>
      </c>
      <c r="G1234" s="230"/>
      <c r="H1234" s="154">
        <v>37299</v>
      </c>
      <c r="I1234" s="153">
        <v>24</v>
      </c>
      <c r="J1234" s="148" t="s">
        <v>70</v>
      </c>
      <c r="K1234" s="153"/>
      <c r="L1234" s="153"/>
      <c r="M1234" s="153"/>
      <c r="N1234" s="153">
        <v>60</v>
      </c>
      <c r="O1234" s="155" t="s">
        <v>2854</v>
      </c>
      <c r="P1234" s="156" t="s">
        <v>2077</v>
      </c>
      <c r="Q1234" s="157" t="s">
        <v>110</v>
      </c>
      <c r="R1234" s="158">
        <v>46132</v>
      </c>
      <c r="S1234" s="159"/>
      <c r="T1234" s="159" t="s">
        <v>62</v>
      </c>
      <c r="U1234" s="159" t="s">
        <v>111</v>
      </c>
      <c r="V1234" s="154">
        <v>46132</v>
      </c>
      <c r="W1234" s="154" t="s">
        <v>126</v>
      </c>
      <c r="X1234" s="154" t="s">
        <v>126</v>
      </c>
      <c r="Y1234" s="160" t="s">
        <v>2816</v>
      </c>
      <c r="Z1234" s="160" t="s">
        <v>128</v>
      </c>
      <c r="AA1234" s="153">
        <v>72</v>
      </c>
      <c r="AB1234" s="153">
        <v>1.61</v>
      </c>
      <c r="AC1234" s="182">
        <f t="shared" si="40"/>
        <v>27.776706145596233</v>
      </c>
      <c r="AD1234" s="153" t="str">
        <f t="shared" si="41"/>
        <v>SOBREPESO</v>
      </c>
      <c r="AE1234" s="233" t="s">
        <v>1264</v>
      </c>
      <c r="AF1234" s="153" t="s">
        <v>130</v>
      </c>
      <c r="AG1234" s="159"/>
      <c r="AH1234" s="153"/>
      <c r="AI1234" s="161"/>
      <c r="AJ1234" s="153"/>
      <c r="AK1234" s="153"/>
      <c r="AL1234" s="207" t="s">
        <v>136</v>
      </c>
      <c r="AM1234" s="207"/>
      <c r="AN1234" s="207"/>
      <c r="AO1234" s="207" t="str">
        <f ca="1">IF(R1234="","",IF(R1234&gt;TODAY(),"0 meses",DATEDIF(R1234,TODAY(),"m") &amp; " meses"))</f>
        <v>1 meses</v>
      </c>
      <c r="AP1234" s="147" t="s">
        <v>67</v>
      </c>
      <c r="AQ1234" s="147" t="s">
        <v>67</v>
      </c>
      <c r="AR1234" s="147"/>
      <c r="AS1234" s="209" t="s">
        <v>68</v>
      </c>
      <c r="AT1234" s="223" t="str">
        <f>MONTH(B1234)&amp;"/"&amp;YEAR(B1234)</f>
        <v>3/2026</v>
      </c>
      <c r="AU1234" s="223">
        <f>WEEKNUM(B1234)-WEEKNUM(EOMONTH(B1234,-1)+1)+1</f>
        <v>1</v>
      </c>
      <c r="AV1234" s="209" t="str">
        <f>MONTH(R1234)&amp;"/"&amp;YEAR(R1234)</f>
        <v>4/2026</v>
      </c>
      <c r="AW1234" s="209">
        <f>WEEKNUM(R1234)-WEEKNUM(EOMONTH(R1234,-1)+1)+1</f>
        <v>4</v>
      </c>
      <c r="AX1234" s="209">
        <f>IF(BB1234="S",IF(Q1234="1. Aceitou o programa",R1234-B1234,0),0)</f>
        <v>49</v>
      </c>
      <c r="AY1234" s="209">
        <f>IF(BB1234="S",IF(AND(S1234&lt;&gt;"",R1234&lt;&gt;""),S1234-R1234,0),0)</f>
        <v>0</v>
      </c>
      <c r="AZ1234" s="209">
        <f>IF(BB1234="S",IF(Q1234="1. Aceitou o programa",IF(OR(X1234="Não se Aplica",X1234=""),IF(OR(W1234="Não se Aplica",W1234=""),0,W1234-V1234),AVERAGE(X1234-W1234,W1234-V1234)),0),0)</f>
        <v>0</v>
      </c>
      <c r="BA1234" s="209">
        <f>IF(BB1234="S",IF(AND(Q1234="1. Aceitou o programa",AH1234="Realizada"),IFERROR(IF(AG1234="",0,AG1234-R1234),0),0),0)</f>
        <v>0</v>
      </c>
      <c r="BB1234" s="209" t="str">
        <f>_xlfn.XLOOKUP(U1234,'Lista Suspensa'!$AA$20:$AA$23,'Lista Suspensa'!$AB$20:$AB$23,"N/A")</f>
        <v>S</v>
      </c>
    </row>
    <row r="1235" spans="1:54" ht="12" customHeight="1">
      <c r="A1235" s="151" t="s">
        <v>54</v>
      </c>
      <c r="B1235" s="152">
        <v>46083</v>
      </c>
      <c r="C1235" s="153" t="s">
        <v>55</v>
      </c>
      <c r="D1235" s="153" t="s">
        <v>56</v>
      </c>
      <c r="E1235" s="244">
        <v>92968046</v>
      </c>
      <c r="F1235" s="144" t="s">
        <v>2855</v>
      </c>
      <c r="G1235" s="230"/>
      <c r="H1235" s="154">
        <v>37459</v>
      </c>
      <c r="I1235" s="153">
        <v>23</v>
      </c>
      <c r="J1235" s="148" t="s">
        <v>70</v>
      </c>
      <c r="K1235" s="153"/>
      <c r="L1235" s="153"/>
      <c r="M1235" s="153"/>
      <c r="N1235" s="153">
        <v>60</v>
      </c>
      <c r="O1235" s="155">
        <v>21991669254</v>
      </c>
      <c r="P1235" s="156" t="s">
        <v>2242</v>
      </c>
      <c r="Q1235" s="157" t="s">
        <v>110</v>
      </c>
      <c r="R1235" s="158">
        <v>46132</v>
      </c>
      <c r="S1235" s="159"/>
      <c r="T1235" s="159" t="s">
        <v>62</v>
      </c>
      <c r="U1235" s="159" t="s">
        <v>111</v>
      </c>
      <c r="V1235" s="154">
        <v>46132</v>
      </c>
      <c r="W1235" s="154" t="s">
        <v>126</v>
      </c>
      <c r="X1235" s="154" t="s">
        <v>126</v>
      </c>
      <c r="Y1235" s="160" t="s">
        <v>2856</v>
      </c>
      <c r="Z1235" s="160" t="s">
        <v>128</v>
      </c>
      <c r="AA1235" s="153">
        <v>75</v>
      </c>
      <c r="AB1235" s="153">
        <v>1.57</v>
      </c>
      <c r="AC1235" s="182">
        <f t="shared" si="40"/>
        <v>30.427197857925268</v>
      </c>
      <c r="AD1235" s="153" t="str">
        <f t="shared" si="41"/>
        <v>OBESIDADE I</v>
      </c>
      <c r="AE1235" s="233" t="s">
        <v>135</v>
      </c>
      <c r="AF1235" s="153" t="s">
        <v>130</v>
      </c>
      <c r="AG1235" s="159"/>
      <c r="AH1235" s="153"/>
      <c r="AI1235" s="161"/>
      <c r="AJ1235" s="153"/>
      <c r="AK1235" s="153"/>
      <c r="AL1235" s="207" t="s">
        <v>131</v>
      </c>
      <c r="AM1235" s="207"/>
      <c r="AN1235" s="207"/>
      <c r="AO1235" s="207" t="str">
        <f ca="1">IF(R1235="","",IF(R1235&gt;TODAY(),"0 meses",DATEDIF(R1235,TODAY(),"m") &amp; " meses"))</f>
        <v>1 meses</v>
      </c>
      <c r="AP1235" s="147" t="s">
        <v>67</v>
      </c>
      <c r="AQ1235" s="147" t="s">
        <v>67</v>
      </c>
      <c r="AR1235" s="147"/>
      <c r="AS1235" s="209" t="s">
        <v>68</v>
      </c>
      <c r="AT1235" s="223" t="str">
        <f>MONTH(B1235)&amp;"/"&amp;YEAR(B1235)</f>
        <v>3/2026</v>
      </c>
      <c r="AU1235" s="223">
        <f>WEEKNUM(B1235)-WEEKNUM(EOMONTH(B1235,-1)+1)+1</f>
        <v>1</v>
      </c>
      <c r="AV1235" s="209" t="str">
        <f>MONTH(R1235)&amp;"/"&amp;YEAR(R1235)</f>
        <v>4/2026</v>
      </c>
      <c r="AW1235" s="209">
        <f>WEEKNUM(R1235)-WEEKNUM(EOMONTH(R1235,-1)+1)+1</f>
        <v>4</v>
      </c>
      <c r="AX1235" s="209">
        <f>IF(BB1235="S",IF(Q1235="1. Aceitou o programa",R1235-B1235,0),0)</f>
        <v>49</v>
      </c>
      <c r="AY1235" s="209">
        <f>IF(BB1235="S",IF(AND(S1235&lt;&gt;"",R1235&lt;&gt;""),S1235-R1235,0),0)</f>
        <v>0</v>
      </c>
      <c r="AZ1235" s="209">
        <f>IF(BB1235="S",IF(Q1235="1. Aceitou o programa",IF(OR(X1235="Não se Aplica",X1235=""),IF(OR(W1235="Não se Aplica",W1235=""),0,W1235-V1235),AVERAGE(X1235-W1235,W1235-V1235)),0),0)</f>
        <v>0</v>
      </c>
      <c r="BA1235" s="209">
        <f>IF(BB1235="S",IF(AND(Q1235="1. Aceitou o programa",AH1235="Realizada"),IFERROR(IF(AG1235="",0,AG1235-R1235),0),0),0)</f>
        <v>0</v>
      </c>
      <c r="BB1235" s="209" t="str">
        <f>_xlfn.XLOOKUP(U1235,'Lista Suspensa'!$AA$20:$AA$23,'Lista Suspensa'!$AB$20:$AB$23,"N/A")</f>
        <v>S</v>
      </c>
    </row>
    <row r="1236" spans="1:54" ht="12" customHeight="1">
      <c r="A1236" s="151" t="s">
        <v>54</v>
      </c>
      <c r="B1236" s="152">
        <v>46112</v>
      </c>
      <c r="C1236" s="153" t="s">
        <v>55</v>
      </c>
      <c r="D1236" s="153" t="s">
        <v>56</v>
      </c>
      <c r="E1236" s="244">
        <v>94385543</v>
      </c>
      <c r="F1236" s="144" t="s">
        <v>2857</v>
      </c>
      <c r="G1236" s="230"/>
      <c r="H1236" s="154">
        <v>32724</v>
      </c>
      <c r="I1236" s="153">
        <v>36</v>
      </c>
      <c r="J1236" s="148" t="s">
        <v>70</v>
      </c>
      <c r="K1236" s="153" t="s">
        <v>101</v>
      </c>
      <c r="L1236" s="153"/>
      <c r="M1236" s="153"/>
      <c r="N1236" s="153">
        <v>75</v>
      </c>
      <c r="O1236" s="155">
        <v>21996333570</v>
      </c>
      <c r="P1236" s="156" t="s">
        <v>89</v>
      </c>
      <c r="Q1236" s="157" t="s">
        <v>110</v>
      </c>
      <c r="R1236" s="158">
        <v>46132</v>
      </c>
      <c r="S1236" s="159"/>
      <c r="T1236" s="159" t="s">
        <v>62</v>
      </c>
      <c r="U1236" s="159" t="s">
        <v>111</v>
      </c>
      <c r="V1236" s="154">
        <v>46132</v>
      </c>
      <c r="W1236" s="154" t="s">
        <v>126</v>
      </c>
      <c r="X1236" s="154" t="s">
        <v>126</v>
      </c>
      <c r="Y1236" s="160" t="s">
        <v>355</v>
      </c>
      <c r="Z1236" s="160" t="s">
        <v>128</v>
      </c>
      <c r="AA1236" s="153">
        <v>87</v>
      </c>
      <c r="AB1236" s="153">
        <v>1.65</v>
      </c>
      <c r="AC1236" s="182">
        <f t="shared" si="40"/>
        <v>31.955922865013779</v>
      </c>
      <c r="AD1236" s="153" t="str">
        <f t="shared" si="41"/>
        <v>OBESIDADE I</v>
      </c>
      <c r="AE1236" s="233" t="s">
        <v>129</v>
      </c>
      <c r="AF1236" s="153" t="s">
        <v>130</v>
      </c>
      <c r="AG1236" s="159"/>
      <c r="AH1236" s="153"/>
      <c r="AI1236" s="161"/>
      <c r="AJ1236" s="153"/>
      <c r="AK1236" s="153"/>
      <c r="AL1236" s="207" t="s">
        <v>131</v>
      </c>
      <c r="AM1236" s="207"/>
      <c r="AN1236" s="207"/>
      <c r="AO1236" s="207" t="str">
        <f ca="1">IF(R1236="","",IF(R1236&gt;TODAY(),"0 meses",DATEDIF(R1236,TODAY(),"m") &amp; " meses"))</f>
        <v>1 meses</v>
      </c>
      <c r="AP1236" s="147" t="s">
        <v>67</v>
      </c>
      <c r="AQ1236" s="147" t="s">
        <v>67</v>
      </c>
      <c r="AR1236" s="147"/>
      <c r="AS1236" s="209" t="s">
        <v>68</v>
      </c>
      <c r="AT1236" s="223" t="str">
        <f>MONTH(B1236)&amp;"/"&amp;YEAR(B1236)</f>
        <v>3/2026</v>
      </c>
      <c r="AU1236" s="223">
        <f>WEEKNUM(B1236)-WEEKNUM(EOMONTH(B1236,-1)+1)+1</f>
        <v>5</v>
      </c>
      <c r="AV1236" s="209" t="str">
        <f>MONTH(R1236)&amp;"/"&amp;YEAR(R1236)</f>
        <v>4/2026</v>
      </c>
      <c r="AW1236" s="209">
        <f>WEEKNUM(R1236)-WEEKNUM(EOMONTH(R1236,-1)+1)+1</f>
        <v>4</v>
      </c>
      <c r="AX1236" s="209">
        <f>IF(BB1236="S",IF(Q1236="1. Aceitou o programa",R1236-B1236,0),0)</f>
        <v>20</v>
      </c>
      <c r="AY1236" s="209">
        <f>IF(BB1236="S",IF(AND(S1236&lt;&gt;"",R1236&lt;&gt;""),S1236-R1236,0),0)</f>
        <v>0</v>
      </c>
      <c r="AZ1236" s="209">
        <f>IF(BB1236="S",IF(Q1236="1. Aceitou o programa",IF(OR(X1236="Não se Aplica",X1236=""),IF(OR(W1236="Não se Aplica",W1236=""),0,W1236-V1236),AVERAGE(X1236-W1236,W1236-V1236)),0),0)</f>
        <v>0</v>
      </c>
      <c r="BA1236" s="209">
        <f>IF(BB1236="S",IF(AND(Q1236="1. Aceitou o programa",AH1236="Realizada"),IFERROR(IF(AG1236="",0,AG1236-R1236),0),0),0)</f>
        <v>0</v>
      </c>
      <c r="BB1236" s="209" t="str">
        <f>_xlfn.XLOOKUP(U1236,'Lista Suspensa'!$AA$20:$AA$23,'Lista Suspensa'!$AB$20:$AB$23,"N/A")</f>
        <v>S</v>
      </c>
    </row>
    <row r="1237" spans="1:54" ht="12" customHeight="1">
      <c r="A1237" s="151" t="s">
        <v>54</v>
      </c>
      <c r="B1237" s="152">
        <v>46112</v>
      </c>
      <c r="C1237" s="153" t="s">
        <v>55</v>
      </c>
      <c r="D1237" s="153" t="s">
        <v>56</v>
      </c>
      <c r="E1237" s="244">
        <v>94548111</v>
      </c>
      <c r="F1237" s="144" t="s">
        <v>2858</v>
      </c>
      <c r="G1237" s="230"/>
      <c r="H1237" s="154">
        <v>33817</v>
      </c>
      <c r="I1237" s="153">
        <v>33</v>
      </c>
      <c r="J1237" s="148" t="s">
        <v>70</v>
      </c>
      <c r="K1237" s="153" t="s">
        <v>101</v>
      </c>
      <c r="L1237" s="153"/>
      <c r="M1237" s="153"/>
      <c r="N1237" s="153">
        <v>380</v>
      </c>
      <c r="O1237" s="155">
        <v>21976032638</v>
      </c>
      <c r="P1237" s="156" t="s">
        <v>2242</v>
      </c>
      <c r="Q1237" s="157" t="s">
        <v>110</v>
      </c>
      <c r="R1237" s="158">
        <v>46132</v>
      </c>
      <c r="S1237" s="159"/>
      <c r="T1237" s="159" t="s">
        <v>62</v>
      </c>
      <c r="U1237" s="159" t="s">
        <v>111</v>
      </c>
      <c r="V1237" s="154">
        <v>46132</v>
      </c>
      <c r="W1237" s="154" t="s">
        <v>126</v>
      </c>
      <c r="X1237" s="154" t="s">
        <v>126</v>
      </c>
      <c r="Y1237" s="160" t="s">
        <v>2859</v>
      </c>
      <c r="Z1237" s="160" t="s">
        <v>128</v>
      </c>
      <c r="AA1237" s="153">
        <v>112</v>
      </c>
      <c r="AB1237" s="153">
        <v>1.67</v>
      </c>
      <c r="AC1237" s="182">
        <f t="shared" si="40"/>
        <v>40.159202552977881</v>
      </c>
      <c r="AD1237" s="153" t="str">
        <f t="shared" si="41"/>
        <v>OBESIDADE III</v>
      </c>
      <c r="AE1237" s="233" t="s">
        <v>135</v>
      </c>
      <c r="AF1237" s="153" t="s">
        <v>130</v>
      </c>
      <c r="AG1237" s="159"/>
      <c r="AH1237" s="153"/>
      <c r="AI1237" s="161"/>
      <c r="AJ1237" s="153"/>
      <c r="AK1237" s="153"/>
      <c r="AL1237" s="207" t="s">
        <v>131</v>
      </c>
      <c r="AM1237" s="207"/>
      <c r="AN1237" s="207"/>
      <c r="AO1237" s="207" t="str">
        <f ca="1">IF(R1237="","",IF(R1237&gt;TODAY(),"0 meses",DATEDIF(R1237,TODAY(),"m") &amp; " meses"))</f>
        <v>1 meses</v>
      </c>
      <c r="AP1237" s="147" t="s">
        <v>67</v>
      </c>
      <c r="AQ1237" s="147" t="s">
        <v>67</v>
      </c>
      <c r="AR1237" s="147"/>
      <c r="AS1237" s="209" t="s">
        <v>68</v>
      </c>
      <c r="AT1237" s="223" t="str">
        <f>MONTH(B1237)&amp;"/"&amp;YEAR(B1237)</f>
        <v>3/2026</v>
      </c>
      <c r="AU1237" s="223">
        <f>WEEKNUM(B1237)-WEEKNUM(EOMONTH(B1237,-1)+1)+1</f>
        <v>5</v>
      </c>
      <c r="AV1237" s="209" t="str">
        <f>MONTH(R1237)&amp;"/"&amp;YEAR(R1237)</f>
        <v>4/2026</v>
      </c>
      <c r="AW1237" s="209">
        <f>WEEKNUM(R1237)-WEEKNUM(EOMONTH(R1237,-1)+1)+1</f>
        <v>4</v>
      </c>
      <c r="AX1237" s="209">
        <f>IF(BB1237="S",IF(Q1237="1. Aceitou o programa",R1237-B1237,0),0)</f>
        <v>20</v>
      </c>
      <c r="AY1237" s="209">
        <f>IF(BB1237="S",IF(AND(S1237&lt;&gt;"",R1237&lt;&gt;""),S1237-R1237,0),0)</f>
        <v>0</v>
      </c>
      <c r="AZ1237" s="209">
        <f>IF(BB1237="S",IF(Q1237="1. Aceitou o programa",IF(OR(X1237="Não se Aplica",X1237=""),IF(OR(W1237="Não se Aplica",W1237=""),0,W1237-V1237),AVERAGE(X1237-W1237,W1237-V1237)),0),0)</f>
        <v>0</v>
      </c>
      <c r="BA1237" s="209">
        <f>IF(BB1237="S",IF(AND(Q1237="1. Aceitou o programa",AH1237="Realizada"),IFERROR(IF(AG1237="",0,AG1237-R1237),0),0),0)</f>
        <v>0</v>
      </c>
      <c r="BB1237" s="209" t="str">
        <f>_xlfn.XLOOKUP(U1237,'Lista Suspensa'!$AA$20:$AA$23,'Lista Suspensa'!$AB$20:$AB$23,"N/A")</f>
        <v>S</v>
      </c>
    </row>
    <row r="1238" spans="1:54" ht="12" customHeight="1">
      <c r="A1238" s="151" t="s">
        <v>54</v>
      </c>
      <c r="B1238" s="152">
        <v>46112</v>
      </c>
      <c r="C1238" s="153" t="s">
        <v>55</v>
      </c>
      <c r="D1238" s="153" t="s">
        <v>56</v>
      </c>
      <c r="E1238" s="244">
        <v>93683088</v>
      </c>
      <c r="F1238" s="144" t="s">
        <v>2860</v>
      </c>
      <c r="G1238" s="230"/>
      <c r="H1238" s="154">
        <v>33201</v>
      </c>
      <c r="I1238" s="153">
        <v>35</v>
      </c>
      <c r="J1238" s="148" t="s">
        <v>70</v>
      </c>
      <c r="K1238" s="153"/>
      <c r="L1238" s="153"/>
      <c r="M1238" s="153"/>
      <c r="N1238" s="153">
        <v>75</v>
      </c>
      <c r="O1238" s="155">
        <v>21985615169</v>
      </c>
      <c r="P1238" s="156" t="s">
        <v>2077</v>
      </c>
      <c r="Q1238" s="157" t="s">
        <v>110</v>
      </c>
      <c r="R1238" s="158">
        <v>46132</v>
      </c>
      <c r="S1238" s="159"/>
      <c r="T1238" s="159" t="s">
        <v>62</v>
      </c>
      <c r="U1238" s="159" t="s">
        <v>111</v>
      </c>
      <c r="V1238" s="154">
        <v>46132</v>
      </c>
      <c r="W1238" s="154" t="s">
        <v>126</v>
      </c>
      <c r="X1238" s="154" t="s">
        <v>126</v>
      </c>
      <c r="Y1238" s="160" t="s">
        <v>2859</v>
      </c>
      <c r="Z1238" s="160" t="s">
        <v>128</v>
      </c>
      <c r="AA1238" s="153">
        <v>90</v>
      </c>
      <c r="AB1238" s="153">
        <v>1.65</v>
      </c>
      <c r="AC1238" s="182">
        <f t="shared" si="40"/>
        <v>33.057851239669425</v>
      </c>
      <c r="AD1238" s="153" t="str">
        <f t="shared" si="41"/>
        <v>OBESIDADE I</v>
      </c>
      <c r="AE1238" s="233" t="s">
        <v>1092</v>
      </c>
      <c r="AF1238" s="153" t="s">
        <v>130</v>
      </c>
      <c r="AG1238" s="159"/>
      <c r="AH1238" s="153"/>
      <c r="AI1238" s="161"/>
      <c r="AJ1238" s="153"/>
      <c r="AK1238" s="153"/>
      <c r="AL1238" s="207" t="s">
        <v>131</v>
      </c>
      <c r="AM1238" s="207"/>
      <c r="AN1238" s="207"/>
      <c r="AO1238" s="207" t="str">
        <f ca="1">IF(R1238="","",IF(R1238&gt;TODAY(),"0 meses",DATEDIF(R1238,TODAY(),"m") &amp; " meses"))</f>
        <v>1 meses</v>
      </c>
      <c r="AP1238" s="147" t="s">
        <v>67</v>
      </c>
      <c r="AQ1238" s="147" t="s">
        <v>67</v>
      </c>
      <c r="AR1238" s="147"/>
      <c r="AS1238" s="209" t="s">
        <v>68</v>
      </c>
      <c r="AT1238" s="223" t="str">
        <f>MONTH(B1238)&amp;"/"&amp;YEAR(B1238)</f>
        <v>3/2026</v>
      </c>
      <c r="AU1238" s="223">
        <f>WEEKNUM(B1238)-WEEKNUM(EOMONTH(B1238,-1)+1)+1</f>
        <v>5</v>
      </c>
      <c r="AV1238" s="209" t="str">
        <f>MONTH(R1238)&amp;"/"&amp;YEAR(R1238)</f>
        <v>4/2026</v>
      </c>
      <c r="AW1238" s="209">
        <f>WEEKNUM(R1238)-WEEKNUM(EOMONTH(R1238,-1)+1)+1</f>
        <v>4</v>
      </c>
      <c r="AX1238" s="209">
        <f>IF(BB1238="S",IF(Q1238="1. Aceitou o programa",R1238-B1238,0),0)</f>
        <v>20</v>
      </c>
      <c r="AY1238" s="209">
        <f>IF(BB1238="S",IF(AND(S1238&lt;&gt;"",R1238&lt;&gt;""),S1238-R1238,0),0)</f>
        <v>0</v>
      </c>
      <c r="AZ1238" s="209">
        <f>IF(BB1238="S",IF(Q1238="1. Aceitou o programa",IF(OR(X1238="Não se Aplica",X1238=""),IF(OR(W1238="Não se Aplica",W1238=""),0,W1238-V1238),AVERAGE(X1238-W1238,W1238-V1238)),0),0)</f>
        <v>0</v>
      </c>
      <c r="BA1238" s="209">
        <f>IF(BB1238="S",IF(AND(Q1238="1. Aceitou o programa",AH1238="Realizada"),IFERROR(IF(AG1238="",0,AG1238-R1238),0),0),0)</f>
        <v>0</v>
      </c>
      <c r="BB1238" s="209" t="str">
        <f>_xlfn.XLOOKUP(U1238,'Lista Suspensa'!$AA$20:$AA$23,'Lista Suspensa'!$AB$20:$AB$23,"N/A")</f>
        <v>S</v>
      </c>
    </row>
    <row r="1239" spans="1:54" ht="12" customHeight="1">
      <c r="A1239" s="151" t="s">
        <v>54</v>
      </c>
      <c r="B1239" s="152">
        <v>46112</v>
      </c>
      <c r="C1239" s="153" t="s">
        <v>55</v>
      </c>
      <c r="D1239" s="153" t="s">
        <v>56</v>
      </c>
      <c r="E1239" s="244">
        <v>93791179</v>
      </c>
      <c r="F1239" s="144" t="s">
        <v>2861</v>
      </c>
      <c r="G1239" s="230"/>
      <c r="H1239" s="154">
        <v>38154</v>
      </c>
      <c r="I1239" s="153">
        <v>21</v>
      </c>
      <c r="J1239" s="148" t="s">
        <v>70</v>
      </c>
      <c r="K1239" s="153"/>
      <c r="L1239" s="153"/>
      <c r="M1239" s="153"/>
      <c r="N1239" s="153"/>
      <c r="O1239" s="155">
        <v>21967712517</v>
      </c>
      <c r="P1239" s="156" t="s">
        <v>2242</v>
      </c>
      <c r="Q1239" s="157" t="s">
        <v>110</v>
      </c>
      <c r="R1239" s="158">
        <v>46132</v>
      </c>
      <c r="S1239" s="159"/>
      <c r="T1239" s="159" t="s">
        <v>62</v>
      </c>
      <c r="U1239" s="159" t="s">
        <v>111</v>
      </c>
      <c r="V1239" s="154">
        <v>46132</v>
      </c>
      <c r="W1239" s="154" t="s">
        <v>126</v>
      </c>
      <c r="X1239" s="154" t="s">
        <v>126</v>
      </c>
      <c r="Y1239" s="160" t="s">
        <v>2862</v>
      </c>
      <c r="Z1239" s="160" t="s">
        <v>128</v>
      </c>
      <c r="AA1239" s="153">
        <v>150</v>
      </c>
      <c r="AB1239" s="153">
        <v>1.68</v>
      </c>
      <c r="AC1239" s="182">
        <f t="shared" si="40"/>
        <v>53.14625850340137</v>
      </c>
      <c r="AD1239" s="153" t="str">
        <f t="shared" si="41"/>
        <v>OBESIDADE III</v>
      </c>
      <c r="AE1239" s="233" t="s">
        <v>135</v>
      </c>
      <c r="AF1239" s="153" t="s">
        <v>130</v>
      </c>
      <c r="AG1239" s="159"/>
      <c r="AH1239" s="153"/>
      <c r="AI1239" s="161"/>
      <c r="AJ1239" s="153"/>
      <c r="AK1239" s="153"/>
      <c r="AL1239" s="207" t="s">
        <v>143</v>
      </c>
      <c r="AM1239" s="207"/>
      <c r="AN1239" s="207"/>
      <c r="AO1239" s="207" t="str">
        <f ca="1">IF(R1239="","",IF(R1239&gt;TODAY(),"0 meses",DATEDIF(R1239,TODAY(),"m") &amp; " meses"))</f>
        <v>1 meses</v>
      </c>
      <c r="AP1239" s="147" t="s">
        <v>67</v>
      </c>
      <c r="AQ1239" s="147" t="s">
        <v>67</v>
      </c>
      <c r="AR1239" s="147"/>
      <c r="AS1239" s="209" t="s">
        <v>68</v>
      </c>
      <c r="AT1239" s="223" t="str">
        <f>MONTH(B1239)&amp;"/"&amp;YEAR(B1239)</f>
        <v>3/2026</v>
      </c>
      <c r="AU1239" s="223">
        <f>WEEKNUM(B1239)-WEEKNUM(EOMONTH(B1239,-1)+1)+1</f>
        <v>5</v>
      </c>
      <c r="AV1239" s="209" t="str">
        <f>MONTH(R1239)&amp;"/"&amp;YEAR(R1239)</f>
        <v>4/2026</v>
      </c>
      <c r="AW1239" s="209">
        <f>WEEKNUM(R1239)-WEEKNUM(EOMONTH(R1239,-1)+1)+1</f>
        <v>4</v>
      </c>
      <c r="AX1239" s="209">
        <f>IF(BB1239="S",IF(Q1239="1. Aceitou o programa",R1239-B1239,0),0)</f>
        <v>20</v>
      </c>
      <c r="AY1239" s="209">
        <f>IF(BB1239="S",IF(AND(S1239&lt;&gt;"",R1239&lt;&gt;""),S1239-R1239,0),0)</f>
        <v>0</v>
      </c>
      <c r="AZ1239" s="209">
        <f>IF(BB1239="S",IF(Q1239="1. Aceitou o programa",IF(OR(X1239="Não se Aplica",X1239=""),IF(OR(W1239="Não se Aplica",W1239=""),0,W1239-V1239),AVERAGE(X1239-W1239,W1239-V1239)),0),0)</f>
        <v>0</v>
      </c>
      <c r="BA1239" s="209">
        <f>IF(BB1239="S",IF(AND(Q1239="1. Aceitou o programa",AH1239="Realizada"),IFERROR(IF(AG1239="",0,AG1239-R1239),0),0),0)</f>
        <v>0</v>
      </c>
      <c r="BB1239" s="209" t="str">
        <f>_xlfn.XLOOKUP(U1239,'Lista Suspensa'!$AA$20:$AA$23,'Lista Suspensa'!$AB$20:$AB$23,"N/A")</f>
        <v>S</v>
      </c>
    </row>
    <row r="1240" spans="1:54" ht="12" customHeight="1">
      <c r="A1240" s="151" t="s">
        <v>54</v>
      </c>
      <c r="B1240" s="152">
        <v>46112</v>
      </c>
      <c r="C1240" s="153" t="s">
        <v>55</v>
      </c>
      <c r="D1240" s="153" t="s">
        <v>56</v>
      </c>
      <c r="E1240" s="244">
        <v>93137178</v>
      </c>
      <c r="F1240" s="144" t="s">
        <v>2863</v>
      </c>
      <c r="G1240" s="230"/>
      <c r="H1240" s="154">
        <v>24778</v>
      </c>
      <c r="I1240" s="153">
        <v>58</v>
      </c>
      <c r="J1240" s="148" t="s">
        <v>58</v>
      </c>
      <c r="K1240" s="153" t="s">
        <v>101</v>
      </c>
      <c r="L1240" s="153"/>
      <c r="M1240" s="153"/>
      <c r="N1240" s="153">
        <v>75</v>
      </c>
      <c r="O1240" s="155">
        <v>21996814246</v>
      </c>
      <c r="P1240" s="156" t="s">
        <v>2242</v>
      </c>
      <c r="Q1240" s="157" t="s">
        <v>110</v>
      </c>
      <c r="R1240" s="158">
        <v>46132</v>
      </c>
      <c r="S1240" s="159"/>
      <c r="T1240" s="159" t="s">
        <v>62</v>
      </c>
      <c r="U1240" s="159" t="s">
        <v>111</v>
      </c>
      <c r="V1240" s="154">
        <v>46146</v>
      </c>
      <c r="W1240" s="154" t="s">
        <v>126</v>
      </c>
      <c r="X1240" s="154" t="s">
        <v>126</v>
      </c>
      <c r="Y1240" s="160" t="s">
        <v>2864</v>
      </c>
      <c r="Z1240" s="160" t="s">
        <v>128</v>
      </c>
      <c r="AA1240" s="153">
        <v>115</v>
      </c>
      <c r="AB1240" s="153">
        <v>1.7</v>
      </c>
      <c r="AC1240" s="182">
        <f t="shared" si="40"/>
        <v>39.792387543252602</v>
      </c>
      <c r="AD1240" s="153" t="str">
        <f t="shared" si="41"/>
        <v>OBESIDADE II</v>
      </c>
      <c r="AE1240" s="233" t="s">
        <v>135</v>
      </c>
      <c r="AF1240" s="153" t="s">
        <v>130</v>
      </c>
      <c r="AG1240" s="159"/>
      <c r="AH1240" s="153"/>
      <c r="AI1240" s="161"/>
      <c r="AJ1240" s="153"/>
      <c r="AK1240" s="153"/>
      <c r="AL1240" s="207" t="s">
        <v>131</v>
      </c>
      <c r="AM1240" s="207"/>
      <c r="AN1240" s="207"/>
      <c r="AO1240" s="207" t="str">
        <f ca="1">IF(R1240="","",IF(R1240&gt;TODAY(),"0 meses",DATEDIF(R1240,TODAY(),"m") &amp; " meses"))</f>
        <v>1 meses</v>
      </c>
      <c r="AP1240" s="147" t="s">
        <v>67</v>
      </c>
      <c r="AQ1240" s="147" t="s">
        <v>67</v>
      </c>
      <c r="AR1240" s="147"/>
      <c r="AS1240" s="209" t="s">
        <v>68</v>
      </c>
      <c r="AT1240" s="223" t="str">
        <f>MONTH(B1240)&amp;"/"&amp;YEAR(B1240)</f>
        <v>3/2026</v>
      </c>
      <c r="AU1240" s="223">
        <f>WEEKNUM(B1240)-WEEKNUM(EOMONTH(B1240,-1)+1)+1</f>
        <v>5</v>
      </c>
      <c r="AV1240" s="209" t="str">
        <f>MONTH(R1240)&amp;"/"&amp;YEAR(R1240)</f>
        <v>4/2026</v>
      </c>
      <c r="AW1240" s="209">
        <f>WEEKNUM(R1240)-WEEKNUM(EOMONTH(R1240,-1)+1)+1</f>
        <v>4</v>
      </c>
      <c r="AX1240" s="209">
        <f>IF(BB1240="S",IF(Q1240="1. Aceitou o programa",R1240-B1240,0),0)</f>
        <v>20</v>
      </c>
      <c r="AY1240" s="209">
        <f>IF(BB1240="S",IF(AND(S1240&lt;&gt;"",R1240&lt;&gt;""),S1240-R1240,0),0)</f>
        <v>0</v>
      </c>
      <c r="AZ1240" s="209">
        <f>IF(BB1240="S",IF(Q1240="1. Aceitou o programa",IF(OR(X1240="Não se Aplica",X1240=""),IF(OR(W1240="Não se Aplica",W1240=""),0,W1240-V1240),AVERAGE(X1240-W1240,W1240-V1240)),0),0)</f>
        <v>0</v>
      </c>
      <c r="BA1240" s="209">
        <f>IF(BB1240="S",IF(AND(Q1240="1. Aceitou o programa",AH1240="Realizada"),IFERROR(IF(AG1240="",0,AG1240-R1240),0),0),0)</f>
        <v>0</v>
      </c>
      <c r="BB1240" s="209" t="str">
        <f>_xlfn.XLOOKUP(U1240,'Lista Suspensa'!$AA$20:$AA$23,'Lista Suspensa'!$AB$20:$AB$23,"N/A")</f>
        <v>S</v>
      </c>
    </row>
    <row r="1241" spans="1:54" ht="12" customHeight="1">
      <c r="A1241" s="151" t="s">
        <v>121</v>
      </c>
      <c r="B1241" s="152">
        <v>45292</v>
      </c>
      <c r="C1241" s="153" t="s">
        <v>122</v>
      </c>
      <c r="D1241" s="153" t="s">
        <v>56</v>
      </c>
      <c r="E1241" s="244">
        <v>94909455</v>
      </c>
      <c r="F1241" s="144" t="s">
        <v>2865</v>
      </c>
      <c r="G1241" s="230"/>
      <c r="H1241" s="154">
        <v>33654</v>
      </c>
      <c r="I1241" s="153">
        <v>34</v>
      </c>
      <c r="J1241" s="148" t="s">
        <v>70</v>
      </c>
      <c r="K1241" s="153" t="s">
        <v>59</v>
      </c>
      <c r="L1241" s="153"/>
      <c r="M1241" s="153"/>
      <c r="N1241" s="153"/>
      <c r="O1241" s="155" t="s">
        <v>2866</v>
      </c>
      <c r="P1241" s="156" t="s">
        <v>2077</v>
      </c>
      <c r="Q1241" s="157" t="s">
        <v>110</v>
      </c>
      <c r="R1241" s="158">
        <v>46132</v>
      </c>
      <c r="S1241" s="159"/>
      <c r="T1241" s="159" t="s">
        <v>62</v>
      </c>
      <c r="U1241" s="159" t="s">
        <v>111</v>
      </c>
      <c r="V1241" s="154">
        <v>46006</v>
      </c>
      <c r="W1241" s="154" t="s">
        <v>126</v>
      </c>
      <c r="X1241" s="154" t="s">
        <v>126</v>
      </c>
      <c r="Y1241" s="160"/>
      <c r="Z1241" s="160" t="s">
        <v>128</v>
      </c>
      <c r="AA1241" s="153">
        <v>112</v>
      </c>
      <c r="AB1241" s="153">
        <v>1.63</v>
      </c>
      <c r="AC1241" s="182">
        <f t="shared" si="40"/>
        <v>42.154390455041593</v>
      </c>
      <c r="AD1241" s="153" t="str">
        <f t="shared" si="41"/>
        <v>OBESIDADE III</v>
      </c>
      <c r="AE1241" s="233" t="s">
        <v>135</v>
      </c>
      <c r="AF1241" s="153" t="s">
        <v>130</v>
      </c>
      <c r="AG1241" s="159"/>
      <c r="AH1241" s="153"/>
      <c r="AI1241" s="161"/>
      <c r="AJ1241" s="153"/>
      <c r="AK1241" s="153"/>
      <c r="AL1241" s="207" t="s">
        <v>131</v>
      </c>
      <c r="AM1241" s="207"/>
      <c r="AN1241" s="207"/>
      <c r="AO1241" s="207" t="str">
        <f ca="1">IF(R1241="","",IF(R1241&gt;TODAY(),"0 meses",DATEDIF(R1241,TODAY(),"m") &amp; " meses"))</f>
        <v>1 meses</v>
      </c>
      <c r="AP1241" s="147" t="s">
        <v>67</v>
      </c>
      <c r="AQ1241" s="147" t="s">
        <v>67</v>
      </c>
      <c r="AR1241" s="147"/>
      <c r="AS1241" s="209" t="s">
        <v>68</v>
      </c>
      <c r="AT1241" s="223" t="str">
        <f>MONTH(B1241)&amp;"/"&amp;YEAR(B1241)</f>
        <v>1/2024</v>
      </c>
      <c r="AU1241" s="223">
        <f>WEEKNUM(B1241)-WEEKNUM(EOMONTH(B1241,-1)+1)+1</f>
        <v>1</v>
      </c>
      <c r="AV1241" s="209" t="str">
        <f>MONTH(R1241)&amp;"/"&amp;YEAR(R1241)</f>
        <v>4/2026</v>
      </c>
      <c r="AW1241" s="209">
        <f>WEEKNUM(R1241)-WEEKNUM(EOMONTH(R1241,-1)+1)+1</f>
        <v>4</v>
      </c>
      <c r="AX1241" s="209">
        <f>IF(BB1241="S",IF(Q1241="1. Aceitou o programa",R1241-B1241,0),0)</f>
        <v>840</v>
      </c>
      <c r="AY1241" s="209">
        <f>IF(BB1241="S",IF(AND(S1241&lt;&gt;"",R1241&lt;&gt;""),S1241-R1241,0),0)</f>
        <v>0</v>
      </c>
      <c r="AZ1241" s="209">
        <f>IF(BB1241="S",IF(Q1241="1. Aceitou o programa",IF(OR(X1241="Não se Aplica",X1241=""),IF(OR(W1241="Não se Aplica",W1241=""),0,W1241-V1241),AVERAGE(X1241-W1241,W1241-V1241)),0),0)</f>
        <v>0</v>
      </c>
      <c r="BA1241" s="209">
        <f>IF(BB1241="S",IF(AND(Q1241="1. Aceitou o programa",AH1241="Realizada"),IFERROR(IF(AG1241="",0,AG1241-R1241),0),0),0)</f>
        <v>0</v>
      </c>
      <c r="BB1241" s="209" t="str">
        <f>_xlfn.XLOOKUP(U1241,'Lista Suspensa'!$AA$20:$AA$23,'Lista Suspensa'!$AB$20:$AB$23,"N/A")</f>
        <v>S</v>
      </c>
    </row>
    <row r="1242" spans="1:54" ht="12" customHeight="1">
      <c r="A1242" s="151" t="s">
        <v>54</v>
      </c>
      <c r="B1242" s="152">
        <v>46083</v>
      </c>
      <c r="C1242" s="153" t="s">
        <v>55</v>
      </c>
      <c r="D1242" s="153" t="s">
        <v>56</v>
      </c>
      <c r="E1242" s="244">
        <v>93131465</v>
      </c>
      <c r="F1242" s="144" t="s">
        <v>2867</v>
      </c>
      <c r="G1242" s="230"/>
      <c r="H1242" s="154">
        <v>36466</v>
      </c>
      <c r="I1242" s="153">
        <v>26</v>
      </c>
      <c r="J1242" s="148" t="s">
        <v>70</v>
      </c>
      <c r="K1242" s="153"/>
      <c r="L1242" s="153"/>
      <c r="M1242" s="153"/>
      <c r="N1242" s="153">
        <v>110</v>
      </c>
      <c r="O1242" s="155" t="s">
        <v>2868</v>
      </c>
      <c r="P1242" s="156" t="s">
        <v>2077</v>
      </c>
      <c r="Q1242" s="157" t="s">
        <v>110</v>
      </c>
      <c r="R1242" s="158">
        <v>46134</v>
      </c>
      <c r="S1242" s="159"/>
      <c r="T1242" s="159" t="s">
        <v>62</v>
      </c>
      <c r="U1242" s="159" t="s">
        <v>111</v>
      </c>
      <c r="V1242" s="154">
        <v>46134</v>
      </c>
      <c r="W1242" s="154" t="s">
        <v>126</v>
      </c>
      <c r="X1242" s="154" t="s">
        <v>126</v>
      </c>
      <c r="Y1242" s="160" t="s">
        <v>2869</v>
      </c>
      <c r="Z1242" s="160" t="s">
        <v>128</v>
      </c>
      <c r="AA1242" s="153">
        <v>130</v>
      </c>
      <c r="AB1242" s="153">
        <v>1.61</v>
      </c>
      <c r="AC1242" s="182">
        <f t="shared" si="40"/>
        <v>50.152386096215416</v>
      </c>
      <c r="AD1242" s="153" t="str">
        <f t="shared" si="41"/>
        <v>OBESIDADE III</v>
      </c>
      <c r="AE1242" s="233" t="s">
        <v>225</v>
      </c>
      <c r="AF1242" s="153" t="s">
        <v>130</v>
      </c>
      <c r="AG1242" s="159"/>
      <c r="AH1242" s="153"/>
      <c r="AI1242" s="161"/>
      <c r="AJ1242" s="153"/>
      <c r="AK1242" s="153"/>
      <c r="AL1242" s="207" t="s">
        <v>143</v>
      </c>
      <c r="AM1242" s="207"/>
      <c r="AN1242" s="207"/>
      <c r="AO1242" s="207" t="str">
        <f ca="1">IF(R1242="","",IF(R1242&gt;TODAY(),"0 meses",DATEDIF(R1242,TODAY(),"m") &amp; " meses"))</f>
        <v>1 meses</v>
      </c>
      <c r="AP1242" s="147" t="s">
        <v>67</v>
      </c>
      <c r="AQ1242" s="147" t="s">
        <v>67</v>
      </c>
      <c r="AR1242" s="147"/>
      <c r="AS1242" s="209" t="s">
        <v>68</v>
      </c>
      <c r="AT1242" s="223" t="str">
        <f>MONTH(B1242)&amp;"/"&amp;YEAR(B1242)</f>
        <v>3/2026</v>
      </c>
      <c r="AU1242" s="223">
        <f>WEEKNUM(B1242)-WEEKNUM(EOMONTH(B1242,-1)+1)+1</f>
        <v>1</v>
      </c>
      <c r="AV1242" s="209" t="str">
        <f>MONTH(R1242)&amp;"/"&amp;YEAR(R1242)</f>
        <v>4/2026</v>
      </c>
      <c r="AW1242" s="209">
        <f>WEEKNUM(R1242)-WEEKNUM(EOMONTH(R1242,-1)+1)+1</f>
        <v>4</v>
      </c>
      <c r="AX1242" s="209">
        <f>IF(BB1242="S",IF(Q1242="1. Aceitou o programa",R1242-B1242,0),0)</f>
        <v>51</v>
      </c>
      <c r="AY1242" s="209">
        <f>IF(BB1242="S",IF(AND(S1242&lt;&gt;"",R1242&lt;&gt;""),S1242-R1242,0),0)</f>
        <v>0</v>
      </c>
      <c r="AZ1242" s="209">
        <f>IF(BB1242="S",IF(Q1242="1. Aceitou o programa",IF(OR(X1242="Não se Aplica",X1242=""),IF(OR(W1242="Não se Aplica",W1242=""),0,W1242-V1242),AVERAGE(X1242-W1242,W1242-V1242)),0),0)</f>
        <v>0</v>
      </c>
      <c r="BA1242" s="209">
        <f>IF(BB1242="S",IF(AND(Q1242="1. Aceitou o programa",AH1242="Realizada"),IFERROR(IF(AG1242="",0,AG1242-R1242),0),0),0)</f>
        <v>0</v>
      </c>
      <c r="BB1242" s="209" t="str">
        <f>_xlfn.XLOOKUP(U1242,'Lista Suspensa'!$AA$20:$AA$23,'Lista Suspensa'!$AB$20:$AB$23,"N/A")</f>
        <v>S</v>
      </c>
    </row>
    <row r="1243" spans="1:54" ht="12" customHeight="1">
      <c r="A1243" s="151" t="s">
        <v>121</v>
      </c>
      <c r="B1243" s="152">
        <v>45292</v>
      </c>
      <c r="C1243" s="153" t="s">
        <v>122</v>
      </c>
      <c r="D1243" s="153" t="s">
        <v>56</v>
      </c>
      <c r="E1243" s="244">
        <v>89194782</v>
      </c>
      <c r="F1243" s="144" t="s">
        <v>2870</v>
      </c>
      <c r="G1243" s="230"/>
      <c r="H1243" s="154">
        <v>34288</v>
      </c>
      <c r="I1243" s="153">
        <v>32</v>
      </c>
      <c r="J1243" s="148" t="s">
        <v>58</v>
      </c>
      <c r="K1243" s="153"/>
      <c r="L1243" s="153"/>
      <c r="M1243" s="153"/>
      <c r="N1243" s="153"/>
      <c r="O1243" s="155" t="s">
        <v>2871</v>
      </c>
      <c r="P1243" s="156" t="s">
        <v>2077</v>
      </c>
      <c r="Q1243" s="157" t="s">
        <v>110</v>
      </c>
      <c r="R1243" s="158">
        <v>46136</v>
      </c>
      <c r="S1243" s="159"/>
      <c r="T1243" s="159" t="s">
        <v>62</v>
      </c>
      <c r="U1243" s="159" t="s">
        <v>111</v>
      </c>
      <c r="V1243" s="154">
        <v>45968</v>
      </c>
      <c r="W1243" s="154" t="s">
        <v>126</v>
      </c>
      <c r="X1243" s="154" t="s">
        <v>126</v>
      </c>
      <c r="Y1243" s="160" t="s">
        <v>2872</v>
      </c>
      <c r="Z1243" s="160" t="s">
        <v>134</v>
      </c>
      <c r="AA1243" s="153">
        <v>167</v>
      </c>
      <c r="AB1243" s="153">
        <v>1.81</v>
      </c>
      <c r="AC1243" s="182">
        <f t="shared" si="40"/>
        <v>50.975244955892677</v>
      </c>
      <c r="AD1243" s="153" t="str">
        <f t="shared" si="41"/>
        <v>OBESIDADE III</v>
      </c>
      <c r="AE1243" s="233" t="s">
        <v>135</v>
      </c>
      <c r="AF1243" s="153" t="s">
        <v>130</v>
      </c>
      <c r="AG1243" s="159"/>
      <c r="AH1243" s="153"/>
      <c r="AI1243" s="161"/>
      <c r="AJ1243" s="153"/>
      <c r="AK1243" s="153"/>
      <c r="AL1243" s="207" t="s">
        <v>143</v>
      </c>
      <c r="AM1243" s="207"/>
      <c r="AN1243" s="207"/>
      <c r="AO1243" s="207" t="str">
        <f ca="1">IF(R1243="","",IF(R1243&gt;TODAY(),"0 meses",DATEDIF(R1243,TODAY(),"m") &amp; " meses"))</f>
        <v>1 meses</v>
      </c>
      <c r="AP1243" s="147" t="s">
        <v>67</v>
      </c>
      <c r="AQ1243" s="147" t="s">
        <v>67</v>
      </c>
      <c r="AR1243" s="147"/>
      <c r="AS1243" s="209" t="s">
        <v>68</v>
      </c>
      <c r="AT1243" s="223" t="str">
        <f>MONTH(B1243)&amp;"/"&amp;YEAR(B1243)</f>
        <v>1/2024</v>
      </c>
      <c r="AU1243" s="223">
        <f>WEEKNUM(B1243)-WEEKNUM(EOMONTH(B1243,-1)+1)+1</f>
        <v>1</v>
      </c>
      <c r="AV1243" s="209" t="str">
        <f>MONTH(R1243)&amp;"/"&amp;YEAR(R1243)</f>
        <v>4/2026</v>
      </c>
      <c r="AW1243" s="209">
        <f>WEEKNUM(R1243)-WEEKNUM(EOMONTH(R1243,-1)+1)+1</f>
        <v>4</v>
      </c>
      <c r="AX1243" s="209">
        <f>IF(BB1243="S",IF(Q1243="1. Aceitou o programa",R1243-B1243,0),0)</f>
        <v>844</v>
      </c>
      <c r="AY1243" s="209">
        <f>IF(BB1243="S",IF(AND(S1243&lt;&gt;"",R1243&lt;&gt;""),S1243-R1243,0),0)</f>
        <v>0</v>
      </c>
      <c r="AZ1243" s="209">
        <f>IF(BB1243="S",IF(Q1243="1. Aceitou o programa",IF(OR(X1243="Não se Aplica",X1243=""),IF(OR(W1243="Não se Aplica",W1243=""),0,W1243-V1243),AVERAGE(X1243-W1243,W1243-V1243)),0),0)</f>
        <v>0</v>
      </c>
      <c r="BA1243" s="209">
        <f>IF(BB1243="S",IF(AND(Q1243="1. Aceitou o programa",AH1243="Realizada"),IFERROR(IF(AG1243="",0,AG1243-R1243),0),0),0)</f>
        <v>0</v>
      </c>
      <c r="BB1243" s="209" t="str">
        <f>_xlfn.XLOOKUP(U1243,'Lista Suspensa'!$AA$20:$AA$23,'Lista Suspensa'!$AB$20:$AB$23,"N/A")</f>
        <v>S</v>
      </c>
    </row>
    <row r="1244" spans="1:54" ht="12" customHeight="1">
      <c r="A1244" s="151" t="s">
        <v>67</v>
      </c>
      <c r="B1244" s="152">
        <v>46086</v>
      </c>
      <c r="C1244" s="153" t="s">
        <v>122</v>
      </c>
      <c r="D1244" s="153" t="s">
        <v>167</v>
      </c>
      <c r="E1244" s="244">
        <v>94938193</v>
      </c>
      <c r="F1244" s="144" t="s">
        <v>2873</v>
      </c>
      <c r="G1244" s="230"/>
      <c r="H1244" s="154">
        <v>25063</v>
      </c>
      <c r="I1244" s="153">
        <v>57</v>
      </c>
      <c r="J1244" s="148" t="s">
        <v>70</v>
      </c>
      <c r="K1244" s="153" t="s">
        <v>59</v>
      </c>
      <c r="L1244" s="153"/>
      <c r="M1244" s="153"/>
      <c r="N1244" s="153">
        <v>450</v>
      </c>
      <c r="O1244" s="155">
        <v>11982660309</v>
      </c>
      <c r="P1244" s="156" t="s">
        <v>2077</v>
      </c>
      <c r="Q1244" s="157" t="s">
        <v>110</v>
      </c>
      <c r="R1244" s="158">
        <v>46139</v>
      </c>
      <c r="S1244" s="159"/>
      <c r="T1244" s="159" t="s">
        <v>62</v>
      </c>
      <c r="U1244" s="159" t="s">
        <v>111</v>
      </c>
      <c r="V1244" s="154">
        <v>46111</v>
      </c>
      <c r="W1244" s="154">
        <v>46141</v>
      </c>
      <c r="X1244" s="154">
        <v>46146</v>
      </c>
      <c r="Y1244" s="160">
        <v>46111</v>
      </c>
      <c r="Z1244" s="160" t="s">
        <v>128</v>
      </c>
      <c r="AA1244" s="153">
        <v>94</v>
      </c>
      <c r="AB1244" s="153">
        <v>1.56</v>
      </c>
      <c r="AC1244" s="182">
        <f t="shared" si="40"/>
        <v>38.625904010519392</v>
      </c>
      <c r="AD1244" s="153" t="str">
        <f t="shared" si="41"/>
        <v>OBESIDADE II</v>
      </c>
      <c r="AE1244" s="233" t="s">
        <v>225</v>
      </c>
      <c r="AF1244" s="153" t="s">
        <v>130</v>
      </c>
      <c r="AG1244" s="159"/>
      <c r="AH1244" s="153"/>
      <c r="AI1244" s="161"/>
      <c r="AJ1244" s="153"/>
      <c r="AK1244" s="153"/>
      <c r="AL1244" s="207" t="s">
        <v>131</v>
      </c>
      <c r="AM1244" s="207"/>
      <c r="AN1244" s="207"/>
      <c r="AO1244" s="207" t="str">
        <f ca="1">IF(R1244="","",IF(R1244&gt;TODAY(),"0 meses",DATEDIF(R1244,TODAY(),"m") &amp; " meses"))</f>
        <v>1 meses</v>
      </c>
      <c r="AP1244" s="147" t="s">
        <v>67</v>
      </c>
      <c r="AQ1244" s="147" t="s">
        <v>67</v>
      </c>
      <c r="AR1244" s="147"/>
      <c r="AS1244" s="209" t="s">
        <v>68</v>
      </c>
      <c r="AT1244" s="223" t="str">
        <f>MONTH(B1244)&amp;"/"&amp;YEAR(B1244)</f>
        <v>3/2026</v>
      </c>
      <c r="AU1244" s="223">
        <f>WEEKNUM(B1244)-WEEKNUM(EOMONTH(B1244,-1)+1)+1</f>
        <v>1</v>
      </c>
      <c r="AV1244" s="209" t="str">
        <f>MONTH(R1244)&amp;"/"&amp;YEAR(R1244)</f>
        <v>4/2026</v>
      </c>
      <c r="AW1244" s="209">
        <f>WEEKNUM(R1244)-WEEKNUM(EOMONTH(R1244,-1)+1)+1</f>
        <v>5</v>
      </c>
      <c r="AX1244" s="209">
        <f>IF(BB1244="S",IF(Q1244="1. Aceitou o programa",R1244-B1244,0),0)</f>
        <v>53</v>
      </c>
      <c r="AY1244" s="209">
        <f>IF(BB1244="S",IF(AND(S1244&lt;&gt;"",R1244&lt;&gt;""),S1244-R1244,0),0)</f>
        <v>0</v>
      </c>
      <c r="AZ1244" s="209">
        <f>IF(BB1244="S",IF(Q1244="1. Aceitou o programa",IF(OR(X1244="Não se Aplica",X1244=""),IF(OR(W1244="Não se Aplica",W1244=""),0,W1244-V1244),AVERAGE(X1244-W1244,W1244-V1244)),0),0)</f>
        <v>17.5</v>
      </c>
      <c r="BA1244" s="209">
        <f>IF(BB1244="S",IF(AND(Q1244="1. Aceitou o programa",AH1244="Realizada"),IFERROR(IF(AG1244="",0,AG1244-R1244),0),0),0)</f>
        <v>0</v>
      </c>
      <c r="BB1244" s="209" t="str">
        <f>_xlfn.XLOOKUP(U1244,'Lista Suspensa'!$AA$20:$AA$23,'Lista Suspensa'!$AB$20:$AB$23,"N/A")</f>
        <v>S</v>
      </c>
    </row>
    <row r="1245" spans="1:54" ht="12" customHeight="1">
      <c r="A1245" s="151" t="s">
        <v>67</v>
      </c>
      <c r="B1245" s="152">
        <v>46128</v>
      </c>
      <c r="C1245" s="153" t="s">
        <v>122</v>
      </c>
      <c r="D1245" s="153" t="s">
        <v>274</v>
      </c>
      <c r="E1245" s="244">
        <v>96012320</v>
      </c>
      <c r="F1245" s="144" t="s">
        <v>2874</v>
      </c>
      <c r="G1245" s="230"/>
      <c r="H1245" s="154">
        <v>31395</v>
      </c>
      <c r="I1245" s="153">
        <v>40</v>
      </c>
      <c r="J1245" s="148" t="s">
        <v>70</v>
      </c>
      <c r="K1245" s="153" t="s">
        <v>101</v>
      </c>
      <c r="L1245" s="153"/>
      <c r="M1245" s="153"/>
      <c r="N1245" s="153">
        <v>380</v>
      </c>
      <c r="O1245" s="155">
        <v>21971161313</v>
      </c>
      <c r="P1245" s="156" t="s">
        <v>2077</v>
      </c>
      <c r="Q1245" s="157" t="s">
        <v>110</v>
      </c>
      <c r="R1245" s="158">
        <v>46139</v>
      </c>
      <c r="S1245" s="159"/>
      <c r="T1245" s="159" t="s">
        <v>62</v>
      </c>
      <c r="U1245" s="159" t="s">
        <v>111</v>
      </c>
      <c r="V1245" s="154">
        <v>46139</v>
      </c>
      <c r="W1245" s="154" t="s">
        <v>126</v>
      </c>
      <c r="X1245" s="154" t="s">
        <v>126</v>
      </c>
      <c r="Y1245" s="160" t="s">
        <v>2875</v>
      </c>
      <c r="Z1245" s="160" t="s">
        <v>128</v>
      </c>
      <c r="AA1245" s="153">
        <v>125</v>
      </c>
      <c r="AB1245" s="153">
        <v>1.85</v>
      </c>
      <c r="AC1245" s="182">
        <f t="shared" si="40"/>
        <v>36.523009495982464</v>
      </c>
      <c r="AD1245" s="153" t="str">
        <f t="shared" si="41"/>
        <v>OBESIDADE II</v>
      </c>
      <c r="AE1245" s="233" t="s">
        <v>947</v>
      </c>
      <c r="AF1245" s="153" t="s">
        <v>130</v>
      </c>
      <c r="AG1245" s="159"/>
      <c r="AH1245" s="153"/>
      <c r="AI1245" s="161"/>
      <c r="AJ1245" s="153"/>
      <c r="AK1245" s="153"/>
      <c r="AL1245" s="207" t="s">
        <v>131</v>
      </c>
      <c r="AM1245" s="207"/>
      <c r="AN1245" s="207"/>
      <c r="AO1245" s="207" t="str">
        <f ca="1">IF(R1245="","",IF(R1245&gt;TODAY(),"0 meses",DATEDIF(R1245,TODAY(),"m") &amp; " meses"))</f>
        <v>1 meses</v>
      </c>
      <c r="AP1245" s="147" t="s">
        <v>67</v>
      </c>
      <c r="AQ1245" s="147" t="s">
        <v>67</v>
      </c>
      <c r="AR1245" s="147"/>
      <c r="AS1245" s="209" t="s">
        <v>68</v>
      </c>
      <c r="AT1245" s="223" t="str">
        <f>MONTH(B1245)&amp;"/"&amp;YEAR(B1245)</f>
        <v>4/2026</v>
      </c>
      <c r="AU1245" s="223">
        <f>WEEKNUM(B1245)-WEEKNUM(EOMONTH(B1245,-1)+1)+1</f>
        <v>3</v>
      </c>
      <c r="AV1245" s="209" t="str">
        <f>MONTH(R1245)&amp;"/"&amp;YEAR(R1245)</f>
        <v>4/2026</v>
      </c>
      <c r="AW1245" s="209">
        <f>WEEKNUM(R1245)-WEEKNUM(EOMONTH(R1245,-1)+1)+1</f>
        <v>5</v>
      </c>
      <c r="AX1245" s="209">
        <f>IF(BB1245="S",IF(Q1245="1. Aceitou o programa",R1245-B1245,0),0)</f>
        <v>11</v>
      </c>
      <c r="AY1245" s="209">
        <f>IF(BB1245="S",IF(AND(S1245&lt;&gt;"",R1245&lt;&gt;""),S1245-R1245,0),0)</f>
        <v>0</v>
      </c>
      <c r="AZ1245" s="209">
        <f>IF(BB1245="S",IF(Q1245="1. Aceitou o programa",IF(OR(X1245="Não se Aplica",X1245=""),IF(OR(W1245="Não se Aplica",W1245=""),0,W1245-V1245),AVERAGE(X1245-W1245,W1245-V1245)),0),0)</f>
        <v>0</v>
      </c>
      <c r="BA1245" s="209">
        <f>IF(BB1245="S",IF(AND(Q1245="1. Aceitou o programa",AH1245="Realizada"),IFERROR(IF(AG1245="",0,AG1245-R1245),0),0),0)</f>
        <v>0</v>
      </c>
      <c r="BB1245" s="209" t="str">
        <f>_xlfn.XLOOKUP(U1245,'Lista Suspensa'!$AA$20:$AA$23,'Lista Suspensa'!$AB$20:$AB$23,"N/A")</f>
        <v>S</v>
      </c>
    </row>
    <row r="1246" spans="1:54" ht="12" customHeight="1">
      <c r="A1246" s="151" t="s">
        <v>54</v>
      </c>
      <c r="B1246" s="152">
        <v>46086</v>
      </c>
      <c r="C1246" s="153" t="s">
        <v>297</v>
      </c>
      <c r="D1246" s="153" t="s">
        <v>455</v>
      </c>
      <c r="E1246" s="244">
        <v>93991031</v>
      </c>
      <c r="F1246" s="144" t="s">
        <v>2876</v>
      </c>
      <c r="G1246" s="230"/>
      <c r="H1246" s="154">
        <v>36117</v>
      </c>
      <c r="I1246" s="153">
        <v>27</v>
      </c>
      <c r="J1246" s="148" t="s">
        <v>58</v>
      </c>
      <c r="K1246" s="153"/>
      <c r="L1246" s="153"/>
      <c r="M1246" s="153"/>
      <c r="N1246" s="153"/>
      <c r="O1246" s="155" t="s">
        <v>2877</v>
      </c>
      <c r="P1246" s="156" t="s">
        <v>89</v>
      </c>
      <c r="Q1246" s="157" t="s">
        <v>110</v>
      </c>
      <c r="R1246" s="158">
        <v>46139</v>
      </c>
      <c r="S1246" s="159"/>
      <c r="T1246" s="159" t="s">
        <v>62</v>
      </c>
      <c r="U1246" s="159" t="s">
        <v>111</v>
      </c>
      <c r="V1246" s="154">
        <v>46139</v>
      </c>
      <c r="W1246" s="154" t="s">
        <v>126</v>
      </c>
      <c r="X1246" s="154" t="s">
        <v>126</v>
      </c>
      <c r="Y1246" s="160" t="s">
        <v>2878</v>
      </c>
      <c r="Z1246" s="160" t="s">
        <v>128</v>
      </c>
      <c r="AA1246" s="153">
        <v>112</v>
      </c>
      <c r="AB1246" s="153">
        <v>1.74</v>
      </c>
      <c r="AC1246" s="182">
        <f t="shared" si="40"/>
        <v>36.992997753996562</v>
      </c>
      <c r="AD1246" s="153" t="str">
        <f t="shared" si="41"/>
        <v>OBESIDADE II</v>
      </c>
      <c r="AE1246" s="233" t="s">
        <v>66</v>
      </c>
      <c r="AF1246" s="153" t="s">
        <v>130</v>
      </c>
      <c r="AG1246" s="159"/>
      <c r="AH1246" s="153"/>
      <c r="AI1246" s="161"/>
      <c r="AJ1246" s="153"/>
      <c r="AK1246" s="153"/>
      <c r="AL1246" s="207" t="s">
        <v>131</v>
      </c>
      <c r="AM1246" s="207"/>
      <c r="AN1246" s="207"/>
      <c r="AO1246" s="207" t="str">
        <f ca="1">IF(R1246="","",IF(R1246&gt;TODAY(),"0 meses",DATEDIF(R1246,TODAY(),"m") &amp; " meses"))</f>
        <v>1 meses</v>
      </c>
      <c r="AP1246" s="147" t="s">
        <v>67</v>
      </c>
      <c r="AQ1246" s="147" t="s">
        <v>67</v>
      </c>
      <c r="AR1246" s="147"/>
      <c r="AS1246" s="209" t="s">
        <v>68</v>
      </c>
      <c r="AT1246" s="223" t="str">
        <f>MONTH(B1246)&amp;"/"&amp;YEAR(B1246)</f>
        <v>3/2026</v>
      </c>
      <c r="AU1246" s="223">
        <f>WEEKNUM(B1246)-WEEKNUM(EOMONTH(B1246,-1)+1)+1</f>
        <v>1</v>
      </c>
      <c r="AV1246" s="209" t="str">
        <f>MONTH(R1246)&amp;"/"&amp;YEAR(R1246)</f>
        <v>4/2026</v>
      </c>
      <c r="AW1246" s="209">
        <f>WEEKNUM(R1246)-WEEKNUM(EOMONTH(R1246,-1)+1)+1</f>
        <v>5</v>
      </c>
      <c r="AX1246" s="209">
        <f>IF(BB1246="S",IF(Q1246="1. Aceitou o programa",R1246-B1246,0),0)</f>
        <v>53</v>
      </c>
      <c r="AY1246" s="209">
        <f>IF(BB1246="S",IF(AND(S1246&lt;&gt;"",R1246&lt;&gt;""),S1246-R1246,0),0)</f>
        <v>0</v>
      </c>
      <c r="AZ1246" s="209">
        <f>IF(BB1246="S",IF(Q1246="1. Aceitou o programa",IF(OR(X1246="Não se Aplica",X1246=""),IF(OR(W1246="Não se Aplica",W1246=""),0,W1246-V1246),AVERAGE(X1246-W1246,W1246-V1246)),0),0)</f>
        <v>0</v>
      </c>
      <c r="BA1246" s="209">
        <f>IF(BB1246="S",IF(AND(Q1246="1. Aceitou o programa",AH1246="Realizada"),IFERROR(IF(AG1246="",0,AG1246-R1246),0),0),0)</f>
        <v>0</v>
      </c>
      <c r="BB1246" s="209" t="str">
        <f>_xlfn.XLOOKUP(U1246,'Lista Suspensa'!$AA$20:$AA$23,'Lista Suspensa'!$AB$20:$AB$23,"N/A")</f>
        <v>S</v>
      </c>
    </row>
    <row r="1247" spans="1:54" ht="12" customHeight="1">
      <c r="A1247" s="151" t="s">
        <v>54</v>
      </c>
      <c r="B1247" s="152">
        <v>46112</v>
      </c>
      <c r="C1247" s="153" t="s">
        <v>297</v>
      </c>
      <c r="D1247" s="153" t="s">
        <v>455</v>
      </c>
      <c r="E1247" s="244">
        <v>82350582</v>
      </c>
      <c r="F1247" s="144" t="s">
        <v>2879</v>
      </c>
      <c r="G1247" s="230"/>
      <c r="H1247" s="154">
        <v>30461</v>
      </c>
      <c r="I1247" s="153">
        <v>42</v>
      </c>
      <c r="J1247" s="148" t="s">
        <v>70</v>
      </c>
      <c r="K1247" s="153"/>
      <c r="L1247" s="153"/>
      <c r="M1247" s="153"/>
      <c r="N1247" s="153">
        <v>60</v>
      </c>
      <c r="O1247" s="155" t="s">
        <v>2880</v>
      </c>
      <c r="P1247" s="156" t="s">
        <v>2077</v>
      </c>
      <c r="Q1247" s="157" t="s">
        <v>110</v>
      </c>
      <c r="R1247" s="158">
        <v>46139</v>
      </c>
      <c r="S1247" s="159"/>
      <c r="T1247" s="159" t="s">
        <v>62</v>
      </c>
      <c r="U1247" s="159" t="s">
        <v>111</v>
      </c>
      <c r="V1247" s="154">
        <v>46139</v>
      </c>
      <c r="W1247" s="154" t="s">
        <v>126</v>
      </c>
      <c r="X1247" s="154" t="s">
        <v>126</v>
      </c>
      <c r="Y1247" s="160" t="s">
        <v>2881</v>
      </c>
      <c r="Z1247" s="160" t="s">
        <v>128</v>
      </c>
      <c r="AA1247" s="153">
        <v>90</v>
      </c>
      <c r="AB1247" s="153">
        <v>1.68</v>
      </c>
      <c r="AC1247" s="182">
        <f t="shared" si="40"/>
        <v>31.887755102040821</v>
      </c>
      <c r="AD1247" s="153" t="str">
        <f t="shared" si="41"/>
        <v>OBESIDADE I</v>
      </c>
      <c r="AE1247" s="233" t="s">
        <v>129</v>
      </c>
      <c r="AF1247" s="153" t="s">
        <v>130</v>
      </c>
      <c r="AG1247" s="159"/>
      <c r="AH1247" s="153"/>
      <c r="AI1247" s="161"/>
      <c r="AJ1247" s="153"/>
      <c r="AK1247" s="153"/>
      <c r="AL1247" s="207" t="s">
        <v>131</v>
      </c>
      <c r="AM1247" s="207"/>
      <c r="AN1247" s="207"/>
      <c r="AO1247" s="207" t="str">
        <f ca="1">IF(R1247="","",IF(R1247&gt;TODAY(),"0 meses",DATEDIF(R1247,TODAY(),"m") &amp; " meses"))</f>
        <v>1 meses</v>
      </c>
      <c r="AP1247" s="147" t="s">
        <v>67</v>
      </c>
      <c r="AQ1247" s="147" t="s">
        <v>67</v>
      </c>
      <c r="AR1247" s="147"/>
      <c r="AS1247" s="209" t="s">
        <v>68</v>
      </c>
      <c r="AT1247" s="223" t="str">
        <f>MONTH(B1247)&amp;"/"&amp;YEAR(B1247)</f>
        <v>3/2026</v>
      </c>
      <c r="AU1247" s="223">
        <f>WEEKNUM(B1247)-WEEKNUM(EOMONTH(B1247,-1)+1)+1</f>
        <v>5</v>
      </c>
      <c r="AV1247" s="209" t="str">
        <f>MONTH(R1247)&amp;"/"&amp;YEAR(R1247)</f>
        <v>4/2026</v>
      </c>
      <c r="AW1247" s="209">
        <f>WEEKNUM(R1247)-WEEKNUM(EOMONTH(R1247,-1)+1)+1</f>
        <v>5</v>
      </c>
      <c r="AX1247" s="209">
        <f>IF(BB1247="S",IF(Q1247="1. Aceitou o programa",R1247-B1247,0),0)</f>
        <v>27</v>
      </c>
      <c r="AY1247" s="209">
        <f>IF(BB1247="S",IF(AND(S1247&lt;&gt;"",R1247&lt;&gt;""),S1247-R1247,0),0)</f>
        <v>0</v>
      </c>
      <c r="AZ1247" s="209">
        <f>IF(BB1247="S",IF(Q1247="1. Aceitou o programa",IF(OR(X1247="Não se Aplica",X1247=""),IF(OR(W1247="Não se Aplica",W1247=""),0,W1247-V1247),AVERAGE(X1247-W1247,W1247-V1247)),0),0)</f>
        <v>0</v>
      </c>
      <c r="BA1247" s="209">
        <f>IF(BB1247="S",IF(AND(Q1247="1. Aceitou o programa",AH1247="Realizada"),IFERROR(IF(AG1247="",0,AG1247-R1247),0),0),0)</f>
        <v>0</v>
      </c>
      <c r="BB1247" s="209" t="str">
        <f>_xlfn.XLOOKUP(U1247,'Lista Suspensa'!$AA$20:$AA$23,'Lista Suspensa'!$AB$20:$AB$23,"N/A")</f>
        <v>S</v>
      </c>
    </row>
    <row r="1248" spans="1:54" ht="12" customHeight="1">
      <c r="A1248" s="151" t="s">
        <v>54</v>
      </c>
      <c r="B1248" s="152">
        <v>46112</v>
      </c>
      <c r="C1248" s="153" t="s">
        <v>297</v>
      </c>
      <c r="D1248" s="153" t="s">
        <v>455</v>
      </c>
      <c r="E1248" s="244">
        <v>93025071</v>
      </c>
      <c r="F1248" s="144" t="s">
        <v>2882</v>
      </c>
      <c r="G1248" s="230"/>
      <c r="H1248" s="154">
        <v>29815</v>
      </c>
      <c r="I1248" s="153">
        <v>44</v>
      </c>
      <c r="J1248" s="148" t="s">
        <v>70</v>
      </c>
      <c r="K1248" s="153" t="s">
        <v>101</v>
      </c>
      <c r="L1248" s="153"/>
      <c r="M1248" s="153"/>
      <c r="N1248" s="153">
        <v>75</v>
      </c>
      <c r="O1248" s="155" t="s">
        <v>2883</v>
      </c>
      <c r="P1248" s="156" t="s">
        <v>2242</v>
      </c>
      <c r="Q1248" s="157" t="s">
        <v>110</v>
      </c>
      <c r="R1248" s="158">
        <v>46139</v>
      </c>
      <c r="S1248" s="159"/>
      <c r="T1248" s="159" t="s">
        <v>62</v>
      </c>
      <c r="U1248" s="159" t="s">
        <v>111</v>
      </c>
      <c r="V1248" s="154">
        <v>46139</v>
      </c>
      <c r="W1248" s="154">
        <v>46146</v>
      </c>
      <c r="X1248" s="154" t="s">
        <v>126</v>
      </c>
      <c r="Y1248" s="160" t="s">
        <v>2875</v>
      </c>
      <c r="Z1248" s="160" t="s">
        <v>128</v>
      </c>
      <c r="AA1248" s="153">
        <v>90</v>
      </c>
      <c r="AB1248" s="153">
        <v>1.6</v>
      </c>
      <c r="AC1248" s="182">
        <f t="shared" si="40"/>
        <v>35.156249999999993</v>
      </c>
      <c r="AD1248" s="153" t="str">
        <f t="shared" si="41"/>
        <v>OBESIDADE II</v>
      </c>
      <c r="AE1248" s="233" t="s">
        <v>66</v>
      </c>
      <c r="AF1248" s="153" t="s">
        <v>130</v>
      </c>
      <c r="AG1248" s="159"/>
      <c r="AH1248" s="153"/>
      <c r="AI1248" s="161"/>
      <c r="AJ1248" s="153"/>
      <c r="AK1248" s="153"/>
      <c r="AL1248" s="207" t="s">
        <v>131</v>
      </c>
      <c r="AM1248" s="207"/>
      <c r="AN1248" s="207"/>
      <c r="AO1248" s="207" t="str">
        <f ca="1">IF(R1248="","",IF(R1248&gt;TODAY(),"0 meses",DATEDIF(R1248,TODAY(),"m") &amp; " meses"))</f>
        <v>1 meses</v>
      </c>
      <c r="AP1248" s="147" t="s">
        <v>67</v>
      </c>
      <c r="AQ1248" s="147" t="s">
        <v>67</v>
      </c>
      <c r="AR1248" s="147"/>
      <c r="AS1248" s="209" t="s">
        <v>68</v>
      </c>
      <c r="AT1248" s="223" t="str">
        <f>MONTH(B1248)&amp;"/"&amp;YEAR(B1248)</f>
        <v>3/2026</v>
      </c>
      <c r="AU1248" s="223">
        <f>WEEKNUM(B1248)-WEEKNUM(EOMONTH(B1248,-1)+1)+1</f>
        <v>5</v>
      </c>
      <c r="AV1248" s="209" t="str">
        <f>MONTH(R1248)&amp;"/"&amp;YEAR(R1248)</f>
        <v>4/2026</v>
      </c>
      <c r="AW1248" s="209">
        <f>WEEKNUM(R1248)-WEEKNUM(EOMONTH(R1248,-1)+1)+1</f>
        <v>5</v>
      </c>
      <c r="AX1248" s="209">
        <f>IF(BB1248="S",IF(Q1248="1. Aceitou o programa",R1248-B1248,0),0)</f>
        <v>27</v>
      </c>
      <c r="AY1248" s="209">
        <f>IF(BB1248="S",IF(AND(S1248&lt;&gt;"",R1248&lt;&gt;""),S1248-R1248,0),0)</f>
        <v>0</v>
      </c>
      <c r="AZ1248" s="209">
        <f>IF(BB1248="S",IF(Q1248="1. Aceitou o programa",IF(OR(X1248="Não se Aplica",X1248=""),IF(OR(W1248="Não se Aplica",W1248=""),0,W1248-V1248),AVERAGE(X1248-W1248,W1248-V1248)),0),0)</f>
        <v>7</v>
      </c>
      <c r="BA1248" s="209">
        <f>IF(BB1248="S",IF(AND(Q1248="1. Aceitou o programa",AH1248="Realizada"),IFERROR(IF(AG1248="",0,AG1248-R1248),0),0),0)</f>
        <v>0</v>
      </c>
      <c r="BB1248" s="209" t="str">
        <f>_xlfn.XLOOKUP(U1248,'Lista Suspensa'!$AA$20:$AA$23,'Lista Suspensa'!$AB$20:$AB$23,"N/A")</f>
        <v>S</v>
      </c>
    </row>
    <row r="1249" spans="1:54" ht="12" customHeight="1">
      <c r="A1249" s="151" t="s">
        <v>54</v>
      </c>
      <c r="B1249" s="152">
        <v>46083</v>
      </c>
      <c r="C1249" s="153" t="s">
        <v>55</v>
      </c>
      <c r="D1249" s="153" t="s">
        <v>56</v>
      </c>
      <c r="E1249" s="244">
        <v>94118010</v>
      </c>
      <c r="F1249" s="144" t="s">
        <v>2884</v>
      </c>
      <c r="G1249" s="230"/>
      <c r="H1249" s="154">
        <v>34283</v>
      </c>
      <c r="I1249" s="153">
        <v>32</v>
      </c>
      <c r="J1249" s="148" t="s">
        <v>70</v>
      </c>
      <c r="K1249" s="153"/>
      <c r="L1249" s="153"/>
      <c r="M1249" s="153"/>
      <c r="N1249" s="153">
        <v>40</v>
      </c>
      <c r="O1249" s="155" t="s">
        <v>2885</v>
      </c>
      <c r="P1249" s="156" t="s">
        <v>2077</v>
      </c>
      <c r="Q1249" s="157" t="s">
        <v>110</v>
      </c>
      <c r="R1249" s="158">
        <v>46139</v>
      </c>
      <c r="S1249" s="159"/>
      <c r="T1249" s="159" t="s">
        <v>62</v>
      </c>
      <c r="U1249" s="159" t="s">
        <v>111</v>
      </c>
      <c r="V1249" s="154">
        <v>46139</v>
      </c>
      <c r="W1249" s="154" t="s">
        <v>126</v>
      </c>
      <c r="X1249" s="154" t="s">
        <v>126</v>
      </c>
      <c r="Y1249" s="160" t="s">
        <v>2886</v>
      </c>
      <c r="Z1249" s="160" t="s">
        <v>128</v>
      </c>
      <c r="AA1249" s="153">
        <v>86</v>
      </c>
      <c r="AB1249" s="153">
        <v>1.73</v>
      </c>
      <c r="AC1249" s="182">
        <f t="shared" si="40"/>
        <v>28.734672057202044</v>
      </c>
      <c r="AD1249" s="153" t="str">
        <f t="shared" si="41"/>
        <v>SOBREPESO</v>
      </c>
      <c r="AE1249" s="233" t="s">
        <v>135</v>
      </c>
      <c r="AF1249" s="153" t="s">
        <v>130</v>
      </c>
      <c r="AG1249" s="159"/>
      <c r="AH1249" s="153"/>
      <c r="AI1249" s="161"/>
      <c r="AJ1249" s="153"/>
      <c r="AK1249" s="153"/>
      <c r="AL1249" s="207" t="s">
        <v>136</v>
      </c>
      <c r="AM1249" s="207"/>
      <c r="AN1249" s="207"/>
      <c r="AO1249" s="207" t="str">
        <f ca="1">IF(R1249="","",IF(R1249&gt;TODAY(),"0 meses",DATEDIF(R1249,TODAY(),"m") &amp; " meses"))</f>
        <v>1 meses</v>
      </c>
      <c r="AP1249" s="147" t="s">
        <v>67</v>
      </c>
      <c r="AQ1249" s="147" t="s">
        <v>67</v>
      </c>
      <c r="AR1249" s="147"/>
      <c r="AS1249" s="209" t="s">
        <v>68</v>
      </c>
      <c r="AT1249" s="223" t="str">
        <f>MONTH(B1249)&amp;"/"&amp;YEAR(B1249)</f>
        <v>3/2026</v>
      </c>
      <c r="AU1249" s="223">
        <f>WEEKNUM(B1249)-WEEKNUM(EOMONTH(B1249,-1)+1)+1</f>
        <v>1</v>
      </c>
      <c r="AV1249" s="209" t="str">
        <f>MONTH(R1249)&amp;"/"&amp;YEAR(R1249)</f>
        <v>4/2026</v>
      </c>
      <c r="AW1249" s="209">
        <f>WEEKNUM(R1249)-WEEKNUM(EOMONTH(R1249,-1)+1)+1</f>
        <v>5</v>
      </c>
      <c r="AX1249" s="209">
        <f>IF(BB1249="S",IF(Q1249="1. Aceitou o programa",R1249-B1249,0),0)</f>
        <v>56</v>
      </c>
      <c r="AY1249" s="209">
        <f>IF(BB1249="S",IF(AND(S1249&lt;&gt;"",R1249&lt;&gt;""),S1249-R1249,0),0)</f>
        <v>0</v>
      </c>
      <c r="AZ1249" s="209">
        <f>IF(BB1249="S",IF(Q1249="1. Aceitou o programa",IF(OR(X1249="Não se Aplica",X1249=""),IF(OR(W1249="Não se Aplica",W1249=""),0,W1249-V1249),AVERAGE(X1249-W1249,W1249-V1249)),0),0)</f>
        <v>0</v>
      </c>
      <c r="BA1249" s="209">
        <f>IF(BB1249="S",IF(AND(Q1249="1. Aceitou o programa",AH1249="Realizada"),IFERROR(IF(AG1249="",0,AG1249-R1249),0),0),0)</f>
        <v>0</v>
      </c>
      <c r="BB1249" s="209" t="str">
        <f>_xlfn.XLOOKUP(U1249,'Lista Suspensa'!$AA$20:$AA$23,'Lista Suspensa'!$AB$20:$AB$23,"N/A")</f>
        <v>S</v>
      </c>
    </row>
    <row r="1250" spans="1:54" ht="12" customHeight="1">
      <c r="A1250" s="151" t="s">
        <v>67</v>
      </c>
      <c r="B1250" s="152">
        <v>46122</v>
      </c>
      <c r="C1250" s="153" t="s">
        <v>297</v>
      </c>
      <c r="D1250" s="153" t="s">
        <v>455</v>
      </c>
      <c r="E1250" s="244">
        <v>96963205</v>
      </c>
      <c r="F1250" s="144" t="s">
        <v>2887</v>
      </c>
      <c r="G1250" s="230"/>
      <c r="H1250" s="154">
        <v>33614</v>
      </c>
      <c r="I1250" s="153">
        <v>34</v>
      </c>
      <c r="J1250" s="148" t="s">
        <v>58</v>
      </c>
      <c r="K1250" s="153" t="s">
        <v>59</v>
      </c>
      <c r="L1250" s="153"/>
      <c r="M1250" s="153"/>
      <c r="N1250" s="153">
        <v>60</v>
      </c>
      <c r="O1250" s="155">
        <v>11980413413</v>
      </c>
      <c r="P1250" s="156" t="s">
        <v>89</v>
      </c>
      <c r="Q1250" s="157" t="s">
        <v>110</v>
      </c>
      <c r="R1250" s="158">
        <v>46139</v>
      </c>
      <c r="S1250" s="159"/>
      <c r="T1250" s="159" t="s">
        <v>62</v>
      </c>
      <c r="U1250" s="159" t="s">
        <v>111</v>
      </c>
      <c r="V1250" s="154">
        <v>46139</v>
      </c>
      <c r="W1250" s="154">
        <v>46141</v>
      </c>
      <c r="X1250" s="154">
        <v>46146</v>
      </c>
      <c r="Y1250" s="160" t="s">
        <v>1037</v>
      </c>
      <c r="Z1250" s="160" t="s">
        <v>128</v>
      </c>
      <c r="AA1250" s="153">
        <v>112</v>
      </c>
      <c r="AB1250" s="153">
        <v>1.78</v>
      </c>
      <c r="AC1250" s="182">
        <f t="shared" si="40"/>
        <v>35.349072086857717</v>
      </c>
      <c r="AD1250" s="153" t="str">
        <f t="shared" si="41"/>
        <v>OBESIDADE II</v>
      </c>
      <c r="AE1250" s="233" t="s">
        <v>66</v>
      </c>
      <c r="AF1250" s="153" t="s">
        <v>130</v>
      </c>
      <c r="AG1250" s="159"/>
      <c r="AH1250" s="153"/>
      <c r="AI1250" s="161"/>
      <c r="AJ1250" s="153"/>
      <c r="AK1250" s="153"/>
      <c r="AL1250" s="207" t="s">
        <v>85</v>
      </c>
      <c r="AM1250" s="207" t="s">
        <v>86</v>
      </c>
      <c r="AN1250" s="207"/>
      <c r="AO1250" s="207" t="str">
        <f ca="1">IF(R1250="","",IF(R1250&gt;TODAY(),"0 meses",DATEDIF(R1250,TODAY(),"m") &amp; " meses"))</f>
        <v>1 meses</v>
      </c>
      <c r="AP1250" s="147" t="s">
        <v>67</v>
      </c>
      <c r="AQ1250" s="147" t="s">
        <v>67</v>
      </c>
      <c r="AR1250" s="147"/>
      <c r="AS1250" s="209" t="s">
        <v>68</v>
      </c>
      <c r="AT1250" s="223" t="str">
        <f>MONTH(B1250)&amp;"/"&amp;YEAR(B1250)</f>
        <v>4/2026</v>
      </c>
      <c r="AU1250" s="223">
        <f>WEEKNUM(B1250)-WEEKNUM(EOMONTH(B1250,-1)+1)+1</f>
        <v>2</v>
      </c>
      <c r="AV1250" s="209" t="str">
        <f>MONTH(R1250)&amp;"/"&amp;YEAR(R1250)</f>
        <v>4/2026</v>
      </c>
      <c r="AW1250" s="209">
        <f>WEEKNUM(R1250)-WEEKNUM(EOMONTH(R1250,-1)+1)+1</f>
        <v>5</v>
      </c>
      <c r="AX1250" s="209">
        <f>IF(BB1250="S",IF(Q1250="1. Aceitou o programa",R1250-B1250,0),0)</f>
        <v>17</v>
      </c>
      <c r="AY1250" s="209">
        <f>IF(BB1250="S",IF(AND(S1250&lt;&gt;"",R1250&lt;&gt;""),S1250-R1250,0),0)</f>
        <v>0</v>
      </c>
      <c r="AZ1250" s="209">
        <f>IF(BB1250="S",IF(Q1250="1. Aceitou o programa",IF(OR(X1250="Não se Aplica",X1250=""),IF(OR(W1250="Não se Aplica",W1250=""),0,W1250-V1250),AVERAGE(X1250-W1250,W1250-V1250)),0),0)</f>
        <v>3.5</v>
      </c>
      <c r="BA1250" s="209">
        <f>IF(BB1250="S",IF(AND(Q1250="1. Aceitou o programa",AH1250="Realizada"),IFERROR(IF(AG1250="",0,AG1250-R1250),0),0),0)</f>
        <v>0</v>
      </c>
      <c r="BB1250" s="209" t="str">
        <f>_xlfn.XLOOKUP(U1250,'Lista Suspensa'!$AA$20:$AA$23,'Lista Suspensa'!$AB$20:$AB$23,"N/A")</f>
        <v>S</v>
      </c>
    </row>
    <row r="1251" spans="1:54" ht="12" customHeight="1">
      <c r="A1251" s="151" t="s">
        <v>67</v>
      </c>
      <c r="B1251" s="152">
        <v>46122</v>
      </c>
      <c r="C1251" s="153" t="s">
        <v>297</v>
      </c>
      <c r="D1251" s="153" t="s">
        <v>455</v>
      </c>
      <c r="E1251" s="244">
        <v>72033495</v>
      </c>
      <c r="F1251" s="144" t="s">
        <v>2888</v>
      </c>
      <c r="G1251" s="230"/>
      <c r="H1251" s="154">
        <v>27417</v>
      </c>
      <c r="I1251" s="153">
        <v>51</v>
      </c>
      <c r="J1251" s="148" t="s">
        <v>70</v>
      </c>
      <c r="K1251" s="153"/>
      <c r="L1251" s="153"/>
      <c r="M1251" s="153"/>
      <c r="N1251" s="153">
        <v>50</v>
      </c>
      <c r="O1251" s="155">
        <v>11946457729</v>
      </c>
      <c r="P1251" s="156" t="s">
        <v>89</v>
      </c>
      <c r="Q1251" s="157" t="s">
        <v>110</v>
      </c>
      <c r="R1251" s="158">
        <v>46139</v>
      </c>
      <c r="S1251" s="159"/>
      <c r="T1251" s="159" t="s">
        <v>62</v>
      </c>
      <c r="U1251" s="159" t="s">
        <v>111</v>
      </c>
      <c r="V1251" s="154">
        <v>46139</v>
      </c>
      <c r="W1251" s="154">
        <v>46141</v>
      </c>
      <c r="X1251" s="154">
        <v>46146</v>
      </c>
      <c r="Y1251" s="160" t="s">
        <v>2889</v>
      </c>
      <c r="Z1251" s="160" t="s">
        <v>128</v>
      </c>
      <c r="AA1251" s="153">
        <v>83</v>
      </c>
      <c r="AB1251" s="153">
        <v>1.65</v>
      </c>
      <c r="AC1251" s="182">
        <f t="shared" si="40"/>
        <v>30.486685032139579</v>
      </c>
      <c r="AD1251" s="153" t="str">
        <f t="shared" si="41"/>
        <v>OBESIDADE I</v>
      </c>
      <c r="AE1251" s="233" t="s">
        <v>66</v>
      </c>
      <c r="AF1251" s="153" t="s">
        <v>130</v>
      </c>
      <c r="AG1251" s="159"/>
      <c r="AH1251" s="153"/>
      <c r="AI1251" s="161"/>
      <c r="AJ1251" s="153"/>
      <c r="AK1251" s="153"/>
      <c r="AL1251" s="207" t="s">
        <v>136</v>
      </c>
      <c r="AM1251" s="207"/>
      <c r="AN1251" s="207"/>
      <c r="AO1251" s="207" t="str">
        <f ca="1">IF(R1251="","",IF(R1251&gt;TODAY(),"0 meses",DATEDIF(R1251,TODAY(),"m") &amp; " meses"))</f>
        <v>1 meses</v>
      </c>
      <c r="AP1251" s="147" t="s">
        <v>67</v>
      </c>
      <c r="AQ1251" s="147" t="s">
        <v>67</v>
      </c>
      <c r="AR1251" s="147"/>
      <c r="AS1251" s="209" t="s">
        <v>68</v>
      </c>
      <c r="AT1251" s="223" t="str">
        <f>MONTH(B1251)&amp;"/"&amp;YEAR(B1251)</f>
        <v>4/2026</v>
      </c>
      <c r="AU1251" s="223">
        <f>WEEKNUM(B1251)-WEEKNUM(EOMONTH(B1251,-1)+1)+1</f>
        <v>2</v>
      </c>
      <c r="AV1251" s="209" t="str">
        <f>MONTH(R1251)&amp;"/"&amp;YEAR(R1251)</f>
        <v>4/2026</v>
      </c>
      <c r="AW1251" s="209">
        <f>WEEKNUM(R1251)-WEEKNUM(EOMONTH(R1251,-1)+1)+1</f>
        <v>5</v>
      </c>
      <c r="AX1251" s="209">
        <f>IF(BB1251="S",IF(Q1251="1. Aceitou o programa",R1251-B1251,0),0)</f>
        <v>17</v>
      </c>
      <c r="AY1251" s="209">
        <f>IF(BB1251="S",IF(AND(S1251&lt;&gt;"",R1251&lt;&gt;""),S1251-R1251,0),0)</f>
        <v>0</v>
      </c>
      <c r="AZ1251" s="209">
        <f>IF(BB1251="S",IF(Q1251="1. Aceitou o programa",IF(OR(X1251="Não se Aplica",X1251=""),IF(OR(W1251="Não se Aplica",W1251=""),0,W1251-V1251),AVERAGE(X1251-W1251,W1251-V1251)),0),0)</f>
        <v>3.5</v>
      </c>
      <c r="BA1251" s="209">
        <f>IF(BB1251="S",IF(AND(Q1251="1. Aceitou o programa",AH1251="Realizada"),IFERROR(IF(AG1251="",0,AG1251-R1251),0),0),0)</f>
        <v>0</v>
      </c>
      <c r="BB1251" s="209" t="str">
        <f>_xlfn.XLOOKUP(U1251,'Lista Suspensa'!$AA$20:$AA$23,'Lista Suspensa'!$AB$20:$AB$23,"N/A")</f>
        <v>S</v>
      </c>
    </row>
    <row r="1252" spans="1:54" ht="12" customHeight="1">
      <c r="A1252" s="151" t="s">
        <v>67</v>
      </c>
      <c r="B1252" s="152">
        <v>46122</v>
      </c>
      <c r="C1252" s="153" t="s">
        <v>297</v>
      </c>
      <c r="D1252" s="153" t="s">
        <v>455</v>
      </c>
      <c r="E1252" s="244">
        <v>89327231</v>
      </c>
      <c r="F1252" s="144" t="s">
        <v>2890</v>
      </c>
      <c r="G1252" s="230"/>
      <c r="H1252" s="154">
        <v>29386</v>
      </c>
      <c r="I1252" s="153">
        <v>45</v>
      </c>
      <c r="J1252" s="148" t="s">
        <v>70</v>
      </c>
      <c r="K1252" s="153" t="s">
        <v>988</v>
      </c>
      <c r="L1252" s="153"/>
      <c r="M1252" s="153"/>
      <c r="N1252" s="153">
        <v>380</v>
      </c>
      <c r="O1252" s="155">
        <v>41996540087</v>
      </c>
      <c r="P1252" s="156" t="s">
        <v>2242</v>
      </c>
      <c r="Q1252" s="157" t="s">
        <v>110</v>
      </c>
      <c r="R1252" s="158">
        <v>46139</v>
      </c>
      <c r="S1252" s="159"/>
      <c r="T1252" s="159" t="s">
        <v>62</v>
      </c>
      <c r="U1252" s="159" t="s">
        <v>111</v>
      </c>
      <c r="V1252" s="154">
        <v>46139</v>
      </c>
      <c r="W1252" s="154">
        <v>46141</v>
      </c>
      <c r="X1252" s="154">
        <v>46146</v>
      </c>
      <c r="Y1252" s="160" t="s">
        <v>2891</v>
      </c>
      <c r="Z1252" s="160" t="s">
        <v>128</v>
      </c>
      <c r="AA1252" s="153">
        <v>82.5</v>
      </c>
      <c r="AB1252" s="153">
        <v>1.6</v>
      </c>
      <c r="AC1252" s="182">
        <f t="shared" si="40"/>
        <v>32.226562499999993</v>
      </c>
      <c r="AD1252" s="153" t="str">
        <f t="shared" si="41"/>
        <v>OBESIDADE I</v>
      </c>
      <c r="AE1252" s="233" t="s">
        <v>66</v>
      </c>
      <c r="AF1252" s="153" t="s">
        <v>130</v>
      </c>
      <c r="AG1252" s="159"/>
      <c r="AH1252" s="153"/>
      <c r="AI1252" s="161"/>
      <c r="AJ1252" s="153"/>
      <c r="AK1252" s="153"/>
      <c r="AL1252" s="207" t="s">
        <v>136</v>
      </c>
      <c r="AM1252" s="207"/>
      <c r="AN1252" s="207"/>
      <c r="AO1252" s="207" t="str">
        <f ca="1">IF(R1252="","",IF(R1252&gt;TODAY(),"0 meses",DATEDIF(R1252,TODAY(),"m") &amp; " meses"))</f>
        <v>1 meses</v>
      </c>
      <c r="AP1252" s="147" t="s">
        <v>67</v>
      </c>
      <c r="AQ1252" s="147" t="s">
        <v>67</v>
      </c>
      <c r="AR1252" s="147"/>
      <c r="AS1252" s="209" t="s">
        <v>68</v>
      </c>
      <c r="AT1252" s="223" t="str">
        <f>MONTH(B1252)&amp;"/"&amp;YEAR(B1252)</f>
        <v>4/2026</v>
      </c>
      <c r="AU1252" s="223">
        <f>WEEKNUM(B1252)-WEEKNUM(EOMONTH(B1252,-1)+1)+1</f>
        <v>2</v>
      </c>
      <c r="AV1252" s="209" t="str">
        <f>MONTH(R1252)&amp;"/"&amp;YEAR(R1252)</f>
        <v>4/2026</v>
      </c>
      <c r="AW1252" s="209">
        <f>WEEKNUM(R1252)-WEEKNUM(EOMONTH(R1252,-1)+1)+1</f>
        <v>5</v>
      </c>
      <c r="AX1252" s="209">
        <f>IF(BB1252="S",IF(Q1252="1. Aceitou o programa",R1252-B1252,0),0)</f>
        <v>17</v>
      </c>
      <c r="AY1252" s="209">
        <f>IF(BB1252="S",IF(AND(S1252&lt;&gt;"",R1252&lt;&gt;""),S1252-R1252,0),0)</f>
        <v>0</v>
      </c>
      <c r="AZ1252" s="209">
        <f>IF(BB1252="S",IF(Q1252="1. Aceitou o programa",IF(OR(X1252="Não se Aplica",X1252=""),IF(OR(W1252="Não se Aplica",W1252=""),0,W1252-V1252),AVERAGE(X1252-W1252,W1252-V1252)),0),0)</f>
        <v>3.5</v>
      </c>
      <c r="BA1252" s="209">
        <f>IF(BB1252="S",IF(AND(Q1252="1. Aceitou o programa",AH1252="Realizada"),IFERROR(IF(AG1252="",0,AG1252-R1252),0),0),0)</f>
        <v>0</v>
      </c>
      <c r="BB1252" s="209" t="str">
        <f>_xlfn.XLOOKUP(U1252,'Lista Suspensa'!$AA$20:$AA$23,'Lista Suspensa'!$AB$20:$AB$23,"N/A")</f>
        <v>S</v>
      </c>
    </row>
    <row r="1253" spans="1:54" ht="12" customHeight="1">
      <c r="A1253" s="151" t="s">
        <v>67</v>
      </c>
      <c r="B1253" s="152">
        <v>46122</v>
      </c>
      <c r="C1253" s="153" t="s">
        <v>297</v>
      </c>
      <c r="D1253" s="153" t="s">
        <v>455</v>
      </c>
      <c r="E1253" s="244">
        <v>95480462</v>
      </c>
      <c r="F1253" s="144" t="s">
        <v>2892</v>
      </c>
      <c r="G1253" s="230"/>
      <c r="H1253" s="154">
        <v>31729</v>
      </c>
      <c r="I1253" s="153">
        <v>39</v>
      </c>
      <c r="J1253" s="148" t="s">
        <v>70</v>
      </c>
      <c r="K1253" s="153" t="s">
        <v>101</v>
      </c>
      <c r="L1253" s="153"/>
      <c r="M1253" s="153"/>
      <c r="N1253" s="153">
        <v>120</v>
      </c>
      <c r="O1253" s="155">
        <v>21981735843</v>
      </c>
      <c r="P1253" s="156" t="s">
        <v>2077</v>
      </c>
      <c r="Q1253" s="157" t="s">
        <v>110</v>
      </c>
      <c r="R1253" s="158">
        <v>46139</v>
      </c>
      <c r="S1253" s="159"/>
      <c r="T1253" s="159" t="s">
        <v>62</v>
      </c>
      <c r="U1253" s="159" t="s">
        <v>111</v>
      </c>
      <c r="V1253" s="154">
        <v>46139</v>
      </c>
      <c r="W1253" s="154" t="s">
        <v>126</v>
      </c>
      <c r="X1253" s="154" t="s">
        <v>126</v>
      </c>
      <c r="Y1253" s="160" t="s">
        <v>2878</v>
      </c>
      <c r="Z1253" s="160" t="s">
        <v>128</v>
      </c>
      <c r="AA1253" s="153">
        <v>101</v>
      </c>
      <c r="AB1253" s="153">
        <v>1.68</v>
      </c>
      <c r="AC1253" s="182">
        <f t="shared" si="40"/>
        <v>35.785147392290256</v>
      </c>
      <c r="AD1253" s="153" t="str">
        <f t="shared" si="41"/>
        <v>OBESIDADE II</v>
      </c>
      <c r="AE1253" s="233" t="s">
        <v>129</v>
      </c>
      <c r="AF1253" s="153" t="s">
        <v>130</v>
      </c>
      <c r="AG1253" s="159"/>
      <c r="AH1253" s="153"/>
      <c r="AI1253" s="161"/>
      <c r="AJ1253" s="153"/>
      <c r="AK1253" s="153"/>
      <c r="AL1253" s="207" t="s">
        <v>131</v>
      </c>
      <c r="AM1253" s="207"/>
      <c r="AN1253" s="207"/>
      <c r="AO1253" s="207" t="str">
        <f ca="1">IF(R1253="","",IF(R1253&gt;TODAY(),"0 meses",DATEDIF(R1253,TODAY(),"m") &amp; " meses"))</f>
        <v>1 meses</v>
      </c>
      <c r="AP1253" s="147" t="s">
        <v>67</v>
      </c>
      <c r="AQ1253" s="147" t="s">
        <v>67</v>
      </c>
      <c r="AR1253" s="147"/>
      <c r="AS1253" s="209" t="s">
        <v>68</v>
      </c>
      <c r="AT1253" s="223" t="str">
        <f>MONTH(B1253)&amp;"/"&amp;YEAR(B1253)</f>
        <v>4/2026</v>
      </c>
      <c r="AU1253" s="223">
        <f>WEEKNUM(B1253)-WEEKNUM(EOMONTH(B1253,-1)+1)+1</f>
        <v>2</v>
      </c>
      <c r="AV1253" s="209" t="str">
        <f>MONTH(R1253)&amp;"/"&amp;YEAR(R1253)</f>
        <v>4/2026</v>
      </c>
      <c r="AW1253" s="209">
        <f>WEEKNUM(R1253)-WEEKNUM(EOMONTH(R1253,-1)+1)+1</f>
        <v>5</v>
      </c>
      <c r="AX1253" s="209">
        <f>IF(BB1253="S",IF(Q1253="1. Aceitou o programa",R1253-B1253,0),0)</f>
        <v>17</v>
      </c>
      <c r="AY1253" s="209">
        <f>IF(BB1253="S",IF(AND(S1253&lt;&gt;"",R1253&lt;&gt;""),S1253-R1253,0),0)</f>
        <v>0</v>
      </c>
      <c r="AZ1253" s="209">
        <f>IF(BB1253="S",IF(Q1253="1. Aceitou o programa",IF(OR(X1253="Não se Aplica",X1253=""),IF(OR(W1253="Não se Aplica",W1253=""),0,W1253-V1253),AVERAGE(X1253-W1253,W1253-V1253)),0),0)</f>
        <v>0</v>
      </c>
      <c r="BA1253" s="209">
        <f>IF(BB1253="S",IF(AND(Q1253="1. Aceitou o programa",AH1253="Realizada"),IFERROR(IF(AG1253="",0,AG1253-R1253),0),0),0)</f>
        <v>0</v>
      </c>
      <c r="BB1253" s="209" t="str">
        <f>_xlfn.XLOOKUP(U1253,'Lista Suspensa'!$AA$20:$AA$23,'Lista Suspensa'!$AB$20:$AB$23,"N/A")</f>
        <v>S</v>
      </c>
    </row>
    <row r="1254" spans="1:54" ht="12" customHeight="1">
      <c r="A1254" s="151" t="s">
        <v>67</v>
      </c>
      <c r="B1254" s="152">
        <v>46122</v>
      </c>
      <c r="C1254" s="153" t="s">
        <v>297</v>
      </c>
      <c r="D1254" s="153" t="s">
        <v>455</v>
      </c>
      <c r="E1254" s="244">
        <v>87523524</v>
      </c>
      <c r="F1254" s="144" t="s">
        <v>2893</v>
      </c>
      <c r="G1254" s="230"/>
      <c r="H1254" s="154">
        <v>31776</v>
      </c>
      <c r="I1254" s="153">
        <v>39</v>
      </c>
      <c r="J1254" s="148" t="s">
        <v>58</v>
      </c>
      <c r="K1254" s="153"/>
      <c r="L1254" s="153"/>
      <c r="M1254" s="153"/>
      <c r="N1254" s="153">
        <v>380</v>
      </c>
      <c r="O1254" s="155">
        <v>11981521087</v>
      </c>
      <c r="P1254" s="156" t="s">
        <v>89</v>
      </c>
      <c r="Q1254" s="157" t="s">
        <v>110</v>
      </c>
      <c r="R1254" s="158">
        <v>46139</v>
      </c>
      <c r="S1254" s="159"/>
      <c r="T1254" s="159" t="s">
        <v>62</v>
      </c>
      <c r="U1254" s="159" t="s">
        <v>111</v>
      </c>
      <c r="V1254" s="154">
        <v>46139</v>
      </c>
      <c r="W1254" s="154">
        <v>46141</v>
      </c>
      <c r="X1254" s="154">
        <v>46146</v>
      </c>
      <c r="Y1254" s="160" t="s">
        <v>2894</v>
      </c>
      <c r="Z1254" s="160" t="s">
        <v>128</v>
      </c>
      <c r="AA1254" s="153">
        <v>130</v>
      </c>
      <c r="AB1254" s="153">
        <v>1.81</v>
      </c>
      <c r="AC1254" s="182">
        <f t="shared" si="40"/>
        <v>39.681328408778732</v>
      </c>
      <c r="AD1254" s="153" t="str">
        <f t="shared" si="41"/>
        <v>OBESIDADE II</v>
      </c>
      <c r="AE1254" s="233" t="s">
        <v>66</v>
      </c>
      <c r="AF1254" s="153" t="s">
        <v>130</v>
      </c>
      <c r="AG1254" s="159"/>
      <c r="AH1254" s="153"/>
      <c r="AI1254" s="161"/>
      <c r="AJ1254" s="153"/>
      <c r="AK1254" s="153"/>
      <c r="AL1254" s="207" t="s">
        <v>143</v>
      </c>
      <c r="AM1254" s="207"/>
      <c r="AN1254" s="207"/>
      <c r="AO1254" s="207" t="str">
        <f ca="1">IF(R1254="","",IF(R1254&gt;TODAY(),"0 meses",DATEDIF(R1254,TODAY(),"m") &amp; " meses"))</f>
        <v>1 meses</v>
      </c>
      <c r="AP1254" s="147" t="s">
        <v>67</v>
      </c>
      <c r="AQ1254" s="147" t="s">
        <v>67</v>
      </c>
      <c r="AR1254" s="147"/>
      <c r="AS1254" s="209" t="s">
        <v>68</v>
      </c>
      <c r="AT1254" s="223" t="str">
        <f>MONTH(B1254)&amp;"/"&amp;YEAR(B1254)</f>
        <v>4/2026</v>
      </c>
      <c r="AU1254" s="223">
        <f>WEEKNUM(B1254)-WEEKNUM(EOMONTH(B1254,-1)+1)+1</f>
        <v>2</v>
      </c>
      <c r="AV1254" s="209" t="str">
        <f>MONTH(R1254)&amp;"/"&amp;YEAR(R1254)</f>
        <v>4/2026</v>
      </c>
      <c r="AW1254" s="209">
        <f>WEEKNUM(R1254)-WEEKNUM(EOMONTH(R1254,-1)+1)+1</f>
        <v>5</v>
      </c>
      <c r="AX1254" s="209">
        <f>IF(BB1254="S",IF(Q1254="1. Aceitou o programa",R1254-B1254,0),0)</f>
        <v>17</v>
      </c>
      <c r="AY1254" s="209">
        <f>IF(BB1254="S",IF(AND(S1254&lt;&gt;"",R1254&lt;&gt;""),S1254-R1254,0),0)</f>
        <v>0</v>
      </c>
      <c r="AZ1254" s="209">
        <f>IF(BB1254="S",IF(Q1254="1. Aceitou o programa",IF(OR(X1254="Não se Aplica",X1254=""),IF(OR(W1254="Não se Aplica",W1254=""),0,W1254-V1254),AVERAGE(X1254-W1254,W1254-V1254)),0),0)</f>
        <v>3.5</v>
      </c>
      <c r="BA1254" s="209">
        <f>IF(BB1254="S",IF(AND(Q1254="1. Aceitou o programa",AH1254="Realizada"),IFERROR(IF(AG1254="",0,AG1254-R1254),0),0),0)</f>
        <v>0</v>
      </c>
      <c r="BB1254" s="209" t="str">
        <f>_xlfn.XLOOKUP(U1254,'Lista Suspensa'!$AA$20:$AA$23,'Lista Suspensa'!$AB$20:$AB$23,"N/A")</f>
        <v>S</v>
      </c>
    </row>
    <row r="1255" spans="1:54" ht="12" customHeight="1">
      <c r="A1255" s="151" t="s">
        <v>67</v>
      </c>
      <c r="B1255" s="152">
        <v>46122</v>
      </c>
      <c r="C1255" s="153" t="s">
        <v>297</v>
      </c>
      <c r="D1255" s="153" t="s">
        <v>455</v>
      </c>
      <c r="E1255" s="244">
        <v>86512768</v>
      </c>
      <c r="F1255" s="144" t="s">
        <v>2895</v>
      </c>
      <c r="G1255" s="230"/>
      <c r="H1255" s="154">
        <v>32158</v>
      </c>
      <c r="I1255" s="153">
        <v>38</v>
      </c>
      <c r="J1255" s="148" t="s">
        <v>70</v>
      </c>
      <c r="K1255" s="153"/>
      <c r="L1255" s="153"/>
      <c r="M1255" s="153"/>
      <c r="N1255" s="153">
        <v>580</v>
      </c>
      <c r="O1255" s="155">
        <v>11965947272</v>
      </c>
      <c r="P1255" s="156" t="s">
        <v>89</v>
      </c>
      <c r="Q1255" s="157" t="s">
        <v>110</v>
      </c>
      <c r="R1255" s="158">
        <v>46139</v>
      </c>
      <c r="S1255" s="159"/>
      <c r="T1255" s="159" t="s">
        <v>62</v>
      </c>
      <c r="U1255" s="159" t="s">
        <v>111</v>
      </c>
      <c r="V1255" s="154">
        <v>46139</v>
      </c>
      <c r="W1255" s="154">
        <v>46141</v>
      </c>
      <c r="X1255" s="154">
        <v>46146</v>
      </c>
      <c r="Y1255" s="160" t="s">
        <v>2896</v>
      </c>
      <c r="Z1255" s="160" t="s">
        <v>128</v>
      </c>
      <c r="AA1255" s="153">
        <v>70</v>
      </c>
      <c r="AB1255" s="153">
        <v>1.55</v>
      </c>
      <c r="AC1255" s="182">
        <f t="shared" si="40"/>
        <v>29.136316337148799</v>
      </c>
      <c r="AD1255" s="153" t="str">
        <f t="shared" si="41"/>
        <v>SOBREPESO</v>
      </c>
      <c r="AE1255" s="233" t="s">
        <v>66</v>
      </c>
      <c r="AF1255" s="153" t="s">
        <v>130</v>
      </c>
      <c r="AG1255" s="159"/>
      <c r="AH1255" s="153"/>
      <c r="AI1255" s="161"/>
      <c r="AJ1255" s="153"/>
      <c r="AK1255" s="153"/>
      <c r="AL1255" s="207" t="s">
        <v>136</v>
      </c>
      <c r="AM1255" s="207"/>
      <c r="AN1255" s="207"/>
      <c r="AO1255" s="207" t="str">
        <f ca="1">IF(R1255="","",IF(R1255&gt;TODAY(),"0 meses",DATEDIF(R1255,TODAY(),"m") &amp; " meses"))</f>
        <v>1 meses</v>
      </c>
      <c r="AP1255" s="147" t="s">
        <v>67</v>
      </c>
      <c r="AQ1255" s="147" t="s">
        <v>67</v>
      </c>
      <c r="AR1255" s="147"/>
      <c r="AS1255" s="209" t="s">
        <v>68</v>
      </c>
      <c r="AT1255" s="223" t="str">
        <f>MONTH(B1255)&amp;"/"&amp;YEAR(B1255)</f>
        <v>4/2026</v>
      </c>
      <c r="AU1255" s="223">
        <f>WEEKNUM(B1255)-WEEKNUM(EOMONTH(B1255,-1)+1)+1</f>
        <v>2</v>
      </c>
      <c r="AV1255" s="209" t="str">
        <f>MONTH(R1255)&amp;"/"&amp;YEAR(R1255)</f>
        <v>4/2026</v>
      </c>
      <c r="AW1255" s="209">
        <f>WEEKNUM(R1255)-WEEKNUM(EOMONTH(R1255,-1)+1)+1</f>
        <v>5</v>
      </c>
      <c r="AX1255" s="209">
        <f>IF(BB1255="S",IF(Q1255="1. Aceitou o programa",R1255-B1255,0),0)</f>
        <v>17</v>
      </c>
      <c r="AY1255" s="209">
        <f>IF(BB1255="S",IF(AND(S1255&lt;&gt;"",R1255&lt;&gt;""),S1255-R1255,0),0)</f>
        <v>0</v>
      </c>
      <c r="AZ1255" s="209">
        <f>IF(BB1255="S",IF(Q1255="1. Aceitou o programa",IF(OR(X1255="Não se Aplica",X1255=""),IF(OR(W1255="Não se Aplica",W1255=""),0,W1255-V1255),AVERAGE(X1255-W1255,W1255-V1255)),0),0)</f>
        <v>3.5</v>
      </c>
      <c r="BA1255" s="209">
        <f>IF(BB1255="S",IF(AND(Q1255="1. Aceitou o programa",AH1255="Realizada"),IFERROR(IF(AG1255="",0,AG1255-R1255),0),0),0)</f>
        <v>0</v>
      </c>
      <c r="BB1255" s="209" t="str">
        <f>_xlfn.XLOOKUP(U1255,'Lista Suspensa'!$AA$20:$AA$23,'Lista Suspensa'!$AB$20:$AB$23,"N/A")</f>
        <v>S</v>
      </c>
    </row>
    <row r="1256" spans="1:54" ht="12" customHeight="1">
      <c r="A1256" s="151" t="s">
        <v>67</v>
      </c>
      <c r="B1256" s="152">
        <v>46122</v>
      </c>
      <c r="C1256" s="153" t="s">
        <v>297</v>
      </c>
      <c r="D1256" s="153" t="s">
        <v>455</v>
      </c>
      <c r="E1256" s="244">
        <v>88176766</v>
      </c>
      <c r="F1256" s="144" t="s">
        <v>2897</v>
      </c>
      <c r="G1256" s="230"/>
      <c r="H1256" s="154">
        <v>27783</v>
      </c>
      <c r="I1256" s="153">
        <v>50</v>
      </c>
      <c r="J1256" s="148" t="s">
        <v>70</v>
      </c>
      <c r="K1256" s="153" t="s">
        <v>59</v>
      </c>
      <c r="L1256" s="153"/>
      <c r="M1256" s="153"/>
      <c r="N1256" s="153">
        <v>60</v>
      </c>
      <c r="O1256" s="155">
        <v>11986011260</v>
      </c>
      <c r="P1256" s="156" t="s">
        <v>2077</v>
      </c>
      <c r="Q1256" s="157" t="s">
        <v>110</v>
      </c>
      <c r="R1256" s="158">
        <v>46139</v>
      </c>
      <c r="S1256" s="159"/>
      <c r="T1256" s="159" t="s">
        <v>62</v>
      </c>
      <c r="U1256" s="159" t="s">
        <v>111</v>
      </c>
      <c r="V1256" s="154">
        <v>46139</v>
      </c>
      <c r="W1256" s="154" t="s">
        <v>126</v>
      </c>
      <c r="X1256" s="154" t="s">
        <v>126</v>
      </c>
      <c r="Y1256" s="160" t="s">
        <v>2898</v>
      </c>
      <c r="Z1256" s="160" t="s">
        <v>128</v>
      </c>
      <c r="AA1256" s="153">
        <v>113</v>
      </c>
      <c r="AB1256" s="153">
        <v>1.7</v>
      </c>
      <c r="AC1256" s="182">
        <f t="shared" si="40"/>
        <v>39.100346020761251</v>
      </c>
      <c r="AD1256" s="153" t="str">
        <f t="shared" si="41"/>
        <v>OBESIDADE II</v>
      </c>
      <c r="AE1256" s="233" t="s">
        <v>1092</v>
      </c>
      <c r="AF1256" s="153" t="s">
        <v>130</v>
      </c>
      <c r="AG1256" s="159"/>
      <c r="AH1256" s="153"/>
      <c r="AI1256" s="161"/>
      <c r="AJ1256" s="153"/>
      <c r="AK1256" s="153"/>
      <c r="AL1256" s="207" t="s">
        <v>131</v>
      </c>
      <c r="AM1256" s="207"/>
      <c r="AN1256" s="207"/>
      <c r="AO1256" s="207" t="str">
        <f ca="1">IF(R1256="","",IF(R1256&gt;TODAY(),"0 meses",DATEDIF(R1256,TODAY(),"m") &amp; " meses"))</f>
        <v>1 meses</v>
      </c>
      <c r="AP1256" s="147" t="s">
        <v>67</v>
      </c>
      <c r="AQ1256" s="147" t="s">
        <v>67</v>
      </c>
      <c r="AR1256" s="147"/>
      <c r="AS1256" s="209" t="s">
        <v>68</v>
      </c>
      <c r="AT1256" s="223" t="str">
        <f>MONTH(B1256)&amp;"/"&amp;YEAR(B1256)</f>
        <v>4/2026</v>
      </c>
      <c r="AU1256" s="223">
        <f>WEEKNUM(B1256)-WEEKNUM(EOMONTH(B1256,-1)+1)+1</f>
        <v>2</v>
      </c>
      <c r="AV1256" s="209" t="str">
        <f>MONTH(R1256)&amp;"/"&amp;YEAR(R1256)</f>
        <v>4/2026</v>
      </c>
      <c r="AW1256" s="209">
        <f>WEEKNUM(R1256)-WEEKNUM(EOMONTH(R1256,-1)+1)+1</f>
        <v>5</v>
      </c>
      <c r="AX1256" s="209">
        <f>IF(BB1256="S",IF(Q1256="1. Aceitou o programa",R1256-B1256,0),0)</f>
        <v>17</v>
      </c>
      <c r="AY1256" s="209">
        <f>IF(BB1256="S",IF(AND(S1256&lt;&gt;"",R1256&lt;&gt;""),S1256-R1256,0),0)</f>
        <v>0</v>
      </c>
      <c r="AZ1256" s="209">
        <f>IF(BB1256="S",IF(Q1256="1. Aceitou o programa",IF(OR(X1256="Não se Aplica",X1256=""),IF(OR(W1256="Não se Aplica",W1256=""),0,W1256-V1256),AVERAGE(X1256-W1256,W1256-V1256)),0),0)</f>
        <v>0</v>
      </c>
      <c r="BA1256" s="209">
        <f>IF(BB1256="S",IF(AND(Q1256="1. Aceitou o programa",AH1256="Realizada"),IFERROR(IF(AG1256="",0,AG1256-R1256),0),0),0)</f>
        <v>0</v>
      </c>
      <c r="BB1256" s="209" t="str">
        <f>_xlfn.XLOOKUP(U1256,'Lista Suspensa'!$AA$20:$AA$23,'Lista Suspensa'!$AB$20:$AB$23,"N/A")</f>
        <v>S</v>
      </c>
    </row>
    <row r="1257" spans="1:54" ht="12" customHeight="1">
      <c r="A1257" s="151" t="s">
        <v>67</v>
      </c>
      <c r="B1257" s="152">
        <v>46122</v>
      </c>
      <c r="C1257" s="153" t="s">
        <v>297</v>
      </c>
      <c r="D1257" s="153" t="s">
        <v>455</v>
      </c>
      <c r="E1257" s="244">
        <v>964478919</v>
      </c>
      <c r="F1257" s="144" t="s">
        <v>2899</v>
      </c>
      <c r="G1257" s="230"/>
      <c r="H1257" s="154">
        <v>27587</v>
      </c>
      <c r="I1257" s="153">
        <v>50</v>
      </c>
      <c r="J1257" s="148" t="s">
        <v>70</v>
      </c>
      <c r="K1257" s="153" t="s">
        <v>59</v>
      </c>
      <c r="L1257" s="153"/>
      <c r="M1257" s="153"/>
      <c r="N1257" s="153">
        <v>300</v>
      </c>
      <c r="O1257" s="155">
        <v>11974083895</v>
      </c>
      <c r="P1257" s="156" t="s">
        <v>2242</v>
      </c>
      <c r="Q1257" s="157" t="s">
        <v>110</v>
      </c>
      <c r="R1257" s="158">
        <v>46139</v>
      </c>
      <c r="S1257" s="159"/>
      <c r="T1257" s="159" t="s">
        <v>62</v>
      </c>
      <c r="U1257" s="159" t="s">
        <v>111</v>
      </c>
      <c r="V1257" s="154">
        <v>46139</v>
      </c>
      <c r="W1257" s="154">
        <v>46141</v>
      </c>
      <c r="X1257" s="154">
        <v>46146</v>
      </c>
      <c r="Y1257" s="160" t="s">
        <v>2900</v>
      </c>
      <c r="Z1257" s="160" t="s">
        <v>128</v>
      </c>
      <c r="AA1257" s="153">
        <v>70</v>
      </c>
      <c r="AB1257" s="153">
        <v>1.6</v>
      </c>
      <c r="AC1257" s="182">
        <f t="shared" si="40"/>
        <v>27.343749999999996</v>
      </c>
      <c r="AD1257" s="153" t="str">
        <f t="shared" si="41"/>
        <v>SOBREPESO</v>
      </c>
      <c r="AE1257" s="233" t="s">
        <v>66</v>
      </c>
      <c r="AF1257" s="153" t="s">
        <v>161</v>
      </c>
      <c r="AG1257" s="159" t="s">
        <v>2901</v>
      </c>
      <c r="AH1257" s="153"/>
      <c r="AI1257" s="161"/>
      <c r="AJ1257" s="153"/>
      <c r="AK1257" s="153"/>
      <c r="AL1257" s="207" t="s">
        <v>136</v>
      </c>
      <c r="AM1257" s="207"/>
      <c r="AN1257" s="207"/>
      <c r="AO1257" s="207" t="str">
        <f ca="1">IF(R1257="","",IF(R1257&gt;TODAY(),"0 meses",DATEDIF(R1257,TODAY(),"m") &amp; " meses"))</f>
        <v>1 meses</v>
      </c>
      <c r="AP1257" s="147" t="s">
        <v>67</v>
      </c>
      <c r="AQ1257" s="147" t="s">
        <v>67</v>
      </c>
      <c r="AR1257" s="147"/>
      <c r="AS1257" s="209" t="s">
        <v>68</v>
      </c>
      <c r="AT1257" s="223" t="str">
        <f>MONTH(B1257)&amp;"/"&amp;YEAR(B1257)</f>
        <v>4/2026</v>
      </c>
      <c r="AU1257" s="223">
        <f>WEEKNUM(B1257)-WEEKNUM(EOMONTH(B1257,-1)+1)+1</f>
        <v>2</v>
      </c>
      <c r="AV1257" s="209" t="str">
        <f>MONTH(R1257)&amp;"/"&amp;YEAR(R1257)</f>
        <v>4/2026</v>
      </c>
      <c r="AW1257" s="209">
        <f>WEEKNUM(R1257)-WEEKNUM(EOMONTH(R1257,-1)+1)+1</f>
        <v>5</v>
      </c>
      <c r="AX1257" s="209">
        <f>IF(BB1257="S",IF(Q1257="1. Aceitou o programa",R1257-B1257,0),0)</f>
        <v>17</v>
      </c>
      <c r="AY1257" s="209">
        <f>IF(BB1257="S",IF(AND(S1257&lt;&gt;"",R1257&lt;&gt;""),S1257-R1257,0),0)</f>
        <v>0</v>
      </c>
      <c r="AZ1257" s="209">
        <f>IF(BB1257="S",IF(Q1257="1. Aceitou o programa",IF(OR(X1257="Não se Aplica",X1257=""),IF(OR(W1257="Não se Aplica",W1257=""),0,W1257-V1257),AVERAGE(X1257-W1257,W1257-V1257)),0),0)</f>
        <v>3.5</v>
      </c>
      <c r="BA1257" s="209">
        <f>IF(BB1257="S",IF(AND(Q1257="1. Aceitou o programa",AH1257="Realizada"),IFERROR(IF(AG1257="",0,AG1257-R1257),0),0),0)</f>
        <v>0</v>
      </c>
      <c r="BB1257" s="209" t="str">
        <f>_xlfn.XLOOKUP(U1257,'Lista Suspensa'!$AA$20:$AA$23,'Lista Suspensa'!$AB$20:$AB$23,"N/A")</f>
        <v>S</v>
      </c>
    </row>
    <row r="1258" spans="1:54" ht="12" customHeight="1">
      <c r="A1258" s="151" t="s">
        <v>67</v>
      </c>
      <c r="B1258" s="152">
        <v>46122</v>
      </c>
      <c r="C1258" s="153" t="s">
        <v>297</v>
      </c>
      <c r="D1258" s="153" t="s">
        <v>455</v>
      </c>
      <c r="E1258" s="244">
        <v>96358602</v>
      </c>
      <c r="F1258" s="144" t="s">
        <v>2902</v>
      </c>
      <c r="G1258" s="230"/>
      <c r="H1258" s="154">
        <v>29660</v>
      </c>
      <c r="I1258" s="153">
        <v>45</v>
      </c>
      <c r="J1258" s="148" t="s">
        <v>70</v>
      </c>
      <c r="K1258" s="153" t="s">
        <v>59</v>
      </c>
      <c r="L1258" s="153"/>
      <c r="M1258" s="153"/>
      <c r="N1258" s="153">
        <v>110</v>
      </c>
      <c r="O1258" s="155">
        <v>11932121757</v>
      </c>
      <c r="P1258" s="156" t="s">
        <v>2077</v>
      </c>
      <c r="Q1258" s="157" t="s">
        <v>110</v>
      </c>
      <c r="R1258" s="158">
        <v>46139</v>
      </c>
      <c r="S1258" s="159"/>
      <c r="T1258" s="159" t="s">
        <v>62</v>
      </c>
      <c r="U1258" s="159" t="s">
        <v>111</v>
      </c>
      <c r="V1258" s="154">
        <v>46139</v>
      </c>
      <c r="W1258" s="154" t="s">
        <v>126</v>
      </c>
      <c r="X1258" s="154" t="s">
        <v>126</v>
      </c>
      <c r="Y1258" s="160" t="s">
        <v>2903</v>
      </c>
      <c r="Z1258" s="160" t="s">
        <v>128</v>
      </c>
      <c r="AA1258" s="153">
        <v>81</v>
      </c>
      <c r="AB1258" s="153">
        <v>1.7</v>
      </c>
      <c r="AC1258" s="182">
        <f t="shared" si="40"/>
        <v>28.027681660899656</v>
      </c>
      <c r="AD1258" s="153" t="str">
        <f t="shared" si="41"/>
        <v>SOBREPESO</v>
      </c>
      <c r="AE1258" s="233" t="s">
        <v>135</v>
      </c>
      <c r="AF1258" s="153" t="s">
        <v>130</v>
      </c>
      <c r="AG1258" s="159"/>
      <c r="AH1258" s="153"/>
      <c r="AI1258" s="161"/>
      <c r="AJ1258" s="153"/>
      <c r="AK1258" s="153"/>
      <c r="AL1258" s="207" t="s">
        <v>136</v>
      </c>
      <c r="AM1258" s="207"/>
      <c r="AN1258" s="207"/>
      <c r="AO1258" s="207" t="str">
        <f ca="1">IF(R1258="","",IF(R1258&gt;TODAY(),"0 meses",DATEDIF(R1258,TODAY(),"m") &amp; " meses"))</f>
        <v>1 meses</v>
      </c>
      <c r="AP1258" s="147" t="s">
        <v>67</v>
      </c>
      <c r="AQ1258" s="147" t="s">
        <v>67</v>
      </c>
      <c r="AR1258" s="147"/>
      <c r="AS1258" s="209" t="s">
        <v>68</v>
      </c>
      <c r="AT1258" s="223" t="str">
        <f>MONTH(B1258)&amp;"/"&amp;YEAR(B1258)</f>
        <v>4/2026</v>
      </c>
      <c r="AU1258" s="223">
        <f>WEEKNUM(B1258)-WEEKNUM(EOMONTH(B1258,-1)+1)+1</f>
        <v>2</v>
      </c>
      <c r="AV1258" s="209" t="str">
        <f>MONTH(R1258)&amp;"/"&amp;YEAR(R1258)</f>
        <v>4/2026</v>
      </c>
      <c r="AW1258" s="209">
        <f>WEEKNUM(R1258)-WEEKNUM(EOMONTH(R1258,-1)+1)+1</f>
        <v>5</v>
      </c>
      <c r="AX1258" s="209">
        <f>IF(BB1258="S",IF(Q1258="1. Aceitou o programa",R1258-B1258,0),0)</f>
        <v>17</v>
      </c>
      <c r="AY1258" s="209">
        <f>IF(BB1258="S",IF(AND(S1258&lt;&gt;"",R1258&lt;&gt;""),S1258-R1258,0),0)</f>
        <v>0</v>
      </c>
      <c r="AZ1258" s="209">
        <f>IF(BB1258="S",IF(Q1258="1. Aceitou o programa",IF(OR(X1258="Não se Aplica",X1258=""),IF(OR(W1258="Não se Aplica",W1258=""),0,W1258-V1258),AVERAGE(X1258-W1258,W1258-V1258)),0),0)</f>
        <v>0</v>
      </c>
      <c r="BA1258" s="209">
        <f>IF(BB1258="S",IF(AND(Q1258="1. Aceitou o programa",AH1258="Realizada"),IFERROR(IF(AG1258="",0,AG1258-R1258),0),0),0)</f>
        <v>0</v>
      </c>
      <c r="BB1258" s="209" t="str">
        <f>_xlfn.XLOOKUP(U1258,'Lista Suspensa'!$AA$20:$AA$23,'Lista Suspensa'!$AB$20:$AB$23,"N/A")</f>
        <v>S</v>
      </c>
    </row>
    <row r="1259" spans="1:54" ht="12" customHeight="1">
      <c r="A1259" s="151" t="s">
        <v>67</v>
      </c>
      <c r="B1259" s="152">
        <v>46122</v>
      </c>
      <c r="C1259" s="153" t="s">
        <v>297</v>
      </c>
      <c r="D1259" s="153" t="s">
        <v>455</v>
      </c>
      <c r="E1259" s="244">
        <v>94894330</v>
      </c>
      <c r="F1259" s="144" t="s">
        <v>2904</v>
      </c>
      <c r="G1259" s="230"/>
      <c r="H1259" s="154">
        <v>31603</v>
      </c>
      <c r="I1259" s="153">
        <v>39</v>
      </c>
      <c r="J1259" s="148" t="s">
        <v>58</v>
      </c>
      <c r="K1259" s="153" t="s">
        <v>59</v>
      </c>
      <c r="L1259" s="153"/>
      <c r="M1259" s="153"/>
      <c r="N1259" s="153">
        <v>60</v>
      </c>
      <c r="O1259" s="155">
        <v>11947754460</v>
      </c>
      <c r="P1259" s="156" t="s">
        <v>2077</v>
      </c>
      <c r="Q1259" s="157" t="s">
        <v>110</v>
      </c>
      <c r="R1259" s="158">
        <v>46139</v>
      </c>
      <c r="S1259" s="159"/>
      <c r="T1259" s="159" t="s">
        <v>62</v>
      </c>
      <c r="U1259" s="159" t="s">
        <v>111</v>
      </c>
      <c r="V1259" s="154">
        <v>46139</v>
      </c>
      <c r="W1259" s="154" t="s">
        <v>126</v>
      </c>
      <c r="X1259" s="154" t="s">
        <v>126</v>
      </c>
      <c r="Y1259" s="160" t="s">
        <v>2905</v>
      </c>
      <c r="Z1259" s="160" t="s">
        <v>128</v>
      </c>
      <c r="AA1259" s="153">
        <v>135</v>
      </c>
      <c r="AB1259" s="153">
        <v>1.94</v>
      </c>
      <c r="AC1259" s="182">
        <f t="shared" si="40"/>
        <v>35.869911786587309</v>
      </c>
      <c r="AD1259" s="153" t="str">
        <f t="shared" si="41"/>
        <v>OBESIDADE II</v>
      </c>
      <c r="AE1259" s="233" t="s">
        <v>225</v>
      </c>
      <c r="AF1259" s="153" t="s">
        <v>130</v>
      </c>
      <c r="AG1259" s="159"/>
      <c r="AH1259" s="153"/>
      <c r="AI1259" s="161"/>
      <c r="AJ1259" s="153"/>
      <c r="AK1259" s="153"/>
      <c r="AL1259" s="207" t="s">
        <v>131</v>
      </c>
      <c r="AM1259" s="207"/>
      <c r="AN1259" s="207"/>
      <c r="AO1259" s="207" t="str">
        <f ca="1">IF(R1259="","",IF(R1259&gt;TODAY(),"0 meses",DATEDIF(R1259,TODAY(),"m") &amp; " meses"))</f>
        <v>1 meses</v>
      </c>
      <c r="AP1259" s="147" t="s">
        <v>67</v>
      </c>
      <c r="AQ1259" s="147" t="s">
        <v>67</v>
      </c>
      <c r="AR1259" s="147"/>
      <c r="AS1259" s="209" t="s">
        <v>68</v>
      </c>
      <c r="AT1259" s="223" t="str">
        <f>MONTH(B1259)&amp;"/"&amp;YEAR(B1259)</f>
        <v>4/2026</v>
      </c>
      <c r="AU1259" s="223">
        <f>WEEKNUM(B1259)-WEEKNUM(EOMONTH(B1259,-1)+1)+1</f>
        <v>2</v>
      </c>
      <c r="AV1259" s="209" t="str">
        <f>MONTH(R1259)&amp;"/"&amp;YEAR(R1259)</f>
        <v>4/2026</v>
      </c>
      <c r="AW1259" s="209">
        <f>WEEKNUM(R1259)-WEEKNUM(EOMONTH(R1259,-1)+1)+1</f>
        <v>5</v>
      </c>
      <c r="AX1259" s="209">
        <f>IF(BB1259="S",IF(Q1259="1. Aceitou o programa",R1259-B1259,0),0)</f>
        <v>17</v>
      </c>
      <c r="AY1259" s="209">
        <f>IF(BB1259="S",IF(AND(S1259&lt;&gt;"",R1259&lt;&gt;""),S1259-R1259,0),0)</f>
        <v>0</v>
      </c>
      <c r="AZ1259" s="209">
        <f>IF(BB1259="S",IF(Q1259="1. Aceitou o programa",IF(OR(X1259="Não se Aplica",X1259=""),IF(OR(W1259="Não se Aplica",W1259=""),0,W1259-V1259),AVERAGE(X1259-W1259,W1259-V1259)),0),0)</f>
        <v>0</v>
      </c>
      <c r="BA1259" s="209">
        <f>IF(BB1259="S",IF(AND(Q1259="1. Aceitou o programa",AH1259="Realizada"),IFERROR(IF(AG1259="",0,AG1259-R1259),0),0),0)</f>
        <v>0</v>
      </c>
      <c r="BB1259" s="209" t="str">
        <f>_xlfn.XLOOKUP(U1259,'Lista Suspensa'!$AA$20:$AA$23,'Lista Suspensa'!$AB$20:$AB$23,"N/A")</f>
        <v>S</v>
      </c>
    </row>
    <row r="1260" spans="1:54" ht="12" customHeight="1">
      <c r="A1260" s="151" t="s">
        <v>67</v>
      </c>
      <c r="B1260" s="152">
        <v>46122</v>
      </c>
      <c r="C1260" s="153" t="s">
        <v>297</v>
      </c>
      <c r="D1260" s="153" t="s">
        <v>455</v>
      </c>
      <c r="E1260" s="244">
        <v>450138240</v>
      </c>
      <c r="F1260" s="144" t="s">
        <v>2906</v>
      </c>
      <c r="G1260" s="230"/>
      <c r="H1260" s="154">
        <v>32581</v>
      </c>
      <c r="I1260" s="153">
        <v>37</v>
      </c>
      <c r="J1260" s="148" t="s">
        <v>58</v>
      </c>
      <c r="K1260" s="153" t="s">
        <v>59</v>
      </c>
      <c r="L1260" s="153"/>
      <c r="M1260" s="153"/>
      <c r="N1260" s="153">
        <v>100</v>
      </c>
      <c r="O1260" s="155">
        <v>11974165228</v>
      </c>
      <c r="P1260" s="156" t="s">
        <v>2077</v>
      </c>
      <c r="Q1260" s="157" t="s">
        <v>110</v>
      </c>
      <c r="R1260" s="158">
        <v>46139</v>
      </c>
      <c r="S1260" s="159"/>
      <c r="T1260" s="159" t="s">
        <v>62</v>
      </c>
      <c r="U1260" s="159" t="s">
        <v>111</v>
      </c>
      <c r="V1260" s="154">
        <v>46139</v>
      </c>
      <c r="W1260" s="154" t="s">
        <v>126</v>
      </c>
      <c r="X1260" s="154" t="s">
        <v>126</v>
      </c>
      <c r="Y1260" s="160" t="s">
        <v>2907</v>
      </c>
      <c r="Z1260" s="160" t="s">
        <v>128</v>
      </c>
      <c r="AA1260" s="153">
        <v>180</v>
      </c>
      <c r="AB1260" s="153">
        <v>1.74</v>
      </c>
      <c r="AC1260" s="182">
        <f t="shared" si="40"/>
        <v>59.453032104637337</v>
      </c>
      <c r="AD1260" s="153" t="str">
        <f t="shared" si="41"/>
        <v>OBESIDADE III</v>
      </c>
      <c r="AE1260" s="233" t="s">
        <v>1264</v>
      </c>
      <c r="AF1260" s="153" t="s">
        <v>130</v>
      </c>
      <c r="AG1260" s="159"/>
      <c r="AH1260" s="153"/>
      <c r="AI1260" s="161"/>
      <c r="AJ1260" s="153"/>
      <c r="AK1260" s="153"/>
      <c r="AL1260" s="207" t="s">
        <v>143</v>
      </c>
      <c r="AM1260" s="207"/>
      <c r="AN1260" s="207"/>
      <c r="AO1260" s="207" t="str">
        <f ca="1">IF(R1260="","",IF(R1260&gt;TODAY(),"0 meses",DATEDIF(R1260,TODAY(),"m") &amp; " meses"))</f>
        <v>1 meses</v>
      </c>
      <c r="AP1260" s="147" t="s">
        <v>67</v>
      </c>
      <c r="AQ1260" s="147" t="s">
        <v>67</v>
      </c>
      <c r="AR1260" s="147"/>
      <c r="AS1260" s="209" t="s">
        <v>68</v>
      </c>
      <c r="AT1260" s="223" t="str">
        <f>MONTH(B1260)&amp;"/"&amp;YEAR(B1260)</f>
        <v>4/2026</v>
      </c>
      <c r="AU1260" s="223">
        <f>WEEKNUM(B1260)-WEEKNUM(EOMONTH(B1260,-1)+1)+1</f>
        <v>2</v>
      </c>
      <c r="AV1260" s="209" t="str">
        <f>MONTH(R1260)&amp;"/"&amp;YEAR(R1260)</f>
        <v>4/2026</v>
      </c>
      <c r="AW1260" s="209">
        <f>WEEKNUM(R1260)-WEEKNUM(EOMONTH(R1260,-1)+1)+1</f>
        <v>5</v>
      </c>
      <c r="AX1260" s="209">
        <f>IF(BB1260="S",IF(Q1260="1. Aceitou o programa",R1260-B1260,0),0)</f>
        <v>17</v>
      </c>
      <c r="AY1260" s="209">
        <f>IF(BB1260="S",IF(AND(S1260&lt;&gt;"",R1260&lt;&gt;""),S1260-R1260,0),0)</f>
        <v>0</v>
      </c>
      <c r="AZ1260" s="209">
        <f>IF(BB1260="S",IF(Q1260="1. Aceitou o programa",IF(OR(X1260="Não se Aplica",X1260=""),IF(OR(W1260="Não se Aplica",W1260=""),0,W1260-V1260),AVERAGE(X1260-W1260,W1260-V1260)),0),0)</f>
        <v>0</v>
      </c>
      <c r="BA1260" s="209">
        <f>IF(BB1260="S",IF(AND(Q1260="1. Aceitou o programa",AH1260="Realizada"),IFERROR(IF(AG1260="",0,AG1260-R1260),0),0),0)</f>
        <v>0</v>
      </c>
      <c r="BB1260" s="209" t="str">
        <f>_xlfn.XLOOKUP(U1260,'Lista Suspensa'!$AA$20:$AA$23,'Lista Suspensa'!$AB$20:$AB$23,"N/A")</f>
        <v>S</v>
      </c>
    </row>
    <row r="1261" spans="1:54" ht="12" customHeight="1">
      <c r="A1261" s="151" t="s">
        <v>67</v>
      </c>
      <c r="B1261" s="152">
        <v>46122</v>
      </c>
      <c r="C1261" s="153" t="s">
        <v>297</v>
      </c>
      <c r="D1261" s="153" t="s">
        <v>455</v>
      </c>
      <c r="E1261" s="244">
        <v>452432162</v>
      </c>
      <c r="F1261" s="144" t="s">
        <v>2908</v>
      </c>
      <c r="G1261" s="230"/>
      <c r="H1261" s="154">
        <v>35546</v>
      </c>
      <c r="I1261" s="153">
        <v>29</v>
      </c>
      <c r="J1261" s="148" t="s">
        <v>70</v>
      </c>
      <c r="K1261" s="153" t="s">
        <v>59</v>
      </c>
      <c r="L1261" s="153"/>
      <c r="M1261" s="153"/>
      <c r="N1261" s="153">
        <v>300</v>
      </c>
      <c r="O1261" s="155">
        <v>11964486973</v>
      </c>
      <c r="P1261" s="156" t="s">
        <v>89</v>
      </c>
      <c r="Q1261" s="157" t="s">
        <v>110</v>
      </c>
      <c r="R1261" s="158">
        <v>46139</v>
      </c>
      <c r="S1261" s="159"/>
      <c r="T1261" s="159" t="s">
        <v>62</v>
      </c>
      <c r="U1261" s="159" t="s">
        <v>111</v>
      </c>
      <c r="V1261" s="154">
        <v>46139</v>
      </c>
      <c r="W1261" s="154" t="s">
        <v>126</v>
      </c>
      <c r="X1261" s="154" t="s">
        <v>126</v>
      </c>
      <c r="Y1261" s="160" t="s">
        <v>2905</v>
      </c>
      <c r="Z1261" s="160" t="s">
        <v>128</v>
      </c>
      <c r="AA1261" s="153">
        <v>78</v>
      </c>
      <c r="AB1261" s="153">
        <v>1.63</v>
      </c>
      <c r="AC1261" s="182">
        <f t="shared" si="40"/>
        <v>29.357521924046825</v>
      </c>
      <c r="AD1261" s="153" t="str">
        <f t="shared" si="41"/>
        <v>SOBREPESO</v>
      </c>
      <c r="AE1261" s="233" t="s">
        <v>225</v>
      </c>
      <c r="AF1261" s="153" t="s">
        <v>130</v>
      </c>
      <c r="AG1261" s="159"/>
      <c r="AH1261" s="153"/>
      <c r="AI1261" s="161"/>
      <c r="AJ1261" s="153"/>
      <c r="AK1261" s="153"/>
      <c r="AL1261" s="207" t="s">
        <v>136</v>
      </c>
      <c r="AM1261" s="207"/>
      <c r="AN1261" s="207"/>
      <c r="AO1261" s="207" t="str">
        <f ca="1">IF(R1261="","",IF(R1261&gt;TODAY(),"0 meses",DATEDIF(R1261,TODAY(),"m") &amp; " meses"))</f>
        <v>1 meses</v>
      </c>
      <c r="AP1261" s="147" t="s">
        <v>67</v>
      </c>
      <c r="AQ1261" s="147" t="s">
        <v>67</v>
      </c>
      <c r="AR1261" s="147"/>
      <c r="AS1261" s="209" t="s">
        <v>68</v>
      </c>
      <c r="AT1261" s="223" t="str">
        <f>MONTH(B1261)&amp;"/"&amp;YEAR(B1261)</f>
        <v>4/2026</v>
      </c>
      <c r="AU1261" s="223">
        <f>WEEKNUM(B1261)-WEEKNUM(EOMONTH(B1261,-1)+1)+1</f>
        <v>2</v>
      </c>
      <c r="AV1261" s="209" t="str">
        <f>MONTH(R1261)&amp;"/"&amp;YEAR(R1261)</f>
        <v>4/2026</v>
      </c>
      <c r="AW1261" s="209">
        <f>WEEKNUM(R1261)-WEEKNUM(EOMONTH(R1261,-1)+1)+1</f>
        <v>5</v>
      </c>
      <c r="AX1261" s="209">
        <f>IF(BB1261="S",IF(Q1261="1. Aceitou o programa",R1261-B1261,0),0)</f>
        <v>17</v>
      </c>
      <c r="AY1261" s="209">
        <f>IF(BB1261="S",IF(AND(S1261&lt;&gt;"",R1261&lt;&gt;""),S1261-R1261,0),0)</f>
        <v>0</v>
      </c>
      <c r="AZ1261" s="209">
        <f>IF(BB1261="S",IF(Q1261="1. Aceitou o programa",IF(OR(X1261="Não se Aplica",X1261=""),IF(OR(W1261="Não se Aplica",W1261=""),0,W1261-V1261),AVERAGE(X1261-W1261,W1261-V1261)),0),0)</f>
        <v>0</v>
      </c>
      <c r="BA1261" s="209">
        <f>IF(BB1261="S",IF(AND(Q1261="1. Aceitou o programa",AH1261="Realizada"),IFERROR(IF(AG1261="",0,AG1261-R1261),0),0),0)</f>
        <v>0</v>
      </c>
      <c r="BB1261" s="209" t="str">
        <f>_xlfn.XLOOKUP(U1261,'Lista Suspensa'!$AA$20:$AA$23,'Lista Suspensa'!$AB$20:$AB$23,"N/A")</f>
        <v>S</v>
      </c>
    </row>
    <row r="1262" spans="1:54" ht="12" customHeight="1">
      <c r="A1262" s="151" t="s">
        <v>67</v>
      </c>
      <c r="B1262" s="152">
        <v>46122</v>
      </c>
      <c r="C1262" s="153" t="s">
        <v>297</v>
      </c>
      <c r="D1262" s="153" t="s">
        <v>455</v>
      </c>
      <c r="E1262" s="244">
        <v>79705249</v>
      </c>
      <c r="F1262" s="144" t="s">
        <v>2909</v>
      </c>
      <c r="G1262" s="230"/>
      <c r="H1262" s="154">
        <v>25658</v>
      </c>
      <c r="I1262" s="153">
        <v>56</v>
      </c>
      <c r="J1262" s="148" t="s">
        <v>70</v>
      </c>
      <c r="K1262" s="153"/>
      <c r="L1262" s="153"/>
      <c r="M1262" s="153"/>
      <c r="N1262" s="153">
        <v>40</v>
      </c>
      <c r="O1262" s="155">
        <v>11977677049</v>
      </c>
      <c r="P1262" s="156" t="s">
        <v>89</v>
      </c>
      <c r="Q1262" s="157" t="s">
        <v>110</v>
      </c>
      <c r="R1262" s="158">
        <v>46139</v>
      </c>
      <c r="S1262" s="159"/>
      <c r="T1262" s="159" t="s">
        <v>62</v>
      </c>
      <c r="U1262" s="159" t="s">
        <v>111</v>
      </c>
      <c r="V1262" s="154">
        <v>46139</v>
      </c>
      <c r="W1262" s="154" t="s">
        <v>126</v>
      </c>
      <c r="X1262" s="154" t="s">
        <v>126</v>
      </c>
      <c r="Y1262" s="160" t="s">
        <v>2875</v>
      </c>
      <c r="Z1262" s="160" t="s">
        <v>128</v>
      </c>
      <c r="AA1262" s="153">
        <v>126</v>
      </c>
      <c r="AB1262" s="153">
        <v>1.7</v>
      </c>
      <c r="AC1262" s="182">
        <f t="shared" si="40"/>
        <v>43.598615916955019</v>
      </c>
      <c r="AD1262" s="153" t="str">
        <f t="shared" si="41"/>
        <v>OBESIDADE III</v>
      </c>
      <c r="AE1262" s="233" t="s">
        <v>1752</v>
      </c>
      <c r="AF1262" s="153" t="s">
        <v>130</v>
      </c>
      <c r="AG1262" s="159"/>
      <c r="AH1262" s="153"/>
      <c r="AI1262" s="161"/>
      <c r="AJ1262" s="153"/>
      <c r="AK1262" s="153"/>
      <c r="AL1262" s="207" t="s">
        <v>131</v>
      </c>
      <c r="AM1262" s="207"/>
      <c r="AN1262" s="207"/>
      <c r="AO1262" s="207" t="str">
        <f ca="1">IF(R1262="","",IF(R1262&gt;TODAY(),"0 meses",DATEDIF(R1262,TODAY(),"m") &amp; " meses"))</f>
        <v>1 meses</v>
      </c>
      <c r="AP1262" s="147" t="s">
        <v>67</v>
      </c>
      <c r="AQ1262" s="147" t="s">
        <v>67</v>
      </c>
      <c r="AR1262" s="147"/>
      <c r="AS1262" s="209" t="s">
        <v>68</v>
      </c>
      <c r="AT1262" s="223" t="str">
        <f>MONTH(B1262)&amp;"/"&amp;YEAR(B1262)</f>
        <v>4/2026</v>
      </c>
      <c r="AU1262" s="223">
        <f>WEEKNUM(B1262)-WEEKNUM(EOMONTH(B1262,-1)+1)+1</f>
        <v>2</v>
      </c>
      <c r="AV1262" s="209" t="str">
        <f>MONTH(R1262)&amp;"/"&amp;YEAR(R1262)</f>
        <v>4/2026</v>
      </c>
      <c r="AW1262" s="209">
        <f>WEEKNUM(R1262)-WEEKNUM(EOMONTH(R1262,-1)+1)+1</f>
        <v>5</v>
      </c>
      <c r="AX1262" s="209">
        <f>IF(BB1262="S",IF(Q1262="1. Aceitou o programa",R1262-B1262,0),0)</f>
        <v>17</v>
      </c>
      <c r="AY1262" s="209">
        <f>IF(BB1262="S",IF(AND(S1262&lt;&gt;"",R1262&lt;&gt;""),S1262-R1262,0),0)</f>
        <v>0</v>
      </c>
      <c r="AZ1262" s="209">
        <f>IF(BB1262="S",IF(Q1262="1. Aceitou o programa",IF(OR(X1262="Não se Aplica",X1262=""),IF(OR(W1262="Não se Aplica",W1262=""),0,W1262-V1262),AVERAGE(X1262-W1262,W1262-V1262)),0),0)</f>
        <v>0</v>
      </c>
      <c r="BA1262" s="209">
        <f>IF(BB1262="S",IF(AND(Q1262="1. Aceitou o programa",AH1262="Realizada"),IFERROR(IF(AG1262="",0,AG1262-R1262),0),0),0)</f>
        <v>0</v>
      </c>
      <c r="BB1262" s="209" t="str">
        <f>_xlfn.XLOOKUP(U1262,'Lista Suspensa'!$AA$20:$AA$23,'Lista Suspensa'!$AB$20:$AB$23,"N/A")</f>
        <v>S</v>
      </c>
    </row>
    <row r="1263" spans="1:54" ht="12" customHeight="1">
      <c r="A1263" s="151" t="s">
        <v>67</v>
      </c>
      <c r="B1263" s="152">
        <v>46122</v>
      </c>
      <c r="C1263" s="153" t="s">
        <v>297</v>
      </c>
      <c r="D1263" s="153" t="s">
        <v>455</v>
      </c>
      <c r="E1263" s="244">
        <v>81738337</v>
      </c>
      <c r="F1263" s="144" t="s">
        <v>2910</v>
      </c>
      <c r="G1263" s="230"/>
      <c r="H1263" s="154">
        <v>26580</v>
      </c>
      <c r="I1263" s="153">
        <v>53</v>
      </c>
      <c r="J1263" s="148" t="s">
        <v>70</v>
      </c>
      <c r="K1263" s="153"/>
      <c r="L1263" s="153"/>
      <c r="M1263" s="153"/>
      <c r="N1263" s="153">
        <v>40</v>
      </c>
      <c r="O1263" s="155">
        <v>11994368737</v>
      </c>
      <c r="P1263" s="156" t="s">
        <v>2077</v>
      </c>
      <c r="Q1263" s="157" t="s">
        <v>110</v>
      </c>
      <c r="R1263" s="158">
        <v>46139</v>
      </c>
      <c r="S1263" s="159"/>
      <c r="T1263" s="159" t="s">
        <v>62</v>
      </c>
      <c r="U1263" s="159" t="s">
        <v>111</v>
      </c>
      <c r="V1263" s="154">
        <v>46139</v>
      </c>
      <c r="W1263" s="154" t="s">
        <v>126</v>
      </c>
      <c r="X1263" s="154" t="s">
        <v>126</v>
      </c>
      <c r="Y1263" s="160" t="s">
        <v>2911</v>
      </c>
      <c r="Z1263" s="160" t="s">
        <v>128</v>
      </c>
      <c r="AA1263" s="153">
        <v>74</v>
      </c>
      <c r="AB1263" s="153">
        <v>1.63</v>
      </c>
      <c r="AC1263" s="182">
        <f t="shared" si="40"/>
        <v>27.852007979223909</v>
      </c>
      <c r="AD1263" s="153" t="str">
        <f t="shared" si="41"/>
        <v>SOBREPESO</v>
      </c>
      <c r="AE1263" s="233" t="s">
        <v>135</v>
      </c>
      <c r="AF1263" s="153" t="s">
        <v>130</v>
      </c>
      <c r="AG1263" s="159"/>
      <c r="AH1263" s="153"/>
      <c r="AI1263" s="161"/>
      <c r="AJ1263" s="153"/>
      <c r="AK1263" s="153"/>
      <c r="AL1263" s="207" t="s">
        <v>1024</v>
      </c>
      <c r="AM1263" s="207"/>
      <c r="AN1263" s="207"/>
      <c r="AO1263" s="207" t="str">
        <f ca="1">IF(R1263="","",IF(R1263&gt;TODAY(),"0 meses",DATEDIF(R1263,TODAY(),"m") &amp; " meses"))</f>
        <v>1 meses</v>
      </c>
      <c r="AP1263" s="147" t="s">
        <v>67</v>
      </c>
      <c r="AQ1263" s="147" t="s">
        <v>67</v>
      </c>
      <c r="AR1263" s="147"/>
      <c r="AS1263" s="209" t="s">
        <v>68</v>
      </c>
      <c r="AT1263" s="223" t="str">
        <f>MONTH(B1263)&amp;"/"&amp;YEAR(B1263)</f>
        <v>4/2026</v>
      </c>
      <c r="AU1263" s="223">
        <f>WEEKNUM(B1263)-WEEKNUM(EOMONTH(B1263,-1)+1)+1</f>
        <v>2</v>
      </c>
      <c r="AV1263" s="209" t="str">
        <f>MONTH(R1263)&amp;"/"&amp;YEAR(R1263)</f>
        <v>4/2026</v>
      </c>
      <c r="AW1263" s="209">
        <f>WEEKNUM(R1263)-WEEKNUM(EOMONTH(R1263,-1)+1)+1</f>
        <v>5</v>
      </c>
      <c r="AX1263" s="209">
        <f>IF(BB1263="S",IF(Q1263="1. Aceitou o programa",R1263-B1263,0),0)</f>
        <v>17</v>
      </c>
      <c r="AY1263" s="209">
        <f>IF(BB1263="S",IF(AND(S1263&lt;&gt;"",R1263&lt;&gt;""),S1263-R1263,0),0)</f>
        <v>0</v>
      </c>
      <c r="AZ1263" s="209">
        <f>IF(BB1263="S",IF(Q1263="1. Aceitou o programa",IF(OR(X1263="Não se Aplica",X1263=""),IF(OR(W1263="Não se Aplica",W1263=""),0,W1263-V1263),AVERAGE(X1263-W1263,W1263-V1263)),0),0)</f>
        <v>0</v>
      </c>
      <c r="BA1263" s="209">
        <f>IF(BB1263="S",IF(AND(Q1263="1. Aceitou o programa",AH1263="Realizada"),IFERROR(IF(AG1263="",0,AG1263-R1263),0),0),0)</f>
        <v>0</v>
      </c>
      <c r="BB1263" s="209" t="str">
        <f>_xlfn.XLOOKUP(U1263,'Lista Suspensa'!$AA$20:$AA$23,'Lista Suspensa'!$AB$20:$AB$23,"N/A")</f>
        <v>S</v>
      </c>
    </row>
    <row r="1264" spans="1:54" ht="12" customHeight="1">
      <c r="A1264" s="151" t="s">
        <v>67</v>
      </c>
      <c r="B1264" s="152">
        <v>46122</v>
      </c>
      <c r="C1264" s="153" t="s">
        <v>297</v>
      </c>
      <c r="D1264" s="153" t="s">
        <v>455</v>
      </c>
      <c r="E1264" s="244">
        <v>81965705</v>
      </c>
      <c r="F1264" s="144" t="s">
        <v>2912</v>
      </c>
      <c r="G1264" s="230"/>
      <c r="H1264" s="154">
        <v>29073</v>
      </c>
      <c r="I1264" s="153">
        <v>46</v>
      </c>
      <c r="J1264" s="148" t="s">
        <v>70</v>
      </c>
      <c r="K1264" s="153"/>
      <c r="L1264" s="153"/>
      <c r="M1264" s="153"/>
      <c r="N1264" s="153">
        <v>40</v>
      </c>
      <c r="O1264" s="155">
        <v>11978261121</v>
      </c>
      <c r="P1264" s="156" t="s">
        <v>2077</v>
      </c>
      <c r="Q1264" s="157" t="s">
        <v>110</v>
      </c>
      <c r="R1264" s="158">
        <v>46139</v>
      </c>
      <c r="S1264" s="159"/>
      <c r="T1264" s="159" t="s">
        <v>62</v>
      </c>
      <c r="U1264" s="159" t="s">
        <v>111</v>
      </c>
      <c r="V1264" s="154">
        <v>46139</v>
      </c>
      <c r="W1264" s="154" t="s">
        <v>126</v>
      </c>
      <c r="X1264" s="154" t="s">
        <v>126</v>
      </c>
      <c r="Y1264" s="160"/>
      <c r="Z1264" s="160" t="s">
        <v>128</v>
      </c>
      <c r="AA1264" s="153">
        <v>120</v>
      </c>
      <c r="AB1264" s="153">
        <v>1.76</v>
      </c>
      <c r="AC1264" s="182">
        <f t="shared" si="40"/>
        <v>38.739669421487605</v>
      </c>
      <c r="AD1264" s="153" t="str">
        <f t="shared" si="41"/>
        <v>OBESIDADE II</v>
      </c>
      <c r="AE1264" s="233" t="s">
        <v>135</v>
      </c>
      <c r="AF1264" s="153" t="s">
        <v>130</v>
      </c>
      <c r="AG1264" s="159"/>
      <c r="AH1264" s="153"/>
      <c r="AI1264" s="161"/>
      <c r="AJ1264" s="153"/>
      <c r="AK1264" s="153"/>
      <c r="AL1264" s="207" t="s">
        <v>131</v>
      </c>
      <c r="AM1264" s="207"/>
      <c r="AN1264" s="207"/>
      <c r="AO1264" s="207" t="str">
        <f ca="1">IF(R1264="","",IF(R1264&gt;TODAY(),"0 meses",DATEDIF(R1264,TODAY(),"m") &amp; " meses"))</f>
        <v>1 meses</v>
      </c>
      <c r="AP1264" s="147" t="s">
        <v>67</v>
      </c>
      <c r="AQ1264" s="147" t="s">
        <v>67</v>
      </c>
      <c r="AR1264" s="147"/>
      <c r="AS1264" s="209" t="s">
        <v>68</v>
      </c>
      <c r="AT1264" s="223" t="str">
        <f>MONTH(B1264)&amp;"/"&amp;YEAR(B1264)</f>
        <v>4/2026</v>
      </c>
      <c r="AU1264" s="223">
        <f>WEEKNUM(B1264)-WEEKNUM(EOMONTH(B1264,-1)+1)+1</f>
        <v>2</v>
      </c>
      <c r="AV1264" s="209" t="str">
        <f>MONTH(R1264)&amp;"/"&amp;YEAR(R1264)</f>
        <v>4/2026</v>
      </c>
      <c r="AW1264" s="209">
        <f>WEEKNUM(R1264)-WEEKNUM(EOMONTH(R1264,-1)+1)+1</f>
        <v>5</v>
      </c>
      <c r="AX1264" s="209">
        <f>IF(BB1264="S",IF(Q1264="1. Aceitou o programa",R1264-B1264,0),0)</f>
        <v>17</v>
      </c>
      <c r="AY1264" s="209">
        <f>IF(BB1264="S",IF(AND(S1264&lt;&gt;"",R1264&lt;&gt;""),S1264-R1264,0),0)</f>
        <v>0</v>
      </c>
      <c r="AZ1264" s="209">
        <f>IF(BB1264="S",IF(Q1264="1. Aceitou o programa",IF(OR(X1264="Não se Aplica",X1264=""),IF(OR(W1264="Não se Aplica",W1264=""),0,W1264-V1264),AVERAGE(X1264-W1264,W1264-V1264)),0),0)</f>
        <v>0</v>
      </c>
      <c r="BA1264" s="209">
        <f>IF(BB1264="S",IF(AND(Q1264="1. Aceitou o programa",AH1264="Realizada"),IFERROR(IF(AG1264="",0,AG1264-R1264),0),0),0)</f>
        <v>0</v>
      </c>
      <c r="BB1264" s="209" t="str">
        <f>_xlfn.XLOOKUP(U1264,'Lista Suspensa'!$AA$20:$AA$23,'Lista Suspensa'!$AB$20:$AB$23,"N/A")</f>
        <v>S</v>
      </c>
    </row>
    <row r="1265" spans="1:54" ht="12" customHeight="1">
      <c r="A1265" s="151" t="s">
        <v>67</v>
      </c>
      <c r="B1265" s="152">
        <v>46122</v>
      </c>
      <c r="C1265" s="153" t="s">
        <v>297</v>
      </c>
      <c r="D1265" s="153" t="s">
        <v>455</v>
      </c>
      <c r="E1265" s="244">
        <v>81281896</v>
      </c>
      <c r="F1265" s="144" t="s">
        <v>2913</v>
      </c>
      <c r="G1265" s="230"/>
      <c r="H1265" s="154">
        <v>30102</v>
      </c>
      <c r="I1265" s="153">
        <v>43</v>
      </c>
      <c r="J1265" s="148" t="s">
        <v>70</v>
      </c>
      <c r="K1265" s="153"/>
      <c r="L1265" s="153"/>
      <c r="M1265" s="153"/>
      <c r="N1265" s="153">
        <v>450</v>
      </c>
      <c r="O1265" s="155">
        <v>11995918810</v>
      </c>
      <c r="P1265" s="156" t="s">
        <v>2077</v>
      </c>
      <c r="Q1265" s="157" t="s">
        <v>110</v>
      </c>
      <c r="R1265" s="158">
        <v>46139</v>
      </c>
      <c r="S1265" s="159"/>
      <c r="T1265" s="159" t="s">
        <v>62</v>
      </c>
      <c r="U1265" s="159" t="s">
        <v>111</v>
      </c>
      <c r="V1265" s="154">
        <v>46139</v>
      </c>
      <c r="W1265" s="154" t="s">
        <v>126</v>
      </c>
      <c r="X1265" s="154" t="s">
        <v>126</v>
      </c>
      <c r="Y1265" s="160" t="s">
        <v>2914</v>
      </c>
      <c r="Z1265" s="160" t="s">
        <v>128</v>
      </c>
      <c r="AA1265" s="153">
        <v>101</v>
      </c>
      <c r="AB1265" s="153">
        <v>1.71</v>
      </c>
      <c r="AC1265" s="182">
        <f t="shared" si="40"/>
        <v>34.540542389111181</v>
      </c>
      <c r="AD1265" s="153" t="str">
        <f t="shared" si="41"/>
        <v>OBESIDADE I</v>
      </c>
      <c r="AE1265" s="233" t="s">
        <v>225</v>
      </c>
      <c r="AF1265" s="153" t="s">
        <v>130</v>
      </c>
      <c r="AG1265" s="159"/>
      <c r="AH1265" s="153"/>
      <c r="AI1265" s="161"/>
      <c r="AJ1265" s="153"/>
      <c r="AK1265" s="153"/>
      <c r="AL1265" s="207" t="s">
        <v>131</v>
      </c>
      <c r="AM1265" s="207"/>
      <c r="AN1265" s="207"/>
      <c r="AO1265" s="207" t="str">
        <f ca="1">IF(R1265="","",IF(R1265&gt;TODAY(),"0 meses",DATEDIF(R1265,TODAY(),"m") &amp; " meses"))</f>
        <v>1 meses</v>
      </c>
      <c r="AP1265" s="147" t="s">
        <v>67</v>
      </c>
      <c r="AQ1265" s="147" t="s">
        <v>67</v>
      </c>
      <c r="AR1265" s="147"/>
      <c r="AS1265" s="209" t="s">
        <v>68</v>
      </c>
      <c r="AT1265" s="223" t="str">
        <f>MONTH(B1265)&amp;"/"&amp;YEAR(B1265)</f>
        <v>4/2026</v>
      </c>
      <c r="AU1265" s="223">
        <f>WEEKNUM(B1265)-WEEKNUM(EOMONTH(B1265,-1)+1)+1</f>
        <v>2</v>
      </c>
      <c r="AV1265" s="209" t="str">
        <f>MONTH(R1265)&amp;"/"&amp;YEAR(R1265)</f>
        <v>4/2026</v>
      </c>
      <c r="AW1265" s="209">
        <f>WEEKNUM(R1265)-WEEKNUM(EOMONTH(R1265,-1)+1)+1</f>
        <v>5</v>
      </c>
      <c r="AX1265" s="209">
        <f>IF(BB1265="S",IF(Q1265="1. Aceitou o programa",R1265-B1265,0),0)</f>
        <v>17</v>
      </c>
      <c r="AY1265" s="209">
        <f>IF(BB1265="S",IF(AND(S1265&lt;&gt;"",R1265&lt;&gt;""),S1265-R1265,0),0)</f>
        <v>0</v>
      </c>
      <c r="AZ1265" s="209">
        <f>IF(BB1265="S",IF(Q1265="1. Aceitou o programa",IF(OR(X1265="Não se Aplica",X1265=""),IF(OR(W1265="Não se Aplica",W1265=""),0,W1265-V1265),AVERAGE(X1265-W1265,W1265-V1265)),0),0)</f>
        <v>0</v>
      </c>
      <c r="BA1265" s="209">
        <f>IF(BB1265="S",IF(AND(Q1265="1. Aceitou o programa",AH1265="Realizada"),IFERROR(IF(AG1265="",0,AG1265-R1265),0),0),0)</f>
        <v>0</v>
      </c>
      <c r="BB1265" s="209" t="str">
        <f>_xlfn.XLOOKUP(U1265,'Lista Suspensa'!$AA$20:$AA$23,'Lista Suspensa'!$AB$20:$AB$23,"N/A")</f>
        <v>S</v>
      </c>
    </row>
    <row r="1266" spans="1:54" ht="12" customHeight="1">
      <c r="A1266" s="151" t="s">
        <v>67</v>
      </c>
      <c r="B1266" s="152">
        <v>46122</v>
      </c>
      <c r="C1266" s="153" t="s">
        <v>297</v>
      </c>
      <c r="D1266" s="153" t="s">
        <v>455</v>
      </c>
      <c r="E1266" s="244">
        <v>82434007</v>
      </c>
      <c r="F1266" s="144" t="s">
        <v>2915</v>
      </c>
      <c r="G1266" s="230"/>
      <c r="H1266" s="154">
        <v>29678</v>
      </c>
      <c r="I1266" s="153">
        <v>45</v>
      </c>
      <c r="J1266" s="148" t="s">
        <v>70</v>
      </c>
      <c r="K1266" s="153"/>
      <c r="L1266" s="153"/>
      <c r="M1266" s="153"/>
      <c r="N1266" s="153">
        <v>40</v>
      </c>
      <c r="O1266" s="155">
        <v>11960550345</v>
      </c>
      <c r="P1266" s="156" t="s">
        <v>2242</v>
      </c>
      <c r="Q1266" s="157" t="s">
        <v>110</v>
      </c>
      <c r="R1266" s="158">
        <v>46139</v>
      </c>
      <c r="S1266" s="159"/>
      <c r="T1266" s="159" t="s">
        <v>62</v>
      </c>
      <c r="U1266" s="159" t="s">
        <v>111</v>
      </c>
      <c r="V1266" s="154">
        <v>46139</v>
      </c>
      <c r="W1266" s="154">
        <v>46141</v>
      </c>
      <c r="X1266" s="154">
        <v>46146</v>
      </c>
      <c r="Y1266" s="160" t="s">
        <v>2916</v>
      </c>
      <c r="Z1266" s="160" t="s">
        <v>128</v>
      </c>
      <c r="AA1266" s="153">
        <v>113</v>
      </c>
      <c r="AB1266" s="153">
        <v>1.67</v>
      </c>
      <c r="AC1266" s="182">
        <f t="shared" si="40"/>
        <v>40.517766861486606</v>
      </c>
      <c r="AD1266" s="153" t="str">
        <f t="shared" si="41"/>
        <v>OBESIDADE III</v>
      </c>
      <c r="AE1266" s="233" t="s">
        <v>135</v>
      </c>
      <c r="AF1266" s="153" t="s">
        <v>130</v>
      </c>
      <c r="AG1266" s="159"/>
      <c r="AH1266" s="153"/>
      <c r="AI1266" s="161"/>
      <c r="AJ1266" s="153"/>
      <c r="AK1266" s="153"/>
      <c r="AL1266" s="207" t="s">
        <v>131</v>
      </c>
      <c r="AM1266" s="207"/>
      <c r="AN1266" s="207"/>
      <c r="AO1266" s="207" t="str">
        <f ca="1">IF(R1266="","",IF(R1266&gt;TODAY(),"0 meses",DATEDIF(R1266,TODAY(),"m") &amp; " meses"))</f>
        <v>1 meses</v>
      </c>
      <c r="AP1266" s="147" t="s">
        <v>67</v>
      </c>
      <c r="AQ1266" s="147" t="s">
        <v>67</v>
      </c>
      <c r="AR1266" s="147"/>
      <c r="AS1266" s="209" t="s">
        <v>68</v>
      </c>
      <c r="AT1266" s="223" t="str">
        <f>MONTH(B1266)&amp;"/"&amp;YEAR(B1266)</f>
        <v>4/2026</v>
      </c>
      <c r="AU1266" s="223">
        <f>WEEKNUM(B1266)-WEEKNUM(EOMONTH(B1266,-1)+1)+1</f>
        <v>2</v>
      </c>
      <c r="AV1266" s="209" t="str">
        <f>MONTH(R1266)&amp;"/"&amp;YEAR(R1266)</f>
        <v>4/2026</v>
      </c>
      <c r="AW1266" s="209">
        <f>WEEKNUM(R1266)-WEEKNUM(EOMONTH(R1266,-1)+1)+1</f>
        <v>5</v>
      </c>
      <c r="AX1266" s="209">
        <f>IF(BB1266="S",IF(Q1266="1. Aceitou o programa",R1266-B1266,0),0)</f>
        <v>17</v>
      </c>
      <c r="AY1266" s="209">
        <f>IF(BB1266="S",IF(AND(S1266&lt;&gt;"",R1266&lt;&gt;""),S1266-R1266,0),0)</f>
        <v>0</v>
      </c>
      <c r="AZ1266" s="209">
        <f>IF(BB1266="S",IF(Q1266="1. Aceitou o programa",IF(OR(X1266="Não se Aplica",X1266=""),IF(OR(W1266="Não se Aplica",W1266=""),0,W1266-V1266),AVERAGE(X1266-W1266,W1266-V1266)),0),0)</f>
        <v>3.5</v>
      </c>
      <c r="BA1266" s="209">
        <f>IF(BB1266="S",IF(AND(Q1266="1. Aceitou o programa",AH1266="Realizada"),IFERROR(IF(AG1266="",0,AG1266-R1266),0),0),0)</f>
        <v>0</v>
      </c>
      <c r="BB1266" s="209" t="str">
        <f>_xlfn.XLOOKUP(U1266,'Lista Suspensa'!$AA$20:$AA$23,'Lista Suspensa'!$AB$20:$AB$23,"N/A")</f>
        <v>S</v>
      </c>
    </row>
    <row r="1267" spans="1:54" ht="12" customHeight="1">
      <c r="A1267" s="151" t="s">
        <v>67</v>
      </c>
      <c r="B1267" s="152">
        <v>46122</v>
      </c>
      <c r="C1267" s="153" t="s">
        <v>297</v>
      </c>
      <c r="D1267" s="153" t="s">
        <v>455</v>
      </c>
      <c r="E1267" s="244">
        <v>85360700</v>
      </c>
      <c r="F1267" s="144" t="s">
        <v>2917</v>
      </c>
      <c r="G1267" s="230"/>
      <c r="H1267" s="154">
        <v>31513</v>
      </c>
      <c r="I1267" s="153">
        <v>40</v>
      </c>
      <c r="J1267" s="148" t="s">
        <v>58</v>
      </c>
      <c r="K1267" s="153"/>
      <c r="L1267" s="153"/>
      <c r="M1267" s="153"/>
      <c r="N1267" s="153">
        <v>450</v>
      </c>
      <c r="O1267" s="155">
        <v>31996357544</v>
      </c>
      <c r="P1267" s="156" t="s">
        <v>2242</v>
      </c>
      <c r="Q1267" s="157" t="s">
        <v>110</v>
      </c>
      <c r="R1267" s="158">
        <v>46139</v>
      </c>
      <c r="S1267" s="159"/>
      <c r="T1267" s="159" t="s">
        <v>62</v>
      </c>
      <c r="U1267" s="159" t="s">
        <v>111</v>
      </c>
      <c r="V1267" s="154">
        <v>46139</v>
      </c>
      <c r="W1267" s="154">
        <v>46141</v>
      </c>
      <c r="X1267" s="154">
        <v>46146</v>
      </c>
      <c r="Y1267" s="160" t="s">
        <v>2894</v>
      </c>
      <c r="Z1267" s="160" t="s">
        <v>128</v>
      </c>
      <c r="AA1267" s="153">
        <v>88</v>
      </c>
      <c r="AB1267" s="153">
        <v>1.65</v>
      </c>
      <c r="AC1267" s="182">
        <f t="shared" si="40"/>
        <v>32.323232323232325</v>
      </c>
      <c r="AD1267" s="153" t="str">
        <f t="shared" si="41"/>
        <v>OBESIDADE I</v>
      </c>
      <c r="AE1267" s="233" t="s">
        <v>135</v>
      </c>
      <c r="AF1267" s="153" t="s">
        <v>130</v>
      </c>
      <c r="AG1267" s="159"/>
      <c r="AH1267" s="153"/>
      <c r="AI1267" s="161"/>
      <c r="AJ1267" s="153"/>
      <c r="AK1267" s="153"/>
      <c r="AL1267" s="207" t="s">
        <v>131</v>
      </c>
      <c r="AM1267" s="207"/>
      <c r="AN1267" s="207"/>
      <c r="AO1267" s="207" t="str">
        <f ca="1">IF(R1267="","",IF(R1267&gt;TODAY(),"0 meses",DATEDIF(R1267,TODAY(),"m") &amp; " meses"))</f>
        <v>1 meses</v>
      </c>
      <c r="AP1267" s="147" t="s">
        <v>67</v>
      </c>
      <c r="AQ1267" s="147" t="s">
        <v>67</v>
      </c>
      <c r="AR1267" s="147"/>
      <c r="AS1267" s="209" t="s">
        <v>68</v>
      </c>
      <c r="AT1267" s="223" t="str">
        <f>MONTH(B1267)&amp;"/"&amp;YEAR(B1267)</f>
        <v>4/2026</v>
      </c>
      <c r="AU1267" s="223">
        <f>WEEKNUM(B1267)-WEEKNUM(EOMONTH(B1267,-1)+1)+1</f>
        <v>2</v>
      </c>
      <c r="AV1267" s="209" t="str">
        <f>MONTH(R1267)&amp;"/"&amp;YEAR(R1267)</f>
        <v>4/2026</v>
      </c>
      <c r="AW1267" s="209">
        <f>WEEKNUM(R1267)-WEEKNUM(EOMONTH(R1267,-1)+1)+1</f>
        <v>5</v>
      </c>
      <c r="AX1267" s="209">
        <f>IF(BB1267="S",IF(Q1267="1. Aceitou o programa",R1267-B1267,0),0)</f>
        <v>17</v>
      </c>
      <c r="AY1267" s="209">
        <f>IF(BB1267="S",IF(AND(S1267&lt;&gt;"",R1267&lt;&gt;""),S1267-R1267,0),0)</f>
        <v>0</v>
      </c>
      <c r="AZ1267" s="209">
        <f>IF(BB1267="S",IF(Q1267="1. Aceitou o programa",IF(OR(X1267="Não se Aplica",X1267=""),IF(OR(W1267="Não se Aplica",W1267=""),0,W1267-V1267),AVERAGE(X1267-W1267,W1267-V1267)),0),0)</f>
        <v>3.5</v>
      </c>
      <c r="BA1267" s="209">
        <f>IF(BB1267="S",IF(AND(Q1267="1. Aceitou o programa",AH1267="Realizada"),IFERROR(IF(AG1267="",0,AG1267-R1267),0),0),0)</f>
        <v>0</v>
      </c>
      <c r="BB1267" s="209" t="str">
        <f>_xlfn.XLOOKUP(U1267,'Lista Suspensa'!$AA$20:$AA$23,'Lista Suspensa'!$AB$20:$AB$23,"N/A")</f>
        <v>S</v>
      </c>
    </row>
    <row r="1268" spans="1:54" ht="12" customHeight="1">
      <c r="A1268" s="151" t="s">
        <v>67</v>
      </c>
      <c r="B1268" s="152">
        <v>46122</v>
      </c>
      <c r="C1268" s="153" t="s">
        <v>297</v>
      </c>
      <c r="D1268" s="153" t="s">
        <v>455</v>
      </c>
      <c r="E1268" s="244">
        <v>73537053</v>
      </c>
      <c r="F1268" s="144" t="s">
        <v>2918</v>
      </c>
      <c r="G1268" s="230"/>
      <c r="H1268" s="154">
        <v>33242</v>
      </c>
      <c r="I1268" s="153">
        <v>35</v>
      </c>
      <c r="J1268" s="148" t="s">
        <v>70</v>
      </c>
      <c r="K1268" s="153"/>
      <c r="L1268" s="153"/>
      <c r="M1268" s="153"/>
      <c r="N1268" s="153">
        <v>50</v>
      </c>
      <c r="O1268" s="155">
        <v>11977032860</v>
      </c>
      <c r="P1268" s="156" t="s">
        <v>89</v>
      </c>
      <c r="Q1268" s="157" t="s">
        <v>110</v>
      </c>
      <c r="R1268" s="158">
        <v>46139</v>
      </c>
      <c r="S1268" s="159"/>
      <c r="T1268" s="159" t="s">
        <v>62</v>
      </c>
      <c r="U1268" s="159" t="s">
        <v>111</v>
      </c>
      <c r="V1268" s="154">
        <v>46139</v>
      </c>
      <c r="W1268" s="154" t="s">
        <v>126</v>
      </c>
      <c r="X1268" s="154" t="s">
        <v>126</v>
      </c>
      <c r="Y1268" s="160" t="s">
        <v>2919</v>
      </c>
      <c r="Z1268" s="160" t="s">
        <v>128</v>
      </c>
      <c r="AA1268" s="153">
        <v>83</v>
      </c>
      <c r="AB1268" s="153">
        <v>1.65</v>
      </c>
      <c r="AC1268" s="182">
        <f t="shared" si="40"/>
        <v>30.486685032139579</v>
      </c>
      <c r="AD1268" s="153" t="str">
        <f t="shared" si="41"/>
        <v>OBESIDADE I</v>
      </c>
      <c r="AE1268" s="233" t="s">
        <v>2027</v>
      </c>
      <c r="AF1268" s="153" t="s">
        <v>130</v>
      </c>
      <c r="AG1268" s="159"/>
      <c r="AH1268" s="153"/>
      <c r="AI1268" s="161"/>
      <c r="AJ1268" s="153"/>
      <c r="AK1268" s="153"/>
      <c r="AL1268" s="207" t="s">
        <v>131</v>
      </c>
      <c r="AM1268" s="207"/>
      <c r="AN1268" s="207"/>
      <c r="AO1268" s="207" t="str">
        <f ca="1">IF(R1268="","",IF(R1268&gt;TODAY(),"0 meses",DATEDIF(R1268,TODAY(),"m") &amp; " meses"))</f>
        <v>1 meses</v>
      </c>
      <c r="AP1268" s="147" t="s">
        <v>67</v>
      </c>
      <c r="AQ1268" s="147" t="s">
        <v>67</v>
      </c>
      <c r="AR1268" s="147"/>
      <c r="AS1268" s="209" t="s">
        <v>68</v>
      </c>
      <c r="AT1268" s="223" t="str">
        <f>MONTH(B1268)&amp;"/"&amp;YEAR(B1268)</f>
        <v>4/2026</v>
      </c>
      <c r="AU1268" s="223">
        <f>WEEKNUM(B1268)-WEEKNUM(EOMONTH(B1268,-1)+1)+1</f>
        <v>2</v>
      </c>
      <c r="AV1268" s="209" t="str">
        <f>MONTH(R1268)&amp;"/"&amp;YEAR(R1268)</f>
        <v>4/2026</v>
      </c>
      <c r="AW1268" s="209">
        <f>WEEKNUM(R1268)-WEEKNUM(EOMONTH(R1268,-1)+1)+1</f>
        <v>5</v>
      </c>
      <c r="AX1268" s="209">
        <f>IF(BB1268="S",IF(Q1268="1. Aceitou o programa",R1268-B1268,0),0)</f>
        <v>17</v>
      </c>
      <c r="AY1268" s="209">
        <f>IF(BB1268="S",IF(AND(S1268&lt;&gt;"",R1268&lt;&gt;""),S1268-R1268,0),0)</f>
        <v>0</v>
      </c>
      <c r="AZ1268" s="209">
        <f>IF(BB1268="S",IF(Q1268="1. Aceitou o programa",IF(OR(X1268="Não se Aplica",X1268=""),IF(OR(W1268="Não se Aplica",W1268=""),0,W1268-V1268),AVERAGE(X1268-W1268,W1268-V1268)),0),0)</f>
        <v>0</v>
      </c>
      <c r="BA1268" s="209">
        <f>IF(BB1268="S",IF(AND(Q1268="1. Aceitou o programa",AH1268="Realizada"),IFERROR(IF(AG1268="",0,AG1268-R1268),0),0),0)</f>
        <v>0</v>
      </c>
      <c r="BB1268" s="209" t="str">
        <f>_xlfn.XLOOKUP(U1268,'Lista Suspensa'!$AA$20:$AA$23,'Lista Suspensa'!$AB$20:$AB$23,"N/A")</f>
        <v>S</v>
      </c>
    </row>
    <row r="1269" spans="1:54" ht="12" customHeight="1">
      <c r="A1269" s="151" t="s">
        <v>67</v>
      </c>
      <c r="B1269" s="152">
        <v>46122</v>
      </c>
      <c r="C1269" s="153" t="s">
        <v>297</v>
      </c>
      <c r="D1269" s="153" t="s">
        <v>455</v>
      </c>
      <c r="E1269" s="244">
        <v>86394258</v>
      </c>
      <c r="F1269" s="144" t="s">
        <v>2920</v>
      </c>
      <c r="G1269" s="230"/>
      <c r="H1269" s="154">
        <v>34933</v>
      </c>
      <c r="I1269" s="153">
        <v>30</v>
      </c>
      <c r="J1269" s="148" t="s">
        <v>70</v>
      </c>
      <c r="K1269" s="153"/>
      <c r="L1269" s="153"/>
      <c r="M1269" s="153"/>
      <c r="N1269" s="153">
        <v>60</v>
      </c>
      <c r="O1269" s="155">
        <v>11977587958</v>
      </c>
      <c r="P1269" s="156" t="s">
        <v>2077</v>
      </c>
      <c r="Q1269" s="157" t="s">
        <v>110</v>
      </c>
      <c r="R1269" s="158">
        <v>46139</v>
      </c>
      <c r="S1269" s="159"/>
      <c r="T1269" s="159" t="s">
        <v>62</v>
      </c>
      <c r="U1269" s="159" t="s">
        <v>111</v>
      </c>
      <c r="V1269" s="154">
        <v>46139</v>
      </c>
      <c r="W1269" s="154" t="s">
        <v>126</v>
      </c>
      <c r="X1269" s="154" t="s">
        <v>126</v>
      </c>
      <c r="Y1269" s="160" t="s">
        <v>2921</v>
      </c>
      <c r="Z1269" s="160" t="s">
        <v>128</v>
      </c>
      <c r="AA1269" s="153">
        <v>93.4</v>
      </c>
      <c r="AB1269" s="153">
        <v>1.6</v>
      </c>
      <c r="AC1269" s="182">
        <f t="shared" si="40"/>
        <v>36.484374999999993</v>
      </c>
      <c r="AD1269" s="153" t="str">
        <f t="shared" si="41"/>
        <v>OBESIDADE II</v>
      </c>
      <c r="AE1269" s="233" t="s">
        <v>135</v>
      </c>
      <c r="AF1269" s="153" t="s">
        <v>130</v>
      </c>
      <c r="AG1269" s="159"/>
      <c r="AH1269" s="153"/>
      <c r="AI1269" s="161"/>
      <c r="AJ1269" s="153"/>
      <c r="AK1269" s="153"/>
      <c r="AL1269" s="207" t="s">
        <v>131</v>
      </c>
      <c r="AM1269" s="207"/>
      <c r="AN1269" s="207"/>
      <c r="AO1269" s="207" t="str">
        <f ca="1">IF(R1269="","",IF(R1269&gt;TODAY(),"0 meses",DATEDIF(R1269,TODAY(),"m") &amp; " meses"))</f>
        <v>1 meses</v>
      </c>
      <c r="AP1269" s="147" t="s">
        <v>67</v>
      </c>
      <c r="AQ1269" s="147" t="s">
        <v>67</v>
      </c>
      <c r="AR1269" s="147"/>
      <c r="AS1269" s="209" t="s">
        <v>68</v>
      </c>
      <c r="AT1269" s="223" t="str">
        <f>MONTH(B1269)&amp;"/"&amp;YEAR(B1269)</f>
        <v>4/2026</v>
      </c>
      <c r="AU1269" s="223">
        <f>WEEKNUM(B1269)-WEEKNUM(EOMONTH(B1269,-1)+1)+1</f>
        <v>2</v>
      </c>
      <c r="AV1269" s="209" t="str">
        <f>MONTH(R1269)&amp;"/"&amp;YEAR(R1269)</f>
        <v>4/2026</v>
      </c>
      <c r="AW1269" s="209">
        <f>WEEKNUM(R1269)-WEEKNUM(EOMONTH(R1269,-1)+1)+1</f>
        <v>5</v>
      </c>
      <c r="AX1269" s="209">
        <f>IF(BB1269="S",IF(Q1269="1. Aceitou o programa",R1269-B1269,0),0)</f>
        <v>17</v>
      </c>
      <c r="AY1269" s="209">
        <f>IF(BB1269="S",IF(AND(S1269&lt;&gt;"",R1269&lt;&gt;""),S1269-R1269,0),0)</f>
        <v>0</v>
      </c>
      <c r="AZ1269" s="209">
        <f>IF(BB1269="S",IF(Q1269="1. Aceitou o programa",IF(OR(X1269="Não se Aplica",X1269=""),IF(OR(W1269="Não se Aplica",W1269=""),0,W1269-V1269),AVERAGE(X1269-W1269,W1269-V1269)),0),0)</f>
        <v>0</v>
      </c>
      <c r="BA1269" s="209">
        <f>IF(BB1269="S",IF(AND(Q1269="1. Aceitou o programa",AH1269="Realizada"),IFERROR(IF(AG1269="",0,AG1269-R1269),0),0),0)</f>
        <v>0</v>
      </c>
      <c r="BB1269" s="209" t="str">
        <f>_xlfn.XLOOKUP(U1269,'Lista Suspensa'!$AA$20:$AA$23,'Lista Suspensa'!$AB$20:$AB$23,"N/A")</f>
        <v>S</v>
      </c>
    </row>
    <row r="1270" spans="1:54" ht="12" customHeight="1">
      <c r="A1270" s="151" t="s">
        <v>67</v>
      </c>
      <c r="B1270" s="152">
        <v>46122</v>
      </c>
      <c r="C1270" s="153" t="s">
        <v>297</v>
      </c>
      <c r="D1270" s="153" t="s">
        <v>455</v>
      </c>
      <c r="E1270" s="244">
        <v>93817512</v>
      </c>
      <c r="F1270" s="144" t="s">
        <v>2922</v>
      </c>
      <c r="G1270" s="230"/>
      <c r="H1270" s="154">
        <v>37446</v>
      </c>
      <c r="I1270" s="153">
        <v>23</v>
      </c>
      <c r="J1270" s="148" t="s">
        <v>70</v>
      </c>
      <c r="K1270" s="153"/>
      <c r="L1270" s="153"/>
      <c r="M1270" s="153"/>
      <c r="N1270" s="153">
        <v>60</v>
      </c>
      <c r="O1270" s="155">
        <v>11992241176</v>
      </c>
      <c r="P1270" s="156" t="s">
        <v>89</v>
      </c>
      <c r="Q1270" s="157" t="s">
        <v>110</v>
      </c>
      <c r="R1270" s="158">
        <v>46139</v>
      </c>
      <c r="S1270" s="159"/>
      <c r="T1270" s="159" t="s">
        <v>62</v>
      </c>
      <c r="U1270" s="159" t="s">
        <v>111</v>
      </c>
      <c r="V1270" s="154">
        <v>46139</v>
      </c>
      <c r="W1270" s="154" t="s">
        <v>126</v>
      </c>
      <c r="X1270" s="154" t="s">
        <v>126</v>
      </c>
      <c r="Y1270" s="160"/>
      <c r="Z1270" s="160" t="s">
        <v>134</v>
      </c>
      <c r="AA1270" s="153">
        <v>87</v>
      </c>
      <c r="AB1270" s="153">
        <v>1.6</v>
      </c>
      <c r="AC1270" s="182">
        <f t="shared" si="40"/>
        <v>33.984374999999993</v>
      </c>
      <c r="AD1270" s="153" t="str">
        <f t="shared" si="41"/>
        <v>OBESIDADE I</v>
      </c>
      <c r="AE1270" s="233" t="s">
        <v>135</v>
      </c>
      <c r="AF1270" s="153" t="s">
        <v>130</v>
      </c>
      <c r="AG1270" s="159"/>
      <c r="AH1270" s="153"/>
      <c r="AI1270" s="161"/>
      <c r="AJ1270" s="153"/>
      <c r="AK1270" s="153"/>
      <c r="AL1270" s="207" t="s">
        <v>131</v>
      </c>
      <c r="AM1270" s="207"/>
      <c r="AN1270" s="207"/>
      <c r="AO1270" s="207" t="str">
        <f ca="1">IF(R1270="","",IF(R1270&gt;TODAY(),"0 meses",DATEDIF(R1270,TODAY(),"m") &amp; " meses"))</f>
        <v>1 meses</v>
      </c>
      <c r="AP1270" s="147" t="s">
        <v>67</v>
      </c>
      <c r="AQ1270" s="147" t="s">
        <v>67</v>
      </c>
      <c r="AR1270" s="147"/>
      <c r="AS1270" s="209" t="s">
        <v>68</v>
      </c>
      <c r="AT1270" s="223" t="str">
        <f>MONTH(B1270)&amp;"/"&amp;YEAR(B1270)</f>
        <v>4/2026</v>
      </c>
      <c r="AU1270" s="223">
        <f>WEEKNUM(B1270)-WEEKNUM(EOMONTH(B1270,-1)+1)+1</f>
        <v>2</v>
      </c>
      <c r="AV1270" s="209" t="str">
        <f>MONTH(R1270)&amp;"/"&amp;YEAR(R1270)</f>
        <v>4/2026</v>
      </c>
      <c r="AW1270" s="209">
        <f>WEEKNUM(R1270)-WEEKNUM(EOMONTH(R1270,-1)+1)+1</f>
        <v>5</v>
      </c>
      <c r="AX1270" s="209">
        <f>IF(BB1270="S",IF(Q1270="1. Aceitou o programa",R1270-B1270,0),0)</f>
        <v>17</v>
      </c>
      <c r="AY1270" s="209">
        <f>IF(BB1270="S",IF(AND(S1270&lt;&gt;"",R1270&lt;&gt;""),S1270-R1270,0),0)</f>
        <v>0</v>
      </c>
      <c r="AZ1270" s="209">
        <f>IF(BB1270="S",IF(Q1270="1. Aceitou o programa",IF(OR(X1270="Não se Aplica",X1270=""),IF(OR(W1270="Não se Aplica",W1270=""),0,W1270-V1270),AVERAGE(X1270-W1270,W1270-V1270)),0),0)</f>
        <v>0</v>
      </c>
      <c r="BA1270" s="209">
        <f>IF(BB1270="S",IF(AND(Q1270="1. Aceitou o programa",AH1270="Realizada"),IFERROR(IF(AG1270="",0,AG1270-R1270),0),0),0)</f>
        <v>0</v>
      </c>
      <c r="BB1270" s="209" t="str">
        <f>_xlfn.XLOOKUP(U1270,'Lista Suspensa'!$AA$20:$AA$23,'Lista Suspensa'!$AB$20:$AB$23,"N/A")</f>
        <v>S</v>
      </c>
    </row>
    <row r="1271" spans="1:54" ht="12" customHeight="1">
      <c r="A1271" s="151" t="s">
        <v>54</v>
      </c>
      <c r="B1271" s="152">
        <v>46125</v>
      </c>
      <c r="C1271" s="153" t="s">
        <v>297</v>
      </c>
      <c r="D1271" s="153" t="s">
        <v>455</v>
      </c>
      <c r="E1271" s="244">
        <v>93435849</v>
      </c>
      <c r="F1271" s="144" t="s">
        <v>2923</v>
      </c>
      <c r="G1271" s="230"/>
      <c r="H1271" s="154">
        <v>29895</v>
      </c>
      <c r="I1271" s="153">
        <v>44</v>
      </c>
      <c r="J1271" s="148" t="s">
        <v>70</v>
      </c>
      <c r="K1271" s="153" t="s">
        <v>101</v>
      </c>
      <c r="L1271" s="153"/>
      <c r="M1271" s="153"/>
      <c r="N1271" s="153">
        <v>500</v>
      </c>
      <c r="O1271" s="155">
        <v>21999032458</v>
      </c>
      <c r="P1271" s="156" t="s">
        <v>2077</v>
      </c>
      <c r="Q1271" s="157" t="s">
        <v>110</v>
      </c>
      <c r="R1271" s="158">
        <v>46139</v>
      </c>
      <c r="S1271" s="159"/>
      <c r="T1271" s="159" t="s">
        <v>62</v>
      </c>
      <c r="U1271" s="159" t="s">
        <v>111</v>
      </c>
      <c r="V1271" s="154">
        <v>46139</v>
      </c>
      <c r="W1271" s="154" t="s">
        <v>126</v>
      </c>
      <c r="X1271" s="154" t="s">
        <v>126</v>
      </c>
      <c r="Y1271" s="160"/>
      <c r="Z1271" s="160" t="s">
        <v>128</v>
      </c>
      <c r="AA1271" s="153">
        <v>130</v>
      </c>
      <c r="AB1271" s="153">
        <v>1.73</v>
      </c>
      <c r="AC1271" s="182">
        <f t="shared" si="40"/>
        <v>43.436132179491459</v>
      </c>
      <c r="AD1271" s="153" t="str">
        <f t="shared" si="41"/>
        <v>OBESIDADE III</v>
      </c>
      <c r="AE1271" s="233" t="s">
        <v>129</v>
      </c>
      <c r="AF1271" s="153" t="s">
        <v>130</v>
      </c>
      <c r="AG1271" s="159"/>
      <c r="AH1271" s="153"/>
      <c r="AI1271" s="161"/>
      <c r="AJ1271" s="153"/>
      <c r="AK1271" s="153"/>
      <c r="AL1271" s="207" t="s">
        <v>131</v>
      </c>
      <c r="AM1271" s="207"/>
      <c r="AN1271" s="207"/>
      <c r="AO1271" s="207" t="str">
        <f ca="1">IF(R1271="","",IF(R1271&gt;TODAY(),"0 meses",DATEDIF(R1271,TODAY(),"m") &amp; " meses"))</f>
        <v>1 meses</v>
      </c>
      <c r="AP1271" s="147" t="s">
        <v>67</v>
      </c>
      <c r="AQ1271" s="147" t="s">
        <v>67</v>
      </c>
      <c r="AR1271" s="147"/>
      <c r="AS1271" s="209" t="s">
        <v>68</v>
      </c>
      <c r="AT1271" s="223" t="str">
        <f>MONTH(B1271)&amp;"/"&amp;YEAR(B1271)</f>
        <v>4/2026</v>
      </c>
      <c r="AU1271" s="223">
        <f>WEEKNUM(B1271)-WEEKNUM(EOMONTH(B1271,-1)+1)+1</f>
        <v>3</v>
      </c>
      <c r="AV1271" s="209" t="str">
        <f>MONTH(R1271)&amp;"/"&amp;YEAR(R1271)</f>
        <v>4/2026</v>
      </c>
      <c r="AW1271" s="209">
        <f>WEEKNUM(R1271)-WEEKNUM(EOMONTH(R1271,-1)+1)+1</f>
        <v>5</v>
      </c>
      <c r="AX1271" s="209">
        <f>IF(BB1271="S",IF(Q1271="1. Aceitou o programa",R1271-B1271,0),0)</f>
        <v>14</v>
      </c>
      <c r="AY1271" s="209">
        <f>IF(BB1271="S",IF(AND(S1271&lt;&gt;"",R1271&lt;&gt;""),S1271-R1271,0),0)</f>
        <v>0</v>
      </c>
      <c r="AZ1271" s="209">
        <f>IF(BB1271="S",IF(Q1271="1. Aceitou o programa",IF(OR(X1271="Não se Aplica",X1271=""),IF(OR(W1271="Não se Aplica",W1271=""),0,W1271-V1271),AVERAGE(X1271-W1271,W1271-V1271)),0),0)</f>
        <v>0</v>
      </c>
      <c r="BA1271" s="209">
        <f>IF(BB1271="S",IF(AND(Q1271="1. Aceitou o programa",AH1271="Realizada"),IFERROR(IF(AG1271="",0,AG1271-R1271),0),0),0)</f>
        <v>0</v>
      </c>
      <c r="BB1271" s="209" t="str">
        <f>_xlfn.XLOOKUP(U1271,'Lista Suspensa'!$AA$20:$AA$23,'Lista Suspensa'!$AB$20:$AB$23,"N/A")</f>
        <v>S</v>
      </c>
    </row>
    <row r="1272" spans="1:54" ht="12" customHeight="1">
      <c r="A1272" s="151" t="s">
        <v>54</v>
      </c>
      <c r="B1272" s="152">
        <v>46132</v>
      </c>
      <c r="C1272" s="153" t="s">
        <v>297</v>
      </c>
      <c r="D1272" s="153" t="s">
        <v>455</v>
      </c>
      <c r="E1272" s="244">
        <v>83394427</v>
      </c>
      <c r="F1272" s="144" t="s">
        <v>2924</v>
      </c>
      <c r="G1272" s="230"/>
      <c r="H1272" s="154">
        <v>30917</v>
      </c>
      <c r="I1272" s="153">
        <v>41</v>
      </c>
      <c r="J1272" s="148" t="s">
        <v>58</v>
      </c>
      <c r="K1272" s="153" t="s">
        <v>59</v>
      </c>
      <c r="L1272" s="153"/>
      <c r="M1272" s="153"/>
      <c r="N1272" s="153">
        <v>450</v>
      </c>
      <c r="O1272" s="155">
        <v>11936187369</v>
      </c>
      <c r="P1272" s="156" t="s">
        <v>89</v>
      </c>
      <c r="Q1272" s="157" t="s">
        <v>110</v>
      </c>
      <c r="R1272" s="158">
        <v>46139</v>
      </c>
      <c r="S1272" s="159"/>
      <c r="T1272" s="159" t="s">
        <v>62</v>
      </c>
      <c r="U1272" s="159" t="s">
        <v>111</v>
      </c>
      <c r="V1272" s="154">
        <v>46139</v>
      </c>
      <c r="W1272" s="154" t="s">
        <v>126</v>
      </c>
      <c r="X1272" s="154" t="s">
        <v>126</v>
      </c>
      <c r="Y1272" s="160" t="s">
        <v>2925</v>
      </c>
      <c r="Z1272" s="160" t="s">
        <v>128</v>
      </c>
      <c r="AA1272" s="153">
        <v>98</v>
      </c>
      <c r="AB1272" s="153">
        <v>1.7</v>
      </c>
      <c r="AC1272" s="182">
        <f t="shared" si="40"/>
        <v>33.910034602076131</v>
      </c>
      <c r="AD1272" s="153" t="str">
        <f t="shared" si="41"/>
        <v>OBESIDADE I</v>
      </c>
      <c r="AE1272" s="233" t="s">
        <v>225</v>
      </c>
      <c r="AF1272" s="153" t="s">
        <v>130</v>
      </c>
      <c r="AG1272" s="159"/>
      <c r="AH1272" s="153"/>
      <c r="AI1272" s="161"/>
      <c r="AJ1272" s="153"/>
      <c r="AK1272" s="153"/>
      <c r="AL1272" s="207" t="s">
        <v>131</v>
      </c>
      <c r="AM1272" s="207"/>
      <c r="AN1272" s="207"/>
      <c r="AO1272" s="207" t="str">
        <f ca="1">IF(R1272="","",IF(R1272&gt;TODAY(),"0 meses",DATEDIF(R1272,TODAY(),"m") &amp; " meses"))</f>
        <v>1 meses</v>
      </c>
      <c r="AP1272" s="147" t="s">
        <v>67</v>
      </c>
      <c r="AQ1272" s="147" t="s">
        <v>67</v>
      </c>
      <c r="AR1272" s="147"/>
      <c r="AS1272" s="209" t="s">
        <v>68</v>
      </c>
      <c r="AT1272" s="223" t="str">
        <f>MONTH(B1272)&amp;"/"&amp;YEAR(B1272)</f>
        <v>4/2026</v>
      </c>
      <c r="AU1272" s="223">
        <f>WEEKNUM(B1272)-WEEKNUM(EOMONTH(B1272,-1)+1)+1</f>
        <v>4</v>
      </c>
      <c r="AV1272" s="209" t="str">
        <f>MONTH(R1272)&amp;"/"&amp;YEAR(R1272)</f>
        <v>4/2026</v>
      </c>
      <c r="AW1272" s="209">
        <f>WEEKNUM(R1272)-WEEKNUM(EOMONTH(R1272,-1)+1)+1</f>
        <v>5</v>
      </c>
      <c r="AX1272" s="209">
        <f>IF(BB1272="S",IF(Q1272="1. Aceitou o programa",R1272-B1272,0),0)</f>
        <v>7</v>
      </c>
      <c r="AY1272" s="209">
        <f>IF(BB1272="S",IF(AND(S1272&lt;&gt;"",R1272&lt;&gt;""),S1272-R1272,0),0)</f>
        <v>0</v>
      </c>
      <c r="AZ1272" s="209">
        <f>IF(BB1272="S",IF(Q1272="1. Aceitou o programa",IF(OR(X1272="Não se Aplica",X1272=""),IF(OR(W1272="Não se Aplica",W1272=""),0,W1272-V1272),AVERAGE(X1272-W1272,W1272-V1272)),0),0)</f>
        <v>0</v>
      </c>
      <c r="BA1272" s="209">
        <f>IF(BB1272="S",IF(AND(Q1272="1. Aceitou o programa",AH1272="Realizada"),IFERROR(IF(AG1272="",0,AG1272-R1272),0),0),0)</f>
        <v>0</v>
      </c>
      <c r="BB1272" s="209" t="str">
        <f>_xlfn.XLOOKUP(U1272,'Lista Suspensa'!$AA$20:$AA$23,'Lista Suspensa'!$AB$20:$AB$23,"N/A")</f>
        <v>S</v>
      </c>
    </row>
    <row r="1273" spans="1:54" ht="12" customHeight="1">
      <c r="A1273" s="151" t="s">
        <v>54</v>
      </c>
      <c r="B1273" s="152">
        <v>46132</v>
      </c>
      <c r="C1273" s="153" t="s">
        <v>297</v>
      </c>
      <c r="D1273" s="153" t="s">
        <v>455</v>
      </c>
      <c r="E1273" s="244">
        <v>89831839</v>
      </c>
      <c r="F1273" s="144" t="s">
        <v>2926</v>
      </c>
      <c r="G1273" s="230"/>
      <c r="H1273" s="154">
        <v>35135</v>
      </c>
      <c r="I1273" s="153">
        <v>30</v>
      </c>
      <c r="J1273" s="148" t="s">
        <v>58</v>
      </c>
      <c r="K1273" s="153"/>
      <c r="L1273" s="153"/>
      <c r="M1273" s="153"/>
      <c r="N1273" s="153">
        <v>50</v>
      </c>
      <c r="O1273" s="155">
        <v>11965424441</v>
      </c>
      <c r="P1273" s="156" t="s">
        <v>2077</v>
      </c>
      <c r="Q1273" s="157" t="s">
        <v>110</v>
      </c>
      <c r="R1273" s="158">
        <v>46139</v>
      </c>
      <c r="S1273" s="159"/>
      <c r="T1273" s="159" t="s">
        <v>62</v>
      </c>
      <c r="U1273" s="159" t="s">
        <v>111</v>
      </c>
      <c r="V1273" s="154">
        <v>46139</v>
      </c>
      <c r="W1273" s="154" t="s">
        <v>126</v>
      </c>
      <c r="X1273" s="154" t="s">
        <v>126</v>
      </c>
      <c r="Y1273" s="160" t="s">
        <v>2927</v>
      </c>
      <c r="Z1273" s="160" t="s">
        <v>128</v>
      </c>
      <c r="AA1273" s="153">
        <v>80</v>
      </c>
      <c r="AB1273" s="153">
        <v>1.75</v>
      </c>
      <c r="AC1273" s="182">
        <f t="shared" si="40"/>
        <v>26.122448979591837</v>
      </c>
      <c r="AD1273" s="153" t="str">
        <f t="shared" si="41"/>
        <v>SOBREPESO</v>
      </c>
      <c r="AE1273" s="233" t="s">
        <v>135</v>
      </c>
      <c r="AF1273" s="153" t="s">
        <v>130</v>
      </c>
      <c r="AG1273" s="159"/>
      <c r="AH1273" s="153"/>
      <c r="AI1273" s="161"/>
      <c r="AJ1273" s="153"/>
      <c r="AK1273" s="153"/>
      <c r="AL1273" s="207" t="s">
        <v>131</v>
      </c>
      <c r="AM1273" s="207"/>
      <c r="AN1273" s="207"/>
      <c r="AO1273" s="207" t="str">
        <f ca="1">IF(R1273="","",IF(R1273&gt;TODAY(),"0 meses",DATEDIF(R1273,TODAY(),"m") &amp; " meses"))</f>
        <v>1 meses</v>
      </c>
      <c r="AP1273" s="147" t="s">
        <v>67</v>
      </c>
      <c r="AQ1273" s="147" t="s">
        <v>67</v>
      </c>
      <c r="AR1273" s="147"/>
      <c r="AS1273" s="209" t="s">
        <v>68</v>
      </c>
      <c r="AT1273" s="223" t="str">
        <f>MONTH(B1273)&amp;"/"&amp;YEAR(B1273)</f>
        <v>4/2026</v>
      </c>
      <c r="AU1273" s="223">
        <f>WEEKNUM(B1273)-WEEKNUM(EOMONTH(B1273,-1)+1)+1</f>
        <v>4</v>
      </c>
      <c r="AV1273" s="209" t="str">
        <f>MONTH(R1273)&amp;"/"&amp;YEAR(R1273)</f>
        <v>4/2026</v>
      </c>
      <c r="AW1273" s="209">
        <f>WEEKNUM(R1273)-WEEKNUM(EOMONTH(R1273,-1)+1)+1</f>
        <v>5</v>
      </c>
      <c r="AX1273" s="209">
        <f>IF(BB1273="S",IF(Q1273="1. Aceitou o programa",R1273-B1273,0),0)</f>
        <v>7</v>
      </c>
      <c r="AY1273" s="209">
        <f>IF(BB1273="S",IF(AND(S1273&lt;&gt;"",R1273&lt;&gt;""),S1273-R1273,0),0)</f>
        <v>0</v>
      </c>
      <c r="AZ1273" s="209">
        <f>IF(BB1273="S",IF(Q1273="1. Aceitou o programa",IF(OR(X1273="Não se Aplica",X1273=""),IF(OR(W1273="Não se Aplica",W1273=""),0,W1273-V1273),AVERAGE(X1273-W1273,W1273-V1273)),0),0)</f>
        <v>0</v>
      </c>
      <c r="BA1273" s="209">
        <f>IF(BB1273="S",IF(AND(Q1273="1. Aceitou o programa",AH1273="Realizada"),IFERROR(IF(AG1273="",0,AG1273-R1273),0),0),0)</f>
        <v>0</v>
      </c>
      <c r="BB1273" s="209" t="str">
        <f>_xlfn.XLOOKUP(U1273,'Lista Suspensa'!$AA$20:$AA$23,'Lista Suspensa'!$AB$20:$AB$23,"N/A")</f>
        <v>S</v>
      </c>
    </row>
    <row r="1274" spans="1:54" ht="12" customHeight="1">
      <c r="A1274" s="151" t="s">
        <v>54</v>
      </c>
      <c r="B1274" s="152">
        <v>46132</v>
      </c>
      <c r="C1274" s="153" t="s">
        <v>297</v>
      </c>
      <c r="D1274" s="153" t="s">
        <v>455</v>
      </c>
      <c r="E1274" s="244">
        <v>94468025</v>
      </c>
      <c r="F1274" s="144" t="s">
        <v>2928</v>
      </c>
      <c r="G1274" s="230"/>
      <c r="H1274" s="154">
        <v>29335</v>
      </c>
      <c r="I1274" s="153">
        <v>45</v>
      </c>
      <c r="J1274" s="148" t="s">
        <v>70</v>
      </c>
      <c r="K1274" s="153" t="s">
        <v>59</v>
      </c>
      <c r="L1274" s="153"/>
      <c r="M1274" s="153"/>
      <c r="N1274" s="153">
        <v>450</v>
      </c>
      <c r="O1274" s="155" t="s">
        <v>2929</v>
      </c>
      <c r="P1274" s="156" t="s">
        <v>2077</v>
      </c>
      <c r="Q1274" s="157" t="s">
        <v>110</v>
      </c>
      <c r="R1274" s="158">
        <v>46139</v>
      </c>
      <c r="S1274" s="159"/>
      <c r="T1274" s="159" t="s">
        <v>62</v>
      </c>
      <c r="U1274" s="159" t="s">
        <v>111</v>
      </c>
      <c r="V1274" s="154">
        <v>46139</v>
      </c>
      <c r="W1274" s="154" t="s">
        <v>126</v>
      </c>
      <c r="X1274" s="154" t="s">
        <v>126</v>
      </c>
      <c r="Y1274" s="160" t="s">
        <v>2930</v>
      </c>
      <c r="Z1274" s="160" t="s">
        <v>128</v>
      </c>
      <c r="AA1274" s="153">
        <v>78</v>
      </c>
      <c r="AB1274" s="153">
        <v>1.76</v>
      </c>
      <c r="AC1274" s="182">
        <f t="shared" si="40"/>
        <v>25.180785123966942</v>
      </c>
      <c r="AD1274" s="153" t="str">
        <f t="shared" si="41"/>
        <v>SOBREPESO</v>
      </c>
      <c r="AE1274" s="233" t="s">
        <v>135</v>
      </c>
      <c r="AF1274" s="153" t="s">
        <v>130</v>
      </c>
      <c r="AG1274" s="159"/>
      <c r="AH1274" s="153"/>
      <c r="AI1274" s="161"/>
      <c r="AJ1274" s="153"/>
      <c r="AK1274" s="153"/>
      <c r="AL1274" s="207" t="s">
        <v>1024</v>
      </c>
      <c r="AM1274" s="207"/>
      <c r="AN1274" s="207"/>
      <c r="AO1274" s="207" t="str">
        <f ca="1">IF(R1274="","",IF(R1274&gt;TODAY(),"0 meses",DATEDIF(R1274,TODAY(),"m") &amp; " meses"))</f>
        <v>1 meses</v>
      </c>
      <c r="AP1274" s="147" t="s">
        <v>67</v>
      </c>
      <c r="AQ1274" s="147" t="s">
        <v>67</v>
      </c>
      <c r="AR1274" s="147"/>
      <c r="AS1274" s="209" t="s">
        <v>68</v>
      </c>
      <c r="AT1274" s="223" t="str">
        <f>MONTH(B1274)&amp;"/"&amp;YEAR(B1274)</f>
        <v>4/2026</v>
      </c>
      <c r="AU1274" s="223">
        <f>WEEKNUM(B1274)-WEEKNUM(EOMONTH(B1274,-1)+1)+1</f>
        <v>4</v>
      </c>
      <c r="AV1274" s="209" t="str">
        <f>MONTH(R1274)&amp;"/"&amp;YEAR(R1274)</f>
        <v>4/2026</v>
      </c>
      <c r="AW1274" s="209">
        <f>WEEKNUM(R1274)-WEEKNUM(EOMONTH(R1274,-1)+1)+1</f>
        <v>5</v>
      </c>
      <c r="AX1274" s="209">
        <f>IF(BB1274="S",IF(Q1274="1. Aceitou o programa",R1274-B1274,0),0)</f>
        <v>7</v>
      </c>
      <c r="AY1274" s="209">
        <f>IF(BB1274="S",IF(AND(S1274&lt;&gt;"",R1274&lt;&gt;""),S1274-R1274,0),0)</f>
        <v>0</v>
      </c>
      <c r="AZ1274" s="209">
        <f>IF(BB1274="S",IF(Q1274="1. Aceitou o programa",IF(OR(X1274="Não se Aplica",X1274=""),IF(OR(W1274="Não se Aplica",W1274=""),0,W1274-V1274),AVERAGE(X1274-W1274,W1274-V1274)),0),0)</f>
        <v>0</v>
      </c>
      <c r="BA1274" s="209">
        <f>IF(BB1274="S",IF(AND(Q1274="1. Aceitou o programa",AH1274="Realizada"),IFERROR(IF(AG1274="",0,AG1274-R1274),0),0),0)</f>
        <v>0</v>
      </c>
      <c r="BB1274" s="209" t="str">
        <f>_xlfn.XLOOKUP(U1274,'Lista Suspensa'!$AA$20:$AA$23,'Lista Suspensa'!$AB$20:$AB$23,"N/A")</f>
        <v>S</v>
      </c>
    </row>
    <row r="1275" spans="1:54" ht="12" customHeight="1">
      <c r="A1275" s="151" t="s">
        <v>54</v>
      </c>
      <c r="B1275" s="152">
        <v>46132</v>
      </c>
      <c r="C1275" s="153" t="s">
        <v>297</v>
      </c>
      <c r="D1275" s="153" t="s">
        <v>455</v>
      </c>
      <c r="E1275" s="244">
        <v>89767903</v>
      </c>
      <c r="F1275" s="144" t="s">
        <v>2931</v>
      </c>
      <c r="G1275" s="230"/>
      <c r="H1275" s="154">
        <v>35174</v>
      </c>
      <c r="I1275" s="153">
        <v>30</v>
      </c>
      <c r="J1275" s="148" t="s">
        <v>70</v>
      </c>
      <c r="K1275" s="153"/>
      <c r="L1275" s="153"/>
      <c r="M1275" s="153"/>
      <c r="N1275" s="153">
        <v>380</v>
      </c>
      <c r="O1275" s="155">
        <v>21985484172</v>
      </c>
      <c r="P1275" s="156" t="s">
        <v>2077</v>
      </c>
      <c r="Q1275" s="157" t="s">
        <v>110</v>
      </c>
      <c r="R1275" s="158">
        <v>46139</v>
      </c>
      <c r="S1275" s="159"/>
      <c r="T1275" s="159" t="s">
        <v>62</v>
      </c>
      <c r="U1275" s="159" t="s">
        <v>111</v>
      </c>
      <c r="V1275" s="154">
        <v>46139</v>
      </c>
      <c r="W1275" s="154" t="s">
        <v>126</v>
      </c>
      <c r="X1275" s="154" t="s">
        <v>126</v>
      </c>
      <c r="Y1275" s="160" t="s">
        <v>2925</v>
      </c>
      <c r="Z1275" s="160" t="s">
        <v>128</v>
      </c>
      <c r="AA1275" s="153">
        <v>129</v>
      </c>
      <c r="AB1275" s="153">
        <v>1.64</v>
      </c>
      <c r="AC1275" s="182">
        <f t="shared" si="40"/>
        <v>47.962522308149921</v>
      </c>
      <c r="AD1275" s="153" t="str">
        <f t="shared" si="41"/>
        <v>OBESIDADE III</v>
      </c>
      <c r="AE1275" s="233" t="s">
        <v>135</v>
      </c>
      <c r="AF1275" s="153" t="s">
        <v>130</v>
      </c>
      <c r="AG1275" s="159"/>
      <c r="AH1275" s="153"/>
      <c r="AI1275" s="161"/>
      <c r="AJ1275" s="153"/>
      <c r="AK1275" s="153"/>
      <c r="AL1275" s="207" t="s">
        <v>131</v>
      </c>
      <c r="AM1275" s="207"/>
      <c r="AN1275" s="207"/>
      <c r="AO1275" s="207" t="str">
        <f ca="1">IF(R1275="","",IF(R1275&gt;TODAY(),"0 meses",DATEDIF(R1275,TODAY(),"m") &amp; " meses"))</f>
        <v>1 meses</v>
      </c>
      <c r="AP1275" s="147" t="s">
        <v>67</v>
      </c>
      <c r="AQ1275" s="147" t="s">
        <v>67</v>
      </c>
      <c r="AR1275" s="147"/>
      <c r="AS1275" s="209" t="s">
        <v>68</v>
      </c>
      <c r="AT1275" s="223" t="str">
        <f>MONTH(B1275)&amp;"/"&amp;YEAR(B1275)</f>
        <v>4/2026</v>
      </c>
      <c r="AU1275" s="223">
        <f>WEEKNUM(B1275)-WEEKNUM(EOMONTH(B1275,-1)+1)+1</f>
        <v>4</v>
      </c>
      <c r="AV1275" s="209" t="str">
        <f>MONTH(R1275)&amp;"/"&amp;YEAR(R1275)</f>
        <v>4/2026</v>
      </c>
      <c r="AW1275" s="209">
        <f>WEEKNUM(R1275)-WEEKNUM(EOMONTH(R1275,-1)+1)+1</f>
        <v>5</v>
      </c>
      <c r="AX1275" s="209">
        <f>IF(BB1275="S",IF(Q1275="1. Aceitou o programa",R1275-B1275,0),0)</f>
        <v>7</v>
      </c>
      <c r="AY1275" s="209">
        <f>IF(BB1275="S",IF(AND(S1275&lt;&gt;"",R1275&lt;&gt;""),S1275-R1275,0),0)</f>
        <v>0</v>
      </c>
      <c r="AZ1275" s="209">
        <f>IF(BB1275="S",IF(Q1275="1. Aceitou o programa",IF(OR(X1275="Não se Aplica",X1275=""),IF(OR(W1275="Não se Aplica",W1275=""),0,W1275-V1275),AVERAGE(X1275-W1275,W1275-V1275)),0),0)</f>
        <v>0</v>
      </c>
      <c r="BA1275" s="209">
        <f>IF(BB1275="S",IF(AND(Q1275="1. Aceitou o programa",AH1275="Realizada"),IFERROR(IF(AG1275="",0,AG1275-R1275),0),0),0)</f>
        <v>0</v>
      </c>
      <c r="BB1275" s="209" t="str">
        <f>_xlfn.XLOOKUP(U1275,'Lista Suspensa'!$AA$20:$AA$23,'Lista Suspensa'!$AB$20:$AB$23,"N/A")</f>
        <v>S</v>
      </c>
    </row>
    <row r="1276" spans="1:54" ht="12" customHeight="1">
      <c r="A1276" s="151" t="s">
        <v>54</v>
      </c>
      <c r="B1276" s="152">
        <v>46132</v>
      </c>
      <c r="C1276" s="153" t="s">
        <v>297</v>
      </c>
      <c r="D1276" s="153" t="s">
        <v>455</v>
      </c>
      <c r="E1276" s="244">
        <v>96278051</v>
      </c>
      <c r="F1276" s="144" t="s">
        <v>2932</v>
      </c>
      <c r="G1276" s="230"/>
      <c r="H1276" s="154">
        <v>27889</v>
      </c>
      <c r="I1276" s="153">
        <v>49</v>
      </c>
      <c r="J1276" s="148" t="s">
        <v>70</v>
      </c>
      <c r="K1276" s="153" t="s">
        <v>59</v>
      </c>
      <c r="L1276" s="153"/>
      <c r="M1276" s="153"/>
      <c r="N1276" s="153">
        <v>110</v>
      </c>
      <c r="O1276" s="155" t="s">
        <v>2933</v>
      </c>
      <c r="P1276" s="156" t="s">
        <v>89</v>
      </c>
      <c r="Q1276" s="157" t="s">
        <v>110</v>
      </c>
      <c r="R1276" s="158">
        <v>46139</v>
      </c>
      <c r="S1276" s="159"/>
      <c r="T1276" s="159" t="s">
        <v>62</v>
      </c>
      <c r="U1276" s="159" t="s">
        <v>111</v>
      </c>
      <c r="V1276" s="154">
        <v>46139</v>
      </c>
      <c r="W1276" s="154" t="s">
        <v>126</v>
      </c>
      <c r="X1276" s="154" t="s">
        <v>126</v>
      </c>
      <c r="Y1276" s="160" t="s">
        <v>2934</v>
      </c>
      <c r="Z1276" s="160" t="s">
        <v>128</v>
      </c>
      <c r="AA1276" s="153">
        <v>67</v>
      </c>
      <c r="AB1276" s="153">
        <v>1.57</v>
      </c>
      <c r="AC1276" s="182">
        <f t="shared" si="40"/>
        <v>27.181630086413239</v>
      </c>
      <c r="AD1276" s="153" t="str">
        <f t="shared" si="41"/>
        <v>SOBREPESO</v>
      </c>
      <c r="AE1276" s="233" t="s">
        <v>135</v>
      </c>
      <c r="AF1276" s="153" t="s">
        <v>130</v>
      </c>
      <c r="AG1276" s="159" t="s">
        <v>2935</v>
      </c>
      <c r="AH1276" s="153"/>
      <c r="AI1276" s="161"/>
      <c r="AJ1276" s="153"/>
      <c r="AK1276" s="153"/>
      <c r="AL1276" s="207" t="s">
        <v>136</v>
      </c>
      <c r="AM1276" s="207"/>
      <c r="AN1276" s="207"/>
      <c r="AO1276" s="207" t="str">
        <f ca="1">IF(R1276="","",IF(R1276&gt;TODAY(),"0 meses",DATEDIF(R1276,TODAY(),"m") &amp; " meses"))</f>
        <v>1 meses</v>
      </c>
      <c r="AP1276" s="147" t="s">
        <v>67</v>
      </c>
      <c r="AQ1276" s="147" t="s">
        <v>67</v>
      </c>
      <c r="AR1276" s="147"/>
      <c r="AS1276" s="209" t="s">
        <v>68</v>
      </c>
      <c r="AT1276" s="223" t="str">
        <f>MONTH(B1276)&amp;"/"&amp;YEAR(B1276)</f>
        <v>4/2026</v>
      </c>
      <c r="AU1276" s="223">
        <f>WEEKNUM(B1276)-WEEKNUM(EOMONTH(B1276,-1)+1)+1</f>
        <v>4</v>
      </c>
      <c r="AV1276" s="209" t="str">
        <f>MONTH(R1276)&amp;"/"&amp;YEAR(R1276)</f>
        <v>4/2026</v>
      </c>
      <c r="AW1276" s="209">
        <f>WEEKNUM(R1276)-WEEKNUM(EOMONTH(R1276,-1)+1)+1</f>
        <v>5</v>
      </c>
      <c r="AX1276" s="209">
        <f>IF(BB1276="S",IF(Q1276="1. Aceitou o programa",R1276-B1276,0),0)</f>
        <v>7</v>
      </c>
      <c r="AY1276" s="209">
        <f>IF(BB1276="S",IF(AND(S1276&lt;&gt;"",R1276&lt;&gt;""),S1276-R1276,0),0)</f>
        <v>0</v>
      </c>
      <c r="AZ1276" s="209">
        <f>IF(BB1276="S",IF(Q1276="1. Aceitou o programa",IF(OR(X1276="Não se Aplica",X1276=""),IF(OR(W1276="Não se Aplica",W1276=""),0,W1276-V1276),AVERAGE(X1276-W1276,W1276-V1276)),0),0)</f>
        <v>0</v>
      </c>
      <c r="BA1276" s="209">
        <f>IF(BB1276="S",IF(AND(Q1276="1. Aceitou o programa",AH1276="Realizada"),IFERROR(IF(AG1276="",0,AG1276-R1276),0),0),0)</f>
        <v>0</v>
      </c>
      <c r="BB1276" s="209" t="str">
        <f>_xlfn.XLOOKUP(U1276,'Lista Suspensa'!$AA$20:$AA$23,'Lista Suspensa'!$AB$20:$AB$23,"N/A")</f>
        <v>S</v>
      </c>
    </row>
    <row r="1277" spans="1:54" ht="12" customHeight="1">
      <c r="A1277" s="151" t="s">
        <v>54</v>
      </c>
      <c r="B1277" s="152">
        <v>46132</v>
      </c>
      <c r="C1277" s="153" t="s">
        <v>297</v>
      </c>
      <c r="D1277" s="153" t="s">
        <v>455</v>
      </c>
      <c r="E1277" s="244">
        <v>89749587</v>
      </c>
      <c r="F1277" s="144" t="s">
        <v>2936</v>
      </c>
      <c r="G1277" s="230"/>
      <c r="H1277" s="154">
        <v>36422</v>
      </c>
      <c r="I1277" s="153">
        <v>26</v>
      </c>
      <c r="J1277" s="148" t="s">
        <v>70</v>
      </c>
      <c r="K1277" s="153" t="s">
        <v>59</v>
      </c>
      <c r="L1277" s="153"/>
      <c r="M1277" s="153"/>
      <c r="N1277" s="153">
        <v>400</v>
      </c>
      <c r="O1277" s="155" t="s">
        <v>2937</v>
      </c>
      <c r="P1277" s="156" t="s">
        <v>2077</v>
      </c>
      <c r="Q1277" s="157" t="s">
        <v>110</v>
      </c>
      <c r="R1277" s="158">
        <v>46139</v>
      </c>
      <c r="S1277" s="159"/>
      <c r="T1277" s="159" t="s">
        <v>62</v>
      </c>
      <c r="U1277" s="159" t="s">
        <v>111</v>
      </c>
      <c r="V1277" s="154">
        <v>46139</v>
      </c>
      <c r="W1277" s="154" t="s">
        <v>126</v>
      </c>
      <c r="X1277" s="154" t="s">
        <v>126</v>
      </c>
      <c r="Y1277" s="160"/>
      <c r="Z1277" s="160" t="s">
        <v>128</v>
      </c>
      <c r="AA1277" s="153">
        <v>80</v>
      </c>
      <c r="AB1277" s="153">
        <v>1.7</v>
      </c>
      <c r="AC1277" s="182">
        <f t="shared" si="40"/>
        <v>27.681660899653981</v>
      </c>
      <c r="AD1277" s="153" t="str">
        <f t="shared" si="41"/>
        <v>SOBREPESO</v>
      </c>
      <c r="AE1277" s="233" t="s">
        <v>135</v>
      </c>
      <c r="AF1277" s="153" t="s">
        <v>130</v>
      </c>
      <c r="AG1277" s="159"/>
      <c r="AH1277" s="153"/>
      <c r="AI1277" s="161"/>
      <c r="AJ1277" s="153"/>
      <c r="AK1277" s="153"/>
      <c r="AL1277" s="207" t="s">
        <v>136</v>
      </c>
      <c r="AM1277" s="207"/>
      <c r="AN1277" s="207"/>
      <c r="AO1277" s="207" t="str">
        <f ca="1">IF(R1277="","",IF(R1277&gt;TODAY(),"0 meses",DATEDIF(R1277,TODAY(),"m") &amp; " meses"))</f>
        <v>1 meses</v>
      </c>
      <c r="AP1277" s="147" t="s">
        <v>67</v>
      </c>
      <c r="AQ1277" s="147" t="s">
        <v>67</v>
      </c>
      <c r="AR1277" s="147"/>
      <c r="AS1277" s="209" t="s">
        <v>68</v>
      </c>
      <c r="AT1277" s="223" t="str">
        <f>MONTH(B1277)&amp;"/"&amp;YEAR(B1277)</f>
        <v>4/2026</v>
      </c>
      <c r="AU1277" s="223">
        <f>WEEKNUM(B1277)-WEEKNUM(EOMONTH(B1277,-1)+1)+1</f>
        <v>4</v>
      </c>
      <c r="AV1277" s="209" t="str">
        <f>MONTH(R1277)&amp;"/"&amp;YEAR(R1277)</f>
        <v>4/2026</v>
      </c>
      <c r="AW1277" s="209">
        <f>WEEKNUM(R1277)-WEEKNUM(EOMONTH(R1277,-1)+1)+1</f>
        <v>5</v>
      </c>
      <c r="AX1277" s="209">
        <f>IF(BB1277="S",IF(Q1277="1. Aceitou o programa",R1277-B1277,0),0)</f>
        <v>7</v>
      </c>
      <c r="AY1277" s="209">
        <f>IF(BB1277="S",IF(AND(S1277&lt;&gt;"",R1277&lt;&gt;""),S1277-R1277,0),0)</f>
        <v>0</v>
      </c>
      <c r="AZ1277" s="209">
        <f>IF(BB1277="S",IF(Q1277="1. Aceitou o programa",IF(OR(X1277="Não se Aplica",X1277=""),IF(OR(W1277="Não se Aplica",W1277=""),0,W1277-V1277),AVERAGE(X1277-W1277,W1277-V1277)),0),0)</f>
        <v>0</v>
      </c>
      <c r="BA1277" s="209">
        <f>IF(BB1277="S",IF(AND(Q1277="1. Aceitou o programa",AH1277="Realizada"),IFERROR(IF(AG1277="",0,AG1277-R1277),0),0),0)</f>
        <v>0</v>
      </c>
      <c r="BB1277" s="209" t="str">
        <f>_xlfn.XLOOKUP(U1277,'Lista Suspensa'!$AA$20:$AA$23,'Lista Suspensa'!$AB$20:$AB$23,"N/A")</f>
        <v>S</v>
      </c>
    </row>
    <row r="1278" spans="1:54" ht="12" customHeight="1">
      <c r="A1278" s="151" t="s">
        <v>54</v>
      </c>
      <c r="B1278" s="152">
        <v>46132</v>
      </c>
      <c r="C1278" s="153" t="s">
        <v>297</v>
      </c>
      <c r="D1278" s="153" t="s">
        <v>455</v>
      </c>
      <c r="E1278" s="244">
        <v>89304841</v>
      </c>
      <c r="F1278" s="144" t="s">
        <v>2938</v>
      </c>
      <c r="G1278" s="230"/>
      <c r="H1278" s="154">
        <v>36224</v>
      </c>
      <c r="I1278" s="153">
        <v>27</v>
      </c>
      <c r="J1278" s="148" t="s">
        <v>70</v>
      </c>
      <c r="K1278" s="153" t="s">
        <v>59</v>
      </c>
      <c r="L1278" s="153"/>
      <c r="M1278" s="153"/>
      <c r="N1278" s="153">
        <v>500</v>
      </c>
      <c r="O1278" s="155">
        <v>11977853166</v>
      </c>
      <c r="P1278" s="156" t="s">
        <v>89</v>
      </c>
      <c r="Q1278" s="157" t="s">
        <v>110</v>
      </c>
      <c r="R1278" s="158">
        <v>46139</v>
      </c>
      <c r="S1278" s="159"/>
      <c r="T1278" s="159" t="s">
        <v>62</v>
      </c>
      <c r="U1278" s="159" t="s">
        <v>111</v>
      </c>
      <c r="V1278" s="154">
        <v>46139</v>
      </c>
      <c r="W1278" s="154" t="s">
        <v>126</v>
      </c>
      <c r="X1278" s="154" t="s">
        <v>126</v>
      </c>
      <c r="Y1278" s="160" t="s">
        <v>2939</v>
      </c>
      <c r="Z1278" s="160" t="s">
        <v>128</v>
      </c>
      <c r="AA1278" s="153">
        <v>116</v>
      </c>
      <c r="AB1278" s="153">
        <v>1.7</v>
      </c>
      <c r="AC1278" s="182">
        <f t="shared" si="40"/>
        <v>40.138408304498277</v>
      </c>
      <c r="AD1278" s="153" t="str">
        <f t="shared" si="41"/>
        <v>OBESIDADE III</v>
      </c>
      <c r="AE1278" s="233" t="s">
        <v>135</v>
      </c>
      <c r="AF1278" s="153" t="s">
        <v>130</v>
      </c>
      <c r="AG1278" s="159"/>
      <c r="AH1278" s="153"/>
      <c r="AI1278" s="161"/>
      <c r="AJ1278" s="153"/>
      <c r="AK1278" s="153"/>
      <c r="AL1278" s="207" t="s">
        <v>131</v>
      </c>
      <c r="AM1278" s="207"/>
      <c r="AN1278" s="207"/>
      <c r="AO1278" s="207" t="str">
        <f ca="1">IF(R1278="","",IF(R1278&gt;TODAY(),"0 meses",DATEDIF(R1278,TODAY(),"m") &amp; " meses"))</f>
        <v>1 meses</v>
      </c>
      <c r="AP1278" s="147" t="s">
        <v>67</v>
      </c>
      <c r="AQ1278" s="147" t="s">
        <v>67</v>
      </c>
      <c r="AR1278" s="147"/>
      <c r="AS1278" s="209" t="s">
        <v>68</v>
      </c>
      <c r="AT1278" s="223" t="str">
        <f>MONTH(B1278)&amp;"/"&amp;YEAR(B1278)</f>
        <v>4/2026</v>
      </c>
      <c r="AU1278" s="223">
        <f>WEEKNUM(B1278)-WEEKNUM(EOMONTH(B1278,-1)+1)+1</f>
        <v>4</v>
      </c>
      <c r="AV1278" s="209" t="str">
        <f>MONTH(R1278)&amp;"/"&amp;YEAR(R1278)</f>
        <v>4/2026</v>
      </c>
      <c r="AW1278" s="209">
        <f>WEEKNUM(R1278)-WEEKNUM(EOMONTH(R1278,-1)+1)+1</f>
        <v>5</v>
      </c>
      <c r="AX1278" s="209">
        <f>IF(BB1278="S",IF(Q1278="1. Aceitou o programa",R1278-B1278,0),0)</f>
        <v>7</v>
      </c>
      <c r="AY1278" s="209">
        <f>IF(BB1278="S",IF(AND(S1278&lt;&gt;"",R1278&lt;&gt;""),S1278-R1278,0),0)</f>
        <v>0</v>
      </c>
      <c r="AZ1278" s="209">
        <f>IF(BB1278="S",IF(Q1278="1. Aceitou o programa",IF(OR(X1278="Não se Aplica",X1278=""),IF(OR(W1278="Não se Aplica",W1278=""),0,W1278-V1278),AVERAGE(X1278-W1278,W1278-V1278)),0),0)</f>
        <v>0</v>
      </c>
      <c r="BA1278" s="209">
        <f>IF(BB1278="S",IF(AND(Q1278="1. Aceitou o programa",AH1278="Realizada"),IFERROR(IF(AG1278="",0,AG1278-R1278),0),0),0)</f>
        <v>0</v>
      </c>
      <c r="BB1278" s="209" t="str">
        <f>_xlfn.XLOOKUP(U1278,'Lista Suspensa'!$AA$20:$AA$23,'Lista Suspensa'!$AB$20:$AB$23,"N/A")</f>
        <v>S</v>
      </c>
    </row>
    <row r="1279" spans="1:54" ht="12" customHeight="1">
      <c r="A1279" s="151" t="s">
        <v>54</v>
      </c>
      <c r="B1279" s="152">
        <v>46132</v>
      </c>
      <c r="C1279" s="153" t="s">
        <v>297</v>
      </c>
      <c r="D1279" s="153" t="s">
        <v>455</v>
      </c>
      <c r="E1279" s="244">
        <v>94751578</v>
      </c>
      <c r="F1279" s="144" t="s">
        <v>2940</v>
      </c>
      <c r="G1279" s="230"/>
      <c r="H1279" s="154">
        <v>31602</v>
      </c>
      <c r="I1279" s="153">
        <v>39</v>
      </c>
      <c r="J1279" s="148" t="s">
        <v>70</v>
      </c>
      <c r="K1279" s="153" t="s">
        <v>101</v>
      </c>
      <c r="L1279" s="153"/>
      <c r="M1279" s="153"/>
      <c r="N1279" s="153">
        <v>450</v>
      </c>
      <c r="O1279" s="155" t="s">
        <v>2941</v>
      </c>
      <c r="P1279" s="156" t="s">
        <v>89</v>
      </c>
      <c r="Q1279" s="157" t="s">
        <v>110</v>
      </c>
      <c r="R1279" s="158">
        <v>46139</v>
      </c>
      <c r="S1279" s="159"/>
      <c r="T1279" s="159" t="s">
        <v>62</v>
      </c>
      <c r="U1279" s="159" t="s">
        <v>111</v>
      </c>
      <c r="V1279" s="154">
        <v>46139</v>
      </c>
      <c r="W1279" s="154" t="s">
        <v>126</v>
      </c>
      <c r="X1279" s="154" t="s">
        <v>126</v>
      </c>
      <c r="Y1279" s="160" t="s">
        <v>2942</v>
      </c>
      <c r="Z1279" s="160" t="s">
        <v>128</v>
      </c>
      <c r="AA1279" s="153">
        <v>85</v>
      </c>
      <c r="AB1279" s="153">
        <v>1.69</v>
      </c>
      <c r="AC1279" s="182">
        <f t="shared" si="40"/>
        <v>29.760862714890941</v>
      </c>
      <c r="AD1279" s="153" t="str">
        <f t="shared" si="41"/>
        <v>SOBREPESO</v>
      </c>
      <c r="AE1279" s="233" t="s">
        <v>139</v>
      </c>
      <c r="AF1279" s="153" t="s">
        <v>130</v>
      </c>
      <c r="AG1279" s="159"/>
      <c r="AH1279" s="153"/>
      <c r="AI1279" s="161"/>
      <c r="AJ1279" s="153"/>
      <c r="AK1279" s="153"/>
      <c r="AL1279" s="207" t="s">
        <v>136</v>
      </c>
      <c r="AM1279" s="207"/>
      <c r="AN1279" s="207"/>
      <c r="AO1279" s="207" t="str">
        <f ca="1">IF(R1279="","",IF(R1279&gt;TODAY(),"0 meses",DATEDIF(R1279,TODAY(),"m") &amp; " meses"))</f>
        <v>1 meses</v>
      </c>
      <c r="AP1279" s="147" t="s">
        <v>67</v>
      </c>
      <c r="AQ1279" s="147" t="s">
        <v>67</v>
      </c>
      <c r="AR1279" s="147"/>
      <c r="AS1279" s="209" t="s">
        <v>68</v>
      </c>
      <c r="AT1279" s="223" t="str">
        <f>MONTH(B1279)&amp;"/"&amp;YEAR(B1279)</f>
        <v>4/2026</v>
      </c>
      <c r="AU1279" s="223">
        <f>WEEKNUM(B1279)-WEEKNUM(EOMONTH(B1279,-1)+1)+1</f>
        <v>4</v>
      </c>
      <c r="AV1279" s="209" t="str">
        <f>MONTH(R1279)&amp;"/"&amp;YEAR(R1279)</f>
        <v>4/2026</v>
      </c>
      <c r="AW1279" s="209">
        <f>WEEKNUM(R1279)-WEEKNUM(EOMONTH(R1279,-1)+1)+1</f>
        <v>5</v>
      </c>
      <c r="AX1279" s="209">
        <f>IF(BB1279="S",IF(Q1279="1. Aceitou o programa",R1279-B1279,0),0)</f>
        <v>7</v>
      </c>
      <c r="AY1279" s="209">
        <f>IF(BB1279="S",IF(AND(S1279&lt;&gt;"",R1279&lt;&gt;""),S1279-R1279,0),0)</f>
        <v>0</v>
      </c>
      <c r="AZ1279" s="209">
        <f>IF(BB1279="S",IF(Q1279="1. Aceitou o programa",IF(OR(X1279="Não se Aplica",X1279=""),IF(OR(W1279="Não se Aplica",W1279=""),0,W1279-V1279),AVERAGE(X1279-W1279,W1279-V1279)),0),0)</f>
        <v>0</v>
      </c>
      <c r="BA1279" s="209">
        <f>IF(BB1279="S",IF(AND(Q1279="1. Aceitou o programa",AH1279="Realizada"),IFERROR(IF(AG1279="",0,AG1279-R1279),0),0),0)</f>
        <v>0</v>
      </c>
      <c r="BB1279" s="209" t="str">
        <f>_xlfn.XLOOKUP(U1279,'Lista Suspensa'!$AA$20:$AA$23,'Lista Suspensa'!$AB$20:$AB$23,"N/A")</f>
        <v>S</v>
      </c>
    </row>
    <row r="1280" spans="1:54" ht="12" customHeight="1">
      <c r="A1280" s="151" t="s">
        <v>54</v>
      </c>
      <c r="B1280" s="152">
        <v>46132</v>
      </c>
      <c r="C1280" s="153" t="s">
        <v>297</v>
      </c>
      <c r="D1280" s="153" t="s">
        <v>455</v>
      </c>
      <c r="E1280" s="244">
        <v>961931124</v>
      </c>
      <c r="F1280" s="144" t="s">
        <v>2943</v>
      </c>
      <c r="G1280" s="230"/>
      <c r="H1280" s="154">
        <v>22582</v>
      </c>
      <c r="I1280" s="153">
        <v>64</v>
      </c>
      <c r="J1280" s="148" t="s">
        <v>70</v>
      </c>
      <c r="K1280" s="153" t="s">
        <v>59</v>
      </c>
      <c r="L1280" s="153"/>
      <c r="M1280" s="153"/>
      <c r="N1280" s="153">
        <v>400</v>
      </c>
      <c r="O1280" s="155" t="s">
        <v>2944</v>
      </c>
      <c r="P1280" s="156" t="s">
        <v>2242</v>
      </c>
      <c r="Q1280" s="157" t="s">
        <v>110</v>
      </c>
      <c r="R1280" s="158">
        <v>46139</v>
      </c>
      <c r="S1280" s="159"/>
      <c r="T1280" s="159" t="s">
        <v>62</v>
      </c>
      <c r="U1280" s="159" t="s">
        <v>111</v>
      </c>
      <c r="V1280" s="154">
        <v>46139</v>
      </c>
      <c r="W1280" s="154">
        <v>46146</v>
      </c>
      <c r="X1280" s="154" t="s">
        <v>126</v>
      </c>
      <c r="Y1280" s="160" t="s">
        <v>2925</v>
      </c>
      <c r="Z1280" s="160" t="s">
        <v>128</v>
      </c>
      <c r="AA1280" s="153">
        <v>79</v>
      </c>
      <c r="AB1280" s="153">
        <v>1.63</v>
      </c>
      <c r="AC1280" s="182">
        <f t="shared" si="40"/>
        <v>29.733900410252552</v>
      </c>
      <c r="AD1280" s="153" t="str">
        <f t="shared" si="41"/>
        <v>SOBREPESO</v>
      </c>
      <c r="AE1280" s="233" t="s">
        <v>66</v>
      </c>
      <c r="AF1280" s="153" t="s">
        <v>130</v>
      </c>
      <c r="AG1280" s="159"/>
      <c r="AH1280" s="153"/>
      <c r="AI1280" s="161"/>
      <c r="AJ1280" s="153"/>
      <c r="AK1280" s="153"/>
      <c r="AL1280" s="207" t="s">
        <v>136</v>
      </c>
      <c r="AM1280" s="207"/>
      <c r="AN1280" s="207"/>
      <c r="AO1280" s="207" t="str">
        <f ca="1">IF(R1280="","",IF(R1280&gt;TODAY(),"0 meses",DATEDIF(R1280,TODAY(),"m") &amp; " meses"))</f>
        <v>1 meses</v>
      </c>
      <c r="AP1280" s="147" t="s">
        <v>67</v>
      </c>
      <c r="AQ1280" s="147" t="s">
        <v>67</v>
      </c>
      <c r="AR1280" s="147"/>
      <c r="AS1280" s="209" t="s">
        <v>68</v>
      </c>
      <c r="AT1280" s="223" t="str">
        <f>MONTH(B1280)&amp;"/"&amp;YEAR(B1280)</f>
        <v>4/2026</v>
      </c>
      <c r="AU1280" s="223">
        <f>WEEKNUM(B1280)-WEEKNUM(EOMONTH(B1280,-1)+1)+1</f>
        <v>4</v>
      </c>
      <c r="AV1280" s="209" t="str">
        <f>MONTH(R1280)&amp;"/"&amp;YEAR(R1280)</f>
        <v>4/2026</v>
      </c>
      <c r="AW1280" s="209">
        <f>WEEKNUM(R1280)-WEEKNUM(EOMONTH(R1280,-1)+1)+1</f>
        <v>5</v>
      </c>
      <c r="AX1280" s="209">
        <f>IF(BB1280="S",IF(Q1280="1. Aceitou o programa",R1280-B1280,0),0)</f>
        <v>7</v>
      </c>
      <c r="AY1280" s="209">
        <f>IF(BB1280="S",IF(AND(S1280&lt;&gt;"",R1280&lt;&gt;""),S1280-R1280,0),0)</f>
        <v>0</v>
      </c>
      <c r="AZ1280" s="209">
        <f>IF(BB1280="S",IF(Q1280="1. Aceitou o programa",IF(OR(X1280="Não se Aplica",X1280=""),IF(OR(W1280="Não se Aplica",W1280=""),0,W1280-V1280),AVERAGE(X1280-W1280,W1280-V1280)),0),0)</f>
        <v>7</v>
      </c>
      <c r="BA1280" s="209">
        <f>IF(BB1280="S",IF(AND(Q1280="1. Aceitou o programa",AH1280="Realizada"),IFERROR(IF(AG1280="",0,AG1280-R1280),0),0),0)</f>
        <v>0</v>
      </c>
      <c r="BB1280" s="209" t="str">
        <f>_xlfn.XLOOKUP(U1280,'Lista Suspensa'!$AA$20:$AA$23,'Lista Suspensa'!$AB$20:$AB$23,"N/A")</f>
        <v>S</v>
      </c>
    </row>
    <row r="1281" spans="1:54" ht="12" customHeight="1">
      <c r="A1281" s="151" t="s">
        <v>67</v>
      </c>
      <c r="B1281" s="152">
        <v>45292</v>
      </c>
      <c r="C1281" s="153" t="s">
        <v>122</v>
      </c>
      <c r="D1281" s="153" t="s">
        <v>167</v>
      </c>
      <c r="E1281" s="244">
        <v>89158092</v>
      </c>
      <c r="F1281" s="144" t="s">
        <v>2945</v>
      </c>
      <c r="G1281" s="230"/>
      <c r="H1281" s="154">
        <v>34123</v>
      </c>
      <c r="I1281" s="153">
        <v>32</v>
      </c>
      <c r="J1281" s="148" t="s">
        <v>70</v>
      </c>
      <c r="K1281" s="153"/>
      <c r="L1281" s="153"/>
      <c r="M1281" s="153"/>
      <c r="N1281" s="153">
        <v>600</v>
      </c>
      <c r="O1281" s="155">
        <v>21971829608</v>
      </c>
      <c r="P1281" s="156" t="s">
        <v>2077</v>
      </c>
      <c r="Q1281" s="157" t="s">
        <v>110</v>
      </c>
      <c r="R1281" s="158">
        <v>46139</v>
      </c>
      <c r="S1281" s="159"/>
      <c r="T1281" s="159" t="s">
        <v>62</v>
      </c>
      <c r="U1281" s="159" t="s">
        <v>111</v>
      </c>
      <c r="V1281" s="154">
        <v>45904</v>
      </c>
      <c r="W1281" s="154" t="s">
        <v>126</v>
      </c>
      <c r="X1281" s="154" t="s">
        <v>126</v>
      </c>
      <c r="Y1281" s="160" t="s">
        <v>2946</v>
      </c>
      <c r="Z1281" s="160" t="s">
        <v>134</v>
      </c>
      <c r="AA1281" s="153">
        <v>118</v>
      </c>
      <c r="AB1281" s="153">
        <v>1.69</v>
      </c>
      <c r="AC1281" s="182">
        <f t="shared" si="40"/>
        <v>41.31508000420154</v>
      </c>
      <c r="AD1281" s="153" t="str">
        <f t="shared" si="41"/>
        <v>OBESIDADE III</v>
      </c>
      <c r="AE1281" s="233" t="s">
        <v>135</v>
      </c>
      <c r="AF1281" s="153" t="s">
        <v>130</v>
      </c>
      <c r="AG1281" s="159"/>
      <c r="AH1281" s="153"/>
      <c r="AI1281" s="161"/>
      <c r="AJ1281" s="153"/>
      <c r="AK1281" s="153"/>
      <c r="AL1281" s="207" t="s">
        <v>131</v>
      </c>
      <c r="AM1281" s="207"/>
      <c r="AN1281" s="207"/>
      <c r="AO1281" s="207" t="str">
        <f ca="1">IF(R1281="","",IF(R1281&gt;TODAY(),"0 meses",DATEDIF(R1281,TODAY(),"m") &amp; " meses"))</f>
        <v>1 meses</v>
      </c>
      <c r="AP1281" s="147" t="s">
        <v>67</v>
      </c>
      <c r="AQ1281" s="147" t="s">
        <v>67</v>
      </c>
      <c r="AR1281" s="147"/>
      <c r="AS1281" s="209" t="s">
        <v>68</v>
      </c>
      <c r="AT1281" s="223" t="str">
        <f>MONTH(B1281)&amp;"/"&amp;YEAR(B1281)</f>
        <v>1/2024</v>
      </c>
      <c r="AU1281" s="223">
        <f>WEEKNUM(B1281)-WEEKNUM(EOMONTH(B1281,-1)+1)+1</f>
        <v>1</v>
      </c>
      <c r="AV1281" s="209" t="str">
        <f>MONTH(R1281)&amp;"/"&amp;YEAR(R1281)</f>
        <v>4/2026</v>
      </c>
      <c r="AW1281" s="209">
        <f>WEEKNUM(R1281)-WEEKNUM(EOMONTH(R1281,-1)+1)+1</f>
        <v>5</v>
      </c>
      <c r="AX1281" s="209">
        <f>IF(BB1281="S",IF(Q1281="1. Aceitou o programa",R1281-B1281,0),0)</f>
        <v>847</v>
      </c>
      <c r="AY1281" s="209">
        <f>IF(BB1281="S",IF(AND(S1281&lt;&gt;"",R1281&lt;&gt;""),S1281-R1281,0),0)</f>
        <v>0</v>
      </c>
      <c r="AZ1281" s="209">
        <f>IF(BB1281="S",IF(Q1281="1. Aceitou o programa",IF(OR(X1281="Não se Aplica",X1281=""),IF(OR(W1281="Não se Aplica",W1281=""),0,W1281-V1281),AVERAGE(X1281-W1281,W1281-V1281)),0),0)</f>
        <v>0</v>
      </c>
      <c r="BA1281" s="209">
        <f>IF(BB1281="S",IF(AND(Q1281="1. Aceitou o programa",AH1281="Realizada"),IFERROR(IF(AG1281="",0,AG1281-R1281),0),0),0)</f>
        <v>0</v>
      </c>
      <c r="BB1281" s="209" t="str">
        <f>_xlfn.XLOOKUP(U1281,'Lista Suspensa'!$AA$20:$AA$23,'Lista Suspensa'!$AB$20:$AB$23,"N/A")</f>
        <v>S</v>
      </c>
    </row>
    <row r="1282" spans="1:54" ht="12" customHeight="1">
      <c r="A1282" s="151" t="s">
        <v>67</v>
      </c>
      <c r="B1282" s="152">
        <v>46140</v>
      </c>
      <c r="C1282" s="153" t="s">
        <v>122</v>
      </c>
      <c r="D1282" s="153" t="s">
        <v>56</v>
      </c>
      <c r="E1282" s="244">
        <v>451571142</v>
      </c>
      <c r="F1282" s="144" t="s">
        <v>2947</v>
      </c>
      <c r="G1282" s="230"/>
      <c r="H1282" s="154"/>
      <c r="I1282" s="153"/>
      <c r="J1282" s="148" t="s">
        <v>70</v>
      </c>
      <c r="K1282" s="153"/>
      <c r="L1282" s="153"/>
      <c r="M1282" s="153"/>
      <c r="N1282" s="153"/>
      <c r="O1282" s="155">
        <v>11955508225</v>
      </c>
      <c r="P1282" s="156" t="s">
        <v>89</v>
      </c>
      <c r="Q1282" s="157" t="s">
        <v>110</v>
      </c>
      <c r="R1282" s="158">
        <v>46140</v>
      </c>
      <c r="S1282" s="159"/>
      <c r="T1282" s="159" t="s">
        <v>62</v>
      </c>
      <c r="U1282" s="159" t="s">
        <v>111</v>
      </c>
      <c r="V1282" s="154">
        <v>46140</v>
      </c>
      <c r="W1282" s="154" t="s">
        <v>126</v>
      </c>
      <c r="X1282" s="154" t="s">
        <v>126</v>
      </c>
      <c r="Y1282" s="160" t="s">
        <v>2948</v>
      </c>
      <c r="Z1282" s="160" t="s">
        <v>128</v>
      </c>
      <c r="AA1282" s="153">
        <v>82</v>
      </c>
      <c r="AB1282" s="153">
        <v>1.65</v>
      </c>
      <c r="AC1282" s="182">
        <f t="shared" ref="AC1282:AC1345" si="42">SUM(AA1282/(AB1282^2))</f>
        <v>30.119375573921033</v>
      </c>
      <c r="AD1282" s="153" t="str">
        <f t="shared" ref="AD1282:AD1345" si="43">IF(AC1282&lt;18.5,"ABAIXO DO PESO",
(IF(AC1282&lt;=24.9,"PESO NORMAL",
(IF(AC1282&lt;=29.9,"SOBREPESO",
(IF(AC1282&lt;=34.9,"OBESIDADE I",
(IF(AC1282&lt;=39.9,"OBESIDADE II",
(IF(AC1282&lt;=999,"OBESIDADE III","VAZIO")))))))))))</f>
        <v>OBESIDADE I</v>
      </c>
      <c r="AE1282" s="233" t="s">
        <v>225</v>
      </c>
      <c r="AF1282" s="153" t="s">
        <v>130</v>
      </c>
      <c r="AG1282" s="159"/>
      <c r="AH1282" s="153"/>
      <c r="AI1282" s="161"/>
      <c r="AJ1282" s="153"/>
      <c r="AK1282" s="153"/>
      <c r="AL1282" s="207" t="s">
        <v>131</v>
      </c>
      <c r="AM1282" s="207"/>
      <c r="AN1282" s="207"/>
      <c r="AO1282" s="207" t="str">
        <f ca="1">IF(R1282="","",IF(R1282&gt;TODAY(),"0 meses",DATEDIF(R1282,TODAY(),"m") &amp; " meses"))</f>
        <v>1 meses</v>
      </c>
      <c r="AP1282" s="147" t="s">
        <v>67</v>
      </c>
      <c r="AQ1282" s="147" t="s">
        <v>67</v>
      </c>
      <c r="AR1282" s="147"/>
      <c r="AS1282" s="209" t="s">
        <v>68</v>
      </c>
      <c r="AT1282" s="223" t="str">
        <f>MONTH(B1282)&amp;"/"&amp;YEAR(B1282)</f>
        <v>4/2026</v>
      </c>
      <c r="AU1282" s="223">
        <f>WEEKNUM(B1282)-WEEKNUM(EOMONTH(B1282,-1)+1)+1</f>
        <v>5</v>
      </c>
      <c r="AV1282" s="209" t="str">
        <f>MONTH(R1282)&amp;"/"&amp;YEAR(R1282)</f>
        <v>4/2026</v>
      </c>
      <c r="AW1282" s="209">
        <f>WEEKNUM(R1282)-WEEKNUM(EOMONTH(R1282,-1)+1)+1</f>
        <v>5</v>
      </c>
      <c r="AX1282" s="209">
        <f>IF(BB1282="S",IF(Q1282="1. Aceitou o programa",R1282-B1282,0),0)</f>
        <v>0</v>
      </c>
      <c r="AY1282" s="209">
        <f>IF(BB1282="S",IF(AND(S1282&lt;&gt;"",R1282&lt;&gt;""),S1282-R1282,0),0)</f>
        <v>0</v>
      </c>
      <c r="AZ1282" s="209">
        <f>IF(BB1282="S",IF(Q1282="1. Aceitou o programa",IF(OR(X1282="Não se Aplica",X1282=""),IF(OR(W1282="Não se Aplica",W1282=""),0,W1282-V1282),AVERAGE(X1282-W1282,W1282-V1282)),0),0)</f>
        <v>0</v>
      </c>
      <c r="BA1282" s="209">
        <f>IF(BB1282="S",IF(AND(Q1282="1. Aceitou o programa",AH1282="Realizada"),IFERROR(IF(AG1282="",0,AG1282-R1282),0),0),0)</f>
        <v>0</v>
      </c>
      <c r="BB1282" s="209" t="str">
        <f>_xlfn.XLOOKUP(U1282,'Lista Suspensa'!$AA$20:$AA$23,'Lista Suspensa'!$AB$20:$AB$23,"N/A")</f>
        <v>S</v>
      </c>
    </row>
    <row r="1283" spans="1:54" ht="12" customHeight="1">
      <c r="A1283" s="151" t="s">
        <v>67</v>
      </c>
      <c r="B1283" s="152">
        <v>46122</v>
      </c>
      <c r="C1283" s="153" t="s">
        <v>297</v>
      </c>
      <c r="D1283" s="153" t="s">
        <v>455</v>
      </c>
      <c r="E1283" s="244">
        <v>93739740</v>
      </c>
      <c r="F1283" s="144" t="s">
        <v>2949</v>
      </c>
      <c r="G1283" s="230"/>
      <c r="H1283" s="154">
        <v>30550</v>
      </c>
      <c r="I1283" s="153">
        <v>42</v>
      </c>
      <c r="J1283" s="148" t="s">
        <v>70</v>
      </c>
      <c r="K1283" s="153" t="s">
        <v>59</v>
      </c>
      <c r="L1283" s="153"/>
      <c r="M1283" s="153"/>
      <c r="N1283" s="153">
        <v>110</v>
      </c>
      <c r="O1283" s="155">
        <v>11964367695</v>
      </c>
      <c r="P1283" s="156" t="s">
        <v>2077</v>
      </c>
      <c r="Q1283" s="157" t="s">
        <v>110</v>
      </c>
      <c r="R1283" s="158">
        <v>46140</v>
      </c>
      <c r="S1283" s="159"/>
      <c r="T1283" s="159" t="s">
        <v>62</v>
      </c>
      <c r="U1283" s="159" t="s">
        <v>111</v>
      </c>
      <c r="V1283" s="154">
        <v>46139</v>
      </c>
      <c r="W1283" s="154" t="s">
        <v>126</v>
      </c>
      <c r="X1283" s="154" t="s">
        <v>126</v>
      </c>
      <c r="Y1283" s="160" t="s">
        <v>2896</v>
      </c>
      <c r="Z1283" s="160" t="s">
        <v>128</v>
      </c>
      <c r="AA1283" s="153">
        <v>105</v>
      </c>
      <c r="AB1283" s="153">
        <v>1.6</v>
      </c>
      <c r="AC1283" s="182">
        <f t="shared" si="42"/>
        <v>41.015624999999993</v>
      </c>
      <c r="AD1283" s="153" t="str">
        <f t="shared" si="43"/>
        <v>OBESIDADE III</v>
      </c>
      <c r="AE1283" s="233" t="s">
        <v>66</v>
      </c>
      <c r="AF1283" s="153" t="s">
        <v>130</v>
      </c>
      <c r="AG1283" s="159"/>
      <c r="AH1283" s="153"/>
      <c r="AI1283" s="161"/>
      <c r="AJ1283" s="153"/>
      <c r="AK1283" s="153"/>
      <c r="AL1283" s="207" t="s">
        <v>131</v>
      </c>
      <c r="AM1283" s="207"/>
      <c r="AN1283" s="207"/>
      <c r="AO1283" s="207" t="str">
        <f ca="1">IF(R1283="","",IF(R1283&gt;TODAY(),"0 meses",DATEDIF(R1283,TODAY(),"m") &amp; " meses"))</f>
        <v>1 meses</v>
      </c>
      <c r="AP1283" s="147" t="s">
        <v>67</v>
      </c>
      <c r="AQ1283" s="147" t="s">
        <v>67</v>
      </c>
      <c r="AR1283" s="147"/>
      <c r="AS1283" s="209" t="s">
        <v>68</v>
      </c>
      <c r="AT1283" s="223" t="str">
        <f>MONTH(B1283)&amp;"/"&amp;YEAR(B1283)</f>
        <v>4/2026</v>
      </c>
      <c r="AU1283" s="223">
        <f>WEEKNUM(B1283)-WEEKNUM(EOMONTH(B1283,-1)+1)+1</f>
        <v>2</v>
      </c>
      <c r="AV1283" s="209" t="str">
        <f>MONTH(R1283)&amp;"/"&amp;YEAR(R1283)</f>
        <v>4/2026</v>
      </c>
      <c r="AW1283" s="209">
        <f>WEEKNUM(R1283)-WEEKNUM(EOMONTH(R1283,-1)+1)+1</f>
        <v>5</v>
      </c>
      <c r="AX1283" s="209">
        <f>IF(BB1283="S",IF(Q1283="1. Aceitou o programa",R1283-B1283,0),0)</f>
        <v>18</v>
      </c>
      <c r="AY1283" s="209">
        <f>IF(BB1283="S",IF(AND(S1283&lt;&gt;"",R1283&lt;&gt;""),S1283-R1283,0),0)</f>
        <v>0</v>
      </c>
      <c r="AZ1283" s="209">
        <f>IF(BB1283="S",IF(Q1283="1. Aceitou o programa",IF(OR(X1283="Não se Aplica",X1283=""),IF(OR(W1283="Não se Aplica",W1283=""),0,W1283-V1283),AVERAGE(X1283-W1283,W1283-V1283)),0),0)</f>
        <v>0</v>
      </c>
      <c r="BA1283" s="209">
        <f>IF(BB1283="S",IF(AND(Q1283="1. Aceitou o programa",AH1283="Realizada"),IFERROR(IF(AG1283="",0,AG1283-R1283),0),0),0)</f>
        <v>0</v>
      </c>
      <c r="BB1283" s="209" t="str">
        <f>_xlfn.XLOOKUP(U1283,'Lista Suspensa'!$AA$20:$AA$23,'Lista Suspensa'!$AB$20:$AB$23,"N/A")</f>
        <v>S</v>
      </c>
    </row>
    <row r="1284" spans="1:54" ht="12" customHeight="1">
      <c r="A1284" s="151" t="s">
        <v>54</v>
      </c>
      <c r="B1284" s="152">
        <v>46079</v>
      </c>
      <c r="C1284" s="153" t="s">
        <v>297</v>
      </c>
      <c r="D1284" s="153" t="s">
        <v>455</v>
      </c>
      <c r="E1284" s="244">
        <v>93868843</v>
      </c>
      <c r="F1284" s="144" t="s">
        <v>2950</v>
      </c>
      <c r="G1284" s="230"/>
      <c r="H1284" s="154">
        <v>29036</v>
      </c>
      <c r="I1284" s="153">
        <v>46</v>
      </c>
      <c r="J1284" s="148" t="s">
        <v>70</v>
      </c>
      <c r="K1284" s="153" t="s">
        <v>59</v>
      </c>
      <c r="L1284" s="153"/>
      <c r="M1284" s="153"/>
      <c r="N1284" s="153"/>
      <c r="O1284" s="155">
        <v>11985164595</v>
      </c>
      <c r="P1284" s="156" t="s">
        <v>2242</v>
      </c>
      <c r="Q1284" s="157" t="s">
        <v>110</v>
      </c>
      <c r="R1284" s="158">
        <v>46141</v>
      </c>
      <c r="S1284" s="159"/>
      <c r="T1284" s="159" t="s">
        <v>62</v>
      </c>
      <c r="U1284" s="159" t="s">
        <v>111</v>
      </c>
      <c r="V1284" s="154">
        <v>46126</v>
      </c>
      <c r="W1284" s="154">
        <v>46141</v>
      </c>
      <c r="X1284" s="154" t="s">
        <v>126</v>
      </c>
      <c r="Y1284" s="160" t="s">
        <v>2951</v>
      </c>
      <c r="Z1284" s="160" t="s">
        <v>128</v>
      </c>
      <c r="AA1284" s="153">
        <v>78</v>
      </c>
      <c r="AB1284" s="153">
        <v>1.57</v>
      </c>
      <c r="AC1284" s="182">
        <f t="shared" si="42"/>
        <v>31.644285772242281</v>
      </c>
      <c r="AD1284" s="153" t="str">
        <f t="shared" si="43"/>
        <v>OBESIDADE I</v>
      </c>
      <c r="AE1284" s="233" t="s">
        <v>2027</v>
      </c>
      <c r="AF1284" s="153" t="s">
        <v>130</v>
      </c>
      <c r="AG1284" s="159"/>
      <c r="AH1284" s="153"/>
      <c r="AI1284" s="161"/>
      <c r="AJ1284" s="153"/>
      <c r="AK1284" s="153"/>
      <c r="AL1284" s="207" t="s">
        <v>131</v>
      </c>
      <c r="AM1284" s="207"/>
      <c r="AN1284" s="207"/>
      <c r="AO1284" s="207" t="str">
        <f ca="1">IF(R1284="","",IF(R1284&gt;TODAY(),"0 meses",DATEDIF(R1284,TODAY(),"m") &amp; " meses"))</f>
        <v>1 meses</v>
      </c>
      <c r="AP1284" s="147" t="s">
        <v>67</v>
      </c>
      <c r="AQ1284" s="147" t="s">
        <v>67</v>
      </c>
      <c r="AR1284" s="147"/>
      <c r="AS1284" s="209" t="s">
        <v>68</v>
      </c>
      <c r="AT1284" s="223" t="str">
        <f>MONTH(B1284)&amp;"/"&amp;YEAR(B1284)</f>
        <v>2/2026</v>
      </c>
      <c r="AU1284" s="223">
        <f>WEEKNUM(B1284)-WEEKNUM(EOMONTH(B1284,-1)+1)+1</f>
        <v>4</v>
      </c>
      <c r="AV1284" s="209" t="str">
        <f>MONTH(R1284)&amp;"/"&amp;YEAR(R1284)</f>
        <v>4/2026</v>
      </c>
      <c r="AW1284" s="209">
        <f>WEEKNUM(R1284)-WEEKNUM(EOMONTH(R1284,-1)+1)+1</f>
        <v>5</v>
      </c>
      <c r="AX1284" s="209">
        <f>IF(BB1284="S",IF(Q1284="1. Aceitou o programa",R1284-B1284,0),0)</f>
        <v>62</v>
      </c>
      <c r="AY1284" s="209">
        <f>IF(BB1284="S",IF(AND(S1284&lt;&gt;"",R1284&lt;&gt;""),S1284-R1284,0),0)</f>
        <v>0</v>
      </c>
      <c r="AZ1284" s="209">
        <f>IF(BB1284="S",IF(Q1284="1. Aceitou o programa",IF(OR(X1284="Não se Aplica",X1284=""),IF(OR(W1284="Não se Aplica",W1284=""),0,W1284-V1284),AVERAGE(X1284-W1284,W1284-V1284)),0),0)</f>
        <v>15</v>
      </c>
      <c r="BA1284" s="209">
        <f>IF(BB1284="S",IF(AND(Q1284="1. Aceitou o programa",AH1284="Realizada"),IFERROR(IF(AG1284="",0,AG1284-R1284),0),0),0)</f>
        <v>0</v>
      </c>
      <c r="BB1284" s="209" t="str">
        <f>_xlfn.XLOOKUP(U1284,'Lista Suspensa'!$AA$20:$AA$23,'Lista Suspensa'!$AB$20:$AB$23,"N/A")</f>
        <v>S</v>
      </c>
    </row>
    <row r="1285" spans="1:54" ht="12" customHeight="1">
      <c r="A1285" s="151" t="s">
        <v>54</v>
      </c>
      <c r="B1285" s="152">
        <v>46079</v>
      </c>
      <c r="C1285" s="153" t="s">
        <v>297</v>
      </c>
      <c r="D1285" s="153" t="s">
        <v>455</v>
      </c>
      <c r="E1285" s="244">
        <v>93369086</v>
      </c>
      <c r="F1285" s="144" t="s">
        <v>2952</v>
      </c>
      <c r="G1285" s="230"/>
      <c r="H1285" s="154">
        <v>32651</v>
      </c>
      <c r="I1285" s="153">
        <v>36</v>
      </c>
      <c r="J1285" s="148" t="s">
        <v>70</v>
      </c>
      <c r="K1285" s="153"/>
      <c r="L1285" s="153"/>
      <c r="M1285" s="153"/>
      <c r="N1285" s="153"/>
      <c r="O1285" s="155">
        <v>21965309281</v>
      </c>
      <c r="P1285" s="156" t="s">
        <v>2242</v>
      </c>
      <c r="Q1285" s="157" t="s">
        <v>110</v>
      </c>
      <c r="R1285" s="158">
        <v>46141</v>
      </c>
      <c r="S1285" s="159"/>
      <c r="T1285" s="159" t="s">
        <v>62</v>
      </c>
      <c r="U1285" s="159" t="s">
        <v>111</v>
      </c>
      <c r="V1285" s="154">
        <v>46125</v>
      </c>
      <c r="W1285" s="154">
        <v>46141</v>
      </c>
      <c r="X1285" s="154" t="s">
        <v>126</v>
      </c>
      <c r="Y1285" s="160" t="s">
        <v>2953</v>
      </c>
      <c r="Z1285" s="160" t="s">
        <v>128</v>
      </c>
      <c r="AA1285" s="153">
        <v>76</v>
      </c>
      <c r="AB1285" s="153">
        <v>1.6</v>
      </c>
      <c r="AC1285" s="182">
        <f t="shared" si="42"/>
        <v>29.687499999999993</v>
      </c>
      <c r="AD1285" s="153" t="str">
        <f t="shared" si="43"/>
        <v>SOBREPESO</v>
      </c>
      <c r="AE1285" s="233" t="s">
        <v>135</v>
      </c>
      <c r="AF1285" s="153" t="s">
        <v>130</v>
      </c>
      <c r="AG1285" s="159"/>
      <c r="AH1285" s="153"/>
      <c r="AI1285" s="161"/>
      <c r="AJ1285" s="153"/>
      <c r="AK1285" s="153"/>
      <c r="AL1285" s="207" t="s">
        <v>136</v>
      </c>
      <c r="AM1285" s="207"/>
      <c r="AN1285" s="207"/>
      <c r="AO1285" s="207" t="str">
        <f ca="1">IF(R1285="","",IF(R1285&gt;TODAY(),"0 meses",DATEDIF(R1285,TODAY(),"m") &amp; " meses"))</f>
        <v>1 meses</v>
      </c>
      <c r="AP1285" s="147" t="s">
        <v>67</v>
      </c>
      <c r="AQ1285" s="147" t="s">
        <v>67</v>
      </c>
      <c r="AR1285" s="147"/>
      <c r="AS1285" s="209" t="s">
        <v>68</v>
      </c>
      <c r="AT1285" s="223" t="str">
        <f>MONTH(B1285)&amp;"/"&amp;YEAR(B1285)</f>
        <v>2/2026</v>
      </c>
      <c r="AU1285" s="223">
        <f>WEEKNUM(B1285)-WEEKNUM(EOMONTH(B1285,-1)+1)+1</f>
        <v>4</v>
      </c>
      <c r="AV1285" s="209" t="str">
        <f>MONTH(R1285)&amp;"/"&amp;YEAR(R1285)</f>
        <v>4/2026</v>
      </c>
      <c r="AW1285" s="209">
        <f>WEEKNUM(R1285)-WEEKNUM(EOMONTH(R1285,-1)+1)+1</f>
        <v>5</v>
      </c>
      <c r="AX1285" s="209">
        <f>IF(BB1285="S",IF(Q1285="1. Aceitou o programa",R1285-B1285,0),0)</f>
        <v>62</v>
      </c>
      <c r="AY1285" s="209">
        <f>IF(BB1285="S",IF(AND(S1285&lt;&gt;"",R1285&lt;&gt;""),S1285-R1285,0),0)</f>
        <v>0</v>
      </c>
      <c r="AZ1285" s="209">
        <f>IF(BB1285="S",IF(Q1285="1. Aceitou o programa",IF(OR(X1285="Não se Aplica",X1285=""),IF(OR(W1285="Não se Aplica",W1285=""),0,W1285-V1285),AVERAGE(X1285-W1285,W1285-V1285)),0),0)</f>
        <v>16</v>
      </c>
      <c r="BA1285" s="209">
        <f>IF(BB1285="S",IF(AND(Q1285="1. Aceitou o programa",AH1285="Realizada"),IFERROR(IF(AG1285="",0,AG1285-R1285),0),0),0)</f>
        <v>0</v>
      </c>
      <c r="BB1285" s="209" t="str">
        <f>_xlfn.XLOOKUP(U1285,'Lista Suspensa'!$AA$20:$AA$23,'Lista Suspensa'!$AB$20:$AB$23,"N/A")</f>
        <v>S</v>
      </c>
    </row>
    <row r="1286" spans="1:54" ht="12" customHeight="1">
      <c r="A1286" s="151" t="s">
        <v>54</v>
      </c>
      <c r="B1286" s="152">
        <v>46079</v>
      </c>
      <c r="C1286" s="153" t="s">
        <v>297</v>
      </c>
      <c r="D1286" s="153" t="s">
        <v>455</v>
      </c>
      <c r="E1286" s="244">
        <v>861605241</v>
      </c>
      <c r="F1286" s="144" t="s">
        <v>2954</v>
      </c>
      <c r="G1286" s="230"/>
      <c r="H1286" s="154">
        <v>29160</v>
      </c>
      <c r="I1286" s="153">
        <v>46</v>
      </c>
      <c r="J1286" s="148" t="s">
        <v>70</v>
      </c>
      <c r="K1286" s="153" t="s">
        <v>59</v>
      </c>
      <c r="L1286" s="153"/>
      <c r="M1286" s="153"/>
      <c r="N1286" s="153"/>
      <c r="O1286" s="155">
        <v>11987442855</v>
      </c>
      <c r="P1286" s="156" t="s">
        <v>2077</v>
      </c>
      <c r="Q1286" s="157" t="s">
        <v>110</v>
      </c>
      <c r="R1286" s="158">
        <v>46141</v>
      </c>
      <c r="S1286" s="159"/>
      <c r="T1286" s="159" t="s">
        <v>62</v>
      </c>
      <c r="U1286" s="159" t="s">
        <v>111</v>
      </c>
      <c r="V1286" s="154">
        <v>46139</v>
      </c>
      <c r="W1286" s="154">
        <v>46141</v>
      </c>
      <c r="X1286" s="154" t="s">
        <v>126</v>
      </c>
      <c r="Y1286" s="160" t="s">
        <v>2955</v>
      </c>
      <c r="Z1286" s="160" t="s">
        <v>128</v>
      </c>
      <c r="AA1286" s="153">
        <v>131</v>
      </c>
      <c r="AB1286" s="153">
        <v>1.68</v>
      </c>
      <c r="AC1286" s="182">
        <f t="shared" si="42"/>
        <v>46.414399092970527</v>
      </c>
      <c r="AD1286" s="153" t="str">
        <f t="shared" si="43"/>
        <v>OBESIDADE III</v>
      </c>
      <c r="AE1286" s="233" t="s">
        <v>225</v>
      </c>
      <c r="AF1286" s="153" t="s">
        <v>130</v>
      </c>
      <c r="AG1286" s="159"/>
      <c r="AH1286" s="153"/>
      <c r="AI1286" s="161"/>
      <c r="AJ1286" s="153"/>
      <c r="AK1286" s="153"/>
      <c r="AL1286" s="207" t="s">
        <v>131</v>
      </c>
      <c r="AM1286" s="207"/>
      <c r="AN1286" s="207"/>
      <c r="AO1286" s="207" t="str">
        <f ca="1">IF(R1286="","",IF(R1286&gt;TODAY(),"0 meses",DATEDIF(R1286,TODAY(),"m") &amp; " meses"))</f>
        <v>1 meses</v>
      </c>
      <c r="AP1286" s="147" t="s">
        <v>67</v>
      </c>
      <c r="AQ1286" s="147" t="s">
        <v>67</v>
      </c>
      <c r="AR1286" s="147"/>
      <c r="AS1286" s="209" t="s">
        <v>68</v>
      </c>
      <c r="AT1286" s="223" t="str">
        <f>MONTH(B1286)&amp;"/"&amp;YEAR(B1286)</f>
        <v>2/2026</v>
      </c>
      <c r="AU1286" s="223">
        <f>WEEKNUM(B1286)-WEEKNUM(EOMONTH(B1286,-1)+1)+1</f>
        <v>4</v>
      </c>
      <c r="AV1286" s="209" t="str">
        <f>MONTH(R1286)&amp;"/"&amp;YEAR(R1286)</f>
        <v>4/2026</v>
      </c>
      <c r="AW1286" s="209">
        <f>WEEKNUM(R1286)-WEEKNUM(EOMONTH(R1286,-1)+1)+1</f>
        <v>5</v>
      </c>
      <c r="AX1286" s="209">
        <f>IF(BB1286="S",IF(Q1286="1. Aceitou o programa",R1286-B1286,0),0)</f>
        <v>62</v>
      </c>
      <c r="AY1286" s="209">
        <f>IF(BB1286="S",IF(AND(S1286&lt;&gt;"",R1286&lt;&gt;""),S1286-R1286,0),0)</f>
        <v>0</v>
      </c>
      <c r="AZ1286" s="209">
        <f>IF(BB1286="S",IF(Q1286="1. Aceitou o programa",IF(OR(X1286="Não se Aplica",X1286=""),IF(OR(W1286="Não se Aplica",W1286=""),0,W1286-V1286),AVERAGE(X1286-W1286,W1286-V1286)),0),0)</f>
        <v>2</v>
      </c>
      <c r="BA1286" s="209">
        <f>IF(BB1286="S",IF(AND(Q1286="1. Aceitou o programa",AH1286="Realizada"),IFERROR(IF(AG1286="",0,AG1286-R1286),0),0),0)</f>
        <v>0</v>
      </c>
      <c r="BB1286" s="209" t="str">
        <f>_xlfn.XLOOKUP(U1286,'Lista Suspensa'!$AA$20:$AA$23,'Lista Suspensa'!$AB$20:$AB$23,"N/A")</f>
        <v>S</v>
      </c>
    </row>
    <row r="1287" spans="1:54" ht="12" customHeight="1">
      <c r="A1287" s="151" t="s">
        <v>54</v>
      </c>
      <c r="B1287" s="152">
        <v>46083</v>
      </c>
      <c r="C1287" s="153" t="s">
        <v>55</v>
      </c>
      <c r="D1287" s="153" t="s">
        <v>56</v>
      </c>
      <c r="E1287" s="244">
        <v>86695452</v>
      </c>
      <c r="F1287" s="144" t="s">
        <v>2956</v>
      </c>
      <c r="G1287" s="230"/>
      <c r="H1287" s="154">
        <v>37161</v>
      </c>
      <c r="I1287" s="153">
        <v>24</v>
      </c>
      <c r="J1287" s="148" t="s">
        <v>70</v>
      </c>
      <c r="K1287" s="153"/>
      <c r="L1287" s="153"/>
      <c r="M1287" s="153"/>
      <c r="N1287" s="153">
        <v>110</v>
      </c>
      <c r="O1287" s="155" t="s">
        <v>2957</v>
      </c>
      <c r="P1287" s="156" t="s">
        <v>2242</v>
      </c>
      <c r="Q1287" s="157" t="s">
        <v>110</v>
      </c>
      <c r="R1287" s="158">
        <v>46141</v>
      </c>
      <c r="S1287" s="159"/>
      <c r="T1287" s="159" t="s">
        <v>62</v>
      </c>
      <c r="U1287" s="159" t="s">
        <v>111</v>
      </c>
      <c r="V1287" s="154">
        <v>46114</v>
      </c>
      <c r="W1287" s="154">
        <v>46141</v>
      </c>
      <c r="X1287" s="154" t="s">
        <v>126</v>
      </c>
      <c r="Y1287" s="160" t="s">
        <v>2958</v>
      </c>
      <c r="Z1287" s="160" t="s">
        <v>128</v>
      </c>
      <c r="AA1287" s="153">
        <v>90</v>
      </c>
      <c r="AB1287" s="153">
        <v>1.6</v>
      </c>
      <c r="AC1287" s="182">
        <f t="shared" si="42"/>
        <v>35.156249999999993</v>
      </c>
      <c r="AD1287" s="153" t="str">
        <f t="shared" si="43"/>
        <v>OBESIDADE II</v>
      </c>
      <c r="AE1287" s="233" t="s">
        <v>135</v>
      </c>
      <c r="AF1287" s="153" t="s">
        <v>130</v>
      </c>
      <c r="AG1287" s="159"/>
      <c r="AH1287" s="153"/>
      <c r="AI1287" s="161"/>
      <c r="AJ1287" s="153"/>
      <c r="AK1287" s="153"/>
      <c r="AL1287" s="207" t="s">
        <v>136</v>
      </c>
      <c r="AM1287" s="207"/>
      <c r="AN1287" s="207"/>
      <c r="AO1287" s="207" t="str">
        <f ca="1">IF(R1287="","",IF(R1287&gt;TODAY(),"0 meses",DATEDIF(R1287,TODAY(),"m") &amp; " meses"))</f>
        <v>1 meses</v>
      </c>
      <c r="AP1287" s="147" t="s">
        <v>67</v>
      </c>
      <c r="AQ1287" s="147" t="s">
        <v>67</v>
      </c>
      <c r="AR1287" s="147"/>
      <c r="AS1287" s="209" t="s">
        <v>68</v>
      </c>
      <c r="AT1287" s="223" t="str">
        <f>MONTH(B1287)&amp;"/"&amp;YEAR(B1287)</f>
        <v>3/2026</v>
      </c>
      <c r="AU1287" s="223">
        <f>WEEKNUM(B1287)-WEEKNUM(EOMONTH(B1287,-1)+1)+1</f>
        <v>1</v>
      </c>
      <c r="AV1287" s="209" t="str">
        <f>MONTH(R1287)&amp;"/"&amp;YEAR(R1287)</f>
        <v>4/2026</v>
      </c>
      <c r="AW1287" s="209">
        <f>WEEKNUM(R1287)-WEEKNUM(EOMONTH(R1287,-1)+1)+1</f>
        <v>5</v>
      </c>
      <c r="AX1287" s="209">
        <f>IF(BB1287="S",IF(Q1287="1. Aceitou o programa",R1287-B1287,0),0)</f>
        <v>58</v>
      </c>
      <c r="AY1287" s="209">
        <f>IF(BB1287="S",IF(AND(S1287&lt;&gt;"",R1287&lt;&gt;""),S1287-R1287,0),0)</f>
        <v>0</v>
      </c>
      <c r="AZ1287" s="209">
        <f>IF(BB1287="S",IF(Q1287="1. Aceitou o programa",IF(OR(X1287="Não se Aplica",X1287=""),IF(OR(W1287="Não se Aplica",W1287=""),0,W1287-V1287),AVERAGE(X1287-W1287,W1287-V1287)),0),0)</f>
        <v>27</v>
      </c>
      <c r="BA1287" s="209">
        <f>IF(BB1287="S",IF(AND(Q1287="1. Aceitou o programa",AH1287="Realizada"),IFERROR(IF(AG1287="",0,AG1287-R1287),0),0),0)</f>
        <v>0</v>
      </c>
      <c r="BB1287" s="209" t="str">
        <f>_xlfn.XLOOKUP(U1287,'Lista Suspensa'!$AA$20:$AA$23,'Lista Suspensa'!$AB$20:$AB$23,"N/A")</f>
        <v>S</v>
      </c>
    </row>
    <row r="1288" spans="1:54" ht="12" customHeight="1">
      <c r="A1288" s="151" t="s">
        <v>67</v>
      </c>
      <c r="B1288" s="152">
        <v>46107</v>
      </c>
      <c r="C1288" s="153" t="s">
        <v>122</v>
      </c>
      <c r="D1288" s="153" t="s">
        <v>175</v>
      </c>
      <c r="E1288" s="244">
        <v>94649141</v>
      </c>
      <c r="F1288" s="144" t="s">
        <v>2959</v>
      </c>
      <c r="G1288" s="230"/>
      <c r="H1288" s="154">
        <v>31758</v>
      </c>
      <c r="I1288" s="153">
        <v>39</v>
      </c>
      <c r="J1288" s="148" t="s">
        <v>70</v>
      </c>
      <c r="K1288" s="153" t="s">
        <v>59</v>
      </c>
      <c r="L1288" s="153"/>
      <c r="M1288" s="153"/>
      <c r="N1288" s="153">
        <v>380</v>
      </c>
      <c r="O1288" s="155">
        <v>11911255076</v>
      </c>
      <c r="P1288" s="156" t="s">
        <v>89</v>
      </c>
      <c r="Q1288" s="157" t="s">
        <v>110</v>
      </c>
      <c r="R1288" s="158">
        <v>46141</v>
      </c>
      <c r="S1288" s="159"/>
      <c r="T1288" s="159" t="s">
        <v>62</v>
      </c>
      <c r="U1288" s="159" t="s">
        <v>111</v>
      </c>
      <c r="V1288" s="154">
        <v>46111</v>
      </c>
      <c r="W1288" s="154">
        <v>46141</v>
      </c>
      <c r="X1288" s="154" t="s">
        <v>126</v>
      </c>
      <c r="Y1288" s="160">
        <v>46111</v>
      </c>
      <c r="Z1288" s="160" t="s">
        <v>128</v>
      </c>
      <c r="AA1288" s="153">
        <v>92</v>
      </c>
      <c r="AB1288" s="153">
        <v>1.53</v>
      </c>
      <c r="AC1288" s="182">
        <f t="shared" si="42"/>
        <v>39.301123499508734</v>
      </c>
      <c r="AD1288" s="153" t="str">
        <f t="shared" si="43"/>
        <v>OBESIDADE II</v>
      </c>
      <c r="AE1288" s="233" t="s">
        <v>225</v>
      </c>
      <c r="AF1288" s="153" t="s">
        <v>130</v>
      </c>
      <c r="AG1288" s="159"/>
      <c r="AH1288" s="153"/>
      <c r="AI1288" s="161"/>
      <c r="AJ1288" s="153"/>
      <c r="AK1288" s="153"/>
      <c r="AL1288" s="207" t="s">
        <v>131</v>
      </c>
      <c r="AM1288" s="207"/>
      <c r="AN1288" s="207"/>
      <c r="AO1288" s="207" t="str">
        <f ca="1">IF(R1288="","",IF(R1288&gt;TODAY(),"0 meses",DATEDIF(R1288,TODAY(),"m") &amp; " meses"))</f>
        <v>1 meses</v>
      </c>
      <c r="AP1288" s="147" t="s">
        <v>67</v>
      </c>
      <c r="AQ1288" s="147" t="s">
        <v>67</v>
      </c>
      <c r="AR1288" s="147"/>
      <c r="AS1288" s="209" t="s">
        <v>68</v>
      </c>
      <c r="AT1288" s="223" t="str">
        <f>MONTH(B1288)&amp;"/"&amp;YEAR(B1288)</f>
        <v>3/2026</v>
      </c>
      <c r="AU1288" s="223">
        <f>WEEKNUM(B1288)-WEEKNUM(EOMONTH(B1288,-1)+1)+1</f>
        <v>4</v>
      </c>
      <c r="AV1288" s="209" t="str">
        <f>MONTH(R1288)&amp;"/"&amp;YEAR(R1288)</f>
        <v>4/2026</v>
      </c>
      <c r="AW1288" s="209">
        <f>WEEKNUM(R1288)-WEEKNUM(EOMONTH(R1288,-1)+1)+1</f>
        <v>5</v>
      </c>
      <c r="AX1288" s="209">
        <f>IF(BB1288="S",IF(Q1288="1. Aceitou o programa",R1288-B1288,0),0)</f>
        <v>34</v>
      </c>
      <c r="AY1288" s="209">
        <f>IF(BB1288="S",IF(AND(S1288&lt;&gt;"",R1288&lt;&gt;""),S1288-R1288,0),0)</f>
        <v>0</v>
      </c>
      <c r="AZ1288" s="209">
        <f>IF(BB1288="S",IF(Q1288="1. Aceitou o programa",IF(OR(X1288="Não se Aplica",X1288=""),IF(OR(W1288="Não se Aplica",W1288=""),0,W1288-V1288),AVERAGE(X1288-W1288,W1288-V1288)),0),0)</f>
        <v>30</v>
      </c>
      <c r="BA1288" s="209">
        <f>IF(BB1288="S",IF(AND(Q1288="1. Aceitou o programa",AH1288="Realizada"),IFERROR(IF(AG1288="",0,AG1288-R1288),0),0),0)</f>
        <v>0</v>
      </c>
      <c r="BB1288" s="209" t="str">
        <f>_xlfn.XLOOKUP(U1288,'Lista Suspensa'!$AA$20:$AA$23,'Lista Suspensa'!$AB$20:$AB$23,"N/A")</f>
        <v>S</v>
      </c>
    </row>
    <row r="1289" spans="1:54" ht="12" customHeight="1">
      <c r="A1289" s="151" t="s">
        <v>67</v>
      </c>
      <c r="B1289" s="152">
        <v>46099</v>
      </c>
      <c r="C1289" s="153" t="s">
        <v>297</v>
      </c>
      <c r="D1289" s="153" t="s">
        <v>455</v>
      </c>
      <c r="E1289" s="244">
        <v>93776416</v>
      </c>
      <c r="F1289" s="144" t="s">
        <v>2960</v>
      </c>
      <c r="G1289" s="230"/>
      <c r="H1289" s="154">
        <v>30175</v>
      </c>
      <c r="I1289" s="153">
        <v>43</v>
      </c>
      <c r="J1289" s="148" t="s">
        <v>58</v>
      </c>
      <c r="K1289" s="153" t="s">
        <v>59</v>
      </c>
      <c r="L1289" s="153"/>
      <c r="M1289" s="153"/>
      <c r="N1289" s="153">
        <v>400</v>
      </c>
      <c r="O1289" s="155" t="s">
        <v>2961</v>
      </c>
      <c r="P1289" s="156" t="s">
        <v>89</v>
      </c>
      <c r="Q1289" s="157" t="s">
        <v>110</v>
      </c>
      <c r="R1289" s="158">
        <v>46141</v>
      </c>
      <c r="S1289" s="159"/>
      <c r="T1289" s="159" t="s">
        <v>62</v>
      </c>
      <c r="U1289" s="159" t="s">
        <v>111</v>
      </c>
      <c r="V1289" s="154">
        <v>46111</v>
      </c>
      <c r="W1289" s="154">
        <v>46141</v>
      </c>
      <c r="X1289" s="154" t="s">
        <v>126</v>
      </c>
      <c r="Y1289" s="160">
        <v>46111</v>
      </c>
      <c r="Z1289" s="160" t="s">
        <v>128</v>
      </c>
      <c r="AA1289" s="153">
        <v>114</v>
      </c>
      <c r="AB1289" s="153">
        <v>1.83</v>
      </c>
      <c r="AC1289" s="182">
        <f t="shared" si="42"/>
        <v>34.04102839738421</v>
      </c>
      <c r="AD1289" s="153" t="str">
        <f t="shared" si="43"/>
        <v>OBESIDADE I</v>
      </c>
      <c r="AE1289" s="233" t="s">
        <v>135</v>
      </c>
      <c r="AF1289" s="153" t="s">
        <v>130</v>
      </c>
      <c r="AG1289" s="159"/>
      <c r="AH1289" s="153"/>
      <c r="AI1289" s="161"/>
      <c r="AJ1289" s="153"/>
      <c r="AK1289" s="153"/>
      <c r="AL1289" s="207" t="s">
        <v>131</v>
      </c>
      <c r="AM1289" s="207"/>
      <c r="AN1289" s="207"/>
      <c r="AO1289" s="207" t="str">
        <f ca="1">IF(R1289="","",IF(R1289&gt;TODAY(),"0 meses",DATEDIF(R1289,TODAY(),"m") &amp; " meses"))</f>
        <v>1 meses</v>
      </c>
      <c r="AP1289" s="147" t="s">
        <v>67</v>
      </c>
      <c r="AQ1289" s="147" t="s">
        <v>67</v>
      </c>
      <c r="AR1289" s="147"/>
      <c r="AS1289" s="209" t="s">
        <v>68</v>
      </c>
      <c r="AT1289" s="223" t="str">
        <f>MONTH(B1289)&amp;"/"&amp;YEAR(B1289)</f>
        <v>3/2026</v>
      </c>
      <c r="AU1289" s="223">
        <f>WEEKNUM(B1289)-WEEKNUM(EOMONTH(B1289,-1)+1)+1</f>
        <v>3</v>
      </c>
      <c r="AV1289" s="209" t="str">
        <f>MONTH(R1289)&amp;"/"&amp;YEAR(R1289)</f>
        <v>4/2026</v>
      </c>
      <c r="AW1289" s="209">
        <f>WEEKNUM(R1289)-WEEKNUM(EOMONTH(R1289,-1)+1)+1</f>
        <v>5</v>
      </c>
      <c r="AX1289" s="209">
        <f>IF(BB1289="S",IF(Q1289="1. Aceitou o programa",R1289-B1289,0),0)</f>
        <v>42</v>
      </c>
      <c r="AY1289" s="209">
        <f>IF(BB1289="S",IF(AND(S1289&lt;&gt;"",R1289&lt;&gt;""),S1289-R1289,0),0)</f>
        <v>0</v>
      </c>
      <c r="AZ1289" s="209">
        <f>IF(BB1289="S",IF(Q1289="1. Aceitou o programa",IF(OR(X1289="Não se Aplica",X1289=""),IF(OR(W1289="Não se Aplica",W1289=""),0,W1289-V1289),AVERAGE(X1289-W1289,W1289-V1289)),0),0)</f>
        <v>30</v>
      </c>
      <c r="BA1289" s="209">
        <f>IF(BB1289="S",IF(AND(Q1289="1. Aceitou o programa",AH1289="Realizada"),IFERROR(IF(AG1289="",0,AG1289-R1289),0),0),0)</f>
        <v>0</v>
      </c>
      <c r="BB1289" s="209" t="str">
        <f>_xlfn.XLOOKUP(U1289,'Lista Suspensa'!$AA$20:$AA$23,'Lista Suspensa'!$AB$20:$AB$23,"N/A")</f>
        <v>S</v>
      </c>
    </row>
    <row r="1290" spans="1:54" ht="12" customHeight="1">
      <c r="A1290" s="151" t="s">
        <v>67</v>
      </c>
      <c r="B1290" s="152">
        <v>46107</v>
      </c>
      <c r="C1290" s="153" t="s">
        <v>297</v>
      </c>
      <c r="D1290" s="153" t="s">
        <v>455</v>
      </c>
      <c r="E1290" s="244">
        <v>87537173</v>
      </c>
      <c r="F1290" s="144" t="s">
        <v>2962</v>
      </c>
      <c r="G1290" s="230"/>
      <c r="H1290" s="154">
        <v>29876</v>
      </c>
      <c r="I1290" s="153">
        <v>44</v>
      </c>
      <c r="J1290" s="148" t="s">
        <v>58</v>
      </c>
      <c r="K1290" s="153"/>
      <c r="L1290" s="153"/>
      <c r="M1290" s="153"/>
      <c r="N1290" s="153"/>
      <c r="O1290" s="155">
        <v>11980663816</v>
      </c>
      <c r="P1290" s="156" t="s">
        <v>2242</v>
      </c>
      <c r="Q1290" s="157" t="s">
        <v>110</v>
      </c>
      <c r="R1290" s="158">
        <v>46141</v>
      </c>
      <c r="S1290" s="159"/>
      <c r="T1290" s="159" t="s">
        <v>62</v>
      </c>
      <c r="U1290" s="159" t="s">
        <v>111</v>
      </c>
      <c r="V1290" s="154">
        <v>46112</v>
      </c>
      <c r="W1290" s="154" t="s">
        <v>126</v>
      </c>
      <c r="X1290" s="154" t="s">
        <v>126</v>
      </c>
      <c r="Y1290" s="160">
        <v>46111</v>
      </c>
      <c r="Z1290" s="160" t="s">
        <v>128</v>
      </c>
      <c r="AA1290" s="153">
        <v>87</v>
      </c>
      <c r="AB1290" s="153">
        <v>1.6</v>
      </c>
      <c r="AC1290" s="182">
        <f t="shared" si="42"/>
        <v>33.984374999999993</v>
      </c>
      <c r="AD1290" s="153" t="str">
        <f t="shared" si="43"/>
        <v>OBESIDADE I</v>
      </c>
      <c r="AE1290" s="233" t="s">
        <v>225</v>
      </c>
      <c r="AF1290" s="153" t="s">
        <v>130</v>
      </c>
      <c r="AG1290" s="159"/>
      <c r="AH1290" s="153"/>
      <c r="AI1290" s="161"/>
      <c r="AJ1290" s="153"/>
      <c r="AK1290" s="153"/>
      <c r="AL1290" s="207" t="s">
        <v>131</v>
      </c>
      <c r="AM1290" s="207"/>
      <c r="AN1290" s="207"/>
      <c r="AO1290" s="207" t="str">
        <f ca="1">IF(R1290="","",IF(R1290&gt;TODAY(),"0 meses",DATEDIF(R1290,TODAY(),"m") &amp; " meses"))</f>
        <v>1 meses</v>
      </c>
      <c r="AP1290" s="147" t="s">
        <v>67</v>
      </c>
      <c r="AQ1290" s="147" t="s">
        <v>67</v>
      </c>
      <c r="AR1290" s="147"/>
      <c r="AS1290" s="209" t="s">
        <v>68</v>
      </c>
      <c r="AT1290" s="223" t="str">
        <f>MONTH(B1290)&amp;"/"&amp;YEAR(B1290)</f>
        <v>3/2026</v>
      </c>
      <c r="AU1290" s="223">
        <f>WEEKNUM(B1290)-WEEKNUM(EOMONTH(B1290,-1)+1)+1</f>
        <v>4</v>
      </c>
      <c r="AV1290" s="209" t="str">
        <f>MONTH(R1290)&amp;"/"&amp;YEAR(R1290)</f>
        <v>4/2026</v>
      </c>
      <c r="AW1290" s="209">
        <f>WEEKNUM(R1290)-WEEKNUM(EOMONTH(R1290,-1)+1)+1</f>
        <v>5</v>
      </c>
      <c r="AX1290" s="209">
        <f>IF(BB1290="S",IF(Q1290="1. Aceitou o programa",R1290-B1290,0),0)</f>
        <v>34</v>
      </c>
      <c r="AY1290" s="209">
        <f>IF(BB1290="S",IF(AND(S1290&lt;&gt;"",R1290&lt;&gt;""),S1290-R1290,0),0)</f>
        <v>0</v>
      </c>
      <c r="AZ1290" s="209">
        <f>IF(BB1290="S",IF(Q1290="1. Aceitou o programa",IF(OR(X1290="Não se Aplica",X1290=""),IF(OR(W1290="Não se Aplica",W1290=""),0,W1290-V1290),AVERAGE(X1290-W1290,W1290-V1290)),0),0)</f>
        <v>0</v>
      </c>
      <c r="BA1290" s="209">
        <f>IF(BB1290="S",IF(AND(Q1290="1. Aceitou o programa",AH1290="Realizada"),IFERROR(IF(AG1290="",0,AG1290-R1290),0),0),0)</f>
        <v>0</v>
      </c>
      <c r="BB1290" s="209" t="str">
        <f>_xlfn.XLOOKUP(U1290,'Lista Suspensa'!$AA$20:$AA$23,'Lista Suspensa'!$AB$20:$AB$23,"N/A")</f>
        <v>S</v>
      </c>
    </row>
    <row r="1291" spans="1:54" ht="12" customHeight="1">
      <c r="A1291" s="151" t="s">
        <v>67</v>
      </c>
      <c r="B1291" s="152">
        <v>46107</v>
      </c>
      <c r="C1291" s="153" t="s">
        <v>297</v>
      </c>
      <c r="D1291" s="153" t="s">
        <v>455</v>
      </c>
      <c r="E1291" s="244">
        <v>94204705</v>
      </c>
      <c r="F1291" s="144" t="s">
        <v>2963</v>
      </c>
      <c r="G1291" s="230"/>
      <c r="H1291" s="154">
        <v>30446</v>
      </c>
      <c r="I1291" s="153">
        <v>43</v>
      </c>
      <c r="J1291" s="148" t="s">
        <v>70</v>
      </c>
      <c r="K1291" s="153" t="s">
        <v>59</v>
      </c>
      <c r="L1291" s="153"/>
      <c r="M1291" s="153"/>
      <c r="N1291" s="153"/>
      <c r="O1291" s="155">
        <v>11966364027</v>
      </c>
      <c r="P1291" s="156" t="s">
        <v>2242</v>
      </c>
      <c r="Q1291" s="157" t="s">
        <v>110</v>
      </c>
      <c r="R1291" s="158">
        <v>46141</v>
      </c>
      <c r="S1291" s="159"/>
      <c r="T1291" s="159" t="s">
        <v>62</v>
      </c>
      <c r="U1291" s="159" t="s">
        <v>111</v>
      </c>
      <c r="V1291" s="154">
        <v>46111</v>
      </c>
      <c r="W1291" s="154" t="s">
        <v>126</v>
      </c>
      <c r="X1291" s="154" t="s">
        <v>126</v>
      </c>
      <c r="Y1291" s="160">
        <v>46111</v>
      </c>
      <c r="Z1291" s="160" t="s">
        <v>128</v>
      </c>
      <c r="AA1291" s="153">
        <v>90</v>
      </c>
      <c r="AB1291" s="153">
        <v>1.5</v>
      </c>
      <c r="AC1291" s="182">
        <f t="shared" si="42"/>
        <v>40</v>
      </c>
      <c r="AD1291" s="153" t="str">
        <f t="shared" si="43"/>
        <v>OBESIDADE III</v>
      </c>
      <c r="AE1291" s="233" t="s">
        <v>225</v>
      </c>
      <c r="AF1291" s="153" t="s">
        <v>130</v>
      </c>
      <c r="AG1291" s="159"/>
      <c r="AH1291" s="153"/>
      <c r="AI1291" s="161"/>
      <c r="AJ1291" s="153"/>
      <c r="AK1291" s="153"/>
      <c r="AL1291" s="207" t="s">
        <v>131</v>
      </c>
      <c r="AM1291" s="207"/>
      <c r="AN1291" s="207"/>
      <c r="AO1291" s="207" t="str">
        <f ca="1">IF(R1291="","",IF(R1291&gt;TODAY(),"0 meses",DATEDIF(R1291,TODAY(),"m") &amp; " meses"))</f>
        <v>1 meses</v>
      </c>
      <c r="AP1291" s="147" t="s">
        <v>67</v>
      </c>
      <c r="AQ1291" s="147" t="s">
        <v>67</v>
      </c>
      <c r="AR1291" s="147"/>
      <c r="AS1291" s="209" t="s">
        <v>68</v>
      </c>
      <c r="AT1291" s="223" t="str">
        <f>MONTH(B1291)&amp;"/"&amp;YEAR(B1291)</f>
        <v>3/2026</v>
      </c>
      <c r="AU1291" s="223">
        <f>WEEKNUM(B1291)-WEEKNUM(EOMONTH(B1291,-1)+1)+1</f>
        <v>4</v>
      </c>
      <c r="AV1291" s="209" t="str">
        <f>MONTH(R1291)&amp;"/"&amp;YEAR(R1291)</f>
        <v>4/2026</v>
      </c>
      <c r="AW1291" s="209">
        <f>WEEKNUM(R1291)-WEEKNUM(EOMONTH(R1291,-1)+1)+1</f>
        <v>5</v>
      </c>
      <c r="AX1291" s="209">
        <f>IF(BB1291="S",IF(Q1291="1. Aceitou o programa",R1291-B1291,0),0)</f>
        <v>34</v>
      </c>
      <c r="AY1291" s="209">
        <f>IF(BB1291="S",IF(AND(S1291&lt;&gt;"",R1291&lt;&gt;""),S1291-R1291,0),0)</f>
        <v>0</v>
      </c>
      <c r="AZ1291" s="209">
        <f>IF(BB1291="S",IF(Q1291="1. Aceitou o programa",IF(OR(X1291="Não se Aplica",X1291=""),IF(OR(W1291="Não se Aplica",W1291=""),0,W1291-V1291),AVERAGE(X1291-W1291,W1291-V1291)),0),0)</f>
        <v>0</v>
      </c>
      <c r="BA1291" s="209">
        <f>IF(BB1291="S",IF(AND(Q1291="1. Aceitou o programa",AH1291="Realizada"),IFERROR(IF(AG1291="",0,AG1291-R1291),0),0),0)</f>
        <v>0</v>
      </c>
      <c r="BB1291" s="209" t="str">
        <f>_xlfn.XLOOKUP(U1291,'Lista Suspensa'!$AA$20:$AA$23,'Lista Suspensa'!$AB$20:$AB$23,"N/A")</f>
        <v>S</v>
      </c>
    </row>
    <row r="1292" spans="1:54" ht="12" customHeight="1">
      <c r="A1292" s="151" t="s">
        <v>54</v>
      </c>
      <c r="B1292" s="152">
        <v>46112</v>
      </c>
      <c r="C1292" s="153" t="s">
        <v>55</v>
      </c>
      <c r="D1292" s="153" t="s">
        <v>56</v>
      </c>
      <c r="E1292" s="244">
        <v>92629738</v>
      </c>
      <c r="F1292" s="144" t="s">
        <v>2964</v>
      </c>
      <c r="G1292" s="230"/>
      <c r="H1292" s="154">
        <v>27614</v>
      </c>
      <c r="I1292" s="153">
        <v>50</v>
      </c>
      <c r="J1292" s="148" t="s">
        <v>70</v>
      </c>
      <c r="K1292" s="153" t="s">
        <v>101</v>
      </c>
      <c r="L1292" s="153"/>
      <c r="M1292" s="153"/>
      <c r="N1292" s="153"/>
      <c r="O1292" s="155">
        <v>21988787277</v>
      </c>
      <c r="P1292" s="156" t="s">
        <v>2242</v>
      </c>
      <c r="Q1292" s="157" t="s">
        <v>110</v>
      </c>
      <c r="R1292" s="158">
        <v>46141</v>
      </c>
      <c r="S1292" s="159"/>
      <c r="T1292" s="159" t="s">
        <v>62</v>
      </c>
      <c r="U1292" s="159" t="s">
        <v>111</v>
      </c>
      <c r="V1292" s="154">
        <v>46141</v>
      </c>
      <c r="W1292" s="154" t="s">
        <v>126</v>
      </c>
      <c r="X1292" s="154" t="s">
        <v>126</v>
      </c>
      <c r="Y1292" s="160" t="s">
        <v>2900</v>
      </c>
      <c r="Z1292" s="160" t="s">
        <v>128</v>
      </c>
      <c r="AA1292" s="153">
        <v>90</v>
      </c>
      <c r="AB1292" s="153">
        <v>1.62</v>
      </c>
      <c r="AC1292" s="182">
        <f t="shared" si="42"/>
        <v>34.293552812071326</v>
      </c>
      <c r="AD1292" s="153" t="str">
        <f t="shared" si="43"/>
        <v>OBESIDADE I</v>
      </c>
      <c r="AE1292" s="233" t="s">
        <v>1092</v>
      </c>
      <c r="AF1292" s="153" t="s">
        <v>130</v>
      </c>
      <c r="AG1292" s="159"/>
      <c r="AH1292" s="153"/>
      <c r="AI1292" s="161"/>
      <c r="AJ1292" s="153"/>
      <c r="AK1292" s="153"/>
      <c r="AL1292" s="207" t="s">
        <v>131</v>
      </c>
      <c r="AM1292" s="207"/>
      <c r="AN1292" s="207"/>
      <c r="AO1292" s="207" t="str">
        <f ca="1">IF(R1292="","",IF(R1292&gt;TODAY(),"0 meses",DATEDIF(R1292,TODAY(),"m") &amp; " meses"))</f>
        <v>1 meses</v>
      </c>
      <c r="AP1292" s="147" t="s">
        <v>67</v>
      </c>
      <c r="AQ1292" s="147" t="s">
        <v>67</v>
      </c>
      <c r="AR1292" s="147"/>
      <c r="AS1292" s="209" t="s">
        <v>68</v>
      </c>
      <c r="AT1292" s="223" t="str">
        <f>MONTH(B1292)&amp;"/"&amp;YEAR(B1292)</f>
        <v>3/2026</v>
      </c>
      <c r="AU1292" s="223">
        <f>WEEKNUM(B1292)-WEEKNUM(EOMONTH(B1292,-1)+1)+1</f>
        <v>5</v>
      </c>
      <c r="AV1292" s="209" t="str">
        <f>MONTH(R1292)&amp;"/"&amp;YEAR(R1292)</f>
        <v>4/2026</v>
      </c>
      <c r="AW1292" s="209">
        <f>WEEKNUM(R1292)-WEEKNUM(EOMONTH(R1292,-1)+1)+1</f>
        <v>5</v>
      </c>
      <c r="AX1292" s="209">
        <f>IF(BB1292="S",IF(Q1292="1. Aceitou o programa",R1292-B1292,0),0)</f>
        <v>29</v>
      </c>
      <c r="AY1292" s="209">
        <f>IF(BB1292="S",IF(AND(S1292&lt;&gt;"",R1292&lt;&gt;""),S1292-R1292,0),0)</f>
        <v>0</v>
      </c>
      <c r="AZ1292" s="209">
        <f>IF(BB1292="S",IF(Q1292="1. Aceitou o programa",IF(OR(X1292="Não se Aplica",X1292=""),IF(OR(W1292="Não se Aplica",W1292=""),0,W1292-V1292),AVERAGE(X1292-W1292,W1292-V1292)),0),0)</f>
        <v>0</v>
      </c>
      <c r="BA1292" s="209">
        <f>IF(BB1292="S",IF(AND(Q1292="1. Aceitou o programa",AH1292="Realizada"),IFERROR(IF(AG1292="",0,AG1292-R1292),0),0),0)</f>
        <v>0</v>
      </c>
      <c r="BB1292" s="209" t="str">
        <f>_xlfn.XLOOKUP(U1292,'Lista Suspensa'!$AA$20:$AA$23,'Lista Suspensa'!$AB$20:$AB$23,"N/A")</f>
        <v>S</v>
      </c>
    </row>
    <row r="1293" spans="1:54" ht="12" customHeight="1">
      <c r="A1293" s="151" t="s">
        <v>67</v>
      </c>
      <c r="B1293" s="152">
        <v>46122</v>
      </c>
      <c r="C1293" s="153" t="s">
        <v>297</v>
      </c>
      <c r="D1293" s="153" t="s">
        <v>455</v>
      </c>
      <c r="E1293" s="244">
        <v>89925336</v>
      </c>
      <c r="F1293" s="144" t="s">
        <v>2965</v>
      </c>
      <c r="G1293" s="230"/>
      <c r="H1293" s="154">
        <v>25680</v>
      </c>
      <c r="I1293" s="153">
        <v>56</v>
      </c>
      <c r="J1293" s="148" t="s">
        <v>70</v>
      </c>
      <c r="K1293" s="153" t="s">
        <v>1066</v>
      </c>
      <c r="L1293" s="153"/>
      <c r="M1293" s="153"/>
      <c r="N1293" s="153">
        <v>380</v>
      </c>
      <c r="O1293" s="155">
        <v>81989103015</v>
      </c>
      <c r="P1293" s="156" t="s">
        <v>2077</v>
      </c>
      <c r="Q1293" s="157" t="s">
        <v>110</v>
      </c>
      <c r="R1293" s="158">
        <v>46141</v>
      </c>
      <c r="S1293" s="159"/>
      <c r="T1293" s="159" t="s">
        <v>62</v>
      </c>
      <c r="U1293" s="159" t="s">
        <v>111</v>
      </c>
      <c r="V1293" s="154">
        <v>46139</v>
      </c>
      <c r="W1293" s="154">
        <v>46141</v>
      </c>
      <c r="X1293" s="154" t="s">
        <v>126</v>
      </c>
      <c r="Y1293" s="160" t="s">
        <v>2966</v>
      </c>
      <c r="Z1293" s="160" t="s">
        <v>128</v>
      </c>
      <c r="AA1293" s="153">
        <v>94</v>
      </c>
      <c r="AB1293" s="153">
        <v>1.52</v>
      </c>
      <c r="AC1293" s="182">
        <f t="shared" si="42"/>
        <v>40.685595567867033</v>
      </c>
      <c r="AD1293" s="153" t="str">
        <f t="shared" si="43"/>
        <v>OBESIDADE III</v>
      </c>
      <c r="AE1293" s="233" t="s">
        <v>135</v>
      </c>
      <c r="AF1293" s="153" t="s">
        <v>130</v>
      </c>
      <c r="AG1293" s="159"/>
      <c r="AH1293" s="153"/>
      <c r="AI1293" s="161"/>
      <c r="AJ1293" s="153"/>
      <c r="AK1293" s="153"/>
      <c r="AL1293" s="207" t="s">
        <v>131</v>
      </c>
      <c r="AM1293" s="207"/>
      <c r="AN1293" s="207"/>
      <c r="AO1293" s="207" t="str">
        <f ca="1">IF(R1293="","",IF(R1293&gt;TODAY(),"0 meses",DATEDIF(R1293,TODAY(),"m") &amp; " meses"))</f>
        <v>1 meses</v>
      </c>
      <c r="AP1293" s="147" t="s">
        <v>67</v>
      </c>
      <c r="AQ1293" s="147" t="s">
        <v>67</v>
      </c>
      <c r="AR1293" s="147"/>
      <c r="AS1293" s="209" t="s">
        <v>68</v>
      </c>
      <c r="AT1293" s="223" t="str">
        <f>MONTH(B1293)&amp;"/"&amp;YEAR(B1293)</f>
        <v>4/2026</v>
      </c>
      <c r="AU1293" s="223">
        <f>WEEKNUM(B1293)-WEEKNUM(EOMONTH(B1293,-1)+1)+1</f>
        <v>2</v>
      </c>
      <c r="AV1293" s="209" t="str">
        <f>MONTH(R1293)&amp;"/"&amp;YEAR(R1293)</f>
        <v>4/2026</v>
      </c>
      <c r="AW1293" s="209">
        <f>WEEKNUM(R1293)-WEEKNUM(EOMONTH(R1293,-1)+1)+1</f>
        <v>5</v>
      </c>
      <c r="AX1293" s="209">
        <f>IF(BB1293="S",IF(Q1293="1. Aceitou o programa",R1293-B1293,0),0)</f>
        <v>19</v>
      </c>
      <c r="AY1293" s="209">
        <f>IF(BB1293="S",IF(AND(S1293&lt;&gt;"",R1293&lt;&gt;""),S1293-R1293,0),0)</f>
        <v>0</v>
      </c>
      <c r="AZ1293" s="209">
        <f>IF(BB1293="S",IF(Q1293="1. Aceitou o programa",IF(OR(X1293="Não se Aplica",X1293=""),IF(OR(W1293="Não se Aplica",W1293=""),0,W1293-V1293),AVERAGE(X1293-W1293,W1293-V1293)),0),0)</f>
        <v>2</v>
      </c>
      <c r="BA1293" s="209">
        <f>IF(BB1293="S",IF(AND(Q1293="1. Aceitou o programa",AH1293="Realizada"),IFERROR(IF(AG1293="",0,AG1293-R1293),0),0),0)</f>
        <v>0</v>
      </c>
      <c r="BB1293" s="209" t="str">
        <f>_xlfn.XLOOKUP(U1293,'Lista Suspensa'!$AA$20:$AA$23,'Lista Suspensa'!$AB$20:$AB$23,"N/A")</f>
        <v>S</v>
      </c>
    </row>
    <row r="1294" spans="1:54" ht="12" customHeight="1">
      <c r="A1294" s="151" t="s">
        <v>67</v>
      </c>
      <c r="B1294" s="152">
        <v>46122</v>
      </c>
      <c r="C1294" s="153" t="s">
        <v>297</v>
      </c>
      <c r="D1294" s="153" t="s">
        <v>455</v>
      </c>
      <c r="E1294" s="244">
        <v>93840278</v>
      </c>
      <c r="F1294" s="144" t="s">
        <v>2967</v>
      </c>
      <c r="G1294" s="230"/>
      <c r="H1294" s="154">
        <v>24123</v>
      </c>
      <c r="I1294" s="153">
        <v>60</v>
      </c>
      <c r="J1294" s="148" t="s">
        <v>70</v>
      </c>
      <c r="K1294" s="153" t="s">
        <v>101</v>
      </c>
      <c r="L1294" s="153"/>
      <c r="M1294" s="153"/>
      <c r="N1294" s="153">
        <v>75</v>
      </c>
      <c r="O1294" s="155">
        <v>21980301399</v>
      </c>
      <c r="P1294" s="156" t="s">
        <v>2077</v>
      </c>
      <c r="Q1294" s="157" t="s">
        <v>110</v>
      </c>
      <c r="R1294" s="158">
        <v>46141</v>
      </c>
      <c r="S1294" s="159"/>
      <c r="T1294" s="159" t="s">
        <v>62</v>
      </c>
      <c r="U1294" s="159" t="s">
        <v>111</v>
      </c>
      <c r="V1294" s="154">
        <v>46139</v>
      </c>
      <c r="W1294" s="154" t="s">
        <v>126</v>
      </c>
      <c r="X1294" s="154" t="s">
        <v>126</v>
      </c>
      <c r="Y1294" s="160" t="s">
        <v>2968</v>
      </c>
      <c r="Z1294" s="160" t="s">
        <v>128</v>
      </c>
      <c r="AA1294" s="153">
        <v>119</v>
      </c>
      <c r="AB1294" s="153">
        <v>1.69</v>
      </c>
      <c r="AC1294" s="182">
        <f t="shared" si="42"/>
        <v>41.665207800847313</v>
      </c>
      <c r="AD1294" s="153" t="str">
        <f t="shared" si="43"/>
        <v>OBESIDADE III</v>
      </c>
      <c r="AE1294" s="233" t="s">
        <v>1018</v>
      </c>
      <c r="AF1294" s="153" t="s">
        <v>130</v>
      </c>
      <c r="AG1294" s="159"/>
      <c r="AH1294" s="153"/>
      <c r="AI1294" s="161"/>
      <c r="AJ1294" s="153"/>
      <c r="AK1294" s="153"/>
      <c r="AL1294" s="207" t="s">
        <v>131</v>
      </c>
      <c r="AM1294" s="207"/>
      <c r="AN1294" s="207"/>
      <c r="AO1294" s="207" t="str">
        <f ca="1">IF(R1294="","",IF(R1294&gt;TODAY(),"0 meses",DATEDIF(R1294,TODAY(),"m") &amp; " meses"))</f>
        <v>1 meses</v>
      </c>
      <c r="AP1294" s="147" t="s">
        <v>67</v>
      </c>
      <c r="AQ1294" s="147" t="s">
        <v>67</v>
      </c>
      <c r="AR1294" s="147"/>
      <c r="AS1294" s="209" t="s">
        <v>68</v>
      </c>
      <c r="AT1294" s="223" t="str">
        <f>MONTH(B1294)&amp;"/"&amp;YEAR(B1294)</f>
        <v>4/2026</v>
      </c>
      <c r="AU1294" s="223">
        <f>WEEKNUM(B1294)-WEEKNUM(EOMONTH(B1294,-1)+1)+1</f>
        <v>2</v>
      </c>
      <c r="AV1294" s="209" t="str">
        <f>MONTH(R1294)&amp;"/"&amp;YEAR(R1294)</f>
        <v>4/2026</v>
      </c>
      <c r="AW1294" s="209">
        <f>WEEKNUM(R1294)-WEEKNUM(EOMONTH(R1294,-1)+1)+1</f>
        <v>5</v>
      </c>
      <c r="AX1294" s="209">
        <f>IF(BB1294="S",IF(Q1294="1. Aceitou o programa",R1294-B1294,0),0)</f>
        <v>19</v>
      </c>
      <c r="AY1294" s="209">
        <f>IF(BB1294="S",IF(AND(S1294&lt;&gt;"",R1294&lt;&gt;""),S1294-R1294,0),0)</f>
        <v>0</v>
      </c>
      <c r="AZ1294" s="209">
        <f>IF(BB1294="S",IF(Q1294="1. Aceitou o programa",IF(OR(X1294="Não se Aplica",X1294=""),IF(OR(W1294="Não se Aplica",W1294=""),0,W1294-V1294),AVERAGE(X1294-W1294,W1294-V1294)),0),0)</f>
        <v>0</v>
      </c>
      <c r="BA1294" s="209">
        <f>IF(BB1294="S",IF(AND(Q1294="1. Aceitou o programa",AH1294="Realizada"),IFERROR(IF(AG1294="",0,AG1294-R1294),0),0),0)</f>
        <v>0</v>
      </c>
      <c r="BB1294" s="209" t="str">
        <f>_xlfn.XLOOKUP(U1294,'Lista Suspensa'!$AA$20:$AA$23,'Lista Suspensa'!$AB$20:$AB$23,"N/A")</f>
        <v>S</v>
      </c>
    </row>
    <row r="1295" spans="1:54" ht="12" customHeight="1">
      <c r="A1295" s="151" t="s">
        <v>67</v>
      </c>
      <c r="B1295" s="152">
        <v>46122</v>
      </c>
      <c r="C1295" s="153" t="s">
        <v>297</v>
      </c>
      <c r="D1295" s="153" t="s">
        <v>455</v>
      </c>
      <c r="E1295" s="244">
        <v>94029274</v>
      </c>
      <c r="F1295" s="144" t="s">
        <v>2969</v>
      </c>
      <c r="G1295" s="230"/>
      <c r="H1295" s="154">
        <v>27768</v>
      </c>
      <c r="I1295" s="153">
        <v>50</v>
      </c>
      <c r="J1295" s="148" t="s">
        <v>70</v>
      </c>
      <c r="K1295" s="153" t="s">
        <v>101</v>
      </c>
      <c r="L1295" s="153"/>
      <c r="M1295" s="153"/>
      <c r="N1295" s="153">
        <v>450</v>
      </c>
      <c r="O1295" s="155">
        <v>21999227789</v>
      </c>
      <c r="P1295" s="156" t="s">
        <v>2077</v>
      </c>
      <c r="Q1295" s="157" t="s">
        <v>110</v>
      </c>
      <c r="R1295" s="158">
        <v>46141</v>
      </c>
      <c r="S1295" s="159"/>
      <c r="T1295" s="159" t="s">
        <v>62</v>
      </c>
      <c r="U1295" s="159" t="s">
        <v>111</v>
      </c>
      <c r="V1295" s="154">
        <v>46139</v>
      </c>
      <c r="W1295" s="154">
        <v>46141</v>
      </c>
      <c r="X1295" s="154" t="s">
        <v>126</v>
      </c>
      <c r="Y1295" s="160"/>
      <c r="Z1295" s="160" t="s">
        <v>128</v>
      </c>
      <c r="AA1295" s="153">
        <v>86</v>
      </c>
      <c r="AB1295" s="153">
        <v>1.57</v>
      </c>
      <c r="AC1295" s="182">
        <f t="shared" si="42"/>
        <v>34.889853543754306</v>
      </c>
      <c r="AD1295" s="153" t="str">
        <f t="shared" si="43"/>
        <v>OBESIDADE I</v>
      </c>
      <c r="AE1295" s="233" t="s">
        <v>129</v>
      </c>
      <c r="AF1295" s="153" t="s">
        <v>130</v>
      </c>
      <c r="AG1295" s="159"/>
      <c r="AH1295" s="153"/>
      <c r="AI1295" s="161"/>
      <c r="AJ1295" s="153"/>
      <c r="AK1295" s="153"/>
      <c r="AL1295" s="207" t="s">
        <v>131</v>
      </c>
      <c r="AM1295" s="207"/>
      <c r="AN1295" s="207"/>
      <c r="AO1295" s="207" t="str">
        <f ca="1">IF(R1295="","",IF(R1295&gt;TODAY(),"0 meses",DATEDIF(R1295,TODAY(),"m") &amp; " meses"))</f>
        <v>1 meses</v>
      </c>
      <c r="AP1295" s="147" t="s">
        <v>67</v>
      </c>
      <c r="AQ1295" s="147" t="s">
        <v>67</v>
      </c>
      <c r="AR1295" s="147"/>
      <c r="AS1295" s="209" t="s">
        <v>68</v>
      </c>
      <c r="AT1295" s="223" t="str">
        <f>MONTH(B1295)&amp;"/"&amp;YEAR(B1295)</f>
        <v>4/2026</v>
      </c>
      <c r="AU1295" s="223">
        <f>WEEKNUM(B1295)-WEEKNUM(EOMONTH(B1295,-1)+1)+1</f>
        <v>2</v>
      </c>
      <c r="AV1295" s="209" t="str">
        <f>MONTH(R1295)&amp;"/"&amp;YEAR(R1295)</f>
        <v>4/2026</v>
      </c>
      <c r="AW1295" s="209">
        <f>WEEKNUM(R1295)-WEEKNUM(EOMONTH(R1295,-1)+1)+1</f>
        <v>5</v>
      </c>
      <c r="AX1295" s="209">
        <f>IF(BB1295="S",IF(Q1295="1. Aceitou o programa",R1295-B1295,0),0)</f>
        <v>19</v>
      </c>
      <c r="AY1295" s="209">
        <f>IF(BB1295="S",IF(AND(S1295&lt;&gt;"",R1295&lt;&gt;""),S1295-R1295,0),0)</f>
        <v>0</v>
      </c>
      <c r="AZ1295" s="209">
        <f>IF(BB1295="S",IF(Q1295="1. Aceitou o programa",IF(OR(X1295="Não se Aplica",X1295=""),IF(OR(W1295="Não se Aplica",W1295=""),0,W1295-V1295),AVERAGE(X1295-W1295,W1295-V1295)),0),0)</f>
        <v>2</v>
      </c>
      <c r="BA1295" s="209">
        <f>IF(BB1295="S",IF(AND(Q1295="1. Aceitou o programa",AH1295="Realizada"),IFERROR(IF(AG1295="",0,AG1295-R1295),0),0),0)</f>
        <v>0</v>
      </c>
      <c r="BB1295" s="209" t="str">
        <f>_xlfn.XLOOKUP(U1295,'Lista Suspensa'!$AA$20:$AA$23,'Lista Suspensa'!$AB$20:$AB$23,"N/A")</f>
        <v>S</v>
      </c>
    </row>
    <row r="1296" spans="1:54" ht="12" customHeight="1">
      <c r="A1296" s="151" t="s">
        <v>67</v>
      </c>
      <c r="B1296" s="152">
        <v>46122</v>
      </c>
      <c r="C1296" s="153" t="s">
        <v>297</v>
      </c>
      <c r="D1296" s="153" t="s">
        <v>455</v>
      </c>
      <c r="E1296" s="244">
        <v>94341677</v>
      </c>
      <c r="F1296" s="144" t="s">
        <v>2970</v>
      </c>
      <c r="G1296" s="230"/>
      <c r="H1296" s="154">
        <v>29860</v>
      </c>
      <c r="I1296" s="153">
        <v>44</v>
      </c>
      <c r="J1296" s="148" t="s">
        <v>70</v>
      </c>
      <c r="K1296" s="153" t="s">
        <v>101</v>
      </c>
      <c r="L1296" s="153"/>
      <c r="M1296" s="153"/>
      <c r="N1296" s="153">
        <v>120</v>
      </c>
      <c r="O1296" s="155">
        <v>21983927377</v>
      </c>
      <c r="P1296" s="156" t="s">
        <v>2077</v>
      </c>
      <c r="Q1296" s="157" t="s">
        <v>110</v>
      </c>
      <c r="R1296" s="158">
        <v>46141</v>
      </c>
      <c r="S1296" s="159"/>
      <c r="T1296" s="159" t="s">
        <v>62</v>
      </c>
      <c r="U1296" s="159" t="s">
        <v>111</v>
      </c>
      <c r="V1296" s="154">
        <v>46139</v>
      </c>
      <c r="W1296" s="154">
        <v>46141</v>
      </c>
      <c r="X1296" s="154" t="s">
        <v>126</v>
      </c>
      <c r="Y1296" s="160" t="s">
        <v>2971</v>
      </c>
      <c r="Z1296" s="160" t="s">
        <v>128</v>
      </c>
      <c r="AA1296" s="153">
        <v>71</v>
      </c>
      <c r="AB1296" s="153">
        <v>1.59</v>
      </c>
      <c r="AC1296" s="182">
        <f t="shared" si="42"/>
        <v>28.084332107116012</v>
      </c>
      <c r="AD1296" s="153" t="str">
        <f t="shared" si="43"/>
        <v>SOBREPESO</v>
      </c>
      <c r="AE1296" s="233" t="s">
        <v>129</v>
      </c>
      <c r="AF1296" s="153" t="s">
        <v>130</v>
      </c>
      <c r="AG1296" s="159"/>
      <c r="AH1296" s="153"/>
      <c r="AI1296" s="161"/>
      <c r="AJ1296" s="153"/>
      <c r="AK1296" s="153"/>
      <c r="AL1296" s="207" t="s">
        <v>136</v>
      </c>
      <c r="AM1296" s="207"/>
      <c r="AN1296" s="207"/>
      <c r="AO1296" s="207" t="str">
        <f ca="1">IF(R1296="","",IF(R1296&gt;TODAY(),"0 meses",DATEDIF(R1296,TODAY(),"m") &amp; " meses"))</f>
        <v>1 meses</v>
      </c>
      <c r="AP1296" s="147" t="s">
        <v>67</v>
      </c>
      <c r="AQ1296" s="147" t="s">
        <v>67</v>
      </c>
      <c r="AR1296" s="147"/>
      <c r="AS1296" s="209" t="s">
        <v>68</v>
      </c>
      <c r="AT1296" s="223" t="str">
        <f>MONTH(B1296)&amp;"/"&amp;YEAR(B1296)</f>
        <v>4/2026</v>
      </c>
      <c r="AU1296" s="223">
        <f>WEEKNUM(B1296)-WEEKNUM(EOMONTH(B1296,-1)+1)+1</f>
        <v>2</v>
      </c>
      <c r="AV1296" s="209" t="str">
        <f>MONTH(R1296)&amp;"/"&amp;YEAR(R1296)</f>
        <v>4/2026</v>
      </c>
      <c r="AW1296" s="209">
        <f>WEEKNUM(R1296)-WEEKNUM(EOMONTH(R1296,-1)+1)+1</f>
        <v>5</v>
      </c>
      <c r="AX1296" s="209">
        <f>IF(BB1296="S",IF(Q1296="1. Aceitou o programa",R1296-B1296,0),0)</f>
        <v>19</v>
      </c>
      <c r="AY1296" s="209">
        <f>IF(BB1296="S",IF(AND(S1296&lt;&gt;"",R1296&lt;&gt;""),S1296-R1296,0),0)</f>
        <v>0</v>
      </c>
      <c r="AZ1296" s="209">
        <f>IF(BB1296="S",IF(Q1296="1. Aceitou o programa",IF(OR(X1296="Não se Aplica",X1296=""),IF(OR(W1296="Não se Aplica",W1296=""),0,W1296-V1296),AVERAGE(X1296-W1296,W1296-V1296)),0),0)</f>
        <v>2</v>
      </c>
      <c r="BA1296" s="209">
        <f>IF(BB1296="S",IF(AND(Q1296="1. Aceitou o programa",AH1296="Realizada"),IFERROR(IF(AG1296="",0,AG1296-R1296),0),0),0)</f>
        <v>0</v>
      </c>
      <c r="BB1296" s="209" t="str">
        <f>_xlfn.XLOOKUP(U1296,'Lista Suspensa'!$AA$20:$AA$23,'Lista Suspensa'!$AB$20:$AB$23,"N/A")</f>
        <v>S</v>
      </c>
    </row>
    <row r="1297" spans="1:54" ht="12" customHeight="1">
      <c r="A1297" s="151" t="s">
        <v>67</v>
      </c>
      <c r="B1297" s="152">
        <v>46122</v>
      </c>
      <c r="C1297" s="153" t="s">
        <v>297</v>
      </c>
      <c r="D1297" s="153" t="s">
        <v>455</v>
      </c>
      <c r="E1297" s="244">
        <v>87103720</v>
      </c>
      <c r="F1297" s="144" t="s">
        <v>2972</v>
      </c>
      <c r="G1297" s="230"/>
      <c r="H1297" s="154">
        <v>25241</v>
      </c>
      <c r="I1297" s="153">
        <v>57</v>
      </c>
      <c r="J1297" s="148" t="s">
        <v>70</v>
      </c>
      <c r="K1297" s="153" t="s">
        <v>59</v>
      </c>
      <c r="L1297" s="153"/>
      <c r="M1297" s="153"/>
      <c r="N1297" s="153">
        <v>60</v>
      </c>
      <c r="O1297" s="155">
        <v>11987826755</v>
      </c>
      <c r="P1297" s="156" t="s">
        <v>89</v>
      </c>
      <c r="Q1297" s="157" t="s">
        <v>110</v>
      </c>
      <c r="R1297" s="158">
        <v>46141</v>
      </c>
      <c r="S1297" s="159"/>
      <c r="T1297" s="159" t="s">
        <v>62</v>
      </c>
      <c r="U1297" s="159" t="s">
        <v>111</v>
      </c>
      <c r="V1297" s="154">
        <v>46139</v>
      </c>
      <c r="W1297" s="154" t="s">
        <v>126</v>
      </c>
      <c r="X1297" s="154" t="s">
        <v>126</v>
      </c>
      <c r="Y1297" s="160" t="s">
        <v>2973</v>
      </c>
      <c r="Z1297" s="160" t="s">
        <v>128</v>
      </c>
      <c r="AA1297" s="153">
        <v>98</v>
      </c>
      <c r="AB1297" s="153">
        <v>1.63</v>
      </c>
      <c r="AC1297" s="182">
        <f t="shared" si="42"/>
        <v>36.885091648161392</v>
      </c>
      <c r="AD1297" s="153" t="str">
        <f t="shared" si="43"/>
        <v>OBESIDADE II</v>
      </c>
      <c r="AE1297" s="233" t="s">
        <v>135</v>
      </c>
      <c r="AF1297" s="153" t="s">
        <v>130</v>
      </c>
      <c r="AG1297" s="159"/>
      <c r="AH1297" s="153"/>
      <c r="AI1297" s="161"/>
      <c r="AJ1297" s="153"/>
      <c r="AK1297" s="153"/>
      <c r="AL1297" s="207" t="s">
        <v>131</v>
      </c>
      <c r="AM1297" s="207"/>
      <c r="AN1297" s="207"/>
      <c r="AO1297" s="207" t="str">
        <f ca="1">IF(R1297="","",IF(R1297&gt;TODAY(),"0 meses",DATEDIF(R1297,TODAY(),"m") &amp; " meses"))</f>
        <v>1 meses</v>
      </c>
      <c r="AP1297" s="147" t="s">
        <v>67</v>
      </c>
      <c r="AQ1297" s="147" t="s">
        <v>67</v>
      </c>
      <c r="AR1297" s="147"/>
      <c r="AS1297" s="209" t="s">
        <v>68</v>
      </c>
      <c r="AT1297" s="223" t="str">
        <f>MONTH(B1297)&amp;"/"&amp;YEAR(B1297)</f>
        <v>4/2026</v>
      </c>
      <c r="AU1297" s="223">
        <f>WEEKNUM(B1297)-WEEKNUM(EOMONTH(B1297,-1)+1)+1</f>
        <v>2</v>
      </c>
      <c r="AV1297" s="209" t="str">
        <f>MONTH(R1297)&amp;"/"&amp;YEAR(R1297)</f>
        <v>4/2026</v>
      </c>
      <c r="AW1297" s="209">
        <f>WEEKNUM(R1297)-WEEKNUM(EOMONTH(R1297,-1)+1)+1</f>
        <v>5</v>
      </c>
      <c r="AX1297" s="209">
        <f>IF(BB1297="S",IF(Q1297="1. Aceitou o programa",R1297-B1297,0),0)</f>
        <v>19</v>
      </c>
      <c r="AY1297" s="209">
        <f>IF(BB1297="S",IF(AND(S1297&lt;&gt;"",R1297&lt;&gt;""),S1297-R1297,0),0)</f>
        <v>0</v>
      </c>
      <c r="AZ1297" s="209">
        <f>IF(BB1297="S",IF(Q1297="1. Aceitou o programa",IF(OR(X1297="Não se Aplica",X1297=""),IF(OR(W1297="Não se Aplica",W1297=""),0,W1297-V1297),AVERAGE(X1297-W1297,W1297-V1297)),0),0)</f>
        <v>0</v>
      </c>
      <c r="BA1297" s="209">
        <f>IF(BB1297="S",IF(AND(Q1297="1. Aceitou o programa",AH1297="Realizada"),IFERROR(IF(AG1297="",0,AG1297-R1297),0),0),0)</f>
        <v>0</v>
      </c>
      <c r="BB1297" s="209" t="str">
        <f>_xlfn.XLOOKUP(U1297,'Lista Suspensa'!$AA$20:$AA$23,'Lista Suspensa'!$AB$20:$AB$23,"N/A")</f>
        <v>S</v>
      </c>
    </row>
    <row r="1298" spans="1:54" ht="12" customHeight="1">
      <c r="A1298" s="151" t="s">
        <v>67</v>
      </c>
      <c r="B1298" s="152">
        <v>46122</v>
      </c>
      <c r="C1298" s="153" t="s">
        <v>297</v>
      </c>
      <c r="D1298" s="153" t="s">
        <v>455</v>
      </c>
      <c r="E1298" s="244">
        <v>450247694</v>
      </c>
      <c r="F1298" s="144" t="s">
        <v>2974</v>
      </c>
      <c r="G1298" s="230"/>
      <c r="H1298" s="154">
        <v>25618</v>
      </c>
      <c r="I1298" s="153">
        <v>56</v>
      </c>
      <c r="J1298" s="148" t="s">
        <v>58</v>
      </c>
      <c r="K1298" s="153" t="s">
        <v>59</v>
      </c>
      <c r="L1298" s="153"/>
      <c r="M1298" s="153"/>
      <c r="N1298" s="153">
        <v>100</v>
      </c>
      <c r="O1298" s="155" t="s">
        <v>2975</v>
      </c>
      <c r="P1298" s="156" t="s">
        <v>2242</v>
      </c>
      <c r="Q1298" s="157" t="s">
        <v>110</v>
      </c>
      <c r="R1298" s="158">
        <v>46141</v>
      </c>
      <c r="S1298" s="159"/>
      <c r="T1298" s="159" t="s">
        <v>62</v>
      </c>
      <c r="U1298" s="159" t="s">
        <v>111</v>
      </c>
      <c r="V1298" s="154">
        <v>46139</v>
      </c>
      <c r="W1298" s="154">
        <v>46141</v>
      </c>
      <c r="X1298" s="154" t="s">
        <v>126</v>
      </c>
      <c r="Y1298" s="160" t="s">
        <v>2976</v>
      </c>
      <c r="Z1298" s="160" t="s">
        <v>128</v>
      </c>
      <c r="AA1298" s="153">
        <v>89</v>
      </c>
      <c r="AB1298" s="153">
        <v>1.79</v>
      </c>
      <c r="AC1298" s="182">
        <f t="shared" si="42"/>
        <v>27.776910832995224</v>
      </c>
      <c r="AD1298" s="153" t="str">
        <f t="shared" si="43"/>
        <v>SOBREPESO</v>
      </c>
      <c r="AE1298" s="233" t="s">
        <v>1264</v>
      </c>
      <c r="AF1298" s="153" t="s">
        <v>130</v>
      </c>
      <c r="AG1298" s="159"/>
      <c r="AH1298" s="153"/>
      <c r="AI1298" s="161"/>
      <c r="AJ1298" s="153"/>
      <c r="AK1298" s="153"/>
      <c r="AL1298" s="207" t="s">
        <v>136</v>
      </c>
      <c r="AM1298" s="207"/>
      <c r="AN1298" s="207"/>
      <c r="AO1298" s="207" t="str">
        <f ca="1">IF(R1298="","",IF(R1298&gt;TODAY(),"0 meses",DATEDIF(R1298,TODAY(),"m") &amp; " meses"))</f>
        <v>1 meses</v>
      </c>
      <c r="AP1298" s="147" t="s">
        <v>67</v>
      </c>
      <c r="AQ1298" s="147" t="s">
        <v>67</v>
      </c>
      <c r="AR1298" s="147"/>
      <c r="AS1298" s="209" t="s">
        <v>68</v>
      </c>
      <c r="AT1298" s="223" t="str">
        <f>MONTH(B1298)&amp;"/"&amp;YEAR(B1298)</f>
        <v>4/2026</v>
      </c>
      <c r="AU1298" s="223">
        <f>WEEKNUM(B1298)-WEEKNUM(EOMONTH(B1298,-1)+1)+1</f>
        <v>2</v>
      </c>
      <c r="AV1298" s="209" t="str">
        <f>MONTH(R1298)&amp;"/"&amp;YEAR(R1298)</f>
        <v>4/2026</v>
      </c>
      <c r="AW1298" s="209">
        <f>WEEKNUM(R1298)-WEEKNUM(EOMONTH(R1298,-1)+1)+1</f>
        <v>5</v>
      </c>
      <c r="AX1298" s="209">
        <f>IF(BB1298="S",IF(Q1298="1. Aceitou o programa",R1298-B1298,0),0)</f>
        <v>19</v>
      </c>
      <c r="AY1298" s="209">
        <f>IF(BB1298="S",IF(AND(S1298&lt;&gt;"",R1298&lt;&gt;""),S1298-R1298,0),0)</f>
        <v>0</v>
      </c>
      <c r="AZ1298" s="209">
        <f>IF(BB1298="S",IF(Q1298="1. Aceitou o programa",IF(OR(X1298="Não se Aplica",X1298=""),IF(OR(W1298="Não se Aplica",W1298=""),0,W1298-V1298),AVERAGE(X1298-W1298,W1298-V1298)),0),0)</f>
        <v>2</v>
      </c>
      <c r="BA1298" s="209">
        <f>IF(BB1298="S",IF(AND(Q1298="1. Aceitou o programa",AH1298="Realizada"),IFERROR(IF(AG1298="",0,AG1298-R1298),0),0),0)</f>
        <v>0</v>
      </c>
      <c r="BB1298" s="209" t="str">
        <f>_xlfn.XLOOKUP(U1298,'Lista Suspensa'!$AA$20:$AA$23,'Lista Suspensa'!$AB$20:$AB$23,"N/A")</f>
        <v>S</v>
      </c>
    </row>
    <row r="1299" spans="1:54" ht="12" customHeight="1">
      <c r="A1299" s="151" t="s">
        <v>67</v>
      </c>
      <c r="B1299" s="152">
        <v>46122</v>
      </c>
      <c r="C1299" s="153" t="s">
        <v>297</v>
      </c>
      <c r="D1299" s="153" t="s">
        <v>455</v>
      </c>
      <c r="E1299" s="244">
        <v>443665664</v>
      </c>
      <c r="F1299" s="144" t="s">
        <v>2977</v>
      </c>
      <c r="G1299" s="230"/>
      <c r="H1299" s="154">
        <v>26077</v>
      </c>
      <c r="I1299" s="153">
        <v>54</v>
      </c>
      <c r="J1299" s="148" t="s">
        <v>70</v>
      </c>
      <c r="K1299" s="153" t="s">
        <v>59</v>
      </c>
      <c r="L1299" s="153"/>
      <c r="M1299" s="153"/>
      <c r="N1299" s="153">
        <v>500</v>
      </c>
      <c r="O1299" s="155">
        <v>11980550012</v>
      </c>
      <c r="P1299" s="156" t="s">
        <v>2242</v>
      </c>
      <c r="Q1299" s="157" t="s">
        <v>110</v>
      </c>
      <c r="R1299" s="158">
        <v>46141</v>
      </c>
      <c r="S1299" s="159"/>
      <c r="T1299" s="159" t="s">
        <v>62</v>
      </c>
      <c r="U1299" s="159" t="s">
        <v>111</v>
      </c>
      <c r="V1299" s="154">
        <v>46139</v>
      </c>
      <c r="W1299" s="154">
        <v>46141</v>
      </c>
      <c r="X1299" s="154" t="s">
        <v>126</v>
      </c>
      <c r="Y1299" s="160" t="s">
        <v>2978</v>
      </c>
      <c r="Z1299" s="160" t="s">
        <v>128</v>
      </c>
      <c r="AA1299" s="153">
        <v>74</v>
      </c>
      <c r="AB1299" s="153">
        <v>1.5</v>
      </c>
      <c r="AC1299" s="182">
        <f t="shared" si="42"/>
        <v>32.888888888888886</v>
      </c>
      <c r="AD1299" s="153" t="str">
        <f t="shared" si="43"/>
        <v>OBESIDADE I</v>
      </c>
      <c r="AE1299" s="233" t="s">
        <v>135</v>
      </c>
      <c r="AF1299" s="153" t="s">
        <v>130</v>
      </c>
      <c r="AG1299" s="159"/>
      <c r="AH1299" s="153"/>
      <c r="AI1299" s="161"/>
      <c r="AJ1299" s="153"/>
      <c r="AK1299" s="153"/>
      <c r="AL1299" s="207" t="s">
        <v>136</v>
      </c>
      <c r="AM1299" s="207"/>
      <c r="AN1299" s="207"/>
      <c r="AO1299" s="207" t="str">
        <f ca="1">IF(R1299="","",IF(R1299&gt;TODAY(),"0 meses",DATEDIF(R1299,TODAY(),"m") &amp; " meses"))</f>
        <v>1 meses</v>
      </c>
      <c r="AP1299" s="147" t="s">
        <v>67</v>
      </c>
      <c r="AQ1299" s="147" t="s">
        <v>67</v>
      </c>
      <c r="AR1299" s="147"/>
      <c r="AS1299" s="209" t="s">
        <v>68</v>
      </c>
      <c r="AT1299" s="223" t="str">
        <f>MONTH(B1299)&amp;"/"&amp;YEAR(B1299)</f>
        <v>4/2026</v>
      </c>
      <c r="AU1299" s="223">
        <f>WEEKNUM(B1299)-WEEKNUM(EOMONTH(B1299,-1)+1)+1</f>
        <v>2</v>
      </c>
      <c r="AV1299" s="209" t="str">
        <f>MONTH(R1299)&amp;"/"&amp;YEAR(R1299)</f>
        <v>4/2026</v>
      </c>
      <c r="AW1299" s="209">
        <f>WEEKNUM(R1299)-WEEKNUM(EOMONTH(R1299,-1)+1)+1</f>
        <v>5</v>
      </c>
      <c r="AX1299" s="209">
        <f>IF(BB1299="S",IF(Q1299="1. Aceitou o programa",R1299-B1299,0),0)</f>
        <v>19</v>
      </c>
      <c r="AY1299" s="209">
        <f>IF(BB1299="S",IF(AND(S1299&lt;&gt;"",R1299&lt;&gt;""),S1299-R1299,0),0)</f>
        <v>0</v>
      </c>
      <c r="AZ1299" s="209">
        <f>IF(BB1299="S",IF(Q1299="1. Aceitou o programa",IF(OR(X1299="Não se Aplica",X1299=""),IF(OR(W1299="Não se Aplica",W1299=""),0,W1299-V1299),AVERAGE(X1299-W1299,W1299-V1299)),0),0)</f>
        <v>2</v>
      </c>
      <c r="BA1299" s="209">
        <f>IF(BB1299="S",IF(AND(Q1299="1. Aceitou o programa",AH1299="Realizada"),IFERROR(IF(AG1299="",0,AG1299-R1299),0),0),0)</f>
        <v>0</v>
      </c>
      <c r="BB1299" s="209" t="str">
        <f>_xlfn.XLOOKUP(U1299,'Lista Suspensa'!$AA$20:$AA$23,'Lista Suspensa'!$AB$20:$AB$23,"N/A")</f>
        <v>S</v>
      </c>
    </row>
    <row r="1300" spans="1:54" ht="12" customHeight="1">
      <c r="A1300" s="151" t="s">
        <v>67</v>
      </c>
      <c r="B1300" s="152">
        <v>46122</v>
      </c>
      <c r="C1300" s="153" t="s">
        <v>297</v>
      </c>
      <c r="D1300" s="153" t="s">
        <v>455</v>
      </c>
      <c r="E1300" s="244">
        <v>93794330</v>
      </c>
      <c r="F1300" s="144" t="s">
        <v>2979</v>
      </c>
      <c r="G1300" s="230"/>
      <c r="H1300" s="154">
        <v>35114</v>
      </c>
      <c r="I1300" s="153">
        <v>30</v>
      </c>
      <c r="J1300" s="148" t="s">
        <v>70</v>
      </c>
      <c r="K1300" s="153"/>
      <c r="L1300" s="153"/>
      <c r="M1300" s="153"/>
      <c r="N1300" s="153">
        <v>380</v>
      </c>
      <c r="O1300" s="155">
        <v>11973703804</v>
      </c>
      <c r="P1300" s="156" t="s">
        <v>89</v>
      </c>
      <c r="Q1300" s="157" t="s">
        <v>110</v>
      </c>
      <c r="R1300" s="158">
        <v>46141</v>
      </c>
      <c r="S1300" s="159"/>
      <c r="T1300" s="159" t="s">
        <v>62</v>
      </c>
      <c r="U1300" s="159" t="s">
        <v>111</v>
      </c>
      <c r="V1300" s="154">
        <v>46139</v>
      </c>
      <c r="W1300" s="154">
        <v>46141</v>
      </c>
      <c r="X1300" s="154">
        <v>46146</v>
      </c>
      <c r="Y1300" s="160" t="s">
        <v>2980</v>
      </c>
      <c r="Z1300" s="160" t="s">
        <v>128</v>
      </c>
      <c r="AA1300" s="153">
        <v>90</v>
      </c>
      <c r="AB1300" s="153">
        <v>1.62</v>
      </c>
      <c r="AC1300" s="182">
        <f t="shared" si="42"/>
        <v>34.293552812071326</v>
      </c>
      <c r="AD1300" s="153" t="str">
        <f t="shared" si="43"/>
        <v>OBESIDADE I</v>
      </c>
      <c r="AE1300" s="233" t="s">
        <v>66</v>
      </c>
      <c r="AF1300" s="153" t="s">
        <v>130</v>
      </c>
      <c r="AG1300" s="159"/>
      <c r="AH1300" s="153"/>
      <c r="AI1300" s="161"/>
      <c r="AJ1300" s="153"/>
      <c r="AK1300" s="153"/>
      <c r="AL1300" s="207" t="s">
        <v>136</v>
      </c>
      <c r="AM1300" s="207"/>
      <c r="AN1300" s="207"/>
      <c r="AO1300" s="207" t="str">
        <f ca="1">IF(R1300="","",IF(R1300&gt;TODAY(),"0 meses",DATEDIF(R1300,TODAY(),"m") &amp; " meses"))</f>
        <v>1 meses</v>
      </c>
      <c r="AP1300" s="147" t="s">
        <v>67</v>
      </c>
      <c r="AQ1300" s="147" t="s">
        <v>67</v>
      </c>
      <c r="AR1300" s="147"/>
      <c r="AS1300" s="209" t="s">
        <v>68</v>
      </c>
      <c r="AT1300" s="223" t="str">
        <f>MONTH(B1300)&amp;"/"&amp;YEAR(B1300)</f>
        <v>4/2026</v>
      </c>
      <c r="AU1300" s="223">
        <f>WEEKNUM(B1300)-WEEKNUM(EOMONTH(B1300,-1)+1)+1</f>
        <v>2</v>
      </c>
      <c r="AV1300" s="209" t="str">
        <f>MONTH(R1300)&amp;"/"&amp;YEAR(R1300)</f>
        <v>4/2026</v>
      </c>
      <c r="AW1300" s="209">
        <f>WEEKNUM(R1300)-WEEKNUM(EOMONTH(R1300,-1)+1)+1</f>
        <v>5</v>
      </c>
      <c r="AX1300" s="209">
        <f>IF(BB1300="S",IF(Q1300="1. Aceitou o programa",R1300-B1300,0),0)</f>
        <v>19</v>
      </c>
      <c r="AY1300" s="209">
        <f>IF(BB1300="S",IF(AND(S1300&lt;&gt;"",R1300&lt;&gt;""),S1300-R1300,0),0)</f>
        <v>0</v>
      </c>
      <c r="AZ1300" s="209">
        <f>IF(BB1300="S",IF(Q1300="1. Aceitou o programa",IF(OR(X1300="Não se Aplica",X1300=""),IF(OR(W1300="Não se Aplica",W1300=""),0,W1300-V1300),AVERAGE(X1300-W1300,W1300-V1300)),0),0)</f>
        <v>3.5</v>
      </c>
      <c r="BA1300" s="209">
        <f>IF(BB1300="S",IF(AND(Q1300="1. Aceitou o programa",AH1300="Realizada"),IFERROR(IF(AG1300="",0,AG1300-R1300),0),0),0)</f>
        <v>0</v>
      </c>
      <c r="BB1300" s="209" t="str">
        <f>_xlfn.XLOOKUP(U1300,'Lista Suspensa'!$AA$20:$AA$23,'Lista Suspensa'!$AB$20:$AB$23,"N/A")</f>
        <v>S</v>
      </c>
    </row>
    <row r="1301" spans="1:54" ht="12" customHeight="1">
      <c r="A1301" s="151" t="s">
        <v>67</v>
      </c>
      <c r="B1301" s="152">
        <v>46122</v>
      </c>
      <c r="C1301" s="153" t="s">
        <v>297</v>
      </c>
      <c r="D1301" s="153" t="s">
        <v>455</v>
      </c>
      <c r="E1301" s="244">
        <v>89955369</v>
      </c>
      <c r="F1301" s="144" t="s">
        <v>2981</v>
      </c>
      <c r="G1301" s="230"/>
      <c r="H1301" s="154">
        <v>27029</v>
      </c>
      <c r="I1301" s="153">
        <v>52</v>
      </c>
      <c r="J1301" s="148" t="s">
        <v>70</v>
      </c>
      <c r="K1301" s="153" t="s">
        <v>59</v>
      </c>
      <c r="L1301" s="153"/>
      <c r="M1301" s="153"/>
      <c r="N1301" s="153">
        <v>380</v>
      </c>
      <c r="O1301" s="155">
        <v>11960350643</v>
      </c>
      <c r="P1301" s="156" t="s">
        <v>2077</v>
      </c>
      <c r="Q1301" s="157" t="s">
        <v>110</v>
      </c>
      <c r="R1301" s="158">
        <v>46141</v>
      </c>
      <c r="S1301" s="159"/>
      <c r="T1301" s="159" t="s">
        <v>62</v>
      </c>
      <c r="U1301" s="159" t="s">
        <v>111</v>
      </c>
      <c r="V1301" s="154">
        <v>46139</v>
      </c>
      <c r="W1301" s="154">
        <v>46141</v>
      </c>
      <c r="X1301" s="154">
        <v>46146</v>
      </c>
      <c r="Y1301" s="160" t="s">
        <v>2982</v>
      </c>
      <c r="Z1301" s="160" t="s">
        <v>128</v>
      </c>
      <c r="AA1301" s="153">
        <v>87</v>
      </c>
      <c r="AB1301" s="153">
        <v>1.62</v>
      </c>
      <c r="AC1301" s="182">
        <f t="shared" si="42"/>
        <v>33.150434385002278</v>
      </c>
      <c r="AD1301" s="153" t="str">
        <f t="shared" si="43"/>
        <v>OBESIDADE I</v>
      </c>
      <c r="AE1301" s="233" t="s">
        <v>135</v>
      </c>
      <c r="AF1301" s="153" t="s">
        <v>130</v>
      </c>
      <c r="AG1301" s="159"/>
      <c r="AH1301" s="153"/>
      <c r="AI1301" s="161"/>
      <c r="AJ1301" s="153"/>
      <c r="AK1301" s="153"/>
      <c r="AL1301" s="207" t="s">
        <v>2470</v>
      </c>
      <c r="AM1301" s="207"/>
      <c r="AN1301" s="207"/>
      <c r="AO1301" s="207" t="str">
        <f ca="1">IF(R1301="","",IF(R1301&gt;TODAY(),"0 meses",DATEDIF(R1301,TODAY(),"m") &amp; " meses"))</f>
        <v>1 meses</v>
      </c>
      <c r="AP1301" s="147" t="s">
        <v>67</v>
      </c>
      <c r="AQ1301" s="147" t="s">
        <v>67</v>
      </c>
      <c r="AR1301" s="147"/>
      <c r="AS1301" s="209" t="s">
        <v>68</v>
      </c>
      <c r="AT1301" s="223" t="str">
        <f>MONTH(B1301)&amp;"/"&amp;YEAR(B1301)</f>
        <v>4/2026</v>
      </c>
      <c r="AU1301" s="223">
        <f>WEEKNUM(B1301)-WEEKNUM(EOMONTH(B1301,-1)+1)+1</f>
        <v>2</v>
      </c>
      <c r="AV1301" s="209" t="str">
        <f>MONTH(R1301)&amp;"/"&amp;YEAR(R1301)</f>
        <v>4/2026</v>
      </c>
      <c r="AW1301" s="209">
        <f>WEEKNUM(R1301)-WEEKNUM(EOMONTH(R1301,-1)+1)+1</f>
        <v>5</v>
      </c>
      <c r="AX1301" s="209">
        <f>IF(BB1301="S",IF(Q1301="1. Aceitou o programa",R1301-B1301,0),0)</f>
        <v>19</v>
      </c>
      <c r="AY1301" s="209">
        <f>IF(BB1301="S",IF(AND(S1301&lt;&gt;"",R1301&lt;&gt;""),S1301-R1301,0),0)</f>
        <v>0</v>
      </c>
      <c r="AZ1301" s="209">
        <f>IF(BB1301="S",IF(Q1301="1. Aceitou o programa",IF(OR(X1301="Não se Aplica",X1301=""),IF(OR(W1301="Não se Aplica",W1301=""),0,W1301-V1301),AVERAGE(X1301-W1301,W1301-V1301)),0),0)</f>
        <v>3.5</v>
      </c>
      <c r="BA1301" s="209">
        <f>IF(BB1301="S",IF(AND(Q1301="1. Aceitou o programa",AH1301="Realizada"),IFERROR(IF(AG1301="",0,AG1301-R1301),0),0),0)</f>
        <v>0</v>
      </c>
      <c r="BB1301" s="209" t="str">
        <f>_xlfn.XLOOKUP(U1301,'Lista Suspensa'!$AA$20:$AA$23,'Lista Suspensa'!$AB$20:$AB$23,"N/A")</f>
        <v>S</v>
      </c>
    </row>
    <row r="1302" spans="1:54" ht="12" customHeight="1">
      <c r="A1302" s="151" t="s">
        <v>67</v>
      </c>
      <c r="B1302" s="152">
        <v>46122</v>
      </c>
      <c r="C1302" s="153" t="s">
        <v>297</v>
      </c>
      <c r="D1302" s="153" t="s">
        <v>455</v>
      </c>
      <c r="E1302" s="244">
        <v>87285558</v>
      </c>
      <c r="F1302" s="144" t="s">
        <v>2983</v>
      </c>
      <c r="G1302" s="230"/>
      <c r="H1302" s="154">
        <v>27862</v>
      </c>
      <c r="I1302" s="153">
        <v>50</v>
      </c>
      <c r="J1302" s="148" t="s">
        <v>70</v>
      </c>
      <c r="K1302" s="153" t="s">
        <v>59</v>
      </c>
      <c r="L1302" s="153"/>
      <c r="M1302" s="153"/>
      <c r="N1302" s="153">
        <v>60</v>
      </c>
      <c r="O1302" s="155">
        <v>11996590847</v>
      </c>
      <c r="P1302" s="156" t="s">
        <v>2242</v>
      </c>
      <c r="Q1302" s="157" t="s">
        <v>110</v>
      </c>
      <c r="R1302" s="158">
        <v>46141</v>
      </c>
      <c r="S1302" s="159"/>
      <c r="T1302" s="159" t="s">
        <v>62</v>
      </c>
      <c r="U1302" s="159" t="s">
        <v>111</v>
      </c>
      <c r="V1302" s="154">
        <v>46139</v>
      </c>
      <c r="W1302" s="154">
        <v>46141</v>
      </c>
      <c r="X1302" s="154" t="s">
        <v>126</v>
      </c>
      <c r="Y1302" s="160" t="s">
        <v>2984</v>
      </c>
      <c r="Z1302" s="160" t="s">
        <v>128</v>
      </c>
      <c r="AA1302" s="153">
        <v>68</v>
      </c>
      <c r="AB1302" s="153">
        <v>1.5</v>
      </c>
      <c r="AC1302" s="182">
        <f t="shared" si="42"/>
        <v>30.222222222222221</v>
      </c>
      <c r="AD1302" s="153" t="str">
        <f t="shared" si="43"/>
        <v>OBESIDADE I</v>
      </c>
      <c r="AE1302" s="233" t="s">
        <v>135</v>
      </c>
      <c r="AF1302" s="153" t="s">
        <v>130</v>
      </c>
      <c r="AG1302" s="159"/>
      <c r="AH1302" s="153"/>
      <c r="AI1302" s="161"/>
      <c r="AJ1302" s="153"/>
      <c r="AK1302" s="153"/>
      <c r="AL1302" s="207" t="s">
        <v>131</v>
      </c>
      <c r="AM1302" s="207"/>
      <c r="AN1302" s="207"/>
      <c r="AO1302" s="207" t="str">
        <f ca="1">IF(R1302="","",IF(R1302&gt;TODAY(),"0 meses",DATEDIF(R1302,TODAY(),"m") &amp; " meses"))</f>
        <v>1 meses</v>
      </c>
      <c r="AP1302" s="147" t="s">
        <v>67</v>
      </c>
      <c r="AQ1302" s="147" t="s">
        <v>67</v>
      </c>
      <c r="AR1302" s="147"/>
      <c r="AS1302" s="209" t="s">
        <v>68</v>
      </c>
      <c r="AT1302" s="223" t="str">
        <f>MONTH(B1302)&amp;"/"&amp;YEAR(B1302)</f>
        <v>4/2026</v>
      </c>
      <c r="AU1302" s="223">
        <f>WEEKNUM(B1302)-WEEKNUM(EOMONTH(B1302,-1)+1)+1</f>
        <v>2</v>
      </c>
      <c r="AV1302" s="209" t="str">
        <f>MONTH(R1302)&amp;"/"&amp;YEAR(R1302)</f>
        <v>4/2026</v>
      </c>
      <c r="AW1302" s="209">
        <f>WEEKNUM(R1302)-WEEKNUM(EOMONTH(R1302,-1)+1)+1</f>
        <v>5</v>
      </c>
      <c r="AX1302" s="209">
        <f>IF(BB1302="S",IF(Q1302="1. Aceitou o programa",R1302-B1302,0),0)</f>
        <v>19</v>
      </c>
      <c r="AY1302" s="209">
        <f>IF(BB1302="S",IF(AND(S1302&lt;&gt;"",R1302&lt;&gt;""),S1302-R1302,0),0)</f>
        <v>0</v>
      </c>
      <c r="AZ1302" s="209">
        <f>IF(BB1302="S",IF(Q1302="1. Aceitou o programa",IF(OR(X1302="Não se Aplica",X1302=""),IF(OR(W1302="Não se Aplica",W1302=""),0,W1302-V1302),AVERAGE(X1302-W1302,W1302-V1302)),0),0)</f>
        <v>2</v>
      </c>
      <c r="BA1302" s="209">
        <f>IF(BB1302="S",IF(AND(Q1302="1. Aceitou o programa",AH1302="Realizada"),IFERROR(IF(AG1302="",0,AG1302-R1302),0),0),0)</f>
        <v>0</v>
      </c>
      <c r="BB1302" s="209" t="str">
        <f>_xlfn.XLOOKUP(U1302,'Lista Suspensa'!$AA$20:$AA$23,'Lista Suspensa'!$AB$20:$AB$23,"N/A")</f>
        <v>S</v>
      </c>
    </row>
    <row r="1303" spans="1:54" ht="12" customHeight="1">
      <c r="A1303" s="151" t="s">
        <v>67</v>
      </c>
      <c r="B1303" s="152">
        <v>46122</v>
      </c>
      <c r="C1303" s="153" t="s">
        <v>297</v>
      </c>
      <c r="D1303" s="153" t="s">
        <v>455</v>
      </c>
      <c r="E1303" s="244">
        <v>96449089</v>
      </c>
      <c r="F1303" s="144" t="s">
        <v>2985</v>
      </c>
      <c r="G1303" s="230"/>
      <c r="H1303" s="154">
        <v>34733</v>
      </c>
      <c r="I1303" s="153">
        <v>31</v>
      </c>
      <c r="J1303" s="148" t="s">
        <v>70</v>
      </c>
      <c r="K1303" s="153" t="s">
        <v>59</v>
      </c>
      <c r="L1303" s="153"/>
      <c r="M1303" s="153"/>
      <c r="N1303" s="153">
        <v>110</v>
      </c>
      <c r="O1303" s="155">
        <v>11946667955</v>
      </c>
      <c r="P1303" s="156" t="s">
        <v>2242</v>
      </c>
      <c r="Q1303" s="157" t="s">
        <v>110</v>
      </c>
      <c r="R1303" s="158">
        <v>46141</v>
      </c>
      <c r="S1303" s="159"/>
      <c r="T1303" s="159" t="s">
        <v>62</v>
      </c>
      <c r="U1303" s="159" t="s">
        <v>111</v>
      </c>
      <c r="V1303" s="154">
        <v>46139</v>
      </c>
      <c r="W1303" s="154">
        <v>46141</v>
      </c>
      <c r="X1303" s="154" t="s">
        <v>126</v>
      </c>
      <c r="Y1303" s="160" t="s">
        <v>2973</v>
      </c>
      <c r="Z1303" s="160" t="s">
        <v>128</v>
      </c>
      <c r="AA1303" s="153">
        <v>98</v>
      </c>
      <c r="AB1303" s="153">
        <v>1.56</v>
      </c>
      <c r="AC1303" s="182">
        <f t="shared" si="42"/>
        <v>40.269559500328725</v>
      </c>
      <c r="AD1303" s="153" t="str">
        <f t="shared" si="43"/>
        <v>OBESIDADE III</v>
      </c>
      <c r="AE1303" s="233" t="s">
        <v>225</v>
      </c>
      <c r="AF1303" s="153" t="s">
        <v>130</v>
      </c>
      <c r="AG1303" s="159"/>
      <c r="AH1303" s="153"/>
      <c r="AI1303" s="161"/>
      <c r="AJ1303" s="153"/>
      <c r="AK1303" s="153"/>
      <c r="AL1303" s="207" t="s">
        <v>131</v>
      </c>
      <c r="AM1303" s="207"/>
      <c r="AN1303" s="207"/>
      <c r="AO1303" s="207" t="str">
        <f ca="1">IF(R1303="","",IF(R1303&gt;TODAY(),"0 meses",DATEDIF(R1303,TODAY(),"m") &amp; " meses"))</f>
        <v>1 meses</v>
      </c>
      <c r="AP1303" s="147" t="s">
        <v>67</v>
      </c>
      <c r="AQ1303" s="147" t="s">
        <v>67</v>
      </c>
      <c r="AR1303" s="147"/>
      <c r="AS1303" s="209" t="s">
        <v>68</v>
      </c>
      <c r="AT1303" s="223" t="str">
        <f>MONTH(B1303)&amp;"/"&amp;YEAR(B1303)</f>
        <v>4/2026</v>
      </c>
      <c r="AU1303" s="223">
        <f>WEEKNUM(B1303)-WEEKNUM(EOMONTH(B1303,-1)+1)+1</f>
        <v>2</v>
      </c>
      <c r="AV1303" s="209" t="str">
        <f>MONTH(R1303)&amp;"/"&amp;YEAR(R1303)</f>
        <v>4/2026</v>
      </c>
      <c r="AW1303" s="209">
        <f>WEEKNUM(R1303)-WEEKNUM(EOMONTH(R1303,-1)+1)+1</f>
        <v>5</v>
      </c>
      <c r="AX1303" s="209">
        <f>IF(BB1303="S",IF(Q1303="1. Aceitou o programa",R1303-B1303,0),0)</f>
        <v>19</v>
      </c>
      <c r="AY1303" s="209">
        <f>IF(BB1303="S",IF(AND(S1303&lt;&gt;"",R1303&lt;&gt;""),S1303-R1303,0),0)</f>
        <v>0</v>
      </c>
      <c r="AZ1303" s="209">
        <f>IF(BB1303="S",IF(Q1303="1. Aceitou o programa",IF(OR(X1303="Não se Aplica",X1303=""),IF(OR(W1303="Não se Aplica",W1303=""),0,W1303-V1303),AVERAGE(X1303-W1303,W1303-V1303)),0),0)</f>
        <v>2</v>
      </c>
      <c r="BA1303" s="209">
        <f>IF(BB1303="S",IF(AND(Q1303="1. Aceitou o programa",AH1303="Realizada"),IFERROR(IF(AG1303="",0,AG1303-R1303),0),0),0)</f>
        <v>0</v>
      </c>
      <c r="BB1303" s="209" t="str">
        <f>_xlfn.XLOOKUP(U1303,'Lista Suspensa'!$AA$20:$AA$23,'Lista Suspensa'!$AB$20:$AB$23,"N/A")</f>
        <v>S</v>
      </c>
    </row>
    <row r="1304" spans="1:54" ht="12" customHeight="1">
      <c r="A1304" s="151" t="s">
        <v>67</v>
      </c>
      <c r="B1304" s="152">
        <v>46122</v>
      </c>
      <c r="C1304" s="153" t="s">
        <v>297</v>
      </c>
      <c r="D1304" s="153" t="s">
        <v>455</v>
      </c>
      <c r="E1304" s="244">
        <v>78389960</v>
      </c>
      <c r="F1304" s="144" t="s">
        <v>2986</v>
      </c>
      <c r="G1304" s="230"/>
      <c r="H1304" s="154">
        <v>26649</v>
      </c>
      <c r="I1304" s="153">
        <v>53</v>
      </c>
      <c r="J1304" s="148" t="s">
        <v>70</v>
      </c>
      <c r="K1304" s="153"/>
      <c r="L1304" s="153"/>
      <c r="M1304" s="153"/>
      <c r="N1304" s="153">
        <v>500</v>
      </c>
      <c r="O1304" s="155">
        <v>11961127883</v>
      </c>
      <c r="P1304" s="156" t="s">
        <v>2242</v>
      </c>
      <c r="Q1304" s="157" t="s">
        <v>110</v>
      </c>
      <c r="R1304" s="158">
        <v>46141</v>
      </c>
      <c r="S1304" s="159"/>
      <c r="T1304" s="159" t="s">
        <v>62</v>
      </c>
      <c r="U1304" s="159" t="s">
        <v>111</v>
      </c>
      <c r="V1304" s="154">
        <v>46139</v>
      </c>
      <c r="W1304" s="154">
        <v>46141</v>
      </c>
      <c r="X1304" s="154" t="s">
        <v>126</v>
      </c>
      <c r="Y1304" s="160" t="s">
        <v>2987</v>
      </c>
      <c r="Z1304" s="160" t="s">
        <v>128</v>
      </c>
      <c r="AA1304" s="153">
        <v>105.5</v>
      </c>
      <c r="AB1304" s="153">
        <v>1.63</v>
      </c>
      <c r="AC1304" s="182">
        <f t="shared" si="42"/>
        <v>39.707930294704354</v>
      </c>
      <c r="AD1304" s="153" t="str">
        <f t="shared" si="43"/>
        <v>OBESIDADE II</v>
      </c>
      <c r="AE1304" s="233" t="s">
        <v>1752</v>
      </c>
      <c r="AF1304" s="153" t="s">
        <v>130</v>
      </c>
      <c r="AG1304" s="159"/>
      <c r="AH1304" s="153"/>
      <c r="AI1304" s="161"/>
      <c r="AJ1304" s="153"/>
      <c r="AK1304" s="153"/>
      <c r="AL1304" s="207" t="s">
        <v>136</v>
      </c>
      <c r="AM1304" s="207"/>
      <c r="AN1304" s="207"/>
      <c r="AO1304" s="207" t="str">
        <f ca="1">IF(R1304="","",IF(R1304&gt;TODAY(),"0 meses",DATEDIF(R1304,TODAY(),"m") &amp; " meses"))</f>
        <v>1 meses</v>
      </c>
      <c r="AP1304" s="147" t="s">
        <v>67</v>
      </c>
      <c r="AQ1304" s="147" t="s">
        <v>67</v>
      </c>
      <c r="AR1304" s="147"/>
      <c r="AS1304" s="209" t="s">
        <v>68</v>
      </c>
      <c r="AT1304" s="223" t="str">
        <f>MONTH(B1304)&amp;"/"&amp;YEAR(B1304)</f>
        <v>4/2026</v>
      </c>
      <c r="AU1304" s="223">
        <f>WEEKNUM(B1304)-WEEKNUM(EOMONTH(B1304,-1)+1)+1</f>
        <v>2</v>
      </c>
      <c r="AV1304" s="209" t="str">
        <f>MONTH(R1304)&amp;"/"&amp;YEAR(R1304)</f>
        <v>4/2026</v>
      </c>
      <c r="AW1304" s="209">
        <f>WEEKNUM(R1304)-WEEKNUM(EOMONTH(R1304,-1)+1)+1</f>
        <v>5</v>
      </c>
      <c r="AX1304" s="209">
        <f>IF(BB1304="S",IF(Q1304="1. Aceitou o programa",R1304-B1304,0),0)</f>
        <v>19</v>
      </c>
      <c r="AY1304" s="209">
        <f>IF(BB1304="S",IF(AND(S1304&lt;&gt;"",R1304&lt;&gt;""),S1304-R1304,0),0)</f>
        <v>0</v>
      </c>
      <c r="AZ1304" s="209">
        <f>IF(BB1304="S",IF(Q1304="1. Aceitou o programa",IF(OR(X1304="Não se Aplica",X1304=""),IF(OR(W1304="Não se Aplica",W1304=""),0,W1304-V1304),AVERAGE(X1304-W1304,W1304-V1304)),0),0)</f>
        <v>2</v>
      </c>
      <c r="BA1304" s="209">
        <f>IF(BB1304="S",IF(AND(Q1304="1. Aceitou o programa",AH1304="Realizada"),IFERROR(IF(AG1304="",0,AG1304-R1304),0),0),0)</f>
        <v>0</v>
      </c>
      <c r="BB1304" s="209" t="str">
        <f>_xlfn.XLOOKUP(U1304,'Lista Suspensa'!$AA$20:$AA$23,'Lista Suspensa'!$AB$20:$AB$23,"N/A")</f>
        <v>S</v>
      </c>
    </row>
    <row r="1305" spans="1:54" ht="12" customHeight="1">
      <c r="A1305" s="151" t="s">
        <v>67</v>
      </c>
      <c r="B1305" s="152">
        <v>46122</v>
      </c>
      <c r="C1305" s="153" t="s">
        <v>297</v>
      </c>
      <c r="D1305" s="153" t="s">
        <v>455</v>
      </c>
      <c r="E1305" s="244">
        <v>81281895</v>
      </c>
      <c r="F1305" s="144" t="s">
        <v>2988</v>
      </c>
      <c r="G1305" s="230"/>
      <c r="H1305" s="154">
        <v>30882</v>
      </c>
      <c r="I1305" s="153">
        <v>41</v>
      </c>
      <c r="J1305" s="148" t="s">
        <v>70</v>
      </c>
      <c r="K1305" s="153"/>
      <c r="L1305" s="153"/>
      <c r="M1305" s="153"/>
      <c r="N1305" s="153">
        <v>450</v>
      </c>
      <c r="O1305" s="155">
        <v>11998185187</v>
      </c>
      <c r="P1305" s="156" t="s">
        <v>89</v>
      </c>
      <c r="Q1305" s="157" t="s">
        <v>110</v>
      </c>
      <c r="R1305" s="158">
        <v>46141</v>
      </c>
      <c r="S1305" s="159"/>
      <c r="T1305" s="159" t="s">
        <v>62</v>
      </c>
      <c r="U1305" s="159" t="s">
        <v>111</v>
      </c>
      <c r="V1305" s="154">
        <v>46139</v>
      </c>
      <c r="W1305" s="154">
        <v>46141</v>
      </c>
      <c r="X1305" s="154" t="s">
        <v>126</v>
      </c>
      <c r="Y1305" s="160" t="s">
        <v>2968</v>
      </c>
      <c r="Z1305" s="160" t="s">
        <v>128</v>
      </c>
      <c r="AA1305" s="153">
        <v>73</v>
      </c>
      <c r="AB1305" s="153">
        <v>1.57</v>
      </c>
      <c r="AC1305" s="182">
        <f t="shared" si="42"/>
        <v>29.615805915047261</v>
      </c>
      <c r="AD1305" s="153" t="str">
        <f t="shared" si="43"/>
        <v>SOBREPESO</v>
      </c>
      <c r="AE1305" s="233" t="s">
        <v>225</v>
      </c>
      <c r="AF1305" s="153" t="s">
        <v>130</v>
      </c>
      <c r="AG1305" s="159"/>
      <c r="AH1305" s="153"/>
      <c r="AI1305" s="161"/>
      <c r="AJ1305" s="153"/>
      <c r="AK1305" s="153"/>
      <c r="AL1305" s="207" t="s">
        <v>136</v>
      </c>
      <c r="AM1305" s="207"/>
      <c r="AN1305" s="207"/>
      <c r="AO1305" s="207" t="str">
        <f ca="1">IF(R1305="","",IF(R1305&gt;TODAY(),"0 meses",DATEDIF(R1305,TODAY(),"m") &amp; " meses"))</f>
        <v>1 meses</v>
      </c>
      <c r="AP1305" s="147" t="s">
        <v>67</v>
      </c>
      <c r="AQ1305" s="147" t="s">
        <v>67</v>
      </c>
      <c r="AR1305" s="147"/>
      <c r="AS1305" s="209" t="s">
        <v>68</v>
      </c>
      <c r="AT1305" s="223" t="str">
        <f>MONTH(B1305)&amp;"/"&amp;YEAR(B1305)</f>
        <v>4/2026</v>
      </c>
      <c r="AU1305" s="223">
        <f>WEEKNUM(B1305)-WEEKNUM(EOMONTH(B1305,-1)+1)+1</f>
        <v>2</v>
      </c>
      <c r="AV1305" s="209" t="str">
        <f>MONTH(R1305)&amp;"/"&amp;YEAR(R1305)</f>
        <v>4/2026</v>
      </c>
      <c r="AW1305" s="209">
        <f>WEEKNUM(R1305)-WEEKNUM(EOMONTH(R1305,-1)+1)+1</f>
        <v>5</v>
      </c>
      <c r="AX1305" s="209">
        <f>IF(BB1305="S",IF(Q1305="1. Aceitou o programa",R1305-B1305,0),0)</f>
        <v>19</v>
      </c>
      <c r="AY1305" s="209">
        <f>IF(BB1305="S",IF(AND(S1305&lt;&gt;"",R1305&lt;&gt;""),S1305-R1305,0),0)</f>
        <v>0</v>
      </c>
      <c r="AZ1305" s="209">
        <f>IF(BB1305="S",IF(Q1305="1. Aceitou o programa",IF(OR(X1305="Não se Aplica",X1305=""),IF(OR(W1305="Não se Aplica",W1305=""),0,W1305-V1305),AVERAGE(X1305-W1305,W1305-V1305)),0),0)</f>
        <v>2</v>
      </c>
      <c r="BA1305" s="209">
        <f>IF(BB1305="S",IF(AND(Q1305="1. Aceitou o programa",AH1305="Realizada"),IFERROR(IF(AG1305="",0,AG1305-R1305),0),0),0)</f>
        <v>0</v>
      </c>
      <c r="BB1305" s="209" t="str">
        <f>_xlfn.XLOOKUP(U1305,'Lista Suspensa'!$AA$20:$AA$23,'Lista Suspensa'!$AB$20:$AB$23,"N/A")</f>
        <v>S</v>
      </c>
    </row>
    <row r="1306" spans="1:54" ht="12" customHeight="1">
      <c r="A1306" s="151" t="s">
        <v>67</v>
      </c>
      <c r="B1306" s="152">
        <v>46122</v>
      </c>
      <c r="C1306" s="153" t="s">
        <v>297</v>
      </c>
      <c r="D1306" s="153" t="s">
        <v>455</v>
      </c>
      <c r="E1306" s="244">
        <v>93943327</v>
      </c>
      <c r="F1306" s="144" t="s">
        <v>2989</v>
      </c>
      <c r="G1306" s="230"/>
      <c r="H1306" s="154">
        <v>34141</v>
      </c>
      <c r="I1306" s="153">
        <v>32</v>
      </c>
      <c r="J1306" s="148" t="s">
        <v>70</v>
      </c>
      <c r="K1306" s="153"/>
      <c r="L1306" s="153"/>
      <c r="M1306" s="153"/>
      <c r="N1306" s="153">
        <v>120</v>
      </c>
      <c r="O1306" s="155">
        <v>21995135914</v>
      </c>
      <c r="P1306" s="156" t="s">
        <v>2077</v>
      </c>
      <c r="Q1306" s="157" t="s">
        <v>110</v>
      </c>
      <c r="R1306" s="158">
        <v>46141</v>
      </c>
      <c r="S1306" s="159"/>
      <c r="T1306" s="159" t="s">
        <v>62</v>
      </c>
      <c r="U1306" s="159" t="s">
        <v>111</v>
      </c>
      <c r="V1306" s="154">
        <v>46139</v>
      </c>
      <c r="W1306" s="154">
        <v>46141</v>
      </c>
      <c r="X1306" s="154">
        <v>46146</v>
      </c>
      <c r="Y1306" s="160" t="s">
        <v>2990</v>
      </c>
      <c r="Z1306" s="160" t="s">
        <v>128</v>
      </c>
      <c r="AA1306" s="153">
        <v>90</v>
      </c>
      <c r="AB1306" s="153">
        <v>1.67</v>
      </c>
      <c r="AC1306" s="182">
        <f t="shared" si="42"/>
        <v>32.270787765785798</v>
      </c>
      <c r="AD1306" s="153" t="str">
        <f t="shared" si="43"/>
        <v>OBESIDADE I</v>
      </c>
      <c r="AE1306" s="233" t="s">
        <v>129</v>
      </c>
      <c r="AF1306" s="153" t="s">
        <v>130</v>
      </c>
      <c r="AG1306" s="159"/>
      <c r="AH1306" s="153"/>
      <c r="AI1306" s="161"/>
      <c r="AJ1306" s="153"/>
      <c r="AK1306" s="153"/>
      <c r="AL1306" s="207" t="s">
        <v>131</v>
      </c>
      <c r="AM1306" s="207"/>
      <c r="AN1306" s="207"/>
      <c r="AO1306" s="207" t="str">
        <f ca="1">IF(R1306="","",IF(R1306&gt;TODAY(),"0 meses",DATEDIF(R1306,TODAY(),"m") &amp; " meses"))</f>
        <v>1 meses</v>
      </c>
      <c r="AP1306" s="147" t="s">
        <v>67</v>
      </c>
      <c r="AQ1306" s="147" t="s">
        <v>67</v>
      </c>
      <c r="AR1306" s="147"/>
      <c r="AS1306" s="209" t="s">
        <v>68</v>
      </c>
      <c r="AT1306" s="223" t="str">
        <f>MONTH(B1306)&amp;"/"&amp;YEAR(B1306)</f>
        <v>4/2026</v>
      </c>
      <c r="AU1306" s="223">
        <f>WEEKNUM(B1306)-WEEKNUM(EOMONTH(B1306,-1)+1)+1</f>
        <v>2</v>
      </c>
      <c r="AV1306" s="209" t="str">
        <f>MONTH(R1306)&amp;"/"&amp;YEAR(R1306)</f>
        <v>4/2026</v>
      </c>
      <c r="AW1306" s="209">
        <f>WEEKNUM(R1306)-WEEKNUM(EOMONTH(R1306,-1)+1)+1</f>
        <v>5</v>
      </c>
      <c r="AX1306" s="209">
        <f>IF(BB1306="S",IF(Q1306="1. Aceitou o programa",R1306-B1306,0),0)</f>
        <v>19</v>
      </c>
      <c r="AY1306" s="209">
        <f>IF(BB1306="S",IF(AND(S1306&lt;&gt;"",R1306&lt;&gt;""),S1306-R1306,0),0)</f>
        <v>0</v>
      </c>
      <c r="AZ1306" s="209">
        <f>IF(BB1306="S",IF(Q1306="1. Aceitou o programa",IF(OR(X1306="Não se Aplica",X1306=""),IF(OR(W1306="Não se Aplica",W1306=""),0,W1306-V1306),AVERAGE(X1306-W1306,W1306-V1306)),0),0)</f>
        <v>3.5</v>
      </c>
      <c r="BA1306" s="209">
        <f>IF(BB1306="S",IF(AND(Q1306="1. Aceitou o programa",AH1306="Realizada"),IFERROR(IF(AG1306="",0,AG1306-R1306),0),0),0)</f>
        <v>0</v>
      </c>
      <c r="BB1306" s="209" t="str">
        <f>_xlfn.XLOOKUP(U1306,'Lista Suspensa'!$AA$20:$AA$23,'Lista Suspensa'!$AB$20:$AB$23,"N/A")</f>
        <v>S</v>
      </c>
    </row>
    <row r="1307" spans="1:54" ht="12" customHeight="1">
      <c r="A1307" s="151" t="s">
        <v>54</v>
      </c>
      <c r="B1307" s="152">
        <v>46079</v>
      </c>
      <c r="C1307" s="153" t="s">
        <v>297</v>
      </c>
      <c r="D1307" s="153" t="s">
        <v>455</v>
      </c>
      <c r="E1307" s="244">
        <v>94636636</v>
      </c>
      <c r="F1307" s="144" t="s">
        <v>2991</v>
      </c>
      <c r="G1307" s="230"/>
      <c r="H1307" s="154">
        <v>32719</v>
      </c>
      <c r="I1307" s="153">
        <v>36</v>
      </c>
      <c r="J1307" s="148" t="s">
        <v>70</v>
      </c>
      <c r="K1307" s="153" t="s">
        <v>101</v>
      </c>
      <c r="L1307" s="153"/>
      <c r="M1307" s="153"/>
      <c r="N1307" s="153"/>
      <c r="O1307" s="155">
        <v>21974136808</v>
      </c>
      <c r="P1307" s="156" t="s">
        <v>89</v>
      </c>
      <c r="Q1307" s="157" t="s">
        <v>110</v>
      </c>
      <c r="R1307" s="158">
        <v>46142</v>
      </c>
      <c r="S1307" s="159"/>
      <c r="T1307" s="159" t="s">
        <v>62</v>
      </c>
      <c r="U1307" s="159" t="s">
        <v>111</v>
      </c>
      <c r="V1307" s="154">
        <v>46139</v>
      </c>
      <c r="W1307" s="154">
        <v>46141</v>
      </c>
      <c r="X1307" s="154" t="s">
        <v>126</v>
      </c>
      <c r="Y1307" s="160" t="s">
        <v>2992</v>
      </c>
      <c r="Z1307" s="160" t="s">
        <v>128</v>
      </c>
      <c r="AA1307" s="153">
        <v>131</v>
      </c>
      <c r="AB1307" s="153">
        <v>1.59</v>
      </c>
      <c r="AC1307" s="182">
        <f t="shared" si="42"/>
        <v>51.817570507495745</v>
      </c>
      <c r="AD1307" s="153" t="str">
        <f t="shared" si="43"/>
        <v>OBESIDADE III</v>
      </c>
      <c r="AE1307" s="233" t="s">
        <v>1092</v>
      </c>
      <c r="AF1307" s="153" t="s">
        <v>130</v>
      </c>
      <c r="AG1307" s="159"/>
      <c r="AH1307" s="153"/>
      <c r="AI1307" s="161"/>
      <c r="AJ1307" s="153"/>
      <c r="AK1307" s="153"/>
      <c r="AL1307" s="207" t="s">
        <v>143</v>
      </c>
      <c r="AM1307" s="207"/>
      <c r="AN1307" s="207"/>
      <c r="AO1307" s="207" t="str">
        <f ca="1">IF(R1307="","",IF(R1307&gt;TODAY(),"0 meses",DATEDIF(R1307,TODAY(),"m") &amp; " meses"))</f>
        <v>1 meses</v>
      </c>
      <c r="AP1307" s="147" t="s">
        <v>67</v>
      </c>
      <c r="AQ1307" s="147" t="s">
        <v>67</v>
      </c>
      <c r="AR1307" s="147"/>
      <c r="AS1307" s="209" t="s">
        <v>68</v>
      </c>
      <c r="AT1307" s="223" t="str">
        <f>MONTH(B1307)&amp;"/"&amp;YEAR(B1307)</f>
        <v>2/2026</v>
      </c>
      <c r="AU1307" s="223">
        <f>WEEKNUM(B1307)-WEEKNUM(EOMONTH(B1307,-1)+1)+1</f>
        <v>4</v>
      </c>
      <c r="AV1307" s="209" t="str">
        <f>MONTH(R1307)&amp;"/"&amp;YEAR(R1307)</f>
        <v>4/2026</v>
      </c>
      <c r="AW1307" s="209">
        <f>WEEKNUM(R1307)-WEEKNUM(EOMONTH(R1307,-1)+1)+1</f>
        <v>5</v>
      </c>
      <c r="AX1307" s="209">
        <f>IF(BB1307="S",IF(Q1307="1. Aceitou o programa",R1307-B1307,0),0)</f>
        <v>63</v>
      </c>
      <c r="AY1307" s="209">
        <f>IF(BB1307="S",IF(AND(S1307&lt;&gt;"",R1307&lt;&gt;""),S1307-R1307,0),0)</f>
        <v>0</v>
      </c>
      <c r="AZ1307" s="209">
        <f>IF(BB1307="S",IF(Q1307="1. Aceitou o programa",IF(OR(X1307="Não se Aplica",X1307=""),IF(OR(W1307="Não se Aplica",W1307=""),0,W1307-V1307),AVERAGE(X1307-W1307,W1307-V1307)),0),0)</f>
        <v>2</v>
      </c>
      <c r="BA1307" s="209">
        <f>IF(BB1307="S",IF(AND(Q1307="1. Aceitou o programa",AH1307="Realizada"),IFERROR(IF(AG1307="",0,AG1307-R1307),0),0),0)</f>
        <v>0</v>
      </c>
      <c r="BB1307" s="209" t="str">
        <f>_xlfn.XLOOKUP(U1307,'Lista Suspensa'!$AA$20:$AA$23,'Lista Suspensa'!$AB$20:$AB$23,"N/A")</f>
        <v>S</v>
      </c>
    </row>
    <row r="1308" spans="1:54" ht="12" customHeight="1">
      <c r="A1308" s="151" t="s">
        <v>54</v>
      </c>
      <c r="B1308" s="152">
        <v>46083</v>
      </c>
      <c r="C1308" s="153" t="s">
        <v>55</v>
      </c>
      <c r="D1308" s="153" t="s">
        <v>56</v>
      </c>
      <c r="E1308" s="244">
        <v>93009782</v>
      </c>
      <c r="F1308" s="144" t="s">
        <v>2993</v>
      </c>
      <c r="G1308" s="230"/>
      <c r="H1308" s="154">
        <v>36341</v>
      </c>
      <c r="I1308" s="153">
        <v>26</v>
      </c>
      <c r="J1308" s="148" t="s">
        <v>70</v>
      </c>
      <c r="K1308" s="153"/>
      <c r="L1308" s="153"/>
      <c r="M1308" s="153"/>
      <c r="N1308" s="153">
        <v>450</v>
      </c>
      <c r="O1308" s="155" t="s">
        <v>2994</v>
      </c>
      <c r="P1308" s="156" t="s">
        <v>89</v>
      </c>
      <c r="Q1308" s="157" t="s">
        <v>110</v>
      </c>
      <c r="R1308" s="158">
        <v>46142</v>
      </c>
      <c r="S1308" s="159"/>
      <c r="T1308" s="159" t="s">
        <v>62</v>
      </c>
      <c r="U1308" s="159" t="s">
        <v>111</v>
      </c>
      <c r="V1308" s="154">
        <v>46099</v>
      </c>
      <c r="W1308" s="154">
        <v>46141</v>
      </c>
      <c r="X1308" s="154">
        <v>46142</v>
      </c>
      <c r="Y1308" s="160" t="s">
        <v>2995</v>
      </c>
      <c r="Z1308" s="160" t="s">
        <v>128</v>
      </c>
      <c r="AA1308" s="153">
        <v>87</v>
      </c>
      <c r="AB1308" s="153">
        <v>1.67</v>
      </c>
      <c r="AC1308" s="182">
        <f t="shared" si="42"/>
        <v>31.1950948402596</v>
      </c>
      <c r="AD1308" s="153" t="str">
        <f t="shared" si="43"/>
        <v>OBESIDADE I</v>
      </c>
      <c r="AE1308" s="233" t="s">
        <v>135</v>
      </c>
      <c r="AF1308" s="153" t="s">
        <v>130</v>
      </c>
      <c r="AG1308" s="159"/>
      <c r="AH1308" s="153"/>
      <c r="AI1308" s="161"/>
      <c r="AJ1308" s="153"/>
      <c r="AK1308" s="153"/>
      <c r="AL1308" s="207" t="s">
        <v>131</v>
      </c>
      <c r="AM1308" s="207"/>
      <c r="AN1308" s="207"/>
      <c r="AO1308" s="207" t="str">
        <f ca="1">IF(R1308="","",IF(R1308&gt;TODAY(),"0 meses",DATEDIF(R1308,TODAY(),"m") &amp; " meses"))</f>
        <v>1 meses</v>
      </c>
      <c r="AP1308" s="147" t="s">
        <v>67</v>
      </c>
      <c r="AQ1308" s="147" t="s">
        <v>67</v>
      </c>
      <c r="AR1308" s="147"/>
      <c r="AS1308" s="209" t="s">
        <v>68</v>
      </c>
      <c r="AT1308" s="223" t="str">
        <f>MONTH(B1308)&amp;"/"&amp;YEAR(B1308)</f>
        <v>3/2026</v>
      </c>
      <c r="AU1308" s="223">
        <f>WEEKNUM(B1308)-WEEKNUM(EOMONTH(B1308,-1)+1)+1</f>
        <v>1</v>
      </c>
      <c r="AV1308" s="209" t="str">
        <f>MONTH(R1308)&amp;"/"&amp;YEAR(R1308)</f>
        <v>4/2026</v>
      </c>
      <c r="AW1308" s="209">
        <f>WEEKNUM(R1308)-WEEKNUM(EOMONTH(R1308,-1)+1)+1</f>
        <v>5</v>
      </c>
      <c r="AX1308" s="209">
        <f>IF(BB1308="S",IF(Q1308="1. Aceitou o programa",R1308-B1308,0),0)</f>
        <v>59</v>
      </c>
      <c r="AY1308" s="209">
        <f>IF(BB1308="S",IF(AND(S1308&lt;&gt;"",R1308&lt;&gt;""),S1308-R1308,0),0)</f>
        <v>0</v>
      </c>
      <c r="AZ1308" s="209">
        <f>IF(BB1308="S",IF(Q1308="1. Aceitou o programa",IF(OR(X1308="Não se Aplica",X1308=""),IF(OR(W1308="Não se Aplica",W1308=""),0,W1308-V1308),AVERAGE(X1308-W1308,W1308-V1308)),0),0)</f>
        <v>21.5</v>
      </c>
      <c r="BA1308" s="209">
        <f>IF(BB1308="S",IF(AND(Q1308="1. Aceitou o programa",AH1308="Realizada"),IFERROR(IF(AG1308="",0,AG1308-R1308),0),0),0)</f>
        <v>0</v>
      </c>
      <c r="BB1308" s="209" t="str">
        <f>_xlfn.XLOOKUP(U1308,'Lista Suspensa'!$AA$20:$AA$23,'Lista Suspensa'!$AB$20:$AB$23,"N/A")</f>
        <v>S</v>
      </c>
    </row>
    <row r="1309" spans="1:54" ht="12" customHeight="1">
      <c r="A1309" s="151" t="s">
        <v>54</v>
      </c>
      <c r="B1309" s="152">
        <v>46083</v>
      </c>
      <c r="C1309" s="153" t="s">
        <v>55</v>
      </c>
      <c r="D1309" s="153" t="s">
        <v>56</v>
      </c>
      <c r="E1309" s="244">
        <v>89303802</v>
      </c>
      <c r="F1309" s="144" t="s">
        <v>2996</v>
      </c>
      <c r="G1309" s="230"/>
      <c r="H1309" s="154">
        <v>36428</v>
      </c>
      <c r="I1309" s="153">
        <v>26</v>
      </c>
      <c r="J1309" s="148" t="s">
        <v>70</v>
      </c>
      <c r="K1309" s="153"/>
      <c r="L1309" s="153"/>
      <c r="M1309" s="153"/>
      <c r="N1309" s="153">
        <v>380</v>
      </c>
      <c r="O1309" s="155" t="s">
        <v>2997</v>
      </c>
      <c r="P1309" s="156" t="s">
        <v>2077</v>
      </c>
      <c r="Q1309" s="157" t="s">
        <v>110</v>
      </c>
      <c r="R1309" s="158">
        <v>46142</v>
      </c>
      <c r="S1309" s="159"/>
      <c r="T1309" s="159" t="s">
        <v>62</v>
      </c>
      <c r="U1309" s="159" t="s">
        <v>111</v>
      </c>
      <c r="V1309" s="154">
        <v>46118</v>
      </c>
      <c r="W1309" s="154">
        <v>46141</v>
      </c>
      <c r="X1309" s="154" t="s">
        <v>126</v>
      </c>
      <c r="Y1309" s="160" t="s">
        <v>2998</v>
      </c>
      <c r="Z1309" s="160" t="s">
        <v>128</v>
      </c>
      <c r="AA1309" s="153">
        <v>115</v>
      </c>
      <c r="AB1309" s="153">
        <v>1.68</v>
      </c>
      <c r="AC1309" s="182">
        <f t="shared" si="42"/>
        <v>40.745464852607718</v>
      </c>
      <c r="AD1309" s="153" t="str">
        <f t="shared" si="43"/>
        <v>OBESIDADE III</v>
      </c>
      <c r="AE1309" s="233" t="s">
        <v>1092</v>
      </c>
      <c r="AF1309" s="153" t="s">
        <v>130</v>
      </c>
      <c r="AG1309" s="159"/>
      <c r="AH1309" s="153"/>
      <c r="AI1309" s="161"/>
      <c r="AJ1309" s="153"/>
      <c r="AK1309" s="153"/>
      <c r="AL1309" s="207" t="s">
        <v>131</v>
      </c>
      <c r="AM1309" s="207"/>
      <c r="AN1309" s="207"/>
      <c r="AO1309" s="207" t="str">
        <f ca="1">IF(R1309="","",IF(R1309&gt;TODAY(),"0 meses",DATEDIF(R1309,TODAY(),"m") &amp; " meses"))</f>
        <v>1 meses</v>
      </c>
      <c r="AP1309" s="147" t="s">
        <v>67</v>
      </c>
      <c r="AQ1309" s="147" t="s">
        <v>67</v>
      </c>
      <c r="AR1309" s="147"/>
      <c r="AS1309" s="209" t="s">
        <v>68</v>
      </c>
      <c r="AT1309" s="223" t="str">
        <f>MONTH(B1309)&amp;"/"&amp;YEAR(B1309)</f>
        <v>3/2026</v>
      </c>
      <c r="AU1309" s="223">
        <f>WEEKNUM(B1309)-WEEKNUM(EOMONTH(B1309,-1)+1)+1</f>
        <v>1</v>
      </c>
      <c r="AV1309" s="209" t="str">
        <f>MONTH(R1309)&amp;"/"&amp;YEAR(R1309)</f>
        <v>4/2026</v>
      </c>
      <c r="AW1309" s="209">
        <f>WEEKNUM(R1309)-WEEKNUM(EOMONTH(R1309,-1)+1)+1</f>
        <v>5</v>
      </c>
      <c r="AX1309" s="209">
        <f>IF(BB1309="S",IF(Q1309="1. Aceitou o programa",R1309-B1309,0),0)</f>
        <v>59</v>
      </c>
      <c r="AY1309" s="209">
        <f>IF(BB1309="S",IF(AND(S1309&lt;&gt;"",R1309&lt;&gt;""),S1309-R1309,0),0)</f>
        <v>0</v>
      </c>
      <c r="AZ1309" s="209">
        <f>IF(BB1309="S",IF(Q1309="1. Aceitou o programa",IF(OR(X1309="Não se Aplica",X1309=""),IF(OR(W1309="Não se Aplica",W1309=""),0,W1309-V1309),AVERAGE(X1309-W1309,W1309-V1309)),0),0)</f>
        <v>23</v>
      </c>
      <c r="BA1309" s="209">
        <f>IF(BB1309="S",IF(AND(Q1309="1. Aceitou o programa",AH1309="Realizada"),IFERROR(IF(AG1309="",0,AG1309-R1309),0),0),0)</f>
        <v>0</v>
      </c>
      <c r="BB1309" s="209" t="str">
        <f>_xlfn.XLOOKUP(U1309,'Lista Suspensa'!$AA$20:$AA$23,'Lista Suspensa'!$AB$20:$AB$23,"N/A")</f>
        <v>S</v>
      </c>
    </row>
    <row r="1310" spans="1:54" ht="12" customHeight="1">
      <c r="A1310" s="151" t="s">
        <v>54</v>
      </c>
      <c r="B1310" s="152">
        <v>46083</v>
      </c>
      <c r="C1310" s="153" t="s">
        <v>55</v>
      </c>
      <c r="D1310" s="153" t="s">
        <v>56</v>
      </c>
      <c r="E1310" s="244">
        <v>95751656</v>
      </c>
      <c r="F1310" s="144" t="s">
        <v>2999</v>
      </c>
      <c r="G1310" s="230"/>
      <c r="H1310" s="154">
        <v>36469</v>
      </c>
      <c r="I1310" s="153">
        <v>26</v>
      </c>
      <c r="J1310" s="148" t="s">
        <v>70</v>
      </c>
      <c r="K1310" s="153"/>
      <c r="L1310" s="153"/>
      <c r="M1310" s="153"/>
      <c r="N1310" s="153">
        <v>60</v>
      </c>
      <c r="O1310" s="155" t="s">
        <v>3000</v>
      </c>
      <c r="P1310" s="156" t="s">
        <v>2242</v>
      </c>
      <c r="Q1310" s="157" t="s">
        <v>110</v>
      </c>
      <c r="R1310" s="158">
        <v>46142</v>
      </c>
      <c r="S1310" s="159"/>
      <c r="T1310" s="159" t="s">
        <v>62</v>
      </c>
      <c r="U1310" s="159" t="s">
        <v>111</v>
      </c>
      <c r="V1310" s="154">
        <v>46111</v>
      </c>
      <c r="W1310" s="154">
        <v>46141</v>
      </c>
      <c r="X1310" s="154" t="s">
        <v>126</v>
      </c>
      <c r="Y1310" s="160">
        <v>46111</v>
      </c>
      <c r="Z1310" s="160" t="s">
        <v>128</v>
      </c>
      <c r="AA1310" s="153">
        <v>64</v>
      </c>
      <c r="AB1310" s="153">
        <v>1.53</v>
      </c>
      <c r="AC1310" s="182">
        <f t="shared" si="42"/>
        <v>27.339911999658252</v>
      </c>
      <c r="AD1310" s="153" t="str">
        <f t="shared" si="43"/>
        <v>SOBREPESO</v>
      </c>
      <c r="AE1310" s="233" t="s">
        <v>66</v>
      </c>
      <c r="AF1310" s="153" t="s">
        <v>130</v>
      </c>
      <c r="AG1310" s="159"/>
      <c r="AH1310" s="153"/>
      <c r="AI1310" s="161"/>
      <c r="AJ1310" s="153"/>
      <c r="AK1310" s="153"/>
      <c r="AL1310" s="207" t="s">
        <v>136</v>
      </c>
      <c r="AM1310" s="207"/>
      <c r="AN1310" s="207"/>
      <c r="AO1310" s="207" t="str">
        <f ca="1">IF(R1310="","",IF(R1310&gt;TODAY(),"0 meses",DATEDIF(R1310,TODAY(),"m") &amp; " meses"))</f>
        <v>1 meses</v>
      </c>
      <c r="AP1310" s="147" t="s">
        <v>67</v>
      </c>
      <c r="AQ1310" s="147" t="s">
        <v>67</v>
      </c>
      <c r="AR1310" s="147"/>
      <c r="AS1310" s="209" t="s">
        <v>68</v>
      </c>
      <c r="AT1310" s="223" t="str">
        <f>MONTH(B1310)&amp;"/"&amp;YEAR(B1310)</f>
        <v>3/2026</v>
      </c>
      <c r="AU1310" s="223">
        <f>WEEKNUM(B1310)-WEEKNUM(EOMONTH(B1310,-1)+1)+1</f>
        <v>1</v>
      </c>
      <c r="AV1310" s="209" t="str">
        <f>MONTH(R1310)&amp;"/"&amp;YEAR(R1310)</f>
        <v>4/2026</v>
      </c>
      <c r="AW1310" s="209">
        <f>WEEKNUM(R1310)-WEEKNUM(EOMONTH(R1310,-1)+1)+1</f>
        <v>5</v>
      </c>
      <c r="AX1310" s="209">
        <f>IF(BB1310="S",IF(Q1310="1. Aceitou o programa",R1310-B1310,0),0)</f>
        <v>59</v>
      </c>
      <c r="AY1310" s="209">
        <f>IF(BB1310="S",IF(AND(S1310&lt;&gt;"",R1310&lt;&gt;""),S1310-R1310,0),0)</f>
        <v>0</v>
      </c>
      <c r="AZ1310" s="209">
        <f>IF(BB1310="S",IF(Q1310="1. Aceitou o programa",IF(OR(X1310="Não se Aplica",X1310=""),IF(OR(W1310="Não se Aplica",W1310=""),0,W1310-V1310),AVERAGE(X1310-W1310,W1310-V1310)),0),0)</f>
        <v>30</v>
      </c>
      <c r="BA1310" s="209">
        <f>IF(BB1310="S",IF(AND(Q1310="1. Aceitou o programa",AH1310="Realizada"),IFERROR(IF(AG1310="",0,AG1310-R1310),0),0),0)</f>
        <v>0</v>
      </c>
      <c r="BB1310" s="209" t="str">
        <f>_xlfn.XLOOKUP(U1310,'Lista Suspensa'!$AA$20:$AA$23,'Lista Suspensa'!$AB$20:$AB$23,"N/A")</f>
        <v>S</v>
      </c>
    </row>
    <row r="1311" spans="1:54" ht="12" customHeight="1">
      <c r="A1311" s="151" t="s">
        <v>2040</v>
      </c>
      <c r="B1311" s="152">
        <v>46100</v>
      </c>
      <c r="C1311" s="153" t="s">
        <v>122</v>
      </c>
      <c r="D1311" s="153" t="s">
        <v>175</v>
      </c>
      <c r="E1311" s="244">
        <v>89387365</v>
      </c>
      <c r="F1311" s="144" t="s">
        <v>3001</v>
      </c>
      <c r="G1311" s="230"/>
      <c r="H1311" s="154">
        <v>22550</v>
      </c>
      <c r="I1311" s="153">
        <v>64</v>
      </c>
      <c r="J1311" s="148" t="s">
        <v>70</v>
      </c>
      <c r="K1311" s="153" t="s">
        <v>59</v>
      </c>
      <c r="L1311" s="153"/>
      <c r="M1311" s="153"/>
      <c r="N1311" s="153">
        <v>450</v>
      </c>
      <c r="O1311" s="155">
        <v>11999928680</v>
      </c>
      <c r="P1311" s="156" t="s">
        <v>2242</v>
      </c>
      <c r="Q1311" s="157" t="s">
        <v>110</v>
      </c>
      <c r="R1311" s="158">
        <v>46142</v>
      </c>
      <c r="S1311" s="159"/>
      <c r="T1311" s="159" t="s">
        <v>62</v>
      </c>
      <c r="U1311" s="159" t="s">
        <v>111</v>
      </c>
      <c r="V1311" s="154">
        <v>46112</v>
      </c>
      <c r="W1311" s="154">
        <v>46141</v>
      </c>
      <c r="X1311" s="154" t="s">
        <v>126</v>
      </c>
      <c r="Y1311" s="160">
        <v>46111</v>
      </c>
      <c r="Z1311" s="160" t="s">
        <v>128</v>
      </c>
      <c r="AA1311" s="153">
        <v>118.4</v>
      </c>
      <c r="AB1311" s="153">
        <v>1.59</v>
      </c>
      <c r="AC1311" s="182">
        <f t="shared" si="42"/>
        <v>46.833590443416</v>
      </c>
      <c r="AD1311" s="153" t="str">
        <f t="shared" si="43"/>
        <v>OBESIDADE III</v>
      </c>
      <c r="AE1311" s="233" t="s">
        <v>135</v>
      </c>
      <c r="AF1311" s="153" t="s">
        <v>130</v>
      </c>
      <c r="AG1311" s="159"/>
      <c r="AH1311" s="153"/>
      <c r="AI1311" s="161"/>
      <c r="AJ1311" s="153"/>
      <c r="AK1311" s="153"/>
      <c r="AL1311" s="207" t="s">
        <v>131</v>
      </c>
      <c r="AM1311" s="207"/>
      <c r="AN1311" s="207"/>
      <c r="AO1311" s="207" t="str">
        <f ca="1">IF(R1311="","",IF(R1311&gt;TODAY(),"0 meses",DATEDIF(R1311,TODAY(),"m") &amp; " meses"))</f>
        <v>1 meses</v>
      </c>
      <c r="AP1311" s="147" t="s">
        <v>67</v>
      </c>
      <c r="AQ1311" s="147" t="s">
        <v>67</v>
      </c>
      <c r="AR1311" s="147"/>
      <c r="AS1311" s="209" t="s">
        <v>68</v>
      </c>
      <c r="AT1311" s="223" t="str">
        <f>MONTH(B1311)&amp;"/"&amp;YEAR(B1311)</f>
        <v>3/2026</v>
      </c>
      <c r="AU1311" s="223">
        <f>WEEKNUM(B1311)-WEEKNUM(EOMONTH(B1311,-1)+1)+1</f>
        <v>3</v>
      </c>
      <c r="AV1311" s="209" t="str">
        <f>MONTH(R1311)&amp;"/"&amp;YEAR(R1311)</f>
        <v>4/2026</v>
      </c>
      <c r="AW1311" s="209">
        <f>WEEKNUM(R1311)-WEEKNUM(EOMONTH(R1311,-1)+1)+1</f>
        <v>5</v>
      </c>
      <c r="AX1311" s="209">
        <f>IF(BB1311="S",IF(Q1311="1. Aceitou o programa",R1311-B1311,0),0)</f>
        <v>42</v>
      </c>
      <c r="AY1311" s="209">
        <f>IF(BB1311="S",IF(AND(S1311&lt;&gt;"",R1311&lt;&gt;""),S1311-R1311,0),0)</f>
        <v>0</v>
      </c>
      <c r="AZ1311" s="209">
        <f>IF(BB1311="S",IF(Q1311="1. Aceitou o programa",IF(OR(X1311="Não se Aplica",X1311=""),IF(OR(W1311="Não se Aplica",W1311=""),0,W1311-V1311),AVERAGE(X1311-W1311,W1311-V1311)),0),0)</f>
        <v>29</v>
      </c>
      <c r="BA1311" s="209">
        <f>IF(BB1311="S",IF(AND(Q1311="1. Aceitou o programa",AH1311="Realizada"),IFERROR(IF(AG1311="",0,AG1311-R1311),0),0),0)</f>
        <v>0</v>
      </c>
      <c r="BB1311" s="209" t="str">
        <f>_xlfn.XLOOKUP(U1311,'Lista Suspensa'!$AA$20:$AA$23,'Lista Suspensa'!$AB$20:$AB$23,"N/A")</f>
        <v>S</v>
      </c>
    </row>
    <row r="1312" spans="1:54" ht="12" customHeight="1">
      <c r="A1312" s="151" t="s">
        <v>54</v>
      </c>
      <c r="B1312" s="152">
        <v>46083</v>
      </c>
      <c r="C1312" s="153" t="s">
        <v>55</v>
      </c>
      <c r="D1312" s="153" t="s">
        <v>56</v>
      </c>
      <c r="E1312" s="244">
        <v>95472816</v>
      </c>
      <c r="F1312" s="144" t="s">
        <v>3002</v>
      </c>
      <c r="G1312" s="230"/>
      <c r="H1312" s="154">
        <v>36028</v>
      </c>
      <c r="I1312" s="153">
        <v>27</v>
      </c>
      <c r="J1312" s="148" t="s">
        <v>70</v>
      </c>
      <c r="K1312" s="153"/>
      <c r="L1312" s="153"/>
      <c r="M1312" s="153"/>
      <c r="N1312" s="153">
        <v>110</v>
      </c>
      <c r="O1312" s="155" t="s">
        <v>3003</v>
      </c>
      <c r="P1312" s="156" t="s">
        <v>2077</v>
      </c>
      <c r="Q1312" s="157" t="s">
        <v>110</v>
      </c>
      <c r="R1312" s="158">
        <v>46142</v>
      </c>
      <c r="S1312" s="159"/>
      <c r="T1312" s="159" t="s">
        <v>62</v>
      </c>
      <c r="U1312" s="159" t="s">
        <v>111</v>
      </c>
      <c r="V1312" s="154">
        <v>46111</v>
      </c>
      <c r="W1312" s="154">
        <v>46141</v>
      </c>
      <c r="X1312" s="154" t="s">
        <v>126</v>
      </c>
      <c r="Y1312" s="160">
        <v>46111</v>
      </c>
      <c r="Z1312" s="160" t="s">
        <v>128</v>
      </c>
      <c r="AA1312" s="153">
        <v>100</v>
      </c>
      <c r="AB1312" s="153">
        <v>1.69</v>
      </c>
      <c r="AC1312" s="182">
        <f t="shared" si="42"/>
        <v>35.012779664577572</v>
      </c>
      <c r="AD1312" s="153" t="str">
        <f t="shared" si="43"/>
        <v>OBESIDADE II</v>
      </c>
      <c r="AE1312" s="233" t="s">
        <v>135</v>
      </c>
      <c r="AF1312" s="153" t="s">
        <v>130</v>
      </c>
      <c r="AG1312" s="159"/>
      <c r="AH1312" s="153"/>
      <c r="AI1312" s="161"/>
      <c r="AJ1312" s="153"/>
      <c r="AK1312" s="153"/>
      <c r="AL1312" s="207" t="s">
        <v>131</v>
      </c>
      <c r="AM1312" s="207"/>
      <c r="AN1312" s="207"/>
      <c r="AO1312" s="207" t="str">
        <f ca="1">IF(R1312="","",IF(R1312&gt;TODAY(),"0 meses",DATEDIF(R1312,TODAY(),"m") &amp; " meses"))</f>
        <v>1 meses</v>
      </c>
      <c r="AP1312" s="147" t="s">
        <v>67</v>
      </c>
      <c r="AQ1312" s="147" t="s">
        <v>67</v>
      </c>
      <c r="AR1312" s="147"/>
      <c r="AS1312" s="209" t="s">
        <v>68</v>
      </c>
      <c r="AT1312" s="223" t="str">
        <f>MONTH(B1312)&amp;"/"&amp;YEAR(B1312)</f>
        <v>3/2026</v>
      </c>
      <c r="AU1312" s="223">
        <f>WEEKNUM(B1312)-WEEKNUM(EOMONTH(B1312,-1)+1)+1</f>
        <v>1</v>
      </c>
      <c r="AV1312" s="209" t="str">
        <f>MONTH(R1312)&amp;"/"&amp;YEAR(R1312)</f>
        <v>4/2026</v>
      </c>
      <c r="AW1312" s="209">
        <f>WEEKNUM(R1312)-WEEKNUM(EOMONTH(R1312,-1)+1)+1</f>
        <v>5</v>
      </c>
      <c r="AX1312" s="209">
        <f>IF(BB1312="S",IF(Q1312="1. Aceitou o programa",R1312-B1312,0),0)</f>
        <v>59</v>
      </c>
      <c r="AY1312" s="209">
        <f>IF(BB1312="S",IF(AND(S1312&lt;&gt;"",R1312&lt;&gt;""),S1312-R1312,0),0)</f>
        <v>0</v>
      </c>
      <c r="AZ1312" s="209">
        <f>IF(BB1312="S",IF(Q1312="1. Aceitou o programa",IF(OR(X1312="Não se Aplica",X1312=""),IF(OR(W1312="Não se Aplica",W1312=""),0,W1312-V1312),AVERAGE(X1312-W1312,W1312-V1312)),0),0)</f>
        <v>30</v>
      </c>
      <c r="BA1312" s="209">
        <f>IF(BB1312="S",IF(AND(Q1312="1. Aceitou o programa",AH1312="Realizada"),IFERROR(IF(AG1312="",0,AG1312-R1312),0),0),0)</f>
        <v>0</v>
      </c>
      <c r="BB1312" s="209" t="str">
        <f>_xlfn.XLOOKUP(U1312,'Lista Suspensa'!$AA$20:$AA$23,'Lista Suspensa'!$AB$20:$AB$23,"N/A")</f>
        <v>S</v>
      </c>
    </row>
    <row r="1313" spans="1:54" ht="12" customHeight="1">
      <c r="A1313" s="151" t="s">
        <v>54</v>
      </c>
      <c r="B1313" s="152">
        <v>46141</v>
      </c>
      <c r="C1313" s="153" t="s">
        <v>297</v>
      </c>
      <c r="D1313" s="153" t="s">
        <v>455</v>
      </c>
      <c r="E1313" s="244">
        <v>95965680</v>
      </c>
      <c r="F1313" s="144" t="s">
        <v>3004</v>
      </c>
      <c r="G1313" s="230"/>
      <c r="H1313" s="154">
        <v>36844</v>
      </c>
      <c r="I1313" s="153">
        <v>25</v>
      </c>
      <c r="J1313" s="148" t="s">
        <v>70</v>
      </c>
      <c r="K1313" s="153" t="s">
        <v>59</v>
      </c>
      <c r="L1313" s="153"/>
      <c r="M1313" s="153"/>
      <c r="N1313" s="153">
        <v>500</v>
      </c>
      <c r="O1313" s="155">
        <v>11987022767</v>
      </c>
      <c r="P1313" s="156" t="s">
        <v>2242</v>
      </c>
      <c r="Q1313" s="157" t="s">
        <v>110</v>
      </c>
      <c r="R1313" s="158">
        <v>46142</v>
      </c>
      <c r="S1313" s="159"/>
      <c r="T1313" s="159" t="s">
        <v>62</v>
      </c>
      <c r="U1313" s="159" t="s">
        <v>111</v>
      </c>
      <c r="V1313" s="154">
        <v>46142</v>
      </c>
      <c r="W1313" s="154" t="s">
        <v>126</v>
      </c>
      <c r="X1313" s="154" t="s">
        <v>126</v>
      </c>
      <c r="Y1313" s="160" t="s">
        <v>3005</v>
      </c>
      <c r="Z1313" s="160" t="s">
        <v>128</v>
      </c>
      <c r="AA1313" s="153">
        <v>74</v>
      </c>
      <c r="AB1313" s="153">
        <v>1.54</v>
      </c>
      <c r="AC1313" s="182">
        <f t="shared" si="42"/>
        <v>31.20256367009614</v>
      </c>
      <c r="AD1313" s="153" t="str">
        <f t="shared" si="43"/>
        <v>OBESIDADE I</v>
      </c>
      <c r="AE1313" s="233" t="s">
        <v>225</v>
      </c>
      <c r="AF1313" s="153" t="s">
        <v>130</v>
      </c>
      <c r="AG1313" s="159"/>
      <c r="AH1313" s="153"/>
      <c r="AI1313" s="161"/>
      <c r="AJ1313" s="153"/>
      <c r="AK1313" s="153"/>
      <c r="AL1313" s="207" t="s">
        <v>131</v>
      </c>
      <c r="AM1313" s="207"/>
      <c r="AN1313" s="207"/>
      <c r="AO1313" s="207" t="str">
        <f ca="1">IF(R1313="","",IF(R1313&gt;TODAY(),"0 meses",DATEDIF(R1313,TODAY(),"m") &amp; " meses"))</f>
        <v>1 meses</v>
      </c>
      <c r="AP1313" s="147" t="s">
        <v>67</v>
      </c>
      <c r="AQ1313" s="147" t="s">
        <v>67</v>
      </c>
      <c r="AR1313" s="147"/>
      <c r="AS1313" s="209" t="s">
        <v>68</v>
      </c>
      <c r="AT1313" s="223" t="str">
        <f>MONTH(B1313)&amp;"/"&amp;YEAR(B1313)</f>
        <v>4/2026</v>
      </c>
      <c r="AU1313" s="223">
        <f>WEEKNUM(B1313)-WEEKNUM(EOMONTH(B1313,-1)+1)+1</f>
        <v>5</v>
      </c>
      <c r="AV1313" s="209" t="str">
        <f>MONTH(R1313)&amp;"/"&amp;YEAR(R1313)</f>
        <v>4/2026</v>
      </c>
      <c r="AW1313" s="209">
        <f>WEEKNUM(R1313)-WEEKNUM(EOMONTH(R1313,-1)+1)+1</f>
        <v>5</v>
      </c>
      <c r="AX1313" s="209">
        <f>IF(BB1313="S",IF(Q1313="1. Aceitou o programa",R1313-B1313,0),0)</f>
        <v>1</v>
      </c>
      <c r="AY1313" s="209">
        <f>IF(BB1313="S",IF(AND(S1313&lt;&gt;"",R1313&lt;&gt;""),S1313-R1313,0),0)</f>
        <v>0</v>
      </c>
      <c r="AZ1313" s="209">
        <f>IF(BB1313="S",IF(Q1313="1. Aceitou o programa",IF(OR(X1313="Não se Aplica",X1313=""),IF(OR(W1313="Não se Aplica",W1313=""),0,W1313-V1313),AVERAGE(X1313-W1313,W1313-V1313)),0),0)</f>
        <v>0</v>
      </c>
      <c r="BA1313" s="209">
        <f>IF(BB1313="S",IF(AND(Q1313="1. Aceitou o programa",AH1313="Realizada"),IFERROR(IF(AG1313="",0,AG1313-R1313),0),0),0)</f>
        <v>0</v>
      </c>
      <c r="BB1313" s="209" t="str">
        <f>_xlfn.XLOOKUP(U1313,'Lista Suspensa'!$AA$20:$AA$23,'Lista Suspensa'!$AB$20:$AB$23,"N/A")</f>
        <v>S</v>
      </c>
    </row>
    <row r="1314" spans="1:54" ht="12" customHeight="1">
      <c r="A1314" s="151" t="s">
        <v>54</v>
      </c>
      <c r="B1314" s="152">
        <v>46141</v>
      </c>
      <c r="C1314" s="153" t="s">
        <v>297</v>
      </c>
      <c r="D1314" s="153" t="s">
        <v>455</v>
      </c>
      <c r="E1314" s="244">
        <v>96635325</v>
      </c>
      <c r="F1314" s="144" t="s">
        <v>3006</v>
      </c>
      <c r="G1314" s="230"/>
      <c r="H1314" s="154">
        <v>36067</v>
      </c>
      <c r="I1314" s="153">
        <v>27</v>
      </c>
      <c r="J1314" s="148" t="s">
        <v>58</v>
      </c>
      <c r="K1314" s="153" t="s">
        <v>59</v>
      </c>
      <c r="L1314" s="153"/>
      <c r="M1314" s="153"/>
      <c r="N1314" s="153">
        <v>50</v>
      </c>
      <c r="O1314" s="155">
        <v>11989869817</v>
      </c>
      <c r="P1314" s="156" t="s">
        <v>89</v>
      </c>
      <c r="Q1314" s="157" t="s">
        <v>110</v>
      </c>
      <c r="R1314" s="158">
        <v>46142</v>
      </c>
      <c r="S1314" s="159"/>
      <c r="T1314" s="159" t="s">
        <v>62</v>
      </c>
      <c r="U1314" s="159" t="s">
        <v>111</v>
      </c>
      <c r="V1314" s="154">
        <v>46142</v>
      </c>
      <c r="W1314" s="154" t="s">
        <v>126</v>
      </c>
      <c r="X1314" s="154" t="s">
        <v>126</v>
      </c>
      <c r="Y1314" s="160" t="s">
        <v>232</v>
      </c>
      <c r="Z1314" s="160" t="s">
        <v>128</v>
      </c>
      <c r="AA1314" s="153">
        <v>100</v>
      </c>
      <c r="AB1314" s="153">
        <v>1.75</v>
      </c>
      <c r="AC1314" s="182">
        <f t="shared" si="42"/>
        <v>32.653061224489797</v>
      </c>
      <c r="AD1314" s="153" t="str">
        <f t="shared" si="43"/>
        <v>OBESIDADE I</v>
      </c>
      <c r="AE1314" s="233" t="s">
        <v>225</v>
      </c>
      <c r="AF1314" s="153" t="s">
        <v>130</v>
      </c>
      <c r="AG1314" s="159"/>
      <c r="AH1314" s="153"/>
      <c r="AI1314" s="161"/>
      <c r="AJ1314" s="153"/>
      <c r="AK1314" s="153"/>
      <c r="AL1314" s="207" t="s">
        <v>131</v>
      </c>
      <c r="AM1314" s="207"/>
      <c r="AN1314" s="207"/>
      <c r="AO1314" s="207" t="str">
        <f ca="1">IF(R1314="","",IF(R1314&gt;TODAY(),"0 meses",DATEDIF(R1314,TODAY(),"m") &amp; " meses"))</f>
        <v>1 meses</v>
      </c>
      <c r="AP1314" s="147" t="s">
        <v>67</v>
      </c>
      <c r="AQ1314" s="147" t="s">
        <v>67</v>
      </c>
      <c r="AR1314" s="147"/>
      <c r="AS1314" s="209" t="s">
        <v>68</v>
      </c>
      <c r="AT1314" s="223" t="str">
        <f>MONTH(B1314)&amp;"/"&amp;YEAR(B1314)</f>
        <v>4/2026</v>
      </c>
      <c r="AU1314" s="223">
        <f>WEEKNUM(B1314)-WEEKNUM(EOMONTH(B1314,-1)+1)+1</f>
        <v>5</v>
      </c>
      <c r="AV1314" s="209" t="str">
        <f>MONTH(R1314)&amp;"/"&amp;YEAR(R1314)</f>
        <v>4/2026</v>
      </c>
      <c r="AW1314" s="209">
        <f>WEEKNUM(R1314)-WEEKNUM(EOMONTH(R1314,-1)+1)+1</f>
        <v>5</v>
      </c>
      <c r="AX1314" s="209">
        <f>IF(BB1314="S",IF(Q1314="1. Aceitou o programa",R1314-B1314,0),0)</f>
        <v>1</v>
      </c>
      <c r="AY1314" s="209">
        <f>IF(BB1314="S",IF(AND(S1314&lt;&gt;"",R1314&lt;&gt;""),S1314-R1314,0),0)</f>
        <v>0</v>
      </c>
      <c r="AZ1314" s="209">
        <f>IF(BB1314="S",IF(Q1314="1. Aceitou o programa",IF(OR(X1314="Não se Aplica",X1314=""),IF(OR(W1314="Não se Aplica",W1314=""),0,W1314-V1314),AVERAGE(X1314-W1314,W1314-V1314)),0),0)</f>
        <v>0</v>
      </c>
      <c r="BA1314" s="209">
        <f>IF(BB1314="S",IF(AND(Q1314="1. Aceitou o programa",AH1314="Realizada"),IFERROR(IF(AG1314="",0,AG1314-R1314),0),0),0)</f>
        <v>0</v>
      </c>
      <c r="BB1314" s="209" t="str">
        <f>_xlfn.XLOOKUP(U1314,'Lista Suspensa'!$AA$20:$AA$23,'Lista Suspensa'!$AB$20:$AB$23,"N/A")</f>
        <v>S</v>
      </c>
    </row>
    <row r="1315" spans="1:54" ht="12" customHeight="1">
      <c r="A1315" s="151" t="s">
        <v>67</v>
      </c>
      <c r="B1315" s="152">
        <v>46107</v>
      </c>
      <c r="C1315" s="153" t="s">
        <v>122</v>
      </c>
      <c r="D1315" s="153" t="s">
        <v>175</v>
      </c>
      <c r="E1315" s="244">
        <v>94854648</v>
      </c>
      <c r="F1315" s="144" t="s">
        <v>3007</v>
      </c>
      <c r="G1315" s="230"/>
      <c r="H1315" s="154">
        <v>29205</v>
      </c>
      <c r="I1315" s="153">
        <v>46</v>
      </c>
      <c r="J1315" s="148" t="s">
        <v>70</v>
      </c>
      <c r="K1315" s="153" t="s">
        <v>59</v>
      </c>
      <c r="L1315" s="153"/>
      <c r="M1315" s="153"/>
      <c r="N1315" s="153">
        <v>450</v>
      </c>
      <c r="O1315" s="155">
        <v>21991179875</v>
      </c>
      <c r="P1315" s="156" t="s">
        <v>2077</v>
      </c>
      <c r="Q1315" s="157" t="s">
        <v>110</v>
      </c>
      <c r="R1315" s="158">
        <v>46142</v>
      </c>
      <c r="S1315" s="159"/>
      <c r="T1315" s="159" t="s">
        <v>62</v>
      </c>
      <c r="U1315" s="159" t="s">
        <v>111</v>
      </c>
      <c r="V1315" s="154">
        <v>46111</v>
      </c>
      <c r="W1315" s="154">
        <v>46141</v>
      </c>
      <c r="X1315" s="154">
        <v>46146</v>
      </c>
      <c r="Y1315" s="160">
        <v>46111</v>
      </c>
      <c r="Z1315" s="160" t="s">
        <v>128</v>
      </c>
      <c r="AA1315" s="153">
        <v>81</v>
      </c>
      <c r="AB1315" s="153">
        <v>1.65</v>
      </c>
      <c r="AC1315" s="182">
        <f t="shared" si="42"/>
        <v>29.752066115702483</v>
      </c>
      <c r="AD1315" s="153" t="str">
        <f t="shared" si="43"/>
        <v>SOBREPESO</v>
      </c>
      <c r="AE1315" s="233" t="s">
        <v>947</v>
      </c>
      <c r="AF1315" s="153" t="s">
        <v>130</v>
      </c>
      <c r="AG1315" s="159"/>
      <c r="AH1315" s="153"/>
      <c r="AI1315" s="161"/>
      <c r="AJ1315" s="153"/>
      <c r="AK1315" s="153"/>
      <c r="AL1315" s="207" t="s">
        <v>136</v>
      </c>
      <c r="AM1315" s="207"/>
      <c r="AN1315" s="207"/>
      <c r="AO1315" s="207" t="str">
        <f ca="1">IF(R1315="","",IF(R1315&gt;TODAY(),"0 meses",DATEDIF(R1315,TODAY(),"m") &amp; " meses"))</f>
        <v>1 meses</v>
      </c>
      <c r="AP1315" s="147" t="s">
        <v>67</v>
      </c>
      <c r="AQ1315" s="147" t="s">
        <v>67</v>
      </c>
      <c r="AR1315" s="147"/>
      <c r="AS1315" s="209" t="s">
        <v>68</v>
      </c>
      <c r="AT1315" s="223" t="str">
        <f>MONTH(B1315)&amp;"/"&amp;YEAR(B1315)</f>
        <v>3/2026</v>
      </c>
      <c r="AU1315" s="223">
        <f>WEEKNUM(B1315)-WEEKNUM(EOMONTH(B1315,-1)+1)+1</f>
        <v>4</v>
      </c>
      <c r="AV1315" s="209" t="str">
        <f>MONTH(R1315)&amp;"/"&amp;YEAR(R1315)</f>
        <v>4/2026</v>
      </c>
      <c r="AW1315" s="209">
        <f>WEEKNUM(R1315)-WEEKNUM(EOMONTH(R1315,-1)+1)+1</f>
        <v>5</v>
      </c>
      <c r="AX1315" s="209">
        <f>IF(BB1315="S",IF(Q1315="1. Aceitou o programa",R1315-B1315,0),0)</f>
        <v>35</v>
      </c>
      <c r="AY1315" s="209">
        <f>IF(BB1315="S",IF(AND(S1315&lt;&gt;"",R1315&lt;&gt;""),S1315-R1315,0),0)</f>
        <v>0</v>
      </c>
      <c r="AZ1315" s="209">
        <f>IF(BB1315="S",IF(Q1315="1. Aceitou o programa",IF(OR(X1315="Não se Aplica",X1315=""),IF(OR(W1315="Não se Aplica",W1315=""),0,W1315-V1315),AVERAGE(X1315-W1315,W1315-V1315)),0),0)</f>
        <v>17.5</v>
      </c>
      <c r="BA1315" s="209">
        <f>IF(BB1315="S",IF(AND(Q1315="1. Aceitou o programa",AH1315="Realizada"),IFERROR(IF(AG1315="",0,AG1315-R1315),0),0),0)</f>
        <v>0</v>
      </c>
      <c r="BB1315" s="209" t="str">
        <f>_xlfn.XLOOKUP(U1315,'Lista Suspensa'!$AA$20:$AA$23,'Lista Suspensa'!$AB$20:$AB$23,"N/A")</f>
        <v>S</v>
      </c>
    </row>
    <row r="1316" spans="1:54" ht="12" customHeight="1">
      <c r="A1316" s="151" t="s">
        <v>54</v>
      </c>
      <c r="B1316" s="152">
        <v>46104</v>
      </c>
      <c r="C1316" s="153" t="s">
        <v>297</v>
      </c>
      <c r="D1316" s="153" t="s">
        <v>455</v>
      </c>
      <c r="E1316" s="244">
        <v>96186839</v>
      </c>
      <c r="F1316" s="144" t="s">
        <v>3008</v>
      </c>
      <c r="G1316" s="230"/>
      <c r="H1316" s="154">
        <v>28072</v>
      </c>
      <c r="I1316" s="153">
        <v>49</v>
      </c>
      <c r="J1316" s="148" t="s">
        <v>70</v>
      </c>
      <c r="K1316" s="153" t="s">
        <v>59</v>
      </c>
      <c r="L1316" s="153"/>
      <c r="M1316" s="153"/>
      <c r="N1316" s="153"/>
      <c r="O1316" s="155" t="s">
        <v>3009</v>
      </c>
      <c r="P1316" s="156" t="s">
        <v>2077</v>
      </c>
      <c r="Q1316" s="157" t="s">
        <v>110</v>
      </c>
      <c r="R1316" s="158">
        <v>46142</v>
      </c>
      <c r="S1316" s="159"/>
      <c r="T1316" s="159" t="s">
        <v>62</v>
      </c>
      <c r="U1316" s="159" t="s">
        <v>111</v>
      </c>
      <c r="V1316" s="154">
        <v>46128</v>
      </c>
      <c r="W1316" s="154" t="s">
        <v>126</v>
      </c>
      <c r="X1316" s="154" t="s">
        <v>126</v>
      </c>
      <c r="Y1316" s="160" t="s">
        <v>3010</v>
      </c>
      <c r="Z1316" s="160" t="s">
        <v>2281</v>
      </c>
      <c r="AA1316" s="153">
        <v>88</v>
      </c>
      <c r="AB1316" s="153">
        <v>1.62</v>
      </c>
      <c r="AC1316" s="182">
        <f t="shared" si="42"/>
        <v>33.53147386069196</v>
      </c>
      <c r="AD1316" s="153" t="str">
        <f t="shared" si="43"/>
        <v>OBESIDADE I</v>
      </c>
      <c r="AE1316" s="233" t="s">
        <v>2027</v>
      </c>
      <c r="AF1316" s="153" t="s">
        <v>130</v>
      </c>
      <c r="AG1316" s="159"/>
      <c r="AH1316" s="153"/>
      <c r="AI1316" s="161"/>
      <c r="AJ1316" s="153"/>
      <c r="AK1316" s="153"/>
      <c r="AL1316" s="207" t="s">
        <v>131</v>
      </c>
      <c r="AM1316" s="207"/>
      <c r="AN1316" s="207"/>
      <c r="AO1316" s="207" t="str">
        <f ca="1">IF(R1316="","",IF(R1316&gt;TODAY(),"0 meses",DATEDIF(R1316,TODAY(),"m") &amp; " meses"))</f>
        <v>1 meses</v>
      </c>
      <c r="AP1316" s="147" t="s">
        <v>67</v>
      </c>
      <c r="AQ1316" s="147" t="s">
        <v>67</v>
      </c>
      <c r="AR1316" s="147"/>
      <c r="AS1316" s="209" t="s">
        <v>68</v>
      </c>
      <c r="AT1316" s="223" t="str">
        <f>MONTH(B1316)&amp;"/"&amp;YEAR(B1316)</f>
        <v>3/2026</v>
      </c>
      <c r="AU1316" s="223">
        <f>WEEKNUM(B1316)-WEEKNUM(EOMONTH(B1316,-1)+1)+1</f>
        <v>4</v>
      </c>
      <c r="AV1316" s="209" t="str">
        <f>MONTH(R1316)&amp;"/"&amp;YEAR(R1316)</f>
        <v>4/2026</v>
      </c>
      <c r="AW1316" s="209">
        <f>WEEKNUM(R1316)-WEEKNUM(EOMONTH(R1316,-1)+1)+1</f>
        <v>5</v>
      </c>
      <c r="AX1316" s="209">
        <f>IF(BB1316="S",IF(Q1316="1. Aceitou o programa",R1316-B1316,0),0)</f>
        <v>38</v>
      </c>
      <c r="AY1316" s="209">
        <f>IF(BB1316="S",IF(AND(S1316&lt;&gt;"",R1316&lt;&gt;""),S1316-R1316,0),0)</f>
        <v>0</v>
      </c>
      <c r="AZ1316" s="209">
        <f>IF(BB1316="S",IF(Q1316="1. Aceitou o programa",IF(OR(X1316="Não se Aplica",X1316=""),IF(OR(W1316="Não se Aplica",W1316=""),0,W1316-V1316),AVERAGE(X1316-W1316,W1316-V1316)),0),0)</f>
        <v>0</v>
      </c>
      <c r="BA1316" s="209">
        <f>IF(BB1316="S",IF(AND(Q1316="1. Aceitou o programa",AH1316="Realizada"),IFERROR(IF(AG1316="",0,AG1316-R1316),0),0),0)</f>
        <v>0</v>
      </c>
      <c r="BB1316" s="209" t="str">
        <f>_xlfn.XLOOKUP(U1316,'Lista Suspensa'!$AA$20:$AA$23,'Lista Suspensa'!$AB$20:$AB$23,"N/A")</f>
        <v>S</v>
      </c>
    </row>
    <row r="1317" spans="1:54" ht="12" customHeight="1">
      <c r="A1317" s="151" t="s">
        <v>67</v>
      </c>
      <c r="B1317" s="152">
        <v>46107</v>
      </c>
      <c r="C1317" s="153" t="s">
        <v>297</v>
      </c>
      <c r="D1317" s="153" t="s">
        <v>455</v>
      </c>
      <c r="E1317" s="244">
        <v>94003093</v>
      </c>
      <c r="F1317" s="144" t="s">
        <v>3011</v>
      </c>
      <c r="G1317" s="230"/>
      <c r="H1317" s="154">
        <v>35313</v>
      </c>
      <c r="I1317" s="153">
        <v>29</v>
      </c>
      <c r="J1317" s="148" t="s">
        <v>70</v>
      </c>
      <c r="K1317" s="153"/>
      <c r="L1317" s="153"/>
      <c r="M1317" s="153"/>
      <c r="N1317" s="153"/>
      <c r="O1317" s="155">
        <v>21995219254</v>
      </c>
      <c r="P1317" s="156" t="s">
        <v>89</v>
      </c>
      <c r="Q1317" s="157" t="s">
        <v>110</v>
      </c>
      <c r="R1317" s="158">
        <v>46142</v>
      </c>
      <c r="S1317" s="159"/>
      <c r="T1317" s="159" t="s">
        <v>62</v>
      </c>
      <c r="U1317" s="159" t="s">
        <v>111</v>
      </c>
      <c r="V1317" s="154">
        <v>46111</v>
      </c>
      <c r="W1317" s="154" t="s">
        <v>126</v>
      </c>
      <c r="X1317" s="154" t="s">
        <v>126</v>
      </c>
      <c r="Y1317" s="160">
        <v>46111</v>
      </c>
      <c r="Z1317" s="160" t="s">
        <v>128</v>
      </c>
      <c r="AA1317" s="153">
        <v>104</v>
      </c>
      <c r="AB1317" s="153">
        <v>1.71</v>
      </c>
      <c r="AC1317" s="182">
        <f t="shared" si="42"/>
        <v>35.566499093738251</v>
      </c>
      <c r="AD1317" s="153" t="str">
        <f t="shared" si="43"/>
        <v>OBESIDADE II</v>
      </c>
      <c r="AE1317" s="233" t="s">
        <v>135</v>
      </c>
      <c r="AF1317" s="153" t="s">
        <v>130</v>
      </c>
      <c r="AG1317" s="159"/>
      <c r="AH1317" s="153"/>
      <c r="AI1317" s="161"/>
      <c r="AJ1317" s="153"/>
      <c r="AK1317" s="153"/>
      <c r="AL1317" s="207" t="s">
        <v>131</v>
      </c>
      <c r="AM1317" s="207"/>
      <c r="AN1317" s="207"/>
      <c r="AO1317" s="207" t="str">
        <f ca="1">IF(R1317="","",IF(R1317&gt;TODAY(),"0 meses",DATEDIF(R1317,TODAY(),"m") &amp; " meses"))</f>
        <v>1 meses</v>
      </c>
      <c r="AP1317" s="147" t="s">
        <v>67</v>
      </c>
      <c r="AQ1317" s="147" t="s">
        <v>67</v>
      </c>
      <c r="AR1317" s="147"/>
      <c r="AS1317" s="209" t="s">
        <v>68</v>
      </c>
      <c r="AT1317" s="223" t="str">
        <f>MONTH(B1317)&amp;"/"&amp;YEAR(B1317)</f>
        <v>3/2026</v>
      </c>
      <c r="AU1317" s="223">
        <f>WEEKNUM(B1317)-WEEKNUM(EOMONTH(B1317,-1)+1)+1</f>
        <v>4</v>
      </c>
      <c r="AV1317" s="209" t="str">
        <f>MONTH(R1317)&amp;"/"&amp;YEAR(R1317)</f>
        <v>4/2026</v>
      </c>
      <c r="AW1317" s="209">
        <f>WEEKNUM(R1317)-WEEKNUM(EOMONTH(R1317,-1)+1)+1</f>
        <v>5</v>
      </c>
      <c r="AX1317" s="209">
        <f>IF(BB1317="S",IF(Q1317="1. Aceitou o programa",R1317-B1317,0),0)</f>
        <v>35</v>
      </c>
      <c r="AY1317" s="209">
        <f>IF(BB1317="S",IF(AND(S1317&lt;&gt;"",R1317&lt;&gt;""),S1317-R1317,0),0)</f>
        <v>0</v>
      </c>
      <c r="AZ1317" s="209">
        <f>IF(BB1317="S",IF(Q1317="1. Aceitou o programa",IF(OR(X1317="Não se Aplica",X1317=""),IF(OR(W1317="Não se Aplica",W1317=""),0,W1317-V1317),AVERAGE(X1317-W1317,W1317-V1317)),0),0)</f>
        <v>0</v>
      </c>
      <c r="BA1317" s="209">
        <f>IF(BB1317="S",IF(AND(Q1317="1. Aceitou o programa",AH1317="Realizada"),IFERROR(IF(AG1317="",0,AG1317-R1317),0),0),0)</f>
        <v>0</v>
      </c>
      <c r="BB1317" s="209" t="str">
        <f>_xlfn.XLOOKUP(U1317,'Lista Suspensa'!$AA$20:$AA$23,'Lista Suspensa'!$AB$20:$AB$23,"N/A")</f>
        <v>S</v>
      </c>
    </row>
    <row r="1318" spans="1:54" ht="12" customHeight="1">
      <c r="A1318" s="151" t="s">
        <v>67</v>
      </c>
      <c r="B1318" s="152">
        <v>46122</v>
      </c>
      <c r="C1318" s="153" t="s">
        <v>297</v>
      </c>
      <c r="D1318" s="153" t="s">
        <v>167</v>
      </c>
      <c r="E1318" s="244">
        <v>89302006</v>
      </c>
      <c r="F1318" s="144" t="s">
        <v>3012</v>
      </c>
      <c r="G1318" s="230"/>
      <c r="H1318" s="154">
        <v>29610</v>
      </c>
      <c r="I1318" s="153">
        <v>45</v>
      </c>
      <c r="J1318" s="148" t="s">
        <v>70</v>
      </c>
      <c r="K1318" s="153" t="s">
        <v>59</v>
      </c>
      <c r="L1318" s="153"/>
      <c r="M1318" s="153"/>
      <c r="N1318" s="153">
        <v>400</v>
      </c>
      <c r="O1318" s="155">
        <v>11962187054</v>
      </c>
      <c r="P1318" s="156" t="s">
        <v>89</v>
      </c>
      <c r="Q1318" s="157" t="s">
        <v>61</v>
      </c>
      <c r="R1318" s="158">
        <v>46142</v>
      </c>
      <c r="S1318" s="159">
        <v>46181</v>
      </c>
      <c r="T1318" s="159" t="s">
        <v>62</v>
      </c>
      <c r="U1318" s="159" t="s">
        <v>63</v>
      </c>
      <c r="V1318" s="154">
        <v>46128</v>
      </c>
      <c r="W1318" s="154">
        <v>46141</v>
      </c>
      <c r="X1318" s="154">
        <v>46142</v>
      </c>
      <c r="Y1318" s="160" t="s">
        <v>3013</v>
      </c>
      <c r="Z1318" s="160" t="s">
        <v>128</v>
      </c>
      <c r="AA1318" s="153">
        <v>95</v>
      </c>
      <c r="AB1318" s="153">
        <v>1.64</v>
      </c>
      <c r="AC1318" s="182">
        <f t="shared" si="42"/>
        <v>35.321237358715059</v>
      </c>
      <c r="AD1318" s="153" t="str">
        <f t="shared" si="43"/>
        <v>OBESIDADE II</v>
      </c>
      <c r="AE1318" s="233" t="s">
        <v>135</v>
      </c>
      <c r="AF1318" s="153" t="s">
        <v>130</v>
      </c>
      <c r="AG1318" s="159"/>
      <c r="AH1318" s="153"/>
      <c r="AI1318" s="161"/>
      <c r="AJ1318" s="153"/>
      <c r="AK1318" s="153"/>
      <c r="AL1318" s="207" t="s">
        <v>131</v>
      </c>
      <c r="AM1318" s="207"/>
      <c r="AN1318" s="207"/>
      <c r="AO1318" s="207" t="str">
        <f ca="1">IF(R1318="","",IF(R1318&gt;TODAY(),"0 meses",DATEDIF(R1318,TODAY(),"m") &amp; " meses"))</f>
        <v>1 meses</v>
      </c>
      <c r="AP1318" s="147" t="s">
        <v>466</v>
      </c>
      <c r="AQ1318" s="147" t="s">
        <v>67</v>
      </c>
      <c r="AR1318" s="147"/>
      <c r="AS1318" s="209" t="s">
        <v>68</v>
      </c>
      <c r="AT1318" s="223" t="str">
        <f>MONTH(B1318)&amp;"/"&amp;YEAR(B1318)</f>
        <v>4/2026</v>
      </c>
      <c r="AU1318" s="223">
        <f>WEEKNUM(B1318)-WEEKNUM(EOMONTH(B1318,-1)+1)+1</f>
        <v>2</v>
      </c>
      <c r="AV1318" s="209" t="str">
        <f>MONTH(R1318)&amp;"/"&amp;YEAR(R1318)</f>
        <v>4/2026</v>
      </c>
      <c r="AW1318" s="209">
        <f>WEEKNUM(R1318)-WEEKNUM(EOMONTH(R1318,-1)+1)+1</f>
        <v>5</v>
      </c>
      <c r="AX1318" s="209">
        <f>IF(BB1318="S",IF(Q1318="1. Aceitou o programa",R1318-B1318,0),0)</f>
        <v>0</v>
      </c>
      <c r="AY1318" s="209">
        <f>IF(BB1318="S",IF(AND(S1318&lt;&gt;"",R1318&lt;&gt;""),S1318-R1318,0),0)</f>
        <v>39</v>
      </c>
      <c r="AZ1318" s="209">
        <f>IF(BB1318="S",IF(Q1318="1. Aceitou o programa",IF(OR(X1318="Não se Aplica",X1318=""),IF(OR(W1318="Não se Aplica",W1318=""),0,W1318-V1318),AVERAGE(X1318-W1318,W1318-V1318)),0),0)</f>
        <v>0</v>
      </c>
      <c r="BA1318" s="209">
        <f>IF(BB1318="S",IF(AND(Q1318="1. Aceitou o programa",AH1318="Realizada"),IFERROR(IF(AG1318="",0,AG1318-R1318),0),0),0)</f>
        <v>0</v>
      </c>
      <c r="BB1318" s="209" t="str">
        <f>_xlfn.XLOOKUP(U1318,'Lista Suspensa'!$AA$20:$AA$23,'Lista Suspensa'!$AB$20:$AB$23,"N/A")</f>
        <v>S</v>
      </c>
    </row>
    <row r="1319" spans="1:54" ht="12" customHeight="1">
      <c r="A1319" s="151" t="s">
        <v>67</v>
      </c>
      <c r="B1319" s="152">
        <v>46122</v>
      </c>
      <c r="C1319" s="153" t="s">
        <v>297</v>
      </c>
      <c r="D1319" s="153" t="s">
        <v>455</v>
      </c>
      <c r="E1319" s="244">
        <v>82259254</v>
      </c>
      <c r="F1319" s="144" t="s">
        <v>3014</v>
      </c>
      <c r="G1319" s="230"/>
      <c r="H1319" s="154">
        <v>36269</v>
      </c>
      <c r="I1319" s="153">
        <v>27</v>
      </c>
      <c r="J1319" s="148" t="s">
        <v>70</v>
      </c>
      <c r="K1319" s="153"/>
      <c r="L1319" s="153"/>
      <c r="M1319" s="153"/>
      <c r="N1319" s="153">
        <v>50</v>
      </c>
      <c r="O1319" s="155">
        <v>11933162369</v>
      </c>
      <c r="P1319" s="156" t="s">
        <v>89</v>
      </c>
      <c r="Q1319" s="157" t="s">
        <v>110</v>
      </c>
      <c r="R1319" s="158">
        <v>46142</v>
      </c>
      <c r="S1319" s="159"/>
      <c r="T1319" s="159" t="s">
        <v>62</v>
      </c>
      <c r="U1319" s="159" t="s">
        <v>111</v>
      </c>
      <c r="V1319" s="154">
        <v>46139</v>
      </c>
      <c r="W1319" s="154">
        <v>46141</v>
      </c>
      <c r="X1319" s="154" t="s">
        <v>126</v>
      </c>
      <c r="Y1319" s="160" t="s">
        <v>2953</v>
      </c>
      <c r="Z1319" s="160" t="s">
        <v>128</v>
      </c>
      <c r="AA1319" s="153">
        <v>96</v>
      </c>
      <c r="AB1319" s="153">
        <v>1.55</v>
      </c>
      <c r="AC1319" s="182">
        <f t="shared" si="42"/>
        <v>39.958376690946928</v>
      </c>
      <c r="AD1319" s="153" t="str">
        <f t="shared" si="43"/>
        <v>OBESIDADE III</v>
      </c>
      <c r="AE1319" s="233" t="s">
        <v>135</v>
      </c>
      <c r="AF1319" s="153" t="s">
        <v>130</v>
      </c>
      <c r="AG1319" s="159"/>
      <c r="AH1319" s="153"/>
      <c r="AI1319" s="161"/>
      <c r="AJ1319" s="153"/>
      <c r="AK1319" s="153"/>
      <c r="AL1319" s="207" t="s">
        <v>131</v>
      </c>
      <c r="AM1319" s="207"/>
      <c r="AN1319" s="207"/>
      <c r="AO1319" s="207" t="str">
        <f ca="1">IF(R1319="","",IF(R1319&gt;TODAY(),"0 meses",DATEDIF(R1319,TODAY(),"m") &amp; " meses"))</f>
        <v>1 meses</v>
      </c>
      <c r="AP1319" s="147" t="s">
        <v>67</v>
      </c>
      <c r="AQ1319" s="147" t="s">
        <v>67</v>
      </c>
      <c r="AR1319" s="147"/>
      <c r="AS1319" s="209" t="s">
        <v>68</v>
      </c>
      <c r="AT1319" s="223" t="str">
        <f>MONTH(B1319)&amp;"/"&amp;YEAR(B1319)</f>
        <v>4/2026</v>
      </c>
      <c r="AU1319" s="223">
        <f>WEEKNUM(B1319)-WEEKNUM(EOMONTH(B1319,-1)+1)+1</f>
        <v>2</v>
      </c>
      <c r="AV1319" s="209" t="str">
        <f>MONTH(R1319)&amp;"/"&amp;YEAR(R1319)</f>
        <v>4/2026</v>
      </c>
      <c r="AW1319" s="209">
        <f>WEEKNUM(R1319)-WEEKNUM(EOMONTH(R1319,-1)+1)+1</f>
        <v>5</v>
      </c>
      <c r="AX1319" s="209">
        <f>IF(BB1319="S",IF(Q1319="1. Aceitou o programa",R1319-B1319,0),0)</f>
        <v>20</v>
      </c>
      <c r="AY1319" s="209">
        <f>IF(BB1319="S",IF(AND(S1319&lt;&gt;"",R1319&lt;&gt;""),S1319-R1319,0),0)</f>
        <v>0</v>
      </c>
      <c r="AZ1319" s="209">
        <f>IF(BB1319="S",IF(Q1319="1. Aceitou o programa",IF(OR(X1319="Não se Aplica",X1319=""),IF(OR(W1319="Não se Aplica",W1319=""),0,W1319-V1319),AVERAGE(X1319-W1319,W1319-V1319)),0),0)</f>
        <v>2</v>
      </c>
      <c r="BA1319" s="209">
        <f>IF(BB1319="S",IF(AND(Q1319="1. Aceitou o programa",AH1319="Realizada"),IFERROR(IF(AG1319="",0,AG1319-R1319),0),0),0)</f>
        <v>0</v>
      </c>
      <c r="BB1319" s="209" t="str">
        <f>_xlfn.XLOOKUP(U1319,'Lista Suspensa'!$AA$20:$AA$23,'Lista Suspensa'!$AB$20:$AB$23,"N/A")</f>
        <v>S</v>
      </c>
    </row>
    <row r="1320" spans="1:54" ht="12" customHeight="1">
      <c r="A1320" s="151" t="s">
        <v>67</v>
      </c>
      <c r="B1320" s="152">
        <v>46122</v>
      </c>
      <c r="C1320" s="153" t="s">
        <v>297</v>
      </c>
      <c r="D1320" s="153" t="s">
        <v>455</v>
      </c>
      <c r="E1320" s="244">
        <v>93126898</v>
      </c>
      <c r="F1320" s="144" t="s">
        <v>3015</v>
      </c>
      <c r="G1320" s="230"/>
      <c r="H1320" s="154">
        <v>36662</v>
      </c>
      <c r="I1320" s="153">
        <v>26</v>
      </c>
      <c r="J1320" s="148" t="s">
        <v>70</v>
      </c>
      <c r="K1320" s="153"/>
      <c r="L1320" s="153"/>
      <c r="M1320" s="153"/>
      <c r="N1320" s="153">
        <v>380</v>
      </c>
      <c r="O1320" s="155">
        <v>21979119196</v>
      </c>
      <c r="P1320" s="156" t="s">
        <v>2077</v>
      </c>
      <c r="Q1320" s="157" t="s">
        <v>110</v>
      </c>
      <c r="R1320" s="158">
        <v>46142</v>
      </c>
      <c r="S1320" s="159"/>
      <c r="T1320" s="159" t="s">
        <v>62</v>
      </c>
      <c r="U1320" s="159" t="s">
        <v>111</v>
      </c>
      <c r="V1320" s="154">
        <v>46139</v>
      </c>
      <c r="W1320" s="154">
        <v>46141</v>
      </c>
      <c r="X1320" s="154" t="s">
        <v>126</v>
      </c>
      <c r="Y1320" s="160" t="s">
        <v>3016</v>
      </c>
      <c r="Z1320" s="160" t="s">
        <v>128</v>
      </c>
      <c r="AA1320" s="153">
        <v>146</v>
      </c>
      <c r="AB1320" s="153">
        <v>1.62</v>
      </c>
      <c r="AC1320" s="182">
        <f t="shared" si="42"/>
        <v>55.631763450693484</v>
      </c>
      <c r="AD1320" s="153" t="str">
        <f t="shared" si="43"/>
        <v>OBESIDADE III</v>
      </c>
      <c r="AE1320" s="233" t="s">
        <v>135</v>
      </c>
      <c r="AF1320" s="153" t="s">
        <v>130</v>
      </c>
      <c r="AG1320" s="159"/>
      <c r="AH1320" s="153"/>
      <c r="AI1320" s="161"/>
      <c r="AJ1320" s="153"/>
      <c r="AK1320" s="153"/>
      <c r="AL1320" s="207" t="s">
        <v>143</v>
      </c>
      <c r="AM1320" s="207"/>
      <c r="AN1320" s="207"/>
      <c r="AO1320" s="207" t="str">
        <f ca="1">IF(R1320="","",IF(R1320&gt;TODAY(),"0 meses",DATEDIF(R1320,TODAY(),"m") &amp; " meses"))</f>
        <v>1 meses</v>
      </c>
      <c r="AP1320" s="147" t="s">
        <v>67</v>
      </c>
      <c r="AQ1320" s="147" t="s">
        <v>67</v>
      </c>
      <c r="AR1320" s="147"/>
      <c r="AS1320" s="209" t="s">
        <v>68</v>
      </c>
      <c r="AT1320" s="223" t="str">
        <f>MONTH(B1320)&amp;"/"&amp;YEAR(B1320)</f>
        <v>4/2026</v>
      </c>
      <c r="AU1320" s="223">
        <f>WEEKNUM(B1320)-WEEKNUM(EOMONTH(B1320,-1)+1)+1</f>
        <v>2</v>
      </c>
      <c r="AV1320" s="209" t="str">
        <f>MONTH(R1320)&amp;"/"&amp;YEAR(R1320)</f>
        <v>4/2026</v>
      </c>
      <c r="AW1320" s="209">
        <f>WEEKNUM(R1320)-WEEKNUM(EOMONTH(R1320,-1)+1)+1</f>
        <v>5</v>
      </c>
      <c r="AX1320" s="209">
        <f>IF(BB1320="S",IF(Q1320="1. Aceitou o programa",R1320-B1320,0),0)</f>
        <v>20</v>
      </c>
      <c r="AY1320" s="209">
        <f>IF(BB1320="S",IF(AND(S1320&lt;&gt;"",R1320&lt;&gt;""),S1320-R1320,0),0)</f>
        <v>0</v>
      </c>
      <c r="AZ1320" s="209">
        <f>IF(BB1320="S",IF(Q1320="1. Aceitou o programa",IF(OR(X1320="Não se Aplica",X1320=""),IF(OR(W1320="Não se Aplica",W1320=""),0,W1320-V1320),AVERAGE(X1320-W1320,W1320-V1320)),0),0)</f>
        <v>2</v>
      </c>
      <c r="BA1320" s="209">
        <f>IF(BB1320="S",IF(AND(Q1320="1. Aceitou o programa",AH1320="Realizada"),IFERROR(IF(AG1320="",0,AG1320-R1320),0),0),0)</f>
        <v>0</v>
      </c>
      <c r="BB1320" s="209" t="str">
        <f>_xlfn.XLOOKUP(U1320,'Lista Suspensa'!$AA$20:$AA$23,'Lista Suspensa'!$AB$20:$AB$23,"N/A")</f>
        <v>S</v>
      </c>
    </row>
    <row r="1321" spans="1:54" ht="12" customHeight="1">
      <c r="A1321" s="151" t="s">
        <v>54</v>
      </c>
      <c r="B1321" s="152">
        <v>46141</v>
      </c>
      <c r="C1321" s="153" t="s">
        <v>297</v>
      </c>
      <c r="D1321" s="153" t="s">
        <v>455</v>
      </c>
      <c r="E1321" s="244">
        <v>93799235</v>
      </c>
      <c r="F1321" s="144" t="s">
        <v>3017</v>
      </c>
      <c r="G1321" s="230"/>
      <c r="H1321" s="154">
        <v>36050</v>
      </c>
      <c r="I1321" s="153">
        <v>27</v>
      </c>
      <c r="J1321" s="148" t="s">
        <v>70</v>
      </c>
      <c r="K1321" s="153"/>
      <c r="L1321" s="153"/>
      <c r="M1321" s="153"/>
      <c r="N1321" s="153">
        <v>75</v>
      </c>
      <c r="O1321" s="155">
        <v>21976734610</v>
      </c>
      <c r="P1321" s="156" t="s">
        <v>89</v>
      </c>
      <c r="Q1321" s="157" t="s">
        <v>110</v>
      </c>
      <c r="R1321" s="158">
        <v>46142</v>
      </c>
      <c r="S1321" s="159"/>
      <c r="T1321" s="159" t="s">
        <v>62</v>
      </c>
      <c r="U1321" s="159" t="s">
        <v>111</v>
      </c>
      <c r="V1321" s="154">
        <v>46142</v>
      </c>
      <c r="W1321" s="154" t="s">
        <v>126</v>
      </c>
      <c r="X1321" s="154" t="s">
        <v>126</v>
      </c>
      <c r="Y1321" s="160" t="s">
        <v>3005</v>
      </c>
      <c r="Z1321" s="160" t="s">
        <v>128</v>
      </c>
      <c r="AA1321" s="153">
        <v>96</v>
      </c>
      <c r="AB1321" s="153">
        <v>1.5</v>
      </c>
      <c r="AC1321" s="182">
        <f t="shared" si="42"/>
        <v>42.666666666666664</v>
      </c>
      <c r="AD1321" s="153" t="str">
        <f t="shared" si="43"/>
        <v>OBESIDADE III</v>
      </c>
      <c r="AE1321" s="233" t="s">
        <v>1092</v>
      </c>
      <c r="AF1321" s="153" t="s">
        <v>130</v>
      </c>
      <c r="AG1321" s="159"/>
      <c r="AH1321" s="153"/>
      <c r="AI1321" s="161"/>
      <c r="AJ1321" s="153"/>
      <c r="AK1321" s="153"/>
      <c r="AL1321" s="207" t="s">
        <v>131</v>
      </c>
      <c r="AM1321" s="207"/>
      <c r="AN1321" s="207"/>
      <c r="AO1321" s="207" t="str">
        <f ca="1">IF(R1321="","",IF(R1321&gt;TODAY(),"0 meses",DATEDIF(R1321,TODAY(),"m") &amp; " meses"))</f>
        <v>1 meses</v>
      </c>
      <c r="AP1321" s="147" t="s">
        <v>67</v>
      </c>
      <c r="AQ1321" s="147" t="s">
        <v>67</v>
      </c>
      <c r="AR1321" s="147"/>
      <c r="AS1321" s="209" t="s">
        <v>68</v>
      </c>
      <c r="AT1321" s="223" t="str">
        <f>MONTH(B1321)&amp;"/"&amp;YEAR(B1321)</f>
        <v>4/2026</v>
      </c>
      <c r="AU1321" s="223">
        <f>WEEKNUM(B1321)-WEEKNUM(EOMONTH(B1321,-1)+1)+1</f>
        <v>5</v>
      </c>
      <c r="AV1321" s="209" t="str">
        <f>MONTH(R1321)&amp;"/"&amp;YEAR(R1321)</f>
        <v>4/2026</v>
      </c>
      <c r="AW1321" s="209">
        <f>WEEKNUM(R1321)-WEEKNUM(EOMONTH(R1321,-1)+1)+1</f>
        <v>5</v>
      </c>
      <c r="AX1321" s="209">
        <f>IF(BB1321="S",IF(Q1321="1. Aceitou o programa",R1321-B1321,0),0)</f>
        <v>1</v>
      </c>
      <c r="AY1321" s="209">
        <f>IF(BB1321="S",IF(AND(S1321&lt;&gt;"",R1321&lt;&gt;""),S1321-R1321,0),0)</f>
        <v>0</v>
      </c>
      <c r="AZ1321" s="209">
        <f>IF(BB1321="S",IF(Q1321="1. Aceitou o programa",IF(OR(X1321="Não se Aplica",X1321=""),IF(OR(W1321="Não se Aplica",W1321=""),0,W1321-V1321),AVERAGE(X1321-W1321,W1321-V1321)),0),0)</f>
        <v>0</v>
      </c>
      <c r="BA1321" s="209">
        <f>IF(BB1321="S",IF(AND(Q1321="1. Aceitou o programa",AH1321="Realizada"),IFERROR(IF(AG1321="",0,AG1321-R1321),0),0),0)</f>
        <v>0</v>
      </c>
      <c r="BB1321" s="209" t="str">
        <f>_xlfn.XLOOKUP(U1321,'Lista Suspensa'!$AA$20:$AA$23,'Lista Suspensa'!$AB$20:$AB$23,"N/A")</f>
        <v>S</v>
      </c>
    </row>
    <row r="1322" spans="1:54" ht="12" customHeight="1">
      <c r="A1322" s="151" t="s">
        <v>67</v>
      </c>
      <c r="B1322" s="152">
        <v>46083</v>
      </c>
      <c r="C1322" s="153" t="s">
        <v>297</v>
      </c>
      <c r="D1322" s="153" t="s">
        <v>455</v>
      </c>
      <c r="E1322" s="244">
        <v>81916991</v>
      </c>
      <c r="F1322" s="144" t="s">
        <v>3018</v>
      </c>
      <c r="G1322" s="230"/>
      <c r="H1322" s="154">
        <v>29876</v>
      </c>
      <c r="I1322" s="153">
        <v>44</v>
      </c>
      <c r="J1322" s="148" t="s">
        <v>70</v>
      </c>
      <c r="K1322" s="153"/>
      <c r="L1322" s="153"/>
      <c r="M1322" s="153"/>
      <c r="N1322" s="153">
        <v>40</v>
      </c>
      <c r="O1322" s="155">
        <v>11932199752</v>
      </c>
      <c r="P1322" s="156" t="s">
        <v>60</v>
      </c>
      <c r="Q1322" s="157" t="s">
        <v>110</v>
      </c>
      <c r="R1322" s="158">
        <v>46146</v>
      </c>
      <c r="S1322" s="159"/>
      <c r="T1322" s="159" t="s">
        <v>62</v>
      </c>
      <c r="U1322" s="159" t="s">
        <v>111</v>
      </c>
      <c r="V1322" s="154">
        <v>46118</v>
      </c>
      <c r="W1322" s="154">
        <v>46141</v>
      </c>
      <c r="X1322" s="154">
        <v>46146</v>
      </c>
      <c r="Y1322" s="160"/>
      <c r="Z1322" s="160" t="s">
        <v>128</v>
      </c>
      <c r="AA1322" s="153">
        <v>99.7</v>
      </c>
      <c r="AB1322" s="153">
        <v>1.65</v>
      </c>
      <c r="AC1322" s="182">
        <f t="shared" si="42"/>
        <v>36.620752984389355</v>
      </c>
      <c r="AD1322" s="153" t="str">
        <f t="shared" si="43"/>
        <v>OBESIDADE II</v>
      </c>
      <c r="AE1322" s="233" t="s">
        <v>66</v>
      </c>
      <c r="AF1322" s="153" t="s">
        <v>130</v>
      </c>
      <c r="AG1322" s="159"/>
      <c r="AH1322" s="153"/>
      <c r="AI1322" s="161"/>
      <c r="AJ1322" s="153"/>
      <c r="AK1322" s="153"/>
      <c r="AL1322" s="207" t="s">
        <v>131</v>
      </c>
      <c r="AM1322" s="207"/>
      <c r="AN1322" s="207"/>
      <c r="AO1322" s="207" t="str">
        <f ca="1">IF(R1322="","",IF(R1322&gt;TODAY(),"0 meses",DATEDIF(R1322,TODAY(),"m") &amp; " meses"))</f>
        <v>1 meses</v>
      </c>
      <c r="AP1322" s="147" t="s">
        <v>67</v>
      </c>
      <c r="AQ1322" s="147" t="s">
        <v>67</v>
      </c>
      <c r="AR1322" s="147"/>
      <c r="AS1322" s="209" t="s">
        <v>68</v>
      </c>
      <c r="AT1322" s="223" t="str">
        <f>MONTH(B1322)&amp;"/"&amp;YEAR(B1322)</f>
        <v>3/2026</v>
      </c>
      <c r="AU1322" s="223">
        <f>WEEKNUM(B1322)-WEEKNUM(EOMONTH(B1322,-1)+1)+1</f>
        <v>1</v>
      </c>
      <c r="AV1322" s="209" t="str">
        <f>MONTH(R1322)&amp;"/"&amp;YEAR(R1322)</f>
        <v>5/2026</v>
      </c>
      <c r="AW1322" s="209">
        <f>WEEKNUM(R1322)-WEEKNUM(EOMONTH(R1322,-1)+1)+1</f>
        <v>2</v>
      </c>
      <c r="AX1322" s="209">
        <f>IF(BB1322="S",IF(Q1322="1. Aceitou o programa",R1322-B1322,0),0)</f>
        <v>63</v>
      </c>
      <c r="AY1322" s="209">
        <f>IF(BB1322="S",IF(AND(S1322&lt;&gt;"",R1322&lt;&gt;""),S1322-R1322,0),0)</f>
        <v>0</v>
      </c>
      <c r="AZ1322" s="209">
        <f>IF(BB1322="S",IF(Q1322="1. Aceitou o programa",IF(OR(X1322="Não se Aplica",X1322=""),IF(OR(W1322="Não se Aplica",W1322=""),0,W1322-V1322),AVERAGE(X1322-W1322,W1322-V1322)),0),0)</f>
        <v>14</v>
      </c>
      <c r="BA1322" s="209">
        <f>IF(BB1322="S",IF(AND(Q1322="1. Aceitou o programa",AH1322="Realizada"),IFERROR(IF(AG1322="",0,AG1322-R1322),0),0),0)</f>
        <v>0</v>
      </c>
      <c r="BB1322" s="209" t="str">
        <f>_xlfn.XLOOKUP(U1322,'Lista Suspensa'!$AA$20:$AA$23,'Lista Suspensa'!$AB$20:$AB$23,"N/A")</f>
        <v>S</v>
      </c>
    </row>
    <row r="1323" spans="1:54" ht="12" customHeight="1">
      <c r="A1323" s="151" t="s">
        <v>67</v>
      </c>
      <c r="B1323" s="152">
        <v>46091</v>
      </c>
      <c r="C1323" s="153" t="s">
        <v>122</v>
      </c>
      <c r="D1323" s="153" t="s">
        <v>175</v>
      </c>
      <c r="E1323" s="244">
        <v>85814032</v>
      </c>
      <c r="F1323" s="144" t="s">
        <v>3019</v>
      </c>
      <c r="G1323" s="230"/>
      <c r="H1323" s="154">
        <v>33813</v>
      </c>
      <c r="I1323" s="153">
        <v>33</v>
      </c>
      <c r="J1323" s="148" t="s">
        <v>70</v>
      </c>
      <c r="K1323" s="153"/>
      <c r="L1323" s="153"/>
      <c r="M1323" s="153"/>
      <c r="N1323" s="153">
        <v>380</v>
      </c>
      <c r="O1323" s="155">
        <v>11979861410</v>
      </c>
      <c r="P1323" s="156" t="s">
        <v>89</v>
      </c>
      <c r="Q1323" s="157" t="s">
        <v>110</v>
      </c>
      <c r="R1323" s="158">
        <v>46146</v>
      </c>
      <c r="S1323" s="159"/>
      <c r="T1323" s="159" t="s">
        <v>62</v>
      </c>
      <c r="U1323" s="159" t="s">
        <v>111</v>
      </c>
      <c r="V1323" s="154">
        <v>46112</v>
      </c>
      <c r="W1323" s="154">
        <v>46141</v>
      </c>
      <c r="X1323" s="154">
        <v>46146</v>
      </c>
      <c r="Y1323" s="160">
        <v>46111</v>
      </c>
      <c r="Z1323" s="160" t="s">
        <v>128</v>
      </c>
      <c r="AA1323" s="153">
        <v>108</v>
      </c>
      <c r="AB1323" s="153">
        <v>1.58</v>
      </c>
      <c r="AC1323" s="182">
        <f t="shared" si="42"/>
        <v>43.262297708700522</v>
      </c>
      <c r="AD1323" s="153" t="str">
        <f t="shared" si="43"/>
        <v>OBESIDADE III</v>
      </c>
      <c r="AE1323" s="233" t="s">
        <v>135</v>
      </c>
      <c r="AF1323" s="153" t="s">
        <v>130</v>
      </c>
      <c r="AG1323" s="159"/>
      <c r="AH1323" s="153"/>
      <c r="AI1323" s="161"/>
      <c r="AJ1323" s="153"/>
      <c r="AK1323" s="153"/>
      <c r="AL1323" s="207" t="s">
        <v>131</v>
      </c>
      <c r="AM1323" s="207"/>
      <c r="AN1323" s="207"/>
      <c r="AO1323" s="207" t="str">
        <f ca="1">IF(R1323="","",IF(R1323&gt;TODAY(),"0 meses",DATEDIF(R1323,TODAY(),"m") &amp; " meses"))</f>
        <v>1 meses</v>
      </c>
      <c r="AP1323" s="147" t="s">
        <v>67</v>
      </c>
      <c r="AQ1323" s="147" t="s">
        <v>67</v>
      </c>
      <c r="AR1323" s="147"/>
      <c r="AS1323" s="209" t="s">
        <v>68</v>
      </c>
      <c r="AT1323" s="223" t="str">
        <f>MONTH(B1323)&amp;"/"&amp;YEAR(B1323)</f>
        <v>3/2026</v>
      </c>
      <c r="AU1323" s="223">
        <f>WEEKNUM(B1323)-WEEKNUM(EOMONTH(B1323,-1)+1)+1</f>
        <v>2</v>
      </c>
      <c r="AV1323" s="209" t="str">
        <f>MONTH(R1323)&amp;"/"&amp;YEAR(R1323)</f>
        <v>5/2026</v>
      </c>
      <c r="AW1323" s="209">
        <f>WEEKNUM(R1323)-WEEKNUM(EOMONTH(R1323,-1)+1)+1</f>
        <v>2</v>
      </c>
      <c r="AX1323" s="209">
        <f>IF(BB1323="S",IF(Q1323="1. Aceitou o programa",R1323-B1323,0),0)</f>
        <v>55</v>
      </c>
      <c r="AY1323" s="209">
        <f>IF(BB1323="S",IF(AND(S1323&lt;&gt;"",R1323&lt;&gt;""),S1323-R1323,0),0)</f>
        <v>0</v>
      </c>
      <c r="AZ1323" s="209">
        <f>IF(BB1323="S",IF(Q1323="1. Aceitou o programa",IF(OR(X1323="Não se Aplica",X1323=""),IF(OR(W1323="Não se Aplica",W1323=""),0,W1323-V1323),AVERAGE(X1323-W1323,W1323-V1323)),0),0)</f>
        <v>17</v>
      </c>
      <c r="BA1323" s="209">
        <f>IF(BB1323="S",IF(AND(Q1323="1. Aceitou o programa",AH1323="Realizada"),IFERROR(IF(AG1323="",0,AG1323-R1323),0),0),0)</f>
        <v>0</v>
      </c>
      <c r="BB1323" s="209" t="str">
        <f>_xlfn.XLOOKUP(U1323,'Lista Suspensa'!$AA$20:$AA$23,'Lista Suspensa'!$AB$20:$AB$23,"N/A")</f>
        <v>S</v>
      </c>
    </row>
    <row r="1324" spans="1:54" ht="12" customHeight="1">
      <c r="A1324" s="151" t="s">
        <v>67</v>
      </c>
      <c r="B1324" s="152">
        <v>46099</v>
      </c>
      <c r="C1324" s="153" t="s">
        <v>122</v>
      </c>
      <c r="D1324" s="153" t="s">
        <v>1947</v>
      </c>
      <c r="E1324" s="244">
        <v>89337304</v>
      </c>
      <c r="F1324" s="144" t="s">
        <v>3020</v>
      </c>
      <c r="G1324" s="230"/>
      <c r="H1324" s="154">
        <v>31727</v>
      </c>
      <c r="I1324" s="153">
        <v>39</v>
      </c>
      <c r="J1324" s="148" t="s">
        <v>58</v>
      </c>
      <c r="K1324" s="153"/>
      <c r="L1324" s="153"/>
      <c r="M1324" s="153"/>
      <c r="N1324" s="153">
        <v>380</v>
      </c>
      <c r="O1324" s="155" t="s">
        <v>3021</v>
      </c>
      <c r="P1324" s="156" t="s">
        <v>3022</v>
      </c>
      <c r="Q1324" s="157" t="s">
        <v>110</v>
      </c>
      <c r="R1324" s="158">
        <v>46146</v>
      </c>
      <c r="S1324" s="159"/>
      <c r="T1324" s="159" t="s">
        <v>62</v>
      </c>
      <c r="U1324" s="159" t="s">
        <v>111</v>
      </c>
      <c r="V1324" s="154">
        <v>46112</v>
      </c>
      <c r="W1324" s="154">
        <v>46111</v>
      </c>
      <c r="X1324" s="154">
        <v>46146</v>
      </c>
      <c r="Y1324" s="160" t="s">
        <v>3023</v>
      </c>
      <c r="Z1324" s="160" t="s">
        <v>128</v>
      </c>
      <c r="AA1324" s="153">
        <v>120</v>
      </c>
      <c r="AB1324" s="153">
        <v>1.88</v>
      </c>
      <c r="AC1324" s="182">
        <f t="shared" si="42"/>
        <v>33.952014486192851</v>
      </c>
      <c r="AD1324" s="153" t="str">
        <f t="shared" si="43"/>
        <v>OBESIDADE I</v>
      </c>
      <c r="AE1324" s="233" t="s">
        <v>135</v>
      </c>
      <c r="AF1324" s="153" t="s">
        <v>130</v>
      </c>
      <c r="AG1324" s="159"/>
      <c r="AH1324" s="153"/>
      <c r="AI1324" s="161"/>
      <c r="AJ1324" s="153"/>
      <c r="AK1324" s="153"/>
      <c r="AL1324" s="207" t="s">
        <v>136</v>
      </c>
      <c r="AM1324" s="207"/>
      <c r="AN1324" s="207"/>
      <c r="AO1324" s="207" t="str">
        <f ca="1">IF(R1324="","",IF(R1324&gt;TODAY(),"0 meses",DATEDIF(R1324,TODAY(),"m") &amp; " meses"))</f>
        <v>1 meses</v>
      </c>
      <c r="AP1324" s="147" t="s">
        <v>67</v>
      </c>
      <c r="AQ1324" s="147" t="s">
        <v>67</v>
      </c>
      <c r="AR1324" s="147"/>
      <c r="AS1324" s="209" t="s">
        <v>68</v>
      </c>
      <c r="AT1324" s="223" t="str">
        <f>MONTH(B1324)&amp;"/"&amp;YEAR(B1324)</f>
        <v>3/2026</v>
      </c>
      <c r="AU1324" s="223">
        <f>WEEKNUM(B1324)-WEEKNUM(EOMONTH(B1324,-1)+1)+1</f>
        <v>3</v>
      </c>
      <c r="AV1324" s="209" t="str">
        <f>MONTH(R1324)&amp;"/"&amp;YEAR(R1324)</f>
        <v>5/2026</v>
      </c>
      <c r="AW1324" s="209">
        <f>WEEKNUM(R1324)-WEEKNUM(EOMONTH(R1324,-1)+1)+1</f>
        <v>2</v>
      </c>
      <c r="AX1324" s="209">
        <f>IF(BB1324="S",IF(Q1324="1. Aceitou o programa",R1324-B1324,0),0)</f>
        <v>47</v>
      </c>
      <c r="AY1324" s="209">
        <f>IF(BB1324="S",IF(AND(S1324&lt;&gt;"",R1324&lt;&gt;""),S1324-R1324,0),0)</f>
        <v>0</v>
      </c>
      <c r="AZ1324" s="209">
        <f>IF(BB1324="S",IF(Q1324="1. Aceitou o programa",IF(OR(X1324="Não se Aplica",X1324=""),IF(OR(W1324="Não se Aplica",W1324=""),0,W1324-V1324),AVERAGE(X1324-W1324,W1324-V1324)),0),0)</f>
        <v>17</v>
      </c>
      <c r="BA1324" s="209">
        <f>IF(BB1324="S",IF(AND(Q1324="1. Aceitou o programa",AH1324="Realizada"),IFERROR(IF(AG1324="",0,AG1324-R1324),0),0),0)</f>
        <v>0</v>
      </c>
      <c r="BB1324" s="209" t="str">
        <f>_xlfn.XLOOKUP(U1324,'Lista Suspensa'!$AA$20:$AA$23,'Lista Suspensa'!$AB$20:$AB$23,"N/A")</f>
        <v>S</v>
      </c>
    </row>
    <row r="1325" spans="1:54" ht="12" customHeight="1">
      <c r="A1325" s="151" t="s">
        <v>121</v>
      </c>
      <c r="B1325" s="152">
        <v>45292</v>
      </c>
      <c r="C1325" s="153" t="s">
        <v>122</v>
      </c>
      <c r="D1325" s="153" t="s">
        <v>185</v>
      </c>
      <c r="E1325" s="244">
        <v>88912927</v>
      </c>
      <c r="F1325" s="144" t="s">
        <v>3024</v>
      </c>
      <c r="G1325" s="230"/>
      <c r="H1325" s="154">
        <v>35314</v>
      </c>
      <c r="I1325" s="153">
        <v>29</v>
      </c>
      <c r="J1325" s="148" t="s">
        <v>58</v>
      </c>
      <c r="K1325" s="153"/>
      <c r="L1325" s="153"/>
      <c r="M1325" s="153"/>
      <c r="N1325" s="153"/>
      <c r="O1325" s="155" t="s">
        <v>3025</v>
      </c>
      <c r="P1325" s="156" t="s">
        <v>60</v>
      </c>
      <c r="Q1325" s="157" t="s">
        <v>110</v>
      </c>
      <c r="R1325" s="158">
        <v>46146</v>
      </c>
      <c r="S1325" s="159"/>
      <c r="T1325" s="159" t="s">
        <v>62</v>
      </c>
      <c r="U1325" s="159" t="s">
        <v>111</v>
      </c>
      <c r="V1325" s="154">
        <v>45849</v>
      </c>
      <c r="W1325" s="154" t="s">
        <v>126</v>
      </c>
      <c r="X1325" s="154" t="s">
        <v>126</v>
      </c>
      <c r="Y1325" s="160" t="s">
        <v>3026</v>
      </c>
      <c r="Z1325" s="160" t="s">
        <v>128</v>
      </c>
      <c r="AA1325" s="153">
        <v>110</v>
      </c>
      <c r="AB1325" s="153">
        <v>1.75</v>
      </c>
      <c r="AC1325" s="182">
        <f t="shared" si="42"/>
        <v>35.918367346938773</v>
      </c>
      <c r="AD1325" s="153" t="str">
        <f t="shared" si="43"/>
        <v>OBESIDADE II</v>
      </c>
      <c r="AE1325" s="233" t="s">
        <v>135</v>
      </c>
      <c r="AF1325" s="153" t="s">
        <v>130</v>
      </c>
      <c r="AG1325" s="159"/>
      <c r="AH1325" s="153"/>
      <c r="AI1325" s="161"/>
      <c r="AJ1325" s="153"/>
      <c r="AK1325" s="153"/>
      <c r="AL1325" s="207" t="s">
        <v>131</v>
      </c>
      <c r="AM1325" s="207"/>
      <c r="AN1325" s="207"/>
      <c r="AO1325" s="207" t="str">
        <f ca="1">IF(R1325="","",IF(R1325&gt;TODAY(),"0 meses",DATEDIF(R1325,TODAY(),"m") &amp; " meses"))</f>
        <v>1 meses</v>
      </c>
      <c r="AP1325" s="147" t="s">
        <v>67</v>
      </c>
      <c r="AQ1325" s="147" t="s">
        <v>67</v>
      </c>
      <c r="AR1325" s="147"/>
      <c r="AS1325" s="209" t="s">
        <v>68</v>
      </c>
      <c r="AT1325" s="223" t="str">
        <f>MONTH(B1325)&amp;"/"&amp;YEAR(B1325)</f>
        <v>1/2024</v>
      </c>
      <c r="AU1325" s="223">
        <f>WEEKNUM(B1325)-WEEKNUM(EOMONTH(B1325,-1)+1)+1</f>
        <v>1</v>
      </c>
      <c r="AV1325" s="209" t="str">
        <f>MONTH(R1325)&amp;"/"&amp;YEAR(R1325)</f>
        <v>5/2026</v>
      </c>
      <c r="AW1325" s="209">
        <f>WEEKNUM(R1325)-WEEKNUM(EOMONTH(R1325,-1)+1)+1</f>
        <v>2</v>
      </c>
      <c r="AX1325" s="209">
        <f>IF(BB1325="S",IF(Q1325="1. Aceitou o programa",R1325-B1325,0),0)</f>
        <v>854</v>
      </c>
      <c r="AY1325" s="209">
        <f>IF(BB1325="S",IF(AND(S1325&lt;&gt;"",R1325&lt;&gt;""),S1325-R1325,0),0)</f>
        <v>0</v>
      </c>
      <c r="AZ1325" s="209">
        <f>IF(BB1325="S",IF(Q1325="1. Aceitou o programa",IF(OR(X1325="Não se Aplica",X1325=""),IF(OR(W1325="Não se Aplica",W1325=""),0,W1325-V1325),AVERAGE(X1325-W1325,W1325-V1325)),0),0)</f>
        <v>0</v>
      </c>
      <c r="BA1325" s="209">
        <f>IF(BB1325="S",IF(AND(Q1325="1. Aceitou o programa",AH1325="Realizada"),IFERROR(IF(AG1325="",0,AG1325-R1325),0),0),0)</f>
        <v>0</v>
      </c>
      <c r="BB1325" s="209" t="str">
        <f>_xlfn.XLOOKUP(U1325,'Lista Suspensa'!$AA$20:$AA$23,'Lista Suspensa'!$AB$20:$AB$23,"N/A")</f>
        <v>S</v>
      </c>
    </row>
    <row r="1326" spans="1:54" ht="12" customHeight="1">
      <c r="A1326" s="151" t="s">
        <v>67</v>
      </c>
      <c r="B1326" s="152">
        <v>46107</v>
      </c>
      <c r="C1326" s="153" t="s">
        <v>297</v>
      </c>
      <c r="D1326" s="153" t="s">
        <v>455</v>
      </c>
      <c r="E1326" s="244">
        <v>83830212</v>
      </c>
      <c r="F1326" s="144" t="s">
        <v>3027</v>
      </c>
      <c r="G1326" s="230"/>
      <c r="H1326" s="154">
        <v>27181</v>
      </c>
      <c r="I1326" s="153">
        <v>51</v>
      </c>
      <c r="J1326" s="148" t="s">
        <v>70</v>
      </c>
      <c r="K1326" s="153" t="s">
        <v>59</v>
      </c>
      <c r="L1326" s="153"/>
      <c r="M1326" s="153"/>
      <c r="N1326" s="153"/>
      <c r="O1326" s="155" t="s">
        <v>3028</v>
      </c>
      <c r="P1326" s="156" t="s">
        <v>3022</v>
      </c>
      <c r="Q1326" s="157" t="s">
        <v>110</v>
      </c>
      <c r="R1326" s="158">
        <v>46146</v>
      </c>
      <c r="S1326" s="159"/>
      <c r="T1326" s="159" t="s">
        <v>62</v>
      </c>
      <c r="U1326" s="159" t="s">
        <v>111</v>
      </c>
      <c r="V1326" s="154">
        <v>46112</v>
      </c>
      <c r="W1326" s="154">
        <v>46146</v>
      </c>
      <c r="X1326" s="154" t="s">
        <v>126</v>
      </c>
      <c r="Y1326" s="160">
        <v>46111</v>
      </c>
      <c r="Z1326" s="160" t="s">
        <v>128</v>
      </c>
      <c r="AA1326" s="153">
        <v>75</v>
      </c>
      <c r="AB1326" s="153">
        <v>1.68</v>
      </c>
      <c r="AC1326" s="182">
        <f t="shared" si="42"/>
        <v>26.573129251700685</v>
      </c>
      <c r="AD1326" s="153" t="str">
        <f t="shared" si="43"/>
        <v>SOBREPESO</v>
      </c>
      <c r="AE1326" s="233" t="s">
        <v>2027</v>
      </c>
      <c r="AF1326" s="153" t="s">
        <v>130</v>
      </c>
      <c r="AG1326" s="159"/>
      <c r="AH1326" s="153"/>
      <c r="AI1326" s="161"/>
      <c r="AJ1326" s="153"/>
      <c r="AK1326" s="153"/>
      <c r="AL1326" s="207" t="s">
        <v>136</v>
      </c>
      <c r="AM1326" s="207"/>
      <c r="AN1326" s="207"/>
      <c r="AO1326" s="207" t="str">
        <f ca="1">IF(R1326="","",IF(R1326&gt;TODAY(),"0 meses",DATEDIF(R1326,TODAY(),"m") &amp; " meses"))</f>
        <v>1 meses</v>
      </c>
      <c r="AP1326" s="147" t="s">
        <v>67</v>
      </c>
      <c r="AQ1326" s="147" t="s">
        <v>67</v>
      </c>
      <c r="AR1326" s="147"/>
      <c r="AS1326" s="209" t="s">
        <v>68</v>
      </c>
      <c r="AT1326" s="223" t="str">
        <f>MONTH(B1326)&amp;"/"&amp;YEAR(B1326)</f>
        <v>3/2026</v>
      </c>
      <c r="AU1326" s="223">
        <f>WEEKNUM(B1326)-WEEKNUM(EOMONTH(B1326,-1)+1)+1</f>
        <v>4</v>
      </c>
      <c r="AV1326" s="209" t="str">
        <f>MONTH(R1326)&amp;"/"&amp;YEAR(R1326)</f>
        <v>5/2026</v>
      </c>
      <c r="AW1326" s="209">
        <f>WEEKNUM(R1326)-WEEKNUM(EOMONTH(R1326,-1)+1)+1</f>
        <v>2</v>
      </c>
      <c r="AX1326" s="209">
        <f>IF(BB1326="S",IF(Q1326="1. Aceitou o programa",R1326-B1326,0),0)</f>
        <v>39</v>
      </c>
      <c r="AY1326" s="209">
        <f>IF(BB1326="S",IF(AND(S1326&lt;&gt;"",R1326&lt;&gt;""),S1326-R1326,0),0)</f>
        <v>0</v>
      </c>
      <c r="AZ1326" s="209">
        <f>IF(BB1326="S",IF(Q1326="1. Aceitou o programa",IF(OR(X1326="Não se Aplica",X1326=""),IF(OR(W1326="Não se Aplica",W1326=""),0,W1326-V1326),AVERAGE(X1326-W1326,W1326-V1326)),0),0)</f>
        <v>34</v>
      </c>
      <c r="BA1326" s="209">
        <f>IF(BB1326="S",IF(AND(Q1326="1. Aceitou o programa",AH1326="Realizada"),IFERROR(IF(AG1326="",0,AG1326-R1326),0),0),0)</f>
        <v>0</v>
      </c>
      <c r="BB1326" s="209" t="str">
        <f>_xlfn.XLOOKUP(U1326,'Lista Suspensa'!$AA$20:$AA$23,'Lista Suspensa'!$AB$20:$AB$23,"N/A")</f>
        <v>S</v>
      </c>
    </row>
    <row r="1327" spans="1:54" ht="12" customHeight="1">
      <c r="A1327" s="151" t="s">
        <v>54</v>
      </c>
      <c r="B1327" s="152">
        <v>46112</v>
      </c>
      <c r="C1327" s="153" t="s">
        <v>55</v>
      </c>
      <c r="D1327" s="153" t="s">
        <v>56</v>
      </c>
      <c r="E1327" s="244">
        <v>94895285</v>
      </c>
      <c r="F1327" s="144" t="s">
        <v>3029</v>
      </c>
      <c r="G1327" s="230"/>
      <c r="H1327" s="154">
        <v>26395</v>
      </c>
      <c r="I1327" s="153">
        <v>54</v>
      </c>
      <c r="J1327" s="148" t="s">
        <v>58</v>
      </c>
      <c r="K1327" s="153" t="s">
        <v>101</v>
      </c>
      <c r="L1327" s="153"/>
      <c r="M1327" s="153"/>
      <c r="N1327" s="153"/>
      <c r="O1327" s="155">
        <v>21970199478</v>
      </c>
      <c r="P1327" s="156" t="s">
        <v>60</v>
      </c>
      <c r="Q1327" s="157" t="s">
        <v>110</v>
      </c>
      <c r="R1327" s="158">
        <v>46146</v>
      </c>
      <c r="S1327" s="159"/>
      <c r="T1327" s="159" t="s">
        <v>62</v>
      </c>
      <c r="U1327" s="159" t="s">
        <v>111</v>
      </c>
      <c r="V1327" s="154">
        <v>46146</v>
      </c>
      <c r="W1327" s="154" t="s">
        <v>126</v>
      </c>
      <c r="X1327" s="154" t="s">
        <v>126</v>
      </c>
      <c r="Y1327" s="160" t="s">
        <v>90</v>
      </c>
      <c r="Z1327" s="160" t="s">
        <v>128</v>
      </c>
      <c r="AA1327" s="153">
        <v>85</v>
      </c>
      <c r="AB1327" s="153">
        <v>1.69</v>
      </c>
      <c r="AC1327" s="182">
        <f t="shared" si="42"/>
        <v>29.760862714890941</v>
      </c>
      <c r="AD1327" s="153" t="str">
        <f t="shared" si="43"/>
        <v>SOBREPESO</v>
      </c>
      <c r="AE1327" s="233" t="s">
        <v>66</v>
      </c>
      <c r="AF1327" s="153" t="s">
        <v>130</v>
      </c>
      <c r="AG1327" s="159"/>
      <c r="AH1327" s="153"/>
      <c r="AI1327" s="161"/>
      <c r="AJ1327" s="153"/>
      <c r="AK1327" s="153"/>
      <c r="AL1327" s="207" t="s">
        <v>136</v>
      </c>
      <c r="AM1327" s="207"/>
      <c r="AN1327" s="207"/>
      <c r="AO1327" s="207" t="str">
        <f ca="1">IF(R1327="","",IF(R1327&gt;TODAY(),"0 meses",DATEDIF(R1327,TODAY(),"m") &amp; " meses"))</f>
        <v>1 meses</v>
      </c>
      <c r="AP1327" s="147" t="s">
        <v>67</v>
      </c>
      <c r="AQ1327" s="147" t="s">
        <v>67</v>
      </c>
      <c r="AR1327" s="147"/>
      <c r="AS1327" s="209" t="s">
        <v>68</v>
      </c>
      <c r="AT1327" s="223" t="str">
        <f>MONTH(B1327)&amp;"/"&amp;YEAR(B1327)</f>
        <v>3/2026</v>
      </c>
      <c r="AU1327" s="223">
        <f>WEEKNUM(B1327)-WEEKNUM(EOMONTH(B1327,-1)+1)+1</f>
        <v>5</v>
      </c>
      <c r="AV1327" s="209" t="str">
        <f>MONTH(R1327)&amp;"/"&amp;YEAR(R1327)</f>
        <v>5/2026</v>
      </c>
      <c r="AW1327" s="209">
        <f>WEEKNUM(R1327)-WEEKNUM(EOMONTH(R1327,-1)+1)+1</f>
        <v>2</v>
      </c>
      <c r="AX1327" s="209">
        <f>IF(BB1327="S",IF(Q1327="1. Aceitou o programa",R1327-B1327,0),0)</f>
        <v>34</v>
      </c>
      <c r="AY1327" s="209">
        <f>IF(BB1327="S",IF(AND(S1327&lt;&gt;"",R1327&lt;&gt;""),S1327-R1327,0),0)</f>
        <v>0</v>
      </c>
      <c r="AZ1327" s="209">
        <f>IF(BB1327="S",IF(Q1327="1. Aceitou o programa",IF(OR(X1327="Não se Aplica",X1327=""),IF(OR(W1327="Não se Aplica",W1327=""),0,W1327-V1327),AVERAGE(X1327-W1327,W1327-V1327)),0),0)</f>
        <v>0</v>
      </c>
      <c r="BA1327" s="209">
        <f>IF(BB1327="S",IF(AND(Q1327="1. Aceitou o programa",AH1327="Realizada"),IFERROR(IF(AG1327="",0,AG1327-R1327),0),0),0)</f>
        <v>0</v>
      </c>
      <c r="BB1327" s="209" t="str">
        <f>_xlfn.XLOOKUP(U1327,'Lista Suspensa'!$AA$20:$AA$23,'Lista Suspensa'!$AB$20:$AB$23,"N/A")</f>
        <v>S</v>
      </c>
    </row>
    <row r="1328" spans="1:54" ht="12" customHeight="1">
      <c r="A1328" s="151" t="s">
        <v>54</v>
      </c>
      <c r="B1328" s="152">
        <v>46112</v>
      </c>
      <c r="C1328" s="153" t="s">
        <v>55</v>
      </c>
      <c r="D1328" s="153" t="s">
        <v>56</v>
      </c>
      <c r="E1328" s="244">
        <v>76894458</v>
      </c>
      <c r="F1328" s="144" t="s">
        <v>3030</v>
      </c>
      <c r="G1328" s="230"/>
      <c r="H1328" s="154">
        <v>32116</v>
      </c>
      <c r="I1328" s="153">
        <v>38</v>
      </c>
      <c r="J1328" s="148" t="s">
        <v>70</v>
      </c>
      <c r="K1328" s="153"/>
      <c r="L1328" s="153"/>
      <c r="M1328" s="153"/>
      <c r="N1328" s="153"/>
      <c r="O1328" s="155">
        <v>11997242664</v>
      </c>
      <c r="P1328" s="156" t="s">
        <v>89</v>
      </c>
      <c r="Q1328" s="157" t="s">
        <v>110</v>
      </c>
      <c r="R1328" s="158">
        <v>46146</v>
      </c>
      <c r="S1328" s="159"/>
      <c r="T1328" s="159" t="s">
        <v>62</v>
      </c>
      <c r="U1328" s="159" t="s">
        <v>111</v>
      </c>
      <c r="V1328" s="154">
        <v>46113</v>
      </c>
      <c r="W1328" s="154">
        <v>46146</v>
      </c>
      <c r="X1328" s="154" t="s">
        <v>126</v>
      </c>
      <c r="Y1328" s="160"/>
      <c r="Z1328" s="160" t="s">
        <v>128</v>
      </c>
      <c r="AA1328" s="153">
        <v>88.33</v>
      </c>
      <c r="AB1328" s="153">
        <v>1.57</v>
      </c>
      <c r="AC1328" s="182">
        <f t="shared" si="42"/>
        <v>35.835125157207187</v>
      </c>
      <c r="AD1328" s="153" t="str">
        <f t="shared" si="43"/>
        <v>OBESIDADE II</v>
      </c>
      <c r="AE1328" s="233" t="s">
        <v>135</v>
      </c>
      <c r="AF1328" s="153" t="s">
        <v>130</v>
      </c>
      <c r="AG1328" s="159"/>
      <c r="AH1328" s="153"/>
      <c r="AI1328" s="161"/>
      <c r="AJ1328" s="153"/>
      <c r="AK1328" s="153"/>
      <c r="AL1328" s="207" t="s">
        <v>131</v>
      </c>
      <c r="AM1328" s="207"/>
      <c r="AN1328" s="207"/>
      <c r="AO1328" s="207" t="str">
        <f ca="1">IF(R1328="","",IF(R1328&gt;TODAY(),"0 meses",DATEDIF(R1328,TODAY(),"m") &amp; " meses"))</f>
        <v>1 meses</v>
      </c>
      <c r="AP1328" s="147" t="s">
        <v>67</v>
      </c>
      <c r="AQ1328" s="147" t="s">
        <v>67</v>
      </c>
      <c r="AR1328" s="147"/>
      <c r="AS1328" s="209" t="s">
        <v>68</v>
      </c>
      <c r="AT1328" s="223" t="str">
        <f>MONTH(B1328)&amp;"/"&amp;YEAR(B1328)</f>
        <v>3/2026</v>
      </c>
      <c r="AU1328" s="223">
        <f>WEEKNUM(B1328)-WEEKNUM(EOMONTH(B1328,-1)+1)+1</f>
        <v>5</v>
      </c>
      <c r="AV1328" s="209" t="str">
        <f>MONTH(R1328)&amp;"/"&amp;YEAR(R1328)</f>
        <v>5/2026</v>
      </c>
      <c r="AW1328" s="209">
        <f>WEEKNUM(R1328)-WEEKNUM(EOMONTH(R1328,-1)+1)+1</f>
        <v>2</v>
      </c>
      <c r="AX1328" s="209">
        <f>IF(BB1328="S",IF(Q1328="1. Aceitou o programa",R1328-B1328,0),0)</f>
        <v>34</v>
      </c>
      <c r="AY1328" s="209">
        <f>IF(BB1328="S",IF(AND(S1328&lt;&gt;"",R1328&lt;&gt;""),S1328-R1328,0),0)</f>
        <v>0</v>
      </c>
      <c r="AZ1328" s="209">
        <f>IF(BB1328="S",IF(Q1328="1. Aceitou o programa",IF(OR(X1328="Não se Aplica",X1328=""),IF(OR(W1328="Não se Aplica",W1328=""),0,W1328-V1328),AVERAGE(X1328-W1328,W1328-V1328)),0),0)</f>
        <v>33</v>
      </c>
      <c r="BA1328" s="209">
        <f>IF(BB1328="S",IF(AND(Q1328="1. Aceitou o programa",AH1328="Realizada"),IFERROR(IF(AG1328="",0,AG1328-R1328),0),0),0)</f>
        <v>0</v>
      </c>
      <c r="BB1328" s="209" t="str">
        <f>_xlfn.XLOOKUP(U1328,'Lista Suspensa'!$AA$20:$AA$23,'Lista Suspensa'!$AB$20:$AB$23,"N/A")</f>
        <v>S</v>
      </c>
    </row>
    <row r="1329" spans="1:54" ht="12" customHeight="1">
      <c r="A1329" s="151" t="s">
        <v>54</v>
      </c>
      <c r="B1329" s="152">
        <v>46112</v>
      </c>
      <c r="C1329" s="153" t="s">
        <v>55</v>
      </c>
      <c r="D1329" s="153" t="s">
        <v>56</v>
      </c>
      <c r="E1329" s="244">
        <v>79070634</v>
      </c>
      <c r="F1329" s="144" t="s">
        <v>3031</v>
      </c>
      <c r="G1329" s="230"/>
      <c r="H1329" s="154">
        <v>35138</v>
      </c>
      <c r="I1329" s="153">
        <v>30</v>
      </c>
      <c r="J1329" s="148" t="s">
        <v>70</v>
      </c>
      <c r="K1329" s="153"/>
      <c r="L1329" s="153"/>
      <c r="M1329" s="153"/>
      <c r="N1329" s="153"/>
      <c r="O1329" s="155">
        <v>21967541424</v>
      </c>
      <c r="P1329" s="156" t="s">
        <v>60</v>
      </c>
      <c r="Q1329" s="157" t="s">
        <v>110</v>
      </c>
      <c r="R1329" s="158">
        <v>46146</v>
      </c>
      <c r="S1329" s="159"/>
      <c r="T1329" s="159" t="s">
        <v>62</v>
      </c>
      <c r="U1329" s="159" t="s">
        <v>111</v>
      </c>
      <c r="V1329" s="154">
        <v>46113</v>
      </c>
      <c r="W1329" s="154">
        <v>46146</v>
      </c>
      <c r="X1329" s="154" t="s">
        <v>126</v>
      </c>
      <c r="Y1329" s="160" t="s">
        <v>90</v>
      </c>
      <c r="Z1329" s="160" t="s">
        <v>128</v>
      </c>
      <c r="AA1329" s="153">
        <v>101</v>
      </c>
      <c r="AB1329" s="153">
        <v>1.63</v>
      </c>
      <c r="AC1329" s="182">
        <f t="shared" si="42"/>
        <v>38.014227106778577</v>
      </c>
      <c r="AD1329" s="153" t="str">
        <f t="shared" si="43"/>
        <v>OBESIDADE II</v>
      </c>
      <c r="AE1329" s="233" t="s">
        <v>66</v>
      </c>
      <c r="AF1329" s="153" t="s">
        <v>130</v>
      </c>
      <c r="AG1329" s="159"/>
      <c r="AH1329" s="153"/>
      <c r="AI1329" s="161"/>
      <c r="AJ1329" s="153"/>
      <c r="AK1329" s="153"/>
      <c r="AL1329" s="207" t="s">
        <v>85</v>
      </c>
      <c r="AM1329" s="207" t="s">
        <v>86</v>
      </c>
      <c r="AN1329" s="207" t="s">
        <v>191</v>
      </c>
      <c r="AO1329" s="207" t="str">
        <f ca="1">IF(R1329="","",IF(R1329&gt;TODAY(),"0 meses",DATEDIF(R1329,TODAY(),"m") &amp; " meses"))</f>
        <v>1 meses</v>
      </c>
      <c r="AP1329" s="147" t="s">
        <v>67</v>
      </c>
      <c r="AQ1329" s="147" t="s">
        <v>67</v>
      </c>
      <c r="AR1329" s="147"/>
      <c r="AS1329" s="209" t="s">
        <v>68</v>
      </c>
      <c r="AT1329" s="223" t="str">
        <f>MONTH(B1329)&amp;"/"&amp;YEAR(B1329)</f>
        <v>3/2026</v>
      </c>
      <c r="AU1329" s="223">
        <f>WEEKNUM(B1329)-WEEKNUM(EOMONTH(B1329,-1)+1)+1</f>
        <v>5</v>
      </c>
      <c r="AV1329" s="209" t="str">
        <f>MONTH(R1329)&amp;"/"&amp;YEAR(R1329)</f>
        <v>5/2026</v>
      </c>
      <c r="AW1329" s="209">
        <f>WEEKNUM(R1329)-WEEKNUM(EOMONTH(R1329,-1)+1)+1</f>
        <v>2</v>
      </c>
      <c r="AX1329" s="209">
        <f>IF(BB1329="S",IF(Q1329="1. Aceitou o programa",R1329-B1329,0),0)</f>
        <v>34</v>
      </c>
      <c r="AY1329" s="209">
        <f>IF(BB1329="S",IF(AND(S1329&lt;&gt;"",R1329&lt;&gt;""),S1329-R1329,0),0)</f>
        <v>0</v>
      </c>
      <c r="AZ1329" s="209">
        <f>IF(BB1329="S",IF(Q1329="1. Aceitou o programa",IF(OR(X1329="Não se Aplica",X1329=""),IF(OR(W1329="Não se Aplica",W1329=""),0,W1329-V1329),AVERAGE(X1329-W1329,W1329-V1329)),0),0)</f>
        <v>33</v>
      </c>
      <c r="BA1329" s="209">
        <f>IF(BB1329="S",IF(AND(Q1329="1. Aceitou o programa",AH1329="Realizada"),IFERROR(IF(AG1329="",0,AG1329-R1329),0),0),0)</f>
        <v>0</v>
      </c>
      <c r="BB1329" s="209" t="str">
        <f>_xlfn.XLOOKUP(U1329,'Lista Suspensa'!$AA$20:$AA$23,'Lista Suspensa'!$AB$20:$AB$23,"N/A")</f>
        <v>S</v>
      </c>
    </row>
    <row r="1330" spans="1:54" ht="12" customHeight="1">
      <c r="A1330" s="151" t="s">
        <v>54</v>
      </c>
      <c r="B1330" s="152">
        <v>46112</v>
      </c>
      <c r="C1330" s="153" t="s">
        <v>55</v>
      </c>
      <c r="D1330" s="153" t="s">
        <v>56</v>
      </c>
      <c r="E1330" s="244">
        <v>79150363</v>
      </c>
      <c r="F1330" s="144" t="s">
        <v>3032</v>
      </c>
      <c r="G1330" s="230"/>
      <c r="H1330" s="154">
        <v>24917</v>
      </c>
      <c r="I1330" s="153">
        <v>58</v>
      </c>
      <c r="J1330" s="148" t="s">
        <v>70</v>
      </c>
      <c r="K1330" s="153" t="s">
        <v>101</v>
      </c>
      <c r="L1330" s="153"/>
      <c r="M1330" s="153"/>
      <c r="N1330" s="153"/>
      <c r="O1330" s="155">
        <v>21991937676</v>
      </c>
      <c r="P1330" s="156" t="s">
        <v>60</v>
      </c>
      <c r="Q1330" s="157" t="s">
        <v>110</v>
      </c>
      <c r="R1330" s="158">
        <v>46146</v>
      </c>
      <c r="S1330" s="159"/>
      <c r="T1330" s="159" t="s">
        <v>62</v>
      </c>
      <c r="U1330" s="159" t="s">
        <v>111</v>
      </c>
      <c r="V1330" s="154">
        <v>46113</v>
      </c>
      <c r="W1330" s="154">
        <v>46146</v>
      </c>
      <c r="X1330" s="154" t="s">
        <v>126</v>
      </c>
      <c r="Y1330" s="160" t="s">
        <v>90</v>
      </c>
      <c r="Z1330" s="160" t="s">
        <v>128</v>
      </c>
      <c r="AA1330" s="153">
        <v>98</v>
      </c>
      <c r="AB1330" s="153">
        <v>1.6</v>
      </c>
      <c r="AC1330" s="182">
        <f t="shared" si="42"/>
        <v>38.281249999999993</v>
      </c>
      <c r="AD1330" s="153" t="str">
        <f t="shared" si="43"/>
        <v>OBESIDADE II</v>
      </c>
      <c r="AE1330" s="233" t="s">
        <v>66</v>
      </c>
      <c r="AF1330" s="153" t="s">
        <v>130</v>
      </c>
      <c r="AG1330" s="159"/>
      <c r="AH1330" s="153"/>
      <c r="AI1330" s="161"/>
      <c r="AJ1330" s="153"/>
      <c r="AK1330" s="153"/>
      <c r="AL1330" s="207" t="s">
        <v>131</v>
      </c>
      <c r="AM1330" s="207"/>
      <c r="AN1330" s="207"/>
      <c r="AO1330" s="207" t="str">
        <f ca="1">IF(R1330="","",IF(R1330&gt;TODAY(),"0 meses",DATEDIF(R1330,TODAY(),"m") &amp; " meses"))</f>
        <v>1 meses</v>
      </c>
      <c r="AP1330" s="147" t="s">
        <v>67</v>
      </c>
      <c r="AQ1330" s="147" t="s">
        <v>67</v>
      </c>
      <c r="AR1330" s="147"/>
      <c r="AS1330" s="209" t="s">
        <v>68</v>
      </c>
      <c r="AT1330" s="223" t="str">
        <f>MONTH(B1330)&amp;"/"&amp;YEAR(B1330)</f>
        <v>3/2026</v>
      </c>
      <c r="AU1330" s="223">
        <f>WEEKNUM(B1330)-WEEKNUM(EOMONTH(B1330,-1)+1)+1</f>
        <v>5</v>
      </c>
      <c r="AV1330" s="209" t="str">
        <f>MONTH(R1330)&amp;"/"&amp;YEAR(R1330)</f>
        <v>5/2026</v>
      </c>
      <c r="AW1330" s="209">
        <f>WEEKNUM(R1330)-WEEKNUM(EOMONTH(R1330,-1)+1)+1</f>
        <v>2</v>
      </c>
      <c r="AX1330" s="209">
        <f>IF(BB1330="S",IF(Q1330="1. Aceitou o programa",R1330-B1330,0),0)</f>
        <v>34</v>
      </c>
      <c r="AY1330" s="209">
        <f>IF(BB1330="S",IF(AND(S1330&lt;&gt;"",R1330&lt;&gt;""),S1330-R1330,0),0)</f>
        <v>0</v>
      </c>
      <c r="AZ1330" s="209">
        <f>IF(BB1330="S",IF(Q1330="1. Aceitou o programa",IF(OR(X1330="Não se Aplica",X1330=""),IF(OR(W1330="Não se Aplica",W1330=""),0,W1330-V1330),AVERAGE(X1330-W1330,W1330-V1330)),0),0)</f>
        <v>33</v>
      </c>
      <c r="BA1330" s="209">
        <f>IF(BB1330="S",IF(AND(Q1330="1. Aceitou o programa",AH1330="Realizada"),IFERROR(IF(AG1330="",0,AG1330-R1330),0),0),0)</f>
        <v>0</v>
      </c>
      <c r="BB1330" s="209" t="str">
        <f>_xlfn.XLOOKUP(U1330,'Lista Suspensa'!$AA$20:$AA$23,'Lista Suspensa'!$AB$20:$AB$23,"N/A")</f>
        <v>S</v>
      </c>
    </row>
    <row r="1331" spans="1:54" ht="12" customHeight="1">
      <c r="A1331" s="151" t="s">
        <v>54</v>
      </c>
      <c r="B1331" s="152">
        <v>46112</v>
      </c>
      <c r="C1331" s="153" t="s">
        <v>55</v>
      </c>
      <c r="D1331" s="153" t="s">
        <v>56</v>
      </c>
      <c r="E1331" s="244">
        <v>92896163</v>
      </c>
      <c r="F1331" s="144" t="s">
        <v>3033</v>
      </c>
      <c r="G1331" s="230"/>
      <c r="H1331" s="154">
        <v>29379</v>
      </c>
      <c r="I1331" s="153">
        <v>45</v>
      </c>
      <c r="J1331" s="148" t="s">
        <v>70</v>
      </c>
      <c r="K1331" s="153" t="s">
        <v>59</v>
      </c>
      <c r="L1331" s="153"/>
      <c r="M1331" s="153"/>
      <c r="N1331" s="153">
        <v>80</v>
      </c>
      <c r="O1331" s="155">
        <v>11958693941</v>
      </c>
      <c r="P1331" s="156" t="s">
        <v>71</v>
      </c>
      <c r="Q1331" s="157" t="s">
        <v>110</v>
      </c>
      <c r="R1331" s="158">
        <v>46146</v>
      </c>
      <c r="S1331" s="159"/>
      <c r="T1331" s="159" t="s">
        <v>62</v>
      </c>
      <c r="U1331" s="159" t="s">
        <v>111</v>
      </c>
      <c r="V1331" s="154">
        <v>46126</v>
      </c>
      <c r="W1331" s="154">
        <v>46146</v>
      </c>
      <c r="X1331" s="154" t="s">
        <v>126</v>
      </c>
      <c r="Y1331" s="160" t="s">
        <v>2971</v>
      </c>
      <c r="Z1331" s="160" t="s">
        <v>128</v>
      </c>
      <c r="AA1331" s="153">
        <v>85</v>
      </c>
      <c r="AB1331" s="153">
        <v>1.55</v>
      </c>
      <c r="AC1331" s="182">
        <f t="shared" si="42"/>
        <v>35.379812695109258</v>
      </c>
      <c r="AD1331" s="153" t="str">
        <f t="shared" si="43"/>
        <v>OBESIDADE II</v>
      </c>
      <c r="AE1331" s="233" t="s">
        <v>225</v>
      </c>
      <c r="AF1331" s="153" t="s">
        <v>130</v>
      </c>
      <c r="AG1331" s="159"/>
      <c r="AH1331" s="153"/>
      <c r="AI1331" s="161"/>
      <c r="AJ1331" s="153"/>
      <c r="AK1331" s="153"/>
      <c r="AL1331" s="207" t="s">
        <v>131</v>
      </c>
      <c r="AM1331" s="207"/>
      <c r="AN1331" s="207"/>
      <c r="AO1331" s="207" t="str">
        <f ca="1">IF(R1331="","",IF(R1331&gt;TODAY(),"0 meses",DATEDIF(R1331,TODAY(),"m") &amp; " meses"))</f>
        <v>1 meses</v>
      </c>
      <c r="AP1331" s="147" t="s">
        <v>67</v>
      </c>
      <c r="AQ1331" s="147" t="s">
        <v>67</v>
      </c>
      <c r="AR1331" s="147"/>
      <c r="AS1331" s="209" t="s">
        <v>68</v>
      </c>
      <c r="AT1331" s="223" t="str">
        <f>MONTH(B1331)&amp;"/"&amp;YEAR(B1331)</f>
        <v>3/2026</v>
      </c>
      <c r="AU1331" s="223">
        <f>WEEKNUM(B1331)-WEEKNUM(EOMONTH(B1331,-1)+1)+1</f>
        <v>5</v>
      </c>
      <c r="AV1331" s="209" t="str">
        <f>MONTH(R1331)&amp;"/"&amp;YEAR(R1331)</f>
        <v>5/2026</v>
      </c>
      <c r="AW1331" s="209">
        <f>WEEKNUM(R1331)-WEEKNUM(EOMONTH(R1331,-1)+1)+1</f>
        <v>2</v>
      </c>
      <c r="AX1331" s="209">
        <f>IF(BB1331="S",IF(Q1331="1. Aceitou o programa",R1331-B1331,0),0)</f>
        <v>34</v>
      </c>
      <c r="AY1331" s="209">
        <f>IF(BB1331="S",IF(AND(S1331&lt;&gt;"",R1331&lt;&gt;""),S1331-R1331,0),0)</f>
        <v>0</v>
      </c>
      <c r="AZ1331" s="209">
        <f>IF(BB1331="S",IF(Q1331="1. Aceitou o programa",IF(OR(X1331="Não se Aplica",X1331=""),IF(OR(W1331="Não se Aplica",W1331=""),0,W1331-V1331),AVERAGE(X1331-W1331,W1331-V1331)),0),0)</f>
        <v>20</v>
      </c>
      <c r="BA1331" s="209">
        <f>IF(BB1331="S",IF(AND(Q1331="1. Aceitou o programa",AH1331="Realizada"),IFERROR(IF(AG1331="",0,AG1331-R1331),0),0),0)</f>
        <v>0</v>
      </c>
      <c r="BB1331" s="209" t="str">
        <f>_xlfn.XLOOKUP(U1331,'Lista Suspensa'!$AA$20:$AA$23,'Lista Suspensa'!$AB$20:$AB$23,"N/A")</f>
        <v>S</v>
      </c>
    </row>
    <row r="1332" spans="1:54" ht="12" customHeight="1">
      <c r="A1332" s="151" t="s">
        <v>54</v>
      </c>
      <c r="B1332" s="152">
        <v>46112</v>
      </c>
      <c r="C1332" s="153" t="s">
        <v>55</v>
      </c>
      <c r="D1332" s="153" t="s">
        <v>56</v>
      </c>
      <c r="E1332" s="244">
        <v>75943551</v>
      </c>
      <c r="F1332" s="144" t="s">
        <v>3034</v>
      </c>
      <c r="G1332" s="230"/>
      <c r="H1332" s="154">
        <v>30055</v>
      </c>
      <c r="I1332" s="153">
        <v>44</v>
      </c>
      <c r="J1332" s="148" t="s">
        <v>70</v>
      </c>
      <c r="K1332" s="153"/>
      <c r="L1332" s="153"/>
      <c r="M1332" s="153"/>
      <c r="N1332" s="153"/>
      <c r="O1332" s="155">
        <v>11968017211</v>
      </c>
      <c r="P1332" s="156" t="s">
        <v>60</v>
      </c>
      <c r="Q1332" s="157" t="s">
        <v>110</v>
      </c>
      <c r="R1332" s="158">
        <v>46146</v>
      </c>
      <c r="S1332" s="159"/>
      <c r="T1332" s="159" t="s">
        <v>62</v>
      </c>
      <c r="U1332" s="159" t="s">
        <v>111</v>
      </c>
      <c r="V1332" s="154">
        <v>46113</v>
      </c>
      <c r="W1332" s="154">
        <v>46146</v>
      </c>
      <c r="X1332" s="154" t="s">
        <v>126</v>
      </c>
      <c r="Y1332" s="160" t="s">
        <v>3035</v>
      </c>
      <c r="Z1332" s="160" t="s">
        <v>128</v>
      </c>
      <c r="AA1332" s="153">
        <v>75</v>
      </c>
      <c r="AB1332" s="153">
        <v>1.7</v>
      </c>
      <c r="AC1332" s="182">
        <f t="shared" si="42"/>
        <v>25.95155709342561</v>
      </c>
      <c r="AD1332" s="153" t="str">
        <f t="shared" si="43"/>
        <v>SOBREPESO</v>
      </c>
      <c r="AE1332" s="233" t="s">
        <v>2027</v>
      </c>
      <c r="AF1332" s="153" t="s">
        <v>130</v>
      </c>
      <c r="AG1332" s="159"/>
      <c r="AH1332" s="153"/>
      <c r="AI1332" s="161"/>
      <c r="AJ1332" s="153"/>
      <c r="AK1332" s="153"/>
      <c r="AL1332" s="207" t="s">
        <v>136</v>
      </c>
      <c r="AM1332" s="207"/>
      <c r="AN1332" s="207"/>
      <c r="AO1332" s="207" t="str">
        <f ca="1">IF(R1332="","",IF(R1332&gt;TODAY(),"0 meses",DATEDIF(R1332,TODAY(),"m") &amp; " meses"))</f>
        <v>1 meses</v>
      </c>
      <c r="AP1332" s="147" t="s">
        <v>67</v>
      </c>
      <c r="AQ1332" s="147" t="s">
        <v>67</v>
      </c>
      <c r="AR1332" s="147"/>
      <c r="AS1332" s="209" t="s">
        <v>68</v>
      </c>
      <c r="AT1332" s="223" t="str">
        <f>MONTH(B1332)&amp;"/"&amp;YEAR(B1332)</f>
        <v>3/2026</v>
      </c>
      <c r="AU1332" s="223">
        <f>WEEKNUM(B1332)-WEEKNUM(EOMONTH(B1332,-1)+1)+1</f>
        <v>5</v>
      </c>
      <c r="AV1332" s="209" t="str">
        <f>MONTH(R1332)&amp;"/"&amp;YEAR(R1332)</f>
        <v>5/2026</v>
      </c>
      <c r="AW1332" s="209">
        <f>WEEKNUM(R1332)-WEEKNUM(EOMONTH(R1332,-1)+1)+1</f>
        <v>2</v>
      </c>
      <c r="AX1332" s="209">
        <f>IF(BB1332="S",IF(Q1332="1. Aceitou o programa",R1332-B1332,0),0)</f>
        <v>34</v>
      </c>
      <c r="AY1332" s="209">
        <f>IF(BB1332="S",IF(AND(S1332&lt;&gt;"",R1332&lt;&gt;""),S1332-R1332,0),0)</f>
        <v>0</v>
      </c>
      <c r="AZ1332" s="209">
        <f>IF(BB1332="S",IF(Q1332="1. Aceitou o programa",IF(OR(X1332="Não se Aplica",X1332=""),IF(OR(W1332="Não se Aplica",W1332=""),0,W1332-V1332),AVERAGE(X1332-W1332,W1332-V1332)),0),0)</f>
        <v>33</v>
      </c>
      <c r="BA1332" s="209">
        <f>IF(BB1332="S",IF(AND(Q1332="1. Aceitou o programa",AH1332="Realizada"),IFERROR(IF(AG1332="",0,AG1332-R1332),0),0),0)</f>
        <v>0</v>
      </c>
      <c r="BB1332" s="209" t="str">
        <f>_xlfn.XLOOKUP(U1332,'Lista Suspensa'!$AA$20:$AA$23,'Lista Suspensa'!$AB$20:$AB$23,"N/A")</f>
        <v>S</v>
      </c>
    </row>
    <row r="1333" spans="1:54" ht="12" customHeight="1">
      <c r="A1333" s="151" t="s">
        <v>54</v>
      </c>
      <c r="B1333" s="152">
        <v>46112</v>
      </c>
      <c r="C1333" s="153" t="s">
        <v>55</v>
      </c>
      <c r="D1333" s="153" t="s">
        <v>56</v>
      </c>
      <c r="E1333" s="244">
        <v>94369819</v>
      </c>
      <c r="F1333" s="144" t="s">
        <v>3036</v>
      </c>
      <c r="G1333" s="230"/>
      <c r="H1333" s="154">
        <v>24385</v>
      </c>
      <c r="I1333" s="153">
        <v>59</v>
      </c>
      <c r="J1333" s="148" t="s">
        <v>70</v>
      </c>
      <c r="K1333" s="153" t="s">
        <v>101</v>
      </c>
      <c r="L1333" s="153"/>
      <c r="M1333" s="153"/>
      <c r="N1333" s="153"/>
      <c r="O1333" s="155">
        <v>21988074748</v>
      </c>
      <c r="P1333" s="156" t="s">
        <v>60</v>
      </c>
      <c r="Q1333" s="157" t="s">
        <v>110</v>
      </c>
      <c r="R1333" s="158">
        <v>46146</v>
      </c>
      <c r="S1333" s="159"/>
      <c r="T1333" s="159" t="s">
        <v>62</v>
      </c>
      <c r="U1333" s="159" t="s">
        <v>111</v>
      </c>
      <c r="V1333" s="154">
        <v>46146</v>
      </c>
      <c r="W1333" s="154" t="s">
        <v>126</v>
      </c>
      <c r="X1333" s="154" t="s">
        <v>126</v>
      </c>
      <c r="Y1333" s="160" t="s">
        <v>90</v>
      </c>
      <c r="Z1333" s="160" t="s">
        <v>128</v>
      </c>
      <c r="AA1333" s="153">
        <v>77</v>
      </c>
      <c r="AB1333" s="153">
        <v>1.6</v>
      </c>
      <c r="AC1333" s="182">
        <f t="shared" si="42"/>
        <v>30.078124999999993</v>
      </c>
      <c r="AD1333" s="153" t="str">
        <f t="shared" si="43"/>
        <v>OBESIDADE I</v>
      </c>
      <c r="AE1333" s="233" t="s">
        <v>66</v>
      </c>
      <c r="AF1333" s="153" t="s">
        <v>130</v>
      </c>
      <c r="AG1333" s="159"/>
      <c r="AH1333" s="153"/>
      <c r="AI1333" s="161"/>
      <c r="AJ1333" s="153"/>
      <c r="AK1333" s="153"/>
      <c r="AL1333" s="207" t="s">
        <v>131</v>
      </c>
      <c r="AM1333" s="207"/>
      <c r="AN1333" s="207"/>
      <c r="AO1333" s="207" t="str">
        <f ca="1">IF(R1333="","",IF(R1333&gt;TODAY(),"0 meses",DATEDIF(R1333,TODAY(),"m") &amp; " meses"))</f>
        <v>1 meses</v>
      </c>
      <c r="AP1333" s="147" t="s">
        <v>67</v>
      </c>
      <c r="AQ1333" s="147" t="s">
        <v>67</v>
      </c>
      <c r="AR1333" s="147"/>
      <c r="AS1333" s="209" t="s">
        <v>68</v>
      </c>
      <c r="AT1333" s="223" t="str">
        <f>MONTH(B1333)&amp;"/"&amp;YEAR(B1333)</f>
        <v>3/2026</v>
      </c>
      <c r="AU1333" s="223">
        <f>WEEKNUM(B1333)-WEEKNUM(EOMONTH(B1333,-1)+1)+1</f>
        <v>5</v>
      </c>
      <c r="AV1333" s="209" t="str">
        <f>MONTH(R1333)&amp;"/"&amp;YEAR(R1333)</f>
        <v>5/2026</v>
      </c>
      <c r="AW1333" s="209">
        <f>WEEKNUM(R1333)-WEEKNUM(EOMONTH(R1333,-1)+1)+1</f>
        <v>2</v>
      </c>
      <c r="AX1333" s="209">
        <f>IF(BB1333="S",IF(Q1333="1. Aceitou o programa",R1333-B1333,0),0)</f>
        <v>34</v>
      </c>
      <c r="AY1333" s="209">
        <f>IF(BB1333="S",IF(AND(S1333&lt;&gt;"",R1333&lt;&gt;""),S1333-R1333,0),0)</f>
        <v>0</v>
      </c>
      <c r="AZ1333" s="209">
        <f>IF(BB1333="S",IF(Q1333="1. Aceitou o programa",IF(OR(X1333="Não se Aplica",X1333=""),IF(OR(W1333="Não se Aplica",W1333=""),0,W1333-V1333),AVERAGE(X1333-W1333,W1333-V1333)),0),0)</f>
        <v>0</v>
      </c>
      <c r="BA1333" s="209">
        <f>IF(BB1333="S",IF(AND(Q1333="1. Aceitou o programa",AH1333="Realizada"),IFERROR(IF(AG1333="",0,AG1333-R1333),0),0),0)</f>
        <v>0</v>
      </c>
      <c r="BB1333" s="209" t="str">
        <f>_xlfn.XLOOKUP(U1333,'Lista Suspensa'!$AA$20:$AA$23,'Lista Suspensa'!$AB$20:$AB$23,"N/A")</f>
        <v>S</v>
      </c>
    </row>
    <row r="1334" spans="1:54" ht="12" customHeight="1">
      <c r="A1334" s="151" t="s">
        <v>54</v>
      </c>
      <c r="B1334" s="152">
        <v>46112</v>
      </c>
      <c r="C1334" s="153" t="s">
        <v>55</v>
      </c>
      <c r="D1334" s="153" t="s">
        <v>56</v>
      </c>
      <c r="E1334" s="244">
        <v>76547294</v>
      </c>
      <c r="F1334" s="144" t="s">
        <v>3037</v>
      </c>
      <c r="G1334" s="230"/>
      <c r="H1334" s="154">
        <v>29725</v>
      </c>
      <c r="I1334" s="153">
        <v>45</v>
      </c>
      <c r="J1334" s="148" t="s">
        <v>70</v>
      </c>
      <c r="K1334" s="153"/>
      <c r="L1334" s="153"/>
      <c r="M1334" s="153"/>
      <c r="N1334" s="153"/>
      <c r="O1334" s="155">
        <v>11961873375</v>
      </c>
      <c r="P1334" s="156" t="s">
        <v>89</v>
      </c>
      <c r="Q1334" s="157" t="s">
        <v>110</v>
      </c>
      <c r="R1334" s="158">
        <v>46146</v>
      </c>
      <c r="S1334" s="159"/>
      <c r="T1334" s="159" t="s">
        <v>62</v>
      </c>
      <c r="U1334" s="159" t="s">
        <v>111</v>
      </c>
      <c r="V1334" s="154">
        <v>46113</v>
      </c>
      <c r="W1334" s="154">
        <v>46146</v>
      </c>
      <c r="X1334" s="154"/>
      <c r="Y1334" s="160"/>
      <c r="Z1334" s="160" t="s">
        <v>128</v>
      </c>
      <c r="AA1334" s="153">
        <v>85</v>
      </c>
      <c r="AB1334" s="153">
        <v>1.59</v>
      </c>
      <c r="AC1334" s="182">
        <f t="shared" si="42"/>
        <v>33.622087733871282</v>
      </c>
      <c r="AD1334" s="153" t="str">
        <f t="shared" si="43"/>
        <v>OBESIDADE I</v>
      </c>
      <c r="AE1334" s="233" t="s">
        <v>66</v>
      </c>
      <c r="AF1334" s="153" t="s">
        <v>130</v>
      </c>
      <c r="AG1334" s="159"/>
      <c r="AH1334" s="153"/>
      <c r="AI1334" s="161"/>
      <c r="AJ1334" s="153"/>
      <c r="AK1334" s="153"/>
      <c r="AL1334" s="207" t="s">
        <v>131</v>
      </c>
      <c r="AM1334" s="207"/>
      <c r="AN1334" s="207"/>
      <c r="AO1334" s="207" t="str">
        <f ca="1">IF(R1334="","",IF(R1334&gt;TODAY(),"0 meses",DATEDIF(R1334,TODAY(),"m") &amp; " meses"))</f>
        <v>1 meses</v>
      </c>
      <c r="AP1334" s="147" t="s">
        <v>67</v>
      </c>
      <c r="AQ1334" s="147" t="s">
        <v>67</v>
      </c>
      <c r="AR1334" s="147"/>
      <c r="AS1334" s="209" t="s">
        <v>68</v>
      </c>
      <c r="AT1334" s="223" t="str">
        <f>MONTH(B1334)&amp;"/"&amp;YEAR(B1334)</f>
        <v>3/2026</v>
      </c>
      <c r="AU1334" s="223">
        <f>WEEKNUM(B1334)-WEEKNUM(EOMONTH(B1334,-1)+1)+1</f>
        <v>5</v>
      </c>
      <c r="AV1334" s="209" t="str">
        <f>MONTH(R1334)&amp;"/"&amp;YEAR(R1334)</f>
        <v>5/2026</v>
      </c>
      <c r="AW1334" s="209">
        <f>WEEKNUM(R1334)-WEEKNUM(EOMONTH(R1334,-1)+1)+1</f>
        <v>2</v>
      </c>
      <c r="AX1334" s="209">
        <f>IF(BB1334="S",IF(Q1334="1. Aceitou o programa",R1334-B1334,0),0)</f>
        <v>34</v>
      </c>
      <c r="AY1334" s="209">
        <f>IF(BB1334="S",IF(AND(S1334&lt;&gt;"",R1334&lt;&gt;""),S1334-R1334,0),0)</f>
        <v>0</v>
      </c>
      <c r="AZ1334" s="209">
        <f>IF(BB1334="S",IF(Q1334="1. Aceitou o programa",IF(OR(X1334="Não se Aplica",X1334=""),IF(OR(W1334="Não se Aplica",W1334=""),0,W1334-V1334),AVERAGE(X1334-W1334,W1334-V1334)),0),0)</f>
        <v>33</v>
      </c>
      <c r="BA1334" s="209">
        <f>IF(BB1334="S",IF(AND(Q1334="1. Aceitou o programa",AH1334="Realizada"),IFERROR(IF(AG1334="",0,AG1334-R1334),0),0),0)</f>
        <v>0</v>
      </c>
      <c r="BB1334" s="209" t="str">
        <f>_xlfn.XLOOKUP(U1334,'Lista Suspensa'!$AA$20:$AA$23,'Lista Suspensa'!$AB$20:$AB$23,"N/A")</f>
        <v>S</v>
      </c>
    </row>
    <row r="1335" spans="1:54" ht="12" customHeight="1">
      <c r="A1335" s="151" t="s">
        <v>54</v>
      </c>
      <c r="B1335" s="152">
        <v>46112</v>
      </c>
      <c r="C1335" s="153" t="s">
        <v>55</v>
      </c>
      <c r="D1335" s="153" t="s">
        <v>56</v>
      </c>
      <c r="E1335" s="244">
        <v>94279330</v>
      </c>
      <c r="F1335" s="144" t="s">
        <v>3038</v>
      </c>
      <c r="G1335" s="230"/>
      <c r="H1335" s="154">
        <v>21625</v>
      </c>
      <c r="I1335" s="153">
        <v>67</v>
      </c>
      <c r="J1335" s="148" t="s">
        <v>70</v>
      </c>
      <c r="K1335" s="153" t="s">
        <v>101</v>
      </c>
      <c r="L1335" s="153"/>
      <c r="M1335" s="153"/>
      <c r="N1335" s="153"/>
      <c r="O1335" s="155">
        <v>21997275182</v>
      </c>
      <c r="P1335" s="156" t="s">
        <v>3022</v>
      </c>
      <c r="Q1335" s="157" t="s">
        <v>110</v>
      </c>
      <c r="R1335" s="158">
        <v>46146</v>
      </c>
      <c r="S1335" s="159"/>
      <c r="T1335" s="159" t="s">
        <v>62</v>
      </c>
      <c r="U1335" s="159" t="s">
        <v>111</v>
      </c>
      <c r="V1335" s="154">
        <v>46146</v>
      </c>
      <c r="W1335" s="154" t="s">
        <v>126</v>
      </c>
      <c r="X1335" s="154" t="s">
        <v>126</v>
      </c>
      <c r="Y1335" s="160" t="s">
        <v>3039</v>
      </c>
      <c r="Z1335" s="160" t="s">
        <v>128</v>
      </c>
      <c r="AA1335" s="153">
        <v>80</v>
      </c>
      <c r="AB1335" s="153">
        <v>1.59</v>
      </c>
      <c r="AC1335" s="182">
        <f t="shared" si="42"/>
        <v>31.644317867172973</v>
      </c>
      <c r="AD1335" s="153" t="str">
        <f t="shared" si="43"/>
        <v>OBESIDADE I</v>
      </c>
      <c r="AE1335" s="233" t="s">
        <v>1092</v>
      </c>
      <c r="AF1335" s="153" t="s">
        <v>130</v>
      </c>
      <c r="AG1335" s="159"/>
      <c r="AH1335" s="153"/>
      <c r="AI1335" s="161"/>
      <c r="AJ1335" s="153"/>
      <c r="AK1335" s="153"/>
      <c r="AL1335" s="207" t="s">
        <v>131</v>
      </c>
      <c r="AM1335" s="207"/>
      <c r="AN1335" s="207"/>
      <c r="AO1335" s="207" t="str">
        <f ca="1">IF(R1335="","",IF(R1335&gt;TODAY(),"0 meses",DATEDIF(R1335,TODAY(),"m") &amp; " meses"))</f>
        <v>1 meses</v>
      </c>
      <c r="AP1335" s="147" t="s">
        <v>67</v>
      </c>
      <c r="AQ1335" s="147" t="s">
        <v>67</v>
      </c>
      <c r="AR1335" s="147"/>
      <c r="AS1335" s="209" t="s">
        <v>68</v>
      </c>
      <c r="AT1335" s="223" t="str">
        <f>MONTH(B1335)&amp;"/"&amp;YEAR(B1335)</f>
        <v>3/2026</v>
      </c>
      <c r="AU1335" s="223">
        <f>WEEKNUM(B1335)-WEEKNUM(EOMONTH(B1335,-1)+1)+1</f>
        <v>5</v>
      </c>
      <c r="AV1335" s="209" t="str">
        <f>MONTH(R1335)&amp;"/"&amp;YEAR(R1335)</f>
        <v>5/2026</v>
      </c>
      <c r="AW1335" s="209">
        <f>WEEKNUM(R1335)-WEEKNUM(EOMONTH(R1335,-1)+1)+1</f>
        <v>2</v>
      </c>
      <c r="AX1335" s="209">
        <f>IF(BB1335="S",IF(Q1335="1. Aceitou o programa",R1335-B1335,0),0)</f>
        <v>34</v>
      </c>
      <c r="AY1335" s="209">
        <f>IF(BB1335="S",IF(AND(S1335&lt;&gt;"",R1335&lt;&gt;""),S1335-R1335,0),0)</f>
        <v>0</v>
      </c>
      <c r="AZ1335" s="209">
        <f>IF(BB1335="S",IF(Q1335="1. Aceitou o programa",IF(OR(X1335="Não se Aplica",X1335=""),IF(OR(W1335="Não se Aplica",W1335=""),0,W1335-V1335),AVERAGE(X1335-W1335,W1335-V1335)),0),0)</f>
        <v>0</v>
      </c>
      <c r="BA1335" s="209">
        <f>IF(BB1335="S",IF(AND(Q1335="1. Aceitou o programa",AH1335="Realizada"),IFERROR(IF(AG1335="",0,AG1335-R1335),0),0),0)</f>
        <v>0</v>
      </c>
      <c r="BB1335" s="209" t="str">
        <f>_xlfn.XLOOKUP(U1335,'Lista Suspensa'!$AA$20:$AA$23,'Lista Suspensa'!$AB$20:$AB$23,"N/A")</f>
        <v>S</v>
      </c>
    </row>
    <row r="1336" spans="1:54" ht="12" customHeight="1">
      <c r="A1336" s="151" t="s">
        <v>54</v>
      </c>
      <c r="B1336" s="152">
        <v>46112</v>
      </c>
      <c r="C1336" s="153" t="s">
        <v>55</v>
      </c>
      <c r="D1336" s="153" t="s">
        <v>56</v>
      </c>
      <c r="E1336" s="244">
        <v>93416512</v>
      </c>
      <c r="F1336" s="144" t="s">
        <v>3040</v>
      </c>
      <c r="G1336" s="230"/>
      <c r="H1336" s="154">
        <v>21693</v>
      </c>
      <c r="I1336" s="153">
        <v>66</v>
      </c>
      <c r="J1336" s="148" t="s">
        <v>70</v>
      </c>
      <c r="K1336" s="153" t="s">
        <v>101</v>
      </c>
      <c r="L1336" s="153"/>
      <c r="M1336" s="153"/>
      <c r="N1336" s="153"/>
      <c r="O1336" s="155">
        <v>21973392811</v>
      </c>
      <c r="P1336" s="156" t="s">
        <v>3022</v>
      </c>
      <c r="Q1336" s="157" t="s">
        <v>110</v>
      </c>
      <c r="R1336" s="158">
        <v>46146</v>
      </c>
      <c r="S1336" s="159"/>
      <c r="T1336" s="159" t="s">
        <v>62</v>
      </c>
      <c r="U1336" s="159" t="s">
        <v>111</v>
      </c>
      <c r="V1336" s="154">
        <v>46146</v>
      </c>
      <c r="W1336" s="154" t="s">
        <v>126</v>
      </c>
      <c r="X1336" s="154" t="s">
        <v>126</v>
      </c>
      <c r="Y1336" s="160"/>
      <c r="Z1336" s="160" t="s">
        <v>128</v>
      </c>
      <c r="AA1336" s="153">
        <v>70</v>
      </c>
      <c r="AB1336" s="153">
        <v>1.55</v>
      </c>
      <c r="AC1336" s="182">
        <f t="shared" si="42"/>
        <v>29.136316337148799</v>
      </c>
      <c r="AD1336" s="153" t="str">
        <f t="shared" si="43"/>
        <v>SOBREPESO</v>
      </c>
      <c r="AE1336" s="233" t="s">
        <v>139</v>
      </c>
      <c r="AF1336" s="153" t="s">
        <v>130</v>
      </c>
      <c r="AG1336" s="159"/>
      <c r="AH1336" s="153"/>
      <c r="AI1336" s="161"/>
      <c r="AJ1336" s="153"/>
      <c r="AK1336" s="153"/>
      <c r="AL1336" s="207" t="s">
        <v>136</v>
      </c>
      <c r="AM1336" s="207"/>
      <c r="AN1336" s="207"/>
      <c r="AO1336" s="207" t="str">
        <f ca="1">IF(R1336="","",IF(R1336&gt;TODAY(),"0 meses",DATEDIF(R1336,TODAY(),"m") &amp; " meses"))</f>
        <v>1 meses</v>
      </c>
      <c r="AP1336" s="147" t="s">
        <v>67</v>
      </c>
      <c r="AQ1336" s="147" t="s">
        <v>67</v>
      </c>
      <c r="AR1336" s="147"/>
      <c r="AS1336" s="209" t="s">
        <v>68</v>
      </c>
      <c r="AT1336" s="223" t="str">
        <f>MONTH(B1336)&amp;"/"&amp;YEAR(B1336)</f>
        <v>3/2026</v>
      </c>
      <c r="AU1336" s="223">
        <f>WEEKNUM(B1336)-WEEKNUM(EOMONTH(B1336,-1)+1)+1</f>
        <v>5</v>
      </c>
      <c r="AV1336" s="209" t="str">
        <f>MONTH(R1336)&amp;"/"&amp;YEAR(R1336)</f>
        <v>5/2026</v>
      </c>
      <c r="AW1336" s="209">
        <f>WEEKNUM(R1336)-WEEKNUM(EOMONTH(R1336,-1)+1)+1</f>
        <v>2</v>
      </c>
      <c r="AX1336" s="209">
        <f>IF(BB1336="S",IF(Q1336="1. Aceitou o programa",R1336-B1336,0),0)</f>
        <v>34</v>
      </c>
      <c r="AY1336" s="209">
        <f>IF(BB1336="S",IF(AND(S1336&lt;&gt;"",R1336&lt;&gt;""),S1336-R1336,0),0)</f>
        <v>0</v>
      </c>
      <c r="AZ1336" s="209">
        <f>IF(BB1336="S",IF(Q1336="1. Aceitou o programa",IF(OR(X1336="Não se Aplica",X1336=""),IF(OR(W1336="Não se Aplica",W1336=""),0,W1336-V1336),AVERAGE(X1336-W1336,W1336-V1336)),0),0)</f>
        <v>0</v>
      </c>
      <c r="BA1336" s="209">
        <f>IF(BB1336="S",IF(AND(Q1336="1. Aceitou o programa",AH1336="Realizada"),IFERROR(IF(AG1336="",0,AG1336-R1336),0),0),0)</f>
        <v>0</v>
      </c>
      <c r="BB1336" s="209" t="str">
        <f>_xlfn.XLOOKUP(U1336,'Lista Suspensa'!$AA$20:$AA$23,'Lista Suspensa'!$AB$20:$AB$23,"N/A")</f>
        <v>S</v>
      </c>
    </row>
    <row r="1337" spans="1:54" ht="12" customHeight="1">
      <c r="A1337" s="151" t="s">
        <v>54</v>
      </c>
      <c r="B1337" s="152">
        <v>46112</v>
      </c>
      <c r="C1337" s="153" t="s">
        <v>55</v>
      </c>
      <c r="D1337" s="153" t="s">
        <v>56</v>
      </c>
      <c r="E1337" s="244">
        <v>94207080</v>
      </c>
      <c r="F1337" s="144" t="s">
        <v>3041</v>
      </c>
      <c r="G1337" s="230"/>
      <c r="H1337" s="154">
        <v>23356</v>
      </c>
      <c r="I1337" s="153">
        <v>62</v>
      </c>
      <c r="J1337" s="148" t="s">
        <v>70</v>
      </c>
      <c r="K1337" s="153" t="s">
        <v>101</v>
      </c>
      <c r="L1337" s="153"/>
      <c r="M1337" s="153"/>
      <c r="N1337" s="153"/>
      <c r="O1337" s="155">
        <v>21992679738</v>
      </c>
      <c r="P1337" s="156" t="s">
        <v>3022</v>
      </c>
      <c r="Q1337" s="157" t="s">
        <v>110</v>
      </c>
      <c r="R1337" s="158">
        <v>46146</v>
      </c>
      <c r="S1337" s="159"/>
      <c r="T1337" s="159" t="s">
        <v>62</v>
      </c>
      <c r="U1337" s="159" t="s">
        <v>111</v>
      </c>
      <c r="V1337" s="154">
        <v>46146</v>
      </c>
      <c r="W1337" s="154" t="s">
        <v>126</v>
      </c>
      <c r="X1337" s="154" t="s">
        <v>126</v>
      </c>
      <c r="Y1337" s="160" t="s">
        <v>3042</v>
      </c>
      <c r="Z1337" s="160" t="s">
        <v>128</v>
      </c>
      <c r="AA1337" s="153">
        <v>70</v>
      </c>
      <c r="AB1337" s="153">
        <v>1.58</v>
      </c>
      <c r="AC1337" s="182">
        <f t="shared" si="42"/>
        <v>28.040378144528116</v>
      </c>
      <c r="AD1337" s="153" t="str">
        <f t="shared" si="43"/>
        <v>SOBREPESO</v>
      </c>
      <c r="AE1337" s="233" t="s">
        <v>1092</v>
      </c>
      <c r="AF1337" s="153" t="s">
        <v>130</v>
      </c>
      <c r="AG1337" s="159"/>
      <c r="AH1337" s="153"/>
      <c r="AI1337" s="161"/>
      <c r="AJ1337" s="153"/>
      <c r="AK1337" s="153"/>
      <c r="AL1337" s="207" t="s">
        <v>136</v>
      </c>
      <c r="AM1337" s="207"/>
      <c r="AN1337" s="207"/>
      <c r="AO1337" s="207" t="str">
        <f ca="1">IF(R1337="","",IF(R1337&gt;TODAY(),"0 meses",DATEDIF(R1337,TODAY(),"m") &amp; " meses"))</f>
        <v>1 meses</v>
      </c>
      <c r="AP1337" s="147" t="s">
        <v>67</v>
      </c>
      <c r="AQ1337" s="147" t="s">
        <v>67</v>
      </c>
      <c r="AR1337" s="147"/>
      <c r="AS1337" s="209" t="s">
        <v>68</v>
      </c>
      <c r="AT1337" s="223" t="str">
        <f>MONTH(B1337)&amp;"/"&amp;YEAR(B1337)</f>
        <v>3/2026</v>
      </c>
      <c r="AU1337" s="223">
        <f>WEEKNUM(B1337)-WEEKNUM(EOMONTH(B1337,-1)+1)+1</f>
        <v>5</v>
      </c>
      <c r="AV1337" s="209" t="str">
        <f>MONTH(R1337)&amp;"/"&amp;YEAR(R1337)</f>
        <v>5/2026</v>
      </c>
      <c r="AW1337" s="209">
        <f>WEEKNUM(R1337)-WEEKNUM(EOMONTH(R1337,-1)+1)+1</f>
        <v>2</v>
      </c>
      <c r="AX1337" s="209">
        <f>IF(BB1337="S",IF(Q1337="1. Aceitou o programa",R1337-B1337,0),0)</f>
        <v>34</v>
      </c>
      <c r="AY1337" s="209">
        <f>IF(BB1337="S",IF(AND(S1337&lt;&gt;"",R1337&lt;&gt;""),S1337-R1337,0),0)</f>
        <v>0</v>
      </c>
      <c r="AZ1337" s="209">
        <f>IF(BB1337="S",IF(Q1337="1. Aceitou o programa",IF(OR(X1337="Não se Aplica",X1337=""),IF(OR(W1337="Não se Aplica",W1337=""),0,W1337-V1337),AVERAGE(X1337-W1337,W1337-V1337)),0),0)</f>
        <v>0</v>
      </c>
      <c r="BA1337" s="209">
        <f>IF(BB1337="S",IF(AND(Q1337="1. Aceitou o programa",AH1337="Realizada"),IFERROR(IF(AG1337="",0,AG1337-R1337),0),0),0)</f>
        <v>0</v>
      </c>
      <c r="BB1337" s="209" t="str">
        <f>_xlfn.XLOOKUP(U1337,'Lista Suspensa'!$AA$20:$AA$23,'Lista Suspensa'!$AB$20:$AB$23,"N/A")</f>
        <v>S</v>
      </c>
    </row>
    <row r="1338" spans="1:54" ht="12" customHeight="1">
      <c r="A1338" s="151" t="s">
        <v>54</v>
      </c>
      <c r="B1338" s="152">
        <v>46112</v>
      </c>
      <c r="C1338" s="153" t="s">
        <v>55</v>
      </c>
      <c r="D1338" s="153" t="s">
        <v>56</v>
      </c>
      <c r="E1338" s="244">
        <v>93911663</v>
      </c>
      <c r="F1338" s="144" t="s">
        <v>3043</v>
      </c>
      <c r="G1338" s="230"/>
      <c r="H1338" s="154">
        <v>32797</v>
      </c>
      <c r="I1338" s="153">
        <v>36</v>
      </c>
      <c r="J1338" s="148" t="s">
        <v>58</v>
      </c>
      <c r="K1338" s="153" t="s">
        <v>3044</v>
      </c>
      <c r="L1338" s="153"/>
      <c r="M1338" s="153"/>
      <c r="N1338" s="153"/>
      <c r="O1338" s="155">
        <v>11992898829</v>
      </c>
      <c r="P1338" s="156" t="s">
        <v>60</v>
      </c>
      <c r="Q1338" s="157" t="s">
        <v>110</v>
      </c>
      <c r="R1338" s="158">
        <v>46146</v>
      </c>
      <c r="S1338" s="159"/>
      <c r="T1338" s="159" t="s">
        <v>62</v>
      </c>
      <c r="U1338" s="159" t="s">
        <v>111</v>
      </c>
      <c r="V1338" s="154">
        <v>46139</v>
      </c>
      <c r="W1338" s="154">
        <v>46146</v>
      </c>
      <c r="X1338" s="154" t="s">
        <v>126</v>
      </c>
      <c r="Y1338" s="160"/>
      <c r="Z1338" s="160" t="s">
        <v>134</v>
      </c>
      <c r="AA1338" s="153">
        <v>120</v>
      </c>
      <c r="AB1338" s="153">
        <v>1.76</v>
      </c>
      <c r="AC1338" s="182">
        <f t="shared" si="42"/>
        <v>38.739669421487605</v>
      </c>
      <c r="AD1338" s="153" t="str">
        <f t="shared" si="43"/>
        <v>OBESIDADE II</v>
      </c>
      <c r="AE1338" s="233" t="s">
        <v>66</v>
      </c>
      <c r="AF1338" s="153" t="s">
        <v>130</v>
      </c>
      <c r="AG1338" s="159"/>
      <c r="AH1338" s="153"/>
      <c r="AI1338" s="161"/>
      <c r="AJ1338" s="153"/>
      <c r="AK1338" s="153"/>
      <c r="AL1338" s="207" t="s">
        <v>131</v>
      </c>
      <c r="AM1338" s="207"/>
      <c r="AN1338" s="207"/>
      <c r="AO1338" s="207" t="str">
        <f ca="1">IF(R1338="","",IF(R1338&gt;TODAY(),"0 meses",DATEDIF(R1338,TODAY(),"m") &amp; " meses"))</f>
        <v>1 meses</v>
      </c>
      <c r="AP1338" s="147" t="s">
        <v>67</v>
      </c>
      <c r="AQ1338" s="147" t="s">
        <v>67</v>
      </c>
      <c r="AR1338" s="147"/>
      <c r="AS1338" s="209" t="s">
        <v>68</v>
      </c>
      <c r="AT1338" s="223" t="str">
        <f>MONTH(B1338)&amp;"/"&amp;YEAR(B1338)</f>
        <v>3/2026</v>
      </c>
      <c r="AU1338" s="223">
        <f>WEEKNUM(B1338)-WEEKNUM(EOMONTH(B1338,-1)+1)+1</f>
        <v>5</v>
      </c>
      <c r="AV1338" s="209" t="str">
        <f>MONTH(R1338)&amp;"/"&amp;YEAR(R1338)</f>
        <v>5/2026</v>
      </c>
      <c r="AW1338" s="209">
        <f>WEEKNUM(R1338)-WEEKNUM(EOMONTH(R1338,-1)+1)+1</f>
        <v>2</v>
      </c>
      <c r="AX1338" s="209">
        <f>IF(BB1338="S",IF(Q1338="1. Aceitou o programa",R1338-B1338,0),0)</f>
        <v>34</v>
      </c>
      <c r="AY1338" s="209">
        <f>IF(BB1338="S",IF(AND(S1338&lt;&gt;"",R1338&lt;&gt;""),S1338-R1338,0),0)</f>
        <v>0</v>
      </c>
      <c r="AZ1338" s="209">
        <f>IF(BB1338="S",IF(Q1338="1. Aceitou o programa",IF(OR(X1338="Não se Aplica",X1338=""),IF(OR(W1338="Não se Aplica",W1338=""),0,W1338-V1338),AVERAGE(X1338-W1338,W1338-V1338)),0),0)</f>
        <v>7</v>
      </c>
      <c r="BA1338" s="209">
        <f>IF(BB1338="S",IF(AND(Q1338="1. Aceitou o programa",AH1338="Realizada"),IFERROR(IF(AG1338="",0,AG1338-R1338),0),0),0)</f>
        <v>0</v>
      </c>
      <c r="BB1338" s="209" t="str">
        <f>_xlfn.XLOOKUP(U1338,'Lista Suspensa'!$AA$20:$AA$23,'Lista Suspensa'!$AB$20:$AB$23,"N/A")</f>
        <v>S</v>
      </c>
    </row>
    <row r="1339" spans="1:54" ht="12" customHeight="1">
      <c r="A1339" s="151" t="s">
        <v>54</v>
      </c>
      <c r="B1339" s="152">
        <v>46112</v>
      </c>
      <c r="C1339" s="153" t="s">
        <v>55</v>
      </c>
      <c r="D1339" s="153" t="s">
        <v>56</v>
      </c>
      <c r="E1339" s="244">
        <v>93107125</v>
      </c>
      <c r="F1339" s="144" t="s">
        <v>3045</v>
      </c>
      <c r="G1339" s="230"/>
      <c r="H1339" s="154">
        <v>26451</v>
      </c>
      <c r="I1339" s="153">
        <v>53</v>
      </c>
      <c r="J1339" s="148" t="s">
        <v>70</v>
      </c>
      <c r="K1339" s="153" t="s">
        <v>101</v>
      </c>
      <c r="L1339" s="153"/>
      <c r="M1339" s="153"/>
      <c r="N1339" s="153"/>
      <c r="O1339" s="155">
        <v>21986738940</v>
      </c>
      <c r="P1339" s="156" t="s">
        <v>3022</v>
      </c>
      <c r="Q1339" s="157" t="s">
        <v>110</v>
      </c>
      <c r="R1339" s="158">
        <v>46146</v>
      </c>
      <c r="S1339" s="159"/>
      <c r="T1339" s="159" t="s">
        <v>62</v>
      </c>
      <c r="U1339" s="159" t="s">
        <v>111</v>
      </c>
      <c r="V1339" s="154">
        <v>46146</v>
      </c>
      <c r="W1339" s="154" t="s">
        <v>126</v>
      </c>
      <c r="X1339" s="154" t="s">
        <v>126</v>
      </c>
      <c r="Y1339" s="160" t="s">
        <v>3046</v>
      </c>
      <c r="Z1339" s="160" t="s">
        <v>128</v>
      </c>
      <c r="AA1339" s="153">
        <v>91</v>
      </c>
      <c r="AB1339" s="153">
        <v>1.58</v>
      </c>
      <c r="AC1339" s="182">
        <f t="shared" si="42"/>
        <v>36.452491587886549</v>
      </c>
      <c r="AD1339" s="153" t="str">
        <f t="shared" si="43"/>
        <v>OBESIDADE II</v>
      </c>
      <c r="AE1339" s="233" t="s">
        <v>139</v>
      </c>
      <c r="AF1339" s="153" t="s">
        <v>130</v>
      </c>
      <c r="AG1339" s="159"/>
      <c r="AH1339" s="153"/>
      <c r="AI1339" s="161"/>
      <c r="AJ1339" s="153"/>
      <c r="AK1339" s="153"/>
      <c r="AL1339" s="207" t="s">
        <v>131</v>
      </c>
      <c r="AM1339" s="207"/>
      <c r="AN1339" s="207"/>
      <c r="AO1339" s="207" t="str">
        <f ca="1">IF(R1339="","",IF(R1339&gt;TODAY(),"0 meses",DATEDIF(R1339,TODAY(),"m") &amp; " meses"))</f>
        <v>1 meses</v>
      </c>
      <c r="AP1339" s="147" t="s">
        <v>67</v>
      </c>
      <c r="AQ1339" s="147" t="s">
        <v>67</v>
      </c>
      <c r="AR1339" s="147"/>
      <c r="AS1339" s="209" t="s">
        <v>68</v>
      </c>
      <c r="AT1339" s="223" t="str">
        <f>MONTH(B1339)&amp;"/"&amp;YEAR(B1339)</f>
        <v>3/2026</v>
      </c>
      <c r="AU1339" s="223">
        <f>WEEKNUM(B1339)-WEEKNUM(EOMONTH(B1339,-1)+1)+1</f>
        <v>5</v>
      </c>
      <c r="AV1339" s="209" t="str">
        <f>MONTH(R1339)&amp;"/"&amp;YEAR(R1339)</f>
        <v>5/2026</v>
      </c>
      <c r="AW1339" s="209">
        <f>WEEKNUM(R1339)-WEEKNUM(EOMONTH(R1339,-1)+1)+1</f>
        <v>2</v>
      </c>
      <c r="AX1339" s="209">
        <f>IF(BB1339="S",IF(Q1339="1. Aceitou o programa",R1339-B1339,0),0)</f>
        <v>34</v>
      </c>
      <c r="AY1339" s="209">
        <f>IF(BB1339="S",IF(AND(S1339&lt;&gt;"",R1339&lt;&gt;""),S1339-R1339,0),0)</f>
        <v>0</v>
      </c>
      <c r="AZ1339" s="209">
        <f>IF(BB1339="S",IF(Q1339="1. Aceitou o programa",IF(OR(X1339="Não se Aplica",X1339=""),IF(OR(W1339="Não se Aplica",W1339=""),0,W1339-V1339),AVERAGE(X1339-W1339,W1339-V1339)),0),0)</f>
        <v>0</v>
      </c>
      <c r="BA1339" s="209">
        <f>IF(BB1339="S",IF(AND(Q1339="1. Aceitou o programa",AH1339="Realizada"),IFERROR(IF(AG1339="",0,AG1339-R1339),0),0),0)</f>
        <v>0</v>
      </c>
      <c r="BB1339" s="209" t="str">
        <f>_xlfn.XLOOKUP(U1339,'Lista Suspensa'!$AA$20:$AA$23,'Lista Suspensa'!$AB$20:$AB$23,"N/A")</f>
        <v>S</v>
      </c>
    </row>
    <row r="1340" spans="1:54" ht="12" customHeight="1">
      <c r="A1340" s="151" t="s">
        <v>67</v>
      </c>
      <c r="B1340" s="152">
        <v>46122</v>
      </c>
      <c r="C1340" s="153" t="s">
        <v>297</v>
      </c>
      <c r="D1340" s="153" t="s">
        <v>455</v>
      </c>
      <c r="E1340" s="244">
        <v>89383616</v>
      </c>
      <c r="F1340" s="144" t="s">
        <v>3047</v>
      </c>
      <c r="G1340" s="230"/>
      <c r="H1340" s="154">
        <v>26566</v>
      </c>
      <c r="I1340" s="153">
        <v>53</v>
      </c>
      <c r="J1340" s="148" t="s">
        <v>70</v>
      </c>
      <c r="K1340" s="153" t="s">
        <v>59</v>
      </c>
      <c r="L1340" s="153"/>
      <c r="M1340" s="153"/>
      <c r="N1340" s="153">
        <v>110</v>
      </c>
      <c r="O1340" s="155">
        <v>11992719917</v>
      </c>
      <c r="P1340" s="156" t="s">
        <v>3022</v>
      </c>
      <c r="Q1340" s="157" t="s">
        <v>110</v>
      </c>
      <c r="R1340" s="158">
        <v>46146</v>
      </c>
      <c r="S1340" s="159"/>
      <c r="T1340" s="159" t="s">
        <v>62</v>
      </c>
      <c r="U1340" s="159" t="s">
        <v>111</v>
      </c>
      <c r="V1340" s="154">
        <v>46139</v>
      </c>
      <c r="W1340" s="154">
        <v>46141</v>
      </c>
      <c r="X1340" s="154">
        <v>46146</v>
      </c>
      <c r="Y1340" s="160" t="s">
        <v>3048</v>
      </c>
      <c r="Z1340" s="160" t="s">
        <v>128</v>
      </c>
      <c r="AA1340" s="153">
        <v>76</v>
      </c>
      <c r="AB1340" s="153">
        <v>1.58</v>
      </c>
      <c r="AC1340" s="182">
        <f t="shared" si="42"/>
        <v>30.443839128344813</v>
      </c>
      <c r="AD1340" s="153" t="str">
        <f t="shared" si="43"/>
        <v>OBESIDADE I</v>
      </c>
      <c r="AE1340" s="233" t="s">
        <v>135</v>
      </c>
      <c r="AF1340" s="153" t="s">
        <v>130</v>
      </c>
      <c r="AG1340" s="159"/>
      <c r="AH1340" s="153"/>
      <c r="AI1340" s="161"/>
      <c r="AJ1340" s="153"/>
      <c r="AK1340" s="153"/>
      <c r="AL1340" s="207" t="s">
        <v>136</v>
      </c>
      <c r="AM1340" s="207"/>
      <c r="AN1340" s="207"/>
      <c r="AO1340" s="207" t="str">
        <f ca="1">IF(R1340="","",IF(R1340&gt;TODAY(),"0 meses",DATEDIF(R1340,TODAY(),"m") &amp; " meses"))</f>
        <v>1 meses</v>
      </c>
      <c r="AP1340" s="147" t="s">
        <v>67</v>
      </c>
      <c r="AQ1340" s="147" t="s">
        <v>67</v>
      </c>
      <c r="AR1340" s="147"/>
      <c r="AS1340" s="209" t="s">
        <v>68</v>
      </c>
      <c r="AT1340" s="223" t="str">
        <f>MONTH(B1340)&amp;"/"&amp;YEAR(B1340)</f>
        <v>4/2026</v>
      </c>
      <c r="AU1340" s="223">
        <f>WEEKNUM(B1340)-WEEKNUM(EOMONTH(B1340,-1)+1)+1</f>
        <v>2</v>
      </c>
      <c r="AV1340" s="209" t="str">
        <f>MONTH(R1340)&amp;"/"&amp;YEAR(R1340)</f>
        <v>5/2026</v>
      </c>
      <c r="AW1340" s="209">
        <f>WEEKNUM(R1340)-WEEKNUM(EOMONTH(R1340,-1)+1)+1</f>
        <v>2</v>
      </c>
      <c r="AX1340" s="209">
        <f>IF(BB1340="S",IF(Q1340="1. Aceitou o programa",R1340-B1340,0),0)</f>
        <v>24</v>
      </c>
      <c r="AY1340" s="209">
        <f>IF(BB1340="S",IF(AND(S1340&lt;&gt;"",R1340&lt;&gt;""),S1340-R1340,0),0)</f>
        <v>0</v>
      </c>
      <c r="AZ1340" s="209">
        <f>IF(BB1340="S",IF(Q1340="1. Aceitou o programa",IF(OR(X1340="Não se Aplica",X1340=""),IF(OR(W1340="Não se Aplica",W1340=""),0,W1340-V1340),AVERAGE(X1340-W1340,W1340-V1340)),0),0)</f>
        <v>3.5</v>
      </c>
      <c r="BA1340" s="209">
        <f>IF(BB1340="S",IF(AND(Q1340="1. Aceitou o programa",AH1340="Realizada"),IFERROR(IF(AG1340="",0,AG1340-R1340),0),0),0)</f>
        <v>0</v>
      </c>
      <c r="BB1340" s="209" t="str">
        <f>_xlfn.XLOOKUP(U1340,'Lista Suspensa'!$AA$20:$AA$23,'Lista Suspensa'!$AB$20:$AB$23,"N/A")</f>
        <v>S</v>
      </c>
    </row>
    <row r="1341" spans="1:54" ht="12" customHeight="1">
      <c r="A1341" s="151" t="s">
        <v>67</v>
      </c>
      <c r="B1341" s="152">
        <v>46122</v>
      </c>
      <c r="C1341" s="153" t="s">
        <v>297</v>
      </c>
      <c r="D1341" s="153" t="s">
        <v>455</v>
      </c>
      <c r="E1341" s="244">
        <v>92638080</v>
      </c>
      <c r="F1341" s="144" t="s">
        <v>3049</v>
      </c>
      <c r="G1341" s="230"/>
      <c r="H1341" s="154">
        <v>32259</v>
      </c>
      <c r="I1341" s="153">
        <v>38</v>
      </c>
      <c r="J1341" s="148" t="s">
        <v>70</v>
      </c>
      <c r="K1341" s="153"/>
      <c r="L1341" s="153"/>
      <c r="M1341" s="153"/>
      <c r="N1341" s="153">
        <v>380</v>
      </c>
      <c r="O1341" s="155">
        <v>11993606494</v>
      </c>
      <c r="P1341" s="156" t="s">
        <v>2077</v>
      </c>
      <c r="Q1341" s="157" t="s">
        <v>110</v>
      </c>
      <c r="R1341" s="158">
        <v>46146</v>
      </c>
      <c r="S1341" s="159"/>
      <c r="T1341" s="159" t="s">
        <v>62</v>
      </c>
      <c r="U1341" s="159" t="s">
        <v>111</v>
      </c>
      <c r="V1341" s="154">
        <v>46139</v>
      </c>
      <c r="W1341" s="154">
        <v>46141</v>
      </c>
      <c r="X1341" s="154">
        <v>46146</v>
      </c>
      <c r="Y1341" s="160" t="s">
        <v>283</v>
      </c>
      <c r="Z1341" s="160" t="s">
        <v>128</v>
      </c>
      <c r="AA1341" s="153">
        <v>116</v>
      </c>
      <c r="AB1341" s="153">
        <v>1.8</v>
      </c>
      <c r="AC1341" s="182">
        <f t="shared" si="42"/>
        <v>35.802469135802468</v>
      </c>
      <c r="AD1341" s="153" t="str">
        <f t="shared" si="43"/>
        <v>OBESIDADE II</v>
      </c>
      <c r="AE1341" s="233" t="s">
        <v>66</v>
      </c>
      <c r="AF1341" s="153" t="s">
        <v>130</v>
      </c>
      <c r="AG1341" s="159"/>
      <c r="AH1341" s="153"/>
      <c r="AI1341" s="161"/>
      <c r="AJ1341" s="153"/>
      <c r="AK1341" s="153"/>
      <c r="AL1341" s="207" t="s">
        <v>136</v>
      </c>
      <c r="AM1341" s="207"/>
      <c r="AN1341" s="207"/>
      <c r="AO1341" s="207" t="str">
        <f ca="1">IF(R1341="","",IF(R1341&gt;TODAY(),"0 meses",DATEDIF(R1341,TODAY(),"m") &amp; " meses"))</f>
        <v>1 meses</v>
      </c>
      <c r="AP1341" s="147" t="s">
        <v>67</v>
      </c>
      <c r="AQ1341" s="147" t="s">
        <v>67</v>
      </c>
      <c r="AR1341" s="147"/>
      <c r="AS1341" s="209" t="s">
        <v>68</v>
      </c>
      <c r="AT1341" s="223" t="str">
        <f>MONTH(B1341)&amp;"/"&amp;YEAR(B1341)</f>
        <v>4/2026</v>
      </c>
      <c r="AU1341" s="223">
        <f>WEEKNUM(B1341)-WEEKNUM(EOMONTH(B1341,-1)+1)+1</f>
        <v>2</v>
      </c>
      <c r="AV1341" s="209" t="str">
        <f>MONTH(R1341)&amp;"/"&amp;YEAR(R1341)</f>
        <v>5/2026</v>
      </c>
      <c r="AW1341" s="209">
        <f>WEEKNUM(R1341)-WEEKNUM(EOMONTH(R1341,-1)+1)+1</f>
        <v>2</v>
      </c>
      <c r="AX1341" s="209">
        <f>IF(BB1341="S",IF(Q1341="1. Aceitou o programa",R1341-B1341,0),0)</f>
        <v>24</v>
      </c>
      <c r="AY1341" s="209">
        <f>IF(BB1341="S",IF(AND(S1341&lt;&gt;"",R1341&lt;&gt;""),S1341-R1341,0),0)</f>
        <v>0</v>
      </c>
      <c r="AZ1341" s="209">
        <f>IF(BB1341="S",IF(Q1341="1. Aceitou o programa",IF(OR(X1341="Não se Aplica",X1341=""),IF(OR(W1341="Não se Aplica",W1341=""),0,W1341-V1341),AVERAGE(X1341-W1341,W1341-V1341)),0),0)</f>
        <v>3.5</v>
      </c>
      <c r="BA1341" s="209">
        <f>IF(BB1341="S",IF(AND(Q1341="1. Aceitou o programa",AH1341="Realizada"),IFERROR(IF(AG1341="",0,AG1341-R1341),0),0),0)</f>
        <v>0</v>
      </c>
      <c r="BB1341" s="209" t="str">
        <f>_xlfn.XLOOKUP(U1341,'Lista Suspensa'!$AA$20:$AA$23,'Lista Suspensa'!$AB$20:$AB$23,"N/A")</f>
        <v>S</v>
      </c>
    </row>
    <row r="1342" spans="1:54" ht="12" customHeight="1">
      <c r="A1342" s="151" t="s">
        <v>67</v>
      </c>
      <c r="B1342" s="152">
        <v>46122</v>
      </c>
      <c r="C1342" s="153" t="s">
        <v>297</v>
      </c>
      <c r="D1342" s="153" t="s">
        <v>455</v>
      </c>
      <c r="E1342" s="244">
        <v>87554977</v>
      </c>
      <c r="F1342" s="144" t="s">
        <v>3050</v>
      </c>
      <c r="G1342" s="230"/>
      <c r="H1342" s="154">
        <v>31670</v>
      </c>
      <c r="I1342" s="153">
        <v>39</v>
      </c>
      <c r="J1342" s="148" t="s">
        <v>58</v>
      </c>
      <c r="K1342" s="153"/>
      <c r="L1342" s="153"/>
      <c r="M1342" s="153"/>
      <c r="N1342" s="153">
        <v>380</v>
      </c>
      <c r="O1342" s="155">
        <v>21998930668</v>
      </c>
      <c r="P1342" s="156" t="s">
        <v>71</v>
      </c>
      <c r="Q1342" s="157" t="s">
        <v>110</v>
      </c>
      <c r="R1342" s="158">
        <v>46146</v>
      </c>
      <c r="S1342" s="159"/>
      <c r="T1342" s="159" t="s">
        <v>62</v>
      </c>
      <c r="U1342" s="159" t="s">
        <v>111</v>
      </c>
      <c r="V1342" s="154">
        <v>46139</v>
      </c>
      <c r="W1342" s="154">
        <v>46141</v>
      </c>
      <c r="X1342" s="154">
        <v>46146</v>
      </c>
      <c r="Y1342" s="160" t="s">
        <v>3051</v>
      </c>
      <c r="Z1342" s="160" t="s">
        <v>128</v>
      </c>
      <c r="AA1342" s="153">
        <v>118</v>
      </c>
      <c r="AB1342" s="153">
        <v>1.8</v>
      </c>
      <c r="AC1342" s="182">
        <f t="shared" si="42"/>
        <v>36.419753086419753</v>
      </c>
      <c r="AD1342" s="153" t="str">
        <f t="shared" si="43"/>
        <v>OBESIDADE II</v>
      </c>
      <c r="AE1342" s="233" t="s">
        <v>1092</v>
      </c>
      <c r="AF1342" s="153" t="s">
        <v>130</v>
      </c>
      <c r="AG1342" s="159"/>
      <c r="AH1342" s="153"/>
      <c r="AI1342" s="161"/>
      <c r="AJ1342" s="153"/>
      <c r="AK1342" s="153"/>
      <c r="AL1342" s="207" t="s">
        <v>131</v>
      </c>
      <c r="AM1342" s="207"/>
      <c r="AN1342" s="207"/>
      <c r="AO1342" s="207" t="str">
        <f ca="1">IF(R1342="","",IF(R1342&gt;TODAY(),"0 meses",DATEDIF(R1342,TODAY(),"m") &amp; " meses"))</f>
        <v>1 meses</v>
      </c>
      <c r="AP1342" s="147" t="s">
        <v>67</v>
      </c>
      <c r="AQ1342" s="147" t="s">
        <v>67</v>
      </c>
      <c r="AR1342" s="147"/>
      <c r="AS1342" s="209" t="s">
        <v>68</v>
      </c>
      <c r="AT1342" s="223" t="str">
        <f>MONTH(B1342)&amp;"/"&amp;YEAR(B1342)</f>
        <v>4/2026</v>
      </c>
      <c r="AU1342" s="223">
        <f>WEEKNUM(B1342)-WEEKNUM(EOMONTH(B1342,-1)+1)+1</f>
        <v>2</v>
      </c>
      <c r="AV1342" s="209" t="str">
        <f>MONTH(R1342)&amp;"/"&amp;YEAR(R1342)</f>
        <v>5/2026</v>
      </c>
      <c r="AW1342" s="209">
        <f>WEEKNUM(R1342)-WEEKNUM(EOMONTH(R1342,-1)+1)+1</f>
        <v>2</v>
      </c>
      <c r="AX1342" s="209">
        <f>IF(BB1342="S",IF(Q1342="1. Aceitou o programa",R1342-B1342,0),0)</f>
        <v>24</v>
      </c>
      <c r="AY1342" s="209">
        <f>IF(BB1342="S",IF(AND(S1342&lt;&gt;"",R1342&lt;&gt;""),S1342-R1342,0),0)</f>
        <v>0</v>
      </c>
      <c r="AZ1342" s="209">
        <f>IF(BB1342="S",IF(Q1342="1. Aceitou o programa",IF(OR(X1342="Não se Aplica",X1342=""),IF(OR(W1342="Não se Aplica",W1342=""),0,W1342-V1342),AVERAGE(X1342-W1342,W1342-V1342)),0),0)</f>
        <v>3.5</v>
      </c>
      <c r="BA1342" s="209">
        <f>IF(BB1342="S",IF(AND(Q1342="1. Aceitou o programa",AH1342="Realizada"),IFERROR(IF(AG1342="",0,AG1342-R1342),0),0),0)</f>
        <v>0</v>
      </c>
      <c r="BB1342" s="209" t="str">
        <f>_xlfn.XLOOKUP(U1342,'Lista Suspensa'!$AA$20:$AA$23,'Lista Suspensa'!$AB$20:$AB$23,"N/A")</f>
        <v>S</v>
      </c>
    </row>
    <row r="1343" spans="1:54" ht="12" customHeight="1">
      <c r="A1343" s="151" t="s">
        <v>54</v>
      </c>
      <c r="B1343" s="152">
        <v>46125</v>
      </c>
      <c r="C1343" s="153" t="s">
        <v>297</v>
      </c>
      <c r="D1343" s="153" t="s">
        <v>455</v>
      </c>
      <c r="E1343" s="244">
        <v>96324322</v>
      </c>
      <c r="F1343" s="144" t="s">
        <v>3052</v>
      </c>
      <c r="G1343" s="230"/>
      <c r="H1343" s="154">
        <v>37058</v>
      </c>
      <c r="I1343" s="153">
        <v>24</v>
      </c>
      <c r="J1343" s="148" t="s">
        <v>70</v>
      </c>
      <c r="K1343" s="153"/>
      <c r="L1343" s="153"/>
      <c r="M1343" s="153"/>
      <c r="N1343" s="153">
        <v>75</v>
      </c>
      <c r="O1343" s="155">
        <v>21971419990</v>
      </c>
      <c r="P1343" s="156" t="s">
        <v>3022</v>
      </c>
      <c r="Q1343" s="157" t="s">
        <v>110</v>
      </c>
      <c r="R1343" s="158">
        <v>46146</v>
      </c>
      <c r="S1343" s="159"/>
      <c r="T1343" s="159" t="s">
        <v>62</v>
      </c>
      <c r="U1343" s="159" t="s">
        <v>111</v>
      </c>
      <c r="V1343" s="154">
        <v>46139</v>
      </c>
      <c r="W1343" s="154">
        <v>46146</v>
      </c>
      <c r="X1343" s="154" t="s">
        <v>126</v>
      </c>
      <c r="Y1343" s="160" t="s">
        <v>3053</v>
      </c>
      <c r="Z1343" s="160" t="s">
        <v>128</v>
      </c>
      <c r="AA1343" s="153">
        <v>114</v>
      </c>
      <c r="AB1343" s="153">
        <v>1.6</v>
      </c>
      <c r="AC1343" s="182">
        <f t="shared" si="42"/>
        <v>44.531249999999993</v>
      </c>
      <c r="AD1343" s="153" t="str">
        <f t="shared" si="43"/>
        <v>OBESIDADE III</v>
      </c>
      <c r="AE1343" s="233" t="s">
        <v>1092</v>
      </c>
      <c r="AF1343" s="153" t="s">
        <v>130</v>
      </c>
      <c r="AG1343" s="159"/>
      <c r="AH1343" s="153"/>
      <c r="AI1343" s="161"/>
      <c r="AJ1343" s="153"/>
      <c r="AK1343" s="153"/>
      <c r="AL1343" s="207" t="s">
        <v>131</v>
      </c>
      <c r="AM1343" s="207"/>
      <c r="AN1343" s="207"/>
      <c r="AO1343" s="207" t="str">
        <f ca="1">IF(R1343="","",IF(R1343&gt;TODAY(),"0 meses",DATEDIF(R1343,TODAY(),"m") &amp; " meses"))</f>
        <v>1 meses</v>
      </c>
      <c r="AP1343" s="147" t="s">
        <v>67</v>
      </c>
      <c r="AQ1343" s="147" t="s">
        <v>67</v>
      </c>
      <c r="AR1343" s="147"/>
      <c r="AS1343" s="209" t="s">
        <v>68</v>
      </c>
      <c r="AT1343" s="223" t="str">
        <f>MONTH(B1343)&amp;"/"&amp;YEAR(B1343)</f>
        <v>4/2026</v>
      </c>
      <c r="AU1343" s="223">
        <f>WEEKNUM(B1343)-WEEKNUM(EOMONTH(B1343,-1)+1)+1</f>
        <v>3</v>
      </c>
      <c r="AV1343" s="209" t="str">
        <f>MONTH(R1343)&amp;"/"&amp;YEAR(R1343)</f>
        <v>5/2026</v>
      </c>
      <c r="AW1343" s="209">
        <f>WEEKNUM(R1343)-WEEKNUM(EOMONTH(R1343,-1)+1)+1</f>
        <v>2</v>
      </c>
      <c r="AX1343" s="209">
        <f>IF(BB1343="S",IF(Q1343="1. Aceitou o programa",R1343-B1343,0),0)</f>
        <v>21</v>
      </c>
      <c r="AY1343" s="209">
        <f>IF(BB1343="S",IF(AND(S1343&lt;&gt;"",R1343&lt;&gt;""),S1343-R1343,0),0)</f>
        <v>0</v>
      </c>
      <c r="AZ1343" s="209">
        <f>IF(BB1343="S",IF(Q1343="1. Aceitou o programa",IF(OR(X1343="Não se Aplica",X1343=""),IF(OR(W1343="Não se Aplica",W1343=""),0,W1343-V1343),AVERAGE(X1343-W1343,W1343-V1343)),0),0)</f>
        <v>7</v>
      </c>
      <c r="BA1343" s="209">
        <f>IF(BB1343="S",IF(AND(Q1343="1. Aceitou o programa",AH1343="Realizada"),IFERROR(IF(AG1343="",0,AG1343-R1343),0),0),0)</f>
        <v>0</v>
      </c>
      <c r="BB1343" s="209" t="str">
        <f>_xlfn.XLOOKUP(U1343,'Lista Suspensa'!$AA$20:$AA$23,'Lista Suspensa'!$AB$20:$AB$23,"N/A")</f>
        <v>S</v>
      </c>
    </row>
    <row r="1344" spans="1:54" ht="12" customHeight="1">
      <c r="A1344" s="151" t="s">
        <v>54</v>
      </c>
      <c r="B1344" s="152">
        <v>46128</v>
      </c>
      <c r="C1344" s="153" t="s">
        <v>297</v>
      </c>
      <c r="D1344" s="153" t="s">
        <v>455</v>
      </c>
      <c r="E1344" s="244">
        <v>85170565</v>
      </c>
      <c r="F1344" s="144" t="s">
        <v>3054</v>
      </c>
      <c r="G1344" s="230"/>
      <c r="H1344" s="154">
        <v>28803</v>
      </c>
      <c r="I1344" s="153">
        <v>47</v>
      </c>
      <c r="J1344" s="148" t="s">
        <v>58</v>
      </c>
      <c r="K1344" s="153"/>
      <c r="L1344" s="153"/>
      <c r="M1344" s="153"/>
      <c r="N1344" s="153">
        <v>380</v>
      </c>
      <c r="O1344" s="155">
        <v>21969967575</v>
      </c>
      <c r="P1344" s="156" t="s">
        <v>60</v>
      </c>
      <c r="Q1344" s="157" t="s">
        <v>110</v>
      </c>
      <c r="R1344" s="158">
        <v>46146</v>
      </c>
      <c r="S1344" s="159"/>
      <c r="T1344" s="159" t="s">
        <v>62</v>
      </c>
      <c r="U1344" s="159" t="s">
        <v>111</v>
      </c>
      <c r="V1344" s="154">
        <v>46127</v>
      </c>
      <c r="W1344" s="154">
        <v>46146</v>
      </c>
      <c r="X1344" s="154" t="s">
        <v>126</v>
      </c>
      <c r="Y1344" s="160"/>
      <c r="Z1344" s="160" t="s">
        <v>128</v>
      </c>
      <c r="AA1344" s="153">
        <v>120</v>
      </c>
      <c r="AB1344" s="153">
        <v>1.85</v>
      </c>
      <c r="AC1344" s="182">
        <f t="shared" si="42"/>
        <v>35.06208911614317</v>
      </c>
      <c r="AD1344" s="153" t="str">
        <f t="shared" si="43"/>
        <v>OBESIDADE II</v>
      </c>
      <c r="AE1344" s="233" t="s">
        <v>1092</v>
      </c>
      <c r="AF1344" s="153" t="s">
        <v>130</v>
      </c>
      <c r="AG1344" s="159"/>
      <c r="AH1344" s="153"/>
      <c r="AI1344" s="161"/>
      <c r="AJ1344" s="153"/>
      <c r="AK1344" s="153"/>
      <c r="AL1344" s="207" t="s">
        <v>131</v>
      </c>
      <c r="AM1344" s="207"/>
      <c r="AN1344" s="207"/>
      <c r="AO1344" s="207" t="str">
        <f ca="1">IF(R1344="","",IF(R1344&gt;TODAY(),"0 meses",DATEDIF(R1344,TODAY(),"m") &amp; " meses"))</f>
        <v>1 meses</v>
      </c>
      <c r="AP1344" s="147" t="s">
        <v>67</v>
      </c>
      <c r="AQ1344" s="147" t="s">
        <v>67</v>
      </c>
      <c r="AR1344" s="147"/>
      <c r="AS1344" s="209" t="s">
        <v>68</v>
      </c>
      <c r="AT1344" s="223" t="str">
        <f>MONTH(B1344)&amp;"/"&amp;YEAR(B1344)</f>
        <v>4/2026</v>
      </c>
      <c r="AU1344" s="223">
        <f>WEEKNUM(B1344)-WEEKNUM(EOMONTH(B1344,-1)+1)+1</f>
        <v>3</v>
      </c>
      <c r="AV1344" s="209" t="str">
        <f>MONTH(R1344)&amp;"/"&amp;YEAR(R1344)</f>
        <v>5/2026</v>
      </c>
      <c r="AW1344" s="209">
        <f>WEEKNUM(R1344)-WEEKNUM(EOMONTH(R1344,-1)+1)+1</f>
        <v>2</v>
      </c>
      <c r="AX1344" s="209">
        <f>IF(BB1344="S",IF(Q1344="1. Aceitou o programa",R1344-B1344,0),0)</f>
        <v>18</v>
      </c>
      <c r="AY1344" s="209">
        <f>IF(BB1344="S",IF(AND(S1344&lt;&gt;"",R1344&lt;&gt;""),S1344-R1344,0),0)</f>
        <v>0</v>
      </c>
      <c r="AZ1344" s="209">
        <f>IF(BB1344="S",IF(Q1344="1. Aceitou o programa",IF(OR(X1344="Não se Aplica",X1344=""),IF(OR(W1344="Não se Aplica",W1344=""),0,W1344-V1344),AVERAGE(X1344-W1344,W1344-V1344)),0),0)</f>
        <v>19</v>
      </c>
      <c r="BA1344" s="209">
        <f>IF(BB1344="S",IF(AND(Q1344="1. Aceitou o programa",AH1344="Realizada"),IFERROR(IF(AG1344="",0,AG1344-R1344),0),0),0)</f>
        <v>0</v>
      </c>
      <c r="BB1344" s="209" t="str">
        <f>_xlfn.XLOOKUP(U1344,'Lista Suspensa'!$AA$20:$AA$23,'Lista Suspensa'!$AB$20:$AB$23,"N/A")</f>
        <v>S</v>
      </c>
    </row>
    <row r="1345" spans="1:54" ht="12" customHeight="1">
      <c r="A1345" s="151" t="s">
        <v>54</v>
      </c>
      <c r="B1345" s="152">
        <v>46132</v>
      </c>
      <c r="C1345" s="153" t="s">
        <v>297</v>
      </c>
      <c r="D1345" s="153" t="s">
        <v>455</v>
      </c>
      <c r="E1345" s="244">
        <v>86421235</v>
      </c>
      <c r="F1345" s="144" t="s">
        <v>3055</v>
      </c>
      <c r="G1345" s="230"/>
      <c r="H1345" s="154">
        <v>29318</v>
      </c>
      <c r="I1345" s="153">
        <v>46</v>
      </c>
      <c r="J1345" s="148" t="s">
        <v>70</v>
      </c>
      <c r="K1345" s="153" t="s">
        <v>59</v>
      </c>
      <c r="L1345" s="153"/>
      <c r="M1345" s="153"/>
      <c r="N1345" s="153">
        <v>380</v>
      </c>
      <c r="O1345" s="155" t="s">
        <v>3056</v>
      </c>
      <c r="P1345" s="156" t="s">
        <v>3022</v>
      </c>
      <c r="Q1345" s="157" t="s">
        <v>110</v>
      </c>
      <c r="R1345" s="158">
        <v>46146</v>
      </c>
      <c r="S1345" s="159"/>
      <c r="T1345" s="159" t="s">
        <v>62</v>
      </c>
      <c r="U1345" s="159" t="s">
        <v>111</v>
      </c>
      <c r="V1345" s="154">
        <v>46139</v>
      </c>
      <c r="W1345" s="154">
        <v>46146</v>
      </c>
      <c r="X1345" s="154" t="s">
        <v>126</v>
      </c>
      <c r="Y1345" s="160" t="s">
        <v>3057</v>
      </c>
      <c r="Z1345" s="160" t="s">
        <v>128</v>
      </c>
      <c r="AA1345" s="153">
        <v>102</v>
      </c>
      <c r="AB1345" s="153">
        <v>1.56</v>
      </c>
      <c r="AC1345" s="182">
        <f t="shared" si="42"/>
        <v>41.913214990138066</v>
      </c>
      <c r="AD1345" s="153" t="str">
        <f t="shared" si="43"/>
        <v>OBESIDADE III</v>
      </c>
      <c r="AE1345" s="233" t="s">
        <v>66</v>
      </c>
      <c r="AF1345" s="153" t="s">
        <v>130</v>
      </c>
      <c r="AG1345" s="159"/>
      <c r="AH1345" s="153"/>
      <c r="AI1345" s="161"/>
      <c r="AJ1345" s="153"/>
      <c r="AK1345" s="153"/>
      <c r="AL1345" s="207" t="s">
        <v>131</v>
      </c>
      <c r="AM1345" s="207"/>
      <c r="AN1345" s="207"/>
      <c r="AO1345" s="207" t="str">
        <f ca="1">IF(R1345="","",IF(R1345&gt;TODAY(),"0 meses",DATEDIF(R1345,TODAY(),"m") &amp; " meses"))</f>
        <v>1 meses</v>
      </c>
      <c r="AP1345" s="147" t="s">
        <v>67</v>
      </c>
      <c r="AQ1345" s="147" t="s">
        <v>67</v>
      </c>
      <c r="AR1345" s="147"/>
      <c r="AS1345" s="209" t="s">
        <v>68</v>
      </c>
      <c r="AT1345" s="223" t="str">
        <f>MONTH(B1345)&amp;"/"&amp;YEAR(B1345)</f>
        <v>4/2026</v>
      </c>
      <c r="AU1345" s="223">
        <f>WEEKNUM(B1345)-WEEKNUM(EOMONTH(B1345,-1)+1)+1</f>
        <v>4</v>
      </c>
      <c r="AV1345" s="209" t="str">
        <f>MONTH(R1345)&amp;"/"&amp;YEAR(R1345)</f>
        <v>5/2026</v>
      </c>
      <c r="AW1345" s="209">
        <f>WEEKNUM(R1345)-WEEKNUM(EOMONTH(R1345,-1)+1)+1</f>
        <v>2</v>
      </c>
      <c r="AX1345" s="209">
        <f>IF(BB1345="S",IF(Q1345="1. Aceitou o programa",R1345-B1345,0),0)</f>
        <v>14</v>
      </c>
      <c r="AY1345" s="209">
        <f>IF(BB1345="S",IF(AND(S1345&lt;&gt;"",R1345&lt;&gt;""),S1345-R1345,0),0)</f>
        <v>0</v>
      </c>
      <c r="AZ1345" s="209">
        <f>IF(BB1345="S",IF(Q1345="1. Aceitou o programa",IF(OR(X1345="Não se Aplica",X1345=""),IF(OR(W1345="Não se Aplica",W1345=""),0,W1345-V1345),AVERAGE(X1345-W1345,W1345-V1345)),0),0)</f>
        <v>7</v>
      </c>
      <c r="BA1345" s="209">
        <f>IF(BB1345="S",IF(AND(Q1345="1. Aceitou o programa",AH1345="Realizada"),IFERROR(IF(AG1345="",0,AG1345-R1345),0),0),0)</f>
        <v>0</v>
      </c>
      <c r="BB1345" s="209" t="str">
        <f>_xlfn.XLOOKUP(U1345,'Lista Suspensa'!$AA$20:$AA$23,'Lista Suspensa'!$AB$20:$AB$23,"N/A")</f>
        <v>S</v>
      </c>
    </row>
    <row r="1346" spans="1:54" ht="12" customHeight="1">
      <c r="A1346" s="151" t="s">
        <v>54</v>
      </c>
      <c r="B1346" s="152">
        <v>46132</v>
      </c>
      <c r="C1346" s="153" t="s">
        <v>297</v>
      </c>
      <c r="D1346" s="153" t="s">
        <v>455</v>
      </c>
      <c r="E1346" s="244">
        <v>96993128</v>
      </c>
      <c r="F1346" s="144" t="s">
        <v>3058</v>
      </c>
      <c r="G1346" s="230"/>
      <c r="H1346" s="154">
        <v>35656</v>
      </c>
      <c r="I1346" s="153">
        <v>28</v>
      </c>
      <c r="J1346" s="148" t="s">
        <v>70</v>
      </c>
      <c r="K1346" s="153" t="s">
        <v>101</v>
      </c>
      <c r="L1346" s="153"/>
      <c r="M1346" s="153"/>
      <c r="N1346" s="153">
        <v>450</v>
      </c>
      <c r="O1346" s="155" t="s">
        <v>3059</v>
      </c>
      <c r="P1346" s="156" t="s">
        <v>2023</v>
      </c>
      <c r="Q1346" s="157" t="s">
        <v>110</v>
      </c>
      <c r="R1346" s="158">
        <v>46146</v>
      </c>
      <c r="S1346" s="159"/>
      <c r="T1346" s="159" t="s">
        <v>62</v>
      </c>
      <c r="U1346" s="159" t="s">
        <v>111</v>
      </c>
      <c r="V1346" s="154">
        <v>46139</v>
      </c>
      <c r="W1346" s="154">
        <v>46146</v>
      </c>
      <c r="X1346" s="154" t="s">
        <v>126</v>
      </c>
      <c r="Y1346" s="160" t="s">
        <v>3060</v>
      </c>
      <c r="Z1346" s="160" t="s">
        <v>128</v>
      </c>
      <c r="AA1346" s="153">
        <v>116</v>
      </c>
      <c r="AB1346" s="153">
        <v>1.67</v>
      </c>
      <c r="AC1346" s="182">
        <f t="shared" ref="AC1346:AC1409" si="44">SUM(AA1346/(AB1346^2))</f>
        <v>41.593459787012804</v>
      </c>
      <c r="AD1346" s="153" t="str">
        <f t="shared" ref="AD1346:AD1409" si="45">IF(AC1346&lt;18.5,"ABAIXO DO PESO",
(IF(AC1346&lt;=24.9,"PESO NORMAL",
(IF(AC1346&lt;=29.9,"SOBREPESO",
(IF(AC1346&lt;=34.9,"OBESIDADE I",
(IF(AC1346&lt;=39.9,"OBESIDADE II",
(IF(AC1346&lt;=999,"OBESIDADE III","VAZIO")))))))))))</f>
        <v>OBESIDADE III</v>
      </c>
      <c r="AE1346" s="233" t="s">
        <v>66</v>
      </c>
      <c r="AF1346" s="153" t="s">
        <v>130</v>
      </c>
      <c r="AG1346" s="159"/>
      <c r="AH1346" s="153"/>
      <c r="AI1346" s="161"/>
      <c r="AJ1346" s="153"/>
      <c r="AK1346" s="153"/>
      <c r="AL1346" s="207" t="s">
        <v>131</v>
      </c>
      <c r="AM1346" s="207"/>
      <c r="AN1346" s="207"/>
      <c r="AO1346" s="207" t="str">
        <f ca="1">IF(R1346="","",IF(R1346&gt;TODAY(),"0 meses",DATEDIF(R1346,TODAY(),"m") &amp; " meses"))</f>
        <v>1 meses</v>
      </c>
      <c r="AP1346" s="147" t="s">
        <v>67</v>
      </c>
      <c r="AQ1346" s="147" t="s">
        <v>67</v>
      </c>
      <c r="AR1346" s="147"/>
      <c r="AS1346" s="209" t="s">
        <v>68</v>
      </c>
      <c r="AT1346" s="223" t="str">
        <f>MONTH(B1346)&amp;"/"&amp;YEAR(B1346)</f>
        <v>4/2026</v>
      </c>
      <c r="AU1346" s="223">
        <f>WEEKNUM(B1346)-WEEKNUM(EOMONTH(B1346,-1)+1)+1</f>
        <v>4</v>
      </c>
      <c r="AV1346" s="209" t="str">
        <f>MONTH(R1346)&amp;"/"&amp;YEAR(R1346)</f>
        <v>5/2026</v>
      </c>
      <c r="AW1346" s="209">
        <f>WEEKNUM(R1346)-WEEKNUM(EOMONTH(R1346,-1)+1)+1</f>
        <v>2</v>
      </c>
      <c r="AX1346" s="209">
        <f>IF(BB1346="S",IF(Q1346="1. Aceitou o programa",R1346-B1346,0),0)</f>
        <v>14</v>
      </c>
      <c r="AY1346" s="209">
        <f>IF(BB1346="S",IF(AND(S1346&lt;&gt;"",R1346&lt;&gt;""),S1346-R1346,0),0)</f>
        <v>0</v>
      </c>
      <c r="AZ1346" s="209">
        <f>IF(BB1346="S",IF(Q1346="1. Aceitou o programa",IF(OR(X1346="Não se Aplica",X1346=""),IF(OR(W1346="Não se Aplica",W1346=""),0,W1346-V1346),AVERAGE(X1346-W1346,W1346-V1346)),0),0)</f>
        <v>7</v>
      </c>
      <c r="BA1346" s="209">
        <f>IF(BB1346="S",IF(AND(Q1346="1. Aceitou o programa",AH1346="Realizada"),IFERROR(IF(AG1346="",0,AG1346-R1346),0),0),0)</f>
        <v>0</v>
      </c>
      <c r="BB1346" s="209" t="str">
        <f>_xlfn.XLOOKUP(U1346,'Lista Suspensa'!$AA$20:$AA$23,'Lista Suspensa'!$AB$20:$AB$23,"N/A")</f>
        <v>S</v>
      </c>
    </row>
    <row r="1347" spans="1:54" ht="12" customHeight="1">
      <c r="A1347" s="151" t="s">
        <v>54</v>
      </c>
      <c r="B1347" s="152">
        <v>46132</v>
      </c>
      <c r="C1347" s="153" t="s">
        <v>297</v>
      </c>
      <c r="D1347" s="153" t="s">
        <v>455</v>
      </c>
      <c r="E1347" s="244">
        <v>451851609</v>
      </c>
      <c r="F1347" s="144" t="s">
        <v>3061</v>
      </c>
      <c r="G1347" s="230"/>
      <c r="H1347" s="154">
        <v>19751</v>
      </c>
      <c r="I1347" s="153">
        <v>72</v>
      </c>
      <c r="J1347" s="148" t="s">
        <v>70</v>
      </c>
      <c r="K1347" s="153" t="s">
        <v>59</v>
      </c>
      <c r="L1347" s="153"/>
      <c r="M1347" s="153"/>
      <c r="N1347" s="153">
        <v>100</v>
      </c>
      <c r="O1347" s="155" t="s">
        <v>3062</v>
      </c>
      <c r="P1347" s="156" t="s">
        <v>89</v>
      </c>
      <c r="Q1347" s="157" t="s">
        <v>110</v>
      </c>
      <c r="R1347" s="158">
        <v>46146</v>
      </c>
      <c r="S1347" s="159"/>
      <c r="T1347" s="159" t="s">
        <v>62</v>
      </c>
      <c r="U1347" s="159" t="s">
        <v>111</v>
      </c>
      <c r="V1347" s="154">
        <v>46139</v>
      </c>
      <c r="W1347" s="154">
        <v>46146</v>
      </c>
      <c r="X1347" s="154" t="s">
        <v>126</v>
      </c>
      <c r="Y1347" s="160" t="s">
        <v>3063</v>
      </c>
      <c r="Z1347" s="160" t="s">
        <v>128</v>
      </c>
      <c r="AA1347" s="153">
        <v>80</v>
      </c>
      <c r="AB1347" s="153">
        <v>1.57</v>
      </c>
      <c r="AC1347" s="182">
        <f t="shared" si="44"/>
        <v>32.455677715120288</v>
      </c>
      <c r="AD1347" s="153" t="str">
        <f t="shared" si="45"/>
        <v>OBESIDADE I</v>
      </c>
      <c r="AE1347" s="233" t="s">
        <v>225</v>
      </c>
      <c r="AF1347" s="153" t="s">
        <v>130</v>
      </c>
      <c r="AG1347" s="159"/>
      <c r="AH1347" s="153"/>
      <c r="AI1347" s="161"/>
      <c r="AJ1347" s="153"/>
      <c r="AK1347" s="153"/>
      <c r="AL1347" s="207" t="s">
        <v>2470</v>
      </c>
      <c r="AM1347" s="207"/>
      <c r="AN1347" s="207"/>
      <c r="AO1347" s="207" t="str">
        <f ca="1">IF(R1347="","",IF(R1347&gt;TODAY(),"0 meses",DATEDIF(R1347,TODAY(),"m") &amp; " meses"))</f>
        <v>1 meses</v>
      </c>
      <c r="AP1347" s="147" t="s">
        <v>67</v>
      </c>
      <c r="AQ1347" s="147" t="s">
        <v>67</v>
      </c>
      <c r="AR1347" s="147"/>
      <c r="AS1347" s="209" t="s">
        <v>68</v>
      </c>
      <c r="AT1347" s="223" t="str">
        <f>MONTH(B1347)&amp;"/"&amp;YEAR(B1347)</f>
        <v>4/2026</v>
      </c>
      <c r="AU1347" s="223">
        <f>WEEKNUM(B1347)-WEEKNUM(EOMONTH(B1347,-1)+1)+1</f>
        <v>4</v>
      </c>
      <c r="AV1347" s="209" t="str">
        <f>MONTH(R1347)&amp;"/"&amp;YEAR(R1347)</f>
        <v>5/2026</v>
      </c>
      <c r="AW1347" s="209">
        <f>WEEKNUM(R1347)-WEEKNUM(EOMONTH(R1347,-1)+1)+1</f>
        <v>2</v>
      </c>
      <c r="AX1347" s="209">
        <f>IF(BB1347="S",IF(Q1347="1. Aceitou o programa",R1347-B1347,0),0)</f>
        <v>14</v>
      </c>
      <c r="AY1347" s="209">
        <f>IF(BB1347="S",IF(AND(S1347&lt;&gt;"",R1347&lt;&gt;""),S1347-R1347,0),0)</f>
        <v>0</v>
      </c>
      <c r="AZ1347" s="209">
        <f>IF(BB1347="S",IF(Q1347="1. Aceitou o programa",IF(OR(X1347="Não se Aplica",X1347=""),IF(OR(W1347="Não se Aplica",W1347=""),0,W1347-V1347),AVERAGE(X1347-W1347,W1347-V1347)),0),0)</f>
        <v>7</v>
      </c>
      <c r="BA1347" s="209">
        <f>IF(BB1347="S",IF(AND(Q1347="1. Aceitou o programa",AH1347="Realizada"),IFERROR(IF(AG1347="",0,AG1347-R1347),0),0),0)</f>
        <v>0</v>
      </c>
      <c r="BB1347" s="209" t="str">
        <f>_xlfn.XLOOKUP(U1347,'Lista Suspensa'!$AA$20:$AA$23,'Lista Suspensa'!$AB$20:$AB$23,"N/A")</f>
        <v>S</v>
      </c>
    </row>
    <row r="1348" spans="1:54" ht="12" customHeight="1">
      <c r="A1348" s="151" t="s">
        <v>54</v>
      </c>
      <c r="B1348" s="152">
        <v>46134</v>
      </c>
      <c r="C1348" s="153" t="s">
        <v>297</v>
      </c>
      <c r="D1348" s="153" t="s">
        <v>455</v>
      </c>
      <c r="E1348" s="244">
        <v>93092159</v>
      </c>
      <c r="F1348" s="144" t="s">
        <v>3064</v>
      </c>
      <c r="G1348" s="230"/>
      <c r="H1348" s="154">
        <v>25846</v>
      </c>
      <c r="I1348" s="153">
        <v>55</v>
      </c>
      <c r="J1348" s="148" t="s">
        <v>70</v>
      </c>
      <c r="K1348" s="153" t="s">
        <v>101</v>
      </c>
      <c r="L1348" s="153"/>
      <c r="M1348" s="153"/>
      <c r="N1348" s="153">
        <v>120</v>
      </c>
      <c r="O1348" s="155" t="s">
        <v>3065</v>
      </c>
      <c r="P1348" s="156" t="s">
        <v>60</v>
      </c>
      <c r="Q1348" s="157" t="s">
        <v>110</v>
      </c>
      <c r="R1348" s="158">
        <v>46146</v>
      </c>
      <c r="S1348" s="159"/>
      <c r="T1348" s="159" t="s">
        <v>62</v>
      </c>
      <c r="U1348" s="159" t="s">
        <v>111</v>
      </c>
      <c r="V1348" s="154">
        <v>46139</v>
      </c>
      <c r="W1348" s="154">
        <v>46146</v>
      </c>
      <c r="X1348" s="154" t="s">
        <v>126</v>
      </c>
      <c r="Y1348" s="160" t="s">
        <v>3066</v>
      </c>
      <c r="Z1348" s="160" t="s">
        <v>128</v>
      </c>
      <c r="AA1348" s="153">
        <v>94</v>
      </c>
      <c r="AB1348" s="153">
        <v>1.58</v>
      </c>
      <c r="AC1348" s="182">
        <f t="shared" si="44"/>
        <v>37.654222079794899</v>
      </c>
      <c r="AD1348" s="153" t="str">
        <f t="shared" si="45"/>
        <v>OBESIDADE II</v>
      </c>
      <c r="AE1348" s="233" t="s">
        <v>129</v>
      </c>
      <c r="AF1348" s="153" t="s">
        <v>130</v>
      </c>
      <c r="AG1348" s="159"/>
      <c r="AH1348" s="153"/>
      <c r="AI1348" s="161"/>
      <c r="AJ1348" s="153"/>
      <c r="AK1348" s="153"/>
      <c r="AL1348" s="207" t="s">
        <v>131</v>
      </c>
      <c r="AM1348" s="207"/>
      <c r="AN1348" s="207"/>
      <c r="AO1348" s="207" t="str">
        <f ca="1">IF(R1348="","",IF(R1348&gt;TODAY(),"0 meses",DATEDIF(R1348,TODAY(),"m") &amp; " meses"))</f>
        <v>1 meses</v>
      </c>
      <c r="AP1348" s="147" t="s">
        <v>67</v>
      </c>
      <c r="AQ1348" s="147" t="s">
        <v>67</v>
      </c>
      <c r="AR1348" s="147"/>
      <c r="AS1348" s="209" t="s">
        <v>68</v>
      </c>
      <c r="AT1348" s="223" t="str">
        <f>MONTH(B1348)&amp;"/"&amp;YEAR(B1348)</f>
        <v>4/2026</v>
      </c>
      <c r="AU1348" s="223">
        <f>WEEKNUM(B1348)-WEEKNUM(EOMONTH(B1348,-1)+1)+1</f>
        <v>4</v>
      </c>
      <c r="AV1348" s="209" t="str">
        <f>MONTH(R1348)&amp;"/"&amp;YEAR(R1348)</f>
        <v>5/2026</v>
      </c>
      <c r="AW1348" s="209">
        <f>WEEKNUM(R1348)-WEEKNUM(EOMONTH(R1348,-1)+1)+1</f>
        <v>2</v>
      </c>
      <c r="AX1348" s="209">
        <f>IF(BB1348="S",IF(Q1348="1. Aceitou o programa",R1348-B1348,0),0)</f>
        <v>12</v>
      </c>
      <c r="AY1348" s="209">
        <f>IF(BB1348="S",IF(AND(S1348&lt;&gt;"",R1348&lt;&gt;""),S1348-R1348,0),0)</f>
        <v>0</v>
      </c>
      <c r="AZ1348" s="209">
        <f>IF(BB1348="S",IF(Q1348="1. Aceitou o programa",IF(OR(X1348="Não se Aplica",X1348=""),IF(OR(W1348="Não se Aplica",W1348=""),0,W1348-V1348),AVERAGE(X1348-W1348,W1348-V1348)),0),0)</f>
        <v>7</v>
      </c>
      <c r="BA1348" s="209">
        <f>IF(BB1348="S",IF(AND(Q1348="1. Aceitou o programa",AH1348="Realizada"),IFERROR(IF(AG1348="",0,AG1348-R1348),0),0),0)</f>
        <v>0</v>
      </c>
      <c r="BB1348" s="209" t="str">
        <f>_xlfn.XLOOKUP(U1348,'Lista Suspensa'!$AA$20:$AA$23,'Lista Suspensa'!$AB$20:$AB$23,"N/A")</f>
        <v>S</v>
      </c>
    </row>
    <row r="1349" spans="1:54" ht="12" customHeight="1">
      <c r="A1349" s="151" t="s">
        <v>54</v>
      </c>
      <c r="B1349" s="152">
        <v>46112</v>
      </c>
      <c r="C1349" s="153" t="s">
        <v>55</v>
      </c>
      <c r="D1349" s="153" t="s">
        <v>56</v>
      </c>
      <c r="E1349" s="244">
        <v>78425739</v>
      </c>
      <c r="F1349" s="144" t="s">
        <v>3067</v>
      </c>
      <c r="G1349" s="230"/>
      <c r="H1349" s="154">
        <v>25704</v>
      </c>
      <c r="I1349" s="153">
        <v>56</v>
      </c>
      <c r="J1349" s="148" t="s">
        <v>70</v>
      </c>
      <c r="K1349" s="153"/>
      <c r="L1349" s="153"/>
      <c r="M1349" s="153"/>
      <c r="N1349" s="153"/>
      <c r="O1349" s="155">
        <v>21965228052</v>
      </c>
      <c r="P1349" s="156" t="s">
        <v>60</v>
      </c>
      <c r="Q1349" s="157" t="s">
        <v>110</v>
      </c>
      <c r="R1349" s="158">
        <v>46146</v>
      </c>
      <c r="S1349" s="159"/>
      <c r="T1349" s="159" t="s">
        <v>62</v>
      </c>
      <c r="U1349" s="159" t="s">
        <v>111</v>
      </c>
      <c r="V1349" s="154">
        <v>46113</v>
      </c>
      <c r="W1349" s="154">
        <v>46146</v>
      </c>
      <c r="X1349" s="154" t="s">
        <v>126</v>
      </c>
      <c r="Y1349" s="160" t="s">
        <v>90</v>
      </c>
      <c r="Z1349" s="160" t="s">
        <v>128</v>
      </c>
      <c r="AA1349" s="153">
        <v>109</v>
      </c>
      <c r="AB1349" s="153">
        <v>1.53</v>
      </c>
      <c r="AC1349" s="182">
        <f t="shared" si="44"/>
        <v>46.56328762441796</v>
      </c>
      <c r="AD1349" s="153" t="str">
        <f t="shared" si="45"/>
        <v>OBESIDADE III</v>
      </c>
      <c r="AE1349" s="233" t="s">
        <v>66</v>
      </c>
      <c r="AF1349" s="153" t="s">
        <v>130</v>
      </c>
      <c r="AG1349" s="159"/>
      <c r="AH1349" s="153"/>
      <c r="AI1349" s="161"/>
      <c r="AJ1349" s="153"/>
      <c r="AK1349" s="153"/>
      <c r="AL1349" s="207" t="s">
        <v>131</v>
      </c>
      <c r="AM1349" s="207"/>
      <c r="AN1349" s="207"/>
      <c r="AO1349" s="207" t="str">
        <f ca="1">IF(R1349="","",IF(R1349&gt;TODAY(),"0 meses",DATEDIF(R1349,TODAY(),"m") &amp; " meses"))</f>
        <v>1 meses</v>
      </c>
      <c r="AP1349" s="147" t="s">
        <v>67</v>
      </c>
      <c r="AQ1349" s="147" t="s">
        <v>67</v>
      </c>
      <c r="AR1349" s="147"/>
      <c r="AS1349" s="209" t="s">
        <v>68</v>
      </c>
      <c r="AT1349" s="223" t="str">
        <f>MONTH(B1349)&amp;"/"&amp;YEAR(B1349)</f>
        <v>3/2026</v>
      </c>
      <c r="AU1349" s="223">
        <f>WEEKNUM(B1349)-WEEKNUM(EOMONTH(B1349,-1)+1)+1</f>
        <v>5</v>
      </c>
      <c r="AV1349" s="209" t="str">
        <f>MONTH(R1349)&amp;"/"&amp;YEAR(R1349)</f>
        <v>5/2026</v>
      </c>
      <c r="AW1349" s="209">
        <f>WEEKNUM(R1349)-WEEKNUM(EOMONTH(R1349,-1)+1)+1</f>
        <v>2</v>
      </c>
      <c r="AX1349" s="209">
        <f>IF(BB1349="S",IF(Q1349="1. Aceitou o programa",R1349-B1349,0),0)</f>
        <v>34</v>
      </c>
      <c r="AY1349" s="209">
        <f>IF(BB1349="S",IF(AND(S1349&lt;&gt;"",R1349&lt;&gt;""),S1349-R1349,0),0)</f>
        <v>0</v>
      </c>
      <c r="AZ1349" s="209">
        <f>IF(BB1349="S",IF(Q1349="1. Aceitou o programa",IF(OR(X1349="Não se Aplica",X1349=""),IF(OR(W1349="Não se Aplica",W1349=""),0,W1349-V1349),AVERAGE(X1349-W1349,W1349-V1349)),0),0)</f>
        <v>33</v>
      </c>
      <c r="BA1349" s="209">
        <f>IF(BB1349="S",IF(AND(Q1349="1. Aceitou o programa",AH1349="Realizada"),IFERROR(IF(AG1349="",0,AG1349-R1349),0),0),0)</f>
        <v>0</v>
      </c>
      <c r="BB1349" s="209" t="str">
        <f>_xlfn.XLOOKUP(U1349,'Lista Suspensa'!$AA$20:$AA$23,'Lista Suspensa'!$AB$20:$AB$23,"N/A")</f>
        <v>S</v>
      </c>
    </row>
    <row r="1350" spans="1:54" ht="12" customHeight="1">
      <c r="A1350" s="151" t="s">
        <v>54</v>
      </c>
      <c r="B1350" s="152">
        <v>46112</v>
      </c>
      <c r="C1350" s="153" t="s">
        <v>55</v>
      </c>
      <c r="D1350" s="153" t="s">
        <v>56</v>
      </c>
      <c r="E1350" s="244">
        <v>93969039</v>
      </c>
      <c r="F1350" s="144" t="s">
        <v>3068</v>
      </c>
      <c r="G1350" s="230"/>
      <c r="H1350" s="154">
        <v>22635</v>
      </c>
      <c r="I1350" s="153">
        <v>64</v>
      </c>
      <c r="J1350" s="148" t="s">
        <v>70</v>
      </c>
      <c r="K1350" s="153" t="s">
        <v>101</v>
      </c>
      <c r="L1350" s="153"/>
      <c r="M1350" s="153"/>
      <c r="N1350" s="153"/>
      <c r="O1350" s="155">
        <v>21999320135</v>
      </c>
      <c r="P1350" s="156" t="s">
        <v>60</v>
      </c>
      <c r="Q1350" s="157" t="s">
        <v>110</v>
      </c>
      <c r="R1350" s="158">
        <v>46146</v>
      </c>
      <c r="S1350" s="159"/>
      <c r="T1350" s="159" t="s">
        <v>62</v>
      </c>
      <c r="U1350" s="159" t="s">
        <v>111</v>
      </c>
      <c r="V1350" s="154">
        <v>46146</v>
      </c>
      <c r="W1350" s="154" t="s">
        <v>126</v>
      </c>
      <c r="X1350" s="154" t="s">
        <v>126</v>
      </c>
      <c r="Y1350" s="160" t="s">
        <v>90</v>
      </c>
      <c r="Z1350" s="160" t="s">
        <v>128</v>
      </c>
      <c r="AA1350" s="153">
        <v>75</v>
      </c>
      <c r="AB1350" s="153">
        <v>1.55</v>
      </c>
      <c r="AC1350" s="182">
        <f t="shared" si="44"/>
        <v>31.217481789802285</v>
      </c>
      <c r="AD1350" s="153" t="str">
        <f t="shared" si="45"/>
        <v>OBESIDADE I</v>
      </c>
      <c r="AE1350" s="233" t="s">
        <v>66</v>
      </c>
      <c r="AF1350" s="153" t="s">
        <v>130</v>
      </c>
      <c r="AG1350" s="159"/>
      <c r="AH1350" s="153"/>
      <c r="AI1350" s="161"/>
      <c r="AJ1350" s="153"/>
      <c r="AK1350" s="153"/>
      <c r="AL1350" s="207" t="s">
        <v>131</v>
      </c>
      <c r="AM1350" s="207"/>
      <c r="AN1350" s="207"/>
      <c r="AO1350" s="207" t="str">
        <f ca="1">IF(R1350="","",IF(R1350&gt;TODAY(),"0 meses",DATEDIF(R1350,TODAY(),"m") &amp; " meses"))</f>
        <v>1 meses</v>
      </c>
      <c r="AP1350" s="147" t="s">
        <v>67</v>
      </c>
      <c r="AQ1350" s="147" t="s">
        <v>67</v>
      </c>
      <c r="AR1350" s="147"/>
      <c r="AS1350" s="209" t="s">
        <v>68</v>
      </c>
      <c r="AT1350" s="223" t="str">
        <f>MONTH(B1350)&amp;"/"&amp;YEAR(B1350)</f>
        <v>3/2026</v>
      </c>
      <c r="AU1350" s="223">
        <f>WEEKNUM(B1350)-WEEKNUM(EOMONTH(B1350,-1)+1)+1</f>
        <v>5</v>
      </c>
      <c r="AV1350" s="209" t="str">
        <f>MONTH(R1350)&amp;"/"&amp;YEAR(R1350)</f>
        <v>5/2026</v>
      </c>
      <c r="AW1350" s="209">
        <f>WEEKNUM(R1350)-WEEKNUM(EOMONTH(R1350,-1)+1)+1</f>
        <v>2</v>
      </c>
      <c r="AX1350" s="209">
        <f>IF(BB1350="S",IF(Q1350="1. Aceitou o programa",R1350-B1350,0),0)</f>
        <v>34</v>
      </c>
      <c r="AY1350" s="209">
        <f>IF(BB1350="S",IF(AND(S1350&lt;&gt;"",R1350&lt;&gt;""),S1350-R1350,0),0)</f>
        <v>0</v>
      </c>
      <c r="AZ1350" s="209">
        <f>IF(BB1350="S",IF(Q1350="1. Aceitou o programa",IF(OR(X1350="Não se Aplica",X1350=""),IF(OR(W1350="Não se Aplica",W1350=""),0,W1350-V1350),AVERAGE(X1350-W1350,W1350-V1350)),0),0)</f>
        <v>0</v>
      </c>
      <c r="BA1350" s="209">
        <f>IF(BB1350="S",IF(AND(Q1350="1. Aceitou o programa",AH1350="Realizada"),IFERROR(IF(AG1350="",0,AG1350-R1350),0),0),0)</f>
        <v>0</v>
      </c>
      <c r="BB1350" s="209" t="str">
        <f>_xlfn.XLOOKUP(U1350,'Lista Suspensa'!$AA$20:$AA$23,'Lista Suspensa'!$AB$20:$AB$23,"N/A")</f>
        <v>S</v>
      </c>
    </row>
    <row r="1351" spans="1:54" ht="12" customHeight="1">
      <c r="A1351" s="151" t="s">
        <v>54</v>
      </c>
      <c r="B1351" s="152">
        <v>46112</v>
      </c>
      <c r="C1351" s="153" t="s">
        <v>55</v>
      </c>
      <c r="D1351" s="153" t="s">
        <v>56</v>
      </c>
      <c r="E1351" s="244">
        <v>94255705</v>
      </c>
      <c r="F1351" s="144" t="s">
        <v>3069</v>
      </c>
      <c r="G1351" s="230"/>
      <c r="H1351" s="154">
        <v>31629</v>
      </c>
      <c r="I1351" s="153">
        <v>39</v>
      </c>
      <c r="J1351" s="148" t="s">
        <v>70</v>
      </c>
      <c r="K1351" s="153" t="s">
        <v>101</v>
      </c>
      <c r="L1351" s="153"/>
      <c r="M1351" s="153"/>
      <c r="N1351" s="153"/>
      <c r="O1351" s="155">
        <v>21987740011</v>
      </c>
      <c r="P1351" s="156" t="s">
        <v>60</v>
      </c>
      <c r="Q1351" s="157" t="s">
        <v>110</v>
      </c>
      <c r="R1351" s="158">
        <v>46147</v>
      </c>
      <c r="S1351" s="159"/>
      <c r="T1351" s="159" t="s">
        <v>62</v>
      </c>
      <c r="U1351" s="159" t="s">
        <v>111</v>
      </c>
      <c r="V1351" s="154">
        <v>46147</v>
      </c>
      <c r="W1351" s="154" t="s">
        <v>126</v>
      </c>
      <c r="X1351" s="154" t="s">
        <v>126</v>
      </c>
      <c r="Y1351" s="160" t="s">
        <v>3070</v>
      </c>
      <c r="Z1351" s="160" t="s">
        <v>65</v>
      </c>
      <c r="AA1351" s="153">
        <v>90</v>
      </c>
      <c r="AB1351" s="153">
        <v>1.64</v>
      </c>
      <c r="AC1351" s="182">
        <f t="shared" si="44"/>
        <v>33.462224866151104</v>
      </c>
      <c r="AD1351" s="153" t="str">
        <f t="shared" si="45"/>
        <v>OBESIDADE I</v>
      </c>
      <c r="AE1351" s="233" t="s">
        <v>1092</v>
      </c>
      <c r="AF1351" s="153"/>
      <c r="AG1351" s="159"/>
      <c r="AH1351" s="153"/>
      <c r="AI1351" s="161"/>
      <c r="AJ1351" s="153"/>
      <c r="AK1351" s="153"/>
      <c r="AL1351" s="207" t="s">
        <v>131</v>
      </c>
      <c r="AM1351" s="207"/>
      <c r="AN1351" s="207"/>
      <c r="AO1351" s="207" t="str">
        <f ca="1">IF(R1351="","",IF(R1351&gt;TODAY(),"0 meses",DATEDIF(R1351,TODAY(),"m") &amp; " meses"))</f>
        <v>1 meses</v>
      </c>
      <c r="AP1351" s="147" t="s">
        <v>67</v>
      </c>
      <c r="AQ1351" s="147" t="s">
        <v>67</v>
      </c>
      <c r="AR1351" s="147"/>
      <c r="AS1351" s="209" t="s">
        <v>68</v>
      </c>
      <c r="AT1351" s="223" t="str">
        <f>MONTH(B1351)&amp;"/"&amp;YEAR(B1351)</f>
        <v>3/2026</v>
      </c>
      <c r="AU1351" s="223">
        <f>WEEKNUM(B1351)-WEEKNUM(EOMONTH(B1351,-1)+1)+1</f>
        <v>5</v>
      </c>
      <c r="AV1351" s="209" t="str">
        <f>MONTH(R1351)&amp;"/"&amp;YEAR(R1351)</f>
        <v>5/2026</v>
      </c>
      <c r="AW1351" s="209">
        <f>WEEKNUM(R1351)-WEEKNUM(EOMONTH(R1351,-1)+1)+1</f>
        <v>2</v>
      </c>
      <c r="AX1351" s="209">
        <f>IF(BB1351="S",IF(Q1351="1. Aceitou o programa",R1351-B1351,0),0)</f>
        <v>35</v>
      </c>
      <c r="AY1351" s="209">
        <f>IF(BB1351="S",IF(AND(S1351&lt;&gt;"",R1351&lt;&gt;""),S1351-R1351,0),0)</f>
        <v>0</v>
      </c>
      <c r="AZ1351" s="209">
        <f>IF(BB1351="S",IF(Q1351="1. Aceitou o programa",IF(OR(X1351="Não se Aplica",X1351=""),IF(OR(W1351="Não se Aplica",W1351=""),0,W1351-V1351),AVERAGE(X1351-W1351,W1351-V1351)),0),0)</f>
        <v>0</v>
      </c>
      <c r="BA1351" s="209">
        <f>IF(BB1351="S",IF(AND(Q1351="1. Aceitou o programa",AH1351="Realizada"),IFERROR(IF(AG1351="",0,AG1351-R1351),0),0),0)</f>
        <v>0</v>
      </c>
      <c r="BB1351" s="209" t="str">
        <f>_xlfn.XLOOKUP(U1351,'Lista Suspensa'!$AA$20:$AA$23,'Lista Suspensa'!$AB$20:$AB$23,"N/A")</f>
        <v>S</v>
      </c>
    </row>
    <row r="1352" spans="1:54" ht="12" customHeight="1">
      <c r="A1352" s="151" t="s">
        <v>67</v>
      </c>
      <c r="B1352" s="152">
        <v>46091</v>
      </c>
      <c r="C1352" s="153" t="s">
        <v>122</v>
      </c>
      <c r="D1352" s="153" t="s">
        <v>175</v>
      </c>
      <c r="E1352" s="244">
        <v>87973374</v>
      </c>
      <c r="F1352" s="144" t="s">
        <v>3071</v>
      </c>
      <c r="G1352" s="230"/>
      <c r="H1352" s="154">
        <v>29717</v>
      </c>
      <c r="I1352" s="153">
        <v>45</v>
      </c>
      <c r="J1352" s="148" t="s">
        <v>70</v>
      </c>
      <c r="K1352" s="153"/>
      <c r="L1352" s="153"/>
      <c r="M1352" s="153"/>
      <c r="N1352" s="153">
        <v>450</v>
      </c>
      <c r="O1352" s="155">
        <v>11933634401</v>
      </c>
      <c r="P1352" s="156" t="s">
        <v>89</v>
      </c>
      <c r="Q1352" s="157" t="s">
        <v>110</v>
      </c>
      <c r="R1352" s="158">
        <v>46147</v>
      </c>
      <c r="S1352" s="159"/>
      <c r="T1352" s="159" t="s">
        <v>62</v>
      </c>
      <c r="U1352" s="159" t="s">
        <v>111</v>
      </c>
      <c r="V1352" s="154">
        <v>46112</v>
      </c>
      <c r="W1352" s="154">
        <v>46146</v>
      </c>
      <c r="X1352" s="154" t="s">
        <v>126</v>
      </c>
      <c r="Y1352" s="160">
        <v>46111</v>
      </c>
      <c r="Z1352" s="160" t="s">
        <v>128</v>
      </c>
      <c r="AA1352" s="153">
        <v>85</v>
      </c>
      <c r="AB1352" s="153">
        <v>1.59</v>
      </c>
      <c r="AC1352" s="182">
        <f t="shared" si="44"/>
        <v>33.622087733871282</v>
      </c>
      <c r="AD1352" s="153" t="str">
        <f t="shared" si="45"/>
        <v>OBESIDADE I</v>
      </c>
      <c r="AE1352" s="233" t="s">
        <v>3072</v>
      </c>
      <c r="AF1352" s="153" t="s">
        <v>130</v>
      </c>
      <c r="AG1352" s="159"/>
      <c r="AH1352" s="153"/>
      <c r="AI1352" s="161"/>
      <c r="AJ1352" s="153"/>
      <c r="AK1352" s="153"/>
      <c r="AL1352" s="207" t="s">
        <v>131</v>
      </c>
      <c r="AM1352" s="207"/>
      <c r="AN1352" s="207"/>
      <c r="AO1352" s="207" t="str">
        <f ca="1">IF(R1352="","",IF(R1352&gt;TODAY(),"0 meses",DATEDIF(R1352,TODAY(),"m") &amp; " meses"))</f>
        <v>1 meses</v>
      </c>
      <c r="AP1352" s="147" t="s">
        <v>67</v>
      </c>
      <c r="AQ1352" s="147" t="s">
        <v>67</v>
      </c>
      <c r="AR1352" s="147"/>
      <c r="AS1352" s="209" t="s">
        <v>68</v>
      </c>
      <c r="AT1352" s="223" t="str">
        <f>MONTH(B1352)&amp;"/"&amp;YEAR(B1352)</f>
        <v>3/2026</v>
      </c>
      <c r="AU1352" s="223">
        <f>WEEKNUM(B1352)-WEEKNUM(EOMONTH(B1352,-1)+1)+1</f>
        <v>2</v>
      </c>
      <c r="AV1352" s="209" t="str">
        <f>MONTH(R1352)&amp;"/"&amp;YEAR(R1352)</f>
        <v>5/2026</v>
      </c>
      <c r="AW1352" s="209">
        <f>WEEKNUM(R1352)-WEEKNUM(EOMONTH(R1352,-1)+1)+1</f>
        <v>2</v>
      </c>
      <c r="AX1352" s="209">
        <f>IF(BB1352="S",IF(Q1352="1. Aceitou o programa",R1352-B1352,0),0)</f>
        <v>56</v>
      </c>
      <c r="AY1352" s="209">
        <f>IF(BB1352="S",IF(AND(S1352&lt;&gt;"",R1352&lt;&gt;""),S1352-R1352,0),0)</f>
        <v>0</v>
      </c>
      <c r="AZ1352" s="209">
        <f>IF(BB1352="S",IF(Q1352="1. Aceitou o programa",IF(OR(X1352="Não se Aplica",X1352=""),IF(OR(W1352="Não se Aplica",W1352=""),0,W1352-V1352),AVERAGE(X1352-W1352,W1352-V1352)),0),0)</f>
        <v>34</v>
      </c>
      <c r="BA1352" s="209">
        <f>IF(BB1352="S",IF(AND(Q1352="1. Aceitou o programa",AH1352="Realizada"),IFERROR(IF(AG1352="",0,AG1352-R1352),0),0),0)</f>
        <v>0</v>
      </c>
      <c r="BB1352" s="209" t="str">
        <f>_xlfn.XLOOKUP(U1352,'Lista Suspensa'!$AA$20:$AA$23,'Lista Suspensa'!$AB$20:$AB$23,"N/A")</f>
        <v>S</v>
      </c>
    </row>
    <row r="1353" spans="1:54" ht="12" customHeight="1">
      <c r="A1353" s="151" t="s">
        <v>54</v>
      </c>
      <c r="B1353" s="152">
        <v>46112</v>
      </c>
      <c r="C1353" s="153" t="s">
        <v>55</v>
      </c>
      <c r="D1353" s="153" t="s">
        <v>56</v>
      </c>
      <c r="E1353" s="244">
        <v>46962026</v>
      </c>
      <c r="F1353" s="144" t="s">
        <v>3073</v>
      </c>
      <c r="G1353" s="230"/>
      <c r="H1353" s="154">
        <v>33449</v>
      </c>
      <c r="I1353" s="153">
        <v>34</v>
      </c>
      <c r="J1353" s="148" t="s">
        <v>58</v>
      </c>
      <c r="K1353" s="153"/>
      <c r="L1353" s="153"/>
      <c r="M1353" s="153"/>
      <c r="N1353" s="153"/>
      <c r="O1353" s="155">
        <v>21994418281</v>
      </c>
      <c r="P1353" s="156" t="s">
        <v>2077</v>
      </c>
      <c r="Q1353" s="157" t="s">
        <v>110</v>
      </c>
      <c r="R1353" s="158">
        <v>46147</v>
      </c>
      <c r="S1353" s="159"/>
      <c r="T1353" s="159" t="s">
        <v>62</v>
      </c>
      <c r="U1353" s="159" t="s">
        <v>111</v>
      </c>
      <c r="V1353" s="154">
        <v>46113</v>
      </c>
      <c r="W1353" s="154">
        <v>46146</v>
      </c>
      <c r="X1353" s="154" t="s">
        <v>126</v>
      </c>
      <c r="Y1353" s="160"/>
      <c r="Z1353" s="160" t="s">
        <v>128</v>
      </c>
      <c r="AA1353" s="153">
        <v>133</v>
      </c>
      <c r="AB1353" s="153">
        <v>1.71</v>
      </c>
      <c r="AC1353" s="182">
        <f t="shared" si="44"/>
        <v>45.484080571799872</v>
      </c>
      <c r="AD1353" s="153" t="str">
        <f t="shared" si="45"/>
        <v>OBESIDADE III</v>
      </c>
      <c r="AE1353" s="233" t="s">
        <v>1092</v>
      </c>
      <c r="AF1353" s="153" t="s">
        <v>130</v>
      </c>
      <c r="AG1353" s="159"/>
      <c r="AH1353" s="153"/>
      <c r="AI1353" s="161"/>
      <c r="AJ1353" s="153"/>
      <c r="AK1353" s="153"/>
      <c r="AL1353" s="207" t="s">
        <v>131</v>
      </c>
      <c r="AM1353" s="207"/>
      <c r="AN1353" s="207"/>
      <c r="AO1353" s="207" t="str">
        <f ca="1">IF(R1353="","",IF(R1353&gt;TODAY(),"0 meses",DATEDIF(R1353,TODAY(),"m") &amp; " meses"))</f>
        <v>1 meses</v>
      </c>
      <c r="AP1353" s="147" t="s">
        <v>67</v>
      </c>
      <c r="AQ1353" s="147" t="s">
        <v>67</v>
      </c>
      <c r="AR1353" s="147"/>
      <c r="AS1353" s="209" t="s">
        <v>68</v>
      </c>
      <c r="AT1353" s="223" t="str">
        <f>MONTH(B1353)&amp;"/"&amp;YEAR(B1353)</f>
        <v>3/2026</v>
      </c>
      <c r="AU1353" s="223">
        <f>WEEKNUM(B1353)-WEEKNUM(EOMONTH(B1353,-1)+1)+1</f>
        <v>5</v>
      </c>
      <c r="AV1353" s="209" t="str">
        <f>MONTH(R1353)&amp;"/"&amp;YEAR(R1353)</f>
        <v>5/2026</v>
      </c>
      <c r="AW1353" s="209">
        <f>WEEKNUM(R1353)-WEEKNUM(EOMONTH(R1353,-1)+1)+1</f>
        <v>2</v>
      </c>
      <c r="AX1353" s="209">
        <f>IF(BB1353="S",IF(Q1353="1. Aceitou o programa",R1353-B1353,0),0)</f>
        <v>35</v>
      </c>
      <c r="AY1353" s="209">
        <f>IF(BB1353="S",IF(AND(S1353&lt;&gt;"",R1353&lt;&gt;""),S1353-R1353,0),0)</f>
        <v>0</v>
      </c>
      <c r="AZ1353" s="209">
        <f>IF(BB1353="S",IF(Q1353="1. Aceitou o programa",IF(OR(X1353="Não se Aplica",X1353=""),IF(OR(W1353="Não se Aplica",W1353=""),0,W1353-V1353),AVERAGE(X1353-W1353,W1353-V1353)),0),0)</f>
        <v>33</v>
      </c>
      <c r="BA1353" s="209">
        <f>IF(BB1353="S",IF(AND(Q1353="1. Aceitou o programa",AH1353="Realizada"),IFERROR(IF(AG1353="",0,AG1353-R1353),0),0),0)</f>
        <v>0</v>
      </c>
      <c r="BB1353" s="209" t="str">
        <f>_xlfn.XLOOKUP(U1353,'Lista Suspensa'!$AA$20:$AA$23,'Lista Suspensa'!$AB$20:$AB$23,"N/A")</f>
        <v>S</v>
      </c>
    </row>
    <row r="1354" spans="1:54" ht="12" customHeight="1">
      <c r="A1354" s="151" t="s">
        <v>54</v>
      </c>
      <c r="B1354" s="152">
        <v>46112</v>
      </c>
      <c r="C1354" s="153" t="s">
        <v>55</v>
      </c>
      <c r="D1354" s="153" t="s">
        <v>56</v>
      </c>
      <c r="E1354" s="244">
        <v>94201744</v>
      </c>
      <c r="F1354" s="144" t="s">
        <v>3074</v>
      </c>
      <c r="G1354" s="230"/>
      <c r="H1354" s="154">
        <v>24699</v>
      </c>
      <c r="I1354" s="153">
        <v>58</v>
      </c>
      <c r="J1354" s="148" t="s">
        <v>70</v>
      </c>
      <c r="K1354" s="153" t="s">
        <v>101</v>
      </c>
      <c r="L1354" s="153"/>
      <c r="M1354" s="153"/>
      <c r="N1354" s="153"/>
      <c r="O1354" s="155">
        <v>21987440465</v>
      </c>
      <c r="P1354" s="156" t="s">
        <v>2077</v>
      </c>
      <c r="Q1354" s="157" t="s">
        <v>110</v>
      </c>
      <c r="R1354" s="158">
        <v>46147</v>
      </c>
      <c r="S1354" s="159"/>
      <c r="T1354" s="159" t="s">
        <v>62</v>
      </c>
      <c r="U1354" s="159" t="s">
        <v>111</v>
      </c>
      <c r="V1354" s="154">
        <v>46146</v>
      </c>
      <c r="W1354" s="154" t="s">
        <v>126</v>
      </c>
      <c r="X1354" s="154" t="s">
        <v>126</v>
      </c>
      <c r="Y1354" s="160"/>
      <c r="Z1354" s="160" t="s">
        <v>128</v>
      </c>
      <c r="AA1354" s="153">
        <v>85</v>
      </c>
      <c r="AB1354" s="153">
        <v>1.69</v>
      </c>
      <c r="AC1354" s="182">
        <f t="shared" si="44"/>
        <v>29.760862714890941</v>
      </c>
      <c r="AD1354" s="153" t="str">
        <f t="shared" si="45"/>
        <v>SOBREPESO</v>
      </c>
      <c r="AE1354" s="233" t="s">
        <v>129</v>
      </c>
      <c r="AF1354" s="153" t="s">
        <v>130</v>
      </c>
      <c r="AG1354" s="159"/>
      <c r="AH1354" s="153"/>
      <c r="AI1354" s="161"/>
      <c r="AJ1354" s="153"/>
      <c r="AK1354" s="153"/>
      <c r="AL1354" s="207" t="s">
        <v>136</v>
      </c>
      <c r="AM1354" s="207"/>
      <c r="AN1354" s="207"/>
      <c r="AO1354" s="207" t="str">
        <f ca="1">IF(R1354="","",IF(R1354&gt;TODAY(),"0 meses",DATEDIF(R1354,TODAY(),"m") &amp; " meses"))</f>
        <v>1 meses</v>
      </c>
      <c r="AP1354" s="147" t="s">
        <v>67</v>
      </c>
      <c r="AQ1354" s="147" t="s">
        <v>67</v>
      </c>
      <c r="AR1354" s="147"/>
      <c r="AS1354" s="209" t="s">
        <v>68</v>
      </c>
      <c r="AT1354" s="223" t="str">
        <f>MONTH(B1354)&amp;"/"&amp;YEAR(B1354)</f>
        <v>3/2026</v>
      </c>
      <c r="AU1354" s="223">
        <f>WEEKNUM(B1354)-WEEKNUM(EOMONTH(B1354,-1)+1)+1</f>
        <v>5</v>
      </c>
      <c r="AV1354" s="209" t="str">
        <f>MONTH(R1354)&amp;"/"&amp;YEAR(R1354)</f>
        <v>5/2026</v>
      </c>
      <c r="AW1354" s="209">
        <f>WEEKNUM(R1354)-WEEKNUM(EOMONTH(R1354,-1)+1)+1</f>
        <v>2</v>
      </c>
      <c r="AX1354" s="209">
        <f>IF(BB1354="S",IF(Q1354="1. Aceitou o programa",R1354-B1354,0),0)</f>
        <v>35</v>
      </c>
      <c r="AY1354" s="209">
        <f>IF(BB1354="S",IF(AND(S1354&lt;&gt;"",R1354&lt;&gt;""),S1354-R1354,0),0)</f>
        <v>0</v>
      </c>
      <c r="AZ1354" s="209">
        <f>IF(BB1354="S",IF(Q1354="1. Aceitou o programa",IF(OR(X1354="Não se Aplica",X1354=""),IF(OR(W1354="Não se Aplica",W1354=""),0,W1354-V1354),AVERAGE(X1354-W1354,W1354-V1354)),0),0)</f>
        <v>0</v>
      </c>
      <c r="BA1354" s="209">
        <f>IF(BB1354="S",IF(AND(Q1354="1. Aceitou o programa",AH1354="Realizada"),IFERROR(IF(AG1354="",0,AG1354-R1354),0),0),0)</f>
        <v>0</v>
      </c>
      <c r="BB1354" s="209" t="str">
        <f>_xlfn.XLOOKUP(U1354,'Lista Suspensa'!$AA$20:$AA$23,'Lista Suspensa'!$AB$20:$AB$23,"N/A")</f>
        <v>S</v>
      </c>
    </row>
    <row r="1355" spans="1:54" ht="12" customHeight="1">
      <c r="A1355" s="151" t="s">
        <v>54</v>
      </c>
      <c r="B1355" s="152">
        <v>46112</v>
      </c>
      <c r="C1355" s="153" t="s">
        <v>55</v>
      </c>
      <c r="D1355" s="153" t="s">
        <v>56</v>
      </c>
      <c r="E1355" s="244">
        <v>94830040</v>
      </c>
      <c r="F1355" s="144" t="s">
        <v>3075</v>
      </c>
      <c r="G1355" s="230"/>
      <c r="H1355" s="154">
        <v>25461</v>
      </c>
      <c r="I1355" s="153">
        <v>56</v>
      </c>
      <c r="J1355" s="148" t="s">
        <v>70</v>
      </c>
      <c r="K1355" s="153" t="s">
        <v>101</v>
      </c>
      <c r="L1355" s="153"/>
      <c r="M1355" s="153"/>
      <c r="N1355" s="153"/>
      <c r="O1355" s="155">
        <v>21983157243</v>
      </c>
      <c r="P1355" s="156" t="s">
        <v>2077</v>
      </c>
      <c r="Q1355" s="157" t="s">
        <v>110</v>
      </c>
      <c r="R1355" s="158">
        <v>46147</v>
      </c>
      <c r="S1355" s="159"/>
      <c r="T1355" s="159" t="s">
        <v>62</v>
      </c>
      <c r="U1355" s="159" t="s">
        <v>111</v>
      </c>
      <c r="V1355" s="154">
        <v>46146</v>
      </c>
      <c r="W1355" s="154" t="s">
        <v>126</v>
      </c>
      <c r="X1355" s="154" t="s">
        <v>126</v>
      </c>
      <c r="Y1355" s="160"/>
      <c r="Z1355" s="160" t="s">
        <v>128</v>
      </c>
      <c r="AA1355" s="153">
        <v>94</v>
      </c>
      <c r="AB1355" s="153">
        <v>1.6</v>
      </c>
      <c r="AC1355" s="182">
        <f t="shared" si="44"/>
        <v>36.718749999999993</v>
      </c>
      <c r="AD1355" s="153" t="str">
        <f t="shared" si="45"/>
        <v>OBESIDADE II</v>
      </c>
      <c r="AE1355" s="233" t="s">
        <v>1092</v>
      </c>
      <c r="AF1355" s="153" t="s">
        <v>130</v>
      </c>
      <c r="AG1355" s="159"/>
      <c r="AH1355" s="153"/>
      <c r="AI1355" s="161"/>
      <c r="AJ1355" s="153"/>
      <c r="AK1355" s="153"/>
      <c r="AL1355" s="207" t="s">
        <v>131</v>
      </c>
      <c r="AM1355" s="207"/>
      <c r="AN1355" s="207"/>
      <c r="AO1355" s="207" t="str">
        <f ca="1">IF(R1355="","",IF(R1355&gt;TODAY(),"0 meses",DATEDIF(R1355,TODAY(),"m") &amp; " meses"))</f>
        <v>1 meses</v>
      </c>
      <c r="AP1355" s="147" t="s">
        <v>67</v>
      </c>
      <c r="AQ1355" s="147" t="s">
        <v>67</v>
      </c>
      <c r="AR1355" s="147"/>
      <c r="AS1355" s="209" t="s">
        <v>68</v>
      </c>
      <c r="AT1355" s="223" t="str">
        <f>MONTH(B1355)&amp;"/"&amp;YEAR(B1355)</f>
        <v>3/2026</v>
      </c>
      <c r="AU1355" s="223">
        <f>WEEKNUM(B1355)-WEEKNUM(EOMONTH(B1355,-1)+1)+1</f>
        <v>5</v>
      </c>
      <c r="AV1355" s="209" t="str">
        <f>MONTH(R1355)&amp;"/"&amp;YEAR(R1355)</f>
        <v>5/2026</v>
      </c>
      <c r="AW1355" s="209">
        <f>WEEKNUM(R1355)-WEEKNUM(EOMONTH(R1355,-1)+1)+1</f>
        <v>2</v>
      </c>
      <c r="AX1355" s="209">
        <f>IF(BB1355="S",IF(Q1355="1. Aceitou o programa",R1355-B1355,0),0)</f>
        <v>35</v>
      </c>
      <c r="AY1355" s="209">
        <f>IF(BB1355="S",IF(AND(S1355&lt;&gt;"",R1355&lt;&gt;""),S1355-R1355,0),0)</f>
        <v>0</v>
      </c>
      <c r="AZ1355" s="209">
        <f>IF(BB1355="S",IF(Q1355="1. Aceitou o programa",IF(OR(X1355="Não se Aplica",X1355=""),IF(OR(W1355="Não se Aplica",W1355=""),0,W1355-V1355),AVERAGE(X1355-W1355,W1355-V1355)),0),0)</f>
        <v>0</v>
      </c>
      <c r="BA1355" s="209">
        <f>IF(BB1355="S",IF(AND(Q1355="1. Aceitou o programa",AH1355="Realizada"),IFERROR(IF(AG1355="",0,AG1355-R1355),0),0),0)</f>
        <v>0</v>
      </c>
      <c r="BB1355" s="209" t="str">
        <f>_xlfn.XLOOKUP(U1355,'Lista Suspensa'!$AA$20:$AA$23,'Lista Suspensa'!$AB$20:$AB$23,"N/A")</f>
        <v>S</v>
      </c>
    </row>
    <row r="1356" spans="1:54" ht="12" customHeight="1">
      <c r="A1356" s="151" t="s">
        <v>54</v>
      </c>
      <c r="B1356" s="152">
        <v>46112</v>
      </c>
      <c r="C1356" s="153" t="s">
        <v>55</v>
      </c>
      <c r="D1356" s="153" t="s">
        <v>56</v>
      </c>
      <c r="E1356" s="244">
        <v>79089781</v>
      </c>
      <c r="F1356" s="144" t="s">
        <v>3076</v>
      </c>
      <c r="G1356" s="230"/>
      <c r="H1356" s="154">
        <v>27456</v>
      </c>
      <c r="I1356" s="153">
        <v>51</v>
      </c>
      <c r="J1356" s="148" t="s">
        <v>70</v>
      </c>
      <c r="K1356" s="153"/>
      <c r="L1356" s="153"/>
      <c r="M1356" s="153"/>
      <c r="N1356" s="153"/>
      <c r="O1356" s="155">
        <v>21984385177</v>
      </c>
      <c r="P1356" s="156" t="s">
        <v>60</v>
      </c>
      <c r="Q1356" s="157" t="s">
        <v>110</v>
      </c>
      <c r="R1356" s="158">
        <v>46147</v>
      </c>
      <c r="S1356" s="159"/>
      <c r="T1356" s="159" t="s">
        <v>62</v>
      </c>
      <c r="U1356" s="159" t="s">
        <v>111</v>
      </c>
      <c r="V1356" s="154">
        <v>46113</v>
      </c>
      <c r="W1356" s="154">
        <v>46146</v>
      </c>
      <c r="X1356" s="154" t="s">
        <v>126</v>
      </c>
      <c r="Y1356" s="160" t="s">
        <v>3077</v>
      </c>
      <c r="Z1356" s="160" t="s">
        <v>128</v>
      </c>
      <c r="AA1356" s="153">
        <v>138</v>
      </c>
      <c r="AB1356" s="153">
        <v>1.64</v>
      </c>
      <c r="AC1356" s="182">
        <f t="shared" si="44"/>
        <v>51.308744794765026</v>
      </c>
      <c r="AD1356" s="153" t="str">
        <f t="shared" si="45"/>
        <v>OBESIDADE III</v>
      </c>
      <c r="AE1356" s="233" t="s">
        <v>139</v>
      </c>
      <c r="AF1356" s="153" t="s">
        <v>130</v>
      </c>
      <c r="AG1356" s="159"/>
      <c r="AH1356" s="153"/>
      <c r="AI1356" s="161"/>
      <c r="AJ1356" s="153"/>
      <c r="AK1356" s="153"/>
      <c r="AL1356" s="207" t="s">
        <v>143</v>
      </c>
      <c r="AM1356" s="207"/>
      <c r="AN1356" s="207"/>
      <c r="AO1356" s="207" t="str">
        <f ca="1">IF(R1356="","",IF(R1356&gt;TODAY(),"0 meses",DATEDIF(R1356,TODAY(),"m") &amp; " meses"))</f>
        <v>1 meses</v>
      </c>
      <c r="AP1356" s="147" t="s">
        <v>67</v>
      </c>
      <c r="AQ1356" s="147" t="s">
        <v>67</v>
      </c>
      <c r="AR1356" s="147"/>
      <c r="AS1356" s="209" t="s">
        <v>68</v>
      </c>
      <c r="AT1356" s="223" t="str">
        <f>MONTH(B1356)&amp;"/"&amp;YEAR(B1356)</f>
        <v>3/2026</v>
      </c>
      <c r="AU1356" s="223">
        <f>WEEKNUM(B1356)-WEEKNUM(EOMONTH(B1356,-1)+1)+1</f>
        <v>5</v>
      </c>
      <c r="AV1356" s="209" t="str">
        <f>MONTH(R1356)&amp;"/"&amp;YEAR(R1356)</f>
        <v>5/2026</v>
      </c>
      <c r="AW1356" s="209">
        <f>WEEKNUM(R1356)-WEEKNUM(EOMONTH(R1356,-1)+1)+1</f>
        <v>2</v>
      </c>
      <c r="AX1356" s="209">
        <f>IF(BB1356="S",IF(Q1356="1. Aceitou o programa",R1356-B1356,0),0)</f>
        <v>35</v>
      </c>
      <c r="AY1356" s="209">
        <f>IF(BB1356="S",IF(AND(S1356&lt;&gt;"",R1356&lt;&gt;""),S1356-R1356,0),0)</f>
        <v>0</v>
      </c>
      <c r="AZ1356" s="209">
        <f>IF(BB1356="S",IF(Q1356="1. Aceitou o programa",IF(OR(X1356="Não se Aplica",X1356=""),IF(OR(W1356="Não se Aplica",W1356=""),0,W1356-V1356),AVERAGE(X1356-W1356,W1356-V1356)),0),0)</f>
        <v>33</v>
      </c>
      <c r="BA1356" s="209">
        <f>IF(BB1356="S",IF(AND(Q1356="1. Aceitou o programa",AH1356="Realizada"),IFERROR(IF(AG1356="",0,AG1356-R1356),0),0),0)</f>
        <v>0</v>
      </c>
      <c r="BB1356" s="209" t="str">
        <f>_xlfn.XLOOKUP(U1356,'Lista Suspensa'!$AA$20:$AA$23,'Lista Suspensa'!$AB$20:$AB$23,"N/A")</f>
        <v>S</v>
      </c>
    </row>
    <row r="1357" spans="1:54" ht="12" customHeight="1">
      <c r="A1357" s="151" t="s">
        <v>54</v>
      </c>
      <c r="B1357" s="152">
        <v>46112</v>
      </c>
      <c r="C1357" s="153" t="s">
        <v>55</v>
      </c>
      <c r="D1357" s="153" t="s">
        <v>56</v>
      </c>
      <c r="E1357" s="244">
        <v>78083489</v>
      </c>
      <c r="F1357" s="144" t="s">
        <v>3078</v>
      </c>
      <c r="G1357" s="230"/>
      <c r="H1357" s="154">
        <v>31981</v>
      </c>
      <c r="I1357" s="153">
        <v>38</v>
      </c>
      <c r="J1357" s="148" t="s">
        <v>70</v>
      </c>
      <c r="K1357" s="153"/>
      <c r="L1357" s="153"/>
      <c r="M1357" s="153"/>
      <c r="N1357" s="153"/>
      <c r="O1357" s="155">
        <v>21976428739</v>
      </c>
      <c r="P1357" s="156" t="s">
        <v>60</v>
      </c>
      <c r="Q1357" s="157" t="s">
        <v>110</v>
      </c>
      <c r="R1357" s="158">
        <v>46147</v>
      </c>
      <c r="S1357" s="159"/>
      <c r="T1357" s="159" t="s">
        <v>62</v>
      </c>
      <c r="U1357" s="159" t="s">
        <v>111</v>
      </c>
      <c r="V1357" s="154">
        <v>46113</v>
      </c>
      <c r="W1357" s="154">
        <v>46146</v>
      </c>
      <c r="X1357" s="154" t="s">
        <v>126</v>
      </c>
      <c r="Y1357" s="160" t="s">
        <v>3079</v>
      </c>
      <c r="Z1357" s="160" t="s">
        <v>128</v>
      </c>
      <c r="AA1357" s="153">
        <v>128</v>
      </c>
      <c r="AB1357" s="153">
        <v>1.65</v>
      </c>
      <c r="AC1357" s="182">
        <f t="shared" si="44"/>
        <v>47.015610651974292</v>
      </c>
      <c r="AD1357" s="153" t="str">
        <f t="shared" si="45"/>
        <v>OBESIDADE III</v>
      </c>
      <c r="AE1357" s="233" t="s">
        <v>1018</v>
      </c>
      <c r="AF1357" s="153" t="s">
        <v>130</v>
      </c>
      <c r="AG1357" s="159"/>
      <c r="AH1357" s="153"/>
      <c r="AI1357" s="161"/>
      <c r="AJ1357" s="153"/>
      <c r="AK1357" s="153"/>
      <c r="AL1357" s="207" t="s">
        <v>131</v>
      </c>
      <c r="AM1357" s="207"/>
      <c r="AN1357" s="207"/>
      <c r="AO1357" s="207" t="str">
        <f ca="1">IF(R1357="","",IF(R1357&gt;TODAY(),"0 meses",DATEDIF(R1357,TODAY(),"m") &amp; " meses"))</f>
        <v>1 meses</v>
      </c>
      <c r="AP1357" s="147" t="s">
        <v>67</v>
      </c>
      <c r="AQ1357" s="147" t="s">
        <v>67</v>
      </c>
      <c r="AR1357" s="147"/>
      <c r="AS1357" s="209" t="s">
        <v>68</v>
      </c>
      <c r="AT1357" s="223" t="str">
        <f>MONTH(B1357)&amp;"/"&amp;YEAR(B1357)</f>
        <v>3/2026</v>
      </c>
      <c r="AU1357" s="223">
        <f>WEEKNUM(B1357)-WEEKNUM(EOMONTH(B1357,-1)+1)+1</f>
        <v>5</v>
      </c>
      <c r="AV1357" s="209" t="str">
        <f>MONTH(R1357)&amp;"/"&amp;YEAR(R1357)</f>
        <v>5/2026</v>
      </c>
      <c r="AW1357" s="209">
        <f>WEEKNUM(R1357)-WEEKNUM(EOMONTH(R1357,-1)+1)+1</f>
        <v>2</v>
      </c>
      <c r="AX1357" s="209">
        <f>IF(BB1357="S",IF(Q1357="1. Aceitou o programa",R1357-B1357,0),0)</f>
        <v>35</v>
      </c>
      <c r="AY1357" s="209">
        <f>IF(BB1357="S",IF(AND(S1357&lt;&gt;"",R1357&lt;&gt;""),S1357-R1357,0),0)</f>
        <v>0</v>
      </c>
      <c r="AZ1357" s="209">
        <f>IF(BB1357="S",IF(Q1357="1. Aceitou o programa",IF(OR(X1357="Não se Aplica",X1357=""),IF(OR(W1357="Não se Aplica",W1357=""),0,W1357-V1357),AVERAGE(X1357-W1357,W1357-V1357)),0),0)</f>
        <v>33</v>
      </c>
      <c r="BA1357" s="209">
        <f>IF(BB1357="S",IF(AND(Q1357="1. Aceitou o programa",AH1357="Realizada"),IFERROR(IF(AG1357="",0,AG1357-R1357),0),0),0)</f>
        <v>0</v>
      </c>
      <c r="BB1357" s="209" t="str">
        <f>_xlfn.XLOOKUP(U1357,'Lista Suspensa'!$AA$20:$AA$23,'Lista Suspensa'!$AB$20:$AB$23,"N/A")</f>
        <v>S</v>
      </c>
    </row>
    <row r="1358" spans="1:54" ht="12" customHeight="1">
      <c r="A1358" s="151" t="s">
        <v>54</v>
      </c>
      <c r="B1358" s="152">
        <v>46112</v>
      </c>
      <c r="C1358" s="153" t="s">
        <v>55</v>
      </c>
      <c r="D1358" s="153" t="s">
        <v>56</v>
      </c>
      <c r="E1358" s="244">
        <v>93806310</v>
      </c>
      <c r="F1358" s="144" t="s">
        <v>3080</v>
      </c>
      <c r="G1358" s="230"/>
      <c r="H1358" s="154">
        <v>31227</v>
      </c>
      <c r="I1358" s="153">
        <v>40</v>
      </c>
      <c r="J1358" s="148" t="s">
        <v>70</v>
      </c>
      <c r="K1358" s="153" t="s">
        <v>101</v>
      </c>
      <c r="L1358" s="153"/>
      <c r="M1358" s="153"/>
      <c r="N1358" s="153"/>
      <c r="O1358" s="155">
        <v>21987578736</v>
      </c>
      <c r="P1358" s="156" t="s">
        <v>60</v>
      </c>
      <c r="Q1358" s="157" t="s">
        <v>110</v>
      </c>
      <c r="R1358" s="158">
        <v>46147</v>
      </c>
      <c r="S1358" s="159"/>
      <c r="T1358" s="159" t="s">
        <v>62</v>
      </c>
      <c r="U1358" s="159" t="s">
        <v>111</v>
      </c>
      <c r="V1358" s="154">
        <v>46147</v>
      </c>
      <c r="W1358" s="154" t="s">
        <v>126</v>
      </c>
      <c r="X1358" s="154" t="s">
        <v>126</v>
      </c>
      <c r="Y1358" s="160" t="s">
        <v>3081</v>
      </c>
      <c r="Z1358" s="160" t="s">
        <v>128</v>
      </c>
      <c r="AA1358" s="153">
        <v>90</v>
      </c>
      <c r="AB1358" s="153">
        <v>1.63</v>
      </c>
      <c r="AC1358" s="182">
        <f t="shared" si="44"/>
        <v>33.874063758515568</v>
      </c>
      <c r="AD1358" s="153" t="str">
        <f t="shared" si="45"/>
        <v>OBESIDADE I</v>
      </c>
      <c r="AE1358" s="233" t="s">
        <v>135</v>
      </c>
      <c r="AF1358" s="153" t="s">
        <v>130</v>
      </c>
      <c r="AG1358" s="159"/>
      <c r="AH1358" s="153"/>
      <c r="AI1358" s="161"/>
      <c r="AJ1358" s="153"/>
      <c r="AK1358" s="153"/>
      <c r="AL1358" s="207" t="s">
        <v>136</v>
      </c>
      <c r="AM1358" s="207"/>
      <c r="AN1358" s="207"/>
      <c r="AO1358" s="207" t="str">
        <f ca="1">IF(R1358="","",IF(R1358&gt;TODAY(),"0 meses",DATEDIF(R1358,TODAY(),"m") &amp; " meses"))</f>
        <v>1 meses</v>
      </c>
      <c r="AP1358" s="147" t="s">
        <v>67</v>
      </c>
      <c r="AQ1358" s="147" t="s">
        <v>67</v>
      </c>
      <c r="AR1358" s="147"/>
      <c r="AS1358" s="209" t="s">
        <v>68</v>
      </c>
      <c r="AT1358" s="223" t="str">
        <f>MONTH(B1358)&amp;"/"&amp;YEAR(B1358)</f>
        <v>3/2026</v>
      </c>
      <c r="AU1358" s="223">
        <f>WEEKNUM(B1358)-WEEKNUM(EOMONTH(B1358,-1)+1)+1</f>
        <v>5</v>
      </c>
      <c r="AV1358" s="209" t="str">
        <f>MONTH(R1358)&amp;"/"&amp;YEAR(R1358)</f>
        <v>5/2026</v>
      </c>
      <c r="AW1358" s="209">
        <f>WEEKNUM(R1358)-WEEKNUM(EOMONTH(R1358,-1)+1)+1</f>
        <v>2</v>
      </c>
      <c r="AX1358" s="209">
        <f>IF(BB1358="S",IF(Q1358="1. Aceitou o programa",R1358-B1358,0),0)</f>
        <v>35</v>
      </c>
      <c r="AY1358" s="209">
        <f>IF(BB1358="S",IF(AND(S1358&lt;&gt;"",R1358&lt;&gt;""),S1358-R1358,0),0)</f>
        <v>0</v>
      </c>
      <c r="AZ1358" s="209">
        <f>IF(BB1358="S",IF(Q1358="1. Aceitou o programa",IF(OR(X1358="Não se Aplica",X1358=""),IF(OR(W1358="Não se Aplica",W1358=""),0,W1358-V1358),AVERAGE(X1358-W1358,W1358-V1358)),0),0)</f>
        <v>0</v>
      </c>
      <c r="BA1358" s="209">
        <f>IF(BB1358="S",IF(AND(Q1358="1. Aceitou o programa",AH1358="Realizada"),IFERROR(IF(AG1358="",0,AG1358-R1358),0),0),0)</f>
        <v>0</v>
      </c>
      <c r="BB1358" s="209" t="str">
        <f>_xlfn.XLOOKUP(U1358,'Lista Suspensa'!$AA$20:$AA$23,'Lista Suspensa'!$AB$20:$AB$23,"N/A")</f>
        <v>S</v>
      </c>
    </row>
    <row r="1359" spans="1:54" ht="12" customHeight="1">
      <c r="A1359" s="151" t="s">
        <v>54</v>
      </c>
      <c r="B1359" s="152">
        <v>46112</v>
      </c>
      <c r="C1359" s="153" t="s">
        <v>55</v>
      </c>
      <c r="D1359" s="153" t="s">
        <v>56</v>
      </c>
      <c r="E1359" s="244">
        <v>86479846</v>
      </c>
      <c r="F1359" s="144" t="s">
        <v>3082</v>
      </c>
      <c r="G1359" s="230"/>
      <c r="H1359" s="154">
        <v>22707</v>
      </c>
      <c r="I1359" s="153">
        <v>64</v>
      </c>
      <c r="J1359" s="148" t="s">
        <v>70</v>
      </c>
      <c r="K1359" s="153" t="s">
        <v>101</v>
      </c>
      <c r="L1359" s="153"/>
      <c r="M1359" s="153"/>
      <c r="N1359" s="153"/>
      <c r="O1359" s="155">
        <v>21970451282</v>
      </c>
      <c r="P1359" s="156" t="s">
        <v>60</v>
      </c>
      <c r="Q1359" s="157" t="s">
        <v>110</v>
      </c>
      <c r="R1359" s="158">
        <v>46147</v>
      </c>
      <c r="S1359" s="159"/>
      <c r="T1359" s="159" t="s">
        <v>62</v>
      </c>
      <c r="U1359" s="159" t="s">
        <v>111</v>
      </c>
      <c r="V1359" s="154">
        <v>46146</v>
      </c>
      <c r="W1359" s="154" t="s">
        <v>126</v>
      </c>
      <c r="X1359" s="154" t="s">
        <v>126</v>
      </c>
      <c r="Y1359" s="160" t="s">
        <v>3083</v>
      </c>
      <c r="Z1359" s="160" t="s">
        <v>128</v>
      </c>
      <c r="AA1359" s="153">
        <v>98</v>
      </c>
      <c r="AB1359" s="153">
        <v>1.64</v>
      </c>
      <c r="AC1359" s="182">
        <f t="shared" si="44"/>
        <v>36.43664485425343</v>
      </c>
      <c r="AD1359" s="153" t="str">
        <f t="shared" si="45"/>
        <v>OBESIDADE II</v>
      </c>
      <c r="AE1359" s="233" t="s">
        <v>66</v>
      </c>
      <c r="AF1359" s="153" t="s">
        <v>130</v>
      </c>
      <c r="AG1359" s="159"/>
      <c r="AH1359" s="153"/>
      <c r="AI1359" s="161"/>
      <c r="AJ1359" s="153"/>
      <c r="AK1359" s="153"/>
      <c r="AL1359" s="207" t="s">
        <v>131</v>
      </c>
      <c r="AM1359" s="207"/>
      <c r="AN1359" s="207"/>
      <c r="AO1359" s="207" t="str">
        <f ca="1">IF(R1359="","",IF(R1359&gt;TODAY(),"0 meses",DATEDIF(R1359,TODAY(),"m") &amp; " meses"))</f>
        <v>1 meses</v>
      </c>
      <c r="AP1359" s="147" t="s">
        <v>67</v>
      </c>
      <c r="AQ1359" s="147" t="s">
        <v>67</v>
      </c>
      <c r="AR1359" s="147"/>
      <c r="AS1359" s="209" t="s">
        <v>68</v>
      </c>
      <c r="AT1359" s="223" t="str">
        <f>MONTH(B1359)&amp;"/"&amp;YEAR(B1359)</f>
        <v>3/2026</v>
      </c>
      <c r="AU1359" s="223">
        <f>WEEKNUM(B1359)-WEEKNUM(EOMONTH(B1359,-1)+1)+1</f>
        <v>5</v>
      </c>
      <c r="AV1359" s="209" t="str">
        <f>MONTH(R1359)&amp;"/"&amp;YEAR(R1359)</f>
        <v>5/2026</v>
      </c>
      <c r="AW1359" s="209">
        <f>WEEKNUM(R1359)-WEEKNUM(EOMONTH(R1359,-1)+1)+1</f>
        <v>2</v>
      </c>
      <c r="AX1359" s="209">
        <f>IF(BB1359="S",IF(Q1359="1. Aceitou o programa",R1359-B1359,0),0)</f>
        <v>35</v>
      </c>
      <c r="AY1359" s="209">
        <f>IF(BB1359="S",IF(AND(S1359&lt;&gt;"",R1359&lt;&gt;""),S1359-R1359,0),0)</f>
        <v>0</v>
      </c>
      <c r="AZ1359" s="209">
        <f>IF(BB1359="S",IF(Q1359="1. Aceitou o programa",IF(OR(X1359="Não se Aplica",X1359=""),IF(OR(W1359="Não se Aplica",W1359=""),0,W1359-V1359),AVERAGE(X1359-W1359,W1359-V1359)),0),0)</f>
        <v>0</v>
      </c>
      <c r="BA1359" s="209">
        <f>IF(BB1359="S",IF(AND(Q1359="1. Aceitou o programa",AH1359="Realizada"),IFERROR(IF(AG1359="",0,AG1359-R1359),0),0),0)</f>
        <v>0</v>
      </c>
      <c r="BB1359" s="209" t="str">
        <f>_xlfn.XLOOKUP(U1359,'Lista Suspensa'!$AA$20:$AA$23,'Lista Suspensa'!$AB$20:$AB$23,"N/A")</f>
        <v>S</v>
      </c>
    </row>
    <row r="1360" spans="1:54" ht="12" customHeight="1">
      <c r="A1360" s="151" t="s">
        <v>54</v>
      </c>
      <c r="B1360" s="152">
        <v>46112</v>
      </c>
      <c r="C1360" s="153" t="s">
        <v>55</v>
      </c>
      <c r="D1360" s="153" t="s">
        <v>56</v>
      </c>
      <c r="E1360" s="244">
        <v>93690653</v>
      </c>
      <c r="F1360" s="144" t="s">
        <v>3084</v>
      </c>
      <c r="G1360" s="230"/>
      <c r="H1360" s="154">
        <v>25272</v>
      </c>
      <c r="I1360" s="153">
        <v>57</v>
      </c>
      <c r="J1360" s="148" t="s">
        <v>58</v>
      </c>
      <c r="K1360" s="153" t="s">
        <v>101</v>
      </c>
      <c r="L1360" s="153"/>
      <c r="M1360" s="153"/>
      <c r="N1360" s="153"/>
      <c r="O1360" s="155">
        <v>21981128452</v>
      </c>
      <c r="P1360" s="156" t="s">
        <v>2077</v>
      </c>
      <c r="Q1360" s="157" t="s">
        <v>110</v>
      </c>
      <c r="R1360" s="158">
        <v>46147</v>
      </c>
      <c r="S1360" s="159"/>
      <c r="T1360" s="159" t="s">
        <v>62</v>
      </c>
      <c r="U1360" s="159" t="s">
        <v>111</v>
      </c>
      <c r="V1360" s="154">
        <v>46146</v>
      </c>
      <c r="W1360" s="154" t="s">
        <v>126</v>
      </c>
      <c r="X1360" s="154" t="s">
        <v>126</v>
      </c>
      <c r="Y1360" s="160" t="s">
        <v>3085</v>
      </c>
      <c r="Z1360" s="160" t="s">
        <v>65</v>
      </c>
      <c r="AA1360" s="153">
        <v>115</v>
      </c>
      <c r="AB1360" s="153">
        <v>1.8</v>
      </c>
      <c r="AC1360" s="182">
        <f t="shared" si="44"/>
        <v>35.493827160493822</v>
      </c>
      <c r="AD1360" s="153" t="str">
        <f t="shared" si="45"/>
        <v>OBESIDADE II</v>
      </c>
      <c r="AE1360" s="233" t="s">
        <v>139</v>
      </c>
      <c r="AF1360" s="153" t="s">
        <v>130</v>
      </c>
      <c r="AG1360" s="159"/>
      <c r="AH1360" s="153"/>
      <c r="AI1360" s="161"/>
      <c r="AJ1360" s="153"/>
      <c r="AK1360" s="153"/>
      <c r="AL1360" s="207" t="s">
        <v>131</v>
      </c>
      <c r="AM1360" s="207"/>
      <c r="AN1360" s="207"/>
      <c r="AO1360" s="207" t="str">
        <f ca="1">IF(R1360="","",IF(R1360&gt;TODAY(),"0 meses",DATEDIF(R1360,TODAY(),"m") &amp; " meses"))</f>
        <v>1 meses</v>
      </c>
      <c r="AP1360" s="147" t="s">
        <v>67</v>
      </c>
      <c r="AQ1360" s="147" t="s">
        <v>67</v>
      </c>
      <c r="AR1360" s="147"/>
      <c r="AS1360" s="209" t="s">
        <v>68</v>
      </c>
      <c r="AT1360" s="223" t="str">
        <f>MONTH(B1360)&amp;"/"&amp;YEAR(B1360)</f>
        <v>3/2026</v>
      </c>
      <c r="AU1360" s="223">
        <f>WEEKNUM(B1360)-WEEKNUM(EOMONTH(B1360,-1)+1)+1</f>
        <v>5</v>
      </c>
      <c r="AV1360" s="209" t="str">
        <f>MONTH(R1360)&amp;"/"&amp;YEAR(R1360)</f>
        <v>5/2026</v>
      </c>
      <c r="AW1360" s="209">
        <f>WEEKNUM(R1360)-WEEKNUM(EOMONTH(R1360,-1)+1)+1</f>
        <v>2</v>
      </c>
      <c r="AX1360" s="209">
        <f>IF(BB1360="S",IF(Q1360="1. Aceitou o programa",R1360-B1360,0),0)</f>
        <v>35</v>
      </c>
      <c r="AY1360" s="209">
        <f>IF(BB1360="S",IF(AND(S1360&lt;&gt;"",R1360&lt;&gt;""),S1360-R1360,0),0)</f>
        <v>0</v>
      </c>
      <c r="AZ1360" s="209">
        <f>IF(BB1360="S",IF(Q1360="1. Aceitou o programa",IF(OR(X1360="Não se Aplica",X1360=""),IF(OR(W1360="Não se Aplica",W1360=""),0,W1360-V1360),AVERAGE(X1360-W1360,W1360-V1360)),0),0)</f>
        <v>0</v>
      </c>
      <c r="BA1360" s="209">
        <f>IF(BB1360="S",IF(AND(Q1360="1. Aceitou o programa",AH1360="Realizada"),IFERROR(IF(AG1360="",0,AG1360-R1360),0),0),0)</f>
        <v>0</v>
      </c>
      <c r="BB1360" s="209" t="str">
        <f>_xlfn.XLOOKUP(U1360,'Lista Suspensa'!$AA$20:$AA$23,'Lista Suspensa'!$AB$20:$AB$23,"N/A")</f>
        <v>S</v>
      </c>
    </row>
    <row r="1361" spans="1:54" ht="12" customHeight="1">
      <c r="A1361" s="151" t="s">
        <v>54</v>
      </c>
      <c r="B1361" s="152">
        <v>46112</v>
      </c>
      <c r="C1361" s="153" t="s">
        <v>55</v>
      </c>
      <c r="D1361" s="153" t="s">
        <v>56</v>
      </c>
      <c r="E1361" s="244">
        <v>95069554</v>
      </c>
      <c r="F1361" s="144" t="s">
        <v>3086</v>
      </c>
      <c r="G1361" s="230"/>
      <c r="H1361" s="154">
        <v>26156</v>
      </c>
      <c r="I1361" s="153">
        <v>54</v>
      </c>
      <c r="J1361" s="148" t="s">
        <v>58</v>
      </c>
      <c r="K1361" s="153" t="s">
        <v>101</v>
      </c>
      <c r="L1361" s="153"/>
      <c r="M1361" s="153"/>
      <c r="N1361" s="153"/>
      <c r="O1361" s="155">
        <v>21981520645</v>
      </c>
      <c r="P1361" s="156" t="s">
        <v>3022</v>
      </c>
      <c r="Q1361" s="157" t="s">
        <v>110</v>
      </c>
      <c r="R1361" s="158">
        <v>46147</v>
      </c>
      <c r="S1361" s="159"/>
      <c r="T1361" s="159" t="s">
        <v>62</v>
      </c>
      <c r="U1361" s="159" t="s">
        <v>111</v>
      </c>
      <c r="V1361" s="154">
        <v>46146</v>
      </c>
      <c r="W1361" s="154"/>
      <c r="X1361" s="154"/>
      <c r="Y1361" s="160" t="s">
        <v>3087</v>
      </c>
      <c r="Z1361" s="160" t="s">
        <v>128</v>
      </c>
      <c r="AA1361" s="153">
        <v>127</v>
      </c>
      <c r="AB1361" s="153">
        <v>1.86</v>
      </c>
      <c r="AC1361" s="182">
        <f t="shared" si="44"/>
        <v>36.709446178748983</v>
      </c>
      <c r="AD1361" s="153" t="str">
        <f t="shared" si="45"/>
        <v>OBESIDADE II</v>
      </c>
      <c r="AE1361" s="233" t="s">
        <v>66</v>
      </c>
      <c r="AF1361" s="153" t="s">
        <v>130</v>
      </c>
      <c r="AG1361" s="159"/>
      <c r="AH1361" s="153"/>
      <c r="AI1361" s="161"/>
      <c r="AJ1361" s="153"/>
      <c r="AK1361" s="153"/>
      <c r="AL1361" s="207" t="s">
        <v>131</v>
      </c>
      <c r="AM1361" s="207"/>
      <c r="AN1361" s="207"/>
      <c r="AO1361" s="207" t="str">
        <f ca="1">IF(R1361="","",IF(R1361&gt;TODAY(),"0 meses",DATEDIF(R1361,TODAY(),"m") &amp; " meses"))</f>
        <v>1 meses</v>
      </c>
      <c r="AP1361" s="147" t="s">
        <v>67</v>
      </c>
      <c r="AQ1361" s="147" t="s">
        <v>67</v>
      </c>
      <c r="AR1361" s="147"/>
      <c r="AS1361" s="209" t="s">
        <v>68</v>
      </c>
      <c r="AT1361" s="223" t="str">
        <f>MONTH(B1361)&amp;"/"&amp;YEAR(B1361)</f>
        <v>3/2026</v>
      </c>
      <c r="AU1361" s="223">
        <f>WEEKNUM(B1361)-WEEKNUM(EOMONTH(B1361,-1)+1)+1</f>
        <v>5</v>
      </c>
      <c r="AV1361" s="209" t="str">
        <f>MONTH(R1361)&amp;"/"&amp;YEAR(R1361)</f>
        <v>5/2026</v>
      </c>
      <c r="AW1361" s="209">
        <f>WEEKNUM(R1361)-WEEKNUM(EOMONTH(R1361,-1)+1)+1</f>
        <v>2</v>
      </c>
      <c r="AX1361" s="209">
        <f>IF(BB1361="S",IF(Q1361="1. Aceitou o programa",R1361-B1361,0),0)</f>
        <v>35</v>
      </c>
      <c r="AY1361" s="209">
        <f>IF(BB1361="S",IF(AND(S1361&lt;&gt;"",R1361&lt;&gt;""),S1361-R1361,0),0)</f>
        <v>0</v>
      </c>
      <c r="AZ1361" s="209">
        <f>IF(BB1361="S",IF(Q1361="1. Aceitou o programa",IF(OR(X1361="Não se Aplica",X1361=""),IF(OR(W1361="Não se Aplica",W1361=""),0,W1361-V1361),AVERAGE(X1361-W1361,W1361-V1361)),0),0)</f>
        <v>0</v>
      </c>
      <c r="BA1361" s="209">
        <f>IF(BB1361="S",IF(AND(Q1361="1. Aceitou o programa",AH1361="Realizada"),IFERROR(IF(AG1361="",0,AG1361-R1361),0),0),0)</f>
        <v>0</v>
      </c>
      <c r="BB1361" s="209" t="str">
        <f>_xlfn.XLOOKUP(U1361,'Lista Suspensa'!$AA$20:$AA$23,'Lista Suspensa'!$AB$20:$AB$23,"N/A")</f>
        <v>S</v>
      </c>
    </row>
    <row r="1362" spans="1:54" ht="12" customHeight="1">
      <c r="A1362" s="151" t="s">
        <v>54</v>
      </c>
      <c r="B1362" s="152">
        <v>46112</v>
      </c>
      <c r="C1362" s="153" t="s">
        <v>55</v>
      </c>
      <c r="D1362" s="153" t="s">
        <v>56</v>
      </c>
      <c r="E1362" s="244">
        <v>93104694</v>
      </c>
      <c r="F1362" s="144" t="s">
        <v>3088</v>
      </c>
      <c r="G1362" s="230"/>
      <c r="H1362" s="154">
        <v>26350</v>
      </c>
      <c r="I1362" s="153">
        <v>54</v>
      </c>
      <c r="J1362" s="148" t="s">
        <v>70</v>
      </c>
      <c r="K1362" s="153" t="s">
        <v>101</v>
      </c>
      <c r="L1362" s="153"/>
      <c r="M1362" s="153"/>
      <c r="N1362" s="153"/>
      <c r="O1362" s="155">
        <v>21997671946</v>
      </c>
      <c r="P1362" s="156" t="s">
        <v>2077</v>
      </c>
      <c r="Q1362" s="157" t="s">
        <v>110</v>
      </c>
      <c r="R1362" s="158">
        <v>46147</v>
      </c>
      <c r="S1362" s="159"/>
      <c r="T1362" s="159" t="s">
        <v>62</v>
      </c>
      <c r="U1362" s="159" t="s">
        <v>111</v>
      </c>
      <c r="V1362" s="154">
        <v>46146</v>
      </c>
      <c r="W1362" s="154" t="s">
        <v>126</v>
      </c>
      <c r="X1362" s="154" t="s">
        <v>126</v>
      </c>
      <c r="Y1362" s="160" t="s">
        <v>3089</v>
      </c>
      <c r="Z1362" s="160" t="s">
        <v>128</v>
      </c>
      <c r="AA1362" s="153">
        <v>87</v>
      </c>
      <c r="AB1362" s="153">
        <v>1.53</v>
      </c>
      <c r="AC1362" s="182">
        <f t="shared" si="44"/>
        <v>37.165192874535435</v>
      </c>
      <c r="AD1362" s="153" t="str">
        <f t="shared" si="45"/>
        <v>OBESIDADE II</v>
      </c>
      <c r="AE1362" s="233" t="s">
        <v>139</v>
      </c>
      <c r="AF1362" s="153" t="s">
        <v>130</v>
      </c>
      <c r="AG1362" s="159"/>
      <c r="AH1362" s="153"/>
      <c r="AI1362" s="161"/>
      <c r="AJ1362" s="153"/>
      <c r="AK1362" s="153"/>
      <c r="AL1362" s="207" t="s">
        <v>131</v>
      </c>
      <c r="AM1362" s="207"/>
      <c r="AN1362" s="207"/>
      <c r="AO1362" s="207" t="str">
        <f ca="1">IF(R1362="","",IF(R1362&gt;TODAY(),"0 meses",DATEDIF(R1362,TODAY(),"m") &amp; " meses"))</f>
        <v>1 meses</v>
      </c>
      <c r="AP1362" s="147" t="s">
        <v>67</v>
      </c>
      <c r="AQ1362" s="147" t="s">
        <v>67</v>
      </c>
      <c r="AR1362" s="147"/>
      <c r="AS1362" s="209" t="s">
        <v>68</v>
      </c>
      <c r="AT1362" s="223" t="str">
        <f>MONTH(B1362)&amp;"/"&amp;YEAR(B1362)</f>
        <v>3/2026</v>
      </c>
      <c r="AU1362" s="223">
        <f>WEEKNUM(B1362)-WEEKNUM(EOMONTH(B1362,-1)+1)+1</f>
        <v>5</v>
      </c>
      <c r="AV1362" s="209" t="str">
        <f>MONTH(R1362)&amp;"/"&amp;YEAR(R1362)</f>
        <v>5/2026</v>
      </c>
      <c r="AW1362" s="209">
        <f>WEEKNUM(R1362)-WEEKNUM(EOMONTH(R1362,-1)+1)+1</f>
        <v>2</v>
      </c>
      <c r="AX1362" s="209">
        <f>IF(BB1362="S",IF(Q1362="1. Aceitou o programa",R1362-B1362,0),0)</f>
        <v>35</v>
      </c>
      <c r="AY1362" s="209">
        <f>IF(BB1362="S",IF(AND(S1362&lt;&gt;"",R1362&lt;&gt;""),S1362-R1362,0),0)</f>
        <v>0</v>
      </c>
      <c r="AZ1362" s="209">
        <f>IF(BB1362="S",IF(Q1362="1. Aceitou o programa",IF(OR(X1362="Não se Aplica",X1362=""),IF(OR(W1362="Não se Aplica",W1362=""),0,W1362-V1362),AVERAGE(X1362-W1362,W1362-V1362)),0),0)</f>
        <v>0</v>
      </c>
      <c r="BA1362" s="209">
        <f>IF(BB1362="S",IF(AND(Q1362="1. Aceitou o programa",AH1362="Realizada"),IFERROR(IF(AG1362="",0,AG1362-R1362),0),0),0)</f>
        <v>0</v>
      </c>
      <c r="BB1362" s="209" t="str">
        <f>_xlfn.XLOOKUP(U1362,'Lista Suspensa'!$AA$20:$AA$23,'Lista Suspensa'!$AB$20:$AB$23,"N/A")</f>
        <v>S</v>
      </c>
    </row>
    <row r="1363" spans="1:54" ht="12" customHeight="1">
      <c r="A1363" s="151" t="s">
        <v>54</v>
      </c>
      <c r="B1363" s="152">
        <v>46112</v>
      </c>
      <c r="C1363" s="153" t="s">
        <v>55</v>
      </c>
      <c r="D1363" s="153" t="s">
        <v>56</v>
      </c>
      <c r="E1363" s="244">
        <v>93160494</v>
      </c>
      <c r="F1363" s="144" t="s">
        <v>3090</v>
      </c>
      <c r="G1363" s="230"/>
      <c r="H1363" s="154">
        <v>30080</v>
      </c>
      <c r="I1363" s="153">
        <v>44</v>
      </c>
      <c r="J1363" s="148" t="s">
        <v>70</v>
      </c>
      <c r="K1363" s="153" t="s">
        <v>101</v>
      </c>
      <c r="L1363" s="153"/>
      <c r="M1363" s="153"/>
      <c r="N1363" s="153"/>
      <c r="O1363" s="155">
        <v>21974781988</v>
      </c>
      <c r="P1363" s="156" t="s">
        <v>2077</v>
      </c>
      <c r="Q1363" s="157" t="s">
        <v>110</v>
      </c>
      <c r="R1363" s="158">
        <v>46147</v>
      </c>
      <c r="S1363" s="159"/>
      <c r="T1363" s="159" t="s">
        <v>62</v>
      </c>
      <c r="U1363" s="159" t="s">
        <v>111</v>
      </c>
      <c r="V1363" s="154">
        <v>46147</v>
      </c>
      <c r="W1363" s="154" t="s">
        <v>126</v>
      </c>
      <c r="X1363" s="154" t="s">
        <v>126</v>
      </c>
      <c r="Y1363" s="160" t="s">
        <v>3091</v>
      </c>
      <c r="Z1363" s="160" t="s">
        <v>128</v>
      </c>
      <c r="AA1363" s="153">
        <v>90</v>
      </c>
      <c r="AB1363" s="153">
        <v>1.63</v>
      </c>
      <c r="AC1363" s="182">
        <f t="shared" si="44"/>
        <v>33.874063758515568</v>
      </c>
      <c r="AD1363" s="153" t="str">
        <f t="shared" si="45"/>
        <v>OBESIDADE I</v>
      </c>
      <c r="AE1363" s="233" t="s">
        <v>129</v>
      </c>
      <c r="AF1363" s="153" t="s">
        <v>130</v>
      </c>
      <c r="AG1363" s="159"/>
      <c r="AH1363" s="153"/>
      <c r="AI1363" s="161"/>
      <c r="AJ1363" s="153"/>
      <c r="AK1363" s="153"/>
      <c r="AL1363" s="207" t="s">
        <v>131</v>
      </c>
      <c r="AM1363" s="207"/>
      <c r="AN1363" s="207"/>
      <c r="AO1363" s="207" t="str">
        <f ca="1">IF(R1363="","",IF(R1363&gt;TODAY(),"0 meses",DATEDIF(R1363,TODAY(),"m") &amp; " meses"))</f>
        <v>1 meses</v>
      </c>
      <c r="AP1363" s="147" t="s">
        <v>67</v>
      </c>
      <c r="AQ1363" s="147" t="s">
        <v>67</v>
      </c>
      <c r="AR1363" s="147"/>
      <c r="AS1363" s="209" t="s">
        <v>68</v>
      </c>
      <c r="AT1363" s="223" t="str">
        <f>MONTH(B1363)&amp;"/"&amp;YEAR(B1363)</f>
        <v>3/2026</v>
      </c>
      <c r="AU1363" s="223">
        <f>WEEKNUM(B1363)-WEEKNUM(EOMONTH(B1363,-1)+1)+1</f>
        <v>5</v>
      </c>
      <c r="AV1363" s="209" t="str">
        <f>MONTH(R1363)&amp;"/"&amp;YEAR(R1363)</f>
        <v>5/2026</v>
      </c>
      <c r="AW1363" s="209">
        <f>WEEKNUM(R1363)-WEEKNUM(EOMONTH(R1363,-1)+1)+1</f>
        <v>2</v>
      </c>
      <c r="AX1363" s="209">
        <f>IF(BB1363="S",IF(Q1363="1. Aceitou o programa",R1363-B1363,0),0)</f>
        <v>35</v>
      </c>
      <c r="AY1363" s="209">
        <f>IF(BB1363="S",IF(AND(S1363&lt;&gt;"",R1363&lt;&gt;""),S1363-R1363,0),0)</f>
        <v>0</v>
      </c>
      <c r="AZ1363" s="209">
        <f>IF(BB1363="S",IF(Q1363="1. Aceitou o programa",IF(OR(X1363="Não se Aplica",X1363=""),IF(OR(W1363="Não se Aplica",W1363=""),0,W1363-V1363),AVERAGE(X1363-W1363,W1363-V1363)),0),0)</f>
        <v>0</v>
      </c>
      <c r="BA1363" s="209">
        <f>IF(BB1363="S",IF(AND(Q1363="1. Aceitou o programa",AH1363="Realizada"),IFERROR(IF(AG1363="",0,AG1363-R1363),0),0),0)</f>
        <v>0</v>
      </c>
      <c r="BB1363" s="209" t="str">
        <f>_xlfn.XLOOKUP(U1363,'Lista Suspensa'!$AA$20:$AA$23,'Lista Suspensa'!$AB$20:$AB$23,"N/A")</f>
        <v>S</v>
      </c>
    </row>
    <row r="1364" spans="1:54" ht="12" customHeight="1">
      <c r="A1364" s="151" t="s">
        <v>54</v>
      </c>
      <c r="B1364" s="152">
        <v>46112</v>
      </c>
      <c r="C1364" s="153" t="s">
        <v>55</v>
      </c>
      <c r="D1364" s="153" t="s">
        <v>56</v>
      </c>
      <c r="E1364" s="244">
        <v>94279115</v>
      </c>
      <c r="F1364" s="144" t="s">
        <v>3092</v>
      </c>
      <c r="G1364" s="230"/>
      <c r="H1364" s="154">
        <v>30191</v>
      </c>
      <c r="I1364" s="153">
        <v>43</v>
      </c>
      <c r="J1364" s="148" t="s">
        <v>70</v>
      </c>
      <c r="K1364" s="153" t="s">
        <v>101</v>
      </c>
      <c r="L1364" s="153"/>
      <c r="M1364" s="153"/>
      <c r="N1364" s="153"/>
      <c r="O1364" s="155">
        <v>21976357083</v>
      </c>
      <c r="P1364" s="156" t="s">
        <v>2077</v>
      </c>
      <c r="Q1364" s="157" t="s">
        <v>110</v>
      </c>
      <c r="R1364" s="158">
        <v>46147</v>
      </c>
      <c r="S1364" s="159"/>
      <c r="T1364" s="159" t="s">
        <v>62</v>
      </c>
      <c r="U1364" s="159" t="s">
        <v>111</v>
      </c>
      <c r="V1364" s="154">
        <v>46147</v>
      </c>
      <c r="W1364" s="154" t="s">
        <v>126</v>
      </c>
      <c r="X1364" s="154" t="s">
        <v>126</v>
      </c>
      <c r="Y1364" s="160" t="s">
        <v>3093</v>
      </c>
      <c r="Z1364" s="160" t="s">
        <v>128</v>
      </c>
      <c r="AA1364" s="153">
        <v>88</v>
      </c>
      <c r="AB1364" s="153">
        <v>1.6</v>
      </c>
      <c r="AC1364" s="182">
        <f t="shared" si="44"/>
        <v>34.374999999999993</v>
      </c>
      <c r="AD1364" s="153" t="str">
        <f t="shared" si="45"/>
        <v>OBESIDADE I</v>
      </c>
      <c r="AE1364" s="233" t="s">
        <v>129</v>
      </c>
      <c r="AF1364" s="153" t="s">
        <v>130</v>
      </c>
      <c r="AG1364" s="159"/>
      <c r="AH1364" s="153"/>
      <c r="AI1364" s="161"/>
      <c r="AJ1364" s="153"/>
      <c r="AK1364" s="153"/>
      <c r="AL1364" s="207" t="s">
        <v>131</v>
      </c>
      <c r="AM1364" s="207"/>
      <c r="AN1364" s="207"/>
      <c r="AO1364" s="207" t="str">
        <f ca="1">IF(R1364="","",IF(R1364&gt;TODAY(),"0 meses",DATEDIF(R1364,TODAY(),"m") &amp; " meses"))</f>
        <v>1 meses</v>
      </c>
      <c r="AP1364" s="147" t="s">
        <v>67</v>
      </c>
      <c r="AQ1364" s="147" t="s">
        <v>67</v>
      </c>
      <c r="AR1364" s="147"/>
      <c r="AS1364" s="209" t="s">
        <v>68</v>
      </c>
      <c r="AT1364" s="223" t="str">
        <f>MONTH(B1364)&amp;"/"&amp;YEAR(B1364)</f>
        <v>3/2026</v>
      </c>
      <c r="AU1364" s="223">
        <f>WEEKNUM(B1364)-WEEKNUM(EOMONTH(B1364,-1)+1)+1</f>
        <v>5</v>
      </c>
      <c r="AV1364" s="209" t="str">
        <f>MONTH(R1364)&amp;"/"&amp;YEAR(R1364)</f>
        <v>5/2026</v>
      </c>
      <c r="AW1364" s="209">
        <f>WEEKNUM(R1364)-WEEKNUM(EOMONTH(R1364,-1)+1)+1</f>
        <v>2</v>
      </c>
      <c r="AX1364" s="209">
        <f>IF(BB1364="S",IF(Q1364="1. Aceitou o programa",R1364-B1364,0),0)</f>
        <v>35</v>
      </c>
      <c r="AY1364" s="209">
        <f>IF(BB1364="S",IF(AND(S1364&lt;&gt;"",R1364&lt;&gt;""),S1364-R1364,0),0)</f>
        <v>0</v>
      </c>
      <c r="AZ1364" s="209">
        <f>IF(BB1364="S",IF(Q1364="1. Aceitou o programa",IF(OR(X1364="Não se Aplica",X1364=""),IF(OR(W1364="Não se Aplica",W1364=""),0,W1364-V1364),AVERAGE(X1364-W1364,W1364-V1364)),0),0)</f>
        <v>0</v>
      </c>
      <c r="BA1364" s="209">
        <f>IF(BB1364="S",IF(AND(Q1364="1. Aceitou o programa",AH1364="Realizada"),IFERROR(IF(AG1364="",0,AG1364-R1364),0),0),0)</f>
        <v>0</v>
      </c>
      <c r="BB1364" s="209" t="str">
        <f>_xlfn.XLOOKUP(U1364,'Lista Suspensa'!$AA$20:$AA$23,'Lista Suspensa'!$AB$20:$AB$23,"N/A")</f>
        <v>S</v>
      </c>
    </row>
    <row r="1365" spans="1:54" ht="12" customHeight="1">
      <c r="A1365" s="151" t="s">
        <v>54</v>
      </c>
      <c r="B1365" s="152">
        <v>46112</v>
      </c>
      <c r="C1365" s="153" t="s">
        <v>55</v>
      </c>
      <c r="D1365" s="153" t="s">
        <v>56</v>
      </c>
      <c r="E1365" s="244">
        <v>94090319</v>
      </c>
      <c r="F1365" s="144" t="s">
        <v>3094</v>
      </c>
      <c r="G1365" s="230"/>
      <c r="H1365" s="154">
        <v>30904</v>
      </c>
      <c r="I1365" s="153">
        <v>41</v>
      </c>
      <c r="J1365" s="148" t="s">
        <v>58</v>
      </c>
      <c r="K1365" s="153" t="s">
        <v>101</v>
      </c>
      <c r="L1365" s="153"/>
      <c r="M1365" s="153"/>
      <c r="N1365" s="153"/>
      <c r="O1365" s="155">
        <v>21995619907</v>
      </c>
      <c r="P1365" s="156" t="s">
        <v>2077</v>
      </c>
      <c r="Q1365" s="157" t="s">
        <v>110</v>
      </c>
      <c r="R1365" s="158">
        <v>46147</v>
      </c>
      <c r="S1365" s="159"/>
      <c r="T1365" s="159" t="s">
        <v>62</v>
      </c>
      <c r="U1365" s="159" t="s">
        <v>111</v>
      </c>
      <c r="V1365" s="154">
        <v>46147</v>
      </c>
      <c r="W1365" s="154" t="s">
        <v>126</v>
      </c>
      <c r="X1365" s="154" t="s">
        <v>126</v>
      </c>
      <c r="Y1365" s="160" t="s">
        <v>3095</v>
      </c>
      <c r="Z1365" s="160" t="s">
        <v>128</v>
      </c>
      <c r="AA1365" s="153">
        <v>145</v>
      </c>
      <c r="AB1365" s="153">
        <v>1.76</v>
      </c>
      <c r="AC1365" s="182">
        <f t="shared" si="44"/>
        <v>46.810433884297524</v>
      </c>
      <c r="AD1365" s="153" t="str">
        <f t="shared" si="45"/>
        <v>OBESIDADE III</v>
      </c>
      <c r="AE1365" s="233" t="s">
        <v>1092</v>
      </c>
      <c r="AF1365" s="153" t="s">
        <v>130</v>
      </c>
      <c r="AG1365" s="159"/>
      <c r="AH1365" s="153"/>
      <c r="AI1365" s="161"/>
      <c r="AJ1365" s="153"/>
      <c r="AK1365" s="153"/>
      <c r="AL1365" s="207" t="s">
        <v>131</v>
      </c>
      <c r="AM1365" s="207"/>
      <c r="AN1365" s="207"/>
      <c r="AO1365" s="207" t="str">
        <f ca="1">IF(R1365="","",IF(R1365&gt;TODAY(),"0 meses",DATEDIF(R1365,TODAY(),"m") &amp; " meses"))</f>
        <v>1 meses</v>
      </c>
      <c r="AP1365" s="147" t="s">
        <v>67</v>
      </c>
      <c r="AQ1365" s="147" t="s">
        <v>67</v>
      </c>
      <c r="AR1365" s="147"/>
      <c r="AS1365" s="209" t="s">
        <v>68</v>
      </c>
      <c r="AT1365" s="223" t="str">
        <f>MONTH(B1365)&amp;"/"&amp;YEAR(B1365)</f>
        <v>3/2026</v>
      </c>
      <c r="AU1365" s="223">
        <f>WEEKNUM(B1365)-WEEKNUM(EOMONTH(B1365,-1)+1)+1</f>
        <v>5</v>
      </c>
      <c r="AV1365" s="209" t="str">
        <f>MONTH(R1365)&amp;"/"&amp;YEAR(R1365)</f>
        <v>5/2026</v>
      </c>
      <c r="AW1365" s="209">
        <f>WEEKNUM(R1365)-WEEKNUM(EOMONTH(R1365,-1)+1)+1</f>
        <v>2</v>
      </c>
      <c r="AX1365" s="209">
        <f>IF(BB1365="S",IF(Q1365="1. Aceitou o programa",R1365-B1365,0),0)</f>
        <v>35</v>
      </c>
      <c r="AY1365" s="209">
        <f>IF(BB1365="S",IF(AND(S1365&lt;&gt;"",R1365&lt;&gt;""),S1365-R1365,0),0)</f>
        <v>0</v>
      </c>
      <c r="AZ1365" s="209">
        <f>IF(BB1365="S",IF(Q1365="1. Aceitou o programa",IF(OR(X1365="Não se Aplica",X1365=""),IF(OR(W1365="Não se Aplica",W1365=""),0,W1365-V1365),AVERAGE(X1365-W1365,W1365-V1365)),0),0)</f>
        <v>0</v>
      </c>
      <c r="BA1365" s="209">
        <f>IF(BB1365="S",IF(AND(Q1365="1. Aceitou o programa",AH1365="Realizada"),IFERROR(IF(AG1365="",0,AG1365-R1365),0),0),0)</f>
        <v>0</v>
      </c>
      <c r="BB1365" s="209" t="str">
        <f>_xlfn.XLOOKUP(U1365,'Lista Suspensa'!$AA$20:$AA$23,'Lista Suspensa'!$AB$20:$AB$23,"N/A")</f>
        <v>S</v>
      </c>
    </row>
    <row r="1366" spans="1:54" ht="12" customHeight="1">
      <c r="A1366" s="151" t="s">
        <v>54</v>
      </c>
      <c r="B1366" s="152">
        <v>46112</v>
      </c>
      <c r="C1366" s="153" t="s">
        <v>55</v>
      </c>
      <c r="D1366" s="153" t="s">
        <v>56</v>
      </c>
      <c r="E1366" s="244">
        <v>93127920</v>
      </c>
      <c r="F1366" s="144" t="s">
        <v>3096</v>
      </c>
      <c r="G1366" s="230"/>
      <c r="H1366" s="154">
        <v>31017</v>
      </c>
      <c r="I1366" s="153">
        <v>41</v>
      </c>
      <c r="J1366" s="148" t="s">
        <v>70</v>
      </c>
      <c r="K1366" s="153" t="s">
        <v>101</v>
      </c>
      <c r="L1366" s="153"/>
      <c r="M1366" s="153"/>
      <c r="N1366" s="153"/>
      <c r="O1366" s="155">
        <v>21997157601</v>
      </c>
      <c r="P1366" s="156" t="s">
        <v>2077</v>
      </c>
      <c r="Q1366" s="157" t="s">
        <v>110</v>
      </c>
      <c r="R1366" s="158">
        <v>46147</v>
      </c>
      <c r="S1366" s="159"/>
      <c r="T1366" s="159" t="s">
        <v>62</v>
      </c>
      <c r="U1366" s="159" t="s">
        <v>111</v>
      </c>
      <c r="V1366" s="154">
        <v>46147</v>
      </c>
      <c r="W1366" s="154" t="s">
        <v>126</v>
      </c>
      <c r="X1366" s="154" t="s">
        <v>126</v>
      </c>
      <c r="Y1366" s="160" t="s">
        <v>3077</v>
      </c>
      <c r="Z1366" s="160" t="s">
        <v>128</v>
      </c>
      <c r="AA1366" s="153">
        <v>100</v>
      </c>
      <c r="AB1366" s="153">
        <v>1.71</v>
      </c>
      <c r="AC1366" s="182">
        <f t="shared" si="44"/>
        <v>34.198556820902162</v>
      </c>
      <c r="AD1366" s="153" t="str">
        <f t="shared" si="45"/>
        <v>OBESIDADE I</v>
      </c>
      <c r="AE1366" s="233" t="s">
        <v>129</v>
      </c>
      <c r="AF1366" s="153" t="s">
        <v>130</v>
      </c>
      <c r="AG1366" s="159"/>
      <c r="AH1366" s="153"/>
      <c r="AI1366" s="161"/>
      <c r="AJ1366" s="153"/>
      <c r="AK1366" s="153"/>
      <c r="AL1366" s="207" t="s">
        <v>131</v>
      </c>
      <c r="AM1366" s="207"/>
      <c r="AN1366" s="207"/>
      <c r="AO1366" s="207" t="str">
        <f ca="1">IF(R1366="","",IF(R1366&gt;TODAY(),"0 meses",DATEDIF(R1366,TODAY(),"m") &amp; " meses"))</f>
        <v>1 meses</v>
      </c>
      <c r="AP1366" s="147" t="s">
        <v>67</v>
      </c>
      <c r="AQ1366" s="147" t="s">
        <v>67</v>
      </c>
      <c r="AR1366" s="147"/>
      <c r="AS1366" s="209" t="s">
        <v>68</v>
      </c>
      <c r="AT1366" s="223" t="str">
        <f>MONTH(B1366)&amp;"/"&amp;YEAR(B1366)</f>
        <v>3/2026</v>
      </c>
      <c r="AU1366" s="223">
        <f>WEEKNUM(B1366)-WEEKNUM(EOMONTH(B1366,-1)+1)+1</f>
        <v>5</v>
      </c>
      <c r="AV1366" s="209" t="str">
        <f>MONTH(R1366)&amp;"/"&amp;YEAR(R1366)</f>
        <v>5/2026</v>
      </c>
      <c r="AW1366" s="209">
        <f>WEEKNUM(R1366)-WEEKNUM(EOMONTH(R1366,-1)+1)+1</f>
        <v>2</v>
      </c>
      <c r="AX1366" s="209">
        <f>IF(BB1366="S",IF(Q1366="1. Aceitou o programa",R1366-B1366,0),0)</f>
        <v>35</v>
      </c>
      <c r="AY1366" s="209">
        <f>IF(BB1366="S",IF(AND(S1366&lt;&gt;"",R1366&lt;&gt;""),S1366-R1366,0),0)</f>
        <v>0</v>
      </c>
      <c r="AZ1366" s="209">
        <f>IF(BB1366="S",IF(Q1366="1. Aceitou o programa",IF(OR(X1366="Não se Aplica",X1366=""),IF(OR(W1366="Não se Aplica",W1366=""),0,W1366-V1366),AVERAGE(X1366-W1366,W1366-V1366)),0),0)</f>
        <v>0</v>
      </c>
      <c r="BA1366" s="209">
        <f>IF(BB1366="S",IF(AND(Q1366="1. Aceitou o programa",AH1366="Realizada"),IFERROR(IF(AG1366="",0,AG1366-R1366),0),0),0)</f>
        <v>0</v>
      </c>
      <c r="BB1366" s="209" t="str">
        <f>_xlfn.XLOOKUP(U1366,'Lista Suspensa'!$AA$20:$AA$23,'Lista Suspensa'!$AB$20:$AB$23,"N/A")</f>
        <v>S</v>
      </c>
    </row>
    <row r="1367" spans="1:54" ht="12" customHeight="1">
      <c r="A1367" s="151" t="s">
        <v>54</v>
      </c>
      <c r="B1367" s="152">
        <v>46112</v>
      </c>
      <c r="C1367" s="153" t="s">
        <v>55</v>
      </c>
      <c r="D1367" s="153" t="s">
        <v>56</v>
      </c>
      <c r="E1367" s="244">
        <v>96144137</v>
      </c>
      <c r="F1367" s="144" t="s">
        <v>3097</v>
      </c>
      <c r="G1367" s="230"/>
      <c r="H1367" s="154">
        <v>31139</v>
      </c>
      <c r="I1367" s="153">
        <v>41</v>
      </c>
      <c r="J1367" s="148" t="s">
        <v>70</v>
      </c>
      <c r="K1367" s="153" t="s">
        <v>101</v>
      </c>
      <c r="L1367" s="153"/>
      <c r="M1367" s="153"/>
      <c r="N1367" s="153"/>
      <c r="O1367" s="155">
        <v>21987754926</v>
      </c>
      <c r="P1367" s="156" t="s">
        <v>2077</v>
      </c>
      <c r="Q1367" s="157" t="s">
        <v>110</v>
      </c>
      <c r="R1367" s="158">
        <v>46147</v>
      </c>
      <c r="S1367" s="159"/>
      <c r="T1367" s="159" t="s">
        <v>62</v>
      </c>
      <c r="U1367" s="159" t="s">
        <v>111</v>
      </c>
      <c r="V1367" s="154">
        <v>46147</v>
      </c>
      <c r="W1367" s="154" t="s">
        <v>126</v>
      </c>
      <c r="X1367" s="154" t="s">
        <v>126</v>
      </c>
      <c r="Y1367" s="160" t="s">
        <v>3087</v>
      </c>
      <c r="Z1367" s="160" t="s">
        <v>128</v>
      </c>
      <c r="AA1367" s="153">
        <v>72</v>
      </c>
      <c r="AB1367" s="153">
        <v>1.58</v>
      </c>
      <c r="AC1367" s="182">
        <f t="shared" si="44"/>
        <v>28.841531805800347</v>
      </c>
      <c r="AD1367" s="153" t="str">
        <f t="shared" si="45"/>
        <v>SOBREPESO</v>
      </c>
      <c r="AE1367" s="233" t="s">
        <v>139</v>
      </c>
      <c r="AF1367" s="153" t="s">
        <v>130</v>
      </c>
      <c r="AG1367" s="159"/>
      <c r="AH1367" s="153"/>
      <c r="AI1367" s="161"/>
      <c r="AJ1367" s="153"/>
      <c r="AK1367" s="153"/>
      <c r="AL1367" s="207" t="s">
        <v>136</v>
      </c>
      <c r="AM1367" s="207"/>
      <c r="AN1367" s="207"/>
      <c r="AO1367" s="207" t="str">
        <f ca="1">IF(R1367="","",IF(R1367&gt;TODAY(),"0 meses",DATEDIF(R1367,TODAY(),"m") &amp; " meses"))</f>
        <v>1 meses</v>
      </c>
      <c r="AP1367" s="147" t="s">
        <v>67</v>
      </c>
      <c r="AQ1367" s="147" t="s">
        <v>67</v>
      </c>
      <c r="AR1367" s="147"/>
      <c r="AS1367" s="209" t="s">
        <v>68</v>
      </c>
      <c r="AT1367" s="223" t="str">
        <f>MONTH(B1367)&amp;"/"&amp;YEAR(B1367)</f>
        <v>3/2026</v>
      </c>
      <c r="AU1367" s="223">
        <f>WEEKNUM(B1367)-WEEKNUM(EOMONTH(B1367,-1)+1)+1</f>
        <v>5</v>
      </c>
      <c r="AV1367" s="209" t="str">
        <f>MONTH(R1367)&amp;"/"&amp;YEAR(R1367)</f>
        <v>5/2026</v>
      </c>
      <c r="AW1367" s="209">
        <f>WEEKNUM(R1367)-WEEKNUM(EOMONTH(R1367,-1)+1)+1</f>
        <v>2</v>
      </c>
      <c r="AX1367" s="209">
        <f>IF(BB1367="S",IF(Q1367="1. Aceitou o programa",R1367-B1367,0),0)</f>
        <v>35</v>
      </c>
      <c r="AY1367" s="209">
        <f>IF(BB1367="S",IF(AND(S1367&lt;&gt;"",R1367&lt;&gt;""),S1367-R1367,0),0)</f>
        <v>0</v>
      </c>
      <c r="AZ1367" s="209">
        <f>IF(BB1367="S",IF(Q1367="1. Aceitou o programa",IF(OR(X1367="Não se Aplica",X1367=""),IF(OR(W1367="Não se Aplica",W1367=""),0,W1367-V1367),AVERAGE(X1367-W1367,W1367-V1367)),0),0)</f>
        <v>0</v>
      </c>
      <c r="BA1367" s="209">
        <f>IF(BB1367="S",IF(AND(Q1367="1. Aceitou o programa",AH1367="Realizada"),IFERROR(IF(AG1367="",0,AG1367-R1367),0),0),0)</f>
        <v>0</v>
      </c>
      <c r="BB1367" s="209" t="str">
        <f>_xlfn.XLOOKUP(U1367,'Lista Suspensa'!$AA$20:$AA$23,'Lista Suspensa'!$AB$20:$AB$23,"N/A")</f>
        <v>S</v>
      </c>
    </row>
    <row r="1368" spans="1:54" ht="12" customHeight="1">
      <c r="A1368" s="151" t="s">
        <v>54</v>
      </c>
      <c r="B1368" s="152">
        <v>46112</v>
      </c>
      <c r="C1368" s="153" t="s">
        <v>55</v>
      </c>
      <c r="D1368" s="153" t="s">
        <v>56</v>
      </c>
      <c r="E1368" s="244">
        <v>94570884</v>
      </c>
      <c r="F1368" s="144" t="s">
        <v>3098</v>
      </c>
      <c r="G1368" s="230"/>
      <c r="H1368" s="154">
        <v>31149</v>
      </c>
      <c r="I1368" s="153">
        <v>41</v>
      </c>
      <c r="J1368" s="148" t="s">
        <v>70</v>
      </c>
      <c r="K1368" s="153" t="s">
        <v>101</v>
      </c>
      <c r="L1368" s="153"/>
      <c r="M1368" s="153"/>
      <c r="N1368" s="153"/>
      <c r="O1368" s="155">
        <v>21986000104</v>
      </c>
      <c r="P1368" s="156" t="s">
        <v>2077</v>
      </c>
      <c r="Q1368" s="157" t="s">
        <v>110</v>
      </c>
      <c r="R1368" s="158">
        <v>46147</v>
      </c>
      <c r="S1368" s="159"/>
      <c r="T1368" s="159" t="s">
        <v>62</v>
      </c>
      <c r="U1368" s="159" t="s">
        <v>111</v>
      </c>
      <c r="V1368" s="154">
        <v>46147</v>
      </c>
      <c r="W1368" s="154" t="s">
        <v>126</v>
      </c>
      <c r="X1368" s="154" t="s">
        <v>126</v>
      </c>
      <c r="Y1368" s="160" t="s">
        <v>3099</v>
      </c>
      <c r="Z1368" s="160" t="s">
        <v>128</v>
      </c>
      <c r="AA1368" s="153">
        <v>98</v>
      </c>
      <c r="AB1368" s="153">
        <v>1.66</v>
      </c>
      <c r="AC1368" s="182">
        <f t="shared" si="44"/>
        <v>35.563942517056176</v>
      </c>
      <c r="AD1368" s="153" t="str">
        <f t="shared" si="45"/>
        <v>OBESIDADE II</v>
      </c>
      <c r="AE1368" s="233" t="s">
        <v>129</v>
      </c>
      <c r="AF1368" s="153" t="s">
        <v>130</v>
      </c>
      <c r="AG1368" s="159"/>
      <c r="AH1368" s="153"/>
      <c r="AI1368" s="161"/>
      <c r="AJ1368" s="153"/>
      <c r="AK1368" s="153"/>
      <c r="AL1368" s="207" t="s">
        <v>131</v>
      </c>
      <c r="AM1368" s="207"/>
      <c r="AN1368" s="207"/>
      <c r="AO1368" s="207" t="str">
        <f ca="1">IF(R1368="","",IF(R1368&gt;TODAY(),"0 meses",DATEDIF(R1368,TODAY(),"m") &amp; " meses"))</f>
        <v>1 meses</v>
      </c>
      <c r="AP1368" s="147" t="s">
        <v>67</v>
      </c>
      <c r="AQ1368" s="147" t="s">
        <v>67</v>
      </c>
      <c r="AR1368" s="147"/>
      <c r="AS1368" s="209" t="s">
        <v>68</v>
      </c>
      <c r="AT1368" s="223" t="str">
        <f>MONTH(B1368)&amp;"/"&amp;YEAR(B1368)</f>
        <v>3/2026</v>
      </c>
      <c r="AU1368" s="223">
        <f>WEEKNUM(B1368)-WEEKNUM(EOMONTH(B1368,-1)+1)+1</f>
        <v>5</v>
      </c>
      <c r="AV1368" s="209" t="str">
        <f>MONTH(R1368)&amp;"/"&amp;YEAR(R1368)</f>
        <v>5/2026</v>
      </c>
      <c r="AW1368" s="209">
        <f>WEEKNUM(R1368)-WEEKNUM(EOMONTH(R1368,-1)+1)+1</f>
        <v>2</v>
      </c>
      <c r="AX1368" s="209">
        <f>IF(BB1368="S",IF(Q1368="1. Aceitou o programa",R1368-B1368,0),0)</f>
        <v>35</v>
      </c>
      <c r="AY1368" s="209">
        <f>IF(BB1368="S",IF(AND(S1368&lt;&gt;"",R1368&lt;&gt;""),S1368-R1368,0),0)</f>
        <v>0</v>
      </c>
      <c r="AZ1368" s="209">
        <f>IF(BB1368="S",IF(Q1368="1. Aceitou o programa",IF(OR(X1368="Não se Aplica",X1368=""),IF(OR(W1368="Não se Aplica",W1368=""),0,W1368-V1368),AVERAGE(X1368-W1368,W1368-V1368)),0),0)</f>
        <v>0</v>
      </c>
      <c r="BA1368" s="209">
        <f>IF(BB1368="S",IF(AND(Q1368="1. Aceitou o programa",AH1368="Realizada"),IFERROR(IF(AG1368="",0,AG1368-R1368),0),0),0)</f>
        <v>0</v>
      </c>
      <c r="BB1368" s="209" t="str">
        <f>_xlfn.XLOOKUP(U1368,'Lista Suspensa'!$AA$20:$AA$23,'Lista Suspensa'!$AB$20:$AB$23,"N/A")</f>
        <v>S</v>
      </c>
    </row>
    <row r="1369" spans="1:54" ht="12" customHeight="1">
      <c r="A1369" s="151" t="s">
        <v>54</v>
      </c>
      <c r="B1369" s="152">
        <v>46112</v>
      </c>
      <c r="C1369" s="153" t="s">
        <v>55</v>
      </c>
      <c r="D1369" s="153" t="s">
        <v>56</v>
      </c>
      <c r="E1369" s="244">
        <v>93213774</v>
      </c>
      <c r="F1369" s="144" t="s">
        <v>3100</v>
      </c>
      <c r="G1369" s="230"/>
      <c r="H1369" s="154">
        <v>31445</v>
      </c>
      <c r="I1369" s="153">
        <v>40</v>
      </c>
      <c r="J1369" s="148" t="s">
        <v>58</v>
      </c>
      <c r="K1369" s="153" t="s">
        <v>101</v>
      </c>
      <c r="L1369" s="153"/>
      <c r="M1369" s="153"/>
      <c r="N1369" s="153"/>
      <c r="O1369" s="155">
        <v>21986122079</v>
      </c>
      <c r="P1369" s="156" t="s">
        <v>3022</v>
      </c>
      <c r="Q1369" s="157" t="s">
        <v>110</v>
      </c>
      <c r="R1369" s="158">
        <v>46147</v>
      </c>
      <c r="S1369" s="159"/>
      <c r="T1369" s="159" t="s">
        <v>62</v>
      </c>
      <c r="U1369" s="159" t="s">
        <v>111</v>
      </c>
      <c r="V1369" s="154">
        <v>46147</v>
      </c>
      <c r="W1369" s="154"/>
      <c r="X1369" s="154"/>
      <c r="Y1369" s="160" t="s">
        <v>3101</v>
      </c>
      <c r="Z1369" s="160" t="s">
        <v>128</v>
      </c>
      <c r="AA1369" s="153">
        <v>135</v>
      </c>
      <c r="AB1369" s="153">
        <v>1.69</v>
      </c>
      <c r="AC1369" s="182">
        <f t="shared" si="44"/>
        <v>47.26725254717973</v>
      </c>
      <c r="AD1369" s="153" t="str">
        <f t="shared" si="45"/>
        <v>OBESIDADE III</v>
      </c>
      <c r="AE1369" s="233" t="s">
        <v>1092</v>
      </c>
      <c r="AF1369" s="153" t="s">
        <v>130</v>
      </c>
      <c r="AG1369" s="159"/>
      <c r="AH1369" s="153"/>
      <c r="AI1369" s="161"/>
      <c r="AJ1369" s="153"/>
      <c r="AK1369" s="153"/>
      <c r="AL1369" s="207" t="s">
        <v>131</v>
      </c>
      <c r="AM1369" s="207"/>
      <c r="AN1369" s="207"/>
      <c r="AO1369" s="207" t="str">
        <f ca="1">IF(R1369="","",IF(R1369&gt;TODAY(),"0 meses",DATEDIF(R1369,TODAY(),"m") &amp; " meses"))</f>
        <v>1 meses</v>
      </c>
      <c r="AP1369" s="147" t="s">
        <v>67</v>
      </c>
      <c r="AQ1369" s="147" t="s">
        <v>67</v>
      </c>
      <c r="AR1369" s="147"/>
      <c r="AS1369" s="209" t="s">
        <v>68</v>
      </c>
      <c r="AT1369" s="223" t="str">
        <f>MONTH(B1369)&amp;"/"&amp;YEAR(B1369)</f>
        <v>3/2026</v>
      </c>
      <c r="AU1369" s="223">
        <f>WEEKNUM(B1369)-WEEKNUM(EOMONTH(B1369,-1)+1)+1</f>
        <v>5</v>
      </c>
      <c r="AV1369" s="209" t="str">
        <f>MONTH(R1369)&amp;"/"&amp;YEAR(R1369)</f>
        <v>5/2026</v>
      </c>
      <c r="AW1369" s="209">
        <f>WEEKNUM(R1369)-WEEKNUM(EOMONTH(R1369,-1)+1)+1</f>
        <v>2</v>
      </c>
      <c r="AX1369" s="209">
        <f>IF(BB1369="S",IF(Q1369="1. Aceitou o programa",R1369-B1369,0),0)</f>
        <v>35</v>
      </c>
      <c r="AY1369" s="209">
        <f>IF(BB1369="S",IF(AND(S1369&lt;&gt;"",R1369&lt;&gt;""),S1369-R1369,0),0)</f>
        <v>0</v>
      </c>
      <c r="AZ1369" s="209">
        <f>IF(BB1369="S",IF(Q1369="1. Aceitou o programa",IF(OR(X1369="Não se Aplica",X1369=""),IF(OR(W1369="Não se Aplica",W1369=""),0,W1369-V1369),AVERAGE(X1369-W1369,W1369-V1369)),0),0)</f>
        <v>0</v>
      </c>
      <c r="BA1369" s="209">
        <f>IF(BB1369="S",IF(AND(Q1369="1. Aceitou o programa",AH1369="Realizada"),IFERROR(IF(AG1369="",0,AG1369-R1369),0),0),0)</f>
        <v>0</v>
      </c>
      <c r="BB1369" s="209" t="str">
        <f>_xlfn.XLOOKUP(U1369,'Lista Suspensa'!$AA$20:$AA$23,'Lista Suspensa'!$AB$20:$AB$23,"N/A")</f>
        <v>S</v>
      </c>
    </row>
    <row r="1370" spans="1:54" ht="12" customHeight="1">
      <c r="A1370" s="151" t="s">
        <v>54</v>
      </c>
      <c r="B1370" s="152">
        <v>46112</v>
      </c>
      <c r="C1370" s="153" t="s">
        <v>55</v>
      </c>
      <c r="D1370" s="153" t="s">
        <v>56</v>
      </c>
      <c r="E1370" s="244">
        <v>94607757</v>
      </c>
      <c r="F1370" s="144" t="s">
        <v>3102</v>
      </c>
      <c r="G1370" s="230"/>
      <c r="H1370" s="154">
        <v>31616</v>
      </c>
      <c r="I1370" s="153">
        <v>39</v>
      </c>
      <c r="J1370" s="148" t="s">
        <v>70</v>
      </c>
      <c r="K1370" s="153" t="s">
        <v>101</v>
      </c>
      <c r="L1370" s="153"/>
      <c r="M1370" s="153"/>
      <c r="N1370" s="153"/>
      <c r="O1370" s="155">
        <v>21970684900</v>
      </c>
      <c r="P1370" s="156" t="s">
        <v>2077</v>
      </c>
      <c r="Q1370" s="157" t="s">
        <v>110</v>
      </c>
      <c r="R1370" s="158">
        <v>46147</v>
      </c>
      <c r="S1370" s="159"/>
      <c r="T1370" s="159" t="s">
        <v>62</v>
      </c>
      <c r="U1370" s="159" t="s">
        <v>111</v>
      </c>
      <c r="V1370" s="154">
        <v>46147</v>
      </c>
      <c r="W1370" s="154" t="s">
        <v>126</v>
      </c>
      <c r="X1370" s="154" t="s">
        <v>126</v>
      </c>
      <c r="Y1370" s="160" t="s">
        <v>3103</v>
      </c>
      <c r="Z1370" s="160" t="s">
        <v>128</v>
      </c>
      <c r="AA1370" s="153">
        <v>96</v>
      </c>
      <c r="AB1370" s="153">
        <v>1.67</v>
      </c>
      <c r="AC1370" s="182">
        <f t="shared" si="44"/>
        <v>34.42217361683818</v>
      </c>
      <c r="AD1370" s="153" t="str">
        <f t="shared" si="45"/>
        <v>OBESIDADE I</v>
      </c>
      <c r="AE1370" s="233" t="s">
        <v>129</v>
      </c>
      <c r="AF1370" s="153" t="s">
        <v>130</v>
      </c>
      <c r="AG1370" s="159"/>
      <c r="AH1370" s="153"/>
      <c r="AI1370" s="161"/>
      <c r="AJ1370" s="153"/>
      <c r="AK1370" s="153"/>
      <c r="AL1370" s="207" t="s">
        <v>131</v>
      </c>
      <c r="AM1370" s="207"/>
      <c r="AN1370" s="207"/>
      <c r="AO1370" s="207" t="str">
        <f ca="1">IF(R1370="","",IF(R1370&gt;TODAY(),"0 meses",DATEDIF(R1370,TODAY(),"m") &amp; " meses"))</f>
        <v>1 meses</v>
      </c>
      <c r="AP1370" s="147" t="s">
        <v>67</v>
      </c>
      <c r="AQ1370" s="147" t="s">
        <v>67</v>
      </c>
      <c r="AR1370" s="147"/>
      <c r="AS1370" s="209" t="s">
        <v>68</v>
      </c>
      <c r="AT1370" s="223" t="str">
        <f>MONTH(B1370)&amp;"/"&amp;YEAR(B1370)</f>
        <v>3/2026</v>
      </c>
      <c r="AU1370" s="223">
        <f>WEEKNUM(B1370)-WEEKNUM(EOMONTH(B1370,-1)+1)+1</f>
        <v>5</v>
      </c>
      <c r="AV1370" s="209" t="str">
        <f>MONTH(R1370)&amp;"/"&amp;YEAR(R1370)</f>
        <v>5/2026</v>
      </c>
      <c r="AW1370" s="209">
        <f>WEEKNUM(R1370)-WEEKNUM(EOMONTH(R1370,-1)+1)+1</f>
        <v>2</v>
      </c>
      <c r="AX1370" s="209">
        <f>IF(BB1370="S",IF(Q1370="1. Aceitou o programa",R1370-B1370,0),0)</f>
        <v>35</v>
      </c>
      <c r="AY1370" s="209">
        <f>IF(BB1370="S",IF(AND(S1370&lt;&gt;"",R1370&lt;&gt;""),S1370-R1370,0),0)</f>
        <v>0</v>
      </c>
      <c r="AZ1370" s="209">
        <f>IF(BB1370="S",IF(Q1370="1. Aceitou o programa",IF(OR(X1370="Não se Aplica",X1370=""),IF(OR(W1370="Não se Aplica",W1370=""),0,W1370-V1370),AVERAGE(X1370-W1370,W1370-V1370)),0),0)</f>
        <v>0</v>
      </c>
      <c r="BA1370" s="209">
        <f>IF(BB1370="S",IF(AND(Q1370="1. Aceitou o programa",AH1370="Realizada"),IFERROR(IF(AG1370="",0,AG1370-R1370),0),0),0)</f>
        <v>0</v>
      </c>
      <c r="BB1370" s="209" t="str">
        <f>_xlfn.XLOOKUP(U1370,'Lista Suspensa'!$AA$20:$AA$23,'Lista Suspensa'!$AB$20:$AB$23,"N/A")</f>
        <v>S</v>
      </c>
    </row>
    <row r="1371" spans="1:54" ht="12" customHeight="1">
      <c r="A1371" s="151" t="s">
        <v>54</v>
      </c>
      <c r="B1371" s="152">
        <v>46112</v>
      </c>
      <c r="C1371" s="153" t="s">
        <v>55</v>
      </c>
      <c r="D1371" s="153" t="s">
        <v>56</v>
      </c>
      <c r="E1371" s="244">
        <v>93772686</v>
      </c>
      <c r="F1371" s="144" t="s">
        <v>3104</v>
      </c>
      <c r="G1371" s="230"/>
      <c r="H1371" s="154">
        <v>31810</v>
      </c>
      <c r="I1371" s="153">
        <v>39</v>
      </c>
      <c r="J1371" s="148" t="s">
        <v>70</v>
      </c>
      <c r="K1371" s="153" t="s">
        <v>101</v>
      </c>
      <c r="L1371" s="153"/>
      <c r="M1371" s="153"/>
      <c r="N1371" s="153"/>
      <c r="O1371" s="155">
        <v>21987701840</v>
      </c>
      <c r="P1371" s="156" t="s">
        <v>3022</v>
      </c>
      <c r="Q1371" s="157" t="s">
        <v>110</v>
      </c>
      <c r="R1371" s="158">
        <v>46147</v>
      </c>
      <c r="S1371" s="159"/>
      <c r="T1371" s="159" t="s">
        <v>62</v>
      </c>
      <c r="U1371" s="159" t="s">
        <v>111</v>
      </c>
      <c r="V1371" s="154">
        <v>46147</v>
      </c>
      <c r="W1371" s="154"/>
      <c r="X1371" s="154"/>
      <c r="Y1371" s="160" t="s">
        <v>3079</v>
      </c>
      <c r="Z1371" s="160" t="s">
        <v>128</v>
      </c>
      <c r="AA1371" s="153">
        <v>86</v>
      </c>
      <c r="AB1371" s="153">
        <v>1.71</v>
      </c>
      <c r="AC1371" s="182">
        <f t="shared" si="44"/>
        <v>29.410758865975858</v>
      </c>
      <c r="AD1371" s="153" t="str">
        <f t="shared" si="45"/>
        <v>SOBREPESO</v>
      </c>
      <c r="AE1371" s="233" t="s">
        <v>129</v>
      </c>
      <c r="AF1371" s="153" t="s">
        <v>130</v>
      </c>
      <c r="AG1371" s="159"/>
      <c r="AH1371" s="153"/>
      <c r="AI1371" s="161"/>
      <c r="AJ1371" s="153"/>
      <c r="AK1371" s="153"/>
      <c r="AL1371" s="207" t="s">
        <v>136</v>
      </c>
      <c r="AM1371" s="207"/>
      <c r="AN1371" s="207"/>
      <c r="AO1371" s="207" t="str">
        <f ca="1">IF(R1371="","",IF(R1371&gt;TODAY(),"0 meses",DATEDIF(R1371,TODAY(),"m") &amp; " meses"))</f>
        <v>1 meses</v>
      </c>
      <c r="AP1371" s="147" t="s">
        <v>67</v>
      </c>
      <c r="AQ1371" s="147" t="s">
        <v>67</v>
      </c>
      <c r="AR1371" s="147"/>
      <c r="AS1371" s="209" t="s">
        <v>68</v>
      </c>
      <c r="AT1371" s="223" t="str">
        <f>MONTH(B1371)&amp;"/"&amp;YEAR(B1371)</f>
        <v>3/2026</v>
      </c>
      <c r="AU1371" s="223">
        <f>WEEKNUM(B1371)-WEEKNUM(EOMONTH(B1371,-1)+1)+1</f>
        <v>5</v>
      </c>
      <c r="AV1371" s="209" t="str">
        <f>MONTH(R1371)&amp;"/"&amp;YEAR(R1371)</f>
        <v>5/2026</v>
      </c>
      <c r="AW1371" s="209">
        <f>WEEKNUM(R1371)-WEEKNUM(EOMONTH(R1371,-1)+1)+1</f>
        <v>2</v>
      </c>
      <c r="AX1371" s="209">
        <f>IF(BB1371="S",IF(Q1371="1. Aceitou o programa",R1371-B1371,0),0)</f>
        <v>35</v>
      </c>
      <c r="AY1371" s="209">
        <f>IF(BB1371="S",IF(AND(S1371&lt;&gt;"",R1371&lt;&gt;""),S1371-R1371,0),0)</f>
        <v>0</v>
      </c>
      <c r="AZ1371" s="209">
        <f>IF(BB1371="S",IF(Q1371="1. Aceitou o programa",IF(OR(X1371="Não se Aplica",X1371=""),IF(OR(W1371="Não se Aplica",W1371=""),0,W1371-V1371),AVERAGE(X1371-W1371,W1371-V1371)),0),0)</f>
        <v>0</v>
      </c>
      <c r="BA1371" s="209">
        <f>IF(BB1371="S",IF(AND(Q1371="1. Aceitou o programa",AH1371="Realizada"),IFERROR(IF(AG1371="",0,AG1371-R1371),0),0),0)</f>
        <v>0</v>
      </c>
      <c r="BB1371" s="209" t="str">
        <f>_xlfn.XLOOKUP(U1371,'Lista Suspensa'!$AA$20:$AA$23,'Lista Suspensa'!$AB$20:$AB$23,"N/A")</f>
        <v>S</v>
      </c>
    </row>
    <row r="1372" spans="1:54" ht="12" customHeight="1">
      <c r="A1372" s="151" t="s">
        <v>54</v>
      </c>
      <c r="B1372" s="152">
        <v>46112</v>
      </c>
      <c r="C1372" s="153" t="s">
        <v>55</v>
      </c>
      <c r="D1372" s="153" t="s">
        <v>56</v>
      </c>
      <c r="E1372" s="244">
        <v>95432624</v>
      </c>
      <c r="F1372" s="144" t="s">
        <v>3105</v>
      </c>
      <c r="G1372" s="230"/>
      <c r="H1372" s="154">
        <v>32187</v>
      </c>
      <c r="I1372" s="153">
        <v>38</v>
      </c>
      <c r="J1372" s="148" t="s">
        <v>58</v>
      </c>
      <c r="K1372" s="153" t="s">
        <v>101</v>
      </c>
      <c r="L1372" s="153"/>
      <c r="M1372" s="153"/>
      <c r="N1372" s="153"/>
      <c r="O1372" s="155">
        <v>21995631955</v>
      </c>
      <c r="P1372" s="156" t="s">
        <v>2077</v>
      </c>
      <c r="Q1372" s="157" t="s">
        <v>110</v>
      </c>
      <c r="R1372" s="158">
        <v>46147</v>
      </c>
      <c r="S1372" s="159"/>
      <c r="T1372" s="159" t="s">
        <v>62</v>
      </c>
      <c r="U1372" s="159" t="s">
        <v>111</v>
      </c>
      <c r="V1372" s="154">
        <v>46147</v>
      </c>
      <c r="W1372" s="154" t="s">
        <v>126</v>
      </c>
      <c r="X1372" s="154" t="s">
        <v>126</v>
      </c>
      <c r="Y1372" s="160" t="s">
        <v>3106</v>
      </c>
      <c r="Z1372" s="160" t="s">
        <v>128</v>
      </c>
      <c r="AA1372" s="153">
        <v>110</v>
      </c>
      <c r="AB1372" s="153">
        <v>1.64</v>
      </c>
      <c r="AC1372" s="182">
        <f t="shared" si="44"/>
        <v>40.898274836406905</v>
      </c>
      <c r="AD1372" s="153" t="str">
        <f t="shared" si="45"/>
        <v>OBESIDADE III</v>
      </c>
      <c r="AE1372" s="233" t="s">
        <v>947</v>
      </c>
      <c r="AF1372" s="153" t="s">
        <v>130</v>
      </c>
      <c r="AG1372" s="159"/>
      <c r="AH1372" s="153"/>
      <c r="AI1372" s="161"/>
      <c r="AJ1372" s="153"/>
      <c r="AK1372" s="153"/>
      <c r="AL1372" s="207" t="s">
        <v>131</v>
      </c>
      <c r="AM1372" s="207"/>
      <c r="AN1372" s="207"/>
      <c r="AO1372" s="207" t="str">
        <f ca="1">IF(R1372="","",IF(R1372&gt;TODAY(),"0 meses",DATEDIF(R1372,TODAY(),"m") &amp; " meses"))</f>
        <v>1 meses</v>
      </c>
      <c r="AP1372" s="147" t="s">
        <v>67</v>
      </c>
      <c r="AQ1372" s="147" t="s">
        <v>67</v>
      </c>
      <c r="AR1372" s="147"/>
      <c r="AS1372" s="209" t="s">
        <v>68</v>
      </c>
      <c r="AT1372" s="223" t="str">
        <f>MONTH(B1372)&amp;"/"&amp;YEAR(B1372)</f>
        <v>3/2026</v>
      </c>
      <c r="AU1372" s="223">
        <f>WEEKNUM(B1372)-WEEKNUM(EOMONTH(B1372,-1)+1)+1</f>
        <v>5</v>
      </c>
      <c r="AV1372" s="209" t="str">
        <f>MONTH(R1372)&amp;"/"&amp;YEAR(R1372)</f>
        <v>5/2026</v>
      </c>
      <c r="AW1372" s="209">
        <f>WEEKNUM(R1372)-WEEKNUM(EOMONTH(R1372,-1)+1)+1</f>
        <v>2</v>
      </c>
      <c r="AX1372" s="209">
        <f>IF(BB1372="S",IF(Q1372="1. Aceitou o programa",R1372-B1372,0),0)</f>
        <v>35</v>
      </c>
      <c r="AY1372" s="209">
        <f>IF(BB1372="S",IF(AND(S1372&lt;&gt;"",R1372&lt;&gt;""),S1372-R1372,0),0)</f>
        <v>0</v>
      </c>
      <c r="AZ1372" s="209">
        <f>IF(BB1372="S",IF(Q1372="1. Aceitou o programa",IF(OR(X1372="Não se Aplica",X1372=""),IF(OR(W1372="Não se Aplica",W1372=""),0,W1372-V1372),AVERAGE(X1372-W1372,W1372-V1372)),0),0)</f>
        <v>0</v>
      </c>
      <c r="BA1372" s="209">
        <f>IF(BB1372="S",IF(AND(Q1372="1. Aceitou o programa",AH1372="Realizada"),IFERROR(IF(AG1372="",0,AG1372-R1372),0),0),0)</f>
        <v>0</v>
      </c>
      <c r="BB1372" s="209" t="str">
        <f>_xlfn.XLOOKUP(U1372,'Lista Suspensa'!$AA$20:$AA$23,'Lista Suspensa'!$AB$20:$AB$23,"N/A")</f>
        <v>S</v>
      </c>
    </row>
    <row r="1373" spans="1:54" ht="12" customHeight="1">
      <c r="A1373" s="151" t="s">
        <v>54</v>
      </c>
      <c r="B1373" s="152">
        <v>46112</v>
      </c>
      <c r="C1373" s="153" t="s">
        <v>55</v>
      </c>
      <c r="D1373" s="153" t="s">
        <v>56</v>
      </c>
      <c r="E1373" s="244">
        <v>94037508</v>
      </c>
      <c r="F1373" s="144" t="s">
        <v>3107</v>
      </c>
      <c r="G1373" s="230"/>
      <c r="H1373" s="154">
        <v>32439</v>
      </c>
      <c r="I1373" s="153">
        <v>37</v>
      </c>
      <c r="J1373" s="148" t="s">
        <v>70</v>
      </c>
      <c r="K1373" s="153" t="s">
        <v>101</v>
      </c>
      <c r="L1373" s="153"/>
      <c r="M1373" s="153"/>
      <c r="N1373" s="153"/>
      <c r="O1373" s="155">
        <v>21964902527</v>
      </c>
      <c r="P1373" s="156" t="s">
        <v>2077</v>
      </c>
      <c r="Q1373" s="157" t="s">
        <v>110</v>
      </c>
      <c r="R1373" s="158">
        <v>46147</v>
      </c>
      <c r="S1373" s="159"/>
      <c r="T1373" s="159" t="s">
        <v>62</v>
      </c>
      <c r="U1373" s="159" t="s">
        <v>111</v>
      </c>
      <c r="V1373" s="154">
        <v>46147</v>
      </c>
      <c r="W1373" s="154" t="s">
        <v>126</v>
      </c>
      <c r="X1373" s="154" t="s">
        <v>126</v>
      </c>
      <c r="Y1373" s="160" t="s">
        <v>3108</v>
      </c>
      <c r="Z1373" s="160" t="s">
        <v>128</v>
      </c>
      <c r="AA1373" s="153">
        <v>84</v>
      </c>
      <c r="AB1373" s="153">
        <v>1.54</v>
      </c>
      <c r="AC1373" s="182">
        <f t="shared" si="44"/>
        <v>35.419126328217239</v>
      </c>
      <c r="AD1373" s="153" t="str">
        <f t="shared" si="45"/>
        <v>OBESIDADE II</v>
      </c>
      <c r="AE1373" s="233" t="s">
        <v>1092</v>
      </c>
      <c r="AF1373" s="153" t="s">
        <v>130</v>
      </c>
      <c r="AG1373" s="159"/>
      <c r="AH1373" s="153"/>
      <c r="AI1373" s="161"/>
      <c r="AJ1373" s="153"/>
      <c r="AK1373" s="153"/>
      <c r="AL1373" s="207" t="s">
        <v>131</v>
      </c>
      <c r="AM1373" s="207"/>
      <c r="AN1373" s="207"/>
      <c r="AO1373" s="207" t="str">
        <f ca="1">IF(R1373="","",IF(R1373&gt;TODAY(),"0 meses",DATEDIF(R1373,TODAY(),"m") &amp; " meses"))</f>
        <v>1 meses</v>
      </c>
      <c r="AP1373" s="147" t="s">
        <v>67</v>
      </c>
      <c r="AQ1373" s="147" t="s">
        <v>67</v>
      </c>
      <c r="AR1373" s="147"/>
      <c r="AS1373" s="209" t="s">
        <v>68</v>
      </c>
      <c r="AT1373" s="223" t="str">
        <f>MONTH(B1373)&amp;"/"&amp;YEAR(B1373)</f>
        <v>3/2026</v>
      </c>
      <c r="AU1373" s="223">
        <f>WEEKNUM(B1373)-WEEKNUM(EOMONTH(B1373,-1)+1)+1</f>
        <v>5</v>
      </c>
      <c r="AV1373" s="209" t="str">
        <f>MONTH(R1373)&amp;"/"&amp;YEAR(R1373)</f>
        <v>5/2026</v>
      </c>
      <c r="AW1373" s="209">
        <f>WEEKNUM(R1373)-WEEKNUM(EOMONTH(R1373,-1)+1)+1</f>
        <v>2</v>
      </c>
      <c r="AX1373" s="209">
        <f>IF(BB1373="S",IF(Q1373="1. Aceitou o programa",R1373-B1373,0),0)</f>
        <v>35</v>
      </c>
      <c r="AY1373" s="209">
        <f>IF(BB1373="S",IF(AND(S1373&lt;&gt;"",R1373&lt;&gt;""),S1373-R1373,0),0)</f>
        <v>0</v>
      </c>
      <c r="AZ1373" s="209">
        <f>IF(BB1373="S",IF(Q1373="1. Aceitou o programa",IF(OR(X1373="Não se Aplica",X1373=""),IF(OR(W1373="Não se Aplica",W1373=""),0,W1373-V1373),AVERAGE(X1373-W1373,W1373-V1373)),0),0)</f>
        <v>0</v>
      </c>
      <c r="BA1373" s="209">
        <f>IF(BB1373="S",IF(AND(Q1373="1. Aceitou o programa",AH1373="Realizada"),IFERROR(IF(AG1373="",0,AG1373-R1373),0),0),0)</f>
        <v>0</v>
      </c>
      <c r="BB1373" s="209" t="str">
        <f>_xlfn.XLOOKUP(U1373,'Lista Suspensa'!$AA$20:$AA$23,'Lista Suspensa'!$AB$20:$AB$23,"N/A")</f>
        <v>S</v>
      </c>
    </row>
    <row r="1374" spans="1:54" ht="12" customHeight="1">
      <c r="A1374" s="151" t="s">
        <v>54</v>
      </c>
      <c r="B1374" s="152">
        <v>46112</v>
      </c>
      <c r="C1374" s="153" t="s">
        <v>55</v>
      </c>
      <c r="D1374" s="153" t="s">
        <v>56</v>
      </c>
      <c r="E1374" s="244">
        <v>93825668</v>
      </c>
      <c r="F1374" s="144" t="s">
        <v>3109</v>
      </c>
      <c r="G1374" s="230"/>
      <c r="H1374" s="154">
        <v>32459</v>
      </c>
      <c r="I1374" s="153">
        <v>37</v>
      </c>
      <c r="J1374" s="148" t="s">
        <v>70</v>
      </c>
      <c r="K1374" s="153" t="s">
        <v>101</v>
      </c>
      <c r="L1374" s="153"/>
      <c r="M1374" s="153"/>
      <c r="N1374" s="153"/>
      <c r="O1374" s="155">
        <v>21996554945</v>
      </c>
      <c r="P1374" s="156" t="s">
        <v>60</v>
      </c>
      <c r="Q1374" s="157" t="s">
        <v>110</v>
      </c>
      <c r="R1374" s="158">
        <v>46147</v>
      </c>
      <c r="S1374" s="159"/>
      <c r="T1374" s="159" t="s">
        <v>62</v>
      </c>
      <c r="U1374" s="159" t="s">
        <v>111</v>
      </c>
      <c r="V1374" s="154">
        <v>46147</v>
      </c>
      <c r="W1374" s="154" t="s">
        <v>126</v>
      </c>
      <c r="X1374" s="154" t="s">
        <v>126</v>
      </c>
      <c r="Y1374" s="160" t="s">
        <v>1868</v>
      </c>
      <c r="Z1374" s="160" t="s">
        <v>128</v>
      </c>
      <c r="AA1374" s="153">
        <v>100</v>
      </c>
      <c r="AB1374" s="153">
        <v>1.6</v>
      </c>
      <c r="AC1374" s="182">
        <f t="shared" si="44"/>
        <v>39.062499999999993</v>
      </c>
      <c r="AD1374" s="153" t="str">
        <f t="shared" si="45"/>
        <v>OBESIDADE II</v>
      </c>
      <c r="AE1374" s="233" t="s">
        <v>129</v>
      </c>
      <c r="AF1374" s="153" t="s">
        <v>130</v>
      </c>
      <c r="AG1374" s="159"/>
      <c r="AH1374" s="153"/>
      <c r="AI1374" s="161"/>
      <c r="AJ1374" s="153"/>
      <c r="AK1374" s="153"/>
      <c r="AL1374" s="207" t="s">
        <v>131</v>
      </c>
      <c r="AM1374" s="207"/>
      <c r="AN1374" s="207"/>
      <c r="AO1374" s="207" t="str">
        <f ca="1">IF(R1374="","",IF(R1374&gt;TODAY(),"0 meses",DATEDIF(R1374,TODAY(),"m") &amp; " meses"))</f>
        <v>1 meses</v>
      </c>
      <c r="AP1374" s="147" t="s">
        <v>67</v>
      </c>
      <c r="AQ1374" s="147" t="s">
        <v>67</v>
      </c>
      <c r="AR1374" s="147"/>
      <c r="AS1374" s="209" t="s">
        <v>68</v>
      </c>
      <c r="AT1374" s="223" t="str">
        <f>MONTH(B1374)&amp;"/"&amp;YEAR(B1374)</f>
        <v>3/2026</v>
      </c>
      <c r="AU1374" s="223">
        <f>WEEKNUM(B1374)-WEEKNUM(EOMONTH(B1374,-1)+1)+1</f>
        <v>5</v>
      </c>
      <c r="AV1374" s="209" t="str">
        <f>MONTH(R1374)&amp;"/"&amp;YEAR(R1374)</f>
        <v>5/2026</v>
      </c>
      <c r="AW1374" s="209">
        <f>WEEKNUM(R1374)-WEEKNUM(EOMONTH(R1374,-1)+1)+1</f>
        <v>2</v>
      </c>
      <c r="AX1374" s="209">
        <f>IF(BB1374="S",IF(Q1374="1. Aceitou o programa",R1374-B1374,0),0)</f>
        <v>35</v>
      </c>
      <c r="AY1374" s="209">
        <f>IF(BB1374="S",IF(AND(S1374&lt;&gt;"",R1374&lt;&gt;""),S1374-R1374,0),0)</f>
        <v>0</v>
      </c>
      <c r="AZ1374" s="209">
        <f>IF(BB1374="S",IF(Q1374="1. Aceitou o programa",IF(OR(X1374="Não se Aplica",X1374=""),IF(OR(W1374="Não se Aplica",W1374=""),0,W1374-V1374),AVERAGE(X1374-W1374,W1374-V1374)),0),0)</f>
        <v>0</v>
      </c>
      <c r="BA1374" s="209">
        <f>IF(BB1374="S",IF(AND(Q1374="1. Aceitou o programa",AH1374="Realizada"),IFERROR(IF(AG1374="",0,AG1374-R1374),0),0),0)</f>
        <v>0</v>
      </c>
      <c r="BB1374" s="209" t="str">
        <f>_xlfn.XLOOKUP(U1374,'Lista Suspensa'!$AA$20:$AA$23,'Lista Suspensa'!$AB$20:$AB$23,"N/A")</f>
        <v>S</v>
      </c>
    </row>
    <row r="1375" spans="1:54" ht="12" customHeight="1">
      <c r="A1375" s="151" t="s">
        <v>54</v>
      </c>
      <c r="B1375" s="152">
        <v>46112</v>
      </c>
      <c r="C1375" s="153" t="s">
        <v>55</v>
      </c>
      <c r="D1375" s="153" t="s">
        <v>56</v>
      </c>
      <c r="E1375" s="244">
        <v>95018125</v>
      </c>
      <c r="F1375" s="144" t="s">
        <v>3110</v>
      </c>
      <c r="G1375" s="230"/>
      <c r="H1375" s="154">
        <v>32661</v>
      </c>
      <c r="I1375" s="153">
        <v>36</v>
      </c>
      <c r="J1375" s="148" t="s">
        <v>58</v>
      </c>
      <c r="K1375" s="153" t="s">
        <v>101</v>
      </c>
      <c r="L1375" s="153"/>
      <c r="M1375" s="153"/>
      <c r="N1375" s="153"/>
      <c r="O1375" s="155">
        <v>21976886367</v>
      </c>
      <c r="P1375" s="156" t="s">
        <v>2077</v>
      </c>
      <c r="Q1375" s="157" t="s">
        <v>110</v>
      </c>
      <c r="R1375" s="158">
        <v>46147</v>
      </c>
      <c r="S1375" s="159"/>
      <c r="T1375" s="159" t="s">
        <v>62</v>
      </c>
      <c r="U1375" s="159" t="s">
        <v>111</v>
      </c>
      <c r="V1375" s="154">
        <v>46147</v>
      </c>
      <c r="W1375" s="154" t="s">
        <v>126</v>
      </c>
      <c r="X1375" s="154" t="s">
        <v>126</v>
      </c>
      <c r="Y1375" s="160" t="s">
        <v>3111</v>
      </c>
      <c r="Z1375" s="160" t="s">
        <v>128</v>
      </c>
      <c r="AA1375" s="153">
        <v>107</v>
      </c>
      <c r="AB1375" s="153">
        <v>1.72</v>
      </c>
      <c r="AC1375" s="182">
        <f t="shared" si="44"/>
        <v>36.168199026500815</v>
      </c>
      <c r="AD1375" s="153" t="str">
        <f t="shared" si="45"/>
        <v>OBESIDADE II</v>
      </c>
      <c r="AE1375" s="233" t="s">
        <v>129</v>
      </c>
      <c r="AF1375" s="153" t="s">
        <v>130</v>
      </c>
      <c r="AG1375" s="159"/>
      <c r="AH1375" s="153"/>
      <c r="AI1375" s="161"/>
      <c r="AJ1375" s="153"/>
      <c r="AK1375" s="153"/>
      <c r="AL1375" s="207" t="s">
        <v>131</v>
      </c>
      <c r="AM1375" s="207"/>
      <c r="AN1375" s="207"/>
      <c r="AO1375" s="207" t="str">
        <f ca="1">IF(R1375="","",IF(R1375&gt;TODAY(),"0 meses",DATEDIF(R1375,TODAY(),"m") &amp; " meses"))</f>
        <v>1 meses</v>
      </c>
      <c r="AP1375" s="147" t="s">
        <v>67</v>
      </c>
      <c r="AQ1375" s="147" t="s">
        <v>67</v>
      </c>
      <c r="AR1375" s="147"/>
      <c r="AS1375" s="209" t="s">
        <v>68</v>
      </c>
      <c r="AT1375" s="223" t="str">
        <f>MONTH(B1375)&amp;"/"&amp;YEAR(B1375)</f>
        <v>3/2026</v>
      </c>
      <c r="AU1375" s="223">
        <f>WEEKNUM(B1375)-WEEKNUM(EOMONTH(B1375,-1)+1)+1</f>
        <v>5</v>
      </c>
      <c r="AV1375" s="209" t="str">
        <f>MONTH(R1375)&amp;"/"&amp;YEAR(R1375)</f>
        <v>5/2026</v>
      </c>
      <c r="AW1375" s="209">
        <f>WEEKNUM(R1375)-WEEKNUM(EOMONTH(R1375,-1)+1)+1</f>
        <v>2</v>
      </c>
      <c r="AX1375" s="209">
        <f>IF(BB1375="S",IF(Q1375="1. Aceitou o programa",R1375-B1375,0),0)</f>
        <v>35</v>
      </c>
      <c r="AY1375" s="209">
        <f>IF(BB1375="S",IF(AND(S1375&lt;&gt;"",R1375&lt;&gt;""),S1375-R1375,0),0)</f>
        <v>0</v>
      </c>
      <c r="AZ1375" s="209">
        <f>IF(BB1375="S",IF(Q1375="1. Aceitou o programa",IF(OR(X1375="Não se Aplica",X1375=""),IF(OR(W1375="Não se Aplica",W1375=""),0,W1375-V1375),AVERAGE(X1375-W1375,W1375-V1375)),0),0)</f>
        <v>0</v>
      </c>
      <c r="BA1375" s="209">
        <f>IF(BB1375="S",IF(AND(Q1375="1. Aceitou o programa",AH1375="Realizada"),IFERROR(IF(AG1375="",0,AG1375-R1375),0),0),0)</f>
        <v>0</v>
      </c>
      <c r="BB1375" s="209" t="str">
        <f>_xlfn.XLOOKUP(U1375,'Lista Suspensa'!$AA$20:$AA$23,'Lista Suspensa'!$AB$20:$AB$23,"N/A")</f>
        <v>S</v>
      </c>
    </row>
    <row r="1376" spans="1:54" ht="12" customHeight="1">
      <c r="A1376" s="151" t="s">
        <v>54</v>
      </c>
      <c r="B1376" s="152">
        <v>46112</v>
      </c>
      <c r="C1376" s="153" t="s">
        <v>55</v>
      </c>
      <c r="D1376" s="153" t="s">
        <v>56</v>
      </c>
      <c r="E1376" s="244">
        <v>94495183</v>
      </c>
      <c r="F1376" s="144" t="s">
        <v>3112</v>
      </c>
      <c r="G1376" s="230"/>
      <c r="H1376" s="154">
        <v>33237</v>
      </c>
      <c r="I1376" s="153">
        <v>35</v>
      </c>
      <c r="J1376" s="148" t="s">
        <v>70</v>
      </c>
      <c r="K1376" s="153" t="s">
        <v>101</v>
      </c>
      <c r="L1376" s="153"/>
      <c r="M1376" s="153"/>
      <c r="N1376" s="153"/>
      <c r="O1376" s="155">
        <v>21998594188</v>
      </c>
      <c r="P1376" s="156" t="s">
        <v>3022</v>
      </c>
      <c r="Q1376" s="157" t="s">
        <v>110</v>
      </c>
      <c r="R1376" s="158">
        <v>46147</v>
      </c>
      <c r="S1376" s="159"/>
      <c r="T1376" s="159" t="s">
        <v>62</v>
      </c>
      <c r="U1376" s="159" t="s">
        <v>111</v>
      </c>
      <c r="V1376" s="154">
        <v>46147</v>
      </c>
      <c r="W1376" s="154"/>
      <c r="X1376" s="154"/>
      <c r="Y1376" s="160" t="s">
        <v>3113</v>
      </c>
      <c r="Z1376" s="160" t="s">
        <v>128</v>
      </c>
      <c r="AA1376" s="153">
        <v>101</v>
      </c>
      <c r="AB1376" s="153">
        <v>1.72</v>
      </c>
      <c r="AC1376" s="182">
        <f t="shared" si="44"/>
        <v>34.140075716603576</v>
      </c>
      <c r="AD1376" s="153" t="str">
        <f t="shared" si="45"/>
        <v>OBESIDADE I</v>
      </c>
      <c r="AE1376" s="233" t="s">
        <v>139</v>
      </c>
      <c r="AF1376" s="153" t="s">
        <v>130</v>
      </c>
      <c r="AG1376" s="159"/>
      <c r="AH1376" s="153"/>
      <c r="AI1376" s="161"/>
      <c r="AJ1376" s="153"/>
      <c r="AK1376" s="153"/>
      <c r="AL1376" s="207" t="s">
        <v>131</v>
      </c>
      <c r="AM1376" s="207"/>
      <c r="AN1376" s="207"/>
      <c r="AO1376" s="207" t="str">
        <f ca="1">IF(R1376="","",IF(R1376&gt;TODAY(),"0 meses",DATEDIF(R1376,TODAY(),"m") &amp; " meses"))</f>
        <v>1 meses</v>
      </c>
      <c r="AP1376" s="147" t="s">
        <v>67</v>
      </c>
      <c r="AQ1376" s="147" t="s">
        <v>67</v>
      </c>
      <c r="AR1376" s="147"/>
      <c r="AS1376" s="209" t="s">
        <v>68</v>
      </c>
      <c r="AT1376" s="223" t="str">
        <f>MONTH(B1376)&amp;"/"&amp;YEAR(B1376)</f>
        <v>3/2026</v>
      </c>
      <c r="AU1376" s="223">
        <f>WEEKNUM(B1376)-WEEKNUM(EOMONTH(B1376,-1)+1)+1</f>
        <v>5</v>
      </c>
      <c r="AV1376" s="209" t="str">
        <f>MONTH(R1376)&amp;"/"&amp;YEAR(R1376)</f>
        <v>5/2026</v>
      </c>
      <c r="AW1376" s="209">
        <f>WEEKNUM(R1376)-WEEKNUM(EOMONTH(R1376,-1)+1)+1</f>
        <v>2</v>
      </c>
      <c r="AX1376" s="209">
        <f>IF(BB1376="S",IF(Q1376="1. Aceitou o programa",R1376-B1376,0),0)</f>
        <v>35</v>
      </c>
      <c r="AY1376" s="209">
        <f>IF(BB1376="S",IF(AND(S1376&lt;&gt;"",R1376&lt;&gt;""),S1376-R1376,0),0)</f>
        <v>0</v>
      </c>
      <c r="AZ1376" s="209">
        <f>IF(BB1376="S",IF(Q1376="1. Aceitou o programa",IF(OR(X1376="Não se Aplica",X1376=""),IF(OR(W1376="Não se Aplica",W1376=""),0,W1376-V1376),AVERAGE(X1376-W1376,W1376-V1376)),0),0)</f>
        <v>0</v>
      </c>
      <c r="BA1376" s="209">
        <f>IF(BB1376="S",IF(AND(Q1376="1. Aceitou o programa",AH1376="Realizada"),IFERROR(IF(AG1376="",0,AG1376-R1376),0),0),0)</f>
        <v>0</v>
      </c>
      <c r="BB1376" s="209" t="str">
        <f>_xlfn.XLOOKUP(U1376,'Lista Suspensa'!$AA$20:$AA$23,'Lista Suspensa'!$AB$20:$AB$23,"N/A")</f>
        <v>S</v>
      </c>
    </row>
    <row r="1377" spans="1:54" ht="12" customHeight="1">
      <c r="A1377" s="151" t="s">
        <v>54</v>
      </c>
      <c r="B1377" s="152">
        <v>46112</v>
      </c>
      <c r="C1377" s="153" t="s">
        <v>55</v>
      </c>
      <c r="D1377" s="153" t="s">
        <v>56</v>
      </c>
      <c r="E1377" s="244">
        <v>757037909</v>
      </c>
      <c r="F1377" s="144" t="s">
        <v>3114</v>
      </c>
      <c r="G1377" s="230"/>
      <c r="H1377" s="154">
        <v>33323</v>
      </c>
      <c r="I1377" s="153">
        <v>35</v>
      </c>
      <c r="J1377" s="148" t="s">
        <v>70</v>
      </c>
      <c r="K1377" s="153" t="s">
        <v>101</v>
      </c>
      <c r="L1377" s="153"/>
      <c r="M1377" s="153"/>
      <c r="N1377" s="153"/>
      <c r="O1377" s="155">
        <v>21984276205</v>
      </c>
      <c r="P1377" s="156" t="s">
        <v>2077</v>
      </c>
      <c r="Q1377" s="157" t="s">
        <v>110</v>
      </c>
      <c r="R1377" s="158">
        <v>46147</v>
      </c>
      <c r="S1377" s="159"/>
      <c r="T1377" s="159" t="s">
        <v>62</v>
      </c>
      <c r="U1377" s="159" t="s">
        <v>111</v>
      </c>
      <c r="V1377" s="154">
        <v>46147</v>
      </c>
      <c r="W1377" s="154" t="s">
        <v>126</v>
      </c>
      <c r="X1377" s="154" t="s">
        <v>126</v>
      </c>
      <c r="Y1377" s="160" t="s">
        <v>3103</v>
      </c>
      <c r="Z1377" s="160" t="s">
        <v>128</v>
      </c>
      <c r="AA1377" s="153">
        <v>99</v>
      </c>
      <c r="AB1377" s="153">
        <v>1.62</v>
      </c>
      <c r="AC1377" s="182">
        <f t="shared" si="44"/>
        <v>37.722908093278456</v>
      </c>
      <c r="AD1377" s="153" t="str">
        <f t="shared" si="45"/>
        <v>OBESIDADE II</v>
      </c>
      <c r="AE1377" s="233" t="s">
        <v>135</v>
      </c>
      <c r="AF1377" s="153" t="s">
        <v>130</v>
      </c>
      <c r="AG1377" s="159"/>
      <c r="AH1377" s="153"/>
      <c r="AI1377" s="161"/>
      <c r="AJ1377" s="153"/>
      <c r="AK1377" s="153"/>
      <c r="AL1377" s="207" t="s">
        <v>131</v>
      </c>
      <c r="AM1377" s="207"/>
      <c r="AN1377" s="207"/>
      <c r="AO1377" s="207" t="str">
        <f ca="1">IF(R1377="","",IF(R1377&gt;TODAY(),"0 meses",DATEDIF(R1377,TODAY(),"m") &amp; " meses"))</f>
        <v>1 meses</v>
      </c>
      <c r="AP1377" s="147" t="s">
        <v>67</v>
      </c>
      <c r="AQ1377" s="147" t="s">
        <v>67</v>
      </c>
      <c r="AR1377" s="147"/>
      <c r="AS1377" s="209" t="s">
        <v>68</v>
      </c>
      <c r="AT1377" s="223" t="str">
        <f>MONTH(B1377)&amp;"/"&amp;YEAR(B1377)</f>
        <v>3/2026</v>
      </c>
      <c r="AU1377" s="223">
        <f>WEEKNUM(B1377)-WEEKNUM(EOMONTH(B1377,-1)+1)+1</f>
        <v>5</v>
      </c>
      <c r="AV1377" s="209" t="str">
        <f>MONTH(R1377)&amp;"/"&amp;YEAR(R1377)</f>
        <v>5/2026</v>
      </c>
      <c r="AW1377" s="209">
        <f>WEEKNUM(R1377)-WEEKNUM(EOMONTH(R1377,-1)+1)+1</f>
        <v>2</v>
      </c>
      <c r="AX1377" s="209">
        <f>IF(BB1377="S",IF(Q1377="1. Aceitou o programa",R1377-B1377,0),0)</f>
        <v>35</v>
      </c>
      <c r="AY1377" s="209">
        <f>IF(BB1377="S",IF(AND(S1377&lt;&gt;"",R1377&lt;&gt;""),S1377-R1377,0),0)</f>
        <v>0</v>
      </c>
      <c r="AZ1377" s="209">
        <f>IF(BB1377="S",IF(Q1377="1. Aceitou o programa",IF(OR(X1377="Não se Aplica",X1377=""),IF(OR(W1377="Não se Aplica",W1377=""),0,W1377-V1377),AVERAGE(X1377-W1377,W1377-V1377)),0),0)</f>
        <v>0</v>
      </c>
      <c r="BA1377" s="209">
        <f>IF(BB1377="S",IF(AND(Q1377="1. Aceitou o programa",AH1377="Realizada"),IFERROR(IF(AG1377="",0,AG1377-R1377),0),0),0)</f>
        <v>0</v>
      </c>
      <c r="BB1377" s="209" t="str">
        <f>_xlfn.XLOOKUP(U1377,'Lista Suspensa'!$AA$20:$AA$23,'Lista Suspensa'!$AB$20:$AB$23,"N/A")</f>
        <v>S</v>
      </c>
    </row>
    <row r="1378" spans="1:54" ht="12" customHeight="1">
      <c r="A1378" s="151" t="s">
        <v>54</v>
      </c>
      <c r="B1378" s="152">
        <v>46112</v>
      </c>
      <c r="C1378" s="153" t="s">
        <v>55</v>
      </c>
      <c r="D1378" s="153" t="s">
        <v>56</v>
      </c>
      <c r="E1378" s="244">
        <v>319496716</v>
      </c>
      <c r="F1378" s="144" t="s">
        <v>3115</v>
      </c>
      <c r="G1378" s="230"/>
      <c r="H1378" s="154">
        <v>33352</v>
      </c>
      <c r="I1378" s="153">
        <v>35</v>
      </c>
      <c r="J1378" s="148" t="s">
        <v>70</v>
      </c>
      <c r="K1378" s="153" t="s">
        <v>101</v>
      </c>
      <c r="L1378" s="153"/>
      <c r="M1378" s="153"/>
      <c r="N1378" s="153"/>
      <c r="O1378" s="155">
        <v>21981656400</v>
      </c>
      <c r="P1378" s="156" t="s">
        <v>60</v>
      </c>
      <c r="Q1378" s="157" t="s">
        <v>110</v>
      </c>
      <c r="R1378" s="158">
        <v>46147</v>
      </c>
      <c r="S1378" s="159"/>
      <c r="T1378" s="159" t="s">
        <v>62</v>
      </c>
      <c r="U1378" s="159" t="s">
        <v>111</v>
      </c>
      <c r="V1378" s="154">
        <v>46147</v>
      </c>
      <c r="W1378" s="154"/>
      <c r="X1378" s="154"/>
      <c r="Y1378" s="160" t="s">
        <v>3091</v>
      </c>
      <c r="Z1378" s="160" t="s">
        <v>65</v>
      </c>
      <c r="AA1378" s="153">
        <v>125</v>
      </c>
      <c r="AB1378" s="153">
        <v>1.9</v>
      </c>
      <c r="AC1378" s="182">
        <f t="shared" si="44"/>
        <v>34.626038781163437</v>
      </c>
      <c r="AD1378" s="153" t="str">
        <f t="shared" si="45"/>
        <v>OBESIDADE I</v>
      </c>
      <c r="AE1378" s="233" t="s">
        <v>139</v>
      </c>
      <c r="AF1378" s="153"/>
      <c r="AG1378" s="159"/>
      <c r="AH1378" s="153"/>
      <c r="AI1378" s="161"/>
      <c r="AJ1378" s="153"/>
      <c r="AK1378" s="153"/>
      <c r="AL1378" s="207" t="s">
        <v>131</v>
      </c>
      <c r="AM1378" s="207"/>
      <c r="AN1378" s="207"/>
      <c r="AO1378" s="207" t="str">
        <f ca="1">IF(R1378="","",IF(R1378&gt;TODAY(),"0 meses",DATEDIF(R1378,TODAY(),"m") &amp; " meses"))</f>
        <v>1 meses</v>
      </c>
      <c r="AP1378" s="147" t="s">
        <v>67</v>
      </c>
      <c r="AQ1378" s="147" t="s">
        <v>67</v>
      </c>
      <c r="AR1378" s="147"/>
      <c r="AS1378" s="209" t="s">
        <v>68</v>
      </c>
      <c r="AT1378" s="223" t="str">
        <f>MONTH(B1378)&amp;"/"&amp;YEAR(B1378)</f>
        <v>3/2026</v>
      </c>
      <c r="AU1378" s="223">
        <f>WEEKNUM(B1378)-WEEKNUM(EOMONTH(B1378,-1)+1)+1</f>
        <v>5</v>
      </c>
      <c r="AV1378" s="209" t="str">
        <f>MONTH(R1378)&amp;"/"&amp;YEAR(R1378)</f>
        <v>5/2026</v>
      </c>
      <c r="AW1378" s="209">
        <f>WEEKNUM(R1378)-WEEKNUM(EOMONTH(R1378,-1)+1)+1</f>
        <v>2</v>
      </c>
      <c r="AX1378" s="209">
        <f>IF(BB1378="S",IF(Q1378="1. Aceitou o programa",R1378-B1378,0),0)</f>
        <v>35</v>
      </c>
      <c r="AY1378" s="209">
        <f>IF(BB1378="S",IF(AND(S1378&lt;&gt;"",R1378&lt;&gt;""),S1378-R1378,0),0)</f>
        <v>0</v>
      </c>
      <c r="AZ1378" s="209">
        <f>IF(BB1378="S",IF(Q1378="1. Aceitou o programa",IF(OR(X1378="Não se Aplica",X1378=""),IF(OR(W1378="Não se Aplica",W1378=""),0,W1378-V1378),AVERAGE(X1378-W1378,W1378-V1378)),0),0)</f>
        <v>0</v>
      </c>
      <c r="BA1378" s="209">
        <f>IF(BB1378="S",IF(AND(Q1378="1. Aceitou o programa",AH1378="Realizada"),IFERROR(IF(AG1378="",0,AG1378-R1378),0),0),0)</f>
        <v>0</v>
      </c>
      <c r="BB1378" s="209" t="str">
        <f>_xlfn.XLOOKUP(U1378,'Lista Suspensa'!$AA$20:$AA$23,'Lista Suspensa'!$AB$20:$AB$23,"N/A")</f>
        <v>S</v>
      </c>
    </row>
    <row r="1379" spans="1:54" ht="12" customHeight="1">
      <c r="A1379" s="151" t="s">
        <v>67</v>
      </c>
      <c r="B1379" s="152">
        <v>46122</v>
      </c>
      <c r="C1379" s="153" t="s">
        <v>297</v>
      </c>
      <c r="D1379" s="153" t="s">
        <v>455</v>
      </c>
      <c r="E1379" s="244">
        <v>82014813</v>
      </c>
      <c r="F1379" s="144" t="s">
        <v>3116</v>
      </c>
      <c r="G1379" s="230"/>
      <c r="H1379" s="154">
        <v>26126</v>
      </c>
      <c r="I1379" s="153">
        <v>54</v>
      </c>
      <c r="J1379" s="148" t="s">
        <v>70</v>
      </c>
      <c r="K1379" s="153" t="s">
        <v>59</v>
      </c>
      <c r="L1379" s="153"/>
      <c r="M1379" s="153"/>
      <c r="N1379" s="153">
        <v>60</v>
      </c>
      <c r="O1379" s="155">
        <v>11981665539</v>
      </c>
      <c r="P1379" s="156" t="s">
        <v>60</v>
      </c>
      <c r="Q1379" s="157" t="s">
        <v>110</v>
      </c>
      <c r="R1379" s="158">
        <v>46147</v>
      </c>
      <c r="S1379" s="159"/>
      <c r="T1379" s="159" t="s">
        <v>62</v>
      </c>
      <c r="U1379" s="159" t="s">
        <v>111</v>
      </c>
      <c r="V1379" s="154">
        <v>46139</v>
      </c>
      <c r="W1379" s="154">
        <v>46141</v>
      </c>
      <c r="X1379" s="154">
        <v>46146</v>
      </c>
      <c r="Y1379" s="160" t="s">
        <v>3117</v>
      </c>
      <c r="Z1379" s="160" t="s">
        <v>128</v>
      </c>
      <c r="AA1379" s="153">
        <v>68</v>
      </c>
      <c r="AB1379" s="153">
        <v>1.58</v>
      </c>
      <c r="AC1379" s="182">
        <f t="shared" si="44"/>
        <v>27.239224483255885</v>
      </c>
      <c r="AD1379" s="153" t="str">
        <f t="shared" si="45"/>
        <v>SOBREPESO</v>
      </c>
      <c r="AE1379" s="233" t="s">
        <v>135</v>
      </c>
      <c r="AF1379" s="153" t="s">
        <v>130</v>
      </c>
      <c r="AG1379" s="159"/>
      <c r="AH1379" s="153"/>
      <c r="AI1379" s="161"/>
      <c r="AJ1379" s="153"/>
      <c r="AK1379" s="153"/>
      <c r="AL1379" s="207" t="s">
        <v>85</v>
      </c>
      <c r="AM1379" s="207"/>
      <c r="AN1379" s="207"/>
      <c r="AO1379" s="207" t="str">
        <f ca="1">IF(R1379="","",IF(R1379&gt;TODAY(),"0 meses",DATEDIF(R1379,TODAY(),"m") &amp; " meses"))</f>
        <v>1 meses</v>
      </c>
      <c r="AP1379" s="147" t="s">
        <v>67</v>
      </c>
      <c r="AQ1379" s="147" t="s">
        <v>67</v>
      </c>
      <c r="AR1379" s="147"/>
      <c r="AS1379" s="209" t="s">
        <v>68</v>
      </c>
      <c r="AT1379" s="223" t="str">
        <f>MONTH(B1379)&amp;"/"&amp;YEAR(B1379)</f>
        <v>4/2026</v>
      </c>
      <c r="AU1379" s="223">
        <f>WEEKNUM(B1379)-WEEKNUM(EOMONTH(B1379,-1)+1)+1</f>
        <v>2</v>
      </c>
      <c r="AV1379" s="209" t="str">
        <f>MONTH(R1379)&amp;"/"&amp;YEAR(R1379)</f>
        <v>5/2026</v>
      </c>
      <c r="AW1379" s="209">
        <f>WEEKNUM(R1379)-WEEKNUM(EOMONTH(R1379,-1)+1)+1</f>
        <v>2</v>
      </c>
      <c r="AX1379" s="209">
        <f>IF(BB1379="S",IF(Q1379="1. Aceitou o programa",R1379-B1379,0),0)</f>
        <v>25</v>
      </c>
      <c r="AY1379" s="209">
        <f>IF(BB1379="S",IF(AND(S1379&lt;&gt;"",R1379&lt;&gt;""),S1379-R1379,0),0)</f>
        <v>0</v>
      </c>
      <c r="AZ1379" s="209">
        <f>IF(BB1379="S",IF(Q1379="1. Aceitou o programa",IF(OR(X1379="Não se Aplica",X1379=""),IF(OR(W1379="Não se Aplica",W1379=""),0,W1379-V1379),AVERAGE(X1379-W1379,W1379-V1379)),0),0)</f>
        <v>3.5</v>
      </c>
      <c r="BA1379" s="209">
        <f>IF(BB1379="S",IF(AND(Q1379="1. Aceitou o programa",AH1379="Realizada"),IFERROR(IF(AG1379="",0,AG1379-R1379),0),0),0)</f>
        <v>0</v>
      </c>
      <c r="BB1379" s="209" t="str">
        <f>_xlfn.XLOOKUP(U1379,'Lista Suspensa'!$AA$20:$AA$23,'Lista Suspensa'!$AB$20:$AB$23,"N/A")</f>
        <v>S</v>
      </c>
    </row>
    <row r="1380" spans="1:54" ht="12" customHeight="1">
      <c r="A1380" s="151" t="s">
        <v>67</v>
      </c>
      <c r="B1380" s="152">
        <v>46122</v>
      </c>
      <c r="C1380" s="153" t="s">
        <v>297</v>
      </c>
      <c r="D1380" s="153" t="s">
        <v>455</v>
      </c>
      <c r="E1380" s="244">
        <v>79300295</v>
      </c>
      <c r="F1380" s="144" t="s">
        <v>3118</v>
      </c>
      <c r="G1380" s="230"/>
      <c r="H1380" s="154">
        <v>26492</v>
      </c>
      <c r="I1380" s="153">
        <v>53</v>
      </c>
      <c r="J1380" s="148" t="s">
        <v>70</v>
      </c>
      <c r="K1380" s="153"/>
      <c r="L1380" s="153"/>
      <c r="M1380" s="153"/>
      <c r="N1380" s="153">
        <v>40</v>
      </c>
      <c r="O1380" s="155">
        <v>11975594280</v>
      </c>
      <c r="P1380" s="156" t="s">
        <v>2077</v>
      </c>
      <c r="Q1380" s="157" t="s">
        <v>110</v>
      </c>
      <c r="R1380" s="158">
        <v>46147</v>
      </c>
      <c r="S1380" s="159"/>
      <c r="T1380" s="159" t="s">
        <v>62</v>
      </c>
      <c r="U1380" s="159" t="s">
        <v>111</v>
      </c>
      <c r="V1380" s="154">
        <v>46139</v>
      </c>
      <c r="W1380" s="154">
        <v>46141</v>
      </c>
      <c r="X1380" s="154">
        <v>46146</v>
      </c>
      <c r="Y1380" s="160" t="s">
        <v>3060</v>
      </c>
      <c r="Z1380" s="160" t="s">
        <v>134</v>
      </c>
      <c r="AA1380" s="153">
        <v>88.6</v>
      </c>
      <c r="AB1380" s="153">
        <v>1.62</v>
      </c>
      <c r="AC1380" s="182">
        <f t="shared" si="44"/>
        <v>33.760097546105769</v>
      </c>
      <c r="AD1380" s="153" t="str">
        <f t="shared" si="45"/>
        <v>OBESIDADE I</v>
      </c>
      <c r="AE1380" s="233" t="s">
        <v>135</v>
      </c>
      <c r="AF1380" s="153" t="s">
        <v>130</v>
      </c>
      <c r="AG1380" s="159"/>
      <c r="AH1380" s="153"/>
      <c r="AI1380" s="161"/>
      <c r="AJ1380" s="153"/>
      <c r="AK1380" s="153"/>
      <c r="AL1380" s="207" t="s">
        <v>131</v>
      </c>
      <c r="AM1380" s="207"/>
      <c r="AN1380" s="207"/>
      <c r="AO1380" s="207" t="str">
        <f ca="1">IF(R1380="","",IF(R1380&gt;TODAY(),"0 meses",DATEDIF(R1380,TODAY(),"m") &amp; " meses"))</f>
        <v>1 meses</v>
      </c>
      <c r="AP1380" s="147" t="s">
        <v>67</v>
      </c>
      <c r="AQ1380" s="147" t="s">
        <v>67</v>
      </c>
      <c r="AR1380" s="147"/>
      <c r="AS1380" s="209" t="s">
        <v>68</v>
      </c>
      <c r="AT1380" s="223" t="str">
        <f>MONTH(B1380)&amp;"/"&amp;YEAR(B1380)</f>
        <v>4/2026</v>
      </c>
      <c r="AU1380" s="223">
        <f>WEEKNUM(B1380)-WEEKNUM(EOMONTH(B1380,-1)+1)+1</f>
        <v>2</v>
      </c>
      <c r="AV1380" s="209" t="str">
        <f>MONTH(R1380)&amp;"/"&amp;YEAR(R1380)</f>
        <v>5/2026</v>
      </c>
      <c r="AW1380" s="209">
        <f>WEEKNUM(R1380)-WEEKNUM(EOMONTH(R1380,-1)+1)+1</f>
        <v>2</v>
      </c>
      <c r="AX1380" s="209">
        <f>IF(BB1380="S",IF(Q1380="1. Aceitou o programa",R1380-B1380,0),0)</f>
        <v>25</v>
      </c>
      <c r="AY1380" s="209">
        <f>IF(BB1380="S",IF(AND(S1380&lt;&gt;"",R1380&lt;&gt;""),S1380-R1380,0),0)</f>
        <v>0</v>
      </c>
      <c r="AZ1380" s="209">
        <f>IF(BB1380="S",IF(Q1380="1. Aceitou o programa",IF(OR(X1380="Não se Aplica",X1380=""),IF(OR(W1380="Não se Aplica",W1380=""),0,W1380-V1380),AVERAGE(X1380-W1380,W1380-V1380)),0),0)</f>
        <v>3.5</v>
      </c>
      <c r="BA1380" s="209">
        <f>IF(BB1380="S",IF(AND(Q1380="1. Aceitou o programa",AH1380="Realizada"),IFERROR(IF(AG1380="",0,AG1380-R1380),0),0),0)</f>
        <v>0</v>
      </c>
      <c r="BB1380" s="209" t="str">
        <f>_xlfn.XLOOKUP(U1380,'Lista Suspensa'!$AA$20:$AA$23,'Lista Suspensa'!$AB$20:$AB$23,"N/A")</f>
        <v>S</v>
      </c>
    </row>
    <row r="1381" spans="1:54" ht="12" customHeight="1">
      <c r="A1381" s="151" t="s">
        <v>54</v>
      </c>
      <c r="B1381" s="152">
        <v>46128</v>
      </c>
      <c r="C1381" s="153" t="s">
        <v>297</v>
      </c>
      <c r="D1381" s="153" t="s">
        <v>455</v>
      </c>
      <c r="E1381" s="244">
        <v>82209165</v>
      </c>
      <c r="F1381" s="144" t="s">
        <v>3119</v>
      </c>
      <c r="G1381" s="230"/>
      <c r="H1381" s="154">
        <v>34784</v>
      </c>
      <c r="I1381" s="153">
        <v>31</v>
      </c>
      <c r="J1381" s="148" t="s">
        <v>70</v>
      </c>
      <c r="K1381" s="153"/>
      <c r="L1381" s="153"/>
      <c r="M1381" s="153"/>
      <c r="N1381" s="153">
        <v>600</v>
      </c>
      <c r="O1381" s="155" t="s">
        <v>3120</v>
      </c>
      <c r="P1381" s="156" t="s">
        <v>71</v>
      </c>
      <c r="Q1381" s="157" t="s">
        <v>110</v>
      </c>
      <c r="R1381" s="158">
        <v>46147</v>
      </c>
      <c r="S1381" s="159"/>
      <c r="T1381" s="159" t="s">
        <v>62</v>
      </c>
      <c r="U1381" s="159" t="s">
        <v>111</v>
      </c>
      <c r="V1381" s="154">
        <v>46125</v>
      </c>
      <c r="W1381" s="154">
        <v>46146</v>
      </c>
      <c r="X1381" s="154" t="s">
        <v>126</v>
      </c>
      <c r="Y1381" s="160" t="s">
        <v>3121</v>
      </c>
      <c r="Z1381" s="160" t="s">
        <v>128</v>
      </c>
      <c r="AA1381" s="153">
        <v>107.7</v>
      </c>
      <c r="AB1381" s="153">
        <v>1.65</v>
      </c>
      <c r="AC1381" s="182">
        <f t="shared" si="44"/>
        <v>39.559228650137747</v>
      </c>
      <c r="AD1381" s="153" t="str">
        <f t="shared" si="45"/>
        <v>OBESIDADE II</v>
      </c>
      <c r="AE1381" s="233" t="s">
        <v>947</v>
      </c>
      <c r="AF1381" s="153" t="s">
        <v>130</v>
      </c>
      <c r="AG1381" s="159"/>
      <c r="AH1381" s="153"/>
      <c r="AI1381" s="161"/>
      <c r="AJ1381" s="153"/>
      <c r="AK1381" s="153"/>
      <c r="AL1381" s="207" t="s">
        <v>131</v>
      </c>
      <c r="AM1381" s="207"/>
      <c r="AN1381" s="207"/>
      <c r="AO1381" s="207" t="str">
        <f ca="1">IF(R1381="","",IF(R1381&gt;TODAY(),"0 meses",DATEDIF(R1381,TODAY(),"m") &amp; " meses"))</f>
        <v>1 meses</v>
      </c>
      <c r="AP1381" s="147" t="s">
        <v>67</v>
      </c>
      <c r="AQ1381" s="147" t="s">
        <v>67</v>
      </c>
      <c r="AR1381" s="147"/>
      <c r="AS1381" s="209" t="s">
        <v>68</v>
      </c>
      <c r="AT1381" s="223" t="str">
        <f>MONTH(B1381)&amp;"/"&amp;YEAR(B1381)</f>
        <v>4/2026</v>
      </c>
      <c r="AU1381" s="223">
        <f>WEEKNUM(B1381)-WEEKNUM(EOMONTH(B1381,-1)+1)+1</f>
        <v>3</v>
      </c>
      <c r="AV1381" s="209" t="str">
        <f>MONTH(R1381)&amp;"/"&amp;YEAR(R1381)</f>
        <v>5/2026</v>
      </c>
      <c r="AW1381" s="209">
        <f>WEEKNUM(R1381)-WEEKNUM(EOMONTH(R1381,-1)+1)+1</f>
        <v>2</v>
      </c>
      <c r="AX1381" s="209">
        <f>IF(BB1381="S",IF(Q1381="1. Aceitou o programa",R1381-B1381,0),0)</f>
        <v>19</v>
      </c>
      <c r="AY1381" s="209">
        <f>IF(BB1381="S",IF(AND(S1381&lt;&gt;"",R1381&lt;&gt;""),S1381-R1381,0),0)</f>
        <v>0</v>
      </c>
      <c r="AZ1381" s="209">
        <f>IF(BB1381="S",IF(Q1381="1. Aceitou o programa",IF(OR(X1381="Não se Aplica",X1381=""),IF(OR(W1381="Não se Aplica",W1381=""),0,W1381-V1381),AVERAGE(X1381-W1381,W1381-V1381)),0),0)</f>
        <v>21</v>
      </c>
      <c r="BA1381" s="209">
        <f>IF(BB1381="S",IF(AND(Q1381="1. Aceitou o programa",AH1381="Realizada"),IFERROR(IF(AG1381="",0,AG1381-R1381),0),0),0)</f>
        <v>0</v>
      </c>
      <c r="BB1381" s="209" t="str">
        <f>_xlfn.XLOOKUP(U1381,'Lista Suspensa'!$AA$20:$AA$23,'Lista Suspensa'!$AB$20:$AB$23,"N/A")</f>
        <v>S</v>
      </c>
    </row>
    <row r="1382" spans="1:54" ht="12" customHeight="1">
      <c r="A1382" s="151" t="s">
        <v>54</v>
      </c>
      <c r="B1382" s="152">
        <v>46128</v>
      </c>
      <c r="C1382" s="153" t="s">
        <v>297</v>
      </c>
      <c r="D1382" s="153" t="s">
        <v>455</v>
      </c>
      <c r="E1382" s="244">
        <v>452266149</v>
      </c>
      <c r="F1382" s="144" t="s">
        <v>3122</v>
      </c>
      <c r="G1382" s="230"/>
      <c r="H1382" s="154">
        <v>24240</v>
      </c>
      <c r="I1382" s="153">
        <v>60</v>
      </c>
      <c r="J1382" s="148" t="s">
        <v>70</v>
      </c>
      <c r="K1382" s="153"/>
      <c r="L1382" s="153"/>
      <c r="M1382" s="153"/>
      <c r="N1382" s="153">
        <v>500</v>
      </c>
      <c r="O1382" s="155">
        <v>11982293116</v>
      </c>
      <c r="P1382" s="156" t="s">
        <v>2023</v>
      </c>
      <c r="Q1382" s="157" t="s">
        <v>110</v>
      </c>
      <c r="R1382" s="158">
        <v>46147</v>
      </c>
      <c r="S1382" s="159"/>
      <c r="T1382" s="159" t="s">
        <v>62</v>
      </c>
      <c r="U1382" s="159" t="s">
        <v>111</v>
      </c>
      <c r="V1382" s="154">
        <v>46127</v>
      </c>
      <c r="W1382" s="154">
        <v>46146</v>
      </c>
      <c r="X1382" s="154"/>
      <c r="Y1382" s="160" t="s">
        <v>3123</v>
      </c>
      <c r="Z1382" s="160" t="s">
        <v>128</v>
      </c>
      <c r="AA1382" s="153">
        <v>89</v>
      </c>
      <c r="AB1382" s="153">
        <v>1.51</v>
      </c>
      <c r="AC1382" s="182">
        <f t="shared" si="44"/>
        <v>39.03337572913469</v>
      </c>
      <c r="AD1382" s="153" t="str">
        <f t="shared" si="45"/>
        <v>OBESIDADE II</v>
      </c>
      <c r="AE1382" s="233" t="s">
        <v>66</v>
      </c>
      <c r="AF1382" s="153" t="s">
        <v>130</v>
      </c>
      <c r="AG1382" s="159"/>
      <c r="AH1382" s="153"/>
      <c r="AI1382" s="161"/>
      <c r="AJ1382" s="153"/>
      <c r="AK1382" s="153"/>
      <c r="AL1382" s="207" t="s">
        <v>131</v>
      </c>
      <c r="AM1382" s="207"/>
      <c r="AN1382" s="207"/>
      <c r="AO1382" s="207" t="str">
        <f ca="1">IF(R1382="","",IF(R1382&gt;TODAY(),"0 meses",DATEDIF(R1382,TODAY(),"m") &amp; " meses"))</f>
        <v>1 meses</v>
      </c>
      <c r="AP1382" s="147" t="s">
        <v>67</v>
      </c>
      <c r="AQ1382" s="147" t="s">
        <v>67</v>
      </c>
      <c r="AR1382" s="147"/>
      <c r="AS1382" s="209" t="s">
        <v>68</v>
      </c>
      <c r="AT1382" s="223" t="str">
        <f>MONTH(B1382)&amp;"/"&amp;YEAR(B1382)</f>
        <v>4/2026</v>
      </c>
      <c r="AU1382" s="223">
        <f>WEEKNUM(B1382)-WEEKNUM(EOMONTH(B1382,-1)+1)+1</f>
        <v>3</v>
      </c>
      <c r="AV1382" s="209" t="str">
        <f>MONTH(R1382)&amp;"/"&amp;YEAR(R1382)</f>
        <v>5/2026</v>
      </c>
      <c r="AW1382" s="209">
        <f>WEEKNUM(R1382)-WEEKNUM(EOMONTH(R1382,-1)+1)+1</f>
        <v>2</v>
      </c>
      <c r="AX1382" s="209">
        <f>IF(BB1382="S",IF(Q1382="1. Aceitou o programa",R1382-B1382,0),0)</f>
        <v>19</v>
      </c>
      <c r="AY1382" s="209">
        <f>IF(BB1382="S",IF(AND(S1382&lt;&gt;"",R1382&lt;&gt;""),S1382-R1382,0),0)</f>
        <v>0</v>
      </c>
      <c r="AZ1382" s="209">
        <f>IF(BB1382="S",IF(Q1382="1. Aceitou o programa",IF(OR(X1382="Não se Aplica",X1382=""),IF(OR(W1382="Não se Aplica",W1382=""),0,W1382-V1382),AVERAGE(X1382-W1382,W1382-V1382)),0),0)</f>
        <v>19</v>
      </c>
      <c r="BA1382" s="209">
        <f>IF(BB1382="S",IF(AND(Q1382="1. Aceitou o programa",AH1382="Realizada"),IFERROR(IF(AG1382="",0,AG1382-R1382),0),0),0)</f>
        <v>0</v>
      </c>
      <c r="BB1382" s="209" t="str">
        <f>_xlfn.XLOOKUP(U1382,'Lista Suspensa'!$AA$20:$AA$23,'Lista Suspensa'!$AB$20:$AB$23,"N/A")</f>
        <v>S</v>
      </c>
    </row>
    <row r="1383" spans="1:54" ht="12" customHeight="1">
      <c r="A1383" s="151" t="s">
        <v>54</v>
      </c>
      <c r="B1383" s="152">
        <v>46134</v>
      </c>
      <c r="C1383" s="153" t="s">
        <v>297</v>
      </c>
      <c r="D1383" s="153" t="s">
        <v>455</v>
      </c>
      <c r="E1383" s="244">
        <v>92642478</v>
      </c>
      <c r="F1383" s="144" t="s">
        <v>3124</v>
      </c>
      <c r="G1383" s="230"/>
      <c r="H1383" s="154">
        <v>27684</v>
      </c>
      <c r="I1383" s="153">
        <v>50</v>
      </c>
      <c r="J1383" s="148" t="s">
        <v>70</v>
      </c>
      <c r="K1383" s="153" t="s">
        <v>101</v>
      </c>
      <c r="L1383" s="153"/>
      <c r="M1383" s="153"/>
      <c r="N1383" s="153">
        <v>380</v>
      </c>
      <c r="O1383" s="155" t="s">
        <v>3125</v>
      </c>
      <c r="P1383" s="156" t="s">
        <v>2077</v>
      </c>
      <c r="Q1383" s="157" t="s">
        <v>110</v>
      </c>
      <c r="R1383" s="158">
        <v>46147</v>
      </c>
      <c r="S1383" s="159"/>
      <c r="T1383" s="159" t="s">
        <v>62</v>
      </c>
      <c r="U1383" s="159" t="s">
        <v>111</v>
      </c>
      <c r="V1383" s="154">
        <v>46139</v>
      </c>
      <c r="W1383" s="154">
        <v>46146</v>
      </c>
      <c r="X1383" s="154" t="s">
        <v>126</v>
      </c>
      <c r="Y1383" s="160" t="s">
        <v>3101</v>
      </c>
      <c r="Z1383" s="160" t="s">
        <v>65</v>
      </c>
      <c r="AA1383" s="153">
        <v>118.9</v>
      </c>
      <c r="AB1383" s="153">
        <v>1.7</v>
      </c>
      <c r="AC1383" s="182">
        <f t="shared" si="44"/>
        <v>41.141868512110733</v>
      </c>
      <c r="AD1383" s="153" t="str">
        <f t="shared" si="45"/>
        <v>OBESIDADE III</v>
      </c>
      <c r="AE1383" s="233" t="s">
        <v>129</v>
      </c>
      <c r="AF1383" s="153" t="s">
        <v>130</v>
      </c>
      <c r="AG1383" s="159"/>
      <c r="AH1383" s="153"/>
      <c r="AI1383" s="161"/>
      <c r="AJ1383" s="153"/>
      <c r="AK1383" s="153"/>
      <c r="AL1383" s="207" t="s">
        <v>131</v>
      </c>
      <c r="AM1383" s="207"/>
      <c r="AN1383" s="207"/>
      <c r="AO1383" s="207" t="str">
        <f ca="1">IF(R1383="","",IF(R1383&gt;TODAY(),"0 meses",DATEDIF(R1383,TODAY(),"m") &amp; " meses"))</f>
        <v>1 meses</v>
      </c>
      <c r="AP1383" s="147" t="s">
        <v>67</v>
      </c>
      <c r="AQ1383" s="147" t="s">
        <v>67</v>
      </c>
      <c r="AR1383" s="147"/>
      <c r="AS1383" s="209" t="s">
        <v>68</v>
      </c>
      <c r="AT1383" s="223" t="str">
        <f>MONTH(B1383)&amp;"/"&amp;YEAR(B1383)</f>
        <v>4/2026</v>
      </c>
      <c r="AU1383" s="223">
        <f>WEEKNUM(B1383)-WEEKNUM(EOMONTH(B1383,-1)+1)+1</f>
        <v>4</v>
      </c>
      <c r="AV1383" s="209" t="str">
        <f>MONTH(R1383)&amp;"/"&amp;YEAR(R1383)</f>
        <v>5/2026</v>
      </c>
      <c r="AW1383" s="209">
        <f>WEEKNUM(R1383)-WEEKNUM(EOMONTH(R1383,-1)+1)+1</f>
        <v>2</v>
      </c>
      <c r="AX1383" s="209">
        <f>IF(BB1383="S",IF(Q1383="1. Aceitou o programa",R1383-B1383,0),0)</f>
        <v>13</v>
      </c>
      <c r="AY1383" s="209">
        <f>IF(BB1383="S",IF(AND(S1383&lt;&gt;"",R1383&lt;&gt;""),S1383-R1383,0),0)</f>
        <v>0</v>
      </c>
      <c r="AZ1383" s="209">
        <f>IF(BB1383="S",IF(Q1383="1. Aceitou o programa",IF(OR(X1383="Não se Aplica",X1383=""),IF(OR(W1383="Não se Aplica",W1383=""),0,W1383-V1383),AVERAGE(X1383-W1383,W1383-V1383)),0),0)</f>
        <v>7</v>
      </c>
      <c r="BA1383" s="209">
        <f>IF(BB1383="S",IF(AND(Q1383="1. Aceitou o programa",AH1383="Realizada"),IFERROR(IF(AG1383="",0,AG1383-R1383),0),0),0)</f>
        <v>0</v>
      </c>
      <c r="BB1383" s="209" t="str">
        <f>_xlfn.XLOOKUP(U1383,'Lista Suspensa'!$AA$20:$AA$23,'Lista Suspensa'!$AB$20:$AB$23,"N/A")</f>
        <v>S</v>
      </c>
    </row>
    <row r="1384" spans="1:54" ht="12" customHeight="1">
      <c r="A1384" s="151" t="s">
        <v>67</v>
      </c>
      <c r="B1384" s="152">
        <v>46147</v>
      </c>
      <c r="C1384" s="153" t="s">
        <v>122</v>
      </c>
      <c r="D1384" s="153" t="s">
        <v>167</v>
      </c>
      <c r="E1384" s="244">
        <v>95798099</v>
      </c>
      <c r="F1384" s="144" t="s">
        <v>3126</v>
      </c>
      <c r="G1384" s="230"/>
      <c r="H1384" s="154">
        <v>31643</v>
      </c>
      <c r="I1384" s="153">
        <v>39</v>
      </c>
      <c r="J1384" s="148" t="s">
        <v>58</v>
      </c>
      <c r="K1384" s="153" t="s">
        <v>59</v>
      </c>
      <c r="L1384" s="153"/>
      <c r="M1384" s="153"/>
      <c r="N1384" s="153">
        <v>380</v>
      </c>
      <c r="O1384" s="155">
        <v>11932189664</v>
      </c>
      <c r="P1384" s="156" t="s">
        <v>60</v>
      </c>
      <c r="Q1384" s="157" t="s">
        <v>110</v>
      </c>
      <c r="R1384" s="158">
        <v>46148</v>
      </c>
      <c r="S1384" s="159"/>
      <c r="T1384" s="159" t="s">
        <v>62</v>
      </c>
      <c r="U1384" s="159" t="s">
        <v>111</v>
      </c>
      <c r="V1384" s="154">
        <v>46148</v>
      </c>
      <c r="W1384" s="154" t="s">
        <v>126</v>
      </c>
      <c r="X1384" s="154" t="s">
        <v>126</v>
      </c>
      <c r="Y1384" s="160"/>
      <c r="Z1384" s="160" t="s">
        <v>128</v>
      </c>
      <c r="AA1384" s="153">
        <v>93</v>
      </c>
      <c r="AB1384" s="153">
        <v>1.69</v>
      </c>
      <c r="AC1384" s="182">
        <f t="shared" si="44"/>
        <v>32.561885088057146</v>
      </c>
      <c r="AD1384" s="153" t="str">
        <f t="shared" si="45"/>
        <v>OBESIDADE I</v>
      </c>
      <c r="AE1384" s="233" t="s">
        <v>225</v>
      </c>
      <c r="AF1384" s="153"/>
      <c r="AG1384" s="159"/>
      <c r="AH1384" s="153"/>
      <c r="AI1384" s="161"/>
      <c r="AJ1384" s="153"/>
      <c r="AK1384" s="153"/>
      <c r="AL1384" s="207" t="s">
        <v>131</v>
      </c>
      <c r="AM1384" s="207"/>
      <c r="AN1384" s="207"/>
      <c r="AO1384" s="207" t="str">
        <f ca="1">IF(R1384="","",IF(R1384&gt;TODAY(),"0 meses",DATEDIF(R1384,TODAY(),"m") &amp; " meses"))</f>
        <v>1 meses</v>
      </c>
      <c r="AP1384" s="147" t="s">
        <v>67</v>
      </c>
      <c r="AQ1384" s="147" t="s">
        <v>67</v>
      </c>
      <c r="AR1384" s="147"/>
      <c r="AS1384" s="209" t="s">
        <v>68</v>
      </c>
      <c r="AT1384" s="223" t="str">
        <f>MONTH(B1384)&amp;"/"&amp;YEAR(B1384)</f>
        <v>5/2026</v>
      </c>
      <c r="AU1384" s="223">
        <f>WEEKNUM(B1384)-WEEKNUM(EOMONTH(B1384,-1)+1)+1</f>
        <v>2</v>
      </c>
      <c r="AV1384" s="209" t="str">
        <f>MONTH(R1384)&amp;"/"&amp;YEAR(R1384)</f>
        <v>5/2026</v>
      </c>
      <c r="AW1384" s="209">
        <f>WEEKNUM(R1384)-WEEKNUM(EOMONTH(R1384,-1)+1)+1</f>
        <v>2</v>
      </c>
      <c r="AX1384" s="209">
        <f>IF(BB1384="S",IF(Q1384="1. Aceitou o programa",R1384-B1384,0),0)</f>
        <v>1</v>
      </c>
      <c r="AY1384" s="209">
        <f>IF(BB1384="S",IF(AND(S1384&lt;&gt;"",R1384&lt;&gt;""),S1384-R1384,0),0)</f>
        <v>0</v>
      </c>
      <c r="AZ1384" s="209">
        <f>IF(BB1384="S",IF(Q1384="1. Aceitou o programa",IF(OR(X1384="Não se Aplica",X1384=""),IF(OR(W1384="Não se Aplica",W1384=""),0,W1384-V1384),AVERAGE(X1384-W1384,W1384-V1384)),0),0)</f>
        <v>0</v>
      </c>
      <c r="BA1384" s="209">
        <f>IF(BB1384="S",IF(AND(Q1384="1. Aceitou o programa",AH1384="Realizada"),IFERROR(IF(AG1384="",0,AG1384-R1384),0),0),0)</f>
        <v>0</v>
      </c>
      <c r="BB1384" s="209" t="str">
        <f>_xlfn.XLOOKUP(U1384,'Lista Suspensa'!$AA$20:$AA$23,'Lista Suspensa'!$AB$20:$AB$23,"N/A")</f>
        <v>S</v>
      </c>
    </row>
    <row r="1385" spans="1:54" ht="12" customHeight="1">
      <c r="A1385" s="151" t="s">
        <v>54</v>
      </c>
      <c r="B1385" s="152">
        <v>46112</v>
      </c>
      <c r="C1385" s="153" t="s">
        <v>55</v>
      </c>
      <c r="D1385" s="153" t="s">
        <v>56</v>
      </c>
      <c r="E1385" s="244">
        <v>632446277</v>
      </c>
      <c r="F1385" s="144" t="s">
        <v>3127</v>
      </c>
      <c r="G1385" s="230"/>
      <c r="H1385" s="154">
        <v>22163</v>
      </c>
      <c r="I1385" s="153">
        <v>65</v>
      </c>
      <c r="J1385" s="148" t="s">
        <v>70</v>
      </c>
      <c r="K1385" s="153" t="s">
        <v>59</v>
      </c>
      <c r="L1385" s="153"/>
      <c r="M1385" s="153"/>
      <c r="N1385" s="153"/>
      <c r="O1385" s="155">
        <v>11989753255</v>
      </c>
      <c r="P1385" s="156" t="s">
        <v>60</v>
      </c>
      <c r="Q1385" s="157" t="s">
        <v>110</v>
      </c>
      <c r="R1385" s="158">
        <v>46148</v>
      </c>
      <c r="S1385" s="159"/>
      <c r="T1385" s="159" t="s">
        <v>62</v>
      </c>
      <c r="U1385" s="159" t="s">
        <v>111</v>
      </c>
      <c r="V1385" s="154">
        <v>46147</v>
      </c>
      <c r="W1385" s="154" t="s">
        <v>126</v>
      </c>
      <c r="X1385" s="154" t="s">
        <v>126</v>
      </c>
      <c r="Y1385" s="160" t="s">
        <v>3085</v>
      </c>
      <c r="Z1385" s="160" t="s">
        <v>65</v>
      </c>
      <c r="AA1385" s="153">
        <v>70</v>
      </c>
      <c r="AB1385" s="153">
        <v>1.6</v>
      </c>
      <c r="AC1385" s="182">
        <f t="shared" si="44"/>
        <v>27.343749999999996</v>
      </c>
      <c r="AD1385" s="153" t="str">
        <f t="shared" si="45"/>
        <v>SOBREPESO</v>
      </c>
      <c r="AE1385" s="233" t="s">
        <v>225</v>
      </c>
      <c r="AF1385" s="153"/>
      <c r="AG1385" s="159"/>
      <c r="AH1385" s="153"/>
      <c r="AI1385" s="161"/>
      <c r="AJ1385" s="153"/>
      <c r="AK1385" s="153"/>
      <c r="AL1385" s="207" t="s">
        <v>136</v>
      </c>
      <c r="AM1385" s="207"/>
      <c r="AN1385" s="207"/>
      <c r="AO1385" s="207" t="str">
        <f ca="1">IF(R1385="","",IF(R1385&gt;TODAY(),"0 meses",DATEDIF(R1385,TODAY(),"m") &amp; " meses"))</f>
        <v>1 meses</v>
      </c>
      <c r="AP1385" s="147" t="s">
        <v>67</v>
      </c>
      <c r="AQ1385" s="147" t="s">
        <v>67</v>
      </c>
      <c r="AR1385" s="147"/>
      <c r="AS1385" s="209" t="s">
        <v>68</v>
      </c>
      <c r="AT1385" s="223" t="str">
        <f>MONTH(B1385)&amp;"/"&amp;YEAR(B1385)</f>
        <v>3/2026</v>
      </c>
      <c r="AU1385" s="223">
        <f>WEEKNUM(B1385)-WEEKNUM(EOMONTH(B1385,-1)+1)+1</f>
        <v>5</v>
      </c>
      <c r="AV1385" s="209" t="str">
        <f>MONTH(R1385)&amp;"/"&amp;YEAR(R1385)</f>
        <v>5/2026</v>
      </c>
      <c r="AW1385" s="209">
        <f>WEEKNUM(R1385)-WEEKNUM(EOMONTH(R1385,-1)+1)+1</f>
        <v>2</v>
      </c>
      <c r="AX1385" s="209">
        <f>IF(BB1385="S",IF(Q1385="1. Aceitou o programa",R1385-B1385,0),0)</f>
        <v>36</v>
      </c>
      <c r="AY1385" s="209">
        <f>IF(BB1385="S",IF(AND(S1385&lt;&gt;"",R1385&lt;&gt;""),S1385-R1385,0),0)</f>
        <v>0</v>
      </c>
      <c r="AZ1385" s="209">
        <f>IF(BB1385="S",IF(Q1385="1. Aceitou o programa",IF(OR(X1385="Não se Aplica",X1385=""),IF(OR(W1385="Não se Aplica",W1385=""),0,W1385-V1385),AVERAGE(X1385-W1385,W1385-V1385)),0),0)</f>
        <v>0</v>
      </c>
      <c r="BA1385" s="209">
        <f>IF(BB1385="S",IF(AND(Q1385="1. Aceitou o programa",AH1385="Realizada"),IFERROR(IF(AG1385="",0,AG1385-R1385),0),0),0)</f>
        <v>0</v>
      </c>
      <c r="BB1385" s="209" t="str">
        <f>_xlfn.XLOOKUP(U1385,'Lista Suspensa'!$AA$20:$AA$23,'Lista Suspensa'!$AB$20:$AB$23,"N/A")</f>
        <v>S</v>
      </c>
    </row>
    <row r="1386" spans="1:54" ht="12" customHeight="1">
      <c r="A1386" s="151" t="s">
        <v>54</v>
      </c>
      <c r="B1386" s="152">
        <v>46112</v>
      </c>
      <c r="C1386" s="153" t="s">
        <v>55</v>
      </c>
      <c r="D1386" s="153" t="s">
        <v>56</v>
      </c>
      <c r="E1386" s="244">
        <v>785141120</v>
      </c>
      <c r="F1386" s="144" t="s">
        <v>3128</v>
      </c>
      <c r="G1386" s="230"/>
      <c r="H1386" s="154">
        <v>25108</v>
      </c>
      <c r="I1386" s="153">
        <v>57</v>
      </c>
      <c r="J1386" s="148" t="s">
        <v>70</v>
      </c>
      <c r="K1386" s="153" t="s">
        <v>59</v>
      </c>
      <c r="L1386" s="153"/>
      <c r="M1386" s="153"/>
      <c r="N1386" s="153"/>
      <c r="O1386" s="155">
        <v>11993561385</v>
      </c>
      <c r="P1386" s="156" t="s">
        <v>60</v>
      </c>
      <c r="Q1386" s="157" t="s">
        <v>110</v>
      </c>
      <c r="R1386" s="158">
        <v>46148</v>
      </c>
      <c r="S1386" s="159"/>
      <c r="T1386" s="159" t="s">
        <v>62</v>
      </c>
      <c r="U1386" s="159" t="s">
        <v>111</v>
      </c>
      <c r="V1386" s="154">
        <v>46148</v>
      </c>
      <c r="W1386" s="154" t="s">
        <v>126</v>
      </c>
      <c r="X1386" s="154" t="s">
        <v>126</v>
      </c>
      <c r="Y1386" s="160"/>
      <c r="Z1386" s="160" t="s">
        <v>65</v>
      </c>
      <c r="AA1386" s="153">
        <v>110</v>
      </c>
      <c r="AB1386" s="153">
        <v>1.66</v>
      </c>
      <c r="AC1386" s="182">
        <f t="shared" si="44"/>
        <v>39.918710988532446</v>
      </c>
      <c r="AD1386" s="153" t="str">
        <f t="shared" si="45"/>
        <v>OBESIDADE III</v>
      </c>
      <c r="AE1386" s="233" t="s">
        <v>225</v>
      </c>
      <c r="AF1386" s="153"/>
      <c r="AG1386" s="159"/>
      <c r="AH1386" s="153"/>
      <c r="AI1386" s="161"/>
      <c r="AJ1386" s="153"/>
      <c r="AK1386" s="153"/>
      <c r="AL1386" s="207" t="s">
        <v>131</v>
      </c>
      <c r="AM1386" s="207"/>
      <c r="AN1386" s="207"/>
      <c r="AO1386" s="207" t="str">
        <f ca="1">IF(R1386="","",IF(R1386&gt;TODAY(),"0 meses",DATEDIF(R1386,TODAY(),"m") &amp; " meses"))</f>
        <v>1 meses</v>
      </c>
      <c r="AP1386" s="147" t="s">
        <v>67</v>
      </c>
      <c r="AQ1386" s="147" t="s">
        <v>67</v>
      </c>
      <c r="AR1386" s="147"/>
      <c r="AS1386" s="209" t="s">
        <v>68</v>
      </c>
      <c r="AT1386" s="223" t="str">
        <f>MONTH(B1386)&amp;"/"&amp;YEAR(B1386)</f>
        <v>3/2026</v>
      </c>
      <c r="AU1386" s="223">
        <f>WEEKNUM(B1386)-WEEKNUM(EOMONTH(B1386,-1)+1)+1</f>
        <v>5</v>
      </c>
      <c r="AV1386" s="209" t="str">
        <f>MONTH(R1386)&amp;"/"&amp;YEAR(R1386)</f>
        <v>5/2026</v>
      </c>
      <c r="AW1386" s="209">
        <f>WEEKNUM(R1386)-WEEKNUM(EOMONTH(R1386,-1)+1)+1</f>
        <v>2</v>
      </c>
      <c r="AX1386" s="209">
        <f>IF(BB1386="S",IF(Q1386="1. Aceitou o programa",R1386-B1386,0),0)</f>
        <v>36</v>
      </c>
      <c r="AY1386" s="209">
        <f>IF(BB1386="S",IF(AND(S1386&lt;&gt;"",R1386&lt;&gt;""),S1386-R1386,0),0)</f>
        <v>0</v>
      </c>
      <c r="AZ1386" s="209">
        <f>IF(BB1386="S",IF(Q1386="1. Aceitou o programa",IF(OR(X1386="Não se Aplica",X1386=""),IF(OR(W1386="Não se Aplica",W1386=""),0,W1386-V1386),AVERAGE(X1386-W1386,W1386-V1386)),0),0)</f>
        <v>0</v>
      </c>
      <c r="BA1386" s="209">
        <f>IF(BB1386="S",IF(AND(Q1386="1. Aceitou o programa",AH1386="Realizada"),IFERROR(IF(AG1386="",0,AG1386-R1386),0),0),0)</f>
        <v>0</v>
      </c>
      <c r="BB1386" s="209" t="str">
        <f>_xlfn.XLOOKUP(U1386,'Lista Suspensa'!$AA$20:$AA$23,'Lista Suspensa'!$AB$20:$AB$23,"N/A")</f>
        <v>S</v>
      </c>
    </row>
    <row r="1387" spans="1:54" ht="12" customHeight="1">
      <c r="A1387" s="151" t="s">
        <v>54</v>
      </c>
      <c r="B1387" s="152">
        <v>46112</v>
      </c>
      <c r="C1387" s="153" t="s">
        <v>55</v>
      </c>
      <c r="D1387" s="153" t="s">
        <v>56</v>
      </c>
      <c r="E1387" s="244">
        <v>810642050</v>
      </c>
      <c r="F1387" s="144" t="s">
        <v>3129</v>
      </c>
      <c r="G1387" s="230"/>
      <c r="H1387" s="154">
        <v>25843</v>
      </c>
      <c r="I1387" s="153">
        <v>55</v>
      </c>
      <c r="J1387" s="148" t="s">
        <v>70</v>
      </c>
      <c r="K1387" s="153" t="s">
        <v>59</v>
      </c>
      <c r="L1387" s="153"/>
      <c r="M1387" s="153"/>
      <c r="N1387" s="153"/>
      <c r="O1387" s="155">
        <v>11977481683</v>
      </c>
      <c r="P1387" s="156" t="s">
        <v>60</v>
      </c>
      <c r="Q1387" s="157" t="s">
        <v>110</v>
      </c>
      <c r="R1387" s="158">
        <v>46148</v>
      </c>
      <c r="S1387" s="159"/>
      <c r="T1387" s="159" t="s">
        <v>62</v>
      </c>
      <c r="U1387" s="159" t="s">
        <v>111</v>
      </c>
      <c r="V1387" s="154">
        <v>46148</v>
      </c>
      <c r="W1387" s="154" t="s">
        <v>126</v>
      </c>
      <c r="X1387" s="154" t="s">
        <v>126</v>
      </c>
      <c r="Y1387" s="160"/>
      <c r="Z1387" s="160" t="s">
        <v>128</v>
      </c>
      <c r="AA1387" s="153">
        <v>80</v>
      </c>
      <c r="AB1387" s="153">
        <v>1.7</v>
      </c>
      <c r="AC1387" s="182">
        <f t="shared" si="44"/>
        <v>27.681660899653981</v>
      </c>
      <c r="AD1387" s="153" t="str">
        <f t="shared" si="45"/>
        <v>SOBREPESO</v>
      </c>
      <c r="AE1387" s="233" t="s">
        <v>225</v>
      </c>
      <c r="AF1387" s="153"/>
      <c r="AG1387" s="159"/>
      <c r="AH1387" s="153"/>
      <c r="AI1387" s="161"/>
      <c r="AJ1387" s="153"/>
      <c r="AK1387" s="153"/>
      <c r="AL1387" s="207" t="s">
        <v>136</v>
      </c>
      <c r="AM1387" s="207"/>
      <c r="AN1387" s="207"/>
      <c r="AO1387" s="207" t="str">
        <f ca="1">IF(R1387="","",IF(R1387&gt;TODAY(),"0 meses",DATEDIF(R1387,TODAY(),"m") &amp; " meses"))</f>
        <v>1 meses</v>
      </c>
      <c r="AP1387" s="147" t="s">
        <v>67</v>
      </c>
      <c r="AQ1387" s="147" t="s">
        <v>67</v>
      </c>
      <c r="AR1387" s="147"/>
      <c r="AS1387" s="209" t="s">
        <v>68</v>
      </c>
      <c r="AT1387" s="223" t="str">
        <f>MONTH(B1387)&amp;"/"&amp;YEAR(B1387)</f>
        <v>3/2026</v>
      </c>
      <c r="AU1387" s="223">
        <f>WEEKNUM(B1387)-WEEKNUM(EOMONTH(B1387,-1)+1)+1</f>
        <v>5</v>
      </c>
      <c r="AV1387" s="209" t="str">
        <f>MONTH(R1387)&amp;"/"&amp;YEAR(R1387)</f>
        <v>5/2026</v>
      </c>
      <c r="AW1387" s="209">
        <f>WEEKNUM(R1387)-WEEKNUM(EOMONTH(R1387,-1)+1)+1</f>
        <v>2</v>
      </c>
      <c r="AX1387" s="209">
        <f>IF(BB1387="S",IF(Q1387="1. Aceitou o programa",R1387-B1387,0),0)</f>
        <v>36</v>
      </c>
      <c r="AY1387" s="209">
        <f>IF(BB1387="S",IF(AND(S1387&lt;&gt;"",R1387&lt;&gt;""),S1387-R1387,0),0)</f>
        <v>0</v>
      </c>
      <c r="AZ1387" s="209">
        <f>IF(BB1387="S",IF(Q1387="1. Aceitou o programa",IF(OR(X1387="Não se Aplica",X1387=""),IF(OR(W1387="Não se Aplica",W1387=""),0,W1387-V1387),AVERAGE(X1387-W1387,W1387-V1387)),0),0)</f>
        <v>0</v>
      </c>
      <c r="BA1387" s="209">
        <f>IF(BB1387="S",IF(AND(Q1387="1. Aceitou o programa",AH1387="Realizada"),IFERROR(IF(AG1387="",0,AG1387-R1387),0),0),0)</f>
        <v>0</v>
      </c>
      <c r="BB1387" s="209" t="str">
        <f>_xlfn.XLOOKUP(U1387,'Lista Suspensa'!$AA$20:$AA$23,'Lista Suspensa'!$AB$20:$AB$23,"N/A")</f>
        <v>S</v>
      </c>
    </row>
    <row r="1388" spans="1:54" ht="12" customHeight="1">
      <c r="A1388" s="151" t="s">
        <v>54</v>
      </c>
      <c r="B1388" s="152">
        <v>46112</v>
      </c>
      <c r="C1388" s="153" t="s">
        <v>55</v>
      </c>
      <c r="D1388" s="153" t="s">
        <v>56</v>
      </c>
      <c r="E1388" s="244">
        <v>93852769</v>
      </c>
      <c r="F1388" s="144" t="s">
        <v>3130</v>
      </c>
      <c r="G1388" s="230"/>
      <c r="H1388" s="154">
        <v>30623</v>
      </c>
      <c r="I1388" s="153">
        <v>42</v>
      </c>
      <c r="J1388" s="148" t="s">
        <v>70</v>
      </c>
      <c r="K1388" s="153" t="s">
        <v>59</v>
      </c>
      <c r="L1388" s="153"/>
      <c r="M1388" s="153"/>
      <c r="N1388" s="153"/>
      <c r="O1388" s="155">
        <v>11978420062</v>
      </c>
      <c r="P1388" s="156" t="s">
        <v>60</v>
      </c>
      <c r="Q1388" s="157" t="s">
        <v>110</v>
      </c>
      <c r="R1388" s="158">
        <v>46148</v>
      </c>
      <c r="S1388" s="159"/>
      <c r="T1388" s="159" t="s">
        <v>62</v>
      </c>
      <c r="U1388" s="159" t="s">
        <v>111</v>
      </c>
      <c r="V1388" s="154">
        <v>46148</v>
      </c>
      <c r="W1388" s="154" t="s">
        <v>126</v>
      </c>
      <c r="X1388" s="154" t="s">
        <v>126</v>
      </c>
      <c r="Y1388" s="160"/>
      <c r="Z1388" s="160" t="s">
        <v>128</v>
      </c>
      <c r="AA1388" s="153">
        <v>130</v>
      </c>
      <c r="AB1388" s="153">
        <v>1.74</v>
      </c>
      <c r="AC1388" s="182">
        <f t="shared" si="44"/>
        <v>42.938300964460296</v>
      </c>
      <c r="AD1388" s="153" t="str">
        <f t="shared" si="45"/>
        <v>OBESIDADE III</v>
      </c>
      <c r="AE1388" s="233" t="s">
        <v>225</v>
      </c>
      <c r="AF1388" s="153"/>
      <c r="AG1388" s="159"/>
      <c r="AH1388" s="153"/>
      <c r="AI1388" s="161"/>
      <c r="AJ1388" s="153"/>
      <c r="AK1388" s="153"/>
      <c r="AL1388" s="207" t="s">
        <v>131</v>
      </c>
      <c r="AM1388" s="207"/>
      <c r="AN1388" s="207"/>
      <c r="AO1388" s="207" t="str">
        <f ca="1">IF(R1388="","",IF(R1388&gt;TODAY(),"0 meses",DATEDIF(R1388,TODAY(),"m") &amp; " meses"))</f>
        <v>1 meses</v>
      </c>
      <c r="AP1388" s="147" t="s">
        <v>67</v>
      </c>
      <c r="AQ1388" s="147" t="s">
        <v>67</v>
      </c>
      <c r="AR1388" s="147"/>
      <c r="AS1388" s="209" t="s">
        <v>68</v>
      </c>
      <c r="AT1388" s="223" t="str">
        <f>MONTH(B1388)&amp;"/"&amp;YEAR(B1388)</f>
        <v>3/2026</v>
      </c>
      <c r="AU1388" s="223">
        <f>WEEKNUM(B1388)-WEEKNUM(EOMONTH(B1388,-1)+1)+1</f>
        <v>5</v>
      </c>
      <c r="AV1388" s="209" t="str">
        <f>MONTH(R1388)&amp;"/"&amp;YEAR(R1388)</f>
        <v>5/2026</v>
      </c>
      <c r="AW1388" s="209">
        <f>WEEKNUM(R1388)-WEEKNUM(EOMONTH(R1388,-1)+1)+1</f>
        <v>2</v>
      </c>
      <c r="AX1388" s="209">
        <f>IF(BB1388="S",IF(Q1388="1. Aceitou o programa",R1388-B1388,0),0)</f>
        <v>36</v>
      </c>
      <c r="AY1388" s="209">
        <f>IF(BB1388="S",IF(AND(S1388&lt;&gt;"",R1388&lt;&gt;""),S1388-R1388,0),0)</f>
        <v>0</v>
      </c>
      <c r="AZ1388" s="209">
        <f>IF(BB1388="S",IF(Q1388="1. Aceitou o programa",IF(OR(X1388="Não se Aplica",X1388=""),IF(OR(W1388="Não se Aplica",W1388=""),0,W1388-V1388),AVERAGE(X1388-W1388,W1388-V1388)),0),0)</f>
        <v>0</v>
      </c>
      <c r="BA1388" s="209">
        <f>IF(BB1388="S",IF(AND(Q1388="1. Aceitou o programa",AH1388="Realizada"),IFERROR(IF(AG1388="",0,AG1388-R1388),0),0),0)</f>
        <v>0</v>
      </c>
      <c r="BB1388" s="209" t="str">
        <f>_xlfn.XLOOKUP(U1388,'Lista Suspensa'!$AA$20:$AA$23,'Lista Suspensa'!$AB$20:$AB$23,"N/A")</f>
        <v>S</v>
      </c>
    </row>
    <row r="1389" spans="1:54" ht="12" customHeight="1">
      <c r="A1389" s="151" t="s">
        <v>54</v>
      </c>
      <c r="B1389" s="152">
        <v>46112</v>
      </c>
      <c r="C1389" s="153" t="s">
        <v>55</v>
      </c>
      <c r="D1389" s="153" t="s">
        <v>56</v>
      </c>
      <c r="E1389" s="244">
        <v>86162875</v>
      </c>
      <c r="F1389" s="144" t="s">
        <v>3131</v>
      </c>
      <c r="G1389" s="230"/>
      <c r="H1389" s="154">
        <v>30955</v>
      </c>
      <c r="I1389" s="153">
        <v>41</v>
      </c>
      <c r="J1389" s="148" t="s">
        <v>70</v>
      </c>
      <c r="K1389" s="153"/>
      <c r="L1389" s="153"/>
      <c r="M1389" s="153"/>
      <c r="N1389" s="153"/>
      <c r="O1389" s="155">
        <v>21967443954</v>
      </c>
      <c r="P1389" s="156" t="s">
        <v>60</v>
      </c>
      <c r="Q1389" s="157" t="s">
        <v>110</v>
      </c>
      <c r="R1389" s="158">
        <v>46148</v>
      </c>
      <c r="S1389" s="159"/>
      <c r="T1389" s="159" t="s">
        <v>62</v>
      </c>
      <c r="U1389" s="159" t="s">
        <v>111</v>
      </c>
      <c r="V1389" s="154">
        <v>46148</v>
      </c>
      <c r="W1389" s="154" t="s">
        <v>126</v>
      </c>
      <c r="X1389" s="154" t="s">
        <v>126</v>
      </c>
      <c r="Y1389" s="160"/>
      <c r="Z1389" s="160" t="s">
        <v>128</v>
      </c>
      <c r="AA1389" s="153">
        <v>120</v>
      </c>
      <c r="AB1389" s="153">
        <v>1.69</v>
      </c>
      <c r="AC1389" s="182">
        <f t="shared" si="44"/>
        <v>42.015335597493092</v>
      </c>
      <c r="AD1389" s="153" t="str">
        <f t="shared" si="45"/>
        <v>OBESIDADE III</v>
      </c>
      <c r="AE1389" s="233" t="s">
        <v>129</v>
      </c>
      <c r="AF1389" s="153"/>
      <c r="AG1389" s="159"/>
      <c r="AH1389" s="153"/>
      <c r="AI1389" s="161"/>
      <c r="AJ1389" s="153"/>
      <c r="AK1389" s="153"/>
      <c r="AL1389" s="207" t="s">
        <v>131</v>
      </c>
      <c r="AM1389" s="207"/>
      <c r="AN1389" s="207"/>
      <c r="AO1389" s="207" t="str">
        <f ca="1">IF(R1389="","",IF(R1389&gt;TODAY(),"0 meses",DATEDIF(R1389,TODAY(),"m") &amp; " meses"))</f>
        <v>1 meses</v>
      </c>
      <c r="AP1389" s="147" t="s">
        <v>67</v>
      </c>
      <c r="AQ1389" s="147" t="s">
        <v>67</v>
      </c>
      <c r="AR1389" s="147"/>
      <c r="AS1389" s="209" t="s">
        <v>68</v>
      </c>
      <c r="AT1389" s="223" t="str">
        <f>MONTH(B1389)&amp;"/"&amp;YEAR(B1389)</f>
        <v>3/2026</v>
      </c>
      <c r="AU1389" s="223">
        <f>WEEKNUM(B1389)-WEEKNUM(EOMONTH(B1389,-1)+1)+1</f>
        <v>5</v>
      </c>
      <c r="AV1389" s="209" t="str">
        <f>MONTH(R1389)&amp;"/"&amp;YEAR(R1389)</f>
        <v>5/2026</v>
      </c>
      <c r="AW1389" s="209">
        <f>WEEKNUM(R1389)-WEEKNUM(EOMONTH(R1389,-1)+1)+1</f>
        <v>2</v>
      </c>
      <c r="AX1389" s="209">
        <f>IF(BB1389="S",IF(Q1389="1. Aceitou o programa",R1389-B1389,0),0)</f>
        <v>36</v>
      </c>
      <c r="AY1389" s="209">
        <f>IF(BB1389="S",IF(AND(S1389&lt;&gt;"",R1389&lt;&gt;""),S1389-R1389,0),0)</f>
        <v>0</v>
      </c>
      <c r="AZ1389" s="209">
        <f>IF(BB1389="S",IF(Q1389="1. Aceitou o programa",IF(OR(X1389="Não se Aplica",X1389=""),IF(OR(W1389="Não se Aplica",W1389=""),0,W1389-V1389),AVERAGE(X1389-W1389,W1389-V1389)),0),0)</f>
        <v>0</v>
      </c>
      <c r="BA1389" s="209">
        <f>IF(BB1389="S",IF(AND(Q1389="1. Aceitou o programa",AH1389="Realizada"),IFERROR(IF(AG1389="",0,AG1389-R1389),0),0),0)</f>
        <v>0</v>
      </c>
      <c r="BB1389" s="209" t="str">
        <f>_xlfn.XLOOKUP(U1389,'Lista Suspensa'!$AA$20:$AA$23,'Lista Suspensa'!$AB$20:$AB$23,"N/A")</f>
        <v>S</v>
      </c>
    </row>
    <row r="1390" spans="1:54" ht="12" customHeight="1">
      <c r="A1390" s="151" t="s">
        <v>54</v>
      </c>
      <c r="B1390" s="152">
        <v>46093</v>
      </c>
      <c r="C1390" s="153" t="s">
        <v>297</v>
      </c>
      <c r="D1390" s="153" t="s">
        <v>455</v>
      </c>
      <c r="E1390" s="244">
        <v>95854239</v>
      </c>
      <c r="F1390" s="144" t="s">
        <v>3132</v>
      </c>
      <c r="G1390" s="230"/>
      <c r="H1390" s="154">
        <v>35418</v>
      </c>
      <c r="I1390" s="153">
        <v>29</v>
      </c>
      <c r="J1390" s="148" t="s">
        <v>70</v>
      </c>
      <c r="K1390" s="153" t="s">
        <v>101</v>
      </c>
      <c r="L1390" s="153"/>
      <c r="M1390" s="153"/>
      <c r="N1390" s="153"/>
      <c r="O1390" s="155" t="s">
        <v>3133</v>
      </c>
      <c r="P1390" s="156" t="s">
        <v>60</v>
      </c>
      <c r="Q1390" s="157" t="s">
        <v>110</v>
      </c>
      <c r="R1390" s="158">
        <v>46148</v>
      </c>
      <c r="S1390" s="159"/>
      <c r="T1390" s="159" t="s">
        <v>62</v>
      </c>
      <c r="U1390" s="159" t="s">
        <v>111</v>
      </c>
      <c r="V1390" s="154">
        <v>46139</v>
      </c>
      <c r="W1390" s="154" t="s">
        <v>126</v>
      </c>
      <c r="X1390" s="154" t="s">
        <v>126</v>
      </c>
      <c r="Y1390" s="160"/>
      <c r="Z1390" s="160" t="s">
        <v>128</v>
      </c>
      <c r="AA1390" s="153">
        <v>80</v>
      </c>
      <c r="AB1390" s="153">
        <v>1.65</v>
      </c>
      <c r="AC1390" s="182">
        <f t="shared" si="44"/>
        <v>29.384756657483933</v>
      </c>
      <c r="AD1390" s="153" t="str">
        <f t="shared" si="45"/>
        <v>SOBREPESO</v>
      </c>
      <c r="AE1390" s="233" t="s">
        <v>129</v>
      </c>
      <c r="AF1390" s="153"/>
      <c r="AG1390" s="159"/>
      <c r="AH1390" s="153"/>
      <c r="AI1390" s="161"/>
      <c r="AJ1390" s="153"/>
      <c r="AK1390" s="153"/>
      <c r="AL1390" s="207" t="s">
        <v>136</v>
      </c>
      <c r="AM1390" s="207"/>
      <c r="AN1390" s="207"/>
      <c r="AO1390" s="207" t="str">
        <f ca="1">IF(R1390="","",IF(R1390&gt;TODAY(),"0 meses",DATEDIF(R1390,TODAY(),"m") &amp; " meses"))</f>
        <v>1 meses</v>
      </c>
      <c r="AP1390" s="147" t="s">
        <v>67</v>
      </c>
      <c r="AQ1390" s="147" t="s">
        <v>67</v>
      </c>
      <c r="AR1390" s="147"/>
      <c r="AS1390" s="209" t="s">
        <v>68</v>
      </c>
      <c r="AT1390" s="223" t="str">
        <f>MONTH(B1390)&amp;"/"&amp;YEAR(B1390)</f>
        <v>3/2026</v>
      </c>
      <c r="AU1390" s="223">
        <f>WEEKNUM(B1390)-WEEKNUM(EOMONTH(B1390,-1)+1)+1</f>
        <v>2</v>
      </c>
      <c r="AV1390" s="209" t="str">
        <f>MONTH(R1390)&amp;"/"&amp;YEAR(R1390)</f>
        <v>5/2026</v>
      </c>
      <c r="AW1390" s="209">
        <f>WEEKNUM(R1390)-WEEKNUM(EOMONTH(R1390,-1)+1)+1</f>
        <v>2</v>
      </c>
      <c r="AX1390" s="209">
        <f>IF(BB1390="S",IF(Q1390="1. Aceitou o programa",R1390-B1390,0),0)</f>
        <v>55</v>
      </c>
      <c r="AY1390" s="209">
        <f>IF(BB1390="S",IF(AND(S1390&lt;&gt;"",R1390&lt;&gt;""),S1390-R1390,0),0)</f>
        <v>0</v>
      </c>
      <c r="AZ1390" s="209">
        <f>IF(BB1390="S",IF(Q1390="1. Aceitou o programa",IF(OR(X1390="Não se Aplica",X1390=""),IF(OR(W1390="Não se Aplica",W1390=""),0,W1390-V1390),AVERAGE(X1390-W1390,W1390-V1390)),0),0)</f>
        <v>0</v>
      </c>
      <c r="BA1390" s="209">
        <f>IF(BB1390="S",IF(AND(Q1390="1. Aceitou o programa",AH1390="Realizada"),IFERROR(IF(AG1390="",0,AG1390-R1390),0),0),0)</f>
        <v>0</v>
      </c>
      <c r="BB1390" s="209" t="str">
        <f>_xlfn.XLOOKUP(U1390,'Lista Suspensa'!$AA$20:$AA$23,'Lista Suspensa'!$AB$20:$AB$23,"N/A")</f>
        <v>S</v>
      </c>
    </row>
    <row r="1391" spans="1:54" ht="12" customHeight="1">
      <c r="A1391" s="151" t="s">
        <v>54</v>
      </c>
      <c r="B1391" s="152">
        <v>46112</v>
      </c>
      <c r="C1391" s="153" t="s">
        <v>55</v>
      </c>
      <c r="D1391" s="153" t="s">
        <v>56</v>
      </c>
      <c r="E1391" s="244">
        <v>758690444</v>
      </c>
      <c r="F1391" s="144" t="s">
        <v>3134</v>
      </c>
      <c r="G1391" s="230"/>
      <c r="H1391" s="154">
        <v>21379</v>
      </c>
      <c r="I1391" s="153">
        <v>67</v>
      </c>
      <c r="J1391" s="148" t="s">
        <v>70</v>
      </c>
      <c r="K1391" s="153" t="s">
        <v>101</v>
      </c>
      <c r="L1391" s="153"/>
      <c r="M1391" s="153"/>
      <c r="N1391" s="153"/>
      <c r="O1391" s="155">
        <v>21988886310</v>
      </c>
      <c r="P1391" s="156" t="s">
        <v>89</v>
      </c>
      <c r="Q1391" s="157" t="s">
        <v>110</v>
      </c>
      <c r="R1391" s="158">
        <v>46148</v>
      </c>
      <c r="S1391" s="159"/>
      <c r="T1391" s="159" t="s">
        <v>62</v>
      </c>
      <c r="U1391" s="159" t="s">
        <v>111</v>
      </c>
      <c r="V1391" s="154">
        <v>46146</v>
      </c>
      <c r="W1391" s="154" t="s">
        <v>126</v>
      </c>
      <c r="X1391" s="154" t="s">
        <v>126</v>
      </c>
      <c r="Y1391" s="160" t="s">
        <v>3121</v>
      </c>
      <c r="Z1391" s="160" t="s">
        <v>128</v>
      </c>
      <c r="AA1391" s="153">
        <v>85</v>
      </c>
      <c r="AB1391" s="153">
        <v>1.75</v>
      </c>
      <c r="AC1391" s="182">
        <f t="shared" si="44"/>
        <v>27.755102040816325</v>
      </c>
      <c r="AD1391" s="153" t="str">
        <f t="shared" si="45"/>
        <v>SOBREPESO</v>
      </c>
      <c r="AE1391" s="233" t="s">
        <v>1092</v>
      </c>
      <c r="AF1391" s="153"/>
      <c r="AG1391" s="159"/>
      <c r="AH1391" s="153"/>
      <c r="AI1391" s="161"/>
      <c r="AJ1391" s="153"/>
      <c r="AK1391" s="153"/>
      <c r="AL1391" s="207" t="s">
        <v>136</v>
      </c>
      <c r="AM1391" s="207"/>
      <c r="AN1391" s="207"/>
      <c r="AO1391" s="207" t="str">
        <f ca="1">IF(R1391="","",IF(R1391&gt;TODAY(),"0 meses",DATEDIF(R1391,TODAY(),"m") &amp; " meses"))</f>
        <v>1 meses</v>
      </c>
      <c r="AP1391" s="147" t="s">
        <v>67</v>
      </c>
      <c r="AQ1391" s="147" t="s">
        <v>67</v>
      </c>
      <c r="AR1391" s="147"/>
      <c r="AS1391" s="209" t="s">
        <v>68</v>
      </c>
      <c r="AT1391" s="223" t="str">
        <f>MONTH(B1391)&amp;"/"&amp;YEAR(B1391)</f>
        <v>3/2026</v>
      </c>
      <c r="AU1391" s="223">
        <f>WEEKNUM(B1391)-WEEKNUM(EOMONTH(B1391,-1)+1)+1</f>
        <v>5</v>
      </c>
      <c r="AV1391" s="209" t="str">
        <f>MONTH(R1391)&amp;"/"&amp;YEAR(R1391)</f>
        <v>5/2026</v>
      </c>
      <c r="AW1391" s="209">
        <f>WEEKNUM(R1391)-WEEKNUM(EOMONTH(R1391,-1)+1)+1</f>
        <v>2</v>
      </c>
      <c r="AX1391" s="209">
        <f>IF(BB1391="S",IF(Q1391="1. Aceitou o programa",R1391-B1391,0),0)</f>
        <v>36</v>
      </c>
      <c r="AY1391" s="209">
        <f>IF(BB1391="S",IF(AND(S1391&lt;&gt;"",R1391&lt;&gt;""),S1391-R1391,0),0)</f>
        <v>0</v>
      </c>
      <c r="AZ1391" s="209">
        <f>IF(BB1391="S",IF(Q1391="1. Aceitou o programa",IF(OR(X1391="Não se Aplica",X1391=""),IF(OR(W1391="Não se Aplica",W1391=""),0,W1391-V1391),AVERAGE(X1391-W1391,W1391-V1391)),0),0)</f>
        <v>0</v>
      </c>
      <c r="BA1391" s="209">
        <f>IF(BB1391="S",IF(AND(Q1391="1. Aceitou o programa",AH1391="Realizada"),IFERROR(IF(AG1391="",0,AG1391-R1391),0),0),0)</f>
        <v>0</v>
      </c>
      <c r="BB1391" s="209" t="str">
        <f>_xlfn.XLOOKUP(U1391,'Lista Suspensa'!$AA$20:$AA$23,'Lista Suspensa'!$AB$20:$AB$23,"N/A")</f>
        <v>S</v>
      </c>
    </row>
    <row r="1392" spans="1:54" ht="12" customHeight="1">
      <c r="A1392" s="151" t="s">
        <v>54</v>
      </c>
      <c r="B1392" s="152">
        <v>46112</v>
      </c>
      <c r="C1392" s="153" t="s">
        <v>55</v>
      </c>
      <c r="D1392" s="153" t="s">
        <v>56</v>
      </c>
      <c r="E1392" s="244">
        <v>86754983</v>
      </c>
      <c r="F1392" s="144" t="s">
        <v>3135</v>
      </c>
      <c r="G1392" s="230"/>
      <c r="H1392" s="154">
        <v>23386</v>
      </c>
      <c r="I1392" s="153">
        <v>62</v>
      </c>
      <c r="J1392" s="148" t="s">
        <v>58</v>
      </c>
      <c r="K1392" s="153" t="s">
        <v>101</v>
      </c>
      <c r="L1392" s="153"/>
      <c r="M1392" s="153"/>
      <c r="N1392" s="153"/>
      <c r="O1392" s="155">
        <v>21967500030</v>
      </c>
      <c r="P1392" s="156" t="s">
        <v>89</v>
      </c>
      <c r="Q1392" s="157" t="s">
        <v>110</v>
      </c>
      <c r="R1392" s="158">
        <v>46148</v>
      </c>
      <c r="S1392" s="159"/>
      <c r="T1392" s="159" t="s">
        <v>62</v>
      </c>
      <c r="U1392" s="159" t="s">
        <v>111</v>
      </c>
      <c r="V1392" s="154">
        <v>46146</v>
      </c>
      <c r="W1392" s="154" t="s">
        <v>126</v>
      </c>
      <c r="X1392" s="154" t="s">
        <v>126</v>
      </c>
      <c r="Y1392" s="160" t="s">
        <v>3083</v>
      </c>
      <c r="Z1392" s="160" t="s">
        <v>65</v>
      </c>
      <c r="AA1392" s="153">
        <v>150</v>
      </c>
      <c r="AB1392" s="153">
        <v>1.65</v>
      </c>
      <c r="AC1392" s="182">
        <f t="shared" si="44"/>
        <v>55.096418732782375</v>
      </c>
      <c r="AD1392" s="153" t="str">
        <f t="shared" si="45"/>
        <v>OBESIDADE III</v>
      </c>
      <c r="AE1392" s="233" t="s">
        <v>139</v>
      </c>
      <c r="AF1392" s="153"/>
      <c r="AG1392" s="159"/>
      <c r="AH1392" s="153"/>
      <c r="AI1392" s="161"/>
      <c r="AJ1392" s="153"/>
      <c r="AK1392" s="153"/>
      <c r="AL1392" s="207" t="s">
        <v>143</v>
      </c>
      <c r="AM1392" s="207"/>
      <c r="AN1392" s="207"/>
      <c r="AO1392" s="207" t="str">
        <f ca="1">IF(R1392="","",IF(R1392&gt;TODAY(),"0 meses",DATEDIF(R1392,TODAY(),"m") &amp; " meses"))</f>
        <v>1 meses</v>
      </c>
      <c r="AP1392" s="147" t="s">
        <v>67</v>
      </c>
      <c r="AQ1392" s="147" t="s">
        <v>67</v>
      </c>
      <c r="AR1392" s="147"/>
      <c r="AS1392" s="209" t="s">
        <v>68</v>
      </c>
      <c r="AT1392" s="223" t="str">
        <f>MONTH(B1392)&amp;"/"&amp;YEAR(B1392)</f>
        <v>3/2026</v>
      </c>
      <c r="AU1392" s="223">
        <f>WEEKNUM(B1392)-WEEKNUM(EOMONTH(B1392,-1)+1)+1</f>
        <v>5</v>
      </c>
      <c r="AV1392" s="209" t="str">
        <f>MONTH(R1392)&amp;"/"&amp;YEAR(R1392)</f>
        <v>5/2026</v>
      </c>
      <c r="AW1392" s="209">
        <f>WEEKNUM(R1392)-WEEKNUM(EOMONTH(R1392,-1)+1)+1</f>
        <v>2</v>
      </c>
      <c r="AX1392" s="209">
        <f>IF(BB1392="S",IF(Q1392="1. Aceitou o programa",R1392-B1392,0),0)</f>
        <v>36</v>
      </c>
      <c r="AY1392" s="209">
        <f>IF(BB1392="S",IF(AND(S1392&lt;&gt;"",R1392&lt;&gt;""),S1392-R1392,0),0)</f>
        <v>0</v>
      </c>
      <c r="AZ1392" s="209">
        <f>IF(BB1392="S",IF(Q1392="1. Aceitou o programa",IF(OR(X1392="Não se Aplica",X1392=""),IF(OR(W1392="Não se Aplica",W1392=""),0,W1392-V1392),AVERAGE(X1392-W1392,W1392-V1392)),0),0)</f>
        <v>0</v>
      </c>
      <c r="BA1392" s="209">
        <f>IF(BB1392="S",IF(AND(Q1392="1. Aceitou o programa",AH1392="Realizada"),IFERROR(IF(AG1392="",0,AG1392-R1392),0),0),0)</f>
        <v>0</v>
      </c>
      <c r="BB1392" s="209" t="str">
        <f>_xlfn.XLOOKUP(U1392,'Lista Suspensa'!$AA$20:$AA$23,'Lista Suspensa'!$AB$20:$AB$23,"N/A")</f>
        <v>S</v>
      </c>
    </row>
    <row r="1393" spans="1:54" ht="12" customHeight="1">
      <c r="A1393" s="151" t="s">
        <v>54</v>
      </c>
      <c r="B1393" s="152">
        <v>46112</v>
      </c>
      <c r="C1393" s="153" t="s">
        <v>55</v>
      </c>
      <c r="D1393" s="153" t="s">
        <v>56</v>
      </c>
      <c r="E1393" s="244">
        <v>763028070</v>
      </c>
      <c r="F1393" s="144" t="s">
        <v>3136</v>
      </c>
      <c r="G1393" s="230"/>
      <c r="H1393" s="154">
        <v>23492</v>
      </c>
      <c r="I1393" s="153">
        <v>62</v>
      </c>
      <c r="J1393" s="148" t="s">
        <v>58</v>
      </c>
      <c r="K1393" s="153" t="s">
        <v>101</v>
      </c>
      <c r="L1393" s="153"/>
      <c r="M1393" s="153"/>
      <c r="N1393" s="153"/>
      <c r="O1393" s="155">
        <v>21991380995</v>
      </c>
      <c r="P1393" s="156" t="s">
        <v>60</v>
      </c>
      <c r="Q1393" s="157" t="s">
        <v>110</v>
      </c>
      <c r="R1393" s="158">
        <v>46148</v>
      </c>
      <c r="S1393" s="159"/>
      <c r="T1393" s="159" t="s">
        <v>62</v>
      </c>
      <c r="U1393" s="159" t="s">
        <v>111</v>
      </c>
      <c r="V1393" s="154">
        <v>46146</v>
      </c>
      <c r="W1393" s="154" t="s">
        <v>126</v>
      </c>
      <c r="X1393" s="154" t="s">
        <v>126</v>
      </c>
      <c r="Y1393" s="160" t="s">
        <v>3095</v>
      </c>
      <c r="Z1393" s="160" t="s">
        <v>128</v>
      </c>
      <c r="AA1393" s="153">
        <v>126</v>
      </c>
      <c r="AB1393" s="153">
        <v>1.83</v>
      </c>
      <c r="AC1393" s="182">
        <f t="shared" si="44"/>
        <v>37.624294544477287</v>
      </c>
      <c r="AD1393" s="153" t="str">
        <f t="shared" si="45"/>
        <v>OBESIDADE II</v>
      </c>
      <c r="AE1393" s="233" t="s">
        <v>139</v>
      </c>
      <c r="AF1393" s="153"/>
      <c r="AG1393" s="159"/>
      <c r="AH1393" s="153"/>
      <c r="AI1393" s="161"/>
      <c r="AJ1393" s="153"/>
      <c r="AK1393" s="153"/>
      <c r="AL1393" s="207" t="s">
        <v>131</v>
      </c>
      <c r="AM1393" s="207"/>
      <c r="AN1393" s="207"/>
      <c r="AO1393" s="207" t="str">
        <f ca="1">IF(R1393="","",IF(R1393&gt;TODAY(),"0 meses",DATEDIF(R1393,TODAY(),"m") &amp; " meses"))</f>
        <v>1 meses</v>
      </c>
      <c r="AP1393" s="147" t="s">
        <v>67</v>
      </c>
      <c r="AQ1393" s="147" t="s">
        <v>67</v>
      </c>
      <c r="AR1393" s="147"/>
      <c r="AS1393" s="209" t="s">
        <v>68</v>
      </c>
      <c r="AT1393" s="223" t="str">
        <f>MONTH(B1393)&amp;"/"&amp;YEAR(B1393)</f>
        <v>3/2026</v>
      </c>
      <c r="AU1393" s="223">
        <f>WEEKNUM(B1393)-WEEKNUM(EOMONTH(B1393,-1)+1)+1</f>
        <v>5</v>
      </c>
      <c r="AV1393" s="209" t="str">
        <f>MONTH(R1393)&amp;"/"&amp;YEAR(R1393)</f>
        <v>5/2026</v>
      </c>
      <c r="AW1393" s="209">
        <f>WEEKNUM(R1393)-WEEKNUM(EOMONTH(R1393,-1)+1)+1</f>
        <v>2</v>
      </c>
      <c r="AX1393" s="209">
        <f>IF(BB1393="S",IF(Q1393="1. Aceitou o programa",R1393-B1393,0),0)</f>
        <v>36</v>
      </c>
      <c r="AY1393" s="209">
        <f>IF(BB1393="S",IF(AND(S1393&lt;&gt;"",R1393&lt;&gt;""),S1393-R1393,0),0)</f>
        <v>0</v>
      </c>
      <c r="AZ1393" s="209">
        <f>IF(BB1393="S",IF(Q1393="1. Aceitou o programa",IF(OR(X1393="Não se Aplica",X1393=""),IF(OR(W1393="Não se Aplica",W1393=""),0,W1393-V1393),AVERAGE(X1393-W1393,W1393-V1393)),0),0)</f>
        <v>0</v>
      </c>
      <c r="BA1393" s="209">
        <f>IF(BB1393="S",IF(AND(Q1393="1. Aceitou o programa",AH1393="Realizada"),IFERROR(IF(AG1393="",0,AG1393-R1393),0),0),0)</f>
        <v>0</v>
      </c>
      <c r="BB1393" s="209" t="str">
        <f>_xlfn.XLOOKUP(U1393,'Lista Suspensa'!$AA$20:$AA$23,'Lista Suspensa'!$AB$20:$AB$23,"N/A")</f>
        <v>S</v>
      </c>
    </row>
    <row r="1394" spans="1:54" ht="12" customHeight="1">
      <c r="A1394" s="151" t="s">
        <v>54</v>
      </c>
      <c r="B1394" s="152">
        <v>46112</v>
      </c>
      <c r="C1394" s="153" t="s">
        <v>55</v>
      </c>
      <c r="D1394" s="153" t="s">
        <v>56</v>
      </c>
      <c r="E1394" s="244">
        <v>93842614</v>
      </c>
      <c r="F1394" s="144" t="s">
        <v>3137</v>
      </c>
      <c r="G1394" s="230"/>
      <c r="H1394" s="154">
        <v>24719</v>
      </c>
      <c r="I1394" s="153">
        <v>58</v>
      </c>
      <c r="J1394" s="148" t="s">
        <v>70</v>
      </c>
      <c r="K1394" s="153" t="s">
        <v>101</v>
      </c>
      <c r="L1394" s="153"/>
      <c r="M1394" s="153"/>
      <c r="N1394" s="153"/>
      <c r="O1394" s="155">
        <v>21988553920</v>
      </c>
      <c r="P1394" s="156" t="s">
        <v>89</v>
      </c>
      <c r="Q1394" s="157" t="s">
        <v>110</v>
      </c>
      <c r="R1394" s="158">
        <v>46148</v>
      </c>
      <c r="S1394" s="159"/>
      <c r="T1394" s="159" t="s">
        <v>62</v>
      </c>
      <c r="U1394" s="159" t="s">
        <v>111</v>
      </c>
      <c r="V1394" s="154">
        <v>46146</v>
      </c>
      <c r="W1394" s="154" t="s">
        <v>126</v>
      </c>
      <c r="X1394" s="154" t="s">
        <v>126</v>
      </c>
      <c r="Y1394" s="160" t="s">
        <v>1868</v>
      </c>
      <c r="Z1394" s="160" t="s">
        <v>65</v>
      </c>
      <c r="AA1394" s="153">
        <v>94</v>
      </c>
      <c r="AB1394" s="153">
        <v>1.57</v>
      </c>
      <c r="AC1394" s="182">
        <f t="shared" si="44"/>
        <v>38.135421315266335</v>
      </c>
      <c r="AD1394" s="153" t="str">
        <f t="shared" si="45"/>
        <v>OBESIDADE II</v>
      </c>
      <c r="AE1394" s="233" t="s">
        <v>1092</v>
      </c>
      <c r="AF1394" s="153"/>
      <c r="AG1394" s="159"/>
      <c r="AH1394" s="153"/>
      <c r="AI1394" s="161"/>
      <c r="AJ1394" s="153"/>
      <c r="AK1394" s="153"/>
      <c r="AL1394" s="207" t="s">
        <v>131</v>
      </c>
      <c r="AM1394" s="207"/>
      <c r="AN1394" s="207"/>
      <c r="AO1394" s="207" t="str">
        <f ca="1">IF(R1394="","",IF(R1394&gt;TODAY(),"0 meses",DATEDIF(R1394,TODAY(),"m") &amp; " meses"))</f>
        <v>1 meses</v>
      </c>
      <c r="AP1394" s="147" t="s">
        <v>67</v>
      </c>
      <c r="AQ1394" s="147" t="s">
        <v>67</v>
      </c>
      <c r="AR1394" s="147"/>
      <c r="AS1394" s="209" t="s">
        <v>68</v>
      </c>
      <c r="AT1394" s="223" t="str">
        <f>MONTH(B1394)&amp;"/"&amp;YEAR(B1394)</f>
        <v>3/2026</v>
      </c>
      <c r="AU1394" s="223">
        <f>WEEKNUM(B1394)-WEEKNUM(EOMONTH(B1394,-1)+1)+1</f>
        <v>5</v>
      </c>
      <c r="AV1394" s="209" t="str">
        <f>MONTH(R1394)&amp;"/"&amp;YEAR(R1394)</f>
        <v>5/2026</v>
      </c>
      <c r="AW1394" s="209">
        <f>WEEKNUM(R1394)-WEEKNUM(EOMONTH(R1394,-1)+1)+1</f>
        <v>2</v>
      </c>
      <c r="AX1394" s="209">
        <f>IF(BB1394="S",IF(Q1394="1. Aceitou o programa",R1394-B1394,0),0)</f>
        <v>36</v>
      </c>
      <c r="AY1394" s="209">
        <f>IF(BB1394="S",IF(AND(S1394&lt;&gt;"",R1394&lt;&gt;""),S1394-R1394,0),0)</f>
        <v>0</v>
      </c>
      <c r="AZ1394" s="209">
        <f>IF(BB1394="S",IF(Q1394="1. Aceitou o programa",IF(OR(X1394="Não se Aplica",X1394=""),IF(OR(W1394="Não se Aplica",W1394=""),0,W1394-V1394),AVERAGE(X1394-W1394,W1394-V1394)),0),0)</f>
        <v>0</v>
      </c>
      <c r="BA1394" s="209">
        <f>IF(BB1394="S",IF(AND(Q1394="1. Aceitou o programa",AH1394="Realizada"),IFERROR(IF(AG1394="",0,AG1394-R1394),0),0),0)</f>
        <v>0</v>
      </c>
      <c r="BB1394" s="209" t="str">
        <f>_xlfn.XLOOKUP(U1394,'Lista Suspensa'!$AA$20:$AA$23,'Lista Suspensa'!$AB$20:$AB$23,"N/A")</f>
        <v>S</v>
      </c>
    </row>
    <row r="1395" spans="1:54" ht="12" customHeight="1">
      <c r="A1395" s="151" t="s">
        <v>54</v>
      </c>
      <c r="B1395" s="152">
        <v>46112</v>
      </c>
      <c r="C1395" s="153" t="s">
        <v>55</v>
      </c>
      <c r="D1395" s="153" t="s">
        <v>56</v>
      </c>
      <c r="E1395" s="244">
        <v>758580622</v>
      </c>
      <c r="F1395" s="144" t="s">
        <v>3138</v>
      </c>
      <c r="G1395" s="230"/>
      <c r="H1395" s="154">
        <v>25735</v>
      </c>
      <c r="I1395" s="153">
        <v>55</v>
      </c>
      <c r="J1395" s="148" t="s">
        <v>70</v>
      </c>
      <c r="K1395" s="153" t="s">
        <v>101</v>
      </c>
      <c r="L1395" s="153"/>
      <c r="M1395" s="153"/>
      <c r="N1395" s="153"/>
      <c r="O1395" s="155">
        <v>21994254420</v>
      </c>
      <c r="P1395" s="156" t="s">
        <v>60</v>
      </c>
      <c r="Q1395" s="157" t="s">
        <v>110</v>
      </c>
      <c r="R1395" s="158">
        <v>46148</v>
      </c>
      <c r="S1395" s="159"/>
      <c r="T1395" s="159" t="s">
        <v>62</v>
      </c>
      <c r="U1395" s="159" t="s">
        <v>111</v>
      </c>
      <c r="V1395" s="154">
        <v>46146</v>
      </c>
      <c r="W1395" s="154" t="s">
        <v>126</v>
      </c>
      <c r="X1395" s="154" t="s">
        <v>126</v>
      </c>
      <c r="Y1395" s="160" t="s">
        <v>3139</v>
      </c>
      <c r="Z1395" s="160" t="s">
        <v>134</v>
      </c>
      <c r="AA1395" s="153">
        <v>105</v>
      </c>
      <c r="AB1395" s="153">
        <v>1.5</v>
      </c>
      <c r="AC1395" s="182">
        <f t="shared" si="44"/>
        <v>46.666666666666664</v>
      </c>
      <c r="AD1395" s="153" t="str">
        <f t="shared" si="45"/>
        <v>OBESIDADE III</v>
      </c>
      <c r="AE1395" s="233" t="s">
        <v>1092</v>
      </c>
      <c r="AF1395" s="153"/>
      <c r="AG1395" s="159"/>
      <c r="AH1395" s="153"/>
      <c r="AI1395" s="161"/>
      <c r="AJ1395" s="153"/>
      <c r="AK1395" s="153"/>
      <c r="AL1395" s="207" t="s">
        <v>131</v>
      </c>
      <c r="AM1395" s="207"/>
      <c r="AN1395" s="207"/>
      <c r="AO1395" s="207" t="str">
        <f ca="1">IF(R1395="","",IF(R1395&gt;TODAY(),"0 meses",DATEDIF(R1395,TODAY(),"m") &amp; " meses"))</f>
        <v>1 meses</v>
      </c>
      <c r="AP1395" s="147" t="s">
        <v>67</v>
      </c>
      <c r="AQ1395" s="147" t="s">
        <v>67</v>
      </c>
      <c r="AR1395" s="147"/>
      <c r="AS1395" s="209" t="s">
        <v>68</v>
      </c>
      <c r="AT1395" s="223" t="str">
        <f>MONTH(B1395)&amp;"/"&amp;YEAR(B1395)</f>
        <v>3/2026</v>
      </c>
      <c r="AU1395" s="223">
        <f>WEEKNUM(B1395)-WEEKNUM(EOMONTH(B1395,-1)+1)+1</f>
        <v>5</v>
      </c>
      <c r="AV1395" s="209" t="str">
        <f>MONTH(R1395)&amp;"/"&amp;YEAR(R1395)</f>
        <v>5/2026</v>
      </c>
      <c r="AW1395" s="209">
        <f>WEEKNUM(R1395)-WEEKNUM(EOMONTH(R1395,-1)+1)+1</f>
        <v>2</v>
      </c>
      <c r="AX1395" s="209">
        <f>IF(BB1395="S",IF(Q1395="1. Aceitou o programa",R1395-B1395,0),0)</f>
        <v>36</v>
      </c>
      <c r="AY1395" s="209">
        <f>IF(BB1395="S",IF(AND(S1395&lt;&gt;"",R1395&lt;&gt;""),S1395-R1395,0),0)</f>
        <v>0</v>
      </c>
      <c r="AZ1395" s="209">
        <f>IF(BB1395="S",IF(Q1395="1. Aceitou o programa",IF(OR(X1395="Não se Aplica",X1395=""),IF(OR(W1395="Não se Aplica",W1395=""),0,W1395-V1395),AVERAGE(X1395-W1395,W1395-V1395)),0),0)</f>
        <v>0</v>
      </c>
      <c r="BA1395" s="209">
        <f>IF(BB1395="S",IF(AND(Q1395="1. Aceitou o programa",AH1395="Realizada"),IFERROR(IF(AG1395="",0,AG1395-R1395),0),0),0)</f>
        <v>0</v>
      </c>
      <c r="BB1395" s="209" t="str">
        <f>_xlfn.XLOOKUP(U1395,'Lista Suspensa'!$AA$20:$AA$23,'Lista Suspensa'!$AB$20:$AB$23,"N/A")</f>
        <v>S</v>
      </c>
    </row>
    <row r="1396" spans="1:54" ht="12" customHeight="1">
      <c r="A1396" s="151" t="s">
        <v>54</v>
      </c>
      <c r="B1396" s="152">
        <v>46112</v>
      </c>
      <c r="C1396" s="153" t="s">
        <v>55</v>
      </c>
      <c r="D1396" s="153" t="s">
        <v>56</v>
      </c>
      <c r="E1396" s="244">
        <v>812435729</v>
      </c>
      <c r="F1396" s="144" t="s">
        <v>3140</v>
      </c>
      <c r="G1396" s="230"/>
      <c r="H1396" s="154">
        <v>25929</v>
      </c>
      <c r="I1396" s="153">
        <v>55</v>
      </c>
      <c r="J1396" s="148" t="s">
        <v>70</v>
      </c>
      <c r="K1396" s="153" t="s">
        <v>101</v>
      </c>
      <c r="L1396" s="153"/>
      <c r="M1396" s="153"/>
      <c r="N1396" s="153"/>
      <c r="O1396" s="155">
        <v>21965320062</v>
      </c>
      <c r="P1396" s="156" t="s">
        <v>89</v>
      </c>
      <c r="Q1396" s="157" t="s">
        <v>110</v>
      </c>
      <c r="R1396" s="158">
        <v>46148</v>
      </c>
      <c r="S1396" s="159"/>
      <c r="T1396" s="159" t="s">
        <v>62</v>
      </c>
      <c r="U1396" s="159" t="s">
        <v>111</v>
      </c>
      <c r="V1396" s="154">
        <v>46146</v>
      </c>
      <c r="W1396" s="154" t="s">
        <v>126</v>
      </c>
      <c r="X1396" s="154" t="s">
        <v>126</v>
      </c>
      <c r="Y1396" s="160" t="s">
        <v>3091</v>
      </c>
      <c r="Z1396" s="160" t="s">
        <v>65</v>
      </c>
      <c r="AA1396" s="153">
        <v>75</v>
      </c>
      <c r="AB1396" s="153">
        <v>1.6</v>
      </c>
      <c r="AC1396" s="182">
        <f t="shared" si="44"/>
        <v>29.296874999999993</v>
      </c>
      <c r="AD1396" s="153" t="str">
        <f t="shared" si="45"/>
        <v>SOBREPESO</v>
      </c>
      <c r="AE1396" s="233" t="s">
        <v>1092</v>
      </c>
      <c r="AF1396" s="153"/>
      <c r="AG1396" s="159"/>
      <c r="AH1396" s="153"/>
      <c r="AI1396" s="161"/>
      <c r="AJ1396" s="153"/>
      <c r="AK1396" s="153"/>
      <c r="AL1396" s="207" t="s">
        <v>136</v>
      </c>
      <c r="AM1396" s="207"/>
      <c r="AN1396" s="207"/>
      <c r="AO1396" s="207" t="str">
        <f ca="1">IF(R1396="","",IF(R1396&gt;TODAY(),"0 meses",DATEDIF(R1396,TODAY(),"m") &amp; " meses"))</f>
        <v>1 meses</v>
      </c>
      <c r="AP1396" s="147" t="s">
        <v>67</v>
      </c>
      <c r="AQ1396" s="147" t="s">
        <v>67</v>
      </c>
      <c r="AR1396" s="147"/>
      <c r="AS1396" s="209" t="s">
        <v>68</v>
      </c>
      <c r="AT1396" s="223" t="str">
        <f>MONTH(B1396)&amp;"/"&amp;YEAR(B1396)</f>
        <v>3/2026</v>
      </c>
      <c r="AU1396" s="223">
        <f>WEEKNUM(B1396)-WEEKNUM(EOMONTH(B1396,-1)+1)+1</f>
        <v>5</v>
      </c>
      <c r="AV1396" s="209" t="str">
        <f>MONTH(R1396)&amp;"/"&amp;YEAR(R1396)</f>
        <v>5/2026</v>
      </c>
      <c r="AW1396" s="209">
        <f>WEEKNUM(R1396)-WEEKNUM(EOMONTH(R1396,-1)+1)+1</f>
        <v>2</v>
      </c>
      <c r="AX1396" s="209">
        <f>IF(BB1396="S",IF(Q1396="1. Aceitou o programa",R1396-B1396,0),0)</f>
        <v>36</v>
      </c>
      <c r="AY1396" s="209">
        <f>IF(BB1396="S",IF(AND(S1396&lt;&gt;"",R1396&lt;&gt;""),S1396-R1396,0),0)</f>
        <v>0</v>
      </c>
      <c r="AZ1396" s="209">
        <f>IF(BB1396="S",IF(Q1396="1. Aceitou o programa",IF(OR(X1396="Não se Aplica",X1396=""),IF(OR(W1396="Não se Aplica",W1396=""),0,W1396-V1396),AVERAGE(X1396-W1396,W1396-V1396)),0),0)</f>
        <v>0</v>
      </c>
      <c r="BA1396" s="209">
        <f>IF(BB1396="S",IF(AND(Q1396="1. Aceitou o programa",AH1396="Realizada"),IFERROR(IF(AG1396="",0,AG1396-R1396),0),0),0)</f>
        <v>0</v>
      </c>
      <c r="BB1396" s="209" t="str">
        <f>_xlfn.XLOOKUP(U1396,'Lista Suspensa'!$AA$20:$AA$23,'Lista Suspensa'!$AB$20:$AB$23,"N/A")</f>
        <v>S</v>
      </c>
    </row>
    <row r="1397" spans="1:54" ht="12" customHeight="1">
      <c r="A1397" s="151" t="s">
        <v>54</v>
      </c>
      <c r="B1397" s="152">
        <v>46112</v>
      </c>
      <c r="C1397" s="153" t="s">
        <v>55</v>
      </c>
      <c r="D1397" s="153" t="s">
        <v>56</v>
      </c>
      <c r="E1397" s="244">
        <v>319395529</v>
      </c>
      <c r="F1397" s="144" t="s">
        <v>3141</v>
      </c>
      <c r="G1397" s="230"/>
      <c r="H1397" s="154">
        <v>26501</v>
      </c>
      <c r="I1397" s="153">
        <v>53</v>
      </c>
      <c r="J1397" s="148" t="s">
        <v>70</v>
      </c>
      <c r="K1397" s="153" t="s">
        <v>101</v>
      </c>
      <c r="L1397" s="153"/>
      <c r="M1397" s="153"/>
      <c r="N1397" s="153"/>
      <c r="O1397" s="155">
        <v>21972742185</v>
      </c>
      <c r="P1397" s="156" t="s">
        <v>60</v>
      </c>
      <c r="Q1397" s="157" t="s">
        <v>110</v>
      </c>
      <c r="R1397" s="158">
        <v>46148</v>
      </c>
      <c r="S1397" s="159"/>
      <c r="T1397" s="159" t="s">
        <v>62</v>
      </c>
      <c r="U1397" s="159" t="s">
        <v>111</v>
      </c>
      <c r="V1397" s="154">
        <v>46146</v>
      </c>
      <c r="W1397" s="154" t="s">
        <v>126</v>
      </c>
      <c r="X1397" s="154" t="s">
        <v>126</v>
      </c>
      <c r="Y1397" s="160"/>
      <c r="Z1397" s="160" t="s">
        <v>128</v>
      </c>
      <c r="AA1397" s="153">
        <v>74</v>
      </c>
      <c r="AB1397" s="153">
        <v>1.63</v>
      </c>
      <c r="AC1397" s="182">
        <f t="shared" si="44"/>
        <v>27.852007979223909</v>
      </c>
      <c r="AD1397" s="153" t="str">
        <f t="shared" si="45"/>
        <v>SOBREPESO</v>
      </c>
      <c r="AE1397" s="233" t="s">
        <v>139</v>
      </c>
      <c r="AF1397" s="153"/>
      <c r="AG1397" s="159"/>
      <c r="AH1397" s="153"/>
      <c r="AI1397" s="161"/>
      <c r="AJ1397" s="153"/>
      <c r="AK1397" s="153"/>
      <c r="AL1397" s="207" t="s">
        <v>136</v>
      </c>
      <c r="AM1397" s="207"/>
      <c r="AN1397" s="207"/>
      <c r="AO1397" s="207" t="str">
        <f ca="1">IF(R1397="","",IF(R1397&gt;TODAY(),"0 meses",DATEDIF(R1397,TODAY(),"m") &amp; " meses"))</f>
        <v>1 meses</v>
      </c>
      <c r="AP1397" s="147" t="s">
        <v>67</v>
      </c>
      <c r="AQ1397" s="147" t="s">
        <v>67</v>
      </c>
      <c r="AR1397" s="147"/>
      <c r="AS1397" s="209" t="s">
        <v>68</v>
      </c>
      <c r="AT1397" s="223" t="str">
        <f>MONTH(B1397)&amp;"/"&amp;YEAR(B1397)</f>
        <v>3/2026</v>
      </c>
      <c r="AU1397" s="223">
        <f>WEEKNUM(B1397)-WEEKNUM(EOMONTH(B1397,-1)+1)+1</f>
        <v>5</v>
      </c>
      <c r="AV1397" s="209" t="str">
        <f>MONTH(R1397)&amp;"/"&amp;YEAR(R1397)</f>
        <v>5/2026</v>
      </c>
      <c r="AW1397" s="209">
        <f>WEEKNUM(R1397)-WEEKNUM(EOMONTH(R1397,-1)+1)+1</f>
        <v>2</v>
      </c>
      <c r="AX1397" s="209">
        <f>IF(BB1397="S",IF(Q1397="1. Aceitou o programa",R1397-B1397,0),0)</f>
        <v>36</v>
      </c>
      <c r="AY1397" s="209">
        <f>IF(BB1397="S",IF(AND(S1397&lt;&gt;"",R1397&lt;&gt;""),S1397-R1397,0),0)</f>
        <v>0</v>
      </c>
      <c r="AZ1397" s="209">
        <f>IF(BB1397="S",IF(Q1397="1. Aceitou o programa",IF(OR(X1397="Não se Aplica",X1397=""),IF(OR(W1397="Não se Aplica",W1397=""),0,W1397-V1397),AVERAGE(X1397-W1397,W1397-V1397)),0),0)</f>
        <v>0</v>
      </c>
      <c r="BA1397" s="209">
        <f>IF(BB1397="S",IF(AND(Q1397="1. Aceitou o programa",AH1397="Realizada"),IFERROR(IF(AG1397="",0,AG1397-R1397),0),0),0)</f>
        <v>0</v>
      </c>
      <c r="BB1397" s="209" t="str">
        <f>_xlfn.XLOOKUP(U1397,'Lista Suspensa'!$AA$20:$AA$23,'Lista Suspensa'!$AB$20:$AB$23,"N/A")</f>
        <v>S</v>
      </c>
    </row>
    <row r="1398" spans="1:54" ht="12" customHeight="1">
      <c r="A1398" s="151" t="s">
        <v>54</v>
      </c>
      <c r="B1398" s="152">
        <v>46112</v>
      </c>
      <c r="C1398" s="153" t="s">
        <v>55</v>
      </c>
      <c r="D1398" s="153" t="s">
        <v>56</v>
      </c>
      <c r="E1398" s="244">
        <v>86460117</v>
      </c>
      <c r="F1398" s="144" t="s">
        <v>3142</v>
      </c>
      <c r="G1398" s="230"/>
      <c r="H1398" s="154">
        <v>26549</v>
      </c>
      <c r="I1398" s="153">
        <v>53</v>
      </c>
      <c r="J1398" s="148" t="s">
        <v>58</v>
      </c>
      <c r="K1398" s="153" t="s">
        <v>101</v>
      </c>
      <c r="L1398" s="153"/>
      <c r="M1398" s="153"/>
      <c r="N1398" s="153"/>
      <c r="O1398" s="155">
        <v>21995604372</v>
      </c>
      <c r="P1398" s="156" t="s">
        <v>60</v>
      </c>
      <c r="Q1398" s="157" t="s">
        <v>110</v>
      </c>
      <c r="R1398" s="158">
        <v>46148</v>
      </c>
      <c r="S1398" s="159"/>
      <c r="T1398" s="159" t="s">
        <v>62</v>
      </c>
      <c r="U1398" s="159" t="s">
        <v>111</v>
      </c>
      <c r="V1398" s="154">
        <v>46146</v>
      </c>
      <c r="W1398" s="154" t="s">
        <v>126</v>
      </c>
      <c r="X1398" s="154" t="s">
        <v>126</v>
      </c>
      <c r="Y1398" s="160" t="s">
        <v>3070</v>
      </c>
      <c r="Z1398" s="160" t="s">
        <v>65</v>
      </c>
      <c r="AA1398" s="153">
        <v>160</v>
      </c>
      <c r="AB1398" s="153">
        <v>1.87</v>
      </c>
      <c r="AC1398" s="182">
        <f t="shared" si="44"/>
        <v>45.754811404386736</v>
      </c>
      <c r="AD1398" s="153" t="str">
        <f t="shared" si="45"/>
        <v>OBESIDADE III</v>
      </c>
      <c r="AE1398" s="233" t="s">
        <v>129</v>
      </c>
      <c r="AF1398" s="153"/>
      <c r="AG1398" s="159"/>
      <c r="AH1398" s="153"/>
      <c r="AI1398" s="161"/>
      <c r="AJ1398" s="153"/>
      <c r="AK1398" s="153"/>
      <c r="AL1398" s="207" t="s">
        <v>131</v>
      </c>
      <c r="AM1398" s="207"/>
      <c r="AN1398" s="207"/>
      <c r="AO1398" s="207" t="str">
        <f ca="1">IF(R1398="","",IF(R1398&gt;TODAY(),"0 meses",DATEDIF(R1398,TODAY(),"m") &amp; " meses"))</f>
        <v>1 meses</v>
      </c>
      <c r="AP1398" s="147" t="s">
        <v>67</v>
      </c>
      <c r="AQ1398" s="147" t="s">
        <v>67</v>
      </c>
      <c r="AR1398" s="147"/>
      <c r="AS1398" s="209" t="s">
        <v>68</v>
      </c>
      <c r="AT1398" s="223" t="str">
        <f>MONTH(B1398)&amp;"/"&amp;YEAR(B1398)</f>
        <v>3/2026</v>
      </c>
      <c r="AU1398" s="223">
        <f>WEEKNUM(B1398)-WEEKNUM(EOMONTH(B1398,-1)+1)+1</f>
        <v>5</v>
      </c>
      <c r="AV1398" s="209" t="str">
        <f>MONTH(R1398)&amp;"/"&amp;YEAR(R1398)</f>
        <v>5/2026</v>
      </c>
      <c r="AW1398" s="209">
        <f>WEEKNUM(R1398)-WEEKNUM(EOMONTH(R1398,-1)+1)+1</f>
        <v>2</v>
      </c>
      <c r="AX1398" s="209">
        <f>IF(BB1398="S",IF(Q1398="1. Aceitou o programa",R1398-B1398,0),0)</f>
        <v>36</v>
      </c>
      <c r="AY1398" s="209">
        <f>IF(BB1398="S",IF(AND(S1398&lt;&gt;"",R1398&lt;&gt;""),S1398-R1398,0),0)</f>
        <v>0</v>
      </c>
      <c r="AZ1398" s="209">
        <f>IF(BB1398="S",IF(Q1398="1. Aceitou o programa",IF(OR(X1398="Não se Aplica",X1398=""),IF(OR(W1398="Não se Aplica",W1398=""),0,W1398-V1398),AVERAGE(X1398-W1398,W1398-V1398)),0),0)</f>
        <v>0</v>
      </c>
      <c r="BA1398" s="209">
        <f>IF(BB1398="S",IF(AND(Q1398="1. Aceitou o programa",AH1398="Realizada"),IFERROR(IF(AG1398="",0,AG1398-R1398),0),0),0)</f>
        <v>0</v>
      </c>
      <c r="BB1398" s="209" t="str">
        <f>_xlfn.XLOOKUP(U1398,'Lista Suspensa'!$AA$20:$AA$23,'Lista Suspensa'!$AB$20:$AB$23,"N/A")</f>
        <v>S</v>
      </c>
    </row>
    <row r="1399" spans="1:54" ht="12" customHeight="1">
      <c r="A1399" s="151" t="s">
        <v>54</v>
      </c>
      <c r="B1399" s="152">
        <v>46112</v>
      </c>
      <c r="C1399" s="153" t="s">
        <v>55</v>
      </c>
      <c r="D1399" s="153" t="s">
        <v>56</v>
      </c>
      <c r="E1399" s="244">
        <v>94620679</v>
      </c>
      <c r="F1399" s="144" t="s">
        <v>3143</v>
      </c>
      <c r="G1399" s="230"/>
      <c r="H1399" s="154">
        <v>26601</v>
      </c>
      <c r="I1399" s="153">
        <v>53</v>
      </c>
      <c r="J1399" s="148" t="s">
        <v>70</v>
      </c>
      <c r="K1399" s="153" t="s">
        <v>101</v>
      </c>
      <c r="L1399" s="153"/>
      <c r="M1399" s="153"/>
      <c r="N1399" s="153"/>
      <c r="O1399" s="155">
        <v>21981252420</v>
      </c>
      <c r="P1399" s="156" t="s">
        <v>89</v>
      </c>
      <c r="Q1399" s="157" t="s">
        <v>110</v>
      </c>
      <c r="R1399" s="158">
        <v>46148</v>
      </c>
      <c r="S1399" s="159"/>
      <c r="T1399" s="159" t="s">
        <v>62</v>
      </c>
      <c r="U1399" s="159" t="s">
        <v>111</v>
      </c>
      <c r="V1399" s="154">
        <v>46146</v>
      </c>
      <c r="W1399" s="154" t="s">
        <v>126</v>
      </c>
      <c r="X1399" s="154" t="s">
        <v>126</v>
      </c>
      <c r="Y1399" s="160" t="s">
        <v>3085</v>
      </c>
      <c r="Z1399" s="160" t="s">
        <v>65</v>
      </c>
      <c r="AA1399" s="153">
        <v>78</v>
      </c>
      <c r="AB1399" s="153">
        <v>1.59</v>
      </c>
      <c r="AC1399" s="182">
        <f t="shared" si="44"/>
        <v>30.853209920493647</v>
      </c>
      <c r="AD1399" s="153" t="str">
        <f t="shared" si="45"/>
        <v>OBESIDADE I</v>
      </c>
      <c r="AE1399" s="233" t="s">
        <v>139</v>
      </c>
      <c r="AF1399" s="153"/>
      <c r="AG1399" s="159"/>
      <c r="AH1399" s="153"/>
      <c r="AI1399" s="161"/>
      <c r="AJ1399" s="153"/>
      <c r="AK1399" s="153"/>
      <c r="AL1399" s="207" t="s">
        <v>131</v>
      </c>
      <c r="AM1399" s="207"/>
      <c r="AN1399" s="207"/>
      <c r="AO1399" s="207" t="str">
        <f ca="1">IF(R1399="","",IF(R1399&gt;TODAY(),"0 meses",DATEDIF(R1399,TODAY(),"m") &amp; " meses"))</f>
        <v>1 meses</v>
      </c>
      <c r="AP1399" s="147" t="s">
        <v>67</v>
      </c>
      <c r="AQ1399" s="147" t="s">
        <v>67</v>
      </c>
      <c r="AR1399" s="147"/>
      <c r="AS1399" s="209" t="s">
        <v>68</v>
      </c>
      <c r="AT1399" s="223" t="str">
        <f>MONTH(B1399)&amp;"/"&amp;YEAR(B1399)</f>
        <v>3/2026</v>
      </c>
      <c r="AU1399" s="223">
        <f>WEEKNUM(B1399)-WEEKNUM(EOMONTH(B1399,-1)+1)+1</f>
        <v>5</v>
      </c>
      <c r="AV1399" s="209" t="str">
        <f>MONTH(R1399)&amp;"/"&amp;YEAR(R1399)</f>
        <v>5/2026</v>
      </c>
      <c r="AW1399" s="209">
        <f>WEEKNUM(R1399)-WEEKNUM(EOMONTH(R1399,-1)+1)+1</f>
        <v>2</v>
      </c>
      <c r="AX1399" s="209">
        <f>IF(BB1399="S",IF(Q1399="1. Aceitou o programa",R1399-B1399,0),0)</f>
        <v>36</v>
      </c>
      <c r="AY1399" s="209">
        <f>IF(BB1399="S",IF(AND(S1399&lt;&gt;"",R1399&lt;&gt;""),S1399-R1399,0),0)</f>
        <v>0</v>
      </c>
      <c r="AZ1399" s="209">
        <f>IF(BB1399="S",IF(Q1399="1. Aceitou o programa",IF(OR(X1399="Não se Aplica",X1399=""),IF(OR(W1399="Não se Aplica",W1399=""),0,W1399-V1399),AVERAGE(X1399-W1399,W1399-V1399)),0),0)</f>
        <v>0</v>
      </c>
      <c r="BA1399" s="209">
        <f>IF(BB1399="S",IF(AND(Q1399="1. Aceitou o programa",AH1399="Realizada"),IFERROR(IF(AG1399="",0,AG1399-R1399),0),0),0)</f>
        <v>0</v>
      </c>
      <c r="BB1399" s="209" t="str">
        <f>_xlfn.XLOOKUP(U1399,'Lista Suspensa'!$AA$20:$AA$23,'Lista Suspensa'!$AB$20:$AB$23,"N/A")</f>
        <v>S</v>
      </c>
    </row>
    <row r="1400" spans="1:54" ht="12" customHeight="1">
      <c r="A1400" s="151" t="s">
        <v>54</v>
      </c>
      <c r="B1400" s="152">
        <v>46112</v>
      </c>
      <c r="C1400" s="153" t="s">
        <v>55</v>
      </c>
      <c r="D1400" s="153" t="s">
        <v>56</v>
      </c>
      <c r="E1400" s="244">
        <v>93867013</v>
      </c>
      <c r="F1400" s="144" t="s">
        <v>3144</v>
      </c>
      <c r="G1400" s="230"/>
      <c r="H1400" s="154">
        <v>30207</v>
      </c>
      <c r="I1400" s="153">
        <v>43</v>
      </c>
      <c r="J1400" s="148" t="s">
        <v>58</v>
      </c>
      <c r="K1400" s="153" t="s">
        <v>101</v>
      </c>
      <c r="L1400" s="153"/>
      <c r="M1400" s="153"/>
      <c r="N1400" s="153"/>
      <c r="O1400" s="155">
        <v>21969522307</v>
      </c>
      <c r="P1400" s="156" t="s">
        <v>60</v>
      </c>
      <c r="Q1400" s="157" t="s">
        <v>110</v>
      </c>
      <c r="R1400" s="158">
        <v>46148</v>
      </c>
      <c r="S1400" s="159"/>
      <c r="T1400" s="159" t="s">
        <v>62</v>
      </c>
      <c r="U1400" s="159" t="s">
        <v>111</v>
      </c>
      <c r="V1400" s="154">
        <v>46147</v>
      </c>
      <c r="W1400" s="154" t="s">
        <v>126</v>
      </c>
      <c r="X1400" s="154" t="s">
        <v>126</v>
      </c>
      <c r="Y1400" s="160" t="s">
        <v>3077</v>
      </c>
      <c r="Z1400" s="160" t="s">
        <v>128</v>
      </c>
      <c r="AA1400" s="153">
        <v>85</v>
      </c>
      <c r="AB1400" s="153">
        <v>1.57</v>
      </c>
      <c r="AC1400" s="182">
        <f t="shared" si="44"/>
        <v>34.484157572315304</v>
      </c>
      <c r="AD1400" s="153" t="str">
        <f t="shared" si="45"/>
        <v>OBESIDADE I</v>
      </c>
      <c r="AE1400" s="233" t="s">
        <v>1092</v>
      </c>
      <c r="AF1400" s="153"/>
      <c r="AG1400" s="159"/>
      <c r="AH1400" s="153"/>
      <c r="AI1400" s="161"/>
      <c r="AJ1400" s="153"/>
      <c r="AK1400" s="153"/>
      <c r="AL1400" s="207" t="s">
        <v>131</v>
      </c>
      <c r="AM1400" s="207"/>
      <c r="AN1400" s="207"/>
      <c r="AO1400" s="207" t="str">
        <f ca="1">IF(R1400="","",IF(R1400&gt;TODAY(),"0 meses",DATEDIF(R1400,TODAY(),"m") &amp; " meses"))</f>
        <v>1 meses</v>
      </c>
      <c r="AP1400" s="147" t="s">
        <v>67</v>
      </c>
      <c r="AQ1400" s="147" t="s">
        <v>67</v>
      </c>
      <c r="AR1400" s="147"/>
      <c r="AS1400" s="209" t="s">
        <v>68</v>
      </c>
      <c r="AT1400" s="223" t="str">
        <f>MONTH(B1400)&amp;"/"&amp;YEAR(B1400)</f>
        <v>3/2026</v>
      </c>
      <c r="AU1400" s="223">
        <f>WEEKNUM(B1400)-WEEKNUM(EOMONTH(B1400,-1)+1)+1</f>
        <v>5</v>
      </c>
      <c r="AV1400" s="209" t="str">
        <f>MONTH(R1400)&amp;"/"&amp;YEAR(R1400)</f>
        <v>5/2026</v>
      </c>
      <c r="AW1400" s="209">
        <f>WEEKNUM(R1400)-WEEKNUM(EOMONTH(R1400,-1)+1)+1</f>
        <v>2</v>
      </c>
      <c r="AX1400" s="209">
        <f>IF(BB1400="S",IF(Q1400="1. Aceitou o programa",R1400-B1400,0),0)</f>
        <v>36</v>
      </c>
      <c r="AY1400" s="209">
        <f>IF(BB1400="S",IF(AND(S1400&lt;&gt;"",R1400&lt;&gt;""),S1400-R1400,0),0)</f>
        <v>0</v>
      </c>
      <c r="AZ1400" s="209">
        <f>IF(BB1400="S",IF(Q1400="1. Aceitou o programa",IF(OR(X1400="Não se Aplica",X1400=""),IF(OR(W1400="Não se Aplica",W1400=""),0,W1400-V1400),AVERAGE(X1400-W1400,W1400-V1400)),0),0)</f>
        <v>0</v>
      </c>
      <c r="BA1400" s="209">
        <f>IF(BB1400="S",IF(AND(Q1400="1. Aceitou o programa",AH1400="Realizada"),IFERROR(IF(AG1400="",0,AG1400-R1400),0),0),0)</f>
        <v>0</v>
      </c>
      <c r="BB1400" s="209" t="str">
        <f>_xlfn.XLOOKUP(U1400,'Lista Suspensa'!$AA$20:$AA$23,'Lista Suspensa'!$AB$20:$AB$23,"N/A")</f>
        <v>S</v>
      </c>
    </row>
    <row r="1401" spans="1:54" ht="12" customHeight="1">
      <c r="A1401" s="151" t="s">
        <v>54</v>
      </c>
      <c r="B1401" s="152">
        <v>46112</v>
      </c>
      <c r="C1401" s="153" t="s">
        <v>55</v>
      </c>
      <c r="D1401" s="153" t="s">
        <v>56</v>
      </c>
      <c r="E1401" s="244">
        <v>94623245</v>
      </c>
      <c r="F1401" s="144" t="s">
        <v>3145</v>
      </c>
      <c r="G1401" s="230"/>
      <c r="H1401" s="154">
        <v>30696</v>
      </c>
      <c r="I1401" s="153">
        <v>42</v>
      </c>
      <c r="J1401" s="148" t="s">
        <v>70</v>
      </c>
      <c r="K1401" s="153" t="s">
        <v>101</v>
      </c>
      <c r="L1401" s="153"/>
      <c r="M1401" s="153"/>
      <c r="N1401" s="153"/>
      <c r="O1401" s="155">
        <v>21993617645</v>
      </c>
      <c r="P1401" s="156" t="s">
        <v>60</v>
      </c>
      <c r="Q1401" s="157" t="s">
        <v>110</v>
      </c>
      <c r="R1401" s="158">
        <v>46148</v>
      </c>
      <c r="S1401" s="159"/>
      <c r="T1401" s="159" t="s">
        <v>62</v>
      </c>
      <c r="U1401" s="159" t="s">
        <v>111</v>
      </c>
      <c r="V1401" s="154">
        <v>46147</v>
      </c>
      <c r="W1401" s="154" t="s">
        <v>126</v>
      </c>
      <c r="X1401" s="154" t="s">
        <v>126</v>
      </c>
      <c r="Y1401" s="160" t="s">
        <v>3146</v>
      </c>
      <c r="Z1401" s="160" t="s">
        <v>128</v>
      </c>
      <c r="AA1401" s="153">
        <v>98</v>
      </c>
      <c r="AB1401" s="153">
        <v>1.7</v>
      </c>
      <c r="AC1401" s="182">
        <f t="shared" si="44"/>
        <v>33.910034602076131</v>
      </c>
      <c r="AD1401" s="153" t="str">
        <f t="shared" si="45"/>
        <v>OBESIDADE I</v>
      </c>
      <c r="AE1401" s="233" t="s">
        <v>139</v>
      </c>
      <c r="AF1401" s="153"/>
      <c r="AG1401" s="159"/>
      <c r="AH1401" s="153"/>
      <c r="AI1401" s="161"/>
      <c r="AJ1401" s="153"/>
      <c r="AK1401" s="153"/>
      <c r="AL1401" s="207" t="s">
        <v>131</v>
      </c>
      <c r="AM1401" s="207"/>
      <c r="AN1401" s="207"/>
      <c r="AO1401" s="207" t="str">
        <f ca="1">IF(R1401="","",IF(R1401&gt;TODAY(),"0 meses",DATEDIF(R1401,TODAY(),"m") &amp; " meses"))</f>
        <v>1 meses</v>
      </c>
      <c r="AP1401" s="147" t="s">
        <v>67</v>
      </c>
      <c r="AQ1401" s="147" t="s">
        <v>67</v>
      </c>
      <c r="AR1401" s="147"/>
      <c r="AS1401" s="209" t="s">
        <v>68</v>
      </c>
      <c r="AT1401" s="223" t="str">
        <f>MONTH(B1401)&amp;"/"&amp;YEAR(B1401)</f>
        <v>3/2026</v>
      </c>
      <c r="AU1401" s="223">
        <f>WEEKNUM(B1401)-WEEKNUM(EOMONTH(B1401,-1)+1)+1</f>
        <v>5</v>
      </c>
      <c r="AV1401" s="209" t="str">
        <f>MONTH(R1401)&amp;"/"&amp;YEAR(R1401)</f>
        <v>5/2026</v>
      </c>
      <c r="AW1401" s="209">
        <f>WEEKNUM(R1401)-WEEKNUM(EOMONTH(R1401,-1)+1)+1</f>
        <v>2</v>
      </c>
      <c r="AX1401" s="209">
        <f>IF(BB1401="S",IF(Q1401="1. Aceitou o programa",R1401-B1401,0),0)</f>
        <v>36</v>
      </c>
      <c r="AY1401" s="209">
        <f>IF(BB1401="S",IF(AND(S1401&lt;&gt;"",R1401&lt;&gt;""),S1401-R1401,0),0)</f>
        <v>0</v>
      </c>
      <c r="AZ1401" s="209">
        <f>IF(BB1401="S",IF(Q1401="1. Aceitou o programa",IF(OR(X1401="Não se Aplica",X1401=""),IF(OR(W1401="Não se Aplica",W1401=""),0,W1401-V1401),AVERAGE(X1401-W1401,W1401-V1401)),0),0)</f>
        <v>0</v>
      </c>
      <c r="BA1401" s="209">
        <f>IF(BB1401="S",IF(AND(Q1401="1. Aceitou o programa",AH1401="Realizada"),IFERROR(IF(AG1401="",0,AG1401-R1401),0),0),0)</f>
        <v>0</v>
      </c>
      <c r="BB1401" s="209" t="str">
        <f>_xlfn.XLOOKUP(U1401,'Lista Suspensa'!$AA$20:$AA$23,'Lista Suspensa'!$AB$20:$AB$23,"N/A")</f>
        <v>S</v>
      </c>
    </row>
    <row r="1402" spans="1:54" ht="12" customHeight="1">
      <c r="A1402" s="151" t="s">
        <v>54</v>
      </c>
      <c r="B1402" s="152">
        <v>46112</v>
      </c>
      <c r="C1402" s="153" t="s">
        <v>55</v>
      </c>
      <c r="D1402" s="153" t="s">
        <v>56</v>
      </c>
      <c r="E1402" s="244">
        <v>94636587</v>
      </c>
      <c r="F1402" s="144" t="s">
        <v>3147</v>
      </c>
      <c r="G1402" s="230"/>
      <c r="H1402" s="154">
        <v>30752</v>
      </c>
      <c r="I1402" s="153">
        <v>42</v>
      </c>
      <c r="J1402" s="148" t="s">
        <v>70</v>
      </c>
      <c r="K1402" s="153" t="s">
        <v>101</v>
      </c>
      <c r="L1402" s="153"/>
      <c r="M1402" s="153"/>
      <c r="N1402" s="153"/>
      <c r="O1402" s="155">
        <v>21981046374</v>
      </c>
      <c r="P1402" s="156" t="s">
        <v>60</v>
      </c>
      <c r="Q1402" s="157" t="s">
        <v>110</v>
      </c>
      <c r="R1402" s="158">
        <v>46148</v>
      </c>
      <c r="S1402" s="159"/>
      <c r="T1402" s="159" t="s">
        <v>62</v>
      </c>
      <c r="U1402" s="159" t="s">
        <v>111</v>
      </c>
      <c r="V1402" s="154">
        <v>46147</v>
      </c>
      <c r="W1402" s="154" t="s">
        <v>126</v>
      </c>
      <c r="X1402" s="154" t="s">
        <v>126</v>
      </c>
      <c r="Y1402" s="160" t="s">
        <v>3148</v>
      </c>
      <c r="Z1402" s="160" t="s">
        <v>128</v>
      </c>
      <c r="AA1402" s="153">
        <v>89.5</v>
      </c>
      <c r="AB1402" s="153">
        <v>1.52</v>
      </c>
      <c r="AC1402" s="182">
        <f t="shared" si="44"/>
        <v>38.737880886426595</v>
      </c>
      <c r="AD1402" s="153" t="str">
        <f t="shared" si="45"/>
        <v>OBESIDADE II</v>
      </c>
      <c r="AE1402" s="233" t="s">
        <v>1092</v>
      </c>
      <c r="AF1402" s="153"/>
      <c r="AG1402" s="159"/>
      <c r="AH1402" s="153"/>
      <c r="AI1402" s="161"/>
      <c r="AJ1402" s="153"/>
      <c r="AK1402" s="153"/>
      <c r="AL1402" s="207" t="s">
        <v>131</v>
      </c>
      <c r="AM1402" s="207"/>
      <c r="AN1402" s="207"/>
      <c r="AO1402" s="207" t="str">
        <f ca="1">IF(R1402="","",IF(R1402&gt;TODAY(),"0 meses",DATEDIF(R1402,TODAY(),"m") &amp; " meses"))</f>
        <v>1 meses</v>
      </c>
      <c r="AP1402" s="147" t="s">
        <v>67</v>
      </c>
      <c r="AQ1402" s="147" t="s">
        <v>67</v>
      </c>
      <c r="AR1402" s="147"/>
      <c r="AS1402" s="209" t="s">
        <v>68</v>
      </c>
      <c r="AT1402" s="223" t="str">
        <f>MONTH(B1402)&amp;"/"&amp;YEAR(B1402)</f>
        <v>3/2026</v>
      </c>
      <c r="AU1402" s="223">
        <f>WEEKNUM(B1402)-WEEKNUM(EOMONTH(B1402,-1)+1)+1</f>
        <v>5</v>
      </c>
      <c r="AV1402" s="209" t="str">
        <f>MONTH(R1402)&amp;"/"&amp;YEAR(R1402)</f>
        <v>5/2026</v>
      </c>
      <c r="AW1402" s="209">
        <f>WEEKNUM(R1402)-WEEKNUM(EOMONTH(R1402,-1)+1)+1</f>
        <v>2</v>
      </c>
      <c r="AX1402" s="209">
        <f>IF(BB1402="S",IF(Q1402="1. Aceitou o programa",R1402-B1402,0),0)</f>
        <v>36</v>
      </c>
      <c r="AY1402" s="209">
        <f>IF(BB1402="S",IF(AND(S1402&lt;&gt;"",R1402&lt;&gt;""),S1402-R1402,0),0)</f>
        <v>0</v>
      </c>
      <c r="AZ1402" s="209">
        <f>IF(BB1402="S",IF(Q1402="1. Aceitou o programa",IF(OR(X1402="Não se Aplica",X1402=""),IF(OR(W1402="Não se Aplica",W1402=""),0,W1402-V1402),AVERAGE(X1402-W1402,W1402-V1402)),0),0)</f>
        <v>0</v>
      </c>
      <c r="BA1402" s="209">
        <f>IF(BB1402="S",IF(AND(Q1402="1. Aceitou o programa",AH1402="Realizada"),IFERROR(IF(AG1402="",0,AG1402-R1402),0),0),0)</f>
        <v>0</v>
      </c>
      <c r="BB1402" s="209" t="str">
        <f>_xlfn.XLOOKUP(U1402,'Lista Suspensa'!$AA$20:$AA$23,'Lista Suspensa'!$AB$20:$AB$23,"N/A")</f>
        <v>S</v>
      </c>
    </row>
    <row r="1403" spans="1:54" ht="12" customHeight="1">
      <c r="A1403" s="151" t="s">
        <v>54</v>
      </c>
      <c r="B1403" s="152">
        <v>46112</v>
      </c>
      <c r="C1403" s="153" t="s">
        <v>55</v>
      </c>
      <c r="D1403" s="153" t="s">
        <v>56</v>
      </c>
      <c r="E1403" s="244">
        <v>93157096</v>
      </c>
      <c r="F1403" s="144" t="s">
        <v>3149</v>
      </c>
      <c r="G1403" s="230"/>
      <c r="H1403" s="154">
        <v>31094</v>
      </c>
      <c r="I1403" s="153">
        <v>41</v>
      </c>
      <c r="J1403" s="148" t="s">
        <v>70</v>
      </c>
      <c r="K1403" s="153" t="s">
        <v>101</v>
      </c>
      <c r="L1403" s="153"/>
      <c r="M1403" s="153"/>
      <c r="N1403" s="153"/>
      <c r="O1403" s="155">
        <v>21964022846</v>
      </c>
      <c r="P1403" s="156" t="s">
        <v>60</v>
      </c>
      <c r="Q1403" s="157" t="s">
        <v>110</v>
      </c>
      <c r="R1403" s="158">
        <v>46148</v>
      </c>
      <c r="S1403" s="159"/>
      <c r="T1403" s="159" t="s">
        <v>62</v>
      </c>
      <c r="U1403" s="159" t="s">
        <v>111</v>
      </c>
      <c r="V1403" s="154">
        <v>46147</v>
      </c>
      <c r="W1403" s="154" t="s">
        <v>126</v>
      </c>
      <c r="X1403" s="154" t="s">
        <v>126</v>
      </c>
      <c r="Y1403" s="160" t="s">
        <v>3150</v>
      </c>
      <c r="Z1403" s="160" t="s">
        <v>128</v>
      </c>
      <c r="AA1403" s="153">
        <v>98</v>
      </c>
      <c r="AB1403" s="153">
        <v>1.57</v>
      </c>
      <c r="AC1403" s="182">
        <f t="shared" si="44"/>
        <v>39.758205201022349</v>
      </c>
      <c r="AD1403" s="153" t="str">
        <f t="shared" si="45"/>
        <v>OBESIDADE II</v>
      </c>
      <c r="AE1403" s="233" t="s">
        <v>139</v>
      </c>
      <c r="AF1403" s="153"/>
      <c r="AG1403" s="159"/>
      <c r="AH1403" s="153"/>
      <c r="AI1403" s="161"/>
      <c r="AJ1403" s="153"/>
      <c r="AK1403" s="153"/>
      <c r="AL1403" s="207" t="s">
        <v>131</v>
      </c>
      <c r="AM1403" s="207"/>
      <c r="AN1403" s="207"/>
      <c r="AO1403" s="207" t="str">
        <f ca="1">IF(R1403="","",IF(R1403&gt;TODAY(),"0 meses",DATEDIF(R1403,TODAY(),"m") &amp; " meses"))</f>
        <v>1 meses</v>
      </c>
      <c r="AP1403" s="147" t="s">
        <v>67</v>
      </c>
      <c r="AQ1403" s="147" t="s">
        <v>67</v>
      </c>
      <c r="AR1403" s="147"/>
      <c r="AS1403" s="209" t="s">
        <v>68</v>
      </c>
      <c r="AT1403" s="223" t="str">
        <f>MONTH(B1403)&amp;"/"&amp;YEAR(B1403)</f>
        <v>3/2026</v>
      </c>
      <c r="AU1403" s="223">
        <f>WEEKNUM(B1403)-WEEKNUM(EOMONTH(B1403,-1)+1)+1</f>
        <v>5</v>
      </c>
      <c r="AV1403" s="209" t="str">
        <f>MONTH(R1403)&amp;"/"&amp;YEAR(R1403)</f>
        <v>5/2026</v>
      </c>
      <c r="AW1403" s="209">
        <f>WEEKNUM(R1403)-WEEKNUM(EOMONTH(R1403,-1)+1)+1</f>
        <v>2</v>
      </c>
      <c r="AX1403" s="209">
        <f>IF(BB1403="S",IF(Q1403="1. Aceitou o programa",R1403-B1403,0),0)</f>
        <v>36</v>
      </c>
      <c r="AY1403" s="209">
        <f>IF(BB1403="S",IF(AND(S1403&lt;&gt;"",R1403&lt;&gt;""),S1403-R1403,0),0)</f>
        <v>0</v>
      </c>
      <c r="AZ1403" s="209">
        <f>IF(BB1403="S",IF(Q1403="1. Aceitou o programa",IF(OR(X1403="Não se Aplica",X1403=""),IF(OR(W1403="Não se Aplica",W1403=""),0,W1403-V1403),AVERAGE(X1403-W1403,W1403-V1403)),0),0)</f>
        <v>0</v>
      </c>
      <c r="BA1403" s="209">
        <f>IF(BB1403="S",IF(AND(Q1403="1. Aceitou o programa",AH1403="Realizada"),IFERROR(IF(AG1403="",0,AG1403-R1403),0),0),0)</f>
        <v>0</v>
      </c>
      <c r="BB1403" s="209" t="str">
        <f>_xlfn.XLOOKUP(U1403,'Lista Suspensa'!$AA$20:$AA$23,'Lista Suspensa'!$AB$20:$AB$23,"N/A")</f>
        <v>S</v>
      </c>
    </row>
    <row r="1404" spans="1:54" ht="12" customHeight="1">
      <c r="A1404" s="151" t="s">
        <v>54</v>
      </c>
      <c r="B1404" s="152">
        <v>46112</v>
      </c>
      <c r="C1404" s="153" t="s">
        <v>55</v>
      </c>
      <c r="D1404" s="153" t="s">
        <v>56</v>
      </c>
      <c r="E1404" s="244">
        <v>95745528</v>
      </c>
      <c r="F1404" s="144" t="s">
        <v>3151</v>
      </c>
      <c r="G1404" s="230"/>
      <c r="H1404" s="154">
        <v>31857</v>
      </c>
      <c r="I1404" s="153">
        <v>39</v>
      </c>
      <c r="J1404" s="148" t="s">
        <v>58</v>
      </c>
      <c r="K1404" s="153" t="s">
        <v>101</v>
      </c>
      <c r="L1404" s="153"/>
      <c r="M1404" s="153"/>
      <c r="N1404" s="153"/>
      <c r="O1404" s="155">
        <v>21974410199</v>
      </c>
      <c r="P1404" s="156" t="s">
        <v>60</v>
      </c>
      <c r="Q1404" s="157" t="s">
        <v>110</v>
      </c>
      <c r="R1404" s="158">
        <v>46148</v>
      </c>
      <c r="S1404" s="159"/>
      <c r="T1404" s="159" t="s">
        <v>62</v>
      </c>
      <c r="U1404" s="159" t="s">
        <v>111</v>
      </c>
      <c r="V1404" s="154">
        <v>46147</v>
      </c>
      <c r="W1404" s="154" t="s">
        <v>126</v>
      </c>
      <c r="X1404" s="154" t="s">
        <v>126</v>
      </c>
      <c r="Y1404" s="160" t="s">
        <v>3152</v>
      </c>
      <c r="Z1404" s="160" t="s">
        <v>128</v>
      </c>
      <c r="AA1404" s="153">
        <v>123</v>
      </c>
      <c r="AB1404" s="153">
        <v>1.72</v>
      </c>
      <c r="AC1404" s="182">
        <f t="shared" si="44"/>
        <v>41.576527852893463</v>
      </c>
      <c r="AD1404" s="153" t="str">
        <f t="shared" si="45"/>
        <v>OBESIDADE III</v>
      </c>
      <c r="AE1404" s="233" t="s">
        <v>66</v>
      </c>
      <c r="AF1404" s="153"/>
      <c r="AG1404" s="159"/>
      <c r="AH1404" s="153"/>
      <c r="AI1404" s="161"/>
      <c r="AJ1404" s="153"/>
      <c r="AK1404" s="153"/>
      <c r="AL1404" s="207" t="s">
        <v>131</v>
      </c>
      <c r="AM1404" s="207"/>
      <c r="AN1404" s="207"/>
      <c r="AO1404" s="207" t="str">
        <f ca="1">IF(R1404="","",IF(R1404&gt;TODAY(),"0 meses",DATEDIF(R1404,TODAY(),"m") &amp; " meses"))</f>
        <v>1 meses</v>
      </c>
      <c r="AP1404" s="147" t="s">
        <v>67</v>
      </c>
      <c r="AQ1404" s="147" t="s">
        <v>67</v>
      </c>
      <c r="AR1404" s="147"/>
      <c r="AS1404" s="209" t="s">
        <v>68</v>
      </c>
      <c r="AT1404" s="223" t="str">
        <f>MONTH(B1404)&amp;"/"&amp;YEAR(B1404)</f>
        <v>3/2026</v>
      </c>
      <c r="AU1404" s="223">
        <f>WEEKNUM(B1404)-WEEKNUM(EOMONTH(B1404,-1)+1)+1</f>
        <v>5</v>
      </c>
      <c r="AV1404" s="209" t="str">
        <f>MONTH(R1404)&amp;"/"&amp;YEAR(R1404)</f>
        <v>5/2026</v>
      </c>
      <c r="AW1404" s="209">
        <f>WEEKNUM(R1404)-WEEKNUM(EOMONTH(R1404,-1)+1)+1</f>
        <v>2</v>
      </c>
      <c r="AX1404" s="209">
        <f>IF(BB1404="S",IF(Q1404="1. Aceitou o programa",R1404-B1404,0),0)</f>
        <v>36</v>
      </c>
      <c r="AY1404" s="209">
        <f>IF(BB1404="S",IF(AND(S1404&lt;&gt;"",R1404&lt;&gt;""),S1404-R1404,0),0)</f>
        <v>0</v>
      </c>
      <c r="AZ1404" s="209">
        <f>IF(BB1404="S",IF(Q1404="1. Aceitou o programa",IF(OR(X1404="Não se Aplica",X1404=""),IF(OR(W1404="Não se Aplica",W1404=""),0,W1404-V1404),AVERAGE(X1404-W1404,W1404-V1404)),0),0)</f>
        <v>0</v>
      </c>
      <c r="BA1404" s="209">
        <f>IF(BB1404="S",IF(AND(Q1404="1. Aceitou o programa",AH1404="Realizada"),IFERROR(IF(AG1404="",0,AG1404-R1404),0),0),0)</f>
        <v>0</v>
      </c>
      <c r="BB1404" s="209" t="str">
        <f>_xlfn.XLOOKUP(U1404,'Lista Suspensa'!$AA$20:$AA$23,'Lista Suspensa'!$AB$20:$AB$23,"N/A")</f>
        <v>S</v>
      </c>
    </row>
    <row r="1405" spans="1:54" ht="12" customHeight="1">
      <c r="A1405" s="151" t="s">
        <v>54</v>
      </c>
      <c r="B1405" s="152">
        <v>46112</v>
      </c>
      <c r="C1405" s="153" t="s">
        <v>55</v>
      </c>
      <c r="D1405" s="153" t="s">
        <v>56</v>
      </c>
      <c r="E1405" s="244">
        <v>94941748</v>
      </c>
      <c r="F1405" s="144" t="s">
        <v>3153</v>
      </c>
      <c r="G1405" s="230"/>
      <c r="H1405" s="154">
        <v>32052</v>
      </c>
      <c r="I1405" s="153">
        <v>38</v>
      </c>
      <c r="J1405" s="148" t="s">
        <v>70</v>
      </c>
      <c r="K1405" s="153" t="s">
        <v>101</v>
      </c>
      <c r="L1405" s="153"/>
      <c r="M1405" s="153"/>
      <c r="N1405" s="153"/>
      <c r="O1405" s="155">
        <v>21969359934</v>
      </c>
      <c r="P1405" s="156" t="s">
        <v>60</v>
      </c>
      <c r="Q1405" s="157" t="s">
        <v>110</v>
      </c>
      <c r="R1405" s="158">
        <v>46148</v>
      </c>
      <c r="S1405" s="159"/>
      <c r="T1405" s="159" t="s">
        <v>62</v>
      </c>
      <c r="U1405" s="159" t="s">
        <v>111</v>
      </c>
      <c r="V1405" s="154">
        <v>46147</v>
      </c>
      <c r="W1405" s="154" t="s">
        <v>126</v>
      </c>
      <c r="X1405" s="154" t="s">
        <v>126</v>
      </c>
      <c r="Y1405" s="160" t="s">
        <v>3154</v>
      </c>
      <c r="Z1405" s="160" t="s">
        <v>128</v>
      </c>
      <c r="AA1405" s="153">
        <v>72</v>
      </c>
      <c r="AB1405" s="153">
        <v>1.59</v>
      </c>
      <c r="AC1405" s="182">
        <f t="shared" si="44"/>
        <v>28.479886080455675</v>
      </c>
      <c r="AD1405" s="153" t="str">
        <f t="shared" si="45"/>
        <v>SOBREPESO</v>
      </c>
      <c r="AE1405" s="233" t="s">
        <v>129</v>
      </c>
      <c r="AF1405" s="153"/>
      <c r="AG1405" s="159"/>
      <c r="AH1405" s="153"/>
      <c r="AI1405" s="161"/>
      <c r="AJ1405" s="153"/>
      <c r="AK1405" s="153"/>
      <c r="AL1405" s="207" t="s">
        <v>136</v>
      </c>
      <c r="AM1405" s="207"/>
      <c r="AN1405" s="207"/>
      <c r="AO1405" s="207" t="str">
        <f ca="1">IF(R1405="","",IF(R1405&gt;TODAY(),"0 meses",DATEDIF(R1405,TODAY(),"m") &amp; " meses"))</f>
        <v>1 meses</v>
      </c>
      <c r="AP1405" s="147" t="s">
        <v>67</v>
      </c>
      <c r="AQ1405" s="147" t="s">
        <v>67</v>
      </c>
      <c r="AR1405" s="147"/>
      <c r="AS1405" s="209" t="s">
        <v>68</v>
      </c>
      <c r="AT1405" s="223" t="str">
        <f>MONTH(B1405)&amp;"/"&amp;YEAR(B1405)</f>
        <v>3/2026</v>
      </c>
      <c r="AU1405" s="223">
        <f>WEEKNUM(B1405)-WEEKNUM(EOMONTH(B1405,-1)+1)+1</f>
        <v>5</v>
      </c>
      <c r="AV1405" s="209" t="str">
        <f>MONTH(R1405)&amp;"/"&amp;YEAR(R1405)</f>
        <v>5/2026</v>
      </c>
      <c r="AW1405" s="209">
        <f>WEEKNUM(R1405)-WEEKNUM(EOMONTH(R1405,-1)+1)+1</f>
        <v>2</v>
      </c>
      <c r="AX1405" s="209">
        <f>IF(BB1405="S",IF(Q1405="1. Aceitou o programa",R1405-B1405,0),0)</f>
        <v>36</v>
      </c>
      <c r="AY1405" s="209">
        <f>IF(BB1405="S",IF(AND(S1405&lt;&gt;"",R1405&lt;&gt;""),S1405-R1405,0),0)</f>
        <v>0</v>
      </c>
      <c r="AZ1405" s="209">
        <f>IF(BB1405="S",IF(Q1405="1. Aceitou o programa",IF(OR(X1405="Não se Aplica",X1405=""),IF(OR(W1405="Não se Aplica",W1405=""),0,W1405-V1405),AVERAGE(X1405-W1405,W1405-V1405)),0),0)</f>
        <v>0</v>
      </c>
      <c r="BA1405" s="209">
        <f>IF(BB1405="S",IF(AND(Q1405="1. Aceitou o programa",AH1405="Realizada"),IFERROR(IF(AG1405="",0,AG1405-R1405),0),0),0)</f>
        <v>0</v>
      </c>
      <c r="BB1405" s="209" t="str">
        <f>_xlfn.XLOOKUP(U1405,'Lista Suspensa'!$AA$20:$AA$23,'Lista Suspensa'!$AB$20:$AB$23,"N/A")</f>
        <v>S</v>
      </c>
    </row>
    <row r="1406" spans="1:54" ht="12" customHeight="1">
      <c r="A1406" s="151" t="s">
        <v>54</v>
      </c>
      <c r="B1406" s="152">
        <v>46112</v>
      </c>
      <c r="C1406" s="153" t="s">
        <v>55</v>
      </c>
      <c r="D1406" s="153" t="s">
        <v>56</v>
      </c>
      <c r="E1406" s="244">
        <v>86757947</v>
      </c>
      <c r="F1406" s="144" t="s">
        <v>3155</v>
      </c>
      <c r="G1406" s="230"/>
      <c r="H1406" s="154">
        <v>25074</v>
      </c>
      <c r="I1406" s="153">
        <v>57</v>
      </c>
      <c r="J1406" s="148" t="s">
        <v>70</v>
      </c>
      <c r="K1406" s="153" t="s">
        <v>101</v>
      </c>
      <c r="L1406" s="153"/>
      <c r="M1406" s="153"/>
      <c r="N1406" s="153"/>
      <c r="O1406" s="155">
        <v>21981066630</v>
      </c>
      <c r="P1406" s="156" t="s">
        <v>60</v>
      </c>
      <c r="Q1406" s="157" t="s">
        <v>110</v>
      </c>
      <c r="R1406" s="158">
        <v>46148</v>
      </c>
      <c r="S1406" s="159"/>
      <c r="T1406" s="159" t="s">
        <v>62</v>
      </c>
      <c r="U1406" s="159" t="s">
        <v>111</v>
      </c>
      <c r="V1406" s="154">
        <v>46146</v>
      </c>
      <c r="W1406" s="154" t="s">
        <v>126</v>
      </c>
      <c r="X1406" s="154" t="s">
        <v>126</v>
      </c>
      <c r="Y1406" s="160" t="s">
        <v>1868</v>
      </c>
      <c r="Z1406" s="160" t="s">
        <v>128</v>
      </c>
      <c r="AA1406" s="153">
        <v>67</v>
      </c>
      <c r="AB1406" s="153">
        <v>1.58</v>
      </c>
      <c r="AC1406" s="182">
        <f t="shared" si="44"/>
        <v>26.83864765261977</v>
      </c>
      <c r="AD1406" s="153" t="str">
        <f t="shared" si="45"/>
        <v>SOBREPESO</v>
      </c>
      <c r="AE1406" s="233" t="s">
        <v>1092</v>
      </c>
      <c r="AF1406" s="153"/>
      <c r="AG1406" s="159"/>
      <c r="AH1406" s="153"/>
      <c r="AI1406" s="161"/>
      <c r="AJ1406" s="153"/>
      <c r="AK1406" s="153"/>
      <c r="AL1406" s="207" t="s">
        <v>136</v>
      </c>
      <c r="AM1406" s="207"/>
      <c r="AN1406" s="207"/>
      <c r="AO1406" s="207" t="str">
        <f ca="1">IF(R1406="","",IF(R1406&gt;TODAY(),"0 meses",DATEDIF(R1406,TODAY(),"m") &amp; " meses"))</f>
        <v>1 meses</v>
      </c>
      <c r="AP1406" s="147" t="s">
        <v>67</v>
      </c>
      <c r="AQ1406" s="147" t="s">
        <v>67</v>
      </c>
      <c r="AR1406" s="147"/>
      <c r="AS1406" s="209" t="s">
        <v>68</v>
      </c>
      <c r="AT1406" s="223" t="str">
        <f>MONTH(B1406)&amp;"/"&amp;YEAR(B1406)</f>
        <v>3/2026</v>
      </c>
      <c r="AU1406" s="223">
        <f>WEEKNUM(B1406)-WEEKNUM(EOMONTH(B1406,-1)+1)+1</f>
        <v>5</v>
      </c>
      <c r="AV1406" s="209" t="str">
        <f>MONTH(R1406)&amp;"/"&amp;YEAR(R1406)</f>
        <v>5/2026</v>
      </c>
      <c r="AW1406" s="209">
        <f>WEEKNUM(R1406)-WEEKNUM(EOMONTH(R1406,-1)+1)+1</f>
        <v>2</v>
      </c>
      <c r="AX1406" s="209">
        <f>IF(BB1406="S",IF(Q1406="1. Aceitou o programa",R1406-B1406,0),0)</f>
        <v>36</v>
      </c>
      <c r="AY1406" s="209">
        <f>IF(BB1406="S",IF(AND(S1406&lt;&gt;"",R1406&lt;&gt;""),S1406-R1406,0),0)</f>
        <v>0</v>
      </c>
      <c r="AZ1406" s="209">
        <f>IF(BB1406="S",IF(Q1406="1. Aceitou o programa",IF(OR(X1406="Não se Aplica",X1406=""),IF(OR(W1406="Não se Aplica",W1406=""),0,W1406-V1406),AVERAGE(X1406-W1406,W1406-V1406)),0),0)</f>
        <v>0</v>
      </c>
      <c r="BA1406" s="209">
        <f>IF(BB1406="S",IF(AND(Q1406="1. Aceitou o programa",AH1406="Realizada"),IFERROR(IF(AG1406="",0,AG1406-R1406),0),0),0)</f>
        <v>0</v>
      </c>
      <c r="BB1406" s="209" t="str">
        <f>_xlfn.XLOOKUP(U1406,'Lista Suspensa'!$AA$20:$AA$23,'Lista Suspensa'!$AB$20:$AB$23,"N/A")</f>
        <v>S</v>
      </c>
    </row>
    <row r="1407" spans="1:54" ht="12" customHeight="1">
      <c r="A1407" s="151" t="s">
        <v>54</v>
      </c>
      <c r="B1407" s="152">
        <v>46112</v>
      </c>
      <c r="C1407" s="153" t="s">
        <v>55</v>
      </c>
      <c r="D1407" s="153" t="s">
        <v>56</v>
      </c>
      <c r="E1407" s="244">
        <v>95301079</v>
      </c>
      <c r="F1407" s="144" t="s">
        <v>3156</v>
      </c>
      <c r="G1407" s="230"/>
      <c r="H1407" s="154">
        <v>33707</v>
      </c>
      <c r="I1407" s="153">
        <v>34</v>
      </c>
      <c r="J1407" s="148" t="s">
        <v>70</v>
      </c>
      <c r="K1407" s="153" t="s">
        <v>101</v>
      </c>
      <c r="L1407" s="153"/>
      <c r="M1407" s="153"/>
      <c r="N1407" s="153"/>
      <c r="O1407" s="155">
        <v>21995928800</v>
      </c>
      <c r="P1407" s="156" t="s">
        <v>60</v>
      </c>
      <c r="Q1407" s="157" t="s">
        <v>110</v>
      </c>
      <c r="R1407" s="158">
        <v>46148</v>
      </c>
      <c r="S1407" s="159"/>
      <c r="T1407" s="159" t="s">
        <v>62</v>
      </c>
      <c r="U1407" s="159" t="s">
        <v>111</v>
      </c>
      <c r="V1407" s="154">
        <v>46147</v>
      </c>
      <c r="W1407" s="154" t="s">
        <v>126</v>
      </c>
      <c r="X1407" s="154" t="s">
        <v>126</v>
      </c>
      <c r="Y1407" s="160" t="s">
        <v>3157</v>
      </c>
      <c r="Z1407" s="160" t="s">
        <v>128</v>
      </c>
      <c r="AA1407" s="153">
        <v>150</v>
      </c>
      <c r="AB1407" s="153">
        <v>1.8</v>
      </c>
      <c r="AC1407" s="182">
        <f t="shared" si="44"/>
        <v>46.296296296296291</v>
      </c>
      <c r="AD1407" s="153" t="str">
        <f t="shared" si="45"/>
        <v>OBESIDADE III</v>
      </c>
      <c r="AE1407" s="233" t="s">
        <v>135</v>
      </c>
      <c r="AF1407" s="153"/>
      <c r="AG1407" s="159"/>
      <c r="AH1407" s="153"/>
      <c r="AI1407" s="161"/>
      <c r="AJ1407" s="153"/>
      <c r="AK1407" s="153"/>
      <c r="AL1407" s="207" t="s">
        <v>131</v>
      </c>
      <c r="AM1407" s="207"/>
      <c r="AN1407" s="207"/>
      <c r="AO1407" s="207" t="str">
        <f ca="1">IF(R1407="","",IF(R1407&gt;TODAY(),"0 meses",DATEDIF(R1407,TODAY(),"m") &amp; " meses"))</f>
        <v>1 meses</v>
      </c>
      <c r="AP1407" s="147" t="s">
        <v>67</v>
      </c>
      <c r="AQ1407" s="147" t="s">
        <v>67</v>
      </c>
      <c r="AR1407" s="147"/>
      <c r="AS1407" s="209" t="s">
        <v>68</v>
      </c>
      <c r="AT1407" s="223" t="str">
        <f>MONTH(B1407)&amp;"/"&amp;YEAR(B1407)</f>
        <v>3/2026</v>
      </c>
      <c r="AU1407" s="223">
        <f>WEEKNUM(B1407)-WEEKNUM(EOMONTH(B1407,-1)+1)+1</f>
        <v>5</v>
      </c>
      <c r="AV1407" s="209" t="str">
        <f>MONTH(R1407)&amp;"/"&amp;YEAR(R1407)</f>
        <v>5/2026</v>
      </c>
      <c r="AW1407" s="209">
        <f>WEEKNUM(R1407)-WEEKNUM(EOMONTH(R1407,-1)+1)+1</f>
        <v>2</v>
      </c>
      <c r="AX1407" s="209">
        <f>IF(BB1407="S",IF(Q1407="1. Aceitou o programa",R1407-B1407,0),0)</f>
        <v>36</v>
      </c>
      <c r="AY1407" s="209">
        <f>IF(BB1407="S",IF(AND(S1407&lt;&gt;"",R1407&lt;&gt;""),S1407-R1407,0),0)</f>
        <v>0</v>
      </c>
      <c r="AZ1407" s="209">
        <f>IF(BB1407="S",IF(Q1407="1. Aceitou o programa",IF(OR(X1407="Não se Aplica",X1407=""),IF(OR(W1407="Não se Aplica",W1407=""),0,W1407-V1407),AVERAGE(X1407-W1407,W1407-V1407)),0),0)</f>
        <v>0</v>
      </c>
      <c r="BA1407" s="209">
        <f>IF(BB1407="S",IF(AND(Q1407="1. Aceitou o programa",AH1407="Realizada"),IFERROR(IF(AG1407="",0,AG1407-R1407),0),0),0)</f>
        <v>0</v>
      </c>
      <c r="BB1407" s="209" t="str">
        <f>_xlfn.XLOOKUP(U1407,'Lista Suspensa'!$AA$20:$AA$23,'Lista Suspensa'!$AB$20:$AB$23,"N/A")</f>
        <v>S</v>
      </c>
    </row>
    <row r="1408" spans="1:54" ht="12" customHeight="1">
      <c r="A1408" s="151" t="s">
        <v>54</v>
      </c>
      <c r="B1408" s="152">
        <v>46112</v>
      </c>
      <c r="C1408" s="153" t="s">
        <v>55</v>
      </c>
      <c r="D1408" s="153" t="s">
        <v>56</v>
      </c>
      <c r="E1408" s="244">
        <v>94552018</v>
      </c>
      <c r="F1408" s="144" t="s">
        <v>3158</v>
      </c>
      <c r="G1408" s="230"/>
      <c r="H1408" s="154">
        <v>30139</v>
      </c>
      <c r="I1408" s="153">
        <v>43</v>
      </c>
      <c r="J1408" s="148" t="s">
        <v>70</v>
      </c>
      <c r="K1408" s="153" t="s">
        <v>101</v>
      </c>
      <c r="L1408" s="153"/>
      <c r="M1408" s="153"/>
      <c r="N1408" s="153"/>
      <c r="O1408" s="155">
        <v>21990579915</v>
      </c>
      <c r="P1408" s="156" t="s">
        <v>60</v>
      </c>
      <c r="Q1408" s="157" t="s">
        <v>110</v>
      </c>
      <c r="R1408" s="158">
        <v>46148</v>
      </c>
      <c r="S1408" s="159"/>
      <c r="T1408" s="159" t="s">
        <v>62</v>
      </c>
      <c r="U1408" s="159" t="s">
        <v>111</v>
      </c>
      <c r="V1408" s="154">
        <v>46147</v>
      </c>
      <c r="W1408" s="154" t="s">
        <v>126</v>
      </c>
      <c r="X1408" s="154" t="s">
        <v>126</v>
      </c>
      <c r="Y1408" s="160" t="s">
        <v>3106</v>
      </c>
      <c r="Z1408" s="160" t="s">
        <v>65</v>
      </c>
      <c r="AA1408" s="153">
        <v>86</v>
      </c>
      <c r="AB1408" s="153">
        <v>1.69</v>
      </c>
      <c r="AC1408" s="182">
        <f t="shared" si="44"/>
        <v>30.110990511536716</v>
      </c>
      <c r="AD1408" s="153" t="str">
        <f t="shared" si="45"/>
        <v>OBESIDADE I</v>
      </c>
      <c r="AE1408" s="233" t="s">
        <v>139</v>
      </c>
      <c r="AF1408" s="153"/>
      <c r="AG1408" s="159"/>
      <c r="AH1408" s="153"/>
      <c r="AI1408" s="161"/>
      <c r="AJ1408" s="153"/>
      <c r="AK1408" s="153"/>
      <c r="AL1408" s="207" t="s">
        <v>131</v>
      </c>
      <c r="AM1408" s="207"/>
      <c r="AN1408" s="207"/>
      <c r="AO1408" s="207" t="str">
        <f ca="1">IF(R1408="","",IF(R1408&gt;TODAY(),"0 meses",DATEDIF(R1408,TODAY(),"m") &amp; " meses"))</f>
        <v>1 meses</v>
      </c>
      <c r="AP1408" s="147" t="s">
        <v>67</v>
      </c>
      <c r="AQ1408" s="147" t="s">
        <v>67</v>
      </c>
      <c r="AR1408" s="147"/>
      <c r="AS1408" s="209" t="s">
        <v>68</v>
      </c>
      <c r="AT1408" s="223" t="str">
        <f>MONTH(B1408)&amp;"/"&amp;YEAR(B1408)</f>
        <v>3/2026</v>
      </c>
      <c r="AU1408" s="223">
        <f>WEEKNUM(B1408)-WEEKNUM(EOMONTH(B1408,-1)+1)+1</f>
        <v>5</v>
      </c>
      <c r="AV1408" s="209" t="str">
        <f>MONTH(R1408)&amp;"/"&amp;YEAR(R1408)</f>
        <v>5/2026</v>
      </c>
      <c r="AW1408" s="209">
        <f>WEEKNUM(R1408)-WEEKNUM(EOMONTH(R1408,-1)+1)+1</f>
        <v>2</v>
      </c>
      <c r="AX1408" s="209">
        <f>IF(BB1408="S",IF(Q1408="1. Aceitou o programa",R1408-B1408,0),0)</f>
        <v>36</v>
      </c>
      <c r="AY1408" s="209">
        <f>IF(BB1408="S",IF(AND(S1408&lt;&gt;"",R1408&lt;&gt;""),S1408-R1408,0),0)</f>
        <v>0</v>
      </c>
      <c r="AZ1408" s="209">
        <f>IF(BB1408="S",IF(Q1408="1. Aceitou o programa",IF(OR(X1408="Não se Aplica",X1408=""),IF(OR(W1408="Não se Aplica",W1408=""),0,W1408-V1408),AVERAGE(X1408-W1408,W1408-V1408)),0),0)</f>
        <v>0</v>
      </c>
      <c r="BA1408" s="209">
        <f>IF(BB1408="S",IF(AND(Q1408="1. Aceitou o programa",AH1408="Realizada"),IFERROR(IF(AG1408="",0,AG1408-R1408),0),0),0)</f>
        <v>0</v>
      </c>
      <c r="BB1408" s="209" t="str">
        <f>_xlfn.XLOOKUP(U1408,'Lista Suspensa'!$AA$20:$AA$23,'Lista Suspensa'!$AB$20:$AB$23,"N/A")</f>
        <v>S</v>
      </c>
    </row>
    <row r="1409" spans="1:54" ht="12" customHeight="1">
      <c r="A1409" s="151" t="s">
        <v>54</v>
      </c>
      <c r="B1409" s="152">
        <v>46112</v>
      </c>
      <c r="C1409" s="153" t="s">
        <v>55</v>
      </c>
      <c r="D1409" s="153" t="s">
        <v>56</v>
      </c>
      <c r="E1409" s="244">
        <v>95184463</v>
      </c>
      <c r="F1409" s="144" t="s">
        <v>3159</v>
      </c>
      <c r="G1409" s="230"/>
      <c r="H1409" s="154">
        <v>34901</v>
      </c>
      <c r="I1409" s="153">
        <v>30</v>
      </c>
      <c r="J1409" s="148" t="s">
        <v>70</v>
      </c>
      <c r="K1409" s="153" t="s">
        <v>101</v>
      </c>
      <c r="L1409" s="153"/>
      <c r="M1409" s="153"/>
      <c r="N1409" s="153"/>
      <c r="O1409" s="155">
        <v>21988546725</v>
      </c>
      <c r="P1409" s="156" t="s">
        <v>60</v>
      </c>
      <c r="Q1409" s="157" t="s">
        <v>110</v>
      </c>
      <c r="R1409" s="158">
        <v>46148</v>
      </c>
      <c r="S1409" s="159"/>
      <c r="T1409" s="159" t="s">
        <v>62</v>
      </c>
      <c r="U1409" s="159" t="s">
        <v>111</v>
      </c>
      <c r="V1409" s="154">
        <v>46147</v>
      </c>
      <c r="W1409" s="154" t="s">
        <v>126</v>
      </c>
      <c r="X1409" s="154" t="s">
        <v>126</v>
      </c>
      <c r="Y1409" s="160" t="s">
        <v>3111</v>
      </c>
      <c r="Z1409" s="160" t="s">
        <v>128</v>
      </c>
      <c r="AA1409" s="153">
        <v>100</v>
      </c>
      <c r="AB1409" s="153">
        <v>1.53</v>
      </c>
      <c r="AC1409" s="182">
        <f t="shared" si="44"/>
        <v>42.718612499466019</v>
      </c>
      <c r="AD1409" s="153" t="str">
        <f t="shared" si="45"/>
        <v>OBESIDADE III</v>
      </c>
      <c r="AE1409" s="233" t="s">
        <v>129</v>
      </c>
      <c r="AF1409" s="153"/>
      <c r="AG1409" s="159"/>
      <c r="AH1409" s="153"/>
      <c r="AI1409" s="161"/>
      <c r="AJ1409" s="153"/>
      <c r="AK1409" s="153"/>
      <c r="AL1409" s="207" t="s">
        <v>131</v>
      </c>
      <c r="AM1409" s="207"/>
      <c r="AN1409" s="207"/>
      <c r="AO1409" s="207" t="str">
        <f ca="1">IF(R1409="","",IF(R1409&gt;TODAY(),"0 meses",DATEDIF(R1409,TODAY(),"m") &amp; " meses"))</f>
        <v>1 meses</v>
      </c>
      <c r="AP1409" s="147" t="s">
        <v>67</v>
      </c>
      <c r="AQ1409" s="147" t="s">
        <v>67</v>
      </c>
      <c r="AR1409" s="147"/>
      <c r="AS1409" s="209" t="s">
        <v>68</v>
      </c>
      <c r="AT1409" s="223" t="str">
        <f>MONTH(B1409)&amp;"/"&amp;YEAR(B1409)</f>
        <v>3/2026</v>
      </c>
      <c r="AU1409" s="223">
        <f>WEEKNUM(B1409)-WEEKNUM(EOMONTH(B1409,-1)+1)+1</f>
        <v>5</v>
      </c>
      <c r="AV1409" s="209" t="str">
        <f>MONTH(R1409)&amp;"/"&amp;YEAR(R1409)</f>
        <v>5/2026</v>
      </c>
      <c r="AW1409" s="209">
        <f>WEEKNUM(R1409)-WEEKNUM(EOMONTH(R1409,-1)+1)+1</f>
        <v>2</v>
      </c>
      <c r="AX1409" s="209">
        <f>IF(BB1409="S",IF(Q1409="1. Aceitou o programa",R1409-B1409,0),0)</f>
        <v>36</v>
      </c>
      <c r="AY1409" s="209">
        <f>IF(BB1409="S",IF(AND(S1409&lt;&gt;"",R1409&lt;&gt;""),S1409-R1409,0),0)</f>
        <v>0</v>
      </c>
      <c r="AZ1409" s="209">
        <f>IF(BB1409="S",IF(Q1409="1. Aceitou o programa",IF(OR(X1409="Não se Aplica",X1409=""),IF(OR(W1409="Não se Aplica",W1409=""),0,W1409-V1409),AVERAGE(X1409-W1409,W1409-V1409)),0),0)</f>
        <v>0</v>
      </c>
      <c r="BA1409" s="209">
        <f>IF(BB1409="S",IF(AND(Q1409="1. Aceitou o programa",AH1409="Realizada"),IFERROR(IF(AG1409="",0,AG1409-R1409),0),0),0)</f>
        <v>0</v>
      </c>
      <c r="BB1409" s="209" t="str">
        <f>_xlfn.XLOOKUP(U1409,'Lista Suspensa'!$AA$20:$AA$23,'Lista Suspensa'!$AB$20:$AB$23,"N/A")</f>
        <v>S</v>
      </c>
    </row>
    <row r="1410" spans="1:54" ht="12" customHeight="1">
      <c r="A1410" s="151" t="s">
        <v>54</v>
      </c>
      <c r="B1410" s="152">
        <v>46112</v>
      </c>
      <c r="C1410" s="153" t="s">
        <v>55</v>
      </c>
      <c r="D1410" s="153" t="s">
        <v>56</v>
      </c>
      <c r="E1410" s="244">
        <v>450430529</v>
      </c>
      <c r="F1410" s="144" t="s">
        <v>3160</v>
      </c>
      <c r="G1410" s="230"/>
      <c r="H1410" s="154">
        <v>21012</v>
      </c>
      <c r="I1410" s="153">
        <v>68</v>
      </c>
      <c r="J1410" s="148" t="s">
        <v>70</v>
      </c>
      <c r="K1410" s="153" t="s">
        <v>59</v>
      </c>
      <c r="L1410" s="153"/>
      <c r="M1410" s="153"/>
      <c r="N1410" s="153"/>
      <c r="O1410" s="155">
        <v>11950849700</v>
      </c>
      <c r="P1410" s="156" t="s">
        <v>60</v>
      </c>
      <c r="Q1410" s="157" t="s">
        <v>110</v>
      </c>
      <c r="R1410" s="158">
        <v>46148</v>
      </c>
      <c r="S1410" s="159"/>
      <c r="T1410" s="159" t="s">
        <v>62</v>
      </c>
      <c r="U1410" s="159" t="s">
        <v>111</v>
      </c>
      <c r="V1410" s="154">
        <v>46147</v>
      </c>
      <c r="W1410" s="154" t="s">
        <v>126</v>
      </c>
      <c r="X1410" s="154" t="s">
        <v>126</v>
      </c>
      <c r="Y1410" s="160" t="s">
        <v>3161</v>
      </c>
      <c r="Z1410" s="160" t="s">
        <v>128</v>
      </c>
      <c r="AA1410" s="153">
        <v>97</v>
      </c>
      <c r="AB1410" s="153">
        <v>1.52</v>
      </c>
      <c r="AC1410" s="182">
        <f t="shared" ref="AC1410:AC1473" si="46">SUM(AA1410/(AB1410^2))</f>
        <v>41.984072022160667</v>
      </c>
      <c r="AD1410" s="153" t="str">
        <f t="shared" ref="AD1410:AD1473" si="47">IF(AC1410&lt;18.5,"ABAIXO DO PESO",
(IF(AC1410&lt;=24.9,"PESO NORMAL",
(IF(AC1410&lt;=29.9,"SOBREPESO",
(IF(AC1410&lt;=34.9,"OBESIDADE I",
(IF(AC1410&lt;=39.9,"OBESIDADE II",
(IF(AC1410&lt;=999,"OBESIDADE III","VAZIO")))))))))))</f>
        <v>OBESIDADE III</v>
      </c>
      <c r="AE1410" s="233" t="s">
        <v>66</v>
      </c>
      <c r="AF1410" s="153"/>
      <c r="AG1410" s="159"/>
      <c r="AH1410" s="153"/>
      <c r="AI1410" s="161"/>
      <c r="AJ1410" s="153"/>
      <c r="AK1410" s="153"/>
      <c r="AL1410" s="207" t="s">
        <v>131</v>
      </c>
      <c r="AM1410" s="207"/>
      <c r="AN1410" s="207"/>
      <c r="AO1410" s="207" t="str">
        <f ca="1">IF(R1410="","",IF(R1410&gt;TODAY(),"0 meses",DATEDIF(R1410,TODAY(),"m") &amp; " meses"))</f>
        <v>1 meses</v>
      </c>
      <c r="AP1410" s="147" t="s">
        <v>67</v>
      </c>
      <c r="AQ1410" s="147" t="s">
        <v>67</v>
      </c>
      <c r="AR1410" s="147"/>
      <c r="AS1410" s="209" t="s">
        <v>68</v>
      </c>
      <c r="AT1410" s="223" t="str">
        <f>MONTH(B1410)&amp;"/"&amp;YEAR(B1410)</f>
        <v>3/2026</v>
      </c>
      <c r="AU1410" s="223">
        <f>WEEKNUM(B1410)-WEEKNUM(EOMONTH(B1410,-1)+1)+1</f>
        <v>5</v>
      </c>
      <c r="AV1410" s="209" t="str">
        <f>MONTH(R1410)&amp;"/"&amp;YEAR(R1410)</f>
        <v>5/2026</v>
      </c>
      <c r="AW1410" s="209">
        <f>WEEKNUM(R1410)-WEEKNUM(EOMONTH(R1410,-1)+1)+1</f>
        <v>2</v>
      </c>
      <c r="AX1410" s="209">
        <f>IF(BB1410="S",IF(Q1410="1. Aceitou o programa",R1410-B1410,0),0)</f>
        <v>36</v>
      </c>
      <c r="AY1410" s="209">
        <f>IF(BB1410="S",IF(AND(S1410&lt;&gt;"",R1410&lt;&gt;""),S1410-R1410,0),0)</f>
        <v>0</v>
      </c>
      <c r="AZ1410" s="209">
        <f>IF(BB1410="S",IF(Q1410="1. Aceitou o programa",IF(OR(X1410="Não se Aplica",X1410=""),IF(OR(W1410="Não se Aplica",W1410=""),0,W1410-V1410),AVERAGE(X1410-W1410,W1410-V1410)),0),0)</f>
        <v>0</v>
      </c>
      <c r="BA1410" s="209">
        <f>IF(BB1410="S",IF(AND(Q1410="1. Aceitou o programa",AH1410="Realizada"),IFERROR(IF(AG1410="",0,AG1410-R1410),0),0),0)</f>
        <v>0</v>
      </c>
      <c r="BB1410" s="209" t="str">
        <f>_xlfn.XLOOKUP(U1410,'Lista Suspensa'!$AA$20:$AA$23,'Lista Suspensa'!$AB$20:$AB$23,"N/A")</f>
        <v>S</v>
      </c>
    </row>
    <row r="1411" spans="1:54" ht="12" customHeight="1">
      <c r="A1411" s="151" t="s">
        <v>54</v>
      </c>
      <c r="B1411" s="152">
        <v>46112</v>
      </c>
      <c r="C1411" s="153" t="s">
        <v>55</v>
      </c>
      <c r="D1411" s="153" t="s">
        <v>56</v>
      </c>
      <c r="E1411" s="244">
        <v>450215652</v>
      </c>
      <c r="F1411" s="144" t="s">
        <v>3162</v>
      </c>
      <c r="G1411" s="230"/>
      <c r="H1411" s="154">
        <v>21760</v>
      </c>
      <c r="I1411" s="153">
        <v>66</v>
      </c>
      <c r="J1411" s="148" t="s">
        <v>70</v>
      </c>
      <c r="K1411" s="153" t="s">
        <v>59</v>
      </c>
      <c r="L1411" s="153"/>
      <c r="M1411" s="153"/>
      <c r="N1411" s="153"/>
      <c r="O1411" s="155">
        <v>11969010231</v>
      </c>
      <c r="P1411" s="156" t="s">
        <v>60</v>
      </c>
      <c r="Q1411" s="157" t="s">
        <v>110</v>
      </c>
      <c r="R1411" s="158">
        <v>46148</v>
      </c>
      <c r="S1411" s="159"/>
      <c r="T1411" s="159" t="s">
        <v>62</v>
      </c>
      <c r="U1411" s="159" t="s">
        <v>111</v>
      </c>
      <c r="V1411" s="154">
        <v>46147</v>
      </c>
      <c r="W1411" s="154" t="s">
        <v>126</v>
      </c>
      <c r="X1411" s="154" t="s">
        <v>126</v>
      </c>
      <c r="Y1411" s="160" t="s">
        <v>3099</v>
      </c>
      <c r="Z1411" s="160" t="s">
        <v>128</v>
      </c>
      <c r="AA1411" s="153">
        <v>121</v>
      </c>
      <c r="AB1411" s="153">
        <v>1.63</v>
      </c>
      <c r="AC1411" s="182">
        <f t="shared" si="46"/>
        <v>45.541796830893148</v>
      </c>
      <c r="AD1411" s="153" t="str">
        <f t="shared" si="47"/>
        <v>OBESIDADE III</v>
      </c>
      <c r="AE1411" s="233" t="s">
        <v>3072</v>
      </c>
      <c r="AF1411" s="153"/>
      <c r="AG1411" s="159"/>
      <c r="AH1411" s="153"/>
      <c r="AI1411" s="161"/>
      <c r="AJ1411" s="153"/>
      <c r="AK1411" s="153"/>
      <c r="AL1411" s="207" t="s">
        <v>131</v>
      </c>
      <c r="AM1411" s="207"/>
      <c r="AN1411" s="207"/>
      <c r="AO1411" s="207" t="str">
        <f ca="1">IF(R1411="","",IF(R1411&gt;TODAY(),"0 meses",DATEDIF(R1411,TODAY(),"m") &amp; " meses"))</f>
        <v>1 meses</v>
      </c>
      <c r="AP1411" s="147" t="s">
        <v>67</v>
      </c>
      <c r="AQ1411" s="147" t="s">
        <v>67</v>
      </c>
      <c r="AR1411" s="147"/>
      <c r="AS1411" s="209" t="s">
        <v>68</v>
      </c>
      <c r="AT1411" s="223" t="str">
        <f>MONTH(B1411)&amp;"/"&amp;YEAR(B1411)</f>
        <v>3/2026</v>
      </c>
      <c r="AU1411" s="223">
        <f>WEEKNUM(B1411)-WEEKNUM(EOMONTH(B1411,-1)+1)+1</f>
        <v>5</v>
      </c>
      <c r="AV1411" s="209" t="str">
        <f>MONTH(R1411)&amp;"/"&amp;YEAR(R1411)</f>
        <v>5/2026</v>
      </c>
      <c r="AW1411" s="209">
        <f>WEEKNUM(R1411)-WEEKNUM(EOMONTH(R1411,-1)+1)+1</f>
        <v>2</v>
      </c>
      <c r="AX1411" s="209">
        <f>IF(BB1411="S",IF(Q1411="1. Aceitou o programa",R1411-B1411,0),0)</f>
        <v>36</v>
      </c>
      <c r="AY1411" s="209">
        <f>IF(BB1411="S",IF(AND(S1411&lt;&gt;"",R1411&lt;&gt;""),S1411-R1411,0),0)</f>
        <v>0</v>
      </c>
      <c r="AZ1411" s="209">
        <f>IF(BB1411="S",IF(Q1411="1. Aceitou o programa",IF(OR(X1411="Não se Aplica",X1411=""),IF(OR(W1411="Não se Aplica",W1411=""),0,W1411-V1411),AVERAGE(X1411-W1411,W1411-V1411)),0),0)</f>
        <v>0</v>
      </c>
      <c r="BA1411" s="209">
        <f>IF(BB1411="S",IF(AND(Q1411="1. Aceitou o programa",AH1411="Realizada"),IFERROR(IF(AG1411="",0,AG1411-R1411),0),0),0)</f>
        <v>0</v>
      </c>
      <c r="BB1411" s="209" t="str">
        <f>_xlfn.XLOOKUP(U1411,'Lista Suspensa'!$AA$20:$AA$23,'Lista Suspensa'!$AB$20:$AB$23,"N/A")</f>
        <v>S</v>
      </c>
    </row>
    <row r="1412" spans="1:54" ht="12" customHeight="1">
      <c r="A1412" s="151" t="s">
        <v>54</v>
      </c>
      <c r="B1412" s="152">
        <v>46112</v>
      </c>
      <c r="C1412" s="153" t="s">
        <v>55</v>
      </c>
      <c r="D1412" s="153" t="s">
        <v>56</v>
      </c>
      <c r="E1412" s="244">
        <v>95754158</v>
      </c>
      <c r="F1412" s="144" t="s">
        <v>3163</v>
      </c>
      <c r="G1412" s="230"/>
      <c r="H1412" s="154">
        <v>30328</v>
      </c>
      <c r="I1412" s="153">
        <v>43</v>
      </c>
      <c r="J1412" s="148" t="s">
        <v>70</v>
      </c>
      <c r="K1412" s="153" t="s">
        <v>101</v>
      </c>
      <c r="L1412" s="153"/>
      <c r="M1412" s="153"/>
      <c r="N1412" s="153"/>
      <c r="O1412" s="155">
        <v>21964511033</v>
      </c>
      <c r="P1412" s="156" t="s">
        <v>60</v>
      </c>
      <c r="Q1412" s="157" t="s">
        <v>110</v>
      </c>
      <c r="R1412" s="158">
        <v>46148</v>
      </c>
      <c r="S1412" s="159"/>
      <c r="T1412" s="159" t="s">
        <v>62</v>
      </c>
      <c r="U1412" s="159" t="s">
        <v>111</v>
      </c>
      <c r="V1412" s="154">
        <v>46147</v>
      </c>
      <c r="W1412" s="154" t="s">
        <v>126</v>
      </c>
      <c r="X1412" s="154" t="s">
        <v>126</v>
      </c>
      <c r="Y1412" s="160" t="s">
        <v>3083</v>
      </c>
      <c r="Z1412" s="160" t="s">
        <v>128</v>
      </c>
      <c r="AA1412" s="153">
        <v>85</v>
      </c>
      <c r="AB1412" s="153">
        <v>1.6</v>
      </c>
      <c r="AC1412" s="182">
        <f t="shared" si="46"/>
        <v>33.203124999999993</v>
      </c>
      <c r="AD1412" s="153" t="str">
        <f t="shared" si="47"/>
        <v>OBESIDADE I</v>
      </c>
      <c r="AE1412" s="233" t="s">
        <v>1092</v>
      </c>
      <c r="AF1412" s="153"/>
      <c r="AG1412" s="159"/>
      <c r="AH1412" s="153"/>
      <c r="AI1412" s="161"/>
      <c r="AJ1412" s="153"/>
      <c r="AK1412" s="153"/>
      <c r="AL1412" s="207" t="s">
        <v>131</v>
      </c>
      <c r="AM1412" s="207"/>
      <c r="AN1412" s="207"/>
      <c r="AO1412" s="207" t="str">
        <f ca="1">IF(R1412="","",IF(R1412&gt;TODAY(),"0 meses",DATEDIF(R1412,TODAY(),"m") &amp; " meses"))</f>
        <v>1 meses</v>
      </c>
      <c r="AP1412" s="147" t="s">
        <v>67</v>
      </c>
      <c r="AQ1412" s="147" t="s">
        <v>67</v>
      </c>
      <c r="AR1412" s="147"/>
      <c r="AS1412" s="209" t="s">
        <v>68</v>
      </c>
      <c r="AT1412" s="223" t="str">
        <f>MONTH(B1412)&amp;"/"&amp;YEAR(B1412)</f>
        <v>3/2026</v>
      </c>
      <c r="AU1412" s="223">
        <f>WEEKNUM(B1412)-WEEKNUM(EOMONTH(B1412,-1)+1)+1</f>
        <v>5</v>
      </c>
      <c r="AV1412" s="209" t="str">
        <f>MONTH(R1412)&amp;"/"&amp;YEAR(R1412)</f>
        <v>5/2026</v>
      </c>
      <c r="AW1412" s="209">
        <f>WEEKNUM(R1412)-WEEKNUM(EOMONTH(R1412,-1)+1)+1</f>
        <v>2</v>
      </c>
      <c r="AX1412" s="209">
        <f>IF(BB1412="S",IF(Q1412="1. Aceitou o programa",R1412-B1412,0),0)</f>
        <v>36</v>
      </c>
      <c r="AY1412" s="209">
        <f>IF(BB1412="S",IF(AND(S1412&lt;&gt;"",R1412&lt;&gt;""),S1412-R1412,0),0)</f>
        <v>0</v>
      </c>
      <c r="AZ1412" s="209">
        <f>IF(BB1412="S",IF(Q1412="1. Aceitou o programa",IF(OR(X1412="Não se Aplica",X1412=""),IF(OR(W1412="Não se Aplica",W1412=""),0,W1412-V1412),AVERAGE(X1412-W1412,W1412-V1412)),0),0)</f>
        <v>0</v>
      </c>
      <c r="BA1412" s="209">
        <f>IF(BB1412="S",IF(AND(Q1412="1. Aceitou o programa",AH1412="Realizada"),IFERROR(IF(AG1412="",0,AG1412-R1412),0),0),0)</f>
        <v>0</v>
      </c>
      <c r="BB1412" s="209" t="str">
        <f>_xlfn.XLOOKUP(U1412,'Lista Suspensa'!$AA$20:$AA$23,'Lista Suspensa'!$AB$20:$AB$23,"N/A")</f>
        <v>S</v>
      </c>
    </row>
    <row r="1413" spans="1:54" ht="12" customHeight="1">
      <c r="A1413" s="151" t="s">
        <v>54</v>
      </c>
      <c r="B1413" s="152">
        <v>46112</v>
      </c>
      <c r="C1413" s="153" t="s">
        <v>55</v>
      </c>
      <c r="D1413" s="153" t="s">
        <v>56</v>
      </c>
      <c r="E1413" s="244">
        <v>95618687</v>
      </c>
      <c r="F1413" s="144" t="s">
        <v>3164</v>
      </c>
      <c r="G1413" s="230"/>
      <c r="H1413" s="154">
        <v>30831</v>
      </c>
      <c r="I1413" s="153">
        <v>41</v>
      </c>
      <c r="J1413" s="148" t="s">
        <v>70</v>
      </c>
      <c r="K1413" s="153" t="s">
        <v>101</v>
      </c>
      <c r="L1413" s="153"/>
      <c r="M1413" s="153"/>
      <c r="N1413" s="153"/>
      <c r="O1413" s="155">
        <v>21997592609</v>
      </c>
      <c r="P1413" s="156" t="s">
        <v>60</v>
      </c>
      <c r="Q1413" s="157" t="s">
        <v>110</v>
      </c>
      <c r="R1413" s="158">
        <v>46148</v>
      </c>
      <c r="S1413" s="159"/>
      <c r="T1413" s="159" t="s">
        <v>62</v>
      </c>
      <c r="U1413" s="159" t="s">
        <v>111</v>
      </c>
      <c r="V1413" s="154">
        <v>46147</v>
      </c>
      <c r="W1413" s="154" t="s">
        <v>126</v>
      </c>
      <c r="X1413" s="154" t="s">
        <v>126</v>
      </c>
      <c r="Y1413" s="160" t="s">
        <v>3165</v>
      </c>
      <c r="Z1413" s="160" t="s">
        <v>128</v>
      </c>
      <c r="AA1413" s="153">
        <v>110</v>
      </c>
      <c r="AB1413" s="153">
        <v>1.8</v>
      </c>
      <c r="AC1413" s="182">
        <f t="shared" si="46"/>
        <v>33.950617283950614</v>
      </c>
      <c r="AD1413" s="153" t="str">
        <f t="shared" si="47"/>
        <v>OBESIDADE I</v>
      </c>
      <c r="AE1413" s="233" t="s">
        <v>129</v>
      </c>
      <c r="AF1413" s="153"/>
      <c r="AG1413" s="159"/>
      <c r="AH1413" s="153"/>
      <c r="AI1413" s="161"/>
      <c r="AJ1413" s="153"/>
      <c r="AK1413" s="153"/>
      <c r="AL1413" s="207" t="s">
        <v>131</v>
      </c>
      <c r="AM1413" s="207"/>
      <c r="AN1413" s="207"/>
      <c r="AO1413" s="207" t="str">
        <f ca="1">IF(R1413="","",IF(R1413&gt;TODAY(),"0 meses",DATEDIF(R1413,TODAY(),"m") &amp; " meses"))</f>
        <v>1 meses</v>
      </c>
      <c r="AP1413" s="147" t="s">
        <v>67</v>
      </c>
      <c r="AQ1413" s="147" t="s">
        <v>67</v>
      </c>
      <c r="AR1413" s="147"/>
      <c r="AS1413" s="209" t="s">
        <v>68</v>
      </c>
      <c r="AT1413" s="223" t="str">
        <f>MONTH(B1413)&amp;"/"&amp;YEAR(B1413)</f>
        <v>3/2026</v>
      </c>
      <c r="AU1413" s="223">
        <f>WEEKNUM(B1413)-WEEKNUM(EOMONTH(B1413,-1)+1)+1</f>
        <v>5</v>
      </c>
      <c r="AV1413" s="209" t="str">
        <f>MONTH(R1413)&amp;"/"&amp;YEAR(R1413)</f>
        <v>5/2026</v>
      </c>
      <c r="AW1413" s="209">
        <f>WEEKNUM(R1413)-WEEKNUM(EOMONTH(R1413,-1)+1)+1</f>
        <v>2</v>
      </c>
      <c r="AX1413" s="209">
        <f>IF(BB1413="S",IF(Q1413="1. Aceitou o programa",R1413-B1413,0),0)</f>
        <v>36</v>
      </c>
      <c r="AY1413" s="209">
        <f>IF(BB1413="S",IF(AND(S1413&lt;&gt;"",R1413&lt;&gt;""),S1413-R1413,0),0)</f>
        <v>0</v>
      </c>
      <c r="AZ1413" s="209">
        <f>IF(BB1413="S",IF(Q1413="1. Aceitou o programa",IF(OR(X1413="Não se Aplica",X1413=""),IF(OR(W1413="Não se Aplica",W1413=""),0,W1413-V1413),AVERAGE(X1413-W1413,W1413-V1413)),0),0)</f>
        <v>0</v>
      </c>
      <c r="BA1413" s="209">
        <f>IF(BB1413="S",IF(AND(Q1413="1. Aceitou o programa",AH1413="Realizada"),IFERROR(IF(AG1413="",0,AG1413-R1413),0),0),0)</f>
        <v>0</v>
      </c>
      <c r="BB1413" s="209" t="str">
        <f>_xlfn.XLOOKUP(U1413,'Lista Suspensa'!$AA$20:$AA$23,'Lista Suspensa'!$AB$20:$AB$23,"N/A")</f>
        <v>S</v>
      </c>
    </row>
    <row r="1414" spans="1:54" ht="12" customHeight="1">
      <c r="A1414" s="151" t="s">
        <v>54</v>
      </c>
      <c r="B1414" s="152">
        <v>46112</v>
      </c>
      <c r="C1414" s="153" t="s">
        <v>55</v>
      </c>
      <c r="D1414" s="153" t="s">
        <v>56</v>
      </c>
      <c r="E1414" s="244">
        <v>93154566</v>
      </c>
      <c r="F1414" s="144" t="s">
        <v>3166</v>
      </c>
      <c r="G1414" s="230"/>
      <c r="H1414" s="154">
        <v>30999</v>
      </c>
      <c r="I1414" s="153">
        <v>41</v>
      </c>
      <c r="J1414" s="148" t="s">
        <v>58</v>
      </c>
      <c r="K1414" s="153" t="s">
        <v>101</v>
      </c>
      <c r="L1414" s="153"/>
      <c r="M1414" s="153"/>
      <c r="N1414" s="153"/>
      <c r="O1414" s="155">
        <v>21976098028</v>
      </c>
      <c r="P1414" s="156" t="s">
        <v>60</v>
      </c>
      <c r="Q1414" s="157" t="s">
        <v>110</v>
      </c>
      <c r="R1414" s="158">
        <v>46148</v>
      </c>
      <c r="S1414" s="159"/>
      <c r="T1414" s="159" t="s">
        <v>62</v>
      </c>
      <c r="U1414" s="159" t="s">
        <v>111</v>
      </c>
      <c r="V1414" s="154">
        <v>46147</v>
      </c>
      <c r="W1414" s="154" t="s">
        <v>126</v>
      </c>
      <c r="X1414" s="154" t="s">
        <v>126</v>
      </c>
      <c r="Y1414" s="160" t="s">
        <v>3167</v>
      </c>
      <c r="Z1414" s="160" t="s">
        <v>128</v>
      </c>
      <c r="AA1414" s="153">
        <v>143</v>
      </c>
      <c r="AB1414" s="153">
        <v>1.71</v>
      </c>
      <c r="AC1414" s="182">
        <f t="shared" si="46"/>
        <v>48.903936253890087</v>
      </c>
      <c r="AD1414" s="153" t="str">
        <f t="shared" si="47"/>
        <v>OBESIDADE III</v>
      </c>
      <c r="AE1414" s="233" t="s">
        <v>129</v>
      </c>
      <c r="AF1414" s="153"/>
      <c r="AG1414" s="159"/>
      <c r="AH1414" s="153"/>
      <c r="AI1414" s="161"/>
      <c r="AJ1414" s="153"/>
      <c r="AK1414" s="153"/>
      <c r="AL1414" s="207" t="s">
        <v>131</v>
      </c>
      <c r="AM1414" s="207"/>
      <c r="AN1414" s="207"/>
      <c r="AO1414" s="207" t="str">
        <f ca="1">IF(R1414="","",IF(R1414&gt;TODAY(),"0 meses",DATEDIF(R1414,TODAY(),"m") &amp; " meses"))</f>
        <v>1 meses</v>
      </c>
      <c r="AP1414" s="147" t="s">
        <v>67</v>
      </c>
      <c r="AQ1414" s="147" t="s">
        <v>67</v>
      </c>
      <c r="AR1414" s="147"/>
      <c r="AS1414" s="209" t="s">
        <v>68</v>
      </c>
      <c r="AT1414" s="223" t="str">
        <f>MONTH(B1414)&amp;"/"&amp;YEAR(B1414)</f>
        <v>3/2026</v>
      </c>
      <c r="AU1414" s="223">
        <f>WEEKNUM(B1414)-WEEKNUM(EOMONTH(B1414,-1)+1)+1</f>
        <v>5</v>
      </c>
      <c r="AV1414" s="209" t="str">
        <f>MONTH(R1414)&amp;"/"&amp;YEAR(R1414)</f>
        <v>5/2026</v>
      </c>
      <c r="AW1414" s="209">
        <f>WEEKNUM(R1414)-WEEKNUM(EOMONTH(R1414,-1)+1)+1</f>
        <v>2</v>
      </c>
      <c r="AX1414" s="209">
        <f>IF(BB1414="S",IF(Q1414="1. Aceitou o programa",R1414-B1414,0),0)</f>
        <v>36</v>
      </c>
      <c r="AY1414" s="209">
        <f>IF(BB1414="S",IF(AND(S1414&lt;&gt;"",R1414&lt;&gt;""),S1414-R1414,0),0)</f>
        <v>0</v>
      </c>
      <c r="AZ1414" s="209">
        <f>IF(BB1414="S",IF(Q1414="1. Aceitou o programa",IF(OR(X1414="Não se Aplica",X1414=""),IF(OR(W1414="Não se Aplica",W1414=""),0,W1414-V1414),AVERAGE(X1414-W1414,W1414-V1414)),0),0)</f>
        <v>0</v>
      </c>
      <c r="BA1414" s="209">
        <f>IF(BB1414="S",IF(AND(Q1414="1. Aceitou o programa",AH1414="Realizada"),IFERROR(IF(AG1414="",0,AG1414-R1414),0),0),0)</f>
        <v>0</v>
      </c>
      <c r="BB1414" s="209" t="str">
        <f>_xlfn.XLOOKUP(U1414,'Lista Suspensa'!$AA$20:$AA$23,'Lista Suspensa'!$AB$20:$AB$23,"N/A")</f>
        <v>S</v>
      </c>
    </row>
    <row r="1415" spans="1:54" ht="12" customHeight="1">
      <c r="A1415" s="151" t="s">
        <v>54</v>
      </c>
      <c r="B1415" s="152">
        <v>46112</v>
      </c>
      <c r="C1415" s="153" t="s">
        <v>55</v>
      </c>
      <c r="D1415" s="153" t="s">
        <v>56</v>
      </c>
      <c r="E1415" s="244">
        <v>95401921</v>
      </c>
      <c r="F1415" s="144" t="s">
        <v>3168</v>
      </c>
      <c r="G1415" s="230"/>
      <c r="H1415" s="154">
        <v>31449</v>
      </c>
      <c r="I1415" s="153">
        <v>40</v>
      </c>
      <c r="J1415" s="148" t="s">
        <v>70</v>
      </c>
      <c r="K1415" s="153" t="s">
        <v>101</v>
      </c>
      <c r="L1415" s="153"/>
      <c r="M1415" s="153"/>
      <c r="N1415" s="153"/>
      <c r="O1415" s="155">
        <v>21987597795</v>
      </c>
      <c r="P1415" s="156" t="s">
        <v>60</v>
      </c>
      <c r="Q1415" s="157" t="s">
        <v>110</v>
      </c>
      <c r="R1415" s="158">
        <v>46148</v>
      </c>
      <c r="S1415" s="159"/>
      <c r="T1415" s="159" t="s">
        <v>62</v>
      </c>
      <c r="U1415" s="159" t="s">
        <v>111</v>
      </c>
      <c r="V1415" s="154">
        <v>46147</v>
      </c>
      <c r="W1415" s="154" t="s">
        <v>126</v>
      </c>
      <c r="X1415" s="154" t="s">
        <v>126</v>
      </c>
      <c r="Y1415" s="160" t="s">
        <v>3111</v>
      </c>
      <c r="Z1415" s="160" t="s">
        <v>65</v>
      </c>
      <c r="AA1415" s="153">
        <v>93</v>
      </c>
      <c r="AB1415" s="153">
        <v>1.65</v>
      </c>
      <c r="AC1415" s="182">
        <f t="shared" si="46"/>
        <v>34.159779614325075</v>
      </c>
      <c r="AD1415" s="153" t="str">
        <f t="shared" si="47"/>
        <v>OBESIDADE I</v>
      </c>
      <c r="AE1415" s="233" t="s">
        <v>1092</v>
      </c>
      <c r="AF1415" s="153"/>
      <c r="AG1415" s="159"/>
      <c r="AH1415" s="153"/>
      <c r="AI1415" s="161"/>
      <c r="AJ1415" s="153"/>
      <c r="AK1415" s="153"/>
      <c r="AL1415" s="207" t="s">
        <v>131</v>
      </c>
      <c r="AM1415" s="207"/>
      <c r="AN1415" s="207"/>
      <c r="AO1415" s="207" t="str">
        <f ca="1">IF(R1415="","",IF(R1415&gt;TODAY(),"0 meses",DATEDIF(R1415,TODAY(),"m") &amp; " meses"))</f>
        <v>1 meses</v>
      </c>
      <c r="AP1415" s="147" t="s">
        <v>67</v>
      </c>
      <c r="AQ1415" s="147" t="s">
        <v>67</v>
      </c>
      <c r="AR1415" s="147"/>
      <c r="AS1415" s="209" t="s">
        <v>68</v>
      </c>
      <c r="AT1415" s="223" t="str">
        <f>MONTH(B1415)&amp;"/"&amp;YEAR(B1415)</f>
        <v>3/2026</v>
      </c>
      <c r="AU1415" s="223">
        <f>WEEKNUM(B1415)-WEEKNUM(EOMONTH(B1415,-1)+1)+1</f>
        <v>5</v>
      </c>
      <c r="AV1415" s="209" t="str">
        <f>MONTH(R1415)&amp;"/"&amp;YEAR(R1415)</f>
        <v>5/2026</v>
      </c>
      <c r="AW1415" s="209">
        <f>WEEKNUM(R1415)-WEEKNUM(EOMONTH(R1415,-1)+1)+1</f>
        <v>2</v>
      </c>
      <c r="AX1415" s="209">
        <f>IF(BB1415="S",IF(Q1415="1. Aceitou o programa",R1415-B1415,0),0)</f>
        <v>36</v>
      </c>
      <c r="AY1415" s="209">
        <f>IF(BB1415="S",IF(AND(S1415&lt;&gt;"",R1415&lt;&gt;""),S1415-R1415,0),0)</f>
        <v>0</v>
      </c>
      <c r="AZ1415" s="209">
        <f>IF(BB1415="S",IF(Q1415="1. Aceitou o programa",IF(OR(X1415="Não se Aplica",X1415=""),IF(OR(W1415="Não se Aplica",W1415=""),0,W1415-V1415),AVERAGE(X1415-W1415,W1415-V1415)),0),0)</f>
        <v>0</v>
      </c>
      <c r="BA1415" s="209">
        <f>IF(BB1415="S",IF(AND(Q1415="1. Aceitou o programa",AH1415="Realizada"),IFERROR(IF(AG1415="",0,AG1415-R1415),0),0),0)</f>
        <v>0</v>
      </c>
      <c r="BB1415" s="209" t="str">
        <f>_xlfn.XLOOKUP(U1415,'Lista Suspensa'!$AA$20:$AA$23,'Lista Suspensa'!$AB$20:$AB$23,"N/A")</f>
        <v>S</v>
      </c>
    </row>
    <row r="1416" spans="1:54" ht="12" customHeight="1">
      <c r="A1416" s="151" t="s">
        <v>54</v>
      </c>
      <c r="B1416" s="152">
        <v>46112</v>
      </c>
      <c r="C1416" s="153" t="s">
        <v>55</v>
      </c>
      <c r="D1416" s="153" t="s">
        <v>56</v>
      </c>
      <c r="E1416" s="244">
        <v>94524825</v>
      </c>
      <c r="F1416" s="144" t="s">
        <v>3169</v>
      </c>
      <c r="G1416" s="230"/>
      <c r="H1416" s="154">
        <v>31674</v>
      </c>
      <c r="I1416" s="153">
        <v>39</v>
      </c>
      <c r="J1416" s="148" t="s">
        <v>70</v>
      </c>
      <c r="K1416" s="153" t="s">
        <v>101</v>
      </c>
      <c r="L1416" s="153"/>
      <c r="M1416" s="153"/>
      <c r="N1416" s="153"/>
      <c r="O1416" s="155">
        <v>21995944368</v>
      </c>
      <c r="P1416" s="156" t="s">
        <v>60</v>
      </c>
      <c r="Q1416" s="157" t="s">
        <v>110</v>
      </c>
      <c r="R1416" s="158">
        <v>46148</v>
      </c>
      <c r="S1416" s="159"/>
      <c r="T1416" s="159" t="s">
        <v>62</v>
      </c>
      <c r="U1416" s="159" t="s">
        <v>111</v>
      </c>
      <c r="V1416" s="154">
        <v>46147</v>
      </c>
      <c r="W1416" s="154" t="s">
        <v>126</v>
      </c>
      <c r="X1416" s="154" t="s">
        <v>126</v>
      </c>
      <c r="Y1416" s="160" t="s">
        <v>3170</v>
      </c>
      <c r="Z1416" s="160" t="s">
        <v>128</v>
      </c>
      <c r="AA1416" s="153">
        <v>95</v>
      </c>
      <c r="AB1416" s="153">
        <v>1.65</v>
      </c>
      <c r="AC1416" s="182">
        <f t="shared" si="46"/>
        <v>34.894398530762174</v>
      </c>
      <c r="AD1416" s="153" t="str">
        <f t="shared" si="47"/>
        <v>OBESIDADE I</v>
      </c>
      <c r="AE1416" s="233" t="s">
        <v>135</v>
      </c>
      <c r="AF1416" s="153"/>
      <c r="AG1416" s="159"/>
      <c r="AH1416" s="153"/>
      <c r="AI1416" s="161"/>
      <c r="AJ1416" s="153"/>
      <c r="AK1416" s="153"/>
      <c r="AL1416" s="207" t="s">
        <v>131</v>
      </c>
      <c r="AM1416" s="207"/>
      <c r="AN1416" s="207"/>
      <c r="AO1416" s="207" t="str">
        <f ca="1">IF(R1416="","",IF(R1416&gt;TODAY(),"0 meses",DATEDIF(R1416,TODAY(),"m") &amp; " meses"))</f>
        <v>1 meses</v>
      </c>
      <c r="AP1416" s="147" t="s">
        <v>67</v>
      </c>
      <c r="AQ1416" s="147" t="s">
        <v>67</v>
      </c>
      <c r="AR1416" s="147"/>
      <c r="AS1416" s="209" t="s">
        <v>68</v>
      </c>
      <c r="AT1416" s="223" t="str">
        <f>MONTH(B1416)&amp;"/"&amp;YEAR(B1416)</f>
        <v>3/2026</v>
      </c>
      <c r="AU1416" s="223">
        <f>WEEKNUM(B1416)-WEEKNUM(EOMONTH(B1416,-1)+1)+1</f>
        <v>5</v>
      </c>
      <c r="AV1416" s="209" t="str">
        <f>MONTH(R1416)&amp;"/"&amp;YEAR(R1416)</f>
        <v>5/2026</v>
      </c>
      <c r="AW1416" s="209">
        <f>WEEKNUM(R1416)-WEEKNUM(EOMONTH(R1416,-1)+1)+1</f>
        <v>2</v>
      </c>
      <c r="AX1416" s="209">
        <f>IF(BB1416="S",IF(Q1416="1. Aceitou o programa",R1416-B1416,0),0)</f>
        <v>36</v>
      </c>
      <c r="AY1416" s="209">
        <f>IF(BB1416="S",IF(AND(S1416&lt;&gt;"",R1416&lt;&gt;""),S1416-R1416,0),0)</f>
        <v>0</v>
      </c>
      <c r="AZ1416" s="209">
        <f>IF(BB1416="S",IF(Q1416="1. Aceitou o programa",IF(OR(X1416="Não se Aplica",X1416=""),IF(OR(W1416="Não se Aplica",W1416=""),0,W1416-V1416),AVERAGE(X1416-W1416,W1416-V1416)),0),0)</f>
        <v>0</v>
      </c>
      <c r="BA1416" s="209">
        <f>IF(BB1416="S",IF(AND(Q1416="1. Aceitou o programa",AH1416="Realizada"),IFERROR(IF(AG1416="",0,AG1416-R1416),0),0),0)</f>
        <v>0</v>
      </c>
      <c r="BB1416" s="209" t="str">
        <f>_xlfn.XLOOKUP(U1416,'Lista Suspensa'!$AA$20:$AA$23,'Lista Suspensa'!$AB$20:$AB$23,"N/A")</f>
        <v>S</v>
      </c>
    </row>
    <row r="1417" spans="1:54" ht="12" customHeight="1">
      <c r="A1417" s="151" t="s">
        <v>54</v>
      </c>
      <c r="B1417" s="152">
        <v>46112</v>
      </c>
      <c r="C1417" s="153" t="s">
        <v>55</v>
      </c>
      <c r="D1417" s="153" t="s">
        <v>56</v>
      </c>
      <c r="E1417" s="244">
        <v>93461325</v>
      </c>
      <c r="F1417" s="144" t="s">
        <v>3171</v>
      </c>
      <c r="G1417" s="230"/>
      <c r="H1417" s="154">
        <v>31822</v>
      </c>
      <c r="I1417" s="153">
        <v>39</v>
      </c>
      <c r="J1417" s="148" t="s">
        <v>70</v>
      </c>
      <c r="K1417" s="153" t="s">
        <v>101</v>
      </c>
      <c r="L1417" s="153"/>
      <c r="M1417" s="153"/>
      <c r="N1417" s="153"/>
      <c r="O1417" s="155">
        <v>21980172063</v>
      </c>
      <c r="P1417" s="156" t="s">
        <v>60</v>
      </c>
      <c r="Q1417" s="157" t="s">
        <v>110</v>
      </c>
      <c r="R1417" s="158">
        <v>46148</v>
      </c>
      <c r="S1417" s="159"/>
      <c r="T1417" s="159" t="s">
        <v>62</v>
      </c>
      <c r="U1417" s="159" t="s">
        <v>111</v>
      </c>
      <c r="V1417" s="154">
        <v>46147</v>
      </c>
      <c r="W1417" s="154" t="s">
        <v>126</v>
      </c>
      <c r="X1417" s="154" t="s">
        <v>126</v>
      </c>
      <c r="Y1417" s="160" t="s">
        <v>3172</v>
      </c>
      <c r="Z1417" s="160" t="s">
        <v>128</v>
      </c>
      <c r="AA1417" s="153">
        <v>96</v>
      </c>
      <c r="AB1417" s="153">
        <v>1.73</v>
      </c>
      <c r="AC1417" s="182">
        <f t="shared" si="46"/>
        <v>32.075912994086003</v>
      </c>
      <c r="AD1417" s="153" t="str">
        <f t="shared" si="47"/>
        <v>OBESIDADE I</v>
      </c>
      <c r="AE1417" s="233" t="s">
        <v>139</v>
      </c>
      <c r="AF1417" s="153"/>
      <c r="AG1417" s="159"/>
      <c r="AH1417" s="153"/>
      <c r="AI1417" s="161"/>
      <c r="AJ1417" s="153"/>
      <c r="AK1417" s="153"/>
      <c r="AL1417" s="207" t="s">
        <v>131</v>
      </c>
      <c r="AM1417" s="207"/>
      <c r="AN1417" s="207"/>
      <c r="AO1417" s="207" t="str">
        <f ca="1">IF(R1417="","",IF(R1417&gt;TODAY(),"0 meses",DATEDIF(R1417,TODAY(),"m") &amp; " meses"))</f>
        <v>1 meses</v>
      </c>
      <c r="AP1417" s="147" t="s">
        <v>67</v>
      </c>
      <c r="AQ1417" s="147" t="s">
        <v>67</v>
      </c>
      <c r="AR1417" s="147"/>
      <c r="AS1417" s="209" t="s">
        <v>68</v>
      </c>
      <c r="AT1417" s="223" t="str">
        <f>MONTH(B1417)&amp;"/"&amp;YEAR(B1417)</f>
        <v>3/2026</v>
      </c>
      <c r="AU1417" s="223">
        <f>WEEKNUM(B1417)-WEEKNUM(EOMONTH(B1417,-1)+1)+1</f>
        <v>5</v>
      </c>
      <c r="AV1417" s="209" t="str">
        <f>MONTH(R1417)&amp;"/"&amp;YEAR(R1417)</f>
        <v>5/2026</v>
      </c>
      <c r="AW1417" s="209">
        <f>WEEKNUM(R1417)-WEEKNUM(EOMONTH(R1417,-1)+1)+1</f>
        <v>2</v>
      </c>
      <c r="AX1417" s="209">
        <f>IF(BB1417="S",IF(Q1417="1. Aceitou o programa",R1417-B1417,0),0)</f>
        <v>36</v>
      </c>
      <c r="AY1417" s="209">
        <f>IF(BB1417="S",IF(AND(S1417&lt;&gt;"",R1417&lt;&gt;""),S1417-R1417,0),0)</f>
        <v>0</v>
      </c>
      <c r="AZ1417" s="209">
        <f>IF(BB1417="S",IF(Q1417="1. Aceitou o programa",IF(OR(X1417="Não se Aplica",X1417=""),IF(OR(W1417="Não se Aplica",W1417=""),0,W1417-V1417),AVERAGE(X1417-W1417,W1417-V1417)),0),0)</f>
        <v>0</v>
      </c>
      <c r="BA1417" s="209">
        <f>IF(BB1417="S",IF(AND(Q1417="1. Aceitou o programa",AH1417="Realizada"),IFERROR(IF(AG1417="",0,AG1417-R1417),0),0),0)</f>
        <v>0</v>
      </c>
      <c r="BB1417" s="209" t="str">
        <f>_xlfn.XLOOKUP(U1417,'Lista Suspensa'!$AA$20:$AA$23,'Lista Suspensa'!$AB$20:$AB$23,"N/A")</f>
        <v>S</v>
      </c>
    </row>
    <row r="1418" spans="1:54" ht="12" customHeight="1">
      <c r="A1418" s="151" t="s">
        <v>54</v>
      </c>
      <c r="B1418" s="152">
        <v>46112</v>
      </c>
      <c r="C1418" s="153" t="s">
        <v>55</v>
      </c>
      <c r="D1418" s="153" t="s">
        <v>56</v>
      </c>
      <c r="E1418" s="244">
        <v>95558438</v>
      </c>
      <c r="F1418" s="144" t="s">
        <v>3173</v>
      </c>
      <c r="G1418" s="230"/>
      <c r="H1418" s="154">
        <v>31889</v>
      </c>
      <c r="I1418" s="153">
        <v>39</v>
      </c>
      <c r="J1418" s="148" t="s">
        <v>70</v>
      </c>
      <c r="K1418" s="153" t="s">
        <v>101</v>
      </c>
      <c r="L1418" s="153"/>
      <c r="M1418" s="153"/>
      <c r="N1418" s="153"/>
      <c r="O1418" s="155">
        <v>21974396406</v>
      </c>
      <c r="P1418" s="156" t="s">
        <v>60</v>
      </c>
      <c r="Q1418" s="157" t="s">
        <v>110</v>
      </c>
      <c r="R1418" s="158">
        <v>46148</v>
      </c>
      <c r="S1418" s="159"/>
      <c r="T1418" s="159" t="s">
        <v>62</v>
      </c>
      <c r="U1418" s="159" t="s">
        <v>111</v>
      </c>
      <c r="V1418" s="154">
        <v>46147</v>
      </c>
      <c r="W1418" s="154" t="s">
        <v>126</v>
      </c>
      <c r="X1418" s="154" t="s">
        <v>126</v>
      </c>
      <c r="Y1418" s="160" t="s">
        <v>3108</v>
      </c>
      <c r="Z1418" s="160" t="s">
        <v>65</v>
      </c>
      <c r="AA1418" s="153">
        <v>128</v>
      </c>
      <c r="AB1418" s="153">
        <v>1.63</v>
      </c>
      <c r="AC1418" s="182">
        <f t="shared" si="46"/>
        <v>48.176446234333248</v>
      </c>
      <c r="AD1418" s="153" t="str">
        <f t="shared" si="47"/>
        <v>OBESIDADE III</v>
      </c>
      <c r="AE1418" s="233" t="s">
        <v>1092</v>
      </c>
      <c r="AF1418" s="153"/>
      <c r="AG1418" s="159"/>
      <c r="AH1418" s="153"/>
      <c r="AI1418" s="161"/>
      <c r="AJ1418" s="153"/>
      <c r="AK1418" s="153"/>
      <c r="AL1418" s="207" t="s">
        <v>131</v>
      </c>
      <c r="AM1418" s="207"/>
      <c r="AN1418" s="207"/>
      <c r="AO1418" s="207" t="str">
        <f ca="1">IF(R1418="","",IF(R1418&gt;TODAY(),"0 meses",DATEDIF(R1418,TODAY(),"m") &amp; " meses"))</f>
        <v>1 meses</v>
      </c>
      <c r="AP1418" s="147" t="s">
        <v>67</v>
      </c>
      <c r="AQ1418" s="147" t="s">
        <v>67</v>
      </c>
      <c r="AR1418" s="147"/>
      <c r="AS1418" s="209" t="s">
        <v>68</v>
      </c>
      <c r="AT1418" s="223" t="str">
        <f>MONTH(B1418)&amp;"/"&amp;YEAR(B1418)</f>
        <v>3/2026</v>
      </c>
      <c r="AU1418" s="223">
        <f>WEEKNUM(B1418)-WEEKNUM(EOMONTH(B1418,-1)+1)+1</f>
        <v>5</v>
      </c>
      <c r="AV1418" s="209" t="str">
        <f>MONTH(R1418)&amp;"/"&amp;YEAR(R1418)</f>
        <v>5/2026</v>
      </c>
      <c r="AW1418" s="209">
        <f>WEEKNUM(R1418)-WEEKNUM(EOMONTH(R1418,-1)+1)+1</f>
        <v>2</v>
      </c>
      <c r="AX1418" s="209">
        <f>IF(BB1418="S",IF(Q1418="1. Aceitou o programa",R1418-B1418,0),0)</f>
        <v>36</v>
      </c>
      <c r="AY1418" s="209">
        <f>IF(BB1418="S",IF(AND(S1418&lt;&gt;"",R1418&lt;&gt;""),S1418-R1418,0),0)</f>
        <v>0</v>
      </c>
      <c r="AZ1418" s="209">
        <f>IF(BB1418="S",IF(Q1418="1. Aceitou o programa",IF(OR(X1418="Não se Aplica",X1418=""),IF(OR(W1418="Não se Aplica",W1418=""),0,W1418-V1418),AVERAGE(X1418-W1418,W1418-V1418)),0),0)</f>
        <v>0</v>
      </c>
      <c r="BA1418" s="209">
        <f>IF(BB1418="S",IF(AND(Q1418="1. Aceitou o programa",AH1418="Realizada"),IFERROR(IF(AG1418="",0,AG1418-R1418),0),0),0)</f>
        <v>0</v>
      </c>
      <c r="BB1418" s="209" t="str">
        <f>_xlfn.XLOOKUP(U1418,'Lista Suspensa'!$AA$20:$AA$23,'Lista Suspensa'!$AB$20:$AB$23,"N/A")</f>
        <v>S</v>
      </c>
    </row>
    <row r="1419" spans="1:54" ht="12" customHeight="1">
      <c r="A1419" s="151" t="s">
        <v>54</v>
      </c>
      <c r="B1419" s="152">
        <v>46112</v>
      </c>
      <c r="C1419" s="153" t="s">
        <v>55</v>
      </c>
      <c r="D1419" s="153" t="s">
        <v>56</v>
      </c>
      <c r="E1419" s="244">
        <v>95191937</v>
      </c>
      <c r="F1419" s="144" t="s">
        <v>3174</v>
      </c>
      <c r="G1419" s="230"/>
      <c r="H1419" s="154">
        <v>32083</v>
      </c>
      <c r="I1419" s="153">
        <v>38</v>
      </c>
      <c r="J1419" s="148" t="s">
        <v>70</v>
      </c>
      <c r="K1419" s="153" t="s">
        <v>101</v>
      </c>
      <c r="L1419" s="153"/>
      <c r="M1419" s="153"/>
      <c r="N1419" s="153"/>
      <c r="O1419" s="155">
        <v>21974923630</v>
      </c>
      <c r="P1419" s="156" t="s">
        <v>60</v>
      </c>
      <c r="Q1419" s="157" t="s">
        <v>110</v>
      </c>
      <c r="R1419" s="158">
        <v>46148</v>
      </c>
      <c r="S1419" s="159"/>
      <c r="T1419" s="159" t="s">
        <v>62</v>
      </c>
      <c r="U1419" s="159" t="s">
        <v>111</v>
      </c>
      <c r="V1419" s="154">
        <v>46147</v>
      </c>
      <c r="W1419" s="154" t="s">
        <v>126</v>
      </c>
      <c r="X1419" s="154" t="s">
        <v>126</v>
      </c>
      <c r="Y1419" s="160" t="s">
        <v>3095</v>
      </c>
      <c r="Z1419" s="160" t="s">
        <v>128</v>
      </c>
      <c r="AA1419" s="153">
        <v>108</v>
      </c>
      <c r="AB1419" s="153">
        <v>1.6</v>
      </c>
      <c r="AC1419" s="182">
        <f t="shared" si="46"/>
        <v>42.187499999999993</v>
      </c>
      <c r="AD1419" s="153" t="str">
        <f t="shared" si="47"/>
        <v>OBESIDADE III</v>
      </c>
      <c r="AE1419" s="233" t="s">
        <v>1092</v>
      </c>
      <c r="AF1419" s="153"/>
      <c r="AG1419" s="159"/>
      <c r="AH1419" s="153"/>
      <c r="AI1419" s="161"/>
      <c r="AJ1419" s="153"/>
      <c r="AK1419" s="153"/>
      <c r="AL1419" s="207" t="s">
        <v>131</v>
      </c>
      <c r="AM1419" s="207"/>
      <c r="AN1419" s="207"/>
      <c r="AO1419" s="207" t="str">
        <f ca="1">IF(R1419="","",IF(R1419&gt;TODAY(),"0 meses",DATEDIF(R1419,TODAY(),"m") &amp; " meses"))</f>
        <v>1 meses</v>
      </c>
      <c r="AP1419" s="147" t="s">
        <v>67</v>
      </c>
      <c r="AQ1419" s="147" t="s">
        <v>67</v>
      </c>
      <c r="AR1419" s="147"/>
      <c r="AS1419" s="209" t="s">
        <v>68</v>
      </c>
      <c r="AT1419" s="223" t="str">
        <f>MONTH(B1419)&amp;"/"&amp;YEAR(B1419)</f>
        <v>3/2026</v>
      </c>
      <c r="AU1419" s="223">
        <f>WEEKNUM(B1419)-WEEKNUM(EOMONTH(B1419,-1)+1)+1</f>
        <v>5</v>
      </c>
      <c r="AV1419" s="209" t="str">
        <f>MONTH(R1419)&amp;"/"&amp;YEAR(R1419)</f>
        <v>5/2026</v>
      </c>
      <c r="AW1419" s="209">
        <f>WEEKNUM(R1419)-WEEKNUM(EOMONTH(R1419,-1)+1)+1</f>
        <v>2</v>
      </c>
      <c r="AX1419" s="209">
        <f>IF(BB1419="S",IF(Q1419="1. Aceitou o programa",R1419-B1419,0),0)</f>
        <v>36</v>
      </c>
      <c r="AY1419" s="209">
        <f>IF(BB1419="S",IF(AND(S1419&lt;&gt;"",R1419&lt;&gt;""),S1419-R1419,0),0)</f>
        <v>0</v>
      </c>
      <c r="AZ1419" s="209">
        <f>IF(BB1419="S",IF(Q1419="1. Aceitou o programa",IF(OR(X1419="Não se Aplica",X1419=""),IF(OR(W1419="Não se Aplica",W1419=""),0,W1419-V1419),AVERAGE(X1419-W1419,W1419-V1419)),0),0)</f>
        <v>0</v>
      </c>
      <c r="BA1419" s="209">
        <f>IF(BB1419="S",IF(AND(Q1419="1. Aceitou o programa",AH1419="Realizada"),IFERROR(IF(AG1419="",0,AG1419-R1419),0),0),0)</f>
        <v>0</v>
      </c>
      <c r="BB1419" s="209" t="str">
        <f>_xlfn.XLOOKUP(U1419,'Lista Suspensa'!$AA$20:$AA$23,'Lista Suspensa'!$AB$20:$AB$23,"N/A")</f>
        <v>S</v>
      </c>
    </row>
    <row r="1420" spans="1:54" ht="12" customHeight="1">
      <c r="A1420" s="151" t="s">
        <v>54</v>
      </c>
      <c r="B1420" s="152">
        <v>46112</v>
      </c>
      <c r="C1420" s="153" t="s">
        <v>55</v>
      </c>
      <c r="D1420" s="153" t="s">
        <v>56</v>
      </c>
      <c r="E1420" s="244">
        <v>93793560</v>
      </c>
      <c r="F1420" s="144" t="s">
        <v>3175</v>
      </c>
      <c r="G1420" s="230"/>
      <c r="H1420" s="154">
        <v>32238</v>
      </c>
      <c r="I1420" s="153">
        <v>38</v>
      </c>
      <c r="J1420" s="148" t="s">
        <v>70</v>
      </c>
      <c r="K1420" s="153" t="s">
        <v>101</v>
      </c>
      <c r="L1420" s="153"/>
      <c r="M1420" s="153"/>
      <c r="N1420" s="153"/>
      <c r="O1420" s="155">
        <v>21983905566</v>
      </c>
      <c r="P1420" s="156" t="s">
        <v>60</v>
      </c>
      <c r="Q1420" s="157" t="s">
        <v>110</v>
      </c>
      <c r="R1420" s="158">
        <v>46148</v>
      </c>
      <c r="S1420" s="159"/>
      <c r="T1420" s="159" t="s">
        <v>62</v>
      </c>
      <c r="U1420" s="159" t="s">
        <v>111</v>
      </c>
      <c r="V1420" s="154">
        <v>46147</v>
      </c>
      <c r="W1420" s="154" t="s">
        <v>126</v>
      </c>
      <c r="X1420" s="154" t="s">
        <v>126</v>
      </c>
      <c r="Y1420" s="160" t="s">
        <v>3079</v>
      </c>
      <c r="Z1420" s="160" t="s">
        <v>65</v>
      </c>
      <c r="AA1420" s="153">
        <v>95.3</v>
      </c>
      <c r="AB1420" s="153">
        <v>1.63</v>
      </c>
      <c r="AC1420" s="182">
        <f t="shared" si="46"/>
        <v>35.868869735405923</v>
      </c>
      <c r="AD1420" s="153" t="str">
        <f t="shared" si="47"/>
        <v>OBESIDADE II</v>
      </c>
      <c r="AE1420" s="233" t="s">
        <v>947</v>
      </c>
      <c r="AF1420" s="153"/>
      <c r="AG1420" s="159"/>
      <c r="AH1420" s="153"/>
      <c r="AI1420" s="161"/>
      <c r="AJ1420" s="153"/>
      <c r="AK1420" s="153"/>
      <c r="AL1420" s="207" t="s">
        <v>131</v>
      </c>
      <c r="AM1420" s="207"/>
      <c r="AN1420" s="207"/>
      <c r="AO1420" s="207" t="str">
        <f ca="1">IF(R1420="","",IF(R1420&gt;TODAY(),"0 meses",DATEDIF(R1420,TODAY(),"m") &amp; " meses"))</f>
        <v>1 meses</v>
      </c>
      <c r="AP1420" s="147" t="s">
        <v>67</v>
      </c>
      <c r="AQ1420" s="147" t="s">
        <v>67</v>
      </c>
      <c r="AR1420" s="147"/>
      <c r="AS1420" s="209" t="s">
        <v>68</v>
      </c>
      <c r="AT1420" s="223" t="str">
        <f>MONTH(B1420)&amp;"/"&amp;YEAR(B1420)</f>
        <v>3/2026</v>
      </c>
      <c r="AU1420" s="223">
        <f>WEEKNUM(B1420)-WEEKNUM(EOMONTH(B1420,-1)+1)+1</f>
        <v>5</v>
      </c>
      <c r="AV1420" s="209" t="str">
        <f>MONTH(R1420)&amp;"/"&amp;YEAR(R1420)</f>
        <v>5/2026</v>
      </c>
      <c r="AW1420" s="209">
        <f>WEEKNUM(R1420)-WEEKNUM(EOMONTH(R1420,-1)+1)+1</f>
        <v>2</v>
      </c>
      <c r="AX1420" s="209">
        <f>IF(BB1420="S",IF(Q1420="1. Aceitou o programa",R1420-B1420,0),0)</f>
        <v>36</v>
      </c>
      <c r="AY1420" s="209">
        <f>IF(BB1420="S",IF(AND(S1420&lt;&gt;"",R1420&lt;&gt;""),S1420-R1420,0),0)</f>
        <v>0</v>
      </c>
      <c r="AZ1420" s="209">
        <f>IF(BB1420="S",IF(Q1420="1. Aceitou o programa",IF(OR(X1420="Não se Aplica",X1420=""),IF(OR(W1420="Não se Aplica",W1420=""),0,W1420-V1420),AVERAGE(X1420-W1420,W1420-V1420)),0),0)</f>
        <v>0</v>
      </c>
      <c r="BA1420" s="209">
        <f>IF(BB1420="S",IF(AND(Q1420="1. Aceitou o programa",AH1420="Realizada"),IFERROR(IF(AG1420="",0,AG1420-R1420),0),0),0)</f>
        <v>0</v>
      </c>
      <c r="BB1420" s="209" t="str">
        <f>_xlfn.XLOOKUP(U1420,'Lista Suspensa'!$AA$20:$AA$23,'Lista Suspensa'!$AB$20:$AB$23,"N/A")</f>
        <v>S</v>
      </c>
    </row>
    <row r="1421" spans="1:54" ht="12" customHeight="1">
      <c r="A1421" s="151" t="s">
        <v>54</v>
      </c>
      <c r="B1421" s="152">
        <v>46112</v>
      </c>
      <c r="C1421" s="153" t="s">
        <v>55</v>
      </c>
      <c r="D1421" s="153" t="s">
        <v>56</v>
      </c>
      <c r="E1421" s="244">
        <v>94466786</v>
      </c>
      <c r="F1421" s="144" t="s">
        <v>3176</v>
      </c>
      <c r="G1421" s="230"/>
      <c r="H1421" s="154">
        <v>32762</v>
      </c>
      <c r="I1421" s="153">
        <v>36</v>
      </c>
      <c r="J1421" s="148" t="s">
        <v>70</v>
      </c>
      <c r="K1421" s="153" t="s">
        <v>101</v>
      </c>
      <c r="L1421" s="153"/>
      <c r="M1421" s="153"/>
      <c r="N1421" s="153"/>
      <c r="O1421" s="155">
        <v>21974945275</v>
      </c>
      <c r="P1421" s="156" t="s">
        <v>60</v>
      </c>
      <c r="Q1421" s="157" t="s">
        <v>110</v>
      </c>
      <c r="R1421" s="158">
        <v>46148</v>
      </c>
      <c r="S1421" s="159"/>
      <c r="T1421" s="159" t="s">
        <v>62</v>
      </c>
      <c r="U1421" s="159" t="s">
        <v>111</v>
      </c>
      <c r="V1421" s="154">
        <v>46147</v>
      </c>
      <c r="W1421" s="154" t="s">
        <v>126</v>
      </c>
      <c r="X1421" s="154" t="s">
        <v>126</v>
      </c>
      <c r="Y1421" s="160" t="s">
        <v>3077</v>
      </c>
      <c r="Z1421" s="160" t="s">
        <v>128</v>
      </c>
      <c r="AA1421" s="153">
        <v>106</v>
      </c>
      <c r="AB1421" s="153">
        <v>1.51</v>
      </c>
      <c r="AC1421" s="182">
        <f t="shared" si="46"/>
        <v>46.489189070654795</v>
      </c>
      <c r="AD1421" s="153" t="str">
        <f t="shared" si="47"/>
        <v>OBESIDADE III</v>
      </c>
      <c r="AE1421" s="233" t="s">
        <v>947</v>
      </c>
      <c r="AF1421" s="153"/>
      <c r="AG1421" s="159"/>
      <c r="AH1421" s="153"/>
      <c r="AI1421" s="161"/>
      <c r="AJ1421" s="153"/>
      <c r="AK1421" s="153"/>
      <c r="AL1421" s="207" t="s">
        <v>131</v>
      </c>
      <c r="AM1421" s="207"/>
      <c r="AN1421" s="207"/>
      <c r="AO1421" s="207" t="str">
        <f ca="1">IF(R1421="","",IF(R1421&gt;TODAY(),"0 meses",DATEDIF(R1421,TODAY(),"m") &amp; " meses"))</f>
        <v>1 meses</v>
      </c>
      <c r="AP1421" s="147" t="s">
        <v>67</v>
      </c>
      <c r="AQ1421" s="147" t="s">
        <v>67</v>
      </c>
      <c r="AR1421" s="147"/>
      <c r="AS1421" s="209" t="s">
        <v>68</v>
      </c>
      <c r="AT1421" s="223" t="str">
        <f>MONTH(B1421)&amp;"/"&amp;YEAR(B1421)</f>
        <v>3/2026</v>
      </c>
      <c r="AU1421" s="223">
        <f>WEEKNUM(B1421)-WEEKNUM(EOMONTH(B1421,-1)+1)+1</f>
        <v>5</v>
      </c>
      <c r="AV1421" s="209" t="str">
        <f>MONTH(R1421)&amp;"/"&amp;YEAR(R1421)</f>
        <v>5/2026</v>
      </c>
      <c r="AW1421" s="209">
        <f>WEEKNUM(R1421)-WEEKNUM(EOMONTH(R1421,-1)+1)+1</f>
        <v>2</v>
      </c>
      <c r="AX1421" s="209">
        <f>IF(BB1421="S",IF(Q1421="1. Aceitou o programa",R1421-B1421,0),0)</f>
        <v>36</v>
      </c>
      <c r="AY1421" s="209">
        <f>IF(BB1421="S",IF(AND(S1421&lt;&gt;"",R1421&lt;&gt;""),S1421-R1421,0),0)</f>
        <v>0</v>
      </c>
      <c r="AZ1421" s="209">
        <f>IF(BB1421="S",IF(Q1421="1. Aceitou o programa",IF(OR(X1421="Não se Aplica",X1421=""),IF(OR(W1421="Não se Aplica",W1421=""),0,W1421-V1421),AVERAGE(X1421-W1421,W1421-V1421)),0),0)</f>
        <v>0</v>
      </c>
      <c r="BA1421" s="209">
        <f>IF(BB1421="S",IF(AND(Q1421="1. Aceitou o programa",AH1421="Realizada"),IFERROR(IF(AG1421="",0,AG1421-R1421),0),0),0)</f>
        <v>0</v>
      </c>
      <c r="BB1421" s="209" t="str">
        <f>_xlfn.XLOOKUP(U1421,'Lista Suspensa'!$AA$20:$AA$23,'Lista Suspensa'!$AB$20:$AB$23,"N/A")</f>
        <v>S</v>
      </c>
    </row>
    <row r="1422" spans="1:54" ht="12" customHeight="1">
      <c r="A1422" s="151" t="s">
        <v>54</v>
      </c>
      <c r="B1422" s="152">
        <v>46112</v>
      </c>
      <c r="C1422" s="153" t="s">
        <v>55</v>
      </c>
      <c r="D1422" s="153" t="s">
        <v>56</v>
      </c>
      <c r="E1422" s="244">
        <v>95788130</v>
      </c>
      <c r="F1422" s="144" t="s">
        <v>3177</v>
      </c>
      <c r="G1422" s="230"/>
      <c r="H1422" s="154">
        <v>34184</v>
      </c>
      <c r="I1422" s="153">
        <v>32</v>
      </c>
      <c r="J1422" s="148" t="s">
        <v>70</v>
      </c>
      <c r="K1422" s="153" t="s">
        <v>101</v>
      </c>
      <c r="L1422" s="153"/>
      <c r="M1422" s="153"/>
      <c r="N1422" s="153"/>
      <c r="O1422" s="155">
        <v>21965362122</v>
      </c>
      <c r="P1422" s="156" t="s">
        <v>60</v>
      </c>
      <c r="Q1422" s="157" t="s">
        <v>110</v>
      </c>
      <c r="R1422" s="158">
        <v>46148</v>
      </c>
      <c r="S1422" s="159"/>
      <c r="T1422" s="159" t="s">
        <v>62</v>
      </c>
      <c r="U1422" s="159" t="s">
        <v>111</v>
      </c>
      <c r="V1422" s="154">
        <v>46147</v>
      </c>
      <c r="W1422" s="154" t="s">
        <v>126</v>
      </c>
      <c r="X1422" s="154" t="s">
        <v>126</v>
      </c>
      <c r="Y1422" s="160" t="s">
        <v>3103</v>
      </c>
      <c r="Z1422" s="160" t="s">
        <v>65</v>
      </c>
      <c r="AA1422" s="153">
        <v>60</v>
      </c>
      <c r="AB1422" s="153">
        <v>1.5</v>
      </c>
      <c r="AC1422" s="182">
        <f t="shared" si="46"/>
        <v>26.666666666666668</v>
      </c>
      <c r="AD1422" s="153" t="str">
        <f t="shared" si="47"/>
        <v>SOBREPESO</v>
      </c>
      <c r="AE1422" s="233" t="s">
        <v>1092</v>
      </c>
      <c r="AF1422" s="153"/>
      <c r="AG1422" s="159"/>
      <c r="AH1422" s="153"/>
      <c r="AI1422" s="161"/>
      <c r="AJ1422" s="153"/>
      <c r="AK1422" s="153"/>
      <c r="AL1422" s="207" t="s">
        <v>136</v>
      </c>
      <c r="AM1422" s="207"/>
      <c r="AN1422" s="207"/>
      <c r="AO1422" s="207" t="str">
        <f ca="1">IF(R1422="","",IF(R1422&gt;TODAY(),"0 meses",DATEDIF(R1422,TODAY(),"m") &amp; " meses"))</f>
        <v>1 meses</v>
      </c>
      <c r="AP1422" s="147" t="s">
        <v>67</v>
      </c>
      <c r="AQ1422" s="147" t="s">
        <v>67</v>
      </c>
      <c r="AR1422" s="147"/>
      <c r="AS1422" s="209" t="s">
        <v>68</v>
      </c>
      <c r="AT1422" s="223" t="str">
        <f>MONTH(B1422)&amp;"/"&amp;YEAR(B1422)</f>
        <v>3/2026</v>
      </c>
      <c r="AU1422" s="223">
        <f>WEEKNUM(B1422)-WEEKNUM(EOMONTH(B1422,-1)+1)+1</f>
        <v>5</v>
      </c>
      <c r="AV1422" s="209" t="str">
        <f>MONTH(R1422)&amp;"/"&amp;YEAR(R1422)</f>
        <v>5/2026</v>
      </c>
      <c r="AW1422" s="209">
        <f>WEEKNUM(R1422)-WEEKNUM(EOMONTH(R1422,-1)+1)+1</f>
        <v>2</v>
      </c>
      <c r="AX1422" s="209">
        <f>IF(BB1422="S",IF(Q1422="1. Aceitou o programa",R1422-B1422,0),0)</f>
        <v>36</v>
      </c>
      <c r="AY1422" s="209">
        <f>IF(BB1422="S",IF(AND(S1422&lt;&gt;"",R1422&lt;&gt;""),S1422-R1422,0),0)</f>
        <v>0</v>
      </c>
      <c r="AZ1422" s="209">
        <f>IF(BB1422="S",IF(Q1422="1. Aceitou o programa",IF(OR(X1422="Não se Aplica",X1422=""),IF(OR(W1422="Não se Aplica",W1422=""),0,W1422-V1422),AVERAGE(X1422-W1422,W1422-V1422)),0),0)</f>
        <v>0</v>
      </c>
      <c r="BA1422" s="209">
        <f>IF(BB1422="S",IF(AND(Q1422="1. Aceitou o programa",AH1422="Realizada"),IFERROR(IF(AG1422="",0,AG1422-R1422),0),0),0)</f>
        <v>0</v>
      </c>
      <c r="BB1422" s="209" t="str">
        <f>_xlfn.XLOOKUP(U1422,'Lista Suspensa'!$AA$20:$AA$23,'Lista Suspensa'!$AB$20:$AB$23,"N/A")</f>
        <v>S</v>
      </c>
    </row>
    <row r="1423" spans="1:54" ht="12" customHeight="1">
      <c r="A1423" s="151" t="s">
        <v>54</v>
      </c>
      <c r="B1423" s="152">
        <v>46112</v>
      </c>
      <c r="C1423" s="153" t="s">
        <v>55</v>
      </c>
      <c r="D1423" s="153" t="s">
        <v>56</v>
      </c>
      <c r="E1423" s="244">
        <v>95918278</v>
      </c>
      <c r="F1423" s="144" t="s">
        <v>3178</v>
      </c>
      <c r="G1423" s="230"/>
      <c r="H1423" s="154">
        <v>21837</v>
      </c>
      <c r="I1423" s="153">
        <v>66</v>
      </c>
      <c r="J1423" s="148" t="s">
        <v>70</v>
      </c>
      <c r="K1423" s="153" t="s">
        <v>59</v>
      </c>
      <c r="L1423" s="153"/>
      <c r="M1423" s="153"/>
      <c r="N1423" s="153"/>
      <c r="O1423" s="155">
        <v>11990273873</v>
      </c>
      <c r="P1423" s="156" t="s">
        <v>2077</v>
      </c>
      <c r="Q1423" s="157" t="s">
        <v>110</v>
      </c>
      <c r="R1423" s="158">
        <v>46148</v>
      </c>
      <c r="S1423" s="159"/>
      <c r="T1423" s="159" t="s">
        <v>62</v>
      </c>
      <c r="U1423" s="159" t="s">
        <v>111</v>
      </c>
      <c r="V1423" s="154">
        <v>46147</v>
      </c>
      <c r="W1423" s="154" t="s">
        <v>126</v>
      </c>
      <c r="X1423" s="154" t="s">
        <v>126</v>
      </c>
      <c r="Y1423" s="160"/>
      <c r="Z1423" s="160" t="s">
        <v>128</v>
      </c>
      <c r="AA1423" s="153">
        <v>95</v>
      </c>
      <c r="AB1423" s="153">
        <v>1.6</v>
      </c>
      <c r="AC1423" s="182">
        <f t="shared" si="46"/>
        <v>37.109374999999993</v>
      </c>
      <c r="AD1423" s="153" t="str">
        <f t="shared" si="47"/>
        <v>OBESIDADE II</v>
      </c>
      <c r="AE1423" s="233" t="s">
        <v>504</v>
      </c>
      <c r="AF1423" s="153" t="s">
        <v>130</v>
      </c>
      <c r="AG1423" s="159"/>
      <c r="AH1423" s="153"/>
      <c r="AI1423" s="161"/>
      <c r="AJ1423" s="153"/>
      <c r="AK1423" s="153"/>
      <c r="AL1423" s="207" t="s">
        <v>131</v>
      </c>
      <c r="AM1423" s="207"/>
      <c r="AN1423" s="207"/>
      <c r="AO1423" s="207" t="str">
        <f ca="1">IF(R1423="","",IF(R1423&gt;TODAY(),"0 meses",DATEDIF(R1423,TODAY(),"m") &amp; " meses"))</f>
        <v>1 meses</v>
      </c>
      <c r="AP1423" s="147" t="s">
        <v>67</v>
      </c>
      <c r="AQ1423" s="147" t="s">
        <v>67</v>
      </c>
      <c r="AR1423" s="147"/>
      <c r="AS1423" s="209" t="s">
        <v>68</v>
      </c>
      <c r="AT1423" s="223" t="str">
        <f>MONTH(B1423)&amp;"/"&amp;YEAR(B1423)</f>
        <v>3/2026</v>
      </c>
      <c r="AU1423" s="223">
        <f>WEEKNUM(B1423)-WEEKNUM(EOMONTH(B1423,-1)+1)+1</f>
        <v>5</v>
      </c>
      <c r="AV1423" s="209" t="str">
        <f>MONTH(R1423)&amp;"/"&amp;YEAR(R1423)</f>
        <v>5/2026</v>
      </c>
      <c r="AW1423" s="209">
        <f>WEEKNUM(R1423)-WEEKNUM(EOMONTH(R1423,-1)+1)+1</f>
        <v>2</v>
      </c>
      <c r="AX1423" s="209">
        <f>IF(BB1423="S",IF(Q1423="1. Aceitou o programa",R1423-B1423,0),0)</f>
        <v>36</v>
      </c>
      <c r="AY1423" s="209">
        <f>IF(BB1423="S",IF(AND(S1423&lt;&gt;"",R1423&lt;&gt;""),S1423-R1423,0),0)</f>
        <v>0</v>
      </c>
      <c r="AZ1423" s="209">
        <f>IF(BB1423="S",IF(Q1423="1. Aceitou o programa",IF(OR(X1423="Não se Aplica",X1423=""),IF(OR(W1423="Não se Aplica",W1423=""),0,W1423-V1423),AVERAGE(X1423-W1423,W1423-V1423)),0),0)</f>
        <v>0</v>
      </c>
      <c r="BA1423" s="209">
        <f>IF(BB1423="S",IF(AND(Q1423="1. Aceitou o programa",AH1423="Realizada"),IFERROR(IF(AG1423="",0,AG1423-R1423),0),0),0)</f>
        <v>0</v>
      </c>
      <c r="BB1423" s="209" t="str">
        <f>_xlfn.XLOOKUP(U1423,'Lista Suspensa'!$AA$20:$AA$23,'Lista Suspensa'!$AB$20:$AB$23,"N/A")</f>
        <v>S</v>
      </c>
    </row>
    <row r="1424" spans="1:54" ht="12" customHeight="1">
      <c r="A1424" s="151" t="s">
        <v>54</v>
      </c>
      <c r="B1424" s="152">
        <v>46112</v>
      </c>
      <c r="C1424" s="153" t="s">
        <v>55</v>
      </c>
      <c r="D1424" s="153" t="s">
        <v>56</v>
      </c>
      <c r="E1424" s="244">
        <v>804604185</v>
      </c>
      <c r="F1424" s="144" t="s">
        <v>3179</v>
      </c>
      <c r="G1424" s="230"/>
      <c r="H1424" s="154">
        <v>23119</v>
      </c>
      <c r="I1424" s="153">
        <v>63</v>
      </c>
      <c r="J1424" s="148" t="s">
        <v>70</v>
      </c>
      <c r="K1424" s="153" t="s">
        <v>59</v>
      </c>
      <c r="L1424" s="153"/>
      <c r="M1424" s="153"/>
      <c r="N1424" s="153"/>
      <c r="O1424" s="155">
        <v>11986439631</v>
      </c>
      <c r="P1424" s="156" t="s">
        <v>60</v>
      </c>
      <c r="Q1424" s="157" t="s">
        <v>110</v>
      </c>
      <c r="R1424" s="158">
        <v>46148</v>
      </c>
      <c r="S1424" s="159"/>
      <c r="T1424" s="159" t="s">
        <v>62</v>
      </c>
      <c r="U1424" s="159" t="s">
        <v>111</v>
      </c>
      <c r="V1424" s="154">
        <v>46147</v>
      </c>
      <c r="W1424" s="154" t="s">
        <v>126</v>
      </c>
      <c r="X1424" s="154" t="s">
        <v>126</v>
      </c>
      <c r="Y1424" s="160" t="s">
        <v>3087</v>
      </c>
      <c r="Z1424" s="160" t="s">
        <v>128</v>
      </c>
      <c r="AA1424" s="153">
        <v>69</v>
      </c>
      <c r="AB1424" s="153">
        <v>1.62</v>
      </c>
      <c r="AC1424" s="182">
        <f t="shared" si="46"/>
        <v>26.291723822588015</v>
      </c>
      <c r="AD1424" s="153" t="str">
        <f t="shared" si="47"/>
        <v>SOBREPESO</v>
      </c>
      <c r="AE1424" s="233" t="s">
        <v>225</v>
      </c>
      <c r="AF1424" s="153"/>
      <c r="AG1424" s="159"/>
      <c r="AH1424" s="153"/>
      <c r="AI1424" s="161"/>
      <c r="AJ1424" s="153"/>
      <c r="AK1424" s="153"/>
      <c r="AL1424" s="207" t="s">
        <v>136</v>
      </c>
      <c r="AM1424" s="207"/>
      <c r="AN1424" s="207"/>
      <c r="AO1424" s="207" t="str">
        <f ca="1">IF(R1424="","",IF(R1424&gt;TODAY(),"0 meses",DATEDIF(R1424,TODAY(),"m") &amp; " meses"))</f>
        <v>1 meses</v>
      </c>
      <c r="AP1424" s="147" t="s">
        <v>67</v>
      </c>
      <c r="AQ1424" s="147" t="s">
        <v>67</v>
      </c>
      <c r="AR1424" s="147"/>
      <c r="AS1424" s="209" t="s">
        <v>68</v>
      </c>
      <c r="AT1424" s="223" t="str">
        <f>MONTH(B1424)&amp;"/"&amp;YEAR(B1424)</f>
        <v>3/2026</v>
      </c>
      <c r="AU1424" s="223">
        <f>WEEKNUM(B1424)-WEEKNUM(EOMONTH(B1424,-1)+1)+1</f>
        <v>5</v>
      </c>
      <c r="AV1424" s="209" t="str">
        <f>MONTH(R1424)&amp;"/"&amp;YEAR(R1424)</f>
        <v>5/2026</v>
      </c>
      <c r="AW1424" s="209">
        <f>WEEKNUM(R1424)-WEEKNUM(EOMONTH(R1424,-1)+1)+1</f>
        <v>2</v>
      </c>
      <c r="AX1424" s="209">
        <f>IF(BB1424="S",IF(Q1424="1. Aceitou o programa",R1424-B1424,0),0)</f>
        <v>36</v>
      </c>
      <c r="AY1424" s="209">
        <f>IF(BB1424="S",IF(AND(S1424&lt;&gt;"",R1424&lt;&gt;""),S1424-R1424,0),0)</f>
        <v>0</v>
      </c>
      <c r="AZ1424" s="209">
        <f>IF(BB1424="S",IF(Q1424="1. Aceitou o programa",IF(OR(X1424="Não se Aplica",X1424=""),IF(OR(W1424="Não se Aplica",W1424=""),0,W1424-V1424),AVERAGE(X1424-W1424,W1424-V1424)),0),0)</f>
        <v>0</v>
      </c>
      <c r="BA1424" s="209">
        <f>IF(BB1424="S",IF(AND(Q1424="1. Aceitou o programa",AH1424="Realizada"),IFERROR(IF(AG1424="",0,AG1424-R1424),0),0),0)</f>
        <v>0</v>
      </c>
      <c r="BB1424" s="209" t="str">
        <f>_xlfn.XLOOKUP(U1424,'Lista Suspensa'!$AA$20:$AA$23,'Lista Suspensa'!$AB$20:$AB$23,"N/A")</f>
        <v>S</v>
      </c>
    </row>
    <row r="1425" spans="1:54" ht="12" customHeight="1">
      <c r="A1425" s="151" t="s">
        <v>54</v>
      </c>
      <c r="B1425" s="152">
        <v>46112</v>
      </c>
      <c r="C1425" s="153" t="s">
        <v>55</v>
      </c>
      <c r="D1425" s="153" t="s">
        <v>56</v>
      </c>
      <c r="E1425" s="244">
        <v>78902925</v>
      </c>
      <c r="F1425" s="144" t="s">
        <v>3180</v>
      </c>
      <c r="G1425" s="230"/>
      <c r="H1425" s="154">
        <v>24936</v>
      </c>
      <c r="I1425" s="153">
        <v>58</v>
      </c>
      <c r="J1425" s="148" t="s">
        <v>70</v>
      </c>
      <c r="K1425" s="153" t="s">
        <v>59</v>
      </c>
      <c r="L1425" s="153"/>
      <c r="M1425" s="153"/>
      <c r="N1425" s="153"/>
      <c r="O1425" s="155">
        <v>11947214650</v>
      </c>
      <c r="P1425" s="156" t="s">
        <v>60</v>
      </c>
      <c r="Q1425" s="157" t="s">
        <v>110</v>
      </c>
      <c r="R1425" s="158">
        <v>46148</v>
      </c>
      <c r="S1425" s="159"/>
      <c r="T1425" s="159" t="s">
        <v>62</v>
      </c>
      <c r="U1425" s="159" t="s">
        <v>111</v>
      </c>
      <c r="V1425" s="154">
        <v>46148</v>
      </c>
      <c r="W1425" s="154" t="s">
        <v>126</v>
      </c>
      <c r="X1425" s="154" t="s">
        <v>126</v>
      </c>
      <c r="Y1425" s="160"/>
      <c r="Z1425" s="160" t="s">
        <v>128</v>
      </c>
      <c r="AA1425" s="153">
        <v>110</v>
      </c>
      <c r="AB1425" s="153">
        <v>1.68</v>
      </c>
      <c r="AC1425" s="182">
        <f t="shared" si="46"/>
        <v>38.973922902494337</v>
      </c>
      <c r="AD1425" s="153" t="str">
        <f t="shared" si="47"/>
        <v>OBESIDADE II</v>
      </c>
      <c r="AE1425" s="233" t="s">
        <v>427</v>
      </c>
      <c r="AF1425" s="153"/>
      <c r="AG1425" s="159"/>
      <c r="AH1425" s="153"/>
      <c r="AI1425" s="161"/>
      <c r="AJ1425" s="153"/>
      <c r="AK1425" s="153"/>
      <c r="AL1425" s="207" t="s">
        <v>131</v>
      </c>
      <c r="AM1425" s="207"/>
      <c r="AN1425" s="207"/>
      <c r="AO1425" s="207" t="str">
        <f ca="1">IF(R1425="","",IF(R1425&gt;TODAY(),"0 meses",DATEDIF(R1425,TODAY(),"m") &amp; " meses"))</f>
        <v>1 meses</v>
      </c>
      <c r="AP1425" s="147" t="s">
        <v>67</v>
      </c>
      <c r="AQ1425" s="147" t="s">
        <v>67</v>
      </c>
      <c r="AR1425" s="147"/>
      <c r="AS1425" s="209" t="s">
        <v>68</v>
      </c>
      <c r="AT1425" s="223" t="str">
        <f>MONTH(B1425)&amp;"/"&amp;YEAR(B1425)</f>
        <v>3/2026</v>
      </c>
      <c r="AU1425" s="223">
        <f>WEEKNUM(B1425)-WEEKNUM(EOMONTH(B1425,-1)+1)+1</f>
        <v>5</v>
      </c>
      <c r="AV1425" s="209" t="str">
        <f>MONTH(R1425)&amp;"/"&amp;YEAR(R1425)</f>
        <v>5/2026</v>
      </c>
      <c r="AW1425" s="209">
        <f>WEEKNUM(R1425)-WEEKNUM(EOMONTH(R1425,-1)+1)+1</f>
        <v>2</v>
      </c>
      <c r="AX1425" s="209">
        <f>IF(BB1425="S",IF(Q1425="1. Aceitou o programa",R1425-B1425,0),0)</f>
        <v>36</v>
      </c>
      <c r="AY1425" s="209">
        <f>IF(BB1425="S",IF(AND(S1425&lt;&gt;"",R1425&lt;&gt;""),S1425-R1425,0),0)</f>
        <v>0</v>
      </c>
      <c r="AZ1425" s="209">
        <f>IF(BB1425="S",IF(Q1425="1. Aceitou o programa",IF(OR(X1425="Não se Aplica",X1425=""),IF(OR(W1425="Não se Aplica",W1425=""),0,W1425-V1425),AVERAGE(X1425-W1425,W1425-V1425)),0),0)</f>
        <v>0</v>
      </c>
      <c r="BA1425" s="209">
        <f>IF(BB1425="S",IF(AND(Q1425="1. Aceitou o programa",AH1425="Realizada"),IFERROR(IF(AG1425="",0,AG1425-R1425),0),0),0)</f>
        <v>0</v>
      </c>
      <c r="BB1425" s="209" t="str">
        <f>_xlfn.XLOOKUP(U1425,'Lista Suspensa'!$AA$20:$AA$23,'Lista Suspensa'!$AB$20:$AB$23,"N/A")</f>
        <v>S</v>
      </c>
    </row>
    <row r="1426" spans="1:54" ht="12" customHeight="1">
      <c r="A1426" s="151" t="s">
        <v>54</v>
      </c>
      <c r="B1426" s="152">
        <v>46112</v>
      </c>
      <c r="C1426" s="153" t="s">
        <v>55</v>
      </c>
      <c r="D1426" s="153" t="s">
        <v>56</v>
      </c>
      <c r="E1426" s="244">
        <v>87871062</v>
      </c>
      <c r="F1426" s="144" t="s">
        <v>3181</v>
      </c>
      <c r="G1426" s="230"/>
      <c r="H1426" s="154">
        <v>25070</v>
      </c>
      <c r="I1426" s="153">
        <v>57</v>
      </c>
      <c r="J1426" s="148" t="s">
        <v>70</v>
      </c>
      <c r="K1426" s="153" t="s">
        <v>59</v>
      </c>
      <c r="L1426" s="153"/>
      <c r="M1426" s="153"/>
      <c r="N1426" s="153"/>
      <c r="O1426" s="155">
        <v>11985201281</v>
      </c>
      <c r="P1426" s="156" t="s">
        <v>60</v>
      </c>
      <c r="Q1426" s="157" t="s">
        <v>110</v>
      </c>
      <c r="R1426" s="158">
        <v>46148</v>
      </c>
      <c r="S1426" s="159"/>
      <c r="T1426" s="159" t="s">
        <v>62</v>
      </c>
      <c r="U1426" s="159" t="s">
        <v>111</v>
      </c>
      <c r="V1426" s="154">
        <v>46148</v>
      </c>
      <c r="W1426" s="154" t="s">
        <v>126</v>
      </c>
      <c r="X1426" s="154" t="s">
        <v>126</v>
      </c>
      <c r="Y1426" s="160"/>
      <c r="Z1426" s="160" t="s">
        <v>128</v>
      </c>
      <c r="AA1426" s="153">
        <v>114</v>
      </c>
      <c r="AB1426" s="153">
        <v>1.77</v>
      </c>
      <c r="AC1426" s="182">
        <f t="shared" si="46"/>
        <v>36.388011107919176</v>
      </c>
      <c r="AD1426" s="153" t="str">
        <f t="shared" si="47"/>
        <v>OBESIDADE II</v>
      </c>
      <c r="AE1426" s="233" t="s">
        <v>66</v>
      </c>
      <c r="AF1426" s="153"/>
      <c r="AG1426" s="159"/>
      <c r="AH1426" s="153"/>
      <c r="AI1426" s="161"/>
      <c r="AJ1426" s="153"/>
      <c r="AK1426" s="153"/>
      <c r="AL1426" s="207" t="s">
        <v>131</v>
      </c>
      <c r="AM1426" s="207"/>
      <c r="AN1426" s="207"/>
      <c r="AO1426" s="207" t="str">
        <f ca="1">IF(R1426="","",IF(R1426&gt;TODAY(),"0 meses",DATEDIF(R1426,TODAY(),"m") &amp; " meses"))</f>
        <v>1 meses</v>
      </c>
      <c r="AP1426" s="147" t="s">
        <v>67</v>
      </c>
      <c r="AQ1426" s="147" t="s">
        <v>67</v>
      </c>
      <c r="AR1426" s="147"/>
      <c r="AS1426" s="209" t="s">
        <v>68</v>
      </c>
      <c r="AT1426" s="223" t="str">
        <f>MONTH(B1426)&amp;"/"&amp;YEAR(B1426)</f>
        <v>3/2026</v>
      </c>
      <c r="AU1426" s="223">
        <f>WEEKNUM(B1426)-WEEKNUM(EOMONTH(B1426,-1)+1)+1</f>
        <v>5</v>
      </c>
      <c r="AV1426" s="209" t="str">
        <f>MONTH(R1426)&amp;"/"&amp;YEAR(R1426)</f>
        <v>5/2026</v>
      </c>
      <c r="AW1426" s="209">
        <f>WEEKNUM(R1426)-WEEKNUM(EOMONTH(R1426,-1)+1)+1</f>
        <v>2</v>
      </c>
      <c r="AX1426" s="209">
        <f>IF(BB1426="S",IF(Q1426="1. Aceitou o programa",R1426-B1426,0),0)</f>
        <v>36</v>
      </c>
      <c r="AY1426" s="209">
        <f>IF(BB1426="S",IF(AND(S1426&lt;&gt;"",R1426&lt;&gt;""),S1426-R1426,0),0)</f>
        <v>0</v>
      </c>
      <c r="AZ1426" s="209">
        <f>IF(BB1426="S",IF(Q1426="1. Aceitou o programa",IF(OR(X1426="Não se Aplica",X1426=""),IF(OR(W1426="Não se Aplica",W1426=""),0,W1426-V1426),AVERAGE(X1426-W1426,W1426-V1426)),0),0)</f>
        <v>0</v>
      </c>
      <c r="BA1426" s="209">
        <f>IF(BB1426="S",IF(AND(Q1426="1. Aceitou o programa",AH1426="Realizada"),IFERROR(IF(AG1426="",0,AG1426-R1426),0),0),0)</f>
        <v>0</v>
      </c>
      <c r="BB1426" s="209" t="str">
        <f>_xlfn.XLOOKUP(U1426,'Lista Suspensa'!$AA$20:$AA$23,'Lista Suspensa'!$AB$20:$AB$23,"N/A")</f>
        <v>S</v>
      </c>
    </row>
    <row r="1427" spans="1:54" ht="12" customHeight="1">
      <c r="A1427" s="151" t="s">
        <v>54</v>
      </c>
      <c r="B1427" s="152">
        <v>46112</v>
      </c>
      <c r="C1427" s="153" t="s">
        <v>55</v>
      </c>
      <c r="D1427" s="153" t="s">
        <v>56</v>
      </c>
      <c r="E1427" s="244">
        <v>789729458</v>
      </c>
      <c r="F1427" s="144" t="s">
        <v>3182</v>
      </c>
      <c r="G1427" s="230"/>
      <c r="H1427" s="154">
        <v>25603</v>
      </c>
      <c r="I1427" s="153">
        <v>56</v>
      </c>
      <c r="J1427" s="148" t="s">
        <v>70</v>
      </c>
      <c r="K1427" s="153" t="s">
        <v>59</v>
      </c>
      <c r="L1427" s="153"/>
      <c r="M1427" s="153"/>
      <c r="N1427" s="153"/>
      <c r="O1427" s="155">
        <v>11999397412</v>
      </c>
      <c r="P1427" s="156" t="s">
        <v>60</v>
      </c>
      <c r="Q1427" s="157" t="s">
        <v>110</v>
      </c>
      <c r="R1427" s="158">
        <v>46148</v>
      </c>
      <c r="S1427" s="159"/>
      <c r="T1427" s="159" t="s">
        <v>62</v>
      </c>
      <c r="U1427" s="159" t="s">
        <v>111</v>
      </c>
      <c r="V1427" s="154">
        <v>46148</v>
      </c>
      <c r="W1427" s="154"/>
      <c r="X1427" s="154"/>
      <c r="Y1427" s="160"/>
      <c r="Z1427" s="160" t="s">
        <v>128</v>
      </c>
      <c r="AA1427" s="153">
        <v>105</v>
      </c>
      <c r="AB1427" s="153">
        <v>1.66</v>
      </c>
      <c r="AC1427" s="182">
        <f t="shared" si="46"/>
        <v>38.104224125417332</v>
      </c>
      <c r="AD1427" s="153" t="str">
        <f t="shared" si="47"/>
        <v>OBESIDADE II</v>
      </c>
      <c r="AE1427" s="233" t="s">
        <v>427</v>
      </c>
      <c r="AF1427" s="153"/>
      <c r="AG1427" s="159"/>
      <c r="AH1427" s="153"/>
      <c r="AI1427" s="161"/>
      <c r="AJ1427" s="153"/>
      <c r="AK1427" s="153"/>
      <c r="AL1427" s="207" t="s">
        <v>131</v>
      </c>
      <c r="AM1427" s="207"/>
      <c r="AN1427" s="207"/>
      <c r="AO1427" s="207" t="str">
        <f ca="1">IF(R1427="","",IF(R1427&gt;TODAY(),"0 meses",DATEDIF(R1427,TODAY(),"m") &amp; " meses"))</f>
        <v>1 meses</v>
      </c>
      <c r="AP1427" s="147" t="s">
        <v>67</v>
      </c>
      <c r="AQ1427" s="147" t="s">
        <v>67</v>
      </c>
      <c r="AR1427" s="147"/>
      <c r="AS1427" s="209" t="s">
        <v>68</v>
      </c>
      <c r="AT1427" s="223" t="str">
        <f>MONTH(B1427)&amp;"/"&amp;YEAR(B1427)</f>
        <v>3/2026</v>
      </c>
      <c r="AU1427" s="223">
        <f>WEEKNUM(B1427)-WEEKNUM(EOMONTH(B1427,-1)+1)+1</f>
        <v>5</v>
      </c>
      <c r="AV1427" s="209" t="str">
        <f>MONTH(R1427)&amp;"/"&amp;YEAR(R1427)</f>
        <v>5/2026</v>
      </c>
      <c r="AW1427" s="209">
        <f>WEEKNUM(R1427)-WEEKNUM(EOMONTH(R1427,-1)+1)+1</f>
        <v>2</v>
      </c>
      <c r="AX1427" s="209">
        <f>IF(BB1427="S",IF(Q1427="1. Aceitou o programa",R1427-B1427,0),0)</f>
        <v>36</v>
      </c>
      <c r="AY1427" s="209">
        <f>IF(BB1427="S",IF(AND(S1427&lt;&gt;"",R1427&lt;&gt;""),S1427-R1427,0),0)</f>
        <v>0</v>
      </c>
      <c r="AZ1427" s="209">
        <f>IF(BB1427="S",IF(Q1427="1. Aceitou o programa",IF(OR(X1427="Não se Aplica",X1427=""),IF(OR(W1427="Não se Aplica",W1427=""),0,W1427-V1427),AVERAGE(X1427-W1427,W1427-V1427)),0),0)</f>
        <v>0</v>
      </c>
      <c r="BA1427" s="209">
        <f>IF(BB1427="S",IF(AND(Q1427="1. Aceitou o programa",AH1427="Realizada"),IFERROR(IF(AG1427="",0,AG1427-R1427),0),0),0)</f>
        <v>0</v>
      </c>
      <c r="BB1427" s="209" t="str">
        <f>_xlfn.XLOOKUP(U1427,'Lista Suspensa'!$AA$20:$AA$23,'Lista Suspensa'!$AB$20:$AB$23,"N/A")</f>
        <v>S</v>
      </c>
    </row>
    <row r="1428" spans="1:54" ht="12" customHeight="1">
      <c r="A1428" s="151" t="s">
        <v>54</v>
      </c>
      <c r="B1428" s="152">
        <v>46112</v>
      </c>
      <c r="C1428" s="153" t="s">
        <v>55</v>
      </c>
      <c r="D1428" s="153" t="s">
        <v>56</v>
      </c>
      <c r="E1428" s="244">
        <v>808710060</v>
      </c>
      <c r="F1428" s="144" t="s">
        <v>3183</v>
      </c>
      <c r="G1428" s="230"/>
      <c r="H1428" s="154">
        <v>25853</v>
      </c>
      <c r="I1428" s="153">
        <v>55</v>
      </c>
      <c r="J1428" s="148" t="s">
        <v>70</v>
      </c>
      <c r="K1428" s="153" t="s">
        <v>59</v>
      </c>
      <c r="L1428" s="153"/>
      <c r="M1428" s="153"/>
      <c r="N1428" s="153"/>
      <c r="O1428" s="155">
        <v>11993316778</v>
      </c>
      <c r="P1428" s="156" t="s">
        <v>60</v>
      </c>
      <c r="Q1428" s="157" t="s">
        <v>110</v>
      </c>
      <c r="R1428" s="158">
        <v>46148</v>
      </c>
      <c r="S1428" s="159"/>
      <c r="T1428" s="159" t="s">
        <v>62</v>
      </c>
      <c r="U1428" s="159" t="s">
        <v>111</v>
      </c>
      <c r="V1428" s="154">
        <v>46148</v>
      </c>
      <c r="W1428" s="154" t="s">
        <v>126</v>
      </c>
      <c r="X1428" s="154" t="s">
        <v>126</v>
      </c>
      <c r="Y1428" s="160"/>
      <c r="Z1428" s="160" t="s">
        <v>128</v>
      </c>
      <c r="AA1428" s="153">
        <v>97</v>
      </c>
      <c r="AB1428" s="153">
        <v>1.68</v>
      </c>
      <c r="AC1428" s="182">
        <f t="shared" si="46"/>
        <v>34.367913832199548</v>
      </c>
      <c r="AD1428" s="153" t="str">
        <f t="shared" si="47"/>
        <v>OBESIDADE I</v>
      </c>
      <c r="AE1428" s="233" t="s">
        <v>1264</v>
      </c>
      <c r="AF1428" s="153"/>
      <c r="AG1428" s="159"/>
      <c r="AH1428" s="153"/>
      <c r="AI1428" s="161"/>
      <c r="AJ1428" s="153"/>
      <c r="AK1428" s="153"/>
      <c r="AL1428" s="207" t="s">
        <v>131</v>
      </c>
      <c r="AM1428" s="207"/>
      <c r="AN1428" s="207"/>
      <c r="AO1428" s="207" t="str">
        <f ca="1">IF(R1428="","",IF(R1428&gt;TODAY(),"0 meses",DATEDIF(R1428,TODAY(),"m") &amp; " meses"))</f>
        <v>1 meses</v>
      </c>
      <c r="AP1428" s="147" t="s">
        <v>67</v>
      </c>
      <c r="AQ1428" s="147" t="s">
        <v>67</v>
      </c>
      <c r="AR1428" s="147"/>
      <c r="AS1428" s="209" t="s">
        <v>68</v>
      </c>
      <c r="AT1428" s="223" t="str">
        <f>MONTH(B1428)&amp;"/"&amp;YEAR(B1428)</f>
        <v>3/2026</v>
      </c>
      <c r="AU1428" s="223">
        <f>WEEKNUM(B1428)-WEEKNUM(EOMONTH(B1428,-1)+1)+1</f>
        <v>5</v>
      </c>
      <c r="AV1428" s="209" t="str">
        <f>MONTH(R1428)&amp;"/"&amp;YEAR(R1428)</f>
        <v>5/2026</v>
      </c>
      <c r="AW1428" s="209">
        <f>WEEKNUM(R1428)-WEEKNUM(EOMONTH(R1428,-1)+1)+1</f>
        <v>2</v>
      </c>
      <c r="AX1428" s="209">
        <f>IF(BB1428="S",IF(Q1428="1. Aceitou o programa",R1428-B1428,0),0)</f>
        <v>36</v>
      </c>
      <c r="AY1428" s="209">
        <f>IF(BB1428="S",IF(AND(S1428&lt;&gt;"",R1428&lt;&gt;""),S1428-R1428,0),0)</f>
        <v>0</v>
      </c>
      <c r="AZ1428" s="209">
        <f>IF(BB1428="S",IF(Q1428="1. Aceitou o programa",IF(OR(X1428="Não se Aplica",X1428=""),IF(OR(W1428="Não se Aplica",W1428=""),0,W1428-V1428),AVERAGE(X1428-W1428,W1428-V1428)),0),0)</f>
        <v>0</v>
      </c>
      <c r="BA1428" s="209">
        <f>IF(BB1428="S",IF(AND(Q1428="1. Aceitou o programa",AH1428="Realizada"),IFERROR(IF(AG1428="",0,AG1428-R1428),0),0),0)</f>
        <v>0</v>
      </c>
      <c r="BB1428" s="209" t="str">
        <f>_xlfn.XLOOKUP(U1428,'Lista Suspensa'!$AA$20:$AA$23,'Lista Suspensa'!$AB$20:$AB$23,"N/A")</f>
        <v>S</v>
      </c>
    </row>
    <row r="1429" spans="1:54" ht="12" customHeight="1">
      <c r="A1429" s="151" t="s">
        <v>54</v>
      </c>
      <c r="B1429" s="152">
        <v>46112</v>
      </c>
      <c r="C1429" s="153" t="s">
        <v>55</v>
      </c>
      <c r="D1429" s="153" t="s">
        <v>56</v>
      </c>
      <c r="E1429" s="244">
        <v>93747736</v>
      </c>
      <c r="F1429" s="144" t="s">
        <v>3184</v>
      </c>
      <c r="G1429" s="230"/>
      <c r="H1429" s="154">
        <v>26017</v>
      </c>
      <c r="I1429" s="153">
        <v>55</v>
      </c>
      <c r="J1429" s="148" t="s">
        <v>70</v>
      </c>
      <c r="K1429" s="153" t="s">
        <v>59</v>
      </c>
      <c r="L1429" s="153"/>
      <c r="M1429" s="153"/>
      <c r="N1429" s="153"/>
      <c r="O1429" s="155">
        <v>11993079466</v>
      </c>
      <c r="P1429" s="156" t="s">
        <v>60</v>
      </c>
      <c r="Q1429" s="157" t="s">
        <v>110</v>
      </c>
      <c r="R1429" s="158">
        <v>46148</v>
      </c>
      <c r="S1429" s="159"/>
      <c r="T1429" s="159" t="s">
        <v>62</v>
      </c>
      <c r="U1429" s="159" t="s">
        <v>111</v>
      </c>
      <c r="V1429" s="154">
        <v>46148</v>
      </c>
      <c r="W1429" s="154" t="s">
        <v>126</v>
      </c>
      <c r="X1429" s="154" t="s">
        <v>126</v>
      </c>
      <c r="Y1429" s="160"/>
      <c r="Z1429" s="160" t="s">
        <v>128</v>
      </c>
      <c r="AA1429" s="153">
        <v>98</v>
      </c>
      <c r="AB1429" s="153">
        <v>1.6</v>
      </c>
      <c r="AC1429" s="182">
        <f t="shared" si="46"/>
        <v>38.281249999999993</v>
      </c>
      <c r="AD1429" s="153" t="str">
        <f t="shared" si="47"/>
        <v>OBESIDADE II</v>
      </c>
      <c r="AE1429" s="233" t="s">
        <v>427</v>
      </c>
      <c r="AF1429" s="153"/>
      <c r="AG1429" s="159"/>
      <c r="AH1429" s="153"/>
      <c r="AI1429" s="161"/>
      <c r="AJ1429" s="153"/>
      <c r="AK1429" s="153"/>
      <c r="AL1429" s="207" t="s">
        <v>131</v>
      </c>
      <c r="AM1429" s="207"/>
      <c r="AN1429" s="207"/>
      <c r="AO1429" s="207" t="str">
        <f ca="1">IF(R1429="","",IF(R1429&gt;TODAY(),"0 meses",DATEDIF(R1429,TODAY(),"m") &amp; " meses"))</f>
        <v>1 meses</v>
      </c>
      <c r="AP1429" s="147" t="s">
        <v>67</v>
      </c>
      <c r="AQ1429" s="147" t="s">
        <v>67</v>
      </c>
      <c r="AR1429" s="147"/>
      <c r="AS1429" s="209" t="s">
        <v>68</v>
      </c>
      <c r="AT1429" s="223" t="str">
        <f>MONTH(B1429)&amp;"/"&amp;YEAR(B1429)</f>
        <v>3/2026</v>
      </c>
      <c r="AU1429" s="223">
        <f>WEEKNUM(B1429)-WEEKNUM(EOMONTH(B1429,-1)+1)+1</f>
        <v>5</v>
      </c>
      <c r="AV1429" s="209" t="str">
        <f>MONTH(R1429)&amp;"/"&amp;YEAR(R1429)</f>
        <v>5/2026</v>
      </c>
      <c r="AW1429" s="209">
        <f>WEEKNUM(R1429)-WEEKNUM(EOMONTH(R1429,-1)+1)+1</f>
        <v>2</v>
      </c>
      <c r="AX1429" s="209">
        <f>IF(BB1429="S",IF(Q1429="1. Aceitou o programa",R1429-B1429,0),0)</f>
        <v>36</v>
      </c>
      <c r="AY1429" s="209">
        <f>IF(BB1429="S",IF(AND(S1429&lt;&gt;"",R1429&lt;&gt;""),S1429-R1429,0),0)</f>
        <v>0</v>
      </c>
      <c r="AZ1429" s="209">
        <f>IF(BB1429="S",IF(Q1429="1. Aceitou o programa",IF(OR(X1429="Não se Aplica",X1429=""),IF(OR(W1429="Não se Aplica",W1429=""),0,W1429-V1429),AVERAGE(X1429-W1429,W1429-V1429)),0),0)</f>
        <v>0</v>
      </c>
      <c r="BA1429" s="209">
        <f>IF(BB1429="S",IF(AND(Q1429="1. Aceitou o programa",AH1429="Realizada"),IFERROR(IF(AG1429="",0,AG1429-R1429),0),0),0)</f>
        <v>0</v>
      </c>
      <c r="BB1429" s="209" t="str">
        <f>_xlfn.XLOOKUP(U1429,'Lista Suspensa'!$AA$20:$AA$23,'Lista Suspensa'!$AB$20:$AB$23,"N/A")</f>
        <v>S</v>
      </c>
    </row>
    <row r="1430" spans="1:54" ht="12" customHeight="1">
      <c r="A1430" s="151" t="s">
        <v>54</v>
      </c>
      <c r="B1430" s="152">
        <v>46112</v>
      </c>
      <c r="C1430" s="153" t="s">
        <v>55</v>
      </c>
      <c r="D1430" s="153" t="s">
        <v>56</v>
      </c>
      <c r="E1430" s="244">
        <v>86461417</v>
      </c>
      <c r="F1430" s="144" t="s">
        <v>3185</v>
      </c>
      <c r="G1430" s="230"/>
      <c r="H1430" s="154">
        <v>26375</v>
      </c>
      <c r="I1430" s="153">
        <v>54</v>
      </c>
      <c r="J1430" s="148" t="s">
        <v>58</v>
      </c>
      <c r="K1430" s="153" t="s">
        <v>59</v>
      </c>
      <c r="L1430" s="153"/>
      <c r="M1430" s="153"/>
      <c r="N1430" s="153"/>
      <c r="O1430" s="155">
        <v>61999861854</v>
      </c>
      <c r="P1430" s="156" t="s">
        <v>60</v>
      </c>
      <c r="Q1430" s="157" t="s">
        <v>110</v>
      </c>
      <c r="R1430" s="158">
        <v>46148</v>
      </c>
      <c r="S1430" s="159"/>
      <c r="T1430" s="159" t="s">
        <v>62</v>
      </c>
      <c r="U1430" s="159" t="s">
        <v>111</v>
      </c>
      <c r="V1430" s="154">
        <v>46148</v>
      </c>
      <c r="W1430" s="154"/>
      <c r="X1430" s="154"/>
      <c r="Y1430" s="160"/>
      <c r="Z1430" s="160" t="s">
        <v>134</v>
      </c>
      <c r="AA1430" s="153">
        <v>75</v>
      </c>
      <c r="AB1430" s="153">
        <v>1.63</v>
      </c>
      <c r="AC1430" s="182">
        <f t="shared" si="46"/>
        <v>28.228386465429637</v>
      </c>
      <c r="AD1430" s="153" t="str">
        <f t="shared" si="47"/>
        <v>SOBREPESO</v>
      </c>
      <c r="AE1430" s="233" t="s">
        <v>225</v>
      </c>
      <c r="AF1430" s="153"/>
      <c r="AG1430" s="159"/>
      <c r="AH1430" s="153"/>
      <c r="AI1430" s="161"/>
      <c r="AJ1430" s="153"/>
      <c r="AK1430" s="153"/>
      <c r="AL1430" s="207" t="s">
        <v>136</v>
      </c>
      <c r="AM1430" s="207"/>
      <c r="AN1430" s="207"/>
      <c r="AO1430" s="207" t="str">
        <f ca="1">IF(R1430="","",IF(R1430&gt;TODAY(),"0 meses",DATEDIF(R1430,TODAY(),"m") &amp; " meses"))</f>
        <v>1 meses</v>
      </c>
      <c r="AP1430" s="147" t="s">
        <v>67</v>
      </c>
      <c r="AQ1430" s="147" t="s">
        <v>67</v>
      </c>
      <c r="AR1430" s="147"/>
      <c r="AS1430" s="209" t="s">
        <v>68</v>
      </c>
      <c r="AT1430" s="223" t="str">
        <f>MONTH(B1430)&amp;"/"&amp;YEAR(B1430)</f>
        <v>3/2026</v>
      </c>
      <c r="AU1430" s="223">
        <f>WEEKNUM(B1430)-WEEKNUM(EOMONTH(B1430,-1)+1)+1</f>
        <v>5</v>
      </c>
      <c r="AV1430" s="209" t="str">
        <f>MONTH(R1430)&amp;"/"&amp;YEAR(R1430)</f>
        <v>5/2026</v>
      </c>
      <c r="AW1430" s="209">
        <f>WEEKNUM(R1430)-WEEKNUM(EOMONTH(R1430,-1)+1)+1</f>
        <v>2</v>
      </c>
      <c r="AX1430" s="209">
        <f>IF(BB1430="S",IF(Q1430="1. Aceitou o programa",R1430-B1430,0),0)</f>
        <v>36</v>
      </c>
      <c r="AY1430" s="209">
        <f>IF(BB1430="S",IF(AND(S1430&lt;&gt;"",R1430&lt;&gt;""),S1430-R1430,0),0)</f>
        <v>0</v>
      </c>
      <c r="AZ1430" s="209">
        <f>IF(BB1430="S",IF(Q1430="1. Aceitou o programa",IF(OR(X1430="Não se Aplica",X1430=""),IF(OR(W1430="Não se Aplica",W1430=""),0,W1430-V1430),AVERAGE(X1430-W1430,W1430-V1430)),0),0)</f>
        <v>0</v>
      </c>
      <c r="BA1430" s="209">
        <f>IF(BB1430="S",IF(AND(Q1430="1. Aceitou o programa",AH1430="Realizada"),IFERROR(IF(AG1430="",0,AG1430-R1430),0),0),0)</f>
        <v>0</v>
      </c>
      <c r="BB1430" s="209" t="str">
        <f>_xlfn.XLOOKUP(U1430,'Lista Suspensa'!$AA$20:$AA$23,'Lista Suspensa'!$AB$20:$AB$23,"N/A")</f>
        <v>S</v>
      </c>
    </row>
    <row r="1431" spans="1:54" ht="12" customHeight="1">
      <c r="A1431" s="151" t="s">
        <v>54</v>
      </c>
      <c r="B1431" s="152">
        <v>46112</v>
      </c>
      <c r="C1431" s="153" t="s">
        <v>55</v>
      </c>
      <c r="D1431" s="153" t="s">
        <v>56</v>
      </c>
      <c r="E1431" s="244">
        <v>93820463</v>
      </c>
      <c r="F1431" s="144" t="s">
        <v>3186</v>
      </c>
      <c r="G1431" s="230"/>
      <c r="H1431" s="154">
        <v>29637</v>
      </c>
      <c r="I1431" s="153">
        <v>45</v>
      </c>
      <c r="J1431" s="148" t="s">
        <v>70</v>
      </c>
      <c r="K1431" s="153" t="s">
        <v>59</v>
      </c>
      <c r="L1431" s="153"/>
      <c r="M1431" s="153"/>
      <c r="N1431" s="153"/>
      <c r="O1431" s="155">
        <v>11932340336</v>
      </c>
      <c r="P1431" s="156" t="s">
        <v>60</v>
      </c>
      <c r="Q1431" s="157" t="s">
        <v>110</v>
      </c>
      <c r="R1431" s="158">
        <v>46148</v>
      </c>
      <c r="S1431" s="159"/>
      <c r="T1431" s="159" t="s">
        <v>62</v>
      </c>
      <c r="U1431" s="159" t="s">
        <v>111</v>
      </c>
      <c r="V1431" s="154">
        <v>46148</v>
      </c>
      <c r="W1431" s="154" t="s">
        <v>126</v>
      </c>
      <c r="X1431" s="154" t="s">
        <v>126</v>
      </c>
      <c r="Y1431" s="160" t="s">
        <v>3187</v>
      </c>
      <c r="Z1431" s="160" t="s">
        <v>128</v>
      </c>
      <c r="AA1431" s="153">
        <v>70</v>
      </c>
      <c r="AB1431" s="153">
        <v>1.53</v>
      </c>
      <c r="AC1431" s="182">
        <f t="shared" si="46"/>
        <v>29.903028749626213</v>
      </c>
      <c r="AD1431" s="153" t="str">
        <f t="shared" si="47"/>
        <v>OBESIDADE I</v>
      </c>
      <c r="AE1431" s="233" t="s">
        <v>504</v>
      </c>
      <c r="AF1431" s="153"/>
      <c r="AG1431" s="159"/>
      <c r="AH1431" s="153"/>
      <c r="AI1431" s="161"/>
      <c r="AJ1431" s="153"/>
      <c r="AK1431" s="153"/>
      <c r="AL1431" s="207" t="s">
        <v>131</v>
      </c>
      <c r="AM1431" s="207"/>
      <c r="AN1431" s="207"/>
      <c r="AO1431" s="207" t="str">
        <f ca="1">IF(R1431="","",IF(R1431&gt;TODAY(),"0 meses",DATEDIF(R1431,TODAY(),"m") &amp; " meses"))</f>
        <v>1 meses</v>
      </c>
      <c r="AP1431" s="147" t="s">
        <v>67</v>
      </c>
      <c r="AQ1431" s="147" t="s">
        <v>67</v>
      </c>
      <c r="AR1431" s="147"/>
      <c r="AS1431" s="209" t="s">
        <v>68</v>
      </c>
      <c r="AT1431" s="223" t="str">
        <f>MONTH(B1431)&amp;"/"&amp;YEAR(B1431)</f>
        <v>3/2026</v>
      </c>
      <c r="AU1431" s="223">
        <f>WEEKNUM(B1431)-WEEKNUM(EOMONTH(B1431,-1)+1)+1</f>
        <v>5</v>
      </c>
      <c r="AV1431" s="209" t="str">
        <f>MONTH(R1431)&amp;"/"&amp;YEAR(R1431)</f>
        <v>5/2026</v>
      </c>
      <c r="AW1431" s="209">
        <f>WEEKNUM(R1431)-WEEKNUM(EOMONTH(R1431,-1)+1)+1</f>
        <v>2</v>
      </c>
      <c r="AX1431" s="209">
        <f>IF(BB1431="S",IF(Q1431="1. Aceitou o programa",R1431-B1431,0),0)</f>
        <v>36</v>
      </c>
      <c r="AY1431" s="209">
        <f>IF(BB1431="S",IF(AND(S1431&lt;&gt;"",R1431&lt;&gt;""),S1431-R1431,0),0)</f>
        <v>0</v>
      </c>
      <c r="AZ1431" s="209">
        <f>IF(BB1431="S",IF(Q1431="1. Aceitou o programa",IF(OR(X1431="Não se Aplica",X1431=""),IF(OR(W1431="Não se Aplica",W1431=""),0,W1431-V1431),AVERAGE(X1431-W1431,W1431-V1431)),0),0)</f>
        <v>0</v>
      </c>
      <c r="BA1431" s="209">
        <f>IF(BB1431="S",IF(AND(Q1431="1. Aceitou o programa",AH1431="Realizada"),IFERROR(IF(AG1431="",0,AG1431-R1431),0),0),0)</f>
        <v>0</v>
      </c>
      <c r="BB1431" s="209" t="str">
        <f>_xlfn.XLOOKUP(U1431,'Lista Suspensa'!$AA$20:$AA$23,'Lista Suspensa'!$AB$20:$AB$23,"N/A")</f>
        <v>S</v>
      </c>
    </row>
    <row r="1432" spans="1:54" ht="12" customHeight="1">
      <c r="A1432" s="151" t="s">
        <v>54</v>
      </c>
      <c r="B1432" s="152">
        <v>46112</v>
      </c>
      <c r="C1432" s="153" t="s">
        <v>55</v>
      </c>
      <c r="D1432" s="153" t="s">
        <v>56</v>
      </c>
      <c r="E1432" s="244">
        <v>86377239</v>
      </c>
      <c r="F1432" s="144" t="s">
        <v>3188</v>
      </c>
      <c r="G1432" s="230"/>
      <c r="H1432" s="154">
        <v>27195</v>
      </c>
      <c r="I1432" s="153">
        <v>51</v>
      </c>
      <c r="J1432" s="148" t="s">
        <v>70</v>
      </c>
      <c r="K1432" s="153" t="s">
        <v>59</v>
      </c>
      <c r="L1432" s="153"/>
      <c r="M1432" s="153"/>
      <c r="N1432" s="153"/>
      <c r="O1432" s="155">
        <v>11971214262</v>
      </c>
      <c r="P1432" s="156" t="s">
        <v>60</v>
      </c>
      <c r="Q1432" s="157" t="s">
        <v>110</v>
      </c>
      <c r="R1432" s="158">
        <v>46148</v>
      </c>
      <c r="S1432" s="159"/>
      <c r="T1432" s="159" t="s">
        <v>62</v>
      </c>
      <c r="U1432" s="159" t="s">
        <v>111</v>
      </c>
      <c r="V1432" s="154">
        <v>46148</v>
      </c>
      <c r="W1432" s="154" t="s">
        <v>126</v>
      </c>
      <c r="X1432" s="154" t="s">
        <v>126</v>
      </c>
      <c r="Y1432" s="160"/>
      <c r="Z1432" s="160" t="s">
        <v>128</v>
      </c>
      <c r="AA1432" s="153">
        <v>93</v>
      </c>
      <c r="AB1432" s="153">
        <v>1.68</v>
      </c>
      <c r="AC1432" s="182">
        <f t="shared" si="46"/>
        <v>32.950680272108848</v>
      </c>
      <c r="AD1432" s="153" t="str">
        <f t="shared" si="47"/>
        <v>OBESIDADE I</v>
      </c>
      <c r="AE1432" s="233" t="s">
        <v>2027</v>
      </c>
      <c r="AF1432" s="153"/>
      <c r="AG1432" s="159"/>
      <c r="AH1432" s="153"/>
      <c r="AI1432" s="161"/>
      <c r="AJ1432" s="153"/>
      <c r="AK1432" s="153"/>
      <c r="AL1432" s="207" t="s">
        <v>131</v>
      </c>
      <c r="AM1432" s="207"/>
      <c r="AN1432" s="207"/>
      <c r="AO1432" s="207" t="str">
        <f ca="1">IF(R1432="","",IF(R1432&gt;TODAY(),"0 meses",DATEDIF(R1432,TODAY(),"m") &amp; " meses"))</f>
        <v>1 meses</v>
      </c>
      <c r="AP1432" s="147" t="s">
        <v>67</v>
      </c>
      <c r="AQ1432" s="147" t="s">
        <v>67</v>
      </c>
      <c r="AR1432" s="147"/>
      <c r="AS1432" s="209" t="s">
        <v>68</v>
      </c>
      <c r="AT1432" s="223" t="str">
        <f>MONTH(B1432)&amp;"/"&amp;YEAR(B1432)</f>
        <v>3/2026</v>
      </c>
      <c r="AU1432" s="223">
        <f>WEEKNUM(B1432)-WEEKNUM(EOMONTH(B1432,-1)+1)+1</f>
        <v>5</v>
      </c>
      <c r="AV1432" s="209" t="str">
        <f>MONTH(R1432)&amp;"/"&amp;YEAR(R1432)</f>
        <v>5/2026</v>
      </c>
      <c r="AW1432" s="209">
        <f>WEEKNUM(R1432)-WEEKNUM(EOMONTH(R1432,-1)+1)+1</f>
        <v>2</v>
      </c>
      <c r="AX1432" s="209">
        <f>IF(BB1432="S",IF(Q1432="1. Aceitou o programa",R1432-B1432,0),0)</f>
        <v>36</v>
      </c>
      <c r="AY1432" s="209">
        <f>IF(BB1432="S",IF(AND(S1432&lt;&gt;"",R1432&lt;&gt;""),S1432-R1432,0),0)</f>
        <v>0</v>
      </c>
      <c r="AZ1432" s="209">
        <f>IF(BB1432="S",IF(Q1432="1. Aceitou o programa",IF(OR(X1432="Não se Aplica",X1432=""),IF(OR(W1432="Não se Aplica",W1432=""),0,W1432-V1432),AVERAGE(X1432-W1432,W1432-V1432)),0),0)</f>
        <v>0</v>
      </c>
      <c r="BA1432" s="209">
        <f>IF(BB1432="S",IF(AND(Q1432="1. Aceitou o programa",AH1432="Realizada"),IFERROR(IF(AG1432="",0,AG1432-R1432),0),0),0)</f>
        <v>0</v>
      </c>
      <c r="BB1432" s="209" t="str">
        <f>_xlfn.XLOOKUP(U1432,'Lista Suspensa'!$AA$20:$AA$23,'Lista Suspensa'!$AB$20:$AB$23,"N/A")</f>
        <v>S</v>
      </c>
    </row>
    <row r="1433" spans="1:54" ht="12" customHeight="1">
      <c r="A1433" s="151" t="s">
        <v>54</v>
      </c>
      <c r="B1433" s="152">
        <v>46112</v>
      </c>
      <c r="C1433" s="153" t="s">
        <v>55</v>
      </c>
      <c r="D1433" s="153" t="s">
        <v>56</v>
      </c>
      <c r="E1433" s="244">
        <v>94273545</v>
      </c>
      <c r="F1433" s="144" t="s">
        <v>3189</v>
      </c>
      <c r="G1433" s="230"/>
      <c r="H1433" s="154">
        <v>27631</v>
      </c>
      <c r="I1433" s="153">
        <v>50</v>
      </c>
      <c r="J1433" s="148" t="s">
        <v>70</v>
      </c>
      <c r="K1433" s="153" t="s">
        <v>59</v>
      </c>
      <c r="L1433" s="153"/>
      <c r="M1433" s="153"/>
      <c r="N1433" s="153"/>
      <c r="O1433" s="155">
        <v>11997081269</v>
      </c>
      <c r="P1433" s="156" t="s">
        <v>60</v>
      </c>
      <c r="Q1433" s="157" t="s">
        <v>110</v>
      </c>
      <c r="R1433" s="158">
        <v>46148</v>
      </c>
      <c r="S1433" s="159"/>
      <c r="T1433" s="159" t="s">
        <v>62</v>
      </c>
      <c r="U1433" s="159" t="s">
        <v>111</v>
      </c>
      <c r="V1433" s="154">
        <v>46148</v>
      </c>
      <c r="W1433" s="154" t="s">
        <v>126</v>
      </c>
      <c r="X1433" s="154" t="s">
        <v>126</v>
      </c>
      <c r="Y1433" s="160"/>
      <c r="Z1433" s="160" t="s">
        <v>128</v>
      </c>
      <c r="AA1433" s="153">
        <v>82</v>
      </c>
      <c r="AB1433" s="153">
        <v>1.62</v>
      </c>
      <c r="AC1433" s="182">
        <f t="shared" si="46"/>
        <v>31.245237006553872</v>
      </c>
      <c r="AD1433" s="153" t="str">
        <f t="shared" si="47"/>
        <v>OBESIDADE I</v>
      </c>
      <c r="AE1433" s="233" t="s">
        <v>135</v>
      </c>
      <c r="AF1433" s="153"/>
      <c r="AG1433" s="159"/>
      <c r="AH1433" s="153"/>
      <c r="AI1433" s="161"/>
      <c r="AJ1433" s="153"/>
      <c r="AK1433" s="153"/>
      <c r="AL1433" s="207" t="s">
        <v>2470</v>
      </c>
      <c r="AM1433" s="207"/>
      <c r="AN1433" s="207"/>
      <c r="AO1433" s="207" t="str">
        <f ca="1">IF(R1433="","",IF(R1433&gt;TODAY(),"0 meses",DATEDIF(R1433,TODAY(),"m") &amp; " meses"))</f>
        <v>1 meses</v>
      </c>
      <c r="AP1433" s="147" t="s">
        <v>67</v>
      </c>
      <c r="AQ1433" s="147" t="s">
        <v>67</v>
      </c>
      <c r="AR1433" s="147"/>
      <c r="AS1433" s="209" t="s">
        <v>68</v>
      </c>
      <c r="AT1433" s="223" t="str">
        <f>MONTH(B1433)&amp;"/"&amp;YEAR(B1433)</f>
        <v>3/2026</v>
      </c>
      <c r="AU1433" s="223">
        <f>WEEKNUM(B1433)-WEEKNUM(EOMONTH(B1433,-1)+1)+1</f>
        <v>5</v>
      </c>
      <c r="AV1433" s="209" t="str">
        <f>MONTH(R1433)&amp;"/"&amp;YEAR(R1433)</f>
        <v>5/2026</v>
      </c>
      <c r="AW1433" s="209">
        <f>WEEKNUM(R1433)-WEEKNUM(EOMONTH(R1433,-1)+1)+1</f>
        <v>2</v>
      </c>
      <c r="AX1433" s="209">
        <f>IF(BB1433="S",IF(Q1433="1. Aceitou o programa",R1433-B1433,0),0)</f>
        <v>36</v>
      </c>
      <c r="AY1433" s="209">
        <f>IF(BB1433="S",IF(AND(S1433&lt;&gt;"",R1433&lt;&gt;""),S1433-R1433,0),0)</f>
        <v>0</v>
      </c>
      <c r="AZ1433" s="209">
        <f>IF(BB1433="S",IF(Q1433="1. Aceitou o programa",IF(OR(X1433="Não se Aplica",X1433=""),IF(OR(W1433="Não se Aplica",W1433=""),0,W1433-V1433),AVERAGE(X1433-W1433,W1433-V1433)),0),0)</f>
        <v>0</v>
      </c>
      <c r="BA1433" s="209">
        <f>IF(BB1433="S",IF(AND(Q1433="1. Aceitou o programa",AH1433="Realizada"),IFERROR(IF(AG1433="",0,AG1433-R1433),0),0),0)</f>
        <v>0</v>
      </c>
      <c r="BB1433" s="209" t="str">
        <f>_xlfn.XLOOKUP(U1433,'Lista Suspensa'!$AA$20:$AA$23,'Lista Suspensa'!$AB$20:$AB$23,"N/A")</f>
        <v>S</v>
      </c>
    </row>
    <row r="1434" spans="1:54" ht="12" customHeight="1">
      <c r="A1434" s="151" t="s">
        <v>54</v>
      </c>
      <c r="B1434" s="152">
        <v>46112</v>
      </c>
      <c r="C1434" s="153" t="s">
        <v>55</v>
      </c>
      <c r="D1434" s="153" t="s">
        <v>56</v>
      </c>
      <c r="E1434" s="244">
        <v>95188070</v>
      </c>
      <c r="F1434" s="144" t="s">
        <v>3190</v>
      </c>
      <c r="G1434" s="230"/>
      <c r="H1434" s="154">
        <v>27820</v>
      </c>
      <c r="I1434" s="153">
        <v>50</v>
      </c>
      <c r="J1434" s="148" t="s">
        <v>58</v>
      </c>
      <c r="K1434" s="153" t="s">
        <v>59</v>
      </c>
      <c r="L1434" s="153"/>
      <c r="M1434" s="153"/>
      <c r="N1434" s="153"/>
      <c r="O1434" s="155">
        <v>11973108251</v>
      </c>
      <c r="P1434" s="156" t="s">
        <v>60</v>
      </c>
      <c r="Q1434" s="157" t="s">
        <v>110</v>
      </c>
      <c r="R1434" s="158">
        <v>46148</v>
      </c>
      <c r="S1434" s="159"/>
      <c r="T1434" s="159" t="s">
        <v>62</v>
      </c>
      <c r="U1434" s="159" t="s">
        <v>111</v>
      </c>
      <c r="V1434" s="154">
        <v>46148</v>
      </c>
      <c r="W1434" s="154"/>
      <c r="X1434" s="154"/>
      <c r="Y1434" s="160"/>
      <c r="Z1434" s="160" t="s">
        <v>65</v>
      </c>
      <c r="AA1434" s="153">
        <v>153</v>
      </c>
      <c r="AB1434" s="153">
        <v>1.7</v>
      </c>
      <c r="AC1434" s="182">
        <f t="shared" si="46"/>
        <v>52.941176470588239</v>
      </c>
      <c r="AD1434" s="153" t="str">
        <f t="shared" si="47"/>
        <v>OBESIDADE III</v>
      </c>
      <c r="AE1434" s="233" t="s">
        <v>66</v>
      </c>
      <c r="AF1434" s="153"/>
      <c r="AG1434" s="159"/>
      <c r="AH1434" s="153"/>
      <c r="AI1434" s="161"/>
      <c r="AJ1434" s="153"/>
      <c r="AK1434" s="153"/>
      <c r="AL1434" s="207" t="s">
        <v>143</v>
      </c>
      <c r="AM1434" s="207"/>
      <c r="AN1434" s="207"/>
      <c r="AO1434" s="207" t="str">
        <f ca="1">IF(R1434="","",IF(R1434&gt;TODAY(),"0 meses",DATEDIF(R1434,TODAY(),"m") &amp; " meses"))</f>
        <v>1 meses</v>
      </c>
      <c r="AP1434" s="147" t="s">
        <v>67</v>
      </c>
      <c r="AQ1434" s="147" t="s">
        <v>67</v>
      </c>
      <c r="AR1434" s="147"/>
      <c r="AS1434" s="209" t="s">
        <v>68</v>
      </c>
      <c r="AT1434" s="223" t="str">
        <f>MONTH(B1434)&amp;"/"&amp;YEAR(B1434)</f>
        <v>3/2026</v>
      </c>
      <c r="AU1434" s="223">
        <f>WEEKNUM(B1434)-WEEKNUM(EOMONTH(B1434,-1)+1)+1</f>
        <v>5</v>
      </c>
      <c r="AV1434" s="209" t="str">
        <f>MONTH(R1434)&amp;"/"&amp;YEAR(R1434)</f>
        <v>5/2026</v>
      </c>
      <c r="AW1434" s="209">
        <f>WEEKNUM(R1434)-WEEKNUM(EOMONTH(R1434,-1)+1)+1</f>
        <v>2</v>
      </c>
      <c r="AX1434" s="209">
        <f>IF(BB1434="S",IF(Q1434="1. Aceitou o programa",R1434-B1434,0),0)</f>
        <v>36</v>
      </c>
      <c r="AY1434" s="209">
        <f>IF(BB1434="S",IF(AND(S1434&lt;&gt;"",R1434&lt;&gt;""),S1434-R1434,0),0)</f>
        <v>0</v>
      </c>
      <c r="AZ1434" s="209">
        <f>IF(BB1434="S",IF(Q1434="1. Aceitou o programa",IF(OR(X1434="Não se Aplica",X1434=""),IF(OR(W1434="Não se Aplica",W1434=""),0,W1434-V1434),AVERAGE(X1434-W1434,W1434-V1434)),0),0)</f>
        <v>0</v>
      </c>
      <c r="BA1434" s="209">
        <f>IF(BB1434="S",IF(AND(Q1434="1. Aceitou o programa",AH1434="Realizada"),IFERROR(IF(AG1434="",0,AG1434-R1434),0),0),0)</f>
        <v>0</v>
      </c>
      <c r="BB1434" s="209" t="str">
        <f>_xlfn.XLOOKUP(U1434,'Lista Suspensa'!$AA$20:$AA$23,'Lista Suspensa'!$AB$20:$AB$23,"N/A")</f>
        <v>S</v>
      </c>
    </row>
    <row r="1435" spans="1:54" ht="12" customHeight="1">
      <c r="A1435" s="151" t="s">
        <v>54</v>
      </c>
      <c r="B1435" s="152">
        <v>46112</v>
      </c>
      <c r="C1435" s="153" t="s">
        <v>55</v>
      </c>
      <c r="D1435" s="153" t="s">
        <v>56</v>
      </c>
      <c r="E1435" s="244">
        <v>95101648</v>
      </c>
      <c r="F1435" s="144" t="s">
        <v>3191</v>
      </c>
      <c r="G1435" s="230"/>
      <c r="H1435" s="154">
        <v>27834</v>
      </c>
      <c r="I1435" s="153">
        <v>50</v>
      </c>
      <c r="J1435" s="148" t="s">
        <v>70</v>
      </c>
      <c r="K1435" s="153" t="s">
        <v>59</v>
      </c>
      <c r="L1435" s="153"/>
      <c r="M1435" s="153"/>
      <c r="N1435" s="153"/>
      <c r="O1435" s="155">
        <v>11999589398</v>
      </c>
      <c r="P1435" s="156" t="s">
        <v>60</v>
      </c>
      <c r="Q1435" s="157" t="s">
        <v>110</v>
      </c>
      <c r="R1435" s="158">
        <v>46148</v>
      </c>
      <c r="S1435" s="159"/>
      <c r="T1435" s="159" t="s">
        <v>62</v>
      </c>
      <c r="U1435" s="159" t="s">
        <v>111</v>
      </c>
      <c r="V1435" s="154">
        <v>46148</v>
      </c>
      <c r="W1435" s="154" t="s">
        <v>126</v>
      </c>
      <c r="X1435" s="154" t="s">
        <v>126</v>
      </c>
      <c r="Y1435" s="160"/>
      <c r="Z1435" s="160" t="s">
        <v>128</v>
      </c>
      <c r="AA1435" s="153">
        <v>134</v>
      </c>
      <c r="AB1435" s="153">
        <v>1.65</v>
      </c>
      <c r="AC1435" s="182">
        <f t="shared" si="46"/>
        <v>49.219467401285591</v>
      </c>
      <c r="AD1435" s="153" t="str">
        <f t="shared" si="47"/>
        <v>OBESIDADE III</v>
      </c>
      <c r="AE1435" s="233" t="s">
        <v>135</v>
      </c>
      <c r="AF1435" s="153"/>
      <c r="AG1435" s="159"/>
      <c r="AH1435" s="153"/>
      <c r="AI1435" s="161"/>
      <c r="AJ1435" s="153"/>
      <c r="AK1435" s="153"/>
      <c r="AL1435" s="207" t="s">
        <v>131</v>
      </c>
      <c r="AM1435" s="207"/>
      <c r="AN1435" s="207"/>
      <c r="AO1435" s="207" t="str">
        <f ca="1">IF(R1435="","",IF(R1435&gt;TODAY(),"0 meses",DATEDIF(R1435,TODAY(),"m") &amp; " meses"))</f>
        <v>1 meses</v>
      </c>
      <c r="AP1435" s="147" t="s">
        <v>67</v>
      </c>
      <c r="AQ1435" s="147" t="s">
        <v>67</v>
      </c>
      <c r="AR1435" s="147"/>
      <c r="AS1435" s="209" t="s">
        <v>68</v>
      </c>
      <c r="AT1435" s="223" t="str">
        <f>MONTH(B1435)&amp;"/"&amp;YEAR(B1435)</f>
        <v>3/2026</v>
      </c>
      <c r="AU1435" s="223">
        <f>WEEKNUM(B1435)-WEEKNUM(EOMONTH(B1435,-1)+1)+1</f>
        <v>5</v>
      </c>
      <c r="AV1435" s="209" t="str">
        <f>MONTH(R1435)&amp;"/"&amp;YEAR(R1435)</f>
        <v>5/2026</v>
      </c>
      <c r="AW1435" s="209">
        <f>WEEKNUM(R1435)-WEEKNUM(EOMONTH(R1435,-1)+1)+1</f>
        <v>2</v>
      </c>
      <c r="AX1435" s="209">
        <f>IF(BB1435="S",IF(Q1435="1. Aceitou o programa",R1435-B1435,0),0)</f>
        <v>36</v>
      </c>
      <c r="AY1435" s="209">
        <f>IF(BB1435="S",IF(AND(S1435&lt;&gt;"",R1435&lt;&gt;""),S1435-R1435,0),0)</f>
        <v>0</v>
      </c>
      <c r="AZ1435" s="209">
        <f>IF(BB1435="S",IF(Q1435="1. Aceitou o programa",IF(OR(X1435="Não se Aplica",X1435=""),IF(OR(W1435="Não se Aplica",W1435=""),0,W1435-V1435),AVERAGE(X1435-W1435,W1435-V1435)),0),0)</f>
        <v>0</v>
      </c>
      <c r="BA1435" s="209">
        <f>IF(BB1435="S",IF(AND(Q1435="1. Aceitou o programa",AH1435="Realizada"),IFERROR(IF(AG1435="",0,AG1435-R1435),0),0),0)</f>
        <v>0</v>
      </c>
      <c r="BB1435" s="209" t="str">
        <f>_xlfn.XLOOKUP(U1435,'Lista Suspensa'!$AA$20:$AA$23,'Lista Suspensa'!$AB$20:$AB$23,"N/A")</f>
        <v>S</v>
      </c>
    </row>
    <row r="1436" spans="1:54" ht="12" customHeight="1">
      <c r="A1436" s="151" t="s">
        <v>54</v>
      </c>
      <c r="B1436" s="152">
        <v>46112</v>
      </c>
      <c r="C1436" s="153" t="s">
        <v>55</v>
      </c>
      <c r="D1436" s="153" t="s">
        <v>56</v>
      </c>
      <c r="E1436" s="244">
        <v>87489802</v>
      </c>
      <c r="F1436" s="144" t="s">
        <v>3192</v>
      </c>
      <c r="G1436" s="230"/>
      <c r="H1436" s="154">
        <v>28028</v>
      </c>
      <c r="I1436" s="153">
        <v>49</v>
      </c>
      <c r="J1436" s="148" t="s">
        <v>70</v>
      </c>
      <c r="K1436" s="153" t="s">
        <v>59</v>
      </c>
      <c r="L1436" s="153"/>
      <c r="M1436" s="153"/>
      <c r="N1436" s="153"/>
      <c r="O1436" s="155">
        <v>11981001249</v>
      </c>
      <c r="P1436" s="156" t="s">
        <v>60</v>
      </c>
      <c r="Q1436" s="157" t="s">
        <v>110</v>
      </c>
      <c r="R1436" s="158">
        <v>46148</v>
      </c>
      <c r="S1436" s="159"/>
      <c r="T1436" s="159" t="s">
        <v>62</v>
      </c>
      <c r="U1436" s="159" t="s">
        <v>111</v>
      </c>
      <c r="V1436" s="154">
        <v>46148</v>
      </c>
      <c r="W1436" s="154"/>
      <c r="X1436" s="154"/>
      <c r="Y1436" s="160"/>
      <c r="Z1436" s="160" t="s">
        <v>128</v>
      </c>
      <c r="AA1436" s="153">
        <v>114</v>
      </c>
      <c r="AB1436" s="153">
        <v>1.6</v>
      </c>
      <c r="AC1436" s="182">
        <f t="shared" si="46"/>
        <v>44.531249999999993</v>
      </c>
      <c r="AD1436" s="153" t="str">
        <f t="shared" si="47"/>
        <v>OBESIDADE III</v>
      </c>
      <c r="AE1436" s="233" t="s">
        <v>225</v>
      </c>
      <c r="AF1436" s="153"/>
      <c r="AG1436" s="159"/>
      <c r="AH1436" s="153"/>
      <c r="AI1436" s="161"/>
      <c r="AJ1436" s="153"/>
      <c r="AK1436" s="153"/>
      <c r="AL1436" s="207" t="s">
        <v>131</v>
      </c>
      <c r="AM1436" s="207"/>
      <c r="AN1436" s="207"/>
      <c r="AO1436" s="207" t="str">
        <f ca="1">IF(R1436="","",IF(R1436&gt;TODAY(),"0 meses",DATEDIF(R1436,TODAY(),"m") &amp; " meses"))</f>
        <v>1 meses</v>
      </c>
      <c r="AP1436" s="147" t="s">
        <v>67</v>
      </c>
      <c r="AQ1436" s="147" t="s">
        <v>67</v>
      </c>
      <c r="AR1436" s="147"/>
      <c r="AS1436" s="209" t="s">
        <v>68</v>
      </c>
      <c r="AT1436" s="223" t="str">
        <f>MONTH(B1436)&amp;"/"&amp;YEAR(B1436)</f>
        <v>3/2026</v>
      </c>
      <c r="AU1436" s="223">
        <f>WEEKNUM(B1436)-WEEKNUM(EOMONTH(B1436,-1)+1)+1</f>
        <v>5</v>
      </c>
      <c r="AV1436" s="209" t="str">
        <f>MONTH(R1436)&amp;"/"&amp;YEAR(R1436)</f>
        <v>5/2026</v>
      </c>
      <c r="AW1436" s="209">
        <f>WEEKNUM(R1436)-WEEKNUM(EOMONTH(R1436,-1)+1)+1</f>
        <v>2</v>
      </c>
      <c r="AX1436" s="209">
        <f>IF(BB1436="S",IF(Q1436="1. Aceitou o programa",R1436-B1436,0),0)</f>
        <v>36</v>
      </c>
      <c r="AY1436" s="209">
        <f>IF(BB1436="S",IF(AND(S1436&lt;&gt;"",R1436&lt;&gt;""),S1436-R1436,0),0)</f>
        <v>0</v>
      </c>
      <c r="AZ1436" s="209">
        <f>IF(BB1436="S",IF(Q1436="1. Aceitou o programa",IF(OR(X1436="Não se Aplica",X1436=""),IF(OR(W1436="Não se Aplica",W1436=""),0,W1436-V1436),AVERAGE(X1436-W1436,W1436-V1436)),0),0)</f>
        <v>0</v>
      </c>
      <c r="BA1436" s="209">
        <f>IF(BB1436="S",IF(AND(Q1436="1. Aceitou o programa",AH1436="Realizada"),IFERROR(IF(AG1436="",0,AG1436-R1436),0),0),0)</f>
        <v>0</v>
      </c>
      <c r="BB1436" s="209" t="str">
        <f>_xlfn.XLOOKUP(U1436,'Lista Suspensa'!$AA$20:$AA$23,'Lista Suspensa'!$AB$20:$AB$23,"N/A")</f>
        <v>S</v>
      </c>
    </row>
    <row r="1437" spans="1:54" ht="12" customHeight="1">
      <c r="A1437" s="151" t="s">
        <v>54</v>
      </c>
      <c r="B1437" s="152">
        <v>46112</v>
      </c>
      <c r="C1437" s="153" t="s">
        <v>55</v>
      </c>
      <c r="D1437" s="153" t="s">
        <v>56</v>
      </c>
      <c r="E1437" s="244">
        <v>87492399</v>
      </c>
      <c r="F1437" s="144" t="s">
        <v>3193</v>
      </c>
      <c r="G1437" s="230"/>
      <c r="H1437" s="154">
        <v>28247</v>
      </c>
      <c r="I1437" s="153">
        <v>49</v>
      </c>
      <c r="J1437" s="148" t="s">
        <v>70</v>
      </c>
      <c r="K1437" s="153" t="s">
        <v>59</v>
      </c>
      <c r="L1437" s="153"/>
      <c r="M1437" s="153"/>
      <c r="N1437" s="153"/>
      <c r="O1437" s="155">
        <v>11954933498</v>
      </c>
      <c r="P1437" s="156" t="s">
        <v>60</v>
      </c>
      <c r="Q1437" s="157" t="s">
        <v>110</v>
      </c>
      <c r="R1437" s="158">
        <v>46148</v>
      </c>
      <c r="S1437" s="159"/>
      <c r="T1437" s="159" t="s">
        <v>62</v>
      </c>
      <c r="U1437" s="159" t="s">
        <v>111</v>
      </c>
      <c r="V1437" s="154">
        <v>46148</v>
      </c>
      <c r="W1437" s="154" t="s">
        <v>126</v>
      </c>
      <c r="X1437" s="154" t="s">
        <v>126</v>
      </c>
      <c r="Y1437" s="160"/>
      <c r="Z1437" s="160" t="s">
        <v>128</v>
      </c>
      <c r="AA1437" s="153">
        <v>79</v>
      </c>
      <c r="AB1437" s="153">
        <v>1.62</v>
      </c>
      <c r="AC1437" s="182">
        <f t="shared" si="46"/>
        <v>30.102118579484827</v>
      </c>
      <c r="AD1437" s="153" t="str">
        <f t="shared" si="47"/>
        <v>OBESIDADE I</v>
      </c>
      <c r="AE1437" s="233" t="s">
        <v>135</v>
      </c>
      <c r="AF1437" s="153"/>
      <c r="AG1437" s="159"/>
      <c r="AH1437" s="153"/>
      <c r="AI1437" s="161"/>
      <c r="AJ1437" s="153"/>
      <c r="AK1437" s="153"/>
      <c r="AL1437" s="207" t="s">
        <v>136</v>
      </c>
      <c r="AM1437" s="207"/>
      <c r="AN1437" s="207"/>
      <c r="AO1437" s="207" t="str">
        <f ca="1">IF(R1437="","",IF(R1437&gt;TODAY(),"0 meses",DATEDIF(R1437,TODAY(),"m") &amp; " meses"))</f>
        <v>1 meses</v>
      </c>
      <c r="AP1437" s="147" t="s">
        <v>67</v>
      </c>
      <c r="AQ1437" s="147" t="s">
        <v>67</v>
      </c>
      <c r="AR1437" s="147"/>
      <c r="AS1437" s="209" t="s">
        <v>68</v>
      </c>
      <c r="AT1437" s="223" t="str">
        <f>MONTH(B1437)&amp;"/"&amp;YEAR(B1437)</f>
        <v>3/2026</v>
      </c>
      <c r="AU1437" s="223">
        <f>WEEKNUM(B1437)-WEEKNUM(EOMONTH(B1437,-1)+1)+1</f>
        <v>5</v>
      </c>
      <c r="AV1437" s="209" t="str">
        <f>MONTH(R1437)&amp;"/"&amp;YEAR(R1437)</f>
        <v>5/2026</v>
      </c>
      <c r="AW1437" s="209">
        <f>WEEKNUM(R1437)-WEEKNUM(EOMONTH(R1437,-1)+1)+1</f>
        <v>2</v>
      </c>
      <c r="AX1437" s="209">
        <f>IF(BB1437="S",IF(Q1437="1. Aceitou o programa",R1437-B1437,0),0)</f>
        <v>36</v>
      </c>
      <c r="AY1437" s="209">
        <f>IF(BB1437="S",IF(AND(S1437&lt;&gt;"",R1437&lt;&gt;""),S1437-R1437,0),0)</f>
        <v>0</v>
      </c>
      <c r="AZ1437" s="209">
        <f>IF(BB1437="S",IF(Q1437="1. Aceitou o programa",IF(OR(X1437="Não se Aplica",X1437=""),IF(OR(W1437="Não se Aplica",W1437=""),0,W1437-V1437),AVERAGE(X1437-W1437,W1437-V1437)),0),0)</f>
        <v>0</v>
      </c>
      <c r="BA1437" s="209">
        <f>IF(BB1437="S",IF(AND(Q1437="1. Aceitou o programa",AH1437="Realizada"),IFERROR(IF(AG1437="",0,AG1437-R1437),0),0),0)</f>
        <v>0</v>
      </c>
      <c r="BB1437" s="209" t="str">
        <f>_xlfn.XLOOKUP(U1437,'Lista Suspensa'!$AA$20:$AA$23,'Lista Suspensa'!$AB$20:$AB$23,"N/A")</f>
        <v>S</v>
      </c>
    </row>
    <row r="1438" spans="1:54" ht="12" customHeight="1">
      <c r="A1438" s="151" t="s">
        <v>54</v>
      </c>
      <c r="B1438" s="152">
        <v>46112</v>
      </c>
      <c r="C1438" s="153" t="s">
        <v>55</v>
      </c>
      <c r="D1438" s="153" t="s">
        <v>56</v>
      </c>
      <c r="E1438" s="244">
        <v>94686213</v>
      </c>
      <c r="F1438" s="144" t="s">
        <v>3194</v>
      </c>
      <c r="G1438" s="230"/>
      <c r="H1438" s="154">
        <v>28455</v>
      </c>
      <c r="I1438" s="153">
        <v>48</v>
      </c>
      <c r="J1438" s="148" t="s">
        <v>58</v>
      </c>
      <c r="K1438" s="153" t="s">
        <v>59</v>
      </c>
      <c r="L1438" s="153"/>
      <c r="M1438" s="153"/>
      <c r="N1438" s="153"/>
      <c r="O1438" s="155">
        <v>11952997060</v>
      </c>
      <c r="P1438" s="156" t="s">
        <v>60</v>
      </c>
      <c r="Q1438" s="157" t="s">
        <v>110</v>
      </c>
      <c r="R1438" s="158">
        <v>46148</v>
      </c>
      <c r="S1438" s="159"/>
      <c r="T1438" s="159" t="s">
        <v>62</v>
      </c>
      <c r="U1438" s="159" t="s">
        <v>111</v>
      </c>
      <c r="V1438" s="154">
        <v>46148</v>
      </c>
      <c r="W1438" s="154" t="s">
        <v>126</v>
      </c>
      <c r="X1438" s="154" t="s">
        <v>126</v>
      </c>
      <c r="Y1438" s="160"/>
      <c r="Z1438" s="160" t="s">
        <v>128</v>
      </c>
      <c r="AA1438" s="153">
        <v>107</v>
      </c>
      <c r="AB1438" s="153">
        <v>1.92</v>
      </c>
      <c r="AC1438" s="182">
        <f t="shared" si="46"/>
        <v>29.025607638888889</v>
      </c>
      <c r="AD1438" s="153" t="str">
        <f t="shared" si="47"/>
        <v>SOBREPESO</v>
      </c>
      <c r="AE1438" s="233" t="s">
        <v>135</v>
      </c>
      <c r="AF1438" s="153"/>
      <c r="AG1438" s="159"/>
      <c r="AH1438" s="153"/>
      <c r="AI1438" s="161"/>
      <c r="AJ1438" s="153"/>
      <c r="AK1438" s="153"/>
      <c r="AL1438" s="207" t="s">
        <v>1024</v>
      </c>
      <c r="AM1438" s="207"/>
      <c r="AN1438" s="207"/>
      <c r="AO1438" s="207" t="str">
        <f ca="1">IF(R1438="","",IF(R1438&gt;TODAY(),"0 meses",DATEDIF(R1438,TODAY(),"m") &amp; " meses"))</f>
        <v>1 meses</v>
      </c>
      <c r="AP1438" s="147" t="s">
        <v>67</v>
      </c>
      <c r="AQ1438" s="147" t="s">
        <v>67</v>
      </c>
      <c r="AR1438" s="147"/>
      <c r="AS1438" s="209" t="s">
        <v>68</v>
      </c>
      <c r="AT1438" s="223" t="str">
        <f>MONTH(B1438)&amp;"/"&amp;YEAR(B1438)</f>
        <v>3/2026</v>
      </c>
      <c r="AU1438" s="223">
        <f>WEEKNUM(B1438)-WEEKNUM(EOMONTH(B1438,-1)+1)+1</f>
        <v>5</v>
      </c>
      <c r="AV1438" s="209" t="str">
        <f>MONTH(R1438)&amp;"/"&amp;YEAR(R1438)</f>
        <v>5/2026</v>
      </c>
      <c r="AW1438" s="209">
        <f>WEEKNUM(R1438)-WEEKNUM(EOMONTH(R1438,-1)+1)+1</f>
        <v>2</v>
      </c>
      <c r="AX1438" s="209">
        <f>IF(BB1438="S",IF(Q1438="1. Aceitou o programa",R1438-B1438,0),0)</f>
        <v>36</v>
      </c>
      <c r="AY1438" s="209">
        <f>IF(BB1438="S",IF(AND(S1438&lt;&gt;"",R1438&lt;&gt;""),S1438-R1438,0),0)</f>
        <v>0</v>
      </c>
      <c r="AZ1438" s="209">
        <f>IF(BB1438="S",IF(Q1438="1. Aceitou o programa",IF(OR(X1438="Não se Aplica",X1438=""),IF(OR(W1438="Não se Aplica",W1438=""),0,W1438-V1438),AVERAGE(X1438-W1438,W1438-V1438)),0),0)</f>
        <v>0</v>
      </c>
      <c r="BA1438" s="209">
        <f>IF(BB1438="S",IF(AND(Q1438="1. Aceitou o programa",AH1438="Realizada"),IFERROR(IF(AG1438="",0,AG1438-R1438),0),0),0)</f>
        <v>0</v>
      </c>
      <c r="BB1438" s="209" t="str">
        <f>_xlfn.XLOOKUP(U1438,'Lista Suspensa'!$AA$20:$AA$23,'Lista Suspensa'!$AB$20:$AB$23,"N/A")</f>
        <v>S</v>
      </c>
    </row>
    <row r="1439" spans="1:54" ht="12" customHeight="1">
      <c r="A1439" s="151" t="s">
        <v>54</v>
      </c>
      <c r="B1439" s="152">
        <v>46112</v>
      </c>
      <c r="C1439" s="153" t="s">
        <v>55</v>
      </c>
      <c r="D1439" s="153" t="s">
        <v>56</v>
      </c>
      <c r="E1439" s="244">
        <v>92631941</v>
      </c>
      <c r="F1439" s="144" t="s">
        <v>3195</v>
      </c>
      <c r="G1439" s="230"/>
      <c r="H1439" s="154">
        <v>28600</v>
      </c>
      <c r="I1439" s="153">
        <v>48</v>
      </c>
      <c r="J1439" s="148" t="s">
        <v>70</v>
      </c>
      <c r="K1439" s="153" t="s">
        <v>59</v>
      </c>
      <c r="L1439" s="153"/>
      <c r="M1439" s="153"/>
      <c r="N1439" s="153"/>
      <c r="O1439" s="155">
        <v>11961272792</v>
      </c>
      <c r="P1439" s="156" t="s">
        <v>60</v>
      </c>
      <c r="Q1439" s="157" t="s">
        <v>110</v>
      </c>
      <c r="R1439" s="158">
        <v>46148</v>
      </c>
      <c r="S1439" s="159"/>
      <c r="T1439" s="159" t="s">
        <v>62</v>
      </c>
      <c r="U1439" s="159" t="s">
        <v>111</v>
      </c>
      <c r="V1439" s="154">
        <v>46148</v>
      </c>
      <c r="W1439" s="154" t="s">
        <v>126</v>
      </c>
      <c r="X1439" s="154" t="s">
        <v>126</v>
      </c>
      <c r="Y1439" s="160" t="s">
        <v>3196</v>
      </c>
      <c r="Z1439" s="160" t="s">
        <v>128</v>
      </c>
      <c r="AA1439" s="153">
        <v>64</v>
      </c>
      <c r="AB1439" s="153">
        <v>1.54</v>
      </c>
      <c r="AC1439" s="182">
        <f t="shared" si="46"/>
        <v>26.986001011975038</v>
      </c>
      <c r="AD1439" s="153" t="str">
        <f t="shared" si="47"/>
        <v>SOBREPESO</v>
      </c>
      <c r="AE1439" s="233" t="s">
        <v>225</v>
      </c>
      <c r="AF1439" s="153" t="s">
        <v>161</v>
      </c>
      <c r="AG1439" s="159" t="s">
        <v>3197</v>
      </c>
      <c r="AH1439" s="153"/>
      <c r="AI1439" s="161"/>
      <c r="AJ1439" s="153"/>
      <c r="AK1439" s="153"/>
      <c r="AL1439" s="207" t="s">
        <v>136</v>
      </c>
      <c r="AM1439" s="207"/>
      <c r="AN1439" s="207"/>
      <c r="AO1439" s="207" t="str">
        <f ca="1">IF(R1439="","",IF(R1439&gt;TODAY(),"0 meses",DATEDIF(R1439,TODAY(),"m") &amp; " meses"))</f>
        <v>1 meses</v>
      </c>
      <c r="AP1439" s="147" t="s">
        <v>67</v>
      </c>
      <c r="AQ1439" s="147" t="s">
        <v>67</v>
      </c>
      <c r="AR1439" s="147"/>
      <c r="AS1439" s="209" t="s">
        <v>68</v>
      </c>
      <c r="AT1439" s="223" t="str">
        <f>MONTH(B1439)&amp;"/"&amp;YEAR(B1439)</f>
        <v>3/2026</v>
      </c>
      <c r="AU1439" s="223">
        <f>WEEKNUM(B1439)-WEEKNUM(EOMONTH(B1439,-1)+1)+1</f>
        <v>5</v>
      </c>
      <c r="AV1439" s="209" t="str">
        <f>MONTH(R1439)&amp;"/"&amp;YEAR(R1439)</f>
        <v>5/2026</v>
      </c>
      <c r="AW1439" s="209">
        <f>WEEKNUM(R1439)-WEEKNUM(EOMONTH(R1439,-1)+1)+1</f>
        <v>2</v>
      </c>
      <c r="AX1439" s="209">
        <f>IF(BB1439="S",IF(Q1439="1. Aceitou o programa",R1439-B1439,0),0)</f>
        <v>36</v>
      </c>
      <c r="AY1439" s="209">
        <f>IF(BB1439="S",IF(AND(S1439&lt;&gt;"",R1439&lt;&gt;""),S1439-R1439,0),0)</f>
        <v>0</v>
      </c>
      <c r="AZ1439" s="209">
        <f>IF(BB1439="S",IF(Q1439="1. Aceitou o programa",IF(OR(X1439="Não se Aplica",X1439=""),IF(OR(W1439="Não se Aplica",W1439=""),0,W1439-V1439),AVERAGE(X1439-W1439,W1439-V1439)),0),0)</f>
        <v>0</v>
      </c>
      <c r="BA1439" s="209">
        <f>IF(BB1439="S",IF(AND(Q1439="1. Aceitou o programa",AH1439="Realizada"),IFERROR(IF(AG1439="",0,AG1439-R1439),0),0),0)</f>
        <v>0</v>
      </c>
      <c r="BB1439" s="209" t="str">
        <f>_xlfn.XLOOKUP(U1439,'Lista Suspensa'!$AA$20:$AA$23,'Lista Suspensa'!$AB$20:$AB$23,"N/A")</f>
        <v>S</v>
      </c>
    </row>
    <row r="1440" spans="1:54" ht="12" customHeight="1">
      <c r="A1440" s="151" t="s">
        <v>54</v>
      </c>
      <c r="B1440" s="152">
        <v>46112</v>
      </c>
      <c r="C1440" s="153" t="s">
        <v>55</v>
      </c>
      <c r="D1440" s="153" t="s">
        <v>56</v>
      </c>
      <c r="E1440" s="244">
        <v>95418795</v>
      </c>
      <c r="F1440" s="144" t="s">
        <v>3198</v>
      </c>
      <c r="G1440" s="230"/>
      <c r="H1440" s="154">
        <v>28914</v>
      </c>
      <c r="I1440" s="153">
        <v>47</v>
      </c>
      <c r="J1440" s="148" t="s">
        <v>58</v>
      </c>
      <c r="K1440" s="153" t="s">
        <v>59</v>
      </c>
      <c r="L1440" s="153"/>
      <c r="M1440" s="153"/>
      <c r="N1440" s="153"/>
      <c r="O1440" s="155">
        <v>11962070676</v>
      </c>
      <c r="P1440" s="156" t="s">
        <v>60</v>
      </c>
      <c r="Q1440" s="157" t="s">
        <v>110</v>
      </c>
      <c r="R1440" s="158">
        <v>46148</v>
      </c>
      <c r="S1440" s="159"/>
      <c r="T1440" s="159" t="s">
        <v>62</v>
      </c>
      <c r="U1440" s="159" t="s">
        <v>111</v>
      </c>
      <c r="V1440" s="154">
        <v>46148</v>
      </c>
      <c r="W1440" s="154" t="s">
        <v>126</v>
      </c>
      <c r="X1440" s="154" t="s">
        <v>126</v>
      </c>
      <c r="Y1440" s="160"/>
      <c r="Z1440" s="160" t="s">
        <v>128</v>
      </c>
      <c r="AA1440" s="153">
        <v>128</v>
      </c>
      <c r="AB1440" s="153">
        <v>1.95</v>
      </c>
      <c r="AC1440" s="182">
        <f t="shared" si="46"/>
        <v>33.6620644312952</v>
      </c>
      <c r="AD1440" s="153" t="str">
        <f t="shared" si="47"/>
        <v>OBESIDADE I</v>
      </c>
      <c r="AE1440" s="233" t="s">
        <v>225</v>
      </c>
      <c r="AF1440" s="153"/>
      <c r="AG1440" s="159"/>
      <c r="AH1440" s="153"/>
      <c r="AI1440" s="161"/>
      <c r="AJ1440" s="153"/>
      <c r="AK1440" s="153"/>
      <c r="AL1440" s="207" t="s">
        <v>131</v>
      </c>
      <c r="AM1440" s="207"/>
      <c r="AN1440" s="207"/>
      <c r="AO1440" s="207" t="str">
        <f ca="1">IF(R1440="","",IF(R1440&gt;TODAY(),"0 meses",DATEDIF(R1440,TODAY(),"m") &amp; " meses"))</f>
        <v>1 meses</v>
      </c>
      <c r="AP1440" s="147" t="s">
        <v>67</v>
      </c>
      <c r="AQ1440" s="147" t="s">
        <v>67</v>
      </c>
      <c r="AR1440" s="147"/>
      <c r="AS1440" s="209" t="s">
        <v>68</v>
      </c>
      <c r="AT1440" s="223" t="str">
        <f>MONTH(B1440)&amp;"/"&amp;YEAR(B1440)</f>
        <v>3/2026</v>
      </c>
      <c r="AU1440" s="223">
        <f>WEEKNUM(B1440)-WEEKNUM(EOMONTH(B1440,-1)+1)+1</f>
        <v>5</v>
      </c>
      <c r="AV1440" s="209" t="str">
        <f>MONTH(R1440)&amp;"/"&amp;YEAR(R1440)</f>
        <v>5/2026</v>
      </c>
      <c r="AW1440" s="209">
        <f>WEEKNUM(R1440)-WEEKNUM(EOMONTH(R1440,-1)+1)+1</f>
        <v>2</v>
      </c>
      <c r="AX1440" s="209">
        <f>IF(BB1440="S",IF(Q1440="1. Aceitou o programa",R1440-B1440,0),0)</f>
        <v>36</v>
      </c>
      <c r="AY1440" s="209">
        <f>IF(BB1440="S",IF(AND(S1440&lt;&gt;"",R1440&lt;&gt;""),S1440-R1440,0),0)</f>
        <v>0</v>
      </c>
      <c r="AZ1440" s="209">
        <f>IF(BB1440="S",IF(Q1440="1. Aceitou o programa",IF(OR(X1440="Não se Aplica",X1440=""),IF(OR(W1440="Não se Aplica",W1440=""),0,W1440-V1440),AVERAGE(X1440-W1440,W1440-V1440)),0),0)</f>
        <v>0</v>
      </c>
      <c r="BA1440" s="209">
        <f>IF(BB1440="S",IF(AND(Q1440="1. Aceitou o programa",AH1440="Realizada"),IFERROR(IF(AG1440="",0,AG1440-R1440),0),0),0)</f>
        <v>0</v>
      </c>
      <c r="BB1440" s="209" t="str">
        <f>_xlfn.XLOOKUP(U1440,'Lista Suspensa'!$AA$20:$AA$23,'Lista Suspensa'!$AB$20:$AB$23,"N/A")</f>
        <v>S</v>
      </c>
    </row>
    <row r="1441" spans="1:54" ht="12" customHeight="1">
      <c r="A1441" s="151" t="s">
        <v>54</v>
      </c>
      <c r="B1441" s="152">
        <v>46112</v>
      </c>
      <c r="C1441" s="153" t="s">
        <v>55</v>
      </c>
      <c r="D1441" s="153" t="s">
        <v>56</v>
      </c>
      <c r="E1441" s="244">
        <v>92864438</v>
      </c>
      <c r="F1441" s="144" t="s">
        <v>3199</v>
      </c>
      <c r="G1441" s="230"/>
      <c r="H1441" s="154">
        <v>29105</v>
      </c>
      <c r="I1441" s="153">
        <v>46</v>
      </c>
      <c r="J1441" s="148" t="s">
        <v>70</v>
      </c>
      <c r="K1441" s="153" t="s">
        <v>59</v>
      </c>
      <c r="L1441" s="153"/>
      <c r="M1441" s="153"/>
      <c r="N1441" s="153"/>
      <c r="O1441" s="155">
        <v>11965239797</v>
      </c>
      <c r="P1441" s="156" t="s">
        <v>60</v>
      </c>
      <c r="Q1441" s="157" t="s">
        <v>110</v>
      </c>
      <c r="R1441" s="158">
        <v>46148</v>
      </c>
      <c r="S1441" s="159"/>
      <c r="T1441" s="159" t="s">
        <v>62</v>
      </c>
      <c r="U1441" s="159" t="s">
        <v>111</v>
      </c>
      <c r="V1441" s="154">
        <v>46148</v>
      </c>
      <c r="W1441" s="154"/>
      <c r="X1441" s="154"/>
      <c r="Y1441" s="160"/>
      <c r="Z1441" s="160" t="s">
        <v>128</v>
      </c>
      <c r="AA1441" s="153">
        <v>130</v>
      </c>
      <c r="AB1441" s="153">
        <v>1.69</v>
      </c>
      <c r="AC1441" s="182">
        <f t="shared" si="46"/>
        <v>45.516613563950848</v>
      </c>
      <c r="AD1441" s="153" t="str">
        <f t="shared" si="47"/>
        <v>OBESIDADE III</v>
      </c>
      <c r="AE1441" s="233" t="s">
        <v>66</v>
      </c>
      <c r="AF1441" s="153"/>
      <c r="AG1441" s="159"/>
      <c r="AH1441" s="153"/>
      <c r="AI1441" s="161"/>
      <c r="AJ1441" s="153"/>
      <c r="AK1441" s="153"/>
      <c r="AL1441" s="207" t="s">
        <v>131</v>
      </c>
      <c r="AM1441" s="207"/>
      <c r="AN1441" s="207"/>
      <c r="AO1441" s="207" t="str">
        <f ca="1">IF(R1441="","",IF(R1441&gt;TODAY(),"0 meses",DATEDIF(R1441,TODAY(),"m") &amp; " meses"))</f>
        <v>1 meses</v>
      </c>
      <c r="AP1441" s="147" t="s">
        <v>67</v>
      </c>
      <c r="AQ1441" s="147" t="s">
        <v>67</v>
      </c>
      <c r="AR1441" s="147"/>
      <c r="AS1441" s="209" t="s">
        <v>68</v>
      </c>
      <c r="AT1441" s="223" t="str">
        <f>MONTH(B1441)&amp;"/"&amp;YEAR(B1441)</f>
        <v>3/2026</v>
      </c>
      <c r="AU1441" s="223">
        <f>WEEKNUM(B1441)-WEEKNUM(EOMONTH(B1441,-1)+1)+1</f>
        <v>5</v>
      </c>
      <c r="AV1441" s="209" t="str">
        <f>MONTH(R1441)&amp;"/"&amp;YEAR(R1441)</f>
        <v>5/2026</v>
      </c>
      <c r="AW1441" s="209">
        <f>WEEKNUM(R1441)-WEEKNUM(EOMONTH(R1441,-1)+1)+1</f>
        <v>2</v>
      </c>
      <c r="AX1441" s="209">
        <f>IF(BB1441="S",IF(Q1441="1. Aceitou o programa",R1441-B1441,0),0)</f>
        <v>36</v>
      </c>
      <c r="AY1441" s="209">
        <f>IF(BB1441="S",IF(AND(S1441&lt;&gt;"",R1441&lt;&gt;""),S1441-R1441,0),0)</f>
        <v>0</v>
      </c>
      <c r="AZ1441" s="209">
        <f>IF(BB1441="S",IF(Q1441="1. Aceitou o programa",IF(OR(X1441="Não se Aplica",X1441=""),IF(OR(W1441="Não se Aplica",W1441=""),0,W1441-V1441),AVERAGE(X1441-W1441,W1441-V1441)),0),0)</f>
        <v>0</v>
      </c>
      <c r="BA1441" s="209">
        <f>IF(BB1441="S",IF(AND(Q1441="1. Aceitou o programa",AH1441="Realizada"),IFERROR(IF(AG1441="",0,AG1441-R1441),0),0),0)</f>
        <v>0</v>
      </c>
      <c r="BB1441" s="209" t="str">
        <f>_xlfn.XLOOKUP(U1441,'Lista Suspensa'!$AA$20:$AA$23,'Lista Suspensa'!$AB$20:$AB$23,"N/A")</f>
        <v>S</v>
      </c>
    </row>
    <row r="1442" spans="1:54" ht="12" customHeight="1">
      <c r="A1442" s="151" t="s">
        <v>54</v>
      </c>
      <c r="B1442" s="152">
        <v>46112</v>
      </c>
      <c r="C1442" s="153" t="s">
        <v>55</v>
      </c>
      <c r="D1442" s="153" t="s">
        <v>56</v>
      </c>
      <c r="E1442" s="244">
        <v>94916833</v>
      </c>
      <c r="F1442" s="144" t="s">
        <v>3200</v>
      </c>
      <c r="G1442" s="230"/>
      <c r="H1442" s="154">
        <v>29124</v>
      </c>
      <c r="I1442" s="153">
        <v>46</v>
      </c>
      <c r="J1442" s="148" t="s">
        <v>70</v>
      </c>
      <c r="K1442" s="153" t="s">
        <v>59</v>
      </c>
      <c r="L1442" s="153"/>
      <c r="M1442" s="153"/>
      <c r="N1442" s="153"/>
      <c r="O1442" s="155">
        <v>11947846351</v>
      </c>
      <c r="P1442" s="156" t="s">
        <v>60</v>
      </c>
      <c r="Q1442" s="157" t="s">
        <v>110</v>
      </c>
      <c r="R1442" s="158">
        <v>46148</v>
      </c>
      <c r="S1442" s="159"/>
      <c r="T1442" s="159" t="s">
        <v>62</v>
      </c>
      <c r="U1442" s="159" t="s">
        <v>111</v>
      </c>
      <c r="V1442" s="154">
        <v>46149</v>
      </c>
      <c r="W1442" s="154" t="s">
        <v>126</v>
      </c>
      <c r="X1442" s="154" t="s">
        <v>126</v>
      </c>
      <c r="Y1442" s="160"/>
      <c r="Z1442" s="160" t="s">
        <v>128</v>
      </c>
      <c r="AA1442" s="153">
        <v>115</v>
      </c>
      <c r="AB1442" s="153">
        <v>1.63</v>
      </c>
      <c r="AC1442" s="182">
        <f t="shared" si="46"/>
        <v>43.283525913658778</v>
      </c>
      <c r="AD1442" s="153" t="str">
        <f t="shared" si="47"/>
        <v>OBESIDADE III</v>
      </c>
      <c r="AE1442" s="233" t="s">
        <v>1264</v>
      </c>
      <c r="AF1442" s="153"/>
      <c r="AG1442" s="159"/>
      <c r="AH1442" s="153"/>
      <c r="AI1442" s="161"/>
      <c r="AJ1442" s="153"/>
      <c r="AK1442" s="153"/>
      <c r="AL1442" s="207" t="s">
        <v>131</v>
      </c>
      <c r="AM1442" s="207"/>
      <c r="AN1442" s="207"/>
      <c r="AO1442" s="207" t="str">
        <f ca="1">IF(R1442="","",IF(R1442&gt;TODAY(),"0 meses",DATEDIF(R1442,TODAY(),"m") &amp; " meses"))</f>
        <v>1 meses</v>
      </c>
      <c r="AP1442" s="147" t="s">
        <v>67</v>
      </c>
      <c r="AQ1442" s="147" t="s">
        <v>67</v>
      </c>
      <c r="AR1442" s="147"/>
      <c r="AS1442" s="209" t="s">
        <v>68</v>
      </c>
      <c r="AT1442" s="223" t="str">
        <f>MONTH(B1442)&amp;"/"&amp;YEAR(B1442)</f>
        <v>3/2026</v>
      </c>
      <c r="AU1442" s="223">
        <f>WEEKNUM(B1442)-WEEKNUM(EOMONTH(B1442,-1)+1)+1</f>
        <v>5</v>
      </c>
      <c r="AV1442" s="209" t="str">
        <f>MONTH(R1442)&amp;"/"&amp;YEAR(R1442)</f>
        <v>5/2026</v>
      </c>
      <c r="AW1442" s="209">
        <f>WEEKNUM(R1442)-WEEKNUM(EOMONTH(R1442,-1)+1)+1</f>
        <v>2</v>
      </c>
      <c r="AX1442" s="209">
        <f>IF(BB1442="S",IF(Q1442="1. Aceitou o programa",R1442-B1442,0),0)</f>
        <v>36</v>
      </c>
      <c r="AY1442" s="209">
        <f>IF(BB1442="S",IF(AND(S1442&lt;&gt;"",R1442&lt;&gt;""),S1442-R1442,0),0)</f>
        <v>0</v>
      </c>
      <c r="AZ1442" s="209">
        <f>IF(BB1442="S",IF(Q1442="1. Aceitou o programa",IF(OR(X1442="Não se Aplica",X1442=""),IF(OR(W1442="Não se Aplica",W1442=""),0,W1442-V1442),AVERAGE(X1442-W1442,W1442-V1442)),0),0)</f>
        <v>0</v>
      </c>
      <c r="BA1442" s="209">
        <f>IF(BB1442="S",IF(AND(Q1442="1. Aceitou o programa",AH1442="Realizada"),IFERROR(IF(AG1442="",0,AG1442-R1442),0),0),0)</f>
        <v>0</v>
      </c>
      <c r="BB1442" s="209" t="str">
        <f>_xlfn.XLOOKUP(U1442,'Lista Suspensa'!$AA$20:$AA$23,'Lista Suspensa'!$AB$20:$AB$23,"N/A")</f>
        <v>S</v>
      </c>
    </row>
    <row r="1443" spans="1:54" ht="12" customHeight="1">
      <c r="A1443" s="151" t="s">
        <v>54</v>
      </c>
      <c r="B1443" s="152">
        <v>46112</v>
      </c>
      <c r="C1443" s="153" t="s">
        <v>55</v>
      </c>
      <c r="D1443" s="153" t="s">
        <v>56</v>
      </c>
      <c r="E1443" s="244">
        <v>93862581</v>
      </c>
      <c r="F1443" s="144" t="s">
        <v>3201</v>
      </c>
      <c r="G1443" s="230"/>
      <c r="H1443" s="154">
        <v>29165</v>
      </c>
      <c r="I1443" s="153">
        <v>46</v>
      </c>
      <c r="J1443" s="148" t="s">
        <v>70</v>
      </c>
      <c r="K1443" s="153" t="s">
        <v>59</v>
      </c>
      <c r="L1443" s="153"/>
      <c r="M1443" s="153"/>
      <c r="N1443" s="153"/>
      <c r="O1443" s="155">
        <v>11988296252</v>
      </c>
      <c r="P1443" s="156" t="s">
        <v>60</v>
      </c>
      <c r="Q1443" s="157" t="s">
        <v>110</v>
      </c>
      <c r="R1443" s="158">
        <v>46148</v>
      </c>
      <c r="S1443" s="159"/>
      <c r="T1443" s="159" t="s">
        <v>62</v>
      </c>
      <c r="U1443" s="159" t="s">
        <v>111</v>
      </c>
      <c r="V1443" s="154">
        <v>46148</v>
      </c>
      <c r="W1443" s="154"/>
      <c r="X1443" s="154"/>
      <c r="Y1443" s="160"/>
      <c r="Z1443" s="160" t="s">
        <v>128</v>
      </c>
      <c r="AA1443" s="153">
        <v>101</v>
      </c>
      <c r="AB1443" s="153">
        <v>1.65</v>
      </c>
      <c r="AC1443" s="182">
        <f t="shared" si="46"/>
        <v>37.098255280073467</v>
      </c>
      <c r="AD1443" s="153" t="str">
        <f t="shared" si="47"/>
        <v>OBESIDADE II</v>
      </c>
      <c r="AE1443" s="233" t="s">
        <v>225</v>
      </c>
      <c r="AF1443" s="153"/>
      <c r="AG1443" s="159"/>
      <c r="AH1443" s="153"/>
      <c r="AI1443" s="161"/>
      <c r="AJ1443" s="153"/>
      <c r="AK1443" s="153"/>
      <c r="AL1443" s="207" t="s">
        <v>131</v>
      </c>
      <c r="AM1443" s="207"/>
      <c r="AN1443" s="207"/>
      <c r="AO1443" s="207" t="str">
        <f ca="1">IF(R1443="","",IF(R1443&gt;TODAY(),"0 meses",DATEDIF(R1443,TODAY(),"m") &amp; " meses"))</f>
        <v>1 meses</v>
      </c>
      <c r="AP1443" s="147" t="s">
        <v>67</v>
      </c>
      <c r="AQ1443" s="147" t="s">
        <v>67</v>
      </c>
      <c r="AR1443" s="147"/>
      <c r="AS1443" s="209" t="s">
        <v>68</v>
      </c>
      <c r="AT1443" s="223" t="str">
        <f>MONTH(B1443)&amp;"/"&amp;YEAR(B1443)</f>
        <v>3/2026</v>
      </c>
      <c r="AU1443" s="223">
        <f>WEEKNUM(B1443)-WEEKNUM(EOMONTH(B1443,-1)+1)+1</f>
        <v>5</v>
      </c>
      <c r="AV1443" s="209" t="str">
        <f>MONTH(R1443)&amp;"/"&amp;YEAR(R1443)</f>
        <v>5/2026</v>
      </c>
      <c r="AW1443" s="209">
        <f>WEEKNUM(R1443)-WEEKNUM(EOMONTH(R1443,-1)+1)+1</f>
        <v>2</v>
      </c>
      <c r="AX1443" s="209">
        <f>IF(BB1443="S",IF(Q1443="1. Aceitou o programa",R1443-B1443,0),0)</f>
        <v>36</v>
      </c>
      <c r="AY1443" s="209">
        <f>IF(BB1443="S",IF(AND(S1443&lt;&gt;"",R1443&lt;&gt;""),S1443-R1443,0),0)</f>
        <v>0</v>
      </c>
      <c r="AZ1443" s="209">
        <f>IF(BB1443="S",IF(Q1443="1. Aceitou o programa",IF(OR(X1443="Não se Aplica",X1443=""),IF(OR(W1443="Não se Aplica",W1443=""),0,W1443-V1443),AVERAGE(X1443-W1443,W1443-V1443)),0),0)</f>
        <v>0</v>
      </c>
      <c r="BA1443" s="209">
        <f>IF(BB1443="S",IF(AND(Q1443="1. Aceitou o programa",AH1443="Realizada"),IFERROR(IF(AG1443="",0,AG1443-R1443),0),0),0)</f>
        <v>0</v>
      </c>
      <c r="BB1443" s="209" t="str">
        <f>_xlfn.XLOOKUP(U1443,'Lista Suspensa'!$AA$20:$AA$23,'Lista Suspensa'!$AB$20:$AB$23,"N/A")</f>
        <v>S</v>
      </c>
    </row>
    <row r="1444" spans="1:54" ht="12" customHeight="1">
      <c r="A1444" s="151" t="s">
        <v>54</v>
      </c>
      <c r="B1444" s="152">
        <v>46112</v>
      </c>
      <c r="C1444" s="153" t="s">
        <v>55</v>
      </c>
      <c r="D1444" s="153" t="s">
        <v>56</v>
      </c>
      <c r="E1444" s="244">
        <v>95607564</v>
      </c>
      <c r="F1444" s="144" t="s">
        <v>3202</v>
      </c>
      <c r="G1444" s="230"/>
      <c r="H1444" s="154">
        <v>29197</v>
      </c>
      <c r="I1444" s="153">
        <v>46</v>
      </c>
      <c r="J1444" s="148" t="s">
        <v>70</v>
      </c>
      <c r="K1444" s="153" t="s">
        <v>59</v>
      </c>
      <c r="L1444" s="153"/>
      <c r="M1444" s="153"/>
      <c r="N1444" s="153"/>
      <c r="O1444" s="155">
        <v>11913219475</v>
      </c>
      <c r="P1444" s="156" t="s">
        <v>60</v>
      </c>
      <c r="Q1444" s="157" t="s">
        <v>110</v>
      </c>
      <c r="R1444" s="158">
        <v>46148</v>
      </c>
      <c r="S1444" s="159"/>
      <c r="T1444" s="159" t="s">
        <v>62</v>
      </c>
      <c r="U1444" s="159" t="s">
        <v>111</v>
      </c>
      <c r="V1444" s="154">
        <v>46148</v>
      </c>
      <c r="W1444" s="154" t="s">
        <v>126</v>
      </c>
      <c r="X1444" s="154" t="s">
        <v>126</v>
      </c>
      <c r="Y1444" s="160"/>
      <c r="Z1444" s="160" t="s">
        <v>128</v>
      </c>
      <c r="AA1444" s="153">
        <v>98</v>
      </c>
      <c r="AB1444" s="153">
        <v>1.65</v>
      </c>
      <c r="AC1444" s="182">
        <f t="shared" si="46"/>
        <v>35.996326905417817</v>
      </c>
      <c r="AD1444" s="153" t="str">
        <f t="shared" si="47"/>
        <v>OBESIDADE II</v>
      </c>
      <c r="AE1444" s="233" t="s">
        <v>2027</v>
      </c>
      <c r="AF1444" s="153"/>
      <c r="AG1444" s="159"/>
      <c r="AH1444" s="153"/>
      <c r="AI1444" s="161"/>
      <c r="AJ1444" s="153"/>
      <c r="AK1444" s="153"/>
      <c r="AL1444" s="207" t="s">
        <v>131</v>
      </c>
      <c r="AM1444" s="207"/>
      <c r="AN1444" s="207"/>
      <c r="AO1444" s="207" t="str">
        <f ca="1">IF(R1444="","",IF(R1444&gt;TODAY(),"0 meses",DATEDIF(R1444,TODAY(),"m") &amp; " meses"))</f>
        <v>1 meses</v>
      </c>
      <c r="AP1444" s="147" t="s">
        <v>67</v>
      </c>
      <c r="AQ1444" s="147" t="s">
        <v>67</v>
      </c>
      <c r="AR1444" s="147"/>
      <c r="AS1444" s="209" t="s">
        <v>68</v>
      </c>
      <c r="AT1444" s="223" t="str">
        <f>MONTH(B1444)&amp;"/"&amp;YEAR(B1444)</f>
        <v>3/2026</v>
      </c>
      <c r="AU1444" s="223">
        <f>WEEKNUM(B1444)-WEEKNUM(EOMONTH(B1444,-1)+1)+1</f>
        <v>5</v>
      </c>
      <c r="AV1444" s="209" t="str">
        <f>MONTH(R1444)&amp;"/"&amp;YEAR(R1444)</f>
        <v>5/2026</v>
      </c>
      <c r="AW1444" s="209">
        <f>WEEKNUM(R1444)-WEEKNUM(EOMONTH(R1444,-1)+1)+1</f>
        <v>2</v>
      </c>
      <c r="AX1444" s="209">
        <f>IF(BB1444="S",IF(Q1444="1. Aceitou o programa",R1444-B1444,0),0)</f>
        <v>36</v>
      </c>
      <c r="AY1444" s="209">
        <f>IF(BB1444="S",IF(AND(S1444&lt;&gt;"",R1444&lt;&gt;""),S1444-R1444,0),0)</f>
        <v>0</v>
      </c>
      <c r="AZ1444" s="209">
        <f>IF(BB1444="S",IF(Q1444="1. Aceitou o programa",IF(OR(X1444="Não se Aplica",X1444=""),IF(OR(W1444="Não se Aplica",W1444=""),0,W1444-V1444),AVERAGE(X1444-W1444,W1444-V1444)),0),0)</f>
        <v>0</v>
      </c>
      <c r="BA1444" s="209">
        <f>IF(BB1444="S",IF(AND(Q1444="1. Aceitou o programa",AH1444="Realizada"),IFERROR(IF(AG1444="",0,AG1444-R1444),0),0),0)</f>
        <v>0</v>
      </c>
      <c r="BB1444" s="209" t="str">
        <f>_xlfn.XLOOKUP(U1444,'Lista Suspensa'!$AA$20:$AA$23,'Lista Suspensa'!$AB$20:$AB$23,"N/A")</f>
        <v>S</v>
      </c>
    </row>
    <row r="1445" spans="1:54" ht="12" customHeight="1">
      <c r="A1445" s="151" t="s">
        <v>54</v>
      </c>
      <c r="B1445" s="152">
        <v>46112</v>
      </c>
      <c r="C1445" s="153" t="s">
        <v>55</v>
      </c>
      <c r="D1445" s="153" t="s">
        <v>56</v>
      </c>
      <c r="E1445" s="244">
        <v>89891480</v>
      </c>
      <c r="F1445" s="144" t="s">
        <v>3203</v>
      </c>
      <c r="G1445" s="230"/>
      <c r="H1445" s="154">
        <v>29471</v>
      </c>
      <c r="I1445" s="153">
        <v>45</v>
      </c>
      <c r="J1445" s="148" t="s">
        <v>70</v>
      </c>
      <c r="K1445" s="153" t="s">
        <v>59</v>
      </c>
      <c r="L1445" s="153"/>
      <c r="M1445" s="153"/>
      <c r="N1445" s="153"/>
      <c r="O1445" s="155">
        <v>11997765041</v>
      </c>
      <c r="P1445" s="156" t="s">
        <v>60</v>
      </c>
      <c r="Q1445" s="157" t="s">
        <v>110</v>
      </c>
      <c r="R1445" s="158">
        <v>46148</v>
      </c>
      <c r="S1445" s="159"/>
      <c r="T1445" s="159" t="s">
        <v>62</v>
      </c>
      <c r="U1445" s="159" t="s">
        <v>111</v>
      </c>
      <c r="V1445" s="154">
        <v>46148</v>
      </c>
      <c r="W1445" s="154" t="s">
        <v>126</v>
      </c>
      <c r="X1445" s="154" t="s">
        <v>126</v>
      </c>
      <c r="Y1445" s="160"/>
      <c r="Z1445" s="160" t="s">
        <v>128</v>
      </c>
      <c r="AA1445" s="153">
        <v>110</v>
      </c>
      <c r="AB1445" s="153">
        <v>1.75</v>
      </c>
      <c r="AC1445" s="182">
        <f t="shared" si="46"/>
        <v>35.918367346938773</v>
      </c>
      <c r="AD1445" s="153" t="str">
        <f t="shared" si="47"/>
        <v>OBESIDADE II</v>
      </c>
      <c r="AE1445" s="233" t="s">
        <v>1264</v>
      </c>
      <c r="AF1445" s="153"/>
      <c r="AG1445" s="159"/>
      <c r="AH1445" s="153"/>
      <c r="AI1445" s="161"/>
      <c r="AJ1445" s="153"/>
      <c r="AK1445" s="153"/>
      <c r="AL1445" s="207" t="s">
        <v>131</v>
      </c>
      <c r="AM1445" s="207"/>
      <c r="AN1445" s="207"/>
      <c r="AO1445" s="207" t="str">
        <f ca="1">IF(R1445="","",IF(R1445&gt;TODAY(),"0 meses",DATEDIF(R1445,TODAY(),"m") &amp; " meses"))</f>
        <v>1 meses</v>
      </c>
      <c r="AP1445" s="147" t="s">
        <v>67</v>
      </c>
      <c r="AQ1445" s="147" t="s">
        <v>67</v>
      </c>
      <c r="AR1445" s="147"/>
      <c r="AS1445" s="209" t="s">
        <v>68</v>
      </c>
      <c r="AT1445" s="223" t="str">
        <f>MONTH(B1445)&amp;"/"&amp;YEAR(B1445)</f>
        <v>3/2026</v>
      </c>
      <c r="AU1445" s="223">
        <f>WEEKNUM(B1445)-WEEKNUM(EOMONTH(B1445,-1)+1)+1</f>
        <v>5</v>
      </c>
      <c r="AV1445" s="209" t="str">
        <f>MONTH(R1445)&amp;"/"&amp;YEAR(R1445)</f>
        <v>5/2026</v>
      </c>
      <c r="AW1445" s="209">
        <f>WEEKNUM(R1445)-WEEKNUM(EOMONTH(R1445,-1)+1)+1</f>
        <v>2</v>
      </c>
      <c r="AX1445" s="209">
        <f>IF(BB1445="S",IF(Q1445="1. Aceitou o programa",R1445-B1445,0),0)</f>
        <v>36</v>
      </c>
      <c r="AY1445" s="209">
        <f>IF(BB1445="S",IF(AND(S1445&lt;&gt;"",R1445&lt;&gt;""),S1445-R1445,0),0)</f>
        <v>0</v>
      </c>
      <c r="AZ1445" s="209">
        <f>IF(BB1445="S",IF(Q1445="1. Aceitou o programa",IF(OR(X1445="Não se Aplica",X1445=""),IF(OR(W1445="Não se Aplica",W1445=""),0,W1445-V1445),AVERAGE(X1445-W1445,W1445-V1445)),0),0)</f>
        <v>0</v>
      </c>
      <c r="BA1445" s="209">
        <f>IF(BB1445="S",IF(AND(Q1445="1. Aceitou o programa",AH1445="Realizada"),IFERROR(IF(AG1445="",0,AG1445-R1445),0),0),0)</f>
        <v>0</v>
      </c>
      <c r="BB1445" s="209" t="str">
        <f>_xlfn.XLOOKUP(U1445,'Lista Suspensa'!$AA$20:$AA$23,'Lista Suspensa'!$AB$20:$AB$23,"N/A")</f>
        <v>S</v>
      </c>
    </row>
    <row r="1446" spans="1:54" ht="12" customHeight="1">
      <c r="A1446" s="151" t="s">
        <v>54</v>
      </c>
      <c r="B1446" s="152">
        <v>46112</v>
      </c>
      <c r="C1446" s="153" t="s">
        <v>55</v>
      </c>
      <c r="D1446" s="153" t="s">
        <v>56</v>
      </c>
      <c r="E1446" s="244">
        <v>88429230</v>
      </c>
      <c r="F1446" s="144" t="s">
        <v>3204</v>
      </c>
      <c r="G1446" s="230"/>
      <c r="H1446" s="154">
        <v>29491</v>
      </c>
      <c r="I1446" s="153">
        <v>45</v>
      </c>
      <c r="J1446" s="148" t="s">
        <v>70</v>
      </c>
      <c r="K1446" s="153" t="s">
        <v>59</v>
      </c>
      <c r="L1446" s="153"/>
      <c r="M1446" s="153"/>
      <c r="N1446" s="153"/>
      <c r="O1446" s="155">
        <v>21983020085</v>
      </c>
      <c r="P1446" s="156" t="s">
        <v>60</v>
      </c>
      <c r="Q1446" s="157" t="s">
        <v>110</v>
      </c>
      <c r="R1446" s="158">
        <v>46148</v>
      </c>
      <c r="S1446" s="159"/>
      <c r="T1446" s="159" t="s">
        <v>62</v>
      </c>
      <c r="U1446" s="159" t="s">
        <v>111</v>
      </c>
      <c r="V1446" s="154">
        <v>46148</v>
      </c>
      <c r="W1446" s="154" t="s">
        <v>126</v>
      </c>
      <c r="X1446" s="154" t="s">
        <v>126</v>
      </c>
      <c r="Y1446" s="160"/>
      <c r="Z1446" s="160" t="s">
        <v>128</v>
      </c>
      <c r="AA1446" s="153">
        <v>70</v>
      </c>
      <c r="AB1446" s="153">
        <v>1.53</v>
      </c>
      <c r="AC1446" s="182">
        <f t="shared" si="46"/>
        <v>29.903028749626213</v>
      </c>
      <c r="AD1446" s="153" t="str">
        <f t="shared" si="47"/>
        <v>OBESIDADE I</v>
      </c>
      <c r="AE1446" s="233" t="s">
        <v>504</v>
      </c>
      <c r="AF1446" s="153"/>
      <c r="AG1446" s="159"/>
      <c r="AH1446" s="153"/>
      <c r="AI1446" s="161"/>
      <c r="AJ1446" s="153"/>
      <c r="AK1446" s="153"/>
      <c r="AL1446" s="207" t="s">
        <v>131</v>
      </c>
      <c r="AM1446" s="207"/>
      <c r="AN1446" s="207"/>
      <c r="AO1446" s="207" t="str">
        <f ca="1">IF(R1446="","",IF(R1446&gt;TODAY(),"0 meses",DATEDIF(R1446,TODAY(),"m") &amp; " meses"))</f>
        <v>1 meses</v>
      </c>
      <c r="AP1446" s="147" t="s">
        <v>67</v>
      </c>
      <c r="AQ1446" s="147" t="s">
        <v>67</v>
      </c>
      <c r="AR1446" s="147"/>
      <c r="AS1446" s="209" t="s">
        <v>68</v>
      </c>
      <c r="AT1446" s="223" t="str">
        <f>MONTH(B1446)&amp;"/"&amp;YEAR(B1446)</f>
        <v>3/2026</v>
      </c>
      <c r="AU1446" s="223">
        <f>WEEKNUM(B1446)-WEEKNUM(EOMONTH(B1446,-1)+1)+1</f>
        <v>5</v>
      </c>
      <c r="AV1446" s="209" t="str">
        <f>MONTH(R1446)&amp;"/"&amp;YEAR(R1446)</f>
        <v>5/2026</v>
      </c>
      <c r="AW1446" s="209">
        <f>WEEKNUM(R1446)-WEEKNUM(EOMONTH(R1446,-1)+1)+1</f>
        <v>2</v>
      </c>
      <c r="AX1446" s="209">
        <f>IF(BB1446="S",IF(Q1446="1. Aceitou o programa",R1446-B1446,0),0)</f>
        <v>36</v>
      </c>
      <c r="AY1446" s="209">
        <f>IF(BB1446="S",IF(AND(S1446&lt;&gt;"",R1446&lt;&gt;""),S1446-R1446,0),0)</f>
        <v>0</v>
      </c>
      <c r="AZ1446" s="209">
        <f>IF(BB1446="S",IF(Q1446="1. Aceitou o programa",IF(OR(X1446="Não se Aplica",X1446=""),IF(OR(W1446="Não se Aplica",W1446=""),0,W1446-V1446),AVERAGE(X1446-W1446,W1446-V1446)),0),0)</f>
        <v>0</v>
      </c>
      <c r="BA1446" s="209">
        <f>IF(BB1446="S",IF(AND(Q1446="1. Aceitou o programa",AH1446="Realizada"),IFERROR(IF(AG1446="",0,AG1446-R1446),0),0),0)</f>
        <v>0</v>
      </c>
      <c r="BB1446" s="209" t="str">
        <f>_xlfn.XLOOKUP(U1446,'Lista Suspensa'!$AA$20:$AA$23,'Lista Suspensa'!$AB$20:$AB$23,"N/A")</f>
        <v>S</v>
      </c>
    </row>
    <row r="1447" spans="1:54" ht="12" customHeight="1">
      <c r="A1447" s="151" t="s">
        <v>54</v>
      </c>
      <c r="B1447" s="152">
        <v>46112</v>
      </c>
      <c r="C1447" s="153" t="s">
        <v>55</v>
      </c>
      <c r="D1447" s="153" t="s">
        <v>56</v>
      </c>
      <c r="E1447" s="244">
        <v>95355697</v>
      </c>
      <c r="F1447" s="144" t="s">
        <v>3205</v>
      </c>
      <c r="G1447" s="230"/>
      <c r="H1447" s="154">
        <v>29638</v>
      </c>
      <c r="I1447" s="153">
        <v>45</v>
      </c>
      <c r="J1447" s="148" t="s">
        <v>70</v>
      </c>
      <c r="K1447" s="153" t="s">
        <v>59</v>
      </c>
      <c r="L1447" s="153"/>
      <c r="M1447" s="153"/>
      <c r="N1447" s="153"/>
      <c r="O1447" s="155">
        <v>11967327206</v>
      </c>
      <c r="P1447" s="156" t="s">
        <v>60</v>
      </c>
      <c r="Q1447" s="157" t="s">
        <v>110</v>
      </c>
      <c r="R1447" s="158">
        <v>46148</v>
      </c>
      <c r="S1447" s="159"/>
      <c r="T1447" s="159" t="s">
        <v>62</v>
      </c>
      <c r="U1447" s="159" t="s">
        <v>111</v>
      </c>
      <c r="V1447" s="154">
        <v>46148</v>
      </c>
      <c r="W1447" s="154"/>
      <c r="X1447" s="154"/>
      <c r="Y1447" s="160"/>
      <c r="Z1447" s="160" t="s">
        <v>65</v>
      </c>
      <c r="AA1447" s="153">
        <v>90</v>
      </c>
      <c r="AB1447" s="153">
        <v>1.66</v>
      </c>
      <c r="AC1447" s="182">
        <f t="shared" si="46"/>
        <v>32.660763536072004</v>
      </c>
      <c r="AD1447" s="153" t="str">
        <f t="shared" si="47"/>
        <v>OBESIDADE I</v>
      </c>
      <c r="AE1447" s="233" t="s">
        <v>1264</v>
      </c>
      <c r="AF1447" s="153"/>
      <c r="AG1447" s="159"/>
      <c r="AH1447" s="153"/>
      <c r="AI1447" s="161"/>
      <c r="AJ1447" s="153"/>
      <c r="AK1447" s="153"/>
      <c r="AL1447" s="207" t="s">
        <v>131</v>
      </c>
      <c r="AM1447" s="207"/>
      <c r="AN1447" s="207"/>
      <c r="AO1447" s="207" t="str">
        <f ca="1">IF(R1447="","",IF(R1447&gt;TODAY(),"0 meses",DATEDIF(R1447,TODAY(),"m") &amp; " meses"))</f>
        <v>1 meses</v>
      </c>
      <c r="AP1447" s="147" t="s">
        <v>67</v>
      </c>
      <c r="AQ1447" s="147" t="s">
        <v>67</v>
      </c>
      <c r="AR1447" s="147"/>
      <c r="AS1447" s="209" t="s">
        <v>68</v>
      </c>
      <c r="AT1447" s="223" t="str">
        <f>MONTH(B1447)&amp;"/"&amp;YEAR(B1447)</f>
        <v>3/2026</v>
      </c>
      <c r="AU1447" s="223">
        <f>WEEKNUM(B1447)-WEEKNUM(EOMONTH(B1447,-1)+1)+1</f>
        <v>5</v>
      </c>
      <c r="AV1447" s="209" t="str">
        <f>MONTH(R1447)&amp;"/"&amp;YEAR(R1447)</f>
        <v>5/2026</v>
      </c>
      <c r="AW1447" s="209">
        <f>WEEKNUM(R1447)-WEEKNUM(EOMONTH(R1447,-1)+1)+1</f>
        <v>2</v>
      </c>
      <c r="AX1447" s="209">
        <f>IF(BB1447="S",IF(Q1447="1. Aceitou o programa",R1447-B1447,0),0)</f>
        <v>36</v>
      </c>
      <c r="AY1447" s="209">
        <f>IF(BB1447="S",IF(AND(S1447&lt;&gt;"",R1447&lt;&gt;""),S1447-R1447,0),0)</f>
        <v>0</v>
      </c>
      <c r="AZ1447" s="209">
        <f>IF(BB1447="S",IF(Q1447="1. Aceitou o programa",IF(OR(X1447="Não se Aplica",X1447=""),IF(OR(W1447="Não se Aplica",W1447=""),0,W1447-V1447),AVERAGE(X1447-W1447,W1447-V1447)),0),0)</f>
        <v>0</v>
      </c>
      <c r="BA1447" s="209">
        <f>IF(BB1447="S",IF(AND(Q1447="1. Aceitou o programa",AH1447="Realizada"),IFERROR(IF(AG1447="",0,AG1447-R1447),0),0),0)</f>
        <v>0</v>
      </c>
      <c r="BB1447" s="209" t="str">
        <f>_xlfn.XLOOKUP(U1447,'Lista Suspensa'!$AA$20:$AA$23,'Lista Suspensa'!$AB$20:$AB$23,"N/A")</f>
        <v>S</v>
      </c>
    </row>
    <row r="1448" spans="1:54" ht="12" customHeight="1">
      <c r="A1448" s="151" t="s">
        <v>54</v>
      </c>
      <c r="B1448" s="152">
        <v>46112</v>
      </c>
      <c r="C1448" s="153" t="s">
        <v>55</v>
      </c>
      <c r="D1448" s="153" t="s">
        <v>56</v>
      </c>
      <c r="E1448" s="244">
        <v>94791222</v>
      </c>
      <c r="F1448" s="144" t="s">
        <v>3206</v>
      </c>
      <c r="G1448" s="230"/>
      <c r="H1448" s="154">
        <v>32722</v>
      </c>
      <c r="I1448" s="153">
        <v>36</v>
      </c>
      <c r="J1448" s="148" t="s">
        <v>70</v>
      </c>
      <c r="K1448" s="153" t="s">
        <v>59</v>
      </c>
      <c r="L1448" s="153"/>
      <c r="M1448" s="153"/>
      <c r="N1448" s="153"/>
      <c r="O1448" s="155">
        <v>11976843565</v>
      </c>
      <c r="P1448" s="156" t="s">
        <v>60</v>
      </c>
      <c r="Q1448" s="157" t="s">
        <v>110</v>
      </c>
      <c r="R1448" s="158">
        <v>46148</v>
      </c>
      <c r="S1448" s="159"/>
      <c r="T1448" s="159" t="s">
        <v>62</v>
      </c>
      <c r="U1448" s="159" t="s">
        <v>111</v>
      </c>
      <c r="V1448" s="154">
        <v>46148</v>
      </c>
      <c r="W1448" s="154" t="s">
        <v>126</v>
      </c>
      <c r="X1448" s="154" t="s">
        <v>126</v>
      </c>
      <c r="Y1448" s="160" t="s">
        <v>3187</v>
      </c>
      <c r="Z1448" s="160" t="s">
        <v>128</v>
      </c>
      <c r="AA1448" s="153">
        <v>117</v>
      </c>
      <c r="AB1448" s="153">
        <v>1.58</v>
      </c>
      <c r="AC1448" s="182">
        <f t="shared" si="46"/>
        <v>46.867489184425565</v>
      </c>
      <c r="AD1448" s="153" t="str">
        <f t="shared" si="47"/>
        <v>OBESIDADE III</v>
      </c>
      <c r="AE1448" s="233" t="s">
        <v>504</v>
      </c>
      <c r="AF1448" s="153"/>
      <c r="AG1448" s="159"/>
      <c r="AH1448" s="153"/>
      <c r="AI1448" s="161"/>
      <c r="AJ1448" s="153"/>
      <c r="AK1448" s="153"/>
      <c r="AL1448" s="207" t="s">
        <v>131</v>
      </c>
      <c r="AM1448" s="207"/>
      <c r="AN1448" s="207"/>
      <c r="AO1448" s="207" t="str">
        <f ca="1">IF(R1448="","",IF(R1448&gt;TODAY(),"0 meses",DATEDIF(R1448,TODAY(),"m") &amp; " meses"))</f>
        <v>1 meses</v>
      </c>
      <c r="AP1448" s="147" t="s">
        <v>67</v>
      </c>
      <c r="AQ1448" s="147" t="s">
        <v>67</v>
      </c>
      <c r="AR1448" s="147"/>
      <c r="AS1448" s="209" t="s">
        <v>68</v>
      </c>
      <c r="AT1448" s="223" t="str">
        <f>MONTH(B1448)&amp;"/"&amp;YEAR(B1448)</f>
        <v>3/2026</v>
      </c>
      <c r="AU1448" s="223">
        <f>WEEKNUM(B1448)-WEEKNUM(EOMONTH(B1448,-1)+1)+1</f>
        <v>5</v>
      </c>
      <c r="AV1448" s="209" t="str">
        <f>MONTH(R1448)&amp;"/"&amp;YEAR(R1448)</f>
        <v>5/2026</v>
      </c>
      <c r="AW1448" s="209">
        <f>WEEKNUM(R1448)-WEEKNUM(EOMONTH(R1448,-1)+1)+1</f>
        <v>2</v>
      </c>
      <c r="AX1448" s="209">
        <f>IF(BB1448="S",IF(Q1448="1. Aceitou o programa",R1448-B1448,0),0)</f>
        <v>36</v>
      </c>
      <c r="AY1448" s="209">
        <f>IF(BB1448="S",IF(AND(S1448&lt;&gt;"",R1448&lt;&gt;""),S1448-R1448,0),0)</f>
        <v>0</v>
      </c>
      <c r="AZ1448" s="209">
        <f>IF(BB1448="S",IF(Q1448="1. Aceitou o programa",IF(OR(X1448="Não se Aplica",X1448=""),IF(OR(W1448="Não se Aplica",W1448=""),0,W1448-V1448),AVERAGE(X1448-W1448,W1448-V1448)),0),0)</f>
        <v>0</v>
      </c>
      <c r="BA1448" s="209">
        <f>IF(BB1448="S",IF(AND(Q1448="1. Aceitou o programa",AH1448="Realizada"),IFERROR(IF(AG1448="",0,AG1448-R1448),0),0),0)</f>
        <v>0</v>
      </c>
      <c r="BB1448" s="209" t="str">
        <f>_xlfn.XLOOKUP(U1448,'Lista Suspensa'!$AA$20:$AA$23,'Lista Suspensa'!$AB$20:$AB$23,"N/A")</f>
        <v>S</v>
      </c>
    </row>
    <row r="1449" spans="1:54" ht="12" customHeight="1">
      <c r="A1449" s="151" t="s">
        <v>54</v>
      </c>
      <c r="B1449" s="152">
        <v>46112</v>
      </c>
      <c r="C1449" s="153" t="s">
        <v>55</v>
      </c>
      <c r="D1449" s="153" t="s">
        <v>56</v>
      </c>
      <c r="E1449" s="244">
        <v>94445667</v>
      </c>
      <c r="F1449" s="144" t="s">
        <v>3207</v>
      </c>
      <c r="G1449" s="230"/>
      <c r="H1449" s="154">
        <v>29986</v>
      </c>
      <c r="I1449" s="153">
        <v>44</v>
      </c>
      <c r="J1449" s="148" t="s">
        <v>70</v>
      </c>
      <c r="K1449" s="153" t="s">
        <v>59</v>
      </c>
      <c r="L1449" s="153"/>
      <c r="M1449" s="153"/>
      <c r="N1449" s="153"/>
      <c r="O1449" s="155">
        <v>11988684752</v>
      </c>
      <c r="P1449" s="156" t="s">
        <v>3208</v>
      </c>
      <c r="Q1449" s="157" t="s">
        <v>110</v>
      </c>
      <c r="R1449" s="158">
        <v>46148</v>
      </c>
      <c r="S1449" s="159"/>
      <c r="T1449" s="159" t="s">
        <v>62</v>
      </c>
      <c r="U1449" s="159" t="s">
        <v>111</v>
      </c>
      <c r="V1449" s="154">
        <v>46148</v>
      </c>
      <c r="W1449" s="154" t="s">
        <v>126</v>
      </c>
      <c r="X1449" s="154" t="s">
        <v>126</v>
      </c>
      <c r="Y1449" s="160"/>
      <c r="Z1449" s="160" t="s">
        <v>128</v>
      </c>
      <c r="AA1449" s="153">
        <v>107</v>
      </c>
      <c r="AB1449" s="153">
        <v>1.58</v>
      </c>
      <c r="AC1449" s="182">
        <f t="shared" si="46"/>
        <v>42.861720878064403</v>
      </c>
      <c r="AD1449" s="153" t="str">
        <f t="shared" si="47"/>
        <v>OBESIDADE III</v>
      </c>
      <c r="AE1449" s="233" t="s">
        <v>504</v>
      </c>
      <c r="AF1449" s="153" t="s">
        <v>130</v>
      </c>
      <c r="AG1449" s="159"/>
      <c r="AH1449" s="153"/>
      <c r="AI1449" s="161"/>
      <c r="AJ1449" s="153"/>
      <c r="AK1449" s="153"/>
      <c r="AL1449" s="207" t="s">
        <v>131</v>
      </c>
      <c r="AM1449" s="207"/>
      <c r="AN1449" s="207"/>
      <c r="AO1449" s="207" t="str">
        <f ca="1">IF(R1449="","",IF(R1449&gt;TODAY(),"0 meses",DATEDIF(R1449,TODAY(),"m") &amp; " meses"))</f>
        <v>1 meses</v>
      </c>
      <c r="AP1449" s="147" t="s">
        <v>67</v>
      </c>
      <c r="AQ1449" s="147" t="s">
        <v>67</v>
      </c>
      <c r="AR1449" s="147"/>
      <c r="AS1449" s="209" t="s">
        <v>68</v>
      </c>
      <c r="AT1449" s="223" t="str">
        <f>MONTH(B1449)&amp;"/"&amp;YEAR(B1449)</f>
        <v>3/2026</v>
      </c>
      <c r="AU1449" s="223">
        <f>WEEKNUM(B1449)-WEEKNUM(EOMONTH(B1449,-1)+1)+1</f>
        <v>5</v>
      </c>
      <c r="AV1449" s="209" t="str">
        <f>MONTH(R1449)&amp;"/"&amp;YEAR(R1449)</f>
        <v>5/2026</v>
      </c>
      <c r="AW1449" s="209">
        <f>WEEKNUM(R1449)-WEEKNUM(EOMONTH(R1449,-1)+1)+1</f>
        <v>2</v>
      </c>
      <c r="AX1449" s="209">
        <f>IF(BB1449="S",IF(Q1449="1. Aceitou o programa",R1449-B1449,0),0)</f>
        <v>36</v>
      </c>
      <c r="AY1449" s="209">
        <f>IF(BB1449="S",IF(AND(S1449&lt;&gt;"",R1449&lt;&gt;""),S1449-R1449,0),0)</f>
        <v>0</v>
      </c>
      <c r="AZ1449" s="209">
        <f>IF(BB1449="S",IF(Q1449="1. Aceitou o programa",IF(OR(X1449="Não se Aplica",X1449=""),IF(OR(W1449="Não se Aplica",W1449=""),0,W1449-V1449),AVERAGE(X1449-W1449,W1449-V1449)),0),0)</f>
        <v>0</v>
      </c>
      <c r="BA1449" s="209">
        <f>IF(BB1449="S",IF(AND(Q1449="1. Aceitou o programa",AH1449="Realizada"),IFERROR(IF(AG1449="",0,AG1449-R1449),0),0),0)</f>
        <v>0</v>
      </c>
      <c r="BB1449" s="209" t="str">
        <f>_xlfn.XLOOKUP(U1449,'Lista Suspensa'!$AA$20:$AA$23,'Lista Suspensa'!$AB$20:$AB$23,"N/A")</f>
        <v>S</v>
      </c>
    </row>
    <row r="1450" spans="1:54" ht="12" customHeight="1">
      <c r="A1450" s="151" t="s">
        <v>54</v>
      </c>
      <c r="B1450" s="152">
        <v>46112</v>
      </c>
      <c r="C1450" s="153" t="s">
        <v>55</v>
      </c>
      <c r="D1450" s="153" t="s">
        <v>56</v>
      </c>
      <c r="E1450" s="244">
        <v>94304888</v>
      </c>
      <c r="F1450" s="144" t="s">
        <v>3209</v>
      </c>
      <c r="G1450" s="230"/>
      <c r="H1450" s="154">
        <v>30074</v>
      </c>
      <c r="I1450" s="153">
        <v>44</v>
      </c>
      <c r="J1450" s="148" t="s">
        <v>70</v>
      </c>
      <c r="K1450" s="153" t="s">
        <v>59</v>
      </c>
      <c r="L1450" s="153"/>
      <c r="M1450" s="153"/>
      <c r="N1450" s="153"/>
      <c r="O1450" s="155">
        <v>11987257568</v>
      </c>
      <c r="P1450" s="156" t="s">
        <v>60</v>
      </c>
      <c r="Q1450" s="157" t="s">
        <v>110</v>
      </c>
      <c r="R1450" s="158">
        <v>46148</v>
      </c>
      <c r="S1450" s="159"/>
      <c r="T1450" s="159" t="s">
        <v>62</v>
      </c>
      <c r="U1450" s="159" t="s">
        <v>111</v>
      </c>
      <c r="V1450" s="154">
        <v>46148</v>
      </c>
      <c r="W1450" s="154" t="s">
        <v>126</v>
      </c>
      <c r="X1450" s="154" t="s">
        <v>126</v>
      </c>
      <c r="Y1450" s="160"/>
      <c r="Z1450" s="160" t="s">
        <v>65</v>
      </c>
      <c r="AA1450" s="153">
        <v>112</v>
      </c>
      <c r="AB1450" s="153">
        <v>1.56</v>
      </c>
      <c r="AC1450" s="182">
        <f t="shared" si="46"/>
        <v>46.022353714661406</v>
      </c>
      <c r="AD1450" s="153" t="str">
        <f t="shared" si="47"/>
        <v>OBESIDADE III</v>
      </c>
      <c r="AE1450" s="233" t="s">
        <v>427</v>
      </c>
      <c r="AF1450" s="153"/>
      <c r="AG1450" s="159"/>
      <c r="AH1450" s="153"/>
      <c r="AI1450" s="161"/>
      <c r="AJ1450" s="153"/>
      <c r="AK1450" s="153"/>
      <c r="AL1450" s="207" t="s">
        <v>131</v>
      </c>
      <c r="AM1450" s="207"/>
      <c r="AN1450" s="207"/>
      <c r="AO1450" s="207" t="str">
        <f ca="1">IF(R1450="","",IF(R1450&gt;TODAY(),"0 meses",DATEDIF(R1450,TODAY(),"m") &amp; " meses"))</f>
        <v>1 meses</v>
      </c>
      <c r="AP1450" s="147" t="s">
        <v>67</v>
      </c>
      <c r="AQ1450" s="147" t="s">
        <v>67</v>
      </c>
      <c r="AR1450" s="147"/>
      <c r="AS1450" s="209" t="s">
        <v>68</v>
      </c>
      <c r="AT1450" s="223" t="str">
        <f>MONTH(B1450)&amp;"/"&amp;YEAR(B1450)</f>
        <v>3/2026</v>
      </c>
      <c r="AU1450" s="223">
        <f>WEEKNUM(B1450)-WEEKNUM(EOMONTH(B1450,-1)+1)+1</f>
        <v>5</v>
      </c>
      <c r="AV1450" s="209" t="str">
        <f>MONTH(R1450)&amp;"/"&amp;YEAR(R1450)</f>
        <v>5/2026</v>
      </c>
      <c r="AW1450" s="209">
        <f>WEEKNUM(R1450)-WEEKNUM(EOMONTH(R1450,-1)+1)+1</f>
        <v>2</v>
      </c>
      <c r="AX1450" s="209">
        <f>IF(BB1450="S",IF(Q1450="1. Aceitou o programa",R1450-B1450,0),0)</f>
        <v>36</v>
      </c>
      <c r="AY1450" s="209">
        <f>IF(BB1450="S",IF(AND(S1450&lt;&gt;"",R1450&lt;&gt;""),S1450-R1450,0),0)</f>
        <v>0</v>
      </c>
      <c r="AZ1450" s="209">
        <f>IF(BB1450="S",IF(Q1450="1. Aceitou o programa",IF(OR(X1450="Não se Aplica",X1450=""),IF(OR(W1450="Não se Aplica",W1450=""),0,W1450-V1450),AVERAGE(X1450-W1450,W1450-V1450)),0),0)</f>
        <v>0</v>
      </c>
      <c r="BA1450" s="209">
        <f>IF(BB1450="S",IF(AND(Q1450="1. Aceitou o programa",AH1450="Realizada"),IFERROR(IF(AG1450="",0,AG1450-R1450),0),0),0)</f>
        <v>0</v>
      </c>
      <c r="BB1450" s="209" t="str">
        <f>_xlfn.XLOOKUP(U1450,'Lista Suspensa'!$AA$20:$AA$23,'Lista Suspensa'!$AB$20:$AB$23,"N/A")</f>
        <v>S</v>
      </c>
    </row>
    <row r="1451" spans="1:54" ht="12" customHeight="1">
      <c r="A1451" s="151" t="s">
        <v>54</v>
      </c>
      <c r="B1451" s="152">
        <v>46112</v>
      </c>
      <c r="C1451" s="153" t="s">
        <v>55</v>
      </c>
      <c r="D1451" s="153" t="s">
        <v>56</v>
      </c>
      <c r="E1451" s="244">
        <v>95374059</v>
      </c>
      <c r="F1451" s="144" t="s">
        <v>3210</v>
      </c>
      <c r="G1451" s="230"/>
      <c r="H1451" s="154">
        <v>30266</v>
      </c>
      <c r="I1451" s="153">
        <v>43</v>
      </c>
      <c r="J1451" s="148" t="s">
        <v>70</v>
      </c>
      <c r="K1451" s="153" t="s">
        <v>59</v>
      </c>
      <c r="L1451" s="153"/>
      <c r="M1451" s="153"/>
      <c r="N1451" s="153"/>
      <c r="O1451" s="155">
        <v>11932982886</v>
      </c>
      <c r="P1451" s="156" t="s">
        <v>60</v>
      </c>
      <c r="Q1451" s="157" t="s">
        <v>110</v>
      </c>
      <c r="R1451" s="158">
        <v>46148</v>
      </c>
      <c r="S1451" s="159"/>
      <c r="T1451" s="159" t="s">
        <v>62</v>
      </c>
      <c r="U1451" s="159" t="s">
        <v>111</v>
      </c>
      <c r="V1451" s="154">
        <v>46148</v>
      </c>
      <c r="W1451" s="154" t="s">
        <v>126</v>
      </c>
      <c r="X1451" s="154" t="s">
        <v>126</v>
      </c>
      <c r="Y1451" s="160"/>
      <c r="Z1451" s="160" t="s">
        <v>128</v>
      </c>
      <c r="AA1451" s="153">
        <v>116</v>
      </c>
      <c r="AB1451" s="153">
        <v>1.6</v>
      </c>
      <c r="AC1451" s="182">
        <f t="shared" si="46"/>
        <v>45.312499999999993</v>
      </c>
      <c r="AD1451" s="153" t="str">
        <f t="shared" si="47"/>
        <v>OBESIDADE III</v>
      </c>
      <c r="AE1451" s="233" t="s">
        <v>427</v>
      </c>
      <c r="AF1451" s="153"/>
      <c r="AG1451" s="159"/>
      <c r="AH1451" s="153"/>
      <c r="AI1451" s="161"/>
      <c r="AJ1451" s="153"/>
      <c r="AK1451" s="153"/>
      <c r="AL1451" s="207" t="s">
        <v>131</v>
      </c>
      <c r="AM1451" s="207"/>
      <c r="AN1451" s="207"/>
      <c r="AO1451" s="207" t="str">
        <f ca="1">IF(R1451="","",IF(R1451&gt;TODAY(),"0 meses",DATEDIF(R1451,TODAY(),"m") &amp; " meses"))</f>
        <v>1 meses</v>
      </c>
      <c r="AP1451" s="147" t="s">
        <v>67</v>
      </c>
      <c r="AQ1451" s="147" t="s">
        <v>67</v>
      </c>
      <c r="AR1451" s="147"/>
      <c r="AS1451" s="209" t="s">
        <v>68</v>
      </c>
      <c r="AT1451" s="223" t="str">
        <f>MONTH(B1451)&amp;"/"&amp;YEAR(B1451)</f>
        <v>3/2026</v>
      </c>
      <c r="AU1451" s="223">
        <f>WEEKNUM(B1451)-WEEKNUM(EOMONTH(B1451,-1)+1)+1</f>
        <v>5</v>
      </c>
      <c r="AV1451" s="209" t="str">
        <f>MONTH(R1451)&amp;"/"&amp;YEAR(R1451)</f>
        <v>5/2026</v>
      </c>
      <c r="AW1451" s="209">
        <f>WEEKNUM(R1451)-WEEKNUM(EOMONTH(R1451,-1)+1)+1</f>
        <v>2</v>
      </c>
      <c r="AX1451" s="209">
        <f>IF(BB1451="S",IF(Q1451="1. Aceitou o programa",R1451-B1451,0),0)</f>
        <v>36</v>
      </c>
      <c r="AY1451" s="209">
        <f>IF(BB1451="S",IF(AND(S1451&lt;&gt;"",R1451&lt;&gt;""),S1451-R1451,0),0)</f>
        <v>0</v>
      </c>
      <c r="AZ1451" s="209">
        <f>IF(BB1451="S",IF(Q1451="1. Aceitou o programa",IF(OR(X1451="Não se Aplica",X1451=""),IF(OR(W1451="Não se Aplica",W1451=""),0,W1451-V1451),AVERAGE(X1451-W1451,W1451-V1451)),0),0)</f>
        <v>0</v>
      </c>
      <c r="BA1451" s="209">
        <f>IF(BB1451="S",IF(AND(Q1451="1. Aceitou o programa",AH1451="Realizada"),IFERROR(IF(AG1451="",0,AG1451-R1451),0),0),0)</f>
        <v>0</v>
      </c>
      <c r="BB1451" s="209" t="str">
        <f>_xlfn.XLOOKUP(U1451,'Lista Suspensa'!$AA$20:$AA$23,'Lista Suspensa'!$AB$20:$AB$23,"N/A")</f>
        <v>S</v>
      </c>
    </row>
    <row r="1452" spans="1:54" ht="12" customHeight="1">
      <c r="A1452" s="151" t="s">
        <v>54</v>
      </c>
      <c r="B1452" s="152">
        <v>46112</v>
      </c>
      <c r="C1452" s="153" t="s">
        <v>55</v>
      </c>
      <c r="D1452" s="153" t="s">
        <v>56</v>
      </c>
      <c r="E1452" s="244">
        <v>92749680</v>
      </c>
      <c r="F1452" s="144" t="s">
        <v>3211</v>
      </c>
      <c r="G1452" s="230"/>
      <c r="H1452" s="154">
        <v>30598</v>
      </c>
      <c r="I1452" s="153">
        <v>42</v>
      </c>
      <c r="J1452" s="148" t="s">
        <v>58</v>
      </c>
      <c r="K1452" s="153" t="s">
        <v>59</v>
      </c>
      <c r="L1452" s="153"/>
      <c r="M1452" s="153"/>
      <c r="N1452" s="153"/>
      <c r="O1452" s="155">
        <v>11931030181</v>
      </c>
      <c r="P1452" s="156" t="s">
        <v>60</v>
      </c>
      <c r="Q1452" s="157" t="s">
        <v>110</v>
      </c>
      <c r="R1452" s="158">
        <v>46148</v>
      </c>
      <c r="S1452" s="159"/>
      <c r="T1452" s="159" t="s">
        <v>62</v>
      </c>
      <c r="U1452" s="159" t="s">
        <v>111</v>
      </c>
      <c r="V1452" s="154">
        <v>46148</v>
      </c>
      <c r="W1452" s="154" t="s">
        <v>126</v>
      </c>
      <c r="X1452" s="154" t="s">
        <v>126</v>
      </c>
      <c r="Y1452" s="160"/>
      <c r="Z1452" s="160" t="s">
        <v>128</v>
      </c>
      <c r="AA1452" s="153">
        <v>105</v>
      </c>
      <c r="AB1452" s="153">
        <v>1.7</v>
      </c>
      <c r="AC1452" s="182">
        <f t="shared" si="46"/>
        <v>36.332179930795853</v>
      </c>
      <c r="AD1452" s="153" t="str">
        <f t="shared" si="47"/>
        <v>OBESIDADE II</v>
      </c>
      <c r="AE1452" s="233" t="s">
        <v>1264</v>
      </c>
      <c r="AF1452" s="153"/>
      <c r="AG1452" s="159"/>
      <c r="AH1452" s="153"/>
      <c r="AI1452" s="161"/>
      <c r="AJ1452" s="153"/>
      <c r="AK1452" s="153"/>
      <c r="AL1452" s="207" t="s">
        <v>131</v>
      </c>
      <c r="AM1452" s="207"/>
      <c r="AN1452" s="207"/>
      <c r="AO1452" s="207" t="str">
        <f ca="1">IF(R1452="","",IF(R1452&gt;TODAY(),"0 meses",DATEDIF(R1452,TODAY(),"m") &amp; " meses"))</f>
        <v>1 meses</v>
      </c>
      <c r="AP1452" s="147" t="s">
        <v>67</v>
      </c>
      <c r="AQ1452" s="147" t="s">
        <v>67</v>
      </c>
      <c r="AR1452" s="147"/>
      <c r="AS1452" s="209" t="s">
        <v>68</v>
      </c>
      <c r="AT1452" s="223" t="str">
        <f>MONTH(B1452)&amp;"/"&amp;YEAR(B1452)</f>
        <v>3/2026</v>
      </c>
      <c r="AU1452" s="223">
        <f>WEEKNUM(B1452)-WEEKNUM(EOMONTH(B1452,-1)+1)+1</f>
        <v>5</v>
      </c>
      <c r="AV1452" s="209" t="str">
        <f>MONTH(R1452)&amp;"/"&amp;YEAR(R1452)</f>
        <v>5/2026</v>
      </c>
      <c r="AW1452" s="209">
        <f>WEEKNUM(R1452)-WEEKNUM(EOMONTH(R1452,-1)+1)+1</f>
        <v>2</v>
      </c>
      <c r="AX1452" s="209">
        <f>IF(BB1452="S",IF(Q1452="1. Aceitou o programa",R1452-B1452,0),0)</f>
        <v>36</v>
      </c>
      <c r="AY1452" s="209">
        <f>IF(BB1452="S",IF(AND(S1452&lt;&gt;"",R1452&lt;&gt;""),S1452-R1452,0),0)</f>
        <v>0</v>
      </c>
      <c r="AZ1452" s="209">
        <f>IF(BB1452="S",IF(Q1452="1. Aceitou o programa",IF(OR(X1452="Não se Aplica",X1452=""),IF(OR(W1452="Não se Aplica",W1452=""),0,W1452-V1452),AVERAGE(X1452-W1452,W1452-V1452)),0),0)</f>
        <v>0</v>
      </c>
      <c r="BA1452" s="209">
        <f>IF(BB1452="S",IF(AND(Q1452="1. Aceitou o programa",AH1452="Realizada"),IFERROR(IF(AG1452="",0,AG1452-R1452),0),0),0)</f>
        <v>0</v>
      </c>
      <c r="BB1452" s="209" t="str">
        <f>_xlfn.XLOOKUP(U1452,'Lista Suspensa'!$AA$20:$AA$23,'Lista Suspensa'!$AB$20:$AB$23,"N/A")</f>
        <v>S</v>
      </c>
    </row>
    <row r="1453" spans="1:54" ht="12" customHeight="1">
      <c r="A1453" s="151" t="s">
        <v>54</v>
      </c>
      <c r="B1453" s="152">
        <v>46112</v>
      </c>
      <c r="C1453" s="153" t="s">
        <v>55</v>
      </c>
      <c r="D1453" s="153" t="s">
        <v>56</v>
      </c>
      <c r="E1453" s="244">
        <v>94024288</v>
      </c>
      <c r="F1453" s="144" t="s">
        <v>3212</v>
      </c>
      <c r="G1453" s="230"/>
      <c r="H1453" s="154">
        <v>30607</v>
      </c>
      <c r="I1453" s="153">
        <v>42</v>
      </c>
      <c r="J1453" s="148" t="s">
        <v>70</v>
      </c>
      <c r="K1453" s="153" t="s">
        <v>59</v>
      </c>
      <c r="L1453" s="153"/>
      <c r="M1453" s="153"/>
      <c r="N1453" s="153"/>
      <c r="O1453" s="155">
        <v>11940030062</v>
      </c>
      <c r="P1453" s="156" t="s">
        <v>60</v>
      </c>
      <c r="Q1453" s="157" t="s">
        <v>110</v>
      </c>
      <c r="R1453" s="158">
        <v>46148</v>
      </c>
      <c r="S1453" s="159"/>
      <c r="T1453" s="159" t="s">
        <v>62</v>
      </c>
      <c r="U1453" s="159" t="s">
        <v>111</v>
      </c>
      <c r="V1453" s="154">
        <v>46148</v>
      </c>
      <c r="W1453" s="154" t="s">
        <v>126</v>
      </c>
      <c r="X1453" s="154" t="s">
        <v>126</v>
      </c>
      <c r="Y1453" s="160"/>
      <c r="Z1453" s="160" t="s">
        <v>128</v>
      </c>
      <c r="AA1453" s="153">
        <v>105</v>
      </c>
      <c r="AB1453" s="153">
        <v>1.55</v>
      </c>
      <c r="AC1453" s="182">
        <f t="shared" si="46"/>
        <v>43.704474505723198</v>
      </c>
      <c r="AD1453" s="153" t="str">
        <f t="shared" si="47"/>
        <v>OBESIDADE III</v>
      </c>
      <c r="AE1453" s="233" t="s">
        <v>135</v>
      </c>
      <c r="AF1453" s="153"/>
      <c r="AG1453" s="159"/>
      <c r="AH1453" s="153"/>
      <c r="AI1453" s="161"/>
      <c r="AJ1453" s="153"/>
      <c r="AK1453" s="153"/>
      <c r="AL1453" s="207" t="s">
        <v>131</v>
      </c>
      <c r="AM1453" s="207"/>
      <c r="AN1453" s="207"/>
      <c r="AO1453" s="207" t="str">
        <f ca="1">IF(R1453="","",IF(R1453&gt;TODAY(),"0 meses",DATEDIF(R1453,TODAY(),"m") &amp; " meses"))</f>
        <v>1 meses</v>
      </c>
      <c r="AP1453" s="147" t="s">
        <v>67</v>
      </c>
      <c r="AQ1453" s="147" t="s">
        <v>67</v>
      </c>
      <c r="AR1453" s="147"/>
      <c r="AS1453" s="209" t="s">
        <v>68</v>
      </c>
      <c r="AT1453" s="223" t="str">
        <f>MONTH(B1453)&amp;"/"&amp;YEAR(B1453)</f>
        <v>3/2026</v>
      </c>
      <c r="AU1453" s="223">
        <f>WEEKNUM(B1453)-WEEKNUM(EOMONTH(B1453,-1)+1)+1</f>
        <v>5</v>
      </c>
      <c r="AV1453" s="209" t="str">
        <f>MONTH(R1453)&amp;"/"&amp;YEAR(R1453)</f>
        <v>5/2026</v>
      </c>
      <c r="AW1453" s="209">
        <f>WEEKNUM(R1453)-WEEKNUM(EOMONTH(R1453,-1)+1)+1</f>
        <v>2</v>
      </c>
      <c r="AX1453" s="209">
        <f>IF(BB1453="S",IF(Q1453="1. Aceitou o programa",R1453-B1453,0),0)</f>
        <v>36</v>
      </c>
      <c r="AY1453" s="209">
        <f>IF(BB1453="S",IF(AND(S1453&lt;&gt;"",R1453&lt;&gt;""),S1453-R1453,0),0)</f>
        <v>0</v>
      </c>
      <c r="AZ1453" s="209">
        <f>IF(BB1453="S",IF(Q1453="1. Aceitou o programa",IF(OR(X1453="Não se Aplica",X1453=""),IF(OR(W1453="Não se Aplica",W1453=""),0,W1453-V1453),AVERAGE(X1453-W1453,W1453-V1453)),0),0)</f>
        <v>0</v>
      </c>
      <c r="BA1453" s="209">
        <f>IF(BB1453="S",IF(AND(Q1453="1. Aceitou o programa",AH1453="Realizada"),IFERROR(IF(AG1453="",0,AG1453-R1453),0),0),0)</f>
        <v>0</v>
      </c>
      <c r="BB1453" s="209" t="str">
        <f>_xlfn.XLOOKUP(U1453,'Lista Suspensa'!$AA$20:$AA$23,'Lista Suspensa'!$AB$20:$AB$23,"N/A")</f>
        <v>S</v>
      </c>
    </row>
    <row r="1454" spans="1:54" ht="12" customHeight="1">
      <c r="A1454" s="151" t="s">
        <v>54</v>
      </c>
      <c r="B1454" s="152">
        <v>46112</v>
      </c>
      <c r="C1454" s="153" t="s">
        <v>55</v>
      </c>
      <c r="D1454" s="153" t="s">
        <v>56</v>
      </c>
      <c r="E1454" s="244">
        <v>94445298</v>
      </c>
      <c r="F1454" s="144" t="s">
        <v>3213</v>
      </c>
      <c r="G1454" s="230"/>
      <c r="H1454" s="154">
        <v>31489</v>
      </c>
      <c r="I1454" s="153">
        <v>40</v>
      </c>
      <c r="J1454" s="148" t="s">
        <v>70</v>
      </c>
      <c r="K1454" s="153" t="s">
        <v>59</v>
      </c>
      <c r="L1454" s="153"/>
      <c r="M1454" s="153"/>
      <c r="N1454" s="153"/>
      <c r="O1454" s="155">
        <v>11993388107</v>
      </c>
      <c r="P1454" s="156" t="s">
        <v>60</v>
      </c>
      <c r="Q1454" s="157" t="s">
        <v>110</v>
      </c>
      <c r="R1454" s="158">
        <v>46148</v>
      </c>
      <c r="S1454" s="159"/>
      <c r="T1454" s="159" t="s">
        <v>62</v>
      </c>
      <c r="U1454" s="159" t="s">
        <v>111</v>
      </c>
      <c r="V1454" s="154">
        <v>46148</v>
      </c>
      <c r="W1454" s="154"/>
      <c r="X1454" s="154"/>
      <c r="Y1454" s="160"/>
      <c r="Z1454" s="160" t="s">
        <v>65</v>
      </c>
      <c r="AA1454" s="153">
        <v>85</v>
      </c>
      <c r="AB1454" s="153">
        <v>1.6</v>
      </c>
      <c r="AC1454" s="182">
        <f t="shared" si="46"/>
        <v>33.203124999999993</v>
      </c>
      <c r="AD1454" s="153" t="str">
        <f t="shared" si="47"/>
        <v>OBESIDADE I</v>
      </c>
      <c r="AE1454" s="233" t="s">
        <v>3072</v>
      </c>
      <c r="AF1454" s="153"/>
      <c r="AG1454" s="159"/>
      <c r="AH1454" s="153"/>
      <c r="AI1454" s="161"/>
      <c r="AJ1454" s="153"/>
      <c r="AK1454" s="153"/>
      <c r="AL1454" s="207" t="s">
        <v>85</v>
      </c>
      <c r="AM1454" s="207" t="s">
        <v>86</v>
      </c>
      <c r="AN1454" s="207" t="s">
        <v>191</v>
      </c>
      <c r="AO1454" s="207" t="str">
        <f ca="1">IF(R1454="","",IF(R1454&gt;TODAY(),"0 meses",DATEDIF(R1454,TODAY(),"m") &amp; " meses"))</f>
        <v>1 meses</v>
      </c>
      <c r="AP1454" s="147" t="s">
        <v>67</v>
      </c>
      <c r="AQ1454" s="147" t="s">
        <v>67</v>
      </c>
      <c r="AR1454" s="147"/>
      <c r="AS1454" s="209" t="s">
        <v>68</v>
      </c>
      <c r="AT1454" s="223" t="str">
        <f>MONTH(B1454)&amp;"/"&amp;YEAR(B1454)</f>
        <v>3/2026</v>
      </c>
      <c r="AU1454" s="223">
        <f>WEEKNUM(B1454)-WEEKNUM(EOMONTH(B1454,-1)+1)+1</f>
        <v>5</v>
      </c>
      <c r="AV1454" s="209" t="str">
        <f>MONTH(R1454)&amp;"/"&amp;YEAR(R1454)</f>
        <v>5/2026</v>
      </c>
      <c r="AW1454" s="209">
        <f>WEEKNUM(R1454)-WEEKNUM(EOMONTH(R1454,-1)+1)+1</f>
        <v>2</v>
      </c>
      <c r="AX1454" s="209">
        <f>IF(BB1454="S",IF(Q1454="1. Aceitou o programa",R1454-B1454,0),0)</f>
        <v>36</v>
      </c>
      <c r="AY1454" s="209">
        <f>IF(BB1454="S",IF(AND(S1454&lt;&gt;"",R1454&lt;&gt;""),S1454-R1454,0),0)</f>
        <v>0</v>
      </c>
      <c r="AZ1454" s="209">
        <f>IF(BB1454="S",IF(Q1454="1. Aceitou o programa",IF(OR(X1454="Não se Aplica",X1454=""),IF(OR(W1454="Não se Aplica",W1454=""),0,W1454-V1454),AVERAGE(X1454-W1454,W1454-V1454)),0),0)</f>
        <v>0</v>
      </c>
      <c r="BA1454" s="209">
        <f>IF(BB1454="S",IF(AND(Q1454="1. Aceitou o programa",AH1454="Realizada"),IFERROR(IF(AG1454="",0,AG1454-R1454),0),0),0)</f>
        <v>0</v>
      </c>
      <c r="BB1454" s="209" t="str">
        <f>_xlfn.XLOOKUP(U1454,'Lista Suspensa'!$AA$20:$AA$23,'Lista Suspensa'!$AB$20:$AB$23,"N/A")</f>
        <v>S</v>
      </c>
    </row>
    <row r="1455" spans="1:54" ht="12" customHeight="1">
      <c r="A1455" s="151" t="s">
        <v>54</v>
      </c>
      <c r="B1455" s="152">
        <v>46112</v>
      </c>
      <c r="C1455" s="153" t="s">
        <v>55</v>
      </c>
      <c r="D1455" s="153" t="s">
        <v>56</v>
      </c>
      <c r="E1455" s="244">
        <v>94341952</v>
      </c>
      <c r="F1455" s="144" t="s">
        <v>3214</v>
      </c>
      <c r="G1455" s="230"/>
      <c r="H1455" s="154">
        <v>31667</v>
      </c>
      <c r="I1455" s="153">
        <v>39</v>
      </c>
      <c r="J1455" s="148" t="s">
        <v>70</v>
      </c>
      <c r="K1455" s="153" t="s">
        <v>59</v>
      </c>
      <c r="L1455" s="153"/>
      <c r="M1455" s="153"/>
      <c r="N1455" s="153"/>
      <c r="O1455" s="155">
        <v>11949431743</v>
      </c>
      <c r="P1455" s="156" t="s">
        <v>60</v>
      </c>
      <c r="Q1455" s="157" t="s">
        <v>110</v>
      </c>
      <c r="R1455" s="158">
        <v>46148</v>
      </c>
      <c r="S1455" s="159"/>
      <c r="T1455" s="159" t="s">
        <v>62</v>
      </c>
      <c r="U1455" s="159" t="s">
        <v>111</v>
      </c>
      <c r="V1455" s="154">
        <v>46148</v>
      </c>
      <c r="W1455" s="154" t="s">
        <v>126</v>
      </c>
      <c r="X1455" s="154" t="s">
        <v>126</v>
      </c>
      <c r="Y1455" s="160"/>
      <c r="Z1455" s="160" t="s">
        <v>128</v>
      </c>
      <c r="AA1455" s="153">
        <v>86</v>
      </c>
      <c r="AB1455" s="153">
        <v>1.69</v>
      </c>
      <c r="AC1455" s="182">
        <f t="shared" si="46"/>
        <v>30.110990511536716</v>
      </c>
      <c r="AD1455" s="153" t="str">
        <f t="shared" si="47"/>
        <v>OBESIDADE I</v>
      </c>
      <c r="AE1455" s="233" t="s">
        <v>135</v>
      </c>
      <c r="AF1455" s="153"/>
      <c r="AG1455" s="159"/>
      <c r="AH1455" s="153"/>
      <c r="AI1455" s="161"/>
      <c r="AJ1455" s="153"/>
      <c r="AK1455" s="153"/>
      <c r="AL1455" s="207" t="s">
        <v>131</v>
      </c>
      <c r="AM1455" s="207"/>
      <c r="AN1455" s="207"/>
      <c r="AO1455" s="207" t="str">
        <f ca="1">IF(R1455="","",IF(R1455&gt;TODAY(),"0 meses",DATEDIF(R1455,TODAY(),"m") &amp; " meses"))</f>
        <v>1 meses</v>
      </c>
      <c r="AP1455" s="147" t="s">
        <v>67</v>
      </c>
      <c r="AQ1455" s="147" t="s">
        <v>67</v>
      </c>
      <c r="AR1455" s="147"/>
      <c r="AS1455" s="209" t="s">
        <v>68</v>
      </c>
      <c r="AT1455" s="223" t="str">
        <f>MONTH(B1455)&amp;"/"&amp;YEAR(B1455)</f>
        <v>3/2026</v>
      </c>
      <c r="AU1455" s="223">
        <f>WEEKNUM(B1455)-WEEKNUM(EOMONTH(B1455,-1)+1)+1</f>
        <v>5</v>
      </c>
      <c r="AV1455" s="209" t="str">
        <f>MONTH(R1455)&amp;"/"&amp;YEAR(R1455)</f>
        <v>5/2026</v>
      </c>
      <c r="AW1455" s="209">
        <f>WEEKNUM(R1455)-WEEKNUM(EOMONTH(R1455,-1)+1)+1</f>
        <v>2</v>
      </c>
      <c r="AX1455" s="209">
        <f>IF(BB1455="S",IF(Q1455="1. Aceitou o programa",R1455-B1455,0),0)</f>
        <v>36</v>
      </c>
      <c r="AY1455" s="209">
        <f>IF(BB1455="S",IF(AND(S1455&lt;&gt;"",R1455&lt;&gt;""),S1455-R1455,0),0)</f>
        <v>0</v>
      </c>
      <c r="AZ1455" s="209">
        <f>IF(BB1455="S",IF(Q1455="1. Aceitou o programa",IF(OR(X1455="Não se Aplica",X1455=""),IF(OR(W1455="Não se Aplica",W1455=""),0,W1455-V1455),AVERAGE(X1455-W1455,W1455-V1455)),0),0)</f>
        <v>0</v>
      </c>
      <c r="BA1455" s="209">
        <f>IF(BB1455="S",IF(AND(Q1455="1. Aceitou o programa",AH1455="Realizada"),IFERROR(IF(AG1455="",0,AG1455-R1455),0),0),0)</f>
        <v>0</v>
      </c>
      <c r="BB1455" s="209" t="str">
        <f>_xlfn.XLOOKUP(U1455,'Lista Suspensa'!$AA$20:$AA$23,'Lista Suspensa'!$AB$20:$AB$23,"N/A")</f>
        <v>S</v>
      </c>
    </row>
    <row r="1456" spans="1:54" ht="12" customHeight="1">
      <c r="A1456" s="151" t="s">
        <v>54</v>
      </c>
      <c r="B1456" s="152">
        <v>46112</v>
      </c>
      <c r="C1456" s="153" t="s">
        <v>55</v>
      </c>
      <c r="D1456" s="153" t="s">
        <v>56</v>
      </c>
      <c r="E1456" s="244">
        <v>94990580</v>
      </c>
      <c r="F1456" s="144" t="s">
        <v>3215</v>
      </c>
      <c r="G1456" s="230"/>
      <c r="H1456" s="154">
        <v>32546</v>
      </c>
      <c r="I1456" s="153">
        <v>37</v>
      </c>
      <c r="J1456" s="148" t="s">
        <v>58</v>
      </c>
      <c r="K1456" s="153" t="s">
        <v>59</v>
      </c>
      <c r="L1456" s="153"/>
      <c r="M1456" s="153"/>
      <c r="N1456" s="153"/>
      <c r="O1456" s="155">
        <v>11953685326</v>
      </c>
      <c r="P1456" s="156" t="s">
        <v>60</v>
      </c>
      <c r="Q1456" s="157" t="s">
        <v>110</v>
      </c>
      <c r="R1456" s="158">
        <v>46148</v>
      </c>
      <c r="S1456" s="159"/>
      <c r="T1456" s="159" t="s">
        <v>62</v>
      </c>
      <c r="U1456" s="159" t="s">
        <v>111</v>
      </c>
      <c r="V1456" s="154">
        <v>46148</v>
      </c>
      <c r="W1456" s="154"/>
      <c r="X1456" s="154"/>
      <c r="Y1456" s="160"/>
      <c r="Z1456" s="160" t="s">
        <v>65</v>
      </c>
      <c r="AA1456" s="153">
        <v>115</v>
      </c>
      <c r="AB1456" s="153">
        <v>1.78</v>
      </c>
      <c r="AC1456" s="182">
        <f t="shared" si="46"/>
        <v>36.295922232041406</v>
      </c>
      <c r="AD1456" s="153" t="str">
        <f t="shared" si="47"/>
        <v>OBESIDADE II</v>
      </c>
      <c r="AE1456" s="233" t="s">
        <v>2027</v>
      </c>
      <c r="AF1456" s="153"/>
      <c r="AG1456" s="159"/>
      <c r="AH1456" s="153"/>
      <c r="AI1456" s="161"/>
      <c r="AJ1456" s="153"/>
      <c r="AK1456" s="153"/>
      <c r="AL1456" s="207" t="s">
        <v>131</v>
      </c>
      <c r="AM1456" s="207"/>
      <c r="AN1456" s="207"/>
      <c r="AO1456" s="207" t="str">
        <f ca="1">IF(R1456="","",IF(R1456&gt;TODAY(),"0 meses",DATEDIF(R1456,TODAY(),"m") &amp; " meses"))</f>
        <v>1 meses</v>
      </c>
      <c r="AP1456" s="147" t="s">
        <v>67</v>
      </c>
      <c r="AQ1456" s="147" t="s">
        <v>67</v>
      </c>
      <c r="AR1456" s="147"/>
      <c r="AS1456" s="209" t="s">
        <v>68</v>
      </c>
      <c r="AT1456" s="223" t="str">
        <f>MONTH(B1456)&amp;"/"&amp;YEAR(B1456)</f>
        <v>3/2026</v>
      </c>
      <c r="AU1456" s="223">
        <f>WEEKNUM(B1456)-WEEKNUM(EOMONTH(B1456,-1)+1)+1</f>
        <v>5</v>
      </c>
      <c r="AV1456" s="209" t="str">
        <f>MONTH(R1456)&amp;"/"&amp;YEAR(R1456)</f>
        <v>5/2026</v>
      </c>
      <c r="AW1456" s="209">
        <f>WEEKNUM(R1456)-WEEKNUM(EOMONTH(R1456,-1)+1)+1</f>
        <v>2</v>
      </c>
      <c r="AX1456" s="209">
        <f>IF(BB1456="S",IF(Q1456="1. Aceitou o programa",R1456-B1456,0),0)</f>
        <v>36</v>
      </c>
      <c r="AY1456" s="209">
        <f>IF(BB1456="S",IF(AND(S1456&lt;&gt;"",R1456&lt;&gt;""),S1456-R1456,0),0)</f>
        <v>0</v>
      </c>
      <c r="AZ1456" s="209">
        <f>IF(BB1456="S",IF(Q1456="1. Aceitou o programa",IF(OR(X1456="Não se Aplica",X1456=""),IF(OR(W1456="Não se Aplica",W1456=""),0,W1456-V1456),AVERAGE(X1456-W1456,W1456-V1456)),0),0)</f>
        <v>0</v>
      </c>
      <c r="BA1456" s="209">
        <f>IF(BB1456="S",IF(AND(Q1456="1. Aceitou o programa",AH1456="Realizada"),IFERROR(IF(AG1456="",0,AG1456-R1456),0),0),0)</f>
        <v>0</v>
      </c>
      <c r="BB1456" s="209" t="str">
        <f>_xlfn.XLOOKUP(U1456,'Lista Suspensa'!$AA$20:$AA$23,'Lista Suspensa'!$AB$20:$AB$23,"N/A")</f>
        <v>S</v>
      </c>
    </row>
    <row r="1457" spans="1:54" ht="12" customHeight="1">
      <c r="A1457" s="151" t="s">
        <v>54</v>
      </c>
      <c r="B1457" s="152">
        <v>46112</v>
      </c>
      <c r="C1457" s="153" t="s">
        <v>55</v>
      </c>
      <c r="D1457" s="153" t="s">
        <v>56</v>
      </c>
      <c r="E1457" s="244">
        <v>95241410</v>
      </c>
      <c r="F1457" s="144" t="s">
        <v>3216</v>
      </c>
      <c r="G1457" s="230"/>
      <c r="H1457" s="154">
        <v>32595</v>
      </c>
      <c r="I1457" s="153">
        <v>37</v>
      </c>
      <c r="J1457" s="148" t="s">
        <v>70</v>
      </c>
      <c r="K1457" s="153" t="s">
        <v>59</v>
      </c>
      <c r="L1457" s="153"/>
      <c r="M1457" s="153"/>
      <c r="N1457" s="153"/>
      <c r="O1457" s="155">
        <v>11940843526</v>
      </c>
      <c r="P1457" s="156" t="s">
        <v>60</v>
      </c>
      <c r="Q1457" s="157" t="s">
        <v>110</v>
      </c>
      <c r="R1457" s="158">
        <v>46148</v>
      </c>
      <c r="S1457" s="159"/>
      <c r="T1457" s="159" t="s">
        <v>62</v>
      </c>
      <c r="U1457" s="159" t="s">
        <v>111</v>
      </c>
      <c r="V1457" s="154">
        <v>46148</v>
      </c>
      <c r="W1457" s="154" t="s">
        <v>126</v>
      </c>
      <c r="X1457" s="154" t="s">
        <v>126</v>
      </c>
      <c r="Y1457" s="160"/>
      <c r="Z1457" s="160" t="s">
        <v>128</v>
      </c>
      <c r="AA1457" s="153">
        <v>108</v>
      </c>
      <c r="AB1457" s="153">
        <v>1.65</v>
      </c>
      <c r="AC1457" s="182">
        <f t="shared" si="46"/>
        <v>39.669421487603309</v>
      </c>
      <c r="AD1457" s="153" t="str">
        <f t="shared" si="47"/>
        <v>OBESIDADE II</v>
      </c>
      <c r="AE1457" s="233" t="s">
        <v>2027</v>
      </c>
      <c r="AF1457" s="153"/>
      <c r="AG1457" s="159"/>
      <c r="AH1457" s="153"/>
      <c r="AI1457" s="161"/>
      <c r="AJ1457" s="153"/>
      <c r="AK1457" s="153"/>
      <c r="AL1457" s="207" t="s">
        <v>131</v>
      </c>
      <c r="AM1457" s="207"/>
      <c r="AN1457" s="207"/>
      <c r="AO1457" s="207" t="str">
        <f ca="1">IF(R1457="","",IF(R1457&gt;TODAY(),"0 meses",DATEDIF(R1457,TODAY(),"m") &amp; " meses"))</f>
        <v>1 meses</v>
      </c>
      <c r="AP1457" s="147" t="s">
        <v>67</v>
      </c>
      <c r="AQ1457" s="147" t="s">
        <v>67</v>
      </c>
      <c r="AR1457" s="147"/>
      <c r="AS1457" s="209" t="s">
        <v>68</v>
      </c>
      <c r="AT1457" s="223" t="str">
        <f>MONTH(B1457)&amp;"/"&amp;YEAR(B1457)</f>
        <v>3/2026</v>
      </c>
      <c r="AU1457" s="223">
        <f>WEEKNUM(B1457)-WEEKNUM(EOMONTH(B1457,-1)+1)+1</f>
        <v>5</v>
      </c>
      <c r="AV1457" s="209" t="str">
        <f>MONTH(R1457)&amp;"/"&amp;YEAR(R1457)</f>
        <v>5/2026</v>
      </c>
      <c r="AW1457" s="209">
        <f>WEEKNUM(R1457)-WEEKNUM(EOMONTH(R1457,-1)+1)+1</f>
        <v>2</v>
      </c>
      <c r="AX1457" s="209">
        <f>IF(BB1457="S",IF(Q1457="1. Aceitou o programa",R1457-B1457,0),0)</f>
        <v>36</v>
      </c>
      <c r="AY1457" s="209">
        <f>IF(BB1457="S",IF(AND(S1457&lt;&gt;"",R1457&lt;&gt;""),S1457-R1457,0),0)</f>
        <v>0</v>
      </c>
      <c r="AZ1457" s="209">
        <f>IF(BB1457="S",IF(Q1457="1. Aceitou o programa",IF(OR(X1457="Não se Aplica",X1457=""),IF(OR(W1457="Não se Aplica",W1457=""),0,W1457-V1457),AVERAGE(X1457-W1457,W1457-V1457)),0),0)</f>
        <v>0</v>
      </c>
      <c r="BA1457" s="209">
        <f>IF(BB1457="S",IF(AND(Q1457="1. Aceitou o programa",AH1457="Realizada"),IFERROR(IF(AG1457="",0,AG1457-R1457),0),0),0)</f>
        <v>0</v>
      </c>
      <c r="BB1457" s="209" t="str">
        <f>_xlfn.XLOOKUP(U1457,'Lista Suspensa'!$AA$20:$AA$23,'Lista Suspensa'!$AB$20:$AB$23,"N/A")</f>
        <v>S</v>
      </c>
    </row>
    <row r="1458" spans="1:54" ht="12" customHeight="1">
      <c r="A1458" s="151" t="s">
        <v>54</v>
      </c>
      <c r="B1458" s="152">
        <v>46112</v>
      </c>
      <c r="C1458" s="153" t="s">
        <v>55</v>
      </c>
      <c r="D1458" s="153" t="s">
        <v>56</v>
      </c>
      <c r="E1458" s="244">
        <v>451231325</v>
      </c>
      <c r="F1458" s="144" t="s">
        <v>3217</v>
      </c>
      <c r="G1458" s="230"/>
      <c r="H1458" s="154">
        <v>32791</v>
      </c>
      <c r="I1458" s="153">
        <v>36</v>
      </c>
      <c r="J1458" s="148" t="s">
        <v>70</v>
      </c>
      <c r="K1458" s="153" t="s">
        <v>59</v>
      </c>
      <c r="L1458" s="153"/>
      <c r="M1458" s="153"/>
      <c r="N1458" s="153"/>
      <c r="O1458" s="155">
        <v>11980926901</v>
      </c>
      <c r="P1458" s="156" t="s">
        <v>60</v>
      </c>
      <c r="Q1458" s="157" t="s">
        <v>110</v>
      </c>
      <c r="R1458" s="158">
        <v>46148</v>
      </c>
      <c r="S1458" s="159"/>
      <c r="T1458" s="159" t="s">
        <v>62</v>
      </c>
      <c r="U1458" s="159" t="s">
        <v>111</v>
      </c>
      <c r="V1458" s="154">
        <v>46148</v>
      </c>
      <c r="W1458" s="154"/>
      <c r="X1458" s="154"/>
      <c r="Y1458" s="160"/>
      <c r="Z1458" s="160" t="s">
        <v>65</v>
      </c>
      <c r="AA1458" s="153">
        <v>94</v>
      </c>
      <c r="AB1458" s="153">
        <v>1.61</v>
      </c>
      <c r="AC1458" s="182">
        <f t="shared" si="46"/>
        <v>36.264033023417305</v>
      </c>
      <c r="AD1458" s="153" t="str">
        <f t="shared" si="47"/>
        <v>OBESIDADE II</v>
      </c>
      <c r="AE1458" s="233" t="s">
        <v>225</v>
      </c>
      <c r="AF1458" s="153"/>
      <c r="AG1458" s="159"/>
      <c r="AH1458" s="153"/>
      <c r="AI1458" s="161"/>
      <c r="AJ1458" s="153"/>
      <c r="AK1458" s="153"/>
      <c r="AL1458" s="207" t="s">
        <v>131</v>
      </c>
      <c r="AM1458" s="207"/>
      <c r="AN1458" s="207"/>
      <c r="AO1458" s="207" t="str">
        <f ca="1">IF(R1458="","",IF(R1458&gt;TODAY(),"0 meses",DATEDIF(R1458,TODAY(),"m") &amp; " meses"))</f>
        <v>1 meses</v>
      </c>
      <c r="AP1458" s="147" t="s">
        <v>67</v>
      </c>
      <c r="AQ1458" s="147" t="s">
        <v>67</v>
      </c>
      <c r="AR1458" s="147"/>
      <c r="AS1458" s="209" t="s">
        <v>68</v>
      </c>
      <c r="AT1458" s="223" t="str">
        <f>MONTH(B1458)&amp;"/"&amp;YEAR(B1458)</f>
        <v>3/2026</v>
      </c>
      <c r="AU1458" s="223">
        <f>WEEKNUM(B1458)-WEEKNUM(EOMONTH(B1458,-1)+1)+1</f>
        <v>5</v>
      </c>
      <c r="AV1458" s="209" t="str">
        <f>MONTH(R1458)&amp;"/"&amp;YEAR(R1458)</f>
        <v>5/2026</v>
      </c>
      <c r="AW1458" s="209">
        <f>WEEKNUM(R1458)-WEEKNUM(EOMONTH(R1458,-1)+1)+1</f>
        <v>2</v>
      </c>
      <c r="AX1458" s="209">
        <f>IF(BB1458="S",IF(Q1458="1. Aceitou o programa",R1458-B1458,0),0)</f>
        <v>36</v>
      </c>
      <c r="AY1458" s="209">
        <f>IF(BB1458="S",IF(AND(S1458&lt;&gt;"",R1458&lt;&gt;""),S1458-R1458,0),0)</f>
        <v>0</v>
      </c>
      <c r="AZ1458" s="209">
        <f>IF(BB1458="S",IF(Q1458="1. Aceitou o programa",IF(OR(X1458="Não se Aplica",X1458=""),IF(OR(W1458="Não se Aplica",W1458=""),0,W1458-V1458),AVERAGE(X1458-W1458,W1458-V1458)),0),0)</f>
        <v>0</v>
      </c>
      <c r="BA1458" s="209">
        <f>IF(BB1458="S",IF(AND(Q1458="1. Aceitou o programa",AH1458="Realizada"),IFERROR(IF(AG1458="",0,AG1458-R1458),0),0),0)</f>
        <v>0</v>
      </c>
      <c r="BB1458" s="209" t="str">
        <f>_xlfn.XLOOKUP(U1458,'Lista Suspensa'!$AA$20:$AA$23,'Lista Suspensa'!$AB$20:$AB$23,"N/A")</f>
        <v>S</v>
      </c>
    </row>
    <row r="1459" spans="1:54" ht="12" customHeight="1">
      <c r="A1459" s="151" t="s">
        <v>54</v>
      </c>
      <c r="B1459" s="152">
        <v>46112</v>
      </c>
      <c r="C1459" s="153" t="s">
        <v>55</v>
      </c>
      <c r="D1459" s="153" t="s">
        <v>56</v>
      </c>
      <c r="E1459" s="244">
        <v>94917988</v>
      </c>
      <c r="F1459" s="144" t="s">
        <v>3218</v>
      </c>
      <c r="G1459" s="230"/>
      <c r="H1459" s="154">
        <v>32889</v>
      </c>
      <c r="I1459" s="153">
        <v>36</v>
      </c>
      <c r="J1459" s="148" t="s">
        <v>70</v>
      </c>
      <c r="K1459" s="153" t="s">
        <v>59</v>
      </c>
      <c r="L1459" s="153"/>
      <c r="M1459" s="153"/>
      <c r="N1459" s="153"/>
      <c r="O1459" s="155">
        <v>11965828295</v>
      </c>
      <c r="P1459" s="156" t="s">
        <v>60</v>
      </c>
      <c r="Q1459" s="157" t="s">
        <v>110</v>
      </c>
      <c r="R1459" s="158">
        <v>46148</v>
      </c>
      <c r="S1459" s="159"/>
      <c r="T1459" s="159" t="s">
        <v>62</v>
      </c>
      <c r="U1459" s="159" t="s">
        <v>111</v>
      </c>
      <c r="V1459" s="154">
        <v>46148</v>
      </c>
      <c r="W1459" s="154" t="s">
        <v>126</v>
      </c>
      <c r="X1459" s="154" t="s">
        <v>126</v>
      </c>
      <c r="Y1459" s="160"/>
      <c r="Z1459" s="160" t="s">
        <v>128</v>
      </c>
      <c r="AA1459" s="153">
        <v>134</v>
      </c>
      <c r="AB1459" s="153">
        <v>1.71</v>
      </c>
      <c r="AC1459" s="182">
        <f t="shared" si="46"/>
        <v>45.826066140008898</v>
      </c>
      <c r="AD1459" s="153" t="str">
        <f t="shared" si="47"/>
        <v>OBESIDADE III</v>
      </c>
      <c r="AE1459" s="233" t="s">
        <v>1264</v>
      </c>
      <c r="AF1459" s="153"/>
      <c r="AG1459" s="159"/>
      <c r="AH1459" s="153"/>
      <c r="AI1459" s="161"/>
      <c r="AJ1459" s="153"/>
      <c r="AK1459" s="153"/>
      <c r="AL1459" s="207" t="s">
        <v>131</v>
      </c>
      <c r="AM1459" s="207"/>
      <c r="AN1459" s="207"/>
      <c r="AO1459" s="207" t="str">
        <f ca="1">IF(R1459="","",IF(R1459&gt;TODAY(),"0 meses",DATEDIF(R1459,TODAY(),"m") &amp; " meses"))</f>
        <v>1 meses</v>
      </c>
      <c r="AP1459" s="147" t="s">
        <v>67</v>
      </c>
      <c r="AQ1459" s="147" t="s">
        <v>67</v>
      </c>
      <c r="AR1459" s="147"/>
      <c r="AS1459" s="209" t="s">
        <v>68</v>
      </c>
      <c r="AT1459" s="223" t="str">
        <f>MONTH(B1459)&amp;"/"&amp;YEAR(B1459)</f>
        <v>3/2026</v>
      </c>
      <c r="AU1459" s="223">
        <f>WEEKNUM(B1459)-WEEKNUM(EOMONTH(B1459,-1)+1)+1</f>
        <v>5</v>
      </c>
      <c r="AV1459" s="209" t="str">
        <f>MONTH(R1459)&amp;"/"&amp;YEAR(R1459)</f>
        <v>5/2026</v>
      </c>
      <c r="AW1459" s="209">
        <f>WEEKNUM(R1459)-WEEKNUM(EOMONTH(R1459,-1)+1)+1</f>
        <v>2</v>
      </c>
      <c r="AX1459" s="209">
        <f>IF(BB1459="S",IF(Q1459="1. Aceitou o programa",R1459-B1459,0),0)</f>
        <v>36</v>
      </c>
      <c r="AY1459" s="209">
        <f>IF(BB1459="S",IF(AND(S1459&lt;&gt;"",R1459&lt;&gt;""),S1459-R1459,0),0)</f>
        <v>0</v>
      </c>
      <c r="AZ1459" s="209">
        <f>IF(BB1459="S",IF(Q1459="1. Aceitou o programa",IF(OR(X1459="Não se Aplica",X1459=""),IF(OR(W1459="Não se Aplica",W1459=""),0,W1459-V1459),AVERAGE(X1459-W1459,W1459-V1459)),0),0)</f>
        <v>0</v>
      </c>
      <c r="BA1459" s="209">
        <f>IF(BB1459="S",IF(AND(Q1459="1. Aceitou o programa",AH1459="Realizada"),IFERROR(IF(AG1459="",0,AG1459-R1459),0),0),0)</f>
        <v>0</v>
      </c>
      <c r="BB1459" s="209" t="str">
        <f>_xlfn.XLOOKUP(U1459,'Lista Suspensa'!$AA$20:$AA$23,'Lista Suspensa'!$AB$20:$AB$23,"N/A")</f>
        <v>S</v>
      </c>
    </row>
    <row r="1460" spans="1:54" ht="12" customHeight="1">
      <c r="A1460" s="151" t="s">
        <v>54</v>
      </c>
      <c r="B1460" s="152">
        <v>46112</v>
      </c>
      <c r="C1460" s="153" t="s">
        <v>55</v>
      </c>
      <c r="D1460" s="153" t="s">
        <v>56</v>
      </c>
      <c r="E1460" s="244">
        <v>94691631</v>
      </c>
      <c r="F1460" s="144" t="s">
        <v>3219</v>
      </c>
      <c r="G1460" s="230"/>
      <c r="H1460" s="154">
        <v>32950</v>
      </c>
      <c r="I1460" s="153">
        <v>36</v>
      </c>
      <c r="J1460" s="148" t="s">
        <v>70</v>
      </c>
      <c r="K1460" s="153" t="s">
        <v>59</v>
      </c>
      <c r="L1460" s="153"/>
      <c r="M1460" s="153"/>
      <c r="N1460" s="153"/>
      <c r="O1460" s="155">
        <v>11932129369</v>
      </c>
      <c r="P1460" s="156" t="s">
        <v>60</v>
      </c>
      <c r="Q1460" s="157" t="s">
        <v>110</v>
      </c>
      <c r="R1460" s="158">
        <v>46148</v>
      </c>
      <c r="S1460" s="159"/>
      <c r="T1460" s="159" t="s">
        <v>62</v>
      </c>
      <c r="U1460" s="159" t="s">
        <v>111</v>
      </c>
      <c r="V1460" s="154">
        <v>46148</v>
      </c>
      <c r="W1460" s="154" t="s">
        <v>126</v>
      </c>
      <c r="X1460" s="154" t="s">
        <v>126</v>
      </c>
      <c r="Y1460" s="160"/>
      <c r="Z1460" s="160" t="s">
        <v>128</v>
      </c>
      <c r="AA1460" s="153">
        <v>116</v>
      </c>
      <c r="AB1460" s="153">
        <v>1.63</v>
      </c>
      <c r="AC1460" s="182">
        <f t="shared" si="46"/>
        <v>43.659904399864509</v>
      </c>
      <c r="AD1460" s="153" t="str">
        <f t="shared" si="47"/>
        <v>OBESIDADE III</v>
      </c>
      <c r="AE1460" s="233" t="s">
        <v>427</v>
      </c>
      <c r="AF1460" s="153"/>
      <c r="AG1460" s="159"/>
      <c r="AH1460" s="153"/>
      <c r="AI1460" s="161"/>
      <c r="AJ1460" s="153"/>
      <c r="AK1460" s="153"/>
      <c r="AL1460" s="207" t="s">
        <v>131</v>
      </c>
      <c r="AM1460" s="207"/>
      <c r="AN1460" s="207"/>
      <c r="AO1460" s="207" t="str">
        <f ca="1">IF(R1460="","",IF(R1460&gt;TODAY(),"0 meses",DATEDIF(R1460,TODAY(),"m") &amp; " meses"))</f>
        <v>1 meses</v>
      </c>
      <c r="AP1460" s="147" t="s">
        <v>67</v>
      </c>
      <c r="AQ1460" s="147" t="s">
        <v>67</v>
      </c>
      <c r="AR1460" s="147"/>
      <c r="AS1460" s="209" t="s">
        <v>68</v>
      </c>
      <c r="AT1460" s="223" t="str">
        <f>MONTH(B1460)&amp;"/"&amp;YEAR(B1460)</f>
        <v>3/2026</v>
      </c>
      <c r="AU1460" s="223">
        <f>WEEKNUM(B1460)-WEEKNUM(EOMONTH(B1460,-1)+1)+1</f>
        <v>5</v>
      </c>
      <c r="AV1460" s="209" t="str">
        <f>MONTH(R1460)&amp;"/"&amp;YEAR(R1460)</f>
        <v>5/2026</v>
      </c>
      <c r="AW1460" s="209">
        <f>WEEKNUM(R1460)-WEEKNUM(EOMONTH(R1460,-1)+1)+1</f>
        <v>2</v>
      </c>
      <c r="AX1460" s="209">
        <f>IF(BB1460="S",IF(Q1460="1. Aceitou o programa",R1460-B1460,0),0)</f>
        <v>36</v>
      </c>
      <c r="AY1460" s="209">
        <f>IF(BB1460="S",IF(AND(S1460&lt;&gt;"",R1460&lt;&gt;""),S1460-R1460,0),0)</f>
        <v>0</v>
      </c>
      <c r="AZ1460" s="209">
        <f>IF(BB1460="S",IF(Q1460="1. Aceitou o programa",IF(OR(X1460="Não se Aplica",X1460=""),IF(OR(W1460="Não se Aplica",W1460=""),0,W1460-V1460),AVERAGE(X1460-W1460,W1460-V1460)),0),0)</f>
        <v>0</v>
      </c>
      <c r="BA1460" s="209">
        <f>IF(BB1460="S",IF(AND(Q1460="1. Aceitou o programa",AH1460="Realizada"),IFERROR(IF(AG1460="",0,AG1460-R1460),0),0),0)</f>
        <v>0</v>
      </c>
      <c r="BB1460" s="209" t="str">
        <f>_xlfn.XLOOKUP(U1460,'Lista Suspensa'!$AA$20:$AA$23,'Lista Suspensa'!$AB$20:$AB$23,"N/A")</f>
        <v>S</v>
      </c>
    </row>
    <row r="1461" spans="1:54" ht="12" customHeight="1">
      <c r="A1461" s="151" t="s">
        <v>54</v>
      </c>
      <c r="B1461" s="152">
        <v>46112</v>
      </c>
      <c r="C1461" s="153" t="s">
        <v>55</v>
      </c>
      <c r="D1461" s="153" t="s">
        <v>56</v>
      </c>
      <c r="E1461" s="244">
        <v>94733726</v>
      </c>
      <c r="F1461" s="144" t="s">
        <v>3220</v>
      </c>
      <c r="G1461" s="230"/>
      <c r="H1461" s="154">
        <v>33098</v>
      </c>
      <c r="I1461" s="153">
        <v>35</v>
      </c>
      <c r="J1461" s="148" t="s">
        <v>70</v>
      </c>
      <c r="K1461" s="153" t="s">
        <v>59</v>
      </c>
      <c r="L1461" s="153"/>
      <c r="M1461" s="153"/>
      <c r="N1461" s="153"/>
      <c r="O1461" s="155">
        <v>11978564860</v>
      </c>
      <c r="P1461" s="156" t="s">
        <v>60</v>
      </c>
      <c r="Q1461" s="157" t="s">
        <v>110</v>
      </c>
      <c r="R1461" s="158">
        <v>46148</v>
      </c>
      <c r="S1461" s="159"/>
      <c r="T1461" s="159" t="s">
        <v>62</v>
      </c>
      <c r="U1461" s="159" t="s">
        <v>111</v>
      </c>
      <c r="V1461" s="154">
        <v>46148</v>
      </c>
      <c r="W1461" s="154"/>
      <c r="X1461" s="154"/>
      <c r="Y1461" s="160"/>
      <c r="Z1461" s="160" t="s">
        <v>128</v>
      </c>
      <c r="AA1461" s="153">
        <v>85</v>
      </c>
      <c r="AB1461" s="153">
        <v>1.68</v>
      </c>
      <c r="AC1461" s="182">
        <f t="shared" si="46"/>
        <v>30.116213151927443</v>
      </c>
      <c r="AD1461" s="153" t="str">
        <f t="shared" si="47"/>
        <v>OBESIDADE I</v>
      </c>
      <c r="AE1461" s="233" t="s">
        <v>66</v>
      </c>
      <c r="AF1461" s="153"/>
      <c r="AG1461" s="159"/>
      <c r="AH1461" s="153"/>
      <c r="AI1461" s="161"/>
      <c r="AJ1461" s="153"/>
      <c r="AK1461" s="153"/>
      <c r="AL1461" s="207" t="s">
        <v>131</v>
      </c>
      <c r="AM1461" s="207"/>
      <c r="AN1461" s="207"/>
      <c r="AO1461" s="207" t="str">
        <f ca="1">IF(R1461="","",IF(R1461&gt;TODAY(),"0 meses",DATEDIF(R1461,TODAY(),"m") &amp; " meses"))</f>
        <v>1 meses</v>
      </c>
      <c r="AP1461" s="147" t="s">
        <v>67</v>
      </c>
      <c r="AQ1461" s="147" t="s">
        <v>67</v>
      </c>
      <c r="AR1461" s="147"/>
      <c r="AS1461" s="209" t="s">
        <v>68</v>
      </c>
      <c r="AT1461" s="223" t="str">
        <f>MONTH(B1461)&amp;"/"&amp;YEAR(B1461)</f>
        <v>3/2026</v>
      </c>
      <c r="AU1461" s="223">
        <f>WEEKNUM(B1461)-WEEKNUM(EOMONTH(B1461,-1)+1)+1</f>
        <v>5</v>
      </c>
      <c r="AV1461" s="209" t="str">
        <f>MONTH(R1461)&amp;"/"&amp;YEAR(R1461)</f>
        <v>5/2026</v>
      </c>
      <c r="AW1461" s="209">
        <f>WEEKNUM(R1461)-WEEKNUM(EOMONTH(R1461,-1)+1)+1</f>
        <v>2</v>
      </c>
      <c r="AX1461" s="209">
        <f>IF(BB1461="S",IF(Q1461="1. Aceitou o programa",R1461-B1461,0),0)</f>
        <v>36</v>
      </c>
      <c r="AY1461" s="209">
        <f>IF(BB1461="S",IF(AND(S1461&lt;&gt;"",R1461&lt;&gt;""),S1461-R1461,0),0)</f>
        <v>0</v>
      </c>
      <c r="AZ1461" s="209">
        <f>IF(BB1461="S",IF(Q1461="1. Aceitou o programa",IF(OR(X1461="Não se Aplica",X1461=""),IF(OR(W1461="Não se Aplica",W1461=""),0,W1461-V1461),AVERAGE(X1461-W1461,W1461-V1461)),0),0)</f>
        <v>0</v>
      </c>
      <c r="BA1461" s="209">
        <f>IF(BB1461="S",IF(AND(Q1461="1. Aceitou o programa",AH1461="Realizada"),IFERROR(IF(AG1461="",0,AG1461-R1461),0),0),0)</f>
        <v>0</v>
      </c>
      <c r="BB1461" s="209" t="str">
        <f>_xlfn.XLOOKUP(U1461,'Lista Suspensa'!$AA$20:$AA$23,'Lista Suspensa'!$AB$20:$AB$23,"N/A")</f>
        <v>S</v>
      </c>
    </row>
    <row r="1462" spans="1:54" ht="12" customHeight="1">
      <c r="A1462" s="151" t="s">
        <v>54</v>
      </c>
      <c r="B1462" s="152">
        <v>46112</v>
      </c>
      <c r="C1462" s="153" t="s">
        <v>55</v>
      </c>
      <c r="D1462" s="153" t="s">
        <v>56</v>
      </c>
      <c r="E1462" s="244">
        <v>94295995</v>
      </c>
      <c r="F1462" s="144" t="s">
        <v>3221</v>
      </c>
      <c r="G1462" s="230"/>
      <c r="H1462" s="154">
        <v>33212</v>
      </c>
      <c r="I1462" s="153">
        <v>35</v>
      </c>
      <c r="J1462" s="148" t="s">
        <v>70</v>
      </c>
      <c r="K1462" s="153" t="s">
        <v>59</v>
      </c>
      <c r="L1462" s="153"/>
      <c r="M1462" s="153"/>
      <c r="N1462" s="153"/>
      <c r="O1462" s="155">
        <v>12981720870</v>
      </c>
      <c r="P1462" s="156" t="s">
        <v>60</v>
      </c>
      <c r="Q1462" s="157" t="s">
        <v>110</v>
      </c>
      <c r="R1462" s="158">
        <v>46148</v>
      </c>
      <c r="S1462" s="159"/>
      <c r="T1462" s="159" t="s">
        <v>62</v>
      </c>
      <c r="U1462" s="159" t="s">
        <v>111</v>
      </c>
      <c r="V1462" s="154">
        <v>46148</v>
      </c>
      <c r="W1462" s="154" t="s">
        <v>126</v>
      </c>
      <c r="X1462" s="154" t="s">
        <v>126</v>
      </c>
      <c r="Y1462" s="160"/>
      <c r="Z1462" s="160" t="s">
        <v>128</v>
      </c>
      <c r="AA1462" s="153">
        <v>104</v>
      </c>
      <c r="AB1462" s="153">
        <v>1.67</v>
      </c>
      <c r="AC1462" s="182">
        <f t="shared" si="46"/>
        <v>37.290688084908027</v>
      </c>
      <c r="AD1462" s="153" t="str">
        <f t="shared" si="47"/>
        <v>OBESIDADE II</v>
      </c>
      <c r="AE1462" s="233" t="s">
        <v>225</v>
      </c>
      <c r="AF1462" s="153"/>
      <c r="AG1462" s="159"/>
      <c r="AH1462" s="153"/>
      <c r="AI1462" s="161"/>
      <c r="AJ1462" s="153"/>
      <c r="AK1462" s="153"/>
      <c r="AL1462" s="207" t="s">
        <v>131</v>
      </c>
      <c r="AM1462" s="207"/>
      <c r="AN1462" s="207"/>
      <c r="AO1462" s="207" t="str">
        <f ca="1">IF(R1462="","",IF(R1462&gt;TODAY(),"0 meses",DATEDIF(R1462,TODAY(),"m") &amp; " meses"))</f>
        <v>1 meses</v>
      </c>
      <c r="AP1462" s="147" t="s">
        <v>67</v>
      </c>
      <c r="AQ1462" s="147" t="s">
        <v>67</v>
      </c>
      <c r="AR1462" s="147"/>
      <c r="AS1462" s="209" t="s">
        <v>68</v>
      </c>
      <c r="AT1462" s="223" t="str">
        <f>MONTH(B1462)&amp;"/"&amp;YEAR(B1462)</f>
        <v>3/2026</v>
      </c>
      <c r="AU1462" s="223">
        <f>WEEKNUM(B1462)-WEEKNUM(EOMONTH(B1462,-1)+1)+1</f>
        <v>5</v>
      </c>
      <c r="AV1462" s="209" t="str">
        <f>MONTH(R1462)&amp;"/"&amp;YEAR(R1462)</f>
        <v>5/2026</v>
      </c>
      <c r="AW1462" s="209">
        <f>WEEKNUM(R1462)-WEEKNUM(EOMONTH(R1462,-1)+1)+1</f>
        <v>2</v>
      </c>
      <c r="AX1462" s="209">
        <f>IF(BB1462="S",IF(Q1462="1. Aceitou o programa",R1462-B1462,0),0)</f>
        <v>36</v>
      </c>
      <c r="AY1462" s="209">
        <f>IF(BB1462="S",IF(AND(S1462&lt;&gt;"",R1462&lt;&gt;""),S1462-R1462,0),0)</f>
        <v>0</v>
      </c>
      <c r="AZ1462" s="209">
        <f>IF(BB1462="S",IF(Q1462="1. Aceitou o programa",IF(OR(X1462="Não se Aplica",X1462=""),IF(OR(W1462="Não se Aplica",W1462=""),0,W1462-V1462),AVERAGE(X1462-W1462,W1462-V1462)),0),0)</f>
        <v>0</v>
      </c>
      <c r="BA1462" s="209">
        <f>IF(BB1462="S",IF(AND(Q1462="1. Aceitou o programa",AH1462="Realizada"),IFERROR(IF(AG1462="",0,AG1462-R1462),0),0),0)</f>
        <v>0</v>
      </c>
      <c r="BB1462" s="209" t="str">
        <f>_xlfn.XLOOKUP(U1462,'Lista Suspensa'!$AA$20:$AA$23,'Lista Suspensa'!$AB$20:$AB$23,"N/A")</f>
        <v>S</v>
      </c>
    </row>
    <row r="1463" spans="1:54" ht="12" customHeight="1">
      <c r="A1463" s="151" t="s">
        <v>54</v>
      </c>
      <c r="B1463" s="152">
        <v>46112</v>
      </c>
      <c r="C1463" s="153" t="s">
        <v>55</v>
      </c>
      <c r="D1463" s="153" t="s">
        <v>56</v>
      </c>
      <c r="E1463" s="244">
        <v>96065687</v>
      </c>
      <c r="F1463" s="144" t="s">
        <v>3222</v>
      </c>
      <c r="G1463" s="230"/>
      <c r="H1463" s="154">
        <v>33303</v>
      </c>
      <c r="I1463" s="153">
        <v>35</v>
      </c>
      <c r="J1463" s="148" t="s">
        <v>58</v>
      </c>
      <c r="K1463" s="153" t="s">
        <v>59</v>
      </c>
      <c r="L1463" s="153"/>
      <c r="M1463" s="153"/>
      <c r="N1463" s="153"/>
      <c r="O1463" s="155">
        <v>11957954019</v>
      </c>
      <c r="P1463" s="156" t="s">
        <v>60</v>
      </c>
      <c r="Q1463" s="157" t="s">
        <v>110</v>
      </c>
      <c r="R1463" s="158">
        <v>46148</v>
      </c>
      <c r="S1463" s="159"/>
      <c r="T1463" s="159" t="s">
        <v>62</v>
      </c>
      <c r="U1463" s="159" t="s">
        <v>111</v>
      </c>
      <c r="V1463" s="154">
        <v>46148</v>
      </c>
      <c r="W1463" s="154" t="s">
        <v>126</v>
      </c>
      <c r="X1463" s="154" t="s">
        <v>126</v>
      </c>
      <c r="Y1463" s="160"/>
      <c r="Z1463" s="160" t="s">
        <v>128</v>
      </c>
      <c r="AA1463" s="153">
        <v>150</v>
      </c>
      <c r="AB1463" s="153">
        <v>1.73</v>
      </c>
      <c r="AC1463" s="182">
        <f t="shared" si="46"/>
        <v>50.118614053259378</v>
      </c>
      <c r="AD1463" s="153" t="str">
        <f t="shared" si="47"/>
        <v>OBESIDADE III</v>
      </c>
      <c r="AE1463" s="233" t="s">
        <v>225</v>
      </c>
      <c r="AF1463" s="153"/>
      <c r="AG1463" s="159"/>
      <c r="AH1463" s="153"/>
      <c r="AI1463" s="161"/>
      <c r="AJ1463" s="153"/>
      <c r="AK1463" s="153"/>
      <c r="AL1463" s="207" t="s">
        <v>143</v>
      </c>
      <c r="AM1463" s="207"/>
      <c r="AN1463" s="207"/>
      <c r="AO1463" s="207" t="str">
        <f ca="1">IF(R1463="","",IF(R1463&gt;TODAY(),"0 meses",DATEDIF(R1463,TODAY(),"m") &amp; " meses"))</f>
        <v>1 meses</v>
      </c>
      <c r="AP1463" s="147" t="s">
        <v>67</v>
      </c>
      <c r="AQ1463" s="147" t="s">
        <v>67</v>
      </c>
      <c r="AR1463" s="147"/>
      <c r="AS1463" s="209" t="s">
        <v>68</v>
      </c>
      <c r="AT1463" s="223" t="str">
        <f>MONTH(B1463)&amp;"/"&amp;YEAR(B1463)</f>
        <v>3/2026</v>
      </c>
      <c r="AU1463" s="223">
        <f>WEEKNUM(B1463)-WEEKNUM(EOMONTH(B1463,-1)+1)+1</f>
        <v>5</v>
      </c>
      <c r="AV1463" s="209" t="str">
        <f>MONTH(R1463)&amp;"/"&amp;YEAR(R1463)</f>
        <v>5/2026</v>
      </c>
      <c r="AW1463" s="209">
        <f>WEEKNUM(R1463)-WEEKNUM(EOMONTH(R1463,-1)+1)+1</f>
        <v>2</v>
      </c>
      <c r="AX1463" s="209">
        <f>IF(BB1463="S",IF(Q1463="1. Aceitou o programa",R1463-B1463,0),0)</f>
        <v>36</v>
      </c>
      <c r="AY1463" s="209">
        <f>IF(BB1463="S",IF(AND(S1463&lt;&gt;"",R1463&lt;&gt;""),S1463-R1463,0),0)</f>
        <v>0</v>
      </c>
      <c r="AZ1463" s="209">
        <f>IF(BB1463="S",IF(Q1463="1. Aceitou o programa",IF(OR(X1463="Não se Aplica",X1463=""),IF(OR(W1463="Não se Aplica",W1463=""),0,W1463-V1463),AVERAGE(X1463-W1463,W1463-V1463)),0),0)</f>
        <v>0</v>
      </c>
      <c r="BA1463" s="209">
        <f>IF(BB1463="S",IF(AND(Q1463="1. Aceitou o programa",AH1463="Realizada"),IFERROR(IF(AG1463="",0,AG1463-R1463),0),0),0)</f>
        <v>0</v>
      </c>
      <c r="BB1463" s="209" t="str">
        <f>_xlfn.XLOOKUP(U1463,'Lista Suspensa'!$AA$20:$AA$23,'Lista Suspensa'!$AB$20:$AB$23,"N/A")</f>
        <v>S</v>
      </c>
    </row>
    <row r="1464" spans="1:54" ht="12" customHeight="1">
      <c r="A1464" s="151" t="s">
        <v>54</v>
      </c>
      <c r="B1464" s="152">
        <v>46112</v>
      </c>
      <c r="C1464" s="153" t="s">
        <v>55</v>
      </c>
      <c r="D1464" s="153" t="s">
        <v>56</v>
      </c>
      <c r="E1464" s="244">
        <v>95725190</v>
      </c>
      <c r="F1464" s="144" t="s">
        <v>3223</v>
      </c>
      <c r="G1464" s="230"/>
      <c r="H1464" s="154">
        <v>33489</v>
      </c>
      <c r="I1464" s="153">
        <v>34</v>
      </c>
      <c r="J1464" s="148" t="s">
        <v>70</v>
      </c>
      <c r="K1464" s="153" t="s">
        <v>59</v>
      </c>
      <c r="L1464" s="153"/>
      <c r="M1464" s="153"/>
      <c r="N1464" s="153"/>
      <c r="O1464" s="155">
        <v>11960658709</v>
      </c>
      <c r="P1464" s="156" t="s">
        <v>60</v>
      </c>
      <c r="Q1464" s="157" t="s">
        <v>110</v>
      </c>
      <c r="R1464" s="158">
        <v>46148</v>
      </c>
      <c r="S1464" s="159"/>
      <c r="T1464" s="159" t="s">
        <v>62</v>
      </c>
      <c r="U1464" s="159" t="s">
        <v>111</v>
      </c>
      <c r="V1464" s="154">
        <v>46148</v>
      </c>
      <c r="W1464" s="154" t="s">
        <v>126</v>
      </c>
      <c r="X1464" s="154" t="s">
        <v>126</v>
      </c>
      <c r="Y1464" s="160"/>
      <c r="Z1464" s="160" t="s">
        <v>128</v>
      </c>
      <c r="AA1464" s="153">
        <v>89</v>
      </c>
      <c r="AB1464" s="153">
        <v>1.67</v>
      </c>
      <c r="AC1464" s="182">
        <f t="shared" si="46"/>
        <v>31.912223457277065</v>
      </c>
      <c r="AD1464" s="153" t="str">
        <f t="shared" si="47"/>
        <v>OBESIDADE I</v>
      </c>
      <c r="AE1464" s="233" t="s">
        <v>225</v>
      </c>
      <c r="AF1464" s="153"/>
      <c r="AG1464" s="159"/>
      <c r="AH1464" s="153"/>
      <c r="AI1464" s="161"/>
      <c r="AJ1464" s="153"/>
      <c r="AK1464" s="153"/>
      <c r="AL1464" s="207" t="s">
        <v>131</v>
      </c>
      <c r="AM1464" s="207"/>
      <c r="AN1464" s="207"/>
      <c r="AO1464" s="207" t="str">
        <f ca="1">IF(R1464="","",IF(R1464&gt;TODAY(),"0 meses",DATEDIF(R1464,TODAY(),"m") &amp; " meses"))</f>
        <v>1 meses</v>
      </c>
      <c r="AP1464" s="147" t="s">
        <v>67</v>
      </c>
      <c r="AQ1464" s="147" t="s">
        <v>67</v>
      </c>
      <c r="AR1464" s="147"/>
      <c r="AS1464" s="209" t="s">
        <v>68</v>
      </c>
      <c r="AT1464" s="223" t="str">
        <f>MONTH(B1464)&amp;"/"&amp;YEAR(B1464)</f>
        <v>3/2026</v>
      </c>
      <c r="AU1464" s="223">
        <f>WEEKNUM(B1464)-WEEKNUM(EOMONTH(B1464,-1)+1)+1</f>
        <v>5</v>
      </c>
      <c r="AV1464" s="209" t="str">
        <f>MONTH(R1464)&amp;"/"&amp;YEAR(R1464)</f>
        <v>5/2026</v>
      </c>
      <c r="AW1464" s="209">
        <f>WEEKNUM(R1464)-WEEKNUM(EOMONTH(R1464,-1)+1)+1</f>
        <v>2</v>
      </c>
      <c r="AX1464" s="209">
        <f>IF(BB1464="S",IF(Q1464="1. Aceitou o programa",R1464-B1464,0),0)</f>
        <v>36</v>
      </c>
      <c r="AY1464" s="209">
        <f>IF(BB1464="S",IF(AND(S1464&lt;&gt;"",R1464&lt;&gt;""),S1464-R1464,0),0)</f>
        <v>0</v>
      </c>
      <c r="AZ1464" s="209">
        <f>IF(BB1464="S",IF(Q1464="1. Aceitou o programa",IF(OR(X1464="Não se Aplica",X1464=""),IF(OR(W1464="Não se Aplica",W1464=""),0,W1464-V1464),AVERAGE(X1464-W1464,W1464-V1464)),0),0)</f>
        <v>0</v>
      </c>
      <c r="BA1464" s="209">
        <f>IF(BB1464="S",IF(AND(Q1464="1. Aceitou o programa",AH1464="Realizada"),IFERROR(IF(AG1464="",0,AG1464-R1464),0),0),0)</f>
        <v>0</v>
      </c>
      <c r="BB1464" s="209" t="str">
        <f>_xlfn.XLOOKUP(U1464,'Lista Suspensa'!$AA$20:$AA$23,'Lista Suspensa'!$AB$20:$AB$23,"N/A")</f>
        <v>S</v>
      </c>
    </row>
    <row r="1465" spans="1:54" ht="12" customHeight="1">
      <c r="A1465" s="151" t="s">
        <v>54</v>
      </c>
      <c r="B1465" s="152">
        <v>46112</v>
      </c>
      <c r="C1465" s="153" t="s">
        <v>55</v>
      </c>
      <c r="D1465" s="153" t="s">
        <v>56</v>
      </c>
      <c r="E1465" s="244">
        <v>76819214</v>
      </c>
      <c r="F1465" s="144" t="s">
        <v>3224</v>
      </c>
      <c r="G1465" s="230"/>
      <c r="H1465" s="154">
        <v>24244</v>
      </c>
      <c r="I1465" s="153">
        <v>60</v>
      </c>
      <c r="J1465" s="148" t="s">
        <v>70</v>
      </c>
      <c r="K1465" s="153"/>
      <c r="L1465" s="153"/>
      <c r="M1465" s="153"/>
      <c r="N1465" s="153"/>
      <c r="O1465" s="155">
        <v>11952431725</v>
      </c>
      <c r="P1465" s="156" t="s">
        <v>60</v>
      </c>
      <c r="Q1465" s="157" t="s">
        <v>110</v>
      </c>
      <c r="R1465" s="158">
        <v>46148</v>
      </c>
      <c r="S1465" s="159"/>
      <c r="T1465" s="159" t="s">
        <v>62</v>
      </c>
      <c r="U1465" s="159" t="s">
        <v>111</v>
      </c>
      <c r="V1465" s="154">
        <v>46148</v>
      </c>
      <c r="W1465" s="154"/>
      <c r="X1465" s="154"/>
      <c r="Y1465" s="160"/>
      <c r="Z1465" s="160" t="s">
        <v>128</v>
      </c>
      <c r="AA1465" s="153">
        <v>77</v>
      </c>
      <c r="AB1465" s="153">
        <v>1.5</v>
      </c>
      <c r="AC1465" s="182">
        <f t="shared" si="46"/>
        <v>34.222222222222221</v>
      </c>
      <c r="AD1465" s="153" t="str">
        <f t="shared" si="47"/>
        <v>OBESIDADE I</v>
      </c>
      <c r="AE1465" s="233" t="s">
        <v>225</v>
      </c>
      <c r="AF1465" s="153"/>
      <c r="AG1465" s="159"/>
      <c r="AH1465" s="153"/>
      <c r="AI1465" s="161"/>
      <c r="AJ1465" s="153"/>
      <c r="AK1465" s="153"/>
      <c r="AL1465" s="207" t="s">
        <v>131</v>
      </c>
      <c r="AM1465" s="207"/>
      <c r="AN1465" s="207"/>
      <c r="AO1465" s="207" t="str">
        <f ca="1">IF(R1465="","",IF(R1465&gt;TODAY(),"0 meses",DATEDIF(R1465,TODAY(),"m") &amp; " meses"))</f>
        <v>1 meses</v>
      </c>
      <c r="AP1465" s="147" t="s">
        <v>67</v>
      </c>
      <c r="AQ1465" s="147" t="s">
        <v>67</v>
      </c>
      <c r="AR1465" s="147"/>
      <c r="AS1465" s="209" t="s">
        <v>68</v>
      </c>
      <c r="AT1465" s="223" t="str">
        <f>MONTH(B1465)&amp;"/"&amp;YEAR(B1465)</f>
        <v>3/2026</v>
      </c>
      <c r="AU1465" s="223">
        <f>WEEKNUM(B1465)-WEEKNUM(EOMONTH(B1465,-1)+1)+1</f>
        <v>5</v>
      </c>
      <c r="AV1465" s="209" t="str">
        <f>MONTH(R1465)&amp;"/"&amp;YEAR(R1465)</f>
        <v>5/2026</v>
      </c>
      <c r="AW1465" s="209">
        <f>WEEKNUM(R1465)-WEEKNUM(EOMONTH(R1465,-1)+1)+1</f>
        <v>2</v>
      </c>
      <c r="AX1465" s="209">
        <f>IF(BB1465="S",IF(Q1465="1. Aceitou o programa",R1465-B1465,0),0)</f>
        <v>36</v>
      </c>
      <c r="AY1465" s="209">
        <f>IF(BB1465="S",IF(AND(S1465&lt;&gt;"",R1465&lt;&gt;""),S1465-R1465,0),0)</f>
        <v>0</v>
      </c>
      <c r="AZ1465" s="209">
        <f>IF(BB1465="S",IF(Q1465="1. Aceitou o programa",IF(OR(X1465="Não se Aplica",X1465=""),IF(OR(W1465="Não se Aplica",W1465=""),0,W1465-V1465),AVERAGE(X1465-W1465,W1465-V1465)),0),0)</f>
        <v>0</v>
      </c>
      <c r="BA1465" s="209">
        <f>IF(BB1465="S",IF(AND(Q1465="1. Aceitou o programa",AH1465="Realizada"),IFERROR(IF(AG1465="",0,AG1465-R1465),0),0),0)</f>
        <v>0</v>
      </c>
      <c r="BB1465" s="209" t="str">
        <f>_xlfn.XLOOKUP(U1465,'Lista Suspensa'!$AA$20:$AA$23,'Lista Suspensa'!$AB$20:$AB$23,"N/A")</f>
        <v>S</v>
      </c>
    </row>
    <row r="1466" spans="1:54" ht="12" customHeight="1">
      <c r="A1466" s="151" t="s">
        <v>54</v>
      </c>
      <c r="B1466" s="152">
        <v>46112</v>
      </c>
      <c r="C1466" s="153" t="s">
        <v>55</v>
      </c>
      <c r="D1466" s="153" t="s">
        <v>56</v>
      </c>
      <c r="E1466" s="244">
        <v>82069746</v>
      </c>
      <c r="F1466" s="144" t="s">
        <v>3225</v>
      </c>
      <c r="G1466" s="230"/>
      <c r="H1466" s="154">
        <v>26916</v>
      </c>
      <c r="I1466" s="153">
        <v>52</v>
      </c>
      <c r="J1466" s="148" t="s">
        <v>58</v>
      </c>
      <c r="K1466" s="153"/>
      <c r="L1466" s="153"/>
      <c r="M1466" s="153"/>
      <c r="N1466" s="153"/>
      <c r="O1466" s="155">
        <v>21992603485</v>
      </c>
      <c r="P1466" s="156" t="s">
        <v>60</v>
      </c>
      <c r="Q1466" s="157" t="s">
        <v>110</v>
      </c>
      <c r="R1466" s="158">
        <v>46148</v>
      </c>
      <c r="S1466" s="159"/>
      <c r="T1466" s="159" t="s">
        <v>62</v>
      </c>
      <c r="U1466" s="159" t="s">
        <v>111</v>
      </c>
      <c r="V1466" s="154">
        <v>46148</v>
      </c>
      <c r="W1466" s="154"/>
      <c r="X1466" s="154"/>
      <c r="Y1466" s="160"/>
      <c r="Z1466" s="160" t="s">
        <v>128</v>
      </c>
      <c r="AA1466" s="153">
        <v>104</v>
      </c>
      <c r="AB1466" s="153">
        <v>1.73</v>
      </c>
      <c r="AC1466" s="182">
        <f t="shared" si="46"/>
        <v>34.74890574359317</v>
      </c>
      <c r="AD1466" s="153" t="str">
        <f t="shared" si="47"/>
        <v>OBESIDADE I</v>
      </c>
      <c r="AE1466" s="233" t="s">
        <v>129</v>
      </c>
      <c r="AF1466" s="153"/>
      <c r="AG1466" s="159"/>
      <c r="AH1466" s="153"/>
      <c r="AI1466" s="161"/>
      <c r="AJ1466" s="153"/>
      <c r="AK1466" s="153"/>
      <c r="AL1466" s="207" t="s">
        <v>131</v>
      </c>
      <c r="AM1466" s="207"/>
      <c r="AN1466" s="207"/>
      <c r="AO1466" s="207" t="str">
        <f ca="1">IF(R1466="","",IF(R1466&gt;TODAY(),"0 meses",DATEDIF(R1466,TODAY(),"m") &amp; " meses"))</f>
        <v>1 meses</v>
      </c>
      <c r="AP1466" s="147" t="s">
        <v>67</v>
      </c>
      <c r="AQ1466" s="147" t="s">
        <v>67</v>
      </c>
      <c r="AR1466" s="147"/>
      <c r="AS1466" s="209" t="s">
        <v>68</v>
      </c>
      <c r="AT1466" s="223" t="str">
        <f>MONTH(B1466)&amp;"/"&amp;YEAR(B1466)</f>
        <v>3/2026</v>
      </c>
      <c r="AU1466" s="223">
        <f>WEEKNUM(B1466)-WEEKNUM(EOMONTH(B1466,-1)+1)+1</f>
        <v>5</v>
      </c>
      <c r="AV1466" s="209" t="str">
        <f>MONTH(R1466)&amp;"/"&amp;YEAR(R1466)</f>
        <v>5/2026</v>
      </c>
      <c r="AW1466" s="209">
        <f>WEEKNUM(R1466)-WEEKNUM(EOMONTH(R1466,-1)+1)+1</f>
        <v>2</v>
      </c>
      <c r="AX1466" s="209">
        <f>IF(BB1466="S",IF(Q1466="1. Aceitou o programa",R1466-B1466,0),0)</f>
        <v>36</v>
      </c>
      <c r="AY1466" s="209">
        <f>IF(BB1466="S",IF(AND(S1466&lt;&gt;"",R1466&lt;&gt;""),S1466-R1466,0),0)</f>
        <v>0</v>
      </c>
      <c r="AZ1466" s="209">
        <f>IF(BB1466="S",IF(Q1466="1. Aceitou o programa",IF(OR(X1466="Não se Aplica",X1466=""),IF(OR(W1466="Não se Aplica",W1466=""),0,W1466-V1466),AVERAGE(X1466-W1466,W1466-V1466)),0),0)</f>
        <v>0</v>
      </c>
      <c r="BA1466" s="209">
        <f>IF(BB1466="S",IF(AND(Q1466="1. Aceitou o programa",AH1466="Realizada"),IFERROR(IF(AG1466="",0,AG1466-R1466),0),0),0)</f>
        <v>0</v>
      </c>
      <c r="BB1466" s="209" t="str">
        <f>_xlfn.XLOOKUP(U1466,'Lista Suspensa'!$AA$20:$AA$23,'Lista Suspensa'!$AB$20:$AB$23,"N/A")</f>
        <v>S</v>
      </c>
    </row>
    <row r="1467" spans="1:54" ht="12" customHeight="1">
      <c r="A1467" s="151" t="s">
        <v>54</v>
      </c>
      <c r="B1467" s="152">
        <v>46112</v>
      </c>
      <c r="C1467" s="153" t="s">
        <v>55</v>
      </c>
      <c r="D1467" s="153" t="s">
        <v>56</v>
      </c>
      <c r="E1467" s="244">
        <v>79312474</v>
      </c>
      <c r="F1467" s="144" t="s">
        <v>3226</v>
      </c>
      <c r="G1467" s="230"/>
      <c r="H1467" s="154">
        <v>26948</v>
      </c>
      <c r="I1467" s="153">
        <v>52</v>
      </c>
      <c r="J1467" s="148" t="s">
        <v>70</v>
      </c>
      <c r="K1467" s="153"/>
      <c r="L1467" s="153"/>
      <c r="M1467" s="153"/>
      <c r="N1467" s="153"/>
      <c r="O1467" s="155">
        <v>21993736293</v>
      </c>
      <c r="P1467" s="156" t="s">
        <v>60</v>
      </c>
      <c r="Q1467" s="157" t="s">
        <v>110</v>
      </c>
      <c r="R1467" s="158">
        <v>46148</v>
      </c>
      <c r="S1467" s="159"/>
      <c r="T1467" s="159" t="s">
        <v>62</v>
      </c>
      <c r="U1467" s="159" t="s">
        <v>111</v>
      </c>
      <c r="V1467" s="154">
        <v>46148</v>
      </c>
      <c r="W1467" s="154"/>
      <c r="X1467" s="154"/>
      <c r="Y1467" s="160"/>
      <c r="Z1467" s="160" t="s">
        <v>128</v>
      </c>
      <c r="AA1467" s="153">
        <v>80</v>
      </c>
      <c r="AB1467" s="153">
        <v>1.62</v>
      </c>
      <c r="AC1467" s="182">
        <f t="shared" si="46"/>
        <v>30.48315805517451</v>
      </c>
      <c r="AD1467" s="153" t="str">
        <f t="shared" si="47"/>
        <v>OBESIDADE I</v>
      </c>
      <c r="AE1467" s="233" t="s">
        <v>1092</v>
      </c>
      <c r="AF1467" s="153"/>
      <c r="AG1467" s="159"/>
      <c r="AH1467" s="153"/>
      <c r="AI1467" s="161"/>
      <c r="AJ1467" s="153"/>
      <c r="AK1467" s="153"/>
      <c r="AL1467" s="207" t="s">
        <v>131</v>
      </c>
      <c r="AM1467" s="207"/>
      <c r="AN1467" s="207"/>
      <c r="AO1467" s="207" t="str">
        <f ca="1">IF(R1467="","",IF(R1467&gt;TODAY(),"0 meses",DATEDIF(R1467,TODAY(),"m") &amp; " meses"))</f>
        <v>1 meses</v>
      </c>
      <c r="AP1467" s="147" t="s">
        <v>67</v>
      </c>
      <c r="AQ1467" s="147" t="s">
        <v>67</v>
      </c>
      <c r="AR1467" s="147"/>
      <c r="AS1467" s="209" t="s">
        <v>68</v>
      </c>
      <c r="AT1467" s="223" t="str">
        <f>MONTH(B1467)&amp;"/"&amp;YEAR(B1467)</f>
        <v>3/2026</v>
      </c>
      <c r="AU1467" s="223">
        <f>WEEKNUM(B1467)-WEEKNUM(EOMONTH(B1467,-1)+1)+1</f>
        <v>5</v>
      </c>
      <c r="AV1467" s="209" t="str">
        <f>MONTH(R1467)&amp;"/"&amp;YEAR(R1467)</f>
        <v>5/2026</v>
      </c>
      <c r="AW1467" s="209">
        <f>WEEKNUM(R1467)-WEEKNUM(EOMONTH(R1467,-1)+1)+1</f>
        <v>2</v>
      </c>
      <c r="AX1467" s="209">
        <f>IF(BB1467="S",IF(Q1467="1. Aceitou o programa",R1467-B1467,0),0)</f>
        <v>36</v>
      </c>
      <c r="AY1467" s="209">
        <f>IF(BB1467="S",IF(AND(S1467&lt;&gt;"",R1467&lt;&gt;""),S1467-R1467,0),0)</f>
        <v>0</v>
      </c>
      <c r="AZ1467" s="209">
        <f>IF(BB1467="S",IF(Q1467="1. Aceitou o programa",IF(OR(X1467="Não se Aplica",X1467=""),IF(OR(W1467="Não se Aplica",W1467=""),0,W1467-V1467),AVERAGE(X1467-W1467,W1467-V1467)),0),0)</f>
        <v>0</v>
      </c>
      <c r="BA1467" s="209">
        <f>IF(BB1467="S",IF(AND(Q1467="1. Aceitou o programa",AH1467="Realizada"),IFERROR(IF(AG1467="",0,AG1467-R1467),0),0),0)</f>
        <v>0</v>
      </c>
      <c r="BB1467" s="209" t="str">
        <f>_xlfn.XLOOKUP(U1467,'Lista Suspensa'!$AA$20:$AA$23,'Lista Suspensa'!$AB$20:$AB$23,"N/A")</f>
        <v>S</v>
      </c>
    </row>
    <row r="1468" spans="1:54" ht="12" customHeight="1">
      <c r="A1468" s="151" t="s">
        <v>54</v>
      </c>
      <c r="B1468" s="152">
        <v>46112</v>
      </c>
      <c r="C1468" s="153" t="s">
        <v>55</v>
      </c>
      <c r="D1468" s="153" t="s">
        <v>56</v>
      </c>
      <c r="E1468" s="244">
        <v>74168568</v>
      </c>
      <c r="F1468" s="144" t="s">
        <v>3227</v>
      </c>
      <c r="G1468" s="230"/>
      <c r="H1468" s="154">
        <v>27660</v>
      </c>
      <c r="I1468" s="153">
        <v>50</v>
      </c>
      <c r="J1468" s="148" t="s">
        <v>70</v>
      </c>
      <c r="K1468" s="153"/>
      <c r="L1468" s="153"/>
      <c r="M1468" s="153"/>
      <c r="N1468" s="153"/>
      <c r="O1468" s="155">
        <v>21993073074</v>
      </c>
      <c r="P1468" s="156" t="s">
        <v>60</v>
      </c>
      <c r="Q1468" s="157" t="s">
        <v>110</v>
      </c>
      <c r="R1468" s="158">
        <v>46148</v>
      </c>
      <c r="S1468" s="159"/>
      <c r="T1468" s="159" t="s">
        <v>62</v>
      </c>
      <c r="U1468" s="159" t="s">
        <v>111</v>
      </c>
      <c r="V1468" s="154">
        <v>46148</v>
      </c>
      <c r="W1468" s="154" t="s">
        <v>126</v>
      </c>
      <c r="X1468" s="154" t="s">
        <v>126</v>
      </c>
      <c r="Y1468" s="160"/>
      <c r="Z1468" s="160" t="s">
        <v>128</v>
      </c>
      <c r="AA1468" s="153">
        <v>90</v>
      </c>
      <c r="AB1468" s="153">
        <v>1.71</v>
      </c>
      <c r="AC1468" s="182">
        <f t="shared" si="46"/>
        <v>30.778701138811947</v>
      </c>
      <c r="AD1468" s="153" t="str">
        <f t="shared" si="47"/>
        <v>OBESIDADE I</v>
      </c>
      <c r="AE1468" s="233" t="s">
        <v>1092</v>
      </c>
      <c r="AF1468" s="153"/>
      <c r="AG1468" s="159"/>
      <c r="AH1468" s="153"/>
      <c r="AI1468" s="161"/>
      <c r="AJ1468" s="153"/>
      <c r="AK1468" s="153"/>
      <c r="AL1468" s="207" t="s">
        <v>131</v>
      </c>
      <c r="AM1468" s="207"/>
      <c r="AN1468" s="207"/>
      <c r="AO1468" s="207" t="str">
        <f ca="1">IF(R1468="","",IF(R1468&gt;TODAY(),"0 meses",DATEDIF(R1468,TODAY(),"m") &amp; " meses"))</f>
        <v>1 meses</v>
      </c>
      <c r="AP1468" s="147" t="s">
        <v>67</v>
      </c>
      <c r="AQ1468" s="147" t="s">
        <v>67</v>
      </c>
      <c r="AR1468" s="147"/>
      <c r="AS1468" s="209" t="s">
        <v>68</v>
      </c>
      <c r="AT1468" s="223" t="str">
        <f>MONTH(B1468)&amp;"/"&amp;YEAR(B1468)</f>
        <v>3/2026</v>
      </c>
      <c r="AU1468" s="223">
        <f>WEEKNUM(B1468)-WEEKNUM(EOMONTH(B1468,-1)+1)+1</f>
        <v>5</v>
      </c>
      <c r="AV1468" s="209" t="str">
        <f>MONTH(R1468)&amp;"/"&amp;YEAR(R1468)</f>
        <v>5/2026</v>
      </c>
      <c r="AW1468" s="209">
        <f>WEEKNUM(R1468)-WEEKNUM(EOMONTH(R1468,-1)+1)+1</f>
        <v>2</v>
      </c>
      <c r="AX1468" s="209">
        <f>IF(BB1468="S",IF(Q1468="1. Aceitou o programa",R1468-B1468,0),0)</f>
        <v>36</v>
      </c>
      <c r="AY1468" s="209">
        <f>IF(BB1468="S",IF(AND(S1468&lt;&gt;"",R1468&lt;&gt;""),S1468-R1468,0),0)</f>
        <v>0</v>
      </c>
      <c r="AZ1468" s="209">
        <f>IF(BB1468="S",IF(Q1468="1. Aceitou o programa",IF(OR(X1468="Não se Aplica",X1468=""),IF(OR(W1468="Não se Aplica",W1468=""),0,W1468-V1468),AVERAGE(X1468-W1468,W1468-V1468)),0),0)</f>
        <v>0</v>
      </c>
      <c r="BA1468" s="209">
        <f>IF(BB1468="S",IF(AND(Q1468="1. Aceitou o programa",AH1468="Realizada"),IFERROR(IF(AG1468="",0,AG1468-R1468),0),0),0)</f>
        <v>0</v>
      </c>
      <c r="BB1468" s="209" t="str">
        <f>_xlfn.XLOOKUP(U1468,'Lista Suspensa'!$AA$20:$AA$23,'Lista Suspensa'!$AB$20:$AB$23,"N/A")</f>
        <v>S</v>
      </c>
    </row>
    <row r="1469" spans="1:54" ht="12" customHeight="1">
      <c r="A1469" s="151" t="s">
        <v>54</v>
      </c>
      <c r="B1469" s="152">
        <v>46112</v>
      </c>
      <c r="C1469" s="153" t="s">
        <v>55</v>
      </c>
      <c r="D1469" s="153" t="s">
        <v>56</v>
      </c>
      <c r="E1469" s="244">
        <v>80952252</v>
      </c>
      <c r="F1469" s="144" t="s">
        <v>3228</v>
      </c>
      <c r="G1469" s="230"/>
      <c r="H1469" s="154">
        <v>27920</v>
      </c>
      <c r="I1469" s="153">
        <v>49</v>
      </c>
      <c r="J1469" s="148" t="s">
        <v>70</v>
      </c>
      <c r="K1469" s="153"/>
      <c r="L1469" s="153"/>
      <c r="M1469" s="153"/>
      <c r="N1469" s="153"/>
      <c r="O1469" s="155">
        <v>21982341467</v>
      </c>
      <c r="P1469" s="156" t="s">
        <v>60</v>
      </c>
      <c r="Q1469" s="157" t="s">
        <v>110</v>
      </c>
      <c r="R1469" s="158">
        <v>46148</v>
      </c>
      <c r="S1469" s="159"/>
      <c r="T1469" s="159" t="s">
        <v>62</v>
      </c>
      <c r="U1469" s="159" t="s">
        <v>111</v>
      </c>
      <c r="V1469" s="154">
        <v>46149</v>
      </c>
      <c r="W1469" s="154"/>
      <c r="X1469" s="154"/>
      <c r="Y1469" s="160"/>
      <c r="Z1469" s="160" t="s">
        <v>128</v>
      </c>
      <c r="AA1469" s="153">
        <v>95</v>
      </c>
      <c r="AB1469" s="153">
        <v>1.7</v>
      </c>
      <c r="AC1469" s="182">
        <f t="shared" si="46"/>
        <v>32.871972318339104</v>
      </c>
      <c r="AD1469" s="153" t="str">
        <f t="shared" si="47"/>
        <v>OBESIDADE I</v>
      </c>
      <c r="AE1469" s="233" t="s">
        <v>129</v>
      </c>
      <c r="AF1469" s="153"/>
      <c r="AG1469" s="159"/>
      <c r="AH1469" s="153"/>
      <c r="AI1469" s="161"/>
      <c r="AJ1469" s="153"/>
      <c r="AK1469" s="153"/>
      <c r="AL1469" s="207" t="s">
        <v>131</v>
      </c>
      <c r="AM1469" s="207"/>
      <c r="AN1469" s="207"/>
      <c r="AO1469" s="207" t="str">
        <f ca="1">IF(R1469="","",IF(R1469&gt;TODAY(),"0 meses",DATEDIF(R1469,TODAY(),"m") &amp; " meses"))</f>
        <v>1 meses</v>
      </c>
      <c r="AP1469" s="147" t="s">
        <v>67</v>
      </c>
      <c r="AQ1469" s="147" t="s">
        <v>67</v>
      </c>
      <c r="AR1469" s="147"/>
      <c r="AS1469" s="209" t="s">
        <v>68</v>
      </c>
      <c r="AT1469" s="223" t="str">
        <f>MONTH(B1469)&amp;"/"&amp;YEAR(B1469)</f>
        <v>3/2026</v>
      </c>
      <c r="AU1469" s="223">
        <f>WEEKNUM(B1469)-WEEKNUM(EOMONTH(B1469,-1)+1)+1</f>
        <v>5</v>
      </c>
      <c r="AV1469" s="209" t="str">
        <f>MONTH(R1469)&amp;"/"&amp;YEAR(R1469)</f>
        <v>5/2026</v>
      </c>
      <c r="AW1469" s="209">
        <f>WEEKNUM(R1469)-WEEKNUM(EOMONTH(R1469,-1)+1)+1</f>
        <v>2</v>
      </c>
      <c r="AX1469" s="209">
        <f>IF(BB1469="S",IF(Q1469="1. Aceitou o programa",R1469-B1469,0),0)</f>
        <v>36</v>
      </c>
      <c r="AY1469" s="209">
        <f>IF(BB1469="S",IF(AND(S1469&lt;&gt;"",R1469&lt;&gt;""),S1469-R1469,0),0)</f>
        <v>0</v>
      </c>
      <c r="AZ1469" s="209">
        <f>IF(BB1469="S",IF(Q1469="1. Aceitou o programa",IF(OR(X1469="Não se Aplica",X1469=""),IF(OR(W1469="Não se Aplica",W1469=""),0,W1469-V1469),AVERAGE(X1469-W1469,W1469-V1469)),0),0)</f>
        <v>0</v>
      </c>
      <c r="BA1469" s="209">
        <f>IF(BB1469="S",IF(AND(Q1469="1. Aceitou o programa",AH1469="Realizada"),IFERROR(IF(AG1469="",0,AG1469-R1469),0),0),0)</f>
        <v>0</v>
      </c>
      <c r="BB1469" s="209" t="str">
        <f>_xlfn.XLOOKUP(U1469,'Lista Suspensa'!$AA$20:$AA$23,'Lista Suspensa'!$AB$20:$AB$23,"N/A")</f>
        <v>S</v>
      </c>
    </row>
    <row r="1470" spans="1:54" ht="12" customHeight="1">
      <c r="A1470" s="151" t="s">
        <v>54</v>
      </c>
      <c r="B1470" s="152">
        <v>46112</v>
      </c>
      <c r="C1470" s="153" t="s">
        <v>55</v>
      </c>
      <c r="D1470" s="153" t="s">
        <v>56</v>
      </c>
      <c r="E1470" s="244">
        <v>75006074</v>
      </c>
      <c r="F1470" s="144" t="s">
        <v>3229</v>
      </c>
      <c r="G1470" s="230"/>
      <c r="H1470" s="154">
        <v>29319</v>
      </c>
      <c r="I1470" s="153">
        <v>46</v>
      </c>
      <c r="J1470" s="148" t="s">
        <v>70</v>
      </c>
      <c r="K1470" s="153"/>
      <c r="L1470" s="153"/>
      <c r="M1470" s="153"/>
      <c r="N1470" s="153"/>
      <c r="O1470" s="155">
        <v>11963588188</v>
      </c>
      <c r="P1470" s="156" t="s">
        <v>60</v>
      </c>
      <c r="Q1470" s="157" t="s">
        <v>110</v>
      </c>
      <c r="R1470" s="158">
        <v>46148</v>
      </c>
      <c r="S1470" s="159"/>
      <c r="T1470" s="159" t="s">
        <v>62</v>
      </c>
      <c r="U1470" s="159" t="s">
        <v>111</v>
      </c>
      <c r="V1470" s="154">
        <v>46148</v>
      </c>
      <c r="W1470" s="154"/>
      <c r="X1470" s="154"/>
      <c r="Y1470" s="160"/>
      <c r="Z1470" s="160" t="s">
        <v>65</v>
      </c>
      <c r="AA1470" s="153">
        <v>75.900000000000006</v>
      </c>
      <c r="AB1470" s="153">
        <v>1.55</v>
      </c>
      <c r="AC1470" s="182">
        <f t="shared" si="46"/>
        <v>31.592091571279916</v>
      </c>
      <c r="AD1470" s="153" t="str">
        <f t="shared" si="47"/>
        <v>OBESIDADE I</v>
      </c>
      <c r="AE1470" s="233" t="s">
        <v>225</v>
      </c>
      <c r="AF1470" s="153"/>
      <c r="AG1470" s="159"/>
      <c r="AH1470" s="153"/>
      <c r="AI1470" s="161"/>
      <c r="AJ1470" s="153"/>
      <c r="AK1470" s="153"/>
      <c r="AL1470" s="207" t="s">
        <v>131</v>
      </c>
      <c r="AM1470" s="207"/>
      <c r="AN1470" s="207"/>
      <c r="AO1470" s="207" t="str">
        <f ca="1">IF(R1470="","",IF(R1470&gt;TODAY(),"0 meses",DATEDIF(R1470,TODAY(),"m") &amp; " meses"))</f>
        <v>1 meses</v>
      </c>
      <c r="AP1470" s="147" t="s">
        <v>67</v>
      </c>
      <c r="AQ1470" s="147" t="s">
        <v>67</v>
      </c>
      <c r="AR1470" s="147"/>
      <c r="AS1470" s="209" t="s">
        <v>68</v>
      </c>
      <c r="AT1470" s="223" t="str">
        <f>MONTH(B1470)&amp;"/"&amp;YEAR(B1470)</f>
        <v>3/2026</v>
      </c>
      <c r="AU1470" s="223">
        <f>WEEKNUM(B1470)-WEEKNUM(EOMONTH(B1470,-1)+1)+1</f>
        <v>5</v>
      </c>
      <c r="AV1470" s="209" t="str">
        <f>MONTH(R1470)&amp;"/"&amp;YEAR(R1470)</f>
        <v>5/2026</v>
      </c>
      <c r="AW1470" s="209">
        <f>WEEKNUM(R1470)-WEEKNUM(EOMONTH(R1470,-1)+1)+1</f>
        <v>2</v>
      </c>
      <c r="AX1470" s="209">
        <f>IF(BB1470="S",IF(Q1470="1. Aceitou o programa",R1470-B1470,0),0)</f>
        <v>36</v>
      </c>
      <c r="AY1470" s="209">
        <f>IF(BB1470="S",IF(AND(S1470&lt;&gt;"",R1470&lt;&gt;""),S1470-R1470,0),0)</f>
        <v>0</v>
      </c>
      <c r="AZ1470" s="209">
        <f>IF(BB1470="S",IF(Q1470="1. Aceitou o programa",IF(OR(X1470="Não se Aplica",X1470=""),IF(OR(W1470="Não se Aplica",W1470=""),0,W1470-V1470),AVERAGE(X1470-W1470,W1470-V1470)),0),0)</f>
        <v>0</v>
      </c>
      <c r="BA1470" s="209">
        <f>IF(BB1470="S",IF(AND(Q1470="1. Aceitou o programa",AH1470="Realizada"),IFERROR(IF(AG1470="",0,AG1470-R1470),0),0),0)</f>
        <v>0</v>
      </c>
      <c r="BB1470" s="209" t="str">
        <f>_xlfn.XLOOKUP(U1470,'Lista Suspensa'!$AA$20:$AA$23,'Lista Suspensa'!$AB$20:$AB$23,"N/A")</f>
        <v>S</v>
      </c>
    </row>
    <row r="1471" spans="1:54" ht="12" customHeight="1">
      <c r="A1471" s="151" t="s">
        <v>54</v>
      </c>
      <c r="B1471" s="152">
        <v>46112</v>
      </c>
      <c r="C1471" s="153" t="s">
        <v>55</v>
      </c>
      <c r="D1471" s="153" t="s">
        <v>56</v>
      </c>
      <c r="E1471" s="244">
        <v>82784258</v>
      </c>
      <c r="F1471" s="144" t="s">
        <v>3230</v>
      </c>
      <c r="G1471" s="230"/>
      <c r="H1471" s="154">
        <v>29617</v>
      </c>
      <c r="I1471" s="153">
        <v>45</v>
      </c>
      <c r="J1471" s="148" t="s">
        <v>70</v>
      </c>
      <c r="K1471" s="153"/>
      <c r="L1471" s="153"/>
      <c r="M1471" s="153"/>
      <c r="N1471" s="153"/>
      <c r="O1471" s="155">
        <v>21974921412</v>
      </c>
      <c r="P1471" s="156" t="s">
        <v>60</v>
      </c>
      <c r="Q1471" s="157" t="s">
        <v>110</v>
      </c>
      <c r="R1471" s="158">
        <v>46148</v>
      </c>
      <c r="S1471" s="159"/>
      <c r="T1471" s="159" t="s">
        <v>62</v>
      </c>
      <c r="U1471" s="159" t="s">
        <v>111</v>
      </c>
      <c r="V1471" s="154">
        <v>46148</v>
      </c>
      <c r="W1471" s="154" t="s">
        <v>126</v>
      </c>
      <c r="X1471" s="154" t="s">
        <v>126</v>
      </c>
      <c r="Y1471" s="160"/>
      <c r="Z1471" s="160" t="s">
        <v>128</v>
      </c>
      <c r="AA1471" s="153">
        <v>83</v>
      </c>
      <c r="AB1471" s="153">
        <v>1.68</v>
      </c>
      <c r="AC1471" s="182">
        <f t="shared" si="46"/>
        <v>29.407596371882089</v>
      </c>
      <c r="AD1471" s="153" t="str">
        <f t="shared" si="47"/>
        <v>SOBREPESO</v>
      </c>
      <c r="AE1471" s="233" t="s">
        <v>947</v>
      </c>
      <c r="AF1471" s="153"/>
      <c r="AG1471" s="159"/>
      <c r="AH1471" s="153"/>
      <c r="AI1471" s="161"/>
      <c r="AJ1471" s="153"/>
      <c r="AK1471" s="153"/>
      <c r="AL1471" s="207" t="s">
        <v>136</v>
      </c>
      <c r="AM1471" s="207"/>
      <c r="AN1471" s="207"/>
      <c r="AO1471" s="207" t="str">
        <f ca="1">IF(R1471="","",IF(R1471&gt;TODAY(),"0 meses",DATEDIF(R1471,TODAY(),"m") &amp; " meses"))</f>
        <v>1 meses</v>
      </c>
      <c r="AP1471" s="147" t="s">
        <v>67</v>
      </c>
      <c r="AQ1471" s="147" t="s">
        <v>67</v>
      </c>
      <c r="AR1471" s="147"/>
      <c r="AS1471" s="209" t="s">
        <v>68</v>
      </c>
      <c r="AT1471" s="223" t="str">
        <f>MONTH(B1471)&amp;"/"&amp;YEAR(B1471)</f>
        <v>3/2026</v>
      </c>
      <c r="AU1471" s="223">
        <f>WEEKNUM(B1471)-WEEKNUM(EOMONTH(B1471,-1)+1)+1</f>
        <v>5</v>
      </c>
      <c r="AV1471" s="209" t="str">
        <f>MONTH(R1471)&amp;"/"&amp;YEAR(R1471)</f>
        <v>5/2026</v>
      </c>
      <c r="AW1471" s="209">
        <f>WEEKNUM(R1471)-WEEKNUM(EOMONTH(R1471,-1)+1)+1</f>
        <v>2</v>
      </c>
      <c r="AX1471" s="209">
        <f>IF(BB1471="S",IF(Q1471="1. Aceitou o programa",R1471-B1471,0),0)</f>
        <v>36</v>
      </c>
      <c r="AY1471" s="209">
        <f>IF(BB1471="S",IF(AND(S1471&lt;&gt;"",R1471&lt;&gt;""),S1471-R1471,0),0)</f>
        <v>0</v>
      </c>
      <c r="AZ1471" s="209">
        <f>IF(BB1471="S",IF(Q1471="1. Aceitou o programa",IF(OR(X1471="Não se Aplica",X1471=""),IF(OR(W1471="Não se Aplica",W1471=""),0,W1471-V1471),AVERAGE(X1471-W1471,W1471-V1471)),0),0)</f>
        <v>0</v>
      </c>
      <c r="BA1471" s="209">
        <f>IF(BB1471="S",IF(AND(Q1471="1. Aceitou o programa",AH1471="Realizada"),IFERROR(IF(AG1471="",0,AG1471-R1471),0),0),0)</f>
        <v>0</v>
      </c>
      <c r="BB1471" s="209" t="str">
        <f>_xlfn.XLOOKUP(U1471,'Lista Suspensa'!$AA$20:$AA$23,'Lista Suspensa'!$AB$20:$AB$23,"N/A")</f>
        <v>S</v>
      </c>
    </row>
    <row r="1472" spans="1:54" ht="12" customHeight="1">
      <c r="A1472" s="151" t="s">
        <v>54</v>
      </c>
      <c r="B1472" s="152">
        <v>46112</v>
      </c>
      <c r="C1472" s="153" t="s">
        <v>55</v>
      </c>
      <c r="D1472" s="153" t="s">
        <v>56</v>
      </c>
      <c r="E1472" s="244">
        <v>86653772</v>
      </c>
      <c r="F1472" s="144" t="s">
        <v>3231</v>
      </c>
      <c r="G1472" s="230"/>
      <c r="H1472" s="154">
        <v>29873</v>
      </c>
      <c r="I1472" s="153">
        <v>44</v>
      </c>
      <c r="J1472" s="148" t="s">
        <v>70</v>
      </c>
      <c r="K1472" s="153"/>
      <c r="L1472" s="153"/>
      <c r="M1472" s="153"/>
      <c r="N1472" s="153"/>
      <c r="O1472" s="155">
        <v>21993858717</v>
      </c>
      <c r="P1472" s="156" t="s">
        <v>60</v>
      </c>
      <c r="Q1472" s="157" t="s">
        <v>110</v>
      </c>
      <c r="R1472" s="158">
        <v>46148</v>
      </c>
      <c r="S1472" s="159"/>
      <c r="T1472" s="159" t="s">
        <v>62</v>
      </c>
      <c r="U1472" s="159" t="s">
        <v>111</v>
      </c>
      <c r="V1472" s="154">
        <v>46148</v>
      </c>
      <c r="W1472" s="154"/>
      <c r="X1472" s="154"/>
      <c r="Y1472" s="160"/>
      <c r="Z1472" s="160" t="s">
        <v>128</v>
      </c>
      <c r="AA1472" s="153">
        <v>101.1</v>
      </c>
      <c r="AB1472" s="153">
        <v>1.53</v>
      </c>
      <c r="AC1472" s="182">
        <f t="shared" si="46"/>
        <v>43.188517236960145</v>
      </c>
      <c r="AD1472" s="153" t="str">
        <f t="shared" si="47"/>
        <v>OBESIDADE III</v>
      </c>
      <c r="AE1472" s="233" t="s">
        <v>1092</v>
      </c>
      <c r="AF1472" s="153"/>
      <c r="AG1472" s="159"/>
      <c r="AH1472" s="153"/>
      <c r="AI1472" s="161"/>
      <c r="AJ1472" s="153"/>
      <c r="AK1472" s="153"/>
      <c r="AL1472" s="207" t="s">
        <v>131</v>
      </c>
      <c r="AM1472" s="207"/>
      <c r="AN1472" s="207"/>
      <c r="AO1472" s="207" t="str">
        <f ca="1">IF(R1472="","",IF(R1472&gt;TODAY(),"0 meses",DATEDIF(R1472,TODAY(),"m") &amp; " meses"))</f>
        <v>1 meses</v>
      </c>
      <c r="AP1472" s="147" t="s">
        <v>67</v>
      </c>
      <c r="AQ1472" s="147" t="s">
        <v>67</v>
      </c>
      <c r="AR1472" s="147"/>
      <c r="AS1472" s="209" t="s">
        <v>68</v>
      </c>
      <c r="AT1472" s="223" t="str">
        <f>MONTH(B1472)&amp;"/"&amp;YEAR(B1472)</f>
        <v>3/2026</v>
      </c>
      <c r="AU1472" s="223">
        <f>WEEKNUM(B1472)-WEEKNUM(EOMONTH(B1472,-1)+1)+1</f>
        <v>5</v>
      </c>
      <c r="AV1472" s="209" t="str">
        <f>MONTH(R1472)&amp;"/"&amp;YEAR(R1472)</f>
        <v>5/2026</v>
      </c>
      <c r="AW1472" s="209">
        <f>WEEKNUM(R1472)-WEEKNUM(EOMONTH(R1472,-1)+1)+1</f>
        <v>2</v>
      </c>
      <c r="AX1472" s="209">
        <f>IF(BB1472="S",IF(Q1472="1. Aceitou o programa",R1472-B1472,0),0)</f>
        <v>36</v>
      </c>
      <c r="AY1472" s="209">
        <f>IF(BB1472="S",IF(AND(S1472&lt;&gt;"",R1472&lt;&gt;""),S1472-R1472,0),0)</f>
        <v>0</v>
      </c>
      <c r="AZ1472" s="209">
        <f>IF(BB1472="S",IF(Q1472="1. Aceitou o programa",IF(OR(X1472="Não se Aplica",X1472=""),IF(OR(W1472="Não se Aplica",W1472=""),0,W1472-V1472),AVERAGE(X1472-W1472,W1472-V1472)),0),0)</f>
        <v>0</v>
      </c>
      <c r="BA1472" s="209">
        <f>IF(BB1472="S",IF(AND(Q1472="1. Aceitou o programa",AH1472="Realizada"),IFERROR(IF(AG1472="",0,AG1472-R1472),0),0),0)</f>
        <v>0</v>
      </c>
      <c r="BB1472" s="209" t="str">
        <f>_xlfn.XLOOKUP(U1472,'Lista Suspensa'!$AA$20:$AA$23,'Lista Suspensa'!$AB$20:$AB$23,"N/A")</f>
        <v>S</v>
      </c>
    </row>
    <row r="1473" spans="1:54" ht="12" customHeight="1">
      <c r="A1473" s="151" t="s">
        <v>54</v>
      </c>
      <c r="B1473" s="152">
        <v>46112</v>
      </c>
      <c r="C1473" s="153" t="s">
        <v>55</v>
      </c>
      <c r="D1473" s="153" t="s">
        <v>56</v>
      </c>
      <c r="E1473" s="244">
        <v>84700937</v>
      </c>
      <c r="F1473" s="144" t="s">
        <v>3232</v>
      </c>
      <c r="G1473" s="230"/>
      <c r="H1473" s="154">
        <v>30321</v>
      </c>
      <c r="I1473" s="153">
        <v>43</v>
      </c>
      <c r="J1473" s="148" t="s">
        <v>70</v>
      </c>
      <c r="K1473" s="153"/>
      <c r="L1473" s="153"/>
      <c r="M1473" s="153"/>
      <c r="N1473" s="153"/>
      <c r="O1473" s="155">
        <v>11939462814</v>
      </c>
      <c r="P1473" s="156" t="s">
        <v>60</v>
      </c>
      <c r="Q1473" s="157" t="s">
        <v>110</v>
      </c>
      <c r="R1473" s="158">
        <v>46148</v>
      </c>
      <c r="S1473" s="159"/>
      <c r="T1473" s="159" t="s">
        <v>62</v>
      </c>
      <c r="U1473" s="159" t="s">
        <v>111</v>
      </c>
      <c r="V1473" s="154">
        <v>46148</v>
      </c>
      <c r="W1473" s="154" t="s">
        <v>126</v>
      </c>
      <c r="X1473" s="154" t="s">
        <v>126</v>
      </c>
      <c r="Y1473" s="160"/>
      <c r="Z1473" s="160" t="s">
        <v>128</v>
      </c>
      <c r="AA1473" s="153">
        <v>105</v>
      </c>
      <c r="AB1473" s="153">
        <v>1.57</v>
      </c>
      <c r="AC1473" s="182">
        <f t="shared" si="46"/>
        <v>42.598077001095376</v>
      </c>
      <c r="AD1473" s="153" t="str">
        <f t="shared" si="47"/>
        <v>OBESIDADE III</v>
      </c>
      <c r="AE1473" s="233" t="s">
        <v>2027</v>
      </c>
      <c r="AF1473" s="153"/>
      <c r="AG1473" s="159"/>
      <c r="AH1473" s="153"/>
      <c r="AI1473" s="161"/>
      <c r="AJ1473" s="153"/>
      <c r="AK1473" s="153"/>
      <c r="AL1473" s="207" t="s">
        <v>131</v>
      </c>
      <c r="AM1473" s="207"/>
      <c r="AN1473" s="207"/>
      <c r="AO1473" s="207" t="str">
        <f ca="1">IF(R1473="","",IF(R1473&gt;TODAY(),"0 meses",DATEDIF(R1473,TODAY(),"m") &amp; " meses"))</f>
        <v>1 meses</v>
      </c>
      <c r="AP1473" s="147" t="s">
        <v>67</v>
      </c>
      <c r="AQ1473" s="147" t="s">
        <v>67</v>
      </c>
      <c r="AR1473" s="147"/>
      <c r="AS1473" s="209" t="s">
        <v>68</v>
      </c>
      <c r="AT1473" s="223" t="str">
        <f>MONTH(B1473)&amp;"/"&amp;YEAR(B1473)</f>
        <v>3/2026</v>
      </c>
      <c r="AU1473" s="223">
        <f>WEEKNUM(B1473)-WEEKNUM(EOMONTH(B1473,-1)+1)+1</f>
        <v>5</v>
      </c>
      <c r="AV1473" s="209" t="str">
        <f>MONTH(R1473)&amp;"/"&amp;YEAR(R1473)</f>
        <v>5/2026</v>
      </c>
      <c r="AW1473" s="209">
        <f>WEEKNUM(R1473)-WEEKNUM(EOMONTH(R1473,-1)+1)+1</f>
        <v>2</v>
      </c>
      <c r="AX1473" s="209">
        <f>IF(BB1473="S",IF(Q1473="1. Aceitou o programa",R1473-B1473,0),0)</f>
        <v>36</v>
      </c>
      <c r="AY1473" s="209">
        <f>IF(BB1473="S",IF(AND(S1473&lt;&gt;"",R1473&lt;&gt;""),S1473-R1473,0),0)</f>
        <v>0</v>
      </c>
      <c r="AZ1473" s="209">
        <f>IF(BB1473="S",IF(Q1473="1. Aceitou o programa",IF(OR(X1473="Não se Aplica",X1473=""),IF(OR(W1473="Não se Aplica",W1473=""),0,W1473-V1473),AVERAGE(X1473-W1473,W1473-V1473)),0),0)</f>
        <v>0</v>
      </c>
      <c r="BA1473" s="209">
        <f>IF(BB1473="S",IF(AND(Q1473="1. Aceitou o programa",AH1473="Realizada"),IFERROR(IF(AG1473="",0,AG1473-R1473),0),0),0)</f>
        <v>0</v>
      </c>
      <c r="BB1473" s="209" t="str">
        <f>_xlfn.XLOOKUP(U1473,'Lista Suspensa'!$AA$20:$AA$23,'Lista Suspensa'!$AB$20:$AB$23,"N/A")</f>
        <v>S</v>
      </c>
    </row>
    <row r="1474" spans="1:54" ht="12" customHeight="1">
      <c r="A1474" s="151" t="s">
        <v>54</v>
      </c>
      <c r="B1474" s="152">
        <v>46112</v>
      </c>
      <c r="C1474" s="153" t="s">
        <v>55</v>
      </c>
      <c r="D1474" s="153" t="s">
        <v>56</v>
      </c>
      <c r="E1474" s="244">
        <v>83615321</v>
      </c>
      <c r="F1474" s="144" t="s">
        <v>3233</v>
      </c>
      <c r="G1474" s="230"/>
      <c r="H1474" s="154">
        <v>30324</v>
      </c>
      <c r="I1474" s="153">
        <v>43</v>
      </c>
      <c r="J1474" s="148" t="s">
        <v>70</v>
      </c>
      <c r="K1474" s="153"/>
      <c r="L1474" s="153"/>
      <c r="M1474" s="153"/>
      <c r="N1474" s="153"/>
      <c r="O1474" s="155">
        <v>21982235233</v>
      </c>
      <c r="P1474" s="156" t="s">
        <v>60</v>
      </c>
      <c r="Q1474" s="157" t="s">
        <v>110</v>
      </c>
      <c r="R1474" s="158">
        <v>46148</v>
      </c>
      <c r="S1474" s="159"/>
      <c r="T1474" s="159" t="s">
        <v>62</v>
      </c>
      <c r="U1474" s="159" t="s">
        <v>111</v>
      </c>
      <c r="V1474" s="154">
        <v>46148</v>
      </c>
      <c r="W1474" s="154" t="s">
        <v>126</v>
      </c>
      <c r="X1474" s="154" t="s">
        <v>126</v>
      </c>
      <c r="Y1474" s="160"/>
      <c r="Z1474" s="160" t="s">
        <v>128</v>
      </c>
      <c r="AA1474" s="153">
        <v>98</v>
      </c>
      <c r="AB1474" s="153">
        <v>1.69</v>
      </c>
      <c r="AC1474" s="182">
        <f t="shared" ref="AC1474:AC1537" si="48">SUM(AA1474/(AB1474^2))</f>
        <v>34.31252407128602</v>
      </c>
      <c r="AD1474" s="153" t="str">
        <f t="shared" ref="AD1474:AD1537" si="49">IF(AC1474&lt;18.5,"ABAIXO DO PESO",
(IF(AC1474&lt;=24.9,"PESO NORMAL",
(IF(AC1474&lt;=29.9,"SOBREPESO",
(IF(AC1474&lt;=34.9,"OBESIDADE I",
(IF(AC1474&lt;=39.9,"OBESIDADE II",
(IF(AC1474&lt;=999,"OBESIDADE III","VAZIO")))))))))))</f>
        <v>OBESIDADE I</v>
      </c>
      <c r="AE1474" s="233" t="s">
        <v>129</v>
      </c>
      <c r="AF1474" s="153"/>
      <c r="AG1474" s="159"/>
      <c r="AH1474" s="153"/>
      <c r="AI1474" s="161"/>
      <c r="AJ1474" s="153"/>
      <c r="AK1474" s="153"/>
      <c r="AL1474" s="207" t="s">
        <v>131</v>
      </c>
      <c r="AM1474" s="207"/>
      <c r="AN1474" s="207"/>
      <c r="AO1474" s="207" t="str">
        <f ca="1">IF(R1474="","",IF(R1474&gt;TODAY(),"0 meses",DATEDIF(R1474,TODAY(),"m") &amp; " meses"))</f>
        <v>1 meses</v>
      </c>
      <c r="AP1474" s="147" t="s">
        <v>67</v>
      </c>
      <c r="AQ1474" s="147" t="s">
        <v>67</v>
      </c>
      <c r="AR1474" s="147"/>
      <c r="AS1474" s="209" t="s">
        <v>68</v>
      </c>
      <c r="AT1474" s="223" t="str">
        <f>MONTH(B1474)&amp;"/"&amp;YEAR(B1474)</f>
        <v>3/2026</v>
      </c>
      <c r="AU1474" s="223">
        <f>WEEKNUM(B1474)-WEEKNUM(EOMONTH(B1474,-1)+1)+1</f>
        <v>5</v>
      </c>
      <c r="AV1474" s="209" t="str">
        <f>MONTH(R1474)&amp;"/"&amp;YEAR(R1474)</f>
        <v>5/2026</v>
      </c>
      <c r="AW1474" s="209">
        <f>WEEKNUM(R1474)-WEEKNUM(EOMONTH(R1474,-1)+1)+1</f>
        <v>2</v>
      </c>
      <c r="AX1474" s="209">
        <f>IF(BB1474="S",IF(Q1474="1. Aceitou o programa",R1474-B1474,0),0)</f>
        <v>36</v>
      </c>
      <c r="AY1474" s="209">
        <f>IF(BB1474="S",IF(AND(S1474&lt;&gt;"",R1474&lt;&gt;""),S1474-R1474,0),0)</f>
        <v>0</v>
      </c>
      <c r="AZ1474" s="209">
        <f>IF(BB1474="S",IF(Q1474="1. Aceitou o programa",IF(OR(X1474="Não se Aplica",X1474=""),IF(OR(W1474="Não se Aplica",W1474=""),0,W1474-V1474),AVERAGE(X1474-W1474,W1474-V1474)),0),0)</f>
        <v>0</v>
      </c>
      <c r="BA1474" s="209">
        <f>IF(BB1474="S",IF(AND(Q1474="1. Aceitou o programa",AH1474="Realizada"),IFERROR(IF(AG1474="",0,AG1474-R1474),0),0),0)</f>
        <v>0</v>
      </c>
      <c r="BB1474" s="209" t="str">
        <f>_xlfn.XLOOKUP(U1474,'Lista Suspensa'!$AA$20:$AA$23,'Lista Suspensa'!$AB$20:$AB$23,"N/A")</f>
        <v>S</v>
      </c>
    </row>
    <row r="1475" spans="1:54" ht="12" customHeight="1">
      <c r="A1475" s="151" t="s">
        <v>54</v>
      </c>
      <c r="B1475" s="152">
        <v>46112</v>
      </c>
      <c r="C1475" s="153" t="s">
        <v>55</v>
      </c>
      <c r="D1475" s="153" t="s">
        <v>56</v>
      </c>
      <c r="E1475" s="244">
        <v>88407870</v>
      </c>
      <c r="F1475" s="144" t="s">
        <v>3234</v>
      </c>
      <c r="G1475" s="230"/>
      <c r="H1475" s="154">
        <v>30350</v>
      </c>
      <c r="I1475" s="153">
        <v>43</v>
      </c>
      <c r="J1475" s="148" t="s">
        <v>58</v>
      </c>
      <c r="K1475" s="153"/>
      <c r="L1475" s="153"/>
      <c r="M1475" s="153"/>
      <c r="N1475" s="153"/>
      <c r="O1475" s="155">
        <v>21986388586</v>
      </c>
      <c r="P1475" s="156" t="s">
        <v>60</v>
      </c>
      <c r="Q1475" s="157" t="s">
        <v>110</v>
      </c>
      <c r="R1475" s="158">
        <v>46148</v>
      </c>
      <c r="S1475" s="159"/>
      <c r="T1475" s="159" t="s">
        <v>62</v>
      </c>
      <c r="U1475" s="159" t="s">
        <v>111</v>
      </c>
      <c r="V1475" s="154">
        <v>46148</v>
      </c>
      <c r="W1475" s="154"/>
      <c r="X1475" s="154"/>
      <c r="Y1475" s="160"/>
      <c r="Z1475" s="160" t="s">
        <v>128</v>
      </c>
      <c r="AA1475" s="153">
        <v>131</v>
      </c>
      <c r="AB1475" s="153">
        <v>1.72</v>
      </c>
      <c r="AC1475" s="182">
        <f t="shared" si="48"/>
        <v>44.28069226608978</v>
      </c>
      <c r="AD1475" s="153" t="str">
        <f t="shared" si="49"/>
        <v>OBESIDADE III</v>
      </c>
      <c r="AE1475" s="233" t="s">
        <v>139</v>
      </c>
      <c r="AF1475" s="153"/>
      <c r="AG1475" s="159"/>
      <c r="AH1475" s="153"/>
      <c r="AI1475" s="161"/>
      <c r="AJ1475" s="153"/>
      <c r="AK1475" s="153"/>
      <c r="AL1475" s="207" t="s">
        <v>131</v>
      </c>
      <c r="AM1475" s="207"/>
      <c r="AN1475" s="207"/>
      <c r="AO1475" s="207" t="str">
        <f ca="1">IF(R1475="","",IF(R1475&gt;TODAY(),"0 meses",DATEDIF(R1475,TODAY(),"m") &amp; " meses"))</f>
        <v>1 meses</v>
      </c>
      <c r="AP1475" s="147" t="s">
        <v>67</v>
      </c>
      <c r="AQ1475" s="147" t="s">
        <v>67</v>
      </c>
      <c r="AR1475" s="147"/>
      <c r="AS1475" s="209" t="s">
        <v>68</v>
      </c>
      <c r="AT1475" s="223" t="str">
        <f>MONTH(B1475)&amp;"/"&amp;YEAR(B1475)</f>
        <v>3/2026</v>
      </c>
      <c r="AU1475" s="223">
        <f>WEEKNUM(B1475)-WEEKNUM(EOMONTH(B1475,-1)+1)+1</f>
        <v>5</v>
      </c>
      <c r="AV1475" s="209" t="str">
        <f>MONTH(R1475)&amp;"/"&amp;YEAR(R1475)</f>
        <v>5/2026</v>
      </c>
      <c r="AW1475" s="209">
        <f>WEEKNUM(R1475)-WEEKNUM(EOMONTH(R1475,-1)+1)+1</f>
        <v>2</v>
      </c>
      <c r="AX1475" s="209">
        <f>IF(BB1475="S",IF(Q1475="1. Aceitou o programa",R1475-B1475,0),0)</f>
        <v>36</v>
      </c>
      <c r="AY1475" s="209">
        <f>IF(BB1475="S",IF(AND(S1475&lt;&gt;"",R1475&lt;&gt;""),S1475-R1475,0),0)</f>
        <v>0</v>
      </c>
      <c r="AZ1475" s="209">
        <f>IF(BB1475="S",IF(Q1475="1. Aceitou o programa",IF(OR(X1475="Não se Aplica",X1475=""),IF(OR(W1475="Não se Aplica",W1475=""),0,W1475-V1475),AVERAGE(X1475-W1475,W1475-V1475)),0),0)</f>
        <v>0</v>
      </c>
      <c r="BA1475" s="209">
        <f>IF(BB1475="S",IF(AND(Q1475="1. Aceitou o programa",AH1475="Realizada"),IFERROR(IF(AG1475="",0,AG1475-R1475),0),0),0)</f>
        <v>0</v>
      </c>
      <c r="BB1475" s="209" t="str">
        <f>_xlfn.XLOOKUP(U1475,'Lista Suspensa'!$AA$20:$AA$23,'Lista Suspensa'!$AB$20:$AB$23,"N/A")</f>
        <v>S</v>
      </c>
    </row>
    <row r="1476" spans="1:54" ht="12" customHeight="1">
      <c r="A1476" s="151" t="s">
        <v>54</v>
      </c>
      <c r="B1476" s="152">
        <v>46112</v>
      </c>
      <c r="C1476" s="153" t="s">
        <v>55</v>
      </c>
      <c r="D1476" s="153" t="s">
        <v>56</v>
      </c>
      <c r="E1476" s="244">
        <v>84447127</v>
      </c>
      <c r="F1476" s="144" t="s">
        <v>3235</v>
      </c>
      <c r="G1476" s="230"/>
      <c r="H1476" s="154">
        <v>30378</v>
      </c>
      <c r="I1476" s="153">
        <v>43</v>
      </c>
      <c r="J1476" s="148" t="s">
        <v>70</v>
      </c>
      <c r="K1476" s="153"/>
      <c r="L1476" s="153"/>
      <c r="M1476" s="153"/>
      <c r="N1476" s="153"/>
      <c r="O1476" s="155">
        <v>21964195682</v>
      </c>
      <c r="P1476" s="156" t="s">
        <v>60</v>
      </c>
      <c r="Q1476" s="157" t="s">
        <v>110</v>
      </c>
      <c r="R1476" s="158">
        <v>46148</v>
      </c>
      <c r="S1476" s="159"/>
      <c r="T1476" s="159" t="s">
        <v>62</v>
      </c>
      <c r="U1476" s="159" t="s">
        <v>111</v>
      </c>
      <c r="V1476" s="154">
        <v>46148</v>
      </c>
      <c r="W1476" s="154"/>
      <c r="X1476" s="154"/>
      <c r="Y1476" s="160"/>
      <c r="Z1476" s="160" t="s">
        <v>128</v>
      </c>
      <c r="AA1476" s="153">
        <v>76</v>
      </c>
      <c r="AB1476" s="153">
        <v>1.58</v>
      </c>
      <c r="AC1476" s="182">
        <f t="shared" si="48"/>
        <v>30.443839128344813</v>
      </c>
      <c r="AD1476" s="153" t="str">
        <f t="shared" si="49"/>
        <v>OBESIDADE I</v>
      </c>
      <c r="AE1476" s="233" t="s">
        <v>1040</v>
      </c>
      <c r="AF1476" s="153"/>
      <c r="AG1476" s="159"/>
      <c r="AH1476" s="153"/>
      <c r="AI1476" s="161"/>
      <c r="AJ1476" s="153"/>
      <c r="AK1476" s="153"/>
      <c r="AL1476" s="207" t="s">
        <v>131</v>
      </c>
      <c r="AM1476" s="207"/>
      <c r="AN1476" s="207"/>
      <c r="AO1476" s="207" t="str">
        <f ca="1">IF(R1476="","",IF(R1476&gt;TODAY(),"0 meses",DATEDIF(R1476,TODAY(),"m") &amp; " meses"))</f>
        <v>1 meses</v>
      </c>
      <c r="AP1476" s="147" t="s">
        <v>67</v>
      </c>
      <c r="AQ1476" s="147" t="s">
        <v>67</v>
      </c>
      <c r="AR1476" s="147"/>
      <c r="AS1476" s="209" t="s">
        <v>68</v>
      </c>
      <c r="AT1476" s="223" t="str">
        <f>MONTH(B1476)&amp;"/"&amp;YEAR(B1476)</f>
        <v>3/2026</v>
      </c>
      <c r="AU1476" s="223">
        <f>WEEKNUM(B1476)-WEEKNUM(EOMONTH(B1476,-1)+1)+1</f>
        <v>5</v>
      </c>
      <c r="AV1476" s="209" t="str">
        <f>MONTH(R1476)&amp;"/"&amp;YEAR(R1476)</f>
        <v>5/2026</v>
      </c>
      <c r="AW1476" s="209">
        <f>WEEKNUM(R1476)-WEEKNUM(EOMONTH(R1476,-1)+1)+1</f>
        <v>2</v>
      </c>
      <c r="AX1476" s="209">
        <f>IF(BB1476="S",IF(Q1476="1. Aceitou o programa",R1476-B1476,0),0)</f>
        <v>36</v>
      </c>
      <c r="AY1476" s="209">
        <f>IF(BB1476="S",IF(AND(S1476&lt;&gt;"",R1476&lt;&gt;""),S1476-R1476,0),0)</f>
        <v>0</v>
      </c>
      <c r="AZ1476" s="209">
        <f>IF(BB1476="S",IF(Q1476="1. Aceitou o programa",IF(OR(X1476="Não se Aplica",X1476=""),IF(OR(W1476="Não se Aplica",W1476=""),0,W1476-V1476),AVERAGE(X1476-W1476,W1476-V1476)),0),0)</f>
        <v>0</v>
      </c>
      <c r="BA1476" s="209">
        <f>IF(BB1476="S",IF(AND(Q1476="1. Aceitou o programa",AH1476="Realizada"),IFERROR(IF(AG1476="",0,AG1476-R1476),0),0),0)</f>
        <v>0</v>
      </c>
      <c r="BB1476" s="209" t="str">
        <f>_xlfn.XLOOKUP(U1476,'Lista Suspensa'!$AA$20:$AA$23,'Lista Suspensa'!$AB$20:$AB$23,"N/A")</f>
        <v>S</v>
      </c>
    </row>
    <row r="1477" spans="1:54" ht="12" customHeight="1">
      <c r="A1477" s="151" t="s">
        <v>54</v>
      </c>
      <c r="B1477" s="152">
        <v>46112</v>
      </c>
      <c r="C1477" s="153" t="s">
        <v>55</v>
      </c>
      <c r="D1477" s="153" t="s">
        <v>56</v>
      </c>
      <c r="E1477" s="244">
        <v>89107470</v>
      </c>
      <c r="F1477" s="144" t="s">
        <v>3236</v>
      </c>
      <c r="G1477" s="230"/>
      <c r="H1477" s="154">
        <v>30389</v>
      </c>
      <c r="I1477" s="153">
        <v>43</v>
      </c>
      <c r="J1477" s="148" t="s">
        <v>58</v>
      </c>
      <c r="K1477" s="153"/>
      <c r="L1477" s="153"/>
      <c r="M1477" s="153"/>
      <c r="N1477" s="153"/>
      <c r="O1477" s="155">
        <v>21979617019</v>
      </c>
      <c r="P1477" s="156" t="s">
        <v>60</v>
      </c>
      <c r="Q1477" s="157" t="s">
        <v>110</v>
      </c>
      <c r="R1477" s="158">
        <v>46148</v>
      </c>
      <c r="S1477" s="159"/>
      <c r="T1477" s="159" t="s">
        <v>62</v>
      </c>
      <c r="U1477" s="159" t="s">
        <v>111</v>
      </c>
      <c r="V1477" s="154">
        <v>46148</v>
      </c>
      <c r="W1477" s="154"/>
      <c r="X1477" s="154"/>
      <c r="Y1477" s="160"/>
      <c r="Z1477" s="160" t="s">
        <v>128</v>
      </c>
      <c r="AA1477" s="153">
        <v>130</v>
      </c>
      <c r="AB1477" s="153">
        <v>1.8</v>
      </c>
      <c r="AC1477" s="182">
        <f t="shared" si="48"/>
        <v>40.123456790123456</v>
      </c>
      <c r="AD1477" s="153" t="str">
        <f t="shared" si="49"/>
        <v>OBESIDADE III</v>
      </c>
      <c r="AE1477" s="233" t="s">
        <v>1092</v>
      </c>
      <c r="AF1477" s="153"/>
      <c r="AG1477" s="159"/>
      <c r="AH1477" s="153"/>
      <c r="AI1477" s="161"/>
      <c r="AJ1477" s="153"/>
      <c r="AK1477" s="153"/>
      <c r="AL1477" s="207" t="s">
        <v>131</v>
      </c>
      <c r="AM1477" s="207"/>
      <c r="AN1477" s="207"/>
      <c r="AO1477" s="207" t="str">
        <f ca="1">IF(R1477="","",IF(R1477&gt;TODAY(),"0 meses",DATEDIF(R1477,TODAY(),"m") &amp; " meses"))</f>
        <v>1 meses</v>
      </c>
      <c r="AP1477" s="147" t="s">
        <v>67</v>
      </c>
      <c r="AQ1477" s="147" t="s">
        <v>67</v>
      </c>
      <c r="AR1477" s="147"/>
      <c r="AS1477" s="209" t="s">
        <v>68</v>
      </c>
      <c r="AT1477" s="223" t="str">
        <f>MONTH(B1477)&amp;"/"&amp;YEAR(B1477)</f>
        <v>3/2026</v>
      </c>
      <c r="AU1477" s="223">
        <f>WEEKNUM(B1477)-WEEKNUM(EOMONTH(B1477,-1)+1)+1</f>
        <v>5</v>
      </c>
      <c r="AV1477" s="209" t="str">
        <f>MONTH(R1477)&amp;"/"&amp;YEAR(R1477)</f>
        <v>5/2026</v>
      </c>
      <c r="AW1477" s="209">
        <f>WEEKNUM(R1477)-WEEKNUM(EOMONTH(R1477,-1)+1)+1</f>
        <v>2</v>
      </c>
      <c r="AX1477" s="209">
        <f>IF(BB1477="S",IF(Q1477="1. Aceitou o programa",R1477-B1477,0),0)</f>
        <v>36</v>
      </c>
      <c r="AY1477" s="209">
        <f>IF(BB1477="S",IF(AND(S1477&lt;&gt;"",R1477&lt;&gt;""),S1477-R1477,0),0)</f>
        <v>0</v>
      </c>
      <c r="AZ1477" s="209">
        <f>IF(BB1477="S",IF(Q1477="1. Aceitou o programa",IF(OR(X1477="Não se Aplica",X1477=""),IF(OR(W1477="Não se Aplica",W1477=""),0,W1477-V1477),AVERAGE(X1477-W1477,W1477-V1477)),0),0)</f>
        <v>0</v>
      </c>
      <c r="BA1477" s="209">
        <f>IF(BB1477="S",IF(AND(Q1477="1. Aceitou o programa",AH1477="Realizada"),IFERROR(IF(AG1477="",0,AG1477-R1477),0),0),0)</f>
        <v>0</v>
      </c>
      <c r="BB1477" s="209" t="str">
        <f>_xlfn.XLOOKUP(U1477,'Lista Suspensa'!$AA$20:$AA$23,'Lista Suspensa'!$AB$20:$AB$23,"N/A")</f>
        <v>S</v>
      </c>
    </row>
    <row r="1478" spans="1:54" ht="12" customHeight="1">
      <c r="A1478" s="151" t="s">
        <v>54</v>
      </c>
      <c r="B1478" s="152">
        <v>46112</v>
      </c>
      <c r="C1478" s="153" t="s">
        <v>55</v>
      </c>
      <c r="D1478" s="153" t="s">
        <v>56</v>
      </c>
      <c r="E1478" s="244">
        <v>86044991</v>
      </c>
      <c r="F1478" s="144" t="s">
        <v>3237</v>
      </c>
      <c r="G1478" s="230"/>
      <c r="H1478" s="154">
        <v>30680</v>
      </c>
      <c r="I1478" s="153">
        <v>42</v>
      </c>
      <c r="J1478" s="148" t="s">
        <v>58</v>
      </c>
      <c r="K1478" s="153"/>
      <c r="L1478" s="153"/>
      <c r="M1478" s="153"/>
      <c r="N1478" s="153"/>
      <c r="O1478" s="155">
        <v>21983624912</v>
      </c>
      <c r="P1478" s="156" t="s">
        <v>60</v>
      </c>
      <c r="Q1478" s="157" t="s">
        <v>110</v>
      </c>
      <c r="R1478" s="158">
        <v>46148</v>
      </c>
      <c r="S1478" s="159"/>
      <c r="T1478" s="159" t="s">
        <v>62</v>
      </c>
      <c r="U1478" s="159" t="s">
        <v>111</v>
      </c>
      <c r="V1478" s="154">
        <v>46148</v>
      </c>
      <c r="W1478" s="154"/>
      <c r="X1478" s="154"/>
      <c r="Y1478" s="160"/>
      <c r="Z1478" s="160" t="s">
        <v>128</v>
      </c>
      <c r="AA1478" s="153">
        <v>91</v>
      </c>
      <c r="AB1478" s="153">
        <v>1.72</v>
      </c>
      <c r="AC1478" s="182">
        <f t="shared" si="48"/>
        <v>30.759870200108171</v>
      </c>
      <c r="AD1478" s="153" t="str">
        <f t="shared" si="49"/>
        <v>OBESIDADE I</v>
      </c>
      <c r="AE1478" s="233" t="s">
        <v>1092</v>
      </c>
      <c r="AF1478" s="153"/>
      <c r="AG1478" s="159"/>
      <c r="AH1478" s="153"/>
      <c r="AI1478" s="161"/>
      <c r="AJ1478" s="153"/>
      <c r="AK1478" s="153"/>
      <c r="AL1478" s="207" t="s">
        <v>131</v>
      </c>
      <c r="AM1478" s="207"/>
      <c r="AN1478" s="207"/>
      <c r="AO1478" s="207" t="str">
        <f ca="1">IF(R1478="","",IF(R1478&gt;TODAY(),"0 meses",DATEDIF(R1478,TODAY(),"m") &amp; " meses"))</f>
        <v>1 meses</v>
      </c>
      <c r="AP1478" s="147" t="s">
        <v>67</v>
      </c>
      <c r="AQ1478" s="147" t="s">
        <v>67</v>
      </c>
      <c r="AR1478" s="147"/>
      <c r="AS1478" s="209" t="s">
        <v>68</v>
      </c>
      <c r="AT1478" s="223" t="str">
        <f>MONTH(B1478)&amp;"/"&amp;YEAR(B1478)</f>
        <v>3/2026</v>
      </c>
      <c r="AU1478" s="223">
        <f>WEEKNUM(B1478)-WEEKNUM(EOMONTH(B1478,-1)+1)+1</f>
        <v>5</v>
      </c>
      <c r="AV1478" s="209" t="str">
        <f>MONTH(R1478)&amp;"/"&amp;YEAR(R1478)</f>
        <v>5/2026</v>
      </c>
      <c r="AW1478" s="209">
        <f>WEEKNUM(R1478)-WEEKNUM(EOMONTH(R1478,-1)+1)+1</f>
        <v>2</v>
      </c>
      <c r="AX1478" s="209">
        <f>IF(BB1478="S",IF(Q1478="1. Aceitou o programa",R1478-B1478,0),0)</f>
        <v>36</v>
      </c>
      <c r="AY1478" s="209">
        <f>IF(BB1478="S",IF(AND(S1478&lt;&gt;"",R1478&lt;&gt;""),S1478-R1478,0),0)</f>
        <v>0</v>
      </c>
      <c r="AZ1478" s="209">
        <f>IF(BB1478="S",IF(Q1478="1. Aceitou o programa",IF(OR(X1478="Não se Aplica",X1478=""),IF(OR(W1478="Não se Aplica",W1478=""),0,W1478-V1478),AVERAGE(X1478-W1478,W1478-V1478)),0),0)</f>
        <v>0</v>
      </c>
      <c r="BA1478" s="209">
        <f>IF(BB1478="S",IF(AND(Q1478="1. Aceitou o programa",AH1478="Realizada"),IFERROR(IF(AG1478="",0,AG1478-R1478),0),0),0)</f>
        <v>0</v>
      </c>
      <c r="BB1478" s="209" t="str">
        <f>_xlfn.XLOOKUP(U1478,'Lista Suspensa'!$AA$20:$AA$23,'Lista Suspensa'!$AB$20:$AB$23,"N/A")</f>
        <v>S</v>
      </c>
    </row>
    <row r="1479" spans="1:54" ht="12" customHeight="1">
      <c r="A1479" s="151" t="s">
        <v>54</v>
      </c>
      <c r="B1479" s="152">
        <v>46112</v>
      </c>
      <c r="C1479" s="153" t="s">
        <v>55</v>
      </c>
      <c r="D1479" s="153" t="s">
        <v>56</v>
      </c>
      <c r="E1479" s="244">
        <v>79302992</v>
      </c>
      <c r="F1479" s="144" t="s">
        <v>3238</v>
      </c>
      <c r="G1479" s="230"/>
      <c r="H1479" s="154">
        <v>31053</v>
      </c>
      <c r="I1479" s="153">
        <v>41</v>
      </c>
      <c r="J1479" s="148" t="s">
        <v>70</v>
      </c>
      <c r="K1479" s="153"/>
      <c r="L1479" s="153"/>
      <c r="M1479" s="153"/>
      <c r="N1479" s="153"/>
      <c r="O1479" s="155">
        <v>21994559782</v>
      </c>
      <c r="P1479" s="156" t="s">
        <v>60</v>
      </c>
      <c r="Q1479" s="157" t="s">
        <v>110</v>
      </c>
      <c r="R1479" s="158">
        <v>46148</v>
      </c>
      <c r="S1479" s="159"/>
      <c r="T1479" s="159" t="s">
        <v>62</v>
      </c>
      <c r="U1479" s="159" t="s">
        <v>111</v>
      </c>
      <c r="V1479" s="154">
        <v>46148</v>
      </c>
      <c r="W1479" s="154"/>
      <c r="X1479" s="154"/>
      <c r="Y1479" s="160"/>
      <c r="Z1479" s="160" t="s">
        <v>128</v>
      </c>
      <c r="AA1479" s="153">
        <v>68</v>
      </c>
      <c r="AB1479" s="153">
        <v>1.62</v>
      </c>
      <c r="AC1479" s="182">
        <f t="shared" si="48"/>
        <v>25.910684346898332</v>
      </c>
      <c r="AD1479" s="153" t="str">
        <f t="shared" si="49"/>
        <v>SOBREPESO</v>
      </c>
      <c r="AE1479" s="233" t="s">
        <v>129</v>
      </c>
      <c r="AF1479" s="153"/>
      <c r="AG1479" s="159"/>
      <c r="AH1479" s="153"/>
      <c r="AI1479" s="161"/>
      <c r="AJ1479" s="153"/>
      <c r="AK1479" s="153"/>
      <c r="AL1479" s="207" t="s">
        <v>136</v>
      </c>
      <c r="AM1479" s="207"/>
      <c r="AN1479" s="207"/>
      <c r="AO1479" s="207" t="str">
        <f ca="1">IF(R1479="","",IF(R1479&gt;TODAY(),"0 meses",DATEDIF(R1479,TODAY(),"m") &amp; " meses"))</f>
        <v>1 meses</v>
      </c>
      <c r="AP1479" s="147" t="s">
        <v>67</v>
      </c>
      <c r="AQ1479" s="147" t="s">
        <v>67</v>
      </c>
      <c r="AR1479" s="147"/>
      <c r="AS1479" s="209" t="s">
        <v>68</v>
      </c>
      <c r="AT1479" s="223" t="str">
        <f>MONTH(B1479)&amp;"/"&amp;YEAR(B1479)</f>
        <v>3/2026</v>
      </c>
      <c r="AU1479" s="223">
        <f>WEEKNUM(B1479)-WEEKNUM(EOMONTH(B1479,-1)+1)+1</f>
        <v>5</v>
      </c>
      <c r="AV1479" s="209" t="str">
        <f>MONTH(R1479)&amp;"/"&amp;YEAR(R1479)</f>
        <v>5/2026</v>
      </c>
      <c r="AW1479" s="209">
        <f>WEEKNUM(R1479)-WEEKNUM(EOMONTH(R1479,-1)+1)+1</f>
        <v>2</v>
      </c>
      <c r="AX1479" s="209">
        <f>IF(BB1479="S",IF(Q1479="1. Aceitou o programa",R1479-B1479,0),0)</f>
        <v>36</v>
      </c>
      <c r="AY1479" s="209">
        <f>IF(BB1479="S",IF(AND(S1479&lt;&gt;"",R1479&lt;&gt;""),S1479-R1479,0),0)</f>
        <v>0</v>
      </c>
      <c r="AZ1479" s="209">
        <f>IF(BB1479="S",IF(Q1479="1. Aceitou o programa",IF(OR(X1479="Não se Aplica",X1479=""),IF(OR(W1479="Não se Aplica",W1479=""),0,W1479-V1479),AVERAGE(X1479-W1479,W1479-V1479)),0),0)</f>
        <v>0</v>
      </c>
      <c r="BA1479" s="209">
        <f>IF(BB1479="S",IF(AND(Q1479="1. Aceitou o programa",AH1479="Realizada"),IFERROR(IF(AG1479="",0,AG1479-R1479),0),0),0)</f>
        <v>0</v>
      </c>
      <c r="BB1479" s="209" t="str">
        <f>_xlfn.XLOOKUP(U1479,'Lista Suspensa'!$AA$20:$AA$23,'Lista Suspensa'!$AB$20:$AB$23,"N/A")</f>
        <v>S</v>
      </c>
    </row>
    <row r="1480" spans="1:54" ht="12" customHeight="1">
      <c r="A1480" s="151" t="s">
        <v>54</v>
      </c>
      <c r="B1480" s="152">
        <v>46112</v>
      </c>
      <c r="C1480" s="153" t="s">
        <v>55</v>
      </c>
      <c r="D1480" s="153" t="s">
        <v>56</v>
      </c>
      <c r="E1480" s="244">
        <v>78218389</v>
      </c>
      <c r="F1480" s="144" t="s">
        <v>3239</v>
      </c>
      <c r="G1480" s="230"/>
      <c r="H1480" s="154">
        <v>31176</v>
      </c>
      <c r="I1480" s="153">
        <v>41</v>
      </c>
      <c r="J1480" s="148" t="s">
        <v>70</v>
      </c>
      <c r="K1480" s="153"/>
      <c r="L1480" s="153"/>
      <c r="M1480" s="153"/>
      <c r="N1480" s="153"/>
      <c r="O1480" s="155">
        <v>11967038204</v>
      </c>
      <c r="P1480" s="156" t="s">
        <v>60</v>
      </c>
      <c r="Q1480" s="157" t="s">
        <v>110</v>
      </c>
      <c r="R1480" s="158">
        <v>46148</v>
      </c>
      <c r="S1480" s="159"/>
      <c r="T1480" s="159" t="s">
        <v>62</v>
      </c>
      <c r="U1480" s="159" t="s">
        <v>111</v>
      </c>
      <c r="V1480" s="154">
        <v>46148</v>
      </c>
      <c r="W1480" s="154" t="s">
        <v>126</v>
      </c>
      <c r="X1480" s="154" t="s">
        <v>126</v>
      </c>
      <c r="Y1480" s="160"/>
      <c r="Z1480" s="160" t="s">
        <v>128</v>
      </c>
      <c r="AA1480" s="153">
        <v>75</v>
      </c>
      <c r="AB1480" s="153">
        <v>1.65</v>
      </c>
      <c r="AC1480" s="182">
        <f t="shared" si="48"/>
        <v>27.548209366391188</v>
      </c>
      <c r="AD1480" s="153" t="str">
        <f t="shared" si="49"/>
        <v>SOBREPESO</v>
      </c>
      <c r="AE1480" s="233" t="s">
        <v>225</v>
      </c>
      <c r="AF1480" s="153"/>
      <c r="AG1480" s="159"/>
      <c r="AH1480" s="153"/>
      <c r="AI1480" s="161"/>
      <c r="AJ1480" s="153"/>
      <c r="AK1480" s="153"/>
      <c r="AL1480" s="207" t="s">
        <v>136</v>
      </c>
      <c r="AM1480" s="207"/>
      <c r="AN1480" s="207"/>
      <c r="AO1480" s="207" t="str">
        <f ca="1">IF(R1480="","",IF(R1480&gt;TODAY(),"0 meses",DATEDIF(R1480,TODAY(),"m") &amp; " meses"))</f>
        <v>1 meses</v>
      </c>
      <c r="AP1480" s="147" t="s">
        <v>67</v>
      </c>
      <c r="AQ1480" s="147" t="s">
        <v>67</v>
      </c>
      <c r="AR1480" s="147"/>
      <c r="AS1480" s="209" t="s">
        <v>68</v>
      </c>
      <c r="AT1480" s="223" t="str">
        <f>MONTH(B1480)&amp;"/"&amp;YEAR(B1480)</f>
        <v>3/2026</v>
      </c>
      <c r="AU1480" s="223">
        <f>WEEKNUM(B1480)-WEEKNUM(EOMONTH(B1480,-1)+1)+1</f>
        <v>5</v>
      </c>
      <c r="AV1480" s="209" t="str">
        <f>MONTH(R1480)&amp;"/"&amp;YEAR(R1480)</f>
        <v>5/2026</v>
      </c>
      <c r="AW1480" s="209">
        <f>WEEKNUM(R1480)-WEEKNUM(EOMONTH(R1480,-1)+1)+1</f>
        <v>2</v>
      </c>
      <c r="AX1480" s="209">
        <f>IF(BB1480="S",IF(Q1480="1. Aceitou o programa",R1480-B1480,0),0)</f>
        <v>36</v>
      </c>
      <c r="AY1480" s="209">
        <f>IF(BB1480="S",IF(AND(S1480&lt;&gt;"",R1480&lt;&gt;""),S1480-R1480,0),0)</f>
        <v>0</v>
      </c>
      <c r="AZ1480" s="209">
        <f>IF(BB1480="S",IF(Q1480="1. Aceitou o programa",IF(OR(X1480="Não se Aplica",X1480=""),IF(OR(W1480="Não se Aplica",W1480=""),0,W1480-V1480),AVERAGE(X1480-W1480,W1480-V1480)),0),0)</f>
        <v>0</v>
      </c>
      <c r="BA1480" s="209">
        <f>IF(BB1480="S",IF(AND(Q1480="1. Aceitou o programa",AH1480="Realizada"),IFERROR(IF(AG1480="",0,AG1480-R1480),0),0),0)</f>
        <v>0</v>
      </c>
      <c r="BB1480" s="209" t="str">
        <f>_xlfn.XLOOKUP(U1480,'Lista Suspensa'!$AA$20:$AA$23,'Lista Suspensa'!$AB$20:$AB$23,"N/A")</f>
        <v>S</v>
      </c>
    </row>
    <row r="1481" spans="1:54" ht="12" customHeight="1">
      <c r="A1481" s="151" t="s">
        <v>54</v>
      </c>
      <c r="B1481" s="152">
        <v>46112</v>
      </c>
      <c r="C1481" s="153" t="s">
        <v>55</v>
      </c>
      <c r="D1481" s="153" t="s">
        <v>56</v>
      </c>
      <c r="E1481" s="244">
        <v>82085804</v>
      </c>
      <c r="F1481" s="144" t="s">
        <v>3240</v>
      </c>
      <c r="G1481" s="230"/>
      <c r="H1481" s="154">
        <v>31252</v>
      </c>
      <c r="I1481" s="153">
        <v>40</v>
      </c>
      <c r="J1481" s="148" t="s">
        <v>70</v>
      </c>
      <c r="K1481" s="153"/>
      <c r="L1481" s="153"/>
      <c r="M1481" s="153"/>
      <c r="N1481" s="153"/>
      <c r="O1481" s="155">
        <v>21981977252</v>
      </c>
      <c r="P1481" s="156" t="s">
        <v>60</v>
      </c>
      <c r="Q1481" s="157" t="s">
        <v>110</v>
      </c>
      <c r="R1481" s="158">
        <v>46148</v>
      </c>
      <c r="S1481" s="159"/>
      <c r="T1481" s="159" t="s">
        <v>62</v>
      </c>
      <c r="U1481" s="159" t="s">
        <v>111</v>
      </c>
      <c r="V1481" s="154">
        <v>46148</v>
      </c>
      <c r="W1481" s="154" t="s">
        <v>126</v>
      </c>
      <c r="X1481" s="154" t="s">
        <v>126</v>
      </c>
      <c r="Y1481" s="160"/>
      <c r="Z1481" s="160" t="s">
        <v>459</v>
      </c>
      <c r="AA1481" s="153">
        <v>79</v>
      </c>
      <c r="AB1481" s="153">
        <v>1.68</v>
      </c>
      <c r="AC1481" s="182">
        <f t="shared" si="48"/>
        <v>27.990362811791389</v>
      </c>
      <c r="AD1481" s="153" t="str">
        <f t="shared" si="49"/>
        <v>SOBREPESO</v>
      </c>
      <c r="AE1481" s="233" t="s">
        <v>1092</v>
      </c>
      <c r="AF1481" s="153"/>
      <c r="AG1481" s="159"/>
      <c r="AH1481" s="153"/>
      <c r="AI1481" s="161"/>
      <c r="AJ1481" s="153"/>
      <c r="AK1481" s="153"/>
      <c r="AL1481" s="207" t="s">
        <v>136</v>
      </c>
      <c r="AM1481" s="207"/>
      <c r="AN1481" s="207"/>
      <c r="AO1481" s="207" t="str">
        <f ca="1">IF(R1481="","",IF(R1481&gt;TODAY(),"0 meses",DATEDIF(R1481,TODAY(),"m") &amp; " meses"))</f>
        <v>1 meses</v>
      </c>
      <c r="AP1481" s="147" t="s">
        <v>67</v>
      </c>
      <c r="AQ1481" s="147" t="s">
        <v>67</v>
      </c>
      <c r="AR1481" s="147"/>
      <c r="AS1481" s="209" t="s">
        <v>68</v>
      </c>
      <c r="AT1481" s="223" t="str">
        <f>MONTH(B1481)&amp;"/"&amp;YEAR(B1481)</f>
        <v>3/2026</v>
      </c>
      <c r="AU1481" s="223">
        <f>WEEKNUM(B1481)-WEEKNUM(EOMONTH(B1481,-1)+1)+1</f>
        <v>5</v>
      </c>
      <c r="AV1481" s="209" t="str">
        <f>MONTH(R1481)&amp;"/"&amp;YEAR(R1481)</f>
        <v>5/2026</v>
      </c>
      <c r="AW1481" s="209">
        <f>WEEKNUM(R1481)-WEEKNUM(EOMONTH(R1481,-1)+1)+1</f>
        <v>2</v>
      </c>
      <c r="AX1481" s="209">
        <f>IF(BB1481="S",IF(Q1481="1. Aceitou o programa",R1481-B1481,0),0)</f>
        <v>36</v>
      </c>
      <c r="AY1481" s="209">
        <f>IF(BB1481="S",IF(AND(S1481&lt;&gt;"",R1481&lt;&gt;""),S1481-R1481,0),0)</f>
        <v>0</v>
      </c>
      <c r="AZ1481" s="209">
        <f>IF(BB1481="S",IF(Q1481="1. Aceitou o programa",IF(OR(X1481="Não se Aplica",X1481=""),IF(OR(W1481="Não se Aplica",W1481=""),0,W1481-V1481),AVERAGE(X1481-W1481,W1481-V1481)),0),0)</f>
        <v>0</v>
      </c>
      <c r="BA1481" s="209">
        <f>IF(BB1481="S",IF(AND(Q1481="1. Aceitou o programa",AH1481="Realizada"),IFERROR(IF(AG1481="",0,AG1481-R1481),0),0),0)</f>
        <v>0</v>
      </c>
      <c r="BB1481" s="209" t="str">
        <f>_xlfn.XLOOKUP(U1481,'Lista Suspensa'!$AA$20:$AA$23,'Lista Suspensa'!$AB$20:$AB$23,"N/A")</f>
        <v>S</v>
      </c>
    </row>
    <row r="1482" spans="1:54" ht="12" customHeight="1">
      <c r="A1482" s="151" t="s">
        <v>54</v>
      </c>
      <c r="B1482" s="152">
        <v>46112</v>
      </c>
      <c r="C1482" s="153" t="s">
        <v>55</v>
      </c>
      <c r="D1482" s="153" t="s">
        <v>56</v>
      </c>
      <c r="E1482" s="244">
        <v>82399921</v>
      </c>
      <c r="F1482" s="144" t="s">
        <v>3241</v>
      </c>
      <c r="G1482" s="230"/>
      <c r="H1482" s="154">
        <v>31285</v>
      </c>
      <c r="I1482" s="153">
        <v>40</v>
      </c>
      <c r="J1482" s="148" t="s">
        <v>70</v>
      </c>
      <c r="K1482" s="153"/>
      <c r="L1482" s="153"/>
      <c r="M1482" s="153"/>
      <c r="N1482" s="153"/>
      <c r="O1482" s="155">
        <v>21994687671</v>
      </c>
      <c r="P1482" s="156" t="s">
        <v>60</v>
      </c>
      <c r="Q1482" s="157" t="s">
        <v>110</v>
      </c>
      <c r="R1482" s="158">
        <v>46148</v>
      </c>
      <c r="S1482" s="159"/>
      <c r="T1482" s="159" t="s">
        <v>62</v>
      </c>
      <c r="U1482" s="159" t="s">
        <v>111</v>
      </c>
      <c r="V1482" s="154">
        <v>46148</v>
      </c>
      <c r="W1482" s="154" t="s">
        <v>126</v>
      </c>
      <c r="X1482" s="154" t="s">
        <v>126</v>
      </c>
      <c r="Y1482" s="160"/>
      <c r="Z1482" s="160" t="s">
        <v>65</v>
      </c>
      <c r="AA1482" s="153">
        <v>116</v>
      </c>
      <c r="AB1482" s="153">
        <v>1.55</v>
      </c>
      <c r="AC1482" s="182">
        <f t="shared" si="48"/>
        <v>48.283038501560867</v>
      </c>
      <c r="AD1482" s="153" t="str">
        <f t="shared" si="49"/>
        <v>OBESIDADE III</v>
      </c>
      <c r="AE1482" s="233" t="s">
        <v>139</v>
      </c>
      <c r="AF1482" s="153"/>
      <c r="AG1482" s="159"/>
      <c r="AH1482" s="153"/>
      <c r="AI1482" s="161"/>
      <c r="AJ1482" s="153"/>
      <c r="AK1482" s="153"/>
      <c r="AL1482" s="207" t="s">
        <v>131</v>
      </c>
      <c r="AM1482" s="207"/>
      <c r="AN1482" s="207"/>
      <c r="AO1482" s="207" t="str">
        <f ca="1">IF(R1482="","",IF(R1482&gt;TODAY(),"0 meses",DATEDIF(R1482,TODAY(),"m") &amp; " meses"))</f>
        <v>1 meses</v>
      </c>
      <c r="AP1482" s="147" t="s">
        <v>67</v>
      </c>
      <c r="AQ1482" s="147" t="s">
        <v>67</v>
      </c>
      <c r="AR1482" s="147"/>
      <c r="AS1482" s="209" t="s">
        <v>68</v>
      </c>
      <c r="AT1482" s="223" t="str">
        <f>MONTH(B1482)&amp;"/"&amp;YEAR(B1482)</f>
        <v>3/2026</v>
      </c>
      <c r="AU1482" s="223">
        <f>WEEKNUM(B1482)-WEEKNUM(EOMONTH(B1482,-1)+1)+1</f>
        <v>5</v>
      </c>
      <c r="AV1482" s="209" t="str">
        <f>MONTH(R1482)&amp;"/"&amp;YEAR(R1482)</f>
        <v>5/2026</v>
      </c>
      <c r="AW1482" s="209">
        <f>WEEKNUM(R1482)-WEEKNUM(EOMONTH(R1482,-1)+1)+1</f>
        <v>2</v>
      </c>
      <c r="AX1482" s="209">
        <f>IF(BB1482="S",IF(Q1482="1. Aceitou o programa",R1482-B1482,0),0)</f>
        <v>36</v>
      </c>
      <c r="AY1482" s="209">
        <f>IF(BB1482="S",IF(AND(S1482&lt;&gt;"",R1482&lt;&gt;""),S1482-R1482,0),0)</f>
        <v>0</v>
      </c>
      <c r="AZ1482" s="209">
        <f>IF(BB1482="S",IF(Q1482="1. Aceitou o programa",IF(OR(X1482="Não se Aplica",X1482=""),IF(OR(W1482="Não se Aplica",W1482=""),0,W1482-V1482),AVERAGE(X1482-W1482,W1482-V1482)),0),0)</f>
        <v>0</v>
      </c>
      <c r="BA1482" s="209">
        <f>IF(BB1482="S",IF(AND(Q1482="1. Aceitou o programa",AH1482="Realizada"),IFERROR(IF(AG1482="",0,AG1482-R1482),0),0),0)</f>
        <v>0</v>
      </c>
      <c r="BB1482" s="209" t="str">
        <f>_xlfn.XLOOKUP(U1482,'Lista Suspensa'!$AA$20:$AA$23,'Lista Suspensa'!$AB$20:$AB$23,"N/A")</f>
        <v>S</v>
      </c>
    </row>
    <row r="1483" spans="1:54" ht="12" customHeight="1">
      <c r="A1483" s="151" t="s">
        <v>54</v>
      </c>
      <c r="B1483" s="152">
        <v>46112</v>
      </c>
      <c r="C1483" s="153" t="s">
        <v>55</v>
      </c>
      <c r="D1483" s="153" t="s">
        <v>56</v>
      </c>
      <c r="E1483" s="244">
        <v>92746498</v>
      </c>
      <c r="F1483" s="144" t="s">
        <v>3242</v>
      </c>
      <c r="G1483" s="230"/>
      <c r="H1483" s="154">
        <v>31494</v>
      </c>
      <c r="I1483" s="153">
        <v>40</v>
      </c>
      <c r="J1483" s="148" t="s">
        <v>70</v>
      </c>
      <c r="K1483" s="153"/>
      <c r="L1483" s="153"/>
      <c r="M1483" s="153"/>
      <c r="N1483" s="153"/>
      <c r="O1483" s="155">
        <v>11993623792</v>
      </c>
      <c r="P1483" s="156" t="s">
        <v>60</v>
      </c>
      <c r="Q1483" s="157" t="s">
        <v>110</v>
      </c>
      <c r="R1483" s="158">
        <v>46148</v>
      </c>
      <c r="S1483" s="159"/>
      <c r="T1483" s="159" t="s">
        <v>62</v>
      </c>
      <c r="U1483" s="159" t="s">
        <v>111</v>
      </c>
      <c r="V1483" s="154">
        <v>46148</v>
      </c>
      <c r="W1483" s="154" t="s">
        <v>126</v>
      </c>
      <c r="X1483" s="154" t="s">
        <v>126</v>
      </c>
      <c r="Y1483" s="160"/>
      <c r="Z1483" s="160" t="s">
        <v>128</v>
      </c>
      <c r="AA1483" s="153">
        <v>105</v>
      </c>
      <c r="AB1483" s="153">
        <v>1.58</v>
      </c>
      <c r="AC1483" s="182">
        <f t="shared" si="48"/>
        <v>42.060567216792172</v>
      </c>
      <c r="AD1483" s="153" t="str">
        <f t="shared" si="49"/>
        <v>OBESIDADE III</v>
      </c>
      <c r="AE1483" s="233" t="s">
        <v>225</v>
      </c>
      <c r="AF1483" s="153"/>
      <c r="AG1483" s="159"/>
      <c r="AH1483" s="153"/>
      <c r="AI1483" s="161"/>
      <c r="AJ1483" s="153"/>
      <c r="AK1483" s="153"/>
      <c r="AL1483" s="207" t="s">
        <v>131</v>
      </c>
      <c r="AM1483" s="207"/>
      <c r="AN1483" s="207"/>
      <c r="AO1483" s="207" t="str">
        <f ca="1">IF(R1483="","",IF(R1483&gt;TODAY(),"0 meses",DATEDIF(R1483,TODAY(),"m") &amp; " meses"))</f>
        <v>1 meses</v>
      </c>
      <c r="AP1483" s="147" t="s">
        <v>67</v>
      </c>
      <c r="AQ1483" s="147" t="s">
        <v>67</v>
      </c>
      <c r="AR1483" s="147"/>
      <c r="AS1483" s="209" t="s">
        <v>68</v>
      </c>
      <c r="AT1483" s="223" t="str">
        <f>MONTH(B1483)&amp;"/"&amp;YEAR(B1483)</f>
        <v>3/2026</v>
      </c>
      <c r="AU1483" s="223">
        <f>WEEKNUM(B1483)-WEEKNUM(EOMONTH(B1483,-1)+1)+1</f>
        <v>5</v>
      </c>
      <c r="AV1483" s="209" t="str">
        <f>MONTH(R1483)&amp;"/"&amp;YEAR(R1483)</f>
        <v>5/2026</v>
      </c>
      <c r="AW1483" s="209">
        <f>WEEKNUM(R1483)-WEEKNUM(EOMONTH(R1483,-1)+1)+1</f>
        <v>2</v>
      </c>
      <c r="AX1483" s="209">
        <f>IF(BB1483="S",IF(Q1483="1. Aceitou o programa",R1483-B1483,0),0)</f>
        <v>36</v>
      </c>
      <c r="AY1483" s="209">
        <f>IF(BB1483="S",IF(AND(S1483&lt;&gt;"",R1483&lt;&gt;""),S1483-R1483,0),0)</f>
        <v>0</v>
      </c>
      <c r="AZ1483" s="209">
        <f>IF(BB1483="S",IF(Q1483="1. Aceitou o programa",IF(OR(X1483="Não se Aplica",X1483=""),IF(OR(W1483="Não se Aplica",W1483=""),0,W1483-V1483),AVERAGE(X1483-W1483,W1483-V1483)),0),0)</f>
        <v>0</v>
      </c>
      <c r="BA1483" s="209">
        <f>IF(BB1483="S",IF(AND(Q1483="1. Aceitou o programa",AH1483="Realizada"),IFERROR(IF(AG1483="",0,AG1483-R1483),0),0),0)</f>
        <v>0</v>
      </c>
      <c r="BB1483" s="209" t="str">
        <f>_xlfn.XLOOKUP(U1483,'Lista Suspensa'!$AA$20:$AA$23,'Lista Suspensa'!$AB$20:$AB$23,"N/A")</f>
        <v>S</v>
      </c>
    </row>
    <row r="1484" spans="1:54" ht="12" customHeight="1">
      <c r="A1484" s="151" t="s">
        <v>54</v>
      </c>
      <c r="B1484" s="152">
        <v>46112</v>
      </c>
      <c r="C1484" s="153" t="s">
        <v>55</v>
      </c>
      <c r="D1484" s="153" t="s">
        <v>56</v>
      </c>
      <c r="E1484" s="244">
        <v>87411475</v>
      </c>
      <c r="F1484" s="144" t="s">
        <v>3243</v>
      </c>
      <c r="G1484" s="230"/>
      <c r="H1484" s="154">
        <v>31504</v>
      </c>
      <c r="I1484" s="153">
        <v>40</v>
      </c>
      <c r="J1484" s="148" t="s">
        <v>70</v>
      </c>
      <c r="K1484" s="153"/>
      <c r="L1484" s="153"/>
      <c r="M1484" s="153"/>
      <c r="N1484" s="153"/>
      <c r="O1484" s="155">
        <v>21980325681</v>
      </c>
      <c r="P1484" s="156" t="s">
        <v>60</v>
      </c>
      <c r="Q1484" s="157" t="s">
        <v>110</v>
      </c>
      <c r="R1484" s="158">
        <v>46148</v>
      </c>
      <c r="S1484" s="159"/>
      <c r="T1484" s="159" t="s">
        <v>62</v>
      </c>
      <c r="U1484" s="159" t="s">
        <v>111</v>
      </c>
      <c r="V1484" s="154">
        <v>46149</v>
      </c>
      <c r="W1484" s="154"/>
      <c r="X1484" s="154"/>
      <c r="Y1484" s="160"/>
      <c r="Z1484" s="160" t="s">
        <v>128</v>
      </c>
      <c r="AA1484" s="153">
        <v>79</v>
      </c>
      <c r="AB1484" s="153">
        <v>1.62</v>
      </c>
      <c r="AC1484" s="182">
        <f t="shared" si="48"/>
        <v>30.102118579484827</v>
      </c>
      <c r="AD1484" s="153" t="str">
        <f t="shared" si="49"/>
        <v>OBESIDADE I</v>
      </c>
      <c r="AE1484" s="233" t="s">
        <v>1092</v>
      </c>
      <c r="AF1484" s="153"/>
      <c r="AG1484" s="159"/>
      <c r="AH1484" s="153"/>
      <c r="AI1484" s="161"/>
      <c r="AJ1484" s="153"/>
      <c r="AK1484" s="153"/>
      <c r="AL1484" s="207" t="s">
        <v>131</v>
      </c>
      <c r="AM1484" s="207"/>
      <c r="AN1484" s="207"/>
      <c r="AO1484" s="207" t="str">
        <f ca="1">IF(R1484="","",IF(R1484&gt;TODAY(),"0 meses",DATEDIF(R1484,TODAY(),"m") &amp; " meses"))</f>
        <v>1 meses</v>
      </c>
      <c r="AP1484" s="147" t="s">
        <v>67</v>
      </c>
      <c r="AQ1484" s="147" t="s">
        <v>67</v>
      </c>
      <c r="AR1484" s="147"/>
      <c r="AS1484" s="209" t="s">
        <v>68</v>
      </c>
      <c r="AT1484" s="223" t="str">
        <f>MONTH(B1484)&amp;"/"&amp;YEAR(B1484)</f>
        <v>3/2026</v>
      </c>
      <c r="AU1484" s="223">
        <f>WEEKNUM(B1484)-WEEKNUM(EOMONTH(B1484,-1)+1)+1</f>
        <v>5</v>
      </c>
      <c r="AV1484" s="209" t="str">
        <f>MONTH(R1484)&amp;"/"&amp;YEAR(R1484)</f>
        <v>5/2026</v>
      </c>
      <c r="AW1484" s="209">
        <f>WEEKNUM(R1484)-WEEKNUM(EOMONTH(R1484,-1)+1)+1</f>
        <v>2</v>
      </c>
      <c r="AX1484" s="209">
        <f>IF(BB1484="S",IF(Q1484="1. Aceitou o programa",R1484-B1484,0),0)</f>
        <v>36</v>
      </c>
      <c r="AY1484" s="209">
        <f>IF(BB1484="S",IF(AND(S1484&lt;&gt;"",R1484&lt;&gt;""),S1484-R1484,0),0)</f>
        <v>0</v>
      </c>
      <c r="AZ1484" s="209">
        <f>IF(BB1484="S",IF(Q1484="1. Aceitou o programa",IF(OR(X1484="Não se Aplica",X1484=""),IF(OR(W1484="Não se Aplica",W1484=""),0,W1484-V1484),AVERAGE(X1484-W1484,W1484-V1484)),0),0)</f>
        <v>0</v>
      </c>
      <c r="BA1484" s="209">
        <f>IF(BB1484="S",IF(AND(Q1484="1. Aceitou o programa",AH1484="Realizada"),IFERROR(IF(AG1484="",0,AG1484-R1484),0),0),0)</f>
        <v>0</v>
      </c>
      <c r="BB1484" s="209" t="str">
        <f>_xlfn.XLOOKUP(U1484,'Lista Suspensa'!$AA$20:$AA$23,'Lista Suspensa'!$AB$20:$AB$23,"N/A")</f>
        <v>S</v>
      </c>
    </row>
    <row r="1485" spans="1:54" ht="12" customHeight="1">
      <c r="A1485" s="151" t="s">
        <v>54</v>
      </c>
      <c r="B1485" s="152">
        <v>46112</v>
      </c>
      <c r="C1485" s="153" t="s">
        <v>55</v>
      </c>
      <c r="D1485" s="153" t="s">
        <v>56</v>
      </c>
      <c r="E1485" s="244">
        <v>81790664</v>
      </c>
      <c r="F1485" s="144" t="s">
        <v>3244</v>
      </c>
      <c r="G1485" s="230"/>
      <c r="H1485" s="154">
        <v>31538</v>
      </c>
      <c r="I1485" s="153">
        <v>40</v>
      </c>
      <c r="J1485" s="148" t="s">
        <v>70</v>
      </c>
      <c r="K1485" s="153"/>
      <c r="L1485" s="153"/>
      <c r="M1485" s="153"/>
      <c r="N1485" s="153"/>
      <c r="O1485" s="155">
        <v>21989735414</v>
      </c>
      <c r="P1485" s="156" t="s">
        <v>60</v>
      </c>
      <c r="Q1485" s="157" t="s">
        <v>110</v>
      </c>
      <c r="R1485" s="158">
        <v>46148</v>
      </c>
      <c r="S1485" s="159"/>
      <c r="T1485" s="159" t="s">
        <v>62</v>
      </c>
      <c r="U1485" s="159" t="s">
        <v>111</v>
      </c>
      <c r="V1485" s="154">
        <v>46148</v>
      </c>
      <c r="W1485" s="154" t="s">
        <v>126</v>
      </c>
      <c r="X1485" s="154" t="s">
        <v>126</v>
      </c>
      <c r="Y1485" s="160"/>
      <c r="Z1485" s="160" t="s">
        <v>128</v>
      </c>
      <c r="AA1485" s="153">
        <v>84</v>
      </c>
      <c r="AB1485" s="153">
        <v>1.59</v>
      </c>
      <c r="AC1485" s="182">
        <f t="shared" si="48"/>
        <v>33.226533760531623</v>
      </c>
      <c r="AD1485" s="153" t="str">
        <f t="shared" si="49"/>
        <v>OBESIDADE I</v>
      </c>
      <c r="AE1485" s="233" t="s">
        <v>129</v>
      </c>
      <c r="AF1485" s="153"/>
      <c r="AG1485" s="159"/>
      <c r="AH1485" s="153"/>
      <c r="AI1485" s="161"/>
      <c r="AJ1485" s="153"/>
      <c r="AK1485" s="153"/>
      <c r="AL1485" s="207" t="s">
        <v>131</v>
      </c>
      <c r="AM1485" s="207"/>
      <c r="AN1485" s="207"/>
      <c r="AO1485" s="207" t="str">
        <f ca="1">IF(R1485="","",IF(R1485&gt;TODAY(),"0 meses",DATEDIF(R1485,TODAY(),"m") &amp; " meses"))</f>
        <v>1 meses</v>
      </c>
      <c r="AP1485" s="147" t="s">
        <v>67</v>
      </c>
      <c r="AQ1485" s="147" t="s">
        <v>67</v>
      </c>
      <c r="AR1485" s="147"/>
      <c r="AS1485" s="209" t="s">
        <v>68</v>
      </c>
      <c r="AT1485" s="223" t="str">
        <f>MONTH(B1485)&amp;"/"&amp;YEAR(B1485)</f>
        <v>3/2026</v>
      </c>
      <c r="AU1485" s="223">
        <f>WEEKNUM(B1485)-WEEKNUM(EOMONTH(B1485,-1)+1)+1</f>
        <v>5</v>
      </c>
      <c r="AV1485" s="209" t="str">
        <f>MONTH(R1485)&amp;"/"&amp;YEAR(R1485)</f>
        <v>5/2026</v>
      </c>
      <c r="AW1485" s="209">
        <f>WEEKNUM(R1485)-WEEKNUM(EOMONTH(R1485,-1)+1)+1</f>
        <v>2</v>
      </c>
      <c r="AX1485" s="209">
        <f>IF(BB1485="S",IF(Q1485="1. Aceitou o programa",R1485-B1485,0),0)</f>
        <v>36</v>
      </c>
      <c r="AY1485" s="209">
        <f>IF(BB1485="S",IF(AND(S1485&lt;&gt;"",R1485&lt;&gt;""),S1485-R1485,0),0)</f>
        <v>0</v>
      </c>
      <c r="AZ1485" s="209">
        <f>IF(BB1485="S",IF(Q1485="1. Aceitou o programa",IF(OR(X1485="Não se Aplica",X1485=""),IF(OR(W1485="Não se Aplica",W1485=""),0,W1485-V1485),AVERAGE(X1485-W1485,W1485-V1485)),0),0)</f>
        <v>0</v>
      </c>
      <c r="BA1485" s="209">
        <f>IF(BB1485="S",IF(AND(Q1485="1. Aceitou o programa",AH1485="Realizada"),IFERROR(IF(AG1485="",0,AG1485-R1485),0),0),0)</f>
        <v>0</v>
      </c>
      <c r="BB1485" s="209" t="str">
        <f>_xlfn.XLOOKUP(U1485,'Lista Suspensa'!$AA$20:$AA$23,'Lista Suspensa'!$AB$20:$AB$23,"N/A")</f>
        <v>S</v>
      </c>
    </row>
    <row r="1486" spans="1:54" ht="12" customHeight="1">
      <c r="A1486" s="151" t="s">
        <v>54</v>
      </c>
      <c r="B1486" s="152">
        <v>46112</v>
      </c>
      <c r="C1486" s="153" t="s">
        <v>55</v>
      </c>
      <c r="D1486" s="153" t="s">
        <v>56</v>
      </c>
      <c r="E1486" s="244">
        <v>79740954</v>
      </c>
      <c r="F1486" s="144" t="s">
        <v>3245</v>
      </c>
      <c r="G1486" s="230"/>
      <c r="H1486" s="154">
        <v>31546</v>
      </c>
      <c r="I1486" s="153">
        <v>40</v>
      </c>
      <c r="J1486" s="148" t="s">
        <v>70</v>
      </c>
      <c r="K1486" s="153"/>
      <c r="L1486" s="153"/>
      <c r="M1486" s="153"/>
      <c r="N1486" s="153"/>
      <c r="O1486" s="155">
        <v>21973897887</v>
      </c>
      <c r="P1486" s="156" t="s">
        <v>60</v>
      </c>
      <c r="Q1486" s="157" t="s">
        <v>110</v>
      </c>
      <c r="R1486" s="158">
        <v>46148</v>
      </c>
      <c r="S1486" s="159"/>
      <c r="T1486" s="159" t="s">
        <v>62</v>
      </c>
      <c r="U1486" s="159" t="s">
        <v>111</v>
      </c>
      <c r="V1486" s="154">
        <v>46148</v>
      </c>
      <c r="W1486" s="154" t="s">
        <v>126</v>
      </c>
      <c r="X1486" s="154" t="s">
        <v>126</v>
      </c>
      <c r="Y1486" s="160"/>
      <c r="Z1486" s="160" t="s">
        <v>128</v>
      </c>
      <c r="AA1486" s="153">
        <v>99</v>
      </c>
      <c r="AB1486" s="153">
        <v>1.65</v>
      </c>
      <c r="AC1486" s="182">
        <f t="shared" si="48"/>
        <v>36.363636363636367</v>
      </c>
      <c r="AD1486" s="153" t="str">
        <f t="shared" si="49"/>
        <v>OBESIDADE II</v>
      </c>
      <c r="AE1486" s="233" t="s">
        <v>139</v>
      </c>
      <c r="AF1486" s="153"/>
      <c r="AG1486" s="159"/>
      <c r="AH1486" s="153"/>
      <c r="AI1486" s="161"/>
      <c r="AJ1486" s="153"/>
      <c r="AK1486" s="153"/>
      <c r="AL1486" s="207" t="s">
        <v>131</v>
      </c>
      <c r="AM1486" s="207"/>
      <c r="AN1486" s="207"/>
      <c r="AO1486" s="207" t="str">
        <f ca="1">IF(R1486="","",IF(R1486&gt;TODAY(),"0 meses",DATEDIF(R1486,TODAY(),"m") &amp; " meses"))</f>
        <v>1 meses</v>
      </c>
      <c r="AP1486" s="147" t="s">
        <v>67</v>
      </c>
      <c r="AQ1486" s="147" t="s">
        <v>67</v>
      </c>
      <c r="AR1486" s="147"/>
      <c r="AS1486" s="209" t="s">
        <v>68</v>
      </c>
      <c r="AT1486" s="223" t="str">
        <f>MONTH(B1486)&amp;"/"&amp;YEAR(B1486)</f>
        <v>3/2026</v>
      </c>
      <c r="AU1486" s="223">
        <f>WEEKNUM(B1486)-WEEKNUM(EOMONTH(B1486,-1)+1)+1</f>
        <v>5</v>
      </c>
      <c r="AV1486" s="209" t="str">
        <f>MONTH(R1486)&amp;"/"&amp;YEAR(R1486)</f>
        <v>5/2026</v>
      </c>
      <c r="AW1486" s="209">
        <f>WEEKNUM(R1486)-WEEKNUM(EOMONTH(R1486,-1)+1)+1</f>
        <v>2</v>
      </c>
      <c r="AX1486" s="209">
        <f>IF(BB1486="S",IF(Q1486="1. Aceitou o programa",R1486-B1486,0),0)</f>
        <v>36</v>
      </c>
      <c r="AY1486" s="209">
        <f>IF(BB1486="S",IF(AND(S1486&lt;&gt;"",R1486&lt;&gt;""),S1486-R1486,0),0)</f>
        <v>0</v>
      </c>
      <c r="AZ1486" s="209">
        <f>IF(BB1486="S",IF(Q1486="1. Aceitou o programa",IF(OR(X1486="Não se Aplica",X1486=""),IF(OR(W1486="Não se Aplica",W1486=""),0,W1486-V1486),AVERAGE(X1486-W1486,W1486-V1486)),0),0)</f>
        <v>0</v>
      </c>
      <c r="BA1486" s="209">
        <f>IF(BB1486="S",IF(AND(Q1486="1. Aceitou o programa",AH1486="Realizada"),IFERROR(IF(AG1486="",0,AG1486-R1486),0),0),0)</f>
        <v>0</v>
      </c>
      <c r="BB1486" s="209" t="str">
        <f>_xlfn.XLOOKUP(U1486,'Lista Suspensa'!$AA$20:$AA$23,'Lista Suspensa'!$AB$20:$AB$23,"N/A")</f>
        <v>S</v>
      </c>
    </row>
    <row r="1487" spans="1:54" ht="12" customHeight="1">
      <c r="A1487" s="151" t="s">
        <v>54</v>
      </c>
      <c r="B1487" s="152">
        <v>46112</v>
      </c>
      <c r="C1487" s="153" t="s">
        <v>55</v>
      </c>
      <c r="D1487" s="153" t="s">
        <v>56</v>
      </c>
      <c r="E1487" s="244">
        <v>78019931</v>
      </c>
      <c r="F1487" s="144" t="s">
        <v>3246</v>
      </c>
      <c r="G1487" s="230"/>
      <c r="H1487" s="154">
        <v>31622</v>
      </c>
      <c r="I1487" s="153">
        <v>39</v>
      </c>
      <c r="J1487" s="148" t="s">
        <v>58</v>
      </c>
      <c r="K1487" s="153"/>
      <c r="L1487" s="153"/>
      <c r="M1487" s="153"/>
      <c r="N1487" s="153"/>
      <c r="O1487" s="155">
        <v>21974123709</v>
      </c>
      <c r="P1487" s="156" t="s">
        <v>60</v>
      </c>
      <c r="Q1487" s="157" t="s">
        <v>110</v>
      </c>
      <c r="R1487" s="158">
        <v>46148</v>
      </c>
      <c r="S1487" s="159"/>
      <c r="T1487" s="159" t="s">
        <v>62</v>
      </c>
      <c r="U1487" s="159" t="s">
        <v>111</v>
      </c>
      <c r="V1487" s="154">
        <v>46148</v>
      </c>
      <c r="W1487" s="154" t="s">
        <v>126</v>
      </c>
      <c r="X1487" s="154" t="s">
        <v>126</v>
      </c>
      <c r="Y1487" s="160"/>
      <c r="Z1487" s="160" t="s">
        <v>128</v>
      </c>
      <c r="AA1487" s="153">
        <v>120</v>
      </c>
      <c r="AB1487" s="153">
        <v>1.7</v>
      </c>
      <c r="AC1487" s="182">
        <f t="shared" si="48"/>
        <v>41.522491349480973</v>
      </c>
      <c r="AD1487" s="153" t="str">
        <f t="shared" si="49"/>
        <v>OBESIDADE III</v>
      </c>
      <c r="AE1487" s="233" t="s">
        <v>947</v>
      </c>
      <c r="AF1487" s="153"/>
      <c r="AG1487" s="159"/>
      <c r="AH1487" s="153"/>
      <c r="AI1487" s="161"/>
      <c r="AJ1487" s="153"/>
      <c r="AK1487" s="153"/>
      <c r="AL1487" s="207" t="s">
        <v>131</v>
      </c>
      <c r="AM1487" s="207"/>
      <c r="AN1487" s="207"/>
      <c r="AO1487" s="207" t="str">
        <f ca="1">IF(R1487="","",IF(R1487&gt;TODAY(),"0 meses",DATEDIF(R1487,TODAY(),"m") &amp; " meses"))</f>
        <v>1 meses</v>
      </c>
      <c r="AP1487" s="147" t="s">
        <v>67</v>
      </c>
      <c r="AQ1487" s="147" t="s">
        <v>67</v>
      </c>
      <c r="AR1487" s="147"/>
      <c r="AS1487" s="209" t="s">
        <v>68</v>
      </c>
      <c r="AT1487" s="223" t="str">
        <f>MONTH(B1487)&amp;"/"&amp;YEAR(B1487)</f>
        <v>3/2026</v>
      </c>
      <c r="AU1487" s="223">
        <f>WEEKNUM(B1487)-WEEKNUM(EOMONTH(B1487,-1)+1)+1</f>
        <v>5</v>
      </c>
      <c r="AV1487" s="209" t="str">
        <f>MONTH(R1487)&amp;"/"&amp;YEAR(R1487)</f>
        <v>5/2026</v>
      </c>
      <c r="AW1487" s="209">
        <f>WEEKNUM(R1487)-WEEKNUM(EOMONTH(R1487,-1)+1)+1</f>
        <v>2</v>
      </c>
      <c r="AX1487" s="209">
        <f>IF(BB1487="S",IF(Q1487="1. Aceitou o programa",R1487-B1487,0),0)</f>
        <v>36</v>
      </c>
      <c r="AY1487" s="209">
        <f>IF(BB1487="S",IF(AND(S1487&lt;&gt;"",R1487&lt;&gt;""),S1487-R1487,0),0)</f>
        <v>0</v>
      </c>
      <c r="AZ1487" s="209">
        <f>IF(BB1487="S",IF(Q1487="1. Aceitou o programa",IF(OR(X1487="Não se Aplica",X1487=""),IF(OR(W1487="Não se Aplica",W1487=""),0,W1487-V1487),AVERAGE(X1487-W1487,W1487-V1487)),0),0)</f>
        <v>0</v>
      </c>
      <c r="BA1487" s="209">
        <f>IF(BB1487="S",IF(AND(Q1487="1. Aceitou o programa",AH1487="Realizada"),IFERROR(IF(AG1487="",0,AG1487-R1487),0),0),0)</f>
        <v>0</v>
      </c>
      <c r="BB1487" s="209" t="str">
        <f>_xlfn.XLOOKUP(U1487,'Lista Suspensa'!$AA$20:$AA$23,'Lista Suspensa'!$AB$20:$AB$23,"N/A")</f>
        <v>S</v>
      </c>
    </row>
    <row r="1488" spans="1:54" ht="12" customHeight="1">
      <c r="A1488" s="151" t="s">
        <v>54</v>
      </c>
      <c r="B1488" s="152">
        <v>46112</v>
      </c>
      <c r="C1488" s="153" t="s">
        <v>55</v>
      </c>
      <c r="D1488" s="153" t="s">
        <v>56</v>
      </c>
      <c r="E1488" s="244">
        <v>79966338</v>
      </c>
      <c r="F1488" s="144" t="s">
        <v>3247</v>
      </c>
      <c r="G1488" s="230"/>
      <c r="H1488" s="154">
        <v>31741</v>
      </c>
      <c r="I1488" s="153">
        <v>39</v>
      </c>
      <c r="J1488" s="148" t="s">
        <v>70</v>
      </c>
      <c r="K1488" s="153"/>
      <c r="L1488" s="153"/>
      <c r="M1488" s="153"/>
      <c r="N1488" s="153"/>
      <c r="O1488" s="155">
        <v>11962671710</v>
      </c>
      <c r="P1488" s="156" t="s">
        <v>60</v>
      </c>
      <c r="Q1488" s="157" t="s">
        <v>110</v>
      </c>
      <c r="R1488" s="158">
        <v>46148</v>
      </c>
      <c r="S1488" s="159"/>
      <c r="T1488" s="159" t="s">
        <v>62</v>
      </c>
      <c r="U1488" s="159" t="s">
        <v>111</v>
      </c>
      <c r="V1488" s="154">
        <v>46148</v>
      </c>
      <c r="W1488" s="154"/>
      <c r="X1488" s="154"/>
      <c r="Y1488" s="160"/>
      <c r="Z1488" s="160" t="s">
        <v>128</v>
      </c>
      <c r="AA1488" s="153">
        <v>150</v>
      </c>
      <c r="AB1488" s="153">
        <v>1.6</v>
      </c>
      <c r="AC1488" s="182">
        <f t="shared" si="48"/>
        <v>58.593749999999986</v>
      </c>
      <c r="AD1488" s="153" t="str">
        <f t="shared" si="49"/>
        <v>OBESIDADE III</v>
      </c>
      <c r="AE1488" s="233" t="s">
        <v>225</v>
      </c>
      <c r="AF1488" s="153"/>
      <c r="AG1488" s="159"/>
      <c r="AH1488" s="153"/>
      <c r="AI1488" s="161"/>
      <c r="AJ1488" s="153"/>
      <c r="AK1488" s="153"/>
      <c r="AL1488" s="207" t="s">
        <v>143</v>
      </c>
      <c r="AM1488" s="207"/>
      <c r="AN1488" s="207"/>
      <c r="AO1488" s="207" t="str">
        <f ca="1">IF(R1488="","",IF(R1488&gt;TODAY(),"0 meses",DATEDIF(R1488,TODAY(),"m") &amp; " meses"))</f>
        <v>1 meses</v>
      </c>
      <c r="AP1488" s="147" t="s">
        <v>67</v>
      </c>
      <c r="AQ1488" s="147" t="s">
        <v>67</v>
      </c>
      <c r="AR1488" s="147"/>
      <c r="AS1488" s="209" t="s">
        <v>68</v>
      </c>
      <c r="AT1488" s="223" t="str">
        <f>MONTH(B1488)&amp;"/"&amp;YEAR(B1488)</f>
        <v>3/2026</v>
      </c>
      <c r="AU1488" s="223">
        <f>WEEKNUM(B1488)-WEEKNUM(EOMONTH(B1488,-1)+1)+1</f>
        <v>5</v>
      </c>
      <c r="AV1488" s="209" t="str">
        <f>MONTH(R1488)&amp;"/"&amp;YEAR(R1488)</f>
        <v>5/2026</v>
      </c>
      <c r="AW1488" s="209">
        <f>WEEKNUM(R1488)-WEEKNUM(EOMONTH(R1488,-1)+1)+1</f>
        <v>2</v>
      </c>
      <c r="AX1488" s="209">
        <f>IF(BB1488="S",IF(Q1488="1. Aceitou o programa",R1488-B1488,0),0)</f>
        <v>36</v>
      </c>
      <c r="AY1488" s="209">
        <f>IF(BB1488="S",IF(AND(S1488&lt;&gt;"",R1488&lt;&gt;""),S1488-R1488,0),0)</f>
        <v>0</v>
      </c>
      <c r="AZ1488" s="209">
        <f>IF(BB1488="S",IF(Q1488="1. Aceitou o programa",IF(OR(X1488="Não se Aplica",X1488=""),IF(OR(W1488="Não se Aplica",W1488=""),0,W1488-V1488),AVERAGE(X1488-W1488,W1488-V1488)),0),0)</f>
        <v>0</v>
      </c>
      <c r="BA1488" s="209">
        <f>IF(BB1488="S",IF(AND(Q1488="1. Aceitou o programa",AH1488="Realizada"),IFERROR(IF(AG1488="",0,AG1488-R1488),0),0),0)</f>
        <v>0</v>
      </c>
      <c r="BB1488" s="209" t="str">
        <f>_xlfn.XLOOKUP(U1488,'Lista Suspensa'!$AA$20:$AA$23,'Lista Suspensa'!$AB$20:$AB$23,"N/A")</f>
        <v>S</v>
      </c>
    </row>
    <row r="1489" spans="1:54" ht="12" customHeight="1">
      <c r="A1489" s="151" t="s">
        <v>54</v>
      </c>
      <c r="B1489" s="152">
        <v>46112</v>
      </c>
      <c r="C1489" s="153" t="s">
        <v>55</v>
      </c>
      <c r="D1489" s="153" t="s">
        <v>56</v>
      </c>
      <c r="E1489" s="244">
        <v>89911830</v>
      </c>
      <c r="F1489" s="144" t="s">
        <v>3248</v>
      </c>
      <c r="G1489" s="230"/>
      <c r="H1489" s="154">
        <v>31757</v>
      </c>
      <c r="I1489" s="153">
        <v>39</v>
      </c>
      <c r="J1489" s="148" t="s">
        <v>70</v>
      </c>
      <c r="K1489" s="153"/>
      <c r="L1489" s="153"/>
      <c r="M1489" s="153"/>
      <c r="N1489" s="153"/>
      <c r="O1489" s="155">
        <v>21973026841</v>
      </c>
      <c r="P1489" s="156" t="s">
        <v>60</v>
      </c>
      <c r="Q1489" s="157" t="s">
        <v>110</v>
      </c>
      <c r="R1489" s="158">
        <v>46148</v>
      </c>
      <c r="S1489" s="159"/>
      <c r="T1489" s="159" t="s">
        <v>62</v>
      </c>
      <c r="U1489" s="159" t="s">
        <v>111</v>
      </c>
      <c r="V1489" s="154">
        <v>46148</v>
      </c>
      <c r="W1489" s="154" t="s">
        <v>126</v>
      </c>
      <c r="X1489" s="154" t="s">
        <v>126</v>
      </c>
      <c r="Y1489" s="160"/>
      <c r="Z1489" s="160" t="s">
        <v>128</v>
      </c>
      <c r="AA1489" s="153">
        <v>92</v>
      </c>
      <c r="AB1489" s="153">
        <v>1.65</v>
      </c>
      <c r="AC1489" s="182">
        <f t="shared" si="48"/>
        <v>33.792470156106525</v>
      </c>
      <c r="AD1489" s="153" t="str">
        <f t="shared" si="49"/>
        <v>OBESIDADE I</v>
      </c>
      <c r="AE1489" s="233" t="s">
        <v>135</v>
      </c>
      <c r="AF1489" s="153"/>
      <c r="AG1489" s="159"/>
      <c r="AH1489" s="153"/>
      <c r="AI1489" s="161"/>
      <c r="AJ1489" s="153"/>
      <c r="AK1489" s="153"/>
      <c r="AL1489" s="207" t="s">
        <v>136</v>
      </c>
      <c r="AM1489" s="207"/>
      <c r="AN1489" s="207"/>
      <c r="AO1489" s="207" t="str">
        <f ca="1">IF(R1489="","",IF(R1489&gt;TODAY(),"0 meses",DATEDIF(R1489,TODAY(),"m") &amp; " meses"))</f>
        <v>1 meses</v>
      </c>
      <c r="AP1489" s="147" t="s">
        <v>67</v>
      </c>
      <c r="AQ1489" s="147" t="s">
        <v>67</v>
      </c>
      <c r="AR1489" s="147"/>
      <c r="AS1489" s="209" t="s">
        <v>68</v>
      </c>
      <c r="AT1489" s="223" t="str">
        <f>MONTH(B1489)&amp;"/"&amp;YEAR(B1489)</f>
        <v>3/2026</v>
      </c>
      <c r="AU1489" s="223">
        <f>WEEKNUM(B1489)-WEEKNUM(EOMONTH(B1489,-1)+1)+1</f>
        <v>5</v>
      </c>
      <c r="AV1489" s="209" t="str">
        <f>MONTH(R1489)&amp;"/"&amp;YEAR(R1489)</f>
        <v>5/2026</v>
      </c>
      <c r="AW1489" s="209">
        <f>WEEKNUM(R1489)-WEEKNUM(EOMONTH(R1489,-1)+1)+1</f>
        <v>2</v>
      </c>
      <c r="AX1489" s="209">
        <f>IF(BB1489="S",IF(Q1489="1. Aceitou o programa",R1489-B1489,0),0)</f>
        <v>36</v>
      </c>
      <c r="AY1489" s="209">
        <f>IF(BB1489="S",IF(AND(S1489&lt;&gt;"",R1489&lt;&gt;""),S1489-R1489,0),0)</f>
        <v>0</v>
      </c>
      <c r="AZ1489" s="209">
        <f>IF(BB1489="S",IF(Q1489="1. Aceitou o programa",IF(OR(X1489="Não se Aplica",X1489=""),IF(OR(W1489="Não se Aplica",W1489=""),0,W1489-V1489),AVERAGE(X1489-W1489,W1489-V1489)),0),0)</f>
        <v>0</v>
      </c>
      <c r="BA1489" s="209">
        <f>IF(BB1489="S",IF(AND(Q1489="1. Aceitou o programa",AH1489="Realizada"),IFERROR(IF(AG1489="",0,AG1489-R1489),0),0),0)</f>
        <v>0</v>
      </c>
      <c r="BB1489" s="209" t="str">
        <f>_xlfn.XLOOKUP(U1489,'Lista Suspensa'!$AA$20:$AA$23,'Lista Suspensa'!$AB$20:$AB$23,"N/A")</f>
        <v>S</v>
      </c>
    </row>
    <row r="1490" spans="1:54" ht="12" customHeight="1">
      <c r="A1490" s="151" t="s">
        <v>54</v>
      </c>
      <c r="B1490" s="152">
        <v>46112</v>
      </c>
      <c r="C1490" s="153" t="s">
        <v>55</v>
      </c>
      <c r="D1490" s="153" t="s">
        <v>56</v>
      </c>
      <c r="E1490" s="244">
        <v>81413432</v>
      </c>
      <c r="F1490" s="144" t="s">
        <v>3249</v>
      </c>
      <c r="G1490" s="230"/>
      <c r="H1490" s="154">
        <v>31773</v>
      </c>
      <c r="I1490" s="153">
        <v>39</v>
      </c>
      <c r="J1490" s="148" t="s">
        <v>70</v>
      </c>
      <c r="K1490" s="153"/>
      <c r="L1490" s="153"/>
      <c r="M1490" s="153"/>
      <c r="N1490" s="153"/>
      <c r="O1490" s="155">
        <v>21967165604</v>
      </c>
      <c r="P1490" s="156" t="s">
        <v>60</v>
      </c>
      <c r="Q1490" s="157" t="s">
        <v>110</v>
      </c>
      <c r="R1490" s="158">
        <v>46148</v>
      </c>
      <c r="S1490" s="159"/>
      <c r="T1490" s="159" t="s">
        <v>62</v>
      </c>
      <c r="U1490" s="159" t="s">
        <v>111</v>
      </c>
      <c r="V1490" s="154">
        <v>46149</v>
      </c>
      <c r="W1490" s="154" t="s">
        <v>126</v>
      </c>
      <c r="X1490" s="154" t="s">
        <v>126</v>
      </c>
      <c r="Y1490" s="160"/>
      <c r="Z1490" s="160" t="s">
        <v>128</v>
      </c>
      <c r="AA1490" s="153">
        <v>107</v>
      </c>
      <c r="AB1490" s="153">
        <v>1.59</v>
      </c>
      <c r="AC1490" s="182">
        <f t="shared" si="48"/>
        <v>42.324275147343855</v>
      </c>
      <c r="AD1490" s="153" t="str">
        <f t="shared" si="49"/>
        <v>OBESIDADE III</v>
      </c>
      <c r="AE1490" s="233" t="s">
        <v>139</v>
      </c>
      <c r="AF1490" s="153"/>
      <c r="AG1490" s="159"/>
      <c r="AH1490" s="153"/>
      <c r="AI1490" s="161"/>
      <c r="AJ1490" s="153"/>
      <c r="AK1490" s="153"/>
      <c r="AL1490" s="207" t="s">
        <v>131</v>
      </c>
      <c r="AM1490" s="207"/>
      <c r="AN1490" s="207"/>
      <c r="AO1490" s="207" t="str">
        <f ca="1">IF(R1490="","",IF(R1490&gt;TODAY(),"0 meses",DATEDIF(R1490,TODAY(),"m") &amp; " meses"))</f>
        <v>1 meses</v>
      </c>
      <c r="AP1490" s="147" t="s">
        <v>67</v>
      </c>
      <c r="AQ1490" s="147" t="s">
        <v>67</v>
      </c>
      <c r="AR1490" s="147"/>
      <c r="AS1490" s="209" t="s">
        <v>68</v>
      </c>
      <c r="AT1490" s="223" t="str">
        <f>MONTH(B1490)&amp;"/"&amp;YEAR(B1490)</f>
        <v>3/2026</v>
      </c>
      <c r="AU1490" s="223">
        <f>WEEKNUM(B1490)-WEEKNUM(EOMONTH(B1490,-1)+1)+1</f>
        <v>5</v>
      </c>
      <c r="AV1490" s="209" t="str">
        <f>MONTH(R1490)&amp;"/"&amp;YEAR(R1490)</f>
        <v>5/2026</v>
      </c>
      <c r="AW1490" s="209">
        <f>WEEKNUM(R1490)-WEEKNUM(EOMONTH(R1490,-1)+1)+1</f>
        <v>2</v>
      </c>
      <c r="AX1490" s="209">
        <f>IF(BB1490="S",IF(Q1490="1. Aceitou o programa",R1490-B1490,0),0)</f>
        <v>36</v>
      </c>
      <c r="AY1490" s="209">
        <f>IF(BB1490="S",IF(AND(S1490&lt;&gt;"",R1490&lt;&gt;""),S1490-R1490,0),0)</f>
        <v>0</v>
      </c>
      <c r="AZ1490" s="209">
        <f>IF(BB1490="S",IF(Q1490="1. Aceitou o programa",IF(OR(X1490="Não se Aplica",X1490=""),IF(OR(W1490="Não se Aplica",W1490=""),0,W1490-V1490),AVERAGE(X1490-W1490,W1490-V1490)),0),0)</f>
        <v>0</v>
      </c>
      <c r="BA1490" s="209">
        <f>IF(BB1490="S",IF(AND(Q1490="1. Aceitou o programa",AH1490="Realizada"),IFERROR(IF(AG1490="",0,AG1490-R1490),0),0),0)</f>
        <v>0</v>
      </c>
      <c r="BB1490" s="209" t="str">
        <f>_xlfn.XLOOKUP(U1490,'Lista Suspensa'!$AA$20:$AA$23,'Lista Suspensa'!$AB$20:$AB$23,"N/A")</f>
        <v>S</v>
      </c>
    </row>
    <row r="1491" spans="1:54" ht="12" customHeight="1">
      <c r="A1491" s="151" t="s">
        <v>54</v>
      </c>
      <c r="B1491" s="152">
        <v>46112</v>
      </c>
      <c r="C1491" s="153" t="s">
        <v>55</v>
      </c>
      <c r="D1491" s="153" t="s">
        <v>56</v>
      </c>
      <c r="E1491" s="244">
        <v>92825526</v>
      </c>
      <c r="F1491" s="144" t="s">
        <v>3250</v>
      </c>
      <c r="G1491" s="230"/>
      <c r="H1491" s="154">
        <v>31968</v>
      </c>
      <c r="I1491" s="153">
        <v>38</v>
      </c>
      <c r="J1491" s="148" t="s">
        <v>70</v>
      </c>
      <c r="K1491" s="153"/>
      <c r="L1491" s="153"/>
      <c r="M1491" s="153"/>
      <c r="N1491" s="153"/>
      <c r="O1491" s="155">
        <v>11961250516</v>
      </c>
      <c r="P1491" s="156" t="s">
        <v>60</v>
      </c>
      <c r="Q1491" s="157" t="s">
        <v>110</v>
      </c>
      <c r="R1491" s="158">
        <v>46148</v>
      </c>
      <c r="S1491" s="159"/>
      <c r="T1491" s="159" t="s">
        <v>62</v>
      </c>
      <c r="U1491" s="159" t="s">
        <v>111</v>
      </c>
      <c r="V1491" s="154">
        <v>46148</v>
      </c>
      <c r="W1491" s="154" t="s">
        <v>126</v>
      </c>
      <c r="X1491" s="154" t="s">
        <v>126</v>
      </c>
      <c r="Y1491" s="160"/>
      <c r="Z1491" s="160" t="s">
        <v>128</v>
      </c>
      <c r="AA1491" s="153">
        <v>74</v>
      </c>
      <c r="AB1491" s="153">
        <v>1.68</v>
      </c>
      <c r="AC1491" s="182">
        <f t="shared" si="48"/>
        <v>26.218820861678008</v>
      </c>
      <c r="AD1491" s="153" t="str">
        <f t="shared" si="49"/>
        <v>SOBREPESO</v>
      </c>
      <c r="AE1491" s="233" t="s">
        <v>1264</v>
      </c>
      <c r="AF1491" s="153"/>
      <c r="AG1491" s="159"/>
      <c r="AH1491" s="153"/>
      <c r="AI1491" s="161"/>
      <c r="AJ1491" s="153"/>
      <c r="AK1491" s="153"/>
      <c r="AL1491" s="207" t="s">
        <v>136</v>
      </c>
      <c r="AM1491" s="207"/>
      <c r="AN1491" s="207"/>
      <c r="AO1491" s="207" t="str">
        <f ca="1">IF(R1491="","",IF(R1491&gt;TODAY(),"0 meses",DATEDIF(R1491,TODAY(),"m") &amp; " meses"))</f>
        <v>1 meses</v>
      </c>
      <c r="AP1491" s="147" t="s">
        <v>67</v>
      </c>
      <c r="AQ1491" s="147" t="s">
        <v>67</v>
      </c>
      <c r="AR1491" s="147"/>
      <c r="AS1491" s="209" t="s">
        <v>68</v>
      </c>
      <c r="AT1491" s="223" t="str">
        <f>MONTH(B1491)&amp;"/"&amp;YEAR(B1491)</f>
        <v>3/2026</v>
      </c>
      <c r="AU1491" s="223">
        <f>WEEKNUM(B1491)-WEEKNUM(EOMONTH(B1491,-1)+1)+1</f>
        <v>5</v>
      </c>
      <c r="AV1491" s="209" t="str">
        <f>MONTH(R1491)&amp;"/"&amp;YEAR(R1491)</f>
        <v>5/2026</v>
      </c>
      <c r="AW1491" s="209">
        <f>WEEKNUM(R1491)-WEEKNUM(EOMONTH(R1491,-1)+1)+1</f>
        <v>2</v>
      </c>
      <c r="AX1491" s="209">
        <f>IF(BB1491="S",IF(Q1491="1. Aceitou o programa",R1491-B1491,0),0)</f>
        <v>36</v>
      </c>
      <c r="AY1491" s="209">
        <f>IF(BB1491="S",IF(AND(S1491&lt;&gt;"",R1491&lt;&gt;""),S1491-R1491,0),0)</f>
        <v>0</v>
      </c>
      <c r="AZ1491" s="209">
        <f>IF(BB1491="S",IF(Q1491="1. Aceitou o programa",IF(OR(X1491="Não se Aplica",X1491=""),IF(OR(W1491="Não se Aplica",W1491=""),0,W1491-V1491),AVERAGE(X1491-W1491,W1491-V1491)),0),0)</f>
        <v>0</v>
      </c>
      <c r="BA1491" s="209">
        <f>IF(BB1491="S",IF(AND(Q1491="1. Aceitou o programa",AH1491="Realizada"),IFERROR(IF(AG1491="",0,AG1491-R1491),0),0),0)</f>
        <v>0</v>
      </c>
      <c r="BB1491" s="209" t="str">
        <f>_xlfn.XLOOKUP(U1491,'Lista Suspensa'!$AA$20:$AA$23,'Lista Suspensa'!$AB$20:$AB$23,"N/A")</f>
        <v>S</v>
      </c>
    </row>
    <row r="1492" spans="1:54" ht="12" customHeight="1">
      <c r="A1492" s="151" t="s">
        <v>54</v>
      </c>
      <c r="B1492" s="152">
        <v>46112</v>
      </c>
      <c r="C1492" s="153" t="s">
        <v>55</v>
      </c>
      <c r="D1492" s="153" t="s">
        <v>56</v>
      </c>
      <c r="E1492" s="244">
        <v>88245279</v>
      </c>
      <c r="F1492" s="144" t="s">
        <v>3251</v>
      </c>
      <c r="G1492" s="230"/>
      <c r="H1492" s="154">
        <v>32044</v>
      </c>
      <c r="I1492" s="153">
        <v>38</v>
      </c>
      <c r="J1492" s="148" t="s">
        <v>70</v>
      </c>
      <c r="K1492" s="153"/>
      <c r="L1492" s="153"/>
      <c r="M1492" s="153"/>
      <c r="N1492" s="153"/>
      <c r="O1492" s="155">
        <v>11981286634</v>
      </c>
      <c r="P1492" s="156" t="s">
        <v>60</v>
      </c>
      <c r="Q1492" s="157" t="s">
        <v>110</v>
      </c>
      <c r="R1492" s="158">
        <v>46148</v>
      </c>
      <c r="S1492" s="159"/>
      <c r="T1492" s="159" t="s">
        <v>62</v>
      </c>
      <c r="U1492" s="159" t="s">
        <v>111</v>
      </c>
      <c r="V1492" s="154">
        <v>46148</v>
      </c>
      <c r="W1492" s="154" t="s">
        <v>126</v>
      </c>
      <c r="X1492" s="154" t="s">
        <v>126</v>
      </c>
      <c r="Y1492" s="160"/>
      <c r="Z1492" s="160" t="s">
        <v>128</v>
      </c>
      <c r="AA1492" s="153">
        <v>67</v>
      </c>
      <c r="AB1492" s="153">
        <v>1.5</v>
      </c>
      <c r="AC1492" s="182">
        <f t="shared" si="48"/>
        <v>29.777777777777779</v>
      </c>
      <c r="AD1492" s="153" t="str">
        <f t="shared" si="49"/>
        <v>SOBREPESO</v>
      </c>
      <c r="AE1492" s="233" t="s">
        <v>2027</v>
      </c>
      <c r="AF1492" s="153"/>
      <c r="AG1492" s="159"/>
      <c r="AH1492" s="153"/>
      <c r="AI1492" s="161"/>
      <c r="AJ1492" s="153"/>
      <c r="AK1492" s="153"/>
      <c r="AL1492" s="207" t="s">
        <v>136</v>
      </c>
      <c r="AM1492" s="207"/>
      <c r="AN1492" s="207"/>
      <c r="AO1492" s="207" t="str">
        <f ca="1">IF(R1492="","",IF(R1492&gt;TODAY(),"0 meses",DATEDIF(R1492,TODAY(),"m") &amp; " meses"))</f>
        <v>1 meses</v>
      </c>
      <c r="AP1492" s="147" t="s">
        <v>67</v>
      </c>
      <c r="AQ1492" s="147" t="s">
        <v>67</v>
      </c>
      <c r="AR1492" s="147"/>
      <c r="AS1492" s="209" t="s">
        <v>68</v>
      </c>
      <c r="AT1492" s="223" t="str">
        <f>MONTH(B1492)&amp;"/"&amp;YEAR(B1492)</f>
        <v>3/2026</v>
      </c>
      <c r="AU1492" s="223">
        <f>WEEKNUM(B1492)-WEEKNUM(EOMONTH(B1492,-1)+1)+1</f>
        <v>5</v>
      </c>
      <c r="AV1492" s="209" t="str">
        <f>MONTH(R1492)&amp;"/"&amp;YEAR(R1492)</f>
        <v>5/2026</v>
      </c>
      <c r="AW1492" s="209">
        <f>WEEKNUM(R1492)-WEEKNUM(EOMONTH(R1492,-1)+1)+1</f>
        <v>2</v>
      </c>
      <c r="AX1492" s="209">
        <f>IF(BB1492="S",IF(Q1492="1. Aceitou o programa",R1492-B1492,0),0)</f>
        <v>36</v>
      </c>
      <c r="AY1492" s="209">
        <f>IF(BB1492="S",IF(AND(S1492&lt;&gt;"",R1492&lt;&gt;""),S1492-R1492,0),0)</f>
        <v>0</v>
      </c>
      <c r="AZ1492" s="209">
        <f>IF(BB1492="S",IF(Q1492="1. Aceitou o programa",IF(OR(X1492="Não se Aplica",X1492=""),IF(OR(W1492="Não se Aplica",W1492=""),0,W1492-V1492),AVERAGE(X1492-W1492,W1492-V1492)),0),0)</f>
        <v>0</v>
      </c>
      <c r="BA1492" s="209">
        <f>IF(BB1492="S",IF(AND(Q1492="1. Aceitou o programa",AH1492="Realizada"),IFERROR(IF(AG1492="",0,AG1492-R1492),0),0),0)</f>
        <v>0</v>
      </c>
      <c r="BB1492" s="209" t="str">
        <f>_xlfn.XLOOKUP(U1492,'Lista Suspensa'!$AA$20:$AA$23,'Lista Suspensa'!$AB$20:$AB$23,"N/A")</f>
        <v>S</v>
      </c>
    </row>
    <row r="1493" spans="1:54" ht="12" customHeight="1">
      <c r="A1493" s="151" t="s">
        <v>54</v>
      </c>
      <c r="B1493" s="152">
        <v>46112</v>
      </c>
      <c r="C1493" s="153" t="s">
        <v>55</v>
      </c>
      <c r="D1493" s="153" t="s">
        <v>56</v>
      </c>
      <c r="E1493" s="244">
        <v>93639803</v>
      </c>
      <c r="F1493" s="144" t="s">
        <v>3252</v>
      </c>
      <c r="G1493" s="230"/>
      <c r="H1493" s="154">
        <v>32383</v>
      </c>
      <c r="I1493" s="153">
        <v>37</v>
      </c>
      <c r="J1493" s="148" t="s">
        <v>70</v>
      </c>
      <c r="K1493" s="153"/>
      <c r="L1493" s="153"/>
      <c r="M1493" s="153"/>
      <c r="N1493" s="153"/>
      <c r="O1493" s="155">
        <v>21995693409</v>
      </c>
      <c r="P1493" s="156" t="s">
        <v>60</v>
      </c>
      <c r="Q1493" s="157" t="s">
        <v>110</v>
      </c>
      <c r="R1493" s="158">
        <v>46148</v>
      </c>
      <c r="S1493" s="159"/>
      <c r="T1493" s="159" t="s">
        <v>62</v>
      </c>
      <c r="U1493" s="159" t="s">
        <v>111</v>
      </c>
      <c r="V1493" s="154">
        <v>46148</v>
      </c>
      <c r="W1493" s="154" t="s">
        <v>126</v>
      </c>
      <c r="X1493" s="154" t="s">
        <v>126</v>
      </c>
      <c r="Y1493" s="160"/>
      <c r="Z1493" s="160" t="s">
        <v>128</v>
      </c>
      <c r="AA1493" s="153">
        <v>121</v>
      </c>
      <c r="AB1493" s="153">
        <v>1.63</v>
      </c>
      <c r="AC1493" s="182">
        <f t="shared" si="48"/>
        <v>45.541796830893148</v>
      </c>
      <c r="AD1493" s="153" t="str">
        <f t="shared" si="49"/>
        <v>OBESIDADE III</v>
      </c>
      <c r="AE1493" s="233" t="s">
        <v>129</v>
      </c>
      <c r="AF1493" s="153"/>
      <c r="AG1493" s="159"/>
      <c r="AH1493" s="153"/>
      <c r="AI1493" s="161"/>
      <c r="AJ1493" s="153"/>
      <c r="AK1493" s="153"/>
      <c r="AL1493" s="207" t="s">
        <v>131</v>
      </c>
      <c r="AM1493" s="207"/>
      <c r="AN1493" s="207"/>
      <c r="AO1493" s="207" t="str">
        <f ca="1">IF(R1493="","",IF(R1493&gt;TODAY(),"0 meses",DATEDIF(R1493,TODAY(),"m") &amp; " meses"))</f>
        <v>1 meses</v>
      </c>
      <c r="AP1493" s="147" t="s">
        <v>67</v>
      </c>
      <c r="AQ1493" s="147" t="s">
        <v>67</v>
      </c>
      <c r="AR1493" s="147"/>
      <c r="AS1493" s="209" t="s">
        <v>68</v>
      </c>
      <c r="AT1493" s="223" t="str">
        <f>MONTH(B1493)&amp;"/"&amp;YEAR(B1493)</f>
        <v>3/2026</v>
      </c>
      <c r="AU1493" s="223">
        <f>WEEKNUM(B1493)-WEEKNUM(EOMONTH(B1493,-1)+1)+1</f>
        <v>5</v>
      </c>
      <c r="AV1493" s="209" t="str">
        <f>MONTH(R1493)&amp;"/"&amp;YEAR(R1493)</f>
        <v>5/2026</v>
      </c>
      <c r="AW1493" s="209">
        <f>WEEKNUM(R1493)-WEEKNUM(EOMONTH(R1493,-1)+1)+1</f>
        <v>2</v>
      </c>
      <c r="AX1493" s="209">
        <f>IF(BB1493="S",IF(Q1493="1. Aceitou o programa",R1493-B1493,0),0)</f>
        <v>36</v>
      </c>
      <c r="AY1493" s="209">
        <f>IF(BB1493="S",IF(AND(S1493&lt;&gt;"",R1493&lt;&gt;""),S1493-R1493,0),0)</f>
        <v>0</v>
      </c>
      <c r="AZ1493" s="209">
        <f>IF(BB1493="S",IF(Q1493="1. Aceitou o programa",IF(OR(X1493="Não se Aplica",X1493=""),IF(OR(W1493="Não se Aplica",W1493=""),0,W1493-V1493),AVERAGE(X1493-W1493,W1493-V1493)),0),0)</f>
        <v>0</v>
      </c>
      <c r="BA1493" s="209">
        <f>IF(BB1493="S",IF(AND(Q1493="1. Aceitou o programa",AH1493="Realizada"),IFERROR(IF(AG1493="",0,AG1493-R1493),0),0),0)</f>
        <v>0</v>
      </c>
      <c r="BB1493" s="209" t="str">
        <f>_xlfn.XLOOKUP(U1493,'Lista Suspensa'!$AA$20:$AA$23,'Lista Suspensa'!$AB$20:$AB$23,"N/A")</f>
        <v>S</v>
      </c>
    </row>
    <row r="1494" spans="1:54" ht="12" customHeight="1">
      <c r="A1494" s="151" t="s">
        <v>54</v>
      </c>
      <c r="B1494" s="152">
        <v>46112</v>
      </c>
      <c r="C1494" s="153" t="s">
        <v>55</v>
      </c>
      <c r="D1494" s="153" t="s">
        <v>56</v>
      </c>
      <c r="E1494" s="244">
        <v>77646149</v>
      </c>
      <c r="F1494" s="144" t="s">
        <v>3253</v>
      </c>
      <c r="G1494" s="230"/>
      <c r="H1494" s="154">
        <v>32421</v>
      </c>
      <c r="I1494" s="153">
        <v>37</v>
      </c>
      <c r="J1494" s="148" t="s">
        <v>70</v>
      </c>
      <c r="K1494" s="153"/>
      <c r="L1494" s="153"/>
      <c r="M1494" s="153"/>
      <c r="N1494" s="153"/>
      <c r="O1494" s="155">
        <v>21998951425</v>
      </c>
      <c r="P1494" s="156" t="s">
        <v>60</v>
      </c>
      <c r="Q1494" s="157" t="s">
        <v>110</v>
      </c>
      <c r="R1494" s="158">
        <v>46148</v>
      </c>
      <c r="S1494" s="159"/>
      <c r="T1494" s="159" t="s">
        <v>62</v>
      </c>
      <c r="U1494" s="159" t="s">
        <v>111</v>
      </c>
      <c r="V1494" s="154">
        <v>46148</v>
      </c>
      <c r="W1494" s="154" t="s">
        <v>126</v>
      </c>
      <c r="X1494" s="154" t="s">
        <v>126</v>
      </c>
      <c r="Y1494" s="160"/>
      <c r="Z1494" s="160" t="s">
        <v>128</v>
      </c>
      <c r="AA1494" s="153">
        <v>97</v>
      </c>
      <c r="AB1494" s="153">
        <v>1.7</v>
      </c>
      <c r="AC1494" s="182">
        <f t="shared" si="48"/>
        <v>33.564013840830455</v>
      </c>
      <c r="AD1494" s="153" t="str">
        <f t="shared" si="49"/>
        <v>OBESIDADE I</v>
      </c>
      <c r="AE1494" s="233" t="s">
        <v>129</v>
      </c>
      <c r="AF1494" s="153"/>
      <c r="AG1494" s="159"/>
      <c r="AH1494" s="153"/>
      <c r="AI1494" s="161"/>
      <c r="AJ1494" s="153"/>
      <c r="AK1494" s="153"/>
      <c r="AL1494" s="207" t="s">
        <v>131</v>
      </c>
      <c r="AM1494" s="207"/>
      <c r="AN1494" s="207"/>
      <c r="AO1494" s="207" t="str">
        <f ca="1">IF(R1494="","",IF(R1494&gt;TODAY(),"0 meses",DATEDIF(R1494,TODAY(),"m") &amp; " meses"))</f>
        <v>1 meses</v>
      </c>
      <c r="AP1494" s="147" t="s">
        <v>67</v>
      </c>
      <c r="AQ1494" s="147" t="s">
        <v>67</v>
      </c>
      <c r="AR1494" s="147"/>
      <c r="AS1494" s="209" t="s">
        <v>68</v>
      </c>
      <c r="AT1494" s="223" t="str">
        <f>MONTH(B1494)&amp;"/"&amp;YEAR(B1494)</f>
        <v>3/2026</v>
      </c>
      <c r="AU1494" s="223">
        <f>WEEKNUM(B1494)-WEEKNUM(EOMONTH(B1494,-1)+1)+1</f>
        <v>5</v>
      </c>
      <c r="AV1494" s="209" t="str">
        <f>MONTH(R1494)&amp;"/"&amp;YEAR(R1494)</f>
        <v>5/2026</v>
      </c>
      <c r="AW1494" s="209">
        <f>WEEKNUM(R1494)-WEEKNUM(EOMONTH(R1494,-1)+1)+1</f>
        <v>2</v>
      </c>
      <c r="AX1494" s="209">
        <f>IF(BB1494="S",IF(Q1494="1. Aceitou o programa",R1494-B1494,0),0)</f>
        <v>36</v>
      </c>
      <c r="AY1494" s="209">
        <f>IF(BB1494="S",IF(AND(S1494&lt;&gt;"",R1494&lt;&gt;""),S1494-R1494,0),0)</f>
        <v>0</v>
      </c>
      <c r="AZ1494" s="209">
        <f>IF(BB1494="S",IF(Q1494="1. Aceitou o programa",IF(OR(X1494="Não se Aplica",X1494=""),IF(OR(W1494="Não se Aplica",W1494=""),0,W1494-V1494),AVERAGE(X1494-W1494,W1494-V1494)),0),0)</f>
        <v>0</v>
      </c>
      <c r="BA1494" s="209">
        <f>IF(BB1494="S",IF(AND(Q1494="1. Aceitou o programa",AH1494="Realizada"),IFERROR(IF(AG1494="",0,AG1494-R1494),0),0),0)</f>
        <v>0</v>
      </c>
      <c r="BB1494" s="209" t="str">
        <f>_xlfn.XLOOKUP(U1494,'Lista Suspensa'!$AA$20:$AA$23,'Lista Suspensa'!$AB$20:$AB$23,"N/A")</f>
        <v>S</v>
      </c>
    </row>
    <row r="1495" spans="1:54" ht="12" customHeight="1">
      <c r="A1495" s="151" t="s">
        <v>54</v>
      </c>
      <c r="B1495" s="152">
        <v>46112</v>
      </c>
      <c r="C1495" s="153" t="s">
        <v>55</v>
      </c>
      <c r="D1495" s="153" t="s">
        <v>56</v>
      </c>
      <c r="E1495" s="244">
        <v>87791828</v>
      </c>
      <c r="F1495" s="144" t="s">
        <v>3254</v>
      </c>
      <c r="G1495" s="230"/>
      <c r="H1495" s="154">
        <v>32583</v>
      </c>
      <c r="I1495" s="153">
        <v>37</v>
      </c>
      <c r="J1495" s="148" t="s">
        <v>70</v>
      </c>
      <c r="K1495" s="153"/>
      <c r="L1495" s="153"/>
      <c r="M1495" s="153"/>
      <c r="N1495" s="153"/>
      <c r="O1495" s="155">
        <v>11962403668</v>
      </c>
      <c r="P1495" s="156" t="s">
        <v>60</v>
      </c>
      <c r="Q1495" s="157" t="s">
        <v>110</v>
      </c>
      <c r="R1495" s="158">
        <v>46148</v>
      </c>
      <c r="S1495" s="159"/>
      <c r="T1495" s="159" t="s">
        <v>62</v>
      </c>
      <c r="U1495" s="159" t="s">
        <v>111</v>
      </c>
      <c r="V1495" s="154">
        <v>46148</v>
      </c>
      <c r="W1495" s="154" t="s">
        <v>126</v>
      </c>
      <c r="X1495" s="154" t="s">
        <v>126</v>
      </c>
      <c r="Y1495" s="160"/>
      <c r="Z1495" s="160" t="s">
        <v>128</v>
      </c>
      <c r="AA1495" s="153">
        <v>109</v>
      </c>
      <c r="AB1495" s="153">
        <v>1.61</v>
      </c>
      <c r="AC1495" s="182">
        <f t="shared" si="48"/>
        <v>42.050846803749849</v>
      </c>
      <c r="AD1495" s="153" t="str">
        <f t="shared" si="49"/>
        <v>OBESIDADE III</v>
      </c>
      <c r="AE1495" s="233" t="s">
        <v>2027</v>
      </c>
      <c r="AF1495" s="153"/>
      <c r="AG1495" s="159"/>
      <c r="AH1495" s="153"/>
      <c r="AI1495" s="161"/>
      <c r="AJ1495" s="153"/>
      <c r="AK1495" s="153"/>
      <c r="AL1495" s="207" t="s">
        <v>131</v>
      </c>
      <c r="AM1495" s="207"/>
      <c r="AN1495" s="207"/>
      <c r="AO1495" s="207" t="str">
        <f ca="1">IF(R1495="","",IF(R1495&gt;TODAY(),"0 meses",DATEDIF(R1495,TODAY(),"m") &amp; " meses"))</f>
        <v>1 meses</v>
      </c>
      <c r="AP1495" s="147" t="s">
        <v>67</v>
      </c>
      <c r="AQ1495" s="147" t="s">
        <v>67</v>
      </c>
      <c r="AR1495" s="147"/>
      <c r="AS1495" s="209" t="s">
        <v>68</v>
      </c>
      <c r="AT1495" s="223" t="str">
        <f>MONTH(B1495)&amp;"/"&amp;YEAR(B1495)</f>
        <v>3/2026</v>
      </c>
      <c r="AU1495" s="223">
        <f>WEEKNUM(B1495)-WEEKNUM(EOMONTH(B1495,-1)+1)+1</f>
        <v>5</v>
      </c>
      <c r="AV1495" s="209" t="str">
        <f>MONTH(R1495)&amp;"/"&amp;YEAR(R1495)</f>
        <v>5/2026</v>
      </c>
      <c r="AW1495" s="209">
        <f>WEEKNUM(R1495)-WEEKNUM(EOMONTH(R1495,-1)+1)+1</f>
        <v>2</v>
      </c>
      <c r="AX1495" s="209">
        <f>IF(BB1495="S",IF(Q1495="1. Aceitou o programa",R1495-B1495,0),0)</f>
        <v>36</v>
      </c>
      <c r="AY1495" s="209">
        <f>IF(BB1495="S",IF(AND(S1495&lt;&gt;"",R1495&lt;&gt;""),S1495-R1495,0),0)</f>
        <v>0</v>
      </c>
      <c r="AZ1495" s="209">
        <f>IF(BB1495="S",IF(Q1495="1. Aceitou o programa",IF(OR(X1495="Não se Aplica",X1495=""),IF(OR(W1495="Não se Aplica",W1495=""),0,W1495-V1495),AVERAGE(X1495-W1495,W1495-V1495)),0),0)</f>
        <v>0</v>
      </c>
      <c r="BA1495" s="209">
        <f>IF(BB1495="S",IF(AND(Q1495="1. Aceitou o programa",AH1495="Realizada"),IFERROR(IF(AG1495="",0,AG1495-R1495),0),0),0)</f>
        <v>0</v>
      </c>
      <c r="BB1495" s="209" t="str">
        <f>_xlfn.XLOOKUP(U1495,'Lista Suspensa'!$AA$20:$AA$23,'Lista Suspensa'!$AB$20:$AB$23,"N/A")</f>
        <v>S</v>
      </c>
    </row>
    <row r="1496" spans="1:54" ht="12" customHeight="1">
      <c r="A1496" s="151" t="s">
        <v>54</v>
      </c>
      <c r="B1496" s="152">
        <v>46112</v>
      </c>
      <c r="C1496" s="153" t="s">
        <v>55</v>
      </c>
      <c r="D1496" s="153" t="s">
        <v>56</v>
      </c>
      <c r="E1496" s="244">
        <v>86001390</v>
      </c>
      <c r="F1496" s="144" t="s">
        <v>3255</v>
      </c>
      <c r="G1496" s="230"/>
      <c r="H1496" s="154">
        <v>32834</v>
      </c>
      <c r="I1496" s="153">
        <v>36</v>
      </c>
      <c r="J1496" s="148" t="s">
        <v>70</v>
      </c>
      <c r="K1496" s="153"/>
      <c r="L1496" s="153"/>
      <c r="M1496" s="153"/>
      <c r="N1496" s="153"/>
      <c r="O1496" s="155">
        <v>21992555443</v>
      </c>
      <c r="P1496" s="156" t="s">
        <v>60</v>
      </c>
      <c r="Q1496" s="157" t="s">
        <v>110</v>
      </c>
      <c r="R1496" s="158">
        <v>46148</v>
      </c>
      <c r="S1496" s="159"/>
      <c r="T1496" s="159" t="s">
        <v>62</v>
      </c>
      <c r="U1496" s="159" t="s">
        <v>111</v>
      </c>
      <c r="V1496" s="154">
        <v>46148</v>
      </c>
      <c r="W1496" s="154" t="s">
        <v>126</v>
      </c>
      <c r="X1496" s="154" t="s">
        <v>126</v>
      </c>
      <c r="Y1496" s="160"/>
      <c r="Z1496" s="160" t="s">
        <v>128</v>
      </c>
      <c r="AA1496" s="153">
        <v>111.9</v>
      </c>
      <c r="AB1496" s="153">
        <v>1.59</v>
      </c>
      <c r="AC1496" s="182">
        <f t="shared" si="48"/>
        <v>44.262489616708201</v>
      </c>
      <c r="AD1496" s="153" t="str">
        <f t="shared" si="49"/>
        <v>OBESIDADE III</v>
      </c>
      <c r="AE1496" s="233" t="s">
        <v>139</v>
      </c>
      <c r="AF1496" s="153"/>
      <c r="AG1496" s="159"/>
      <c r="AH1496" s="153"/>
      <c r="AI1496" s="161"/>
      <c r="AJ1496" s="153"/>
      <c r="AK1496" s="153"/>
      <c r="AL1496" s="207" t="s">
        <v>131</v>
      </c>
      <c r="AM1496" s="207"/>
      <c r="AN1496" s="207"/>
      <c r="AO1496" s="207" t="str">
        <f ca="1">IF(R1496="","",IF(R1496&gt;TODAY(),"0 meses",DATEDIF(R1496,TODAY(),"m") &amp; " meses"))</f>
        <v>1 meses</v>
      </c>
      <c r="AP1496" s="147" t="s">
        <v>67</v>
      </c>
      <c r="AQ1496" s="147" t="s">
        <v>67</v>
      </c>
      <c r="AR1496" s="147"/>
      <c r="AS1496" s="209" t="s">
        <v>68</v>
      </c>
      <c r="AT1496" s="223" t="str">
        <f>MONTH(B1496)&amp;"/"&amp;YEAR(B1496)</f>
        <v>3/2026</v>
      </c>
      <c r="AU1496" s="223">
        <f>WEEKNUM(B1496)-WEEKNUM(EOMONTH(B1496,-1)+1)+1</f>
        <v>5</v>
      </c>
      <c r="AV1496" s="209" t="str">
        <f>MONTH(R1496)&amp;"/"&amp;YEAR(R1496)</f>
        <v>5/2026</v>
      </c>
      <c r="AW1496" s="209">
        <f>WEEKNUM(R1496)-WEEKNUM(EOMONTH(R1496,-1)+1)+1</f>
        <v>2</v>
      </c>
      <c r="AX1496" s="209">
        <f>IF(BB1496="S",IF(Q1496="1. Aceitou o programa",R1496-B1496,0),0)</f>
        <v>36</v>
      </c>
      <c r="AY1496" s="209">
        <f>IF(BB1496="S",IF(AND(S1496&lt;&gt;"",R1496&lt;&gt;""),S1496-R1496,0),0)</f>
        <v>0</v>
      </c>
      <c r="AZ1496" s="209">
        <f>IF(BB1496="S",IF(Q1496="1. Aceitou o programa",IF(OR(X1496="Não se Aplica",X1496=""),IF(OR(W1496="Não se Aplica",W1496=""),0,W1496-V1496),AVERAGE(X1496-W1496,W1496-V1496)),0),0)</f>
        <v>0</v>
      </c>
      <c r="BA1496" s="209">
        <f>IF(BB1496="S",IF(AND(Q1496="1. Aceitou o programa",AH1496="Realizada"),IFERROR(IF(AG1496="",0,AG1496-R1496),0),0),0)</f>
        <v>0</v>
      </c>
      <c r="BB1496" s="209" t="str">
        <f>_xlfn.XLOOKUP(U1496,'Lista Suspensa'!$AA$20:$AA$23,'Lista Suspensa'!$AB$20:$AB$23,"N/A")</f>
        <v>S</v>
      </c>
    </row>
    <row r="1497" spans="1:54" ht="12" customHeight="1">
      <c r="A1497" s="151" t="s">
        <v>54</v>
      </c>
      <c r="B1497" s="152">
        <v>46112</v>
      </c>
      <c r="C1497" s="153" t="s">
        <v>55</v>
      </c>
      <c r="D1497" s="153" t="s">
        <v>56</v>
      </c>
      <c r="E1497" s="244">
        <v>85412891</v>
      </c>
      <c r="F1497" s="144" t="s">
        <v>3256</v>
      </c>
      <c r="G1497" s="230"/>
      <c r="H1497" s="154">
        <v>32978</v>
      </c>
      <c r="I1497" s="153">
        <v>36</v>
      </c>
      <c r="J1497" s="148" t="s">
        <v>70</v>
      </c>
      <c r="K1497" s="153"/>
      <c r="L1497" s="153"/>
      <c r="M1497" s="153"/>
      <c r="N1497" s="153"/>
      <c r="O1497" s="155">
        <v>11971485457</v>
      </c>
      <c r="P1497" s="156" t="s">
        <v>60</v>
      </c>
      <c r="Q1497" s="157" t="s">
        <v>110</v>
      </c>
      <c r="R1497" s="158">
        <v>46148</v>
      </c>
      <c r="S1497" s="159"/>
      <c r="T1497" s="159" t="s">
        <v>62</v>
      </c>
      <c r="U1497" s="159" t="s">
        <v>111</v>
      </c>
      <c r="V1497" s="154">
        <v>46148</v>
      </c>
      <c r="W1497" s="154" t="s">
        <v>126</v>
      </c>
      <c r="X1497" s="154" t="s">
        <v>126</v>
      </c>
      <c r="Y1497" s="160"/>
      <c r="Z1497" s="160" t="s">
        <v>128</v>
      </c>
      <c r="AA1497" s="153">
        <v>110</v>
      </c>
      <c r="AB1497" s="153">
        <v>1.64</v>
      </c>
      <c r="AC1497" s="182">
        <f t="shared" si="48"/>
        <v>40.898274836406905</v>
      </c>
      <c r="AD1497" s="153" t="str">
        <f t="shared" si="49"/>
        <v>OBESIDADE III</v>
      </c>
      <c r="AE1497" s="233" t="s">
        <v>1752</v>
      </c>
      <c r="AF1497" s="153"/>
      <c r="AG1497" s="159"/>
      <c r="AH1497" s="153"/>
      <c r="AI1497" s="161"/>
      <c r="AJ1497" s="153"/>
      <c r="AK1497" s="153"/>
      <c r="AL1497" s="207" t="s">
        <v>131</v>
      </c>
      <c r="AM1497" s="207"/>
      <c r="AN1497" s="207"/>
      <c r="AO1497" s="207" t="str">
        <f ca="1">IF(R1497="","",IF(R1497&gt;TODAY(),"0 meses",DATEDIF(R1497,TODAY(),"m") &amp; " meses"))</f>
        <v>1 meses</v>
      </c>
      <c r="AP1497" s="147" t="s">
        <v>67</v>
      </c>
      <c r="AQ1497" s="147" t="s">
        <v>67</v>
      </c>
      <c r="AR1497" s="147"/>
      <c r="AS1497" s="209" t="s">
        <v>68</v>
      </c>
      <c r="AT1497" s="223" t="str">
        <f>MONTH(B1497)&amp;"/"&amp;YEAR(B1497)</f>
        <v>3/2026</v>
      </c>
      <c r="AU1497" s="223">
        <f>WEEKNUM(B1497)-WEEKNUM(EOMONTH(B1497,-1)+1)+1</f>
        <v>5</v>
      </c>
      <c r="AV1497" s="209" t="str">
        <f>MONTH(R1497)&amp;"/"&amp;YEAR(R1497)</f>
        <v>5/2026</v>
      </c>
      <c r="AW1497" s="209">
        <f>WEEKNUM(R1497)-WEEKNUM(EOMONTH(R1497,-1)+1)+1</f>
        <v>2</v>
      </c>
      <c r="AX1497" s="209">
        <f>IF(BB1497="S",IF(Q1497="1. Aceitou o programa",R1497-B1497,0),0)</f>
        <v>36</v>
      </c>
      <c r="AY1497" s="209">
        <f>IF(BB1497="S",IF(AND(S1497&lt;&gt;"",R1497&lt;&gt;""),S1497-R1497,0),0)</f>
        <v>0</v>
      </c>
      <c r="AZ1497" s="209">
        <f>IF(BB1497="S",IF(Q1497="1. Aceitou o programa",IF(OR(X1497="Não se Aplica",X1497=""),IF(OR(W1497="Não se Aplica",W1497=""),0,W1497-V1497),AVERAGE(X1497-W1497,W1497-V1497)),0),0)</f>
        <v>0</v>
      </c>
      <c r="BA1497" s="209">
        <f>IF(BB1497="S",IF(AND(Q1497="1. Aceitou o programa",AH1497="Realizada"),IFERROR(IF(AG1497="",0,AG1497-R1497),0),0),0)</f>
        <v>0</v>
      </c>
      <c r="BB1497" s="209" t="str">
        <f>_xlfn.XLOOKUP(U1497,'Lista Suspensa'!$AA$20:$AA$23,'Lista Suspensa'!$AB$20:$AB$23,"N/A")</f>
        <v>S</v>
      </c>
    </row>
    <row r="1498" spans="1:54" ht="12" customHeight="1">
      <c r="A1498" s="151" t="s">
        <v>54</v>
      </c>
      <c r="B1498" s="152">
        <v>46112</v>
      </c>
      <c r="C1498" s="153" t="s">
        <v>55</v>
      </c>
      <c r="D1498" s="153" t="s">
        <v>56</v>
      </c>
      <c r="E1498" s="244">
        <v>89836909</v>
      </c>
      <c r="F1498" s="144" t="s">
        <v>3257</v>
      </c>
      <c r="G1498" s="230"/>
      <c r="H1498" s="154">
        <v>32979</v>
      </c>
      <c r="I1498" s="153">
        <v>36</v>
      </c>
      <c r="J1498" s="148" t="s">
        <v>70</v>
      </c>
      <c r="K1498" s="153"/>
      <c r="L1498" s="153"/>
      <c r="M1498" s="153"/>
      <c r="N1498" s="153"/>
      <c r="O1498" s="155">
        <v>21980658676</v>
      </c>
      <c r="P1498" s="156" t="s">
        <v>60</v>
      </c>
      <c r="Q1498" s="157" t="s">
        <v>110</v>
      </c>
      <c r="R1498" s="158">
        <v>46148</v>
      </c>
      <c r="S1498" s="159"/>
      <c r="T1498" s="159" t="s">
        <v>62</v>
      </c>
      <c r="U1498" s="159" t="s">
        <v>111</v>
      </c>
      <c r="V1498" s="154">
        <v>46148</v>
      </c>
      <c r="W1498" s="154" t="s">
        <v>126</v>
      </c>
      <c r="X1498" s="154" t="s">
        <v>126</v>
      </c>
      <c r="Y1498" s="160"/>
      <c r="Z1498" s="160" t="s">
        <v>128</v>
      </c>
      <c r="AA1498" s="153">
        <v>94</v>
      </c>
      <c r="AB1498" s="153">
        <v>1.6</v>
      </c>
      <c r="AC1498" s="182">
        <f t="shared" si="48"/>
        <v>36.718749999999993</v>
      </c>
      <c r="AD1498" s="153" t="str">
        <f t="shared" si="49"/>
        <v>OBESIDADE II</v>
      </c>
      <c r="AE1498" s="233" t="s">
        <v>139</v>
      </c>
      <c r="AF1498" s="153"/>
      <c r="AG1498" s="159"/>
      <c r="AH1498" s="153"/>
      <c r="AI1498" s="161"/>
      <c r="AJ1498" s="153"/>
      <c r="AK1498" s="153"/>
      <c r="AL1498" s="207" t="s">
        <v>131</v>
      </c>
      <c r="AM1498" s="207"/>
      <c r="AN1498" s="207"/>
      <c r="AO1498" s="207" t="str">
        <f ca="1">IF(R1498="","",IF(R1498&gt;TODAY(),"0 meses",DATEDIF(R1498,TODAY(),"m") &amp; " meses"))</f>
        <v>1 meses</v>
      </c>
      <c r="AP1498" s="147" t="s">
        <v>67</v>
      </c>
      <c r="AQ1498" s="147" t="s">
        <v>67</v>
      </c>
      <c r="AR1498" s="147"/>
      <c r="AS1498" s="209" t="s">
        <v>68</v>
      </c>
      <c r="AT1498" s="223" t="str">
        <f>MONTH(B1498)&amp;"/"&amp;YEAR(B1498)</f>
        <v>3/2026</v>
      </c>
      <c r="AU1498" s="223">
        <f>WEEKNUM(B1498)-WEEKNUM(EOMONTH(B1498,-1)+1)+1</f>
        <v>5</v>
      </c>
      <c r="AV1498" s="209" t="str">
        <f>MONTH(R1498)&amp;"/"&amp;YEAR(R1498)</f>
        <v>5/2026</v>
      </c>
      <c r="AW1498" s="209">
        <f>WEEKNUM(R1498)-WEEKNUM(EOMONTH(R1498,-1)+1)+1</f>
        <v>2</v>
      </c>
      <c r="AX1498" s="209">
        <f>IF(BB1498="S",IF(Q1498="1. Aceitou o programa",R1498-B1498,0),0)</f>
        <v>36</v>
      </c>
      <c r="AY1498" s="209">
        <f>IF(BB1498="S",IF(AND(S1498&lt;&gt;"",R1498&lt;&gt;""),S1498-R1498,0),0)</f>
        <v>0</v>
      </c>
      <c r="AZ1498" s="209">
        <f>IF(BB1498="S",IF(Q1498="1. Aceitou o programa",IF(OR(X1498="Não se Aplica",X1498=""),IF(OR(W1498="Não se Aplica",W1498=""),0,W1498-V1498),AVERAGE(X1498-W1498,W1498-V1498)),0),0)</f>
        <v>0</v>
      </c>
      <c r="BA1498" s="209">
        <f>IF(BB1498="S",IF(AND(Q1498="1. Aceitou o programa",AH1498="Realizada"),IFERROR(IF(AG1498="",0,AG1498-R1498),0),0),0)</f>
        <v>0</v>
      </c>
      <c r="BB1498" s="209" t="str">
        <f>_xlfn.XLOOKUP(U1498,'Lista Suspensa'!$AA$20:$AA$23,'Lista Suspensa'!$AB$20:$AB$23,"N/A")</f>
        <v>S</v>
      </c>
    </row>
    <row r="1499" spans="1:54" ht="12" customHeight="1">
      <c r="A1499" s="151" t="s">
        <v>54</v>
      </c>
      <c r="B1499" s="152">
        <v>46112</v>
      </c>
      <c r="C1499" s="153" t="s">
        <v>55</v>
      </c>
      <c r="D1499" s="153" t="s">
        <v>56</v>
      </c>
      <c r="E1499" s="244">
        <v>84213723</v>
      </c>
      <c r="F1499" s="144" t="s">
        <v>3258</v>
      </c>
      <c r="G1499" s="230"/>
      <c r="H1499" s="154">
        <v>33032</v>
      </c>
      <c r="I1499" s="153">
        <v>35</v>
      </c>
      <c r="J1499" s="148" t="s">
        <v>58</v>
      </c>
      <c r="K1499" s="153"/>
      <c r="L1499" s="153"/>
      <c r="M1499" s="153"/>
      <c r="N1499" s="153"/>
      <c r="O1499" s="155">
        <v>21964779154</v>
      </c>
      <c r="P1499" s="156" t="s">
        <v>60</v>
      </c>
      <c r="Q1499" s="157" t="s">
        <v>110</v>
      </c>
      <c r="R1499" s="158">
        <v>46148</v>
      </c>
      <c r="S1499" s="159"/>
      <c r="T1499" s="159" t="s">
        <v>62</v>
      </c>
      <c r="U1499" s="159" t="s">
        <v>111</v>
      </c>
      <c r="V1499" s="154">
        <v>46148</v>
      </c>
      <c r="W1499" s="154" t="s">
        <v>126</v>
      </c>
      <c r="X1499" s="154" t="s">
        <v>126</v>
      </c>
      <c r="Y1499" s="160"/>
      <c r="Z1499" s="160" t="s">
        <v>128</v>
      </c>
      <c r="AA1499" s="153">
        <v>125</v>
      </c>
      <c r="AB1499" s="153">
        <v>1.83</v>
      </c>
      <c r="AC1499" s="182">
        <f t="shared" si="48"/>
        <v>37.325689032219529</v>
      </c>
      <c r="AD1499" s="153" t="str">
        <f t="shared" si="49"/>
        <v>OBESIDADE II</v>
      </c>
      <c r="AE1499" s="233" t="s">
        <v>129</v>
      </c>
      <c r="AF1499" s="153"/>
      <c r="AG1499" s="159"/>
      <c r="AH1499" s="153"/>
      <c r="AI1499" s="161"/>
      <c r="AJ1499" s="153"/>
      <c r="AK1499" s="153"/>
      <c r="AL1499" s="207" t="s">
        <v>131</v>
      </c>
      <c r="AM1499" s="207"/>
      <c r="AN1499" s="207"/>
      <c r="AO1499" s="207" t="str">
        <f ca="1">IF(R1499="","",IF(R1499&gt;TODAY(),"0 meses",DATEDIF(R1499,TODAY(),"m") &amp; " meses"))</f>
        <v>1 meses</v>
      </c>
      <c r="AP1499" s="147" t="s">
        <v>67</v>
      </c>
      <c r="AQ1499" s="147" t="s">
        <v>67</v>
      </c>
      <c r="AR1499" s="147"/>
      <c r="AS1499" s="209" t="s">
        <v>68</v>
      </c>
      <c r="AT1499" s="223" t="str">
        <f>MONTH(B1499)&amp;"/"&amp;YEAR(B1499)</f>
        <v>3/2026</v>
      </c>
      <c r="AU1499" s="223">
        <f>WEEKNUM(B1499)-WEEKNUM(EOMONTH(B1499,-1)+1)+1</f>
        <v>5</v>
      </c>
      <c r="AV1499" s="209" t="str">
        <f>MONTH(R1499)&amp;"/"&amp;YEAR(R1499)</f>
        <v>5/2026</v>
      </c>
      <c r="AW1499" s="209">
        <f>WEEKNUM(R1499)-WEEKNUM(EOMONTH(R1499,-1)+1)+1</f>
        <v>2</v>
      </c>
      <c r="AX1499" s="209">
        <f>IF(BB1499="S",IF(Q1499="1. Aceitou o programa",R1499-B1499,0),0)</f>
        <v>36</v>
      </c>
      <c r="AY1499" s="209">
        <f>IF(BB1499="S",IF(AND(S1499&lt;&gt;"",R1499&lt;&gt;""),S1499-R1499,0),0)</f>
        <v>0</v>
      </c>
      <c r="AZ1499" s="209">
        <f>IF(BB1499="S",IF(Q1499="1. Aceitou o programa",IF(OR(X1499="Não se Aplica",X1499=""),IF(OR(W1499="Não se Aplica",W1499=""),0,W1499-V1499),AVERAGE(X1499-W1499,W1499-V1499)),0),0)</f>
        <v>0</v>
      </c>
      <c r="BA1499" s="209">
        <f>IF(BB1499="S",IF(AND(Q1499="1. Aceitou o programa",AH1499="Realizada"),IFERROR(IF(AG1499="",0,AG1499-R1499),0),0),0)</f>
        <v>0</v>
      </c>
      <c r="BB1499" s="209" t="str">
        <f>_xlfn.XLOOKUP(U1499,'Lista Suspensa'!$AA$20:$AA$23,'Lista Suspensa'!$AB$20:$AB$23,"N/A")</f>
        <v>S</v>
      </c>
    </row>
    <row r="1500" spans="1:54" ht="12" customHeight="1">
      <c r="A1500" s="151" t="s">
        <v>54</v>
      </c>
      <c r="B1500" s="152">
        <v>46112</v>
      </c>
      <c r="C1500" s="153" t="s">
        <v>55</v>
      </c>
      <c r="D1500" s="153" t="s">
        <v>56</v>
      </c>
      <c r="E1500" s="244">
        <v>93101312</v>
      </c>
      <c r="F1500" s="144" t="s">
        <v>3259</v>
      </c>
      <c r="G1500" s="230"/>
      <c r="H1500" s="154">
        <v>33101</v>
      </c>
      <c r="I1500" s="153">
        <v>35</v>
      </c>
      <c r="J1500" s="148" t="s">
        <v>70</v>
      </c>
      <c r="K1500" s="153"/>
      <c r="L1500" s="153"/>
      <c r="M1500" s="153"/>
      <c r="N1500" s="153"/>
      <c r="O1500" s="155">
        <v>21983832814</v>
      </c>
      <c r="P1500" s="156" t="s">
        <v>60</v>
      </c>
      <c r="Q1500" s="157" t="s">
        <v>110</v>
      </c>
      <c r="R1500" s="158">
        <v>46148</v>
      </c>
      <c r="S1500" s="159"/>
      <c r="T1500" s="159" t="s">
        <v>62</v>
      </c>
      <c r="U1500" s="159" t="s">
        <v>111</v>
      </c>
      <c r="V1500" s="154">
        <v>46148</v>
      </c>
      <c r="W1500" s="154"/>
      <c r="X1500" s="154"/>
      <c r="Y1500" s="160"/>
      <c r="Z1500" s="160" t="s">
        <v>128</v>
      </c>
      <c r="AA1500" s="153">
        <v>103</v>
      </c>
      <c r="AB1500" s="153">
        <v>1.52</v>
      </c>
      <c r="AC1500" s="182">
        <f t="shared" si="48"/>
        <v>44.581024930747922</v>
      </c>
      <c r="AD1500" s="153" t="str">
        <f t="shared" si="49"/>
        <v>OBESIDADE III</v>
      </c>
      <c r="AE1500" s="233" t="s">
        <v>129</v>
      </c>
      <c r="AF1500" s="153"/>
      <c r="AG1500" s="159"/>
      <c r="AH1500" s="153"/>
      <c r="AI1500" s="161"/>
      <c r="AJ1500" s="153"/>
      <c r="AK1500" s="153"/>
      <c r="AL1500" s="207" t="s">
        <v>131</v>
      </c>
      <c r="AM1500" s="207"/>
      <c r="AN1500" s="207"/>
      <c r="AO1500" s="207" t="str">
        <f ca="1">IF(R1500="","",IF(R1500&gt;TODAY(),"0 meses",DATEDIF(R1500,TODAY(),"m") &amp; " meses"))</f>
        <v>1 meses</v>
      </c>
      <c r="AP1500" s="147" t="s">
        <v>67</v>
      </c>
      <c r="AQ1500" s="147" t="s">
        <v>67</v>
      </c>
      <c r="AR1500" s="147"/>
      <c r="AS1500" s="209" t="s">
        <v>68</v>
      </c>
      <c r="AT1500" s="223" t="str">
        <f>MONTH(B1500)&amp;"/"&amp;YEAR(B1500)</f>
        <v>3/2026</v>
      </c>
      <c r="AU1500" s="223">
        <f>WEEKNUM(B1500)-WEEKNUM(EOMONTH(B1500,-1)+1)+1</f>
        <v>5</v>
      </c>
      <c r="AV1500" s="209" t="str">
        <f>MONTH(R1500)&amp;"/"&amp;YEAR(R1500)</f>
        <v>5/2026</v>
      </c>
      <c r="AW1500" s="209">
        <f>WEEKNUM(R1500)-WEEKNUM(EOMONTH(R1500,-1)+1)+1</f>
        <v>2</v>
      </c>
      <c r="AX1500" s="209">
        <f>IF(BB1500="S",IF(Q1500="1. Aceitou o programa",R1500-B1500,0),0)</f>
        <v>36</v>
      </c>
      <c r="AY1500" s="209">
        <f>IF(BB1500="S",IF(AND(S1500&lt;&gt;"",R1500&lt;&gt;""),S1500-R1500,0),0)</f>
        <v>0</v>
      </c>
      <c r="AZ1500" s="209">
        <f>IF(BB1500="S",IF(Q1500="1. Aceitou o programa",IF(OR(X1500="Não se Aplica",X1500=""),IF(OR(W1500="Não se Aplica",W1500=""),0,W1500-V1500),AVERAGE(X1500-W1500,W1500-V1500)),0),0)</f>
        <v>0</v>
      </c>
      <c r="BA1500" s="209">
        <f>IF(BB1500="S",IF(AND(Q1500="1. Aceitou o programa",AH1500="Realizada"),IFERROR(IF(AG1500="",0,AG1500-R1500),0),0),0)</f>
        <v>0</v>
      </c>
      <c r="BB1500" s="209" t="str">
        <f>_xlfn.XLOOKUP(U1500,'Lista Suspensa'!$AA$20:$AA$23,'Lista Suspensa'!$AB$20:$AB$23,"N/A")</f>
        <v>S</v>
      </c>
    </row>
    <row r="1501" spans="1:54" ht="12" customHeight="1">
      <c r="A1501" s="151" t="s">
        <v>54</v>
      </c>
      <c r="B1501" s="152">
        <v>46112</v>
      </c>
      <c r="C1501" s="153" t="s">
        <v>55</v>
      </c>
      <c r="D1501" s="153" t="s">
        <v>56</v>
      </c>
      <c r="E1501" s="244">
        <v>88437106</v>
      </c>
      <c r="F1501" s="144" t="s">
        <v>3260</v>
      </c>
      <c r="G1501" s="230"/>
      <c r="H1501" s="154">
        <v>33261</v>
      </c>
      <c r="I1501" s="153">
        <v>35</v>
      </c>
      <c r="J1501" s="148" t="s">
        <v>70</v>
      </c>
      <c r="K1501" s="153"/>
      <c r="L1501" s="153"/>
      <c r="M1501" s="153"/>
      <c r="N1501" s="153"/>
      <c r="O1501" s="155">
        <v>11945979457</v>
      </c>
      <c r="P1501" s="156" t="s">
        <v>60</v>
      </c>
      <c r="Q1501" s="157" t="s">
        <v>110</v>
      </c>
      <c r="R1501" s="158">
        <v>46148</v>
      </c>
      <c r="S1501" s="159"/>
      <c r="T1501" s="159" t="s">
        <v>62</v>
      </c>
      <c r="U1501" s="159" t="s">
        <v>111</v>
      </c>
      <c r="V1501" s="154">
        <v>46148</v>
      </c>
      <c r="W1501" s="154" t="s">
        <v>126</v>
      </c>
      <c r="X1501" s="154" t="s">
        <v>126</v>
      </c>
      <c r="Y1501" s="160"/>
      <c r="Z1501" s="160" t="s">
        <v>128</v>
      </c>
      <c r="AA1501" s="153">
        <v>94</v>
      </c>
      <c r="AB1501" s="153">
        <v>1.55</v>
      </c>
      <c r="AC1501" s="182">
        <f t="shared" si="48"/>
        <v>39.125910509885529</v>
      </c>
      <c r="AD1501" s="153" t="str">
        <f t="shared" si="49"/>
        <v>OBESIDADE II</v>
      </c>
      <c r="AE1501" s="233" t="s">
        <v>504</v>
      </c>
      <c r="AF1501" s="153"/>
      <c r="AG1501" s="159"/>
      <c r="AH1501" s="153"/>
      <c r="AI1501" s="161"/>
      <c r="AJ1501" s="153"/>
      <c r="AK1501" s="153"/>
      <c r="AL1501" s="207" t="s">
        <v>131</v>
      </c>
      <c r="AM1501" s="207"/>
      <c r="AN1501" s="207"/>
      <c r="AO1501" s="207" t="str">
        <f ca="1">IF(R1501="","",IF(R1501&gt;TODAY(),"0 meses",DATEDIF(R1501,TODAY(),"m") &amp; " meses"))</f>
        <v>1 meses</v>
      </c>
      <c r="AP1501" s="147" t="s">
        <v>67</v>
      </c>
      <c r="AQ1501" s="147" t="s">
        <v>67</v>
      </c>
      <c r="AR1501" s="147"/>
      <c r="AS1501" s="209" t="s">
        <v>68</v>
      </c>
      <c r="AT1501" s="223" t="str">
        <f>MONTH(B1501)&amp;"/"&amp;YEAR(B1501)</f>
        <v>3/2026</v>
      </c>
      <c r="AU1501" s="223">
        <f>WEEKNUM(B1501)-WEEKNUM(EOMONTH(B1501,-1)+1)+1</f>
        <v>5</v>
      </c>
      <c r="AV1501" s="209" t="str">
        <f>MONTH(R1501)&amp;"/"&amp;YEAR(R1501)</f>
        <v>5/2026</v>
      </c>
      <c r="AW1501" s="209">
        <f>WEEKNUM(R1501)-WEEKNUM(EOMONTH(R1501,-1)+1)+1</f>
        <v>2</v>
      </c>
      <c r="AX1501" s="209">
        <f>IF(BB1501="S",IF(Q1501="1. Aceitou o programa",R1501-B1501,0),0)</f>
        <v>36</v>
      </c>
      <c r="AY1501" s="209">
        <f>IF(BB1501="S",IF(AND(S1501&lt;&gt;"",R1501&lt;&gt;""),S1501-R1501,0),0)</f>
        <v>0</v>
      </c>
      <c r="AZ1501" s="209">
        <f>IF(BB1501="S",IF(Q1501="1. Aceitou o programa",IF(OR(X1501="Não se Aplica",X1501=""),IF(OR(W1501="Não se Aplica",W1501=""),0,W1501-V1501),AVERAGE(X1501-W1501,W1501-V1501)),0),0)</f>
        <v>0</v>
      </c>
      <c r="BA1501" s="209">
        <f>IF(BB1501="S",IF(AND(Q1501="1. Aceitou o programa",AH1501="Realizada"),IFERROR(IF(AG1501="",0,AG1501-R1501),0),0),0)</f>
        <v>0</v>
      </c>
      <c r="BB1501" s="209" t="str">
        <f>_xlfn.XLOOKUP(U1501,'Lista Suspensa'!$AA$20:$AA$23,'Lista Suspensa'!$AB$20:$AB$23,"N/A")</f>
        <v>S</v>
      </c>
    </row>
    <row r="1502" spans="1:54" ht="12" customHeight="1">
      <c r="A1502" s="151" t="s">
        <v>54</v>
      </c>
      <c r="B1502" s="152">
        <v>46112</v>
      </c>
      <c r="C1502" s="153" t="s">
        <v>55</v>
      </c>
      <c r="D1502" s="153" t="s">
        <v>56</v>
      </c>
      <c r="E1502" s="244">
        <v>94042937</v>
      </c>
      <c r="F1502" s="144" t="s">
        <v>3261</v>
      </c>
      <c r="G1502" s="230"/>
      <c r="H1502" s="154">
        <v>33321</v>
      </c>
      <c r="I1502" s="153">
        <v>35</v>
      </c>
      <c r="J1502" s="148" t="s">
        <v>70</v>
      </c>
      <c r="K1502" s="153"/>
      <c r="L1502" s="153"/>
      <c r="M1502" s="153"/>
      <c r="N1502" s="153"/>
      <c r="O1502" s="155">
        <v>21971703335</v>
      </c>
      <c r="P1502" s="156" t="s">
        <v>60</v>
      </c>
      <c r="Q1502" s="157" t="s">
        <v>110</v>
      </c>
      <c r="R1502" s="158">
        <v>46148</v>
      </c>
      <c r="S1502" s="159"/>
      <c r="T1502" s="159" t="s">
        <v>62</v>
      </c>
      <c r="U1502" s="159" t="s">
        <v>111</v>
      </c>
      <c r="V1502" s="154">
        <v>46148</v>
      </c>
      <c r="W1502" s="154"/>
      <c r="X1502" s="154"/>
      <c r="Y1502" s="160"/>
      <c r="Z1502" s="160" t="s">
        <v>65</v>
      </c>
      <c r="AA1502" s="153">
        <v>104</v>
      </c>
      <c r="AB1502" s="153">
        <v>1.66</v>
      </c>
      <c r="AC1502" s="182">
        <f t="shared" si="48"/>
        <v>37.741326752794315</v>
      </c>
      <c r="AD1502" s="153" t="str">
        <f t="shared" si="49"/>
        <v>OBESIDADE II</v>
      </c>
      <c r="AE1502" s="233" t="s">
        <v>1092</v>
      </c>
      <c r="AF1502" s="153"/>
      <c r="AG1502" s="159"/>
      <c r="AH1502" s="153"/>
      <c r="AI1502" s="161"/>
      <c r="AJ1502" s="153"/>
      <c r="AK1502" s="153"/>
      <c r="AL1502" s="207" t="s">
        <v>131</v>
      </c>
      <c r="AM1502" s="207"/>
      <c r="AN1502" s="207"/>
      <c r="AO1502" s="207" t="str">
        <f ca="1">IF(R1502="","",IF(R1502&gt;TODAY(),"0 meses",DATEDIF(R1502,TODAY(),"m") &amp; " meses"))</f>
        <v>1 meses</v>
      </c>
      <c r="AP1502" s="147" t="s">
        <v>67</v>
      </c>
      <c r="AQ1502" s="147" t="s">
        <v>67</v>
      </c>
      <c r="AR1502" s="147"/>
      <c r="AS1502" s="209" t="s">
        <v>68</v>
      </c>
      <c r="AT1502" s="223" t="str">
        <f>MONTH(B1502)&amp;"/"&amp;YEAR(B1502)</f>
        <v>3/2026</v>
      </c>
      <c r="AU1502" s="223">
        <f>WEEKNUM(B1502)-WEEKNUM(EOMONTH(B1502,-1)+1)+1</f>
        <v>5</v>
      </c>
      <c r="AV1502" s="209" t="str">
        <f>MONTH(R1502)&amp;"/"&amp;YEAR(R1502)</f>
        <v>5/2026</v>
      </c>
      <c r="AW1502" s="209">
        <f>WEEKNUM(R1502)-WEEKNUM(EOMONTH(R1502,-1)+1)+1</f>
        <v>2</v>
      </c>
      <c r="AX1502" s="209">
        <f>IF(BB1502="S",IF(Q1502="1. Aceitou o programa",R1502-B1502,0),0)</f>
        <v>36</v>
      </c>
      <c r="AY1502" s="209">
        <f>IF(BB1502="S",IF(AND(S1502&lt;&gt;"",R1502&lt;&gt;""),S1502-R1502,0),0)</f>
        <v>0</v>
      </c>
      <c r="AZ1502" s="209">
        <f>IF(BB1502="S",IF(Q1502="1. Aceitou o programa",IF(OR(X1502="Não se Aplica",X1502=""),IF(OR(W1502="Não se Aplica",W1502=""),0,W1502-V1502),AVERAGE(X1502-W1502,W1502-V1502)),0),0)</f>
        <v>0</v>
      </c>
      <c r="BA1502" s="209">
        <f>IF(BB1502="S",IF(AND(Q1502="1. Aceitou o programa",AH1502="Realizada"),IFERROR(IF(AG1502="",0,AG1502-R1502),0),0),0)</f>
        <v>0</v>
      </c>
      <c r="BB1502" s="209" t="str">
        <f>_xlfn.XLOOKUP(U1502,'Lista Suspensa'!$AA$20:$AA$23,'Lista Suspensa'!$AB$20:$AB$23,"N/A")</f>
        <v>S</v>
      </c>
    </row>
    <row r="1503" spans="1:54" ht="12" customHeight="1">
      <c r="A1503" s="151" t="s">
        <v>54</v>
      </c>
      <c r="B1503" s="152">
        <v>46112</v>
      </c>
      <c r="C1503" s="153" t="s">
        <v>55</v>
      </c>
      <c r="D1503" s="153" t="s">
        <v>56</v>
      </c>
      <c r="E1503" s="244">
        <v>93337749</v>
      </c>
      <c r="F1503" s="144" t="s">
        <v>3262</v>
      </c>
      <c r="G1503" s="230"/>
      <c r="H1503" s="154">
        <v>33384</v>
      </c>
      <c r="I1503" s="153">
        <v>34</v>
      </c>
      <c r="J1503" s="148" t="s">
        <v>70</v>
      </c>
      <c r="K1503" s="153"/>
      <c r="L1503" s="153"/>
      <c r="M1503" s="153"/>
      <c r="N1503" s="153"/>
      <c r="O1503" s="155">
        <v>21991585594</v>
      </c>
      <c r="P1503" s="156" t="s">
        <v>60</v>
      </c>
      <c r="Q1503" s="157" t="s">
        <v>110</v>
      </c>
      <c r="R1503" s="158">
        <v>46148</v>
      </c>
      <c r="S1503" s="159"/>
      <c r="T1503" s="159" t="s">
        <v>62</v>
      </c>
      <c r="U1503" s="159" t="s">
        <v>111</v>
      </c>
      <c r="V1503" s="154">
        <v>46148</v>
      </c>
      <c r="W1503" s="154" t="s">
        <v>126</v>
      </c>
      <c r="X1503" s="154" t="s">
        <v>126</v>
      </c>
      <c r="Y1503" s="160"/>
      <c r="Z1503" s="160" t="s">
        <v>128</v>
      </c>
      <c r="AA1503" s="153">
        <v>102</v>
      </c>
      <c r="AB1503" s="153">
        <v>1.61</v>
      </c>
      <c r="AC1503" s="182">
        <f t="shared" si="48"/>
        <v>39.350333706261331</v>
      </c>
      <c r="AD1503" s="153" t="str">
        <f t="shared" si="49"/>
        <v>OBESIDADE II</v>
      </c>
      <c r="AE1503" s="233" t="s">
        <v>139</v>
      </c>
      <c r="AF1503" s="153"/>
      <c r="AG1503" s="159"/>
      <c r="AH1503" s="153"/>
      <c r="AI1503" s="161"/>
      <c r="AJ1503" s="153"/>
      <c r="AK1503" s="153"/>
      <c r="AL1503" s="207" t="s">
        <v>131</v>
      </c>
      <c r="AM1503" s="207"/>
      <c r="AN1503" s="207"/>
      <c r="AO1503" s="207" t="str">
        <f ca="1">IF(R1503="","",IF(R1503&gt;TODAY(),"0 meses",DATEDIF(R1503,TODAY(),"m") &amp; " meses"))</f>
        <v>1 meses</v>
      </c>
      <c r="AP1503" s="147" t="s">
        <v>67</v>
      </c>
      <c r="AQ1503" s="147" t="s">
        <v>67</v>
      </c>
      <c r="AR1503" s="147"/>
      <c r="AS1503" s="209" t="s">
        <v>68</v>
      </c>
      <c r="AT1503" s="223" t="str">
        <f>MONTH(B1503)&amp;"/"&amp;YEAR(B1503)</f>
        <v>3/2026</v>
      </c>
      <c r="AU1503" s="223">
        <f>WEEKNUM(B1503)-WEEKNUM(EOMONTH(B1503,-1)+1)+1</f>
        <v>5</v>
      </c>
      <c r="AV1503" s="209" t="str">
        <f>MONTH(R1503)&amp;"/"&amp;YEAR(R1503)</f>
        <v>5/2026</v>
      </c>
      <c r="AW1503" s="209">
        <f>WEEKNUM(R1503)-WEEKNUM(EOMONTH(R1503,-1)+1)+1</f>
        <v>2</v>
      </c>
      <c r="AX1503" s="209">
        <f>IF(BB1503="S",IF(Q1503="1. Aceitou o programa",R1503-B1503,0),0)</f>
        <v>36</v>
      </c>
      <c r="AY1503" s="209">
        <f>IF(BB1503="S",IF(AND(S1503&lt;&gt;"",R1503&lt;&gt;""),S1503-R1503,0),0)</f>
        <v>0</v>
      </c>
      <c r="AZ1503" s="209">
        <f>IF(BB1503="S",IF(Q1503="1. Aceitou o programa",IF(OR(X1503="Não se Aplica",X1503=""),IF(OR(W1503="Não se Aplica",W1503=""),0,W1503-V1503),AVERAGE(X1503-W1503,W1503-V1503)),0),0)</f>
        <v>0</v>
      </c>
      <c r="BA1503" s="209">
        <f>IF(BB1503="S",IF(AND(Q1503="1. Aceitou o programa",AH1503="Realizada"),IFERROR(IF(AG1503="",0,AG1503-R1503),0),0),0)</f>
        <v>0</v>
      </c>
      <c r="BB1503" s="209" t="str">
        <f>_xlfn.XLOOKUP(U1503,'Lista Suspensa'!$AA$20:$AA$23,'Lista Suspensa'!$AB$20:$AB$23,"N/A")</f>
        <v>S</v>
      </c>
    </row>
    <row r="1504" spans="1:54" ht="12" customHeight="1">
      <c r="A1504" s="151" t="s">
        <v>54</v>
      </c>
      <c r="B1504" s="152">
        <v>46112</v>
      </c>
      <c r="C1504" s="153" t="s">
        <v>55</v>
      </c>
      <c r="D1504" s="153" t="s">
        <v>56</v>
      </c>
      <c r="E1504" s="244">
        <v>84844455</v>
      </c>
      <c r="F1504" s="144" t="s">
        <v>3263</v>
      </c>
      <c r="G1504" s="230"/>
      <c r="H1504" s="154">
        <v>33438</v>
      </c>
      <c r="I1504" s="153">
        <v>34</v>
      </c>
      <c r="J1504" s="148" t="s">
        <v>58</v>
      </c>
      <c r="K1504" s="153"/>
      <c r="L1504" s="153"/>
      <c r="M1504" s="153"/>
      <c r="N1504" s="153"/>
      <c r="O1504" s="155">
        <v>21965354214</v>
      </c>
      <c r="P1504" s="156" t="s">
        <v>60</v>
      </c>
      <c r="Q1504" s="157" t="s">
        <v>110</v>
      </c>
      <c r="R1504" s="158">
        <v>46148</v>
      </c>
      <c r="S1504" s="159"/>
      <c r="T1504" s="159" t="s">
        <v>62</v>
      </c>
      <c r="U1504" s="159" t="s">
        <v>111</v>
      </c>
      <c r="V1504" s="154">
        <v>46148</v>
      </c>
      <c r="W1504" s="154"/>
      <c r="X1504" s="154"/>
      <c r="Y1504" s="160"/>
      <c r="Z1504" s="160" t="s">
        <v>65</v>
      </c>
      <c r="AA1504" s="153">
        <v>211</v>
      </c>
      <c r="AB1504" s="153">
        <v>1.79</v>
      </c>
      <c r="AC1504" s="182">
        <f t="shared" si="48"/>
        <v>65.853125682719011</v>
      </c>
      <c r="AD1504" s="153" t="str">
        <f t="shared" si="49"/>
        <v>OBESIDADE III</v>
      </c>
      <c r="AE1504" s="233" t="s">
        <v>1040</v>
      </c>
      <c r="AF1504" s="153"/>
      <c r="AG1504" s="159"/>
      <c r="AH1504" s="153"/>
      <c r="AI1504" s="161"/>
      <c r="AJ1504" s="153"/>
      <c r="AK1504" s="153"/>
      <c r="AL1504" s="207" t="s">
        <v>143</v>
      </c>
      <c r="AM1504" s="207"/>
      <c r="AN1504" s="207"/>
      <c r="AO1504" s="207" t="str">
        <f ca="1">IF(R1504="","",IF(R1504&gt;TODAY(),"0 meses",DATEDIF(R1504,TODAY(),"m") &amp; " meses"))</f>
        <v>1 meses</v>
      </c>
      <c r="AP1504" s="147" t="s">
        <v>67</v>
      </c>
      <c r="AQ1504" s="147" t="s">
        <v>67</v>
      </c>
      <c r="AR1504" s="147"/>
      <c r="AS1504" s="209" t="s">
        <v>68</v>
      </c>
      <c r="AT1504" s="223" t="str">
        <f>MONTH(B1504)&amp;"/"&amp;YEAR(B1504)</f>
        <v>3/2026</v>
      </c>
      <c r="AU1504" s="223">
        <f>WEEKNUM(B1504)-WEEKNUM(EOMONTH(B1504,-1)+1)+1</f>
        <v>5</v>
      </c>
      <c r="AV1504" s="209" t="str">
        <f>MONTH(R1504)&amp;"/"&amp;YEAR(R1504)</f>
        <v>5/2026</v>
      </c>
      <c r="AW1504" s="209">
        <f>WEEKNUM(R1504)-WEEKNUM(EOMONTH(R1504,-1)+1)+1</f>
        <v>2</v>
      </c>
      <c r="AX1504" s="209">
        <f>IF(BB1504="S",IF(Q1504="1. Aceitou o programa",R1504-B1504,0),0)</f>
        <v>36</v>
      </c>
      <c r="AY1504" s="209">
        <f>IF(BB1504="S",IF(AND(S1504&lt;&gt;"",R1504&lt;&gt;""),S1504-R1504,0),0)</f>
        <v>0</v>
      </c>
      <c r="AZ1504" s="209">
        <f>IF(BB1504="S",IF(Q1504="1. Aceitou o programa",IF(OR(X1504="Não se Aplica",X1504=""),IF(OR(W1504="Não se Aplica",W1504=""),0,W1504-V1504),AVERAGE(X1504-W1504,W1504-V1504)),0),0)</f>
        <v>0</v>
      </c>
      <c r="BA1504" s="209">
        <f>IF(BB1504="S",IF(AND(Q1504="1. Aceitou o programa",AH1504="Realizada"),IFERROR(IF(AG1504="",0,AG1504-R1504),0),0),0)</f>
        <v>0</v>
      </c>
      <c r="BB1504" s="209" t="str">
        <f>_xlfn.XLOOKUP(U1504,'Lista Suspensa'!$AA$20:$AA$23,'Lista Suspensa'!$AB$20:$AB$23,"N/A")</f>
        <v>S</v>
      </c>
    </row>
    <row r="1505" spans="1:54" ht="12" customHeight="1">
      <c r="A1505" s="151" t="s">
        <v>54</v>
      </c>
      <c r="B1505" s="152">
        <v>46112</v>
      </c>
      <c r="C1505" s="153" t="s">
        <v>55</v>
      </c>
      <c r="D1505" s="153" t="s">
        <v>56</v>
      </c>
      <c r="E1505" s="244">
        <v>93108822</v>
      </c>
      <c r="F1505" s="144" t="s">
        <v>3264</v>
      </c>
      <c r="G1505" s="230"/>
      <c r="H1505" s="154">
        <v>33457</v>
      </c>
      <c r="I1505" s="153">
        <v>34</v>
      </c>
      <c r="J1505" s="148" t="s">
        <v>70</v>
      </c>
      <c r="K1505" s="153"/>
      <c r="L1505" s="153"/>
      <c r="M1505" s="153"/>
      <c r="N1505" s="153"/>
      <c r="O1505" s="155">
        <v>21972262064</v>
      </c>
      <c r="P1505" s="156" t="s">
        <v>3265</v>
      </c>
      <c r="Q1505" s="157" t="s">
        <v>110</v>
      </c>
      <c r="R1505" s="158">
        <v>46148</v>
      </c>
      <c r="S1505" s="159"/>
      <c r="T1505" s="159" t="s">
        <v>62</v>
      </c>
      <c r="U1505" s="159" t="s">
        <v>111</v>
      </c>
      <c r="V1505" s="154">
        <v>46148</v>
      </c>
      <c r="W1505" s="154" t="s">
        <v>126</v>
      </c>
      <c r="X1505" s="154" t="s">
        <v>126</v>
      </c>
      <c r="Y1505" s="160"/>
      <c r="Z1505" s="160" t="s">
        <v>128</v>
      </c>
      <c r="AA1505" s="153">
        <v>60</v>
      </c>
      <c r="AB1505" s="153">
        <v>1.47</v>
      </c>
      <c r="AC1505" s="182">
        <f t="shared" si="48"/>
        <v>27.76620852422602</v>
      </c>
      <c r="AD1505" s="153" t="str">
        <f t="shared" si="49"/>
        <v>SOBREPESO</v>
      </c>
      <c r="AE1505" s="233" t="s">
        <v>139</v>
      </c>
      <c r="AF1505" s="153"/>
      <c r="AG1505" s="159"/>
      <c r="AH1505" s="153"/>
      <c r="AI1505" s="161"/>
      <c r="AJ1505" s="153"/>
      <c r="AK1505" s="153"/>
      <c r="AL1505" s="207" t="s">
        <v>136</v>
      </c>
      <c r="AM1505" s="207"/>
      <c r="AN1505" s="207"/>
      <c r="AO1505" s="207" t="str">
        <f ca="1">IF(R1505="","",IF(R1505&gt;TODAY(),"0 meses",DATEDIF(R1505,TODAY(),"m") &amp; " meses"))</f>
        <v>1 meses</v>
      </c>
      <c r="AP1505" s="147" t="s">
        <v>67</v>
      </c>
      <c r="AQ1505" s="147" t="s">
        <v>67</v>
      </c>
      <c r="AR1505" s="147"/>
      <c r="AS1505" s="209" t="s">
        <v>68</v>
      </c>
      <c r="AT1505" s="223" t="str">
        <f>MONTH(B1505)&amp;"/"&amp;YEAR(B1505)</f>
        <v>3/2026</v>
      </c>
      <c r="AU1505" s="223">
        <f>WEEKNUM(B1505)-WEEKNUM(EOMONTH(B1505,-1)+1)+1</f>
        <v>5</v>
      </c>
      <c r="AV1505" s="209" t="str">
        <f>MONTH(R1505)&amp;"/"&amp;YEAR(R1505)</f>
        <v>5/2026</v>
      </c>
      <c r="AW1505" s="209">
        <f>WEEKNUM(R1505)-WEEKNUM(EOMONTH(R1505,-1)+1)+1</f>
        <v>2</v>
      </c>
      <c r="AX1505" s="209">
        <f>IF(BB1505="S",IF(Q1505="1. Aceitou o programa",R1505-B1505,0),0)</f>
        <v>36</v>
      </c>
      <c r="AY1505" s="209">
        <f>IF(BB1505="S",IF(AND(S1505&lt;&gt;"",R1505&lt;&gt;""),S1505-R1505,0),0)</f>
        <v>0</v>
      </c>
      <c r="AZ1505" s="209">
        <f>IF(BB1505="S",IF(Q1505="1. Aceitou o programa",IF(OR(X1505="Não se Aplica",X1505=""),IF(OR(W1505="Não se Aplica",W1505=""),0,W1505-V1505),AVERAGE(X1505-W1505,W1505-V1505)),0),0)</f>
        <v>0</v>
      </c>
      <c r="BA1505" s="209">
        <f>IF(BB1505="S",IF(AND(Q1505="1. Aceitou o programa",AH1505="Realizada"),IFERROR(IF(AG1505="",0,AG1505-R1505),0),0),0)</f>
        <v>0</v>
      </c>
      <c r="BB1505" s="209" t="str">
        <f>_xlfn.XLOOKUP(U1505,'Lista Suspensa'!$AA$20:$AA$23,'Lista Suspensa'!$AB$20:$AB$23,"N/A")</f>
        <v>S</v>
      </c>
    </row>
    <row r="1506" spans="1:54" ht="12" customHeight="1">
      <c r="A1506" s="151" t="s">
        <v>54</v>
      </c>
      <c r="B1506" s="152">
        <v>46112</v>
      </c>
      <c r="C1506" s="153" t="s">
        <v>55</v>
      </c>
      <c r="D1506" s="153" t="s">
        <v>56</v>
      </c>
      <c r="E1506" s="244">
        <v>89390649</v>
      </c>
      <c r="F1506" s="144" t="s">
        <v>3266</v>
      </c>
      <c r="G1506" s="230"/>
      <c r="H1506" s="154">
        <v>33466</v>
      </c>
      <c r="I1506" s="153">
        <v>34</v>
      </c>
      <c r="J1506" s="148" t="s">
        <v>70</v>
      </c>
      <c r="K1506" s="153"/>
      <c r="L1506" s="153"/>
      <c r="M1506" s="153"/>
      <c r="N1506" s="153"/>
      <c r="O1506" s="155">
        <v>21997433838</v>
      </c>
      <c r="P1506" s="156" t="s">
        <v>60</v>
      </c>
      <c r="Q1506" s="157" t="s">
        <v>110</v>
      </c>
      <c r="R1506" s="158">
        <v>46148</v>
      </c>
      <c r="S1506" s="159"/>
      <c r="T1506" s="159" t="s">
        <v>62</v>
      </c>
      <c r="U1506" s="159" t="s">
        <v>111</v>
      </c>
      <c r="V1506" s="154">
        <v>46148</v>
      </c>
      <c r="W1506" s="154"/>
      <c r="X1506" s="154"/>
      <c r="Y1506" s="160"/>
      <c r="Z1506" s="160" t="s">
        <v>128</v>
      </c>
      <c r="AA1506" s="153">
        <v>105</v>
      </c>
      <c r="AB1506" s="153">
        <v>1.6</v>
      </c>
      <c r="AC1506" s="182">
        <f t="shared" si="48"/>
        <v>41.015624999999993</v>
      </c>
      <c r="AD1506" s="153" t="str">
        <f t="shared" si="49"/>
        <v>OBESIDADE III</v>
      </c>
      <c r="AE1506" s="233" t="s">
        <v>129</v>
      </c>
      <c r="AF1506" s="153"/>
      <c r="AG1506" s="159"/>
      <c r="AH1506" s="153"/>
      <c r="AI1506" s="161"/>
      <c r="AJ1506" s="153"/>
      <c r="AK1506" s="153"/>
      <c r="AL1506" s="207" t="s">
        <v>131</v>
      </c>
      <c r="AM1506" s="207"/>
      <c r="AN1506" s="207"/>
      <c r="AO1506" s="207" t="str">
        <f ca="1">IF(R1506="","",IF(R1506&gt;TODAY(),"0 meses",DATEDIF(R1506,TODAY(),"m") &amp; " meses"))</f>
        <v>1 meses</v>
      </c>
      <c r="AP1506" s="147" t="s">
        <v>67</v>
      </c>
      <c r="AQ1506" s="147" t="s">
        <v>67</v>
      </c>
      <c r="AR1506" s="147"/>
      <c r="AS1506" s="209" t="s">
        <v>68</v>
      </c>
      <c r="AT1506" s="223" t="str">
        <f>MONTH(B1506)&amp;"/"&amp;YEAR(B1506)</f>
        <v>3/2026</v>
      </c>
      <c r="AU1506" s="223">
        <f>WEEKNUM(B1506)-WEEKNUM(EOMONTH(B1506,-1)+1)+1</f>
        <v>5</v>
      </c>
      <c r="AV1506" s="209" t="str">
        <f>MONTH(R1506)&amp;"/"&amp;YEAR(R1506)</f>
        <v>5/2026</v>
      </c>
      <c r="AW1506" s="209">
        <f>WEEKNUM(R1506)-WEEKNUM(EOMONTH(R1506,-1)+1)+1</f>
        <v>2</v>
      </c>
      <c r="AX1506" s="209">
        <f>IF(BB1506="S",IF(Q1506="1. Aceitou o programa",R1506-B1506,0),0)</f>
        <v>36</v>
      </c>
      <c r="AY1506" s="209">
        <f>IF(BB1506="S",IF(AND(S1506&lt;&gt;"",R1506&lt;&gt;""),S1506-R1506,0),0)</f>
        <v>0</v>
      </c>
      <c r="AZ1506" s="209">
        <f>IF(BB1506="S",IF(Q1506="1. Aceitou o programa",IF(OR(X1506="Não se Aplica",X1506=""),IF(OR(W1506="Não se Aplica",W1506=""),0,W1506-V1506),AVERAGE(X1506-W1506,W1506-V1506)),0),0)</f>
        <v>0</v>
      </c>
      <c r="BA1506" s="209">
        <f>IF(BB1506="S",IF(AND(Q1506="1. Aceitou o programa",AH1506="Realizada"),IFERROR(IF(AG1506="",0,AG1506-R1506),0),0),0)</f>
        <v>0</v>
      </c>
      <c r="BB1506" s="209" t="str">
        <f>_xlfn.XLOOKUP(U1506,'Lista Suspensa'!$AA$20:$AA$23,'Lista Suspensa'!$AB$20:$AB$23,"N/A")</f>
        <v>S</v>
      </c>
    </row>
    <row r="1507" spans="1:54" ht="12" customHeight="1">
      <c r="A1507" s="151" t="s">
        <v>54</v>
      </c>
      <c r="B1507" s="152">
        <v>46112</v>
      </c>
      <c r="C1507" s="153" t="s">
        <v>55</v>
      </c>
      <c r="D1507" s="153" t="s">
        <v>56</v>
      </c>
      <c r="E1507" s="244">
        <v>78215430</v>
      </c>
      <c r="F1507" s="144" t="s">
        <v>3267</v>
      </c>
      <c r="G1507" s="230"/>
      <c r="H1507" s="154">
        <v>33472</v>
      </c>
      <c r="I1507" s="153">
        <v>34</v>
      </c>
      <c r="J1507" s="148" t="s">
        <v>70</v>
      </c>
      <c r="K1507" s="153"/>
      <c r="L1507" s="153"/>
      <c r="M1507" s="153"/>
      <c r="N1507" s="153"/>
      <c r="O1507" s="155">
        <v>21995486881</v>
      </c>
      <c r="P1507" s="156" t="s">
        <v>60</v>
      </c>
      <c r="Q1507" s="157" t="s">
        <v>110</v>
      </c>
      <c r="R1507" s="158">
        <v>46148</v>
      </c>
      <c r="S1507" s="159"/>
      <c r="T1507" s="159" t="s">
        <v>62</v>
      </c>
      <c r="U1507" s="159" t="s">
        <v>111</v>
      </c>
      <c r="V1507" s="154">
        <v>46148</v>
      </c>
      <c r="W1507" s="154" t="s">
        <v>126</v>
      </c>
      <c r="X1507" s="154" t="s">
        <v>126</v>
      </c>
      <c r="Y1507" s="160"/>
      <c r="Z1507" s="160" t="s">
        <v>174</v>
      </c>
      <c r="AA1507" s="153">
        <v>72</v>
      </c>
      <c r="AB1507" s="153">
        <v>1.65</v>
      </c>
      <c r="AC1507" s="182">
        <f t="shared" si="48"/>
        <v>26.446280991735541</v>
      </c>
      <c r="AD1507" s="153" t="str">
        <f t="shared" si="49"/>
        <v>SOBREPESO</v>
      </c>
      <c r="AE1507" s="233" t="s">
        <v>129</v>
      </c>
      <c r="AF1507" s="153"/>
      <c r="AG1507" s="159"/>
      <c r="AH1507" s="153"/>
      <c r="AI1507" s="161"/>
      <c r="AJ1507" s="153"/>
      <c r="AK1507" s="153"/>
      <c r="AL1507" s="207" t="s">
        <v>136</v>
      </c>
      <c r="AM1507" s="207"/>
      <c r="AN1507" s="207"/>
      <c r="AO1507" s="207" t="str">
        <f ca="1">IF(R1507="","",IF(R1507&gt;TODAY(),"0 meses",DATEDIF(R1507,TODAY(),"m") &amp; " meses"))</f>
        <v>1 meses</v>
      </c>
      <c r="AP1507" s="147" t="s">
        <v>67</v>
      </c>
      <c r="AQ1507" s="147" t="s">
        <v>67</v>
      </c>
      <c r="AR1507" s="147"/>
      <c r="AS1507" s="209" t="s">
        <v>68</v>
      </c>
      <c r="AT1507" s="223" t="str">
        <f>MONTH(B1507)&amp;"/"&amp;YEAR(B1507)</f>
        <v>3/2026</v>
      </c>
      <c r="AU1507" s="223">
        <f>WEEKNUM(B1507)-WEEKNUM(EOMONTH(B1507,-1)+1)+1</f>
        <v>5</v>
      </c>
      <c r="AV1507" s="209" t="str">
        <f>MONTH(R1507)&amp;"/"&amp;YEAR(R1507)</f>
        <v>5/2026</v>
      </c>
      <c r="AW1507" s="209">
        <f>WEEKNUM(R1507)-WEEKNUM(EOMONTH(R1507,-1)+1)+1</f>
        <v>2</v>
      </c>
      <c r="AX1507" s="209">
        <f>IF(BB1507="S",IF(Q1507="1. Aceitou o programa",R1507-B1507,0),0)</f>
        <v>36</v>
      </c>
      <c r="AY1507" s="209">
        <f>IF(BB1507="S",IF(AND(S1507&lt;&gt;"",R1507&lt;&gt;""),S1507-R1507,0),0)</f>
        <v>0</v>
      </c>
      <c r="AZ1507" s="209">
        <f>IF(BB1507="S",IF(Q1507="1. Aceitou o programa",IF(OR(X1507="Não se Aplica",X1507=""),IF(OR(W1507="Não se Aplica",W1507=""),0,W1507-V1507),AVERAGE(X1507-W1507,W1507-V1507)),0),0)</f>
        <v>0</v>
      </c>
      <c r="BA1507" s="209">
        <f>IF(BB1507="S",IF(AND(Q1507="1. Aceitou o programa",AH1507="Realizada"),IFERROR(IF(AG1507="",0,AG1507-R1507),0),0),0)</f>
        <v>0</v>
      </c>
      <c r="BB1507" s="209" t="str">
        <f>_xlfn.XLOOKUP(U1507,'Lista Suspensa'!$AA$20:$AA$23,'Lista Suspensa'!$AB$20:$AB$23,"N/A")</f>
        <v>S</v>
      </c>
    </row>
    <row r="1508" spans="1:54" ht="12" customHeight="1">
      <c r="A1508" s="151" t="s">
        <v>54</v>
      </c>
      <c r="B1508" s="152">
        <v>46112</v>
      </c>
      <c r="C1508" s="153" t="s">
        <v>55</v>
      </c>
      <c r="D1508" s="153" t="s">
        <v>56</v>
      </c>
      <c r="E1508" s="244">
        <v>93461387</v>
      </c>
      <c r="F1508" s="144" t="s">
        <v>3268</v>
      </c>
      <c r="G1508" s="230"/>
      <c r="H1508" s="154">
        <v>33512</v>
      </c>
      <c r="I1508" s="153">
        <v>34</v>
      </c>
      <c r="J1508" s="148" t="s">
        <v>70</v>
      </c>
      <c r="K1508" s="153"/>
      <c r="L1508" s="153"/>
      <c r="M1508" s="153"/>
      <c r="N1508" s="153"/>
      <c r="O1508" s="155">
        <v>11911819684</v>
      </c>
      <c r="P1508" s="156" t="s">
        <v>60</v>
      </c>
      <c r="Q1508" s="157" t="s">
        <v>110</v>
      </c>
      <c r="R1508" s="158">
        <v>46148</v>
      </c>
      <c r="S1508" s="159"/>
      <c r="T1508" s="159" t="s">
        <v>62</v>
      </c>
      <c r="U1508" s="159" t="s">
        <v>111</v>
      </c>
      <c r="V1508" s="154">
        <v>46148</v>
      </c>
      <c r="W1508" s="154" t="s">
        <v>126</v>
      </c>
      <c r="X1508" s="154" t="s">
        <v>126</v>
      </c>
      <c r="Y1508" s="160"/>
      <c r="Z1508" s="160" t="s">
        <v>128</v>
      </c>
      <c r="AA1508" s="153">
        <v>182</v>
      </c>
      <c r="AB1508" s="153">
        <v>1.72</v>
      </c>
      <c r="AC1508" s="182">
        <f t="shared" si="48"/>
        <v>61.519740400216342</v>
      </c>
      <c r="AD1508" s="153" t="str">
        <f t="shared" si="49"/>
        <v>OBESIDADE III</v>
      </c>
      <c r="AE1508" s="233" t="s">
        <v>427</v>
      </c>
      <c r="AF1508" s="153"/>
      <c r="AG1508" s="159"/>
      <c r="AH1508" s="153"/>
      <c r="AI1508" s="161"/>
      <c r="AJ1508" s="153"/>
      <c r="AK1508" s="153"/>
      <c r="AL1508" s="207" t="s">
        <v>143</v>
      </c>
      <c r="AM1508" s="207"/>
      <c r="AN1508" s="207"/>
      <c r="AO1508" s="207" t="str">
        <f ca="1">IF(R1508="","",IF(R1508&gt;TODAY(),"0 meses",DATEDIF(R1508,TODAY(),"m") &amp; " meses"))</f>
        <v>1 meses</v>
      </c>
      <c r="AP1508" s="147" t="s">
        <v>67</v>
      </c>
      <c r="AQ1508" s="147" t="s">
        <v>67</v>
      </c>
      <c r="AR1508" s="147"/>
      <c r="AS1508" s="209" t="s">
        <v>68</v>
      </c>
      <c r="AT1508" s="223" t="str">
        <f>MONTH(B1508)&amp;"/"&amp;YEAR(B1508)</f>
        <v>3/2026</v>
      </c>
      <c r="AU1508" s="223">
        <f>WEEKNUM(B1508)-WEEKNUM(EOMONTH(B1508,-1)+1)+1</f>
        <v>5</v>
      </c>
      <c r="AV1508" s="209" t="str">
        <f>MONTH(R1508)&amp;"/"&amp;YEAR(R1508)</f>
        <v>5/2026</v>
      </c>
      <c r="AW1508" s="209">
        <f>WEEKNUM(R1508)-WEEKNUM(EOMONTH(R1508,-1)+1)+1</f>
        <v>2</v>
      </c>
      <c r="AX1508" s="209">
        <f>IF(BB1508="S",IF(Q1508="1. Aceitou o programa",R1508-B1508,0),0)</f>
        <v>36</v>
      </c>
      <c r="AY1508" s="209">
        <f>IF(BB1508="S",IF(AND(S1508&lt;&gt;"",R1508&lt;&gt;""),S1508-R1508,0),0)</f>
        <v>0</v>
      </c>
      <c r="AZ1508" s="209">
        <f>IF(BB1508="S",IF(Q1508="1. Aceitou o programa",IF(OR(X1508="Não se Aplica",X1508=""),IF(OR(W1508="Não se Aplica",W1508=""),0,W1508-V1508),AVERAGE(X1508-W1508,W1508-V1508)),0),0)</f>
        <v>0</v>
      </c>
      <c r="BA1508" s="209">
        <f>IF(BB1508="S",IF(AND(Q1508="1. Aceitou o programa",AH1508="Realizada"),IFERROR(IF(AG1508="",0,AG1508-R1508),0),0),0)</f>
        <v>0</v>
      </c>
      <c r="BB1508" s="209" t="str">
        <f>_xlfn.XLOOKUP(U1508,'Lista Suspensa'!$AA$20:$AA$23,'Lista Suspensa'!$AB$20:$AB$23,"N/A")</f>
        <v>S</v>
      </c>
    </row>
    <row r="1509" spans="1:54" ht="12" customHeight="1">
      <c r="A1509" s="151" t="s">
        <v>54</v>
      </c>
      <c r="B1509" s="152">
        <v>46112</v>
      </c>
      <c r="C1509" s="153" t="s">
        <v>55</v>
      </c>
      <c r="D1509" s="153" t="s">
        <v>56</v>
      </c>
      <c r="E1509" s="244">
        <v>75762093</v>
      </c>
      <c r="F1509" s="144" t="s">
        <v>3269</v>
      </c>
      <c r="G1509" s="230"/>
      <c r="H1509" s="154">
        <v>33590</v>
      </c>
      <c r="I1509" s="153">
        <v>34</v>
      </c>
      <c r="J1509" s="148" t="s">
        <v>70</v>
      </c>
      <c r="K1509" s="153"/>
      <c r="L1509" s="153"/>
      <c r="M1509" s="153"/>
      <c r="N1509" s="153"/>
      <c r="O1509" s="155">
        <v>11960306213</v>
      </c>
      <c r="P1509" s="156" t="s">
        <v>60</v>
      </c>
      <c r="Q1509" s="157" t="s">
        <v>110</v>
      </c>
      <c r="R1509" s="158">
        <v>46148</v>
      </c>
      <c r="S1509" s="159"/>
      <c r="T1509" s="159" t="s">
        <v>62</v>
      </c>
      <c r="U1509" s="159" t="s">
        <v>111</v>
      </c>
      <c r="V1509" s="154">
        <v>46148</v>
      </c>
      <c r="W1509" s="154" t="s">
        <v>126</v>
      </c>
      <c r="X1509" s="154" t="s">
        <v>126</v>
      </c>
      <c r="Y1509" s="160"/>
      <c r="Z1509" s="160" t="s">
        <v>128</v>
      </c>
      <c r="AA1509" s="153">
        <v>117</v>
      </c>
      <c r="AB1509" s="153">
        <v>1.6</v>
      </c>
      <c r="AC1509" s="182">
        <f t="shared" si="48"/>
        <v>45.703124999999993</v>
      </c>
      <c r="AD1509" s="153" t="str">
        <f t="shared" si="49"/>
        <v>OBESIDADE III</v>
      </c>
      <c r="AE1509" s="233" t="s">
        <v>2027</v>
      </c>
      <c r="AF1509" s="153"/>
      <c r="AG1509" s="159"/>
      <c r="AH1509" s="153"/>
      <c r="AI1509" s="161"/>
      <c r="AJ1509" s="153"/>
      <c r="AK1509" s="153"/>
      <c r="AL1509" s="207" t="s">
        <v>131</v>
      </c>
      <c r="AM1509" s="207"/>
      <c r="AN1509" s="207"/>
      <c r="AO1509" s="207" t="str">
        <f ca="1">IF(R1509="","",IF(R1509&gt;TODAY(),"0 meses",DATEDIF(R1509,TODAY(),"m") &amp; " meses"))</f>
        <v>1 meses</v>
      </c>
      <c r="AP1509" s="147" t="s">
        <v>67</v>
      </c>
      <c r="AQ1509" s="147" t="s">
        <v>67</v>
      </c>
      <c r="AR1509" s="147"/>
      <c r="AS1509" s="209" t="s">
        <v>68</v>
      </c>
      <c r="AT1509" s="223" t="str">
        <f>MONTH(B1509)&amp;"/"&amp;YEAR(B1509)</f>
        <v>3/2026</v>
      </c>
      <c r="AU1509" s="223">
        <f>WEEKNUM(B1509)-WEEKNUM(EOMONTH(B1509,-1)+1)+1</f>
        <v>5</v>
      </c>
      <c r="AV1509" s="209" t="str">
        <f>MONTH(R1509)&amp;"/"&amp;YEAR(R1509)</f>
        <v>5/2026</v>
      </c>
      <c r="AW1509" s="209">
        <f>WEEKNUM(R1509)-WEEKNUM(EOMONTH(R1509,-1)+1)+1</f>
        <v>2</v>
      </c>
      <c r="AX1509" s="209">
        <f>IF(BB1509="S",IF(Q1509="1. Aceitou o programa",R1509-B1509,0),0)</f>
        <v>36</v>
      </c>
      <c r="AY1509" s="209">
        <f>IF(BB1509="S",IF(AND(S1509&lt;&gt;"",R1509&lt;&gt;""),S1509-R1509,0),0)</f>
        <v>0</v>
      </c>
      <c r="AZ1509" s="209">
        <f>IF(BB1509="S",IF(Q1509="1. Aceitou o programa",IF(OR(X1509="Não se Aplica",X1509=""),IF(OR(W1509="Não se Aplica",W1509=""),0,W1509-V1509),AVERAGE(X1509-W1509,W1509-V1509)),0),0)</f>
        <v>0</v>
      </c>
      <c r="BA1509" s="209">
        <f>IF(BB1509="S",IF(AND(Q1509="1. Aceitou o programa",AH1509="Realizada"),IFERROR(IF(AG1509="",0,AG1509-R1509),0),0),0)</f>
        <v>0</v>
      </c>
      <c r="BB1509" s="209" t="str">
        <f>_xlfn.XLOOKUP(U1509,'Lista Suspensa'!$AA$20:$AA$23,'Lista Suspensa'!$AB$20:$AB$23,"N/A")</f>
        <v>S</v>
      </c>
    </row>
    <row r="1510" spans="1:54" ht="12" customHeight="1">
      <c r="A1510" s="151" t="s">
        <v>54</v>
      </c>
      <c r="B1510" s="152">
        <v>46112</v>
      </c>
      <c r="C1510" s="153" t="s">
        <v>55</v>
      </c>
      <c r="D1510" s="153" t="s">
        <v>56</v>
      </c>
      <c r="E1510" s="244">
        <v>89050891</v>
      </c>
      <c r="F1510" s="144" t="s">
        <v>3270</v>
      </c>
      <c r="G1510" s="230"/>
      <c r="H1510" s="154">
        <v>33890</v>
      </c>
      <c r="I1510" s="153">
        <v>33</v>
      </c>
      <c r="J1510" s="148" t="s">
        <v>70</v>
      </c>
      <c r="K1510" s="153"/>
      <c r="L1510" s="153"/>
      <c r="M1510" s="153"/>
      <c r="N1510" s="153"/>
      <c r="O1510" s="155">
        <v>21973058403</v>
      </c>
      <c r="P1510" s="156" t="s">
        <v>60</v>
      </c>
      <c r="Q1510" s="157" t="s">
        <v>110</v>
      </c>
      <c r="R1510" s="158">
        <v>46148</v>
      </c>
      <c r="S1510" s="159"/>
      <c r="T1510" s="159" t="s">
        <v>62</v>
      </c>
      <c r="U1510" s="159" t="s">
        <v>111</v>
      </c>
      <c r="V1510" s="154">
        <v>46148</v>
      </c>
      <c r="W1510" s="154" t="s">
        <v>126</v>
      </c>
      <c r="X1510" s="154" t="s">
        <v>126</v>
      </c>
      <c r="Y1510" s="160"/>
      <c r="Z1510" s="160" t="s">
        <v>128</v>
      </c>
      <c r="AA1510" s="153">
        <v>92</v>
      </c>
      <c r="AB1510" s="153">
        <v>1.52</v>
      </c>
      <c r="AC1510" s="182">
        <f t="shared" si="48"/>
        <v>39.819944598337948</v>
      </c>
      <c r="AD1510" s="153" t="str">
        <f t="shared" si="49"/>
        <v>OBESIDADE II</v>
      </c>
      <c r="AE1510" s="233" t="s">
        <v>129</v>
      </c>
      <c r="AF1510" s="153"/>
      <c r="AG1510" s="159"/>
      <c r="AH1510" s="153"/>
      <c r="AI1510" s="161"/>
      <c r="AJ1510" s="153"/>
      <c r="AK1510" s="153"/>
      <c r="AL1510" s="207" t="s">
        <v>131</v>
      </c>
      <c r="AM1510" s="207"/>
      <c r="AN1510" s="207"/>
      <c r="AO1510" s="207" t="str">
        <f ca="1">IF(R1510="","",IF(R1510&gt;TODAY(),"0 meses",DATEDIF(R1510,TODAY(),"m") &amp; " meses"))</f>
        <v>1 meses</v>
      </c>
      <c r="AP1510" s="147" t="s">
        <v>67</v>
      </c>
      <c r="AQ1510" s="147" t="s">
        <v>67</v>
      </c>
      <c r="AR1510" s="147"/>
      <c r="AS1510" s="209" t="s">
        <v>68</v>
      </c>
      <c r="AT1510" s="223" t="str">
        <f>MONTH(B1510)&amp;"/"&amp;YEAR(B1510)</f>
        <v>3/2026</v>
      </c>
      <c r="AU1510" s="223">
        <f>WEEKNUM(B1510)-WEEKNUM(EOMONTH(B1510,-1)+1)+1</f>
        <v>5</v>
      </c>
      <c r="AV1510" s="209" t="str">
        <f>MONTH(R1510)&amp;"/"&amp;YEAR(R1510)</f>
        <v>5/2026</v>
      </c>
      <c r="AW1510" s="209">
        <f>WEEKNUM(R1510)-WEEKNUM(EOMONTH(R1510,-1)+1)+1</f>
        <v>2</v>
      </c>
      <c r="AX1510" s="209">
        <f>IF(BB1510="S",IF(Q1510="1. Aceitou o programa",R1510-B1510,0),0)</f>
        <v>36</v>
      </c>
      <c r="AY1510" s="209">
        <f>IF(BB1510="S",IF(AND(S1510&lt;&gt;"",R1510&lt;&gt;""),S1510-R1510,0),0)</f>
        <v>0</v>
      </c>
      <c r="AZ1510" s="209">
        <f>IF(BB1510="S",IF(Q1510="1. Aceitou o programa",IF(OR(X1510="Não se Aplica",X1510=""),IF(OR(W1510="Não se Aplica",W1510=""),0,W1510-V1510),AVERAGE(X1510-W1510,W1510-V1510)),0),0)</f>
        <v>0</v>
      </c>
      <c r="BA1510" s="209">
        <f>IF(BB1510="S",IF(AND(Q1510="1. Aceitou o programa",AH1510="Realizada"),IFERROR(IF(AG1510="",0,AG1510-R1510),0),0),0)</f>
        <v>0</v>
      </c>
      <c r="BB1510" s="209" t="str">
        <f>_xlfn.XLOOKUP(U1510,'Lista Suspensa'!$AA$20:$AA$23,'Lista Suspensa'!$AB$20:$AB$23,"N/A")</f>
        <v>S</v>
      </c>
    </row>
    <row r="1511" spans="1:54" ht="12" customHeight="1">
      <c r="A1511" s="151" t="s">
        <v>54</v>
      </c>
      <c r="B1511" s="152">
        <v>46112</v>
      </c>
      <c r="C1511" s="153" t="s">
        <v>55</v>
      </c>
      <c r="D1511" s="153" t="s">
        <v>56</v>
      </c>
      <c r="E1511" s="244">
        <v>94492700</v>
      </c>
      <c r="F1511" s="144" t="s">
        <v>3271</v>
      </c>
      <c r="G1511" s="230"/>
      <c r="H1511" s="154">
        <v>34389</v>
      </c>
      <c r="I1511" s="153">
        <v>32</v>
      </c>
      <c r="J1511" s="148" t="s">
        <v>70</v>
      </c>
      <c r="K1511" s="153"/>
      <c r="L1511" s="153"/>
      <c r="M1511" s="153"/>
      <c r="N1511" s="153"/>
      <c r="O1511" s="155">
        <v>11954215249</v>
      </c>
      <c r="P1511" s="156" t="s">
        <v>60</v>
      </c>
      <c r="Q1511" s="157" t="s">
        <v>110</v>
      </c>
      <c r="R1511" s="158">
        <v>46148</v>
      </c>
      <c r="S1511" s="159"/>
      <c r="T1511" s="159" t="s">
        <v>62</v>
      </c>
      <c r="U1511" s="159" t="s">
        <v>111</v>
      </c>
      <c r="V1511" s="154">
        <v>46148</v>
      </c>
      <c r="W1511" s="154" t="s">
        <v>126</v>
      </c>
      <c r="X1511" s="154" t="s">
        <v>126</v>
      </c>
      <c r="Y1511" s="160"/>
      <c r="Z1511" s="160" t="s">
        <v>128</v>
      </c>
      <c r="AA1511" s="153">
        <v>76</v>
      </c>
      <c r="AB1511" s="153">
        <v>1.53</v>
      </c>
      <c r="AC1511" s="182">
        <f t="shared" si="48"/>
        <v>32.466145499594177</v>
      </c>
      <c r="AD1511" s="153" t="str">
        <f t="shared" si="49"/>
        <v>OBESIDADE I</v>
      </c>
      <c r="AE1511" s="233" t="s">
        <v>1752</v>
      </c>
      <c r="AF1511" s="153"/>
      <c r="AG1511" s="159"/>
      <c r="AH1511" s="153"/>
      <c r="AI1511" s="161"/>
      <c r="AJ1511" s="153"/>
      <c r="AK1511" s="153"/>
      <c r="AL1511" s="207" t="s">
        <v>131</v>
      </c>
      <c r="AM1511" s="207"/>
      <c r="AN1511" s="207"/>
      <c r="AO1511" s="207" t="str">
        <f ca="1">IF(R1511="","",IF(R1511&gt;TODAY(),"0 meses",DATEDIF(R1511,TODAY(),"m") &amp; " meses"))</f>
        <v>1 meses</v>
      </c>
      <c r="AP1511" s="147" t="s">
        <v>67</v>
      </c>
      <c r="AQ1511" s="147" t="s">
        <v>67</v>
      </c>
      <c r="AR1511" s="147"/>
      <c r="AS1511" s="209" t="s">
        <v>68</v>
      </c>
      <c r="AT1511" s="223" t="str">
        <f>MONTH(B1511)&amp;"/"&amp;YEAR(B1511)</f>
        <v>3/2026</v>
      </c>
      <c r="AU1511" s="223">
        <f>WEEKNUM(B1511)-WEEKNUM(EOMONTH(B1511,-1)+1)+1</f>
        <v>5</v>
      </c>
      <c r="AV1511" s="209" t="str">
        <f>MONTH(R1511)&amp;"/"&amp;YEAR(R1511)</f>
        <v>5/2026</v>
      </c>
      <c r="AW1511" s="209">
        <f>WEEKNUM(R1511)-WEEKNUM(EOMONTH(R1511,-1)+1)+1</f>
        <v>2</v>
      </c>
      <c r="AX1511" s="209">
        <f>IF(BB1511="S",IF(Q1511="1. Aceitou o programa",R1511-B1511,0),0)</f>
        <v>36</v>
      </c>
      <c r="AY1511" s="209">
        <f>IF(BB1511="S",IF(AND(S1511&lt;&gt;"",R1511&lt;&gt;""),S1511-R1511,0),0)</f>
        <v>0</v>
      </c>
      <c r="AZ1511" s="209">
        <f>IF(BB1511="S",IF(Q1511="1. Aceitou o programa",IF(OR(X1511="Não se Aplica",X1511=""),IF(OR(W1511="Não se Aplica",W1511=""),0,W1511-V1511),AVERAGE(X1511-W1511,W1511-V1511)),0),0)</f>
        <v>0</v>
      </c>
      <c r="BA1511" s="209">
        <f>IF(BB1511="S",IF(AND(Q1511="1. Aceitou o programa",AH1511="Realizada"),IFERROR(IF(AG1511="",0,AG1511-R1511),0),0),0)</f>
        <v>0</v>
      </c>
      <c r="BB1511" s="209" t="str">
        <f>_xlfn.XLOOKUP(U1511,'Lista Suspensa'!$AA$20:$AA$23,'Lista Suspensa'!$AB$20:$AB$23,"N/A")</f>
        <v>S</v>
      </c>
    </row>
    <row r="1512" spans="1:54" ht="12" customHeight="1">
      <c r="A1512" s="151" t="s">
        <v>54</v>
      </c>
      <c r="B1512" s="152">
        <v>46112</v>
      </c>
      <c r="C1512" s="153" t="s">
        <v>55</v>
      </c>
      <c r="D1512" s="153" t="s">
        <v>56</v>
      </c>
      <c r="E1512" s="244">
        <v>92951658</v>
      </c>
      <c r="F1512" s="144" t="s">
        <v>3272</v>
      </c>
      <c r="G1512" s="230"/>
      <c r="H1512" s="154">
        <v>34402</v>
      </c>
      <c r="I1512" s="153">
        <v>32</v>
      </c>
      <c r="J1512" s="148" t="s">
        <v>70</v>
      </c>
      <c r="K1512" s="153"/>
      <c r="L1512" s="153"/>
      <c r="M1512" s="153"/>
      <c r="N1512" s="153"/>
      <c r="O1512" s="155">
        <v>21975295185</v>
      </c>
      <c r="P1512" s="156" t="s">
        <v>60</v>
      </c>
      <c r="Q1512" s="157" t="s">
        <v>110</v>
      </c>
      <c r="R1512" s="158">
        <v>46148</v>
      </c>
      <c r="S1512" s="159"/>
      <c r="T1512" s="159" t="s">
        <v>62</v>
      </c>
      <c r="U1512" s="159" t="s">
        <v>111</v>
      </c>
      <c r="V1512" s="154">
        <v>46148</v>
      </c>
      <c r="W1512" s="154" t="s">
        <v>126</v>
      </c>
      <c r="X1512" s="154" t="s">
        <v>126</v>
      </c>
      <c r="Y1512" s="160"/>
      <c r="Z1512" s="160" t="s">
        <v>128</v>
      </c>
      <c r="AA1512" s="153">
        <v>83</v>
      </c>
      <c r="AB1512" s="153">
        <v>1.65</v>
      </c>
      <c r="AC1512" s="182">
        <f t="shared" si="48"/>
        <v>30.486685032139579</v>
      </c>
      <c r="AD1512" s="153" t="str">
        <f t="shared" si="49"/>
        <v>OBESIDADE I</v>
      </c>
      <c r="AE1512" s="233" t="s">
        <v>139</v>
      </c>
      <c r="AF1512" s="153"/>
      <c r="AG1512" s="159"/>
      <c r="AH1512" s="153"/>
      <c r="AI1512" s="161"/>
      <c r="AJ1512" s="153"/>
      <c r="AK1512" s="153"/>
      <c r="AL1512" s="207" t="s">
        <v>131</v>
      </c>
      <c r="AM1512" s="207"/>
      <c r="AN1512" s="207"/>
      <c r="AO1512" s="207" t="str">
        <f ca="1">IF(R1512="","",IF(R1512&gt;TODAY(),"0 meses",DATEDIF(R1512,TODAY(),"m") &amp; " meses"))</f>
        <v>1 meses</v>
      </c>
      <c r="AP1512" s="147" t="s">
        <v>67</v>
      </c>
      <c r="AQ1512" s="147" t="s">
        <v>67</v>
      </c>
      <c r="AR1512" s="147"/>
      <c r="AS1512" s="209" t="s">
        <v>68</v>
      </c>
      <c r="AT1512" s="223" t="str">
        <f>MONTH(B1512)&amp;"/"&amp;YEAR(B1512)</f>
        <v>3/2026</v>
      </c>
      <c r="AU1512" s="223">
        <f>WEEKNUM(B1512)-WEEKNUM(EOMONTH(B1512,-1)+1)+1</f>
        <v>5</v>
      </c>
      <c r="AV1512" s="209" t="str">
        <f>MONTH(R1512)&amp;"/"&amp;YEAR(R1512)</f>
        <v>5/2026</v>
      </c>
      <c r="AW1512" s="209">
        <f>WEEKNUM(R1512)-WEEKNUM(EOMONTH(R1512,-1)+1)+1</f>
        <v>2</v>
      </c>
      <c r="AX1512" s="209">
        <f>IF(BB1512="S",IF(Q1512="1. Aceitou o programa",R1512-B1512,0),0)</f>
        <v>36</v>
      </c>
      <c r="AY1512" s="209">
        <f>IF(BB1512="S",IF(AND(S1512&lt;&gt;"",R1512&lt;&gt;""),S1512-R1512,0),0)</f>
        <v>0</v>
      </c>
      <c r="AZ1512" s="209">
        <f>IF(BB1512="S",IF(Q1512="1. Aceitou o programa",IF(OR(X1512="Não se Aplica",X1512=""),IF(OR(W1512="Não se Aplica",W1512=""),0,W1512-V1512),AVERAGE(X1512-W1512,W1512-V1512)),0),0)</f>
        <v>0</v>
      </c>
      <c r="BA1512" s="209">
        <f>IF(BB1512="S",IF(AND(Q1512="1. Aceitou o programa",AH1512="Realizada"),IFERROR(IF(AG1512="",0,AG1512-R1512),0),0),0)</f>
        <v>0</v>
      </c>
      <c r="BB1512" s="209" t="str">
        <f>_xlfn.XLOOKUP(U1512,'Lista Suspensa'!$AA$20:$AA$23,'Lista Suspensa'!$AB$20:$AB$23,"N/A")</f>
        <v>S</v>
      </c>
    </row>
    <row r="1513" spans="1:54" ht="12" customHeight="1">
      <c r="A1513" s="151" t="s">
        <v>54</v>
      </c>
      <c r="B1513" s="152">
        <v>46112</v>
      </c>
      <c r="C1513" s="153" t="s">
        <v>55</v>
      </c>
      <c r="D1513" s="153" t="s">
        <v>56</v>
      </c>
      <c r="E1513" s="244">
        <v>93998857</v>
      </c>
      <c r="F1513" s="144" t="s">
        <v>3273</v>
      </c>
      <c r="G1513" s="230"/>
      <c r="H1513" s="154">
        <v>34468</v>
      </c>
      <c r="I1513" s="153">
        <v>32</v>
      </c>
      <c r="J1513" s="148" t="s">
        <v>70</v>
      </c>
      <c r="K1513" s="153"/>
      <c r="L1513" s="153"/>
      <c r="M1513" s="153"/>
      <c r="N1513" s="153"/>
      <c r="O1513" s="155">
        <v>11968297269</v>
      </c>
      <c r="P1513" s="156" t="s">
        <v>60</v>
      </c>
      <c r="Q1513" s="157" t="s">
        <v>110</v>
      </c>
      <c r="R1513" s="158">
        <v>46148</v>
      </c>
      <c r="S1513" s="159"/>
      <c r="T1513" s="159" t="s">
        <v>62</v>
      </c>
      <c r="U1513" s="159" t="s">
        <v>111</v>
      </c>
      <c r="V1513" s="154">
        <v>46149</v>
      </c>
      <c r="W1513" s="154" t="s">
        <v>126</v>
      </c>
      <c r="X1513" s="154" t="s">
        <v>126</v>
      </c>
      <c r="Y1513" s="160"/>
      <c r="Z1513" s="160" t="s">
        <v>128</v>
      </c>
      <c r="AA1513" s="153">
        <v>95</v>
      </c>
      <c r="AB1513" s="153">
        <v>1.6</v>
      </c>
      <c r="AC1513" s="182">
        <f t="shared" si="48"/>
        <v>37.109374999999993</v>
      </c>
      <c r="AD1513" s="153" t="str">
        <f t="shared" si="49"/>
        <v>OBESIDADE II</v>
      </c>
      <c r="AE1513" s="233" t="s">
        <v>225</v>
      </c>
      <c r="AF1513" s="153"/>
      <c r="AG1513" s="159"/>
      <c r="AH1513" s="153"/>
      <c r="AI1513" s="161"/>
      <c r="AJ1513" s="153"/>
      <c r="AK1513" s="153"/>
      <c r="AL1513" s="207" t="s">
        <v>131</v>
      </c>
      <c r="AM1513" s="207"/>
      <c r="AN1513" s="207"/>
      <c r="AO1513" s="207" t="str">
        <f ca="1">IF(R1513="","",IF(R1513&gt;TODAY(),"0 meses",DATEDIF(R1513,TODAY(),"m") &amp; " meses"))</f>
        <v>1 meses</v>
      </c>
      <c r="AP1513" s="147" t="s">
        <v>67</v>
      </c>
      <c r="AQ1513" s="147" t="s">
        <v>67</v>
      </c>
      <c r="AR1513" s="147"/>
      <c r="AS1513" s="209" t="s">
        <v>68</v>
      </c>
      <c r="AT1513" s="223" t="str">
        <f>MONTH(B1513)&amp;"/"&amp;YEAR(B1513)</f>
        <v>3/2026</v>
      </c>
      <c r="AU1513" s="223">
        <f>WEEKNUM(B1513)-WEEKNUM(EOMONTH(B1513,-1)+1)+1</f>
        <v>5</v>
      </c>
      <c r="AV1513" s="209" t="str">
        <f>MONTH(R1513)&amp;"/"&amp;YEAR(R1513)</f>
        <v>5/2026</v>
      </c>
      <c r="AW1513" s="209">
        <f>WEEKNUM(R1513)-WEEKNUM(EOMONTH(R1513,-1)+1)+1</f>
        <v>2</v>
      </c>
      <c r="AX1513" s="209">
        <f>IF(BB1513="S",IF(Q1513="1. Aceitou o programa",R1513-B1513,0),0)</f>
        <v>36</v>
      </c>
      <c r="AY1513" s="209">
        <f>IF(BB1513="S",IF(AND(S1513&lt;&gt;"",R1513&lt;&gt;""),S1513-R1513,0),0)</f>
        <v>0</v>
      </c>
      <c r="AZ1513" s="209">
        <f>IF(BB1513="S",IF(Q1513="1. Aceitou o programa",IF(OR(X1513="Não se Aplica",X1513=""),IF(OR(W1513="Não se Aplica",W1513=""),0,W1513-V1513),AVERAGE(X1513-W1513,W1513-V1513)),0),0)</f>
        <v>0</v>
      </c>
      <c r="BA1513" s="209">
        <f>IF(BB1513="S",IF(AND(Q1513="1. Aceitou o programa",AH1513="Realizada"),IFERROR(IF(AG1513="",0,AG1513-R1513),0),0),0)</f>
        <v>0</v>
      </c>
      <c r="BB1513" s="209" t="str">
        <f>_xlfn.XLOOKUP(U1513,'Lista Suspensa'!$AA$20:$AA$23,'Lista Suspensa'!$AB$20:$AB$23,"N/A")</f>
        <v>S</v>
      </c>
    </row>
    <row r="1514" spans="1:54" ht="12" customHeight="1">
      <c r="A1514" s="151" t="s">
        <v>67</v>
      </c>
      <c r="B1514" s="152">
        <v>46122</v>
      </c>
      <c r="C1514" s="153" t="s">
        <v>297</v>
      </c>
      <c r="D1514" s="153" t="s">
        <v>455</v>
      </c>
      <c r="E1514" s="244">
        <v>84504297</v>
      </c>
      <c r="F1514" s="144" t="s">
        <v>3274</v>
      </c>
      <c r="G1514" s="230"/>
      <c r="H1514" s="154">
        <v>34399</v>
      </c>
      <c r="I1514" s="153">
        <v>32</v>
      </c>
      <c r="J1514" s="148" t="s">
        <v>58</v>
      </c>
      <c r="K1514" s="153"/>
      <c r="L1514" s="153"/>
      <c r="M1514" s="153"/>
      <c r="N1514" s="153">
        <v>60</v>
      </c>
      <c r="O1514" s="155">
        <v>11971167677</v>
      </c>
      <c r="P1514" s="156" t="s">
        <v>60</v>
      </c>
      <c r="Q1514" s="157" t="s">
        <v>110</v>
      </c>
      <c r="R1514" s="158">
        <v>46148</v>
      </c>
      <c r="S1514" s="159"/>
      <c r="T1514" s="159" t="s">
        <v>62</v>
      </c>
      <c r="U1514" s="159" t="s">
        <v>111</v>
      </c>
      <c r="V1514" s="154">
        <v>46139</v>
      </c>
      <c r="W1514" s="154">
        <v>46141</v>
      </c>
      <c r="X1514" s="154">
        <v>46146</v>
      </c>
      <c r="Y1514" s="160" t="s">
        <v>3275</v>
      </c>
      <c r="Z1514" s="160" t="s">
        <v>65</v>
      </c>
      <c r="AA1514" s="153">
        <v>125</v>
      </c>
      <c r="AB1514" s="153">
        <v>1.96</v>
      </c>
      <c r="AC1514" s="182">
        <f t="shared" si="48"/>
        <v>32.538525614327369</v>
      </c>
      <c r="AD1514" s="153" t="str">
        <f t="shared" si="49"/>
        <v>OBESIDADE I</v>
      </c>
      <c r="AE1514" s="233" t="s">
        <v>2027</v>
      </c>
      <c r="AF1514" s="153"/>
      <c r="AG1514" s="159"/>
      <c r="AH1514" s="153"/>
      <c r="AI1514" s="161"/>
      <c r="AJ1514" s="153"/>
      <c r="AK1514" s="153"/>
      <c r="AL1514" s="207" t="s">
        <v>131</v>
      </c>
      <c r="AM1514" s="207"/>
      <c r="AN1514" s="207"/>
      <c r="AO1514" s="207" t="str">
        <f ca="1">IF(R1514="","",IF(R1514&gt;TODAY(),"0 meses",DATEDIF(R1514,TODAY(),"m") &amp; " meses"))</f>
        <v>1 meses</v>
      </c>
      <c r="AP1514" s="147" t="s">
        <v>67</v>
      </c>
      <c r="AQ1514" s="147" t="s">
        <v>67</v>
      </c>
      <c r="AR1514" s="147"/>
      <c r="AS1514" s="209" t="s">
        <v>68</v>
      </c>
      <c r="AT1514" s="223" t="str">
        <f>MONTH(B1514)&amp;"/"&amp;YEAR(B1514)</f>
        <v>4/2026</v>
      </c>
      <c r="AU1514" s="223">
        <f>WEEKNUM(B1514)-WEEKNUM(EOMONTH(B1514,-1)+1)+1</f>
        <v>2</v>
      </c>
      <c r="AV1514" s="209" t="str">
        <f>MONTH(R1514)&amp;"/"&amp;YEAR(R1514)</f>
        <v>5/2026</v>
      </c>
      <c r="AW1514" s="209">
        <f>WEEKNUM(R1514)-WEEKNUM(EOMONTH(R1514,-1)+1)+1</f>
        <v>2</v>
      </c>
      <c r="AX1514" s="209">
        <f>IF(BB1514="S",IF(Q1514="1. Aceitou o programa",R1514-B1514,0),0)</f>
        <v>26</v>
      </c>
      <c r="AY1514" s="209">
        <f>IF(BB1514="S",IF(AND(S1514&lt;&gt;"",R1514&lt;&gt;""),S1514-R1514,0),0)</f>
        <v>0</v>
      </c>
      <c r="AZ1514" s="209">
        <f>IF(BB1514="S",IF(Q1514="1. Aceitou o programa",IF(OR(X1514="Não se Aplica",X1514=""),IF(OR(W1514="Não se Aplica",W1514=""),0,W1514-V1514),AVERAGE(X1514-W1514,W1514-V1514)),0),0)</f>
        <v>3.5</v>
      </c>
      <c r="BA1514" s="209">
        <f>IF(BB1514="S",IF(AND(Q1514="1. Aceitou o programa",AH1514="Realizada"),IFERROR(IF(AG1514="",0,AG1514-R1514),0),0),0)</f>
        <v>0</v>
      </c>
      <c r="BB1514" s="209" t="str">
        <f>_xlfn.XLOOKUP(U1514,'Lista Suspensa'!$AA$20:$AA$23,'Lista Suspensa'!$AB$20:$AB$23,"N/A")</f>
        <v>S</v>
      </c>
    </row>
    <row r="1515" spans="1:54" ht="12" customHeight="1">
      <c r="A1515" s="151" t="s">
        <v>67</v>
      </c>
      <c r="B1515" s="152">
        <v>46122</v>
      </c>
      <c r="C1515" s="153" t="s">
        <v>297</v>
      </c>
      <c r="D1515" s="153" t="s">
        <v>455</v>
      </c>
      <c r="E1515" s="244">
        <v>79873494</v>
      </c>
      <c r="F1515" s="144" t="s">
        <v>3276</v>
      </c>
      <c r="G1515" s="230"/>
      <c r="H1515" s="154">
        <v>35141</v>
      </c>
      <c r="I1515" s="153">
        <v>30</v>
      </c>
      <c r="J1515" s="148" t="s">
        <v>70</v>
      </c>
      <c r="K1515" s="153"/>
      <c r="L1515" s="153"/>
      <c r="M1515" s="153"/>
      <c r="N1515" s="153">
        <v>60</v>
      </c>
      <c r="O1515" s="155">
        <v>11973397385</v>
      </c>
      <c r="P1515" s="156" t="s">
        <v>89</v>
      </c>
      <c r="Q1515" s="157" t="s">
        <v>110</v>
      </c>
      <c r="R1515" s="158">
        <v>46148</v>
      </c>
      <c r="S1515" s="159"/>
      <c r="T1515" s="159" t="s">
        <v>62</v>
      </c>
      <c r="U1515" s="159" t="s">
        <v>111</v>
      </c>
      <c r="V1515" s="154">
        <v>46139</v>
      </c>
      <c r="W1515" s="154">
        <v>46141</v>
      </c>
      <c r="X1515" s="154">
        <v>46146</v>
      </c>
      <c r="Y1515" s="160" t="s">
        <v>3277</v>
      </c>
      <c r="Z1515" s="160" t="s">
        <v>128</v>
      </c>
      <c r="AA1515" s="153">
        <v>146</v>
      </c>
      <c r="AB1515" s="153">
        <v>1.76</v>
      </c>
      <c r="AC1515" s="182">
        <f t="shared" si="48"/>
        <v>47.133264462809919</v>
      </c>
      <c r="AD1515" s="153" t="str">
        <f t="shared" si="49"/>
        <v>OBESIDADE III</v>
      </c>
      <c r="AE1515" s="233" t="s">
        <v>135</v>
      </c>
      <c r="AF1515" s="153" t="s">
        <v>130</v>
      </c>
      <c r="AG1515" s="159"/>
      <c r="AH1515" s="153"/>
      <c r="AI1515" s="161"/>
      <c r="AJ1515" s="153"/>
      <c r="AK1515" s="153"/>
      <c r="AL1515" s="207" t="s">
        <v>131</v>
      </c>
      <c r="AM1515" s="207"/>
      <c r="AN1515" s="207"/>
      <c r="AO1515" s="207" t="str">
        <f ca="1">IF(R1515="","",IF(R1515&gt;TODAY(),"0 meses",DATEDIF(R1515,TODAY(),"m") &amp; " meses"))</f>
        <v>1 meses</v>
      </c>
      <c r="AP1515" s="147" t="s">
        <v>67</v>
      </c>
      <c r="AQ1515" s="147" t="s">
        <v>67</v>
      </c>
      <c r="AR1515" s="147"/>
      <c r="AS1515" s="209" t="s">
        <v>68</v>
      </c>
      <c r="AT1515" s="223" t="str">
        <f>MONTH(B1515)&amp;"/"&amp;YEAR(B1515)</f>
        <v>4/2026</v>
      </c>
      <c r="AU1515" s="223">
        <f>WEEKNUM(B1515)-WEEKNUM(EOMONTH(B1515,-1)+1)+1</f>
        <v>2</v>
      </c>
      <c r="AV1515" s="209" t="str">
        <f>MONTH(R1515)&amp;"/"&amp;YEAR(R1515)</f>
        <v>5/2026</v>
      </c>
      <c r="AW1515" s="209">
        <f>WEEKNUM(R1515)-WEEKNUM(EOMONTH(R1515,-1)+1)+1</f>
        <v>2</v>
      </c>
      <c r="AX1515" s="209">
        <f>IF(BB1515="S",IF(Q1515="1. Aceitou o programa",R1515-B1515,0),0)</f>
        <v>26</v>
      </c>
      <c r="AY1515" s="209">
        <f>IF(BB1515="S",IF(AND(S1515&lt;&gt;"",R1515&lt;&gt;""),S1515-R1515,0),0)</f>
        <v>0</v>
      </c>
      <c r="AZ1515" s="209">
        <f>IF(BB1515="S",IF(Q1515="1. Aceitou o programa",IF(OR(X1515="Não se Aplica",X1515=""),IF(OR(W1515="Não se Aplica",W1515=""),0,W1515-V1515),AVERAGE(X1515-W1515,W1515-V1515)),0),0)</f>
        <v>3.5</v>
      </c>
      <c r="BA1515" s="209">
        <f>IF(BB1515="S",IF(AND(Q1515="1. Aceitou o programa",AH1515="Realizada"),IFERROR(IF(AG1515="",0,AG1515-R1515),0),0),0)</f>
        <v>0</v>
      </c>
      <c r="BB1515" s="209" t="str">
        <f>_xlfn.XLOOKUP(U1515,'Lista Suspensa'!$AA$20:$AA$23,'Lista Suspensa'!$AB$20:$AB$23,"N/A")</f>
        <v>S</v>
      </c>
    </row>
    <row r="1516" spans="1:54" ht="12" customHeight="1">
      <c r="A1516" s="151" t="s">
        <v>67</v>
      </c>
      <c r="B1516" s="152">
        <v>46122</v>
      </c>
      <c r="C1516" s="153" t="s">
        <v>297</v>
      </c>
      <c r="D1516" s="153" t="s">
        <v>455</v>
      </c>
      <c r="E1516" s="244">
        <v>88449395</v>
      </c>
      <c r="F1516" s="144" t="s">
        <v>3278</v>
      </c>
      <c r="G1516" s="230"/>
      <c r="H1516" s="154">
        <v>36042</v>
      </c>
      <c r="I1516" s="153">
        <v>27</v>
      </c>
      <c r="J1516" s="148" t="s">
        <v>70</v>
      </c>
      <c r="K1516" s="153"/>
      <c r="L1516" s="153"/>
      <c r="M1516" s="153"/>
      <c r="N1516" s="153">
        <v>50</v>
      </c>
      <c r="O1516" s="155">
        <v>11999481757</v>
      </c>
      <c r="P1516" s="156" t="s">
        <v>89</v>
      </c>
      <c r="Q1516" s="157" t="s">
        <v>110</v>
      </c>
      <c r="R1516" s="158">
        <v>46148</v>
      </c>
      <c r="S1516" s="159"/>
      <c r="T1516" s="159" t="s">
        <v>62</v>
      </c>
      <c r="U1516" s="159" t="s">
        <v>111</v>
      </c>
      <c r="V1516" s="154">
        <v>46139</v>
      </c>
      <c r="W1516" s="154">
        <v>46141</v>
      </c>
      <c r="X1516" s="154">
        <v>46146</v>
      </c>
      <c r="Y1516" s="160" t="s">
        <v>3279</v>
      </c>
      <c r="Z1516" s="160" t="s">
        <v>128</v>
      </c>
      <c r="AA1516" s="153">
        <v>124</v>
      </c>
      <c r="AB1516" s="153">
        <v>1.76</v>
      </c>
      <c r="AC1516" s="182">
        <f t="shared" si="48"/>
        <v>40.030991735537192</v>
      </c>
      <c r="AD1516" s="153" t="str">
        <f t="shared" si="49"/>
        <v>OBESIDADE III</v>
      </c>
      <c r="AE1516" s="233" t="s">
        <v>225</v>
      </c>
      <c r="AF1516" s="153"/>
      <c r="AG1516" s="159"/>
      <c r="AH1516" s="153"/>
      <c r="AI1516" s="161"/>
      <c r="AJ1516" s="153"/>
      <c r="AK1516" s="153"/>
      <c r="AL1516" s="207" t="s">
        <v>131</v>
      </c>
      <c r="AM1516" s="207"/>
      <c r="AN1516" s="207"/>
      <c r="AO1516" s="207" t="str">
        <f ca="1">IF(R1516="","",IF(R1516&gt;TODAY(),"0 meses",DATEDIF(R1516,TODAY(),"m") &amp; " meses"))</f>
        <v>1 meses</v>
      </c>
      <c r="AP1516" s="147" t="s">
        <v>67</v>
      </c>
      <c r="AQ1516" s="147" t="s">
        <v>67</v>
      </c>
      <c r="AR1516" s="147"/>
      <c r="AS1516" s="209" t="s">
        <v>68</v>
      </c>
      <c r="AT1516" s="223" t="str">
        <f>MONTH(B1516)&amp;"/"&amp;YEAR(B1516)</f>
        <v>4/2026</v>
      </c>
      <c r="AU1516" s="223">
        <f>WEEKNUM(B1516)-WEEKNUM(EOMONTH(B1516,-1)+1)+1</f>
        <v>2</v>
      </c>
      <c r="AV1516" s="209" t="str">
        <f>MONTH(R1516)&amp;"/"&amp;YEAR(R1516)</f>
        <v>5/2026</v>
      </c>
      <c r="AW1516" s="209">
        <f>WEEKNUM(R1516)-WEEKNUM(EOMONTH(R1516,-1)+1)+1</f>
        <v>2</v>
      </c>
      <c r="AX1516" s="209">
        <f>IF(BB1516="S",IF(Q1516="1. Aceitou o programa",R1516-B1516,0),0)</f>
        <v>26</v>
      </c>
      <c r="AY1516" s="209">
        <f>IF(BB1516="S",IF(AND(S1516&lt;&gt;"",R1516&lt;&gt;""),S1516-R1516,0),0)</f>
        <v>0</v>
      </c>
      <c r="AZ1516" s="209">
        <f>IF(BB1516="S",IF(Q1516="1. Aceitou o programa",IF(OR(X1516="Não se Aplica",X1516=""),IF(OR(W1516="Não se Aplica",W1516=""),0,W1516-V1516),AVERAGE(X1516-W1516,W1516-V1516)),0),0)</f>
        <v>3.5</v>
      </c>
      <c r="BA1516" s="209">
        <f>IF(BB1516="S",IF(AND(Q1516="1. Aceitou o programa",AH1516="Realizada"),IFERROR(IF(AG1516="",0,AG1516-R1516),0),0),0)</f>
        <v>0</v>
      </c>
      <c r="BB1516" s="209" t="str">
        <f>_xlfn.XLOOKUP(U1516,'Lista Suspensa'!$AA$20:$AA$23,'Lista Suspensa'!$AB$20:$AB$23,"N/A")</f>
        <v>S</v>
      </c>
    </row>
    <row r="1517" spans="1:54" ht="12" customHeight="1">
      <c r="A1517" s="151" t="s">
        <v>54</v>
      </c>
      <c r="B1517" s="152">
        <v>46128</v>
      </c>
      <c r="C1517" s="153" t="s">
        <v>297</v>
      </c>
      <c r="D1517" s="153" t="s">
        <v>455</v>
      </c>
      <c r="E1517" s="244">
        <v>81350883</v>
      </c>
      <c r="F1517" s="144" t="s">
        <v>3280</v>
      </c>
      <c r="G1517" s="230"/>
      <c r="H1517" s="154">
        <v>35248</v>
      </c>
      <c r="I1517" s="153">
        <v>29</v>
      </c>
      <c r="J1517" s="148" t="s">
        <v>70</v>
      </c>
      <c r="K1517" s="153"/>
      <c r="L1517" s="153"/>
      <c r="M1517" s="153"/>
      <c r="N1517" s="153">
        <v>600</v>
      </c>
      <c r="O1517" s="155" t="s">
        <v>3281</v>
      </c>
      <c r="P1517" s="156" t="s">
        <v>60</v>
      </c>
      <c r="Q1517" s="157" t="s">
        <v>110</v>
      </c>
      <c r="R1517" s="158">
        <v>46148</v>
      </c>
      <c r="S1517" s="159"/>
      <c r="T1517" s="159" t="s">
        <v>62</v>
      </c>
      <c r="U1517" s="159" t="s">
        <v>111</v>
      </c>
      <c r="V1517" s="154">
        <v>46119</v>
      </c>
      <c r="W1517" s="154">
        <v>46146</v>
      </c>
      <c r="X1517" s="154" t="s">
        <v>126</v>
      </c>
      <c r="Y1517" s="160" t="s">
        <v>90</v>
      </c>
      <c r="Z1517" s="160" t="s">
        <v>128</v>
      </c>
      <c r="AA1517" s="153">
        <v>118</v>
      </c>
      <c r="AB1517" s="153">
        <v>1.8</v>
      </c>
      <c r="AC1517" s="182">
        <f t="shared" si="48"/>
        <v>36.419753086419753</v>
      </c>
      <c r="AD1517" s="153" t="str">
        <f t="shared" si="49"/>
        <v>OBESIDADE II</v>
      </c>
      <c r="AE1517" s="233" t="s">
        <v>139</v>
      </c>
      <c r="AF1517" s="153"/>
      <c r="AG1517" s="159"/>
      <c r="AH1517" s="153"/>
      <c r="AI1517" s="161"/>
      <c r="AJ1517" s="153"/>
      <c r="AK1517" s="153"/>
      <c r="AL1517" s="207" t="s">
        <v>131</v>
      </c>
      <c r="AM1517" s="207"/>
      <c r="AN1517" s="207"/>
      <c r="AO1517" s="207" t="str">
        <f ca="1">IF(R1517="","",IF(R1517&gt;TODAY(),"0 meses",DATEDIF(R1517,TODAY(),"m") &amp; " meses"))</f>
        <v>1 meses</v>
      </c>
      <c r="AP1517" s="147" t="s">
        <v>67</v>
      </c>
      <c r="AQ1517" s="147" t="s">
        <v>67</v>
      </c>
      <c r="AR1517" s="147"/>
      <c r="AS1517" s="209" t="s">
        <v>68</v>
      </c>
      <c r="AT1517" s="223" t="str">
        <f>MONTH(B1517)&amp;"/"&amp;YEAR(B1517)</f>
        <v>4/2026</v>
      </c>
      <c r="AU1517" s="223">
        <f>WEEKNUM(B1517)-WEEKNUM(EOMONTH(B1517,-1)+1)+1</f>
        <v>3</v>
      </c>
      <c r="AV1517" s="209" t="str">
        <f>MONTH(R1517)&amp;"/"&amp;YEAR(R1517)</f>
        <v>5/2026</v>
      </c>
      <c r="AW1517" s="209">
        <f>WEEKNUM(R1517)-WEEKNUM(EOMONTH(R1517,-1)+1)+1</f>
        <v>2</v>
      </c>
      <c r="AX1517" s="209">
        <f>IF(BB1517="S",IF(Q1517="1. Aceitou o programa",R1517-B1517,0),0)</f>
        <v>20</v>
      </c>
      <c r="AY1517" s="209">
        <f>IF(BB1517="S",IF(AND(S1517&lt;&gt;"",R1517&lt;&gt;""),S1517-R1517,0),0)</f>
        <v>0</v>
      </c>
      <c r="AZ1517" s="209">
        <f>IF(BB1517="S",IF(Q1517="1. Aceitou o programa",IF(OR(X1517="Não se Aplica",X1517=""),IF(OR(W1517="Não se Aplica",W1517=""),0,W1517-V1517),AVERAGE(X1517-W1517,W1517-V1517)),0),0)</f>
        <v>27</v>
      </c>
      <c r="BA1517" s="209">
        <f>IF(BB1517="S",IF(AND(Q1517="1. Aceitou o programa",AH1517="Realizada"),IFERROR(IF(AG1517="",0,AG1517-R1517),0),0),0)</f>
        <v>0</v>
      </c>
      <c r="BB1517" s="209" t="str">
        <f>_xlfn.XLOOKUP(U1517,'Lista Suspensa'!$AA$20:$AA$23,'Lista Suspensa'!$AB$20:$AB$23,"N/A")</f>
        <v>S</v>
      </c>
    </row>
    <row r="1518" spans="1:54" ht="12" customHeight="1">
      <c r="A1518" s="151" t="s">
        <v>67</v>
      </c>
      <c r="B1518" s="152">
        <v>46142</v>
      </c>
      <c r="C1518" s="153" t="s">
        <v>122</v>
      </c>
      <c r="D1518" s="153" t="s">
        <v>167</v>
      </c>
      <c r="E1518" s="244">
        <v>97149130</v>
      </c>
      <c r="F1518" s="144" t="s">
        <v>3282</v>
      </c>
      <c r="G1518" s="230"/>
      <c r="H1518" s="154">
        <v>25951</v>
      </c>
      <c r="I1518" s="153">
        <v>55</v>
      </c>
      <c r="J1518" s="148" t="s">
        <v>70</v>
      </c>
      <c r="K1518" s="153" t="s">
        <v>59</v>
      </c>
      <c r="L1518" s="153"/>
      <c r="M1518" s="153"/>
      <c r="N1518" s="153">
        <v>380</v>
      </c>
      <c r="O1518" s="155">
        <v>11988121469</v>
      </c>
      <c r="P1518" s="156" t="s">
        <v>89</v>
      </c>
      <c r="Q1518" s="157" t="s">
        <v>110</v>
      </c>
      <c r="R1518" s="158">
        <v>46148</v>
      </c>
      <c r="S1518" s="159"/>
      <c r="T1518" s="159" t="s">
        <v>62</v>
      </c>
      <c r="U1518" s="159" t="s">
        <v>111</v>
      </c>
      <c r="V1518" s="154">
        <v>46146</v>
      </c>
      <c r="W1518" s="154" t="s">
        <v>126</v>
      </c>
      <c r="X1518" s="154" t="s">
        <v>126</v>
      </c>
      <c r="Y1518" s="160"/>
      <c r="Z1518" s="160" t="s">
        <v>128</v>
      </c>
      <c r="AA1518" s="153">
        <v>94</v>
      </c>
      <c r="AB1518" s="153">
        <v>1.52</v>
      </c>
      <c r="AC1518" s="182">
        <f t="shared" si="48"/>
        <v>40.685595567867033</v>
      </c>
      <c r="AD1518" s="153" t="str">
        <f t="shared" si="49"/>
        <v>OBESIDADE III</v>
      </c>
      <c r="AE1518" s="233" t="s">
        <v>225</v>
      </c>
      <c r="AF1518" s="153"/>
      <c r="AG1518" s="159"/>
      <c r="AH1518" s="153"/>
      <c r="AI1518" s="161"/>
      <c r="AJ1518" s="153"/>
      <c r="AK1518" s="153"/>
      <c r="AL1518" s="207" t="s">
        <v>131</v>
      </c>
      <c r="AM1518" s="207"/>
      <c r="AN1518" s="207"/>
      <c r="AO1518" s="207" t="str">
        <f ca="1">IF(R1518="","",IF(R1518&gt;TODAY(),"0 meses",DATEDIF(R1518,TODAY(),"m") &amp; " meses"))</f>
        <v>1 meses</v>
      </c>
      <c r="AP1518" s="147" t="s">
        <v>67</v>
      </c>
      <c r="AQ1518" s="147" t="s">
        <v>67</v>
      </c>
      <c r="AR1518" s="147"/>
      <c r="AS1518" s="209" t="s">
        <v>68</v>
      </c>
      <c r="AT1518" s="223" t="str">
        <f>MONTH(B1518)&amp;"/"&amp;YEAR(B1518)</f>
        <v>4/2026</v>
      </c>
      <c r="AU1518" s="223">
        <f>WEEKNUM(B1518)-WEEKNUM(EOMONTH(B1518,-1)+1)+1</f>
        <v>5</v>
      </c>
      <c r="AV1518" s="209" t="str">
        <f>MONTH(R1518)&amp;"/"&amp;YEAR(R1518)</f>
        <v>5/2026</v>
      </c>
      <c r="AW1518" s="209">
        <f>WEEKNUM(R1518)-WEEKNUM(EOMONTH(R1518,-1)+1)+1</f>
        <v>2</v>
      </c>
      <c r="AX1518" s="209">
        <f>IF(BB1518="S",IF(Q1518="1. Aceitou o programa",R1518-B1518,0),0)</f>
        <v>6</v>
      </c>
      <c r="AY1518" s="209">
        <f>IF(BB1518="S",IF(AND(S1518&lt;&gt;"",R1518&lt;&gt;""),S1518-R1518,0),0)</f>
        <v>0</v>
      </c>
      <c r="AZ1518" s="209">
        <f>IF(BB1518="S",IF(Q1518="1. Aceitou o programa",IF(OR(X1518="Não se Aplica",X1518=""),IF(OR(W1518="Não se Aplica",W1518=""),0,W1518-V1518),AVERAGE(X1518-W1518,W1518-V1518)),0),0)</f>
        <v>0</v>
      </c>
      <c r="BA1518" s="209">
        <f>IF(BB1518="S",IF(AND(Q1518="1. Aceitou o programa",AH1518="Realizada"),IFERROR(IF(AG1518="",0,AG1518-R1518),0),0),0)</f>
        <v>0</v>
      </c>
      <c r="BB1518" s="209" t="str">
        <f>_xlfn.XLOOKUP(U1518,'Lista Suspensa'!$AA$20:$AA$23,'Lista Suspensa'!$AB$20:$AB$23,"N/A")</f>
        <v>S</v>
      </c>
    </row>
    <row r="1519" spans="1:54" ht="12" customHeight="1">
      <c r="A1519" s="151" t="s">
        <v>54</v>
      </c>
      <c r="B1519" s="152">
        <v>46083</v>
      </c>
      <c r="C1519" s="153" t="s">
        <v>55</v>
      </c>
      <c r="D1519" s="153" t="s">
        <v>56</v>
      </c>
      <c r="E1519" s="244">
        <v>808172425</v>
      </c>
      <c r="F1519" s="144" t="s">
        <v>3283</v>
      </c>
      <c r="G1519" s="230"/>
      <c r="H1519" s="154">
        <v>27380</v>
      </c>
      <c r="I1519" s="153">
        <v>51</v>
      </c>
      <c r="J1519" s="148" t="s">
        <v>70</v>
      </c>
      <c r="K1519" s="153" t="s">
        <v>59</v>
      </c>
      <c r="L1519" s="153"/>
      <c r="M1519" s="153"/>
      <c r="N1519" s="153">
        <v>100</v>
      </c>
      <c r="O1519" s="155">
        <v>11963459625</v>
      </c>
      <c r="P1519" s="156" t="s">
        <v>60</v>
      </c>
      <c r="Q1519" s="157" t="s">
        <v>110</v>
      </c>
      <c r="R1519" s="158">
        <v>46149</v>
      </c>
      <c r="S1519" s="159"/>
      <c r="T1519" s="159" t="s">
        <v>62</v>
      </c>
      <c r="U1519" s="159" t="s">
        <v>111</v>
      </c>
      <c r="V1519" s="154">
        <v>46126</v>
      </c>
      <c r="W1519" s="154">
        <v>46149</v>
      </c>
      <c r="X1519" s="154" t="s">
        <v>126</v>
      </c>
      <c r="Y1519" s="160" t="s">
        <v>3284</v>
      </c>
      <c r="Z1519" s="160" t="s">
        <v>128</v>
      </c>
      <c r="AA1519" s="153">
        <v>112</v>
      </c>
      <c r="AB1519" s="153">
        <v>1.6</v>
      </c>
      <c r="AC1519" s="182">
        <f t="shared" si="48"/>
        <v>43.749999999999993</v>
      </c>
      <c r="AD1519" s="153" t="str">
        <f t="shared" si="49"/>
        <v>OBESIDADE III</v>
      </c>
      <c r="AE1519" s="233" t="s">
        <v>135</v>
      </c>
      <c r="AF1519" s="153" t="s">
        <v>130</v>
      </c>
      <c r="AG1519" s="159"/>
      <c r="AH1519" s="153"/>
      <c r="AI1519" s="161"/>
      <c r="AJ1519" s="153"/>
      <c r="AK1519" s="153"/>
      <c r="AL1519" s="207" t="s">
        <v>131</v>
      </c>
      <c r="AM1519" s="207"/>
      <c r="AN1519" s="207"/>
      <c r="AO1519" s="207" t="str">
        <f ca="1">IF(R1519="","",IF(R1519&gt;TODAY(),"0 meses",DATEDIF(R1519,TODAY(),"m") &amp; " meses"))</f>
        <v>1 meses</v>
      </c>
      <c r="AP1519" s="147" t="s">
        <v>67</v>
      </c>
      <c r="AQ1519" s="147" t="s">
        <v>67</v>
      </c>
      <c r="AR1519" s="147"/>
      <c r="AS1519" s="209" t="s">
        <v>68</v>
      </c>
      <c r="AT1519" s="223" t="str">
        <f>MONTH(B1519)&amp;"/"&amp;YEAR(B1519)</f>
        <v>3/2026</v>
      </c>
      <c r="AU1519" s="223">
        <f>WEEKNUM(B1519)-WEEKNUM(EOMONTH(B1519,-1)+1)+1</f>
        <v>1</v>
      </c>
      <c r="AV1519" s="209" t="str">
        <f>MONTH(R1519)&amp;"/"&amp;YEAR(R1519)</f>
        <v>5/2026</v>
      </c>
      <c r="AW1519" s="209">
        <f>WEEKNUM(R1519)-WEEKNUM(EOMONTH(R1519,-1)+1)+1</f>
        <v>2</v>
      </c>
      <c r="AX1519" s="209">
        <f>IF(BB1519="S",IF(Q1519="1. Aceitou o programa",R1519-B1519,0),0)</f>
        <v>66</v>
      </c>
      <c r="AY1519" s="209">
        <f>IF(BB1519="S",IF(AND(S1519&lt;&gt;"",R1519&lt;&gt;""),S1519-R1519,0),0)</f>
        <v>0</v>
      </c>
      <c r="AZ1519" s="209">
        <f>IF(BB1519="S",IF(Q1519="1. Aceitou o programa",IF(OR(X1519="Não se Aplica",X1519=""),IF(OR(W1519="Não se Aplica",W1519=""),0,W1519-V1519),AVERAGE(X1519-W1519,W1519-V1519)),0),0)</f>
        <v>23</v>
      </c>
      <c r="BA1519" s="209">
        <f>IF(BB1519="S",IF(AND(Q1519="1. Aceitou o programa",AH1519="Realizada"),IFERROR(IF(AG1519="",0,AG1519-R1519),0),0),0)</f>
        <v>0</v>
      </c>
      <c r="BB1519" s="209" t="str">
        <f>_xlfn.XLOOKUP(U1519,'Lista Suspensa'!$AA$20:$AA$23,'Lista Suspensa'!$AB$20:$AB$23,"N/A")</f>
        <v>S</v>
      </c>
    </row>
    <row r="1520" spans="1:54" ht="12" customHeight="1">
      <c r="A1520" s="151" t="s">
        <v>54</v>
      </c>
      <c r="B1520" s="152">
        <v>46083</v>
      </c>
      <c r="C1520" s="153" t="s">
        <v>55</v>
      </c>
      <c r="D1520" s="153" t="s">
        <v>56</v>
      </c>
      <c r="E1520" s="244">
        <v>92642553</v>
      </c>
      <c r="F1520" s="144" t="s">
        <v>3285</v>
      </c>
      <c r="G1520" s="230"/>
      <c r="H1520" s="154">
        <v>31292</v>
      </c>
      <c r="I1520" s="153">
        <v>40</v>
      </c>
      <c r="J1520" s="148" t="s">
        <v>58</v>
      </c>
      <c r="K1520" s="153"/>
      <c r="L1520" s="153"/>
      <c r="M1520" s="153"/>
      <c r="N1520" s="153">
        <v>380</v>
      </c>
      <c r="O1520" s="155" t="s">
        <v>3286</v>
      </c>
      <c r="P1520" s="156" t="s">
        <v>60</v>
      </c>
      <c r="Q1520" s="157" t="s">
        <v>110</v>
      </c>
      <c r="R1520" s="158">
        <v>46149</v>
      </c>
      <c r="S1520" s="159"/>
      <c r="T1520" s="159" t="s">
        <v>62</v>
      </c>
      <c r="U1520" s="159" t="s">
        <v>111</v>
      </c>
      <c r="V1520" s="154">
        <v>46149</v>
      </c>
      <c r="W1520" s="154" t="s">
        <v>126</v>
      </c>
      <c r="X1520" s="154" t="s">
        <v>126</v>
      </c>
      <c r="Y1520" s="160"/>
      <c r="Z1520" s="160" t="s">
        <v>128</v>
      </c>
      <c r="AA1520" s="153">
        <v>170</v>
      </c>
      <c r="AB1520" s="153">
        <v>1.7</v>
      </c>
      <c r="AC1520" s="182">
        <f t="shared" si="48"/>
        <v>58.82352941176471</v>
      </c>
      <c r="AD1520" s="153" t="str">
        <f t="shared" si="49"/>
        <v>OBESIDADE III</v>
      </c>
      <c r="AE1520" s="233" t="s">
        <v>947</v>
      </c>
      <c r="AF1520" s="153"/>
      <c r="AG1520" s="159"/>
      <c r="AH1520" s="153"/>
      <c r="AI1520" s="161"/>
      <c r="AJ1520" s="153"/>
      <c r="AK1520" s="153"/>
      <c r="AL1520" s="207" t="s">
        <v>143</v>
      </c>
      <c r="AM1520" s="207"/>
      <c r="AN1520" s="207"/>
      <c r="AO1520" s="207" t="str">
        <f ca="1">IF(R1520="","",IF(R1520&gt;TODAY(),"0 meses",DATEDIF(R1520,TODAY(),"m") &amp; " meses"))</f>
        <v>1 meses</v>
      </c>
      <c r="AP1520" s="147" t="s">
        <v>67</v>
      </c>
      <c r="AQ1520" s="147" t="s">
        <v>67</v>
      </c>
      <c r="AR1520" s="147"/>
      <c r="AS1520" s="209" t="s">
        <v>68</v>
      </c>
      <c r="AT1520" s="223" t="str">
        <f>MONTH(B1520)&amp;"/"&amp;YEAR(B1520)</f>
        <v>3/2026</v>
      </c>
      <c r="AU1520" s="223">
        <f>WEEKNUM(B1520)-WEEKNUM(EOMONTH(B1520,-1)+1)+1</f>
        <v>1</v>
      </c>
      <c r="AV1520" s="209" t="str">
        <f>MONTH(R1520)&amp;"/"&amp;YEAR(R1520)</f>
        <v>5/2026</v>
      </c>
      <c r="AW1520" s="209">
        <f>WEEKNUM(R1520)-WEEKNUM(EOMONTH(R1520,-1)+1)+1</f>
        <v>2</v>
      </c>
      <c r="AX1520" s="209">
        <f>IF(BB1520="S",IF(Q1520="1. Aceitou o programa",R1520-B1520,0),0)</f>
        <v>66</v>
      </c>
      <c r="AY1520" s="209">
        <f>IF(BB1520="S",IF(AND(S1520&lt;&gt;"",R1520&lt;&gt;""),S1520-R1520,0),0)</f>
        <v>0</v>
      </c>
      <c r="AZ1520" s="209">
        <f>IF(BB1520="S",IF(Q1520="1. Aceitou o programa",IF(OR(X1520="Não se Aplica",X1520=""),IF(OR(W1520="Não se Aplica",W1520=""),0,W1520-V1520),AVERAGE(X1520-W1520,W1520-V1520)),0),0)</f>
        <v>0</v>
      </c>
      <c r="BA1520" s="209">
        <f>IF(BB1520="S",IF(AND(Q1520="1. Aceitou o programa",AH1520="Realizada"),IFERROR(IF(AG1520="",0,AG1520-R1520),0),0),0)</f>
        <v>0</v>
      </c>
      <c r="BB1520" s="209" t="str">
        <f>_xlfn.XLOOKUP(U1520,'Lista Suspensa'!$AA$20:$AA$23,'Lista Suspensa'!$AB$20:$AB$23,"N/A")</f>
        <v>S</v>
      </c>
    </row>
    <row r="1521" spans="1:54" ht="12" customHeight="1">
      <c r="A1521" s="151" t="s">
        <v>54</v>
      </c>
      <c r="B1521" s="152">
        <v>46112</v>
      </c>
      <c r="C1521" s="153" t="s">
        <v>55</v>
      </c>
      <c r="D1521" s="153" t="s">
        <v>56</v>
      </c>
      <c r="E1521" s="244">
        <v>95663197</v>
      </c>
      <c r="F1521" s="144" t="s">
        <v>3287</v>
      </c>
      <c r="G1521" s="230"/>
      <c r="H1521" s="154">
        <v>30601</v>
      </c>
      <c r="I1521" s="153">
        <v>42</v>
      </c>
      <c r="J1521" s="148" t="s">
        <v>70</v>
      </c>
      <c r="K1521" s="153" t="s">
        <v>59</v>
      </c>
      <c r="L1521" s="153"/>
      <c r="M1521" s="153"/>
      <c r="N1521" s="153"/>
      <c r="O1521" s="155">
        <v>11981045673</v>
      </c>
      <c r="P1521" s="156" t="s">
        <v>60</v>
      </c>
      <c r="Q1521" s="157" t="s">
        <v>110</v>
      </c>
      <c r="R1521" s="158">
        <v>46149</v>
      </c>
      <c r="S1521" s="159"/>
      <c r="T1521" s="159" t="s">
        <v>62</v>
      </c>
      <c r="U1521" s="159" t="s">
        <v>111</v>
      </c>
      <c r="V1521" s="154">
        <v>46149</v>
      </c>
      <c r="W1521" s="154" t="s">
        <v>126</v>
      </c>
      <c r="X1521" s="154" t="s">
        <v>126</v>
      </c>
      <c r="Y1521" s="160"/>
      <c r="Z1521" s="160" t="s">
        <v>128</v>
      </c>
      <c r="AA1521" s="153">
        <v>92.5</v>
      </c>
      <c r="AB1521" s="153">
        <v>1.55</v>
      </c>
      <c r="AC1521" s="182">
        <f t="shared" si="48"/>
        <v>38.501560874089485</v>
      </c>
      <c r="AD1521" s="153" t="str">
        <f t="shared" si="49"/>
        <v>OBESIDADE II</v>
      </c>
      <c r="AE1521" s="233" t="s">
        <v>2027</v>
      </c>
      <c r="AF1521" s="153"/>
      <c r="AG1521" s="159"/>
      <c r="AH1521" s="153"/>
      <c r="AI1521" s="161"/>
      <c r="AJ1521" s="153"/>
      <c r="AK1521" s="153"/>
      <c r="AL1521" s="207" t="s">
        <v>131</v>
      </c>
      <c r="AM1521" s="207"/>
      <c r="AN1521" s="207"/>
      <c r="AO1521" s="207" t="str">
        <f ca="1">IF(R1521="","",IF(R1521&gt;TODAY(),"0 meses",DATEDIF(R1521,TODAY(),"m") &amp; " meses"))</f>
        <v>1 meses</v>
      </c>
      <c r="AP1521" s="147" t="s">
        <v>67</v>
      </c>
      <c r="AQ1521" s="147" t="s">
        <v>67</v>
      </c>
      <c r="AR1521" s="147"/>
      <c r="AS1521" s="209" t="s">
        <v>68</v>
      </c>
      <c r="AT1521" s="223" t="str">
        <f>MONTH(B1521)&amp;"/"&amp;YEAR(B1521)</f>
        <v>3/2026</v>
      </c>
      <c r="AU1521" s="223">
        <f>WEEKNUM(B1521)-WEEKNUM(EOMONTH(B1521,-1)+1)+1</f>
        <v>5</v>
      </c>
      <c r="AV1521" s="209" t="str">
        <f>MONTH(R1521)&amp;"/"&amp;YEAR(R1521)</f>
        <v>5/2026</v>
      </c>
      <c r="AW1521" s="209">
        <f>WEEKNUM(R1521)-WEEKNUM(EOMONTH(R1521,-1)+1)+1</f>
        <v>2</v>
      </c>
      <c r="AX1521" s="209">
        <f>IF(BB1521="S",IF(Q1521="1. Aceitou o programa",R1521-B1521,0),0)</f>
        <v>37</v>
      </c>
      <c r="AY1521" s="209">
        <f>IF(BB1521="S",IF(AND(S1521&lt;&gt;"",R1521&lt;&gt;""),S1521-R1521,0),0)</f>
        <v>0</v>
      </c>
      <c r="AZ1521" s="209">
        <f>IF(BB1521="S",IF(Q1521="1. Aceitou o programa",IF(OR(X1521="Não se Aplica",X1521=""),IF(OR(W1521="Não se Aplica",W1521=""),0,W1521-V1521),AVERAGE(X1521-W1521,W1521-V1521)),0),0)</f>
        <v>0</v>
      </c>
      <c r="BA1521" s="209">
        <f>IF(BB1521="S",IF(AND(Q1521="1. Aceitou o programa",AH1521="Realizada"),IFERROR(IF(AG1521="",0,AG1521-R1521),0),0),0)</f>
        <v>0</v>
      </c>
      <c r="BB1521" s="209" t="str">
        <f>_xlfn.XLOOKUP(U1521,'Lista Suspensa'!$AA$20:$AA$23,'Lista Suspensa'!$AB$20:$AB$23,"N/A")</f>
        <v>S</v>
      </c>
    </row>
    <row r="1522" spans="1:54" ht="12" customHeight="1">
      <c r="A1522" s="151" t="s">
        <v>54</v>
      </c>
      <c r="B1522" s="152">
        <v>46112</v>
      </c>
      <c r="C1522" s="153" t="s">
        <v>55</v>
      </c>
      <c r="D1522" s="153" t="s">
        <v>56</v>
      </c>
      <c r="E1522" s="244">
        <v>87960651</v>
      </c>
      <c r="F1522" s="144" t="s">
        <v>3288</v>
      </c>
      <c r="G1522" s="230"/>
      <c r="H1522" s="154">
        <v>30812</v>
      </c>
      <c r="I1522" s="153">
        <v>42</v>
      </c>
      <c r="J1522" s="148" t="s">
        <v>70</v>
      </c>
      <c r="K1522" s="153"/>
      <c r="L1522" s="153"/>
      <c r="M1522" s="153"/>
      <c r="N1522" s="153"/>
      <c r="O1522" s="155">
        <v>11999109195</v>
      </c>
      <c r="P1522" s="156" t="s">
        <v>60</v>
      </c>
      <c r="Q1522" s="157" t="s">
        <v>110</v>
      </c>
      <c r="R1522" s="158">
        <v>46149</v>
      </c>
      <c r="S1522" s="159"/>
      <c r="T1522" s="159" t="s">
        <v>62</v>
      </c>
      <c r="U1522" s="159" t="s">
        <v>111</v>
      </c>
      <c r="V1522" s="154">
        <v>46149</v>
      </c>
      <c r="W1522" s="154" t="s">
        <v>126</v>
      </c>
      <c r="X1522" s="154" t="s">
        <v>126</v>
      </c>
      <c r="Y1522" s="160"/>
      <c r="Z1522" s="160" t="s">
        <v>128</v>
      </c>
      <c r="AA1522" s="153">
        <v>110</v>
      </c>
      <c r="AB1522" s="153">
        <v>1.78</v>
      </c>
      <c r="AC1522" s="182">
        <f t="shared" si="48"/>
        <v>34.71783865673526</v>
      </c>
      <c r="AD1522" s="153" t="str">
        <f t="shared" si="49"/>
        <v>OBESIDADE I</v>
      </c>
      <c r="AE1522" s="233" t="s">
        <v>225</v>
      </c>
      <c r="AF1522" s="153"/>
      <c r="AG1522" s="159"/>
      <c r="AH1522" s="153"/>
      <c r="AI1522" s="161"/>
      <c r="AJ1522" s="153"/>
      <c r="AK1522" s="153"/>
      <c r="AL1522" s="207" t="s">
        <v>131</v>
      </c>
      <c r="AM1522" s="207"/>
      <c r="AN1522" s="207"/>
      <c r="AO1522" s="207" t="str">
        <f ca="1">IF(R1522="","",IF(R1522&gt;TODAY(),"0 meses",DATEDIF(R1522,TODAY(),"m") &amp; " meses"))</f>
        <v>1 meses</v>
      </c>
      <c r="AP1522" s="147" t="s">
        <v>67</v>
      </c>
      <c r="AQ1522" s="147" t="s">
        <v>67</v>
      </c>
      <c r="AR1522" s="147"/>
      <c r="AS1522" s="209" t="s">
        <v>68</v>
      </c>
      <c r="AT1522" s="223" t="str">
        <f>MONTH(B1522)&amp;"/"&amp;YEAR(B1522)</f>
        <v>3/2026</v>
      </c>
      <c r="AU1522" s="223">
        <f>WEEKNUM(B1522)-WEEKNUM(EOMONTH(B1522,-1)+1)+1</f>
        <v>5</v>
      </c>
      <c r="AV1522" s="209" t="str">
        <f>MONTH(R1522)&amp;"/"&amp;YEAR(R1522)</f>
        <v>5/2026</v>
      </c>
      <c r="AW1522" s="209">
        <f>WEEKNUM(R1522)-WEEKNUM(EOMONTH(R1522,-1)+1)+1</f>
        <v>2</v>
      </c>
      <c r="AX1522" s="209">
        <f>IF(BB1522="S",IF(Q1522="1. Aceitou o programa",R1522-B1522,0),0)</f>
        <v>37</v>
      </c>
      <c r="AY1522" s="209">
        <f>IF(BB1522="S",IF(AND(S1522&lt;&gt;"",R1522&lt;&gt;""),S1522-R1522,0),0)</f>
        <v>0</v>
      </c>
      <c r="AZ1522" s="209">
        <f>IF(BB1522="S",IF(Q1522="1. Aceitou o programa",IF(OR(X1522="Não se Aplica",X1522=""),IF(OR(W1522="Não se Aplica",W1522=""),0,W1522-V1522),AVERAGE(X1522-W1522,W1522-V1522)),0),0)</f>
        <v>0</v>
      </c>
      <c r="BA1522" s="209">
        <f>IF(BB1522="S",IF(AND(Q1522="1. Aceitou o programa",AH1522="Realizada"),IFERROR(IF(AG1522="",0,AG1522-R1522),0),0),0)</f>
        <v>0</v>
      </c>
      <c r="BB1522" s="209" t="str">
        <f>_xlfn.XLOOKUP(U1522,'Lista Suspensa'!$AA$20:$AA$23,'Lista Suspensa'!$AB$20:$AB$23,"N/A")</f>
        <v>S</v>
      </c>
    </row>
    <row r="1523" spans="1:54" ht="12" customHeight="1">
      <c r="A1523" s="151" t="s">
        <v>54</v>
      </c>
      <c r="B1523" s="152">
        <v>46112</v>
      </c>
      <c r="C1523" s="153" t="s">
        <v>55</v>
      </c>
      <c r="D1523" s="153" t="s">
        <v>56</v>
      </c>
      <c r="E1523" s="244">
        <v>92638024</v>
      </c>
      <c r="F1523" s="144" t="s">
        <v>3289</v>
      </c>
      <c r="G1523" s="230"/>
      <c r="H1523" s="154">
        <v>31325</v>
      </c>
      <c r="I1523" s="153">
        <v>40</v>
      </c>
      <c r="J1523" s="148" t="s">
        <v>70</v>
      </c>
      <c r="K1523" s="153"/>
      <c r="L1523" s="153"/>
      <c r="M1523" s="153"/>
      <c r="N1523" s="153"/>
      <c r="O1523" s="155">
        <v>11959688550</v>
      </c>
      <c r="P1523" s="156" t="s">
        <v>60</v>
      </c>
      <c r="Q1523" s="157" t="s">
        <v>110</v>
      </c>
      <c r="R1523" s="158">
        <v>46149</v>
      </c>
      <c r="S1523" s="159"/>
      <c r="T1523" s="159" t="s">
        <v>62</v>
      </c>
      <c r="U1523" s="159" t="s">
        <v>111</v>
      </c>
      <c r="V1523" s="154">
        <v>46149</v>
      </c>
      <c r="W1523" s="154" t="s">
        <v>126</v>
      </c>
      <c r="X1523" s="154" t="s">
        <v>126</v>
      </c>
      <c r="Y1523" s="160"/>
      <c r="Z1523" s="160" t="s">
        <v>65</v>
      </c>
      <c r="AA1523" s="153">
        <v>70</v>
      </c>
      <c r="AB1523" s="153">
        <v>1.59</v>
      </c>
      <c r="AC1523" s="182">
        <f t="shared" si="48"/>
        <v>27.688778133776353</v>
      </c>
      <c r="AD1523" s="153" t="str">
        <f t="shared" si="49"/>
        <v>SOBREPESO</v>
      </c>
      <c r="AE1523" s="233" t="s">
        <v>1752</v>
      </c>
      <c r="AF1523" s="153"/>
      <c r="AG1523" s="159"/>
      <c r="AH1523" s="153"/>
      <c r="AI1523" s="161"/>
      <c r="AJ1523" s="153"/>
      <c r="AK1523" s="153"/>
      <c r="AL1523" s="207" t="s">
        <v>136</v>
      </c>
      <c r="AM1523" s="207"/>
      <c r="AN1523" s="207"/>
      <c r="AO1523" s="207" t="str">
        <f ca="1">IF(R1523="","",IF(R1523&gt;TODAY(),"0 meses",DATEDIF(R1523,TODAY(),"m") &amp; " meses"))</f>
        <v>1 meses</v>
      </c>
      <c r="AP1523" s="147" t="s">
        <v>67</v>
      </c>
      <c r="AQ1523" s="147" t="s">
        <v>67</v>
      </c>
      <c r="AR1523" s="147"/>
      <c r="AS1523" s="209" t="s">
        <v>68</v>
      </c>
      <c r="AT1523" s="223" t="str">
        <f>MONTH(B1523)&amp;"/"&amp;YEAR(B1523)</f>
        <v>3/2026</v>
      </c>
      <c r="AU1523" s="223">
        <f>WEEKNUM(B1523)-WEEKNUM(EOMONTH(B1523,-1)+1)+1</f>
        <v>5</v>
      </c>
      <c r="AV1523" s="209" t="str">
        <f>MONTH(R1523)&amp;"/"&amp;YEAR(R1523)</f>
        <v>5/2026</v>
      </c>
      <c r="AW1523" s="209">
        <f>WEEKNUM(R1523)-WEEKNUM(EOMONTH(R1523,-1)+1)+1</f>
        <v>2</v>
      </c>
      <c r="AX1523" s="209">
        <f>IF(BB1523="S",IF(Q1523="1. Aceitou o programa",R1523-B1523,0),0)</f>
        <v>37</v>
      </c>
      <c r="AY1523" s="209">
        <f>IF(BB1523="S",IF(AND(S1523&lt;&gt;"",R1523&lt;&gt;""),S1523-R1523,0),0)</f>
        <v>0</v>
      </c>
      <c r="AZ1523" s="209">
        <f>IF(BB1523="S",IF(Q1523="1. Aceitou o programa",IF(OR(X1523="Não se Aplica",X1523=""),IF(OR(W1523="Não se Aplica",W1523=""),0,W1523-V1523),AVERAGE(X1523-W1523,W1523-V1523)),0),0)</f>
        <v>0</v>
      </c>
      <c r="BA1523" s="209">
        <f>IF(BB1523="S",IF(AND(Q1523="1. Aceitou o programa",AH1523="Realizada"),IFERROR(IF(AG1523="",0,AG1523-R1523),0),0),0)</f>
        <v>0</v>
      </c>
      <c r="BB1523" s="209" t="str">
        <f>_xlfn.XLOOKUP(U1523,'Lista Suspensa'!$AA$20:$AA$23,'Lista Suspensa'!$AB$20:$AB$23,"N/A")</f>
        <v>S</v>
      </c>
    </row>
    <row r="1524" spans="1:54" ht="12" customHeight="1">
      <c r="A1524" s="151" t="s">
        <v>54</v>
      </c>
      <c r="B1524" s="152">
        <v>46112</v>
      </c>
      <c r="C1524" s="153" t="s">
        <v>55</v>
      </c>
      <c r="D1524" s="153" t="s">
        <v>56</v>
      </c>
      <c r="E1524" s="244">
        <v>89074333</v>
      </c>
      <c r="F1524" s="144" t="s">
        <v>3290</v>
      </c>
      <c r="G1524" s="230"/>
      <c r="H1524" s="154">
        <v>36175</v>
      </c>
      <c r="I1524" s="153">
        <v>27</v>
      </c>
      <c r="J1524" s="148" t="s">
        <v>70</v>
      </c>
      <c r="K1524" s="153"/>
      <c r="L1524" s="153"/>
      <c r="M1524" s="153"/>
      <c r="N1524" s="153"/>
      <c r="O1524" s="155">
        <v>21981839086</v>
      </c>
      <c r="P1524" s="156" t="s">
        <v>60</v>
      </c>
      <c r="Q1524" s="157" t="s">
        <v>110</v>
      </c>
      <c r="R1524" s="158">
        <v>46149</v>
      </c>
      <c r="S1524" s="159"/>
      <c r="T1524" s="159" t="s">
        <v>62</v>
      </c>
      <c r="U1524" s="159" t="s">
        <v>111</v>
      </c>
      <c r="V1524" s="154">
        <v>46149</v>
      </c>
      <c r="W1524" s="154" t="s">
        <v>126</v>
      </c>
      <c r="X1524" s="154" t="s">
        <v>126</v>
      </c>
      <c r="Y1524" s="160"/>
      <c r="Z1524" s="160" t="s">
        <v>128</v>
      </c>
      <c r="AA1524" s="153">
        <v>110</v>
      </c>
      <c r="AB1524" s="153">
        <v>1.57</v>
      </c>
      <c r="AC1524" s="182">
        <f t="shared" si="48"/>
        <v>44.626556858290392</v>
      </c>
      <c r="AD1524" s="153" t="str">
        <f t="shared" si="49"/>
        <v>OBESIDADE III</v>
      </c>
      <c r="AE1524" s="233" t="s">
        <v>947</v>
      </c>
      <c r="AF1524" s="153"/>
      <c r="AG1524" s="159"/>
      <c r="AH1524" s="153"/>
      <c r="AI1524" s="161"/>
      <c r="AJ1524" s="153"/>
      <c r="AK1524" s="153"/>
      <c r="AL1524" s="207" t="s">
        <v>131</v>
      </c>
      <c r="AM1524" s="207"/>
      <c r="AN1524" s="207"/>
      <c r="AO1524" s="207" t="str">
        <f ca="1">IF(R1524="","",IF(R1524&gt;TODAY(),"0 meses",DATEDIF(R1524,TODAY(),"m") &amp; " meses"))</f>
        <v>1 meses</v>
      </c>
      <c r="AP1524" s="147" t="s">
        <v>67</v>
      </c>
      <c r="AQ1524" s="147" t="s">
        <v>67</v>
      </c>
      <c r="AR1524" s="147"/>
      <c r="AS1524" s="209" t="s">
        <v>68</v>
      </c>
      <c r="AT1524" s="223" t="str">
        <f>MONTH(B1524)&amp;"/"&amp;YEAR(B1524)</f>
        <v>3/2026</v>
      </c>
      <c r="AU1524" s="223">
        <f>WEEKNUM(B1524)-WEEKNUM(EOMONTH(B1524,-1)+1)+1</f>
        <v>5</v>
      </c>
      <c r="AV1524" s="209" t="str">
        <f>MONTH(R1524)&amp;"/"&amp;YEAR(R1524)</f>
        <v>5/2026</v>
      </c>
      <c r="AW1524" s="209">
        <f>WEEKNUM(R1524)-WEEKNUM(EOMONTH(R1524,-1)+1)+1</f>
        <v>2</v>
      </c>
      <c r="AX1524" s="209">
        <f>IF(BB1524="S",IF(Q1524="1. Aceitou o programa",R1524-B1524,0),0)</f>
        <v>37</v>
      </c>
      <c r="AY1524" s="209">
        <f>IF(BB1524="S",IF(AND(S1524&lt;&gt;"",R1524&lt;&gt;""),S1524-R1524,0),0)</f>
        <v>0</v>
      </c>
      <c r="AZ1524" s="209">
        <f>IF(BB1524="S",IF(Q1524="1. Aceitou o programa",IF(OR(X1524="Não se Aplica",X1524=""),IF(OR(W1524="Não se Aplica",W1524=""),0,W1524-V1524),AVERAGE(X1524-W1524,W1524-V1524)),0),0)</f>
        <v>0</v>
      </c>
      <c r="BA1524" s="209">
        <f>IF(BB1524="S",IF(AND(Q1524="1. Aceitou o programa",AH1524="Realizada"),IFERROR(IF(AG1524="",0,AG1524-R1524),0),0),0)</f>
        <v>0</v>
      </c>
      <c r="BB1524" s="209" t="str">
        <f>_xlfn.XLOOKUP(U1524,'Lista Suspensa'!$AA$20:$AA$23,'Lista Suspensa'!$AB$20:$AB$23,"N/A")</f>
        <v>S</v>
      </c>
    </row>
    <row r="1525" spans="1:54" ht="12" customHeight="1">
      <c r="A1525" s="151" t="s">
        <v>2040</v>
      </c>
      <c r="B1525" s="152">
        <v>46136</v>
      </c>
      <c r="C1525" s="153" t="s">
        <v>122</v>
      </c>
      <c r="D1525" s="153" t="s">
        <v>167</v>
      </c>
      <c r="E1525" s="244">
        <v>78168217</v>
      </c>
      <c r="F1525" s="144" t="s">
        <v>3291</v>
      </c>
      <c r="G1525" s="230"/>
      <c r="H1525" s="154"/>
      <c r="I1525" s="153">
        <v>126</v>
      </c>
      <c r="J1525" s="148" t="s">
        <v>70</v>
      </c>
      <c r="K1525" s="153"/>
      <c r="L1525" s="153"/>
      <c r="M1525" s="153"/>
      <c r="N1525" s="153"/>
      <c r="O1525" s="155" t="s">
        <v>3292</v>
      </c>
      <c r="P1525" s="156" t="s">
        <v>2023</v>
      </c>
      <c r="Q1525" s="157" t="s">
        <v>110</v>
      </c>
      <c r="R1525" s="158">
        <v>46149</v>
      </c>
      <c r="S1525" s="159"/>
      <c r="T1525" s="159" t="s">
        <v>62</v>
      </c>
      <c r="U1525" s="159" t="s">
        <v>111</v>
      </c>
      <c r="V1525" s="154">
        <v>46146</v>
      </c>
      <c r="W1525" s="154" t="s">
        <v>126</v>
      </c>
      <c r="X1525" s="154" t="s">
        <v>126</v>
      </c>
      <c r="Y1525" s="160" t="s">
        <v>90</v>
      </c>
      <c r="Z1525" s="160" t="s">
        <v>128</v>
      </c>
      <c r="AA1525" s="153">
        <v>135</v>
      </c>
      <c r="AB1525" s="153">
        <v>1.6</v>
      </c>
      <c r="AC1525" s="182">
        <f t="shared" si="48"/>
        <v>52.734374999999993</v>
      </c>
      <c r="AD1525" s="153" t="str">
        <f t="shared" si="49"/>
        <v>OBESIDADE III</v>
      </c>
      <c r="AE1525" s="233" t="s">
        <v>1092</v>
      </c>
      <c r="AF1525" s="153" t="s">
        <v>130</v>
      </c>
      <c r="AG1525" s="159"/>
      <c r="AH1525" s="153"/>
      <c r="AI1525" s="161"/>
      <c r="AJ1525" s="153"/>
      <c r="AK1525" s="153"/>
      <c r="AL1525" s="207" t="s">
        <v>143</v>
      </c>
      <c r="AM1525" s="207"/>
      <c r="AN1525" s="207"/>
      <c r="AO1525" s="207" t="str">
        <f ca="1">IF(R1525="","",IF(R1525&gt;TODAY(),"0 meses",DATEDIF(R1525,TODAY(),"m") &amp; " meses"))</f>
        <v>1 meses</v>
      </c>
      <c r="AP1525" s="147" t="s">
        <v>67</v>
      </c>
      <c r="AQ1525" s="147" t="s">
        <v>67</v>
      </c>
      <c r="AR1525" s="147"/>
      <c r="AS1525" s="209" t="s">
        <v>68</v>
      </c>
      <c r="AT1525" s="223" t="str">
        <f>MONTH(B1525)&amp;"/"&amp;YEAR(B1525)</f>
        <v>4/2026</v>
      </c>
      <c r="AU1525" s="223">
        <f>WEEKNUM(B1525)-WEEKNUM(EOMONTH(B1525,-1)+1)+1</f>
        <v>4</v>
      </c>
      <c r="AV1525" s="209" t="str">
        <f>MONTH(R1525)&amp;"/"&amp;YEAR(R1525)</f>
        <v>5/2026</v>
      </c>
      <c r="AW1525" s="209">
        <f>WEEKNUM(R1525)-WEEKNUM(EOMONTH(R1525,-1)+1)+1</f>
        <v>2</v>
      </c>
      <c r="AX1525" s="209">
        <f>IF(BB1525="S",IF(Q1525="1. Aceitou o programa",R1525-B1525,0),0)</f>
        <v>13</v>
      </c>
      <c r="AY1525" s="209">
        <f>IF(BB1525="S",IF(AND(S1525&lt;&gt;"",R1525&lt;&gt;""),S1525-R1525,0),0)</f>
        <v>0</v>
      </c>
      <c r="AZ1525" s="209">
        <f>IF(BB1525="S",IF(Q1525="1. Aceitou o programa",IF(OR(X1525="Não se Aplica",X1525=""),IF(OR(W1525="Não se Aplica",W1525=""),0,W1525-V1525),AVERAGE(X1525-W1525,W1525-V1525)),0),0)</f>
        <v>0</v>
      </c>
      <c r="BA1525" s="209">
        <f>IF(BB1525="S",IF(AND(Q1525="1. Aceitou o programa",AH1525="Realizada"),IFERROR(IF(AG1525="",0,AG1525-R1525),0),0),0)</f>
        <v>0</v>
      </c>
      <c r="BB1525" s="209" t="str">
        <f>_xlfn.XLOOKUP(U1525,'Lista Suspensa'!$AA$20:$AA$23,'Lista Suspensa'!$AB$20:$AB$23,"N/A")</f>
        <v>S</v>
      </c>
    </row>
    <row r="1526" spans="1:54" ht="12" customHeight="1">
      <c r="A1526" s="151" t="s">
        <v>54</v>
      </c>
      <c r="B1526" s="152">
        <v>46083</v>
      </c>
      <c r="C1526" s="153" t="s">
        <v>55</v>
      </c>
      <c r="D1526" s="153" t="s">
        <v>56</v>
      </c>
      <c r="E1526" s="244">
        <v>86317259</v>
      </c>
      <c r="F1526" s="144" t="s">
        <v>3293</v>
      </c>
      <c r="G1526" s="230"/>
      <c r="H1526" s="154">
        <v>25759</v>
      </c>
      <c r="I1526" s="153">
        <v>55</v>
      </c>
      <c r="J1526" s="148" t="s">
        <v>70</v>
      </c>
      <c r="K1526" s="153" t="s">
        <v>59</v>
      </c>
      <c r="L1526" s="153"/>
      <c r="M1526" s="153"/>
      <c r="N1526" s="153">
        <v>60</v>
      </c>
      <c r="O1526" s="155" t="s">
        <v>3294</v>
      </c>
      <c r="P1526" s="156" t="s">
        <v>2077</v>
      </c>
      <c r="Q1526" s="157" t="s">
        <v>110</v>
      </c>
      <c r="R1526" s="158">
        <v>46149</v>
      </c>
      <c r="S1526" s="159"/>
      <c r="T1526" s="159" t="s">
        <v>62</v>
      </c>
      <c r="U1526" s="159" t="s">
        <v>111</v>
      </c>
      <c r="V1526" s="154">
        <v>46114</v>
      </c>
      <c r="W1526" s="154" t="s">
        <v>126</v>
      </c>
      <c r="X1526" s="154" t="s">
        <v>126</v>
      </c>
      <c r="Y1526" s="160"/>
      <c r="Z1526" s="160" t="s">
        <v>128</v>
      </c>
      <c r="AA1526" s="153">
        <v>102</v>
      </c>
      <c r="AB1526" s="153">
        <v>1.69</v>
      </c>
      <c r="AC1526" s="182">
        <f t="shared" si="48"/>
        <v>35.71303525786913</v>
      </c>
      <c r="AD1526" s="153" t="str">
        <f t="shared" si="49"/>
        <v>OBESIDADE II</v>
      </c>
      <c r="AE1526" s="233" t="s">
        <v>135</v>
      </c>
      <c r="AF1526" s="153" t="s">
        <v>130</v>
      </c>
      <c r="AG1526" s="159"/>
      <c r="AH1526" s="153"/>
      <c r="AI1526" s="161"/>
      <c r="AJ1526" s="153"/>
      <c r="AK1526" s="153"/>
      <c r="AL1526" s="207" t="s">
        <v>131</v>
      </c>
      <c r="AM1526" s="207"/>
      <c r="AN1526" s="207"/>
      <c r="AO1526" s="207" t="str">
        <f ca="1">IF(R1526="","",IF(R1526&gt;TODAY(),"0 meses",DATEDIF(R1526,TODAY(),"m") &amp; " meses"))</f>
        <v>1 meses</v>
      </c>
      <c r="AP1526" s="147" t="s">
        <v>67</v>
      </c>
      <c r="AQ1526" s="147" t="s">
        <v>67</v>
      </c>
      <c r="AR1526" s="147"/>
      <c r="AS1526" s="209" t="s">
        <v>68</v>
      </c>
      <c r="AT1526" s="223" t="str">
        <f>MONTH(B1526)&amp;"/"&amp;YEAR(B1526)</f>
        <v>3/2026</v>
      </c>
      <c r="AU1526" s="223">
        <f>WEEKNUM(B1526)-WEEKNUM(EOMONTH(B1526,-1)+1)+1</f>
        <v>1</v>
      </c>
      <c r="AV1526" s="209" t="str">
        <f>MONTH(R1526)&amp;"/"&amp;YEAR(R1526)</f>
        <v>5/2026</v>
      </c>
      <c r="AW1526" s="209">
        <f>WEEKNUM(R1526)-WEEKNUM(EOMONTH(R1526,-1)+1)+1</f>
        <v>2</v>
      </c>
      <c r="AX1526" s="209">
        <f>IF(BB1526="S",IF(Q1526="1. Aceitou o programa",R1526-B1526,0),0)</f>
        <v>66</v>
      </c>
      <c r="AY1526" s="209">
        <f>IF(BB1526="S",IF(AND(S1526&lt;&gt;"",R1526&lt;&gt;""),S1526-R1526,0),0)</f>
        <v>0</v>
      </c>
      <c r="AZ1526" s="209">
        <f>IF(BB1526="S",IF(Q1526="1. Aceitou o programa",IF(OR(X1526="Não se Aplica",X1526=""),IF(OR(W1526="Não se Aplica",W1526=""),0,W1526-V1526),AVERAGE(X1526-W1526,W1526-V1526)),0),0)</f>
        <v>0</v>
      </c>
      <c r="BA1526" s="209">
        <f>IF(BB1526="S",IF(AND(Q1526="1. Aceitou o programa",AH1526="Realizada"),IFERROR(IF(AG1526="",0,AG1526-R1526),0),0),0)</f>
        <v>0</v>
      </c>
      <c r="BB1526" s="209" t="str">
        <f>_xlfn.XLOOKUP(U1526,'Lista Suspensa'!$AA$20:$AA$23,'Lista Suspensa'!$AB$20:$AB$23,"N/A")</f>
        <v>S</v>
      </c>
    </row>
    <row r="1527" spans="1:54" ht="12" customHeight="1">
      <c r="A1527" s="151" t="s">
        <v>54</v>
      </c>
      <c r="B1527" s="152">
        <v>46083</v>
      </c>
      <c r="C1527" s="153" t="s">
        <v>55</v>
      </c>
      <c r="D1527" s="153" t="s">
        <v>56</v>
      </c>
      <c r="E1527" s="244">
        <v>84341164</v>
      </c>
      <c r="F1527" s="144" t="s">
        <v>3295</v>
      </c>
      <c r="G1527" s="230"/>
      <c r="H1527" s="154">
        <v>28403</v>
      </c>
      <c r="I1527" s="153">
        <v>48</v>
      </c>
      <c r="J1527" s="148" t="s">
        <v>70</v>
      </c>
      <c r="K1527" s="153"/>
      <c r="L1527" s="153"/>
      <c r="M1527" s="153"/>
      <c r="N1527" s="153">
        <v>75</v>
      </c>
      <c r="O1527" s="155" t="s">
        <v>3296</v>
      </c>
      <c r="P1527" s="156" t="s">
        <v>2254</v>
      </c>
      <c r="Q1527" s="157" t="s">
        <v>110</v>
      </c>
      <c r="R1527" s="158">
        <v>46149</v>
      </c>
      <c r="S1527" s="159"/>
      <c r="T1527" s="159" t="s">
        <v>62</v>
      </c>
      <c r="U1527" s="159" t="s">
        <v>111</v>
      </c>
      <c r="V1527" s="154">
        <v>46114</v>
      </c>
      <c r="W1527" s="154" t="s">
        <v>126</v>
      </c>
      <c r="X1527" s="154" t="s">
        <v>126</v>
      </c>
      <c r="Y1527" s="160" t="s">
        <v>3297</v>
      </c>
      <c r="Z1527" s="160" t="s">
        <v>134</v>
      </c>
      <c r="AA1527" s="153">
        <v>114</v>
      </c>
      <c r="AB1527" s="153">
        <v>1.55</v>
      </c>
      <c r="AC1527" s="182">
        <f t="shared" si="48"/>
        <v>47.450572320499475</v>
      </c>
      <c r="AD1527" s="153" t="str">
        <f t="shared" si="49"/>
        <v>OBESIDADE III</v>
      </c>
      <c r="AE1527" s="233" t="s">
        <v>66</v>
      </c>
      <c r="AF1527" s="153" t="s">
        <v>130</v>
      </c>
      <c r="AG1527" s="159"/>
      <c r="AH1527" s="153"/>
      <c r="AI1527" s="161"/>
      <c r="AJ1527" s="153"/>
      <c r="AK1527" s="153"/>
      <c r="AL1527" s="207" t="s">
        <v>131</v>
      </c>
      <c r="AM1527" s="207"/>
      <c r="AN1527" s="207"/>
      <c r="AO1527" s="207" t="str">
        <f ca="1">IF(R1527="","",IF(R1527&gt;TODAY(),"0 meses",DATEDIF(R1527,TODAY(),"m") &amp; " meses"))</f>
        <v>1 meses</v>
      </c>
      <c r="AP1527" s="147" t="s">
        <v>67</v>
      </c>
      <c r="AQ1527" s="147" t="s">
        <v>67</v>
      </c>
      <c r="AR1527" s="147"/>
      <c r="AS1527" s="209" t="s">
        <v>68</v>
      </c>
      <c r="AT1527" s="223" t="str">
        <f>MONTH(B1527)&amp;"/"&amp;YEAR(B1527)</f>
        <v>3/2026</v>
      </c>
      <c r="AU1527" s="223">
        <f>WEEKNUM(B1527)-WEEKNUM(EOMONTH(B1527,-1)+1)+1</f>
        <v>1</v>
      </c>
      <c r="AV1527" s="209" t="str">
        <f>MONTH(R1527)&amp;"/"&amp;YEAR(R1527)</f>
        <v>5/2026</v>
      </c>
      <c r="AW1527" s="209">
        <f>WEEKNUM(R1527)-WEEKNUM(EOMONTH(R1527,-1)+1)+1</f>
        <v>2</v>
      </c>
      <c r="AX1527" s="209">
        <f>IF(BB1527="S",IF(Q1527="1. Aceitou o programa",R1527-B1527,0),0)</f>
        <v>66</v>
      </c>
      <c r="AY1527" s="209">
        <f>IF(BB1527="S",IF(AND(S1527&lt;&gt;"",R1527&lt;&gt;""),S1527-R1527,0),0)</f>
        <v>0</v>
      </c>
      <c r="AZ1527" s="209">
        <f>IF(BB1527="S",IF(Q1527="1. Aceitou o programa",IF(OR(X1527="Não se Aplica",X1527=""),IF(OR(W1527="Não se Aplica",W1527=""),0,W1527-V1527),AVERAGE(X1527-W1527,W1527-V1527)),0),0)</f>
        <v>0</v>
      </c>
      <c r="BA1527" s="209">
        <f>IF(BB1527="S",IF(AND(Q1527="1. Aceitou o programa",AH1527="Realizada"),IFERROR(IF(AG1527="",0,AG1527-R1527),0),0),0)</f>
        <v>0</v>
      </c>
      <c r="BB1527" s="209" t="str">
        <f>_xlfn.XLOOKUP(U1527,'Lista Suspensa'!$AA$20:$AA$23,'Lista Suspensa'!$AB$20:$AB$23,"N/A")</f>
        <v>S</v>
      </c>
    </row>
    <row r="1528" spans="1:54" ht="12" customHeight="1">
      <c r="A1528" s="151" t="s">
        <v>54</v>
      </c>
      <c r="B1528" s="152">
        <v>46083</v>
      </c>
      <c r="C1528" s="153" t="s">
        <v>55</v>
      </c>
      <c r="D1528" s="153" t="s">
        <v>56</v>
      </c>
      <c r="E1528" s="244">
        <v>81467679</v>
      </c>
      <c r="F1528" s="144" t="s">
        <v>3298</v>
      </c>
      <c r="G1528" s="230"/>
      <c r="H1528" s="154">
        <v>28658</v>
      </c>
      <c r="I1528" s="153">
        <v>47</v>
      </c>
      <c r="J1528" s="148" t="s">
        <v>70</v>
      </c>
      <c r="K1528" s="153"/>
      <c r="L1528" s="153"/>
      <c r="M1528" s="153"/>
      <c r="N1528" s="153">
        <v>40</v>
      </c>
      <c r="O1528" s="155" t="s">
        <v>3299</v>
      </c>
      <c r="P1528" s="156" t="s">
        <v>2077</v>
      </c>
      <c r="Q1528" s="157" t="s">
        <v>110</v>
      </c>
      <c r="R1528" s="158">
        <v>46149</v>
      </c>
      <c r="S1528" s="159"/>
      <c r="T1528" s="159" t="s">
        <v>62</v>
      </c>
      <c r="U1528" s="159" t="s">
        <v>111</v>
      </c>
      <c r="V1528" s="154">
        <v>46114</v>
      </c>
      <c r="W1528" s="154" t="s">
        <v>126</v>
      </c>
      <c r="X1528" s="154" t="s">
        <v>126</v>
      </c>
      <c r="Y1528" s="160" t="s">
        <v>2311</v>
      </c>
      <c r="Z1528" s="160" t="s">
        <v>166</v>
      </c>
      <c r="AA1528" s="153">
        <v>100</v>
      </c>
      <c r="AB1528" s="153">
        <v>1.58</v>
      </c>
      <c r="AC1528" s="182">
        <f t="shared" si="48"/>
        <v>40.057683063611591</v>
      </c>
      <c r="AD1528" s="153" t="str">
        <f t="shared" si="49"/>
        <v>OBESIDADE III</v>
      </c>
      <c r="AE1528" s="233" t="s">
        <v>135</v>
      </c>
      <c r="AF1528" s="153" t="s">
        <v>130</v>
      </c>
      <c r="AG1528" s="159"/>
      <c r="AH1528" s="153"/>
      <c r="AI1528" s="161"/>
      <c r="AJ1528" s="153"/>
      <c r="AK1528" s="153"/>
      <c r="AL1528" s="207" t="s">
        <v>131</v>
      </c>
      <c r="AM1528" s="207"/>
      <c r="AN1528" s="207"/>
      <c r="AO1528" s="207" t="str">
        <f ca="1">IF(R1528="","",IF(R1528&gt;TODAY(),"0 meses",DATEDIF(R1528,TODAY(),"m") &amp; " meses"))</f>
        <v>1 meses</v>
      </c>
      <c r="AP1528" s="147" t="s">
        <v>67</v>
      </c>
      <c r="AQ1528" s="147" t="s">
        <v>67</v>
      </c>
      <c r="AR1528" s="147"/>
      <c r="AS1528" s="209" t="s">
        <v>68</v>
      </c>
      <c r="AT1528" s="223" t="str">
        <f>MONTH(B1528)&amp;"/"&amp;YEAR(B1528)</f>
        <v>3/2026</v>
      </c>
      <c r="AU1528" s="223">
        <f>WEEKNUM(B1528)-WEEKNUM(EOMONTH(B1528,-1)+1)+1</f>
        <v>1</v>
      </c>
      <c r="AV1528" s="209" t="str">
        <f>MONTH(R1528)&amp;"/"&amp;YEAR(R1528)</f>
        <v>5/2026</v>
      </c>
      <c r="AW1528" s="209">
        <f>WEEKNUM(R1528)-WEEKNUM(EOMONTH(R1528,-1)+1)+1</f>
        <v>2</v>
      </c>
      <c r="AX1528" s="209">
        <f>IF(BB1528="S",IF(Q1528="1. Aceitou o programa",R1528-B1528,0),0)</f>
        <v>66</v>
      </c>
      <c r="AY1528" s="209">
        <f>IF(BB1528="S",IF(AND(S1528&lt;&gt;"",R1528&lt;&gt;""),S1528-R1528,0),0)</f>
        <v>0</v>
      </c>
      <c r="AZ1528" s="209">
        <f>IF(BB1528="S",IF(Q1528="1. Aceitou o programa",IF(OR(X1528="Não se Aplica",X1528=""),IF(OR(W1528="Não se Aplica",W1528=""),0,W1528-V1528),AVERAGE(X1528-W1528,W1528-V1528)),0),0)</f>
        <v>0</v>
      </c>
      <c r="BA1528" s="209">
        <f>IF(BB1528="S",IF(AND(Q1528="1. Aceitou o programa",AH1528="Realizada"),IFERROR(IF(AG1528="",0,AG1528-R1528),0),0),0)</f>
        <v>0</v>
      </c>
      <c r="BB1528" s="209" t="str">
        <f>_xlfn.XLOOKUP(U1528,'Lista Suspensa'!$AA$20:$AA$23,'Lista Suspensa'!$AB$20:$AB$23,"N/A")</f>
        <v>S</v>
      </c>
    </row>
    <row r="1529" spans="1:54" ht="12" customHeight="1">
      <c r="A1529" s="151" t="s">
        <v>54</v>
      </c>
      <c r="B1529" s="152">
        <v>46083</v>
      </c>
      <c r="C1529" s="153" t="s">
        <v>55</v>
      </c>
      <c r="D1529" s="153" t="s">
        <v>56</v>
      </c>
      <c r="E1529" s="244">
        <v>82785612</v>
      </c>
      <c r="F1529" s="144" t="s">
        <v>3300</v>
      </c>
      <c r="G1529" s="230"/>
      <c r="H1529" s="154">
        <v>28805</v>
      </c>
      <c r="I1529" s="153">
        <v>47</v>
      </c>
      <c r="J1529" s="148" t="s">
        <v>70</v>
      </c>
      <c r="K1529" s="153"/>
      <c r="L1529" s="153"/>
      <c r="M1529" s="153"/>
      <c r="N1529" s="153">
        <v>60</v>
      </c>
      <c r="O1529" s="155" t="s">
        <v>3301</v>
      </c>
      <c r="P1529" s="156" t="s">
        <v>2077</v>
      </c>
      <c r="Q1529" s="157" t="s">
        <v>110</v>
      </c>
      <c r="R1529" s="158">
        <v>46149</v>
      </c>
      <c r="S1529" s="159"/>
      <c r="T1529" s="159" t="s">
        <v>62</v>
      </c>
      <c r="U1529" s="159" t="s">
        <v>111</v>
      </c>
      <c r="V1529" s="154">
        <v>46114</v>
      </c>
      <c r="W1529" s="154" t="s">
        <v>126</v>
      </c>
      <c r="X1529" s="154" t="s">
        <v>126</v>
      </c>
      <c r="Y1529" s="160" t="s">
        <v>2130</v>
      </c>
      <c r="Z1529" s="160" t="s">
        <v>128</v>
      </c>
      <c r="AA1529" s="153">
        <v>70</v>
      </c>
      <c r="AB1529" s="153">
        <v>1.49</v>
      </c>
      <c r="AC1529" s="182">
        <f t="shared" si="48"/>
        <v>31.530111256249718</v>
      </c>
      <c r="AD1529" s="153" t="str">
        <f t="shared" si="49"/>
        <v>OBESIDADE I</v>
      </c>
      <c r="AE1529" s="233" t="s">
        <v>135</v>
      </c>
      <c r="AF1529" s="153" t="s">
        <v>130</v>
      </c>
      <c r="AG1529" s="159"/>
      <c r="AH1529" s="153"/>
      <c r="AI1529" s="161"/>
      <c r="AJ1529" s="153"/>
      <c r="AK1529" s="153"/>
      <c r="AL1529" s="207" t="s">
        <v>131</v>
      </c>
      <c r="AM1529" s="207"/>
      <c r="AN1529" s="207"/>
      <c r="AO1529" s="207" t="str">
        <f ca="1">IF(R1529="","",IF(R1529&gt;TODAY(),"0 meses",DATEDIF(R1529,TODAY(),"m") &amp; " meses"))</f>
        <v>1 meses</v>
      </c>
      <c r="AP1529" s="147" t="s">
        <v>67</v>
      </c>
      <c r="AQ1529" s="147" t="s">
        <v>67</v>
      </c>
      <c r="AR1529" s="147"/>
      <c r="AS1529" s="209" t="s">
        <v>68</v>
      </c>
      <c r="AT1529" s="223" t="str">
        <f>MONTH(B1529)&amp;"/"&amp;YEAR(B1529)</f>
        <v>3/2026</v>
      </c>
      <c r="AU1529" s="223">
        <f>WEEKNUM(B1529)-WEEKNUM(EOMONTH(B1529,-1)+1)+1</f>
        <v>1</v>
      </c>
      <c r="AV1529" s="209" t="str">
        <f>MONTH(R1529)&amp;"/"&amp;YEAR(R1529)</f>
        <v>5/2026</v>
      </c>
      <c r="AW1529" s="209">
        <f>WEEKNUM(R1529)-WEEKNUM(EOMONTH(R1529,-1)+1)+1</f>
        <v>2</v>
      </c>
      <c r="AX1529" s="209">
        <f>IF(BB1529="S",IF(Q1529="1. Aceitou o programa",R1529-B1529,0),0)</f>
        <v>66</v>
      </c>
      <c r="AY1529" s="209">
        <f>IF(BB1529="S",IF(AND(S1529&lt;&gt;"",R1529&lt;&gt;""),S1529-R1529,0),0)</f>
        <v>0</v>
      </c>
      <c r="AZ1529" s="209">
        <f>IF(BB1529="S",IF(Q1529="1. Aceitou o programa",IF(OR(X1529="Não se Aplica",X1529=""),IF(OR(W1529="Não se Aplica",W1529=""),0,W1529-V1529),AVERAGE(X1529-W1529,W1529-V1529)),0),0)</f>
        <v>0</v>
      </c>
      <c r="BA1529" s="209">
        <f>IF(BB1529="S",IF(AND(Q1529="1. Aceitou o programa",AH1529="Realizada"),IFERROR(IF(AG1529="",0,AG1529-R1529),0),0),0)</f>
        <v>0</v>
      </c>
      <c r="BB1529" s="209" t="str">
        <f>_xlfn.XLOOKUP(U1529,'Lista Suspensa'!$AA$20:$AA$23,'Lista Suspensa'!$AB$20:$AB$23,"N/A")</f>
        <v>S</v>
      </c>
    </row>
    <row r="1530" spans="1:54" ht="12" customHeight="1">
      <c r="A1530" s="151" t="s">
        <v>54</v>
      </c>
      <c r="B1530" s="152">
        <v>46083</v>
      </c>
      <c r="C1530" s="153" t="s">
        <v>55</v>
      </c>
      <c r="D1530" s="153" t="s">
        <v>56</v>
      </c>
      <c r="E1530" s="244">
        <v>73159795</v>
      </c>
      <c r="F1530" s="144" t="s">
        <v>3302</v>
      </c>
      <c r="G1530" s="230"/>
      <c r="H1530" s="154">
        <v>33156</v>
      </c>
      <c r="I1530" s="153">
        <v>35</v>
      </c>
      <c r="J1530" s="148" t="s">
        <v>70</v>
      </c>
      <c r="K1530" s="153"/>
      <c r="L1530" s="153"/>
      <c r="M1530" s="153"/>
      <c r="N1530" s="153">
        <v>50</v>
      </c>
      <c r="O1530" s="155" t="s">
        <v>3303</v>
      </c>
      <c r="P1530" s="156" t="s">
        <v>2077</v>
      </c>
      <c r="Q1530" s="157" t="s">
        <v>110</v>
      </c>
      <c r="R1530" s="158">
        <v>46149</v>
      </c>
      <c r="S1530" s="159"/>
      <c r="T1530" s="159" t="s">
        <v>62</v>
      </c>
      <c r="U1530" s="159" t="s">
        <v>111</v>
      </c>
      <c r="V1530" s="154">
        <v>46113</v>
      </c>
      <c r="W1530" s="154" t="s">
        <v>126</v>
      </c>
      <c r="X1530" s="154" t="s">
        <v>126</v>
      </c>
      <c r="Y1530" s="160" t="s">
        <v>3304</v>
      </c>
      <c r="Z1530" s="160" t="s">
        <v>128</v>
      </c>
      <c r="AA1530" s="153">
        <v>73</v>
      </c>
      <c r="AB1530" s="153">
        <v>1.57</v>
      </c>
      <c r="AC1530" s="182">
        <f t="shared" si="48"/>
        <v>29.615805915047261</v>
      </c>
      <c r="AD1530" s="153" t="str">
        <f t="shared" si="49"/>
        <v>SOBREPESO</v>
      </c>
      <c r="AE1530" s="233" t="s">
        <v>1092</v>
      </c>
      <c r="AF1530" s="153" t="s">
        <v>130</v>
      </c>
      <c r="AG1530" s="159"/>
      <c r="AH1530" s="153"/>
      <c r="AI1530" s="161"/>
      <c r="AJ1530" s="153"/>
      <c r="AK1530" s="153"/>
      <c r="AL1530" s="207" t="s">
        <v>136</v>
      </c>
      <c r="AM1530" s="207"/>
      <c r="AN1530" s="207"/>
      <c r="AO1530" s="207" t="str">
        <f ca="1">IF(R1530="","",IF(R1530&gt;TODAY(),"0 meses",DATEDIF(R1530,TODAY(),"m") &amp; " meses"))</f>
        <v>1 meses</v>
      </c>
      <c r="AP1530" s="147" t="s">
        <v>67</v>
      </c>
      <c r="AQ1530" s="147" t="s">
        <v>67</v>
      </c>
      <c r="AR1530" s="147"/>
      <c r="AS1530" s="209" t="s">
        <v>68</v>
      </c>
      <c r="AT1530" s="223" t="str">
        <f>MONTH(B1530)&amp;"/"&amp;YEAR(B1530)</f>
        <v>3/2026</v>
      </c>
      <c r="AU1530" s="223">
        <f>WEEKNUM(B1530)-WEEKNUM(EOMONTH(B1530,-1)+1)+1</f>
        <v>1</v>
      </c>
      <c r="AV1530" s="209" t="str">
        <f>MONTH(R1530)&amp;"/"&amp;YEAR(R1530)</f>
        <v>5/2026</v>
      </c>
      <c r="AW1530" s="209">
        <f>WEEKNUM(R1530)-WEEKNUM(EOMONTH(R1530,-1)+1)+1</f>
        <v>2</v>
      </c>
      <c r="AX1530" s="209">
        <f>IF(BB1530="S",IF(Q1530="1. Aceitou o programa",R1530-B1530,0),0)</f>
        <v>66</v>
      </c>
      <c r="AY1530" s="209">
        <f>IF(BB1530="S",IF(AND(S1530&lt;&gt;"",R1530&lt;&gt;""),S1530-R1530,0),0)</f>
        <v>0</v>
      </c>
      <c r="AZ1530" s="209">
        <f>IF(BB1530="S",IF(Q1530="1. Aceitou o programa",IF(OR(X1530="Não se Aplica",X1530=""),IF(OR(W1530="Não se Aplica",W1530=""),0,W1530-V1530),AVERAGE(X1530-W1530,W1530-V1530)),0),0)</f>
        <v>0</v>
      </c>
      <c r="BA1530" s="209">
        <f>IF(BB1530="S",IF(AND(Q1530="1. Aceitou o programa",AH1530="Realizada"),IFERROR(IF(AG1530="",0,AG1530-R1530),0),0),0)</f>
        <v>0</v>
      </c>
      <c r="BB1530" s="209" t="str">
        <f>_xlfn.XLOOKUP(U1530,'Lista Suspensa'!$AA$20:$AA$23,'Lista Suspensa'!$AB$20:$AB$23,"N/A")</f>
        <v>S</v>
      </c>
    </row>
    <row r="1531" spans="1:54" ht="12" customHeight="1">
      <c r="A1531" s="151" t="s">
        <v>67</v>
      </c>
      <c r="B1531" s="152">
        <v>46105</v>
      </c>
      <c r="C1531" s="153" t="s">
        <v>297</v>
      </c>
      <c r="D1531" s="153" t="s">
        <v>455</v>
      </c>
      <c r="E1531" s="244">
        <v>93240249</v>
      </c>
      <c r="F1531" s="144" t="s">
        <v>3305</v>
      </c>
      <c r="G1531" s="230"/>
      <c r="H1531" s="154">
        <v>27467</v>
      </c>
      <c r="I1531" s="153">
        <v>51</v>
      </c>
      <c r="J1531" s="148" t="s">
        <v>58</v>
      </c>
      <c r="K1531" s="153" t="s">
        <v>101</v>
      </c>
      <c r="L1531" s="153"/>
      <c r="M1531" s="153"/>
      <c r="N1531" s="153"/>
      <c r="O1531" s="155" t="s">
        <v>3306</v>
      </c>
      <c r="P1531" s="156" t="s">
        <v>2023</v>
      </c>
      <c r="Q1531" s="157" t="s">
        <v>110</v>
      </c>
      <c r="R1531" s="158">
        <v>46149</v>
      </c>
      <c r="S1531" s="159"/>
      <c r="T1531" s="159" t="s">
        <v>62</v>
      </c>
      <c r="U1531" s="159" t="s">
        <v>111</v>
      </c>
      <c r="V1531" s="154">
        <v>46126</v>
      </c>
      <c r="W1531" s="154" t="s">
        <v>126</v>
      </c>
      <c r="X1531" s="154" t="s">
        <v>126</v>
      </c>
      <c r="Y1531" s="160" t="s">
        <v>90</v>
      </c>
      <c r="Z1531" s="160" t="s">
        <v>128</v>
      </c>
      <c r="AA1531" s="153">
        <v>102</v>
      </c>
      <c r="AB1531" s="153">
        <v>1.71</v>
      </c>
      <c r="AC1531" s="182">
        <f t="shared" si="48"/>
        <v>34.882527957320207</v>
      </c>
      <c r="AD1531" s="153" t="str">
        <f t="shared" si="49"/>
        <v>OBESIDADE I</v>
      </c>
      <c r="AE1531" s="233" t="s">
        <v>129</v>
      </c>
      <c r="AF1531" s="153" t="s">
        <v>130</v>
      </c>
      <c r="AG1531" s="159"/>
      <c r="AH1531" s="153"/>
      <c r="AI1531" s="161"/>
      <c r="AJ1531" s="153"/>
      <c r="AK1531" s="153"/>
      <c r="AL1531" s="207" t="s">
        <v>131</v>
      </c>
      <c r="AM1531" s="207"/>
      <c r="AN1531" s="207"/>
      <c r="AO1531" s="207" t="str">
        <f ca="1">IF(R1531="","",IF(R1531&gt;TODAY(),"0 meses",DATEDIF(R1531,TODAY(),"m") &amp; " meses"))</f>
        <v>1 meses</v>
      </c>
      <c r="AP1531" s="147" t="s">
        <v>67</v>
      </c>
      <c r="AQ1531" s="147" t="s">
        <v>67</v>
      </c>
      <c r="AR1531" s="147"/>
      <c r="AS1531" s="209" t="s">
        <v>68</v>
      </c>
      <c r="AT1531" s="223" t="str">
        <f>MONTH(B1531)&amp;"/"&amp;YEAR(B1531)</f>
        <v>3/2026</v>
      </c>
      <c r="AU1531" s="223">
        <f>WEEKNUM(B1531)-WEEKNUM(EOMONTH(B1531,-1)+1)+1</f>
        <v>4</v>
      </c>
      <c r="AV1531" s="209" t="str">
        <f>MONTH(R1531)&amp;"/"&amp;YEAR(R1531)</f>
        <v>5/2026</v>
      </c>
      <c r="AW1531" s="209">
        <f>WEEKNUM(R1531)-WEEKNUM(EOMONTH(R1531,-1)+1)+1</f>
        <v>2</v>
      </c>
      <c r="AX1531" s="209">
        <f>IF(BB1531="S",IF(Q1531="1. Aceitou o programa",R1531-B1531,0),0)</f>
        <v>44</v>
      </c>
      <c r="AY1531" s="209">
        <f>IF(BB1531="S",IF(AND(S1531&lt;&gt;"",R1531&lt;&gt;""),S1531-R1531,0),0)</f>
        <v>0</v>
      </c>
      <c r="AZ1531" s="209">
        <f>IF(BB1531="S",IF(Q1531="1. Aceitou o programa",IF(OR(X1531="Não se Aplica",X1531=""),IF(OR(W1531="Não se Aplica",W1531=""),0,W1531-V1531),AVERAGE(X1531-W1531,W1531-V1531)),0),0)</f>
        <v>0</v>
      </c>
      <c r="BA1531" s="209">
        <f>IF(BB1531="S",IF(AND(Q1531="1. Aceitou o programa",AH1531="Realizada"),IFERROR(IF(AG1531="",0,AG1531-R1531),0),0),0)</f>
        <v>0</v>
      </c>
      <c r="BB1531" s="209" t="str">
        <f>_xlfn.XLOOKUP(U1531,'Lista Suspensa'!$AA$20:$AA$23,'Lista Suspensa'!$AB$20:$AB$23,"N/A")</f>
        <v>S</v>
      </c>
    </row>
    <row r="1532" spans="1:54" ht="12" customHeight="1">
      <c r="A1532" s="151" t="s">
        <v>67</v>
      </c>
      <c r="B1532" s="152">
        <v>46107</v>
      </c>
      <c r="C1532" s="153" t="s">
        <v>297</v>
      </c>
      <c r="D1532" s="153" t="s">
        <v>455</v>
      </c>
      <c r="E1532" s="244">
        <v>96152225</v>
      </c>
      <c r="F1532" s="144" t="s">
        <v>3307</v>
      </c>
      <c r="G1532" s="230"/>
      <c r="H1532" s="154">
        <v>26753</v>
      </c>
      <c r="I1532" s="153">
        <v>53</v>
      </c>
      <c r="J1532" s="148" t="s">
        <v>58</v>
      </c>
      <c r="K1532" s="153" t="s">
        <v>101</v>
      </c>
      <c r="L1532" s="153"/>
      <c r="M1532" s="153"/>
      <c r="N1532" s="153"/>
      <c r="O1532" s="155" t="s">
        <v>3308</v>
      </c>
      <c r="P1532" s="156" t="s">
        <v>2023</v>
      </c>
      <c r="Q1532" s="157" t="s">
        <v>110</v>
      </c>
      <c r="R1532" s="158">
        <v>46149</v>
      </c>
      <c r="S1532" s="159"/>
      <c r="T1532" s="159" t="s">
        <v>62</v>
      </c>
      <c r="U1532" s="159" t="s">
        <v>111</v>
      </c>
      <c r="V1532" s="154">
        <v>46111</v>
      </c>
      <c r="W1532" s="154" t="s">
        <v>126</v>
      </c>
      <c r="X1532" s="154" t="s">
        <v>126</v>
      </c>
      <c r="Y1532" s="160" t="s">
        <v>90</v>
      </c>
      <c r="Z1532" s="160" t="s">
        <v>65</v>
      </c>
      <c r="AA1532" s="153">
        <v>135</v>
      </c>
      <c r="AB1532" s="153">
        <v>1.7</v>
      </c>
      <c r="AC1532" s="182">
        <f t="shared" si="48"/>
        <v>46.712802768166092</v>
      </c>
      <c r="AD1532" s="153" t="str">
        <f t="shared" si="49"/>
        <v>OBESIDADE III</v>
      </c>
      <c r="AE1532" s="233" t="s">
        <v>1092</v>
      </c>
      <c r="AF1532" s="153" t="s">
        <v>130</v>
      </c>
      <c r="AG1532" s="159"/>
      <c r="AH1532" s="153"/>
      <c r="AI1532" s="161"/>
      <c r="AJ1532" s="153"/>
      <c r="AK1532" s="153"/>
      <c r="AL1532" s="207" t="s">
        <v>131</v>
      </c>
      <c r="AM1532" s="207"/>
      <c r="AN1532" s="207"/>
      <c r="AO1532" s="207" t="str">
        <f ca="1">IF(R1532="","",IF(R1532&gt;TODAY(),"0 meses",DATEDIF(R1532,TODAY(),"m") &amp; " meses"))</f>
        <v>1 meses</v>
      </c>
      <c r="AP1532" s="147" t="s">
        <v>67</v>
      </c>
      <c r="AQ1532" s="147" t="s">
        <v>67</v>
      </c>
      <c r="AR1532" s="147"/>
      <c r="AS1532" s="209" t="s">
        <v>68</v>
      </c>
      <c r="AT1532" s="223" t="str">
        <f>MONTH(B1532)&amp;"/"&amp;YEAR(B1532)</f>
        <v>3/2026</v>
      </c>
      <c r="AU1532" s="223">
        <f>WEEKNUM(B1532)-WEEKNUM(EOMONTH(B1532,-1)+1)+1</f>
        <v>4</v>
      </c>
      <c r="AV1532" s="209" t="str">
        <f>MONTH(R1532)&amp;"/"&amp;YEAR(R1532)</f>
        <v>5/2026</v>
      </c>
      <c r="AW1532" s="209">
        <f>WEEKNUM(R1532)-WEEKNUM(EOMONTH(R1532,-1)+1)+1</f>
        <v>2</v>
      </c>
      <c r="AX1532" s="209">
        <f>IF(BB1532="S",IF(Q1532="1. Aceitou o programa",R1532-B1532,0),0)</f>
        <v>42</v>
      </c>
      <c r="AY1532" s="209">
        <f>IF(BB1532="S",IF(AND(S1532&lt;&gt;"",R1532&lt;&gt;""),S1532-R1532,0),0)</f>
        <v>0</v>
      </c>
      <c r="AZ1532" s="209">
        <f>IF(BB1532="S",IF(Q1532="1. Aceitou o programa",IF(OR(X1532="Não se Aplica",X1532=""),IF(OR(W1532="Não se Aplica",W1532=""),0,W1532-V1532),AVERAGE(X1532-W1532,W1532-V1532)),0),0)</f>
        <v>0</v>
      </c>
      <c r="BA1532" s="209">
        <f>IF(BB1532="S",IF(AND(Q1532="1. Aceitou o programa",AH1532="Realizada"),IFERROR(IF(AG1532="",0,AG1532-R1532),0),0),0)</f>
        <v>0</v>
      </c>
      <c r="BB1532" s="209" t="str">
        <f>_xlfn.XLOOKUP(U1532,'Lista Suspensa'!$AA$20:$AA$23,'Lista Suspensa'!$AB$20:$AB$23,"N/A")</f>
        <v>S</v>
      </c>
    </row>
    <row r="1533" spans="1:54" ht="12" customHeight="1">
      <c r="A1533" s="151" t="s">
        <v>54</v>
      </c>
      <c r="B1533" s="152">
        <v>46083</v>
      </c>
      <c r="C1533" s="153" t="s">
        <v>55</v>
      </c>
      <c r="D1533" s="153" t="s">
        <v>56</v>
      </c>
      <c r="E1533" s="244">
        <v>115714073</v>
      </c>
      <c r="F1533" s="144" t="s">
        <v>3309</v>
      </c>
      <c r="G1533" s="230"/>
      <c r="H1533" s="154">
        <v>25235</v>
      </c>
      <c r="I1533" s="153">
        <v>57</v>
      </c>
      <c r="J1533" s="148" t="s">
        <v>58</v>
      </c>
      <c r="K1533" s="153" t="s">
        <v>101</v>
      </c>
      <c r="L1533" s="153"/>
      <c r="M1533" s="153"/>
      <c r="N1533" s="153">
        <v>400</v>
      </c>
      <c r="O1533" s="155" t="s">
        <v>3310</v>
      </c>
      <c r="P1533" s="156" t="s">
        <v>60</v>
      </c>
      <c r="Q1533" s="157" t="s">
        <v>110</v>
      </c>
      <c r="R1533" s="158">
        <v>46149</v>
      </c>
      <c r="S1533" s="159"/>
      <c r="T1533" s="159" t="s">
        <v>62</v>
      </c>
      <c r="U1533" s="159" t="s">
        <v>111</v>
      </c>
      <c r="V1533" s="154">
        <v>46149</v>
      </c>
      <c r="W1533" s="154" t="s">
        <v>126</v>
      </c>
      <c r="X1533" s="154" t="s">
        <v>126</v>
      </c>
      <c r="Y1533" s="160"/>
      <c r="Z1533" s="160" t="s">
        <v>128</v>
      </c>
      <c r="AA1533" s="153">
        <v>140</v>
      </c>
      <c r="AB1533" s="153">
        <v>1.8</v>
      </c>
      <c r="AC1533" s="182">
        <f t="shared" si="48"/>
        <v>43.209876543209873</v>
      </c>
      <c r="AD1533" s="153" t="str">
        <f t="shared" si="49"/>
        <v>OBESIDADE III</v>
      </c>
      <c r="AE1533" s="233" t="s">
        <v>1092</v>
      </c>
      <c r="AF1533" s="153" t="s">
        <v>130</v>
      </c>
      <c r="AG1533" s="159"/>
      <c r="AH1533" s="153"/>
      <c r="AI1533" s="161"/>
      <c r="AJ1533" s="153"/>
      <c r="AK1533" s="153"/>
      <c r="AL1533" s="207" t="s">
        <v>131</v>
      </c>
      <c r="AM1533" s="207"/>
      <c r="AN1533" s="207"/>
      <c r="AO1533" s="207" t="str">
        <f ca="1">IF(R1533="","",IF(R1533&gt;TODAY(),"0 meses",DATEDIF(R1533,TODAY(),"m") &amp; " meses"))</f>
        <v>1 meses</v>
      </c>
      <c r="AP1533" s="147" t="s">
        <v>67</v>
      </c>
      <c r="AQ1533" s="147" t="s">
        <v>67</v>
      </c>
      <c r="AR1533" s="147"/>
      <c r="AS1533" s="209" t="s">
        <v>68</v>
      </c>
      <c r="AT1533" s="223" t="str">
        <f>MONTH(B1533)&amp;"/"&amp;YEAR(B1533)</f>
        <v>3/2026</v>
      </c>
      <c r="AU1533" s="223">
        <f>WEEKNUM(B1533)-WEEKNUM(EOMONTH(B1533,-1)+1)+1</f>
        <v>1</v>
      </c>
      <c r="AV1533" s="209" t="str">
        <f>MONTH(R1533)&amp;"/"&amp;YEAR(R1533)</f>
        <v>5/2026</v>
      </c>
      <c r="AW1533" s="209">
        <f>WEEKNUM(R1533)-WEEKNUM(EOMONTH(R1533,-1)+1)+1</f>
        <v>2</v>
      </c>
      <c r="AX1533" s="209">
        <f>IF(BB1533="S",IF(Q1533="1. Aceitou o programa",R1533-B1533,0),0)</f>
        <v>66</v>
      </c>
      <c r="AY1533" s="209">
        <f>IF(BB1533="S",IF(AND(S1533&lt;&gt;"",R1533&lt;&gt;""),S1533-R1533,0),0)</f>
        <v>0</v>
      </c>
      <c r="AZ1533" s="209">
        <f>IF(BB1533="S",IF(Q1533="1. Aceitou o programa",IF(OR(X1533="Não se Aplica",X1533=""),IF(OR(W1533="Não se Aplica",W1533=""),0,W1533-V1533),AVERAGE(X1533-W1533,W1533-V1533)),0),0)</f>
        <v>0</v>
      </c>
      <c r="BA1533" s="209">
        <f>IF(BB1533="S",IF(AND(Q1533="1. Aceitou o programa",AH1533="Realizada"),IFERROR(IF(AG1533="",0,AG1533-R1533),0),0),0)</f>
        <v>0</v>
      </c>
      <c r="BB1533" s="209" t="str">
        <f>_xlfn.XLOOKUP(U1533,'Lista Suspensa'!$AA$20:$AA$23,'Lista Suspensa'!$AB$20:$AB$23,"N/A")</f>
        <v>S</v>
      </c>
    </row>
    <row r="1534" spans="1:54" ht="12" customHeight="1">
      <c r="A1534" s="151" t="s">
        <v>54</v>
      </c>
      <c r="B1534" s="152">
        <v>46083</v>
      </c>
      <c r="C1534" s="153" t="s">
        <v>55</v>
      </c>
      <c r="D1534" s="153" t="s">
        <v>56</v>
      </c>
      <c r="E1534" s="244">
        <v>93622507</v>
      </c>
      <c r="F1534" s="144" t="s">
        <v>3311</v>
      </c>
      <c r="G1534" s="230"/>
      <c r="H1534" s="154">
        <v>26422</v>
      </c>
      <c r="I1534" s="153">
        <v>54</v>
      </c>
      <c r="J1534" s="148" t="s">
        <v>70</v>
      </c>
      <c r="K1534" s="153" t="s">
        <v>101</v>
      </c>
      <c r="L1534" s="153"/>
      <c r="M1534" s="153"/>
      <c r="N1534" s="153">
        <v>120</v>
      </c>
      <c r="O1534" s="155" t="s">
        <v>3312</v>
      </c>
      <c r="P1534" s="156" t="s">
        <v>60</v>
      </c>
      <c r="Q1534" s="157" t="s">
        <v>110</v>
      </c>
      <c r="R1534" s="158">
        <v>46149</v>
      </c>
      <c r="S1534" s="159"/>
      <c r="T1534" s="159" t="s">
        <v>62</v>
      </c>
      <c r="U1534" s="159" t="s">
        <v>111</v>
      </c>
      <c r="V1534" s="154">
        <v>46149</v>
      </c>
      <c r="W1534" s="154" t="s">
        <v>126</v>
      </c>
      <c r="X1534" s="154" t="s">
        <v>126</v>
      </c>
      <c r="Y1534" s="160"/>
      <c r="Z1534" s="160" t="s">
        <v>128</v>
      </c>
      <c r="AA1534" s="153">
        <v>85</v>
      </c>
      <c r="AB1534" s="153">
        <v>1.71</v>
      </c>
      <c r="AC1534" s="182">
        <f t="shared" si="48"/>
        <v>29.068773297766839</v>
      </c>
      <c r="AD1534" s="153" t="str">
        <f t="shared" si="49"/>
        <v>SOBREPESO</v>
      </c>
      <c r="AE1534" s="233" t="s">
        <v>139</v>
      </c>
      <c r="AF1534" s="153" t="s">
        <v>130</v>
      </c>
      <c r="AG1534" s="159"/>
      <c r="AH1534" s="153"/>
      <c r="AI1534" s="161"/>
      <c r="AJ1534" s="153"/>
      <c r="AK1534" s="153"/>
      <c r="AL1534" s="207" t="s">
        <v>136</v>
      </c>
      <c r="AM1534" s="207"/>
      <c r="AN1534" s="207"/>
      <c r="AO1534" s="207" t="str">
        <f ca="1">IF(R1534="","",IF(R1534&gt;TODAY(),"0 meses",DATEDIF(R1534,TODAY(),"m") &amp; " meses"))</f>
        <v>1 meses</v>
      </c>
      <c r="AP1534" s="147" t="s">
        <v>67</v>
      </c>
      <c r="AQ1534" s="147" t="s">
        <v>67</v>
      </c>
      <c r="AR1534" s="147"/>
      <c r="AS1534" s="209" t="s">
        <v>68</v>
      </c>
      <c r="AT1534" s="223" t="str">
        <f>MONTH(B1534)&amp;"/"&amp;YEAR(B1534)</f>
        <v>3/2026</v>
      </c>
      <c r="AU1534" s="223">
        <f>WEEKNUM(B1534)-WEEKNUM(EOMONTH(B1534,-1)+1)+1</f>
        <v>1</v>
      </c>
      <c r="AV1534" s="209" t="str">
        <f>MONTH(R1534)&amp;"/"&amp;YEAR(R1534)</f>
        <v>5/2026</v>
      </c>
      <c r="AW1534" s="209">
        <f>WEEKNUM(R1534)-WEEKNUM(EOMONTH(R1534,-1)+1)+1</f>
        <v>2</v>
      </c>
      <c r="AX1534" s="209">
        <f>IF(BB1534="S",IF(Q1534="1. Aceitou o programa",R1534-B1534,0),0)</f>
        <v>66</v>
      </c>
      <c r="AY1534" s="209">
        <f>IF(BB1534="S",IF(AND(S1534&lt;&gt;"",R1534&lt;&gt;""),S1534-R1534,0),0)</f>
        <v>0</v>
      </c>
      <c r="AZ1534" s="209">
        <f>IF(BB1534="S",IF(Q1534="1. Aceitou o programa",IF(OR(X1534="Não se Aplica",X1534=""),IF(OR(W1534="Não se Aplica",W1534=""),0,W1534-V1534),AVERAGE(X1534-W1534,W1534-V1534)),0),0)</f>
        <v>0</v>
      </c>
      <c r="BA1534" s="209">
        <f>IF(BB1534="S",IF(AND(Q1534="1. Aceitou o programa",AH1534="Realizada"),IFERROR(IF(AG1534="",0,AG1534-R1534),0),0),0)</f>
        <v>0</v>
      </c>
      <c r="BB1534" s="209" t="str">
        <f>_xlfn.XLOOKUP(U1534,'Lista Suspensa'!$AA$20:$AA$23,'Lista Suspensa'!$AB$20:$AB$23,"N/A")</f>
        <v>S</v>
      </c>
    </row>
    <row r="1535" spans="1:54" ht="12" customHeight="1">
      <c r="A1535" s="151" t="s">
        <v>54</v>
      </c>
      <c r="B1535" s="152">
        <v>46083</v>
      </c>
      <c r="C1535" s="153" t="s">
        <v>55</v>
      </c>
      <c r="D1535" s="153" t="s">
        <v>56</v>
      </c>
      <c r="E1535" s="244">
        <v>94850231</v>
      </c>
      <c r="F1535" s="144" t="s">
        <v>3313</v>
      </c>
      <c r="G1535" s="230"/>
      <c r="H1535" s="154">
        <v>30968</v>
      </c>
      <c r="I1535" s="153">
        <v>41</v>
      </c>
      <c r="J1535" s="148" t="s">
        <v>70</v>
      </c>
      <c r="K1535" s="153" t="s">
        <v>101</v>
      </c>
      <c r="L1535" s="153"/>
      <c r="M1535" s="153"/>
      <c r="N1535" s="153">
        <v>380</v>
      </c>
      <c r="O1535" s="155">
        <v>21964173600</v>
      </c>
      <c r="P1535" s="156" t="s">
        <v>60</v>
      </c>
      <c r="Q1535" s="157" t="s">
        <v>110</v>
      </c>
      <c r="R1535" s="158">
        <v>46149</v>
      </c>
      <c r="S1535" s="159"/>
      <c r="T1535" s="159" t="s">
        <v>62</v>
      </c>
      <c r="U1535" s="159" t="s">
        <v>111</v>
      </c>
      <c r="V1535" s="154">
        <v>46149</v>
      </c>
      <c r="W1535" s="154" t="s">
        <v>126</v>
      </c>
      <c r="X1535" s="154" t="s">
        <v>126</v>
      </c>
      <c r="Y1535" s="160"/>
      <c r="Z1535" s="160" t="s">
        <v>128</v>
      </c>
      <c r="AA1535" s="153">
        <v>75</v>
      </c>
      <c r="AB1535" s="153">
        <v>1.65</v>
      </c>
      <c r="AC1535" s="182">
        <f t="shared" si="48"/>
        <v>27.548209366391188</v>
      </c>
      <c r="AD1535" s="153" t="str">
        <f t="shared" si="49"/>
        <v>SOBREPESO</v>
      </c>
      <c r="AE1535" s="233" t="s">
        <v>947</v>
      </c>
      <c r="AF1535" s="153" t="s">
        <v>130</v>
      </c>
      <c r="AG1535" s="159"/>
      <c r="AH1535" s="153"/>
      <c r="AI1535" s="161"/>
      <c r="AJ1535" s="153"/>
      <c r="AK1535" s="153"/>
      <c r="AL1535" s="207" t="s">
        <v>136</v>
      </c>
      <c r="AM1535" s="207"/>
      <c r="AN1535" s="207"/>
      <c r="AO1535" s="207" t="str">
        <f ca="1">IF(R1535="","",IF(R1535&gt;TODAY(),"0 meses",DATEDIF(R1535,TODAY(),"m") &amp; " meses"))</f>
        <v>1 meses</v>
      </c>
      <c r="AP1535" s="147" t="s">
        <v>67</v>
      </c>
      <c r="AQ1535" s="147" t="s">
        <v>67</v>
      </c>
      <c r="AR1535" s="147"/>
      <c r="AS1535" s="209" t="s">
        <v>68</v>
      </c>
      <c r="AT1535" s="223" t="str">
        <f>MONTH(B1535)&amp;"/"&amp;YEAR(B1535)</f>
        <v>3/2026</v>
      </c>
      <c r="AU1535" s="223">
        <f>WEEKNUM(B1535)-WEEKNUM(EOMONTH(B1535,-1)+1)+1</f>
        <v>1</v>
      </c>
      <c r="AV1535" s="209" t="str">
        <f>MONTH(R1535)&amp;"/"&amp;YEAR(R1535)</f>
        <v>5/2026</v>
      </c>
      <c r="AW1535" s="209">
        <f>WEEKNUM(R1535)-WEEKNUM(EOMONTH(R1535,-1)+1)+1</f>
        <v>2</v>
      </c>
      <c r="AX1535" s="209">
        <f>IF(BB1535="S",IF(Q1535="1. Aceitou o programa",R1535-B1535,0),0)</f>
        <v>66</v>
      </c>
      <c r="AY1535" s="209">
        <f>IF(BB1535="S",IF(AND(S1535&lt;&gt;"",R1535&lt;&gt;""),S1535-R1535,0),0)</f>
        <v>0</v>
      </c>
      <c r="AZ1535" s="209">
        <f>IF(BB1535="S",IF(Q1535="1. Aceitou o programa",IF(OR(X1535="Não se Aplica",X1535=""),IF(OR(W1535="Não se Aplica",W1535=""),0,W1535-V1535),AVERAGE(X1535-W1535,W1535-V1535)),0),0)</f>
        <v>0</v>
      </c>
      <c r="BA1535" s="209">
        <f>IF(BB1535="S",IF(AND(Q1535="1. Aceitou o programa",AH1535="Realizada"),IFERROR(IF(AG1535="",0,AG1535-R1535),0),0),0)</f>
        <v>0</v>
      </c>
      <c r="BB1535" s="209" t="str">
        <f>_xlfn.XLOOKUP(U1535,'Lista Suspensa'!$AA$20:$AA$23,'Lista Suspensa'!$AB$20:$AB$23,"N/A")</f>
        <v>S</v>
      </c>
    </row>
    <row r="1536" spans="1:54" ht="12" customHeight="1">
      <c r="A1536" s="151" t="s">
        <v>54</v>
      </c>
      <c r="B1536" s="152">
        <v>46083</v>
      </c>
      <c r="C1536" s="153" t="s">
        <v>55</v>
      </c>
      <c r="D1536" s="153" t="s">
        <v>56</v>
      </c>
      <c r="E1536" s="244">
        <v>594029333</v>
      </c>
      <c r="F1536" s="144" t="s">
        <v>3314</v>
      </c>
      <c r="G1536" s="230"/>
      <c r="H1536" s="154">
        <v>22623</v>
      </c>
      <c r="I1536" s="153">
        <v>64</v>
      </c>
      <c r="J1536" s="148" t="s">
        <v>70</v>
      </c>
      <c r="K1536" s="153" t="s">
        <v>59</v>
      </c>
      <c r="L1536" s="153"/>
      <c r="M1536" s="153"/>
      <c r="N1536" s="153">
        <v>50</v>
      </c>
      <c r="O1536" s="155" t="s">
        <v>3315</v>
      </c>
      <c r="P1536" s="156" t="s">
        <v>60</v>
      </c>
      <c r="Q1536" s="157" t="s">
        <v>110</v>
      </c>
      <c r="R1536" s="158">
        <v>46149</v>
      </c>
      <c r="S1536" s="159"/>
      <c r="T1536" s="159" t="s">
        <v>62</v>
      </c>
      <c r="U1536" s="159" t="s">
        <v>111</v>
      </c>
      <c r="V1536" s="154">
        <v>46149</v>
      </c>
      <c r="W1536" s="154" t="s">
        <v>126</v>
      </c>
      <c r="X1536" s="154" t="s">
        <v>126</v>
      </c>
      <c r="Y1536" s="160" t="s">
        <v>3316</v>
      </c>
      <c r="Z1536" s="160" t="s">
        <v>409</v>
      </c>
      <c r="AA1536" s="153">
        <v>62</v>
      </c>
      <c r="AB1536" s="153">
        <v>1.52</v>
      </c>
      <c r="AC1536" s="182">
        <f t="shared" si="48"/>
        <v>26.835180055401661</v>
      </c>
      <c r="AD1536" s="153" t="str">
        <f t="shared" si="49"/>
        <v>SOBREPESO</v>
      </c>
      <c r="AE1536" s="233" t="s">
        <v>135</v>
      </c>
      <c r="AF1536" s="153" t="s">
        <v>130</v>
      </c>
      <c r="AG1536" s="159"/>
      <c r="AH1536" s="153"/>
      <c r="AI1536" s="161"/>
      <c r="AJ1536" s="153"/>
      <c r="AK1536" s="153"/>
      <c r="AL1536" s="207" t="s">
        <v>136</v>
      </c>
      <c r="AM1536" s="207"/>
      <c r="AN1536" s="207"/>
      <c r="AO1536" s="207" t="str">
        <f ca="1">IF(R1536="","",IF(R1536&gt;TODAY(),"0 meses",DATEDIF(R1536,TODAY(),"m") &amp; " meses"))</f>
        <v>1 meses</v>
      </c>
      <c r="AP1536" s="147" t="s">
        <v>67</v>
      </c>
      <c r="AQ1536" s="147" t="s">
        <v>67</v>
      </c>
      <c r="AR1536" s="147"/>
      <c r="AS1536" s="209" t="s">
        <v>68</v>
      </c>
      <c r="AT1536" s="223" t="str">
        <f>MONTH(B1536)&amp;"/"&amp;YEAR(B1536)</f>
        <v>3/2026</v>
      </c>
      <c r="AU1536" s="223">
        <f>WEEKNUM(B1536)-WEEKNUM(EOMONTH(B1536,-1)+1)+1</f>
        <v>1</v>
      </c>
      <c r="AV1536" s="209" t="str">
        <f>MONTH(R1536)&amp;"/"&amp;YEAR(R1536)</f>
        <v>5/2026</v>
      </c>
      <c r="AW1536" s="209">
        <f>WEEKNUM(R1536)-WEEKNUM(EOMONTH(R1536,-1)+1)+1</f>
        <v>2</v>
      </c>
      <c r="AX1536" s="209">
        <f>IF(BB1536="S",IF(Q1536="1. Aceitou o programa",R1536-B1536,0),0)</f>
        <v>66</v>
      </c>
      <c r="AY1536" s="209">
        <f>IF(BB1536="S",IF(AND(S1536&lt;&gt;"",R1536&lt;&gt;""),S1536-R1536,0),0)</f>
        <v>0</v>
      </c>
      <c r="AZ1536" s="209">
        <f>IF(BB1536="S",IF(Q1536="1. Aceitou o programa",IF(OR(X1536="Não se Aplica",X1536=""),IF(OR(W1536="Não se Aplica",W1536=""),0,W1536-V1536),AVERAGE(X1536-W1536,W1536-V1536)),0),0)</f>
        <v>0</v>
      </c>
      <c r="BA1536" s="209">
        <f>IF(BB1536="S",IF(AND(Q1536="1. Aceitou o programa",AH1536="Realizada"),IFERROR(IF(AG1536="",0,AG1536-R1536),0),0),0)</f>
        <v>0</v>
      </c>
      <c r="BB1536" s="209" t="str">
        <f>_xlfn.XLOOKUP(U1536,'Lista Suspensa'!$AA$20:$AA$23,'Lista Suspensa'!$AB$20:$AB$23,"N/A")</f>
        <v>S</v>
      </c>
    </row>
    <row r="1537" spans="1:54" ht="12" customHeight="1">
      <c r="A1537" s="151" t="s">
        <v>54</v>
      </c>
      <c r="B1537" s="152">
        <v>46083</v>
      </c>
      <c r="C1537" s="153" t="s">
        <v>55</v>
      </c>
      <c r="D1537" s="153" t="s">
        <v>56</v>
      </c>
      <c r="E1537" s="244">
        <v>450996832</v>
      </c>
      <c r="F1537" s="144" t="s">
        <v>3317</v>
      </c>
      <c r="G1537" s="230"/>
      <c r="H1537" s="154">
        <v>29905</v>
      </c>
      <c r="I1537" s="153">
        <v>44</v>
      </c>
      <c r="J1537" s="148" t="s">
        <v>70</v>
      </c>
      <c r="K1537" s="153" t="s">
        <v>59</v>
      </c>
      <c r="L1537" s="153"/>
      <c r="M1537" s="153"/>
      <c r="N1537" s="153">
        <v>200</v>
      </c>
      <c r="O1537" s="155" t="s">
        <v>3318</v>
      </c>
      <c r="P1537" s="156" t="s">
        <v>60</v>
      </c>
      <c r="Q1537" s="157" t="s">
        <v>110</v>
      </c>
      <c r="R1537" s="158">
        <v>46149</v>
      </c>
      <c r="S1537" s="159"/>
      <c r="T1537" s="159" t="s">
        <v>62</v>
      </c>
      <c r="U1537" s="159" t="s">
        <v>111</v>
      </c>
      <c r="V1537" s="154">
        <v>46149</v>
      </c>
      <c r="W1537" s="154" t="s">
        <v>126</v>
      </c>
      <c r="X1537" s="154" t="s">
        <v>126</v>
      </c>
      <c r="Y1537" s="160"/>
      <c r="Z1537" s="160" t="s">
        <v>128</v>
      </c>
      <c r="AA1537" s="153">
        <v>75</v>
      </c>
      <c r="AB1537" s="153">
        <v>1.52</v>
      </c>
      <c r="AC1537" s="182">
        <f t="shared" si="48"/>
        <v>32.461911357340718</v>
      </c>
      <c r="AD1537" s="153" t="str">
        <f t="shared" si="49"/>
        <v>OBESIDADE I</v>
      </c>
      <c r="AE1537" s="233" t="s">
        <v>135</v>
      </c>
      <c r="AF1537" s="153" t="s">
        <v>130</v>
      </c>
      <c r="AG1537" s="159"/>
      <c r="AH1537" s="153"/>
      <c r="AI1537" s="161"/>
      <c r="AJ1537" s="153"/>
      <c r="AK1537" s="153"/>
      <c r="AL1537" s="207" t="s">
        <v>136</v>
      </c>
      <c r="AM1537" s="207"/>
      <c r="AN1537" s="207"/>
      <c r="AO1537" s="207" t="str">
        <f ca="1">IF(R1537="","",IF(R1537&gt;TODAY(),"0 meses",DATEDIF(R1537,TODAY(),"m") &amp; " meses"))</f>
        <v>1 meses</v>
      </c>
      <c r="AP1537" s="147" t="s">
        <v>67</v>
      </c>
      <c r="AQ1537" s="147" t="s">
        <v>67</v>
      </c>
      <c r="AR1537" s="147"/>
      <c r="AS1537" s="209" t="s">
        <v>68</v>
      </c>
      <c r="AT1537" s="223" t="str">
        <f>MONTH(B1537)&amp;"/"&amp;YEAR(B1537)</f>
        <v>3/2026</v>
      </c>
      <c r="AU1537" s="223">
        <f>WEEKNUM(B1537)-WEEKNUM(EOMONTH(B1537,-1)+1)+1</f>
        <v>1</v>
      </c>
      <c r="AV1537" s="209" t="str">
        <f>MONTH(R1537)&amp;"/"&amp;YEAR(R1537)</f>
        <v>5/2026</v>
      </c>
      <c r="AW1537" s="209">
        <f>WEEKNUM(R1537)-WEEKNUM(EOMONTH(R1537,-1)+1)+1</f>
        <v>2</v>
      </c>
      <c r="AX1537" s="209">
        <f>IF(BB1537="S",IF(Q1537="1. Aceitou o programa",R1537-B1537,0),0)</f>
        <v>66</v>
      </c>
      <c r="AY1537" s="209">
        <f>IF(BB1537="S",IF(AND(S1537&lt;&gt;"",R1537&lt;&gt;""),S1537-R1537,0),0)</f>
        <v>0</v>
      </c>
      <c r="AZ1537" s="209">
        <f>IF(BB1537="S",IF(Q1537="1. Aceitou o programa",IF(OR(X1537="Não se Aplica",X1537=""),IF(OR(W1537="Não se Aplica",W1537=""),0,W1537-V1537),AVERAGE(X1537-W1537,W1537-V1537)),0),0)</f>
        <v>0</v>
      </c>
      <c r="BA1537" s="209">
        <f>IF(BB1537="S",IF(AND(Q1537="1. Aceitou o programa",AH1537="Realizada"),IFERROR(IF(AG1537="",0,AG1537-R1537),0),0),0)</f>
        <v>0</v>
      </c>
      <c r="BB1537" s="209" t="str">
        <f>_xlfn.XLOOKUP(U1537,'Lista Suspensa'!$AA$20:$AA$23,'Lista Suspensa'!$AB$20:$AB$23,"N/A")</f>
        <v>S</v>
      </c>
    </row>
    <row r="1538" spans="1:54" ht="12" customHeight="1">
      <c r="A1538" s="151" t="s">
        <v>54</v>
      </c>
      <c r="B1538" s="152">
        <v>46083</v>
      </c>
      <c r="C1538" s="153" t="s">
        <v>55</v>
      </c>
      <c r="D1538" s="153" t="s">
        <v>56</v>
      </c>
      <c r="E1538" s="244">
        <v>94329351</v>
      </c>
      <c r="F1538" s="144" t="s">
        <v>3319</v>
      </c>
      <c r="G1538" s="230"/>
      <c r="H1538" s="154">
        <v>31341</v>
      </c>
      <c r="I1538" s="153">
        <v>40</v>
      </c>
      <c r="J1538" s="148" t="s">
        <v>70</v>
      </c>
      <c r="K1538" s="153" t="s">
        <v>59</v>
      </c>
      <c r="L1538" s="153"/>
      <c r="M1538" s="153"/>
      <c r="N1538" s="153">
        <v>110</v>
      </c>
      <c r="O1538" s="155">
        <v>11962545876</v>
      </c>
      <c r="P1538" s="156" t="s">
        <v>60</v>
      </c>
      <c r="Q1538" s="157" t="s">
        <v>110</v>
      </c>
      <c r="R1538" s="158">
        <v>46149</v>
      </c>
      <c r="S1538" s="159"/>
      <c r="T1538" s="159" t="s">
        <v>62</v>
      </c>
      <c r="U1538" s="159" t="s">
        <v>111</v>
      </c>
      <c r="V1538" s="154">
        <v>46149</v>
      </c>
      <c r="W1538" s="154" t="s">
        <v>126</v>
      </c>
      <c r="X1538" s="154" t="s">
        <v>126</v>
      </c>
      <c r="Y1538" s="160"/>
      <c r="Z1538" s="160" t="s">
        <v>128</v>
      </c>
      <c r="AA1538" s="153">
        <v>108</v>
      </c>
      <c r="AB1538" s="153">
        <v>1.65</v>
      </c>
      <c r="AC1538" s="182">
        <f t="shared" ref="AC1538:AC1601" si="50">SUM(AA1538/(AB1538^2))</f>
        <v>39.669421487603309</v>
      </c>
      <c r="AD1538" s="153" t="str">
        <f t="shared" ref="AD1538:AD1601" si="51">IF(AC1538&lt;18.5,"ABAIXO DO PESO",
(IF(AC1538&lt;=24.9,"PESO NORMAL",
(IF(AC1538&lt;=29.9,"SOBREPESO",
(IF(AC1538&lt;=34.9,"OBESIDADE I",
(IF(AC1538&lt;=39.9,"OBESIDADE II",
(IF(AC1538&lt;=999,"OBESIDADE III","VAZIO")))))))))))</f>
        <v>OBESIDADE II</v>
      </c>
      <c r="AE1538" s="233" t="s">
        <v>1264</v>
      </c>
      <c r="AF1538" s="153" t="s">
        <v>130</v>
      </c>
      <c r="AG1538" s="159"/>
      <c r="AH1538" s="153"/>
      <c r="AI1538" s="161"/>
      <c r="AJ1538" s="153"/>
      <c r="AK1538" s="153"/>
      <c r="AL1538" s="207" t="s">
        <v>131</v>
      </c>
      <c r="AM1538" s="207"/>
      <c r="AN1538" s="207"/>
      <c r="AO1538" s="207" t="str">
        <f ca="1">IF(R1538="","",IF(R1538&gt;TODAY(),"0 meses",DATEDIF(R1538,TODAY(),"m") &amp; " meses"))</f>
        <v>1 meses</v>
      </c>
      <c r="AP1538" s="147" t="s">
        <v>67</v>
      </c>
      <c r="AQ1538" s="147" t="s">
        <v>67</v>
      </c>
      <c r="AR1538" s="147"/>
      <c r="AS1538" s="209" t="s">
        <v>68</v>
      </c>
      <c r="AT1538" s="223" t="str">
        <f>MONTH(B1538)&amp;"/"&amp;YEAR(B1538)</f>
        <v>3/2026</v>
      </c>
      <c r="AU1538" s="223">
        <f>WEEKNUM(B1538)-WEEKNUM(EOMONTH(B1538,-1)+1)+1</f>
        <v>1</v>
      </c>
      <c r="AV1538" s="209" t="str">
        <f>MONTH(R1538)&amp;"/"&amp;YEAR(R1538)</f>
        <v>5/2026</v>
      </c>
      <c r="AW1538" s="209">
        <f>WEEKNUM(R1538)-WEEKNUM(EOMONTH(R1538,-1)+1)+1</f>
        <v>2</v>
      </c>
      <c r="AX1538" s="209">
        <f>IF(BB1538="S",IF(Q1538="1. Aceitou o programa",R1538-B1538,0),0)</f>
        <v>66</v>
      </c>
      <c r="AY1538" s="209">
        <f>IF(BB1538="S",IF(AND(S1538&lt;&gt;"",R1538&lt;&gt;""),S1538-R1538,0),0)</f>
        <v>0</v>
      </c>
      <c r="AZ1538" s="209">
        <f>IF(BB1538="S",IF(Q1538="1. Aceitou o programa",IF(OR(X1538="Não se Aplica",X1538=""),IF(OR(W1538="Não se Aplica",W1538=""),0,W1538-V1538),AVERAGE(X1538-W1538,W1538-V1538)),0),0)</f>
        <v>0</v>
      </c>
      <c r="BA1538" s="209">
        <f>IF(BB1538="S",IF(AND(Q1538="1. Aceitou o programa",AH1538="Realizada"),IFERROR(IF(AG1538="",0,AG1538-R1538),0),0),0)</f>
        <v>0</v>
      </c>
      <c r="BB1538" s="209" t="str">
        <f>_xlfn.XLOOKUP(U1538,'Lista Suspensa'!$AA$20:$AA$23,'Lista Suspensa'!$AB$20:$AB$23,"N/A")</f>
        <v>S</v>
      </c>
    </row>
    <row r="1539" spans="1:54" ht="12" customHeight="1">
      <c r="A1539" s="151" t="s">
        <v>54</v>
      </c>
      <c r="B1539" s="152">
        <v>46083</v>
      </c>
      <c r="C1539" s="153" t="s">
        <v>55</v>
      </c>
      <c r="D1539" s="153" t="s">
        <v>56</v>
      </c>
      <c r="E1539" s="244">
        <v>94405491</v>
      </c>
      <c r="F1539" s="144" t="s">
        <v>3320</v>
      </c>
      <c r="G1539" s="230"/>
      <c r="H1539" s="154">
        <v>35804</v>
      </c>
      <c r="I1539" s="153">
        <v>28</v>
      </c>
      <c r="J1539" s="148" t="s">
        <v>70</v>
      </c>
      <c r="K1539" s="153"/>
      <c r="L1539" s="153"/>
      <c r="M1539" s="153"/>
      <c r="N1539" s="153">
        <v>60</v>
      </c>
      <c r="O1539" s="155">
        <v>11950248645</v>
      </c>
      <c r="P1539" s="156" t="s">
        <v>60</v>
      </c>
      <c r="Q1539" s="157" t="s">
        <v>110</v>
      </c>
      <c r="R1539" s="158">
        <v>46149</v>
      </c>
      <c r="S1539" s="159"/>
      <c r="T1539" s="159" t="s">
        <v>62</v>
      </c>
      <c r="U1539" s="159" t="s">
        <v>111</v>
      </c>
      <c r="V1539" s="154">
        <v>46149</v>
      </c>
      <c r="W1539" s="154" t="s">
        <v>126</v>
      </c>
      <c r="X1539" s="154" t="s">
        <v>126</v>
      </c>
      <c r="Y1539" s="160"/>
      <c r="Z1539" s="160" t="s">
        <v>128</v>
      </c>
      <c r="AA1539" s="153">
        <v>160</v>
      </c>
      <c r="AB1539" s="153">
        <v>1.6</v>
      </c>
      <c r="AC1539" s="182">
        <f t="shared" si="50"/>
        <v>62.499999999999986</v>
      </c>
      <c r="AD1539" s="153" t="str">
        <f t="shared" si="51"/>
        <v>OBESIDADE III</v>
      </c>
      <c r="AE1539" s="233" t="s">
        <v>225</v>
      </c>
      <c r="AF1539" s="153" t="s">
        <v>130</v>
      </c>
      <c r="AG1539" s="159"/>
      <c r="AH1539" s="153"/>
      <c r="AI1539" s="161"/>
      <c r="AJ1539" s="153"/>
      <c r="AK1539" s="153"/>
      <c r="AL1539" s="207" t="s">
        <v>143</v>
      </c>
      <c r="AM1539" s="207"/>
      <c r="AN1539" s="207"/>
      <c r="AO1539" s="207" t="str">
        <f ca="1">IF(R1539="","",IF(R1539&gt;TODAY(),"0 meses",DATEDIF(R1539,TODAY(),"m") &amp; " meses"))</f>
        <v>1 meses</v>
      </c>
      <c r="AP1539" s="147" t="s">
        <v>67</v>
      </c>
      <c r="AQ1539" s="147" t="s">
        <v>67</v>
      </c>
      <c r="AR1539" s="147"/>
      <c r="AS1539" s="209" t="s">
        <v>68</v>
      </c>
      <c r="AT1539" s="223" t="str">
        <f>MONTH(B1539)&amp;"/"&amp;YEAR(B1539)</f>
        <v>3/2026</v>
      </c>
      <c r="AU1539" s="223">
        <f>WEEKNUM(B1539)-WEEKNUM(EOMONTH(B1539,-1)+1)+1</f>
        <v>1</v>
      </c>
      <c r="AV1539" s="209" t="str">
        <f>MONTH(R1539)&amp;"/"&amp;YEAR(R1539)</f>
        <v>5/2026</v>
      </c>
      <c r="AW1539" s="209">
        <f>WEEKNUM(R1539)-WEEKNUM(EOMONTH(R1539,-1)+1)+1</f>
        <v>2</v>
      </c>
      <c r="AX1539" s="209">
        <f>IF(BB1539="S",IF(Q1539="1. Aceitou o programa",R1539-B1539,0),0)</f>
        <v>66</v>
      </c>
      <c r="AY1539" s="209">
        <f>IF(BB1539="S",IF(AND(S1539&lt;&gt;"",R1539&lt;&gt;""),S1539-R1539,0),0)</f>
        <v>0</v>
      </c>
      <c r="AZ1539" s="209">
        <f>IF(BB1539="S",IF(Q1539="1. Aceitou o programa",IF(OR(X1539="Não se Aplica",X1539=""),IF(OR(W1539="Não se Aplica",W1539=""),0,W1539-V1539),AVERAGE(X1539-W1539,W1539-V1539)),0),0)</f>
        <v>0</v>
      </c>
      <c r="BA1539" s="209">
        <f>IF(BB1539="S",IF(AND(Q1539="1. Aceitou o programa",AH1539="Realizada"),IFERROR(IF(AG1539="",0,AG1539-R1539),0),0),0)</f>
        <v>0</v>
      </c>
      <c r="BB1539" s="209" t="str">
        <f>_xlfn.XLOOKUP(U1539,'Lista Suspensa'!$AA$20:$AA$23,'Lista Suspensa'!$AB$20:$AB$23,"N/A")</f>
        <v>S</v>
      </c>
    </row>
    <row r="1540" spans="1:54" ht="12" customHeight="1">
      <c r="A1540" s="151" t="s">
        <v>54</v>
      </c>
      <c r="B1540" s="152">
        <v>46083</v>
      </c>
      <c r="C1540" s="153" t="s">
        <v>55</v>
      </c>
      <c r="D1540" s="153" t="s">
        <v>56</v>
      </c>
      <c r="E1540" s="244">
        <v>92684736</v>
      </c>
      <c r="F1540" s="144" t="s">
        <v>3321</v>
      </c>
      <c r="G1540" s="230"/>
      <c r="H1540" s="154">
        <v>37410</v>
      </c>
      <c r="I1540" s="153">
        <v>23</v>
      </c>
      <c r="J1540" s="148" t="s">
        <v>70</v>
      </c>
      <c r="K1540" s="153"/>
      <c r="L1540" s="153"/>
      <c r="M1540" s="153"/>
      <c r="N1540" s="153">
        <v>120</v>
      </c>
      <c r="O1540" s="155" t="s">
        <v>3322</v>
      </c>
      <c r="P1540" s="156" t="s">
        <v>60</v>
      </c>
      <c r="Q1540" s="157" t="s">
        <v>110</v>
      </c>
      <c r="R1540" s="158">
        <v>46149</v>
      </c>
      <c r="S1540" s="159"/>
      <c r="T1540" s="159" t="s">
        <v>62</v>
      </c>
      <c r="U1540" s="159" t="s">
        <v>111</v>
      </c>
      <c r="V1540" s="154">
        <v>46149</v>
      </c>
      <c r="W1540" s="154" t="s">
        <v>126</v>
      </c>
      <c r="X1540" s="154" t="s">
        <v>126</v>
      </c>
      <c r="Y1540" s="160"/>
      <c r="Z1540" s="160" t="s">
        <v>128</v>
      </c>
      <c r="AA1540" s="153">
        <v>93</v>
      </c>
      <c r="AB1540" s="153">
        <v>1.69</v>
      </c>
      <c r="AC1540" s="182">
        <f t="shared" si="50"/>
        <v>32.561885088057146</v>
      </c>
      <c r="AD1540" s="153" t="str">
        <f t="shared" si="51"/>
        <v>OBESIDADE I</v>
      </c>
      <c r="AE1540" s="233" t="s">
        <v>135</v>
      </c>
      <c r="AF1540" s="153" t="s">
        <v>130</v>
      </c>
      <c r="AG1540" s="159"/>
      <c r="AH1540" s="153"/>
      <c r="AI1540" s="161"/>
      <c r="AJ1540" s="153"/>
      <c r="AK1540" s="153"/>
      <c r="AL1540" s="207" t="s">
        <v>131</v>
      </c>
      <c r="AM1540" s="207"/>
      <c r="AN1540" s="207"/>
      <c r="AO1540" s="207" t="str">
        <f ca="1">IF(R1540="","",IF(R1540&gt;TODAY(),"0 meses",DATEDIF(R1540,TODAY(),"m") &amp; " meses"))</f>
        <v>1 meses</v>
      </c>
      <c r="AP1540" s="147" t="s">
        <v>67</v>
      </c>
      <c r="AQ1540" s="147" t="s">
        <v>67</v>
      </c>
      <c r="AR1540" s="147"/>
      <c r="AS1540" s="209" t="s">
        <v>68</v>
      </c>
      <c r="AT1540" s="223" t="str">
        <f>MONTH(B1540)&amp;"/"&amp;YEAR(B1540)</f>
        <v>3/2026</v>
      </c>
      <c r="AU1540" s="223">
        <f>WEEKNUM(B1540)-WEEKNUM(EOMONTH(B1540,-1)+1)+1</f>
        <v>1</v>
      </c>
      <c r="AV1540" s="209" t="str">
        <f>MONTH(R1540)&amp;"/"&amp;YEAR(R1540)</f>
        <v>5/2026</v>
      </c>
      <c r="AW1540" s="209">
        <f>WEEKNUM(R1540)-WEEKNUM(EOMONTH(R1540,-1)+1)+1</f>
        <v>2</v>
      </c>
      <c r="AX1540" s="209">
        <f>IF(BB1540="S",IF(Q1540="1. Aceitou o programa",R1540-B1540,0),0)</f>
        <v>66</v>
      </c>
      <c r="AY1540" s="209">
        <f>IF(BB1540="S",IF(AND(S1540&lt;&gt;"",R1540&lt;&gt;""),S1540-R1540,0),0)</f>
        <v>0</v>
      </c>
      <c r="AZ1540" s="209">
        <f>IF(BB1540="S",IF(Q1540="1. Aceitou o programa",IF(OR(X1540="Não se Aplica",X1540=""),IF(OR(W1540="Não se Aplica",W1540=""),0,W1540-V1540),AVERAGE(X1540-W1540,W1540-V1540)),0),0)</f>
        <v>0</v>
      </c>
      <c r="BA1540" s="209">
        <f>IF(BB1540="S",IF(AND(Q1540="1. Aceitou o programa",AH1540="Realizada"),IFERROR(IF(AG1540="",0,AG1540-R1540),0),0),0)</f>
        <v>0</v>
      </c>
      <c r="BB1540" s="209" t="str">
        <f>_xlfn.XLOOKUP(U1540,'Lista Suspensa'!$AA$20:$AA$23,'Lista Suspensa'!$AB$20:$AB$23,"N/A")</f>
        <v>S</v>
      </c>
    </row>
    <row r="1541" spans="1:54" ht="12" customHeight="1">
      <c r="A1541" s="151" t="s">
        <v>54</v>
      </c>
      <c r="B1541" s="152">
        <v>46112</v>
      </c>
      <c r="C1541" s="153" t="s">
        <v>55</v>
      </c>
      <c r="D1541" s="153" t="s">
        <v>56</v>
      </c>
      <c r="E1541" s="244">
        <v>89453016</v>
      </c>
      <c r="F1541" s="144" t="s">
        <v>3323</v>
      </c>
      <c r="G1541" s="230"/>
      <c r="H1541" s="154">
        <v>23351</v>
      </c>
      <c r="I1541" s="153">
        <v>62</v>
      </c>
      <c r="J1541" s="148" t="s">
        <v>70</v>
      </c>
      <c r="K1541" s="153" t="s">
        <v>59</v>
      </c>
      <c r="L1541" s="153"/>
      <c r="M1541" s="153"/>
      <c r="N1541" s="153"/>
      <c r="O1541" s="155">
        <v>11995653451</v>
      </c>
      <c r="P1541" s="156" t="s">
        <v>60</v>
      </c>
      <c r="Q1541" s="157" t="s">
        <v>110</v>
      </c>
      <c r="R1541" s="158">
        <v>46149</v>
      </c>
      <c r="S1541" s="159"/>
      <c r="T1541" s="159" t="s">
        <v>62</v>
      </c>
      <c r="U1541" s="159" t="s">
        <v>111</v>
      </c>
      <c r="V1541" s="154">
        <v>46149</v>
      </c>
      <c r="W1541" s="154" t="s">
        <v>126</v>
      </c>
      <c r="X1541" s="154" t="s">
        <v>126</v>
      </c>
      <c r="Y1541" s="160"/>
      <c r="Z1541" s="160" t="s">
        <v>128</v>
      </c>
      <c r="AA1541" s="153">
        <v>100</v>
      </c>
      <c r="AB1541" s="153">
        <v>1.7</v>
      </c>
      <c r="AC1541" s="182">
        <f t="shared" si="50"/>
        <v>34.602076124567475</v>
      </c>
      <c r="AD1541" s="153" t="str">
        <f t="shared" si="51"/>
        <v>OBESIDADE I</v>
      </c>
      <c r="AE1541" s="233" t="s">
        <v>225</v>
      </c>
      <c r="AF1541" s="153"/>
      <c r="AG1541" s="159"/>
      <c r="AH1541" s="153"/>
      <c r="AI1541" s="161"/>
      <c r="AJ1541" s="153"/>
      <c r="AK1541" s="153"/>
      <c r="AL1541" s="207" t="s">
        <v>131</v>
      </c>
      <c r="AM1541" s="207"/>
      <c r="AN1541" s="207"/>
      <c r="AO1541" s="207" t="str">
        <f ca="1">IF(R1541="","",IF(R1541&gt;TODAY(),"0 meses",DATEDIF(R1541,TODAY(),"m") &amp; " meses"))</f>
        <v>1 meses</v>
      </c>
      <c r="AP1541" s="147" t="s">
        <v>67</v>
      </c>
      <c r="AQ1541" s="147" t="s">
        <v>67</v>
      </c>
      <c r="AR1541" s="147"/>
      <c r="AS1541" s="209" t="s">
        <v>68</v>
      </c>
      <c r="AT1541" s="223" t="str">
        <f>MONTH(B1541)&amp;"/"&amp;YEAR(B1541)</f>
        <v>3/2026</v>
      </c>
      <c r="AU1541" s="223">
        <f>WEEKNUM(B1541)-WEEKNUM(EOMONTH(B1541,-1)+1)+1</f>
        <v>5</v>
      </c>
      <c r="AV1541" s="209" t="str">
        <f>MONTH(R1541)&amp;"/"&amp;YEAR(R1541)</f>
        <v>5/2026</v>
      </c>
      <c r="AW1541" s="209">
        <f>WEEKNUM(R1541)-WEEKNUM(EOMONTH(R1541,-1)+1)+1</f>
        <v>2</v>
      </c>
      <c r="AX1541" s="209">
        <f>IF(BB1541="S",IF(Q1541="1. Aceitou o programa",R1541-B1541,0),0)</f>
        <v>37</v>
      </c>
      <c r="AY1541" s="209">
        <f>IF(BB1541="S",IF(AND(S1541&lt;&gt;"",R1541&lt;&gt;""),S1541-R1541,0),0)</f>
        <v>0</v>
      </c>
      <c r="AZ1541" s="209">
        <f>IF(BB1541="S",IF(Q1541="1. Aceitou o programa",IF(OR(X1541="Não se Aplica",X1541=""),IF(OR(W1541="Não se Aplica",W1541=""),0,W1541-V1541),AVERAGE(X1541-W1541,W1541-V1541)),0),0)</f>
        <v>0</v>
      </c>
      <c r="BA1541" s="209">
        <f>IF(BB1541="S",IF(AND(Q1541="1. Aceitou o programa",AH1541="Realizada"),IFERROR(IF(AG1541="",0,AG1541-R1541),0),0),0)</f>
        <v>0</v>
      </c>
      <c r="BB1541" s="209" t="str">
        <f>_xlfn.XLOOKUP(U1541,'Lista Suspensa'!$AA$20:$AA$23,'Lista Suspensa'!$AB$20:$AB$23,"N/A")</f>
        <v>S</v>
      </c>
    </row>
    <row r="1542" spans="1:54" ht="12" customHeight="1">
      <c r="A1542" s="151" t="s">
        <v>54</v>
      </c>
      <c r="B1542" s="152">
        <v>46112</v>
      </c>
      <c r="C1542" s="153" t="s">
        <v>55</v>
      </c>
      <c r="D1542" s="153" t="s">
        <v>56</v>
      </c>
      <c r="E1542" s="244">
        <v>89243301</v>
      </c>
      <c r="F1542" s="144" t="s">
        <v>3324</v>
      </c>
      <c r="G1542" s="230"/>
      <c r="H1542" s="154">
        <v>25441</v>
      </c>
      <c r="I1542" s="153">
        <v>56</v>
      </c>
      <c r="J1542" s="148" t="s">
        <v>70</v>
      </c>
      <c r="K1542" s="153" t="s">
        <v>59</v>
      </c>
      <c r="L1542" s="153"/>
      <c r="M1542" s="153"/>
      <c r="N1542" s="153"/>
      <c r="O1542" s="155">
        <v>11981828410</v>
      </c>
      <c r="P1542" s="156" t="s">
        <v>60</v>
      </c>
      <c r="Q1542" s="157" t="s">
        <v>110</v>
      </c>
      <c r="R1542" s="158">
        <v>46149</v>
      </c>
      <c r="S1542" s="159"/>
      <c r="T1542" s="159" t="s">
        <v>62</v>
      </c>
      <c r="U1542" s="159" t="s">
        <v>111</v>
      </c>
      <c r="V1542" s="154">
        <v>46149</v>
      </c>
      <c r="W1542" s="154" t="s">
        <v>126</v>
      </c>
      <c r="X1542" s="154" t="s">
        <v>126</v>
      </c>
      <c r="Y1542" s="160"/>
      <c r="Z1542" s="160" t="s">
        <v>128</v>
      </c>
      <c r="AA1542" s="153">
        <v>103</v>
      </c>
      <c r="AB1542" s="153">
        <v>1.57</v>
      </c>
      <c r="AC1542" s="182">
        <f t="shared" si="50"/>
        <v>41.786685058217373</v>
      </c>
      <c r="AD1542" s="153" t="str">
        <f t="shared" si="51"/>
        <v>OBESIDADE III</v>
      </c>
      <c r="AE1542" s="233" t="s">
        <v>1264</v>
      </c>
      <c r="AF1542" s="153"/>
      <c r="AG1542" s="159"/>
      <c r="AH1542" s="153"/>
      <c r="AI1542" s="161"/>
      <c r="AJ1542" s="153"/>
      <c r="AK1542" s="153"/>
      <c r="AL1542" s="207" t="s">
        <v>131</v>
      </c>
      <c r="AM1542" s="207"/>
      <c r="AN1542" s="207"/>
      <c r="AO1542" s="207" t="str">
        <f ca="1">IF(R1542="","",IF(R1542&gt;TODAY(),"0 meses",DATEDIF(R1542,TODAY(),"m") &amp; " meses"))</f>
        <v>1 meses</v>
      </c>
      <c r="AP1542" s="147" t="s">
        <v>67</v>
      </c>
      <c r="AQ1542" s="147" t="s">
        <v>67</v>
      </c>
      <c r="AR1542" s="147"/>
      <c r="AS1542" s="209" t="s">
        <v>68</v>
      </c>
      <c r="AT1542" s="223" t="str">
        <f>MONTH(B1542)&amp;"/"&amp;YEAR(B1542)</f>
        <v>3/2026</v>
      </c>
      <c r="AU1542" s="223">
        <f>WEEKNUM(B1542)-WEEKNUM(EOMONTH(B1542,-1)+1)+1</f>
        <v>5</v>
      </c>
      <c r="AV1542" s="209" t="str">
        <f>MONTH(R1542)&amp;"/"&amp;YEAR(R1542)</f>
        <v>5/2026</v>
      </c>
      <c r="AW1542" s="209">
        <f>WEEKNUM(R1542)-WEEKNUM(EOMONTH(R1542,-1)+1)+1</f>
        <v>2</v>
      </c>
      <c r="AX1542" s="209">
        <f>IF(BB1542="S",IF(Q1542="1. Aceitou o programa",R1542-B1542,0),0)</f>
        <v>37</v>
      </c>
      <c r="AY1542" s="209">
        <f>IF(BB1542="S",IF(AND(S1542&lt;&gt;"",R1542&lt;&gt;""),S1542-R1542,0),0)</f>
        <v>0</v>
      </c>
      <c r="AZ1542" s="209">
        <f>IF(BB1542="S",IF(Q1542="1. Aceitou o programa",IF(OR(X1542="Não se Aplica",X1542=""),IF(OR(W1542="Não se Aplica",W1542=""),0,W1542-V1542),AVERAGE(X1542-W1542,W1542-V1542)),0),0)</f>
        <v>0</v>
      </c>
      <c r="BA1542" s="209">
        <f>IF(BB1542="S",IF(AND(Q1542="1. Aceitou o programa",AH1542="Realizada"),IFERROR(IF(AG1542="",0,AG1542-R1542),0),0),0)</f>
        <v>0</v>
      </c>
      <c r="BB1542" s="209" t="str">
        <f>_xlfn.XLOOKUP(U1542,'Lista Suspensa'!$AA$20:$AA$23,'Lista Suspensa'!$AB$20:$AB$23,"N/A")</f>
        <v>S</v>
      </c>
    </row>
    <row r="1543" spans="1:54" ht="12" customHeight="1">
      <c r="A1543" s="151" t="s">
        <v>54</v>
      </c>
      <c r="B1543" s="152">
        <v>46112</v>
      </c>
      <c r="C1543" s="153" t="s">
        <v>55</v>
      </c>
      <c r="D1543" s="153" t="s">
        <v>56</v>
      </c>
      <c r="E1543" s="244">
        <v>82204059</v>
      </c>
      <c r="F1543" s="144" t="s">
        <v>3325</v>
      </c>
      <c r="G1543" s="230"/>
      <c r="H1543" s="154">
        <v>26333</v>
      </c>
      <c r="I1543" s="153">
        <v>54</v>
      </c>
      <c r="J1543" s="148" t="s">
        <v>58</v>
      </c>
      <c r="K1543" s="153" t="s">
        <v>59</v>
      </c>
      <c r="L1543" s="153"/>
      <c r="M1543" s="153"/>
      <c r="N1543" s="153"/>
      <c r="O1543" s="155">
        <v>11992564664</v>
      </c>
      <c r="P1543" s="156" t="s">
        <v>60</v>
      </c>
      <c r="Q1543" s="157" t="s">
        <v>110</v>
      </c>
      <c r="R1543" s="158">
        <v>46149</v>
      </c>
      <c r="S1543" s="159"/>
      <c r="T1543" s="159" t="s">
        <v>62</v>
      </c>
      <c r="U1543" s="159" t="s">
        <v>111</v>
      </c>
      <c r="V1543" s="154">
        <v>46149</v>
      </c>
      <c r="W1543" s="154" t="s">
        <v>126</v>
      </c>
      <c r="X1543" s="154" t="s">
        <v>126</v>
      </c>
      <c r="Y1543" s="160"/>
      <c r="Z1543" s="160" t="s">
        <v>128</v>
      </c>
      <c r="AA1543" s="153">
        <v>90</v>
      </c>
      <c r="AB1543" s="153">
        <v>1.65</v>
      </c>
      <c r="AC1543" s="182">
        <f t="shared" si="50"/>
        <v>33.057851239669425</v>
      </c>
      <c r="AD1543" s="153" t="str">
        <f t="shared" si="51"/>
        <v>OBESIDADE I</v>
      </c>
      <c r="AE1543" s="233" t="s">
        <v>1264</v>
      </c>
      <c r="AF1543" s="153" t="s">
        <v>130</v>
      </c>
      <c r="AG1543" s="159"/>
      <c r="AH1543" s="153"/>
      <c r="AI1543" s="161"/>
      <c r="AJ1543" s="153"/>
      <c r="AK1543" s="153"/>
      <c r="AL1543" s="207" t="s">
        <v>131</v>
      </c>
      <c r="AM1543" s="207"/>
      <c r="AN1543" s="207"/>
      <c r="AO1543" s="207" t="str">
        <f ca="1">IF(R1543="","",IF(R1543&gt;TODAY(),"0 meses",DATEDIF(R1543,TODAY(),"m") &amp; " meses"))</f>
        <v>1 meses</v>
      </c>
      <c r="AP1543" s="147" t="s">
        <v>67</v>
      </c>
      <c r="AQ1543" s="147" t="s">
        <v>67</v>
      </c>
      <c r="AR1543" s="147"/>
      <c r="AS1543" s="209" t="s">
        <v>68</v>
      </c>
      <c r="AT1543" s="223" t="str">
        <f>MONTH(B1543)&amp;"/"&amp;YEAR(B1543)</f>
        <v>3/2026</v>
      </c>
      <c r="AU1543" s="223">
        <f>WEEKNUM(B1543)-WEEKNUM(EOMONTH(B1543,-1)+1)+1</f>
        <v>5</v>
      </c>
      <c r="AV1543" s="209" t="str">
        <f>MONTH(R1543)&amp;"/"&amp;YEAR(R1543)</f>
        <v>5/2026</v>
      </c>
      <c r="AW1543" s="209">
        <f>WEEKNUM(R1543)-WEEKNUM(EOMONTH(R1543,-1)+1)+1</f>
        <v>2</v>
      </c>
      <c r="AX1543" s="209">
        <f>IF(BB1543="S",IF(Q1543="1. Aceitou o programa",R1543-B1543,0),0)</f>
        <v>37</v>
      </c>
      <c r="AY1543" s="209">
        <f>IF(BB1543="S",IF(AND(S1543&lt;&gt;"",R1543&lt;&gt;""),S1543-R1543,0),0)</f>
        <v>0</v>
      </c>
      <c r="AZ1543" s="209">
        <f>IF(BB1543="S",IF(Q1543="1. Aceitou o programa",IF(OR(X1543="Não se Aplica",X1543=""),IF(OR(W1543="Não se Aplica",W1543=""),0,W1543-V1543),AVERAGE(X1543-W1543,W1543-V1543)),0),0)</f>
        <v>0</v>
      </c>
      <c r="BA1543" s="209">
        <f>IF(BB1543="S",IF(AND(Q1543="1. Aceitou o programa",AH1543="Realizada"),IFERROR(IF(AG1543="",0,AG1543-R1543),0),0),0)</f>
        <v>0</v>
      </c>
      <c r="BB1543" s="209" t="str">
        <f>_xlfn.XLOOKUP(U1543,'Lista Suspensa'!$AA$20:$AA$23,'Lista Suspensa'!$AB$20:$AB$23,"N/A")</f>
        <v>S</v>
      </c>
    </row>
    <row r="1544" spans="1:54" ht="12" customHeight="1">
      <c r="A1544" s="151" t="s">
        <v>54</v>
      </c>
      <c r="B1544" s="152">
        <v>46112</v>
      </c>
      <c r="C1544" s="153" t="s">
        <v>55</v>
      </c>
      <c r="D1544" s="153" t="s">
        <v>56</v>
      </c>
      <c r="E1544" s="244">
        <v>86184672</v>
      </c>
      <c r="F1544" s="144" t="s">
        <v>3326</v>
      </c>
      <c r="G1544" s="230"/>
      <c r="H1544" s="154">
        <v>27146</v>
      </c>
      <c r="I1544" s="153">
        <v>52</v>
      </c>
      <c r="J1544" s="148" t="s">
        <v>70</v>
      </c>
      <c r="K1544" s="153" t="s">
        <v>59</v>
      </c>
      <c r="L1544" s="153"/>
      <c r="M1544" s="153"/>
      <c r="N1544" s="153"/>
      <c r="O1544" s="155">
        <v>11961162169</v>
      </c>
      <c r="P1544" s="156" t="s">
        <v>60</v>
      </c>
      <c r="Q1544" s="157" t="s">
        <v>110</v>
      </c>
      <c r="R1544" s="158">
        <v>46149</v>
      </c>
      <c r="S1544" s="159"/>
      <c r="T1544" s="159" t="s">
        <v>62</v>
      </c>
      <c r="U1544" s="159" t="s">
        <v>111</v>
      </c>
      <c r="V1544" s="154">
        <v>46149</v>
      </c>
      <c r="W1544" s="154" t="s">
        <v>126</v>
      </c>
      <c r="X1544" s="154" t="s">
        <v>126</v>
      </c>
      <c r="Y1544" s="160" t="s">
        <v>3187</v>
      </c>
      <c r="Z1544" s="160" t="s">
        <v>128</v>
      </c>
      <c r="AA1544" s="153">
        <v>103</v>
      </c>
      <c r="AB1544" s="153">
        <v>1.59</v>
      </c>
      <c r="AC1544" s="182">
        <f t="shared" si="50"/>
        <v>40.742059253985204</v>
      </c>
      <c r="AD1544" s="153" t="str">
        <f t="shared" si="51"/>
        <v>OBESIDADE III</v>
      </c>
      <c r="AE1544" s="233" t="s">
        <v>66</v>
      </c>
      <c r="AF1544" s="153" t="s">
        <v>130</v>
      </c>
      <c r="AG1544" s="159"/>
      <c r="AH1544" s="153"/>
      <c r="AI1544" s="161"/>
      <c r="AJ1544" s="153"/>
      <c r="AK1544" s="153"/>
      <c r="AL1544" s="207" t="s">
        <v>131</v>
      </c>
      <c r="AM1544" s="207"/>
      <c r="AN1544" s="207"/>
      <c r="AO1544" s="207" t="str">
        <f ca="1">IF(R1544="","",IF(R1544&gt;TODAY(),"0 meses",DATEDIF(R1544,TODAY(),"m") &amp; " meses"))</f>
        <v>1 meses</v>
      </c>
      <c r="AP1544" s="147" t="s">
        <v>67</v>
      </c>
      <c r="AQ1544" s="147" t="s">
        <v>67</v>
      </c>
      <c r="AR1544" s="147"/>
      <c r="AS1544" s="209" t="s">
        <v>68</v>
      </c>
      <c r="AT1544" s="223" t="str">
        <f>MONTH(B1544)&amp;"/"&amp;YEAR(B1544)</f>
        <v>3/2026</v>
      </c>
      <c r="AU1544" s="223">
        <f>WEEKNUM(B1544)-WEEKNUM(EOMONTH(B1544,-1)+1)+1</f>
        <v>5</v>
      </c>
      <c r="AV1544" s="209" t="str">
        <f>MONTH(R1544)&amp;"/"&amp;YEAR(R1544)</f>
        <v>5/2026</v>
      </c>
      <c r="AW1544" s="209">
        <f>WEEKNUM(R1544)-WEEKNUM(EOMONTH(R1544,-1)+1)+1</f>
        <v>2</v>
      </c>
      <c r="AX1544" s="209">
        <f>IF(BB1544="S",IF(Q1544="1. Aceitou o programa",R1544-B1544,0),0)</f>
        <v>37</v>
      </c>
      <c r="AY1544" s="209">
        <f>IF(BB1544="S",IF(AND(S1544&lt;&gt;"",R1544&lt;&gt;""),S1544-R1544,0),0)</f>
        <v>0</v>
      </c>
      <c r="AZ1544" s="209">
        <f>IF(BB1544="S",IF(Q1544="1. Aceitou o programa",IF(OR(X1544="Não se Aplica",X1544=""),IF(OR(W1544="Não se Aplica",W1544=""),0,W1544-V1544),AVERAGE(X1544-W1544,W1544-V1544)),0),0)</f>
        <v>0</v>
      </c>
      <c r="BA1544" s="209">
        <f>IF(BB1544="S",IF(AND(Q1544="1. Aceitou o programa",AH1544="Realizada"),IFERROR(IF(AG1544="",0,AG1544-R1544),0),0),0)</f>
        <v>0</v>
      </c>
      <c r="BB1544" s="209" t="str">
        <f>_xlfn.XLOOKUP(U1544,'Lista Suspensa'!$AA$20:$AA$23,'Lista Suspensa'!$AB$20:$AB$23,"N/A")</f>
        <v>S</v>
      </c>
    </row>
    <row r="1545" spans="1:54" ht="12" customHeight="1">
      <c r="A1545" s="151" t="s">
        <v>54</v>
      </c>
      <c r="B1545" s="152">
        <v>46112</v>
      </c>
      <c r="C1545" s="153" t="s">
        <v>55</v>
      </c>
      <c r="D1545" s="153" t="s">
        <v>56</v>
      </c>
      <c r="E1545" s="244">
        <v>92642757</v>
      </c>
      <c r="F1545" s="144" t="s">
        <v>3327</v>
      </c>
      <c r="G1545" s="230"/>
      <c r="H1545" s="154">
        <v>27927</v>
      </c>
      <c r="I1545" s="153">
        <v>49</v>
      </c>
      <c r="J1545" s="148" t="s">
        <v>70</v>
      </c>
      <c r="K1545" s="153" t="s">
        <v>59</v>
      </c>
      <c r="L1545" s="153"/>
      <c r="M1545" s="153"/>
      <c r="N1545" s="153"/>
      <c r="O1545" s="155">
        <v>11966719385</v>
      </c>
      <c r="P1545" s="156" t="s">
        <v>60</v>
      </c>
      <c r="Q1545" s="157" t="s">
        <v>110</v>
      </c>
      <c r="R1545" s="158">
        <v>46149</v>
      </c>
      <c r="S1545" s="159"/>
      <c r="T1545" s="159" t="s">
        <v>62</v>
      </c>
      <c r="U1545" s="159" t="s">
        <v>111</v>
      </c>
      <c r="V1545" s="154">
        <v>46149</v>
      </c>
      <c r="W1545" s="154" t="s">
        <v>126</v>
      </c>
      <c r="X1545" s="154" t="s">
        <v>126</v>
      </c>
      <c r="Y1545" s="160"/>
      <c r="Z1545" s="160" t="s">
        <v>128</v>
      </c>
      <c r="AA1545" s="153">
        <v>128</v>
      </c>
      <c r="AB1545" s="153">
        <v>1.74</v>
      </c>
      <c r="AC1545" s="182">
        <f t="shared" si="50"/>
        <v>42.277711718853219</v>
      </c>
      <c r="AD1545" s="153" t="str">
        <f t="shared" si="51"/>
        <v>OBESIDADE III</v>
      </c>
      <c r="AE1545" s="233" t="s">
        <v>2811</v>
      </c>
      <c r="AF1545" s="153"/>
      <c r="AG1545" s="159"/>
      <c r="AH1545" s="153"/>
      <c r="AI1545" s="161"/>
      <c r="AJ1545" s="153"/>
      <c r="AK1545" s="153"/>
      <c r="AL1545" s="207" t="s">
        <v>131</v>
      </c>
      <c r="AM1545" s="207"/>
      <c r="AN1545" s="207"/>
      <c r="AO1545" s="207" t="str">
        <f ca="1">IF(R1545="","",IF(R1545&gt;TODAY(),"0 meses",DATEDIF(R1545,TODAY(),"m") &amp; " meses"))</f>
        <v>1 meses</v>
      </c>
      <c r="AP1545" s="147" t="s">
        <v>67</v>
      </c>
      <c r="AQ1545" s="147" t="s">
        <v>67</v>
      </c>
      <c r="AR1545" s="147"/>
      <c r="AS1545" s="209" t="s">
        <v>68</v>
      </c>
      <c r="AT1545" s="223" t="str">
        <f>MONTH(B1545)&amp;"/"&amp;YEAR(B1545)</f>
        <v>3/2026</v>
      </c>
      <c r="AU1545" s="223">
        <f>WEEKNUM(B1545)-WEEKNUM(EOMONTH(B1545,-1)+1)+1</f>
        <v>5</v>
      </c>
      <c r="AV1545" s="209" t="str">
        <f>MONTH(R1545)&amp;"/"&amp;YEAR(R1545)</f>
        <v>5/2026</v>
      </c>
      <c r="AW1545" s="209">
        <f>WEEKNUM(R1545)-WEEKNUM(EOMONTH(R1545,-1)+1)+1</f>
        <v>2</v>
      </c>
      <c r="AX1545" s="209">
        <f>IF(BB1545="S",IF(Q1545="1. Aceitou o programa",R1545-B1545,0),0)</f>
        <v>37</v>
      </c>
      <c r="AY1545" s="209">
        <f>IF(BB1545="S",IF(AND(S1545&lt;&gt;"",R1545&lt;&gt;""),S1545-R1545,0),0)</f>
        <v>0</v>
      </c>
      <c r="AZ1545" s="209">
        <f>IF(BB1545="S",IF(Q1545="1. Aceitou o programa",IF(OR(X1545="Não se Aplica",X1545=""),IF(OR(W1545="Não se Aplica",W1545=""),0,W1545-V1545),AVERAGE(X1545-W1545,W1545-V1545)),0),0)</f>
        <v>0</v>
      </c>
      <c r="BA1545" s="209">
        <f>IF(BB1545="S",IF(AND(Q1545="1. Aceitou o programa",AH1545="Realizada"),IFERROR(IF(AG1545="",0,AG1545-R1545),0),0),0)</f>
        <v>0</v>
      </c>
      <c r="BB1545" s="209" t="str">
        <f>_xlfn.XLOOKUP(U1545,'Lista Suspensa'!$AA$20:$AA$23,'Lista Suspensa'!$AB$20:$AB$23,"N/A")</f>
        <v>S</v>
      </c>
    </row>
    <row r="1546" spans="1:54" ht="12" customHeight="1">
      <c r="A1546" s="151" t="s">
        <v>54</v>
      </c>
      <c r="B1546" s="152">
        <v>46112</v>
      </c>
      <c r="C1546" s="153" t="s">
        <v>55</v>
      </c>
      <c r="D1546" s="153" t="s">
        <v>56</v>
      </c>
      <c r="E1546" s="244">
        <v>93567113</v>
      </c>
      <c r="F1546" s="144" t="s">
        <v>3328</v>
      </c>
      <c r="G1546" s="230"/>
      <c r="H1546" s="154">
        <v>27953</v>
      </c>
      <c r="I1546" s="153">
        <v>49</v>
      </c>
      <c r="J1546" s="148" t="s">
        <v>70</v>
      </c>
      <c r="K1546" s="153" t="s">
        <v>59</v>
      </c>
      <c r="L1546" s="153"/>
      <c r="M1546" s="153"/>
      <c r="N1546" s="153"/>
      <c r="O1546" s="155">
        <v>11987520703</v>
      </c>
      <c r="P1546" s="156" t="s">
        <v>60</v>
      </c>
      <c r="Q1546" s="157" t="s">
        <v>110</v>
      </c>
      <c r="R1546" s="158">
        <v>46149</v>
      </c>
      <c r="S1546" s="159"/>
      <c r="T1546" s="159" t="s">
        <v>62</v>
      </c>
      <c r="U1546" s="159" t="s">
        <v>111</v>
      </c>
      <c r="V1546" s="154">
        <v>46149</v>
      </c>
      <c r="W1546" s="154" t="s">
        <v>126</v>
      </c>
      <c r="X1546" s="154" t="s">
        <v>126</v>
      </c>
      <c r="Y1546" s="160"/>
      <c r="Z1546" s="160" t="s">
        <v>128</v>
      </c>
      <c r="AA1546" s="153">
        <v>120</v>
      </c>
      <c r="AB1546" s="153">
        <v>1.67</v>
      </c>
      <c r="AC1546" s="182">
        <f t="shared" si="50"/>
        <v>43.027717021047728</v>
      </c>
      <c r="AD1546" s="153" t="str">
        <f t="shared" si="51"/>
        <v>OBESIDADE III</v>
      </c>
      <c r="AE1546" s="233" t="s">
        <v>66</v>
      </c>
      <c r="AF1546" s="153"/>
      <c r="AG1546" s="159"/>
      <c r="AH1546" s="153"/>
      <c r="AI1546" s="161"/>
      <c r="AJ1546" s="153"/>
      <c r="AK1546" s="153"/>
      <c r="AL1546" s="207" t="s">
        <v>131</v>
      </c>
      <c r="AM1546" s="207"/>
      <c r="AN1546" s="207"/>
      <c r="AO1546" s="207" t="str">
        <f ca="1">IF(R1546="","",IF(R1546&gt;TODAY(),"0 meses",DATEDIF(R1546,TODAY(),"m") &amp; " meses"))</f>
        <v>1 meses</v>
      </c>
      <c r="AP1546" s="147" t="s">
        <v>67</v>
      </c>
      <c r="AQ1546" s="147" t="s">
        <v>67</v>
      </c>
      <c r="AR1546" s="147"/>
      <c r="AS1546" s="209" t="s">
        <v>68</v>
      </c>
      <c r="AT1546" s="223" t="str">
        <f>MONTH(B1546)&amp;"/"&amp;YEAR(B1546)</f>
        <v>3/2026</v>
      </c>
      <c r="AU1546" s="223">
        <f>WEEKNUM(B1546)-WEEKNUM(EOMONTH(B1546,-1)+1)+1</f>
        <v>5</v>
      </c>
      <c r="AV1546" s="209" t="str">
        <f>MONTH(R1546)&amp;"/"&amp;YEAR(R1546)</f>
        <v>5/2026</v>
      </c>
      <c r="AW1546" s="209">
        <f>WEEKNUM(R1546)-WEEKNUM(EOMONTH(R1546,-1)+1)+1</f>
        <v>2</v>
      </c>
      <c r="AX1546" s="209">
        <f>IF(BB1546="S",IF(Q1546="1. Aceitou o programa",R1546-B1546,0),0)</f>
        <v>37</v>
      </c>
      <c r="AY1546" s="209">
        <f>IF(BB1546="S",IF(AND(S1546&lt;&gt;"",R1546&lt;&gt;""),S1546-R1546,0),0)</f>
        <v>0</v>
      </c>
      <c r="AZ1546" s="209">
        <f>IF(BB1546="S",IF(Q1546="1. Aceitou o programa",IF(OR(X1546="Não se Aplica",X1546=""),IF(OR(W1546="Não se Aplica",W1546=""),0,W1546-V1546),AVERAGE(X1546-W1546,W1546-V1546)),0),0)</f>
        <v>0</v>
      </c>
      <c r="BA1546" s="209">
        <f>IF(BB1546="S",IF(AND(Q1546="1. Aceitou o programa",AH1546="Realizada"),IFERROR(IF(AG1546="",0,AG1546-R1546),0),0),0)</f>
        <v>0</v>
      </c>
      <c r="BB1546" s="209" t="str">
        <f>_xlfn.XLOOKUP(U1546,'Lista Suspensa'!$AA$20:$AA$23,'Lista Suspensa'!$AB$20:$AB$23,"N/A")</f>
        <v>S</v>
      </c>
    </row>
    <row r="1547" spans="1:54" ht="12" customHeight="1">
      <c r="A1547" s="151" t="s">
        <v>54</v>
      </c>
      <c r="B1547" s="152">
        <v>46112</v>
      </c>
      <c r="C1547" s="153" t="s">
        <v>55</v>
      </c>
      <c r="D1547" s="153" t="s">
        <v>56</v>
      </c>
      <c r="E1547" s="244">
        <v>94251600</v>
      </c>
      <c r="F1547" s="144" t="s">
        <v>3329</v>
      </c>
      <c r="G1547" s="230"/>
      <c r="H1547" s="154">
        <v>28215</v>
      </c>
      <c r="I1547" s="153">
        <v>49</v>
      </c>
      <c r="J1547" s="148" t="s">
        <v>70</v>
      </c>
      <c r="K1547" s="153" t="s">
        <v>59</v>
      </c>
      <c r="L1547" s="153"/>
      <c r="M1547" s="153"/>
      <c r="N1547" s="153"/>
      <c r="O1547" s="155">
        <v>11991317824</v>
      </c>
      <c r="P1547" s="156" t="s">
        <v>60</v>
      </c>
      <c r="Q1547" s="157" t="s">
        <v>110</v>
      </c>
      <c r="R1547" s="158">
        <v>46149</v>
      </c>
      <c r="S1547" s="159"/>
      <c r="T1547" s="159" t="s">
        <v>62</v>
      </c>
      <c r="U1547" s="159" t="s">
        <v>111</v>
      </c>
      <c r="V1547" s="154">
        <v>46149</v>
      </c>
      <c r="W1547" s="154" t="s">
        <v>126</v>
      </c>
      <c r="X1547" s="154" t="s">
        <v>126</v>
      </c>
      <c r="Y1547" s="160"/>
      <c r="Z1547" s="160" t="s">
        <v>128</v>
      </c>
      <c r="AA1547" s="153">
        <v>94</v>
      </c>
      <c r="AB1547" s="153">
        <v>1.68</v>
      </c>
      <c r="AC1547" s="182">
        <f t="shared" si="50"/>
        <v>33.304988662131521</v>
      </c>
      <c r="AD1547" s="153" t="str">
        <f t="shared" si="51"/>
        <v>OBESIDADE I</v>
      </c>
      <c r="AE1547" s="233" t="s">
        <v>66</v>
      </c>
      <c r="AF1547" s="153"/>
      <c r="AG1547" s="159"/>
      <c r="AH1547" s="153"/>
      <c r="AI1547" s="161"/>
      <c r="AJ1547" s="153"/>
      <c r="AK1547" s="153"/>
      <c r="AL1547" s="207" t="s">
        <v>136</v>
      </c>
      <c r="AM1547" s="207"/>
      <c r="AN1547" s="207"/>
      <c r="AO1547" s="207" t="str">
        <f ca="1">IF(R1547="","",IF(R1547&gt;TODAY(),"0 meses",DATEDIF(R1547,TODAY(),"m") &amp; " meses"))</f>
        <v>1 meses</v>
      </c>
      <c r="AP1547" s="147" t="s">
        <v>67</v>
      </c>
      <c r="AQ1547" s="147" t="s">
        <v>67</v>
      </c>
      <c r="AR1547" s="147"/>
      <c r="AS1547" s="209" t="s">
        <v>68</v>
      </c>
      <c r="AT1547" s="223" t="str">
        <f>MONTH(B1547)&amp;"/"&amp;YEAR(B1547)</f>
        <v>3/2026</v>
      </c>
      <c r="AU1547" s="223">
        <f>WEEKNUM(B1547)-WEEKNUM(EOMONTH(B1547,-1)+1)+1</f>
        <v>5</v>
      </c>
      <c r="AV1547" s="209" t="str">
        <f>MONTH(R1547)&amp;"/"&amp;YEAR(R1547)</f>
        <v>5/2026</v>
      </c>
      <c r="AW1547" s="209">
        <f>WEEKNUM(R1547)-WEEKNUM(EOMONTH(R1547,-1)+1)+1</f>
        <v>2</v>
      </c>
      <c r="AX1547" s="209">
        <f>IF(BB1547="S",IF(Q1547="1. Aceitou o programa",R1547-B1547,0),0)</f>
        <v>37</v>
      </c>
      <c r="AY1547" s="209">
        <f>IF(BB1547="S",IF(AND(S1547&lt;&gt;"",R1547&lt;&gt;""),S1547-R1547,0),0)</f>
        <v>0</v>
      </c>
      <c r="AZ1547" s="209">
        <f>IF(BB1547="S",IF(Q1547="1. Aceitou o programa",IF(OR(X1547="Não se Aplica",X1547=""),IF(OR(W1547="Não se Aplica",W1547=""),0,W1547-V1547),AVERAGE(X1547-W1547,W1547-V1547)),0),0)</f>
        <v>0</v>
      </c>
      <c r="BA1547" s="209">
        <f>IF(BB1547="S",IF(AND(Q1547="1. Aceitou o programa",AH1547="Realizada"),IFERROR(IF(AG1547="",0,AG1547-R1547),0),0),0)</f>
        <v>0</v>
      </c>
      <c r="BB1547" s="209" t="str">
        <f>_xlfn.XLOOKUP(U1547,'Lista Suspensa'!$AA$20:$AA$23,'Lista Suspensa'!$AB$20:$AB$23,"N/A")</f>
        <v>S</v>
      </c>
    </row>
    <row r="1548" spans="1:54" ht="12" customHeight="1">
      <c r="A1548" s="151" t="s">
        <v>54</v>
      </c>
      <c r="B1548" s="152">
        <v>46112</v>
      </c>
      <c r="C1548" s="153" t="s">
        <v>55</v>
      </c>
      <c r="D1548" s="153" t="s">
        <v>56</v>
      </c>
      <c r="E1548" s="244">
        <v>89951840</v>
      </c>
      <c r="F1548" s="144" t="s">
        <v>3330</v>
      </c>
      <c r="G1548" s="230"/>
      <c r="H1548" s="154">
        <v>28880</v>
      </c>
      <c r="I1548" s="153">
        <v>47</v>
      </c>
      <c r="J1548" s="148" t="s">
        <v>70</v>
      </c>
      <c r="K1548" s="153" t="s">
        <v>59</v>
      </c>
      <c r="L1548" s="153"/>
      <c r="M1548" s="153"/>
      <c r="N1548" s="153"/>
      <c r="O1548" s="155">
        <v>11982698442</v>
      </c>
      <c r="P1548" s="156" t="s">
        <v>60</v>
      </c>
      <c r="Q1548" s="157" t="s">
        <v>110</v>
      </c>
      <c r="R1548" s="158">
        <v>46149</v>
      </c>
      <c r="S1548" s="159"/>
      <c r="T1548" s="159" t="s">
        <v>62</v>
      </c>
      <c r="U1548" s="159" t="s">
        <v>111</v>
      </c>
      <c r="V1548" s="154">
        <v>46149</v>
      </c>
      <c r="W1548" s="154" t="s">
        <v>126</v>
      </c>
      <c r="X1548" s="154" t="s">
        <v>126</v>
      </c>
      <c r="Y1548" s="160"/>
      <c r="Z1548" s="160" t="s">
        <v>128</v>
      </c>
      <c r="AA1548" s="153">
        <v>90</v>
      </c>
      <c r="AB1548" s="153">
        <v>1.6</v>
      </c>
      <c r="AC1548" s="182">
        <f t="shared" si="50"/>
        <v>35.156249999999993</v>
      </c>
      <c r="AD1548" s="153" t="str">
        <f t="shared" si="51"/>
        <v>OBESIDADE II</v>
      </c>
      <c r="AE1548" s="233" t="s">
        <v>1752</v>
      </c>
      <c r="AF1548" s="153" t="s">
        <v>130</v>
      </c>
      <c r="AG1548" s="159"/>
      <c r="AH1548" s="153"/>
      <c r="AI1548" s="161"/>
      <c r="AJ1548" s="153"/>
      <c r="AK1548" s="153"/>
      <c r="AL1548" s="207" t="s">
        <v>131</v>
      </c>
      <c r="AM1548" s="207"/>
      <c r="AN1548" s="207"/>
      <c r="AO1548" s="207" t="str">
        <f ca="1">IF(R1548="","",IF(R1548&gt;TODAY(),"0 meses",DATEDIF(R1548,TODAY(),"m") &amp; " meses"))</f>
        <v>1 meses</v>
      </c>
      <c r="AP1548" s="147" t="s">
        <v>67</v>
      </c>
      <c r="AQ1548" s="147" t="s">
        <v>67</v>
      </c>
      <c r="AR1548" s="147"/>
      <c r="AS1548" s="209" t="s">
        <v>68</v>
      </c>
      <c r="AT1548" s="223" t="str">
        <f>MONTH(B1548)&amp;"/"&amp;YEAR(B1548)</f>
        <v>3/2026</v>
      </c>
      <c r="AU1548" s="223">
        <f>WEEKNUM(B1548)-WEEKNUM(EOMONTH(B1548,-1)+1)+1</f>
        <v>5</v>
      </c>
      <c r="AV1548" s="209" t="str">
        <f>MONTH(R1548)&amp;"/"&amp;YEAR(R1548)</f>
        <v>5/2026</v>
      </c>
      <c r="AW1548" s="209">
        <f>WEEKNUM(R1548)-WEEKNUM(EOMONTH(R1548,-1)+1)+1</f>
        <v>2</v>
      </c>
      <c r="AX1548" s="209">
        <f>IF(BB1548="S",IF(Q1548="1. Aceitou o programa",R1548-B1548,0),0)</f>
        <v>37</v>
      </c>
      <c r="AY1548" s="209">
        <f>IF(BB1548="S",IF(AND(S1548&lt;&gt;"",R1548&lt;&gt;""),S1548-R1548,0),0)</f>
        <v>0</v>
      </c>
      <c r="AZ1548" s="209">
        <f>IF(BB1548="S",IF(Q1548="1. Aceitou o programa",IF(OR(X1548="Não se Aplica",X1548=""),IF(OR(W1548="Não se Aplica",W1548=""),0,W1548-V1548),AVERAGE(X1548-W1548,W1548-V1548)),0),0)</f>
        <v>0</v>
      </c>
      <c r="BA1548" s="209">
        <f>IF(BB1548="S",IF(AND(Q1548="1. Aceitou o programa",AH1548="Realizada"),IFERROR(IF(AG1548="",0,AG1548-R1548),0),0),0)</f>
        <v>0</v>
      </c>
      <c r="BB1548" s="209" t="str">
        <f>_xlfn.XLOOKUP(U1548,'Lista Suspensa'!$AA$20:$AA$23,'Lista Suspensa'!$AB$20:$AB$23,"N/A")</f>
        <v>S</v>
      </c>
    </row>
    <row r="1549" spans="1:54" ht="12" customHeight="1">
      <c r="A1549" s="151" t="s">
        <v>54</v>
      </c>
      <c r="B1549" s="152">
        <v>46112</v>
      </c>
      <c r="C1549" s="153" t="s">
        <v>55</v>
      </c>
      <c r="D1549" s="153" t="s">
        <v>56</v>
      </c>
      <c r="E1549" s="244">
        <v>93575762</v>
      </c>
      <c r="F1549" s="144" t="s">
        <v>3331</v>
      </c>
      <c r="G1549" s="230"/>
      <c r="H1549" s="154">
        <v>28892</v>
      </c>
      <c r="I1549" s="153">
        <v>47</v>
      </c>
      <c r="J1549" s="148" t="s">
        <v>70</v>
      </c>
      <c r="K1549" s="153" t="s">
        <v>59</v>
      </c>
      <c r="L1549" s="153"/>
      <c r="M1549" s="153"/>
      <c r="N1549" s="153"/>
      <c r="O1549" s="155">
        <v>11953894598</v>
      </c>
      <c r="P1549" s="156" t="s">
        <v>60</v>
      </c>
      <c r="Q1549" s="157" t="s">
        <v>110</v>
      </c>
      <c r="R1549" s="158">
        <v>46149</v>
      </c>
      <c r="S1549" s="159"/>
      <c r="T1549" s="159" t="s">
        <v>62</v>
      </c>
      <c r="U1549" s="159" t="s">
        <v>111</v>
      </c>
      <c r="V1549" s="154">
        <v>46149</v>
      </c>
      <c r="W1549" s="154" t="s">
        <v>126</v>
      </c>
      <c r="X1549" s="154" t="s">
        <v>126</v>
      </c>
      <c r="Y1549" s="160"/>
      <c r="Z1549" s="160" t="s">
        <v>128</v>
      </c>
      <c r="AA1549" s="153">
        <v>104</v>
      </c>
      <c r="AB1549" s="153">
        <v>1.69</v>
      </c>
      <c r="AC1549" s="182">
        <f t="shared" si="50"/>
        <v>36.413290851160681</v>
      </c>
      <c r="AD1549" s="153" t="str">
        <f t="shared" si="51"/>
        <v>OBESIDADE II</v>
      </c>
      <c r="AE1549" s="233" t="s">
        <v>504</v>
      </c>
      <c r="AF1549" s="153"/>
      <c r="AG1549" s="159"/>
      <c r="AH1549" s="153"/>
      <c r="AI1549" s="161"/>
      <c r="AJ1549" s="153"/>
      <c r="AK1549" s="153"/>
      <c r="AL1549" s="207" t="s">
        <v>131</v>
      </c>
      <c r="AM1549" s="207"/>
      <c r="AN1549" s="207"/>
      <c r="AO1549" s="207" t="str">
        <f ca="1">IF(R1549="","",IF(R1549&gt;TODAY(),"0 meses",DATEDIF(R1549,TODAY(),"m") &amp; " meses"))</f>
        <v>1 meses</v>
      </c>
      <c r="AP1549" s="147" t="s">
        <v>67</v>
      </c>
      <c r="AQ1549" s="147" t="s">
        <v>67</v>
      </c>
      <c r="AR1549" s="147"/>
      <c r="AS1549" s="209" t="s">
        <v>68</v>
      </c>
      <c r="AT1549" s="223" t="str">
        <f>MONTH(B1549)&amp;"/"&amp;YEAR(B1549)</f>
        <v>3/2026</v>
      </c>
      <c r="AU1549" s="223">
        <f>WEEKNUM(B1549)-WEEKNUM(EOMONTH(B1549,-1)+1)+1</f>
        <v>5</v>
      </c>
      <c r="AV1549" s="209" t="str">
        <f>MONTH(R1549)&amp;"/"&amp;YEAR(R1549)</f>
        <v>5/2026</v>
      </c>
      <c r="AW1549" s="209">
        <f>WEEKNUM(R1549)-WEEKNUM(EOMONTH(R1549,-1)+1)+1</f>
        <v>2</v>
      </c>
      <c r="AX1549" s="209">
        <f>IF(BB1549="S",IF(Q1549="1. Aceitou o programa",R1549-B1549,0),0)</f>
        <v>37</v>
      </c>
      <c r="AY1549" s="209">
        <f>IF(BB1549="S",IF(AND(S1549&lt;&gt;"",R1549&lt;&gt;""),S1549-R1549,0),0)</f>
        <v>0</v>
      </c>
      <c r="AZ1549" s="209">
        <f>IF(BB1549="S",IF(Q1549="1. Aceitou o programa",IF(OR(X1549="Não se Aplica",X1549=""),IF(OR(W1549="Não se Aplica",W1549=""),0,W1549-V1549),AVERAGE(X1549-W1549,W1549-V1549)),0),0)</f>
        <v>0</v>
      </c>
      <c r="BA1549" s="209">
        <f>IF(BB1549="S",IF(AND(Q1549="1. Aceitou o programa",AH1549="Realizada"),IFERROR(IF(AG1549="",0,AG1549-R1549),0),0),0)</f>
        <v>0</v>
      </c>
      <c r="BB1549" s="209" t="str">
        <f>_xlfn.XLOOKUP(U1549,'Lista Suspensa'!$AA$20:$AA$23,'Lista Suspensa'!$AB$20:$AB$23,"N/A")</f>
        <v>S</v>
      </c>
    </row>
    <row r="1550" spans="1:54" ht="12" customHeight="1">
      <c r="A1550" s="151" t="s">
        <v>54</v>
      </c>
      <c r="B1550" s="152">
        <v>46112</v>
      </c>
      <c r="C1550" s="153" t="s">
        <v>55</v>
      </c>
      <c r="D1550" s="153" t="s">
        <v>56</v>
      </c>
      <c r="E1550" s="244">
        <v>89598581</v>
      </c>
      <c r="F1550" s="144" t="s">
        <v>3332</v>
      </c>
      <c r="G1550" s="230"/>
      <c r="H1550" s="154">
        <v>29279</v>
      </c>
      <c r="I1550" s="153">
        <v>46</v>
      </c>
      <c r="J1550" s="148" t="s">
        <v>70</v>
      </c>
      <c r="K1550" s="153" t="s">
        <v>59</v>
      </c>
      <c r="L1550" s="153"/>
      <c r="M1550" s="153"/>
      <c r="N1550" s="153"/>
      <c r="O1550" s="155">
        <v>11969613554</v>
      </c>
      <c r="P1550" s="156" t="s">
        <v>60</v>
      </c>
      <c r="Q1550" s="157" t="s">
        <v>110</v>
      </c>
      <c r="R1550" s="158">
        <v>46149</v>
      </c>
      <c r="S1550" s="159"/>
      <c r="T1550" s="159" t="s">
        <v>62</v>
      </c>
      <c r="U1550" s="159" t="s">
        <v>111</v>
      </c>
      <c r="V1550" s="154">
        <v>46149</v>
      </c>
      <c r="W1550" s="154" t="s">
        <v>126</v>
      </c>
      <c r="X1550" s="154" t="s">
        <v>126</v>
      </c>
      <c r="Y1550" s="160"/>
      <c r="Z1550" s="160" t="s">
        <v>128</v>
      </c>
      <c r="AA1550" s="153">
        <v>76</v>
      </c>
      <c r="AB1550" s="153">
        <v>1.6</v>
      </c>
      <c r="AC1550" s="182">
        <f t="shared" si="50"/>
        <v>29.687499999999993</v>
      </c>
      <c r="AD1550" s="153" t="str">
        <f t="shared" si="51"/>
        <v>SOBREPESO</v>
      </c>
      <c r="AE1550" s="233" t="s">
        <v>225</v>
      </c>
      <c r="AF1550" s="153"/>
      <c r="AG1550" s="159"/>
      <c r="AH1550" s="153"/>
      <c r="AI1550" s="161"/>
      <c r="AJ1550" s="153"/>
      <c r="AK1550" s="153"/>
      <c r="AL1550" s="207" t="s">
        <v>136</v>
      </c>
      <c r="AM1550" s="207"/>
      <c r="AN1550" s="207"/>
      <c r="AO1550" s="207" t="str">
        <f ca="1">IF(R1550="","",IF(R1550&gt;TODAY(),"0 meses",DATEDIF(R1550,TODAY(),"m") &amp; " meses"))</f>
        <v>1 meses</v>
      </c>
      <c r="AP1550" s="147" t="s">
        <v>67</v>
      </c>
      <c r="AQ1550" s="147" t="s">
        <v>67</v>
      </c>
      <c r="AR1550" s="147"/>
      <c r="AS1550" s="209" t="s">
        <v>68</v>
      </c>
      <c r="AT1550" s="223" t="str">
        <f>MONTH(B1550)&amp;"/"&amp;YEAR(B1550)</f>
        <v>3/2026</v>
      </c>
      <c r="AU1550" s="223">
        <f>WEEKNUM(B1550)-WEEKNUM(EOMONTH(B1550,-1)+1)+1</f>
        <v>5</v>
      </c>
      <c r="AV1550" s="209" t="str">
        <f>MONTH(R1550)&amp;"/"&amp;YEAR(R1550)</f>
        <v>5/2026</v>
      </c>
      <c r="AW1550" s="209">
        <f>WEEKNUM(R1550)-WEEKNUM(EOMONTH(R1550,-1)+1)+1</f>
        <v>2</v>
      </c>
      <c r="AX1550" s="209">
        <f>IF(BB1550="S",IF(Q1550="1. Aceitou o programa",R1550-B1550,0),0)</f>
        <v>37</v>
      </c>
      <c r="AY1550" s="209">
        <f>IF(BB1550="S",IF(AND(S1550&lt;&gt;"",R1550&lt;&gt;""),S1550-R1550,0),0)</f>
        <v>0</v>
      </c>
      <c r="AZ1550" s="209">
        <f>IF(BB1550="S",IF(Q1550="1. Aceitou o programa",IF(OR(X1550="Não se Aplica",X1550=""),IF(OR(W1550="Não se Aplica",W1550=""),0,W1550-V1550),AVERAGE(X1550-W1550,W1550-V1550)),0),0)</f>
        <v>0</v>
      </c>
      <c r="BA1550" s="209">
        <f>IF(BB1550="S",IF(AND(Q1550="1. Aceitou o programa",AH1550="Realizada"),IFERROR(IF(AG1550="",0,AG1550-R1550),0),0),0)</f>
        <v>0</v>
      </c>
      <c r="BB1550" s="209" t="str">
        <f>_xlfn.XLOOKUP(U1550,'Lista Suspensa'!$AA$20:$AA$23,'Lista Suspensa'!$AB$20:$AB$23,"N/A")</f>
        <v>S</v>
      </c>
    </row>
    <row r="1551" spans="1:54" ht="12" customHeight="1">
      <c r="A1551" s="151" t="s">
        <v>54</v>
      </c>
      <c r="B1551" s="152">
        <v>46112</v>
      </c>
      <c r="C1551" s="153" t="s">
        <v>55</v>
      </c>
      <c r="D1551" s="153" t="s">
        <v>56</v>
      </c>
      <c r="E1551" s="244">
        <v>94198237</v>
      </c>
      <c r="F1551" s="144" t="s">
        <v>3333</v>
      </c>
      <c r="G1551" s="230"/>
      <c r="H1551" s="154">
        <v>29524</v>
      </c>
      <c r="I1551" s="153">
        <v>45</v>
      </c>
      <c r="J1551" s="148" t="s">
        <v>70</v>
      </c>
      <c r="K1551" s="153" t="s">
        <v>59</v>
      </c>
      <c r="L1551" s="153"/>
      <c r="M1551" s="153"/>
      <c r="N1551" s="153"/>
      <c r="O1551" s="155">
        <v>11984936329</v>
      </c>
      <c r="P1551" s="156" t="s">
        <v>60</v>
      </c>
      <c r="Q1551" s="157" t="s">
        <v>110</v>
      </c>
      <c r="R1551" s="158">
        <v>46149</v>
      </c>
      <c r="S1551" s="159"/>
      <c r="T1551" s="159" t="s">
        <v>62</v>
      </c>
      <c r="U1551" s="159" t="s">
        <v>111</v>
      </c>
      <c r="V1551" s="154">
        <v>46149</v>
      </c>
      <c r="W1551" s="154" t="s">
        <v>126</v>
      </c>
      <c r="X1551" s="154" t="s">
        <v>126</v>
      </c>
      <c r="Y1551" s="160"/>
      <c r="Z1551" s="160" t="s">
        <v>128</v>
      </c>
      <c r="AA1551" s="153">
        <v>110</v>
      </c>
      <c r="AB1551" s="153">
        <v>1.7</v>
      </c>
      <c r="AC1551" s="182">
        <f t="shared" si="50"/>
        <v>38.062283737024224</v>
      </c>
      <c r="AD1551" s="153" t="str">
        <f t="shared" si="51"/>
        <v>OBESIDADE II</v>
      </c>
      <c r="AE1551" s="233" t="s">
        <v>225</v>
      </c>
      <c r="AF1551" s="153" t="s">
        <v>130</v>
      </c>
      <c r="AG1551" s="159"/>
      <c r="AH1551" s="153"/>
      <c r="AI1551" s="161"/>
      <c r="AJ1551" s="153"/>
      <c r="AK1551" s="153"/>
      <c r="AL1551" s="207" t="s">
        <v>131</v>
      </c>
      <c r="AM1551" s="207"/>
      <c r="AN1551" s="207"/>
      <c r="AO1551" s="207" t="str">
        <f ca="1">IF(R1551="","",IF(R1551&gt;TODAY(),"0 meses",DATEDIF(R1551,TODAY(),"m") &amp; " meses"))</f>
        <v>1 meses</v>
      </c>
      <c r="AP1551" s="147" t="s">
        <v>67</v>
      </c>
      <c r="AQ1551" s="147" t="s">
        <v>67</v>
      </c>
      <c r="AR1551" s="147"/>
      <c r="AS1551" s="209" t="s">
        <v>68</v>
      </c>
      <c r="AT1551" s="223" t="str">
        <f>MONTH(B1551)&amp;"/"&amp;YEAR(B1551)</f>
        <v>3/2026</v>
      </c>
      <c r="AU1551" s="223">
        <f>WEEKNUM(B1551)-WEEKNUM(EOMONTH(B1551,-1)+1)+1</f>
        <v>5</v>
      </c>
      <c r="AV1551" s="209" t="str">
        <f>MONTH(R1551)&amp;"/"&amp;YEAR(R1551)</f>
        <v>5/2026</v>
      </c>
      <c r="AW1551" s="209">
        <f>WEEKNUM(R1551)-WEEKNUM(EOMONTH(R1551,-1)+1)+1</f>
        <v>2</v>
      </c>
      <c r="AX1551" s="209">
        <f>IF(BB1551="S",IF(Q1551="1. Aceitou o programa",R1551-B1551,0),0)</f>
        <v>37</v>
      </c>
      <c r="AY1551" s="209">
        <f>IF(BB1551="S",IF(AND(S1551&lt;&gt;"",R1551&lt;&gt;""),S1551-R1551,0),0)</f>
        <v>0</v>
      </c>
      <c r="AZ1551" s="209">
        <f>IF(BB1551="S",IF(Q1551="1. Aceitou o programa",IF(OR(X1551="Não se Aplica",X1551=""),IF(OR(W1551="Não se Aplica",W1551=""),0,W1551-V1551),AVERAGE(X1551-W1551,W1551-V1551)),0),0)</f>
        <v>0</v>
      </c>
      <c r="BA1551" s="209">
        <f>IF(BB1551="S",IF(AND(Q1551="1. Aceitou o programa",AH1551="Realizada"),IFERROR(IF(AG1551="",0,AG1551-R1551),0),0),0)</f>
        <v>0</v>
      </c>
      <c r="BB1551" s="209" t="str">
        <f>_xlfn.XLOOKUP(U1551,'Lista Suspensa'!$AA$20:$AA$23,'Lista Suspensa'!$AB$20:$AB$23,"N/A")</f>
        <v>S</v>
      </c>
    </row>
    <row r="1552" spans="1:54" ht="12" customHeight="1">
      <c r="A1552" s="151" t="s">
        <v>54</v>
      </c>
      <c r="B1552" s="152">
        <v>46112</v>
      </c>
      <c r="C1552" s="153" t="s">
        <v>55</v>
      </c>
      <c r="D1552" s="153" t="s">
        <v>56</v>
      </c>
      <c r="E1552" s="244">
        <v>93792010</v>
      </c>
      <c r="F1552" s="144" t="s">
        <v>3334</v>
      </c>
      <c r="G1552" s="230"/>
      <c r="H1552" s="154">
        <v>30183</v>
      </c>
      <c r="I1552" s="153">
        <v>43</v>
      </c>
      <c r="J1552" s="148" t="s">
        <v>70</v>
      </c>
      <c r="K1552" s="153" t="s">
        <v>59</v>
      </c>
      <c r="L1552" s="153"/>
      <c r="M1552" s="153"/>
      <c r="N1552" s="153"/>
      <c r="O1552" s="155">
        <v>11964559168</v>
      </c>
      <c r="P1552" s="156" t="s">
        <v>60</v>
      </c>
      <c r="Q1552" s="157" t="s">
        <v>110</v>
      </c>
      <c r="R1552" s="158">
        <v>46149</v>
      </c>
      <c r="S1552" s="159"/>
      <c r="T1552" s="159" t="s">
        <v>62</v>
      </c>
      <c r="U1552" s="159" t="s">
        <v>111</v>
      </c>
      <c r="V1552" s="154">
        <v>46149</v>
      </c>
      <c r="W1552" s="154" t="s">
        <v>126</v>
      </c>
      <c r="X1552" s="154" t="s">
        <v>126</v>
      </c>
      <c r="Y1552" s="160"/>
      <c r="Z1552" s="160" t="s">
        <v>128</v>
      </c>
      <c r="AA1552" s="153">
        <v>93</v>
      </c>
      <c r="AB1552" s="153">
        <v>1.56</v>
      </c>
      <c r="AC1552" s="182">
        <f t="shared" si="50"/>
        <v>38.214990138067058</v>
      </c>
      <c r="AD1552" s="153" t="str">
        <f t="shared" si="51"/>
        <v>OBESIDADE II</v>
      </c>
      <c r="AE1552" s="233" t="s">
        <v>225</v>
      </c>
      <c r="AF1552" s="153" t="s">
        <v>130</v>
      </c>
      <c r="AG1552" s="159"/>
      <c r="AH1552" s="153"/>
      <c r="AI1552" s="161"/>
      <c r="AJ1552" s="153"/>
      <c r="AK1552" s="153"/>
      <c r="AL1552" s="207" t="s">
        <v>131</v>
      </c>
      <c r="AM1552" s="207"/>
      <c r="AN1552" s="207"/>
      <c r="AO1552" s="207" t="str">
        <f ca="1">IF(R1552="","",IF(R1552&gt;TODAY(),"0 meses",DATEDIF(R1552,TODAY(),"m") &amp; " meses"))</f>
        <v>1 meses</v>
      </c>
      <c r="AP1552" s="147" t="s">
        <v>67</v>
      </c>
      <c r="AQ1552" s="147" t="s">
        <v>67</v>
      </c>
      <c r="AR1552" s="147"/>
      <c r="AS1552" s="209" t="s">
        <v>68</v>
      </c>
      <c r="AT1552" s="223" t="str">
        <f>MONTH(B1552)&amp;"/"&amp;YEAR(B1552)</f>
        <v>3/2026</v>
      </c>
      <c r="AU1552" s="223">
        <f>WEEKNUM(B1552)-WEEKNUM(EOMONTH(B1552,-1)+1)+1</f>
        <v>5</v>
      </c>
      <c r="AV1552" s="209" t="str">
        <f>MONTH(R1552)&amp;"/"&amp;YEAR(R1552)</f>
        <v>5/2026</v>
      </c>
      <c r="AW1552" s="209">
        <f>WEEKNUM(R1552)-WEEKNUM(EOMONTH(R1552,-1)+1)+1</f>
        <v>2</v>
      </c>
      <c r="AX1552" s="209">
        <f>IF(BB1552="S",IF(Q1552="1. Aceitou o programa",R1552-B1552,0),0)</f>
        <v>37</v>
      </c>
      <c r="AY1552" s="209">
        <f>IF(BB1552="S",IF(AND(S1552&lt;&gt;"",R1552&lt;&gt;""),S1552-R1552,0),0)</f>
        <v>0</v>
      </c>
      <c r="AZ1552" s="209">
        <f>IF(BB1552="S",IF(Q1552="1. Aceitou o programa",IF(OR(X1552="Não se Aplica",X1552=""),IF(OR(W1552="Não se Aplica",W1552=""),0,W1552-V1552),AVERAGE(X1552-W1552,W1552-V1552)),0),0)</f>
        <v>0</v>
      </c>
      <c r="BA1552" s="209">
        <f>IF(BB1552="S",IF(AND(Q1552="1. Aceitou o programa",AH1552="Realizada"),IFERROR(IF(AG1552="",0,AG1552-R1552),0),0),0)</f>
        <v>0</v>
      </c>
      <c r="BB1552" s="209" t="str">
        <f>_xlfn.XLOOKUP(U1552,'Lista Suspensa'!$AA$20:$AA$23,'Lista Suspensa'!$AB$20:$AB$23,"N/A")</f>
        <v>S</v>
      </c>
    </row>
    <row r="1553" spans="1:54" ht="12" customHeight="1">
      <c r="A1553" s="151" t="s">
        <v>54</v>
      </c>
      <c r="B1553" s="152">
        <v>46112</v>
      </c>
      <c r="C1553" s="153" t="s">
        <v>55</v>
      </c>
      <c r="D1553" s="153" t="s">
        <v>56</v>
      </c>
      <c r="E1553" s="244">
        <v>92579127</v>
      </c>
      <c r="F1553" s="144" t="s">
        <v>3335</v>
      </c>
      <c r="G1553" s="230"/>
      <c r="H1553" s="154">
        <v>30535</v>
      </c>
      <c r="I1553" s="153">
        <v>42</v>
      </c>
      <c r="J1553" s="148" t="s">
        <v>70</v>
      </c>
      <c r="K1553" s="153" t="s">
        <v>59</v>
      </c>
      <c r="L1553" s="153"/>
      <c r="M1553" s="153"/>
      <c r="N1553" s="153"/>
      <c r="O1553" s="155">
        <v>11995339011</v>
      </c>
      <c r="P1553" s="156" t="s">
        <v>60</v>
      </c>
      <c r="Q1553" s="157" t="s">
        <v>110</v>
      </c>
      <c r="R1553" s="158">
        <v>46149</v>
      </c>
      <c r="S1553" s="159"/>
      <c r="T1553" s="159" t="s">
        <v>62</v>
      </c>
      <c r="U1553" s="159" t="s">
        <v>111</v>
      </c>
      <c r="V1553" s="154">
        <v>46149</v>
      </c>
      <c r="W1553" s="154" t="s">
        <v>126</v>
      </c>
      <c r="X1553" s="154" t="s">
        <v>126</v>
      </c>
      <c r="Y1553" s="160"/>
      <c r="Z1553" s="160" t="s">
        <v>65</v>
      </c>
      <c r="AA1553" s="153">
        <v>86</v>
      </c>
      <c r="AB1553" s="153">
        <v>1.69</v>
      </c>
      <c r="AC1553" s="182">
        <f t="shared" si="50"/>
        <v>30.110990511536716</v>
      </c>
      <c r="AD1553" s="153" t="str">
        <f t="shared" si="51"/>
        <v>OBESIDADE I</v>
      </c>
      <c r="AE1553" s="233" t="s">
        <v>135</v>
      </c>
      <c r="AF1553" s="153"/>
      <c r="AG1553" s="159"/>
      <c r="AH1553" s="153"/>
      <c r="AI1553" s="161"/>
      <c r="AJ1553" s="153"/>
      <c r="AK1553" s="153"/>
      <c r="AL1553" s="207" t="s">
        <v>136</v>
      </c>
      <c r="AM1553" s="207"/>
      <c r="AN1553" s="207"/>
      <c r="AO1553" s="207" t="str">
        <f ca="1">IF(R1553="","",IF(R1553&gt;TODAY(),"0 meses",DATEDIF(R1553,TODAY(),"m") &amp; " meses"))</f>
        <v>1 meses</v>
      </c>
      <c r="AP1553" s="147" t="s">
        <v>67</v>
      </c>
      <c r="AQ1553" s="147" t="s">
        <v>67</v>
      </c>
      <c r="AR1553" s="147"/>
      <c r="AS1553" s="209" t="s">
        <v>68</v>
      </c>
      <c r="AT1553" s="223" t="str">
        <f>MONTH(B1553)&amp;"/"&amp;YEAR(B1553)</f>
        <v>3/2026</v>
      </c>
      <c r="AU1553" s="223">
        <f>WEEKNUM(B1553)-WEEKNUM(EOMONTH(B1553,-1)+1)+1</f>
        <v>5</v>
      </c>
      <c r="AV1553" s="209" t="str">
        <f>MONTH(R1553)&amp;"/"&amp;YEAR(R1553)</f>
        <v>5/2026</v>
      </c>
      <c r="AW1553" s="209">
        <f>WEEKNUM(R1553)-WEEKNUM(EOMONTH(R1553,-1)+1)+1</f>
        <v>2</v>
      </c>
      <c r="AX1553" s="209">
        <f>IF(BB1553="S",IF(Q1553="1. Aceitou o programa",R1553-B1553,0),0)</f>
        <v>37</v>
      </c>
      <c r="AY1553" s="209">
        <f>IF(BB1553="S",IF(AND(S1553&lt;&gt;"",R1553&lt;&gt;""),S1553-R1553,0),0)</f>
        <v>0</v>
      </c>
      <c r="AZ1553" s="209">
        <f>IF(BB1553="S",IF(Q1553="1. Aceitou o programa",IF(OR(X1553="Não se Aplica",X1553=""),IF(OR(W1553="Não se Aplica",W1553=""),0,W1553-V1553),AVERAGE(X1553-W1553,W1553-V1553)),0),0)</f>
        <v>0</v>
      </c>
      <c r="BA1553" s="209">
        <f>IF(BB1553="S",IF(AND(Q1553="1. Aceitou o programa",AH1553="Realizada"),IFERROR(IF(AG1553="",0,AG1553-R1553),0),0),0)</f>
        <v>0</v>
      </c>
      <c r="BB1553" s="209" t="str">
        <f>_xlfn.XLOOKUP(U1553,'Lista Suspensa'!$AA$20:$AA$23,'Lista Suspensa'!$AB$20:$AB$23,"N/A")</f>
        <v>S</v>
      </c>
    </row>
    <row r="1554" spans="1:54" ht="12" customHeight="1">
      <c r="A1554" s="151" t="s">
        <v>54</v>
      </c>
      <c r="B1554" s="152">
        <v>46112</v>
      </c>
      <c r="C1554" s="153" t="s">
        <v>55</v>
      </c>
      <c r="D1554" s="153" t="s">
        <v>56</v>
      </c>
      <c r="E1554" s="244">
        <v>92781524</v>
      </c>
      <c r="F1554" s="144" t="s">
        <v>3336</v>
      </c>
      <c r="G1554" s="230"/>
      <c r="H1554" s="154">
        <v>30546</v>
      </c>
      <c r="I1554" s="153">
        <v>42</v>
      </c>
      <c r="J1554" s="148" t="s">
        <v>70</v>
      </c>
      <c r="K1554" s="153" t="s">
        <v>59</v>
      </c>
      <c r="L1554" s="153"/>
      <c r="M1554" s="153"/>
      <c r="N1554" s="153"/>
      <c r="O1554" s="155">
        <v>11947255083</v>
      </c>
      <c r="P1554" s="156" t="s">
        <v>60</v>
      </c>
      <c r="Q1554" s="157" t="s">
        <v>110</v>
      </c>
      <c r="R1554" s="158">
        <v>46149</v>
      </c>
      <c r="S1554" s="159"/>
      <c r="T1554" s="159" t="s">
        <v>62</v>
      </c>
      <c r="U1554" s="159" t="s">
        <v>111</v>
      </c>
      <c r="V1554" s="154">
        <v>46149</v>
      </c>
      <c r="W1554" s="154" t="s">
        <v>126</v>
      </c>
      <c r="X1554" s="154" t="s">
        <v>126</v>
      </c>
      <c r="Y1554" s="160"/>
      <c r="Z1554" s="160" t="s">
        <v>128</v>
      </c>
      <c r="AA1554" s="153">
        <v>80</v>
      </c>
      <c r="AB1554" s="153">
        <v>1.58</v>
      </c>
      <c r="AC1554" s="182">
        <f t="shared" si="50"/>
        <v>32.046146450889275</v>
      </c>
      <c r="AD1554" s="153" t="str">
        <f t="shared" si="51"/>
        <v>OBESIDADE I</v>
      </c>
      <c r="AE1554" s="233" t="s">
        <v>504</v>
      </c>
      <c r="AF1554" s="153"/>
      <c r="AG1554" s="159"/>
      <c r="AH1554" s="153"/>
      <c r="AI1554" s="161"/>
      <c r="AJ1554" s="153"/>
      <c r="AK1554" s="153"/>
      <c r="AL1554" s="207" t="s">
        <v>131</v>
      </c>
      <c r="AM1554" s="207"/>
      <c r="AN1554" s="207"/>
      <c r="AO1554" s="207" t="str">
        <f ca="1">IF(R1554="","",IF(R1554&gt;TODAY(),"0 meses",DATEDIF(R1554,TODAY(),"m") &amp; " meses"))</f>
        <v>1 meses</v>
      </c>
      <c r="AP1554" s="147" t="s">
        <v>67</v>
      </c>
      <c r="AQ1554" s="147" t="s">
        <v>67</v>
      </c>
      <c r="AR1554" s="147"/>
      <c r="AS1554" s="209" t="s">
        <v>68</v>
      </c>
      <c r="AT1554" s="223" t="str">
        <f>MONTH(B1554)&amp;"/"&amp;YEAR(B1554)</f>
        <v>3/2026</v>
      </c>
      <c r="AU1554" s="223">
        <f>WEEKNUM(B1554)-WEEKNUM(EOMONTH(B1554,-1)+1)+1</f>
        <v>5</v>
      </c>
      <c r="AV1554" s="209" t="str">
        <f>MONTH(R1554)&amp;"/"&amp;YEAR(R1554)</f>
        <v>5/2026</v>
      </c>
      <c r="AW1554" s="209">
        <f>WEEKNUM(R1554)-WEEKNUM(EOMONTH(R1554,-1)+1)+1</f>
        <v>2</v>
      </c>
      <c r="AX1554" s="209">
        <f>IF(BB1554="S",IF(Q1554="1. Aceitou o programa",R1554-B1554,0),0)</f>
        <v>37</v>
      </c>
      <c r="AY1554" s="209">
        <f>IF(BB1554="S",IF(AND(S1554&lt;&gt;"",R1554&lt;&gt;""),S1554-R1554,0),0)</f>
        <v>0</v>
      </c>
      <c r="AZ1554" s="209">
        <f>IF(BB1554="S",IF(Q1554="1. Aceitou o programa",IF(OR(X1554="Não se Aplica",X1554=""),IF(OR(W1554="Não se Aplica",W1554=""),0,W1554-V1554),AVERAGE(X1554-W1554,W1554-V1554)),0),0)</f>
        <v>0</v>
      </c>
      <c r="BA1554" s="209">
        <f>IF(BB1554="S",IF(AND(Q1554="1. Aceitou o programa",AH1554="Realizada"),IFERROR(IF(AG1554="",0,AG1554-R1554),0),0),0)</f>
        <v>0</v>
      </c>
      <c r="BB1554" s="209" t="str">
        <f>_xlfn.XLOOKUP(U1554,'Lista Suspensa'!$AA$20:$AA$23,'Lista Suspensa'!$AB$20:$AB$23,"N/A")</f>
        <v>S</v>
      </c>
    </row>
    <row r="1555" spans="1:54" ht="12" customHeight="1">
      <c r="A1555" s="151" t="s">
        <v>54</v>
      </c>
      <c r="B1555" s="152">
        <v>46112</v>
      </c>
      <c r="C1555" s="153" t="s">
        <v>55</v>
      </c>
      <c r="D1555" s="153" t="s">
        <v>56</v>
      </c>
      <c r="E1555" s="244">
        <v>95346893</v>
      </c>
      <c r="F1555" s="144" t="s">
        <v>3337</v>
      </c>
      <c r="G1555" s="230"/>
      <c r="H1555" s="154">
        <v>30957</v>
      </c>
      <c r="I1555" s="153">
        <v>41</v>
      </c>
      <c r="J1555" s="148" t="s">
        <v>70</v>
      </c>
      <c r="K1555" s="153" t="s">
        <v>59</v>
      </c>
      <c r="L1555" s="153"/>
      <c r="M1555" s="153"/>
      <c r="N1555" s="153"/>
      <c r="O1555" s="155">
        <v>11946846115</v>
      </c>
      <c r="P1555" s="156" t="s">
        <v>60</v>
      </c>
      <c r="Q1555" s="157" t="s">
        <v>110</v>
      </c>
      <c r="R1555" s="158">
        <v>46149</v>
      </c>
      <c r="S1555" s="159"/>
      <c r="T1555" s="159" t="s">
        <v>62</v>
      </c>
      <c r="U1555" s="159" t="s">
        <v>111</v>
      </c>
      <c r="V1555" s="154">
        <v>46149</v>
      </c>
      <c r="W1555" s="154" t="s">
        <v>126</v>
      </c>
      <c r="X1555" s="154" t="s">
        <v>126</v>
      </c>
      <c r="Y1555" s="160"/>
      <c r="Z1555" s="160" t="s">
        <v>190</v>
      </c>
      <c r="AA1555" s="153">
        <v>91</v>
      </c>
      <c r="AB1555" s="153">
        <v>1.61</v>
      </c>
      <c r="AC1555" s="182">
        <f t="shared" si="50"/>
        <v>35.106670267350793</v>
      </c>
      <c r="AD1555" s="153" t="str">
        <f t="shared" si="51"/>
        <v>OBESIDADE II</v>
      </c>
      <c r="AE1555" s="233" t="s">
        <v>135</v>
      </c>
      <c r="AF1555" s="153"/>
      <c r="AG1555" s="159"/>
      <c r="AH1555" s="153"/>
      <c r="AI1555" s="161"/>
      <c r="AJ1555" s="153"/>
      <c r="AK1555" s="153"/>
      <c r="AL1555" s="207" t="s">
        <v>131</v>
      </c>
      <c r="AM1555" s="207"/>
      <c r="AN1555" s="207"/>
      <c r="AO1555" s="207" t="str">
        <f ca="1">IF(R1555="","",IF(R1555&gt;TODAY(),"0 meses",DATEDIF(R1555,TODAY(),"m") &amp; " meses"))</f>
        <v>1 meses</v>
      </c>
      <c r="AP1555" s="147" t="s">
        <v>67</v>
      </c>
      <c r="AQ1555" s="147" t="s">
        <v>67</v>
      </c>
      <c r="AR1555" s="147"/>
      <c r="AS1555" s="209" t="s">
        <v>68</v>
      </c>
      <c r="AT1555" s="223" t="str">
        <f>MONTH(B1555)&amp;"/"&amp;YEAR(B1555)</f>
        <v>3/2026</v>
      </c>
      <c r="AU1555" s="223">
        <f>WEEKNUM(B1555)-WEEKNUM(EOMONTH(B1555,-1)+1)+1</f>
        <v>5</v>
      </c>
      <c r="AV1555" s="209" t="str">
        <f>MONTH(R1555)&amp;"/"&amp;YEAR(R1555)</f>
        <v>5/2026</v>
      </c>
      <c r="AW1555" s="209">
        <f>WEEKNUM(R1555)-WEEKNUM(EOMONTH(R1555,-1)+1)+1</f>
        <v>2</v>
      </c>
      <c r="AX1555" s="209">
        <f>IF(BB1555="S",IF(Q1555="1. Aceitou o programa",R1555-B1555,0),0)</f>
        <v>37</v>
      </c>
      <c r="AY1555" s="209">
        <f>IF(BB1555="S",IF(AND(S1555&lt;&gt;"",R1555&lt;&gt;""),S1555-R1555,0),0)</f>
        <v>0</v>
      </c>
      <c r="AZ1555" s="209">
        <f>IF(BB1555="S",IF(Q1555="1. Aceitou o programa",IF(OR(X1555="Não se Aplica",X1555=""),IF(OR(W1555="Não se Aplica",W1555=""),0,W1555-V1555),AVERAGE(X1555-W1555,W1555-V1555)),0),0)</f>
        <v>0</v>
      </c>
      <c r="BA1555" s="209">
        <f>IF(BB1555="S",IF(AND(Q1555="1. Aceitou o programa",AH1555="Realizada"),IFERROR(IF(AG1555="",0,AG1555-R1555),0),0),0)</f>
        <v>0</v>
      </c>
      <c r="BB1555" s="209" t="str">
        <f>_xlfn.XLOOKUP(U1555,'Lista Suspensa'!$AA$20:$AA$23,'Lista Suspensa'!$AB$20:$AB$23,"N/A")</f>
        <v>S</v>
      </c>
    </row>
    <row r="1556" spans="1:54" ht="12" customHeight="1">
      <c r="A1556" s="151" t="s">
        <v>54</v>
      </c>
      <c r="B1556" s="152">
        <v>46112</v>
      </c>
      <c r="C1556" s="153" t="s">
        <v>55</v>
      </c>
      <c r="D1556" s="153" t="s">
        <v>56</v>
      </c>
      <c r="E1556" s="244">
        <v>71621844</v>
      </c>
      <c r="F1556" s="144" t="s">
        <v>3338</v>
      </c>
      <c r="G1556" s="230"/>
      <c r="H1556" s="154">
        <v>25810</v>
      </c>
      <c r="I1556" s="153">
        <v>55</v>
      </c>
      <c r="J1556" s="148" t="s">
        <v>70</v>
      </c>
      <c r="K1556" s="153"/>
      <c r="L1556" s="153"/>
      <c r="M1556" s="153"/>
      <c r="N1556" s="153"/>
      <c r="O1556" s="155">
        <v>11970675264</v>
      </c>
      <c r="P1556" s="156" t="s">
        <v>2023</v>
      </c>
      <c r="Q1556" s="157" t="s">
        <v>110</v>
      </c>
      <c r="R1556" s="158">
        <v>46149</v>
      </c>
      <c r="S1556" s="159"/>
      <c r="T1556" s="159" t="s">
        <v>62</v>
      </c>
      <c r="U1556" s="159" t="s">
        <v>111</v>
      </c>
      <c r="V1556" s="154">
        <v>46113</v>
      </c>
      <c r="W1556" s="154">
        <v>46146</v>
      </c>
      <c r="X1556" s="154" t="s">
        <v>126</v>
      </c>
      <c r="Y1556" s="160" t="s">
        <v>90</v>
      </c>
      <c r="Z1556" s="160" t="s">
        <v>128</v>
      </c>
      <c r="AA1556" s="153">
        <v>96</v>
      </c>
      <c r="AB1556" s="153">
        <v>1.67</v>
      </c>
      <c r="AC1556" s="182">
        <f t="shared" si="50"/>
        <v>34.42217361683818</v>
      </c>
      <c r="AD1556" s="153" t="str">
        <f t="shared" si="51"/>
        <v>OBESIDADE I</v>
      </c>
      <c r="AE1556" s="233" t="s">
        <v>225</v>
      </c>
      <c r="AF1556" s="153" t="s">
        <v>130</v>
      </c>
      <c r="AG1556" s="159"/>
      <c r="AH1556" s="153"/>
      <c r="AI1556" s="161"/>
      <c r="AJ1556" s="153"/>
      <c r="AK1556" s="153"/>
      <c r="AL1556" s="207" t="s">
        <v>131</v>
      </c>
      <c r="AM1556" s="207"/>
      <c r="AN1556" s="207"/>
      <c r="AO1556" s="207" t="str">
        <f ca="1">IF(R1556="","",IF(R1556&gt;TODAY(),"0 meses",DATEDIF(R1556,TODAY(),"m") &amp; " meses"))</f>
        <v>1 meses</v>
      </c>
      <c r="AP1556" s="147" t="s">
        <v>67</v>
      </c>
      <c r="AQ1556" s="147" t="s">
        <v>67</v>
      </c>
      <c r="AR1556" s="147"/>
      <c r="AS1556" s="209" t="s">
        <v>68</v>
      </c>
      <c r="AT1556" s="223" t="str">
        <f>MONTH(B1556)&amp;"/"&amp;YEAR(B1556)</f>
        <v>3/2026</v>
      </c>
      <c r="AU1556" s="223">
        <f>WEEKNUM(B1556)-WEEKNUM(EOMONTH(B1556,-1)+1)+1</f>
        <v>5</v>
      </c>
      <c r="AV1556" s="209" t="str">
        <f>MONTH(R1556)&amp;"/"&amp;YEAR(R1556)</f>
        <v>5/2026</v>
      </c>
      <c r="AW1556" s="209">
        <f>WEEKNUM(R1556)-WEEKNUM(EOMONTH(R1556,-1)+1)+1</f>
        <v>2</v>
      </c>
      <c r="AX1556" s="209">
        <f>IF(BB1556="S",IF(Q1556="1. Aceitou o programa",R1556-B1556,0),0)</f>
        <v>37</v>
      </c>
      <c r="AY1556" s="209">
        <f>IF(BB1556="S",IF(AND(S1556&lt;&gt;"",R1556&lt;&gt;""),S1556-R1556,0),0)</f>
        <v>0</v>
      </c>
      <c r="AZ1556" s="209">
        <f>IF(BB1556="S",IF(Q1556="1. Aceitou o programa",IF(OR(X1556="Não se Aplica",X1556=""),IF(OR(W1556="Não se Aplica",W1556=""),0,W1556-V1556),AVERAGE(X1556-W1556,W1556-V1556)),0),0)</f>
        <v>33</v>
      </c>
      <c r="BA1556" s="209">
        <f>IF(BB1556="S",IF(AND(Q1556="1. Aceitou o programa",AH1556="Realizada"),IFERROR(IF(AG1556="",0,AG1556-R1556),0),0),0)</f>
        <v>0</v>
      </c>
      <c r="BB1556" s="209" t="str">
        <f>_xlfn.XLOOKUP(U1556,'Lista Suspensa'!$AA$20:$AA$23,'Lista Suspensa'!$AB$20:$AB$23,"N/A")</f>
        <v>S</v>
      </c>
    </row>
    <row r="1557" spans="1:54" ht="12" customHeight="1">
      <c r="A1557" s="151" t="s">
        <v>54</v>
      </c>
      <c r="B1557" s="152">
        <v>46112</v>
      </c>
      <c r="C1557" s="153" t="s">
        <v>55</v>
      </c>
      <c r="D1557" s="153" t="s">
        <v>56</v>
      </c>
      <c r="E1557" s="244">
        <v>73073100</v>
      </c>
      <c r="F1557" s="144" t="s">
        <v>3339</v>
      </c>
      <c r="G1557" s="230"/>
      <c r="H1557" s="154">
        <v>27094</v>
      </c>
      <c r="I1557" s="153">
        <v>52</v>
      </c>
      <c r="J1557" s="148" t="s">
        <v>70</v>
      </c>
      <c r="K1557" s="153"/>
      <c r="L1557" s="153"/>
      <c r="M1557" s="153"/>
      <c r="N1557" s="153"/>
      <c r="O1557" s="155">
        <v>11950541919</v>
      </c>
      <c r="P1557" s="156" t="s">
        <v>60</v>
      </c>
      <c r="Q1557" s="157" t="s">
        <v>110</v>
      </c>
      <c r="R1557" s="158">
        <v>46149</v>
      </c>
      <c r="S1557" s="159"/>
      <c r="T1557" s="159" t="s">
        <v>62</v>
      </c>
      <c r="U1557" s="159" t="s">
        <v>111</v>
      </c>
      <c r="V1557" s="154">
        <v>46113</v>
      </c>
      <c r="W1557" s="154">
        <v>46146</v>
      </c>
      <c r="X1557" s="154" t="s">
        <v>126</v>
      </c>
      <c r="Y1557" s="160" t="s">
        <v>90</v>
      </c>
      <c r="Z1557" s="160" t="s">
        <v>128</v>
      </c>
      <c r="AA1557" s="153">
        <v>67</v>
      </c>
      <c r="AB1557" s="153">
        <v>1.59</v>
      </c>
      <c r="AC1557" s="182">
        <f t="shared" si="50"/>
        <v>26.502116213757365</v>
      </c>
      <c r="AD1557" s="153" t="str">
        <f t="shared" si="51"/>
        <v>SOBREPESO</v>
      </c>
      <c r="AE1557" s="233" t="s">
        <v>2027</v>
      </c>
      <c r="AF1557" s="153" t="s">
        <v>130</v>
      </c>
      <c r="AG1557" s="159"/>
      <c r="AH1557" s="153"/>
      <c r="AI1557" s="161"/>
      <c r="AJ1557" s="153"/>
      <c r="AK1557" s="153"/>
      <c r="AL1557" s="207" t="s">
        <v>136</v>
      </c>
      <c r="AM1557" s="207"/>
      <c r="AN1557" s="207"/>
      <c r="AO1557" s="207" t="str">
        <f ca="1">IF(R1557="","",IF(R1557&gt;TODAY(),"0 meses",DATEDIF(R1557,TODAY(),"m") &amp; " meses"))</f>
        <v>1 meses</v>
      </c>
      <c r="AP1557" s="147" t="s">
        <v>67</v>
      </c>
      <c r="AQ1557" s="147" t="s">
        <v>67</v>
      </c>
      <c r="AR1557" s="147"/>
      <c r="AS1557" s="209" t="s">
        <v>68</v>
      </c>
      <c r="AT1557" s="223" t="str">
        <f>MONTH(B1557)&amp;"/"&amp;YEAR(B1557)</f>
        <v>3/2026</v>
      </c>
      <c r="AU1557" s="223">
        <f>WEEKNUM(B1557)-WEEKNUM(EOMONTH(B1557,-1)+1)+1</f>
        <v>5</v>
      </c>
      <c r="AV1557" s="209" t="str">
        <f>MONTH(R1557)&amp;"/"&amp;YEAR(R1557)</f>
        <v>5/2026</v>
      </c>
      <c r="AW1557" s="209">
        <f>WEEKNUM(R1557)-WEEKNUM(EOMONTH(R1557,-1)+1)+1</f>
        <v>2</v>
      </c>
      <c r="AX1557" s="209">
        <f>IF(BB1557="S",IF(Q1557="1. Aceitou o programa",R1557-B1557,0),0)</f>
        <v>37</v>
      </c>
      <c r="AY1557" s="209">
        <f>IF(BB1557="S",IF(AND(S1557&lt;&gt;"",R1557&lt;&gt;""),S1557-R1557,0),0)</f>
        <v>0</v>
      </c>
      <c r="AZ1557" s="209">
        <f>IF(BB1557="S",IF(Q1557="1. Aceitou o programa",IF(OR(X1557="Não se Aplica",X1557=""),IF(OR(W1557="Não se Aplica",W1557=""),0,W1557-V1557),AVERAGE(X1557-W1557,W1557-V1557)),0),0)</f>
        <v>33</v>
      </c>
      <c r="BA1557" s="209">
        <f>IF(BB1557="S",IF(AND(Q1557="1. Aceitou o programa",AH1557="Realizada"),IFERROR(IF(AG1557="",0,AG1557-R1557),0),0),0)</f>
        <v>0</v>
      </c>
      <c r="BB1557" s="209" t="str">
        <f>_xlfn.XLOOKUP(U1557,'Lista Suspensa'!$AA$20:$AA$23,'Lista Suspensa'!$AB$20:$AB$23,"N/A")</f>
        <v>S</v>
      </c>
    </row>
    <row r="1558" spans="1:54" ht="12" customHeight="1">
      <c r="A1558" s="151" t="s">
        <v>54</v>
      </c>
      <c r="B1558" s="152">
        <v>46112</v>
      </c>
      <c r="C1558" s="153" t="s">
        <v>55</v>
      </c>
      <c r="D1558" s="153" t="s">
        <v>56</v>
      </c>
      <c r="E1558" s="244">
        <v>76913534</v>
      </c>
      <c r="F1558" s="144" t="s">
        <v>3340</v>
      </c>
      <c r="G1558" s="230"/>
      <c r="H1558" s="154">
        <v>32310</v>
      </c>
      <c r="I1558" s="153">
        <v>37</v>
      </c>
      <c r="J1558" s="148" t="s">
        <v>58</v>
      </c>
      <c r="K1558" s="153"/>
      <c r="L1558" s="153"/>
      <c r="M1558" s="153"/>
      <c r="N1558" s="153"/>
      <c r="O1558" s="155">
        <v>21964533030</v>
      </c>
      <c r="P1558" s="156" t="s">
        <v>2023</v>
      </c>
      <c r="Q1558" s="157" t="s">
        <v>110</v>
      </c>
      <c r="R1558" s="158">
        <v>46149</v>
      </c>
      <c r="S1558" s="159"/>
      <c r="T1558" s="159" t="s">
        <v>62</v>
      </c>
      <c r="U1558" s="159" t="s">
        <v>111</v>
      </c>
      <c r="V1558" s="154">
        <v>46113</v>
      </c>
      <c r="W1558" s="154">
        <v>46146</v>
      </c>
      <c r="X1558" s="154" t="s">
        <v>126</v>
      </c>
      <c r="Y1558" s="160" t="s">
        <v>90</v>
      </c>
      <c r="Z1558" s="160" t="s">
        <v>128</v>
      </c>
      <c r="AA1558" s="153">
        <v>88</v>
      </c>
      <c r="AB1558" s="153">
        <v>1.77</v>
      </c>
      <c r="AC1558" s="182">
        <f t="shared" si="50"/>
        <v>28.088991030674453</v>
      </c>
      <c r="AD1558" s="153" t="str">
        <f t="shared" si="51"/>
        <v>SOBREPESO</v>
      </c>
      <c r="AE1558" s="233" t="s">
        <v>139</v>
      </c>
      <c r="AF1558" s="153" t="s">
        <v>130</v>
      </c>
      <c r="AG1558" s="159"/>
      <c r="AH1558" s="153"/>
      <c r="AI1558" s="161"/>
      <c r="AJ1558" s="153"/>
      <c r="AK1558" s="153"/>
      <c r="AL1558" s="207" t="s">
        <v>136</v>
      </c>
      <c r="AM1558" s="207"/>
      <c r="AN1558" s="207"/>
      <c r="AO1558" s="207" t="str">
        <f ca="1">IF(R1558="","",IF(R1558&gt;TODAY(),"0 meses",DATEDIF(R1558,TODAY(),"m") &amp; " meses"))</f>
        <v>1 meses</v>
      </c>
      <c r="AP1558" s="147" t="s">
        <v>67</v>
      </c>
      <c r="AQ1558" s="147" t="s">
        <v>67</v>
      </c>
      <c r="AR1558" s="147"/>
      <c r="AS1558" s="209" t="s">
        <v>68</v>
      </c>
      <c r="AT1558" s="223" t="str">
        <f>MONTH(B1558)&amp;"/"&amp;YEAR(B1558)</f>
        <v>3/2026</v>
      </c>
      <c r="AU1558" s="223">
        <f>WEEKNUM(B1558)-WEEKNUM(EOMONTH(B1558,-1)+1)+1</f>
        <v>5</v>
      </c>
      <c r="AV1558" s="209" t="str">
        <f>MONTH(R1558)&amp;"/"&amp;YEAR(R1558)</f>
        <v>5/2026</v>
      </c>
      <c r="AW1558" s="209">
        <f>WEEKNUM(R1558)-WEEKNUM(EOMONTH(R1558,-1)+1)+1</f>
        <v>2</v>
      </c>
      <c r="AX1558" s="209">
        <f>IF(BB1558="S",IF(Q1558="1. Aceitou o programa",R1558-B1558,0),0)</f>
        <v>37</v>
      </c>
      <c r="AY1558" s="209">
        <f>IF(BB1558="S",IF(AND(S1558&lt;&gt;"",R1558&lt;&gt;""),S1558-R1558,0),0)</f>
        <v>0</v>
      </c>
      <c r="AZ1558" s="209">
        <f>IF(BB1558="S",IF(Q1558="1. Aceitou o programa",IF(OR(X1558="Não se Aplica",X1558=""),IF(OR(W1558="Não se Aplica",W1558=""),0,W1558-V1558),AVERAGE(X1558-W1558,W1558-V1558)),0),0)</f>
        <v>33</v>
      </c>
      <c r="BA1558" s="209">
        <f>IF(BB1558="S",IF(AND(Q1558="1. Aceitou o programa",AH1558="Realizada"),IFERROR(IF(AG1558="",0,AG1558-R1558),0),0),0)</f>
        <v>0</v>
      </c>
      <c r="BB1558" s="209" t="str">
        <f>_xlfn.XLOOKUP(U1558,'Lista Suspensa'!$AA$20:$AA$23,'Lista Suspensa'!$AB$20:$AB$23,"N/A")</f>
        <v>S</v>
      </c>
    </row>
    <row r="1559" spans="1:54" ht="12" customHeight="1">
      <c r="A1559" s="151" t="s">
        <v>54</v>
      </c>
      <c r="B1559" s="152">
        <v>46112</v>
      </c>
      <c r="C1559" s="153" t="s">
        <v>55</v>
      </c>
      <c r="D1559" s="153" t="s">
        <v>56</v>
      </c>
      <c r="E1559" s="244">
        <v>81253116</v>
      </c>
      <c r="F1559" s="144" t="s">
        <v>3341</v>
      </c>
      <c r="G1559" s="230"/>
      <c r="H1559" s="154">
        <v>23560</v>
      </c>
      <c r="I1559" s="153">
        <v>61</v>
      </c>
      <c r="J1559" s="148" t="s">
        <v>70</v>
      </c>
      <c r="K1559" s="153" t="s">
        <v>101</v>
      </c>
      <c r="L1559" s="153"/>
      <c r="M1559" s="153"/>
      <c r="N1559" s="153"/>
      <c r="O1559" s="155">
        <v>21977108989</v>
      </c>
      <c r="P1559" s="156" t="s">
        <v>2023</v>
      </c>
      <c r="Q1559" s="157" t="s">
        <v>110</v>
      </c>
      <c r="R1559" s="158">
        <v>46149</v>
      </c>
      <c r="S1559" s="159"/>
      <c r="T1559" s="159" t="s">
        <v>62</v>
      </c>
      <c r="U1559" s="159" t="s">
        <v>111</v>
      </c>
      <c r="V1559" s="154">
        <v>46146</v>
      </c>
      <c r="W1559" s="154" t="s">
        <v>126</v>
      </c>
      <c r="X1559" s="154" t="s">
        <v>126</v>
      </c>
      <c r="Y1559" s="160" t="s">
        <v>90</v>
      </c>
      <c r="Z1559" s="160" t="s">
        <v>128</v>
      </c>
      <c r="AA1559" s="153">
        <v>74</v>
      </c>
      <c r="AB1559" s="153">
        <v>1.51</v>
      </c>
      <c r="AC1559" s="182">
        <f t="shared" si="50"/>
        <v>32.454716898381648</v>
      </c>
      <c r="AD1559" s="153" t="str">
        <f t="shared" si="51"/>
        <v>OBESIDADE I</v>
      </c>
      <c r="AE1559" s="233" t="s">
        <v>139</v>
      </c>
      <c r="AF1559" s="153" t="s">
        <v>130</v>
      </c>
      <c r="AG1559" s="159"/>
      <c r="AH1559" s="153"/>
      <c r="AI1559" s="161"/>
      <c r="AJ1559" s="153"/>
      <c r="AK1559" s="153"/>
      <c r="AL1559" s="207" t="s">
        <v>131</v>
      </c>
      <c r="AM1559" s="207"/>
      <c r="AN1559" s="207"/>
      <c r="AO1559" s="207" t="str">
        <f ca="1">IF(R1559="","",IF(R1559&gt;TODAY(),"0 meses",DATEDIF(R1559,TODAY(),"m") &amp; " meses"))</f>
        <v>1 meses</v>
      </c>
      <c r="AP1559" s="147" t="s">
        <v>67</v>
      </c>
      <c r="AQ1559" s="147" t="s">
        <v>67</v>
      </c>
      <c r="AR1559" s="147"/>
      <c r="AS1559" s="209" t="s">
        <v>68</v>
      </c>
      <c r="AT1559" s="223" t="str">
        <f>MONTH(B1559)&amp;"/"&amp;YEAR(B1559)</f>
        <v>3/2026</v>
      </c>
      <c r="AU1559" s="223">
        <f>WEEKNUM(B1559)-WEEKNUM(EOMONTH(B1559,-1)+1)+1</f>
        <v>5</v>
      </c>
      <c r="AV1559" s="209" t="str">
        <f>MONTH(R1559)&amp;"/"&amp;YEAR(R1559)</f>
        <v>5/2026</v>
      </c>
      <c r="AW1559" s="209">
        <f>WEEKNUM(R1559)-WEEKNUM(EOMONTH(R1559,-1)+1)+1</f>
        <v>2</v>
      </c>
      <c r="AX1559" s="209">
        <f>IF(BB1559="S",IF(Q1559="1. Aceitou o programa",R1559-B1559,0),0)</f>
        <v>37</v>
      </c>
      <c r="AY1559" s="209">
        <f>IF(BB1559="S",IF(AND(S1559&lt;&gt;"",R1559&lt;&gt;""),S1559-R1559,0),0)</f>
        <v>0</v>
      </c>
      <c r="AZ1559" s="209">
        <f>IF(BB1559="S",IF(Q1559="1. Aceitou o programa",IF(OR(X1559="Não se Aplica",X1559=""),IF(OR(W1559="Não se Aplica",W1559=""),0,W1559-V1559),AVERAGE(X1559-W1559,W1559-V1559)),0),0)</f>
        <v>0</v>
      </c>
      <c r="BA1559" s="209">
        <f>IF(BB1559="S",IF(AND(Q1559="1. Aceitou o programa",AH1559="Realizada"),IFERROR(IF(AG1559="",0,AG1559-R1559),0),0),0)</f>
        <v>0</v>
      </c>
      <c r="BB1559" s="209" t="str">
        <f>_xlfn.XLOOKUP(U1559,'Lista Suspensa'!$AA$20:$AA$23,'Lista Suspensa'!$AB$20:$AB$23,"N/A")</f>
        <v>S</v>
      </c>
    </row>
    <row r="1560" spans="1:54" ht="12" customHeight="1">
      <c r="A1560" s="151" t="s">
        <v>54</v>
      </c>
      <c r="B1560" s="152">
        <v>46112</v>
      </c>
      <c r="C1560" s="153" t="s">
        <v>55</v>
      </c>
      <c r="D1560" s="153" t="s">
        <v>56</v>
      </c>
      <c r="E1560" s="244">
        <v>84086827</v>
      </c>
      <c r="F1560" s="144" t="s">
        <v>3342</v>
      </c>
      <c r="G1560" s="230"/>
      <c r="H1560" s="154">
        <v>25153</v>
      </c>
      <c r="I1560" s="153">
        <v>57</v>
      </c>
      <c r="J1560" s="148" t="s">
        <v>70</v>
      </c>
      <c r="K1560" s="153" t="s">
        <v>101</v>
      </c>
      <c r="L1560" s="153"/>
      <c r="M1560" s="153"/>
      <c r="N1560" s="153"/>
      <c r="O1560" s="155">
        <v>21990446045</v>
      </c>
      <c r="P1560" s="156" t="s">
        <v>2023</v>
      </c>
      <c r="Q1560" s="157" t="s">
        <v>110</v>
      </c>
      <c r="R1560" s="158">
        <v>46149</v>
      </c>
      <c r="S1560" s="159"/>
      <c r="T1560" s="159" t="s">
        <v>62</v>
      </c>
      <c r="U1560" s="159" t="s">
        <v>111</v>
      </c>
      <c r="V1560" s="154">
        <v>46146</v>
      </c>
      <c r="W1560" s="154" t="s">
        <v>126</v>
      </c>
      <c r="X1560" s="154" t="s">
        <v>126</v>
      </c>
      <c r="Y1560" s="160" t="s">
        <v>90</v>
      </c>
      <c r="Z1560" s="160" t="s">
        <v>128</v>
      </c>
      <c r="AA1560" s="153">
        <v>100</v>
      </c>
      <c r="AB1560" s="153">
        <v>1.62</v>
      </c>
      <c r="AC1560" s="182">
        <f t="shared" si="50"/>
        <v>38.103947568968138</v>
      </c>
      <c r="AD1560" s="153" t="str">
        <f t="shared" si="51"/>
        <v>OBESIDADE II</v>
      </c>
      <c r="AE1560" s="233" t="s">
        <v>1264</v>
      </c>
      <c r="AF1560" s="153" t="s">
        <v>130</v>
      </c>
      <c r="AG1560" s="159"/>
      <c r="AH1560" s="153"/>
      <c r="AI1560" s="161"/>
      <c r="AJ1560" s="153"/>
      <c r="AK1560" s="153"/>
      <c r="AL1560" s="207" t="s">
        <v>131</v>
      </c>
      <c r="AM1560" s="207"/>
      <c r="AN1560" s="207"/>
      <c r="AO1560" s="207" t="str">
        <f ca="1">IF(R1560="","",IF(R1560&gt;TODAY(),"0 meses",DATEDIF(R1560,TODAY(),"m") &amp; " meses"))</f>
        <v>1 meses</v>
      </c>
      <c r="AP1560" s="147" t="s">
        <v>67</v>
      </c>
      <c r="AQ1560" s="147" t="s">
        <v>67</v>
      </c>
      <c r="AR1560" s="147"/>
      <c r="AS1560" s="209" t="s">
        <v>68</v>
      </c>
      <c r="AT1560" s="223" t="str">
        <f>MONTH(B1560)&amp;"/"&amp;YEAR(B1560)</f>
        <v>3/2026</v>
      </c>
      <c r="AU1560" s="223">
        <f>WEEKNUM(B1560)-WEEKNUM(EOMONTH(B1560,-1)+1)+1</f>
        <v>5</v>
      </c>
      <c r="AV1560" s="209" t="str">
        <f>MONTH(R1560)&amp;"/"&amp;YEAR(R1560)</f>
        <v>5/2026</v>
      </c>
      <c r="AW1560" s="209">
        <f>WEEKNUM(R1560)-WEEKNUM(EOMONTH(R1560,-1)+1)+1</f>
        <v>2</v>
      </c>
      <c r="AX1560" s="209">
        <f>IF(BB1560="S",IF(Q1560="1. Aceitou o programa",R1560-B1560,0),0)</f>
        <v>37</v>
      </c>
      <c r="AY1560" s="209">
        <f>IF(BB1560="S",IF(AND(S1560&lt;&gt;"",R1560&lt;&gt;""),S1560-R1560,0),0)</f>
        <v>0</v>
      </c>
      <c r="AZ1560" s="209">
        <f>IF(BB1560="S",IF(Q1560="1. Aceitou o programa",IF(OR(X1560="Não se Aplica",X1560=""),IF(OR(W1560="Não se Aplica",W1560=""),0,W1560-V1560),AVERAGE(X1560-W1560,W1560-V1560)),0),0)</f>
        <v>0</v>
      </c>
      <c r="BA1560" s="209">
        <f>IF(BB1560="S",IF(AND(Q1560="1. Aceitou o programa",AH1560="Realizada"),IFERROR(IF(AG1560="",0,AG1560-R1560),0),0),0)</f>
        <v>0</v>
      </c>
      <c r="BB1560" s="209" t="str">
        <f>_xlfn.XLOOKUP(U1560,'Lista Suspensa'!$AA$20:$AA$23,'Lista Suspensa'!$AB$20:$AB$23,"N/A")</f>
        <v>S</v>
      </c>
    </row>
    <row r="1561" spans="1:54" ht="12" customHeight="1">
      <c r="A1561" s="151" t="s">
        <v>54</v>
      </c>
      <c r="B1561" s="152">
        <v>46112</v>
      </c>
      <c r="C1561" s="153" t="s">
        <v>55</v>
      </c>
      <c r="D1561" s="153" t="s">
        <v>56</v>
      </c>
      <c r="E1561" s="244">
        <v>92908989</v>
      </c>
      <c r="F1561" s="144" t="s">
        <v>3343</v>
      </c>
      <c r="G1561" s="230"/>
      <c r="H1561" s="154">
        <v>25872</v>
      </c>
      <c r="I1561" s="153">
        <v>55</v>
      </c>
      <c r="J1561" s="148" t="s">
        <v>70</v>
      </c>
      <c r="K1561" s="153" t="s">
        <v>101</v>
      </c>
      <c r="L1561" s="153"/>
      <c r="M1561" s="153"/>
      <c r="N1561" s="153"/>
      <c r="O1561" s="155">
        <v>21988715136</v>
      </c>
      <c r="P1561" s="156" t="s">
        <v>2023</v>
      </c>
      <c r="Q1561" s="157" t="s">
        <v>110</v>
      </c>
      <c r="R1561" s="158">
        <v>46149</v>
      </c>
      <c r="S1561" s="159"/>
      <c r="T1561" s="159" t="s">
        <v>62</v>
      </c>
      <c r="U1561" s="159" t="s">
        <v>111</v>
      </c>
      <c r="V1561" s="154">
        <v>46146</v>
      </c>
      <c r="W1561" s="154" t="s">
        <v>126</v>
      </c>
      <c r="X1561" s="154" t="s">
        <v>126</v>
      </c>
      <c r="Y1561" s="160" t="s">
        <v>90</v>
      </c>
      <c r="Z1561" s="160" t="s">
        <v>459</v>
      </c>
      <c r="AA1561" s="153">
        <v>69</v>
      </c>
      <c r="AB1561" s="153">
        <v>1.5</v>
      </c>
      <c r="AC1561" s="182">
        <f t="shared" si="50"/>
        <v>30.666666666666668</v>
      </c>
      <c r="AD1561" s="153" t="str">
        <f t="shared" si="51"/>
        <v>OBESIDADE I</v>
      </c>
      <c r="AE1561" s="233" t="s">
        <v>129</v>
      </c>
      <c r="AF1561" s="153" t="s">
        <v>130</v>
      </c>
      <c r="AG1561" s="159"/>
      <c r="AH1561" s="153"/>
      <c r="AI1561" s="161"/>
      <c r="AJ1561" s="153"/>
      <c r="AK1561" s="153"/>
      <c r="AL1561" s="207" t="s">
        <v>131</v>
      </c>
      <c r="AM1561" s="207"/>
      <c r="AN1561" s="207"/>
      <c r="AO1561" s="207" t="str">
        <f ca="1">IF(R1561="","",IF(R1561&gt;TODAY(),"0 meses",DATEDIF(R1561,TODAY(),"m") &amp; " meses"))</f>
        <v>1 meses</v>
      </c>
      <c r="AP1561" s="147" t="s">
        <v>67</v>
      </c>
      <c r="AQ1561" s="147" t="s">
        <v>67</v>
      </c>
      <c r="AR1561" s="147"/>
      <c r="AS1561" s="209" t="s">
        <v>68</v>
      </c>
      <c r="AT1561" s="223" t="str">
        <f>MONTH(B1561)&amp;"/"&amp;YEAR(B1561)</f>
        <v>3/2026</v>
      </c>
      <c r="AU1561" s="223">
        <f>WEEKNUM(B1561)-WEEKNUM(EOMONTH(B1561,-1)+1)+1</f>
        <v>5</v>
      </c>
      <c r="AV1561" s="209" t="str">
        <f>MONTH(R1561)&amp;"/"&amp;YEAR(R1561)</f>
        <v>5/2026</v>
      </c>
      <c r="AW1561" s="209">
        <f>WEEKNUM(R1561)-WEEKNUM(EOMONTH(R1561,-1)+1)+1</f>
        <v>2</v>
      </c>
      <c r="AX1561" s="209">
        <f>IF(BB1561="S",IF(Q1561="1. Aceitou o programa",R1561-B1561,0),0)</f>
        <v>37</v>
      </c>
      <c r="AY1561" s="209">
        <f>IF(BB1561="S",IF(AND(S1561&lt;&gt;"",R1561&lt;&gt;""),S1561-R1561,0),0)</f>
        <v>0</v>
      </c>
      <c r="AZ1561" s="209">
        <f>IF(BB1561="S",IF(Q1561="1. Aceitou o programa",IF(OR(X1561="Não se Aplica",X1561=""),IF(OR(W1561="Não se Aplica",W1561=""),0,W1561-V1561),AVERAGE(X1561-W1561,W1561-V1561)),0),0)</f>
        <v>0</v>
      </c>
      <c r="BA1561" s="209">
        <f>IF(BB1561="S",IF(AND(Q1561="1. Aceitou o programa",AH1561="Realizada"),IFERROR(IF(AG1561="",0,AG1561-R1561),0),0),0)</f>
        <v>0</v>
      </c>
      <c r="BB1561" s="209" t="str">
        <f>_xlfn.XLOOKUP(U1561,'Lista Suspensa'!$AA$20:$AA$23,'Lista Suspensa'!$AB$20:$AB$23,"N/A")</f>
        <v>S</v>
      </c>
    </row>
    <row r="1562" spans="1:54" ht="12" customHeight="1">
      <c r="A1562" s="151" t="s">
        <v>54</v>
      </c>
      <c r="B1562" s="152">
        <v>46112</v>
      </c>
      <c r="C1562" s="153" t="s">
        <v>55</v>
      </c>
      <c r="D1562" s="153" t="s">
        <v>56</v>
      </c>
      <c r="E1562" s="244">
        <v>95179980</v>
      </c>
      <c r="F1562" s="144" t="s">
        <v>3344</v>
      </c>
      <c r="G1562" s="230"/>
      <c r="H1562" s="154">
        <v>25994</v>
      </c>
      <c r="I1562" s="153">
        <v>55</v>
      </c>
      <c r="J1562" s="148" t="s">
        <v>58</v>
      </c>
      <c r="K1562" s="153" t="s">
        <v>101</v>
      </c>
      <c r="L1562" s="153"/>
      <c r="M1562" s="153"/>
      <c r="N1562" s="153"/>
      <c r="O1562" s="155">
        <v>21987074782</v>
      </c>
      <c r="P1562" s="156" t="s">
        <v>2077</v>
      </c>
      <c r="Q1562" s="157" t="s">
        <v>110</v>
      </c>
      <c r="R1562" s="158">
        <v>46149</v>
      </c>
      <c r="S1562" s="159"/>
      <c r="T1562" s="159" t="s">
        <v>62</v>
      </c>
      <c r="U1562" s="159" t="s">
        <v>111</v>
      </c>
      <c r="V1562" s="154">
        <v>46146</v>
      </c>
      <c r="W1562" s="154" t="s">
        <v>126</v>
      </c>
      <c r="X1562" s="154" t="s">
        <v>126</v>
      </c>
      <c r="Y1562" s="160" t="s">
        <v>90</v>
      </c>
      <c r="Z1562" s="160" t="s">
        <v>128</v>
      </c>
      <c r="AA1562" s="153">
        <v>141</v>
      </c>
      <c r="AB1562" s="153">
        <v>1.8</v>
      </c>
      <c r="AC1562" s="182">
        <f t="shared" si="50"/>
        <v>43.518518518518519</v>
      </c>
      <c r="AD1562" s="153" t="str">
        <f t="shared" si="51"/>
        <v>OBESIDADE III</v>
      </c>
      <c r="AE1562" s="233" t="s">
        <v>139</v>
      </c>
      <c r="AF1562" s="153" t="s">
        <v>130</v>
      </c>
      <c r="AG1562" s="159"/>
      <c r="AH1562" s="153"/>
      <c r="AI1562" s="161"/>
      <c r="AJ1562" s="153"/>
      <c r="AK1562" s="153"/>
      <c r="AL1562" s="207" t="s">
        <v>131</v>
      </c>
      <c r="AM1562" s="207"/>
      <c r="AN1562" s="207"/>
      <c r="AO1562" s="207" t="str">
        <f ca="1">IF(R1562="","",IF(R1562&gt;TODAY(),"0 meses",DATEDIF(R1562,TODAY(),"m") &amp; " meses"))</f>
        <v>1 meses</v>
      </c>
      <c r="AP1562" s="147" t="s">
        <v>67</v>
      </c>
      <c r="AQ1562" s="147" t="s">
        <v>67</v>
      </c>
      <c r="AR1562" s="147"/>
      <c r="AS1562" s="209" t="s">
        <v>68</v>
      </c>
      <c r="AT1562" s="223" t="str">
        <f>MONTH(B1562)&amp;"/"&amp;YEAR(B1562)</f>
        <v>3/2026</v>
      </c>
      <c r="AU1562" s="223">
        <f>WEEKNUM(B1562)-WEEKNUM(EOMONTH(B1562,-1)+1)+1</f>
        <v>5</v>
      </c>
      <c r="AV1562" s="209" t="str">
        <f>MONTH(R1562)&amp;"/"&amp;YEAR(R1562)</f>
        <v>5/2026</v>
      </c>
      <c r="AW1562" s="209">
        <f>WEEKNUM(R1562)-WEEKNUM(EOMONTH(R1562,-1)+1)+1</f>
        <v>2</v>
      </c>
      <c r="AX1562" s="209">
        <f>IF(BB1562="S",IF(Q1562="1. Aceitou o programa",R1562-B1562,0),0)</f>
        <v>37</v>
      </c>
      <c r="AY1562" s="209">
        <f>IF(BB1562="S",IF(AND(S1562&lt;&gt;"",R1562&lt;&gt;""),S1562-R1562,0),0)</f>
        <v>0</v>
      </c>
      <c r="AZ1562" s="209">
        <f>IF(BB1562="S",IF(Q1562="1. Aceitou o programa",IF(OR(X1562="Não se Aplica",X1562=""),IF(OR(W1562="Não se Aplica",W1562=""),0,W1562-V1562),AVERAGE(X1562-W1562,W1562-V1562)),0),0)</f>
        <v>0</v>
      </c>
      <c r="BA1562" s="209">
        <f>IF(BB1562="S",IF(AND(Q1562="1. Aceitou o programa",AH1562="Realizada"),IFERROR(IF(AG1562="",0,AG1562-R1562),0),0),0)</f>
        <v>0</v>
      </c>
      <c r="BB1562" s="209" t="str">
        <f>_xlfn.XLOOKUP(U1562,'Lista Suspensa'!$AA$20:$AA$23,'Lista Suspensa'!$AB$20:$AB$23,"N/A")</f>
        <v>S</v>
      </c>
    </row>
    <row r="1563" spans="1:54" ht="12" customHeight="1">
      <c r="A1563" s="151" t="s">
        <v>54</v>
      </c>
      <c r="B1563" s="152">
        <v>46112</v>
      </c>
      <c r="C1563" s="153" t="s">
        <v>55</v>
      </c>
      <c r="D1563" s="153" t="s">
        <v>56</v>
      </c>
      <c r="E1563" s="244">
        <v>86512150</v>
      </c>
      <c r="F1563" s="144" t="s">
        <v>3345</v>
      </c>
      <c r="G1563" s="230"/>
      <c r="H1563" s="154">
        <v>26164</v>
      </c>
      <c r="I1563" s="153">
        <v>54</v>
      </c>
      <c r="J1563" s="148" t="s">
        <v>70</v>
      </c>
      <c r="K1563" s="153" t="s">
        <v>101</v>
      </c>
      <c r="L1563" s="153"/>
      <c r="M1563" s="153"/>
      <c r="N1563" s="153"/>
      <c r="O1563" s="155">
        <v>21986702970</v>
      </c>
      <c r="P1563" s="156" t="s">
        <v>2023</v>
      </c>
      <c r="Q1563" s="157" t="s">
        <v>110</v>
      </c>
      <c r="R1563" s="158">
        <v>46149</v>
      </c>
      <c r="S1563" s="159"/>
      <c r="T1563" s="159" t="s">
        <v>62</v>
      </c>
      <c r="U1563" s="159" t="s">
        <v>111</v>
      </c>
      <c r="V1563" s="154">
        <v>46146</v>
      </c>
      <c r="W1563" s="154" t="s">
        <v>126</v>
      </c>
      <c r="X1563" s="154" t="s">
        <v>126</v>
      </c>
      <c r="Y1563" s="160" t="s">
        <v>90</v>
      </c>
      <c r="Z1563" s="160" t="s">
        <v>128</v>
      </c>
      <c r="AA1563" s="153">
        <v>84</v>
      </c>
      <c r="AB1563" s="153">
        <v>1.56</v>
      </c>
      <c r="AC1563" s="182">
        <f t="shared" si="50"/>
        <v>34.516765285996051</v>
      </c>
      <c r="AD1563" s="153" t="str">
        <f t="shared" si="51"/>
        <v>OBESIDADE I</v>
      </c>
      <c r="AE1563" s="233" t="s">
        <v>129</v>
      </c>
      <c r="AF1563" s="153" t="s">
        <v>130</v>
      </c>
      <c r="AG1563" s="159"/>
      <c r="AH1563" s="153"/>
      <c r="AI1563" s="161"/>
      <c r="AJ1563" s="153"/>
      <c r="AK1563" s="153"/>
      <c r="AL1563" s="207" t="s">
        <v>131</v>
      </c>
      <c r="AM1563" s="207"/>
      <c r="AN1563" s="207"/>
      <c r="AO1563" s="207" t="str">
        <f ca="1">IF(R1563="","",IF(R1563&gt;TODAY(),"0 meses",DATEDIF(R1563,TODAY(),"m") &amp; " meses"))</f>
        <v>1 meses</v>
      </c>
      <c r="AP1563" s="147" t="s">
        <v>67</v>
      </c>
      <c r="AQ1563" s="147" t="s">
        <v>67</v>
      </c>
      <c r="AR1563" s="147"/>
      <c r="AS1563" s="209" t="s">
        <v>68</v>
      </c>
      <c r="AT1563" s="223" t="str">
        <f>MONTH(B1563)&amp;"/"&amp;YEAR(B1563)</f>
        <v>3/2026</v>
      </c>
      <c r="AU1563" s="223">
        <f>WEEKNUM(B1563)-WEEKNUM(EOMONTH(B1563,-1)+1)+1</f>
        <v>5</v>
      </c>
      <c r="AV1563" s="209" t="str">
        <f>MONTH(R1563)&amp;"/"&amp;YEAR(R1563)</f>
        <v>5/2026</v>
      </c>
      <c r="AW1563" s="209">
        <f>WEEKNUM(R1563)-WEEKNUM(EOMONTH(R1563,-1)+1)+1</f>
        <v>2</v>
      </c>
      <c r="AX1563" s="209">
        <f>IF(BB1563="S",IF(Q1563="1. Aceitou o programa",R1563-B1563,0),0)</f>
        <v>37</v>
      </c>
      <c r="AY1563" s="209">
        <f>IF(BB1563="S",IF(AND(S1563&lt;&gt;"",R1563&lt;&gt;""),S1563-R1563,0),0)</f>
        <v>0</v>
      </c>
      <c r="AZ1563" s="209">
        <f>IF(BB1563="S",IF(Q1563="1. Aceitou o programa",IF(OR(X1563="Não se Aplica",X1563=""),IF(OR(W1563="Não se Aplica",W1563=""),0,W1563-V1563),AVERAGE(X1563-W1563,W1563-V1563)),0),0)</f>
        <v>0</v>
      </c>
      <c r="BA1563" s="209">
        <f>IF(BB1563="S",IF(AND(Q1563="1. Aceitou o programa",AH1563="Realizada"),IFERROR(IF(AG1563="",0,AG1563-R1563),0),0),0)</f>
        <v>0</v>
      </c>
      <c r="BB1563" s="209" t="str">
        <f>_xlfn.XLOOKUP(U1563,'Lista Suspensa'!$AA$20:$AA$23,'Lista Suspensa'!$AB$20:$AB$23,"N/A")</f>
        <v>S</v>
      </c>
    </row>
    <row r="1564" spans="1:54" ht="12" customHeight="1">
      <c r="A1564" s="151" t="s">
        <v>54</v>
      </c>
      <c r="B1564" s="152">
        <v>46112</v>
      </c>
      <c r="C1564" s="153" t="s">
        <v>55</v>
      </c>
      <c r="D1564" s="153" t="s">
        <v>56</v>
      </c>
      <c r="E1564" s="244">
        <v>93784543</v>
      </c>
      <c r="F1564" s="144" t="s">
        <v>3346</v>
      </c>
      <c r="G1564" s="230"/>
      <c r="H1564" s="154">
        <v>26358</v>
      </c>
      <c r="I1564" s="153">
        <v>54</v>
      </c>
      <c r="J1564" s="148" t="s">
        <v>70</v>
      </c>
      <c r="K1564" s="153" t="s">
        <v>101</v>
      </c>
      <c r="L1564" s="153"/>
      <c r="M1564" s="153"/>
      <c r="N1564" s="153"/>
      <c r="O1564" s="155">
        <v>21985010825</v>
      </c>
      <c r="P1564" s="156" t="s">
        <v>2023</v>
      </c>
      <c r="Q1564" s="157" t="s">
        <v>110</v>
      </c>
      <c r="R1564" s="158">
        <v>46149</v>
      </c>
      <c r="S1564" s="159"/>
      <c r="T1564" s="159" t="s">
        <v>62</v>
      </c>
      <c r="U1564" s="159" t="s">
        <v>111</v>
      </c>
      <c r="V1564" s="154">
        <v>46146</v>
      </c>
      <c r="W1564" s="154" t="s">
        <v>126</v>
      </c>
      <c r="X1564" s="154" t="s">
        <v>126</v>
      </c>
      <c r="Y1564" s="160" t="s">
        <v>90</v>
      </c>
      <c r="Z1564" s="160" t="s">
        <v>128</v>
      </c>
      <c r="AA1564" s="153">
        <v>106</v>
      </c>
      <c r="AB1564" s="153">
        <v>1.69</v>
      </c>
      <c r="AC1564" s="182">
        <f t="shared" si="50"/>
        <v>37.113546444452233</v>
      </c>
      <c r="AD1564" s="153" t="str">
        <f t="shared" si="51"/>
        <v>OBESIDADE II</v>
      </c>
      <c r="AE1564" s="233" t="s">
        <v>139</v>
      </c>
      <c r="AF1564" s="153" t="s">
        <v>130</v>
      </c>
      <c r="AG1564" s="159"/>
      <c r="AH1564" s="153"/>
      <c r="AI1564" s="161"/>
      <c r="AJ1564" s="153"/>
      <c r="AK1564" s="153"/>
      <c r="AL1564" s="207" t="s">
        <v>131</v>
      </c>
      <c r="AM1564" s="207"/>
      <c r="AN1564" s="207"/>
      <c r="AO1564" s="207" t="str">
        <f ca="1">IF(R1564="","",IF(R1564&gt;TODAY(),"0 meses",DATEDIF(R1564,TODAY(),"m") &amp; " meses"))</f>
        <v>1 meses</v>
      </c>
      <c r="AP1564" s="147" t="s">
        <v>67</v>
      </c>
      <c r="AQ1564" s="147" t="s">
        <v>67</v>
      </c>
      <c r="AR1564" s="147"/>
      <c r="AS1564" s="209" t="s">
        <v>68</v>
      </c>
      <c r="AT1564" s="223" t="str">
        <f>MONTH(B1564)&amp;"/"&amp;YEAR(B1564)</f>
        <v>3/2026</v>
      </c>
      <c r="AU1564" s="223">
        <f>WEEKNUM(B1564)-WEEKNUM(EOMONTH(B1564,-1)+1)+1</f>
        <v>5</v>
      </c>
      <c r="AV1564" s="209" t="str">
        <f>MONTH(R1564)&amp;"/"&amp;YEAR(R1564)</f>
        <v>5/2026</v>
      </c>
      <c r="AW1564" s="209">
        <f>WEEKNUM(R1564)-WEEKNUM(EOMONTH(R1564,-1)+1)+1</f>
        <v>2</v>
      </c>
      <c r="AX1564" s="209">
        <f>IF(BB1564="S",IF(Q1564="1. Aceitou o programa",R1564-B1564,0),0)</f>
        <v>37</v>
      </c>
      <c r="AY1564" s="209">
        <f>IF(BB1564="S",IF(AND(S1564&lt;&gt;"",R1564&lt;&gt;""),S1564-R1564,0),0)</f>
        <v>0</v>
      </c>
      <c r="AZ1564" s="209">
        <f>IF(BB1564="S",IF(Q1564="1. Aceitou o programa",IF(OR(X1564="Não se Aplica",X1564=""),IF(OR(W1564="Não se Aplica",W1564=""),0,W1564-V1564),AVERAGE(X1564-W1564,W1564-V1564)),0),0)</f>
        <v>0</v>
      </c>
      <c r="BA1564" s="209">
        <f>IF(BB1564="S",IF(AND(Q1564="1. Aceitou o programa",AH1564="Realizada"),IFERROR(IF(AG1564="",0,AG1564-R1564),0),0),0)</f>
        <v>0</v>
      </c>
      <c r="BB1564" s="209" t="str">
        <f>_xlfn.XLOOKUP(U1564,'Lista Suspensa'!$AA$20:$AA$23,'Lista Suspensa'!$AB$20:$AB$23,"N/A")</f>
        <v>S</v>
      </c>
    </row>
    <row r="1565" spans="1:54" ht="12" customHeight="1">
      <c r="A1565" s="151" t="s">
        <v>54</v>
      </c>
      <c r="B1565" s="152">
        <v>46112</v>
      </c>
      <c r="C1565" s="153" t="s">
        <v>55</v>
      </c>
      <c r="D1565" s="153" t="s">
        <v>56</v>
      </c>
      <c r="E1565" s="244">
        <v>96131206</v>
      </c>
      <c r="F1565" s="144" t="s">
        <v>3347</v>
      </c>
      <c r="G1565" s="230"/>
      <c r="H1565" s="154">
        <v>26515</v>
      </c>
      <c r="I1565" s="153">
        <v>53</v>
      </c>
      <c r="J1565" s="148" t="s">
        <v>70</v>
      </c>
      <c r="K1565" s="153" t="s">
        <v>101</v>
      </c>
      <c r="L1565" s="153"/>
      <c r="M1565" s="153"/>
      <c r="N1565" s="153"/>
      <c r="O1565" s="155">
        <v>21988953734</v>
      </c>
      <c r="P1565" s="156" t="s">
        <v>60</v>
      </c>
      <c r="Q1565" s="157" t="s">
        <v>110</v>
      </c>
      <c r="R1565" s="158">
        <v>46149</v>
      </c>
      <c r="S1565" s="159"/>
      <c r="T1565" s="159" t="s">
        <v>62</v>
      </c>
      <c r="U1565" s="159" t="s">
        <v>111</v>
      </c>
      <c r="V1565" s="154">
        <v>46146</v>
      </c>
      <c r="W1565" s="154" t="s">
        <v>126</v>
      </c>
      <c r="X1565" s="154" t="s">
        <v>126</v>
      </c>
      <c r="Y1565" s="160" t="s">
        <v>90</v>
      </c>
      <c r="Z1565" s="160" t="s">
        <v>128</v>
      </c>
      <c r="AA1565" s="153">
        <v>110</v>
      </c>
      <c r="AB1565" s="153">
        <v>1.6</v>
      </c>
      <c r="AC1565" s="182">
        <f t="shared" si="50"/>
        <v>42.968749999999993</v>
      </c>
      <c r="AD1565" s="153" t="str">
        <f t="shared" si="51"/>
        <v>OBESIDADE III</v>
      </c>
      <c r="AE1565" s="233" t="s">
        <v>66</v>
      </c>
      <c r="AF1565" s="153" t="s">
        <v>130</v>
      </c>
      <c r="AG1565" s="159"/>
      <c r="AH1565" s="153"/>
      <c r="AI1565" s="161"/>
      <c r="AJ1565" s="153"/>
      <c r="AK1565" s="153"/>
      <c r="AL1565" s="207" t="s">
        <v>131</v>
      </c>
      <c r="AM1565" s="207"/>
      <c r="AN1565" s="207"/>
      <c r="AO1565" s="207" t="str">
        <f ca="1">IF(R1565="","",IF(R1565&gt;TODAY(),"0 meses",DATEDIF(R1565,TODAY(),"m") &amp; " meses"))</f>
        <v>1 meses</v>
      </c>
      <c r="AP1565" s="147" t="s">
        <v>67</v>
      </c>
      <c r="AQ1565" s="147" t="s">
        <v>67</v>
      </c>
      <c r="AR1565" s="147"/>
      <c r="AS1565" s="209" t="s">
        <v>68</v>
      </c>
      <c r="AT1565" s="223" t="str">
        <f>MONTH(B1565)&amp;"/"&amp;YEAR(B1565)</f>
        <v>3/2026</v>
      </c>
      <c r="AU1565" s="223">
        <f>WEEKNUM(B1565)-WEEKNUM(EOMONTH(B1565,-1)+1)+1</f>
        <v>5</v>
      </c>
      <c r="AV1565" s="209" t="str">
        <f>MONTH(R1565)&amp;"/"&amp;YEAR(R1565)</f>
        <v>5/2026</v>
      </c>
      <c r="AW1565" s="209">
        <f>WEEKNUM(R1565)-WEEKNUM(EOMONTH(R1565,-1)+1)+1</f>
        <v>2</v>
      </c>
      <c r="AX1565" s="209">
        <f>IF(BB1565="S",IF(Q1565="1. Aceitou o programa",R1565-B1565,0),0)</f>
        <v>37</v>
      </c>
      <c r="AY1565" s="209">
        <f>IF(BB1565="S",IF(AND(S1565&lt;&gt;"",R1565&lt;&gt;""),S1565-R1565,0),0)</f>
        <v>0</v>
      </c>
      <c r="AZ1565" s="209">
        <f>IF(BB1565="S",IF(Q1565="1. Aceitou o programa",IF(OR(X1565="Não se Aplica",X1565=""),IF(OR(W1565="Não se Aplica",W1565=""),0,W1565-V1565),AVERAGE(X1565-W1565,W1565-V1565)),0),0)</f>
        <v>0</v>
      </c>
      <c r="BA1565" s="209">
        <f>IF(BB1565="S",IF(AND(Q1565="1. Aceitou o programa",AH1565="Realizada"),IFERROR(IF(AG1565="",0,AG1565-R1565),0),0),0)</f>
        <v>0</v>
      </c>
      <c r="BB1565" s="209" t="str">
        <f>_xlfn.XLOOKUP(U1565,'Lista Suspensa'!$AA$20:$AA$23,'Lista Suspensa'!$AB$20:$AB$23,"N/A")</f>
        <v>S</v>
      </c>
    </row>
    <row r="1566" spans="1:54" ht="12" customHeight="1">
      <c r="A1566" s="151" t="s">
        <v>54</v>
      </c>
      <c r="B1566" s="152">
        <v>46112</v>
      </c>
      <c r="C1566" s="153" t="s">
        <v>55</v>
      </c>
      <c r="D1566" s="153" t="s">
        <v>56</v>
      </c>
      <c r="E1566" s="244">
        <v>94517833</v>
      </c>
      <c r="F1566" s="144" t="s">
        <v>3348</v>
      </c>
      <c r="G1566" s="230"/>
      <c r="H1566" s="154">
        <v>31258</v>
      </c>
      <c r="I1566" s="153">
        <v>40</v>
      </c>
      <c r="J1566" s="148" t="s">
        <v>70</v>
      </c>
      <c r="K1566" s="153" t="s">
        <v>59</v>
      </c>
      <c r="L1566" s="153"/>
      <c r="M1566" s="153"/>
      <c r="N1566" s="153"/>
      <c r="O1566" s="155">
        <v>11948557078</v>
      </c>
      <c r="P1566" s="156" t="s">
        <v>60</v>
      </c>
      <c r="Q1566" s="157" t="s">
        <v>110</v>
      </c>
      <c r="R1566" s="158">
        <v>46149</v>
      </c>
      <c r="S1566" s="159"/>
      <c r="T1566" s="159" t="s">
        <v>62</v>
      </c>
      <c r="U1566" s="159" t="s">
        <v>111</v>
      </c>
      <c r="V1566" s="154">
        <v>46149</v>
      </c>
      <c r="W1566" s="154" t="s">
        <v>126</v>
      </c>
      <c r="X1566" s="154" t="s">
        <v>126</v>
      </c>
      <c r="Y1566" s="160"/>
      <c r="Z1566" s="160" t="s">
        <v>128</v>
      </c>
      <c r="AA1566" s="153">
        <v>75</v>
      </c>
      <c r="AB1566" s="153">
        <v>1.6</v>
      </c>
      <c r="AC1566" s="182">
        <f t="shared" si="50"/>
        <v>29.296874999999993</v>
      </c>
      <c r="AD1566" s="153" t="str">
        <f t="shared" si="51"/>
        <v>SOBREPESO</v>
      </c>
      <c r="AE1566" s="233" t="s">
        <v>225</v>
      </c>
      <c r="AF1566" s="153" t="s">
        <v>130</v>
      </c>
      <c r="AG1566" s="159"/>
      <c r="AH1566" s="153"/>
      <c r="AI1566" s="161"/>
      <c r="AJ1566" s="153"/>
      <c r="AK1566" s="153"/>
      <c r="AL1566" s="207" t="s">
        <v>136</v>
      </c>
      <c r="AM1566" s="207"/>
      <c r="AN1566" s="207"/>
      <c r="AO1566" s="207" t="str">
        <f ca="1">IF(R1566="","",IF(R1566&gt;TODAY(),"0 meses",DATEDIF(R1566,TODAY(),"m") &amp; " meses"))</f>
        <v>1 meses</v>
      </c>
      <c r="AP1566" s="147" t="s">
        <v>67</v>
      </c>
      <c r="AQ1566" s="147" t="s">
        <v>67</v>
      </c>
      <c r="AR1566" s="147"/>
      <c r="AS1566" s="209" t="s">
        <v>68</v>
      </c>
      <c r="AT1566" s="223" t="str">
        <f>MONTH(B1566)&amp;"/"&amp;YEAR(B1566)</f>
        <v>3/2026</v>
      </c>
      <c r="AU1566" s="223">
        <f>WEEKNUM(B1566)-WEEKNUM(EOMONTH(B1566,-1)+1)+1</f>
        <v>5</v>
      </c>
      <c r="AV1566" s="209" t="str">
        <f>MONTH(R1566)&amp;"/"&amp;YEAR(R1566)</f>
        <v>5/2026</v>
      </c>
      <c r="AW1566" s="209">
        <f>WEEKNUM(R1566)-WEEKNUM(EOMONTH(R1566,-1)+1)+1</f>
        <v>2</v>
      </c>
      <c r="AX1566" s="209">
        <f>IF(BB1566="S",IF(Q1566="1. Aceitou o programa",R1566-B1566,0),0)</f>
        <v>37</v>
      </c>
      <c r="AY1566" s="209">
        <f>IF(BB1566="S",IF(AND(S1566&lt;&gt;"",R1566&lt;&gt;""),S1566-R1566,0),0)</f>
        <v>0</v>
      </c>
      <c r="AZ1566" s="209">
        <f>IF(BB1566="S",IF(Q1566="1. Aceitou o programa",IF(OR(X1566="Não se Aplica",X1566=""),IF(OR(W1566="Não se Aplica",W1566=""),0,W1566-V1566),AVERAGE(X1566-W1566,W1566-V1566)),0),0)</f>
        <v>0</v>
      </c>
      <c r="BA1566" s="209">
        <f>IF(BB1566="S",IF(AND(Q1566="1. Aceitou o programa",AH1566="Realizada"),IFERROR(IF(AG1566="",0,AG1566-R1566),0),0),0)</f>
        <v>0</v>
      </c>
      <c r="BB1566" s="209" t="str">
        <f>_xlfn.XLOOKUP(U1566,'Lista Suspensa'!$AA$20:$AA$23,'Lista Suspensa'!$AB$20:$AB$23,"N/A")</f>
        <v>S</v>
      </c>
    </row>
    <row r="1567" spans="1:54" ht="12" customHeight="1">
      <c r="A1567" s="151" t="s">
        <v>54</v>
      </c>
      <c r="B1567" s="152">
        <v>46112</v>
      </c>
      <c r="C1567" s="153" t="s">
        <v>55</v>
      </c>
      <c r="D1567" s="153" t="s">
        <v>56</v>
      </c>
      <c r="E1567" s="244">
        <v>93973878</v>
      </c>
      <c r="F1567" s="144" t="s">
        <v>3349</v>
      </c>
      <c r="G1567" s="230"/>
      <c r="H1567" s="154">
        <v>31379</v>
      </c>
      <c r="I1567" s="153">
        <v>40</v>
      </c>
      <c r="J1567" s="148" t="s">
        <v>70</v>
      </c>
      <c r="K1567" s="153" t="s">
        <v>59</v>
      </c>
      <c r="L1567" s="153"/>
      <c r="M1567" s="153"/>
      <c r="N1567" s="153"/>
      <c r="O1567" s="155">
        <v>11980259198</v>
      </c>
      <c r="P1567" s="156" t="s">
        <v>60</v>
      </c>
      <c r="Q1567" s="157" t="s">
        <v>110</v>
      </c>
      <c r="R1567" s="158">
        <v>46149</v>
      </c>
      <c r="S1567" s="159"/>
      <c r="T1567" s="159" t="s">
        <v>62</v>
      </c>
      <c r="U1567" s="159" t="s">
        <v>111</v>
      </c>
      <c r="V1567" s="154">
        <v>46149</v>
      </c>
      <c r="W1567" s="154" t="s">
        <v>126</v>
      </c>
      <c r="X1567" s="154" t="s">
        <v>126</v>
      </c>
      <c r="Y1567" s="160"/>
      <c r="Z1567" s="160" t="s">
        <v>128</v>
      </c>
      <c r="AA1567" s="153">
        <v>80</v>
      </c>
      <c r="AB1567" s="153">
        <v>1.5</v>
      </c>
      <c r="AC1567" s="182">
        <f t="shared" si="50"/>
        <v>35.555555555555557</v>
      </c>
      <c r="AD1567" s="153" t="str">
        <f t="shared" si="51"/>
        <v>OBESIDADE II</v>
      </c>
      <c r="AE1567" s="233" t="s">
        <v>135</v>
      </c>
      <c r="AF1567" s="153" t="s">
        <v>130</v>
      </c>
      <c r="AG1567" s="159"/>
      <c r="AH1567" s="153"/>
      <c r="AI1567" s="161"/>
      <c r="AJ1567" s="153"/>
      <c r="AK1567" s="153"/>
      <c r="AL1567" s="207" t="s">
        <v>131</v>
      </c>
      <c r="AM1567" s="207"/>
      <c r="AN1567" s="207"/>
      <c r="AO1567" s="207" t="str">
        <f ca="1">IF(R1567="","",IF(R1567&gt;TODAY(),"0 meses",DATEDIF(R1567,TODAY(),"m") &amp; " meses"))</f>
        <v>1 meses</v>
      </c>
      <c r="AP1567" s="147" t="s">
        <v>67</v>
      </c>
      <c r="AQ1567" s="147" t="s">
        <v>67</v>
      </c>
      <c r="AR1567" s="147"/>
      <c r="AS1567" s="209" t="s">
        <v>68</v>
      </c>
      <c r="AT1567" s="223" t="str">
        <f>MONTH(B1567)&amp;"/"&amp;YEAR(B1567)</f>
        <v>3/2026</v>
      </c>
      <c r="AU1567" s="223">
        <f>WEEKNUM(B1567)-WEEKNUM(EOMONTH(B1567,-1)+1)+1</f>
        <v>5</v>
      </c>
      <c r="AV1567" s="209" t="str">
        <f>MONTH(R1567)&amp;"/"&amp;YEAR(R1567)</f>
        <v>5/2026</v>
      </c>
      <c r="AW1567" s="209">
        <f>WEEKNUM(R1567)-WEEKNUM(EOMONTH(R1567,-1)+1)+1</f>
        <v>2</v>
      </c>
      <c r="AX1567" s="209">
        <f>IF(BB1567="S",IF(Q1567="1. Aceitou o programa",R1567-B1567,0),0)</f>
        <v>37</v>
      </c>
      <c r="AY1567" s="209">
        <f>IF(BB1567="S",IF(AND(S1567&lt;&gt;"",R1567&lt;&gt;""),S1567-R1567,0),0)</f>
        <v>0</v>
      </c>
      <c r="AZ1567" s="209">
        <f>IF(BB1567="S",IF(Q1567="1. Aceitou o programa",IF(OR(X1567="Não se Aplica",X1567=""),IF(OR(W1567="Não se Aplica",W1567=""),0,W1567-V1567),AVERAGE(X1567-W1567,W1567-V1567)),0),0)</f>
        <v>0</v>
      </c>
      <c r="BA1567" s="209">
        <f>IF(BB1567="S",IF(AND(Q1567="1. Aceitou o programa",AH1567="Realizada"),IFERROR(IF(AG1567="",0,AG1567-R1567),0),0),0)</f>
        <v>0</v>
      </c>
      <c r="BB1567" s="209" t="str">
        <f>_xlfn.XLOOKUP(U1567,'Lista Suspensa'!$AA$20:$AA$23,'Lista Suspensa'!$AB$20:$AB$23,"N/A")</f>
        <v>S</v>
      </c>
    </row>
    <row r="1568" spans="1:54" ht="12" customHeight="1">
      <c r="A1568" s="151" t="s">
        <v>54</v>
      </c>
      <c r="B1568" s="152">
        <v>46112</v>
      </c>
      <c r="C1568" s="153" t="s">
        <v>55</v>
      </c>
      <c r="D1568" s="153" t="s">
        <v>56</v>
      </c>
      <c r="E1568" s="244">
        <v>451775104</v>
      </c>
      <c r="F1568" s="144" t="s">
        <v>3350</v>
      </c>
      <c r="G1568" s="230"/>
      <c r="H1568" s="154">
        <v>31421</v>
      </c>
      <c r="I1568" s="153">
        <v>40</v>
      </c>
      <c r="J1568" s="148" t="s">
        <v>70</v>
      </c>
      <c r="K1568" s="153" t="s">
        <v>59</v>
      </c>
      <c r="L1568" s="153"/>
      <c r="M1568" s="153"/>
      <c r="N1568" s="153"/>
      <c r="O1568" s="155">
        <v>11991523899</v>
      </c>
      <c r="P1568" s="156" t="s">
        <v>60</v>
      </c>
      <c r="Q1568" s="157" t="s">
        <v>110</v>
      </c>
      <c r="R1568" s="158">
        <v>46149</v>
      </c>
      <c r="S1568" s="159"/>
      <c r="T1568" s="159" t="s">
        <v>62</v>
      </c>
      <c r="U1568" s="159" t="s">
        <v>111</v>
      </c>
      <c r="V1568" s="154">
        <v>46149</v>
      </c>
      <c r="W1568" s="154" t="s">
        <v>126</v>
      </c>
      <c r="X1568" s="154" t="s">
        <v>126</v>
      </c>
      <c r="Y1568" s="160"/>
      <c r="Z1568" s="160" t="s">
        <v>128</v>
      </c>
      <c r="AA1568" s="153">
        <v>68</v>
      </c>
      <c r="AB1568" s="153">
        <v>1.61</v>
      </c>
      <c r="AC1568" s="182">
        <f t="shared" si="50"/>
        <v>26.23355580417422</v>
      </c>
      <c r="AD1568" s="153" t="str">
        <f t="shared" si="51"/>
        <v>SOBREPESO</v>
      </c>
      <c r="AE1568" s="233" t="s">
        <v>225</v>
      </c>
      <c r="AF1568" s="153" t="s">
        <v>130</v>
      </c>
      <c r="AG1568" s="159"/>
      <c r="AH1568" s="153"/>
      <c r="AI1568" s="161"/>
      <c r="AJ1568" s="153"/>
      <c r="AK1568" s="153"/>
      <c r="AL1568" s="207" t="s">
        <v>136</v>
      </c>
      <c r="AM1568" s="207"/>
      <c r="AN1568" s="207"/>
      <c r="AO1568" s="207" t="str">
        <f ca="1">IF(R1568="","",IF(R1568&gt;TODAY(),"0 meses",DATEDIF(R1568,TODAY(),"m") &amp; " meses"))</f>
        <v>1 meses</v>
      </c>
      <c r="AP1568" s="147" t="s">
        <v>67</v>
      </c>
      <c r="AQ1568" s="147" t="s">
        <v>67</v>
      </c>
      <c r="AR1568" s="147"/>
      <c r="AS1568" s="209" t="s">
        <v>68</v>
      </c>
      <c r="AT1568" s="223" t="str">
        <f>MONTH(B1568)&amp;"/"&amp;YEAR(B1568)</f>
        <v>3/2026</v>
      </c>
      <c r="AU1568" s="223">
        <f>WEEKNUM(B1568)-WEEKNUM(EOMONTH(B1568,-1)+1)+1</f>
        <v>5</v>
      </c>
      <c r="AV1568" s="209" t="str">
        <f>MONTH(R1568)&amp;"/"&amp;YEAR(R1568)</f>
        <v>5/2026</v>
      </c>
      <c r="AW1568" s="209">
        <f>WEEKNUM(R1568)-WEEKNUM(EOMONTH(R1568,-1)+1)+1</f>
        <v>2</v>
      </c>
      <c r="AX1568" s="209">
        <f>IF(BB1568="S",IF(Q1568="1. Aceitou o programa",R1568-B1568,0),0)</f>
        <v>37</v>
      </c>
      <c r="AY1568" s="209">
        <f>IF(BB1568="S",IF(AND(S1568&lt;&gt;"",R1568&lt;&gt;""),S1568-R1568,0),0)</f>
        <v>0</v>
      </c>
      <c r="AZ1568" s="209">
        <f>IF(BB1568="S",IF(Q1568="1. Aceitou o programa",IF(OR(X1568="Não se Aplica",X1568=""),IF(OR(W1568="Não se Aplica",W1568=""),0,W1568-V1568),AVERAGE(X1568-W1568,W1568-V1568)),0),0)</f>
        <v>0</v>
      </c>
      <c r="BA1568" s="209">
        <f>IF(BB1568="S",IF(AND(Q1568="1. Aceitou o programa",AH1568="Realizada"),IFERROR(IF(AG1568="",0,AG1568-R1568),0),0),0)</f>
        <v>0</v>
      </c>
      <c r="BB1568" s="209" t="str">
        <f>_xlfn.XLOOKUP(U1568,'Lista Suspensa'!$AA$20:$AA$23,'Lista Suspensa'!$AB$20:$AB$23,"N/A")</f>
        <v>S</v>
      </c>
    </row>
    <row r="1569" spans="1:54" ht="12" customHeight="1">
      <c r="A1569" s="151" t="s">
        <v>54</v>
      </c>
      <c r="B1569" s="152">
        <v>46112</v>
      </c>
      <c r="C1569" s="153" t="s">
        <v>55</v>
      </c>
      <c r="D1569" s="153" t="s">
        <v>56</v>
      </c>
      <c r="E1569" s="244">
        <v>95984560</v>
      </c>
      <c r="F1569" s="144" t="s">
        <v>3351</v>
      </c>
      <c r="G1569" s="230"/>
      <c r="H1569" s="154">
        <v>31733</v>
      </c>
      <c r="I1569" s="153">
        <v>39</v>
      </c>
      <c r="J1569" s="148" t="s">
        <v>70</v>
      </c>
      <c r="K1569" s="153" t="s">
        <v>59</v>
      </c>
      <c r="L1569" s="153"/>
      <c r="M1569" s="153"/>
      <c r="N1569" s="153"/>
      <c r="O1569" s="155">
        <v>11946291696</v>
      </c>
      <c r="P1569" s="156" t="s">
        <v>60</v>
      </c>
      <c r="Q1569" s="157" t="s">
        <v>110</v>
      </c>
      <c r="R1569" s="158">
        <v>46149</v>
      </c>
      <c r="S1569" s="159"/>
      <c r="T1569" s="159" t="s">
        <v>62</v>
      </c>
      <c r="U1569" s="159" t="s">
        <v>111</v>
      </c>
      <c r="V1569" s="154">
        <v>46149</v>
      </c>
      <c r="W1569" s="154" t="s">
        <v>126</v>
      </c>
      <c r="X1569" s="154" t="s">
        <v>126</v>
      </c>
      <c r="Y1569" s="160"/>
      <c r="Z1569" s="160" t="s">
        <v>128</v>
      </c>
      <c r="AA1569" s="153">
        <v>93</v>
      </c>
      <c r="AB1569" s="153">
        <v>1.58</v>
      </c>
      <c r="AC1569" s="182">
        <f t="shared" si="50"/>
        <v>37.25364524915878</v>
      </c>
      <c r="AD1569" s="153" t="str">
        <f t="shared" si="51"/>
        <v>OBESIDADE II</v>
      </c>
      <c r="AE1569" s="233" t="s">
        <v>1264</v>
      </c>
      <c r="AF1569" s="153"/>
      <c r="AG1569" s="159"/>
      <c r="AH1569" s="153"/>
      <c r="AI1569" s="161"/>
      <c r="AJ1569" s="153"/>
      <c r="AK1569" s="153"/>
      <c r="AL1569" s="207" t="s">
        <v>131</v>
      </c>
      <c r="AM1569" s="207"/>
      <c r="AN1569" s="207"/>
      <c r="AO1569" s="207" t="str">
        <f ca="1">IF(R1569="","",IF(R1569&gt;TODAY(),"0 meses",DATEDIF(R1569,TODAY(),"m") &amp; " meses"))</f>
        <v>1 meses</v>
      </c>
      <c r="AP1569" s="147" t="s">
        <v>67</v>
      </c>
      <c r="AQ1569" s="147" t="s">
        <v>67</v>
      </c>
      <c r="AR1569" s="147"/>
      <c r="AS1569" s="209" t="s">
        <v>68</v>
      </c>
      <c r="AT1569" s="223" t="str">
        <f>MONTH(B1569)&amp;"/"&amp;YEAR(B1569)</f>
        <v>3/2026</v>
      </c>
      <c r="AU1569" s="223">
        <f>WEEKNUM(B1569)-WEEKNUM(EOMONTH(B1569,-1)+1)+1</f>
        <v>5</v>
      </c>
      <c r="AV1569" s="209" t="str">
        <f>MONTH(R1569)&amp;"/"&amp;YEAR(R1569)</f>
        <v>5/2026</v>
      </c>
      <c r="AW1569" s="209">
        <f>WEEKNUM(R1569)-WEEKNUM(EOMONTH(R1569,-1)+1)+1</f>
        <v>2</v>
      </c>
      <c r="AX1569" s="209">
        <f>IF(BB1569="S",IF(Q1569="1. Aceitou o programa",R1569-B1569,0),0)</f>
        <v>37</v>
      </c>
      <c r="AY1569" s="209">
        <f>IF(BB1569="S",IF(AND(S1569&lt;&gt;"",R1569&lt;&gt;""),S1569-R1569,0),0)</f>
        <v>0</v>
      </c>
      <c r="AZ1569" s="209">
        <f>IF(BB1569="S",IF(Q1569="1. Aceitou o programa",IF(OR(X1569="Não se Aplica",X1569=""),IF(OR(W1569="Não se Aplica",W1569=""),0,W1569-V1569),AVERAGE(X1569-W1569,W1569-V1569)),0),0)</f>
        <v>0</v>
      </c>
      <c r="BA1569" s="209">
        <f>IF(BB1569="S",IF(AND(Q1569="1. Aceitou o programa",AH1569="Realizada"),IFERROR(IF(AG1569="",0,AG1569-R1569),0),0),0)</f>
        <v>0</v>
      </c>
      <c r="BB1569" s="209" t="str">
        <f>_xlfn.XLOOKUP(U1569,'Lista Suspensa'!$AA$20:$AA$23,'Lista Suspensa'!$AB$20:$AB$23,"N/A")</f>
        <v>S</v>
      </c>
    </row>
    <row r="1570" spans="1:54" ht="12" customHeight="1">
      <c r="A1570" s="151" t="s">
        <v>54</v>
      </c>
      <c r="B1570" s="152">
        <v>46112</v>
      </c>
      <c r="C1570" s="153" t="s">
        <v>55</v>
      </c>
      <c r="D1570" s="153" t="s">
        <v>56</v>
      </c>
      <c r="E1570" s="244">
        <v>94104926</v>
      </c>
      <c r="F1570" s="144" t="s">
        <v>3352</v>
      </c>
      <c r="G1570" s="230"/>
      <c r="H1570" s="154">
        <v>32485</v>
      </c>
      <c r="I1570" s="153">
        <v>37</v>
      </c>
      <c r="J1570" s="148" t="s">
        <v>70</v>
      </c>
      <c r="K1570" s="153" t="s">
        <v>59</v>
      </c>
      <c r="L1570" s="153"/>
      <c r="M1570" s="153"/>
      <c r="N1570" s="153"/>
      <c r="O1570" s="155">
        <v>11946886568</v>
      </c>
      <c r="P1570" s="156" t="s">
        <v>60</v>
      </c>
      <c r="Q1570" s="157" t="s">
        <v>110</v>
      </c>
      <c r="R1570" s="158">
        <v>46149</v>
      </c>
      <c r="S1570" s="159"/>
      <c r="T1570" s="159" t="s">
        <v>62</v>
      </c>
      <c r="U1570" s="159" t="s">
        <v>111</v>
      </c>
      <c r="V1570" s="154">
        <v>46149</v>
      </c>
      <c r="W1570" s="154" t="s">
        <v>126</v>
      </c>
      <c r="X1570" s="154" t="s">
        <v>126</v>
      </c>
      <c r="Y1570" s="160"/>
      <c r="Z1570" s="160" t="s">
        <v>128</v>
      </c>
      <c r="AA1570" s="153">
        <v>74</v>
      </c>
      <c r="AB1570" s="153">
        <v>1.57</v>
      </c>
      <c r="AC1570" s="182">
        <f t="shared" si="50"/>
        <v>30.021501886486266</v>
      </c>
      <c r="AD1570" s="153" t="str">
        <f t="shared" si="51"/>
        <v>OBESIDADE I</v>
      </c>
      <c r="AE1570" s="233" t="s">
        <v>225</v>
      </c>
      <c r="AF1570" s="153"/>
      <c r="AG1570" s="159"/>
      <c r="AH1570" s="153"/>
      <c r="AI1570" s="161"/>
      <c r="AJ1570" s="153"/>
      <c r="AK1570" s="153"/>
      <c r="AL1570" s="207" t="s">
        <v>131</v>
      </c>
      <c r="AM1570" s="207"/>
      <c r="AN1570" s="207"/>
      <c r="AO1570" s="207" t="str">
        <f ca="1">IF(R1570="","",IF(R1570&gt;TODAY(),"0 meses",DATEDIF(R1570,TODAY(),"m") &amp; " meses"))</f>
        <v>1 meses</v>
      </c>
      <c r="AP1570" s="147" t="s">
        <v>67</v>
      </c>
      <c r="AQ1570" s="147" t="s">
        <v>67</v>
      </c>
      <c r="AR1570" s="147"/>
      <c r="AS1570" s="209" t="s">
        <v>68</v>
      </c>
      <c r="AT1570" s="223" t="str">
        <f>MONTH(B1570)&amp;"/"&amp;YEAR(B1570)</f>
        <v>3/2026</v>
      </c>
      <c r="AU1570" s="223">
        <f>WEEKNUM(B1570)-WEEKNUM(EOMONTH(B1570,-1)+1)+1</f>
        <v>5</v>
      </c>
      <c r="AV1570" s="209" t="str">
        <f>MONTH(R1570)&amp;"/"&amp;YEAR(R1570)</f>
        <v>5/2026</v>
      </c>
      <c r="AW1570" s="209">
        <f>WEEKNUM(R1570)-WEEKNUM(EOMONTH(R1570,-1)+1)+1</f>
        <v>2</v>
      </c>
      <c r="AX1570" s="209">
        <f>IF(BB1570="S",IF(Q1570="1. Aceitou o programa",R1570-B1570,0),0)</f>
        <v>37</v>
      </c>
      <c r="AY1570" s="209">
        <f>IF(BB1570="S",IF(AND(S1570&lt;&gt;"",R1570&lt;&gt;""),S1570-R1570,0),0)</f>
        <v>0</v>
      </c>
      <c r="AZ1570" s="209">
        <f>IF(BB1570="S",IF(Q1570="1. Aceitou o programa",IF(OR(X1570="Não se Aplica",X1570=""),IF(OR(W1570="Não se Aplica",W1570=""),0,W1570-V1570),AVERAGE(X1570-W1570,W1570-V1570)),0),0)</f>
        <v>0</v>
      </c>
      <c r="BA1570" s="209">
        <f>IF(BB1570="S",IF(AND(Q1570="1. Aceitou o programa",AH1570="Realizada"),IFERROR(IF(AG1570="",0,AG1570-R1570),0),0),0)</f>
        <v>0</v>
      </c>
      <c r="BB1570" s="209" t="str">
        <f>_xlfn.XLOOKUP(U1570,'Lista Suspensa'!$AA$20:$AA$23,'Lista Suspensa'!$AB$20:$AB$23,"N/A")</f>
        <v>S</v>
      </c>
    </row>
    <row r="1571" spans="1:54" ht="12" customHeight="1">
      <c r="A1571" s="151" t="s">
        <v>54</v>
      </c>
      <c r="B1571" s="152">
        <v>46112</v>
      </c>
      <c r="C1571" s="153" t="s">
        <v>55</v>
      </c>
      <c r="D1571" s="153" t="s">
        <v>56</v>
      </c>
      <c r="E1571" s="244">
        <v>95499090</v>
      </c>
      <c r="F1571" s="144" t="s">
        <v>3353</v>
      </c>
      <c r="G1571" s="230"/>
      <c r="H1571" s="154">
        <v>32899</v>
      </c>
      <c r="I1571" s="153">
        <v>36</v>
      </c>
      <c r="J1571" s="148" t="s">
        <v>70</v>
      </c>
      <c r="K1571" s="153" t="s">
        <v>59</v>
      </c>
      <c r="L1571" s="153"/>
      <c r="M1571" s="153"/>
      <c r="N1571" s="153"/>
      <c r="O1571" s="155">
        <v>11974545711</v>
      </c>
      <c r="P1571" s="156" t="s">
        <v>60</v>
      </c>
      <c r="Q1571" s="157" t="s">
        <v>110</v>
      </c>
      <c r="R1571" s="158">
        <v>46149</v>
      </c>
      <c r="S1571" s="159"/>
      <c r="T1571" s="159" t="s">
        <v>62</v>
      </c>
      <c r="U1571" s="159" t="s">
        <v>111</v>
      </c>
      <c r="V1571" s="154">
        <v>46149</v>
      </c>
      <c r="W1571" s="154" t="s">
        <v>126</v>
      </c>
      <c r="X1571" s="154" t="s">
        <v>126</v>
      </c>
      <c r="Y1571" s="160"/>
      <c r="Z1571" s="160" t="s">
        <v>128</v>
      </c>
      <c r="AA1571" s="153">
        <v>112</v>
      </c>
      <c r="AB1571" s="153">
        <v>1.56</v>
      </c>
      <c r="AC1571" s="182">
        <f t="shared" si="50"/>
        <v>46.022353714661406</v>
      </c>
      <c r="AD1571" s="153" t="str">
        <f t="shared" si="51"/>
        <v>OBESIDADE III</v>
      </c>
      <c r="AE1571" s="233" t="s">
        <v>225</v>
      </c>
      <c r="AF1571" s="153"/>
      <c r="AG1571" s="159"/>
      <c r="AH1571" s="153"/>
      <c r="AI1571" s="161"/>
      <c r="AJ1571" s="153"/>
      <c r="AK1571" s="153"/>
      <c r="AL1571" s="207" t="s">
        <v>131</v>
      </c>
      <c r="AM1571" s="207"/>
      <c r="AN1571" s="207"/>
      <c r="AO1571" s="207" t="str">
        <f ca="1">IF(R1571="","",IF(R1571&gt;TODAY(),"0 meses",DATEDIF(R1571,TODAY(),"m") &amp; " meses"))</f>
        <v>1 meses</v>
      </c>
      <c r="AP1571" s="147" t="s">
        <v>67</v>
      </c>
      <c r="AQ1571" s="147" t="s">
        <v>67</v>
      </c>
      <c r="AR1571" s="147"/>
      <c r="AS1571" s="209" t="s">
        <v>68</v>
      </c>
      <c r="AT1571" s="223" t="str">
        <f>MONTH(B1571)&amp;"/"&amp;YEAR(B1571)</f>
        <v>3/2026</v>
      </c>
      <c r="AU1571" s="223">
        <f>WEEKNUM(B1571)-WEEKNUM(EOMONTH(B1571,-1)+1)+1</f>
        <v>5</v>
      </c>
      <c r="AV1571" s="209" t="str">
        <f>MONTH(R1571)&amp;"/"&amp;YEAR(R1571)</f>
        <v>5/2026</v>
      </c>
      <c r="AW1571" s="209">
        <f>WEEKNUM(R1571)-WEEKNUM(EOMONTH(R1571,-1)+1)+1</f>
        <v>2</v>
      </c>
      <c r="AX1571" s="209">
        <f>IF(BB1571="S",IF(Q1571="1. Aceitou o programa",R1571-B1571,0),0)</f>
        <v>37</v>
      </c>
      <c r="AY1571" s="209">
        <f>IF(BB1571="S",IF(AND(S1571&lt;&gt;"",R1571&lt;&gt;""),S1571-R1571,0),0)</f>
        <v>0</v>
      </c>
      <c r="AZ1571" s="209">
        <f>IF(BB1571="S",IF(Q1571="1. Aceitou o programa",IF(OR(X1571="Não se Aplica",X1571=""),IF(OR(W1571="Não se Aplica",W1571=""),0,W1571-V1571),AVERAGE(X1571-W1571,W1571-V1571)),0),0)</f>
        <v>0</v>
      </c>
      <c r="BA1571" s="209">
        <f>IF(BB1571="S",IF(AND(Q1571="1. Aceitou o programa",AH1571="Realizada"),IFERROR(IF(AG1571="",0,AG1571-R1571),0),0),0)</f>
        <v>0</v>
      </c>
      <c r="BB1571" s="209" t="str">
        <f>_xlfn.XLOOKUP(U1571,'Lista Suspensa'!$AA$20:$AA$23,'Lista Suspensa'!$AB$20:$AB$23,"N/A")</f>
        <v>S</v>
      </c>
    </row>
    <row r="1572" spans="1:54" ht="12" customHeight="1">
      <c r="A1572" s="151" t="s">
        <v>54</v>
      </c>
      <c r="B1572" s="152">
        <v>46112</v>
      </c>
      <c r="C1572" s="153" t="s">
        <v>55</v>
      </c>
      <c r="D1572" s="153" t="s">
        <v>56</v>
      </c>
      <c r="E1572" s="244">
        <v>74760306</v>
      </c>
      <c r="F1572" s="144" t="s">
        <v>3354</v>
      </c>
      <c r="G1572" s="230"/>
      <c r="H1572" s="154">
        <v>27331</v>
      </c>
      <c r="I1572" s="153">
        <v>51</v>
      </c>
      <c r="J1572" s="148" t="s">
        <v>70</v>
      </c>
      <c r="K1572" s="153"/>
      <c r="L1572" s="153"/>
      <c r="M1572" s="153"/>
      <c r="N1572" s="153"/>
      <c r="O1572" s="155">
        <v>21992471429</v>
      </c>
      <c r="P1572" s="156" t="s">
        <v>60</v>
      </c>
      <c r="Q1572" s="157" t="s">
        <v>110</v>
      </c>
      <c r="R1572" s="158">
        <v>46149</v>
      </c>
      <c r="S1572" s="159"/>
      <c r="T1572" s="159" t="s">
        <v>62</v>
      </c>
      <c r="U1572" s="159" t="s">
        <v>111</v>
      </c>
      <c r="V1572" s="154">
        <v>46149</v>
      </c>
      <c r="W1572" s="154" t="s">
        <v>126</v>
      </c>
      <c r="X1572" s="154" t="s">
        <v>126</v>
      </c>
      <c r="Y1572" s="160" t="s">
        <v>3187</v>
      </c>
      <c r="Z1572" s="160" t="s">
        <v>128</v>
      </c>
      <c r="AA1572" s="153">
        <v>110</v>
      </c>
      <c r="AB1572" s="153">
        <v>1.6</v>
      </c>
      <c r="AC1572" s="182">
        <f t="shared" si="50"/>
        <v>42.968749999999993</v>
      </c>
      <c r="AD1572" s="153" t="str">
        <f t="shared" si="51"/>
        <v>OBESIDADE III</v>
      </c>
      <c r="AE1572" s="233" t="s">
        <v>1092</v>
      </c>
      <c r="AF1572" s="153" t="s">
        <v>130</v>
      </c>
      <c r="AG1572" s="159"/>
      <c r="AH1572" s="153"/>
      <c r="AI1572" s="161"/>
      <c r="AJ1572" s="153"/>
      <c r="AK1572" s="153"/>
      <c r="AL1572" s="207" t="s">
        <v>131</v>
      </c>
      <c r="AM1572" s="207"/>
      <c r="AN1572" s="207"/>
      <c r="AO1572" s="207" t="str">
        <f ca="1">IF(R1572="","",IF(R1572&gt;TODAY(),"0 meses",DATEDIF(R1572,TODAY(),"m") &amp; " meses"))</f>
        <v>1 meses</v>
      </c>
      <c r="AP1572" s="147" t="s">
        <v>67</v>
      </c>
      <c r="AQ1572" s="147" t="s">
        <v>67</v>
      </c>
      <c r="AR1572" s="147"/>
      <c r="AS1572" s="209" t="s">
        <v>68</v>
      </c>
      <c r="AT1572" s="223" t="str">
        <f>MONTH(B1572)&amp;"/"&amp;YEAR(B1572)</f>
        <v>3/2026</v>
      </c>
      <c r="AU1572" s="223">
        <f>WEEKNUM(B1572)-WEEKNUM(EOMONTH(B1572,-1)+1)+1</f>
        <v>5</v>
      </c>
      <c r="AV1572" s="209" t="str">
        <f>MONTH(R1572)&amp;"/"&amp;YEAR(R1572)</f>
        <v>5/2026</v>
      </c>
      <c r="AW1572" s="209">
        <f>WEEKNUM(R1572)-WEEKNUM(EOMONTH(R1572,-1)+1)+1</f>
        <v>2</v>
      </c>
      <c r="AX1572" s="209">
        <f>IF(BB1572="S",IF(Q1572="1. Aceitou o programa",R1572-B1572,0),0)</f>
        <v>37</v>
      </c>
      <c r="AY1572" s="209">
        <f>IF(BB1572="S",IF(AND(S1572&lt;&gt;"",R1572&lt;&gt;""),S1572-R1572,0),0)</f>
        <v>0</v>
      </c>
      <c r="AZ1572" s="209">
        <f>IF(BB1572="S",IF(Q1572="1. Aceitou o programa",IF(OR(X1572="Não se Aplica",X1572=""),IF(OR(W1572="Não se Aplica",W1572=""),0,W1572-V1572),AVERAGE(X1572-W1572,W1572-V1572)),0),0)</f>
        <v>0</v>
      </c>
      <c r="BA1572" s="209">
        <f>IF(BB1572="S",IF(AND(Q1572="1. Aceitou o programa",AH1572="Realizada"),IFERROR(IF(AG1572="",0,AG1572-R1572),0),0),0)</f>
        <v>0</v>
      </c>
      <c r="BB1572" s="209" t="str">
        <f>_xlfn.XLOOKUP(U1572,'Lista Suspensa'!$AA$20:$AA$23,'Lista Suspensa'!$AB$20:$AB$23,"N/A")</f>
        <v>S</v>
      </c>
    </row>
    <row r="1573" spans="1:54" ht="12" customHeight="1">
      <c r="A1573" s="151" t="s">
        <v>54</v>
      </c>
      <c r="B1573" s="152">
        <v>46112</v>
      </c>
      <c r="C1573" s="153" t="s">
        <v>55</v>
      </c>
      <c r="D1573" s="153" t="s">
        <v>56</v>
      </c>
      <c r="E1573" s="244">
        <v>83010551</v>
      </c>
      <c r="F1573" s="144" t="s">
        <v>3355</v>
      </c>
      <c r="G1573" s="230"/>
      <c r="H1573" s="154">
        <v>28073</v>
      </c>
      <c r="I1573" s="153">
        <v>49</v>
      </c>
      <c r="J1573" s="148" t="s">
        <v>70</v>
      </c>
      <c r="K1573" s="153"/>
      <c r="L1573" s="153"/>
      <c r="M1573" s="153"/>
      <c r="N1573" s="153"/>
      <c r="O1573" s="155">
        <v>21996968727</v>
      </c>
      <c r="P1573" s="156" t="s">
        <v>60</v>
      </c>
      <c r="Q1573" s="157" t="s">
        <v>110</v>
      </c>
      <c r="R1573" s="158">
        <v>46149</v>
      </c>
      <c r="S1573" s="159"/>
      <c r="T1573" s="159" t="s">
        <v>62</v>
      </c>
      <c r="U1573" s="159" t="s">
        <v>111</v>
      </c>
      <c r="V1573" s="154">
        <v>46149</v>
      </c>
      <c r="W1573" s="154" t="s">
        <v>126</v>
      </c>
      <c r="X1573" s="154" t="s">
        <v>126</v>
      </c>
      <c r="Y1573" s="160"/>
      <c r="Z1573" s="160" t="s">
        <v>128</v>
      </c>
      <c r="AA1573" s="153">
        <v>90</v>
      </c>
      <c r="AB1573" s="153">
        <v>1.69</v>
      </c>
      <c r="AC1573" s="182">
        <f t="shared" si="50"/>
        <v>31.511501698119819</v>
      </c>
      <c r="AD1573" s="153" t="str">
        <f t="shared" si="51"/>
        <v>OBESIDADE I</v>
      </c>
      <c r="AE1573" s="233" t="s">
        <v>1092</v>
      </c>
      <c r="AF1573" s="153"/>
      <c r="AG1573" s="159"/>
      <c r="AH1573" s="153"/>
      <c r="AI1573" s="161"/>
      <c r="AJ1573" s="153"/>
      <c r="AK1573" s="153"/>
      <c r="AL1573" s="207" t="s">
        <v>131</v>
      </c>
      <c r="AM1573" s="207"/>
      <c r="AN1573" s="207"/>
      <c r="AO1573" s="207" t="str">
        <f ca="1">IF(R1573="","",IF(R1573&gt;TODAY(),"0 meses",DATEDIF(R1573,TODAY(),"m") &amp; " meses"))</f>
        <v>1 meses</v>
      </c>
      <c r="AP1573" s="147" t="s">
        <v>67</v>
      </c>
      <c r="AQ1573" s="147" t="s">
        <v>67</v>
      </c>
      <c r="AR1573" s="147"/>
      <c r="AS1573" s="209" t="s">
        <v>68</v>
      </c>
      <c r="AT1573" s="223" t="str">
        <f>MONTH(B1573)&amp;"/"&amp;YEAR(B1573)</f>
        <v>3/2026</v>
      </c>
      <c r="AU1573" s="223">
        <f>WEEKNUM(B1573)-WEEKNUM(EOMONTH(B1573,-1)+1)+1</f>
        <v>5</v>
      </c>
      <c r="AV1573" s="209" t="str">
        <f>MONTH(R1573)&amp;"/"&amp;YEAR(R1573)</f>
        <v>5/2026</v>
      </c>
      <c r="AW1573" s="209">
        <f>WEEKNUM(R1573)-WEEKNUM(EOMONTH(R1573,-1)+1)+1</f>
        <v>2</v>
      </c>
      <c r="AX1573" s="209">
        <f>IF(BB1573="S",IF(Q1573="1. Aceitou o programa",R1573-B1573,0),0)</f>
        <v>37</v>
      </c>
      <c r="AY1573" s="209">
        <f>IF(BB1573="S",IF(AND(S1573&lt;&gt;"",R1573&lt;&gt;""),S1573-R1573,0),0)</f>
        <v>0</v>
      </c>
      <c r="AZ1573" s="209">
        <f>IF(BB1573="S",IF(Q1573="1. Aceitou o programa",IF(OR(X1573="Não se Aplica",X1573=""),IF(OR(W1573="Não se Aplica",W1573=""),0,W1573-V1573),AVERAGE(X1573-W1573,W1573-V1573)),0),0)</f>
        <v>0</v>
      </c>
      <c r="BA1573" s="209">
        <f>IF(BB1573="S",IF(AND(Q1573="1. Aceitou o programa",AH1573="Realizada"),IFERROR(IF(AG1573="",0,AG1573-R1573),0),0),0)</f>
        <v>0</v>
      </c>
      <c r="BB1573" s="209" t="str">
        <f>_xlfn.XLOOKUP(U1573,'Lista Suspensa'!$AA$20:$AA$23,'Lista Suspensa'!$AB$20:$AB$23,"N/A")</f>
        <v>S</v>
      </c>
    </row>
    <row r="1574" spans="1:54" ht="12" customHeight="1">
      <c r="A1574" s="151" t="s">
        <v>54</v>
      </c>
      <c r="B1574" s="152">
        <v>46112</v>
      </c>
      <c r="C1574" s="153" t="s">
        <v>55</v>
      </c>
      <c r="D1574" s="153" t="s">
        <v>56</v>
      </c>
      <c r="E1574" s="244">
        <v>84523008</v>
      </c>
      <c r="F1574" s="144" t="s">
        <v>3356</v>
      </c>
      <c r="G1574" s="230"/>
      <c r="H1574" s="154">
        <v>28509</v>
      </c>
      <c r="I1574" s="153">
        <v>48</v>
      </c>
      <c r="J1574" s="148" t="s">
        <v>70</v>
      </c>
      <c r="K1574" s="153"/>
      <c r="L1574" s="153"/>
      <c r="M1574" s="153"/>
      <c r="N1574" s="153"/>
      <c r="O1574" s="155">
        <v>22998900294</v>
      </c>
      <c r="P1574" s="156" t="s">
        <v>60</v>
      </c>
      <c r="Q1574" s="157" t="s">
        <v>110</v>
      </c>
      <c r="R1574" s="158">
        <v>46149</v>
      </c>
      <c r="S1574" s="159"/>
      <c r="T1574" s="159" t="s">
        <v>62</v>
      </c>
      <c r="U1574" s="159" t="s">
        <v>111</v>
      </c>
      <c r="V1574" s="154">
        <v>46149</v>
      </c>
      <c r="W1574" s="154" t="s">
        <v>126</v>
      </c>
      <c r="X1574" s="154" t="s">
        <v>126</v>
      </c>
      <c r="Y1574" s="160"/>
      <c r="Z1574" s="160" t="s">
        <v>128</v>
      </c>
      <c r="AA1574" s="153">
        <v>93</v>
      </c>
      <c r="AB1574" s="153">
        <v>1.73</v>
      </c>
      <c r="AC1574" s="182">
        <f t="shared" si="50"/>
        <v>31.073540713020815</v>
      </c>
      <c r="AD1574" s="153" t="str">
        <f t="shared" si="51"/>
        <v>OBESIDADE I</v>
      </c>
      <c r="AE1574" s="233" t="s">
        <v>1092</v>
      </c>
      <c r="AF1574" s="153"/>
      <c r="AG1574" s="159"/>
      <c r="AH1574" s="153"/>
      <c r="AI1574" s="161"/>
      <c r="AJ1574" s="153"/>
      <c r="AK1574" s="153"/>
      <c r="AL1574" s="207" t="s">
        <v>131</v>
      </c>
      <c r="AM1574" s="207"/>
      <c r="AN1574" s="207"/>
      <c r="AO1574" s="207" t="str">
        <f ca="1">IF(R1574="","",IF(R1574&gt;TODAY(),"0 meses",DATEDIF(R1574,TODAY(),"m") &amp; " meses"))</f>
        <v>1 meses</v>
      </c>
      <c r="AP1574" s="147" t="s">
        <v>67</v>
      </c>
      <c r="AQ1574" s="147" t="s">
        <v>67</v>
      </c>
      <c r="AR1574" s="147"/>
      <c r="AS1574" s="209" t="s">
        <v>68</v>
      </c>
      <c r="AT1574" s="223" t="str">
        <f>MONTH(B1574)&amp;"/"&amp;YEAR(B1574)</f>
        <v>3/2026</v>
      </c>
      <c r="AU1574" s="223">
        <f>WEEKNUM(B1574)-WEEKNUM(EOMONTH(B1574,-1)+1)+1</f>
        <v>5</v>
      </c>
      <c r="AV1574" s="209" t="str">
        <f>MONTH(R1574)&amp;"/"&amp;YEAR(R1574)</f>
        <v>5/2026</v>
      </c>
      <c r="AW1574" s="209">
        <f>WEEKNUM(R1574)-WEEKNUM(EOMONTH(R1574,-1)+1)+1</f>
        <v>2</v>
      </c>
      <c r="AX1574" s="209">
        <f>IF(BB1574="S",IF(Q1574="1. Aceitou o programa",R1574-B1574,0),0)</f>
        <v>37</v>
      </c>
      <c r="AY1574" s="209">
        <f>IF(BB1574="S",IF(AND(S1574&lt;&gt;"",R1574&lt;&gt;""),S1574-R1574,0),0)</f>
        <v>0</v>
      </c>
      <c r="AZ1574" s="209">
        <f>IF(BB1574="S",IF(Q1574="1. Aceitou o programa",IF(OR(X1574="Não se Aplica",X1574=""),IF(OR(W1574="Não se Aplica",W1574=""),0,W1574-V1574),AVERAGE(X1574-W1574,W1574-V1574)),0),0)</f>
        <v>0</v>
      </c>
      <c r="BA1574" s="209">
        <f>IF(BB1574="S",IF(AND(Q1574="1. Aceitou o programa",AH1574="Realizada"),IFERROR(IF(AG1574="",0,AG1574-R1574),0),0),0)</f>
        <v>0</v>
      </c>
      <c r="BB1574" s="209" t="str">
        <f>_xlfn.XLOOKUP(U1574,'Lista Suspensa'!$AA$20:$AA$23,'Lista Suspensa'!$AB$20:$AB$23,"N/A")</f>
        <v>S</v>
      </c>
    </row>
    <row r="1575" spans="1:54" ht="12" customHeight="1">
      <c r="A1575" s="151" t="s">
        <v>54</v>
      </c>
      <c r="B1575" s="152">
        <v>46112</v>
      </c>
      <c r="C1575" s="153" t="s">
        <v>55</v>
      </c>
      <c r="D1575" s="153" t="s">
        <v>56</v>
      </c>
      <c r="E1575" s="244">
        <v>83802591</v>
      </c>
      <c r="F1575" s="144" t="s">
        <v>3357</v>
      </c>
      <c r="G1575" s="230"/>
      <c r="H1575" s="154">
        <v>29143</v>
      </c>
      <c r="I1575" s="153">
        <v>46</v>
      </c>
      <c r="J1575" s="148" t="s">
        <v>70</v>
      </c>
      <c r="K1575" s="153"/>
      <c r="L1575" s="153"/>
      <c r="M1575" s="153"/>
      <c r="N1575" s="153"/>
      <c r="O1575" s="155">
        <v>11982887095</v>
      </c>
      <c r="P1575" s="156" t="s">
        <v>60</v>
      </c>
      <c r="Q1575" s="157" t="s">
        <v>110</v>
      </c>
      <c r="R1575" s="158">
        <v>46149</v>
      </c>
      <c r="S1575" s="159"/>
      <c r="T1575" s="159" t="s">
        <v>62</v>
      </c>
      <c r="U1575" s="159" t="s">
        <v>111</v>
      </c>
      <c r="V1575" s="154">
        <v>46149</v>
      </c>
      <c r="W1575" s="154" t="s">
        <v>126</v>
      </c>
      <c r="X1575" s="154" t="s">
        <v>126</v>
      </c>
      <c r="Y1575" s="160"/>
      <c r="Z1575" s="160" t="s">
        <v>128</v>
      </c>
      <c r="AA1575" s="153">
        <v>93</v>
      </c>
      <c r="AB1575" s="153">
        <v>1.52</v>
      </c>
      <c r="AC1575" s="182">
        <f t="shared" si="50"/>
        <v>40.25277008310249</v>
      </c>
      <c r="AD1575" s="153" t="str">
        <f t="shared" si="51"/>
        <v>OBESIDADE III</v>
      </c>
      <c r="AE1575" s="233" t="s">
        <v>3072</v>
      </c>
      <c r="AF1575" s="153"/>
      <c r="AG1575" s="159"/>
      <c r="AH1575" s="153"/>
      <c r="AI1575" s="161"/>
      <c r="AJ1575" s="153"/>
      <c r="AK1575" s="153"/>
      <c r="AL1575" s="207" t="s">
        <v>131</v>
      </c>
      <c r="AM1575" s="207"/>
      <c r="AN1575" s="207"/>
      <c r="AO1575" s="207" t="str">
        <f ca="1">IF(R1575="","",IF(R1575&gt;TODAY(),"0 meses",DATEDIF(R1575,TODAY(),"m") &amp; " meses"))</f>
        <v>1 meses</v>
      </c>
      <c r="AP1575" s="147" t="s">
        <v>67</v>
      </c>
      <c r="AQ1575" s="147" t="s">
        <v>67</v>
      </c>
      <c r="AR1575" s="147"/>
      <c r="AS1575" s="209" t="s">
        <v>68</v>
      </c>
      <c r="AT1575" s="223" t="str">
        <f>MONTH(B1575)&amp;"/"&amp;YEAR(B1575)</f>
        <v>3/2026</v>
      </c>
      <c r="AU1575" s="223">
        <f>WEEKNUM(B1575)-WEEKNUM(EOMONTH(B1575,-1)+1)+1</f>
        <v>5</v>
      </c>
      <c r="AV1575" s="209" t="str">
        <f>MONTH(R1575)&amp;"/"&amp;YEAR(R1575)</f>
        <v>5/2026</v>
      </c>
      <c r="AW1575" s="209">
        <f>WEEKNUM(R1575)-WEEKNUM(EOMONTH(R1575,-1)+1)+1</f>
        <v>2</v>
      </c>
      <c r="AX1575" s="209">
        <f>IF(BB1575="S",IF(Q1575="1. Aceitou o programa",R1575-B1575,0),0)</f>
        <v>37</v>
      </c>
      <c r="AY1575" s="209">
        <f>IF(BB1575="S",IF(AND(S1575&lt;&gt;"",R1575&lt;&gt;""),S1575-R1575,0),0)</f>
        <v>0</v>
      </c>
      <c r="AZ1575" s="209">
        <f>IF(BB1575="S",IF(Q1575="1. Aceitou o programa",IF(OR(X1575="Não se Aplica",X1575=""),IF(OR(W1575="Não se Aplica",W1575=""),0,W1575-V1575),AVERAGE(X1575-W1575,W1575-V1575)),0),0)</f>
        <v>0</v>
      </c>
      <c r="BA1575" s="209">
        <f>IF(BB1575="S",IF(AND(Q1575="1. Aceitou o programa",AH1575="Realizada"),IFERROR(IF(AG1575="",0,AG1575-R1575),0),0),0)</f>
        <v>0</v>
      </c>
      <c r="BB1575" s="209" t="str">
        <f>_xlfn.XLOOKUP(U1575,'Lista Suspensa'!$AA$20:$AA$23,'Lista Suspensa'!$AB$20:$AB$23,"N/A")</f>
        <v>S</v>
      </c>
    </row>
    <row r="1576" spans="1:54" ht="12" customHeight="1">
      <c r="A1576" s="151" t="s">
        <v>54</v>
      </c>
      <c r="B1576" s="152">
        <v>46112</v>
      </c>
      <c r="C1576" s="153" t="s">
        <v>55</v>
      </c>
      <c r="D1576" s="153" t="s">
        <v>56</v>
      </c>
      <c r="E1576" s="244">
        <v>83622261</v>
      </c>
      <c r="F1576" s="144" t="s">
        <v>3358</v>
      </c>
      <c r="G1576" s="230"/>
      <c r="H1576" s="154">
        <v>29387</v>
      </c>
      <c r="I1576" s="153">
        <v>45</v>
      </c>
      <c r="J1576" s="148" t="s">
        <v>70</v>
      </c>
      <c r="K1576" s="153"/>
      <c r="L1576" s="153"/>
      <c r="M1576" s="153"/>
      <c r="N1576" s="153"/>
      <c r="O1576" s="155">
        <v>11996205763</v>
      </c>
      <c r="P1576" s="156" t="s">
        <v>60</v>
      </c>
      <c r="Q1576" s="157" t="s">
        <v>110</v>
      </c>
      <c r="R1576" s="158">
        <v>46149</v>
      </c>
      <c r="S1576" s="159"/>
      <c r="T1576" s="159" t="s">
        <v>62</v>
      </c>
      <c r="U1576" s="159" t="s">
        <v>111</v>
      </c>
      <c r="V1576" s="154">
        <v>46149</v>
      </c>
      <c r="W1576" s="154" t="s">
        <v>126</v>
      </c>
      <c r="X1576" s="154" t="s">
        <v>126</v>
      </c>
      <c r="Y1576" s="160"/>
      <c r="Z1576" s="160" t="s">
        <v>128</v>
      </c>
      <c r="AA1576" s="153">
        <v>101</v>
      </c>
      <c r="AB1576" s="153">
        <v>1.59</v>
      </c>
      <c r="AC1576" s="182">
        <f t="shared" si="50"/>
        <v>39.950951307305878</v>
      </c>
      <c r="AD1576" s="153" t="str">
        <f t="shared" si="51"/>
        <v>OBESIDADE III</v>
      </c>
      <c r="AE1576" s="233" t="s">
        <v>2027</v>
      </c>
      <c r="AF1576" s="153"/>
      <c r="AG1576" s="159"/>
      <c r="AH1576" s="153"/>
      <c r="AI1576" s="161"/>
      <c r="AJ1576" s="153"/>
      <c r="AK1576" s="153"/>
      <c r="AL1576" s="207" t="s">
        <v>131</v>
      </c>
      <c r="AM1576" s="207"/>
      <c r="AN1576" s="207"/>
      <c r="AO1576" s="207" t="str">
        <f ca="1">IF(R1576="","",IF(R1576&gt;TODAY(),"0 meses",DATEDIF(R1576,TODAY(),"m") &amp; " meses"))</f>
        <v>1 meses</v>
      </c>
      <c r="AP1576" s="147" t="s">
        <v>67</v>
      </c>
      <c r="AQ1576" s="147" t="s">
        <v>67</v>
      </c>
      <c r="AR1576" s="147"/>
      <c r="AS1576" s="209" t="s">
        <v>68</v>
      </c>
      <c r="AT1576" s="223" t="str">
        <f>MONTH(B1576)&amp;"/"&amp;YEAR(B1576)</f>
        <v>3/2026</v>
      </c>
      <c r="AU1576" s="223">
        <f>WEEKNUM(B1576)-WEEKNUM(EOMONTH(B1576,-1)+1)+1</f>
        <v>5</v>
      </c>
      <c r="AV1576" s="209" t="str">
        <f>MONTH(R1576)&amp;"/"&amp;YEAR(R1576)</f>
        <v>5/2026</v>
      </c>
      <c r="AW1576" s="209">
        <f>WEEKNUM(R1576)-WEEKNUM(EOMONTH(R1576,-1)+1)+1</f>
        <v>2</v>
      </c>
      <c r="AX1576" s="209">
        <f>IF(BB1576="S",IF(Q1576="1. Aceitou o programa",R1576-B1576,0),0)</f>
        <v>37</v>
      </c>
      <c r="AY1576" s="209">
        <f>IF(BB1576="S",IF(AND(S1576&lt;&gt;"",R1576&lt;&gt;""),S1576-R1576,0),0)</f>
        <v>0</v>
      </c>
      <c r="AZ1576" s="209">
        <f>IF(BB1576="S",IF(Q1576="1. Aceitou o programa",IF(OR(X1576="Não se Aplica",X1576=""),IF(OR(W1576="Não se Aplica",W1576=""),0,W1576-V1576),AVERAGE(X1576-W1576,W1576-V1576)),0),0)</f>
        <v>0</v>
      </c>
      <c r="BA1576" s="209">
        <f>IF(BB1576="S",IF(AND(Q1576="1. Aceitou o programa",AH1576="Realizada"),IFERROR(IF(AG1576="",0,AG1576-R1576),0),0),0)</f>
        <v>0</v>
      </c>
      <c r="BB1576" s="209" t="str">
        <f>_xlfn.XLOOKUP(U1576,'Lista Suspensa'!$AA$20:$AA$23,'Lista Suspensa'!$AB$20:$AB$23,"N/A")</f>
        <v>S</v>
      </c>
    </row>
    <row r="1577" spans="1:54" ht="12" customHeight="1">
      <c r="A1577" s="151" t="s">
        <v>54</v>
      </c>
      <c r="B1577" s="152">
        <v>46112</v>
      </c>
      <c r="C1577" s="153" t="s">
        <v>55</v>
      </c>
      <c r="D1577" s="153" t="s">
        <v>56</v>
      </c>
      <c r="E1577" s="244">
        <v>87555296</v>
      </c>
      <c r="F1577" s="144" t="s">
        <v>3359</v>
      </c>
      <c r="G1577" s="230"/>
      <c r="H1577" s="154">
        <v>29942</v>
      </c>
      <c r="I1577" s="153">
        <v>44</v>
      </c>
      <c r="J1577" s="148" t="s">
        <v>58</v>
      </c>
      <c r="K1577" s="153"/>
      <c r="L1577" s="153"/>
      <c r="M1577" s="153"/>
      <c r="N1577" s="153"/>
      <c r="O1577" s="155">
        <v>21982259999</v>
      </c>
      <c r="P1577" s="156" t="s">
        <v>60</v>
      </c>
      <c r="Q1577" s="157" t="s">
        <v>110</v>
      </c>
      <c r="R1577" s="158">
        <v>46149</v>
      </c>
      <c r="S1577" s="159"/>
      <c r="T1577" s="159" t="s">
        <v>62</v>
      </c>
      <c r="U1577" s="159" t="s">
        <v>111</v>
      </c>
      <c r="V1577" s="154">
        <v>46149</v>
      </c>
      <c r="W1577" s="154" t="s">
        <v>126</v>
      </c>
      <c r="X1577" s="154" t="s">
        <v>126</v>
      </c>
      <c r="Y1577" s="160"/>
      <c r="Z1577" s="160" t="s">
        <v>128</v>
      </c>
      <c r="AA1577" s="153">
        <v>137</v>
      </c>
      <c r="AB1577" s="153">
        <v>1.9</v>
      </c>
      <c r="AC1577" s="182">
        <f t="shared" si="50"/>
        <v>37.950138504155127</v>
      </c>
      <c r="AD1577" s="153" t="str">
        <f t="shared" si="51"/>
        <v>OBESIDADE II</v>
      </c>
      <c r="AE1577" s="233" t="s">
        <v>129</v>
      </c>
      <c r="AF1577" s="153" t="s">
        <v>130</v>
      </c>
      <c r="AG1577" s="159"/>
      <c r="AH1577" s="153"/>
      <c r="AI1577" s="161"/>
      <c r="AJ1577" s="153"/>
      <c r="AK1577" s="153"/>
      <c r="AL1577" s="207" t="s">
        <v>131</v>
      </c>
      <c r="AM1577" s="207"/>
      <c r="AN1577" s="207"/>
      <c r="AO1577" s="207" t="str">
        <f ca="1">IF(R1577="","",IF(R1577&gt;TODAY(),"0 meses",DATEDIF(R1577,TODAY(),"m") &amp; " meses"))</f>
        <v>1 meses</v>
      </c>
      <c r="AP1577" s="147" t="s">
        <v>67</v>
      </c>
      <c r="AQ1577" s="147" t="s">
        <v>67</v>
      </c>
      <c r="AR1577" s="147"/>
      <c r="AS1577" s="209" t="s">
        <v>68</v>
      </c>
      <c r="AT1577" s="223" t="str">
        <f>MONTH(B1577)&amp;"/"&amp;YEAR(B1577)</f>
        <v>3/2026</v>
      </c>
      <c r="AU1577" s="223">
        <f>WEEKNUM(B1577)-WEEKNUM(EOMONTH(B1577,-1)+1)+1</f>
        <v>5</v>
      </c>
      <c r="AV1577" s="209" t="str">
        <f>MONTH(R1577)&amp;"/"&amp;YEAR(R1577)</f>
        <v>5/2026</v>
      </c>
      <c r="AW1577" s="209">
        <f>WEEKNUM(R1577)-WEEKNUM(EOMONTH(R1577,-1)+1)+1</f>
        <v>2</v>
      </c>
      <c r="AX1577" s="209">
        <f>IF(BB1577="S",IF(Q1577="1. Aceitou o programa",R1577-B1577,0),0)</f>
        <v>37</v>
      </c>
      <c r="AY1577" s="209">
        <f>IF(BB1577="S",IF(AND(S1577&lt;&gt;"",R1577&lt;&gt;""),S1577-R1577,0),0)</f>
        <v>0</v>
      </c>
      <c r="AZ1577" s="209">
        <f>IF(BB1577="S",IF(Q1577="1. Aceitou o programa",IF(OR(X1577="Não se Aplica",X1577=""),IF(OR(W1577="Não se Aplica",W1577=""),0,W1577-V1577),AVERAGE(X1577-W1577,W1577-V1577)),0),0)</f>
        <v>0</v>
      </c>
      <c r="BA1577" s="209">
        <f>IF(BB1577="S",IF(AND(Q1577="1. Aceitou o programa",AH1577="Realizada"),IFERROR(IF(AG1577="",0,AG1577-R1577),0),0),0)</f>
        <v>0</v>
      </c>
      <c r="BB1577" s="209" t="str">
        <f>_xlfn.XLOOKUP(U1577,'Lista Suspensa'!$AA$20:$AA$23,'Lista Suspensa'!$AB$20:$AB$23,"N/A")</f>
        <v>S</v>
      </c>
    </row>
    <row r="1578" spans="1:54" ht="12" customHeight="1">
      <c r="A1578" s="151" t="s">
        <v>54</v>
      </c>
      <c r="B1578" s="152">
        <v>46112</v>
      </c>
      <c r="C1578" s="153" t="s">
        <v>55</v>
      </c>
      <c r="D1578" s="153" t="s">
        <v>56</v>
      </c>
      <c r="E1578" s="244">
        <v>94988014</v>
      </c>
      <c r="F1578" s="144" t="s">
        <v>3360</v>
      </c>
      <c r="G1578" s="230"/>
      <c r="H1578" s="154">
        <v>33983</v>
      </c>
      <c r="I1578" s="153">
        <v>33</v>
      </c>
      <c r="J1578" s="148" t="s">
        <v>70</v>
      </c>
      <c r="K1578" s="153" t="s">
        <v>59</v>
      </c>
      <c r="L1578" s="153"/>
      <c r="M1578" s="153"/>
      <c r="N1578" s="153"/>
      <c r="O1578" s="155">
        <v>11943439669</v>
      </c>
      <c r="P1578" s="156" t="s">
        <v>60</v>
      </c>
      <c r="Q1578" s="157" t="s">
        <v>110</v>
      </c>
      <c r="R1578" s="158">
        <v>46149</v>
      </c>
      <c r="S1578" s="159"/>
      <c r="T1578" s="159" t="s">
        <v>62</v>
      </c>
      <c r="U1578" s="159" t="s">
        <v>111</v>
      </c>
      <c r="V1578" s="154">
        <v>46149</v>
      </c>
      <c r="W1578" s="154" t="s">
        <v>126</v>
      </c>
      <c r="X1578" s="154" t="s">
        <v>126</v>
      </c>
      <c r="Y1578" s="160"/>
      <c r="Z1578" s="160" t="s">
        <v>128</v>
      </c>
      <c r="AA1578" s="153">
        <v>125</v>
      </c>
      <c r="AB1578" s="153">
        <v>1.59</v>
      </c>
      <c r="AC1578" s="182">
        <f t="shared" si="50"/>
        <v>49.444246667457769</v>
      </c>
      <c r="AD1578" s="153" t="str">
        <f t="shared" si="51"/>
        <v>OBESIDADE III</v>
      </c>
      <c r="AE1578" s="233" t="s">
        <v>225</v>
      </c>
      <c r="AF1578" s="153"/>
      <c r="AG1578" s="159"/>
      <c r="AH1578" s="153"/>
      <c r="AI1578" s="161"/>
      <c r="AJ1578" s="153"/>
      <c r="AK1578" s="153"/>
      <c r="AL1578" s="207" t="s">
        <v>131</v>
      </c>
      <c r="AM1578" s="207"/>
      <c r="AN1578" s="207"/>
      <c r="AO1578" s="207" t="str">
        <f ca="1">IF(R1578="","",IF(R1578&gt;TODAY(),"0 meses",DATEDIF(R1578,TODAY(),"m") &amp; " meses"))</f>
        <v>1 meses</v>
      </c>
      <c r="AP1578" s="147" t="s">
        <v>67</v>
      </c>
      <c r="AQ1578" s="147" t="s">
        <v>67</v>
      </c>
      <c r="AR1578" s="147"/>
      <c r="AS1578" s="209" t="s">
        <v>68</v>
      </c>
      <c r="AT1578" s="223" t="str">
        <f>MONTH(B1578)&amp;"/"&amp;YEAR(B1578)</f>
        <v>3/2026</v>
      </c>
      <c r="AU1578" s="223">
        <f>WEEKNUM(B1578)-WEEKNUM(EOMONTH(B1578,-1)+1)+1</f>
        <v>5</v>
      </c>
      <c r="AV1578" s="209" t="str">
        <f>MONTH(R1578)&amp;"/"&amp;YEAR(R1578)</f>
        <v>5/2026</v>
      </c>
      <c r="AW1578" s="209">
        <f>WEEKNUM(R1578)-WEEKNUM(EOMONTH(R1578,-1)+1)+1</f>
        <v>2</v>
      </c>
      <c r="AX1578" s="209">
        <f>IF(BB1578="S",IF(Q1578="1. Aceitou o programa",R1578-B1578,0),0)</f>
        <v>37</v>
      </c>
      <c r="AY1578" s="209">
        <f>IF(BB1578="S",IF(AND(S1578&lt;&gt;"",R1578&lt;&gt;""),S1578-R1578,0),0)</f>
        <v>0</v>
      </c>
      <c r="AZ1578" s="209">
        <f>IF(BB1578="S",IF(Q1578="1. Aceitou o programa",IF(OR(X1578="Não se Aplica",X1578=""),IF(OR(W1578="Não se Aplica",W1578=""),0,W1578-V1578),AVERAGE(X1578-W1578,W1578-V1578)),0),0)</f>
        <v>0</v>
      </c>
      <c r="BA1578" s="209">
        <f>IF(BB1578="S",IF(AND(Q1578="1. Aceitou o programa",AH1578="Realizada"),IFERROR(IF(AG1578="",0,AG1578-R1578),0),0),0)</f>
        <v>0</v>
      </c>
      <c r="BB1578" s="209" t="str">
        <f>_xlfn.XLOOKUP(U1578,'Lista Suspensa'!$AA$20:$AA$23,'Lista Suspensa'!$AB$20:$AB$23,"N/A")</f>
        <v>S</v>
      </c>
    </row>
    <row r="1579" spans="1:54" ht="12" customHeight="1">
      <c r="A1579" s="151" t="s">
        <v>54</v>
      </c>
      <c r="B1579" s="152">
        <v>46112</v>
      </c>
      <c r="C1579" s="153" t="s">
        <v>55</v>
      </c>
      <c r="D1579" s="153" t="s">
        <v>56</v>
      </c>
      <c r="E1579" s="244">
        <v>86799342</v>
      </c>
      <c r="F1579" s="144" t="s">
        <v>3361</v>
      </c>
      <c r="G1579" s="230"/>
      <c r="H1579" s="154">
        <v>30223</v>
      </c>
      <c r="I1579" s="153">
        <v>43</v>
      </c>
      <c r="J1579" s="148" t="s">
        <v>70</v>
      </c>
      <c r="K1579" s="153"/>
      <c r="L1579" s="153"/>
      <c r="M1579" s="153"/>
      <c r="N1579" s="153"/>
      <c r="O1579" s="155">
        <v>21966834829</v>
      </c>
      <c r="P1579" s="156" t="s">
        <v>60</v>
      </c>
      <c r="Q1579" s="157" t="s">
        <v>110</v>
      </c>
      <c r="R1579" s="158">
        <v>46149</v>
      </c>
      <c r="S1579" s="159"/>
      <c r="T1579" s="159" t="s">
        <v>62</v>
      </c>
      <c r="U1579" s="159" t="s">
        <v>111</v>
      </c>
      <c r="V1579" s="154">
        <v>46149</v>
      </c>
      <c r="W1579" s="154" t="s">
        <v>126</v>
      </c>
      <c r="X1579" s="154" t="s">
        <v>126</v>
      </c>
      <c r="Y1579" s="160"/>
      <c r="Z1579" s="160" t="s">
        <v>128</v>
      </c>
      <c r="AA1579" s="153">
        <v>74</v>
      </c>
      <c r="AB1579" s="153">
        <v>1.61</v>
      </c>
      <c r="AC1579" s="182">
        <f t="shared" si="50"/>
        <v>28.548281316307239</v>
      </c>
      <c r="AD1579" s="153" t="str">
        <f t="shared" si="51"/>
        <v>SOBREPESO</v>
      </c>
      <c r="AE1579" s="233" t="s">
        <v>66</v>
      </c>
      <c r="AF1579" s="153"/>
      <c r="AG1579" s="159"/>
      <c r="AH1579" s="153"/>
      <c r="AI1579" s="161"/>
      <c r="AJ1579" s="153"/>
      <c r="AK1579" s="153"/>
      <c r="AL1579" s="207" t="s">
        <v>85</v>
      </c>
      <c r="AM1579" s="207" t="s">
        <v>86</v>
      </c>
      <c r="AN1579" s="207" t="s">
        <v>191</v>
      </c>
      <c r="AO1579" s="207" t="str">
        <f ca="1">IF(R1579="","",IF(R1579&gt;TODAY(),"0 meses",DATEDIF(R1579,TODAY(),"m") &amp; " meses"))</f>
        <v>1 meses</v>
      </c>
      <c r="AP1579" s="147" t="s">
        <v>67</v>
      </c>
      <c r="AQ1579" s="147" t="s">
        <v>67</v>
      </c>
      <c r="AR1579" s="147"/>
      <c r="AS1579" s="209" t="s">
        <v>68</v>
      </c>
      <c r="AT1579" s="223" t="str">
        <f>MONTH(B1579)&amp;"/"&amp;YEAR(B1579)</f>
        <v>3/2026</v>
      </c>
      <c r="AU1579" s="223">
        <f>WEEKNUM(B1579)-WEEKNUM(EOMONTH(B1579,-1)+1)+1</f>
        <v>5</v>
      </c>
      <c r="AV1579" s="209" t="str">
        <f>MONTH(R1579)&amp;"/"&amp;YEAR(R1579)</f>
        <v>5/2026</v>
      </c>
      <c r="AW1579" s="209">
        <f>WEEKNUM(R1579)-WEEKNUM(EOMONTH(R1579,-1)+1)+1</f>
        <v>2</v>
      </c>
      <c r="AX1579" s="209">
        <f>IF(BB1579="S",IF(Q1579="1. Aceitou o programa",R1579-B1579,0),0)</f>
        <v>37</v>
      </c>
      <c r="AY1579" s="209">
        <f>IF(BB1579="S",IF(AND(S1579&lt;&gt;"",R1579&lt;&gt;""),S1579-R1579,0),0)</f>
        <v>0</v>
      </c>
      <c r="AZ1579" s="209">
        <f>IF(BB1579="S",IF(Q1579="1. Aceitou o programa",IF(OR(X1579="Não se Aplica",X1579=""),IF(OR(W1579="Não se Aplica",W1579=""),0,W1579-V1579),AVERAGE(X1579-W1579,W1579-V1579)),0),0)</f>
        <v>0</v>
      </c>
      <c r="BA1579" s="209">
        <f>IF(BB1579="S",IF(AND(Q1579="1. Aceitou o programa",AH1579="Realizada"),IFERROR(IF(AG1579="",0,AG1579-R1579),0),0),0)</f>
        <v>0</v>
      </c>
      <c r="BB1579" s="209" t="str">
        <f>_xlfn.XLOOKUP(U1579,'Lista Suspensa'!$AA$20:$AA$23,'Lista Suspensa'!$AB$20:$AB$23,"N/A")</f>
        <v>S</v>
      </c>
    </row>
    <row r="1580" spans="1:54" ht="12" customHeight="1">
      <c r="A1580" s="151" t="s">
        <v>54</v>
      </c>
      <c r="B1580" s="152">
        <v>46112</v>
      </c>
      <c r="C1580" s="153" t="s">
        <v>55</v>
      </c>
      <c r="D1580" s="153" t="s">
        <v>56</v>
      </c>
      <c r="E1580" s="244">
        <v>87700585</v>
      </c>
      <c r="F1580" s="144" t="s">
        <v>3362</v>
      </c>
      <c r="G1580" s="230"/>
      <c r="H1580" s="154">
        <v>30508</v>
      </c>
      <c r="I1580" s="153">
        <v>42</v>
      </c>
      <c r="J1580" s="148" t="s">
        <v>70</v>
      </c>
      <c r="K1580" s="153"/>
      <c r="L1580" s="153"/>
      <c r="M1580" s="153"/>
      <c r="N1580" s="153"/>
      <c r="O1580" s="155">
        <v>11975289640</v>
      </c>
      <c r="P1580" s="156" t="s">
        <v>60</v>
      </c>
      <c r="Q1580" s="157" t="s">
        <v>110</v>
      </c>
      <c r="R1580" s="158">
        <v>46149</v>
      </c>
      <c r="S1580" s="159"/>
      <c r="T1580" s="159" t="s">
        <v>62</v>
      </c>
      <c r="U1580" s="159" t="s">
        <v>111</v>
      </c>
      <c r="V1580" s="154">
        <v>46149</v>
      </c>
      <c r="W1580" s="154" t="s">
        <v>126</v>
      </c>
      <c r="X1580" s="154" t="s">
        <v>126</v>
      </c>
      <c r="Y1580" s="160"/>
      <c r="Z1580" s="160" t="s">
        <v>128</v>
      </c>
      <c r="AA1580" s="153">
        <v>85</v>
      </c>
      <c r="AB1580" s="153">
        <v>1.55</v>
      </c>
      <c r="AC1580" s="182">
        <f t="shared" si="50"/>
        <v>35.379812695109258</v>
      </c>
      <c r="AD1580" s="153" t="str">
        <f t="shared" si="51"/>
        <v>OBESIDADE II</v>
      </c>
      <c r="AE1580" s="233" t="s">
        <v>135</v>
      </c>
      <c r="AF1580" s="153"/>
      <c r="AG1580" s="159"/>
      <c r="AH1580" s="153"/>
      <c r="AI1580" s="161"/>
      <c r="AJ1580" s="153"/>
      <c r="AK1580" s="153"/>
      <c r="AL1580" s="207" t="s">
        <v>131</v>
      </c>
      <c r="AM1580" s="207"/>
      <c r="AN1580" s="207"/>
      <c r="AO1580" s="207" t="str">
        <f ca="1">IF(R1580="","",IF(R1580&gt;TODAY(),"0 meses",DATEDIF(R1580,TODAY(),"m") &amp; " meses"))</f>
        <v>1 meses</v>
      </c>
      <c r="AP1580" s="147" t="s">
        <v>67</v>
      </c>
      <c r="AQ1580" s="147" t="s">
        <v>67</v>
      </c>
      <c r="AR1580" s="147"/>
      <c r="AS1580" s="209" t="s">
        <v>68</v>
      </c>
      <c r="AT1580" s="223" t="str">
        <f>MONTH(B1580)&amp;"/"&amp;YEAR(B1580)</f>
        <v>3/2026</v>
      </c>
      <c r="AU1580" s="223">
        <f>WEEKNUM(B1580)-WEEKNUM(EOMONTH(B1580,-1)+1)+1</f>
        <v>5</v>
      </c>
      <c r="AV1580" s="209" t="str">
        <f>MONTH(R1580)&amp;"/"&amp;YEAR(R1580)</f>
        <v>5/2026</v>
      </c>
      <c r="AW1580" s="209">
        <f>WEEKNUM(R1580)-WEEKNUM(EOMONTH(R1580,-1)+1)+1</f>
        <v>2</v>
      </c>
      <c r="AX1580" s="209">
        <f>IF(BB1580="S",IF(Q1580="1. Aceitou o programa",R1580-B1580,0),0)</f>
        <v>37</v>
      </c>
      <c r="AY1580" s="209">
        <f>IF(BB1580="S",IF(AND(S1580&lt;&gt;"",R1580&lt;&gt;""),S1580-R1580,0),0)</f>
        <v>0</v>
      </c>
      <c r="AZ1580" s="209">
        <f>IF(BB1580="S",IF(Q1580="1. Aceitou o programa",IF(OR(X1580="Não se Aplica",X1580=""),IF(OR(W1580="Não se Aplica",W1580=""),0,W1580-V1580),AVERAGE(X1580-W1580,W1580-V1580)),0),0)</f>
        <v>0</v>
      </c>
      <c r="BA1580" s="209">
        <f>IF(BB1580="S",IF(AND(Q1580="1. Aceitou o programa",AH1580="Realizada"),IFERROR(IF(AG1580="",0,AG1580-R1580),0),0),0)</f>
        <v>0</v>
      </c>
      <c r="BB1580" s="209" t="str">
        <f>_xlfn.XLOOKUP(U1580,'Lista Suspensa'!$AA$20:$AA$23,'Lista Suspensa'!$AB$20:$AB$23,"N/A")</f>
        <v>S</v>
      </c>
    </row>
    <row r="1581" spans="1:54" ht="12" customHeight="1">
      <c r="A1581" s="151" t="s">
        <v>54</v>
      </c>
      <c r="B1581" s="152">
        <v>46112</v>
      </c>
      <c r="C1581" s="153" t="s">
        <v>55</v>
      </c>
      <c r="D1581" s="153" t="s">
        <v>56</v>
      </c>
      <c r="E1581" s="244">
        <v>87557259</v>
      </c>
      <c r="F1581" s="144" t="s">
        <v>3363</v>
      </c>
      <c r="G1581" s="230"/>
      <c r="H1581" s="154">
        <v>30688</v>
      </c>
      <c r="I1581" s="153">
        <v>42</v>
      </c>
      <c r="J1581" s="148" t="s">
        <v>70</v>
      </c>
      <c r="K1581" s="153"/>
      <c r="L1581" s="153"/>
      <c r="M1581" s="153"/>
      <c r="N1581" s="153"/>
      <c r="O1581" s="155">
        <v>21979544018</v>
      </c>
      <c r="P1581" s="156" t="s">
        <v>60</v>
      </c>
      <c r="Q1581" s="157" t="s">
        <v>110</v>
      </c>
      <c r="R1581" s="158">
        <v>46149</v>
      </c>
      <c r="S1581" s="159"/>
      <c r="T1581" s="159" t="s">
        <v>62</v>
      </c>
      <c r="U1581" s="159" t="s">
        <v>111</v>
      </c>
      <c r="V1581" s="154">
        <v>46149</v>
      </c>
      <c r="W1581" s="154" t="s">
        <v>126</v>
      </c>
      <c r="X1581" s="154" t="s">
        <v>126</v>
      </c>
      <c r="Y1581" s="160"/>
      <c r="Z1581" s="160" t="s">
        <v>128</v>
      </c>
      <c r="AA1581" s="153">
        <v>105</v>
      </c>
      <c r="AB1581" s="153">
        <v>1.63</v>
      </c>
      <c r="AC1581" s="182">
        <f t="shared" si="50"/>
        <v>39.519741051601493</v>
      </c>
      <c r="AD1581" s="153" t="str">
        <f t="shared" si="51"/>
        <v>OBESIDADE II</v>
      </c>
      <c r="AE1581" s="233" t="s">
        <v>1092</v>
      </c>
      <c r="AF1581" s="153"/>
      <c r="AG1581" s="159"/>
      <c r="AH1581" s="153"/>
      <c r="AI1581" s="161"/>
      <c r="AJ1581" s="153"/>
      <c r="AK1581" s="153"/>
      <c r="AL1581" s="207" t="s">
        <v>131</v>
      </c>
      <c r="AM1581" s="207"/>
      <c r="AN1581" s="207"/>
      <c r="AO1581" s="207" t="str">
        <f ca="1">IF(R1581="","",IF(R1581&gt;TODAY(),"0 meses",DATEDIF(R1581,TODAY(),"m") &amp; " meses"))</f>
        <v>1 meses</v>
      </c>
      <c r="AP1581" s="147" t="s">
        <v>67</v>
      </c>
      <c r="AQ1581" s="147" t="s">
        <v>67</v>
      </c>
      <c r="AR1581" s="147"/>
      <c r="AS1581" s="209" t="s">
        <v>68</v>
      </c>
      <c r="AT1581" s="223" t="str">
        <f>MONTH(B1581)&amp;"/"&amp;YEAR(B1581)</f>
        <v>3/2026</v>
      </c>
      <c r="AU1581" s="223">
        <f>WEEKNUM(B1581)-WEEKNUM(EOMONTH(B1581,-1)+1)+1</f>
        <v>5</v>
      </c>
      <c r="AV1581" s="209" t="str">
        <f>MONTH(R1581)&amp;"/"&amp;YEAR(R1581)</f>
        <v>5/2026</v>
      </c>
      <c r="AW1581" s="209">
        <f>WEEKNUM(R1581)-WEEKNUM(EOMONTH(R1581,-1)+1)+1</f>
        <v>2</v>
      </c>
      <c r="AX1581" s="209">
        <f>IF(BB1581="S",IF(Q1581="1. Aceitou o programa",R1581-B1581,0),0)</f>
        <v>37</v>
      </c>
      <c r="AY1581" s="209">
        <f>IF(BB1581="S",IF(AND(S1581&lt;&gt;"",R1581&lt;&gt;""),S1581-R1581,0),0)</f>
        <v>0</v>
      </c>
      <c r="AZ1581" s="209">
        <f>IF(BB1581="S",IF(Q1581="1. Aceitou o programa",IF(OR(X1581="Não se Aplica",X1581=""),IF(OR(W1581="Não se Aplica",W1581=""),0,W1581-V1581),AVERAGE(X1581-W1581,W1581-V1581)),0),0)</f>
        <v>0</v>
      </c>
      <c r="BA1581" s="209">
        <f>IF(BB1581="S",IF(AND(Q1581="1. Aceitou o programa",AH1581="Realizada"),IFERROR(IF(AG1581="",0,AG1581-R1581),0),0),0)</f>
        <v>0</v>
      </c>
      <c r="BB1581" s="209" t="str">
        <f>_xlfn.XLOOKUP(U1581,'Lista Suspensa'!$AA$20:$AA$23,'Lista Suspensa'!$AB$20:$AB$23,"N/A")</f>
        <v>S</v>
      </c>
    </row>
    <row r="1582" spans="1:54" ht="12" customHeight="1">
      <c r="A1582" s="151" t="s">
        <v>54</v>
      </c>
      <c r="B1582" s="152">
        <v>46112</v>
      </c>
      <c r="C1582" s="153" t="s">
        <v>55</v>
      </c>
      <c r="D1582" s="153" t="s">
        <v>56</v>
      </c>
      <c r="E1582" s="244">
        <v>79269263</v>
      </c>
      <c r="F1582" s="144" t="s">
        <v>3364</v>
      </c>
      <c r="G1582" s="230"/>
      <c r="H1582" s="154">
        <v>30957</v>
      </c>
      <c r="I1582" s="153">
        <v>41</v>
      </c>
      <c r="J1582" s="148" t="s">
        <v>58</v>
      </c>
      <c r="K1582" s="153"/>
      <c r="L1582" s="153"/>
      <c r="M1582" s="153"/>
      <c r="N1582" s="153"/>
      <c r="O1582" s="155">
        <v>11913563840</v>
      </c>
      <c r="P1582" s="156" t="s">
        <v>60</v>
      </c>
      <c r="Q1582" s="157" t="s">
        <v>110</v>
      </c>
      <c r="R1582" s="158">
        <v>46149</v>
      </c>
      <c r="S1582" s="159"/>
      <c r="T1582" s="159" t="s">
        <v>62</v>
      </c>
      <c r="U1582" s="159" t="s">
        <v>111</v>
      </c>
      <c r="V1582" s="154">
        <v>46149</v>
      </c>
      <c r="W1582" s="154" t="s">
        <v>126</v>
      </c>
      <c r="X1582" s="154" t="s">
        <v>126</v>
      </c>
      <c r="Y1582" s="160"/>
      <c r="Z1582" s="160" t="s">
        <v>128</v>
      </c>
      <c r="AA1582" s="153">
        <v>120</v>
      </c>
      <c r="AB1582" s="153">
        <v>1.84</v>
      </c>
      <c r="AC1582" s="182">
        <f t="shared" si="50"/>
        <v>35.444234404536857</v>
      </c>
      <c r="AD1582" s="153" t="str">
        <f t="shared" si="51"/>
        <v>OBESIDADE II</v>
      </c>
      <c r="AE1582" s="233" t="s">
        <v>2027</v>
      </c>
      <c r="AF1582" s="153"/>
      <c r="AG1582" s="159"/>
      <c r="AH1582" s="153"/>
      <c r="AI1582" s="161"/>
      <c r="AJ1582" s="153"/>
      <c r="AK1582" s="153"/>
      <c r="AL1582" s="207" t="s">
        <v>131</v>
      </c>
      <c r="AM1582" s="207"/>
      <c r="AN1582" s="207"/>
      <c r="AO1582" s="207" t="str">
        <f ca="1">IF(R1582="","",IF(R1582&gt;TODAY(),"0 meses",DATEDIF(R1582,TODAY(),"m") &amp; " meses"))</f>
        <v>1 meses</v>
      </c>
      <c r="AP1582" s="147" t="s">
        <v>67</v>
      </c>
      <c r="AQ1582" s="147" t="s">
        <v>67</v>
      </c>
      <c r="AR1582" s="147"/>
      <c r="AS1582" s="209" t="s">
        <v>68</v>
      </c>
      <c r="AT1582" s="223" t="str">
        <f>MONTH(B1582)&amp;"/"&amp;YEAR(B1582)</f>
        <v>3/2026</v>
      </c>
      <c r="AU1582" s="223">
        <f>WEEKNUM(B1582)-WEEKNUM(EOMONTH(B1582,-1)+1)+1</f>
        <v>5</v>
      </c>
      <c r="AV1582" s="209" t="str">
        <f>MONTH(R1582)&amp;"/"&amp;YEAR(R1582)</f>
        <v>5/2026</v>
      </c>
      <c r="AW1582" s="209">
        <f>WEEKNUM(R1582)-WEEKNUM(EOMONTH(R1582,-1)+1)+1</f>
        <v>2</v>
      </c>
      <c r="AX1582" s="209">
        <f>IF(BB1582="S",IF(Q1582="1. Aceitou o programa",R1582-B1582,0),0)</f>
        <v>37</v>
      </c>
      <c r="AY1582" s="209">
        <f>IF(BB1582="S",IF(AND(S1582&lt;&gt;"",R1582&lt;&gt;""),S1582-R1582,0),0)</f>
        <v>0</v>
      </c>
      <c r="AZ1582" s="209">
        <f>IF(BB1582="S",IF(Q1582="1. Aceitou o programa",IF(OR(X1582="Não se Aplica",X1582=""),IF(OR(W1582="Não se Aplica",W1582=""),0,W1582-V1582),AVERAGE(X1582-W1582,W1582-V1582)),0),0)</f>
        <v>0</v>
      </c>
      <c r="BA1582" s="209">
        <f>IF(BB1582="S",IF(AND(Q1582="1. Aceitou o programa",AH1582="Realizada"),IFERROR(IF(AG1582="",0,AG1582-R1582),0),0),0)</f>
        <v>0</v>
      </c>
      <c r="BB1582" s="209" t="str">
        <f>_xlfn.XLOOKUP(U1582,'Lista Suspensa'!$AA$20:$AA$23,'Lista Suspensa'!$AB$20:$AB$23,"N/A")</f>
        <v>S</v>
      </c>
    </row>
    <row r="1583" spans="1:54" ht="12" customHeight="1">
      <c r="A1583" s="151" t="s">
        <v>54</v>
      </c>
      <c r="B1583" s="152">
        <v>46112</v>
      </c>
      <c r="C1583" s="153" t="s">
        <v>55</v>
      </c>
      <c r="D1583" s="153" t="s">
        <v>56</v>
      </c>
      <c r="E1583" s="244">
        <v>75713808</v>
      </c>
      <c r="F1583" s="144" t="s">
        <v>3365</v>
      </c>
      <c r="G1583" s="230"/>
      <c r="H1583" s="154">
        <v>31369</v>
      </c>
      <c r="I1583" s="153">
        <v>40</v>
      </c>
      <c r="J1583" s="148" t="s">
        <v>70</v>
      </c>
      <c r="K1583" s="153"/>
      <c r="L1583" s="153"/>
      <c r="M1583" s="153"/>
      <c r="N1583" s="153"/>
      <c r="O1583" s="155">
        <v>11973919504</v>
      </c>
      <c r="P1583" s="156" t="s">
        <v>60</v>
      </c>
      <c r="Q1583" s="157" t="s">
        <v>110</v>
      </c>
      <c r="R1583" s="158">
        <v>46149</v>
      </c>
      <c r="S1583" s="159"/>
      <c r="T1583" s="159" t="s">
        <v>62</v>
      </c>
      <c r="U1583" s="159" t="s">
        <v>111</v>
      </c>
      <c r="V1583" s="154">
        <v>46149</v>
      </c>
      <c r="W1583" s="154" t="s">
        <v>126</v>
      </c>
      <c r="X1583" s="154" t="s">
        <v>126</v>
      </c>
      <c r="Y1583" s="160"/>
      <c r="Z1583" s="160" t="s">
        <v>128</v>
      </c>
      <c r="AA1583" s="153">
        <v>90</v>
      </c>
      <c r="AB1583" s="153">
        <v>1.66</v>
      </c>
      <c r="AC1583" s="182">
        <f t="shared" si="50"/>
        <v>32.660763536072004</v>
      </c>
      <c r="AD1583" s="153" t="str">
        <f t="shared" si="51"/>
        <v>OBESIDADE I</v>
      </c>
      <c r="AE1583" s="233" t="s">
        <v>66</v>
      </c>
      <c r="AF1583" s="153" t="s">
        <v>130</v>
      </c>
      <c r="AG1583" s="159"/>
      <c r="AH1583" s="153"/>
      <c r="AI1583" s="161"/>
      <c r="AJ1583" s="153"/>
      <c r="AK1583" s="153"/>
      <c r="AL1583" s="207" t="s">
        <v>131</v>
      </c>
      <c r="AM1583" s="207"/>
      <c r="AN1583" s="207"/>
      <c r="AO1583" s="207" t="str">
        <f ca="1">IF(R1583="","",IF(R1583&gt;TODAY(),"0 meses",DATEDIF(R1583,TODAY(),"m") &amp; " meses"))</f>
        <v>1 meses</v>
      </c>
      <c r="AP1583" s="147" t="s">
        <v>67</v>
      </c>
      <c r="AQ1583" s="147" t="s">
        <v>67</v>
      </c>
      <c r="AR1583" s="147"/>
      <c r="AS1583" s="209" t="s">
        <v>68</v>
      </c>
      <c r="AT1583" s="223" t="str">
        <f>MONTH(B1583)&amp;"/"&amp;YEAR(B1583)</f>
        <v>3/2026</v>
      </c>
      <c r="AU1583" s="223">
        <f>WEEKNUM(B1583)-WEEKNUM(EOMONTH(B1583,-1)+1)+1</f>
        <v>5</v>
      </c>
      <c r="AV1583" s="209" t="str">
        <f>MONTH(R1583)&amp;"/"&amp;YEAR(R1583)</f>
        <v>5/2026</v>
      </c>
      <c r="AW1583" s="209">
        <f>WEEKNUM(R1583)-WEEKNUM(EOMONTH(R1583,-1)+1)+1</f>
        <v>2</v>
      </c>
      <c r="AX1583" s="209">
        <f>IF(BB1583="S",IF(Q1583="1. Aceitou o programa",R1583-B1583,0),0)</f>
        <v>37</v>
      </c>
      <c r="AY1583" s="209">
        <f>IF(BB1583="S",IF(AND(S1583&lt;&gt;"",R1583&lt;&gt;""),S1583-R1583,0),0)</f>
        <v>0</v>
      </c>
      <c r="AZ1583" s="209">
        <f>IF(BB1583="S",IF(Q1583="1. Aceitou o programa",IF(OR(X1583="Não se Aplica",X1583=""),IF(OR(W1583="Não se Aplica",W1583=""),0,W1583-V1583),AVERAGE(X1583-W1583,W1583-V1583)),0),0)</f>
        <v>0</v>
      </c>
      <c r="BA1583" s="209">
        <f>IF(BB1583="S",IF(AND(Q1583="1. Aceitou o programa",AH1583="Realizada"),IFERROR(IF(AG1583="",0,AG1583-R1583),0),0),0)</f>
        <v>0</v>
      </c>
      <c r="BB1583" s="209" t="str">
        <f>_xlfn.XLOOKUP(U1583,'Lista Suspensa'!$AA$20:$AA$23,'Lista Suspensa'!$AB$20:$AB$23,"N/A")</f>
        <v>S</v>
      </c>
    </row>
    <row r="1584" spans="1:54" ht="12" customHeight="1">
      <c r="A1584" s="151" t="s">
        <v>54</v>
      </c>
      <c r="B1584" s="152">
        <v>46112</v>
      </c>
      <c r="C1584" s="153" t="s">
        <v>55</v>
      </c>
      <c r="D1584" s="153" t="s">
        <v>56</v>
      </c>
      <c r="E1584" s="244">
        <v>89979380</v>
      </c>
      <c r="F1584" s="144" t="s">
        <v>3366</v>
      </c>
      <c r="G1584" s="230"/>
      <c r="H1584" s="154">
        <v>31662</v>
      </c>
      <c r="I1584" s="153">
        <v>39</v>
      </c>
      <c r="J1584" s="148" t="s">
        <v>58</v>
      </c>
      <c r="K1584" s="153"/>
      <c r="L1584" s="153"/>
      <c r="M1584" s="153"/>
      <c r="N1584" s="153"/>
      <c r="O1584" s="155">
        <v>21964674383</v>
      </c>
      <c r="P1584" s="156" t="s">
        <v>60</v>
      </c>
      <c r="Q1584" s="157" t="s">
        <v>110</v>
      </c>
      <c r="R1584" s="158">
        <v>46149</v>
      </c>
      <c r="S1584" s="159"/>
      <c r="T1584" s="159" t="s">
        <v>62</v>
      </c>
      <c r="U1584" s="159" t="s">
        <v>111</v>
      </c>
      <c r="V1584" s="154">
        <v>46149</v>
      </c>
      <c r="W1584" s="154" t="s">
        <v>126</v>
      </c>
      <c r="X1584" s="154" t="s">
        <v>126</v>
      </c>
      <c r="Y1584" s="160"/>
      <c r="Z1584" s="160" t="s">
        <v>128</v>
      </c>
      <c r="AA1584" s="153">
        <v>103</v>
      </c>
      <c r="AB1584" s="153">
        <v>1.7</v>
      </c>
      <c r="AC1584" s="182">
        <f t="shared" si="50"/>
        <v>35.640138408304502</v>
      </c>
      <c r="AD1584" s="153" t="str">
        <f t="shared" si="51"/>
        <v>OBESIDADE II</v>
      </c>
      <c r="AE1584" s="233" t="s">
        <v>129</v>
      </c>
      <c r="AF1584" s="153"/>
      <c r="AG1584" s="159"/>
      <c r="AH1584" s="153"/>
      <c r="AI1584" s="161"/>
      <c r="AJ1584" s="153"/>
      <c r="AK1584" s="153"/>
      <c r="AL1584" s="207" t="s">
        <v>131</v>
      </c>
      <c r="AM1584" s="207"/>
      <c r="AN1584" s="207"/>
      <c r="AO1584" s="207" t="str">
        <f ca="1">IF(R1584="","",IF(R1584&gt;TODAY(),"0 meses",DATEDIF(R1584,TODAY(),"m") &amp; " meses"))</f>
        <v>1 meses</v>
      </c>
      <c r="AP1584" s="147" t="s">
        <v>67</v>
      </c>
      <c r="AQ1584" s="147" t="s">
        <v>67</v>
      </c>
      <c r="AR1584" s="147"/>
      <c r="AS1584" s="209" t="s">
        <v>68</v>
      </c>
      <c r="AT1584" s="223" t="str">
        <f>MONTH(B1584)&amp;"/"&amp;YEAR(B1584)</f>
        <v>3/2026</v>
      </c>
      <c r="AU1584" s="223">
        <f>WEEKNUM(B1584)-WEEKNUM(EOMONTH(B1584,-1)+1)+1</f>
        <v>5</v>
      </c>
      <c r="AV1584" s="209" t="str">
        <f>MONTH(R1584)&amp;"/"&amp;YEAR(R1584)</f>
        <v>5/2026</v>
      </c>
      <c r="AW1584" s="209">
        <f>WEEKNUM(R1584)-WEEKNUM(EOMONTH(R1584,-1)+1)+1</f>
        <v>2</v>
      </c>
      <c r="AX1584" s="209">
        <f>IF(BB1584="S",IF(Q1584="1. Aceitou o programa",R1584-B1584,0),0)</f>
        <v>37</v>
      </c>
      <c r="AY1584" s="209">
        <f>IF(BB1584="S",IF(AND(S1584&lt;&gt;"",R1584&lt;&gt;""),S1584-R1584,0),0)</f>
        <v>0</v>
      </c>
      <c r="AZ1584" s="209">
        <f>IF(BB1584="S",IF(Q1584="1. Aceitou o programa",IF(OR(X1584="Não se Aplica",X1584=""),IF(OR(W1584="Não se Aplica",W1584=""),0,W1584-V1584),AVERAGE(X1584-W1584,W1584-V1584)),0),0)</f>
        <v>0</v>
      </c>
      <c r="BA1584" s="209">
        <f>IF(BB1584="S",IF(AND(Q1584="1. Aceitou o programa",AH1584="Realizada"),IFERROR(IF(AG1584="",0,AG1584-R1584),0),0),0)</f>
        <v>0</v>
      </c>
      <c r="BB1584" s="209" t="str">
        <f>_xlfn.XLOOKUP(U1584,'Lista Suspensa'!$AA$20:$AA$23,'Lista Suspensa'!$AB$20:$AB$23,"N/A")</f>
        <v>S</v>
      </c>
    </row>
    <row r="1585" spans="1:54" ht="12" customHeight="1">
      <c r="A1585" s="151" t="s">
        <v>54</v>
      </c>
      <c r="B1585" s="152">
        <v>46112</v>
      </c>
      <c r="C1585" s="153" t="s">
        <v>55</v>
      </c>
      <c r="D1585" s="153" t="s">
        <v>56</v>
      </c>
      <c r="E1585" s="244">
        <v>78813991</v>
      </c>
      <c r="F1585" s="144" t="s">
        <v>3367</v>
      </c>
      <c r="G1585" s="230"/>
      <c r="H1585" s="154">
        <v>31688</v>
      </c>
      <c r="I1585" s="153">
        <v>39</v>
      </c>
      <c r="J1585" s="148" t="s">
        <v>70</v>
      </c>
      <c r="K1585" s="153"/>
      <c r="L1585" s="153"/>
      <c r="M1585" s="153"/>
      <c r="N1585" s="153"/>
      <c r="O1585" s="155">
        <v>11983783609</v>
      </c>
      <c r="P1585" s="156" t="s">
        <v>60</v>
      </c>
      <c r="Q1585" s="157" t="s">
        <v>110</v>
      </c>
      <c r="R1585" s="158">
        <v>46149</v>
      </c>
      <c r="S1585" s="159"/>
      <c r="T1585" s="159" t="s">
        <v>62</v>
      </c>
      <c r="U1585" s="159" t="s">
        <v>111</v>
      </c>
      <c r="V1585" s="154">
        <v>46149</v>
      </c>
      <c r="W1585" s="154" t="s">
        <v>126</v>
      </c>
      <c r="X1585" s="154" t="s">
        <v>126</v>
      </c>
      <c r="Y1585" s="160"/>
      <c r="Z1585" s="160" t="s">
        <v>65</v>
      </c>
      <c r="AA1585" s="153">
        <v>72.5</v>
      </c>
      <c r="AB1585" s="153">
        <v>1.67</v>
      </c>
      <c r="AC1585" s="182">
        <f t="shared" si="50"/>
        <v>25.995912366883001</v>
      </c>
      <c r="AD1585" s="153" t="str">
        <f t="shared" si="51"/>
        <v>SOBREPESO</v>
      </c>
      <c r="AE1585" s="233" t="s">
        <v>66</v>
      </c>
      <c r="AF1585" s="153"/>
      <c r="AG1585" s="159"/>
      <c r="AH1585" s="153"/>
      <c r="AI1585" s="161"/>
      <c r="AJ1585" s="153"/>
      <c r="AK1585" s="153"/>
      <c r="AL1585" s="207" t="s">
        <v>85</v>
      </c>
      <c r="AM1585" s="207"/>
      <c r="AN1585" s="207"/>
      <c r="AO1585" s="207" t="str">
        <f ca="1">IF(R1585="","",IF(R1585&gt;TODAY(),"0 meses",DATEDIF(R1585,TODAY(),"m") &amp; " meses"))</f>
        <v>1 meses</v>
      </c>
      <c r="AP1585" s="147" t="s">
        <v>67</v>
      </c>
      <c r="AQ1585" s="147" t="s">
        <v>67</v>
      </c>
      <c r="AR1585" s="147"/>
      <c r="AS1585" s="209" t="s">
        <v>68</v>
      </c>
      <c r="AT1585" s="223" t="str">
        <f>MONTH(B1585)&amp;"/"&amp;YEAR(B1585)</f>
        <v>3/2026</v>
      </c>
      <c r="AU1585" s="223">
        <f>WEEKNUM(B1585)-WEEKNUM(EOMONTH(B1585,-1)+1)+1</f>
        <v>5</v>
      </c>
      <c r="AV1585" s="209" t="str">
        <f>MONTH(R1585)&amp;"/"&amp;YEAR(R1585)</f>
        <v>5/2026</v>
      </c>
      <c r="AW1585" s="209">
        <f>WEEKNUM(R1585)-WEEKNUM(EOMONTH(R1585,-1)+1)+1</f>
        <v>2</v>
      </c>
      <c r="AX1585" s="209">
        <f>IF(BB1585="S",IF(Q1585="1. Aceitou o programa",R1585-B1585,0),0)</f>
        <v>37</v>
      </c>
      <c r="AY1585" s="209">
        <f>IF(BB1585="S",IF(AND(S1585&lt;&gt;"",R1585&lt;&gt;""),S1585-R1585,0),0)</f>
        <v>0</v>
      </c>
      <c r="AZ1585" s="209">
        <f>IF(BB1585="S",IF(Q1585="1. Aceitou o programa",IF(OR(X1585="Não se Aplica",X1585=""),IF(OR(W1585="Não se Aplica",W1585=""),0,W1585-V1585),AVERAGE(X1585-W1585,W1585-V1585)),0),0)</f>
        <v>0</v>
      </c>
      <c r="BA1585" s="209">
        <f>IF(BB1585="S",IF(AND(Q1585="1. Aceitou o programa",AH1585="Realizada"),IFERROR(IF(AG1585="",0,AG1585-R1585),0),0),0)</f>
        <v>0</v>
      </c>
      <c r="BB1585" s="209" t="str">
        <f>_xlfn.XLOOKUP(U1585,'Lista Suspensa'!$AA$20:$AA$23,'Lista Suspensa'!$AB$20:$AB$23,"N/A")</f>
        <v>S</v>
      </c>
    </row>
    <row r="1586" spans="1:54" ht="12" customHeight="1">
      <c r="A1586" s="151" t="s">
        <v>54</v>
      </c>
      <c r="B1586" s="152">
        <v>46112</v>
      </c>
      <c r="C1586" s="153" t="s">
        <v>55</v>
      </c>
      <c r="D1586" s="153" t="s">
        <v>56</v>
      </c>
      <c r="E1586" s="244">
        <v>85494165</v>
      </c>
      <c r="F1586" s="144" t="s">
        <v>3368</v>
      </c>
      <c r="G1586" s="230"/>
      <c r="H1586" s="154">
        <v>31803</v>
      </c>
      <c r="I1586" s="153">
        <v>39</v>
      </c>
      <c r="J1586" s="148" t="s">
        <v>70</v>
      </c>
      <c r="K1586" s="153"/>
      <c r="L1586" s="153"/>
      <c r="M1586" s="153"/>
      <c r="N1586" s="153"/>
      <c r="O1586" s="155">
        <v>21996833362</v>
      </c>
      <c r="P1586" s="156" t="s">
        <v>60</v>
      </c>
      <c r="Q1586" s="157" t="s">
        <v>110</v>
      </c>
      <c r="R1586" s="158">
        <v>46149</v>
      </c>
      <c r="S1586" s="159"/>
      <c r="T1586" s="159" t="s">
        <v>62</v>
      </c>
      <c r="U1586" s="159" t="s">
        <v>111</v>
      </c>
      <c r="V1586" s="154">
        <v>46149</v>
      </c>
      <c r="W1586" s="154" t="s">
        <v>126</v>
      </c>
      <c r="X1586" s="154" t="s">
        <v>126</v>
      </c>
      <c r="Y1586" s="160"/>
      <c r="Z1586" s="160" t="s">
        <v>128</v>
      </c>
      <c r="AA1586" s="153">
        <v>95</v>
      </c>
      <c r="AB1586" s="153">
        <v>1.67</v>
      </c>
      <c r="AC1586" s="182">
        <f t="shared" si="50"/>
        <v>34.063609308329447</v>
      </c>
      <c r="AD1586" s="153" t="str">
        <f t="shared" si="51"/>
        <v>OBESIDADE I</v>
      </c>
      <c r="AE1586" s="233" t="s">
        <v>139</v>
      </c>
      <c r="AF1586" s="153"/>
      <c r="AG1586" s="159"/>
      <c r="AH1586" s="153"/>
      <c r="AI1586" s="161"/>
      <c r="AJ1586" s="153"/>
      <c r="AK1586" s="153"/>
      <c r="AL1586" s="207" t="s">
        <v>131</v>
      </c>
      <c r="AM1586" s="207"/>
      <c r="AN1586" s="207"/>
      <c r="AO1586" s="207" t="str">
        <f ca="1">IF(R1586="","",IF(R1586&gt;TODAY(),"0 meses",DATEDIF(R1586,TODAY(),"m") &amp; " meses"))</f>
        <v>1 meses</v>
      </c>
      <c r="AP1586" s="147" t="s">
        <v>67</v>
      </c>
      <c r="AQ1586" s="147" t="s">
        <v>67</v>
      </c>
      <c r="AR1586" s="147"/>
      <c r="AS1586" s="209" t="s">
        <v>68</v>
      </c>
      <c r="AT1586" s="223" t="str">
        <f>MONTH(B1586)&amp;"/"&amp;YEAR(B1586)</f>
        <v>3/2026</v>
      </c>
      <c r="AU1586" s="223">
        <f>WEEKNUM(B1586)-WEEKNUM(EOMONTH(B1586,-1)+1)+1</f>
        <v>5</v>
      </c>
      <c r="AV1586" s="209" t="str">
        <f>MONTH(R1586)&amp;"/"&amp;YEAR(R1586)</f>
        <v>5/2026</v>
      </c>
      <c r="AW1586" s="209">
        <f>WEEKNUM(R1586)-WEEKNUM(EOMONTH(R1586,-1)+1)+1</f>
        <v>2</v>
      </c>
      <c r="AX1586" s="209">
        <f>IF(BB1586="S",IF(Q1586="1. Aceitou o programa",R1586-B1586,0),0)</f>
        <v>37</v>
      </c>
      <c r="AY1586" s="209">
        <f>IF(BB1586="S",IF(AND(S1586&lt;&gt;"",R1586&lt;&gt;""),S1586-R1586,0),0)</f>
        <v>0</v>
      </c>
      <c r="AZ1586" s="209">
        <f>IF(BB1586="S",IF(Q1586="1. Aceitou o programa",IF(OR(X1586="Não se Aplica",X1586=""),IF(OR(W1586="Não se Aplica",W1586=""),0,W1586-V1586),AVERAGE(X1586-W1586,W1586-V1586)),0),0)</f>
        <v>0</v>
      </c>
      <c r="BA1586" s="209">
        <f>IF(BB1586="S",IF(AND(Q1586="1. Aceitou o programa",AH1586="Realizada"),IFERROR(IF(AG1586="",0,AG1586-R1586),0),0),0)</f>
        <v>0</v>
      </c>
      <c r="BB1586" s="209" t="str">
        <f>_xlfn.XLOOKUP(U1586,'Lista Suspensa'!$AA$20:$AA$23,'Lista Suspensa'!$AB$20:$AB$23,"N/A")</f>
        <v>S</v>
      </c>
    </row>
    <row r="1587" spans="1:54" ht="12" customHeight="1">
      <c r="A1587" s="151" t="s">
        <v>54</v>
      </c>
      <c r="B1587" s="152">
        <v>46112</v>
      </c>
      <c r="C1587" s="153" t="s">
        <v>55</v>
      </c>
      <c r="D1587" s="153" t="s">
        <v>56</v>
      </c>
      <c r="E1587" s="244">
        <v>89806176</v>
      </c>
      <c r="F1587" s="144" t="s">
        <v>3369</v>
      </c>
      <c r="G1587" s="230"/>
      <c r="H1587" s="154">
        <v>31906</v>
      </c>
      <c r="I1587" s="153">
        <v>39</v>
      </c>
      <c r="J1587" s="148" t="s">
        <v>70</v>
      </c>
      <c r="K1587" s="153"/>
      <c r="L1587" s="153"/>
      <c r="M1587" s="153"/>
      <c r="N1587" s="153"/>
      <c r="O1587" s="155">
        <v>11910127715</v>
      </c>
      <c r="P1587" s="156" t="s">
        <v>60</v>
      </c>
      <c r="Q1587" s="157" t="s">
        <v>110</v>
      </c>
      <c r="R1587" s="158">
        <v>46149</v>
      </c>
      <c r="S1587" s="159"/>
      <c r="T1587" s="159" t="s">
        <v>62</v>
      </c>
      <c r="U1587" s="159" t="s">
        <v>111</v>
      </c>
      <c r="V1587" s="154">
        <v>46149</v>
      </c>
      <c r="W1587" s="154" t="s">
        <v>126</v>
      </c>
      <c r="X1587" s="154" t="s">
        <v>126</v>
      </c>
      <c r="Y1587" s="160" t="s">
        <v>3187</v>
      </c>
      <c r="Z1587" s="160" t="s">
        <v>128</v>
      </c>
      <c r="AA1587" s="153">
        <v>115</v>
      </c>
      <c r="AB1587" s="153">
        <v>1.68</v>
      </c>
      <c r="AC1587" s="182">
        <f t="shared" si="50"/>
        <v>40.745464852607718</v>
      </c>
      <c r="AD1587" s="153" t="str">
        <f t="shared" si="51"/>
        <v>OBESIDADE III</v>
      </c>
      <c r="AE1587" s="233" t="s">
        <v>66</v>
      </c>
      <c r="AF1587" s="153" t="s">
        <v>130</v>
      </c>
      <c r="AG1587" s="159"/>
      <c r="AH1587" s="153"/>
      <c r="AI1587" s="161"/>
      <c r="AJ1587" s="153"/>
      <c r="AK1587" s="153"/>
      <c r="AL1587" s="207" t="s">
        <v>131</v>
      </c>
      <c r="AM1587" s="207"/>
      <c r="AN1587" s="207"/>
      <c r="AO1587" s="207" t="str">
        <f ca="1">IF(R1587="","",IF(R1587&gt;TODAY(),"0 meses",DATEDIF(R1587,TODAY(),"m") &amp; " meses"))</f>
        <v>1 meses</v>
      </c>
      <c r="AP1587" s="147" t="s">
        <v>67</v>
      </c>
      <c r="AQ1587" s="147" t="s">
        <v>67</v>
      </c>
      <c r="AR1587" s="147"/>
      <c r="AS1587" s="209" t="s">
        <v>68</v>
      </c>
      <c r="AT1587" s="223" t="str">
        <f>MONTH(B1587)&amp;"/"&amp;YEAR(B1587)</f>
        <v>3/2026</v>
      </c>
      <c r="AU1587" s="223">
        <f>WEEKNUM(B1587)-WEEKNUM(EOMONTH(B1587,-1)+1)+1</f>
        <v>5</v>
      </c>
      <c r="AV1587" s="209" t="str">
        <f>MONTH(R1587)&amp;"/"&amp;YEAR(R1587)</f>
        <v>5/2026</v>
      </c>
      <c r="AW1587" s="209">
        <f>WEEKNUM(R1587)-WEEKNUM(EOMONTH(R1587,-1)+1)+1</f>
        <v>2</v>
      </c>
      <c r="AX1587" s="209">
        <f>IF(BB1587="S",IF(Q1587="1. Aceitou o programa",R1587-B1587,0),0)</f>
        <v>37</v>
      </c>
      <c r="AY1587" s="209">
        <f>IF(BB1587="S",IF(AND(S1587&lt;&gt;"",R1587&lt;&gt;""),S1587-R1587,0),0)</f>
        <v>0</v>
      </c>
      <c r="AZ1587" s="209">
        <f>IF(BB1587="S",IF(Q1587="1. Aceitou o programa",IF(OR(X1587="Não se Aplica",X1587=""),IF(OR(W1587="Não se Aplica",W1587=""),0,W1587-V1587),AVERAGE(X1587-W1587,W1587-V1587)),0),0)</f>
        <v>0</v>
      </c>
      <c r="BA1587" s="209">
        <f>IF(BB1587="S",IF(AND(Q1587="1. Aceitou o programa",AH1587="Realizada"),IFERROR(IF(AG1587="",0,AG1587-R1587),0),0),0)</f>
        <v>0</v>
      </c>
      <c r="BB1587" s="209" t="str">
        <f>_xlfn.XLOOKUP(U1587,'Lista Suspensa'!$AA$20:$AA$23,'Lista Suspensa'!$AB$20:$AB$23,"N/A")</f>
        <v>S</v>
      </c>
    </row>
    <row r="1588" spans="1:54" ht="12" customHeight="1">
      <c r="A1588" s="151" t="s">
        <v>54</v>
      </c>
      <c r="B1588" s="152">
        <v>46112</v>
      </c>
      <c r="C1588" s="153" t="s">
        <v>55</v>
      </c>
      <c r="D1588" s="153" t="s">
        <v>56</v>
      </c>
      <c r="E1588" s="244">
        <v>89774161</v>
      </c>
      <c r="F1588" s="144" t="s">
        <v>3370</v>
      </c>
      <c r="G1588" s="230"/>
      <c r="H1588" s="154">
        <v>32073</v>
      </c>
      <c r="I1588" s="153">
        <v>38</v>
      </c>
      <c r="J1588" s="148" t="s">
        <v>58</v>
      </c>
      <c r="K1588" s="153"/>
      <c r="L1588" s="153"/>
      <c r="M1588" s="153"/>
      <c r="N1588" s="153"/>
      <c r="O1588" s="155">
        <v>21993138750</v>
      </c>
      <c r="P1588" s="156" t="s">
        <v>60</v>
      </c>
      <c r="Q1588" s="157" t="s">
        <v>110</v>
      </c>
      <c r="R1588" s="158">
        <v>46149</v>
      </c>
      <c r="S1588" s="159"/>
      <c r="T1588" s="159" t="s">
        <v>62</v>
      </c>
      <c r="U1588" s="159" t="s">
        <v>111</v>
      </c>
      <c r="V1588" s="154">
        <v>46149</v>
      </c>
      <c r="W1588" s="154" t="s">
        <v>126</v>
      </c>
      <c r="X1588" s="154" t="s">
        <v>126</v>
      </c>
      <c r="Y1588" s="160"/>
      <c r="Z1588" s="160" t="s">
        <v>65</v>
      </c>
      <c r="AA1588" s="153">
        <v>115</v>
      </c>
      <c r="AB1588" s="153">
        <v>1.62</v>
      </c>
      <c r="AC1588" s="182">
        <f t="shared" si="50"/>
        <v>43.819539704313357</v>
      </c>
      <c r="AD1588" s="153" t="str">
        <f t="shared" si="51"/>
        <v>OBESIDADE III</v>
      </c>
      <c r="AE1588" s="233" t="s">
        <v>1092</v>
      </c>
      <c r="AF1588" s="153"/>
      <c r="AG1588" s="159"/>
      <c r="AH1588" s="153"/>
      <c r="AI1588" s="161"/>
      <c r="AJ1588" s="153"/>
      <c r="AK1588" s="153"/>
      <c r="AL1588" s="207" t="s">
        <v>131</v>
      </c>
      <c r="AM1588" s="207"/>
      <c r="AN1588" s="207"/>
      <c r="AO1588" s="207" t="str">
        <f ca="1">IF(R1588="","",IF(R1588&gt;TODAY(),"0 meses",DATEDIF(R1588,TODAY(),"m") &amp; " meses"))</f>
        <v>1 meses</v>
      </c>
      <c r="AP1588" s="147" t="s">
        <v>67</v>
      </c>
      <c r="AQ1588" s="147" t="s">
        <v>67</v>
      </c>
      <c r="AR1588" s="147"/>
      <c r="AS1588" s="209" t="s">
        <v>68</v>
      </c>
      <c r="AT1588" s="223" t="str">
        <f>MONTH(B1588)&amp;"/"&amp;YEAR(B1588)</f>
        <v>3/2026</v>
      </c>
      <c r="AU1588" s="223">
        <f>WEEKNUM(B1588)-WEEKNUM(EOMONTH(B1588,-1)+1)+1</f>
        <v>5</v>
      </c>
      <c r="AV1588" s="209" t="str">
        <f>MONTH(R1588)&amp;"/"&amp;YEAR(R1588)</f>
        <v>5/2026</v>
      </c>
      <c r="AW1588" s="209">
        <f>WEEKNUM(R1588)-WEEKNUM(EOMONTH(R1588,-1)+1)+1</f>
        <v>2</v>
      </c>
      <c r="AX1588" s="209">
        <f>IF(BB1588="S",IF(Q1588="1. Aceitou o programa",R1588-B1588,0),0)</f>
        <v>37</v>
      </c>
      <c r="AY1588" s="209">
        <f>IF(BB1588="S",IF(AND(S1588&lt;&gt;"",R1588&lt;&gt;""),S1588-R1588,0),0)</f>
        <v>0</v>
      </c>
      <c r="AZ1588" s="209">
        <f>IF(BB1588="S",IF(Q1588="1. Aceitou o programa",IF(OR(X1588="Não se Aplica",X1588=""),IF(OR(W1588="Não se Aplica",W1588=""),0,W1588-V1588),AVERAGE(X1588-W1588,W1588-V1588)),0),0)</f>
        <v>0</v>
      </c>
      <c r="BA1588" s="209">
        <f>IF(BB1588="S",IF(AND(Q1588="1. Aceitou o programa",AH1588="Realizada"),IFERROR(IF(AG1588="",0,AG1588-R1588),0),0),0)</f>
        <v>0</v>
      </c>
      <c r="BB1588" s="209" t="str">
        <f>_xlfn.XLOOKUP(U1588,'Lista Suspensa'!$AA$20:$AA$23,'Lista Suspensa'!$AB$20:$AB$23,"N/A")</f>
        <v>S</v>
      </c>
    </row>
    <row r="1589" spans="1:54" ht="12" customHeight="1">
      <c r="A1589" s="151" t="s">
        <v>54</v>
      </c>
      <c r="B1589" s="152">
        <v>46112</v>
      </c>
      <c r="C1589" s="153" t="s">
        <v>55</v>
      </c>
      <c r="D1589" s="153" t="s">
        <v>56</v>
      </c>
      <c r="E1589" s="244">
        <v>89105336</v>
      </c>
      <c r="F1589" s="144" t="s">
        <v>3371</v>
      </c>
      <c r="G1589" s="230"/>
      <c r="H1589" s="154">
        <v>32227</v>
      </c>
      <c r="I1589" s="153">
        <v>38</v>
      </c>
      <c r="J1589" s="148" t="s">
        <v>70</v>
      </c>
      <c r="K1589" s="153"/>
      <c r="L1589" s="153"/>
      <c r="M1589" s="153"/>
      <c r="N1589" s="153"/>
      <c r="O1589" s="155">
        <v>11964270971</v>
      </c>
      <c r="P1589" s="156" t="s">
        <v>60</v>
      </c>
      <c r="Q1589" s="157" t="s">
        <v>110</v>
      </c>
      <c r="R1589" s="158">
        <v>46149</v>
      </c>
      <c r="S1589" s="159"/>
      <c r="T1589" s="159" t="s">
        <v>62</v>
      </c>
      <c r="U1589" s="159" t="s">
        <v>111</v>
      </c>
      <c r="V1589" s="154">
        <v>46149</v>
      </c>
      <c r="W1589" s="154" t="s">
        <v>126</v>
      </c>
      <c r="X1589" s="154" t="s">
        <v>126</v>
      </c>
      <c r="Y1589" s="160"/>
      <c r="Z1589" s="160" t="s">
        <v>128</v>
      </c>
      <c r="AA1589" s="153">
        <v>87</v>
      </c>
      <c r="AB1589" s="153">
        <v>1.64</v>
      </c>
      <c r="AC1589" s="182">
        <f t="shared" si="50"/>
        <v>32.346817370612733</v>
      </c>
      <c r="AD1589" s="153" t="str">
        <f t="shared" si="51"/>
        <v>OBESIDADE I</v>
      </c>
      <c r="AE1589" s="233" t="s">
        <v>2811</v>
      </c>
      <c r="AF1589" s="153"/>
      <c r="AG1589" s="159"/>
      <c r="AH1589" s="153"/>
      <c r="AI1589" s="161"/>
      <c r="AJ1589" s="153"/>
      <c r="AK1589" s="153"/>
      <c r="AL1589" s="207" t="s">
        <v>131</v>
      </c>
      <c r="AM1589" s="207"/>
      <c r="AN1589" s="207"/>
      <c r="AO1589" s="207" t="str">
        <f ca="1">IF(R1589="","",IF(R1589&gt;TODAY(),"0 meses",DATEDIF(R1589,TODAY(),"m") &amp; " meses"))</f>
        <v>1 meses</v>
      </c>
      <c r="AP1589" s="147" t="s">
        <v>67</v>
      </c>
      <c r="AQ1589" s="147" t="s">
        <v>67</v>
      </c>
      <c r="AR1589" s="147"/>
      <c r="AS1589" s="209" t="s">
        <v>68</v>
      </c>
      <c r="AT1589" s="223" t="str">
        <f>MONTH(B1589)&amp;"/"&amp;YEAR(B1589)</f>
        <v>3/2026</v>
      </c>
      <c r="AU1589" s="223">
        <f>WEEKNUM(B1589)-WEEKNUM(EOMONTH(B1589,-1)+1)+1</f>
        <v>5</v>
      </c>
      <c r="AV1589" s="209" t="str">
        <f>MONTH(R1589)&amp;"/"&amp;YEAR(R1589)</f>
        <v>5/2026</v>
      </c>
      <c r="AW1589" s="209">
        <f>WEEKNUM(R1589)-WEEKNUM(EOMONTH(R1589,-1)+1)+1</f>
        <v>2</v>
      </c>
      <c r="AX1589" s="209">
        <f>IF(BB1589="S",IF(Q1589="1. Aceitou o programa",R1589-B1589,0),0)</f>
        <v>37</v>
      </c>
      <c r="AY1589" s="209">
        <f>IF(BB1589="S",IF(AND(S1589&lt;&gt;"",R1589&lt;&gt;""),S1589-R1589,0),0)</f>
        <v>0</v>
      </c>
      <c r="AZ1589" s="209">
        <f>IF(BB1589="S",IF(Q1589="1. Aceitou o programa",IF(OR(X1589="Não se Aplica",X1589=""),IF(OR(W1589="Não se Aplica",W1589=""),0,W1589-V1589),AVERAGE(X1589-W1589,W1589-V1589)),0),0)</f>
        <v>0</v>
      </c>
      <c r="BA1589" s="209">
        <f>IF(BB1589="S",IF(AND(Q1589="1. Aceitou o programa",AH1589="Realizada"),IFERROR(IF(AG1589="",0,AG1589-R1589),0),0),0)</f>
        <v>0</v>
      </c>
      <c r="BB1589" s="209" t="str">
        <f>_xlfn.XLOOKUP(U1589,'Lista Suspensa'!$AA$20:$AA$23,'Lista Suspensa'!$AB$20:$AB$23,"N/A")</f>
        <v>S</v>
      </c>
    </row>
    <row r="1590" spans="1:54" ht="12" customHeight="1">
      <c r="A1590" s="151" t="s">
        <v>54</v>
      </c>
      <c r="B1590" s="152">
        <v>46112</v>
      </c>
      <c r="C1590" s="153" t="s">
        <v>55</v>
      </c>
      <c r="D1590" s="153" t="s">
        <v>56</v>
      </c>
      <c r="E1590" s="244">
        <v>89471410</v>
      </c>
      <c r="F1590" s="144" t="s">
        <v>3372</v>
      </c>
      <c r="G1590" s="230"/>
      <c r="H1590" s="154">
        <v>32261</v>
      </c>
      <c r="I1590" s="153">
        <v>38</v>
      </c>
      <c r="J1590" s="148" t="s">
        <v>70</v>
      </c>
      <c r="K1590" s="153"/>
      <c r="L1590" s="153"/>
      <c r="M1590" s="153"/>
      <c r="N1590" s="153"/>
      <c r="O1590" s="155">
        <v>21976494356</v>
      </c>
      <c r="P1590" s="156" t="s">
        <v>60</v>
      </c>
      <c r="Q1590" s="157" t="s">
        <v>110</v>
      </c>
      <c r="R1590" s="158">
        <v>46149</v>
      </c>
      <c r="S1590" s="159"/>
      <c r="T1590" s="159" t="s">
        <v>62</v>
      </c>
      <c r="U1590" s="159" t="s">
        <v>111</v>
      </c>
      <c r="V1590" s="154">
        <v>46149</v>
      </c>
      <c r="W1590" s="154" t="s">
        <v>126</v>
      </c>
      <c r="X1590" s="154" t="s">
        <v>126</v>
      </c>
      <c r="Y1590" s="160"/>
      <c r="Z1590" s="160" t="s">
        <v>128</v>
      </c>
      <c r="AA1590" s="153">
        <v>95</v>
      </c>
      <c r="AB1590" s="153">
        <v>1.65</v>
      </c>
      <c r="AC1590" s="182">
        <f t="shared" si="50"/>
        <v>34.894398530762174</v>
      </c>
      <c r="AD1590" s="153" t="str">
        <f t="shared" si="51"/>
        <v>OBESIDADE I</v>
      </c>
      <c r="AE1590" s="233" t="s">
        <v>139</v>
      </c>
      <c r="AF1590" s="153"/>
      <c r="AG1590" s="159"/>
      <c r="AH1590" s="153"/>
      <c r="AI1590" s="161"/>
      <c r="AJ1590" s="153"/>
      <c r="AK1590" s="153"/>
      <c r="AL1590" s="207" t="s">
        <v>131</v>
      </c>
      <c r="AM1590" s="207"/>
      <c r="AN1590" s="207"/>
      <c r="AO1590" s="207" t="str">
        <f ca="1">IF(R1590="","",IF(R1590&gt;TODAY(),"0 meses",DATEDIF(R1590,TODAY(),"m") &amp; " meses"))</f>
        <v>1 meses</v>
      </c>
      <c r="AP1590" s="147" t="s">
        <v>67</v>
      </c>
      <c r="AQ1590" s="147" t="s">
        <v>67</v>
      </c>
      <c r="AR1590" s="147"/>
      <c r="AS1590" s="209" t="s">
        <v>68</v>
      </c>
      <c r="AT1590" s="223" t="str">
        <f>MONTH(B1590)&amp;"/"&amp;YEAR(B1590)</f>
        <v>3/2026</v>
      </c>
      <c r="AU1590" s="223">
        <f>WEEKNUM(B1590)-WEEKNUM(EOMONTH(B1590,-1)+1)+1</f>
        <v>5</v>
      </c>
      <c r="AV1590" s="209" t="str">
        <f>MONTH(R1590)&amp;"/"&amp;YEAR(R1590)</f>
        <v>5/2026</v>
      </c>
      <c r="AW1590" s="209">
        <f>WEEKNUM(R1590)-WEEKNUM(EOMONTH(R1590,-1)+1)+1</f>
        <v>2</v>
      </c>
      <c r="AX1590" s="209">
        <f>IF(BB1590="S",IF(Q1590="1. Aceitou o programa",R1590-B1590,0),0)</f>
        <v>37</v>
      </c>
      <c r="AY1590" s="209">
        <f>IF(BB1590="S",IF(AND(S1590&lt;&gt;"",R1590&lt;&gt;""),S1590-R1590,0),0)</f>
        <v>0</v>
      </c>
      <c r="AZ1590" s="209">
        <f>IF(BB1590="S",IF(Q1590="1. Aceitou o programa",IF(OR(X1590="Não se Aplica",X1590=""),IF(OR(W1590="Não se Aplica",W1590=""),0,W1590-V1590),AVERAGE(X1590-W1590,W1590-V1590)),0),0)</f>
        <v>0</v>
      </c>
      <c r="BA1590" s="209">
        <f>IF(BB1590="S",IF(AND(Q1590="1. Aceitou o programa",AH1590="Realizada"),IFERROR(IF(AG1590="",0,AG1590-R1590),0),0),0)</f>
        <v>0</v>
      </c>
      <c r="BB1590" s="209" t="str">
        <f>_xlfn.XLOOKUP(U1590,'Lista Suspensa'!$AA$20:$AA$23,'Lista Suspensa'!$AB$20:$AB$23,"N/A")</f>
        <v>S</v>
      </c>
    </row>
    <row r="1591" spans="1:54" ht="12" customHeight="1">
      <c r="A1591" s="151" t="s">
        <v>54</v>
      </c>
      <c r="B1591" s="152">
        <v>46112</v>
      </c>
      <c r="C1591" s="153" t="s">
        <v>55</v>
      </c>
      <c r="D1591" s="153" t="s">
        <v>56</v>
      </c>
      <c r="E1591" s="244">
        <v>82119335</v>
      </c>
      <c r="F1591" s="144" t="s">
        <v>3373</v>
      </c>
      <c r="G1591" s="230"/>
      <c r="H1591" s="154">
        <v>32328</v>
      </c>
      <c r="I1591" s="153">
        <v>37</v>
      </c>
      <c r="J1591" s="148" t="s">
        <v>58</v>
      </c>
      <c r="K1591" s="153"/>
      <c r="L1591" s="153"/>
      <c r="M1591" s="153"/>
      <c r="N1591" s="153"/>
      <c r="O1591" s="155">
        <v>21969420595</v>
      </c>
      <c r="P1591" s="156" t="s">
        <v>60</v>
      </c>
      <c r="Q1591" s="157" t="s">
        <v>110</v>
      </c>
      <c r="R1591" s="158">
        <v>46149</v>
      </c>
      <c r="S1591" s="159"/>
      <c r="T1591" s="159" t="s">
        <v>62</v>
      </c>
      <c r="U1591" s="159" t="s">
        <v>111</v>
      </c>
      <c r="V1591" s="154">
        <v>46149</v>
      </c>
      <c r="W1591" s="154" t="s">
        <v>126</v>
      </c>
      <c r="X1591" s="154" t="s">
        <v>126</v>
      </c>
      <c r="Y1591" s="160"/>
      <c r="Z1591" s="160" t="s">
        <v>65</v>
      </c>
      <c r="AA1591" s="153">
        <v>122</v>
      </c>
      <c r="AB1591" s="153">
        <v>1.71</v>
      </c>
      <c r="AC1591" s="182">
        <f t="shared" si="50"/>
        <v>41.722239321500638</v>
      </c>
      <c r="AD1591" s="153" t="str">
        <f t="shared" si="51"/>
        <v>OBESIDADE III</v>
      </c>
      <c r="AE1591" s="233" t="s">
        <v>66</v>
      </c>
      <c r="AF1591" s="153"/>
      <c r="AG1591" s="159"/>
      <c r="AH1591" s="153"/>
      <c r="AI1591" s="161"/>
      <c r="AJ1591" s="153"/>
      <c r="AK1591" s="153"/>
      <c r="AL1591" s="207" t="s">
        <v>131</v>
      </c>
      <c r="AM1591" s="207"/>
      <c r="AN1591" s="207"/>
      <c r="AO1591" s="207" t="str">
        <f ca="1">IF(R1591="","",IF(R1591&gt;TODAY(),"0 meses",DATEDIF(R1591,TODAY(),"m") &amp; " meses"))</f>
        <v>1 meses</v>
      </c>
      <c r="AP1591" s="147" t="s">
        <v>67</v>
      </c>
      <c r="AQ1591" s="147" t="s">
        <v>67</v>
      </c>
      <c r="AR1591" s="147"/>
      <c r="AS1591" s="209" t="s">
        <v>68</v>
      </c>
      <c r="AT1591" s="223" t="str">
        <f>MONTH(B1591)&amp;"/"&amp;YEAR(B1591)</f>
        <v>3/2026</v>
      </c>
      <c r="AU1591" s="223">
        <f>WEEKNUM(B1591)-WEEKNUM(EOMONTH(B1591,-1)+1)+1</f>
        <v>5</v>
      </c>
      <c r="AV1591" s="209" t="str">
        <f>MONTH(R1591)&amp;"/"&amp;YEAR(R1591)</f>
        <v>5/2026</v>
      </c>
      <c r="AW1591" s="209">
        <f>WEEKNUM(R1591)-WEEKNUM(EOMONTH(R1591,-1)+1)+1</f>
        <v>2</v>
      </c>
      <c r="AX1591" s="209">
        <f>IF(BB1591="S",IF(Q1591="1. Aceitou o programa",R1591-B1591,0),0)</f>
        <v>37</v>
      </c>
      <c r="AY1591" s="209">
        <f>IF(BB1591="S",IF(AND(S1591&lt;&gt;"",R1591&lt;&gt;""),S1591-R1591,0),0)</f>
        <v>0</v>
      </c>
      <c r="AZ1591" s="209">
        <f>IF(BB1591="S",IF(Q1591="1. Aceitou o programa",IF(OR(X1591="Não se Aplica",X1591=""),IF(OR(W1591="Não se Aplica",W1591=""),0,W1591-V1591),AVERAGE(X1591-W1591,W1591-V1591)),0),0)</f>
        <v>0</v>
      </c>
      <c r="BA1591" s="209">
        <f>IF(BB1591="S",IF(AND(Q1591="1. Aceitou o programa",AH1591="Realizada"),IFERROR(IF(AG1591="",0,AG1591-R1591),0),0),0)</f>
        <v>0</v>
      </c>
      <c r="BB1591" s="209" t="str">
        <f>_xlfn.XLOOKUP(U1591,'Lista Suspensa'!$AA$20:$AA$23,'Lista Suspensa'!$AB$20:$AB$23,"N/A")</f>
        <v>S</v>
      </c>
    </row>
    <row r="1592" spans="1:54" ht="12" customHeight="1">
      <c r="A1592" s="151" t="s">
        <v>54</v>
      </c>
      <c r="B1592" s="152">
        <v>46112</v>
      </c>
      <c r="C1592" s="153" t="s">
        <v>55</v>
      </c>
      <c r="D1592" s="153" t="s">
        <v>56</v>
      </c>
      <c r="E1592" s="244">
        <v>79318383</v>
      </c>
      <c r="F1592" s="144" t="s">
        <v>3374</v>
      </c>
      <c r="G1592" s="230"/>
      <c r="H1592" s="154">
        <v>33372</v>
      </c>
      <c r="I1592" s="153">
        <v>35</v>
      </c>
      <c r="J1592" s="148" t="s">
        <v>70</v>
      </c>
      <c r="K1592" s="153"/>
      <c r="L1592" s="153"/>
      <c r="M1592" s="153"/>
      <c r="N1592" s="153"/>
      <c r="O1592" s="155">
        <v>11989914325</v>
      </c>
      <c r="P1592" s="156" t="s">
        <v>60</v>
      </c>
      <c r="Q1592" s="157" t="s">
        <v>110</v>
      </c>
      <c r="R1592" s="158">
        <v>46149</v>
      </c>
      <c r="S1592" s="159"/>
      <c r="T1592" s="159" t="s">
        <v>62</v>
      </c>
      <c r="U1592" s="159" t="s">
        <v>111</v>
      </c>
      <c r="V1592" s="154">
        <v>46149</v>
      </c>
      <c r="W1592" s="154" t="s">
        <v>126</v>
      </c>
      <c r="X1592" s="154" t="s">
        <v>126</v>
      </c>
      <c r="Y1592" s="160"/>
      <c r="Z1592" s="160" t="s">
        <v>193</v>
      </c>
      <c r="AA1592" s="153">
        <v>134</v>
      </c>
      <c r="AB1592" s="153">
        <v>1.72</v>
      </c>
      <c r="AC1592" s="182">
        <f t="shared" si="50"/>
        <v>45.294753921038406</v>
      </c>
      <c r="AD1592" s="153" t="str">
        <f t="shared" si="51"/>
        <v>OBESIDADE III</v>
      </c>
      <c r="AE1592" s="233" t="s">
        <v>225</v>
      </c>
      <c r="AF1592" s="153"/>
      <c r="AG1592" s="159"/>
      <c r="AH1592" s="153"/>
      <c r="AI1592" s="161"/>
      <c r="AJ1592" s="153"/>
      <c r="AK1592" s="153"/>
      <c r="AL1592" s="207" t="s">
        <v>131</v>
      </c>
      <c r="AM1592" s="207"/>
      <c r="AN1592" s="207"/>
      <c r="AO1592" s="207" t="str">
        <f ca="1">IF(R1592="","",IF(R1592&gt;TODAY(),"0 meses",DATEDIF(R1592,TODAY(),"m") &amp; " meses"))</f>
        <v>1 meses</v>
      </c>
      <c r="AP1592" s="147" t="s">
        <v>67</v>
      </c>
      <c r="AQ1592" s="147" t="s">
        <v>67</v>
      </c>
      <c r="AR1592" s="147"/>
      <c r="AS1592" s="209" t="s">
        <v>68</v>
      </c>
      <c r="AT1592" s="223" t="str">
        <f>MONTH(B1592)&amp;"/"&amp;YEAR(B1592)</f>
        <v>3/2026</v>
      </c>
      <c r="AU1592" s="223">
        <f>WEEKNUM(B1592)-WEEKNUM(EOMONTH(B1592,-1)+1)+1</f>
        <v>5</v>
      </c>
      <c r="AV1592" s="209" t="str">
        <f>MONTH(R1592)&amp;"/"&amp;YEAR(R1592)</f>
        <v>5/2026</v>
      </c>
      <c r="AW1592" s="209">
        <f>WEEKNUM(R1592)-WEEKNUM(EOMONTH(R1592,-1)+1)+1</f>
        <v>2</v>
      </c>
      <c r="AX1592" s="209">
        <f>IF(BB1592="S",IF(Q1592="1. Aceitou o programa",R1592-B1592,0),0)</f>
        <v>37</v>
      </c>
      <c r="AY1592" s="209">
        <f>IF(BB1592="S",IF(AND(S1592&lt;&gt;"",R1592&lt;&gt;""),S1592-R1592,0),0)</f>
        <v>0</v>
      </c>
      <c r="AZ1592" s="209">
        <f>IF(BB1592="S",IF(Q1592="1. Aceitou o programa",IF(OR(X1592="Não se Aplica",X1592=""),IF(OR(W1592="Não se Aplica",W1592=""),0,W1592-V1592),AVERAGE(X1592-W1592,W1592-V1592)),0),0)</f>
        <v>0</v>
      </c>
      <c r="BA1592" s="209">
        <f>IF(BB1592="S",IF(AND(Q1592="1. Aceitou o programa",AH1592="Realizada"),IFERROR(IF(AG1592="",0,AG1592-R1592),0),0),0)</f>
        <v>0</v>
      </c>
      <c r="BB1592" s="209" t="str">
        <f>_xlfn.XLOOKUP(U1592,'Lista Suspensa'!$AA$20:$AA$23,'Lista Suspensa'!$AB$20:$AB$23,"N/A")</f>
        <v>S</v>
      </c>
    </row>
    <row r="1593" spans="1:54" ht="12" customHeight="1">
      <c r="A1593" s="151" t="s">
        <v>54</v>
      </c>
      <c r="B1593" s="152">
        <v>46112</v>
      </c>
      <c r="C1593" s="153" t="s">
        <v>55</v>
      </c>
      <c r="D1593" s="153" t="s">
        <v>56</v>
      </c>
      <c r="E1593" s="244">
        <v>83511603</v>
      </c>
      <c r="F1593" s="144" t="s">
        <v>3375</v>
      </c>
      <c r="G1593" s="230"/>
      <c r="H1593" s="154">
        <v>33405</v>
      </c>
      <c r="I1593" s="153">
        <v>34</v>
      </c>
      <c r="J1593" s="148" t="s">
        <v>58</v>
      </c>
      <c r="K1593" s="153"/>
      <c r="L1593" s="153"/>
      <c r="M1593" s="153"/>
      <c r="N1593" s="153"/>
      <c r="O1593" s="155">
        <v>21990696464</v>
      </c>
      <c r="P1593" s="156" t="s">
        <v>60</v>
      </c>
      <c r="Q1593" s="157" t="s">
        <v>110</v>
      </c>
      <c r="R1593" s="158">
        <v>46149</v>
      </c>
      <c r="S1593" s="159"/>
      <c r="T1593" s="159" t="s">
        <v>62</v>
      </c>
      <c r="U1593" s="159" t="s">
        <v>111</v>
      </c>
      <c r="V1593" s="154">
        <v>46149</v>
      </c>
      <c r="W1593" s="154" t="s">
        <v>126</v>
      </c>
      <c r="X1593" s="154" t="s">
        <v>126</v>
      </c>
      <c r="Y1593" s="160"/>
      <c r="Z1593" s="160" t="s">
        <v>128</v>
      </c>
      <c r="AA1593" s="153">
        <v>170</v>
      </c>
      <c r="AB1593" s="153">
        <v>1.85</v>
      </c>
      <c r="AC1593" s="182">
        <f t="shared" si="50"/>
        <v>49.671292914536153</v>
      </c>
      <c r="AD1593" s="153" t="str">
        <f t="shared" si="51"/>
        <v>OBESIDADE III</v>
      </c>
      <c r="AE1593" s="233" t="s">
        <v>1092</v>
      </c>
      <c r="AF1593" s="153"/>
      <c r="AG1593" s="159"/>
      <c r="AH1593" s="153"/>
      <c r="AI1593" s="161"/>
      <c r="AJ1593" s="153"/>
      <c r="AK1593" s="153"/>
      <c r="AL1593" s="207" t="s">
        <v>131</v>
      </c>
      <c r="AM1593" s="207"/>
      <c r="AN1593" s="207"/>
      <c r="AO1593" s="207" t="str">
        <f ca="1">IF(R1593="","",IF(R1593&gt;TODAY(),"0 meses",DATEDIF(R1593,TODAY(),"m") &amp; " meses"))</f>
        <v>1 meses</v>
      </c>
      <c r="AP1593" s="147" t="s">
        <v>67</v>
      </c>
      <c r="AQ1593" s="147" t="s">
        <v>67</v>
      </c>
      <c r="AR1593" s="147"/>
      <c r="AS1593" s="209" t="s">
        <v>68</v>
      </c>
      <c r="AT1593" s="223" t="str">
        <f>MONTH(B1593)&amp;"/"&amp;YEAR(B1593)</f>
        <v>3/2026</v>
      </c>
      <c r="AU1593" s="223">
        <f>WEEKNUM(B1593)-WEEKNUM(EOMONTH(B1593,-1)+1)+1</f>
        <v>5</v>
      </c>
      <c r="AV1593" s="209" t="str">
        <f>MONTH(R1593)&amp;"/"&amp;YEAR(R1593)</f>
        <v>5/2026</v>
      </c>
      <c r="AW1593" s="209">
        <f>WEEKNUM(R1593)-WEEKNUM(EOMONTH(R1593,-1)+1)+1</f>
        <v>2</v>
      </c>
      <c r="AX1593" s="209">
        <f>IF(BB1593="S",IF(Q1593="1. Aceitou o programa",R1593-B1593,0),0)</f>
        <v>37</v>
      </c>
      <c r="AY1593" s="209">
        <f>IF(BB1593="S",IF(AND(S1593&lt;&gt;"",R1593&lt;&gt;""),S1593-R1593,0),0)</f>
        <v>0</v>
      </c>
      <c r="AZ1593" s="209">
        <f>IF(BB1593="S",IF(Q1593="1. Aceitou o programa",IF(OR(X1593="Não se Aplica",X1593=""),IF(OR(W1593="Não se Aplica",W1593=""),0,W1593-V1593),AVERAGE(X1593-W1593,W1593-V1593)),0),0)</f>
        <v>0</v>
      </c>
      <c r="BA1593" s="209">
        <f>IF(BB1593="S",IF(AND(Q1593="1. Aceitou o programa",AH1593="Realizada"),IFERROR(IF(AG1593="",0,AG1593-R1593),0),0),0)</f>
        <v>0</v>
      </c>
      <c r="BB1593" s="209" t="str">
        <f>_xlfn.XLOOKUP(U1593,'Lista Suspensa'!$AA$20:$AA$23,'Lista Suspensa'!$AB$20:$AB$23,"N/A")</f>
        <v>S</v>
      </c>
    </row>
    <row r="1594" spans="1:54" ht="12" customHeight="1">
      <c r="A1594" s="151" t="s">
        <v>54</v>
      </c>
      <c r="B1594" s="152">
        <v>46112</v>
      </c>
      <c r="C1594" s="153" t="s">
        <v>55</v>
      </c>
      <c r="D1594" s="153" t="s">
        <v>56</v>
      </c>
      <c r="E1594" s="244">
        <v>83206255</v>
      </c>
      <c r="F1594" s="144" t="s">
        <v>3376</v>
      </c>
      <c r="G1594" s="230"/>
      <c r="H1594" s="154">
        <v>33478</v>
      </c>
      <c r="I1594" s="153">
        <v>34</v>
      </c>
      <c r="J1594" s="148" t="s">
        <v>70</v>
      </c>
      <c r="K1594" s="153"/>
      <c r="L1594" s="153"/>
      <c r="M1594" s="153"/>
      <c r="N1594" s="153"/>
      <c r="O1594" s="155">
        <v>11963247633</v>
      </c>
      <c r="P1594" s="156" t="s">
        <v>60</v>
      </c>
      <c r="Q1594" s="157" t="s">
        <v>110</v>
      </c>
      <c r="R1594" s="158">
        <v>46149</v>
      </c>
      <c r="S1594" s="159"/>
      <c r="T1594" s="159" t="s">
        <v>62</v>
      </c>
      <c r="U1594" s="159" t="s">
        <v>111</v>
      </c>
      <c r="V1594" s="154">
        <v>46149</v>
      </c>
      <c r="W1594" s="154" t="s">
        <v>126</v>
      </c>
      <c r="X1594" s="154" t="s">
        <v>126</v>
      </c>
      <c r="Y1594" s="160"/>
      <c r="Z1594" s="160" t="s">
        <v>128</v>
      </c>
      <c r="AA1594" s="153">
        <v>98</v>
      </c>
      <c r="AB1594" s="153">
        <v>1.73</v>
      </c>
      <c r="AC1594" s="182">
        <f t="shared" si="50"/>
        <v>32.744161181462793</v>
      </c>
      <c r="AD1594" s="153" t="str">
        <f t="shared" si="51"/>
        <v>OBESIDADE I</v>
      </c>
      <c r="AE1594" s="233" t="s">
        <v>427</v>
      </c>
      <c r="AF1594" s="153"/>
      <c r="AG1594" s="159"/>
      <c r="AH1594" s="153"/>
      <c r="AI1594" s="161"/>
      <c r="AJ1594" s="153"/>
      <c r="AK1594" s="153"/>
      <c r="AL1594" s="207" t="s">
        <v>85</v>
      </c>
      <c r="AM1594" s="207"/>
      <c r="AN1594" s="207"/>
      <c r="AO1594" s="207" t="str">
        <f ca="1">IF(R1594="","",IF(R1594&gt;TODAY(),"0 meses",DATEDIF(R1594,TODAY(),"m") &amp; " meses"))</f>
        <v>1 meses</v>
      </c>
      <c r="AP1594" s="147" t="s">
        <v>67</v>
      </c>
      <c r="AQ1594" s="147" t="s">
        <v>67</v>
      </c>
      <c r="AR1594" s="147"/>
      <c r="AS1594" s="209" t="s">
        <v>68</v>
      </c>
      <c r="AT1594" s="223" t="str">
        <f>MONTH(B1594)&amp;"/"&amp;YEAR(B1594)</f>
        <v>3/2026</v>
      </c>
      <c r="AU1594" s="223">
        <f>WEEKNUM(B1594)-WEEKNUM(EOMONTH(B1594,-1)+1)+1</f>
        <v>5</v>
      </c>
      <c r="AV1594" s="209" t="str">
        <f>MONTH(R1594)&amp;"/"&amp;YEAR(R1594)</f>
        <v>5/2026</v>
      </c>
      <c r="AW1594" s="209">
        <f>WEEKNUM(R1594)-WEEKNUM(EOMONTH(R1594,-1)+1)+1</f>
        <v>2</v>
      </c>
      <c r="AX1594" s="209">
        <f>IF(BB1594="S",IF(Q1594="1. Aceitou o programa",R1594-B1594,0),0)</f>
        <v>37</v>
      </c>
      <c r="AY1594" s="209">
        <f>IF(BB1594="S",IF(AND(S1594&lt;&gt;"",R1594&lt;&gt;""),S1594-R1594,0),0)</f>
        <v>0</v>
      </c>
      <c r="AZ1594" s="209">
        <f>IF(BB1594="S",IF(Q1594="1. Aceitou o programa",IF(OR(X1594="Não se Aplica",X1594=""),IF(OR(W1594="Não se Aplica",W1594=""),0,W1594-V1594),AVERAGE(X1594-W1594,W1594-V1594)),0),0)</f>
        <v>0</v>
      </c>
      <c r="BA1594" s="209">
        <f>IF(BB1594="S",IF(AND(Q1594="1. Aceitou o programa",AH1594="Realizada"),IFERROR(IF(AG1594="",0,AG1594-R1594),0),0),0)</f>
        <v>0</v>
      </c>
      <c r="BB1594" s="209" t="str">
        <f>_xlfn.XLOOKUP(U1594,'Lista Suspensa'!$AA$20:$AA$23,'Lista Suspensa'!$AB$20:$AB$23,"N/A")</f>
        <v>S</v>
      </c>
    </row>
    <row r="1595" spans="1:54" ht="12" customHeight="1">
      <c r="A1595" s="151" t="s">
        <v>54</v>
      </c>
      <c r="B1595" s="152">
        <v>46112</v>
      </c>
      <c r="C1595" s="153" t="s">
        <v>55</v>
      </c>
      <c r="D1595" s="153" t="s">
        <v>56</v>
      </c>
      <c r="E1595" s="244">
        <v>94243185</v>
      </c>
      <c r="F1595" s="144" t="s">
        <v>3377</v>
      </c>
      <c r="G1595" s="230"/>
      <c r="H1595" s="154">
        <v>33519</v>
      </c>
      <c r="I1595" s="153">
        <v>34</v>
      </c>
      <c r="J1595" s="148" t="s">
        <v>58</v>
      </c>
      <c r="K1595" s="153"/>
      <c r="L1595" s="153"/>
      <c r="M1595" s="153"/>
      <c r="N1595" s="153"/>
      <c r="O1595" s="155">
        <v>11982409489</v>
      </c>
      <c r="P1595" s="156" t="s">
        <v>60</v>
      </c>
      <c r="Q1595" s="157" t="s">
        <v>110</v>
      </c>
      <c r="R1595" s="158">
        <v>46149</v>
      </c>
      <c r="S1595" s="159"/>
      <c r="T1595" s="159" t="s">
        <v>62</v>
      </c>
      <c r="U1595" s="159" t="s">
        <v>111</v>
      </c>
      <c r="V1595" s="154">
        <v>46149</v>
      </c>
      <c r="W1595" s="154" t="s">
        <v>126</v>
      </c>
      <c r="X1595" s="154" t="s">
        <v>126</v>
      </c>
      <c r="Y1595" s="160"/>
      <c r="Z1595" s="160" t="s">
        <v>128</v>
      </c>
      <c r="AA1595" s="153">
        <v>112</v>
      </c>
      <c r="AB1595" s="153">
        <v>1.75</v>
      </c>
      <c r="AC1595" s="182">
        <f t="shared" si="50"/>
        <v>36.571428571428569</v>
      </c>
      <c r="AD1595" s="153" t="str">
        <f t="shared" si="51"/>
        <v>OBESIDADE II</v>
      </c>
      <c r="AE1595" s="233" t="s">
        <v>225</v>
      </c>
      <c r="AF1595" s="153"/>
      <c r="AG1595" s="159"/>
      <c r="AH1595" s="153"/>
      <c r="AI1595" s="161"/>
      <c r="AJ1595" s="153"/>
      <c r="AK1595" s="153"/>
      <c r="AL1595" s="207" t="s">
        <v>131</v>
      </c>
      <c r="AM1595" s="207"/>
      <c r="AN1595" s="207"/>
      <c r="AO1595" s="207" t="str">
        <f ca="1">IF(R1595="","",IF(R1595&gt;TODAY(),"0 meses",DATEDIF(R1595,TODAY(),"m") &amp; " meses"))</f>
        <v>1 meses</v>
      </c>
      <c r="AP1595" s="147" t="s">
        <v>67</v>
      </c>
      <c r="AQ1595" s="147" t="s">
        <v>67</v>
      </c>
      <c r="AR1595" s="147"/>
      <c r="AS1595" s="209" t="s">
        <v>68</v>
      </c>
      <c r="AT1595" s="223" t="str">
        <f>MONTH(B1595)&amp;"/"&amp;YEAR(B1595)</f>
        <v>3/2026</v>
      </c>
      <c r="AU1595" s="223">
        <f>WEEKNUM(B1595)-WEEKNUM(EOMONTH(B1595,-1)+1)+1</f>
        <v>5</v>
      </c>
      <c r="AV1595" s="209" t="str">
        <f>MONTH(R1595)&amp;"/"&amp;YEAR(R1595)</f>
        <v>5/2026</v>
      </c>
      <c r="AW1595" s="209">
        <f>WEEKNUM(R1595)-WEEKNUM(EOMONTH(R1595,-1)+1)+1</f>
        <v>2</v>
      </c>
      <c r="AX1595" s="209">
        <f>IF(BB1595="S",IF(Q1595="1. Aceitou o programa",R1595-B1595,0),0)</f>
        <v>37</v>
      </c>
      <c r="AY1595" s="209">
        <f>IF(BB1595="S",IF(AND(S1595&lt;&gt;"",R1595&lt;&gt;""),S1595-R1595,0),0)</f>
        <v>0</v>
      </c>
      <c r="AZ1595" s="209">
        <f>IF(BB1595="S",IF(Q1595="1. Aceitou o programa",IF(OR(X1595="Não se Aplica",X1595=""),IF(OR(W1595="Não se Aplica",W1595=""),0,W1595-V1595),AVERAGE(X1595-W1595,W1595-V1595)),0),0)</f>
        <v>0</v>
      </c>
      <c r="BA1595" s="209">
        <f>IF(BB1595="S",IF(AND(Q1595="1. Aceitou o programa",AH1595="Realizada"),IFERROR(IF(AG1595="",0,AG1595-R1595),0),0),0)</f>
        <v>0</v>
      </c>
      <c r="BB1595" s="209" t="str">
        <f>_xlfn.XLOOKUP(U1595,'Lista Suspensa'!$AA$20:$AA$23,'Lista Suspensa'!$AB$20:$AB$23,"N/A")</f>
        <v>S</v>
      </c>
    </row>
    <row r="1596" spans="1:54" ht="12" customHeight="1">
      <c r="A1596" s="151" t="s">
        <v>54</v>
      </c>
      <c r="B1596" s="152">
        <v>46112</v>
      </c>
      <c r="C1596" s="153" t="s">
        <v>55</v>
      </c>
      <c r="D1596" s="153" t="s">
        <v>56</v>
      </c>
      <c r="E1596" s="244">
        <v>93231449</v>
      </c>
      <c r="F1596" s="144" t="s">
        <v>3378</v>
      </c>
      <c r="G1596" s="230"/>
      <c r="H1596" s="154">
        <v>34058</v>
      </c>
      <c r="I1596" s="153">
        <v>33</v>
      </c>
      <c r="J1596" s="148" t="s">
        <v>70</v>
      </c>
      <c r="K1596" s="153"/>
      <c r="L1596" s="153"/>
      <c r="M1596" s="153"/>
      <c r="N1596" s="153"/>
      <c r="O1596" s="155">
        <v>21993181331</v>
      </c>
      <c r="P1596" s="156" t="s">
        <v>60</v>
      </c>
      <c r="Q1596" s="157" t="s">
        <v>110</v>
      </c>
      <c r="R1596" s="158">
        <v>46149</v>
      </c>
      <c r="S1596" s="159"/>
      <c r="T1596" s="159" t="s">
        <v>62</v>
      </c>
      <c r="U1596" s="159" t="s">
        <v>111</v>
      </c>
      <c r="V1596" s="154">
        <v>46149</v>
      </c>
      <c r="W1596" s="154" t="s">
        <v>126</v>
      </c>
      <c r="X1596" s="154" t="s">
        <v>126</v>
      </c>
      <c r="Y1596" s="160"/>
      <c r="Z1596" s="160" t="s">
        <v>65</v>
      </c>
      <c r="AA1596" s="153">
        <v>65</v>
      </c>
      <c r="AB1596" s="153">
        <v>1.48</v>
      </c>
      <c r="AC1596" s="182">
        <f t="shared" si="50"/>
        <v>29.674945215485756</v>
      </c>
      <c r="AD1596" s="153" t="str">
        <f t="shared" si="51"/>
        <v>SOBREPESO</v>
      </c>
      <c r="AE1596" s="233" t="s">
        <v>139</v>
      </c>
      <c r="AF1596" s="153"/>
      <c r="AG1596" s="159"/>
      <c r="AH1596" s="153"/>
      <c r="AI1596" s="161"/>
      <c r="AJ1596" s="153"/>
      <c r="AK1596" s="153"/>
      <c r="AL1596" s="207" t="s">
        <v>136</v>
      </c>
      <c r="AM1596" s="207"/>
      <c r="AN1596" s="207"/>
      <c r="AO1596" s="207" t="str">
        <f ca="1">IF(R1596="","",IF(R1596&gt;TODAY(),"0 meses",DATEDIF(R1596,TODAY(),"m") &amp; " meses"))</f>
        <v>1 meses</v>
      </c>
      <c r="AP1596" s="147" t="s">
        <v>67</v>
      </c>
      <c r="AQ1596" s="147" t="s">
        <v>67</v>
      </c>
      <c r="AR1596" s="147"/>
      <c r="AS1596" s="209" t="s">
        <v>68</v>
      </c>
      <c r="AT1596" s="223" t="str">
        <f>MONTH(B1596)&amp;"/"&amp;YEAR(B1596)</f>
        <v>3/2026</v>
      </c>
      <c r="AU1596" s="223">
        <f>WEEKNUM(B1596)-WEEKNUM(EOMONTH(B1596,-1)+1)+1</f>
        <v>5</v>
      </c>
      <c r="AV1596" s="209" t="str">
        <f>MONTH(R1596)&amp;"/"&amp;YEAR(R1596)</f>
        <v>5/2026</v>
      </c>
      <c r="AW1596" s="209">
        <f>WEEKNUM(R1596)-WEEKNUM(EOMONTH(R1596,-1)+1)+1</f>
        <v>2</v>
      </c>
      <c r="AX1596" s="209">
        <f>IF(BB1596="S",IF(Q1596="1. Aceitou o programa",R1596-B1596,0),0)</f>
        <v>37</v>
      </c>
      <c r="AY1596" s="209">
        <f>IF(BB1596="S",IF(AND(S1596&lt;&gt;"",R1596&lt;&gt;""),S1596-R1596,0),0)</f>
        <v>0</v>
      </c>
      <c r="AZ1596" s="209">
        <f>IF(BB1596="S",IF(Q1596="1. Aceitou o programa",IF(OR(X1596="Não se Aplica",X1596=""),IF(OR(W1596="Não se Aplica",W1596=""),0,W1596-V1596),AVERAGE(X1596-W1596,W1596-V1596)),0),0)</f>
        <v>0</v>
      </c>
      <c r="BA1596" s="209">
        <f>IF(BB1596="S",IF(AND(Q1596="1. Aceitou o programa",AH1596="Realizada"),IFERROR(IF(AG1596="",0,AG1596-R1596),0),0),0)</f>
        <v>0</v>
      </c>
      <c r="BB1596" s="209" t="str">
        <f>_xlfn.XLOOKUP(U1596,'Lista Suspensa'!$AA$20:$AA$23,'Lista Suspensa'!$AB$20:$AB$23,"N/A")</f>
        <v>S</v>
      </c>
    </row>
    <row r="1597" spans="1:54" ht="12" customHeight="1">
      <c r="A1597" s="151" t="s">
        <v>54</v>
      </c>
      <c r="B1597" s="152">
        <v>46112</v>
      </c>
      <c r="C1597" s="153" t="s">
        <v>55</v>
      </c>
      <c r="D1597" s="153" t="s">
        <v>56</v>
      </c>
      <c r="E1597" s="244">
        <v>89979382</v>
      </c>
      <c r="F1597" s="144" t="s">
        <v>3379</v>
      </c>
      <c r="G1597" s="230"/>
      <c r="H1597" s="154">
        <v>34128</v>
      </c>
      <c r="I1597" s="153">
        <v>32</v>
      </c>
      <c r="J1597" s="148" t="s">
        <v>70</v>
      </c>
      <c r="K1597" s="153"/>
      <c r="L1597" s="153"/>
      <c r="M1597" s="153"/>
      <c r="N1597" s="153"/>
      <c r="O1597" s="155">
        <v>21964674381</v>
      </c>
      <c r="P1597" s="156" t="s">
        <v>60</v>
      </c>
      <c r="Q1597" s="157" t="s">
        <v>110</v>
      </c>
      <c r="R1597" s="158">
        <v>46149</v>
      </c>
      <c r="S1597" s="159"/>
      <c r="T1597" s="159" t="s">
        <v>62</v>
      </c>
      <c r="U1597" s="159" t="s">
        <v>111</v>
      </c>
      <c r="V1597" s="154">
        <v>46149</v>
      </c>
      <c r="W1597" s="154" t="s">
        <v>126</v>
      </c>
      <c r="X1597" s="154" t="s">
        <v>126</v>
      </c>
      <c r="Y1597" s="160"/>
      <c r="Z1597" s="160" t="s">
        <v>128</v>
      </c>
      <c r="AA1597" s="153">
        <v>84</v>
      </c>
      <c r="AB1597" s="153">
        <v>1.7</v>
      </c>
      <c r="AC1597" s="182">
        <f t="shared" si="50"/>
        <v>29.065743944636683</v>
      </c>
      <c r="AD1597" s="153" t="str">
        <f t="shared" si="51"/>
        <v>SOBREPESO</v>
      </c>
      <c r="AE1597" s="233" t="s">
        <v>129</v>
      </c>
      <c r="AF1597" s="153"/>
      <c r="AG1597" s="159"/>
      <c r="AH1597" s="153"/>
      <c r="AI1597" s="161"/>
      <c r="AJ1597" s="153"/>
      <c r="AK1597" s="153"/>
      <c r="AL1597" s="207" t="s">
        <v>136</v>
      </c>
      <c r="AM1597" s="207"/>
      <c r="AN1597" s="207"/>
      <c r="AO1597" s="207" t="str">
        <f ca="1">IF(R1597="","",IF(R1597&gt;TODAY(),"0 meses",DATEDIF(R1597,TODAY(),"m") &amp; " meses"))</f>
        <v>1 meses</v>
      </c>
      <c r="AP1597" s="147" t="s">
        <v>67</v>
      </c>
      <c r="AQ1597" s="147" t="s">
        <v>67</v>
      </c>
      <c r="AR1597" s="147"/>
      <c r="AS1597" s="209" t="s">
        <v>68</v>
      </c>
      <c r="AT1597" s="223" t="str">
        <f>MONTH(B1597)&amp;"/"&amp;YEAR(B1597)</f>
        <v>3/2026</v>
      </c>
      <c r="AU1597" s="223">
        <f>WEEKNUM(B1597)-WEEKNUM(EOMONTH(B1597,-1)+1)+1</f>
        <v>5</v>
      </c>
      <c r="AV1597" s="209" t="str">
        <f>MONTH(R1597)&amp;"/"&amp;YEAR(R1597)</f>
        <v>5/2026</v>
      </c>
      <c r="AW1597" s="209">
        <f>WEEKNUM(R1597)-WEEKNUM(EOMONTH(R1597,-1)+1)+1</f>
        <v>2</v>
      </c>
      <c r="AX1597" s="209">
        <f>IF(BB1597="S",IF(Q1597="1. Aceitou o programa",R1597-B1597,0),0)</f>
        <v>37</v>
      </c>
      <c r="AY1597" s="209">
        <f>IF(BB1597="S",IF(AND(S1597&lt;&gt;"",R1597&lt;&gt;""),S1597-R1597,0),0)</f>
        <v>0</v>
      </c>
      <c r="AZ1597" s="209">
        <f>IF(BB1597="S",IF(Q1597="1. Aceitou o programa",IF(OR(X1597="Não se Aplica",X1597=""),IF(OR(W1597="Não se Aplica",W1597=""),0,W1597-V1597),AVERAGE(X1597-W1597,W1597-V1597)),0),0)</f>
        <v>0</v>
      </c>
      <c r="BA1597" s="209">
        <f>IF(BB1597="S",IF(AND(Q1597="1. Aceitou o programa",AH1597="Realizada"),IFERROR(IF(AG1597="",0,AG1597-R1597),0),0),0)</f>
        <v>0</v>
      </c>
      <c r="BB1597" s="209" t="str">
        <f>_xlfn.XLOOKUP(U1597,'Lista Suspensa'!$AA$20:$AA$23,'Lista Suspensa'!$AB$20:$AB$23,"N/A")</f>
        <v>S</v>
      </c>
    </row>
    <row r="1598" spans="1:54" ht="12" customHeight="1">
      <c r="A1598" s="151" t="s">
        <v>54</v>
      </c>
      <c r="B1598" s="152">
        <v>46112</v>
      </c>
      <c r="C1598" s="153" t="s">
        <v>55</v>
      </c>
      <c r="D1598" s="153" t="s">
        <v>56</v>
      </c>
      <c r="E1598" s="244">
        <v>79135048</v>
      </c>
      <c r="F1598" s="144" t="s">
        <v>3380</v>
      </c>
      <c r="G1598" s="230"/>
      <c r="H1598" s="154">
        <v>34338</v>
      </c>
      <c r="I1598" s="153">
        <v>32</v>
      </c>
      <c r="J1598" s="148" t="s">
        <v>70</v>
      </c>
      <c r="K1598" s="153"/>
      <c r="L1598" s="153"/>
      <c r="M1598" s="153"/>
      <c r="N1598" s="153"/>
      <c r="O1598" s="155">
        <v>11951233051</v>
      </c>
      <c r="P1598" s="156" t="s">
        <v>60</v>
      </c>
      <c r="Q1598" s="157" t="s">
        <v>110</v>
      </c>
      <c r="R1598" s="158">
        <v>46149</v>
      </c>
      <c r="S1598" s="159"/>
      <c r="T1598" s="159" t="s">
        <v>62</v>
      </c>
      <c r="U1598" s="159" t="s">
        <v>111</v>
      </c>
      <c r="V1598" s="154">
        <v>46149</v>
      </c>
      <c r="W1598" s="154" t="s">
        <v>126</v>
      </c>
      <c r="X1598" s="154" t="s">
        <v>126</v>
      </c>
      <c r="Y1598" s="160"/>
      <c r="Z1598" s="160" t="s">
        <v>128</v>
      </c>
      <c r="AA1598" s="153">
        <v>109</v>
      </c>
      <c r="AB1598" s="153">
        <v>1.59</v>
      </c>
      <c r="AC1598" s="182">
        <f t="shared" si="50"/>
        <v>43.115383094023173</v>
      </c>
      <c r="AD1598" s="153" t="str">
        <f t="shared" si="51"/>
        <v>OBESIDADE III</v>
      </c>
      <c r="AE1598" s="233" t="s">
        <v>427</v>
      </c>
      <c r="AF1598" s="153" t="s">
        <v>130</v>
      </c>
      <c r="AG1598" s="159"/>
      <c r="AH1598" s="153"/>
      <c r="AI1598" s="161"/>
      <c r="AJ1598" s="153"/>
      <c r="AK1598" s="153"/>
      <c r="AL1598" s="207" t="s">
        <v>131</v>
      </c>
      <c r="AM1598" s="207"/>
      <c r="AN1598" s="207"/>
      <c r="AO1598" s="207" t="str">
        <f ca="1">IF(R1598="","",IF(R1598&gt;TODAY(),"0 meses",DATEDIF(R1598,TODAY(),"m") &amp; " meses"))</f>
        <v>1 meses</v>
      </c>
      <c r="AP1598" s="147" t="s">
        <v>67</v>
      </c>
      <c r="AQ1598" s="147" t="s">
        <v>67</v>
      </c>
      <c r="AR1598" s="147"/>
      <c r="AS1598" s="209" t="s">
        <v>68</v>
      </c>
      <c r="AT1598" s="223" t="str">
        <f>MONTH(B1598)&amp;"/"&amp;YEAR(B1598)</f>
        <v>3/2026</v>
      </c>
      <c r="AU1598" s="223">
        <f>WEEKNUM(B1598)-WEEKNUM(EOMONTH(B1598,-1)+1)+1</f>
        <v>5</v>
      </c>
      <c r="AV1598" s="209" t="str">
        <f>MONTH(R1598)&amp;"/"&amp;YEAR(R1598)</f>
        <v>5/2026</v>
      </c>
      <c r="AW1598" s="209">
        <f>WEEKNUM(R1598)-WEEKNUM(EOMONTH(R1598,-1)+1)+1</f>
        <v>2</v>
      </c>
      <c r="AX1598" s="209">
        <f>IF(BB1598="S",IF(Q1598="1. Aceitou o programa",R1598-B1598,0),0)</f>
        <v>37</v>
      </c>
      <c r="AY1598" s="209">
        <f>IF(BB1598="S",IF(AND(S1598&lt;&gt;"",R1598&lt;&gt;""),S1598-R1598,0),0)</f>
        <v>0</v>
      </c>
      <c r="AZ1598" s="209">
        <f>IF(BB1598="S",IF(Q1598="1. Aceitou o programa",IF(OR(X1598="Não se Aplica",X1598=""),IF(OR(W1598="Não se Aplica",W1598=""),0,W1598-V1598),AVERAGE(X1598-W1598,W1598-V1598)),0),0)</f>
        <v>0</v>
      </c>
      <c r="BA1598" s="209">
        <f>IF(BB1598="S",IF(AND(Q1598="1. Aceitou o programa",AH1598="Realizada"),IFERROR(IF(AG1598="",0,AG1598-R1598),0),0),0)</f>
        <v>0</v>
      </c>
      <c r="BB1598" s="209" t="str">
        <f>_xlfn.XLOOKUP(U1598,'Lista Suspensa'!$AA$20:$AA$23,'Lista Suspensa'!$AB$20:$AB$23,"N/A")</f>
        <v>S</v>
      </c>
    </row>
    <row r="1599" spans="1:54" ht="12" customHeight="1">
      <c r="A1599" s="151" t="s">
        <v>54</v>
      </c>
      <c r="B1599" s="152">
        <v>46112</v>
      </c>
      <c r="C1599" s="153" t="s">
        <v>55</v>
      </c>
      <c r="D1599" s="153" t="s">
        <v>56</v>
      </c>
      <c r="E1599" s="244">
        <v>92843407</v>
      </c>
      <c r="F1599" s="144" t="s">
        <v>3381</v>
      </c>
      <c r="G1599" s="230"/>
      <c r="H1599" s="154">
        <v>34383</v>
      </c>
      <c r="I1599" s="153">
        <v>32</v>
      </c>
      <c r="J1599" s="148" t="s">
        <v>70</v>
      </c>
      <c r="K1599" s="153"/>
      <c r="L1599" s="153"/>
      <c r="M1599" s="153"/>
      <c r="N1599" s="153"/>
      <c r="O1599" s="155">
        <v>11959530448</v>
      </c>
      <c r="P1599" s="156" t="s">
        <v>60</v>
      </c>
      <c r="Q1599" s="157" t="s">
        <v>110</v>
      </c>
      <c r="R1599" s="158">
        <v>46149</v>
      </c>
      <c r="S1599" s="159"/>
      <c r="T1599" s="159" t="s">
        <v>62</v>
      </c>
      <c r="U1599" s="159" t="s">
        <v>111</v>
      </c>
      <c r="V1599" s="154">
        <v>46149</v>
      </c>
      <c r="W1599" s="154" t="s">
        <v>126</v>
      </c>
      <c r="X1599" s="154" t="s">
        <v>126</v>
      </c>
      <c r="Y1599" s="160"/>
      <c r="Z1599" s="160" t="s">
        <v>65</v>
      </c>
      <c r="AA1599" s="153">
        <v>86</v>
      </c>
      <c r="AB1599" s="153">
        <v>1.6</v>
      </c>
      <c r="AC1599" s="182">
        <f t="shared" si="50"/>
        <v>33.593749999999993</v>
      </c>
      <c r="AD1599" s="153" t="str">
        <f t="shared" si="51"/>
        <v>OBESIDADE I</v>
      </c>
      <c r="AE1599" s="233" t="s">
        <v>66</v>
      </c>
      <c r="AF1599" s="153"/>
      <c r="AG1599" s="159"/>
      <c r="AH1599" s="153"/>
      <c r="AI1599" s="161"/>
      <c r="AJ1599" s="153"/>
      <c r="AK1599" s="153"/>
      <c r="AL1599" s="207" t="s">
        <v>131</v>
      </c>
      <c r="AM1599" s="207"/>
      <c r="AN1599" s="207"/>
      <c r="AO1599" s="207" t="str">
        <f ca="1">IF(R1599="","",IF(R1599&gt;TODAY(),"0 meses",DATEDIF(R1599,TODAY(),"m") &amp; " meses"))</f>
        <v>1 meses</v>
      </c>
      <c r="AP1599" s="147" t="s">
        <v>67</v>
      </c>
      <c r="AQ1599" s="147" t="s">
        <v>67</v>
      </c>
      <c r="AR1599" s="147"/>
      <c r="AS1599" s="209" t="s">
        <v>68</v>
      </c>
      <c r="AT1599" s="223" t="str">
        <f>MONTH(B1599)&amp;"/"&amp;YEAR(B1599)</f>
        <v>3/2026</v>
      </c>
      <c r="AU1599" s="223">
        <f>WEEKNUM(B1599)-WEEKNUM(EOMONTH(B1599,-1)+1)+1</f>
        <v>5</v>
      </c>
      <c r="AV1599" s="209" t="str">
        <f>MONTH(R1599)&amp;"/"&amp;YEAR(R1599)</f>
        <v>5/2026</v>
      </c>
      <c r="AW1599" s="209">
        <f>WEEKNUM(R1599)-WEEKNUM(EOMONTH(R1599,-1)+1)+1</f>
        <v>2</v>
      </c>
      <c r="AX1599" s="209">
        <f>IF(BB1599="S",IF(Q1599="1. Aceitou o programa",R1599-B1599,0),0)</f>
        <v>37</v>
      </c>
      <c r="AY1599" s="209">
        <f>IF(BB1599="S",IF(AND(S1599&lt;&gt;"",R1599&lt;&gt;""),S1599-R1599,0),0)</f>
        <v>0</v>
      </c>
      <c r="AZ1599" s="209">
        <f>IF(BB1599="S",IF(Q1599="1. Aceitou o programa",IF(OR(X1599="Não se Aplica",X1599=""),IF(OR(W1599="Não se Aplica",W1599=""),0,W1599-V1599),AVERAGE(X1599-W1599,W1599-V1599)),0),0)</f>
        <v>0</v>
      </c>
      <c r="BA1599" s="209">
        <f>IF(BB1599="S",IF(AND(Q1599="1. Aceitou o programa",AH1599="Realizada"),IFERROR(IF(AG1599="",0,AG1599-R1599),0),0),0)</f>
        <v>0</v>
      </c>
      <c r="BB1599" s="209" t="str">
        <f>_xlfn.XLOOKUP(U1599,'Lista Suspensa'!$AA$20:$AA$23,'Lista Suspensa'!$AB$20:$AB$23,"N/A")</f>
        <v>S</v>
      </c>
    </row>
    <row r="1600" spans="1:54" ht="12" customHeight="1">
      <c r="A1600" s="151" t="s">
        <v>54</v>
      </c>
      <c r="B1600" s="152">
        <v>46112</v>
      </c>
      <c r="C1600" s="153" t="s">
        <v>55</v>
      </c>
      <c r="D1600" s="153" t="s">
        <v>56</v>
      </c>
      <c r="E1600" s="244">
        <v>80993927</v>
      </c>
      <c r="F1600" s="144" t="s">
        <v>3382</v>
      </c>
      <c r="G1600" s="230"/>
      <c r="H1600" s="154">
        <v>34709</v>
      </c>
      <c r="I1600" s="153">
        <v>31</v>
      </c>
      <c r="J1600" s="148" t="s">
        <v>70</v>
      </c>
      <c r="K1600" s="153"/>
      <c r="L1600" s="153"/>
      <c r="M1600" s="153"/>
      <c r="N1600" s="153"/>
      <c r="O1600" s="155">
        <v>21998447065</v>
      </c>
      <c r="P1600" s="156" t="s">
        <v>60</v>
      </c>
      <c r="Q1600" s="157" t="s">
        <v>110</v>
      </c>
      <c r="R1600" s="158">
        <v>46149</v>
      </c>
      <c r="S1600" s="159"/>
      <c r="T1600" s="159" t="s">
        <v>62</v>
      </c>
      <c r="U1600" s="159" t="s">
        <v>111</v>
      </c>
      <c r="V1600" s="154">
        <v>46149</v>
      </c>
      <c r="W1600" s="154" t="s">
        <v>126</v>
      </c>
      <c r="X1600" s="154" t="s">
        <v>126</v>
      </c>
      <c r="Y1600" s="160"/>
      <c r="Z1600" s="160" t="s">
        <v>128</v>
      </c>
      <c r="AA1600" s="153">
        <v>130</v>
      </c>
      <c r="AB1600" s="153">
        <v>1.7</v>
      </c>
      <c r="AC1600" s="182">
        <f t="shared" si="50"/>
        <v>44.982698961937722</v>
      </c>
      <c r="AD1600" s="153" t="str">
        <f t="shared" si="51"/>
        <v>OBESIDADE III</v>
      </c>
      <c r="AE1600" s="233" t="s">
        <v>1092</v>
      </c>
      <c r="AF1600" s="153" t="s">
        <v>130</v>
      </c>
      <c r="AG1600" s="159"/>
      <c r="AH1600" s="153"/>
      <c r="AI1600" s="161"/>
      <c r="AJ1600" s="153"/>
      <c r="AK1600" s="153"/>
      <c r="AL1600" s="207" t="s">
        <v>131</v>
      </c>
      <c r="AM1600" s="207"/>
      <c r="AN1600" s="207"/>
      <c r="AO1600" s="207" t="str">
        <f ca="1">IF(R1600="","",IF(R1600&gt;TODAY(),"0 meses",DATEDIF(R1600,TODAY(),"m") &amp; " meses"))</f>
        <v>1 meses</v>
      </c>
      <c r="AP1600" s="147" t="s">
        <v>67</v>
      </c>
      <c r="AQ1600" s="147" t="s">
        <v>67</v>
      </c>
      <c r="AR1600" s="147"/>
      <c r="AS1600" s="209" t="s">
        <v>68</v>
      </c>
      <c r="AT1600" s="223" t="str">
        <f>MONTH(B1600)&amp;"/"&amp;YEAR(B1600)</f>
        <v>3/2026</v>
      </c>
      <c r="AU1600" s="223">
        <f>WEEKNUM(B1600)-WEEKNUM(EOMONTH(B1600,-1)+1)+1</f>
        <v>5</v>
      </c>
      <c r="AV1600" s="209" t="str">
        <f>MONTH(R1600)&amp;"/"&amp;YEAR(R1600)</f>
        <v>5/2026</v>
      </c>
      <c r="AW1600" s="209">
        <f>WEEKNUM(R1600)-WEEKNUM(EOMONTH(R1600,-1)+1)+1</f>
        <v>2</v>
      </c>
      <c r="AX1600" s="209">
        <f>IF(BB1600="S",IF(Q1600="1. Aceitou o programa",R1600-B1600,0),0)</f>
        <v>37</v>
      </c>
      <c r="AY1600" s="209">
        <f>IF(BB1600="S",IF(AND(S1600&lt;&gt;"",R1600&lt;&gt;""),S1600-R1600,0),0)</f>
        <v>0</v>
      </c>
      <c r="AZ1600" s="209">
        <f>IF(BB1600="S",IF(Q1600="1. Aceitou o programa",IF(OR(X1600="Não se Aplica",X1600=""),IF(OR(W1600="Não se Aplica",W1600=""),0,W1600-V1600),AVERAGE(X1600-W1600,W1600-V1600)),0),0)</f>
        <v>0</v>
      </c>
      <c r="BA1600" s="209">
        <f>IF(BB1600="S",IF(AND(Q1600="1. Aceitou o programa",AH1600="Realizada"),IFERROR(IF(AG1600="",0,AG1600-R1600),0),0),0)</f>
        <v>0</v>
      </c>
      <c r="BB1600" s="209" t="str">
        <f>_xlfn.XLOOKUP(U1600,'Lista Suspensa'!$AA$20:$AA$23,'Lista Suspensa'!$AB$20:$AB$23,"N/A")</f>
        <v>S</v>
      </c>
    </row>
    <row r="1601" spans="1:54" ht="12" customHeight="1">
      <c r="A1601" s="151" t="s">
        <v>54</v>
      </c>
      <c r="B1601" s="152">
        <v>46112</v>
      </c>
      <c r="C1601" s="153" t="s">
        <v>55</v>
      </c>
      <c r="D1601" s="153" t="s">
        <v>56</v>
      </c>
      <c r="E1601" s="244">
        <v>85473088</v>
      </c>
      <c r="F1601" s="144" t="s">
        <v>3383</v>
      </c>
      <c r="G1601" s="230"/>
      <c r="H1601" s="154">
        <v>34846</v>
      </c>
      <c r="I1601" s="153">
        <v>30</v>
      </c>
      <c r="J1601" s="148" t="s">
        <v>70</v>
      </c>
      <c r="K1601" s="153"/>
      <c r="L1601" s="153"/>
      <c r="M1601" s="153"/>
      <c r="N1601" s="153"/>
      <c r="O1601" s="155">
        <v>21968386451</v>
      </c>
      <c r="P1601" s="156" t="s">
        <v>60</v>
      </c>
      <c r="Q1601" s="157" t="s">
        <v>110</v>
      </c>
      <c r="R1601" s="158">
        <v>46149</v>
      </c>
      <c r="S1601" s="159"/>
      <c r="T1601" s="159" t="s">
        <v>62</v>
      </c>
      <c r="U1601" s="159" t="s">
        <v>111</v>
      </c>
      <c r="V1601" s="154">
        <v>46149</v>
      </c>
      <c r="W1601" s="154" t="s">
        <v>126</v>
      </c>
      <c r="X1601" s="154" t="s">
        <v>126</v>
      </c>
      <c r="Y1601" s="160"/>
      <c r="Z1601" s="160" t="s">
        <v>128</v>
      </c>
      <c r="AA1601" s="153">
        <v>108</v>
      </c>
      <c r="AB1601" s="153">
        <v>1.69</v>
      </c>
      <c r="AC1601" s="182">
        <f t="shared" si="50"/>
        <v>37.813802037743784</v>
      </c>
      <c r="AD1601" s="153" t="str">
        <f t="shared" si="51"/>
        <v>OBESIDADE II</v>
      </c>
      <c r="AE1601" s="233" t="s">
        <v>129</v>
      </c>
      <c r="AF1601" s="153" t="s">
        <v>130</v>
      </c>
      <c r="AG1601" s="159"/>
      <c r="AH1601" s="153"/>
      <c r="AI1601" s="161"/>
      <c r="AJ1601" s="153"/>
      <c r="AK1601" s="153"/>
      <c r="AL1601" s="207" t="s">
        <v>131</v>
      </c>
      <c r="AM1601" s="207"/>
      <c r="AN1601" s="207"/>
      <c r="AO1601" s="207" t="str">
        <f ca="1">IF(R1601="","",IF(R1601&gt;TODAY(),"0 meses",DATEDIF(R1601,TODAY(),"m") &amp; " meses"))</f>
        <v>1 meses</v>
      </c>
      <c r="AP1601" s="147" t="s">
        <v>67</v>
      </c>
      <c r="AQ1601" s="147" t="s">
        <v>67</v>
      </c>
      <c r="AR1601" s="147"/>
      <c r="AS1601" s="209" t="s">
        <v>68</v>
      </c>
      <c r="AT1601" s="223" t="str">
        <f>MONTH(B1601)&amp;"/"&amp;YEAR(B1601)</f>
        <v>3/2026</v>
      </c>
      <c r="AU1601" s="223">
        <f>WEEKNUM(B1601)-WEEKNUM(EOMONTH(B1601,-1)+1)+1</f>
        <v>5</v>
      </c>
      <c r="AV1601" s="209" t="str">
        <f>MONTH(R1601)&amp;"/"&amp;YEAR(R1601)</f>
        <v>5/2026</v>
      </c>
      <c r="AW1601" s="209">
        <f>WEEKNUM(R1601)-WEEKNUM(EOMONTH(R1601,-1)+1)+1</f>
        <v>2</v>
      </c>
      <c r="AX1601" s="209">
        <f>IF(BB1601="S",IF(Q1601="1. Aceitou o programa",R1601-B1601,0),0)</f>
        <v>37</v>
      </c>
      <c r="AY1601" s="209">
        <f>IF(BB1601="S",IF(AND(S1601&lt;&gt;"",R1601&lt;&gt;""),S1601-R1601,0),0)</f>
        <v>0</v>
      </c>
      <c r="AZ1601" s="209">
        <f>IF(BB1601="S",IF(Q1601="1. Aceitou o programa",IF(OR(X1601="Não se Aplica",X1601=""),IF(OR(W1601="Não se Aplica",W1601=""),0,W1601-V1601),AVERAGE(X1601-W1601,W1601-V1601)),0),0)</f>
        <v>0</v>
      </c>
      <c r="BA1601" s="209">
        <f>IF(BB1601="S",IF(AND(Q1601="1. Aceitou o programa",AH1601="Realizada"),IFERROR(IF(AG1601="",0,AG1601-R1601),0),0),0)</f>
        <v>0</v>
      </c>
      <c r="BB1601" s="209" t="str">
        <f>_xlfn.XLOOKUP(U1601,'Lista Suspensa'!$AA$20:$AA$23,'Lista Suspensa'!$AB$20:$AB$23,"N/A")</f>
        <v>S</v>
      </c>
    </row>
    <row r="1602" spans="1:54" ht="12" customHeight="1">
      <c r="A1602" s="151" t="s">
        <v>54</v>
      </c>
      <c r="B1602" s="152">
        <v>46112</v>
      </c>
      <c r="C1602" s="153" t="s">
        <v>55</v>
      </c>
      <c r="D1602" s="153" t="s">
        <v>56</v>
      </c>
      <c r="E1602" s="244">
        <v>94043539</v>
      </c>
      <c r="F1602" s="144" t="s">
        <v>3384</v>
      </c>
      <c r="G1602" s="230"/>
      <c r="H1602" s="154">
        <v>34909</v>
      </c>
      <c r="I1602" s="153">
        <v>30</v>
      </c>
      <c r="J1602" s="148" t="s">
        <v>70</v>
      </c>
      <c r="K1602" s="153"/>
      <c r="L1602" s="153"/>
      <c r="M1602" s="153"/>
      <c r="N1602" s="153"/>
      <c r="O1602" s="155">
        <v>21981822280</v>
      </c>
      <c r="P1602" s="156" t="s">
        <v>60</v>
      </c>
      <c r="Q1602" s="157" t="s">
        <v>110</v>
      </c>
      <c r="R1602" s="158">
        <v>46149</v>
      </c>
      <c r="S1602" s="159"/>
      <c r="T1602" s="159" t="s">
        <v>62</v>
      </c>
      <c r="U1602" s="159" t="s">
        <v>111</v>
      </c>
      <c r="V1602" s="154">
        <v>46149</v>
      </c>
      <c r="W1602" s="154" t="s">
        <v>126</v>
      </c>
      <c r="X1602" s="154" t="s">
        <v>126</v>
      </c>
      <c r="Y1602" s="160"/>
      <c r="Z1602" s="160" t="s">
        <v>128</v>
      </c>
      <c r="AA1602" s="153">
        <v>139</v>
      </c>
      <c r="AB1602" s="153">
        <v>1.7</v>
      </c>
      <c r="AC1602" s="182">
        <f t="shared" ref="AC1602:AC1665" si="52">SUM(AA1602/(AB1602^2))</f>
        <v>48.096885813148795</v>
      </c>
      <c r="AD1602" s="153" t="str">
        <f t="shared" ref="AD1602:AD1665" si="53">IF(AC1602&lt;18.5,"ABAIXO DO PESO",
(IF(AC1602&lt;=24.9,"PESO NORMAL",
(IF(AC1602&lt;=29.9,"SOBREPESO",
(IF(AC1602&lt;=34.9,"OBESIDADE I",
(IF(AC1602&lt;=39.9,"OBESIDADE II",
(IF(AC1602&lt;=999,"OBESIDADE III","VAZIO")))))))))))</f>
        <v>OBESIDADE III</v>
      </c>
      <c r="AE1602" s="233" t="s">
        <v>1092</v>
      </c>
      <c r="AF1602" s="153" t="s">
        <v>130</v>
      </c>
      <c r="AG1602" s="159"/>
      <c r="AH1602" s="153"/>
      <c r="AI1602" s="161"/>
      <c r="AJ1602" s="153"/>
      <c r="AK1602" s="153"/>
      <c r="AL1602" s="207" t="s">
        <v>131</v>
      </c>
      <c r="AM1602" s="207"/>
      <c r="AN1602" s="207"/>
      <c r="AO1602" s="207" t="str">
        <f ca="1">IF(R1602="","",IF(R1602&gt;TODAY(),"0 meses",DATEDIF(R1602,TODAY(),"m") &amp; " meses"))</f>
        <v>1 meses</v>
      </c>
      <c r="AP1602" s="147" t="s">
        <v>67</v>
      </c>
      <c r="AQ1602" s="147" t="s">
        <v>67</v>
      </c>
      <c r="AR1602" s="147"/>
      <c r="AS1602" s="209" t="s">
        <v>68</v>
      </c>
      <c r="AT1602" s="223" t="str">
        <f>MONTH(B1602)&amp;"/"&amp;YEAR(B1602)</f>
        <v>3/2026</v>
      </c>
      <c r="AU1602" s="223">
        <f>WEEKNUM(B1602)-WEEKNUM(EOMONTH(B1602,-1)+1)+1</f>
        <v>5</v>
      </c>
      <c r="AV1602" s="209" t="str">
        <f>MONTH(R1602)&amp;"/"&amp;YEAR(R1602)</f>
        <v>5/2026</v>
      </c>
      <c r="AW1602" s="209">
        <f>WEEKNUM(R1602)-WEEKNUM(EOMONTH(R1602,-1)+1)+1</f>
        <v>2</v>
      </c>
      <c r="AX1602" s="209">
        <f>IF(BB1602="S",IF(Q1602="1. Aceitou o programa",R1602-B1602,0),0)</f>
        <v>37</v>
      </c>
      <c r="AY1602" s="209">
        <f>IF(BB1602="S",IF(AND(S1602&lt;&gt;"",R1602&lt;&gt;""),S1602-R1602,0),0)</f>
        <v>0</v>
      </c>
      <c r="AZ1602" s="209">
        <f>IF(BB1602="S",IF(Q1602="1. Aceitou o programa",IF(OR(X1602="Não se Aplica",X1602=""),IF(OR(W1602="Não se Aplica",W1602=""),0,W1602-V1602),AVERAGE(X1602-W1602,W1602-V1602)),0),0)</f>
        <v>0</v>
      </c>
      <c r="BA1602" s="209">
        <f>IF(BB1602="S",IF(AND(Q1602="1. Aceitou o programa",AH1602="Realizada"),IFERROR(IF(AG1602="",0,AG1602-R1602),0),0),0)</f>
        <v>0</v>
      </c>
      <c r="BB1602" s="209" t="str">
        <f>_xlfn.XLOOKUP(U1602,'Lista Suspensa'!$AA$20:$AA$23,'Lista Suspensa'!$AB$20:$AB$23,"N/A")</f>
        <v>S</v>
      </c>
    </row>
    <row r="1603" spans="1:54" ht="12" customHeight="1">
      <c r="A1603" s="151" t="s">
        <v>54</v>
      </c>
      <c r="B1603" s="152">
        <v>46112</v>
      </c>
      <c r="C1603" s="153" t="s">
        <v>55</v>
      </c>
      <c r="D1603" s="153" t="s">
        <v>56</v>
      </c>
      <c r="E1603" s="244">
        <v>94784660</v>
      </c>
      <c r="F1603" s="144" t="s">
        <v>3385</v>
      </c>
      <c r="G1603" s="230"/>
      <c r="H1603" s="154">
        <v>35630</v>
      </c>
      <c r="I1603" s="153">
        <v>28</v>
      </c>
      <c r="J1603" s="148" t="s">
        <v>58</v>
      </c>
      <c r="K1603" s="153"/>
      <c r="L1603" s="153"/>
      <c r="M1603" s="153"/>
      <c r="N1603" s="153"/>
      <c r="O1603" s="155">
        <v>21970320658</v>
      </c>
      <c r="P1603" s="156" t="s">
        <v>60</v>
      </c>
      <c r="Q1603" s="157" t="s">
        <v>110</v>
      </c>
      <c r="R1603" s="158">
        <v>46149</v>
      </c>
      <c r="S1603" s="159"/>
      <c r="T1603" s="159" t="s">
        <v>62</v>
      </c>
      <c r="U1603" s="159" t="s">
        <v>111</v>
      </c>
      <c r="V1603" s="154">
        <v>46149</v>
      </c>
      <c r="W1603" s="154" t="s">
        <v>126</v>
      </c>
      <c r="X1603" s="154" t="s">
        <v>126</v>
      </c>
      <c r="Y1603" s="160"/>
      <c r="Z1603" s="160" t="s">
        <v>128</v>
      </c>
      <c r="AA1603" s="153">
        <v>80</v>
      </c>
      <c r="AB1603" s="153">
        <v>1.74</v>
      </c>
      <c r="AC1603" s="182">
        <f t="shared" si="52"/>
        <v>26.423569824283259</v>
      </c>
      <c r="AD1603" s="153" t="str">
        <f t="shared" si="53"/>
        <v>SOBREPESO</v>
      </c>
      <c r="AE1603" s="233" t="s">
        <v>129</v>
      </c>
      <c r="AF1603" s="153" t="s">
        <v>130</v>
      </c>
      <c r="AG1603" s="159"/>
      <c r="AH1603" s="153"/>
      <c r="AI1603" s="161"/>
      <c r="AJ1603" s="153"/>
      <c r="AK1603" s="153"/>
      <c r="AL1603" s="207" t="s">
        <v>136</v>
      </c>
      <c r="AM1603" s="207"/>
      <c r="AN1603" s="207"/>
      <c r="AO1603" s="207" t="str">
        <f ca="1">IF(R1603="","",IF(R1603&gt;TODAY(),"0 meses",DATEDIF(R1603,TODAY(),"m") &amp; " meses"))</f>
        <v>1 meses</v>
      </c>
      <c r="AP1603" s="147" t="s">
        <v>67</v>
      </c>
      <c r="AQ1603" s="147" t="s">
        <v>67</v>
      </c>
      <c r="AR1603" s="147"/>
      <c r="AS1603" s="209" t="s">
        <v>68</v>
      </c>
      <c r="AT1603" s="223" t="str">
        <f>MONTH(B1603)&amp;"/"&amp;YEAR(B1603)</f>
        <v>3/2026</v>
      </c>
      <c r="AU1603" s="223">
        <f>WEEKNUM(B1603)-WEEKNUM(EOMONTH(B1603,-1)+1)+1</f>
        <v>5</v>
      </c>
      <c r="AV1603" s="209" t="str">
        <f>MONTH(R1603)&amp;"/"&amp;YEAR(R1603)</f>
        <v>5/2026</v>
      </c>
      <c r="AW1603" s="209">
        <f>WEEKNUM(R1603)-WEEKNUM(EOMONTH(R1603,-1)+1)+1</f>
        <v>2</v>
      </c>
      <c r="AX1603" s="209">
        <f>IF(BB1603="S",IF(Q1603="1. Aceitou o programa",R1603-B1603,0),0)</f>
        <v>37</v>
      </c>
      <c r="AY1603" s="209">
        <f>IF(BB1603="S",IF(AND(S1603&lt;&gt;"",R1603&lt;&gt;""),S1603-R1603,0),0)</f>
        <v>0</v>
      </c>
      <c r="AZ1603" s="209">
        <f>IF(BB1603="S",IF(Q1603="1. Aceitou o programa",IF(OR(X1603="Não se Aplica",X1603=""),IF(OR(W1603="Não se Aplica",W1603=""),0,W1603-V1603),AVERAGE(X1603-W1603,W1603-V1603)),0),0)</f>
        <v>0</v>
      </c>
      <c r="BA1603" s="209">
        <f>IF(BB1603="S",IF(AND(Q1603="1. Aceitou o programa",AH1603="Realizada"),IFERROR(IF(AG1603="",0,AG1603-R1603),0),0),0)</f>
        <v>0</v>
      </c>
      <c r="BB1603" s="209" t="str">
        <f>_xlfn.XLOOKUP(U1603,'Lista Suspensa'!$AA$20:$AA$23,'Lista Suspensa'!$AB$20:$AB$23,"N/A")</f>
        <v>S</v>
      </c>
    </row>
    <row r="1604" spans="1:54" ht="12" customHeight="1">
      <c r="A1604" s="151" t="s">
        <v>54</v>
      </c>
      <c r="B1604" s="152">
        <v>46112</v>
      </c>
      <c r="C1604" s="153" t="s">
        <v>55</v>
      </c>
      <c r="D1604" s="153" t="s">
        <v>56</v>
      </c>
      <c r="E1604" s="244">
        <v>93135145</v>
      </c>
      <c r="F1604" s="144" t="s">
        <v>3386</v>
      </c>
      <c r="G1604" s="230"/>
      <c r="H1604" s="154">
        <v>35680</v>
      </c>
      <c r="I1604" s="153">
        <v>28</v>
      </c>
      <c r="J1604" s="148" t="s">
        <v>70</v>
      </c>
      <c r="K1604" s="153"/>
      <c r="L1604" s="153"/>
      <c r="M1604" s="153"/>
      <c r="N1604" s="153"/>
      <c r="O1604" s="155">
        <v>21994776106</v>
      </c>
      <c r="P1604" s="156" t="s">
        <v>60</v>
      </c>
      <c r="Q1604" s="157" t="s">
        <v>110</v>
      </c>
      <c r="R1604" s="158">
        <v>46149</v>
      </c>
      <c r="S1604" s="159"/>
      <c r="T1604" s="159" t="s">
        <v>62</v>
      </c>
      <c r="U1604" s="159" t="s">
        <v>111</v>
      </c>
      <c r="V1604" s="154">
        <v>46149</v>
      </c>
      <c r="W1604" s="154" t="s">
        <v>126</v>
      </c>
      <c r="X1604" s="154" t="s">
        <v>126</v>
      </c>
      <c r="Y1604" s="160"/>
      <c r="Z1604" s="160" t="s">
        <v>128</v>
      </c>
      <c r="AA1604" s="153">
        <v>75</v>
      </c>
      <c r="AB1604" s="153">
        <v>1.65</v>
      </c>
      <c r="AC1604" s="182">
        <f t="shared" si="52"/>
        <v>27.548209366391188</v>
      </c>
      <c r="AD1604" s="153" t="str">
        <f t="shared" si="53"/>
        <v>SOBREPESO</v>
      </c>
      <c r="AE1604" s="233" t="s">
        <v>947</v>
      </c>
      <c r="AF1604" s="153" t="s">
        <v>130</v>
      </c>
      <c r="AG1604" s="159"/>
      <c r="AH1604" s="153"/>
      <c r="AI1604" s="161"/>
      <c r="AJ1604" s="153"/>
      <c r="AK1604" s="153"/>
      <c r="AL1604" s="207" t="s">
        <v>136</v>
      </c>
      <c r="AM1604" s="207"/>
      <c r="AN1604" s="207"/>
      <c r="AO1604" s="207" t="str">
        <f ca="1">IF(R1604="","",IF(R1604&gt;TODAY(),"0 meses",DATEDIF(R1604,TODAY(),"m") &amp; " meses"))</f>
        <v>1 meses</v>
      </c>
      <c r="AP1604" s="147" t="s">
        <v>67</v>
      </c>
      <c r="AQ1604" s="147" t="s">
        <v>67</v>
      </c>
      <c r="AR1604" s="147"/>
      <c r="AS1604" s="209" t="s">
        <v>68</v>
      </c>
      <c r="AT1604" s="223" t="str">
        <f>MONTH(B1604)&amp;"/"&amp;YEAR(B1604)</f>
        <v>3/2026</v>
      </c>
      <c r="AU1604" s="223">
        <f>WEEKNUM(B1604)-WEEKNUM(EOMONTH(B1604,-1)+1)+1</f>
        <v>5</v>
      </c>
      <c r="AV1604" s="209" t="str">
        <f>MONTH(R1604)&amp;"/"&amp;YEAR(R1604)</f>
        <v>5/2026</v>
      </c>
      <c r="AW1604" s="209">
        <f>WEEKNUM(R1604)-WEEKNUM(EOMONTH(R1604,-1)+1)+1</f>
        <v>2</v>
      </c>
      <c r="AX1604" s="209">
        <f>IF(BB1604="S",IF(Q1604="1. Aceitou o programa",R1604-B1604,0),0)</f>
        <v>37</v>
      </c>
      <c r="AY1604" s="209">
        <f>IF(BB1604="S",IF(AND(S1604&lt;&gt;"",R1604&lt;&gt;""),S1604-R1604,0),0)</f>
        <v>0</v>
      </c>
      <c r="AZ1604" s="209">
        <f>IF(BB1604="S",IF(Q1604="1. Aceitou o programa",IF(OR(X1604="Não se Aplica",X1604=""),IF(OR(W1604="Não se Aplica",W1604=""),0,W1604-V1604),AVERAGE(X1604-W1604,W1604-V1604)),0),0)</f>
        <v>0</v>
      </c>
      <c r="BA1604" s="209">
        <f>IF(BB1604="S",IF(AND(Q1604="1. Aceitou o programa",AH1604="Realizada"),IFERROR(IF(AG1604="",0,AG1604-R1604),0),0),0)</f>
        <v>0</v>
      </c>
      <c r="BB1604" s="209" t="str">
        <f>_xlfn.XLOOKUP(U1604,'Lista Suspensa'!$AA$20:$AA$23,'Lista Suspensa'!$AB$20:$AB$23,"N/A")</f>
        <v>S</v>
      </c>
    </row>
    <row r="1605" spans="1:54" ht="12" customHeight="1">
      <c r="A1605" s="151" t="s">
        <v>54</v>
      </c>
      <c r="B1605" s="152">
        <v>46112</v>
      </c>
      <c r="C1605" s="153" t="s">
        <v>55</v>
      </c>
      <c r="D1605" s="153" t="s">
        <v>56</v>
      </c>
      <c r="E1605" s="244">
        <v>93818903</v>
      </c>
      <c r="F1605" s="144" t="s">
        <v>3387</v>
      </c>
      <c r="G1605" s="230"/>
      <c r="H1605" s="154">
        <v>35701</v>
      </c>
      <c r="I1605" s="153">
        <v>28</v>
      </c>
      <c r="J1605" s="148" t="s">
        <v>58</v>
      </c>
      <c r="K1605" s="153"/>
      <c r="L1605" s="153"/>
      <c r="M1605" s="153"/>
      <c r="N1605" s="153"/>
      <c r="O1605" s="155">
        <v>21994837451</v>
      </c>
      <c r="P1605" s="156" t="s">
        <v>60</v>
      </c>
      <c r="Q1605" s="157" t="s">
        <v>110</v>
      </c>
      <c r="R1605" s="158">
        <v>46149</v>
      </c>
      <c r="S1605" s="159"/>
      <c r="T1605" s="159" t="s">
        <v>62</v>
      </c>
      <c r="U1605" s="159" t="s">
        <v>111</v>
      </c>
      <c r="V1605" s="154">
        <v>46149</v>
      </c>
      <c r="W1605" s="154" t="s">
        <v>126</v>
      </c>
      <c r="X1605" s="154" t="s">
        <v>126</v>
      </c>
      <c r="Y1605" s="160"/>
      <c r="Z1605" s="160" t="s">
        <v>128</v>
      </c>
      <c r="AA1605" s="153">
        <v>117</v>
      </c>
      <c r="AB1605" s="153">
        <v>1.7</v>
      </c>
      <c r="AC1605" s="182">
        <f t="shared" si="52"/>
        <v>40.484429065743946</v>
      </c>
      <c r="AD1605" s="153" t="str">
        <f t="shared" si="53"/>
        <v>OBESIDADE III</v>
      </c>
      <c r="AE1605" s="233" t="s">
        <v>947</v>
      </c>
      <c r="AF1605" s="153" t="s">
        <v>130</v>
      </c>
      <c r="AG1605" s="159"/>
      <c r="AH1605" s="153"/>
      <c r="AI1605" s="161"/>
      <c r="AJ1605" s="153"/>
      <c r="AK1605" s="153"/>
      <c r="AL1605" s="207" t="s">
        <v>131</v>
      </c>
      <c r="AM1605" s="207"/>
      <c r="AN1605" s="207"/>
      <c r="AO1605" s="207" t="str">
        <f ca="1">IF(R1605="","",IF(R1605&gt;TODAY(),"0 meses",DATEDIF(R1605,TODAY(),"m") &amp; " meses"))</f>
        <v>1 meses</v>
      </c>
      <c r="AP1605" s="147" t="s">
        <v>67</v>
      </c>
      <c r="AQ1605" s="147" t="s">
        <v>67</v>
      </c>
      <c r="AR1605" s="147"/>
      <c r="AS1605" s="209" t="s">
        <v>68</v>
      </c>
      <c r="AT1605" s="223" t="str">
        <f>MONTH(B1605)&amp;"/"&amp;YEAR(B1605)</f>
        <v>3/2026</v>
      </c>
      <c r="AU1605" s="223">
        <f>WEEKNUM(B1605)-WEEKNUM(EOMONTH(B1605,-1)+1)+1</f>
        <v>5</v>
      </c>
      <c r="AV1605" s="209" t="str">
        <f>MONTH(R1605)&amp;"/"&amp;YEAR(R1605)</f>
        <v>5/2026</v>
      </c>
      <c r="AW1605" s="209">
        <f>WEEKNUM(R1605)-WEEKNUM(EOMONTH(R1605,-1)+1)+1</f>
        <v>2</v>
      </c>
      <c r="AX1605" s="209">
        <f>IF(BB1605="S",IF(Q1605="1. Aceitou o programa",R1605-B1605,0),0)</f>
        <v>37</v>
      </c>
      <c r="AY1605" s="209">
        <f>IF(BB1605="S",IF(AND(S1605&lt;&gt;"",R1605&lt;&gt;""),S1605-R1605,0),0)</f>
        <v>0</v>
      </c>
      <c r="AZ1605" s="209">
        <f>IF(BB1605="S",IF(Q1605="1. Aceitou o programa",IF(OR(X1605="Não se Aplica",X1605=""),IF(OR(W1605="Não se Aplica",W1605=""),0,W1605-V1605),AVERAGE(X1605-W1605,W1605-V1605)),0),0)</f>
        <v>0</v>
      </c>
      <c r="BA1605" s="209">
        <f>IF(BB1605="S",IF(AND(Q1605="1. Aceitou o programa",AH1605="Realizada"),IFERROR(IF(AG1605="",0,AG1605-R1605),0),0),0)</f>
        <v>0</v>
      </c>
      <c r="BB1605" s="209" t="str">
        <f>_xlfn.XLOOKUP(U1605,'Lista Suspensa'!$AA$20:$AA$23,'Lista Suspensa'!$AB$20:$AB$23,"N/A")</f>
        <v>S</v>
      </c>
    </row>
    <row r="1606" spans="1:54" ht="12" customHeight="1">
      <c r="A1606" s="151" t="s">
        <v>54</v>
      </c>
      <c r="B1606" s="152">
        <v>46112</v>
      </c>
      <c r="C1606" s="153" t="s">
        <v>55</v>
      </c>
      <c r="D1606" s="153" t="s">
        <v>56</v>
      </c>
      <c r="E1606" s="244">
        <v>86264000</v>
      </c>
      <c r="F1606" s="144" t="s">
        <v>3388</v>
      </c>
      <c r="G1606" s="230"/>
      <c r="H1606" s="154">
        <v>35946</v>
      </c>
      <c r="I1606" s="153">
        <v>27</v>
      </c>
      <c r="J1606" s="148" t="s">
        <v>70</v>
      </c>
      <c r="K1606" s="153"/>
      <c r="L1606" s="153"/>
      <c r="M1606" s="153"/>
      <c r="N1606" s="153"/>
      <c r="O1606" s="155">
        <v>11966236661</v>
      </c>
      <c r="P1606" s="156" t="s">
        <v>60</v>
      </c>
      <c r="Q1606" s="157" t="s">
        <v>110</v>
      </c>
      <c r="R1606" s="158">
        <v>46149</v>
      </c>
      <c r="S1606" s="159"/>
      <c r="T1606" s="159" t="s">
        <v>62</v>
      </c>
      <c r="U1606" s="159" t="s">
        <v>111</v>
      </c>
      <c r="V1606" s="154">
        <v>46149</v>
      </c>
      <c r="W1606" s="154" t="s">
        <v>126</v>
      </c>
      <c r="X1606" s="154" t="s">
        <v>126</v>
      </c>
      <c r="Y1606" s="160"/>
      <c r="Z1606" s="160" t="s">
        <v>128</v>
      </c>
      <c r="AA1606" s="153">
        <v>168</v>
      </c>
      <c r="AB1606" s="153">
        <v>1.68</v>
      </c>
      <c r="AC1606" s="182">
        <f t="shared" si="52"/>
        <v>59.523809523809533</v>
      </c>
      <c r="AD1606" s="153" t="str">
        <f t="shared" si="53"/>
        <v>OBESIDADE III</v>
      </c>
      <c r="AE1606" s="233" t="s">
        <v>2027</v>
      </c>
      <c r="AF1606" s="153" t="s">
        <v>130</v>
      </c>
      <c r="AG1606" s="159"/>
      <c r="AH1606" s="153"/>
      <c r="AI1606" s="161"/>
      <c r="AJ1606" s="153"/>
      <c r="AK1606" s="153"/>
      <c r="AL1606" s="207" t="s">
        <v>143</v>
      </c>
      <c r="AM1606" s="207"/>
      <c r="AN1606" s="207"/>
      <c r="AO1606" s="207" t="str">
        <f ca="1">IF(R1606="","",IF(R1606&gt;TODAY(),"0 meses",DATEDIF(R1606,TODAY(),"m") &amp; " meses"))</f>
        <v>1 meses</v>
      </c>
      <c r="AP1606" s="147" t="s">
        <v>67</v>
      </c>
      <c r="AQ1606" s="147" t="s">
        <v>67</v>
      </c>
      <c r="AR1606" s="147"/>
      <c r="AS1606" s="209" t="s">
        <v>68</v>
      </c>
      <c r="AT1606" s="223" t="str">
        <f>MONTH(B1606)&amp;"/"&amp;YEAR(B1606)</f>
        <v>3/2026</v>
      </c>
      <c r="AU1606" s="223">
        <f>WEEKNUM(B1606)-WEEKNUM(EOMONTH(B1606,-1)+1)+1</f>
        <v>5</v>
      </c>
      <c r="AV1606" s="209" t="str">
        <f>MONTH(R1606)&amp;"/"&amp;YEAR(R1606)</f>
        <v>5/2026</v>
      </c>
      <c r="AW1606" s="209">
        <f>WEEKNUM(R1606)-WEEKNUM(EOMONTH(R1606,-1)+1)+1</f>
        <v>2</v>
      </c>
      <c r="AX1606" s="209">
        <f>IF(BB1606="S",IF(Q1606="1. Aceitou o programa",R1606-B1606,0),0)</f>
        <v>37</v>
      </c>
      <c r="AY1606" s="209">
        <f>IF(BB1606="S",IF(AND(S1606&lt;&gt;"",R1606&lt;&gt;""),S1606-R1606,0),0)</f>
        <v>0</v>
      </c>
      <c r="AZ1606" s="209">
        <f>IF(BB1606="S",IF(Q1606="1. Aceitou o programa",IF(OR(X1606="Não se Aplica",X1606=""),IF(OR(W1606="Não se Aplica",W1606=""),0,W1606-V1606),AVERAGE(X1606-W1606,W1606-V1606)),0),0)</f>
        <v>0</v>
      </c>
      <c r="BA1606" s="209">
        <f>IF(BB1606="S",IF(AND(Q1606="1. Aceitou o programa",AH1606="Realizada"),IFERROR(IF(AG1606="",0,AG1606-R1606),0),0),0)</f>
        <v>0</v>
      </c>
      <c r="BB1606" s="209" t="str">
        <f>_xlfn.XLOOKUP(U1606,'Lista Suspensa'!$AA$20:$AA$23,'Lista Suspensa'!$AB$20:$AB$23,"N/A")</f>
        <v>S</v>
      </c>
    </row>
    <row r="1607" spans="1:54" ht="12" customHeight="1">
      <c r="A1607" s="151" t="s">
        <v>54</v>
      </c>
      <c r="B1607" s="152">
        <v>46112</v>
      </c>
      <c r="C1607" s="153" t="s">
        <v>55</v>
      </c>
      <c r="D1607" s="153" t="s">
        <v>56</v>
      </c>
      <c r="E1607" s="244">
        <v>93772380</v>
      </c>
      <c r="F1607" s="144" t="s">
        <v>3389</v>
      </c>
      <c r="G1607" s="230"/>
      <c r="H1607" s="154">
        <v>35972</v>
      </c>
      <c r="I1607" s="153">
        <v>27</v>
      </c>
      <c r="J1607" s="148" t="s">
        <v>70</v>
      </c>
      <c r="K1607" s="153"/>
      <c r="L1607" s="153"/>
      <c r="M1607" s="153"/>
      <c r="N1607" s="153"/>
      <c r="O1607" s="155">
        <v>21959040277</v>
      </c>
      <c r="P1607" s="156" t="s">
        <v>60</v>
      </c>
      <c r="Q1607" s="157" t="s">
        <v>110</v>
      </c>
      <c r="R1607" s="158">
        <v>46149</v>
      </c>
      <c r="S1607" s="159"/>
      <c r="T1607" s="159" t="s">
        <v>62</v>
      </c>
      <c r="U1607" s="159" t="s">
        <v>111</v>
      </c>
      <c r="V1607" s="154">
        <v>46149</v>
      </c>
      <c r="W1607" s="154" t="s">
        <v>126</v>
      </c>
      <c r="X1607" s="154" t="s">
        <v>126</v>
      </c>
      <c r="Y1607" s="160"/>
      <c r="Z1607" s="160" t="s">
        <v>128</v>
      </c>
      <c r="AA1607" s="153">
        <v>99</v>
      </c>
      <c r="AB1607" s="153">
        <v>1.72</v>
      </c>
      <c r="AC1607" s="182">
        <f t="shared" si="52"/>
        <v>33.464034613304491</v>
      </c>
      <c r="AD1607" s="153" t="str">
        <f t="shared" si="53"/>
        <v>OBESIDADE I</v>
      </c>
      <c r="AE1607" s="233" t="s">
        <v>129</v>
      </c>
      <c r="AF1607" s="153" t="s">
        <v>130</v>
      </c>
      <c r="AG1607" s="159"/>
      <c r="AH1607" s="153"/>
      <c r="AI1607" s="161"/>
      <c r="AJ1607" s="153"/>
      <c r="AK1607" s="153"/>
      <c r="AL1607" s="207" t="s">
        <v>131</v>
      </c>
      <c r="AM1607" s="207"/>
      <c r="AN1607" s="207"/>
      <c r="AO1607" s="207" t="str">
        <f ca="1">IF(R1607="","",IF(R1607&gt;TODAY(),"0 meses",DATEDIF(R1607,TODAY(),"m") &amp; " meses"))</f>
        <v>1 meses</v>
      </c>
      <c r="AP1607" s="147" t="s">
        <v>67</v>
      </c>
      <c r="AQ1607" s="147" t="s">
        <v>67</v>
      </c>
      <c r="AR1607" s="147"/>
      <c r="AS1607" s="209" t="s">
        <v>68</v>
      </c>
      <c r="AT1607" s="223" t="str">
        <f>MONTH(B1607)&amp;"/"&amp;YEAR(B1607)</f>
        <v>3/2026</v>
      </c>
      <c r="AU1607" s="223">
        <f>WEEKNUM(B1607)-WEEKNUM(EOMONTH(B1607,-1)+1)+1</f>
        <v>5</v>
      </c>
      <c r="AV1607" s="209" t="str">
        <f>MONTH(R1607)&amp;"/"&amp;YEAR(R1607)</f>
        <v>5/2026</v>
      </c>
      <c r="AW1607" s="209">
        <f>WEEKNUM(R1607)-WEEKNUM(EOMONTH(R1607,-1)+1)+1</f>
        <v>2</v>
      </c>
      <c r="AX1607" s="209">
        <f>IF(BB1607="S",IF(Q1607="1. Aceitou o programa",R1607-B1607,0),0)</f>
        <v>37</v>
      </c>
      <c r="AY1607" s="209">
        <f>IF(BB1607="S",IF(AND(S1607&lt;&gt;"",R1607&lt;&gt;""),S1607-R1607,0),0)</f>
        <v>0</v>
      </c>
      <c r="AZ1607" s="209">
        <f>IF(BB1607="S",IF(Q1607="1. Aceitou o programa",IF(OR(X1607="Não se Aplica",X1607=""),IF(OR(W1607="Não se Aplica",W1607=""),0,W1607-V1607),AVERAGE(X1607-W1607,W1607-V1607)),0),0)</f>
        <v>0</v>
      </c>
      <c r="BA1607" s="209">
        <f>IF(BB1607="S",IF(AND(Q1607="1. Aceitou o programa",AH1607="Realizada"),IFERROR(IF(AG1607="",0,AG1607-R1607),0),0),0)</f>
        <v>0</v>
      </c>
      <c r="BB1607" s="209" t="str">
        <f>_xlfn.XLOOKUP(U1607,'Lista Suspensa'!$AA$20:$AA$23,'Lista Suspensa'!$AB$20:$AB$23,"N/A")</f>
        <v>S</v>
      </c>
    </row>
    <row r="1608" spans="1:54" ht="12" customHeight="1">
      <c r="A1608" s="151" t="s">
        <v>54</v>
      </c>
      <c r="B1608" s="152">
        <v>46112</v>
      </c>
      <c r="C1608" s="153" t="s">
        <v>55</v>
      </c>
      <c r="D1608" s="153" t="s">
        <v>56</v>
      </c>
      <c r="E1608" s="244">
        <v>94281342</v>
      </c>
      <c r="F1608" s="144" t="s">
        <v>3390</v>
      </c>
      <c r="G1608" s="230"/>
      <c r="H1608" s="154">
        <v>35993</v>
      </c>
      <c r="I1608" s="153">
        <v>27</v>
      </c>
      <c r="J1608" s="148" t="s">
        <v>70</v>
      </c>
      <c r="K1608" s="153"/>
      <c r="L1608" s="153"/>
      <c r="M1608" s="153"/>
      <c r="N1608" s="153"/>
      <c r="O1608" s="155">
        <v>21973504475</v>
      </c>
      <c r="P1608" s="156" t="s">
        <v>60</v>
      </c>
      <c r="Q1608" s="157" t="s">
        <v>110</v>
      </c>
      <c r="R1608" s="158">
        <v>46149</v>
      </c>
      <c r="S1608" s="159"/>
      <c r="T1608" s="159" t="s">
        <v>62</v>
      </c>
      <c r="U1608" s="159" t="s">
        <v>111</v>
      </c>
      <c r="V1608" s="154">
        <v>46149</v>
      </c>
      <c r="W1608" s="154" t="s">
        <v>126</v>
      </c>
      <c r="X1608" s="154" t="s">
        <v>126</v>
      </c>
      <c r="Y1608" s="160"/>
      <c r="Z1608" s="160" t="s">
        <v>128</v>
      </c>
      <c r="AA1608" s="153">
        <v>69</v>
      </c>
      <c r="AB1608" s="153">
        <v>1.56</v>
      </c>
      <c r="AC1608" s="182">
        <f t="shared" si="52"/>
        <v>28.353057199211044</v>
      </c>
      <c r="AD1608" s="153" t="str">
        <f t="shared" si="53"/>
        <v>SOBREPESO</v>
      </c>
      <c r="AE1608" s="233" t="s">
        <v>1092</v>
      </c>
      <c r="AF1608" s="153" t="s">
        <v>130</v>
      </c>
      <c r="AG1608" s="159"/>
      <c r="AH1608" s="153"/>
      <c r="AI1608" s="161"/>
      <c r="AJ1608" s="153"/>
      <c r="AK1608" s="153"/>
      <c r="AL1608" s="207" t="s">
        <v>136</v>
      </c>
      <c r="AM1608" s="207"/>
      <c r="AN1608" s="207"/>
      <c r="AO1608" s="207" t="str">
        <f ca="1">IF(R1608="","",IF(R1608&gt;TODAY(),"0 meses",DATEDIF(R1608,TODAY(),"m") &amp; " meses"))</f>
        <v>1 meses</v>
      </c>
      <c r="AP1608" s="147" t="s">
        <v>67</v>
      </c>
      <c r="AQ1608" s="147" t="s">
        <v>67</v>
      </c>
      <c r="AR1608" s="147"/>
      <c r="AS1608" s="209" t="s">
        <v>68</v>
      </c>
      <c r="AT1608" s="223" t="str">
        <f>MONTH(B1608)&amp;"/"&amp;YEAR(B1608)</f>
        <v>3/2026</v>
      </c>
      <c r="AU1608" s="223">
        <f>WEEKNUM(B1608)-WEEKNUM(EOMONTH(B1608,-1)+1)+1</f>
        <v>5</v>
      </c>
      <c r="AV1608" s="209" t="str">
        <f>MONTH(R1608)&amp;"/"&amp;YEAR(R1608)</f>
        <v>5/2026</v>
      </c>
      <c r="AW1608" s="209">
        <f>WEEKNUM(R1608)-WEEKNUM(EOMONTH(R1608,-1)+1)+1</f>
        <v>2</v>
      </c>
      <c r="AX1608" s="209">
        <f>IF(BB1608="S",IF(Q1608="1. Aceitou o programa",R1608-B1608,0),0)</f>
        <v>37</v>
      </c>
      <c r="AY1608" s="209">
        <f>IF(BB1608="S",IF(AND(S1608&lt;&gt;"",R1608&lt;&gt;""),S1608-R1608,0),0)</f>
        <v>0</v>
      </c>
      <c r="AZ1608" s="209">
        <f>IF(BB1608="S",IF(Q1608="1. Aceitou o programa",IF(OR(X1608="Não se Aplica",X1608=""),IF(OR(W1608="Não se Aplica",W1608=""),0,W1608-V1608),AVERAGE(X1608-W1608,W1608-V1608)),0),0)</f>
        <v>0</v>
      </c>
      <c r="BA1608" s="209">
        <f>IF(BB1608="S",IF(AND(Q1608="1. Aceitou o programa",AH1608="Realizada"),IFERROR(IF(AG1608="",0,AG1608-R1608),0),0),0)</f>
        <v>0</v>
      </c>
      <c r="BB1608" s="209" t="str">
        <f>_xlfn.XLOOKUP(U1608,'Lista Suspensa'!$AA$20:$AA$23,'Lista Suspensa'!$AB$20:$AB$23,"N/A")</f>
        <v>S</v>
      </c>
    </row>
    <row r="1609" spans="1:54" ht="12" customHeight="1">
      <c r="A1609" s="151" t="s">
        <v>54</v>
      </c>
      <c r="B1609" s="152">
        <v>46141</v>
      </c>
      <c r="C1609" s="153" t="s">
        <v>297</v>
      </c>
      <c r="D1609" s="153" t="s">
        <v>455</v>
      </c>
      <c r="E1609" s="244">
        <v>450050467</v>
      </c>
      <c r="F1609" s="144" t="s">
        <v>3391</v>
      </c>
      <c r="G1609" s="230"/>
      <c r="H1609" s="154">
        <v>19149</v>
      </c>
      <c r="I1609" s="153">
        <v>73</v>
      </c>
      <c r="J1609" s="148" t="s">
        <v>70</v>
      </c>
      <c r="K1609" s="153" t="s">
        <v>59</v>
      </c>
      <c r="L1609" s="153"/>
      <c r="M1609" s="153"/>
      <c r="N1609" s="153">
        <v>400</v>
      </c>
      <c r="O1609" s="155" t="s">
        <v>3392</v>
      </c>
      <c r="P1609" s="156" t="s">
        <v>60</v>
      </c>
      <c r="Q1609" s="157" t="s">
        <v>110</v>
      </c>
      <c r="R1609" s="158">
        <v>46149</v>
      </c>
      <c r="S1609" s="159"/>
      <c r="T1609" s="159" t="s">
        <v>62</v>
      </c>
      <c r="U1609" s="159" t="s">
        <v>111</v>
      </c>
      <c r="V1609" s="154">
        <v>46149</v>
      </c>
      <c r="W1609" s="154" t="s">
        <v>126</v>
      </c>
      <c r="X1609" s="154" t="s">
        <v>126</v>
      </c>
      <c r="Y1609" s="160"/>
      <c r="Z1609" s="160" t="s">
        <v>128</v>
      </c>
      <c r="AA1609" s="153">
        <v>74</v>
      </c>
      <c r="AB1609" s="153">
        <v>1.47</v>
      </c>
      <c r="AC1609" s="182">
        <f t="shared" si="52"/>
        <v>34.244990513212088</v>
      </c>
      <c r="AD1609" s="153" t="str">
        <f t="shared" si="53"/>
        <v>OBESIDADE I</v>
      </c>
      <c r="AE1609" s="233" t="s">
        <v>66</v>
      </c>
      <c r="AF1609" s="153"/>
      <c r="AG1609" s="159"/>
      <c r="AH1609" s="153"/>
      <c r="AI1609" s="161"/>
      <c r="AJ1609" s="153"/>
      <c r="AK1609" s="153"/>
      <c r="AL1609" s="207" t="s">
        <v>136</v>
      </c>
      <c r="AM1609" s="207"/>
      <c r="AN1609" s="207"/>
      <c r="AO1609" s="207" t="str">
        <f ca="1">IF(R1609="","",IF(R1609&gt;TODAY(),"0 meses",DATEDIF(R1609,TODAY(),"m") &amp; " meses"))</f>
        <v>1 meses</v>
      </c>
      <c r="AP1609" s="147" t="s">
        <v>67</v>
      </c>
      <c r="AQ1609" s="147" t="s">
        <v>67</v>
      </c>
      <c r="AR1609" s="147"/>
      <c r="AS1609" s="209" t="s">
        <v>68</v>
      </c>
      <c r="AT1609" s="223" t="str">
        <f>MONTH(B1609)&amp;"/"&amp;YEAR(B1609)</f>
        <v>4/2026</v>
      </c>
      <c r="AU1609" s="223">
        <f>WEEKNUM(B1609)-WEEKNUM(EOMONTH(B1609,-1)+1)+1</f>
        <v>5</v>
      </c>
      <c r="AV1609" s="209" t="str">
        <f>MONTH(R1609)&amp;"/"&amp;YEAR(R1609)</f>
        <v>5/2026</v>
      </c>
      <c r="AW1609" s="209">
        <f>WEEKNUM(R1609)-WEEKNUM(EOMONTH(R1609,-1)+1)+1</f>
        <v>2</v>
      </c>
      <c r="AX1609" s="209">
        <f>IF(BB1609="S",IF(Q1609="1. Aceitou o programa",R1609-B1609,0),0)</f>
        <v>8</v>
      </c>
      <c r="AY1609" s="209">
        <f>IF(BB1609="S",IF(AND(S1609&lt;&gt;"",R1609&lt;&gt;""),S1609-R1609,0),0)</f>
        <v>0</v>
      </c>
      <c r="AZ1609" s="209">
        <f>IF(BB1609="S",IF(Q1609="1. Aceitou o programa",IF(OR(X1609="Não se Aplica",X1609=""),IF(OR(W1609="Não se Aplica",W1609=""),0,W1609-V1609),AVERAGE(X1609-W1609,W1609-V1609)),0),0)</f>
        <v>0</v>
      </c>
      <c r="BA1609" s="209">
        <f>IF(BB1609="S",IF(AND(Q1609="1. Aceitou o programa",AH1609="Realizada"),IFERROR(IF(AG1609="",0,AG1609-R1609),0),0),0)</f>
        <v>0</v>
      </c>
      <c r="BB1609" s="209" t="str">
        <f>_xlfn.XLOOKUP(U1609,'Lista Suspensa'!$AA$20:$AA$23,'Lista Suspensa'!$AB$20:$AB$23,"N/A")</f>
        <v>S</v>
      </c>
    </row>
    <row r="1610" spans="1:54" ht="12" customHeight="1">
      <c r="A1610" s="151" t="s">
        <v>54</v>
      </c>
      <c r="B1610" s="152">
        <v>46112</v>
      </c>
      <c r="C1610" s="153" t="s">
        <v>55</v>
      </c>
      <c r="D1610" s="153" t="s">
        <v>56</v>
      </c>
      <c r="E1610" s="244">
        <v>93691024</v>
      </c>
      <c r="F1610" s="144" t="s">
        <v>3393</v>
      </c>
      <c r="G1610" s="230"/>
      <c r="H1610" s="154">
        <v>36176</v>
      </c>
      <c r="I1610" s="153">
        <v>27</v>
      </c>
      <c r="J1610" s="148" t="s">
        <v>70</v>
      </c>
      <c r="K1610" s="153"/>
      <c r="L1610" s="153"/>
      <c r="M1610" s="153"/>
      <c r="N1610" s="153"/>
      <c r="O1610" s="155">
        <v>21975008339</v>
      </c>
      <c r="P1610" s="156" t="s">
        <v>60</v>
      </c>
      <c r="Q1610" s="157" t="s">
        <v>110</v>
      </c>
      <c r="R1610" s="158">
        <v>46149</v>
      </c>
      <c r="S1610" s="159"/>
      <c r="T1610" s="159" t="s">
        <v>62</v>
      </c>
      <c r="U1610" s="159" t="s">
        <v>111</v>
      </c>
      <c r="V1610" s="154">
        <v>46149</v>
      </c>
      <c r="W1610" s="154" t="s">
        <v>126</v>
      </c>
      <c r="X1610" s="154" t="s">
        <v>126</v>
      </c>
      <c r="Y1610" s="160"/>
      <c r="Z1610" s="160" t="s">
        <v>128</v>
      </c>
      <c r="AA1610" s="153">
        <v>125</v>
      </c>
      <c r="AB1610" s="153">
        <v>1.73</v>
      </c>
      <c r="AC1610" s="182">
        <f t="shared" si="52"/>
        <v>41.765511711049484</v>
      </c>
      <c r="AD1610" s="153" t="str">
        <f t="shared" si="53"/>
        <v>OBESIDADE III</v>
      </c>
      <c r="AE1610" s="233" t="s">
        <v>1040</v>
      </c>
      <c r="AF1610" s="153" t="s">
        <v>130</v>
      </c>
      <c r="AG1610" s="159"/>
      <c r="AH1610" s="153"/>
      <c r="AI1610" s="161"/>
      <c r="AJ1610" s="153"/>
      <c r="AK1610" s="153"/>
      <c r="AL1610" s="207" t="s">
        <v>136</v>
      </c>
      <c r="AM1610" s="207"/>
      <c r="AN1610" s="207"/>
      <c r="AO1610" s="207" t="str">
        <f ca="1">IF(R1610="","",IF(R1610&gt;TODAY(),"0 meses",DATEDIF(R1610,TODAY(),"m") &amp; " meses"))</f>
        <v>1 meses</v>
      </c>
      <c r="AP1610" s="147" t="s">
        <v>67</v>
      </c>
      <c r="AQ1610" s="147" t="s">
        <v>67</v>
      </c>
      <c r="AR1610" s="147"/>
      <c r="AS1610" s="209" t="s">
        <v>68</v>
      </c>
      <c r="AT1610" s="223" t="str">
        <f>MONTH(B1610)&amp;"/"&amp;YEAR(B1610)</f>
        <v>3/2026</v>
      </c>
      <c r="AU1610" s="223">
        <f>WEEKNUM(B1610)-WEEKNUM(EOMONTH(B1610,-1)+1)+1</f>
        <v>5</v>
      </c>
      <c r="AV1610" s="209" t="str">
        <f>MONTH(R1610)&amp;"/"&amp;YEAR(R1610)</f>
        <v>5/2026</v>
      </c>
      <c r="AW1610" s="209">
        <f>WEEKNUM(R1610)-WEEKNUM(EOMONTH(R1610,-1)+1)+1</f>
        <v>2</v>
      </c>
      <c r="AX1610" s="209">
        <f>IF(BB1610="S",IF(Q1610="1. Aceitou o programa",R1610-B1610,0),0)</f>
        <v>37</v>
      </c>
      <c r="AY1610" s="209">
        <f>IF(BB1610="S",IF(AND(S1610&lt;&gt;"",R1610&lt;&gt;""),S1610-R1610,0),0)</f>
        <v>0</v>
      </c>
      <c r="AZ1610" s="209">
        <f>IF(BB1610="S",IF(Q1610="1. Aceitou o programa",IF(OR(X1610="Não se Aplica",X1610=""),IF(OR(W1610="Não se Aplica",W1610=""),0,W1610-V1610),AVERAGE(X1610-W1610,W1610-V1610)),0),0)</f>
        <v>0</v>
      </c>
      <c r="BA1610" s="209">
        <f>IF(BB1610="S",IF(AND(Q1610="1. Aceitou o programa",AH1610="Realizada"),IFERROR(IF(AG1610="",0,AG1610-R1610),0),0),0)</f>
        <v>0</v>
      </c>
      <c r="BB1610" s="209" t="str">
        <f>_xlfn.XLOOKUP(U1610,'Lista Suspensa'!$AA$20:$AA$23,'Lista Suspensa'!$AB$20:$AB$23,"N/A")</f>
        <v>S</v>
      </c>
    </row>
    <row r="1611" spans="1:54" ht="12" customHeight="1">
      <c r="A1611" s="151" t="s">
        <v>54</v>
      </c>
      <c r="B1611" s="152">
        <v>46112</v>
      </c>
      <c r="C1611" s="153" t="s">
        <v>55</v>
      </c>
      <c r="D1611" s="153" t="s">
        <v>56</v>
      </c>
      <c r="E1611" s="244">
        <v>93818398</v>
      </c>
      <c r="F1611" s="144" t="s">
        <v>3394</v>
      </c>
      <c r="G1611" s="230"/>
      <c r="H1611" s="154">
        <v>36182</v>
      </c>
      <c r="I1611" s="153">
        <v>27</v>
      </c>
      <c r="J1611" s="148" t="s">
        <v>70</v>
      </c>
      <c r="K1611" s="153"/>
      <c r="L1611" s="153"/>
      <c r="M1611" s="153"/>
      <c r="N1611" s="153"/>
      <c r="O1611" s="155">
        <v>21976170300</v>
      </c>
      <c r="P1611" s="156" t="s">
        <v>60</v>
      </c>
      <c r="Q1611" s="157" t="s">
        <v>110</v>
      </c>
      <c r="R1611" s="158">
        <v>46149</v>
      </c>
      <c r="S1611" s="159"/>
      <c r="T1611" s="159" t="s">
        <v>62</v>
      </c>
      <c r="U1611" s="159" t="s">
        <v>111</v>
      </c>
      <c r="V1611" s="154">
        <v>46149</v>
      </c>
      <c r="W1611" s="154" t="s">
        <v>126</v>
      </c>
      <c r="X1611" s="154" t="s">
        <v>126</v>
      </c>
      <c r="Y1611" s="160"/>
      <c r="Z1611" s="160" t="s">
        <v>128</v>
      </c>
      <c r="AA1611" s="153">
        <v>120</v>
      </c>
      <c r="AB1611" s="153">
        <v>1.68</v>
      </c>
      <c r="AC1611" s="182">
        <f t="shared" si="52"/>
        <v>42.517006802721092</v>
      </c>
      <c r="AD1611" s="153" t="str">
        <f t="shared" si="53"/>
        <v>OBESIDADE III</v>
      </c>
      <c r="AE1611" s="233" t="s">
        <v>66</v>
      </c>
      <c r="AF1611" s="153" t="s">
        <v>130</v>
      </c>
      <c r="AG1611" s="159"/>
      <c r="AH1611" s="153"/>
      <c r="AI1611" s="161"/>
      <c r="AJ1611" s="153"/>
      <c r="AK1611" s="153"/>
      <c r="AL1611" s="207" t="s">
        <v>131</v>
      </c>
      <c r="AM1611" s="207"/>
      <c r="AN1611" s="207"/>
      <c r="AO1611" s="207" t="str">
        <f ca="1">IF(R1611="","",IF(R1611&gt;TODAY(),"0 meses",DATEDIF(R1611,TODAY(),"m") &amp; " meses"))</f>
        <v>1 meses</v>
      </c>
      <c r="AP1611" s="147" t="s">
        <v>67</v>
      </c>
      <c r="AQ1611" s="147" t="s">
        <v>67</v>
      </c>
      <c r="AR1611" s="147"/>
      <c r="AS1611" s="209" t="s">
        <v>68</v>
      </c>
      <c r="AT1611" s="223" t="str">
        <f>MONTH(B1611)&amp;"/"&amp;YEAR(B1611)</f>
        <v>3/2026</v>
      </c>
      <c r="AU1611" s="223">
        <f>WEEKNUM(B1611)-WEEKNUM(EOMONTH(B1611,-1)+1)+1</f>
        <v>5</v>
      </c>
      <c r="AV1611" s="209" t="str">
        <f>MONTH(R1611)&amp;"/"&amp;YEAR(R1611)</f>
        <v>5/2026</v>
      </c>
      <c r="AW1611" s="209">
        <f>WEEKNUM(R1611)-WEEKNUM(EOMONTH(R1611,-1)+1)+1</f>
        <v>2</v>
      </c>
      <c r="AX1611" s="209">
        <f>IF(BB1611="S",IF(Q1611="1. Aceitou o programa",R1611-B1611,0),0)</f>
        <v>37</v>
      </c>
      <c r="AY1611" s="209">
        <f>IF(BB1611="S",IF(AND(S1611&lt;&gt;"",R1611&lt;&gt;""),S1611-R1611,0),0)</f>
        <v>0</v>
      </c>
      <c r="AZ1611" s="209">
        <f>IF(BB1611="S",IF(Q1611="1. Aceitou o programa",IF(OR(X1611="Não se Aplica",X1611=""),IF(OR(W1611="Não se Aplica",W1611=""),0,W1611-V1611),AVERAGE(X1611-W1611,W1611-V1611)),0),0)</f>
        <v>0</v>
      </c>
      <c r="BA1611" s="209">
        <f>IF(BB1611="S",IF(AND(Q1611="1. Aceitou o programa",AH1611="Realizada"),IFERROR(IF(AG1611="",0,AG1611-R1611),0),0),0)</f>
        <v>0</v>
      </c>
      <c r="BB1611" s="209" t="str">
        <f>_xlfn.XLOOKUP(U1611,'Lista Suspensa'!$AA$20:$AA$23,'Lista Suspensa'!$AB$20:$AB$23,"N/A")</f>
        <v>S</v>
      </c>
    </row>
    <row r="1612" spans="1:54" ht="12" customHeight="1">
      <c r="A1612" s="151" t="s">
        <v>54</v>
      </c>
      <c r="B1612" s="152">
        <v>46112</v>
      </c>
      <c r="C1612" s="153" t="s">
        <v>55</v>
      </c>
      <c r="D1612" s="153" t="s">
        <v>56</v>
      </c>
      <c r="E1612" s="244">
        <v>93419163</v>
      </c>
      <c r="F1612" s="144" t="s">
        <v>3395</v>
      </c>
      <c r="G1612" s="230"/>
      <c r="H1612" s="154">
        <v>36326</v>
      </c>
      <c r="I1612" s="153">
        <v>26</v>
      </c>
      <c r="J1612" s="148" t="s">
        <v>70</v>
      </c>
      <c r="K1612" s="153"/>
      <c r="L1612" s="153"/>
      <c r="M1612" s="153"/>
      <c r="N1612" s="153"/>
      <c r="O1612" s="155">
        <v>11992782915</v>
      </c>
      <c r="P1612" s="156" t="s">
        <v>60</v>
      </c>
      <c r="Q1612" s="157" t="s">
        <v>110</v>
      </c>
      <c r="R1612" s="158">
        <v>46149</v>
      </c>
      <c r="S1612" s="159"/>
      <c r="T1612" s="159" t="s">
        <v>62</v>
      </c>
      <c r="U1612" s="159" t="s">
        <v>111</v>
      </c>
      <c r="V1612" s="154">
        <v>46149</v>
      </c>
      <c r="W1612" s="154" t="s">
        <v>126</v>
      </c>
      <c r="X1612" s="154" t="s">
        <v>126</v>
      </c>
      <c r="Y1612" s="160"/>
      <c r="Z1612" s="160" t="s">
        <v>128</v>
      </c>
      <c r="AA1612" s="153">
        <v>92</v>
      </c>
      <c r="AB1612" s="153">
        <v>1.61</v>
      </c>
      <c r="AC1612" s="182">
        <f t="shared" si="52"/>
        <v>35.492457852706295</v>
      </c>
      <c r="AD1612" s="153" t="str">
        <f t="shared" si="53"/>
        <v>OBESIDADE II</v>
      </c>
      <c r="AE1612" s="233" t="s">
        <v>225</v>
      </c>
      <c r="AF1612" s="153" t="s">
        <v>130</v>
      </c>
      <c r="AG1612" s="159"/>
      <c r="AH1612" s="153"/>
      <c r="AI1612" s="161"/>
      <c r="AJ1612" s="153"/>
      <c r="AK1612" s="153"/>
      <c r="AL1612" s="207" t="s">
        <v>131</v>
      </c>
      <c r="AM1612" s="207"/>
      <c r="AN1612" s="207"/>
      <c r="AO1612" s="207" t="str">
        <f ca="1">IF(R1612="","",IF(R1612&gt;TODAY(),"0 meses",DATEDIF(R1612,TODAY(),"m") &amp; " meses"))</f>
        <v>1 meses</v>
      </c>
      <c r="AP1612" s="147" t="s">
        <v>67</v>
      </c>
      <c r="AQ1612" s="147" t="s">
        <v>67</v>
      </c>
      <c r="AR1612" s="147"/>
      <c r="AS1612" s="209" t="s">
        <v>68</v>
      </c>
      <c r="AT1612" s="223" t="str">
        <f>MONTH(B1612)&amp;"/"&amp;YEAR(B1612)</f>
        <v>3/2026</v>
      </c>
      <c r="AU1612" s="223">
        <f>WEEKNUM(B1612)-WEEKNUM(EOMONTH(B1612,-1)+1)+1</f>
        <v>5</v>
      </c>
      <c r="AV1612" s="209" t="str">
        <f>MONTH(R1612)&amp;"/"&amp;YEAR(R1612)</f>
        <v>5/2026</v>
      </c>
      <c r="AW1612" s="209">
        <f>WEEKNUM(R1612)-WEEKNUM(EOMONTH(R1612,-1)+1)+1</f>
        <v>2</v>
      </c>
      <c r="AX1612" s="209">
        <f>IF(BB1612="S",IF(Q1612="1. Aceitou o programa",R1612-B1612,0),0)</f>
        <v>37</v>
      </c>
      <c r="AY1612" s="209">
        <f>IF(BB1612="S",IF(AND(S1612&lt;&gt;"",R1612&lt;&gt;""),S1612-R1612,0),0)</f>
        <v>0</v>
      </c>
      <c r="AZ1612" s="209">
        <f>IF(BB1612="S",IF(Q1612="1. Aceitou o programa",IF(OR(X1612="Não se Aplica",X1612=""),IF(OR(W1612="Não se Aplica",W1612=""),0,W1612-V1612),AVERAGE(X1612-W1612,W1612-V1612)),0),0)</f>
        <v>0</v>
      </c>
      <c r="BA1612" s="209">
        <f>IF(BB1612="S",IF(AND(Q1612="1. Aceitou o programa",AH1612="Realizada"),IFERROR(IF(AG1612="",0,AG1612-R1612),0),0),0)</f>
        <v>0</v>
      </c>
      <c r="BB1612" s="209" t="str">
        <f>_xlfn.XLOOKUP(U1612,'Lista Suspensa'!$AA$20:$AA$23,'Lista Suspensa'!$AB$20:$AB$23,"N/A")</f>
        <v>S</v>
      </c>
    </row>
    <row r="1613" spans="1:54" ht="12" customHeight="1">
      <c r="A1613" s="151" t="s">
        <v>54</v>
      </c>
      <c r="B1613" s="152">
        <v>46112</v>
      </c>
      <c r="C1613" s="153" t="s">
        <v>55</v>
      </c>
      <c r="D1613" s="153" t="s">
        <v>56</v>
      </c>
      <c r="E1613" s="244">
        <v>85939988</v>
      </c>
      <c r="F1613" s="144" t="s">
        <v>3396</v>
      </c>
      <c r="G1613" s="230"/>
      <c r="H1613" s="154">
        <v>36346</v>
      </c>
      <c r="I1613" s="153">
        <v>26</v>
      </c>
      <c r="J1613" s="148" t="s">
        <v>58</v>
      </c>
      <c r="K1613" s="153"/>
      <c r="L1613" s="153"/>
      <c r="M1613" s="153"/>
      <c r="N1613" s="153"/>
      <c r="O1613" s="155">
        <v>21997460595</v>
      </c>
      <c r="P1613" s="156" t="s">
        <v>60</v>
      </c>
      <c r="Q1613" s="157" t="s">
        <v>110</v>
      </c>
      <c r="R1613" s="158">
        <v>46149</v>
      </c>
      <c r="S1613" s="159"/>
      <c r="T1613" s="159" t="s">
        <v>62</v>
      </c>
      <c r="U1613" s="159" t="s">
        <v>111</v>
      </c>
      <c r="V1613" s="154">
        <v>46149</v>
      </c>
      <c r="W1613" s="154" t="s">
        <v>126</v>
      </c>
      <c r="X1613" s="154" t="s">
        <v>126</v>
      </c>
      <c r="Y1613" s="160"/>
      <c r="Z1613" s="160" t="s">
        <v>128</v>
      </c>
      <c r="AA1613" s="153">
        <v>118</v>
      </c>
      <c r="AB1613" s="153">
        <v>1.72</v>
      </c>
      <c r="AC1613" s="182">
        <f t="shared" si="52"/>
        <v>39.886425094645759</v>
      </c>
      <c r="AD1613" s="153" t="str">
        <f t="shared" si="53"/>
        <v>OBESIDADE II</v>
      </c>
      <c r="AE1613" s="233" t="s">
        <v>139</v>
      </c>
      <c r="AF1613" s="153" t="s">
        <v>130</v>
      </c>
      <c r="AG1613" s="159"/>
      <c r="AH1613" s="153"/>
      <c r="AI1613" s="161"/>
      <c r="AJ1613" s="153"/>
      <c r="AK1613" s="153"/>
      <c r="AL1613" s="207" t="s">
        <v>131</v>
      </c>
      <c r="AM1613" s="207"/>
      <c r="AN1613" s="207"/>
      <c r="AO1613" s="207" t="str">
        <f ca="1">IF(R1613="","",IF(R1613&gt;TODAY(),"0 meses",DATEDIF(R1613,TODAY(),"m") &amp; " meses"))</f>
        <v>1 meses</v>
      </c>
      <c r="AP1613" s="147" t="s">
        <v>67</v>
      </c>
      <c r="AQ1613" s="147" t="s">
        <v>67</v>
      </c>
      <c r="AR1613" s="147"/>
      <c r="AS1613" s="209" t="s">
        <v>68</v>
      </c>
      <c r="AT1613" s="223" t="str">
        <f>MONTH(B1613)&amp;"/"&amp;YEAR(B1613)</f>
        <v>3/2026</v>
      </c>
      <c r="AU1613" s="223">
        <f>WEEKNUM(B1613)-WEEKNUM(EOMONTH(B1613,-1)+1)+1</f>
        <v>5</v>
      </c>
      <c r="AV1613" s="209" t="str">
        <f>MONTH(R1613)&amp;"/"&amp;YEAR(R1613)</f>
        <v>5/2026</v>
      </c>
      <c r="AW1613" s="209">
        <f>WEEKNUM(R1613)-WEEKNUM(EOMONTH(R1613,-1)+1)+1</f>
        <v>2</v>
      </c>
      <c r="AX1613" s="209">
        <f>IF(BB1613="S",IF(Q1613="1. Aceitou o programa",R1613-B1613,0),0)</f>
        <v>37</v>
      </c>
      <c r="AY1613" s="209">
        <f>IF(BB1613="S",IF(AND(S1613&lt;&gt;"",R1613&lt;&gt;""),S1613-R1613,0),0)</f>
        <v>0</v>
      </c>
      <c r="AZ1613" s="209">
        <f>IF(BB1613="S",IF(Q1613="1. Aceitou o programa",IF(OR(X1613="Não se Aplica",X1613=""),IF(OR(W1613="Não se Aplica",W1613=""),0,W1613-V1613),AVERAGE(X1613-W1613,W1613-V1613)),0),0)</f>
        <v>0</v>
      </c>
      <c r="BA1613" s="209">
        <f>IF(BB1613="S",IF(AND(Q1613="1. Aceitou o programa",AH1613="Realizada"),IFERROR(IF(AG1613="",0,AG1613-R1613),0),0),0)</f>
        <v>0</v>
      </c>
      <c r="BB1613" s="209" t="str">
        <f>_xlfn.XLOOKUP(U1613,'Lista Suspensa'!$AA$20:$AA$23,'Lista Suspensa'!$AB$20:$AB$23,"N/A")</f>
        <v>S</v>
      </c>
    </row>
    <row r="1614" spans="1:54" ht="12" customHeight="1">
      <c r="A1614" s="151" t="s">
        <v>54</v>
      </c>
      <c r="B1614" s="152">
        <v>46112</v>
      </c>
      <c r="C1614" s="153" t="s">
        <v>55</v>
      </c>
      <c r="D1614" s="153" t="s">
        <v>56</v>
      </c>
      <c r="E1614" s="244">
        <v>92616808</v>
      </c>
      <c r="F1614" s="144" t="s">
        <v>3397</v>
      </c>
      <c r="G1614" s="230"/>
      <c r="H1614" s="154">
        <v>36727</v>
      </c>
      <c r="I1614" s="153">
        <v>25</v>
      </c>
      <c r="J1614" s="148" t="s">
        <v>70</v>
      </c>
      <c r="K1614" s="153"/>
      <c r="L1614" s="153"/>
      <c r="M1614" s="153"/>
      <c r="N1614" s="153"/>
      <c r="O1614" s="155">
        <v>21997181217</v>
      </c>
      <c r="P1614" s="156" t="s">
        <v>60</v>
      </c>
      <c r="Q1614" s="157" t="s">
        <v>110</v>
      </c>
      <c r="R1614" s="158">
        <v>46149</v>
      </c>
      <c r="S1614" s="159"/>
      <c r="T1614" s="159" t="s">
        <v>62</v>
      </c>
      <c r="U1614" s="159" t="s">
        <v>111</v>
      </c>
      <c r="V1614" s="154">
        <v>46149</v>
      </c>
      <c r="W1614" s="154" t="s">
        <v>126</v>
      </c>
      <c r="X1614" s="154" t="s">
        <v>126</v>
      </c>
      <c r="Y1614" s="160"/>
      <c r="Z1614" s="160" t="s">
        <v>128</v>
      </c>
      <c r="AA1614" s="153">
        <v>113</v>
      </c>
      <c r="AB1614" s="153">
        <v>1.59</v>
      </c>
      <c r="AC1614" s="182">
        <f t="shared" si="52"/>
        <v>44.697598987381824</v>
      </c>
      <c r="AD1614" s="153" t="str">
        <f t="shared" si="53"/>
        <v>OBESIDADE III</v>
      </c>
      <c r="AE1614" s="233" t="s">
        <v>1092</v>
      </c>
      <c r="AF1614" s="153" t="s">
        <v>130</v>
      </c>
      <c r="AG1614" s="159"/>
      <c r="AH1614" s="153"/>
      <c r="AI1614" s="161"/>
      <c r="AJ1614" s="153"/>
      <c r="AK1614" s="153"/>
      <c r="AL1614" s="207" t="s">
        <v>131</v>
      </c>
      <c r="AM1614" s="207"/>
      <c r="AN1614" s="207"/>
      <c r="AO1614" s="207" t="str">
        <f ca="1">IF(R1614="","",IF(R1614&gt;TODAY(),"0 meses",DATEDIF(R1614,TODAY(),"m") &amp; " meses"))</f>
        <v>1 meses</v>
      </c>
      <c r="AP1614" s="147" t="s">
        <v>67</v>
      </c>
      <c r="AQ1614" s="147" t="s">
        <v>67</v>
      </c>
      <c r="AR1614" s="147"/>
      <c r="AS1614" s="209" t="s">
        <v>68</v>
      </c>
      <c r="AT1614" s="223" t="str">
        <f>MONTH(B1614)&amp;"/"&amp;YEAR(B1614)</f>
        <v>3/2026</v>
      </c>
      <c r="AU1614" s="223">
        <f>WEEKNUM(B1614)-WEEKNUM(EOMONTH(B1614,-1)+1)+1</f>
        <v>5</v>
      </c>
      <c r="AV1614" s="209" t="str">
        <f>MONTH(R1614)&amp;"/"&amp;YEAR(R1614)</f>
        <v>5/2026</v>
      </c>
      <c r="AW1614" s="209">
        <f>WEEKNUM(R1614)-WEEKNUM(EOMONTH(R1614,-1)+1)+1</f>
        <v>2</v>
      </c>
      <c r="AX1614" s="209">
        <f>IF(BB1614="S",IF(Q1614="1. Aceitou o programa",R1614-B1614,0),0)</f>
        <v>37</v>
      </c>
      <c r="AY1614" s="209">
        <f>IF(BB1614="S",IF(AND(S1614&lt;&gt;"",R1614&lt;&gt;""),S1614-R1614,0),0)</f>
        <v>0</v>
      </c>
      <c r="AZ1614" s="209">
        <f>IF(BB1614="S",IF(Q1614="1. Aceitou o programa",IF(OR(X1614="Não se Aplica",X1614=""),IF(OR(W1614="Não se Aplica",W1614=""),0,W1614-V1614),AVERAGE(X1614-W1614,W1614-V1614)),0),0)</f>
        <v>0</v>
      </c>
      <c r="BA1614" s="209">
        <f>IF(BB1614="S",IF(AND(Q1614="1. Aceitou o programa",AH1614="Realizada"),IFERROR(IF(AG1614="",0,AG1614-R1614),0),0),0)</f>
        <v>0</v>
      </c>
      <c r="BB1614" s="209" t="str">
        <f>_xlfn.XLOOKUP(U1614,'Lista Suspensa'!$AA$20:$AA$23,'Lista Suspensa'!$AB$20:$AB$23,"N/A")</f>
        <v>S</v>
      </c>
    </row>
    <row r="1615" spans="1:54" ht="12" customHeight="1">
      <c r="A1615" s="151" t="s">
        <v>54</v>
      </c>
      <c r="B1615" s="152">
        <v>46112</v>
      </c>
      <c r="C1615" s="153" t="s">
        <v>55</v>
      </c>
      <c r="D1615" s="153" t="s">
        <v>56</v>
      </c>
      <c r="E1615" s="244">
        <v>93461309</v>
      </c>
      <c r="F1615" s="144" t="s">
        <v>3398</v>
      </c>
      <c r="G1615" s="230"/>
      <c r="H1615" s="154">
        <v>36951</v>
      </c>
      <c r="I1615" s="153">
        <v>25</v>
      </c>
      <c r="J1615" s="148" t="s">
        <v>70</v>
      </c>
      <c r="K1615" s="153"/>
      <c r="L1615" s="153"/>
      <c r="M1615" s="153"/>
      <c r="N1615" s="153"/>
      <c r="O1615" s="155">
        <v>21985451421</v>
      </c>
      <c r="P1615" s="156" t="s">
        <v>60</v>
      </c>
      <c r="Q1615" s="157" t="s">
        <v>110</v>
      </c>
      <c r="R1615" s="158">
        <v>46149</v>
      </c>
      <c r="S1615" s="159"/>
      <c r="T1615" s="159" t="s">
        <v>62</v>
      </c>
      <c r="U1615" s="159" t="s">
        <v>111</v>
      </c>
      <c r="V1615" s="154">
        <v>46149</v>
      </c>
      <c r="W1615" s="154" t="s">
        <v>126</v>
      </c>
      <c r="X1615" s="154" t="s">
        <v>126</v>
      </c>
      <c r="Y1615" s="160"/>
      <c r="Z1615" s="160" t="s">
        <v>128</v>
      </c>
      <c r="AA1615" s="153">
        <v>146</v>
      </c>
      <c r="AB1615" s="153">
        <v>1.69</v>
      </c>
      <c r="AC1615" s="182">
        <f t="shared" si="52"/>
        <v>51.118658310283259</v>
      </c>
      <c r="AD1615" s="153" t="str">
        <f t="shared" si="53"/>
        <v>OBESIDADE III</v>
      </c>
      <c r="AE1615" s="233" t="s">
        <v>66</v>
      </c>
      <c r="AF1615" s="153" t="s">
        <v>130</v>
      </c>
      <c r="AG1615" s="159"/>
      <c r="AH1615" s="153"/>
      <c r="AI1615" s="161"/>
      <c r="AJ1615" s="153"/>
      <c r="AK1615" s="153"/>
      <c r="AL1615" s="207" t="s">
        <v>143</v>
      </c>
      <c r="AM1615" s="207"/>
      <c r="AN1615" s="207"/>
      <c r="AO1615" s="207" t="str">
        <f ca="1">IF(R1615="","",IF(R1615&gt;TODAY(),"0 meses",DATEDIF(R1615,TODAY(),"m") &amp; " meses"))</f>
        <v>1 meses</v>
      </c>
      <c r="AP1615" s="147" t="s">
        <v>67</v>
      </c>
      <c r="AQ1615" s="147" t="s">
        <v>67</v>
      </c>
      <c r="AR1615" s="147"/>
      <c r="AS1615" s="209" t="s">
        <v>68</v>
      </c>
      <c r="AT1615" s="223" t="str">
        <f>MONTH(B1615)&amp;"/"&amp;YEAR(B1615)</f>
        <v>3/2026</v>
      </c>
      <c r="AU1615" s="223">
        <f>WEEKNUM(B1615)-WEEKNUM(EOMONTH(B1615,-1)+1)+1</f>
        <v>5</v>
      </c>
      <c r="AV1615" s="209" t="str">
        <f>MONTH(R1615)&amp;"/"&amp;YEAR(R1615)</f>
        <v>5/2026</v>
      </c>
      <c r="AW1615" s="209">
        <f>WEEKNUM(R1615)-WEEKNUM(EOMONTH(R1615,-1)+1)+1</f>
        <v>2</v>
      </c>
      <c r="AX1615" s="209">
        <f>IF(BB1615="S",IF(Q1615="1. Aceitou o programa",R1615-B1615,0),0)</f>
        <v>37</v>
      </c>
      <c r="AY1615" s="209">
        <f>IF(BB1615="S",IF(AND(S1615&lt;&gt;"",R1615&lt;&gt;""),S1615-R1615,0),0)</f>
        <v>0</v>
      </c>
      <c r="AZ1615" s="209">
        <f>IF(BB1615="S",IF(Q1615="1. Aceitou o programa",IF(OR(X1615="Não se Aplica",X1615=""),IF(OR(W1615="Não se Aplica",W1615=""),0,W1615-V1615),AVERAGE(X1615-W1615,W1615-V1615)),0),0)</f>
        <v>0</v>
      </c>
      <c r="BA1615" s="209">
        <f>IF(BB1615="S",IF(AND(Q1615="1. Aceitou o programa",AH1615="Realizada"),IFERROR(IF(AG1615="",0,AG1615-R1615),0),0),0)</f>
        <v>0</v>
      </c>
      <c r="BB1615" s="209" t="str">
        <f>_xlfn.XLOOKUP(U1615,'Lista Suspensa'!$AA$20:$AA$23,'Lista Suspensa'!$AB$20:$AB$23,"N/A")</f>
        <v>S</v>
      </c>
    </row>
    <row r="1616" spans="1:54" ht="12" customHeight="1">
      <c r="A1616" s="151" t="s">
        <v>54</v>
      </c>
      <c r="B1616" s="152">
        <v>46112</v>
      </c>
      <c r="C1616" s="153" t="s">
        <v>55</v>
      </c>
      <c r="D1616" s="153" t="s">
        <v>56</v>
      </c>
      <c r="E1616" s="244">
        <v>94446642</v>
      </c>
      <c r="F1616" s="144" t="s">
        <v>3399</v>
      </c>
      <c r="G1616" s="230"/>
      <c r="H1616" s="154">
        <v>37513</v>
      </c>
      <c r="I1616" s="153">
        <v>23</v>
      </c>
      <c r="J1616" s="148" t="s">
        <v>70</v>
      </c>
      <c r="K1616" s="153"/>
      <c r="L1616" s="153"/>
      <c r="M1616" s="153"/>
      <c r="N1616" s="153"/>
      <c r="O1616" s="155">
        <v>11993302344</v>
      </c>
      <c r="P1616" s="156" t="s">
        <v>60</v>
      </c>
      <c r="Q1616" s="157" t="s">
        <v>110</v>
      </c>
      <c r="R1616" s="158">
        <v>46149</v>
      </c>
      <c r="S1616" s="159"/>
      <c r="T1616" s="159" t="s">
        <v>62</v>
      </c>
      <c r="U1616" s="159" t="s">
        <v>111</v>
      </c>
      <c r="V1616" s="154">
        <v>46149</v>
      </c>
      <c r="W1616" s="154" t="s">
        <v>126</v>
      </c>
      <c r="X1616" s="154" t="s">
        <v>126</v>
      </c>
      <c r="Y1616" s="160"/>
      <c r="Z1616" s="160" t="s">
        <v>128</v>
      </c>
      <c r="AA1616" s="153">
        <v>127</v>
      </c>
      <c r="AB1616" s="153">
        <v>1.65</v>
      </c>
      <c r="AC1616" s="182">
        <f t="shared" si="52"/>
        <v>46.648301193755742</v>
      </c>
      <c r="AD1616" s="153" t="str">
        <f t="shared" si="53"/>
        <v>OBESIDADE III</v>
      </c>
      <c r="AE1616" s="233" t="s">
        <v>225</v>
      </c>
      <c r="AF1616" s="153" t="s">
        <v>130</v>
      </c>
      <c r="AG1616" s="159"/>
      <c r="AH1616" s="153"/>
      <c r="AI1616" s="161"/>
      <c r="AJ1616" s="153"/>
      <c r="AK1616" s="153"/>
      <c r="AL1616" s="207" t="s">
        <v>131</v>
      </c>
      <c r="AM1616" s="207"/>
      <c r="AN1616" s="207"/>
      <c r="AO1616" s="207" t="str">
        <f ca="1">IF(R1616="","",IF(R1616&gt;TODAY(),"0 meses",DATEDIF(R1616,TODAY(),"m") &amp; " meses"))</f>
        <v>1 meses</v>
      </c>
      <c r="AP1616" s="147" t="s">
        <v>67</v>
      </c>
      <c r="AQ1616" s="147" t="s">
        <v>67</v>
      </c>
      <c r="AR1616" s="147"/>
      <c r="AS1616" s="209" t="s">
        <v>68</v>
      </c>
      <c r="AT1616" s="223" t="str">
        <f>MONTH(B1616)&amp;"/"&amp;YEAR(B1616)</f>
        <v>3/2026</v>
      </c>
      <c r="AU1616" s="223">
        <f>WEEKNUM(B1616)-WEEKNUM(EOMONTH(B1616,-1)+1)+1</f>
        <v>5</v>
      </c>
      <c r="AV1616" s="209" t="str">
        <f>MONTH(R1616)&amp;"/"&amp;YEAR(R1616)</f>
        <v>5/2026</v>
      </c>
      <c r="AW1616" s="209">
        <f>WEEKNUM(R1616)-WEEKNUM(EOMONTH(R1616,-1)+1)+1</f>
        <v>2</v>
      </c>
      <c r="AX1616" s="209">
        <f>IF(BB1616="S",IF(Q1616="1. Aceitou o programa",R1616-B1616,0),0)</f>
        <v>37</v>
      </c>
      <c r="AY1616" s="209">
        <f>IF(BB1616="S",IF(AND(S1616&lt;&gt;"",R1616&lt;&gt;""),S1616-R1616,0),0)</f>
        <v>0</v>
      </c>
      <c r="AZ1616" s="209">
        <f>IF(BB1616="S",IF(Q1616="1. Aceitou o programa",IF(OR(X1616="Não se Aplica",X1616=""),IF(OR(W1616="Não se Aplica",W1616=""),0,W1616-V1616),AVERAGE(X1616-W1616,W1616-V1616)),0),0)</f>
        <v>0</v>
      </c>
      <c r="BA1616" s="209">
        <f>IF(BB1616="S",IF(AND(Q1616="1. Aceitou o programa",AH1616="Realizada"),IFERROR(IF(AG1616="",0,AG1616-R1616),0),0),0)</f>
        <v>0</v>
      </c>
      <c r="BB1616" s="209" t="str">
        <f>_xlfn.XLOOKUP(U1616,'Lista Suspensa'!$AA$20:$AA$23,'Lista Suspensa'!$AB$20:$AB$23,"N/A")</f>
        <v>S</v>
      </c>
    </row>
    <row r="1617" spans="1:54" ht="12" customHeight="1">
      <c r="A1617" s="151" t="s">
        <v>54</v>
      </c>
      <c r="B1617" s="152">
        <v>46112</v>
      </c>
      <c r="C1617" s="153" t="s">
        <v>55</v>
      </c>
      <c r="D1617" s="153" t="s">
        <v>56</v>
      </c>
      <c r="E1617" s="244">
        <v>94552662</v>
      </c>
      <c r="F1617" s="144" t="s">
        <v>3400</v>
      </c>
      <c r="G1617" s="230"/>
      <c r="H1617" s="154">
        <v>37798</v>
      </c>
      <c r="I1617" s="153">
        <v>22</v>
      </c>
      <c r="J1617" s="148" t="s">
        <v>70</v>
      </c>
      <c r="K1617" s="153"/>
      <c r="L1617" s="153"/>
      <c r="M1617" s="153"/>
      <c r="N1617" s="153"/>
      <c r="O1617" s="155">
        <v>11947950936</v>
      </c>
      <c r="P1617" s="156" t="s">
        <v>60</v>
      </c>
      <c r="Q1617" s="157" t="s">
        <v>110</v>
      </c>
      <c r="R1617" s="158">
        <v>46149</v>
      </c>
      <c r="S1617" s="159"/>
      <c r="T1617" s="159" t="s">
        <v>62</v>
      </c>
      <c r="U1617" s="159" t="s">
        <v>111</v>
      </c>
      <c r="V1617" s="154">
        <v>46149</v>
      </c>
      <c r="W1617" s="154" t="s">
        <v>126</v>
      </c>
      <c r="X1617" s="154" t="s">
        <v>126</v>
      </c>
      <c r="Y1617" s="160"/>
      <c r="Z1617" s="160" t="s">
        <v>128</v>
      </c>
      <c r="AA1617" s="153">
        <v>170</v>
      </c>
      <c r="AB1617" s="153">
        <v>1.7</v>
      </c>
      <c r="AC1617" s="182">
        <f t="shared" si="52"/>
        <v>58.82352941176471</v>
      </c>
      <c r="AD1617" s="153" t="str">
        <f t="shared" si="53"/>
        <v>OBESIDADE III</v>
      </c>
      <c r="AE1617" s="233" t="s">
        <v>1092</v>
      </c>
      <c r="AF1617" s="153" t="s">
        <v>130</v>
      </c>
      <c r="AG1617" s="159"/>
      <c r="AH1617" s="153"/>
      <c r="AI1617" s="161"/>
      <c r="AJ1617" s="153"/>
      <c r="AK1617" s="153"/>
      <c r="AL1617" s="207" t="s">
        <v>143</v>
      </c>
      <c r="AM1617" s="207"/>
      <c r="AN1617" s="207"/>
      <c r="AO1617" s="207" t="str">
        <f ca="1">IF(R1617="","",IF(R1617&gt;TODAY(),"0 meses",DATEDIF(R1617,TODAY(),"m") &amp; " meses"))</f>
        <v>1 meses</v>
      </c>
      <c r="AP1617" s="147" t="s">
        <v>67</v>
      </c>
      <c r="AQ1617" s="147" t="s">
        <v>67</v>
      </c>
      <c r="AR1617" s="147"/>
      <c r="AS1617" s="209" t="s">
        <v>68</v>
      </c>
      <c r="AT1617" s="223" t="str">
        <f>MONTH(B1617)&amp;"/"&amp;YEAR(B1617)</f>
        <v>3/2026</v>
      </c>
      <c r="AU1617" s="223">
        <f>WEEKNUM(B1617)-WEEKNUM(EOMONTH(B1617,-1)+1)+1</f>
        <v>5</v>
      </c>
      <c r="AV1617" s="209" t="str">
        <f>MONTH(R1617)&amp;"/"&amp;YEAR(R1617)</f>
        <v>5/2026</v>
      </c>
      <c r="AW1617" s="209">
        <f>WEEKNUM(R1617)-WEEKNUM(EOMONTH(R1617,-1)+1)+1</f>
        <v>2</v>
      </c>
      <c r="AX1617" s="209">
        <f>IF(BB1617="S",IF(Q1617="1. Aceitou o programa",R1617-B1617,0),0)</f>
        <v>37</v>
      </c>
      <c r="AY1617" s="209">
        <f>IF(BB1617="S",IF(AND(S1617&lt;&gt;"",R1617&lt;&gt;""),S1617-R1617,0),0)</f>
        <v>0</v>
      </c>
      <c r="AZ1617" s="209">
        <f>IF(BB1617="S",IF(Q1617="1. Aceitou o programa",IF(OR(X1617="Não se Aplica",X1617=""),IF(OR(W1617="Não se Aplica",W1617=""),0,W1617-V1617),AVERAGE(X1617-W1617,W1617-V1617)),0),0)</f>
        <v>0</v>
      </c>
      <c r="BA1617" s="209">
        <f>IF(BB1617="S",IF(AND(Q1617="1. Aceitou o programa",AH1617="Realizada"),IFERROR(IF(AG1617="",0,AG1617-R1617),0),0),0)</f>
        <v>0</v>
      </c>
      <c r="BB1617" s="209" t="str">
        <f>_xlfn.XLOOKUP(U1617,'Lista Suspensa'!$AA$20:$AA$23,'Lista Suspensa'!$AB$20:$AB$23,"N/A")</f>
        <v>S</v>
      </c>
    </row>
    <row r="1618" spans="1:54" ht="12" customHeight="1">
      <c r="A1618" s="151" t="s">
        <v>67</v>
      </c>
      <c r="B1618" s="152">
        <v>46122</v>
      </c>
      <c r="C1618" s="153" t="s">
        <v>297</v>
      </c>
      <c r="D1618" s="153" t="s">
        <v>455</v>
      </c>
      <c r="E1618" s="244">
        <v>78127257</v>
      </c>
      <c r="F1618" s="144" t="s">
        <v>3401</v>
      </c>
      <c r="G1618" s="230"/>
      <c r="H1618" s="154">
        <v>19907</v>
      </c>
      <c r="I1618" s="153">
        <v>71</v>
      </c>
      <c r="J1618" s="148" t="s">
        <v>70</v>
      </c>
      <c r="K1618" s="153" t="s">
        <v>59</v>
      </c>
      <c r="L1618" s="153"/>
      <c r="M1618" s="153"/>
      <c r="N1618" s="153">
        <v>60</v>
      </c>
      <c r="O1618" s="155">
        <v>11982629141</v>
      </c>
      <c r="P1618" s="156" t="s">
        <v>2023</v>
      </c>
      <c r="Q1618" s="157" t="s">
        <v>110</v>
      </c>
      <c r="R1618" s="158">
        <v>46149</v>
      </c>
      <c r="S1618" s="159"/>
      <c r="T1618" s="159" t="s">
        <v>62</v>
      </c>
      <c r="U1618" s="159" t="s">
        <v>111</v>
      </c>
      <c r="V1618" s="154">
        <v>46139</v>
      </c>
      <c r="W1618" s="154">
        <v>46141</v>
      </c>
      <c r="X1618" s="154">
        <v>46146</v>
      </c>
      <c r="Y1618" s="160" t="s">
        <v>90</v>
      </c>
      <c r="Z1618" s="160" t="s">
        <v>128</v>
      </c>
      <c r="AA1618" s="153">
        <v>67</v>
      </c>
      <c r="AB1618" s="153">
        <v>1.57</v>
      </c>
      <c r="AC1618" s="182">
        <f t="shared" si="52"/>
        <v>27.181630086413239</v>
      </c>
      <c r="AD1618" s="153" t="str">
        <f t="shared" si="53"/>
        <v>SOBREPESO</v>
      </c>
      <c r="AE1618" s="233" t="s">
        <v>135</v>
      </c>
      <c r="AF1618" s="153" t="s">
        <v>130</v>
      </c>
      <c r="AG1618" s="159"/>
      <c r="AH1618" s="153"/>
      <c r="AI1618" s="161"/>
      <c r="AJ1618" s="153"/>
      <c r="AK1618" s="153"/>
      <c r="AL1618" s="207" t="s">
        <v>136</v>
      </c>
      <c r="AM1618" s="207"/>
      <c r="AN1618" s="207"/>
      <c r="AO1618" s="207" t="str">
        <f ca="1">IF(R1618="","",IF(R1618&gt;TODAY(),"0 meses",DATEDIF(R1618,TODAY(),"m") &amp; " meses"))</f>
        <v>1 meses</v>
      </c>
      <c r="AP1618" s="147" t="s">
        <v>67</v>
      </c>
      <c r="AQ1618" s="147" t="s">
        <v>67</v>
      </c>
      <c r="AR1618" s="147"/>
      <c r="AS1618" s="209" t="s">
        <v>68</v>
      </c>
      <c r="AT1618" s="223" t="str">
        <f>MONTH(B1618)&amp;"/"&amp;YEAR(B1618)</f>
        <v>4/2026</v>
      </c>
      <c r="AU1618" s="223">
        <f>WEEKNUM(B1618)-WEEKNUM(EOMONTH(B1618,-1)+1)+1</f>
        <v>2</v>
      </c>
      <c r="AV1618" s="209" t="str">
        <f>MONTH(R1618)&amp;"/"&amp;YEAR(R1618)</f>
        <v>5/2026</v>
      </c>
      <c r="AW1618" s="209">
        <f>WEEKNUM(R1618)-WEEKNUM(EOMONTH(R1618,-1)+1)+1</f>
        <v>2</v>
      </c>
      <c r="AX1618" s="209">
        <f>IF(BB1618="S",IF(Q1618="1. Aceitou o programa",R1618-B1618,0),0)</f>
        <v>27</v>
      </c>
      <c r="AY1618" s="209">
        <f>IF(BB1618="S",IF(AND(S1618&lt;&gt;"",R1618&lt;&gt;""),S1618-R1618,0),0)</f>
        <v>0</v>
      </c>
      <c r="AZ1618" s="209">
        <f>IF(BB1618="S",IF(Q1618="1. Aceitou o programa",IF(OR(X1618="Não se Aplica",X1618=""),IF(OR(W1618="Não se Aplica",W1618=""),0,W1618-V1618),AVERAGE(X1618-W1618,W1618-V1618)),0),0)</f>
        <v>3.5</v>
      </c>
      <c r="BA1618" s="209">
        <f>IF(BB1618="S",IF(AND(Q1618="1. Aceitou o programa",AH1618="Realizada"),IFERROR(IF(AG1618="",0,AG1618-R1618),0),0),0)</f>
        <v>0</v>
      </c>
      <c r="BB1618" s="209" t="str">
        <f>_xlfn.XLOOKUP(U1618,'Lista Suspensa'!$AA$20:$AA$23,'Lista Suspensa'!$AB$20:$AB$23,"N/A")</f>
        <v>S</v>
      </c>
    </row>
    <row r="1619" spans="1:54" ht="12" customHeight="1">
      <c r="A1619" s="151" t="s">
        <v>67</v>
      </c>
      <c r="B1619" s="152">
        <v>46122</v>
      </c>
      <c r="C1619" s="153" t="s">
        <v>297</v>
      </c>
      <c r="D1619" s="153" t="s">
        <v>455</v>
      </c>
      <c r="E1619" s="244">
        <v>81454534</v>
      </c>
      <c r="F1619" s="144" t="s">
        <v>3402</v>
      </c>
      <c r="G1619" s="230"/>
      <c r="H1619" s="154">
        <v>28016</v>
      </c>
      <c r="I1619" s="153">
        <v>49</v>
      </c>
      <c r="J1619" s="148" t="s">
        <v>70</v>
      </c>
      <c r="K1619" s="153"/>
      <c r="L1619" s="153"/>
      <c r="M1619" s="153"/>
      <c r="N1619" s="153">
        <v>60</v>
      </c>
      <c r="O1619" s="155">
        <v>21994475913</v>
      </c>
      <c r="P1619" s="156" t="s">
        <v>89</v>
      </c>
      <c r="Q1619" s="157" t="s">
        <v>110</v>
      </c>
      <c r="R1619" s="158">
        <v>46149</v>
      </c>
      <c r="S1619" s="159"/>
      <c r="T1619" s="159" t="s">
        <v>62</v>
      </c>
      <c r="U1619" s="159" t="s">
        <v>111</v>
      </c>
      <c r="V1619" s="154">
        <v>46139</v>
      </c>
      <c r="W1619" s="154">
        <v>46141</v>
      </c>
      <c r="X1619" s="154">
        <v>46146</v>
      </c>
      <c r="Y1619" s="160" t="s">
        <v>3403</v>
      </c>
      <c r="Z1619" s="160" t="s">
        <v>128</v>
      </c>
      <c r="AA1619" s="153">
        <v>117</v>
      </c>
      <c r="AB1619" s="153">
        <v>1.58</v>
      </c>
      <c r="AC1619" s="182">
        <f t="shared" si="52"/>
        <v>46.867489184425565</v>
      </c>
      <c r="AD1619" s="153" t="str">
        <f t="shared" si="53"/>
        <v>OBESIDADE III</v>
      </c>
      <c r="AE1619" s="233" t="s">
        <v>1092</v>
      </c>
      <c r="AF1619" s="153" t="s">
        <v>130</v>
      </c>
      <c r="AG1619" s="159"/>
      <c r="AH1619" s="153"/>
      <c r="AI1619" s="161"/>
      <c r="AJ1619" s="153"/>
      <c r="AK1619" s="153"/>
      <c r="AL1619" s="207" t="s">
        <v>131</v>
      </c>
      <c r="AM1619" s="207"/>
      <c r="AN1619" s="207"/>
      <c r="AO1619" s="207" t="str">
        <f ca="1">IF(R1619="","",IF(R1619&gt;TODAY(),"0 meses",DATEDIF(R1619,TODAY(),"m") &amp; " meses"))</f>
        <v>1 meses</v>
      </c>
      <c r="AP1619" s="147" t="s">
        <v>67</v>
      </c>
      <c r="AQ1619" s="147" t="s">
        <v>67</v>
      </c>
      <c r="AR1619" s="147"/>
      <c r="AS1619" s="209" t="s">
        <v>68</v>
      </c>
      <c r="AT1619" s="223" t="str">
        <f>MONTH(B1619)&amp;"/"&amp;YEAR(B1619)</f>
        <v>4/2026</v>
      </c>
      <c r="AU1619" s="223">
        <f>WEEKNUM(B1619)-WEEKNUM(EOMONTH(B1619,-1)+1)+1</f>
        <v>2</v>
      </c>
      <c r="AV1619" s="209" t="str">
        <f>MONTH(R1619)&amp;"/"&amp;YEAR(R1619)</f>
        <v>5/2026</v>
      </c>
      <c r="AW1619" s="209">
        <f>WEEKNUM(R1619)-WEEKNUM(EOMONTH(R1619,-1)+1)+1</f>
        <v>2</v>
      </c>
      <c r="AX1619" s="209">
        <f>IF(BB1619="S",IF(Q1619="1. Aceitou o programa",R1619-B1619,0),0)</f>
        <v>27</v>
      </c>
      <c r="AY1619" s="209">
        <f>IF(BB1619="S",IF(AND(S1619&lt;&gt;"",R1619&lt;&gt;""),S1619-R1619,0),0)</f>
        <v>0</v>
      </c>
      <c r="AZ1619" s="209">
        <f>IF(BB1619="S",IF(Q1619="1. Aceitou o programa",IF(OR(X1619="Não se Aplica",X1619=""),IF(OR(W1619="Não se Aplica",W1619=""),0,W1619-V1619),AVERAGE(X1619-W1619,W1619-V1619)),0),0)</f>
        <v>3.5</v>
      </c>
      <c r="BA1619" s="209">
        <f>IF(BB1619="S",IF(AND(Q1619="1. Aceitou o programa",AH1619="Realizada"),IFERROR(IF(AG1619="",0,AG1619-R1619),0),0),0)</f>
        <v>0</v>
      </c>
      <c r="BB1619" s="209" t="str">
        <f>_xlfn.XLOOKUP(U1619,'Lista Suspensa'!$AA$20:$AA$23,'Lista Suspensa'!$AB$20:$AB$23,"N/A")</f>
        <v>S</v>
      </c>
    </row>
    <row r="1620" spans="1:54" ht="12" customHeight="1">
      <c r="A1620" s="151" t="s">
        <v>54</v>
      </c>
      <c r="B1620" s="152">
        <v>46127</v>
      </c>
      <c r="C1620" s="153" t="s">
        <v>297</v>
      </c>
      <c r="D1620" s="153" t="s">
        <v>455</v>
      </c>
      <c r="E1620" s="244">
        <v>95082843</v>
      </c>
      <c r="F1620" s="144" t="s">
        <v>3404</v>
      </c>
      <c r="G1620" s="230"/>
      <c r="H1620" s="154">
        <v>27574</v>
      </c>
      <c r="I1620" s="153">
        <v>50</v>
      </c>
      <c r="J1620" s="148" t="s">
        <v>70</v>
      </c>
      <c r="K1620" s="153" t="s">
        <v>101</v>
      </c>
      <c r="L1620" s="153"/>
      <c r="M1620" s="153"/>
      <c r="N1620" s="153">
        <v>75</v>
      </c>
      <c r="O1620" s="155" t="s">
        <v>3405</v>
      </c>
      <c r="P1620" s="156" t="s">
        <v>2023</v>
      </c>
      <c r="Q1620" s="157" t="s">
        <v>110</v>
      </c>
      <c r="R1620" s="158">
        <v>46149</v>
      </c>
      <c r="S1620" s="159"/>
      <c r="T1620" s="159" t="s">
        <v>62</v>
      </c>
      <c r="U1620" s="159" t="s">
        <v>111</v>
      </c>
      <c r="V1620" s="154">
        <v>46139</v>
      </c>
      <c r="W1620" s="154">
        <v>46146</v>
      </c>
      <c r="X1620" s="154" t="s">
        <v>126</v>
      </c>
      <c r="Y1620" s="160" t="s">
        <v>90</v>
      </c>
      <c r="Z1620" s="160" t="s">
        <v>128</v>
      </c>
      <c r="AA1620" s="153">
        <v>101</v>
      </c>
      <c r="AB1620" s="153">
        <v>1.68</v>
      </c>
      <c r="AC1620" s="182">
        <f t="shared" si="52"/>
        <v>35.785147392290256</v>
      </c>
      <c r="AD1620" s="153" t="str">
        <f t="shared" si="53"/>
        <v>OBESIDADE II</v>
      </c>
      <c r="AE1620" s="233" t="s">
        <v>129</v>
      </c>
      <c r="AF1620" s="153" t="s">
        <v>130</v>
      </c>
      <c r="AG1620" s="159"/>
      <c r="AH1620" s="153"/>
      <c r="AI1620" s="161"/>
      <c r="AJ1620" s="153"/>
      <c r="AK1620" s="153"/>
      <c r="AL1620" s="207" t="s">
        <v>131</v>
      </c>
      <c r="AM1620" s="207"/>
      <c r="AN1620" s="207"/>
      <c r="AO1620" s="207" t="str">
        <f ca="1">IF(R1620="","",IF(R1620&gt;TODAY(),"0 meses",DATEDIF(R1620,TODAY(),"m") &amp; " meses"))</f>
        <v>1 meses</v>
      </c>
      <c r="AP1620" s="147" t="s">
        <v>67</v>
      </c>
      <c r="AQ1620" s="147" t="s">
        <v>67</v>
      </c>
      <c r="AR1620" s="147"/>
      <c r="AS1620" s="209" t="s">
        <v>68</v>
      </c>
      <c r="AT1620" s="223" t="str">
        <f>MONTH(B1620)&amp;"/"&amp;YEAR(B1620)</f>
        <v>4/2026</v>
      </c>
      <c r="AU1620" s="223">
        <f>WEEKNUM(B1620)-WEEKNUM(EOMONTH(B1620,-1)+1)+1</f>
        <v>3</v>
      </c>
      <c r="AV1620" s="209" t="str">
        <f>MONTH(R1620)&amp;"/"&amp;YEAR(R1620)</f>
        <v>5/2026</v>
      </c>
      <c r="AW1620" s="209">
        <f>WEEKNUM(R1620)-WEEKNUM(EOMONTH(R1620,-1)+1)+1</f>
        <v>2</v>
      </c>
      <c r="AX1620" s="209">
        <f>IF(BB1620="S",IF(Q1620="1. Aceitou o programa",R1620-B1620,0),0)</f>
        <v>22</v>
      </c>
      <c r="AY1620" s="209">
        <f>IF(BB1620="S",IF(AND(S1620&lt;&gt;"",R1620&lt;&gt;""),S1620-R1620,0),0)</f>
        <v>0</v>
      </c>
      <c r="AZ1620" s="209">
        <f>IF(BB1620="S",IF(Q1620="1. Aceitou o programa",IF(OR(X1620="Não se Aplica",X1620=""),IF(OR(W1620="Não se Aplica",W1620=""),0,W1620-V1620),AVERAGE(X1620-W1620,W1620-V1620)),0),0)</f>
        <v>7</v>
      </c>
      <c r="BA1620" s="209">
        <f>IF(BB1620="S",IF(AND(Q1620="1. Aceitou o programa",AH1620="Realizada"),IFERROR(IF(AG1620="",0,AG1620-R1620),0),0),0)</f>
        <v>0</v>
      </c>
      <c r="BB1620" s="209" t="str">
        <f>_xlfn.XLOOKUP(U1620,'Lista Suspensa'!$AA$20:$AA$23,'Lista Suspensa'!$AB$20:$AB$23,"N/A")</f>
        <v>S</v>
      </c>
    </row>
    <row r="1621" spans="1:54" ht="12" customHeight="1">
      <c r="A1621" s="151" t="s">
        <v>54</v>
      </c>
      <c r="B1621" s="152">
        <v>46128</v>
      </c>
      <c r="C1621" s="153" t="s">
        <v>297</v>
      </c>
      <c r="D1621" s="153" t="s">
        <v>455</v>
      </c>
      <c r="E1621" s="244">
        <v>92997288</v>
      </c>
      <c r="F1621" s="144" t="s">
        <v>3406</v>
      </c>
      <c r="G1621" s="230"/>
      <c r="H1621" s="154">
        <v>31530</v>
      </c>
      <c r="I1621" s="153">
        <v>40</v>
      </c>
      <c r="J1621" s="148" t="s">
        <v>70</v>
      </c>
      <c r="K1621" s="153"/>
      <c r="L1621" s="153"/>
      <c r="M1621" s="153"/>
      <c r="N1621" s="153">
        <v>120</v>
      </c>
      <c r="O1621" s="155" t="s">
        <v>3407</v>
      </c>
      <c r="P1621" s="156" t="s">
        <v>2077</v>
      </c>
      <c r="Q1621" s="157" t="s">
        <v>110</v>
      </c>
      <c r="R1621" s="158">
        <v>46149</v>
      </c>
      <c r="S1621" s="159"/>
      <c r="T1621" s="159" t="s">
        <v>62</v>
      </c>
      <c r="U1621" s="159" t="s">
        <v>111</v>
      </c>
      <c r="V1621" s="154">
        <v>46127</v>
      </c>
      <c r="W1621" s="154">
        <v>46146</v>
      </c>
      <c r="X1621" s="154" t="s">
        <v>126</v>
      </c>
      <c r="Y1621" s="160" t="s">
        <v>90</v>
      </c>
      <c r="Z1621" s="160" t="s">
        <v>128</v>
      </c>
      <c r="AA1621" s="153">
        <v>89</v>
      </c>
      <c r="AB1621" s="153">
        <v>1.51</v>
      </c>
      <c r="AC1621" s="182">
        <f t="shared" si="52"/>
        <v>39.03337572913469</v>
      </c>
      <c r="AD1621" s="153" t="str">
        <f t="shared" si="53"/>
        <v>OBESIDADE II</v>
      </c>
      <c r="AE1621" s="233" t="s">
        <v>129</v>
      </c>
      <c r="AF1621" s="153" t="s">
        <v>130</v>
      </c>
      <c r="AG1621" s="159"/>
      <c r="AH1621" s="153"/>
      <c r="AI1621" s="161"/>
      <c r="AJ1621" s="153"/>
      <c r="AK1621" s="153"/>
      <c r="AL1621" s="207" t="s">
        <v>131</v>
      </c>
      <c r="AM1621" s="207"/>
      <c r="AN1621" s="207"/>
      <c r="AO1621" s="207" t="str">
        <f ca="1">IF(R1621="","",IF(R1621&gt;TODAY(),"0 meses",DATEDIF(R1621,TODAY(),"m") &amp; " meses"))</f>
        <v>1 meses</v>
      </c>
      <c r="AP1621" s="147" t="s">
        <v>67</v>
      </c>
      <c r="AQ1621" s="147" t="s">
        <v>67</v>
      </c>
      <c r="AR1621" s="147"/>
      <c r="AS1621" s="209" t="s">
        <v>68</v>
      </c>
      <c r="AT1621" s="223" t="str">
        <f>MONTH(B1621)&amp;"/"&amp;YEAR(B1621)</f>
        <v>4/2026</v>
      </c>
      <c r="AU1621" s="223">
        <f>WEEKNUM(B1621)-WEEKNUM(EOMONTH(B1621,-1)+1)+1</f>
        <v>3</v>
      </c>
      <c r="AV1621" s="209" t="str">
        <f>MONTH(R1621)&amp;"/"&amp;YEAR(R1621)</f>
        <v>5/2026</v>
      </c>
      <c r="AW1621" s="209">
        <f>WEEKNUM(R1621)-WEEKNUM(EOMONTH(R1621,-1)+1)+1</f>
        <v>2</v>
      </c>
      <c r="AX1621" s="209">
        <f>IF(BB1621="S",IF(Q1621="1. Aceitou o programa",R1621-B1621,0),0)</f>
        <v>21</v>
      </c>
      <c r="AY1621" s="209">
        <f>IF(BB1621="S",IF(AND(S1621&lt;&gt;"",R1621&lt;&gt;""),S1621-R1621,0),0)</f>
        <v>0</v>
      </c>
      <c r="AZ1621" s="209">
        <f>IF(BB1621="S",IF(Q1621="1. Aceitou o programa",IF(OR(X1621="Não se Aplica",X1621=""),IF(OR(W1621="Não se Aplica",W1621=""),0,W1621-V1621),AVERAGE(X1621-W1621,W1621-V1621)),0),0)</f>
        <v>19</v>
      </c>
      <c r="BA1621" s="209">
        <f>IF(BB1621="S",IF(AND(Q1621="1. Aceitou o programa",AH1621="Realizada"),IFERROR(IF(AG1621="",0,AG1621-R1621),0),0),0)</f>
        <v>0</v>
      </c>
      <c r="BB1621" s="209" t="str">
        <f>_xlfn.XLOOKUP(U1621,'Lista Suspensa'!$AA$20:$AA$23,'Lista Suspensa'!$AB$20:$AB$23,"N/A")</f>
        <v>S</v>
      </c>
    </row>
    <row r="1622" spans="1:54" ht="12" customHeight="1">
      <c r="A1622" s="151" t="s">
        <v>54</v>
      </c>
      <c r="B1622" s="152">
        <v>46128</v>
      </c>
      <c r="C1622" s="153" t="s">
        <v>297</v>
      </c>
      <c r="D1622" s="153" t="s">
        <v>455</v>
      </c>
      <c r="E1622" s="244">
        <v>84956541</v>
      </c>
      <c r="F1622" s="144" t="s">
        <v>3408</v>
      </c>
      <c r="G1622" s="230"/>
      <c r="H1622" s="154">
        <v>26475</v>
      </c>
      <c r="I1622" s="153">
        <v>53</v>
      </c>
      <c r="J1622" s="148" t="s">
        <v>58</v>
      </c>
      <c r="K1622" s="153"/>
      <c r="L1622" s="153"/>
      <c r="M1622" s="153"/>
      <c r="N1622" s="153">
        <v>450</v>
      </c>
      <c r="O1622" s="155" t="s">
        <v>3409</v>
      </c>
      <c r="P1622" s="156" t="s">
        <v>2023</v>
      </c>
      <c r="Q1622" s="157" t="s">
        <v>110</v>
      </c>
      <c r="R1622" s="158">
        <v>46149</v>
      </c>
      <c r="S1622" s="159"/>
      <c r="T1622" s="159" t="s">
        <v>62</v>
      </c>
      <c r="U1622" s="159" t="s">
        <v>111</v>
      </c>
      <c r="V1622" s="154">
        <v>46127</v>
      </c>
      <c r="W1622" s="154">
        <v>46146</v>
      </c>
      <c r="X1622" s="154" t="s">
        <v>126</v>
      </c>
      <c r="Y1622" s="160" t="s">
        <v>90</v>
      </c>
      <c r="Z1622" s="160" t="s">
        <v>128</v>
      </c>
      <c r="AA1622" s="153">
        <v>160</v>
      </c>
      <c r="AB1622" s="153">
        <v>1.8</v>
      </c>
      <c r="AC1622" s="182">
        <f t="shared" si="52"/>
        <v>49.382716049382715</v>
      </c>
      <c r="AD1622" s="153" t="str">
        <f t="shared" si="53"/>
        <v>OBESIDADE III</v>
      </c>
      <c r="AE1622" s="233" t="s">
        <v>135</v>
      </c>
      <c r="AF1622" s="153" t="s">
        <v>130</v>
      </c>
      <c r="AG1622" s="159"/>
      <c r="AH1622" s="153"/>
      <c r="AI1622" s="161"/>
      <c r="AJ1622" s="153"/>
      <c r="AK1622" s="153"/>
      <c r="AL1622" s="207" t="s">
        <v>131</v>
      </c>
      <c r="AM1622" s="207"/>
      <c r="AN1622" s="207"/>
      <c r="AO1622" s="207" t="str">
        <f ca="1">IF(R1622="","",IF(R1622&gt;TODAY(),"0 meses",DATEDIF(R1622,TODAY(),"m") &amp; " meses"))</f>
        <v>1 meses</v>
      </c>
      <c r="AP1622" s="147" t="s">
        <v>67</v>
      </c>
      <c r="AQ1622" s="147" t="s">
        <v>67</v>
      </c>
      <c r="AR1622" s="147"/>
      <c r="AS1622" s="209" t="s">
        <v>68</v>
      </c>
      <c r="AT1622" s="223" t="str">
        <f>MONTH(B1622)&amp;"/"&amp;YEAR(B1622)</f>
        <v>4/2026</v>
      </c>
      <c r="AU1622" s="223">
        <f>WEEKNUM(B1622)-WEEKNUM(EOMONTH(B1622,-1)+1)+1</f>
        <v>3</v>
      </c>
      <c r="AV1622" s="209" t="str">
        <f>MONTH(R1622)&amp;"/"&amp;YEAR(R1622)</f>
        <v>5/2026</v>
      </c>
      <c r="AW1622" s="209">
        <f>WEEKNUM(R1622)-WEEKNUM(EOMONTH(R1622,-1)+1)+1</f>
        <v>2</v>
      </c>
      <c r="AX1622" s="209">
        <f>IF(BB1622="S",IF(Q1622="1. Aceitou o programa",R1622-B1622,0),0)</f>
        <v>21</v>
      </c>
      <c r="AY1622" s="209">
        <f>IF(BB1622="S",IF(AND(S1622&lt;&gt;"",R1622&lt;&gt;""),S1622-R1622,0),0)</f>
        <v>0</v>
      </c>
      <c r="AZ1622" s="209">
        <f>IF(BB1622="S",IF(Q1622="1. Aceitou o programa",IF(OR(X1622="Não se Aplica",X1622=""),IF(OR(W1622="Não se Aplica",W1622=""),0,W1622-V1622),AVERAGE(X1622-W1622,W1622-V1622)),0),0)</f>
        <v>19</v>
      </c>
      <c r="BA1622" s="209">
        <f>IF(BB1622="S",IF(AND(Q1622="1. Aceitou o programa",AH1622="Realizada"),IFERROR(IF(AG1622="",0,AG1622-R1622),0),0),0)</f>
        <v>0</v>
      </c>
      <c r="BB1622" s="209" t="str">
        <f>_xlfn.XLOOKUP(U1622,'Lista Suspensa'!$AA$20:$AA$23,'Lista Suspensa'!$AB$20:$AB$23,"N/A")</f>
        <v>S</v>
      </c>
    </row>
    <row r="1623" spans="1:54" ht="12" customHeight="1">
      <c r="A1623" s="151" t="s">
        <v>54</v>
      </c>
      <c r="B1623" s="152">
        <v>46128</v>
      </c>
      <c r="C1623" s="153" t="s">
        <v>297</v>
      </c>
      <c r="D1623" s="153" t="s">
        <v>455</v>
      </c>
      <c r="E1623" s="244">
        <v>83695368</v>
      </c>
      <c r="F1623" s="144" t="s">
        <v>3410</v>
      </c>
      <c r="G1623" s="230"/>
      <c r="H1623" s="154">
        <v>34658</v>
      </c>
      <c r="I1623" s="153">
        <v>31</v>
      </c>
      <c r="J1623" s="148" t="s">
        <v>70</v>
      </c>
      <c r="K1623" s="153"/>
      <c r="L1623" s="153"/>
      <c r="M1623" s="153"/>
      <c r="N1623" s="153">
        <v>700</v>
      </c>
      <c r="O1623" s="155">
        <v>11951202564</v>
      </c>
      <c r="P1623" s="156" t="s">
        <v>2023</v>
      </c>
      <c r="Q1623" s="157" t="s">
        <v>110</v>
      </c>
      <c r="R1623" s="158">
        <v>46149</v>
      </c>
      <c r="S1623" s="159"/>
      <c r="T1623" s="159" t="s">
        <v>62</v>
      </c>
      <c r="U1623" s="159" t="s">
        <v>111</v>
      </c>
      <c r="V1623" s="154">
        <v>46127</v>
      </c>
      <c r="W1623" s="154">
        <v>46146</v>
      </c>
      <c r="X1623" s="154" t="s">
        <v>126</v>
      </c>
      <c r="Y1623" s="160" t="s">
        <v>90</v>
      </c>
      <c r="Z1623" s="160" t="s">
        <v>128</v>
      </c>
      <c r="AA1623" s="153">
        <v>87</v>
      </c>
      <c r="AB1623" s="153">
        <v>1.52</v>
      </c>
      <c r="AC1623" s="182">
        <f t="shared" si="52"/>
        <v>37.655817174515235</v>
      </c>
      <c r="AD1623" s="153" t="str">
        <f t="shared" si="53"/>
        <v>OBESIDADE II</v>
      </c>
      <c r="AE1623" s="233" t="s">
        <v>1264</v>
      </c>
      <c r="AF1623" s="153" t="s">
        <v>130</v>
      </c>
      <c r="AG1623" s="159"/>
      <c r="AH1623" s="153"/>
      <c r="AI1623" s="161"/>
      <c r="AJ1623" s="153"/>
      <c r="AK1623" s="153"/>
      <c r="AL1623" s="207" t="s">
        <v>131</v>
      </c>
      <c r="AM1623" s="207"/>
      <c r="AN1623" s="207"/>
      <c r="AO1623" s="207" t="str">
        <f ca="1">IF(R1623="","",IF(R1623&gt;TODAY(),"0 meses",DATEDIF(R1623,TODAY(),"m") &amp; " meses"))</f>
        <v>1 meses</v>
      </c>
      <c r="AP1623" s="147" t="s">
        <v>67</v>
      </c>
      <c r="AQ1623" s="147" t="s">
        <v>67</v>
      </c>
      <c r="AR1623" s="147"/>
      <c r="AS1623" s="209" t="s">
        <v>68</v>
      </c>
      <c r="AT1623" s="223" t="str">
        <f>MONTH(B1623)&amp;"/"&amp;YEAR(B1623)</f>
        <v>4/2026</v>
      </c>
      <c r="AU1623" s="223">
        <f>WEEKNUM(B1623)-WEEKNUM(EOMONTH(B1623,-1)+1)+1</f>
        <v>3</v>
      </c>
      <c r="AV1623" s="209" t="str">
        <f>MONTH(R1623)&amp;"/"&amp;YEAR(R1623)</f>
        <v>5/2026</v>
      </c>
      <c r="AW1623" s="209">
        <f>WEEKNUM(R1623)-WEEKNUM(EOMONTH(R1623,-1)+1)+1</f>
        <v>2</v>
      </c>
      <c r="AX1623" s="209">
        <f>IF(BB1623="S",IF(Q1623="1. Aceitou o programa",R1623-B1623,0),0)</f>
        <v>21</v>
      </c>
      <c r="AY1623" s="209">
        <f>IF(BB1623="S",IF(AND(S1623&lt;&gt;"",R1623&lt;&gt;""),S1623-R1623,0),0)</f>
        <v>0</v>
      </c>
      <c r="AZ1623" s="209">
        <f>IF(BB1623="S",IF(Q1623="1. Aceitou o programa",IF(OR(X1623="Não se Aplica",X1623=""),IF(OR(W1623="Não se Aplica",W1623=""),0,W1623-V1623),AVERAGE(X1623-W1623,W1623-V1623)),0),0)</f>
        <v>19</v>
      </c>
      <c r="BA1623" s="209">
        <f>IF(BB1623="S",IF(AND(Q1623="1. Aceitou o programa",AH1623="Realizada"),IFERROR(IF(AG1623="",0,AG1623-R1623),0),0),0)</f>
        <v>0</v>
      </c>
      <c r="BB1623" s="209" t="str">
        <f>_xlfn.XLOOKUP(U1623,'Lista Suspensa'!$AA$20:$AA$23,'Lista Suspensa'!$AB$20:$AB$23,"N/A")</f>
        <v>S</v>
      </c>
    </row>
    <row r="1624" spans="1:54" ht="12" customHeight="1">
      <c r="A1624" s="151" t="s">
        <v>54</v>
      </c>
      <c r="B1624" s="152">
        <v>46132</v>
      </c>
      <c r="C1624" s="153" t="s">
        <v>297</v>
      </c>
      <c r="D1624" s="153" t="s">
        <v>455</v>
      </c>
      <c r="E1624" s="244">
        <v>79274500</v>
      </c>
      <c r="F1624" s="144" t="s">
        <v>3411</v>
      </c>
      <c r="G1624" s="230"/>
      <c r="H1624" s="154">
        <v>38341</v>
      </c>
      <c r="I1624" s="153">
        <v>21</v>
      </c>
      <c r="J1624" s="148" t="s">
        <v>70</v>
      </c>
      <c r="K1624" s="153"/>
      <c r="L1624" s="153"/>
      <c r="M1624" s="153"/>
      <c r="N1624" s="153">
        <v>60</v>
      </c>
      <c r="O1624" s="155">
        <v>11971592924</v>
      </c>
      <c r="P1624" s="156" t="s">
        <v>89</v>
      </c>
      <c r="Q1624" s="157" t="s">
        <v>110</v>
      </c>
      <c r="R1624" s="158">
        <v>46149</v>
      </c>
      <c r="S1624" s="159"/>
      <c r="T1624" s="159" t="s">
        <v>62</v>
      </c>
      <c r="U1624" s="159" t="s">
        <v>111</v>
      </c>
      <c r="V1624" s="154">
        <v>46139</v>
      </c>
      <c r="W1624" s="154">
        <v>46146</v>
      </c>
      <c r="X1624" s="154" t="s">
        <v>126</v>
      </c>
      <c r="Y1624" s="160" t="s">
        <v>90</v>
      </c>
      <c r="Z1624" s="160" t="s">
        <v>128</v>
      </c>
      <c r="AA1624" s="153">
        <v>66</v>
      </c>
      <c r="AB1624" s="153">
        <v>1.59</v>
      </c>
      <c r="AC1624" s="182">
        <f t="shared" si="52"/>
        <v>26.106562240417702</v>
      </c>
      <c r="AD1624" s="153" t="str">
        <f t="shared" si="53"/>
        <v>SOBREPESO</v>
      </c>
      <c r="AE1624" s="233" t="s">
        <v>66</v>
      </c>
      <c r="AF1624" s="153" t="s">
        <v>130</v>
      </c>
      <c r="AG1624" s="159"/>
      <c r="AH1624" s="153"/>
      <c r="AI1624" s="161"/>
      <c r="AJ1624" s="153"/>
      <c r="AK1624" s="153"/>
      <c r="AL1624" s="207" t="s">
        <v>136</v>
      </c>
      <c r="AM1624" s="207"/>
      <c r="AN1624" s="207"/>
      <c r="AO1624" s="207" t="str">
        <f ca="1">IF(R1624="","",IF(R1624&gt;TODAY(),"0 meses",DATEDIF(R1624,TODAY(),"m") &amp; " meses"))</f>
        <v>1 meses</v>
      </c>
      <c r="AP1624" s="147" t="s">
        <v>67</v>
      </c>
      <c r="AQ1624" s="147" t="s">
        <v>67</v>
      </c>
      <c r="AR1624" s="147"/>
      <c r="AS1624" s="209" t="s">
        <v>68</v>
      </c>
      <c r="AT1624" s="223" t="str">
        <f>MONTH(B1624)&amp;"/"&amp;YEAR(B1624)</f>
        <v>4/2026</v>
      </c>
      <c r="AU1624" s="223">
        <f>WEEKNUM(B1624)-WEEKNUM(EOMONTH(B1624,-1)+1)+1</f>
        <v>4</v>
      </c>
      <c r="AV1624" s="209" t="str">
        <f>MONTH(R1624)&amp;"/"&amp;YEAR(R1624)</f>
        <v>5/2026</v>
      </c>
      <c r="AW1624" s="209">
        <f>WEEKNUM(R1624)-WEEKNUM(EOMONTH(R1624,-1)+1)+1</f>
        <v>2</v>
      </c>
      <c r="AX1624" s="209">
        <f>IF(BB1624="S",IF(Q1624="1. Aceitou o programa",R1624-B1624,0),0)</f>
        <v>17</v>
      </c>
      <c r="AY1624" s="209">
        <f>IF(BB1624="S",IF(AND(S1624&lt;&gt;"",R1624&lt;&gt;""),S1624-R1624,0),0)</f>
        <v>0</v>
      </c>
      <c r="AZ1624" s="209">
        <f>IF(BB1624="S",IF(Q1624="1. Aceitou o programa",IF(OR(X1624="Não se Aplica",X1624=""),IF(OR(W1624="Não se Aplica",W1624=""),0,W1624-V1624),AVERAGE(X1624-W1624,W1624-V1624)),0),0)</f>
        <v>7</v>
      </c>
      <c r="BA1624" s="209">
        <f>IF(BB1624="S",IF(AND(Q1624="1. Aceitou o programa",AH1624="Realizada"),IFERROR(IF(AG1624="",0,AG1624-R1624),0),0),0)</f>
        <v>0</v>
      </c>
      <c r="BB1624" s="209" t="str">
        <f>_xlfn.XLOOKUP(U1624,'Lista Suspensa'!$AA$20:$AA$23,'Lista Suspensa'!$AB$20:$AB$23,"N/A")</f>
        <v>S</v>
      </c>
    </row>
    <row r="1625" spans="1:54" ht="12" customHeight="1">
      <c r="A1625" s="151" t="s">
        <v>54</v>
      </c>
      <c r="B1625" s="152">
        <v>46134</v>
      </c>
      <c r="C1625" s="153" t="s">
        <v>297</v>
      </c>
      <c r="D1625" s="153" t="s">
        <v>455</v>
      </c>
      <c r="E1625" s="244">
        <v>87087876</v>
      </c>
      <c r="F1625" s="144" t="s">
        <v>3412</v>
      </c>
      <c r="G1625" s="230"/>
      <c r="H1625" s="154">
        <v>30662</v>
      </c>
      <c r="I1625" s="153">
        <v>42</v>
      </c>
      <c r="J1625" s="148" t="s">
        <v>70</v>
      </c>
      <c r="K1625" s="153" t="s">
        <v>59</v>
      </c>
      <c r="L1625" s="153"/>
      <c r="M1625" s="153"/>
      <c r="N1625" s="153">
        <v>60</v>
      </c>
      <c r="O1625" s="155" t="s">
        <v>3413</v>
      </c>
      <c r="P1625" s="156" t="s">
        <v>60</v>
      </c>
      <c r="Q1625" s="157" t="s">
        <v>110</v>
      </c>
      <c r="R1625" s="158">
        <v>46149</v>
      </c>
      <c r="S1625" s="159"/>
      <c r="T1625" s="159" t="s">
        <v>62</v>
      </c>
      <c r="U1625" s="159" t="s">
        <v>111</v>
      </c>
      <c r="V1625" s="154">
        <v>46139</v>
      </c>
      <c r="W1625" s="154">
        <v>46146</v>
      </c>
      <c r="X1625" s="154" t="s">
        <v>126</v>
      </c>
      <c r="Y1625" s="160" t="s">
        <v>90</v>
      </c>
      <c r="Z1625" s="160" t="s">
        <v>128</v>
      </c>
      <c r="AA1625" s="153">
        <v>70</v>
      </c>
      <c r="AB1625" s="153">
        <v>1.61</v>
      </c>
      <c r="AC1625" s="182">
        <f t="shared" si="52"/>
        <v>27.005130974885226</v>
      </c>
      <c r="AD1625" s="153" t="str">
        <f t="shared" si="53"/>
        <v>SOBREPESO</v>
      </c>
      <c r="AE1625" s="233" t="s">
        <v>66</v>
      </c>
      <c r="AF1625" s="153" t="s">
        <v>130</v>
      </c>
      <c r="AG1625" s="159"/>
      <c r="AH1625" s="153"/>
      <c r="AI1625" s="161"/>
      <c r="AJ1625" s="153"/>
      <c r="AK1625" s="153"/>
      <c r="AL1625" s="207" t="s">
        <v>136</v>
      </c>
      <c r="AM1625" s="207"/>
      <c r="AN1625" s="207"/>
      <c r="AO1625" s="207" t="str">
        <f ca="1">IF(R1625="","",IF(R1625&gt;TODAY(),"0 meses",DATEDIF(R1625,TODAY(),"m") &amp; " meses"))</f>
        <v>1 meses</v>
      </c>
      <c r="AP1625" s="147" t="s">
        <v>67</v>
      </c>
      <c r="AQ1625" s="147" t="s">
        <v>67</v>
      </c>
      <c r="AR1625" s="147"/>
      <c r="AS1625" s="209" t="s">
        <v>68</v>
      </c>
      <c r="AT1625" s="223" t="str">
        <f>MONTH(B1625)&amp;"/"&amp;YEAR(B1625)</f>
        <v>4/2026</v>
      </c>
      <c r="AU1625" s="223">
        <f>WEEKNUM(B1625)-WEEKNUM(EOMONTH(B1625,-1)+1)+1</f>
        <v>4</v>
      </c>
      <c r="AV1625" s="209" t="str">
        <f>MONTH(R1625)&amp;"/"&amp;YEAR(R1625)</f>
        <v>5/2026</v>
      </c>
      <c r="AW1625" s="209">
        <f>WEEKNUM(R1625)-WEEKNUM(EOMONTH(R1625,-1)+1)+1</f>
        <v>2</v>
      </c>
      <c r="AX1625" s="209">
        <f>IF(BB1625="S",IF(Q1625="1. Aceitou o programa",R1625-B1625,0),0)</f>
        <v>15</v>
      </c>
      <c r="AY1625" s="209">
        <f>IF(BB1625="S",IF(AND(S1625&lt;&gt;"",R1625&lt;&gt;""),S1625-R1625,0),0)</f>
        <v>0</v>
      </c>
      <c r="AZ1625" s="209">
        <f>IF(BB1625="S",IF(Q1625="1. Aceitou o programa",IF(OR(X1625="Não se Aplica",X1625=""),IF(OR(W1625="Não se Aplica",W1625=""),0,W1625-V1625),AVERAGE(X1625-W1625,W1625-V1625)),0),0)</f>
        <v>7</v>
      </c>
      <c r="BA1625" s="209">
        <f>IF(BB1625="S",IF(AND(Q1625="1. Aceitou o programa",AH1625="Realizada"),IFERROR(IF(AG1625="",0,AG1625-R1625),0),0),0)</f>
        <v>0</v>
      </c>
      <c r="BB1625" s="209" t="str">
        <f>_xlfn.XLOOKUP(U1625,'Lista Suspensa'!$AA$20:$AA$23,'Lista Suspensa'!$AB$20:$AB$23,"N/A")</f>
        <v>S</v>
      </c>
    </row>
    <row r="1626" spans="1:54" ht="12" customHeight="1">
      <c r="A1626" s="151" t="s">
        <v>54</v>
      </c>
      <c r="B1626" s="152">
        <v>46079</v>
      </c>
      <c r="C1626" s="153" t="s">
        <v>297</v>
      </c>
      <c r="D1626" s="153" t="s">
        <v>455</v>
      </c>
      <c r="E1626" s="244">
        <v>87489752</v>
      </c>
      <c r="F1626" s="144" t="s">
        <v>3414</v>
      </c>
      <c r="G1626" s="230"/>
      <c r="H1626" s="154">
        <v>30552</v>
      </c>
      <c r="I1626" s="153">
        <v>42</v>
      </c>
      <c r="J1626" s="148" t="s">
        <v>70</v>
      </c>
      <c r="K1626" s="153"/>
      <c r="L1626" s="153"/>
      <c r="M1626" s="153"/>
      <c r="N1626" s="153"/>
      <c r="O1626" s="155">
        <v>21972301248</v>
      </c>
      <c r="P1626" s="156" t="s">
        <v>60</v>
      </c>
      <c r="Q1626" s="157" t="s">
        <v>110</v>
      </c>
      <c r="R1626" s="158">
        <v>46150</v>
      </c>
      <c r="S1626" s="159"/>
      <c r="T1626" s="159" t="s">
        <v>62</v>
      </c>
      <c r="U1626" s="159" t="s">
        <v>111</v>
      </c>
      <c r="V1626" s="154">
        <v>46118</v>
      </c>
      <c r="W1626" s="154">
        <v>46150</v>
      </c>
      <c r="X1626" s="154" t="s">
        <v>126</v>
      </c>
      <c r="Y1626" s="160" t="s">
        <v>3415</v>
      </c>
      <c r="Z1626" s="160" t="s">
        <v>128</v>
      </c>
      <c r="AA1626" s="153">
        <v>65</v>
      </c>
      <c r="AB1626" s="153">
        <v>1.55</v>
      </c>
      <c r="AC1626" s="182">
        <f t="shared" si="52"/>
        <v>27.055150884495315</v>
      </c>
      <c r="AD1626" s="153" t="str">
        <f t="shared" si="53"/>
        <v>SOBREPESO</v>
      </c>
      <c r="AE1626" s="233" t="s">
        <v>1040</v>
      </c>
      <c r="AF1626" s="153"/>
      <c r="AG1626" s="159"/>
      <c r="AH1626" s="153"/>
      <c r="AI1626" s="161"/>
      <c r="AJ1626" s="153"/>
      <c r="AK1626" s="153"/>
      <c r="AL1626" s="207" t="s">
        <v>136</v>
      </c>
      <c r="AM1626" s="207"/>
      <c r="AN1626" s="207"/>
      <c r="AO1626" s="207" t="str">
        <f ca="1">IF(R1626="","",IF(R1626&gt;TODAY(),"0 meses",DATEDIF(R1626,TODAY(),"m") &amp; " meses"))</f>
        <v>1 meses</v>
      </c>
      <c r="AP1626" s="147" t="s">
        <v>67</v>
      </c>
      <c r="AQ1626" s="147" t="s">
        <v>67</v>
      </c>
      <c r="AR1626" s="147"/>
      <c r="AS1626" s="209" t="s">
        <v>68</v>
      </c>
      <c r="AT1626" s="223" t="str">
        <f>MONTH(B1626)&amp;"/"&amp;YEAR(B1626)</f>
        <v>2/2026</v>
      </c>
      <c r="AU1626" s="223">
        <f>WEEKNUM(B1626)-WEEKNUM(EOMONTH(B1626,-1)+1)+1</f>
        <v>4</v>
      </c>
      <c r="AV1626" s="209" t="str">
        <f>MONTH(R1626)&amp;"/"&amp;YEAR(R1626)</f>
        <v>5/2026</v>
      </c>
      <c r="AW1626" s="209">
        <f>WEEKNUM(R1626)-WEEKNUM(EOMONTH(R1626,-1)+1)+1</f>
        <v>2</v>
      </c>
      <c r="AX1626" s="209">
        <f>IF(BB1626="S",IF(Q1626="1. Aceitou o programa",R1626-B1626,0),0)</f>
        <v>71</v>
      </c>
      <c r="AY1626" s="209">
        <f>IF(BB1626="S",IF(AND(S1626&lt;&gt;"",R1626&lt;&gt;""),S1626-R1626,0),0)</f>
        <v>0</v>
      </c>
      <c r="AZ1626" s="209">
        <f>IF(BB1626="S",IF(Q1626="1. Aceitou o programa",IF(OR(X1626="Não se Aplica",X1626=""),IF(OR(W1626="Não se Aplica",W1626=""),0,W1626-V1626),AVERAGE(X1626-W1626,W1626-V1626)),0),0)</f>
        <v>32</v>
      </c>
      <c r="BA1626" s="209">
        <f>IF(BB1626="S",IF(AND(Q1626="1. Aceitou o programa",AH1626="Realizada"),IFERROR(IF(AG1626="",0,AG1626-R1626),0),0),0)</f>
        <v>0</v>
      </c>
      <c r="BB1626" s="209" t="str">
        <f>_xlfn.XLOOKUP(U1626,'Lista Suspensa'!$AA$20:$AA$23,'Lista Suspensa'!$AB$20:$AB$23,"N/A")</f>
        <v>S</v>
      </c>
    </row>
    <row r="1627" spans="1:54" ht="12" customHeight="1">
      <c r="A1627" s="151" t="s">
        <v>54</v>
      </c>
      <c r="B1627" s="152">
        <v>46083</v>
      </c>
      <c r="C1627" s="153" t="s">
        <v>55</v>
      </c>
      <c r="D1627" s="153" t="s">
        <v>56</v>
      </c>
      <c r="E1627" s="244">
        <v>85346790</v>
      </c>
      <c r="F1627" s="144" t="s">
        <v>3416</v>
      </c>
      <c r="G1627" s="230"/>
      <c r="H1627" s="154">
        <v>28718</v>
      </c>
      <c r="I1627" s="153">
        <v>47</v>
      </c>
      <c r="J1627" s="148" t="s">
        <v>70</v>
      </c>
      <c r="K1627" s="153"/>
      <c r="L1627" s="153"/>
      <c r="M1627" s="153"/>
      <c r="N1627" s="153">
        <v>60</v>
      </c>
      <c r="O1627" s="155" t="s">
        <v>3417</v>
      </c>
      <c r="P1627" s="156" t="s">
        <v>2077</v>
      </c>
      <c r="Q1627" s="157" t="s">
        <v>110</v>
      </c>
      <c r="R1627" s="158">
        <v>46150</v>
      </c>
      <c r="S1627" s="159"/>
      <c r="T1627" s="159" t="s">
        <v>62</v>
      </c>
      <c r="U1627" s="159" t="s">
        <v>111</v>
      </c>
      <c r="V1627" s="154">
        <v>46114</v>
      </c>
      <c r="W1627" s="154">
        <v>46150</v>
      </c>
      <c r="X1627" s="154" t="s">
        <v>126</v>
      </c>
      <c r="Y1627" s="160" t="s">
        <v>2272</v>
      </c>
      <c r="Z1627" s="160" t="s">
        <v>128</v>
      </c>
      <c r="AA1627" s="153">
        <v>113</v>
      </c>
      <c r="AB1627" s="153">
        <v>1.64</v>
      </c>
      <c r="AC1627" s="182">
        <f t="shared" si="52"/>
        <v>42.013682331945276</v>
      </c>
      <c r="AD1627" s="153" t="str">
        <f t="shared" si="53"/>
        <v>OBESIDADE III</v>
      </c>
      <c r="AE1627" s="233" t="s">
        <v>225</v>
      </c>
      <c r="AF1627" s="153"/>
      <c r="AG1627" s="159"/>
      <c r="AH1627" s="153"/>
      <c r="AI1627" s="161"/>
      <c r="AJ1627" s="153"/>
      <c r="AK1627" s="153"/>
      <c r="AL1627" s="207" t="s">
        <v>131</v>
      </c>
      <c r="AM1627" s="207"/>
      <c r="AN1627" s="207"/>
      <c r="AO1627" s="207" t="str">
        <f ca="1">IF(R1627="","",IF(R1627&gt;TODAY(),"0 meses",DATEDIF(R1627,TODAY(),"m") &amp; " meses"))</f>
        <v>1 meses</v>
      </c>
      <c r="AP1627" s="147" t="s">
        <v>67</v>
      </c>
      <c r="AQ1627" s="147" t="s">
        <v>67</v>
      </c>
      <c r="AR1627" s="147"/>
      <c r="AS1627" s="209" t="s">
        <v>68</v>
      </c>
      <c r="AT1627" s="223" t="str">
        <f>MONTH(B1627)&amp;"/"&amp;YEAR(B1627)</f>
        <v>3/2026</v>
      </c>
      <c r="AU1627" s="223">
        <f>WEEKNUM(B1627)-WEEKNUM(EOMONTH(B1627,-1)+1)+1</f>
        <v>1</v>
      </c>
      <c r="AV1627" s="209" t="str">
        <f>MONTH(R1627)&amp;"/"&amp;YEAR(R1627)</f>
        <v>5/2026</v>
      </c>
      <c r="AW1627" s="209">
        <f>WEEKNUM(R1627)-WEEKNUM(EOMONTH(R1627,-1)+1)+1</f>
        <v>2</v>
      </c>
      <c r="AX1627" s="209">
        <f>IF(BB1627="S",IF(Q1627="1. Aceitou o programa",R1627-B1627,0),0)</f>
        <v>67</v>
      </c>
      <c r="AY1627" s="209">
        <f>IF(BB1627="S",IF(AND(S1627&lt;&gt;"",R1627&lt;&gt;""),S1627-R1627,0),0)</f>
        <v>0</v>
      </c>
      <c r="AZ1627" s="209">
        <f>IF(BB1627="S",IF(Q1627="1. Aceitou o programa",IF(OR(X1627="Não se Aplica",X1627=""),IF(OR(W1627="Não se Aplica",W1627=""),0,W1627-V1627),AVERAGE(X1627-W1627,W1627-V1627)),0),0)</f>
        <v>36</v>
      </c>
      <c r="BA1627" s="209">
        <f>IF(BB1627="S",IF(AND(Q1627="1. Aceitou o programa",AH1627="Realizada"),IFERROR(IF(AG1627="",0,AG1627-R1627),0),0),0)</f>
        <v>0</v>
      </c>
      <c r="BB1627" s="209" t="str">
        <f>_xlfn.XLOOKUP(U1627,'Lista Suspensa'!$AA$20:$AA$23,'Lista Suspensa'!$AB$20:$AB$23,"N/A")</f>
        <v>S</v>
      </c>
    </row>
    <row r="1628" spans="1:54" ht="12" customHeight="1">
      <c r="A1628" s="151" t="s">
        <v>54</v>
      </c>
      <c r="B1628" s="152">
        <v>46083</v>
      </c>
      <c r="C1628" s="153" t="s">
        <v>55</v>
      </c>
      <c r="D1628" s="153" t="s">
        <v>56</v>
      </c>
      <c r="E1628" s="244">
        <v>84353801</v>
      </c>
      <c r="F1628" s="144" t="s">
        <v>3418</v>
      </c>
      <c r="G1628" s="230"/>
      <c r="H1628" s="154">
        <v>32066</v>
      </c>
      <c r="I1628" s="153">
        <v>38</v>
      </c>
      <c r="J1628" s="148" t="s">
        <v>70</v>
      </c>
      <c r="K1628" s="153"/>
      <c r="L1628" s="153"/>
      <c r="M1628" s="153"/>
      <c r="N1628" s="153">
        <v>380</v>
      </c>
      <c r="O1628" s="155" t="s">
        <v>3419</v>
      </c>
      <c r="P1628" s="156" t="s">
        <v>60</v>
      </c>
      <c r="Q1628" s="157" t="s">
        <v>110</v>
      </c>
      <c r="R1628" s="158">
        <v>46150</v>
      </c>
      <c r="S1628" s="159"/>
      <c r="T1628" s="159" t="s">
        <v>62</v>
      </c>
      <c r="U1628" s="159" t="s">
        <v>111</v>
      </c>
      <c r="V1628" s="154">
        <v>46114</v>
      </c>
      <c r="W1628" s="154">
        <v>46150</v>
      </c>
      <c r="X1628" s="154" t="s">
        <v>126</v>
      </c>
      <c r="Y1628" s="160" t="s">
        <v>2286</v>
      </c>
      <c r="Z1628" s="160" t="s">
        <v>128</v>
      </c>
      <c r="AA1628" s="153">
        <v>111</v>
      </c>
      <c r="AB1628" s="153">
        <v>1.76</v>
      </c>
      <c r="AC1628" s="182">
        <f t="shared" si="52"/>
        <v>35.834194214876035</v>
      </c>
      <c r="AD1628" s="153" t="str">
        <f t="shared" si="53"/>
        <v>OBESIDADE II</v>
      </c>
      <c r="AE1628" s="233" t="s">
        <v>139</v>
      </c>
      <c r="AF1628" s="153"/>
      <c r="AG1628" s="159"/>
      <c r="AH1628" s="153"/>
      <c r="AI1628" s="161"/>
      <c r="AJ1628" s="153"/>
      <c r="AK1628" s="153"/>
      <c r="AL1628" s="207" t="s">
        <v>85</v>
      </c>
      <c r="AM1628" s="207" t="s">
        <v>86</v>
      </c>
      <c r="AN1628" s="207" t="s">
        <v>191</v>
      </c>
      <c r="AO1628" s="207" t="str">
        <f ca="1">IF(R1628="","",IF(R1628&gt;TODAY(),"0 meses",DATEDIF(R1628,TODAY(),"m") &amp; " meses"))</f>
        <v>1 meses</v>
      </c>
      <c r="AP1628" s="147" t="s">
        <v>67</v>
      </c>
      <c r="AQ1628" s="147" t="s">
        <v>67</v>
      </c>
      <c r="AR1628" s="147"/>
      <c r="AS1628" s="209" t="s">
        <v>68</v>
      </c>
      <c r="AT1628" s="223" t="str">
        <f>MONTH(B1628)&amp;"/"&amp;YEAR(B1628)</f>
        <v>3/2026</v>
      </c>
      <c r="AU1628" s="223">
        <f>WEEKNUM(B1628)-WEEKNUM(EOMONTH(B1628,-1)+1)+1</f>
        <v>1</v>
      </c>
      <c r="AV1628" s="209" t="str">
        <f>MONTH(R1628)&amp;"/"&amp;YEAR(R1628)</f>
        <v>5/2026</v>
      </c>
      <c r="AW1628" s="209">
        <f>WEEKNUM(R1628)-WEEKNUM(EOMONTH(R1628,-1)+1)+1</f>
        <v>2</v>
      </c>
      <c r="AX1628" s="209">
        <f>IF(BB1628="S",IF(Q1628="1. Aceitou o programa",R1628-B1628,0),0)</f>
        <v>67</v>
      </c>
      <c r="AY1628" s="209">
        <f>IF(BB1628="S",IF(AND(S1628&lt;&gt;"",R1628&lt;&gt;""),S1628-R1628,0),0)</f>
        <v>0</v>
      </c>
      <c r="AZ1628" s="209">
        <f>IF(BB1628="S",IF(Q1628="1. Aceitou o programa",IF(OR(X1628="Não se Aplica",X1628=""),IF(OR(W1628="Não se Aplica",W1628=""),0,W1628-V1628),AVERAGE(X1628-W1628,W1628-V1628)),0),0)</f>
        <v>36</v>
      </c>
      <c r="BA1628" s="209">
        <f>IF(BB1628="S",IF(AND(Q1628="1. Aceitou o programa",AH1628="Realizada"),IFERROR(IF(AG1628="",0,AG1628-R1628),0),0),0)</f>
        <v>0</v>
      </c>
      <c r="BB1628" s="209" t="str">
        <f>_xlfn.XLOOKUP(U1628,'Lista Suspensa'!$AA$20:$AA$23,'Lista Suspensa'!$AB$20:$AB$23,"N/A")</f>
        <v>S</v>
      </c>
    </row>
    <row r="1629" spans="1:54" ht="12" customHeight="1">
      <c r="A1629" s="151" t="s">
        <v>54</v>
      </c>
      <c r="B1629" s="152">
        <v>46083</v>
      </c>
      <c r="C1629" s="153" t="s">
        <v>55</v>
      </c>
      <c r="D1629" s="153" t="s">
        <v>56</v>
      </c>
      <c r="E1629" s="244">
        <v>447426699</v>
      </c>
      <c r="F1629" s="144" t="s">
        <v>3420</v>
      </c>
      <c r="G1629" s="230"/>
      <c r="H1629" s="154">
        <v>30878</v>
      </c>
      <c r="I1629" s="153">
        <v>41</v>
      </c>
      <c r="J1629" s="148" t="s">
        <v>70</v>
      </c>
      <c r="K1629" s="153" t="s">
        <v>59</v>
      </c>
      <c r="L1629" s="153"/>
      <c r="M1629" s="153"/>
      <c r="N1629" s="153">
        <v>600</v>
      </c>
      <c r="O1629" s="155" t="s">
        <v>3421</v>
      </c>
      <c r="P1629" s="156" t="s">
        <v>71</v>
      </c>
      <c r="Q1629" s="157" t="s">
        <v>110</v>
      </c>
      <c r="R1629" s="158">
        <v>46150</v>
      </c>
      <c r="S1629" s="159"/>
      <c r="T1629" s="159" t="s">
        <v>62</v>
      </c>
      <c r="U1629" s="159" t="s">
        <v>111</v>
      </c>
      <c r="V1629" s="154">
        <v>46099</v>
      </c>
      <c r="W1629" s="154">
        <v>46150</v>
      </c>
      <c r="X1629" s="154" t="s">
        <v>126</v>
      </c>
      <c r="Y1629" s="160"/>
      <c r="Z1629" s="160" t="s">
        <v>128</v>
      </c>
      <c r="AA1629" s="153">
        <v>66.5</v>
      </c>
      <c r="AB1629" s="153">
        <v>1.63</v>
      </c>
      <c r="AC1629" s="182">
        <f t="shared" si="52"/>
        <v>25.029169332680947</v>
      </c>
      <c r="AD1629" s="153" t="str">
        <f t="shared" si="53"/>
        <v>SOBREPESO</v>
      </c>
      <c r="AE1629" s="233" t="s">
        <v>427</v>
      </c>
      <c r="AF1629" s="153"/>
      <c r="AG1629" s="159"/>
      <c r="AH1629" s="153"/>
      <c r="AI1629" s="161"/>
      <c r="AJ1629" s="153"/>
      <c r="AK1629" s="153"/>
      <c r="AL1629" s="207" t="s">
        <v>136</v>
      </c>
      <c r="AM1629" s="207"/>
      <c r="AN1629" s="207"/>
      <c r="AO1629" s="207" t="str">
        <f ca="1">IF(R1629="","",IF(R1629&gt;TODAY(),"0 meses",DATEDIF(R1629,TODAY(),"m") &amp; " meses"))</f>
        <v>1 meses</v>
      </c>
      <c r="AP1629" s="147" t="s">
        <v>67</v>
      </c>
      <c r="AQ1629" s="147" t="s">
        <v>67</v>
      </c>
      <c r="AR1629" s="147"/>
      <c r="AS1629" s="209" t="s">
        <v>68</v>
      </c>
      <c r="AT1629" s="223" t="str">
        <f>MONTH(B1629)&amp;"/"&amp;YEAR(B1629)</f>
        <v>3/2026</v>
      </c>
      <c r="AU1629" s="223">
        <f>WEEKNUM(B1629)-WEEKNUM(EOMONTH(B1629,-1)+1)+1</f>
        <v>1</v>
      </c>
      <c r="AV1629" s="209" t="str">
        <f>MONTH(R1629)&amp;"/"&amp;YEAR(R1629)</f>
        <v>5/2026</v>
      </c>
      <c r="AW1629" s="209">
        <f>WEEKNUM(R1629)-WEEKNUM(EOMONTH(R1629,-1)+1)+1</f>
        <v>2</v>
      </c>
      <c r="AX1629" s="209">
        <f>IF(BB1629="S",IF(Q1629="1. Aceitou o programa",R1629-B1629,0),0)</f>
        <v>67</v>
      </c>
      <c r="AY1629" s="209">
        <f>IF(BB1629="S",IF(AND(S1629&lt;&gt;"",R1629&lt;&gt;""),S1629-R1629,0),0)</f>
        <v>0</v>
      </c>
      <c r="AZ1629" s="209">
        <f>IF(BB1629="S",IF(Q1629="1. Aceitou o programa",IF(OR(X1629="Não se Aplica",X1629=""),IF(OR(W1629="Não se Aplica",W1629=""),0,W1629-V1629),AVERAGE(X1629-W1629,W1629-V1629)),0),0)</f>
        <v>51</v>
      </c>
      <c r="BA1629" s="209">
        <f>IF(BB1629="S",IF(AND(Q1629="1. Aceitou o programa",AH1629="Realizada"),IFERROR(IF(AG1629="",0,AG1629-R1629),0),0),0)</f>
        <v>0</v>
      </c>
      <c r="BB1629" s="209" t="str">
        <f>_xlfn.XLOOKUP(U1629,'Lista Suspensa'!$AA$20:$AA$23,'Lista Suspensa'!$AB$20:$AB$23,"N/A")</f>
        <v>S</v>
      </c>
    </row>
    <row r="1630" spans="1:54" ht="12" customHeight="1">
      <c r="A1630" s="151" t="s">
        <v>54</v>
      </c>
      <c r="B1630" s="152">
        <v>46083</v>
      </c>
      <c r="C1630" s="153" t="s">
        <v>55</v>
      </c>
      <c r="D1630" s="153" t="s">
        <v>56</v>
      </c>
      <c r="E1630" s="244">
        <v>94192606</v>
      </c>
      <c r="F1630" s="144" t="s">
        <v>3422</v>
      </c>
      <c r="G1630" s="230"/>
      <c r="H1630" s="154">
        <v>29477</v>
      </c>
      <c r="I1630" s="153">
        <v>45</v>
      </c>
      <c r="J1630" s="148" t="s">
        <v>70</v>
      </c>
      <c r="K1630" s="153" t="s">
        <v>101</v>
      </c>
      <c r="L1630" s="153"/>
      <c r="M1630" s="153"/>
      <c r="N1630" s="153">
        <v>75</v>
      </c>
      <c r="O1630" s="155" t="s">
        <v>3423</v>
      </c>
      <c r="P1630" s="156" t="s">
        <v>60</v>
      </c>
      <c r="Q1630" s="157" t="s">
        <v>110</v>
      </c>
      <c r="R1630" s="158">
        <v>46150</v>
      </c>
      <c r="S1630" s="159"/>
      <c r="T1630" s="159" t="s">
        <v>62</v>
      </c>
      <c r="U1630" s="159" t="s">
        <v>111</v>
      </c>
      <c r="V1630" s="154">
        <v>46150</v>
      </c>
      <c r="W1630" s="154" t="s">
        <v>126</v>
      </c>
      <c r="X1630" s="154" t="s">
        <v>126</v>
      </c>
      <c r="Y1630" s="160" t="s">
        <v>3424</v>
      </c>
      <c r="Z1630" s="160" t="s">
        <v>128</v>
      </c>
      <c r="AA1630" s="153">
        <v>70</v>
      </c>
      <c r="AB1630" s="153">
        <v>1.55</v>
      </c>
      <c r="AC1630" s="182">
        <f t="shared" si="52"/>
        <v>29.136316337148799</v>
      </c>
      <c r="AD1630" s="153" t="str">
        <f t="shared" si="53"/>
        <v>SOBREPESO</v>
      </c>
      <c r="AE1630" s="233" t="s">
        <v>947</v>
      </c>
      <c r="AF1630" s="153"/>
      <c r="AG1630" s="159"/>
      <c r="AH1630" s="153"/>
      <c r="AI1630" s="161"/>
      <c r="AJ1630" s="153"/>
      <c r="AK1630" s="153"/>
      <c r="AL1630" s="207" t="s">
        <v>136</v>
      </c>
      <c r="AM1630" s="207"/>
      <c r="AN1630" s="207"/>
      <c r="AO1630" s="207" t="str">
        <f ca="1">IF(R1630="","",IF(R1630&gt;TODAY(),"0 meses",DATEDIF(R1630,TODAY(),"m") &amp; " meses"))</f>
        <v>1 meses</v>
      </c>
      <c r="AP1630" s="147" t="s">
        <v>67</v>
      </c>
      <c r="AQ1630" s="147" t="s">
        <v>67</v>
      </c>
      <c r="AR1630" s="147"/>
      <c r="AS1630" s="209" t="s">
        <v>68</v>
      </c>
      <c r="AT1630" s="223" t="str">
        <f>MONTH(B1630)&amp;"/"&amp;YEAR(B1630)</f>
        <v>3/2026</v>
      </c>
      <c r="AU1630" s="223">
        <f>WEEKNUM(B1630)-WEEKNUM(EOMONTH(B1630,-1)+1)+1</f>
        <v>1</v>
      </c>
      <c r="AV1630" s="209" t="str">
        <f>MONTH(R1630)&amp;"/"&amp;YEAR(R1630)</f>
        <v>5/2026</v>
      </c>
      <c r="AW1630" s="209">
        <f>WEEKNUM(R1630)-WEEKNUM(EOMONTH(R1630,-1)+1)+1</f>
        <v>2</v>
      </c>
      <c r="AX1630" s="209">
        <f>IF(BB1630="S",IF(Q1630="1. Aceitou o programa",R1630-B1630,0),0)</f>
        <v>67</v>
      </c>
      <c r="AY1630" s="209">
        <f>IF(BB1630="S",IF(AND(S1630&lt;&gt;"",R1630&lt;&gt;""),S1630-R1630,0),0)</f>
        <v>0</v>
      </c>
      <c r="AZ1630" s="209">
        <f>IF(BB1630="S",IF(Q1630="1. Aceitou o programa",IF(OR(X1630="Não se Aplica",X1630=""),IF(OR(W1630="Não se Aplica",W1630=""),0,W1630-V1630),AVERAGE(X1630-W1630,W1630-V1630)),0),0)</f>
        <v>0</v>
      </c>
      <c r="BA1630" s="209">
        <f>IF(BB1630="S",IF(AND(Q1630="1. Aceitou o programa",AH1630="Realizada"),IFERROR(IF(AG1630="",0,AG1630-R1630),0),0),0)</f>
        <v>0</v>
      </c>
      <c r="BB1630" s="209" t="str">
        <f>_xlfn.XLOOKUP(U1630,'Lista Suspensa'!$AA$20:$AA$23,'Lista Suspensa'!$AB$20:$AB$23,"N/A")</f>
        <v>S</v>
      </c>
    </row>
    <row r="1631" spans="1:54" ht="12" customHeight="1">
      <c r="A1631" s="151" t="s">
        <v>54</v>
      </c>
      <c r="B1631" s="152">
        <v>46083</v>
      </c>
      <c r="C1631" s="153" t="s">
        <v>55</v>
      </c>
      <c r="D1631" s="153" t="s">
        <v>56</v>
      </c>
      <c r="E1631" s="244">
        <v>93801724</v>
      </c>
      <c r="F1631" s="144" t="s">
        <v>3425</v>
      </c>
      <c r="G1631" s="230"/>
      <c r="H1631" s="154">
        <v>24446</v>
      </c>
      <c r="I1631" s="153">
        <v>59</v>
      </c>
      <c r="J1631" s="148" t="s">
        <v>70</v>
      </c>
      <c r="K1631" s="153" t="s">
        <v>59</v>
      </c>
      <c r="L1631" s="153"/>
      <c r="M1631" s="153"/>
      <c r="N1631" s="153">
        <v>60</v>
      </c>
      <c r="O1631" s="155" t="s">
        <v>3426</v>
      </c>
      <c r="P1631" s="156" t="s">
        <v>60</v>
      </c>
      <c r="Q1631" s="157" t="s">
        <v>110</v>
      </c>
      <c r="R1631" s="158">
        <v>46150</v>
      </c>
      <c r="S1631" s="159"/>
      <c r="T1631" s="159" t="s">
        <v>62</v>
      </c>
      <c r="U1631" s="159" t="s">
        <v>111</v>
      </c>
      <c r="V1631" s="154">
        <v>46150</v>
      </c>
      <c r="W1631" s="154" t="s">
        <v>126</v>
      </c>
      <c r="X1631" s="154" t="s">
        <v>126</v>
      </c>
      <c r="Y1631" s="160"/>
      <c r="Z1631" s="160" t="s">
        <v>65</v>
      </c>
      <c r="AA1631" s="153">
        <v>73</v>
      </c>
      <c r="AB1631" s="153">
        <v>1.59</v>
      </c>
      <c r="AC1631" s="182">
        <f t="shared" si="52"/>
        <v>28.875440053795337</v>
      </c>
      <c r="AD1631" s="153" t="str">
        <f t="shared" si="53"/>
        <v>SOBREPESO</v>
      </c>
      <c r="AE1631" s="233" t="s">
        <v>225</v>
      </c>
      <c r="AF1631" s="153"/>
      <c r="AG1631" s="159"/>
      <c r="AH1631" s="153"/>
      <c r="AI1631" s="161"/>
      <c r="AJ1631" s="153"/>
      <c r="AK1631" s="153"/>
      <c r="AL1631" s="207" t="s">
        <v>136</v>
      </c>
      <c r="AM1631" s="207"/>
      <c r="AN1631" s="207"/>
      <c r="AO1631" s="207" t="str">
        <f ca="1">IF(R1631="","",IF(R1631&gt;TODAY(),"0 meses",DATEDIF(R1631,TODAY(),"m") &amp; " meses"))</f>
        <v>1 meses</v>
      </c>
      <c r="AP1631" s="147" t="s">
        <v>67</v>
      </c>
      <c r="AQ1631" s="147" t="s">
        <v>67</v>
      </c>
      <c r="AR1631" s="147"/>
      <c r="AS1631" s="209" t="s">
        <v>68</v>
      </c>
      <c r="AT1631" s="223" t="str">
        <f>MONTH(B1631)&amp;"/"&amp;YEAR(B1631)</f>
        <v>3/2026</v>
      </c>
      <c r="AU1631" s="223">
        <f>WEEKNUM(B1631)-WEEKNUM(EOMONTH(B1631,-1)+1)+1</f>
        <v>1</v>
      </c>
      <c r="AV1631" s="209" t="str">
        <f>MONTH(R1631)&amp;"/"&amp;YEAR(R1631)</f>
        <v>5/2026</v>
      </c>
      <c r="AW1631" s="209">
        <f>WEEKNUM(R1631)-WEEKNUM(EOMONTH(R1631,-1)+1)+1</f>
        <v>2</v>
      </c>
      <c r="AX1631" s="209">
        <f>IF(BB1631="S",IF(Q1631="1. Aceitou o programa",R1631-B1631,0),0)</f>
        <v>67</v>
      </c>
      <c r="AY1631" s="209">
        <f>IF(BB1631="S",IF(AND(S1631&lt;&gt;"",R1631&lt;&gt;""),S1631-R1631,0),0)</f>
        <v>0</v>
      </c>
      <c r="AZ1631" s="209">
        <f>IF(BB1631="S",IF(Q1631="1. Aceitou o programa",IF(OR(X1631="Não se Aplica",X1631=""),IF(OR(W1631="Não se Aplica",W1631=""),0,W1631-V1631),AVERAGE(X1631-W1631,W1631-V1631)),0),0)</f>
        <v>0</v>
      </c>
      <c r="BA1631" s="209">
        <f>IF(BB1631="S",IF(AND(Q1631="1. Aceitou o programa",AH1631="Realizada"),IFERROR(IF(AG1631="",0,AG1631-R1631),0),0),0)</f>
        <v>0</v>
      </c>
      <c r="BB1631" s="209" t="str">
        <f>_xlfn.XLOOKUP(U1631,'Lista Suspensa'!$AA$20:$AA$23,'Lista Suspensa'!$AB$20:$AB$23,"N/A")</f>
        <v>S</v>
      </c>
    </row>
    <row r="1632" spans="1:54" ht="12" customHeight="1">
      <c r="A1632" s="151" t="s">
        <v>54</v>
      </c>
      <c r="B1632" s="152">
        <v>46083</v>
      </c>
      <c r="C1632" s="153" t="s">
        <v>55</v>
      </c>
      <c r="D1632" s="153" t="s">
        <v>56</v>
      </c>
      <c r="E1632" s="244">
        <v>92995548</v>
      </c>
      <c r="F1632" s="144" t="s">
        <v>3427</v>
      </c>
      <c r="G1632" s="230"/>
      <c r="H1632" s="154">
        <v>34849</v>
      </c>
      <c r="I1632" s="153">
        <v>30</v>
      </c>
      <c r="J1632" s="148" t="s">
        <v>70</v>
      </c>
      <c r="K1632" s="153"/>
      <c r="L1632" s="153"/>
      <c r="M1632" s="153"/>
      <c r="N1632" s="153">
        <v>450</v>
      </c>
      <c r="O1632" s="155" t="s">
        <v>3428</v>
      </c>
      <c r="P1632" s="156" t="s">
        <v>60</v>
      </c>
      <c r="Q1632" s="157" t="s">
        <v>110</v>
      </c>
      <c r="R1632" s="158">
        <v>46150</v>
      </c>
      <c r="S1632" s="159"/>
      <c r="T1632" s="159" t="s">
        <v>62</v>
      </c>
      <c r="U1632" s="159" t="s">
        <v>111</v>
      </c>
      <c r="V1632" s="154">
        <v>46150</v>
      </c>
      <c r="W1632" s="154" t="s">
        <v>126</v>
      </c>
      <c r="X1632" s="154" t="s">
        <v>126</v>
      </c>
      <c r="Y1632" s="160"/>
      <c r="Z1632" s="160" t="s">
        <v>128</v>
      </c>
      <c r="AA1632" s="153">
        <v>137</v>
      </c>
      <c r="AB1632" s="153">
        <v>1.75</v>
      </c>
      <c r="AC1632" s="182">
        <f t="shared" si="52"/>
        <v>44.734693877551024</v>
      </c>
      <c r="AD1632" s="153" t="str">
        <f t="shared" si="53"/>
        <v>OBESIDADE III</v>
      </c>
      <c r="AE1632" s="233" t="s">
        <v>1092</v>
      </c>
      <c r="AF1632" s="153"/>
      <c r="AG1632" s="159"/>
      <c r="AH1632" s="153"/>
      <c r="AI1632" s="161"/>
      <c r="AJ1632" s="153"/>
      <c r="AK1632" s="153"/>
      <c r="AL1632" s="207" t="s">
        <v>131</v>
      </c>
      <c r="AM1632" s="207"/>
      <c r="AN1632" s="207"/>
      <c r="AO1632" s="207" t="str">
        <f ca="1">IF(R1632="","",IF(R1632&gt;TODAY(),"0 meses",DATEDIF(R1632,TODAY(),"m") &amp; " meses"))</f>
        <v>1 meses</v>
      </c>
      <c r="AP1632" s="147" t="s">
        <v>67</v>
      </c>
      <c r="AQ1632" s="147" t="s">
        <v>67</v>
      </c>
      <c r="AR1632" s="147"/>
      <c r="AS1632" s="209" t="s">
        <v>68</v>
      </c>
      <c r="AT1632" s="223" t="str">
        <f>MONTH(B1632)&amp;"/"&amp;YEAR(B1632)</f>
        <v>3/2026</v>
      </c>
      <c r="AU1632" s="223">
        <f>WEEKNUM(B1632)-WEEKNUM(EOMONTH(B1632,-1)+1)+1</f>
        <v>1</v>
      </c>
      <c r="AV1632" s="209" t="str">
        <f>MONTH(R1632)&amp;"/"&amp;YEAR(R1632)</f>
        <v>5/2026</v>
      </c>
      <c r="AW1632" s="209">
        <f>WEEKNUM(R1632)-WEEKNUM(EOMONTH(R1632,-1)+1)+1</f>
        <v>2</v>
      </c>
      <c r="AX1632" s="209">
        <f>IF(BB1632="S",IF(Q1632="1. Aceitou o programa",R1632-B1632,0),0)</f>
        <v>67</v>
      </c>
      <c r="AY1632" s="209">
        <f>IF(BB1632="S",IF(AND(S1632&lt;&gt;"",R1632&lt;&gt;""),S1632-R1632,0),0)</f>
        <v>0</v>
      </c>
      <c r="AZ1632" s="209">
        <f>IF(BB1632="S",IF(Q1632="1. Aceitou o programa",IF(OR(X1632="Não se Aplica",X1632=""),IF(OR(W1632="Não se Aplica",W1632=""),0,W1632-V1632),AVERAGE(X1632-W1632,W1632-V1632)),0),0)</f>
        <v>0</v>
      </c>
      <c r="BA1632" s="209">
        <f>IF(BB1632="S",IF(AND(Q1632="1. Aceitou o programa",AH1632="Realizada"),IFERROR(IF(AG1632="",0,AG1632-R1632),0),0),0)</f>
        <v>0</v>
      </c>
      <c r="BB1632" s="209" t="str">
        <f>_xlfn.XLOOKUP(U1632,'Lista Suspensa'!$AA$20:$AA$23,'Lista Suspensa'!$AB$20:$AB$23,"N/A")</f>
        <v>S</v>
      </c>
    </row>
    <row r="1633" spans="1:54" ht="12" customHeight="1">
      <c r="A1633" s="151" t="s">
        <v>54</v>
      </c>
      <c r="B1633" s="152">
        <v>46112</v>
      </c>
      <c r="C1633" s="153" t="s">
        <v>55</v>
      </c>
      <c r="D1633" s="153" t="s">
        <v>56</v>
      </c>
      <c r="E1633" s="244">
        <v>93137847</v>
      </c>
      <c r="F1633" s="144" t="s">
        <v>3429</v>
      </c>
      <c r="G1633" s="230"/>
      <c r="H1633" s="154">
        <v>33846</v>
      </c>
      <c r="I1633" s="153">
        <v>33</v>
      </c>
      <c r="J1633" s="148" t="s">
        <v>70</v>
      </c>
      <c r="K1633" s="153"/>
      <c r="L1633" s="153"/>
      <c r="M1633" s="153"/>
      <c r="N1633" s="153"/>
      <c r="O1633" s="155">
        <v>11991551601</v>
      </c>
      <c r="P1633" s="156" t="s">
        <v>60</v>
      </c>
      <c r="Q1633" s="157" t="s">
        <v>110</v>
      </c>
      <c r="R1633" s="158">
        <v>46150</v>
      </c>
      <c r="S1633" s="159"/>
      <c r="T1633" s="159" t="s">
        <v>62</v>
      </c>
      <c r="U1633" s="159" t="s">
        <v>111</v>
      </c>
      <c r="V1633" s="154">
        <v>46150</v>
      </c>
      <c r="W1633" s="154" t="s">
        <v>126</v>
      </c>
      <c r="X1633" s="154" t="s">
        <v>126</v>
      </c>
      <c r="Y1633" s="160" t="s">
        <v>3187</v>
      </c>
      <c r="Z1633" s="160" t="s">
        <v>128</v>
      </c>
      <c r="AA1633" s="153">
        <v>64</v>
      </c>
      <c r="AB1633" s="153">
        <v>1.48</v>
      </c>
      <c r="AC1633" s="182">
        <f t="shared" si="52"/>
        <v>29.218407596785976</v>
      </c>
      <c r="AD1633" s="153" t="str">
        <f t="shared" si="53"/>
        <v>SOBREPESO</v>
      </c>
      <c r="AE1633" s="233" t="s">
        <v>66</v>
      </c>
      <c r="AF1633" s="153"/>
      <c r="AG1633" s="159"/>
      <c r="AH1633" s="153"/>
      <c r="AI1633" s="161"/>
      <c r="AJ1633" s="153"/>
      <c r="AK1633" s="153"/>
      <c r="AL1633" s="207" t="s">
        <v>136</v>
      </c>
      <c r="AM1633" s="207"/>
      <c r="AN1633" s="207"/>
      <c r="AO1633" s="207" t="str">
        <f ca="1">IF(R1633="","",IF(R1633&gt;TODAY(),"0 meses",DATEDIF(R1633,TODAY(),"m") &amp; " meses"))</f>
        <v>1 meses</v>
      </c>
      <c r="AP1633" s="147" t="s">
        <v>67</v>
      </c>
      <c r="AQ1633" s="147" t="s">
        <v>67</v>
      </c>
      <c r="AR1633" s="147"/>
      <c r="AS1633" s="209" t="s">
        <v>68</v>
      </c>
      <c r="AT1633" s="223" t="str">
        <f>MONTH(B1633)&amp;"/"&amp;YEAR(B1633)</f>
        <v>3/2026</v>
      </c>
      <c r="AU1633" s="223">
        <f>WEEKNUM(B1633)-WEEKNUM(EOMONTH(B1633,-1)+1)+1</f>
        <v>5</v>
      </c>
      <c r="AV1633" s="209" t="str">
        <f>MONTH(R1633)&amp;"/"&amp;YEAR(R1633)</f>
        <v>5/2026</v>
      </c>
      <c r="AW1633" s="209">
        <f>WEEKNUM(R1633)-WEEKNUM(EOMONTH(R1633,-1)+1)+1</f>
        <v>2</v>
      </c>
      <c r="AX1633" s="209">
        <f>IF(BB1633="S",IF(Q1633="1. Aceitou o programa",R1633-B1633,0),0)</f>
        <v>38</v>
      </c>
      <c r="AY1633" s="209">
        <f>IF(BB1633="S",IF(AND(S1633&lt;&gt;"",R1633&lt;&gt;""),S1633-R1633,0),0)</f>
        <v>0</v>
      </c>
      <c r="AZ1633" s="209">
        <f>IF(BB1633="S",IF(Q1633="1. Aceitou o programa",IF(OR(X1633="Não se Aplica",X1633=""),IF(OR(W1633="Não se Aplica",W1633=""),0,W1633-V1633),AVERAGE(X1633-W1633,W1633-V1633)),0),0)</f>
        <v>0</v>
      </c>
      <c r="BA1633" s="209">
        <f>IF(BB1633="S",IF(AND(Q1633="1. Aceitou o programa",AH1633="Realizada"),IFERROR(IF(AG1633="",0,AG1633-R1633),0),0),0)</f>
        <v>0</v>
      </c>
      <c r="BB1633" s="209" t="str">
        <f>_xlfn.XLOOKUP(U1633,'Lista Suspensa'!$AA$20:$AA$23,'Lista Suspensa'!$AB$20:$AB$23,"N/A")</f>
        <v>S</v>
      </c>
    </row>
    <row r="1634" spans="1:54" ht="12" customHeight="1">
      <c r="A1634" s="151" t="s">
        <v>54</v>
      </c>
      <c r="B1634" s="152">
        <v>46112</v>
      </c>
      <c r="C1634" s="153" t="s">
        <v>55</v>
      </c>
      <c r="D1634" s="153" t="s">
        <v>56</v>
      </c>
      <c r="E1634" s="244">
        <v>93671037</v>
      </c>
      <c r="F1634" s="144" t="s">
        <v>3430</v>
      </c>
      <c r="G1634" s="230"/>
      <c r="H1634" s="154">
        <v>36266</v>
      </c>
      <c r="I1634" s="153">
        <v>27</v>
      </c>
      <c r="J1634" s="148" t="s">
        <v>70</v>
      </c>
      <c r="K1634" s="153"/>
      <c r="L1634" s="153"/>
      <c r="M1634" s="153"/>
      <c r="N1634" s="153"/>
      <c r="O1634" s="155">
        <v>21985238782</v>
      </c>
      <c r="P1634" s="156" t="s">
        <v>60</v>
      </c>
      <c r="Q1634" s="157" t="s">
        <v>110</v>
      </c>
      <c r="R1634" s="158">
        <v>46150</v>
      </c>
      <c r="S1634" s="159"/>
      <c r="T1634" s="159" t="s">
        <v>62</v>
      </c>
      <c r="U1634" s="159" t="s">
        <v>111</v>
      </c>
      <c r="V1634" s="154">
        <v>46150</v>
      </c>
      <c r="W1634" s="154" t="s">
        <v>126</v>
      </c>
      <c r="X1634" s="154" t="s">
        <v>126</v>
      </c>
      <c r="Y1634" s="160"/>
      <c r="Z1634" s="160" t="s">
        <v>128</v>
      </c>
      <c r="AA1634" s="153">
        <v>107</v>
      </c>
      <c r="AB1634" s="153">
        <v>1.78</v>
      </c>
      <c r="AC1634" s="182">
        <f t="shared" si="52"/>
        <v>33.770988511551572</v>
      </c>
      <c r="AD1634" s="153" t="str">
        <f t="shared" si="53"/>
        <v>OBESIDADE I</v>
      </c>
      <c r="AE1634" s="233" t="s">
        <v>139</v>
      </c>
      <c r="AF1634" s="153"/>
      <c r="AG1634" s="159"/>
      <c r="AH1634" s="153"/>
      <c r="AI1634" s="161"/>
      <c r="AJ1634" s="153"/>
      <c r="AK1634" s="153"/>
      <c r="AL1634" s="207" t="s">
        <v>131</v>
      </c>
      <c r="AM1634" s="207"/>
      <c r="AN1634" s="207"/>
      <c r="AO1634" s="207" t="str">
        <f ca="1">IF(R1634="","",IF(R1634&gt;TODAY(),"0 meses",DATEDIF(R1634,TODAY(),"m") &amp; " meses"))</f>
        <v>1 meses</v>
      </c>
      <c r="AP1634" s="147" t="s">
        <v>67</v>
      </c>
      <c r="AQ1634" s="147" t="s">
        <v>67</v>
      </c>
      <c r="AR1634" s="147"/>
      <c r="AS1634" s="209" t="s">
        <v>68</v>
      </c>
      <c r="AT1634" s="223" t="str">
        <f>MONTH(B1634)&amp;"/"&amp;YEAR(B1634)</f>
        <v>3/2026</v>
      </c>
      <c r="AU1634" s="223">
        <f>WEEKNUM(B1634)-WEEKNUM(EOMONTH(B1634,-1)+1)+1</f>
        <v>5</v>
      </c>
      <c r="AV1634" s="209" t="str">
        <f>MONTH(R1634)&amp;"/"&amp;YEAR(R1634)</f>
        <v>5/2026</v>
      </c>
      <c r="AW1634" s="209">
        <f>WEEKNUM(R1634)-WEEKNUM(EOMONTH(R1634,-1)+1)+1</f>
        <v>2</v>
      </c>
      <c r="AX1634" s="209">
        <f>IF(BB1634="S",IF(Q1634="1. Aceitou o programa",R1634-B1634,0),0)</f>
        <v>38</v>
      </c>
      <c r="AY1634" s="209">
        <f>IF(BB1634="S",IF(AND(S1634&lt;&gt;"",R1634&lt;&gt;""),S1634-R1634,0),0)</f>
        <v>0</v>
      </c>
      <c r="AZ1634" s="209">
        <f>IF(BB1634="S",IF(Q1634="1. Aceitou o programa",IF(OR(X1634="Não se Aplica",X1634=""),IF(OR(W1634="Não se Aplica",W1634=""),0,W1634-V1634),AVERAGE(X1634-W1634,W1634-V1634)),0),0)</f>
        <v>0</v>
      </c>
      <c r="BA1634" s="209">
        <f>IF(BB1634="S",IF(AND(Q1634="1. Aceitou o programa",AH1634="Realizada"),IFERROR(IF(AG1634="",0,AG1634-R1634),0),0),0)</f>
        <v>0</v>
      </c>
      <c r="BB1634" s="209" t="str">
        <f>_xlfn.XLOOKUP(U1634,'Lista Suspensa'!$AA$20:$AA$23,'Lista Suspensa'!$AB$20:$AB$23,"N/A")</f>
        <v>S</v>
      </c>
    </row>
    <row r="1635" spans="1:54" ht="12" customHeight="1">
      <c r="A1635" s="151" t="s">
        <v>54</v>
      </c>
      <c r="B1635" s="152">
        <v>46112</v>
      </c>
      <c r="C1635" s="153" t="s">
        <v>55</v>
      </c>
      <c r="D1635" s="153" t="s">
        <v>56</v>
      </c>
      <c r="E1635" s="244">
        <v>96120552</v>
      </c>
      <c r="F1635" s="144" t="s">
        <v>3431</v>
      </c>
      <c r="G1635" s="230"/>
      <c r="H1635" s="154">
        <v>37230</v>
      </c>
      <c r="I1635" s="153">
        <v>24</v>
      </c>
      <c r="J1635" s="148" t="s">
        <v>70</v>
      </c>
      <c r="K1635" s="153"/>
      <c r="L1635" s="153"/>
      <c r="M1635" s="153"/>
      <c r="N1635" s="153"/>
      <c r="O1635" s="155">
        <v>11980162835</v>
      </c>
      <c r="P1635" s="156" t="s">
        <v>60</v>
      </c>
      <c r="Q1635" s="157" t="s">
        <v>110</v>
      </c>
      <c r="R1635" s="158">
        <v>46150</v>
      </c>
      <c r="S1635" s="159"/>
      <c r="T1635" s="159" t="s">
        <v>62</v>
      </c>
      <c r="U1635" s="159" t="s">
        <v>111</v>
      </c>
      <c r="V1635" s="154">
        <v>46150</v>
      </c>
      <c r="W1635" s="154" t="s">
        <v>126</v>
      </c>
      <c r="X1635" s="154" t="s">
        <v>126</v>
      </c>
      <c r="Y1635" s="160"/>
      <c r="Z1635" s="160" t="s">
        <v>128</v>
      </c>
      <c r="AA1635" s="153">
        <v>83</v>
      </c>
      <c r="AB1635" s="153">
        <v>1.65</v>
      </c>
      <c r="AC1635" s="182">
        <f t="shared" si="52"/>
        <v>30.486685032139579</v>
      </c>
      <c r="AD1635" s="153" t="str">
        <f t="shared" si="53"/>
        <v>OBESIDADE I</v>
      </c>
      <c r="AE1635" s="233" t="s">
        <v>225</v>
      </c>
      <c r="AF1635" s="153"/>
      <c r="AG1635" s="159"/>
      <c r="AH1635" s="153"/>
      <c r="AI1635" s="161"/>
      <c r="AJ1635" s="153"/>
      <c r="AK1635" s="153"/>
      <c r="AL1635" s="207" t="s">
        <v>131</v>
      </c>
      <c r="AM1635" s="207"/>
      <c r="AN1635" s="207"/>
      <c r="AO1635" s="207" t="str">
        <f ca="1">IF(R1635="","",IF(R1635&gt;TODAY(),"0 meses",DATEDIF(R1635,TODAY(),"m") &amp; " meses"))</f>
        <v>1 meses</v>
      </c>
      <c r="AP1635" s="147" t="s">
        <v>67</v>
      </c>
      <c r="AQ1635" s="147" t="s">
        <v>67</v>
      </c>
      <c r="AR1635" s="147"/>
      <c r="AS1635" s="209" t="s">
        <v>68</v>
      </c>
      <c r="AT1635" s="223" t="str">
        <f>MONTH(B1635)&amp;"/"&amp;YEAR(B1635)</f>
        <v>3/2026</v>
      </c>
      <c r="AU1635" s="223">
        <f>WEEKNUM(B1635)-WEEKNUM(EOMONTH(B1635,-1)+1)+1</f>
        <v>5</v>
      </c>
      <c r="AV1635" s="209" t="str">
        <f>MONTH(R1635)&amp;"/"&amp;YEAR(R1635)</f>
        <v>5/2026</v>
      </c>
      <c r="AW1635" s="209">
        <f>WEEKNUM(R1635)-WEEKNUM(EOMONTH(R1635,-1)+1)+1</f>
        <v>2</v>
      </c>
      <c r="AX1635" s="209">
        <f>IF(BB1635="S",IF(Q1635="1. Aceitou o programa",R1635-B1635,0),0)</f>
        <v>38</v>
      </c>
      <c r="AY1635" s="209">
        <f>IF(BB1635="S",IF(AND(S1635&lt;&gt;"",R1635&lt;&gt;""),S1635-R1635,0),0)</f>
        <v>0</v>
      </c>
      <c r="AZ1635" s="209">
        <f>IF(BB1635="S",IF(Q1635="1. Aceitou o programa",IF(OR(X1635="Não se Aplica",X1635=""),IF(OR(W1635="Não se Aplica",W1635=""),0,W1635-V1635),AVERAGE(X1635-W1635,W1635-V1635)),0),0)</f>
        <v>0</v>
      </c>
      <c r="BA1635" s="209">
        <f>IF(BB1635="S",IF(AND(Q1635="1. Aceitou o programa",AH1635="Realizada"),IFERROR(IF(AG1635="",0,AG1635-R1635),0),0),0)</f>
        <v>0</v>
      </c>
      <c r="BB1635" s="209" t="str">
        <f>_xlfn.XLOOKUP(U1635,'Lista Suspensa'!$AA$20:$AA$23,'Lista Suspensa'!$AB$20:$AB$23,"N/A")</f>
        <v>S</v>
      </c>
    </row>
    <row r="1636" spans="1:54" ht="12" customHeight="1">
      <c r="A1636" s="151" t="s">
        <v>54</v>
      </c>
      <c r="B1636" s="152">
        <v>46083</v>
      </c>
      <c r="C1636" s="153" t="s">
        <v>55</v>
      </c>
      <c r="D1636" s="153" t="s">
        <v>56</v>
      </c>
      <c r="E1636" s="244">
        <v>86665046</v>
      </c>
      <c r="F1636" s="144" t="s">
        <v>3432</v>
      </c>
      <c r="G1636" s="230"/>
      <c r="H1636" s="154">
        <v>24797</v>
      </c>
      <c r="I1636" s="153">
        <v>58</v>
      </c>
      <c r="J1636" s="148" t="s">
        <v>70</v>
      </c>
      <c r="K1636" s="153" t="s">
        <v>101</v>
      </c>
      <c r="L1636" s="153"/>
      <c r="M1636" s="153"/>
      <c r="N1636" s="153">
        <v>75</v>
      </c>
      <c r="O1636" s="155" t="s">
        <v>3433</v>
      </c>
      <c r="P1636" s="156" t="s">
        <v>71</v>
      </c>
      <c r="Q1636" s="157" t="s">
        <v>110</v>
      </c>
      <c r="R1636" s="158">
        <v>46150</v>
      </c>
      <c r="S1636" s="159"/>
      <c r="T1636" s="159" t="s">
        <v>62</v>
      </c>
      <c r="U1636" s="159" t="s">
        <v>111</v>
      </c>
      <c r="V1636" s="154">
        <v>46114</v>
      </c>
      <c r="W1636" s="154">
        <v>46150</v>
      </c>
      <c r="X1636" s="154" t="s">
        <v>126</v>
      </c>
      <c r="Y1636" s="160" t="s">
        <v>3304</v>
      </c>
      <c r="Z1636" s="160" t="s">
        <v>128</v>
      </c>
      <c r="AA1636" s="153">
        <v>79</v>
      </c>
      <c r="AB1636" s="153">
        <v>1.52</v>
      </c>
      <c r="AC1636" s="182">
        <f t="shared" si="52"/>
        <v>34.193213296398895</v>
      </c>
      <c r="AD1636" s="153" t="str">
        <f t="shared" si="53"/>
        <v>OBESIDADE I</v>
      </c>
      <c r="AE1636" s="233" t="s">
        <v>1092</v>
      </c>
      <c r="AF1636" s="153" t="s">
        <v>130</v>
      </c>
      <c r="AG1636" s="159"/>
      <c r="AH1636" s="153"/>
      <c r="AI1636" s="161"/>
      <c r="AJ1636" s="153"/>
      <c r="AK1636" s="153"/>
      <c r="AL1636" s="207" t="s">
        <v>131</v>
      </c>
      <c r="AM1636" s="207"/>
      <c r="AN1636" s="207"/>
      <c r="AO1636" s="207" t="str">
        <f ca="1">IF(R1636="","",IF(R1636&gt;TODAY(),"0 meses",DATEDIF(R1636,TODAY(),"m") &amp; " meses"))</f>
        <v>1 meses</v>
      </c>
      <c r="AP1636" s="147" t="s">
        <v>67</v>
      </c>
      <c r="AQ1636" s="147" t="s">
        <v>67</v>
      </c>
      <c r="AR1636" s="147"/>
      <c r="AS1636" s="209" t="s">
        <v>68</v>
      </c>
      <c r="AT1636" s="223" t="str">
        <f>MONTH(B1636)&amp;"/"&amp;YEAR(B1636)</f>
        <v>3/2026</v>
      </c>
      <c r="AU1636" s="223">
        <f>WEEKNUM(B1636)-WEEKNUM(EOMONTH(B1636,-1)+1)+1</f>
        <v>1</v>
      </c>
      <c r="AV1636" s="209" t="str">
        <f>MONTH(R1636)&amp;"/"&amp;YEAR(R1636)</f>
        <v>5/2026</v>
      </c>
      <c r="AW1636" s="209">
        <f>WEEKNUM(R1636)-WEEKNUM(EOMONTH(R1636,-1)+1)+1</f>
        <v>2</v>
      </c>
      <c r="AX1636" s="209">
        <f>IF(BB1636="S",IF(Q1636="1. Aceitou o programa",R1636-B1636,0),0)</f>
        <v>67</v>
      </c>
      <c r="AY1636" s="209">
        <f>IF(BB1636="S",IF(AND(S1636&lt;&gt;"",R1636&lt;&gt;""),S1636-R1636,0),0)</f>
        <v>0</v>
      </c>
      <c r="AZ1636" s="209">
        <f>IF(BB1636="S",IF(Q1636="1. Aceitou o programa",IF(OR(X1636="Não se Aplica",X1636=""),IF(OR(W1636="Não se Aplica",W1636=""),0,W1636-V1636),AVERAGE(X1636-W1636,W1636-V1636)),0),0)</f>
        <v>36</v>
      </c>
      <c r="BA1636" s="209">
        <f>IF(BB1636="S",IF(AND(Q1636="1. Aceitou o programa",AH1636="Realizada"),IFERROR(IF(AG1636="",0,AG1636-R1636),0),0),0)</f>
        <v>0</v>
      </c>
      <c r="BB1636" s="209" t="str">
        <f>_xlfn.XLOOKUP(U1636,'Lista Suspensa'!$AA$20:$AA$23,'Lista Suspensa'!$AB$20:$AB$23,"N/A")</f>
        <v>S</v>
      </c>
    </row>
    <row r="1637" spans="1:54" ht="12" customHeight="1">
      <c r="A1637" s="151" t="s">
        <v>54</v>
      </c>
      <c r="B1637" s="152">
        <v>46083</v>
      </c>
      <c r="C1637" s="153" t="s">
        <v>55</v>
      </c>
      <c r="D1637" s="153" t="s">
        <v>56</v>
      </c>
      <c r="E1637" s="244">
        <v>82785642</v>
      </c>
      <c r="F1637" s="144" t="s">
        <v>3434</v>
      </c>
      <c r="G1637" s="230"/>
      <c r="H1637" s="154">
        <v>24484</v>
      </c>
      <c r="I1637" s="153">
        <v>59</v>
      </c>
      <c r="J1637" s="148" t="s">
        <v>70</v>
      </c>
      <c r="K1637" s="153" t="s">
        <v>59</v>
      </c>
      <c r="L1637" s="153"/>
      <c r="M1637" s="153"/>
      <c r="N1637" s="153">
        <v>60</v>
      </c>
      <c r="O1637" s="155" t="s">
        <v>3435</v>
      </c>
      <c r="P1637" s="156" t="s">
        <v>71</v>
      </c>
      <c r="Q1637" s="157" t="s">
        <v>110</v>
      </c>
      <c r="R1637" s="158">
        <v>46150</v>
      </c>
      <c r="S1637" s="159"/>
      <c r="T1637" s="159" t="s">
        <v>62</v>
      </c>
      <c r="U1637" s="159" t="s">
        <v>111</v>
      </c>
      <c r="V1637" s="154">
        <v>46114</v>
      </c>
      <c r="W1637" s="154">
        <v>46150</v>
      </c>
      <c r="X1637" s="154" t="s">
        <v>126</v>
      </c>
      <c r="Y1637" s="160" t="s">
        <v>3436</v>
      </c>
      <c r="Z1637" s="160" t="s">
        <v>128</v>
      </c>
      <c r="AA1637" s="153">
        <v>82</v>
      </c>
      <c r="AB1637" s="153">
        <v>1.58</v>
      </c>
      <c r="AC1637" s="182">
        <f t="shared" si="52"/>
        <v>32.847300112161506</v>
      </c>
      <c r="AD1637" s="153" t="str">
        <f t="shared" si="53"/>
        <v>OBESIDADE I</v>
      </c>
      <c r="AE1637" s="233" t="s">
        <v>3437</v>
      </c>
      <c r="AF1637" s="153" t="s">
        <v>130</v>
      </c>
      <c r="AG1637" s="159"/>
      <c r="AH1637" s="153"/>
      <c r="AI1637" s="161"/>
      <c r="AJ1637" s="153"/>
      <c r="AK1637" s="153"/>
      <c r="AL1637" s="207" t="s">
        <v>131</v>
      </c>
      <c r="AM1637" s="207"/>
      <c r="AN1637" s="207"/>
      <c r="AO1637" s="207" t="str">
        <f ca="1">IF(R1637="","",IF(R1637&gt;TODAY(),"0 meses",DATEDIF(R1637,TODAY(),"m") &amp; " meses"))</f>
        <v>1 meses</v>
      </c>
      <c r="AP1637" s="147" t="s">
        <v>67</v>
      </c>
      <c r="AQ1637" s="147" t="s">
        <v>67</v>
      </c>
      <c r="AR1637" s="147"/>
      <c r="AS1637" s="209" t="s">
        <v>68</v>
      </c>
      <c r="AT1637" s="223" t="str">
        <f>MONTH(B1637)&amp;"/"&amp;YEAR(B1637)</f>
        <v>3/2026</v>
      </c>
      <c r="AU1637" s="223">
        <f>WEEKNUM(B1637)-WEEKNUM(EOMONTH(B1637,-1)+1)+1</f>
        <v>1</v>
      </c>
      <c r="AV1637" s="209" t="str">
        <f>MONTH(R1637)&amp;"/"&amp;YEAR(R1637)</f>
        <v>5/2026</v>
      </c>
      <c r="AW1637" s="209">
        <f>WEEKNUM(R1637)-WEEKNUM(EOMONTH(R1637,-1)+1)+1</f>
        <v>2</v>
      </c>
      <c r="AX1637" s="209">
        <f>IF(BB1637="S",IF(Q1637="1. Aceitou o programa",R1637-B1637,0),0)</f>
        <v>67</v>
      </c>
      <c r="AY1637" s="209">
        <f>IF(BB1637="S",IF(AND(S1637&lt;&gt;"",R1637&lt;&gt;""),S1637-R1637,0),0)</f>
        <v>0</v>
      </c>
      <c r="AZ1637" s="209">
        <f>IF(BB1637="S",IF(Q1637="1. Aceitou o programa",IF(OR(X1637="Não se Aplica",X1637=""),IF(OR(W1637="Não se Aplica",W1637=""),0,W1637-V1637),AVERAGE(X1637-W1637,W1637-V1637)),0),0)</f>
        <v>36</v>
      </c>
      <c r="BA1637" s="209">
        <f>IF(BB1637="S",IF(AND(Q1637="1. Aceitou o programa",AH1637="Realizada"),IFERROR(IF(AG1637="",0,AG1637-R1637),0),0),0)</f>
        <v>0</v>
      </c>
      <c r="BB1637" s="209" t="str">
        <f>_xlfn.XLOOKUP(U1637,'Lista Suspensa'!$AA$20:$AA$23,'Lista Suspensa'!$AB$20:$AB$23,"N/A")</f>
        <v>S</v>
      </c>
    </row>
    <row r="1638" spans="1:54" ht="12" customHeight="1">
      <c r="A1638" s="151" t="s">
        <v>54</v>
      </c>
      <c r="B1638" s="152">
        <v>46083</v>
      </c>
      <c r="C1638" s="153" t="s">
        <v>55</v>
      </c>
      <c r="D1638" s="153" t="s">
        <v>56</v>
      </c>
      <c r="E1638" s="244">
        <v>81429739</v>
      </c>
      <c r="F1638" s="144" t="s">
        <v>3438</v>
      </c>
      <c r="G1638" s="230"/>
      <c r="H1638" s="154">
        <v>25329</v>
      </c>
      <c r="I1638" s="153">
        <v>57</v>
      </c>
      <c r="J1638" s="148" t="s">
        <v>70</v>
      </c>
      <c r="K1638" s="153" t="s">
        <v>59</v>
      </c>
      <c r="L1638" s="153"/>
      <c r="M1638" s="153"/>
      <c r="N1638" s="153">
        <v>40</v>
      </c>
      <c r="O1638" s="155" t="s">
        <v>3439</v>
      </c>
      <c r="P1638" s="156" t="s">
        <v>60</v>
      </c>
      <c r="Q1638" s="157" t="s">
        <v>110</v>
      </c>
      <c r="R1638" s="158">
        <v>46150</v>
      </c>
      <c r="S1638" s="159"/>
      <c r="T1638" s="159" t="s">
        <v>62</v>
      </c>
      <c r="U1638" s="159" t="s">
        <v>111</v>
      </c>
      <c r="V1638" s="154">
        <v>46114</v>
      </c>
      <c r="W1638" s="154">
        <v>46150</v>
      </c>
      <c r="X1638" s="154" t="s">
        <v>126</v>
      </c>
      <c r="Y1638" s="160" t="s">
        <v>2261</v>
      </c>
      <c r="Z1638" s="160" t="s">
        <v>128</v>
      </c>
      <c r="AA1638" s="153">
        <v>86</v>
      </c>
      <c r="AB1638" s="153">
        <v>1.6</v>
      </c>
      <c r="AC1638" s="182">
        <f t="shared" si="52"/>
        <v>33.593749999999993</v>
      </c>
      <c r="AD1638" s="153" t="str">
        <f t="shared" si="53"/>
        <v>OBESIDADE I</v>
      </c>
      <c r="AE1638" s="233" t="s">
        <v>135</v>
      </c>
      <c r="AF1638" s="153" t="s">
        <v>130</v>
      </c>
      <c r="AG1638" s="159"/>
      <c r="AH1638" s="153"/>
      <c r="AI1638" s="161"/>
      <c r="AJ1638" s="153"/>
      <c r="AK1638" s="153"/>
      <c r="AL1638" s="207" t="s">
        <v>131</v>
      </c>
      <c r="AM1638" s="207"/>
      <c r="AN1638" s="207"/>
      <c r="AO1638" s="207" t="str">
        <f ca="1">IF(R1638="","",IF(R1638&gt;TODAY(),"0 meses",DATEDIF(R1638,TODAY(),"m") &amp; " meses"))</f>
        <v>1 meses</v>
      </c>
      <c r="AP1638" s="147" t="s">
        <v>67</v>
      </c>
      <c r="AQ1638" s="147" t="s">
        <v>67</v>
      </c>
      <c r="AR1638" s="147"/>
      <c r="AS1638" s="209" t="s">
        <v>68</v>
      </c>
      <c r="AT1638" s="223" t="str">
        <f>MONTH(B1638)&amp;"/"&amp;YEAR(B1638)</f>
        <v>3/2026</v>
      </c>
      <c r="AU1638" s="223">
        <f>WEEKNUM(B1638)-WEEKNUM(EOMONTH(B1638,-1)+1)+1</f>
        <v>1</v>
      </c>
      <c r="AV1638" s="209" t="str">
        <f>MONTH(R1638)&amp;"/"&amp;YEAR(R1638)</f>
        <v>5/2026</v>
      </c>
      <c r="AW1638" s="209">
        <f>WEEKNUM(R1638)-WEEKNUM(EOMONTH(R1638,-1)+1)+1</f>
        <v>2</v>
      </c>
      <c r="AX1638" s="209">
        <f>IF(BB1638="S",IF(Q1638="1. Aceitou o programa",R1638-B1638,0),0)</f>
        <v>67</v>
      </c>
      <c r="AY1638" s="209">
        <f>IF(BB1638="S",IF(AND(S1638&lt;&gt;"",R1638&lt;&gt;""),S1638-R1638,0),0)</f>
        <v>0</v>
      </c>
      <c r="AZ1638" s="209">
        <f>IF(BB1638="S",IF(Q1638="1. Aceitou o programa",IF(OR(X1638="Não se Aplica",X1638=""),IF(OR(W1638="Não se Aplica",W1638=""),0,W1638-V1638),AVERAGE(X1638-W1638,W1638-V1638)),0),0)</f>
        <v>36</v>
      </c>
      <c r="BA1638" s="209">
        <f>IF(BB1638="S",IF(AND(Q1638="1. Aceitou o programa",AH1638="Realizada"),IFERROR(IF(AG1638="",0,AG1638-R1638),0),0),0)</f>
        <v>0</v>
      </c>
      <c r="BB1638" s="209" t="str">
        <f>_xlfn.XLOOKUP(U1638,'Lista Suspensa'!$AA$20:$AA$23,'Lista Suspensa'!$AB$20:$AB$23,"N/A")</f>
        <v>S</v>
      </c>
    </row>
    <row r="1639" spans="1:54" ht="12" customHeight="1">
      <c r="A1639" s="151" t="s">
        <v>54</v>
      </c>
      <c r="B1639" s="152">
        <v>46083</v>
      </c>
      <c r="C1639" s="153" t="s">
        <v>55</v>
      </c>
      <c r="D1639" s="153" t="s">
        <v>56</v>
      </c>
      <c r="E1639" s="244">
        <v>86421463</v>
      </c>
      <c r="F1639" s="144" t="s">
        <v>3440</v>
      </c>
      <c r="G1639" s="230"/>
      <c r="H1639" s="154">
        <v>26596</v>
      </c>
      <c r="I1639" s="153">
        <v>53</v>
      </c>
      <c r="J1639" s="148" t="s">
        <v>70</v>
      </c>
      <c r="K1639" s="153" t="s">
        <v>59</v>
      </c>
      <c r="L1639" s="153"/>
      <c r="M1639" s="153"/>
      <c r="N1639" s="153">
        <v>380</v>
      </c>
      <c r="O1639" s="155" t="s">
        <v>3441</v>
      </c>
      <c r="P1639" s="156" t="s">
        <v>60</v>
      </c>
      <c r="Q1639" s="157" t="s">
        <v>110</v>
      </c>
      <c r="R1639" s="158">
        <v>46150</v>
      </c>
      <c r="S1639" s="159"/>
      <c r="T1639" s="159" t="s">
        <v>62</v>
      </c>
      <c r="U1639" s="159" t="s">
        <v>111</v>
      </c>
      <c r="V1639" s="154">
        <v>46114</v>
      </c>
      <c r="W1639" s="154">
        <v>46150</v>
      </c>
      <c r="X1639" s="154" t="s">
        <v>126</v>
      </c>
      <c r="Y1639" s="160" t="s">
        <v>2395</v>
      </c>
      <c r="Z1639" s="160" t="s">
        <v>128</v>
      </c>
      <c r="AA1639" s="153">
        <v>78</v>
      </c>
      <c r="AB1639" s="153">
        <v>1.51</v>
      </c>
      <c r="AC1639" s="182">
        <f t="shared" si="52"/>
        <v>34.209025919915796</v>
      </c>
      <c r="AD1639" s="153" t="str">
        <f t="shared" si="53"/>
        <v>OBESIDADE I</v>
      </c>
      <c r="AE1639" s="233" t="s">
        <v>2027</v>
      </c>
      <c r="AF1639" s="153" t="s">
        <v>130</v>
      </c>
      <c r="AG1639" s="159"/>
      <c r="AH1639" s="153"/>
      <c r="AI1639" s="161"/>
      <c r="AJ1639" s="153"/>
      <c r="AK1639" s="153"/>
      <c r="AL1639" s="207" t="s">
        <v>131</v>
      </c>
      <c r="AM1639" s="207"/>
      <c r="AN1639" s="207"/>
      <c r="AO1639" s="207" t="str">
        <f ca="1">IF(R1639="","",IF(R1639&gt;TODAY(),"0 meses",DATEDIF(R1639,TODAY(),"m") &amp; " meses"))</f>
        <v>1 meses</v>
      </c>
      <c r="AP1639" s="147" t="s">
        <v>67</v>
      </c>
      <c r="AQ1639" s="147" t="s">
        <v>67</v>
      </c>
      <c r="AR1639" s="147"/>
      <c r="AS1639" s="209" t="s">
        <v>68</v>
      </c>
      <c r="AT1639" s="223" t="str">
        <f>MONTH(B1639)&amp;"/"&amp;YEAR(B1639)</f>
        <v>3/2026</v>
      </c>
      <c r="AU1639" s="223">
        <f>WEEKNUM(B1639)-WEEKNUM(EOMONTH(B1639,-1)+1)+1</f>
        <v>1</v>
      </c>
      <c r="AV1639" s="209" t="str">
        <f>MONTH(R1639)&amp;"/"&amp;YEAR(R1639)</f>
        <v>5/2026</v>
      </c>
      <c r="AW1639" s="209">
        <f>WEEKNUM(R1639)-WEEKNUM(EOMONTH(R1639,-1)+1)+1</f>
        <v>2</v>
      </c>
      <c r="AX1639" s="209">
        <f>IF(BB1639="S",IF(Q1639="1. Aceitou o programa",R1639-B1639,0),0)</f>
        <v>67</v>
      </c>
      <c r="AY1639" s="209">
        <f>IF(BB1639="S",IF(AND(S1639&lt;&gt;"",R1639&lt;&gt;""),S1639-R1639,0),0)</f>
        <v>0</v>
      </c>
      <c r="AZ1639" s="209">
        <f>IF(BB1639="S",IF(Q1639="1. Aceitou o programa",IF(OR(X1639="Não se Aplica",X1639=""),IF(OR(W1639="Não se Aplica",W1639=""),0,W1639-V1639),AVERAGE(X1639-W1639,W1639-V1639)),0),0)</f>
        <v>36</v>
      </c>
      <c r="BA1639" s="209">
        <f>IF(BB1639="S",IF(AND(Q1639="1. Aceitou o programa",AH1639="Realizada"),IFERROR(IF(AG1639="",0,AG1639-R1639),0),0),0)</f>
        <v>0</v>
      </c>
      <c r="BB1639" s="209" t="str">
        <f>_xlfn.XLOOKUP(U1639,'Lista Suspensa'!$AA$20:$AA$23,'Lista Suspensa'!$AB$20:$AB$23,"N/A")</f>
        <v>S</v>
      </c>
    </row>
    <row r="1640" spans="1:54" ht="12" customHeight="1">
      <c r="A1640" s="151" t="s">
        <v>54</v>
      </c>
      <c r="B1640" s="152">
        <v>46083</v>
      </c>
      <c r="C1640" s="153" t="s">
        <v>55</v>
      </c>
      <c r="D1640" s="153" t="s">
        <v>56</v>
      </c>
      <c r="E1640" s="244">
        <v>84293615</v>
      </c>
      <c r="F1640" s="144" t="s">
        <v>3442</v>
      </c>
      <c r="G1640" s="230"/>
      <c r="H1640" s="154">
        <v>29251</v>
      </c>
      <c r="I1640" s="153">
        <v>46</v>
      </c>
      <c r="J1640" s="148" t="s">
        <v>58</v>
      </c>
      <c r="K1640" s="153"/>
      <c r="L1640" s="153"/>
      <c r="M1640" s="153"/>
      <c r="N1640" s="153">
        <v>60</v>
      </c>
      <c r="O1640" s="155" t="s">
        <v>3443</v>
      </c>
      <c r="P1640" s="156" t="s">
        <v>60</v>
      </c>
      <c r="Q1640" s="157" t="s">
        <v>110</v>
      </c>
      <c r="R1640" s="158">
        <v>46150</v>
      </c>
      <c r="S1640" s="159"/>
      <c r="T1640" s="159" t="s">
        <v>62</v>
      </c>
      <c r="U1640" s="159" t="s">
        <v>111</v>
      </c>
      <c r="V1640" s="154">
        <v>46114</v>
      </c>
      <c r="W1640" s="154">
        <v>46150</v>
      </c>
      <c r="X1640" s="154" t="s">
        <v>126</v>
      </c>
      <c r="Y1640" s="160" t="s">
        <v>3444</v>
      </c>
      <c r="Z1640" s="160" t="s">
        <v>128</v>
      </c>
      <c r="AA1640" s="153">
        <v>96</v>
      </c>
      <c r="AB1640" s="153">
        <v>1.75</v>
      </c>
      <c r="AC1640" s="182">
        <f t="shared" si="52"/>
        <v>31.346938775510203</v>
      </c>
      <c r="AD1640" s="153" t="str">
        <f t="shared" si="53"/>
        <v>OBESIDADE I</v>
      </c>
      <c r="AE1640" s="233" t="s">
        <v>225</v>
      </c>
      <c r="AF1640" s="153" t="s">
        <v>130</v>
      </c>
      <c r="AG1640" s="159"/>
      <c r="AH1640" s="153"/>
      <c r="AI1640" s="161"/>
      <c r="AJ1640" s="153"/>
      <c r="AK1640" s="153"/>
      <c r="AL1640" s="207" t="s">
        <v>131</v>
      </c>
      <c r="AM1640" s="207"/>
      <c r="AN1640" s="207"/>
      <c r="AO1640" s="207" t="str">
        <f ca="1">IF(R1640="","",IF(R1640&gt;TODAY(),"0 meses",DATEDIF(R1640,TODAY(),"m") &amp; " meses"))</f>
        <v>1 meses</v>
      </c>
      <c r="AP1640" s="147" t="s">
        <v>67</v>
      </c>
      <c r="AQ1640" s="147" t="s">
        <v>67</v>
      </c>
      <c r="AR1640" s="147"/>
      <c r="AS1640" s="209" t="s">
        <v>68</v>
      </c>
      <c r="AT1640" s="223" t="str">
        <f>MONTH(B1640)&amp;"/"&amp;YEAR(B1640)</f>
        <v>3/2026</v>
      </c>
      <c r="AU1640" s="223">
        <f>WEEKNUM(B1640)-WEEKNUM(EOMONTH(B1640,-1)+1)+1</f>
        <v>1</v>
      </c>
      <c r="AV1640" s="209" t="str">
        <f>MONTH(R1640)&amp;"/"&amp;YEAR(R1640)</f>
        <v>5/2026</v>
      </c>
      <c r="AW1640" s="209">
        <f>WEEKNUM(R1640)-WEEKNUM(EOMONTH(R1640,-1)+1)+1</f>
        <v>2</v>
      </c>
      <c r="AX1640" s="209">
        <f>IF(BB1640="S",IF(Q1640="1. Aceitou o programa",R1640-B1640,0),0)</f>
        <v>67</v>
      </c>
      <c r="AY1640" s="209">
        <f>IF(BB1640="S",IF(AND(S1640&lt;&gt;"",R1640&lt;&gt;""),S1640-R1640,0),0)</f>
        <v>0</v>
      </c>
      <c r="AZ1640" s="209">
        <f>IF(BB1640="S",IF(Q1640="1. Aceitou o programa",IF(OR(X1640="Não se Aplica",X1640=""),IF(OR(W1640="Não se Aplica",W1640=""),0,W1640-V1640),AVERAGE(X1640-W1640,W1640-V1640)),0),0)</f>
        <v>36</v>
      </c>
      <c r="BA1640" s="209">
        <f>IF(BB1640="S",IF(AND(Q1640="1. Aceitou o programa",AH1640="Realizada"),IFERROR(IF(AG1640="",0,AG1640-R1640),0),0),0)</f>
        <v>0</v>
      </c>
      <c r="BB1640" s="209" t="str">
        <f>_xlfn.XLOOKUP(U1640,'Lista Suspensa'!$AA$20:$AA$23,'Lista Suspensa'!$AB$20:$AB$23,"N/A")</f>
        <v>S</v>
      </c>
    </row>
    <row r="1641" spans="1:54" ht="12" customHeight="1">
      <c r="A1641" s="151" t="s">
        <v>54</v>
      </c>
      <c r="B1641" s="152">
        <v>46083</v>
      </c>
      <c r="C1641" s="153" t="s">
        <v>55</v>
      </c>
      <c r="D1641" s="153" t="s">
        <v>56</v>
      </c>
      <c r="E1641" s="244">
        <v>86298188</v>
      </c>
      <c r="F1641" s="144" t="s">
        <v>3445</v>
      </c>
      <c r="G1641" s="230"/>
      <c r="H1641" s="154">
        <v>32221</v>
      </c>
      <c r="I1641" s="153">
        <v>38</v>
      </c>
      <c r="J1641" s="148" t="s">
        <v>70</v>
      </c>
      <c r="K1641" s="153"/>
      <c r="L1641" s="153"/>
      <c r="M1641" s="153"/>
      <c r="N1641" s="153">
        <v>380</v>
      </c>
      <c r="O1641" s="155" t="s">
        <v>3446</v>
      </c>
      <c r="P1641" s="156" t="s">
        <v>60</v>
      </c>
      <c r="Q1641" s="157" t="s">
        <v>110</v>
      </c>
      <c r="R1641" s="158">
        <v>46150</v>
      </c>
      <c r="S1641" s="159"/>
      <c r="T1641" s="159" t="s">
        <v>62</v>
      </c>
      <c r="U1641" s="159" t="s">
        <v>111</v>
      </c>
      <c r="V1641" s="154">
        <v>46114</v>
      </c>
      <c r="W1641" s="154">
        <v>46150</v>
      </c>
      <c r="X1641" s="154" t="s">
        <v>126</v>
      </c>
      <c r="Y1641" s="160" t="s">
        <v>3447</v>
      </c>
      <c r="Z1641" s="160" t="s">
        <v>128</v>
      </c>
      <c r="AA1641" s="153">
        <v>89</v>
      </c>
      <c r="AB1641" s="153">
        <v>1.53</v>
      </c>
      <c r="AC1641" s="182">
        <f t="shared" si="52"/>
        <v>38.019565124524753</v>
      </c>
      <c r="AD1641" s="153" t="str">
        <f t="shared" si="53"/>
        <v>OBESIDADE II</v>
      </c>
      <c r="AE1641" s="233" t="s">
        <v>139</v>
      </c>
      <c r="AF1641" s="153" t="s">
        <v>130</v>
      </c>
      <c r="AG1641" s="159"/>
      <c r="AH1641" s="153"/>
      <c r="AI1641" s="161"/>
      <c r="AJ1641" s="153"/>
      <c r="AK1641" s="153"/>
      <c r="AL1641" s="207" t="s">
        <v>1834</v>
      </c>
      <c r="AM1641" s="207"/>
      <c r="AN1641" s="207"/>
      <c r="AO1641" s="207" t="str">
        <f ca="1">IF(R1641="","",IF(R1641&gt;TODAY(),"0 meses",DATEDIF(R1641,TODAY(),"m") &amp; " meses"))</f>
        <v>1 meses</v>
      </c>
      <c r="AP1641" s="147" t="s">
        <v>67</v>
      </c>
      <c r="AQ1641" s="147" t="s">
        <v>67</v>
      </c>
      <c r="AR1641" s="147"/>
      <c r="AS1641" s="209" t="s">
        <v>68</v>
      </c>
      <c r="AT1641" s="223" t="str">
        <f>MONTH(B1641)&amp;"/"&amp;YEAR(B1641)</f>
        <v>3/2026</v>
      </c>
      <c r="AU1641" s="223">
        <f>WEEKNUM(B1641)-WEEKNUM(EOMONTH(B1641,-1)+1)+1</f>
        <v>1</v>
      </c>
      <c r="AV1641" s="209" t="str">
        <f>MONTH(R1641)&amp;"/"&amp;YEAR(R1641)</f>
        <v>5/2026</v>
      </c>
      <c r="AW1641" s="209">
        <f>WEEKNUM(R1641)-WEEKNUM(EOMONTH(R1641,-1)+1)+1</f>
        <v>2</v>
      </c>
      <c r="AX1641" s="209">
        <f>IF(BB1641="S",IF(Q1641="1. Aceitou o programa",R1641-B1641,0),0)</f>
        <v>67</v>
      </c>
      <c r="AY1641" s="209">
        <f>IF(BB1641="S",IF(AND(S1641&lt;&gt;"",R1641&lt;&gt;""),S1641-R1641,0),0)</f>
        <v>0</v>
      </c>
      <c r="AZ1641" s="209">
        <f>IF(BB1641="S",IF(Q1641="1. Aceitou o programa",IF(OR(X1641="Não se Aplica",X1641=""),IF(OR(W1641="Não se Aplica",W1641=""),0,W1641-V1641),AVERAGE(X1641-W1641,W1641-V1641)),0),0)</f>
        <v>36</v>
      </c>
      <c r="BA1641" s="209">
        <f>IF(BB1641="S",IF(AND(Q1641="1. Aceitou o programa",AH1641="Realizada"),IFERROR(IF(AG1641="",0,AG1641-R1641),0),0),0)</f>
        <v>0</v>
      </c>
      <c r="BB1641" s="209" t="str">
        <f>_xlfn.XLOOKUP(U1641,'Lista Suspensa'!$AA$20:$AA$23,'Lista Suspensa'!$AB$20:$AB$23,"N/A")</f>
        <v>S</v>
      </c>
    </row>
    <row r="1642" spans="1:54" ht="12" customHeight="1">
      <c r="A1642" s="151" t="s">
        <v>54</v>
      </c>
      <c r="B1642" s="152">
        <v>46083</v>
      </c>
      <c r="C1642" s="153" t="s">
        <v>55</v>
      </c>
      <c r="D1642" s="153" t="s">
        <v>56</v>
      </c>
      <c r="E1642" s="244">
        <v>85602286</v>
      </c>
      <c r="F1642" s="144" t="s">
        <v>3448</v>
      </c>
      <c r="G1642" s="230"/>
      <c r="H1642" s="154">
        <v>23737</v>
      </c>
      <c r="I1642" s="153">
        <v>61</v>
      </c>
      <c r="J1642" s="148" t="s">
        <v>70</v>
      </c>
      <c r="K1642" s="153" t="s">
        <v>59</v>
      </c>
      <c r="L1642" s="153"/>
      <c r="M1642" s="153"/>
      <c r="N1642" s="153">
        <v>60</v>
      </c>
      <c r="O1642" s="155" t="s">
        <v>3449</v>
      </c>
      <c r="P1642" s="156" t="s">
        <v>2026</v>
      </c>
      <c r="Q1642" s="157" t="s">
        <v>110</v>
      </c>
      <c r="R1642" s="158">
        <v>46150</v>
      </c>
      <c r="S1642" s="159"/>
      <c r="T1642" s="159" t="s">
        <v>62</v>
      </c>
      <c r="U1642" s="159" t="s">
        <v>111</v>
      </c>
      <c r="V1642" s="154">
        <v>46114</v>
      </c>
      <c r="W1642" s="154">
        <v>46150</v>
      </c>
      <c r="X1642" s="154" t="s">
        <v>126</v>
      </c>
      <c r="Y1642" s="160" t="s">
        <v>2303</v>
      </c>
      <c r="Z1642" s="160" t="s">
        <v>128</v>
      </c>
      <c r="AA1642" s="153">
        <v>85</v>
      </c>
      <c r="AB1642" s="153">
        <v>1.55</v>
      </c>
      <c r="AC1642" s="182">
        <f t="shared" si="52"/>
        <v>35.379812695109258</v>
      </c>
      <c r="AD1642" s="153" t="str">
        <f t="shared" si="53"/>
        <v>OBESIDADE II</v>
      </c>
      <c r="AE1642" s="233" t="s">
        <v>225</v>
      </c>
      <c r="AF1642" s="153" t="s">
        <v>130</v>
      </c>
      <c r="AG1642" s="159"/>
      <c r="AH1642" s="153"/>
      <c r="AI1642" s="161"/>
      <c r="AJ1642" s="153"/>
      <c r="AK1642" s="153"/>
      <c r="AL1642" s="207" t="s">
        <v>131</v>
      </c>
      <c r="AM1642" s="207"/>
      <c r="AN1642" s="207"/>
      <c r="AO1642" s="207" t="str">
        <f ca="1">IF(R1642="","",IF(R1642&gt;TODAY(),"0 meses",DATEDIF(R1642,TODAY(),"m") &amp; " meses"))</f>
        <v>1 meses</v>
      </c>
      <c r="AP1642" s="147" t="s">
        <v>67</v>
      </c>
      <c r="AQ1642" s="147" t="s">
        <v>67</v>
      </c>
      <c r="AR1642" s="147"/>
      <c r="AS1642" s="209" t="s">
        <v>68</v>
      </c>
      <c r="AT1642" s="223" t="str">
        <f>MONTH(B1642)&amp;"/"&amp;YEAR(B1642)</f>
        <v>3/2026</v>
      </c>
      <c r="AU1642" s="223">
        <f>WEEKNUM(B1642)-WEEKNUM(EOMONTH(B1642,-1)+1)+1</f>
        <v>1</v>
      </c>
      <c r="AV1642" s="209" t="str">
        <f>MONTH(R1642)&amp;"/"&amp;YEAR(R1642)</f>
        <v>5/2026</v>
      </c>
      <c r="AW1642" s="209">
        <f>WEEKNUM(R1642)-WEEKNUM(EOMONTH(R1642,-1)+1)+1</f>
        <v>2</v>
      </c>
      <c r="AX1642" s="209">
        <f>IF(BB1642="S",IF(Q1642="1. Aceitou o programa",R1642-B1642,0),0)</f>
        <v>67</v>
      </c>
      <c r="AY1642" s="209">
        <f>IF(BB1642="S",IF(AND(S1642&lt;&gt;"",R1642&lt;&gt;""),S1642-R1642,0),0)</f>
        <v>0</v>
      </c>
      <c r="AZ1642" s="209">
        <f>IF(BB1642="S",IF(Q1642="1. Aceitou o programa",IF(OR(X1642="Não se Aplica",X1642=""),IF(OR(W1642="Não se Aplica",W1642=""),0,W1642-V1642),AVERAGE(X1642-W1642,W1642-V1642)),0),0)</f>
        <v>36</v>
      </c>
      <c r="BA1642" s="209">
        <f>IF(BB1642="S",IF(AND(Q1642="1. Aceitou o programa",AH1642="Realizada"),IFERROR(IF(AG1642="",0,AG1642-R1642),0),0),0)</f>
        <v>0</v>
      </c>
      <c r="BB1642" s="209" t="str">
        <f>_xlfn.XLOOKUP(U1642,'Lista Suspensa'!$AA$20:$AA$23,'Lista Suspensa'!$AB$20:$AB$23,"N/A")</f>
        <v>S</v>
      </c>
    </row>
    <row r="1643" spans="1:54" ht="12" customHeight="1">
      <c r="A1643" s="151" t="s">
        <v>54</v>
      </c>
      <c r="B1643" s="152">
        <v>46083</v>
      </c>
      <c r="C1643" s="153" t="s">
        <v>55</v>
      </c>
      <c r="D1643" s="153" t="s">
        <v>56</v>
      </c>
      <c r="E1643" s="244">
        <v>82749812</v>
      </c>
      <c r="F1643" s="144" t="s">
        <v>3450</v>
      </c>
      <c r="G1643" s="230"/>
      <c r="H1643" s="154">
        <v>23867</v>
      </c>
      <c r="I1643" s="153">
        <v>61</v>
      </c>
      <c r="J1643" s="148" t="s">
        <v>70</v>
      </c>
      <c r="K1643" s="153" t="s">
        <v>59</v>
      </c>
      <c r="L1643" s="153"/>
      <c r="M1643" s="153"/>
      <c r="N1643" s="153">
        <v>400</v>
      </c>
      <c r="O1643" s="155" t="s">
        <v>3451</v>
      </c>
      <c r="P1643" s="156" t="s">
        <v>2026</v>
      </c>
      <c r="Q1643" s="157" t="s">
        <v>110</v>
      </c>
      <c r="R1643" s="158">
        <v>46150</v>
      </c>
      <c r="S1643" s="159"/>
      <c r="T1643" s="159" t="s">
        <v>62</v>
      </c>
      <c r="U1643" s="159" t="s">
        <v>111</v>
      </c>
      <c r="V1643" s="154">
        <v>46114</v>
      </c>
      <c r="W1643" s="154">
        <v>46150</v>
      </c>
      <c r="X1643" s="154" t="s">
        <v>126</v>
      </c>
      <c r="Y1643" s="160" t="s">
        <v>2255</v>
      </c>
      <c r="Z1643" s="160" t="s">
        <v>128</v>
      </c>
      <c r="AA1643" s="153">
        <v>100</v>
      </c>
      <c r="AB1643" s="153">
        <v>1.65</v>
      </c>
      <c r="AC1643" s="182">
        <f t="shared" si="52"/>
        <v>36.730945821854917</v>
      </c>
      <c r="AD1643" s="153" t="str">
        <f t="shared" si="53"/>
        <v>OBESIDADE II</v>
      </c>
      <c r="AE1643" s="233" t="s">
        <v>135</v>
      </c>
      <c r="AF1643" s="153" t="s">
        <v>130</v>
      </c>
      <c r="AG1643" s="159"/>
      <c r="AH1643" s="153"/>
      <c r="AI1643" s="161"/>
      <c r="AJ1643" s="153"/>
      <c r="AK1643" s="153"/>
      <c r="AL1643" s="207" t="s">
        <v>136</v>
      </c>
      <c r="AM1643" s="207"/>
      <c r="AN1643" s="207"/>
      <c r="AO1643" s="207" t="str">
        <f ca="1">IF(R1643="","",IF(R1643&gt;TODAY(),"0 meses",DATEDIF(R1643,TODAY(),"m") &amp; " meses"))</f>
        <v>1 meses</v>
      </c>
      <c r="AP1643" s="147" t="s">
        <v>67</v>
      </c>
      <c r="AQ1643" s="147" t="s">
        <v>67</v>
      </c>
      <c r="AR1643" s="147"/>
      <c r="AS1643" s="209" t="s">
        <v>68</v>
      </c>
      <c r="AT1643" s="223" t="str">
        <f>MONTH(B1643)&amp;"/"&amp;YEAR(B1643)</f>
        <v>3/2026</v>
      </c>
      <c r="AU1643" s="223">
        <f>WEEKNUM(B1643)-WEEKNUM(EOMONTH(B1643,-1)+1)+1</f>
        <v>1</v>
      </c>
      <c r="AV1643" s="209" t="str">
        <f>MONTH(R1643)&amp;"/"&amp;YEAR(R1643)</f>
        <v>5/2026</v>
      </c>
      <c r="AW1643" s="209">
        <f>WEEKNUM(R1643)-WEEKNUM(EOMONTH(R1643,-1)+1)+1</f>
        <v>2</v>
      </c>
      <c r="AX1643" s="209">
        <f>IF(BB1643="S",IF(Q1643="1. Aceitou o programa",R1643-B1643,0),0)</f>
        <v>67</v>
      </c>
      <c r="AY1643" s="209">
        <f>IF(BB1643="S",IF(AND(S1643&lt;&gt;"",R1643&lt;&gt;""),S1643-R1643,0),0)</f>
        <v>0</v>
      </c>
      <c r="AZ1643" s="209">
        <f>IF(BB1643="S",IF(Q1643="1. Aceitou o programa",IF(OR(X1643="Não se Aplica",X1643=""),IF(OR(W1643="Não se Aplica",W1643=""),0,W1643-V1643),AVERAGE(X1643-W1643,W1643-V1643)),0),0)</f>
        <v>36</v>
      </c>
      <c r="BA1643" s="209">
        <f>IF(BB1643="S",IF(AND(Q1643="1. Aceitou o programa",AH1643="Realizada"),IFERROR(IF(AG1643="",0,AG1643-R1643),0),0),0)</f>
        <v>0</v>
      </c>
      <c r="BB1643" s="209" t="str">
        <f>_xlfn.XLOOKUP(U1643,'Lista Suspensa'!$AA$20:$AA$23,'Lista Suspensa'!$AB$20:$AB$23,"N/A")</f>
        <v>S</v>
      </c>
    </row>
    <row r="1644" spans="1:54" ht="12" customHeight="1">
      <c r="A1644" s="151" t="s">
        <v>54</v>
      </c>
      <c r="B1644" s="152">
        <v>46083</v>
      </c>
      <c r="C1644" s="153" t="s">
        <v>55</v>
      </c>
      <c r="D1644" s="153" t="s">
        <v>56</v>
      </c>
      <c r="E1644" s="244">
        <v>83716846</v>
      </c>
      <c r="F1644" s="144" t="s">
        <v>3452</v>
      </c>
      <c r="G1644" s="230"/>
      <c r="H1644" s="154">
        <v>29927</v>
      </c>
      <c r="I1644" s="153">
        <v>44</v>
      </c>
      <c r="J1644" s="148" t="s">
        <v>70</v>
      </c>
      <c r="K1644" s="153"/>
      <c r="L1644" s="153"/>
      <c r="M1644" s="153"/>
      <c r="N1644" s="153">
        <v>60</v>
      </c>
      <c r="O1644" s="155" t="s">
        <v>3453</v>
      </c>
      <c r="P1644" s="156" t="s">
        <v>60</v>
      </c>
      <c r="Q1644" s="157" t="s">
        <v>110</v>
      </c>
      <c r="R1644" s="158">
        <v>46150</v>
      </c>
      <c r="S1644" s="159"/>
      <c r="T1644" s="159" t="s">
        <v>62</v>
      </c>
      <c r="U1644" s="159" t="s">
        <v>111</v>
      </c>
      <c r="V1644" s="154">
        <v>46114</v>
      </c>
      <c r="W1644" s="154">
        <v>46150</v>
      </c>
      <c r="X1644" s="154" t="s">
        <v>126</v>
      </c>
      <c r="Y1644" s="160" t="s">
        <v>2395</v>
      </c>
      <c r="Z1644" s="160" t="s">
        <v>128</v>
      </c>
      <c r="AA1644" s="153">
        <v>105</v>
      </c>
      <c r="AB1644" s="153">
        <v>1.56</v>
      </c>
      <c r="AC1644" s="182">
        <f t="shared" si="52"/>
        <v>43.145956607495066</v>
      </c>
      <c r="AD1644" s="153" t="str">
        <f t="shared" si="53"/>
        <v>OBESIDADE III</v>
      </c>
      <c r="AE1644" s="233" t="s">
        <v>139</v>
      </c>
      <c r="AF1644" s="153" t="s">
        <v>130</v>
      </c>
      <c r="AG1644" s="159"/>
      <c r="AH1644" s="153"/>
      <c r="AI1644" s="161"/>
      <c r="AJ1644" s="153"/>
      <c r="AK1644" s="153"/>
      <c r="AL1644" s="207" t="s">
        <v>131</v>
      </c>
      <c r="AM1644" s="207"/>
      <c r="AN1644" s="207"/>
      <c r="AO1644" s="207" t="str">
        <f ca="1">IF(R1644="","",IF(R1644&gt;TODAY(),"0 meses",DATEDIF(R1644,TODAY(),"m") &amp; " meses"))</f>
        <v>1 meses</v>
      </c>
      <c r="AP1644" s="147" t="s">
        <v>67</v>
      </c>
      <c r="AQ1644" s="147" t="s">
        <v>67</v>
      </c>
      <c r="AR1644" s="147"/>
      <c r="AS1644" s="209" t="s">
        <v>68</v>
      </c>
      <c r="AT1644" s="223" t="str">
        <f>MONTH(B1644)&amp;"/"&amp;YEAR(B1644)</f>
        <v>3/2026</v>
      </c>
      <c r="AU1644" s="223">
        <f>WEEKNUM(B1644)-WEEKNUM(EOMONTH(B1644,-1)+1)+1</f>
        <v>1</v>
      </c>
      <c r="AV1644" s="209" t="str">
        <f>MONTH(R1644)&amp;"/"&amp;YEAR(R1644)</f>
        <v>5/2026</v>
      </c>
      <c r="AW1644" s="209">
        <f>WEEKNUM(R1644)-WEEKNUM(EOMONTH(R1644,-1)+1)+1</f>
        <v>2</v>
      </c>
      <c r="AX1644" s="209">
        <f>IF(BB1644="S",IF(Q1644="1. Aceitou o programa",R1644-B1644,0),0)</f>
        <v>67</v>
      </c>
      <c r="AY1644" s="209">
        <f>IF(BB1644="S",IF(AND(S1644&lt;&gt;"",R1644&lt;&gt;""),S1644-R1644,0),0)</f>
        <v>0</v>
      </c>
      <c r="AZ1644" s="209">
        <f>IF(BB1644="S",IF(Q1644="1. Aceitou o programa",IF(OR(X1644="Não se Aplica",X1644=""),IF(OR(W1644="Não se Aplica",W1644=""),0,W1644-V1644),AVERAGE(X1644-W1644,W1644-V1644)),0),0)</f>
        <v>36</v>
      </c>
      <c r="BA1644" s="209">
        <f>IF(BB1644="S",IF(AND(Q1644="1. Aceitou o programa",AH1644="Realizada"),IFERROR(IF(AG1644="",0,AG1644-R1644),0),0),0)</f>
        <v>0</v>
      </c>
      <c r="BB1644" s="209" t="str">
        <f>_xlfn.XLOOKUP(U1644,'Lista Suspensa'!$AA$20:$AA$23,'Lista Suspensa'!$AB$20:$AB$23,"N/A")</f>
        <v>S</v>
      </c>
    </row>
    <row r="1645" spans="1:54" ht="12" customHeight="1">
      <c r="A1645" s="151" t="s">
        <v>54</v>
      </c>
      <c r="B1645" s="152">
        <v>46083</v>
      </c>
      <c r="C1645" s="153" t="s">
        <v>55</v>
      </c>
      <c r="D1645" s="153" t="s">
        <v>56</v>
      </c>
      <c r="E1645" s="244">
        <v>888234929</v>
      </c>
      <c r="F1645" s="144" t="s">
        <v>3454</v>
      </c>
      <c r="G1645" s="230"/>
      <c r="H1645" s="154">
        <v>30054</v>
      </c>
      <c r="I1645" s="153">
        <v>44</v>
      </c>
      <c r="J1645" s="148" t="s">
        <v>70</v>
      </c>
      <c r="K1645" s="153" t="s">
        <v>101</v>
      </c>
      <c r="L1645" s="153"/>
      <c r="M1645" s="153"/>
      <c r="N1645" s="153">
        <v>200</v>
      </c>
      <c r="O1645" s="155">
        <v>21982017059</v>
      </c>
      <c r="P1645" s="156" t="s">
        <v>60</v>
      </c>
      <c r="Q1645" s="157" t="s">
        <v>110</v>
      </c>
      <c r="R1645" s="158">
        <v>46150</v>
      </c>
      <c r="S1645" s="159"/>
      <c r="T1645" s="159" t="s">
        <v>62</v>
      </c>
      <c r="U1645" s="159" t="s">
        <v>111</v>
      </c>
      <c r="V1645" s="154">
        <v>46118</v>
      </c>
      <c r="W1645" s="154">
        <v>46150</v>
      </c>
      <c r="X1645" s="154" t="s">
        <v>126</v>
      </c>
      <c r="Y1645" s="160" t="s">
        <v>3455</v>
      </c>
      <c r="Z1645" s="160" t="s">
        <v>128</v>
      </c>
      <c r="AA1645" s="153">
        <v>66</v>
      </c>
      <c r="AB1645" s="153">
        <v>1.62</v>
      </c>
      <c r="AC1645" s="182">
        <f t="shared" si="52"/>
        <v>25.14860539551897</v>
      </c>
      <c r="AD1645" s="153" t="str">
        <f t="shared" si="53"/>
        <v>SOBREPESO</v>
      </c>
      <c r="AE1645" s="233" t="s">
        <v>135</v>
      </c>
      <c r="AF1645" s="153" t="s">
        <v>130</v>
      </c>
      <c r="AG1645" s="159"/>
      <c r="AH1645" s="153"/>
      <c r="AI1645" s="161"/>
      <c r="AJ1645" s="153"/>
      <c r="AK1645" s="153"/>
      <c r="AL1645" s="207" t="s">
        <v>1024</v>
      </c>
      <c r="AM1645" s="207"/>
      <c r="AN1645" s="207"/>
      <c r="AO1645" s="207" t="str">
        <f ca="1">IF(R1645="","",IF(R1645&gt;TODAY(),"0 meses",DATEDIF(R1645,TODAY(),"m") &amp; " meses"))</f>
        <v>1 meses</v>
      </c>
      <c r="AP1645" s="147" t="s">
        <v>67</v>
      </c>
      <c r="AQ1645" s="147" t="s">
        <v>67</v>
      </c>
      <c r="AR1645" s="147"/>
      <c r="AS1645" s="209" t="s">
        <v>68</v>
      </c>
      <c r="AT1645" s="223" t="str">
        <f>MONTH(B1645)&amp;"/"&amp;YEAR(B1645)</f>
        <v>3/2026</v>
      </c>
      <c r="AU1645" s="223">
        <f>WEEKNUM(B1645)-WEEKNUM(EOMONTH(B1645,-1)+1)+1</f>
        <v>1</v>
      </c>
      <c r="AV1645" s="209" t="str">
        <f>MONTH(R1645)&amp;"/"&amp;YEAR(R1645)</f>
        <v>5/2026</v>
      </c>
      <c r="AW1645" s="209">
        <f>WEEKNUM(R1645)-WEEKNUM(EOMONTH(R1645,-1)+1)+1</f>
        <v>2</v>
      </c>
      <c r="AX1645" s="209">
        <f>IF(BB1645="S",IF(Q1645="1. Aceitou o programa",R1645-B1645,0),0)</f>
        <v>67</v>
      </c>
      <c r="AY1645" s="209">
        <f>IF(BB1645="S",IF(AND(S1645&lt;&gt;"",R1645&lt;&gt;""),S1645-R1645,0),0)</f>
        <v>0</v>
      </c>
      <c r="AZ1645" s="209">
        <f>IF(BB1645="S",IF(Q1645="1. Aceitou o programa",IF(OR(X1645="Não se Aplica",X1645=""),IF(OR(W1645="Não se Aplica",W1645=""),0,W1645-V1645),AVERAGE(X1645-W1645,W1645-V1645)),0),0)</f>
        <v>32</v>
      </c>
      <c r="BA1645" s="209">
        <f>IF(BB1645="S",IF(AND(Q1645="1. Aceitou o programa",AH1645="Realizada"),IFERROR(IF(AG1645="",0,AG1645-R1645),0),0),0)</f>
        <v>0</v>
      </c>
      <c r="BB1645" s="209" t="str">
        <f>_xlfn.XLOOKUP(U1645,'Lista Suspensa'!$AA$20:$AA$23,'Lista Suspensa'!$AB$20:$AB$23,"N/A")</f>
        <v>S</v>
      </c>
    </row>
    <row r="1646" spans="1:54" ht="12" customHeight="1">
      <c r="A1646" s="151" t="s">
        <v>54</v>
      </c>
      <c r="B1646" s="152">
        <v>46083</v>
      </c>
      <c r="C1646" s="153" t="s">
        <v>55</v>
      </c>
      <c r="D1646" s="153" t="s">
        <v>56</v>
      </c>
      <c r="E1646" s="244">
        <v>88430484</v>
      </c>
      <c r="F1646" s="144" t="s">
        <v>3456</v>
      </c>
      <c r="G1646" s="230"/>
      <c r="H1646" s="154">
        <v>27450</v>
      </c>
      <c r="I1646" s="153">
        <v>51</v>
      </c>
      <c r="J1646" s="148" t="s">
        <v>58</v>
      </c>
      <c r="K1646" s="153" t="s">
        <v>59</v>
      </c>
      <c r="L1646" s="153"/>
      <c r="M1646" s="153"/>
      <c r="N1646" s="153">
        <v>750</v>
      </c>
      <c r="O1646" s="155" t="s">
        <v>3457</v>
      </c>
      <c r="P1646" s="156" t="s">
        <v>60</v>
      </c>
      <c r="Q1646" s="157" t="s">
        <v>110</v>
      </c>
      <c r="R1646" s="158">
        <v>46150</v>
      </c>
      <c r="S1646" s="159"/>
      <c r="T1646" s="159" t="s">
        <v>62</v>
      </c>
      <c r="U1646" s="159" t="s">
        <v>111</v>
      </c>
      <c r="V1646" s="154">
        <v>46118</v>
      </c>
      <c r="W1646" s="154">
        <v>46150</v>
      </c>
      <c r="X1646" s="154" t="s">
        <v>126</v>
      </c>
      <c r="Y1646" s="160" t="s">
        <v>3458</v>
      </c>
      <c r="Z1646" s="160" t="s">
        <v>128</v>
      </c>
      <c r="AA1646" s="153">
        <v>135</v>
      </c>
      <c r="AB1646" s="153">
        <v>1.8</v>
      </c>
      <c r="AC1646" s="182">
        <f t="shared" si="52"/>
        <v>41.666666666666664</v>
      </c>
      <c r="AD1646" s="153" t="str">
        <f t="shared" si="53"/>
        <v>OBESIDADE III</v>
      </c>
      <c r="AE1646" s="233" t="s">
        <v>135</v>
      </c>
      <c r="AF1646" s="153" t="s">
        <v>130</v>
      </c>
      <c r="AG1646" s="159"/>
      <c r="AH1646" s="153"/>
      <c r="AI1646" s="161"/>
      <c r="AJ1646" s="153"/>
      <c r="AK1646" s="153"/>
      <c r="AL1646" s="207" t="s">
        <v>131</v>
      </c>
      <c r="AM1646" s="207"/>
      <c r="AN1646" s="207"/>
      <c r="AO1646" s="207" t="str">
        <f ca="1">IF(R1646="","",IF(R1646&gt;TODAY(),"0 meses",DATEDIF(R1646,TODAY(),"m") &amp; " meses"))</f>
        <v>1 meses</v>
      </c>
      <c r="AP1646" s="147" t="s">
        <v>67</v>
      </c>
      <c r="AQ1646" s="147" t="s">
        <v>67</v>
      </c>
      <c r="AR1646" s="147"/>
      <c r="AS1646" s="209" t="s">
        <v>68</v>
      </c>
      <c r="AT1646" s="223" t="str">
        <f>MONTH(B1646)&amp;"/"&amp;YEAR(B1646)</f>
        <v>3/2026</v>
      </c>
      <c r="AU1646" s="223">
        <f>WEEKNUM(B1646)-WEEKNUM(EOMONTH(B1646,-1)+1)+1</f>
        <v>1</v>
      </c>
      <c r="AV1646" s="209" t="str">
        <f>MONTH(R1646)&amp;"/"&amp;YEAR(R1646)</f>
        <v>5/2026</v>
      </c>
      <c r="AW1646" s="209">
        <f>WEEKNUM(R1646)-WEEKNUM(EOMONTH(R1646,-1)+1)+1</f>
        <v>2</v>
      </c>
      <c r="AX1646" s="209">
        <f>IF(BB1646="S",IF(Q1646="1. Aceitou o programa",R1646-B1646,0),0)</f>
        <v>67</v>
      </c>
      <c r="AY1646" s="209">
        <f>IF(BB1646="S",IF(AND(S1646&lt;&gt;"",R1646&lt;&gt;""),S1646-R1646,0),0)</f>
        <v>0</v>
      </c>
      <c r="AZ1646" s="209">
        <f>IF(BB1646="S",IF(Q1646="1. Aceitou o programa",IF(OR(X1646="Não se Aplica",X1646=""),IF(OR(W1646="Não se Aplica",W1646=""),0,W1646-V1646),AVERAGE(X1646-W1646,W1646-V1646)),0),0)</f>
        <v>32</v>
      </c>
      <c r="BA1646" s="209">
        <f>IF(BB1646="S",IF(AND(Q1646="1. Aceitou o programa",AH1646="Realizada"),IFERROR(IF(AG1646="",0,AG1646-R1646),0),0),0)</f>
        <v>0</v>
      </c>
      <c r="BB1646" s="209" t="str">
        <f>_xlfn.XLOOKUP(U1646,'Lista Suspensa'!$AA$20:$AA$23,'Lista Suspensa'!$AB$20:$AB$23,"N/A")</f>
        <v>S</v>
      </c>
    </row>
    <row r="1647" spans="1:54" ht="12" customHeight="1">
      <c r="A1647" s="151" t="s">
        <v>54</v>
      </c>
      <c r="B1647" s="152">
        <v>46083</v>
      </c>
      <c r="C1647" s="153" t="s">
        <v>55</v>
      </c>
      <c r="D1647" s="153" t="s">
        <v>56</v>
      </c>
      <c r="E1647" s="244">
        <v>773474609</v>
      </c>
      <c r="F1647" s="144" t="s">
        <v>3459</v>
      </c>
      <c r="G1647" s="230"/>
      <c r="H1647" s="154">
        <v>27858</v>
      </c>
      <c r="I1647" s="153">
        <v>50</v>
      </c>
      <c r="J1647" s="148" t="s">
        <v>70</v>
      </c>
      <c r="K1647" s="153" t="s">
        <v>59</v>
      </c>
      <c r="L1647" s="153"/>
      <c r="M1647" s="153"/>
      <c r="N1647" s="153">
        <v>200</v>
      </c>
      <c r="O1647" s="155" t="s">
        <v>3460</v>
      </c>
      <c r="P1647" s="156" t="s">
        <v>60</v>
      </c>
      <c r="Q1647" s="157" t="s">
        <v>110</v>
      </c>
      <c r="R1647" s="158">
        <v>46150</v>
      </c>
      <c r="S1647" s="159"/>
      <c r="T1647" s="159" t="s">
        <v>62</v>
      </c>
      <c r="U1647" s="159" t="s">
        <v>111</v>
      </c>
      <c r="V1647" s="154">
        <v>46113</v>
      </c>
      <c r="W1647" s="154">
        <v>46150</v>
      </c>
      <c r="X1647" s="154" t="s">
        <v>126</v>
      </c>
      <c r="Y1647" s="160" t="s">
        <v>2127</v>
      </c>
      <c r="Z1647" s="160" t="s">
        <v>128</v>
      </c>
      <c r="AA1647" s="153">
        <v>106</v>
      </c>
      <c r="AB1647" s="153">
        <v>1.58</v>
      </c>
      <c r="AC1647" s="182">
        <f t="shared" si="52"/>
        <v>42.461144047428292</v>
      </c>
      <c r="AD1647" s="153" t="str">
        <f t="shared" si="53"/>
        <v>OBESIDADE III</v>
      </c>
      <c r="AE1647" s="233" t="s">
        <v>135</v>
      </c>
      <c r="AF1647" s="153"/>
      <c r="AG1647" s="159"/>
      <c r="AH1647" s="153"/>
      <c r="AI1647" s="161"/>
      <c r="AJ1647" s="153"/>
      <c r="AK1647" s="153"/>
      <c r="AL1647" s="207" t="s">
        <v>131</v>
      </c>
      <c r="AM1647" s="207"/>
      <c r="AN1647" s="207"/>
      <c r="AO1647" s="207" t="str">
        <f ca="1">IF(R1647="","",IF(R1647&gt;TODAY(),"0 meses",DATEDIF(R1647,TODAY(),"m") &amp; " meses"))</f>
        <v>1 meses</v>
      </c>
      <c r="AP1647" s="147" t="s">
        <v>67</v>
      </c>
      <c r="AQ1647" s="147" t="s">
        <v>67</v>
      </c>
      <c r="AR1647" s="147"/>
      <c r="AS1647" s="209" t="s">
        <v>68</v>
      </c>
      <c r="AT1647" s="223" t="str">
        <f>MONTH(B1647)&amp;"/"&amp;YEAR(B1647)</f>
        <v>3/2026</v>
      </c>
      <c r="AU1647" s="223">
        <f>WEEKNUM(B1647)-WEEKNUM(EOMONTH(B1647,-1)+1)+1</f>
        <v>1</v>
      </c>
      <c r="AV1647" s="209" t="str">
        <f>MONTH(R1647)&amp;"/"&amp;YEAR(R1647)</f>
        <v>5/2026</v>
      </c>
      <c r="AW1647" s="209">
        <f>WEEKNUM(R1647)-WEEKNUM(EOMONTH(R1647,-1)+1)+1</f>
        <v>2</v>
      </c>
      <c r="AX1647" s="209">
        <f>IF(BB1647="S",IF(Q1647="1. Aceitou o programa",R1647-B1647,0),0)</f>
        <v>67</v>
      </c>
      <c r="AY1647" s="209">
        <f>IF(BB1647="S",IF(AND(S1647&lt;&gt;"",R1647&lt;&gt;""),S1647-R1647,0),0)</f>
        <v>0</v>
      </c>
      <c r="AZ1647" s="209">
        <f>IF(BB1647="S",IF(Q1647="1. Aceitou o programa",IF(OR(X1647="Não se Aplica",X1647=""),IF(OR(W1647="Não se Aplica",W1647=""),0,W1647-V1647),AVERAGE(X1647-W1647,W1647-V1647)),0),0)</f>
        <v>37</v>
      </c>
      <c r="BA1647" s="209">
        <f>IF(BB1647="S",IF(AND(Q1647="1. Aceitou o programa",AH1647="Realizada"),IFERROR(IF(AG1647="",0,AG1647-R1647),0),0),0)</f>
        <v>0</v>
      </c>
      <c r="BB1647" s="209" t="str">
        <f>_xlfn.XLOOKUP(U1647,'Lista Suspensa'!$AA$20:$AA$23,'Lista Suspensa'!$AB$20:$AB$23,"N/A")</f>
        <v>S</v>
      </c>
    </row>
    <row r="1648" spans="1:54" ht="12" customHeight="1">
      <c r="A1648" s="151" t="s">
        <v>54</v>
      </c>
      <c r="B1648" s="152">
        <v>46083</v>
      </c>
      <c r="C1648" s="153" t="s">
        <v>55</v>
      </c>
      <c r="D1648" s="153" t="s">
        <v>56</v>
      </c>
      <c r="E1648" s="244">
        <v>87555367</v>
      </c>
      <c r="F1648" s="144" t="s">
        <v>3461</v>
      </c>
      <c r="G1648" s="230"/>
      <c r="H1648" s="154">
        <v>33782</v>
      </c>
      <c r="I1648" s="153">
        <v>33</v>
      </c>
      <c r="J1648" s="148" t="s">
        <v>70</v>
      </c>
      <c r="K1648" s="153"/>
      <c r="L1648" s="153"/>
      <c r="M1648" s="153"/>
      <c r="N1648" s="153">
        <v>380</v>
      </c>
      <c r="O1648" s="155" t="s">
        <v>3462</v>
      </c>
      <c r="P1648" s="156" t="s">
        <v>60</v>
      </c>
      <c r="Q1648" s="157" t="s">
        <v>110</v>
      </c>
      <c r="R1648" s="158">
        <v>46150</v>
      </c>
      <c r="S1648" s="159"/>
      <c r="T1648" s="159" t="s">
        <v>62</v>
      </c>
      <c r="U1648" s="159" t="s">
        <v>111</v>
      </c>
      <c r="V1648" s="154">
        <v>46118</v>
      </c>
      <c r="W1648" s="154">
        <v>46150</v>
      </c>
      <c r="X1648" s="154" t="s">
        <v>126</v>
      </c>
      <c r="Y1648" s="160" t="s">
        <v>3463</v>
      </c>
      <c r="Z1648" s="160" t="s">
        <v>128</v>
      </c>
      <c r="AA1648" s="153">
        <v>78</v>
      </c>
      <c r="AB1648" s="153">
        <v>1.68</v>
      </c>
      <c r="AC1648" s="182">
        <f t="shared" si="52"/>
        <v>27.636054421768712</v>
      </c>
      <c r="AD1648" s="153" t="str">
        <f t="shared" si="53"/>
        <v>SOBREPESO</v>
      </c>
      <c r="AE1648" s="233" t="s">
        <v>66</v>
      </c>
      <c r="AF1648" s="153" t="s">
        <v>130</v>
      </c>
      <c r="AG1648" s="159"/>
      <c r="AH1648" s="153"/>
      <c r="AI1648" s="161"/>
      <c r="AJ1648" s="153"/>
      <c r="AK1648" s="153"/>
      <c r="AL1648" s="207" t="s">
        <v>85</v>
      </c>
      <c r="AM1648" s="207" t="s">
        <v>86</v>
      </c>
      <c r="AN1648" s="207"/>
      <c r="AO1648" s="207" t="str">
        <f ca="1">IF(R1648="","",IF(R1648&gt;TODAY(),"0 meses",DATEDIF(R1648,TODAY(),"m") &amp; " meses"))</f>
        <v>1 meses</v>
      </c>
      <c r="AP1648" s="147" t="s">
        <v>67</v>
      </c>
      <c r="AQ1648" s="147" t="s">
        <v>67</v>
      </c>
      <c r="AR1648" s="147"/>
      <c r="AS1648" s="209" t="s">
        <v>68</v>
      </c>
      <c r="AT1648" s="223" t="str">
        <f>MONTH(B1648)&amp;"/"&amp;YEAR(B1648)</f>
        <v>3/2026</v>
      </c>
      <c r="AU1648" s="223">
        <f>WEEKNUM(B1648)-WEEKNUM(EOMONTH(B1648,-1)+1)+1</f>
        <v>1</v>
      </c>
      <c r="AV1648" s="209" t="str">
        <f>MONTH(R1648)&amp;"/"&amp;YEAR(R1648)</f>
        <v>5/2026</v>
      </c>
      <c r="AW1648" s="209">
        <f>WEEKNUM(R1648)-WEEKNUM(EOMONTH(R1648,-1)+1)+1</f>
        <v>2</v>
      </c>
      <c r="AX1648" s="209">
        <f>IF(BB1648="S",IF(Q1648="1. Aceitou o programa",R1648-B1648,0),0)</f>
        <v>67</v>
      </c>
      <c r="AY1648" s="209">
        <f>IF(BB1648="S",IF(AND(S1648&lt;&gt;"",R1648&lt;&gt;""),S1648-R1648,0),0)</f>
        <v>0</v>
      </c>
      <c r="AZ1648" s="209">
        <f>IF(BB1648="S",IF(Q1648="1. Aceitou o programa",IF(OR(X1648="Não se Aplica",X1648=""),IF(OR(W1648="Não se Aplica",W1648=""),0,W1648-V1648),AVERAGE(X1648-W1648,W1648-V1648)),0),0)</f>
        <v>32</v>
      </c>
      <c r="BA1648" s="209">
        <f>IF(BB1648="S",IF(AND(Q1648="1. Aceitou o programa",AH1648="Realizada"),IFERROR(IF(AG1648="",0,AG1648-R1648),0),0),0)</f>
        <v>0</v>
      </c>
      <c r="BB1648" s="209" t="str">
        <f>_xlfn.XLOOKUP(U1648,'Lista Suspensa'!$AA$20:$AA$23,'Lista Suspensa'!$AB$20:$AB$23,"N/A")</f>
        <v>S</v>
      </c>
    </row>
    <row r="1649" spans="1:54" ht="12" customHeight="1">
      <c r="A1649" s="151" t="s">
        <v>54</v>
      </c>
      <c r="B1649" s="152">
        <v>46083</v>
      </c>
      <c r="C1649" s="153" t="s">
        <v>55</v>
      </c>
      <c r="D1649" s="153" t="s">
        <v>56</v>
      </c>
      <c r="E1649" s="244">
        <v>89374778</v>
      </c>
      <c r="F1649" s="144" t="s">
        <v>3464</v>
      </c>
      <c r="G1649" s="230"/>
      <c r="H1649" s="154">
        <v>28294</v>
      </c>
      <c r="I1649" s="153">
        <v>48</v>
      </c>
      <c r="J1649" s="148" t="s">
        <v>70</v>
      </c>
      <c r="K1649" s="153" t="s">
        <v>3465</v>
      </c>
      <c r="L1649" s="153"/>
      <c r="M1649" s="153"/>
      <c r="N1649" s="153">
        <v>380</v>
      </c>
      <c r="O1649" s="155" t="s">
        <v>3466</v>
      </c>
      <c r="P1649" s="156" t="s">
        <v>89</v>
      </c>
      <c r="Q1649" s="157" t="s">
        <v>110</v>
      </c>
      <c r="R1649" s="158">
        <v>46150</v>
      </c>
      <c r="S1649" s="159"/>
      <c r="T1649" s="159" t="s">
        <v>62</v>
      </c>
      <c r="U1649" s="159" t="s">
        <v>111</v>
      </c>
      <c r="V1649" s="154">
        <v>46118</v>
      </c>
      <c r="W1649" s="154">
        <v>46150</v>
      </c>
      <c r="X1649" s="154" t="s">
        <v>126</v>
      </c>
      <c r="Y1649" s="160"/>
      <c r="Z1649" s="160" t="s">
        <v>134</v>
      </c>
      <c r="AA1649" s="153">
        <v>114</v>
      </c>
      <c r="AB1649" s="153">
        <v>1.54</v>
      </c>
      <c r="AC1649" s="182">
        <f t="shared" si="52"/>
        <v>48.068814302580535</v>
      </c>
      <c r="AD1649" s="153" t="str">
        <f t="shared" si="53"/>
        <v>OBESIDADE III</v>
      </c>
      <c r="AE1649" s="233" t="s">
        <v>2811</v>
      </c>
      <c r="AF1649" s="153" t="s">
        <v>130</v>
      </c>
      <c r="AG1649" s="159"/>
      <c r="AH1649" s="153"/>
      <c r="AI1649" s="161"/>
      <c r="AJ1649" s="153"/>
      <c r="AK1649" s="153"/>
      <c r="AL1649" s="207" t="s">
        <v>131</v>
      </c>
      <c r="AM1649" s="207"/>
      <c r="AN1649" s="207"/>
      <c r="AO1649" s="207" t="str">
        <f ca="1">IF(R1649="","",IF(R1649&gt;TODAY(),"0 meses",DATEDIF(R1649,TODAY(),"m") &amp; " meses"))</f>
        <v>1 meses</v>
      </c>
      <c r="AP1649" s="147" t="s">
        <v>67</v>
      </c>
      <c r="AQ1649" s="147" t="s">
        <v>67</v>
      </c>
      <c r="AR1649" s="147"/>
      <c r="AS1649" s="209" t="s">
        <v>68</v>
      </c>
      <c r="AT1649" s="223" t="str">
        <f>MONTH(B1649)&amp;"/"&amp;YEAR(B1649)</f>
        <v>3/2026</v>
      </c>
      <c r="AU1649" s="223">
        <f>WEEKNUM(B1649)-WEEKNUM(EOMONTH(B1649,-1)+1)+1</f>
        <v>1</v>
      </c>
      <c r="AV1649" s="209" t="str">
        <f>MONTH(R1649)&amp;"/"&amp;YEAR(R1649)</f>
        <v>5/2026</v>
      </c>
      <c r="AW1649" s="209">
        <f>WEEKNUM(R1649)-WEEKNUM(EOMONTH(R1649,-1)+1)+1</f>
        <v>2</v>
      </c>
      <c r="AX1649" s="209">
        <f>IF(BB1649="S",IF(Q1649="1. Aceitou o programa",R1649-B1649,0),0)</f>
        <v>67</v>
      </c>
      <c r="AY1649" s="209">
        <f>IF(BB1649="S",IF(AND(S1649&lt;&gt;"",R1649&lt;&gt;""),S1649-R1649,0),0)</f>
        <v>0</v>
      </c>
      <c r="AZ1649" s="209">
        <f>IF(BB1649="S",IF(Q1649="1. Aceitou o programa",IF(OR(X1649="Não se Aplica",X1649=""),IF(OR(W1649="Não se Aplica",W1649=""),0,W1649-V1649),AVERAGE(X1649-W1649,W1649-V1649)),0),0)</f>
        <v>32</v>
      </c>
      <c r="BA1649" s="209">
        <f>IF(BB1649="S",IF(AND(Q1649="1. Aceitou o programa",AH1649="Realizada"),IFERROR(IF(AG1649="",0,AG1649-R1649),0),0),0)</f>
        <v>0</v>
      </c>
      <c r="BB1649" s="209" t="str">
        <f>_xlfn.XLOOKUP(U1649,'Lista Suspensa'!$AA$20:$AA$23,'Lista Suspensa'!$AB$20:$AB$23,"N/A")</f>
        <v>S</v>
      </c>
    </row>
    <row r="1650" spans="1:54" ht="12" customHeight="1">
      <c r="A1650" s="151" t="s">
        <v>54</v>
      </c>
      <c r="B1650" s="152">
        <v>46083</v>
      </c>
      <c r="C1650" s="153" t="s">
        <v>55</v>
      </c>
      <c r="D1650" s="153" t="s">
        <v>56</v>
      </c>
      <c r="E1650" s="244">
        <v>77512773</v>
      </c>
      <c r="F1650" s="144" t="s">
        <v>3467</v>
      </c>
      <c r="G1650" s="230"/>
      <c r="H1650" s="154">
        <v>18699</v>
      </c>
      <c r="I1650" s="153">
        <v>75</v>
      </c>
      <c r="J1650" s="148" t="s">
        <v>70</v>
      </c>
      <c r="K1650" s="153" t="s">
        <v>101</v>
      </c>
      <c r="L1650" s="153"/>
      <c r="M1650" s="153"/>
      <c r="N1650" s="153">
        <v>60</v>
      </c>
      <c r="O1650" s="155" t="s">
        <v>3468</v>
      </c>
      <c r="P1650" s="156" t="s">
        <v>60</v>
      </c>
      <c r="Q1650" s="157" t="s">
        <v>110</v>
      </c>
      <c r="R1650" s="158">
        <v>46150</v>
      </c>
      <c r="S1650" s="159"/>
      <c r="T1650" s="159" t="s">
        <v>62</v>
      </c>
      <c r="U1650" s="159" t="s">
        <v>111</v>
      </c>
      <c r="V1650" s="154">
        <v>46113</v>
      </c>
      <c r="W1650" s="154">
        <v>46150</v>
      </c>
      <c r="X1650" s="154" t="s">
        <v>126</v>
      </c>
      <c r="Y1650" s="160"/>
      <c r="Z1650" s="160" t="s">
        <v>128</v>
      </c>
      <c r="AA1650" s="153">
        <v>73</v>
      </c>
      <c r="AB1650" s="153">
        <v>1.62</v>
      </c>
      <c r="AC1650" s="182">
        <f t="shared" si="52"/>
        <v>27.815881725346742</v>
      </c>
      <c r="AD1650" s="153" t="str">
        <f t="shared" si="53"/>
        <v>SOBREPESO</v>
      </c>
      <c r="AE1650" s="233" t="s">
        <v>1092</v>
      </c>
      <c r="AF1650" s="153" t="s">
        <v>130</v>
      </c>
      <c r="AG1650" s="159"/>
      <c r="AH1650" s="153"/>
      <c r="AI1650" s="161"/>
      <c r="AJ1650" s="153"/>
      <c r="AK1650" s="153"/>
      <c r="AL1650" s="207" t="s">
        <v>136</v>
      </c>
      <c r="AM1650" s="207"/>
      <c r="AN1650" s="207"/>
      <c r="AO1650" s="207" t="str">
        <f ca="1">IF(R1650="","",IF(R1650&gt;TODAY(),"0 meses",DATEDIF(R1650,TODAY(),"m") &amp; " meses"))</f>
        <v>1 meses</v>
      </c>
      <c r="AP1650" s="147" t="s">
        <v>67</v>
      </c>
      <c r="AQ1650" s="147" t="s">
        <v>67</v>
      </c>
      <c r="AR1650" s="147"/>
      <c r="AS1650" s="209" t="s">
        <v>68</v>
      </c>
      <c r="AT1650" s="223" t="str">
        <f>MONTH(B1650)&amp;"/"&amp;YEAR(B1650)</f>
        <v>3/2026</v>
      </c>
      <c r="AU1650" s="223">
        <f>WEEKNUM(B1650)-WEEKNUM(EOMONTH(B1650,-1)+1)+1</f>
        <v>1</v>
      </c>
      <c r="AV1650" s="209" t="str">
        <f>MONTH(R1650)&amp;"/"&amp;YEAR(R1650)</f>
        <v>5/2026</v>
      </c>
      <c r="AW1650" s="209">
        <f>WEEKNUM(R1650)-WEEKNUM(EOMONTH(R1650,-1)+1)+1</f>
        <v>2</v>
      </c>
      <c r="AX1650" s="209">
        <f>IF(BB1650="S",IF(Q1650="1. Aceitou o programa",R1650-B1650,0),0)</f>
        <v>67</v>
      </c>
      <c r="AY1650" s="209">
        <f>IF(BB1650="S",IF(AND(S1650&lt;&gt;"",R1650&lt;&gt;""),S1650-R1650,0),0)</f>
        <v>0</v>
      </c>
      <c r="AZ1650" s="209">
        <f>IF(BB1650="S",IF(Q1650="1. Aceitou o programa",IF(OR(X1650="Não se Aplica",X1650=""),IF(OR(W1650="Não se Aplica",W1650=""),0,W1650-V1650),AVERAGE(X1650-W1650,W1650-V1650)),0),0)</f>
        <v>37</v>
      </c>
      <c r="BA1650" s="209">
        <f>IF(BB1650="S",IF(AND(Q1650="1. Aceitou o programa",AH1650="Realizada"),IFERROR(IF(AG1650="",0,AG1650-R1650),0),0),0)</f>
        <v>0</v>
      </c>
      <c r="BB1650" s="209" t="str">
        <f>_xlfn.XLOOKUP(U1650,'Lista Suspensa'!$AA$20:$AA$23,'Lista Suspensa'!$AB$20:$AB$23,"N/A")</f>
        <v>S</v>
      </c>
    </row>
    <row r="1651" spans="1:54" ht="12" customHeight="1">
      <c r="A1651" s="151" t="s">
        <v>54</v>
      </c>
      <c r="B1651" s="152">
        <v>46083</v>
      </c>
      <c r="C1651" s="153" t="s">
        <v>55</v>
      </c>
      <c r="D1651" s="153" t="s">
        <v>56</v>
      </c>
      <c r="E1651" s="244">
        <v>83530506</v>
      </c>
      <c r="F1651" s="144" t="s">
        <v>3469</v>
      </c>
      <c r="G1651" s="230"/>
      <c r="H1651" s="154">
        <v>23300</v>
      </c>
      <c r="I1651" s="153">
        <v>62</v>
      </c>
      <c r="J1651" s="148" t="s">
        <v>70</v>
      </c>
      <c r="K1651" s="153" t="s">
        <v>101</v>
      </c>
      <c r="L1651" s="153"/>
      <c r="M1651" s="153"/>
      <c r="N1651" s="153">
        <v>400</v>
      </c>
      <c r="O1651" s="155" t="s">
        <v>3470</v>
      </c>
      <c r="P1651" s="156" t="s">
        <v>60</v>
      </c>
      <c r="Q1651" s="157" t="s">
        <v>110</v>
      </c>
      <c r="R1651" s="158">
        <v>46150</v>
      </c>
      <c r="S1651" s="159"/>
      <c r="T1651" s="159" t="s">
        <v>62</v>
      </c>
      <c r="U1651" s="159" t="s">
        <v>111</v>
      </c>
      <c r="V1651" s="154">
        <v>46114</v>
      </c>
      <c r="W1651" s="154">
        <v>46150</v>
      </c>
      <c r="X1651" s="154" t="s">
        <v>126</v>
      </c>
      <c r="Y1651" s="160"/>
      <c r="Z1651" s="160" t="s">
        <v>128</v>
      </c>
      <c r="AA1651" s="153">
        <v>78</v>
      </c>
      <c r="AB1651" s="153">
        <v>1.64</v>
      </c>
      <c r="AC1651" s="182">
        <f t="shared" si="52"/>
        <v>29.000594883997625</v>
      </c>
      <c r="AD1651" s="153" t="str">
        <f t="shared" si="53"/>
        <v>SOBREPESO</v>
      </c>
      <c r="AE1651" s="233" t="s">
        <v>135</v>
      </c>
      <c r="AF1651" s="153" t="s">
        <v>130</v>
      </c>
      <c r="AG1651" s="159"/>
      <c r="AH1651" s="153"/>
      <c r="AI1651" s="161"/>
      <c r="AJ1651" s="153"/>
      <c r="AK1651" s="153"/>
      <c r="AL1651" s="207" t="s">
        <v>136</v>
      </c>
      <c r="AM1651" s="207"/>
      <c r="AN1651" s="207"/>
      <c r="AO1651" s="207" t="str">
        <f ca="1">IF(R1651="","",IF(R1651&gt;TODAY(),"0 meses",DATEDIF(R1651,TODAY(),"m") &amp; " meses"))</f>
        <v>1 meses</v>
      </c>
      <c r="AP1651" s="147" t="s">
        <v>67</v>
      </c>
      <c r="AQ1651" s="147" t="s">
        <v>67</v>
      </c>
      <c r="AR1651" s="147"/>
      <c r="AS1651" s="209" t="s">
        <v>68</v>
      </c>
      <c r="AT1651" s="223" t="str">
        <f>MONTH(B1651)&amp;"/"&amp;YEAR(B1651)</f>
        <v>3/2026</v>
      </c>
      <c r="AU1651" s="223">
        <f>WEEKNUM(B1651)-WEEKNUM(EOMONTH(B1651,-1)+1)+1</f>
        <v>1</v>
      </c>
      <c r="AV1651" s="209" t="str">
        <f>MONTH(R1651)&amp;"/"&amp;YEAR(R1651)</f>
        <v>5/2026</v>
      </c>
      <c r="AW1651" s="209">
        <f>WEEKNUM(R1651)-WEEKNUM(EOMONTH(R1651,-1)+1)+1</f>
        <v>2</v>
      </c>
      <c r="AX1651" s="209">
        <f>IF(BB1651="S",IF(Q1651="1. Aceitou o programa",R1651-B1651,0),0)</f>
        <v>67</v>
      </c>
      <c r="AY1651" s="209">
        <f>IF(BB1651="S",IF(AND(S1651&lt;&gt;"",R1651&lt;&gt;""),S1651-R1651,0),0)</f>
        <v>0</v>
      </c>
      <c r="AZ1651" s="209">
        <f>IF(BB1651="S",IF(Q1651="1. Aceitou o programa",IF(OR(X1651="Não se Aplica",X1651=""),IF(OR(W1651="Não se Aplica",W1651=""),0,W1651-V1651),AVERAGE(X1651-W1651,W1651-V1651)),0),0)</f>
        <v>36</v>
      </c>
      <c r="BA1651" s="209">
        <f>IF(BB1651="S",IF(AND(Q1651="1. Aceitou o programa",AH1651="Realizada"),IFERROR(IF(AG1651="",0,AG1651-R1651),0),0),0)</f>
        <v>0</v>
      </c>
      <c r="BB1651" s="209" t="str">
        <f>_xlfn.XLOOKUP(U1651,'Lista Suspensa'!$AA$20:$AA$23,'Lista Suspensa'!$AB$20:$AB$23,"N/A")</f>
        <v>S</v>
      </c>
    </row>
    <row r="1652" spans="1:54" ht="12" customHeight="1">
      <c r="A1652" s="151" t="s">
        <v>54</v>
      </c>
      <c r="B1652" s="152">
        <v>46083</v>
      </c>
      <c r="C1652" s="153" t="s">
        <v>55</v>
      </c>
      <c r="D1652" s="153" t="s">
        <v>56</v>
      </c>
      <c r="E1652" s="244">
        <v>79649301</v>
      </c>
      <c r="F1652" s="144" t="s">
        <v>3471</v>
      </c>
      <c r="G1652" s="230"/>
      <c r="H1652" s="154">
        <v>23489</v>
      </c>
      <c r="I1652" s="153">
        <v>62</v>
      </c>
      <c r="J1652" s="148" t="s">
        <v>70</v>
      </c>
      <c r="K1652" s="153" t="s">
        <v>101</v>
      </c>
      <c r="L1652" s="153"/>
      <c r="M1652" s="153"/>
      <c r="N1652" s="153">
        <v>60</v>
      </c>
      <c r="O1652" s="155">
        <v>21991525940</v>
      </c>
      <c r="P1652" s="156" t="s">
        <v>60</v>
      </c>
      <c r="Q1652" s="157" t="s">
        <v>110</v>
      </c>
      <c r="R1652" s="158">
        <v>46150</v>
      </c>
      <c r="S1652" s="159"/>
      <c r="T1652" s="159" t="s">
        <v>62</v>
      </c>
      <c r="U1652" s="159" t="s">
        <v>111</v>
      </c>
      <c r="V1652" s="154">
        <v>46118</v>
      </c>
      <c r="W1652" s="154">
        <v>46150</v>
      </c>
      <c r="X1652" s="154" t="s">
        <v>126</v>
      </c>
      <c r="Y1652" s="160"/>
      <c r="Z1652" s="160" t="s">
        <v>128</v>
      </c>
      <c r="AA1652" s="153">
        <v>105</v>
      </c>
      <c r="AB1652" s="153">
        <v>1.63</v>
      </c>
      <c r="AC1652" s="182">
        <f t="shared" si="52"/>
        <v>39.519741051601493</v>
      </c>
      <c r="AD1652" s="153" t="str">
        <f t="shared" si="53"/>
        <v>OBESIDADE II</v>
      </c>
      <c r="AE1652" s="233" t="s">
        <v>1092</v>
      </c>
      <c r="AF1652" s="153" t="s">
        <v>130</v>
      </c>
      <c r="AG1652" s="159"/>
      <c r="AH1652" s="153"/>
      <c r="AI1652" s="161"/>
      <c r="AJ1652" s="153"/>
      <c r="AK1652" s="153"/>
      <c r="AL1652" s="207" t="s">
        <v>131</v>
      </c>
      <c r="AM1652" s="207"/>
      <c r="AN1652" s="207"/>
      <c r="AO1652" s="207" t="str">
        <f ca="1">IF(R1652="","",IF(R1652&gt;TODAY(),"0 meses",DATEDIF(R1652,TODAY(),"m") &amp; " meses"))</f>
        <v>1 meses</v>
      </c>
      <c r="AP1652" s="147" t="s">
        <v>67</v>
      </c>
      <c r="AQ1652" s="147" t="s">
        <v>67</v>
      </c>
      <c r="AR1652" s="147"/>
      <c r="AS1652" s="209" t="s">
        <v>68</v>
      </c>
      <c r="AT1652" s="223" t="str">
        <f>MONTH(B1652)&amp;"/"&amp;YEAR(B1652)</f>
        <v>3/2026</v>
      </c>
      <c r="AU1652" s="223">
        <f>WEEKNUM(B1652)-WEEKNUM(EOMONTH(B1652,-1)+1)+1</f>
        <v>1</v>
      </c>
      <c r="AV1652" s="209" t="str">
        <f>MONTH(R1652)&amp;"/"&amp;YEAR(R1652)</f>
        <v>5/2026</v>
      </c>
      <c r="AW1652" s="209">
        <f>WEEKNUM(R1652)-WEEKNUM(EOMONTH(R1652,-1)+1)+1</f>
        <v>2</v>
      </c>
      <c r="AX1652" s="209">
        <f>IF(BB1652="S",IF(Q1652="1. Aceitou o programa",R1652-B1652,0),0)</f>
        <v>67</v>
      </c>
      <c r="AY1652" s="209">
        <f>IF(BB1652="S",IF(AND(S1652&lt;&gt;"",R1652&lt;&gt;""),S1652-R1652,0),0)</f>
        <v>0</v>
      </c>
      <c r="AZ1652" s="209">
        <f>IF(BB1652="S",IF(Q1652="1. Aceitou o programa",IF(OR(X1652="Não se Aplica",X1652=""),IF(OR(W1652="Não se Aplica",W1652=""),0,W1652-V1652),AVERAGE(X1652-W1652,W1652-V1652)),0),0)</f>
        <v>32</v>
      </c>
      <c r="BA1652" s="209">
        <f>IF(BB1652="S",IF(AND(Q1652="1. Aceitou o programa",AH1652="Realizada"),IFERROR(IF(AG1652="",0,AG1652-R1652),0),0),0)</f>
        <v>0</v>
      </c>
      <c r="BB1652" s="209" t="str">
        <f>_xlfn.XLOOKUP(U1652,'Lista Suspensa'!$AA$20:$AA$23,'Lista Suspensa'!$AB$20:$AB$23,"N/A")</f>
        <v>S</v>
      </c>
    </row>
    <row r="1653" spans="1:54" ht="12" customHeight="1">
      <c r="A1653" s="151" t="s">
        <v>54</v>
      </c>
      <c r="B1653" s="152">
        <v>46083</v>
      </c>
      <c r="C1653" s="153" t="s">
        <v>55</v>
      </c>
      <c r="D1653" s="153" t="s">
        <v>56</v>
      </c>
      <c r="E1653" s="244">
        <v>82602698</v>
      </c>
      <c r="F1653" s="144" t="s">
        <v>3472</v>
      </c>
      <c r="G1653" s="230"/>
      <c r="H1653" s="154">
        <v>25611</v>
      </c>
      <c r="I1653" s="153">
        <v>56</v>
      </c>
      <c r="J1653" s="148" t="s">
        <v>70</v>
      </c>
      <c r="K1653" s="153" t="s">
        <v>101</v>
      </c>
      <c r="L1653" s="153"/>
      <c r="M1653" s="153"/>
      <c r="N1653" s="153">
        <v>450</v>
      </c>
      <c r="O1653" s="155">
        <v>21982272577</v>
      </c>
      <c r="P1653" s="156" t="s">
        <v>89</v>
      </c>
      <c r="Q1653" s="157" t="s">
        <v>110</v>
      </c>
      <c r="R1653" s="158">
        <v>46150</v>
      </c>
      <c r="S1653" s="159"/>
      <c r="T1653" s="159" t="s">
        <v>62</v>
      </c>
      <c r="U1653" s="159" t="s">
        <v>111</v>
      </c>
      <c r="V1653" s="154">
        <v>46118</v>
      </c>
      <c r="W1653" s="154">
        <v>46119</v>
      </c>
      <c r="X1653" s="154">
        <v>46150</v>
      </c>
      <c r="Y1653" s="160" t="s">
        <v>3473</v>
      </c>
      <c r="Z1653" s="160" t="s">
        <v>556</v>
      </c>
      <c r="AA1653" s="153">
        <v>70</v>
      </c>
      <c r="AB1653" s="153">
        <v>1.58</v>
      </c>
      <c r="AC1653" s="182">
        <f t="shared" si="52"/>
        <v>28.040378144528116</v>
      </c>
      <c r="AD1653" s="153" t="str">
        <f t="shared" si="53"/>
        <v>SOBREPESO</v>
      </c>
      <c r="AE1653" s="233" t="s">
        <v>129</v>
      </c>
      <c r="AF1653" s="153" t="s">
        <v>130</v>
      </c>
      <c r="AG1653" s="159"/>
      <c r="AH1653" s="153"/>
      <c r="AI1653" s="161"/>
      <c r="AJ1653" s="153"/>
      <c r="AK1653" s="153"/>
      <c r="AL1653" s="207" t="s">
        <v>136</v>
      </c>
      <c r="AM1653" s="207"/>
      <c r="AN1653" s="207"/>
      <c r="AO1653" s="207" t="str">
        <f ca="1">IF(R1653="","",IF(R1653&gt;TODAY(),"0 meses",DATEDIF(R1653,TODAY(),"m") &amp; " meses"))</f>
        <v>1 meses</v>
      </c>
      <c r="AP1653" s="147" t="s">
        <v>67</v>
      </c>
      <c r="AQ1653" s="147" t="s">
        <v>67</v>
      </c>
      <c r="AR1653" s="147"/>
      <c r="AS1653" s="209" t="s">
        <v>68</v>
      </c>
      <c r="AT1653" s="223" t="str">
        <f>MONTH(B1653)&amp;"/"&amp;YEAR(B1653)</f>
        <v>3/2026</v>
      </c>
      <c r="AU1653" s="223">
        <f>WEEKNUM(B1653)-WEEKNUM(EOMONTH(B1653,-1)+1)+1</f>
        <v>1</v>
      </c>
      <c r="AV1653" s="209" t="str">
        <f>MONTH(R1653)&amp;"/"&amp;YEAR(R1653)</f>
        <v>5/2026</v>
      </c>
      <c r="AW1653" s="209">
        <f>WEEKNUM(R1653)-WEEKNUM(EOMONTH(R1653,-1)+1)+1</f>
        <v>2</v>
      </c>
      <c r="AX1653" s="209">
        <f>IF(BB1653="S",IF(Q1653="1. Aceitou o programa",R1653-B1653,0),0)</f>
        <v>67</v>
      </c>
      <c r="AY1653" s="209">
        <f>IF(BB1653="S",IF(AND(S1653&lt;&gt;"",R1653&lt;&gt;""),S1653-R1653,0),0)</f>
        <v>0</v>
      </c>
      <c r="AZ1653" s="209">
        <f>IF(BB1653="S",IF(Q1653="1. Aceitou o programa",IF(OR(X1653="Não se Aplica",X1653=""),IF(OR(W1653="Não se Aplica",W1653=""),0,W1653-V1653),AVERAGE(X1653-W1653,W1653-V1653)),0),0)</f>
        <v>16</v>
      </c>
      <c r="BA1653" s="209">
        <f>IF(BB1653="S",IF(AND(Q1653="1. Aceitou o programa",AH1653="Realizada"),IFERROR(IF(AG1653="",0,AG1653-R1653),0),0),0)</f>
        <v>0</v>
      </c>
      <c r="BB1653" s="209" t="str">
        <f>_xlfn.XLOOKUP(U1653,'Lista Suspensa'!$AA$20:$AA$23,'Lista Suspensa'!$AB$20:$AB$23,"N/A")</f>
        <v>S</v>
      </c>
    </row>
    <row r="1654" spans="1:54" ht="12" customHeight="1">
      <c r="A1654" s="151" t="s">
        <v>54</v>
      </c>
      <c r="B1654" s="152">
        <v>46083</v>
      </c>
      <c r="C1654" s="153" t="s">
        <v>55</v>
      </c>
      <c r="D1654" s="153" t="s">
        <v>56</v>
      </c>
      <c r="E1654" s="244">
        <v>86328385</v>
      </c>
      <c r="F1654" s="144" t="s">
        <v>3474</v>
      </c>
      <c r="G1654" s="230"/>
      <c r="H1654" s="154">
        <v>26517</v>
      </c>
      <c r="I1654" s="153">
        <v>53</v>
      </c>
      <c r="J1654" s="148" t="s">
        <v>70</v>
      </c>
      <c r="K1654" s="153" t="s">
        <v>101</v>
      </c>
      <c r="L1654" s="153"/>
      <c r="M1654" s="153"/>
      <c r="N1654" s="153">
        <v>75</v>
      </c>
      <c r="O1654" s="155" t="s">
        <v>3475</v>
      </c>
      <c r="P1654" s="156" t="s">
        <v>60</v>
      </c>
      <c r="Q1654" s="157" t="s">
        <v>110</v>
      </c>
      <c r="R1654" s="158">
        <v>46150</v>
      </c>
      <c r="S1654" s="159"/>
      <c r="T1654" s="159" t="s">
        <v>62</v>
      </c>
      <c r="U1654" s="159" t="s">
        <v>111</v>
      </c>
      <c r="V1654" s="154">
        <v>46114</v>
      </c>
      <c r="W1654" s="154">
        <v>46150</v>
      </c>
      <c r="X1654" s="154" t="s">
        <v>126</v>
      </c>
      <c r="Y1654" s="160"/>
      <c r="Z1654" s="160" t="s">
        <v>128</v>
      </c>
      <c r="AA1654" s="153">
        <v>109</v>
      </c>
      <c r="AB1654" s="153">
        <v>1.64</v>
      </c>
      <c r="AC1654" s="182">
        <f t="shared" si="52"/>
        <v>40.52647233789412</v>
      </c>
      <c r="AD1654" s="153" t="str">
        <f t="shared" si="53"/>
        <v>OBESIDADE III</v>
      </c>
      <c r="AE1654" s="233" t="s">
        <v>947</v>
      </c>
      <c r="AF1654" s="153" t="s">
        <v>130</v>
      </c>
      <c r="AG1654" s="159"/>
      <c r="AH1654" s="153"/>
      <c r="AI1654" s="161"/>
      <c r="AJ1654" s="153"/>
      <c r="AK1654" s="153"/>
      <c r="AL1654" s="207" t="s">
        <v>131</v>
      </c>
      <c r="AM1654" s="207"/>
      <c r="AN1654" s="207"/>
      <c r="AO1654" s="207" t="str">
        <f ca="1">IF(R1654="","",IF(R1654&gt;TODAY(),"0 meses",DATEDIF(R1654,TODAY(),"m") &amp; " meses"))</f>
        <v>1 meses</v>
      </c>
      <c r="AP1654" s="147" t="s">
        <v>67</v>
      </c>
      <c r="AQ1654" s="147" t="s">
        <v>67</v>
      </c>
      <c r="AR1654" s="147"/>
      <c r="AS1654" s="209" t="s">
        <v>68</v>
      </c>
      <c r="AT1654" s="223" t="str">
        <f>MONTH(B1654)&amp;"/"&amp;YEAR(B1654)</f>
        <v>3/2026</v>
      </c>
      <c r="AU1654" s="223">
        <f>WEEKNUM(B1654)-WEEKNUM(EOMONTH(B1654,-1)+1)+1</f>
        <v>1</v>
      </c>
      <c r="AV1654" s="209" t="str">
        <f>MONTH(R1654)&amp;"/"&amp;YEAR(R1654)</f>
        <v>5/2026</v>
      </c>
      <c r="AW1654" s="209">
        <f>WEEKNUM(R1654)-WEEKNUM(EOMONTH(R1654,-1)+1)+1</f>
        <v>2</v>
      </c>
      <c r="AX1654" s="209">
        <f>IF(BB1654="S",IF(Q1654="1. Aceitou o programa",R1654-B1654,0),0)</f>
        <v>67</v>
      </c>
      <c r="AY1654" s="209">
        <f>IF(BB1654="S",IF(AND(S1654&lt;&gt;"",R1654&lt;&gt;""),S1654-R1654,0),0)</f>
        <v>0</v>
      </c>
      <c r="AZ1654" s="209">
        <f>IF(BB1654="S",IF(Q1654="1. Aceitou o programa",IF(OR(X1654="Não se Aplica",X1654=""),IF(OR(W1654="Não se Aplica",W1654=""),0,W1654-V1654),AVERAGE(X1654-W1654,W1654-V1654)),0),0)</f>
        <v>36</v>
      </c>
      <c r="BA1654" s="209">
        <f>IF(BB1654="S",IF(AND(Q1654="1. Aceitou o programa",AH1654="Realizada"),IFERROR(IF(AG1654="",0,AG1654-R1654),0),0),0)</f>
        <v>0</v>
      </c>
      <c r="BB1654" s="209" t="str">
        <f>_xlfn.XLOOKUP(U1654,'Lista Suspensa'!$AA$20:$AA$23,'Lista Suspensa'!$AB$20:$AB$23,"N/A")</f>
        <v>S</v>
      </c>
    </row>
    <row r="1655" spans="1:54" ht="12" customHeight="1">
      <c r="A1655" s="151" t="s">
        <v>54</v>
      </c>
      <c r="B1655" s="152">
        <v>46083</v>
      </c>
      <c r="C1655" s="153" t="s">
        <v>55</v>
      </c>
      <c r="D1655" s="153" t="s">
        <v>56</v>
      </c>
      <c r="E1655" s="244">
        <v>88168239</v>
      </c>
      <c r="F1655" s="144" t="s">
        <v>3476</v>
      </c>
      <c r="G1655" s="230"/>
      <c r="H1655" s="154">
        <v>27598</v>
      </c>
      <c r="I1655" s="153">
        <v>50</v>
      </c>
      <c r="J1655" s="148" t="s">
        <v>70</v>
      </c>
      <c r="K1655" s="153" t="s">
        <v>101</v>
      </c>
      <c r="L1655" s="153"/>
      <c r="M1655" s="153"/>
      <c r="N1655" s="153">
        <v>120</v>
      </c>
      <c r="O1655" s="155" t="s">
        <v>3477</v>
      </c>
      <c r="P1655" s="156" t="s">
        <v>60</v>
      </c>
      <c r="Q1655" s="157" t="s">
        <v>110</v>
      </c>
      <c r="R1655" s="158">
        <v>46150</v>
      </c>
      <c r="S1655" s="159"/>
      <c r="T1655" s="159" t="s">
        <v>62</v>
      </c>
      <c r="U1655" s="159" t="s">
        <v>111</v>
      </c>
      <c r="V1655" s="154">
        <v>46118</v>
      </c>
      <c r="W1655" s="154">
        <v>46150</v>
      </c>
      <c r="X1655" s="154" t="s">
        <v>126</v>
      </c>
      <c r="Y1655" s="160"/>
      <c r="Z1655" s="160" t="s">
        <v>128</v>
      </c>
      <c r="AA1655" s="153">
        <v>80</v>
      </c>
      <c r="AB1655" s="153">
        <v>1.58</v>
      </c>
      <c r="AC1655" s="182">
        <f t="shared" si="52"/>
        <v>32.046146450889275</v>
      </c>
      <c r="AD1655" s="153" t="str">
        <f t="shared" si="53"/>
        <v>OBESIDADE I</v>
      </c>
      <c r="AE1655" s="233" t="s">
        <v>947</v>
      </c>
      <c r="AF1655" s="153" t="s">
        <v>130</v>
      </c>
      <c r="AG1655" s="159"/>
      <c r="AH1655" s="153"/>
      <c r="AI1655" s="161"/>
      <c r="AJ1655" s="153"/>
      <c r="AK1655" s="153"/>
      <c r="AL1655" s="207" t="s">
        <v>131</v>
      </c>
      <c r="AM1655" s="207"/>
      <c r="AN1655" s="207"/>
      <c r="AO1655" s="207" t="str">
        <f ca="1">IF(R1655="","",IF(R1655&gt;TODAY(),"0 meses",DATEDIF(R1655,TODAY(),"m") &amp; " meses"))</f>
        <v>1 meses</v>
      </c>
      <c r="AP1655" s="147" t="s">
        <v>67</v>
      </c>
      <c r="AQ1655" s="147" t="s">
        <v>67</v>
      </c>
      <c r="AR1655" s="147"/>
      <c r="AS1655" s="209" t="s">
        <v>68</v>
      </c>
      <c r="AT1655" s="223" t="str">
        <f>MONTH(B1655)&amp;"/"&amp;YEAR(B1655)</f>
        <v>3/2026</v>
      </c>
      <c r="AU1655" s="223">
        <f>WEEKNUM(B1655)-WEEKNUM(EOMONTH(B1655,-1)+1)+1</f>
        <v>1</v>
      </c>
      <c r="AV1655" s="209" t="str">
        <f>MONTH(R1655)&amp;"/"&amp;YEAR(R1655)</f>
        <v>5/2026</v>
      </c>
      <c r="AW1655" s="209">
        <f>WEEKNUM(R1655)-WEEKNUM(EOMONTH(R1655,-1)+1)+1</f>
        <v>2</v>
      </c>
      <c r="AX1655" s="209">
        <f>IF(BB1655="S",IF(Q1655="1. Aceitou o programa",R1655-B1655,0),0)</f>
        <v>67</v>
      </c>
      <c r="AY1655" s="209">
        <f>IF(BB1655="S",IF(AND(S1655&lt;&gt;"",R1655&lt;&gt;""),S1655-R1655,0),0)</f>
        <v>0</v>
      </c>
      <c r="AZ1655" s="209">
        <f>IF(BB1655="S",IF(Q1655="1. Aceitou o programa",IF(OR(X1655="Não se Aplica",X1655=""),IF(OR(W1655="Não se Aplica",W1655=""),0,W1655-V1655),AVERAGE(X1655-W1655,W1655-V1655)),0),0)</f>
        <v>32</v>
      </c>
      <c r="BA1655" s="209">
        <f>IF(BB1655="S",IF(AND(Q1655="1. Aceitou o programa",AH1655="Realizada"),IFERROR(IF(AG1655="",0,AG1655-R1655),0),0),0)</f>
        <v>0</v>
      </c>
      <c r="BB1655" s="209" t="str">
        <f>_xlfn.XLOOKUP(U1655,'Lista Suspensa'!$AA$20:$AA$23,'Lista Suspensa'!$AB$20:$AB$23,"N/A")</f>
        <v>S</v>
      </c>
    </row>
    <row r="1656" spans="1:54" ht="12" customHeight="1">
      <c r="A1656" s="151" t="s">
        <v>54</v>
      </c>
      <c r="B1656" s="152">
        <v>46083</v>
      </c>
      <c r="C1656" s="153" t="s">
        <v>55</v>
      </c>
      <c r="D1656" s="153" t="s">
        <v>56</v>
      </c>
      <c r="E1656" s="244">
        <v>88690146</v>
      </c>
      <c r="F1656" s="144" t="s">
        <v>3478</v>
      </c>
      <c r="G1656" s="230"/>
      <c r="H1656" s="154">
        <v>28836</v>
      </c>
      <c r="I1656" s="153">
        <v>47</v>
      </c>
      <c r="J1656" s="148" t="s">
        <v>70</v>
      </c>
      <c r="K1656" s="153" t="s">
        <v>101</v>
      </c>
      <c r="L1656" s="153"/>
      <c r="M1656" s="153"/>
      <c r="N1656" s="153">
        <v>60</v>
      </c>
      <c r="O1656" s="155">
        <v>21969372272</v>
      </c>
      <c r="P1656" s="156" t="s">
        <v>89</v>
      </c>
      <c r="Q1656" s="157" t="s">
        <v>110</v>
      </c>
      <c r="R1656" s="158">
        <v>46150</v>
      </c>
      <c r="S1656" s="159"/>
      <c r="T1656" s="159" t="s">
        <v>62</v>
      </c>
      <c r="U1656" s="159" t="s">
        <v>111</v>
      </c>
      <c r="V1656" s="154">
        <v>46118</v>
      </c>
      <c r="W1656" s="154">
        <v>46150</v>
      </c>
      <c r="X1656" s="154" t="s">
        <v>126</v>
      </c>
      <c r="Y1656" s="160"/>
      <c r="Z1656" s="160" t="s">
        <v>134</v>
      </c>
      <c r="AA1656" s="153">
        <v>85</v>
      </c>
      <c r="AB1656" s="153">
        <v>1.58</v>
      </c>
      <c r="AC1656" s="182">
        <f t="shared" si="52"/>
        <v>34.049030604069856</v>
      </c>
      <c r="AD1656" s="153" t="str">
        <f t="shared" si="53"/>
        <v>OBESIDADE I</v>
      </c>
      <c r="AE1656" s="233" t="s">
        <v>947</v>
      </c>
      <c r="AF1656" s="153" t="s">
        <v>130</v>
      </c>
      <c r="AG1656" s="159"/>
      <c r="AH1656" s="153"/>
      <c r="AI1656" s="161"/>
      <c r="AJ1656" s="153"/>
      <c r="AK1656" s="153"/>
      <c r="AL1656" s="207" t="s">
        <v>131</v>
      </c>
      <c r="AM1656" s="207"/>
      <c r="AN1656" s="207"/>
      <c r="AO1656" s="207" t="str">
        <f ca="1">IF(R1656="","",IF(R1656&gt;TODAY(),"0 meses",DATEDIF(R1656,TODAY(),"m") &amp; " meses"))</f>
        <v>1 meses</v>
      </c>
      <c r="AP1656" s="147" t="s">
        <v>67</v>
      </c>
      <c r="AQ1656" s="147" t="s">
        <v>67</v>
      </c>
      <c r="AR1656" s="147"/>
      <c r="AS1656" s="209" t="s">
        <v>68</v>
      </c>
      <c r="AT1656" s="223" t="str">
        <f>MONTH(B1656)&amp;"/"&amp;YEAR(B1656)</f>
        <v>3/2026</v>
      </c>
      <c r="AU1656" s="223">
        <f>WEEKNUM(B1656)-WEEKNUM(EOMONTH(B1656,-1)+1)+1</f>
        <v>1</v>
      </c>
      <c r="AV1656" s="209" t="str">
        <f>MONTH(R1656)&amp;"/"&amp;YEAR(R1656)</f>
        <v>5/2026</v>
      </c>
      <c r="AW1656" s="209">
        <f>WEEKNUM(R1656)-WEEKNUM(EOMONTH(R1656,-1)+1)+1</f>
        <v>2</v>
      </c>
      <c r="AX1656" s="209">
        <f>IF(BB1656="S",IF(Q1656="1. Aceitou o programa",R1656-B1656,0),0)</f>
        <v>67</v>
      </c>
      <c r="AY1656" s="209">
        <f>IF(BB1656="S",IF(AND(S1656&lt;&gt;"",R1656&lt;&gt;""),S1656-R1656,0),0)</f>
        <v>0</v>
      </c>
      <c r="AZ1656" s="209">
        <f>IF(BB1656="S",IF(Q1656="1. Aceitou o programa",IF(OR(X1656="Não se Aplica",X1656=""),IF(OR(W1656="Não se Aplica",W1656=""),0,W1656-V1656),AVERAGE(X1656-W1656,W1656-V1656)),0),0)</f>
        <v>32</v>
      </c>
      <c r="BA1656" s="209">
        <f>IF(BB1656="S",IF(AND(Q1656="1. Aceitou o programa",AH1656="Realizada"),IFERROR(IF(AG1656="",0,AG1656-R1656),0),0),0)</f>
        <v>0</v>
      </c>
      <c r="BB1656" s="209" t="str">
        <f>_xlfn.XLOOKUP(U1656,'Lista Suspensa'!$AA$20:$AA$23,'Lista Suspensa'!$AB$20:$AB$23,"N/A")</f>
        <v>S</v>
      </c>
    </row>
    <row r="1657" spans="1:54" ht="12" customHeight="1">
      <c r="A1657" s="151" t="s">
        <v>54</v>
      </c>
      <c r="B1657" s="152">
        <v>46083</v>
      </c>
      <c r="C1657" s="153" t="s">
        <v>55</v>
      </c>
      <c r="D1657" s="153" t="s">
        <v>56</v>
      </c>
      <c r="E1657" s="244">
        <v>94339772</v>
      </c>
      <c r="F1657" s="144" t="s">
        <v>3479</v>
      </c>
      <c r="G1657" s="230"/>
      <c r="H1657" s="154">
        <v>28977</v>
      </c>
      <c r="I1657" s="153">
        <v>47</v>
      </c>
      <c r="J1657" s="148" t="s">
        <v>70</v>
      </c>
      <c r="K1657" s="153" t="s">
        <v>101</v>
      </c>
      <c r="L1657" s="153"/>
      <c r="M1657" s="153"/>
      <c r="N1657" s="153">
        <v>120</v>
      </c>
      <c r="O1657" s="155">
        <v>21996915919</v>
      </c>
      <c r="P1657" s="156" t="s">
        <v>60</v>
      </c>
      <c r="Q1657" s="157" t="s">
        <v>110</v>
      </c>
      <c r="R1657" s="158">
        <v>46150</v>
      </c>
      <c r="S1657" s="159"/>
      <c r="T1657" s="159" t="s">
        <v>62</v>
      </c>
      <c r="U1657" s="159" t="s">
        <v>111</v>
      </c>
      <c r="V1657" s="154">
        <v>46126</v>
      </c>
      <c r="W1657" s="154">
        <v>46150</v>
      </c>
      <c r="X1657" s="154" t="s">
        <v>126</v>
      </c>
      <c r="Y1657" s="160"/>
      <c r="Z1657" s="160" t="s">
        <v>128</v>
      </c>
      <c r="AA1657" s="153">
        <v>98</v>
      </c>
      <c r="AB1657" s="153">
        <v>1.67</v>
      </c>
      <c r="AC1657" s="182">
        <f t="shared" si="52"/>
        <v>35.139302233855645</v>
      </c>
      <c r="AD1657" s="153" t="str">
        <f t="shared" si="53"/>
        <v>OBESIDADE II</v>
      </c>
      <c r="AE1657" s="233" t="s">
        <v>129</v>
      </c>
      <c r="AF1657" s="153" t="s">
        <v>130</v>
      </c>
      <c r="AG1657" s="159"/>
      <c r="AH1657" s="153"/>
      <c r="AI1657" s="161"/>
      <c r="AJ1657" s="153"/>
      <c r="AK1657" s="153"/>
      <c r="AL1657" s="207" t="s">
        <v>131</v>
      </c>
      <c r="AM1657" s="207"/>
      <c r="AN1657" s="207"/>
      <c r="AO1657" s="207" t="str">
        <f ca="1">IF(R1657="","",IF(R1657&gt;TODAY(),"0 meses",DATEDIF(R1657,TODAY(),"m") &amp; " meses"))</f>
        <v>1 meses</v>
      </c>
      <c r="AP1657" s="147" t="s">
        <v>67</v>
      </c>
      <c r="AQ1657" s="147" t="s">
        <v>67</v>
      </c>
      <c r="AR1657" s="147"/>
      <c r="AS1657" s="209" t="s">
        <v>68</v>
      </c>
      <c r="AT1657" s="223" t="str">
        <f>MONTH(B1657)&amp;"/"&amp;YEAR(B1657)</f>
        <v>3/2026</v>
      </c>
      <c r="AU1657" s="223">
        <f>WEEKNUM(B1657)-WEEKNUM(EOMONTH(B1657,-1)+1)+1</f>
        <v>1</v>
      </c>
      <c r="AV1657" s="209" t="str">
        <f>MONTH(R1657)&amp;"/"&amp;YEAR(R1657)</f>
        <v>5/2026</v>
      </c>
      <c r="AW1657" s="209">
        <f>WEEKNUM(R1657)-WEEKNUM(EOMONTH(R1657,-1)+1)+1</f>
        <v>2</v>
      </c>
      <c r="AX1657" s="209">
        <f>IF(BB1657="S",IF(Q1657="1. Aceitou o programa",R1657-B1657,0),0)</f>
        <v>67</v>
      </c>
      <c r="AY1657" s="209">
        <f>IF(BB1657="S",IF(AND(S1657&lt;&gt;"",R1657&lt;&gt;""),S1657-R1657,0),0)</f>
        <v>0</v>
      </c>
      <c r="AZ1657" s="209">
        <f>IF(BB1657="S",IF(Q1657="1. Aceitou o programa",IF(OR(X1657="Não se Aplica",X1657=""),IF(OR(W1657="Não se Aplica",W1657=""),0,W1657-V1657),AVERAGE(X1657-W1657,W1657-V1657)),0),0)</f>
        <v>24</v>
      </c>
      <c r="BA1657" s="209">
        <f>IF(BB1657="S",IF(AND(Q1657="1. Aceitou o programa",AH1657="Realizada"),IFERROR(IF(AG1657="",0,AG1657-R1657),0),0),0)</f>
        <v>0</v>
      </c>
      <c r="BB1657" s="209" t="str">
        <f>_xlfn.XLOOKUP(U1657,'Lista Suspensa'!$AA$20:$AA$23,'Lista Suspensa'!$AB$20:$AB$23,"N/A")</f>
        <v>S</v>
      </c>
    </row>
    <row r="1658" spans="1:54" ht="12" customHeight="1">
      <c r="A1658" s="151" t="s">
        <v>54</v>
      </c>
      <c r="B1658" s="152">
        <v>46083</v>
      </c>
      <c r="C1658" s="153" t="s">
        <v>55</v>
      </c>
      <c r="D1658" s="153" t="s">
        <v>56</v>
      </c>
      <c r="E1658" s="244">
        <v>89074460</v>
      </c>
      <c r="F1658" s="144" t="s">
        <v>3480</v>
      </c>
      <c r="G1658" s="230"/>
      <c r="H1658" s="154">
        <v>29703</v>
      </c>
      <c r="I1658" s="153">
        <v>45</v>
      </c>
      <c r="J1658" s="148" t="s">
        <v>70</v>
      </c>
      <c r="K1658" s="153" t="s">
        <v>101</v>
      </c>
      <c r="L1658" s="153"/>
      <c r="M1658" s="153"/>
      <c r="N1658" s="153">
        <v>450</v>
      </c>
      <c r="O1658" s="155" t="s">
        <v>3481</v>
      </c>
      <c r="P1658" s="156" t="s">
        <v>60</v>
      </c>
      <c r="Q1658" s="157" t="s">
        <v>110</v>
      </c>
      <c r="R1658" s="158">
        <v>46150</v>
      </c>
      <c r="S1658" s="159"/>
      <c r="T1658" s="159" t="s">
        <v>62</v>
      </c>
      <c r="U1658" s="159" t="s">
        <v>111</v>
      </c>
      <c r="V1658" s="154">
        <v>46118</v>
      </c>
      <c r="W1658" s="154">
        <v>46150</v>
      </c>
      <c r="X1658" s="154" t="s">
        <v>126</v>
      </c>
      <c r="Y1658" s="160"/>
      <c r="Z1658" s="160" t="s">
        <v>128</v>
      </c>
      <c r="AA1658" s="153">
        <v>108</v>
      </c>
      <c r="AB1658" s="153">
        <v>1.71</v>
      </c>
      <c r="AC1658" s="182">
        <f t="shared" si="52"/>
        <v>36.934441366574333</v>
      </c>
      <c r="AD1658" s="153" t="str">
        <f t="shared" si="53"/>
        <v>OBESIDADE II</v>
      </c>
      <c r="AE1658" s="233" t="s">
        <v>135</v>
      </c>
      <c r="AF1658" s="153" t="s">
        <v>130</v>
      </c>
      <c r="AG1658" s="159"/>
      <c r="AH1658" s="153"/>
      <c r="AI1658" s="161"/>
      <c r="AJ1658" s="153"/>
      <c r="AK1658" s="153"/>
      <c r="AL1658" s="207" t="s">
        <v>131</v>
      </c>
      <c r="AM1658" s="207"/>
      <c r="AN1658" s="207"/>
      <c r="AO1658" s="207" t="str">
        <f ca="1">IF(R1658="","",IF(R1658&gt;TODAY(),"0 meses",DATEDIF(R1658,TODAY(),"m") &amp; " meses"))</f>
        <v>1 meses</v>
      </c>
      <c r="AP1658" s="147" t="s">
        <v>67</v>
      </c>
      <c r="AQ1658" s="147" t="s">
        <v>67</v>
      </c>
      <c r="AR1658" s="147"/>
      <c r="AS1658" s="209" t="s">
        <v>68</v>
      </c>
      <c r="AT1658" s="223" t="str">
        <f>MONTH(B1658)&amp;"/"&amp;YEAR(B1658)</f>
        <v>3/2026</v>
      </c>
      <c r="AU1658" s="223">
        <f>WEEKNUM(B1658)-WEEKNUM(EOMONTH(B1658,-1)+1)+1</f>
        <v>1</v>
      </c>
      <c r="AV1658" s="209" t="str">
        <f>MONTH(R1658)&amp;"/"&amp;YEAR(R1658)</f>
        <v>5/2026</v>
      </c>
      <c r="AW1658" s="209">
        <f>WEEKNUM(R1658)-WEEKNUM(EOMONTH(R1658,-1)+1)+1</f>
        <v>2</v>
      </c>
      <c r="AX1658" s="209">
        <f>IF(BB1658="S",IF(Q1658="1. Aceitou o programa",R1658-B1658,0),0)</f>
        <v>67</v>
      </c>
      <c r="AY1658" s="209">
        <f>IF(BB1658="S",IF(AND(S1658&lt;&gt;"",R1658&lt;&gt;""),S1658-R1658,0),0)</f>
        <v>0</v>
      </c>
      <c r="AZ1658" s="209">
        <f>IF(BB1658="S",IF(Q1658="1. Aceitou o programa",IF(OR(X1658="Não se Aplica",X1658=""),IF(OR(W1658="Não se Aplica",W1658=""),0,W1658-V1658),AVERAGE(X1658-W1658,W1658-V1658)),0),0)</f>
        <v>32</v>
      </c>
      <c r="BA1658" s="209">
        <f>IF(BB1658="S",IF(AND(Q1658="1. Aceitou o programa",AH1658="Realizada"),IFERROR(IF(AG1658="",0,AG1658-R1658),0),0),0)</f>
        <v>0</v>
      </c>
      <c r="BB1658" s="209" t="str">
        <f>_xlfn.XLOOKUP(U1658,'Lista Suspensa'!$AA$20:$AA$23,'Lista Suspensa'!$AB$20:$AB$23,"N/A")</f>
        <v>S</v>
      </c>
    </row>
    <row r="1659" spans="1:54" ht="12" customHeight="1">
      <c r="A1659" s="151" t="s">
        <v>54</v>
      </c>
      <c r="B1659" s="152">
        <v>46083</v>
      </c>
      <c r="C1659" s="153" t="s">
        <v>55</v>
      </c>
      <c r="D1659" s="153" t="s">
        <v>56</v>
      </c>
      <c r="E1659" s="244">
        <v>436487438</v>
      </c>
      <c r="F1659" s="144" t="s">
        <v>3482</v>
      </c>
      <c r="G1659" s="230"/>
      <c r="H1659" s="154">
        <v>31667</v>
      </c>
      <c r="I1659" s="153">
        <v>39</v>
      </c>
      <c r="J1659" s="148" t="s">
        <v>58</v>
      </c>
      <c r="K1659" s="153" t="s">
        <v>101</v>
      </c>
      <c r="L1659" s="153"/>
      <c r="M1659" s="153"/>
      <c r="N1659" s="153">
        <v>600</v>
      </c>
      <c r="O1659" s="155" t="s">
        <v>3483</v>
      </c>
      <c r="P1659" s="156" t="s">
        <v>60</v>
      </c>
      <c r="Q1659" s="157" t="s">
        <v>110</v>
      </c>
      <c r="R1659" s="158">
        <v>46150</v>
      </c>
      <c r="S1659" s="159"/>
      <c r="T1659" s="159" t="s">
        <v>62</v>
      </c>
      <c r="U1659" s="159" t="s">
        <v>111</v>
      </c>
      <c r="V1659" s="154">
        <v>46125</v>
      </c>
      <c r="W1659" s="154">
        <v>46150</v>
      </c>
      <c r="X1659" s="154" t="s">
        <v>126</v>
      </c>
      <c r="Y1659" s="160" t="s">
        <v>3484</v>
      </c>
      <c r="Z1659" s="160" t="s">
        <v>128</v>
      </c>
      <c r="AA1659" s="153">
        <v>147</v>
      </c>
      <c r="AB1659" s="153">
        <v>1.9</v>
      </c>
      <c r="AC1659" s="182">
        <f t="shared" si="52"/>
        <v>40.720221606648202</v>
      </c>
      <c r="AD1659" s="153" t="str">
        <f t="shared" si="53"/>
        <v>OBESIDADE III</v>
      </c>
      <c r="AE1659" s="233" t="s">
        <v>947</v>
      </c>
      <c r="AF1659" s="153" t="s">
        <v>130</v>
      </c>
      <c r="AG1659" s="159"/>
      <c r="AH1659" s="153"/>
      <c r="AI1659" s="161"/>
      <c r="AJ1659" s="153"/>
      <c r="AK1659" s="153"/>
      <c r="AL1659" s="207" t="s">
        <v>131</v>
      </c>
      <c r="AM1659" s="207"/>
      <c r="AN1659" s="207"/>
      <c r="AO1659" s="207" t="str">
        <f ca="1">IF(R1659="","",IF(R1659&gt;TODAY(),"0 meses",DATEDIF(R1659,TODAY(),"m") &amp; " meses"))</f>
        <v>1 meses</v>
      </c>
      <c r="AP1659" s="147" t="s">
        <v>67</v>
      </c>
      <c r="AQ1659" s="147" t="s">
        <v>67</v>
      </c>
      <c r="AR1659" s="147"/>
      <c r="AS1659" s="209" t="s">
        <v>68</v>
      </c>
      <c r="AT1659" s="223" t="str">
        <f>MONTH(B1659)&amp;"/"&amp;YEAR(B1659)</f>
        <v>3/2026</v>
      </c>
      <c r="AU1659" s="223">
        <f>WEEKNUM(B1659)-WEEKNUM(EOMONTH(B1659,-1)+1)+1</f>
        <v>1</v>
      </c>
      <c r="AV1659" s="209" t="str">
        <f>MONTH(R1659)&amp;"/"&amp;YEAR(R1659)</f>
        <v>5/2026</v>
      </c>
      <c r="AW1659" s="209">
        <f>WEEKNUM(R1659)-WEEKNUM(EOMONTH(R1659,-1)+1)+1</f>
        <v>2</v>
      </c>
      <c r="AX1659" s="209">
        <f>IF(BB1659="S",IF(Q1659="1. Aceitou o programa",R1659-B1659,0),0)</f>
        <v>67</v>
      </c>
      <c r="AY1659" s="209">
        <f>IF(BB1659="S",IF(AND(S1659&lt;&gt;"",R1659&lt;&gt;""),S1659-R1659,0),0)</f>
        <v>0</v>
      </c>
      <c r="AZ1659" s="209">
        <f>IF(BB1659="S",IF(Q1659="1. Aceitou o programa",IF(OR(X1659="Não se Aplica",X1659=""),IF(OR(W1659="Não se Aplica",W1659=""),0,W1659-V1659),AVERAGE(X1659-W1659,W1659-V1659)),0),0)</f>
        <v>25</v>
      </c>
      <c r="BA1659" s="209">
        <f>IF(BB1659="S",IF(AND(Q1659="1. Aceitou o programa",AH1659="Realizada"),IFERROR(IF(AG1659="",0,AG1659-R1659),0),0),0)</f>
        <v>0</v>
      </c>
      <c r="BB1659" s="209" t="str">
        <f>_xlfn.XLOOKUP(U1659,'Lista Suspensa'!$AA$20:$AA$23,'Lista Suspensa'!$AB$20:$AB$23,"N/A")</f>
        <v>S</v>
      </c>
    </row>
    <row r="1660" spans="1:54" ht="12" customHeight="1">
      <c r="A1660" s="151" t="s">
        <v>54</v>
      </c>
      <c r="B1660" s="152">
        <v>46083</v>
      </c>
      <c r="C1660" s="153" t="s">
        <v>55</v>
      </c>
      <c r="D1660" s="153" t="s">
        <v>56</v>
      </c>
      <c r="E1660" s="244">
        <v>94981014</v>
      </c>
      <c r="F1660" s="144" t="s">
        <v>3485</v>
      </c>
      <c r="G1660" s="230"/>
      <c r="H1660" s="154">
        <v>23056</v>
      </c>
      <c r="I1660" s="153">
        <v>63</v>
      </c>
      <c r="J1660" s="148" t="s">
        <v>70</v>
      </c>
      <c r="K1660" s="153" t="s">
        <v>59</v>
      </c>
      <c r="L1660" s="153"/>
      <c r="M1660" s="153"/>
      <c r="N1660" s="153">
        <v>60</v>
      </c>
      <c r="O1660" s="155">
        <v>11983268386</v>
      </c>
      <c r="P1660" s="156" t="s">
        <v>60</v>
      </c>
      <c r="Q1660" s="157" t="s">
        <v>110</v>
      </c>
      <c r="R1660" s="158">
        <v>46150</v>
      </c>
      <c r="S1660" s="159"/>
      <c r="T1660" s="159" t="s">
        <v>62</v>
      </c>
      <c r="U1660" s="159" t="s">
        <v>111</v>
      </c>
      <c r="V1660" s="154">
        <v>46126</v>
      </c>
      <c r="W1660" s="154">
        <v>46150</v>
      </c>
      <c r="X1660" s="154" t="s">
        <v>126</v>
      </c>
      <c r="Y1660" s="160" t="s">
        <v>72</v>
      </c>
      <c r="Z1660" s="160" t="s">
        <v>128</v>
      </c>
      <c r="AA1660" s="153">
        <v>90</v>
      </c>
      <c r="AB1660" s="153">
        <v>1.59</v>
      </c>
      <c r="AC1660" s="182">
        <f t="shared" si="52"/>
        <v>35.599857600569592</v>
      </c>
      <c r="AD1660" s="153" t="str">
        <f t="shared" si="53"/>
        <v>OBESIDADE II</v>
      </c>
      <c r="AE1660" s="233" t="s">
        <v>225</v>
      </c>
      <c r="AF1660" s="153" t="s">
        <v>130</v>
      </c>
      <c r="AG1660" s="159"/>
      <c r="AH1660" s="153"/>
      <c r="AI1660" s="161"/>
      <c r="AJ1660" s="153"/>
      <c r="AK1660" s="153"/>
      <c r="AL1660" s="207" t="s">
        <v>131</v>
      </c>
      <c r="AM1660" s="207"/>
      <c r="AN1660" s="207"/>
      <c r="AO1660" s="207" t="str">
        <f ca="1">IF(R1660="","",IF(R1660&gt;TODAY(),"0 meses",DATEDIF(R1660,TODAY(),"m") &amp; " meses"))</f>
        <v>1 meses</v>
      </c>
      <c r="AP1660" s="147" t="s">
        <v>67</v>
      </c>
      <c r="AQ1660" s="147" t="s">
        <v>67</v>
      </c>
      <c r="AR1660" s="147"/>
      <c r="AS1660" s="209" t="s">
        <v>68</v>
      </c>
      <c r="AT1660" s="223" t="str">
        <f>MONTH(B1660)&amp;"/"&amp;YEAR(B1660)</f>
        <v>3/2026</v>
      </c>
      <c r="AU1660" s="223">
        <f>WEEKNUM(B1660)-WEEKNUM(EOMONTH(B1660,-1)+1)+1</f>
        <v>1</v>
      </c>
      <c r="AV1660" s="209" t="str">
        <f>MONTH(R1660)&amp;"/"&amp;YEAR(R1660)</f>
        <v>5/2026</v>
      </c>
      <c r="AW1660" s="209">
        <f>WEEKNUM(R1660)-WEEKNUM(EOMONTH(R1660,-1)+1)+1</f>
        <v>2</v>
      </c>
      <c r="AX1660" s="209">
        <f>IF(BB1660="S",IF(Q1660="1. Aceitou o programa",R1660-B1660,0),0)</f>
        <v>67</v>
      </c>
      <c r="AY1660" s="209">
        <f>IF(BB1660="S",IF(AND(S1660&lt;&gt;"",R1660&lt;&gt;""),S1660-R1660,0),0)</f>
        <v>0</v>
      </c>
      <c r="AZ1660" s="209">
        <f>IF(BB1660="S",IF(Q1660="1. Aceitou o programa",IF(OR(X1660="Não se Aplica",X1660=""),IF(OR(W1660="Não se Aplica",W1660=""),0,W1660-V1660),AVERAGE(X1660-W1660,W1660-V1660)),0),0)</f>
        <v>24</v>
      </c>
      <c r="BA1660" s="209">
        <f>IF(BB1660="S",IF(AND(Q1660="1. Aceitou o programa",AH1660="Realizada"),IFERROR(IF(AG1660="",0,AG1660-R1660),0),0),0)</f>
        <v>0</v>
      </c>
      <c r="BB1660" s="209" t="str">
        <f>_xlfn.XLOOKUP(U1660,'Lista Suspensa'!$AA$20:$AA$23,'Lista Suspensa'!$AB$20:$AB$23,"N/A")</f>
        <v>S</v>
      </c>
    </row>
    <row r="1661" spans="1:54" ht="12" customHeight="1">
      <c r="A1661" s="151" t="s">
        <v>54</v>
      </c>
      <c r="B1661" s="152">
        <v>46083</v>
      </c>
      <c r="C1661" s="153" t="s">
        <v>55</v>
      </c>
      <c r="D1661" s="153" t="s">
        <v>56</v>
      </c>
      <c r="E1661" s="244">
        <v>89619421</v>
      </c>
      <c r="F1661" s="144" t="s">
        <v>3486</v>
      </c>
      <c r="G1661" s="230"/>
      <c r="H1661" s="154">
        <v>24407</v>
      </c>
      <c r="I1661" s="153">
        <v>59</v>
      </c>
      <c r="J1661" s="148" t="s">
        <v>70</v>
      </c>
      <c r="K1661" s="153" t="s">
        <v>59</v>
      </c>
      <c r="L1661" s="153"/>
      <c r="M1661" s="153"/>
      <c r="N1661" s="153">
        <v>60</v>
      </c>
      <c r="O1661" s="155" t="s">
        <v>3487</v>
      </c>
      <c r="P1661" s="156" t="s">
        <v>60</v>
      </c>
      <c r="Q1661" s="157" t="s">
        <v>110</v>
      </c>
      <c r="R1661" s="158">
        <v>46150</v>
      </c>
      <c r="S1661" s="159"/>
      <c r="T1661" s="159" t="s">
        <v>62</v>
      </c>
      <c r="U1661" s="159" t="s">
        <v>111</v>
      </c>
      <c r="V1661" s="154">
        <v>46118</v>
      </c>
      <c r="W1661" s="154">
        <v>46150</v>
      </c>
      <c r="X1661" s="154" t="s">
        <v>126</v>
      </c>
      <c r="Y1661" s="160"/>
      <c r="Z1661" s="160" t="s">
        <v>128</v>
      </c>
      <c r="AA1661" s="153">
        <v>100</v>
      </c>
      <c r="AB1661" s="153">
        <v>1.65</v>
      </c>
      <c r="AC1661" s="182">
        <f t="shared" si="52"/>
        <v>36.730945821854917</v>
      </c>
      <c r="AD1661" s="153" t="str">
        <f t="shared" si="53"/>
        <v>OBESIDADE II</v>
      </c>
      <c r="AE1661" s="233" t="s">
        <v>2027</v>
      </c>
      <c r="AF1661" s="153" t="s">
        <v>130</v>
      </c>
      <c r="AG1661" s="159"/>
      <c r="AH1661" s="153"/>
      <c r="AI1661" s="161"/>
      <c r="AJ1661" s="153"/>
      <c r="AK1661" s="153"/>
      <c r="AL1661" s="207" t="s">
        <v>131</v>
      </c>
      <c r="AM1661" s="207"/>
      <c r="AN1661" s="207"/>
      <c r="AO1661" s="207" t="str">
        <f ca="1">IF(R1661="","",IF(R1661&gt;TODAY(),"0 meses",DATEDIF(R1661,TODAY(),"m") &amp; " meses"))</f>
        <v>1 meses</v>
      </c>
      <c r="AP1661" s="147" t="s">
        <v>67</v>
      </c>
      <c r="AQ1661" s="147" t="s">
        <v>67</v>
      </c>
      <c r="AR1661" s="147"/>
      <c r="AS1661" s="209" t="s">
        <v>68</v>
      </c>
      <c r="AT1661" s="223" t="str">
        <f>MONTH(B1661)&amp;"/"&amp;YEAR(B1661)</f>
        <v>3/2026</v>
      </c>
      <c r="AU1661" s="223">
        <f>WEEKNUM(B1661)-WEEKNUM(EOMONTH(B1661,-1)+1)+1</f>
        <v>1</v>
      </c>
      <c r="AV1661" s="209" t="str">
        <f>MONTH(R1661)&amp;"/"&amp;YEAR(R1661)</f>
        <v>5/2026</v>
      </c>
      <c r="AW1661" s="209">
        <f>WEEKNUM(R1661)-WEEKNUM(EOMONTH(R1661,-1)+1)+1</f>
        <v>2</v>
      </c>
      <c r="AX1661" s="209">
        <f>IF(BB1661="S",IF(Q1661="1. Aceitou o programa",R1661-B1661,0),0)</f>
        <v>67</v>
      </c>
      <c r="AY1661" s="209">
        <f>IF(BB1661="S",IF(AND(S1661&lt;&gt;"",R1661&lt;&gt;""),S1661-R1661,0),0)</f>
        <v>0</v>
      </c>
      <c r="AZ1661" s="209">
        <f>IF(BB1661="S",IF(Q1661="1. Aceitou o programa",IF(OR(X1661="Não se Aplica",X1661=""),IF(OR(W1661="Não se Aplica",W1661=""),0,W1661-V1661),AVERAGE(X1661-W1661,W1661-V1661)),0),0)</f>
        <v>32</v>
      </c>
      <c r="BA1661" s="209">
        <f>IF(BB1661="S",IF(AND(Q1661="1. Aceitou o programa",AH1661="Realizada"),IFERROR(IF(AG1661="",0,AG1661-R1661),0),0),0)</f>
        <v>0</v>
      </c>
      <c r="BB1661" s="209" t="str">
        <f>_xlfn.XLOOKUP(U1661,'Lista Suspensa'!$AA$20:$AA$23,'Lista Suspensa'!$AB$20:$AB$23,"N/A")</f>
        <v>S</v>
      </c>
    </row>
    <row r="1662" spans="1:54" ht="12" customHeight="1">
      <c r="A1662" s="151" t="s">
        <v>54</v>
      </c>
      <c r="B1662" s="152">
        <v>46083</v>
      </c>
      <c r="C1662" s="153" t="s">
        <v>55</v>
      </c>
      <c r="D1662" s="153" t="s">
        <v>56</v>
      </c>
      <c r="E1662" s="244">
        <v>85278095</v>
      </c>
      <c r="F1662" s="144" t="s">
        <v>3488</v>
      </c>
      <c r="G1662" s="230"/>
      <c r="H1662" s="154">
        <v>26009</v>
      </c>
      <c r="I1662" s="153">
        <v>55</v>
      </c>
      <c r="J1662" s="148" t="s">
        <v>58</v>
      </c>
      <c r="K1662" s="153" t="s">
        <v>59</v>
      </c>
      <c r="L1662" s="153"/>
      <c r="M1662" s="153"/>
      <c r="N1662" s="153">
        <v>100</v>
      </c>
      <c r="O1662" s="155" t="s">
        <v>3489</v>
      </c>
      <c r="P1662" s="156" t="s">
        <v>2026</v>
      </c>
      <c r="Q1662" s="157" t="s">
        <v>110</v>
      </c>
      <c r="R1662" s="158">
        <v>46150</v>
      </c>
      <c r="S1662" s="159"/>
      <c r="T1662" s="159" t="s">
        <v>62</v>
      </c>
      <c r="U1662" s="159" t="s">
        <v>111</v>
      </c>
      <c r="V1662" s="154">
        <v>46112</v>
      </c>
      <c r="W1662" s="154">
        <v>46150</v>
      </c>
      <c r="X1662" s="154" t="s">
        <v>126</v>
      </c>
      <c r="Y1662" s="160">
        <v>46111</v>
      </c>
      <c r="Z1662" s="160" t="s">
        <v>128</v>
      </c>
      <c r="AA1662" s="153">
        <v>174</v>
      </c>
      <c r="AB1662" s="153">
        <v>1.74</v>
      </c>
      <c r="AC1662" s="182">
        <f t="shared" si="52"/>
        <v>57.47126436781609</v>
      </c>
      <c r="AD1662" s="153" t="str">
        <f t="shared" si="53"/>
        <v>OBESIDADE III</v>
      </c>
      <c r="AE1662" s="233" t="s">
        <v>225</v>
      </c>
      <c r="AF1662" s="153" t="s">
        <v>130</v>
      </c>
      <c r="AG1662" s="159"/>
      <c r="AH1662" s="153"/>
      <c r="AI1662" s="161"/>
      <c r="AJ1662" s="153"/>
      <c r="AK1662" s="153"/>
      <c r="AL1662" s="207" t="s">
        <v>143</v>
      </c>
      <c r="AM1662" s="207"/>
      <c r="AN1662" s="207"/>
      <c r="AO1662" s="207" t="str">
        <f ca="1">IF(R1662="","",IF(R1662&gt;TODAY(),"0 meses",DATEDIF(R1662,TODAY(),"m") &amp; " meses"))</f>
        <v>1 meses</v>
      </c>
      <c r="AP1662" s="147" t="s">
        <v>67</v>
      </c>
      <c r="AQ1662" s="147" t="s">
        <v>67</v>
      </c>
      <c r="AR1662" s="147"/>
      <c r="AS1662" s="209" t="s">
        <v>68</v>
      </c>
      <c r="AT1662" s="223" t="str">
        <f>MONTH(B1662)&amp;"/"&amp;YEAR(B1662)</f>
        <v>3/2026</v>
      </c>
      <c r="AU1662" s="223">
        <f>WEEKNUM(B1662)-WEEKNUM(EOMONTH(B1662,-1)+1)+1</f>
        <v>1</v>
      </c>
      <c r="AV1662" s="209" t="str">
        <f>MONTH(R1662)&amp;"/"&amp;YEAR(R1662)</f>
        <v>5/2026</v>
      </c>
      <c r="AW1662" s="209">
        <f>WEEKNUM(R1662)-WEEKNUM(EOMONTH(R1662,-1)+1)+1</f>
        <v>2</v>
      </c>
      <c r="AX1662" s="209">
        <f>IF(BB1662="S",IF(Q1662="1. Aceitou o programa",R1662-B1662,0),0)</f>
        <v>67</v>
      </c>
      <c r="AY1662" s="209">
        <f>IF(BB1662="S",IF(AND(S1662&lt;&gt;"",R1662&lt;&gt;""),S1662-R1662,0),0)</f>
        <v>0</v>
      </c>
      <c r="AZ1662" s="209">
        <f>IF(BB1662="S",IF(Q1662="1. Aceitou o programa",IF(OR(X1662="Não se Aplica",X1662=""),IF(OR(W1662="Não se Aplica",W1662=""),0,W1662-V1662),AVERAGE(X1662-W1662,W1662-V1662)),0),0)</f>
        <v>38</v>
      </c>
      <c r="BA1662" s="209">
        <f>IF(BB1662="S",IF(AND(Q1662="1. Aceitou o programa",AH1662="Realizada"),IFERROR(IF(AG1662="",0,AG1662-R1662),0),0),0)</f>
        <v>0</v>
      </c>
      <c r="BB1662" s="209" t="str">
        <f>_xlfn.XLOOKUP(U1662,'Lista Suspensa'!$AA$20:$AA$23,'Lista Suspensa'!$AB$20:$AB$23,"N/A")</f>
        <v>S</v>
      </c>
    </row>
    <row r="1663" spans="1:54" ht="12" customHeight="1">
      <c r="A1663" s="151" t="s">
        <v>54</v>
      </c>
      <c r="B1663" s="152">
        <v>46083</v>
      </c>
      <c r="C1663" s="153" t="s">
        <v>55</v>
      </c>
      <c r="D1663" s="153" t="s">
        <v>56</v>
      </c>
      <c r="E1663" s="244">
        <v>87946280</v>
      </c>
      <c r="F1663" s="144" t="s">
        <v>3490</v>
      </c>
      <c r="G1663" s="230"/>
      <c r="H1663" s="154">
        <v>26516</v>
      </c>
      <c r="I1663" s="153">
        <v>53</v>
      </c>
      <c r="J1663" s="148" t="s">
        <v>70</v>
      </c>
      <c r="K1663" s="153" t="s">
        <v>59</v>
      </c>
      <c r="L1663" s="153"/>
      <c r="M1663" s="153"/>
      <c r="N1663" s="153">
        <v>80</v>
      </c>
      <c r="O1663" s="155" t="s">
        <v>3491</v>
      </c>
      <c r="P1663" s="156" t="s">
        <v>2026</v>
      </c>
      <c r="Q1663" s="157" t="s">
        <v>110</v>
      </c>
      <c r="R1663" s="158">
        <v>46150</v>
      </c>
      <c r="S1663" s="159"/>
      <c r="T1663" s="159" t="s">
        <v>62</v>
      </c>
      <c r="U1663" s="159" t="s">
        <v>111</v>
      </c>
      <c r="V1663" s="154">
        <v>46112</v>
      </c>
      <c r="W1663" s="154">
        <v>46150</v>
      </c>
      <c r="X1663" s="154" t="s">
        <v>126</v>
      </c>
      <c r="Y1663" s="160">
        <v>46111</v>
      </c>
      <c r="Z1663" s="160" t="s">
        <v>190</v>
      </c>
      <c r="AA1663" s="153">
        <v>115</v>
      </c>
      <c r="AB1663" s="153">
        <v>1.6</v>
      </c>
      <c r="AC1663" s="182">
        <f t="shared" si="52"/>
        <v>44.921874999999993</v>
      </c>
      <c r="AD1663" s="153" t="str">
        <f t="shared" si="53"/>
        <v>OBESIDADE III</v>
      </c>
      <c r="AE1663" s="233" t="s">
        <v>135</v>
      </c>
      <c r="AF1663" s="153" t="s">
        <v>130</v>
      </c>
      <c r="AG1663" s="159"/>
      <c r="AH1663" s="153"/>
      <c r="AI1663" s="161"/>
      <c r="AJ1663" s="153"/>
      <c r="AK1663" s="153"/>
      <c r="AL1663" s="207" t="s">
        <v>131</v>
      </c>
      <c r="AM1663" s="207"/>
      <c r="AN1663" s="207"/>
      <c r="AO1663" s="207" t="str">
        <f ca="1">IF(R1663="","",IF(R1663&gt;TODAY(),"0 meses",DATEDIF(R1663,TODAY(),"m") &amp; " meses"))</f>
        <v>1 meses</v>
      </c>
      <c r="AP1663" s="147" t="s">
        <v>67</v>
      </c>
      <c r="AQ1663" s="147" t="s">
        <v>67</v>
      </c>
      <c r="AR1663" s="147"/>
      <c r="AS1663" s="209" t="s">
        <v>68</v>
      </c>
      <c r="AT1663" s="223" t="str">
        <f>MONTH(B1663)&amp;"/"&amp;YEAR(B1663)</f>
        <v>3/2026</v>
      </c>
      <c r="AU1663" s="223">
        <f>WEEKNUM(B1663)-WEEKNUM(EOMONTH(B1663,-1)+1)+1</f>
        <v>1</v>
      </c>
      <c r="AV1663" s="209" t="str">
        <f>MONTH(R1663)&amp;"/"&amp;YEAR(R1663)</f>
        <v>5/2026</v>
      </c>
      <c r="AW1663" s="209">
        <f>WEEKNUM(R1663)-WEEKNUM(EOMONTH(R1663,-1)+1)+1</f>
        <v>2</v>
      </c>
      <c r="AX1663" s="209">
        <f>IF(BB1663="S",IF(Q1663="1. Aceitou o programa",R1663-B1663,0),0)</f>
        <v>67</v>
      </c>
      <c r="AY1663" s="209">
        <f>IF(BB1663="S",IF(AND(S1663&lt;&gt;"",R1663&lt;&gt;""),S1663-R1663,0),0)</f>
        <v>0</v>
      </c>
      <c r="AZ1663" s="209">
        <f>IF(BB1663="S",IF(Q1663="1. Aceitou o programa",IF(OR(X1663="Não se Aplica",X1663=""),IF(OR(W1663="Não se Aplica",W1663=""),0,W1663-V1663),AVERAGE(X1663-W1663,W1663-V1663)),0),0)</f>
        <v>38</v>
      </c>
      <c r="BA1663" s="209">
        <f>IF(BB1663="S",IF(AND(Q1663="1. Aceitou o programa",AH1663="Realizada"),IFERROR(IF(AG1663="",0,AG1663-R1663),0),0),0)</f>
        <v>0</v>
      </c>
      <c r="BB1663" s="209" t="str">
        <f>_xlfn.XLOOKUP(U1663,'Lista Suspensa'!$AA$20:$AA$23,'Lista Suspensa'!$AB$20:$AB$23,"N/A")</f>
        <v>S</v>
      </c>
    </row>
    <row r="1664" spans="1:54" ht="12" customHeight="1">
      <c r="A1664" s="151" t="s">
        <v>54</v>
      </c>
      <c r="B1664" s="152">
        <v>46083</v>
      </c>
      <c r="C1664" s="153" t="s">
        <v>55</v>
      </c>
      <c r="D1664" s="153" t="s">
        <v>56</v>
      </c>
      <c r="E1664" s="244">
        <v>89232654</v>
      </c>
      <c r="F1664" s="144" t="s">
        <v>3492</v>
      </c>
      <c r="G1664" s="230"/>
      <c r="H1664" s="154">
        <v>26591</v>
      </c>
      <c r="I1664" s="153">
        <v>53</v>
      </c>
      <c r="J1664" s="148" t="s">
        <v>70</v>
      </c>
      <c r="K1664" s="153" t="s">
        <v>59</v>
      </c>
      <c r="L1664" s="153"/>
      <c r="M1664" s="153"/>
      <c r="N1664" s="153">
        <v>110</v>
      </c>
      <c r="O1664" s="155" t="s">
        <v>3493</v>
      </c>
      <c r="P1664" s="156" t="s">
        <v>71</v>
      </c>
      <c r="Q1664" s="157" t="s">
        <v>110</v>
      </c>
      <c r="R1664" s="158">
        <v>46150</v>
      </c>
      <c r="S1664" s="159"/>
      <c r="T1664" s="159" t="s">
        <v>62</v>
      </c>
      <c r="U1664" s="159" t="s">
        <v>111</v>
      </c>
      <c r="V1664" s="154">
        <v>46112</v>
      </c>
      <c r="W1664" s="154">
        <v>46150</v>
      </c>
      <c r="X1664" s="154" t="s">
        <v>126</v>
      </c>
      <c r="Y1664" s="160">
        <v>46111</v>
      </c>
      <c r="Z1664" s="160" t="s">
        <v>128</v>
      </c>
      <c r="AA1664" s="153">
        <v>80</v>
      </c>
      <c r="AB1664" s="153">
        <v>1.67</v>
      </c>
      <c r="AC1664" s="182">
        <f t="shared" si="52"/>
        <v>28.685144680698485</v>
      </c>
      <c r="AD1664" s="153" t="str">
        <f t="shared" si="53"/>
        <v>SOBREPESO</v>
      </c>
      <c r="AE1664" s="233" t="s">
        <v>135</v>
      </c>
      <c r="AF1664" s="153" t="s">
        <v>130</v>
      </c>
      <c r="AG1664" s="159"/>
      <c r="AH1664" s="153"/>
      <c r="AI1664" s="161"/>
      <c r="AJ1664" s="153"/>
      <c r="AK1664" s="153"/>
      <c r="AL1664" s="207" t="s">
        <v>136</v>
      </c>
      <c r="AM1664" s="207"/>
      <c r="AN1664" s="207"/>
      <c r="AO1664" s="207" t="str">
        <f ca="1">IF(R1664="","",IF(R1664&gt;TODAY(),"0 meses",DATEDIF(R1664,TODAY(),"m") &amp; " meses"))</f>
        <v>1 meses</v>
      </c>
      <c r="AP1664" s="147" t="s">
        <v>67</v>
      </c>
      <c r="AQ1664" s="147" t="s">
        <v>67</v>
      </c>
      <c r="AR1664" s="147"/>
      <c r="AS1664" s="209" t="s">
        <v>68</v>
      </c>
      <c r="AT1664" s="223" t="str">
        <f>MONTH(B1664)&amp;"/"&amp;YEAR(B1664)</f>
        <v>3/2026</v>
      </c>
      <c r="AU1664" s="223">
        <f>WEEKNUM(B1664)-WEEKNUM(EOMONTH(B1664,-1)+1)+1</f>
        <v>1</v>
      </c>
      <c r="AV1664" s="209" t="str">
        <f>MONTH(R1664)&amp;"/"&amp;YEAR(R1664)</f>
        <v>5/2026</v>
      </c>
      <c r="AW1664" s="209">
        <f>WEEKNUM(R1664)-WEEKNUM(EOMONTH(R1664,-1)+1)+1</f>
        <v>2</v>
      </c>
      <c r="AX1664" s="209">
        <f>IF(BB1664="S",IF(Q1664="1. Aceitou o programa",R1664-B1664,0),0)</f>
        <v>67</v>
      </c>
      <c r="AY1664" s="209">
        <f>IF(BB1664="S",IF(AND(S1664&lt;&gt;"",R1664&lt;&gt;""),S1664-R1664,0),0)</f>
        <v>0</v>
      </c>
      <c r="AZ1664" s="209">
        <f>IF(BB1664="S",IF(Q1664="1. Aceitou o programa",IF(OR(X1664="Não se Aplica",X1664=""),IF(OR(W1664="Não se Aplica",W1664=""),0,W1664-V1664),AVERAGE(X1664-W1664,W1664-V1664)),0),0)</f>
        <v>38</v>
      </c>
      <c r="BA1664" s="209">
        <f>IF(BB1664="S",IF(AND(Q1664="1. Aceitou o programa",AH1664="Realizada"),IFERROR(IF(AG1664="",0,AG1664-R1664),0),0),0)</f>
        <v>0</v>
      </c>
      <c r="BB1664" s="209" t="str">
        <f>_xlfn.XLOOKUP(U1664,'Lista Suspensa'!$AA$20:$AA$23,'Lista Suspensa'!$AB$20:$AB$23,"N/A")</f>
        <v>S</v>
      </c>
    </row>
    <row r="1665" spans="1:54" ht="12" customHeight="1">
      <c r="A1665" s="151" t="s">
        <v>54</v>
      </c>
      <c r="B1665" s="152">
        <v>46083</v>
      </c>
      <c r="C1665" s="153" t="s">
        <v>55</v>
      </c>
      <c r="D1665" s="153" t="s">
        <v>56</v>
      </c>
      <c r="E1665" s="244">
        <v>88476561</v>
      </c>
      <c r="F1665" s="144" t="s">
        <v>3494</v>
      </c>
      <c r="G1665" s="230"/>
      <c r="H1665" s="154">
        <v>26738</v>
      </c>
      <c r="I1665" s="153">
        <v>53</v>
      </c>
      <c r="J1665" s="148" t="s">
        <v>70</v>
      </c>
      <c r="K1665" s="153" t="s">
        <v>59</v>
      </c>
      <c r="L1665" s="153"/>
      <c r="M1665" s="153"/>
      <c r="N1665" s="153">
        <v>110</v>
      </c>
      <c r="O1665" s="155" t="s">
        <v>3495</v>
      </c>
      <c r="P1665" s="156" t="s">
        <v>60</v>
      </c>
      <c r="Q1665" s="157" t="s">
        <v>110</v>
      </c>
      <c r="R1665" s="158">
        <v>46150</v>
      </c>
      <c r="S1665" s="159"/>
      <c r="T1665" s="159" t="s">
        <v>62</v>
      </c>
      <c r="U1665" s="159" t="s">
        <v>111</v>
      </c>
      <c r="V1665" s="154">
        <v>46118</v>
      </c>
      <c r="W1665" s="154">
        <v>46150</v>
      </c>
      <c r="X1665" s="154" t="s">
        <v>126</v>
      </c>
      <c r="Y1665" s="160"/>
      <c r="Z1665" s="160" t="s">
        <v>128</v>
      </c>
      <c r="AA1665" s="153">
        <v>91</v>
      </c>
      <c r="AB1665" s="153">
        <v>1.65</v>
      </c>
      <c r="AC1665" s="182">
        <f t="shared" si="52"/>
        <v>33.425160697887975</v>
      </c>
      <c r="AD1665" s="153" t="str">
        <f t="shared" si="53"/>
        <v>OBESIDADE I</v>
      </c>
      <c r="AE1665" s="233" t="s">
        <v>135</v>
      </c>
      <c r="AF1665" s="153" t="s">
        <v>130</v>
      </c>
      <c r="AG1665" s="159"/>
      <c r="AH1665" s="153"/>
      <c r="AI1665" s="161"/>
      <c r="AJ1665" s="153"/>
      <c r="AK1665" s="153"/>
      <c r="AL1665" s="207" t="s">
        <v>131</v>
      </c>
      <c r="AM1665" s="207"/>
      <c r="AN1665" s="207"/>
      <c r="AO1665" s="207" t="str">
        <f ca="1">IF(R1665="","",IF(R1665&gt;TODAY(),"0 meses",DATEDIF(R1665,TODAY(),"m") &amp; " meses"))</f>
        <v>1 meses</v>
      </c>
      <c r="AP1665" s="147" t="s">
        <v>67</v>
      </c>
      <c r="AQ1665" s="147" t="s">
        <v>67</v>
      </c>
      <c r="AR1665" s="147"/>
      <c r="AS1665" s="209" t="s">
        <v>68</v>
      </c>
      <c r="AT1665" s="223" t="str">
        <f>MONTH(B1665)&amp;"/"&amp;YEAR(B1665)</f>
        <v>3/2026</v>
      </c>
      <c r="AU1665" s="223">
        <f>WEEKNUM(B1665)-WEEKNUM(EOMONTH(B1665,-1)+1)+1</f>
        <v>1</v>
      </c>
      <c r="AV1665" s="209" t="str">
        <f>MONTH(R1665)&amp;"/"&amp;YEAR(R1665)</f>
        <v>5/2026</v>
      </c>
      <c r="AW1665" s="209">
        <f>WEEKNUM(R1665)-WEEKNUM(EOMONTH(R1665,-1)+1)+1</f>
        <v>2</v>
      </c>
      <c r="AX1665" s="209">
        <f>IF(BB1665="S",IF(Q1665="1. Aceitou o programa",R1665-B1665,0),0)</f>
        <v>67</v>
      </c>
      <c r="AY1665" s="209">
        <f>IF(BB1665="S",IF(AND(S1665&lt;&gt;"",R1665&lt;&gt;""),S1665-R1665,0),0)</f>
        <v>0</v>
      </c>
      <c r="AZ1665" s="209">
        <f>IF(BB1665="S",IF(Q1665="1. Aceitou o programa",IF(OR(X1665="Não se Aplica",X1665=""),IF(OR(W1665="Não se Aplica",W1665=""),0,W1665-V1665),AVERAGE(X1665-W1665,W1665-V1665)),0),0)</f>
        <v>32</v>
      </c>
      <c r="BA1665" s="209">
        <f>IF(BB1665="S",IF(AND(Q1665="1. Aceitou o programa",AH1665="Realizada"),IFERROR(IF(AG1665="",0,AG1665-R1665),0),0),0)</f>
        <v>0</v>
      </c>
      <c r="BB1665" s="209" t="str">
        <f>_xlfn.XLOOKUP(U1665,'Lista Suspensa'!$AA$20:$AA$23,'Lista Suspensa'!$AB$20:$AB$23,"N/A")</f>
        <v>S</v>
      </c>
    </row>
    <row r="1666" spans="1:54" ht="12" customHeight="1">
      <c r="A1666" s="151" t="s">
        <v>54</v>
      </c>
      <c r="B1666" s="152">
        <v>46083</v>
      </c>
      <c r="C1666" s="153" t="s">
        <v>55</v>
      </c>
      <c r="D1666" s="153" t="s">
        <v>56</v>
      </c>
      <c r="E1666" s="244">
        <v>85079485</v>
      </c>
      <c r="F1666" s="144" t="s">
        <v>3496</v>
      </c>
      <c r="G1666" s="230"/>
      <c r="H1666" s="154">
        <v>27113</v>
      </c>
      <c r="I1666" s="153">
        <v>52</v>
      </c>
      <c r="J1666" s="148" t="s">
        <v>70</v>
      </c>
      <c r="K1666" s="153" t="s">
        <v>59</v>
      </c>
      <c r="L1666" s="153"/>
      <c r="M1666" s="153"/>
      <c r="N1666" s="153">
        <v>40</v>
      </c>
      <c r="O1666" s="155" t="s">
        <v>3497</v>
      </c>
      <c r="P1666" s="156" t="s">
        <v>60</v>
      </c>
      <c r="Q1666" s="157" t="s">
        <v>110</v>
      </c>
      <c r="R1666" s="158">
        <v>46150</v>
      </c>
      <c r="S1666" s="159"/>
      <c r="T1666" s="159" t="s">
        <v>62</v>
      </c>
      <c r="U1666" s="159" t="s">
        <v>111</v>
      </c>
      <c r="V1666" s="154">
        <v>46114</v>
      </c>
      <c r="W1666" s="154">
        <v>46150</v>
      </c>
      <c r="X1666" s="154" t="s">
        <v>126</v>
      </c>
      <c r="Y1666" s="160"/>
      <c r="Z1666" s="160" t="s">
        <v>128</v>
      </c>
      <c r="AA1666" s="153">
        <v>97</v>
      </c>
      <c r="AB1666" s="153">
        <v>1.5</v>
      </c>
      <c r="AC1666" s="182">
        <f t="shared" ref="AC1666:AC1729" si="54">SUM(AA1666/(AB1666^2))</f>
        <v>43.111111111111114</v>
      </c>
      <c r="AD1666" s="153" t="str">
        <f t="shared" ref="AD1666:AD1729" si="55">IF(AC1666&lt;18.5,"ABAIXO DO PESO",
(IF(AC1666&lt;=24.9,"PESO NORMAL",
(IF(AC1666&lt;=29.9,"SOBREPESO",
(IF(AC1666&lt;=34.9,"OBESIDADE I",
(IF(AC1666&lt;=39.9,"OBESIDADE II",
(IF(AC1666&lt;=999,"OBESIDADE III","VAZIO")))))))))))</f>
        <v>OBESIDADE III</v>
      </c>
      <c r="AE1666" s="233" t="s">
        <v>135</v>
      </c>
      <c r="AF1666" s="153" t="s">
        <v>130</v>
      </c>
      <c r="AG1666" s="159"/>
      <c r="AH1666" s="153"/>
      <c r="AI1666" s="161"/>
      <c r="AJ1666" s="153"/>
      <c r="AK1666" s="153"/>
      <c r="AL1666" s="207" t="s">
        <v>131</v>
      </c>
      <c r="AM1666" s="207"/>
      <c r="AN1666" s="207"/>
      <c r="AO1666" s="207" t="str">
        <f ca="1">IF(R1666="","",IF(R1666&gt;TODAY(),"0 meses",DATEDIF(R1666,TODAY(),"m") &amp; " meses"))</f>
        <v>1 meses</v>
      </c>
      <c r="AP1666" s="147" t="s">
        <v>67</v>
      </c>
      <c r="AQ1666" s="147" t="s">
        <v>67</v>
      </c>
      <c r="AR1666" s="147"/>
      <c r="AS1666" s="209" t="s">
        <v>68</v>
      </c>
      <c r="AT1666" s="223" t="str">
        <f>MONTH(B1666)&amp;"/"&amp;YEAR(B1666)</f>
        <v>3/2026</v>
      </c>
      <c r="AU1666" s="223">
        <f>WEEKNUM(B1666)-WEEKNUM(EOMONTH(B1666,-1)+1)+1</f>
        <v>1</v>
      </c>
      <c r="AV1666" s="209" t="str">
        <f>MONTH(R1666)&amp;"/"&amp;YEAR(R1666)</f>
        <v>5/2026</v>
      </c>
      <c r="AW1666" s="209">
        <f>WEEKNUM(R1666)-WEEKNUM(EOMONTH(R1666,-1)+1)+1</f>
        <v>2</v>
      </c>
      <c r="AX1666" s="209">
        <f>IF(BB1666="S",IF(Q1666="1. Aceitou o programa",R1666-B1666,0),0)</f>
        <v>67</v>
      </c>
      <c r="AY1666" s="209">
        <f>IF(BB1666="S",IF(AND(S1666&lt;&gt;"",R1666&lt;&gt;""),S1666-R1666,0),0)</f>
        <v>0</v>
      </c>
      <c r="AZ1666" s="209">
        <f>IF(BB1666="S",IF(Q1666="1. Aceitou o programa",IF(OR(X1666="Não se Aplica",X1666=""),IF(OR(W1666="Não se Aplica",W1666=""),0,W1666-V1666),AVERAGE(X1666-W1666,W1666-V1666)),0),0)</f>
        <v>36</v>
      </c>
      <c r="BA1666" s="209">
        <f>IF(BB1666="S",IF(AND(Q1666="1. Aceitou o programa",AH1666="Realizada"),IFERROR(IF(AG1666="",0,AG1666-R1666),0),0),0)</f>
        <v>0</v>
      </c>
      <c r="BB1666" s="209" t="str">
        <f>_xlfn.XLOOKUP(U1666,'Lista Suspensa'!$AA$20:$AA$23,'Lista Suspensa'!$AB$20:$AB$23,"N/A")</f>
        <v>S</v>
      </c>
    </row>
    <row r="1667" spans="1:54" ht="12" customHeight="1">
      <c r="A1667" s="151" t="s">
        <v>54</v>
      </c>
      <c r="B1667" s="152">
        <v>46083</v>
      </c>
      <c r="C1667" s="153" t="s">
        <v>55</v>
      </c>
      <c r="D1667" s="153" t="s">
        <v>56</v>
      </c>
      <c r="E1667" s="244">
        <v>593961919</v>
      </c>
      <c r="F1667" s="144" t="s">
        <v>3498</v>
      </c>
      <c r="G1667" s="230"/>
      <c r="H1667" s="154">
        <v>28710</v>
      </c>
      <c r="I1667" s="153">
        <v>47</v>
      </c>
      <c r="J1667" s="148" t="s">
        <v>70</v>
      </c>
      <c r="K1667" s="153" t="s">
        <v>59</v>
      </c>
      <c r="L1667" s="153"/>
      <c r="M1667" s="153"/>
      <c r="N1667" s="153">
        <v>50</v>
      </c>
      <c r="O1667" s="155" t="s">
        <v>3499</v>
      </c>
      <c r="P1667" s="156" t="s">
        <v>2026</v>
      </c>
      <c r="Q1667" s="157" t="s">
        <v>110</v>
      </c>
      <c r="R1667" s="158">
        <v>46150</v>
      </c>
      <c r="S1667" s="159"/>
      <c r="T1667" s="159" t="s">
        <v>62</v>
      </c>
      <c r="U1667" s="159" t="s">
        <v>111</v>
      </c>
      <c r="V1667" s="154">
        <v>46111</v>
      </c>
      <c r="W1667" s="154">
        <v>46150</v>
      </c>
      <c r="X1667" s="154" t="s">
        <v>126</v>
      </c>
      <c r="Y1667" s="160">
        <v>46111</v>
      </c>
      <c r="Z1667" s="160" t="s">
        <v>128</v>
      </c>
      <c r="AA1667" s="153">
        <v>113</v>
      </c>
      <c r="AB1667" s="153">
        <v>1.55</v>
      </c>
      <c r="AC1667" s="182">
        <f t="shared" si="54"/>
        <v>47.034339229968779</v>
      </c>
      <c r="AD1667" s="153" t="str">
        <f t="shared" si="55"/>
        <v>OBESIDADE III</v>
      </c>
      <c r="AE1667" s="233" t="s">
        <v>1752</v>
      </c>
      <c r="AF1667" s="153" t="s">
        <v>130</v>
      </c>
      <c r="AG1667" s="159"/>
      <c r="AH1667" s="153"/>
      <c r="AI1667" s="161"/>
      <c r="AJ1667" s="153"/>
      <c r="AK1667" s="153"/>
      <c r="AL1667" s="207" t="s">
        <v>131</v>
      </c>
      <c r="AM1667" s="207"/>
      <c r="AN1667" s="207"/>
      <c r="AO1667" s="207" t="str">
        <f ca="1">IF(R1667="","",IF(R1667&gt;TODAY(),"0 meses",DATEDIF(R1667,TODAY(),"m") &amp; " meses"))</f>
        <v>1 meses</v>
      </c>
      <c r="AP1667" s="147" t="s">
        <v>67</v>
      </c>
      <c r="AQ1667" s="147" t="s">
        <v>67</v>
      </c>
      <c r="AR1667" s="147"/>
      <c r="AS1667" s="209" t="s">
        <v>68</v>
      </c>
      <c r="AT1667" s="223" t="str">
        <f>MONTH(B1667)&amp;"/"&amp;YEAR(B1667)</f>
        <v>3/2026</v>
      </c>
      <c r="AU1667" s="223">
        <f>WEEKNUM(B1667)-WEEKNUM(EOMONTH(B1667,-1)+1)+1</f>
        <v>1</v>
      </c>
      <c r="AV1667" s="209" t="str">
        <f>MONTH(R1667)&amp;"/"&amp;YEAR(R1667)</f>
        <v>5/2026</v>
      </c>
      <c r="AW1667" s="209">
        <f>WEEKNUM(R1667)-WEEKNUM(EOMONTH(R1667,-1)+1)+1</f>
        <v>2</v>
      </c>
      <c r="AX1667" s="209">
        <f>IF(BB1667="S",IF(Q1667="1. Aceitou o programa",R1667-B1667,0),0)</f>
        <v>67</v>
      </c>
      <c r="AY1667" s="209">
        <f>IF(BB1667="S",IF(AND(S1667&lt;&gt;"",R1667&lt;&gt;""),S1667-R1667,0),0)</f>
        <v>0</v>
      </c>
      <c r="AZ1667" s="209">
        <f>IF(BB1667="S",IF(Q1667="1. Aceitou o programa",IF(OR(X1667="Não se Aplica",X1667=""),IF(OR(W1667="Não se Aplica",W1667=""),0,W1667-V1667),AVERAGE(X1667-W1667,W1667-V1667)),0),0)</f>
        <v>39</v>
      </c>
      <c r="BA1667" s="209">
        <f>IF(BB1667="S",IF(AND(Q1667="1. Aceitou o programa",AH1667="Realizada"),IFERROR(IF(AG1667="",0,AG1667-R1667),0),0),0)</f>
        <v>0</v>
      </c>
      <c r="BB1667" s="209" t="str">
        <f>_xlfn.XLOOKUP(U1667,'Lista Suspensa'!$AA$20:$AA$23,'Lista Suspensa'!$AB$20:$AB$23,"N/A")</f>
        <v>S</v>
      </c>
    </row>
    <row r="1668" spans="1:54" ht="12" customHeight="1">
      <c r="A1668" s="151" t="s">
        <v>54</v>
      </c>
      <c r="B1668" s="152">
        <v>46083</v>
      </c>
      <c r="C1668" s="153" t="s">
        <v>55</v>
      </c>
      <c r="D1668" s="153" t="s">
        <v>56</v>
      </c>
      <c r="E1668" s="244">
        <v>92617560</v>
      </c>
      <c r="F1668" s="144" t="s">
        <v>3500</v>
      </c>
      <c r="G1668" s="230"/>
      <c r="H1668" s="154">
        <v>29091</v>
      </c>
      <c r="I1668" s="153">
        <v>46</v>
      </c>
      <c r="J1668" s="148" t="s">
        <v>58</v>
      </c>
      <c r="K1668" s="153" t="s">
        <v>59</v>
      </c>
      <c r="L1668" s="153"/>
      <c r="M1668" s="153"/>
      <c r="N1668" s="153">
        <v>380</v>
      </c>
      <c r="O1668" s="155" t="s">
        <v>3501</v>
      </c>
      <c r="P1668" s="156" t="s">
        <v>2026</v>
      </c>
      <c r="Q1668" s="157" t="s">
        <v>110</v>
      </c>
      <c r="R1668" s="158">
        <v>46150</v>
      </c>
      <c r="S1668" s="159"/>
      <c r="T1668" s="159" t="s">
        <v>62</v>
      </c>
      <c r="U1668" s="159" t="s">
        <v>111</v>
      </c>
      <c r="V1668" s="154">
        <v>46111</v>
      </c>
      <c r="W1668" s="154">
        <v>46150</v>
      </c>
      <c r="X1668" s="154" t="s">
        <v>126</v>
      </c>
      <c r="Y1668" s="160">
        <v>46111</v>
      </c>
      <c r="Z1668" s="160" t="s">
        <v>128</v>
      </c>
      <c r="AA1668" s="153">
        <v>86</v>
      </c>
      <c r="AB1668" s="153">
        <v>1.69</v>
      </c>
      <c r="AC1668" s="182">
        <f t="shared" si="54"/>
        <v>30.110990511536716</v>
      </c>
      <c r="AD1668" s="153" t="str">
        <f t="shared" si="55"/>
        <v>OBESIDADE I</v>
      </c>
      <c r="AE1668" s="233" t="s">
        <v>1264</v>
      </c>
      <c r="AF1668" s="153" t="s">
        <v>130</v>
      </c>
      <c r="AG1668" s="159"/>
      <c r="AH1668" s="153"/>
      <c r="AI1668" s="161"/>
      <c r="AJ1668" s="153"/>
      <c r="AK1668" s="153"/>
      <c r="AL1668" s="207" t="s">
        <v>131</v>
      </c>
      <c r="AM1668" s="207"/>
      <c r="AN1668" s="207"/>
      <c r="AO1668" s="207" t="str">
        <f ca="1">IF(R1668="","",IF(R1668&gt;TODAY(),"0 meses",DATEDIF(R1668,TODAY(),"m") &amp; " meses"))</f>
        <v>1 meses</v>
      </c>
      <c r="AP1668" s="147" t="s">
        <v>67</v>
      </c>
      <c r="AQ1668" s="147" t="s">
        <v>67</v>
      </c>
      <c r="AR1668" s="147"/>
      <c r="AS1668" s="209" t="s">
        <v>68</v>
      </c>
      <c r="AT1668" s="223" t="str">
        <f>MONTH(B1668)&amp;"/"&amp;YEAR(B1668)</f>
        <v>3/2026</v>
      </c>
      <c r="AU1668" s="223">
        <f>WEEKNUM(B1668)-WEEKNUM(EOMONTH(B1668,-1)+1)+1</f>
        <v>1</v>
      </c>
      <c r="AV1668" s="209" t="str">
        <f>MONTH(R1668)&amp;"/"&amp;YEAR(R1668)</f>
        <v>5/2026</v>
      </c>
      <c r="AW1668" s="209">
        <f>WEEKNUM(R1668)-WEEKNUM(EOMONTH(R1668,-1)+1)+1</f>
        <v>2</v>
      </c>
      <c r="AX1668" s="209">
        <f>IF(BB1668="S",IF(Q1668="1. Aceitou o programa",R1668-B1668,0),0)</f>
        <v>67</v>
      </c>
      <c r="AY1668" s="209">
        <f>IF(BB1668="S",IF(AND(S1668&lt;&gt;"",R1668&lt;&gt;""),S1668-R1668,0),0)</f>
        <v>0</v>
      </c>
      <c r="AZ1668" s="209">
        <f>IF(BB1668="S",IF(Q1668="1. Aceitou o programa",IF(OR(X1668="Não se Aplica",X1668=""),IF(OR(W1668="Não se Aplica",W1668=""),0,W1668-V1668),AVERAGE(X1668-W1668,W1668-V1668)),0),0)</f>
        <v>39</v>
      </c>
      <c r="BA1668" s="209">
        <f>IF(BB1668="S",IF(AND(Q1668="1. Aceitou o programa",AH1668="Realizada"),IFERROR(IF(AG1668="",0,AG1668-R1668),0),0),0)</f>
        <v>0</v>
      </c>
      <c r="BB1668" s="209" t="str">
        <f>_xlfn.XLOOKUP(U1668,'Lista Suspensa'!$AA$20:$AA$23,'Lista Suspensa'!$AB$20:$AB$23,"N/A")</f>
        <v>S</v>
      </c>
    </row>
    <row r="1669" spans="1:54" ht="12" customHeight="1">
      <c r="A1669" s="151" t="s">
        <v>54</v>
      </c>
      <c r="B1669" s="152">
        <v>46083</v>
      </c>
      <c r="C1669" s="153" t="s">
        <v>55</v>
      </c>
      <c r="D1669" s="153" t="s">
        <v>56</v>
      </c>
      <c r="E1669" s="244">
        <v>95800650</v>
      </c>
      <c r="F1669" s="144" t="s">
        <v>3502</v>
      </c>
      <c r="G1669" s="230"/>
      <c r="H1669" s="154">
        <v>29726</v>
      </c>
      <c r="I1669" s="153">
        <v>44</v>
      </c>
      <c r="J1669" s="148" t="s">
        <v>70</v>
      </c>
      <c r="K1669" s="153" t="s">
        <v>59</v>
      </c>
      <c r="L1669" s="153"/>
      <c r="M1669" s="153"/>
      <c r="N1669" s="153">
        <v>60</v>
      </c>
      <c r="O1669" s="155" t="s">
        <v>3503</v>
      </c>
      <c r="P1669" s="156" t="s">
        <v>60</v>
      </c>
      <c r="Q1669" s="157" t="s">
        <v>110</v>
      </c>
      <c r="R1669" s="158">
        <v>46150</v>
      </c>
      <c r="S1669" s="159"/>
      <c r="T1669" s="159" t="s">
        <v>62</v>
      </c>
      <c r="U1669" s="159" t="s">
        <v>111</v>
      </c>
      <c r="V1669" s="154">
        <v>46125</v>
      </c>
      <c r="W1669" s="154">
        <v>46150</v>
      </c>
      <c r="X1669" s="154" t="s">
        <v>126</v>
      </c>
      <c r="Y1669" s="160"/>
      <c r="Z1669" s="160" t="s">
        <v>128</v>
      </c>
      <c r="AA1669" s="153">
        <v>72</v>
      </c>
      <c r="AB1669" s="153">
        <v>1.6</v>
      </c>
      <c r="AC1669" s="182">
        <f t="shared" si="54"/>
        <v>28.124999999999993</v>
      </c>
      <c r="AD1669" s="153" t="str">
        <f t="shared" si="55"/>
        <v>SOBREPESO</v>
      </c>
      <c r="AE1669" s="233" t="s">
        <v>2811</v>
      </c>
      <c r="AF1669" s="153" t="s">
        <v>130</v>
      </c>
      <c r="AG1669" s="159"/>
      <c r="AH1669" s="153"/>
      <c r="AI1669" s="161"/>
      <c r="AJ1669" s="153"/>
      <c r="AK1669" s="153"/>
      <c r="AL1669" s="207" t="s">
        <v>136</v>
      </c>
      <c r="AM1669" s="207"/>
      <c r="AN1669" s="207"/>
      <c r="AO1669" s="207" t="str">
        <f ca="1">IF(R1669="","",IF(R1669&gt;TODAY(),"0 meses",DATEDIF(R1669,TODAY(),"m") &amp; " meses"))</f>
        <v>1 meses</v>
      </c>
      <c r="AP1669" s="147" t="s">
        <v>67</v>
      </c>
      <c r="AQ1669" s="147" t="s">
        <v>67</v>
      </c>
      <c r="AR1669" s="147"/>
      <c r="AS1669" s="209" t="s">
        <v>68</v>
      </c>
      <c r="AT1669" s="223" t="str">
        <f>MONTH(B1669)&amp;"/"&amp;YEAR(B1669)</f>
        <v>3/2026</v>
      </c>
      <c r="AU1669" s="223">
        <f>WEEKNUM(B1669)-WEEKNUM(EOMONTH(B1669,-1)+1)+1</f>
        <v>1</v>
      </c>
      <c r="AV1669" s="209" t="str">
        <f>MONTH(R1669)&amp;"/"&amp;YEAR(R1669)</f>
        <v>5/2026</v>
      </c>
      <c r="AW1669" s="209">
        <f>WEEKNUM(R1669)-WEEKNUM(EOMONTH(R1669,-1)+1)+1</f>
        <v>2</v>
      </c>
      <c r="AX1669" s="209">
        <f>IF(BB1669="S",IF(Q1669="1. Aceitou o programa",R1669-B1669,0),0)</f>
        <v>67</v>
      </c>
      <c r="AY1669" s="209">
        <f>IF(BB1669="S",IF(AND(S1669&lt;&gt;"",R1669&lt;&gt;""),S1669-R1669,0),0)</f>
        <v>0</v>
      </c>
      <c r="AZ1669" s="209">
        <f>IF(BB1669="S",IF(Q1669="1. Aceitou o programa",IF(OR(X1669="Não se Aplica",X1669=""),IF(OR(W1669="Não se Aplica",W1669=""),0,W1669-V1669),AVERAGE(X1669-W1669,W1669-V1669)),0),0)</f>
        <v>25</v>
      </c>
      <c r="BA1669" s="209">
        <f>IF(BB1669="S",IF(AND(Q1669="1. Aceitou o programa",AH1669="Realizada"),IFERROR(IF(AG1669="",0,AG1669-R1669),0),0),0)</f>
        <v>0</v>
      </c>
      <c r="BB1669" s="209" t="str">
        <f>_xlfn.XLOOKUP(U1669,'Lista Suspensa'!$AA$20:$AA$23,'Lista Suspensa'!$AB$20:$AB$23,"N/A")</f>
        <v>S</v>
      </c>
    </row>
    <row r="1670" spans="1:54" ht="12" customHeight="1">
      <c r="A1670" s="151" t="s">
        <v>54</v>
      </c>
      <c r="B1670" s="152">
        <v>46083</v>
      </c>
      <c r="C1670" s="153" t="s">
        <v>55</v>
      </c>
      <c r="D1670" s="153" t="s">
        <v>56</v>
      </c>
      <c r="E1670" s="244">
        <v>93465960</v>
      </c>
      <c r="F1670" s="144" t="s">
        <v>3504</v>
      </c>
      <c r="G1670" s="230"/>
      <c r="H1670" s="154">
        <v>30090</v>
      </c>
      <c r="I1670" s="153">
        <v>44</v>
      </c>
      <c r="J1670" s="148" t="s">
        <v>70</v>
      </c>
      <c r="K1670" s="153" t="s">
        <v>59</v>
      </c>
      <c r="L1670" s="153"/>
      <c r="M1670" s="153"/>
      <c r="N1670" s="153">
        <v>40</v>
      </c>
      <c r="O1670" s="155" t="s">
        <v>3505</v>
      </c>
      <c r="P1670" s="156" t="s">
        <v>60</v>
      </c>
      <c r="Q1670" s="157" t="s">
        <v>110</v>
      </c>
      <c r="R1670" s="158">
        <v>46150</v>
      </c>
      <c r="S1670" s="159"/>
      <c r="T1670" s="159" t="s">
        <v>62</v>
      </c>
      <c r="U1670" s="159" t="s">
        <v>111</v>
      </c>
      <c r="V1670" s="154">
        <v>46126</v>
      </c>
      <c r="W1670" s="154">
        <v>46150</v>
      </c>
      <c r="X1670" s="154" t="s">
        <v>126</v>
      </c>
      <c r="Y1670" s="160"/>
      <c r="Z1670" s="160" t="s">
        <v>128</v>
      </c>
      <c r="AA1670" s="153">
        <v>131</v>
      </c>
      <c r="AB1670" s="153">
        <v>1.64</v>
      </c>
      <c r="AC1670" s="182">
        <f t="shared" si="54"/>
        <v>48.706127305175499</v>
      </c>
      <c r="AD1670" s="153" t="str">
        <f t="shared" si="55"/>
        <v>OBESIDADE III</v>
      </c>
      <c r="AE1670" s="233" t="s">
        <v>225</v>
      </c>
      <c r="AF1670" s="153" t="s">
        <v>130</v>
      </c>
      <c r="AG1670" s="159"/>
      <c r="AH1670" s="153"/>
      <c r="AI1670" s="161"/>
      <c r="AJ1670" s="153"/>
      <c r="AK1670" s="153"/>
      <c r="AL1670" s="207" t="s">
        <v>131</v>
      </c>
      <c r="AM1670" s="207"/>
      <c r="AN1670" s="207"/>
      <c r="AO1670" s="207" t="str">
        <f ca="1">IF(R1670="","",IF(R1670&gt;TODAY(),"0 meses",DATEDIF(R1670,TODAY(),"m") &amp; " meses"))</f>
        <v>1 meses</v>
      </c>
      <c r="AP1670" s="147" t="s">
        <v>67</v>
      </c>
      <c r="AQ1670" s="147" t="s">
        <v>67</v>
      </c>
      <c r="AR1670" s="147"/>
      <c r="AS1670" s="209" t="s">
        <v>68</v>
      </c>
      <c r="AT1670" s="223" t="str">
        <f>MONTH(B1670)&amp;"/"&amp;YEAR(B1670)</f>
        <v>3/2026</v>
      </c>
      <c r="AU1670" s="223">
        <f>WEEKNUM(B1670)-WEEKNUM(EOMONTH(B1670,-1)+1)+1</f>
        <v>1</v>
      </c>
      <c r="AV1670" s="209" t="str">
        <f>MONTH(R1670)&amp;"/"&amp;YEAR(R1670)</f>
        <v>5/2026</v>
      </c>
      <c r="AW1670" s="209">
        <f>WEEKNUM(R1670)-WEEKNUM(EOMONTH(R1670,-1)+1)+1</f>
        <v>2</v>
      </c>
      <c r="AX1670" s="209">
        <f>IF(BB1670="S",IF(Q1670="1. Aceitou o programa",R1670-B1670,0),0)</f>
        <v>67</v>
      </c>
      <c r="AY1670" s="209">
        <f>IF(BB1670="S",IF(AND(S1670&lt;&gt;"",R1670&lt;&gt;""),S1670-R1670,0),0)</f>
        <v>0</v>
      </c>
      <c r="AZ1670" s="209">
        <f>IF(BB1670="S",IF(Q1670="1. Aceitou o programa",IF(OR(X1670="Não se Aplica",X1670=""),IF(OR(W1670="Não se Aplica",W1670=""),0,W1670-V1670),AVERAGE(X1670-W1670,W1670-V1670)),0),0)</f>
        <v>24</v>
      </c>
      <c r="BA1670" s="209">
        <f>IF(BB1670="S",IF(AND(Q1670="1. Aceitou o programa",AH1670="Realizada"),IFERROR(IF(AG1670="",0,AG1670-R1670),0),0),0)</f>
        <v>0</v>
      </c>
      <c r="BB1670" s="209" t="str">
        <f>_xlfn.XLOOKUP(U1670,'Lista Suspensa'!$AA$20:$AA$23,'Lista Suspensa'!$AB$20:$AB$23,"N/A")</f>
        <v>S</v>
      </c>
    </row>
    <row r="1671" spans="1:54" ht="12" customHeight="1">
      <c r="A1671" s="151" t="s">
        <v>54</v>
      </c>
      <c r="B1671" s="152">
        <v>46083</v>
      </c>
      <c r="C1671" s="153" t="s">
        <v>55</v>
      </c>
      <c r="D1671" s="153" t="s">
        <v>56</v>
      </c>
      <c r="E1671" s="244">
        <v>93446108</v>
      </c>
      <c r="F1671" s="144" t="s">
        <v>3506</v>
      </c>
      <c r="G1671" s="230"/>
      <c r="H1671" s="154">
        <v>30845</v>
      </c>
      <c r="I1671" s="153">
        <v>41</v>
      </c>
      <c r="J1671" s="148" t="s">
        <v>58</v>
      </c>
      <c r="K1671" s="153" t="s">
        <v>59</v>
      </c>
      <c r="L1671" s="153"/>
      <c r="M1671" s="153"/>
      <c r="N1671" s="153">
        <v>60</v>
      </c>
      <c r="O1671" s="155" t="s">
        <v>3507</v>
      </c>
      <c r="P1671" s="156" t="s">
        <v>60</v>
      </c>
      <c r="Q1671" s="157" t="s">
        <v>110</v>
      </c>
      <c r="R1671" s="158">
        <v>46150</v>
      </c>
      <c r="S1671" s="159"/>
      <c r="T1671" s="159" t="s">
        <v>62</v>
      </c>
      <c r="U1671" s="159" t="s">
        <v>111</v>
      </c>
      <c r="V1671" s="154">
        <v>46126</v>
      </c>
      <c r="W1671" s="154">
        <v>46150</v>
      </c>
      <c r="X1671" s="154" t="s">
        <v>126</v>
      </c>
      <c r="Y1671" s="160" t="s">
        <v>2624</v>
      </c>
      <c r="Z1671" s="160" t="s">
        <v>128</v>
      </c>
      <c r="AA1671" s="153">
        <v>165</v>
      </c>
      <c r="AB1671" s="153">
        <v>1.73</v>
      </c>
      <c r="AC1671" s="182">
        <f t="shared" si="54"/>
        <v>55.130475458585316</v>
      </c>
      <c r="AD1671" s="153" t="str">
        <f t="shared" si="55"/>
        <v>OBESIDADE III</v>
      </c>
      <c r="AE1671" s="233" t="s">
        <v>1752</v>
      </c>
      <c r="AF1671" s="153" t="s">
        <v>130</v>
      </c>
      <c r="AG1671" s="159"/>
      <c r="AH1671" s="153"/>
      <c r="AI1671" s="161"/>
      <c r="AJ1671" s="153"/>
      <c r="AK1671" s="153"/>
      <c r="AL1671" s="207" t="s">
        <v>143</v>
      </c>
      <c r="AM1671" s="207"/>
      <c r="AN1671" s="207"/>
      <c r="AO1671" s="207" t="str">
        <f ca="1">IF(R1671="","",IF(R1671&gt;TODAY(),"0 meses",DATEDIF(R1671,TODAY(),"m") &amp; " meses"))</f>
        <v>1 meses</v>
      </c>
      <c r="AP1671" s="147" t="s">
        <v>67</v>
      </c>
      <c r="AQ1671" s="147" t="s">
        <v>67</v>
      </c>
      <c r="AR1671" s="147"/>
      <c r="AS1671" s="209" t="s">
        <v>68</v>
      </c>
      <c r="AT1671" s="223" t="str">
        <f>MONTH(B1671)&amp;"/"&amp;YEAR(B1671)</f>
        <v>3/2026</v>
      </c>
      <c r="AU1671" s="223">
        <f>WEEKNUM(B1671)-WEEKNUM(EOMONTH(B1671,-1)+1)+1</f>
        <v>1</v>
      </c>
      <c r="AV1671" s="209" t="str">
        <f>MONTH(R1671)&amp;"/"&amp;YEAR(R1671)</f>
        <v>5/2026</v>
      </c>
      <c r="AW1671" s="209">
        <f>WEEKNUM(R1671)-WEEKNUM(EOMONTH(R1671,-1)+1)+1</f>
        <v>2</v>
      </c>
      <c r="AX1671" s="209">
        <f>IF(BB1671="S",IF(Q1671="1. Aceitou o programa",R1671-B1671,0),0)</f>
        <v>67</v>
      </c>
      <c r="AY1671" s="209">
        <f>IF(BB1671="S",IF(AND(S1671&lt;&gt;"",R1671&lt;&gt;""),S1671-R1671,0),0)</f>
        <v>0</v>
      </c>
      <c r="AZ1671" s="209">
        <f>IF(BB1671="S",IF(Q1671="1. Aceitou o programa",IF(OR(X1671="Não se Aplica",X1671=""),IF(OR(W1671="Não se Aplica",W1671=""),0,W1671-V1671),AVERAGE(X1671-W1671,W1671-V1671)),0),0)</f>
        <v>24</v>
      </c>
      <c r="BA1671" s="209">
        <f>IF(BB1671="S",IF(AND(Q1671="1. Aceitou o programa",AH1671="Realizada"),IFERROR(IF(AG1671="",0,AG1671-R1671),0),0),0)</f>
        <v>0</v>
      </c>
      <c r="BB1671" s="209" t="str">
        <f>_xlfn.XLOOKUP(U1671,'Lista Suspensa'!$AA$20:$AA$23,'Lista Suspensa'!$AB$20:$AB$23,"N/A")</f>
        <v>S</v>
      </c>
    </row>
    <row r="1672" spans="1:54" ht="12" customHeight="1">
      <c r="A1672" s="151" t="s">
        <v>54</v>
      </c>
      <c r="B1672" s="152">
        <v>46083</v>
      </c>
      <c r="C1672" s="153" t="s">
        <v>55</v>
      </c>
      <c r="D1672" s="153" t="s">
        <v>56</v>
      </c>
      <c r="E1672" s="244">
        <v>92864565</v>
      </c>
      <c r="F1672" s="144" t="s">
        <v>3508</v>
      </c>
      <c r="G1672" s="230"/>
      <c r="H1672" s="154">
        <v>31055</v>
      </c>
      <c r="I1672" s="153">
        <v>41</v>
      </c>
      <c r="J1672" s="148" t="s">
        <v>70</v>
      </c>
      <c r="K1672" s="153" t="s">
        <v>59</v>
      </c>
      <c r="L1672" s="153"/>
      <c r="M1672" s="153"/>
      <c r="N1672" s="153">
        <v>110</v>
      </c>
      <c r="O1672" s="155" t="s">
        <v>3509</v>
      </c>
      <c r="P1672" s="156" t="s">
        <v>60</v>
      </c>
      <c r="Q1672" s="157" t="s">
        <v>110</v>
      </c>
      <c r="R1672" s="158">
        <v>46150</v>
      </c>
      <c r="S1672" s="159"/>
      <c r="T1672" s="159" t="s">
        <v>62</v>
      </c>
      <c r="U1672" s="159" t="s">
        <v>111</v>
      </c>
      <c r="V1672" s="154">
        <v>46126</v>
      </c>
      <c r="W1672" s="154">
        <v>46150</v>
      </c>
      <c r="X1672" s="154" t="s">
        <v>126</v>
      </c>
      <c r="Y1672" s="160" t="s">
        <v>2637</v>
      </c>
      <c r="Z1672" s="160" t="s">
        <v>128</v>
      </c>
      <c r="AA1672" s="153">
        <v>168</v>
      </c>
      <c r="AB1672" s="153">
        <v>1.68</v>
      </c>
      <c r="AC1672" s="182">
        <f t="shared" si="54"/>
        <v>59.523809523809533</v>
      </c>
      <c r="AD1672" s="153" t="str">
        <f t="shared" si="55"/>
        <v>OBESIDADE III</v>
      </c>
      <c r="AE1672" s="233" t="s">
        <v>225</v>
      </c>
      <c r="AF1672" s="153" t="s">
        <v>130</v>
      </c>
      <c r="AG1672" s="159"/>
      <c r="AH1672" s="153"/>
      <c r="AI1672" s="161"/>
      <c r="AJ1672" s="153"/>
      <c r="AK1672" s="153"/>
      <c r="AL1672" s="207" t="s">
        <v>143</v>
      </c>
      <c r="AM1672" s="207"/>
      <c r="AN1672" s="207"/>
      <c r="AO1672" s="207" t="str">
        <f ca="1">IF(R1672="","",IF(R1672&gt;TODAY(),"0 meses",DATEDIF(R1672,TODAY(),"m") &amp; " meses"))</f>
        <v>1 meses</v>
      </c>
      <c r="AP1672" s="147" t="s">
        <v>67</v>
      </c>
      <c r="AQ1672" s="147" t="s">
        <v>67</v>
      </c>
      <c r="AR1672" s="147"/>
      <c r="AS1672" s="209" t="s">
        <v>68</v>
      </c>
      <c r="AT1672" s="223" t="str">
        <f>MONTH(B1672)&amp;"/"&amp;YEAR(B1672)</f>
        <v>3/2026</v>
      </c>
      <c r="AU1672" s="223">
        <f>WEEKNUM(B1672)-WEEKNUM(EOMONTH(B1672,-1)+1)+1</f>
        <v>1</v>
      </c>
      <c r="AV1672" s="209" t="str">
        <f>MONTH(R1672)&amp;"/"&amp;YEAR(R1672)</f>
        <v>5/2026</v>
      </c>
      <c r="AW1672" s="209">
        <f>WEEKNUM(R1672)-WEEKNUM(EOMONTH(R1672,-1)+1)+1</f>
        <v>2</v>
      </c>
      <c r="AX1672" s="209">
        <f>IF(BB1672="S",IF(Q1672="1. Aceitou o programa",R1672-B1672,0),0)</f>
        <v>67</v>
      </c>
      <c r="AY1672" s="209">
        <f>IF(BB1672="S",IF(AND(S1672&lt;&gt;"",R1672&lt;&gt;""),S1672-R1672,0),0)</f>
        <v>0</v>
      </c>
      <c r="AZ1672" s="209">
        <f>IF(BB1672="S",IF(Q1672="1. Aceitou o programa",IF(OR(X1672="Não se Aplica",X1672=""),IF(OR(W1672="Não se Aplica",W1672=""),0,W1672-V1672),AVERAGE(X1672-W1672,W1672-V1672)),0),0)</f>
        <v>24</v>
      </c>
      <c r="BA1672" s="209">
        <f>IF(BB1672="S",IF(AND(Q1672="1. Aceitou o programa",AH1672="Realizada"),IFERROR(IF(AG1672="",0,AG1672-R1672),0),0),0)</f>
        <v>0</v>
      </c>
      <c r="BB1672" s="209" t="str">
        <f>_xlfn.XLOOKUP(U1672,'Lista Suspensa'!$AA$20:$AA$23,'Lista Suspensa'!$AB$20:$AB$23,"N/A")</f>
        <v>S</v>
      </c>
    </row>
    <row r="1673" spans="1:54" ht="12" customHeight="1">
      <c r="A1673" s="151" t="s">
        <v>54</v>
      </c>
      <c r="B1673" s="152">
        <v>46083</v>
      </c>
      <c r="C1673" s="153" t="s">
        <v>55</v>
      </c>
      <c r="D1673" s="153" t="s">
        <v>56</v>
      </c>
      <c r="E1673" s="244">
        <v>94496609</v>
      </c>
      <c r="F1673" s="144" t="s">
        <v>3510</v>
      </c>
      <c r="G1673" s="230"/>
      <c r="H1673" s="154">
        <v>31851</v>
      </c>
      <c r="I1673" s="153">
        <v>39</v>
      </c>
      <c r="J1673" s="148" t="s">
        <v>70</v>
      </c>
      <c r="K1673" s="153" t="s">
        <v>59</v>
      </c>
      <c r="L1673" s="153"/>
      <c r="M1673" s="153"/>
      <c r="N1673" s="153">
        <v>60</v>
      </c>
      <c r="O1673" s="155" t="s">
        <v>3511</v>
      </c>
      <c r="P1673" s="156" t="s">
        <v>60</v>
      </c>
      <c r="Q1673" s="157" t="s">
        <v>110</v>
      </c>
      <c r="R1673" s="158">
        <v>46150</v>
      </c>
      <c r="S1673" s="159"/>
      <c r="T1673" s="159" t="s">
        <v>62</v>
      </c>
      <c r="U1673" s="159" t="s">
        <v>111</v>
      </c>
      <c r="V1673" s="154">
        <v>46125</v>
      </c>
      <c r="W1673" s="154">
        <v>46150</v>
      </c>
      <c r="X1673" s="154" t="s">
        <v>126</v>
      </c>
      <c r="Y1673" s="160" t="s">
        <v>3512</v>
      </c>
      <c r="Z1673" s="160" t="s">
        <v>128</v>
      </c>
      <c r="AA1673" s="153">
        <v>78</v>
      </c>
      <c r="AB1673" s="153">
        <v>1.59</v>
      </c>
      <c r="AC1673" s="182">
        <f t="shared" si="54"/>
        <v>30.853209920493647</v>
      </c>
      <c r="AD1673" s="153" t="str">
        <f t="shared" si="55"/>
        <v>OBESIDADE I</v>
      </c>
      <c r="AE1673" s="233" t="s">
        <v>225</v>
      </c>
      <c r="AF1673" s="153" t="s">
        <v>130</v>
      </c>
      <c r="AG1673" s="159"/>
      <c r="AH1673" s="153"/>
      <c r="AI1673" s="161"/>
      <c r="AJ1673" s="153"/>
      <c r="AK1673" s="153"/>
      <c r="AL1673" s="207" t="s">
        <v>131</v>
      </c>
      <c r="AM1673" s="207"/>
      <c r="AN1673" s="207"/>
      <c r="AO1673" s="207" t="str">
        <f ca="1">IF(R1673="","",IF(R1673&gt;TODAY(),"0 meses",DATEDIF(R1673,TODAY(),"m") &amp; " meses"))</f>
        <v>1 meses</v>
      </c>
      <c r="AP1673" s="147" t="s">
        <v>67</v>
      </c>
      <c r="AQ1673" s="147" t="s">
        <v>67</v>
      </c>
      <c r="AR1673" s="147"/>
      <c r="AS1673" s="209" t="s">
        <v>68</v>
      </c>
      <c r="AT1673" s="223" t="str">
        <f>MONTH(B1673)&amp;"/"&amp;YEAR(B1673)</f>
        <v>3/2026</v>
      </c>
      <c r="AU1673" s="223">
        <f>WEEKNUM(B1673)-WEEKNUM(EOMONTH(B1673,-1)+1)+1</f>
        <v>1</v>
      </c>
      <c r="AV1673" s="209" t="str">
        <f>MONTH(R1673)&amp;"/"&amp;YEAR(R1673)</f>
        <v>5/2026</v>
      </c>
      <c r="AW1673" s="209">
        <f>WEEKNUM(R1673)-WEEKNUM(EOMONTH(R1673,-1)+1)+1</f>
        <v>2</v>
      </c>
      <c r="AX1673" s="209">
        <f>IF(BB1673="S",IF(Q1673="1. Aceitou o programa",R1673-B1673,0),0)</f>
        <v>67</v>
      </c>
      <c r="AY1673" s="209">
        <f>IF(BB1673="S",IF(AND(S1673&lt;&gt;"",R1673&lt;&gt;""),S1673-R1673,0),0)</f>
        <v>0</v>
      </c>
      <c r="AZ1673" s="209">
        <f>IF(BB1673="S",IF(Q1673="1. Aceitou o programa",IF(OR(X1673="Não se Aplica",X1673=""),IF(OR(W1673="Não se Aplica",W1673=""),0,W1673-V1673),AVERAGE(X1673-W1673,W1673-V1673)),0),0)</f>
        <v>25</v>
      </c>
      <c r="BA1673" s="209">
        <f>IF(BB1673="S",IF(AND(Q1673="1. Aceitou o programa",AH1673="Realizada"),IFERROR(IF(AG1673="",0,AG1673-R1673),0),0),0)</f>
        <v>0</v>
      </c>
      <c r="BB1673" s="209" t="str">
        <f>_xlfn.XLOOKUP(U1673,'Lista Suspensa'!$AA$20:$AA$23,'Lista Suspensa'!$AB$20:$AB$23,"N/A")</f>
        <v>S</v>
      </c>
    </row>
    <row r="1674" spans="1:54" ht="12" customHeight="1">
      <c r="A1674" s="151" t="s">
        <v>54</v>
      </c>
      <c r="B1674" s="152">
        <v>46083</v>
      </c>
      <c r="C1674" s="153" t="s">
        <v>55</v>
      </c>
      <c r="D1674" s="153" t="s">
        <v>56</v>
      </c>
      <c r="E1674" s="244">
        <v>94338374</v>
      </c>
      <c r="F1674" s="144" t="s">
        <v>3513</v>
      </c>
      <c r="G1674" s="230"/>
      <c r="H1674" s="154">
        <v>32200</v>
      </c>
      <c r="I1674" s="153">
        <v>38</v>
      </c>
      <c r="J1674" s="148" t="s">
        <v>70</v>
      </c>
      <c r="K1674" s="153" t="s">
        <v>59</v>
      </c>
      <c r="L1674" s="153"/>
      <c r="M1674" s="153"/>
      <c r="N1674" s="153">
        <v>110</v>
      </c>
      <c r="O1674" s="155" t="s">
        <v>3514</v>
      </c>
      <c r="P1674" s="156" t="s">
        <v>60</v>
      </c>
      <c r="Q1674" s="157" t="s">
        <v>110</v>
      </c>
      <c r="R1674" s="158">
        <v>46150</v>
      </c>
      <c r="S1674" s="159"/>
      <c r="T1674" s="159" t="s">
        <v>62</v>
      </c>
      <c r="U1674" s="159" t="s">
        <v>111</v>
      </c>
      <c r="V1674" s="154">
        <v>46125</v>
      </c>
      <c r="W1674" s="154">
        <v>46150</v>
      </c>
      <c r="X1674" s="154" t="s">
        <v>126</v>
      </c>
      <c r="Y1674" s="160"/>
      <c r="Z1674" s="160" t="s">
        <v>128</v>
      </c>
      <c r="AA1674" s="153">
        <v>84</v>
      </c>
      <c r="AB1674" s="153">
        <v>1.63</v>
      </c>
      <c r="AC1674" s="182">
        <f t="shared" si="54"/>
        <v>31.615792841281195</v>
      </c>
      <c r="AD1674" s="153" t="str">
        <f t="shared" si="55"/>
        <v>OBESIDADE I</v>
      </c>
      <c r="AE1674" s="233" t="s">
        <v>225</v>
      </c>
      <c r="AF1674" s="153" t="s">
        <v>130</v>
      </c>
      <c r="AG1674" s="159"/>
      <c r="AH1674" s="153"/>
      <c r="AI1674" s="161"/>
      <c r="AJ1674" s="153"/>
      <c r="AK1674" s="153"/>
      <c r="AL1674" s="207" t="s">
        <v>131</v>
      </c>
      <c r="AM1674" s="207"/>
      <c r="AN1674" s="207"/>
      <c r="AO1674" s="207" t="str">
        <f ca="1">IF(R1674="","",IF(R1674&gt;TODAY(),"0 meses",DATEDIF(R1674,TODAY(),"m") &amp; " meses"))</f>
        <v>1 meses</v>
      </c>
      <c r="AP1674" s="147" t="s">
        <v>67</v>
      </c>
      <c r="AQ1674" s="147" t="s">
        <v>67</v>
      </c>
      <c r="AR1674" s="147"/>
      <c r="AS1674" s="209" t="s">
        <v>68</v>
      </c>
      <c r="AT1674" s="223" t="str">
        <f>MONTH(B1674)&amp;"/"&amp;YEAR(B1674)</f>
        <v>3/2026</v>
      </c>
      <c r="AU1674" s="223">
        <f>WEEKNUM(B1674)-WEEKNUM(EOMONTH(B1674,-1)+1)+1</f>
        <v>1</v>
      </c>
      <c r="AV1674" s="209" t="str">
        <f>MONTH(R1674)&amp;"/"&amp;YEAR(R1674)</f>
        <v>5/2026</v>
      </c>
      <c r="AW1674" s="209">
        <f>WEEKNUM(R1674)-WEEKNUM(EOMONTH(R1674,-1)+1)+1</f>
        <v>2</v>
      </c>
      <c r="AX1674" s="209">
        <f>IF(BB1674="S",IF(Q1674="1. Aceitou o programa",R1674-B1674,0),0)</f>
        <v>67</v>
      </c>
      <c r="AY1674" s="209">
        <f>IF(BB1674="S",IF(AND(S1674&lt;&gt;"",R1674&lt;&gt;""),S1674-R1674,0),0)</f>
        <v>0</v>
      </c>
      <c r="AZ1674" s="209">
        <f>IF(BB1674="S",IF(Q1674="1. Aceitou o programa",IF(OR(X1674="Não se Aplica",X1674=""),IF(OR(W1674="Não se Aplica",W1674=""),0,W1674-V1674),AVERAGE(X1674-W1674,W1674-V1674)),0),0)</f>
        <v>25</v>
      </c>
      <c r="BA1674" s="209">
        <f>IF(BB1674="S",IF(AND(Q1674="1. Aceitou o programa",AH1674="Realizada"),IFERROR(IF(AG1674="",0,AG1674-R1674),0),0),0)</f>
        <v>0</v>
      </c>
      <c r="BB1674" s="209" t="str">
        <f>_xlfn.XLOOKUP(U1674,'Lista Suspensa'!$AA$20:$AA$23,'Lista Suspensa'!$AB$20:$AB$23,"N/A")</f>
        <v>S</v>
      </c>
    </row>
    <row r="1675" spans="1:54" ht="12" customHeight="1">
      <c r="A1675" s="151" t="s">
        <v>54</v>
      </c>
      <c r="B1675" s="152">
        <v>46083</v>
      </c>
      <c r="C1675" s="153" t="s">
        <v>55</v>
      </c>
      <c r="D1675" s="153" t="s">
        <v>56</v>
      </c>
      <c r="E1675" s="244">
        <v>93929382</v>
      </c>
      <c r="F1675" s="144" t="s">
        <v>3515</v>
      </c>
      <c r="G1675" s="230"/>
      <c r="H1675" s="154">
        <v>32266</v>
      </c>
      <c r="I1675" s="153">
        <v>38</v>
      </c>
      <c r="J1675" s="148" t="s">
        <v>70</v>
      </c>
      <c r="K1675" s="153" t="s">
        <v>59</v>
      </c>
      <c r="L1675" s="153"/>
      <c r="M1675" s="153"/>
      <c r="N1675" s="153">
        <v>60</v>
      </c>
      <c r="O1675" s="155" t="s">
        <v>3516</v>
      </c>
      <c r="P1675" s="156" t="s">
        <v>2026</v>
      </c>
      <c r="Q1675" s="157" t="s">
        <v>110</v>
      </c>
      <c r="R1675" s="158">
        <v>46150</v>
      </c>
      <c r="S1675" s="159"/>
      <c r="T1675" s="159" t="s">
        <v>62</v>
      </c>
      <c r="U1675" s="159" t="s">
        <v>111</v>
      </c>
      <c r="V1675" s="154">
        <v>46111</v>
      </c>
      <c r="W1675" s="154">
        <v>46150</v>
      </c>
      <c r="X1675" s="154" t="s">
        <v>126</v>
      </c>
      <c r="Y1675" s="160">
        <v>46111</v>
      </c>
      <c r="Z1675" s="160" t="s">
        <v>128</v>
      </c>
      <c r="AA1675" s="153">
        <v>96</v>
      </c>
      <c r="AB1675" s="153">
        <v>1.53</v>
      </c>
      <c r="AC1675" s="182">
        <f t="shared" si="54"/>
        <v>41.009867999487376</v>
      </c>
      <c r="AD1675" s="153" t="str">
        <f t="shared" si="55"/>
        <v>OBESIDADE III</v>
      </c>
      <c r="AE1675" s="233" t="s">
        <v>2027</v>
      </c>
      <c r="AF1675" s="153" t="s">
        <v>130</v>
      </c>
      <c r="AG1675" s="159"/>
      <c r="AH1675" s="153"/>
      <c r="AI1675" s="161"/>
      <c r="AJ1675" s="153"/>
      <c r="AK1675" s="153"/>
      <c r="AL1675" s="207" t="s">
        <v>131</v>
      </c>
      <c r="AM1675" s="207"/>
      <c r="AN1675" s="207"/>
      <c r="AO1675" s="207" t="str">
        <f ca="1">IF(R1675="","",IF(R1675&gt;TODAY(),"0 meses",DATEDIF(R1675,TODAY(),"m") &amp; " meses"))</f>
        <v>1 meses</v>
      </c>
      <c r="AP1675" s="147" t="s">
        <v>67</v>
      </c>
      <c r="AQ1675" s="147" t="s">
        <v>67</v>
      </c>
      <c r="AR1675" s="147"/>
      <c r="AS1675" s="209" t="s">
        <v>68</v>
      </c>
      <c r="AT1675" s="223" t="str">
        <f>MONTH(B1675)&amp;"/"&amp;YEAR(B1675)</f>
        <v>3/2026</v>
      </c>
      <c r="AU1675" s="223">
        <f>WEEKNUM(B1675)-WEEKNUM(EOMONTH(B1675,-1)+1)+1</f>
        <v>1</v>
      </c>
      <c r="AV1675" s="209" t="str">
        <f>MONTH(R1675)&amp;"/"&amp;YEAR(R1675)</f>
        <v>5/2026</v>
      </c>
      <c r="AW1675" s="209">
        <f>WEEKNUM(R1675)-WEEKNUM(EOMONTH(R1675,-1)+1)+1</f>
        <v>2</v>
      </c>
      <c r="AX1675" s="209">
        <f>IF(BB1675="S",IF(Q1675="1. Aceitou o programa",R1675-B1675,0),0)</f>
        <v>67</v>
      </c>
      <c r="AY1675" s="209">
        <f>IF(BB1675="S",IF(AND(S1675&lt;&gt;"",R1675&lt;&gt;""),S1675-R1675,0),0)</f>
        <v>0</v>
      </c>
      <c r="AZ1675" s="209">
        <f>IF(BB1675="S",IF(Q1675="1. Aceitou o programa",IF(OR(X1675="Não se Aplica",X1675=""),IF(OR(W1675="Não se Aplica",W1675=""),0,W1675-V1675),AVERAGE(X1675-W1675,W1675-V1675)),0),0)</f>
        <v>39</v>
      </c>
      <c r="BA1675" s="209">
        <f>IF(BB1675="S",IF(AND(Q1675="1. Aceitou o programa",AH1675="Realizada"),IFERROR(IF(AG1675="",0,AG1675-R1675),0),0),0)</f>
        <v>0</v>
      </c>
      <c r="BB1675" s="209" t="str">
        <f>_xlfn.XLOOKUP(U1675,'Lista Suspensa'!$AA$20:$AA$23,'Lista Suspensa'!$AB$20:$AB$23,"N/A")</f>
        <v>S</v>
      </c>
    </row>
    <row r="1676" spans="1:54" ht="12" customHeight="1">
      <c r="A1676" s="151" t="s">
        <v>54</v>
      </c>
      <c r="B1676" s="152">
        <v>46083</v>
      </c>
      <c r="C1676" s="153" t="s">
        <v>55</v>
      </c>
      <c r="D1676" s="153" t="s">
        <v>56</v>
      </c>
      <c r="E1676" s="244">
        <v>76689311</v>
      </c>
      <c r="F1676" s="144" t="s">
        <v>3517</v>
      </c>
      <c r="G1676" s="230"/>
      <c r="H1676" s="154">
        <v>24963</v>
      </c>
      <c r="I1676" s="153">
        <v>58</v>
      </c>
      <c r="J1676" s="148" t="s">
        <v>70</v>
      </c>
      <c r="K1676" s="153"/>
      <c r="L1676" s="153"/>
      <c r="M1676" s="153"/>
      <c r="N1676" s="153">
        <v>50</v>
      </c>
      <c r="O1676" s="155">
        <v>21964965164</v>
      </c>
      <c r="P1676" s="156" t="s">
        <v>60</v>
      </c>
      <c r="Q1676" s="157" t="s">
        <v>110</v>
      </c>
      <c r="R1676" s="158">
        <v>46150</v>
      </c>
      <c r="S1676" s="159"/>
      <c r="T1676" s="159" t="s">
        <v>62</v>
      </c>
      <c r="U1676" s="159" t="s">
        <v>111</v>
      </c>
      <c r="V1676" s="154">
        <v>46113</v>
      </c>
      <c r="W1676" s="154">
        <v>46118</v>
      </c>
      <c r="X1676" s="154">
        <v>46150</v>
      </c>
      <c r="Y1676" s="160"/>
      <c r="Z1676" s="160" t="s">
        <v>128</v>
      </c>
      <c r="AA1676" s="153">
        <v>92</v>
      </c>
      <c r="AB1676" s="153">
        <v>1.62</v>
      </c>
      <c r="AC1676" s="182">
        <f t="shared" si="54"/>
        <v>35.055631763450684</v>
      </c>
      <c r="AD1676" s="153" t="str">
        <f t="shared" si="55"/>
        <v>OBESIDADE II</v>
      </c>
      <c r="AE1676" s="233" t="s">
        <v>947</v>
      </c>
      <c r="AF1676" s="153" t="s">
        <v>130</v>
      </c>
      <c r="AG1676" s="159"/>
      <c r="AH1676" s="153"/>
      <c r="AI1676" s="161"/>
      <c r="AJ1676" s="153"/>
      <c r="AK1676" s="153"/>
      <c r="AL1676" s="207" t="s">
        <v>131</v>
      </c>
      <c r="AM1676" s="207"/>
      <c r="AN1676" s="207"/>
      <c r="AO1676" s="207" t="str">
        <f ca="1">IF(R1676="","",IF(R1676&gt;TODAY(),"0 meses",DATEDIF(R1676,TODAY(),"m") &amp; " meses"))</f>
        <v>1 meses</v>
      </c>
      <c r="AP1676" s="147" t="s">
        <v>67</v>
      </c>
      <c r="AQ1676" s="147" t="s">
        <v>67</v>
      </c>
      <c r="AR1676" s="147"/>
      <c r="AS1676" s="209" t="s">
        <v>68</v>
      </c>
      <c r="AT1676" s="223" t="str">
        <f>MONTH(B1676)&amp;"/"&amp;YEAR(B1676)</f>
        <v>3/2026</v>
      </c>
      <c r="AU1676" s="223">
        <f>WEEKNUM(B1676)-WEEKNUM(EOMONTH(B1676,-1)+1)+1</f>
        <v>1</v>
      </c>
      <c r="AV1676" s="209" t="str">
        <f>MONTH(R1676)&amp;"/"&amp;YEAR(R1676)</f>
        <v>5/2026</v>
      </c>
      <c r="AW1676" s="209">
        <f>WEEKNUM(R1676)-WEEKNUM(EOMONTH(R1676,-1)+1)+1</f>
        <v>2</v>
      </c>
      <c r="AX1676" s="209">
        <f>IF(BB1676="S",IF(Q1676="1. Aceitou o programa",R1676-B1676,0),0)</f>
        <v>67</v>
      </c>
      <c r="AY1676" s="209">
        <f>IF(BB1676="S",IF(AND(S1676&lt;&gt;"",R1676&lt;&gt;""),S1676-R1676,0),0)</f>
        <v>0</v>
      </c>
      <c r="AZ1676" s="209">
        <f>IF(BB1676="S",IF(Q1676="1. Aceitou o programa",IF(OR(X1676="Não se Aplica",X1676=""),IF(OR(W1676="Não se Aplica",W1676=""),0,W1676-V1676),AVERAGE(X1676-W1676,W1676-V1676)),0),0)</f>
        <v>18.5</v>
      </c>
      <c r="BA1676" s="209">
        <f>IF(BB1676="S",IF(AND(Q1676="1. Aceitou o programa",AH1676="Realizada"),IFERROR(IF(AG1676="",0,AG1676-R1676),0),0),0)</f>
        <v>0</v>
      </c>
      <c r="BB1676" s="209" t="str">
        <f>_xlfn.XLOOKUP(U1676,'Lista Suspensa'!$AA$20:$AA$23,'Lista Suspensa'!$AB$20:$AB$23,"N/A")</f>
        <v>S</v>
      </c>
    </row>
    <row r="1677" spans="1:54" ht="12" customHeight="1">
      <c r="A1677" s="151" t="s">
        <v>54</v>
      </c>
      <c r="B1677" s="152">
        <v>46083</v>
      </c>
      <c r="C1677" s="153" t="s">
        <v>55</v>
      </c>
      <c r="D1677" s="153" t="s">
        <v>56</v>
      </c>
      <c r="E1677" s="244">
        <v>82035715</v>
      </c>
      <c r="F1677" s="144" t="s">
        <v>3518</v>
      </c>
      <c r="G1677" s="230"/>
      <c r="H1677" s="154">
        <v>27543</v>
      </c>
      <c r="I1677" s="153">
        <v>50</v>
      </c>
      <c r="J1677" s="148" t="s">
        <v>70</v>
      </c>
      <c r="K1677" s="153"/>
      <c r="L1677" s="153"/>
      <c r="M1677" s="153"/>
      <c r="N1677" s="153">
        <v>40</v>
      </c>
      <c r="O1677" s="155">
        <v>11962230747</v>
      </c>
      <c r="P1677" s="156" t="s">
        <v>60</v>
      </c>
      <c r="Q1677" s="157" t="s">
        <v>110</v>
      </c>
      <c r="R1677" s="158">
        <v>46150</v>
      </c>
      <c r="S1677" s="159"/>
      <c r="T1677" s="159" t="s">
        <v>62</v>
      </c>
      <c r="U1677" s="159" t="s">
        <v>111</v>
      </c>
      <c r="V1677" s="154">
        <v>46118</v>
      </c>
      <c r="W1677" s="154">
        <v>46150</v>
      </c>
      <c r="X1677" s="154" t="s">
        <v>126</v>
      </c>
      <c r="Y1677" s="160"/>
      <c r="Z1677" s="160" t="s">
        <v>128</v>
      </c>
      <c r="AA1677" s="153">
        <v>99</v>
      </c>
      <c r="AB1677" s="153">
        <v>1.56</v>
      </c>
      <c r="AC1677" s="182">
        <f t="shared" si="54"/>
        <v>40.680473372781059</v>
      </c>
      <c r="AD1677" s="153" t="str">
        <f t="shared" si="55"/>
        <v>OBESIDADE III</v>
      </c>
      <c r="AE1677" s="233" t="s">
        <v>225</v>
      </c>
      <c r="AF1677" s="153" t="s">
        <v>130</v>
      </c>
      <c r="AG1677" s="159"/>
      <c r="AH1677" s="153"/>
      <c r="AI1677" s="161"/>
      <c r="AJ1677" s="153"/>
      <c r="AK1677" s="153"/>
      <c r="AL1677" s="207" t="s">
        <v>131</v>
      </c>
      <c r="AM1677" s="207"/>
      <c r="AN1677" s="207"/>
      <c r="AO1677" s="207" t="str">
        <f ca="1">IF(R1677="","",IF(R1677&gt;TODAY(),"0 meses",DATEDIF(R1677,TODAY(),"m") &amp; " meses"))</f>
        <v>1 meses</v>
      </c>
      <c r="AP1677" s="147" t="s">
        <v>67</v>
      </c>
      <c r="AQ1677" s="147" t="s">
        <v>67</v>
      </c>
      <c r="AR1677" s="147"/>
      <c r="AS1677" s="209" t="s">
        <v>68</v>
      </c>
      <c r="AT1677" s="223" t="str">
        <f>MONTH(B1677)&amp;"/"&amp;YEAR(B1677)</f>
        <v>3/2026</v>
      </c>
      <c r="AU1677" s="223">
        <f>WEEKNUM(B1677)-WEEKNUM(EOMONTH(B1677,-1)+1)+1</f>
        <v>1</v>
      </c>
      <c r="AV1677" s="209" t="str">
        <f>MONTH(R1677)&amp;"/"&amp;YEAR(R1677)</f>
        <v>5/2026</v>
      </c>
      <c r="AW1677" s="209">
        <f>WEEKNUM(R1677)-WEEKNUM(EOMONTH(R1677,-1)+1)+1</f>
        <v>2</v>
      </c>
      <c r="AX1677" s="209">
        <f>IF(BB1677="S",IF(Q1677="1. Aceitou o programa",R1677-B1677,0),0)</f>
        <v>67</v>
      </c>
      <c r="AY1677" s="209">
        <f>IF(BB1677="S",IF(AND(S1677&lt;&gt;"",R1677&lt;&gt;""),S1677-R1677,0),0)</f>
        <v>0</v>
      </c>
      <c r="AZ1677" s="209">
        <f>IF(BB1677="S",IF(Q1677="1. Aceitou o programa",IF(OR(X1677="Não se Aplica",X1677=""),IF(OR(W1677="Não se Aplica",W1677=""),0,W1677-V1677),AVERAGE(X1677-W1677,W1677-V1677)),0),0)</f>
        <v>32</v>
      </c>
      <c r="BA1677" s="209">
        <f>IF(BB1677="S",IF(AND(Q1677="1. Aceitou o programa",AH1677="Realizada"),IFERROR(IF(AG1677="",0,AG1677-R1677),0),0),0)</f>
        <v>0</v>
      </c>
      <c r="BB1677" s="209" t="str">
        <f>_xlfn.XLOOKUP(U1677,'Lista Suspensa'!$AA$20:$AA$23,'Lista Suspensa'!$AB$20:$AB$23,"N/A")</f>
        <v>S</v>
      </c>
    </row>
    <row r="1678" spans="1:54" ht="12" customHeight="1">
      <c r="A1678" s="151" t="s">
        <v>54</v>
      </c>
      <c r="B1678" s="152">
        <v>46083</v>
      </c>
      <c r="C1678" s="153" t="s">
        <v>55</v>
      </c>
      <c r="D1678" s="153" t="s">
        <v>56</v>
      </c>
      <c r="E1678" s="244">
        <v>82036491</v>
      </c>
      <c r="F1678" s="144" t="s">
        <v>3519</v>
      </c>
      <c r="G1678" s="230"/>
      <c r="H1678" s="154">
        <v>27617</v>
      </c>
      <c r="I1678" s="153">
        <v>50</v>
      </c>
      <c r="J1678" s="148" t="s">
        <v>70</v>
      </c>
      <c r="K1678" s="153"/>
      <c r="L1678" s="153"/>
      <c r="M1678" s="153"/>
      <c r="N1678" s="153">
        <v>60</v>
      </c>
      <c r="O1678" s="155">
        <v>21966946021</v>
      </c>
      <c r="P1678" s="156" t="s">
        <v>60</v>
      </c>
      <c r="Q1678" s="157" t="s">
        <v>110</v>
      </c>
      <c r="R1678" s="158">
        <v>46150</v>
      </c>
      <c r="S1678" s="159"/>
      <c r="T1678" s="159" t="s">
        <v>62</v>
      </c>
      <c r="U1678" s="159" t="s">
        <v>111</v>
      </c>
      <c r="V1678" s="154">
        <v>46118</v>
      </c>
      <c r="W1678" s="154">
        <v>46150</v>
      </c>
      <c r="X1678" s="154" t="s">
        <v>126</v>
      </c>
      <c r="Y1678" s="160"/>
      <c r="Z1678" s="160" t="s">
        <v>128</v>
      </c>
      <c r="AA1678" s="153">
        <v>82</v>
      </c>
      <c r="AB1678" s="153">
        <v>1.62</v>
      </c>
      <c r="AC1678" s="182">
        <f t="shared" si="54"/>
        <v>31.245237006553872</v>
      </c>
      <c r="AD1678" s="153" t="str">
        <f t="shared" si="55"/>
        <v>OBESIDADE I</v>
      </c>
      <c r="AE1678" s="233" t="s">
        <v>947</v>
      </c>
      <c r="AF1678" s="153" t="s">
        <v>130</v>
      </c>
      <c r="AG1678" s="159"/>
      <c r="AH1678" s="153"/>
      <c r="AI1678" s="161"/>
      <c r="AJ1678" s="153"/>
      <c r="AK1678" s="153"/>
      <c r="AL1678" s="207" t="s">
        <v>131</v>
      </c>
      <c r="AM1678" s="207"/>
      <c r="AN1678" s="207"/>
      <c r="AO1678" s="207" t="str">
        <f ca="1">IF(R1678="","",IF(R1678&gt;TODAY(),"0 meses",DATEDIF(R1678,TODAY(),"m") &amp; " meses"))</f>
        <v>1 meses</v>
      </c>
      <c r="AP1678" s="147" t="s">
        <v>67</v>
      </c>
      <c r="AQ1678" s="147" t="s">
        <v>67</v>
      </c>
      <c r="AR1678" s="147"/>
      <c r="AS1678" s="209" t="s">
        <v>68</v>
      </c>
      <c r="AT1678" s="223" t="str">
        <f>MONTH(B1678)&amp;"/"&amp;YEAR(B1678)</f>
        <v>3/2026</v>
      </c>
      <c r="AU1678" s="223">
        <f>WEEKNUM(B1678)-WEEKNUM(EOMONTH(B1678,-1)+1)+1</f>
        <v>1</v>
      </c>
      <c r="AV1678" s="209" t="str">
        <f>MONTH(R1678)&amp;"/"&amp;YEAR(R1678)</f>
        <v>5/2026</v>
      </c>
      <c r="AW1678" s="209">
        <f>WEEKNUM(R1678)-WEEKNUM(EOMONTH(R1678,-1)+1)+1</f>
        <v>2</v>
      </c>
      <c r="AX1678" s="209">
        <f>IF(BB1678="S",IF(Q1678="1. Aceitou o programa",R1678-B1678,0),0)</f>
        <v>67</v>
      </c>
      <c r="AY1678" s="209">
        <f>IF(BB1678="S",IF(AND(S1678&lt;&gt;"",R1678&lt;&gt;""),S1678-R1678,0),0)</f>
        <v>0</v>
      </c>
      <c r="AZ1678" s="209">
        <f>IF(BB1678="S",IF(Q1678="1. Aceitou o programa",IF(OR(X1678="Não se Aplica",X1678=""),IF(OR(W1678="Não se Aplica",W1678=""),0,W1678-V1678),AVERAGE(X1678-W1678,W1678-V1678)),0),0)</f>
        <v>32</v>
      </c>
      <c r="BA1678" s="209">
        <f>IF(BB1678="S",IF(AND(Q1678="1. Aceitou o programa",AH1678="Realizada"),IFERROR(IF(AG1678="",0,AG1678-R1678),0),0),0)</f>
        <v>0</v>
      </c>
      <c r="BB1678" s="209" t="str">
        <f>_xlfn.XLOOKUP(U1678,'Lista Suspensa'!$AA$20:$AA$23,'Lista Suspensa'!$AB$20:$AB$23,"N/A")</f>
        <v>S</v>
      </c>
    </row>
    <row r="1679" spans="1:54" ht="12" customHeight="1">
      <c r="A1679" s="151" t="s">
        <v>54</v>
      </c>
      <c r="B1679" s="152">
        <v>46083</v>
      </c>
      <c r="C1679" s="153" t="s">
        <v>55</v>
      </c>
      <c r="D1679" s="153" t="s">
        <v>56</v>
      </c>
      <c r="E1679" s="244">
        <v>81499018</v>
      </c>
      <c r="F1679" s="144" t="s">
        <v>3520</v>
      </c>
      <c r="G1679" s="230"/>
      <c r="H1679" s="154">
        <v>27674</v>
      </c>
      <c r="I1679" s="153">
        <v>50</v>
      </c>
      <c r="J1679" s="148" t="s">
        <v>70</v>
      </c>
      <c r="K1679" s="153"/>
      <c r="L1679" s="153"/>
      <c r="M1679" s="153"/>
      <c r="N1679" s="153">
        <v>380</v>
      </c>
      <c r="O1679" s="155">
        <v>21967679485</v>
      </c>
      <c r="P1679" s="156" t="s">
        <v>60</v>
      </c>
      <c r="Q1679" s="157" t="s">
        <v>110</v>
      </c>
      <c r="R1679" s="158">
        <v>46150</v>
      </c>
      <c r="S1679" s="159"/>
      <c r="T1679" s="159" t="s">
        <v>62</v>
      </c>
      <c r="U1679" s="159" t="s">
        <v>111</v>
      </c>
      <c r="V1679" s="154">
        <v>46118</v>
      </c>
      <c r="W1679" s="154">
        <v>46150</v>
      </c>
      <c r="X1679" s="154" t="s">
        <v>126</v>
      </c>
      <c r="Y1679" s="160"/>
      <c r="Z1679" s="160" t="s">
        <v>128</v>
      </c>
      <c r="AA1679" s="153">
        <v>72</v>
      </c>
      <c r="AB1679" s="153">
        <v>1.58</v>
      </c>
      <c r="AC1679" s="182">
        <f t="shared" si="54"/>
        <v>28.841531805800347</v>
      </c>
      <c r="AD1679" s="153" t="str">
        <f t="shared" si="55"/>
        <v>SOBREPESO</v>
      </c>
      <c r="AE1679" s="233" t="s">
        <v>1092</v>
      </c>
      <c r="AF1679" s="153" t="s">
        <v>130</v>
      </c>
      <c r="AG1679" s="159"/>
      <c r="AH1679" s="153"/>
      <c r="AI1679" s="161"/>
      <c r="AJ1679" s="153"/>
      <c r="AK1679" s="153"/>
      <c r="AL1679" s="207" t="s">
        <v>136</v>
      </c>
      <c r="AM1679" s="207"/>
      <c r="AN1679" s="207"/>
      <c r="AO1679" s="207" t="str">
        <f ca="1">IF(R1679="","",IF(R1679&gt;TODAY(),"0 meses",DATEDIF(R1679,TODAY(),"m") &amp; " meses"))</f>
        <v>1 meses</v>
      </c>
      <c r="AP1679" s="147" t="s">
        <v>67</v>
      </c>
      <c r="AQ1679" s="147" t="s">
        <v>67</v>
      </c>
      <c r="AR1679" s="147"/>
      <c r="AS1679" s="209" t="s">
        <v>68</v>
      </c>
      <c r="AT1679" s="223" t="str">
        <f>MONTH(B1679)&amp;"/"&amp;YEAR(B1679)</f>
        <v>3/2026</v>
      </c>
      <c r="AU1679" s="223">
        <f>WEEKNUM(B1679)-WEEKNUM(EOMONTH(B1679,-1)+1)+1</f>
        <v>1</v>
      </c>
      <c r="AV1679" s="209" t="str">
        <f>MONTH(R1679)&amp;"/"&amp;YEAR(R1679)</f>
        <v>5/2026</v>
      </c>
      <c r="AW1679" s="209">
        <f>WEEKNUM(R1679)-WEEKNUM(EOMONTH(R1679,-1)+1)+1</f>
        <v>2</v>
      </c>
      <c r="AX1679" s="209">
        <f>IF(BB1679="S",IF(Q1679="1. Aceitou o programa",R1679-B1679,0),0)</f>
        <v>67</v>
      </c>
      <c r="AY1679" s="209">
        <f>IF(BB1679="S",IF(AND(S1679&lt;&gt;"",R1679&lt;&gt;""),S1679-R1679,0),0)</f>
        <v>0</v>
      </c>
      <c r="AZ1679" s="209">
        <f>IF(BB1679="S",IF(Q1679="1. Aceitou o programa",IF(OR(X1679="Não se Aplica",X1679=""),IF(OR(W1679="Não se Aplica",W1679=""),0,W1679-V1679),AVERAGE(X1679-W1679,W1679-V1679)),0),0)</f>
        <v>32</v>
      </c>
      <c r="BA1679" s="209">
        <f>IF(BB1679="S",IF(AND(Q1679="1. Aceitou o programa",AH1679="Realizada"),IFERROR(IF(AG1679="",0,AG1679-R1679),0),0),0)</f>
        <v>0</v>
      </c>
      <c r="BB1679" s="209" t="str">
        <f>_xlfn.XLOOKUP(U1679,'Lista Suspensa'!$AA$20:$AA$23,'Lista Suspensa'!$AB$20:$AB$23,"N/A")</f>
        <v>S</v>
      </c>
    </row>
    <row r="1680" spans="1:54" ht="12" customHeight="1">
      <c r="A1680" s="151" t="s">
        <v>54</v>
      </c>
      <c r="B1680" s="152">
        <v>46083</v>
      </c>
      <c r="C1680" s="153" t="s">
        <v>55</v>
      </c>
      <c r="D1680" s="153" t="s">
        <v>56</v>
      </c>
      <c r="E1680" s="244">
        <v>85451701</v>
      </c>
      <c r="F1680" s="144" t="s">
        <v>3521</v>
      </c>
      <c r="G1680" s="230"/>
      <c r="H1680" s="154">
        <v>28625</v>
      </c>
      <c r="I1680" s="153">
        <v>48</v>
      </c>
      <c r="J1680" s="148" t="s">
        <v>58</v>
      </c>
      <c r="K1680" s="153"/>
      <c r="L1680" s="153"/>
      <c r="M1680" s="153"/>
      <c r="N1680" s="153">
        <v>80</v>
      </c>
      <c r="O1680" s="155" t="s">
        <v>3522</v>
      </c>
      <c r="P1680" s="156" t="s">
        <v>60</v>
      </c>
      <c r="Q1680" s="157" t="s">
        <v>110</v>
      </c>
      <c r="R1680" s="158">
        <v>46150</v>
      </c>
      <c r="S1680" s="159"/>
      <c r="T1680" s="159" t="s">
        <v>62</v>
      </c>
      <c r="U1680" s="159" t="s">
        <v>111</v>
      </c>
      <c r="V1680" s="154">
        <v>46114</v>
      </c>
      <c r="W1680" s="154">
        <v>46150</v>
      </c>
      <c r="X1680" s="154" t="s">
        <v>126</v>
      </c>
      <c r="Y1680" s="160"/>
      <c r="Z1680" s="160" t="s">
        <v>65</v>
      </c>
      <c r="AA1680" s="153">
        <v>130</v>
      </c>
      <c r="AB1680" s="153">
        <v>1.78</v>
      </c>
      <c r="AC1680" s="182">
        <f t="shared" si="54"/>
        <v>41.030172957959849</v>
      </c>
      <c r="AD1680" s="153" t="str">
        <f t="shared" si="55"/>
        <v>OBESIDADE III</v>
      </c>
      <c r="AE1680" s="233" t="s">
        <v>1264</v>
      </c>
      <c r="AF1680" s="153" t="s">
        <v>130</v>
      </c>
      <c r="AG1680" s="159"/>
      <c r="AH1680" s="153"/>
      <c r="AI1680" s="161"/>
      <c r="AJ1680" s="153"/>
      <c r="AK1680" s="153"/>
      <c r="AL1680" s="207" t="s">
        <v>131</v>
      </c>
      <c r="AM1680" s="207"/>
      <c r="AN1680" s="207"/>
      <c r="AO1680" s="207" t="str">
        <f ca="1">IF(R1680="","",IF(R1680&gt;TODAY(),"0 meses",DATEDIF(R1680,TODAY(),"m") &amp; " meses"))</f>
        <v>1 meses</v>
      </c>
      <c r="AP1680" s="147" t="s">
        <v>67</v>
      </c>
      <c r="AQ1680" s="147" t="s">
        <v>67</v>
      </c>
      <c r="AR1680" s="147"/>
      <c r="AS1680" s="209" t="s">
        <v>68</v>
      </c>
      <c r="AT1680" s="223" t="str">
        <f>MONTH(B1680)&amp;"/"&amp;YEAR(B1680)</f>
        <v>3/2026</v>
      </c>
      <c r="AU1680" s="223">
        <f>WEEKNUM(B1680)-WEEKNUM(EOMONTH(B1680,-1)+1)+1</f>
        <v>1</v>
      </c>
      <c r="AV1680" s="209" t="str">
        <f>MONTH(R1680)&amp;"/"&amp;YEAR(R1680)</f>
        <v>5/2026</v>
      </c>
      <c r="AW1680" s="209">
        <f>WEEKNUM(R1680)-WEEKNUM(EOMONTH(R1680,-1)+1)+1</f>
        <v>2</v>
      </c>
      <c r="AX1680" s="209">
        <f>IF(BB1680="S",IF(Q1680="1. Aceitou o programa",R1680-B1680,0),0)</f>
        <v>67</v>
      </c>
      <c r="AY1680" s="209">
        <f>IF(BB1680="S",IF(AND(S1680&lt;&gt;"",R1680&lt;&gt;""),S1680-R1680,0),0)</f>
        <v>0</v>
      </c>
      <c r="AZ1680" s="209">
        <f>IF(BB1680="S",IF(Q1680="1. Aceitou o programa",IF(OR(X1680="Não se Aplica",X1680=""),IF(OR(W1680="Não se Aplica",W1680=""),0,W1680-V1680),AVERAGE(X1680-W1680,W1680-V1680)),0),0)</f>
        <v>36</v>
      </c>
      <c r="BA1680" s="209">
        <f>IF(BB1680="S",IF(AND(Q1680="1. Aceitou o programa",AH1680="Realizada"),IFERROR(IF(AG1680="",0,AG1680-R1680),0),0),0)</f>
        <v>0</v>
      </c>
      <c r="BB1680" s="209" t="str">
        <f>_xlfn.XLOOKUP(U1680,'Lista Suspensa'!$AA$20:$AA$23,'Lista Suspensa'!$AB$20:$AB$23,"N/A")</f>
        <v>S</v>
      </c>
    </row>
    <row r="1681" spans="1:54" ht="12" customHeight="1">
      <c r="A1681" s="151" t="s">
        <v>54</v>
      </c>
      <c r="B1681" s="152">
        <v>46083</v>
      </c>
      <c r="C1681" s="153" t="s">
        <v>55</v>
      </c>
      <c r="D1681" s="153" t="s">
        <v>56</v>
      </c>
      <c r="E1681" s="244">
        <v>82597487</v>
      </c>
      <c r="F1681" s="144" t="s">
        <v>3523</v>
      </c>
      <c r="G1681" s="230"/>
      <c r="H1681" s="154">
        <v>28949</v>
      </c>
      <c r="I1681" s="153">
        <v>47</v>
      </c>
      <c r="J1681" s="148" t="s">
        <v>58</v>
      </c>
      <c r="K1681" s="153"/>
      <c r="L1681" s="153"/>
      <c r="M1681" s="153"/>
      <c r="N1681" s="153">
        <v>450</v>
      </c>
      <c r="O1681" s="155" t="s">
        <v>3524</v>
      </c>
      <c r="P1681" s="156" t="s">
        <v>60</v>
      </c>
      <c r="Q1681" s="157" t="s">
        <v>110</v>
      </c>
      <c r="R1681" s="158">
        <v>46150</v>
      </c>
      <c r="S1681" s="159"/>
      <c r="T1681" s="159" t="s">
        <v>62</v>
      </c>
      <c r="U1681" s="159" t="s">
        <v>111</v>
      </c>
      <c r="V1681" s="154">
        <v>46114</v>
      </c>
      <c r="W1681" s="154">
        <v>46150</v>
      </c>
      <c r="X1681" s="154" t="s">
        <v>126</v>
      </c>
      <c r="Y1681" s="160"/>
      <c r="Z1681" s="160" t="s">
        <v>128</v>
      </c>
      <c r="AA1681" s="153">
        <v>94.5</v>
      </c>
      <c r="AB1681" s="153">
        <v>1.7</v>
      </c>
      <c r="AC1681" s="182">
        <f t="shared" si="54"/>
        <v>32.69896193771627</v>
      </c>
      <c r="AD1681" s="153" t="str">
        <f t="shared" si="55"/>
        <v>OBESIDADE I</v>
      </c>
      <c r="AE1681" s="233" t="s">
        <v>129</v>
      </c>
      <c r="AF1681" s="153" t="s">
        <v>130</v>
      </c>
      <c r="AG1681" s="159"/>
      <c r="AH1681" s="153"/>
      <c r="AI1681" s="161"/>
      <c r="AJ1681" s="153"/>
      <c r="AK1681" s="153"/>
      <c r="AL1681" s="207" t="s">
        <v>131</v>
      </c>
      <c r="AM1681" s="207"/>
      <c r="AN1681" s="207"/>
      <c r="AO1681" s="207" t="str">
        <f ca="1">IF(R1681="","",IF(R1681&gt;TODAY(),"0 meses",DATEDIF(R1681,TODAY(),"m") &amp; " meses"))</f>
        <v>1 meses</v>
      </c>
      <c r="AP1681" s="147" t="s">
        <v>67</v>
      </c>
      <c r="AQ1681" s="147" t="s">
        <v>67</v>
      </c>
      <c r="AR1681" s="147"/>
      <c r="AS1681" s="209" t="s">
        <v>68</v>
      </c>
      <c r="AT1681" s="223" t="str">
        <f>MONTH(B1681)&amp;"/"&amp;YEAR(B1681)</f>
        <v>3/2026</v>
      </c>
      <c r="AU1681" s="223">
        <f>WEEKNUM(B1681)-WEEKNUM(EOMONTH(B1681,-1)+1)+1</f>
        <v>1</v>
      </c>
      <c r="AV1681" s="209" t="str">
        <f>MONTH(R1681)&amp;"/"&amp;YEAR(R1681)</f>
        <v>5/2026</v>
      </c>
      <c r="AW1681" s="209">
        <f>WEEKNUM(R1681)-WEEKNUM(EOMONTH(R1681,-1)+1)+1</f>
        <v>2</v>
      </c>
      <c r="AX1681" s="209">
        <f>IF(BB1681="S",IF(Q1681="1. Aceitou o programa",R1681-B1681,0),0)</f>
        <v>67</v>
      </c>
      <c r="AY1681" s="209">
        <f>IF(BB1681="S",IF(AND(S1681&lt;&gt;"",R1681&lt;&gt;""),S1681-R1681,0),0)</f>
        <v>0</v>
      </c>
      <c r="AZ1681" s="209">
        <f>IF(BB1681="S",IF(Q1681="1. Aceitou o programa",IF(OR(X1681="Não se Aplica",X1681=""),IF(OR(W1681="Não se Aplica",W1681=""),0,W1681-V1681),AVERAGE(X1681-W1681,W1681-V1681)),0),0)</f>
        <v>36</v>
      </c>
      <c r="BA1681" s="209">
        <f>IF(BB1681="S",IF(AND(Q1681="1. Aceitou o programa",AH1681="Realizada"),IFERROR(IF(AG1681="",0,AG1681-R1681),0),0),0)</f>
        <v>0</v>
      </c>
      <c r="BB1681" s="209" t="str">
        <f>_xlfn.XLOOKUP(U1681,'Lista Suspensa'!$AA$20:$AA$23,'Lista Suspensa'!$AB$20:$AB$23,"N/A")</f>
        <v>S</v>
      </c>
    </row>
    <row r="1682" spans="1:54" ht="12" customHeight="1">
      <c r="A1682" s="151" t="s">
        <v>54</v>
      </c>
      <c r="B1682" s="152">
        <v>46083</v>
      </c>
      <c r="C1682" s="153" t="s">
        <v>55</v>
      </c>
      <c r="D1682" s="153" t="s">
        <v>56</v>
      </c>
      <c r="E1682" s="244">
        <v>81638427</v>
      </c>
      <c r="F1682" s="144" t="s">
        <v>3525</v>
      </c>
      <c r="G1682" s="230"/>
      <c r="H1682" s="154">
        <v>28985</v>
      </c>
      <c r="I1682" s="153">
        <v>47</v>
      </c>
      <c r="J1682" s="148" t="s">
        <v>70</v>
      </c>
      <c r="K1682" s="153"/>
      <c r="L1682" s="153"/>
      <c r="M1682" s="153"/>
      <c r="N1682" s="153">
        <v>60</v>
      </c>
      <c r="O1682" s="155" t="s">
        <v>3526</v>
      </c>
      <c r="P1682" s="156" t="s">
        <v>60</v>
      </c>
      <c r="Q1682" s="157" t="s">
        <v>110</v>
      </c>
      <c r="R1682" s="158">
        <v>46150</v>
      </c>
      <c r="S1682" s="159"/>
      <c r="T1682" s="159" t="s">
        <v>62</v>
      </c>
      <c r="U1682" s="159" t="s">
        <v>111</v>
      </c>
      <c r="V1682" s="154">
        <v>46114</v>
      </c>
      <c r="W1682" s="154">
        <v>46150</v>
      </c>
      <c r="X1682" s="154" t="s">
        <v>126</v>
      </c>
      <c r="Y1682" s="160"/>
      <c r="Z1682" s="160" t="s">
        <v>128</v>
      </c>
      <c r="AA1682" s="153">
        <v>117</v>
      </c>
      <c r="AB1682" s="153">
        <v>1.68</v>
      </c>
      <c r="AC1682" s="182">
        <f t="shared" si="54"/>
        <v>41.454081632653065</v>
      </c>
      <c r="AD1682" s="153" t="str">
        <f t="shared" si="55"/>
        <v>OBESIDADE III</v>
      </c>
      <c r="AE1682" s="233" t="s">
        <v>1054</v>
      </c>
      <c r="AF1682" s="153" t="s">
        <v>130</v>
      </c>
      <c r="AG1682" s="159"/>
      <c r="AH1682" s="153"/>
      <c r="AI1682" s="161"/>
      <c r="AJ1682" s="153"/>
      <c r="AK1682" s="153"/>
      <c r="AL1682" s="207" t="s">
        <v>131</v>
      </c>
      <c r="AM1682" s="207"/>
      <c r="AN1682" s="207"/>
      <c r="AO1682" s="207" t="str">
        <f ca="1">IF(R1682="","",IF(R1682&gt;TODAY(),"0 meses",DATEDIF(R1682,TODAY(),"m") &amp; " meses"))</f>
        <v>1 meses</v>
      </c>
      <c r="AP1682" s="147" t="s">
        <v>67</v>
      </c>
      <c r="AQ1682" s="147" t="s">
        <v>67</v>
      </c>
      <c r="AR1682" s="147"/>
      <c r="AS1682" s="209" t="s">
        <v>68</v>
      </c>
      <c r="AT1682" s="223" t="str">
        <f>MONTH(B1682)&amp;"/"&amp;YEAR(B1682)</f>
        <v>3/2026</v>
      </c>
      <c r="AU1682" s="223">
        <f>WEEKNUM(B1682)-WEEKNUM(EOMONTH(B1682,-1)+1)+1</f>
        <v>1</v>
      </c>
      <c r="AV1682" s="209" t="str">
        <f>MONTH(R1682)&amp;"/"&amp;YEAR(R1682)</f>
        <v>5/2026</v>
      </c>
      <c r="AW1682" s="209">
        <f>WEEKNUM(R1682)-WEEKNUM(EOMONTH(R1682,-1)+1)+1</f>
        <v>2</v>
      </c>
      <c r="AX1682" s="209">
        <f>IF(BB1682="S",IF(Q1682="1. Aceitou o programa",R1682-B1682,0),0)</f>
        <v>67</v>
      </c>
      <c r="AY1682" s="209">
        <f>IF(BB1682="S",IF(AND(S1682&lt;&gt;"",R1682&lt;&gt;""),S1682-R1682,0),0)</f>
        <v>0</v>
      </c>
      <c r="AZ1682" s="209">
        <f>IF(BB1682="S",IF(Q1682="1. Aceitou o programa",IF(OR(X1682="Não se Aplica",X1682=""),IF(OR(W1682="Não se Aplica",W1682=""),0,W1682-V1682),AVERAGE(X1682-W1682,W1682-V1682)),0),0)</f>
        <v>36</v>
      </c>
      <c r="BA1682" s="209">
        <f>IF(BB1682="S",IF(AND(Q1682="1. Aceitou o programa",AH1682="Realizada"),IFERROR(IF(AG1682="",0,AG1682-R1682),0),0),0)</f>
        <v>0</v>
      </c>
      <c r="BB1682" s="209" t="str">
        <f>_xlfn.XLOOKUP(U1682,'Lista Suspensa'!$AA$20:$AA$23,'Lista Suspensa'!$AB$20:$AB$23,"N/A")</f>
        <v>S</v>
      </c>
    </row>
    <row r="1683" spans="1:54" ht="12" customHeight="1">
      <c r="A1683" s="151" t="s">
        <v>54</v>
      </c>
      <c r="B1683" s="152">
        <v>46083</v>
      </c>
      <c r="C1683" s="153" t="s">
        <v>55</v>
      </c>
      <c r="D1683" s="153" t="s">
        <v>56</v>
      </c>
      <c r="E1683" s="244">
        <v>82595208</v>
      </c>
      <c r="F1683" s="144" t="s">
        <v>3527</v>
      </c>
      <c r="G1683" s="230"/>
      <c r="H1683" s="154">
        <v>29428</v>
      </c>
      <c r="I1683" s="153">
        <v>45</v>
      </c>
      <c r="J1683" s="148" t="s">
        <v>58</v>
      </c>
      <c r="K1683" s="153"/>
      <c r="L1683" s="153"/>
      <c r="M1683" s="153"/>
      <c r="N1683" s="153">
        <v>380</v>
      </c>
      <c r="O1683" s="155" t="s">
        <v>3528</v>
      </c>
      <c r="P1683" s="156" t="s">
        <v>60</v>
      </c>
      <c r="Q1683" s="157" t="s">
        <v>110</v>
      </c>
      <c r="R1683" s="158">
        <v>46150</v>
      </c>
      <c r="S1683" s="159"/>
      <c r="T1683" s="159" t="s">
        <v>62</v>
      </c>
      <c r="U1683" s="159" t="s">
        <v>111</v>
      </c>
      <c r="V1683" s="154">
        <v>46114</v>
      </c>
      <c r="W1683" s="154">
        <v>46150</v>
      </c>
      <c r="X1683" s="154" t="s">
        <v>126</v>
      </c>
      <c r="Y1683" s="160"/>
      <c r="Z1683" s="160" t="s">
        <v>128</v>
      </c>
      <c r="AA1683" s="153">
        <v>150</v>
      </c>
      <c r="AB1683" s="153">
        <v>1.75</v>
      </c>
      <c r="AC1683" s="182">
        <f t="shared" si="54"/>
        <v>48.979591836734691</v>
      </c>
      <c r="AD1683" s="153" t="str">
        <f t="shared" si="55"/>
        <v>OBESIDADE III</v>
      </c>
      <c r="AE1683" s="233" t="s">
        <v>129</v>
      </c>
      <c r="AF1683" s="153" t="s">
        <v>130</v>
      </c>
      <c r="AG1683" s="159"/>
      <c r="AH1683" s="153"/>
      <c r="AI1683" s="161"/>
      <c r="AJ1683" s="153"/>
      <c r="AK1683" s="153"/>
      <c r="AL1683" s="207" t="s">
        <v>131</v>
      </c>
      <c r="AM1683" s="207"/>
      <c r="AN1683" s="207"/>
      <c r="AO1683" s="207" t="str">
        <f ca="1">IF(R1683="","",IF(R1683&gt;TODAY(),"0 meses",DATEDIF(R1683,TODAY(),"m") &amp; " meses"))</f>
        <v>1 meses</v>
      </c>
      <c r="AP1683" s="147" t="s">
        <v>67</v>
      </c>
      <c r="AQ1683" s="147" t="s">
        <v>67</v>
      </c>
      <c r="AR1683" s="147"/>
      <c r="AS1683" s="209" t="s">
        <v>68</v>
      </c>
      <c r="AT1683" s="223" t="str">
        <f>MONTH(B1683)&amp;"/"&amp;YEAR(B1683)</f>
        <v>3/2026</v>
      </c>
      <c r="AU1683" s="223">
        <f>WEEKNUM(B1683)-WEEKNUM(EOMONTH(B1683,-1)+1)+1</f>
        <v>1</v>
      </c>
      <c r="AV1683" s="209" t="str">
        <f>MONTH(R1683)&amp;"/"&amp;YEAR(R1683)</f>
        <v>5/2026</v>
      </c>
      <c r="AW1683" s="209">
        <f>WEEKNUM(R1683)-WEEKNUM(EOMONTH(R1683,-1)+1)+1</f>
        <v>2</v>
      </c>
      <c r="AX1683" s="209">
        <f>IF(BB1683="S",IF(Q1683="1. Aceitou o programa",R1683-B1683,0),0)</f>
        <v>67</v>
      </c>
      <c r="AY1683" s="209">
        <f>IF(BB1683="S",IF(AND(S1683&lt;&gt;"",R1683&lt;&gt;""),S1683-R1683,0),0)</f>
        <v>0</v>
      </c>
      <c r="AZ1683" s="209">
        <f>IF(BB1683="S",IF(Q1683="1. Aceitou o programa",IF(OR(X1683="Não se Aplica",X1683=""),IF(OR(W1683="Não se Aplica",W1683=""),0,W1683-V1683),AVERAGE(X1683-W1683,W1683-V1683)),0),0)</f>
        <v>36</v>
      </c>
      <c r="BA1683" s="209">
        <f>IF(BB1683="S",IF(AND(Q1683="1. Aceitou o programa",AH1683="Realizada"),IFERROR(IF(AG1683="",0,AG1683-R1683),0),0),0)</f>
        <v>0</v>
      </c>
      <c r="BB1683" s="209" t="str">
        <f>_xlfn.XLOOKUP(U1683,'Lista Suspensa'!$AA$20:$AA$23,'Lista Suspensa'!$AB$20:$AB$23,"N/A")</f>
        <v>S</v>
      </c>
    </row>
    <row r="1684" spans="1:54" ht="12" customHeight="1">
      <c r="A1684" s="151" t="s">
        <v>54</v>
      </c>
      <c r="B1684" s="152">
        <v>46083</v>
      </c>
      <c r="C1684" s="153" t="s">
        <v>55</v>
      </c>
      <c r="D1684" s="153" t="s">
        <v>56</v>
      </c>
      <c r="E1684" s="244">
        <v>83011148</v>
      </c>
      <c r="F1684" s="144" t="s">
        <v>3529</v>
      </c>
      <c r="G1684" s="230"/>
      <c r="H1684" s="154">
        <v>29448</v>
      </c>
      <c r="I1684" s="153">
        <v>45</v>
      </c>
      <c r="J1684" s="148" t="s">
        <v>70</v>
      </c>
      <c r="K1684" s="153"/>
      <c r="L1684" s="153"/>
      <c r="M1684" s="153"/>
      <c r="N1684" s="153">
        <v>80</v>
      </c>
      <c r="O1684" s="155" t="s">
        <v>3530</v>
      </c>
      <c r="P1684" s="156" t="s">
        <v>60</v>
      </c>
      <c r="Q1684" s="157" t="s">
        <v>110</v>
      </c>
      <c r="R1684" s="158">
        <v>46150</v>
      </c>
      <c r="S1684" s="159"/>
      <c r="T1684" s="159" t="s">
        <v>62</v>
      </c>
      <c r="U1684" s="159" t="s">
        <v>111</v>
      </c>
      <c r="V1684" s="154">
        <v>46114</v>
      </c>
      <c r="W1684" s="154">
        <v>46150</v>
      </c>
      <c r="X1684" s="154" t="s">
        <v>126</v>
      </c>
      <c r="Y1684" s="160"/>
      <c r="Z1684" s="160" t="s">
        <v>128</v>
      </c>
      <c r="AA1684" s="153">
        <v>100</v>
      </c>
      <c r="AB1684" s="153">
        <v>1.59</v>
      </c>
      <c r="AC1684" s="182">
        <f t="shared" si="54"/>
        <v>39.555397333966219</v>
      </c>
      <c r="AD1684" s="153" t="str">
        <f t="shared" si="55"/>
        <v>OBESIDADE II</v>
      </c>
      <c r="AE1684" s="233" t="s">
        <v>1092</v>
      </c>
      <c r="AF1684" s="153" t="s">
        <v>130</v>
      </c>
      <c r="AG1684" s="159"/>
      <c r="AH1684" s="153"/>
      <c r="AI1684" s="161"/>
      <c r="AJ1684" s="153"/>
      <c r="AK1684" s="153"/>
      <c r="AL1684" s="207" t="s">
        <v>131</v>
      </c>
      <c r="AM1684" s="207"/>
      <c r="AN1684" s="207"/>
      <c r="AO1684" s="207" t="str">
        <f ca="1">IF(R1684="","",IF(R1684&gt;TODAY(),"0 meses",DATEDIF(R1684,TODAY(),"m") &amp; " meses"))</f>
        <v>1 meses</v>
      </c>
      <c r="AP1684" s="147" t="s">
        <v>67</v>
      </c>
      <c r="AQ1684" s="147" t="s">
        <v>67</v>
      </c>
      <c r="AR1684" s="147"/>
      <c r="AS1684" s="209" t="s">
        <v>68</v>
      </c>
      <c r="AT1684" s="223" t="str">
        <f>MONTH(B1684)&amp;"/"&amp;YEAR(B1684)</f>
        <v>3/2026</v>
      </c>
      <c r="AU1684" s="223">
        <f>WEEKNUM(B1684)-WEEKNUM(EOMONTH(B1684,-1)+1)+1</f>
        <v>1</v>
      </c>
      <c r="AV1684" s="209" t="str">
        <f>MONTH(R1684)&amp;"/"&amp;YEAR(R1684)</f>
        <v>5/2026</v>
      </c>
      <c r="AW1684" s="209">
        <f>WEEKNUM(R1684)-WEEKNUM(EOMONTH(R1684,-1)+1)+1</f>
        <v>2</v>
      </c>
      <c r="AX1684" s="209">
        <f>IF(BB1684="S",IF(Q1684="1. Aceitou o programa",R1684-B1684,0),0)</f>
        <v>67</v>
      </c>
      <c r="AY1684" s="209">
        <f>IF(BB1684="S",IF(AND(S1684&lt;&gt;"",R1684&lt;&gt;""),S1684-R1684,0),0)</f>
        <v>0</v>
      </c>
      <c r="AZ1684" s="209">
        <f>IF(BB1684="S",IF(Q1684="1. Aceitou o programa",IF(OR(X1684="Não se Aplica",X1684=""),IF(OR(W1684="Não se Aplica",W1684=""),0,W1684-V1684),AVERAGE(X1684-W1684,W1684-V1684)),0),0)</f>
        <v>36</v>
      </c>
      <c r="BA1684" s="209">
        <f>IF(BB1684="S",IF(AND(Q1684="1. Aceitou o programa",AH1684="Realizada"),IFERROR(IF(AG1684="",0,AG1684-R1684),0),0),0)</f>
        <v>0</v>
      </c>
      <c r="BB1684" s="209" t="str">
        <f>_xlfn.XLOOKUP(U1684,'Lista Suspensa'!$AA$20:$AA$23,'Lista Suspensa'!$AB$20:$AB$23,"N/A")</f>
        <v>S</v>
      </c>
    </row>
    <row r="1685" spans="1:54" ht="12" customHeight="1">
      <c r="A1685" s="151" t="s">
        <v>54</v>
      </c>
      <c r="B1685" s="152">
        <v>46083</v>
      </c>
      <c r="C1685" s="153" t="s">
        <v>55</v>
      </c>
      <c r="D1685" s="153" t="s">
        <v>56</v>
      </c>
      <c r="E1685" s="244">
        <v>89209248</v>
      </c>
      <c r="F1685" s="144" t="s">
        <v>3531</v>
      </c>
      <c r="G1685" s="230"/>
      <c r="H1685" s="154">
        <v>30183</v>
      </c>
      <c r="I1685" s="153">
        <v>43</v>
      </c>
      <c r="J1685" s="148" t="s">
        <v>70</v>
      </c>
      <c r="K1685" s="153"/>
      <c r="L1685" s="153"/>
      <c r="M1685" s="153"/>
      <c r="N1685" s="153">
        <v>50</v>
      </c>
      <c r="O1685" s="155">
        <v>21987959619</v>
      </c>
      <c r="P1685" s="156" t="s">
        <v>71</v>
      </c>
      <c r="Q1685" s="157" t="s">
        <v>110</v>
      </c>
      <c r="R1685" s="158">
        <v>46150</v>
      </c>
      <c r="S1685" s="159"/>
      <c r="T1685" s="159" t="s">
        <v>62</v>
      </c>
      <c r="U1685" s="159" t="s">
        <v>111</v>
      </c>
      <c r="V1685" s="154">
        <v>46118</v>
      </c>
      <c r="W1685" s="154">
        <v>46150</v>
      </c>
      <c r="X1685" s="154" t="s">
        <v>126</v>
      </c>
      <c r="Y1685" s="160"/>
      <c r="Z1685" s="160" t="s">
        <v>2281</v>
      </c>
      <c r="AA1685" s="153">
        <v>89.9</v>
      </c>
      <c r="AB1685" s="153">
        <v>1.65</v>
      </c>
      <c r="AC1685" s="182">
        <f t="shared" si="54"/>
        <v>33.021120293847574</v>
      </c>
      <c r="AD1685" s="153" t="str">
        <f t="shared" si="55"/>
        <v>OBESIDADE I</v>
      </c>
      <c r="AE1685" s="233" t="s">
        <v>139</v>
      </c>
      <c r="AF1685" s="153" t="s">
        <v>130</v>
      </c>
      <c r="AG1685" s="159"/>
      <c r="AH1685" s="153"/>
      <c r="AI1685" s="161"/>
      <c r="AJ1685" s="153"/>
      <c r="AK1685" s="153"/>
      <c r="AL1685" s="207" t="s">
        <v>131</v>
      </c>
      <c r="AM1685" s="207"/>
      <c r="AN1685" s="207"/>
      <c r="AO1685" s="207" t="str">
        <f ca="1">IF(R1685="","",IF(R1685&gt;TODAY(),"0 meses",DATEDIF(R1685,TODAY(),"m") &amp; " meses"))</f>
        <v>1 meses</v>
      </c>
      <c r="AP1685" s="147" t="s">
        <v>67</v>
      </c>
      <c r="AQ1685" s="147" t="s">
        <v>67</v>
      </c>
      <c r="AR1685" s="147"/>
      <c r="AS1685" s="209" t="s">
        <v>68</v>
      </c>
      <c r="AT1685" s="223" t="str">
        <f>MONTH(B1685)&amp;"/"&amp;YEAR(B1685)</f>
        <v>3/2026</v>
      </c>
      <c r="AU1685" s="223">
        <f>WEEKNUM(B1685)-WEEKNUM(EOMONTH(B1685,-1)+1)+1</f>
        <v>1</v>
      </c>
      <c r="AV1685" s="209" t="str">
        <f>MONTH(R1685)&amp;"/"&amp;YEAR(R1685)</f>
        <v>5/2026</v>
      </c>
      <c r="AW1685" s="209">
        <f>WEEKNUM(R1685)-WEEKNUM(EOMONTH(R1685,-1)+1)+1</f>
        <v>2</v>
      </c>
      <c r="AX1685" s="209">
        <f>IF(BB1685="S",IF(Q1685="1. Aceitou o programa",R1685-B1685,0),0)</f>
        <v>67</v>
      </c>
      <c r="AY1685" s="209">
        <f>IF(BB1685="S",IF(AND(S1685&lt;&gt;"",R1685&lt;&gt;""),S1685-R1685,0),0)</f>
        <v>0</v>
      </c>
      <c r="AZ1685" s="209">
        <f>IF(BB1685="S",IF(Q1685="1. Aceitou o programa",IF(OR(X1685="Não se Aplica",X1685=""),IF(OR(W1685="Não se Aplica",W1685=""),0,W1685-V1685),AVERAGE(X1685-W1685,W1685-V1685)),0),0)</f>
        <v>32</v>
      </c>
      <c r="BA1685" s="209">
        <f>IF(BB1685="S",IF(AND(Q1685="1. Aceitou o programa",AH1685="Realizada"),IFERROR(IF(AG1685="",0,AG1685-R1685),0),0),0)</f>
        <v>0</v>
      </c>
      <c r="BB1685" s="209" t="str">
        <f>_xlfn.XLOOKUP(U1685,'Lista Suspensa'!$AA$20:$AA$23,'Lista Suspensa'!$AB$20:$AB$23,"N/A")</f>
        <v>S</v>
      </c>
    </row>
    <row r="1686" spans="1:54" ht="12" customHeight="1">
      <c r="A1686" s="151" t="s">
        <v>54</v>
      </c>
      <c r="B1686" s="152">
        <v>46083</v>
      </c>
      <c r="C1686" s="153" t="s">
        <v>55</v>
      </c>
      <c r="D1686" s="153" t="s">
        <v>56</v>
      </c>
      <c r="E1686" s="244">
        <v>88493291</v>
      </c>
      <c r="F1686" s="144" t="s">
        <v>3532</v>
      </c>
      <c r="G1686" s="230"/>
      <c r="H1686" s="154">
        <v>30563</v>
      </c>
      <c r="I1686" s="153">
        <v>42</v>
      </c>
      <c r="J1686" s="148" t="s">
        <v>70</v>
      </c>
      <c r="K1686" s="153"/>
      <c r="L1686" s="153"/>
      <c r="M1686" s="153"/>
      <c r="N1686" s="153">
        <v>60</v>
      </c>
      <c r="O1686" s="155" t="s">
        <v>3533</v>
      </c>
      <c r="P1686" s="156" t="s">
        <v>2026</v>
      </c>
      <c r="Q1686" s="157" t="s">
        <v>110</v>
      </c>
      <c r="R1686" s="158">
        <v>46150</v>
      </c>
      <c r="S1686" s="159"/>
      <c r="T1686" s="159" t="s">
        <v>62</v>
      </c>
      <c r="U1686" s="159" t="s">
        <v>111</v>
      </c>
      <c r="V1686" s="154">
        <v>46112</v>
      </c>
      <c r="W1686" s="154">
        <v>46150</v>
      </c>
      <c r="X1686" s="154" t="s">
        <v>126</v>
      </c>
      <c r="Y1686" s="160">
        <v>46111</v>
      </c>
      <c r="Z1686" s="160" t="s">
        <v>128</v>
      </c>
      <c r="AA1686" s="153">
        <v>70</v>
      </c>
      <c r="AB1686" s="153">
        <v>1.62</v>
      </c>
      <c r="AC1686" s="182">
        <f t="shared" si="54"/>
        <v>26.672763298277697</v>
      </c>
      <c r="AD1686" s="153" t="str">
        <f t="shared" si="55"/>
        <v>SOBREPESO</v>
      </c>
      <c r="AE1686" s="233" t="s">
        <v>427</v>
      </c>
      <c r="AF1686" s="153" t="s">
        <v>130</v>
      </c>
      <c r="AG1686" s="159"/>
      <c r="AH1686" s="153"/>
      <c r="AI1686" s="161"/>
      <c r="AJ1686" s="153"/>
      <c r="AK1686" s="153"/>
      <c r="AL1686" s="207" t="s">
        <v>136</v>
      </c>
      <c r="AM1686" s="207"/>
      <c r="AN1686" s="207"/>
      <c r="AO1686" s="207" t="str">
        <f ca="1">IF(R1686="","",IF(R1686&gt;TODAY(),"0 meses",DATEDIF(R1686,TODAY(),"m") &amp; " meses"))</f>
        <v>1 meses</v>
      </c>
      <c r="AP1686" s="147" t="s">
        <v>67</v>
      </c>
      <c r="AQ1686" s="147" t="s">
        <v>67</v>
      </c>
      <c r="AR1686" s="147"/>
      <c r="AS1686" s="209" t="s">
        <v>68</v>
      </c>
      <c r="AT1686" s="223" t="str">
        <f>MONTH(B1686)&amp;"/"&amp;YEAR(B1686)</f>
        <v>3/2026</v>
      </c>
      <c r="AU1686" s="223">
        <f>WEEKNUM(B1686)-WEEKNUM(EOMONTH(B1686,-1)+1)+1</f>
        <v>1</v>
      </c>
      <c r="AV1686" s="209" t="str">
        <f>MONTH(R1686)&amp;"/"&amp;YEAR(R1686)</f>
        <v>5/2026</v>
      </c>
      <c r="AW1686" s="209">
        <f>WEEKNUM(R1686)-WEEKNUM(EOMONTH(R1686,-1)+1)+1</f>
        <v>2</v>
      </c>
      <c r="AX1686" s="209">
        <f>IF(BB1686="S",IF(Q1686="1. Aceitou o programa",R1686-B1686,0),0)</f>
        <v>67</v>
      </c>
      <c r="AY1686" s="209">
        <f>IF(BB1686="S",IF(AND(S1686&lt;&gt;"",R1686&lt;&gt;""),S1686-R1686,0),0)</f>
        <v>0</v>
      </c>
      <c r="AZ1686" s="209">
        <f>IF(BB1686="S",IF(Q1686="1. Aceitou o programa",IF(OR(X1686="Não se Aplica",X1686=""),IF(OR(W1686="Não se Aplica",W1686=""),0,W1686-V1686),AVERAGE(X1686-W1686,W1686-V1686)),0),0)</f>
        <v>38</v>
      </c>
      <c r="BA1686" s="209">
        <f>IF(BB1686="S",IF(AND(Q1686="1. Aceitou o programa",AH1686="Realizada"),IFERROR(IF(AG1686="",0,AG1686-R1686),0),0),0)</f>
        <v>0</v>
      </c>
      <c r="BB1686" s="209" t="str">
        <f>_xlfn.XLOOKUP(U1686,'Lista Suspensa'!$AA$20:$AA$23,'Lista Suspensa'!$AB$20:$AB$23,"N/A")</f>
        <v>S</v>
      </c>
    </row>
    <row r="1687" spans="1:54" ht="12" customHeight="1">
      <c r="A1687" s="151" t="s">
        <v>54</v>
      </c>
      <c r="B1687" s="152">
        <v>46083</v>
      </c>
      <c r="C1687" s="153" t="s">
        <v>55</v>
      </c>
      <c r="D1687" s="153" t="s">
        <v>56</v>
      </c>
      <c r="E1687" s="244">
        <v>73127677</v>
      </c>
      <c r="F1687" s="144" t="s">
        <v>3534</v>
      </c>
      <c r="G1687" s="230"/>
      <c r="H1687" s="154">
        <v>30627</v>
      </c>
      <c r="I1687" s="153">
        <v>42</v>
      </c>
      <c r="J1687" s="148" t="s">
        <v>70</v>
      </c>
      <c r="K1687" s="153"/>
      <c r="L1687" s="153"/>
      <c r="M1687" s="153"/>
      <c r="N1687" s="153">
        <v>400</v>
      </c>
      <c r="O1687" s="155" t="s">
        <v>3535</v>
      </c>
      <c r="P1687" s="156" t="s">
        <v>60</v>
      </c>
      <c r="Q1687" s="157" t="s">
        <v>110</v>
      </c>
      <c r="R1687" s="158">
        <v>46150</v>
      </c>
      <c r="S1687" s="159"/>
      <c r="T1687" s="159" t="s">
        <v>62</v>
      </c>
      <c r="U1687" s="159" t="s">
        <v>111</v>
      </c>
      <c r="V1687" s="154">
        <v>46113</v>
      </c>
      <c r="W1687" s="154">
        <v>46150</v>
      </c>
      <c r="X1687" s="154" t="s">
        <v>126</v>
      </c>
      <c r="Y1687" s="160"/>
      <c r="Z1687" s="160" t="s">
        <v>128</v>
      </c>
      <c r="AA1687" s="153">
        <v>90</v>
      </c>
      <c r="AB1687" s="153">
        <v>1.55</v>
      </c>
      <c r="AC1687" s="182">
        <f t="shared" si="54"/>
        <v>37.460978147762745</v>
      </c>
      <c r="AD1687" s="153" t="str">
        <f t="shared" si="55"/>
        <v>OBESIDADE II</v>
      </c>
      <c r="AE1687" s="233" t="s">
        <v>1092</v>
      </c>
      <c r="AF1687" s="153" t="s">
        <v>130</v>
      </c>
      <c r="AG1687" s="159"/>
      <c r="AH1687" s="153"/>
      <c r="AI1687" s="161"/>
      <c r="AJ1687" s="153"/>
      <c r="AK1687" s="153"/>
      <c r="AL1687" s="207" t="s">
        <v>131</v>
      </c>
      <c r="AM1687" s="207"/>
      <c r="AN1687" s="207"/>
      <c r="AO1687" s="207" t="str">
        <f ca="1">IF(R1687="","",IF(R1687&gt;TODAY(),"0 meses",DATEDIF(R1687,TODAY(),"m") &amp; " meses"))</f>
        <v>1 meses</v>
      </c>
      <c r="AP1687" s="147" t="s">
        <v>67</v>
      </c>
      <c r="AQ1687" s="147" t="s">
        <v>67</v>
      </c>
      <c r="AR1687" s="147"/>
      <c r="AS1687" s="209" t="s">
        <v>68</v>
      </c>
      <c r="AT1687" s="223" t="str">
        <f>MONTH(B1687)&amp;"/"&amp;YEAR(B1687)</f>
        <v>3/2026</v>
      </c>
      <c r="AU1687" s="223">
        <f>WEEKNUM(B1687)-WEEKNUM(EOMONTH(B1687,-1)+1)+1</f>
        <v>1</v>
      </c>
      <c r="AV1687" s="209" t="str">
        <f>MONTH(R1687)&amp;"/"&amp;YEAR(R1687)</f>
        <v>5/2026</v>
      </c>
      <c r="AW1687" s="209">
        <f>WEEKNUM(R1687)-WEEKNUM(EOMONTH(R1687,-1)+1)+1</f>
        <v>2</v>
      </c>
      <c r="AX1687" s="209">
        <f>IF(BB1687="S",IF(Q1687="1. Aceitou o programa",R1687-B1687,0),0)</f>
        <v>67</v>
      </c>
      <c r="AY1687" s="209">
        <f>IF(BB1687="S",IF(AND(S1687&lt;&gt;"",R1687&lt;&gt;""),S1687-R1687,0),0)</f>
        <v>0</v>
      </c>
      <c r="AZ1687" s="209">
        <f>IF(BB1687="S",IF(Q1687="1. Aceitou o programa",IF(OR(X1687="Não se Aplica",X1687=""),IF(OR(W1687="Não se Aplica",W1687=""),0,W1687-V1687),AVERAGE(X1687-W1687,W1687-V1687)),0),0)</f>
        <v>37</v>
      </c>
      <c r="BA1687" s="209">
        <f>IF(BB1687="S",IF(AND(Q1687="1. Aceitou o programa",AH1687="Realizada"),IFERROR(IF(AG1687="",0,AG1687-R1687),0),0),0)</f>
        <v>0</v>
      </c>
      <c r="BB1687" s="209" t="str">
        <f>_xlfn.XLOOKUP(U1687,'Lista Suspensa'!$AA$20:$AA$23,'Lista Suspensa'!$AB$20:$AB$23,"N/A")</f>
        <v>S</v>
      </c>
    </row>
    <row r="1688" spans="1:54" ht="12" customHeight="1">
      <c r="A1688" s="151" t="s">
        <v>54</v>
      </c>
      <c r="B1688" s="152">
        <v>46083</v>
      </c>
      <c r="C1688" s="153" t="s">
        <v>55</v>
      </c>
      <c r="D1688" s="153" t="s">
        <v>56</v>
      </c>
      <c r="E1688" s="244">
        <v>79378876</v>
      </c>
      <c r="F1688" s="144" t="s">
        <v>3536</v>
      </c>
      <c r="G1688" s="230"/>
      <c r="H1688" s="154">
        <v>30869</v>
      </c>
      <c r="I1688" s="153">
        <v>41</v>
      </c>
      <c r="J1688" s="148" t="s">
        <v>58</v>
      </c>
      <c r="K1688" s="153"/>
      <c r="L1688" s="153"/>
      <c r="M1688" s="153"/>
      <c r="N1688" s="153">
        <v>60</v>
      </c>
      <c r="O1688" s="155">
        <v>21965531673</v>
      </c>
      <c r="P1688" s="156" t="s">
        <v>60</v>
      </c>
      <c r="Q1688" s="157" t="s">
        <v>110</v>
      </c>
      <c r="R1688" s="158">
        <v>46150</v>
      </c>
      <c r="S1688" s="159"/>
      <c r="T1688" s="159" t="s">
        <v>62</v>
      </c>
      <c r="U1688" s="159" t="s">
        <v>111</v>
      </c>
      <c r="V1688" s="154">
        <v>46118</v>
      </c>
      <c r="W1688" s="154">
        <v>46150</v>
      </c>
      <c r="X1688" s="154" t="s">
        <v>126</v>
      </c>
      <c r="Y1688" s="160"/>
      <c r="Z1688" s="160" t="s">
        <v>128</v>
      </c>
      <c r="AA1688" s="153">
        <v>173</v>
      </c>
      <c r="AB1688" s="153">
        <v>1.73</v>
      </c>
      <c r="AC1688" s="182">
        <f t="shared" si="54"/>
        <v>57.803468208092482</v>
      </c>
      <c r="AD1688" s="153" t="str">
        <f t="shared" si="55"/>
        <v>OBESIDADE III</v>
      </c>
      <c r="AE1688" s="233" t="s">
        <v>1018</v>
      </c>
      <c r="AF1688" s="153" t="s">
        <v>130</v>
      </c>
      <c r="AG1688" s="159"/>
      <c r="AH1688" s="153"/>
      <c r="AI1688" s="161"/>
      <c r="AJ1688" s="153"/>
      <c r="AK1688" s="153"/>
      <c r="AL1688" s="207" t="s">
        <v>143</v>
      </c>
      <c r="AM1688" s="207"/>
      <c r="AN1688" s="207"/>
      <c r="AO1688" s="207" t="str">
        <f ca="1">IF(R1688="","",IF(R1688&gt;TODAY(),"0 meses",DATEDIF(R1688,TODAY(),"m") &amp; " meses"))</f>
        <v>1 meses</v>
      </c>
      <c r="AP1688" s="147" t="s">
        <v>67</v>
      </c>
      <c r="AQ1688" s="147" t="s">
        <v>67</v>
      </c>
      <c r="AR1688" s="147"/>
      <c r="AS1688" s="209" t="s">
        <v>68</v>
      </c>
      <c r="AT1688" s="223" t="str">
        <f>MONTH(B1688)&amp;"/"&amp;YEAR(B1688)</f>
        <v>3/2026</v>
      </c>
      <c r="AU1688" s="223">
        <f>WEEKNUM(B1688)-WEEKNUM(EOMONTH(B1688,-1)+1)+1</f>
        <v>1</v>
      </c>
      <c r="AV1688" s="209" t="str">
        <f>MONTH(R1688)&amp;"/"&amp;YEAR(R1688)</f>
        <v>5/2026</v>
      </c>
      <c r="AW1688" s="209">
        <f>WEEKNUM(R1688)-WEEKNUM(EOMONTH(R1688,-1)+1)+1</f>
        <v>2</v>
      </c>
      <c r="AX1688" s="209">
        <f>IF(BB1688="S",IF(Q1688="1. Aceitou o programa",R1688-B1688,0),0)</f>
        <v>67</v>
      </c>
      <c r="AY1688" s="209">
        <f>IF(BB1688="S",IF(AND(S1688&lt;&gt;"",R1688&lt;&gt;""),S1688-R1688,0),0)</f>
        <v>0</v>
      </c>
      <c r="AZ1688" s="209">
        <f>IF(BB1688="S",IF(Q1688="1. Aceitou o programa",IF(OR(X1688="Não se Aplica",X1688=""),IF(OR(W1688="Não se Aplica",W1688=""),0,W1688-V1688),AVERAGE(X1688-W1688,W1688-V1688)),0),0)</f>
        <v>32</v>
      </c>
      <c r="BA1688" s="209">
        <f>IF(BB1688="S",IF(AND(Q1688="1. Aceitou o programa",AH1688="Realizada"),IFERROR(IF(AG1688="",0,AG1688-R1688),0),0),0)</f>
        <v>0</v>
      </c>
      <c r="BB1688" s="209" t="str">
        <f>_xlfn.XLOOKUP(U1688,'Lista Suspensa'!$AA$20:$AA$23,'Lista Suspensa'!$AB$20:$AB$23,"N/A")</f>
        <v>S</v>
      </c>
    </row>
    <row r="1689" spans="1:54" ht="12" customHeight="1">
      <c r="A1689" s="151" t="s">
        <v>54</v>
      </c>
      <c r="B1689" s="152">
        <v>46083</v>
      </c>
      <c r="C1689" s="153" t="s">
        <v>55</v>
      </c>
      <c r="D1689" s="153" t="s">
        <v>56</v>
      </c>
      <c r="E1689" s="244">
        <v>82901326</v>
      </c>
      <c r="F1689" s="144" t="s">
        <v>3537</v>
      </c>
      <c r="G1689" s="230"/>
      <c r="H1689" s="154">
        <v>30906</v>
      </c>
      <c r="I1689" s="153">
        <v>41</v>
      </c>
      <c r="J1689" s="148" t="s">
        <v>70</v>
      </c>
      <c r="K1689" s="153"/>
      <c r="L1689" s="153"/>
      <c r="M1689" s="153"/>
      <c r="N1689" s="153">
        <v>60</v>
      </c>
      <c r="O1689" s="155" t="s">
        <v>3538</v>
      </c>
      <c r="P1689" s="156" t="s">
        <v>60</v>
      </c>
      <c r="Q1689" s="157" t="s">
        <v>110</v>
      </c>
      <c r="R1689" s="158">
        <v>46150</v>
      </c>
      <c r="S1689" s="159"/>
      <c r="T1689" s="159" t="s">
        <v>62</v>
      </c>
      <c r="U1689" s="159" t="s">
        <v>111</v>
      </c>
      <c r="V1689" s="154">
        <v>46114</v>
      </c>
      <c r="W1689" s="154">
        <v>46150</v>
      </c>
      <c r="X1689" s="154" t="s">
        <v>126</v>
      </c>
      <c r="Y1689" s="160"/>
      <c r="Z1689" s="160" t="s">
        <v>128</v>
      </c>
      <c r="AA1689" s="153">
        <v>67</v>
      </c>
      <c r="AB1689" s="153">
        <v>1.6</v>
      </c>
      <c r="AC1689" s="182">
        <f t="shared" si="54"/>
        <v>26.171874999999996</v>
      </c>
      <c r="AD1689" s="153" t="str">
        <f t="shared" si="55"/>
        <v>SOBREPESO</v>
      </c>
      <c r="AE1689" s="233" t="s">
        <v>135</v>
      </c>
      <c r="AF1689" s="153" t="s">
        <v>130</v>
      </c>
      <c r="AG1689" s="159"/>
      <c r="AH1689" s="153"/>
      <c r="AI1689" s="161"/>
      <c r="AJ1689" s="153"/>
      <c r="AK1689" s="153"/>
      <c r="AL1689" s="207" t="s">
        <v>85</v>
      </c>
      <c r="AM1689" s="207" t="s">
        <v>86</v>
      </c>
      <c r="AN1689" s="207"/>
      <c r="AO1689" s="207" t="str">
        <f ca="1">IF(R1689="","",IF(R1689&gt;TODAY(),"0 meses",DATEDIF(R1689,TODAY(),"m") &amp; " meses"))</f>
        <v>1 meses</v>
      </c>
      <c r="AP1689" s="147" t="s">
        <v>67</v>
      </c>
      <c r="AQ1689" s="147" t="s">
        <v>67</v>
      </c>
      <c r="AR1689" s="147"/>
      <c r="AS1689" s="209" t="s">
        <v>68</v>
      </c>
      <c r="AT1689" s="223" t="str">
        <f>MONTH(B1689)&amp;"/"&amp;YEAR(B1689)</f>
        <v>3/2026</v>
      </c>
      <c r="AU1689" s="223">
        <f>WEEKNUM(B1689)-WEEKNUM(EOMONTH(B1689,-1)+1)+1</f>
        <v>1</v>
      </c>
      <c r="AV1689" s="209" t="str">
        <f>MONTH(R1689)&amp;"/"&amp;YEAR(R1689)</f>
        <v>5/2026</v>
      </c>
      <c r="AW1689" s="209">
        <f>WEEKNUM(R1689)-WEEKNUM(EOMONTH(R1689,-1)+1)+1</f>
        <v>2</v>
      </c>
      <c r="AX1689" s="209">
        <f>IF(BB1689="S",IF(Q1689="1. Aceitou o programa",R1689-B1689,0),0)</f>
        <v>67</v>
      </c>
      <c r="AY1689" s="209">
        <f>IF(BB1689="S",IF(AND(S1689&lt;&gt;"",R1689&lt;&gt;""),S1689-R1689,0),0)</f>
        <v>0</v>
      </c>
      <c r="AZ1689" s="209">
        <f>IF(BB1689="S",IF(Q1689="1. Aceitou o programa",IF(OR(X1689="Não se Aplica",X1689=""),IF(OR(W1689="Não se Aplica",W1689=""),0,W1689-V1689),AVERAGE(X1689-W1689,W1689-V1689)),0),0)</f>
        <v>36</v>
      </c>
      <c r="BA1689" s="209">
        <f>IF(BB1689="S",IF(AND(Q1689="1. Aceitou o programa",AH1689="Realizada"),IFERROR(IF(AG1689="",0,AG1689-R1689),0),0),0)</f>
        <v>0</v>
      </c>
      <c r="BB1689" s="209" t="str">
        <f>_xlfn.XLOOKUP(U1689,'Lista Suspensa'!$AA$20:$AA$23,'Lista Suspensa'!$AB$20:$AB$23,"N/A")</f>
        <v>S</v>
      </c>
    </row>
    <row r="1690" spans="1:54" ht="12" customHeight="1">
      <c r="A1690" s="151" t="s">
        <v>54</v>
      </c>
      <c r="B1690" s="152">
        <v>46083</v>
      </c>
      <c r="C1690" s="153" t="s">
        <v>55</v>
      </c>
      <c r="D1690" s="153" t="s">
        <v>56</v>
      </c>
      <c r="E1690" s="244">
        <v>81597101</v>
      </c>
      <c r="F1690" s="144" t="s">
        <v>3539</v>
      </c>
      <c r="G1690" s="230"/>
      <c r="H1690" s="154">
        <v>31766</v>
      </c>
      <c r="I1690" s="153">
        <v>39</v>
      </c>
      <c r="J1690" s="148" t="s">
        <v>70</v>
      </c>
      <c r="K1690" s="153"/>
      <c r="L1690" s="153"/>
      <c r="M1690" s="153"/>
      <c r="N1690" s="153">
        <v>40</v>
      </c>
      <c r="O1690" s="155" t="s">
        <v>3540</v>
      </c>
      <c r="P1690" s="156" t="s">
        <v>2026</v>
      </c>
      <c r="Q1690" s="157" t="s">
        <v>110</v>
      </c>
      <c r="R1690" s="158">
        <v>46150</v>
      </c>
      <c r="S1690" s="159"/>
      <c r="T1690" s="159" t="s">
        <v>62</v>
      </c>
      <c r="U1690" s="159" t="s">
        <v>111</v>
      </c>
      <c r="V1690" s="154">
        <v>46112</v>
      </c>
      <c r="W1690" s="154">
        <v>46150</v>
      </c>
      <c r="X1690" s="154" t="s">
        <v>126</v>
      </c>
      <c r="Y1690" s="160">
        <v>46111</v>
      </c>
      <c r="Z1690" s="160" t="s">
        <v>128</v>
      </c>
      <c r="AA1690" s="153">
        <v>103</v>
      </c>
      <c r="AB1690" s="153">
        <v>1.63</v>
      </c>
      <c r="AC1690" s="182">
        <f t="shared" si="54"/>
        <v>38.766984079190038</v>
      </c>
      <c r="AD1690" s="153" t="str">
        <f t="shared" si="55"/>
        <v>OBESIDADE II</v>
      </c>
      <c r="AE1690" s="233" t="s">
        <v>427</v>
      </c>
      <c r="AF1690" s="153" t="s">
        <v>130</v>
      </c>
      <c r="AG1690" s="159"/>
      <c r="AH1690" s="153"/>
      <c r="AI1690" s="161"/>
      <c r="AJ1690" s="153"/>
      <c r="AK1690" s="153"/>
      <c r="AL1690" s="207" t="s">
        <v>131</v>
      </c>
      <c r="AM1690" s="207"/>
      <c r="AN1690" s="207"/>
      <c r="AO1690" s="207" t="str">
        <f ca="1">IF(R1690="","",IF(R1690&gt;TODAY(),"0 meses",DATEDIF(R1690,TODAY(),"m") &amp; " meses"))</f>
        <v>1 meses</v>
      </c>
      <c r="AP1690" s="147" t="s">
        <v>67</v>
      </c>
      <c r="AQ1690" s="147" t="s">
        <v>67</v>
      </c>
      <c r="AR1690" s="147"/>
      <c r="AS1690" s="209" t="s">
        <v>68</v>
      </c>
      <c r="AT1690" s="223" t="str">
        <f>MONTH(B1690)&amp;"/"&amp;YEAR(B1690)</f>
        <v>3/2026</v>
      </c>
      <c r="AU1690" s="223">
        <f>WEEKNUM(B1690)-WEEKNUM(EOMONTH(B1690,-1)+1)+1</f>
        <v>1</v>
      </c>
      <c r="AV1690" s="209" t="str">
        <f>MONTH(R1690)&amp;"/"&amp;YEAR(R1690)</f>
        <v>5/2026</v>
      </c>
      <c r="AW1690" s="209">
        <f>WEEKNUM(R1690)-WEEKNUM(EOMONTH(R1690,-1)+1)+1</f>
        <v>2</v>
      </c>
      <c r="AX1690" s="209">
        <f>IF(BB1690="S",IF(Q1690="1. Aceitou o programa",R1690-B1690,0),0)</f>
        <v>67</v>
      </c>
      <c r="AY1690" s="209">
        <f>IF(BB1690="S",IF(AND(S1690&lt;&gt;"",R1690&lt;&gt;""),S1690-R1690,0),0)</f>
        <v>0</v>
      </c>
      <c r="AZ1690" s="209">
        <f>IF(BB1690="S",IF(Q1690="1. Aceitou o programa",IF(OR(X1690="Não se Aplica",X1690=""),IF(OR(W1690="Não se Aplica",W1690=""),0,W1690-V1690),AVERAGE(X1690-W1690,W1690-V1690)),0),0)</f>
        <v>38</v>
      </c>
      <c r="BA1690" s="209">
        <f>IF(BB1690="S",IF(AND(Q1690="1. Aceitou o programa",AH1690="Realizada"),IFERROR(IF(AG1690="",0,AG1690-R1690),0),0),0)</f>
        <v>0</v>
      </c>
      <c r="BB1690" s="209" t="str">
        <f>_xlfn.XLOOKUP(U1690,'Lista Suspensa'!$AA$20:$AA$23,'Lista Suspensa'!$AB$20:$AB$23,"N/A")</f>
        <v>S</v>
      </c>
    </row>
    <row r="1691" spans="1:54" ht="12" customHeight="1">
      <c r="A1691" s="151" t="s">
        <v>54</v>
      </c>
      <c r="B1691" s="152">
        <v>46083</v>
      </c>
      <c r="C1691" s="153" t="s">
        <v>55</v>
      </c>
      <c r="D1691" s="153" t="s">
        <v>56</v>
      </c>
      <c r="E1691" s="244">
        <v>88952088</v>
      </c>
      <c r="F1691" s="144" t="s">
        <v>3541</v>
      </c>
      <c r="G1691" s="230"/>
      <c r="H1691" s="154">
        <v>31788</v>
      </c>
      <c r="I1691" s="153">
        <v>39</v>
      </c>
      <c r="J1691" s="148" t="s">
        <v>70</v>
      </c>
      <c r="K1691" s="153"/>
      <c r="L1691" s="153"/>
      <c r="M1691" s="153"/>
      <c r="N1691" s="153">
        <v>60</v>
      </c>
      <c r="O1691" s="155" t="s">
        <v>3542</v>
      </c>
      <c r="P1691" s="156" t="s">
        <v>89</v>
      </c>
      <c r="Q1691" s="157" t="s">
        <v>110</v>
      </c>
      <c r="R1691" s="158">
        <v>46150</v>
      </c>
      <c r="S1691" s="159"/>
      <c r="T1691" s="159" t="s">
        <v>62</v>
      </c>
      <c r="U1691" s="159" t="s">
        <v>111</v>
      </c>
      <c r="V1691" s="154">
        <v>46118</v>
      </c>
      <c r="W1691" s="154">
        <v>46150</v>
      </c>
      <c r="X1691" s="154" t="s">
        <v>126</v>
      </c>
      <c r="Y1691" s="160"/>
      <c r="Z1691" s="160" t="s">
        <v>128</v>
      </c>
      <c r="AA1691" s="153">
        <v>98</v>
      </c>
      <c r="AB1691" s="153">
        <v>1.6</v>
      </c>
      <c r="AC1691" s="182">
        <f t="shared" si="54"/>
        <v>38.281249999999993</v>
      </c>
      <c r="AD1691" s="153" t="str">
        <f t="shared" si="55"/>
        <v>OBESIDADE II</v>
      </c>
      <c r="AE1691" s="233" t="s">
        <v>135</v>
      </c>
      <c r="AF1691" s="153" t="s">
        <v>130</v>
      </c>
      <c r="AG1691" s="159"/>
      <c r="AH1691" s="153"/>
      <c r="AI1691" s="161"/>
      <c r="AJ1691" s="153"/>
      <c r="AK1691" s="153"/>
      <c r="AL1691" s="207" t="s">
        <v>131</v>
      </c>
      <c r="AM1691" s="207"/>
      <c r="AN1691" s="207"/>
      <c r="AO1691" s="207" t="str">
        <f ca="1">IF(R1691="","",IF(R1691&gt;TODAY(),"0 meses",DATEDIF(R1691,TODAY(),"m") &amp; " meses"))</f>
        <v>1 meses</v>
      </c>
      <c r="AP1691" s="147" t="s">
        <v>67</v>
      </c>
      <c r="AQ1691" s="147" t="s">
        <v>67</v>
      </c>
      <c r="AR1691" s="147"/>
      <c r="AS1691" s="209" t="s">
        <v>68</v>
      </c>
      <c r="AT1691" s="223" t="str">
        <f>MONTH(B1691)&amp;"/"&amp;YEAR(B1691)</f>
        <v>3/2026</v>
      </c>
      <c r="AU1691" s="223">
        <f>WEEKNUM(B1691)-WEEKNUM(EOMONTH(B1691,-1)+1)+1</f>
        <v>1</v>
      </c>
      <c r="AV1691" s="209" t="str">
        <f>MONTH(R1691)&amp;"/"&amp;YEAR(R1691)</f>
        <v>5/2026</v>
      </c>
      <c r="AW1691" s="209">
        <f>WEEKNUM(R1691)-WEEKNUM(EOMONTH(R1691,-1)+1)+1</f>
        <v>2</v>
      </c>
      <c r="AX1691" s="209">
        <f>IF(BB1691="S",IF(Q1691="1. Aceitou o programa",R1691-B1691,0),0)</f>
        <v>67</v>
      </c>
      <c r="AY1691" s="209">
        <f>IF(BB1691="S",IF(AND(S1691&lt;&gt;"",R1691&lt;&gt;""),S1691-R1691,0),0)</f>
        <v>0</v>
      </c>
      <c r="AZ1691" s="209">
        <f>IF(BB1691="S",IF(Q1691="1. Aceitou o programa",IF(OR(X1691="Não se Aplica",X1691=""),IF(OR(W1691="Não se Aplica",W1691=""),0,W1691-V1691),AVERAGE(X1691-W1691,W1691-V1691)),0),0)</f>
        <v>32</v>
      </c>
      <c r="BA1691" s="209">
        <f>IF(BB1691="S",IF(AND(Q1691="1. Aceitou o programa",AH1691="Realizada"),IFERROR(IF(AG1691="",0,AG1691-R1691),0),0),0)</f>
        <v>0</v>
      </c>
      <c r="BB1691" s="209" t="str">
        <f>_xlfn.XLOOKUP(U1691,'Lista Suspensa'!$AA$20:$AA$23,'Lista Suspensa'!$AB$20:$AB$23,"N/A")</f>
        <v>S</v>
      </c>
    </row>
    <row r="1692" spans="1:54" ht="12" customHeight="1">
      <c r="A1692" s="151" t="s">
        <v>54</v>
      </c>
      <c r="B1692" s="152">
        <v>46083</v>
      </c>
      <c r="C1692" s="153" t="s">
        <v>55</v>
      </c>
      <c r="D1692" s="153" t="s">
        <v>56</v>
      </c>
      <c r="E1692" s="244">
        <v>79541315</v>
      </c>
      <c r="F1692" s="144" t="s">
        <v>3543</v>
      </c>
      <c r="G1692" s="230"/>
      <c r="H1692" s="154">
        <v>31791</v>
      </c>
      <c r="I1692" s="153">
        <v>39</v>
      </c>
      <c r="J1692" s="148" t="s">
        <v>70</v>
      </c>
      <c r="K1692" s="153"/>
      <c r="L1692" s="153"/>
      <c r="M1692" s="153"/>
      <c r="N1692" s="153">
        <v>60</v>
      </c>
      <c r="O1692" s="155">
        <v>21965046375</v>
      </c>
      <c r="P1692" s="156" t="s">
        <v>71</v>
      </c>
      <c r="Q1692" s="157" t="s">
        <v>110</v>
      </c>
      <c r="R1692" s="158">
        <v>46150</v>
      </c>
      <c r="S1692" s="159"/>
      <c r="T1692" s="159" t="s">
        <v>62</v>
      </c>
      <c r="U1692" s="159" t="s">
        <v>111</v>
      </c>
      <c r="V1692" s="154">
        <v>46118</v>
      </c>
      <c r="W1692" s="154">
        <v>46120</v>
      </c>
      <c r="X1692" s="154">
        <v>46150</v>
      </c>
      <c r="Y1692" s="160" t="s">
        <v>3544</v>
      </c>
      <c r="Z1692" s="160" t="s">
        <v>128</v>
      </c>
      <c r="AA1692" s="153">
        <v>110</v>
      </c>
      <c r="AB1692" s="153">
        <v>1.63</v>
      </c>
      <c r="AC1692" s="182">
        <f t="shared" si="54"/>
        <v>41.401633482630139</v>
      </c>
      <c r="AD1692" s="153" t="str">
        <f t="shared" si="55"/>
        <v>OBESIDADE III</v>
      </c>
      <c r="AE1692" s="233" t="s">
        <v>129</v>
      </c>
      <c r="AF1692" s="153" t="s">
        <v>130</v>
      </c>
      <c r="AG1692" s="159"/>
      <c r="AH1692" s="153"/>
      <c r="AI1692" s="161"/>
      <c r="AJ1692" s="153"/>
      <c r="AK1692" s="153"/>
      <c r="AL1692" s="207" t="s">
        <v>131</v>
      </c>
      <c r="AM1692" s="207"/>
      <c r="AN1692" s="207"/>
      <c r="AO1692" s="207" t="str">
        <f ca="1">IF(R1692="","",IF(R1692&gt;TODAY(),"0 meses",DATEDIF(R1692,TODAY(),"m") &amp; " meses"))</f>
        <v>1 meses</v>
      </c>
      <c r="AP1692" s="147" t="s">
        <v>67</v>
      </c>
      <c r="AQ1692" s="147" t="s">
        <v>67</v>
      </c>
      <c r="AR1692" s="147"/>
      <c r="AS1692" s="209" t="s">
        <v>68</v>
      </c>
      <c r="AT1692" s="223" t="str">
        <f>MONTH(B1692)&amp;"/"&amp;YEAR(B1692)</f>
        <v>3/2026</v>
      </c>
      <c r="AU1692" s="223">
        <f>WEEKNUM(B1692)-WEEKNUM(EOMONTH(B1692,-1)+1)+1</f>
        <v>1</v>
      </c>
      <c r="AV1692" s="209" t="str">
        <f>MONTH(R1692)&amp;"/"&amp;YEAR(R1692)</f>
        <v>5/2026</v>
      </c>
      <c r="AW1692" s="209">
        <f>WEEKNUM(R1692)-WEEKNUM(EOMONTH(R1692,-1)+1)+1</f>
        <v>2</v>
      </c>
      <c r="AX1692" s="209">
        <f>IF(BB1692="S",IF(Q1692="1. Aceitou o programa",R1692-B1692,0),0)</f>
        <v>67</v>
      </c>
      <c r="AY1692" s="209">
        <f>IF(BB1692="S",IF(AND(S1692&lt;&gt;"",R1692&lt;&gt;""),S1692-R1692,0),0)</f>
        <v>0</v>
      </c>
      <c r="AZ1692" s="209">
        <f>IF(BB1692="S",IF(Q1692="1. Aceitou o programa",IF(OR(X1692="Não se Aplica",X1692=""),IF(OR(W1692="Não se Aplica",W1692=""),0,W1692-V1692),AVERAGE(X1692-W1692,W1692-V1692)),0),0)</f>
        <v>16</v>
      </c>
      <c r="BA1692" s="209">
        <f>IF(BB1692="S",IF(AND(Q1692="1. Aceitou o programa",AH1692="Realizada"),IFERROR(IF(AG1692="",0,AG1692-R1692),0),0),0)</f>
        <v>0</v>
      </c>
      <c r="BB1692" s="209" t="str">
        <f>_xlfn.XLOOKUP(U1692,'Lista Suspensa'!$AA$20:$AA$23,'Lista Suspensa'!$AB$20:$AB$23,"N/A")</f>
        <v>S</v>
      </c>
    </row>
    <row r="1693" spans="1:54" ht="12" customHeight="1">
      <c r="A1693" s="151" t="s">
        <v>54</v>
      </c>
      <c r="B1693" s="152">
        <v>46112</v>
      </c>
      <c r="C1693" s="153" t="s">
        <v>55</v>
      </c>
      <c r="D1693" s="153" t="s">
        <v>56</v>
      </c>
      <c r="E1693" s="244">
        <v>95477227</v>
      </c>
      <c r="F1693" s="144" t="s">
        <v>3545</v>
      </c>
      <c r="G1693" s="230"/>
      <c r="H1693" s="154">
        <v>33009</v>
      </c>
      <c r="I1693" s="153">
        <v>36</v>
      </c>
      <c r="J1693" s="148" t="s">
        <v>70</v>
      </c>
      <c r="K1693" s="153" t="s">
        <v>101</v>
      </c>
      <c r="L1693" s="153"/>
      <c r="M1693" s="153"/>
      <c r="N1693" s="153"/>
      <c r="O1693" s="155">
        <v>21993962480</v>
      </c>
      <c r="P1693" s="156" t="s">
        <v>60</v>
      </c>
      <c r="Q1693" s="157" t="s">
        <v>110</v>
      </c>
      <c r="R1693" s="158">
        <v>46150</v>
      </c>
      <c r="S1693" s="159"/>
      <c r="T1693" s="159" t="s">
        <v>62</v>
      </c>
      <c r="U1693" s="159" t="s">
        <v>111</v>
      </c>
      <c r="V1693" s="154">
        <v>46147</v>
      </c>
      <c r="W1693" s="154" t="s">
        <v>126</v>
      </c>
      <c r="X1693" s="154" t="s">
        <v>126</v>
      </c>
      <c r="Y1693" s="160" t="s">
        <v>3546</v>
      </c>
      <c r="Z1693" s="160" t="s">
        <v>128</v>
      </c>
      <c r="AA1693" s="153">
        <v>105</v>
      </c>
      <c r="AB1693" s="153">
        <v>1.65</v>
      </c>
      <c r="AC1693" s="182">
        <f t="shared" si="54"/>
        <v>38.567493112947666</v>
      </c>
      <c r="AD1693" s="153" t="str">
        <f t="shared" si="55"/>
        <v>OBESIDADE II</v>
      </c>
      <c r="AE1693" s="233" t="s">
        <v>947</v>
      </c>
      <c r="AF1693" s="153" t="s">
        <v>130</v>
      </c>
      <c r="AG1693" s="159"/>
      <c r="AH1693" s="153"/>
      <c r="AI1693" s="161"/>
      <c r="AJ1693" s="153"/>
      <c r="AK1693" s="153"/>
      <c r="AL1693" s="207" t="s">
        <v>131</v>
      </c>
      <c r="AM1693" s="207"/>
      <c r="AN1693" s="207"/>
      <c r="AO1693" s="207" t="str">
        <f ca="1">IF(R1693="","",IF(R1693&gt;TODAY(),"0 meses",DATEDIF(R1693,TODAY(),"m") &amp; " meses"))</f>
        <v>1 meses</v>
      </c>
      <c r="AP1693" s="147" t="s">
        <v>67</v>
      </c>
      <c r="AQ1693" s="147" t="s">
        <v>67</v>
      </c>
      <c r="AR1693" s="147"/>
      <c r="AS1693" s="209" t="s">
        <v>68</v>
      </c>
      <c r="AT1693" s="223" t="str">
        <f>MONTH(B1693)&amp;"/"&amp;YEAR(B1693)</f>
        <v>3/2026</v>
      </c>
      <c r="AU1693" s="223">
        <f>WEEKNUM(B1693)-WEEKNUM(EOMONTH(B1693,-1)+1)+1</f>
        <v>5</v>
      </c>
      <c r="AV1693" s="209" t="str">
        <f>MONTH(R1693)&amp;"/"&amp;YEAR(R1693)</f>
        <v>5/2026</v>
      </c>
      <c r="AW1693" s="209">
        <f>WEEKNUM(R1693)-WEEKNUM(EOMONTH(R1693,-1)+1)+1</f>
        <v>2</v>
      </c>
      <c r="AX1693" s="209">
        <f>IF(BB1693="S",IF(Q1693="1. Aceitou o programa",R1693-B1693,0),0)</f>
        <v>38</v>
      </c>
      <c r="AY1693" s="209">
        <f>IF(BB1693="S",IF(AND(S1693&lt;&gt;"",R1693&lt;&gt;""),S1693-R1693,0),0)</f>
        <v>0</v>
      </c>
      <c r="AZ1693" s="209">
        <f>IF(BB1693="S",IF(Q1693="1. Aceitou o programa",IF(OR(X1693="Não se Aplica",X1693=""),IF(OR(W1693="Não se Aplica",W1693=""),0,W1693-V1693),AVERAGE(X1693-W1693,W1693-V1693)),0),0)</f>
        <v>0</v>
      </c>
      <c r="BA1693" s="209">
        <f>IF(BB1693="S",IF(AND(Q1693="1. Aceitou o programa",AH1693="Realizada"),IFERROR(IF(AG1693="",0,AG1693-R1693),0),0),0)</f>
        <v>0</v>
      </c>
      <c r="BB1693" s="209" t="str">
        <f>_xlfn.XLOOKUP(U1693,'Lista Suspensa'!$AA$20:$AA$23,'Lista Suspensa'!$AB$20:$AB$23,"N/A")</f>
        <v>S</v>
      </c>
    </row>
    <row r="1694" spans="1:54" ht="12" customHeight="1">
      <c r="A1694" s="151" t="s">
        <v>54</v>
      </c>
      <c r="B1694" s="152">
        <v>46083</v>
      </c>
      <c r="C1694" s="153" t="s">
        <v>55</v>
      </c>
      <c r="D1694" s="153" t="s">
        <v>56</v>
      </c>
      <c r="E1694" s="244">
        <v>901563250</v>
      </c>
      <c r="F1694" s="144" t="s">
        <v>3547</v>
      </c>
      <c r="G1694" s="230"/>
      <c r="H1694" s="154">
        <v>26155</v>
      </c>
      <c r="I1694" s="153">
        <v>54</v>
      </c>
      <c r="J1694" s="148" t="s">
        <v>70</v>
      </c>
      <c r="K1694" s="153" t="s">
        <v>101</v>
      </c>
      <c r="L1694" s="153"/>
      <c r="M1694" s="153"/>
      <c r="N1694" s="153">
        <v>300</v>
      </c>
      <c r="O1694" s="155" t="s">
        <v>3548</v>
      </c>
      <c r="P1694" s="156" t="s">
        <v>60</v>
      </c>
      <c r="Q1694" s="157" t="s">
        <v>110</v>
      </c>
      <c r="R1694" s="158">
        <v>46150</v>
      </c>
      <c r="S1694" s="159"/>
      <c r="T1694" s="159" t="s">
        <v>62</v>
      </c>
      <c r="U1694" s="159" t="s">
        <v>111</v>
      </c>
      <c r="V1694" s="154">
        <v>46150</v>
      </c>
      <c r="W1694" s="154" t="s">
        <v>126</v>
      </c>
      <c r="X1694" s="154" t="s">
        <v>126</v>
      </c>
      <c r="Y1694" s="160"/>
      <c r="Z1694" s="160" t="s">
        <v>65</v>
      </c>
      <c r="AA1694" s="153">
        <v>69</v>
      </c>
      <c r="AB1694" s="153">
        <v>1.54</v>
      </c>
      <c r="AC1694" s="182">
        <f t="shared" si="54"/>
        <v>29.094282341035587</v>
      </c>
      <c r="AD1694" s="153" t="str">
        <f t="shared" si="55"/>
        <v>SOBREPESO</v>
      </c>
      <c r="AE1694" s="233" t="s">
        <v>947</v>
      </c>
      <c r="AF1694" s="153" t="s">
        <v>130</v>
      </c>
      <c r="AG1694" s="159"/>
      <c r="AH1694" s="153"/>
      <c r="AI1694" s="161"/>
      <c r="AJ1694" s="153"/>
      <c r="AK1694" s="153"/>
      <c r="AL1694" s="207" t="s">
        <v>136</v>
      </c>
      <c r="AM1694" s="207"/>
      <c r="AN1694" s="207"/>
      <c r="AO1694" s="207" t="str">
        <f ca="1">IF(R1694="","",IF(R1694&gt;TODAY(),"0 meses",DATEDIF(R1694,TODAY(),"m") &amp; " meses"))</f>
        <v>1 meses</v>
      </c>
      <c r="AP1694" s="147" t="s">
        <v>67</v>
      </c>
      <c r="AQ1694" s="147" t="s">
        <v>67</v>
      </c>
      <c r="AR1694" s="147"/>
      <c r="AS1694" s="209" t="s">
        <v>68</v>
      </c>
      <c r="AT1694" s="223" t="str">
        <f>MONTH(B1694)&amp;"/"&amp;YEAR(B1694)</f>
        <v>3/2026</v>
      </c>
      <c r="AU1694" s="223">
        <f>WEEKNUM(B1694)-WEEKNUM(EOMONTH(B1694,-1)+1)+1</f>
        <v>1</v>
      </c>
      <c r="AV1694" s="209" t="str">
        <f>MONTH(R1694)&amp;"/"&amp;YEAR(R1694)</f>
        <v>5/2026</v>
      </c>
      <c r="AW1694" s="209">
        <f>WEEKNUM(R1694)-WEEKNUM(EOMONTH(R1694,-1)+1)+1</f>
        <v>2</v>
      </c>
      <c r="AX1694" s="209">
        <f>IF(BB1694="S",IF(Q1694="1. Aceitou o programa",R1694-B1694,0),0)</f>
        <v>67</v>
      </c>
      <c r="AY1694" s="209">
        <f>IF(BB1694="S",IF(AND(S1694&lt;&gt;"",R1694&lt;&gt;""),S1694-R1694,0),0)</f>
        <v>0</v>
      </c>
      <c r="AZ1694" s="209">
        <f>IF(BB1694="S",IF(Q1694="1. Aceitou o programa",IF(OR(X1694="Não se Aplica",X1694=""),IF(OR(W1694="Não se Aplica",W1694=""),0,W1694-V1694),AVERAGE(X1694-W1694,W1694-V1694)),0),0)</f>
        <v>0</v>
      </c>
      <c r="BA1694" s="209">
        <f>IF(BB1694="S",IF(AND(Q1694="1. Aceitou o programa",AH1694="Realizada"),IFERROR(IF(AG1694="",0,AG1694-R1694),0),0),0)</f>
        <v>0</v>
      </c>
      <c r="BB1694" s="209" t="str">
        <f>_xlfn.XLOOKUP(U1694,'Lista Suspensa'!$AA$20:$AA$23,'Lista Suspensa'!$AB$20:$AB$23,"N/A")</f>
        <v>S</v>
      </c>
    </row>
    <row r="1695" spans="1:54" ht="12" customHeight="1">
      <c r="A1695" s="151" t="s">
        <v>54</v>
      </c>
      <c r="B1695" s="152">
        <v>46083</v>
      </c>
      <c r="C1695" s="153" t="s">
        <v>55</v>
      </c>
      <c r="D1695" s="153" t="s">
        <v>56</v>
      </c>
      <c r="E1695" s="244">
        <v>93615693</v>
      </c>
      <c r="F1695" s="144" t="s">
        <v>3549</v>
      </c>
      <c r="G1695" s="230"/>
      <c r="H1695" s="154">
        <v>26547</v>
      </c>
      <c r="I1695" s="153">
        <v>53</v>
      </c>
      <c r="J1695" s="148" t="s">
        <v>58</v>
      </c>
      <c r="K1695" s="153" t="s">
        <v>101</v>
      </c>
      <c r="L1695" s="153"/>
      <c r="M1695" s="153"/>
      <c r="N1695" s="153">
        <v>450</v>
      </c>
      <c r="O1695" s="155" t="s">
        <v>3550</v>
      </c>
      <c r="P1695" s="156" t="s">
        <v>60</v>
      </c>
      <c r="Q1695" s="157" t="s">
        <v>110</v>
      </c>
      <c r="R1695" s="158">
        <v>46150</v>
      </c>
      <c r="S1695" s="159"/>
      <c r="T1695" s="159" t="s">
        <v>62</v>
      </c>
      <c r="U1695" s="159" t="s">
        <v>111</v>
      </c>
      <c r="V1695" s="154">
        <v>46150</v>
      </c>
      <c r="W1695" s="154" t="s">
        <v>126</v>
      </c>
      <c r="X1695" s="154" t="s">
        <v>126</v>
      </c>
      <c r="Y1695" s="160"/>
      <c r="Z1695" s="160" t="s">
        <v>128</v>
      </c>
      <c r="AA1695" s="153">
        <v>188</v>
      </c>
      <c r="AB1695" s="153">
        <v>1.7</v>
      </c>
      <c r="AC1695" s="182">
        <f t="shared" si="54"/>
        <v>65.051903114186857</v>
      </c>
      <c r="AD1695" s="153" t="str">
        <f t="shared" si="55"/>
        <v>OBESIDADE III</v>
      </c>
      <c r="AE1695" s="233" t="s">
        <v>947</v>
      </c>
      <c r="AF1695" s="153" t="s">
        <v>130</v>
      </c>
      <c r="AG1695" s="159"/>
      <c r="AH1695" s="153"/>
      <c r="AI1695" s="161"/>
      <c r="AJ1695" s="153"/>
      <c r="AK1695" s="153"/>
      <c r="AL1695" s="207" t="s">
        <v>143</v>
      </c>
      <c r="AM1695" s="207"/>
      <c r="AN1695" s="207"/>
      <c r="AO1695" s="207" t="str">
        <f ca="1">IF(R1695="","",IF(R1695&gt;TODAY(),"0 meses",DATEDIF(R1695,TODAY(),"m") &amp; " meses"))</f>
        <v>1 meses</v>
      </c>
      <c r="AP1695" s="147" t="s">
        <v>67</v>
      </c>
      <c r="AQ1695" s="147" t="s">
        <v>67</v>
      </c>
      <c r="AR1695" s="147"/>
      <c r="AS1695" s="209" t="s">
        <v>68</v>
      </c>
      <c r="AT1695" s="223" t="str">
        <f>MONTH(B1695)&amp;"/"&amp;YEAR(B1695)</f>
        <v>3/2026</v>
      </c>
      <c r="AU1695" s="223">
        <f>WEEKNUM(B1695)-WEEKNUM(EOMONTH(B1695,-1)+1)+1</f>
        <v>1</v>
      </c>
      <c r="AV1695" s="209" t="str">
        <f>MONTH(R1695)&amp;"/"&amp;YEAR(R1695)</f>
        <v>5/2026</v>
      </c>
      <c r="AW1695" s="209">
        <f>WEEKNUM(R1695)-WEEKNUM(EOMONTH(R1695,-1)+1)+1</f>
        <v>2</v>
      </c>
      <c r="AX1695" s="209">
        <f>IF(BB1695="S",IF(Q1695="1. Aceitou o programa",R1695-B1695,0),0)</f>
        <v>67</v>
      </c>
      <c r="AY1695" s="209">
        <f>IF(BB1695="S",IF(AND(S1695&lt;&gt;"",R1695&lt;&gt;""),S1695-R1695,0),0)</f>
        <v>0</v>
      </c>
      <c r="AZ1695" s="209">
        <f>IF(BB1695="S",IF(Q1695="1. Aceitou o programa",IF(OR(X1695="Não se Aplica",X1695=""),IF(OR(W1695="Não se Aplica",W1695=""),0,W1695-V1695),AVERAGE(X1695-W1695,W1695-V1695)),0),0)</f>
        <v>0</v>
      </c>
      <c r="BA1695" s="209">
        <f>IF(BB1695="S",IF(AND(Q1695="1. Aceitou o programa",AH1695="Realizada"),IFERROR(IF(AG1695="",0,AG1695-R1695),0),0),0)</f>
        <v>0</v>
      </c>
      <c r="BB1695" s="209" t="str">
        <f>_xlfn.XLOOKUP(U1695,'Lista Suspensa'!$AA$20:$AA$23,'Lista Suspensa'!$AB$20:$AB$23,"N/A")</f>
        <v>S</v>
      </c>
    </row>
    <row r="1696" spans="1:54" ht="12" customHeight="1">
      <c r="A1696" s="151" t="s">
        <v>54</v>
      </c>
      <c r="B1696" s="152">
        <v>46083</v>
      </c>
      <c r="C1696" s="153" t="s">
        <v>55</v>
      </c>
      <c r="D1696" s="153" t="s">
        <v>56</v>
      </c>
      <c r="E1696" s="244">
        <v>94579961</v>
      </c>
      <c r="F1696" s="144" t="s">
        <v>3551</v>
      </c>
      <c r="G1696" s="230"/>
      <c r="H1696" s="154">
        <v>29152</v>
      </c>
      <c r="I1696" s="153">
        <v>46</v>
      </c>
      <c r="J1696" s="148" t="s">
        <v>70</v>
      </c>
      <c r="K1696" s="153" t="s">
        <v>101</v>
      </c>
      <c r="L1696" s="153"/>
      <c r="M1696" s="153"/>
      <c r="N1696" s="153">
        <v>120</v>
      </c>
      <c r="O1696" s="155" t="s">
        <v>3552</v>
      </c>
      <c r="P1696" s="156" t="s">
        <v>60</v>
      </c>
      <c r="Q1696" s="157" t="s">
        <v>110</v>
      </c>
      <c r="R1696" s="158">
        <v>46150</v>
      </c>
      <c r="S1696" s="159"/>
      <c r="T1696" s="159" t="s">
        <v>62</v>
      </c>
      <c r="U1696" s="159" t="s">
        <v>111</v>
      </c>
      <c r="V1696" s="154">
        <v>46150</v>
      </c>
      <c r="W1696" s="154" t="s">
        <v>126</v>
      </c>
      <c r="X1696" s="154" t="s">
        <v>126</v>
      </c>
      <c r="Y1696" s="160"/>
      <c r="Z1696" s="160" t="s">
        <v>166</v>
      </c>
      <c r="AA1696" s="153">
        <v>160</v>
      </c>
      <c r="AB1696" s="153">
        <v>1.59</v>
      </c>
      <c r="AC1696" s="182">
        <f t="shared" si="54"/>
        <v>63.288635734345945</v>
      </c>
      <c r="AD1696" s="153" t="str">
        <f t="shared" si="55"/>
        <v>OBESIDADE III</v>
      </c>
      <c r="AE1696" s="233" t="s">
        <v>139</v>
      </c>
      <c r="AF1696" s="153" t="s">
        <v>130</v>
      </c>
      <c r="AG1696" s="159"/>
      <c r="AH1696" s="153"/>
      <c r="AI1696" s="161"/>
      <c r="AJ1696" s="153"/>
      <c r="AK1696" s="153"/>
      <c r="AL1696" s="207" t="s">
        <v>143</v>
      </c>
      <c r="AM1696" s="207"/>
      <c r="AN1696" s="207"/>
      <c r="AO1696" s="207" t="str">
        <f ca="1">IF(R1696="","",IF(R1696&gt;TODAY(),"0 meses",DATEDIF(R1696,TODAY(),"m") &amp; " meses"))</f>
        <v>1 meses</v>
      </c>
      <c r="AP1696" s="147" t="s">
        <v>67</v>
      </c>
      <c r="AQ1696" s="147" t="s">
        <v>67</v>
      </c>
      <c r="AR1696" s="147"/>
      <c r="AS1696" s="209" t="s">
        <v>68</v>
      </c>
      <c r="AT1696" s="223" t="str">
        <f>MONTH(B1696)&amp;"/"&amp;YEAR(B1696)</f>
        <v>3/2026</v>
      </c>
      <c r="AU1696" s="223">
        <f>WEEKNUM(B1696)-WEEKNUM(EOMONTH(B1696,-1)+1)+1</f>
        <v>1</v>
      </c>
      <c r="AV1696" s="209" t="str">
        <f>MONTH(R1696)&amp;"/"&amp;YEAR(R1696)</f>
        <v>5/2026</v>
      </c>
      <c r="AW1696" s="209">
        <f>WEEKNUM(R1696)-WEEKNUM(EOMONTH(R1696,-1)+1)+1</f>
        <v>2</v>
      </c>
      <c r="AX1696" s="209">
        <f>IF(BB1696="S",IF(Q1696="1. Aceitou o programa",R1696-B1696,0),0)</f>
        <v>67</v>
      </c>
      <c r="AY1696" s="209">
        <f>IF(BB1696="S",IF(AND(S1696&lt;&gt;"",R1696&lt;&gt;""),S1696-R1696,0),0)</f>
        <v>0</v>
      </c>
      <c r="AZ1696" s="209">
        <f>IF(BB1696="S",IF(Q1696="1. Aceitou o programa",IF(OR(X1696="Não se Aplica",X1696=""),IF(OR(W1696="Não se Aplica",W1696=""),0,W1696-V1696),AVERAGE(X1696-W1696,W1696-V1696)),0),0)</f>
        <v>0</v>
      </c>
      <c r="BA1696" s="209">
        <f>IF(BB1696="S",IF(AND(Q1696="1. Aceitou o programa",AH1696="Realizada"),IFERROR(IF(AG1696="",0,AG1696-R1696),0),0),0)</f>
        <v>0</v>
      </c>
      <c r="BB1696" s="209" t="str">
        <f>_xlfn.XLOOKUP(U1696,'Lista Suspensa'!$AA$20:$AA$23,'Lista Suspensa'!$AB$20:$AB$23,"N/A")</f>
        <v>S</v>
      </c>
    </row>
    <row r="1697" spans="1:54" ht="12" customHeight="1">
      <c r="A1697" s="151" t="s">
        <v>54</v>
      </c>
      <c r="B1697" s="152">
        <v>46083</v>
      </c>
      <c r="C1697" s="153" t="s">
        <v>55</v>
      </c>
      <c r="D1697" s="153" t="s">
        <v>56</v>
      </c>
      <c r="E1697" s="244">
        <v>94848213</v>
      </c>
      <c r="F1697" s="144" t="s">
        <v>3553</v>
      </c>
      <c r="G1697" s="230"/>
      <c r="H1697" s="154">
        <v>32375</v>
      </c>
      <c r="I1697" s="153">
        <v>37</v>
      </c>
      <c r="J1697" s="148" t="s">
        <v>70</v>
      </c>
      <c r="K1697" s="153" t="s">
        <v>101</v>
      </c>
      <c r="L1697" s="153"/>
      <c r="M1697" s="153"/>
      <c r="N1697" s="153">
        <v>750</v>
      </c>
      <c r="O1697" s="155">
        <v>21981397126</v>
      </c>
      <c r="P1697" s="156" t="s">
        <v>60</v>
      </c>
      <c r="Q1697" s="157" t="s">
        <v>110</v>
      </c>
      <c r="R1697" s="158">
        <v>46150</v>
      </c>
      <c r="S1697" s="159"/>
      <c r="T1697" s="159" t="s">
        <v>62</v>
      </c>
      <c r="U1697" s="159" t="s">
        <v>111</v>
      </c>
      <c r="V1697" s="154">
        <v>46150</v>
      </c>
      <c r="W1697" s="154" t="s">
        <v>126</v>
      </c>
      <c r="X1697" s="154" t="s">
        <v>126</v>
      </c>
      <c r="Y1697" s="160"/>
      <c r="Z1697" s="160" t="s">
        <v>134</v>
      </c>
      <c r="AA1697" s="153">
        <v>73</v>
      </c>
      <c r="AB1697" s="153">
        <v>1.58</v>
      </c>
      <c r="AC1697" s="182">
        <f t="shared" si="54"/>
        <v>29.242108636436463</v>
      </c>
      <c r="AD1697" s="153" t="str">
        <f t="shared" si="55"/>
        <v>SOBREPESO</v>
      </c>
      <c r="AE1697" s="233" t="s">
        <v>947</v>
      </c>
      <c r="AF1697" s="153" t="s">
        <v>130</v>
      </c>
      <c r="AG1697" s="159"/>
      <c r="AH1697" s="153"/>
      <c r="AI1697" s="161"/>
      <c r="AJ1697" s="153"/>
      <c r="AK1697" s="153"/>
      <c r="AL1697" s="207" t="s">
        <v>136</v>
      </c>
      <c r="AM1697" s="207"/>
      <c r="AN1697" s="207"/>
      <c r="AO1697" s="207" t="str">
        <f ca="1">IF(R1697="","",IF(R1697&gt;TODAY(),"0 meses",DATEDIF(R1697,TODAY(),"m") &amp; " meses"))</f>
        <v>1 meses</v>
      </c>
      <c r="AP1697" s="147" t="s">
        <v>67</v>
      </c>
      <c r="AQ1697" s="147" t="s">
        <v>67</v>
      </c>
      <c r="AR1697" s="147"/>
      <c r="AS1697" s="209" t="s">
        <v>68</v>
      </c>
      <c r="AT1697" s="223" t="str">
        <f>MONTH(B1697)&amp;"/"&amp;YEAR(B1697)</f>
        <v>3/2026</v>
      </c>
      <c r="AU1697" s="223">
        <f>WEEKNUM(B1697)-WEEKNUM(EOMONTH(B1697,-1)+1)+1</f>
        <v>1</v>
      </c>
      <c r="AV1697" s="209" t="str">
        <f>MONTH(R1697)&amp;"/"&amp;YEAR(R1697)</f>
        <v>5/2026</v>
      </c>
      <c r="AW1697" s="209">
        <f>WEEKNUM(R1697)-WEEKNUM(EOMONTH(R1697,-1)+1)+1</f>
        <v>2</v>
      </c>
      <c r="AX1697" s="209">
        <f>IF(BB1697="S",IF(Q1697="1. Aceitou o programa",R1697-B1697,0),0)</f>
        <v>67</v>
      </c>
      <c r="AY1697" s="209">
        <f>IF(BB1697="S",IF(AND(S1697&lt;&gt;"",R1697&lt;&gt;""),S1697-R1697,0),0)</f>
        <v>0</v>
      </c>
      <c r="AZ1697" s="209">
        <f>IF(BB1697="S",IF(Q1697="1. Aceitou o programa",IF(OR(X1697="Não se Aplica",X1697=""),IF(OR(W1697="Não se Aplica",W1697=""),0,W1697-V1697),AVERAGE(X1697-W1697,W1697-V1697)),0),0)</f>
        <v>0</v>
      </c>
      <c r="BA1697" s="209">
        <f>IF(BB1697="S",IF(AND(Q1697="1. Aceitou o programa",AH1697="Realizada"),IFERROR(IF(AG1697="",0,AG1697-R1697),0),0),0)</f>
        <v>0</v>
      </c>
      <c r="BB1697" s="209" t="str">
        <f>_xlfn.XLOOKUP(U1697,'Lista Suspensa'!$AA$20:$AA$23,'Lista Suspensa'!$AB$20:$AB$23,"N/A")</f>
        <v>S</v>
      </c>
    </row>
    <row r="1698" spans="1:54" ht="12" customHeight="1">
      <c r="A1698" s="151" t="s">
        <v>54</v>
      </c>
      <c r="B1698" s="152">
        <v>46083</v>
      </c>
      <c r="C1698" s="153" t="s">
        <v>55</v>
      </c>
      <c r="D1698" s="153" t="s">
        <v>56</v>
      </c>
      <c r="E1698" s="244">
        <v>804377944</v>
      </c>
      <c r="F1698" s="144" t="s">
        <v>3554</v>
      </c>
      <c r="G1698" s="230"/>
      <c r="H1698" s="154">
        <v>23119</v>
      </c>
      <c r="I1698" s="153">
        <v>63</v>
      </c>
      <c r="J1698" s="148" t="s">
        <v>70</v>
      </c>
      <c r="K1698" s="153" t="s">
        <v>59</v>
      </c>
      <c r="L1698" s="153"/>
      <c r="M1698" s="153"/>
      <c r="N1698" s="153">
        <v>100</v>
      </c>
      <c r="O1698" s="155" t="s">
        <v>3555</v>
      </c>
      <c r="P1698" s="156" t="s">
        <v>60</v>
      </c>
      <c r="Q1698" s="157" t="s">
        <v>110</v>
      </c>
      <c r="R1698" s="158">
        <v>46150</v>
      </c>
      <c r="S1698" s="159"/>
      <c r="T1698" s="159" t="s">
        <v>62</v>
      </c>
      <c r="U1698" s="159" t="s">
        <v>111</v>
      </c>
      <c r="V1698" s="154">
        <v>46150</v>
      </c>
      <c r="W1698" s="154" t="s">
        <v>126</v>
      </c>
      <c r="X1698" s="154" t="s">
        <v>126</v>
      </c>
      <c r="Y1698" s="160" t="s">
        <v>2783</v>
      </c>
      <c r="Z1698" s="160" t="s">
        <v>128</v>
      </c>
      <c r="AA1698" s="153">
        <v>67</v>
      </c>
      <c r="AB1698" s="153">
        <v>1.56</v>
      </c>
      <c r="AC1698" s="182">
        <f t="shared" si="54"/>
        <v>27.531229454306374</v>
      </c>
      <c r="AD1698" s="153" t="str">
        <f t="shared" si="55"/>
        <v>SOBREPESO</v>
      </c>
      <c r="AE1698" s="233" t="s">
        <v>427</v>
      </c>
      <c r="AF1698" s="153" t="s">
        <v>130</v>
      </c>
      <c r="AG1698" s="159"/>
      <c r="AH1698" s="153"/>
      <c r="AI1698" s="161"/>
      <c r="AJ1698" s="153"/>
      <c r="AK1698" s="153"/>
      <c r="AL1698" s="207" t="s">
        <v>136</v>
      </c>
      <c r="AM1698" s="207"/>
      <c r="AN1698" s="207"/>
      <c r="AO1698" s="207" t="str">
        <f ca="1">IF(R1698="","",IF(R1698&gt;TODAY(),"0 meses",DATEDIF(R1698,TODAY(),"m") &amp; " meses"))</f>
        <v>1 meses</v>
      </c>
      <c r="AP1698" s="147" t="s">
        <v>67</v>
      </c>
      <c r="AQ1698" s="147" t="s">
        <v>67</v>
      </c>
      <c r="AR1698" s="147"/>
      <c r="AS1698" s="209" t="s">
        <v>68</v>
      </c>
      <c r="AT1698" s="223" t="str">
        <f>MONTH(B1698)&amp;"/"&amp;YEAR(B1698)</f>
        <v>3/2026</v>
      </c>
      <c r="AU1698" s="223">
        <f>WEEKNUM(B1698)-WEEKNUM(EOMONTH(B1698,-1)+1)+1</f>
        <v>1</v>
      </c>
      <c r="AV1698" s="209" t="str">
        <f>MONTH(R1698)&amp;"/"&amp;YEAR(R1698)</f>
        <v>5/2026</v>
      </c>
      <c r="AW1698" s="209">
        <f>WEEKNUM(R1698)-WEEKNUM(EOMONTH(R1698,-1)+1)+1</f>
        <v>2</v>
      </c>
      <c r="AX1698" s="209">
        <f>IF(BB1698="S",IF(Q1698="1. Aceitou o programa",R1698-B1698,0),0)</f>
        <v>67</v>
      </c>
      <c r="AY1698" s="209">
        <f>IF(BB1698="S",IF(AND(S1698&lt;&gt;"",R1698&lt;&gt;""),S1698-R1698,0),0)</f>
        <v>0</v>
      </c>
      <c r="AZ1698" s="209">
        <f>IF(BB1698="S",IF(Q1698="1. Aceitou o programa",IF(OR(X1698="Não se Aplica",X1698=""),IF(OR(W1698="Não se Aplica",W1698=""),0,W1698-V1698),AVERAGE(X1698-W1698,W1698-V1698)),0),0)</f>
        <v>0</v>
      </c>
      <c r="BA1698" s="209">
        <f>IF(BB1698="S",IF(AND(Q1698="1. Aceitou o programa",AH1698="Realizada"),IFERROR(IF(AG1698="",0,AG1698-R1698),0),0),0)</f>
        <v>0</v>
      </c>
      <c r="BB1698" s="209" t="str">
        <f>_xlfn.XLOOKUP(U1698,'Lista Suspensa'!$AA$20:$AA$23,'Lista Suspensa'!$AB$20:$AB$23,"N/A")</f>
        <v>S</v>
      </c>
    </row>
    <row r="1699" spans="1:54" ht="12" customHeight="1">
      <c r="A1699" s="151" t="s">
        <v>54</v>
      </c>
      <c r="B1699" s="152">
        <v>46083</v>
      </c>
      <c r="C1699" s="153" t="s">
        <v>55</v>
      </c>
      <c r="D1699" s="153" t="s">
        <v>56</v>
      </c>
      <c r="E1699" s="244">
        <v>809143089</v>
      </c>
      <c r="F1699" s="144" t="s">
        <v>3556</v>
      </c>
      <c r="G1699" s="230"/>
      <c r="H1699" s="154">
        <v>24825</v>
      </c>
      <c r="I1699" s="153">
        <v>58</v>
      </c>
      <c r="J1699" s="148" t="s">
        <v>70</v>
      </c>
      <c r="K1699" s="153" t="s">
        <v>59</v>
      </c>
      <c r="L1699" s="153"/>
      <c r="M1699" s="153"/>
      <c r="N1699" s="153">
        <v>200</v>
      </c>
      <c r="O1699" s="155">
        <v>11981607068</v>
      </c>
      <c r="P1699" s="156" t="s">
        <v>60</v>
      </c>
      <c r="Q1699" s="157" t="s">
        <v>110</v>
      </c>
      <c r="R1699" s="158">
        <v>46150</v>
      </c>
      <c r="S1699" s="159"/>
      <c r="T1699" s="159" t="s">
        <v>62</v>
      </c>
      <c r="U1699" s="159" t="s">
        <v>111</v>
      </c>
      <c r="V1699" s="154">
        <v>46150</v>
      </c>
      <c r="W1699" s="154" t="s">
        <v>126</v>
      </c>
      <c r="X1699" s="154" t="s">
        <v>126</v>
      </c>
      <c r="Y1699" s="160"/>
      <c r="Z1699" s="160" t="s">
        <v>128</v>
      </c>
      <c r="AA1699" s="153">
        <v>90</v>
      </c>
      <c r="AB1699" s="153">
        <v>1.63</v>
      </c>
      <c r="AC1699" s="182">
        <f t="shared" si="54"/>
        <v>33.874063758515568</v>
      </c>
      <c r="AD1699" s="153" t="str">
        <f t="shared" si="55"/>
        <v>OBESIDADE I</v>
      </c>
      <c r="AE1699" s="233" t="s">
        <v>225</v>
      </c>
      <c r="AF1699" s="153" t="s">
        <v>130</v>
      </c>
      <c r="AG1699" s="159"/>
      <c r="AH1699" s="153"/>
      <c r="AI1699" s="161"/>
      <c r="AJ1699" s="153"/>
      <c r="AK1699" s="153"/>
      <c r="AL1699" s="207" t="s">
        <v>131</v>
      </c>
      <c r="AM1699" s="207"/>
      <c r="AN1699" s="207"/>
      <c r="AO1699" s="207" t="str">
        <f ca="1">IF(R1699="","",IF(R1699&gt;TODAY(),"0 meses",DATEDIF(R1699,TODAY(),"m") &amp; " meses"))</f>
        <v>1 meses</v>
      </c>
      <c r="AP1699" s="147" t="s">
        <v>67</v>
      </c>
      <c r="AQ1699" s="147" t="s">
        <v>67</v>
      </c>
      <c r="AR1699" s="147"/>
      <c r="AS1699" s="209" t="s">
        <v>68</v>
      </c>
      <c r="AT1699" s="223" t="str">
        <f>MONTH(B1699)&amp;"/"&amp;YEAR(B1699)</f>
        <v>3/2026</v>
      </c>
      <c r="AU1699" s="223">
        <f>WEEKNUM(B1699)-WEEKNUM(EOMONTH(B1699,-1)+1)+1</f>
        <v>1</v>
      </c>
      <c r="AV1699" s="209" t="str">
        <f>MONTH(R1699)&amp;"/"&amp;YEAR(R1699)</f>
        <v>5/2026</v>
      </c>
      <c r="AW1699" s="209">
        <f>WEEKNUM(R1699)-WEEKNUM(EOMONTH(R1699,-1)+1)+1</f>
        <v>2</v>
      </c>
      <c r="AX1699" s="209">
        <f>IF(BB1699="S",IF(Q1699="1. Aceitou o programa",R1699-B1699,0),0)</f>
        <v>67</v>
      </c>
      <c r="AY1699" s="209">
        <f>IF(BB1699="S",IF(AND(S1699&lt;&gt;"",R1699&lt;&gt;""),S1699-R1699,0),0)</f>
        <v>0</v>
      </c>
      <c r="AZ1699" s="209">
        <f>IF(BB1699="S",IF(Q1699="1. Aceitou o programa",IF(OR(X1699="Não se Aplica",X1699=""),IF(OR(W1699="Não se Aplica",W1699=""),0,W1699-V1699),AVERAGE(X1699-W1699,W1699-V1699)),0),0)</f>
        <v>0</v>
      </c>
      <c r="BA1699" s="209">
        <f>IF(BB1699="S",IF(AND(Q1699="1. Aceitou o programa",AH1699="Realizada"),IFERROR(IF(AG1699="",0,AG1699-R1699),0),0),0)</f>
        <v>0</v>
      </c>
      <c r="BB1699" s="209" t="str">
        <f>_xlfn.XLOOKUP(U1699,'Lista Suspensa'!$AA$20:$AA$23,'Lista Suspensa'!$AB$20:$AB$23,"N/A")</f>
        <v>S</v>
      </c>
    </row>
    <row r="1700" spans="1:54" ht="12" customHeight="1">
      <c r="A1700" s="151" t="s">
        <v>54</v>
      </c>
      <c r="B1700" s="152">
        <v>46083</v>
      </c>
      <c r="C1700" s="153" t="s">
        <v>55</v>
      </c>
      <c r="D1700" s="153" t="s">
        <v>56</v>
      </c>
      <c r="E1700" s="244">
        <v>811393038</v>
      </c>
      <c r="F1700" s="144" t="s">
        <v>3557</v>
      </c>
      <c r="G1700" s="230"/>
      <c r="H1700" s="154">
        <v>27296</v>
      </c>
      <c r="I1700" s="153">
        <v>51</v>
      </c>
      <c r="J1700" s="148" t="s">
        <v>70</v>
      </c>
      <c r="K1700" s="153" t="s">
        <v>59</v>
      </c>
      <c r="L1700" s="153"/>
      <c r="M1700" s="153"/>
      <c r="N1700" s="153">
        <v>200</v>
      </c>
      <c r="O1700" s="155" t="s">
        <v>3558</v>
      </c>
      <c r="P1700" s="156" t="s">
        <v>60</v>
      </c>
      <c r="Q1700" s="157" t="s">
        <v>110</v>
      </c>
      <c r="R1700" s="158">
        <v>46150</v>
      </c>
      <c r="S1700" s="159"/>
      <c r="T1700" s="159" t="s">
        <v>62</v>
      </c>
      <c r="U1700" s="159" t="s">
        <v>111</v>
      </c>
      <c r="V1700" s="154">
        <v>46150</v>
      </c>
      <c r="W1700" s="154" t="s">
        <v>126</v>
      </c>
      <c r="X1700" s="154" t="s">
        <v>126</v>
      </c>
      <c r="Y1700" s="160"/>
      <c r="Z1700" s="160" t="s">
        <v>128</v>
      </c>
      <c r="AA1700" s="153">
        <v>78</v>
      </c>
      <c r="AB1700" s="153">
        <v>1.58</v>
      </c>
      <c r="AC1700" s="182">
        <f t="shared" si="54"/>
        <v>31.244992789617044</v>
      </c>
      <c r="AD1700" s="153" t="str">
        <f t="shared" si="55"/>
        <v>OBESIDADE I</v>
      </c>
      <c r="AE1700" s="233" t="s">
        <v>2027</v>
      </c>
      <c r="AF1700" s="153" t="s">
        <v>130</v>
      </c>
      <c r="AG1700" s="159"/>
      <c r="AH1700" s="153"/>
      <c r="AI1700" s="161"/>
      <c r="AJ1700" s="153"/>
      <c r="AK1700" s="153"/>
      <c r="AL1700" s="207" t="s">
        <v>131</v>
      </c>
      <c r="AM1700" s="207"/>
      <c r="AN1700" s="207"/>
      <c r="AO1700" s="207" t="str">
        <f ca="1">IF(R1700="","",IF(R1700&gt;TODAY(),"0 meses",DATEDIF(R1700,TODAY(),"m") &amp; " meses"))</f>
        <v>1 meses</v>
      </c>
      <c r="AP1700" s="147" t="s">
        <v>67</v>
      </c>
      <c r="AQ1700" s="147" t="s">
        <v>67</v>
      </c>
      <c r="AR1700" s="147"/>
      <c r="AS1700" s="209" t="s">
        <v>68</v>
      </c>
      <c r="AT1700" s="223" t="str">
        <f>MONTH(B1700)&amp;"/"&amp;YEAR(B1700)</f>
        <v>3/2026</v>
      </c>
      <c r="AU1700" s="223">
        <f>WEEKNUM(B1700)-WEEKNUM(EOMONTH(B1700,-1)+1)+1</f>
        <v>1</v>
      </c>
      <c r="AV1700" s="209" t="str">
        <f>MONTH(R1700)&amp;"/"&amp;YEAR(R1700)</f>
        <v>5/2026</v>
      </c>
      <c r="AW1700" s="209">
        <f>WEEKNUM(R1700)-WEEKNUM(EOMONTH(R1700,-1)+1)+1</f>
        <v>2</v>
      </c>
      <c r="AX1700" s="209">
        <f>IF(BB1700="S",IF(Q1700="1. Aceitou o programa",R1700-B1700,0),0)</f>
        <v>67</v>
      </c>
      <c r="AY1700" s="209">
        <f>IF(BB1700="S",IF(AND(S1700&lt;&gt;"",R1700&lt;&gt;""),S1700-R1700,0),0)</f>
        <v>0</v>
      </c>
      <c r="AZ1700" s="209">
        <f>IF(BB1700="S",IF(Q1700="1. Aceitou o programa",IF(OR(X1700="Não se Aplica",X1700=""),IF(OR(W1700="Não se Aplica",W1700=""),0,W1700-V1700),AVERAGE(X1700-W1700,W1700-V1700)),0),0)</f>
        <v>0</v>
      </c>
      <c r="BA1700" s="209">
        <f>IF(BB1700="S",IF(AND(Q1700="1. Aceitou o programa",AH1700="Realizada"),IFERROR(IF(AG1700="",0,AG1700-R1700),0),0),0)</f>
        <v>0</v>
      </c>
      <c r="BB1700" s="209" t="str">
        <f>_xlfn.XLOOKUP(U1700,'Lista Suspensa'!$AA$20:$AA$23,'Lista Suspensa'!$AB$20:$AB$23,"N/A")</f>
        <v>S</v>
      </c>
    </row>
    <row r="1701" spans="1:54" ht="12" customHeight="1">
      <c r="A1701" s="151" t="s">
        <v>54</v>
      </c>
      <c r="B1701" s="152">
        <v>46083</v>
      </c>
      <c r="C1701" s="153" t="s">
        <v>55</v>
      </c>
      <c r="D1701" s="153" t="s">
        <v>56</v>
      </c>
      <c r="E1701" s="244">
        <v>94247765</v>
      </c>
      <c r="F1701" s="144" t="s">
        <v>3559</v>
      </c>
      <c r="G1701" s="230"/>
      <c r="H1701" s="154">
        <v>27546</v>
      </c>
      <c r="I1701" s="153">
        <v>50</v>
      </c>
      <c r="J1701" s="148" t="s">
        <v>70</v>
      </c>
      <c r="K1701" s="153" t="s">
        <v>59</v>
      </c>
      <c r="L1701" s="153"/>
      <c r="M1701" s="153"/>
      <c r="N1701" s="153">
        <v>110</v>
      </c>
      <c r="O1701" s="155" t="s">
        <v>3560</v>
      </c>
      <c r="P1701" s="156" t="s">
        <v>60</v>
      </c>
      <c r="Q1701" s="157" t="s">
        <v>110</v>
      </c>
      <c r="R1701" s="158">
        <v>46150</v>
      </c>
      <c r="S1701" s="159"/>
      <c r="T1701" s="159" t="s">
        <v>62</v>
      </c>
      <c r="U1701" s="159" t="s">
        <v>111</v>
      </c>
      <c r="V1701" s="154">
        <v>46150</v>
      </c>
      <c r="W1701" s="154" t="s">
        <v>126</v>
      </c>
      <c r="X1701" s="154" t="s">
        <v>126</v>
      </c>
      <c r="Y1701" s="160"/>
      <c r="Z1701" s="160" t="s">
        <v>128</v>
      </c>
      <c r="AA1701" s="153">
        <v>67</v>
      </c>
      <c r="AB1701" s="153">
        <v>1.62</v>
      </c>
      <c r="AC1701" s="182">
        <f t="shared" si="54"/>
        <v>25.529644871208653</v>
      </c>
      <c r="AD1701" s="153" t="str">
        <f t="shared" si="55"/>
        <v>SOBREPESO</v>
      </c>
      <c r="AE1701" s="233" t="s">
        <v>135</v>
      </c>
      <c r="AF1701" s="153" t="s">
        <v>130</v>
      </c>
      <c r="AG1701" s="159"/>
      <c r="AH1701" s="153"/>
      <c r="AI1701" s="161"/>
      <c r="AJ1701" s="153"/>
      <c r="AK1701" s="153"/>
      <c r="AL1701" s="207" t="s">
        <v>136</v>
      </c>
      <c r="AM1701" s="207"/>
      <c r="AN1701" s="207"/>
      <c r="AO1701" s="207" t="str">
        <f ca="1">IF(R1701="","",IF(R1701&gt;TODAY(),"0 meses",DATEDIF(R1701,TODAY(),"m") &amp; " meses"))</f>
        <v>1 meses</v>
      </c>
      <c r="AP1701" s="147" t="s">
        <v>67</v>
      </c>
      <c r="AQ1701" s="147" t="s">
        <v>67</v>
      </c>
      <c r="AR1701" s="147"/>
      <c r="AS1701" s="209" t="s">
        <v>68</v>
      </c>
      <c r="AT1701" s="223" t="str">
        <f>MONTH(B1701)&amp;"/"&amp;YEAR(B1701)</f>
        <v>3/2026</v>
      </c>
      <c r="AU1701" s="223">
        <f>WEEKNUM(B1701)-WEEKNUM(EOMONTH(B1701,-1)+1)+1</f>
        <v>1</v>
      </c>
      <c r="AV1701" s="209" t="str">
        <f>MONTH(R1701)&amp;"/"&amp;YEAR(R1701)</f>
        <v>5/2026</v>
      </c>
      <c r="AW1701" s="209">
        <f>WEEKNUM(R1701)-WEEKNUM(EOMONTH(R1701,-1)+1)+1</f>
        <v>2</v>
      </c>
      <c r="AX1701" s="209">
        <f>IF(BB1701="S",IF(Q1701="1. Aceitou o programa",R1701-B1701,0),0)</f>
        <v>67</v>
      </c>
      <c r="AY1701" s="209">
        <f>IF(BB1701="S",IF(AND(S1701&lt;&gt;"",R1701&lt;&gt;""),S1701-R1701,0),0)</f>
        <v>0</v>
      </c>
      <c r="AZ1701" s="209">
        <f>IF(BB1701="S",IF(Q1701="1. Aceitou o programa",IF(OR(X1701="Não se Aplica",X1701=""),IF(OR(W1701="Não se Aplica",W1701=""),0,W1701-V1701),AVERAGE(X1701-W1701,W1701-V1701)),0),0)</f>
        <v>0</v>
      </c>
      <c r="BA1701" s="209">
        <f>IF(BB1701="S",IF(AND(Q1701="1. Aceitou o programa",AH1701="Realizada"),IFERROR(IF(AG1701="",0,AG1701-R1701),0),0),0)</f>
        <v>0</v>
      </c>
      <c r="BB1701" s="209" t="str">
        <f>_xlfn.XLOOKUP(U1701,'Lista Suspensa'!$AA$20:$AA$23,'Lista Suspensa'!$AB$20:$AB$23,"N/A")</f>
        <v>S</v>
      </c>
    </row>
    <row r="1702" spans="1:54" ht="12" customHeight="1">
      <c r="A1702" s="151" t="s">
        <v>54</v>
      </c>
      <c r="B1702" s="152">
        <v>46083</v>
      </c>
      <c r="C1702" s="153" t="s">
        <v>55</v>
      </c>
      <c r="D1702" s="153" t="s">
        <v>56</v>
      </c>
      <c r="E1702" s="244">
        <v>94123167</v>
      </c>
      <c r="F1702" s="144" t="s">
        <v>3561</v>
      </c>
      <c r="G1702" s="230"/>
      <c r="H1702" s="154">
        <v>28226</v>
      </c>
      <c r="I1702" s="153">
        <v>49</v>
      </c>
      <c r="J1702" s="148" t="s">
        <v>70</v>
      </c>
      <c r="K1702" s="153" t="s">
        <v>59</v>
      </c>
      <c r="L1702" s="153"/>
      <c r="M1702" s="153"/>
      <c r="N1702" s="153">
        <v>60</v>
      </c>
      <c r="O1702" s="155" t="s">
        <v>3562</v>
      </c>
      <c r="P1702" s="156" t="s">
        <v>60</v>
      </c>
      <c r="Q1702" s="157" t="s">
        <v>110</v>
      </c>
      <c r="R1702" s="158">
        <v>46150</v>
      </c>
      <c r="S1702" s="159"/>
      <c r="T1702" s="159" t="s">
        <v>62</v>
      </c>
      <c r="U1702" s="159" t="s">
        <v>111</v>
      </c>
      <c r="V1702" s="154">
        <v>46150</v>
      </c>
      <c r="W1702" s="154" t="s">
        <v>126</v>
      </c>
      <c r="X1702" s="154" t="s">
        <v>126</v>
      </c>
      <c r="Y1702" s="160"/>
      <c r="Z1702" s="160" t="s">
        <v>128</v>
      </c>
      <c r="AA1702" s="153">
        <v>86</v>
      </c>
      <c r="AB1702" s="153">
        <v>1.6</v>
      </c>
      <c r="AC1702" s="182">
        <f t="shared" si="54"/>
        <v>33.593749999999993</v>
      </c>
      <c r="AD1702" s="153" t="str">
        <f t="shared" si="55"/>
        <v>OBESIDADE I</v>
      </c>
      <c r="AE1702" s="233" t="s">
        <v>1752</v>
      </c>
      <c r="AF1702" s="153" t="s">
        <v>130</v>
      </c>
      <c r="AG1702" s="159"/>
      <c r="AH1702" s="153"/>
      <c r="AI1702" s="161"/>
      <c r="AJ1702" s="153"/>
      <c r="AK1702" s="153"/>
      <c r="AL1702" s="207" t="s">
        <v>131</v>
      </c>
      <c r="AM1702" s="207"/>
      <c r="AN1702" s="207"/>
      <c r="AO1702" s="207" t="str">
        <f ca="1">IF(R1702="","",IF(R1702&gt;TODAY(),"0 meses",DATEDIF(R1702,TODAY(),"m") &amp; " meses"))</f>
        <v>1 meses</v>
      </c>
      <c r="AP1702" s="147" t="s">
        <v>67</v>
      </c>
      <c r="AQ1702" s="147" t="s">
        <v>67</v>
      </c>
      <c r="AR1702" s="147"/>
      <c r="AS1702" s="209" t="s">
        <v>68</v>
      </c>
      <c r="AT1702" s="223" t="str">
        <f>MONTH(B1702)&amp;"/"&amp;YEAR(B1702)</f>
        <v>3/2026</v>
      </c>
      <c r="AU1702" s="223">
        <f>WEEKNUM(B1702)-WEEKNUM(EOMONTH(B1702,-1)+1)+1</f>
        <v>1</v>
      </c>
      <c r="AV1702" s="209" t="str">
        <f>MONTH(R1702)&amp;"/"&amp;YEAR(R1702)</f>
        <v>5/2026</v>
      </c>
      <c r="AW1702" s="209">
        <f>WEEKNUM(R1702)-WEEKNUM(EOMONTH(R1702,-1)+1)+1</f>
        <v>2</v>
      </c>
      <c r="AX1702" s="209">
        <f>IF(BB1702="S",IF(Q1702="1. Aceitou o programa",R1702-B1702,0),0)</f>
        <v>67</v>
      </c>
      <c r="AY1702" s="209">
        <f>IF(BB1702="S",IF(AND(S1702&lt;&gt;"",R1702&lt;&gt;""),S1702-R1702,0),0)</f>
        <v>0</v>
      </c>
      <c r="AZ1702" s="209">
        <f>IF(BB1702="S",IF(Q1702="1. Aceitou o programa",IF(OR(X1702="Não se Aplica",X1702=""),IF(OR(W1702="Não se Aplica",W1702=""),0,W1702-V1702),AVERAGE(X1702-W1702,W1702-V1702)),0),0)</f>
        <v>0</v>
      </c>
      <c r="BA1702" s="209">
        <f>IF(BB1702="S",IF(AND(Q1702="1. Aceitou o programa",AH1702="Realizada"),IFERROR(IF(AG1702="",0,AG1702-R1702),0),0),0)</f>
        <v>0</v>
      </c>
      <c r="BB1702" s="209" t="str">
        <f>_xlfn.XLOOKUP(U1702,'Lista Suspensa'!$AA$20:$AA$23,'Lista Suspensa'!$AB$20:$AB$23,"N/A")</f>
        <v>S</v>
      </c>
    </row>
    <row r="1703" spans="1:54" ht="12" customHeight="1">
      <c r="A1703" s="151" t="s">
        <v>54</v>
      </c>
      <c r="B1703" s="152">
        <v>46083</v>
      </c>
      <c r="C1703" s="153" t="s">
        <v>55</v>
      </c>
      <c r="D1703" s="153" t="s">
        <v>56</v>
      </c>
      <c r="E1703" s="244">
        <v>89795131</v>
      </c>
      <c r="F1703" s="144" t="s">
        <v>3563</v>
      </c>
      <c r="G1703" s="230"/>
      <c r="H1703" s="154">
        <v>29335</v>
      </c>
      <c r="I1703" s="153">
        <v>46</v>
      </c>
      <c r="J1703" s="148" t="s">
        <v>70</v>
      </c>
      <c r="K1703" s="153" t="s">
        <v>59</v>
      </c>
      <c r="L1703" s="153"/>
      <c r="M1703" s="153"/>
      <c r="N1703" s="153">
        <v>80</v>
      </c>
      <c r="O1703" s="155" t="s">
        <v>3564</v>
      </c>
      <c r="P1703" s="156" t="s">
        <v>60</v>
      </c>
      <c r="Q1703" s="157" t="s">
        <v>110</v>
      </c>
      <c r="R1703" s="158">
        <v>46150</v>
      </c>
      <c r="S1703" s="159"/>
      <c r="T1703" s="159" t="s">
        <v>62</v>
      </c>
      <c r="U1703" s="159" t="s">
        <v>111</v>
      </c>
      <c r="V1703" s="154">
        <v>46150</v>
      </c>
      <c r="W1703" s="154" t="s">
        <v>126</v>
      </c>
      <c r="X1703" s="154" t="s">
        <v>126</v>
      </c>
      <c r="Y1703" s="160"/>
      <c r="Z1703" s="160" t="s">
        <v>128</v>
      </c>
      <c r="AA1703" s="153">
        <v>90</v>
      </c>
      <c r="AB1703" s="153">
        <v>1.59</v>
      </c>
      <c r="AC1703" s="182">
        <f t="shared" si="54"/>
        <v>35.599857600569592</v>
      </c>
      <c r="AD1703" s="153" t="str">
        <f t="shared" si="55"/>
        <v>OBESIDADE II</v>
      </c>
      <c r="AE1703" s="233" t="s">
        <v>135</v>
      </c>
      <c r="AF1703" s="153" t="s">
        <v>130</v>
      </c>
      <c r="AG1703" s="159"/>
      <c r="AH1703" s="153"/>
      <c r="AI1703" s="161"/>
      <c r="AJ1703" s="153"/>
      <c r="AK1703" s="153"/>
      <c r="AL1703" s="207" t="s">
        <v>131</v>
      </c>
      <c r="AM1703" s="207"/>
      <c r="AN1703" s="207"/>
      <c r="AO1703" s="207" t="str">
        <f ca="1">IF(R1703="","",IF(R1703&gt;TODAY(),"0 meses",DATEDIF(R1703,TODAY(),"m") &amp; " meses"))</f>
        <v>1 meses</v>
      </c>
      <c r="AP1703" s="147" t="s">
        <v>67</v>
      </c>
      <c r="AQ1703" s="147" t="s">
        <v>67</v>
      </c>
      <c r="AR1703" s="147"/>
      <c r="AS1703" s="209" t="s">
        <v>68</v>
      </c>
      <c r="AT1703" s="223" t="str">
        <f>MONTH(B1703)&amp;"/"&amp;YEAR(B1703)</f>
        <v>3/2026</v>
      </c>
      <c r="AU1703" s="223">
        <f>WEEKNUM(B1703)-WEEKNUM(EOMONTH(B1703,-1)+1)+1</f>
        <v>1</v>
      </c>
      <c r="AV1703" s="209" t="str">
        <f>MONTH(R1703)&amp;"/"&amp;YEAR(R1703)</f>
        <v>5/2026</v>
      </c>
      <c r="AW1703" s="209">
        <f>WEEKNUM(R1703)-WEEKNUM(EOMONTH(R1703,-1)+1)+1</f>
        <v>2</v>
      </c>
      <c r="AX1703" s="209">
        <f>IF(BB1703="S",IF(Q1703="1. Aceitou o programa",R1703-B1703,0),0)</f>
        <v>67</v>
      </c>
      <c r="AY1703" s="209">
        <f>IF(BB1703="S",IF(AND(S1703&lt;&gt;"",R1703&lt;&gt;""),S1703-R1703,0),0)</f>
        <v>0</v>
      </c>
      <c r="AZ1703" s="209">
        <f>IF(BB1703="S",IF(Q1703="1. Aceitou o programa",IF(OR(X1703="Não se Aplica",X1703=""),IF(OR(W1703="Não se Aplica",W1703=""),0,W1703-V1703),AVERAGE(X1703-W1703,W1703-V1703)),0),0)</f>
        <v>0</v>
      </c>
      <c r="BA1703" s="209">
        <f>IF(BB1703="S",IF(AND(Q1703="1. Aceitou o programa",AH1703="Realizada"),IFERROR(IF(AG1703="",0,AG1703-R1703),0),0),0)</f>
        <v>0</v>
      </c>
      <c r="BB1703" s="209" t="str">
        <f>_xlfn.XLOOKUP(U1703,'Lista Suspensa'!$AA$20:$AA$23,'Lista Suspensa'!$AB$20:$AB$23,"N/A")</f>
        <v>S</v>
      </c>
    </row>
    <row r="1704" spans="1:54" ht="12" customHeight="1">
      <c r="A1704" s="151" t="s">
        <v>54</v>
      </c>
      <c r="B1704" s="152">
        <v>46083</v>
      </c>
      <c r="C1704" s="153" t="s">
        <v>55</v>
      </c>
      <c r="D1704" s="153" t="s">
        <v>56</v>
      </c>
      <c r="E1704" s="244">
        <v>94564253</v>
      </c>
      <c r="F1704" s="144" t="s">
        <v>3565</v>
      </c>
      <c r="G1704" s="230"/>
      <c r="H1704" s="154">
        <v>29492</v>
      </c>
      <c r="I1704" s="153">
        <v>45</v>
      </c>
      <c r="J1704" s="148" t="s">
        <v>70</v>
      </c>
      <c r="K1704" s="153" t="s">
        <v>59</v>
      </c>
      <c r="L1704" s="153"/>
      <c r="M1704" s="153"/>
      <c r="N1704" s="153">
        <v>60</v>
      </c>
      <c r="O1704" s="155" t="s">
        <v>3566</v>
      </c>
      <c r="P1704" s="156" t="s">
        <v>60</v>
      </c>
      <c r="Q1704" s="157" t="s">
        <v>110</v>
      </c>
      <c r="R1704" s="158">
        <v>46150</v>
      </c>
      <c r="S1704" s="159"/>
      <c r="T1704" s="159" t="s">
        <v>62</v>
      </c>
      <c r="U1704" s="159" t="s">
        <v>111</v>
      </c>
      <c r="V1704" s="154">
        <v>46150</v>
      </c>
      <c r="W1704" s="154" t="s">
        <v>126</v>
      </c>
      <c r="X1704" s="154" t="s">
        <v>126</v>
      </c>
      <c r="Y1704" s="160" t="s">
        <v>3567</v>
      </c>
      <c r="Z1704" s="160" t="s">
        <v>128</v>
      </c>
      <c r="AA1704" s="153">
        <v>75</v>
      </c>
      <c r="AB1704" s="153">
        <v>1.68</v>
      </c>
      <c r="AC1704" s="182">
        <f t="shared" si="54"/>
        <v>26.573129251700685</v>
      </c>
      <c r="AD1704" s="153" t="str">
        <f t="shared" si="55"/>
        <v>SOBREPESO</v>
      </c>
      <c r="AE1704" s="233" t="s">
        <v>135</v>
      </c>
      <c r="AF1704" s="153" t="s">
        <v>130</v>
      </c>
      <c r="AG1704" s="159"/>
      <c r="AH1704" s="153"/>
      <c r="AI1704" s="161"/>
      <c r="AJ1704" s="153"/>
      <c r="AK1704" s="153"/>
      <c r="AL1704" s="207" t="s">
        <v>136</v>
      </c>
      <c r="AM1704" s="207"/>
      <c r="AN1704" s="207"/>
      <c r="AO1704" s="207" t="str">
        <f ca="1">IF(R1704="","",IF(R1704&gt;TODAY(),"0 meses",DATEDIF(R1704,TODAY(),"m") &amp; " meses"))</f>
        <v>1 meses</v>
      </c>
      <c r="AP1704" s="147" t="s">
        <v>67</v>
      </c>
      <c r="AQ1704" s="147" t="s">
        <v>67</v>
      </c>
      <c r="AR1704" s="147"/>
      <c r="AS1704" s="209" t="s">
        <v>68</v>
      </c>
      <c r="AT1704" s="223" t="str">
        <f>MONTH(B1704)&amp;"/"&amp;YEAR(B1704)</f>
        <v>3/2026</v>
      </c>
      <c r="AU1704" s="223">
        <f>WEEKNUM(B1704)-WEEKNUM(EOMONTH(B1704,-1)+1)+1</f>
        <v>1</v>
      </c>
      <c r="AV1704" s="209" t="str">
        <f>MONTH(R1704)&amp;"/"&amp;YEAR(R1704)</f>
        <v>5/2026</v>
      </c>
      <c r="AW1704" s="209">
        <f>WEEKNUM(R1704)-WEEKNUM(EOMONTH(R1704,-1)+1)+1</f>
        <v>2</v>
      </c>
      <c r="AX1704" s="209">
        <f>IF(BB1704="S",IF(Q1704="1. Aceitou o programa",R1704-B1704,0),0)</f>
        <v>67</v>
      </c>
      <c r="AY1704" s="209">
        <f>IF(BB1704="S",IF(AND(S1704&lt;&gt;"",R1704&lt;&gt;""),S1704-R1704,0),0)</f>
        <v>0</v>
      </c>
      <c r="AZ1704" s="209">
        <f>IF(BB1704="S",IF(Q1704="1. Aceitou o programa",IF(OR(X1704="Não se Aplica",X1704=""),IF(OR(W1704="Não se Aplica",W1704=""),0,W1704-V1704),AVERAGE(X1704-W1704,W1704-V1704)),0),0)</f>
        <v>0</v>
      </c>
      <c r="BA1704" s="209">
        <f>IF(BB1704="S",IF(AND(Q1704="1. Aceitou o programa",AH1704="Realizada"),IFERROR(IF(AG1704="",0,AG1704-R1704),0),0),0)</f>
        <v>0</v>
      </c>
      <c r="BB1704" s="209" t="str">
        <f>_xlfn.XLOOKUP(U1704,'Lista Suspensa'!$AA$20:$AA$23,'Lista Suspensa'!$AB$20:$AB$23,"N/A")</f>
        <v>S</v>
      </c>
    </row>
    <row r="1705" spans="1:54" ht="12" customHeight="1">
      <c r="A1705" s="151" t="s">
        <v>54</v>
      </c>
      <c r="B1705" s="152">
        <v>46083</v>
      </c>
      <c r="C1705" s="153" t="s">
        <v>55</v>
      </c>
      <c r="D1705" s="153" t="s">
        <v>56</v>
      </c>
      <c r="E1705" s="244">
        <v>93434877</v>
      </c>
      <c r="F1705" s="144" t="s">
        <v>3568</v>
      </c>
      <c r="G1705" s="230"/>
      <c r="H1705" s="154">
        <v>30111</v>
      </c>
      <c r="I1705" s="153">
        <v>43</v>
      </c>
      <c r="J1705" s="148" t="s">
        <v>70</v>
      </c>
      <c r="K1705" s="153" t="s">
        <v>59</v>
      </c>
      <c r="L1705" s="153"/>
      <c r="M1705" s="153"/>
      <c r="N1705" s="153">
        <v>50</v>
      </c>
      <c r="O1705" s="155" t="s">
        <v>3569</v>
      </c>
      <c r="P1705" s="156" t="s">
        <v>60</v>
      </c>
      <c r="Q1705" s="157" t="s">
        <v>110</v>
      </c>
      <c r="R1705" s="158">
        <v>46150</v>
      </c>
      <c r="S1705" s="159"/>
      <c r="T1705" s="159" t="s">
        <v>62</v>
      </c>
      <c r="U1705" s="159" t="s">
        <v>111</v>
      </c>
      <c r="V1705" s="154">
        <v>46150</v>
      </c>
      <c r="W1705" s="154" t="s">
        <v>126</v>
      </c>
      <c r="X1705" s="154" t="s">
        <v>126</v>
      </c>
      <c r="Y1705" s="160"/>
      <c r="Z1705" s="160" t="s">
        <v>128</v>
      </c>
      <c r="AA1705" s="153">
        <v>70</v>
      </c>
      <c r="AB1705" s="153">
        <v>1.55</v>
      </c>
      <c r="AC1705" s="182">
        <f t="shared" si="54"/>
        <v>29.136316337148799</v>
      </c>
      <c r="AD1705" s="153" t="str">
        <f t="shared" si="55"/>
        <v>SOBREPESO</v>
      </c>
      <c r="AE1705" s="233" t="s">
        <v>947</v>
      </c>
      <c r="AF1705" s="153" t="s">
        <v>130</v>
      </c>
      <c r="AG1705" s="159"/>
      <c r="AH1705" s="153"/>
      <c r="AI1705" s="161"/>
      <c r="AJ1705" s="153"/>
      <c r="AK1705" s="153"/>
      <c r="AL1705" s="207" t="s">
        <v>136</v>
      </c>
      <c r="AM1705" s="207"/>
      <c r="AN1705" s="207"/>
      <c r="AO1705" s="207" t="str">
        <f ca="1">IF(R1705="","",IF(R1705&gt;TODAY(),"0 meses",DATEDIF(R1705,TODAY(),"m") &amp; " meses"))</f>
        <v>1 meses</v>
      </c>
      <c r="AP1705" s="147" t="s">
        <v>67</v>
      </c>
      <c r="AQ1705" s="147" t="s">
        <v>67</v>
      </c>
      <c r="AR1705" s="147"/>
      <c r="AS1705" s="209" t="s">
        <v>68</v>
      </c>
      <c r="AT1705" s="223" t="str">
        <f>MONTH(B1705)&amp;"/"&amp;YEAR(B1705)</f>
        <v>3/2026</v>
      </c>
      <c r="AU1705" s="223">
        <f>WEEKNUM(B1705)-WEEKNUM(EOMONTH(B1705,-1)+1)+1</f>
        <v>1</v>
      </c>
      <c r="AV1705" s="209" t="str">
        <f>MONTH(R1705)&amp;"/"&amp;YEAR(R1705)</f>
        <v>5/2026</v>
      </c>
      <c r="AW1705" s="209">
        <f>WEEKNUM(R1705)-WEEKNUM(EOMONTH(R1705,-1)+1)+1</f>
        <v>2</v>
      </c>
      <c r="AX1705" s="209">
        <f>IF(BB1705="S",IF(Q1705="1. Aceitou o programa",R1705-B1705,0),0)</f>
        <v>67</v>
      </c>
      <c r="AY1705" s="209">
        <f>IF(BB1705="S",IF(AND(S1705&lt;&gt;"",R1705&lt;&gt;""),S1705-R1705,0),0)</f>
        <v>0</v>
      </c>
      <c r="AZ1705" s="209">
        <f>IF(BB1705="S",IF(Q1705="1. Aceitou o programa",IF(OR(X1705="Não se Aplica",X1705=""),IF(OR(W1705="Não se Aplica",W1705=""),0,W1705-V1705),AVERAGE(X1705-W1705,W1705-V1705)),0),0)</f>
        <v>0</v>
      </c>
      <c r="BA1705" s="209">
        <f>IF(BB1705="S",IF(AND(Q1705="1. Aceitou o programa",AH1705="Realizada"),IFERROR(IF(AG1705="",0,AG1705-R1705),0),0),0)</f>
        <v>0</v>
      </c>
      <c r="BB1705" s="209" t="str">
        <f>_xlfn.XLOOKUP(U1705,'Lista Suspensa'!$AA$20:$AA$23,'Lista Suspensa'!$AB$20:$AB$23,"N/A")</f>
        <v>S</v>
      </c>
    </row>
    <row r="1706" spans="1:54" ht="12" customHeight="1">
      <c r="A1706" s="151" t="s">
        <v>54</v>
      </c>
      <c r="B1706" s="152">
        <v>46083</v>
      </c>
      <c r="C1706" s="153" t="s">
        <v>55</v>
      </c>
      <c r="D1706" s="153" t="s">
        <v>56</v>
      </c>
      <c r="E1706" s="244">
        <v>94642395</v>
      </c>
      <c r="F1706" s="144" t="s">
        <v>3570</v>
      </c>
      <c r="G1706" s="230"/>
      <c r="H1706" s="154">
        <v>31055</v>
      </c>
      <c r="I1706" s="153">
        <v>41</v>
      </c>
      <c r="J1706" s="148" t="s">
        <v>70</v>
      </c>
      <c r="K1706" s="153" t="s">
        <v>59</v>
      </c>
      <c r="L1706" s="153"/>
      <c r="M1706" s="153"/>
      <c r="N1706" s="153">
        <v>60</v>
      </c>
      <c r="O1706" s="155" t="s">
        <v>3571</v>
      </c>
      <c r="P1706" s="156" t="s">
        <v>60</v>
      </c>
      <c r="Q1706" s="157" t="s">
        <v>110</v>
      </c>
      <c r="R1706" s="158">
        <v>46150</v>
      </c>
      <c r="S1706" s="159"/>
      <c r="T1706" s="159" t="s">
        <v>62</v>
      </c>
      <c r="U1706" s="159" t="s">
        <v>111</v>
      </c>
      <c r="V1706" s="154">
        <v>46150</v>
      </c>
      <c r="W1706" s="154" t="s">
        <v>126</v>
      </c>
      <c r="X1706" s="154" t="s">
        <v>126</v>
      </c>
      <c r="Y1706" s="160"/>
      <c r="Z1706" s="160" t="s">
        <v>65</v>
      </c>
      <c r="AA1706" s="153">
        <v>82</v>
      </c>
      <c r="AB1706" s="153">
        <v>1.63</v>
      </c>
      <c r="AC1706" s="182">
        <f t="shared" si="54"/>
        <v>30.863035868869737</v>
      </c>
      <c r="AD1706" s="153" t="str">
        <f t="shared" si="55"/>
        <v>OBESIDADE I</v>
      </c>
      <c r="AE1706" s="233" t="s">
        <v>135</v>
      </c>
      <c r="AF1706" s="153" t="s">
        <v>130</v>
      </c>
      <c r="AG1706" s="159"/>
      <c r="AH1706" s="153"/>
      <c r="AI1706" s="161"/>
      <c r="AJ1706" s="153"/>
      <c r="AK1706" s="153"/>
      <c r="AL1706" s="207" t="s">
        <v>131</v>
      </c>
      <c r="AM1706" s="207"/>
      <c r="AN1706" s="207"/>
      <c r="AO1706" s="207" t="str">
        <f ca="1">IF(R1706="","",IF(R1706&gt;TODAY(),"0 meses",DATEDIF(R1706,TODAY(),"m") &amp; " meses"))</f>
        <v>1 meses</v>
      </c>
      <c r="AP1706" s="147" t="s">
        <v>67</v>
      </c>
      <c r="AQ1706" s="147" t="s">
        <v>67</v>
      </c>
      <c r="AR1706" s="147"/>
      <c r="AS1706" s="209" t="s">
        <v>68</v>
      </c>
      <c r="AT1706" s="223" t="str">
        <f>MONTH(B1706)&amp;"/"&amp;YEAR(B1706)</f>
        <v>3/2026</v>
      </c>
      <c r="AU1706" s="223">
        <f>WEEKNUM(B1706)-WEEKNUM(EOMONTH(B1706,-1)+1)+1</f>
        <v>1</v>
      </c>
      <c r="AV1706" s="209" t="str">
        <f>MONTH(R1706)&amp;"/"&amp;YEAR(R1706)</f>
        <v>5/2026</v>
      </c>
      <c r="AW1706" s="209">
        <f>WEEKNUM(R1706)-WEEKNUM(EOMONTH(R1706,-1)+1)+1</f>
        <v>2</v>
      </c>
      <c r="AX1706" s="209">
        <f>IF(BB1706="S",IF(Q1706="1. Aceitou o programa",R1706-B1706,0),0)</f>
        <v>67</v>
      </c>
      <c r="AY1706" s="209">
        <f>IF(BB1706="S",IF(AND(S1706&lt;&gt;"",R1706&lt;&gt;""),S1706-R1706,0),0)</f>
        <v>0</v>
      </c>
      <c r="AZ1706" s="209">
        <f>IF(BB1706="S",IF(Q1706="1. Aceitou o programa",IF(OR(X1706="Não se Aplica",X1706=""),IF(OR(W1706="Não se Aplica",W1706=""),0,W1706-V1706),AVERAGE(X1706-W1706,W1706-V1706)),0),0)</f>
        <v>0</v>
      </c>
      <c r="BA1706" s="209">
        <f>IF(BB1706="S",IF(AND(Q1706="1. Aceitou o programa",AH1706="Realizada"),IFERROR(IF(AG1706="",0,AG1706-R1706),0),0),0)</f>
        <v>0</v>
      </c>
      <c r="BB1706" s="209" t="str">
        <f>_xlfn.XLOOKUP(U1706,'Lista Suspensa'!$AA$20:$AA$23,'Lista Suspensa'!$AB$20:$AB$23,"N/A")</f>
        <v>S</v>
      </c>
    </row>
    <row r="1707" spans="1:54" ht="12" customHeight="1">
      <c r="A1707" s="151" t="s">
        <v>54</v>
      </c>
      <c r="B1707" s="152">
        <v>46083</v>
      </c>
      <c r="C1707" s="153" t="s">
        <v>55</v>
      </c>
      <c r="D1707" s="153" t="s">
        <v>56</v>
      </c>
      <c r="E1707" s="244">
        <v>94718048</v>
      </c>
      <c r="F1707" s="144" t="s">
        <v>3572</v>
      </c>
      <c r="G1707" s="230"/>
      <c r="H1707" s="154">
        <v>31590</v>
      </c>
      <c r="I1707" s="153">
        <v>39</v>
      </c>
      <c r="J1707" s="148" t="s">
        <v>70</v>
      </c>
      <c r="K1707" s="153" t="s">
        <v>59</v>
      </c>
      <c r="L1707" s="153"/>
      <c r="M1707" s="153"/>
      <c r="N1707" s="153">
        <v>80</v>
      </c>
      <c r="O1707" s="155" t="s">
        <v>3573</v>
      </c>
      <c r="P1707" s="156" t="s">
        <v>60</v>
      </c>
      <c r="Q1707" s="157" t="s">
        <v>110</v>
      </c>
      <c r="R1707" s="158">
        <v>46150</v>
      </c>
      <c r="S1707" s="159"/>
      <c r="T1707" s="159" t="s">
        <v>62</v>
      </c>
      <c r="U1707" s="159" t="s">
        <v>111</v>
      </c>
      <c r="V1707" s="154">
        <v>46150</v>
      </c>
      <c r="W1707" s="154" t="s">
        <v>126</v>
      </c>
      <c r="X1707" s="154" t="s">
        <v>126</v>
      </c>
      <c r="Y1707" s="160" t="s">
        <v>118</v>
      </c>
      <c r="Z1707" s="160" t="s">
        <v>128</v>
      </c>
      <c r="AA1707" s="153">
        <v>105</v>
      </c>
      <c r="AB1707" s="153">
        <v>1.63</v>
      </c>
      <c r="AC1707" s="182">
        <f t="shared" si="54"/>
        <v>39.519741051601493</v>
      </c>
      <c r="AD1707" s="153" t="str">
        <f t="shared" si="55"/>
        <v>OBESIDADE II</v>
      </c>
      <c r="AE1707" s="233" t="s">
        <v>129</v>
      </c>
      <c r="AF1707" s="153" t="s">
        <v>130</v>
      </c>
      <c r="AG1707" s="159"/>
      <c r="AH1707" s="153"/>
      <c r="AI1707" s="161"/>
      <c r="AJ1707" s="153"/>
      <c r="AK1707" s="153"/>
      <c r="AL1707" s="207" t="s">
        <v>131</v>
      </c>
      <c r="AM1707" s="207"/>
      <c r="AN1707" s="207"/>
      <c r="AO1707" s="207" t="str">
        <f ca="1">IF(R1707="","",IF(R1707&gt;TODAY(),"0 meses",DATEDIF(R1707,TODAY(),"m") &amp; " meses"))</f>
        <v>1 meses</v>
      </c>
      <c r="AP1707" s="147" t="s">
        <v>67</v>
      </c>
      <c r="AQ1707" s="147" t="s">
        <v>67</v>
      </c>
      <c r="AR1707" s="147"/>
      <c r="AS1707" s="209" t="s">
        <v>68</v>
      </c>
      <c r="AT1707" s="223" t="str">
        <f>MONTH(B1707)&amp;"/"&amp;YEAR(B1707)</f>
        <v>3/2026</v>
      </c>
      <c r="AU1707" s="223">
        <f>WEEKNUM(B1707)-WEEKNUM(EOMONTH(B1707,-1)+1)+1</f>
        <v>1</v>
      </c>
      <c r="AV1707" s="209" t="str">
        <f>MONTH(R1707)&amp;"/"&amp;YEAR(R1707)</f>
        <v>5/2026</v>
      </c>
      <c r="AW1707" s="209">
        <f>WEEKNUM(R1707)-WEEKNUM(EOMONTH(R1707,-1)+1)+1</f>
        <v>2</v>
      </c>
      <c r="AX1707" s="209">
        <f>IF(BB1707="S",IF(Q1707="1. Aceitou o programa",R1707-B1707,0),0)</f>
        <v>67</v>
      </c>
      <c r="AY1707" s="209">
        <f>IF(BB1707="S",IF(AND(S1707&lt;&gt;"",R1707&lt;&gt;""),S1707-R1707,0),0)</f>
        <v>0</v>
      </c>
      <c r="AZ1707" s="209">
        <f>IF(BB1707="S",IF(Q1707="1. Aceitou o programa",IF(OR(X1707="Não se Aplica",X1707=""),IF(OR(W1707="Não se Aplica",W1707=""),0,W1707-V1707),AVERAGE(X1707-W1707,W1707-V1707)),0),0)</f>
        <v>0</v>
      </c>
      <c r="BA1707" s="209">
        <f>IF(BB1707="S",IF(AND(Q1707="1. Aceitou o programa",AH1707="Realizada"),IFERROR(IF(AG1707="",0,AG1707-R1707),0),0),0)</f>
        <v>0</v>
      </c>
      <c r="BB1707" s="209" t="str">
        <f>_xlfn.XLOOKUP(U1707,'Lista Suspensa'!$AA$20:$AA$23,'Lista Suspensa'!$AB$20:$AB$23,"N/A")</f>
        <v>S</v>
      </c>
    </row>
    <row r="1708" spans="1:54" ht="12" customHeight="1">
      <c r="A1708" s="151" t="s">
        <v>54</v>
      </c>
      <c r="B1708" s="152">
        <v>46083</v>
      </c>
      <c r="C1708" s="153" t="s">
        <v>55</v>
      </c>
      <c r="D1708" s="153" t="s">
        <v>56</v>
      </c>
      <c r="E1708" s="244">
        <v>594077087</v>
      </c>
      <c r="F1708" s="144" t="s">
        <v>3574</v>
      </c>
      <c r="G1708" s="230"/>
      <c r="H1708" s="154">
        <v>34292</v>
      </c>
      <c r="I1708" s="153">
        <v>32</v>
      </c>
      <c r="J1708" s="148" t="s">
        <v>70</v>
      </c>
      <c r="K1708" s="153" t="s">
        <v>59</v>
      </c>
      <c r="L1708" s="153"/>
      <c r="M1708" s="153"/>
      <c r="N1708" s="153">
        <v>50</v>
      </c>
      <c r="O1708" s="155" t="s">
        <v>3575</v>
      </c>
      <c r="P1708" s="156" t="s">
        <v>60</v>
      </c>
      <c r="Q1708" s="157" t="s">
        <v>110</v>
      </c>
      <c r="R1708" s="158">
        <v>46150</v>
      </c>
      <c r="S1708" s="159"/>
      <c r="T1708" s="159" t="s">
        <v>62</v>
      </c>
      <c r="U1708" s="159" t="s">
        <v>111</v>
      </c>
      <c r="V1708" s="154">
        <v>46150</v>
      </c>
      <c r="W1708" s="154" t="s">
        <v>126</v>
      </c>
      <c r="X1708" s="154" t="s">
        <v>126</v>
      </c>
      <c r="Y1708" s="160" t="s">
        <v>3576</v>
      </c>
      <c r="Z1708" s="160" t="s">
        <v>128</v>
      </c>
      <c r="AA1708" s="153">
        <v>73</v>
      </c>
      <c r="AB1708" s="153">
        <v>1.49</v>
      </c>
      <c r="AC1708" s="182">
        <f t="shared" si="54"/>
        <v>32.881401738660422</v>
      </c>
      <c r="AD1708" s="153" t="str">
        <f t="shared" si="55"/>
        <v>OBESIDADE I</v>
      </c>
      <c r="AE1708" s="233" t="s">
        <v>135</v>
      </c>
      <c r="AF1708" s="153" t="s">
        <v>130</v>
      </c>
      <c r="AG1708" s="159"/>
      <c r="AH1708" s="153"/>
      <c r="AI1708" s="161"/>
      <c r="AJ1708" s="153"/>
      <c r="AK1708" s="153"/>
      <c r="AL1708" s="207" t="s">
        <v>131</v>
      </c>
      <c r="AM1708" s="207"/>
      <c r="AN1708" s="207"/>
      <c r="AO1708" s="207" t="str">
        <f ca="1">IF(R1708="","",IF(R1708&gt;TODAY(),"0 meses",DATEDIF(R1708,TODAY(),"m") &amp; " meses"))</f>
        <v>1 meses</v>
      </c>
      <c r="AP1708" s="147" t="s">
        <v>67</v>
      </c>
      <c r="AQ1708" s="147" t="s">
        <v>67</v>
      </c>
      <c r="AR1708" s="147"/>
      <c r="AS1708" s="209" t="s">
        <v>68</v>
      </c>
      <c r="AT1708" s="223" t="str">
        <f>MONTH(B1708)&amp;"/"&amp;YEAR(B1708)</f>
        <v>3/2026</v>
      </c>
      <c r="AU1708" s="223">
        <f>WEEKNUM(B1708)-WEEKNUM(EOMONTH(B1708,-1)+1)+1</f>
        <v>1</v>
      </c>
      <c r="AV1708" s="209" t="str">
        <f>MONTH(R1708)&amp;"/"&amp;YEAR(R1708)</f>
        <v>5/2026</v>
      </c>
      <c r="AW1708" s="209">
        <f>WEEKNUM(R1708)-WEEKNUM(EOMONTH(R1708,-1)+1)+1</f>
        <v>2</v>
      </c>
      <c r="AX1708" s="209">
        <f>IF(BB1708="S",IF(Q1708="1. Aceitou o programa",R1708-B1708,0),0)</f>
        <v>67</v>
      </c>
      <c r="AY1708" s="209">
        <f>IF(BB1708="S",IF(AND(S1708&lt;&gt;"",R1708&lt;&gt;""),S1708-R1708,0),0)</f>
        <v>0</v>
      </c>
      <c r="AZ1708" s="209">
        <f>IF(BB1708="S",IF(Q1708="1. Aceitou o programa",IF(OR(X1708="Não se Aplica",X1708=""),IF(OR(W1708="Não se Aplica",W1708=""),0,W1708-V1708),AVERAGE(X1708-W1708,W1708-V1708)),0),0)</f>
        <v>0</v>
      </c>
      <c r="BA1708" s="209">
        <f>IF(BB1708="S",IF(AND(Q1708="1. Aceitou o programa",AH1708="Realizada"),IFERROR(IF(AG1708="",0,AG1708-R1708),0),0),0)</f>
        <v>0</v>
      </c>
      <c r="BB1708" s="209" t="str">
        <f>_xlfn.XLOOKUP(U1708,'Lista Suspensa'!$AA$20:$AA$23,'Lista Suspensa'!$AB$20:$AB$23,"N/A")</f>
        <v>S</v>
      </c>
    </row>
    <row r="1709" spans="1:54" ht="12" customHeight="1">
      <c r="A1709" s="151" t="s">
        <v>54</v>
      </c>
      <c r="B1709" s="152">
        <v>46083</v>
      </c>
      <c r="C1709" s="153" t="s">
        <v>55</v>
      </c>
      <c r="D1709" s="153" t="s">
        <v>56</v>
      </c>
      <c r="E1709" s="244">
        <v>94078420</v>
      </c>
      <c r="F1709" s="144" t="s">
        <v>3577</v>
      </c>
      <c r="G1709" s="230"/>
      <c r="H1709" s="154">
        <v>33291</v>
      </c>
      <c r="I1709" s="153">
        <v>35</v>
      </c>
      <c r="J1709" s="148" t="s">
        <v>70</v>
      </c>
      <c r="K1709" s="153"/>
      <c r="L1709" s="153"/>
      <c r="M1709" s="153"/>
      <c r="N1709" s="153">
        <v>60</v>
      </c>
      <c r="O1709" s="155" t="s">
        <v>3578</v>
      </c>
      <c r="P1709" s="156" t="s">
        <v>60</v>
      </c>
      <c r="Q1709" s="157" t="s">
        <v>110</v>
      </c>
      <c r="R1709" s="158">
        <v>46150</v>
      </c>
      <c r="S1709" s="159"/>
      <c r="T1709" s="159" t="s">
        <v>62</v>
      </c>
      <c r="U1709" s="159" t="s">
        <v>111</v>
      </c>
      <c r="V1709" s="154">
        <v>46150</v>
      </c>
      <c r="W1709" s="154" t="s">
        <v>126</v>
      </c>
      <c r="X1709" s="154" t="s">
        <v>126</v>
      </c>
      <c r="Y1709" s="160" t="s">
        <v>3579</v>
      </c>
      <c r="Z1709" s="160" t="s">
        <v>128</v>
      </c>
      <c r="AA1709" s="153">
        <v>80</v>
      </c>
      <c r="AB1709" s="153">
        <v>1.55</v>
      </c>
      <c r="AC1709" s="182">
        <f t="shared" si="54"/>
        <v>33.298647242455772</v>
      </c>
      <c r="AD1709" s="153" t="str">
        <f t="shared" si="55"/>
        <v>OBESIDADE I</v>
      </c>
      <c r="AE1709" s="233" t="s">
        <v>135</v>
      </c>
      <c r="AF1709" s="153" t="s">
        <v>130</v>
      </c>
      <c r="AG1709" s="159"/>
      <c r="AH1709" s="153"/>
      <c r="AI1709" s="161"/>
      <c r="AJ1709" s="153"/>
      <c r="AK1709" s="153"/>
      <c r="AL1709" s="207" t="s">
        <v>136</v>
      </c>
      <c r="AM1709" s="207"/>
      <c r="AN1709" s="207"/>
      <c r="AO1709" s="207" t="str">
        <f ca="1">IF(R1709="","",IF(R1709&gt;TODAY(),"0 meses",DATEDIF(R1709,TODAY(),"m") &amp; " meses"))</f>
        <v>1 meses</v>
      </c>
      <c r="AP1709" s="147" t="s">
        <v>67</v>
      </c>
      <c r="AQ1709" s="147" t="s">
        <v>67</v>
      </c>
      <c r="AR1709" s="147"/>
      <c r="AS1709" s="209" t="s">
        <v>68</v>
      </c>
      <c r="AT1709" s="223" t="str">
        <f>MONTH(B1709)&amp;"/"&amp;YEAR(B1709)</f>
        <v>3/2026</v>
      </c>
      <c r="AU1709" s="223">
        <f>WEEKNUM(B1709)-WEEKNUM(EOMONTH(B1709,-1)+1)+1</f>
        <v>1</v>
      </c>
      <c r="AV1709" s="209" t="str">
        <f>MONTH(R1709)&amp;"/"&amp;YEAR(R1709)</f>
        <v>5/2026</v>
      </c>
      <c r="AW1709" s="209">
        <f>WEEKNUM(R1709)-WEEKNUM(EOMONTH(R1709,-1)+1)+1</f>
        <v>2</v>
      </c>
      <c r="AX1709" s="209">
        <f>IF(BB1709="S",IF(Q1709="1. Aceitou o programa",R1709-B1709,0),0)</f>
        <v>67</v>
      </c>
      <c r="AY1709" s="209">
        <f>IF(BB1709="S",IF(AND(S1709&lt;&gt;"",R1709&lt;&gt;""),S1709-R1709,0),0)</f>
        <v>0</v>
      </c>
      <c r="AZ1709" s="209">
        <f>IF(BB1709="S",IF(Q1709="1. Aceitou o programa",IF(OR(X1709="Não se Aplica",X1709=""),IF(OR(W1709="Não se Aplica",W1709=""),0,W1709-V1709),AVERAGE(X1709-W1709,W1709-V1709)),0),0)</f>
        <v>0</v>
      </c>
      <c r="BA1709" s="209">
        <f>IF(BB1709="S",IF(AND(Q1709="1. Aceitou o programa",AH1709="Realizada"),IFERROR(IF(AG1709="",0,AG1709-R1709),0),0),0)</f>
        <v>0</v>
      </c>
      <c r="BB1709" s="209" t="str">
        <f>_xlfn.XLOOKUP(U1709,'Lista Suspensa'!$AA$20:$AA$23,'Lista Suspensa'!$AB$20:$AB$23,"N/A")</f>
        <v>S</v>
      </c>
    </row>
    <row r="1710" spans="1:54" ht="12" customHeight="1">
      <c r="A1710" s="151" t="s">
        <v>54</v>
      </c>
      <c r="B1710" s="152">
        <v>46083</v>
      </c>
      <c r="C1710" s="153" t="s">
        <v>55</v>
      </c>
      <c r="D1710" s="153" t="s">
        <v>56</v>
      </c>
      <c r="E1710" s="244">
        <v>92742887</v>
      </c>
      <c r="F1710" s="144" t="s">
        <v>3580</v>
      </c>
      <c r="G1710" s="230"/>
      <c r="H1710" s="154">
        <v>34447</v>
      </c>
      <c r="I1710" s="153">
        <v>32</v>
      </c>
      <c r="J1710" s="148" t="s">
        <v>58</v>
      </c>
      <c r="K1710" s="153"/>
      <c r="L1710" s="153"/>
      <c r="M1710" s="153"/>
      <c r="N1710" s="153">
        <v>60</v>
      </c>
      <c r="O1710" s="155">
        <v>11969294693</v>
      </c>
      <c r="P1710" s="156" t="s">
        <v>60</v>
      </c>
      <c r="Q1710" s="157" t="s">
        <v>110</v>
      </c>
      <c r="R1710" s="158">
        <v>46150</v>
      </c>
      <c r="S1710" s="159"/>
      <c r="T1710" s="159" t="s">
        <v>62</v>
      </c>
      <c r="U1710" s="159" t="s">
        <v>111</v>
      </c>
      <c r="V1710" s="154">
        <v>46150</v>
      </c>
      <c r="W1710" s="154" t="s">
        <v>126</v>
      </c>
      <c r="X1710" s="154" t="s">
        <v>126</v>
      </c>
      <c r="Y1710" s="160"/>
      <c r="Z1710" s="160" t="s">
        <v>128</v>
      </c>
      <c r="AA1710" s="153">
        <v>85</v>
      </c>
      <c r="AB1710" s="153">
        <v>1.64</v>
      </c>
      <c r="AC1710" s="182">
        <f t="shared" si="54"/>
        <v>31.603212373587155</v>
      </c>
      <c r="AD1710" s="153" t="str">
        <f t="shared" si="55"/>
        <v>OBESIDADE I</v>
      </c>
      <c r="AE1710" s="233" t="s">
        <v>66</v>
      </c>
      <c r="AF1710" s="153" t="s">
        <v>130</v>
      </c>
      <c r="AG1710" s="159"/>
      <c r="AH1710" s="153"/>
      <c r="AI1710" s="161"/>
      <c r="AJ1710" s="153"/>
      <c r="AK1710" s="153"/>
      <c r="AL1710" s="207" t="s">
        <v>131</v>
      </c>
      <c r="AM1710" s="207"/>
      <c r="AN1710" s="207"/>
      <c r="AO1710" s="207" t="str">
        <f ca="1">IF(R1710="","",IF(R1710&gt;TODAY(),"0 meses",DATEDIF(R1710,TODAY(),"m") &amp; " meses"))</f>
        <v>1 meses</v>
      </c>
      <c r="AP1710" s="147" t="s">
        <v>67</v>
      </c>
      <c r="AQ1710" s="147" t="s">
        <v>67</v>
      </c>
      <c r="AR1710" s="147"/>
      <c r="AS1710" s="209" t="s">
        <v>68</v>
      </c>
      <c r="AT1710" s="223" t="str">
        <f>MONTH(B1710)&amp;"/"&amp;YEAR(B1710)</f>
        <v>3/2026</v>
      </c>
      <c r="AU1710" s="223">
        <f>WEEKNUM(B1710)-WEEKNUM(EOMONTH(B1710,-1)+1)+1</f>
        <v>1</v>
      </c>
      <c r="AV1710" s="209" t="str">
        <f>MONTH(R1710)&amp;"/"&amp;YEAR(R1710)</f>
        <v>5/2026</v>
      </c>
      <c r="AW1710" s="209">
        <f>WEEKNUM(R1710)-WEEKNUM(EOMONTH(R1710,-1)+1)+1</f>
        <v>2</v>
      </c>
      <c r="AX1710" s="209">
        <f>IF(BB1710="S",IF(Q1710="1. Aceitou o programa",R1710-B1710,0),0)</f>
        <v>67</v>
      </c>
      <c r="AY1710" s="209">
        <f>IF(BB1710="S",IF(AND(S1710&lt;&gt;"",R1710&lt;&gt;""),S1710-R1710,0),0)</f>
        <v>0</v>
      </c>
      <c r="AZ1710" s="209">
        <f>IF(BB1710="S",IF(Q1710="1. Aceitou o programa",IF(OR(X1710="Não se Aplica",X1710=""),IF(OR(W1710="Não se Aplica",W1710=""),0,W1710-V1710),AVERAGE(X1710-W1710,W1710-V1710)),0),0)</f>
        <v>0</v>
      </c>
      <c r="BA1710" s="209">
        <f>IF(BB1710="S",IF(AND(Q1710="1. Aceitou o programa",AH1710="Realizada"),IFERROR(IF(AG1710="",0,AG1710-R1710),0),0),0)</f>
        <v>0</v>
      </c>
      <c r="BB1710" s="209" t="str">
        <f>_xlfn.XLOOKUP(U1710,'Lista Suspensa'!$AA$20:$AA$23,'Lista Suspensa'!$AB$20:$AB$23,"N/A")</f>
        <v>S</v>
      </c>
    </row>
    <row r="1711" spans="1:54" ht="12" customHeight="1">
      <c r="A1711" s="151" t="s">
        <v>54</v>
      </c>
      <c r="B1711" s="152">
        <v>46083</v>
      </c>
      <c r="C1711" s="153" t="s">
        <v>55</v>
      </c>
      <c r="D1711" s="153" t="s">
        <v>56</v>
      </c>
      <c r="E1711" s="244">
        <v>93443282</v>
      </c>
      <c r="F1711" s="144" t="s">
        <v>3581</v>
      </c>
      <c r="G1711" s="230"/>
      <c r="H1711" s="154">
        <v>34692</v>
      </c>
      <c r="I1711" s="153">
        <v>31</v>
      </c>
      <c r="J1711" s="148" t="s">
        <v>70</v>
      </c>
      <c r="K1711" s="153"/>
      <c r="L1711" s="153"/>
      <c r="M1711" s="153"/>
      <c r="N1711" s="153">
        <v>80</v>
      </c>
      <c r="O1711" s="155" t="s">
        <v>3582</v>
      </c>
      <c r="P1711" s="156" t="s">
        <v>60</v>
      </c>
      <c r="Q1711" s="157" t="s">
        <v>110</v>
      </c>
      <c r="R1711" s="158">
        <v>46150</v>
      </c>
      <c r="S1711" s="159"/>
      <c r="T1711" s="159" t="s">
        <v>62</v>
      </c>
      <c r="U1711" s="159" t="s">
        <v>111</v>
      </c>
      <c r="V1711" s="154">
        <v>46150</v>
      </c>
      <c r="W1711" s="154" t="s">
        <v>126</v>
      </c>
      <c r="X1711" s="154" t="s">
        <v>126</v>
      </c>
      <c r="Y1711" s="160"/>
      <c r="Z1711" s="160" t="s">
        <v>128</v>
      </c>
      <c r="AA1711" s="153">
        <v>112</v>
      </c>
      <c r="AB1711" s="153">
        <v>1.65</v>
      </c>
      <c r="AC1711" s="182">
        <f t="shared" si="54"/>
        <v>41.138659320477508</v>
      </c>
      <c r="AD1711" s="153" t="str">
        <f t="shared" si="55"/>
        <v>OBESIDADE III</v>
      </c>
      <c r="AE1711" s="233" t="s">
        <v>225</v>
      </c>
      <c r="AF1711" s="153" t="s">
        <v>130</v>
      </c>
      <c r="AG1711" s="159"/>
      <c r="AH1711" s="153"/>
      <c r="AI1711" s="161"/>
      <c r="AJ1711" s="153"/>
      <c r="AK1711" s="153"/>
      <c r="AL1711" s="207" t="s">
        <v>131</v>
      </c>
      <c r="AM1711" s="207"/>
      <c r="AN1711" s="207"/>
      <c r="AO1711" s="207" t="str">
        <f ca="1">IF(R1711="","",IF(R1711&gt;TODAY(),"0 meses",DATEDIF(R1711,TODAY(),"m") &amp; " meses"))</f>
        <v>1 meses</v>
      </c>
      <c r="AP1711" s="147" t="s">
        <v>67</v>
      </c>
      <c r="AQ1711" s="147" t="s">
        <v>67</v>
      </c>
      <c r="AR1711" s="147"/>
      <c r="AS1711" s="209" t="s">
        <v>68</v>
      </c>
      <c r="AT1711" s="223" t="str">
        <f>MONTH(B1711)&amp;"/"&amp;YEAR(B1711)</f>
        <v>3/2026</v>
      </c>
      <c r="AU1711" s="223">
        <f>WEEKNUM(B1711)-WEEKNUM(EOMONTH(B1711,-1)+1)+1</f>
        <v>1</v>
      </c>
      <c r="AV1711" s="209" t="str">
        <f>MONTH(R1711)&amp;"/"&amp;YEAR(R1711)</f>
        <v>5/2026</v>
      </c>
      <c r="AW1711" s="209">
        <f>WEEKNUM(R1711)-WEEKNUM(EOMONTH(R1711,-1)+1)+1</f>
        <v>2</v>
      </c>
      <c r="AX1711" s="209">
        <f>IF(BB1711="S",IF(Q1711="1. Aceitou o programa",R1711-B1711,0),0)</f>
        <v>67</v>
      </c>
      <c r="AY1711" s="209">
        <f>IF(BB1711="S",IF(AND(S1711&lt;&gt;"",R1711&lt;&gt;""),S1711-R1711,0),0)</f>
        <v>0</v>
      </c>
      <c r="AZ1711" s="209">
        <f>IF(BB1711="S",IF(Q1711="1. Aceitou o programa",IF(OR(X1711="Não se Aplica",X1711=""),IF(OR(W1711="Não se Aplica",W1711=""),0,W1711-V1711),AVERAGE(X1711-W1711,W1711-V1711)),0),0)</f>
        <v>0</v>
      </c>
      <c r="BA1711" s="209">
        <f>IF(BB1711="S",IF(AND(Q1711="1. Aceitou o programa",AH1711="Realizada"),IFERROR(IF(AG1711="",0,AG1711-R1711),0),0),0)</f>
        <v>0</v>
      </c>
      <c r="BB1711" s="209" t="str">
        <f>_xlfn.XLOOKUP(U1711,'Lista Suspensa'!$AA$20:$AA$23,'Lista Suspensa'!$AB$20:$AB$23,"N/A")</f>
        <v>S</v>
      </c>
    </row>
    <row r="1712" spans="1:54" ht="12" customHeight="1">
      <c r="A1712" s="151" t="s">
        <v>54</v>
      </c>
      <c r="B1712" s="152">
        <v>46083</v>
      </c>
      <c r="C1712" s="153" t="s">
        <v>55</v>
      </c>
      <c r="D1712" s="153" t="s">
        <v>56</v>
      </c>
      <c r="E1712" s="244">
        <v>94891762</v>
      </c>
      <c r="F1712" s="144" t="s">
        <v>3583</v>
      </c>
      <c r="G1712" s="230"/>
      <c r="H1712" s="154">
        <v>36105</v>
      </c>
      <c r="I1712" s="153">
        <v>27</v>
      </c>
      <c r="J1712" s="148" t="s">
        <v>70</v>
      </c>
      <c r="K1712" s="153"/>
      <c r="L1712" s="153"/>
      <c r="M1712" s="153"/>
      <c r="N1712" s="153">
        <v>110</v>
      </c>
      <c r="O1712" s="155" t="s">
        <v>3584</v>
      </c>
      <c r="P1712" s="156" t="s">
        <v>60</v>
      </c>
      <c r="Q1712" s="157" t="s">
        <v>110</v>
      </c>
      <c r="R1712" s="158">
        <v>46150</v>
      </c>
      <c r="S1712" s="159"/>
      <c r="T1712" s="159" t="s">
        <v>62</v>
      </c>
      <c r="U1712" s="159" t="s">
        <v>111</v>
      </c>
      <c r="V1712" s="154">
        <v>46150</v>
      </c>
      <c r="W1712" s="154" t="s">
        <v>126</v>
      </c>
      <c r="X1712" s="154" t="s">
        <v>126</v>
      </c>
      <c r="Y1712" s="160"/>
      <c r="Z1712" s="160" t="s">
        <v>128</v>
      </c>
      <c r="AA1712" s="153">
        <v>172</v>
      </c>
      <c r="AB1712" s="153">
        <v>1.72</v>
      </c>
      <c r="AC1712" s="182">
        <f t="shared" si="54"/>
        <v>58.139534883720934</v>
      </c>
      <c r="AD1712" s="153" t="str">
        <f t="shared" si="55"/>
        <v>OBESIDADE III</v>
      </c>
      <c r="AE1712" s="233" t="s">
        <v>427</v>
      </c>
      <c r="AF1712" s="153" t="s">
        <v>130</v>
      </c>
      <c r="AG1712" s="159"/>
      <c r="AH1712" s="153"/>
      <c r="AI1712" s="161"/>
      <c r="AJ1712" s="153"/>
      <c r="AK1712" s="153"/>
      <c r="AL1712" s="207" t="s">
        <v>143</v>
      </c>
      <c r="AM1712" s="207"/>
      <c r="AN1712" s="207"/>
      <c r="AO1712" s="207" t="str">
        <f ca="1">IF(R1712="","",IF(R1712&gt;TODAY(),"0 meses",DATEDIF(R1712,TODAY(),"m") &amp; " meses"))</f>
        <v>1 meses</v>
      </c>
      <c r="AP1712" s="147" t="s">
        <v>67</v>
      </c>
      <c r="AQ1712" s="147" t="s">
        <v>67</v>
      </c>
      <c r="AR1712" s="147"/>
      <c r="AS1712" s="209" t="s">
        <v>68</v>
      </c>
      <c r="AT1712" s="223" t="str">
        <f>MONTH(B1712)&amp;"/"&amp;YEAR(B1712)</f>
        <v>3/2026</v>
      </c>
      <c r="AU1712" s="223">
        <f>WEEKNUM(B1712)-WEEKNUM(EOMONTH(B1712,-1)+1)+1</f>
        <v>1</v>
      </c>
      <c r="AV1712" s="209" t="str">
        <f>MONTH(R1712)&amp;"/"&amp;YEAR(R1712)</f>
        <v>5/2026</v>
      </c>
      <c r="AW1712" s="209">
        <f>WEEKNUM(R1712)-WEEKNUM(EOMONTH(R1712,-1)+1)+1</f>
        <v>2</v>
      </c>
      <c r="AX1712" s="209">
        <f>IF(BB1712="S",IF(Q1712="1. Aceitou o programa",R1712-B1712,0),0)</f>
        <v>67</v>
      </c>
      <c r="AY1712" s="209">
        <f>IF(BB1712="S",IF(AND(S1712&lt;&gt;"",R1712&lt;&gt;""),S1712-R1712,0),0)</f>
        <v>0</v>
      </c>
      <c r="AZ1712" s="209">
        <f>IF(BB1712="S",IF(Q1712="1. Aceitou o programa",IF(OR(X1712="Não se Aplica",X1712=""),IF(OR(W1712="Não se Aplica",W1712=""),0,W1712-V1712),AVERAGE(X1712-W1712,W1712-V1712)),0),0)</f>
        <v>0</v>
      </c>
      <c r="BA1712" s="209">
        <f>IF(BB1712="S",IF(AND(Q1712="1. Aceitou o programa",AH1712="Realizada"),IFERROR(IF(AG1712="",0,AG1712-R1712),0),0),0)</f>
        <v>0</v>
      </c>
      <c r="BB1712" s="209" t="str">
        <f>_xlfn.XLOOKUP(U1712,'Lista Suspensa'!$AA$20:$AA$23,'Lista Suspensa'!$AB$20:$AB$23,"N/A")</f>
        <v>S</v>
      </c>
    </row>
    <row r="1713" spans="1:54" ht="12" customHeight="1">
      <c r="A1713" s="151" t="s">
        <v>54</v>
      </c>
      <c r="B1713" s="152">
        <v>46112</v>
      </c>
      <c r="C1713" s="153" t="s">
        <v>55</v>
      </c>
      <c r="D1713" s="153" t="s">
        <v>56</v>
      </c>
      <c r="E1713" s="244">
        <v>89109882</v>
      </c>
      <c r="F1713" s="144" t="s">
        <v>3585</v>
      </c>
      <c r="G1713" s="230"/>
      <c r="H1713" s="154">
        <v>24842</v>
      </c>
      <c r="I1713" s="153">
        <v>58</v>
      </c>
      <c r="J1713" s="148" t="s">
        <v>70</v>
      </c>
      <c r="K1713" s="153" t="s">
        <v>59</v>
      </c>
      <c r="L1713" s="153"/>
      <c r="M1713" s="153"/>
      <c r="N1713" s="153"/>
      <c r="O1713" s="155">
        <v>11963587119</v>
      </c>
      <c r="P1713" s="156" t="s">
        <v>60</v>
      </c>
      <c r="Q1713" s="157" t="s">
        <v>110</v>
      </c>
      <c r="R1713" s="158">
        <v>46150</v>
      </c>
      <c r="S1713" s="159"/>
      <c r="T1713" s="159" t="s">
        <v>62</v>
      </c>
      <c r="U1713" s="159" t="s">
        <v>111</v>
      </c>
      <c r="V1713" s="154">
        <v>46150</v>
      </c>
      <c r="W1713" s="154" t="s">
        <v>126</v>
      </c>
      <c r="X1713" s="154" t="s">
        <v>126</v>
      </c>
      <c r="Y1713" s="160"/>
      <c r="Z1713" s="160" t="s">
        <v>128</v>
      </c>
      <c r="AA1713" s="153">
        <v>77</v>
      </c>
      <c r="AB1713" s="153">
        <v>1.58</v>
      </c>
      <c r="AC1713" s="182">
        <f t="shared" si="54"/>
        <v>30.844415958980928</v>
      </c>
      <c r="AD1713" s="153" t="str">
        <f t="shared" si="55"/>
        <v>OBESIDADE I</v>
      </c>
      <c r="AE1713" s="233" t="s">
        <v>2811</v>
      </c>
      <c r="AF1713" s="153" t="s">
        <v>130</v>
      </c>
      <c r="AG1713" s="159"/>
      <c r="AH1713" s="153"/>
      <c r="AI1713" s="161"/>
      <c r="AJ1713" s="153"/>
      <c r="AK1713" s="153"/>
      <c r="AL1713" s="207" t="s">
        <v>131</v>
      </c>
      <c r="AM1713" s="207"/>
      <c r="AN1713" s="207"/>
      <c r="AO1713" s="207" t="str">
        <f ca="1">IF(R1713="","",IF(R1713&gt;TODAY(),"0 meses",DATEDIF(R1713,TODAY(),"m") &amp; " meses"))</f>
        <v>1 meses</v>
      </c>
      <c r="AP1713" s="147" t="s">
        <v>67</v>
      </c>
      <c r="AQ1713" s="147" t="s">
        <v>67</v>
      </c>
      <c r="AR1713" s="147"/>
      <c r="AS1713" s="209" t="s">
        <v>68</v>
      </c>
      <c r="AT1713" s="223" t="str">
        <f>MONTH(B1713)&amp;"/"&amp;YEAR(B1713)</f>
        <v>3/2026</v>
      </c>
      <c r="AU1713" s="223">
        <f>WEEKNUM(B1713)-WEEKNUM(EOMONTH(B1713,-1)+1)+1</f>
        <v>5</v>
      </c>
      <c r="AV1713" s="209" t="str">
        <f>MONTH(R1713)&amp;"/"&amp;YEAR(R1713)</f>
        <v>5/2026</v>
      </c>
      <c r="AW1713" s="209">
        <f>WEEKNUM(R1713)-WEEKNUM(EOMONTH(R1713,-1)+1)+1</f>
        <v>2</v>
      </c>
      <c r="AX1713" s="209">
        <f>IF(BB1713="S",IF(Q1713="1. Aceitou o programa",R1713-B1713,0),0)</f>
        <v>38</v>
      </c>
      <c r="AY1713" s="209">
        <f>IF(BB1713="S",IF(AND(S1713&lt;&gt;"",R1713&lt;&gt;""),S1713-R1713,0),0)</f>
        <v>0</v>
      </c>
      <c r="AZ1713" s="209">
        <f>IF(BB1713="S",IF(Q1713="1. Aceitou o programa",IF(OR(X1713="Não se Aplica",X1713=""),IF(OR(W1713="Não se Aplica",W1713=""),0,W1713-V1713),AVERAGE(X1713-W1713,W1713-V1713)),0),0)</f>
        <v>0</v>
      </c>
      <c r="BA1713" s="209">
        <f>IF(BB1713="S",IF(AND(Q1713="1. Aceitou o programa",AH1713="Realizada"),IFERROR(IF(AG1713="",0,AG1713-R1713),0),0),0)</f>
        <v>0</v>
      </c>
      <c r="BB1713" s="209" t="str">
        <f>_xlfn.XLOOKUP(U1713,'Lista Suspensa'!$AA$20:$AA$23,'Lista Suspensa'!$AB$20:$AB$23,"N/A")</f>
        <v>S</v>
      </c>
    </row>
    <row r="1714" spans="1:54" ht="12" customHeight="1">
      <c r="A1714" s="151" t="s">
        <v>54</v>
      </c>
      <c r="B1714" s="152">
        <v>46112</v>
      </c>
      <c r="C1714" s="153" t="s">
        <v>55</v>
      </c>
      <c r="D1714" s="153" t="s">
        <v>56</v>
      </c>
      <c r="E1714" s="244">
        <v>87021085</v>
      </c>
      <c r="F1714" s="144" t="s">
        <v>3586</v>
      </c>
      <c r="G1714" s="230"/>
      <c r="H1714" s="154">
        <v>24980</v>
      </c>
      <c r="I1714" s="153">
        <v>57</v>
      </c>
      <c r="J1714" s="148" t="s">
        <v>70</v>
      </c>
      <c r="K1714" s="153" t="s">
        <v>59</v>
      </c>
      <c r="L1714" s="153"/>
      <c r="M1714" s="153"/>
      <c r="N1714" s="153"/>
      <c r="O1714" s="155">
        <v>11996911893</v>
      </c>
      <c r="P1714" s="156" t="s">
        <v>60</v>
      </c>
      <c r="Q1714" s="157" t="s">
        <v>110</v>
      </c>
      <c r="R1714" s="158">
        <v>46150</v>
      </c>
      <c r="S1714" s="159"/>
      <c r="T1714" s="159" t="s">
        <v>62</v>
      </c>
      <c r="U1714" s="159" t="s">
        <v>111</v>
      </c>
      <c r="V1714" s="154">
        <v>46150</v>
      </c>
      <c r="W1714" s="154" t="s">
        <v>126</v>
      </c>
      <c r="X1714" s="154" t="s">
        <v>126</v>
      </c>
      <c r="Y1714" s="160"/>
      <c r="Z1714" s="160" t="s">
        <v>128</v>
      </c>
      <c r="AA1714" s="153">
        <v>73</v>
      </c>
      <c r="AB1714" s="153">
        <v>1.56</v>
      </c>
      <c r="AC1714" s="182">
        <f t="shared" si="54"/>
        <v>29.996712689020377</v>
      </c>
      <c r="AD1714" s="153" t="str">
        <f t="shared" si="55"/>
        <v>OBESIDADE I</v>
      </c>
      <c r="AE1714" s="233" t="s">
        <v>225</v>
      </c>
      <c r="AF1714" s="153"/>
      <c r="AG1714" s="159"/>
      <c r="AH1714" s="153"/>
      <c r="AI1714" s="161"/>
      <c r="AJ1714" s="153"/>
      <c r="AK1714" s="153"/>
      <c r="AL1714" s="207" t="s">
        <v>131</v>
      </c>
      <c r="AM1714" s="207"/>
      <c r="AN1714" s="207"/>
      <c r="AO1714" s="207" t="str">
        <f ca="1">IF(R1714="","",IF(R1714&gt;TODAY(),"0 meses",DATEDIF(R1714,TODAY(),"m") &amp; " meses"))</f>
        <v>1 meses</v>
      </c>
      <c r="AP1714" s="147" t="s">
        <v>67</v>
      </c>
      <c r="AQ1714" s="147" t="s">
        <v>67</v>
      </c>
      <c r="AR1714" s="147"/>
      <c r="AS1714" s="209" t="s">
        <v>68</v>
      </c>
      <c r="AT1714" s="223" t="str">
        <f>MONTH(B1714)&amp;"/"&amp;YEAR(B1714)</f>
        <v>3/2026</v>
      </c>
      <c r="AU1714" s="223">
        <f>WEEKNUM(B1714)-WEEKNUM(EOMONTH(B1714,-1)+1)+1</f>
        <v>5</v>
      </c>
      <c r="AV1714" s="209" t="str">
        <f>MONTH(R1714)&amp;"/"&amp;YEAR(R1714)</f>
        <v>5/2026</v>
      </c>
      <c r="AW1714" s="209">
        <f>WEEKNUM(R1714)-WEEKNUM(EOMONTH(R1714,-1)+1)+1</f>
        <v>2</v>
      </c>
      <c r="AX1714" s="209">
        <f>IF(BB1714="S",IF(Q1714="1. Aceitou o programa",R1714-B1714,0),0)</f>
        <v>38</v>
      </c>
      <c r="AY1714" s="209">
        <f>IF(BB1714="S",IF(AND(S1714&lt;&gt;"",R1714&lt;&gt;""),S1714-R1714,0),0)</f>
        <v>0</v>
      </c>
      <c r="AZ1714" s="209">
        <f>IF(BB1714="S",IF(Q1714="1. Aceitou o programa",IF(OR(X1714="Não se Aplica",X1714=""),IF(OR(W1714="Não se Aplica",W1714=""),0,W1714-V1714),AVERAGE(X1714-W1714,W1714-V1714)),0),0)</f>
        <v>0</v>
      </c>
      <c r="BA1714" s="209">
        <f>IF(BB1714="S",IF(AND(Q1714="1. Aceitou o programa",AH1714="Realizada"),IFERROR(IF(AG1714="",0,AG1714-R1714),0),0),0)</f>
        <v>0</v>
      </c>
      <c r="BB1714" s="209" t="str">
        <f>_xlfn.XLOOKUP(U1714,'Lista Suspensa'!$AA$20:$AA$23,'Lista Suspensa'!$AB$20:$AB$23,"N/A")</f>
        <v>S</v>
      </c>
    </row>
    <row r="1715" spans="1:54" ht="12" customHeight="1">
      <c r="A1715" s="151" t="s">
        <v>54</v>
      </c>
      <c r="B1715" s="152">
        <v>46112</v>
      </c>
      <c r="C1715" s="153" t="s">
        <v>55</v>
      </c>
      <c r="D1715" s="153" t="s">
        <v>56</v>
      </c>
      <c r="E1715" s="244">
        <v>96250879</v>
      </c>
      <c r="F1715" s="144" t="s">
        <v>3587</v>
      </c>
      <c r="G1715" s="230"/>
      <c r="H1715" s="154">
        <v>28867</v>
      </c>
      <c r="I1715" s="153">
        <v>47</v>
      </c>
      <c r="J1715" s="148" t="s">
        <v>70</v>
      </c>
      <c r="K1715" s="153" t="s">
        <v>59</v>
      </c>
      <c r="L1715" s="153"/>
      <c r="M1715" s="153"/>
      <c r="N1715" s="153"/>
      <c r="O1715" s="155">
        <v>11995754268</v>
      </c>
      <c r="P1715" s="156" t="s">
        <v>60</v>
      </c>
      <c r="Q1715" s="157" t="s">
        <v>110</v>
      </c>
      <c r="R1715" s="158">
        <v>46150</v>
      </c>
      <c r="S1715" s="159"/>
      <c r="T1715" s="159" t="s">
        <v>62</v>
      </c>
      <c r="U1715" s="159" t="s">
        <v>111</v>
      </c>
      <c r="V1715" s="154">
        <v>46150</v>
      </c>
      <c r="W1715" s="154" t="s">
        <v>126</v>
      </c>
      <c r="X1715" s="154" t="s">
        <v>126</v>
      </c>
      <c r="Y1715" s="160"/>
      <c r="Z1715" s="160" t="s">
        <v>128</v>
      </c>
      <c r="AA1715" s="153">
        <v>104</v>
      </c>
      <c r="AB1715" s="153">
        <v>1.63</v>
      </c>
      <c r="AC1715" s="182">
        <f t="shared" si="54"/>
        <v>39.143362565395762</v>
      </c>
      <c r="AD1715" s="153" t="str">
        <f t="shared" si="55"/>
        <v>OBESIDADE II</v>
      </c>
      <c r="AE1715" s="233" t="s">
        <v>225</v>
      </c>
      <c r="AF1715" s="153" t="s">
        <v>130</v>
      </c>
      <c r="AG1715" s="159"/>
      <c r="AH1715" s="153"/>
      <c r="AI1715" s="161"/>
      <c r="AJ1715" s="153"/>
      <c r="AK1715" s="153"/>
      <c r="AL1715" s="207" t="s">
        <v>131</v>
      </c>
      <c r="AM1715" s="207"/>
      <c r="AN1715" s="207"/>
      <c r="AO1715" s="207" t="str">
        <f ca="1">IF(R1715="","",IF(R1715&gt;TODAY(),"0 meses",DATEDIF(R1715,TODAY(),"m") &amp; " meses"))</f>
        <v>1 meses</v>
      </c>
      <c r="AP1715" s="147" t="s">
        <v>67</v>
      </c>
      <c r="AQ1715" s="147" t="s">
        <v>67</v>
      </c>
      <c r="AR1715" s="147"/>
      <c r="AS1715" s="209" t="s">
        <v>68</v>
      </c>
      <c r="AT1715" s="223" t="str">
        <f>MONTH(B1715)&amp;"/"&amp;YEAR(B1715)</f>
        <v>3/2026</v>
      </c>
      <c r="AU1715" s="223">
        <f>WEEKNUM(B1715)-WEEKNUM(EOMONTH(B1715,-1)+1)+1</f>
        <v>5</v>
      </c>
      <c r="AV1715" s="209" t="str">
        <f>MONTH(R1715)&amp;"/"&amp;YEAR(R1715)</f>
        <v>5/2026</v>
      </c>
      <c r="AW1715" s="209">
        <f>WEEKNUM(R1715)-WEEKNUM(EOMONTH(R1715,-1)+1)+1</f>
        <v>2</v>
      </c>
      <c r="AX1715" s="209">
        <f>IF(BB1715="S",IF(Q1715="1. Aceitou o programa",R1715-B1715,0),0)</f>
        <v>38</v>
      </c>
      <c r="AY1715" s="209">
        <f>IF(BB1715="S",IF(AND(S1715&lt;&gt;"",R1715&lt;&gt;""),S1715-R1715,0),0)</f>
        <v>0</v>
      </c>
      <c r="AZ1715" s="209">
        <f>IF(BB1715="S",IF(Q1715="1. Aceitou o programa",IF(OR(X1715="Não se Aplica",X1715=""),IF(OR(W1715="Não se Aplica",W1715=""),0,W1715-V1715),AVERAGE(X1715-W1715,W1715-V1715)),0),0)</f>
        <v>0</v>
      </c>
      <c r="BA1715" s="209">
        <f>IF(BB1715="S",IF(AND(Q1715="1. Aceitou o programa",AH1715="Realizada"),IFERROR(IF(AG1715="",0,AG1715-R1715),0),0),0)</f>
        <v>0</v>
      </c>
      <c r="BB1715" s="209" t="str">
        <f>_xlfn.XLOOKUP(U1715,'Lista Suspensa'!$AA$20:$AA$23,'Lista Suspensa'!$AB$20:$AB$23,"N/A")</f>
        <v>S</v>
      </c>
    </row>
    <row r="1716" spans="1:54" ht="12" customHeight="1">
      <c r="A1716" s="151" t="s">
        <v>54</v>
      </c>
      <c r="B1716" s="152">
        <v>46112</v>
      </c>
      <c r="C1716" s="153" t="s">
        <v>55</v>
      </c>
      <c r="D1716" s="153" t="s">
        <v>56</v>
      </c>
      <c r="E1716" s="244">
        <v>94421637</v>
      </c>
      <c r="F1716" s="144" t="s">
        <v>3588</v>
      </c>
      <c r="G1716" s="230"/>
      <c r="H1716" s="154">
        <v>32341</v>
      </c>
      <c r="I1716" s="153">
        <v>37</v>
      </c>
      <c r="J1716" s="148" t="s">
        <v>70</v>
      </c>
      <c r="K1716" s="153" t="s">
        <v>59</v>
      </c>
      <c r="L1716" s="153"/>
      <c r="M1716" s="153"/>
      <c r="N1716" s="153"/>
      <c r="O1716" s="155">
        <v>11991927041</v>
      </c>
      <c r="P1716" s="156" t="s">
        <v>60</v>
      </c>
      <c r="Q1716" s="157" t="s">
        <v>110</v>
      </c>
      <c r="R1716" s="158">
        <v>46150</v>
      </c>
      <c r="S1716" s="159"/>
      <c r="T1716" s="159" t="s">
        <v>62</v>
      </c>
      <c r="U1716" s="159" t="s">
        <v>111</v>
      </c>
      <c r="V1716" s="154">
        <v>46150</v>
      </c>
      <c r="W1716" s="154" t="s">
        <v>126</v>
      </c>
      <c r="X1716" s="154" t="s">
        <v>126</v>
      </c>
      <c r="Y1716" s="160"/>
      <c r="Z1716" s="160" t="s">
        <v>128</v>
      </c>
      <c r="AA1716" s="153">
        <v>113</v>
      </c>
      <c r="AB1716" s="153">
        <v>1.65</v>
      </c>
      <c r="AC1716" s="182">
        <f t="shared" si="54"/>
        <v>41.505968778696058</v>
      </c>
      <c r="AD1716" s="153" t="str">
        <f t="shared" si="55"/>
        <v>OBESIDADE III</v>
      </c>
      <c r="AE1716" s="233" t="s">
        <v>225</v>
      </c>
      <c r="AF1716" s="153" t="s">
        <v>130</v>
      </c>
      <c r="AG1716" s="159"/>
      <c r="AH1716" s="153"/>
      <c r="AI1716" s="161"/>
      <c r="AJ1716" s="153"/>
      <c r="AK1716" s="153"/>
      <c r="AL1716" s="207" t="s">
        <v>131</v>
      </c>
      <c r="AM1716" s="207"/>
      <c r="AN1716" s="207"/>
      <c r="AO1716" s="207" t="str">
        <f ca="1">IF(R1716="","",IF(R1716&gt;TODAY(),"0 meses",DATEDIF(R1716,TODAY(),"m") &amp; " meses"))</f>
        <v>1 meses</v>
      </c>
      <c r="AP1716" s="147" t="s">
        <v>67</v>
      </c>
      <c r="AQ1716" s="147" t="s">
        <v>67</v>
      </c>
      <c r="AR1716" s="147"/>
      <c r="AS1716" s="209" t="s">
        <v>68</v>
      </c>
      <c r="AT1716" s="223" t="str">
        <f>MONTH(B1716)&amp;"/"&amp;YEAR(B1716)</f>
        <v>3/2026</v>
      </c>
      <c r="AU1716" s="223">
        <f>WEEKNUM(B1716)-WEEKNUM(EOMONTH(B1716,-1)+1)+1</f>
        <v>5</v>
      </c>
      <c r="AV1716" s="209" t="str">
        <f>MONTH(R1716)&amp;"/"&amp;YEAR(R1716)</f>
        <v>5/2026</v>
      </c>
      <c r="AW1716" s="209">
        <f>WEEKNUM(R1716)-WEEKNUM(EOMONTH(R1716,-1)+1)+1</f>
        <v>2</v>
      </c>
      <c r="AX1716" s="209">
        <f>IF(BB1716="S",IF(Q1716="1. Aceitou o programa",R1716-B1716,0),0)</f>
        <v>38</v>
      </c>
      <c r="AY1716" s="209">
        <f>IF(BB1716="S",IF(AND(S1716&lt;&gt;"",R1716&lt;&gt;""),S1716-R1716,0),0)</f>
        <v>0</v>
      </c>
      <c r="AZ1716" s="209">
        <f>IF(BB1716="S",IF(Q1716="1. Aceitou o programa",IF(OR(X1716="Não se Aplica",X1716=""),IF(OR(W1716="Não se Aplica",W1716=""),0,W1716-V1716),AVERAGE(X1716-W1716,W1716-V1716)),0),0)</f>
        <v>0</v>
      </c>
      <c r="BA1716" s="209">
        <f>IF(BB1716="S",IF(AND(Q1716="1. Aceitou o programa",AH1716="Realizada"),IFERROR(IF(AG1716="",0,AG1716-R1716),0),0),0)</f>
        <v>0</v>
      </c>
      <c r="BB1716" s="209" t="str">
        <f>_xlfn.XLOOKUP(U1716,'Lista Suspensa'!$AA$20:$AA$23,'Lista Suspensa'!$AB$20:$AB$23,"N/A")</f>
        <v>S</v>
      </c>
    </row>
    <row r="1717" spans="1:54" ht="12" customHeight="1">
      <c r="A1717" s="151" t="s">
        <v>54</v>
      </c>
      <c r="B1717" s="152">
        <v>46112</v>
      </c>
      <c r="C1717" s="153" t="s">
        <v>55</v>
      </c>
      <c r="D1717" s="153" t="s">
        <v>56</v>
      </c>
      <c r="E1717" s="244">
        <v>804147388</v>
      </c>
      <c r="F1717" s="144" t="s">
        <v>3589</v>
      </c>
      <c r="G1717" s="230"/>
      <c r="H1717" s="154">
        <v>32543</v>
      </c>
      <c r="I1717" s="153">
        <v>37</v>
      </c>
      <c r="J1717" s="148" t="s">
        <v>70</v>
      </c>
      <c r="K1717" s="153" t="s">
        <v>59</v>
      </c>
      <c r="L1717" s="153"/>
      <c r="M1717" s="153"/>
      <c r="N1717" s="153"/>
      <c r="O1717" s="155">
        <v>11982146822</v>
      </c>
      <c r="P1717" s="156" t="s">
        <v>60</v>
      </c>
      <c r="Q1717" s="157" t="s">
        <v>110</v>
      </c>
      <c r="R1717" s="158">
        <v>46150</v>
      </c>
      <c r="S1717" s="159"/>
      <c r="T1717" s="159" t="s">
        <v>62</v>
      </c>
      <c r="U1717" s="159" t="s">
        <v>111</v>
      </c>
      <c r="V1717" s="154">
        <v>46150</v>
      </c>
      <c r="W1717" s="154" t="s">
        <v>126</v>
      </c>
      <c r="X1717" s="154" t="s">
        <v>126</v>
      </c>
      <c r="Y1717" s="160"/>
      <c r="Z1717" s="160" t="s">
        <v>128</v>
      </c>
      <c r="AA1717" s="153">
        <v>125</v>
      </c>
      <c r="AB1717" s="153">
        <v>1.73</v>
      </c>
      <c r="AC1717" s="182">
        <f t="shared" si="54"/>
        <v>41.765511711049484</v>
      </c>
      <c r="AD1717" s="153" t="str">
        <f t="shared" si="55"/>
        <v>OBESIDADE III</v>
      </c>
      <c r="AE1717" s="233" t="s">
        <v>135</v>
      </c>
      <c r="AF1717" s="153" t="s">
        <v>130</v>
      </c>
      <c r="AG1717" s="159"/>
      <c r="AH1717" s="153"/>
      <c r="AI1717" s="161"/>
      <c r="AJ1717" s="153"/>
      <c r="AK1717" s="153"/>
      <c r="AL1717" s="207" t="s">
        <v>131</v>
      </c>
      <c r="AM1717" s="207"/>
      <c r="AN1717" s="207"/>
      <c r="AO1717" s="207" t="str">
        <f ca="1">IF(R1717="","",IF(R1717&gt;TODAY(),"0 meses",DATEDIF(R1717,TODAY(),"m") &amp; " meses"))</f>
        <v>1 meses</v>
      </c>
      <c r="AP1717" s="147" t="s">
        <v>67</v>
      </c>
      <c r="AQ1717" s="147" t="s">
        <v>67</v>
      </c>
      <c r="AR1717" s="147"/>
      <c r="AS1717" s="209" t="s">
        <v>68</v>
      </c>
      <c r="AT1717" s="223" t="str">
        <f>MONTH(B1717)&amp;"/"&amp;YEAR(B1717)</f>
        <v>3/2026</v>
      </c>
      <c r="AU1717" s="223">
        <f>WEEKNUM(B1717)-WEEKNUM(EOMONTH(B1717,-1)+1)+1</f>
        <v>5</v>
      </c>
      <c r="AV1717" s="209" t="str">
        <f>MONTH(R1717)&amp;"/"&amp;YEAR(R1717)</f>
        <v>5/2026</v>
      </c>
      <c r="AW1717" s="209">
        <f>WEEKNUM(R1717)-WEEKNUM(EOMONTH(R1717,-1)+1)+1</f>
        <v>2</v>
      </c>
      <c r="AX1717" s="209">
        <f>IF(BB1717="S",IF(Q1717="1. Aceitou o programa",R1717-B1717,0),0)</f>
        <v>38</v>
      </c>
      <c r="AY1717" s="209">
        <f>IF(BB1717="S",IF(AND(S1717&lt;&gt;"",R1717&lt;&gt;""),S1717-R1717,0),0)</f>
        <v>0</v>
      </c>
      <c r="AZ1717" s="209">
        <f>IF(BB1717="S",IF(Q1717="1. Aceitou o programa",IF(OR(X1717="Não se Aplica",X1717=""),IF(OR(W1717="Não se Aplica",W1717=""),0,W1717-V1717),AVERAGE(X1717-W1717,W1717-V1717)),0),0)</f>
        <v>0</v>
      </c>
      <c r="BA1717" s="209">
        <f>IF(BB1717="S",IF(AND(Q1717="1. Aceitou o programa",AH1717="Realizada"),IFERROR(IF(AG1717="",0,AG1717-R1717),0),0),0)</f>
        <v>0</v>
      </c>
      <c r="BB1717" s="209" t="str">
        <f>_xlfn.XLOOKUP(U1717,'Lista Suspensa'!$AA$20:$AA$23,'Lista Suspensa'!$AB$20:$AB$23,"N/A")</f>
        <v>S</v>
      </c>
    </row>
    <row r="1718" spans="1:54" ht="12" customHeight="1">
      <c r="A1718" s="151" t="s">
        <v>54</v>
      </c>
      <c r="B1718" s="152">
        <v>46112</v>
      </c>
      <c r="C1718" s="153" t="s">
        <v>55</v>
      </c>
      <c r="D1718" s="153" t="s">
        <v>56</v>
      </c>
      <c r="E1718" s="244">
        <v>76902267</v>
      </c>
      <c r="F1718" s="144" t="s">
        <v>3590</v>
      </c>
      <c r="G1718" s="230"/>
      <c r="H1718" s="154">
        <v>25131</v>
      </c>
      <c r="I1718" s="153">
        <v>57</v>
      </c>
      <c r="J1718" s="148" t="s">
        <v>70</v>
      </c>
      <c r="K1718" s="153"/>
      <c r="L1718" s="153"/>
      <c r="M1718" s="153"/>
      <c r="N1718" s="153"/>
      <c r="O1718" s="155">
        <v>11967283450</v>
      </c>
      <c r="P1718" s="156" t="s">
        <v>60</v>
      </c>
      <c r="Q1718" s="157" t="s">
        <v>110</v>
      </c>
      <c r="R1718" s="158">
        <v>46150</v>
      </c>
      <c r="S1718" s="159"/>
      <c r="T1718" s="159" t="s">
        <v>62</v>
      </c>
      <c r="U1718" s="159" t="s">
        <v>111</v>
      </c>
      <c r="V1718" s="154">
        <v>46150</v>
      </c>
      <c r="W1718" s="154" t="s">
        <v>126</v>
      </c>
      <c r="X1718" s="154" t="s">
        <v>126</v>
      </c>
      <c r="Y1718" s="160"/>
      <c r="Z1718" s="160" t="s">
        <v>65</v>
      </c>
      <c r="AA1718" s="153">
        <v>125</v>
      </c>
      <c r="AB1718" s="153">
        <v>1.55</v>
      </c>
      <c r="AC1718" s="182">
        <f t="shared" si="54"/>
        <v>52.029136316337144</v>
      </c>
      <c r="AD1718" s="153" t="str">
        <f t="shared" si="55"/>
        <v>OBESIDADE III</v>
      </c>
      <c r="AE1718" s="233" t="s">
        <v>2027</v>
      </c>
      <c r="AF1718" s="153" t="s">
        <v>130</v>
      </c>
      <c r="AG1718" s="159"/>
      <c r="AH1718" s="153"/>
      <c r="AI1718" s="161"/>
      <c r="AJ1718" s="153"/>
      <c r="AK1718" s="153"/>
      <c r="AL1718" s="207" t="s">
        <v>143</v>
      </c>
      <c r="AM1718" s="207"/>
      <c r="AN1718" s="207"/>
      <c r="AO1718" s="207" t="str">
        <f ca="1">IF(R1718="","",IF(R1718&gt;TODAY(),"0 meses",DATEDIF(R1718,TODAY(),"m") &amp; " meses"))</f>
        <v>1 meses</v>
      </c>
      <c r="AP1718" s="147" t="s">
        <v>67</v>
      </c>
      <c r="AQ1718" s="147" t="s">
        <v>67</v>
      </c>
      <c r="AR1718" s="147"/>
      <c r="AS1718" s="209" t="s">
        <v>68</v>
      </c>
      <c r="AT1718" s="223" t="str">
        <f>MONTH(B1718)&amp;"/"&amp;YEAR(B1718)</f>
        <v>3/2026</v>
      </c>
      <c r="AU1718" s="223">
        <f>WEEKNUM(B1718)-WEEKNUM(EOMONTH(B1718,-1)+1)+1</f>
        <v>5</v>
      </c>
      <c r="AV1718" s="209" t="str">
        <f>MONTH(R1718)&amp;"/"&amp;YEAR(R1718)</f>
        <v>5/2026</v>
      </c>
      <c r="AW1718" s="209">
        <f>WEEKNUM(R1718)-WEEKNUM(EOMONTH(R1718,-1)+1)+1</f>
        <v>2</v>
      </c>
      <c r="AX1718" s="209">
        <f>IF(BB1718="S",IF(Q1718="1. Aceitou o programa",R1718-B1718,0),0)</f>
        <v>38</v>
      </c>
      <c r="AY1718" s="209">
        <f>IF(BB1718="S",IF(AND(S1718&lt;&gt;"",R1718&lt;&gt;""),S1718-R1718,0),0)</f>
        <v>0</v>
      </c>
      <c r="AZ1718" s="209">
        <f>IF(BB1718="S",IF(Q1718="1. Aceitou o programa",IF(OR(X1718="Não se Aplica",X1718=""),IF(OR(W1718="Não se Aplica",W1718=""),0,W1718-V1718),AVERAGE(X1718-W1718,W1718-V1718)),0),0)</f>
        <v>0</v>
      </c>
      <c r="BA1718" s="209">
        <f>IF(BB1718="S",IF(AND(Q1718="1. Aceitou o programa",AH1718="Realizada"),IFERROR(IF(AG1718="",0,AG1718-R1718),0),0),0)</f>
        <v>0</v>
      </c>
      <c r="BB1718" s="209" t="str">
        <f>_xlfn.XLOOKUP(U1718,'Lista Suspensa'!$AA$20:$AA$23,'Lista Suspensa'!$AB$20:$AB$23,"N/A")</f>
        <v>S</v>
      </c>
    </row>
    <row r="1719" spans="1:54" ht="12" customHeight="1">
      <c r="A1719" s="151" t="s">
        <v>54</v>
      </c>
      <c r="B1719" s="152">
        <v>46112</v>
      </c>
      <c r="C1719" s="153" t="s">
        <v>55</v>
      </c>
      <c r="D1719" s="153" t="s">
        <v>56</v>
      </c>
      <c r="E1719" s="244">
        <v>75902170</v>
      </c>
      <c r="F1719" s="144" t="s">
        <v>3591</v>
      </c>
      <c r="G1719" s="230"/>
      <c r="H1719" s="154">
        <v>29632</v>
      </c>
      <c r="I1719" s="153">
        <v>45</v>
      </c>
      <c r="J1719" s="148" t="s">
        <v>70</v>
      </c>
      <c r="K1719" s="153"/>
      <c r="L1719" s="153"/>
      <c r="M1719" s="153"/>
      <c r="N1719" s="153"/>
      <c r="O1719" s="155">
        <v>11965273363</v>
      </c>
      <c r="P1719" s="156" t="s">
        <v>60</v>
      </c>
      <c r="Q1719" s="157" t="s">
        <v>110</v>
      </c>
      <c r="R1719" s="158">
        <v>46150</v>
      </c>
      <c r="S1719" s="159"/>
      <c r="T1719" s="159" t="s">
        <v>62</v>
      </c>
      <c r="U1719" s="159" t="s">
        <v>111</v>
      </c>
      <c r="V1719" s="154">
        <v>46150</v>
      </c>
      <c r="W1719" s="154" t="s">
        <v>126</v>
      </c>
      <c r="X1719" s="154" t="s">
        <v>126</v>
      </c>
      <c r="Y1719" s="160"/>
      <c r="Z1719" s="160" t="s">
        <v>128</v>
      </c>
      <c r="AA1719" s="153">
        <v>91</v>
      </c>
      <c r="AB1719" s="153">
        <v>1.61</v>
      </c>
      <c r="AC1719" s="182">
        <f t="shared" si="54"/>
        <v>35.106670267350793</v>
      </c>
      <c r="AD1719" s="153" t="str">
        <f t="shared" si="55"/>
        <v>OBESIDADE II</v>
      </c>
      <c r="AE1719" s="233" t="s">
        <v>66</v>
      </c>
      <c r="AF1719" s="153" t="s">
        <v>130</v>
      </c>
      <c r="AG1719" s="159"/>
      <c r="AH1719" s="153"/>
      <c r="AI1719" s="161"/>
      <c r="AJ1719" s="153"/>
      <c r="AK1719" s="153"/>
      <c r="AL1719" s="207" t="s">
        <v>131</v>
      </c>
      <c r="AM1719" s="207"/>
      <c r="AN1719" s="207"/>
      <c r="AO1719" s="207" t="str">
        <f ca="1">IF(R1719="","",IF(R1719&gt;TODAY(),"0 meses",DATEDIF(R1719,TODAY(),"m") &amp; " meses"))</f>
        <v>1 meses</v>
      </c>
      <c r="AP1719" s="147" t="s">
        <v>67</v>
      </c>
      <c r="AQ1719" s="147" t="s">
        <v>67</v>
      </c>
      <c r="AR1719" s="147"/>
      <c r="AS1719" s="209" t="s">
        <v>68</v>
      </c>
      <c r="AT1719" s="223" t="str">
        <f>MONTH(B1719)&amp;"/"&amp;YEAR(B1719)</f>
        <v>3/2026</v>
      </c>
      <c r="AU1719" s="223">
        <f>WEEKNUM(B1719)-WEEKNUM(EOMONTH(B1719,-1)+1)+1</f>
        <v>5</v>
      </c>
      <c r="AV1719" s="209" t="str">
        <f>MONTH(R1719)&amp;"/"&amp;YEAR(R1719)</f>
        <v>5/2026</v>
      </c>
      <c r="AW1719" s="209">
        <f>WEEKNUM(R1719)-WEEKNUM(EOMONTH(R1719,-1)+1)+1</f>
        <v>2</v>
      </c>
      <c r="AX1719" s="209">
        <f>IF(BB1719="S",IF(Q1719="1. Aceitou o programa",R1719-B1719,0),0)</f>
        <v>38</v>
      </c>
      <c r="AY1719" s="209">
        <f>IF(BB1719="S",IF(AND(S1719&lt;&gt;"",R1719&lt;&gt;""),S1719-R1719,0),0)</f>
        <v>0</v>
      </c>
      <c r="AZ1719" s="209">
        <f>IF(BB1719="S",IF(Q1719="1. Aceitou o programa",IF(OR(X1719="Não se Aplica",X1719=""),IF(OR(W1719="Não se Aplica",W1719=""),0,W1719-V1719),AVERAGE(X1719-W1719,W1719-V1719)),0),0)</f>
        <v>0</v>
      </c>
      <c r="BA1719" s="209">
        <f>IF(BB1719="S",IF(AND(Q1719="1. Aceitou o programa",AH1719="Realizada"),IFERROR(IF(AG1719="",0,AG1719-R1719),0),0),0)</f>
        <v>0</v>
      </c>
      <c r="BB1719" s="209" t="str">
        <f>_xlfn.XLOOKUP(U1719,'Lista Suspensa'!$AA$20:$AA$23,'Lista Suspensa'!$AB$20:$AB$23,"N/A")</f>
        <v>S</v>
      </c>
    </row>
    <row r="1720" spans="1:54" ht="12" customHeight="1">
      <c r="A1720" s="151" t="s">
        <v>54</v>
      </c>
      <c r="B1720" s="152">
        <v>46112</v>
      </c>
      <c r="C1720" s="153" t="s">
        <v>55</v>
      </c>
      <c r="D1720" s="153" t="s">
        <v>56</v>
      </c>
      <c r="E1720" s="244">
        <v>87557358</v>
      </c>
      <c r="F1720" s="144" t="s">
        <v>3592</v>
      </c>
      <c r="G1720" s="230"/>
      <c r="H1720" s="154">
        <v>31958</v>
      </c>
      <c r="I1720" s="153">
        <v>38</v>
      </c>
      <c r="J1720" s="148" t="s">
        <v>70</v>
      </c>
      <c r="K1720" s="153"/>
      <c r="L1720" s="153"/>
      <c r="M1720" s="153"/>
      <c r="N1720" s="153"/>
      <c r="O1720" s="155">
        <v>21972591804</v>
      </c>
      <c r="P1720" s="156" t="s">
        <v>60</v>
      </c>
      <c r="Q1720" s="157" t="s">
        <v>110</v>
      </c>
      <c r="R1720" s="158">
        <v>46150</v>
      </c>
      <c r="S1720" s="159"/>
      <c r="T1720" s="159" t="s">
        <v>62</v>
      </c>
      <c r="U1720" s="159" t="s">
        <v>111</v>
      </c>
      <c r="V1720" s="154">
        <v>46150</v>
      </c>
      <c r="W1720" s="154" t="s">
        <v>126</v>
      </c>
      <c r="X1720" s="154" t="s">
        <v>126</v>
      </c>
      <c r="Y1720" s="160"/>
      <c r="Z1720" s="160" t="s">
        <v>128</v>
      </c>
      <c r="AA1720" s="153">
        <v>86</v>
      </c>
      <c r="AB1720" s="153">
        <v>1.5</v>
      </c>
      <c r="AC1720" s="182">
        <f t="shared" si="54"/>
        <v>38.222222222222221</v>
      </c>
      <c r="AD1720" s="153" t="str">
        <f t="shared" si="55"/>
        <v>OBESIDADE II</v>
      </c>
      <c r="AE1720" s="233" t="s">
        <v>129</v>
      </c>
      <c r="AF1720" s="153" t="s">
        <v>130</v>
      </c>
      <c r="AG1720" s="159"/>
      <c r="AH1720" s="153"/>
      <c r="AI1720" s="161"/>
      <c r="AJ1720" s="153"/>
      <c r="AK1720" s="153"/>
      <c r="AL1720" s="207" t="s">
        <v>131</v>
      </c>
      <c r="AM1720" s="207"/>
      <c r="AN1720" s="207"/>
      <c r="AO1720" s="207" t="str">
        <f ca="1">IF(R1720="","",IF(R1720&gt;TODAY(),"0 meses",DATEDIF(R1720,TODAY(),"m") &amp; " meses"))</f>
        <v>1 meses</v>
      </c>
      <c r="AP1720" s="147" t="s">
        <v>67</v>
      </c>
      <c r="AQ1720" s="147" t="s">
        <v>67</v>
      </c>
      <c r="AR1720" s="147"/>
      <c r="AS1720" s="209" t="s">
        <v>68</v>
      </c>
      <c r="AT1720" s="223" t="str">
        <f>MONTH(B1720)&amp;"/"&amp;YEAR(B1720)</f>
        <v>3/2026</v>
      </c>
      <c r="AU1720" s="223">
        <f>WEEKNUM(B1720)-WEEKNUM(EOMONTH(B1720,-1)+1)+1</f>
        <v>5</v>
      </c>
      <c r="AV1720" s="209" t="str">
        <f>MONTH(R1720)&amp;"/"&amp;YEAR(R1720)</f>
        <v>5/2026</v>
      </c>
      <c r="AW1720" s="209">
        <f>WEEKNUM(R1720)-WEEKNUM(EOMONTH(R1720,-1)+1)+1</f>
        <v>2</v>
      </c>
      <c r="AX1720" s="209">
        <f>IF(BB1720="S",IF(Q1720="1. Aceitou o programa",R1720-B1720,0),0)</f>
        <v>38</v>
      </c>
      <c r="AY1720" s="209">
        <f>IF(BB1720="S",IF(AND(S1720&lt;&gt;"",R1720&lt;&gt;""),S1720-R1720,0),0)</f>
        <v>0</v>
      </c>
      <c r="AZ1720" s="209">
        <f>IF(BB1720="S",IF(Q1720="1. Aceitou o programa",IF(OR(X1720="Não se Aplica",X1720=""),IF(OR(W1720="Não se Aplica",W1720=""),0,W1720-V1720),AVERAGE(X1720-W1720,W1720-V1720)),0),0)</f>
        <v>0</v>
      </c>
      <c r="BA1720" s="209">
        <f>IF(BB1720="S",IF(AND(Q1720="1. Aceitou o programa",AH1720="Realizada"),IFERROR(IF(AG1720="",0,AG1720-R1720),0),0),0)</f>
        <v>0</v>
      </c>
      <c r="BB1720" s="209" t="str">
        <f>_xlfn.XLOOKUP(U1720,'Lista Suspensa'!$AA$20:$AA$23,'Lista Suspensa'!$AB$20:$AB$23,"N/A")</f>
        <v>S</v>
      </c>
    </row>
    <row r="1721" spans="1:54" ht="12" customHeight="1">
      <c r="A1721" s="151" t="s">
        <v>54</v>
      </c>
      <c r="B1721" s="152">
        <v>46112</v>
      </c>
      <c r="C1721" s="153" t="s">
        <v>55</v>
      </c>
      <c r="D1721" s="153" t="s">
        <v>56</v>
      </c>
      <c r="E1721" s="244">
        <v>93021554</v>
      </c>
      <c r="F1721" s="144" t="s">
        <v>3593</v>
      </c>
      <c r="G1721" s="230"/>
      <c r="H1721" s="154">
        <v>32463</v>
      </c>
      <c r="I1721" s="153">
        <v>37</v>
      </c>
      <c r="J1721" s="148" t="s">
        <v>70</v>
      </c>
      <c r="K1721" s="153"/>
      <c r="L1721" s="153"/>
      <c r="M1721" s="153"/>
      <c r="N1721" s="153"/>
      <c r="O1721" s="155">
        <v>21975249420</v>
      </c>
      <c r="P1721" s="156" t="s">
        <v>60</v>
      </c>
      <c r="Q1721" s="157" t="s">
        <v>110</v>
      </c>
      <c r="R1721" s="158">
        <v>46150</v>
      </c>
      <c r="S1721" s="159"/>
      <c r="T1721" s="159" t="s">
        <v>62</v>
      </c>
      <c r="U1721" s="159" t="s">
        <v>111</v>
      </c>
      <c r="V1721" s="154">
        <v>46150</v>
      </c>
      <c r="W1721" s="154" t="s">
        <v>126</v>
      </c>
      <c r="X1721" s="154" t="s">
        <v>126</v>
      </c>
      <c r="Y1721" s="160" t="s">
        <v>3187</v>
      </c>
      <c r="Z1721" s="160" t="s">
        <v>128</v>
      </c>
      <c r="AA1721" s="153">
        <v>118</v>
      </c>
      <c r="AB1721" s="153">
        <v>1.74</v>
      </c>
      <c r="AC1721" s="182">
        <f t="shared" si="54"/>
        <v>38.974765490817809</v>
      </c>
      <c r="AD1721" s="153" t="str">
        <f t="shared" si="55"/>
        <v>OBESIDADE II</v>
      </c>
      <c r="AE1721" s="233" t="s">
        <v>66</v>
      </c>
      <c r="AF1721" s="153" t="s">
        <v>130</v>
      </c>
      <c r="AG1721" s="159"/>
      <c r="AH1721" s="153"/>
      <c r="AI1721" s="161"/>
      <c r="AJ1721" s="153"/>
      <c r="AK1721" s="153"/>
      <c r="AL1721" s="207" t="s">
        <v>131</v>
      </c>
      <c r="AM1721" s="207"/>
      <c r="AN1721" s="207"/>
      <c r="AO1721" s="207" t="str">
        <f ca="1">IF(R1721="","",IF(R1721&gt;TODAY(),"0 meses",DATEDIF(R1721,TODAY(),"m") &amp; " meses"))</f>
        <v>1 meses</v>
      </c>
      <c r="AP1721" s="147" t="s">
        <v>67</v>
      </c>
      <c r="AQ1721" s="147" t="s">
        <v>67</v>
      </c>
      <c r="AR1721" s="147"/>
      <c r="AS1721" s="209" t="s">
        <v>68</v>
      </c>
      <c r="AT1721" s="223" t="str">
        <f>MONTH(B1721)&amp;"/"&amp;YEAR(B1721)</f>
        <v>3/2026</v>
      </c>
      <c r="AU1721" s="223">
        <f>WEEKNUM(B1721)-WEEKNUM(EOMONTH(B1721,-1)+1)+1</f>
        <v>5</v>
      </c>
      <c r="AV1721" s="209" t="str">
        <f>MONTH(R1721)&amp;"/"&amp;YEAR(R1721)</f>
        <v>5/2026</v>
      </c>
      <c r="AW1721" s="209">
        <f>WEEKNUM(R1721)-WEEKNUM(EOMONTH(R1721,-1)+1)+1</f>
        <v>2</v>
      </c>
      <c r="AX1721" s="209">
        <f>IF(BB1721="S",IF(Q1721="1. Aceitou o programa",R1721-B1721,0),0)</f>
        <v>38</v>
      </c>
      <c r="AY1721" s="209">
        <f>IF(BB1721="S",IF(AND(S1721&lt;&gt;"",R1721&lt;&gt;""),S1721-R1721,0),0)</f>
        <v>0</v>
      </c>
      <c r="AZ1721" s="209">
        <f>IF(BB1721="S",IF(Q1721="1. Aceitou o programa",IF(OR(X1721="Não se Aplica",X1721=""),IF(OR(W1721="Não se Aplica",W1721=""),0,W1721-V1721),AVERAGE(X1721-W1721,W1721-V1721)),0),0)</f>
        <v>0</v>
      </c>
      <c r="BA1721" s="209">
        <f>IF(BB1721="S",IF(AND(Q1721="1. Aceitou o programa",AH1721="Realizada"),IFERROR(IF(AG1721="",0,AG1721-R1721),0),0),0)</f>
        <v>0</v>
      </c>
      <c r="BB1721" s="209" t="str">
        <f>_xlfn.XLOOKUP(U1721,'Lista Suspensa'!$AA$20:$AA$23,'Lista Suspensa'!$AB$20:$AB$23,"N/A")</f>
        <v>S</v>
      </c>
    </row>
    <row r="1722" spans="1:54" ht="12" customHeight="1">
      <c r="A1722" s="151" t="s">
        <v>54</v>
      </c>
      <c r="B1722" s="152">
        <v>46112</v>
      </c>
      <c r="C1722" s="153" t="s">
        <v>55</v>
      </c>
      <c r="D1722" s="153" t="s">
        <v>56</v>
      </c>
      <c r="E1722" s="244">
        <v>89280184</v>
      </c>
      <c r="F1722" s="144" t="s">
        <v>3594</v>
      </c>
      <c r="G1722" s="230"/>
      <c r="H1722" s="154">
        <v>32605</v>
      </c>
      <c r="I1722" s="153">
        <v>37</v>
      </c>
      <c r="J1722" s="148" t="s">
        <v>58</v>
      </c>
      <c r="K1722" s="153"/>
      <c r="L1722" s="153"/>
      <c r="M1722" s="153"/>
      <c r="N1722" s="153"/>
      <c r="O1722" s="155">
        <v>21992871268</v>
      </c>
      <c r="P1722" s="156" t="s">
        <v>60</v>
      </c>
      <c r="Q1722" s="157" t="s">
        <v>110</v>
      </c>
      <c r="R1722" s="158">
        <v>46150</v>
      </c>
      <c r="S1722" s="159"/>
      <c r="T1722" s="159" t="s">
        <v>62</v>
      </c>
      <c r="U1722" s="159" t="s">
        <v>111</v>
      </c>
      <c r="V1722" s="154">
        <v>46150</v>
      </c>
      <c r="W1722" s="154" t="s">
        <v>126</v>
      </c>
      <c r="X1722" s="154" t="s">
        <v>126</v>
      </c>
      <c r="Y1722" s="160" t="s">
        <v>3187</v>
      </c>
      <c r="Z1722" s="160" t="s">
        <v>128</v>
      </c>
      <c r="AA1722" s="153">
        <v>127</v>
      </c>
      <c r="AB1722" s="153">
        <v>1.8</v>
      </c>
      <c r="AC1722" s="182">
        <f t="shared" si="54"/>
        <v>39.197530864197532</v>
      </c>
      <c r="AD1722" s="153" t="str">
        <f t="shared" si="55"/>
        <v>OBESIDADE II</v>
      </c>
      <c r="AE1722" s="233" t="s">
        <v>66</v>
      </c>
      <c r="AF1722" s="153" t="s">
        <v>130</v>
      </c>
      <c r="AG1722" s="159"/>
      <c r="AH1722" s="153"/>
      <c r="AI1722" s="161"/>
      <c r="AJ1722" s="153"/>
      <c r="AK1722" s="153"/>
      <c r="AL1722" s="207" t="s">
        <v>131</v>
      </c>
      <c r="AM1722" s="207"/>
      <c r="AN1722" s="207"/>
      <c r="AO1722" s="207" t="str">
        <f ca="1">IF(R1722="","",IF(R1722&gt;TODAY(),"0 meses",DATEDIF(R1722,TODAY(),"m") &amp; " meses"))</f>
        <v>1 meses</v>
      </c>
      <c r="AP1722" s="147" t="s">
        <v>67</v>
      </c>
      <c r="AQ1722" s="147" t="s">
        <v>67</v>
      </c>
      <c r="AR1722" s="147"/>
      <c r="AS1722" s="209" t="s">
        <v>68</v>
      </c>
      <c r="AT1722" s="223" t="str">
        <f>MONTH(B1722)&amp;"/"&amp;YEAR(B1722)</f>
        <v>3/2026</v>
      </c>
      <c r="AU1722" s="223">
        <f>WEEKNUM(B1722)-WEEKNUM(EOMONTH(B1722,-1)+1)+1</f>
        <v>5</v>
      </c>
      <c r="AV1722" s="209" t="str">
        <f>MONTH(R1722)&amp;"/"&amp;YEAR(R1722)</f>
        <v>5/2026</v>
      </c>
      <c r="AW1722" s="209">
        <f>WEEKNUM(R1722)-WEEKNUM(EOMONTH(R1722,-1)+1)+1</f>
        <v>2</v>
      </c>
      <c r="AX1722" s="209">
        <f>IF(BB1722="S",IF(Q1722="1. Aceitou o programa",R1722-B1722,0),0)</f>
        <v>38</v>
      </c>
      <c r="AY1722" s="209">
        <f>IF(BB1722="S",IF(AND(S1722&lt;&gt;"",R1722&lt;&gt;""),S1722-R1722,0),0)</f>
        <v>0</v>
      </c>
      <c r="AZ1722" s="209">
        <f>IF(BB1722="S",IF(Q1722="1. Aceitou o programa",IF(OR(X1722="Não se Aplica",X1722=""),IF(OR(W1722="Não se Aplica",W1722=""),0,W1722-V1722),AVERAGE(X1722-W1722,W1722-V1722)),0),0)</f>
        <v>0</v>
      </c>
      <c r="BA1722" s="209">
        <f>IF(BB1722="S",IF(AND(Q1722="1. Aceitou o programa",AH1722="Realizada"),IFERROR(IF(AG1722="",0,AG1722-R1722),0),0),0)</f>
        <v>0</v>
      </c>
      <c r="BB1722" s="209" t="str">
        <f>_xlfn.XLOOKUP(U1722,'Lista Suspensa'!$AA$20:$AA$23,'Lista Suspensa'!$AB$20:$AB$23,"N/A")</f>
        <v>S</v>
      </c>
    </row>
    <row r="1723" spans="1:54" ht="12" customHeight="1">
      <c r="A1723" s="151" t="s">
        <v>54</v>
      </c>
      <c r="B1723" s="152">
        <v>46112</v>
      </c>
      <c r="C1723" s="153" t="s">
        <v>55</v>
      </c>
      <c r="D1723" s="153" t="s">
        <v>56</v>
      </c>
      <c r="E1723" s="244">
        <v>75520712</v>
      </c>
      <c r="F1723" s="144" t="s">
        <v>3595</v>
      </c>
      <c r="G1723" s="230"/>
      <c r="H1723" s="154">
        <v>32976</v>
      </c>
      <c r="I1723" s="153">
        <v>36</v>
      </c>
      <c r="J1723" s="148" t="s">
        <v>70</v>
      </c>
      <c r="K1723" s="153"/>
      <c r="L1723" s="153"/>
      <c r="M1723" s="153"/>
      <c r="N1723" s="153"/>
      <c r="O1723" s="155">
        <v>11950391613</v>
      </c>
      <c r="P1723" s="156" t="s">
        <v>60</v>
      </c>
      <c r="Q1723" s="157" t="s">
        <v>110</v>
      </c>
      <c r="R1723" s="158">
        <v>46150</v>
      </c>
      <c r="S1723" s="159"/>
      <c r="T1723" s="159" t="s">
        <v>62</v>
      </c>
      <c r="U1723" s="159" t="s">
        <v>111</v>
      </c>
      <c r="V1723" s="154">
        <v>46150</v>
      </c>
      <c r="W1723" s="154" t="s">
        <v>126</v>
      </c>
      <c r="X1723" s="154" t="s">
        <v>126</v>
      </c>
      <c r="Y1723" s="160"/>
      <c r="Z1723" s="160" t="s">
        <v>128</v>
      </c>
      <c r="AA1723" s="153">
        <v>124</v>
      </c>
      <c r="AB1723" s="153">
        <v>1.67</v>
      </c>
      <c r="AC1723" s="182">
        <f t="shared" si="54"/>
        <v>44.461974255082652</v>
      </c>
      <c r="AD1723" s="153" t="str">
        <f t="shared" si="55"/>
        <v>OBESIDADE III</v>
      </c>
      <c r="AE1723" s="233" t="s">
        <v>2027</v>
      </c>
      <c r="AF1723" s="153"/>
      <c r="AG1723" s="159"/>
      <c r="AH1723" s="153"/>
      <c r="AI1723" s="161"/>
      <c r="AJ1723" s="153"/>
      <c r="AK1723" s="153"/>
      <c r="AL1723" s="207" t="s">
        <v>131</v>
      </c>
      <c r="AM1723" s="207"/>
      <c r="AN1723" s="207"/>
      <c r="AO1723" s="207" t="str">
        <f ca="1">IF(R1723="","",IF(R1723&gt;TODAY(),"0 meses",DATEDIF(R1723,TODAY(),"m") &amp; " meses"))</f>
        <v>1 meses</v>
      </c>
      <c r="AP1723" s="147" t="s">
        <v>67</v>
      </c>
      <c r="AQ1723" s="147" t="s">
        <v>67</v>
      </c>
      <c r="AR1723" s="147"/>
      <c r="AS1723" s="209" t="s">
        <v>68</v>
      </c>
      <c r="AT1723" s="223" t="str">
        <f>MONTH(B1723)&amp;"/"&amp;YEAR(B1723)</f>
        <v>3/2026</v>
      </c>
      <c r="AU1723" s="223">
        <f>WEEKNUM(B1723)-WEEKNUM(EOMONTH(B1723,-1)+1)+1</f>
        <v>5</v>
      </c>
      <c r="AV1723" s="209" t="str">
        <f>MONTH(R1723)&amp;"/"&amp;YEAR(R1723)</f>
        <v>5/2026</v>
      </c>
      <c r="AW1723" s="209">
        <f>WEEKNUM(R1723)-WEEKNUM(EOMONTH(R1723,-1)+1)+1</f>
        <v>2</v>
      </c>
      <c r="AX1723" s="209">
        <f>IF(BB1723="S",IF(Q1723="1. Aceitou o programa",R1723-B1723,0),0)</f>
        <v>38</v>
      </c>
      <c r="AY1723" s="209">
        <f>IF(BB1723="S",IF(AND(S1723&lt;&gt;"",R1723&lt;&gt;""),S1723-R1723,0),0)</f>
        <v>0</v>
      </c>
      <c r="AZ1723" s="209">
        <f>IF(BB1723="S",IF(Q1723="1. Aceitou o programa",IF(OR(X1723="Não se Aplica",X1723=""),IF(OR(W1723="Não se Aplica",W1723=""),0,W1723-V1723),AVERAGE(X1723-W1723,W1723-V1723)),0),0)</f>
        <v>0</v>
      </c>
      <c r="BA1723" s="209">
        <f>IF(BB1723="S",IF(AND(Q1723="1. Aceitou o programa",AH1723="Realizada"),IFERROR(IF(AG1723="",0,AG1723-R1723),0),0),0)</f>
        <v>0</v>
      </c>
      <c r="BB1723" s="209" t="str">
        <f>_xlfn.XLOOKUP(U1723,'Lista Suspensa'!$AA$20:$AA$23,'Lista Suspensa'!$AB$20:$AB$23,"N/A")</f>
        <v>S</v>
      </c>
    </row>
    <row r="1724" spans="1:54" ht="12" customHeight="1">
      <c r="A1724" s="151" t="s">
        <v>54</v>
      </c>
      <c r="B1724" s="152">
        <v>46112</v>
      </c>
      <c r="C1724" s="153" t="s">
        <v>55</v>
      </c>
      <c r="D1724" s="153" t="s">
        <v>56</v>
      </c>
      <c r="E1724" s="244">
        <v>87559154</v>
      </c>
      <c r="F1724" s="144" t="s">
        <v>3596</v>
      </c>
      <c r="G1724" s="230"/>
      <c r="H1724" s="154">
        <v>33995</v>
      </c>
      <c r="I1724" s="153">
        <v>33</v>
      </c>
      <c r="J1724" s="148" t="s">
        <v>70</v>
      </c>
      <c r="K1724" s="153"/>
      <c r="L1724" s="153"/>
      <c r="M1724" s="153"/>
      <c r="N1724" s="153"/>
      <c r="O1724" s="155">
        <v>21993845552</v>
      </c>
      <c r="P1724" s="156" t="s">
        <v>60</v>
      </c>
      <c r="Q1724" s="157" t="s">
        <v>110</v>
      </c>
      <c r="R1724" s="158">
        <v>46150</v>
      </c>
      <c r="S1724" s="159"/>
      <c r="T1724" s="159" t="s">
        <v>62</v>
      </c>
      <c r="U1724" s="159" t="s">
        <v>111</v>
      </c>
      <c r="V1724" s="154">
        <v>46150</v>
      </c>
      <c r="W1724" s="154" t="s">
        <v>126</v>
      </c>
      <c r="X1724" s="154" t="s">
        <v>126</v>
      </c>
      <c r="Y1724" s="160"/>
      <c r="Z1724" s="160" t="s">
        <v>128</v>
      </c>
      <c r="AA1724" s="153">
        <v>80</v>
      </c>
      <c r="AB1724" s="153">
        <v>1.55</v>
      </c>
      <c r="AC1724" s="182">
        <f t="shared" si="54"/>
        <v>33.298647242455772</v>
      </c>
      <c r="AD1724" s="153" t="str">
        <f t="shared" si="55"/>
        <v>OBESIDADE I</v>
      </c>
      <c r="AE1724" s="233" t="s">
        <v>129</v>
      </c>
      <c r="AF1724" s="153"/>
      <c r="AG1724" s="159"/>
      <c r="AH1724" s="153"/>
      <c r="AI1724" s="161"/>
      <c r="AJ1724" s="153"/>
      <c r="AK1724" s="153"/>
      <c r="AL1724" s="207" t="s">
        <v>131</v>
      </c>
      <c r="AM1724" s="207"/>
      <c r="AN1724" s="207"/>
      <c r="AO1724" s="207" t="str">
        <f ca="1">IF(R1724="","",IF(R1724&gt;TODAY(),"0 meses",DATEDIF(R1724,TODAY(),"m") &amp; " meses"))</f>
        <v>1 meses</v>
      </c>
      <c r="AP1724" s="147" t="s">
        <v>67</v>
      </c>
      <c r="AQ1724" s="147" t="s">
        <v>67</v>
      </c>
      <c r="AR1724" s="147"/>
      <c r="AS1724" s="209" t="s">
        <v>68</v>
      </c>
      <c r="AT1724" s="223" t="str">
        <f>MONTH(B1724)&amp;"/"&amp;YEAR(B1724)</f>
        <v>3/2026</v>
      </c>
      <c r="AU1724" s="223">
        <f>WEEKNUM(B1724)-WEEKNUM(EOMONTH(B1724,-1)+1)+1</f>
        <v>5</v>
      </c>
      <c r="AV1724" s="209" t="str">
        <f>MONTH(R1724)&amp;"/"&amp;YEAR(R1724)</f>
        <v>5/2026</v>
      </c>
      <c r="AW1724" s="209">
        <f>WEEKNUM(R1724)-WEEKNUM(EOMONTH(R1724,-1)+1)+1</f>
        <v>2</v>
      </c>
      <c r="AX1724" s="209">
        <f>IF(BB1724="S",IF(Q1724="1. Aceitou o programa",R1724-B1724,0),0)</f>
        <v>38</v>
      </c>
      <c r="AY1724" s="209">
        <f>IF(BB1724="S",IF(AND(S1724&lt;&gt;"",R1724&lt;&gt;""),S1724-R1724,0),0)</f>
        <v>0</v>
      </c>
      <c r="AZ1724" s="209">
        <f>IF(BB1724="S",IF(Q1724="1. Aceitou o programa",IF(OR(X1724="Não se Aplica",X1724=""),IF(OR(W1724="Não se Aplica",W1724=""),0,W1724-V1724),AVERAGE(X1724-W1724,W1724-V1724)),0),0)</f>
        <v>0</v>
      </c>
      <c r="BA1724" s="209">
        <f>IF(BB1724="S",IF(AND(Q1724="1. Aceitou o programa",AH1724="Realizada"),IFERROR(IF(AG1724="",0,AG1724-R1724),0),0),0)</f>
        <v>0</v>
      </c>
      <c r="BB1724" s="209" t="str">
        <f>_xlfn.XLOOKUP(U1724,'Lista Suspensa'!$AA$20:$AA$23,'Lista Suspensa'!$AB$20:$AB$23,"N/A")</f>
        <v>S</v>
      </c>
    </row>
    <row r="1725" spans="1:54" ht="12" customHeight="1">
      <c r="A1725" s="151" t="s">
        <v>54</v>
      </c>
      <c r="B1725" s="152">
        <v>46112</v>
      </c>
      <c r="C1725" s="153" t="s">
        <v>55</v>
      </c>
      <c r="D1725" s="153" t="s">
        <v>56</v>
      </c>
      <c r="E1725" s="244">
        <v>89701320</v>
      </c>
      <c r="F1725" s="144" t="s">
        <v>3597</v>
      </c>
      <c r="G1725" s="230"/>
      <c r="H1725" s="154">
        <v>34633</v>
      </c>
      <c r="I1725" s="153">
        <v>31</v>
      </c>
      <c r="J1725" s="148" t="s">
        <v>70</v>
      </c>
      <c r="K1725" s="153"/>
      <c r="L1725" s="153"/>
      <c r="M1725" s="153"/>
      <c r="N1725" s="153"/>
      <c r="O1725" s="155">
        <v>21986243713</v>
      </c>
      <c r="P1725" s="156" t="s">
        <v>60</v>
      </c>
      <c r="Q1725" s="157" t="s">
        <v>110</v>
      </c>
      <c r="R1725" s="158">
        <v>46150</v>
      </c>
      <c r="S1725" s="159"/>
      <c r="T1725" s="159" t="s">
        <v>62</v>
      </c>
      <c r="U1725" s="159" t="s">
        <v>111</v>
      </c>
      <c r="V1725" s="154">
        <v>46150</v>
      </c>
      <c r="W1725" s="154" t="s">
        <v>126</v>
      </c>
      <c r="X1725" s="154" t="s">
        <v>126</v>
      </c>
      <c r="Y1725" s="160"/>
      <c r="Z1725" s="160" t="s">
        <v>128</v>
      </c>
      <c r="AA1725" s="153">
        <v>102.6</v>
      </c>
      <c r="AB1725" s="153">
        <v>1.65</v>
      </c>
      <c r="AC1725" s="182">
        <f t="shared" si="54"/>
        <v>37.685950413223139</v>
      </c>
      <c r="AD1725" s="153" t="str">
        <f t="shared" si="55"/>
        <v>OBESIDADE II</v>
      </c>
      <c r="AE1725" s="233" t="s">
        <v>1092</v>
      </c>
      <c r="AF1725" s="153" t="s">
        <v>130</v>
      </c>
      <c r="AG1725" s="159"/>
      <c r="AH1725" s="153"/>
      <c r="AI1725" s="161"/>
      <c r="AJ1725" s="153"/>
      <c r="AK1725" s="153"/>
      <c r="AL1725" s="207" t="s">
        <v>131</v>
      </c>
      <c r="AM1725" s="207"/>
      <c r="AN1725" s="207"/>
      <c r="AO1725" s="207" t="str">
        <f ca="1">IF(R1725="","",IF(R1725&gt;TODAY(),"0 meses",DATEDIF(R1725,TODAY(),"m") &amp; " meses"))</f>
        <v>1 meses</v>
      </c>
      <c r="AP1725" s="147" t="s">
        <v>67</v>
      </c>
      <c r="AQ1725" s="147" t="s">
        <v>67</v>
      </c>
      <c r="AR1725" s="147"/>
      <c r="AS1725" s="209" t="s">
        <v>68</v>
      </c>
      <c r="AT1725" s="223" t="str">
        <f>MONTH(B1725)&amp;"/"&amp;YEAR(B1725)</f>
        <v>3/2026</v>
      </c>
      <c r="AU1725" s="223">
        <f>WEEKNUM(B1725)-WEEKNUM(EOMONTH(B1725,-1)+1)+1</f>
        <v>5</v>
      </c>
      <c r="AV1725" s="209" t="str">
        <f>MONTH(R1725)&amp;"/"&amp;YEAR(R1725)</f>
        <v>5/2026</v>
      </c>
      <c r="AW1725" s="209">
        <f>WEEKNUM(R1725)-WEEKNUM(EOMONTH(R1725,-1)+1)+1</f>
        <v>2</v>
      </c>
      <c r="AX1725" s="209">
        <f>IF(BB1725="S",IF(Q1725="1. Aceitou o programa",R1725-B1725,0),0)</f>
        <v>38</v>
      </c>
      <c r="AY1725" s="209">
        <f>IF(BB1725="S",IF(AND(S1725&lt;&gt;"",R1725&lt;&gt;""),S1725-R1725,0),0)</f>
        <v>0</v>
      </c>
      <c r="AZ1725" s="209">
        <f>IF(BB1725="S",IF(Q1725="1. Aceitou o programa",IF(OR(X1725="Não se Aplica",X1725=""),IF(OR(W1725="Não se Aplica",W1725=""),0,W1725-V1725),AVERAGE(X1725-W1725,W1725-V1725)),0),0)</f>
        <v>0</v>
      </c>
      <c r="BA1725" s="209">
        <f>IF(BB1725="S",IF(AND(Q1725="1. Aceitou o programa",AH1725="Realizada"),IFERROR(IF(AG1725="",0,AG1725-R1725),0),0),0)</f>
        <v>0</v>
      </c>
      <c r="BB1725" s="209" t="str">
        <f>_xlfn.XLOOKUP(U1725,'Lista Suspensa'!$AA$20:$AA$23,'Lista Suspensa'!$AB$20:$AB$23,"N/A")</f>
        <v>S</v>
      </c>
    </row>
    <row r="1726" spans="1:54" ht="12" customHeight="1">
      <c r="A1726" s="151" t="s">
        <v>54</v>
      </c>
      <c r="B1726" s="152">
        <v>46112</v>
      </c>
      <c r="C1726" s="153" t="s">
        <v>55</v>
      </c>
      <c r="D1726" s="153" t="s">
        <v>56</v>
      </c>
      <c r="E1726" s="244">
        <v>85769758</v>
      </c>
      <c r="F1726" s="144" t="s">
        <v>3598</v>
      </c>
      <c r="G1726" s="230"/>
      <c r="H1726" s="154">
        <v>34781</v>
      </c>
      <c r="I1726" s="153">
        <v>31</v>
      </c>
      <c r="J1726" s="148" t="s">
        <v>70</v>
      </c>
      <c r="K1726" s="153"/>
      <c r="L1726" s="153"/>
      <c r="M1726" s="153"/>
      <c r="N1726" s="153"/>
      <c r="O1726" s="155">
        <v>11988980499</v>
      </c>
      <c r="P1726" s="156" t="s">
        <v>60</v>
      </c>
      <c r="Q1726" s="157" t="s">
        <v>110</v>
      </c>
      <c r="R1726" s="158">
        <v>46150</v>
      </c>
      <c r="S1726" s="159"/>
      <c r="T1726" s="159" t="s">
        <v>62</v>
      </c>
      <c r="U1726" s="159" t="s">
        <v>111</v>
      </c>
      <c r="V1726" s="154">
        <v>46150</v>
      </c>
      <c r="W1726" s="154" t="s">
        <v>126</v>
      </c>
      <c r="X1726" s="154" t="s">
        <v>126</v>
      </c>
      <c r="Y1726" s="160"/>
      <c r="Z1726" s="160" t="s">
        <v>128</v>
      </c>
      <c r="AA1726" s="153">
        <v>108</v>
      </c>
      <c r="AB1726" s="153">
        <v>1.7</v>
      </c>
      <c r="AC1726" s="182">
        <f t="shared" si="54"/>
        <v>37.37024221453288</v>
      </c>
      <c r="AD1726" s="153" t="str">
        <f t="shared" si="55"/>
        <v>OBESIDADE II</v>
      </c>
      <c r="AE1726" s="233" t="s">
        <v>135</v>
      </c>
      <c r="AF1726" s="153" t="s">
        <v>130</v>
      </c>
      <c r="AG1726" s="159"/>
      <c r="AH1726" s="153"/>
      <c r="AI1726" s="161"/>
      <c r="AJ1726" s="153"/>
      <c r="AK1726" s="153"/>
      <c r="AL1726" s="207" t="s">
        <v>131</v>
      </c>
      <c r="AM1726" s="207"/>
      <c r="AN1726" s="207"/>
      <c r="AO1726" s="207" t="str">
        <f ca="1">IF(R1726="","",IF(R1726&gt;TODAY(),"0 meses",DATEDIF(R1726,TODAY(),"m") &amp; " meses"))</f>
        <v>1 meses</v>
      </c>
      <c r="AP1726" s="147" t="s">
        <v>67</v>
      </c>
      <c r="AQ1726" s="147" t="s">
        <v>67</v>
      </c>
      <c r="AR1726" s="147"/>
      <c r="AS1726" s="209" t="s">
        <v>68</v>
      </c>
      <c r="AT1726" s="223" t="str">
        <f>MONTH(B1726)&amp;"/"&amp;YEAR(B1726)</f>
        <v>3/2026</v>
      </c>
      <c r="AU1726" s="223">
        <f>WEEKNUM(B1726)-WEEKNUM(EOMONTH(B1726,-1)+1)+1</f>
        <v>5</v>
      </c>
      <c r="AV1726" s="209" t="str">
        <f>MONTH(R1726)&amp;"/"&amp;YEAR(R1726)</f>
        <v>5/2026</v>
      </c>
      <c r="AW1726" s="209">
        <f>WEEKNUM(R1726)-WEEKNUM(EOMONTH(R1726,-1)+1)+1</f>
        <v>2</v>
      </c>
      <c r="AX1726" s="209">
        <f>IF(BB1726="S",IF(Q1726="1. Aceitou o programa",R1726-B1726,0),0)</f>
        <v>38</v>
      </c>
      <c r="AY1726" s="209">
        <f>IF(BB1726="S",IF(AND(S1726&lt;&gt;"",R1726&lt;&gt;""),S1726-R1726,0),0)</f>
        <v>0</v>
      </c>
      <c r="AZ1726" s="209">
        <f>IF(BB1726="S",IF(Q1726="1. Aceitou o programa",IF(OR(X1726="Não se Aplica",X1726=""),IF(OR(W1726="Não se Aplica",W1726=""),0,W1726-V1726),AVERAGE(X1726-W1726,W1726-V1726)),0),0)</f>
        <v>0</v>
      </c>
      <c r="BA1726" s="209">
        <f>IF(BB1726="S",IF(AND(Q1726="1. Aceitou o programa",AH1726="Realizada"),IFERROR(IF(AG1726="",0,AG1726-R1726),0),0),0)</f>
        <v>0</v>
      </c>
      <c r="BB1726" s="209" t="str">
        <f>_xlfn.XLOOKUP(U1726,'Lista Suspensa'!$AA$20:$AA$23,'Lista Suspensa'!$AB$20:$AB$23,"N/A")</f>
        <v>S</v>
      </c>
    </row>
    <row r="1727" spans="1:54" ht="12" customHeight="1">
      <c r="A1727" s="151" t="s">
        <v>54</v>
      </c>
      <c r="B1727" s="152">
        <v>46112</v>
      </c>
      <c r="C1727" s="153" t="s">
        <v>55</v>
      </c>
      <c r="D1727" s="153" t="s">
        <v>56</v>
      </c>
      <c r="E1727" s="244">
        <v>84445205</v>
      </c>
      <c r="F1727" s="144" t="s">
        <v>3599</v>
      </c>
      <c r="G1727" s="230"/>
      <c r="H1727" s="154">
        <v>34893</v>
      </c>
      <c r="I1727" s="153">
        <v>30</v>
      </c>
      <c r="J1727" s="148" t="s">
        <v>70</v>
      </c>
      <c r="K1727" s="153"/>
      <c r="L1727" s="153"/>
      <c r="M1727" s="153"/>
      <c r="N1727" s="153"/>
      <c r="O1727" s="155">
        <v>21985437887</v>
      </c>
      <c r="P1727" s="156" t="s">
        <v>60</v>
      </c>
      <c r="Q1727" s="157" t="s">
        <v>110</v>
      </c>
      <c r="R1727" s="158">
        <v>46150</v>
      </c>
      <c r="S1727" s="159"/>
      <c r="T1727" s="159" t="s">
        <v>62</v>
      </c>
      <c r="U1727" s="159" t="s">
        <v>111</v>
      </c>
      <c r="V1727" s="154">
        <v>46150</v>
      </c>
      <c r="W1727" s="154" t="s">
        <v>126</v>
      </c>
      <c r="X1727" s="154" t="s">
        <v>126</v>
      </c>
      <c r="Y1727" s="160"/>
      <c r="Z1727" s="160" t="s">
        <v>128</v>
      </c>
      <c r="AA1727" s="153">
        <v>105</v>
      </c>
      <c r="AB1727" s="153">
        <v>1.6</v>
      </c>
      <c r="AC1727" s="182">
        <f t="shared" si="54"/>
        <v>41.015624999999993</v>
      </c>
      <c r="AD1727" s="153" t="str">
        <f t="shared" si="55"/>
        <v>OBESIDADE III</v>
      </c>
      <c r="AE1727" s="233" t="s">
        <v>129</v>
      </c>
      <c r="AF1727" s="153" t="s">
        <v>130</v>
      </c>
      <c r="AG1727" s="159"/>
      <c r="AH1727" s="153"/>
      <c r="AI1727" s="161"/>
      <c r="AJ1727" s="153"/>
      <c r="AK1727" s="153"/>
      <c r="AL1727" s="207" t="s">
        <v>131</v>
      </c>
      <c r="AM1727" s="207"/>
      <c r="AN1727" s="207"/>
      <c r="AO1727" s="207" t="str">
        <f ca="1">IF(R1727="","",IF(R1727&gt;TODAY(),"0 meses",DATEDIF(R1727,TODAY(),"m") &amp; " meses"))</f>
        <v>1 meses</v>
      </c>
      <c r="AP1727" s="147" t="s">
        <v>67</v>
      </c>
      <c r="AQ1727" s="147" t="s">
        <v>67</v>
      </c>
      <c r="AR1727" s="147"/>
      <c r="AS1727" s="209" t="s">
        <v>68</v>
      </c>
      <c r="AT1727" s="223" t="str">
        <f>MONTH(B1727)&amp;"/"&amp;YEAR(B1727)</f>
        <v>3/2026</v>
      </c>
      <c r="AU1727" s="223">
        <f>WEEKNUM(B1727)-WEEKNUM(EOMONTH(B1727,-1)+1)+1</f>
        <v>5</v>
      </c>
      <c r="AV1727" s="209" t="str">
        <f>MONTH(R1727)&amp;"/"&amp;YEAR(R1727)</f>
        <v>5/2026</v>
      </c>
      <c r="AW1727" s="209">
        <f>WEEKNUM(R1727)-WEEKNUM(EOMONTH(R1727,-1)+1)+1</f>
        <v>2</v>
      </c>
      <c r="AX1727" s="209">
        <f>IF(BB1727="S",IF(Q1727="1. Aceitou o programa",R1727-B1727,0),0)</f>
        <v>38</v>
      </c>
      <c r="AY1727" s="209">
        <f>IF(BB1727="S",IF(AND(S1727&lt;&gt;"",R1727&lt;&gt;""),S1727-R1727,0),0)</f>
        <v>0</v>
      </c>
      <c r="AZ1727" s="209">
        <f>IF(BB1727="S",IF(Q1727="1. Aceitou o programa",IF(OR(X1727="Não se Aplica",X1727=""),IF(OR(W1727="Não se Aplica",W1727=""),0,W1727-V1727),AVERAGE(X1727-W1727,W1727-V1727)),0),0)</f>
        <v>0</v>
      </c>
      <c r="BA1727" s="209">
        <f>IF(BB1727="S",IF(AND(Q1727="1. Aceitou o programa",AH1727="Realizada"),IFERROR(IF(AG1727="",0,AG1727-R1727),0),0),0)</f>
        <v>0</v>
      </c>
      <c r="BB1727" s="209" t="str">
        <f>_xlfn.XLOOKUP(U1727,'Lista Suspensa'!$AA$20:$AA$23,'Lista Suspensa'!$AB$20:$AB$23,"N/A")</f>
        <v>S</v>
      </c>
    </row>
    <row r="1728" spans="1:54" ht="12" customHeight="1">
      <c r="A1728" s="151" t="s">
        <v>54</v>
      </c>
      <c r="B1728" s="152">
        <v>46112</v>
      </c>
      <c r="C1728" s="153" t="s">
        <v>55</v>
      </c>
      <c r="D1728" s="153" t="s">
        <v>56</v>
      </c>
      <c r="E1728" s="244">
        <v>87489270</v>
      </c>
      <c r="F1728" s="144" t="s">
        <v>3600</v>
      </c>
      <c r="G1728" s="230"/>
      <c r="H1728" s="154">
        <v>34963</v>
      </c>
      <c r="I1728" s="153">
        <v>30</v>
      </c>
      <c r="J1728" s="148" t="s">
        <v>70</v>
      </c>
      <c r="K1728" s="153"/>
      <c r="L1728" s="153"/>
      <c r="M1728" s="153"/>
      <c r="N1728" s="153"/>
      <c r="O1728" s="155">
        <v>11985051263</v>
      </c>
      <c r="P1728" s="156" t="s">
        <v>60</v>
      </c>
      <c r="Q1728" s="157" t="s">
        <v>110</v>
      </c>
      <c r="R1728" s="158">
        <v>46150</v>
      </c>
      <c r="S1728" s="159"/>
      <c r="T1728" s="159" t="s">
        <v>62</v>
      </c>
      <c r="U1728" s="159" t="s">
        <v>111</v>
      </c>
      <c r="V1728" s="154">
        <v>46150</v>
      </c>
      <c r="W1728" s="154" t="s">
        <v>126</v>
      </c>
      <c r="X1728" s="154" t="s">
        <v>126</v>
      </c>
      <c r="Y1728" s="160"/>
      <c r="Z1728" s="160" t="s">
        <v>128</v>
      </c>
      <c r="AA1728" s="153">
        <v>133</v>
      </c>
      <c r="AB1728" s="153">
        <v>1.67</v>
      </c>
      <c r="AC1728" s="182">
        <f t="shared" si="54"/>
        <v>47.689053031661231</v>
      </c>
      <c r="AD1728" s="153" t="str">
        <f t="shared" si="55"/>
        <v>OBESIDADE III</v>
      </c>
      <c r="AE1728" s="233" t="s">
        <v>1752</v>
      </c>
      <c r="AF1728" s="153" t="s">
        <v>130</v>
      </c>
      <c r="AG1728" s="159"/>
      <c r="AH1728" s="153"/>
      <c r="AI1728" s="161"/>
      <c r="AJ1728" s="153"/>
      <c r="AK1728" s="153"/>
      <c r="AL1728" s="207" t="s">
        <v>131</v>
      </c>
      <c r="AM1728" s="207"/>
      <c r="AN1728" s="207"/>
      <c r="AO1728" s="207" t="str">
        <f ca="1">IF(R1728="","",IF(R1728&gt;TODAY(),"0 meses",DATEDIF(R1728,TODAY(),"m") &amp; " meses"))</f>
        <v>1 meses</v>
      </c>
      <c r="AP1728" s="147" t="s">
        <v>67</v>
      </c>
      <c r="AQ1728" s="147" t="s">
        <v>67</v>
      </c>
      <c r="AR1728" s="147"/>
      <c r="AS1728" s="209" t="s">
        <v>68</v>
      </c>
      <c r="AT1728" s="223" t="str">
        <f>MONTH(B1728)&amp;"/"&amp;YEAR(B1728)</f>
        <v>3/2026</v>
      </c>
      <c r="AU1728" s="223">
        <f>WEEKNUM(B1728)-WEEKNUM(EOMONTH(B1728,-1)+1)+1</f>
        <v>5</v>
      </c>
      <c r="AV1728" s="209" t="str">
        <f>MONTH(R1728)&amp;"/"&amp;YEAR(R1728)</f>
        <v>5/2026</v>
      </c>
      <c r="AW1728" s="209">
        <f>WEEKNUM(R1728)-WEEKNUM(EOMONTH(R1728,-1)+1)+1</f>
        <v>2</v>
      </c>
      <c r="AX1728" s="209">
        <f>IF(BB1728="S",IF(Q1728="1. Aceitou o programa",R1728-B1728,0),0)</f>
        <v>38</v>
      </c>
      <c r="AY1728" s="209">
        <f>IF(BB1728="S",IF(AND(S1728&lt;&gt;"",R1728&lt;&gt;""),S1728-R1728,0),0)</f>
        <v>0</v>
      </c>
      <c r="AZ1728" s="209">
        <f>IF(BB1728="S",IF(Q1728="1. Aceitou o programa",IF(OR(X1728="Não se Aplica",X1728=""),IF(OR(W1728="Não se Aplica",W1728=""),0,W1728-V1728),AVERAGE(X1728-W1728,W1728-V1728)),0),0)</f>
        <v>0</v>
      </c>
      <c r="BA1728" s="209">
        <f>IF(BB1728="S",IF(AND(Q1728="1. Aceitou o programa",AH1728="Realizada"),IFERROR(IF(AG1728="",0,AG1728-R1728),0),0),0)</f>
        <v>0</v>
      </c>
      <c r="BB1728" s="209" t="str">
        <f>_xlfn.XLOOKUP(U1728,'Lista Suspensa'!$AA$20:$AA$23,'Lista Suspensa'!$AB$20:$AB$23,"N/A")</f>
        <v>S</v>
      </c>
    </row>
    <row r="1729" spans="1:54" ht="12" customHeight="1">
      <c r="A1729" s="151" t="s">
        <v>54</v>
      </c>
      <c r="B1729" s="152">
        <v>46112</v>
      </c>
      <c r="C1729" s="153" t="s">
        <v>55</v>
      </c>
      <c r="D1729" s="153" t="s">
        <v>56</v>
      </c>
      <c r="E1729" s="244">
        <v>93914902</v>
      </c>
      <c r="F1729" s="144" t="s">
        <v>3601</v>
      </c>
      <c r="G1729" s="230"/>
      <c r="H1729" s="154">
        <v>34971</v>
      </c>
      <c r="I1729" s="153">
        <v>30</v>
      </c>
      <c r="J1729" s="148" t="s">
        <v>70</v>
      </c>
      <c r="K1729" s="153"/>
      <c r="L1729" s="153"/>
      <c r="M1729" s="153"/>
      <c r="N1729" s="153"/>
      <c r="O1729" s="155">
        <v>11986995012</v>
      </c>
      <c r="P1729" s="156" t="s">
        <v>60</v>
      </c>
      <c r="Q1729" s="157" t="s">
        <v>110</v>
      </c>
      <c r="R1729" s="158">
        <v>46150</v>
      </c>
      <c r="S1729" s="159"/>
      <c r="T1729" s="159" t="s">
        <v>62</v>
      </c>
      <c r="U1729" s="159" t="s">
        <v>111</v>
      </c>
      <c r="V1729" s="154">
        <v>46150</v>
      </c>
      <c r="W1729" s="154" t="s">
        <v>126</v>
      </c>
      <c r="X1729" s="154" t="s">
        <v>126</v>
      </c>
      <c r="Y1729" s="160"/>
      <c r="Z1729" s="160" t="s">
        <v>128</v>
      </c>
      <c r="AA1729" s="153">
        <v>105</v>
      </c>
      <c r="AB1729" s="153">
        <v>1.57</v>
      </c>
      <c r="AC1729" s="182">
        <f t="shared" si="54"/>
        <v>42.598077001095376</v>
      </c>
      <c r="AD1729" s="153" t="str">
        <f t="shared" si="55"/>
        <v>OBESIDADE III</v>
      </c>
      <c r="AE1729" s="233" t="s">
        <v>135</v>
      </c>
      <c r="AF1729" s="153" t="s">
        <v>130</v>
      </c>
      <c r="AG1729" s="159"/>
      <c r="AH1729" s="153"/>
      <c r="AI1729" s="161"/>
      <c r="AJ1729" s="153"/>
      <c r="AK1729" s="153"/>
      <c r="AL1729" s="207" t="s">
        <v>131</v>
      </c>
      <c r="AM1729" s="207"/>
      <c r="AN1729" s="207"/>
      <c r="AO1729" s="207" t="str">
        <f ca="1">IF(R1729="","",IF(R1729&gt;TODAY(),"0 meses",DATEDIF(R1729,TODAY(),"m") &amp; " meses"))</f>
        <v>1 meses</v>
      </c>
      <c r="AP1729" s="147" t="s">
        <v>67</v>
      </c>
      <c r="AQ1729" s="147" t="s">
        <v>67</v>
      </c>
      <c r="AR1729" s="147"/>
      <c r="AS1729" s="209" t="s">
        <v>68</v>
      </c>
      <c r="AT1729" s="223" t="str">
        <f>MONTH(B1729)&amp;"/"&amp;YEAR(B1729)</f>
        <v>3/2026</v>
      </c>
      <c r="AU1729" s="223">
        <f>WEEKNUM(B1729)-WEEKNUM(EOMONTH(B1729,-1)+1)+1</f>
        <v>5</v>
      </c>
      <c r="AV1729" s="209" t="str">
        <f>MONTH(R1729)&amp;"/"&amp;YEAR(R1729)</f>
        <v>5/2026</v>
      </c>
      <c r="AW1729" s="209">
        <f>WEEKNUM(R1729)-WEEKNUM(EOMONTH(R1729,-1)+1)+1</f>
        <v>2</v>
      </c>
      <c r="AX1729" s="209">
        <f>IF(BB1729="S",IF(Q1729="1. Aceitou o programa",R1729-B1729,0),0)</f>
        <v>38</v>
      </c>
      <c r="AY1729" s="209">
        <f>IF(BB1729="S",IF(AND(S1729&lt;&gt;"",R1729&lt;&gt;""),S1729-R1729,0),0)</f>
        <v>0</v>
      </c>
      <c r="AZ1729" s="209">
        <f>IF(BB1729="S",IF(Q1729="1. Aceitou o programa",IF(OR(X1729="Não se Aplica",X1729=""),IF(OR(W1729="Não se Aplica",W1729=""),0,W1729-V1729),AVERAGE(X1729-W1729,W1729-V1729)),0),0)</f>
        <v>0</v>
      </c>
      <c r="BA1729" s="209">
        <f>IF(BB1729="S",IF(AND(Q1729="1. Aceitou o programa",AH1729="Realizada"),IFERROR(IF(AG1729="",0,AG1729-R1729),0),0),0)</f>
        <v>0</v>
      </c>
      <c r="BB1729" s="209" t="str">
        <f>_xlfn.XLOOKUP(U1729,'Lista Suspensa'!$AA$20:$AA$23,'Lista Suspensa'!$AB$20:$AB$23,"N/A")</f>
        <v>S</v>
      </c>
    </row>
    <row r="1730" spans="1:54" ht="12" customHeight="1">
      <c r="A1730" s="151" t="s">
        <v>54</v>
      </c>
      <c r="B1730" s="152">
        <v>46112</v>
      </c>
      <c r="C1730" s="153" t="s">
        <v>55</v>
      </c>
      <c r="D1730" s="153" t="s">
        <v>56</v>
      </c>
      <c r="E1730" s="244">
        <v>89525822</v>
      </c>
      <c r="F1730" s="144" t="s">
        <v>3602</v>
      </c>
      <c r="G1730" s="230"/>
      <c r="H1730" s="154">
        <v>35063</v>
      </c>
      <c r="I1730" s="153">
        <v>30</v>
      </c>
      <c r="J1730" s="148" t="s">
        <v>70</v>
      </c>
      <c r="K1730" s="153"/>
      <c r="L1730" s="153"/>
      <c r="M1730" s="153"/>
      <c r="N1730" s="153"/>
      <c r="O1730" s="155">
        <v>11949367245</v>
      </c>
      <c r="P1730" s="156" t="s">
        <v>60</v>
      </c>
      <c r="Q1730" s="157" t="s">
        <v>110</v>
      </c>
      <c r="R1730" s="158">
        <v>46150</v>
      </c>
      <c r="S1730" s="159"/>
      <c r="T1730" s="159" t="s">
        <v>62</v>
      </c>
      <c r="U1730" s="159" t="s">
        <v>111</v>
      </c>
      <c r="V1730" s="154">
        <v>46150</v>
      </c>
      <c r="W1730" s="154" t="s">
        <v>126</v>
      </c>
      <c r="X1730" s="154" t="s">
        <v>126</v>
      </c>
      <c r="Y1730" s="160"/>
      <c r="Z1730" s="160" t="s">
        <v>128</v>
      </c>
      <c r="AA1730" s="153">
        <v>89</v>
      </c>
      <c r="AB1730" s="153">
        <v>1.58</v>
      </c>
      <c r="AC1730" s="182">
        <f t="shared" ref="AC1730:AC1793" si="56">SUM(AA1730/(AB1730^2))</f>
        <v>35.651337926614318</v>
      </c>
      <c r="AD1730" s="153" t="str">
        <f t="shared" ref="AD1730:AD1793" si="57">IF(AC1730&lt;18.5,"ABAIXO DO PESO",
(IF(AC1730&lt;=24.9,"PESO NORMAL",
(IF(AC1730&lt;=29.9,"SOBREPESO",
(IF(AC1730&lt;=34.9,"OBESIDADE I",
(IF(AC1730&lt;=39.9,"OBESIDADE II",
(IF(AC1730&lt;=999,"OBESIDADE III","VAZIO")))))))))))</f>
        <v>OBESIDADE II</v>
      </c>
      <c r="AE1730" s="233" t="s">
        <v>504</v>
      </c>
      <c r="AF1730" s="153" t="s">
        <v>130</v>
      </c>
      <c r="AG1730" s="159"/>
      <c r="AH1730" s="153"/>
      <c r="AI1730" s="161"/>
      <c r="AJ1730" s="153"/>
      <c r="AK1730" s="153"/>
      <c r="AL1730" s="207" t="s">
        <v>131</v>
      </c>
      <c r="AM1730" s="207"/>
      <c r="AN1730" s="207"/>
      <c r="AO1730" s="207" t="str">
        <f ca="1">IF(R1730="","",IF(R1730&gt;TODAY(),"0 meses",DATEDIF(R1730,TODAY(),"m") &amp; " meses"))</f>
        <v>1 meses</v>
      </c>
      <c r="AP1730" s="147" t="s">
        <v>67</v>
      </c>
      <c r="AQ1730" s="147" t="s">
        <v>67</v>
      </c>
      <c r="AR1730" s="147"/>
      <c r="AS1730" s="209" t="s">
        <v>68</v>
      </c>
      <c r="AT1730" s="223" t="str">
        <f>MONTH(B1730)&amp;"/"&amp;YEAR(B1730)</f>
        <v>3/2026</v>
      </c>
      <c r="AU1730" s="223">
        <f>WEEKNUM(B1730)-WEEKNUM(EOMONTH(B1730,-1)+1)+1</f>
        <v>5</v>
      </c>
      <c r="AV1730" s="209" t="str">
        <f>MONTH(R1730)&amp;"/"&amp;YEAR(R1730)</f>
        <v>5/2026</v>
      </c>
      <c r="AW1730" s="209">
        <f>WEEKNUM(R1730)-WEEKNUM(EOMONTH(R1730,-1)+1)+1</f>
        <v>2</v>
      </c>
      <c r="AX1730" s="209">
        <f>IF(BB1730="S",IF(Q1730="1. Aceitou o programa",R1730-B1730,0),0)</f>
        <v>38</v>
      </c>
      <c r="AY1730" s="209">
        <f>IF(BB1730="S",IF(AND(S1730&lt;&gt;"",R1730&lt;&gt;""),S1730-R1730,0),0)</f>
        <v>0</v>
      </c>
      <c r="AZ1730" s="209">
        <f>IF(BB1730="S",IF(Q1730="1. Aceitou o programa",IF(OR(X1730="Não se Aplica",X1730=""),IF(OR(W1730="Não se Aplica",W1730=""),0,W1730-V1730),AVERAGE(X1730-W1730,W1730-V1730)),0),0)</f>
        <v>0</v>
      </c>
      <c r="BA1730" s="209">
        <f>IF(BB1730="S",IF(AND(Q1730="1. Aceitou o programa",AH1730="Realizada"),IFERROR(IF(AG1730="",0,AG1730-R1730),0),0),0)</f>
        <v>0</v>
      </c>
      <c r="BB1730" s="209" t="str">
        <f>_xlfn.XLOOKUP(U1730,'Lista Suspensa'!$AA$20:$AA$23,'Lista Suspensa'!$AB$20:$AB$23,"N/A")</f>
        <v>S</v>
      </c>
    </row>
    <row r="1731" spans="1:54" ht="12" customHeight="1">
      <c r="A1731" s="151" t="s">
        <v>54</v>
      </c>
      <c r="B1731" s="152">
        <v>46112</v>
      </c>
      <c r="C1731" s="153" t="s">
        <v>55</v>
      </c>
      <c r="D1731" s="153" t="s">
        <v>56</v>
      </c>
      <c r="E1731" s="244">
        <v>95038385</v>
      </c>
      <c r="F1731" s="144" t="s">
        <v>3603</v>
      </c>
      <c r="G1731" s="230"/>
      <c r="H1731" s="154">
        <v>35210</v>
      </c>
      <c r="I1731" s="153">
        <v>29</v>
      </c>
      <c r="J1731" s="148" t="s">
        <v>70</v>
      </c>
      <c r="K1731" s="153"/>
      <c r="L1731" s="153"/>
      <c r="M1731" s="153"/>
      <c r="N1731" s="153"/>
      <c r="O1731" s="155">
        <v>11933186874</v>
      </c>
      <c r="P1731" s="156" t="s">
        <v>60</v>
      </c>
      <c r="Q1731" s="157" t="s">
        <v>110</v>
      </c>
      <c r="R1731" s="158">
        <v>46150</v>
      </c>
      <c r="S1731" s="159"/>
      <c r="T1731" s="159" t="s">
        <v>62</v>
      </c>
      <c r="U1731" s="159" t="s">
        <v>111</v>
      </c>
      <c r="V1731" s="154">
        <v>46150</v>
      </c>
      <c r="W1731" s="154" t="s">
        <v>126</v>
      </c>
      <c r="X1731" s="154" t="s">
        <v>126</v>
      </c>
      <c r="Y1731" s="160"/>
      <c r="Z1731" s="160" t="s">
        <v>128</v>
      </c>
      <c r="AA1731" s="153">
        <v>132</v>
      </c>
      <c r="AB1731" s="153">
        <v>1.63</v>
      </c>
      <c r="AC1731" s="182">
        <f t="shared" si="56"/>
        <v>49.681960179156164</v>
      </c>
      <c r="AD1731" s="153" t="str">
        <f t="shared" si="57"/>
        <v>OBESIDADE III</v>
      </c>
      <c r="AE1731" s="233" t="s">
        <v>66</v>
      </c>
      <c r="AF1731" s="153" t="s">
        <v>130</v>
      </c>
      <c r="AG1731" s="159"/>
      <c r="AH1731" s="153"/>
      <c r="AI1731" s="161"/>
      <c r="AJ1731" s="153"/>
      <c r="AK1731" s="153"/>
      <c r="AL1731" s="207" t="s">
        <v>85</v>
      </c>
      <c r="AM1731" s="207" t="s">
        <v>86</v>
      </c>
      <c r="AN1731" s="207" t="s">
        <v>191</v>
      </c>
      <c r="AO1731" s="207" t="str">
        <f ca="1">IF(R1731="","",IF(R1731&gt;TODAY(),"0 meses",DATEDIF(R1731,TODAY(),"m") &amp; " meses"))</f>
        <v>1 meses</v>
      </c>
      <c r="AP1731" s="147" t="s">
        <v>67</v>
      </c>
      <c r="AQ1731" s="147" t="s">
        <v>67</v>
      </c>
      <c r="AR1731" s="147"/>
      <c r="AS1731" s="209" t="s">
        <v>68</v>
      </c>
      <c r="AT1731" s="223" t="str">
        <f>MONTH(B1731)&amp;"/"&amp;YEAR(B1731)</f>
        <v>3/2026</v>
      </c>
      <c r="AU1731" s="223">
        <f>WEEKNUM(B1731)-WEEKNUM(EOMONTH(B1731,-1)+1)+1</f>
        <v>5</v>
      </c>
      <c r="AV1731" s="209" t="str">
        <f>MONTH(R1731)&amp;"/"&amp;YEAR(R1731)</f>
        <v>5/2026</v>
      </c>
      <c r="AW1731" s="209">
        <f>WEEKNUM(R1731)-WEEKNUM(EOMONTH(R1731,-1)+1)+1</f>
        <v>2</v>
      </c>
      <c r="AX1731" s="209">
        <f>IF(BB1731="S",IF(Q1731="1. Aceitou o programa",R1731-B1731,0),0)</f>
        <v>38</v>
      </c>
      <c r="AY1731" s="209">
        <f>IF(BB1731="S",IF(AND(S1731&lt;&gt;"",R1731&lt;&gt;""),S1731-R1731,0),0)</f>
        <v>0</v>
      </c>
      <c r="AZ1731" s="209">
        <f>IF(BB1731="S",IF(Q1731="1. Aceitou o programa",IF(OR(X1731="Não se Aplica",X1731=""),IF(OR(W1731="Não se Aplica",W1731=""),0,W1731-V1731),AVERAGE(X1731-W1731,W1731-V1731)),0),0)</f>
        <v>0</v>
      </c>
      <c r="BA1731" s="209">
        <f>IF(BB1731="S",IF(AND(Q1731="1. Aceitou o programa",AH1731="Realizada"),IFERROR(IF(AG1731="",0,AG1731-R1731),0),0),0)</f>
        <v>0</v>
      </c>
      <c r="BB1731" s="209" t="str">
        <f>_xlfn.XLOOKUP(U1731,'Lista Suspensa'!$AA$20:$AA$23,'Lista Suspensa'!$AB$20:$AB$23,"N/A")</f>
        <v>S</v>
      </c>
    </row>
    <row r="1732" spans="1:54" ht="12" customHeight="1">
      <c r="A1732" s="151" t="s">
        <v>54</v>
      </c>
      <c r="B1732" s="152">
        <v>46112</v>
      </c>
      <c r="C1732" s="153" t="s">
        <v>55</v>
      </c>
      <c r="D1732" s="153" t="s">
        <v>56</v>
      </c>
      <c r="E1732" s="244">
        <v>93924913</v>
      </c>
      <c r="F1732" s="144" t="s">
        <v>3604</v>
      </c>
      <c r="G1732" s="230"/>
      <c r="H1732" s="154">
        <v>35896</v>
      </c>
      <c r="I1732" s="153">
        <v>28</v>
      </c>
      <c r="J1732" s="148" t="s">
        <v>70</v>
      </c>
      <c r="K1732" s="153"/>
      <c r="L1732" s="153"/>
      <c r="M1732" s="153"/>
      <c r="N1732" s="153"/>
      <c r="O1732" s="155">
        <v>21982582952</v>
      </c>
      <c r="P1732" s="156" t="s">
        <v>60</v>
      </c>
      <c r="Q1732" s="157" t="s">
        <v>110</v>
      </c>
      <c r="R1732" s="158">
        <v>46150</v>
      </c>
      <c r="S1732" s="159"/>
      <c r="T1732" s="159" t="s">
        <v>62</v>
      </c>
      <c r="U1732" s="159" t="s">
        <v>111</v>
      </c>
      <c r="V1732" s="154">
        <v>46150</v>
      </c>
      <c r="W1732" s="154" t="s">
        <v>126</v>
      </c>
      <c r="X1732" s="154" t="s">
        <v>126</v>
      </c>
      <c r="Y1732" s="160"/>
      <c r="Z1732" s="160" t="s">
        <v>128</v>
      </c>
      <c r="AA1732" s="153">
        <v>115</v>
      </c>
      <c r="AB1732" s="153">
        <v>1.68</v>
      </c>
      <c r="AC1732" s="182">
        <f t="shared" si="56"/>
        <v>40.745464852607718</v>
      </c>
      <c r="AD1732" s="153" t="str">
        <f t="shared" si="57"/>
        <v>OBESIDADE III</v>
      </c>
      <c r="AE1732" s="233" t="s">
        <v>1092</v>
      </c>
      <c r="AF1732" s="153" t="s">
        <v>130</v>
      </c>
      <c r="AG1732" s="159"/>
      <c r="AH1732" s="153"/>
      <c r="AI1732" s="161"/>
      <c r="AJ1732" s="153"/>
      <c r="AK1732" s="153"/>
      <c r="AL1732" s="207" t="s">
        <v>131</v>
      </c>
      <c r="AM1732" s="207"/>
      <c r="AN1732" s="207"/>
      <c r="AO1732" s="207" t="str">
        <f ca="1">IF(R1732="","",IF(R1732&gt;TODAY(),"0 meses",DATEDIF(R1732,TODAY(),"m") &amp; " meses"))</f>
        <v>1 meses</v>
      </c>
      <c r="AP1732" s="147" t="s">
        <v>67</v>
      </c>
      <c r="AQ1732" s="147" t="s">
        <v>67</v>
      </c>
      <c r="AR1732" s="147"/>
      <c r="AS1732" s="209" t="s">
        <v>68</v>
      </c>
      <c r="AT1732" s="223" t="str">
        <f>MONTH(B1732)&amp;"/"&amp;YEAR(B1732)</f>
        <v>3/2026</v>
      </c>
      <c r="AU1732" s="223">
        <f>WEEKNUM(B1732)-WEEKNUM(EOMONTH(B1732,-1)+1)+1</f>
        <v>5</v>
      </c>
      <c r="AV1732" s="209" t="str">
        <f>MONTH(R1732)&amp;"/"&amp;YEAR(R1732)</f>
        <v>5/2026</v>
      </c>
      <c r="AW1732" s="209">
        <f>WEEKNUM(R1732)-WEEKNUM(EOMONTH(R1732,-1)+1)+1</f>
        <v>2</v>
      </c>
      <c r="AX1732" s="209">
        <f>IF(BB1732="S",IF(Q1732="1. Aceitou o programa",R1732-B1732,0),0)</f>
        <v>38</v>
      </c>
      <c r="AY1732" s="209">
        <f>IF(BB1732="S",IF(AND(S1732&lt;&gt;"",R1732&lt;&gt;""),S1732-R1732,0),0)</f>
        <v>0</v>
      </c>
      <c r="AZ1732" s="209">
        <f>IF(BB1732="S",IF(Q1732="1. Aceitou o programa",IF(OR(X1732="Não se Aplica",X1732=""),IF(OR(W1732="Não se Aplica",W1732=""),0,W1732-V1732),AVERAGE(X1732-W1732,W1732-V1732)),0),0)</f>
        <v>0</v>
      </c>
      <c r="BA1732" s="209">
        <f>IF(BB1732="S",IF(AND(Q1732="1. Aceitou o programa",AH1732="Realizada"),IFERROR(IF(AG1732="",0,AG1732-R1732),0),0),0)</f>
        <v>0</v>
      </c>
      <c r="BB1732" s="209" t="str">
        <f>_xlfn.XLOOKUP(U1732,'Lista Suspensa'!$AA$20:$AA$23,'Lista Suspensa'!$AB$20:$AB$23,"N/A")</f>
        <v>S</v>
      </c>
    </row>
    <row r="1733" spans="1:54" ht="12" customHeight="1">
      <c r="A1733" s="151" t="s">
        <v>54</v>
      </c>
      <c r="B1733" s="152">
        <v>46112</v>
      </c>
      <c r="C1733" s="153" t="s">
        <v>55</v>
      </c>
      <c r="D1733" s="153" t="s">
        <v>56</v>
      </c>
      <c r="E1733" s="244">
        <v>95770715</v>
      </c>
      <c r="F1733" s="144" t="s">
        <v>3605</v>
      </c>
      <c r="G1733" s="230"/>
      <c r="H1733" s="154">
        <v>35963</v>
      </c>
      <c r="I1733" s="153">
        <v>27</v>
      </c>
      <c r="J1733" s="148" t="s">
        <v>70</v>
      </c>
      <c r="K1733" s="153"/>
      <c r="L1733" s="153"/>
      <c r="M1733" s="153"/>
      <c r="N1733" s="153"/>
      <c r="O1733" s="155">
        <v>21965551037</v>
      </c>
      <c r="P1733" s="156" t="s">
        <v>60</v>
      </c>
      <c r="Q1733" s="157" t="s">
        <v>110</v>
      </c>
      <c r="R1733" s="158">
        <v>46150</v>
      </c>
      <c r="S1733" s="159"/>
      <c r="T1733" s="159" t="s">
        <v>62</v>
      </c>
      <c r="U1733" s="159" t="s">
        <v>111</v>
      </c>
      <c r="V1733" s="154">
        <v>46150</v>
      </c>
      <c r="W1733" s="154" t="s">
        <v>126</v>
      </c>
      <c r="X1733" s="154" t="s">
        <v>126</v>
      </c>
      <c r="Y1733" s="160"/>
      <c r="Z1733" s="160" t="s">
        <v>128</v>
      </c>
      <c r="AA1733" s="153">
        <v>73</v>
      </c>
      <c r="AB1733" s="153">
        <v>1.53</v>
      </c>
      <c r="AC1733" s="182">
        <f t="shared" si="56"/>
        <v>31.184587124610193</v>
      </c>
      <c r="AD1733" s="153" t="str">
        <f t="shared" si="57"/>
        <v>OBESIDADE I</v>
      </c>
      <c r="AE1733" s="233" t="s">
        <v>135</v>
      </c>
      <c r="AF1733" s="153" t="s">
        <v>130</v>
      </c>
      <c r="AG1733" s="159"/>
      <c r="AH1733" s="153"/>
      <c r="AI1733" s="161"/>
      <c r="AJ1733" s="153"/>
      <c r="AK1733" s="153"/>
      <c r="AL1733" s="207" t="s">
        <v>131</v>
      </c>
      <c r="AM1733" s="207"/>
      <c r="AN1733" s="207"/>
      <c r="AO1733" s="207" t="str">
        <f ca="1">IF(R1733="","",IF(R1733&gt;TODAY(),"0 meses",DATEDIF(R1733,TODAY(),"m") &amp; " meses"))</f>
        <v>1 meses</v>
      </c>
      <c r="AP1733" s="147" t="s">
        <v>67</v>
      </c>
      <c r="AQ1733" s="147" t="s">
        <v>67</v>
      </c>
      <c r="AR1733" s="147"/>
      <c r="AS1733" s="209" t="s">
        <v>68</v>
      </c>
      <c r="AT1733" s="223" t="str">
        <f>MONTH(B1733)&amp;"/"&amp;YEAR(B1733)</f>
        <v>3/2026</v>
      </c>
      <c r="AU1733" s="223">
        <f>WEEKNUM(B1733)-WEEKNUM(EOMONTH(B1733,-1)+1)+1</f>
        <v>5</v>
      </c>
      <c r="AV1733" s="209" t="str">
        <f>MONTH(R1733)&amp;"/"&amp;YEAR(R1733)</f>
        <v>5/2026</v>
      </c>
      <c r="AW1733" s="209">
        <f>WEEKNUM(R1733)-WEEKNUM(EOMONTH(R1733,-1)+1)+1</f>
        <v>2</v>
      </c>
      <c r="AX1733" s="209">
        <f>IF(BB1733="S",IF(Q1733="1. Aceitou o programa",R1733-B1733,0),0)</f>
        <v>38</v>
      </c>
      <c r="AY1733" s="209">
        <f>IF(BB1733="S",IF(AND(S1733&lt;&gt;"",R1733&lt;&gt;""),S1733-R1733,0),0)</f>
        <v>0</v>
      </c>
      <c r="AZ1733" s="209">
        <f>IF(BB1733="S",IF(Q1733="1. Aceitou o programa",IF(OR(X1733="Não se Aplica",X1733=""),IF(OR(W1733="Não se Aplica",W1733=""),0,W1733-V1733),AVERAGE(X1733-W1733,W1733-V1733)),0),0)</f>
        <v>0</v>
      </c>
      <c r="BA1733" s="209">
        <f>IF(BB1733="S",IF(AND(Q1733="1. Aceitou o programa",AH1733="Realizada"),IFERROR(IF(AG1733="",0,AG1733-R1733),0),0),0)</f>
        <v>0</v>
      </c>
      <c r="BB1733" s="209" t="str">
        <f>_xlfn.XLOOKUP(U1733,'Lista Suspensa'!$AA$20:$AA$23,'Lista Suspensa'!$AB$20:$AB$23,"N/A")</f>
        <v>S</v>
      </c>
    </row>
    <row r="1734" spans="1:54" ht="12" customHeight="1">
      <c r="A1734" s="151" t="s">
        <v>54</v>
      </c>
      <c r="B1734" s="152">
        <v>46112</v>
      </c>
      <c r="C1734" s="153" t="s">
        <v>55</v>
      </c>
      <c r="D1734" s="153" t="s">
        <v>56</v>
      </c>
      <c r="E1734" s="244">
        <v>93086805</v>
      </c>
      <c r="F1734" s="144" t="s">
        <v>3606</v>
      </c>
      <c r="G1734" s="230"/>
      <c r="H1734" s="154">
        <v>36165</v>
      </c>
      <c r="I1734" s="153">
        <v>27</v>
      </c>
      <c r="J1734" s="148" t="s">
        <v>58</v>
      </c>
      <c r="K1734" s="153"/>
      <c r="L1734" s="153"/>
      <c r="M1734" s="153"/>
      <c r="N1734" s="153"/>
      <c r="O1734" s="155">
        <v>21982539058</v>
      </c>
      <c r="P1734" s="156" t="s">
        <v>60</v>
      </c>
      <c r="Q1734" s="157" t="s">
        <v>110</v>
      </c>
      <c r="R1734" s="158">
        <v>46150</v>
      </c>
      <c r="S1734" s="159"/>
      <c r="T1734" s="159" t="s">
        <v>62</v>
      </c>
      <c r="U1734" s="159" t="s">
        <v>111</v>
      </c>
      <c r="V1734" s="154">
        <v>46150</v>
      </c>
      <c r="W1734" s="154" t="s">
        <v>126</v>
      </c>
      <c r="X1734" s="154" t="s">
        <v>126</v>
      </c>
      <c r="Y1734" s="160"/>
      <c r="Z1734" s="160" t="s">
        <v>65</v>
      </c>
      <c r="AA1734" s="153">
        <v>125</v>
      </c>
      <c r="AB1734" s="153">
        <v>1.64</v>
      </c>
      <c r="AC1734" s="182">
        <f t="shared" si="56"/>
        <v>46.475312314098758</v>
      </c>
      <c r="AD1734" s="153" t="str">
        <f t="shared" si="57"/>
        <v>OBESIDADE III</v>
      </c>
      <c r="AE1734" s="233" t="s">
        <v>129</v>
      </c>
      <c r="AF1734" s="153" t="s">
        <v>130</v>
      </c>
      <c r="AG1734" s="159"/>
      <c r="AH1734" s="153"/>
      <c r="AI1734" s="161"/>
      <c r="AJ1734" s="153"/>
      <c r="AK1734" s="153"/>
      <c r="AL1734" s="207" t="s">
        <v>131</v>
      </c>
      <c r="AM1734" s="207"/>
      <c r="AN1734" s="207"/>
      <c r="AO1734" s="207" t="str">
        <f ca="1">IF(R1734="","",IF(R1734&gt;TODAY(),"0 meses",DATEDIF(R1734,TODAY(),"m") &amp; " meses"))</f>
        <v>1 meses</v>
      </c>
      <c r="AP1734" s="147" t="s">
        <v>67</v>
      </c>
      <c r="AQ1734" s="147" t="s">
        <v>67</v>
      </c>
      <c r="AR1734" s="147"/>
      <c r="AS1734" s="209" t="s">
        <v>68</v>
      </c>
      <c r="AT1734" s="223" t="str">
        <f>MONTH(B1734)&amp;"/"&amp;YEAR(B1734)</f>
        <v>3/2026</v>
      </c>
      <c r="AU1734" s="223">
        <f>WEEKNUM(B1734)-WEEKNUM(EOMONTH(B1734,-1)+1)+1</f>
        <v>5</v>
      </c>
      <c r="AV1734" s="209" t="str">
        <f>MONTH(R1734)&amp;"/"&amp;YEAR(R1734)</f>
        <v>5/2026</v>
      </c>
      <c r="AW1734" s="209">
        <f>WEEKNUM(R1734)-WEEKNUM(EOMONTH(R1734,-1)+1)+1</f>
        <v>2</v>
      </c>
      <c r="AX1734" s="209">
        <f>IF(BB1734="S",IF(Q1734="1. Aceitou o programa",R1734-B1734,0),0)</f>
        <v>38</v>
      </c>
      <c r="AY1734" s="209">
        <f>IF(BB1734="S",IF(AND(S1734&lt;&gt;"",R1734&lt;&gt;""),S1734-R1734,0),0)</f>
        <v>0</v>
      </c>
      <c r="AZ1734" s="209">
        <f>IF(BB1734="S",IF(Q1734="1. Aceitou o programa",IF(OR(X1734="Não se Aplica",X1734=""),IF(OR(W1734="Não se Aplica",W1734=""),0,W1734-V1734),AVERAGE(X1734-W1734,W1734-V1734)),0),0)</f>
        <v>0</v>
      </c>
      <c r="BA1734" s="209">
        <f>IF(BB1734="S",IF(AND(Q1734="1. Aceitou o programa",AH1734="Realizada"),IFERROR(IF(AG1734="",0,AG1734-R1734),0),0),0)</f>
        <v>0</v>
      </c>
      <c r="BB1734" s="209" t="str">
        <f>_xlfn.XLOOKUP(U1734,'Lista Suspensa'!$AA$20:$AA$23,'Lista Suspensa'!$AB$20:$AB$23,"N/A")</f>
        <v>S</v>
      </c>
    </row>
    <row r="1735" spans="1:54" ht="12" customHeight="1">
      <c r="A1735" s="151" t="s">
        <v>54</v>
      </c>
      <c r="B1735" s="152">
        <v>46112</v>
      </c>
      <c r="C1735" s="153" t="s">
        <v>55</v>
      </c>
      <c r="D1735" s="153" t="s">
        <v>56</v>
      </c>
      <c r="E1735" s="244">
        <v>95333473</v>
      </c>
      <c r="F1735" s="144" t="s">
        <v>3607</v>
      </c>
      <c r="G1735" s="230"/>
      <c r="H1735" s="154">
        <v>36364</v>
      </c>
      <c r="I1735" s="153">
        <v>26</v>
      </c>
      <c r="J1735" s="148" t="s">
        <v>70</v>
      </c>
      <c r="K1735" s="153"/>
      <c r="L1735" s="153"/>
      <c r="M1735" s="153"/>
      <c r="N1735" s="153"/>
      <c r="O1735" s="155">
        <v>11992095968</v>
      </c>
      <c r="P1735" s="156" t="s">
        <v>60</v>
      </c>
      <c r="Q1735" s="157" t="s">
        <v>110</v>
      </c>
      <c r="R1735" s="158">
        <v>46150</v>
      </c>
      <c r="S1735" s="159"/>
      <c r="T1735" s="159" t="s">
        <v>62</v>
      </c>
      <c r="U1735" s="159" t="s">
        <v>111</v>
      </c>
      <c r="V1735" s="154">
        <v>46150</v>
      </c>
      <c r="W1735" s="154" t="s">
        <v>126</v>
      </c>
      <c r="X1735" s="154" t="s">
        <v>126</v>
      </c>
      <c r="Y1735" s="160"/>
      <c r="Z1735" s="160" t="s">
        <v>128</v>
      </c>
      <c r="AA1735" s="153">
        <v>126</v>
      </c>
      <c r="AB1735" s="153">
        <v>1.67</v>
      </c>
      <c r="AC1735" s="182">
        <f t="shared" si="56"/>
        <v>45.17910287210011</v>
      </c>
      <c r="AD1735" s="153" t="str">
        <f t="shared" si="57"/>
        <v>OBESIDADE III</v>
      </c>
      <c r="AE1735" s="233" t="s">
        <v>2027</v>
      </c>
      <c r="AF1735" s="153" t="s">
        <v>130</v>
      </c>
      <c r="AG1735" s="159"/>
      <c r="AH1735" s="153"/>
      <c r="AI1735" s="161"/>
      <c r="AJ1735" s="153"/>
      <c r="AK1735" s="153"/>
      <c r="AL1735" s="207" t="s">
        <v>131</v>
      </c>
      <c r="AM1735" s="207"/>
      <c r="AN1735" s="207"/>
      <c r="AO1735" s="207" t="str">
        <f ca="1">IF(R1735="","",IF(R1735&gt;TODAY(),"0 meses",DATEDIF(R1735,TODAY(),"m") &amp; " meses"))</f>
        <v>1 meses</v>
      </c>
      <c r="AP1735" s="147" t="s">
        <v>67</v>
      </c>
      <c r="AQ1735" s="147" t="s">
        <v>67</v>
      </c>
      <c r="AR1735" s="147"/>
      <c r="AS1735" s="209" t="s">
        <v>68</v>
      </c>
      <c r="AT1735" s="223" t="str">
        <f>MONTH(B1735)&amp;"/"&amp;YEAR(B1735)</f>
        <v>3/2026</v>
      </c>
      <c r="AU1735" s="223">
        <f>WEEKNUM(B1735)-WEEKNUM(EOMONTH(B1735,-1)+1)+1</f>
        <v>5</v>
      </c>
      <c r="AV1735" s="209" t="str">
        <f>MONTH(R1735)&amp;"/"&amp;YEAR(R1735)</f>
        <v>5/2026</v>
      </c>
      <c r="AW1735" s="209">
        <f>WEEKNUM(R1735)-WEEKNUM(EOMONTH(R1735,-1)+1)+1</f>
        <v>2</v>
      </c>
      <c r="AX1735" s="209">
        <f>IF(BB1735="S",IF(Q1735="1. Aceitou o programa",R1735-B1735,0),0)</f>
        <v>38</v>
      </c>
      <c r="AY1735" s="209">
        <f>IF(BB1735="S",IF(AND(S1735&lt;&gt;"",R1735&lt;&gt;""),S1735-R1735,0),0)</f>
        <v>0</v>
      </c>
      <c r="AZ1735" s="209">
        <f>IF(BB1735="S",IF(Q1735="1. Aceitou o programa",IF(OR(X1735="Não se Aplica",X1735=""),IF(OR(W1735="Não se Aplica",W1735=""),0,W1735-V1735),AVERAGE(X1735-W1735,W1735-V1735)),0),0)</f>
        <v>0</v>
      </c>
      <c r="BA1735" s="209">
        <f>IF(BB1735="S",IF(AND(Q1735="1. Aceitou o programa",AH1735="Realizada"),IFERROR(IF(AG1735="",0,AG1735-R1735),0),0),0)</f>
        <v>0</v>
      </c>
      <c r="BB1735" s="209" t="str">
        <f>_xlfn.XLOOKUP(U1735,'Lista Suspensa'!$AA$20:$AA$23,'Lista Suspensa'!$AB$20:$AB$23,"N/A")</f>
        <v>S</v>
      </c>
    </row>
    <row r="1736" spans="1:54" ht="12" customHeight="1">
      <c r="A1736" s="151" t="s">
        <v>54</v>
      </c>
      <c r="B1736" s="152">
        <v>46112</v>
      </c>
      <c r="C1736" s="153" t="s">
        <v>55</v>
      </c>
      <c r="D1736" s="153" t="s">
        <v>56</v>
      </c>
      <c r="E1736" s="244">
        <v>93121956</v>
      </c>
      <c r="F1736" s="144" t="s">
        <v>3608</v>
      </c>
      <c r="G1736" s="230"/>
      <c r="H1736" s="154">
        <v>36538</v>
      </c>
      <c r="I1736" s="153">
        <v>26</v>
      </c>
      <c r="J1736" s="148" t="s">
        <v>70</v>
      </c>
      <c r="K1736" s="153"/>
      <c r="L1736" s="153"/>
      <c r="M1736" s="153"/>
      <c r="N1736" s="153"/>
      <c r="O1736" s="155">
        <v>21965134029</v>
      </c>
      <c r="P1736" s="156" t="s">
        <v>60</v>
      </c>
      <c r="Q1736" s="157" t="s">
        <v>110</v>
      </c>
      <c r="R1736" s="158">
        <v>46150</v>
      </c>
      <c r="S1736" s="159"/>
      <c r="T1736" s="159" t="s">
        <v>62</v>
      </c>
      <c r="U1736" s="159" t="s">
        <v>111</v>
      </c>
      <c r="V1736" s="154">
        <v>46150</v>
      </c>
      <c r="W1736" s="154" t="s">
        <v>126</v>
      </c>
      <c r="X1736" s="154" t="s">
        <v>126</v>
      </c>
      <c r="Y1736" s="160"/>
      <c r="Z1736" s="160" t="s">
        <v>128</v>
      </c>
      <c r="AA1736" s="153">
        <v>121.8</v>
      </c>
      <c r="AB1736" s="153">
        <v>1.68</v>
      </c>
      <c r="AC1736" s="182">
        <f t="shared" si="56"/>
        <v>43.154761904761912</v>
      </c>
      <c r="AD1736" s="153" t="str">
        <f t="shared" si="57"/>
        <v>OBESIDADE III</v>
      </c>
      <c r="AE1736" s="233" t="s">
        <v>129</v>
      </c>
      <c r="AF1736" s="153" t="s">
        <v>130</v>
      </c>
      <c r="AG1736" s="159"/>
      <c r="AH1736" s="153"/>
      <c r="AI1736" s="161"/>
      <c r="AJ1736" s="153"/>
      <c r="AK1736" s="153"/>
      <c r="AL1736" s="207" t="s">
        <v>131</v>
      </c>
      <c r="AM1736" s="207"/>
      <c r="AN1736" s="207"/>
      <c r="AO1736" s="207" t="str">
        <f ca="1">IF(R1736="","",IF(R1736&gt;TODAY(),"0 meses",DATEDIF(R1736,TODAY(),"m") &amp; " meses"))</f>
        <v>1 meses</v>
      </c>
      <c r="AP1736" s="147" t="s">
        <v>67</v>
      </c>
      <c r="AQ1736" s="147" t="s">
        <v>67</v>
      </c>
      <c r="AR1736" s="147"/>
      <c r="AS1736" s="209" t="s">
        <v>68</v>
      </c>
      <c r="AT1736" s="223" t="str">
        <f>MONTH(B1736)&amp;"/"&amp;YEAR(B1736)</f>
        <v>3/2026</v>
      </c>
      <c r="AU1736" s="223">
        <f>WEEKNUM(B1736)-WEEKNUM(EOMONTH(B1736,-1)+1)+1</f>
        <v>5</v>
      </c>
      <c r="AV1736" s="209" t="str">
        <f>MONTH(R1736)&amp;"/"&amp;YEAR(R1736)</f>
        <v>5/2026</v>
      </c>
      <c r="AW1736" s="209">
        <f>WEEKNUM(R1736)-WEEKNUM(EOMONTH(R1736,-1)+1)+1</f>
        <v>2</v>
      </c>
      <c r="AX1736" s="209">
        <f>IF(BB1736="S",IF(Q1736="1. Aceitou o programa",R1736-B1736,0),0)</f>
        <v>38</v>
      </c>
      <c r="AY1736" s="209">
        <f>IF(BB1736="S",IF(AND(S1736&lt;&gt;"",R1736&lt;&gt;""),S1736-R1736,0),0)</f>
        <v>0</v>
      </c>
      <c r="AZ1736" s="209">
        <f>IF(BB1736="S",IF(Q1736="1. Aceitou o programa",IF(OR(X1736="Não se Aplica",X1736=""),IF(OR(W1736="Não se Aplica",W1736=""),0,W1736-V1736),AVERAGE(X1736-W1736,W1736-V1736)),0),0)</f>
        <v>0</v>
      </c>
      <c r="BA1736" s="209">
        <f>IF(BB1736="S",IF(AND(Q1736="1. Aceitou o programa",AH1736="Realizada"),IFERROR(IF(AG1736="",0,AG1736-R1736),0),0),0)</f>
        <v>0</v>
      </c>
      <c r="BB1736" s="209" t="str">
        <f>_xlfn.XLOOKUP(U1736,'Lista Suspensa'!$AA$20:$AA$23,'Lista Suspensa'!$AB$20:$AB$23,"N/A")</f>
        <v>S</v>
      </c>
    </row>
    <row r="1737" spans="1:54" ht="12" customHeight="1">
      <c r="A1737" s="151" t="s">
        <v>54</v>
      </c>
      <c r="B1737" s="152">
        <v>46112</v>
      </c>
      <c r="C1737" s="153" t="s">
        <v>55</v>
      </c>
      <c r="D1737" s="153" t="s">
        <v>56</v>
      </c>
      <c r="E1737" s="244">
        <v>94773208</v>
      </c>
      <c r="F1737" s="144" t="s">
        <v>3609</v>
      </c>
      <c r="G1737" s="230"/>
      <c r="H1737" s="154">
        <v>36925</v>
      </c>
      <c r="I1737" s="153">
        <v>25</v>
      </c>
      <c r="J1737" s="148" t="s">
        <v>70</v>
      </c>
      <c r="K1737" s="153"/>
      <c r="L1737" s="153"/>
      <c r="M1737" s="153"/>
      <c r="N1737" s="153"/>
      <c r="O1737" s="155">
        <v>21983039755</v>
      </c>
      <c r="P1737" s="156" t="s">
        <v>60</v>
      </c>
      <c r="Q1737" s="157" t="s">
        <v>110</v>
      </c>
      <c r="R1737" s="158">
        <v>46150</v>
      </c>
      <c r="S1737" s="159"/>
      <c r="T1737" s="159" t="s">
        <v>62</v>
      </c>
      <c r="U1737" s="159" t="s">
        <v>111</v>
      </c>
      <c r="V1737" s="154">
        <v>46150</v>
      </c>
      <c r="W1737" s="154" t="s">
        <v>126</v>
      </c>
      <c r="X1737" s="154" t="s">
        <v>126</v>
      </c>
      <c r="Y1737" s="160"/>
      <c r="Z1737" s="160" t="s">
        <v>128</v>
      </c>
      <c r="AA1737" s="153">
        <v>110</v>
      </c>
      <c r="AB1737" s="153">
        <v>1.68</v>
      </c>
      <c r="AC1737" s="182">
        <f t="shared" si="56"/>
        <v>38.973922902494337</v>
      </c>
      <c r="AD1737" s="153" t="str">
        <f t="shared" si="57"/>
        <v>OBESIDADE II</v>
      </c>
      <c r="AE1737" s="233" t="s">
        <v>947</v>
      </c>
      <c r="AF1737" s="153" t="s">
        <v>130</v>
      </c>
      <c r="AG1737" s="159"/>
      <c r="AH1737" s="153"/>
      <c r="AI1737" s="161"/>
      <c r="AJ1737" s="153"/>
      <c r="AK1737" s="153"/>
      <c r="AL1737" s="207" t="s">
        <v>131</v>
      </c>
      <c r="AM1737" s="207"/>
      <c r="AN1737" s="207"/>
      <c r="AO1737" s="207" t="str">
        <f ca="1">IF(R1737="","",IF(R1737&gt;TODAY(),"0 meses",DATEDIF(R1737,TODAY(),"m") &amp; " meses"))</f>
        <v>1 meses</v>
      </c>
      <c r="AP1737" s="147" t="s">
        <v>67</v>
      </c>
      <c r="AQ1737" s="147" t="s">
        <v>67</v>
      </c>
      <c r="AR1737" s="147"/>
      <c r="AS1737" s="209" t="s">
        <v>68</v>
      </c>
      <c r="AT1737" s="223" t="str">
        <f>MONTH(B1737)&amp;"/"&amp;YEAR(B1737)</f>
        <v>3/2026</v>
      </c>
      <c r="AU1737" s="223">
        <f>WEEKNUM(B1737)-WEEKNUM(EOMONTH(B1737,-1)+1)+1</f>
        <v>5</v>
      </c>
      <c r="AV1737" s="209" t="str">
        <f>MONTH(R1737)&amp;"/"&amp;YEAR(R1737)</f>
        <v>5/2026</v>
      </c>
      <c r="AW1737" s="209">
        <f>WEEKNUM(R1737)-WEEKNUM(EOMONTH(R1737,-1)+1)+1</f>
        <v>2</v>
      </c>
      <c r="AX1737" s="209">
        <f>IF(BB1737="S",IF(Q1737="1. Aceitou o programa",R1737-B1737,0),0)</f>
        <v>38</v>
      </c>
      <c r="AY1737" s="209">
        <f>IF(BB1737="S",IF(AND(S1737&lt;&gt;"",R1737&lt;&gt;""),S1737-R1737,0),0)</f>
        <v>0</v>
      </c>
      <c r="AZ1737" s="209">
        <f>IF(BB1737="S",IF(Q1737="1. Aceitou o programa",IF(OR(X1737="Não se Aplica",X1737=""),IF(OR(W1737="Não se Aplica",W1737=""),0,W1737-V1737),AVERAGE(X1737-W1737,W1737-V1737)),0),0)</f>
        <v>0</v>
      </c>
      <c r="BA1737" s="209">
        <f>IF(BB1737="S",IF(AND(Q1737="1. Aceitou o programa",AH1737="Realizada"),IFERROR(IF(AG1737="",0,AG1737-R1737),0),0),0)</f>
        <v>0</v>
      </c>
      <c r="BB1737" s="209" t="str">
        <f>_xlfn.XLOOKUP(U1737,'Lista Suspensa'!$AA$20:$AA$23,'Lista Suspensa'!$AB$20:$AB$23,"N/A")</f>
        <v>S</v>
      </c>
    </row>
    <row r="1738" spans="1:54" ht="12" customHeight="1">
      <c r="A1738" s="151" t="s">
        <v>54</v>
      </c>
      <c r="B1738" s="152">
        <v>46112</v>
      </c>
      <c r="C1738" s="153" t="s">
        <v>55</v>
      </c>
      <c r="D1738" s="153" t="s">
        <v>56</v>
      </c>
      <c r="E1738" s="244">
        <v>94207624</v>
      </c>
      <c r="F1738" s="144" t="s">
        <v>3610</v>
      </c>
      <c r="G1738" s="230"/>
      <c r="H1738" s="154">
        <v>36934</v>
      </c>
      <c r="I1738" s="153">
        <v>25</v>
      </c>
      <c r="J1738" s="148" t="s">
        <v>70</v>
      </c>
      <c r="K1738" s="153"/>
      <c r="L1738" s="153"/>
      <c r="M1738" s="153"/>
      <c r="N1738" s="153"/>
      <c r="O1738" s="155">
        <v>21997397371</v>
      </c>
      <c r="P1738" s="156" t="s">
        <v>60</v>
      </c>
      <c r="Q1738" s="157" t="s">
        <v>110</v>
      </c>
      <c r="R1738" s="158">
        <v>46150</v>
      </c>
      <c r="S1738" s="159"/>
      <c r="T1738" s="159" t="s">
        <v>62</v>
      </c>
      <c r="U1738" s="159" t="s">
        <v>111</v>
      </c>
      <c r="V1738" s="154">
        <v>46150</v>
      </c>
      <c r="W1738" s="154" t="s">
        <v>126</v>
      </c>
      <c r="X1738" s="154" t="s">
        <v>126</v>
      </c>
      <c r="Y1738" s="160"/>
      <c r="Z1738" s="160" t="s">
        <v>128</v>
      </c>
      <c r="AA1738" s="153">
        <v>97</v>
      </c>
      <c r="AB1738" s="153">
        <v>1.67</v>
      </c>
      <c r="AC1738" s="182">
        <f t="shared" si="56"/>
        <v>34.780737925346912</v>
      </c>
      <c r="AD1738" s="153" t="str">
        <f t="shared" si="57"/>
        <v>OBESIDADE I</v>
      </c>
      <c r="AE1738" s="233" t="s">
        <v>139</v>
      </c>
      <c r="AF1738" s="153" t="s">
        <v>130</v>
      </c>
      <c r="AG1738" s="159"/>
      <c r="AH1738" s="153"/>
      <c r="AI1738" s="161"/>
      <c r="AJ1738" s="153"/>
      <c r="AK1738" s="153"/>
      <c r="AL1738" s="207" t="s">
        <v>131</v>
      </c>
      <c r="AM1738" s="207"/>
      <c r="AN1738" s="207"/>
      <c r="AO1738" s="207" t="str">
        <f ca="1">IF(R1738="","",IF(R1738&gt;TODAY(),"0 meses",DATEDIF(R1738,TODAY(),"m") &amp; " meses"))</f>
        <v>1 meses</v>
      </c>
      <c r="AP1738" s="147" t="s">
        <v>67</v>
      </c>
      <c r="AQ1738" s="147" t="s">
        <v>67</v>
      </c>
      <c r="AR1738" s="147"/>
      <c r="AS1738" s="209" t="s">
        <v>68</v>
      </c>
      <c r="AT1738" s="223" t="str">
        <f>MONTH(B1738)&amp;"/"&amp;YEAR(B1738)</f>
        <v>3/2026</v>
      </c>
      <c r="AU1738" s="223">
        <f>WEEKNUM(B1738)-WEEKNUM(EOMONTH(B1738,-1)+1)+1</f>
        <v>5</v>
      </c>
      <c r="AV1738" s="209" t="str">
        <f>MONTH(R1738)&amp;"/"&amp;YEAR(R1738)</f>
        <v>5/2026</v>
      </c>
      <c r="AW1738" s="209">
        <f>WEEKNUM(R1738)-WEEKNUM(EOMONTH(R1738,-1)+1)+1</f>
        <v>2</v>
      </c>
      <c r="AX1738" s="209">
        <f>IF(BB1738="S",IF(Q1738="1. Aceitou o programa",R1738-B1738,0),0)</f>
        <v>38</v>
      </c>
      <c r="AY1738" s="209">
        <f>IF(BB1738="S",IF(AND(S1738&lt;&gt;"",R1738&lt;&gt;""),S1738-R1738,0),0)</f>
        <v>0</v>
      </c>
      <c r="AZ1738" s="209">
        <f>IF(BB1738="S",IF(Q1738="1. Aceitou o programa",IF(OR(X1738="Não se Aplica",X1738=""),IF(OR(W1738="Não se Aplica",W1738=""),0,W1738-V1738),AVERAGE(X1738-W1738,W1738-V1738)),0),0)</f>
        <v>0</v>
      </c>
      <c r="BA1738" s="209">
        <f>IF(BB1738="S",IF(AND(Q1738="1. Aceitou o programa",AH1738="Realizada"),IFERROR(IF(AG1738="",0,AG1738-R1738),0),0),0)</f>
        <v>0</v>
      </c>
      <c r="BB1738" s="209" t="str">
        <f>_xlfn.XLOOKUP(U1738,'Lista Suspensa'!$AA$20:$AA$23,'Lista Suspensa'!$AB$20:$AB$23,"N/A")</f>
        <v>S</v>
      </c>
    </row>
    <row r="1739" spans="1:54" ht="12" customHeight="1">
      <c r="A1739" s="151" t="s">
        <v>54</v>
      </c>
      <c r="B1739" s="152">
        <v>46112</v>
      </c>
      <c r="C1739" s="153" t="s">
        <v>55</v>
      </c>
      <c r="D1739" s="153" t="s">
        <v>56</v>
      </c>
      <c r="E1739" s="244">
        <v>94191806</v>
      </c>
      <c r="F1739" s="144" t="s">
        <v>3611</v>
      </c>
      <c r="G1739" s="230"/>
      <c r="H1739" s="154">
        <v>37564</v>
      </c>
      <c r="I1739" s="153">
        <v>23</v>
      </c>
      <c r="J1739" s="148" t="s">
        <v>70</v>
      </c>
      <c r="K1739" s="153"/>
      <c r="L1739" s="153"/>
      <c r="M1739" s="153"/>
      <c r="N1739" s="153"/>
      <c r="O1739" s="155">
        <v>21995842421</v>
      </c>
      <c r="P1739" s="156" t="s">
        <v>60</v>
      </c>
      <c r="Q1739" s="157" t="s">
        <v>110</v>
      </c>
      <c r="R1739" s="158">
        <v>46150</v>
      </c>
      <c r="S1739" s="159"/>
      <c r="T1739" s="159" t="s">
        <v>62</v>
      </c>
      <c r="U1739" s="159" t="s">
        <v>111</v>
      </c>
      <c r="V1739" s="154">
        <v>46150</v>
      </c>
      <c r="W1739" s="154" t="s">
        <v>126</v>
      </c>
      <c r="X1739" s="154" t="s">
        <v>126</v>
      </c>
      <c r="Y1739" s="160"/>
      <c r="Z1739" s="160" t="s">
        <v>128</v>
      </c>
      <c r="AA1739" s="153">
        <v>136</v>
      </c>
      <c r="AB1739" s="153">
        <v>1.76</v>
      </c>
      <c r="AC1739" s="182">
        <f t="shared" si="56"/>
        <v>43.904958677685954</v>
      </c>
      <c r="AD1739" s="153" t="str">
        <f t="shared" si="57"/>
        <v>OBESIDADE III</v>
      </c>
      <c r="AE1739" s="233" t="s">
        <v>1092</v>
      </c>
      <c r="AF1739" s="153" t="s">
        <v>130</v>
      </c>
      <c r="AG1739" s="159"/>
      <c r="AH1739" s="153"/>
      <c r="AI1739" s="161"/>
      <c r="AJ1739" s="153"/>
      <c r="AK1739" s="153"/>
      <c r="AL1739" s="207" t="s">
        <v>131</v>
      </c>
      <c r="AM1739" s="207"/>
      <c r="AN1739" s="207"/>
      <c r="AO1739" s="207" t="str">
        <f ca="1">IF(R1739="","",IF(R1739&gt;TODAY(),"0 meses",DATEDIF(R1739,TODAY(),"m") &amp; " meses"))</f>
        <v>1 meses</v>
      </c>
      <c r="AP1739" s="147" t="s">
        <v>67</v>
      </c>
      <c r="AQ1739" s="147" t="s">
        <v>67</v>
      </c>
      <c r="AR1739" s="147"/>
      <c r="AS1739" s="209" t="s">
        <v>68</v>
      </c>
      <c r="AT1739" s="223" t="str">
        <f>MONTH(B1739)&amp;"/"&amp;YEAR(B1739)</f>
        <v>3/2026</v>
      </c>
      <c r="AU1739" s="223">
        <f>WEEKNUM(B1739)-WEEKNUM(EOMONTH(B1739,-1)+1)+1</f>
        <v>5</v>
      </c>
      <c r="AV1739" s="209" t="str">
        <f>MONTH(R1739)&amp;"/"&amp;YEAR(R1739)</f>
        <v>5/2026</v>
      </c>
      <c r="AW1739" s="209">
        <f>WEEKNUM(R1739)-WEEKNUM(EOMONTH(R1739,-1)+1)+1</f>
        <v>2</v>
      </c>
      <c r="AX1739" s="209">
        <f>IF(BB1739="S",IF(Q1739="1. Aceitou o programa",R1739-B1739,0),0)</f>
        <v>38</v>
      </c>
      <c r="AY1739" s="209">
        <f>IF(BB1739="S",IF(AND(S1739&lt;&gt;"",R1739&lt;&gt;""),S1739-R1739,0),0)</f>
        <v>0</v>
      </c>
      <c r="AZ1739" s="209">
        <f>IF(BB1739="S",IF(Q1739="1. Aceitou o programa",IF(OR(X1739="Não se Aplica",X1739=""),IF(OR(W1739="Não se Aplica",W1739=""),0,W1739-V1739),AVERAGE(X1739-W1739,W1739-V1739)),0),0)</f>
        <v>0</v>
      </c>
      <c r="BA1739" s="209">
        <f>IF(BB1739="S",IF(AND(Q1739="1. Aceitou o programa",AH1739="Realizada"),IFERROR(IF(AG1739="",0,AG1739-R1739),0),0),0)</f>
        <v>0</v>
      </c>
      <c r="BB1739" s="209" t="str">
        <f>_xlfn.XLOOKUP(U1739,'Lista Suspensa'!$AA$20:$AA$23,'Lista Suspensa'!$AB$20:$AB$23,"N/A")</f>
        <v>S</v>
      </c>
    </row>
    <row r="1740" spans="1:54" ht="12" customHeight="1">
      <c r="A1740" s="151" t="s">
        <v>54</v>
      </c>
      <c r="B1740" s="152">
        <v>46112</v>
      </c>
      <c r="C1740" s="153" t="s">
        <v>55</v>
      </c>
      <c r="D1740" s="153" t="s">
        <v>56</v>
      </c>
      <c r="E1740" s="244">
        <v>73828383</v>
      </c>
      <c r="F1740" s="144" t="s">
        <v>3612</v>
      </c>
      <c r="G1740" s="230"/>
      <c r="H1740" s="154">
        <v>38444</v>
      </c>
      <c r="I1740" s="153">
        <v>21</v>
      </c>
      <c r="J1740" s="148" t="s">
        <v>70</v>
      </c>
      <c r="K1740" s="153"/>
      <c r="L1740" s="153"/>
      <c r="M1740" s="153"/>
      <c r="N1740" s="153"/>
      <c r="O1740" s="155">
        <v>21965830458</v>
      </c>
      <c r="P1740" s="156" t="s">
        <v>60</v>
      </c>
      <c r="Q1740" s="157" t="s">
        <v>110</v>
      </c>
      <c r="R1740" s="158">
        <v>46150</v>
      </c>
      <c r="S1740" s="159"/>
      <c r="T1740" s="159" t="s">
        <v>62</v>
      </c>
      <c r="U1740" s="159" t="s">
        <v>111</v>
      </c>
      <c r="V1740" s="154">
        <v>46150</v>
      </c>
      <c r="W1740" s="154" t="s">
        <v>126</v>
      </c>
      <c r="X1740" s="154" t="s">
        <v>126</v>
      </c>
      <c r="Y1740" s="160"/>
      <c r="Z1740" s="160" t="s">
        <v>128</v>
      </c>
      <c r="AA1740" s="153">
        <v>96</v>
      </c>
      <c r="AB1740" s="153">
        <v>1.65</v>
      </c>
      <c r="AC1740" s="182">
        <f t="shared" si="56"/>
        <v>35.261707988980717</v>
      </c>
      <c r="AD1740" s="153" t="str">
        <f t="shared" si="57"/>
        <v>OBESIDADE II</v>
      </c>
      <c r="AE1740" s="233" t="s">
        <v>129</v>
      </c>
      <c r="AF1740" s="153" t="s">
        <v>130</v>
      </c>
      <c r="AG1740" s="159"/>
      <c r="AH1740" s="153"/>
      <c r="AI1740" s="161"/>
      <c r="AJ1740" s="153"/>
      <c r="AK1740" s="153"/>
      <c r="AL1740" s="207" t="s">
        <v>131</v>
      </c>
      <c r="AM1740" s="207"/>
      <c r="AN1740" s="207"/>
      <c r="AO1740" s="207" t="str">
        <f ca="1">IF(R1740="","",IF(R1740&gt;TODAY(),"0 meses",DATEDIF(R1740,TODAY(),"m") &amp; " meses"))</f>
        <v>1 meses</v>
      </c>
      <c r="AP1740" s="147" t="s">
        <v>67</v>
      </c>
      <c r="AQ1740" s="147" t="s">
        <v>67</v>
      </c>
      <c r="AR1740" s="147"/>
      <c r="AS1740" s="209" t="s">
        <v>68</v>
      </c>
      <c r="AT1740" s="223" t="str">
        <f>MONTH(B1740)&amp;"/"&amp;YEAR(B1740)</f>
        <v>3/2026</v>
      </c>
      <c r="AU1740" s="223">
        <f>WEEKNUM(B1740)-WEEKNUM(EOMONTH(B1740,-1)+1)+1</f>
        <v>5</v>
      </c>
      <c r="AV1740" s="209" t="str">
        <f>MONTH(R1740)&amp;"/"&amp;YEAR(R1740)</f>
        <v>5/2026</v>
      </c>
      <c r="AW1740" s="209">
        <f>WEEKNUM(R1740)-WEEKNUM(EOMONTH(R1740,-1)+1)+1</f>
        <v>2</v>
      </c>
      <c r="AX1740" s="209">
        <f>IF(BB1740="S",IF(Q1740="1. Aceitou o programa",R1740-B1740,0),0)</f>
        <v>38</v>
      </c>
      <c r="AY1740" s="209">
        <f>IF(BB1740="S",IF(AND(S1740&lt;&gt;"",R1740&lt;&gt;""),S1740-R1740,0),0)</f>
        <v>0</v>
      </c>
      <c r="AZ1740" s="209">
        <f>IF(BB1740="S",IF(Q1740="1. Aceitou o programa",IF(OR(X1740="Não se Aplica",X1740=""),IF(OR(W1740="Não se Aplica",W1740=""),0,W1740-V1740),AVERAGE(X1740-W1740,W1740-V1740)),0),0)</f>
        <v>0</v>
      </c>
      <c r="BA1740" s="209">
        <f>IF(BB1740="S",IF(AND(Q1740="1. Aceitou o programa",AH1740="Realizada"),IFERROR(IF(AG1740="",0,AG1740-R1740),0),0),0)</f>
        <v>0</v>
      </c>
      <c r="BB1740" s="209" t="str">
        <f>_xlfn.XLOOKUP(U1740,'Lista Suspensa'!$AA$20:$AA$23,'Lista Suspensa'!$AB$20:$AB$23,"N/A")</f>
        <v>S</v>
      </c>
    </row>
    <row r="1741" spans="1:54" ht="12" customHeight="1">
      <c r="A1741" s="151" t="s">
        <v>54</v>
      </c>
      <c r="B1741" s="152">
        <v>46112</v>
      </c>
      <c r="C1741" s="153" t="s">
        <v>55</v>
      </c>
      <c r="D1741" s="153" t="s">
        <v>56</v>
      </c>
      <c r="E1741" s="244">
        <v>473503883</v>
      </c>
      <c r="F1741" s="144" t="s">
        <v>3613</v>
      </c>
      <c r="G1741" s="230"/>
      <c r="H1741" s="154">
        <v>39916</v>
      </c>
      <c r="I1741" s="153">
        <v>17</v>
      </c>
      <c r="J1741" s="148" t="s">
        <v>58</v>
      </c>
      <c r="K1741" s="153"/>
      <c r="L1741" s="153"/>
      <c r="M1741" s="153"/>
      <c r="N1741" s="153"/>
      <c r="O1741" s="155">
        <v>11965672429</v>
      </c>
      <c r="P1741" s="156" t="s">
        <v>60</v>
      </c>
      <c r="Q1741" s="157" t="s">
        <v>110</v>
      </c>
      <c r="R1741" s="158">
        <v>46150</v>
      </c>
      <c r="S1741" s="159"/>
      <c r="T1741" s="159" t="s">
        <v>62</v>
      </c>
      <c r="U1741" s="159" t="s">
        <v>111</v>
      </c>
      <c r="V1741" s="154">
        <v>46150</v>
      </c>
      <c r="W1741" s="154" t="s">
        <v>126</v>
      </c>
      <c r="X1741" s="154" t="s">
        <v>126</v>
      </c>
      <c r="Y1741" s="160"/>
      <c r="Z1741" s="160" t="s">
        <v>409</v>
      </c>
      <c r="AA1741" s="153">
        <v>70</v>
      </c>
      <c r="AB1741" s="153">
        <v>1.56</v>
      </c>
      <c r="AC1741" s="182">
        <f t="shared" si="56"/>
        <v>28.763971071663377</v>
      </c>
      <c r="AD1741" s="153" t="str">
        <f t="shared" si="57"/>
        <v>SOBREPESO</v>
      </c>
      <c r="AE1741" s="233" t="s">
        <v>427</v>
      </c>
      <c r="AF1741" s="153" t="s">
        <v>130</v>
      </c>
      <c r="AG1741" s="159"/>
      <c r="AH1741" s="153"/>
      <c r="AI1741" s="161"/>
      <c r="AJ1741" s="153"/>
      <c r="AK1741" s="153"/>
      <c r="AL1741" s="207" t="s">
        <v>136</v>
      </c>
      <c r="AM1741" s="207"/>
      <c r="AN1741" s="207"/>
      <c r="AO1741" s="207" t="str">
        <f ca="1">IF(R1741="","",IF(R1741&gt;TODAY(),"0 meses",DATEDIF(R1741,TODAY(),"m") &amp; " meses"))</f>
        <v>1 meses</v>
      </c>
      <c r="AP1741" s="147" t="s">
        <v>67</v>
      </c>
      <c r="AQ1741" s="147" t="s">
        <v>67</v>
      </c>
      <c r="AR1741" s="147"/>
      <c r="AS1741" s="209" t="s">
        <v>68</v>
      </c>
      <c r="AT1741" s="223" t="str">
        <f>MONTH(B1741)&amp;"/"&amp;YEAR(B1741)</f>
        <v>3/2026</v>
      </c>
      <c r="AU1741" s="223">
        <f>WEEKNUM(B1741)-WEEKNUM(EOMONTH(B1741,-1)+1)+1</f>
        <v>5</v>
      </c>
      <c r="AV1741" s="209" t="str">
        <f>MONTH(R1741)&amp;"/"&amp;YEAR(R1741)</f>
        <v>5/2026</v>
      </c>
      <c r="AW1741" s="209">
        <f>WEEKNUM(R1741)-WEEKNUM(EOMONTH(R1741,-1)+1)+1</f>
        <v>2</v>
      </c>
      <c r="AX1741" s="209">
        <f>IF(BB1741="S",IF(Q1741="1. Aceitou o programa",R1741-B1741,0),0)</f>
        <v>38</v>
      </c>
      <c r="AY1741" s="209">
        <f>IF(BB1741="S",IF(AND(S1741&lt;&gt;"",R1741&lt;&gt;""),S1741-R1741,0),0)</f>
        <v>0</v>
      </c>
      <c r="AZ1741" s="209">
        <f>IF(BB1741="S",IF(Q1741="1. Aceitou o programa",IF(OR(X1741="Não se Aplica",X1741=""),IF(OR(W1741="Não se Aplica",W1741=""),0,W1741-V1741),AVERAGE(X1741-W1741,W1741-V1741)),0),0)</f>
        <v>0</v>
      </c>
      <c r="BA1741" s="209">
        <f>IF(BB1741="S",IF(AND(Q1741="1. Aceitou o programa",AH1741="Realizada"),IFERROR(IF(AG1741="",0,AG1741-R1741),0),0),0)</f>
        <v>0</v>
      </c>
      <c r="BB1741" s="209" t="str">
        <f>_xlfn.XLOOKUP(U1741,'Lista Suspensa'!$AA$20:$AA$23,'Lista Suspensa'!$AB$20:$AB$23,"N/A")</f>
        <v>S</v>
      </c>
    </row>
    <row r="1742" spans="1:54" ht="12" customHeight="1">
      <c r="A1742" s="151" t="s">
        <v>54</v>
      </c>
      <c r="B1742" s="152">
        <v>46112</v>
      </c>
      <c r="C1742" s="153" t="s">
        <v>55</v>
      </c>
      <c r="D1742" s="153" t="s">
        <v>56</v>
      </c>
      <c r="E1742" s="244">
        <v>93314732</v>
      </c>
      <c r="F1742" s="144" t="s">
        <v>3614</v>
      </c>
      <c r="G1742" s="230"/>
      <c r="H1742" s="154">
        <v>40112</v>
      </c>
      <c r="I1742" s="153">
        <v>16</v>
      </c>
      <c r="J1742" s="148" t="s">
        <v>58</v>
      </c>
      <c r="K1742" s="153"/>
      <c r="L1742" s="153"/>
      <c r="M1742" s="153"/>
      <c r="N1742" s="153"/>
      <c r="O1742" s="155">
        <v>11988680206</v>
      </c>
      <c r="P1742" s="156" t="s">
        <v>60</v>
      </c>
      <c r="Q1742" s="157" t="s">
        <v>110</v>
      </c>
      <c r="R1742" s="158">
        <v>46150</v>
      </c>
      <c r="S1742" s="159"/>
      <c r="T1742" s="159" t="s">
        <v>62</v>
      </c>
      <c r="U1742" s="159" t="s">
        <v>111</v>
      </c>
      <c r="V1742" s="154">
        <v>46150</v>
      </c>
      <c r="W1742" s="154" t="s">
        <v>126</v>
      </c>
      <c r="X1742" s="154" t="s">
        <v>126</v>
      </c>
      <c r="Y1742" s="160"/>
      <c r="Z1742" s="160" t="s">
        <v>128</v>
      </c>
      <c r="AA1742" s="153">
        <v>120</v>
      </c>
      <c r="AB1742" s="153">
        <v>1.85</v>
      </c>
      <c r="AC1742" s="182">
        <f t="shared" si="56"/>
        <v>35.06208911614317</v>
      </c>
      <c r="AD1742" s="153" t="str">
        <f t="shared" si="57"/>
        <v>OBESIDADE II</v>
      </c>
      <c r="AE1742" s="233" t="s">
        <v>2027</v>
      </c>
      <c r="AF1742" s="153" t="s">
        <v>130</v>
      </c>
      <c r="AG1742" s="159"/>
      <c r="AH1742" s="153"/>
      <c r="AI1742" s="161"/>
      <c r="AJ1742" s="153"/>
      <c r="AK1742" s="153"/>
      <c r="AL1742" s="207" t="s">
        <v>131</v>
      </c>
      <c r="AM1742" s="207"/>
      <c r="AN1742" s="207"/>
      <c r="AO1742" s="207" t="str">
        <f ca="1">IF(R1742="","",IF(R1742&gt;TODAY(),"0 meses",DATEDIF(R1742,TODAY(),"m") &amp; " meses"))</f>
        <v>1 meses</v>
      </c>
      <c r="AP1742" s="147" t="s">
        <v>67</v>
      </c>
      <c r="AQ1742" s="147" t="s">
        <v>67</v>
      </c>
      <c r="AR1742" s="147"/>
      <c r="AS1742" s="209" t="s">
        <v>68</v>
      </c>
      <c r="AT1742" s="223" t="str">
        <f>MONTH(B1742)&amp;"/"&amp;YEAR(B1742)</f>
        <v>3/2026</v>
      </c>
      <c r="AU1742" s="223">
        <f>WEEKNUM(B1742)-WEEKNUM(EOMONTH(B1742,-1)+1)+1</f>
        <v>5</v>
      </c>
      <c r="AV1742" s="209" t="str">
        <f>MONTH(R1742)&amp;"/"&amp;YEAR(R1742)</f>
        <v>5/2026</v>
      </c>
      <c r="AW1742" s="209">
        <f>WEEKNUM(R1742)-WEEKNUM(EOMONTH(R1742,-1)+1)+1</f>
        <v>2</v>
      </c>
      <c r="AX1742" s="209">
        <f>IF(BB1742="S",IF(Q1742="1. Aceitou o programa",R1742-B1742,0),0)</f>
        <v>38</v>
      </c>
      <c r="AY1742" s="209">
        <f>IF(BB1742="S",IF(AND(S1742&lt;&gt;"",R1742&lt;&gt;""),S1742-R1742,0),0)</f>
        <v>0</v>
      </c>
      <c r="AZ1742" s="209">
        <f>IF(BB1742="S",IF(Q1742="1. Aceitou o programa",IF(OR(X1742="Não se Aplica",X1742=""),IF(OR(W1742="Não se Aplica",W1742=""),0,W1742-V1742),AVERAGE(X1742-W1742,W1742-V1742)),0),0)</f>
        <v>0</v>
      </c>
      <c r="BA1742" s="209">
        <f>IF(BB1742="S",IF(AND(Q1742="1. Aceitou o programa",AH1742="Realizada"),IFERROR(IF(AG1742="",0,AG1742-R1742),0),0),0)</f>
        <v>0</v>
      </c>
      <c r="BB1742" s="209" t="str">
        <f>_xlfn.XLOOKUP(U1742,'Lista Suspensa'!$AA$20:$AA$23,'Lista Suspensa'!$AB$20:$AB$23,"N/A")</f>
        <v>S</v>
      </c>
    </row>
    <row r="1743" spans="1:54" ht="12" customHeight="1">
      <c r="A1743" s="151" t="s">
        <v>54</v>
      </c>
      <c r="B1743" s="152">
        <v>46083</v>
      </c>
      <c r="C1743" s="153" t="s">
        <v>55</v>
      </c>
      <c r="D1743" s="153" t="s">
        <v>56</v>
      </c>
      <c r="E1743" s="244">
        <v>88446543</v>
      </c>
      <c r="F1743" s="144" t="s">
        <v>3615</v>
      </c>
      <c r="G1743" s="230"/>
      <c r="H1743" s="154">
        <v>25885</v>
      </c>
      <c r="I1743" s="153">
        <v>55</v>
      </c>
      <c r="J1743" s="148" t="s">
        <v>70</v>
      </c>
      <c r="K1743" s="153" t="s">
        <v>59</v>
      </c>
      <c r="L1743" s="153"/>
      <c r="M1743" s="153"/>
      <c r="N1743" s="153">
        <v>80</v>
      </c>
      <c r="O1743" s="155" t="s">
        <v>3616</v>
      </c>
      <c r="P1743" s="156" t="s">
        <v>60</v>
      </c>
      <c r="Q1743" s="157" t="s">
        <v>110</v>
      </c>
      <c r="R1743" s="158">
        <v>46153</v>
      </c>
      <c r="S1743" s="159"/>
      <c r="T1743" s="159" t="s">
        <v>62</v>
      </c>
      <c r="U1743" s="159" t="s">
        <v>111</v>
      </c>
      <c r="V1743" s="154">
        <v>46118</v>
      </c>
      <c r="W1743" s="154">
        <v>46150</v>
      </c>
      <c r="X1743" s="154" t="s">
        <v>126</v>
      </c>
      <c r="Y1743" s="160" t="s">
        <v>3617</v>
      </c>
      <c r="Z1743" s="160" t="s">
        <v>128</v>
      </c>
      <c r="AA1743" s="153">
        <v>57.8</v>
      </c>
      <c r="AB1743" s="153">
        <v>1.5</v>
      </c>
      <c r="AC1743" s="182">
        <f t="shared" si="56"/>
        <v>25.688888888888886</v>
      </c>
      <c r="AD1743" s="153" t="str">
        <f t="shared" si="57"/>
        <v>SOBREPESO</v>
      </c>
      <c r="AE1743" s="233" t="s">
        <v>225</v>
      </c>
      <c r="AF1743" s="153"/>
      <c r="AG1743" s="159"/>
      <c r="AH1743" s="153"/>
      <c r="AI1743" s="161"/>
      <c r="AJ1743" s="153"/>
      <c r="AK1743" s="153"/>
      <c r="AL1743" s="207" t="s">
        <v>136</v>
      </c>
      <c r="AM1743" s="207"/>
      <c r="AN1743" s="207"/>
      <c r="AO1743" s="207" t="str">
        <f ca="1">IF(R1743="","",IF(R1743&gt;TODAY(),"0 meses",DATEDIF(R1743,TODAY(),"m") &amp; " meses"))</f>
        <v>0 meses</v>
      </c>
      <c r="AP1743" s="147" t="s">
        <v>67</v>
      </c>
      <c r="AQ1743" s="147" t="s">
        <v>67</v>
      </c>
      <c r="AR1743" s="147"/>
      <c r="AS1743" s="209" t="s">
        <v>68</v>
      </c>
      <c r="AT1743" s="223" t="str">
        <f>MONTH(B1743)&amp;"/"&amp;YEAR(B1743)</f>
        <v>3/2026</v>
      </c>
      <c r="AU1743" s="223">
        <f>WEEKNUM(B1743)-WEEKNUM(EOMONTH(B1743,-1)+1)+1</f>
        <v>1</v>
      </c>
      <c r="AV1743" s="209" t="str">
        <f>MONTH(R1743)&amp;"/"&amp;YEAR(R1743)</f>
        <v>5/2026</v>
      </c>
      <c r="AW1743" s="209">
        <f>WEEKNUM(R1743)-WEEKNUM(EOMONTH(R1743,-1)+1)+1</f>
        <v>3</v>
      </c>
      <c r="AX1743" s="209">
        <f>IF(BB1743="S",IF(Q1743="1. Aceitou o programa",R1743-B1743,0),0)</f>
        <v>70</v>
      </c>
      <c r="AY1743" s="209">
        <f>IF(BB1743="S",IF(AND(S1743&lt;&gt;"",R1743&lt;&gt;""),S1743-R1743,0),0)</f>
        <v>0</v>
      </c>
      <c r="AZ1743" s="209">
        <f>IF(BB1743="S",IF(Q1743="1. Aceitou o programa",IF(OR(X1743="Não se Aplica",X1743=""),IF(OR(W1743="Não se Aplica",W1743=""),0,W1743-V1743),AVERAGE(X1743-W1743,W1743-V1743)),0),0)</f>
        <v>32</v>
      </c>
      <c r="BA1743" s="209">
        <f>IF(BB1743="S",IF(AND(Q1743="1. Aceitou o programa",AH1743="Realizada"),IFERROR(IF(AG1743="",0,AG1743-R1743),0),0),0)</f>
        <v>0</v>
      </c>
      <c r="BB1743" s="209" t="str">
        <f>_xlfn.XLOOKUP(U1743,'Lista Suspensa'!$AA$20:$AA$23,'Lista Suspensa'!$AB$20:$AB$23,"N/A")</f>
        <v>S</v>
      </c>
    </row>
    <row r="1744" spans="1:54" ht="12" customHeight="1">
      <c r="A1744" s="151" t="s">
        <v>54</v>
      </c>
      <c r="B1744" s="152">
        <v>46083</v>
      </c>
      <c r="C1744" s="153" t="s">
        <v>55</v>
      </c>
      <c r="D1744" s="153" t="s">
        <v>56</v>
      </c>
      <c r="E1744" s="244">
        <v>89192623</v>
      </c>
      <c r="F1744" s="144" t="s">
        <v>3618</v>
      </c>
      <c r="G1744" s="230"/>
      <c r="H1744" s="154">
        <v>33574</v>
      </c>
      <c r="I1744" s="153">
        <v>34</v>
      </c>
      <c r="J1744" s="148" t="s">
        <v>70</v>
      </c>
      <c r="K1744" s="153"/>
      <c r="L1744" s="153"/>
      <c r="M1744" s="153"/>
      <c r="N1744" s="153">
        <v>380</v>
      </c>
      <c r="O1744" s="155">
        <v>21990792796</v>
      </c>
      <c r="P1744" s="156" t="s">
        <v>60</v>
      </c>
      <c r="Q1744" s="157" t="s">
        <v>110</v>
      </c>
      <c r="R1744" s="158">
        <v>46153</v>
      </c>
      <c r="S1744" s="159"/>
      <c r="T1744" s="159" t="s">
        <v>62</v>
      </c>
      <c r="U1744" s="159" t="s">
        <v>111</v>
      </c>
      <c r="V1744" s="154">
        <v>46118</v>
      </c>
      <c r="W1744" s="154">
        <v>46150</v>
      </c>
      <c r="X1744" s="154" t="s">
        <v>126</v>
      </c>
      <c r="Y1744" s="160" t="s">
        <v>64</v>
      </c>
      <c r="Z1744" s="160" t="s">
        <v>128</v>
      </c>
      <c r="AA1744" s="153">
        <v>98</v>
      </c>
      <c r="AB1744" s="153">
        <v>1.65</v>
      </c>
      <c r="AC1744" s="182">
        <f t="shared" si="56"/>
        <v>35.996326905417817</v>
      </c>
      <c r="AD1744" s="153" t="str">
        <f t="shared" si="57"/>
        <v>OBESIDADE II</v>
      </c>
      <c r="AE1744" s="233" t="s">
        <v>139</v>
      </c>
      <c r="AF1744" s="153"/>
      <c r="AG1744" s="159"/>
      <c r="AH1744" s="153"/>
      <c r="AI1744" s="161"/>
      <c r="AJ1744" s="153"/>
      <c r="AK1744" s="153"/>
      <c r="AL1744" s="207" t="s">
        <v>131</v>
      </c>
      <c r="AM1744" s="207"/>
      <c r="AN1744" s="207"/>
      <c r="AO1744" s="207" t="str">
        <f ca="1">IF(R1744="","",IF(R1744&gt;TODAY(),"0 meses",DATEDIF(R1744,TODAY(),"m") &amp; " meses"))</f>
        <v>0 meses</v>
      </c>
      <c r="AP1744" s="147" t="s">
        <v>67</v>
      </c>
      <c r="AQ1744" s="147" t="s">
        <v>67</v>
      </c>
      <c r="AR1744" s="147"/>
      <c r="AS1744" s="209" t="s">
        <v>68</v>
      </c>
      <c r="AT1744" s="223" t="str">
        <f>MONTH(B1744)&amp;"/"&amp;YEAR(B1744)</f>
        <v>3/2026</v>
      </c>
      <c r="AU1744" s="223">
        <f>WEEKNUM(B1744)-WEEKNUM(EOMONTH(B1744,-1)+1)+1</f>
        <v>1</v>
      </c>
      <c r="AV1744" s="209" t="str">
        <f>MONTH(R1744)&amp;"/"&amp;YEAR(R1744)</f>
        <v>5/2026</v>
      </c>
      <c r="AW1744" s="209">
        <f>WEEKNUM(R1744)-WEEKNUM(EOMONTH(R1744,-1)+1)+1</f>
        <v>3</v>
      </c>
      <c r="AX1744" s="209">
        <f>IF(BB1744="S",IF(Q1744="1. Aceitou o programa",R1744-B1744,0),0)</f>
        <v>70</v>
      </c>
      <c r="AY1744" s="209">
        <f>IF(BB1744="S",IF(AND(S1744&lt;&gt;"",R1744&lt;&gt;""),S1744-R1744,0),0)</f>
        <v>0</v>
      </c>
      <c r="AZ1744" s="209">
        <f>IF(BB1744="S",IF(Q1744="1. Aceitou o programa",IF(OR(X1744="Não se Aplica",X1744=""),IF(OR(W1744="Não se Aplica",W1744=""),0,W1744-V1744),AVERAGE(X1744-W1744,W1744-V1744)),0),0)</f>
        <v>32</v>
      </c>
      <c r="BA1744" s="209">
        <f>IF(BB1744="S",IF(AND(Q1744="1. Aceitou o programa",AH1744="Realizada"),IFERROR(IF(AG1744="",0,AG1744-R1744),0),0),0)</f>
        <v>0</v>
      </c>
      <c r="BB1744" s="209" t="str">
        <f>_xlfn.XLOOKUP(U1744,'Lista Suspensa'!$AA$20:$AA$23,'Lista Suspensa'!$AB$20:$AB$23,"N/A")</f>
        <v>S</v>
      </c>
    </row>
    <row r="1745" spans="1:54" ht="12" customHeight="1">
      <c r="A1745" s="151" t="s">
        <v>54</v>
      </c>
      <c r="B1745" s="152">
        <v>46083</v>
      </c>
      <c r="C1745" s="153" t="s">
        <v>55</v>
      </c>
      <c r="D1745" s="153" t="s">
        <v>56</v>
      </c>
      <c r="E1745" s="244">
        <v>78978833</v>
      </c>
      <c r="F1745" s="144" t="s">
        <v>3619</v>
      </c>
      <c r="G1745" s="230"/>
      <c r="H1745" s="154">
        <v>30368</v>
      </c>
      <c r="I1745" s="153">
        <v>43</v>
      </c>
      <c r="J1745" s="148" t="s">
        <v>70</v>
      </c>
      <c r="K1745" s="153"/>
      <c r="L1745" s="153"/>
      <c r="M1745" s="153"/>
      <c r="N1745" s="153">
        <v>450</v>
      </c>
      <c r="O1745" s="155" t="s">
        <v>3620</v>
      </c>
      <c r="P1745" s="156" t="s">
        <v>71</v>
      </c>
      <c r="Q1745" s="157" t="s">
        <v>110</v>
      </c>
      <c r="R1745" s="158">
        <v>46153</v>
      </c>
      <c r="S1745" s="159"/>
      <c r="T1745" s="159" t="s">
        <v>62</v>
      </c>
      <c r="U1745" s="159" t="s">
        <v>111</v>
      </c>
      <c r="V1745" s="154">
        <v>46113</v>
      </c>
      <c r="W1745" s="154">
        <v>46150</v>
      </c>
      <c r="X1745" s="154" t="s">
        <v>126</v>
      </c>
      <c r="Y1745" s="160" t="s">
        <v>3621</v>
      </c>
      <c r="Z1745" s="160" t="s">
        <v>128</v>
      </c>
      <c r="AA1745" s="153">
        <v>96</v>
      </c>
      <c r="AB1745" s="153">
        <v>1.67</v>
      </c>
      <c r="AC1745" s="182">
        <f t="shared" si="56"/>
        <v>34.42217361683818</v>
      </c>
      <c r="AD1745" s="153" t="str">
        <f t="shared" si="57"/>
        <v>OBESIDADE I</v>
      </c>
      <c r="AE1745" s="233" t="s">
        <v>1264</v>
      </c>
      <c r="AF1745" s="153"/>
      <c r="AG1745" s="159"/>
      <c r="AH1745" s="153"/>
      <c r="AI1745" s="161"/>
      <c r="AJ1745" s="153"/>
      <c r="AK1745" s="153"/>
      <c r="AL1745" s="207" t="s">
        <v>131</v>
      </c>
      <c r="AM1745" s="207"/>
      <c r="AN1745" s="207"/>
      <c r="AO1745" s="207" t="str">
        <f ca="1">IF(R1745="","",IF(R1745&gt;TODAY(),"0 meses",DATEDIF(R1745,TODAY(),"m") &amp; " meses"))</f>
        <v>0 meses</v>
      </c>
      <c r="AP1745" s="147" t="s">
        <v>67</v>
      </c>
      <c r="AQ1745" s="147" t="s">
        <v>67</v>
      </c>
      <c r="AR1745" s="147"/>
      <c r="AS1745" s="209" t="s">
        <v>68</v>
      </c>
      <c r="AT1745" s="223" t="str">
        <f>MONTH(B1745)&amp;"/"&amp;YEAR(B1745)</f>
        <v>3/2026</v>
      </c>
      <c r="AU1745" s="223">
        <f>WEEKNUM(B1745)-WEEKNUM(EOMONTH(B1745,-1)+1)+1</f>
        <v>1</v>
      </c>
      <c r="AV1745" s="209" t="str">
        <f>MONTH(R1745)&amp;"/"&amp;YEAR(R1745)</f>
        <v>5/2026</v>
      </c>
      <c r="AW1745" s="209">
        <f>WEEKNUM(R1745)-WEEKNUM(EOMONTH(R1745,-1)+1)+1</f>
        <v>3</v>
      </c>
      <c r="AX1745" s="209">
        <f>IF(BB1745="S",IF(Q1745="1. Aceitou o programa",R1745-B1745,0),0)</f>
        <v>70</v>
      </c>
      <c r="AY1745" s="209">
        <f>IF(BB1745="S",IF(AND(S1745&lt;&gt;"",R1745&lt;&gt;""),S1745-R1745,0),0)</f>
        <v>0</v>
      </c>
      <c r="AZ1745" s="209">
        <f>IF(BB1745="S",IF(Q1745="1. Aceitou o programa",IF(OR(X1745="Não se Aplica",X1745=""),IF(OR(W1745="Não se Aplica",W1745=""),0,W1745-V1745),AVERAGE(X1745-W1745,W1745-V1745)),0),0)</f>
        <v>37</v>
      </c>
      <c r="BA1745" s="209">
        <f>IF(BB1745="S",IF(AND(Q1745="1. Aceitou o programa",AH1745="Realizada"),IFERROR(IF(AG1745="",0,AG1745-R1745),0),0),0)</f>
        <v>0</v>
      </c>
      <c r="BB1745" s="209" t="str">
        <f>_xlfn.XLOOKUP(U1745,'Lista Suspensa'!$AA$20:$AA$23,'Lista Suspensa'!$AB$20:$AB$23,"N/A")</f>
        <v>S</v>
      </c>
    </row>
    <row r="1746" spans="1:54" ht="12" customHeight="1">
      <c r="A1746" s="151" t="s">
        <v>54</v>
      </c>
      <c r="B1746" s="152">
        <v>46083</v>
      </c>
      <c r="C1746" s="153" t="s">
        <v>55</v>
      </c>
      <c r="D1746" s="153" t="s">
        <v>56</v>
      </c>
      <c r="E1746" s="244">
        <v>82594931</v>
      </c>
      <c r="F1746" s="144" t="s">
        <v>3622</v>
      </c>
      <c r="G1746" s="230"/>
      <c r="H1746" s="154">
        <v>24995</v>
      </c>
      <c r="I1746" s="153">
        <v>57</v>
      </c>
      <c r="J1746" s="148" t="s">
        <v>70</v>
      </c>
      <c r="K1746" s="153" t="s">
        <v>101</v>
      </c>
      <c r="L1746" s="153"/>
      <c r="M1746" s="153"/>
      <c r="N1746" s="153">
        <v>450</v>
      </c>
      <c r="O1746" s="155" t="s">
        <v>3623</v>
      </c>
      <c r="P1746" s="156" t="s">
        <v>2026</v>
      </c>
      <c r="Q1746" s="157" t="s">
        <v>110</v>
      </c>
      <c r="R1746" s="158">
        <v>46153</v>
      </c>
      <c r="S1746" s="159"/>
      <c r="T1746" s="159" t="s">
        <v>62</v>
      </c>
      <c r="U1746" s="159" t="s">
        <v>111</v>
      </c>
      <c r="V1746" s="154">
        <v>46112</v>
      </c>
      <c r="W1746" s="154">
        <v>46150</v>
      </c>
      <c r="X1746" s="154" t="s">
        <v>126</v>
      </c>
      <c r="Y1746" s="160">
        <v>46111</v>
      </c>
      <c r="Z1746" s="160" t="s">
        <v>128</v>
      </c>
      <c r="AA1746" s="153">
        <v>69.3</v>
      </c>
      <c r="AB1746" s="153">
        <v>1.52</v>
      </c>
      <c r="AC1746" s="182">
        <f t="shared" si="56"/>
        <v>29.994806094182824</v>
      </c>
      <c r="AD1746" s="153" t="str">
        <f t="shared" si="57"/>
        <v>OBESIDADE I</v>
      </c>
      <c r="AE1746" s="233" t="s">
        <v>947</v>
      </c>
      <c r="AF1746" s="153"/>
      <c r="AG1746" s="159"/>
      <c r="AH1746" s="153"/>
      <c r="AI1746" s="161"/>
      <c r="AJ1746" s="153"/>
      <c r="AK1746" s="153"/>
      <c r="AL1746" s="207" t="s">
        <v>131</v>
      </c>
      <c r="AM1746" s="207"/>
      <c r="AN1746" s="207"/>
      <c r="AO1746" s="207" t="str">
        <f ca="1">IF(R1746="","",IF(R1746&gt;TODAY(),"0 meses",DATEDIF(R1746,TODAY(),"m") &amp; " meses"))</f>
        <v>0 meses</v>
      </c>
      <c r="AP1746" s="147" t="s">
        <v>67</v>
      </c>
      <c r="AQ1746" s="147" t="s">
        <v>67</v>
      </c>
      <c r="AR1746" s="147"/>
      <c r="AS1746" s="209" t="s">
        <v>68</v>
      </c>
      <c r="AT1746" s="223" t="str">
        <f>MONTH(B1746)&amp;"/"&amp;YEAR(B1746)</f>
        <v>3/2026</v>
      </c>
      <c r="AU1746" s="223">
        <f>WEEKNUM(B1746)-WEEKNUM(EOMONTH(B1746,-1)+1)+1</f>
        <v>1</v>
      </c>
      <c r="AV1746" s="209" t="str">
        <f>MONTH(R1746)&amp;"/"&amp;YEAR(R1746)</f>
        <v>5/2026</v>
      </c>
      <c r="AW1746" s="209">
        <f>WEEKNUM(R1746)-WEEKNUM(EOMONTH(R1746,-1)+1)+1</f>
        <v>3</v>
      </c>
      <c r="AX1746" s="209">
        <f>IF(BB1746="S",IF(Q1746="1. Aceitou o programa",R1746-B1746,0),0)</f>
        <v>70</v>
      </c>
      <c r="AY1746" s="209">
        <f>IF(BB1746="S",IF(AND(S1746&lt;&gt;"",R1746&lt;&gt;""),S1746-R1746,0),0)</f>
        <v>0</v>
      </c>
      <c r="AZ1746" s="209">
        <f>IF(BB1746="S",IF(Q1746="1. Aceitou o programa",IF(OR(X1746="Não se Aplica",X1746=""),IF(OR(W1746="Não se Aplica",W1746=""),0,W1746-V1746),AVERAGE(X1746-W1746,W1746-V1746)),0),0)</f>
        <v>38</v>
      </c>
      <c r="BA1746" s="209">
        <f>IF(BB1746="S",IF(AND(Q1746="1. Aceitou o programa",AH1746="Realizada"),IFERROR(IF(AG1746="",0,AG1746-R1746),0),0),0)</f>
        <v>0</v>
      </c>
      <c r="BB1746" s="209" t="str">
        <f>_xlfn.XLOOKUP(U1746,'Lista Suspensa'!$AA$20:$AA$23,'Lista Suspensa'!$AB$20:$AB$23,"N/A")</f>
        <v>S</v>
      </c>
    </row>
    <row r="1747" spans="1:54" ht="12" customHeight="1">
      <c r="A1747" s="151" t="s">
        <v>54</v>
      </c>
      <c r="B1747" s="152">
        <v>46083</v>
      </c>
      <c r="C1747" s="153" t="s">
        <v>55</v>
      </c>
      <c r="D1747" s="153" t="s">
        <v>56</v>
      </c>
      <c r="E1747" s="244">
        <v>93590883</v>
      </c>
      <c r="F1747" s="144" t="s">
        <v>3624</v>
      </c>
      <c r="G1747" s="230"/>
      <c r="H1747" s="154">
        <v>25528</v>
      </c>
      <c r="I1747" s="153">
        <v>56</v>
      </c>
      <c r="J1747" s="148" t="s">
        <v>70</v>
      </c>
      <c r="K1747" s="153" t="s">
        <v>101</v>
      </c>
      <c r="L1747" s="153"/>
      <c r="M1747" s="153"/>
      <c r="N1747" s="153">
        <v>380</v>
      </c>
      <c r="O1747" s="155" t="s">
        <v>3625</v>
      </c>
      <c r="P1747" s="156" t="s">
        <v>60</v>
      </c>
      <c r="Q1747" s="157" t="s">
        <v>110</v>
      </c>
      <c r="R1747" s="158">
        <v>46153</v>
      </c>
      <c r="S1747" s="159"/>
      <c r="T1747" s="159" t="s">
        <v>62</v>
      </c>
      <c r="U1747" s="159" t="s">
        <v>111</v>
      </c>
      <c r="V1747" s="154">
        <v>46126</v>
      </c>
      <c r="W1747" s="154">
        <v>46150</v>
      </c>
      <c r="X1747" s="154" t="s">
        <v>126</v>
      </c>
      <c r="Y1747" s="160" t="s">
        <v>64</v>
      </c>
      <c r="Z1747" s="160" t="s">
        <v>128</v>
      </c>
      <c r="AA1747" s="153">
        <v>112</v>
      </c>
      <c r="AB1747" s="153">
        <v>1.56</v>
      </c>
      <c r="AC1747" s="182">
        <f t="shared" si="56"/>
        <v>46.022353714661406</v>
      </c>
      <c r="AD1747" s="153" t="str">
        <f t="shared" si="57"/>
        <v>OBESIDADE III</v>
      </c>
      <c r="AE1747" s="233" t="s">
        <v>1018</v>
      </c>
      <c r="AF1747" s="153"/>
      <c r="AG1747" s="159"/>
      <c r="AH1747" s="153"/>
      <c r="AI1747" s="161"/>
      <c r="AJ1747" s="153"/>
      <c r="AK1747" s="153"/>
      <c r="AL1747" s="207" t="s">
        <v>131</v>
      </c>
      <c r="AM1747" s="207"/>
      <c r="AN1747" s="207"/>
      <c r="AO1747" s="207" t="str">
        <f ca="1">IF(R1747="","",IF(R1747&gt;TODAY(),"0 meses",DATEDIF(R1747,TODAY(),"m") &amp; " meses"))</f>
        <v>0 meses</v>
      </c>
      <c r="AP1747" s="147" t="s">
        <v>67</v>
      </c>
      <c r="AQ1747" s="147" t="s">
        <v>67</v>
      </c>
      <c r="AR1747" s="147"/>
      <c r="AS1747" s="209" t="s">
        <v>68</v>
      </c>
      <c r="AT1747" s="223" t="str">
        <f>MONTH(B1747)&amp;"/"&amp;YEAR(B1747)</f>
        <v>3/2026</v>
      </c>
      <c r="AU1747" s="223">
        <f>WEEKNUM(B1747)-WEEKNUM(EOMONTH(B1747,-1)+1)+1</f>
        <v>1</v>
      </c>
      <c r="AV1747" s="209" t="str">
        <f>MONTH(R1747)&amp;"/"&amp;YEAR(R1747)</f>
        <v>5/2026</v>
      </c>
      <c r="AW1747" s="209">
        <f>WEEKNUM(R1747)-WEEKNUM(EOMONTH(R1747,-1)+1)+1</f>
        <v>3</v>
      </c>
      <c r="AX1747" s="209">
        <f>IF(BB1747="S",IF(Q1747="1. Aceitou o programa",R1747-B1747,0),0)</f>
        <v>70</v>
      </c>
      <c r="AY1747" s="209">
        <f>IF(BB1747="S",IF(AND(S1747&lt;&gt;"",R1747&lt;&gt;""),S1747-R1747,0),0)</f>
        <v>0</v>
      </c>
      <c r="AZ1747" s="209">
        <f>IF(BB1747="S",IF(Q1747="1. Aceitou o programa",IF(OR(X1747="Não se Aplica",X1747=""),IF(OR(W1747="Não se Aplica",W1747=""),0,W1747-V1747),AVERAGE(X1747-W1747,W1747-V1747)),0),0)</f>
        <v>24</v>
      </c>
      <c r="BA1747" s="209">
        <f>IF(BB1747="S",IF(AND(Q1747="1. Aceitou o programa",AH1747="Realizada"),IFERROR(IF(AG1747="",0,AG1747-R1747),0),0),0)</f>
        <v>0</v>
      </c>
      <c r="BB1747" s="209" t="str">
        <f>_xlfn.XLOOKUP(U1747,'Lista Suspensa'!$AA$20:$AA$23,'Lista Suspensa'!$AB$20:$AB$23,"N/A")</f>
        <v>S</v>
      </c>
    </row>
    <row r="1748" spans="1:54" ht="12" customHeight="1">
      <c r="A1748" s="151" t="s">
        <v>54</v>
      </c>
      <c r="B1748" s="152">
        <v>46083</v>
      </c>
      <c r="C1748" s="153" t="s">
        <v>55</v>
      </c>
      <c r="D1748" s="153" t="s">
        <v>56</v>
      </c>
      <c r="E1748" s="244">
        <v>87064504</v>
      </c>
      <c r="F1748" s="144" t="s">
        <v>3626</v>
      </c>
      <c r="G1748" s="230"/>
      <c r="H1748" s="154">
        <v>26330</v>
      </c>
      <c r="I1748" s="153">
        <v>54</v>
      </c>
      <c r="J1748" s="148" t="s">
        <v>70</v>
      </c>
      <c r="K1748" s="153" t="s">
        <v>101</v>
      </c>
      <c r="L1748" s="153"/>
      <c r="M1748" s="153"/>
      <c r="N1748" s="153">
        <v>60</v>
      </c>
      <c r="O1748" s="155" t="s">
        <v>3627</v>
      </c>
      <c r="P1748" s="156" t="s">
        <v>60</v>
      </c>
      <c r="Q1748" s="157" t="s">
        <v>110</v>
      </c>
      <c r="R1748" s="158">
        <v>46153</v>
      </c>
      <c r="S1748" s="159"/>
      <c r="T1748" s="159" t="s">
        <v>62</v>
      </c>
      <c r="U1748" s="159" t="s">
        <v>111</v>
      </c>
      <c r="V1748" s="154">
        <v>46114</v>
      </c>
      <c r="W1748" s="154">
        <v>46150</v>
      </c>
      <c r="X1748" s="154" t="s">
        <v>126</v>
      </c>
      <c r="Y1748" s="160" t="s">
        <v>64</v>
      </c>
      <c r="Z1748" s="160" t="s">
        <v>128</v>
      </c>
      <c r="AA1748" s="153">
        <v>127</v>
      </c>
      <c r="AB1748" s="153">
        <v>1.64</v>
      </c>
      <c r="AC1748" s="182">
        <f t="shared" si="56"/>
        <v>47.218917311124336</v>
      </c>
      <c r="AD1748" s="153" t="str">
        <f t="shared" si="57"/>
        <v>OBESIDADE III</v>
      </c>
      <c r="AE1748" s="233" t="s">
        <v>1092</v>
      </c>
      <c r="AF1748" s="153"/>
      <c r="AG1748" s="159"/>
      <c r="AH1748" s="153"/>
      <c r="AI1748" s="161"/>
      <c r="AJ1748" s="153"/>
      <c r="AK1748" s="153"/>
      <c r="AL1748" s="207" t="s">
        <v>131</v>
      </c>
      <c r="AM1748" s="207"/>
      <c r="AN1748" s="207"/>
      <c r="AO1748" s="207" t="str">
        <f ca="1">IF(R1748="","",IF(R1748&gt;TODAY(),"0 meses",DATEDIF(R1748,TODAY(),"m") &amp; " meses"))</f>
        <v>0 meses</v>
      </c>
      <c r="AP1748" s="147" t="s">
        <v>67</v>
      </c>
      <c r="AQ1748" s="147" t="s">
        <v>67</v>
      </c>
      <c r="AR1748" s="147"/>
      <c r="AS1748" s="209" t="s">
        <v>68</v>
      </c>
      <c r="AT1748" s="223" t="str">
        <f>MONTH(B1748)&amp;"/"&amp;YEAR(B1748)</f>
        <v>3/2026</v>
      </c>
      <c r="AU1748" s="223">
        <f>WEEKNUM(B1748)-WEEKNUM(EOMONTH(B1748,-1)+1)+1</f>
        <v>1</v>
      </c>
      <c r="AV1748" s="209" t="str">
        <f>MONTH(R1748)&amp;"/"&amp;YEAR(R1748)</f>
        <v>5/2026</v>
      </c>
      <c r="AW1748" s="209">
        <f>WEEKNUM(R1748)-WEEKNUM(EOMONTH(R1748,-1)+1)+1</f>
        <v>3</v>
      </c>
      <c r="AX1748" s="209">
        <f>IF(BB1748="S",IF(Q1748="1. Aceitou o programa",R1748-B1748,0),0)</f>
        <v>70</v>
      </c>
      <c r="AY1748" s="209">
        <f>IF(BB1748="S",IF(AND(S1748&lt;&gt;"",R1748&lt;&gt;""),S1748-R1748,0),0)</f>
        <v>0</v>
      </c>
      <c r="AZ1748" s="209">
        <f>IF(BB1748="S",IF(Q1748="1. Aceitou o programa",IF(OR(X1748="Não se Aplica",X1748=""),IF(OR(W1748="Não se Aplica",W1748=""),0,W1748-V1748),AVERAGE(X1748-W1748,W1748-V1748)),0),0)</f>
        <v>36</v>
      </c>
      <c r="BA1748" s="209">
        <f>IF(BB1748="S",IF(AND(Q1748="1. Aceitou o programa",AH1748="Realizada"),IFERROR(IF(AG1748="",0,AG1748-R1748),0),0),0)</f>
        <v>0</v>
      </c>
      <c r="BB1748" s="209" t="str">
        <f>_xlfn.XLOOKUP(U1748,'Lista Suspensa'!$AA$20:$AA$23,'Lista Suspensa'!$AB$20:$AB$23,"N/A")</f>
        <v>S</v>
      </c>
    </row>
    <row r="1749" spans="1:54" ht="12" customHeight="1">
      <c r="A1749" s="151" t="s">
        <v>54</v>
      </c>
      <c r="B1749" s="152">
        <v>46083</v>
      </c>
      <c r="C1749" s="153" t="s">
        <v>55</v>
      </c>
      <c r="D1749" s="153" t="s">
        <v>56</v>
      </c>
      <c r="E1749" s="244">
        <v>92684747</v>
      </c>
      <c r="F1749" s="144" t="s">
        <v>3628</v>
      </c>
      <c r="G1749" s="230"/>
      <c r="H1749" s="154">
        <v>27283</v>
      </c>
      <c r="I1749" s="153">
        <v>51</v>
      </c>
      <c r="J1749" s="148" t="s">
        <v>70</v>
      </c>
      <c r="K1749" s="153" t="s">
        <v>101</v>
      </c>
      <c r="L1749" s="153"/>
      <c r="M1749" s="153"/>
      <c r="N1749" s="153">
        <v>120</v>
      </c>
      <c r="O1749" s="155" t="s">
        <v>3629</v>
      </c>
      <c r="P1749" s="156" t="s">
        <v>2026</v>
      </c>
      <c r="Q1749" s="157" t="s">
        <v>110</v>
      </c>
      <c r="R1749" s="158">
        <v>46153</v>
      </c>
      <c r="S1749" s="159"/>
      <c r="T1749" s="159" t="s">
        <v>62</v>
      </c>
      <c r="U1749" s="159" t="s">
        <v>111</v>
      </c>
      <c r="V1749" s="154">
        <v>46111</v>
      </c>
      <c r="W1749" s="154">
        <v>46150</v>
      </c>
      <c r="X1749" s="154" t="s">
        <v>126</v>
      </c>
      <c r="Y1749" s="160">
        <v>46111</v>
      </c>
      <c r="Z1749" s="160" t="s">
        <v>128</v>
      </c>
      <c r="AA1749" s="153">
        <v>96</v>
      </c>
      <c r="AB1749" s="153">
        <v>1.5</v>
      </c>
      <c r="AC1749" s="182">
        <f t="shared" si="56"/>
        <v>42.666666666666664</v>
      </c>
      <c r="AD1749" s="153" t="str">
        <f t="shared" si="57"/>
        <v>OBESIDADE III</v>
      </c>
      <c r="AE1749" s="233" t="s">
        <v>1092</v>
      </c>
      <c r="AF1749" s="153"/>
      <c r="AG1749" s="159"/>
      <c r="AH1749" s="153"/>
      <c r="AI1749" s="161"/>
      <c r="AJ1749" s="153"/>
      <c r="AK1749" s="153"/>
      <c r="AL1749" s="207" t="s">
        <v>131</v>
      </c>
      <c r="AM1749" s="207"/>
      <c r="AN1749" s="207"/>
      <c r="AO1749" s="207" t="str">
        <f ca="1">IF(R1749="","",IF(R1749&gt;TODAY(),"0 meses",DATEDIF(R1749,TODAY(),"m") &amp; " meses"))</f>
        <v>0 meses</v>
      </c>
      <c r="AP1749" s="147" t="s">
        <v>67</v>
      </c>
      <c r="AQ1749" s="147" t="s">
        <v>67</v>
      </c>
      <c r="AR1749" s="147"/>
      <c r="AS1749" s="209" t="s">
        <v>68</v>
      </c>
      <c r="AT1749" s="223" t="str">
        <f>MONTH(B1749)&amp;"/"&amp;YEAR(B1749)</f>
        <v>3/2026</v>
      </c>
      <c r="AU1749" s="223">
        <f>WEEKNUM(B1749)-WEEKNUM(EOMONTH(B1749,-1)+1)+1</f>
        <v>1</v>
      </c>
      <c r="AV1749" s="209" t="str">
        <f>MONTH(R1749)&amp;"/"&amp;YEAR(R1749)</f>
        <v>5/2026</v>
      </c>
      <c r="AW1749" s="209">
        <f>WEEKNUM(R1749)-WEEKNUM(EOMONTH(R1749,-1)+1)+1</f>
        <v>3</v>
      </c>
      <c r="AX1749" s="209">
        <f>IF(BB1749="S",IF(Q1749="1. Aceitou o programa",R1749-B1749,0),0)</f>
        <v>70</v>
      </c>
      <c r="AY1749" s="209">
        <f>IF(BB1749="S",IF(AND(S1749&lt;&gt;"",R1749&lt;&gt;""),S1749-R1749,0),0)</f>
        <v>0</v>
      </c>
      <c r="AZ1749" s="209">
        <f>IF(BB1749="S",IF(Q1749="1. Aceitou o programa",IF(OR(X1749="Não se Aplica",X1749=""),IF(OR(W1749="Não se Aplica",W1749=""),0,W1749-V1749),AVERAGE(X1749-W1749,W1749-V1749)),0),0)</f>
        <v>39</v>
      </c>
      <c r="BA1749" s="209">
        <f>IF(BB1749="S",IF(AND(Q1749="1. Aceitou o programa",AH1749="Realizada"),IFERROR(IF(AG1749="",0,AG1749-R1749),0),0),0)</f>
        <v>0</v>
      </c>
      <c r="BB1749" s="209" t="str">
        <f>_xlfn.XLOOKUP(U1749,'Lista Suspensa'!$AA$20:$AA$23,'Lista Suspensa'!$AB$20:$AB$23,"N/A")</f>
        <v>S</v>
      </c>
    </row>
    <row r="1750" spans="1:54" ht="12" customHeight="1">
      <c r="A1750" s="151" t="s">
        <v>54</v>
      </c>
      <c r="B1750" s="152">
        <v>46083</v>
      </c>
      <c r="C1750" s="153" t="s">
        <v>55</v>
      </c>
      <c r="D1750" s="153" t="s">
        <v>56</v>
      </c>
      <c r="E1750" s="244">
        <v>94391726</v>
      </c>
      <c r="F1750" s="144" t="s">
        <v>3630</v>
      </c>
      <c r="G1750" s="230"/>
      <c r="H1750" s="154">
        <v>27801</v>
      </c>
      <c r="I1750" s="153">
        <v>50</v>
      </c>
      <c r="J1750" s="148" t="s">
        <v>70</v>
      </c>
      <c r="K1750" s="153" t="s">
        <v>101</v>
      </c>
      <c r="L1750" s="153"/>
      <c r="M1750" s="153"/>
      <c r="N1750" s="153">
        <v>75</v>
      </c>
      <c r="O1750" s="155" t="s">
        <v>3631</v>
      </c>
      <c r="P1750" s="156" t="s">
        <v>60</v>
      </c>
      <c r="Q1750" s="157" t="s">
        <v>110</v>
      </c>
      <c r="R1750" s="158">
        <v>46153</v>
      </c>
      <c r="S1750" s="159"/>
      <c r="T1750" s="159" t="s">
        <v>62</v>
      </c>
      <c r="U1750" s="159" t="s">
        <v>111</v>
      </c>
      <c r="V1750" s="154">
        <v>46125</v>
      </c>
      <c r="W1750" s="154">
        <v>46150</v>
      </c>
      <c r="X1750" s="154" t="s">
        <v>126</v>
      </c>
      <c r="Y1750" s="160" t="s">
        <v>64</v>
      </c>
      <c r="Z1750" s="160" t="s">
        <v>128</v>
      </c>
      <c r="AA1750" s="153">
        <v>70</v>
      </c>
      <c r="AB1750" s="153">
        <v>1.55</v>
      </c>
      <c r="AC1750" s="182">
        <f t="shared" si="56"/>
        <v>29.136316337148799</v>
      </c>
      <c r="AD1750" s="153" t="str">
        <f t="shared" si="57"/>
        <v>SOBREPESO</v>
      </c>
      <c r="AE1750" s="233" t="s">
        <v>139</v>
      </c>
      <c r="AF1750" s="153"/>
      <c r="AG1750" s="159"/>
      <c r="AH1750" s="153"/>
      <c r="AI1750" s="161"/>
      <c r="AJ1750" s="153"/>
      <c r="AK1750" s="153"/>
      <c r="AL1750" s="207" t="s">
        <v>136</v>
      </c>
      <c r="AM1750" s="207"/>
      <c r="AN1750" s="207"/>
      <c r="AO1750" s="207" t="str">
        <f ca="1">IF(R1750="","",IF(R1750&gt;TODAY(),"0 meses",DATEDIF(R1750,TODAY(),"m") &amp; " meses"))</f>
        <v>0 meses</v>
      </c>
      <c r="AP1750" s="147" t="s">
        <v>67</v>
      </c>
      <c r="AQ1750" s="147" t="s">
        <v>67</v>
      </c>
      <c r="AR1750" s="147"/>
      <c r="AS1750" s="209" t="s">
        <v>68</v>
      </c>
      <c r="AT1750" s="223" t="str">
        <f>MONTH(B1750)&amp;"/"&amp;YEAR(B1750)</f>
        <v>3/2026</v>
      </c>
      <c r="AU1750" s="223">
        <f>WEEKNUM(B1750)-WEEKNUM(EOMONTH(B1750,-1)+1)+1</f>
        <v>1</v>
      </c>
      <c r="AV1750" s="209" t="str">
        <f>MONTH(R1750)&amp;"/"&amp;YEAR(R1750)</f>
        <v>5/2026</v>
      </c>
      <c r="AW1750" s="209">
        <f>WEEKNUM(R1750)-WEEKNUM(EOMONTH(R1750,-1)+1)+1</f>
        <v>3</v>
      </c>
      <c r="AX1750" s="209">
        <f>IF(BB1750="S",IF(Q1750="1. Aceitou o programa",R1750-B1750,0),0)</f>
        <v>70</v>
      </c>
      <c r="AY1750" s="209">
        <f>IF(BB1750="S",IF(AND(S1750&lt;&gt;"",R1750&lt;&gt;""),S1750-R1750,0),0)</f>
        <v>0</v>
      </c>
      <c r="AZ1750" s="209">
        <f>IF(BB1750="S",IF(Q1750="1. Aceitou o programa",IF(OR(X1750="Não se Aplica",X1750=""),IF(OR(W1750="Não se Aplica",W1750=""),0,W1750-V1750),AVERAGE(X1750-W1750,W1750-V1750)),0),0)</f>
        <v>25</v>
      </c>
      <c r="BA1750" s="209">
        <f>IF(BB1750="S",IF(AND(Q1750="1. Aceitou o programa",AH1750="Realizada"),IFERROR(IF(AG1750="",0,AG1750-R1750),0),0),0)</f>
        <v>0</v>
      </c>
      <c r="BB1750" s="209" t="str">
        <f>_xlfn.XLOOKUP(U1750,'Lista Suspensa'!$AA$20:$AA$23,'Lista Suspensa'!$AB$20:$AB$23,"N/A")</f>
        <v>S</v>
      </c>
    </row>
    <row r="1751" spans="1:54" ht="12" customHeight="1">
      <c r="A1751" s="151" t="s">
        <v>54</v>
      </c>
      <c r="B1751" s="152">
        <v>46083</v>
      </c>
      <c r="C1751" s="153" t="s">
        <v>55</v>
      </c>
      <c r="D1751" s="153" t="s">
        <v>56</v>
      </c>
      <c r="E1751" s="244">
        <v>758462808</v>
      </c>
      <c r="F1751" s="144" t="s">
        <v>3632</v>
      </c>
      <c r="G1751" s="230"/>
      <c r="H1751" s="154">
        <v>29521</v>
      </c>
      <c r="I1751" s="153">
        <v>45</v>
      </c>
      <c r="J1751" s="148" t="s">
        <v>70</v>
      </c>
      <c r="K1751" s="153" t="s">
        <v>101</v>
      </c>
      <c r="L1751" s="153"/>
      <c r="M1751" s="153"/>
      <c r="N1751" s="153">
        <v>200</v>
      </c>
      <c r="O1751" s="155">
        <v>21992067736</v>
      </c>
      <c r="P1751" s="156" t="s">
        <v>60</v>
      </c>
      <c r="Q1751" s="157" t="s">
        <v>110</v>
      </c>
      <c r="R1751" s="158">
        <v>46153</v>
      </c>
      <c r="S1751" s="159"/>
      <c r="T1751" s="159" t="s">
        <v>62</v>
      </c>
      <c r="U1751" s="159" t="s">
        <v>111</v>
      </c>
      <c r="V1751" s="154">
        <v>46126</v>
      </c>
      <c r="W1751" s="154">
        <v>46150</v>
      </c>
      <c r="X1751" s="154" t="s">
        <v>126</v>
      </c>
      <c r="Y1751" s="160" t="s">
        <v>3633</v>
      </c>
      <c r="Z1751" s="160" t="s">
        <v>128</v>
      </c>
      <c r="AA1751" s="153">
        <v>98</v>
      </c>
      <c r="AB1751" s="153">
        <v>1.59</v>
      </c>
      <c r="AC1751" s="182">
        <f t="shared" si="56"/>
        <v>38.764289387286894</v>
      </c>
      <c r="AD1751" s="153" t="str">
        <f t="shared" si="57"/>
        <v>OBESIDADE II</v>
      </c>
      <c r="AE1751" s="233" t="s">
        <v>1092</v>
      </c>
      <c r="AF1751" s="153"/>
      <c r="AG1751" s="159"/>
      <c r="AH1751" s="153"/>
      <c r="AI1751" s="161"/>
      <c r="AJ1751" s="153"/>
      <c r="AK1751" s="153"/>
      <c r="AL1751" s="207" t="s">
        <v>131</v>
      </c>
      <c r="AM1751" s="207"/>
      <c r="AN1751" s="207"/>
      <c r="AO1751" s="207" t="str">
        <f ca="1">IF(R1751="","",IF(R1751&gt;TODAY(),"0 meses",DATEDIF(R1751,TODAY(),"m") &amp; " meses"))</f>
        <v>0 meses</v>
      </c>
      <c r="AP1751" s="147" t="s">
        <v>67</v>
      </c>
      <c r="AQ1751" s="147" t="s">
        <v>67</v>
      </c>
      <c r="AR1751" s="147"/>
      <c r="AS1751" s="209" t="s">
        <v>68</v>
      </c>
      <c r="AT1751" s="223" t="str">
        <f>MONTH(B1751)&amp;"/"&amp;YEAR(B1751)</f>
        <v>3/2026</v>
      </c>
      <c r="AU1751" s="223">
        <f>WEEKNUM(B1751)-WEEKNUM(EOMONTH(B1751,-1)+1)+1</f>
        <v>1</v>
      </c>
      <c r="AV1751" s="209" t="str">
        <f>MONTH(R1751)&amp;"/"&amp;YEAR(R1751)</f>
        <v>5/2026</v>
      </c>
      <c r="AW1751" s="209">
        <f>WEEKNUM(R1751)-WEEKNUM(EOMONTH(R1751,-1)+1)+1</f>
        <v>3</v>
      </c>
      <c r="AX1751" s="209">
        <f>IF(BB1751="S",IF(Q1751="1. Aceitou o programa",R1751-B1751,0),0)</f>
        <v>70</v>
      </c>
      <c r="AY1751" s="209">
        <f>IF(BB1751="S",IF(AND(S1751&lt;&gt;"",R1751&lt;&gt;""),S1751-R1751,0),0)</f>
        <v>0</v>
      </c>
      <c r="AZ1751" s="209">
        <f>IF(BB1751="S",IF(Q1751="1. Aceitou o programa",IF(OR(X1751="Não se Aplica",X1751=""),IF(OR(W1751="Não se Aplica",W1751=""),0,W1751-V1751),AVERAGE(X1751-W1751,W1751-V1751)),0),0)</f>
        <v>24</v>
      </c>
      <c r="BA1751" s="209">
        <f>IF(BB1751="S",IF(AND(Q1751="1. Aceitou o programa",AH1751="Realizada"),IFERROR(IF(AG1751="",0,AG1751-R1751),0),0),0)</f>
        <v>0</v>
      </c>
      <c r="BB1751" s="209" t="str">
        <f>_xlfn.XLOOKUP(U1751,'Lista Suspensa'!$AA$20:$AA$23,'Lista Suspensa'!$AB$20:$AB$23,"N/A")</f>
        <v>S</v>
      </c>
    </row>
    <row r="1752" spans="1:54" ht="12" customHeight="1">
      <c r="A1752" s="151" t="s">
        <v>54</v>
      </c>
      <c r="B1752" s="152">
        <v>46083</v>
      </c>
      <c r="C1752" s="153" t="s">
        <v>55</v>
      </c>
      <c r="D1752" s="153" t="s">
        <v>56</v>
      </c>
      <c r="E1752" s="244">
        <v>89516290</v>
      </c>
      <c r="F1752" s="144" t="s">
        <v>3634</v>
      </c>
      <c r="G1752" s="230"/>
      <c r="H1752" s="154">
        <v>30186</v>
      </c>
      <c r="I1752" s="153">
        <v>43</v>
      </c>
      <c r="J1752" s="148" t="s">
        <v>70</v>
      </c>
      <c r="K1752" s="153" t="s">
        <v>101</v>
      </c>
      <c r="L1752" s="153"/>
      <c r="M1752" s="153"/>
      <c r="N1752" s="153">
        <v>60</v>
      </c>
      <c r="O1752" s="155">
        <v>21968716832</v>
      </c>
      <c r="P1752" s="156" t="s">
        <v>89</v>
      </c>
      <c r="Q1752" s="157" t="s">
        <v>110</v>
      </c>
      <c r="R1752" s="158">
        <v>46153</v>
      </c>
      <c r="S1752" s="159"/>
      <c r="T1752" s="159" t="s">
        <v>62</v>
      </c>
      <c r="U1752" s="159" t="s">
        <v>111</v>
      </c>
      <c r="V1752" s="154">
        <v>46118</v>
      </c>
      <c r="W1752" s="154">
        <v>46150</v>
      </c>
      <c r="X1752" s="154" t="s">
        <v>126</v>
      </c>
      <c r="Y1752" s="160" t="s">
        <v>64</v>
      </c>
      <c r="Z1752" s="160" t="s">
        <v>128</v>
      </c>
      <c r="AA1752" s="153">
        <v>112</v>
      </c>
      <c r="AB1752" s="153">
        <v>1.68</v>
      </c>
      <c r="AC1752" s="182">
        <f t="shared" si="56"/>
        <v>39.682539682539691</v>
      </c>
      <c r="AD1752" s="153" t="str">
        <f t="shared" si="57"/>
        <v>OBESIDADE II</v>
      </c>
      <c r="AE1752" s="233" t="s">
        <v>947</v>
      </c>
      <c r="AF1752" s="153"/>
      <c r="AG1752" s="159"/>
      <c r="AH1752" s="153"/>
      <c r="AI1752" s="161"/>
      <c r="AJ1752" s="153"/>
      <c r="AK1752" s="153"/>
      <c r="AL1752" s="207" t="s">
        <v>131</v>
      </c>
      <c r="AM1752" s="207"/>
      <c r="AN1752" s="207"/>
      <c r="AO1752" s="207" t="str">
        <f ca="1">IF(R1752="","",IF(R1752&gt;TODAY(),"0 meses",DATEDIF(R1752,TODAY(),"m") &amp; " meses"))</f>
        <v>0 meses</v>
      </c>
      <c r="AP1752" s="147" t="s">
        <v>67</v>
      </c>
      <c r="AQ1752" s="147" t="s">
        <v>67</v>
      </c>
      <c r="AR1752" s="147"/>
      <c r="AS1752" s="209" t="s">
        <v>68</v>
      </c>
      <c r="AT1752" s="223" t="str">
        <f>MONTH(B1752)&amp;"/"&amp;YEAR(B1752)</f>
        <v>3/2026</v>
      </c>
      <c r="AU1752" s="223">
        <f>WEEKNUM(B1752)-WEEKNUM(EOMONTH(B1752,-1)+1)+1</f>
        <v>1</v>
      </c>
      <c r="AV1752" s="209" t="str">
        <f>MONTH(R1752)&amp;"/"&amp;YEAR(R1752)</f>
        <v>5/2026</v>
      </c>
      <c r="AW1752" s="209">
        <f>WEEKNUM(R1752)-WEEKNUM(EOMONTH(R1752,-1)+1)+1</f>
        <v>3</v>
      </c>
      <c r="AX1752" s="209">
        <f>IF(BB1752="S",IF(Q1752="1. Aceitou o programa",R1752-B1752,0),0)</f>
        <v>70</v>
      </c>
      <c r="AY1752" s="209">
        <f>IF(BB1752="S",IF(AND(S1752&lt;&gt;"",R1752&lt;&gt;""),S1752-R1752,0),0)</f>
        <v>0</v>
      </c>
      <c r="AZ1752" s="209">
        <f>IF(BB1752="S",IF(Q1752="1. Aceitou o programa",IF(OR(X1752="Não se Aplica",X1752=""),IF(OR(W1752="Não se Aplica",W1752=""),0,W1752-V1752),AVERAGE(X1752-W1752,W1752-V1752)),0),0)</f>
        <v>32</v>
      </c>
      <c r="BA1752" s="209">
        <f>IF(BB1752="S",IF(AND(Q1752="1. Aceitou o programa",AH1752="Realizada"),IFERROR(IF(AG1752="",0,AG1752-R1752),0),0),0)</f>
        <v>0</v>
      </c>
      <c r="BB1752" s="209" t="str">
        <f>_xlfn.XLOOKUP(U1752,'Lista Suspensa'!$AA$20:$AA$23,'Lista Suspensa'!$AB$20:$AB$23,"N/A")</f>
        <v>S</v>
      </c>
    </row>
    <row r="1753" spans="1:54" ht="12" customHeight="1">
      <c r="A1753" s="151" t="s">
        <v>54</v>
      </c>
      <c r="B1753" s="152">
        <v>46083</v>
      </c>
      <c r="C1753" s="153" t="s">
        <v>55</v>
      </c>
      <c r="D1753" s="153" t="s">
        <v>56</v>
      </c>
      <c r="E1753" s="244">
        <v>94200908</v>
      </c>
      <c r="F1753" s="144" t="s">
        <v>3635</v>
      </c>
      <c r="G1753" s="230"/>
      <c r="H1753" s="154">
        <v>31096</v>
      </c>
      <c r="I1753" s="153">
        <v>41</v>
      </c>
      <c r="J1753" s="148" t="s">
        <v>70</v>
      </c>
      <c r="K1753" s="153" t="s">
        <v>101</v>
      </c>
      <c r="L1753" s="153"/>
      <c r="M1753" s="153"/>
      <c r="N1753" s="153">
        <v>450</v>
      </c>
      <c r="O1753" s="155">
        <v>21997953353</v>
      </c>
      <c r="P1753" s="156" t="s">
        <v>60</v>
      </c>
      <c r="Q1753" s="157" t="s">
        <v>110</v>
      </c>
      <c r="R1753" s="158">
        <v>46153</v>
      </c>
      <c r="S1753" s="159"/>
      <c r="T1753" s="159" t="s">
        <v>62</v>
      </c>
      <c r="U1753" s="159" t="s">
        <v>111</v>
      </c>
      <c r="V1753" s="154">
        <v>46125</v>
      </c>
      <c r="W1753" s="154">
        <v>46150</v>
      </c>
      <c r="X1753" s="154" t="s">
        <v>126</v>
      </c>
      <c r="Y1753" s="160" t="s">
        <v>64</v>
      </c>
      <c r="Z1753" s="160" t="s">
        <v>128</v>
      </c>
      <c r="AA1753" s="153">
        <v>71</v>
      </c>
      <c r="AB1753" s="153">
        <v>1.61</v>
      </c>
      <c r="AC1753" s="182">
        <f t="shared" si="56"/>
        <v>27.390918560240728</v>
      </c>
      <c r="AD1753" s="153" t="str">
        <f t="shared" si="57"/>
        <v>SOBREPESO</v>
      </c>
      <c r="AE1753" s="233" t="s">
        <v>947</v>
      </c>
      <c r="AF1753" s="153"/>
      <c r="AG1753" s="159"/>
      <c r="AH1753" s="153"/>
      <c r="AI1753" s="161"/>
      <c r="AJ1753" s="153"/>
      <c r="AK1753" s="153"/>
      <c r="AL1753" s="207" t="s">
        <v>136</v>
      </c>
      <c r="AM1753" s="207"/>
      <c r="AN1753" s="207"/>
      <c r="AO1753" s="207" t="str">
        <f ca="1">IF(R1753="","",IF(R1753&gt;TODAY(),"0 meses",DATEDIF(R1753,TODAY(),"m") &amp; " meses"))</f>
        <v>0 meses</v>
      </c>
      <c r="AP1753" s="147" t="s">
        <v>67</v>
      </c>
      <c r="AQ1753" s="147" t="s">
        <v>67</v>
      </c>
      <c r="AR1753" s="147"/>
      <c r="AS1753" s="209" t="s">
        <v>68</v>
      </c>
      <c r="AT1753" s="223" t="str">
        <f>MONTH(B1753)&amp;"/"&amp;YEAR(B1753)</f>
        <v>3/2026</v>
      </c>
      <c r="AU1753" s="223">
        <f>WEEKNUM(B1753)-WEEKNUM(EOMONTH(B1753,-1)+1)+1</f>
        <v>1</v>
      </c>
      <c r="AV1753" s="209" t="str">
        <f>MONTH(R1753)&amp;"/"&amp;YEAR(R1753)</f>
        <v>5/2026</v>
      </c>
      <c r="AW1753" s="209">
        <f>WEEKNUM(R1753)-WEEKNUM(EOMONTH(R1753,-1)+1)+1</f>
        <v>3</v>
      </c>
      <c r="AX1753" s="209">
        <f>IF(BB1753="S",IF(Q1753="1. Aceitou o programa",R1753-B1753,0),0)</f>
        <v>70</v>
      </c>
      <c r="AY1753" s="209">
        <f>IF(BB1753="S",IF(AND(S1753&lt;&gt;"",R1753&lt;&gt;""),S1753-R1753,0),0)</f>
        <v>0</v>
      </c>
      <c r="AZ1753" s="209">
        <f>IF(BB1753="S",IF(Q1753="1. Aceitou o programa",IF(OR(X1753="Não se Aplica",X1753=""),IF(OR(W1753="Não se Aplica",W1753=""),0,W1753-V1753),AVERAGE(X1753-W1753,W1753-V1753)),0),0)</f>
        <v>25</v>
      </c>
      <c r="BA1753" s="209">
        <f>IF(BB1753="S",IF(AND(Q1753="1. Aceitou o programa",AH1753="Realizada"),IFERROR(IF(AG1753="",0,AG1753-R1753),0),0),0)</f>
        <v>0</v>
      </c>
      <c r="BB1753" s="209" t="str">
        <f>_xlfn.XLOOKUP(U1753,'Lista Suspensa'!$AA$20:$AA$23,'Lista Suspensa'!$AB$20:$AB$23,"N/A")</f>
        <v>S</v>
      </c>
    </row>
    <row r="1754" spans="1:54" ht="12" customHeight="1">
      <c r="A1754" s="151" t="s">
        <v>54</v>
      </c>
      <c r="B1754" s="152">
        <v>46083</v>
      </c>
      <c r="C1754" s="153" t="s">
        <v>55</v>
      </c>
      <c r="D1754" s="153" t="s">
        <v>56</v>
      </c>
      <c r="E1754" s="244">
        <v>88359126</v>
      </c>
      <c r="F1754" s="144" t="s">
        <v>3636</v>
      </c>
      <c r="G1754" s="230"/>
      <c r="H1754" s="154">
        <v>24640</v>
      </c>
      <c r="I1754" s="153">
        <v>58</v>
      </c>
      <c r="J1754" s="148" t="s">
        <v>70</v>
      </c>
      <c r="K1754" s="153" t="s">
        <v>59</v>
      </c>
      <c r="L1754" s="153"/>
      <c r="M1754" s="153"/>
      <c r="N1754" s="153">
        <v>450</v>
      </c>
      <c r="O1754" s="155" t="s">
        <v>3637</v>
      </c>
      <c r="P1754" s="156" t="s">
        <v>60</v>
      </c>
      <c r="Q1754" s="157" t="s">
        <v>110</v>
      </c>
      <c r="R1754" s="158">
        <v>46153</v>
      </c>
      <c r="S1754" s="159"/>
      <c r="T1754" s="159" t="s">
        <v>62</v>
      </c>
      <c r="U1754" s="159" t="s">
        <v>111</v>
      </c>
      <c r="V1754" s="154">
        <v>46118</v>
      </c>
      <c r="W1754" s="154">
        <v>46150</v>
      </c>
      <c r="X1754" s="154" t="s">
        <v>126</v>
      </c>
      <c r="Y1754" s="160" t="s">
        <v>64</v>
      </c>
      <c r="Z1754" s="160" t="s">
        <v>128</v>
      </c>
      <c r="AA1754" s="153">
        <v>86</v>
      </c>
      <c r="AB1754" s="153">
        <v>1.6</v>
      </c>
      <c r="AC1754" s="182">
        <f t="shared" si="56"/>
        <v>33.593749999999993</v>
      </c>
      <c r="AD1754" s="153" t="str">
        <f t="shared" si="57"/>
        <v>OBESIDADE I</v>
      </c>
      <c r="AE1754" s="233" t="s">
        <v>225</v>
      </c>
      <c r="AF1754" s="153"/>
      <c r="AG1754" s="159"/>
      <c r="AH1754" s="153"/>
      <c r="AI1754" s="161"/>
      <c r="AJ1754" s="153"/>
      <c r="AK1754" s="153"/>
      <c r="AL1754" s="207" t="s">
        <v>131</v>
      </c>
      <c r="AM1754" s="207"/>
      <c r="AN1754" s="207"/>
      <c r="AO1754" s="207" t="str">
        <f ca="1">IF(R1754="","",IF(R1754&gt;TODAY(),"0 meses",DATEDIF(R1754,TODAY(),"m") &amp; " meses"))</f>
        <v>0 meses</v>
      </c>
      <c r="AP1754" s="147" t="s">
        <v>67</v>
      </c>
      <c r="AQ1754" s="147" t="s">
        <v>67</v>
      </c>
      <c r="AR1754" s="147"/>
      <c r="AS1754" s="209" t="s">
        <v>68</v>
      </c>
      <c r="AT1754" s="223" t="str">
        <f>MONTH(B1754)&amp;"/"&amp;YEAR(B1754)</f>
        <v>3/2026</v>
      </c>
      <c r="AU1754" s="223">
        <f>WEEKNUM(B1754)-WEEKNUM(EOMONTH(B1754,-1)+1)+1</f>
        <v>1</v>
      </c>
      <c r="AV1754" s="209" t="str">
        <f>MONTH(R1754)&amp;"/"&amp;YEAR(R1754)</f>
        <v>5/2026</v>
      </c>
      <c r="AW1754" s="209">
        <f>WEEKNUM(R1754)-WEEKNUM(EOMONTH(R1754,-1)+1)+1</f>
        <v>3</v>
      </c>
      <c r="AX1754" s="209">
        <f>IF(BB1754="S",IF(Q1754="1. Aceitou o programa",R1754-B1754,0),0)</f>
        <v>70</v>
      </c>
      <c r="AY1754" s="209">
        <f>IF(BB1754="S",IF(AND(S1754&lt;&gt;"",R1754&lt;&gt;""),S1754-R1754,0),0)</f>
        <v>0</v>
      </c>
      <c r="AZ1754" s="209">
        <f>IF(BB1754="S",IF(Q1754="1. Aceitou o programa",IF(OR(X1754="Não se Aplica",X1754=""),IF(OR(W1754="Não se Aplica",W1754=""),0,W1754-V1754),AVERAGE(X1754-W1754,W1754-V1754)),0),0)</f>
        <v>32</v>
      </c>
      <c r="BA1754" s="209">
        <f>IF(BB1754="S",IF(AND(Q1754="1. Aceitou o programa",AH1754="Realizada"),IFERROR(IF(AG1754="",0,AG1754-R1754),0),0),0)</f>
        <v>0</v>
      </c>
      <c r="BB1754" s="209" t="str">
        <f>_xlfn.XLOOKUP(U1754,'Lista Suspensa'!$AA$20:$AA$23,'Lista Suspensa'!$AB$20:$AB$23,"N/A")</f>
        <v>S</v>
      </c>
    </row>
    <row r="1755" spans="1:54" ht="12" customHeight="1">
      <c r="A1755" s="151" t="s">
        <v>54</v>
      </c>
      <c r="B1755" s="152">
        <v>46083</v>
      </c>
      <c r="C1755" s="153" t="s">
        <v>55</v>
      </c>
      <c r="D1755" s="153" t="s">
        <v>56</v>
      </c>
      <c r="E1755" s="244">
        <v>81962025</v>
      </c>
      <c r="F1755" s="144" t="s">
        <v>3638</v>
      </c>
      <c r="G1755" s="230"/>
      <c r="H1755" s="154">
        <v>24896</v>
      </c>
      <c r="I1755" s="153">
        <v>58</v>
      </c>
      <c r="J1755" s="148" t="s">
        <v>58</v>
      </c>
      <c r="K1755" s="153" t="s">
        <v>59</v>
      </c>
      <c r="L1755" s="153"/>
      <c r="M1755" s="153"/>
      <c r="N1755" s="153">
        <v>80</v>
      </c>
      <c r="O1755" s="155" t="s">
        <v>3639</v>
      </c>
      <c r="P1755" s="156" t="s">
        <v>60</v>
      </c>
      <c r="Q1755" s="157" t="s">
        <v>110</v>
      </c>
      <c r="R1755" s="158">
        <v>46153</v>
      </c>
      <c r="S1755" s="159"/>
      <c r="T1755" s="159" t="s">
        <v>62</v>
      </c>
      <c r="U1755" s="159" t="s">
        <v>111</v>
      </c>
      <c r="V1755" s="154">
        <v>46114</v>
      </c>
      <c r="W1755" s="154">
        <v>46150</v>
      </c>
      <c r="X1755" s="154" t="s">
        <v>126</v>
      </c>
      <c r="Y1755" s="160" t="s">
        <v>64</v>
      </c>
      <c r="Z1755" s="160" t="s">
        <v>128</v>
      </c>
      <c r="AA1755" s="153">
        <v>135</v>
      </c>
      <c r="AB1755" s="153">
        <v>1.7</v>
      </c>
      <c r="AC1755" s="182">
        <f t="shared" si="56"/>
        <v>46.712802768166092</v>
      </c>
      <c r="AD1755" s="153" t="str">
        <f t="shared" si="57"/>
        <v>OBESIDADE III</v>
      </c>
      <c r="AE1755" s="233" t="s">
        <v>427</v>
      </c>
      <c r="AF1755" s="153"/>
      <c r="AG1755" s="159"/>
      <c r="AH1755" s="153"/>
      <c r="AI1755" s="161"/>
      <c r="AJ1755" s="153"/>
      <c r="AK1755" s="153"/>
      <c r="AL1755" s="207" t="s">
        <v>131</v>
      </c>
      <c r="AM1755" s="207"/>
      <c r="AN1755" s="207"/>
      <c r="AO1755" s="207" t="str">
        <f ca="1">IF(R1755="","",IF(R1755&gt;TODAY(),"0 meses",DATEDIF(R1755,TODAY(),"m") &amp; " meses"))</f>
        <v>0 meses</v>
      </c>
      <c r="AP1755" s="147" t="s">
        <v>67</v>
      </c>
      <c r="AQ1755" s="147" t="s">
        <v>67</v>
      </c>
      <c r="AR1755" s="147"/>
      <c r="AS1755" s="209" t="s">
        <v>68</v>
      </c>
      <c r="AT1755" s="223" t="str">
        <f>MONTH(B1755)&amp;"/"&amp;YEAR(B1755)</f>
        <v>3/2026</v>
      </c>
      <c r="AU1755" s="223">
        <f>WEEKNUM(B1755)-WEEKNUM(EOMONTH(B1755,-1)+1)+1</f>
        <v>1</v>
      </c>
      <c r="AV1755" s="209" t="str">
        <f>MONTH(R1755)&amp;"/"&amp;YEAR(R1755)</f>
        <v>5/2026</v>
      </c>
      <c r="AW1755" s="209">
        <f>WEEKNUM(R1755)-WEEKNUM(EOMONTH(R1755,-1)+1)+1</f>
        <v>3</v>
      </c>
      <c r="AX1755" s="209">
        <f>IF(BB1755="S",IF(Q1755="1. Aceitou o programa",R1755-B1755,0),0)</f>
        <v>70</v>
      </c>
      <c r="AY1755" s="209">
        <f>IF(BB1755="S",IF(AND(S1755&lt;&gt;"",R1755&lt;&gt;""),S1755-R1755,0),0)</f>
        <v>0</v>
      </c>
      <c r="AZ1755" s="209">
        <f>IF(BB1755="S",IF(Q1755="1. Aceitou o programa",IF(OR(X1755="Não se Aplica",X1755=""),IF(OR(W1755="Não se Aplica",W1755=""),0,W1755-V1755),AVERAGE(X1755-W1755,W1755-V1755)),0),0)</f>
        <v>36</v>
      </c>
      <c r="BA1755" s="209">
        <f>IF(BB1755="S",IF(AND(Q1755="1. Aceitou o programa",AH1755="Realizada"),IFERROR(IF(AG1755="",0,AG1755-R1755),0),0),0)</f>
        <v>0</v>
      </c>
      <c r="BB1755" s="209" t="str">
        <f>_xlfn.XLOOKUP(U1755,'Lista Suspensa'!$AA$20:$AA$23,'Lista Suspensa'!$AB$20:$AB$23,"N/A")</f>
        <v>S</v>
      </c>
    </row>
    <row r="1756" spans="1:54" ht="12" customHeight="1">
      <c r="A1756" s="151" t="s">
        <v>54</v>
      </c>
      <c r="B1756" s="152">
        <v>46083</v>
      </c>
      <c r="C1756" s="153" t="s">
        <v>55</v>
      </c>
      <c r="D1756" s="153" t="s">
        <v>56</v>
      </c>
      <c r="E1756" s="244">
        <v>88380570</v>
      </c>
      <c r="F1756" s="144" t="s">
        <v>3640</v>
      </c>
      <c r="G1756" s="230"/>
      <c r="H1756" s="154">
        <v>26592</v>
      </c>
      <c r="I1756" s="153">
        <v>53</v>
      </c>
      <c r="J1756" s="148" t="s">
        <v>70</v>
      </c>
      <c r="K1756" s="153" t="s">
        <v>59</v>
      </c>
      <c r="L1756" s="153"/>
      <c r="M1756" s="153"/>
      <c r="N1756" s="153">
        <v>110</v>
      </c>
      <c r="O1756" s="155" t="s">
        <v>3641</v>
      </c>
      <c r="P1756" s="156" t="s">
        <v>60</v>
      </c>
      <c r="Q1756" s="157" t="s">
        <v>110</v>
      </c>
      <c r="R1756" s="158">
        <v>46153</v>
      </c>
      <c r="S1756" s="159"/>
      <c r="T1756" s="159" t="s">
        <v>62</v>
      </c>
      <c r="U1756" s="159" t="s">
        <v>111</v>
      </c>
      <c r="V1756" s="154">
        <v>46118</v>
      </c>
      <c r="W1756" s="154">
        <v>46150</v>
      </c>
      <c r="X1756" s="154" t="s">
        <v>126</v>
      </c>
      <c r="Y1756" s="160" t="s">
        <v>64</v>
      </c>
      <c r="Z1756" s="160" t="s">
        <v>128</v>
      </c>
      <c r="AA1756" s="153">
        <v>108</v>
      </c>
      <c r="AB1756" s="153">
        <v>1.68</v>
      </c>
      <c r="AC1756" s="182">
        <f t="shared" si="56"/>
        <v>38.265306122448983</v>
      </c>
      <c r="AD1756" s="153" t="str">
        <f t="shared" si="57"/>
        <v>OBESIDADE II</v>
      </c>
      <c r="AE1756" s="233" t="s">
        <v>427</v>
      </c>
      <c r="AF1756" s="153"/>
      <c r="AG1756" s="159"/>
      <c r="AH1756" s="153"/>
      <c r="AI1756" s="161"/>
      <c r="AJ1756" s="153"/>
      <c r="AK1756" s="153"/>
      <c r="AL1756" s="207" t="s">
        <v>131</v>
      </c>
      <c r="AM1756" s="207"/>
      <c r="AN1756" s="207"/>
      <c r="AO1756" s="207" t="str">
        <f ca="1">IF(R1756="","",IF(R1756&gt;TODAY(),"0 meses",DATEDIF(R1756,TODAY(),"m") &amp; " meses"))</f>
        <v>0 meses</v>
      </c>
      <c r="AP1756" s="147" t="s">
        <v>67</v>
      </c>
      <c r="AQ1756" s="147" t="s">
        <v>67</v>
      </c>
      <c r="AR1756" s="147"/>
      <c r="AS1756" s="209" t="s">
        <v>68</v>
      </c>
      <c r="AT1756" s="223" t="str">
        <f>MONTH(B1756)&amp;"/"&amp;YEAR(B1756)</f>
        <v>3/2026</v>
      </c>
      <c r="AU1756" s="223">
        <f>WEEKNUM(B1756)-WEEKNUM(EOMONTH(B1756,-1)+1)+1</f>
        <v>1</v>
      </c>
      <c r="AV1756" s="209" t="str">
        <f>MONTH(R1756)&amp;"/"&amp;YEAR(R1756)</f>
        <v>5/2026</v>
      </c>
      <c r="AW1756" s="209">
        <f>WEEKNUM(R1756)-WEEKNUM(EOMONTH(R1756,-1)+1)+1</f>
        <v>3</v>
      </c>
      <c r="AX1756" s="209">
        <f>IF(BB1756="S",IF(Q1756="1. Aceitou o programa",R1756-B1756,0),0)</f>
        <v>70</v>
      </c>
      <c r="AY1756" s="209">
        <f>IF(BB1756="S",IF(AND(S1756&lt;&gt;"",R1756&lt;&gt;""),S1756-R1756,0),0)</f>
        <v>0</v>
      </c>
      <c r="AZ1756" s="209">
        <f>IF(BB1756="S",IF(Q1756="1. Aceitou o programa",IF(OR(X1756="Não se Aplica",X1756=""),IF(OR(W1756="Não se Aplica",W1756=""),0,W1756-V1756),AVERAGE(X1756-W1756,W1756-V1756)),0),0)</f>
        <v>32</v>
      </c>
      <c r="BA1756" s="209">
        <f>IF(BB1756="S",IF(AND(Q1756="1. Aceitou o programa",AH1756="Realizada"),IFERROR(IF(AG1756="",0,AG1756-R1756),0),0),0)</f>
        <v>0</v>
      </c>
      <c r="BB1756" s="209" t="str">
        <f>_xlfn.XLOOKUP(U1756,'Lista Suspensa'!$AA$20:$AA$23,'Lista Suspensa'!$AB$20:$AB$23,"N/A")</f>
        <v>S</v>
      </c>
    </row>
    <row r="1757" spans="1:54" ht="12" customHeight="1">
      <c r="A1757" s="151" t="s">
        <v>54</v>
      </c>
      <c r="B1757" s="152">
        <v>46083</v>
      </c>
      <c r="C1757" s="153" t="s">
        <v>55</v>
      </c>
      <c r="D1757" s="153" t="s">
        <v>56</v>
      </c>
      <c r="E1757" s="244">
        <v>82668469</v>
      </c>
      <c r="F1757" s="144" t="s">
        <v>3642</v>
      </c>
      <c r="G1757" s="230"/>
      <c r="H1757" s="154">
        <v>26795</v>
      </c>
      <c r="I1757" s="153">
        <v>53</v>
      </c>
      <c r="J1757" s="148" t="s">
        <v>70</v>
      </c>
      <c r="K1757" s="153" t="s">
        <v>59</v>
      </c>
      <c r="L1757" s="153"/>
      <c r="M1757" s="153"/>
      <c r="N1757" s="153">
        <v>40</v>
      </c>
      <c r="O1757" s="155" t="s">
        <v>3643</v>
      </c>
      <c r="P1757" s="156" t="s">
        <v>60</v>
      </c>
      <c r="Q1757" s="157" t="s">
        <v>110</v>
      </c>
      <c r="R1757" s="158">
        <v>46153</v>
      </c>
      <c r="S1757" s="159"/>
      <c r="T1757" s="159" t="s">
        <v>62</v>
      </c>
      <c r="U1757" s="159" t="s">
        <v>111</v>
      </c>
      <c r="V1757" s="154">
        <v>46114</v>
      </c>
      <c r="W1757" s="154">
        <v>46150</v>
      </c>
      <c r="X1757" s="154" t="s">
        <v>126</v>
      </c>
      <c r="Y1757" s="160" t="s">
        <v>64</v>
      </c>
      <c r="Z1757" s="160" t="s">
        <v>128</v>
      </c>
      <c r="AA1757" s="153">
        <v>70</v>
      </c>
      <c r="AB1757" s="153">
        <v>1.65</v>
      </c>
      <c r="AC1757" s="182">
        <f t="shared" si="56"/>
        <v>25.711662075298442</v>
      </c>
      <c r="AD1757" s="153" t="str">
        <f t="shared" si="57"/>
        <v>SOBREPESO</v>
      </c>
      <c r="AE1757" s="233" t="s">
        <v>225</v>
      </c>
      <c r="AF1757" s="153"/>
      <c r="AG1757" s="159"/>
      <c r="AH1757" s="153"/>
      <c r="AI1757" s="161"/>
      <c r="AJ1757" s="153"/>
      <c r="AK1757" s="153"/>
      <c r="AL1757" s="207" t="s">
        <v>136</v>
      </c>
      <c r="AM1757" s="207"/>
      <c r="AN1757" s="207"/>
      <c r="AO1757" s="207" t="str">
        <f ca="1">IF(R1757="","",IF(R1757&gt;TODAY(),"0 meses",DATEDIF(R1757,TODAY(),"m") &amp; " meses"))</f>
        <v>0 meses</v>
      </c>
      <c r="AP1757" s="147" t="s">
        <v>67</v>
      </c>
      <c r="AQ1757" s="147" t="s">
        <v>67</v>
      </c>
      <c r="AR1757" s="147"/>
      <c r="AS1757" s="209" t="s">
        <v>68</v>
      </c>
      <c r="AT1757" s="223" t="str">
        <f>MONTH(B1757)&amp;"/"&amp;YEAR(B1757)</f>
        <v>3/2026</v>
      </c>
      <c r="AU1757" s="223">
        <f>WEEKNUM(B1757)-WEEKNUM(EOMONTH(B1757,-1)+1)+1</f>
        <v>1</v>
      </c>
      <c r="AV1757" s="209" t="str">
        <f>MONTH(R1757)&amp;"/"&amp;YEAR(R1757)</f>
        <v>5/2026</v>
      </c>
      <c r="AW1757" s="209">
        <f>WEEKNUM(R1757)-WEEKNUM(EOMONTH(R1757,-1)+1)+1</f>
        <v>3</v>
      </c>
      <c r="AX1757" s="209">
        <f>IF(BB1757="S",IF(Q1757="1. Aceitou o programa",R1757-B1757,0),0)</f>
        <v>70</v>
      </c>
      <c r="AY1757" s="209">
        <f>IF(BB1757="S",IF(AND(S1757&lt;&gt;"",R1757&lt;&gt;""),S1757-R1757,0),0)</f>
        <v>0</v>
      </c>
      <c r="AZ1757" s="209">
        <f>IF(BB1757="S",IF(Q1757="1. Aceitou o programa",IF(OR(X1757="Não se Aplica",X1757=""),IF(OR(W1757="Não se Aplica",W1757=""),0,W1757-V1757),AVERAGE(X1757-W1757,W1757-V1757)),0),0)</f>
        <v>36</v>
      </c>
      <c r="BA1757" s="209">
        <f>IF(BB1757="S",IF(AND(Q1757="1. Aceitou o programa",AH1757="Realizada"),IFERROR(IF(AG1757="",0,AG1757-R1757),0),0),0)</f>
        <v>0</v>
      </c>
      <c r="BB1757" s="209" t="str">
        <f>_xlfn.XLOOKUP(U1757,'Lista Suspensa'!$AA$20:$AA$23,'Lista Suspensa'!$AB$20:$AB$23,"N/A")</f>
        <v>S</v>
      </c>
    </row>
    <row r="1758" spans="1:54" ht="12" customHeight="1">
      <c r="A1758" s="151" t="s">
        <v>54</v>
      </c>
      <c r="B1758" s="152">
        <v>46083</v>
      </c>
      <c r="C1758" s="153" t="s">
        <v>55</v>
      </c>
      <c r="D1758" s="153" t="s">
        <v>56</v>
      </c>
      <c r="E1758" s="244">
        <v>84634520</v>
      </c>
      <c r="F1758" s="144" t="s">
        <v>3644</v>
      </c>
      <c r="G1758" s="230"/>
      <c r="H1758" s="154">
        <v>27172</v>
      </c>
      <c r="I1758" s="153">
        <v>51</v>
      </c>
      <c r="J1758" s="148" t="s">
        <v>70</v>
      </c>
      <c r="K1758" s="153" t="s">
        <v>59</v>
      </c>
      <c r="L1758" s="153"/>
      <c r="M1758" s="153"/>
      <c r="N1758" s="153">
        <v>60</v>
      </c>
      <c r="O1758" s="155" t="s">
        <v>3645</v>
      </c>
      <c r="P1758" s="156" t="s">
        <v>60</v>
      </c>
      <c r="Q1758" s="157" t="s">
        <v>110</v>
      </c>
      <c r="R1758" s="158">
        <v>46153</v>
      </c>
      <c r="S1758" s="159"/>
      <c r="T1758" s="159" t="s">
        <v>62</v>
      </c>
      <c r="U1758" s="159" t="s">
        <v>111</v>
      </c>
      <c r="V1758" s="154">
        <v>46114</v>
      </c>
      <c r="W1758" s="154">
        <v>46150</v>
      </c>
      <c r="X1758" s="154" t="s">
        <v>126</v>
      </c>
      <c r="Y1758" s="160" t="s">
        <v>64</v>
      </c>
      <c r="Z1758" s="160" t="s">
        <v>128</v>
      </c>
      <c r="AA1758" s="153">
        <v>82.5</v>
      </c>
      <c r="AB1758" s="153">
        <v>1.58</v>
      </c>
      <c r="AC1758" s="182">
        <f t="shared" si="56"/>
        <v>33.047588527479569</v>
      </c>
      <c r="AD1758" s="153" t="str">
        <f t="shared" si="57"/>
        <v>OBESIDADE I</v>
      </c>
      <c r="AE1758" s="233" t="s">
        <v>3437</v>
      </c>
      <c r="AF1758" s="153"/>
      <c r="AG1758" s="159"/>
      <c r="AH1758" s="153"/>
      <c r="AI1758" s="161"/>
      <c r="AJ1758" s="153"/>
      <c r="AK1758" s="153"/>
      <c r="AL1758" s="207" t="s">
        <v>131</v>
      </c>
      <c r="AM1758" s="207"/>
      <c r="AN1758" s="207"/>
      <c r="AO1758" s="207" t="str">
        <f ca="1">IF(R1758="","",IF(R1758&gt;TODAY(),"0 meses",DATEDIF(R1758,TODAY(),"m") &amp; " meses"))</f>
        <v>0 meses</v>
      </c>
      <c r="AP1758" s="147" t="s">
        <v>67</v>
      </c>
      <c r="AQ1758" s="147" t="s">
        <v>67</v>
      </c>
      <c r="AR1758" s="147"/>
      <c r="AS1758" s="209" t="s">
        <v>68</v>
      </c>
      <c r="AT1758" s="223" t="str">
        <f>MONTH(B1758)&amp;"/"&amp;YEAR(B1758)</f>
        <v>3/2026</v>
      </c>
      <c r="AU1758" s="223">
        <f>WEEKNUM(B1758)-WEEKNUM(EOMONTH(B1758,-1)+1)+1</f>
        <v>1</v>
      </c>
      <c r="AV1758" s="209" t="str">
        <f>MONTH(R1758)&amp;"/"&amp;YEAR(R1758)</f>
        <v>5/2026</v>
      </c>
      <c r="AW1758" s="209">
        <f>WEEKNUM(R1758)-WEEKNUM(EOMONTH(R1758,-1)+1)+1</f>
        <v>3</v>
      </c>
      <c r="AX1758" s="209">
        <f>IF(BB1758="S",IF(Q1758="1. Aceitou o programa",R1758-B1758,0),0)</f>
        <v>70</v>
      </c>
      <c r="AY1758" s="209">
        <f>IF(BB1758="S",IF(AND(S1758&lt;&gt;"",R1758&lt;&gt;""),S1758-R1758,0),0)</f>
        <v>0</v>
      </c>
      <c r="AZ1758" s="209">
        <f>IF(BB1758="S",IF(Q1758="1. Aceitou o programa",IF(OR(X1758="Não se Aplica",X1758=""),IF(OR(W1758="Não se Aplica",W1758=""),0,W1758-V1758),AVERAGE(X1758-W1758,W1758-V1758)),0),0)</f>
        <v>36</v>
      </c>
      <c r="BA1758" s="209">
        <f>IF(BB1758="S",IF(AND(Q1758="1. Aceitou o programa",AH1758="Realizada"),IFERROR(IF(AG1758="",0,AG1758-R1758),0),0),0)</f>
        <v>0</v>
      </c>
      <c r="BB1758" s="209" t="str">
        <f>_xlfn.XLOOKUP(U1758,'Lista Suspensa'!$AA$20:$AA$23,'Lista Suspensa'!$AB$20:$AB$23,"N/A")</f>
        <v>S</v>
      </c>
    </row>
    <row r="1759" spans="1:54" ht="12" customHeight="1">
      <c r="A1759" s="151" t="s">
        <v>54</v>
      </c>
      <c r="B1759" s="152">
        <v>46083</v>
      </c>
      <c r="C1759" s="153" t="s">
        <v>55</v>
      </c>
      <c r="D1759" s="153" t="s">
        <v>56</v>
      </c>
      <c r="E1759" s="244">
        <v>87806133</v>
      </c>
      <c r="F1759" s="144" t="s">
        <v>3646</v>
      </c>
      <c r="G1759" s="230"/>
      <c r="H1759" s="154">
        <v>27497</v>
      </c>
      <c r="I1759" s="153">
        <v>51</v>
      </c>
      <c r="J1759" s="148" t="s">
        <v>58</v>
      </c>
      <c r="K1759" s="153" t="s">
        <v>59</v>
      </c>
      <c r="L1759" s="153"/>
      <c r="M1759" s="153"/>
      <c r="N1759" s="153">
        <v>60</v>
      </c>
      <c r="O1759" s="155">
        <v>11993057205</v>
      </c>
      <c r="P1759" s="156" t="s">
        <v>60</v>
      </c>
      <c r="Q1759" s="157" t="s">
        <v>110</v>
      </c>
      <c r="R1759" s="158">
        <v>46153</v>
      </c>
      <c r="S1759" s="159"/>
      <c r="T1759" s="159" t="s">
        <v>62</v>
      </c>
      <c r="U1759" s="159" t="s">
        <v>111</v>
      </c>
      <c r="V1759" s="154">
        <v>46118</v>
      </c>
      <c r="W1759" s="154">
        <v>46150</v>
      </c>
      <c r="X1759" s="154" t="s">
        <v>126</v>
      </c>
      <c r="Y1759" s="160" t="s">
        <v>64</v>
      </c>
      <c r="Z1759" s="160" t="s">
        <v>128</v>
      </c>
      <c r="AA1759" s="153">
        <v>110</v>
      </c>
      <c r="AB1759" s="153">
        <v>1.65</v>
      </c>
      <c r="AC1759" s="182">
        <f t="shared" si="56"/>
        <v>40.404040404040408</v>
      </c>
      <c r="AD1759" s="153" t="str">
        <f t="shared" si="57"/>
        <v>OBESIDADE III</v>
      </c>
      <c r="AE1759" s="233" t="s">
        <v>66</v>
      </c>
      <c r="AF1759" s="153"/>
      <c r="AG1759" s="159"/>
      <c r="AH1759" s="153"/>
      <c r="AI1759" s="161"/>
      <c r="AJ1759" s="153"/>
      <c r="AK1759" s="153"/>
      <c r="AL1759" s="207" t="s">
        <v>131</v>
      </c>
      <c r="AM1759" s="207"/>
      <c r="AN1759" s="207"/>
      <c r="AO1759" s="207" t="str">
        <f ca="1">IF(R1759="","",IF(R1759&gt;TODAY(),"0 meses",DATEDIF(R1759,TODAY(),"m") &amp; " meses"))</f>
        <v>0 meses</v>
      </c>
      <c r="AP1759" s="147" t="s">
        <v>67</v>
      </c>
      <c r="AQ1759" s="147" t="s">
        <v>67</v>
      </c>
      <c r="AR1759" s="147"/>
      <c r="AS1759" s="209" t="s">
        <v>68</v>
      </c>
      <c r="AT1759" s="223" t="str">
        <f>MONTH(B1759)&amp;"/"&amp;YEAR(B1759)</f>
        <v>3/2026</v>
      </c>
      <c r="AU1759" s="223">
        <f>WEEKNUM(B1759)-WEEKNUM(EOMONTH(B1759,-1)+1)+1</f>
        <v>1</v>
      </c>
      <c r="AV1759" s="209" t="str">
        <f>MONTH(R1759)&amp;"/"&amp;YEAR(R1759)</f>
        <v>5/2026</v>
      </c>
      <c r="AW1759" s="209">
        <f>WEEKNUM(R1759)-WEEKNUM(EOMONTH(R1759,-1)+1)+1</f>
        <v>3</v>
      </c>
      <c r="AX1759" s="209">
        <f>IF(BB1759="S",IF(Q1759="1. Aceitou o programa",R1759-B1759,0),0)</f>
        <v>70</v>
      </c>
      <c r="AY1759" s="209">
        <f>IF(BB1759="S",IF(AND(S1759&lt;&gt;"",R1759&lt;&gt;""),S1759-R1759,0),0)</f>
        <v>0</v>
      </c>
      <c r="AZ1759" s="209">
        <f>IF(BB1759="S",IF(Q1759="1. Aceitou o programa",IF(OR(X1759="Não se Aplica",X1759=""),IF(OR(W1759="Não se Aplica",W1759=""),0,W1759-V1759),AVERAGE(X1759-W1759,W1759-V1759)),0),0)</f>
        <v>32</v>
      </c>
      <c r="BA1759" s="209">
        <f>IF(BB1759="S",IF(AND(Q1759="1. Aceitou o programa",AH1759="Realizada"),IFERROR(IF(AG1759="",0,AG1759-R1759),0),0),0)</f>
        <v>0</v>
      </c>
      <c r="BB1759" s="209" t="str">
        <f>_xlfn.XLOOKUP(U1759,'Lista Suspensa'!$AA$20:$AA$23,'Lista Suspensa'!$AB$20:$AB$23,"N/A")</f>
        <v>S</v>
      </c>
    </row>
    <row r="1760" spans="1:54" ht="12" customHeight="1">
      <c r="A1760" s="151" t="s">
        <v>54</v>
      </c>
      <c r="B1760" s="152">
        <v>46083</v>
      </c>
      <c r="C1760" s="153" t="s">
        <v>55</v>
      </c>
      <c r="D1760" s="153" t="s">
        <v>56</v>
      </c>
      <c r="E1760" s="244">
        <v>89690943</v>
      </c>
      <c r="F1760" s="144" t="s">
        <v>3647</v>
      </c>
      <c r="G1760" s="230"/>
      <c r="H1760" s="154">
        <v>28018</v>
      </c>
      <c r="I1760" s="153">
        <v>49</v>
      </c>
      <c r="J1760" s="148" t="s">
        <v>70</v>
      </c>
      <c r="K1760" s="153" t="s">
        <v>59</v>
      </c>
      <c r="L1760" s="153"/>
      <c r="M1760" s="153"/>
      <c r="N1760" s="153">
        <v>100</v>
      </c>
      <c r="O1760" s="155">
        <v>11957933521</v>
      </c>
      <c r="P1760" s="156" t="s">
        <v>60</v>
      </c>
      <c r="Q1760" s="157" t="s">
        <v>110</v>
      </c>
      <c r="R1760" s="158">
        <v>46153</v>
      </c>
      <c r="S1760" s="159"/>
      <c r="T1760" s="159" t="s">
        <v>62</v>
      </c>
      <c r="U1760" s="159" t="s">
        <v>111</v>
      </c>
      <c r="V1760" s="154">
        <v>46118</v>
      </c>
      <c r="W1760" s="154">
        <v>46150</v>
      </c>
      <c r="X1760" s="154" t="s">
        <v>126</v>
      </c>
      <c r="Y1760" s="160" t="s">
        <v>64</v>
      </c>
      <c r="Z1760" s="160" t="s">
        <v>128</v>
      </c>
      <c r="AA1760" s="153">
        <v>93</v>
      </c>
      <c r="AB1760" s="153">
        <v>1.59</v>
      </c>
      <c r="AC1760" s="182">
        <f t="shared" si="56"/>
        <v>36.786519520588584</v>
      </c>
      <c r="AD1760" s="153" t="str">
        <f t="shared" si="57"/>
        <v>OBESIDADE II</v>
      </c>
      <c r="AE1760" s="233" t="s">
        <v>427</v>
      </c>
      <c r="AF1760" s="153"/>
      <c r="AG1760" s="159"/>
      <c r="AH1760" s="153"/>
      <c r="AI1760" s="161"/>
      <c r="AJ1760" s="153"/>
      <c r="AK1760" s="153"/>
      <c r="AL1760" s="207" t="s">
        <v>131</v>
      </c>
      <c r="AM1760" s="207"/>
      <c r="AN1760" s="207"/>
      <c r="AO1760" s="207" t="str">
        <f ca="1">IF(R1760="","",IF(R1760&gt;TODAY(),"0 meses",DATEDIF(R1760,TODAY(),"m") &amp; " meses"))</f>
        <v>0 meses</v>
      </c>
      <c r="AP1760" s="147" t="s">
        <v>67</v>
      </c>
      <c r="AQ1760" s="147" t="s">
        <v>67</v>
      </c>
      <c r="AR1760" s="147"/>
      <c r="AS1760" s="209" t="s">
        <v>68</v>
      </c>
      <c r="AT1760" s="223" t="str">
        <f>MONTH(B1760)&amp;"/"&amp;YEAR(B1760)</f>
        <v>3/2026</v>
      </c>
      <c r="AU1760" s="223">
        <f>WEEKNUM(B1760)-WEEKNUM(EOMONTH(B1760,-1)+1)+1</f>
        <v>1</v>
      </c>
      <c r="AV1760" s="209" t="str">
        <f>MONTH(R1760)&amp;"/"&amp;YEAR(R1760)</f>
        <v>5/2026</v>
      </c>
      <c r="AW1760" s="209">
        <f>WEEKNUM(R1760)-WEEKNUM(EOMONTH(R1760,-1)+1)+1</f>
        <v>3</v>
      </c>
      <c r="AX1760" s="209">
        <f>IF(BB1760="S",IF(Q1760="1. Aceitou o programa",R1760-B1760,0),0)</f>
        <v>70</v>
      </c>
      <c r="AY1760" s="209">
        <f>IF(BB1760="S",IF(AND(S1760&lt;&gt;"",R1760&lt;&gt;""),S1760-R1760,0),0)</f>
        <v>0</v>
      </c>
      <c r="AZ1760" s="209">
        <f>IF(BB1760="S",IF(Q1760="1. Aceitou o programa",IF(OR(X1760="Não se Aplica",X1760=""),IF(OR(W1760="Não se Aplica",W1760=""),0,W1760-V1760),AVERAGE(X1760-W1760,W1760-V1760)),0),0)</f>
        <v>32</v>
      </c>
      <c r="BA1760" s="209">
        <f>IF(BB1760="S",IF(AND(Q1760="1. Aceitou o programa",AH1760="Realizada"),IFERROR(IF(AG1760="",0,AG1760-R1760),0),0),0)</f>
        <v>0</v>
      </c>
      <c r="BB1760" s="209" t="str">
        <f>_xlfn.XLOOKUP(U1760,'Lista Suspensa'!$AA$20:$AA$23,'Lista Suspensa'!$AB$20:$AB$23,"N/A")</f>
        <v>S</v>
      </c>
    </row>
    <row r="1761" spans="1:54" ht="12" customHeight="1">
      <c r="A1761" s="151" t="s">
        <v>54</v>
      </c>
      <c r="B1761" s="152">
        <v>46083</v>
      </c>
      <c r="C1761" s="153" t="s">
        <v>55</v>
      </c>
      <c r="D1761" s="153" t="s">
        <v>56</v>
      </c>
      <c r="E1761" s="244">
        <v>596532601</v>
      </c>
      <c r="F1761" s="144" t="s">
        <v>3648</v>
      </c>
      <c r="G1761" s="230"/>
      <c r="H1761" s="154">
        <v>29925</v>
      </c>
      <c r="I1761" s="153">
        <v>44</v>
      </c>
      <c r="J1761" s="148" t="s">
        <v>70</v>
      </c>
      <c r="K1761" s="153" t="s">
        <v>59</v>
      </c>
      <c r="L1761" s="153"/>
      <c r="M1761" s="153"/>
      <c r="N1761" s="153">
        <v>50</v>
      </c>
      <c r="O1761" s="155" t="s">
        <v>3649</v>
      </c>
      <c r="P1761" s="156" t="s">
        <v>2026</v>
      </c>
      <c r="Q1761" s="157" t="s">
        <v>110</v>
      </c>
      <c r="R1761" s="158">
        <v>46153</v>
      </c>
      <c r="S1761" s="159"/>
      <c r="T1761" s="159" t="s">
        <v>62</v>
      </c>
      <c r="U1761" s="159" t="s">
        <v>111</v>
      </c>
      <c r="V1761" s="154">
        <v>46111</v>
      </c>
      <c r="W1761" s="154">
        <v>46150</v>
      </c>
      <c r="X1761" s="154" t="s">
        <v>126</v>
      </c>
      <c r="Y1761" s="160">
        <v>46111</v>
      </c>
      <c r="Z1761" s="160" t="s">
        <v>190</v>
      </c>
      <c r="AA1761" s="153">
        <v>123</v>
      </c>
      <c r="AB1761" s="153">
        <v>1.69</v>
      </c>
      <c r="AC1761" s="182">
        <f t="shared" si="56"/>
        <v>43.065718987430415</v>
      </c>
      <c r="AD1761" s="153" t="str">
        <f t="shared" si="57"/>
        <v>OBESIDADE III</v>
      </c>
      <c r="AE1761" s="233" t="s">
        <v>135</v>
      </c>
      <c r="AF1761" s="153"/>
      <c r="AG1761" s="159"/>
      <c r="AH1761" s="153"/>
      <c r="AI1761" s="161"/>
      <c r="AJ1761" s="153"/>
      <c r="AK1761" s="153"/>
      <c r="AL1761" s="207" t="s">
        <v>131</v>
      </c>
      <c r="AM1761" s="207"/>
      <c r="AN1761" s="207"/>
      <c r="AO1761" s="207" t="str">
        <f ca="1">IF(R1761="","",IF(R1761&gt;TODAY(),"0 meses",DATEDIF(R1761,TODAY(),"m") &amp; " meses"))</f>
        <v>0 meses</v>
      </c>
      <c r="AP1761" s="147" t="s">
        <v>67</v>
      </c>
      <c r="AQ1761" s="147" t="s">
        <v>67</v>
      </c>
      <c r="AR1761" s="147"/>
      <c r="AS1761" s="209" t="s">
        <v>68</v>
      </c>
      <c r="AT1761" s="223" t="str">
        <f>MONTH(B1761)&amp;"/"&amp;YEAR(B1761)</f>
        <v>3/2026</v>
      </c>
      <c r="AU1761" s="223">
        <f>WEEKNUM(B1761)-WEEKNUM(EOMONTH(B1761,-1)+1)+1</f>
        <v>1</v>
      </c>
      <c r="AV1761" s="209" t="str">
        <f>MONTH(R1761)&amp;"/"&amp;YEAR(R1761)</f>
        <v>5/2026</v>
      </c>
      <c r="AW1761" s="209">
        <f>WEEKNUM(R1761)-WEEKNUM(EOMONTH(R1761,-1)+1)+1</f>
        <v>3</v>
      </c>
      <c r="AX1761" s="209">
        <f>IF(BB1761="S",IF(Q1761="1. Aceitou o programa",R1761-B1761,0),0)</f>
        <v>70</v>
      </c>
      <c r="AY1761" s="209">
        <f>IF(BB1761="S",IF(AND(S1761&lt;&gt;"",R1761&lt;&gt;""),S1761-R1761,0),0)</f>
        <v>0</v>
      </c>
      <c r="AZ1761" s="209">
        <f>IF(BB1761="S",IF(Q1761="1. Aceitou o programa",IF(OR(X1761="Não se Aplica",X1761=""),IF(OR(W1761="Não se Aplica",W1761=""),0,W1761-V1761),AVERAGE(X1761-W1761,W1761-V1761)),0),0)</f>
        <v>39</v>
      </c>
      <c r="BA1761" s="209">
        <f>IF(BB1761="S",IF(AND(Q1761="1. Aceitou o programa",AH1761="Realizada"),IFERROR(IF(AG1761="",0,AG1761-R1761),0),0),0)</f>
        <v>0</v>
      </c>
      <c r="BB1761" s="209" t="str">
        <f>_xlfn.XLOOKUP(U1761,'Lista Suspensa'!$AA$20:$AA$23,'Lista Suspensa'!$AB$20:$AB$23,"N/A")</f>
        <v>S</v>
      </c>
    </row>
    <row r="1762" spans="1:54" ht="12" customHeight="1">
      <c r="A1762" s="151" t="s">
        <v>54</v>
      </c>
      <c r="B1762" s="152">
        <v>46083</v>
      </c>
      <c r="C1762" s="153" t="s">
        <v>55</v>
      </c>
      <c r="D1762" s="153" t="s">
        <v>56</v>
      </c>
      <c r="E1762" s="244">
        <v>95714104</v>
      </c>
      <c r="F1762" s="144" t="s">
        <v>3650</v>
      </c>
      <c r="G1762" s="230"/>
      <c r="H1762" s="154">
        <v>30353</v>
      </c>
      <c r="I1762" s="153">
        <v>43</v>
      </c>
      <c r="J1762" s="148" t="s">
        <v>70</v>
      </c>
      <c r="K1762" s="153" t="s">
        <v>59</v>
      </c>
      <c r="L1762" s="153"/>
      <c r="M1762" s="153"/>
      <c r="N1762" s="153">
        <v>110</v>
      </c>
      <c r="O1762" s="155" t="s">
        <v>3651</v>
      </c>
      <c r="P1762" s="156" t="s">
        <v>2026</v>
      </c>
      <c r="Q1762" s="157" t="s">
        <v>110</v>
      </c>
      <c r="R1762" s="158">
        <v>46153</v>
      </c>
      <c r="S1762" s="159"/>
      <c r="T1762" s="159" t="s">
        <v>62</v>
      </c>
      <c r="U1762" s="159" t="s">
        <v>111</v>
      </c>
      <c r="V1762" s="154">
        <v>46111</v>
      </c>
      <c r="W1762" s="154">
        <v>46150</v>
      </c>
      <c r="X1762" s="154" t="s">
        <v>126</v>
      </c>
      <c r="Y1762" s="160">
        <v>46111</v>
      </c>
      <c r="Z1762" s="160" t="s">
        <v>128</v>
      </c>
      <c r="AA1762" s="153">
        <v>125</v>
      </c>
      <c r="AB1762" s="153">
        <v>1.56</v>
      </c>
      <c r="AC1762" s="182">
        <f t="shared" si="56"/>
        <v>51.364234056541747</v>
      </c>
      <c r="AD1762" s="153" t="str">
        <f t="shared" si="57"/>
        <v>OBESIDADE III</v>
      </c>
      <c r="AE1762" s="233" t="s">
        <v>225</v>
      </c>
      <c r="AF1762" s="153"/>
      <c r="AG1762" s="159"/>
      <c r="AH1762" s="153"/>
      <c r="AI1762" s="161"/>
      <c r="AJ1762" s="153"/>
      <c r="AK1762" s="153"/>
      <c r="AL1762" s="207" t="s">
        <v>143</v>
      </c>
      <c r="AM1762" s="207"/>
      <c r="AN1762" s="207"/>
      <c r="AO1762" s="207" t="str">
        <f ca="1">IF(R1762="","",IF(R1762&gt;TODAY(),"0 meses",DATEDIF(R1762,TODAY(),"m") &amp; " meses"))</f>
        <v>0 meses</v>
      </c>
      <c r="AP1762" s="147" t="s">
        <v>67</v>
      </c>
      <c r="AQ1762" s="147" t="s">
        <v>67</v>
      </c>
      <c r="AR1762" s="147"/>
      <c r="AS1762" s="209" t="s">
        <v>68</v>
      </c>
      <c r="AT1762" s="223" t="str">
        <f>MONTH(B1762)&amp;"/"&amp;YEAR(B1762)</f>
        <v>3/2026</v>
      </c>
      <c r="AU1762" s="223">
        <f>WEEKNUM(B1762)-WEEKNUM(EOMONTH(B1762,-1)+1)+1</f>
        <v>1</v>
      </c>
      <c r="AV1762" s="209" t="str">
        <f>MONTH(R1762)&amp;"/"&amp;YEAR(R1762)</f>
        <v>5/2026</v>
      </c>
      <c r="AW1762" s="209">
        <f>WEEKNUM(R1762)-WEEKNUM(EOMONTH(R1762,-1)+1)+1</f>
        <v>3</v>
      </c>
      <c r="AX1762" s="209">
        <f>IF(BB1762="S",IF(Q1762="1. Aceitou o programa",R1762-B1762,0),0)</f>
        <v>70</v>
      </c>
      <c r="AY1762" s="209">
        <f>IF(BB1762="S",IF(AND(S1762&lt;&gt;"",R1762&lt;&gt;""),S1762-R1762,0),0)</f>
        <v>0</v>
      </c>
      <c r="AZ1762" s="209">
        <f>IF(BB1762="S",IF(Q1762="1. Aceitou o programa",IF(OR(X1762="Não se Aplica",X1762=""),IF(OR(W1762="Não se Aplica",W1762=""),0,W1762-V1762),AVERAGE(X1762-W1762,W1762-V1762)),0),0)</f>
        <v>39</v>
      </c>
      <c r="BA1762" s="209">
        <f>IF(BB1762="S",IF(AND(Q1762="1. Aceitou o programa",AH1762="Realizada"),IFERROR(IF(AG1762="",0,AG1762-R1762),0),0),0)</f>
        <v>0</v>
      </c>
      <c r="BB1762" s="209" t="str">
        <f>_xlfn.XLOOKUP(U1762,'Lista Suspensa'!$AA$20:$AA$23,'Lista Suspensa'!$AB$20:$AB$23,"N/A")</f>
        <v>S</v>
      </c>
    </row>
    <row r="1763" spans="1:54" ht="12" customHeight="1">
      <c r="A1763" s="151" t="s">
        <v>54</v>
      </c>
      <c r="B1763" s="152">
        <v>46083</v>
      </c>
      <c r="C1763" s="153" t="s">
        <v>55</v>
      </c>
      <c r="D1763" s="153" t="s">
        <v>56</v>
      </c>
      <c r="E1763" s="244">
        <v>593972694</v>
      </c>
      <c r="F1763" s="144" t="s">
        <v>3652</v>
      </c>
      <c r="G1763" s="230"/>
      <c r="H1763" s="154">
        <v>34030</v>
      </c>
      <c r="I1763" s="153">
        <v>33</v>
      </c>
      <c r="J1763" s="148" t="s">
        <v>70</v>
      </c>
      <c r="K1763" s="153" t="s">
        <v>59</v>
      </c>
      <c r="L1763" s="153"/>
      <c r="M1763" s="153"/>
      <c r="N1763" s="153">
        <v>50</v>
      </c>
      <c r="O1763" s="155" t="s">
        <v>3653</v>
      </c>
      <c r="P1763" s="156" t="s">
        <v>60</v>
      </c>
      <c r="Q1763" s="157" t="s">
        <v>110</v>
      </c>
      <c r="R1763" s="158">
        <v>46153</v>
      </c>
      <c r="S1763" s="159"/>
      <c r="T1763" s="159" t="s">
        <v>62</v>
      </c>
      <c r="U1763" s="159" t="s">
        <v>111</v>
      </c>
      <c r="V1763" s="154">
        <v>46126</v>
      </c>
      <c r="W1763" s="154">
        <v>46150</v>
      </c>
      <c r="X1763" s="154" t="s">
        <v>126</v>
      </c>
      <c r="Y1763" s="160" t="s">
        <v>64</v>
      </c>
      <c r="Z1763" s="160" t="s">
        <v>128</v>
      </c>
      <c r="AA1763" s="153">
        <v>110</v>
      </c>
      <c r="AB1763" s="153">
        <v>1.63</v>
      </c>
      <c r="AC1763" s="182">
        <f t="shared" si="56"/>
        <v>41.401633482630139</v>
      </c>
      <c r="AD1763" s="153" t="str">
        <f t="shared" si="57"/>
        <v>OBESIDADE III</v>
      </c>
      <c r="AE1763" s="233" t="s">
        <v>135</v>
      </c>
      <c r="AF1763" s="153"/>
      <c r="AG1763" s="159"/>
      <c r="AH1763" s="153"/>
      <c r="AI1763" s="161"/>
      <c r="AJ1763" s="153"/>
      <c r="AK1763" s="153"/>
      <c r="AL1763" s="207" t="s">
        <v>131</v>
      </c>
      <c r="AM1763" s="207"/>
      <c r="AN1763" s="207"/>
      <c r="AO1763" s="207" t="str">
        <f ca="1">IF(R1763="","",IF(R1763&gt;TODAY(),"0 meses",DATEDIF(R1763,TODAY(),"m") &amp; " meses"))</f>
        <v>0 meses</v>
      </c>
      <c r="AP1763" s="147" t="s">
        <v>67</v>
      </c>
      <c r="AQ1763" s="147" t="s">
        <v>67</v>
      </c>
      <c r="AR1763" s="147"/>
      <c r="AS1763" s="209" t="s">
        <v>68</v>
      </c>
      <c r="AT1763" s="223" t="str">
        <f>MONTH(B1763)&amp;"/"&amp;YEAR(B1763)</f>
        <v>3/2026</v>
      </c>
      <c r="AU1763" s="223">
        <f>WEEKNUM(B1763)-WEEKNUM(EOMONTH(B1763,-1)+1)+1</f>
        <v>1</v>
      </c>
      <c r="AV1763" s="209" t="str">
        <f>MONTH(R1763)&amp;"/"&amp;YEAR(R1763)</f>
        <v>5/2026</v>
      </c>
      <c r="AW1763" s="209">
        <f>WEEKNUM(R1763)-WEEKNUM(EOMONTH(R1763,-1)+1)+1</f>
        <v>3</v>
      </c>
      <c r="AX1763" s="209">
        <f>IF(BB1763="S",IF(Q1763="1. Aceitou o programa",R1763-B1763,0),0)</f>
        <v>70</v>
      </c>
      <c r="AY1763" s="209">
        <f>IF(BB1763="S",IF(AND(S1763&lt;&gt;"",R1763&lt;&gt;""),S1763-R1763,0),0)</f>
        <v>0</v>
      </c>
      <c r="AZ1763" s="209">
        <f>IF(BB1763="S",IF(Q1763="1. Aceitou o programa",IF(OR(X1763="Não se Aplica",X1763=""),IF(OR(W1763="Não se Aplica",W1763=""),0,W1763-V1763),AVERAGE(X1763-W1763,W1763-V1763)),0),0)</f>
        <v>24</v>
      </c>
      <c r="BA1763" s="209">
        <f>IF(BB1763="S",IF(AND(Q1763="1. Aceitou o programa",AH1763="Realizada"),IFERROR(IF(AG1763="",0,AG1763-R1763),0),0),0)</f>
        <v>0</v>
      </c>
      <c r="BB1763" s="209" t="str">
        <f>_xlfn.XLOOKUP(U1763,'Lista Suspensa'!$AA$20:$AA$23,'Lista Suspensa'!$AB$20:$AB$23,"N/A")</f>
        <v>S</v>
      </c>
    </row>
    <row r="1764" spans="1:54" ht="12" customHeight="1">
      <c r="A1764" s="151" t="s">
        <v>54</v>
      </c>
      <c r="B1764" s="152">
        <v>46083</v>
      </c>
      <c r="C1764" s="153" t="s">
        <v>55</v>
      </c>
      <c r="D1764" s="153" t="s">
        <v>56</v>
      </c>
      <c r="E1764" s="244">
        <v>61399752</v>
      </c>
      <c r="F1764" s="144" t="s">
        <v>3654</v>
      </c>
      <c r="G1764" s="230"/>
      <c r="H1764" s="154">
        <v>24482</v>
      </c>
      <c r="I1764" s="153">
        <v>59</v>
      </c>
      <c r="J1764" s="148" t="s">
        <v>58</v>
      </c>
      <c r="K1764" s="153"/>
      <c r="L1764" s="153"/>
      <c r="M1764" s="153"/>
      <c r="N1764" s="153">
        <v>400</v>
      </c>
      <c r="O1764" s="155" t="s">
        <v>3655</v>
      </c>
      <c r="P1764" s="156" t="s">
        <v>2026</v>
      </c>
      <c r="Q1764" s="157" t="s">
        <v>110</v>
      </c>
      <c r="R1764" s="158">
        <v>46153</v>
      </c>
      <c r="S1764" s="159"/>
      <c r="T1764" s="159" t="s">
        <v>62</v>
      </c>
      <c r="U1764" s="159" t="s">
        <v>111</v>
      </c>
      <c r="V1764" s="154">
        <v>46112</v>
      </c>
      <c r="W1764" s="154">
        <v>46150</v>
      </c>
      <c r="X1764" s="154" t="s">
        <v>126</v>
      </c>
      <c r="Y1764" s="160">
        <v>46111</v>
      </c>
      <c r="Z1764" s="160" t="s">
        <v>190</v>
      </c>
      <c r="AA1764" s="153">
        <v>107</v>
      </c>
      <c r="AB1764" s="153">
        <v>1.82</v>
      </c>
      <c r="AC1764" s="182">
        <f t="shared" si="56"/>
        <v>32.302861973191639</v>
      </c>
      <c r="AD1764" s="153" t="str">
        <f t="shared" si="57"/>
        <v>OBESIDADE I</v>
      </c>
      <c r="AE1764" s="233" t="s">
        <v>1092</v>
      </c>
      <c r="AF1764" s="153"/>
      <c r="AG1764" s="159"/>
      <c r="AH1764" s="153"/>
      <c r="AI1764" s="161"/>
      <c r="AJ1764" s="153"/>
      <c r="AK1764" s="153"/>
      <c r="AL1764" s="207" t="s">
        <v>131</v>
      </c>
      <c r="AM1764" s="207"/>
      <c r="AN1764" s="207"/>
      <c r="AO1764" s="207" t="str">
        <f ca="1">IF(R1764="","",IF(R1764&gt;TODAY(),"0 meses",DATEDIF(R1764,TODAY(),"m") &amp; " meses"))</f>
        <v>0 meses</v>
      </c>
      <c r="AP1764" s="147" t="s">
        <v>67</v>
      </c>
      <c r="AQ1764" s="147" t="s">
        <v>67</v>
      </c>
      <c r="AR1764" s="147"/>
      <c r="AS1764" s="209" t="s">
        <v>68</v>
      </c>
      <c r="AT1764" s="223" t="str">
        <f>MONTH(B1764)&amp;"/"&amp;YEAR(B1764)</f>
        <v>3/2026</v>
      </c>
      <c r="AU1764" s="223">
        <f>WEEKNUM(B1764)-WEEKNUM(EOMONTH(B1764,-1)+1)+1</f>
        <v>1</v>
      </c>
      <c r="AV1764" s="209" t="str">
        <f>MONTH(R1764)&amp;"/"&amp;YEAR(R1764)</f>
        <v>5/2026</v>
      </c>
      <c r="AW1764" s="209">
        <f>WEEKNUM(R1764)-WEEKNUM(EOMONTH(R1764,-1)+1)+1</f>
        <v>3</v>
      </c>
      <c r="AX1764" s="209">
        <f>IF(BB1764="S",IF(Q1764="1. Aceitou o programa",R1764-B1764,0),0)</f>
        <v>70</v>
      </c>
      <c r="AY1764" s="209">
        <f>IF(BB1764="S",IF(AND(S1764&lt;&gt;"",R1764&lt;&gt;""),S1764-R1764,0),0)</f>
        <v>0</v>
      </c>
      <c r="AZ1764" s="209">
        <f>IF(BB1764="S",IF(Q1764="1. Aceitou o programa",IF(OR(X1764="Não se Aplica",X1764=""),IF(OR(W1764="Não se Aplica",W1764=""),0,W1764-V1764),AVERAGE(X1764-W1764,W1764-V1764)),0),0)</f>
        <v>38</v>
      </c>
      <c r="BA1764" s="209">
        <f>IF(BB1764="S",IF(AND(Q1764="1. Aceitou o programa",AH1764="Realizada"),IFERROR(IF(AG1764="",0,AG1764-R1764),0),0),0)</f>
        <v>0</v>
      </c>
      <c r="BB1764" s="209" t="str">
        <f>_xlfn.XLOOKUP(U1764,'Lista Suspensa'!$AA$20:$AA$23,'Lista Suspensa'!$AB$20:$AB$23,"N/A")</f>
        <v>S</v>
      </c>
    </row>
    <row r="1765" spans="1:54" ht="12" customHeight="1">
      <c r="A1765" s="151" t="s">
        <v>54</v>
      </c>
      <c r="B1765" s="152">
        <v>46083</v>
      </c>
      <c r="C1765" s="153" t="s">
        <v>55</v>
      </c>
      <c r="D1765" s="153" t="s">
        <v>56</v>
      </c>
      <c r="E1765" s="244">
        <v>78306136</v>
      </c>
      <c r="F1765" s="144" t="s">
        <v>3656</v>
      </c>
      <c r="G1765" s="230"/>
      <c r="H1765" s="154">
        <v>27915</v>
      </c>
      <c r="I1765" s="153">
        <v>49</v>
      </c>
      <c r="J1765" s="148" t="s">
        <v>70</v>
      </c>
      <c r="K1765" s="153"/>
      <c r="L1765" s="153"/>
      <c r="M1765" s="153"/>
      <c r="N1765" s="153">
        <v>60</v>
      </c>
      <c r="O1765" s="155" t="s">
        <v>3657</v>
      </c>
      <c r="P1765" s="156" t="s">
        <v>60</v>
      </c>
      <c r="Q1765" s="157" t="s">
        <v>110</v>
      </c>
      <c r="R1765" s="158">
        <v>46153</v>
      </c>
      <c r="S1765" s="159"/>
      <c r="T1765" s="159" t="s">
        <v>62</v>
      </c>
      <c r="U1765" s="159" t="s">
        <v>111</v>
      </c>
      <c r="V1765" s="154">
        <v>46113</v>
      </c>
      <c r="W1765" s="154">
        <v>46150</v>
      </c>
      <c r="X1765" s="154" t="s">
        <v>126</v>
      </c>
      <c r="Y1765" s="160" t="s">
        <v>64</v>
      </c>
      <c r="Z1765" s="160" t="s">
        <v>128</v>
      </c>
      <c r="AA1765" s="153">
        <v>79</v>
      </c>
      <c r="AB1765" s="153">
        <v>1.62</v>
      </c>
      <c r="AC1765" s="182">
        <f t="shared" si="56"/>
        <v>30.102118579484827</v>
      </c>
      <c r="AD1765" s="153" t="str">
        <f t="shared" si="57"/>
        <v>OBESIDADE I</v>
      </c>
      <c r="AE1765" s="233" t="s">
        <v>2811</v>
      </c>
      <c r="AF1765" s="153"/>
      <c r="AG1765" s="159"/>
      <c r="AH1765" s="153"/>
      <c r="AI1765" s="161"/>
      <c r="AJ1765" s="153"/>
      <c r="AK1765" s="153"/>
      <c r="AL1765" s="207" t="s">
        <v>131</v>
      </c>
      <c r="AM1765" s="207"/>
      <c r="AN1765" s="207"/>
      <c r="AO1765" s="207" t="str">
        <f ca="1">IF(R1765="","",IF(R1765&gt;TODAY(),"0 meses",DATEDIF(R1765,TODAY(),"m") &amp; " meses"))</f>
        <v>0 meses</v>
      </c>
      <c r="AP1765" s="147" t="s">
        <v>67</v>
      </c>
      <c r="AQ1765" s="147" t="s">
        <v>67</v>
      </c>
      <c r="AR1765" s="147"/>
      <c r="AS1765" s="209" t="s">
        <v>68</v>
      </c>
      <c r="AT1765" s="223" t="str">
        <f>MONTH(B1765)&amp;"/"&amp;YEAR(B1765)</f>
        <v>3/2026</v>
      </c>
      <c r="AU1765" s="223">
        <f>WEEKNUM(B1765)-WEEKNUM(EOMONTH(B1765,-1)+1)+1</f>
        <v>1</v>
      </c>
      <c r="AV1765" s="209" t="str">
        <f>MONTH(R1765)&amp;"/"&amp;YEAR(R1765)</f>
        <v>5/2026</v>
      </c>
      <c r="AW1765" s="209">
        <f>WEEKNUM(R1765)-WEEKNUM(EOMONTH(R1765,-1)+1)+1</f>
        <v>3</v>
      </c>
      <c r="AX1765" s="209">
        <f>IF(BB1765="S",IF(Q1765="1. Aceitou o programa",R1765-B1765,0),0)</f>
        <v>70</v>
      </c>
      <c r="AY1765" s="209">
        <f>IF(BB1765="S",IF(AND(S1765&lt;&gt;"",R1765&lt;&gt;""),S1765-R1765,0),0)</f>
        <v>0</v>
      </c>
      <c r="AZ1765" s="209">
        <f>IF(BB1765="S",IF(Q1765="1. Aceitou o programa",IF(OR(X1765="Não se Aplica",X1765=""),IF(OR(W1765="Não se Aplica",W1765=""),0,W1765-V1765),AVERAGE(X1765-W1765,W1765-V1765)),0),0)</f>
        <v>37</v>
      </c>
      <c r="BA1765" s="209">
        <f>IF(BB1765="S",IF(AND(Q1765="1. Aceitou o programa",AH1765="Realizada"),IFERROR(IF(AG1765="",0,AG1765-R1765),0),0),0)</f>
        <v>0</v>
      </c>
      <c r="BB1765" s="209" t="str">
        <f>_xlfn.XLOOKUP(U1765,'Lista Suspensa'!$AA$20:$AA$23,'Lista Suspensa'!$AB$20:$AB$23,"N/A")</f>
        <v>S</v>
      </c>
    </row>
    <row r="1766" spans="1:54" ht="12" customHeight="1">
      <c r="A1766" s="151" t="s">
        <v>54</v>
      </c>
      <c r="B1766" s="152">
        <v>46083</v>
      </c>
      <c r="C1766" s="153" t="s">
        <v>55</v>
      </c>
      <c r="D1766" s="153" t="s">
        <v>56</v>
      </c>
      <c r="E1766" s="244">
        <v>84008380</v>
      </c>
      <c r="F1766" s="144" t="s">
        <v>3658</v>
      </c>
      <c r="G1766" s="230"/>
      <c r="H1766" s="154">
        <v>29404</v>
      </c>
      <c r="I1766" s="153">
        <v>45</v>
      </c>
      <c r="J1766" s="148" t="s">
        <v>70</v>
      </c>
      <c r="K1766" s="153"/>
      <c r="L1766" s="153"/>
      <c r="M1766" s="153"/>
      <c r="N1766" s="153">
        <v>40</v>
      </c>
      <c r="O1766" s="155">
        <v>21986436856</v>
      </c>
      <c r="P1766" s="156" t="s">
        <v>60</v>
      </c>
      <c r="Q1766" s="157" t="s">
        <v>110</v>
      </c>
      <c r="R1766" s="158">
        <v>46153</v>
      </c>
      <c r="S1766" s="159"/>
      <c r="T1766" s="159" t="s">
        <v>62</v>
      </c>
      <c r="U1766" s="159" t="s">
        <v>111</v>
      </c>
      <c r="V1766" s="154">
        <v>46118</v>
      </c>
      <c r="W1766" s="154">
        <v>46150</v>
      </c>
      <c r="X1766" s="154" t="s">
        <v>126</v>
      </c>
      <c r="Y1766" s="160" t="s">
        <v>64</v>
      </c>
      <c r="Z1766" s="160" t="s">
        <v>128</v>
      </c>
      <c r="AA1766" s="153">
        <v>65</v>
      </c>
      <c r="AB1766" s="153">
        <v>1.6</v>
      </c>
      <c r="AC1766" s="182">
        <f t="shared" si="56"/>
        <v>25.390624999999996</v>
      </c>
      <c r="AD1766" s="153" t="str">
        <f t="shared" si="57"/>
        <v>SOBREPESO</v>
      </c>
      <c r="AE1766" s="233" t="s">
        <v>1092</v>
      </c>
      <c r="AF1766" s="153"/>
      <c r="AG1766" s="159"/>
      <c r="AH1766" s="153"/>
      <c r="AI1766" s="161"/>
      <c r="AJ1766" s="153"/>
      <c r="AK1766" s="153"/>
      <c r="AL1766" s="207" t="s">
        <v>136</v>
      </c>
      <c r="AM1766" s="207"/>
      <c r="AN1766" s="207"/>
      <c r="AO1766" s="207" t="str">
        <f ca="1">IF(R1766="","",IF(R1766&gt;TODAY(),"0 meses",DATEDIF(R1766,TODAY(),"m") &amp; " meses"))</f>
        <v>0 meses</v>
      </c>
      <c r="AP1766" s="147" t="s">
        <v>67</v>
      </c>
      <c r="AQ1766" s="147" t="s">
        <v>67</v>
      </c>
      <c r="AR1766" s="147"/>
      <c r="AS1766" s="209" t="s">
        <v>68</v>
      </c>
      <c r="AT1766" s="223" t="str">
        <f>MONTH(B1766)&amp;"/"&amp;YEAR(B1766)</f>
        <v>3/2026</v>
      </c>
      <c r="AU1766" s="223">
        <f>WEEKNUM(B1766)-WEEKNUM(EOMONTH(B1766,-1)+1)+1</f>
        <v>1</v>
      </c>
      <c r="AV1766" s="209" t="str">
        <f>MONTH(R1766)&amp;"/"&amp;YEAR(R1766)</f>
        <v>5/2026</v>
      </c>
      <c r="AW1766" s="209">
        <f>WEEKNUM(R1766)-WEEKNUM(EOMONTH(R1766,-1)+1)+1</f>
        <v>3</v>
      </c>
      <c r="AX1766" s="209">
        <f>IF(BB1766="S",IF(Q1766="1. Aceitou o programa",R1766-B1766,0),0)</f>
        <v>70</v>
      </c>
      <c r="AY1766" s="209">
        <f>IF(BB1766="S",IF(AND(S1766&lt;&gt;"",R1766&lt;&gt;""),S1766-R1766,0),0)</f>
        <v>0</v>
      </c>
      <c r="AZ1766" s="209">
        <f>IF(BB1766="S",IF(Q1766="1. Aceitou o programa",IF(OR(X1766="Não se Aplica",X1766=""),IF(OR(W1766="Não se Aplica",W1766=""),0,W1766-V1766),AVERAGE(X1766-W1766,W1766-V1766)),0),0)</f>
        <v>32</v>
      </c>
      <c r="BA1766" s="209">
        <f>IF(BB1766="S",IF(AND(Q1766="1. Aceitou o programa",AH1766="Realizada"),IFERROR(IF(AG1766="",0,AG1766-R1766),0),0),0)</f>
        <v>0</v>
      </c>
      <c r="BB1766" s="209" t="str">
        <f>_xlfn.XLOOKUP(U1766,'Lista Suspensa'!$AA$20:$AA$23,'Lista Suspensa'!$AB$20:$AB$23,"N/A")</f>
        <v>S</v>
      </c>
    </row>
    <row r="1767" spans="1:54" ht="12" customHeight="1">
      <c r="A1767" s="151" t="s">
        <v>54</v>
      </c>
      <c r="B1767" s="152">
        <v>46083</v>
      </c>
      <c r="C1767" s="153" t="s">
        <v>55</v>
      </c>
      <c r="D1767" s="153" t="s">
        <v>56</v>
      </c>
      <c r="E1767" s="244">
        <v>83103189</v>
      </c>
      <c r="F1767" s="144" t="s">
        <v>3659</v>
      </c>
      <c r="G1767" s="230"/>
      <c r="H1767" s="154">
        <v>29686</v>
      </c>
      <c r="I1767" s="153">
        <v>45</v>
      </c>
      <c r="J1767" s="148" t="s">
        <v>70</v>
      </c>
      <c r="K1767" s="153"/>
      <c r="L1767" s="153"/>
      <c r="M1767" s="153"/>
      <c r="N1767" s="153">
        <v>80</v>
      </c>
      <c r="O1767" s="155" t="s">
        <v>3660</v>
      </c>
      <c r="P1767" s="156" t="s">
        <v>60</v>
      </c>
      <c r="Q1767" s="157" t="s">
        <v>110</v>
      </c>
      <c r="R1767" s="158">
        <v>46153</v>
      </c>
      <c r="S1767" s="159"/>
      <c r="T1767" s="159" t="s">
        <v>62</v>
      </c>
      <c r="U1767" s="159" t="s">
        <v>111</v>
      </c>
      <c r="V1767" s="154">
        <v>46114</v>
      </c>
      <c r="W1767" s="154">
        <v>46150</v>
      </c>
      <c r="X1767" s="154" t="s">
        <v>126</v>
      </c>
      <c r="Y1767" s="160" t="s">
        <v>64</v>
      </c>
      <c r="Z1767" s="160" t="s">
        <v>128</v>
      </c>
      <c r="AA1767" s="153">
        <v>65</v>
      </c>
      <c r="AB1767" s="153">
        <v>1.58</v>
      </c>
      <c r="AC1767" s="182">
        <f t="shared" si="56"/>
        <v>26.037493991347535</v>
      </c>
      <c r="AD1767" s="153" t="str">
        <f t="shared" si="57"/>
        <v>SOBREPESO</v>
      </c>
      <c r="AE1767" s="233" t="s">
        <v>135</v>
      </c>
      <c r="AF1767" s="153"/>
      <c r="AG1767" s="159"/>
      <c r="AH1767" s="153"/>
      <c r="AI1767" s="161"/>
      <c r="AJ1767" s="153"/>
      <c r="AK1767" s="153"/>
      <c r="AL1767" s="207" t="s">
        <v>136</v>
      </c>
      <c r="AM1767" s="207"/>
      <c r="AN1767" s="207"/>
      <c r="AO1767" s="207" t="str">
        <f ca="1">IF(R1767="","",IF(R1767&gt;TODAY(),"0 meses",DATEDIF(R1767,TODAY(),"m") &amp; " meses"))</f>
        <v>0 meses</v>
      </c>
      <c r="AP1767" s="147" t="s">
        <v>67</v>
      </c>
      <c r="AQ1767" s="147" t="s">
        <v>67</v>
      </c>
      <c r="AR1767" s="147"/>
      <c r="AS1767" s="209" t="s">
        <v>68</v>
      </c>
      <c r="AT1767" s="223" t="str">
        <f>MONTH(B1767)&amp;"/"&amp;YEAR(B1767)</f>
        <v>3/2026</v>
      </c>
      <c r="AU1767" s="223">
        <f>WEEKNUM(B1767)-WEEKNUM(EOMONTH(B1767,-1)+1)+1</f>
        <v>1</v>
      </c>
      <c r="AV1767" s="209" t="str">
        <f>MONTH(R1767)&amp;"/"&amp;YEAR(R1767)</f>
        <v>5/2026</v>
      </c>
      <c r="AW1767" s="209">
        <f>WEEKNUM(R1767)-WEEKNUM(EOMONTH(R1767,-1)+1)+1</f>
        <v>3</v>
      </c>
      <c r="AX1767" s="209">
        <f>IF(BB1767="S",IF(Q1767="1. Aceitou o programa",R1767-B1767,0),0)</f>
        <v>70</v>
      </c>
      <c r="AY1767" s="209">
        <f>IF(BB1767="S",IF(AND(S1767&lt;&gt;"",R1767&lt;&gt;""),S1767-R1767,0),0)</f>
        <v>0</v>
      </c>
      <c r="AZ1767" s="209">
        <f>IF(BB1767="S",IF(Q1767="1. Aceitou o programa",IF(OR(X1767="Não se Aplica",X1767=""),IF(OR(W1767="Não se Aplica",W1767=""),0,W1767-V1767),AVERAGE(X1767-W1767,W1767-V1767)),0),0)</f>
        <v>36</v>
      </c>
      <c r="BA1767" s="209">
        <f>IF(BB1767="S",IF(AND(Q1767="1. Aceitou o programa",AH1767="Realizada"),IFERROR(IF(AG1767="",0,AG1767-R1767),0),0),0)</f>
        <v>0</v>
      </c>
      <c r="BB1767" s="209" t="str">
        <f>_xlfn.XLOOKUP(U1767,'Lista Suspensa'!$AA$20:$AA$23,'Lista Suspensa'!$AB$20:$AB$23,"N/A")</f>
        <v>S</v>
      </c>
    </row>
    <row r="1768" spans="1:54" ht="12" customHeight="1">
      <c r="A1768" s="151" t="s">
        <v>54</v>
      </c>
      <c r="B1768" s="152">
        <v>46083</v>
      </c>
      <c r="C1768" s="153" t="s">
        <v>55</v>
      </c>
      <c r="D1768" s="153" t="s">
        <v>56</v>
      </c>
      <c r="E1768" s="244">
        <v>78955667</v>
      </c>
      <c r="F1768" s="144" t="s">
        <v>3661</v>
      </c>
      <c r="G1768" s="230"/>
      <c r="H1768" s="154">
        <v>30446</v>
      </c>
      <c r="I1768" s="153">
        <v>43</v>
      </c>
      <c r="J1768" s="148" t="s">
        <v>70</v>
      </c>
      <c r="K1768" s="153"/>
      <c r="L1768" s="153"/>
      <c r="M1768" s="153"/>
      <c r="N1768" s="153">
        <v>40</v>
      </c>
      <c r="O1768" s="155" t="s">
        <v>3662</v>
      </c>
      <c r="P1768" s="156" t="s">
        <v>60</v>
      </c>
      <c r="Q1768" s="157" t="s">
        <v>110</v>
      </c>
      <c r="R1768" s="158">
        <v>46153</v>
      </c>
      <c r="S1768" s="159"/>
      <c r="T1768" s="159" t="s">
        <v>62</v>
      </c>
      <c r="U1768" s="159" t="s">
        <v>111</v>
      </c>
      <c r="V1768" s="154">
        <v>46113</v>
      </c>
      <c r="W1768" s="154">
        <v>46150</v>
      </c>
      <c r="X1768" s="154" t="s">
        <v>126</v>
      </c>
      <c r="Y1768" s="160" t="s">
        <v>64</v>
      </c>
      <c r="Z1768" s="160" t="s">
        <v>128</v>
      </c>
      <c r="AA1768" s="153">
        <v>87</v>
      </c>
      <c r="AB1768" s="153">
        <v>1.55</v>
      </c>
      <c r="AC1768" s="182">
        <f t="shared" si="56"/>
        <v>36.21227887617065</v>
      </c>
      <c r="AD1768" s="153" t="str">
        <f t="shared" si="57"/>
        <v>OBESIDADE II</v>
      </c>
      <c r="AE1768" s="233" t="s">
        <v>135</v>
      </c>
      <c r="AF1768" s="153"/>
      <c r="AG1768" s="159"/>
      <c r="AH1768" s="153"/>
      <c r="AI1768" s="161"/>
      <c r="AJ1768" s="153"/>
      <c r="AK1768" s="153"/>
      <c r="AL1768" s="207" t="s">
        <v>131</v>
      </c>
      <c r="AM1768" s="207"/>
      <c r="AN1768" s="207"/>
      <c r="AO1768" s="207" t="str">
        <f ca="1">IF(R1768="","",IF(R1768&gt;TODAY(),"0 meses",DATEDIF(R1768,TODAY(),"m") &amp; " meses"))</f>
        <v>0 meses</v>
      </c>
      <c r="AP1768" s="147" t="s">
        <v>67</v>
      </c>
      <c r="AQ1768" s="147" t="s">
        <v>67</v>
      </c>
      <c r="AR1768" s="147"/>
      <c r="AS1768" s="209" t="s">
        <v>68</v>
      </c>
      <c r="AT1768" s="223" t="str">
        <f>MONTH(B1768)&amp;"/"&amp;YEAR(B1768)</f>
        <v>3/2026</v>
      </c>
      <c r="AU1768" s="223">
        <f>WEEKNUM(B1768)-WEEKNUM(EOMONTH(B1768,-1)+1)+1</f>
        <v>1</v>
      </c>
      <c r="AV1768" s="209" t="str">
        <f>MONTH(R1768)&amp;"/"&amp;YEAR(R1768)</f>
        <v>5/2026</v>
      </c>
      <c r="AW1768" s="209">
        <f>WEEKNUM(R1768)-WEEKNUM(EOMONTH(R1768,-1)+1)+1</f>
        <v>3</v>
      </c>
      <c r="AX1768" s="209">
        <f>IF(BB1768="S",IF(Q1768="1. Aceitou o programa",R1768-B1768,0),0)</f>
        <v>70</v>
      </c>
      <c r="AY1768" s="209">
        <f>IF(BB1768="S",IF(AND(S1768&lt;&gt;"",R1768&lt;&gt;""),S1768-R1768,0),0)</f>
        <v>0</v>
      </c>
      <c r="AZ1768" s="209">
        <f>IF(BB1768="S",IF(Q1768="1. Aceitou o programa",IF(OR(X1768="Não se Aplica",X1768=""),IF(OR(W1768="Não se Aplica",W1768=""),0,W1768-V1768),AVERAGE(X1768-W1768,W1768-V1768)),0),0)</f>
        <v>37</v>
      </c>
      <c r="BA1768" s="209">
        <f>IF(BB1768="S",IF(AND(Q1768="1. Aceitou o programa",AH1768="Realizada"),IFERROR(IF(AG1768="",0,AG1768-R1768),0),0),0)</f>
        <v>0</v>
      </c>
      <c r="BB1768" s="209" t="str">
        <f>_xlfn.XLOOKUP(U1768,'Lista Suspensa'!$AA$20:$AA$23,'Lista Suspensa'!$AB$20:$AB$23,"N/A")</f>
        <v>S</v>
      </c>
    </row>
    <row r="1769" spans="1:54" ht="12" customHeight="1">
      <c r="A1769" s="151" t="s">
        <v>54</v>
      </c>
      <c r="B1769" s="152">
        <v>46083</v>
      </c>
      <c r="C1769" s="153" t="s">
        <v>55</v>
      </c>
      <c r="D1769" s="153" t="s">
        <v>56</v>
      </c>
      <c r="E1769" s="244">
        <v>81621891</v>
      </c>
      <c r="F1769" s="144" t="s">
        <v>3663</v>
      </c>
      <c r="G1769" s="230"/>
      <c r="H1769" s="154">
        <v>31085</v>
      </c>
      <c r="I1769" s="153">
        <v>41</v>
      </c>
      <c r="J1769" s="148" t="s">
        <v>70</v>
      </c>
      <c r="K1769" s="153"/>
      <c r="L1769" s="153"/>
      <c r="M1769" s="153"/>
      <c r="N1769" s="153">
        <v>40</v>
      </c>
      <c r="O1769" s="155" t="s">
        <v>3664</v>
      </c>
      <c r="P1769" s="156" t="s">
        <v>60</v>
      </c>
      <c r="Q1769" s="157" t="s">
        <v>110</v>
      </c>
      <c r="R1769" s="158">
        <v>46153</v>
      </c>
      <c r="S1769" s="159"/>
      <c r="T1769" s="159" t="s">
        <v>62</v>
      </c>
      <c r="U1769" s="159" t="s">
        <v>111</v>
      </c>
      <c r="V1769" s="154">
        <v>46114</v>
      </c>
      <c r="W1769" s="154">
        <v>46150</v>
      </c>
      <c r="X1769" s="154" t="s">
        <v>126</v>
      </c>
      <c r="Y1769" s="160" t="s">
        <v>64</v>
      </c>
      <c r="Z1769" s="160" t="s">
        <v>128</v>
      </c>
      <c r="AA1769" s="153">
        <v>100</v>
      </c>
      <c r="AB1769" s="153">
        <v>1.5</v>
      </c>
      <c r="AC1769" s="182">
        <f t="shared" si="56"/>
        <v>44.444444444444443</v>
      </c>
      <c r="AD1769" s="153" t="str">
        <f t="shared" si="57"/>
        <v>OBESIDADE III</v>
      </c>
      <c r="AE1769" s="233" t="s">
        <v>1752</v>
      </c>
      <c r="AF1769" s="153"/>
      <c r="AG1769" s="159"/>
      <c r="AH1769" s="153"/>
      <c r="AI1769" s="161"/>
      <c r="AJ1769" s="153"/>
      <c r="AK1769" s="153"/>
      <c r="AL1769" s="207" t="s">
        <v>131</v>
      </c>
      <c r="AM1769" s="207"/>
      <c r="AN1769" s="207"/>
      <c r="AO1769" s="207" t="str">
        <f ca="1">IF(R1769="","",IF(R1769&gt;TODAY(),"0 meses",DATEDIF(R1769,TODAY(),"m") &amp; " meses"))</f>
        <v>0 meses</v>
      </c>
      <c r="AP1769" s="147" t="s">
        <v>67</v>
      </c>
      <c r="AQ1769" s="147" t="s">
        <v>67</v>
      </c>
      <c r="AR1769" s="147"/>
      <c r="AS1769" s="209" t="s">
        <v>68</v>
      </c>
      <c r="AT1769" s="223" t="str">
        <f>MONTH(B1769)&amp;"/"&amp;YEAR(B1769)</f>
        <v>3/2026</v>
      </c>
      <c r="AU1769" s="223">
        <f>WEEKNUM(B1769)-WEEKNUM(EOMONTH(B1769,-1)+1)+1</f>
        <v>1</v>
      </c>
      <c r="AV1769" s="209" t="str">
        <f>MONTH(R1769)&amp;"/"&amp;YEAR(R1769)</f>
        <v>5/2026</v>
      </c>
      <c r="AW1769" s="209">
        <f>WEEKNUM(R1769)-WEEKNUM(EOMONTH(R1769,-1)+1)+1</f>
        <v>3</v>
      </c>
      <c r="AX1769" s="209">
        <f>IF(BB1769="S",IF(Q1769="1. Aceitou o programa",R1769-B1769,0),0)</f>
        <v>70</v>
      </c>
      <c r="AY1769" s="209">
        <f>IF(BB1769="S",IF(AND(S1769&lt;&gt;"",R1769&lt;&gt;""),S1769-R1769,0),0)</f>
        <v>0</v>
      </c>
      <c r="AZ1769" s="209">
        <f>IF(BB1769="S",IF(Q1769="1. Aceitou o programa",IF(OR(X1769="Não se Aplica",X1769=""),IF(OR(W1769="Não se Aplica",W1769=""),0,W1769-V1769),AVERAGE(X1769-W1769,W1769-V1769)),0),0)</f>
        <v>36</v>
      </c>
      <c r="BA1769" s="209">
        <f>IF(BB1769="S",IF(AND(Q1769="1. Aceitou o programa",AH1769="Realizada"),IFERROR(IF(AG1769="",0,AG1769-R1769),0),0),0)</f>
        <v>0</v>
      </c>
      <c r="BB1769" s="209" t="str">
        <f>_xlfn.XLOOKUP(U1769,'Lista Suspensa'!$AA$20:$AA$23,'Lista Suspensa'!$AB$20:$AB$23,"N/A")</f>
        <v>S</v>
      </c>
    </row>
    <row r="1770" spans="1:54" ht="12" customHeight="1">
      <c r="A1770" s="151" t="s">
        <v>54</v>
      </c>
      <c r="B1770" s="152">
        <v>46083</v>
      </c>
      <c r="C1770" s="153" t="s">
        <v>55</v>
      </c>
      <c r="D1770" s="153" t="s">
        <v>56</v>
      </c>
      <c r="E1770" s="244">
        <v>80262449</v>
      </c>
      <c r="F1770" s="144" t="s">
        <v>3665</v>
      </c>
      <c r="G1770" s="230"/>
      <c r="H1770" s="154">
        <v>31231</v>
      </c>
      <c r="I1770" s="153">
        <v>40</v>
      </c>
      <c r="J1770" s="148" t="s">
        <v>70</v>
      </c>
      <c r="K1770" s="153"/>
      <c r="L1770" s="153"/>
      <c r="M1770" s="153"/>
      <c r="N1770" s="153">
        <v>300</v>
      </c>
      <c r="O1770" s="155">
        <v>84988923621</v>
      </c>
      <c r="P1770" s="156" t="s">
        <v>60</v>
      </c>
      <c r="Q1770" s="157" t="s">
        <v>110</v>
      </c>
      <c r="R1770" s="158">
        <v>46153</v>
      </c>
      <c r="S1770" s="159"/>
      <c r="T1770" s="159" t="s">
        <v>62</v>
      </c>
      <c r="U1770" s="159" t="s">
        <v>111</v>
      </c>
      <c r="V1770" s="154">
        <v>46118</v>
      </c>
      <c r="W1770" s="154">
        <v>46150</v>
      </c>
      <c r="X1770" s="154" t="s">
        <v>126</v>
      </c>
      <c r="Y1770" s="160" t="s">
        <v>64</v>
      </c>
      <c r="Z1770" s="160" t="s">
        <v>128</v>
      </c>
      <c r="AA1770" s="153">
        <v>80</v>
      </c>
      <c r="AB1770" s="153">
        <v>1.66</v>
      </c>
      <c r="AC1770" s="182">
        <f t="shared" si="56"/>
        <v>29.031789809841779</v>
      </c>
      <c r="AD1770" s="153" t="str">
        <f t="shared" si="57"/>
        <v>SOBREPESO</v>
      </c>
      <c r="AE1770" s="233" t="s">
        <v>135</v>
      </c>
      <c r="AF1770" s="153"/>
      <c r="AG1770" s="159"/>
      <c r="AH1770" s="153"/>
      <c r="AI1770" s="161"/>
      <c r="AJ1770" s="153"/>
      <c r="AK1770" s="153"/>
      <c r="AL1770" s="207" t="s">
        <v>136</v>
      </c>
      <c r="AM1770" s="207"/>
      <c r="AN1770" s="207"/>
      <c r="AO1770" s="207" t="str">
        <f ca="1">IF(R1770="","",IF(R1770&gt;TODAY(),"0 meses",DATEDIF(R1770,TODAY(),"m") &amp; " meses"))</f>
        <v>0 meses</v>
      </c>
      <c r="AP1770" s="147" t="s">
        <v>67</v>
      </c>
      <c r="AQ1770" s="147" t="s">
        <v>67</v>
      </c>
      <c r="AR1770" s="147"/>
      <c r="AS1770" s="209" t="s">
        <v>68</v>
      </c>
      <c r="AT1770" s="223" t="str">
        <f>MONTH(B1770)&amp;"/"&amp;YEAR(B1770)</f>
        <v>3/2026</v>
      </c>
      <c r="AU1770" s="223">
        <f>WEEKNUM(B1770)-WEEKNUM(EOMONTH(B1770,-1)+1)+1</f>
        <v>1</v>
      </c>
      <c r="AV1770" s="209" t="str">
        <f>MONTH(R1770)&amp;"/"&amp;YEAR(R1770)</f>
        <v>5/2026</v>
      </c>
      <c r="AW1770" s="209">
        <f>WEEKNUM(R1770)-WEEKNUM(EOMONTH(R1770,-1)+1)+1</f>
        <v>3</v>
      </c>
      <c r="AX1770" s="209">
        <f>IF(BB1770="S",IF(Q1770="1. Aceitou o programa",R1770-B1770,0),0)</f>
        <v>70</v>
      </c>
      <c r="AY1770" s="209">
        <f>IF(BB1770="S",IF(AND(S1770&lt;&gt;"",R1770&lt;&gt;""),S1770-R1770,0),0)</f>
        <v>0</v>
      </c>
      <c r="AZ1770" s="209">
        <f>IF(BB1770="S",IF(Q1770="1. Aceitou o programa",IF(OR(X1770="Não se Aplica",X1770=""),IF(OR(W1770="Não se Aplica",W1770=""),0,W1770-V1770),AVERAGE(X1770-W1770,W1770-V1770)),0),0)</f>
        <v>32</v>
      </c>
      <c r="BA1770" s="209">
        <f>IF(BB1770="S",IF(AND(Q1770="1. Aceitou o programa",AH1770="Realizada"),IFERROR(IF(AG1770="",0,AG1770-R1770),0),0),0)</f>
        <v>0</v>
      </c>
      <c r="BB1770" s="209" t="str">
        <f>_xlfn.XLOOKUP(U1770,'Lista Suspensa'!$AA$20:$AA$23,'Lista Suspensa'!$AB$20:$AB$23,"N/A")</f>
        <v>S</v>
      </c>
    </row>
    <row r="1771" spans="1:54" ht="12" customHeight="1">
      <c r="A1771" s="151" t="s">
        <v>54</v>
      </c>
      <c r="B1771" s="152">
        <v>46112</v>
      </c>
      <c r="C1771" s="153" t="s">
        <v>55</v>
      </c>
      <c r="D1771" s="153" t="s">
        <v>56</v>
      </c>
      <c r="E1771" s="244">
        <v>93947102</v>
      </c>
      <c r="F1771" s="144" t="s">
        <v>3666</v>
      </c>
      <c r="G1771" s="230"/>
      <c r="H1771" s="154">
        <v>31237</v>
      </c>
      <c r="I1771" s="153">
        <v>40</v>
      </c>
      <c r="J1771" s="148" t="s">
        <v>70</v>
      </c>
      <c r="K1771" s="153" t="s">
        <v>59</v>
      </c>
      <c r="L1771" s="153"/>
      <c r="M1771" s="153"/>
      <c r="N1771" s="153"/>
      <c r="O1771" s="155">
        <v>11960578208</v>
      </c>
      <c r="P1771" s="156" t="s">
        <v>60</v>
      </c>
      <c r="Q1771" s="157" t="s">
        <v>110</v>
      </c>
      <c r="R1771" s="158">
        <v>46153</v>
      </c>
      <c r="S1771" s="159"/>
      <c r="T1771" s="159" t="s">
        <v>62</v>
      </c>
      <c r="U1771" s="159" t="s">
        <v>111</v>
      </c>
      <c r="V1771" s="154">
        <v>46148</v>
      </c>
      <c r="W1771" s="154" t="s">
        <v>126</v>
      </c>
      <c r="X1771" s="154" t="s">
        <v>126</v>
      </c>
      <c r="Y1771" s="160" t="s">
        <v>64</v>
      </c>
      <c r="Z1771" s="160" t="s">
        <v>128</v>
      </c>
      <c r="AA1771" s="153">
        <v>87</v>
      </c>
      <c r="AB1771" s="153">
        <v>1.63</v>
      </c>
      <c r="AC1771" s="182">
        <f t="shared" si="56"/>
        <v>32.744928299898383</v>
      </c>
      <c r="AD1771" s="153" t="str">
        <f t="shared" si="57"/>
        <v>OBESIDADE I</v>
      </c>
      <c r="AE1771" s="233" t="s">
        <v>66</v>
      </c>
      <c r="AF1771" s="153"/>
      <c r="AG1771" s="159"/>
      <c r="AH1771" s="153"/>
      <c r="AI1771" s="161"/>
      <c r="AJ1771" s="153"/>
      <c r="AK1771" s="153"/>
      <c r="AL1771" s="207" t="s">
        <v>131</v>
      </c>
      <c r="AM1771" s="207"/>
      <c r="AN1771" s="207"/>
      <c r="AO1771" s="207" t="str">
        <f ca="1">IF(R1771="","",IF(R1771&gt;TODAY(),"0 meses",DATEDIF(R1771,TODAY(),"m") &amp; " meses"))</f>
        <v>0 meses</v>
      </c>
      <c r="AP1771" s="147" t="s">
        <v>67</v>
      </c>
      <c r="AQ1771" s="147" t="s">
        <v>67</v>
      </c>
      <c r="AR1771" s="147"/>
      <c r="AS1771" s="209" t="s">
        <v>68</v>
      </c>
      <c r="AT1771" s="223" t="str">
        <f>MONTH(B1771)&amp;"/"&amp;YEAR(B1771)</f>
        <v>3/2026</v>
      </c>
      <c r="AU1771" s="223">
        <f>WEEKNUM(B1771)-WEEKNUM(EOMONTH(B1771,-1)+1)+1</f>
        <v>5</v>
      </c>
      <c r="AV1771" s="209" t="str">
        <f>MONTH(R1771)&amp;"/"&amp;YEAR(R1771)</f>
        <v>5/2026</v>
      </c>
      <c r="AW1771" s="209">
        <f>WEEKNUM(R1771)-WEEKNUM(EOMONTH(R1771,-1)+1)+1</f>
        <v>3</v>
      </c>
      <c r="AX1771" s="209">
        <f>IF(BB1771="S",IF(Q1771="1. Aceitou o programa",R1771-B1771,0),0)</f>
        <v>41</v>
      </c>
      <c r="AY1771" s="209">
        <f>IF(BB1771="S",IF(AND(S1771&lt;&gt;"",R1771&lt;&gt;""),S1771-R1771,0),0)</f>
        <v>0</v>
      </c>
      <c r="AZ1771" s="209">
        <f>IF(BB1771="S",IF(Q1771="1. Aceitou o programa",IF(OR(X1771="Não se Aplica",X1771=""),IF(OR(W1771="Não se Aplica",W1771=""),0,W1771-V1771),AVERAGE(X1771-W1771,W1771-V1771)),0),0)</f>
        <v>0</v>
      </c>
      <c r="BA1771" s="209">
        <f>IF(BB1771="S",IF(AND(Q1771="1. Aceitou o programa",AH1771="Realizada"),IFERROR(IF(AG1771="",0,AG1771-R1771),0),0),0)</f>
        <v>0</v>
      </c>
      <c r="BB1771" s="209" t="str">
        <f>_xlfn.XLOOKUP(U1771,'Lista Suspensa'!$AA$20:$AA$23,'Lista Suspensa'!$AB$20:$AB$23,"N/A")</f>
        <v>S</v>
      </c>
    </row>
    <row r="1772" spans="1:54" ht="12" customHeight="1">
      <c r="A1772" s="151" t="s">
        <v>54</v>
      </c>
      <c r="B1772" s="152">
        <v>46112</v>
      </c>
      <c r="C1772" s="153" t="s">
        <v>55</v>
      </c>
      <c r="D1772" s="153" t="s">
        <v>56</v>
      </c>
      <c r="E1772" s="244">
        <v>93947104</v>
      </c>
      <c r="F1772" s="144" t="s">
        <v>3667</v>
      </c>
      <c r="G1772" s="230"/>
      <c r="H1772" s="154">
        <v>39331</v>
      </c>
      <c r="I1772" s="153">
        <v>18</v>
      </c>
      <c r="J1772" s="148" t="s">
        <v>70</v>
      </c>
      <c r="K1772" s="153"/>
      <c r="L1772" s="153"/>
      <c r="M1772" s="153"/>
      <c r="N1772" s="153"/>
      <c r="O1772" s="155">
        <v>11917500110</v>
      </c>
      <c r="P1772" s="156" t="s">
        <v>60</v>
      </c>
      <c r="Q1772" s="157" t="s">
        <v>110</v>
      </c>
      <c r="R1772" s="158">
        <v>46153</v>
      </c>
      <c r="S1772" s="159"/>
      <c r="T1772" s="159" t="s">
        <v>62</v>
      </c>
      <c r="U1772" s="159" t="s">
        <v>111</v>
      </c>
      <c r="V1772" s="154">
        <v>46149</v>
      </c>
      <c r="W1772" s="154" t="s">
        <v>126</v>
      </c>
      <c r="X1772" s="154" t="s">
        <v>126</v>
      </c>
      <c r="Y1772" s="160" t="s">
        <v>64</v>
      </c>
      <c r="Z1772" s="160" t="s">
        <v>128</v>
      </c>
      <c r="AA1772" s="153">
        <v>104</v>
      </c>
      <c r="AB1772" s="153">
        <v>1.65</v>
      </c>
      <c r="AC1772" s="182">
        <f t="shared" si="56"/>
        <v>38.200183654729116</v>
      </c>
      <c r="AD1772" s="153" t="str">
        <f t="shared" si="57"/>
        <v>OBESIDADE II</v>
      </c>
      <c r="AE1772" s="233" t="s">
        <v>225</v>
      </c>
      <c r="AF1772" s="153"/>
      <c r="AG1772" s="159"/>
      <c r="AH1772" s="153"/>
      <c r="AI1772" s="161"/>
      <c r="AJ1772" s="153"/>
      <c r="AK1772" s="153"/>
      <c r="AL1772" s="207" t="s">
        <v>131</v>
      </c>
      <c r="AM1772" s="207"/>
      <c r="AN1772" s="207"/>
      <c r="AO1772" s="207" t="str">
        <f ca="1">IF(R1772="","",IF(R1772&gt;TODAY(),"0 meses",DATEDIF(R1772,TODAY(),"m") &amp; " meses"))</f>
        <v>0 meses</v>
      </c>
      <c r="AP1772" s="147" t="s">
        <v>67</v>
      </c>
      <c r="AQ1772" s="147" t="s">
        <v>67</v>
      </c>
      <c r="AR1772" s="147"/>
      <c r="AS1772" s="209" t="s">
        <v>68</v>
      </c>
      <c r="AT1772" s="223" t="str">
        <f>MONTH(B1772)&amp;"/"&amp;YEAR(B1772)</f>
        <v>3/2026</v>
      </c>
      <c r="AU1772" s="223">
        <f>WEEKNUM(B1772)-WEEKNUM(EOMONTH(B1772,-1)+1)+1</f>
        <v>5</v>
      </c>
      <c r="AV1772" s="209" t="str">
        <f>MONTH(R1772)&amp;"/"&amp;YEAR(R1772)</f>
        <v>5/2026</v>
      </c>
      <c r="AW1772" s="209">
        <f>WEEKNUM(R1772)-WEEKNUM(EOMONTH(R1772,-1)+1)+1</f>
        <v>3</v>
      </c>
      <c r="AX1772" s="209">
        <f>IF(BB1772="S",IF(Q1772="1. Aceitou o programa",R1772-B1772,0),0)</f>
        <v>41</v>
      </c>
      <c r="AY1772" s="209">
        <f>IF(BB1772="S",IF(AND(S1772&lt;&gt;"",R1772&lt;&gt;""),S1772-R1772,0),0)</f>
        <v>0</v>
      </c>
      <c r="AZ1772" s="209">
        <f>IF(BB1772="S",IF(Q1772="1. Aceitou o programa",IF(OR(X1772="Não se Aplica",X1772=""),IF(OR(W1772="Não se Aplica",W1772=""),0,W1772-V1772),AVERAGE(X1772-W1772,W1772-V1772)),0),0)</f>
        <v>0</v>
      </c>
      <c r="BA1772" s="209">
        <f>IF(BB1772="S",IF(AND(Q1772="1. Aceitou o programa",AH1772="Realizada"),IFERROR(IF(AG1772="",0,AG1772-R1772),0),0),0)</f>
        <v>0</v>
      </c>
      <c r="BB1772" s="209" t="str">
        <f>_xlfn.XLOOKUP(U1772,'Lista Suspensa'!$AA$20:$AA$23,'Lista Suspensa'!$AB$20:$AB$23,"N/A")</f>
        <v>S</v>
      </c>
    </row>
    <row r="1773" spans="1:54" ht="12" customHeight="1">
      <c r="A1773" s="151" t="s">
        <v>54</v>
      </c>
      <c r="B1773" s="152">
        <v>46083</v>
      </c>
      <c r="C1773" s="153" t="s">
        <v>55</v>
      </c>
      <c r="D1773" s="153" t="s">
        <v>56</v>
      </c>
      <c r="E1773" s="244">
        <v>82020177</v>
      </c>
      <c r="F1773" s="144" t="s">
        <v>3668</v>
      </c>
      <c r="G1773" s="230"/>
      <c r="H1773" s="154">
        <v>36926</v>
      </c>
      <c r="I1773" s="153">
        <v>25</v>
      </c>
      <c r="J1773" s="148" t="s">
        <v>70</v>
      </c>
      <c r="K1773" s="153"/>
      <c r="L1773" s="153"/>
      <c r="M1773" s="153"/>
      <c r="N1773" s="153">
        <v>380</v>
      </c>
      <c r="O1773" s="155" t="s">
        <v>3669</v>
      </c>
      <c r="P1773" s="156" t="s">
        <v>60</v>
      </c>
      <c r="Q1773" s="157" t="s">
        <v>110</v>
      </c>
      <c r="R1773" s="158">
        <v>46154</v>
      </c>
      <c r="S1773" s="159"/>
      <c r="T1773" s="159" t="s">
        <v>62</v>
      </c>
      <c r="U1773" s="159" t="s">
        <v>111</v>
      </c>
      <c r="V1773" s="154">
        <v>46114</v>
      </c>
      <c r="W1773" s="154">
        <v>46142</v>
      </c>
      <c r="X1773" s="154" t="s">
        <v>126</v>
      </c>
      <c r="Y1773" s="160"/>
      <c r="Z1773" s="160" t="s">
        <v>128</v>
      </c>
      <c r="AA1773" s="153">
        <v>112</v>
      </c>
      <c r="AB1773" s="153">
        <v>1.7</v>
      </c>
      <c r="AC1773" s="182">
        <f t="shared" si="56"/>
        <v>38.754325259515575</v>
      </c>
      <c r="AD1773" s="153" t="str">
        <f t="shared" si="57"/>
        <v>OBESIDADE II</v>
      </c>
      <c r="AE1773" s="233" t="s">
        <v>129</v>
      </c>
      <c r="AF1773" s="153"/>
      <c r="AG1773" s="159"/>
      <c r="AH1773" s="153"/>
      <c r="AI1773" s="161"/>
      <c r="AJ1773" s="153"/>
      <c r="AK1773" s="153"/>
      <c r="AL1773" s="207" t="s">
        <v>131</v>
      </c>
      <c r="AM1773" s="207"/>
      <c r="AN1773" s="207"/>
      <c r="AO1773" s="207" t="str">
        <f ca="1">IF(R1773="","",IF(R1773&gt;TODAY(),"0 meses",DATEDIF(R1773,TODAY(),"m") &amp; " meses"))</f>
        <v>0 meses</v>
      </c>
      <c r="AP1773" s="147" t="s">
        <v>67</v>
      </c>
      <c r="AQ1773" s="147" t="s">
        <v>67</v>
      </c>
      <c r="AR1773" s="147"/>
      <c r="AS1773" s="209" t="s">
        <v>68</v>
      </c>
      <c r="AT1773" s="223" t="str">
        <f>MONTH(B1773)&amp;"/"&amp;YEAR(B1773)</f>
        <v>3/2026</v>
      </c>
      <c r="AU1773" s="223">
        <f>WEEKNUM(B1773)-WEEKNUM(EOMONTH(B1773,-1)+1)+1</f>
        <v>1</v>
      </c>
      <c r="AV1773" s="209" t="str">
        <f>MONTH(R1773)&amp;"/"&amp;YEAR(R1773)</f>
        <v>5/2026</v>
      </c>
      <c r="AW1773" s="209">
        <f>WEEKNUM(R1773)-WEEKNUM(EOMONTH(R1773,-1)+1)+1</f>
        <v>3</v>
      </c>
      <c r="AX1773" s="209">
        <f>IF(BB1773="S",IF(Q1773="1. Aceitou o programa",R1773-B1773,0),0)</f>
        <v>71</v>
      </c>
      <c r="AY1773" s="209">
        <f>IF(BB1773="S",IF(AND(S1773&lt;&gt;"",R1773&lt;&gt;""),S1773-R1773,0),0)</f>
        <v>0</v>
      </c>
      <c r="AZ1773" s="209">
        <f>IF(BB1773="S",IF(Q1773="1. Aceitou o programa",IF(OR(X1773="Não se Aplica",X1773=""),IF(OR(W1773="Não se Aplica",W1773=""),0,W1773-V1773),AVERAGE(X1773-W1773,W1773-V1773)),0),0)</f>
        <v>28</v>
      </c>
      <c r="BA1773" s="209">
        <f>IF(BB1773="S",IF(AND(Q1773="1. Aceitou o programa",AH1773="Realizada"),IFERROR(IF(AG1773="",0,AG1773-R1773),0),0),0)</f>
        <v>0</v>
      </c>
      <c r="BB1773" s="209" t="str">
        <f>_xlfn.XLOOKUP(U1773,'Lista Suspensa'!$AA$20:$AA$23,'Lista Suspensa'!$AB$20:$AB$23,"N/A")</f>
        <v>S</v>
      </c>
    </row>
    <row r="1774" spans="1:54" ht="12" customHeight="1">
      <c r="A1774" s="151" t="s">
        <v>54</v>
      </c>
      <c r="B1774" s="152">
        <v>46112</v>
      </c>
      <c r="C1774" s="153" t="s">
        <v>55</v>
      </c>
      <c r="D1774" s="153" t="s">
        <v>56</v>
      </c>
      <c r="E1774" s="244">
        <v>88300351</v>
      </c>
      <c r="F1774" s="144" t="s">
        <v>3670</v>
      </c>
      <c r="G1774" s="230"/>
      <c r="H1774" s="154">
        <v>21238</v>
      </c>
      <c r="I1774" s="153">
        <v>68</v>
      </c>
      <c r="J1774" s="148" t="s">
        <v>70</v>
      </c>
      <c r="K1774" s="153" t="s">
        <v>101</v>
      </c>
      <c r="L1774" s="153"/>
      <c r="M1774" s="153"/>
      <c r="N1774" s="153"/>
      <c r="O1774" s="155">
        <v>21988987125</v>
      </c>
      <c r="P1774" s="156" t="s">
        <v>60</v>
      </c>
      <c r="Q1774" s="157" t="s">
        <v>110</v>
      </c>
      <c r="R1774" s="158">
        <v>46154</v>
      </c>
      <c r="S1774" s="159"/>
      <c r="T1774" s="159" t="s">
        <v>62</v>
      </c>
      <c r="U1774" s="159" t="s">
        <v>111</v>
      </c>
      <c r="V1774" s="154">
        <v>46146</v>
      </c>
      <c r="W1774" s="154">
        <v>46155</v>
      </c>
      <c r="X1774" s="154" t="s">
        <v>126</v>
      </c>
      <c r="Y1774" s="160" t="s">
        <v>99</v>
      </c>
      <c r="Z1774" s="160" t="s">
        <v>128</v>
      </c>
      <c r="AA1774" s="153">
        <v>82</v>
      </c>
      <c r="AB1774" s="153">
        <v>1.59</v>
      </c>
      <c r="AC1774" s="182">
        <f t="shared" si="56"/>
        <v>32.435425813852298</v>
      </c>
      <c r="AD1774" s="153" t="str">
        <f t="shared" si="57"/>
        <v>OBESIDADE I</v>
      </c>
      <c r="AE1774" s="233" t="s">
        <v>1092</v>
      </c>
      <c r="AF1774" s="153"/>
      <c r="AG1774" s="159"/>
      <c r="AH1774" s="153"/>
      <c r="AI1774" s="161"/>
      <c r="AJ1774" s="153"/>
      <c r="AK1774" s="153"/>
      <c r="AL1774" s="207" t="s">
        <v>131</v>
      </c>
      <c r="AM1774" s="207"/>
      <c r="AN1774" s="207"/>
      <c r="AO1774" s="207" t="str">
        <f ca="1">IF(R1774="","",IF(R1774&gt;TODAY(),"0 meses",DATEDIF(R1774,TODAY(),"m") &amp; " meses"))</f>
        <v>0 meses</v>
      </c>
      <c r="AP1774" s="147" t="s">
        <v>67</v>
      </c>
      <c r="AQ1774" s="147" t="s">
        <v>67</v>
      </c>
      <c r="AR1774" s="147"/>
      <c r="AS1774" s="209" t="s">
        <v>68</v>
      </c>
      <c r="AT1774" s="223" t="str">
        <f>MONTH(B1774)&amp;"/"&amp;YEAR(B1774)</f>
        <v>3/2026</v>
      </c>
      <c r="AU1774" s="223">
        <f>WEEKNUM(B1774)-WEEKNUM(EOMONTH(B1774,-1)+1)+1</f>
        <v>5</v>
      </c>
      <c r="AV1774" s="209" t="str">
        <f>MONTH(R1774)&amp;"/"&amp;YEAR(R1774)</f>
        <v>5/2026</v>
      </c>
      <c r="AW1774" s="209">
        <f>WEEKNUM(R1774)-WEEKNUM(EOMONTH(R1774,-1)+1)+1</f>
        <v>3</v>
      </c>
      <c r="AX1774" s="209">
        <f>IF(BB1774="S",IF(Q1774="1. Aceitou o programa",R1774-B1774,0),0)</f>
        <v>42</v>
      </c>
      <c r="AY1774" s="209">
        <f>IF(BB1774="S",IF(AND(S1774&lt;&gt;"",R1774&lt;&gt;""),S1774-R1774,0),0)</f>
        <v>0</v>
      </c>
      <c r="AZ1774" s="209">
        <f>IF(BB1774="S",IF(Q1774="1. Aceitou o programa",IF(OR(X1774="Não se Aplica",X1774=""),IF(OR(W1774="Não se Aplica",W1774=""),0,W1774-V1774),AVERAGE(X1774-W1774,W1774-V1774)),0),0)</f>
        <v>9</v>
      </c>
      <c r="BA1774" s="209">
        <f>IF(BB1774="S",IF(AND(Q1774="1. Aceitou o programa",AH1774="Realizada"),IFERROR(IF(AG1774="",0,AG1774-R1774),0),0),0)</f>
        <v>0</v>
      </c>
      <c r="BB1774" s="209" t="str">
        <f>_xlfn.XLOOKUP(U1774,'Lista Suspensa'!$AA$20:$AA$23,'Lista Suspensa'!$AB$20:$AB$23,"N/A")</f>
        <v>S</v>
      </c>
    </row>
    <row r="1775" spans="1:54" ht="12" customHeight="1">
      <c r="A1775" s="151" t="s">
        <v>54</v>
      </c>
      <c r="B1775" s="152">
        <v>46112</v>
      </c>
      <c r="C1775" s="153" t="s">
        <v>55</v>
      </c>
      <c r="D1775" s="153" t="s">
        <v>56</v>
      </c>
      <c r="E1775" s="244">
        <v>82261286</v>
      </c>
      <c r="F1775" s="144" t="s">
        <v>3671</v>
      </c>
      <c r="G1775" s="230"/>
      <c r="H1775" s="154">
        <v>30550</v>
      </c>
      <c r="I1775" s="153">
        <v>42</v>
      </c>
      <c r="J1775" s="148" t="s">
        <v>58</v>
      </c>
      <c r="K1775" s="153"/>
      <c r="L1775" s="153"/>
      <c r="M1775" s="153"/>
      <c r="N1775" s="153"/>
      <c r="O1775" s="155">
        <v>11973855615</v>
      </c>
      <c r="P1775" s="156" t="s">
        <v>60</v>
      </c>
      <c r="Q1775" s="157" t="s">
        <v>110</v>
      </c>
      <c r="R1775" s="158">
        <v>46154</v>
      </c>
      <c r="S1775" s="159"/>
      <c r="T1775" s="159" t="s">
        <v>62</v>
      </c>
      <c r="U1775" s="159" t="s">
        <v>111</v>
      </c>
      <c r="V1775" s="154">
        <v>46148</v>
      </c>
      <c r="W1775" s="154">
        <v>46155</v>
      </c>
      <c r="X1775" s="154" t="s">
        <v>126</v>
      </c>
      <c r="Y1775" s="160" t="s">
        <v>99</v>
      </c>
      <c r="Z1775" s="160" t="s">
        <v>128</v>
      </c>
      <c r="AA1775" s="153">
        <v>206</v>
      </c>
      <c r="AB1775" s="153">
        <v>1.88</v>
      </c>
      <c r="AC1775" s="182">
        <f t="shared" si="56"/>
        <v>58.284291534631059</v>
      </c>
      <c r="AD1775" s="153" t="str">
        <f t="shared" si="57"/>
        <v>OBESIDADE III</v>
      </c>
      <c r="AE1775" s="233" t="s">
        <v>66</v>
      </c>
      <c r="AF1775" s="153"/>
      <c r="AG1775" s="159"/>
      <c r="AH1775" s="153"/>
      <c r="AI1775" s="161"/>
      <c r="AJ1775" s="153"/>
      <c r="AK1775" s="153"/>
      <c r="AL1775" s="207" t="s">
        <v>143</v>
      </c>
      <c r="AM1775" s="207"/>
      <c r="AN1775" s="207"/>
      <c r="AO1775" s="207" t="str">
        <f ca="1">IF(R1775="","",IF(R1775&gt;TODAY(),"0 meses",DATEDIF(R1775,TODAY(),"m") &amp; " meses"))</f>
        <v>0 meses</v>
      </c>
      <c r="AP1775" s="147" t="s">
        <v>67</v>
      </c>
      <c r="AQ1775" s="147" t="s">
        <v>67</v>
      </c>
      <c r="AR1775" s="147"/>
      <c r="AS1775" s="209" t="s">
        <v>68</v>
      </c>
      <c r="AT1775" s="223" t="str">
        <f>MONTH(B1775)&amp;"/"&amp;YEAR(B1775)</f>
        <v>3/2026</v>
      </c>
      <c r="AU1775" s="223">
        <f>WEEKNUM(B1775)-WEEKNUM(EOMONTH(B1775,-1)+1)+1</f>
        <v>5</v>
      </c>
      <c r="AV1775" s="209" t="str">
        <f>MONTH(R1775)&amp;"/"&amp;YEAR(R1775)</f>
        <v>5/2026</v>
      </c>
      <c r="AW1775" s="209">
        <f>WEEKNUM(R1775)-WEEKNUM(EOMONTH(R1775,-1)+1)+1</f>
        <v>3</v>
      </c>
      <c r="AX1775" s="209">
        <f>IF(BB1775="S",IF(Q1775="1. Aceitou o programa",R1775-B1775,0),0)</f>
        <v>42</v>
      </c>
      <c r="AY1775" s="209">
        <f>IF(BB1775="S",IF(AND(S1775&lt;&gt;"",R1775&lt;&gt;""),S1775-R1775,0),0)</f>
        <v>0</v>
      </c>
      <c r="AZ1775" s="209">
        <f>IF(BB1775="S",IF(Q1775="1. Aceitou o programa",IF(OR(X1775="Não se Aplica",X1775=""),IF(OR(W1775="Não se Aplica",W1775=""),0,W1775-V1775),AVERAGE(X1775-W1775,W1775-V1775)),0),0)</f>
        <v>7</v>
      </c>
      <c r="BA1775" s="209">
        <f>IF(BB1775="S",IF(AND(Q1775="1. Aceitou o programa",AH1775="Realizada"),IFERROR(IF(AG1775="",0,AG1775-R1775),0),0),0)</f>
        <v>0</v>
      </c>
      <c r="BB1775" s="209" t="str">
        <f>_xlfn.XLOOKUP(U1775,'Lista Suspensa'!$AA$20:$AA$23,'Lista Suspensa'!$AB$20:$AB$23,"N/A")</f>
        <v>S</v>
      </c>
    </row>
    <row r="1776" spans="1:54" ht="12" customHeight="1">
      <c r="A1776" s="151" t="s">
        <v>54</v>
      </c>
      <c r="B1776" s="152">
        <v>46083</v>
      </c>
      <c r="C1776" s="153" t="s">
        <v>55</v>
      </c>
      <c r="D1776" s="153" t="s">
        <v>56</v>
      </c>
      <c r="E1776" s="244">
        <v>89825211</v>
      </c>
      <c r="F1776" s="144" t="s">
        <v>3672</v>
      </c>
      <c r="G1776" s="230"/>
      <c r="H1776" s="154">
        <v>31533</v>
      </c>
      <c r="I1776" s="153">
        <v>40</v>
      </c>
      <c r="J1776" s="148" t="s">
        <v>58</v>
      </c>
      <c r="K1776" s="153"/>
      <c r="L1776" s="153"/>
      <c r="M1776" s="153"/>
      <c r="N1776" s="153">
        <v>450</v>
      </c>
      <c r="O1776" s="155" t="s">
        <v>3673</v>
      </c>
      <c r="P1776" s="156" t="s">
        <v>71</v>
      </c>
      <c r="Q1776" s="157" t="s">
        <v>110</v>
      </c>
      <c r="R1776" s="158">
        <v>46155</v>
      </c>
      <c r="S1776" s="159"/>
      <c r="T1776" s="159" t="s">
        <v>62</v>
      </c>
      <c r="U1776" s="159" t="s">
        <v>111</v>
      </c>
      <c r="V1776" s="154">
        <v>46111</v>
      </c>
      <c r="W1776" s="154">
        <v>46142</v>
      </c>
      <c r="X1776" s="154">
        <v>46150</v>
      </c>
      <c r="Y1776" s="160">
        <v>46111</v>
      </c>
      <c r="Z1776" s="160" t="s">
        <v>128</v>
      </c>
      <c r="AA1776" s="153">
        <v>158</v>
      </c>
      <c r="AB1776" s="153">
        <v>1.65</v>
      </c>
      <c r="AC1776" s="182">
        <f t="shared" si="56"/>
        <v>58.034894398530767</v>
      </c>
      <c r="AD1776" s="153" t="str">
        <f t="shared" si="57"/>
        <v>OBESIDADE III</v>
      </c>
      <c r="AE1776" s="233" t="s">
        <v>66</v>
      </c>
      <c r="AF1776" s="153" t="s">
        <v>130</v>
      </c>
      <c r="AG1776" s="159"/>
      <c r="AH1776" s="153"/>
      <c r="AI1776" s="161"/>
      <c r="AJ1776" s="153"/>
      <c r="AK1776" s="153"/>
      <c r="AL1776" s="207" t="s">
        <v>143</v>
      </c>
      <c r="AM1776" s="207"/>
      <c r="AN1776" s="207"/>
      <c r="AO1776" s="207" t="str">
        <f ca="1">IF(R1776="","",IF(R1776&gt;TODAY(),"0 meses",DATEDIF(R1776,TODAY(),"m") &amp; " meses"))</f>
        <v>0 meses</v>
      </c>
      <c r="AP1776" s="147" t="s">
        <v>67</v>
      </c>
      <c r="AQ1776" s="147" t="s">
        <v>67</v>
      </c>
      <c r="AR1776" s="147"/>
      <c r="AS1776" s="209" t="s">
        <v>68</v>
      </c>
      <c r="AT1776" s="223" t="str">
        <f>MONTH(B1776)&amp;"/"&amp;YEAR(B1776)</f>
        <v>3/2026</v>
      </c>
      <c r="AU1776" s="223">
        <f>WEEKNUM(B1776)-WEEKNUM(EOMONTH(B1776,-1)+1)+1</f>
        <v>1</v>
      </c>
      <c r="AV1776" s="209" t="str">
        <f>MONTH(R1776)&amp;"/"&amp;YEAR(R1776)</f>
        <v>5/2026</v>
      </c>
      <c r="AW1776" s="209">
        <f>WEEKNUM(R1776)-WEEKNUM(EOMONTH(R1776,-1)+1)+1</f>
        <v>3</v>
      </c>
      <c r="AX1776" s="209">
        <f>IF(BB1776="S",IF(Q1776="1. Aceitou o programa",R1776-B1776,0),0)</f>
        <v>72</v>
      </c>
      <c r="AY1776" s="209">
        <f>IF(BB1776="S",IF(AND(S1776&lt;&gt;"",R1776&lt;&gt;""),S1776-R1776,0),0)</f>
        <v>0</v>
      </c>
      <c r="AZ1776" s="209">
        <f>IF(BB1776="S",IF(Q1776="1. Aceitou o programa",IF(OR(X1776="Não se Aplica",X1776=""),IF(OR(W1776="Não se Aplica",W1776=""),0,W1776-V1776),AVERAGE(X1776-W1776,W1776-V1776)),0),0)</f>
        <v>19.5</v>
      </c>
      <c r="BA1776" s="209">
        <f>IF(BB1776="S",IF(AND(Q1776="1. Aceitou o programa",AH1776="Realizada"),IFERROR(IF(AG1776="",0,AG1776-R1776),0),0),0)</f>
        <v>0</v>
      </c>
      <c r="BB1776" s="209" t="str">
        <f>_xlfn.XLOOKUP(U1776,'Lista Suspensa'!$AA$20:$AA$23,'Lista Suspensa'!$AB$20:$AB$23,"N/A")</f>
        <v>S</v>
      </c>
    </row>
    <row r="1777" spans="1:54" ht="12" customHeight="1">
      <c r="A1777" s="151" t="s">
        <v>54</v>
      </c>
      <c r="B1777" s="152">
        <v>46083</v>
      </c>
      <c r="C1777" s="153" t="s">
        <v>55</v>
      </c>
      <c r="D1777" s="153" t="s">
        <v>56</v>
      </c>
      <c r="E1777" s="244">
        <v>86277200</v>
      </c>
      <c r="F1777" s="144" t="s">
        <v>3674</v>
      </c>
      <c r="G1777" s="230"/>
      <c r="H1777" s="154">
        <v>32292</v>
      </c>
      <c r="I1777" s="153">
        <v>37</v>
      </c>
      <c r="J1777" s="148" t="s">
        <v>70</v>
      </c>
      <c r="K1777" s="153"/>
      <c r="L1777" s="153"/>
      <c r="M1777" s="153"/>
      <c r="N1777" s="153">
        <v>450</v>
      </c>
      <c r="O1777" s="155" t="s">
        <v>3675</v>
      </c>
      <c r="P1777" s="156" t="s">
        <v>71</v>
      </c>
      <c r="Q1777" s="157" t="s">
        <v>110</v>
      </c>
      <c r="R1777" s="158">
        <v>46155</v>
      </c>
      <c r="S1777" s="159"/>
      <c r="T1777" s="159" t="s">
        <v>62</v>
      </c>
      <c r="U1777" s="159" t="s">
        <v>111</v>
      </c>
      <c r="V1777" s="154">
        <v>46112</v>
      </c>
      <c r="W1777" s="154">
        <v>46155</v>
      </c>
      <c r="X1777" s="154" t="s">
        <v>126</v>
      </c>
      <c r="Y1777" s="160" t="s">
        <v>99</v>
      </c>
      <c r="Z1777" s="160" t="s">
        <v>128</v>
      </c>
      <c r="AA1777" s="153">
        <v>116</v>
      </c>
      <c r="AB1777" s="153">
        <v>1.7</v>
      </c>
      <c r="AC1777" s="182">
        <f t="shared" si="56"/>
        <v>40.138408304498277</v>
      </c>
      <c r="AD1777" s="153" t="str">
        <f t="shared" si="57"/>
        <v>OBESIDADE III</v>
      </c>
      <c r="AE1777" s="233" t="s">
        <v>947</v>
      </c>
      <c r="AF1777" s="153" t="s">
        <v>130</v>
      </c>
      <c r="AG1777" s="159"/>
      <c r="AH1777" s="153"/>
      <c r="AI1777" s="161"/>
      <c r="AJ1777" s="153"/>
      <c r="AK1777" s="153"/>
      <c r="AL1777" s="207" t="s">
        <v>131</v>
      </c>
      <c r="AM1777" s="207"/>
      <c r="AN1777" s="207"/>
      <c r="AO1777" s="207" t="str">
        <f ca="1">IF(R1777="","",IF(R1777&gt;TODAY(),"0 meses",DATEDIF(R1777,TODAY(),"m") &amp; " meses"))</f>
        <v>0 meses</v>
      </c>
      <c r="AP1777" s="147" t="s">
        <v>67</v>
      </c>
      <c r="AQ1777" s="147" t="s">
        <v>67</v>
      </c>
      <c r="AR1777" s="147"/>
      <c r="AS1777" s="209" t="s">
        <v>68</v>
      </c>
      <c r="AT1777" s="223" t="str">
        <f>MONTH(B1777)&amp;"/"&amp;YEAR(B1777)</f>
        <v>3/2026</v>
      </c>
      <c r="AU1777" s="223">
        <f>WEEKNUM(B1777)-WEEKNUM(EOMONTH(B1777,-1)+1)+1</f>
        <v>1</v>
      </c>
      <c r="AV1777" s="209" t="str">
        <f>MONTH(R1777)&amp;"/"&amp;YEAR(R1777)</f>
        <v>5/2026</v>
      </c>
      <c r="AW1777" s="209">
        <f>WEEKNUM(R1777)-WEEKNUM(EOMONTH(R1777,-1)+1)+1</f>
        <v>3</v>
      </c>
      <c r="AX1777" s="209">
        <f>IF(BB1777="S",IF(Q1777="1. Aceitou o programa",R1777-B1777,0),0)</f>
        <v>72</v>
      </c>
      <c r="AY1777" s="209">
        <f>IF(BB1777="S",IF(AND(S1777&lt;&gt;"",R1777&lt;&gt;""),S1777-R1777,0),0)</f>
        <v>0</v>
      </c>
      <c r="AZ1777" s="209">
        <f>IF(BB1777="S",IF(Q1777="1. Aceitou o programa",IF(OR(X1777="Não se Aplica",X1777=""),IF(OR(W1777="Não se Aplica",W1777=""),0,W1777-V1777),AVERAGE(X1777-W1777,W1777-V1777)),0),0)</f>
        <v>43</v>
      </c>
      <c r="BA1777" s="209">
        <f>IF(BB1777="S",IF(AND(Q1777="1. Aceitou o programa",AH1777="Realizada"),IFERROR(IF(AG1777="",0,AG1777-R1777),0),0),0)</f>
        <v>0</v>
      </c>
      <c r="BB1777" s="209" t="str">
        <f>_xlfn.XLOOKUP(U1777,'Lista Suspensa'!$AA$20:$AA$23,'Lista Suspensa'!$AB$20:$AB$23,"N/A")</f>
        <v>S</v>
      </c>
    </row>
    <row r="1778" spans="1:54" ht="12" customHeight="1">
      <c r="A1778" s="151" t="s">
        <v>54</v>
      </c>
      <c r="B1778" s="152">
        <v>46083</v>
      </c>
      <c r="C1778" s="153" t="s">
        <v>55</v>
      </c>
      <c r="D1778" s="153" t="s">
        <v>56</v>
      </c>
      <c r="E1778" s="244">
        <v>81799116</v>
      </c>
      <c r="F1778" s="144" t="s">
        <v>3676</v>
      </c>
      <c r="G1778" s="230"/>
      <c r="H1778" s="154">
        <v>32467</v>
      </c>
      <c r="I1778" s="153">
        <v>37</v>
      </c>
      <c r="J1778" s="148" t="s">
        <v>70</v>
      </c>
      <c r="K1778" s="153"/>
      <c r="L1778" s="153"/>
      <c r="M1778" s="153"/>
      <c r="N1778" s="153">
        <v>600</v>
      </c>
      <c r="O1778" s="155" t="s">
        <v>3677</v>
      </c>
      <c r="P1778" s="156" t="s">
        <v>71</v>
      </c>
      <c r="Q1778" s="157" t="s">
        <v>110</v>
      </c>
      <c r="R1778" s="158">
        <v>46155</v>
      </c>
      <c r="S1778" s="159"/>
      <c r="T1778" s="159" t="s">
        <v>62</v>
      </c>
      <c r="U1778" s="159" t="s">
        <v>111</v>
      </c>
      <c r="V1778" s="154">
        <v>46112</v>
      </c>
      <c r="W1778" s="154">
        <v>46155</v>
      </c>
      <c r="X1778" s="154" t="s">
        <v>126</v>
      </c>
      <c r="Y1778" s="160" t="s">
        <v>99</v>
      </c>
      <c r="Z1778" s="160" t="s">
        <v>128</v>
      </c>
      <c r="AA1778" s="153">
        <v>132</v>
      </c>
      <c r="AB1778" s="153">
        <v>1.63</v>
      </c>
      <c r="AC1778" s="182">
        <f t="shared" si="56"/>
        <v>49.681960179156164</v>
      </c>
      <c r="AD1778" s="153" t="str">
        <f t="shared" si="57"/>
        <v>OBESIDADE III</v>
      </c>
      <c r="AE1778" s="233" t="s">
        <v>1040</v>
      </c>
      <c r="AF1778" s="153" t="s">
        <v>130</v>
      </c>
      <c r="AG1778" s="159"/>
      <c r="AH1778" s="153"/>
      <c r="AI1778" s="161"/>
      <c r="AJ1778" s="153"/>
      <c r="AK1778" s="153"/>
      <c r="AL1778" s="207" t="s">
        <v>131</v>
      </c>
      <c r="AM1778" s="207"/>
      <c r="AN1778" s="207"/>
      <c r="AO1778" s="207" t="str">
        <f ca="1">IF(R1778="","",IF(R1778&gt;TODAY(),"0 meses",DATEDIF(R1778,TODAY(),"m") &amp; " meses"))</f>
        <v>0 meses</v>
      </c>
      <c r="AP1778" s="147" t="s">
        <v>67</v>
      </c>
      <c r="AQ1778" s="147" t="s">
        <v>67</v>
      </c>
      <c r="AR1778" s="147"/>
      <c r="AS1778" s="209" t="s">
        <v>68</v>
      </c>
      <c r="AT1778" s="223" t="str">
        <f>MONTH(B1778)&amp;"/"&amp;YEAR(B1778)</f>
        <v>3/2026</v>
      </c>
      <c r="AU1778" s="223">
        <f>WEEKNUM(B1778)-WEEKNUM(EOMONTH(B1778,-1)+1)+1</f>
        <v>1</v>
      </c>
      <c r="AV1778" s="209" t="str">
        <f>MONTH(R1778)&amp;"/"&amp;YEAR(R1778)</f>
        <v>5/2026</v>
      </c>
      <c r="AW1778" s="209">
        <f>WEEKNUM(R1778)-WEEKNUM(EOMONTH(R1778,-1)+1)+1</f>
        <v>3</v>
      </c>
      <c r="AX1778" s="209">
        <f>IF(BB1778="S",IF(Q1778="1. Aceitou o programa",R1778-B1778,0),0)</f>
        <v>72</v>
      </c>
      <c r="AY1778" s="209">
        <f>IF(BB1778="S",IF(AND(S1778&lt;&gt;"",R1778&lt;&gt;""),S1778-R1778,0),0)</f>
        <v>0</v>
      </c>
      <c r="AZ1778" s="209">
        <f>IF(BB1778="S",IF(Q1778="1. Aceitou o programa",IF(OR(X1778="Não se Aplica",X1778=""),IF(OR(W1778="Não se Aplica",W1778=""),0,W1778-V1778),AVERAGE(X1778-W1778,W1778-V1778)),0),0)</f>
        <v>43</v>
      </c>
      <c r="BA1778" s="209">
        <f>IF(BB1778="S",IF(AND(Q1778="1. Aceitou o programa",AH1778="Realizada"),IFERROR(IF(AG1778="",0,AG1778-R1778),0),0),0)</f>
        <v>0</v>
      </c>
      <c r="BB1778" s="209" t="str">
        <f>_xlfn.XLOOKUP(U1778,'Lista Suspensa'!$AA$20:$AA$23,'Lista Suspensa'!$AB$20:$AB$23,"N/A")</f>
        <v>S</v>
      </c>
    </row>
    <row r="1779" spans="1:54" ht="12" customHeight="1">
      <c r="A1779" s="151" t="s">
        <v>54</v>
      </c>
      <c r="B1779" s="152">
        <v>46083</v>
      </c>
      <c r="C1779" s="153" t="s">
        <v>55</v>
      </c>
      <c r="D1779" s="153" t="s">
        <v>56</v>
      </c>
      <c r="E1779" s="244">
        <v>83827116</v>
      </c>
      <c r="F1779" s="144" t="s">
        <v>3678</v>
      </c>
      <c r="G1779" s="230"/>
      <c r="H1779" s="154">
        <v>32961</v>
      </c>
      <c r="I1779" s="153">
        <v>36</v>
      </c>
      <c r="J1779" s="148" t="s">
        <v>70</v>
      </c>
      <c r="K1779" s="153"/>
      <c r="L1779" s="153"/>
      <c r="M1779" s="153"/>
      <c r="N1779" s="153">
        <v>60</v>
      </c>
      <c r="O1779" s="155" t="s">
        <v>3679</v>
      </c>
      <c r="P1779" s="156" t="s">
        <v>60</v>
      </c>
      <c r="Q1779" s="157" t="s">
        <v>110</v>
      </c>
      <c r="R1779" s="158">
        <v>46155</v>
      </c>
      <c r="S1779" s="159"/>
      <c r="T1779" s="159" t="s">
        <v>62</v>
      </c>
      <c r="U1779" s="159" t="s">
        <v>111</v>
      </c>
      <c r="V1779" s="154">
        <v>46114</v>
      </c>
      <c r="W1779" s="154">
        <v>46155</v>
      </c>
      <c r="X1779" s="154" t="s">
        <v>126</v>
      </c>
      <c r="Y1779" s="160" t="s">
        <v>99</v>
      </c>
      <c r="Z1779" s="160" t="s">
        <v>128</v>
      </c>
      <c r="AA1779" s="153">
        <v>120</v>
      </c>
      <c r="AB1779" s="153">
        <v>1.65</v>
      </c>
      <c r="AC1779" s="182">
        <f t="shared" si="56"/>
        <v>44.0771349862259</v>
      </c>
      <c r="AD1779" s="153" t="str">
        <f t="shared" si="57"/>
        <v>OBESIDADE III</v>
      </c>
      <c r="AE1779" s="233" t="s">
        <v>225</v>
      </c>
      <c r="AF1779" s="153"/>
      <c r="AG1779" s="159"/>
      <c r="AH1779" s="153"/>
      <c r="AI1779" s="161"/>
      <c r="AJ1779" s="153"/>
      <c r="AK1779" s="153"/>
      <c r="AL1779" s="207" t="s">
        <v>131</v>
      </c>
      <c r="AM1779" s="207"/>
      <c r="AN1779" s="207"/>
      <c r="AO1779" s="207" t="str">
        <f ca="1">IF(R1779="","",IF(R1779&gt;TODAY(),"0 meses",DATEDIF(R1779,TODAY(),"m") &amp; " meses"))</f>
        <v>0 meses</v>
      </c>
      <c r="AP1779" s="147" t="s">
        <v>67</v>
      </c>
      <c r="AQ1779" s="147" t="s">
        <v>67</v>
      </c>
      <c r="AR1779" s="147"/>
      <c r="AS1779" s="209" t="s">
        <v>68</v>
      </c>
      <c r="AT1779" s="223" t="str">
        <f>MONTH(B1779)&amp;"/"&amp;YEAR(B1779)</f>
        <v>3/2026</v>
      </c>
      <c r="AU1779" s="223">
        <f>WEEKNUM(B1779)-WEEKNUM(EOMONTH(B1779,-1)+1)+1</f>
        <v>1</v>
      </c>
      <c r="AV1779" s="209" t="str">
        <f>MONTH(R1779)&amp;"/"&amp;YEAR(R1779)</f>
        <v>5/2026</v>
      </c>
      <c r="AW1779" s="209">
        <f>WEEKNUM(R1779)-WEEKNUM(EOMONTH(R1779,-1)+1)+1</f>
        <v>3</v>
      </c>
      <c r="AX1779" s="209">
        <f>IF(BB1779="S",IF(Q1779="1. Aceitou o programa",R1779-B1779,0),0)</f>
        <v>72</v>
      </c>
      <c r="AY1779" s="209">
        <f>IF(BB1779="S",IF(AND(S1779&lt;&gt;"",R1779&lt;&gt;""),S1779-R1779,0),0)</f>
        <v>0</v>
      </c>
      <c r="AZ1779" s="209">
        <f>IF(BB1779="S",IF(Q1779="1. Aceitou o programa",IF(OR(X1779="Não se Aplica",X1779=""),IF(OR(W1779="Não se Aplica",W1779=""),0,W1779-V1779),AVERAGE(X1779-W1779,W1779-V1779)),0),0)</f>
        <v>41</v>
      </c>
      <c r="BA1779" s="209">
        <f>IF(BB1779="S",IF(AND(Q1779="1. Aceitou o programa",AH1779="Realizada"),IFERROR(IF(AG1779="",0,AG1779-R1779),0),0),0)</f>
        <v>0</v>
      </c>
      <c r="BB1779" s="209" t="str">
        <f>_xlfn.XLOOKUP(U1779,'Lista Suspensa'!$AA$20:$AA$23,'Lista Suspensa'!$AB$20:$AB$23,"N/A")</f>
        <v>S</v>
      </c>
    </row>
    <row r="1780" spans="1:54" ht="12" customHeight="1">
      <c r="A1780" s="151" t="s">
        <v>54</v>
      </c>
      <c r="B1780" s="152">
        <v>46083</v>
      </c>
      <c r="C1780" s="153" t="s">
        <v>55</v>
      </c>
      <c r="D1780" s="153" t="s">
        <v>56</v>
      </c>
      <c r="E1780" s="244">
        <v>86064910</v>
      </c>
      <c r="F1780" s="144" t="s">
        <v>3680</v>
      </c>
      <c r="G1780" s="230"/>
      <c r="H1780" s="154">
        <v>33188</v>
      </c>
      <c r="I1780" s="153">
        <v>35</v>
      </c>
      <c r="J1780" s="148" t="s">
        <v>70</v>
      </c>
      <c r="K1780" s="153"/>
      <c r="L1780" s="153"/>
      <c r="M1780" s="153"/>
      <c r="N1780" s="153">
        <v>200</v>
      </c>
      <c r="O1780" s="155" t="s">
        <v>3681</v>
      </c>
      <c r="P1780" s="156" t="s">
        <v>60</v>
      </c>
      <c r="Q1780" s="157" t="s">
        <v>110</v>
      </c>
      <c r="R1780" s="158">
        <v>46155</v>
      </c>
      <c r="S1780" s="159"/>
      <c r="T1780" s="159" t="s">
        <v>62</v>
      </c>
      <c r="U1780" s="159" t="s">
        <v>111</v>
      </c>
      <c r="V1780" s="154">
        <v>46114</v>
      </c>
      <c r="W1780" s="154">
        <v>46155</v>
      </c>
      <c r="X1780" s="154" t="s">
        <v>126</v>
      </c>
      <c r="Y1780" s="160" t="s">
        <v>99</v>
      </c>
      <c r="Z1780" s="160" t="s">
        <v>128</v>
      </c>
      <c r="AA1780" s="153">
        <v>116</v>
      </c>
      <c r="AB1780" s="153">
        <v>1.58</v>
      </c>
      <c r="AC1780" s="182">
        <f t="shared" si="56"/>
        <v>46.466912353789446</v>
      </c>
      <c r="AD1780" s="153" t="str">
        <f t="shared" si="57"/>
        <v>OBESIDADE III</v>
      </c>
      <c r="AE1780" s="233" t="s">
        <v>225</v>
      </c>
      <c r="AF1780" s="153"/>
      <c r="AG1780" s="159"/>
      <c r="AH1780" s="153"/>
      <c r="AI1780" s="161"/>
      <c r="AJ1780" s="153"/>
      <c r="AK1780" s="153"/>
      <c r="AL1780" s="207" t="s">
        <v>131</v>
      </c>
      <c r="AM1780" s="207"/>
      <c r="AN1780" s="207"/>
      <c r="AO1780" s="207" t="str">
        <f ca="1">IF(R1780="","",IF(R1780&gt;TODAY(),"0 meses",DATEDIF(R1780,TODAY(),"m") &amp; " meses"))</f>
        <v>0 meses</v>
      </c>
      <c r="AP1780" s="147" t="s">
        <v>67</v>
      </c>
      <c r="AQ1780" s="147" t="s">
        <v>67</v>
      </c>
      <c r="AR1780" s="147"/>
      <c r="AS1780" s="209" t="s">
        <v>68</v>
      </c>
      <c r="AT1780" s="223" t="str">
        <f>MONTH(B1780)&amp;"/"&amp;YEAR(B1780)</f>
        <v>3/2026</v>
      </c>
      <c r="AU1780" s="223">
        <f>WEEKNUM(B1780)-WEEKNUM(EOMONTH(B1780,-1)+1)+1</f>
        <v>1</v>
      </c>
      <c r="AV1780" s="209" t="str">
        <f>MONTH(R1780)&amp;"/"&amp;YEAR(R1780)</f>
        <v>5/2026</v>
      </c>
      <c r="AW1780" s="209">
        <f>WEEKNUM(R1780)-WEEKNUM(EOMONTH(R1780,-1)+1)+1</f>
        <v>3</v>
      </c>
      <c r="AX1780" s="209">
        <f>IF(BB1780="S",IF(Q1780="1. Aceitou o programa",R1780-B1780,0),0)</f>
        <v>72</v>
      </c>
      <c r="AY1780" s="209">
        <f>IF(BB1780="S",IF(AND(S1780&lt;&gt;"",R1780&lt;&gt;""),S1780-R1780,0),0)</f>
        <v>0</v>
      </c>
      <c r="AZ1780" s="209">
        <f>IF(BB1780="S",IF(Q1780="1. Aceitou o programa",IF(OR(X1780="Não se Aplica",X1780=""),IF(OR(W1780="Não se Aplica",W1780=""),0,W1780-V1780),AVERAGE(X1780-W1780,W1780-V1780)),0),0)</f>
        <v>41</v>
      </c>
      <c r="BA1780" s="209">
        <f>IF(BB1780="S",IF(AND(Q1780="1. Aceitou o programa",AH1780="Realizada"),IFERROR(IF(AG1780="",0,AG1780-R1780),0),0),0)</f>
        <v>0</v>
      </c>
      <c r="BB1780" s="209" t="str">
        <f>_xlfn.XLOOKUP(U1780,'Lista Suspensa'!$AA$20:$AA$23,'Lista Suspensa'!$AB$20:$AB$23,"N/A")</f>
        <v>S</v>
      </c>
    </row>
    <row r="1781" spans="1:54" ht="12" customHeight="1">
      <c r="A1781" s="151" t="s">
        <v>54</v>
      </c>
      <c r="B1781" s="152">
        <v>46083</v>
      </c>
      <c r="C1781" s="153" t="s">
        <v>55</v>
      </c>
      <c r="D1781" s="153" t="s">
        <v>56</v>
      </c>
      <c r="E1781" s="244">
        <v>79709857</v>
      </c>
      <c r="F1781" s="144" t="s">
        <v>3682</v>
      </c>
      <c r="G1781" s="230"/>
      <c r="H1781" s="154">
        <v>33641</v>
      </c>
      <c r="I1781" s="153">
        <v>34</v>
      </c>
      <c r="J1781" s="148" t="s">
        <v>70</v>
      </c>
      <c r="K1781" s="153"/>
      <c r="L1781" s="153"/>
      <c r="M1781" s="153"/>
      <c r="N1781" s="153">
        <v>600</v>
      </c>
      <c r="O1781" s="155" t="s">
        <v>3683</v>
      </c>
      <c r="P1781" s="156" t="s">
        <v>60</v>
      </c>
      <c r="Q1781" s="157" t="s">
        <v>110</v>
      </c>
      <c r="R1781" s="158">
        <v>46155</v>
      </c>
      <c r="S1781" s="159"/>
      <c r="T1781" s="159" t="s">
        <v>62</v>
      </c>
      <c r="U1781" s="159" t="s">
        <v>111</v>
      </c>
      <c r="V1781" s="154">
        <v>46114</v>
      </c>
      <c r="W1781" s="154">
        <v>46155</v>
      </c>
      <c r="X1781" s="154" t="s">
        <v>126</v>
      </c>
      <c r="Y1781" s="160" t="s">
        <v>99</v>
      </c>
      <c r="Z1781" s="160" t="s">
        <v>128</v>
      </c>
      <c r="AA1781" s="153">
        <v>78</v>
      </c>
      <c r="AB1781" s="153">
        <v>1.58</v>
      </c>
      <c r="AC1781" s="182">
        <f t="shared" si="56"/>
        <v>31.244992789617044</v>
      </c>
      <c r="AD1781" s="153" t="str">
        <f t="shared" si="57"/>
        <v>OBESIDADE I</v>
      </c>
      <c r="AE1781" s="233" t="s">
        <v>427</v>
      </c>
      <c r="AF1781" s="153"/>
      <c r="AG1781" s="159"/>
      <c r="AH1781" s="153"/>
      <c r="AI1781" s="161"/>
      <c r="AJ1781" s="153"/>
      <c r="AK1781" s="153"/>
      <c r="AL1781" s="207" t="s">
        <v>131</v>
      </c>
      <c r="AM1781" s="207"/>
      <c r="AN1781" s="207"/>
      <c r="AO1781" s="207" t="str">
        <f ca="1">IF(R1781="","",IF(R1781&gt;TODAY(),"0 meses",DATEDIF(R1781,TODAY(),"m") &amp; " meses"))</f>
        <v>0 meses</v>
      </c>
      <c r="AP1781" s="147" t="s">
        <v>67</v>
      </c>
      <c r="AQ1781" s="147" t="s">
        <v>67</v>
      </c>
      <c r="AR1781" s="147"/>
      <c r="AS1781" s="209" t="s">
        <v>68</v>
      </c>
      <c r="AT1781" s="223" t="str">
        <f>MONTH(B1781)&amp;"/"&amp;YEAR(B1781)</f>
        <v>3/2026</v>
      </c>
      <c r="AU1781" s="223">
        <f>WEEKNUM(B1781)-WEEKNUM(EOMONTH(B1781,-1)+1)+1</f>
        <v>1</v>
      </c>
      <c r="AV1781" s="209" t="str">
        <f>MONTH(R1781)&amp;"/"&amp;YEAR(R1781)</f>
        <v>5/2026</v>
      </c>
      <c r="AW1781" s="209">
        <f>WEEKNUM(R1781)-WEEKNUM(EOMONTH(R1781,-1)+1)+1</f>
        <v>3</v>
      </c>
      <c r="AX1781" s="209">
        <f>IF(BB1781="S",IF(Q1781="1. Aceitou o programa",R1781-B1781,0),0)</f>
        <v>72</v>
      </c>
      <c r="AY1781" s="209">
        <f>IF(BB1781="S",IF(AND(S1781&lt;&gt;"",R1781&lt;&gt;""),S1781-R1781,0),0)</f>
        <v>0</v>
      </c>
      <c r="AZ1781" s="209">
        <f>IF(BB1781="S",IF(Q1781="1. Aceitou o programa",IF(OR(X1781="Não se Aplica",X1781=""),IF(OR(W1781="Não se Aplica",W1781=""),0,W1781-V1781),AVERAGE(X1781-W1781,W1781-V1781)),0),0)</f>
        <v>41</v>
      </c>
      <c r="BA1781" s="209">
        <f>IF(BB1781="S",IF(AND(Q1781="1. Aceitou o programa",AH1781="Realizada"),IFERROR(IF(AG1781="",0,AG1781-R1781),0),0),0)</f>
        <v>0</v>
      </c>
      <c r="BB1781" s="209" t="str">
        <f>_xlfn.XLOOKUP(U1781,'Lista Suspensa'!$AA$20:$AA$23,'Lista Suspensa'!$AB$20:$AB$23,"N/A")</f>
        <v>S</v>
      </c>
    </row>
    <row r="1782" spans="1:54" ht="12" customHeight="1">
      <c r="A1782" s="151" t="s">
        <v>54</v>
      </c>
      <c r="B1782" s="152">
        <v>46083</v>
      </c>
      <c r="C1782" s="153" t="s">
        <v>55</v>
      </c>
      <c r="D1782" s="153" t="s">
        <v>56</v>
      </c>
      <c r="E1782" s="244">
        <v>81719123</v>
      </c>
      <c r="F1782" s="144" t="s">
        <v>3684</v>
      </c>
      <c r="G1782" s="230"/>
      <c r="H1782" s="154">
        <v>34255</v>
      </c>
      <c r="I1782" s="153">
        <v>32</v>
      </c>
      <c r="J1782" s="148" t="s">
        <v>70</v>
      </c>
      <c r="K1782" s="153"/>
      <c r="L1782" s="153"/>
      <c r="M1782" s="153"/>
      <c r="N1782" s="153">
        <v>60</v>
      </c>
      <c r="O1782" s="155" t="s">
        <v>3685</v>
      </c>
      <c r="P1782" s="156" t="s">
        <v>60</v>
      </c>
      <c r="Q1782" s="157" t="s">
        <v>110</v>
      </c>
      <c r="R1782" s="158">
        <v>46155</v>
      </c>
      <c r="S1782" s="159"/>
      <c r="T1782" s="159" t="s">
        <v>62</v>
      </c>
      <c r="U1782" s="159" t="s">
        <v>111</v>
      </c>
      <c r="V1782" s="154">
        <v>46114</v>
      </c>
      <c r="W1782" s="154">
        <v>46155</v>
      </c>
      <c r="X1782" s="154" t="s">
        <v>126</v>
      </c>
      <c r="Y1782" s="160" t="s">
        <v>99</v>
      </c>
      <c r="Z1782" s="160" t="s">
        <v>2281</v>
      </c>
      <c r="AA1782" s="153">
        <v>76</v>
      </c>
      <c r="AB1782" s="153">
        <v>1.57</v>
      </c>
      <c r="AC1782" s="182">
        <f t="shared" si="56"/>
        <v>30.832893829364274</v>
      </c>
      <c r="AD1782" s="153" t="str">
        <f t="shared" si="57"/>
        <v>OBESIDADE I</v>
      </c>
      <c r="AE1782" s="233" t="s">
        <v>947</v>
      </c>
      <c r="AF1782" s="153"/>
      <c r="AG1782" s="159"/>
      <c r="AH1782" s="153"/>
      <c r="AI1782" s="161"/>
      <c r="AJ1782" s="153"/>
      <c r="AK1782" s="153"/>
      <c r="AL1782" s="207" t="s">
        <v>131</v>
      </c>
      <c r="AM1782" s="207"/>
      <c r="AN1782" s="207"/>
      <c r="AO1782" s="207" t="str">
        <f ca="1">IF(R1782="","",IF(R1782&gt;TODAY(),"0 meses",DATEDIF(R1782,TODAY(),"m") &amp; " meses"))</f>
        <v>0 meses</v>
      </c>
      <c r="AP1782" s="147" t="s">
        <v>67</v>
      </c>
      <c r="AQ1782" s="147" t="s">
        <v>67</v>
      </c>
      <c r="AR1782" s="147"/>
      <c r="AS1782" s="209" t="s">
        <v>68</v>
      </c>
      <c r="AT1782" s="223" t="str">
        <f>MONTH(B1782)&amp;"/"&amp;YEAR(B1782)</f>
        <v>3/2026</v>
      </c>
      <c r="AU1782" s="223">
        <f>WEEKNUM(B1782)-WEEKNUM(EOMONTH(B1782,-1)+1)+1</f>
        <v>1</v>
      </c>
      <c r="AV1782" s="209" t="str">
        <f>MONTH(R1782)&amp;"/"&amp;YEAR(R1782)</f>
        <v>5/2026</v>
      </c>
      <c r="AW1782" s="209">
        <f>WEEKNUM(R1782)-WEEKNUM(EOMONTH(R1782,-1)+1)+1</f>
        <v>3</v>
      </c>
      <c r="AX1782" s="209">
        <f>IF(BB1782="S",IF(Q1782="1. Aceitou o programa",R1782-B1782,0),0)</f>
        <v>72</v>
      </c>
      <c r="AY1782" s="209">
        <f>IF(BB1782="S",IF(AND(S1782&lt;&gt;"",R1782&lt;&gt;""),S1782-R1782,0),0)</f>
        <v>0</v>
      </c>
      <c r="AZ1782" s="209">
        <f>IF(BB1782="S",IF(Q1782="1. Aceitou o programa",IF(OR(X1782="Não se Aplica",X1782=""),IF(OR(W1782="Não se Aplica",W1782=""),0,W1782-V1782),AVERAGE(X1782-W1782,W1782-V1782)),0),0)</f>
        <v>41</v>
      </c>
      <c r="BA1782" s="209">
        <f>IF(BB1782="S",IF(AND(Q1782="1. Aceitou o programa",AH1782="Realizada"),IFERROR(IF(AG1782="",0,AG1782-R1782),0),0),0)</f>
        <v>0</v>
      </c>
      <c r="BB1782" s="209" t="str">
        <f>_xlfn.XLOOKUP(U1782,'Lista Suspensa'!$AA$20:$AA$23,'Lista Suspensa'!$AB$20:$AB$23,"N/A")</f>
        <v>S</v>
      </c>
    </row>
    <row r="1783" spans="1:54" ht="12" customHeight="1">
      <c r="A1783" s="151" t="s">
        <v>54</v>
      </c>
      <c r="B1783" s="152">
        <v>46083</v>
      </c>
      <c r="C1783" s="153" t="s">
        <v>55</v>
      </c>
      <c r="D1783" s="153" t="s">
        <v>56</v>
      </c>
      <c r="E1783" s="244">
        <v>473460009</v>
      </c>
      <c r="F1783" s="144" t="s">
        <v>3686</v>
      </c>
      <c r="G1783" s="230"/>
      <c r="H1783" s="154">
        <v>20033</v>
      </c>
      <c r="I1783" s="153">
        <v>71</v>
      </c>
      <c r="J1783" s="148" t="s">
        <v>70</v>
      </c>
      <c r="K1783" s="153" t="s">
        <v>59</v>
      </c>
      <c r="L1783" s="153"/>
      <c r="M1783" s="153"/>
      <c r="N1783" s="153">
        <v>600</v>
      </c>
      <c r="O1783" s="155">
        <v>11949887409</v>
      </c>
      <c r="P1783" s="156" t="s">
        <v>60</v>
      </c>
      <c r="Q1783" s="157" t="s">
        <v>110</v>
      </c>
      <c r="R1783" s="158">
        <v>46155</v>
      </c>
      <c r="S1783" s="159"/>
      <c r="T1783" s="159" t="s">
        <v>62</v>
      </c>
      <c r="U1783" s="159" t="s">
        <v>111</v>
      </c>
      <c r="V1783" s="154">
        <v>46149</v>
      </c>
      <c r="W1783" s="154">
        <v>46155</v>
      </c>
      <c r="X1783" s="154" t="s">
        <v>126</v>
      </c>
      <c r="Y1783" s="160" t="s">
        <v>99</v>
      </c>
      <c r="Z1783" s="160" t="s">
        <v>128</v>
      </c>
      <c r="AA1783" s="153">
        <v>84</v>
      </c>
      <c r="AB1783" s="153">
        <v>1.63</v>
      </c>
      <c r="AC1783" s="182">
        <f t="shared" si="56"/>
        <v>31.615792841281195</v>
      </c>
      <c r="AD1783" s="153" t="str">
        <f t="shared" si="57"/>
        <v>OBESIDADE I</v>
      </c>
      <c r="AE1783" s="233" t="s">
        <v>135</v>
      </c>
      <c r="AF1783" s="153"/>
      <c r="AG1783" s="159"/>
      <c r="AH1783" s="153"/>
      <c r="AI1783" s="161"/>
      <c r="AJ1783" s="153"/>
      <c r="AK1783" s="153"/>
      <c r="AL1783" s="207" t="s">
        <v>131</v>
      </c>
      <c r="AM1783" s="207"/>
      <c r="AN1783" s="207"/>
      <c r="AO1783" s="207" t="str">
        <f ca="1">IF(R1783="","",IF(R1783&gt;TODAY(),"0 meses",DATEDIF(R1783,TODAY(),"m") &amp; " meses"))</f>
        <v>0 meses</v>
      </c>
      <c r="AP1783" s="147" t="s">
        <v>67</v>
      </c>
      <c r="AQ1783" s="147" t="s">
        <v>67</v>
      </c>
      <c r="AR1783" s="147"/>
      <c r="AS1783" s="209" t="s">
        <v>68</v>
      </c>
      <c r="AT1783" s="223" t="str">
        <f>MONTH(B1783)&amp;"/"&amp;YEAR(B1783)</f>
        <v>3/2026</v>
      </c>
      <c r="AU1783" s="223">
        <f>WEEKNUM(B1783)-WEEKNUM(EOMONTH(B1783,-1)+1)+1</f>
        <v>1</v>
      </c>
      <c r="AV1783" s="209" t="str">
        <f>MONTH(R1783)&amp;"/"&amp;YEAR(R1783)</f>
        <v>5/2026</v>
      </c>
      <c r="AW1783" s="209">
        <f>WEEKNUM(R1783)-WEEKNUM(EOMONTH(R1783,-1)+1)+1</f>
        <v>3</v>
      </c>
      <c r="AX1783" s="209">
        <f>IF(BB1783="S",IF(Q1783="1. Aceitou o programa",R1783-B1783,0),0)</f>
        <v>72</v>
      </c>
      <c r="AY1783" s="209">
        <f>IF(BB1783="S",IF(AND(S1783&lt;&gt;"",R1783&lt;&gt;""),S1783-R1783,0),0)</f>
        <v>0</v>
      </c>
      <c r="AZ1783" s="209">
        <f>IF(BB1783="S",IF(Q1783="1. Aceitou o programa",IF(OR(X1783="Não se Aplica",X1783=""),IF(OR(W1783="Não se Aplica",W1783=""),0,W1783-V1783),AVERAGE(X1783-W1783,W1783-V1783)),0),0)</f>
        <v>6</v>
      </c>
      <c r="BA1783" s="209">
        <f>IF(BB1783="S",IF(AND(Q1783="1. Aceitou o programa",AH1783="Realizada"),IFERROR(IF(AG1783="",0,AG1783-R1783),0),0),0)</f>
        <v>0</v>
      </c>
      <c r="BB1783" s="209" t="str">
        <f>_xlfn.XLOOKUP(U1783,'Lista Suspensa'!$AA$20:$AA$23,'Lista Suspensa'!$AB$20:$AB$23,"N/A")</f>
        <v>S</v>
      </c>
    </row>
    <row r="1784" spans="1:54" ht="12" customHeight="1">
      <c r="A1784" s="151" t="s">
        <v>54</v>
      </c>
      <c r="B1784" s="152">
        <v>46083</v>
      </c>
      <c r="C1784" s="153" t="s">
        <v>55</v>
      </c>
      <c r="D1784" s="153" t="s">
        <v>56</v>
      </c>
      <c r="E1784" s="244">
        <v>443373590</v>
      </c>
      <c r="F1784" s="144" t="s">
        <v>3687</v>
      </c>
      <c r="G1784" s="230"/>
      <c r="H1784" s="154">
        <v>26489</v>
      </c>
      <c r="I1784" s="153">
        <v>53</v>
      </c>
      <c r="J1784" s="148" t="s">
        <v>70</v>
      </c>
      <c r="K1784" s="153" t="s">
        <v>59</v>
      </c>
      <c r="L1784" s="153"/>
      <c r="M1784" s="153"/>
      <c r="N1784" s="153">
        <v>400</v>
      </c>
      <c r="O1784" s="155" t="s">
        <v>3688</v>
      </c>
      <c r="P1784" s="156" t="s">
        <v>60</v>
      </c>
      <c r="Q1784" s="157" t="s">
        <v>110</v>
      </c>
      <c r="R1784" s="158">
        <v>46155</v>
      </c>
      <c r="S1784" s="159"/>
      <c r="T1784" s="159" t="s">
        <v>62</v>
      </c>
      <c r="U1784" s="159" t="s">
        <v>111</v>
      </c>
      <c r="V1784" s="154">
        <v>46149</v>
      </c>
      <c r="W1784" s="154">
        <v>46155</v>
      </c>
      <c r="X1784" s="154" t="s">
        <v>126</v>
      </c>
      <c r="Y1784" s="160" t="s">
        <v>99</v>
      </c>
      <c r="Z1784" s="160" t="s">
        <v>128</v>
      </c>
      <c r="AA1784" s="153">
        <v>80.5</v>
      </c>
      <c r="AB1784" s="153">
        <v>1.7</v>
      </c>
      <c r="AC1784" s="182">
        <f t="shared" si="56"/>
        <v>27.854671280276818</v>
      </c>
      <c r="AD1784" s="153" t="str">
        <f t="shared" si="57"/>
        <v>SOBREPESO</v>
      </c>
      <c r="AE1784" s="233" t="s">
        <v>1264</v>
      </c>
      <c r="AF1784" s="153"/>
      <c r="AG1784" s="159"/>
      <c r="AH1784" s="153"/>
      <c r="AI1784" s="161"/>
      <c r="AJ1784" s="153"/>
      <c r="AK1784" s="153"/>
      <c r="AL1784" s="207" t="s">
        <v>136</v>
      </c>
      <c r="AM1784" s="207"/>
      <c r="AN1784" s="207"/>
      <c r="AO1784" s="207" t="str">
        <f ca="1">IF(R1784="","",IF(R1784&gt;TODAY(),"0 meses",DATEDIF(R1784,TODAY(),"m") &amp; " meses"))</f>
        <v>0 meses</v>
      </c>
      <c r="AP1784" s="147" t="s">
        <v>67</v>
      </c>
      <c r="AQ1784" s="147" t="s">
        <v>67</v>
      </c>
      <c r="AR1784" s="147"/>
      <c r="AS1784" s="209" t="s">
        <v>68</v>
      </c>
      <c r="AT1784" s="223" t="str">
        <f>MONTH(B1784)&amp;"/"&amp;YEAR(B1784)</f>
        <v>3/2026</v>
      </c>
      <c r="AU1784" s="223">
        <f>WEEKNUM(B1784)-WEEKNUM(EOMONTH(B1784,-1)+1)+1</f>
        <v>1</v>
      </c>
      <c r="AV1784" s="209" t="str">
        <f>MONTH(R1784)&amp;"/"&amp;YEAR(R1784)</f>
        <v>5/2026</v>
      </c>
      <c r="AW1784" s="209">
        <f>WEEKNUM(R1784)-WEEKNUM(EOMONTH(R1784,-1)+1)+1</f>
        <v>3</v>
      </c>
      <c r="AX1784" s="209">
        <f>IF(BB1784="S",IF(Q1784="1. Aceitou o programa",R1784-B1784,0),0)</f>
        <v>72</v>
      </c>
      <c r="AY1784" s="209">
        <f>IF(BB1784="S",IF(AND(S1784&lt;&gt;"",R1784&lt;&gt;""),S1784-R1784,0),0)</f>
        <v>0</v>
      </c>
      <c r="AZ1784" s="209">
        <f>IF(BB1784="S",IF(Q1784="1. Aceitou o programa",IF(OR(X1784="Não se Aplica",X1784=""),IF(OR(W1784="Não se Aplica",W1784=""),0,W1784-V1784),AVERAGE(X1784-W1784,W1784-V1784)),0),0)</f>
        <v>6</v>
      </c>
      <c r="BA1784" s="209">
        <f>IF(BB1784="S",IF(AND(Q1784="1. Aceitou o programa",AH1784="Realizada"),IFERROR(IF(AG1784="",0,AG1784-R1784),0),0),0)</f>
        <v>0</v>
      </c>
      <c r="BB1784" s="209" t="str">
        <f>_xlfn.XLOOKUP(U1784,'Lista Suspensa'!$AA$20:$AA$23,'Lista Suspensa'!$AB$20:$AB$23,"N/A")</f>
        <v>S</v>
      </c>
    </row>
    <row r="1785" spans="1:54" ht="12" customHeight="1">
      <c r="A1785" s="151" t="s">
        <v>54</v>
      </c>
      <c r="B1785" s="152">
        <v>46086</v>
      </c>
      <c r="C1785" s="153" t="s">
        <v>297</v>
      </c>
      <c r="D1785" s="153" t="s">
        <v>455</v>
      </c>
      <c r="E1785" s="244">
        <v>87039494</v>
      </c>
      <c r="F1785" s="144" t="s">
        <v>3689</v>
      </c>
      <c r="G1785" s="230"/>
      <c r="H1785" s="154">
        <v>33909</v>
      </c>
      <c r="I1785" s="153">
        <v>33</v>
      </c>
      <c r="J1785" s="148" t="s">
        <v>70</v>
      </c>
      <c r="K1785" s="153"/>
      <c r="L1785" s="153"/>
      <c r="M1785" s="153"/>
      <c r="N1785" s="153"/>
      <c r="O1785" s="155">
        <v>11985968916</v>
      </c>
      <c r="P1785" s="156" t="s">
        <v>60</v>
      </c>
      <c r="Q1785" s="157" t="s">
        <v>110</v>
      </c>
      <c r="R1785" s="158">
        <v>46155</v>
      </c>
      <c r="S1785" s="159"/>
      <c r="T1785" s="159" t="s">
        <v>62</v>
      </c>
      <c r="U1785" s="159" t="s">
        <v>111</v>
      </c>
      <c r="V1785" s="154">
        <v>46118</v>
      </c>
      <c r="W1785" s="154">
        <v>46155</v>
      </c>
      <c r="X1785" s="154" t="s">
        <v>126</v>
      </c>
      <c r="Y1785" s="160" t="s">
        <v>99</v>
      </c>
      <c r="Z1785" s="160" t="s">
        <v>128</v>
      </c>
      <c r="AA1785" s="153">
        <v>89</v>
      </c>
      <c r="AB1785" s="153">
        <v>1.57</v>
      </c>
      <c r="AC1785" s="182">
        <f t="shared" si="56"/>
        <v>36.106941458071319</v>
      </c>
      <c r="AD1785" s="153" t="str">
        <f t="shared" si="57"/>
        <v>OBESIDADE II</v>
      </c>
      <c r="AE1785" s="233" t="s">
        <v>504</v>
      </c>
      <c r="AF1785" s="153"/>
      <c r="AG1785" s="159"/>
      <c r="AH1785" s="153"/>
      <c r="AI1785" s="161"/>
      <c r="AJ1785" s="153"/>
      <c r="AK1785" s="153"/>
      <c r="AL1785" s="207" t="s">
        <v>85</v>
      </c>
      <c r="AM1785" s="207" t="s">
        <v>86</v>
      </c>
      <c r="AN1785" s="207" t="s">
        <v>191</v>
      </c>
      <c r="AO1785" s="207" t="str">
        <f ca="1">IF(R1785="","",IF(R1785&gt;TODAY(),"0 meses",DATEDIF(R1785,TODAY(),"m") &amp; " meses"))</f>
        <v>0 meses</v>
      </c>
      <c r="AP1785" s="147" t="s">
        <v>67</v>
      </c>
      <c r="AQ1785" s="147" t="s">
        <v>67</v>
      </c>
      <c r="AR1785" s="147"/>
      <c r="AS1785" s="209" t="s">
        <v>68</v>
      </c>
      <c r="AT1785" s="223" t="str">
        <f>MONTH(B1785)&amp;"/"&amp;YEAR(B1785)</f>
        <v>3/2026</v>
      </c>
      <c r="AU1785" s="223">
        <f>WEEKNUM(B1785)-WEEKNUM(EOMONTH(B1785,-1)+1)+1</f>
        <v>1</v>
      </c>
      <c r="AV1785" s="209" t="str">
        <f>MONTH(R1785)&amp;"/"&amp;YEAR(R1785)</f>
        <v>5/2026</v>
      </c>
      <c r="AW1785" s="209">
        <f>WEEKNUM(R1785)-WEEKNUM(EOMONTH(R1785,-1)+1)+1</f>
        <v>3</v>
      </c>
      <c r="AX1785" s="209">
        <f>IF(BB1785="S",IF(Q1785="1. Aceitou o programa",R1785-B1785,0),0)</f>
        <v>69</v>
      </c>
      <c r="AY1785" s="209">
        <f>IF(BB1785="S",IF(AND(S1785&lt;&gt;"",R1785&lt;&gt;""),S1785-R1785,0),0)</f>
        <v>0</v>
      </c>
      <c r="AZ1785" s="209">
        <f>IF(BB1785="S",IF(Q1785="1. Aceitou o programa",IF(OR(X1785="Não se Aplica",X1785=""),IF(OR(W1785="Não se Aplica",W1785=""),0,W1785-V1785),AVERAGE(X1785-W1785,W1785-V1785)),0),0)</f>
        <v>37</v>
      </c>
      <c r="BA1785" s="209">
        <f>IF(BB1785="S",IF(AND(Q1785="1. Aceitou o programa",AH1785="Realizada"),IFERROR(IF(AG1785="",0,AG1785-R1785),0),0),0)</f>
        <v>0</v>
      </c>
      <c r="BB1785" s="209" t="str">
        <f>_xlfn.XLOOKUP(U1785,'Lista Suspensa'!$AA$20:$AA$23,'Lista Suspensa'!$AB$20:$AB$23,"N/A")</f>
        <v>S</v>
      </c>
    </row>
    <row r="1786" spans="1:54" ht="12" customHeight="1">
      <c r="A1786" s="151" t="s">
        <v>54</v>
      </c>
      <c r="B1786" s="152">
        <v>46104</v>
      </c>
      <c r="C1786" s="153" t="s">
        <v>297</v>
      </c>
      <c r="D1786" s="153" t="s">
        <v>455</v>
      </c>
      <c r="E1786" s="244">
        <v>426454944</v>
      </c>
      <c r="F1786" s="144" t="s">
        <v>3690</v>
      </c>
      <c r="G1786" s="230"/>
      <c r="H1786" s="154">
        <v>33307</v>
      </c>
      <c r="I1786" s="153">
        <v>35</v>
      </c>
      <c r="J1786" s="148" t="s">
        <v>70</v>
      </c>
      <c r="K1786" s="153" t="s">
        <v>59</v>
      </c>
      <c r="L1786" s="153"/>
      <c r="M1786" s="153"/>
      <c r="N1786" s="153"/>
      <c r="O1786" s="155">
        <v>11975876440</v>
      </c>
      <c r="P1786" s="156" t="s">
        <v>60</v>
      </c>
      <c r="Q1786" s="157" t="s">
        <v>110</v>
      </c>
      <c r="R1786" s="158">
        <v>46155</v>
      </c>
      <c r="S1786" s="159"/>
      <c r="T1786" s="159" t="s">
        <v>62</v>
      </c>
      <c r="U1786" s="159" t="s">
        <v>111</v>
      </c>
      <c r="V1786" s="154">
        <v>46139</v>
      </c>
      <c r="W1786" s="154">
        <v>46155</v>
      </c>
      <c r="X1786" s="154" t="s">
        <v>126</v>
      </c>
      <c r="Y1786" s="160" t="s">
        <v>99</v>
      </c>
      <c r="Z1786" s="160" t="s">
        <v>128</v>
      </c>
      <c r="AA1786" s="153">
        <v>109</v>
      </c>
      <c r="AB1786" s="153">
        <v>1.61</v>
      </c>
      <c r="AC1786" s="182">
        <f t="shared" si="56"/>
        <v>42.050846803749849</v>
      </c>
      <c r="AD1786" s="153" t="str">
        <f t="shared" si="57"/>
        <v>OBESIDADE III</v>
      </c>
      <c r="AE1786" s="233" t="s">
        <v>1264</v>
      </c>
      <c r="AF1786" s="153"/>
      <c r="AG1786" s="159"/>
      <c r="AH1786" s="153"/>
      <c r="AI1786" s="161"/>
      <c r="AJ1786" s="153"/>
      <c r="AK1786" s="153"/>
      <c r="AL1786" s="207" t="s">
        <v>131</v>
      </c>
      <c r="AM1786" s="207"/>
      <c r="AN1786" s="207"/>
      <c r="AO1786" s="207" t="str">
        <f ca="1">IF(R1786="","",IF(R1786&gt;TODAY(),"0 meses",DATEDIF(R1786,TODAY(),"m") &amp; " meses"))</f>
        <v>0 meses</v>
      </c>
      <c r="AP1786" s="147" t="s">
        <v>67</v>
      </c>
      <c r="AQ1786" s="147" t="s">
        <v>67</v>
      </c>
      <c r="AR1786" s="147"/>
      <c r="AS1786" s="209" t="s">
        <v>68</v>
      </c>
      <c r="AT1786" s="223" t="str">
        <f>MONTH(B1786)&amp;"/"&amp;YEAR(B1786)</f>
        <v>3/2026</v>
      </c>
      <c r="AU1786" s="223">
        <f>WEEKNUM(B1786)-WEEKNUM(EOMONTH(B1786,-1)+1)+1</f>
        <v>4</v>
      </c>
      <c r="AV1786" s="209" t="str">
        <f>MONTH(R1786)&amp;"/"&amp;YEAR(R1786)</f>
        <v>5/2026</v>
      </c>
      <c r="AW1786" s="209">
        <f>WEEKNUM(R1786)-WEEKNUM(EOMONTH(R1786,-1)+1)+1</f>
        <v>3</v>
      </c>
      <c r="AX1786" s="209">
        <f>IF(BB1786="S",IF(Q1786="1. Aceitou o programa",R1786-B1786,0),0)</f>
        <v>51</v>
      </c>
      <c r="AY1786" s="209">
        <f>IF(BB1786="S",IF(AND(S1786&lt;&gt;"",R1786&lt;&gt;""),S1786-R1786,0),0)</f>
        <v>0</v>
      </c>
      <c r="AZ1786" s="209">
        <f>IF(BB1786="S",IF(Q1786="1. Aceitou o programa",IF(OR(X1786="Não se Aplica",X1786=""),IF(OR(W1786="Não se Aplica",W1786=""),0,W1786-V1786),AVERAGE(X1786-W1786,W1786-V1786)),0),0)</f>
        <v>16</v>
      </c>
      <c r="BA1786" s="209">
        <f>IF(BB1786="S",IF(AND(Q1786="1. Aceitou o programa",AH1786="Realizada"),IFERROR(IF(AG1786="",0,AG1786-R1786),0),0),0)</f>
        <v>0</v>
      </c>
      <c r="BB1786" s="209" t="str">
        <f>_xlfn.XLOOKUP(U1786,'Lista Suspensa'!$AA$20:$AA$23,'Lista Suspensa'!$AB$20:$AB$23,"N/A")</f>
        <v>S</v>
      </c>
    </row>
    <row r="1787" spans="1:54" ht="12" customHeight="1">
      <c r="A1787" s="151" t="s">
        <v>54</v>
      </c>
      <c r="B1787" s="152">
        <v>46112</v>
      </c>
      <c r="C1787" s="153" t="s">
        <v>55</v>
      </c>
      <c r="D1787" s="153" t="s">
        <v>56</v>
      </c>
      <c r="E1787" s="244">
        <v>85271210</v>
      </c>
      <c r="F1787" s="144" t="s">
        <v>3691</v>
      </c>
      <c r="G1787" s="230"/>
      <c r="H1787" s="154">
        <v>22616</v>
      </c>
      <c r="I1787" s="153">
        <v>64</v>
      </c>
      <c r="J1787" s="148" t="s">
        <v>70</v>
      </c>
      <c r="K1787" s="153" t="s">
        <v>101</v>
      </c>
      <c r="L1787" s="153"/>
      <c r="M1787" s="153"/>
      <c r="N1787" s="153"/>
      <c r="O1787" s="155">
        <v>21982499473</v>
      </c>
      <c r="P1787" s="156" t="s">
        <v>60</v>
      </c>
      <c r="Q1787" s="157" t="s">
        <v>110</v>
      </c>
      <c r="R1787" s="158">
        <v>46155</v>
      </c>
      <c r="S1787" s="159"/>
      <c r="T1787" s="159" t="s">
        <v>62</v>
      </c>
      <c r="U1787" s="159" t="s">
        <v>111</v>
      </c>
      <c r="V1787" s="154">
        <v>46146</v>
      </c>
      <c r="W1787" s="154">
        <v>46155</v>
      </c>
      <c r="X1787" s="154" t="s">
        <v>126</v>
      </c>
      <c r="Y1787" s="160" t="s">
        <v>99</v>
      </c>
      <c r="Z1787" s="160" t="s">
        <v>128</v>
      </c>
      <c r="AA1787" s="153">
        <v>89</v>
      </c>
      <c r="AB1787" s="153">
        <v>1.48</v>
      </c>
      <c r="AC1787" s="182">
        <f t="shared" si="56"/>
        <v>40.631848064280497</v>
      </c>
      <c r="AD1787" s="153" t="str">
        <f t="shared" si="57"/>
        <v>OBESIDADE III</v>
      </c>
      <c r="AE1787" s="233" t="s">
        <v>139</v>
      </c>
      <c r="AF1787" s="153"/>
      <c r="AG1787" s="159"/>
      <c r="AH1787" s="153"/>
      <c r="AI1787" s="161"/>
      <c r="AJ1787" s="153"/>
      <c r="AK1787" s="153"/>
      <c r="AL1787" s="207" t="s">
        <v>131</v>
      </c>
      <c r="AM1787" s="207"/>
      <c r="AN1787" s="207"/>
      <c r="AO1787" s="207" t="str">
        <f ca="1">IF(R1787="","",IF(R1787&gt;TODAY(),"0 meses",DATEDIF(R1787,TODAY(),"m") &amp; " meses"))</f>
        <v>0 meses</v>
      </c>
      <c r="AP1787" s="147" t="s">
        <v>67</v>
      </c>
      <c r="AQ1787" s="147" t="s">
        <v>67</v>
      </c>
      <c r="AR1787" s="147"/>
      <c r="AS1787" s="209" t="s">
        <v>68</v>
      </c>
      <c r="AT1787" s="223" t="str">
        <f>MONTH(B1787)&amp;"/"&amp;YEAR(B1787)</f>
        <v>3/2026</v>
      </c>
      <c r="AU1787" s="223">
        <f>WEEKNUM(B1787)-WEEKNUM(EOMONTH(B1787,-1)+1)+1</f>
        <v>5</v>
      </c>
      <c r="AV1787" s="209" t="str">
        <f>MONTH(R1787)&amp;"/"&amp;YEAR(R1787)</f>
        <v>5/2026</v>
      </c>
      <c r="AW1787" s="209">
        <f>WEEKNUM(R1787)-WEEKNUM(EOMONTH(R1787,-1)+1)+1</f>
        <v>3</v>
      </c>
      <c r="AX1787" s="209">
        <f>IF(BB1787="S",IF(Q1787="1. Aceitou o programa",R1787-B1787,0),0)</f>
        <v>43</v>
      </c>
      <c r="AY1787" s="209">
        <f>IF(BB1787="S",IF(AND(S1787&lt;&gt;"",R1787&lt;&gt;""),S1787-R1787,0),0)</f>
        <v>0</v>
      </c>
      <c r="AZ1787" s="209">
        <f>IF(BB1787="S",IF(Q1787="1. Aceitou o programa",IF(OR(X1787="Não se Aplica",X1787=""),IF(OR(W1787="Não se Aplica",W1787=""),0,W1787-V1787),AVERAGE(X1787-W1787,W1787-V1787)),0),0)</f>
        <v>9</v>
      </c>
      <c r="BA1787" s="209">
        <f>IF(BB1787="S",IF(AND(Q1787="1. Aceitou o programa",AH1787="Realizada"),IFERROR(IF(AG1787="",0,AG1787-R1787),0),0),0)</f>
        <v>0</v>
      </c>
      <c r="BB1787" s="209" t="str">
        <f>_xlfn.XLOOKUP(U1787,'Lista Suspensa'!$AA$20:$AA$23,'Lista Suspensa'!$AB$20:$AB$23,"N/A")</f>
        <v>S</v>
      </c>
    </row>
    <row r="1788" spans="1:54" ht="12" customHeight="1">
      <c r="A1788" s="151" t="s">
        <v>54</v>
      </c>
      <c r="B1788" s="152">
        <v>46112</v>
      </c>
      <c r="C1788" s="153" t="s">
        <v>55</v>
      </c>
      <c r="D1788" s="153" t="s">
        <v>56</v>
      </c>
      <c r="E1788" s="244">
        <v>93403126</v>
      </c>
      <c r="F1788" s="144" t="s">
        <v>3692</v>
      </c>
      <c r="G1788" s="230"/>
      <c r="H1788" s="154">
        <v>22750</v>
      </c>
      <c r="I1788" s="153">
        <v>64</v>
      </c>
      <c r="J1788" s="148" t="s">
        <v>58</v>
      </c>
      <c r="K1788" s="153" t="s">
        <v>101</v>
      </c>
      <c r="L1788" s="153"/>
      <c r="M1788" s="153"/>
      <c r="N1788" s="153"/>
      <c r="O1788" s="155">
        <v>21972062772</v>
      </c>
      <c r="P1788" s="156" t="s">
        <v>60</v>
      </c>
      <c r="Q1788" s="157" t="s">
        <v>110</v>
      </c>
      <c r="R1788" s="158">
        <v>46155</v>
      </c>
      <c r="S1788" s="159"/>
      <c r="T1788" s="159" t="s">
        <v>62</v>
      </c>
      <c r="U1788" s="159" t="s">
        <v>111</v>
      </c>
      <c r="V1788" s="154">
        <v>46146</v>
      </c>
      <c r="W1788" s="154">
        <v>46155</v>
      </c>
      <c r="X1788" s="154" t="s">
        <v>126</v>
      </c>
      <c r="Y1788" s="160" t="s">
        <v>99</v>
      </c>
      <c r="Z1788" s="160" t="s">
        <v>128</v>
      </c>
      <c r="AA1788" s="153">
        <v>107</v>
      </c>
      <c r="AB1788" s="153">
        <v>1.77</v>
      </c>
      <c r="AC1788" s="182">
        <f t="shared" si="56"/>
        <v>34.153659548660983</v>
      </c>
      <c r="AD1788" s="153" t="str">
        <f t="shared" si="57"/>
        <v>OBESIDADE I</v>
      </c>
      <c r="AE1788" s="233" t="s">
        <v>139</v>
      </c>
      <c r="AF1788" s="153"/>
      <c r="AG1788" s="159"/>
      <c r="AH1788" s="153"/>
      <c r="AI1788" s="161"/>
      <c r="AJ1788" s="153"/>
      <c r="AK1788" s="153"/>
      <c r="AL1788" s="207" t="s">
        <v>131</v>
      </c>
      <c r="AM1788" s="207"/>
      <c r="AN1788" s="207"/>
      <c r="AO1788" s="207" t="str">
        <f ca="1">IF(R1788="","",IF(R1788&gt;TODAY(),"0 meses",DATEDIF(R1788,TODAY(),"m") &amp; " meses"))</f>
        <v>0 meses</v>
      </c>
      <c r="AP1788" s="147" t="s">
        <v>67</v>
      </c>
      <c r="AQ1788" s="147" t="s">
        <v>67</v>
      </c>
      <c r="AR1788" s="147"/>
      <c r="AS1788" s="209" t="s">
        <v>68</v>
      </c>
      <c r="AT1788" s="223" t="str">
        <f>MONTH(B1788)&amp;"/"&amp;YEAR(B1788)</f>
        <v>3/2026</v>
      </c>
      <c r="AU1788" s="223">
        <f>WEEKNUM(B1788)-WEEKNUM(EOMONTH(B1788,-1)+1)+1</f>
        <v>5</v>
      </c>
      <c r="AV1788" s="209" t="str">
        <f>MONTH(R1788)&amp;"/"&amp;YEAR(R1788)</f>
        <v>5/2026</v>
      </c>
      <c r="AW1788" s="209">
        <f>WEEKNUM(R1788)-WEEKNUM(EOMONTH(R1788,-1)+1)+1</f>
        <v>3</v>
      </c>
      <c r="AX1788" s="209">
        <f>IF(BB1788="S",IF(Q1788="1. Aceitou o programa",R1788-B1788,0),0)</f>
        <v>43</v>
      </c>
      <c r="AY1788" s="209">
        <f>IF(BB1788="S",IF(AND(S1788&lt;&gt;"",R1788&lt;&gt;""),S1788-R1788,0),0)</f>
        <v>0</v>
      </c>
      <c r="AZ1788" s="209">
        <f>IF(BB1788="S",IF(Q1788="1. Aceitou o programa",IF(OR(X1788="Não se Aplica",X1788=""),IF(OR(W1788="Não se Aplica",W1788=""),0,W1788-V1788),AVERAGE(X1788-W1788,W1788-V1788)),0),0)</f>
        <v>9</v>
      </c>
      <c r="BA1788" s="209">
        <f>IF(BB1788="S",IF(AND(Q1788="1. Aceitou o programa",AH1788="Realizada"),IFERROR(IF(AG1788="",0,AG1788-R1788),0),0),0)</f>
        <v>0</v>
      </c>
      <c r="BB1788" s="209" t="str">
        <f>_xlfn.XLOOKUP(U1788,'Lista Suspensa'!$AA$20:$AA$23,'Lista Suspensa'!$AB$20:$AB$23,"N/A")</f>
        <v>S</v>
      </c>
    </row>
    <row r="1789" spans="1:54" ht="12" customHeight="1">
      <c r="A1789" s="151" t="s">
        <v>54</v>
      </c>
      <c r="B1789" s="152">
        <v>46112</v>
      </c>
      <c r="C1789" s="153" t="s">
        <v>55</v>
      </c>
      <c r="D1789" s="153" t="s">
        <v>56</v>
      </c>
      <c r="E1789" s="244">
        <v>94485048</v>
      </c>
      <c r="F1789" s="144" t="s">
        <v>3693</v>
      </c>
      <c r="G1789" s="230"/>
      <c r="H1789" s="154">
        <v>23151</v>
      </c>
      <c r="I1789" s="153">
        <v>63</v>
      </c>
      <c r="J1789" s="148" t="s">
        <v>58</v>
      </c>
      <c r="K1789" s="153" t="s">
        <v>101</v>
      </c>
      <c r="L1789" s="153"/>
      <c r="M1789" s="153"/>
      <c r="N1789" s="153"/>
      <c r="O1789" s="155">
        <v>21996830909</v>
      </c>
      <c r="P1789" s="156" t="s">
        <v>60</v>
      </c>
      <c r="Q1789" s="157" t="s">
        <v>110</v>
      </c>
      <c r="R1789" s="158">
        <v>46155</v>
      </c>
      <c r="S1789" s="159"/>
      <c r="T1789" s="159" t="s">
        <v>62</v>
      </c>
      <c r="U1789" s="159" t="s">
        <v>111</v>
      </c>
      <c r="V1789" s="154">
        <v>46146</v>
      </c>
      <c r="W1789" s="154">
        <v>46155</v>
      </c>
      <c r="X1789" s="154" t="s">
        <v>126</v>
      </c>
      <c r="Y1789" s="160" t="s">
        <v>99</v>
      </c>
      <c r="Z1789" s="160" t="s">
        <v>128</v>
      </c>
      <c r="AA1789" s="153">
        <v>119</v>
      </c>
      <c r="AB1789" s="153">
        <v>1.84</v>
      </c>
      <c r="AC1789" s="182">
        <f t="shared" si="56"/>
        <v>35.148865784499051</v>
      </c>
      <c r="AD1789" s="153" t="str">
        <f t="shared" si="57"/>
        <v>OBESIDADE II</v>
      </c>
      <c r="AE1789" s="233" t="s">
        <v>947</v>
      </c>
      <c r="AF1789" s="153"/>
      <c r="AG1789" s="159"/>
      <c r="AH1789" s="153"/>
      <c r="AI1789" s="161"/>
      <c r="AJ1789" s="153"/>
      <c r="AK1789" s="153"/>
      <c r="AL1789" s="207" t="s">
        <v>131</v>
      </c>
      <c r="AM1789" s="207"/>
      <c r="AN1789" s="207"/>
      <c r="AO1789" s="207" t="str">
        <f ca="1">IF(R1789="","",IF(R1789&gt;TODAY(),"0 meses",DATEDIF(R1789,TODAY(),"m") &amp; " meses"))</f>
        <v>0 meses</v>
      </c>
      <c r="AP1789" s="147" t="s">
        <v>67</v>
      </c>
      <c r="AQ1789" s="147" t="s">
        <v>67</v>
      </c>
      <c r="AR1789" s="147"/>
      <c r="AS1789" s="209" t="s">
        <v>68</v>
      </c>
      <c r="AT1789" s="223" t="str">
        <f>MONTH(B1789)&amp;"/"&amp;YEAR(B1789)</f>
        <v>3/2026</v>
      </c>
      <c r="AU1789" s="223">
        <f>WEEKNUM(B1789)-WEEKNUM(EOMONTH(B1789,-1)+1)+1</f>
        <v>5</v>
      </c>
      <c r="AV1789" s="209" t="str">
        <f>MONTH(R1789)&amp;"/"&amp;YEAR(R1789)</f>
        <v>5/2026</v>
      </c>
      <c r="AW1789" s="209">
        <f>WEEKNUM(R1789)-WEEKNUM(EOMONTH(R1789,-1)+1)+1</f>
        <v>3</v>
      </c>
      <c r="AX1789" s="209">
        <f>IF(BB1789="S",IF(Q1789="1. Aceitou o programa",R1789-B1789,0),0)</f>
        <v>43</v>
      </c>
      <c r="AY1789" s="209">
        <f>IF(BB1789="S",IF(AND(S1789&lt;&gt;"",R1789&lt;&gt;""),S1789-R1789,0),0)</f>
        <v>0</v>
      </c>
      <c r="AZ1789" s="209">
        <f>IF(BB1789="S",IF(Q1789="1. Aceitou o programa",IF(OR(X1789="Não se Aplica",X1789=""),IF(OR(W1789="Não se Aplica",W1789=""),0,W1789-V1789),AVERAGE(X1789-W1789,W1789-V1789)),0),0)</f>
        <v>9</v>
      </c>
      <c r="BA1789" s="209">
        <f>IF(BB1789="S",IF(AND(Q1789="1. Aceitou o programa",AH1789="Realizada"),IFERROR(IF(AG1789="",0,AG1789-R1789),0),0),0)</f>
        <v>0</v>
      </c>
      <c r="BB1789" s="209" t="str">
        <f>_xlfn.XLOOKUP(U1789,'Lista Suspensa'!$AA$20:$AA$23,'Lista Suspensa'!$AB$20:$AB$23,"N/A")</f>
        <v>S</v>
      </c>
    </row>
    <row r="1790" spans="1:54" ht="12" customHeight="1">
      <c r="A1790" s="151" t="s">
        <v>54</v>
      </c>
      <c r="B1790" s="152">
        <v>46112</v>
      </c>
      <c r="C1790" s="153" t="s">
        <v>55</v>
      </c>
      <c r="D1790" s="153" t="s">
        <v>56</v>
      </c>
      <c r="E1790" s="244">
        <v>89173531</v>
      </c>
      <c r="F1790" s="144" t="s">
        <v>3694</v>
      </c>
      <c r="G1790" s="230"/>
      <c r="H1790" s="154">
        <v>23334</v>
      </c>
      <c r="I1790" s="153">
        <v>62</v>
      </c>
      <c r="J1790" s="148" t="s">
        <v>70</v>
      </c>
      <c r="K1790" s="153" t="s">
        <v>101</v>
      </c>
      <c r="L1790" s="153"/>
      <c r="M1790" s="153"/>
      <c r="N1790" s="153"/>
      <c r="O1790" s="155">
        <v>21972701926</v>
      </c>
      <c r="P1790" s="156" t="s">
        <v>60</v>
      </c>
      <c r="Q1790" s="157" t="s">
        <v>110</v>
      </c>
      <c r="R1790" s="158">
        <v>46155</v>
      </c>
      <c r="S1790" s="159"/>
      <c r="T1790" s="159" t="s">
        <v>62</v>
      </c>
      <c r="U1790" s="159" t="s">
        <v>111</v>
      </c>
      <c r="V1790" s="154">
        <v>46146</v>
      </c>
      <c r="W1790" s="154">
        <v>46155</v>
      </c>
      <c r="X1790" s="154" t="s">
        <v>126</v>
      </c>
      <c r="Y1790" s="160" t="s">
        <v>99</v>
      </c>
      <c r="Z1790" s="160" t="s">
        <v>128</v>
      </c>
      <c r="AA1790" s="153">
        <v>103</v>
      </c>
      <c r="AB1790" s="153">
        <v>1.69</v>
      </c>
      <c r="AC1790" s="182">
        <f t="shared" si="56"/>
        <v>36.063163054514902</v>
      </c>
      <c r="AD1790" s="153" t="str">
        <f t="shared" si="57"/>
        <v>OBESIDADE II</v>
      </c>
      <c r="AE1790" s="233" t="s">
        <v>129</v>
      </c>
      <c r="AF1790" s="153"/>
      <c r="AG1790" s="159"/>
      <c r="AH1790" s="153"/>
      <c r="AI1790" s="161"/>
      <c r="AJ1790" s="153"/>
      <c r="AK1790" s="153"/>
      <c r="AL1790" s="207" t="s">
        <v>131</v>
      </c>
      <c r="AM1790" s="207"/>
      <c r="AN1790" s="207"/>
      <c r="AO1790" s="207" t="str">
        <f ca="1">IF(R1790="","",IF(R1790&gt;TODAY(),"0 meses",DATEDIF(R1790,TODAY(),"m") &amp; " meses"))</f>
        <v>0 meses</v>
      </c>
      <c r="AP1790" s="147" t="s">
        <v>67</v>
      </c>
      <c r="AQ1790" s="147" t="s">
        <v>67</v>
      </c>
      <c r="AR1790" s="147"/>
      <c r="AS1790" s="209" t="s">
        <v>68</v>
      </c>
      <c r="AT1790" s="223" t="str">
        <f>MONTH(B1790)&amp;"/"&amp;YEAR(B1790)</f>
        <v>3/2026</v>
      </c>
      <c r="AU1790" s="223">
        <f>WEEKNUM(B1790)-WEEKNUM(EOMONTH(B1790,-1)+1)+1</f>
        <v>5</v>
      </c>
      <c r="AV1790" s="209" t="str">
        <f>MONTH(R1790)&amp;"/"&amp;YEAR(R1790)</f>
        <v>5/2026</v>
      </c>
      <c r="AW1790" s="209">
        <f>WEEKNUM(R1790)-WEEKNUM(EOMONTH(R1790,-1)+1)+1</f>
        <v>3</v>
      </c>
      <c r="AX1790" s="209">
        <f>IF(BB1790="S",IF(Q1790="1. Aceitou o programa",R1790-B1790,0),0)</f>
        <v>43</v>
      </c>
      <c r="AY1790" s="209">
        <f>IF(BB1790="S",IF(AND(S1790&lt;&gt;"",R1790&lt;&gt;""),S1790-R1790,0),0)</f>
        <v>0</v>
      </c>
      <c r="AZ1790" s="209">
        <f>IF(BB1790="S",IF(Q1790="1. Aceitou o programa",IF(OR(X1790="Não se Aplica",X1790=""),IF(OR(W1790="Não se Aplica",W1790=""),0,W1790-V1790),AVERAGE(X1790-W1790,W1790-V1790)),0),0)</f>
        <v>9</v>
      </c>
      <c r="BA1790" s="209">
        <f>IF(BB1790="S",IF(AND(Q1790="1. Aceitou o programa",AH1790="Realizada"),IFERROR(IF(AG1790="",0,AG1790-R1790),0),0),0)</f>
        <v>0</v>
      </c>
      <c r="BB1790" s="209" t="str">
        <f>_xlfn.XLOOKUP(U1790,'Lista Suspensa'!$AA$20:$AA$23,'Lista Suspensa'!$AB$20:$AB$23,"N/A")</f>
        <v>S</v>
      </c>
    </row>
    <row r="1791" spans="1:54" ht="12" customHeight="1">
      <c r="A1791" s="151" t="s">
        <v>54</v>
      </c>
      <c r="B1791" s="152">
        <v>46112</v>
      </c>
      <c r="C1791" s="153" t="s">
        <v>55</v>
      </c>
      <c r="D1791" s="153" t="s">
        <v>56</v>
      </c>
      <c r="E1791" s="244">
        <v>754542157</v>
      </c>
      <c r="F1791" s="144" t="s">
        <v>3695</v>
      </c>
      <c r="G1791" s="230"/>
      <c r="H1791" s="154">
        <v>23792</v>
      </c>
      <c r="I1791" s="153">
        <v>61</v>
      </c>
      <c r="J1791" s="148" t="s">
        <v>70</v>
      </c>
      <c r="K1791" s="153" t="s">
        <v>101</v>
      </c>
      <c r="L1791" s="153"/>
      <c r="M1791" s="153"/>
      <c r="N1791" s="153"/>
      <c r="O1791" s="155">
        <v>21964321387</v>
      </c>
      <c r="P1791" s="156" t="s">
        <v>60</v>
      </c>
      <c r="Q1791" s="157" t="s">
        <v>110</v>
      </c>
      <c r="R1791" s="158">
        <v>46155</v>
      </c>
      <c r="S1791" s="159"/>
      <c r="T1791" s="159" t="s">
        <v>62</v>
      </c>
      <c r="U1791" s="159" t="s">
        <v>111</v>
      </c>
      <c r="V1791" s="154">
        <v>46146</v>
      </c>
      <c r="W1791" s="154">
        <v>46155</v>
      </c>
      <c r="X1791" s="154" t="s">
        <v>126</v>
      </c>
      <c r="Y1791" s="160" t="s">
        <v>99</v>
      </c>
      <c r="Z1791" s="160" t="s">
        <v>128</v>
      </c>
      <c r="AA1791" s="153">
        <v>103</v>
      </c>
      <c r="AB1791" s="153">
        <v>1.65</v>
      </c>
      <c r="AC1791" s="182">
        <f t="shared" si="56"/>
        <v>37.832874196510566</v>
      </c>
      <c r="AD1791" s="153" t="str">
        <f t="shared" si="57"/>
        <v>OBESIDADE II</v>
      </c>
      <c r="AE1791" s="233" t="s">
        <v>1092</v>
      </c>
      <c r="AF1791" s="153"/>
      <c r="AG1791" s="159"/>
      <c r="AH1791" s="153"/>
      <c r="AI1791" s="161"/>
      <c r="AJ1791" s="153"/>
      <c r="AK1791" s="153"/>
      <c r="AL1791" s="207" t="s">
        <v>131</v>
      </c>
      <c r="AM1791" s="207"/>
      <c r="AN1791" s="207"/>
      <c r="AO1791" s="207" t="str">
        <f ca="1">IF(R1791="","",IF(R1791&gt;TODAY(),"0 meses",DATEDIF(R1791,TODAY(),"m") &amp; " meses"))</f>
        <v>0 meses</v>
      </c>
      <c r="AP1791" s="147" t="s">
        <v>67</v>
      </c>
      <c r="AQ1791" s="147" t="s">
        <v>67</v>
      </c>
      <c r="AR1791" s="147"/>
      <c r="AS1791" s="209" t="s">
        <v>68</v>
      </c>
      <c r="AT1791" s="223" t="str">
        <f>MONTH(B1791)&amp;"/"&amp;YEAR(B1791)</f>
        <v>3/2026</v>
      </c>
      <c r="AU1791" s="223">
        <f>WEEKNUM(B1791)-WEEKNUM(EOMONTH(B1791,-1)+1)+1</f>
        <v>5</v>
      </c>
      <c r="AV1791" s="209" t="str">
        <f>MONTH(R1791)&amp;"/"&amp;YEAR(R1791)</f>
        <v>5/2026</v>
      </c>
      <c r="AW1791" s="209">
        <f>WEEKNUM(R1791)-WEEKNUM(EOMONTH(R1791,-1)+1)+1</f>
        <v>3</v>
      </c>
      <c r="AX1791" s="209">
        <f>IF(BB1791="S",IF(Q1791="1. Aceitou o programa",R1791-B1791,0),0)</f>
        <v>43</v>
      </c>
      <c r="AY1791" s="209">
        <f>IF(BB1791="S",IF(AND(S1791&lt;&gt;"",R1791&lt;&gt;""),S1791-R1791,0),0)</f>
        <v>0</v>
      </c>
      <c r="AZ1791" s="209">
        <f>IF(BB1791="S",IF(Q1791="1. Aceitou o programa",IF(OR(X1791="Não se Aplica",X1791=""),IF(OR(W1791="Não se Aplica",W1791=""),0,W1791-V1791),AVERAGE(X1791-W1791,W1791-V1791)),0),0)</f>
        <v>9</v>
      </c>
      <c r="BA1791" s="209">
        <f>IF(BB1791="S",IF(AND(Q1791="1. Aceitou o programa",AH1791="Realizada"),IFERROR(IF(AG1791="",0,AG1791-R1791),0),0),0)</f>
        <v>0</v>
      </c>
      <c r="BB1791" s="209" t="str">
        <f>_xlfn.XLOOKUP(U1791,'Lista Suspensa'!$AA$20:$AA$23,'Lista Suspensa'!$AB$20:$AB$23,"N/A")</f>
        <v>S</v>
      </c>
    </row>
    <row r="1792" spans="1:54" ht="12" customHeight="1">
      <c r="A1792" s="151" t="s">
        <v>54</v>
      </c>
      <c r="B1792" s="152">
        <v>46112</v>
      </c>
      <c r="C1792" s="153" t="s">
        <v>55</v>
      </c>
      <c r="D1792" s="153" t="s">
        <v>56</v>
      </c>
      <c r="E1792" s="244">
        <v>87447403</v>
      </c>
      <c r="F1792" s="144" t="s">
        <v>3696</v>
      </c>
      <c r="G1792" s="230"/>
      <c r="H1792" s="154">
        <v>23900</v>
      </c>
      <c r="I1792" s="153">
        <v>60</v>
      </c>
      <c r="J1792" s="148" t="s">
        <v>70</v>
      </c>
      <c r="K1792" s="153" t="s">
        <v>101</v>
      </c>
      <c r="L1792" s="153"/>
      <c r="M1792" s="153"/>
      <c r="N1792" s="153"/>
      <c r="O1792" s="155">
        <v>21977406702</v>
      </c>
      <c r="P1792" s="156" t="s">
        <v>60</v>
      </c>
      <c r="Q1792" s="157" t="s">
        <v>110</v>
      </c>
      <c r="R1792" s="158">
        <v>46155</v>
      </c>
      <c r="S1792" s="159"/>
      <c r="T1792" s="159" t="s">
        <v>62</v>
      </c>
      <c r="U1792" s="159" t="s">
        <v>111</v>
      </c>
      <c r="V1792" s="154">
        <v>46146</v>
      </c>
      <c r="W1792" s="154">
        <v>46155</v>
      </c>
      <c r="X1792" s="154" t="s">
        <v>126</v>
      </c>
      <c r="Y1792" s="160" t="s">
        <v>99</v>
      </c>
      <c r="Z1792" s="160" t="s">
        <v>128</v>
      </c>
      <c r="AA1792" s="153">
        <v>95</v>
      </c>
      <c r="AB1792" s="153">
        <v>1.52</v>
      </c>
      <c r="AC1792" s="182">
        <f t="shared" si="56"/>
        <v>41.118421052631582</v>
      </c>
      <c r="AD1792" s="153" t="str">
        <f t="shared" si="57"/>
        <v>OBESIDADE III</v>
      </c>
      <c r="AE1792" s="233" t="s">
        <v>129</v>
      </c>
      <c r="AF1792" s="153"/>
      <c r="AG1792" s="159"/>
      <c r="AH1792" s="153"/>
      <c r="AI1792" s="161"/>
      <c r="AJ1792" s="153"/>
      <c r="AK1792" s="153"/>
      <c r="AL1792" s="207" t="s">
        <v>131</v>
      </c>
      <c r="AM1792" s="207"/>
      <c r="AN1792" s="207"/>
      <c r="AO1792" s="207" t="str">
        <f ca="1">IF(R1792="","",IF(R1792&gt;TODAY(),"0 meses",DATEDIF(R1792,TODAY(),"m") &amp; " meses"))</f>
        <v>0 meses</v>
      </c>
      <c r="AP1792" s="147" t="s">
        <v>67</v>
      </c>
      <c r="AQ1792" s="147" t="s">
        <v>67</v>
      </c>
      <c r="AR1792" s="147"/>
      <c r="AS1792" s="209" t="s">
        <v>68</v>
      </c>
      <c r="AT1792" s="223" t="str">
        <f>MONTH(B1792)&amp;"/"&amp;YEAR(B1792)</f>
        <v>3/2026</v>
      </c>
      <c r="AU1792" s="223">
        <f>WEEKNUM(B1792)-WEEKNUM(EOMONTH(B1792,-1)+1)+1</f>
        <v>5</v>
      </c>
      <c r="AV1792" s="209" t="str">
        <f>MONTH(R1792)&amp;"/"&amp;YEAR(R1792)</f>
        <v>5/2026</v>
      </c>
      <c r="AW1792" s="209">
        <f>WEEKNUM(R1792)-WEEKNUM(EOMONTH(R1792,-1)+1)+1</f>
        <v>3</v>
      </c>
      <c r="AX1792" s="209">
        <f>IF(BB1792="S",IF(Q1792="1. Aceitou o programa",R1792-B1792,0),0)</f>
        <v>43</v>
      </c>
      <c r="AY1792" s="209">
        <f>IF(BB1792="S",IF(AND(S1792&lt;&gt;"",R1792&lt;&gt;""),S1792-R1792,0),0)</f>
        <v>0</v>
      </c>
      <c r="AZ1792" s="209">
        <f>IF(BB1792="S",IF(Q1792="1. Aceitou o programa",IF(OR(X1792="Não se Aplica",X1792=""),IF(OR(W1792="Não se Aplica",W1792=""),0,W1792-V1792),AVERAGE(X1792-W1792,W1792-V1792)),0),0)</f>
        <v>9</v>
      </c>
      <c r="BA1792" s="209">
        <f>IF(BB1792="S",IF(AND(Q1792="1. Aceitou o programa",AH1792="Realizada"),IFERROR(IF(AG1792="",0,AG1792-R1792),0),0),0)</f>
        <v>0</v>
      </c>
      <c r="BB1792" s="209" t="str">
        <f>_xlfn.XLOOKUP(U1792,'Lista Suspensa'!$AA$20:$AA$23,'Lista Suspensa'!$AB$20:$AB$23,"N/A")</f>
        <v>S</v>
      </c>
    </row>
    <row r="1793" spans="1:54" ht="12" customHeight="1">
      <c r="A1793" s="151" t="s">
        <v>54</v>
      </c>
      <c r="B1793" s="152">
        <v>46112</v>
      </c>
      <c r="C1793" s="153" t="s">
        <v>55</v>
      </c>
      <c r="D1793" s="153" t="s">
        <v>56</v>
      </c>
      <c r="E1793" s="244">
        <v>94539220</v>
      </c>
      <c r="F1793" s="144" t="s">
        <v>3697</v>
      </c>
      <c r="G1793" s="230"/>
      <c r="H1793" s="154">
        <v>26041</v>
      </c>
      <c r="I1793" s="153">
        <v>55</v>
      </c>
      <c r="J1793" s="148" t="s">
        <v>70</v>
      </c>
      <c r="K1793" s="153" t="s">
        <v>101</v>
      </c>
      <c r="L1793" s="153"/>
      <c r="M1793" s="153"/>
      <c r="N1793" s="153"/>
      <c r="O1793" s="155">
        <v>21988165174</v>
      </c>
      <c r="P1793" s="156" t="s">
        <v>60</v>
      </c>
      <c r="Q1793" s="157" t="s">
        <v>110</v>
      </c>
      <c r="R1793" s="158">
        <v>46155</v>
      </c>
      <c r="S1793" s="159"/>
      <c r="T1793" s="159" t="s">
        <v>62</v>
      </c>
      <c r="U1793" s="159" t="s">
        <v>111</v>
      </c>
      <c r="V1793" s="154">
        <v>46146</v>
      </c>
      <c r="W1793" s="154">
        <v>46155</v>
      </c>
      <c r="X1793" s="154" t="s">
        <v>126</v>
      </c>
      <c r="Y1793" s="160" t="s">
        <v>99</v>
      </c>
      <c r="Z1793" s="160" t="s">
        <v>128</v>
      </c>
      <c r="AA1793" s="153">
        <v>77</v>
      </c>
      <c r="AB1793" s="153">
        <v>1.53</v>
      </c>
      <c r="AC1793" s="182">
        <f t="shared" si="56"/>
        <v>32.893331624588832</v>
      </c>
      <c r="AD1793" s="153" t="str">
        <f t="shared" si="57"/>
        <v>OBESIDADE I</v>
      </c>
      <c r="AE1793" s="233" t="s">
        <v>139</v>
      </c>
      <c r="AF1793" s="153"/>
      <c r="AG1793" s="159"/>
      <c r="AH1793" s="153"/>
      <c r="AI1793" s="161"/>
      <c r="AJ1793" s="153"/>
      <c r="AK1793" s="153"/>
      <c r="AL1793" s="207" t="s">
        <v>131</v>
      </c>
      <c r="AM1793" s="207"/>
      <c r="AN1793" s="207"/>
      <c r="AO1793" s="207" t="str">
        <f ca="1">IF(R1793="","",IF(R1793&gt;TODAY(),"0 meses",DATEDIF(R1793,TODAY(),"m") &amp; " meses"))</f>
        <v>0 meses</v>
      </c>
      <c r="AP1793" s="147" t="s">
        <v>67</v>
      </c>
      <c r="AQ1793" s="147" t="s">
        <v>67</v>
      </c>
      <c r="AR1793" s="147"/>
      <c r="AS1793" s="209" t="s">
        <v>68</v>
      </c>
      <c r="AT1793" s="223" t="str">
        <f>MONTH(B1793)&amp;"/"&amp;YEAR(B1793)</f>
        <v>3/2026</v>
      </c>
      <c r="AU1793" s="223">
        <f>WEEKNUM(B1793)-WEEKNUM(EOMONTH(B1793,-1)+1)+1</f>
        <v>5</v>
      </c>
      <c r="AV1793" s="209" t="str">
        <f>MONTH(R1793)&amp;"/"&amp;YEAR(R1793)</f>
        <v>5/2026</v>
      </c>
      <c r="AW1793" s="209">
        <f>WEEKNUM(R1793)-WEEKNUM(EOMONTH(R1793,-1)+1)+1</f>
        <v>3</v>
      </c>
      <c r="AX1793" s="209">
        <f>IF(BB1793="S",IF(Q1793="1. Aceitou o programa",R1793-B1793,0),0)</f>
        <v>43</v>
      </c>
      <c r="AY1793" s="209">
        <f>IF(BB1793="S",IF(AND(S1793&lt;&gt;"",R1793&lt;&gt;""),S1793-R1793,0),0)</f>
        <v>0</v>
      </c>
      <c r="AZ1793" s="209">
        <f>IF(BB1793="S",IF(Q1793="1. Aceitou o programa",IF(OR(X1793="Não se Aplica",X1793=""),IF(OR(W1793="Não se Aplica",W1793=""),0,W1793-V1793),AVERAGE(X1793-W1793,W1793-V1793)),0),0)</f>
        <v>9</v>
      </c>
      <c r="BA1793" s="209">
        <f>IF(BB1793="S",IF(AND(Q1793="1. Aceitou o programa",AH1793="Realizada"),IFERROR(IF(AG1793="",0,AG1793-R1793),0),0),0)</f>
        <v>0</v>
      </c>
      <c r="BB1793" s="209" t="str">
        <f>_xlfn.XLOOKUP(U1793,'Lista Suspensa'!$AA$20:$AA$23,'Lista Suspensa'!$AB$20:$AB$23,"N/A")</f>
        <v>S</v>
      </c>
    </row>
    <row r="1794" spans="1:54" ht="12" customHeight="1">
      <c r="A1794" s="151" t="s">
        <v>54</v>
      </c>
      <c r="B1794" s="152">
        <v>46112</v>
      </c>
      <c r="C1794" s="153" t="s">
        <v>55</v>
      </c>
      <c r="D1794" s="153" t="s">
        <v>56</v>
      </c>
      <c r="E1794" s="244">
        <v>95279463</v>
      </c>
      <c r="F1794" s="144" t="s">
        <v>3698</v>
      </c>
      <c r="G1794" s="230"/>
      <c r="H1794" s="154">
        <v>26732</v>
      </c>
      <c r="I1794" s="153">
        <v>53</v>
      </c>
      <c r="J1794" s="148" t="s">
        <v>70</v>
      </c>
      <c r="K1794" s="153" t="s">
        <v>101</v>
      </c>
      <c r="L1794" s="153"/>
      <c r="M1794" s="153"/>
      <c r="N1794" s="153"/>
      <c r="O1794" s="155">
        <v>21992168883</v>
      </c>
      <c r="P1794" s="156" t="s">
        <v>60</v>
      </c>
      <c r="Q1794" s="157" t="s">
        <v>110</v>
      </c>
      <c r="R1794" s="158">
        <v>46155</v>
      </c>
      <c r="S1794" s="159"/>
      <c r="T1794" s="159" t="s">
        <v>62</v>
      </c>
      <c r="U1794" s="159" t="s">
        <v>111</v>
      </c>
      <c r="V1794" s="154">
        <v>46146</v>
      </c>
      <c r="W1794" s="154">
        <v>46155</v>
      </c>
      <c r="X1794" s="154" t="s">
        <v>126</v>
      </c>
      <c r="Y1794" s="160" t="s">
        <v>99</v>
      </c>
      <c r="Z1794" s="160" t="s">
        <v>128</v>
      </c>
      <c r="AA1794" s="153">
        <v>96</v>
      </c>
      <c r="AB1794" s="153">
        <v>1.57</v>
      </c>
      <c r="AC1794" s="182">
        <f t="shared" ref="AC1794:AC1857" si="58">SUM(AA1794/(AB1794^2))</f>
        <v>38.946813258144346</v>
      </c>
      <c r="AD1794" s="153" t="str">
        <f t="shared" ref="AD1794:AD1857" si="59">IF(AC1794&lt;18.5,"ABAIXO DO PESO",
(IF(AC1794&lt;=24.9,"PESO NORMAL",
(IF(AC1794&lt;=29.9,"SOBREPESO",
(IF(AC1794&lt;=34.9,"OBESIDADE I",
(IF(AC1794&lt;=39.9,"OBESIDADE II",
(IF(AC1794&lt;=999,"OBESIDADE III","VAZIO")))))))))))</f>
        <v>OBESIDADE II</v>
      </c>
      <c r="AE1794" s="233" t="s">
        <v>129</v>
      </c>
      <c r="AF1794" s="153"/>
      <c r="AG1794" s="159"/>
      <c r="AH1794" s="153"/>
      <c r="AI1794" s="161"/>
      <c r="AJ1794" s="153"/>
      <c r="AK1794" s="153"/>
      <c r="AL1794" s="207" t="s">
        <v>131</v>
      </c>
      <c r="AM1794" s="207"/>
      <c r="AN1794" s="207"/>
      <c r="AO1794" s="207" t="str">
        <f ca="1">IF(R1794="","",IF(R1794&gt;TODAY(),"0 meses",DATEDIF(R1794,TODAY(),"m") &amp; " meses"))</f>
        <v>0 meses</v>
      </c>
      <c r="AP1794" s="147" t="s">
        <v>67</v>
      </c>
      <c r="AQ1794" s="147" t="s">
        <v>67</v>
      </c>
      <c r="AR1794" s="147"/>
      <c r="AS1794" s="209" t="s">
        <v>68</v>
      </c>
      <c r="AT1794" s="223" t="str">
        <f>MONTH(B1794)&amp;"/"&amp;YEAR(B1794)</f>
        <v>3/2026</v>
      </c>
      <c r="AU1794" s="223">
        <f>WEEKNUM(B1794)-WEEKNUM(EOMONTH(B1794,-1)+1)+1</f>
        <v>5</v>
      </c>
      <c r="AV1794" s="209" t="str">
        <f>MONTH(R1794)&amp;"/"&amp;YEAR(R1794)</f>
        <v>5/2026</v>
      </c>
      <c r="AW1794" s="209">
        <f>WEEKNUM(R1794)-WEEKNUM(EOMONTH(R1794,-1)+1)+1</f>
        <v>3</v>
      </c>
      <c r="AX1794" s="209">
        <f>IF(BB1794="S",IF(Q1794="1. Aceitou o programa",R1794-B1794,0),0)</f>
        <v>43</v>
      </c>
      <c r="AY1794" s="209">
        <f>IF(BB1794="S",IF(AND(S1794&lt;&gt;"",R1794&lt;&gt;""),S1794-R1794,0),0)</f>
        <v>0</v>
      </c>
      <c r="AZ1794" s="209">
        <f>IF(BB1794="S",IF(Q1794="1. Aceitou o programa",IF(OR(X1794="Não se Aplica",X1794=""),IF(OR(W1794="Não se Aplica",W1794=""),0,W1794-V1794),AVERAGE(X1794-W1794,W1794-V1794)),0),0)</f>
        <v>9</v>
      </c>
      <c r="BA1794" s="209">
        <f>IF(BB1794="S",IF(AND(Q1794="1. Aceitou o programa",AH1794="Realizada"),IFERROR(IF(AG1794="",0,AG1794-R1794),0),0),0)</f>
        <v>0</v>
      </c>
      <c r="BB1794" s="209" t="str">
        <f>_xlfn.XLOOKUP(U1794,'Lista Suspensa'!$AA$20:$AA$23,'Lista Suspensa'!$AB$20:$AB$23,"N/A")</f>
        <v>S</v>
      </c>
    </row>
    <row r="1795" spans="1:54" ht="12" customHeight="1">
      <c r="A1795" s="151" t="s">
        <v>54</v>
      </c>
      <c r="B1795" s="152">
        <v>46112</v>
      </c>
      <c r="C1795" s="153" t="s">
        <v>55</v>
      </c>
      <c r="D1795" s="153" t="s">
        <v>56</v>
      </c>
      <c r="E1795" s="244">
        <v>881353000</v>
      </c>
      <c r="F1795" s="144" t="s">
        <v>3699</v>
      </c>
      <c r="G1795" s="230"/>
      <c r="H1795" s="154">
        <v>26753</v>
      </c>
      <c r="I1795" s="153">
        <v>53</v>
      </c>
      <c r="J1795" s="148" t="s">
        <v>58</v>
      </c>
      <c r="K1795" s="153" t="s">
        <v>101</v>
      </c>
      <c r="L1795" s="153"/>
      <c r="M1795" s="153"/>
      <c r="N1795" s="153"/>
      <c r="O1795" s="155">
        <v>21987281741</v>
      </c>
      <c r="P1795" s="156" t="s">
        <v>60</v>
      </c>
      <c r="Q1795" s="157" t="s">
        <v>110</v>
      </c>
      <c r="R1795" s="158">
        <v>46155</v>
      </c>
      <c r="S1795" s="159"/>
      <c r="T1795" s="159" t="s">
        <v>62</v>
      </c>
      <c r="U1795" s="159" t="s">
        <v>111</v>
      </c>
      <c r="V1795" s="154">
        <v>46147</v>
      </c>
      <c r="W1795" s="154">
        <v>46155</v>
      </c>
      <c r="X1795" s="154" t="s">
        <v>126</v>
      </c>
      <c r="Y1795" s="160" t="s">
        <v>99</v>
      </c>
      <c r="Z1795" s="160" t="s">
        <v>128</v>
      </c>
      <c r="AA1795" s="153">
        <v>90</v>
      </c>
      <c r="AB1795" s="153">
        <v>1.74</v>
      </c>
      <c r="AC1795" s="182">
        <f t="shared" si="58"/>
        <v>29.726516052318669</v>
      </c>
      <c r="AD1795" s="153" t="str">
        <f t="shared" si="59"/>
        <v>SOBREPESO</v>
      </c>
      <c r="AE1795" s="233" t="s">
        <v>947</v>
      </c>
      <c r="AF1795" s="153"/>
      <c r="AG1795" s="159"/>
      <c r="AH1795" s="153"/>
      <c r="AI1795" s="161"/>
      <c r="AJ1795" s="153"/>
      <c r="AK1795" s="153"/>
      <c r="AL1795" s="207" t="s">
        <v>136</v>
      </c>
      <c r="AM1795" s="207"/>
      <c r="AN1795" s="207"/>
      <c r="AO1795" s="207" t="str">
        <f ca="1">IF(R1795="","",IF(R1795&gt;TODAY(),"0 meses",DATEDIF(R1795,TODAY(),"m") &amp; " meses"))</f>
        <v>0 meses</v>
      </c>
      <c r="AP1795" s="147" t="s">
        <v>67</v>
      </c>
      <c r="AQ1795" s="147" t="s">
        <v>67</v>
      </c>
      <c r="AR1795" s="147"/>
      <c r="AS1795" s="209" t="s">
        <v>68</v>
      </c>
      <c r="AT1795" s="223" t="str">
        <f>MONTH(B1795)&amp;"/"&amp;YEAR(B1795)</f>
        <v>3/2026</v>
      </c>
      <c r="AU1795" s="223">
        <f>WEEKNUM(B1795)-WEEKNUM(EOMONTH(B1795,-1)+1)+1</f>
        <v>5</v>
      </c>
      <c r="AV1795" s="209" t="str">
        <f>MONTH(R1795)&amp;"/"&amp;YEAR(R1795)</f>
        <v>5/2026</v>
      </c>
      <c r="AW1795" s="209">
        <f>WEEKNUM(R1795)-WEEKNUM(EOMONTH(R1795,-1)+1)+1</f>
        <v>3</v>
      </c>
      <c r="AX1795" s="209">
        <f>IF(BB1795="S",IF(Q1795="1. Aceitou o programa",R1795-B1795,0),0)</f>
        <v>43</v>
      </c>
      <c r="AY1795" s="209">
        <f>IF(BB1795="S",IF(AND(S1795&lt;&gt;"",R1795&lt;&gt;""),S1795-R1795,0),0)</f>
        <v>0</v>
      </c>
      <c r="AZ1795" s="209">
        <f>IF(BB1795="S",IF(Q1795="1. Aceitou o programa",IF(OR(X1795="Não se Aplica",X1795=""),IF(OR(W1795="Não se Aplica",W1795=""),0,W1795-V1795),AVERAGE(X1795-W1795,W1795-V1795)),0),0)</f>
        <v>8</v>
      </c>
      <c r="BA1795" s="209">
        <f>IF(BB1795="S",IF(AND(Q1795="1. Aceitou o programa",AH1795="Realizada"),IFERROR(IF(AG1795="",0,AG1795-R1795),0),0),0)</f>
        <v>0</v>
      </c>
      <c r="BB1795" s="209" t="str">
        <f>_xlfn.XLOOKUP(U1795,'Lista Suspensa'!$AA$20:$AA$23,'Lista Suspensa'!$AB$20:$AB$23,"N/A")</f>
        <v>S</v>
      </c>
    </row>
    <row r="1796" spans="1:54" ht="12" customHeight="1">
      <c r="A1796" s="151" t="s">
        <v>54</v>
      </c>
      <c r="B1796" s="152">
        <v>46112</v>
      </c>
      <c r="C1796" s="153" t="s">
        <v>55</v>
      </c>
      <c r="D1796" s="153" t="s">
        <v>56</v>
      </c>
      <c r="E1796" s="244">
        <v>89473786</v>
      </c>
      <c r="F1796" s="144" t="s">
        <v>3700</v>
      </c>
      <c r="G1796" s="230"/>
      <c r="H1796" s="154">
        <v>26975</v>
      </c>
      <c r="I1796" s="153">
        <v>52</v>
      </c>
      <c r="J1796" s="148" t="s">
        <v>70</v>
      </c>
      <c r="K1796" s="153" t="s">
        <v>101</v>
      </c>
      <c r="L1796" s="153"/>
      <c r="M1796" s="153"/>
      <c r="N1796" s="153"/>
      <c r="O1796" s="155">
        <v>21988717559</v>
      </c>
      <c r="P1796" s="156" t="s">
        <v>60</v>
      </c>
      <c r="Q1796" s="157" t="s">
        <v>110</v>
      </c>
      <c r="R1796" s="158">
        <v>46155</v>
      </c>
      <c r="S1796" s="159"/>
      <c r="T1796" s="159" t="s">
        <v>62</v>
      </c>
      <c r="U1796" s="159" t="s">
        <v>111</v>
      </c>
      <c r="V1796" s="154">
        <v>46147</v>
      </c>
      <c r="W1796" s="154">
        <v>46155</v>
      </c>
      <c r="X1796" s="154" t="s">
        <v>126</v>
      </c>
      <c r="Y1796" s="160" t="s">
        <v>99</v>
      </c>
      <c r="Z1796" s="160" t="s">
        <v>128</v>
      </c>
      <c r="AA1796" s="153">
        <v>110</v>
      </c>
      <c r="AB1796" s="153">
        <v>1.61</v>
      </c>
      <c r="AC1796" s="182">
        <f t="shared" si="58"/>
        <v>42.43663438910535</v>
      </c>
      <c r="AD1796" s="153" t="str">
        <f t="shared" si="59"/>
        <v>OBESIDADE III</v>
      </c>
      <c r="AE1796" s="233" t="s">
        <v>1092</v>
      </c>
      <c r="AF1796" s="153"/>
      <c r="AG1796" s="159"/>
      <c r="AH1796" s="153"/>
      <c r="AI1796" s="161"/>
      <c r="AJ1796" s="153"/>
      <c r="AK1796" s="153"/>
      <c r="AL1796" s="207" t="s">
        <v>131</v>
      </c>
      <c r="AM1796" s="207"/>
      <c r="AN1796" s="207"/>
      <c r="AO1796" s="207" t="str">
        <f ca="1">IF(R1796="","",IF(R1796&gt;TODAY(),"0 meses",DATEDIF(R1796,TODAY(),"m") &amp; " meses"))</f>
        <v>0 meses</v>
      </c>
      <c r="AP1796" s="147" t="s">
        <v>67</v>
      </c>
      <c r="AQ1796" s="147" t="s">
        <v>67</v>
      </c>
      <c r="AR1796" s="147"/>
      <c r="AS1796" s="209" t="s">
        <v>68</v>
      </c>
      <c r="AT1796" s="223" t="str">
        <f>MONTH(B1796)&amp;"/"&amp;YEAR(B1796)</f>
        <v>3/2026</v>
      </c>
      <c r="AU1796" s="223">
        <f>WEEKNUM(B1796)-WEEKNUM(EOMONTH(B1796,-1)+1)+1</f>
        <v>5</v>
      </c>
      <c r="AV1796" s="209" t="str">
        <f>MONTH(R1796)&amp;"/"&amp;YEAR(R1796)</f>
        <v>5/2026</v>
      </c>
      <c r="AW1796" s="209">
        <f>WEEKNUM(R1796)-WEEKNUM(EOMONTH(R1796,-1)+1)+1</f>
        <v>3</v>
      </c>
      <c r="AX1796" s="209">
        <f>IF(BB1796="S",IF(Q1796="1. Aceitou o programa",R1796-B1796,0),0)</f>
        <v>43</v>
      </c>
      <c r="AY1796" s="209">
        <f>IF(BB1796="S",IF(AND(S1796&lt;&gt;"",R1796&lt;&gt;""),S1796-R1796,0),0)</f>
        <v>0</v>
      </c>
      <c r="AZ1796" s="209">
        <f>IF(BB1796="S",IF(Q1796="1. Aceitou o programa",IF(OR(X1796="Não se Aplica",X1796=""),IF(OR(W1796="Não se Aplica",W1796=""),0,W1796-V1796),AVERAGE(X1796-W1796,W1796-V1796)),0),0)</f>
        <v>8</v>
      </c>
      <c r="BA1796" s="209">
        <f>IF(BB1796="S",IF(AND(Q1796="1. Aceitou o programa",AH1796="Realizada"),IFERROR(IF(AG1796="",0,AG1796-R1796),0),0),0)</f>
        <v>0</v>
      </c>
      <c r="BB1796" s="209" t="str">
        <f>_xlfn.XLOOKUP(U1796,'Lista Suspensa'!$AA$20:$AA$23,'Lista Suspensa'!$AB$20:$AB$23,"N/A")</f>
        <v>S</v>
      </c>
    </row>
    <row r="1797" spans="1:54" ht="12" customHeight="1">
      <c r="A1797" s="151" t="s">
        <v>54</v>
      </c>
      <c r="B1797" s="152">
        <v>46112</v>
      </c>
      <c r="C1797" s="153" t="s">
        <v>55</v>
      </c>
      <c r="D1797" s="153" t="s">
        <v>56</v>
      </c>
      <c r="E1797" s="244">
        <v>430710143</v>
      </c>
      <c r="F1797" s="144" t="s">
        <v>3701</v>
      </c>
      <c r="G1797" s="230"/>
      <c r="H1797" s="154">
        <v>27082</v>
      </c>
      <c r="I1797" s="153">
        <v>52</v>
      </c>
      <c r="J1797" s="148" t="s">
        <v>58</v>
      </c>
      <c r="K1797" s="153" t="s">
        <v>101</v>
      </c>
      <c r="L1797" s="153"/>
      <c r="M1797" s="153"/>
      <c r="N1797" s="153"/>
      <c r="O1797" s="155">
        <v>21996388871</v>
      </c>
      <c r="P1797" s="156" t="s">
        <v>60</v>
      </c>
      <c r="Q1797" s="157" t="s">
        <v>110</v>
      </c>
      <c r="R1797" s="158">
        <v>46155</v>
      </c>
      <c r="S1797" s="159"/>
      <c r="T1797" s="159" t="s">
        <v>62</v>
      </c>
      <c r="U1797" s="159" t="s">
        <v>111</v>
      </c>
      <c r="V1797" s="154">
        <v>46147</v>
      </c>
      <c r="W1797" s="154">
        <v>46155</v>
      </c>
      <c r="X1797" s="154" t="s">
        <v>126</v>
      </c>
      <c r="Y1797" s="160" t="s">
        <v>99</v>
      </c>
      <c r="Z1797" s="160" t="s">
        <v>128</v>
      </c>
      <c r="AA1797" s="153">
        <v>82</v>
      </c>
      <c r="AB1797" s="153">
        <v>1.75</v>
      </c>
      <c r="AC1797" s="182">
        <f t="shared" si="58"/>
        <v>26.775510204081634</v>
      </c>
      <c r="AD1797" s="153" t="str">
        <f t="shared" si="59"/>
        <v>SOBREPESO</v>
      </c>
      <c r="AE1797" s="233" t="s">
        <v>947</v>
      </c>
      <c r="AF1797" s="153"/>
      <c r="AG1797" s="159"/>
      <c r="AH1797" s="153"/>
      <c r="AI1797" s="161"/>
      <c r="AJ1797" s="153"/>
      <c r="AK1797" s="153"/>
      <c r="AL1797" s="207" t="s">
        <v>136</v>
      </c>
      <c r="AM1797" s="207"/>
      <c r="AN1797" s="207"/>
      <c r="AO1797" s="207" t="str">
        <f ca="1">IF(R1797="","",IF(R1797&gt;TODAY(),"0 meses",DATEDIF(R1797,TODAY(),"m") &amp; " meses"))</f>
        <v>0 meses</v>
      </c>
      <c r="AP1797" s="147" t="s">
        <v>67</v>
      </c>
      <c r="AQ1797" s="147" t="s">
        <v>67</v>
      </c>
      <c r="AR1797" s="147"/>
      <c r="AS1797" s="209" t="s">
        <v>68</v>
      </c>
      <c r="AT1797" s="223" t="str">
        <f>MONTH(B1797)&amp;"/"&amp;YEAR(B1797)</f>
        <v>3/2026</v>
      </c>
      <c r="AU1797" s="223">
        <f>WEEKNUM(B1797)-WEEKNUM(EOMONTH(B1797,-1)+1)+1</f>
        <v>5</v>
      </c>
      <c r="AV1797" s="209" t="str">
        <f>MONTH(R1797)&amp;"/"&amp;YEAR(R1797)</f>
        <v>5/2026</v>
      </c>
      <c r="AW1797" s="209">
        <f>WEEKNUM(R1797)-WEEKNUM(EOMONTH(R1797,-1)+1)+1</f>
        <v>3</v>
      </c>
      <c r="AX1797" s="209">
        <f>IF(BB1797="S",IF(Q1797="1. Aceitou o programa",R1797-B1797,0),0)</f>
        <v>43</v>
      </c>
      <c r="AY1797" s="209">
        <f>IF(BB1797="S",IF(AND(S1797&lt;&gt;"",R1797&lt;&gt;""),S1797-R1797,0),0)</f>
        <v>0</v>
      </c>
      <c r="AZ1797" s="209">
        <f>IF(BB1797="S",IF(Q1797="1. Aceitou o programa",IF(OR(X1797="Não se Aplica",X1797=""),IF(OR(W1797="Não se Aplica",W1797=""),0,W1797-V1797),AVERAGE(X1797-W1797,W1797-V1797)),0),0)</f>
        <v>8</v>
      </c>
      <c r="BA1797" s="209">
        <f>IF(BB1797="S",IF(AND(Q1797="1. Aceitou o programa",AH1797="Realizada"),IFERROR(IF(AG1797="",0,AG1797-R1797),0),0),0)</f>
        <v>0</v>
      </c>
      <c r="BB1797" s="209" t="str">
        <f>_xlfn.XLOOKUP(U1797,'Lista Suspensa'!$AA$20:$AA$23,'Lista Suspensa'!$AB$20:$AB$23,"N/A")</f>
        <v>S</v>
      </c>
    </row>
    <row r="1798" spans="1:54" ht="12" customHeight="1">
      <c r="A1798" s="151" t="s">
        <v>54</v>
      </c>
      <c r="B1798" s="152">
        <v>46112</v>
      </c>
      <c r="C1798" s="153" t="s">
        <v>55</v>
      </c>
      <c r="D1798" s="153" t="s">
        <v>56</v>
      </c>
      <c r="E1798" s="244">
        <v>89135113</v>
      </c>
      <c r="F1798" s="144" t="s">
        <v>3702</v>
      </c>
      <c r="G1798" s="230"/>
      <c r="H1798" s="154">
        <v>27136</v>
      </c>
      <c r="I1798" s="153">
        <v>52</v>
      </c>
      <c r="J1798" s="148" t="s">
        <v>70</v>
      </c>
      <c r="K1798" s="153" t="s">
        <v>101</v>
      </c>
      <c r="L1798" s="153"/>
      <c r="M1798" s="153"/>
      <c r="N1798" s="153"/>
      <c r="O1798" s="155">
        <v>21991316551</v>
      </c>
      <c r="P1798" s="156" t="s">
        <v>71</v>
      </c>
      <c r="Q1798" s="157" t="s">
        <v>110</v>
      </c>
      <c r="R1798" s="158">
        <v>46155</v>
      </c>
      <c r="S1798" s="159"/>
      <c r="T1798" s="159" t="s">
        <v>62</v>
      </c>
      <c r="U1798" s="159" t="s">
        <v>111</v>
      </c>
      <c r="V1798" s="154">
        <v>46147</v>
      </c>
      <c r="W1798" s="154">
        <v>46155</v>
      </c>
      <c r="X1798" s="154" t="s">
        <v>126</v>
      </c>
      <c r="Y1798" s="160" t="s">
        <v>3703</v>
      </c>
      <c r="Z1798" s="160" t="s">
        <v>128</v>
      </c>
      <c r="AA1798" s="153">
        <v>120</v>
      </c>
      <c r="AB1798" s="153">
        <v>1.6</v>
      </c>
      <c r="AC1798" s="182">
        <f t="shared" si="58"/>
        <v>46.874999999999993</v>
      </c>
      <c r="AD1798" s="153" t="str">
        <f t="shared" si="59"/>
        <v>OBESIDADE III</v>
      </c>
      <c r="AE1798" s="233" t="s">
        <v>1092</v>
      </c>
      <c r="AF1798" s="153" t="s">
        <v>130</v>
      </c>
      <c r="AG1798" s="159"/>
      <c r="AH1798" s="153"/>
      <c r="AI1798" s="161"/>
      <c r="AJ1798" s="153"/>
      <c r="AK1798" s="153"/>
      <c r="AL1798" s="207" t="s">
        <v>131</v>
      </c>
      <c r="AM1798" s="207"/>
      <c r="AN1798" s="207"/>
      <c r="AO1798" s="207" t="str">
        <f ca="1">IF(R1798="","",IF(R1798&gt;TODAY(),"0 meses",DATEDIF(R1798,TODAY(),"m") &amp; " meses"))</f>
        <v>0 meses</v>
      </c>
      <c r="AP1798" s="147" t="s">
        <v>67</v>
      </c>
      <c r="AQ1798" s="147" t="s">
        <v>67</v>
      </c>
      <c r="AR1798" s="147"/>
      <c r="AS1798" s="209" t="s">
        <v>68</v>
      </c>
      <c r="AT1798" s="223" t="str">
        <f>MONTH(B1798)&amp;"/"&amp;YEAR(B1798)</f>
        <v>3/2026</v>
      </c>
      <c r="AU1798" s="223">
        <f>WEEKNUM(B1798)-WEEKNUM(EOMONTH(B1798,-1)+1)+1</f>
        <v>5</v>
      </c>
      <c r="AV1798" s="209" t="str">
        <f>MONTH(R1798)&amp;"/"&amp;YEAR(R1798)</f>
        <v>5/2026</v>
      </c>
      <c r="AW1798" s="209">
        <f>WEEKNUM(R1798)-WEEKNUM(EOMONTH(R1798,-1)+1)+1</f>
        <v>3</v>
      </c>
      <c r="AX1798" s="209">
        <f>IF(BB1798="S",IF(Q1798="1. Aceitou o programa",R1798-B1798,0),0)</f>
        <v>43</v>
      </c>
      <c r="AY1798" s="209">
        <f>IF(BB1798="S",IF(AND(S1798&lt;&gt;"",R1798&lt;&gt;""),S1798-R1798,0),0)</f>
        <v>0</v>
      </c>
      <c r="AZ1798" s="209">
        <f>IF(BB1798="S",IF(Q1798="1. Aceitou o programa",IF(OR(X1798="Não se Aplica",X1798=""),IF(OR(W1798="Não se Aplica",W1798=""),0,W1798-V1798),AVERAGE(X1798-W1798,W1798-V1798)),0),0)</f>
        <v>8</v>
      </c>
      <c r="BA1798" s="209">
        <f>IF(BB1798="S",IF(AND(Q1798="1. Aceitou o programa",AH1798="Realizada"),IFERROR(IF(AG1798="",0,AG1798-R1798),0),0),0)</f>
        <v>0</v>
      </c>
      <c r="BB1798" s="209" t="str">
        <f>_xlfn.XLOOKUP(U1798,'Lista Suspensa'!$AA$20:$AA$23,'Lista Suspensa'!$AB$20:$AB$23,"N/A")</f>
        <v>S</v>
      </c>
    </row>
    <row r="1799" spans="1:54" ht="12" customHeight="1">
      <c r="A1799" s="151" t="s">
        <v>54</v>
      </c>
      <c r="B1799" s="152">
        <v>46112</v>
      </c>
      <c r="C1799" s="153" t="s">
        <v>55</v>
      </c>
      <c r="D1799" s="153" t="s">
        <v>56</v>
      </c>
      <c r="E1799" s="244">
        <v>86781175</v>
      </c>
      <c r="F1799" s="144" t="s">
        <v>3704</v>
      </c>
      <c r="G1799" s="230"/>
      <c r="H1799" s="154">
        <v>27434</v>
      </c>
      <c r="I1799" s="153">
        <v>51</v>
      </c>
      <c r="J1799" s="148" t="s">
        <v>70</v>
      </c>
      <c r="K1799" s="153" t="s">
        <v>101</v>
      </c>
      <c r="L1799" s="153"/>
      <c r="M1799" s="153"/>
      <c r="N1799" s="153"/>
      <c r="O1799" s="155">
        <v>22997989052</v>
      </c>
      <c r="P1799" s="156" t="s">
        <v>60</v>
      </c>
      <c r="Q1799" s="157" t="s">
        <v>110</v>
      </c>
      <c r="R1799" s="158">
        <v>46155</v>
      </c>
      <c r="S1799" s="159"/>
      <c r="T1799" s="159" t="s">
        <v>62</v>
      </c>
      <c r="U1799" s="159" t="s">
        <v>111</v>
      </c>
      <c r="V1799" s="154">
        <v>46147</v>
      </c>
      <c r="W1799" s="154">
        <v>46155</v>
      </c>
      <c r="X1799" s="154" t="s">
        <v>126</v>
      </c>
      <c r="Y1799" s="160" t="s">
        <v>99</v>
      </c>
      <c r="Z1799" s="160" t="s">
        <v>128</v>
      </c>
      <c r="AA1799" s="153">
        <v>95</v>
      </c>
      <c r="AB1799" s="153">
        <v>1.62</v>
      </c>
      <c r="AC1799" s="182">
        <f t="shared" si="58"/>
        <v>36.198750190519732</v>
      </c>
      <c r="AD1799" s="153" t="str">
        <f t="shared" si="59"/>
        <v>OBESIDADE II</v>
      </c>
      <c r="AE1799" s="233" t="s">
        <v>135</v>
      </c>
      <c r="AF1799" s="153"/>
      <c r="AG1799" s="159"/>
      <c r="AH1799" s="153"/>
      <c r="AI1799" s="161"/>
      <c r="AJ1799" s="153"/>
      <c r="AK1799" s="153"/>
      <c r="AL1799" s="207" t="s">
        <v>131</v>
      </c>
      <c r="AM1799" s="207"/>
      <c r="AN1799" s="207"/>
      <c r="AO1799" s="207" t="str">
        <f ca="1">IF(R1799="","",IF(R1799&gt;TODAY(),"0 meses",DATEDIF(R1799,TODAY(),"m") &amp; " meses"))</f>
        <v>0 meses</v>
      </c>
      <c r="AP1799" s="147" t="s">
        <v>67</v>
      </c>
      <c r="AQ1799" s="147" t="s">
        <v>67</v>
      </c>
      <c r="AR1799" s="147"/>
      <c r="AS1799" s="209" t="s">
        <v>68</v>
      </c>
      <c r="AT1799" s="223" t="str">
        <f>MONTH(B1799)&amp;"/"&amp;YEAR(B1799)</f>
        <v>3/2026</v>
      </c>
      <c r="AU1799" s="223">
        <f>WEEKNUM(B1799)-WEEKNUM(EOMONTH(B1799,-1)+1)+1</f>
        <v>5</v>
      </c>
      <c r="AV1799" s="209" t="str">
        <f>MONTH(R1799)&amp;"/"&amp;YEAR(R1799)</f>
        <v>5/2026</v>
      </c>
      <c r="AW1799" s="209">
        <f>WEEKNUM(R1799)-WEEKNUM(EOMONTH(R1799,-1)+1)+1</f>
        <v>3</v>
      </c>
      <c r="AX1799" s="209">
        <f>IF(BB1799="S",IF(Q1799="1. Aceitou o programa",R1799-B1799,0),0)</f>
        <v>43</v>
      </c>
      <c r="AY1799" s="209">
        <f>IF(BB1799="S",IF(AND(S1799&lt;&gt;"",R1799&lt;&gt;""),S1799-R1799,0),0)</f>
        <v>0</v>
      </c>
      <c r="AZ1799" s="209">
        <f>IF(BB1799="S",IF(Q1799="1. Aceitou o programa",IF(OR(X1799="Não se Aplica",X1799=""),IF(OR(W1799="Não se Aplica",W1799=""),0,W1799-V1799),AVERAGE(X1799-W1799,W1799-V1799)),0),0)</f>
        <v>8</v>
      </c>
      <c r="BA1799" s="209">
        <f>IF(BB1799="S",IF(AND(Q1799="1. Aceitou o programa",AH1799="Realizada"),IFERROR(IF(AG1799="",0,AG1799-R1799),0),0),0)</f>
        <v>0</v>
      </c>
      <c r="BB1799" s="209" t="str">
        <f>_xlfn.XLOOKUP(U1799,'Lista Suspensa'!$AA$20:$AA$23,'Lista Suspensa'!$AB$20:$AB$23,"N/A")</f>
        <v>S</v>
      </c>
    </row>
    <row r="1800" spans="1:54" ht="12" customHeight="1">
      <c r="A1800" s="151" t="s">
        <v>54</v>
      </c>
      <c r="B1800" s="152">
        <v>46112</v>
      </c>
      <c r="C1800" s="153" t="s">
        <v>55</v>
      </c>
      <c r="D1800" s="153" t="s">
        <v>56</v>
      </c>
      <c r="E1800" s="244">
        <v>89544196</v>
      </c>
      <c r="F1800" s="144" t="s">
        <v>3705</v>
      </c>
      <c r="G1800" s="230"/>
      <c r="H1800" s="154">
        <v>27470</v>
      </c>
      <c r="I1800" s="153">
        <v>51</v>
      </c>
      <c r="J1800" s="148" t="s">
        <v>70</v>
      </c>
      <c r="K1800" s="153" t="s">
        <v>101</v>
      </c>
      <c r="L1800" s="153"/>
      <c r="M1800" s="153"/>
      <c r="N1800" s="153"/>
      <c r="O1800" s="155">
        <v>21980968778</v>
      </c>
      <c r="P1800" s="156" t="s">
        <v>60</v>
      </c>
      <c r="Q1800" s="157" t="s">
        <v>110</v>
      </c>
      <c r="R1800" s="158">
        <v>46155</v>
      </c>
      <c r="S1800" s="159"/>
      <c r="T1800" s="159" t="s">
        <v>62</v>
      </c>
      <c r="U1800" s="159" t="s">
        <v>111</v>
      </c>
      <c r="V1800" s="154">
        <v>46147</v>
      </c>
      <c r="W1800" s="154">
        <v>46155</v>
      </c>
      <c r="X1800" s="154" t="s">
        <v>126</v>
      </c>
      <c r="Y1800" s="160" t="s">
        <v>99</v>
      </c>
      <c r="Z1800" s="160" t="s">
        <v>128</v>
      </c>
      <c r="AA1800" s="153">
        <v>96</v>
      </c>
      <c r="AB1800" s="153">
        <v>1.61</v>
      </c>
      <c r="AC1800" s="182">
        <f t="shared" si="58"/>
        <v>37.035608194128308</v>
      </c>
      <c r="AD1800" s="153" t="str">
        <f t="shared" si="59"/>
        <v>OBESIDADE II</v>
      </c>
      <c r="AE1800" s="233" t="s">
        <v>139</v>
      </c>
      <c r="AF1800" s="153"/>
      <c r="AG1800" s="159"/>
      <c r="AH1800" s="153"/>
      <c r="AI1800" s="161"/>
      <c r="AJ1800" s="153"/>
      <c r="AK1800" s="153"/>
      <c r="AL1800" s="207" t="s">
        <v>131</v>
      </c>
      <c r="AM1800" s="207"/>
      <c r="AN1800" s="207"/>
      <c r="AO1800" s="207" t="str">
        <f ca="1">IF(R1800="","",IF(R1800&gt;TODAY(),"0 meses",DATEDIF(R1800,TODAY(),"m") &amp; " meses"))</f>
        <v>0 meses</v>
      </c>
      <c r="AP1800" s="147" t="s">
        <v>67</v>
      </c>
      <c r="AQ1800" s="147" t="s">
        <v>67</v>
      </c>
      <c r="AR1800" s="147"/>
      <c r="AS1800" s="209" t="s">
        <v>68</v>
      </c>
      <c r="AT1800" s="223" t="str">
        <f>MONTH(B1800)&amp;"/"&amp;YEAR(B1800)</f>
        <v>3/2026</v>
      </c>
      <c r="AU1800" s="223">
        <f>WEEKNUM(B1800)-WEEKNUM(EOMONTH(B1800,-1)+1)+1</f>
        <v>5</v>
      </c>
      <c r="AV1800" s="209" t="str">
        <f>MONTH(R1800)&amp;"/"&amp;YEAR(R1800)</f>
        <v>5/2026</v>
      </c>
      <c r="AW1800" s="209">
        <f>WEEKNUM(R1800)-WEEKNUM(EOMONTH(R1800,-1)+1)+1</f>
        <v>3</v>
      </c>
      <c r="AX1800" s="209">
        <f>IF(BB1800="S",IF(Q1800="1. Aceitou o programa",R1800-B1800,0),0)</f>
        <v>43</v>
      </c>
      <c r="AY1800" s="209">
        <f>IF(BB1800="S",IF(AND(S1800&lt;&gt;"",R1800&lt;&gt;""),S1800-R1800,0),0)</f>
        <v>0</v>
      </c>
      <c r="AZ1800" s="209">
        <f>IF(BB1800="S",IF(Q1800="1. Aceitou o programa",IF(OR(X1800="Não se Aplica",X1800=""),IF(OR(W1800="Não se Aplica",W1800=""),0,W1800-V1800),AVERAGE(X1800-W1800,W1800-V1800)),0),0)</f>
        <v>8</v>
      </c>
      <c r="BA1800" s="209">
        <f>IF(BB1800="S",IF(AND(Q1800="1. Aceitou o programa",AH1800="Realizada"),IFERROR(IF(AG1800="",0,AG1800-R1800),0),0),0)</f>
        <v>0</v>
      </c>
      <c r="BB1800" s="209" t="str">
        <f>_xlfn.XLOOKUP(U1800,'Lista Suspensa'!$AA$20:$AA$23,'Lista Suspensa'!$AB$20:$AB$23,"N/A")</f>
        <v>S</v>
      </c>
    </row>
    <row r="1801" spans="1:54" ht="12" customHeight="1">
      <c r="A1801" s="151" t="s">
        <v>54</v>
      </c>
      <c r="B1801" s="152">
        <v>46112</v>
      </c>
      <c r="C1801" s="153" t="s">
        <v>55</v>
      </c>
      <c r="D1801" s="153" t="s">
        <v>56</v>
      </c>
      <c r="E1801" s="244">
        <v>93621762</v>
      </c>
      <c r="F1801" s="144" t="s">
        <v>3706</v>
      </c>
      <c r="G1801" s="230"/>
      <c r="H1801" s="154">
        <v>27524</v>
      </c>
      <c r="I1801" s="153">
        <v>51</v>
      </c>
      <c r="J1801" s="148" t="s">
        <v>70</v>
      </c>
      <c r="K1801" s="153" t="s">
        <v>101</v>
      </c>
      <c r="L1801" s="153"/>
      <c r="M1801" s="153"/>
      <c r="N1801" s="153"/>
      <c r="O1801" s="155">
        <v>21973708921</v>
      </c>
      <c r="P1801" s="156" t="s">
        <v>60</v>
      </c>
      <c r="Q1801" s="157" t="s">
        <v>110</v>
      </c>
      <c r="R1801" s="158">
        <v>46155</v>
      </c>
      <c r="S1801" s="159"/>
      <c r="T1801" s="159" t="s">
        <v>62</v>
      </c>
      <c r="U1801" s="159" t="s">
        <v>111</v>
      </c>
      <c r="V1801" s="154">
        <v>46147</v>
      </c>
      <c r="W1801" s="154">
        <v>46155</v>
      </c>
      <c r="X1801" s="154" t="s">
        <v>126</v>
      </c>
      <c r="Y1801" s="160" t="s">
        <v>99</v>
      </c>
      <c r="Z1801" s="160" t="s">
        <v>128</v>
      </c>
      <c r="AA1801" s="153">
        <v>92</v>
      </c>
      <c r="AB1801" s="153">
        <v>1.58</v>
      </c>
      <c r="AC1801" s="182">
        <f t="shared" si="58"/>
        <v>36.853068418522668</v>
      </c>
      <c r="AD1801" s="153" t="str">
        <f t="shared" si="59"/>
        <v>OBESIDADE II</v>
      </c>
      <c r="AE1801" s="233" t="s">
        <v>947</v>
      </c>
      <c r="AF1801" s="153"/>
      <c r="AG1801" s="159"/>
      <c r="AH1801" s="153"/>
      <c r="AI1801" s="161"/>
      <c r="AJ1801" s="153"/>
      <c r="AK1801" s="153"/>
      <c r="AL1801" s="207" t="s">
        <v>131</v>
      </c>
      <c r="AM1801" s="207"/>
      <c r="AN1801" s="207"/>
      <c r="AO1801" s="207" t="str">
        <f ca="1">IF(R1801="","",IF(R1801&gt;TODAY(),"0 meses",DATEDIF(R1801,TODAY(),"m") &amp; " meses"))</f>
        <v>0 meses</v>
      </c>
      <c r="AP1801" s="147" t="s">
        <v>67</v>
      </c>
      <c r="AQ1801" s="147" t="s">
        <v>67</v>
      </c>
      <c r="AR1801" s="147"/>
      <c r="AS1801" s="209" t="s">
        <v>68</v>
      </c>
      <c r="AT1801" s="223" t="str">
        <f>MONTH(B1801)&amp;"/"&amp;YEAR(B1801)</f>
        <v>3/2026</v>
      </c>
      <c r="AU1801" s="223">
        <f>WEEKNUM(B1801)-WEEKNUM(EOMONTH(B1801,-1)+1)+1</f>
        <v>5</v>
      </c>
      <c r="AV1801" s="209" t="str">
        <f>MONTH(R1801)&amp;"/"&amp;YEAR(R1801)</f>
        <v>5/2026</v>
      </c>
      <c r="AW1801" s="209">
        <f>WEEKNUM(R1801)-WEEKNUM(EOMONTH(R1801,-1)+1)+1</f>
        <v>3</v>
      </c>
      <c r="AX1801" s="209">
        <f>IF(BB1801="S",IF(Q1801="1. Aceitou o programa",R1801-B1801,0),0)</f>
        <v>43</v>
      </c>
      <c r="AY1801" s="209">
        <f>IF(BB1801="S",IF(AND(S1801&lt;&gt;"",R1801&lt;&gt;""),S1801-R1801,0),0)</f>
        <v>0</v>
      </c>
      <c r="AZ1801" s="209">
        <f>IF(BB1801="S",IF(Q1801="1. Aceitou o programa",IF(OR(X1801="Não se Aplica",X1801=""),IF(OR(W1801="Não se Aplica",W1801=""),0,W1801-V1801),AVERAGE(X1801-W1801,W1801-V1801)),0),0)</f>
        <v>8</v>
      </c>
      <c r="BA1801" s="209">
        <f>IF(BB1801="S",IF(AND(Q1801="1. Aceitou o programa",AH1801="Realizada"),IFERROR(IF(AG1801="",0,AG1801-R1801),0),0),0)</f>
        <v>0</v>
      </c>
      <c r="BB1801" s="209" t="str">
        <f>_xlfn.XLOOKUP(U1801,'Lista Suspensa'!$AA$20:$AA$23,'Lista Suspensa'!$AB$20:$AB$23,"N/A")</f>
        <v>S</v>
      </c>
    </row>
    <row r="1802" spans="1:54" ht="12" customHeight="1">
      <c r="A1802" s="151" t="s">
        <v>54</v>
      </c>
      <c r="B1802" s="152">
        <v>46112</v>
      </c>
      <c r="C1802" s="153" t="s">
        <v>55</v>
      </c>
      <c r="D1802" s="153" t="s">
        <v>56</v>
      </c>
      <c r="E1802" s="244">
        <v>89903572</v>
      </c>
      <c r="F1802" s="144" t="s">
        <v>3707</v>
      </c>
      <c r="G1802" s="230"/>
      <c r="H1802" s="154">
        <v>27618</v>
      </c>
      <c r="I1802" s="153">
        <v>50</v>
      </c>
      <c r="J1802" s="148" t="s">
        <v>70</v>
      </c>
      <c r="K1802" s="153" t="s">
        <v>101</v>
      </c>
      <c r="L1802" s="153"/>
      <c r="M1802" s="153"/>
      <c r="N1802" s="153"/>
      <c r="O1802" s="155">
        <v>21983621832</v>
      </c>
      <c r="P1802" s="156" t="s">
        <v>60</v>
      </c>
      <c r="Q1802" s="157" t="s">
        <v>110</v>
      </c>
      <c r="R1802" s="158">
        <v>46155</v>
      </c>
      <c r="S1802" s="159"/>
      <c r="T1802" s="159" t="s">
        <v>62</v>
      </c>
      <c r="U1802" s="159" t="s">
        <v>111</v>
      </c>
      <c r="V1802" s="154">
        <v>46147</v>
      </c>
      <c r="W1802" s="154">
        <v>46155</v>
      </c>
      <c r="X1802" s="154" t="s">
        <v>126</v>
      </c>
      <c r="Y1802" s="160" t="s">
        <v>99</v>
      </c>
      <c r="Z1802" s="160" t="s">
        <v>128</v>
      </c>
      <c r="AA1802" s="153">
        <v>100</v>
      </c>
      <c r="AB1802" s="153">
        <v>1.6</v>
      </c>
      <c r="AC1802" s="182">
        <f t="shared" si="58"/>
        <v>39.062499999999993</v>
      </c>
      <c r="AD1802" s="153" t="str">
        <f t="shared" si="59"/>
        <v>OBESIDADE II</v>
      </c>
      <c r="AE1802" s="233" t="s">
        <v>1040</v>
      </c>
      <c r="AF1802" s="153"/>
      <c r="AG1802" s="159"/>
      <c r="AH1802" s="153"/>
      <c r="AI1802" s="161"/>
      <c r="AJ1802" s="153"/>
      <c r="AK1802" s="153"/>
      <c r="AL1802" s="207" t="s">
        <v>131</v>
      </c>
      <c r="AM1802" s="207"/>
      <c r="AN1802" s="207"/>
      <c r="AO1802" s="207" t="str">
        <f ca="1">IF(R1802="","",IF(R1802&gt;TODAY(),"0 meses",DATEDIF(R1802,TODAY(),"m") &amp; " meses"))</f>
        <v>0 meses</v>
      </c>
      <c r="AP1802" s="147" t="s">
        <v>67</v>
      </c>
      <c r="AQ1802" s="147" t="s">
        <v>67</v>
      </c>
      <c r="AR1802" s="147"/>
      <c r="AS1802" s="209" t="s">
        <v>68</v>
      </c>
      <c r="AT1802" s="223" t="str">
        <f>MONTH(B1802)&amp;"/"&amp;YEAR(B1802)</f>
        <v>3/2026</v>
      </c>
      <c r="AU1802" s="223">
        <f>WEEKNUM(B1802)-WEEKNUM(EOMONTH(B1802,-1)+1)+1</f>
        <v>5</v>
      </c>
      <c r="AV1802" s="209" t="str">
        <f>MONTH(R1802)&amp;"/"&amp;YEAR(R1802)</f>
        <v>5/2026</v>
      </c>
      <c r="AW1802" s="209">
        <f>WEEKNUM(R1802)-WEEKNUM(EOMONTH(R1802,-1)+1)+1</f>
        <v>3</v>
      </c>
      <c r="AX1802" s="209">
        <f>IF(BB1802="S",IF(Q1802="1. Aceitou o programa",R1802-B1802,0),0)</f>
        <v>43</v>
      </c>
      <c r="AY1802" s="209">
        <f>IF(BB1802="S",IF(AND(S1802&lt;&gt;"",R1802&lt;&gt;""),S1802-R1802,0),0)</f>
        <v>0</v>
      </c>
      <c r="AZ1802" s="209">
        <f>IF(BB1802="S",IF(Q1802="1. Aceitou o programa",IF(OR(X1802="Não se Aplica",X1802=""),IF(OR(W1802="Não se Aplica",W1802=""),0,W1802-V1802),AVERAGE(X1802-W1802,W1802-V1802)),0),0)</f>
        <v>8</v>
      </c>
      <c r="BA1802" s="209">
        <f>IF(BB1802="S",IF(AND(Q1802="1. Aceitou o programa",AH1802="Realizada"),IFERROR(IF(AG1802="",0,AG1802-R1802),0),0),0)</f>
        <v>0</v>
      </c>
      <c r="BB1802" s="209" t="str">
        <f>_xlfn.XLOOKUP(U1802,'Lista Suspensa'!$AA$20:$AA$23,'Lista Suspensa'!$AB$20:$AB$23,"N/A")</f>
        <v>S</v>
      </c>
    </row>
    <row r="1803" spans="1:54" ht="12" customHeight="1">
      <c r="A1803" s="151" t="s">
        <v>54</v>
      </c>
      <c r="B1803" s="152">
        <v>46112</v>
      </c>
      <c r="C1803" s="153" t="s">
        <v>55</v>
      </c>
      <c r="D1803" s="153" t="s">
        <v>56</v>
      </c>
      <c r="E1803" s="244">
        <v>95314571</v>
      </c>
      <c r="F1803" s="144" t="s">
        <v>3708</v>
      </c>
      <c r="G1803" s="230"/>
      <c r="H1803" s="154">
        <v>27671</v>
      </c>
      <c r="I1803" s="153">
        <v>50</v>
      </c>
      <c r="J1803" s="148" t="s">
        <v>70</v>
      </c>
      <c r="K1803" s="153" t="s">
        <v>101</v>
      </c>
      <c r="L1803" s="153"/>
      <c r="M1803" s="153"/>
      <c r="N1803" s="153"/>
      <c r="O1803" s="155">
        <v>21990987323</v>
      </c>
      <c r="P1803" s="156" t="s">
        <v>60</v>
      </c>
      <c r="Q1803" s="157" t="s">
        <v>110</v>
      </c>
      <c r="R1803" s="158">
        <v>46155</v>
      </c>
      <c r="S1803" s="159"/>
      <c r="T1803" s="159" t="s">
        <v>62</v>
      </c>
      <c r="U1803" s="159" t="s">
        <v>111</v>
      </c>
      <c r="V1803" s="154">
        <v>46147</v>
      </c>
      <c r="W1803" s="154">
        <v>46155</v>
      </c>
      <c r="X1803" s="154" t="s">
        <v>126</v>
      </c>
      <c r="Y1803" s="160" t="s">
        <v>99</v>
      </c>
      <c r="Z1803" s="160" t="s">
        <v>128</v>
      </c>
      <c r="AA1803" s="153">
        <v>90</v>
      </c>
      <c r="AB1803" s="153">
        <v>1.64</v>
      </c>
      <c r="AC1803" s="182">
        <f t="shared" si="58"/>
        <v>33.462224866151104</v>
      </c>
      <c r="AD1803" s="153" t="str">
        <f t="shared" si="59"/>
        <v>OBESIDADE I</v>
      </c>
      <c r="AE1803" s="233" t="s">
        <v>1092</v>
      </c>
      <c r="AF1803" s="153"/>
      <c r="AG1803" s="159"/>
      <c r="AH1803" s="153"/>
      <c r="AI1803" s="161"/>
      <c r="AJ1803" s="153"/>
      <c r="AK1803" s="153"/>
      <c r="AL1803" s="207" t="s">
        <v>131</v>
      </c>
      <c r="AM1803" s="207"/>
      <c r="AN1803" s="207"/>
      <c r="AO1803" s="207" t="str">
        <f ca="1">IF(R1803="","",IF(R1803&gt;TODAY(),"0 meses",DATEDIF(R1803,TODAY(),"m") &amp; " meses"))</f>
        <v>0 meses</v>
      </c>
      <c r="AP1803" s="147" t="s">
        <v>67</v>
      </c>
      <c r="AQ1803" s="147" t="s">
        <v>67</v>
      </c>
      <c r="AR1803" s="147"/>
      <c r="AS1803" s="209" t="s">
        <v>68</v>
      </c>
      <c r="AT1803" s="223" t="str">
        <f>MONTH(B1803)&amp;"/"&amp;YEAR(B1803)</f>
        <v>3/2026</v>
      </c>
      <c r="AU1803" s="223">
        <f>WEEKNUM(B1803)-WEEKNUM(EOMONTH(B1803,-1)+1)+1</f>
        <v>5</v>
      </c>
      <c r="AV1803" s="209" t="str">
        <f>MONTH(R1803)&amp;"/"&amp;YEAR(R1803)</f>
        <v>5/2026</v>
      </c>
      <c r="AW1803" s="209">
        <f>WEEKNUM(R1803)-WEEKNUM(EOMONTH(R1803,-1)+1)+1</f>
        <v>3</v>
      </c>
      <c r="AX1803" s="209">
        <f>IF(BB1803="S",IF(Q1803="1. Aceitou o programa",R1803-B1803,0),0)</f>
        <v>43</v>
      </c>
      <c r="AY1803" s="209">
        <f>IF(BB1803="S",IF(AND(S1803&lt;&gt;"",R1803&lt;&gt;""),S1803-R1803,0),0)</f>
        <v>0</v>
      </c>
      <c r="AZ1803" s="209">
        <f>IF(BB1803="S",IF(Q1803="1. Aceitou o programa",IF(OR(X1803="Não se Aplica",X1803=""),IF(OR(W1803="Não se Aplica",W1803=""),0,W1803-V1803),AVERAGE(X1803-W1803,W1803-V1803)),0),0)</f>
        <v>8</v>
      </c>
      <c r="BA1803" s="209">
        <f>IF(BB1803="S",IF(AND(Q1803="1. Aceitou o programa",AH1803="Realizada"),IFERROR(IF(AG1803="",0,AG1803-R1803),0),0),0)</f>
        <v>0</v>
      </c>
      <c r="BB1803" s="209" t="str">
        <f>_xlfn.XLOOKUP(U1803,'Lista Suspensa'!$AA$20:$AA$23,'Lista Suspensa'!$AB$20:$AB$23,"N/A")</f>
        <v>S</v>
      </c>
    </row>
    <row r="1804" spans="1:54" ht="12" customHeight="1">
      <c r="A1804" s="151" t="s">
        <v>54</v>
      </c>
      <c r="B1804" s="152">
        <v>46112</v>
      </c>
      <c r="C1804" s="153" t="s">
        <v>55</v>
      </c>
      <c r="D1804" s="153" t="s">
        <v>56</v>
      </c>
      <c r="E1804" s="244">
        <v>84647250</v>
      </c>
      <c r="F1804" s="144" t="s">
        <v>3709</v>
      </c>
      <c r="G1804" s="230"/>
      <c r="H1804" s="154">
        <v>27679</v>
      </c>
      <c r="I1804" s="153">
        <v>50</v>
      </c>
      <c r="J1804" s="148" t="s">
        <v>58</v>
      </c>
      <c r="K1804" s="153" t="s">
        <v>101</v>
      </c>
      <c r="L1804" s="153"/>
      <c r="M1804" s="153"/>
      <c r="N1804" s="153"/>
      <c r="O1804" s="155">
        <v>21988085552</v>
      </c>
      <c r="P1804" s="156" t="s">
        <v>60</v>
      </c>
      <c r="Q1804" s="157" t="s">
        <v>110</v>
      </c>
      <c r="R1804" s="158">
        <v>46155</v>
      </c>
      <c r="S1804" s="159"/>
      <c r="T1804" s="159" t="s">
        <v>62</v>
      </c>
      <c r="U1804" s="159" t="s">
        <v>111</v>
      </c>
      <c r="V1804" s="154">
        <v>46147</v>
      </c>
      <c r="W1804" s="154">
        <v>46155</v>
      </c>
      <c r="X1804" s="154" t="s">
        <v>126</v>
      </c>
      <c r="Y1804" s="160" t="s">
        <v>99</v>
      </c>
      <c r="Z1804" s="160" t="s">
        <v>128</v>
      </c>
      <c r="AA1804" s="153">
        <v>89</v>
      </c>
      <c r="AB1804" s="153">
        <v>1.73</v>
      </c>
      <c r="AC1804" s="182">
        <f t="shared" si="58"/>
        <v>29.737044338267232</v>
      </c>
      <c r="AD1804" s="153" t="str">
        <f t="shared" si="59"/>
        <v>SOBREPESO</v>
      </c>
      <c r="AE1804" s="233" t="s">
        <v>1018</v>
      </c>
      <c r="AF1804" s="153"/>
      <c r="AG1804" s="159"/>
      <c r="AH1804" s="153"/>
      <c r="AI1804" s="161"/>
      <c r="AJ1804" s="153"/>
      <c r="AK1804" s="153"/>
      <c r="AL1804" s="207" t="s">
        <v>136</v>
      </c>
      <c r="AM1804" s="207"/>
      <c r="AN1804" s="207"/>
      <c r="AO1804" s="207" t="str">
        <f ca="1">IF(R1804="","",IF(R1804&gt;TODAY(),"0 meses",DATEDIF(R1804,TODAY(),"m") &amp; " meses"))</f>
        <v>0 meses</v>
      </c>
      <c r="AP1804" s="147" t="s">
        <v>67</v>
      </c>
      <c r="AQ1804" s="147" t="s">
        <v>67</v>
      </c>
      <c r="AR1804" s="147"/>
      <c r="AS1804" s="209" t="s">
        <v>68</v>
      </c>
      <c r="AT1804" s="223" t="str">
        <f>MONTH(B1804)&amp;"/"&amp;YEAR(B1804)</f>
        <v>3/2026</v>
      </c>
      <c r="AU1804" s="223">
        <f>WEEKNUM(B1804)-WEEKNUM(EOMONTH(B1804,-1)+1)+1</f>
        <v>5</v>
      </c>
      <c r="AV1804" s="209" t="str">
        <f>MONTH(R1804)&amp;"/"&amp;YEAR(R1804)</f>
        <v>5/2026</v>
      </c>
      <c r="AW1804" s="209">
        <f>WEEKNUM(R1804)-WEEKNUM(EOMONTH(R1804,-1)+1)+1</f>
        <v>3</v>
      </c>
      <c r="AX1804" s="209">
        <f>IF(BB1804="S",IF(Q1804="1. Aceitou o programa",R1804-B1804,0),0)</f>
        <v>43</v>
      </c>
      <c r="AY1804" s="209">
        <f>IF(BB1804="S",IF(AND(S1804&lt;&gt;"",R1804&lt;&gt;""),S1804-R1804,0),0)</f>
        <v>0</v>
      </c>
      <c r="AZ1804" s="209">
        <f>IF(BB1804="S",IF(Q1804="1. Aceitou o programa",IF(OR(X1804="Não se Aplica",X1804=""),IF(OR(W1804="Não se Aplica",W1804=""),0,W1804-V1804),AVERAGE(X1804-W1804,W1804-V1804)),0),0)</f>
        <v>8</v>
      </c>
      <c r="BA1804" s="209">
        <f>IF(BB1804="S",IF(AND(Q1804="1. Aceitou o programa",AH1804="Realizada"),IFERROR(IF(AG1804="",0,AG1804-R1804),0),0),0)</f>
        <v>0</v>
      </c>
      <c r="BB1804" s="209" t="str">
        <f>_xlfn.XLOOKUP(U1804,'Lista Suspensa'!$AA$20:$AA$23,'Lista Suspensa'!$AB$20:$AB$23,"N/A")</f>
        <v>S</v>
      </c>
    </row>
    <row r="1805" spans="1:54" ht="12" customHeight="1">
      <c r="A1805" s="151" t="s">
        <v>54</v>
      </c>
      <c r="B1805" s="152">
        <v>46112</v>
      </c>
      <c r="C1805" s="153" t="s">
        <v>55</v>
      </c>
      <c r="D1805" s="153" t="s">
        <v>56</v>
      </c>
      <c r="E1805" s="244">
        <v>87861003</v>
      </c>
      <c r="F1805" s="144" t="s">
        <v>3710</v>
      </c>
      <c r="G1805" s="230"/>
      <c r="H1805" s="154">
        <v>27681</v>
      </c>
      <c r="I1805" s="153">
        <v>50</v>
      </c>
      <c r="J1805" s="148" t="s">
        <v>58</v>
      </c>
      <c r="K1805" s="153" t="s">
        <v>101</v>
      </c>
      <c r="L1805" s="153"/>
      <c r="M1805" s="153"/>
      <c r="N1805" s="153"/>
      <c r="O1805" s="155">
        <v>21990224276</v>
      </c>
      <c r="P1805" s="156" t="s">
        <v>60</v>
      </c>
      <c r="Q1805" s="157" t="s">
        <v>110</v>
      </c>
      <c r="R1805" s="158">
        <v>46155</v>
      </c>
      <c r="S1805" s="159"/>
      <c r="T1805" s="159" t="s">
        <v>62</v>
      </c>
      <c r="U1805" s="159" t="s">
        <v>111</v>
      </c>
      <c r="V1805" s="154">
        <v>46147</v>
      </c>
      <c r="W1805" s="154">
        <v>46155</v>
      </c>
      <c r="X1805" s="154" t="s">
        <v>126</v>
      </c>
      <c r="Y1805" s="160" t="s">
        <v>99</v>
      </c>
      <c r="Z1805" s="160" t="s">
        <v>128</v>
      </c>
      <c r="AA1805" s="153">
        <v>139</v>
      </c>
      <c r="AB1805" s="153">
        <v>1.8</v>
      </c>
      <c r="AC1805" s="182">
        <f t="shared" si="58"/>
        <v>42.901234567901234</v>
      </c>
      <c r="AD1805" s="153" t="str">
        <f t="shared" si="59"/>
        <v>OBESIDADE III</v>
      </c>
      <c r="AE1805" s="233" t="s">
        <v>139</v>
      </c>
      <c r="AF1805" s="153"/>
      <c r="AG1805" s="159"/>
      <c r="AH1805" s="153"/>
      <c r="AI1805" s="161"/>
      <c r="AJ1805" s="153"/>
      <c r="AK1805" s="153"/>
      <c r="AL1805" s="207" t="s">
        <v>131</v>
      </c>
      <c r="AM1805" s="207"/>
      <c r="AN1805" s="207"/>
      <c r="AO1805" s="207" t="str">
        <f ca="1">IF(R1805="","",IF(R1805&gt;TODAY(),"0 meses",DATEDIF(R1805,TODAY(),"m") &amp; " meses"))</f>
        <v>0 meses</v>
      </c>
      <c r="AP1805" s="147" t="s">
        <v>67</v>
      </c>
      <c r="AQ1805" s="147" t="s">
        <v>67</v>
      </c>
      <c r="AR1805" s="147"/>
      <c r="AS1805" s="209" t="s">
        <v>68</v>
      </c>
      <c r="AT1805" s="223" t="str">
        <f>MONTH(B1805)&amp;"/"&amp;YEAR(B1805)</f>
        <v>3/2026</v>
      </c>
      <c r="AU1805" s="223">
        <f>WEEKNUM(B1805)-WEEKNUM(EOMONTH(B1805,-1)+1)+1</f>
        <v>5</v>
      </c>
      <c r="AV1805" s="209" t="str">
        <f>MONTH(R1805)&amp;"/"&amp;YEAR(R1805)</f>
        <v>5/2026</v>
      </c>
      <c r="AW1805" s="209">
        <f>WEEKNUM(R1805)-WEEKNUM(EOMONTH(R1805,-1)+1)+1</f>
        <v>3</v>
      </c>
      <c r="AX1805" s="209">
        <f>IF(BB1805="S",IF(Q1805="1. Aceitou o programa",R1805-B1805,0),0)</f>
        <v>43</v>
      </c>
      <c r="AY1805" s="209">
        <f>IF(BB1805="S",IF(AND(S1805&lt;&gt;"",R1805&lt;&gt;""),S1805-R1805,0),0)</f>
        <v>0</v>
      </c>
      <c r="AZ1805" s="209">
        <f>IF(BB1805="S",IF(Q1805="1. Aceitou o programa",IF(OR(X1805="Não se Aplica",X1805=""),IF(OR(W1805="Não se Aplica",W1805=""),0,W1805-V1805),AVERAGE(X1805-W1805,W1805-V1805)),0),0)</f>
        <v>8</v>
      </c>
      <c r="BA1805" s="209">
        <f>IF(BB1805="S",IF(AND(Q1805="1. Aceitou o programa",AH1805="Realizada"),IFERROR(IF(AG1805="",0,AG1805-R1805),0),0),0)</f>
        <v>0</v>
      </c>
      <c r="BB1805" s="209" t="str">
        <f>_xlfn.XLOOKUP(U1805,'Lista Suspensa'!$AA$20:$AA$23,'Lista Suspensa'!$AB$20:$AB$23,"N/A")</f>
        <v>S</v>
      </c>
    </row>
    <row r="1806" spans="1:54" ht="12" customHeight="1">
      <c r="A1806" s="151" t="s">
        <v>54</v>
      </c>
      <c r="B1806" s="152">
        <v>46112</v>
      </c>
      <c r="C1806" s="153" t="s">
        <v>55</v>
      </c>
      <c r="D1806" s="153" t="s">
        <v>56</v>
      </c>
      <c r="E1806" s="244">
        <v>89201582</v>
      </c>
      <c r="F1806" s="144" t="s">
        <v>3711</v>
      </c>
      <c r="G1806" s="230"/>
      <c r="H1806" s="154">
        <v>27757</v>
      </c>
      <c r="I1806" s="153">
        <v>50</v>
      </c>
      <c r="J1806" s="148" t="s">
        <v>70</v>
      </c>
      <c r="K1806" s="153" t="s">
        <v>101</v>
      </c>
      <c r="L1806" s="153"/>
      <c r="M1806" s="153"/>
      <c r="N1806" s="153"/>
      <c r="O1806" s="155">
        <v>21982756969</v>
      </c>
      <c r="P1806" s="156" t="s">
        <v>60</v>
      </c>
      <c r="Q1806" s="157" t="s">
        <v>110</v>
      </c>
      <c r="R1806" s="158">
        <v>46155</v>
      </c>
      <c r="S1806" s="159"/>
      <c r="T1806" s="159" t="s">
        <v>62</v>
      </c>
      <c r="U1806" s="159" t="s">
        <v>111</v>
      </c>
      <c r="V1806" s="154">
        <v>46147</v>
      </c>
      <c r="W1806" s="154">
        <v>46155</v>
      </c>
      <c r="X1806" s="154" t="s">
        <v>126</v>
      </c>
      <c r="Y1806" s="160" t="s">
        <v>99</v>
      </c>
      <c r="Z1806" s="160" t="s">
        <v>128</v>
      </c>
      <c r="AA1806" s="153">
        <v>96</v>
      </c>
      <c r="AB1806" s="153">
        <v>1.56</v>
      </c>
      <c r="AC1806" s="182">
        <f t="shared" si="58"/>
        <v>39.447731755424059</v>
      </c>
      <c r="AD1806" s="153" t="str">
        <f t="shared" si="59"/>
        <v>OBESIDADE II</v>
      </c>
      <c r="AE1806" s="233" t="s">
        <v>947</v>
      </c>
      <c r="AF1806" s="153"/>
      <c r="AG1806" s="159"/>
      <c r="AH1806" s="153"/>
      <c r="AI1806" s="161"/>
      <c r="AJ1806" s="153"/>
      <c r="AK1806" s="153"/>
      <c r="AL1806" s="207" t="s">
        <v>131</v>
      </c>
      <c r="AM1806" s="207"/>
      <c r="AN1806" s="207"/>
      <c r="AO1806" s="207" t="str">
        <f ca="1">IF(R1806="","",IF(R1806&gt;TODAY(),"0 meses",DATEDIF(R1806,TODAY(),"m") &amp; " meses"))</f>
        <v>0 meses</v>
      </c>
      <c r="AP1806" s="147" t="s">
        <v>67</v>
      </c>
      <c r="AQ1806" s="147" t="s">
        <v>67</v>
      </c>
      <c r="AR1806" s="147"/>
      <c r="AS1806" s="209" t="s">
        <v>68</v>
      </c>
      <c r="AT1806" s="223" t="str">
        <f>MONTH(B1806)&amp;"/"&amp;YEAR(B1806)</f>
        <v>3/2026</v>
      </c>
      <c r="AU1806" s="223">
        <f>WEEKNUM(B1806)-WEEKNUM(EOMONTH(B1806,-1)+1)+1</f>
        <v>5</v>
      </c>
      <c r="AV1806" s="209" t="str">
        <f>MONTH(R1806)&amp;"/"&amp;YEAR(R1806)</f>
        <v>5/2026</v>
      </c>
      <c r="AW1806" s="209">
        <f>WEEKNUM(R1806)-WEEKNUM(EOMONTH(R1806,-1)+1)+1</f>
        <v>3</v>
      </c>
      <c r="AX1806" s="209">
        <f>IF(BB1806="S",IF(Q1806="1. Aceitou o programa",R1806-B1806,0),0)</f>
        <v>43</v>
      </c>
      <c r="AY1806" s="209">
        <f>IF(BB1806="S",IF(AND(S1806&lt;&gt;"",R1806&lt;&gt;""),S1806-R1806,0),0)</f>
        <v>0</v>
      </c>
      <c r="AZ1806" s="209">
        <f>IF(BB1806="S",IF(Q1806="1. Aceitou o programa",IF(OR(X1806="Não se Aplica",X1806=""),IF(OR(W1806="Não se Aplica",W1806=""),0,W1806-V1806),AVERAGE(X1806-W1806,W1806-V1806)),0),0)</f>
        <v>8</v>
      </c>
      <c r="BA1806" s="209">
        <f>IF(BB1806="S",IF(AND(Q1806="1. Aceitou o programa",AH1806="Realizada"),IFERROR(IF(AG1806="",0,AG1806-R1806),0),0),0)</f>
        <v>0</v>
      </c>
      <c r="BB1806" s="209" t="str">
        <f>_xlfn.XLOOKUP(U1806,'Lista Suspensa'!$AA$20:$AA$23,'Lista Suspensa'!$AB$20:$AB$23,"N/A")</f>
        <v>S</v>
      </c>
    </row>
    <row r="1807" spans="1:54" ht="12" customHeight="1">
      <c r="A1807" s="151" t="s">
        <v>54</v>
      </c>
      <c r="B1807" s="152">
        <v>46112</v>
      </c>
      <c r="C1807" s="153" t="s">
        <v>55</v>
      </c>
      <c r="D1807" s="153" t="s">
        <v>56</v>
      </c>
      <c r="E1807" s="244">
        <v>84948428</v>
      </c>
      <c r="F1807" s="144" t="s">
        <v>3712</v>
      </c>
      <c r="G1807" s="230"/>
      <c r="H1807" s="154">
        <v>27789</v>
      </c>
      <c r="I1807" s="153">
        <v>50</v>
      </c>
      <c r="J1807" s="148" t="s">
        <v>70</v>
      </c>
      <c r="K1807" s="153" t="s">
        <v>101</v>
      </c>
      <c r="L1807" s="153"/>
      <c r="M1807" s="153"/>
      <c r="N1807" s="153"/>
      <c r="O1807" s="155">
        <v>21985872229</v>
      </c>
      <c r="P1807" s="156" t="s">
        <v>60</v>
      </c>
      <c r="Q1807" s="157" t="s">
        <v>110</v>
      </c>
      <c r="R1807" s="158">
        <v>46155</v>
      </c>
      <c r="S1807" s="159"/>
      <c r="T1807" s="159" t="s">
        <v>62</v>
      </c>
      <c r="U1807" s="159" t="s">
        <v>111</v>
      </c>
      <c r="V1807" s="154">
        <v>46147</v>
      </c>
      <c r="W1807" s="154">
        <v>46155</v>
      </c>
      <c r="X1807" s="154" t="s">
        <v>126</v>
      </c>
      <c r="Y1807" s="160" t="s">
        <v>99</v>
      </c>
      <c r="Z1807" s="160" t="s">
        <v>128</v>
      </c>
      <c r="AA1807" s="153">
        <v>66</v>
      </c>
      <c r="AB1807" s="153">
        <v>1.55</v>
      </c>
      <c r="AC1807" s="182">
        <f t="shared" si="58"/>
        <v>27.471383975026011</v>
      </c>
      <c r="AD1807" s="153" t="str">
        <f t="shared" si="59"/>
        <v>SOBREPESO</v>
      </c>
      <c r="AE1807" s="233" t="s">
        <v>1092</v>
      </c>
      <c r="AF1807" s="153"/>
      <c r="AG1807" s="159"/>
      <c r="AH1807" s="153"/>
      <c r="AI1807" s="161"/>
      <c r="AJ1807" s="153"/>
      <c r="AK1807" s="153"/>
      <c r="AL1807" s="207" t="s">
        <v>136</v>
      </c>
      <c r="AM1807" s="207"/>
      <c r="AN1807" s="207"/>
      <c r="AO1807" s="207" t="str">
        <f ca="1">IF(R1807="","",IF(R1807&gt;TODAY(),"0 meses",DATEDIF(R1807,TODAY(),"m") &amp; " meses"))</f>
        <v>0 meses</v>
      </c>
      <c r="AP1807" s="147" t="s">
        <v>67</v>
      </c>
      <c r="AQ1807" s="147" t="s">
        <v>67</v>
      </c>
      <c r="AR1807" s="147"/>
      <c r="AS1807" s="209" t="s">
        <v>68</v>
      </c>
      <c r="AT1807" s="223" t="str">
        <f>MONTH(B1807)&amp;"/"&amp;YEAR(B1807)</f>
        <v>3/2026</v>
      </c>
      <c r="AU1807" s="223">
        <f>WEEKNUM(B1807)-WEEKNUM(EOMONTH(B1807,-1)+1)+1</f>
        <v>5</v>
      </c>
      <c r="AV1807" s="209" t="str">
        <f>MONTH(R1807)&amp;"/"&amp;YEAR(R1807)</f>
        <v>5/2026</v>
      </c>
      <c r="AW1807" s="209">
        <f>WEEKNUM(R1807)-WEEKNUM(EOMONTH(R1807,-1)+1)+1</f>
        <v>3</v>
      </c>
      <c r="AX1807" s="209">
        <f>IF(BB1807="S",IF(Q1807="1. Aceitou o programa",R1807-B1807,0),0)</f>
        <v>43</v>
      </c>
      <c r="AY1807" s="209">
        <f>IF(BB1807="S",IF(AND(S1807&lt;&gt;"",R1807&lt;&gt;""),S1807-R1807,0),0)</f>
        <v>0</v>
      </c>
      <c r="AZ1807" s="209">
        <f>IF(BB1807="S",IF(Q1807="1. Aceitou o programa",IF(OR(X1807="Não se Aplica",X1807=""),IF(OR(W1807="Não se Aplica",W1807=""),0,W1807-V1807),AVERAGE(X1807-W1807,W1807-V1807)),0),0)</f>
        <v>8</v>
      </c>
      <c r="BA1807" s="209">
        <f>IF(BB1807="S",IF(AND(Q1807="1. Aceitou o programa",AH1807="Realizada"),IFERROR(IF(AG1807="",0,AG1807-R1807),0),0),0)</f>
        <v>0</v>
      </c>
      <c r="BB1807" s="209" t="str">
        <f>_xlfn.XLOOKUP(U1807,'Lista Suspensa'!$AA$20:$AA$23,'Lista Suspensa'!$AB$20:$AB$23,"N/A")</f>
        <v>S</v>
      </c>
    </row>
    <row r="1808" spans="1:54" ht="12" customHeight="1">
      <c r="A1808" s="151" t="s">
        <v>54</v>
      </c>
      <c r="B1808" s="152">
        <v>46112</v>
      </c>
      <c r="C1808" s="153" t="s">
        <v>55</v>
      </c>
      <c r="D1808" s="153" t="s">
        <v>56</v>
      </c>
      <c r="E1808" s="244">
        <v>93343759</v>
      </c>
      <c r="F1808" s="144" t="s">
        <v>3713</v>
      </c>
      <c r="G1808" s="230"/>
      <c r="H1808" s="154">
        <v>27817</v>
      </c>
      <c r="I1808" s="153">
        <v>50</v>
      </c>
      <c r="J1808" s="148" t="s">
        <v>70</v>
      </c>
      <c r="K1808" s="153" t="s">
        <v>101</v>
      </c>
      <c r="L1808" s="153"/>
      <c r="M1808" s="153"/>
      <c r="N1808" s="153"/>
      <c r="O1808" s="155">
        <v>21980357730</v>
      </c>
      <c r="P1808" s="156" t="s">
        <v>60</v>
      </c>
      <c r="Q1808" s="157" t="s">
        <v>110</v>
      </c>
      <c r="R1808" s="158">
        <v>46155</v>
      </c>
      <c r="S1808" s="159"/>
      <c r="T1808" s="159" t="s">
        <v>62</v>
      </c>
      <c r="U1808" s="159" t="s">
        <v>111</v>
      </c>
      <c r="V1808" s="154">
        <v>46147</v>
      </c>
      <c r="W1808" s="154">
        <v>46155</v>
      </c>
      <c r="X1808" s="154" t="s">
        <v>126</v>
      </c>
      <c r="Y1808" s="160" t="s">
        <v>99</v>
      </c>
      <c r="Z1808" s="160" t="s">
        <v>128</v>
      </c>
      <c r="AA1808" s="153">
        <v>150</v>
      </c>
      <c r="AB1808" s="153">
        <v>1.55</v>
      </c>
      <c r="AC1808" s="182">
        <f t="shared" si="58"/>
        <v>62.43496357960457</v>
      </c>
      <c r="AD1808" s="153" t="str">
        <f t="shared" si="59"/>
        <v>OBESIDADE III</v>
      </c>
      <c r="AE1808" s="233" t="s">
        <v>129</v>
      </c>
      <c r="AF1808" s="153"/>
      <c r="AG1808" s="159"/>
      <c r="AH1808" s="153"/>
      <c r="AI1808" s="161"/>
      <c r="AJ1808" s="153"/>
      <c r="AK1808" s="153"/>
      <c r="AL1808" s="207" t="s">
        <v>143</v>
      </c>
      <c r="AM1808" s="207"/>
      <c r="AN1808" s="207"/>
      <c r="AO1808" s="207" t="str">
        <f ca="1">IF(R1808="","",IF(R1808&gt;TODAY(),"0 meses",DATEDIF(R1808,TODAY(),"m") &amp; " meses"))</f>
        <v>0 meses</v>
      </c>
      <c r="AP1808" s="147" t="s">
        <v>67</v>
      </c>
      <c r="AQ1808" s="147" t="s">
        <v>67</v>
      </c>
      <c r="AR1808" s="147"/>
      <c r="AS1808" s="209" t="s">
        <v>68</v>
      </c>
      <c r="AT1808" s="223" t="str">
        <f>MONTH(B1808)&amp;"/"&amp;YEAR(B1808)</f>
        <v>3/2026</v>
      </c>
      <c r="AU1808" s="223">
        <f>WEEKNUM(B1808)-WEEKNUM(EOMONTH(B1808,-1)+1)+1</f>
        <v>5</v>
      </c>
      <c r="AV1808" s="209" t="str">
        <f>MONTH(R1808)&amp;"/"&amp;YEAR(R1808)</f>
        <v>5/2026</v>
      </c>
      <c r="AW1808" s="209">
        <f>WEEKNUM(R1808)-WEEKNUM(EOMONTH(R1808,-1)+1)+1</f>
        <v>3</v>
      </c>
      <c r="AX1808" s="209">
        <f>IF(BB1808="S",IF(Q1808="1. Aceitou o programa",R1808-B1808,0),0)</f>
        <v>43</v>
      </c>
      <c r="AY1808" s="209">
        <f>IF(BB1808="S",IF(AND(S1808&lt;&gt;"",R1808&lt;&gt;""),S1808-R1808,0),0)</f>
        <v>0</v>
      </c>
      <c r="AZ1808" s="209">
        <f>IF(BB1808="S",IF(Q1808="1. Aceitou o programa",IF(OR(X1808="Não se Aplica",X1808=""),IF(OR(W1808="Não se Aplica",W1808=""),0,W1808-V1808),AVERAGE(X1808-W1808,W1808-V1808)),0),0)</f>
        <v>8</v>
      </c>
      <c r="BA1808" s="209">
        <f>IF(BB1808="S",IF(AND(Q1808="1. Aceitou o programa",AH1808="Realizada"),IFERROR(IF(AG1808="",0,AG1808-R1808),0),0),0)</f>
        <v>0</v>
      </c>
      <c r="BB1808" s="209" t="str">
        <f>_xlfn.XLOOKUP(U1808,'Lista Suspensa'!$AA$20:$AA$23,'Lista Suspensa'!$AB$20:$AB$23,"N/A")</f>
        <v>S</v>
      </c>
    </row>
    <row r="1809" spans="1:54" ht="12" customHeight="1">
      <c r="A1809" s="151" t="s">
        <v>54</v>
      </c>
      <c r="B1809" s="152">
        <v>46112</v>
      </c>
      <c r="C1809" s="153" t="s">
        <v>55</v>
      </c>
      <c r="D1809" s="153" t="s">
        <v>56</v>
      </c>
      <c r="E1809" s="244">
        <v>87553513</v>
      </c>
      <c r="F1809" s="144" t="s">
        <v>3714</v>
      </c>
      <c r="G1809" s="230"/>
      <c r="H1809" s="154">
        <v>28259</v>
      </c>
      <c r="I1809" s="153">
        <v>49</v>
      </c>
      <c r="J1809" s="148" t="s">
        <v>58</v>
      </c>
      <c r="K1809" s="153" t="s">
        <v>101</v>
      </c>
      <c r="L1809" s="153"/>
      <c r="M1809" s="153"/>
      <c r="N1809" s="153"/>
      <c r="O1809" s="155">
        <v>21985923954</v>
      </c>
      <c r="P1809" s="156" t="s">
        <v>60</v>
      </c>
      <c r="Q1809" s="157" t="s">
        <v>110</v>
      </c>
      <c r="R1809" s="158">
        <v>46155</v>
      </c>
      <c r="S1809" s="159"/>
      <c r="T1809" s="159" t="s">
        <v>62</v>
      </c>
      <c r="U1809" s="159" t="s">
        <v>111</v>
      </c>
      <c r="V1809" s="154">
        <v>46147</v>
      </c>
      <c r="W1809" s="154">
        <v>46155</v>
      </c>
      <c r="X1809" s="154" t="s">
        <v>126</v>
      </c>
      <c r="Y1809" s="160" t="s">
        <v>99</v>
      </c>
      <c r="Z1809" s="160" t="s">
        <v>128</v>
      </c>
      <c r="AA1809" s="153">
        <v>145</v>
      </c>
      <c r="AB1809" s="153">
        <v>1.79</v>
      </c>
      <c r="AC1809" s="182">
        <f t="shared" si="58"/>
        <v>45.254517649261885</v>
      </c>
      <c r="AD1809" s="153" t="str">
        <f t="shared" si="59"/>
        <v>OBESIDADE III</v>
      </c>
      <c r="AE1809" s="233" t="s">
        <v>129</v>
      </c>
      <c r="AF1809" s="153"/>
      <c r="AG1809" s="159"/>
      <c r="AH1809" s="153"/>
      <c r="AI1809" s="161"/>
      <c r="AJ1809" s="153"/>
      <c r="AK1809" s="153"/>
      <c r="AL1809" s="207" t="s">
        <v>131</v>
      </c>
      <c r="AM1809" s="207"/>
      <c r="AN1809" s="207"/>
      <c r="AO1809" s="207" t="str">
        <f ca="1">IF(R1809="","",IF(R1809&gt;TODAY(),"0 meses",DATEDIF(R1809,TODAY(),"m") &amp; " meses"))</f>
        <v>0 meses</v>
      </c>
      <c r="AP1809" s="147" t="s">
        <v>67</v>
      </c>
      <c r="AQ1809" s="147" t="s">
        <v>67</v>
      </c>
      <c r="AR1809" s="147"/>
      <c r="AS1809" s="209" t="s">
        <v>68</v>
      </c>
      <c r="AT1809" s="223" t="str">
        <f>MONTH(B1809)&amp;"/"&amp;YEAR(B1809)</f>
        <v>3/2026</v>
      </c>
      <c r="AU1809" s="223">
        <f>WEEKNUM(B1809)-WEEKNUM(EOMONTH(B1809,-1)+1)+1</f>
        <v>5</v>
      </c>
      <c r="AV1809" s="209" t="str">
        <f>MONTH(R1809)&amp;"/"&amp;YEAR(R1809)</f>
        <v>5/2026</v>
      </c>
      <c r="AW1809" s="209">
        <f>WEEKNUM(R1809)-WEEKNUM(EOMONTH(R1809,-1)+1)+1</f>
        <v>3</v>
      </c>
      <c r="AX1809" s="209">
        <f>IF(BB1809="S",IF(Q1809="1. Aceitou o programa",R1809-B1809,0),0)</f>
        <v>43</v>
      </c>
      <c r="AY1809" s="209">
        <f>IF(BB1809="S",IF(AND(S1809&lt;&gt;"",R1809&lt;&gt;""),S1809-R1809,0),0)</f>
        <v>0</v>
      </c>
      <c r="AZ1809" s="209">
        <f>IF(BB1809="S",IF(Q1809="1. Aceitou o programa",IF(OR(X1809="Não se Aplica",X1809=""),IF(OR(W1809="Não se Aplica",W1809=""),0,W1809-V1809),AVERAGE(X1809-W1809,W1809-V1809)),0),0)</f>
        <v>8</v>
      </c>
      <c r="BA1809" s="209">
        <f>IF(BB1809="S",IF(AND(Q1809="1. Aceitou o programa",AH1809="Realizada"),IFERROR(IF(AG1809="",0,AG1809-R1809),0),0),0)</f>
        <v>0</v>
      </c>
      <c r="BB1809" s="209" t="str">
        <f>_xlfn.XLOOKUP(U1809,'Lista Suspensa'!$AA$20:$AA$23,'Lista Suspensa'!$AB$20:$AB$23,"N/A")</f>
        <v>S</v>
      </c>
    </row>
    <row r="1810" spans="1:54" ht="12" customHeight="1">
      <c r="A1810" s="151" t="s">
        <v>54</v>
      </c>
      <c r="B1810" s="152">
        <v>46112</v>
      </c>
      <c r="C1810" s="153" t="s">
        <v>55</v>
      </c>
      <c r="D1810" s="153" t="s">
        <v>56</v>
      </c>
      <c r="E1810" s="244">
        <v>92673132</v>
      </c>
      <c r="F1810" s="144" t="s">
        <v>3715</v>
      </c>
      <c r="G1810" s="230"/>
      <c r="H1810" s="154">
        <v>28387</v>
      </c>
      <c r="I1810" s="153">
        <v>48</v>
      </c>
      <c r="J1810" s="148" t="s">
        <v>70</v>
      </c>
      <c r="K1810" s="153" t="s">
        <v>101</v>
      </c>
      <c r="L1810" s="153"/>
      <c r="M1810" s="153"/>
      <c r="N1810" s="153"/>
      <c r="O1810" s="155">
        <v>21979171731</v>
      </c>
      <c r="P1810" s="156" t="s">
        <v>60</v>
      </c>
      <c r="Q1810" s="157" t="s">
        <v>110</v>
      </c>
      <c r="R1810" s="158">
        <v>46155</v>
      </c>
      <c r="S1810" s="159"/>
      <c r="T1810" s="159" t="s">
        <v>62</v>
      </c>
      <c r="U1810" s="159" t="s">
        <v>111</v>
      </c>
      <c r="V1810" s="154">
        <v>46147</v>
      </c>
      <c r="W1810" s="154">
        <v>46155</v>
      </c>
      <c r="X1810" s="154" t="s">
        <v>126</v>
      </c>
      <c r="Y1810" s="160" t="s">
        <v>99</v>
      </c>
      <c r="Z1810" s="160" t="s">
        <v>128</v>
      </c>
      <c r="AA1810" s="153">
        <v>85</v>
      </c>
      <c r="AB1810" s="153">
        <v>1.71</v>
      </c>
      <c r="AC1810" s="182">
        <f t="shared" si="58"/>
        <v>29.068773297766839</v>
      </c>
      <c r="AD1810" s="153" t="str">
        <f t="shared" si="59"/>
        <v>SOBREPESO</v>
      </c>
      <c r="AE1810" s="233" t="s">
        <v>1092</v>
      </c>
      <c r="AF1810" s="153"/>
      <c r="AG1810" s="159"/>
      <c r="AH1810" s="153"/>
      <c r="AI1810" s="161"/>
      <c r="AJ1810" s="153"/>
      <c r="AK1810" s="153"/>
      <c r="AL1810" s="207" t="s">
        <v>136</v>
      </c>
      <c r="AM1810" s="207"/>
      <c r="AN1810" s="207"/>
      <c r="AO1810" s="207" t="str">
        <f ca="1">IF(R1810="","",IF(R1810&gt;TODAY(),"0 meses",DATEDIF(R1810,TODAY(),"m") &amp; " meses"))</f>
        <v>0 meses</v>
      </c>
      <c r="AP1810" s="147" t="s">
        <v>67</v>
      </c>
      <c r="AQ1810" s="147" t="s">
        <v>67</v>
      </c>
      <c r="AR1810" s="147"/>
      <c r="AS1810" s="209" t="s">
        <v>68</v>
      </c>
      <c r="AT1810" s="223" t="str">
        <f>MONTH(B1810)&amp;"/"&amp;YEAR(B1810)</f>
        <v>3/2026</v>
      </c>
      <c r="AU1810" s="223">
        <f>WEEKNUM(B1810)-WEEKNUM(EOMONTH(B1810,-1)+1)+1</f>
        <v>5</v>
      </c>
      <c r="AV1810" s="209" t="str">
        <f>MONTH(R1810)&amp;"/"&amp;YEAR(R1810)</f>
        <v>5/2026</v>
      </c>
      <c r="AW1810" s="209">
        <f>WEEKNUM(R1810)-WEEKNUM(EOMONTH(R1810,-1)+1)+1</f>
        <v>3</v>
      </c>
      <c r="AX1810" s="209">
        <f>IF(BB1810="S",IF(Q1810="1. Aceitou o programa",R1810-B1810,0),0)</f>
        <v>43</v>
      </c>
      <c r="AY1810" s="209">
        <f>IF(BB1810="S",IF(AND(S1810&lt;&gt;"",R1810&lt;&gt;""),S1810-R1810,0),0)</f>
        <v>0</v>
      </c>
      <c r="AZ1810" s="209">
        <f>IF(BB1810="S",IF(Q1810="1. Aceitou o programa",IF(OR(X1810="Não se Aplica",X1810=""),IF(OR(W1810="Não se Aplica",W1810=""),0,W1810-V1810),AVERAGE(X1810-W1810,W1810-V1810)),0),0)</f>
        <v>8</v>
      </c>
      <c r="BA1810" s="209">
        <f>IF(BB1810="S",IF(AND(Q1810="1. Aceitou o programa",AH1810="Realizada"),IFERROR(IF(AG1810="",0,AG1810-R1810),0),0),0)</f>
        <v>0</v>
      </c>
      <c r="BB1810" s="209" t="str">
        <f>_xlfn.XLOOKUP(U1810,'Lista Suspensa'!$AA$20:$AA$23,'Lista Suspensa'!$AB$20:$AB$23,"N/A")</f>
        <v>S</v>
      </c>
    </row>
    <row r="1811" spans="1:54" ht="12" customHeight="1">
      <c r="A1811" s="151" t="s">
        <v>54</v>
      </c>
      <c r="B1811" s="152">
        <v>46112</v>
      </c>
      <c r="C1811" s="153" t="s">
        <v>55</v>
      </c>
      <c r="D1811" s="153" t="s">
        <v>56</v>
      </c>
      <c r="E1811" s="244">
        <v>89777943</v>
      </c>
      <c r="F1811" s="144" t="s">
        <v>3716</v>
      </c>
      <c r="G1811" s="230"/>
      <c r="H1811" s="154">
        <v>28484</v>
      </c>
      <c r="I1811" s="153">
        <v>48</v>
      </c>
      <c r="J1811" s="148" t="s">
        <v>70</v>
      </c>
      <c r="K1811" s="153" t="s">
        <v>101</v>
      </c>
      <c r="L1811" s="153"/>
      <c r="M1811" s="153"/>
      <c r="N1811" s="153"/>
      <c r="O1811" s="155">
        <v>21983963743</v>
      </c>
      <c r="P1811" s="156" t="s">
        <v>60</v>
      </c>
      <c r="Q1811" s="157" t="s">
        <v>110</v>
      </c>
      <c r="R1811" s="158">
        <v>46155</v>
      </c>
      <c r="S1811" s="159"/>
      <c r="T1811" s="159" t="s">
        <v>62</v>
      </c>
      <c r="U1811" s="159" t="s">
        <v>111</v>
      </c>
      <c r="V1811" s="154">
        <v>46147</v>
      </c>
      <c r="W1811" s="154">
        <v>46155</v>
      </c>
      <c r="X1811" s="154" t="s">
        <v>126</v>
      </c>
      <c r="Y1811" s="160" t="s">
        <v>99</v>
      </c>
      <c r="Z1811" s="160" t="s">
        <v>128</v>
      </c>
      <c r="AA1811" s="153">
        <v>116</v>
      </c>
      <c r="AB1811" s="153">
        <v>1.62</v>
      </c>
      <c r="AC1811" s="182">
        <f t="shared" si="58"/>
        <v>44.200579180003039</v>
      </c>
      <c r="AD1811" s="153" t="str">
        <f t="shared" si="59"/>
        <v>OBESIDADE III</v>
      </c>
      <c r="AE1811" s="233" t="s">
        <v>1092</v>
      </c>
      <c r="AF1811" s="153"/>
      <c r="AG1811" s="159"/>
      <c r="AH1811" s="153"/>
      <c r="AI1811" s="161"/>
      <c r="AJ1811" s="153"/>
      <c r="AK1811" s="153"/>
      <c r="AL1811" s="207" t="s">
        <v>131</v>
      </c>
      <c r="AM1811" s="207"/>
      <c r="AN1811" s="207"/>
      <c r="AO1811" s="207" t="str">
        <f ca="1">IF(R1811="","",IF(R1811&gt;TODAY(),"0 meses",DATEDIF(R1811,TODAY(),"m") &amp; " meses"))</f>
        <v>0 meses</v>
      </c>
      <c r="AP1811" s="147" t="s">
        <v>67</v>
      </c>
      <c r="AQ1811" s="147" t="s">
        <v>67</v>
      </c>
      <c r="AR1811" s="147"/>
      <c r="AS1811" s="209" t="s">
        <v>68</v>
      </c>
      <c r="AT1811" s="223" t="str">
        <f>MONTH(B1811)&amp;"/"&amp;YEAR(B1811)</f>
        <v>3/2026</v>
      </c>
      <c r="AU1811" s="223">
        <f>WEEKNUM(B1811)-WEEKNUM(EOMONTH(B1811,-1)+1)+1</f>
        <v>5</v>
      </c>
      <c r="AV1811" s="209" t="str">
        <f>MONTH(R1811)&amp;"/"&amp;YEAR(R1811)</f>
        <v>5/2026</v>
      </c>
      <c r="AW1811" s="209">
        <f>WEEKNUM(R1811)-WEEKNUM(EOMONTH(R1811,-1)+1)+1</f>
        <v>3</v>
      </c>
      <c r="AX1811" s="209">
        <f>IF(BB1811="S",IF(Q1811="1. Aceitou o programa",R1811-B1811,0),0)</f>
        <v>43</v>
      </c>
      <c r="AY1811" s="209">
        <f>IF(BB1811="S",IF(AND(S1811&lt;&gt;"",R1811&lt;&gt;""),S1811-R1811,0),0)</f>
        <v>0</v>
      </c>
      <c r="AZ1811" s="209">
        <f>IF(BB1811="S",IF(Q1811="1. Aceitou o programa",IF(OR(X1811="Não se Aplica",X1811=""),IF(OR(W1811="Não se Aplica",W1811=""),0,W1811-V1811),AVERAGE(X1811-W1811,W1811-V1811)),0),0)</f>
        <v>8</v>
      </c>
      <c r="BA1811" s="209">
        <f>IF(BB1811="S",IF(AND(Q1811="1. Aceitou o programa",AH1811="Realizada"),IFERROR(IF(AG1811="",0,AG1811-R1811),0),0),0)</f>
        <v>0</v>
      </c>
      <c r="BB1811" s="209" t="str">
        <f>_xlfn.XLOOKUP(U1811,'Lista Suspensa'!$AA$20:$AA$23,'Lista Suspensa'!$AB$20:$AB$23,"N/A")</f>
        <v>S</v>
      </c>
    </row>
    <row r="1812" spans="1:54" ht="12" customHeight="1">
      <c r="A1812" s="151" t="s">
        <v>54</v>
      </c>
      <c r="B1812" s="152">
        <v>46112</v>
      </c>
      <c r="C1812" s="153" t="s">
        <v>55</v>
      </c>
      <c r="D1812" s="153" t="s">
        <v>56</v>
      </c>
      <c r="E1812" s="244">
        <v>93168881</v>
      </c>
      <c r="F1812" s="144" t="s">
        <v>3717</v>
      </c>
      <c r="G1812" s="230"/>
      <c r="H1812" s="154">
        <v>28556</v>
      </c>
      <c r="I1812" s="153">
        <v>48</v>
      </c>
      <c r="J1812" s="148" t="s">
        <v>70</v>
      </c>
      <c r="K1812" s="153" t="s">
        <v>101</v>
      </c>
      <c r="L1812" s="153"/>
      <c r="M1812" s="153"/>
      <c r="N1812" s="153"/>
      <c r="O1812" s="155">
        <v>21988693615</v>
      </c>
      <c r="P1812" s="156" t="s">
        <v>60</v>
      </c>
      <c r="Q1812" s="157" t="s">
        <v>110</v>
      </c>
      <c r="R1812" s="158">
        <v>46155</v>
      </c>
      <c r="S1812" s="159"/>
      <c r="T1812" s="159" t="s">
        <v>62</v>
      </c>
      <c r="U1812" s="159" t="s">
        <v>111</v>
      </c>
      <c r="V1812" s="154">
        <v>46147</v>
      </c>
      <c r="W1812" s="154">
        <v>46155</v>
      </c>
      <c r="X1812" s="154" t="s">
        <v>126</v>
      </c>
      <c r="Y1812" s="160" t="s">
        <v>99</v>
      </c>
      <c r="Z1812" s="160" t="s">
        <v>2281</v>
      </c>
      <c r="AA1812" s="153">
        <v>98</v>
      </c>
      <c r="AB1812" s="153">
        <v>1.63</v>
      </c>
      <c r="AC1812" s="182">
        <f t="shared" si="58"/>
        <v>36.885091648161392</v>
      </c>
      <c r="AD1812" s="153" t="str">
        <f t="shared" si="59"/>
        <v>OBESIDADE II</v>
      </c>
      <c r="AE1812" s="233" t="s">
        <v>1092</v>
      </c>
      <c r="AF1812" s="153"/>
      <c r="AG1812" s="159"/>
      <c r="AH1812" s="153"/>
      <c r="AI1812" s="161"/>
      <c r="AJ1812" s="153"/>
      <c r="AK1812" s="153"/>
      <c r="AL1812" s="207" t="s">
        <v>131</v>
      </c>
      <c r="AM1812" s="207"/>
      <c r="AN1812" s="207"/>
      <c r="AO1812" s="207" t="str">
        <f ca="1">IF(R1812="","",IF(R1812&gt;TODAY(),"0 meses",DATEDIF(R1812,TODAY(),"m") &amp; " meses"))</f>
        <v>0 meses</v>
      </c>
      <c r="AP1812" s="147" t="s">
        <v>67</v>
      </c>
      <c r="AQ1812" s="147" t="s">
        <v>67</v>
      </c>
      <c r="AR1812" s="147"/>
      <c r="AS1812" s="209" t="s">
        <v>68</v>
      </c>
      <c r="AT1812" s="223" t="str">
        <f>MONTH(B1812)&amp;"/"&amp;YEAR(B1812)</f>
        <v>3/2026</v>
      </c>
      <c r="AU1812" s="223">
        <f>WEEKNUM(B1812)-WEEKNUM(EOMONTH(B1812,-1)+1)+1</f>
        <v>5</v>
      </c>
      <c r="AV1812" s="209" t="str">
        <f>MONTH(R1812)&amp;"/"&amp;YEAR(R1812)</f>
        <v>5/2026</v>
      </c>
      <c r="AW1812" s="209">
        <f>WEEKNUM(R1812)-WEEKNUM(EOMONTH(R1812,-1)+1)+1</f>
        <v>3</v>
      </c>
      <c r="AX1812" s="209">
        <f>IF(BB1812="S",IF(Q1812="1. Aceitou o programa",R1812-B1812,0),0)</f>
        <v>43</v>
      </c>
      <c r="AY1812" s="209">
        <f>IF(BB1812="S",IF(AND(S1812&lt;&gt;"",R1812&lt;&gt;""),S1812-R1812,0),0)</f>
        <v>0</v>
      </c>
      <c r="AZ1812" s="209">
        <f>IF(BB1812="S",IF(Q1812="1. Aceitou o programa",IF(OR(X1812="Não se Aplica",X1812=""),IF(OR(W1812="Não se Aplica",W1812=""),0,W1812-V1812),AVERAGE(X1812-W1812,W1812-V1812)),0),0)</f>
        <v>8</v>
      </c>
      <c r="BA1812" s="209">
        <f>IF(BB1812="S",IF(AND(Q1812="1. Aceitou o programa",AH1812="Realizada"),IFERROR(IF(AG1812="",0,AG1812-R1812),0),0),0)</f>
        <v>0</v>
      </c>
      <c r="BB1812" s="209" t="str">
        <f>_xlfn.XLOOKUP(U1812,'Lista Suspensa'!$AA$20:$AA$23,'Lista Suspensa'!$AB$20:$AB$23,"N/A")</f>
        <v>S</v>
      </c>
    </row>
    <row r="1813" spans="1:54" ht="12" customHeight="1">
      <c r="A1813" s="151" t="s">
        <v>54</v>
      </c>
      <c r="B1813" s="152">
        <v>46112</v>
      </c>
      <c r="C1813" s="153" t="s">
        <v>55</v>
      </c>
      <c r="D1813" s="153" t="s">
        <v>56</v>
      </c>
      <c r="E1813" s="244">
        <v>93666024</v>
      </c>
      <c r="F1813" s="144" t="s">
        <v>3718</v>
      </c>
      <c r="G1813" s="230"/>
      <c r="H1813" s="154">
        <v>28566</v>
      </c>
      <c r="I1813" s="153">
        <v>48</v>
      </c>
      <c r="J1813" s="148" t="s">
        <v>70</v>
      </c>
      <c r="K1813" s="153" t="s">
        <v>101</v>
      </c>
      <c r="L1813" s="153"/>
      <c r="M1813" s="153"/>
      <c r="N1813" s="153"/>
      <c r="O1813" s="155">
        <v>21979126505</v>
      </c>
      <c r="P1813" s="156" t="s">
        <v>60</v>
      </c>
      <c r="Q1813" s="157" t="s">
        <v>110</v>
      </c>
      <c r="R1813" s="158">
        <v>46155</v>
      </c>
      <c r="S1813" s="159"/>
      <c r="T1813" s="159" t="s">
        <v>62</v>
      </c>
      <c r="U1813" s="159" t="s">
        <v>111</v>
      </c>
      <c r="V1813" s="154">
        <v>46147</v>
      </c>
      <c r="W1813" s="154">
        <v>46155</v>
      </c>
      <c r="X1813" s="154" t="s">
        <v>126</v>
      </c>
      <c r="Y1813" s="160" t="s">
        <v>99</v>
      </c>
      <c r="Z1813" s="160" t="s">
        <v>128</v>
      </c>
      <c r="AA1813" s="153">
        <v>86</v>
      </c>
      <c r="AB1813" s="153">
        <v>1.68</v>
      </c>
      <c r="AC1813" s="182">
        <f t="shared" si="58"/>
        <v>30.470521541950117</v>
      </c>
      <c r="AD1813" s="153" t="str">
        <f t="shared" si="59"/>
        <v>OBESIDADE I</v>
      </c>
      <c r="AE1813" s="233" t="s">
        <v>139</v>
      </c>
      <c r="AF1813" s="153"/>
      <c r="AG1813" s="159"/>
      <c r="AH1813" s="153"/>
      <c r="AI1813" s="161"/>
      <c r="AJ1813" s="153"/>
      <c r="AK1813" s="153"/>
      <c r="AL1813" s="207" t="s">
        <v>131</v>
      </c>
      <c r="AM1813" s="207"/>
      <c r="AN1813" s="207"/>
      <c r="AO1813" s="207" t="str">
        <f ca="1">IF(R1813="","",IF(R1813&gt;TODAY(),"0 meses",DATEDIF(R1813,TODAY(),"m") &amp; " meses"))</f>
        <v>0 meses</v>
      </c>
      <c r="AP1813" s="147" t="s">
        <v>67</v>
      </c>
      <c r="AQ1813" s="147" t="s">
        <v>67</v>
      </c>
      <c r="AR1813" s="147"/>
      <c r="AS1813" s="209" t="s">
        <v>68</v>
      </c>
      <c r="AT1813" s="223" t="str">
        <f>MONTH(B1813)&amp;"/"&amp;YEAR(B1813)</f>
        <v>3/2026</v>
      </c>
      <c r="AU1813" s="223">
        <f>WEEKNUM(B1813)-WEEKNUM(EOMONTH(B1813,-1)+1)+1</f>
        <v>5</v>
      </c>
      <c r="AV1813" s="209" t="str">
        <f>MONTH(R1813)&amp;"/"&amp;YEAR(R1813)</f>
        <v>5/2026</v>
      </c>
      <c r="AW1813" s="209">
        <f>WEEKNUM(R1813)-WEEKNUM(EOMONTH(R1813,-1)+1)+1</f>
        <v>3</v>
      </c>
      <c r="AX1813" s="209">
        <f>IF(BB1813="S",IF(Q1813="1. Aceitou o programa",R1813-B1813,0),0)</f>
        <v>43</v>
      </c>
      <c r="AY1813" s="209">
        <f>IF(BB1813="S",IF(AND(S1813&lt;&gt;"",R1813&lt;&gt;""),S1813-R1813,0),0)</f>
        <v>0</v>
      </c>
      <c r="AZ1813" s="209">
        <f>IF(BB1813="S",IF(Q1813="1. Aceitou o programa",IF(OR(X1813="Não se Aplica",X1813=""),IF(OR(W1813="Não se Aplica",W1813=""),0,W1813-V1813),AVERAGE(X1813-W1813,W1813-V1813)),0),0)</f>
        <v>8</v>
      </c>
      <c r="BA1813" s="209">
        <f>IF(BB1813="S",IF(AND(Q1813="1. Aceitou o programa",AH1813="Realizada"),IFERROR(IF(AG1813="",0,AG1813-R1813),0),0),0)</f>
        <v>0</v>
      </c>
      <c r="BB1813" s="209" t="str">
        <f>_xlfn.XLOOKUP(U1813,'Lista Suspensa'!$AA$20:$AA$23,'Lista Suspensa'!$AB$20:$AB$23,"N/A")</f>
        <v>S</v>
      </c>
    </row>
    <row r="1814" spans="1:54" ht="12" customHeight="1">
      <c r="A1814" s="151" t="s">
        <v>54</v>
      </c>
      <c r="B1814" s="152">
        <v>46112</v>
      </c>
      <c r="C1814" s="153" t="s">
        <v>55</v>
      </c>
      <c r="D1814" s="153" t="s">
        <v>56</v>
      </c>
      <c r="E1814" s="244">
        <v>94213744</v>
      </c>
      <c r="F1814" s="144" t="s">
        <v>3719</v>
      </c>
      <c r="G1814" s="230"/>
      <c r="H1814" s="154">
        <v>28595</v>
      </c>
      <c r="I1814" s="153">
        <v>48</v>
      </c>
      <c r="J1814" s="148" t="s">
        <v>70</v>
      </c>
      <c r="K1814" s="153" t="s">
        <v>101</v>
      </c>
      <c r="L1814" s="153"/>
      <c r="M1814" s="153"/>
      <c r="N1814" s="153"/>
      <c r="O1814" s="155">
        <v>21992501031</v>
      </c>
      <c r="P1814" s="156" t="s">
        <v>60</v>
      </c>
      <c r="Q1814" s="157" t="s">
        <v>110</v>
      </c>
      <c r="R1814" s="158">
        <v>46155</v>
      </c>
      <c r="S1814" s="159"/>
      <c r="T1814" s="159" t="s">
        <v>62</v>
      </c>
      <c r="U1814" s="159" t="s">
        <v>111</v>
      </c>
      <c r="V1814" s="154">
        <v>46147</v>
      </c>
      <c r="W1814" s="154">
        <v>46155</v>
      </c>
      <c r="X1814" s="154" t="s">
        <v>126</v>
      </c>
      <c r="Y1814" s="160" t="s">
        <v>99</v>
      </c>
      <c r="Z1814" s="160" t="s">
        <v>65</v>
      </c>
      <c r="AA1814" s="153">
        <v>97</v>
      </c>
      <c r="AB1814" s="153">
        <v>1.62</v>
      </c>
      <c r="AC1814" s="182">
        <f t="shared" si="58"/>
        <v>36.96082914189909</v>
      </c>
      <c r="AD1814" s="153" t="str">
        <f t="shared" si="59"/>
        <v>OBESIDADE II</v>
      </c>
      <c r="AE1814" s="233" t="s">
        <v>139</v>
      </c>
      <c r="AF1814" s="153"/>
      <c r="AG1814" s="159"/>
      <c r="AH1814" s="153"/>
      <c r="AI1814" s="161"/>
      <c r="AJ1814" s="153"/>
      <c r="AK1814" s="153"/>
      <c r="AL1814" s="207" t="s">
        <v>131</v>
      </c>
      <c r="AM1814" s="207"/>
      <c r="AN1814" s="207"/>
      <c r="AO1814" s="207" t="str">
        <f ca="1">IF(R1814="","",IF(R1814&gt;TODAY(),"0 meses",DATEDIF(R1814,TODAY(),"m") &amp; " meses"))</f>
        <v>0 meses</v>
      </c>
      <c r="AP1814" s="147" t="s">
        <v>67</v>
      </c>
      <c r="AQ1814" s="147" t="s">
        <v>67</v>
      </c>
      <c r="AR1814" s="147"/>
      <c r="AS1814" s="209" t="s">
        <v>68</v>
      </c>
      <c r="AT1814" s="223" t="str">
        <f>MONTH(B1814)&amp;"/"&amp;YEAR(B1814)</f>
        <v>3/2026</v>
      </c>
      <c r="AU1814" s="223">
        <f>WEEKNUM(B1814)-WEEKNUM(EOMONTH(B1814,-1)+1)+1</f>
        <v>5</v>
      </c>
      <c r="AV1814" s="209" t="str">
        <f>MONTH(R1814)&amp;"/"&amp;YEAR(R1814)</f>
        <v>5/2026</v>
      </c>
      <c r="AW1814" s="209">
        <f>WEEKNUM(R1814)-WEEKNUM(EOMONTH(R1814,-1)+1)+1</f>
        <v>3</v>
      </c>
      <c r="AX1814" s="209">
        <f>IF(BB1814="S",IF(Q1814="1. Aceitou o programa",R1814-B1814,0),0)</f>
        <v>43</v>
      </c>
      <c r="AY1814" s="209">
        <f>IF(BB1814="S",IF(AND(S1814&lt;&gt;"",R1814&lt;&gt;""),S1814-R1814,0),0)</f>
        <v>0</v>
      </c>
      <c r="AZ1814" s="209">
        <f>IF(BB1814="S",IF(Q1814="1. Aceitou o programa",IF(OR(X1814="Não se Aplica",X1814=""),IF(OR(W1814="Não se Aplica",W1814=""),0,W1814-V1814),AVERAGE(X1814-W1814,W1814-V1814)),0),0)</f>
        <v>8</v>
      </c>
      <c r="BA1814" s="209">
        <f>IF(BB1814="S",IF(AND(Q1814="1. Aceitou o programa",AH1814="Realizada"),IFERROR(IF(AG1814="",0,AG1814-R1814),0),0),0)</f>
        <v>0</v>
      </c>
      <c r="BB1814" s="209" t="str">
        <f>_xlfn.XLOOKUP(U1814,'Lista Suspensa'!$AA$20:$AA$23,'Lista Suspensa'!$AB$20:$AB$23,"N/A")</f>
        <v>S</v>
      </c>
    </row>
    <row r="1815" spans="1:54" ht="12" customHeight="1">
      <c r="A1815" s="151" t="s">
        <v>54</v>
      </c>
      <c r="B1815" s="152">
        <v>46112</v>
      </c>
      <c r="C1815" s="153" t="s">
        <v>55</v>
      </c>
      <c r="D1815" s="153" t="s">
        <v>56</v>
      </c>
      <c r="E1815" s="244">
        <v>95185595</v>
      </c>
      <c r="F1815" s="144" t="s">
        <v>3720</v>
      </c>
      <c r="G1815" s="230"/>
      <c r="H1815" s="154">
        <v>28700</v>
      </c>
      <c r="I1815" s="153">
        <v>47</v>
      </c>
      <c r="J1815" s="148" t="s">
        <v>70</v>
      </c>
      <c r="K1815" s="153" t="s">
        <v>101</v>
      </c>
      <c r="L1815" s="153"/>
      <c r="M1815" s="153"/>
      <c r="N1815" s="153"/>
      <c r="O1815" s="155">
        <v>21976296623</v>
      </c>
      <c r="P1815" s="156" t="s">
        <v>60</v>
      </c>
      <c r="Q1815" s="157" t="s">
        <v>110</v>
      </c>
      <c r="R1815" s="158">
        <v>46155</v>
      </c>
      <c r="S1815" s="159"/>
      <c r="T1815" s="159" t="s">
        <v>62</v>
      </c>
      <c r="U1815" s="159" t="s">
        <v>111</v>
      </c>
      <c r="V1815" s="154">
        <v>46147</v>
      </c>
      <c r="W1815" s="154">
        <v>46155</v>
      </c>
      <c r="X1815" s="154" t="s">
        <v>126</v>
      </c>
      <c r="Y1815" s="160" t="s">
        <v>99</v>
      </c>
      <c r="Z1815" s="160" t="s">
        <v>128</v>
      </c>
      <c r="AA1815" s="153">
        <v>78</v>
      </c>
      <c r="AB1815" s="153">
        <v>1.55</v>
      </c>
      <c r="AC1815" s="182">
        <f t="shared" si="58"/>
        <v>32.46618106139438</v>
      </c>
      <c r="AD1815" s="153" t="str">
        <f t="shared" si="59"/>
        <v>OBESIDADE I</v>
      </c>
      <c r="AE1815" s="233" t="s">
        <v>139</v>
      </c>
      <c r="AF1815" s="153"/>
      <c r="AG1815" s="159"/>
      <c r="AH1815" s="153"/>
      <c r="AI1815" s="161"/>
      <c r="AJ1815" s="153"/>
      <c r="AK1815" s="153"/>
      <c r="AL1815" s="207" t="s">
        <v>131</v>
      </c>
      <c r="AM1815" s="207"/>
      <c r="AN1815" s="207"/>
      <c r="AO1815" s="207" t="str">
        <f ca="1">IF(R1815="","",IF(R1815&gt;TODAY(),"0 meses",DATEDIF(R1815,TODAY(),"m") &amp; " meses"))</f>
        <v>0 meses</v>
      </c>
      <c r="AP1815" s="147" t="s">
        <v>67</v>
      </c>
      <c r="AQ1815" s="147" t="s">
        <v>67</v>
      </c>
      <c r="AR1815" s="147"/>
      <c r="AS1815" s="209" t="s">
        <v>68</v>
      </c>
      <c r="AT1815" s="223" t="str">
        <f>MONTH(B1815)&amp;"/"&amp;YEAR(B1815)</f>
        <v>3/2026</v>
      </c>
      <c r="AU1815" s="223">
        <f>WEEKNUM(B1815)-WEEKNUM(EOMONTH(B1815,-1)+1)+1</f>
        <v>5</v>
      </c>
      <c r="AV1815" s="209" t="str">
        <f>MONTH(R1815)&amp;"/"&amp;YEAR(R1815)</f>
        <v>5/2026</v>
      </c>
      <c r="AW1815" s="209">
        <f>WEEKNUM(R1815)-WEEKNUM(EOMONTH(R1815,-1)+1)+1</f>
        <v>3</v>
      </c>
      <c r="AX1815" s="209">
        <f>IF(BB1815="S",IF(Q1815="1. Aceitou o programa",R1815-B1815,0),0)</f>
        <v>43</v>
      </c>
      <c r="AY1815" s="209">
        <f>IF(BB1815="S",IF(AND(S1815&lt;&gt;"",R1815&lt;&gt;""),S1815-R1815,0),0)</f>
        <v>0</v>
      </c>
      <c r="AZ1815" s="209">
        <f>IF(BB1815="S",IF(Q1815="1. Aceitou o programa",IF(OR(X1815="Não se Aplica",X1815=""),IF(OR(W1815="Não se Aplica",W1815=""),0,W1815-V1815),AVERAGE(X1815-W1815,W1815-V1815)),0),0)</f>
        <v>8</v>
      </c>
      <c r="BA1815" s="209">
        <f>IF(BB1815="S",IF(AND(Q1815="1. Aceitou o programa",AH1815="Realizada"),IFERROR(IF(AG1815="",0,AG1815-R1815),0),0),0)</f>
        <v>0</v>
      </c>
      <c r="BB1815" s="209" t="str">
        <f>_xlfn.XLOOKUP(U1815,'Lista Suspensa'!$AA$20:$AA$23,'Lista Suspensa'!$AB$20:$AB$23,"N/A")</f>
        <v>S</v>
      </c>
    </row>
    <row r="1816" spans="1:54" ht="12" customHeight="1">
      <c r="A1816" s="151" t="s">
        <v>54</v>
      </c>
      <c r="B1816" s="152">
        <v>46112</v>
      </c>
      <c r="C1816" s="153" t="s">
        <v>55</v>
      </c>
      <c r="D1816" s="153" t="s">
        <v>56</v>
      </c>
      <c r="E1816" s="244">
        <v>94583969</v>
      </c>
      <c r="F1816" s="144" t="s">
        <v>3721</v>
      </c>
      <c r="G1816" s="230"/>
      <c r="H1816" s="154">
        <v>28970</v>
      </c>
      <c r="I1816" s="153">
        <v>47</v>
      </c>
      <c r="J1816" s="148" t="s">
        <v>58</v>
      </c>
      <c r="K1816" s="153" t="s">
        <v>101</v>
      </c>
      <c r="L1816" s="153"/>
      <c r="M1816" s="153"/>
      <c r="N1816" s="153"/>
      <c r="O1816" s="155">
        <v>21980458035</v>
      </c>
      <c r="P1816" s="156" t="s">
        <v>60</v>
      </c>
      <c r="Q1816" s="157" t="s">
        <v>110</v>
      </c>
      <c r="R1816" s="158">
        <v>46155</v>
      </c>
      <c r="S1816" s="159"/>
      <c r="T1816" s="159" t="s">
        <v>62</v>
      </c>
      <c r="U1816" s="159" t="s">
        <v>111</v>
      </c>
      <c r="V1816" s="154">
        <v>46147</v>
      </c>
      <c r="W1816" s="154">
        <v>46155</v>
      </c>
      <c r="X1816" s="154" t="s">
        <v>126</v>
      </c>
      <c r="Y1816" s="160" t="s">
        <v>99</v>
      </c>
      <c r="Z1816" s="160" t="s">
        <v>128</v>
      </c>
      <c r="AA1816" s="153">
        <v>122</v>
      </c>
      <c r="AB1816" s="153">
        <v>1.79</v>
      </c>
      <c r="AC1816" s="182">
        <f t="shared" si="58"/>
        <v>38.07621484972379</v>
      </c>
      <c r="AD1816" s="153" t="str">
        <f t="shared" si="59"/>
        <v>OBESIDADE II</v>
      </c>
      <c r="AE1816" s="233" t="s">
        <v>129</v>
      </c>
      <c r="AF1816" s="153"/>
      <c r="AG1816" s="159"/>
      <c r="AH1816" s="153"/>
      <c r="AI1816" s="161"/>
      <c r="AJ1816" s="153"/>
      <c r="AK1816" s="153"/>
      <c r="AL1816" s="207" t="s">
        <v>131</v>
      </c>
      <c r="AM1816" s="207"/>
      <c r="AN1816" s="207"/>
      <c r="AO1816" s="207" t="str">
        <f ca="1">IF(R1816="","",IF(R1816&gt;TODAY(),"0 meses",DATEDIF(R1816,TODAY(),"m") &amp; " meses"))</f>
        <v>0 meses</v>
      </c>
      <c r="AP1816" s="147" t="s">
        <v>67</v>
      </c>
      <c r="AQ1816" s="147" t="s">
        <v>67</v>
      </c>
      <c r="AR1816" s="147"/>
      <c r="AS1816" s="209" t="s">
        <v>68</v>
      </c>
      <c r="AT1816" s="223" t="str">
        <f>MONTH(B1816)&amp;"/"&amp;YEAR(B1816)</f>
        <v>3/2026</v>
      </c>
      <c r="AU1816" s="223">
        <f>WEEKNUM(B1816)-WEEKNUM(EOMONTH(B1816,-1)+1)+1</f>
        <v>5</v>
      </c>
      <c r="AV1816" s="209" t="str">
        <f>MONTH(R1816)&amp;"/"&amp;YEAR(R1816)</f>
        <v>5/2026</v>
      </c>
      <c r="AW1816" s="209">
        <f>WEEKNUM(R1816)-WEEKNUM(EOMONTH(R1816,-1)+1)+1</f>
        <v>3</v>
      </c>
      <c r="AX1816" s="209">
        <f>IF(BB1816="S",IF(Q1816="1. Aceitou o programa",R1816-B1816,0),0)</f>
        <v>43</v>
      </c>
      <c r="AY1816" s="209">
        <f>IF(BB1816="S",IF(AND(S1816&lt;&gt;"",R1816&lt;&gt;""),S1816-R1816,0),0)</f>
        <v>0</v>
      </c>
      <c r="AZ1816" s="209">
        <f>IF(BB1816="S",IF(Q1816="1. Aceitou o programa",IF(OR(X1816="Não se Aplica",X1816=""),IF(OR(W1816="Não se Aplica",W1816=""),0,W1816-V1816),AVERAGE(X1816-W1816,W1816-V1816)),0),0)</f>
        <v>8</v>
      </c>
      <c r="BA1816" s="209">
        <f>IF(BB1816="S",IF(AND(Q1816="1. Aceitou o programa",AH1816="Realizada"),IFERROR(IF(AG1816="",0,AG1816-R1816),0),0),0)</f>
        <v>0</v>
      </c>
      <c r="BB1816" s="209" t="str">
        <f>_xlfn.XLOOKUP(U1816,'Lista Suspensa'!$AA$20:$AA$23,'Lista Suspensa'!$AB$20:$AB$23,"N/A")</f>
        <v>S</v>
      </c>
    </row>
    <row r="1817" spans="1:54" ht="12" customHeight="1">
      <c r="A1817" s="151" t="s">
        <v>54</v>
      </c>
      <c r="B1817" s="152">
        <v>46112</v>
      </c>
      <c r="C1817" s="153" t="s">
        <v>55</v>
      </c>
      <c r="D1817" s="153" t="s">
        <v>56</v>
      </c>
      <c r="E1817" s="244">
        <v>93840850</v>
      </c>
      <c r="F1817" s="144" t="s">
        <v>3722</v>
      </c>
      <c r="G1817" s="230"/>
      <c r="H1817" s="154">
        <v>28980</v>
      </c>
      <c r="I1817" s="153">
        <v>47</v>
      </c>
      <c r="J1817" s="148" t="s">
        <v>70</v>
      </c>
      <c r="K1817" s="153" t="s">
        <v>101</v>
      </c>
      <c r="L1817" s="153"/>
      <c r="M1817" s="153"/>
      <c r="N1817" s="153"/>
      <c r="O1817" s="155">
        <v>21965063476</v>
      </c>
      <c r="P1817" s="156" t="s">
        <v>60</v>
      </c>
      <c r="Q1817" s="157" t="s">
        <v>110</v>
      </c>
      <c r="R1817" s="158">
        <v>46155</v>
      </c>
      <c r="S1817" s="159"/>
      <c r="T1817" s="159" t="s">
        <v>62</v>
      </c>
      <c r="U1817" s="159" t="s">
        <v>111</v>
      </c>
      <c r="V1817" s="154">
        <v>46147</v>
      </c>
      <c r="W1817" s="154">
        <v>46155</v>
      </c>
      <c r="X1817" s="154" t="s">
        <v>126</v>
      </c>
      <c r="Y1817" s="160" t="s">
        <v>99</v>
      </c>
      <c r="Z1817" s="160" t="s">
        <v>128</v>
      </c>
      <c r="AA1817" s="153">
        <v>62</v>
      </c>
      <c r="AB1817" s="153">
        <v>1.56</v>
      </c>
      <c r="AC1817" s="182">
        <f t="shared" si="58"/>
        <v>25.476660092044707</v>
      </c>
      <c r="AD1817" s="153" t="str">
        <f t="shared" si="59"/>
        <v>SOBREPESO</v>
      </c>
      <c r="AE1817" s="233" t="s">
        <v>129</v>
      </c>
      <c r="AF1817" s="153"/>
      <c r="AG1817" s="159"/>
      <c r="AH1817" s="153"/>
      <c r="AI1817" s="161"/>
      <c r="AJ1817" s="153"/>
      <c r="AK1817" s="153"/>
      <c r="AL1817" s="207" t="s">
        <v>136</v>
      </c>
      <c r="AM1817" s="207"/>
      <c r="AN1817" s="207"/>
      <c r="AO1817" s="207" t="str">
        <f ca="1">IF(R1817="","",IF(R1817&gt;TODAY(),"0 meses",DATEDIF(R1817,TODAY(),"m") &amp; " meses"))</f>
        <v>0 meses</v>
      </c>
      <c r="AP1817" s="147" t="s">
        <v>67</v>
      </c>
      <c r="AQ1817" s="147" t="s">
        <v>67</v>
      </c>
      <c r="AR1817" s="147"/>
      <c r="AS1817" s="209" t="s">
        <v>68</v>
      </c>
      <c r="AT1817" s="223" t="str">
        <f>MONTH(B1817)&amp;"/"&amp;YEAR(B1817)</f>
        <v>3/2026</v>
      </c>
      <c r="AU1817" s="223">
        <f>WEEKNUM(B1817)-WEEKNUM(EOMONTH(B1817,-1)+1)+1</f>
        <v>5</v>
      </c>
      <c r="AV1817" s="209" t="str">
        <f>MONTH(R1817)&amp;"/"&amp;YEAR(R1817)</f>
        <v>5/2026</v>
      </c>
      <c r="AW1817" s="209">
        <f>WEEKNUM(R1817)-WEEKNUM(EOMONTH(R1817,-1)+1)+1</f>
        <v>3</v>
      </c>
      <c r="AX1817" s="209">
        <f>IF(BB1817="S",IF(Q1817="1. Aceitou o programa",R1817-B1817,0),0)</f>
        <v>43</v>
      </c>
      <c r="AY1817" s="209">
        <f>IF(BB1817="S",IF(AND(S1817&lt;&gt;"",R1817&lt;&gt;""),S1817-R1817,0),0)</f>
        <v>0</v>
      </c>
      <c r="AZ1817" s="209">
        <f>IF(BB1817="S",IF(Q1817="1. Aceitou o programa",IF(OR(X1817="Não se Aplica",X1817=""),IF(OR(W1817="Não se Aplica",W1817=""),0,W1817-V1817),AVERAGE(X1817-W1817,W1817-V1817)),0),0)</f>
        <v>8</v>
      </c>
      <c r="BA1817" s="209">
        <f>IF(BB1817="S",IF(AND(Q1817="1. Aceitou o programa",AH1817="Realizada"),IFERROR(IF(AG1817="",0,AG1817-R1817),0),0),0)</f>
        <v>0</v>
      </c>
      <c r="BB1817" s="209" t="str">
        <f>_xlfn.XLOOKUP(U1817,'Lista Suspensa'!$AA$20:$AA$23,'Lista Suspensa'!$AB$20:$AB$23,"N/A")</f>
        <v>S</v>
      </c>
    </row>
    <row r="1818" spans="1:54" ht="12" customHeight="1">
      <c r="A1818" s="151" t="s">
        <v>54</v>
      </c>
      <c r="B1818" s="152">
        <v>46112</v>
      </c>
      <c r="C1818" s="153" t="s">
        <v>55</v>
      </c>
      <c r="D1818" s="153" t="s">
        <v>56</v>
      </c>
      <c r="E1818" s="244">
        <v>94554569</v>
      </c>
      <c r="F1818" s="144" t="s">
        <v>3723</v>
      </c>
      <c r="G1818" s="230"/>
      <c r="H1818" s="154">
        <v>29329</v>
      </c>
      <c r="I1818" s="153">
        <v>46</v>
      </c>
      <c r="J1818" s="148" t="s">
        <v>70</v>
      </c>
      <c r="K1818" s="153" t="s">
        <v>101</v>
      </c>
      <c r="L1818" s="153"/>
      <c r="M1818" s="153"/>
      <c r="N1818" s="153">
        <v>120</v>
      </c>
      <c r="O1818" s="155" t="s">
        <v>3724</v>
      </c>
      <c r="P1818" s="156" t="s">
        <v>60</v>
      </c>
      <c r="Q1818" s="157" t="s">
        <v>110</v>
      </c>
      <c r="R1818" s="158">
        <v>46155</v>
      </c>
      <c r="S1818" s="159"/>
      <c r="T1818" s="159" t="s">
        <v>62</v>
      </c>
      <c r="U1818" s="159" t="s">
        <v>111</v>
      </c>
      <c r="V1818" s="154">
        <v>46147</v>
      </c>
      <c r="W1818" s="154">
        <v>46155</v>
      </c>
      <c r="X1818" s="154" t="s">
        <v>126</v>
      </c>
      <c r="Y1818" s="160" t="s">
        <v>99</v>
      </c>
      <c r="Z1818" s="160" t="s">
        <v>128</v>
      </c>
      <c r="AA1818" s="153">
        <v>123</v>
      </c>
      <c r="AB1818" s="153">
        <v>1.65</v>
      </c>
      <c r="AC1818" s="182">
        <f t="shared" si="58"/>
        <v>45.17906336088155</v>
      </c>
      <c r="AD1818" s="153" t="str">
        <f t="shared" si="59"/>
        <v>OBESIDADE III</v>
      </c>
      <c r="AE1818" s="233" t="s">
        <v>129</v>
      </c>
      <c r="AF1818" s="153"/>
      <c r="AG1818" s="159"/>
      <c r="AH1818" s="153"/>
      <c r="AI1818" s="161"/>
      <c r="AJ1818" s="153"/>
      <c r="AK1818" s="153"/>
      <c r="AL1818" s="207" t="s">
        <v>131</v>
      </c>
      <c r="AM1818" s="207"/>
      <c r="AN1818" s="207"/>
      <c r="AO1818" s="207" t="str">
        <f ca="1">IF(R1818="","",IF(R1818&gt;TODAY(),"0 meses",DATEDIF(R1818,TODAY(),"m") &amp; " meses"))</f>
        <v>0 meses</v>
      </c>
      <c r="AP1818" s="147" t="s">
        <v>67</v>
      </c>
      <c r="AQ1818" s="147" t="s">
        <v>67</v>
      </c>
      <c r="AR1818" s="147"/>
      <c r="AS1818" s="209" t="s">
        <v>68</v>
      </c>
      <c r="AT1818" s="223" t="str">
        <f>MONTH(B1818)&amp;"/"&amp;YEAR(B1818)</f>
        <v>3/2026</v>
      </c>
      <c r="AU1818" s="223">
        <f>WEEKNUM(B1818)-WEEKNUM(EOMONTH(B1818,-1)+1)+1</f>
        <v>5</v>
      </c>
      <c r="AV1818" s="209" t="str">
        <f>MONTH(R1818)&amp;"/"&amp;YEAR(R1818)</f>
        <v>5/2026</v>
      </c>
      <c r="AW1818" s="209">
        <f>WEEKNUM(R1818)-WEEKNUM(EOMONTH(R1818,-1)+1)+1</f>
        <v>3</v>
      </c>
      <c r="AX1818" s="209">
        <f>IF(BB1818="S",IF(Q1818="1. Aceitou o programa",R1818-B1818,0),0)</f>
        <v>43</v>
      </c>
      <c r="AY1818" s="209">
        <f>IF(BB1818="S",IF(AND(S1818&lt;&gt;"",R1818&lt;&gt;""),S1818-R1818,0),0)</f>
        <v>0</v>
      </c>
      <c r="AZ1818" s="209">
        <f>IF(BB1818="S",IF(Q1818="1. Aceitou o programa",IF(OR(X1818="Não se Aplica",X1818=""),IF(OR(W1818="Não se Aplica",W1818=""),0,W1818-V1818),AVERAGE(X1818-W1818,W1818-V1818)),0),0)</f>
        <v>8</v>
      </c>
      <c r="BA1818" s="209">
        <f>IF(BB1818="S",IF(AND(Q1818="1. Aceitou o programa",AH1818="Realizada"),IFERROR(IF(AG1818="",0,AG1818-R1818),0),0),0)</f>
        <v>0</v>
      </c>
      <c r="BB1818" s="209" t="str">
        <f>_xlfn.XLOOKUP(U1818,'Lista Suspensa'!$AA$20:$AA$23,'Lista Suspensa'!$AB$20:$AB$23,"N/A")</f>
        <v>S</v>
      </c>
    </row>
    <row r="1819" spans="1:54" ht="12" customHeight="1">
      <c r="A1819" s="151" t="s">
        <v>54</v>
      </c>
      <c r="B1819" s="152">
        <v>46112</v>
      </c>
      <c r="C1819" s="153" t="s">
        <v>55</v>
      </c>
      <c r="D1819" s="153" t="s">
        <v>56</v>
      </c>
      <c r="E1819" s="244">
        <v>93841151</v>
      </c>
      <c r="F1819" s="144" t="s">
        <v>3725</v>
      </c>
      <c r="G1819" s="230"/>
      <c r="H1819" s="154">
        <v>29425</v>
      </c>
      <c r="I1819" s="153">
        <v>45</v>
      </c>
      <c r="J1819" s="148" t="s">
        <v>70</v>
      </c>
      <c r="K1819" s="153" t="s">
        <v>101</v>
      </c>
      <c r="L1819" s="153"/>
      <c r="M1819" s="153"/>
      <c r="N1819" s="153"/>
      <c r="O1819" s="155">
        <v>21996752525</v>
      </c>
      <c r="P1819" s="156" t="s">
        <v>60</v>
      </c>
      <c r="Q1819" s="157" t="s">
        <v>110</v>
      </c>
      <c r="R1819" s="158">
        <v>46155</v>
      </c>
      <c r="S1819" s="159"/>
      <c r="T1819" s="159" t="s">
        <v>62</v>
      </c>
      <c r="U1819" s="159" t="s">
        <v>111</v>
      </c>
      <c r="V1819" s="154">
        <v>46147</v>
      </c>
      <c r="W1819" s="154">
        <v>46155</v>
      </c>
      <c r="X1819" s="154" t="s">
        <v>126</v>
      </c>
      <c r="Y1819" s="160" t="s">
        <v>99</v>
      </c>
      <c r="Z1819" s="160" t="s">
        <v>128</v>
      </c>
      <c r="AA1819" s="153">
        <v>94</v>
      </c>
      <c r="AB1819" s="153">
        <v>1.54</v>
      </c>
      <c r="AC1819" s="182">
        <f t="shared" si="58"/>
        <v>39.635688986338337</v>
      </c>
      <c r="AD1819" s="153" t="str">
        <f t="shared" si="59"/>
        <v>OBESIDADE II</v>
      </c>
      <c r="AE1819" s="233" t="s">
        <v>947</v>
      </c>
      <c r="AF1819" s="153"/>
      <c r="AG1819" s="159"/>
      <c r="AH1819" s="153"/>
      <c r="AI1819" s="161"/>
      <c r="AJ1819" s="153"/>
      <c r="AK1819" s="153"/>
      <c r="AL1819" s="207" t="s">
        <v>131</v>
      </c>
      <c r="AM1819" s="207"/>
      <c r="AN1819" s="207"/>
      <c r="AO1819" s="207" t="str">
        <f ca="1">IF(R1819="","",IF(R1819&gt;TODAY(),"0 meses",DATEDIF(R1819,TODAY(),"m") &amp; " meses"))</f>
        <v>0 meses</v>
      </c>
      <c r="AP1819" s="147" t="s">
        <v>67</v>
      </c>
      <c r="AQ1819" s="147" t="s">
        <v>67</v>
      </c>
      <c r="AR1819" s="147"/>
      <c r="AS1819" s="209" t="s">
        <v>68</v>
      </c>
      <c r="AT1819" s="223" t="str">
        <f>MONTH(B1819)&amp;"/"&amp;YEAR(B1819)</f>
        <v>3/2026</v>
      </c>
      <c r="AU1819" s="223">
        <f>WEEKNUM(B1819)-WEEKNUM(EOMONTH(B1819,-1)+1)+1</f>
        <v>5</v>
      </c>
      <c r="AV1819" s="209" t="str">
        <f>MONTH(R1819)&amp;"/"&amp;YEAR(R1819)</f>
        <v>5/2026</v>
      </c>
      <c r="AW1819" s="209">
        <f>WEEKNUM(R1819)-WEEKNUM(EOMONTH(R1819,-1)+1)+1</f>
        <v>3</v>
      </c>
      <c r="AX1819" s="209">
        <f>IF(BB1819="S",IF(Q1819="1. Aceitou o programa",R1819-B1819,0),0)</f>
        <v>43</v>
      </c>
      <c r="AY1819" s="209">
        <f>IF(BB1819="S",IF(AND(S1819&lt;&gt;"",R1819&lt;&gt;""),S1819-R1819,0),0)</f>
        <v>0</v>
      </c>
      <c r="AZ1819" s="209">
        <f>IF(BB1819="S",IF(Q1819="1. Aceitou o programa",IF(OR(X1819="Não se Aplica",X1819=""),IF(OR(W1819="Não se Aplica",W1819=""),0,W1819-V1819),AVERAGE(X1819-W1819,W1819-V1819)),0),0)</f>
        <v>8</v>
      </c>
      <c r="BA1819" s="209">
        <f>IF(BB1819="S",IF(AND(Q1819="1. Aceitou o programa",AH1819="Realizada"),IFERROR(IF(AG1819="",0,AG1819-R1819),0),0),0)</f>
        <v>0</v>
      </c>
      <c r="BB1819" s="209" t="str">
        <f>_xlfn.XLOOKUP(U1819,'Lista Suspensa'!$AA$20:$AA$23,'Lista Suspensa'!$AB$20:$AB$23,"N/A")</f>
        <v>S</v>
      </c>
    </row>
    <row r="1820" spans="1:54" ht="12" customHeight="1">
      <c r="A1820" s="151" t="s">
        <v>54</v>
      </c>
      <c r="B1820" s="152">
        <v>46112</v>
      </c>
      <c r="C1820" s="153" t="s">
        <v>55</v>
      </c>
      <c r="D1820" s="153" t="s">
        <v>56</v>
      </c>
      <c r="E1820" s="244">
        <v>94498545</v>
      </c>
      <c r="F1820" s="144" t="s">
        <v>3726</v>
      </c>
      <c r="G1820" s="230"/>
      <c r="H1820" s="154">
        <v>29606</v>
      </c>
      <c r="I1820" s="153">
        <v>45</v>
      </c>
      <c r="J1820" s="148" t="s">
        <v>58</v>
      </c>
      <c r="K1820" s="153" t="s">
        <v>101</v>
      </c>
      <c r="L1820" s="153"/>
      <c r="M1820" s="153"/>
      <c r="N1820" s="153"/>
      <c r="O1820" s="155">
        <v>21964331856</v>
      </c>
      <c r="P1820" s="156" t="s">
        <v>60</v>
      </c>
      <c r="Q1820" s="157" t="s">
        <v>110</v>
      </c>
      <c r="R1820" s="158">
        <v>46155</v>
      </c>
      <c r="S1820" s="159"/>
      <c r="T1820" s="159" t="s">
        <v>62</v>
      </c>
      <c r="U1820" s="159" t="s">
        <v>111</v>
      </c>
      <c r="V1820" s="154">
        <v>46147</v>
      </c>
      <c r="W1820" s="154">
        <v>46155</v>
      </c>
      <c r="X1820" s="154" t="s">
        <v>126</v>
      </c>
      <c r="Y1820" s="160" t="s">
        <v>99</v>
      </c>
      <c r="Z1820" s="160" t="s">
        <v>128</v>
      </c>
      <c r="AA1820" s="153">
        <v>174</v>
      </c>
      <c r="AB1820" s="153">
        <v>1.84</v>
      </c>
      <c r="AC1820" s="182">
        <f t="shared" si="58"/>
        <v>51.394139886578451</v>
      </c>
      <c r="AD1820" s="153" t="str">
        <f t="shared" si="59"/>
        <v>OBESIDADE III</v>
      </c>
      <c r="AE1820" s="233" t="s">
        <v>1092</v>
      </c>
      <c r="AF1820" s="153"/>
      <c r="AG1820" s="159"/>
      <c r="AH1820" s="153"/>
      <c r="AI1820" s="161"/>
      <c r="AJ1820" s="153"/>
      <c r="AK1820" s="153"/>
      <c r="AL1820" s="207" t="s">
        <v>143</v>
      </c>
      <c r="AM1820" s="207"/>
      <c r="AN1820" s="207"/>
      <c r="AO1820" s="207" t="str">
        <f ca="1">IF(R1820="","",IF(R1820&gt;TODAY(),"0 meses",DATEDIF(R1820,TODAY(),"m") &amp; " meses"))</f>
        <v>0 meses</v>
      </c>
      <c r="AP1820" s="147" t="s">
        <v>67</v>
      </c>
      <c r="AQ1820" s="147" t="s">
        <v>67</v>
      </c>
      <c r="AR1820" s="147"/>
      <c r="AS1820" s="209" t="s">
        <v>68</v>
      </c>
      <c r="AT1820" s="223" t="str">
        <f>MONTH(B1820)&amp;"/"&amp;YEAR(B1820)</f>
        <v>3/2026</v>
      </c>
      <c r="AU1820" s="223">
        <f>WEEKNUM(B1820)-WEEKNUM(EOMONTH(B1820,-1)+1)+1</f>
        <v>5</v>
      </c>
      <c r="AV1820" s="209" t="str">
        <f>MONTH(R1820)&amp;"/"&amp;YEAR(R1820)</f>
        <v>5/2026</v>
      </c>
      <c r="AW1820" s="209">
        <f>WEEKNUM(R1820)-WEEKNUM(EOMONTH(R1820,-1)+1)+1</f>
        <v>3</v>
      </c>
      <c r="AX1820" s="209">
        <f>IF(BB1820="S",IF(Q1820="1. Aceitou o programa",R1820-B1820,0),0)</f>
        <v>43</v>
      </c>
      <c r="AY1820" s="209">
        <f>IF(BB1820="S",IF(AND(S1820&lt;&gt;"",R1820&lt;&gt;""),S1820-R1820,0),0)</f>
        <v>0</v>
      </c>
      <c r="AZ1820" s="209">
        <f>IF(BB1820="S",IF(Q1820="1. Aceitou o programa",IF(OR(X1820="Não se Aplica",X1820=""),IF(OR(W1820="Não se Aplica",W1820=""),0,W1820-V1820),AVERAGE(X1820-W1820,W1820-V1820)),0),0)</f>
        <v>8</v>
      </c>
      <c r="BA1820" s="209">
        <f>IF(BB1820="S",IF(AND(Q1820="1. Aceitou o programa",AH1820="Realizada"),IFERROR(IF(AG1820="",0,AG1820-R1820),0),0),0)</f>
        <v>0</v>
      </c>
      <c r="BB1820" s="209" t="str">
        <f>_xlfn.XLOOKUP(U1820,'Lista Suspensa'!$AA$20:$AA$23,'Lista Suspensa'!$AB$20:$AB$23,"N/A")</f>
        <v>S</v>
      </c>
    </row>
    <row r="1821" spans="1:54" ht="12" customHeight="1">
      <c r="A1821" s="151" t="s">
        <v>54</v>
      </c>
      <c r="B1821" s="152">
        <v>46112</v>
      </c>
      <c r="C1821" s="153" t="s">
        <v>55</v>
      </c>
      <c r="D1821" s="153" t="s">
        <v>56</v>
      </c>
      <c r="E1821" s="244">
        <v>93487094</v>
      </c>
      <c r="F1821" s="144" t="s">
        <v>3727</v>
      </c>
      <c r="G1821" s="230"/>
      <c r="H1821" s="154">
        <v>29854</v>
      </c>
      <c r="I1821" s="153">
        <v>44</v>
      </c>
      <c r="J1821" s="148" t="s">
        <v>58</v>
      </c>
      <c r="K1821" s="153" t="s">
        <v>101</v>
      </c>
      <c r="L1821" s="153"/>
      <c r="M1821" s="153"/>
      <c r="N1821" s="153"/>
      <c r="O1821" s="155">
        <v>21981023374</v>
      </c>
      <c r="P1821" s="156" t="s">
        <v>60</v>
      </c>
      <c r="Q1821" s="157" t="s">
        <v>110</v>
      </c>
      <c r="R1821" s="158">
        <v>46155</v>
      </c>
      <c r="S1821" s="159"/>
      <c r="T1821" s="159" t="s">
        <v>62</v>
      </c>
      <c r="U1821" s="159" t="s">
        <v>111</v>
      </c>
      <c r="V1821" s="154">
        <v>46147</v>
      </c>
      <c r="W1821" s="154">
        <v>46155</v>
      </c>
      <c r="X1821" s="154" t="s">
        <v>126</v>
      </c>
      <c r="Y1821" s="160" t="s">
        <v>99</v>
      </c>
      <c r="Z1821" s="160" t="s">
        <v>128</v>
      </c>
      <c r="AA1821" s="153">
        <v>75</v>
      </c>
      <c r="AB1821" s="153">
        <v>1.72</v>
      </c>
      <c r="AC1821" s="182">
        <f t="shared" si="58"/>
        <v>25.351541373715524</v>
      </c>
      <c r="AD1821" s="153" t="str">
        <f t="shared" si="59"/>
        <v>SOBREPESO</v>
      </c>
      <c r="AE1821" s="233" t="s">
        <v>139</v>
      </c>
      <c r="AF1821" s="153"/>
      <c r="AG1821" s="159"/>
      <c r="AH1821" s="153"/>
      <c r="AI1821" s="161"/>
      <c r="AJ1821" s="153"/>
      <c r="AK1821" s="153"/>
      <c r="AL1821" s="207" t="s">
        <v>136</v>
      </c>
      <c r="AM1821" s="207"/>
      <c r="AN1821" s="207"/>
      <c r="AO1821" s="207" t="str">
        <f ca="1">IF(R1821="","",IF(R1821&gt;TODAY(),"0 meses",DATEDIF(R1821,TODAY(),"m") &amp; " meses"))</f>
        <v>0 meses</v>
      </c>
      <c r="AP1821" s="147" t="s">
        <v>67</v>
      </c>
      <c r="AQ1821" s="147" t="s">
        <v>67</v>
      </c>
      <c r="AR1821" s="147"/>
      <c r="AS1821" s="209" t="s">
        <v>68</v>
      </c>
      <c r="AT1821" s="223" t="str">
        <f>MONTH(B1821)&amp;"/"&amp;YEAR(B1821)</f>
        <v>3/2026</v>
      </c>
      <c r="AU1821" s="223">
        <f>WEEKNUM(B1821)-WEEKNUM(EOMONTH(B1821,-1)+1)+1</f>
        <v>5</v>
      </c>
      <c r="AV1821" s="209" t="str">
        <f>MONTH(R1821)&amp;"/"&amp;YEAR(R1821)</f>
        <v>5/2026</v>
      </c>
      <c r="AW1821" s="209">
        <f>WEEKNUM(R1821)-WEEKNUM(EOMONTH(R1821,-1)+1)+1</f>
        <v>3</v>
      </c>
      <c r="AX1821" s="209">
        <f>IF(BB1821="S",IF(Q1821="1. Aceitou o programa",R1821-B1821,0),0)</f>
        <v>43</v>
      </c>
      <c r="AY1821" s="209">
        <f>IF(BB1821="S",IF(AND(S1821&lt;&gt;"",R1821&lt;&gt;""),S1821-R1821,0),0)</f>
        <v>0</v>
      </c>
      <c r="AZ1821" s="209">
        <f>IF(BB1821="S",IF(Q1821="1. Aceitou o programa",IF(OR(X1821="Não se Aplica",X1821=""),IF(OR(W1821="Não se Aplica",W1821=""),0,W1821-V1821),AVERAGE(X1821-W1821,W1821-V1821)),0),0)</f>
        <v>8</v>
      </c>
      <c r="BA1821" s="209">
        <f>IF(BB1821="S",IF(AND(Q1821="1. Aceitou o programa",AH1821="Realizada"),IFERROR(IF(AG1821="",0,AG1821-R1821),0),0),0)</f>
        <v>0</v>
      </c>
      <c r="BB1821" s="209" t="str">
        <f>_xlfn.XLOOKUP(U1821,'Lista Suspensa'!$AA$20:$AA$23,'Lista Suspensa'!$AB$20:$AB$23,"N/A")</f>
        <v>S</v>
      </c>
    </row>
    <row r="1822" spans="1:54" ht="12" customHeight="1">
      <c r="A1822" s="151" t="s">
        <v>54</v>
      </c>
      <c r="B1822" s="152">
        <v>46112</v>
      </c>
      <c r="C1822" s="153" t="s">
        <v>55</v>
      </c>
      <c r="D1822" s="153" t="s">
        <v>56</v>
      </c>
      <c r="E1822" s="244">
        <v>94039117</v>
      </c>
      <c r="F1822" s="144" t="s">
        <v>3728</v>
      </c>
      <c r="G1822" s="230"/>
      <c r="H1822" s="154">
        <v>29880</v>
      </c>
      <c r="I1822" s="153">
        <v>44</v>
      </c>
      <c r="J1822" s="148" t="s">
        <v>70</v>
      </c>
      <c r="K1822" s="153" t="s">
        <v>101</v>
      </c>
      <c r="L1822" s="153"/>
      <c r="M1822" s="153"/>
      <c r="N1822" s="153"/>
      <c r="O1822" s="155">
        <v>21965680885</v>
      </c>
      <c r="P1822" s="156" t="s">
        <v>60</v>
      </c>
      <c r="Q1822" s="157" t="s">
        <v>110</v>
      </c>
      <c r="R1822" s="158">
        <v>46155</v>
      </c>
      <c r="S1822" s="159"/>
      <c r="T1822" s="159" t="s">
        <v>62</v>
      </c>
      <c r="U1822" s="159" t="s">
        <v>111</v>
      </c>
      <c r="V1822" s="154">
        <v>46147</v>
      </c>
      <c r="W1822" s="154">
        <v>46155</v>
      </c>
      <c r="X1822" s="154" t="s">
        <v>126</v>
      </c>
      <c r="Y1822" s="160" t="s">
        <v>99</v>
      </c>
      <c r="Z1822" s="160" t="s">
        <v>128</v>
      </c>
      <c r="AA1822" s="153">
        <v>105</v>
      </c>
      <c r="AB1822" s="153">
        <v>1.65</v>
      </c>
      <c r="AC1822" s="182">
        <f t="shared" si="58"/>
        <v>38.567493112947666</v>
      </c>
      <c r="AD1822" s="153" t="str">
        <f t="shared" si="59"/>
        <v>OBESIDADE II</v>
      </c>
      <c r="AE1822" s="233" t="s">
        <v>1040</v>
      </c>
      <c r="AF1822" s="153"/>
      <c r="AG1822" s="159"/>
      <c r="AH1822" s="153"/>
      <c r="AI1822" s="161"/>
      <c r="AJ1822" s="153"/>
      <c r="AK1822" s="153"/>
      <c r="AL1822" s="207" t="s">
        <v>85</v>
      </c>
      <c r="AM1822" s="207" t="s">
        <v>86</v>
      </c>
      <c r="AN1822" s="207"/>
      <c r="AO1822" s="207" t="str">
        <f ca="1">IF(R1822="","",IF(R1822&gt;TODAY(),"0 meses",DATEDIF(R1822,TODAY(),"m") &amp; " meses"))</f>
        <v>0 meses</v>
      </c>
      <c r="AP1822" s="147" t="s">
        <v>67</v>
      </c>
      <c r="AQ1822" s="147" t="s">
        <v>67</v>
      </c>
      <c r="AR1822" s="147"/>
      <c r="AS1822" s="209" t="s">
        <v>68</v>
      </c>
      <c r="AT1822" s="223" t="str">
        <f>MONTH(B1822)&amp;"/"&amp;YEAR(B1822)</f>
        <v>3/2026</v>
      </c>
      <c r="AU1822" s="223">
        <f>WEEKNUM(B1822)-WEEKNUM(EOMONTH(B1822,-1)+1)+1</f>
        <v>5</v>
      </c>
      <c r="AV1822" s="209" t="str">
        <f>MONTH(R1822)&amp;"/"&amp;YEAR(R1822)</f>
        <v>5/2026</v>
      </c>
      <c r="AW1822" s="209">
        <f>WEEKNUM(R1822)-WEEKNUM(EOMONTH(R1822,-1)+1)+1</f>
        <v>3</v>
      </c>
      <c r="AX1822" s="209">
        <f>IF(BB1822="S",IF(Q1822="1. Aceitou o programa",R1822-B1822,0),0)</f>
        <v>43</v>
      </c>
      <c r="AY1822" s="209">
        <f>IF(BB1822="S",IF(AND(S1822&lt;&gt;"",R1822&lt;&gt;""),S1822-R1822,0),0)</f>
        <v>0</v>
      </c>
      <c r="AZ1822" s="209">
        <f>IF(BB1822="S",IF(Q1822="1. Aceitou o programa",IF(OR(X1822="Não se Aplica",X1822=""),IF(OR(W1822="Não se Aplica",W1822=""),0,W1822-V1822),AVERAGE(X1822-W1822,W1822-V1822)),0),0)</f>
        <v>8</v>
      </c>
      <c r="BA1822" s="209">
        <f>IF(BB1822="S",IF(AND(Q1822="1. Aceitou o programa",AH1822="Realizada"),IFERROR(IF(AG1822="",0,AG1822-R1822),0),0),0)</f>
        <v>0</v>
      </c>
      <c r="BB1822" s="209" t="str">
        <f>_xlfn.XLOOKUP(U1822,'Lista Suspensa'!$AA$20:$AA$23,'Lista Suspensa'!$AB$20:$AB$23,"N/A")</f>
        <v>S</v>
      </c>
    </row>
    <row r="1823" spans="1:54" ht="12" customHeight="1">
      <c r="A1823" s="151" t="s">
        <v>54</v>
      </c>
      <c r="B1823" s="152">
        <v>46112</v>
      </c>
      <c r="C1823" s="153" t="s">
        <v>55</v>
      </c>
      <c r="D1823" s="153" t="s">
        <v>56</v>
      </c>
      <c r="E1823" s="244">
        <v>94208227</v>
      </c>
      <c r="F1823" s="144" t="s">
        <v>3729</v>
      </c>
      <c r="G1823" s="230"/>
      <c r="H1823" s="154">
        <v>29927</v>
      </c>
      <c r="I1823" s="153">
        <v>44</v>
      </c>
      <c r="J1823" s="148" t="s">
        <v>70</v>
      </c>
      <c r="K1823" s="153" t="s">
        <v>101</v>
      </c>
      <c r="L1823" s="153"/>
      <c r="M1823" s="153"/>
      <c r="N1823" s="153"/>
      <c r="O1823" s="155">
        <v>21994231937</v>
      </c>
      <c r="P1823" s="156" t="s">
        <v>60</v>
      </c>
      <c r="Q1823" s="157" t="s">
        <v>110</v>
      </c>
      <c r="R1823" s="158">
        <v>46155</v>
      </c>
      <c r="S1823" s="159"/>
      <c r="T1823" s="159" t="s">
        <v>62</v>
      </c>
      <c r="U1823" s="159" t="s">
        <v>111</v>
      </c>
      <c r="V1823" s="154">
        <v>46147</v>
      </c>
      <c r="W1823" s="154">
        <v>46155</v>
      </c>
      <c r="X1823" s="154" t="s">
        <v>126</v>
      </c>
      <c r="Y1823" s="160" t="s">
        <v>99</v>
      </c>
      <c r="Z1823" s="160" t="s">
        <v>128</v>
      </c>
      <c r="AA1823" s="153">
        <v>72.900000000000006</v>
      </c>
      <c r="AB1823" s="153">
        <v>1.63</v>
      </c>
      <c r="AC1823" s="182">
        <f t="shared" si="58"/>
        <v>27.437991644397609</v>
      </c>
      <c r="AD1823" s="153" t="str">
        <f t="shared" si="59"/>
        <v>SOBREPESO</v>
      </c>
      <c r="AE1823" s="233" t="s">
        <v>139</v>
      </c>
      <c r="AF1823" s="153"/>
      <c r="AG1823" s="159"/>
      <c r="AH1823" s="153"/>
      <c r="AI1823" s="161"/>
      <c r="AJ1823" s="153"/>
      <c r="AK1823" s="153"/>
      <c r="AL1823" s="207" t="s">
        <v>136</v>
      </c>
      <c r="AM1823" s="207"/>
      <c r="AN1823" s="207"/>
      <c r="AO1823" s="207" t="str">
        <f ca="1">IF(R1823="","",IF(R1823&gt;TODAY(),"0 meses",DATEDIF(R1823,TODAY(),"m") &amp; " meses"))</f>
        <v>0 meses</v>
      </c>
      <c r="AP1823" s="147" t="s">
        <v>67</v>
      </c>
      <c r="AQ1823" s="147" t="s">
        <v>67</v>
      </c>
      <c r="AR1823" s="147"/>
      <c r="AS1823" s="209" t="s">
        <v>68</v>
      </c>
      <c r="AT1823" s="223" t="str">
        <f>MONTH(B1823)&amp;"/"&amp;YEAR(B1823)</f>
        <v>3/2026</v>
      </c>
      <c r="AU1823" s="223">
        <f>WEEKNUM(B1823)-WEEKNUM(EOMONTH(B1823,-1)+1)+1</f>
        <v>5</v>
      </c>
      <c r="AV1823" s="209" t="str">
        <f>MONTH(R1823)&amp;"/"&amp;YEAR(R1823)</f>
        <v>5/2026</v>
      </c>
      <c r="AW1823" s="209">
        <f>WEEKNUM(R1823)-WEEKNUM(EOMONTH(R1823,-1)+1)+1</f>
        <v>3</v>
      </c>
      <c r="AX1823" s="209">
        <f>IF(BB1823="S",IF(Q1823="1. Aceitou o programa",R1823-B1823,0),0)</f>
        <v>43</v>
      </c>
      <c r="AY1823" s="209">
        <f>IF(BB1823="S",IF(AND(S1823&lt;&gt;"",R1823&lt;&gt;""),S1823-R1823,0),0)</f>
        <v>0</v>
      </c>
      <c r="AZ1823" s="209">
        <f>IF(BB1823="S",IF(Q1823="1. Aceitou o programa",IF(OR(X1823="Não se Aplica",X1823=""),IF(OR(W1823="Não se Aplica",W1823=""),0,W1823-V1823),AVERAGE(X1823-W1823,W1823-V1823)),0),0)</f>
        <v>8</v>
      </c>
      <c r="BA1823" s="209">
        <f>IF(BB1823="S",IF(AND(Q1823="1. Aceitou o programa",AH1823="Realizada"),IFERROR(IF(AG1823="",0,AG1823-R1823),0),0),0)</f>
        <v>0</v>
      </c>
      <c r="BB1823" s="209" t="str">
        <f>_xlfn.XLOOKUP(U1823,'Lista Suspensa'!$AA$20:$AA$23,'Lista Suspensa'!$AB$20:$AB$23,"N/A")</f>
        <v>S</v>
      </c>
    </row>
    <row r="1824" spans="1:54" ht="12" customHeight="1">
      <c r="A1824" s="151" t="s">
        <v>54</v>
      </c>
      <c r="B1824" s="152">
        <v>46112</v>
      </c>
      <c r="C1824" s="153" t="s">
        <v>55</v>
      </c>
      <c r="D1824" s="153" t="s">
        <v>56</v>
      </c>
      <c r="E1824" s="244">
        <v>93686498</v>
      </c>
      <c r="F1824" s="144" t="s">
        <v>3730</v>
      </c>
      <c r="G1824" s="230"/>
      <c r="H1824" s="154">
        <v>31880</v>
      </c>
      <c r="I1824" s="153">
        <v>39</v>
      </c>
      <c r="J1824" s="148" t="s">
        <v>70</v>
      </c>
      <c r="K1824" s="153" t="s">
        <v>101</v>
      </c>
      <c r="L1824" s="153"/>
      <c r="M1824" s="153"/>
      <c r="N1824" s="153"/>
      <c r="O1824" s="155">
        <v>21984562334</v>
      </c>
      <c r="P1824" s="156" t="s">
        <v>60</v>
      </c>
      <c r="Q1824" s="157" t="s">
        <v>110</v>
      </c>
      <c r="R1824" s="158">
        <v>46155</v>
      </c>
      <c r="S1824" s="159"/>
      <c r="T1824" s="159" t="s">
        <v>62</v>
      </c>
      <c r="U1824" s="159" t="s">
        <v>111</v>
      </c>
      <c r="V1824" s="154">
        <v>46147</v>
      </c>
      <c r="W1824" s="154">
        <v>46155</v>
      </c>
      <c r="X1824" s="154" t="s">
        <v>126</v>
      </c>
      <c r="Y1824" s="160" t="s">
        <v>99</v>
      </c>
      <c r="Z1824" s="160" t="s">
        <v>128</v>
      </c>
      <c r="AA1824" s="153">
        <v>115</v>
      </c>
      <c r="AB1824" s="153">
        <v>1.68</v>
      </c>
      <c r="AC1824" s="182">
        <f t="shared" si="58"/>
        <v>40.745464852607718</v>
      </c>
      <c r="AD1824" s="153" t="str">
        <f t="shared" si="59"/>
        <v>OBESIDADE III</v>
      </c>
      <c r="AE1824" s="233" t="s">
        <v>129</v>
      </c>
      <c r="AF1824" s="153"/>
      <c r="AG1824" s="159"/>
      <c r="AH1824" s="153"/>
      <c r="AI1824" s="161"/>
      <c r="AJ1824" s="153"/>
      <c r="AK1824" s="153"/>
      <c r="AL1824" s="207" t="s">
        <v>131</v>
      </c>
      <c r="AM1824" s="207"/>
      <c r="AN1824" s="207"/>
      <c r="AO1824" s="207" t="str">
        <f ca="1">IF(R1824="","",IF(R1824&gt;TODAY(),"0 meses",DATEDIF(R1824,TODAY(),"m") &amp; " meses"))</f>
        <v>0 meses</v>
      </c>
      <c r="AP1824" s="147" t="s">
        <v>67</v>
      </c>
      <c r="AQ1824" s="147" t="s">
        <v>67</v>
      </c>
      <c r="AR1824" s="147"/>
      <c r="AS1824" s="209" t="s">
        <v>68</v>
      </c>
      <c r="AT1824" s="223" t="str">
        <f>MONTH(B1824)&amp;"/"&amp;YEAR(B1824)</f>
        <v>3/2026</v>
      </c>
      <c r="AU1824" s="223">
        <f>WEEKNUM(B1824)-WEEKNUM(EOMONTH(B1824,-1)+1)+1</f>
        <v>5</v>
      </c>
      <c r="AV1824" s="209" t="str">
        <f>MONTH(R1824)&amp;"/"&amp;YEAR(R1824)</f>
        <v>5/2026</v>
      </c>
      <c r="AW1824" s="209">
        <f>WEEKNUM(R1824)-WEEKNUM(EOMONTH(R1824,-1)+1)+1</f>
        <v>3</v>
      </c>
      <c r="AX1824" s="209">
        <f>IF(BB1824="S",IF(Q1824="1. Aceitou o programa",R1824-B1824,0),0)</f>
        <v>43</v>
      </c>
      <c r="AY1824" s="209">
        <f>IF(BB1824="S",IF(AND(S1824&lt;&gt;"",R1824&lt;&gt;""),S1824-R1824,0),0)</f>
        <v>0</v>
      </c>
      <c r="AZ1824" s="209">
        <f>IF(BB1824="S",IF(Q1824="1. Aceitou o programa",IF(OR(X1824="Não se Aplica",X1824=""),IF(OR(W1824="Não se Aplica",W1824=""),0,W1824-V1824),AVERAGE(X1824-W1824,W1824-V1824)),0),0)</f>
        <v>8</v>
      </c>
      <c r="BA1824" s="209">
        <f>IF(BB1824="S",IF(AND(Q1824="1. Aceitou o programa",AH1824="Realizada"),IFERROR(IF(AG1824="",0,AG1824-R1824),0),0),0)</f>
        <v>0</v>
      </c>
      <c r="BB1824" s="209" t="str">
        <f>_xlfn.XLOOKUP(U1824,'Lista Suspensa'!$AA$20:$AA$23,'Lista Suspensa'!$AB$20:$AB$23,"N/A")</f>
        <v>S</v>
      </c>
    </row>
    <row r="1825" spans="1:54" ht="12" customHeight="1">
      <c r="A1825" s="151" t="s">
        <v>54</v>
      </c>
      <c r="B1825" s="152">
        <v>46112</v>
      </c>
      <c r="C1825" s="153" t="s">
        <v>55</v>
      </c>
      <c r="D1825" s="153" t="s">
        <v>56</v>
      </c>
      <c r="E1825" s="244">
        <v>94808268</v>
      </c>
      <c r="F1825" s="144" t="s">
        <v>3731</v>
      </c>
      <c r="G1825" s="230"/>
      <c r="H1825" s="154">
        <v>33775</v>
      </c>
      <c r="I1825" s="153">
        <v>33</v>
      </c>
      <c r="J1825" s="148" t="s">
        <v>70</v>
      </c>
      <c r="K1825" s="153" t="s">
        <v>101</v>
      </c>
      <c r="L1825" s="153"/>
      <c r="M1825" s="153"/>
      <c r="N1825" s="153"/>
      <c r="O1825" s="155">
        <v>21982362350</v>
      </c>
      <c r="P1825" s="156" t="s">
        <v>60</v>
      </c>
      <c r="Q1825" s="157" t="s">
        <v>110</v>
      </c>
      <c r="R1825" s="158">
        <v>46155</v>
      </c>
      <c r="S1825" s="159"/>
      <c r="T1825" s="159" t="s">
        <v>62</v>
      </c>
      <c r="U1825" s="159" t="s">
        <v>111</v>
      </c>
      <c r="V1825" s="154">
        <v>46147</v>
      </c>
      <c r="W1825" s="154">
        <v>46155</v>
      </c>
      <c r="X1825" s="154" t="s">
        <v>126</v>
      </c>
      <c r="Y1825" s="160" t="s">
        <v>99</v>
      </c>
      <c r="Z1825" s="160" t="s">
        <v>128</v>
      </c>
      <c r="AA1825" s="153">
        <v>150</v>
      </c>
      <c r="AB1825" s="153">
        <v>1.65</v>
      </c>
      <c r="AC1825" s="182">
        <f t="shared" si="58"/>
        <v>55.096418732782375</v>
      </c>
      <c r="AD1825" s="153" t="str">
        <f t="shared" si="59"/>
        <v>OBESIDADE III</v>
      </c>
      <c r="AE1825" s="233" t="s">
        <v>1092</v>
      </c>
      <c r="AF1825" s="153"/>
      <c r="AG1825" s="159"/>
      <c r="AH1825" s="153"/>
      <c r="AI1825" s="161"/>
      <c r="AJ1825" s="153"/>
      <c r="AK1825" s="153"/>
      <c r="AL1825" s="207" t="s">
        <v>143</v>
      </c>
      <c r="AM1825" s="207"/>
      <c r="AN1825" s="207"/>
      <c r="AO1825" s="207" t="str">
        <f ca="1">IF(R1825="","",IF(R1825&gt;TODAY(),"0 meses",DATEDIF(R1825,TODAY(),"m") &amp; " meses"))</f>
        <v>0 meses</v>
      </c>
      <c r="AP1825" s="147" t="s">
        <v>67</v>
      </c>
      <c r="AQ1825" s="147" t="s">
        <v>67</v>
      </c>
      <c r="AR1825" s="147"/>
      <c r="AS1825" s="209" t="s">
        <v>68</v>
      </c>
      <c r="AT1825" s="223" t="str">
        <f>MONTH(B1825)&amp;"/"&amp;YEAR(B1825)</f>
        <v>3/2026</v>
      </c>
      <c r="AU1825" s="223">
        <f>WEEKNUM(B1825)-WEEKNUM(EOMONTH(B1825,-1)+1)+1</f>
        <v>5</v>
      </c>
      <c r="AV1825" s="209" t="str">
        <f>MONTH(R1825)&amp;"/"&amp;YEAR(R1825)</f>
        <v>5/2026</v>
      </c>
      <c r="AW1825" s="209">
        <f>WEEKNUM(R1825)-WEEKNUM(EOMONTH(R1825,-1)+1)+1</f>
        <v>3</v>
      </c>
      <c r="AX1825" s="209">
        <f>IF(BB1825="S",IF(Q1825="1. Aceitou o programa",R1825-B1825,0),0)</f>
        <v>43</v>
      </c>
      <c r="AY1825" s="209">
        <f>IF(BB1825="S",IF(AND(S1825&lt;&gt;"",R1825&lt;&gt;""),S1825-R1825,0),0)</f>
        <v>0</v>
      </c>
      <c r="AZ1825" s="209">
        <f>IF(BB1825="S",IF(Q1825="1. Aceitou o programa",IF(OR(X1825="Não se Aplica",X1825=""),IF(OR(W1825="Não se Aplica",W1825=""),0,W1825-V1825),AVERAGE(X1825-W1825,W1825-V1825)),0),0)</f>
        <v>8</v>
      </c>
      <c r="BA1825" s="209">
        <f>IF(BB1825="S",IF(AND(Q1825="1. Aceitou o programa",AH1825="Realizada"),IFERROR(IF(AG1825="",0,AG1825-R1825),0),0),0)</f>
        <v>0</v>
      </c>
      <c r="BB1825" s="209" t="str">
        <f>_xlfn.XLOOKUP(U1825,'Lista Suspensa'!$AA$20:$AA$23,'Lista Suspensa'!$AB$20:$AB$23,"N/A")</f>
        <v>S</v>
      </c>
    </row>
    <row r="1826" spans="1:54" ht="12" customHeight="1">
      <c r="A1826" s="151" t="s">
        <v>54</v>
      </c>
      <c r="B1826" s="152">
        <v>46112</v>
      </c>
      <c r="C1826" s="153" t="s">
        <v>55</v>
      </c>
      <c r="D1826" s="153" t="s">
        <v>56</v>
      </c>
      <c r="E1826" s="244">
        <v>94435847</v>
      </c>
      <c r="F1826" s="144" t="s">
        <v>3732</v>
      </c>
      <c r="G1826" s="230"/>
      <c r="H1826" s="154">
        <v>24037</v>
      </c>
      <c r="I1826" s="153">
        <v>60</v>
      </c>
      <c r="J1826" s="148" t="s">
        <v>70</v>
      </c>
      <c r="K1826" s="153" t="s">
        <v>59</v>
      </c>
      <c r="L1826" s="153"/>
      <c r="M1826" s="153"/>
      <c r="N1826" s="153"/>
      <c r="O1826" s="155">
        <v>11984485232</v>
      </c>
      <c r="P1826" s="156" t="s">
        <v>60</v>
      </c>
      <c r="Q1826" s="157" t="s">
        <v>110</v>
      </c>
      <c r="R1826" s="158">
        <v>46155</v>
      </c>
      <c r="S1826" s="159"/>
      <c r="T1826" s="159" t="s">
        <v>62</v>
      </c>
      <c r="U1826" s="159" t="s">
        <v>111</v>
      </c>
      <c r="V1826" s="154">
        <v>46148</v>
      </c>
      <c r="W1826" s="154">
        <v>46155</v>
      </c>
      <c r="X1826" s="154" t="s">
        <v>126</v>
      </c>
      <c r="Y1826" s="160" t="s">
        <v>99</v>
      </c>
      <c r="Z1826" s="160" t="s">
        <v>128</v>
      </c>
      <c r="AA1826" s="153">
        <v>86</v>
      </c>
      <c r="AB1826" s="153">
        <v>1.65</v>
      </c>
      <c r="AC1826" s="182">
        <f t="shared" si="58"/>
        <v>31.588613406795229</v>
      </c>
      <c r="AD1826" s="153" t="str">
        <f t="shared" si="59"/>
        <v>OBESIDADE I</v>
      </c>
      <c r="AE1826" s="233" t="s">
        <v>2027</v>
      </c>
      <c r="AF1826" s="153"/>
      <c r="AG1826" s="159"/>
      <c r="AH1826" s="153"/>
      <c r="AI1826" s="161"/>
      <c r="AJ1826" s="153"/>
      <c r="AK1826" s="153"/>
      <c r="AL1826" s="207" t="s">
        <v>131</v>
      </c>
      <c r="AM1826" s="207"/>
      <c r="AN1826" s="207"/>
      <c r="AO1826" s="207" t="str">
        <f ca="1">IF(R1826="","",IF(R1826&gt;TODAY(),"0 meses",DATEDIF(R1826,TODAY(),"m") &amp; " meses"))</f>
        <v>0 meses</v>
      </c>
      <c r="AP1826" s="147" t="s">
        <v>67</v>
      </c>
      <c r="AQ1826" s="147" t="s">
        <v>67</v>
      </c>
      <c r="AR1826" s="147"/>
      <c r="AS1826" s="209" t="s">
        <v>68</v>
      </c>
      <c r="AT1826" s="223" t="str">
        <f>MONTH(B1826)&amp;"/"&amp;YEAR(B1826)</f>
        <v>3/2026</v>
      </c>
      <c r="AU1826" s="223">
        <f>WEEKNUM(B1826)-WEEKNUM(EOMONTH(B1826,-1)+1)+1</f>
        <v>5</v>
      </c>
      <c r="AV1826" s="209" t="str">
        <f>MONTH(R1826)&amp;"/"&amp;YEAR(R1826)</f>
        <v>5/2026</v>
      </c>
      <c r="AW1826" s="209">
        <f>WEEKNUM(R1826)-WEEKNUM(EOMONTH(R1826,-1)+1)+1</f>
        <v>3</v>
      </c>
      <c r="AX1826" s="209">
        <f>IF(BB1826="S",IF(Q1826="1. Aceitou o programa",R1826-B1826,0),0)</f>
        <v>43</v>
      </c>
      <c r="AY1826" s="209">
        <f>IF(BB1826="S",IF(AND(S1826&lt;&gt;"",R1826&lt;&gt;""),S1826-R1826,0),0)</f>
        <v>0</v>
      </c>
      <c r="AZ1826" s="209">
        <f>IF(BB1826="S",IF(Q1826="1. Aceitou o programa",IF(OR(X1826="Não se Aplica",X1826=""),IF(OR(W1826="Não se Aplica",W1826=""),0,W1826-V1826),AVERAGE(X1826-W1826,W1826-V1826)),0),0)</f>
        <v>7</v>
      </c>
      <c r="BA1826" s="209">
        <f>IF(BB1826="S",IF(AND(Q1826="1. Aceitou o programa",AH1826="Realizada"),IFERROR(IF(AG1826="",0,AG1826-R1826),0),0),0)</f>
        <v>0</v>
      </c>
      <c r="BB1826" s="209" t="str">
        <f>_xlfn.XLOOKUP(U1826,'Lista Suspensa'!$AA$20:$AA$23,'Lista Suspensa'!$AB$20:$AB$23,"N/A")</f>
        <v>S</v>
      </c>
    </row>
    <row r="1827" spans="1:54" ht="12" customHeight="1">
      <c r="A1827" s="151" t="s">
        <v>54</v>
      </c>
      <c r="B1827" s="152">
        <v>46112</v>
      </c>
      <c r="C1827" s="153" t="s">
        <v>55</v>
      </c>
      <c r="D1827" s="153" t="s">
        <v>56</v>
      </c>
      <c r="E1827" s="244">
        <v>93675009</v>
      </c>
      <c r="F1827" s="144" t="s">
        <v>3733</v>
      </c>
      <c r="G1827" s="230"/>
      <c r="H1827" s="154">
        <v>27162</v>
      </c>
      <c r="I1827" s="153">
        <v>52</v>
      </c>
      <c r="J1827" s="148" t="s">
        <v>58</v>
      </c>
      <c r="K1827" s="153" t="s">
        <v>59</v>
      </c>
      <c r="L1827" s="153"/>
      <c r="M1827" s="153"/>
      <c r="N1827" s="153"/>
      <c r="O1827" s="155">
        <v>11975429993</v>
      </c>
      <c r="P1827" s="156" t="s">
        <v>60</v>
      </c>
      <c r="Q1827" s="157" t="s">
        <v>110</v>
      </c>
      <c r="R1827" s="158">
        <v>46155</v>
      </c>
      <c r="S1827" s="159"/>
      <c r="T1827" s="159" t="s">
        <v>62</v>
      </c>
      <c r="U1827" s="159" t="s">
        <v>111</v>
      </c>
      <c r="V1827" s="154">
        <v>46148</v>
      </c>
      <c r="W1827" s="154">
        <v>46155</v>
      </c>
      <c r="X1827" s="154" t="s">
        <v>126</v>
      </c>
      <c r="Y1827" s="160" t="s">
        <v>99</v>
      </c>
      <c r="Z1827" s="160" t="s">
        <v>128</v>
      </c>
      <c r="AA1827" s="153">
        <v>105</v>
      </c>
      <c r="AB1827" s="153">
        <v>1.92</v>
      </c>
      <c r="AC1827" s="182">
        <f t="shared" si="58"/>
        <v>28.483072916666668</v>
      </c>
      <c r="AD1827" s="153" t="str">
        <f t="shared" si="59"/>
        <v>SOBREPESO</v>
      </c>
      <c r="AE1827" s="233" t="s">
        <v>225</v>
      </c>
      <c r="AF1827" s="153"/>
      <c r="AG1827" s="159"/>
      <c r="AH1827" s="153"/>
      <c r="AI1827" s="161"/>
      <c r="AJ1827" s="153"/>
      <c r="AK1827" s="153"/>
      <c r="AL1827" s="207" t="s">
        <v>136</v>
      </c>
      <c r="AM1827" s="207"/>
      <c r="AN1827" s="207"/>
      <c r="AO1827" s="207" t="str">
        <f ca="1">IF(R1827="","",IF(R1827&gt;TODAY(),"0 meses",DATEDIF(R1827,TODAY(),"m") &amp; " meses"))</f>
        <v>0 meses</v>
      </c>
      <c r="AP1827" s="147" t="s">
        <v>67</v>
      </c>
      <c r="AQ1827" s="147" t="s">
        <v>67</v>
      </c>
      <c r="AR1827" s="147"/>
      <c r="AS1827" s="209" t="s">
        <v>68</v>
      </c>
      <c r="AT1827" s="223" t="str">
        <f>MONTH(B1827)&amp;"/"&amp;YEAR(B1827)</f>
        <v>3/2026</v>
      </c>
      <c r="AU1827" s="223">
        <f>WEEKNUM(B1827)-WEEKNUM(EOMONTH(B1827,-1)+1)+1</f>
        <v>5</v>
      </c>
      <c r="AV1827" s="209" t="str">
        <f>MONTH(R1827)&amp;"/"&amp;YEAR(R1827)</f>
        <v>5/2026</v>
      </c>
      <c r="AW1827" s="209">
        <f>WEEKNUM(R1827)-WEEKNUM(EOMONTH(R1827,-1)+1)+1</f>
        <v>3</v>
      </c>
      <c r="AX1827" s="209">
        <f>IF(BB1827="S",IF(Q1827="1. Aceitou o programa",R1827-B1827,0),0)</f>
        <v>43</v>
      </c>
      <c r="AY1827" s="209">
        <f>IF(BB1827="S",IF(AND(S1827&lt;&gt;"",R1827&lt;&gt;""),S1827-R1827,0),0)</f>
        <v>0</v>
      </c>
      <c r="AZ1827" s="209">
        <f>IF(BB1827="S",IF(Q1827="1. Aceitou o programa",IF(OR(X1827="Não se Aplica",X1827=""),IF(OR(W1827="Não se Aplica",W1827=""),0,W1827-V1827),AVERAGE(X1827-W1827,W1827-V1827)),0),0)</f>
        <v>7</v>
      </c>
      <c r="BA1827" s="209">
        <f>IF(BB1827="S",IF(AND(Q1827="1. Aceitou o programa",AH1827="Realizada"),IFERROR(IF(AG1827="",0,AG1827-R1827),0),0),0)</f>
        <v>0</v>
      </c>
      <c r="BB1827" s="209" t="str">
        <f>_xlfn.XLOOKUP(U1827,'Lista Suspensa'!$AA$20:$AA$23,'Lista Suspensa'!$AB$20:$AB$23,"N/A")</f>
        <v>S</v>
      </c>
    </row>
    <row r="1828" spans="1:54" ht="12" customHeight="1">
      <c r="A1828" s="151" t="s">
        <v>54</v>
      </c>
      <c r="B1828" s="152">
        <v>46112</v>
      </c>
      <c r="C1828" s="153" t="s">
        <v>55</v>
      </c>
      <c r="D1828" s="153" t="s">
        <v>56</v>
      </c>
      <c r="E1828" s="244">
        <v>96008470</v>
      </c>
      <c r="F1828" s="144" t="s">
        <v>3734</v>
      </c>
      <c r="G1828" s="230"/>
      <c r="H1828" s="154">
        <v>29580</v>
      </c>
      <c r="I1828" s="153">
        <v>45</v>
      </c>
      <c r="J1828" s="148" t="s">
        <v>70</v>
      </c>
      <c r="K1828" s="153" t="s">
        <v>59</v>
      </c>
      <c r="L1828" s="153"/>
      <c r="M1828" s="153"/>
      <c r="N1828" s="153"/>
      <c r="O1828" s="155">
        <v>11948560495</v>
      </c>
      <c r="P1828" s="156" t="s">
        <v>60</v>
      </c>
      <c r="Q1828" s="157" t="s">
        <v>110</v>
      </c>
      <c r="R1828" s="158">
        <v>46155</v>
      </c>
      <c r="S1828" s="159"/>
      <c r="T1828" s="159" t="s">
        <v>62</v>
      </c>
      <c r="U1828" s="159" t="s">
        <v>111</v>
      </c>
      <c r="V1828" s="154">
        <v>46148</v>
      </c>
      <c r="W1828" s="154">
        <v>46155</v>
      </c>
      <c r="X1828" s="154" t="s">
        <v>126</v>
      </c>
      <c r="Y1828" s="160" t="s">
        <v>99</v>
      </c>
      <c r="Z1828" s="160" t="s">
        <v>128</v>
      </c>
      <c r="AA1828" s="153">
        <v>84</v>
      </c>
      <c r="AB1828" s="153">
        <v>1.77</v>
      </c>
      <c r="AC1828" s="182">
        <f t="shared" si="58"/>
        <v>26.812218711098343</v>
      </c>
      <c r="AD1828" s="153" t="str">
        <f t="shared" si="59"/>
        <v>SOBREPESO</v>
      </c>
      <c r="AE1828" s="233" t="s">
        <v>66</v>
      </c>
      <c r="AF1828" s="153"/>
      <c r="AG1828" s="159"/>
      <c r="AH1828" s="153"/>
      <c r="AI1828" s="161"/>
      <c r="AJ1828" s="153"/>
      <c r="AK1828" s="153"/>
      <c r="AL1828" s="207" t="s">
        <v>136</v>
      </c>
      <c r="AM1828" s="207"/>
      <c r="AN1828" s="207"/>
      <c r="AO1828" s="207" t="str">
        <f ca="1">IF(R1828="","",IF(R1828&gt;TODAY(),"0 meses",DATEDIF(R1828,TODAY(),"m") &amp; " meses"))</f>
        <v>0 meses</v>
      </c>
      <c r="AP1828" s="147" t="s">
        <v>67</v>
      </c>
      <c r="AQ1828" s="147" t="s">
        <v>67</v>
      </c>
      <c r="AR1828" s="147"/>
      <c r="AS1828" s="209" t="s">
        <v>68</v>
      </c>
      <c r="AT1828" s="223" t="str">
        <f>MONTH(B1828)&amp;"/"&amp;YEAR(B1828)</f>
        <v>3/2026</v>
      </c>
      <c r="AU1828" s="223">
        <f>WEEKNUM(B1828)-WEEKNUM(EOMONTH(B1828,-1)+1)+1</f>
        <v>5</v>
      </c>
      <c r="AV1828" s="209" t="str">
        <f>MONTH(R1828)&amp;"/"&amp;YEAR(R1828)</f>
        <v>5/2026</v>
      </c>
      <c r="AW1828" s="209">
        <f>WEEKNUM(R1828)-WEEKNUM(EOMONTH(R1828,-1)+1)+1</f>
        <v>3</v>
      </c>
      <c r="AX1828" s="209">
        <f>IF(BB1828="S",IF(Q1828="1. Aceitou o programa",R1828-B1828,0),0)</f>
        <v>43</v>
      </c>
      <c r="AY1828" s="209">
        <f>IF(BB1828="S",IF(AND(S1828&lt;&gt;"",R1828&lt;&gt;""),S1828-R1828,0),0)</f>
        <v>0</v>
      </c>
      <c r="AZ1828" s="209">
        <f>IF(BB1828="S",IF(Q1828="1. Aceitou o programa",IF(OR(X1828="Não se Aplica",X1828=""),IF(OR(W1828="Não se Aplica",W1828=""),0,W1828-V1828),AVERAGE(X1828-W1828,W1828-V1828)),0),0)</f>
        <v>7</v>
      </c>
      <c r="BA1828" s="209">
        <f>IF(BB1828="S",IF(AND(Q1828="1. Aceitou o programa",AH1828="Realizada"),IFERROR(IF(AG1828="",0,AG1828-R1828),0),0),0)</f>
        <v>0</v>
      </c>
      <c r="BB1828" s="209" t="str">
        <f>_xlfn.XLOOKUP(U1828,'Lista Suspensa'!$AA$20:$AA$23,'Lista Suspensa'!$AB$20:$AB$23,"N/A")</f>
        <v>S</v>
      </c>
    </row>
    <row r="1829" spans="1:54" ht="12" customHeight="1">
      <c r="A1829" s="151" t="s">
        <v>54</v>
      </c>
      <c r="B1829" s="152">
        <v>46112</v>
      </c>
      <c r="C1829" s="153" t="s">
        <v>55</v>
      </c>
      <c r="D1829" s="153" t="s">
        <v>56</v>
      </c>
      <c r="E1829" s="244">
        <v>92631678</v>
      </c>
      <c r="F1829" s="144" t="s">
        <v>3735</v>
      </c>
      <c r="G1829" s="230"/>
      <c r="H1829" s="154">
        <v>30639</v>
      </c>
      <c r="I1829" s="153">
        <v>42</v>
      </c>
      <c r="J1829" s="148" t="s">
        <v>70</v>
      </c>
      <c r="K1829" s="153" t="s">
        <v>59</v>
      </c>
      <c r="L1829" s="153"/>
      <c r="M1829" s="153"/>
      <c r="N1829" s="153"/>
      <c r="O1829" s="155">
        <v>11982942550</v>
      </c>
      <c r="P1829" s="156" t="s">
        <v>60</v>
      </c>
      <c r="Q1829" s="157" t="s">
        <v>110</v>
      </c>
      <c r="R1829" s="158">
        <v>46155</v>
      </c>
      <c r="S1829" s="159"/>
      <c r="T1829" s="159" t="s">
        <v>62</v>
      </c>
      <c r="U1829" s="159" t="s">
        <v>111</v>
      </c>
      <c r="V1829" s="154">
        <v>46148</v>
      </c>
      <c r="W1829" s="154">
        <v>46155</v>
      </c>
      <c r="X1829" s="154" t="s">
        <v>126</v>
      </c>
      <c r="Y1829" s="160" t="s">
        <v>99</v>
      </c>
      <c r="Z1829" s="160" t="s">
        <v>128</v>
      </c>
      <c r="AA1829" s="153">
        <v>80</v>
      </c>
      <c r="AB1829" s="153">
        <v>1.6</v>
      </c>
      <c r="AC1829" s="182">
        <f t="shared" si="58"/>
        <v>31.249999999999993</v>
      </c>
      <c r="AD1829" s="153" t="str">
        <f t="shared" si="59"/>
        <v>OBESIDADE I</v>
      </c>
      <c r="AE1829" s="233" t="s">
        <v>225</v>
      </c>
      <c r="AF1829" s="153"/>
      <c r="AG1829" s="159"/>
      <c r="AH1829" s="153"/>
      <c r="AI1829" s="161"/>
      <c r="AJ1829" s="153"/>
      <c r="AK1829" s="153"/>
      <c r="AL1829" s="207" t="s">
        <v>85</v>
      </c>
      <c r="AM1829" s="207" t="s">
        <v>86</v>
      </c>
      <c r="AN1829" s="207"/>
      <c r="AO1829" s="207" t="str">
        <f ca="1">IF(R1829="","",IF(R1829&gt;TODAY(),"0 meses",DATEDIF(R1829,TODAY(),"m") &amp; " meses"))</f>
        <v>0 meses</v>
      </c>
      <c r="AP1829" s="147" t="s">
        <v>67</v>
      </c>
      <c r="AQ1829" s="147" t="s">
        <v>67</v>
      </c>
      <c r="AR1829" s="147"/>
      <c r="AS1829" s="209" t="s">
        <v>68</v>
      </c>
      <c r="AT1829" s="223" t="str">
        <f>MONTH(B1829)&amp;"/"&amp;YEAR(B1829)</f>
        <v>3/2026</v>
      </c>
      <c r="AU1829" s="223">
        <f>WEEKNUM(B1829)-WEEKNUM(EOMONTH(B1829,-1)+1)+1</f>
        <v>5</v>
      </c>
      <c r="AV1829" s="209" t="str">
        <f>MONTH(R1829)&amp;"/"&amp;YEAR(R1829)</f>
        <v>5/2026</v>
      </c>
      <c r="AW1829" s="209">
        <f>WEEKNUM(R1829)-WEEKNUM(EOMONTH(R1829,-1)+1)+1</f>
        <v>3</v>
      </c>
      <c r="AX1829" s="209">
        <f>IF(BB1829="S",IF(Q1829="1. Aceitou o programa",R1829-B1829,0),0)</f>
        <v>43</v>
      </c>
      <c r="AY1829" s="209">
        <f>IF(BB1829="S",IF(AND(S1829&lt;&gt;"",R1829&lt;&gt;""),S1829-R1829,0),0)</f>
        <v>0</v>
      </c>
      <c r="AZ1829" s="209">
        <f>IF(BB1829="S",IF(Q1829="1. Aceitou o programa",IF(OR(X1829="Não se Aplica",X1829=""),IF(OR(W1829="Não se Aplica",W1829=""),0,W1829-V1829),AVERAGE(X1829-W1829,W1829-V1829)),0),0)</f>
        <v>7</v>
      </c>
      <c r="BA1829" s="209">
        <f>IF(BB1829="S",IF(AND(Q1829="1. Aceitou o programa",AH1829="Realizada"),IFERROR(IF(AG1829="",0,AG1829-R1829),0),0),0)</f>
        <v>0</v>
      </c>
      <c r="BB1829" s="209" t="str">
        <f>_xlfn.XLOOKUP(U1829,'Lista Suspensa'!$AA$20:$AA$23,'Lista Suspensa'!$AB$20:$AB$23,"N/A")</f>
        <v>S</v>
      </c>
    </row>
    <row r="1830" spans="1:54" ht="12" customHeight="1">
      <c r="A1830" s="151" t="s">
        <v>54</v>
      </c>
      <c r="B1830" s="152">
        <v>46112</v>
      </c>
      <c r="C1830" s="153" t="s">
        <v>55</v>
      </c>
      <c r="D1830" s="153" t="s">
        <v>56</v>
      </c>
      <c r="E1830" s="244">
        <v>77329860</v>
      </c>
      <c r="F1830" s="144" t="s">
        <v>3736</v>
      </c>
      <c r="G1830" s="230"/>
      <c r="H1830" s="154">
        <v>24639</v>
      </c>
      <c r="I1830" s="153">
        <v>58</v>
      </c>
      <c r="J1830" s="148" t="s">
        <v>70</v>
      </c>
      <c r="K1830" s="153"/>
      <c r="L1830" s="153"/>
      <c r="M1830" s="153"/>
      <c r="N1830" s="153"/>
      <c r="O1830" s="155">
        <v>11985324380</v>
      </c>
      <c r="P1830" s="156" t="s">
        <v>60</v>
      </c>
      <c r="Q1830" s="157" t="s">
        <v>110</v>
      </c>
      <c r="R1830" s="158">
        <v>46155</v>
      </c>
      <c r="S1830" s="159"/>
      <c r="T1830" s="159" t="s">
        <v>62</v>
      </c>
      <c r="U1830" s="159" t="s">
        <v>111</v>
      </c>
      <c r="V1830" s="154">
        <v>46148</v>
      </c>
      <c r="W1830" s="154">
        <v>46155</v>
      </c>
      <c r="X1830" s="154" t="s">
        <v>126</v>
      </c>
      <c r="Y1830" s="160"/>
      <c r="Z1830" s="160" t="s">
        <v>65</v>
      </c>
      <c r="AA1830" s="153">
        <v>78</v>
      </c>
      <c r="AB1830" s="153">
        <v>1.63</v>
      </c>
      <c r="AC1830" s="182">
        <f t="shared" si="58"/>
        <v>29.357521924046825</v>
      </c>
      <c r="AD1830" s="153" t="str">
        <f t="shared" si="59"/>
        <v>SOBREPESO</v>
      </c>
      <c r="AE1830" s="233" t="s">
        <v>66</v>
      </c>
      <c r="AF1830" s="153"/>
      <c r="AG1830" s="159"/>
      <c r="AH1830" s="153"/>
      <c r="AI1830" s="161"/>
      <c r="AJ1830" s="153"/>
      <c r="AK1830" s="153"/>
      <c r="AL1830" s="207" t="s">
        <v>136</v>
      </c>
      <c r="AM1830" s="207"/>
      <c r="AN1830" s="207"/>
      <c r="AO1830" s="207" t="str">
        <f ca="1">IF(R1830="","",IF(R1830&gt;TODAY(),"0 meses",DATEDIF(R1830,TODAY(),"m") &amp; " meses"))</f>
        <v>0 meses</v>
      </c>
      <c r="AP1830" s="147" t="s">
        <v>67</v>
      </c>
      <c r="AQ1830" s="147" t="s">
        <v>67</v>
      </c>
      <c r="AR1830" s="147"/>
      <c r="AS1830" s="209" t="s">
        <v>68</v>
      </c>
      <c r="AT1830" s="223" t="str">
        <f>MONTH(B1830)&amp;"/"&amp;YEAR(B1830)</f>
        <v>3/2026</v>
      </c>
      <c r="AU1830" s="223">
        <f>WEEKNUM(B1830)-WEEKNUM(EOMONTH(B1830,-1)+1)+1</f>
        <v>5</v>
      </c>
      <c r="AV1830" s="209" t="str">
        <f>MONTH(R1830)&amp;"/"&amp;YEAR(R1830)</f>
        <v>5/2026</v>
      </c>
      <c r="AW1830" s="209">
        <f>WEEKNUM(R1830)-WEEKNUM(EOMONTH(R1830,-1)+1)+1</f>
        <v>3</v>
      </c>
      <c r="AX1830" s="209">
        <f>IF(BB1830="S",IF(Q1830="1. Aceitou o programa",R1830-B1830,0),0)</f>
        <v>43</v>
      </c>
      <c r="AY1830" s="209">
        <f>IF(BB1830="S",IF(AND(S1830&lt;&gt;"",R1830&lt;&gt;""),S1830-R1830,0),0)</f>
        <v>0</v>
      </c>
      <c r="AZ1830" s="209">
        <f>IF(BB1830="S",IF(Q1830="1. Aceitou o programa",IF(OR(X1830="Não se Aplica",X1830=""),IF(OR(W1830="Não se Aplica",W1830=""),0,W1830-V1830),AVERAGE(X1830-W1830,W1830-V1830)),0),0)</f>
        <v>7</v>
      </c>
      <c r="BA1830" s="209">
        <f>IF(BB1830="S",IF(AND(Q1830="1. Aceitou o programa",AH1830="Realizada"),IFERROR(IF(AG1830="",0,AG1830-R1830),0),0),0)</f>
        <v>0</v>
      </c>
      <c r="BB1830" s="209" t="str">
        <f>_xlfn.XLOOKUP(U1830,'Lista Suspensa'!$AA$20:$AA$23,'Lista Suspensa'!$AB$20:$AB$23,"N/A")</f>
        <v>S</v>
      </c>
    </row>
    <row r="1831" spans="1:54" ht="12" customHeight="1">
      <c r="A1831" s="151" t="s">
        <v>54</v>
      </c>
      <c r="B1831" s="152">
        <v>46112</v>
      </c>
      <c r="C1831" s="153" t="s">
        <v>55</v>
      </c>
      <c r="D1831" s="153" t="s">
        <v>56</v>
      </c>
      <c r="E1831" s="244">
        <v>79582776</v>
      </c>
      <c r="F1831" s="144" t="s">
        <v>3737</v>
      </c>
      <c r="G1831" s="230"/>
      <c r="H1831" s="154">
        <v>27509</v>
      </c>
      <c r="I1831" s="153">
        <v>51</v>
      </c>
      <c r="J1831" s="148" t="s">
        <v>70</v>
      </c>
      <c r="K1831" s="153"/>
      <c r="L1831" s="153"/>
      <c r="M1831" s="153"/>
      <c r="N1831" s="153"/>
      <c r="O1831" s="155">
        <v>11951013122</v>
      </c>
      <c r="P1831" s="156" t="s">
        <v>60</v>
      </c>
      <c r="Q1831" s="157" t="s">
        <v>110</v>
      </c>
      <c r="R1831" s="158">
        <v>46155</v>
      </c>
      <c r="S1831" s="159"/>
      <c r="T1831" s="159" t="s">
        <v>62</v>
      </c>
      <c r="U1831" s="159" t="s">
        <v>111</v>
      </c>
      <c r="V1831" s="154">
        <v>46148</v>
      </c>
      <c r="W1831" s="154">
        <v>46155</v>
      </c>
      <c r="X1831" s="154" t="s">
        <v>126</v>
      </c>
      <c r="Y1831" s="160" t="s">
        <v>99</v>
      </c>
      <c r="Z1831" s="160" t="s">
        <v>128</v>
      </c>
      <c r="AA1831" s="153">
        <v>98</v>
      </c>
      <c r="AB1831" s="153">
        <v>1.51</v>
      </c>
      <c r="AC1831" s="182">
        <f t="shared" si="58"/>
        <v>42.980571027586507</v>
      </c>
      <c r="AD1831" s="153" t="str">
        <f t="shared" si="59"/>
        <v>OBESIDADE III</v>
      </c>
      <c r="AE1831" s="233" t="s">
        <v>225</v>
      </c>
      <c r="AF1831" s="153"/>
      <c r="AG1831" s="159"/>
      <c r="AH1831" s="153"/>
      <c r="AI1831" s="161"/>
      <c r="AJ1831" s="153"/>
      <c r="AK1831" s="153"/>
      <c r="AL1831" s="207" t="s">
        <v>131</v>
      </c>
      <c r="AM1831" s="207"/>
      <c r="AN1831" s="207"/>
      <c r="AO1831" s="207" t="str">
        <f ca="1">IF(R1831="","",IF(R1831&gt;TODAY(),"0 meses",DATEDIF(R1831,TODAY(),"m") &amp; " meses"))</f>
        <v>0 meses</v>
      </c>
      <c r="AP1831" s="147" t="s">
        <v>67</v>
      </c>
      <c r="AQ1831" s="147" t="s">
        <v>67</v>
      </c>
      <c r="AR1831" s="147"/>
      <c r="AS1831" s="209" t="s">
        <v>68</v>
      </c>
      <c r="AT1831" s="223" t="str">
        <f>MONTH(B1831)&amp;"/"&amp;YEAR(B1831)</f>
        <v>3/2026</v>
      </c>
      <c r="AU1831" s="223">
        <f>WEEKNUM(B1831)-WEEKNUM(EOMONTH(B1831,-1)+1)+1</f>
        <v>5</v>
      </c>
      <c r="AV1831" s="209" t="str">
        <f>MONTH(R1831)&amp;"/"&amp;YEAR(R1831)</f>
        <v>5/2026</v>
      </c>
      <c r="AW1831" s="209">
        <f>WEEKNUM(R1831)-WEEKNUM(EOMONTH(R1831,-1)+1)+1</f>
        <v>3</v>
      </c>
      <c r="AX1831" s="209">
        <f>IF(BB1831="S",IF(Q1831="1. Aceitou o programa",R1831-B1831,0),0)</f>
        <v>43</v>
      </c>
      <c r="AY1831" s="209">
        <f>IF(BB1831="S",IF(AND(S1831&lt;&gt;"",R1831&lt;&gt;""),S1831-R1831,0),0)</f>
        <v>0</v>
      </c>
      <c r="AZ1831" s="209">
        <f>IF(BB1831="S",IF(Q1831="1. Aceitou o programa",IF(OR(X1831="Não se Aplica",X1831=""),IF(OR(W1831="Não se Aplica",W1831=""),0,W1831-V1831),AVERAGE(X1831-W1831,W1831-V1831)),0),0)</f>
        <v>7</v>
      </c>
      <c r="BA1831" s="209">
        <f>IF(BB1831="S",IF(AND(Q1831="1. Aceitou o programa",AH1831="Realizada"),IFERROR(IF(AG1831="",0,AG1831-R1831),0),0),0)</f>
        <v>0</v>
      </c>
      <c r="BB1831" s="209" t="str">
        <f>_xlfn.XLOOKUP(U1831,'Lista Suspensa'!$AA$20:$AA$23,'Lista Suspensa'!$AB$20:$AB$23,"N/A")</f>
        <v>S</v>
      </c>
    </row>
    <row r="1832" spans="1:54" ht="12" customHeight="1">
      <c r="A1832" s="151" t="s">
        <v>54</v>
      </c>
      <c r="B1832" s="152">
        <v>46112</v>
      </c>
      <c r="C1832" s="153" t="s">
        <v>55</v>
      </c>
      <c r="D1832" s="153" t="s">
        <v>56</v>
      </c>
      <c r="E1832" s="244">
        <v>85592861</v>
      </c>
      <c r="F1832" s="144" t="s">
        <v>3738</v>
      </c>
      <c r="G1832" s="230"/>
      <c r="H1832" s="154">
        <v>28664</v>
      </c>
      <c r="I1832" s="153">
        <v>47</v>
      </c>
      <c r="J1832" s="148" t="s">
        <v>70</v>
      </c>
      <c r="K1832" s="153"/>
      <c r="L1832" s="153"/>
      <c r="M1832" s="153"/>
      <c r="N1832" s="153"/>
      <c r="O1832" s="155">
        <v>21964858275</v>
      </c>
      <c r="P1832" s="156" t="s">
        <v>60</v>
      </c>
      <c r="Q1832" s="157" t="s">
        <v>110</v>
      </c>
      <c r="R1832" s="158">
        <v>46155</v>
      </c>
      <c r="S1832" s="159"/>
      <c r="T1832" s="159" t="s">
        <v>62</v>
      </c>
      <c r="U1832" s="159" t="s">
        <v>111</v>
      </c>
      <c r="V1832" s="154">
        <v>46148</v>
      </c>
      <c r="W1832" s="154">
        <v>46155</v>
      </c>
      <c r="X1832" s="154" t="s">
        <v>126</v>
      </c>
      <c r="Y1832" s="160" t="s">
        <v>99</v>
      </c>
      <c r="Z1832" s="160" t="s">
        <v>128</v>
      </c>
      <c r="AA1832" s="153">
        <v>79</v>
      </c>
      <c r="AB1832" s="153">
        <v>1.66</v>
      </c>
      <c r="AC1832" s="182">
        <f t="shared" si="58"/>
        <v>28.668892437218755</v>
      </c>
      <c r="AD1832" s="153" t="str">
        <f t="shared" si="59"/>
        <v>SOBREPESO</v>
      </c>
      <c r="AE1832" s="233" t="s">
        <v>1018</v>
      </c>
      <c r="AF1832" s="153"/>
      <c r="AG1832" s="159"/>
      <c r="AH1832" s="153"/>
      <c r="AI1832" s="161"/>
      <c r="AJ1832" s="153"/>
      <c r="AK1832" s="153"/>
      <c r="AL1832" s="207" t="s">
        <v>136</v>
      </c>
      <c r="AM1832" s="207"/>
      <c r="AN1832" s="207"/>
      <c r="AO1832" s="207" t="str">
        <f ca="1">IF(R1832="","",IF(R1832&gt;TODAY(),"0 meses",DATEDIF(R1832,TODAY(),"m") &amp; " meses"))</f>
        <v>0 meses</v>
      </c>
      <c r="AP1832" s="147" t="s">
        <v>67</v>
      </c>
      <c r="AQ1832" s="147" t="s">
        <v>67</v>
      </c>
      <c r="AR1832" s="147"/>
      <c r="AS1832" s="209" t="s">
        <v>68</v>
      </c>
      <c r="AT1832" s="223" t="str">
        <f>MONTH(B1832)&amp;"/"&amp;YEAR(B1832)</f>
        <v>3/2026</v>
      </c>
      <c r="AU1832" s="223">
        <f>WEEKNUM(B1832)-WEEKNUM(EOMONTH(B1832,-1)+1)+1</f>
        <v>5</v>
      </c>
      <c r="AV1832" s="209" t="str">
        <f>MONTH(R1832)&amp;"/"&amp;YEAR(R1832)</f>
        <v>5/2026</v>
      </c>
      <c r="AW1832" s="209">
        <f>WEEKNUM(R1832)-WEEKNUM(EOMONTH(R1832,-1)+1)+1</f>
        <v>3</v>
      </c>
      <c r="AX1832" s="209">
        <f>IF(BB1832="S",IF(Q1832="1. Aceitou o programa",R1832-B1832,0),0)</f>
        <v>43</v>
      </c>
      <c r="AY1832" s="209">
        <f>IF(BB1832="S",IF(AND(S1832&lt;&gt;"",R1832&lt;&gt;""),S1832-R1832,0),0)</f>
        <v>0</v>
      </c>
      <c r="AZ1832" s="209">
        <f>IF(BB1832="S",IF(Q1832="1. Aceitou o programa",IF(OR(X1832="Não se Aplica",X1832=""),IF(OR(W1832="Não se Aplica",W1832=""),0,W1832-V1832),AVERAGE(X1832-W1832,W1832-V1832)),0),0)</f>
        <v>7</v>
      </c>
      <c r="BA1832" s="209">
        <f>IF(BB1832="S",IF(AND(Q1832="1. Aceitou o programa",AH1832="Realizada"),IFERROR(IF(AG1832="",0,AG1832-R1832),0),0),0)</f>
        <v>0</v>
      </c>
      <c r="BB1832" s="209" t="str">
        <f>_xlfn.XLOOKUP(U1832,'Lista Suspensa'!$AA$20:$AA$23,'Lista Suspensa'!$AB$20:$AB$23,"N/A")</f>
        <v>S</v>
      </c>
    </row>
    <row r="1833" spans="1:54" ht="12" customHeight="1">
      <c r="A1833" s="151" t="s">
        <v>54</v>
      </c>
      <c r="B1833" s="152">
        <v>46112</v>
      </c>
      <c r="C1833" s="153" t="s">
        <v>55</v>
      </c>
      <c r="D1833" s="153" t="s">
        <v>56</v>
      </c>
      <c r="E1833" s="244">
        <v>89179751</v>
      </c>
      <c r="F1833" s="144" t="s">
        <v>3739</v>
      </c>
      <c r="G1833" s="230"/>
      <c r="H1833" s="154">
        <v>33448</v>
      </c>
      <c r="I1833" s="153">
        <v>34</v>
      </c>
      <c r="J1833" s="148" t="s">
        <v>70</v>
      </c>
      <c r="K1833" s="153"/>
      <c r="L1833" s="153"/>
      <c r="M1833" s="153"/>
      <c r="N1833" s="153"/>
      <c r="O1833" s="155">
        <v>21992230999</v>
      </c>
      <c r="P1833" s="156" t="s">
        <v>60</v>
      </c>
      <c r="Q1833" s="157" t="s">
        <v>110</v>
      </c>
      <c r="R1833" s="158">
        <v>46155</v>
      </c>
      <c r="S1833" s="159"/>
      <c r="T1833" s="159" t="s">
        <v>62</v>
      </c>
      <c r="U1833" s="159" t="s">
        <v>111</v>
      </c>
      <c r="V1833" s="154">
        <v>46148</v>
      </c>
      <c r="W1833" s="154">
        <v>46155</v>
      </c>
      <c r="X1833" s="154" t="s">
        <v>126</v>
      </c>
      <c r="Y1833" s="160" t="s">
        <v>99</v>
      </c>
      <c r="Z1833" s="160" t="s">
        <v>128</v>
      </c>
      <c r="AA1833" s="153">
        <v>95</v>
      </c>
      <c r="AB1833" s="153">
        <v>1.62</v>
      </c>
      <c r="AC1833" s="182">
        <f t="shared" si="58"/>
        <v>36.198750190519732</v>
      </c>
      <c r="AD1833" s="153" t="str">
        <f t="shared" si="59"/>
        <v>OBESIDADE II</v>
      </c>
      <c r="AE1833" s="233" t="s">
        <v>947</v>
      </c>
      <c r="AF1833" s="153"/>
      <c r="AG1833" s="159"/>
      <c r="AH1833" s="153"/>
      <c r="AI1833" s="161"/>
      <c r="AJ1833" s="153"/>
      <c r="AK1833" s="153"/>
      <c r="AL1833" s="207" t="s">
        <v>131</v>
      </c>
      <c r="AM1833" s="207"/>
      <c r="AN1833" s="207"/>
      <c r="AO1833" s="207" t="str">
        <f ca="1">IF(R1833="","",IF(R1833&gt;TODAY(),"0 meses",DATEDIF(R1833,TODAY(),"m") &amp; " meses"))</f>
        <v>0 meses</v>
      </c>
      <c r="AP1833" s="147" t="s">
        <v>67</v>
      </c>
      <c r="AQ1833" s="147" t="s">
        <v>67</v>
      </c>
      <c r="AR1833" s="147"/>
      <c r="AS1833" s="209" t="s">
        <v>68</v>
      </c>
      <c r="AT1833" s="223" t="str">
        <f>MONTH(B1833)&amp;"/"&amp;YEAR(B1833)</f>
        <v>3/2026</v>
      </c>
      <c r="AU1833" s="223">
        <f>WEEKNUM(B1833)-WEEKNUM(EOMONTH(B1833,-1)+1)+1</f>
        <v>5</v>
      </c>
      <c r="AV1833" s="209" t="str">
        <f>MONTH(R1833)&amp;"/"&amp;YEAR(R1833)</f>
        <v>5/2026</v>
      </c>
      <c r="AW1833" s="209">
        <f>WEEKNUM(R1833)-WEEKNUM(EOMONTH(R1833,-1)+1)+1</f>
        <v>3</v>
      </c>
      <c r="AX1833" s="209">
        <f>IF(BB1833="S",IF(Q1833="1. Aceitou o programa",R1833-B1833,0),0)</f>
        <v>43</v>
      </c>
      <c r="AY1833" s="209">
        <f>IF(BB1833="S",IF(AND(S1833&lt;&gt;"",R1833&lt;&gt;""),S1833-R1833,0),0)</f>
        <v>0</v>
      </c>
      <c r="AZ1833" s="209">
        <f>IF(BB1833="S",IF(Q1833="1. Aceitou o programa",IF(OR(X1833="Não se Aplica",X1833=""),IF(OR(W1833="Não se Aplica",W1833=""),0,W1833-V1833),AVERAGE(X1833-W1833,W1833-V1833)),0),0)</f>
        <v>7</v>
      </c>
      <c r="BA1833" s="209">
        <f>IF(BB1833="S",IF(AND(Q1833="1. Aceitou o programa",AH1833="Realizada"),IFERROR(IF(AG1833="",0,AG1833-R1833),0),0),0)</f>
        <v>0</v>
      </c>
      <c r="BB1833" s="209" t="str">
        <f>_xlfn.XLOOKUP(U1833,'Lista Suspensa'!$AA$20:$AA$23,'Lista Suspensa'!$AB$20:$AB$23,"N/A")</f>
        <v>S</v>
      </c>
    </row>
    <row r="1834" spans="1:54" ht="12" customHeight="1">
      <c r="A1834" s="151" t="s">
        <v>54</v>
      </c>
      <c r="B1834" s="152">
        <v>46112</v>
      </c>
      <c r="C1834" s="153" t="s">
        <v>55</v>
      </c>
      <c r="D1834" s="153" t="s">
        <v>56</v>
      </c>
      <c r="E1834" s="244">
        <v>89900660</v>
      </c>
      <c r="F1834" s="144" t="s">
        <v>3740</v>
      </c>
      <c r="G1834" s="230"/>
      <c r="H1834" s="154">
        <v>34061</v>
      </c>
      <c r="I1834" s="153">
        <v>33</v>
      </c>
      <c r="J1834" s="148" t="s">
        <v>70</v>
      </c>
      <c r="K1834" s="153"/>
      <c r="L1834" s="153"/>
      <c r="M1834" s="153"/>
      <c r="N1834" s="153"/>
      <c r="O1834" s="155">
        <v>11944433317</v>
      </c>
      <c r="P1834" s="156" t="s">
        <v>3265</v>
      </c>
      <c r="Q1834" s="157" t="s">
        <v>110</v>
      </c>
      <c r="R1834" s="158">
        <v>46155</v>
      </c>
      <c r="S1834" s="159"/>
      <c r="T1834" s="159" t="s">
        <v>62</v>
      </c>
      <c r="U1834" s="159" t="s">
        <v>111</v>
      </c>
      <c r="V1834" s="154">
        <v>46148</v>
      </c>
      <c r="W1834" s="154">
        <v>46155</v>
      </c>
      <c r="X1834" s="154" t="s">
        <v>126</v>
      </c>
      <c r="Y1834" s="160" t="s">
        <v>3741</v>
      </c>
      <c r="Z1834" s="160" t="s">
        <v>128</v>
      </c>
      <c r="AA1834" s="153">
        <v>109</v>
      </c>
      <c r="AB1834" s="153">
        <v>1.58</v>
      </c>
      <c r="AC1834" s="182">
        <f t="shared" si="58"/>
        <v>43.662874539336634</v>
      </c>
      <c r="AD1834" s="153" t="str">
        <f t="shared" si="59"/>
        <v>OBESIDADE III</v>
      </c>
      <c r="AE1834" s="233" t="s">
        <v>66</v>
      </c>
      <c r="AF1834" s="153" t="s">
        <v>130</v>
      </c>
      <c r="AG1834" s="159"/>
      <c r="AH1834" s="153"/>
      <c r="AI1834" s="161"/>
      <c r="AJ1834" s="153"/>
      <c r="AK1834" s="153"/>
      <c r="AL1834" s="207" t="s">
        <v>131</v>
      </c>
      <c r="AM1834" s="207"/>
      <c r="AN1834" s="207"/>
      <c r="AO1834" s="207" t="str">
        <f ca="1">IF(R1834="","",IF(R1834&gt;TODAY(),"0 meses",DATEDIF(R1834,TODAY(),"m") &amp; " meses"))</f>
        <v>0 meses</v>
      </c>
      <c r="AP1834" s="147" t="s">
        <v>67</v>
      </c>
      <c r="AQ1834" s="147" t="s">
        <v>67</v>
      </c>
      <c r="AR1834" s="147"/>
      <c r="AS1834" s="209" t="s">
        <v>68</v>
      </c>
      <c r="AT1834" s="223" t="str">
        <f>MONTH(B1834)&amp;"/"&amp;YEAR(B1834)</f>
        <v>3/2026</v>
      </c>
      <c r="AU1834" s="223">
        <f>WEEKNUM(B1834)-WEEKNUM(EOMONTH(B1834,-1)+1)+1</f>
        <v>5</v>
      </c>
      <c r="AV1834" s="209" t="str">
        <f>MONTH(R1834)&amp;"/"&amp;YEAR(R1834)</f>
        <v>5/2026</v>
      </c>
      <c r="AW1834" s="209">
        <f>WEEKNUM(R1834)-WEEKNUM(EOMONTH(R1834,-1)+1)+1</f>
        <v>3</v>
      </c>
      <c r="AX1834" s="209">
        <f>IF(BB1834="S",IF(Q1834="1. Aceitou o programa",R1834-B1834,0),0)</f>
        <v>43</v>
      </c>
      <c r="AY1834" s="209">
        <f>IF(BB1834="S",IF(AND(S1834&lt;&gt;"",R1834&lt;&gt;""),S1834-R1834,0),0)</f>
        <v>0</v>
      </c>
      <c r="AZ1834" s="209">
        <f>IF(BB1834="S",IF(Q1834="1. Aceitou o programa",IF(OR(X1834="Não se Aplica",X1834=""),IF(OR(W1834="Não se Aplica",W1834=""),0,W1834-V1834),AVERAGE(X1834-W1834,W1834-V1834)),0),0)</f>
        <v>7</v>
      </c>
      <c r="BA1834" s="209">
        <f>IF(BB1834="S",IF(AND(Q1834="1. Aceitou o programa",AH1834="Realizada"),IFERROR(IF(AG1834="",0,AG1834-R1834),0),0),0)</f>
        <v>0</v>
      </c>
      <c r="BB1834" s="209" t="str">
        <f>_xlfn.XLOOKUP(U1834,'Lista Suspensa'!$AA$20:$AA$23,'Lista Suspensa'!$AB$20:$AB$23,"N/A")</f>
        <v>S</v>
      </c>
    </row>
    <row r="1835" spans="1:54" ht="12" customHeight="1">
      <c r="A1835" s="151" t="s">
        <v>54</v>
      </c>
      <c r="B1835" s="152">
        <v>46112</v>
      </c>
      <c r="C1835" s="153" t="s">
        <v>55</v>
      </c>
      <c r="D1835" s="153" t="s">
        <v>56</v>
      </c>
      <c r="E1835" s="244">
        <v>92995959</v>
      </c>
      <c r="F1835" s="144" t="s">
        <v>3742</v>
      </c>
      <c r="G1835" s="230"/>
      <c r="H1835" s="154">
        <v>34883</v>
      </c>
      <c r="I1835" s="153">
        <v>30</v>
      </c>
      <c r="J1835" s="148" t="s">
        <v>70</v>
      </c>
      <c r="K1835" s="153"/>
      <c r="L1835" s="153"/>
      <c r="M1835" s="153"/>
      <c r="N1835" s="153"/>
      <c r="O1835" s="155">
        <v>21983854263</v>
      </c>
      <c r="P1835" s="156" t="s">
        <v>60</v>
      </c>
      <c r="Q1835" s="157" t="s">
        <v>110</v>
      </c>
      <c r="R1835" s="158">
        <v>46155</v>
      </c>
      <c r="S1835" s="159"/>
      <c r="T1835" s="159" t="s">
        <v>62</v>
      </c>
      <c r="U1835" s="159" t="s">
        <v>111</v>
      </c>
      <c r="V1835" s="154">
        <v>46149</v>
      </c>
      <c r="W1835" s="154">
        <v>46155</v>
      </c>
      <c r="X1835" s="154" t="s">
        <v>126</v>
      </c>
      <c r="Y1835" s="160" t="s">
        <v>99</v>
      </c>
      <c r="Z1835" s="160" t="s">
        <v>128</v>
      </c>
      <c r="AA1835" s="153">
        <v>100</v>
      </c>
      <c r="AB1835" s="153">
        <v>1.51</v>
      </c>
      <c r="AC1835" s="182">
        <f t="shared" si="58"/>
        <v>43.857725538353584</v>
      </c>
      <c r="AD1835" s="153" t="str">
        <f t="shared" si="59"/>
        <v>OBESIDADE III</v>
      </c>
      <c r="AE1835" s="233" t="s">
        <v>1092</v>
      </c>
      <c r="AF1835" s="153"/>
      <c r="AG1835" s="159"/>
      <c r="AH1835" s="153"/>
      <c r="AI1835" s="161"/>
      <c r="AJ1835" s="153"/>
      <c r="AK1835" s="153"/>
      <c r="AL1835" s="207" t="s">
        <v>131</v>
      </c>
      <c r="AM1835" s="207"/>
      <c r="AN1835" s="207"/>
      <c r="AO1835" s="207" t="str">
        <f ca="1">IF(R1835="","",IF(R1835&gt;TODAY(),"0 meses",DATEDIF(R1835,TODAY(),"m") &amp; " meses"))</f>
        <v>0 meses</v>
      </c>
      <c r="AP1835" s="147" t="s">
        <v>67</v>
      </c>
      <c r="AQ1835" s="147" t="s">
        <v>67</v>
      </c>
      <c r="AR1835" s="147"/>
      <c r="AS1835" s="209" t="s">
        <v>68</v>
      </c>
      <c r="AT1835" s="223" t="str">
        <f>MONTH(B1835)&amp;"/"&amp;YEAR(B1835)</f>
        <v>3/2026</v>
      </c>
      <c r="AU1835" s="223">
        <f>WEEKNUM(B1835)-WEEKNUM(EOMONTH(B1835,-1)+1)+1</f>
        <v>5</v>
      </c>
      <c r="AV1835" s="209" t="str">
        <f>MONTH(R1835)&amp;"/"&amp;YEAR(R1835)</f>
        <v>5/2026</v>
      </c>
      <c r="AW1835" s="209">
        <f>WEEKNUM(R1835)-WEEKNUM(EOMONTH(R1835,-1)+1)+1</f>
        <v>3</v>
      </c>
      <c r="AX1835" s="209">
        <f>IF(BB1835="S",IF(Q1835="1. Aceitou o programa",R1835-B1835,0),0)</f>
        <v>43</v>
      </c>
      <c r="AY1835" s="209">
        <f>IF(BB1835="S",IF(AND(S1835&lt;&gt;"",R1835&lt;&gt;""),S1835-R1835,0),0)</f>
        <v>0</v>
      </c>
      <c r="AZ1835" s="209">
        <f>IF(BB1835="S",IF(Q1835="1. Aceitou o programa",IF(OR(X1835="Não se Aplica",X1835=""),IF(OR(W1835="Não se Aplica",W1835=""),0,W1835-V1835),AVERAGE(X1835-W1835,W1835-V1835)),0),0)</f>
        <v>6</v>
      </c>
      <c r="BA1835" s="209">
        <f>IF(BB1835="S",IF(AND(Q1835="1. Aceitou o programa",AH1835="Realizada"),IFERROR(IF(AG1835="",0,AG1835-R1835),0),0),0)</f>
        <v>0</v>
      </c>
      <c r="BB1835" s="209" t="str">
        <f>_xlfn.XLOOKUP(U1835,'Lista Suspensa'!$AA$20:$AA$23,'Lista Suspensa'!$AB$20:$AB$23,"N/A")</f>
        <v>S</v>
      </c>
    </row>
    <row r="1836" spans="1:54" ht="12" customHeight="1">
      <c r="A1836" s="151" t="s">
        <v>54</v>
      </c>
      <c r="B1836" s="152">
        <v>46112</v>
      </c>
      <c r="C1836" s="153" t="s">
        <v>55</v>
      </c>
      <c r="D1836" s="153" t="s">
        <v>56</v>
      </c>
      <c r="E1836" s="244">
        <v>82101230</v>
      </c>
      <c r="F1836" s="144" t="s">
        <v>3743</v>
      </c>
      <c r="G1836" s="230"/>
      <c r="H1836" s="154">
        <v>34892</v>
      </c>
      <c r="I1836" s="153">
        <v>30</v>
      </c>
      <c r="J1836" s="148" t="s">
        <v>70</v>
      </c>
      <c r="K1836" s="153"/>
      <c r="L1836" s="153"/>
      <c r="M1836" s="153"/>
      <c r="N1836" s="153"/>
      <c r="O1836" s="155">
        <v>21970078694</v>
      </c>
      <c r="P1836" s="156" t="s">
        <v>60</v>
      </c>
      <c r="Q1836" s="157" t="s">
        <v>110</v>
      </c>
      <c r="R1836" s="158">
        <v>46155</v>
      </c>
      <c r="S1836" s="159"/>
      <c r="T1836" s="159" t="s">
        <v>62</v>
      </c>
      <c r="U1836" s="159" t="s">
        <v>111</v>
      </c>
      <c r="V1836" s="154">
        <v>46149</v>
      </c>
      <c r="W1836" s="154">
        <v>46155</v>
      </c>
      <c r="X1836" s="154" t="s">
        <v>126</v>
      </c>
      <c r="Y1836" s="160" t="s">
        <v>99</v>
      </c>
      <c r="Z1836" s="160" t="s">
        <v>128</v>
      </c>
      <c r="AA1836" s="153">
        <v>66</v>
      </c>
      <c r="AB1836" s="153">
        <v>1.57</v>
      </c>
      <c r="AC1836" s="182">
        <f t="shared" si="58"/>
        <v>26.775934114974238</v>
      </c>
      <c r="AD1836" s="153" t="str">
        <f t="shared" si="59"/>
        <v>SOBREPESO</v>
      </c>
      <c r="AE1836" s="233" t="s">
        <v>129</v>
      </c>
      <c r="AF1836" s="153"/>
      <c r="AG1836" s="159"/>
      <c r="AH1836" s="153"/>
      <c r="AI1836" s="161"/>
      <c r="AJ1836" s="153"/>
      <c r="AK1836" s="153"/>
      <c r="AL1836" s="207" t="s">
        <v>85</v>
      </c>
      <c r="AM1836" s="207" t="s">
        <v>86</v>
      </c>
      <c r="AN1836" s="207"/>
      <c r="AO1836" s="207" t="str">
        <f ca="1">IF(R1836="","",IF(R1836&gt;TODAY(),"0 meses",DATEDIF(R1836,TODAY(),"m") &amp; " meses"))</f>
        <v>0 meses</v>
      </c>
      <c r="AP1836" s="147" t="s">
        <v>67</v>
      </c>
      <c r="AQ1836" s="147" t="s">
        <v>67</v>
      </c>
      <c r="AR1836" s="147"/>
      <c r="AS1836" s="209" t="s">
        <v>68</v>
      </c>
      <c r="AT1836" s="223" t="str">
        <f>MONTH(B1836)&amp;"/"&amp;YEAR(B1836)</f>
        <v>3/2026</v>
      </c>
      <c r="AU1836" s="223">
        <f>WEEKNUM(B1836)-WEEKNUM(EOMONTH(B1836,-1)+1)+1</f>
        <v>5</v>
      </c>
      <c r="AV1836" s="209" t="str">
        <f>MONTH(R1836)&amp;"/"&amp;YEAR(R1836)</f>
        <v>5/2026</v>
      </c>
      <c r="AW1836" s="209">
        <f>WEEKNUM(R1836)-WEEKNUM(EOMONTH(R1836,-1)+1)+1</f>
        <v>3</v>
      </c>
      <c r="AX1836" s="209">
        <f>IF(BB1836="S",IF(Q1836="1. Aceitou o programa",R1836-B1836,0),0)</f>
        <v>43</v>
      </c>
      <c r="AY1836" s="209">
        <f>IF(BB1836="S",IF(AND(S1836&lt;&gt;"",R1836&lt;&gt;""),S1836-R1836,0),0)</f>
        <v>0</v>
      </c>
      <c r="AZ1836" s="209">
        <f>IF(BB1836="S",IF(Q1836="1. Aceitou o programa",IF(OR(X1836="Não se Aplica",X1836=""),IF(OR(W1836="Não se Aplica",W1836=""),0,W1836-V1836),AVERAGE(X1836-W1836,W1836-V1836)),0),0)</f>
        <v>6</v>
      </c>
      <c r="BA1836" s="209">
        <f>IF(BB1836="S",IF(AND(Q1836="1. Aceitou o programa",AH1836="Realizada"),IFERROR(IF(AG1836="",0,AG1836-R1836),0),0),0)</f>
        <v>0</v>
      </c>
      <c r="BB1836" s="209" t="str">
        <f>_xlfn.XLOOKUP(U1836,'Lista Suspensa'!$AA$20:$AA$23,'Lista Suspensa'!$AB$20:$AB$23,"N/A")</f>
        <v>S</v>
      </c>
    </row>
    <row r="1837" spans="1:54" ht="12" customHeight="1">
      <c r="A1837" s="151" t="s">
        <v>54</v>
      </c>
      <c r="B1837" s="152">
        <v>46112</v>
      </c>
      <c r="C1837" s="153" t="s">
        <v>55</v>
      </c>
      <c r="D1837" s="153" t="s">
        <v>56</v>
      </c>
      <c r="E1837" s="244">
        <v>94685444</v>
      </c>
      <c r="F1837" s="144" t="s">
        <v>3744</v>
      </c>
      <c r="G1837" s="230"/>
      <c r="H1837" s="154">
        <v>35375</v>
      </c>
      <c r="I1837" s="153">
        <v>29</v>
      </c>
      <c r="J1837" s="148" t="s">
        <v>70</v>
      </c>
      <c r="K1837" s="153"/>
      <c r="L1837" s="153"/>
      <c r="M1837" s="153"/>
      <c r="N1837" s="153"/>
      <c r="O1837" s="155">
        <v>21975812318</v>
      </c>
      <c r="P1837" s="156" t="s">
        <v>60</v>
      </c>
      <c r="Q1837" s="157" t="s">
        <v>110</v>
      </c>
      <c r="R1837" s="158">
        <v>46155</v>
      </c>
      <c r="S1837" s="159"/>
      <c r="T1837" s="159" t="s">
        <v>62</v>
      </c>
      <c r="U1837" s="159" t="s">
        <v>111</v>
      </c>
      <c r="V1837" s="154">
        <v>46149</v>
      </c>
      <c r="W1837" s="154">
        <v>46155</v>
      </c>
      <c r="X1837" s="154" t="s">
        <v>126</v>
      </c>
      <c r="Y1837" s="160" t="s">
        <v>99</v>
      </c>
      <c r="Z1837" s="160" t="s">
        <v>128</v>
      </c>
      <c r="AA1837" s="153">
        <v>112</v>
      </c>
      <c r="AB1837" s="153">
        <v>1.58</v>
      </c>
      <c r="AC1837" s="182">
        <f t="shared" si="58"/>
        <v>44.864605031244984</v>
      </c>
      <c r="AD1837" s="153" t="str">
        <f t="shared" si="59"/>
        <v>OBESIDADE III</v>
      </c>
      <c r="AE1837" s="233" t="s">
        <v>947</v>
      </c>
      <c r="AF1837" s="153"/>
      <c r="AG1837" s="159"/>
      <c r="AH1837" s="153"/>
      <c r="AI1837" s="161"/>
      <c r="AJ1837" s="153"/>
      <c r="AK1837" s="153"/>
      <c r="AL1837" s="207" t="s">
        <v>131</v>
      </c>
      <c r="AM1837" s="207"/>
      <c r="AN1837" s="207"/>
      <c r="AO1837" s="207" t="str">
        <f ca="1">IF(R1837="","",IF(R1837&gt;TODAY(),"0 meses",DATEDIF(R1837,TODAY(),"m") &amp; " meses"))</f>
        <v>0 meses</v>
      </c>
      <c r="AP1837" s="147" t="s">
        <v>67</v>
      </c>
      <c r="AQ1837" s="147" t="s">
        <v>67</v>
      </c>
      <c r="AR1837" s="147"/>
      <c r="AS1837" s="209" t="s">
        <v>68</v>
      </c>
      <c r="AT1837" s="223" t="str">
        <f>MONTH(B1837)&amp;"/"&amp;YEAR(B1837)</f>
        <v>3/2026</v>
      </c>
      <c r="AU1837" s="223">
        <f>WEEKNUM(B1837)-WEEKNUM(EOMONTH(B1837,-1)+1)+1</f>
        <v>5</v>
      </c>
      <c r="AV1837" s="209" t="str">
        <f>MONTH(R1837)&amp;"/"&amp;YEAR(R1837)</f>
        <v>5/2026</v>
      </c>
      <c r="AW1837" s="209">
        <f>WEEKNUM(R1837)-WEEKNUM(EOMONTH(R1837,-1)+1)+1</f>
        <v>3</v>
      </c>
      <c r="AX1837" s="209">
        <f>IF(BB1837="S",IF(Q1837="1. Aceitou o programa",R1837-B1837,0),0)</f>
        <v>43</v>
      </c>
      <c r="AY1837" s="209">
        <f>IF(BB1837="S",IF(AND(S1837&lt;&gt;"",R1837&lt;&gt;""),S1837-R1837,0),0)</f>
        <v>0</v>
      </c>
      <c r="AZ1837" s="209">
        <f>IF(BB1837="S",IF(Q1837="1. Aceitou o programa",IF(OR(X1837="Não se Aplica",X1837=""),IF(OR(W1837="Não se Aplica",W1837=""),0,W1837-V1837),AVERAGE(X1837-W1837,W1837-V1837)),0),0)</f>
        <v>6</v>
      </c>
      <c r="BA1837" s="209">
        <f>IF(BB1837="S",IF(AND(Q1837="1. Aceitou o programa",AH1837="Realizada"),IFERROR(IF(AG1837="",0,AG1837-R1837),0),0),0)</f>
        <v>0</v>
      </c>
      <c r="BB1837" s="209" t="str">
        <f>_xlfn.XLOOKUP(U1837,'Lista Suspensa'!$AA$20:$AA$23,'Lista Suspensa'!$AB$20:$AB$23,"N/A")</f>
        <v>S</v>
      </c>
    </row>
    <row r="1838" spans="1:54" ht="12" customHeight="1">
      <c r="A1838" s="151" t="s">
        <v>54</v>
      </c>
      <c r="B1838" s="152">
        <v>46112</v>
      </c>
      <c r="C1838" s="153" t="s">
        <v>55</v>
      </c>
      <c r="D1838" s="153" t="s">
        <v>56</v>
      </c>
      <c r="E1838" s="244">
        <v>94612992</v>
      </c>
      <c r="F1838" s="144" t="s">
        <v>3745</v>
      </c>
      <c r="G1838" s="230"/>
      <c r="H1838" s="154">
        <v>36228</v>
      </c>
      <c r="I1838" s="153">
        <v>27</v>
      </c>
      <c r="J1838" s="148" t="s">
        <v>70</v>
      </c>
      <c r="K1838" s="153"/>
      <c r="L1838" s="153"/>
      <c r="M1838" s="153"/>
      <c r="N1838" s="153"/>
      <c r="O1838" s="155">
        <v>21979141765</v>
      </c>
      <c r="P1838" s="156" t="s">
        <v>60</v>
      </c>
      <c r="Q1838" s="157" t="s">
        <v>110</v>
      </c>
      <c r="R1838" s="158">
        <v>46155</v>
      </c>
      <c r="S1838" s="159"/>
      <c r="T1838" s="159" t="s">
        <v>62</v>
      </c>
      <c r="U1838" s="159" t="s">
        <v>111</v>
      </c>
      <c r="V1838" s="154">
        <v>46149</v>
      </c>
      <c r="W1838" s="154">
        <v>46155</v>
      </c>
      <c r="X1838" s="154" t="s">
        <v>126</v>
      </c>
      <c r="Y1838" s="160" t="s">
        <v>99</v>
      </c>
      <c r="Z1838" s="160" t="s">
        <v>128</v>
      </c>
      <c r="AA1838" s="153">
        <v>98</v>
      </c>
      <c r="AB1838" s="153">
        <v>1.68</v>
      </c>
      <c r="AC1838" s="182">
        <f t="shared" si="58"/>
        <v>34.722222222222229</v>
      </c>
      <c r="AD1838" s="153" t="str">
        <f t="shared" si="59"/>
        <v>OBESIDADE I</v>
      </c>
      <c r="AE1838" s="233" t="s">
        <v>139</v>
      </c>
      <c r="AF1838" s="153"/>
      <c r="AG1838" s="159"/>
      <c r="AH1838" s="153"/>
      <c r="AI1838" s="161"/>
      <c r="AJ1838" s="153"/>
      <c r="AK1838" s="153"/>
      <c r="AL1838" s="207" t="s">
        <v>131</v>
      </c>
      <c r="AM1838" s="207"/>
      <c r="AN1838" s="207"/>
      <c r="AO1838" s="207" t="str">
        <f ca="1">IF(R1838="","",IF(R1838&gt;TODAY(),"0 meses",DATEDIF(R1838,TODAY(),"m") &amp; " meses"))</f>
        <v>0 meses</v>
      </c>
      <c r="AP1838" s="147" t="s">
        <v>67</v>
      </c>
      <c r="AQ1838" s="147" t="s">
        <v>67</v>
      </c>
      <c r="AR1838" s="147"/>
      <c r="AS1838" s="209" t="s">
        <v>68</v>
      </c>
      <c r="AT1838" s="223" t="str">
        <f>MONTH(B1838)&amp;"/"&amp;YEAR(B1838)</f>
        <v>3/2026</v>
      </c>
      <c r="AU1838" s="223">
        <f>WEEKNUM(B1838)-WEEKNUM(EOMONTH(B1838,-1)+1)+1</f>
        <v>5</v>
      </c>
      <c r="AV1838" s="209" t="str">
        <f>MONTH(R1838)&amp;"/"&amp;YEAR(R1838)</f>
        <v>5/2026</v>
      </c>
      <c r="AW1838" s="209">
        <f>WEEKNUM(R1838)-WEEKNUM(EOMONTH(R1838,-1)+1)+1</f>
        <v>3</v>
      </c>
      <c r="AX1838" s="209">
        <f>IF(BB1838="S",IF(Q1838="1. Aceitou o programa",R1838-B1838,0),0)</f>
        <v>43</v>
      </c>
      <c r="AY1838" s="209">
        <f>IF(BB1838="S",IF(AND(S1838&lt;&gt;"",R1838&lt;&gt;""),S1838-R1838,0),0)</f>
        <v>0</v>
      </c>
      <c r="AZ1838" s="209">
        <f>IF(BB1838="S",IF(Q1838="1. Aceitou o programa",IF(OR(X1838="Não se Aplica",X1838=""),IF(OR(W1838="Não se Aplica",W1838=""),0,W1838-V1838),AVERAGE(X1838-W1838,W1838-V1838)),0),0)</f>
        <v>6</v>
      </c>
      <c r="BA1838" s="209">
        <f>IF(BB1838="S",IF(AND(Q1838="1. Aceitou o programa",AH1838="Realizada"),IFERROR(IF(AG1838="",0,AG1838-R1838),0),0),0)</f>
        <v>0</v>
      </c>
      <c r="BB1838" s="209" t="str">
        <f>_xlfn.XLOOKUP(U1838,'Lista Suspensa'!$AA$20:$AA$23,'Lista Suspensa'!$AB$20:$AB$23,"N/A")</f>
        <v>S</v>
      </c>
    </row>
    <row r="1839" spans="1:54" ht="12" customHeight="1">
      <c r="A1839" s="151" t="s">
        <v>54</v>
      </c>
      <c r="B1839" s="152">
        <v>46112</v>
      </c>
      <c r="C1839" s="153" t="s">
        <v>55</v>
      </c>
      <c r="D1839" s="153" t="s">
        <v>56</v>
      </c>
      <c r="E1839" s="244">
        <v>81663033</v>
      </c>
      <c r="F1839" s="144" t="s">
        <v>3746</v>
      </c>
      <c r="G1839" s="230"/>
      <c r="H1839" s="154">
        <v>36350</v>
      </c>
      <c r="I1839" s="153">
        <v>26</v>
      </c>
      <c r="J1839" s="148" t="s">
        <v>70</v>
      </c>
      <c r="K1839" s="153"/>
      <c r="L1839" s="153"/>
      <c r="M1839" s="153"/>
      <c r="N1839" s="153"/>
      <c r="O1839" s="155">
        <v>21974486133</v>
      </c>
      <c r="P1839" s="156" t="s">
        <v>3747</v>
      </c>
      <c r="Q1839" s="157" t="s">
        <v>110</v>
      </c>
      <c r="R1839" s="158">
        <v>46155</v>
      </c>
      <c r="S1839" s="159"/>
      <c r="T1839" s="159" t="s">
        <v>62</v>
      </c>
      <c r="U1839" s="159" t="s">
        <v>111</v>
      </c>
      <c r="V1839" s="154">
        <v>46149</v>
      </c>
      <c r="W1839" s="154">
        <v>46155</v>
      </c>
      <c r="X1839" s="154" t="s">
        <v>126</v>
      </c>
      <c r="Y1839" s="160" t="s">
        <v>3748</v>
      </c>
      <c r="Z1839" s="160" t="s">
        <v>128</v>
      </c>
      <c r="AA1839" s="153">
        <v>76</v>
      </c>
      <c r="AB1839" s="153">
        <v>1.51</v>
      </c>
      <c r="AC1839" s="182">
        <f t="shared" si="58"/>
        <v>33.331871409148718</v>
      </c>
      <c r="AD1839" s="153" t="str">
        <f t="shared" si="59"/>
        <v>OBESIDADE I</v>
      </c>
      <c r="AE1839" s="233" t="s">
        <v>1092</v>
      </c>
      <c r="AF1839" s="153" t="s">
        <v>130</v>
      </c>
      <c r="AG1839" s="159"/>
      <c r="AH1839" s="153"/>
      <c r="AI1839" s="161"/>
      <c r="AJ1839" s="153"/>
      <c r="AK1839" s="153"/>
      <c r="AL1839" s="207" t="s">
        <v>131</v>
      </c>
      <c r="AM1839" s="207"/>
      <c r="AN1839" s="207"/>
      <c r="AO1839" s="207" t="str">
        <f ca="1">IF(R1839="","",IF(R1839&gt;TODAY(),"0 meses",DATEDIF(R1839,TODAY(),"m") &amp; " meses"))</f>
        <v>0 meses</v>
      </c>
      <c r="AP1839" s="147" t="s">
        <v>67</v>
      </c>
      <c r="AQ1839" s="147" t="s">
        <v>67</v>
      </c>
      <c r="AR1839" s="147"/>
      <c r="AS1839" s="209" t="s">
        <v>68</v>
      </c>
      <c r="AT1839" s="223" t="str">
        <f>MONTH(B1839)&amp;"/"&amp;YEAR(B1839)</f>
        <v>3/2026</v>
      </c>
      <c r="AU1839" s="223">
        <f>WEEKNUM(B1839)-WEEKNUM(EOMONTH(B1839,-1)+1)+1</f>
        <v>5</v>
      </c>
      <c r="AV1839" s="209" t="str">
        <f>MONTH(R1839)&amp;"/"&amp;YEAR(R1839)</f>
        <v>5/2026</v>
      </c>
      <c r="AW1839" s="209">
        <f>WEEKNUM(R1839)-WEEKNUM(EOMONTH(R1839,-1)+1)+1</f>
        <v>3</v>
      </c>
      <c r="AX1839" s="209">
        <f>IF(BB1839="S",IF(Q1839="1. Aceitou o programa",R1839-B1839,0),0)</f>
        <v>43</v>
      </c>
      <c r="AY1839" s="209">
        <f>IF(BB1839="S",IF(AND(S1839&lt;&gt;"",R1839&lt;&gt;""),S1839-R1839,0),0)</f>
        <v>0</v>
      </c>
      <c r="AZ1839" s="209">
        <f>IF(BB1839="S",IF(Q1839="1. Aceitou o programa",IF(OR(X1839="Não se Aplica",X1839=""),IF(OR(W1839="Não se Aplica",W1839=""),0,W1839-V1839),AVERAGE(X1839-W1839,W1839-V1839)),0),0)</f>
        <v>6</v>
      </c>
      <c r="BA1839" s="209">
        <f>IF(BB1839="S",IF(AND(Q1839="1. Aceitou o programa",AH1839="Realizada"),IFERROR(IF(AG1839="",0,AG1839-R1839),0),0),0)</f>
        <v>0</v>
      </c>
      <c r="BB1839" s="209" t="str">
        <f>_xlfn.XLOOKUP(U1839,'Lista Suspensa'!$AA$20:$AA$23,'Lista Suspensa'!$AB$20:$AB$23,"N/A")</f>
        <v>S</v>
      </c>
    </row>
    <row r="1840" spans="1:54" ht="12" customHeight="1">
      <c r="A1840" s="151" t="s">
        <v>54</v>
      </c>
      <c r="B1840" s="152">
        <v>46112</v>
      </c>
      <c r="C1840" s="153" t="s">
        <v>55</v>
      </c>
      <c r="D1840" s="153" t="s">
        <v>56</v>
      </c>
      <c r="E1840" s="244">
        <v>94538658</v>
      </c>
      <c r="F1840" s="144" t="s">
        <v>3749</v>
      </c>
      <c r="G1840" s="230"/>
      <c r="H1840" s="154">
        <v>38302</v>
      </c>
      <c r="I1840" s="153">
        <v>21</v>
      </c>
      <c r="J1840" s="148" t="s">
        <v>70</v>
      </c>
      <c r="K1840" s="153"/>
      <c r="L1840" s="153"/>
      <c r="M1840" s="153"/>
      <c r="N1840" s="153"/>
      <c r="O1840" s="155">
        <v>21971354352</v>
      </c>
      <c r="P1840" s="156" t="s">
        <v>60</v>
      </c>
      <c r="Q1840" s="157" t="s">
        <v>110</v>
      </c>
      <c r="R1840" s="158">
        <v>46155</v>
      </c>
      <c r="S1840" s="159"/>
      <c r="T1840" s="159" t="s">
        <v>62</v>
      </c>
      <c r="U1840" s="159" t="s">
        <v>111</v>
      </c>
      <c r="V1840" s="154">
        <v>46149</v>
      </c>
      <c r="W1840" s="154">
        <v>46155</v>
      </c>
      <c r="X1840" s="154" t="s">
        <v>126</v>
      </c>
      <c r="Y1840" s="160" t="s">
        <v>99</v>
      </c>
      <c r="Z1840" s="160" t="s">
        <v>128</v>
      </c>
      <c r="AA1840" s="153">
        <v>115</v>
      </c>
      <c r="AB1840" s="153">
        <v>1.7</v>
      </c>
      <c r="AC1840" s="182">
        <f t="shared" si="58"/>
        <v>39.792387543252602</v>
      </c>
      <c r="AD1840" s="153" t="str">
        <f t="shared" si="59"/>
        <v>OBESIDADE II</v>
      </c>
      <c r="AE1840" s="233" t="s">
        <v>129</v>
      </c>
      <c r="AF1840" s="153"/>
      <c r="AG1840" s="159"/>
      <c r="AH1840" s="153"/>
      <c r="AI1840" s="161"/>
      <c r="AJ1840" s="153"/>
      <c r="AK1840" s="153"/>
      <c r="AL1840" s="207" t="s">
        <v>131</v>
      </c>
      <c r="AM1840" s="207"/>
      <c r="AN1840" s="207"/>
      <c r="AO1840" s="207" t="str">
        <f ca="1">IF(R1840="","",IF(R1840&gt;TODAY(),"0 meses",DATEDIF(R1840,TODAY(),"m") &amp; " meses"))</f>
        <v>0 meses</v>
      </c>
      <c r="AP1840" s="147" t="s">
        <v>67</v>
      </c>
      <c r="AQ1840" s="147" t="s">
        <v>67</v>
      </c>
      <c r="AR1840" s="147"/>
      <c r="AS1840" s="209" t="s">
        <v>68</v>
      </c>
      <c r="AT1840" s="223" t="str">
        <f>MONTH(B1840)&amp;"/"&amp;YEAR(B1840)</f>
        <v>3/2026</v>
      </c>
      <c r="AU1840" s="223">
        <f>WEEKNUM(B1840)-WEEKNUM(EOMONTH(B1840,-1)+1)+1</f>
        <v>5</v>
      </c>
      <c r="AV1840" s="209" t="str">
        <f>MONTH(R1840)&amp;"/"&amp;YEAR(R1840)</f>
        <v>5/2026</v>
      </c>
      <c r="AW1840" s="209">
        <f>WEEKNUM(R1840)-WEEKNUM(EOMONTH(R1840,-1)+1)+1</f>
        <v>3</v>
      </c>
      <c r="AX1840" s="209">
        <f>IF(BB1840="S",IF(Q1840="1. Aceitou o programa",R1840-B1840,0),0)</f>
        <v>43</v>
      </c>
      <c r="AY1840" s="209">
        <f>IF(BB1840="S",IF(AND(S1840&lt;&gt;"",R1840&lt;&gt;""),S1840-R1840,0),0)</f>
        <v>0</v>
      </c>
      <c r="AZ1840" s="209">
        <f>IF(BB1840="S",IF(Q1840="1. Aceitou o programa",IF(OR(X1840="Não se Aplica",X1840=""),IF(OR(W1840="Não se Aplica",W1840=""),0,W1840-V1840),AVERAGE(X1840-W1840,W1840-V1840)),0),0)</f>
        <v>6</v>
      </c>
      <c r="BA1840" s="209">
        <f>IF(BB1840="S",IF(AND(Q1840="1. Aceitou o programa",AH1840="Realizada"),IFERROR(IF(AG1840="",0,AG1840-R1840),0),0),0)</f>
        <v>0</v>
      </c>
      <c r="BB1840" s="209" t="str">
        <f>_xlfn.XLOOKUP(U1840,'Lista Suspensa'!$AA$20:$AA$23,'Lista Suspensa'!$AB$20:$AB$23,"N/A")</f>
        <v>S</v>
      </c>
    </row>
    <row r="1841" spans="1:54" ht="12" customHeight="1">
      <c r="A1841" s="151" t="s">
        <v>54</v>
      </c>
      <c r="B1841" s="152">
        <v>46112</v>
      </c>
      <c r="C1841" s="153" t="s">
        <v>55</v>
      </c>
      <c r="D1841" s="153" t="s">
        <v>56</v>
      </c>
      <c r="E1841" s="244">
        <v>87903310</v>
      </c>
      <c r="F1841" s="144" t="s">
        <v>3750</v>
      </c>
      <c r="G1841" s="230"/>
      <c r="H1841" s="154">
        <v>38650</v>
      </c>
      <c r="I1841" s="153">
        <v>20</v>
      </c>
      <c r="J1841" s="148" t="s">
        <v>70</v>
      </c>
      <c r="K1841" s="153"/>
      <c r="L1841" s="153"/>
      <c r="M1841" s="153"/>
      <c r="N1841" s="153"/>
      <c r="O1841" s="155">
        <v>11958600768</v>
      </c>
      <c r="P1841" s="156" t="s">
        <v>60</v>
      </c>
      <c r="Q1841" s="157" t="s">
        <v>110</v>
      </c>
      <c r="R1841" s="158">
        <v>46155</v>
      </c>
      <c r="S1841" s="159"/>
      <c r="T1841" s="159" t="s">
        <v>62</v>
      </c>
      <c r="U1841" s="159" t="s">
        <v>111</v>
      </c>
      <c r="V1841" s="154">
        <v>46149</v>
      </c>
      <c r="W1841" s="154">
        <v>46155</v>
      </c>
      <c r="X1841" s="154" t="s">
        <v>126</v>
      </c>
      <c r="Y1841" s="160"/>
      <c r="Z1841" s="160" t="s">
        <v>128</v>
      </c>
      <c r="AA1841" s="153">
        <v>119</v>
      </c>
      <c r="AB1841" s="153">
        <v>1.62</v>
      </c>
      <c r="AC1841" s="182">
        <f t="shared" si="58"/>
        <v>45.343697607072087</v>
      </c>
      <c r="AD1841" s="153" t="str">
        <f t="shared" si="59"/>
        <v>OBESIDADE III</v>
      </c>
      <c r="AE1841" s="233" t="s">
        <v>2027</v>
      </c>
      <c r="AF1841" s="153"/>
      <c r="AG1841" s="159"/>
      <c r="AH1841" s="153"/>
      <c r="AI1841" s="161"/>
      <c r="AJ1841" s="153"/>
      <c r="AK1841" s="153"/>
      <c r="AL1841" s="207" t="s">
        <v>131</v>
      </c>
      <c r="AM1841" s="207"/>
      <c r="AN1841" s="207"/>
      <c r="AO1841" s="207" t="str">
        <f ca="1">IF(R1841="","",IF(R1841&gt;TODAY(),"0 meses",DATEDIF(R1841,TODAY(),"m") &amp; " meses"))</f>
        <v>0 meses</v>
      </c>
      <c r="AP1841" s="147" t="s">
        <v>67</v>
      </c>
      <c r="AQ1841" s="147" t="s">
        <v>67</v>
      </c>
      <c r="AR1841" s="147"/>
      <c r="AS1841" s="209" t="s">
        <v>68</v>
      </c>
      <c r="AT1841" s="223" t="str">
        <f>MONTH(B1841)&amp;"/"&amp;YEAR(B1841)</f>
        <v>3/2026</v>
      </c>
      <c r="AU1841" s="223">
        <f>WEEKNUM(B1841)-WEEKNUM(EOMONTH(B1841,-1)+1)+1</f>
        <v>5</v>
      </c>
      <c r="AV1841" s="209" t="str">
        <f>MONTH(R1841)&amp;"/"&amp;YEAR(R1841)</f>
        <v>5/2026</v>
      </c>
      <c r="AW1841" s="209">
        <f>WEEKNUM(R1841)-WEEKNUM(EOMONTH(R1841,-1)+1)+1</f>
        <v>3</v>
      </c>
      <c r="AX1841" s="209">
        <f>IF(BB1841="S",IF(Q1841="1. Aceitou o programa",R1841-B1841,0),0)</f>
        <v>43</v>
      </c>
      <c r="AY1841" s="209">
        <f>IF(BB1841="S",IF(AND(S1841&lt;&gt;"",R1841&lt;&gt;""),S1841-R1841,0),0)</f>
        <v>0</v>
      </c>
      <c r="AZ1841" s="209">
        <f>IF(BB1841="S",IF(Q1841="1. Aceitou o programa",IF(OR(X1841="Não se Aplica",X1841=""),IF(OR(W1841="Não se Aplica",W1841=""),0,W1841-V1841),AVERAGE(X1841-W1841,W1841-V1841)),0),0)</f>
        <v>6</v>
      </c>
      <c r="BA1841" s="209">
        <f>IF(BB1841="S",IF(AND(Q1841="1. Aceitou o programa",AH1841="Realizada"),IFERROR(IF(AG1841="",0,AG1841-R1841),0),0),0)</f>
        <v>0</v>
      </c>
      <c r="BB1841" s="209" t="str">
        <f>_xlfn.XLOOKUP(U1841,'Lista Suspensa'!$AA$20:$AA$23,'Lista Suspensa'!$AB$20:$AB$23,"N/A")</f>
        <v>S</v>
      </c>
    </row>
    <row r="1842" spans="1:54" ht="12" customHeight="1">
      <c r="A1842" s="151" t="s">
        <v>67</v>
      </c>
      <c r="B1842" s="152">
        <v>46149</v>
      </c>
      <c r="C1842" s="153" t="s">
        <v>122</v>
      </c>
      <c r="D1842" s="153" t="s">
        <v>3751</v>
      </c>
      <c r="E1842" s="244">
        <v>96957412</v>
      </c>
      <c r="F1842" s="144" t="s">
        <v>3752</v>
      </c>
      <c r="G1842" s="230"/>
      <c r="H1842" s="154">
        <v>33739</v>
      </c>
      <c r="I1842" s="153">
        <v>34</v>
      </c>
      <c r="J1842" s="148" t="s">
        <v>70</v>
      </c>
      <c r="K1842" s="153" t="s">
        <v>101</v>
      </c>
      <c r="L1842" s="153"/>
      <c r="M1842" s="153"/>
      <c r="N1842" s="153">
        <v>580</v>
      </c>
      <c r="O1842" s="155">
        <v>21981987979</v>
      </c>
      <c r="P1842" s="156" t="s">
        <v>60</v>
      </c>
      <c r="Q1842" s="157" t="s">
        <v>110</v>
      </c>
      <c r="R1842" s="158">
        <v>46155</v>
      </c>
      <c r="S1842" s="159"/>
      <c r="T1842" s="159" t="s">
        <v>62</v>
      </c>
      <c r="U1842" s="159" t="s">
        <v>111</v>
      </c>
      <c r="V1842" s="154">
        <v>46155</v>
      </c>
      <c r="W1842" s="154" t="s">
        <v>126</v>
      </c>
      <c r="X1842" s="154" t="s">
        <v>126</v>
      </c>
      <c r="Y1842" s="160" t="s">
        <v>99</v>
      </c>
      <c r="Z1842" s="160" t="s">
        <v>128</v>
      </c>
      <c r="AA1842" s="153">
        <v>128</v>
      </c>
      <c r="AB1842" s="153">
        <v>1.67</v>
      </c>
      <c r="AC1842" s="182">
        <f t="shared" si="58"/>
        <v>45.896231489117575</v>
      </c>
      <c r="AD1842" s="153" t="str">
        <f t="shared" si="59"/>
        <v>OBESIDADE III</v>
      </c>
      <c r="AE1842" s="233" t="s">
        <v>947</v>
      </c>
      <c r="AF1842" s="153"/>
      <c r="AG1842" s="159"/>
      <c r="AH1842" s="153"/>
      <c r="AI1842" s="161"/>
      <c r="AJ1842" s="153"/>
      <c r="AK1842" s="153"/>
      <c r="AL1842" s="207" t="s">
        <v>131</v>
      </c>
      <c r="AM1842" s="207"/>
      <c r="AN1842" s="207"/>
      <c r="AO1842" s="207" t="str">
        <f ca="1">IF(R1842="","",IF(R1842&gt;TODAY(),"0 meses",DATEDIF(R1842,TODAY(),"m") &amp; " meses"))</f>
        <v>0 meses</v>
      </c>
      <c r="AP1842" s="147" t="s">
        <v>67</v>
      </c>
      <c r="AQ1842" s="147" t="s">
        <v>67</v>
      </c>
      <c r="AR1842" s="147"/>
      <c r="AS1842" s="209" t="s">
        <v>68</v>
      </c>
      <c r="AT1842" s="223" t="str">
        <f>MONTH(B1842)&amp;"/"&amp;YEAR(B1842)</f>
        <v>5/2026</v>
      </c>
      <c r="AU1842" s="223">
        <f>WEEKNUM(B1842)-WEEKNUM(EOMONTH(B1842,-1)+1)+1</f>
        <v>2</v>
      </c>
      <c r="AV1842" s="209" t="str">
        <f>MONTH(R1842)&amp;"/"&amp;YEAR(R1842)</f>
        <v>5/2026</v>
      </c>
      <c r="AW1842" s="209">
        <f>WEEKNUM(R1842)-WEEKNUM(EOMONTH(R1842,-1)+1)+1</f>
        <v>3</v>
      </c>
      <c r="AX1842" s="209">
        <f>IF(BB1842="S",IF(Q1842="1. Aceitou o programa",R1842-B1842,0),0)</f>
        <v>6</v>
      </c>
      <c r="AY1842" s="209">
        <f>IF(BB1842="S",IF(AND(S1842&lt;&gt;"",R1842&lt;&gt;""),S1842-R1842,0),0)</f>
        <v>0</v>
      </c>
      <c r="AZ1842" s="209">
        <f>IF(BB1842="S",IF(Q1842="1. Aceitou o programa",IF(OR(X1842="Não se Aplica",X1842=""),IF(OR(W1842="Não se Aplica",W1842=""),0,W1842-V1842),AVERAGE(X1842-W1842,W1842-V1842)),0),0)</f>
        <v>0</v>
      </c>
      <c r="BA1842" s="209">
        <f>IF(BB1842="S",IF(AND(Q1842="1. Aceitou o programa",AH1842="Realizada"),IFERROR(IF(AG1842="",0,AG1842-R1842),0),0),0)</f>
        <v>0</v>
      </c>
      <c r="BB1842" s="209" t="str">
        <f>_xlfn.XLOOKUP(U1842,'Lista Suspensa'!$AA$20:$AA$23,'Lista Suspensa'!$AB$20:$AB$23,"N/A")</f>
        <v>S</v>
      </c>
    </row>
    <row r="1843" spans="1:54" ht="12" customHeight="1">
      <c r="A1843" s="151" t="s">
        <v>67</v>
      </c>
      <c r="B1843" s="152">
        <v>46155</v>
      </c>
      <c r="C1843" s="153" t="s">
        <v>122</v>
      </c>
      <c r="D1843" s="153" t="s">
        <v>167</v>
      </c>
      <c r="E1843" s="244">
        <v>87023262</v>
      </c>
      <c r="F1843" s="144" t="s">
        <v>3753</v>
      </c>
      <c r="G1843" s="230"/>
      <c r="H1843" s="154">
        <v>33969</v>
      </c>
      <c r="I1843" s="153">
        <v>33</v>
      </c>
      <c r="J1843" s="148" t="s">
        <v>58</v>
      </c>
      <c r="K1843" s="153" t="s">
        <v>59</v>
      </c>
      <c r="L1843" s="153"/>
      <c r="M1843" s="153"/>
      <c r="N1843" s="153">
        <v>500</v>
      </c>
      <c r="O1843" s="155">
        <v>11959292282</v>
      </c>
      <c r="P1843" s="156" t="s">
        <v>60</v>
      </c>
      <c r="Q1843" s="157" t="s">
        <v>110</v>
      </c>
      <c r="R1843" s="158">
        <v>46155</v>
      </c>
      <c r="S1843" s="159"/>
      <c r="T1843" s="159" t="s">
        <v>62</v>
      </c>
      <c r="U1843" s="159" t="s">
        <v>111</v>
      </c>
      <c r="V1843" s="154">
        <v>46155</v>
      </c>
      <c r="W1843" s="154" t="s">
        <v>126</v>
      </c>
      <c r="X1843" s="154" t="s">
        <v>126</v>
      </c>
      <c r="Y1843" s="160" t="s">
        <v>99</v>
      </c>
      <c r="Z1843" s="160" t="s">
        <v>128</v>
      </c>
      <c r="AA1843" s="153">
        <v>140</v>
      </c>
      <c r="AB1843" s="153">
        <v>1.75</v>
      </c>
      <c r="AC1843" s="182">
        <f t="shared" si="58"/>
        <v>45.714285714285715</v>
      </c>
      <c r="AD1843" s="153" t="str">
        <f t="shared" si="59"/>
        <v>OBESIDADE III</v>
      </c>
      <c r="AE1843" s="233" t="s">
        <v>135</v>
      </c>
      <c r="AF1843" s="153"/>
      <c r="AG1843" s="159"/>
      <c r="AH1843" s="153"/>
      <c r="AI1843" s="161"/>
      <c r="AJ1843" s="153"/>
      <c r="AK1843" s="153"/>
      <c r="AL1843" s="207" t="s">
        <v>131</v>
      </c>
      <c r="AM1843" s="207"/>
      <c r="AN1843" s="207"/>
      <c r="AO1843" s="207" t="str">
        <f ca="1">IF(R1843="","",IF(R1843&gt;TODAY(),"0 meses",DATEDIF(R1843,TODAY(),"m") &amp; " meses"))</f>
        <v>0 meses</v>
      </c>
      <c r="AP1843" s="147" t="s">
        <v>67</v>
      </c>
      <c r="AQ1843" s="147" t="s">
        <v>67</v>
      </c>
      <c r="AR1843" s="147"/>
      <c r="AS1843" s="209" t="s">
        <v>68</v>
      </c>
      <c r="AT1843" s="223" t="str">
        <f>MONTH(B1843)&amp;"/"&amp;YEAR(B1843)</f>
        <v>5/2026</v>
      </c>
      <c r="AU1843" s="223">
        <f>WEEKNUM(B1843)-WEEKNUM(EOMONTH(B1843,-1)+1)+1</f>
        <v>3</v>
      </c>
      <c r="AV1843" s="209" t="str">
        <f>MONTH(R1843)&amp;"/"&amp;YEAR(R1843)</f>
        <v>5/2026</v>
      </c>
      <c r="AW1843" s="209">
        <f>WEEKNUM(R1843)-WEEKNUM(EOMONTH(R1843,-1)+1)+1</f>
        <v>3</v>
      </c>
      <c r="AX1843" s="209">
        <f>IF(BB1843="S",IF(Q1843="1. Aceitou o programa",R1843-B1843,0),0)</f>
        <v>0</v>
      </c>
      <c r="AY1843" s="209">
        <f>IF(BB1843="S",IF(AND(S1843&lt;&gt;"",R1843&lt;&gt;""),S1843-R1843,0),0)</f>
        <v>0</v>
      </c>
      <c r="AZ1843" s="209">
        <f>IF(BB1843="S",IF(Q1843="1. Aceitou o programa",IF(OR(X1843="Não se Aplica",X1843=""),IF(OR(W1843="Não se Aplica",W1843=""),0,W1843-V1843),AVERAGE(X1843-W1843,W1843-V1843)),0),0)</f>
        <v>0</v>
      </c>
      <c r="BA1843" s="209">
        <f>IF(BB1843="S",IF(AND(Q1843="1. Aceitou o programa",AH1843="Realizada"),IFERROR(IF(AG1843="",0,AG1843-R1843),0),0),0)</f>
        <v>0</v>
      </c>
      <c r="BB1843" s="209" t="str">
        <f>_xlfn.XLOOKUP(U1843,'Lista Suspensa'!$AA$20:$AA$23,'Lista Suspensa'!$AB$20:$AB$23,"N/A")</f>
        <v>S</v>
      </c>
    </row>
    <row r="1844" spans="1:54" ht="12" customHeight="1">
      <c r="A1844" s="151" t="s">
        <v>67</v>
      </c>
      <c r="B1844" s="152">
        <v>46155</v>
      </c>
      <c r="C1844" s="153" t="s">
        <v>122</v>
      </c>
      <c r="D1844" s="153" t="s">
        <v>3754</v>
      </c>
      <c r="E1844" s="244">
        <v>92956975</v>
      </c>
      <c r="F1844" s="144" t="s">
        <v>3755</v>
      </c>
      <c r="G1844" s="230"/>
      <c r="H1844" s="154">
        <v>26948</v>
      </c>
      <c r="I1844" s="153">
        <v>52</v>
      </c>
      <c r="J1844" s="148" t="s">
        <v>70</v>
      </c>
      <c r="K1844" s="153" t="s">
        <v>101</v>
      </c>
      <c r="L1844" s="153"/>
      <c r="M1844" s="153"/>
      <c r="N1844" s="153">
        <v>380</v>
      </c>
      <c r="O1844" s="155">
        <v>21969225700</v>
      </c>
      <c r="P1844" s="156" t="s">
        <v>60</v>
      </c>
      <c r="Q1844" s="157" t="s">
        <v>110</v>
      </c>
      <c r="R1844" s="158">
        <v>46155</v>
      </c>
      <c r="S1844" s="159"/>
      <c r="T1844" s="159" t="s">
        <v>62</v>
      </c>
      <c r="U1844" s="159" t="s">
        <v>111</v>
      </c>
      <c r="V1844" s="154">
        <v>46155</v>
      </c>
      <c r="W1844" s="154" t="s">
        <v>126</v>
      </c>
      <c r="X1844" s="154" t="s">
        <v>126</v>
      </c>
      <c r="Y1844" s="160" t="s">
        <v>99</v>
      </c>
      <c r="Z1844" s="160" t="s">
        <v>128</v>
      </c>
      <c r="AA1844" s="153">
        <v>91</v>
      </c>
      <c r="AB1844" s="153">
        <v>1.6</v>
      </c>
      <c r="AC1844" s="182">
        <f t="shared" si="58"/>
        <v>35.546874999999993</v>
      </c>
      <c r="AD1844" s="153" t="str">
        <f t="shared" si="59"/>
        <v>OBESIDADE II</v>
      </c>
      <c r="AE1844" s="233" t="s">
        <v>947</v>
      </c>
      <c r="AF1844" s="153"/>
      <c r="AG1844" s="159"/>
      <c r="AH1844" s="153"/>
      <c r="AI1844" s="161"/>
      <c r="AJ1844" s="153"/>
      <c r="AK1844" s="153"/>
      <c r="AL1844" s="207" t="s">
        <v>131</v>
      </c>
      <c r="AM1844" s="207"/>
      <c r="AN1844" s="207"/>
      <c r="AO1844" s="207" t="str">
        <f ca="1">IF(R1844="","",IF(R1844&gt;TODAY(),"0 meses",DATEDIF(R1844,TODAY(),"m") &amp; " meses"))</f>
        <v>0 meses</v>
      </c>
      <c r="AP1844" s="147" t="s">
        <v>67</v>
      </c>
      <c r="AQ1844" s="147" t="s">
        <v>67</v>
      </c>
      <c r="AR1844" s="147"/>
      <c r="AS1844" s="209" t="s">
        <v>68</v>
      </c>
      <c r="AT1844" s="223" t="str">
        <f>MONTH(B1844)&amp;"/"&amp;YEAR(B1844)</f>
        <v>5/2026</v>
      </c>
      <c r="AU1844" s="223">
        <f>WEEKNUM(B1844)-WEEKNUM(EOMONTH(B1844,-1)+1)+1</f>
        <v>3</v>
      </c>
      <c r="AV1844" s="209" t="str">
        <f>MONTH(R1844)&amp;"/"&amp;YEAR(R1844)</f>
        <v>5/2026</v>
      </c>
      <c r="AW1844" s="209">
        <f>WEEKNUM(R1844)-WEEKNUM(EOMONTH(R1844,-1)+1)+1</f>
        <v>3</v>
      </c>
      <c r="AX1844" s="209">
        <f>IF(BB1844="S",IF(Q1844="1. Aceitou o programa",R1844-B1844,0),0)</f>
        <v>0</v>
      </c>
      <c r="AY1844" s="209">
        <f>IF(BB1844="S",IF(AND(S1844&lt;&gt;"",R1844&lt;&gt;""),S1844-R1844,0),0)</f>
        <v>0</v>
      </c>
      <c r="AZ1844" s="209">
        <f>IF(BB1844="S",IF(Q1844="1. Aceitou o programa",IF(OR(X1844="Não se Aplica",X1844=""),IF(OR(W1844="Não se Aplica",W1844=""),0,W1844-V1844),AVERAGE(X1844-W1844,W1844-V1844)),0),0)</f>
        <v>0</v>
      </c>
      <c r="BA1844" s="209">
        <f>IF(BB1844="S",IF(AND(Q1844="1. Aceitou o programa",AH1844="Realizada"),IFERROR(IF(AG1844="",0,AG1844-R1844),0),0),0)</f>
        <v>0</v>
      </c>
      <c r="BB1844" s="209" t="str">
        <f>_xlfn.XLOOKUP(U1844,'Lista Suspensa'!$AA$20:$AA$23,'Lista Suspensa'!$AB$20:$AB$23,"N/A")</f>
        <v>S</v>
      </c>
    </row>
    <row r="1845" spans="1:54" ht="12" customHeight="1">
      <c r="A1845" s="151" t="s">
        <v>54</v>
      </c>
      <c r="B1845" s="152">
        <v>46083</v>
      </c>
      <c r="C1845" s="153" t="s">
        <v>55</v>
      </c>
      <c r="D1845" s="153" t="s">
        <v>56</v>
      </c>
      <c r="E1845" s="244">
        <v>93132118</v>
      </c>
      <c r="F1845" s="144" t="s">
        <v>3756</v>
      </c>
      <c r="G1845" s="230"/>
      <c r="H1845" s="154">
        <v>32447</v>
      </c>
      <c r="I1845" s="153">
        <v>37</v>
      </c>
      <c r="J1845" s="148" t="s">
        <v>70</v>
      </c>
      <c r="K1845" s="153"/>
      <c r="L1845" s="153"/>
      <c r="M1845" s="153"/>
      <c r="N1845" s="153">
        <v>80</v>
      </c>
      <c r="O1845" s="155" t="s">
        <v>3757</v>
      </c>
      <c r="P1845" s="156" t="s">
        <v>60</v>
      </c>
      <c r="Q1845" s="157" t="s">
        <v>110</v>
      </c>
      <c r="R1845" s="158">
        <v>46156</v>
      </c>
      <c r="S1845" s="159"/>
      <c r="T1845" s="159" t="s">
        <v>62</v>
      </c>
      <c r="U1845" s="159" t="s">
        <v>111</v>
      </c>
      <c r="V1845" s="154">
        <v>46125</v>
      </c>
      <c r="W1845" s="154">
        <v>46155</v>
      </c>
      <c r="X1845" s="154" t="s">
        <v>126</v>
      </c>
      <c r="Y1845" s="160"/>
      <c r="Z1845" s="160" t="s">
        <v>128</v>
      </c>
      <c r="AA1845" s="153">
        <v>110</v>
      </c>
      <c r="AB1845" s="153">
        <v>1.69</v>
      </c>
      <c r="AC1845" s="182">
        <f t="shared" si="58"/>
        <v>38.514057631035335</v>
      </c>
      <c r="AD1845" s="153" t="str">
        <f t="shared" si="59"/>
        <v>OBESIDADE II</v>
      </c>
      <c r="AE1845" s="233" t="s">
        <v>225</v>
      </c>
      <c r="AF1845" s="153"/>
      <c r="AG1845" s="159"/>
      <c r="AH1845" s="153"/>
      <c r="AI1845" s="161"/>
      <c r="AJ1845" s="153"/>
      <c r="AK1845" s="153"/>
      <c r="AL1845" s="207" t="s">
        <v>131</v>
      </c>
      <c r="AM1845" s="207"/>
      <c r="AN1845" s="207"/>
      <c r="AO1845" s="207" t="str">
        <f ca="1">IF(R1845="","",IF(R1845&gt;TODAY(),"0 meses",DATEDIF(R1845,TODAY(),"m") &amp; " meses"))</f>
        <v>0 meses</v>
      </c>
      <c r="AP1845" s="147" t="s">
        <v>67</v>
      </c>
      <c r="AQ1845" s="147" t="s">
        <v>67</v>
      </c>
      <c r="AR1845" s="147"/>
      <c r="AS1845" s="209" t="s">
        <v>68</v>
      </c>
      <c r="AT1845" s="223" t="str">
        <f>MONTH(B1845)&amp;"/"&amp;YEAR(B1845)</f>
        <v>3/2026</v>
      </c>
      <c r="AU1845" s="223">
        <f>WEEKNUM(B1845)-WEEKNUM(EOMONTH(B1845,-1)+1)+1</f>
        <v>1</v>
      </c>
      <c r="AV1845" s="209" t="str">
        <f>MONTH(R1845)&amp;"/"&amp;YEAR(R1845)</f>
        <v>5/2026</v>
      </c>
      <c r="AW1845" s="209">
        <f>WEEKNUM(R1845)-WEEKNUM(EOMONTH(R1845,-1)+1)+1</f>
        <v>3</v>
      </c>
      <c r="AX1845" s="209">
        <f>IF(BB1845="S",IF(Q1845="1. Aceitou o programa",R1845-B1845,0),0)</f>
        <v>73</v>
      </c>
      <c r="AY1845" s="209">
        <f>IF(BB1845="S",IF(AND(S1845&lt;&gt;"",R1845&lt;&gt;""),S1845-R1845,0),0)</f>
        <v>0</v>
      </c>
      <c r="AZ1845" s="209">
        <f>IF(BB1845="S",IF(Q1845="1. Aceitou o programa",IF(OR(X1845="Não se Aplica",X1845=""),IF(OR(W1845="Não se Aplica",W1845=""),0,W1845-V1845),AVERAGE(X1845-W1845,W1845-V1845)),0),0)</f>
        <v>30</v>
      </c>
      <c r="BA1845" s="209">
        <f>IF(BB1845="S",IF(AND(Q1845="1. Aceitou o programa",AH1845="Realizada"),IFERROR(IF(AG1845="",0,AG1845-R1845),0),0),0)</f>
        <v>0</v>
      </c>
      <c r="BB1845" s="209" t="str">
        <f>_xlfn.XLOOKUP(U1845,'Lista Suspensa'!$AA$20:$AA$23,'Lista Suspensa'!$AB$20:$AB$23,"N/A")</f>
        <v>S</v>
      </c>
    </row>
    <row r="1846" spans="1:54" ht="12" customHeight="1">
      <c r="A1846" s="151" t="s">
        <v>54</v>
      </c>
      <c r="B1846" s="152">
        <v>46083</v>
      </c>
      <c r="C1846" s="153" t="s">
        <v>55</v>
      </c>
      <c r="D1846" s="153" t="s">
        <v>56</v>
      </c>
      <c r="E1846" s="244">
        <v>87556960</v>
      </c>
      <c r="F1846" s="144" t="s">
        <v>3758</v>
      </c>
      <c r="G1846" s="230"/>
      <c r="H1846" s="154">
        <v>32580</v>
      </c>
      <c r="I1846" s="153">
        <v>37</v>
      </c>
      <c r="J1846" s="148" t="s">
        <v>70</v>
      </c>
      <c r="K1846" s="153"/>
      <c r="L1846" s="153"/>
      <c r="M1846" s="153"/>
      <c r="N1846" s="153">
        <v>580</v>
      </c>
      <c r="O1846" s="155" t="s">
        <v>3759</v>
      </c>
      <c r="P1846" s="156" t="s">
        <v>60</v>
      </c>
      <c r="Q1846" s="157" t="s">
        <v>110</v>
      </c>
      <c r="R1846" s="158">
        <v>46156</v>
      </c>
      <c r="S1846" s="159"/>
      <c r="T1846" s="159" t="s">
        <v>62</v>
      </c>
      <c r="U1846" s="159" t="s">
        <v>111</v>
      </c>
      <c r="V1846" s="154">
        <v>46118</v>
      </c>
      <c r="W1846" s="154">
        <v>46155</v>
      </c>
      <c r="X1846" s="154" t="s">
        <v>126</v>
      </c>
      <c r="Y1846" s="160" t="s">
        <v>99</v>
      </c>
      <c r="Z1846" s="160" t="s">
        <v>128</v>
      </c>
      <c r="AA1846" s="153">
        <v>70</v>
      </c>
      <c r="AB1846" s="153">
        <v>1.63</v>
      </c>
      <c r="AC1846" s="182">
        <f t="shared" si="58"/>
        <v>26.346494034400994</v>
      </c>
      <c r="AD1846" s="153" t="str">
        <f t="shared" si="59"/>
        <v>SOBREPESO</v>
      </c>
      <c r="AE1846" s="233" t="s">
        <v>135</v>
      </c>
      <c r="AF1846" s="153"/>
      <c r="AG1846" s="159"/>
      <c r="AH1846" s="153"/>
      <c r="AI1846" s="161"/>
      <c r="AJ1846" s="153"/>
      <c r="AK1846" s="153"/>
      <c r="AL1846" s="207" t="s">
        <v>136</v>
      </c>
      <c r="AM1846" s="207"/>
      <c r="AN1846" s="207"/>
      <c r="AO1846" s="207" t="str">
        <f ca="1">IF(R1846="","",IF(R1846&gt;TODAY(),"0 meses",DATEDIF(R1846,TODAY(),"m") &amp; " meses"))</f>
        <v>0 meses</v>
      </c>
      <c r="AP1846" s="147" t="s">
        <v>67</v>
      </c>
      <c r="AQ1846" s="147" t="s">
        <v>67</v>
      </c>
      <c r="AR1846" s="147"/>
      <c r="AS1846" s="209" t="s">
        <v>68</v>
      </c>
      <c r="AT1846" s="223" t="str">
        <f>MONTH(B1846)&amp;"/"&amp;YEAR(B1846)</f>
        <v>3/2026</v>
      </c>
      <c r="AU1846" s="223">
        <f>WEEKNUM(B1846)-WEEKNUM(EOMONTH(B1846,-1)+1)+1</f>
        <v>1</v>
      </c>
      <c r="AV1846" s="209" t="str">
        <f>MONTH(R1846)&amp;"/"&amp;YEAR(R1846)</f>
        <v>5/2026</v>
      </c>
      <c r="AW1846" s="209">
        <f>WEEKNUM(R1846)-WEEKNUM(EOMONTH(R1846,-1)+1)+1</f>
        <v>3</v>
      </c>
      <c r="AX1846" s="209">
        <f>IF(BB1846="S",IF(Q1846="1. Aceitou o programa",R1846-B1846,0),0)</f>
        <v>73</v>
      </c>
      <c r="AY1846" s="209">
        <f>IF(BB1846="S",IF(AND(S1846&lt;&gt;"",R1846&lt;&gt;""),S1846-R1846,0),0)</f>
        <v>0</v>
      </c>
      <c r="AZ1846" s="209">
        <f>IF(BB1846="S",IF(Q1846="1. Aceitou o programa",IF(OR(X1846="Não se Aplica",X1846=""),IF(OR(W1846="Não se Aplica",W1846=""),0,W1846-V1846),AVERAGE(X1846-W1846,W1846-V1846)),0),0)</f>
        <v>37</v>
      </c>
      <c r="BA1846" s="209">
        <f>IF(BB1846="S",IF(AND(Q1846="1. Aceitou o programa",AH1846="Realizada"),IFERROR(IF(AG1846="",0,AG1846-R1846),0),0),0)</f>
        <v>0</v>
      </c>
      <c r="BB1846" s="209" t="str">
        <f>_xlfn.XLOOKUP(U1846,'Lista Suspensa'!$AA$20:$AA$23,'Lista Suspensa'!$AB$20:$AB$23,"N/A")</f>
        <v>S</v>
      </c>
    </row>
    <row r="1847" spans="1:54" ht="12" customHeight="1">
      <c r="A1847" s="151" t="s">
        <v>54</v>
      </c>
      <c r="B1847" s="152">
        <v>46083</v>
      </c>
      <c r="C1847" s="153" t="s">
        <v>55</v>
      </c>
      <c r="D1847" s="153" t="s">
        <v>56</v>
      </c>
      <c r="E1847" s="244">
        <v>78391897</v>
      </c>
      <c r="F1847" s="144" t="s">
        <v>3760</v>
      </c>
      <c r="G1847" s="230"/>
      <c r="H1847" s="154">
        <v>33215</v>
      </c>
      <c r="I1847" s="153">
        <v>35</v>
      </c>
      <c r="J1847" s="148" t="s">
        <v>70</v>
      </c>
      <c r="K1847" s="153"/>
      <c r="L1847" s="153"/>
      <c r="M1847" s="153"/>
      <c r="N1847" s="153">
        <v>600</v>
      </c>
      <c r="O1847" s="155" t="s">
        <v>3761</v>
      </c>
      <c r="P1847" s="156" t="s">
        <v>60</v>
      </c>
      <c r="Q1847" s="157" t="s">
        <v>110</v>
      </c>
      <c r="R1847" s="158">
        <v>46156</v>
      </c>
      <c r="S1847" s="159"/>
      <c r="T1847" s="159" t="s">
        <v>62</v>
      </c>
      <c r="U1847" s="159" t="s">
        <v>111</v>
      </c>
      <c r="V1847" s="154">
        <v>46113</v>
      </c>
      <c r="W1847" s="154">
        <v>46155</v>
      </c>
      <c r="X1847" s="154" t="s">
        <v>126</v>
      </c>
      <c r="Y1847" s="160" t="s">
        <v>99</v>
      </c>
      <c r="Z1847" s="160" t="s">
        <v>128</v>
      </c>
      <c r="AA1847" s="153">
        <v>83</v>
      </c>
      <c r="AB1847" s="153">
        <v>1.59</v>
      </c>
      <c r="AC1847" s="182">
        <f t="shared" si="58"/>
        <v>32.830979787191957</v>
      </c>
      <c r="AD1847" s="153" t="str">
        <f t="shared" si="59"/>
        <v>OBESIDADE I</v>
      </c>
      <c r="AE1847" s="233" t="s">
        <v>1264</v>
      </c>
      <c r="AF1847" s="153"/>
      <c r="AG1847" s="159"/>
      <c r="AH1847" s="153"/>
      <c r="AI1847" s="161"/>
      <c r="AJ1847" s="153"/>
      <c r="AK1847" s="153"/>
      <c r="AL1847" s="207" t="s">
        <v>131</v>
      </c>
      <c r="AM1847" s="207"/>
      <c r="AN1847" s="207"/>
      <c r="AO1847" s="207" t="str">
        <f ca="1">IF(R1847="","",IF(R1847&gt;TODAY(),"0 meses",DATEDIF(R1847,TODAY(),"m") &amp; " meses"))</f>
        <v>0 meses</v>
      </c>
      <c r="AP1847" s="147" t="s">
        <v>67</v>
      </c>
      <c r="AQ1847" s="147" t="s">
        <v>67</v>
      </c>
      <c r="AR1847" s="147"/>
      <c r="AS1847" s="209" t="s">
        <v>68</v>
      </c>
      <c r="AT1847" s="223" t="str">
        <f>MONTH(B1847)&amp;"/"&amp;YEAR(B1847)</f>
        <v>3/2026</v>
      </c>
      <c r="AU1847" s="223">
        <f>WEEKNUM(B1847)-WEEKNUM(EOMONTH(B1847,-1)+1)+1</f>
        <v>1</v>
      </c>
      <c r="AV1847" s="209" t="str">
        <f>MONTH(R1847)&amp;"/"&amp;YEAR(R1847)</f>
        <v>5/2026</v>
      </c>
      <c r="AW1847" s="209">
        <f>WEEKNUM(R1847)-WEEKNUM(EOMONTH(R1847,-1)+1)+1</f>
        <v>3</v>
      </c>
      <c r="AX1847" s="209">
        <f>IF(BB1847="S",IF(Q1847="1. Aceitou o programa",R1847-B1847,0),0)</f>
        <v>73</v>
      </c>
      <c r="AY1847" s="209">
        <f>IF(BB1847="S",IF(AND(S1847&lt;&gt;"",R1847&lt;&gt;""),S1847-R1847,0),0)</f>
        <v>0</v>
      </c>
      <c r="AZ1847" s="209">
        <f>IF(BB1847="S",IF(Q1847="1. Aceitou o programa",IF(OR(X1847="Não se Aplica",X1847=""),IF(OR(W1847="Não se Aplica",W1847=""),0,W1847-V1847),AVERAGE(X1847-W1847,W1847-V1847)),0),0)</f>
        <v>42</v>
      </c>
      <c r="BA1847" s="209">
        <f>IF(BB1847="S",IF(AND(Q1847="1. Aceitou o programa",AH1847="Realizada"),IFERROR(IF(AG1847="",0,AG1847-R1847),0),0),0)</f>
        <v>0</v>
      </c>
      <c r="BB1847" s="209" t="str">
        <f>_xlfn.XLOOKUP(U1847,'Lista Suspensa'!$AA$20:$AA$23,'Lista Suspensa'!$AB$20:$AB$23,"N/A")</f>
        <v>S</v>
      </c>
    </row>
    <row r="1848" spans="1:54" ht="12" customHeight="1">
      <c r="A1848" s="151" t="s">
        <v>54</v>
      </c>
      <c r="B1848" s="152">
        <v>46083</v>
      </c>
      <c r="C1848" s="153" t="s">
        <v>55</v>
      </c>
      <c r="D1848" s="153" t="s">
        <v>56</v>
      </c>
      <c r="E1848" s="244">
        <v>92930106</v>
      </c>
      <c r="F1848" s="144" t="s">
        <v>3762</v>
      </c>
      <c r="G1848" s="230"/>
      <c r="H1848" s="154">
        <v>33354</v>
      </c>
      <c r="I1848" s="153">
        <v>35</v>
      </c>
      <c r="J1848" s="148" t="s">
        <v>70</v>
      </c>
      <c r="K1848" s="153"/>
      <c r="L1848" s="153"/>
      <c r="M1848" s="153"/>
      <c r="N1848" s="153">
        <v>120</v>
      </c>
      <c r="O1848" s="155" t="s">
        <v>3763</v>
      </c>
      <c r="P1848" s="156" t="s">
        <v>60</v>
      </c>
      <c r="Q1848" s="157" t="s">
        <v>110</v>
      </c>
      <c r="R1848" s="158">
        <v>46156</v>
      </c>
      <c r="S1848" s="159"/>
      <c r="T1848" s="159" t="s">
        <v>62</v>
      </c>
      <c r="U1848" s="159" t="s">
        <v>111</v>
      </c>
      <c r="V1848" s="154">
        <v>46111</v>
      </c>
      <c r="W1848" s="154">
        <v>46155</v>
      </c>
      <c r="X1848" s="154" t="s">
        <v>126</v>
      </c>
      <c r="Y1848" s="160" t="s">
        <v>99</v>
      </c>
      <c r="Z1848" s="160" t="s">
        <v>128</v>
      </c>
      <c r="AA1848" s="153">
        <v>104</v>
      </c>
      <c r="AB1848" s="153">
        <v>1.8</v>
      </c>
      <c r="AC1848" s="182">
        <f t="shared" si="58"/>
        <v>32.098765432098766</v>
      </c>
      <c r="AD1848" s="153" t="str">
        <f t="shared" si="59"/>
        <v>OBESIDADE I</v>
      </c>
      <c r="AE1848" s="233" t="s">
        <v>129</v>
      </c>
      <c r="AF1848" s="153"/>
      <c r="AG1848" s="159"/>
      <c r="AH1848" s="153"/>
      <c r="AI1848" s="161"/>
      <c r="AJ1848" s="153"/>
      <c r="AK1848" s="153"/>
      <c r="AL1848" s="207" t="s">
        <v>131</v>
      </c>
      <c r="AM1848" s="207"/>
      <c r="AN1848" s="207"/>
      <c r="AO1848" s="207" t="str">
        <f ca="1">IF(R1848="","",IF(R1848&gt;TODAY(),"0 meses",DATEDIF(R1848,TODAY(),"m") &amp; " meses"))</f>
        <v>0 meses</v>
      </c>
      <c r="AP1848" s="147" t="s">
        <v>67</v>
      </c>
      <c r="AQ1848" s="147" t="s">
        <v>67</v>
      </c>
      <c r="AR1848" s="147"/>
      <c r="AS1848" s="209" t="s">
        <v>68</v>
      </c>
      <c r="AT1848" s="223" t="str">
        <f>MONTH(B1848)&amp;"/"&amp;YEAR(B1848)</f>
        <v>3/2026</v>
      </c>
      <c r="AU1848" s="223">
        <f>WEEKNUM(B1848)-WEEKNUM(EOMONTH(B1848,-1)+1)+1</f>
        <v>1</v>
      </c>
      <c r="AV1848" s="209" t="str">
        <f>MONTH(R1848)&amp;"/"&amp;YEAR(R1848)</f>
        <v>5/2026</v>
      </c>
      <c r="AW1848" s="209">
        <f>WEEKNUM(R1848)-WEEKNUM(EOMONTH(R1848,-1)+1)+1</f>
        <v>3</v>
      </c>
      <c r="AX1848" s="209">
        <f>IF(BB1848="S",IF(Q1848="1. Aceitou o programa",R1848-B1848,0),0)</f>
        <v>73</v>
      </c>
      <c r="AY1848" s="209">
        <f>IF(BB1848="S",IF(AND(S1848&lt;&gt;"",R1848&lt;&gt;""),S1848-R1848,0),0)</f>
        <v>0</v>
      </c>
      <c r="AZ1848" s="209">
        <f>IF(BB1848="S",IF(Q1848="1. Aceitou o programa",IF(OR(X1848="Não se Aplica",X1848=""),IF(OR(W1848="Não se Aplica",W1848=""),0,W1848-V1848),AVERAGE(X1848-W1848,W1848-V1848)),0),0)</f>
        <v>44</v>
      </c>
      <c r="BA1848" s="209">
        <f>IF(BB1848="S",IF(AND(Q1848="1. Aceitou o programa",AH1848="Realizada"),IFERROR(IF(AG1848="",0,AG1848-R1848),0),0),0)</f>
        <v>0</v>
      </c>
      <c r="BB1848" s="209" t="str">
        <f>_xlfn.XLOOKUP(U1848,'Lista Suspensa'!$AA$20:$AA$23,'Lista Suspensa'!$AB$20:$AB$23,"N/A")</f>
        <v>S</v>
      </c>
    </row>
    <row r="1849" spans="1:54" ht="12" customHeight="1">
      <c r="A1849" s="151" t="s">
        <v>54</v>
      </c>
      <c r="B1849" s="152">
        <v>46083</v>
      </c>
      <c r="C1849" s="153" t="s">
        <v>55</v>
      </c>
      <c r="D1849" s="153" t="s">
        <v>56</v>
      </c>
      <c r="E1849" s="244">
        <v>88377519</v>
      </c>
      <c r="F1849" s="144" t="s">
        <v>3764</v>
      </c>
      <c r="G1849" s="230"/>
      <c r="H1849" s="154">
        <v>34400</v>
      </c>
      <c r="I1849" s="153">
        <v>32</v>
      </c>
      <c r="J1849" s="148" t="s">
        <v>70</v>
      </c>
      <c r="K1849" s="153"/>
      <c r="L1849" s="153"/>
      <c r="M1849" s="153"/>
      <c r="N1849" s="153">
        <v>75</v>
      </c>
      <c r="O1849" s="155">
        <v>21970200266</v>
      </c>
      <c r="P1849" s="156" t="s">
        <v>60</v>
      </c>
      <c r="Q1849" s="157" t="s">
        <v>110</v>
      </c>
      <c r="R1849" s="158">
        <v>46156</v>
      </c>
      <c r="S1849" s="159"/>
      <c r="T1849" s="159" t="s">
        <v>62</v>
      </c>
      <c r="U1849" s="159" t="s">
        <v>111</v>
      </c>
      <c r="V1849" s="154">
        <v>46118</v>
      </c>
      <c r="W1849" s="154">
        <v>46155</v>
      </c>
      <c r="X1849" s="154" t="s">
        <v>126</v>
      </c>
      <c r="Y1849" s="160" t="s">
        <v>99</v>
      </c>
      <c r="Z1849" s="160" t="s">
        <v>190</v>
      </c>
      <c r="AA1849" s="153">
        <v>102</v>
      </c>
      <c r="AB1849" s="153">
        <v>1.63</v>
      </c>
      <c r="AC1849" s="182">
        <f t="shared" si="58"/>
        <v>38.390605592984308</v>
      </c>
      <c r="AD1849" s="153" t="str">
        <f t="shared" si="59"/>
        <v>OBESIDADE II</v>
      </c>
      <c r="AE1849" s="233" t="s">
        <v>129</v>
      </c>
      <c r="AF1849" s="153"/>
      <c r="AG1849" s="159"/>
      <c r="AH1849" s="153"/>
      <c r="AI1849" s="161"/>
      <c r="AJ1849" s="153"/>
      <c r="AK1849" s="153"/>
      <c r="AL1849" s="207" t="s">
        <v>131</v>
      </c>
      <c r="AM1849" s="207"/>
      <c r="AN1849" s="207"/>
      <c r="AO1849" s="207" t="str">
        <f ca="1">IF(R1849="","",IF(R1849&gt;TODAY(),"0 meses",DATEDIF(R1849,TODAY(),"m") &amp; " meses"))</f>
        <v>0 meses</v>
      </c>
      <c r="AP1849" s="147" t="s">
        <v>67</v>
      </c>
      <c r="AQ1849" s="147" t="s">
        <v>67</v>
      </c>
      <c r="AR1849" s="147"/>
      <c r="AS1849" s="209" t="s">
        <v>68</v>
      </c>
      <c r="AT1849" s="223" t="str">
        <f>MONTH(B1849)&amp;"/"&amp;YEAR(B1849)</f>
        <v>3/2026</v>
      </c>
      <c r="AU1849" s="223">
        <f>WEEKNUM(B1849)-WEEKNUM(EOMONTH(B1849,-1)+1)+1</f>
        <v>1</v>
      </c>
      <c r="AV1849" s="209" t="str">
        <f>MONTH(R1849)&amp;"/"&amp;YEAR(R1849)</f>
        <v>5/2026</v>
      </c>
      <c r="AW1849" s="209">
        <f>WEEKNUM(R1849)-WEEKNUM(EOMONTH(R1849,-1)+1)+1</f>
        <v>3</v>
      </c>
      <c r="AX1849" s="209">
        <f>IF(BB1849="S",IF(Q1849="1. Aceitou o programa",R1849-B1849,0),0)</f>
        <v>73</v>
      </c>
      <c r="AY1849" s="209">
        <f>IF(BB1849="S",IF(AND(S1849&lt;&gt;"",R1849&lt;&gt;""),S1849-R1849,0),0)</f>
        <v>0</v>
      </c>
      <c r="AZ1849" s="209">
        <f>IF(BB1849="S",IF(Q1849="1. Aceitou o programa",IF(OR(X1849="Não se Aplica",X1849=""),IF(OR(W1849="Não se Aplica",W1849=""),0,W1849-V1849),AVERAGE(X1849-W1849,W1849-V1849)),0),0)</f>
        <v>37</v>
      </c>
      <c r="BA1849" s="209">
        <f>IF(BB1849="S",IF(AND(Q1849="1. Aceitou o programa",AH1849="Realizada"),IFERROR(IF(AG1849="",0,AG1849-R1849),0),0),0)</f>
        <v>0</v>
      </c>
      <c r="BB1849" s="209" t="str">
        <f>_xlfn.XLOOKUP(U1849,'Lista Suspensa'!$AA$20:$AA$23,'Lista Suspensa'!$AB$20:$AB$23,"N/A")</f>
        <v>S</v>
      </c>
    </row>
    <row r="1850" spans="1:54" ht="12" customHeight="1">
      <c r="A1850" s="151" t="s">
        <v>54</v>
      </c>
      <c r="B1850" s="152">
        <v>46083</v>
      </c>
      <c r="C1850" s="153" t="s">
        <v>55</v>
      </c>
      <c r="D1850" s="153" t="s">
        <v>56</v>
      </c>
      <c r="E1850" s="244">
        <v>93320887</v>
      </c>
      <c r="F1850" s="144" t="s">
        <v>3765</v>
      </c>
      <c r="G1850" s="230"/>
      <c r="H1850" s="154">
        <v>25421</v>
      </c>
      <c r="I1850" s="153">
        <v>56</v>
      </c>
      <c r="J1850" s="148" t="s">
        <v>70</v>
      </c>
      <c r="K1850" s="153" t="s">
        <v>59</v>
      </c>
      <c r="L1850" s="153"/>
      <c r="M1850" s="153"/>
      <c r="N1850" s="153">
        <v>110</v>
      </c>
      <c r="O1850" s="155" t="s">
        <v>3766</v>
      </c>
      <c r="P1850" s="156" t="s">
        <v>60</v>
      </c>
      <c r="Q1850" s="157" t="s">
        <v>110</v>
      </c>
      <c r="R1850" s="158">
        <v>46156</v>
      </c>
      <c r="S1850" s="159"/>
      <c r="T1850" s="159" t="s">
        <v>62</v>
      </c>
      <c r="U1850" s="159" t="s">
        <v>111</v>
      </c>
      <c r="V1850" s="154">
        <v>46149</v>
      </c>
      <c r="W1850" s="154">
        <v>46155</v>
      </c>
      <c r="X1850" s="154" t="s">
        <v>126</v>
      </c>
      <c r="Y1850" s="160" t="s">
        <v>99</v>
      </c>
      <c r="Z1850" s="160" t="s">
        <v>128</v>
      </c>
      <c r="AA1850" s="153">
        <v>86</v>
      </c>
      <c r="AB1850" s="153">
        <v>1.52</v>
      </c>
      <c r="AC1850" s="182">
        <f t="shared" si="58"/>
        <v>37.222991689750693</v>
      </c>
      <c r="AD1850" s="153" t="str">
        <f t="shared" si="59"/>
        <v>OBESIDADE II</v>
      </c>
      <c r="AE1850" s="233" t="s">
        <v>135</v>
      </c>
      <c r="AF1850" s="153"/>
      <c r="AG1850" s="159"/>
      <c r="AH1850" s="153"/>
      <c r="AI1850" s="161"/>
      <c r="AJ1850" s="153"/>
      <c r="AK1850" s="153"/>
      <c r="AL1850" s="207" t="s">
        <v>131</v>
      </c>
      <c r="AM1850" s="207"/>
      <c r="AN1850" s="207"/>
      <c r="AO1850" s="207" t="str">
        <f ca="1">IF(R1850="","",IF(R1850&gt;TODAY(),"0 meses",DATEDIF(R1850,TODAY(),"m") &amp; " meses"))</f>
        <v>0 meses</v>
      </c>
      <c r="AP1850" s="147" t="s">
        <v>67</v>
      </c>
      <c r="AQ1850" s="147" t="s">
        <v>67</v>
      </c>
      <c r="AR1850" s="147"/>
      <c r="AS1850" s="209" t="s">
        <v>68</v>
      </c>
      <c r="AT1850" s="223" t="str">
        <f>MONTH(B1850)&amp;"/"&amp;YEAR(B1850)</f>
        <v>3/2026</v>
      </c>
      <c r="AU1850" s="223">
        <f>WEEKNUM(B1850)-WEEKNUM(EOMONTH(B1850,-1)+1)+1</f>
        <v>1</v>
      </c>
      <c r="AV1850" s="209" t="str">
        <f>MONTH(R1850)&amp;"/"&amp;YEAR(R1850)</f>
        <v>5/2026</v>
      </c>
      <c r="AW1850" s="209">
        <f>WEEKNUM(R1850)-WEEKNUM(EOMONTH(R1850,-1)+1)+1</f>
        <v>3</v>
      </c>
      <c r="AX1850" s="209">
        <f>IF(BB1850="S",IF(Q1850="1. Aceitou o programa",R1850-B1850,0),0)</f>
        <v>73</v>
      </c>
      <c r="AY1850" s="209">
        <f>IF(BB1850="S",IF(AND(S1850&lt;&gt;"",R1850&lt;&gt;""),S1850-R1850,0),0)</f>
        <v>0</v>
      </c>
      <c r="AZ1850" s="209">
        <f>IF(BB1850="S",IF(Q1850="1. Aceitou o programa",IF(OR(X1850="Não se Aplica",X1850=""),IF(OR(W1850="Não se Aplica",W1850=""),0,W1850-V1850),AVERAGE(X1850-W1850,W1850-V1850)),0),0)</f>
        <v>6</v>
      </c>
      <c r="BA1850" s="209">
        <f>IF(BB1850="S",IF(AND(Q1850="1. Aceitou o programa",AH1850="Realizada"),IFERROR(IF(AG1850="",0,AG1850-R1850),0),0),0)</f>
        <v>0</v>
      </c>
      <c r="BB1850" s="209" t="str">
        <f>_xlfn.XLOOKUP(U1850,'Lista Suspensa'!$AA$20:$AA$23,'Lista Suspensa'!$AB$20:$AB$23,"N/A")</f>
        <v>S</v>
      </c>
    </row>
    <row r="1851" spans="1:54" ht="12" customHeight="1">
      <c r="A1851" s="151" t="s">
        <v>54</v>
      </c>
      <c r="B1851" s="152">
        <v>46083</v>
      </c>
      <c r="C1851" s="153" t="s">
        <v>55</v>
      </c>
      <c r="D1851" s="153" t="s">
        <v>56</v>
      </c>
      <c r="E1851" s="244">
        <v>93441307</v>
      </c>
      <c r="F1851" s="144" t="s">
        <v>3767</v>
      </c>
      <c r="G1851" s="230"/>
      <c r="H1851" s="154">
        <v>29529</v>
      </c>
      <c r="I1851" s="153">
        <v>45</v>
      </c>
      <c r="J1851" s="148" t="s">
        <v>70</v>
      </c>
      <c r="K1851" s="153" t="s">
        <v>59</v>
      </c>
      <c r="L1851" s="153"/>
      <c r="M1851" s="153"/>
      <c r="N1851" s="153">
        <v>110</v>
      </c>
      <c r="O1851" s="155" t="s">
        <v>3768</v>
      </c>
      <c r="P1851" s="156" t="s">
        <v>60</v>
      </c>
      <c r="Q1851" s="157" t="s">
        <v>110</v>
      </c>
      <c r="R1851" s="158">
        <v>46156</v>
      </c>
      <c r="S1851" s="159"/>
      <c r="T1851" s="159" t="s">
        <v>62</v>
      </c>
      <c r="U1851" s="159" t="s">
        <v>111</v>
      </c>
      <c r="V1851" s="154">
        <v>46149</v>
      </c>
      <c r="W1851" s="154">
        <v>46155</v>
      </c>
      <c r="X1851" s="154" t="s">
        <v>126</v>
      </c>
      <c r="Y1851" s="160" t="s">
        <v>99</v>
      </c>
      <c r="Z1851" s="160" t="s">
        <v>128</v>
      </c>
      <c r="AA1851" s="153">
        <v>75</v>
      </c>
      <c r="AB1851" s="153">
        <v>1.6</v>
      </c>
      <c r="AC1851" s="182">
        <f t="shared" si="58"/>
        <v>29.296874999999993</v>
      </c>
      <c r="AD1851" s="153" t="str">
        <f t="shared" si="59"/>
        <v>SOBREPESO</v>
      </c>
      <c r="AE1851" s="233" t="s">
        <v>427</v>
      </c>
      <c r="AF1851" s="153"/>
      <c r="AG1851" s="159"/>
      <c r="AH1851" s="153"/>
      <c r="AI1851" s="161"/>
      <c r="AJ1851" s="153"/>
      <c r="AK1851" s="153"/>
      <c r="AL1851" s="207" t="s">
        <v>136</v>
      </c>
      <c r="AM1851" s="207"/>
      <c r="AN1851" s="207"/>
      <c r="AO1851" s="207" t="str">
        <f ca="1">IF(R1851="","",IF(R1851&gt;TODAY(),"0 meses",DATEDIF(R1851,TODAY(),"m") &amp; " meses"))</f>
        <v>0 meses</v>
      </c>
      <c r="AP1851" s="147" t="s">
        <v>67</v>
      </c>
      <c r="AQ1851" s="147" t="s">
        <v>67</v>
      </c>
      <c r="AR1851" s="147"/>
      <c r="AS1851" s="209" t="s">
        <v>68</v>
      </c>
      <c r="AT1851" s="223" t="str">
        <f>MONTH(B1851)&amp;"/"&amp;YEAR(B1851)</f>
        <v>3/2026</v>
      </c>
      <c r="AU1851" s="223">
        <f>WEEKNUM(B1851)-WEEKNUM(EOMONTH(B1851,-1)+1)+1</f>
        <v>1</v>
      </c>
      <c r="AV1851" s="209" t="str">
        <f>MONTH(R1851)&amp;"/"&amp;YEAR(R1851)</f>
        <v>5/2026</v>
      </c>
      <c r="AW1851" s="209">
        <f>WEEKNUM(R1851)-WEEKNUM(EOMONTH(R1851,-1)+1)+1</f>
        <v>3</v>
      </c>
      <c r="AX1851" s="209">
        <f>IF(BB1851="S",IF(Q1851="1. Aceitou o programa",R1851-B1851,0),0)</f>
        <v>73</v>
      </c>
      <c r="AY1851" s="209">
        <f>IF(BB1851="S",IF(AND(S1851&lt;&gt;"",R1851&lt;&gt;""),S1851-R1851,0),0)</f>
        <v>0</v>
      </c>
      <c r="AZ1851" s="209">
        <f>IF(BB1851="S",IF(Q1851="1. Aceitou o programa",IF(OR(X1851="Não se Aplica",X1851=""),IF(OR(W1851="Não se Aplica",W1851=""),0,W1851-V1851),AVERAGE(X1851-W1851,W1851-V1851)),0),0)</f>
        <v>6</v>
      </c>
      <c r="BA1851" s="209">
        <f>IF(BB1851="S",IF(AND(Q1851="1. Aceitou o programa",AH1851="Realizada"),IFERROR(IF(AG1851="",0,AG1851-R1851),0),0),0)</f>
        <v>0</v>
      </c>
      <c r="BB1851" s="209" t="str">
        <f>_xlfn.XLOOKUP(U1851,'Lista Suspensa'!$AA$20:$AA$23,'Lista Suspensa'!$AB$20:$AB$23,"N/A")</f>
        <v>S</v>
      </c>
    </row>
    <row r="1852" spans="1:54" ht="12" customHeight="1">
      <c r="A1852" s="151" t="s">
        <v>54</v>
      </c>
      <c r="B1852" s="152">
        <v>46086</v>
      </c>
      <c r="C1852" s="153" t="s">
        <v>297</v>
      </c>
      <c r="D1852" s="153" t="s">
        <v>455</v>
      </c>
      <c r="E1852" s="244">
        <v>93920632</v>
      </c>
      <c r="F1852" s="144" t="s">
        <v>3769</v>
      </c>
      <c r="G1852" s="230"/>
      <c r="H1852" s="154">
        <v>37457</v>
      </c>
      <c r="I1852" s="153">
        <v>23</v>
      </c>
      <c r="J1852" s="148" t="s">
        <v>70</v>
      </c>
      <c r="K1852" s="153"/>
      <c r="L1852" s="153"/>
      <c r="M1852" s="153"/>
      <c r="N1852" s="153"/>
      <c r="O1852" s="155">
        <v>11992982974</v>
      </c>
      <c r="P1852" s="156" t="s">
        <v>60</v>
      </c>
      <c r="Q1852" s="157" t="s">
        <v>110</v>
      </c>
      <c r="R1852" s="158">
        <v>46156</v>
      </c>
      <c r="S1852" s="159"/>
      <c r="T1852" s="159" t="s">
        <v>62</v>
      </c>
      <c r="U1852" s="159" t="s">
        <v>111</v>
      </c>
      <c r="V1852" s="154">
        <v>46125</v>
      </c>
      <c r="W1852" s="154">
        <v>46155</v>
      </c>
      <c r="X1852" s="154" t="s">
        <v>126</v>
      </c>
      <c r="Y1852" s="160"/>
      <c r="Z1852" s="160" t="s">
        <v>128</v>
      </c>
      <c r="AA1852" s="153">
        <v>62</v>
      </c>
      <c r="AB1852" s="153">
        <v>1.55</v>
      </c>
      <c r="AC1852" s="182">
        <f t="shared" si="58"/>
        <v>25.806451612903224</v>
      </c>
      <c r="AD1852" s="153" t="str">
        <f t="shared" si="59"/>
        <v>SOBREPESO</v>
      </c>
      <c r="AE1852" s="233" t="s">
        <v>66</v>
      </c>
      <c r="AF1852" s="153"/>
      <c r="AG1852" s="159"/>
      <c r="AH1852" s="153"/>
      <c r="AI1852" s="161"/>
      <c r="AJ1852" s="153"/>
      <c r="AK1852" s="153"/>
      <c r="AL1852" s="207" t="s">
        <v>136</v>
      </c>
      <c r="AM1852" s="207"/>
      <c r="AN1852" s="207"/>
      <c r="AO1852" s="207" t="str">
        <f ca="1">IF(R1852="","",IF(R1852&gt;TODAY(),"0 meses",DATEDIF(R1852,TODAY(),"m") &amp; " meses"))</f>
        <v>0 meses</v>
      </c>
      <c r="AP1852" s="147" t="s">
        <v>67</v>
      </c>
      <c r="AQ1852" s="147" t="s">
        <v>67</v>
      </c>
      <c r="AR1852" s="147"/>
      <c r="AS1852" s="209" t="s">
        <v>68</v>
      </c>
      <c r="AT1852" s="223" t="str">
        <f>MONTH(B1852)&amp;"/"&amp;YEAR(B1852)</f>
        <v>3/2026</v>
      </c>
      <c r="AU1852" s="223">
        <f>WEEKNUM(B1852)-WEEKNUM(EOMONTH(B1852,-1)+1)+1</f>
        <v>1</v>
      </c>
      <c r="AV1852" s="209" t="str">
        <f>MONTH(R1852)&amp;"/"&amp;YEAR(R1852)</f>
        <v>5/2026</v>
      </c>
      <c r="AW1852" s="209">
        <f>WEEKNUM(R1852)-WEEKNUM(EOMONTH(R1852,-1)+1)+1</f>
        <v>3</v>
      </c>
      <c r="AX1852" s="209">
        <f>IF(BB1852="S",IF(Q1852="1. Aceitou o programa",R1852-B1852,0),0)</f>
        <v>70</v>
      </c>
      <c r="AY1852" s="209">
        <f>IF(BB1852="S",IF(AND(S1852&lt;&gt;"",R1852&lt;&gt;""),S1852-R1852,0),0)</f>
        <v>0</v>
      </c>
      <c r="AZ1852" s="209">
        <f>IF(BB1852="S",IF(Q1852="1. Aceitou o programa",IF(OR(X1852="Não se Aplica",X1852=""),IF(OR(W1852="Não se Aplica",W1852=""),0,W1852-V1852),AVERAGE(X1852-W1852,W1852-V1852)),0),0)</f>
        <v>30</v>
      </c>
      <c r="BA1852" s="209">
        <f>IF(BB1852="S",IF(AND(Q1852="1. Aceitou o programa",AH1852="Realizada"),IFERROR(IF(AG1852="",0,AG1852-R1852),0),0),0)</f>
        <v>0</v>
      </c>
      <c r="BB1852" s="209" t="str">
        <f>_xlfn.XLOOKUP(U1852,'Lista Suspensa'!$AA$20:$AA$23,'Lista Suspensa'!$AB$20:$AB$23,"N/A")</f>
        <v>S</v>
      </c>
    </row>
    <row r="1853" spans="1:54" ht="12" customHeight="1">
      <c r="A1853" s="151" t="s">
        <v>54</v>
      </c>
      <c r="B1853" s="152">
        <v>46093</v>
      </c>
      <c r="C1853" s="153" t="s">
        <v>297</v>
      </c>
      <c r="D1853" s="153" t="s">
        <v>455</v>
      </c>
      <c r="E1853" s="244">
        <v>93229903</v>
      </c>
      <c r="F1853" s="144" t="s">
        <v>3770</v>
      </c>
      <c r="G1853" s="230"/>
      <c r="H1853" s="154">
        <v>27510</v>
      </c>
      <c r="I1853" s="153">
        <v>51</v>
      </c>
      <c r="J1853" s="148" t="s">
        <v>70</v>
      </c>
      <c r="K1853" s="153" t="s">
        <v>101</v>
      </c>
      <c r="L1853" s="153"/>
      <c r="M1853" s="153"/>
      <c r="N1853" s="153"/>
      <c r="O1853" s="155">
        <v>21981243197</v>
      </c>
      <c r="P1853" s="156" t="s">
        <v>60</v>
      </c>
      <c r="Q1853" s="157" t="s">
        <v>110</v>
      </c>
      <c r="R1853" s="158">
        <v>46156</v>
      </c>
      <c r="S1853" s="159"/>
      <c r="T1853" s="159" t="s">
        <v>62</v>
      </c>
      <c r="U1853" s="159" t="s">
        <v>111</v>
      </c>
      <c r="V1853" s="154">
        <v>46125</v>
      </c>
      <c r="W1853" s="154">
        <v>46155</v>
      </c>
      <c r="X1853" s="154" t="s">
        <v>126</v>
      </c>
      <c r="Y1853" s="160" t="s">
        <v>99</v>
      </c>
      <c r="Z1853" s="160" t="s">
        <v>128</v>
      </c>
      <c r="AA1853" s="153">
        <v>99</v>
      </c>
      <c r="AB1853" s="153">
        <v>1.65</v>
      </c>
      <c r="AC1853" s="182">
        <f t="shared" si="58"/>
        <v>36.363636363636367</v>
      </c>
      <c r="AD1853" s="153" t="str">
        <f t="shared" si="59"/>
        <v>OBESIDADE II</v>
      </c>
      <c r="AE1853" s="233" t="s">
        <v>139</v>
      </c>
      <c r="AF1853" s="153"/>
      <c r="AG1853" s="159"/>
      <c r="AH1853" s="153"/>
      <c r="AI1853" s="161"/>
      <c r="AJ1853" s="153"/>
      <c r="AK1853" s="153"/>
      <c r="AL1853" s="207" t="s">
        <v>131</v>
      </c>
      <c r="AM1853" s="207"/>
      <c r="AN1853" s="207"/>
      <c r="AO1853" s="207" t="str">
        <f ca="1">IF(R1853="","",IF(R1853&gt;TODAY(),"0 meses",DATEDIF(R1853,TODAY(),"m") &amp; " meses"))</f>
        <v>0 meses</v>
      </c>
      <c r="AP1853" s="147" t="s">
        <v>67</v>
      </c>
      <c r="AQ1853" s="147" t="s">
        <v>67</v>
      </c>
      <c r="AR1853" s="147"/>
      <c r="AS1853" s="209" t="s">
        <v>68</v>
      </c>
      <c r="AT1853" s="223" t="str">
        <f>MONTH(B1853)&amp;"/"&amp;YEAR(B1853)</f>
        <v>3/2026</v>
      </c>
      <c r="AU1853" s="223">
        <f>WEEKNUM(B1853)-WEEKNUM(EOMONTH(B1853,-1)+1)+1</f>
        <v>2</v>
      </c>
      <c r="AV1853" s="209" t="str">
        <f>MONTH(R1853)&amp;"/"&amp;YEAR(R1853)</f>
        <v>5/2026</v>
      </c>
      <c r="AW1853" s="209">
        <f>WEEKNUM(R1853)-WEEKNUM(EOMONTH(R1853,-1)+1)+1</f>
        <v>3</v>
      </c>
      <c r="AX1853" s="209">
        <f>IF(BB1853="S",IF(Q1853="1. Aceitou o programa",R1853-B1853,0),0)</f>
        <v>63</v>
      </c>
      <c r="AY1853" s="209">
        <f>IF(BB1853="S",IF(AND(S1853&lt;&gt;"",R1853&lt;&gt;""),S1853-R1853,0),0)</f>
        <v>0</v>
      </c>
      <c r="AZ1853" s="209">
        <f>IF(BB1853="S",IF(Q1853="1. Aceitou o programa",IF(OR(X1853="Não se Aplica",X1853=""),IF(OR(W1853="Não se Aplica",W1853=""),0,W1853-V1853),AVERAGE(X1853-W1853,W1853-V1853)),0),0)</f>
        <v>30</v>
      </c>
      <c r="BA1853" s="209">
        <f>IF(BB1853="S",IF(AND(Q1853="1. Aceitou o programa",AH1853="Realizada"),IFERROR(IF(AG1853="",0,AG1853-R1853),0),0),0)</f>
        <v>0</v>
      </c>
      <c r="BB1853" s="209" t="str">
        <f>_xlfn.XLOOKUP(U1853,'Lista Suspensa'!$AA$20:$AA$23,'Lista Suspensa'!$AB$20:$AB$23,"N/A")</f>
        <v>S</v>
      </c>
    </row>
    <row r="1854" spans="1:54" ht="12" customHeight="1">
      <c r="A1854" s="151" t="s">
        <v>54</v>
      </c>
      <c r="B1854" s="152">
        <v>46104</v>
      </c>
      <c r="C1854" s="153" t="s">
        <v>297</v>
      </c>
      <c r="D1854" s="153" t="s">
        <v>455</v>
      </c>
      <c r="E1854" s="244">
        <v>487622430</v>
      </c>
      <c r="F1854" s="144" t="s">
        <v>3771</v>
      </c>
      <c r="G1854" s="230"/>
      <c r="H1854" s="154">
        <v>30821</v>
      </c>
      <c r="I1854" s="153">
        <v>42</v>
      </c>
      <c r="J1854" s="148" t="s">
        <v>70</v>
      </c>
      <c r="K1854" s="153" t="s">
        <v>101</v>
      </c>
      <c r="L1854" s="153"/>
      <c r="M1854" s="153"/>
      <c r="N1854" s="153"/>
      <c r="O1854" s="155" t="s">
        <v>3772</v>
      </c>
      <c r="P1854" s="156" t="s">
        <v>60</v>
      </c>
      <c r="Q1854" s="157" t="s">
        <v>110</v>
      </c>
      <c r="R1854" s="158">
        <v>46156</v>
      </c>
      <c r="S1854" s="159"/>
      <c r="T1854" s="159" t="s">
        <v>62</v>
      </c>
      <c r="U1854" s="159" t="s">
        <v>111</v>
      </c>
      <c r="V1854" s="154">
        <v>46125</v>
      </c>
      <c r="W1854" s="154">
        <v>46155</v>
      </c>
      <c r="X1854" s="154" t="s">
        <v>126</v>
      </c>
      <c r="Y1854" s="160" t="s">
        <v>99</v>
      </c>
      <c r="Z1854" s="160" t="s">
        <v>128</v>
      </c>
      <c r="AA1854" s="153">
        <v>73</v>
      </c>
      <c r="AB1854" s="153">
        <v>1.56</v>
      </c>
      <c r="AC1854" s="182">
        <f t="shared" si="58"/>
        <v>29.996712689020377</v>
      </c>
      <c r="AD1854" s="153" t="str">
        <f t="shared" si="59"/>
        <v>OBESIDADE I</v>
      </c>
      <c r="AE1854" s="233" t="s">
        <v>947</v>
      </c>
      <c r="AF1854" s="153"/>
      <c r="AG1854" s="159"/>
      <c r="AH1854" s="153"/>
      <c r="AI1854" s="161"/>
      <c r="AJ1854" s="153"/>
      <c r="AK1854" s="153"/>
      <c r="AL1854" s="207" t="s">
        <v>131</v>
      </c>
      <c r="AM1854" s="207"/>
      <c r="AN1854" s="207"/>
      <c r="AO1854" s="207" t="str">
        <f ca="1">IF(R1854="","",IF(R1854&gt;TODAY(),"0 meses",DATEDIF(R1854,TODAY(),"m") &amp; " meses"))</f>
        <v>0 meses</v>
      </c>
      <c r="AP1854" s="147" t="s">
        <v>67</v>
      </c>
      <c r="AQ1854" s="147" t="s">
        <v>67</v>
      </c>
      <c r="AR1854" s="147"/>
      <c r="AS1854" s="209" t="s">
        <v>68</v>
      </c>
      <c r="AT1854" s="223" t="str">
        <f>MONTH(B1854)&amp;"/"&amp;YEAR(B1854)</f>
        <v>3/2026</v>
      </c>
      <c r="AU1854" s="223">
        <f>WEEKNUM(B1854)-WEEKNUM(EOMONTH(B1854,-1)+1)+1</f>
        <v>4</v>
      </c>
      <c r="AV1854" s="209" t="str">
        <f>MONTH(R1854)&amp;"/"&amp;YEAR(R1854)</f>
        <v>5/2026</v>
      </c>
      <c r="AW1854" s="209">
        <f>WEEKNUM(R1854)-WEEKNUM(EOMONTH(R1854,-1)+1)+1</f>
        <v>3</v>
      </c>
      <c r="AX1854" s="209">
        <f>IF(BB1854="S",IF(Q1854="1. Aceitou o programa",R1854-B1854,0),0)</f>
        <v>52</v>
      </c>
      <c r="AY1854" s="209">
        <f>IF(BB1854="S",IF(AND(S1854&lt;&gt;"",R1854&lt;&gt;""),S1854-R1854,0),0)</f>
        <v>0</v>
      </c>
      <c r="AZ1854" s="209">
        <f>IF(BB1854="S",IF(Q1854="1. Aceitou o programa",IF(OR(X1854="Não se Aplica",X1854=""),IF(OR(W1854="Não se Aplica",W1854=""),0,W1854-V1854),AVERAGE(X1854-W1854,W1854-V1854)),0),0)</f>
        <v>30</v>
      </c>
      <c r="BA1854" s="209">
        <f>IF(BB1854="S",IF(AND(Q1854="1. Aceitou o programa",AH1854="Realizada"),IFERROR(IF(AG1854="",0,AG1854-R1854),0),0),0)</f>
        <v>0</v>
      </c>
      <c r="BB1854" s="209" t="str">
        <f>_xlfn.XLOOKUP(U1854,'Lista Suspensa'!$AA$20:$AA$23,'Lista Suspensa'!$AB$20:$AB$23,"N/A")</f>
        <v>S</v>
      </c>
    </row>
    <row r="1855" spans="1:54" ht="12" customHeight="1">
      <c r="A1855" s="151" t="s">
        <v>54</v>
      </c>
      <c r="B1855" s="152">
        <v>46104</v>
      </c>
      <c r="C1855" s="153" t="s">
        <v>297</v>
      </c>
      <c r="D1855" s="153" t="s">
        <v>455</v>
      </c>
      <c r="E1855" s="244">
        <v>93286527</v>
      </c>
      <c r="F1855" s="144" t="s">
        <v>3773</v>
      </c>
      <c r="G1855" s="230"/>
      <c r="H1855" s="154">
        <v>29189</v>
      </c>
      <c r="I1855" s="153">
        <v>46</v>
      </c>
      <c r="J1855" s="148" t="s">
        <v>70</v>
      </c>
      <c r="K1855" s="153" t="s">
        <v>101</v>
      </c>
      <c r="L1855" s="153"/>
      <c r="M1855" s="153"/>
      <c r="N1855" s="153"/>
      <c r="O1855" s="155" t="s">
        <v>3774</v>
      </c>
      <c r="P1855" s="156" t="s">
        <v>60</v>
      </c>
      <c r="Q1855" s="157" t="s">
        <v>110</v>
      </c>
      <c r="R1855" s="158">
        <v>46156</v>
      </c>
      <c r="S1855" s="159"/>
      <c r="T1855" s="159" t="s">
        <v>62</v>
      </c>
      <c r="U1855" s="159" t="s">
        <v>111</v>
      </c>
      <c r="V1855" s="154">
        <v>46139</v>
      </c>
      <c r="W1855" s="154">
        <v>46155</v>
      </c>
      <c r="X1855" s="154" t="s">
        <v>126</v>
      </c>
      <c r="Y1855" s="160"/>
      <c r="Z1855" s="160" t="s">
        <v>128</v>
      </c>
      <c r="AA1855" s="153">
        <v>115</v>
      </c>
      <c r="AB1855" s="153">
        <v>1.79</v>
      </c>
      <c r="AC1855" s="182">
        <f t="shared" si="58"/>
        <v>35.89151399769046</v>
      </c>
      <c r="AD1855" s="153" t="str">
        <f t="shared" si="59"/>
        <v>OBESIDADE II</v>
      </c>
      <c r="AE1855" s="233" t="s">
        <v>139</v>
      </c>
      <c r="AF1855" s="153"/>
      <c r="AG1855" s="159"/>
      <c r="AH1855" s="153"/>
      <c r="AI1855" s="161"/>
      <c r="AJ1855" s="153"/>
      <c r="AK1855" s="153"/>
      <c r="AL1855" s="207" t="s">
        <v>131</v>
      </c>
      <c r="AM1855" s="207"/>
      <c r="AN1855" s="207"/>
      <c r="AO1855" s="207" t="str">
        <f ca="1">IF(R1855="","",IF(R1855&gt;TODAY(),"0 meses",DATEDIF(R1855,TODAY(),"m") &amp; " meses"))</f>
        <v>0 meses</v>
      </c>
      <c r="AP1855" s="147" t="s">
        <v>67</v>
      </c>
      <c r="AQ1855" s="147" t="s">
        <v>67</v>
      </c>
      <c r="AR1855" s="147"/>
      <c r="AS1855" s="209" t="s">
        <v>68</v>
      </c>
      <c r="AT1855" s="223" t="str">
        <f>MONTH(B1855)&amp;"/"&amp;YEAR(B1855)</f>
        <v>3/2026</v>
      </c>
      <c r="AU1855" s="223">
        <f>WEEKNUM(B1855)-WEEKNUM(EOMONTH(B1855,-1)+1)+1</f>
        <v>4</v>
      </c>
      <c r="AV1855" s="209" t="str">
        <f>MONTH(R1855)&amp;"/"&amp;YEAR(R1855)</f>
        <v>5/2026</v>
      </c>
      <c r="AW1855" s="209">
        <f>WEEKNUM(R1855)-WEEKNUM(EOMONTH(R1855,-1)+1)+1</f>
        <v>3</v>
      </c>
      <c r="AX1855" s="209">
        <f>IF(BB1855="S",IF(Q1855="1. Aceitou o programa",R1855-B1855,0),0)</f>
        <v>52</v>
      </c>
      <c r="AY1855" s="209">
        <f>IF(BB1855="S",IF(AND(S1855&lt;&gt;"",R1855&lt;&gt;""),S1855-R1855,0),0)</f>
        <v>0</v>
      </c>
      <c r="AZ1855" s="209">
        <f>IF(BB1855="S",IF(Q1855="1. Aceitou o programa",IF(OR(X1855="Não se Aplica",X1855=""),IF(OR(W1855="Não se Aplica",W1855=""),0,W1855-V1855),AVERAGE(X1855-W1855,W1855-V1855)),0),0)</f>
        <v>16</v>
      </c>
      <c r="BA1855" s="209">
        <f>IF(BB1855="S",IF(AND(Q1855="1. Aceitou o programa",AH1855="Realizada"),IFERROR(IF(AG1855="",0,AG1855-R1855),0),0),0)</f>
        <v>0</v>
      </c>
      <c r="BB1855" s="209" t="str">
        <f>_xlfn.XLOOKUP(U1855,'Lista Suspensa'!$AA$20:$AA$23,'Lista Suspensa'!$AB$20:$AB$23,"N/A")</f>
        <v>S</v>
      </c>
    </row>
    <row r="1856" spans="1:54" ht="12" customHeight="1">
      <c r="A1856" s="151" t="s">
        <v>54</v>
      </c>
      <c r="B1856" s="152">
        <v>46112</v>
      </c>
      <c r="C1856" s="153" t="s">
        <v>55</v>
      </c>
      <c r="D1856" s="153" t="s">
        <v>56</v>
      </c>
      <c r="E1856" s="244">
        <v>415746108</v>
      </c>
      <c r="F1856" s="144" t="s">
        <v>3775</v>
      </c>
      <c r="G1856" s="230"/>
      <c r="H1856" s="154">
        <v>22038</v>
      </c>
      <c r="I1856" s="153">
        <v>66</v>
      </c>
      <c r="J1856" s="148" t="s">
        <v>70</v>
      </c>
      <c r="K1856" s="153" t="s">
        <v>101</v>
      </c>
      <c r="L1856" s="153"/>
      <c r="M1856" s="153"/>
      <c r="N1856" s="153"/>
      <c r="O1856" s="155">
        <v>21995407735</v>
      </c>
      <c r="P1856" s="156" t="s">
        <v>3265</v>
      </c>
      <c r="Q1856" s="157" t="s">
        <v>110</v>
      </c>
      <c r="R1856" s="158">
        <v>46156</v>
      </c>
      <c r="S1856" s="159"/>
      <c r="T1856" s="159" t="s">
        <v>62</v>
      </c>
      <c r="U1856" s="159" t="s">
        <v>111</v>
      </c>
      <c r="V1856" s="154">
        <v>46146</v>
      </c>
      <c r="W1856" s="154">
        <v>46155</v>
      </c>
      <c r="X1856" s="154" t="s">
        <v>126</v>
      </c>
      <c r="Y1856" s="160" t="s">
        <v>99</v>
      </c>
      <c r="Z1856" s="160" t="s">
        <v>128</v>
      </c>
      <c r="AA1856" s="153">
        <v>83</v>
      </c>
      <c r="AB1856" s="153">
        <v>1.6</v>
      </c>
      <c r="AC1856" s="182">
        <f t="shared" si="58"/>
        <v>32.421874999999993</v>
      </c>
      <c r="AD1856" s="153" t="str">
        <f t="shared" si="59"/>
        <v>OBESIDADE I</v>
      </c>
      <c r="AE1856" s="233" t="s">
        <v>139</v>
      </c>
      <c r="AF1856" s="153" t="s">
        <v>130</v>
      </c>
      <c r="AG1856" s="159"/>
      <c r="AH1856" s="153"/>
      <c r="AI1856" s="161"/>
      <c r="AJ1856" s="153"/>
      <c r="AK1856" s="153"/>
      <c r="AL1856" s="207" t="s">
        <v>131</v>
      </c>
      <c r="AM1856" s="207"/>
      <c r="AN1856" s="207"/>
      <c r="AO1856" s="207" t="str">
        <f ca="1">IF(R1856="","",IF(R1856&gt;TODAY(),"0 meses",DATEDIF(R1856,TODAY(),"m") &amp; " meses"))</f>
        <v>0 meses</v>
      </c>
      <c r="AP1856" s="147" t="s">
        <v>67</v>
      </c>
      <c r="AQ1856" s="147" t="s">
        <v>67</v>
      </c>
      <c r="AR1856" s="147"/>
      <c r="AS1856" s="209" t="s">
        <v>68</v>
      </c>
      <c r="AT1856" s="223" t="str">
        <f>MONTH(B1856)&amp;"/"&amp;YEAR(B1856)</f>
        <v>3/2026</v>
      </c>
      <c r="AU1856" s="223">
        <f>WEEKNUM(B1856)-WEEKNUM(EOMONTH(B1856,-1)+1)+1</f>
        <v>5</v>
      </c>
      <c r="AV1856" s="209" t="str">
        <f>MONTH(R1856)&amp;"/"&amp;YEAR(R1856)</f>
        <v>5/2026</v>
      </c>
      <c r="AW1856" s="209">
        <f>WEEKNUM(R1856)-WEEKNUM(EOMONTH(R1856,-1)+1)+1</f>
        <v>3</v>
      </c>
      <c r="AX1856" s="209">
        <f>IF(BB1856="S",IF(Q1856="1. Aceitou o programa",R1856-B1856,0),0)</f>
        <v>44</v>
      </c>
      <c r="AY1856" s="209">
        <f>IF(BB1856="S",IF(AND(S1856&lt;&gt;"",R1856&lt;&gt;""),S1856-R1856,0),0)</f>
        <v>0</v>
      </c>
      <c r="AZ1856" s="209">
        <f>IF(BB1856="S",IF(Q1856="1. Aceitou o programa",IF(OR(X1856="Não se Aplica",X1856=""),IF(OR(W1856="Não se Aplica",W1856=""),0,W1856-V1856),AVERAGE(X1856-W1856,W1856-V1856)),0),0)</f>
        <v>9</v>
      </c>
      <c r="BA1856" s="209">
        <f>IF(BB1856="S",IF(AND(Q1856="1. Aceitou o programa",AH1856="Realizada"),IFERROR(IF(AG1856="",0,AG1856-R1856),0),0),0)</f>
        <v>0</v>
      </c>
      <c r="BB1856" s="209" t="str">
        <f>_xlfn.XLOOKUP(U1856,'Lista Suspensa'!$AA$20:$AA$23,'Lista Suspensa'!$AB$20:$AB$23,"N/A")</f>
        <v>S</v>
      </c>
    </row>
    <row r="1857" spans="1:54" ht="12" customHeight="1">
      <c r="A1857" s="151" t="s">
        <v>54</v>
      </c>
      <c r="B1857" s="152">
        <v>46112</v>
      </c>
      <c r="C1857" s="153" t="s">
        <v>55</v>
      </c>
      <c r="D1857" s="153" t="s">
        <v>56</v>
      </c>
      <c r="E1857" s="244">
        <v>93765960</v>
      </c>
      <c r="F1857" s="144" t="s">
        <v>3776</v>
      </c>
      <c r="G1857" s="230"/>
      <c r="H1857" s="154">
        <v>23557</v>
      </c>
      <c r="I1857" s="153">
        <v>61</v>
      </c>
      <c r="J1857" s="148" t="s">
        <v>70</v>
      </c>
      <c r="K1857" s="153" t="s">
        <v>101</v>
      </c>
      <c r="L1857" s="153"/>
      <c r="M1857" s="153"/>
      <c r="N1857" s="153"/>
      <c r="O1857" s="155">
        <v>21992083431</v>
      </c>
      <c r="P1857" s="156" t="s">
        <v>60</v>
      </c>
      <c r="Q1857" s="157" t="s">
        <v>110</v>
      </c>
      <c r="R1857" s="158">
        <v>46156</v>
      </c>
      <c r="S1857" s="159"/>
      <c r="T1857" s="159" t="s">
        <v>62</v>
      </c>
      <c r="U1857" s="159" t="s">
        <v>111</v>
      </c>
      <c r="V1857" s="154">
        <v>46146</v>
      </c>
      <c r="W1857" s="154">
        <v>46155</v>
      </c>
      <c r="X1857" s="154" t="s">
        <v>126</v>
      </c>
      <c r="Y1857" s="160" t="s">
        <v>99</v>
      </c>
      <c r="Z1857" s="160" t="s">
        <v>128</v>
      </c>
      <c r="AA1857" s="153">
        <v>93</v>
      </c>
      <c r="AB1857" s="153">
        <v>1.64</v>
      </c>
      <c r="AC1857" s="182">
        <f t="shared" si="58"/>
        <v>34.577632361689474</v>
      </c>
      <c r="AD1857" s="153" t="str">
        <f t="shared" si="59"/>
        <v>OBESIDADE I</v>
      </c>
      <c r="AE1857" s="233" t="s">
        <v>947</v>
      </c>
      <c r="AF1857" s="153"/>
      <c r="AG1857" s="159"/>
      <c r="AH1857" s="153"/>
      <c r="AI1857" s="161"/>
      <c r="AJ1857" s="153"/>
      <c r="AK1857" s="153"/>
      <c r="AL1857" s="207" t="s">
        <v>131</v>
      </c>
      <c r="AM1857" s="207"/>
      <c r="AN1857" s="207"/>
      <c r="AO1857" s="207" t="str">
        <f ca="1">IF(R1857="","",IF(R1857&gt;TODAY(),"0 meses",DATEDIF(R1857,TODAY(),"m") &amp; " meses"))</f>
        <v>0 meses</v>
      </c>
      <c r="AP1857" s="147" t="s">
        <v>67</v>
      </c>
      <c r="AQ1857" s="147" t="s">
        <v>67</v>
      </c>
      <c r="AR1857" s="147"/>
      <c r="AS1857" s="209" t="s">
        <v>68</v>
      </c>
      <c r="AT1857" s="223" t="str">
        <f>MONTH(B1857)&amp;"/"&amp;YEAR(B1857)</f>
        <v>3/2026</v>
      </c>
      <c r="AU1857" s="223">
        <f>WEEKNUM(B1857)-WEEKNUM(EOMONTH(B1857,-1)+1)+1</f>
        <v>5</v>
      </c>
      <c r="AV1857" s="209" t="str">
        <f>MONTH(R1857)&amp;"/"&amp;YEAR(R1857)</f>
        <v>5/2026</v>
      </c>
      <c r="AW1857" s="209">
        <f>WEEKNUM(R1857)-WEEKNUM(EOMONTH(R1857,-1)+1)+1</f>
        <v>3</v>
      </c>
      <c r="AX1857" s="209">
        <f>IF(BB1857="S",IF(Q1857="1. Aceitou o programa",R1857-B1857,0),0)</f>
        <v>44</v>
      </c>
      <c r="AY1857" s="209">
        <f>IF(BB1857="S",IF(AND(S1857&lt;&gt;"",R1857&lt;&gt;""),S1857-R1857,0),0)</f>
        <v>0</v>
      </c>
      <c r="AZ1857" s="209">
        <f>IF(BB1857="S",IF(Q1857="1. Aceitou o programa",IF(OR(X1857="Não se Aplica",X1857=""),IF(OR(W1857="Não se Aplica",W1857=""),0,W1857-V1857),AVERAGE(X1857-W1857,W1857-V1857)),0),0)</f>
        <v>9</v>
      </c>
      <c r="BA1857" s="209">
        <f>IF(BB1857="S",IF(AND(Q1857="1. Aceitou o programa",AH1857="Realizada"),IFERROR(IF(AG1857="",0,AG1857-R1857),0),0),0)</f>
        <v>0</v>
      </c>
      <c r="BB1857" s="209" t="str">
        <f>_xlfn.XLOOKUP(U1857,'Lista Suspensa'!$AA$20:$AA$23,'Lista Suspensa'!$AB$20:$AB$23,"N/A")</f>
        <v>S</v>
      </c>
    </row>
    <row r="1858" spans="1:54" ht="12" customHeight="1">
      <c r="A1858" s="151" t="s">
        <v>54</v>
      </c>
      <c r="B1858" s="152">
        <v>46112</v>
      </c>
      <c r="C1858" s="153" t="s">
        <v>55</v>
      </c>
      <c r="D1858" s="153" t="s">
        <v>56</v>
      </c>
      <c r="E1858" s="244">
        <v>93610473</v>
      </c>
      <c r="F1858" s="144" t="s">
        <v>3777</v>
      </c>
      <c r="G1858" s="230"/>
      <c r="H1858" s="154">
        <v>24512</v>
      </c>
      <c r="I1858" s="153">
        <v>59</v>
      </c>
      <c r="J1858" s="148" t="s">
        <v>70</v>
      </c>
      <c r="K1858" s="153" t="s">
        <v>101</v>
      </c>
      <c r="L1858" s="153"/>
      <c r="M1858" s="153"/>
      <c r="N1858" s="153"/>
      <c r="O1858" s="155">
        <v>21998843119</v>
      </c>
      <c r="P1858" s="156" t="s">
        <v>60</v>
      </c>
      <c r="Q1858" s="157" t="s">
        <v>110</v>
      </c>
      <c r="R1858" s="158">
        <v>46156</v>
      </c>
      <c r="S1858" s="159"/>
      <c r="T1858" s="159" t="s">
        <v>62</v>
      </c>
      <c r="U1858" s="159" t="s">
        <v>111</v>
      </c>
      <c r="V1858" s="154">
        <v>46146</v>
      </c>
      <c r="W1858" s="154">
        <v>46155</v>
      </c>
      <c r="X1858" s="154" t="s">
        <v>126</v>
      </c>
      <c r="Y1858" s="160" t="s">
        <v>99</v>
      </c>
      <c r="Z1858" s="160" t="s">
        <v>128</v>
      </c>
      <c r="AA1858" s="153">
        <v>120</v>
      </c>
      <c r="AB1858" s="153">
        <v>1.69</v>
      </c>
      <c r="AC1858" s="182">
        <f t="shared" ref="AC1858:AC1921" si="60">SUM(AA1858/(AB1858^2))</f>
        <v>42.015335597493092</v>
      </c>
      <c r="AD1858" s="153" t="str">
        <f t="shared" ref="AD1858:AD1921" si="61">IF(AC1858&lt;18.5,"ABAIXO DO PESO",
(IF(AC1858&lt;=24.9,"PESO NORMAL",
(IF(AC1858&lt;=29.9,"SOBREPESO",
(IF(AC1858&lt;=34.9,"OBESIDADE I",
(IF(AC1858&lt;=39.9,"OBESIDADE II",
(IF(AC1858&lt;=999,"OBESIDADE III","VAZIO")))))))))))</f>
        <v>OBESIDADE III</v>
      </c>
      <c r="AE1858" s="233" t="s">
        <v>129</v>
      </c>
      <c r="AF1858" s="153"/>
      <c r="AG1858" s="159"/>
      <c r="AH1858" s="153"/>
      <c r="AI1858" s="161"/>
      <c r="AJ1858" s="153"/>
      <c r="AK1858" s="153"/>
      <c r="AL1858" s="207" t="s">
        <v>131</v>
      </c>
      <c r="AM1858" s="207"/>
      <c r="AN1858" s="207"/>
      <c r="AO1858" s="207" t="str">
        <f ca="1">IF(R1858="","",IF(R1858&gt;TODAY(),"0 meses",DATEDIF(R1858,TODAY(),"m") &amp; " meses"))</f>
        <v>0 meses</v>
      </c>
      <c r="AP1858" s="147" t="s">
        <v>67</v>
      </c>
      <c r="AQ1858" s="147" t="s">
        <v>67</v>
      </c>
      <c r="AR1858" s="147"/>
      <c r="AS1858" s="209" t="s">
        <v>68</v>
      </c>
      <c r="AT1858" s="223" t="str">
        <f>MONTH(B1858)&amp;"/"&amp;YEAR(B1858)</f>
        <v>3/2026</v>
      </c>
      <c r="AU1858" s="223">
        <f>WEEKNUM(B1858)-WEEKNUM(EOMONTH(B1858,-1)+1)+1</f>
        <v>5</v>
      </c>
      <c r="AV1858" s="209" t="str">
        <f>MONTH(R1858)&amp;"/"&amp;YEAR(R1858)</f>
        <v>5/2026</v>
      </c>
      <c r="AW1858" s="209">
        <f>WEEKNUM(R1858)-WEEKNUM(EOMONTH(R1858,-1)+1)+1</f>
        <v>3</v>
      </c>
      <c r="AX1858" s="209">
        <f>IF(BB1858="S",IF(Q1858="1. Aceitou o programa",R1858-B1858,0),0)</f>
        <v>44</v>
      </c>
      <c r="AY1858" s="209">
        <f>IF(BB1858="S",IF(AND(S1858&lt;&gt;"",R1858&lt;&gt;""),S1858-R1858,0),0)</f>
        <v>0</v>
      </c>
      <c r="AZ1858" s="209">
        <f>IF(BB1858="S",IF(Q1858="1. Aceitou o programa",IF(OR(X1858="Não se Aplica",X1858=""),IF(OR(W1858="Não se Aplica",W1858=""),0,W1858-V1858),AVERAGE(X1858-W1858,W1858-V1858)),0),0)</f>
        <v>9</v>
      </c>
      <c r="BA1858" s="209">
        <f>IF(BB1858="S",IF(AND(Q1858="1. Aceitou o programa",AH1858="Realizada"),IFERROR(IF(AG1858="",0,AG1858-R1858),0),0),0)</f>
        <v>0</v>
      </c>
      <c r="BB1858" s="209" t="str">
        <f>_xlfn.XLOOKUP(U1858,'Lista Suspensa'!$AA$20:$AA$23,'Lista Suspensa'!$AB$20:$AB$23,"N/A")</f>
        <v>S</v>
      </c>
    </row>
    <row r="1859" spans="1:54" ht="12" customHeight="1">
      <c r="A1859" s="151" t="s">
        <v>54</v>
      </c>
      <c r="B1859" s="152">
        <v>46112</v>
      </c>
      <c r="C1859" s="153" t="s">
        <v>55</v>
      </c>
      <c r="D1859" s="153" t="s">
        <v>56</v>
      </c>
      <c r="E1859" s="244">
        <v>84429628</v>
      </c>
      <c r="F1859" s="144" t="s">
        <v>3778</v>
      </c>
      <c r="G1859" s="230"/>
      <c r="H1859" s="154">
        <v>25802</v>
      </c>
      <c r="I1859" s="153">
        <v>55</v>
      </c>
      <c r="J1859" s="148" t="s">
        <v>70</v>
      </c>
      <c r="K1859" s="153" t="s">
        <v>101</v>
      </c>
      <c r="L1859" s="153"/>
      <c r="M1859" s="153"/>
      <c r="N1859" s="153"/>
      <c r="O1859" s="155">
        <v>21990489536</v>
      </c>
      <c r="P1859" s="156" t="s">
        <v>60</v>
      </c>
      <c r="Q1859" s="157" t="s">
        <v>110</v>
      </c>
      <c r="R1859" s="158">
        <v>46156</v>
      </c>
      <c r="S1859" s="159"/>
      <c r="T1859" s="159" t="s">
        <v>62</v>
      </c>
      <c r="U1859" s="159" t="s">
        <v>111</v>
      </c>
      <c r="V1859" s="154">
        <v>46146</v>
      </c>
      <c r="W1859" s="154">
        <v>46155</v>
      </c>
      <c r="X1859" s="154" t="s">
        <v>126</v>
      </c>
      <c r="Y1859" s="160" t="s">
        <v>99</v>
      </c>
      <c r="Z1859" s="160" t="s">
        <v>128</v>
      </c>
      <c r="AA1859" s="153">
        <v>83</v>
      </c>
      <c r="AB1859" s="153">
        <v>1.56</v>
      </c>
      <c r="AC1859" s="182">
        <f t="shared" si="60"/>
        <v>34.105851413543718</v>
      </c>
      <c r="AD1859" s="153" t="str">
        <f t="shared" si="61"/>
        <v>OBESIDADE I</v>
      </c>
      <c r="AE1859" s="233" t="s">
        <v>135</v>
      </c>
      <c r="AF1859" s="153"/>
      <c r="AG1859" s="159"/>
      <c r="AH1859" s="153"/>
      <c r="AI1859" s="161"/>
      <c r="AJ1859" s="153"/>
      <c r="AK1859" s="153"/>
      <c r="AL1859" s="207" t="s">
        <v>131</v>
      </c>
      <c r="AM1859" s="207"/>
      <c r="AN1859" s="207"/>
      <c r="AO1859" s="207" t="str">
        <f ca="1">IF(R1859="","",IF(R1859&gt;TODAY(),"0 meses",DATEDIF(R1859,TODAY(),"m") &amp; " meses"))</f>
        <v>0 meses</v>
      </c>
      <c r="AP1859" s="147" t="s">
        <v>67</v>
      </c>
      <c r="AQ1859" s="147" t="s">
        <v>67</v>
      </c>
      <c r="AR1859" s="147"/>
      <c r="AS1859" s="209" t="s">
        <v>68</v>
      </c>
      <c r="AT1859" s="223" t="str">
        <f>MONTH(B1859)&amp;"/"&amp;YEAR(B1859)</f>
        <v>3/2026</v>
      </c>
      <c r="AU1859" s="223">
        <f>WEEKNUM(B1859)-WEEKNUM(EOMONTH(B1859,-1)+1)+1</f>
        <v>5</v>
      </c>
      <c r="AV1859" s="209" t="str">
        <f>MONTH(R1859)&amp;"/"&amp;YEAR(R1859)</f>
        <v>5/2026</v>
      </c>
      <c r="AW1859" s="209">
        <f>WEEKNUM(R1859)-WEEKNUM(EOMONTH(R1859,-1)+1)+1</f>
        <v>3</v>
      </c>
      <c r="AX1859" s="209">
        <f>IF(BB1859="S",IF(Q1859="1. Aceitou o programa",R1859-B1859,0),0)</f>
        <v>44</v>
      </c>
      <c r="AY1859" s="209">
        <f>IF(BB1859="S",IF(AND(S1859&lt;&gt;"",R1859&lt;&gt;""),S1859-R1859,0),0)</f>
        <v>0</v>
      </c>
      <c r="AZ1859" s="209">
        <f>IF(BB1859="S",IF(Q1859="1. Aceitou o programa",IF(OR(X1859="Não se Aplica",X1859=""),IF(OR(W1859="Não se Aplica",W1859=""),0,W1859-V1859),AVERAGE(X1859-W1859,W1859-V1859)),0),0)</f>
        <v>9</v>
      </c>
      <c r="BA1859" s="209">
        <f>IF(BB1859="S",IF(AND(Q1859="1. Aceitou o programa",AH1859="Realizada"),IFERROR(IF(AG1859="",0,AG1859-R1859),0),0),0)</f>
        <v>0</v>
      </c>
      <c r="BB1859" s="209" t="str">
        <f>_xlfn.XLOOKUP(U1859,'Lista Suspensa'!$AA$20:$AA$23,'Lista Suspensa'!$AB$20:$AB$23,"N/A")</f>
        <v>S</v>
      </c>
    </row>
    <row r="1860" spans="1:54" ht="12" customHeight="1">
      <c r="A1860" s="151" t="s">
        <v>54</v>
      </c>
      <c r="B1860" s="152">
        <v>46112</v>
      </c>
      <c r="C1860" s="153" t="s">
        <v>55</v>
      </c>
      <c r="D1860" s="153" t="s">
        <v>56</v>
      </c>
      <c r="E1860" s="244">
        <v>93984947</v>
      </c>
      <c r="F1860" s="144" t="s">
        <v>3779</v>
      </c>
      <c r="G1860" s="230"/>
      <c r="H1860" s="154">
        <v>27037</v>
      </c>
      <c r="I1860" s="153">
        <v>52</v>
      </c>
      <c r="J1860" s="148" t="s">
        <v>70</v>
      </c>
      <c r="K1860" s="153" t="s">
        <v>101</v>
      </c>
      <c r="L1860" s="153"/>
      <c r="M1860" s="153"/>
      <c r="N1860" s="153"/>
      <c r="O1860" s="155">
        <v>21991262033</v>
      </c>
      <c r="P1860" s="156" t="s">
        <v>60</v>
      </c>
      <c r="Q1860" s="157" t="s">
        <v>110</v>
      </c>
      <c r="R1860" s="158">
        <v>46156</v>
      </c>
      <c r="S1860" s="159"/>
      <c r="T1860" s="159" t="s">
        <v>62</v>
      </c>
      <c r="U1860" s="159" t="s">
        <v>111</v>
      </c>
      <c r="V1860" s="154">
        <v>46147</v>
      </c>
      <c r="W1860" s="154">
        <v>46155</v>
      </c>
      <c r="X1860" s="154" t="s">
        <v>126</v>
      </c>
      <c r="Y1860" s="160" t="s">
        <v>99</v>
      </c>
      <c r="Z1860" s="160" t="s">
        <v>128</v>
      </c>
      <c r="AA1860" s="153">
        <v>87</v>
      </c>
      <c r="AB1860" s="153">
        <v>1.57</v>
      </c>
      <c r="AC1860" s="182">
        <f t="shared" si="60"/>
        <v>35.295549515193315</v>
      </c>
      <c r="AD1860" s="153" t="str">
        <f t="shared" si="61"/>
        <v>OBESIDADE II</v>
      </c>
      <c r="AE1860" s="233" t="s">
        <v>129</v>
      </c>
      <c r="AF1860" s="153"/>
      <c r="AG1860" s="159"/>
      <c r="AH1860" s="153"/>
      <c r="AI1860" s="161"/>
      <c r="AJ1860" s="153"/>
      <c r="AK1860" s="153"/>
      <c r="AL1860" s="207" t="s">
        <v>131</v>
      </c>
      <c r="AM1860" s="207"/>
      <c r="AN1860" s="207"/>
      <c r="AO1860" s="207" t="str">
        <f ca="1">IF(R1860="","",IF(R1860&gt;TODAY(),"0 meses",DATEDIF(R1860,TODAY(),"m") &amp; " meses"))</f>
        <v>0 meses</v>
      </c>
      <c r="AP1860" s="147" t="s">
        <v>67</v>
      </c>
      <c r="AQ1860" s="147" t="s">
        <v>67</v>
      </c>
      <c r="AR1860" s="147"/>
      <c r="AS1860" s="209" t="s">
        <v>68</v>
      </c>
      <c r="AT1860" s="223" t="str">
        <f>MONTH(B1860)&amp;"/"&amp;YEAR(B1860)</f>
        <v>3/2026</v>
      </c>
      <c r="AU1860" s="223">
        <f>WEEKNUM(B1860)-WEEKNUM(EOMONTH(B1860,-1)+1)+1</f>
        <v>5</v>
      </c>
      <c r="AV1860" s="209" t="str">
        <f>MONTH(R1860)&amp;"/"&amp;YEAR(R1860)</f>
        <v>5/2026</v>
      </c>
      <c r="AW1860" s="209">
        <f>WEEKNUM(R1860)-WEEKNUM(EOMONTH(R1860,-1)+1)+1</f>
        <v>3</v>
      </c>
      <c r="AX1860" s="209">
        <f>IF(BB1860="S",IF(Q1860="1. Aceitou o programa",R1860-B1860,0),0)</f>
        <v>44</v>
      </c>
      <c r="AY1860" s="209">
        <f>IF(BB1860="S",IF(AND(S1860&lt;&gt;"",R1860&lt;&gt;""),S1860-R1860,0),0)</f>
        <v>0</v>
      </c>
      <c r="AZ1860" s="209">
        <f>IF(BB1860="S",IF(Q1860="1. Aceitou o programa",IF(OR(X1860="Não se Aplica",X1860=""),IF(OR(W1860="Não se Aplica",W1860=""),0,W1860-V1860),AVERAGE(X1860-W1860,W1860-V1860)),0),0)</f>
        <v>8</v>
      </c>
      <c r="BA1860" s="209">
        <f>IF(BB1860="S",IF(AND(Q1860="1. Aceitou o programa",AH1860="Realizada"),IFERROR(IF(AG1860="",0,AG1860-R1860),0),0),0)</f>
        <v>0</v>
      </c>
      <c r="BB1860" s="209" t="str">
        <f>_xlfn.XLOOKUP(U1860,'Lista Suspensa'!$AA$20:$AA$23,'Lista Suspensa'!$AB$20:$AB$23,"N/A")</f>
        <v>S</v>
      </c>
    </row>
    <row r="1861" spans="1:54" ht="12" customHeight="1">
      <c r="A1861" s="151" t="s">
        <v>54</v>
      </c>
      <c r="B1861" s="152">
        <v>46112</v>
      </c>
      <c r="C1861" s="153" t="s">
        <v>55</v>
      </c>
      <c r="D1861" s="153" t="s">
        <v>56</v>
      </c>
      <c r="E1861" s="244">
        <v>92588755</v>
      </c>
      <c r="F1861" s="144" t="s">
        <v>3780</v>
      </c>
      <c r="G1861" s="230"/>
      <c r="H1861" s="154">
        <v>27452</v>
      </c>
      <c r="I1861" s="153">
        <v>51</v>
      </c>
      <c r="J1861" s="148" t="s">
        <v>70</v>
      </c>
      <c r="K1861" s="153" t="s">
        <v>101</v>
      </c>
      <c r="L1861" s="153"/>
      <c r="M1861" s="153"/>
      <c r="N1861" s="153"/>
      <c r="O1861" s="155">
        <v>21969705725</v>
      </c>
      <c r="P1861" s="156" t="s">
        <v>60</v>
      </c>
      <c r="Q1861" s="157" t="s">
        <v>110</v>
      </c>
      <c r="R1861" s="158">
        <v>46156</v>
      </c>
      <c r="S1861" s="159"/>
      <c r="T1861" s="159" t="s">
        <v>62</v>
      </c>
      <c r="U1861" s="159" t="s">
        <v>111</v>
      </c>
      <c r="V1861" s="154">
        <v>46147</v>
      </c>
      <c r="W1861" s="154">
        <v>46155</v>
      </c>
      <c r="X1861" s="154" t="s">
        <v>126</v>
      </c>
      <c r="Y1861" s="160" t="s">
        <v>99</v>
      </c>
      <c r="Z1861" s="160" t="s">
        <v>128</v>
      </c>
      <c r="AA1861" s="153">
        <v>75</v>
      </c>
      <c r="AB1861" s="153">
        <v>1.65</v>
      </c>
      <c r="AC1861" s="182">
        <f t="shared" si="60"/>
        <v>27.548209366391188</v>
      </c>
      <c r="AD1861" s="153" t="str">
        <f t="shared" si="61"/>
        <v>SOBREPESO</v>
      </c>
      <c r="AE1861" s="233" t="s">
        <v>947</v>
      </c>
      <c r="AF1861" s="153"/>
      <c r="AG1861" s="159"/>
      <c r="AH1861" s="153"/>
      <c r="AI1861" s="161"/>
      <c r="AJ1861" s="153"/>
      <c r="AK1861" s="153"/>
      <c r="AL1861" s="207" t="s">
        <v>136</v>
      </c>
      <c r="AM1861" s="207"/>
      <c r="AN1861" s="207"/>
      <c r="AO1861" s="207" t="str">
        <f ca="1">IF(R1861="","",IF(R1861&gt;TODAY(),"0 meses",DATEDIF(R1861,TODAY(),"m") &amp; " meses"))</f>
        <v>0 meses</v>
      </c>
      <c r="AP1861" s="147" t="s">
        <v>67</v>
      </c>
      <c r="AQ1861" s="147" t="s">
        <v>67</v>
      </c>
      <c r="AR1861" s="147"/>
      <c r="AS1861" s="209" t="s">
        <v>68</v>
      </c>
      <c r="AT1861" s="223" t="str">
        <f>MONTH(B1861)&amp;"/"&amp;YEAR(B1861)</f>
        <v>3/2026</v>
      </c>
      <c r="AU1861" s="223">
        <f>WEEKNUM(B1861)-WEEKNUM(EOMONTH(B1861,-1)+1)+1</f>
        <v>5</v>
      </c>
      <c r="AV1861" s="209" t="str">
        <f>MONTH(R1861)&amp;"/"&amp;YEAR(R1861)</f>
        <v>5/2026</v>
      </c>
      <c r="AW1861" s="209">
        <f>WEEKNUM(R1861)-WEEKNUM(EOMONTH(R1861,-1)+1)+1</f>
        <v>3</v>
      </c>
      <c r="AX1861" s="209">
        <f>IF(BB1861="S",IF(Q1861="1. Aceitou o programa",R1861-B1861,0),0)</f>
        <v>44</v>
      </c>
      <c r="AY1861" s="209">
        <f>IF(BB1861="S",IF(AND(S1861&lt;&gt;"",R1861&lt;&gt;""),S1861-R1861,0),0)</f>
        <v>0</v>
      </c>
      <c r="AZ1861" s="209">
        <f>IF(BB1861="S",IF(Q1861="1. Aceitou o programa",IF(OR(X1861="Não se Aplica",X1861=""),IF(OR(W1861="Não se Aplica",W1861=""),0,W1861-V1861),AVERAGE(X1861-W1861,W1861-V1861)),0),0)</f>
        <v>8</v>
      </c>
      <c r="BA1861" s="209">
        <f>IF(BB1861="S",IF(AND(Q1861="1. Aceitou o programa",AH1861="Realizada"),IFERROR(IF(AG1861="",0,AG1861-R1861),0),0),0)</f>
        <v>0</v>
      </c>
      <c r="BB1861" s="209" t="str">
        <f>_xlfn.XLOOKUP(U1861,'Lista Suspensa'!$AA$20:$AA$23,'Lista Suspensa'!$AB$20:$AB$23,"N/A")</f>
        <v>S</v>
      </c>
    </row>
    <row r="1862" spans="1:54" ht="12" customHeight="1">
      <c r="A1862" s="151" t="s">
        <v>54</v>
      </c>
      <c r="B1862" s="152">
        <v>46112</v>
      </c>
      <c r="C1862" s="153" t="s">
        <v>55</v>
      </c>
      <c r="D1862" s="153" t="s">
        <v>56</v>
      </c>
      <c r="E1862" s="244">
        <v>95477132</v>
      </c>
      <c r="F1862" s="144" t="s">
        <v>3781</v>
      </c>
      <c r="G1862" s="230"/>
      <c r="H1862" s="154">
        <v>27503</v>
      </c>
      <c r="I1862" s="153">
        <v>51</v>
      </c>
      <c r="J1862" s="148" t="s">
        <v>70</v>
      </c>
      <c r="K1862" s="153" t="s">
        <v>101</v>
      </c>
      <c r="L1862" s="153"/>
      <c r="M1862" s="153"/>
      <c r="N1862" s="153"/>
      <c r="O1862" s="155">
        <v>21973909449</v>
      </c>
      <c r="P1862" s="156" t="s">
        <v>60</v>
      </c>
      <c r="Q1862" s="157" t="s">
        <v>110</v>
      </c>
      <c r="R1862" s="158">
        <v>46156</v>
      </c>
      <c r="S1862" s="159"/>
      <c r="T1862" s="159" t="s">
        <v>62</v>
      </c>
      <c r="U1862" s="159" t="s">
        <v>111</v>
      </c>
      <c r="V1862" s="154">
        <v>46147</v>
      </c>
      <c r="W1862" s="154">
        <v>46155</v>
      </c>
      <c r="X1862" s="154" t="s">
        <v>126</v>
      </c>
      <c r="Y1862" s="160" t="s">
        <v>99</v>
      </c>
      <c r="Z1862" s="160" t="s">
        <v>128</v>
      </c>
      <c r="AA1862" s="153">
        <v>99</v>
      </c>
      <c r="AB1862" s="153">
        <v>1.62</v>
      </c>
      <c r="AC1862" s="182">
        <f t="shared" si="60"/>
        <v>37.722908093278456</v>
      </c>
      <c r="AD1862" s="153" t="str">
        <f t="shared" si="61"/>
        <v>OBESIDADE II</v>
      </c>
      <c r="AE1862" s="233" t="s">
        <v>129</v>
      </c>
      <c r="AF1862" s="153"/>
      <c r="AG1862" s="159"/>
      <c r="AH1862" s="153"/>
      <c r="AI1862" s="161"/>
      <c r="AJ1862" s="153"/>
      <c r="AK1862" s="153"/>
      <c r="AL1862" s="207" t="s">
        <v>131</v>
      </c>
      <c r="AM1862" s="207"/>
      <c r="AN1862" s="207"/>
      <c r="AO1862" s="207" t="str">
        <f ca="1">IF(R1862="","",IF(R1862&gt;TODAY(),"0 meses",DATEDIF(R1862,TODAY(),"m") &amp; " meses"))</f>
        <v>0 meses</v>
      </c>
      <c r="AP1862" s="147" t="s">
        <v>67</v>
      </c>
      <c r="AQ1862" s="147" t="s">
        <v>67</v>
      </c>
      <c r="AR1862" s="147"/>
      <c r="AS1862" s="209" t="s">
        <v>68</v>
      </c>
      <c r="AT1862" s="223" t="str">
        <f>MONTH(B1862)&amp;"/"&amp;YEAR(B1862)</f>
        <v>3/2026</v>
      </c>
      <c r="AU1862" s="223">
        <f>WEEKNUM(B1862)-WEEKNUM(EOMONTH(B1862,-1)+1)+1</f>
        <v>5</v>
      </c>
      <c r="AV1862" s="209" t="str">
        <f>MONTH(R1862)&amp;"/"&amp;YEAR(R1862)</f>
        <v>5/2026</v>
      </c>
      <c r="AW1862" s="209">
        <f>WEEKNUM(R1862)-WEEKNUM(EOMONTH(R1862,-1)+1)+1</f>
        <v>3</v>
      </c>
      <c r="AX1862" s="209">
        <f>IF(BB1862="S",IF(Q1862="1. Aceitou o programa",R1862-B1862,0),0)</f>
        <v>44</v>
      </c>
      <c r="AY1862" s="209">
        <f>IF(BB1862="S",IF(AND(S1862&lt;&gt;"",R1862&lt;&gt;""),S1862-R1862,0),0)</f>
        <v>0</v>
      </c>
      <c r="AZ1862" s="209">
        <f>IF(BB1862="S",IF(Q1862="1. Aceitou o programa",IF(OR(X1862="Não se Aplica",X1862=""),IF(OR(W1862="Não se Aplica",W1862=""),0,W1862-V1862),AVERAGE(X1862-W1862,W1862-V1862)),0),0)</f>
        <v>8</v>
      </c>
      <c r="BA1862" s="209">
        <f>IF(BB1862="S",IF(AND(Q1862="1. Aceitou o programa",AH1862="Realizada"),IFERROR(IF(AG1862="",0,AG1862-R1862),0),0),0)</f>
        <v>0</v>
      </c>
      <c r="BB1862" s="209" t="str">
        <f>_xlfn.XLOOKUP(U1862,'Lista Suspensa'!$AA$20:$AA$23,'Lista Suspensa'!$AB$20:$AB$23,"N/A")</f>
        <v>S</v>
      </c>
    </row>
    <row r="1863" spans="1:54" ht="12" customHeight="1">
      <c r="A1863" s="151" t="s">
        <v>54</v>
      </c>
      <c r="B1863" s="152">
        <v>46112</v>
      </c>
      <c r="C1863" s="153" t="s">
        <v>55</v>
      </c>
      <c r="D1863" s="153" t="s">
        <v>56</v>
      </c>
      <c r="E1863" s="244">
        <v>84784559</v>
      </c>
      <c r="F1863" s="144" t="s">
        <v>3782</v>
      </c>
      <c r="G1863" s="230"/>
      <c r="H1863" s="154">
        <v>27564</v>
      </c>
      <c r="I1863" s="153">
        <v>50</v>
      </c>
      <c r="J1863" s="148" t="s">
        <v>70</v>
      </c>
      <c r="K1863" s="153" t="s">
        <v>101</v>
      </c>
      <c r="L1863" s="153"/>
      <c r="M1863" s="153"/>
      <c r="N1863" s="153"/>
      <c r="O1863" s="155">
        <v>21992994752</v>
      </c>
      <c r="P1863" s="156" t="s">
        <v>60</v>
      </c>
      <c r="Q1863" s="157" t="s">
        <v>110</v>
      </c>
      <c r="R1863" s="158">
        <v>46156</v>
      </c>
      <c r="S1863" s="159"/>
      <c r="T1863" s="159" t="s">
        <v>62</v>
      </c>
      <c r="U1863" s="159" t="s">
        <v>111</v>
      </c>
      <c r="V1863" s="154">
        <v>46147</v>
      </c>
      <c r="W1863" s="154">
        <v>46155</v>
      </c>
      <c r="X1863" s="154" t="s">
        <v>126</v>
      </c>
      <c r="Y1863" s="160" t="s">
        <v>99</v>
      </c>
      <c r="Z1863" s="160" t="s">
        <v>128</v>
      </c>
      <c r="AA1863" s="153">
        <v>110</v>
      </c>
      <c r="AB1863" s="153">
        <v>1.7</v>
      </c>
      <c r="AC1863" s="182">
        <f t="shared" si="60"/>
        <v>38.062283737024224</v>
      </c>
      <c r="AD1863" s="153" t="str">
        <f t="shared" si="61"/>
        <v>OBESIDADE II</v>
      </c>
      <c r="AE1863" s="233" t="s">
        <v>139</v>
      </c>
      <c r="AF1863" s="153"/>
      <c r="AG1863" s="159"/>
      <c r="AH1863" s="153"/>
      <c r="AI1863" s="161"/>
      <c r="AJ1863" s="153"/>
      <c r="AK1863" s="153"/>
      <c r="AL1863" s="207" t="s">
        <v>131</v>
      </c>
      <c r="AM1863" s="207"/>
      <c r="AN1863" s="207"/>
      <c r="AO1863" s="207" t="str">
        <f ca="1">IF(R1863="","",IF(R1863&gt;TODAY(),"0 meses",DATEDIF(R1863,TODAY(),"m") &amp; " meses"))</f>
        <v>0 meses</v>
      </c>
      <c r="AP1863" s="147" t="s">
        <v>67</v>
      </c>
      <c r="AQ1863" s="147" t="s">
        <v>67</v>
      </c>
      <c r="AR1863" s="147"/>
      <c r="AS1863" s="209" t="s">
        <v>68</v>
      </c>
      <c r="AT1863" s="223" t="str">
        <f>MONTH(B1863)&amp;"/"&amp;YEAR(B1863)</f>
        <v>3/2026</v>
      </c>
      <c r="AU1863" s="223">
        <f>WEEKNUM(B1863)-WEEKNUM(EOMONTH(B1863,-1)+1)+1</f>
        <v>5</v>
      </c>
      <c r="AV1863" s="209" t="str">
        <f>MONTH(R1863)&amp;"/"&amp;YEAR(R1863)</f>
        <v>5/2026</v>
      </c>
      <c r="AW1863" s="209">
        <f>WEEKNUM(R1863)-WEEKNUM(EOMONTH(R1863,-1)+1)+1</f>
        <v>3</v>
      </c>
      <c r="AX1863" s="209">
        <f>IF(BB1863="S",IF(Q1863="1. Aceitou o programa",R1863-B1863,0),0)</f>
        <v>44</v>
      </c>
      <c r="AY1863" s="209">
        <f>IF(BB1863="S",IF(AND(S1863&lt;&gt;"",R1863&lt;&gt;""),S1863-R1863,0),0)</f>
        <v>0</v>
      </c>
      <c r="AZ1863" s="209">
        <f>IF(BB1863="S",IF(Q1863="1. Aceitou o programa",IF(OR(X1863="Não se Aplica",X1863=""),IF(OR(W1863="Não se Aplica",W1863=""),0,W1863-V1863),AVERAGE(X1863-W1863,W1863-V1863)),0),0)</f>
        <v>8</v>
      </c>
      <c r="BA1863" s="209">
        <f>IF(BB1863="S",IF(AND(Q1863="1. Aceitou o programa",AH1863="Realizada"),IFERROR(IF(AG1863="",0,AG1863-R1863),0),0),0)</f>
        <v>0</v>
      </c>
      <c r="BB1863" s="209" t="str">
        <f>_xlfn.XLOOKUP(U1863,'Lista Suspensa'!$AA$20:$AA$23,'Lista Suspensa'!$AB$20:$AB$23,"N/A")</f>
        <v>S</v>
      </c>
    </row>
    <row r="1864" spans="1:54" ht="12" customHeight="1">
      <c r="A1864" s="151" t="s">
        <v>54</v>
      </c>
      <c r="B1864" s="152">
        <v>46112</v>
      </c>
      <c r="C1864" s="153" t="s">
        <v>55</v>
      </c>
      <c r="D1864" s="153" t="s">
        <v>56</v>
      </c>
      <c r="E1864" s="244">
        <v>94685524</v>
      </c>
      <c r="F1864" s="144" t="s">
        <v>3783</v>
      </c>
      <c r="G1864" s="230"/>
      <c r="H1864" s="154">
        <v>27684</v>
      </c>
      <c r="I1864" s="153">
        <v>50</v>
      </c>
      <c r="J1864" s="148" t="s">
        <v>70</v>
      </c>
      <c r="K1864" s="153" t="s">
        <v>101</v>
      </c>
      <c r="L1864" s="153"/>
      <c r="M1864" s="153"/>
      <c r="N1864" s="153"/>
      <c r="O1864" s="155">
        <v>21976770838</v>
      </c>
      <c r="P1864" s="156" t="s">
        <v>60</v>
      </c>
      <c r="Q1864" s="157" t="s">
        <v>110</v>
      </c>
      <c r="R1864" s="158">
        <v>46156</v>
      </c>
      <c r="S1864" s="159"/>
      <c r="T1864" s="159" t="s">
        <v>62</v>
      </c>
      <c r="U1864" s="159" t="s">
        <v>111</v>
      </c>
      <c r="V1864" s="154">
        <v>46147</v>
      </c>
      <c r="W1864" s="154">
        <v>46155</v>
      </c>
      <c r="X1864" s="154" t="s">
        <v>126</v>
      </c>
      <c r="Y1864" s="160" t="s">
        <v>99</v>
      </c>
      <c r="Z1864" s="160" t="s">
        <v>128</v>
      </c>
      <c r="AA1864" s="153">
        <v>91</v>
      </c>
      <c r="AB1864" s="153">
        <v>1.65</v>
      </c>
      <c r="AC1864" s="182">
        <f t="shared" si="60"/>
        <v>33.425160697887975</v>
      </c>
      <c r="AD1864" s="153" t="str">
        <f t="shared" si="61"/>
        <v>OBESIDADE I</v>
      </c>
      <c r="AE1864" s="233" t="s">
        <v>1092</v>
      </c>
      <c r="AF1864" s="153"/>
      <c r="AG1864" s="159"/>
      <c r="AH1864" s="153"/>
      <c r="AI1864" s="161"/>
      <c r="AJ1864" s="153"/>
      <c r="AK1864" s="153"/>
      <c r="AL1864" s="207" t="s">
        <v>131</v>
      </c>
      <c r="AM1864" s="207"/>
      <c r="AN1864" s="207"/>
      <c r="AO1864" s="207" t="str">
        <f ca="1">IF(R1864="","",IF(R1864&gt;TODAY(),"0 meses",DATEDIF(R1864,TODAY(),"m") &amp; " meses"))</f>
        <v>0 meses</v>
      </c>
      <c r="AP1864" s="147" t="s">
        <v>67</v>
      </c>
      <c r="AQ1864" s="147" t="s">
        <v>67</v>
      </c>
      <c r="AR1864" s="147"/>
      <c r="AS1864" s="209" t="s">
        <v>68</v>
      </c>
      <c r="AT1864" s="223" t="str">
        <f>MONTH(B1864)&amp;"/"&amp;YEAR(B1864)</f>
        <v>3/2026</v>
      </c>
      <c r="AU1864" s="223">
        <f>WEEKNUM(B1864)-WEEKNUM(EOMONTH(B1864,-1)+1)+1</f>
        <v>5</v>
      </c>
      <c r="AV1864" s="209" t="str">
        <f>MONTH(R1864)&amp;"/"&amp;YEAR(R1864)</f>
        <v>5/2026</v>
      </c>
      <c r="AW1864" s="209">
        <f>WEEKNUM(R1864)-WEEKNUM(EOMONTH(R1864,-1)+1)+1</f>
        <v>3</v>
      </c>
      <c r="AX1864" s="209">
        <f>IF(BB1864="S",IF(Q1864="1. Aceitou o programa",R1864-B1864,0),0)</f>
        <v>44</v>
      </c>
      <c r="AY1864" s="209">
        <f>IF(BB1864="S",IF(AND(S1864&lt;&gt;"",R1864&lt;&gt;""),S1864-R1864,0),0)</f>
        <v>0</v>
      </c>
      <c r="AZ1864" s="209">
        <f>IF(BB1864="S",IF(Q1864="1. Aceitou o programa",IF(OR(X1864="Não se Aplica",X1864=""),IF(OR(W1864="Não se Aplica",W1864=""),0,W1864-V1864),AVERAGE(X1864-W1864,W1864-V1864)),0),0)</f>
        <v>8</v>
      </c>
      <c r="BA1864" s="209">
        <f>IF(BB1864="S",IF(AND(Q1864="1. Aceitou o programa",AH1864="Realizada"),IFERROR(IF(AG1864="",0,AG1864-R1864),0),0),0)</f>
        <v>0</v>
      </c>
      <c r="BB1864" s="209" t="str">
        <f>_xlfn.XLOOKUP(U1864,'Lista Suspensa'!$AA$20:$AA$23,'Lista Suspensa'!$AB$20:$AB$23,"N/A")</f>
        <v>S</v>
      </c>
    </row>
    <row r="1865" spans="1:54" ht="12" customHeight="1">
      <c r="A1865" s="151" t="s">
        <v>54</v>
      </c>
      <c r="B1865" s="152">
        <v>46112</v>
      </c>
      <c r="C1865" s="153" t="s">
        <v>55</v>
      </c>
      <c r="D1865" s="153" t="s">
        <v>56</v>
      </c>
      <c r="E1865" s="244">
        <v>415159598</v>
      </c>
      <c r="F1865" s="144" t="s">
        <v>3784</v>
      </c>
      <c r="G1865" s="230"/>
      <c r="H1865" s="154">
        <v>27946</v>
      </c>
      <c r="I1865" s="153">
        <v>49</v>
      </c>
      <c r="J1865" s="148" t="s">
        <v>58</v>
      </c>
      <c r="K1865" s="153" t="s">
        <v>101</v>
      </c>
      <c r="L1865" s="153"/>
      <c r="M1865" s="153"/>
      <c r="N1865" s="153"/>
      <c r="O1865" s="155">
        <v>21991610781</v>
      </c>
      <c r="P1865" s="156" t="s">
        <v>60</v>
      </c>
      <c r="Q1865" s="157" t="s">
        <v>110</v>
      </c>
      <c r="R1865" s="158">
        <v>46156</v>
      </c>
      <c r="S1865" s="159"/>
      <c r="T1865" s="159" t="s">
        <v>62</v>
      </c>
      <c r="U1865" s="159" t="s">
        <v>111</v>
      </c>
      <c r="V1865" s="154">
        <v>46147</v>
      </c>
      <c r="W1865" s="154">
        <v>46155</v>
      </c>
      <c r="X1865" s="154" t="s">
        <v>126</v>
      </c>
      <c r="Y1865" s="160" t="s">
        <v>99</v>
      </c>
      <c r="Z1865" s="160" t="s">
        <v>128</v>
      </c>
      <c r="AA1865" s="153">
        <v>105</v>
      </c>
      <c r="AB1865" s="153">
        <v>1.8</v>
      </c>
      <c r="AC1865" s="182">
        <f t="shared" si="60"/>
        <v>32.407407407407405</v>
      </c>
      <c r="AD1865" s="153" t="str">
        <f t="shared" si="61"/>
        <v>OBESIDADE I</v>
      </c>
      <c r="AE1865" s="233" t="s">
        <v>139</v>
      </c>
      <c r="AF1865" s="153"/>
      <c r="AG1865" s="159"/>
      <c r="AH1865" s="153"/>
      <c r="AI1865" s="161"/>
      <c r="AJ1865" s="153"/>
      <c r="AK1865" s="153"/>
      <c r="AL1865" s="207" t="s">
        <v>131</v>
      </c>
      <c r="AM1865" s="207"/>
      <c r="AN1865" s="207"/>
      <c r="AO1865" s="207" t="str">
        <f ca="1">IF(R1865="","",IF(R1865&gt;TODAY(),"0 meses",DATEDIF(R1865,TODAY(),"m") &amp; " meses"))</f>
        <v>0 meses</v>
      </c>
      <c r="AP1865" s="147" t="s">
        <v>67</v>
      </c>
      <c r="AQ1865" s="147" t="s">
        <v>67</v>
      </c>
      <c r="AR1865" s="147"/>
      <c r="AS1865" s="209" t="s">
        <v>68</v>
      </c>
      <c r="AT1865" s="223" t="str">
        <f>MONTH(B1865)&amp;"/"&amp;YEAR(B1865)</f>
        <v>3/2026</v>
      </c>
      <c r="AU1865" s="223">
        <f>WEEKNUM(B1865)-WEEKNUM(EOMONTH(B1865,-1)+1)+1</f>
        <v>5</v>
      </c>
      <c r="AV1865" s="209" t="str">
        <f>MONTH(R1865)&amp;"/"&amp;YEAR(R1865)</f>
        <v>5/2026</v>
      </c>
      <c r="AW1865" s="209">
        <f>WEEKNUM(R1865)-WEEKNUM(EOMONTH(R1865,-1)+1)+1</f>
        <v>3</v>
      </c>
      <c r="AX1865" s="209">
        <f>IF(BB1865="S",IF(Q1865="1. Aceitou o programa",R1865-B1865,0),0)</f>
        <v>44</v>
      </c>
      <c r="AY1865" s="209">
        <f>IF(BB1865="S",IF(AND(S1865&lt;&gt;"",R1865&lt;&gt;""),S1865-R1865,0),0)</f>
        <v>0</v>
      </c>
      <c r="AZ1865" s="209">
        <f>IF(BB1865="S",IF(Q1865="1. Aceitou o programa",IF(OR(X1865="Não se Aplica",X1865=""),IF(OR(W1865="Não se Aplica",W1865=""),0,W1865-V1865),AVERAGE(X1865-W1865,W1865-V1865)),0),0)</f>
        <v>8</v>
      </c>
      <c r="BA1865" s="209">
        <f>IF(BB1865="S",IF(AND(Q1865="1. Aceitou o programa",AH1865="Realizada"),IFERROR(IF(AG1865="",0,AG1865-R1865),0),0),0)</f>
        <v>0</v>
      </c>
      <c r="BB1865" s="209" t="str">
        <f>_xlfn.XLOOKUP(U1865,'Lista Suspensa'!$AA$20:$AA$23,'Lista Suspensa'!$AB$20:$AB$23,"N/A")</f>
        <v>S</v>
      </c>
    </row>
    <row r="1866" spans="1:54" ht="12" customHeight="1">
      <c r="A1866" s="151" t="s">
        <v>54</v>
      </c>
      <c r="B1866" s="152">
        <v>46112</v>
      </c>
      <c r="C1866" s="153" t="s">
        <v>55</v>
      </c>
      <c r="D1866" s="153" t="s">
        <v>56</v>
      </c>
      <c r="E1866" s="244">
        <v>93803083</v>
      </c>
      <c r="F1866" s="144" t="s">
        <v>3785</v>
      </c>
      <c r="G1866" s="230"/>
      <c r="H1866" s="154">
        <v>28019</v>
      </c>
      <c r="I1866" s="153">
        <v>49</v>
      </c>
      <c r="J1866" s="148" t="s">
        <v>70</v>
      </c>
      <c r="K1866" s="153" t="s">
        <v>101</v>
      </c>
      <c r="L1866" s="153"/>
      <c r="M1866" s="153"/>
      <c r="N1866" s="153"/>
      <c r="O1866" s="155">
        <v>21995448350</v>
      </c>
      <c r="P1866" s="156" t="s">
        <v>60</v>
      </c>
      <c r="Q1866" s="157" t="s">
        <v>110</v>
      </c>
      <c r="R1866" s="158">
        <v>46156</v>
      </c>
      <c r="S1866" s="159"/>
      <c r="T1866" s="159" t="s">
        <v>62</v>
      </c>
      <c r="U1866" s="159" t="s">
        <v>111</v>
      </c>
      <c r="V1866" s="154">
        <v>46147</v>
      </c>
      <c r="W1866" s="154">
        <v>46155</v>
      </c>
      <c r="X1866" s="154" t="s">
        <v>126</v>
      </c>
      <c r="Y1866" s="160" t="s">
        <v>99</v>
      </c>
      <c r="Z1866" s="160" t="s">
        <v>128</v>
      </c>
      <c r="AA1866" s="153">
        <v>109</v>
      </c>
      <c r="AB1866" s="153">
        <v>1.69</v>
      </c>
      <c r="AC1866" s="182">
        <f t="shared" si="60"/>
        <v>38.163929834389556</v>
      </c>
      <c r="AD1866" s="153" t="str">
        <f t="shared" si="61"/>
        <v>OBESIDADE II</v>
      </c>
      <c r="AE1866" s="233" t="s">
        <v>1018</v>
      </c>
      <c r="AF1866" s="153"/>
      <c r="AG1866" s="159"/>
      <c r="AH1866" s="153"/>
      <c r="AI1866" s="161"/>
      <c r="AJ1866" s="153"/>
      <c r="AK1866" s="153"/>
      <c r="AL1866" s="207" t="s">
        <v>131</v>
      </c>
      <c r="AM1866" s="207"/>
      <c r="AN1866" s="207"/>
      <c r="AO1866" s="207" t="str">
        <f ca="1">IF(R1866="","",IF(R1866&gt;TODAY(),"0 meses",DATEDIF(R1866,TODAY(),"m") &amp; " meses"))</f>
        <v>0 meses</v>
      </c>
      <c r="AP1866" s="147" t="s">
        <v>67</v>
      </c>
      <c r="AQ1866" s="147" t="s">
        <v>67</v>
      </c>
      <c r="AR1866" s="147"/>
      <c r="AS1866" s="209" t="s">
        <v>68</v>
      </c>
      <c r="AT1866" s="223" t="str">
        <f>MONTH(B1866)&amp;"/"&amp;YEAR(B1866)</f>
        <v>3/2026</v>
      </c>
      <c r="AU1866" s="223">
        <f>WEEKNUM(B1866)-WEEKNUM(EOMONTH(B1866,-1)+1)+1</f>
        <v>5</v>
      </c>
      <c r="AV1866" s="209" t="str">
        <f>MONTH(R1866)&amp;"/"&amp;YEAR(R1866)</f>
        <v>5/2026</v>
      </c>
      <c r="AW1866" s="209">
        <f>WEEKNUM(R1866)-WEEKNUM(EOMONTH(R1866,-1)+1)+1</f>
        <v>3</v>
      </c>
      <c r="AX1866" s="209">
        <f>IF(BB1866="S",IF(Q1866="1. Aceitou o programa",R1866-B1866,0),0)</f>
        <v>44</v>
      </c>
      <c r="AY1866" s="209">
        <f>IF(BB1866="S",IF(AND(S1866&lt;&gt;"",R1866&lt;&gt;""),S1866-R1866,0),0)</f>
        <v>0</v>
      </c>
      <c r="AZ1866" s="209">
        <f>IF(BB1866="S",IF(Q1866="1. Aceitou o programa",IF(OR(X1866="Não se Aplica",X1866=""),IF(OR(W1866="Não se Aplica",W1866=""),0,W1866-V1866),AVERAGE(X1866-W1866,W1866-V1866)),0),0)</f>
        <v>8</v>
      </c>
      <c r="BA1866" s="209">
        <f>IF(BB1866="S",IF(AND(Q1866="1. Aceitou o programa",AH1866="Realizada"),IFERROR(IF(AG1866="",0,AG1866-R1866),0),0),0)</f>
        <v>0</v>
      </c>
      <c r="BB1866" s="209" t="str">
        <f>_xlfn.XLOOKUP(U1866,'Lista Suspensa'!$AA$20:$AA$23,'Lista Suspensa'!$AB$20:$AB$23,"N/A")</f>
        <v>S</v>
      </c>
    </row>
    <row r="1867" spans="1:54" ht="12" customHeight="1">
      <c r="A1867" s="151" t="s">
        <v>54</v>
      </c>
      <c r="B1867" s="152">
        <v>46112</v>
      </c>
      <c r="C1867" s="153" t="s">
        <v>55</v>
      </c>
      <c r="D1867" s="153" t="s">
        <v>56</v>
      </c>
      <c r="E1867" s="244">
        <v>88892359</v>
      </c>
      <c r="F1867" s="144" t="s">
        <v>3786</v>
      </c>
      <c r="G1867" s="230"/>
      <c r="H1867" s="154">
        <v>28233</v>
      </c>
      <c r="I1867" s="153">
        <v>49</v>
      </c>
      <c r="J1867" s="148" t="s">
        <v>70</v>
      </c>
      <c r="K1867" s="153" t="s">
        <v>101</v>
      </c>
      <c r="L1867" s="153"/>
      <c r="M1867" s="153"/>
      <c r="N1867" s="153"/>
      <c r="O1867" s="155">
        <v>21992363406</v>
      </c>
      <c r="P1867" s="156" t="s">
        <v>60</v>
      </c>
      <c r="Q1867" s="157" t="s">
        <v>110</v>
      </c>
      <c r="R1867" s="158">
        <v>46156</v>
      </c>
      <c r="S1867" s="159"/>
      <c r="T1867" s="159" t="s">
        <v>62</v>
      </c>
      <c r="U1867" s="159" t="s">
        <v>111</v>
      </c>
      <c r="V1867" s="154">
        <v>46147</v>
      </c>
      <c r="W1867" s="154">
        <v>46155</v>
      </c>
      <c r="X1867" s="154" t="s">
        <v>126</v>
      </c>
      <c r="Y1867" s="160" t="s">
        <v>99</v>
      </c>
      <c r="Z1867" s="160" t="s">
        <v>128</v>
      </c>
      <c r="AA1867" s="153">
        <v>130</v>
      </c>
      <c r="AB1867" s="153">
        <v>1.7</v>
      </c>
      <c r="AC1867" s="182">
        <f t="shared" si="60"/>
        <v>44.982698961937722</v>
      </c>
      <c r="AD1867" s="153" t="str">
        <f t="shared" si="61"/>
        <v>OBESIDADE III</v>
      </c>
      <c r="AE1867" s="233" t="s">
        <v>947</v>
      </c>
      <c r="AF1867" s="153"/>
      <c r="AG1867" s="159"/>
      <c r="AH1867" s="153"/>
      <c r="AI1867" s="161"/>
      <c r="AJ1867" s="153"/>
      <c r="AK1867" s="153"/>
      <c r="AL1867" s="207" t="s">
        <v>131</v>
      </c>
      <c r="AM1867" s="207"/>
      <c r="AN1867" s="207"/>
      <c r="AO1867" s="207" t="str">
        <f ca="1">IF(R1867="","",IF(R1867&gt;TODAY(),"0 meses",DATEDIF(R1867,TODAY(),"m") &amp; " meses"))</f>
        <v>0 meses</v>
      </c>
      <c r="AP1867" s="147" t="s">
        <v>67</v>
      </c>
      <c r="AQ1867" s="147" t="s">
        <v>67</v>
      </c>
      <c r="AR1867" s="147"/>
      <c r="AS1867" s="209" t="s">
        <v>68</v>
      </c>
      <c r="AT1867" s="223" t="str">
        <f>MONTH(B1867)&amp;"/"&amp;YEAR(B1867)</f>
        <v>3/2026</v>
      </c>
      <c r="AU1867" s="223">
        <f>WEEKNUM(B1867)-WEEKNUM(EOMONTH(B1867,-1)+1)+1</f>
        <v>5</v>
      </c>
      <c r="AV1867" s="209" t="str">
        <f>MONTH(R1867)&amp;"/"&amp;YEAR(R1867)</f>
        <v>5/2026</v>
      </c>
      <c r="AW1867" s="209">
        <f>WEEKNUM(R1867)-WEEKNUM(EOMONTH(R1867,-1)+1)+1</f>
        <v>3</v>
      </c>
      <c r="AX1867" s="209">
        <f>IF(BB1867="S",IF(Q1867="1. Aceitou o programa",R1867-B1867,0),0)</f>
        <v>44</v>
      </c>
      <c r="AY1867" s="209">
        <f>IF(BB1867="S",IF(AND(S1867&lt;&gt;"",R1867&lt;&gt;""),S1867-R1867,0),0)</f>
        <v>0</v>
      </c>
      <c r="AZ1867" s="209">
        <f>IF(BB1867="S",IF(Q1867="1. Aceitou o programa",IF(OR(X1867="Não se Aplica",X1867=""),IF(OR(W1867="Não se Aplica",W1867=""),0,W1867-V1867),AVERAGE(X1867-W1867,W1867-V1867)),0),0)</f>
        <v>8</v>
      </c>
      <c r="BA1867" s="209">
        <f>IF(BB1867="S",IF(AND(Q1867="1. Aceitou o programa",AH1867="Realizada"),IFERROR(IF(AG1867="",0,AG1867-R1867),0),0),0)</f>
        <v>0</v>
      </c>
      <c r="BB1867" s="209" t="str">
        <f>_xlfn.XLOOKUP(U1867,'Lista Suspensa'!$AA$20:$AA$23,'Lista Suspensa'!$AB$20:$AB$23,"N/A")</f>
        <v>S</v>
      </c>
    </row>
    <row r="1868" spans="1:54" ht="12" customHeight="1">
      <c r="A1868" s="151" t="s">
        <v>54</v>
      </c>
      <c r="B1868" s="152">
        <v>46112</v>
      </c>
      <c r="C1868" s="153" t="s">
        <v>55</v>
      </c>
      <c r="D1868" s="153" t="s">
        <v>56</v>
      </c>
      <c r="E1868" s="244">
        <v>89605037</v>
      </c>
      <c r="F1868" s="144" t="s">
        <v>3787</v>
      </c>
      <c r="G1868" s="230"/>
      <c r="H1868" s="154">
        <v>28297</v>
      </c>
      <c r="I1868" s="153">
        <v>48</v>
      </c>
      <c r="J1868" s="148" t="s">
        <v>70</v>
      </c>
      <c r="K1868" s="153" t="s">
        <v>101</v>
      </c>
      <c r="L1868" s="153"/>
      <c r="M1868" s="153"/>
      <c r="N1868" s="153"/>
      <c r="O1868" s="155">
        <v>21991377120</v>
      </c>
      <c r="P1868" s="156" t="s">
        <v>60</v>
      </c>
      <c r="Q1868" s="157" t="s">
        <v>110</v>
      </c>
      <c r="R1868" s="158">
        <v>46156</v>
      </c>
      <c r="S1868" s="159"/>
      <c r="T1868" s="159" t="s">
        <v>62</v>
      </c>
      <c r="U1868" s="159" t="s">
        <v>111</v>
      </c>
      <c r="V1868" s="154">
        <v>46147</v>
      </c>
      <c r="W1868" s="154">
        <v>46155</v>
      </c>
      <c r="X1868" s="154" t="s">
        <v>126</v>
      </c>
      <c r="Y1868" s="160" t="s">
        <v>99</v>
      </c>
      <c r="Z1868" s="160" t="s">
        <v>128</v>
      </c>
      <c r="AA1868" s="153">
        <v>84</v>
      </c>
      <c r="AB1868" s="153">
        <v>1.65</v>
      </c>
      <c r="AC1868" s="182">
        <f t="shared" si="60"/>
        <v>30.853994490358129</v>
      </c>
      <c r="AD1868" s="153" t="str">
        <f t="shared" si="61"/>
        <v>OBESIDADE I</v>
      </c>
      <c r="AE1868" s="233" t="s">
        <v>135</v>
      </c>
      <c r="AF1868" s="153"/>
      <c r="AG1868" s="159"/>
      <c r="AH1868" s="153"/>
      <c r="AI1868" s="161"/>
      <c r="AJ1868" s="153"/>
      <c r="AK1868" s="153"/>
      <c r="AL1868" s="207" t="s">
        <v>131</v>
      </c>
      <c r="AM1868" s="207"/>
      <c r="AN1868" s="207"/>
      <c r="AO1868" s="207" t="str">
        <f ca="1">IF(R1868="","",IF(R1868&gt;TODAY(),"0 meses",DATEDIF(R1868,TODAY(),"m") &amp; " meses"))</f>
        <v>0 meses</v>
      </c>
      <c r="AP1868" s="147" t="s">
        <v>67</v>
      </c>
      <c r="AQ1868" s="147" t="s">
        <v>67</v>
      </c>
      <c r="AR1868" s="147"/>
      <c r="AS1868" s="209" t="s">
        <v>68</v>
      </c>
      <c r="AT1868" s="223" t="str">
        <f>MONTH(B1868)&amp;"/"&amp;YEAR(B1868)</f>
        <v>3/2026</v>
      </c>
      <c r="AU1868" s="223">
        <f>WEEKNUM(B1868)-WEEKNUM(EOMONTH(B1868,-1)+1)+1</f>
        <v>5</v>
      </c>
      <c r="AV1868" s="209" t="str">
        <f>MONTH(R1868)&amp;"/"&amp;YEAR(R1868)</f>
        <v>5/2026</v>
      </c>
      <c r="AW1868" s="209">
        <f>WEEKNUM(R1868)-WEEKNUM(EOMONTH(R1868,-1)+1)+1</f>
        <v>3</v>
      </c>
      <c r="AX1868" s="209">
        <f>IF(BB1868="S",IF(Q1868="1. Aceitou o programa",R1868-B1868,0),0)</f>
        <v>44</v>
      </c>
      <c r="AY1868" s="209">
        <f>IF(BB1868="S",IF(AND(S1868&lt;&gt;"",R1868&lt;&gt;""),S1868-R1868,0),0)</f>
        <v>0</v>
      </c>
      <c r="AZ1868" s="209">
        <f>IF(BB1868="S",IF(Q1868="1. Aceitou o programa",IF(OR(X1868="Não se Aplica",X1868=""),IF(OR(W1868="Não se Aplica",W1868=""),0,W1868-V1868),AVERAGE(X1868-W1868,W1868-V1868)),0),0)</f>
        <v>8</v>
      </c>
      <c r="BA1868" s="209">
        <f>IF(BB1868="S",IF(AND(Q1868="1. Aceitou o programa",AH1868="Realizada"),IFERROR(IF(AG1868="",0,AG1868-R1868),0),0),0)</f>
        <v>0</v>
      </c>
      <c r="BB1868" s="209" t="str">
        <f>_xlfn.XLOOKUP(U1868,'Lista Suspensa'!$AA$20:$AA$23,'Lista Suspensa'!$AB$20:$AB$23,"N/A")</f>
        <v>S</v>
      </c>
    </row>
    <row r="1869" spans="1:54" ht="12" customHeight="1">
      <c r="A1869" s="151" t="s">
        <v>54</v>
      </c>
      <c r="B1869" s="152">
        <v>46112</v>
      </c>
      <c r="C1869" s="153" t="s">
        <v>55</v>
      </c>
      <c r="D1869" s="153" t="s">
        <v>56</v>
      </c>
      <c r="E1869" s="244">
        <v>87929165</v>
      </c>
      <c r="F1869" s="144" t="s">
        <v>3788</v>
      </c>
      <c r="G1869" s="230"/>
      <c r="H1869" s="154">
        <v>28411</v>
      </c>
      <c r="I1869" s="153">
        <v>48</v>
      </c>
      <c r="J1869" s="148" t="s">
        <v>70</v>
      </c>
      <c r="K1869" s="153" t="s">
        <v>101</v>
      </c>
      <c r="L1869" s="153"/>
      <c r="M1869" s="153"/>
      <c r="N1869" s="153"/>
      <c r="O1869" s="155">
        <v>21983914050</v>
      </c>
      <c r="P1869" s="156" t="s">
        <v>60</v>
      </c>
      <c r="Q1869" s="157" t="s">
        <v>110</v>
      </c>
      <c r="R1869" s="158">
        <v>46156</v>
      </c>
      <c r="S1869" s="159"/>
      <c r="T1869" s="159" t="s">
        <v>62</v>
      </c>
      <c r="U1869" s="159" t="s">
        <v>111</v>
      </c>
      <c r="V1869" s="154">
        <v>46147</v>
      </c>
      <c r="W1869" s="154">
        <v>46155</v>
      </c>
      <c r="X1869" s="154" t="s">
        <v>126</v>
      </c>
      <c r="Y1869" s="160"/>
      <c r="Z1869" s="160" t="s">
        <v>166</v>
      </c>
      <c r="AA1869" s="153">
        <v>80</v>
      </c>
      <c r="AB1869" s="153">
        <v>1.52</v>
      </c>
      <c r="AC1869" s="182">
        <f t="shared" si="60"/>
        <v>34.626038781163437</v>
      </c>
      <c r="AD1869" s="153" t="str">
        <f t="shared" si="61"/>
        <v>OBESIDADE I</v>
      </c>
      <c r="AE1869" s="233" t="s">
        <v>947</v>
      </c>
      <c r="AF1869" s="153"/>
      <c r="AG1869" s="159"/>
      <c r="AH1869" s="153"/>
      <c r="AI1869" s="161"/>
      <c r="AJ1869" s="153"/>
      <c r="AK1869" s="153"/>
      <c r="AL1869" s="207" t="s">
        <v>131</v>
      </c>
      <c r="AM1869" s="207"/>
      <c r="AN1869" s="207"/>
      <c r="AO1869" s="207" t="str">
        <f ca="1">IF(R1869="","",IF(R1869&gt;TODAY(),"0 meses",DATEDIF(R1869,TODAY(),"m") &amp; " meses"))</f>
        <v>0 meses</v>
      </c>
      <c r="AP1869" s="147" t="s">
        <v>67</v>
      </c>
      <c r="AQ1869" s="147" t="s">
        <v>67</v>
      </c>
      <c r="AR1869" s="147"/>
      <c r="AS1869" s="209" t="s">
        <v>68</v>
      </c>
      <c r="AT1869" s="223" t="str">
        <f>MONTH(B1869)&amp;"/"&amp;YEAR(B1869)</f>
        <v>3/2026</v>
      </c>
      <c r="AU1869" s="223">
        <f>WEEKNUM(B1869)-WEEKNUM(EOMONTH(B1869,-1)+1)+1</f>
        <v>5</v>
      </c>
      <c r="AV1869" s="209" t="str">
        <f>MONTH(R1869)&amp;"/"&amp;YEAR(R1869)</f>
        <v>5/2026</v>
      </c>
      <c r="AW1869" s="209">
        <f>WEEKNUM(R1869)-WEEKNUM(EOMONTH(R1869,-1)+1)+1</f>
        <v>3</v>
      </c>
      <c r="AX1869" s="209">
        <f>IF(BB1869="S",IF(Q1869="1. Aceitou o programa",R1869-B1869,0),0)</f>
        <v>44</v>
      </c>
      <c r="AY1869" s="209">
        <f>IF(BB1869="S",IF(AND(S1869&lt;&gt;"",R1869&lt;&gt;""),S1869-R1869,0),0)</f>
        <v>0</v>
      </c>
      <c r="AZ1869" s="209">
        <f>IF(BB1869="S",IF(Q1869="1. Aceitou o programa",IF(OR(X1869="Não se Aplica",X1869=""),IF(OR(W1869="Não se Aplica",W1869=""),0,W1869-V1869),AVERAGE(X1869-W1869,W1869-V1869)),0),0)</f>
        <v>8</v>
      </c>
      <c r="BA1869" s="209">
        <f>IF(BB1869="S",IF(AND(Q1869="1. Aceitou o programa",AH1869="Realizada"),IFERROR(IF(AG1869="",0,AG1869-R1869),0),0),0)</f>
        <v>0</v>
      </c>
      <c r="BB1869" s="209" t="str">
        <f>_xlfn.XLOOKUP(U1869,'Lista Suspensa'!$AA$20:$AA$23,'Lista Suspensa'!$AB$20:$AB$23,"N/A")</f>
        <v>S</v>
      </c>
    </row>
    <row r="1870" spans="1:54" ht="12" customHeight="1">
      <c r="A1870" s="151" t="s">
        <v>54</v>
      </c>
      <c r="B1870" s="152">
        <v>46112</v>
      </c>
      <c r="C1870" s="153" t="s">
        <v>55</v>
      </c>
      <c r="D1870" s="153" t="s">
        <v>56</v>
      </c>
      <c r="E1870" s="244">
        <v>93164712</v>
      </c>
      <c r="F1870" s="144" t="s">
        <v>3789</v>
      </c>
      <c r="G1870" s="230"/>
      <c r="H1870" s="154">
        <v>28538</v>
      </c>
      <c r="I1870" s="153">
        <v>48</v>
      </c>
      <c r="J1870" s="148" t="s">
        <v>70</v>
      </c>
      <c r="K1870" s="153" t="s">
        <v>101</v>
      </c>
      <c r="L1870" s="153"/>
      <c r="M1870" s="153"/>
      <c r="N1870" s="153"/>
      <c r="O1870" s="155">
        <v>21981311446</v>
      </c>
      <c r="P1870" s="156" t="s">
        <v>60</v>
      </c>
      <c r="Q1870" s="157" t="s">
        <v>110</v>
      </c>
      <c r="R1870" s="158">
        <v>46156</v>
      </c>
      <c r="S1870" s="159"/>
      <c r="T1870" s="159" t="s">
        <v>62</v>
      </c>
      <c r="U1870" s="159" t="s">
        <v>111</v>
      </c>
      <c r="V1870" s="154">
        <v>46147</v>
      </c>
      <c r="W1870" s="154">
        <v>46155</v>
      </c>
      <c r="X1870" s="154" t="s">
        <v>126</v>
      </c>
      <c r="Y1870" s="160" t="s">
        <v>99</v>
      </c>
      <c r="Z1870" s="160" t="s">
        <v>128</v>
      </c>
      <c r="AA1870" s="153">
        <v>100</v>
      </c>
      <c r="AB1870" s="153">
        <v>1.58</v>
      </c>
      <c r="AC1870" s="182">
        <f t="shared" si="60"/>
        <v>40.057683063611591</v>
      </c>
      <c r="AD1870" s="153" t="str">
        <f t="shared" si="61"/>
        <v>OBESIDADE III</v>
      </c>
      <c r="AE1870" s="233" t="s">
        <v>129</v>
      </c>
      <c r="AF1870" s="153"/>
      <c r="AG1870" s="159"/>
      <c r="AH1870" s="153"/>
      <c r="AI1870" s="161"/>
      <c r="AJ1870" s="153"/>
      <c r="AK1870" s="153"/>
      <c r="AL1870" s="207" t="s">
        <v>131</v>
      </c>
      <c r="AM1870" s="207"/>
      <c r="AN1870" s="207"/>
      <c r="AO1870" s="207" t="str">
        <f ca="1">IF(R1870="","",IF(R1870&gt;TODAY(),"0 meses",DATEDIF(R1870,TODAY(),"m") &amp; " meses"))</f>
        <v>0 meses</v>
      </c>
      <c r="AP1870" s="147" t="s">
        <v>67</v>
      </c>
      <c r="AQ1870" s="147" t="s">
        <v>67</v>
      </c>
      <c r="AR1870" s="147"/>
      <c r="AS1870" s="209" t="s">
        <v>68</v>
      </c>
      <c r="AT1870" s="223" t="str">
        <f>MONTH(B1870)&amp;"/"&amp;YEAR(B1870)</f>
        <v>3/2026</v>
      </c>
      <c r="AU1870" s="223">
        <f>WEEKNUM(B1870)-WEEKNUM(EOMONTH(B1870,-1)+1)+1</f>
        <v>5</v>
      </c>
      <c r="AV1870" s="209" t="str">
        <f>MONTH(R1870)&amp;"/"&amp;YEAR(R1870)</f>
        <v>5/2026</v>
      </c>
      <c r="AW1870" s="209">
        <f>WEEKNUM(R1870)-WEEKNUM(EOMONTH(R1870,-1)+1)+1</f>
        <v>3</v>
      </c>
      <c r="AX1870" s="209">
        <f>IF(BB1870="S",IF(Q1870="1. Aceitou o programa",R1870-B1870,0),0)</f>
        <v>44</v>
      </c>
      <c r="AY1870" s="209">
        <f>IF(BB1870="S",IF(AND(S1870&lt;&gt;"",R1870&lt;&gt;""),S1870-R1870,0),0)</f>
        <v>0</v>
      </c>
      <c r="AZ1870" s="209">
        <f>IF(BB1870="S",IF(Q1870="1. Aceitou o programa",IF(OR(X1870="Não se Aplica",X1870=""),IF(OR(W1870="Não se Aplica",W1870=""),0,W1870-V1870),AVERAGE(X1870-W1870,W1870-V1870)),0),0)</f>
        <v>8</v>
      </c>
      <c r="BA1870" s="209">
        <f>IF(BB1870="S",IF(AND(Q1870="1. Aceitou o programa",AH1870="Realizada"),IFERROR(IF(AG1870="",0,AG1870-R1870),0),0),0)</f>
        <v>0</v>
      </c>
      <c r="BB1870" s="209" t="str">
        <f>_xlfn.XLOOKUP(U1870,'Lista Suspensa'!$AA$20:$AA$23,'Lista Suspensa'!$AB$20:$AB$23,"N/A")</f>
        <v>S</v>
      </c>
    </row>
    <row r="1871" spans="1:54" ht="12" customHeight="1">
      <c r="A1871" s="151" t="s">
        <v>54</v>
      </c>
      <c r="B1871" s="152">
        <v>46112</v>
      </c>
      <c r="C1871" s="153" t="s">
        <v>55</v>
      </c>
      <c r="D1871" s="153" t="s">
        <v>56</v>
      </c>
      <c r="E1871" s="244">
        <v>93516549</v>
      </c>
      <c r="F1871" s="144" t="s">
        <v>3790</v>
      </c>
      <c r="G1871" s="230"/>
      <c r="H1871" s="154">
        <v>28548</v>
      </c>
      <c r="I1871" s="153">
        <v>48</v>
      </c>
      <c r="J1871" s="148" t="s">
        <v>70</v>
      </c>
      <c r="K1871" s="153" t="s">
        <v>101</v>
      </c>
      <c r="L1871" s="153"/>
      <c r="M1871" s="153"/>
      <c r="N1871" s="153"/>
      <c r="O1871" s="155">
        <v>21970479964</v>
      </c>
      <c r="P1871" s="156" t="s">
        <v>60</v>
      </c>
      <c r="Q1871" s="157" t="s">
        <v>110</v>
      </c>
      <c r="R1871" s="158">
        <v>46156</v>
      </c>
      <c r="S1871" s="159"/>
      <c r="T1871" s="159" t="s">
        <v>62</v>
      </c>
      <c r="U1871" s="159" t="s">
        <v>111</v>
      </c>
      <c r="V1871" s="154">
        <v>46147</v>
      </c>
      <c r="W1871" s="154">
        <v>46155</v>
      </c>
      <c r="X1871" s="154" t="s">
        <v>126</v>
      </c>
      <c r="Y1871" s="160" t="s">
        <v>99</v>
      </c>
      <c r="Z1871" s="160" t="s">
        <v>128</v>
      </c>
      <c r="AA1871" s="153">
        <v>90</v>
      </c>
      <c r="AB1871" s="153">
        <v>1.57</v>
      </c>
      <c r="AC1871" s="182">
        <f t="shared" si="60"/>
        <v>36.51263742951032</v>
      </c>
      <c r="AD1871" s="153" t="str">
        <f t="shared" si="61"/>
        <v>OBESIDADE II</v>
      </c>
      <c r="AE1871" s="233" t="s">
        <v>1092</v>
      </c>
      <c r="AF1871" s="153"/>
      <c r="AG1871" s="159"/>
      <c r="AH1871" s="153"/>
      <c r="AI1871" s="161"/>
      <c r="AJ1871" s="153"/>
      <c r="AK1871" s="153"/>
      <c r="AL1871" s="207" t="s">
        <v>131</v>
      </c>
      <c r="AM1871" s="207"/>
      <c r="AN1871" s="207"/>
      <c r="AO1871" s="207" t="str">
        <f ca="1">IF(R1871="","",IF(R1871&gt;TODAY(),"0 meses",DATEDIF(R1871,TODAY(),"m") &amp; " meses"))</f>
        <v>0 meses</v>
      </c>
      <c r="AP1871" s="147" t="s">
        <v>67</v>
      </c>
      <c r="AQ1871" s="147" t="s">
        <v>67</v>
      </c>
      <c r="AR1871" s="147"/>
      <c r="AS1871" s="209" t="s">
        <v>68</v>
      </c>
      <c r="AT1871" s="223" t="str">
        <f>MONTH(B1871)&amp;"/"&amp;YEAR(B1871)</f>
        <v>3/2026</v>
      </c>
      <c r="AU1871" s="223">
        <f>WEEKNUM(B1871)-WEEKNUM(EOMONTH(B1871,-1)+1)+1</f>
        <v>5</v>
      </c>
      <c r="AV1871" s="209" t="str">
        <f>MONTH(R1871)&amp;"/"&amp;YEAR(R1871)</f>
        <v>5/2026</v>
      </c>
      <c r="AW1871" s="209">
        <f>WEEKNUM(R1871)-WEEKNUM(EOMONTH(R1871,-1)+1)+1</f>
        <v>3</v>
      </c>
      <c r="AX1871" s="209">
        <f>IF(BB1871="S",IF(Q1871="1. Aceitou o programa",R1871-B1871,0),0)</f>
        <v>44</v>
      </c>
      <c r="AY1871" s="209">
        <f>IF(BB1871="S",IF(AND(S1871&lt;&gt;"",R1871&lt;&gt;""),S1871-R1871,0),0)</f>
        <v>0</v>
      </c>
      <c r="AZ1871" s="209">
        <f>IF(BB1871="S",IF(Q1871="1. Aceitou o programa",IF(OR(X1871="Não se Aplica",X1871=""),IF(OR(W1871="Não se Aplica",W1871=""),0,W1871-V1871),AVERAGE(X1871-W1871,W1871-V1871)),0),0)</f>
        <v>8</v>
      </c>
      <c r="BA1871" s="209">
        <f>IF(BB1871="S",IF(AND(Q1871="1. Aceitou o programa",AH1871="Realizada"),IFERROR(IF(AG1871="",0,AG1871-R1871),0),0),0)</f>
        <v>0</v>
      </c>
      <c r="BB1871" s="209" t="str">
        <f>_xlfn.XLOOKUP(U1871,'Lista Suspensa'!$AA$20:$AA$23,'Lista Suspensa'!$AB$20:$AB$23,"N/A")</f>
        <v>S</v>
      </c>
    </row>
    <row r="1872" spans="1:54" ht="12" customHeight="1">
      <c r="A1872" s="151" t="s">
        <v>54</v>
      </c>
      <c r="B1872" s="152">
        <v>46112</v>
      </c>
      <c r="C1872" s="153" t="s">
        <v>55</v>
      </c>
      <c r="D1872" s="153" t="s">
        <v>56</v>
      </c>
      <c r="E1872" s="244">
        <v>92935236</v>
      </c>
      <c r="F1872" s="144" t="s">
        <v>3791</v>
      </c>
      <c r="G1872" s="230"/>
      <c r="H1872" s="154">
        <v>28701</v>
      </c>
      <c r="I1872" s="153">
        <v>47</v>
      </c>
      <c r="J1872" s="148" t="s">
        <v>70</v>
      </c>
      <c r="K1872" s="153" t="s">
        <v>101</v>
      </c>
      <c r="L1872" s="153"/>
      <c r="M1872" s="153"/>
      <c r="N1872" s="153"/>
      <c r="O1872" s="155">
        <v>21989596708</v>
      </c>
      <c r="P1872" s="156" t="s">
        <v>60</v>
      </c>
      <c r="Q1872" s="157" t="s">
        <v>110</v>
      </c>
      <c r="R1872" s="158">
        <v>46156</v>
      </c>
      <c r="S1872" s="159"/>
      <c r="T1872" s="159" t="s">
        <v>62</v>
      </c>
      <c r="U1872" s="159" t="s">
        <v>111</v>
      </c>
      <c r="V1872" s="154">
        <v>46147</v>
      </c>
      <c r="W1872" s="154">
        <v>46155</v>
      </c>
      <c r="X1872" s="154" t="s">
        <v>126</v>
      </c>
      <c r="Y1872" s="160" t="s">
        <v>99</v>
      </c>
      <c r="Z1872" s="160" t="s">
        <v>128</v>
      </c>
      <c r="AA1872" s="153">
        <v>94</v>
      </c>
      <c r="AB1872" s="153">
        <v>1.6</v>
      </c>
      <c r="AC1872" s="182">
        <f t="shared" si="60"/>
        <v>36.718749999999993</v>
      </c>
      <c r="AD1872" s="153" t="str">
        <f t="shared" si="61"/>
        <v>OBESIDADE II</v>
      </c>
      <c r="AE1872" s="233" t="s">
        <v>139</v>
      </c>
      <c r="AF1872" s="153"/>
      <c r="AG1872" s="159"/>
      <c r="AH1872" s="153"/>
      <c r="AI1872" s="161"/>
      <c r="AJ1872" s="153"/>
      <c r="AK1872" s="153"/>
      <c r="AL1872" s="207" t="s">
        <v>131</v>
      </c>
      <c r="AM1872" s="207"/>
      <c r="AN1872" s="207"/>
      <c r="AO1872" s="207" t="str">
        <f ca="1">IF(R1872="","",IF(R1872&gt;TODAY(),"0 meses",DATEDIF(R1872,TODAY(),"m") &amp; " meses"))</f>
        <v>0 meses</v>
      </c>
      <c r="AP1872" s="147" t="s">
        <v>67</v>
      </c>
      <c r="AQ1872" s="147" t="s">
        <v>67</v>
      </c>
      <c r="AR1872" s="147"/>
      <c r="AS1872" s="209" t="s">
        <v>68</v>
      </c>
      <c r="AT1872" s="223" t="str">
        <f>MONTH(B1872)&amp;"/"&amp;YEAR(B1872)</f>
        <v>3/2026</v>
      </c>
      <c r="AU1872" s="223">
        <f>WEEKNUM(B1872)-WEEKNUM(EOMONTH(B1872,-1)+1)+1</f>
        <v>5</v>
      </c>
      <c r="AV1872" s="209" t="str">
        <f>MONTH(R1872)&amp;"/"&amp;YEAR(R1872)</f>
        <v>5/2026</v>
      </c>
      <c r="AW1872" s="209">
        <f>WEEKNUM(R1872)-WEEKNUM(EOMONTH(R1872,-1)+1)+1</f>
        <v>3</v>
      </c>
      <c r="AX1872" s="209">
        <f>IF(BB1872="S",IF(Q1872="1. Aceitou o programa",R1872-B1872,0),0)</f>
        <v>44</v>
      </c>
      <c r="AY1872" s="209">
        <f>IF(BB1872="S",IF(AND(S1872&lt;&gt;"",R1872&lt;&gt;""),S1872-R1872,0),0)</f>
        <v>0</v>
      </c>
      <c r="AZ1872" s="209">
        <f>IF(BB1872="S",IF(Q1872="1. Aceitou o programa",IF(OR(X1872="Não se Aplica",X1872=""),IF(OR(W1872="Não se Aplica",W1872=""),0,W1872-V1872),AVERAGE(X1872-W1872,W1872-V1872)),0),0)</f>
        <v>8</v>
      </c>
      <c r="BA1872" s="209">
        <f>IF(BB1872="S",IF(AND(Q1872="1. Aceitou o programa",AH1872="Realizada"),IFERROR(IF(AG1872="",0,AG1872-R1872),0),0),0)</f>
        <v>0</v>
      </c>
      <c r="BB1872" s="209" t="str">
        <f>_xlfn.XLOOKUP(U1872,'Lista Suspensa'!$AA$20:$AA$23,'Lista Suspensa'!$AB$20:$AB$23,"N/A")</f>
        <v>S</v>
      </c>
    </row>
    <row r="1873" spans="1:54" ht="12" customHeight="1">
      <c r="A1873" s="151" t="s">
        <v>54</v>
      </c>
      <c r="B1873" s="152">
        <v>46112</v>
      </c>
      <c r="C1873" s="153" t="s">
        <v>55</v>
      </c>
      <c r="D1873" s="153" t="s">
        <v>56</v>
      </c>
      <c r="E1873" s="244">
        <v>94486110</v>
      </c>
      <c r="F1873" s="144" t="s">
        <v>3792</v>
      </c>
      <c r="G1873" s="230"/>
      <c r="H1873" s="154">
        <v>28836</v>
      </c>
      <c r="I1873" s="153">
        <v>47</v>
      </c>
      <c r="J1873" s="148" t="s">
        <v>70</v>
      </c>
      <c r="K1873" s="153" t="s">
        <v>101</v>
      </c>
      <c r="L1873" s="153"/>
      <c r="M1873" s="153"/>
      <c r="N1873" s="153"/>
      <c r="O1873" s="155">
        <v>21986494343</v>
      </c>
      <c r="P1873" s="156" t="s">
        <v>60</v>
      </c>
      <c r="Q1873" s="157" t="s">
        <v>110</v>
      </c>
      <c r="R1873" s="158">
        <v>46156</v>
      </c>
      <c r="S1873" s="159"/>
      <c r="T1873" s="159" t="s">
        <v>62</v>
      </c>
      <c r="U1873" s="159" t="s">
        <v>111</v>
      </c>
      <c r="V1873" s="154">
        <v>46147</v>
      </c>
      <c r="W1873" s="154">
        <v>46155</v>
      </c>
      <c r="X1873" s="154" t="s">
        <v>126</v>
      </c>
      <c r="Y1873" s="160" t="s">
        <v>99</v>
      </c>
      <c r="Z1873" s="160" t="s">
        <v>128</v>
      </c>
      <c r="AA1873" s="153">
        <v>86</v>
      </c>
      <c r="AB1873" s="153">
        <v>1.53</v>
      </c>
      <c r="AC1873" s="182">
        <f t="shared" si="60"/>
        <v>36.738006749540773</v>
      </c>
      <c r="AD1873" s="153" t="str">
        <f t="shared" si="61"/>
        <v>OBESIDADE II</v>
      </c>
      <c r="AE1873" s="233" t="s">
        <v>947</v>
      </c>
      <c r="AF1873" s="153"/>
      <c r="AG1873" s="159"/>
      <c r="AH1873" s="153"/>
      <c r="AI1873" s="161"/>
      <c r="AJ1873" s="153"/>
      <c r="AK1873" s="153"/>
      <c r="AL1873" s="207" t="s">
        <v>131</v>
      </c>
      <c r="AM1873" s="207"/>
      <c r="AN1873" s="207"/>
      <c r="AO1873" s="207" t="str">
        <f ca="1">IF(R1873="","",IF(R1873&gt;TODAY(),"0 meses",DATEDIF(R1873,TODAY(),"m") &amp; " meses"))</f>
        <v>0 meses</v>
      </c>
      <c r="AP1873" s="147" t="s">
        <v>67</v>
      </c>
      <c r="AQ1873" s="147" t="s">
        <v>67</v>
      </c>
      <c r="AR1873" s="147"/>
      <c r="AS1873" s="209" t="s">
        <v>68</v>
      </c>
      <c r="AT1873" s="223" t="str">
        <f>MONTH(B1873)&amp;"/"&amp;YEAR(B1873)</f>
        <v>3/2026</v>
      </c>
      <c r="AU1873" s="223">
        <f>WEEKNUM(B1873)-WEEKNUM(EOMONTH(B1873,-1)+1)+1</f>
        <v>5</v>
      </c>
      <c r="AV1873" s="209" t="str">
        <f>MONTH(R1873)&amp;"/"&amp;YEAR(R1873)</f>
        <v>5/2026</v>
      </c>
      <c r="AW1873" s="209">
        <f>WEEKNUM(R1873)-WEEKNUM(EOMONTH(R1873,-1)+1)+1</f>
        <v>3</v>
      </c>
      <c r="AX1873" s="209">
        <f>IF(BB1873="S",IF(Q1873="1. Aceitou o programa",R1873-B1873,0),0)</f>
        <v>44</v>
      </c>
      <c r="AY1873" s="209">
        <f>IF(BB1873="S",IF(AND(S1873&lt;&gt;"",R1873&lt;&gt;""),S1873-R1873,0),0)</f>
        <v>0</v>
      </c>
      <c r="AZ1873" s="209">
        <f>IF(BB1873="S",IF(Q1873="1. Aceitou o programa",IF(OR(X1873="Não se Aplica",X1873=""),IF(OR(W1873="Não se Aplica",W1873=""),0,W1873-V1873),AVERAGE(X1873-W1873,W1873-V1873)),0),0)</f>
        <v>8</v>
      </c>
      <c r="BA1873" s="209">
        <f>IF(BB1873="S",IF(AND(Q1873="1. Aceitou o programa",AH1873="Realizada"),IFERROR(IF(AG1873="",0,AG1873-R1873),0),0),0)</f>
        <v>0</v>
      </c>
      <c r="BB1873" s="209" t="str">
        <f>_xlfn.XLOOKUP(U1873,'Lista Suspensa'!$AA$20:$AA$23,'Lista Suspensa'!$AB$20:$AB$23,"N/A")</f>
        <v>S</v>
      </c>
    </row>
    <row r="1874" spans="1:54" ht="12" customHeight="1">
      <c r="A1874" s="151" t="s">
        <v>54</v>
      </c>
      <c r="B1874" s="152">
        <v>46112</v>
      </c>
      <c r="C1874" s="153" t="s">
        <v>55</v>
      </c>
      <c r="D1874" s="153" t="s">
        <v>56</v>
      </c>
      <c r="E1874" s="244">
        <v>95762415</v>
      </c>
      <c r="F1874" s="144" t="s">
        <v>3793</v>
      </c>
      <c r="G1874" s="230"/>
      <c r="H1874" s="154">
        <v>28890</v>
      </c>
      <c r="I1874" s="153">
        <v>47</v>
      </c>
      <c r="J1874" s="148" t="s">
        <v>70</v>
      </c>
      <c r="K1874" s="153" t="s">
        <v>101</v>
      </c>
      <c r="L1874" s="153"/>
      <c r="M1874" s="153"/>
      <c r="N1874" s="153"/>
      <c r="O1874" s="155">
        <v>21993910555</v>
      </c>
      <c r="P1874" s="156" t="s">
        <v>60</v>
      </c>
      <c r="Q1874" s="157" t="s">
        <v>110</v>
      </c>
      <c r="R1874" s="158">
        <v>46156</v>
      </c>
      <c r="S1874" s="159"/>
      <c r="T1874" s="159" t="s">
        <v>62</v>
      </c>
      <c r="U1874" s="159" t="s">
        <v>111</v>
      </c>
      <c r="V1874" s="154">
        <v>46147</v>
      </c>
      <c r="W1874" s="154">
        <v>46155</v>
      </c>
      <c r="X1874" s="154" t="s">
        <v>126</v>
      </c>
      <c r="Y1874" s="160" t="s">
        <v>99</v>
      </c>
      <c r="Z1874" s="160" t="s">
        <v>128</v>
      </c>
      <c r="AA1874" s="153">
        <v>100</v>
      </c>
      <c r="AB1874" s="153">
        <v>1.59</v>
      </c>
      <c r="AC1874" s="182">
        <f t="shared" si="60"/>
        <v>39.555397333966219</v>
      </c>
      <c r="AD1874" s="153" t="str">
        <f t="shared" si="61"/>
        <v>OBESIDADE II</v>
      </c>
      <c r="AE1874" s="233" t="s">
        <v>947</v>
      </c>
      <c r="AF1874" s="153"/>
      <c r="AG1874" s="159"/>
      <c r="AH1874" s="153"/>
      <c r="AI1874" s="161"/>
      <c r="AJ1874" s="153"/>
      <c r="AK1874" s="153"/>
      <c r="AL1874" s="207" t="s">
        <v>131</v>
      </c>
      <c r="AM1874" s="207"/>
      <c r="AN1874" s="207"/>
      <c r="AO1874" s="207" t="str">
        <f ca="1">IF(R1874="","",IF(R1874&gt;TODAY(),"0 meses",DATEDIF(R1874,TODAY(),"m") &amp; " meses"))</f>
        <v>0 meses</v>
      </c>
      <c r="AP1874" s="147" t="s">
        <v>67</v>
      </c>
      <c r="AQ1874" s="147" t="s">
        <v>67</v>
      </c>
      <c r="AR1874" s="147"/>
      <c r="AS1874" s="209" t="s">
        <v>68</v>
      </c>
      <c r="AT1874" s="223" t="str">
        <f>MONTH(B1874)&amp;"/"&amp;YEAR(B1874)</f>
        <v>3/2026</v>
      </c>
      <c r="AU1874" s="223">
        <f>WEEKNUM(B1874)-WEEKNUM(EOMONTH(B1874,-1)+1)+1</f>
        <v>5</v>
      </c>
      <c r="AV1874" s="209" t="str">
        <f>MONTH(R1874)&amp;"/"&amp;YEAR(R1874)</f>
        <v>5/2026</v>
      </c>
      <c r="AW1874" s="209">
        <f>WEEKNUM(R1874)-WEEKNUM(EOMONTH(R1874,-1)+1)+1</f>
        <v>3</v>
      </c>
      <c r="AX1874" s="209">
        <f>IF(BB1874="S",IF(Q1874="1. Aceitou o programa",R1874-B1874,0),0)</f>
        <v>44</v>
      </c>
      <c r="AY1874" s="209">
        <f>IF(BB1874="S",IF(AND(S1874&lt;&gt;"",R1874&lt;&gt;""),S1874-R1874,0),0)</f>
        <v>0</v>
      </c>
      <c r="AZ1874" s="209">
        <f>IF(BB1874="S",IF(Q1874="1. Aceitou o programa",IF(OR(X1874="Não se Aplica",X1874=""),IF(OR(W1874="Não se Aplica",W1874=""),0,W1874-V1874),AVERAGE(X1874-W1874,W1874-V1874)),0),0)</f>
        <v>8</v>
      </c>
      <c r="BA1874" s="209">
        <f>IF(BB1874="S",IF(AND(Q1874="1. Aceitou o programa",AH1874="Realizada"),IFERROR(IF(AG1874="",0,AG1874-R1874),0),0),0)</f>
        <v>0</v>
      </c>
      <c r="BB1874" s="209" t="str">
        <f>_xlfn.XLOOKUP(U1874,'Lista Suspensa'!$AA$20:$AA$23,'Lista Suspensa'!$AB$20:$AB$23,"N/A")</f>
        <v>S</v>
      </c>
    </row>
    <row r="1875" spans="1:54" ht="12" customHeight="1">
      <c r="A1875" s="151" t="s">
        <v>54</v>
      </c>
      <c r="B1875" s="152">
        <v>46112</v>
      </c>
      <c r="C1875" s="153" t="s">
        <v>55</v>
      </c>
      <c r="D1875" s="153" t="s">
        <v>56</v>
      </c>
      <c r="E1875" s="244">
        <v>93840643</v>
      </c>
      <c r="F1875" s="144" t="s">
        <v>3794</v>
      </c>
      <c r="G1875" s="230"/>
      <c r="H1875" s="154">
        <v>28912</v>
      </c>
      <c r="I1875" s="153">
        <v>47</v>
      </c>
      <c r="J1875" s="148" t="s">
        <v>70</v>
      </c>
      <c r="K1875" s="153" t="s">
        <v>101</v>
      </c>
      <c r="L1875" s="153"/>
      <c r="M1875" s="153"/>
      <c r="N1875" s="153"/>
      <c r="O1875" s="155">
        <v>21995345423</v>
      </c>
      <c r="P1875" s="156" t="s">
        <v>60</v>
      </c>
      <c r="Q1875" s="157" t="s">
        <v>110</v>
      </c>
      <c r="R1875" s="158">
        <v>46156</v>
      </c>
      <c r="S1875" s="159"/>
      <c r="T1875" s="159" t="s">
        <v>62</v>
      </c>
      <c r="U1875" s="159" t="s">
        <v>111</v>
      </c>
      <c r="V1875" s="154">
        <v>46147</v>
      </c>
      <c r="W1875" s="154">
        <v>46155</v>
      </c>
      <c r="X1875" s="154" t="s">
        <v>126</v>
      </c>
      <c r="Y1875" s="160" t="s">
        <v>99</v>
      </c>
      <c r="Z1875" s="160" t="s">
        <v>128</v>
      </c>
      <c r="AA1875" s="153">
        <v>115</v>
      </c>
      <c r="AB1875" s="153">
        <v>1.7</v>
      </c>
      <c r="AC1875" s="182">
        <f t="shared" si="60"/>
        <v>39.792387543252602</v>
      </c>
      <c r="AD1875" s="153" t="str">
        <f t="shared" si="61"/>
        <v>OBESIDADE II</v>
      </c>
      <c r="AE1875" s="233" t="s">
        <v>129</v>
      </c>
      <c r="AF1875" s="153"/>
      <c r="AG1875" s="159"/>
      <c r="AH1875" s="153"/>
      <c r="AI1875" s="161"/>
      <c r="AJ1875" s="153"/>
      <c r="AK1875" s="153"/>
      <c r="AL1875" s="207" t="s">
        <v>131</v>
      </c>
      <c r="AM1875" s="207"/>
      <c r="AN1875" s="207"/>
      <c r="AO1875" s="207" t="str">
        <f ca="1">IF(R1875="","",IF(R1875&gt;TODAY(),"0 meses",DATEDIF(R1875,TODAY(),"m") &amp; " meses"))</f>
        <v>0 meses</v>
      </c>
      <c r="AP1875" s="147" t="s">
        <v>67</v>
      </c>
      <c r="AQ1875" s="147" t="s">
        <v>67</v>
      </c>
      <c r="AR1875" s="147"/>
      <c r="AS1875" s="209" t="s">
        <v>68</v>
      </c>
      <c r="AT1875" s="223" t="str">
        <f>MONTH(B1875)&amp;"/"&amp;YEAR(B1875)</f>
        <v>3/2026</v>
      </c>
      <c r="AU1875" s="223">
        <f>WEEKNUM(B1875)-WEEKNUM(EOMONTH(B1875,-1)+1)+1</f>
        <v>5</v>
      </c>
      <c r="AV1875" s="209" t="str">
        <f>MONTH(R1875)&amp;"/"&amp;YEAR(R1875)</f>
        <v>5/2026</v>
      </c>
      <c r="AW1875" s="209">
        <f>WEEKNUM(R1875)-WEEKNUM(EOMONTH(R1875,-1)+1)+1</f>
        <v>3</v>
      </c>
      <c r="AX1875" s="209">
        <f>IF(BB1875="S",IF(Q1875="1. Aceitou o programa",R1875-B1875,0),0)</f>
        <v>44</v>
      </c>
      <c r="AY1875" s="209">
        <f>IF(BB1875="S",IF(AND(S1875&lt;&gt;"",R1875&lt;&gt;""),S1875-R1875,0),0)</f>
        <v>0</v>
      </c>
      <c r="AZ1875" s="209">
        <f>IF(BB1875="S",IF(Q1875="1. Aceitou o programa",IF(OR(X1875="Não se Aplica",X1875=""),IF(OR(W1875="Não se Aplica",W1875=""),0,W1875-V1875),AVERAGE(X1875-W1875,W1875-V1875)),0),0)</f>
        <v>8</v>
      </c>
      <c r="BA1875" s="209">
        <f>IF(BB1875="S",IF(AND(Q1875="1. Aceitou o programa",AH1875="Realizada"),IFERROR(IF(AG1875="",0,AG1875-R1875),0),0),0)</f>
        <v>0</v>
      </c>
      <c r="BB1875" s="209" t="str">
        <f>_xlfn.XLOOKUP(U1875,'Lista Suspensa'!$AA$20:$AA$23,'Lista Suspensa'!$AB$20:$AB$23,"N/A")</f>
        <v>S</v>
      </c>
    </row>
    <row r="1876" spans="1:54" ht="12" customHeight="1">
      <c r="A1876" s="151" t="s">
        <v>54</v>
      </c>
      <c r="B1876" s="152">
        <v>46112</v>
      </c>
      <c r="C1876" s="153" t="s">
        <v>55</v>
      </c>
      <c r="D1876" s="153" t="s">
        <v>56</v>
      </c>
      <c r="E1876" s="244">
        <v>92992347</v>
      </c>
      <c r="F1876" s="144" t="s">
        <v>3795</v>
      </c>
      <c r="G1876" s="230"/>
      <c r="H1876" s="154">
        <v>28991</v>
      </c>
      <c r="I1876" s="153">
        <v>47</v>
      </c>
      <c r="J1876" s="148" t="s">
        <v>70</v>
      </c>
      <c r="K1876" s="153" t="s">
        <v>101</v>
      </c>
      <c r="L1876" s="153"/>
      <c r="M1876" s="153"/>
      <c r="N1876" s="153"/>
      <c r="O1876" s="155">
        <v>21964994894</v>
      </c>
      <c r="P1876" s="156" t="s">
        <v>60</v>
      </c>
      <c r="Q1876" s="157" t="s">
        <v>110</v>
      </c>
      <c r="R1876" s="158">
        <v>46156</v>
      </c>
      <c r="S1876" s="159"/>
      <c r="T1876" s="159" t="s">
        <v>62</v>
      </c>
      <c r="U1876" s="159" t="s">
        <v>111</v>
      </c>
      <c r="V1876" s="154">
        <v>46147</v>
      </c>
      <c r="W1876" s="154">
        <v>46155</v>
      </c>
      <c r="X1876" s="154" t="s">
        <v>126</v>
      </c>
      <c r="Y1876" s="160" t="s">
        <v>99</v>
      </c>
      <c r="Z1876" s="160" t="s">
        <v>128</v>
      </c>
      <c r="AA1876" s="153">
        <v>76</v>
      </c>
      <c r="AB1876" s="153">
        <v>1.48</v>
      </c>
      <c r="AC1876" s="182">
        <f t="shared" si="60"/>
        <v>34.69685902118335</v>
      </c>
      <c r="AD1876" s="153" t="str">
        <f t="shared" si="61"/>
        <v>OBESIDADE I</v>
      </c>
      <c r="AE1876" s="233" t="s">
        <v>135</v>
      </c>
      <c r="AF1876" s="153"/>
      <c r="AG1876" s="159"/>
      <c r="AH1876" s="153"/>
      <c r="AI1876" s="161"/>
      <c r="AJ1876" s="153"/>
      <c r="AK1876" s="153"/>
      <c r="AL1876" s="207" t="s">
        <v>131</v>
      </c>
      <c r="AM1876" s="207"/>
      <c r="AN1876" s="207"/>
      <c r="AO1876" s="207" t="str">
        <f ca="1">IF(R1876="","",IF(R1876&gt;TODAY(),"0 meses",DATEDIF(R1876,TODAY(),"m") &amp; " meses"))</f>
        <v>0 meses</v>
      </c>
      <c r="AP1876" s="147" t="s">
        <v>67</v>
      </c>
      <c r="AQ1876" s="147" t="s">
        <v>67</v>
      </c>
      <c r="AR1876" s="147"/>
      <c r="AS1876" s="209" t="s">
        <v>68</v>
      </c>
      <c r="AT1876" s="223" t="str">
        <f>MONTH(B1876)&amp;"/"&amp;YEAR(B1876)</f>
        <v>3/2026</v>
      </c>
      <c r="AU1876" s="223">
        <f>WEEKNUM(B1876)-WEEKNUM(EOMONTH(B1876,-1)+1)+1</f>
        <v>5</v>
      </c>
      <c r="AV1876" s="209" t="str">
        <f>MONTH(R1876)&amp;"/"&amp;YEAR(R1876)</f>
        <v>5/2026</v>
      </c>
      <c r="AW1876" s="209">
        <f>WEEKNUM(R1876)-WEEKNUM(EOMONTH(R1876,-1)+1)+1</f>
        <v>3</v>
      </c>
      <c r="AX1876" s="209">
        <f>IF(BB1876="S",IF(Q1876="1. Aceitou o programa",R1876-B1876,0),0)</f>
        <v>44</v>
      </c>
      <c r="AY1876" s="209">
        <f>IF(BB1876="S",IF(AND(S1876&lt;&gt;"",R1876&lt;&gt;""),S1876-R1876,0),0)</f>
        <v>0</v>
      </c>
      <c r="AZ1876" s="209">
        <f>IF(BB1876="S",IF(Q1876="1. Aceitou o programa",IF(OR(X1876="Não se Aplica",X1876=""),IF(OR(W1876="Não se Aplica",W1876=""),0,W1876-V1876),AVERAGE(X1876-W1876,W1876-V1876)),0),0)</f>
        <v>8</v>
      </c>
      <c r="BA1876" s="209">
        <f>IF(BB1876="S",IF(AND(Q1876="1. Aceitou o programa",AH1876="Realizada"),IFERROR(IF(AG1876="",0,AG1876-R1876),0),0),0)</f>
        <v>0</v>
      </c>
      <c r="BB1876" s="209" t="str">
        <f>_xlfn.XLOOKUP(U1876,'Lista Suspensa'!$AA$20:$AA$23,'Lista Suspensa'!$AB$20:$AB$23,"N/A")</f>
        <v>S</v>
      </c>
    </row>
    <row r="1877" spans="1:54" ht="12" customHeight="1">
      <c r="A1877" s="151" t="s">
        <v>54</v>
      </c>
      <c r="B1877" s="152">
        <v>46112</v>
      </c>
      <c r="C1877" s="153" t="s">
        <v>55</v>
      </c>
      <c r="D1877" s="153" t="s">
        <v>56</v>
      </c>
      <c r="E1877" s="244">
        <v>89718894</v>
      </c>
      <c r="F1877" s="144" t="s">
        <v>3796</v>
      </c>
      <c r="G1877" s="230"/>
      <c r="H1877" s="154">
        <v>29092</v>
      </c>
      <c r="I1877" s="153">
        <v>46</v>
      </c>
      <c r="J1877" s="148" t="s">
        <v>70</v>
      </c>
      <c r="K1877" s="153" t="s">
        <v>101</v>
      </c>
      <c r="L1877" s="153"/>
      <c r="M1877" s="153"/>
      <c r="N1877" s="153"/>
      <c r="O1877" s="155">
        <v>21981251432</v>
      </c>
      <c r="P1877" s="156" t="s">
        <v>60</v>
      </c>
      <c r="Q1877" s="157" t="s">
        <v>110</v>
      </c>
      <c r="R1877" s="158">
        <v>46156</v>
      </c>
      <c r="S1877" s="159"/>
      <c r="T1877" s="159" t="s">
        <v>62</v>
      </c>
      <c r="U1877" s="159" t="s">
        <v>111</v>
      </c>
      <c r="V1877" s="154">
        <v>46147</v>
      </c>
      <c r="W1877" s="154">
        <v>46155</v>
      </c>
      <c r="X1877" s="154" t="s">
        <v>126</v>
      </c>
      <c r="Y1877" s="160" t="s">
        <v>99</v>
      </c>
      <c r="Z1877" s="160" t="s">
        <v>128</v>
      </c>
      <c r="AA1877" s="153">
        <v>107</v>
      </c>
      <c r="AB1877" s="153">
        <v>1.6</v>
      </c>
      <c r="AC1877" s="182">
        <f t="shared" si="60"/>
        <v>41.796874999999993</v>
      </c>
      <c r="AD1877" s="153" t="str">
        <f t="shared" si="61"/>
        <v>OBESIDADE III</v>
      </c>
      <c r="AE1877" s="233" t="s">
        <v>129</v>
      </c>
      <c r="AF1877" s="153"/>
      <c r="AG1877" s="159"/>
      <c r="AH1877" s="153"/>
      <c r="AI1877" s="161"/>
      <c r="AJ1877" s="153"/>
      <c r="AK1877" s="153"/>
      <c r="AL1877" s="207" t="s">
        <v>131</v>
      </c>
      <c r="AM1877" s="207"/>
      <c r="AN1877" s="207"/>
      <c r="AO1877" s="207" t="str">
        <f ca="1">IF(R1877="","",IF(R1877&gt;TODAY(),"0 meses",DATEDIF(R1877,TODAY(),"m") &amp; " meses"))</f>
        <v>0 meses</v>
      </c>
      <c r="AP1877" s="147" t="s">
        <v>67</v>
      </c>
      <c r="AQ1877" s="147" t="s">
        <v>67</v>
      </c>
      <c r="AR1877" s="147"/>
      <c r="AS1877" s="209" t="s">
        <v>68</v>
      </c>
      <c r="AT1877" s="223" t="str">
        <f>MONTH(B1877)&amp;"/"&amp;YEAR(B1877)</f>
        <v>3/2026</v>
      </c>
      <c r="AU1877" s="223">
        <f>WEEKNUM(B1877)-WEEKNUM(EOMONTH(B1877,-1)+1)+1</f>
        <v>5</v>
      </c>
      <c r="AV1877" s="209" t="str">
        <f>MONTH(R1877)&amp;"/"&amp;YEAR(R1877)</f>
        <v>5/2026</v>
      </c>
      <c r="AW1877" s="209">
        <f>WEEKNUM(R1877)-WEEKNUM(EOMONTH(R1877,-1)+1)+1</f>
        <v>3</v>
      </c>
      <c r="AX1877" s="209">
        <f>IF(BB1877="S",IF(Q1877="1. Aceitou o programa",R1877-B1877,0),0)</f>
        <v>44</v>
      </c>
      <c r="AY1877" s="209">
        <f>IF(BB1877="S",IF(AND(S1877&lt;&gt;"",R1877&lt;&gt;""),S1877-R1877,0),0)</f>
        <v>0</v>
      </c>
      <c r="AZ1877" s="209">
        <f>IF(BB1877="S",IF(Q1877="1. Aceitou o programa",IF(OR(X1877="Não se Aplica",X1877=""),IF(OR(W1877="Não se Aplica",W1877=""),0,W1877-V1877),AVERAGE(X1877-W1877,W1877-V1877)),0),0)</f>
        <v>8</v>
      </c>
      <c r="BA1877" s="209">
        <f>IF(BB1877="S",IF(AND(Q1877="1. Aceitou o programa",AH1877="Realizada"),IFERROR(IF(AG1877="",0,AG1877-R1877),0),0),0)</f>
        <v>0</v>
      </c>
      <c r="BB1877" s="209" t="str">
        <f>_xlfn.XLOOKUP(U1877,'Lista Suspensa'!$AA$20:$AA$23,'Lista Suspensa'!$AB$20:$AB$23,"N/A")</f>
        <v>S</v>
      </c>
    </row>
    <row r="1878" spans="1:54" ht="12" customHeight="1">
      <c r="A1878" s="151" t="s">
        <v>54</v>
      </c>
      <c r="B1878" s="152">
        <v>46112</v>
      </c>
      <c r="C1878" s="153" t="s">
        <v>55</v>
      </c>
      <c r="D1878" s="153" t="s">
        <v>56</v>
      </c>
      <c r="E1878" s="244">
        <v>480551081</v>
      </c>
      <c r="F1878" s="144" t="s">
        <v>3797</v>
      </c>
      <c r="G1878" s="230"/>
      <c r="H1878" s="154">
        <v>29215</v>
      </c>
      <c r="I1878" s="153">
        <v>46</v>
      </c>
      <c r="J1878" s="148" t="s">
        <v>70</v>
      </c>
      <c r="K1878" s="153" t="s">
        <v>101</v>
      </c>
      <c r="L1878" s="153"/>
      <c r="M1878" s="153"/>
      <c r="N1878" s="153"/>
      <c r="O1878" s="155">
        <v>21979287883</v>
      </c>
      <c r="P1878" s="156" t="s">
        <v>60</v>
      </c>
      <c r="Q1878" s="157" t="s">
        <v>110</v>
      </c>
      <c r="R1878" s="158">
        <v>46156</v>
      </c>
      <c r="S1878" s="159"/>
      <c r="T1878" s="159" t="s">
        <v>62</v>
      </c>
      <c r="U1878" s="159" t="s">
        <v>111</v>
      </c>
      <c r="V1878" s="154">
        <v>46147</v>
      </c>
      <c r="W1878" s="154">
        <v>46155</v>
      </c>
      <c r="X1878" s="154" t="s">
        <v>126</v>
      </c>
      <c r="Y1878" s="160" t="s">
        <v>99</v>
      </c>
      <c r="Z1878" s="160" t="s">
        <v>128</v>
      </c>
      <c r="AA1878" s="153">
        <v>114</v>
      </c>
      <c r="AB1878" s="153">
        <v>1.72</v>
      </c>
      <c r="AC1878" s="182">
        <f t="shared" si="60"/>
        <v>38.534342888047597</v>
      </c>
      <c r="AD1878" s="153" t="str">
        <f t="shared" si="61"/>
        <v>OBESIDADE II</v>
      </c>
      <c r="AE1878" s="233" t="s">
        <v>129</v>
      </c>
      <c r="AF1878" s="153"/>
      <c r="AG1878" s="159"/>
      <c r="AH1878" s="153"/>
      <c r="AI1878" s="161"/>
      <c r="AJ1878" s="153"/>
      <c r="AK1878" s="153"/>
      <c r="AL1878" s="207" t="s">
        <v>131</v>
      </c>
      <c r="AM1878" s="207"/>
      <c r="AN1878" s="207"/>
      <c r="AO1878" s="207" t="str">
        <f ca="1">IF(R1878="","",IF(R1878&gt;TODAY(),"0 meses",DATEDIF(R1878,TODAY(),"m") &amp; " meses"))</f>
        <v>0 meses</v>
      </c>
      <c r="AP1878" s="147" t="s">
        <v>67</v>
      </c>
      <c r="AQ1878" s="147" t="s">
        <v>67</v>
      </c>
      <c r="AR1878" s="147"/>
      <c r="AS1878" s="209" t="s">
        <v>68</v>
      </c>
      <c r="AT1878" s="223" t="str">
        <f>MONTH(B1878)&amp;"/"&amp;YEAR(B1878)</f>
        <v>3/2026</v>
      </c>
      <c r="AU1878" s="223">
        <f>WEEKNUM(B1878)-WEEKNUM(EOMONTH(B1878,-1)+1)+1</f>
        <v>5</v>
      </c>
      <c r="AV1878" s="209" t="str">
        <f>MONTH(R1878)&amp;"/"&amp;YEAR(R1878)</f>
        <v>5/2026</v>
      </c>
      <c r="AW1878" s="209">
        <f>WEEKNUM(R1878)-WEEKNUM(EOMONTH(R1878,-1)+1)+1</f>
        <v>3</v>
      </c>
      <c r="AX1878" s="209">
        <f>IF(BB1878="S",IF(Q1878="1. Aceitou o programa",R1878-B1878,0),0)</f>
        <v>44</v>
      </c>
      <c r="AY1878" s="209">
        <f>IF(BB1878="S",IF(AND(S1878&lt;&gt;"",R1878&lt;&gt;""),S1878-R1878,0),0)</f>
        <v>0</v>
      </c>
      <c r="AZ1878" s="209">
        <f>IF(BB1878="S",IF(Q1878="1. Aceitou o programa",IF(OR(X1878="Não se Aplica",X1878=""),IF(OR(W1878="Não se Aplica",W1878=""),0,W1878-V1878),AVERAGE(X1878-W1878,W1878-V1878)),0),0)</f>
        <v>8</v>
      </c>
      <c r="BA1878" s="209">
        <f>IF(BB1878="S",IF(AND(Q1878="1. Aceitou o programa",AH1878="Realizada"),IFERROR(IF(AG1878="",0,AG1878-R1878),0),0),0)</f>
        <v>0</v>
      </c>
      <c r="BB1878" s="209" t="str">
        <f>_xlfn.XLOOKUP(U1878,'Lista Suspensa'!$AA$20:$AA$23,'Lista Suspensa'!$AB$20:$AB$23,"N/A")</f>
        <v>S</v>
      </c>
    </row>
    <row r="1879" spans="1:54" ht="12" customHeight="1">
      <c r="A1879" s="151" t="s">
        <v>54</v>
      </c>
      <c r="B1879" s="152">
        <v>46112</v>
      </c>
      <c r="C1879" s="153" t="s">
        <v>55</v>
      </c>
      <c r="D1879" s="153" t="s">
        <v>56</v>
      </c>
      <c r="E1879" s="244">
        <v>92674226</v>
      </c>
      <c r="F1879" s="144" t="s">
        <v>3798</v>
      </c>
      <c r="G1879" s="230"/>
      <c r="H1879" s="154">
        <v>29462</v>
      </c>
      <c r="I1879" s="153">
        <v>45</v>
      </c>
      <c r="J1879" s="148" t="s">
        <v>70</v>
      </c>
      <c r="K1879" s="153" t="s">
        <v>101</v>
      </c>
      <c r="L1879" s="153"/>
      <c r="M1879" s="153"/>
      <c r="N1879" s="153"/>
      <c r="O1879" s="155">
        <v>21985526554</v>
      </c>
      <c r="P1879" s="156" t="s">
        <v>60</v>
      </c>
      <c r="Q1879" s="157" t="s">
        <v>110</v>
      </c>
      <c r="R1879" s="158">
        <v>46156</v>
      </c>
      <c r="S1879" s="159"/>
      <c r="T1879" s="159" t="s">
        <v>62</v>
      </c>
      <c r="U1879" s="159" t="s">
        <v>111</v>
      </c>
      <c r="V1879" s="154">
        <v>46147</v>
      </c>
      <c r="W1879" s="154">
        <v>46155</v>
      </c>
      <c r="X1879" s="154" t="s">
        <v>126</v>
      </c>
      <c r="Y1879" s="160" t="s">
        <v>99</v>
      </c>
      <c r="Z1879" s="160" t="s">
        <v>128</v>
      </c>
      <c r="AA1879" s="153">
        <v>158</v>
      </c>
      <c r="AB1879" s="153">
        <v>1.65</v>
      </c>
      <c r="AC1879" s="182">
        <f t="shared" si="60"/>
        <v>58.034894398530767</v>
      </c>
      <c r="AD1879" s="153" t="str">
        <f t="shared" si="61"/>
        <v>OBESIDADE III</v>
      </c>
      <c r="AE1879" s="233" t="s">
        <v>129</v>
      </c>
      <c r="AF1879" s="153"/>
      <c r="AG1879" s="159"/>
      <c r="AH1879" s="153"/>
      <c r="AI1879" s="161"/>
      <c r="AJ1879" s="153"/>
      <c r="AK1879" s="153"/>
      <c r="AL1879" s="207" t="s">
        <v>143</v>
      </c>
      <c r="AM1879" s="207"/>
      <c r="AN1879" s="207"/>
      <c r="AO1879" s="207" t="str">
        <f ca="1">IF(R1879="","",IF(R1879&gt;TODAY(),"0 meses",DATEDIF(R1879,TODAY(),"m") &amp; " meses"))</f>
        <v>0 meses</v>
      </c>
      <c r="AP1879" s="147" t="s">
        <v>67</v>
      </c>
      <c r="AQ1879" s="147" t="s">
        <v>67</v>
      </c>
      <c r="AR1879" s="147"/>
      <c r="AS1879" s="209" t="s">
        <v>68</v>
      </c>
      <c r="AT1879" s="223" t="str">
        <f>MONTH(B1879)&amp;"/"&amp;YEAR(B1879)</f>
        <v>3/2026</v>
      </c>
      <c r="AU1879" s="223">
        <f>WEEKNUM(B1879)-WEEKNUM(EOMONTH(B1879,-1)+1)+1</f>
        <v>5</v>
      </c>
      <c r="AV1879" s="209" t="str">
        <f>MONTH(R1879)&amp;"/"&amp;YEAR(R1879)</f>
        <v>5/2026</v>
      </c>
      <c r="AW1879" s="209">
        <f>WEEKNUM(R1879)-WEEKNUM(EOMONTH(R1879,-1)+1)+1</f>
        <v>3</v>
      </c>
      <c r="AX1879" s="209">
        <f>IF(BB1879="S",IF(Q1879="1. Aceitou o programa",R1879-B1879,0),0)</f>
        <v>44</v>
      </c>
      <c r="AY1879" s="209">
        <f>IF(BB1879="S",IF(AND(S1879&lt;&gt;"",R1879&lt;&gt;""),S1879-R1879,0),0)</f>
        <v>0</v>
      </c>
      <c r="AZ1879" s="209">
        <f>IF(BB1879="S",IF(Q1879="1. Aceitou o programa",IF(OR(X1879="Não se Aplica",X1879=""),IF(OR(W1879="Não se Aplica",W1879=""),0,W1879-V1879),AVERAGE(X1879-W1879,W1879-V1879)),0),0)</f>
        <v>8</v>
      </c>
      <c r="BA1879" s="209">
        <f>IF(BB1879="S",IF(AND(Q1879="1. Aceitou o programa",AH1879="Realizada"),IFERROR(IF(AG1879="",0,AG1879-R1879),0),0),0)</f>
        <v>0</v>
      </c>
      <c r="BB1879" s="209" t="str">
        <f>_xlfn.XLOOKUP(U1879,'Lista Suspensa'!$AA$20:$AA$23,'Lista Suspensa'!$AB$20:$AB$23,"N/A")</f>
        <v>S</v>
      </c>
    </row>
    <row r="1880" spans="1:54" ht="12" customHeight="1">
      <c r="A1880" s="151" t="s">
        <v>54</v>
      </c>
      <c r="B1880" s="152">
        <v>46112</v>
      </c>
      <c r="C1880" s="153" t="s">
        <v>55</v>
      </c>
      <c r="D1880" s="153" t="s">
        <v>56</v>
      </c>
      <c r="E1880" s="244">
        <v>93730383</v>
      </c>
      <c r="F1880" s="144" t="s">
        <v>3799</v>
      </c>
      <c r="G1880" s="230"/>
      <c r="H1880" s="154">
        <v>29477</v>
      </c>
      <c r="I1880" s="153">
        <v>45</v>
      </c>
      <c r="J1880" s="148" t="s">
        <v>70</v>
      </c>
      <c r="K1880" s="153" t="s">
        <v>101</v>
      </c>
      <c r="L1880" s="153"/>
      <c r="M1880" s="153"/>
      <c r="N1880" s="153"/>
      <c r="O1880" s="155">
        <v>21972889150</v>
      </c>
      <c r="P1880" s="156" t="s">
        <v>60</v>
      </c>
      <c r="Q1880" s="157" t="s">
        <v>110</v>
      </c>
      <c r="R1880" s="158">
        <v>46156</v>
      </c>
      <c r="S1880" s="159"/>
      <c r="T1880" s="159" t="s">
        <v>62</v>
      </c>
      <c r="U1880" s="159" t="s">
        <v>111</v>
      </c>
      <c r="V1880" s="154">
        <v>46147</v>
      </c>
      <c r="W1880" s="154">
        <v>46155</v>
      </c>
      <c r="X1880" s="154" t="s">
        <v>126</v>
      </c>
      <c r="Y1880" s="160" t="s">
        <v>99</v>
      </c>
      <c r="Z1880" s="160" t="s">
        <v>128</v>
      </c>
      <c r="AA1880" s="153">
        <v>100</v>
      </c>
      <c r="AB1880" s="153">
        <v>1.7</v>
      </c>
      <c r="AC1880" s="182">
        <f t="shared" si="60"/>
        <v>34.602076124567475</v>
      </c>
      <c r="AD1880" s="153" t="str">
        <f t="shared" si="61"/>
        <v>OBESIDADE I</v>
      </c>
      <c r="AE1880" s="233" t="s">
        <v>1092</v>
      </c>
      <c r="AF1880" s="153"/>
      <c r="AG1880" s="159"/>
      <c r="AH1880" s="153"/>
      <c r="AI1880" s="161"/>
      <c r="AJ1880" s="153"/>
      <c r="AK1880" s="153"/>
      <c r="AL1880" s="207" t="s">
        <v>85</v>
      </c>
      <c r="AM1880" s="207" t="s">
        <v>86</v>
      </c>
      <c r="AN1880" s="207" t="s">
        <v>191</v>
      </c>
      <c r="AO1880" s="207" t="str">
        <f ca="1">IF(R1880="","",IF(R1880&gt;TODAY(),"0 meses",DATEDIF(R1880,TODAY(),"m") &amp; " meses"))</f>
        <v>0 meses</v>
      </c>
      <c r="AP1880" s="147" t="s">
        <v>67</v>
      </c>
      <c r="AQ1880" s="147" t="s">
        <v>67</v>
      </c>
      <c r="AR1880" s="147"/>
      <c r="AS1880" s="209" t="s">
        <v>68</v>
      </c>
      <c r="AT1880" s="223" t="str">
        <f>MONTH(B1880)&amp;"/"&amp;YEAR(B1880)</f>
        <v>3/2026</v>
      </c>
      <c r="AU1880" s="223">
        <f>WEEKNUM(B1880)-WEEKNUM(EOMONTH(B1880,-1)+1)+1</f>
        <v>5</v>
      </c>
      <c r="AV1880" s="209" t="str">
        <f>MONTH(R1880)&amp;"/"&amp;YEAR(R1880)</f>
        <v>5/2026</v>
      </c>
      <c r="AW1880" s="209">
        <f>WEEKNUM(R1880)-WEEKNUM(EOMONTH(R1880,-1)+1)+1</f>
        <v>3</v>
      </c>
      <c r="AX1880" s="209">
        <f>IF(BB1880="S",IF(Q1880="1. Aceitou o programa",R1880-B1880,0),0)</f>
        <v>44</v>
      </c>
      <c r="AY1880" s="209">
        <f>IF(BB1880="S",IF(AND(S1880&lt;&gt;"",R1880&lt;&gt;""),S1880-R1880,0),0)</f>
        <v>0</v>
      </c>
      <c r="AZ1880" s="209">
        <f>IF(BB1880="S",IF(Q1880="1. Aceitou o programa",IF(OR(X1880="Não se Aplica",X1880=""),IF(OR(W1880="Não se Aplica",W1880=""),0,W1880-V1880),AVERAGE(X1880-W1880,W1880-V1880)),0),0)</f>
        <v>8</v>
      </c>
      <c r="BA1880" s="209">
        <f>IF(BB1880="S",IF(AND(Q1880="1. Aceitou o programa",AH1880="Realizada"),IFERROR(IF(AG1880="",0,AG1880-R1880),0),0),0)</f>
        <v>0</v>
      </c>
      <c r="BB1880" s="209" t="str">
        <f>_xlfn.XLOOKUP(U1880,'Lista Suspensa'!$AA$20:$AA$23,'Lista Suspensa'!$AB$20:$AB$23,"N/A")</f>
        <v>S</v>
      </c>
    </row>
    <row r="1881" spans="1:54" ht="12" customHeight="1">
      <c r="A1881" s="151" t="s">
        <v>54</v>
      </c>
      <c r="B1881" s="152">
        <v>46112</v>
      </c>
      <c r="C1881" s="153" t="s">
        <v>55</v>
      </c>
      <c r="D1881" s="153" t="s">
        <v>56</v>
      </c>
      <c r="E1881" s="244">
        <v>89770904</v>
      </c>
      <c r="F1881" s="144" t="s">
        <v>3800</v>
      </c>
      <c r="G1881" s="230"/>
      <c r="H1881" s="154">
        <v>29480</v>
      </c>
      <c r="I1881" s="153">
        <v>45</v>
      </c>
      <c r="J1881" s="148" t="s">
        <v>70</v>
      </c>
      <c r="K1881" s="153" t="s">
        <v>101</v>
      </c>
      <c r="L1881" s="153"/>
      <c r="M1881" s="153"/>
      <c r="N1881" s="153"/>
      <c r="O1881" s="155">
        <v>21995344105</v>
      </c>
      <c r="P1881" s="156" t="s">
        <v>60</v>
      </c>
      <c r="Q1881" s="157" t="s">
        <v>110</v>
      </c>
      <c r="R1881" s="158">
        <v>46156</v>
      </c>
      <c r="S1881" s="159"/>
      <c r="T1881" s="159" t="s">
        <v>62</v>
      </c>
      <c r="U1881" s="159" t="s">
        <v>111</v>
      </c>
      <c r="V1881" s="154">
        <v>46147</v>
      </c>
      <c r="W1881" s="154">
        <v>46155</v>
      </c>
      <c r="X1881" s="154" t="s">
        <v>126</v>
      </c>
      <c r="Y1881" s="160" t="s">
        <v>99</v>
      </c>
      <c r="Z1881" s="160" t="s">
        <v>128</v>
      </c>
      <c r="AA1881" s="153">
        <v>78</v>
      </c>
      <c r="AB1881" s="153">
        <v>1.75</v>
      </c>
      <c r="AC1881" s="182">
        <f t="shared" si="60"/>
        <v>25.469387755102041</v>
      </c>
      <c r="AD1881" s="153" t="str">
        <f t="shared" si="61"/>
        <v>SOBREPESO</v>
      </c>
      <c r="AE1881" s="233" t="s">
        <v>947</v>
      </c>
      <c r="AF1881" s="153"/>
      <c r="AG1881" s="159"/>
      <c r="AH1881" s="153"/>
      <c r="AI1881" s="161"/>
      <c r="AJ1881" s="153"/>
      <c r="AK1881" s="153"/>
      <c r="AL1881" s="207" t="s">
        <v>136</v>
      </c>
      <c r="AM1881" s="207"/>
      <c r="AN1881" s="207"/>
      <c r="AO1881" s="207" t="str">
        <f ca="1">IF(R1881="","",IF(R1881&gt;TODAY(),"0 meses",DATEDIF(R1881,TODAY(),"m") &amp; " meses"))</f>
        <v>0 meses</v>
      </c>
      <c r="AP1881" s="147" t="s">
        <v>67</v>
      </c>
      <c r="AQ1881" s="147" t="s">
        <v>67</v>
      </c>
      <c r="AR1881" s="147"/>
      <c r="AS1881" s="209" t="s">
        <v>68</v>
      </c>
      <c r="AT1881" s="223" t="str">
        <f>MONTH(B1881)&amp;"/"&amp;YEAR(B1881)</f>
        <v>3/2026</v>
      </c>
      <c r="AU1881" s="223">
        <f>WEEKNUM(B1881)-WEEKNUM(EOMONTH(B1881,-1)+1)+1</f>
        <v>5</v>
      </c>
      <c r="AV1881" s="209" t="str">
        <f>MONTH(R1881)&amp;"/"&amp;YEAR(R1881)</f>
        <v>5/2026</v>
      </c>
      <c r="AW1881" s="209">
        <f>WEEKNUM(R1881)-WEEKNUM(EOMONTH(R1881,-1)+1)+1</f>
        <v>3</v>
      </c>
      <c r="AX1881" s="209">
        <f>IF(BB1881="S",IF(Q1881="1. Aceitou o programa",R1881-B1881,0),0)</f>
        <v>44</v>
      </c>
      <c r="AY1881" s="209">
        <f>IF(BB1881="S",IF(AND(S1881&lt;&gt;"",R1881&lt;&gt;""),S1881-R1881,0),0)</f>
        <v>0</v>
      </c>
      <c r="AZ1881" s="209">
        <f>IF(BB1881="S",IF(Q1881="1. Aceitou o programa",IF(OR(X1881="Não se Aplica",X1881=""),IF(OR(W1881="Não se Aplica",W1881=""),0,W1881-V1881),AVERAGE(X1881-W1881,W1881-V1881)),0),0)</f>
        <v>8</v>
      </c>
      <c r="BA1881" s="209">
        <f>IF(BB1881="S",IF(AND(Q1881="1. Aceitou o programa",AH1881="Realizada"),IFERROR(IF(AG1881="",0,AG1881-R1881),0),0),0)</f>
        <v>0</v>
      </c>
      <c r="BB1881" s="209" t="str">
        <f>_xlfn.XLOOKUP(U1881,'Lista Suspensa'!$AA$20:$AA$23,'Lista Suspensa'!$AB$20:$AB$23,"N/A")</f>
        <v>S</v>
      </c>
    </row>
    <row r="1882" spans="1:54" ht="12" customHeight="1">
      <c r="A1882" s="151" t="s">
        <v>54</v>
      </c>
      <c r="B1882" s="152">
        <v>46112</v>
      </c>
      <c r="C1882" s="153" t="s">
        <v>55</v>
      </c>
      <c r="D1882" s="153" t="s">
        <v>56</v>
      </c>
      <c r="E1882" s="244">
        <v>93095638</v>
      </c>
      <c r="F1882" s="144" t="s">
        <v>3801</v>
      </c>
      <c r="G1882" s="230"/>
      <c r="H1882" s="154">
        <v>29762</v>
      </c>
      <c r="I1882" s="153">
        <v>44</v>
      </c>
      <c r="J1882" s="148" t="s">
        <v>70</v>
      </c>
      <c r="K1882" s="153" t="s">
        <v>101</v>
      </c>
      <c r="L1882" s="153"/>
      <c r="M1882" s="153"/>
      <c r="N1882" s="153"/>
      <c r="O1882" s="155">
        <v>21989263763</v>
      </c>
      <c r="P1882" s="156" t="s">
        <v>60</v>
      </c>
      <c r="Q1882" s="157" t="s">
        <v>110</v>
      </c>
      <c r="R1882" s="158">
        <v>46156</v>
      </c>
      <c r="S1882" s="159"/>
      <c r="T1882" s="159" t="s">
        <v>62</v>
      </c>
      <c r="U1882" s="159" t="s">
        <v>111</v>
      </c>
      <c r="V1882" s="154">
        <v>46147</v>
      </c>
      <c r="W1882" s="154">
        <v>46155</v>
      </c>
      <c r="X1882" s="154" t="s">
        <v>126</v>
      </c>
      <c r="Y1882" s="160" t="s">
        <v>99</v>
      </c>
      <c r="Z1882" s="160" t="s">
        <v>128</v>
      </c>
      <c r="AA1882" s="153">
        <v>83</v>
      </c>
      <c r="AB1882" s="153">
        <v>1.58</v>
      </c>
      <c r="AC1882" s="182">
        <f t="shared" si="60"/>
        <v>33.247876942797625</v>
      </c>
      <c r="AD1882" s="153" t="str">
        <f t="shared" si="61"/>
        <v>OBESIDADE I</v>
      </c>
      <c r="AE1882" s="233" t="s">
        <v>129</v>
      </c>
      <c r="AF1882" s="153"/>
      <c r="AG1882" s="159"/>
      <c r="AH1882" s="153"/>
      <c r="AI1882" s="161"/>
      <c r="AJ1882" s="153"/>
      <c r="AK1882" s="153"/>
      <c r="AL1882" s="207" t="s">
        <v>131</v>
      </c>
      <c r="AM1882" s="207"/>
      <c r="AN1882" s="207"/>
      <c r="AO1882" s="207" t="str">
        <f ca="1">IF(R1882="","",IF(R1882&gt;TODAY(),"0 meses",DATEDIF(R1882,TODAY(),"m") &amp; " meses"))</f>
        <v>0 meses</v>
      </c>
      <c r="AP1882" s="147" t="s">
        <v>67</v>
      </c>
      <c r="AQ1882" s="147" t="s">
        <v>67</v>
      </c>
      <c r="AR1882" s="147"/>
      <c r="AS1882" s="209" t="s">
        <v>68</v>
      </c>
      <c r="AT1882" s="223" t="str">
        <f>MONTH(B1882)&amp;"/"&amp;YEAR(B1882)</f>
        <v>3/2026</v>
      </c>
      <c r="AU1882" s="223">
        <f>WEEKNUM(B1882)-WEEKNUM(EOMONTH(B1882,-1)+1)+1</f>
        <v>5</v>
      </c>
      <c r="AV1882" s="209" t="str">
        <f>MONTH(R1882)&amp;"/"&amp;YEAR(R1882)</f>
        <v>5/2026</v>
      </c>
      <c r="AW1882" s="209">
        <f>WEEKNUM(R1882)-WEEKNUM(EOMONTH(R1882,-1)+1)+1</f>
        <v>3</v>
      </c>
      <c r="AX1882" s="209">
        <f>IF(BB1882="S",IF(Q1882="1. Aceitou o programa",R1882-B1882,0),0)</f>
        <v>44</v>
      </c>
      <c r="AY1882" s="209">
        <f>IF(BB1882="S",IF(AND(S1882&lt;&gt;"",R1882&lt;&gt;""),S1882-R1882,0),0)</f>
        <v>0</v>
      </c>
      <c r="AZ1882" s="209">
        <f>IF(BB1882="S",IF(Q1882="1. Aceitou o programa",IF(OR(X1882="Não se Aplica",X1882=""),IF(OR(W1882="Não se Aplica",W1882=""),0,W1882-V1882),AVERAGE(X1882-W1882,W1882-V1882)),0),0)</f>
        <v>8</v>
      </c>
      <c r="BA1882" s="209">
        <f>IF(BB1882="S",IF(AND(Q1882="1. Aceitou o programa",AH1882="Realizada"),IFERROR(IF(AG1882="",0,AG1882-R1882),0),0),0)</f>
        <v>0</v>
      </c>
      <c r="BB1882" s="209" t="str">
        <f>_xlfn.XLOOKUP(U1882,'Lista Suspensa'!$AA$20:$AA$23,'Lista Suspensa'!$AB$20:$AB$23,"N/A")</f>
        <v>S</v>
      </c>
    </row>
    <row r="1883" spans="1:54" ht="12" customHeight="1">
      <c r="A1883" s="151" t="s">
        <v>54</v>
      </c>
      <c r="B1883" s="152">
        <v>46112</v>
      </c>
      <c r="C1883" s="153" t="s">
        <v>55</v>
      </c>
      <c r="D1883" s="153" t="s">
        <v>56</v>
      </c>
      <c r="E1883" s="244">
        <v>473049376</v>
      </c>
      <c r="F1883" s="144" t="s">
        <v>3802</v>
      </c>
      <c r="G1883" s="230"/>
      <c r="H1883" s="154">
        <v>29765</v>
      </c>
      <c r="I1883" s="153">
        <v>44</v>
      </c>
      <c r="J1883" s="148" t="s">
        <v>70</v>
      </c>
      <c r="K1883" s="153" t="s">
        <v>101</v>
      </c>
      <c r="L1883" s="153"/>
      <c r="M1883" s="153"/>
      <c r="N1883" s="153"/>
      <c r="O1883" s="155">
        <v>21994460224</v>
      </c>
      <c r="P1883" s="156" t="s">
        <v>60</v>
      </c>
      <c r="Q1883" s="157" t="s">
        <v>110</v>
      </c>
      <c r="R1883" s="158">
        <v>46156</v>
      </c>
      <c r="S1883" s="159"/>
      <c r="T1883" s="159" t="s">
        <v>62</v>
      </c>
      <c r="U1883" s="159" t="s">
        <v>111</v>
      </c>
      <c r="V1883" s="154">
        <v>46147</v>
      </c>
      <c r="W1883" s="154">
        <v>46155</v>
      </c>
      <c r="X1883" s="154" t="s">
        <v>126</v>
      </c>
      <c r="Y1883" s="160" t="s">
        <v>99</v>
      </c>
      <c r="Z1883" s="160" t="s">
        <v>128</v>
      </c>
      <c r="AA1883" s="153">
        <v>78</v>
      </c>
      <c r="AB1883" s="153">
        <v>1.64</v>
      </c>
      <c r="AC1883" s="182">
        <f t="shared" si="60"/>
        <v>29.000594883997625</v>
      </c>
      <c r="AD1883" s="153" t="str">
        <f t="shared" si="61"/>
        <v>SOBREPESO</v>
      </c>
      <c r="AE1883" s="233" t="s">
        <v>947</v>
      </c>
      <c r="AF1883" s="153"/>
      <c r="AG1883" s="159"/>
      <c r="AH1883" s="153"/>
      <c r="AI1883" s="161"/>
      <c r="AJ1883" s="153"/>
      <c r="AK1883" s="153"/>
      <c r="AL1883" s="207" t="s">
        <v>136</v>
      </c>
      <c r="AM1883" s="207"/>
      <c r="AN1883" s="207"/>
      <c r="AO1883" s="207" t="str">
        <f ca="1">IF(R1883="","",IF(R1883&gt;TODAY(),"0 meses",DATEDIF(R1883,TODAY(),"m") &amp; " meses"))</f>
        <v>0 meses</v>
      </c>
      <c r="AP1883" s="147" t="s">
        <v>67</v>
      </c>
      <c r="AQ1883" s="147" t="s">
        <v>67</v>
      </c>
      <c r="AR1883" s="147"/>
      <c r="AS1883" s="209" t="s">
        <v>68</v>
      </c>
      <c r="AT1883" s="223" t="str">
        <f>MONTH(B1883)&amp;"/"&amp;YEAR(B1883)</f>
        <v>3/2026</v>
      </c>
      <c r="AU1883" s="223">
        <f>WEEKNUM(B1883)-WEEKNUM(EOMONTH(B1883,-1)+1)+1</f>
        <v>5</v>
      </c>
      <c r="AV1883" s="209" t="str">
        <f>MONTH(R1883)&amp;"/"&amp;YEAR(R1883)</f>
        <v>5/2026</v>
      </c>
      <c r="AW1883" s="209">
        <f>WEEKNUM(R1883)-WEEKNUM(EOMONTH(R1883,-1)+1)+1</f>
        <v>3</v>
      </c>
      <c r="AX1883" s="209">
        <f>IF(BB1883="S",IF(Q1883="1. Aceitou o programa",R1883-B1883,0),0)</f>
        <v>44</v>
      </c>
      <c r="AY1883" s="209">
        <f>IF(BB1883="S",IF(AND(S1883&lt;&gt;"",R1883&lt;&gt;""),S1883-R1883,0),0)</f>
        <v>0</v>
      </c>
      <c r="AZ1883" s="209">
        <f>IF(BB1883="S",IF(Q1883="1. Aceitou o programa",IF(OR(X1883="Não se Aplica",X1883=""),IF(OR(W1883="Não se Aplica",W1883=""),0,W1883-V1883),AVERAGE(X1883-W1883,W1883-V1883)),0),0)</f>
        <v>8</v>
      </c>
      <c r="BA1883" s="209">
        <f>IF(BB1883="S",IF(AND(Q1883="1. Aceitou o programa",AH1883="Realizada"),IFERROR(IF(AG1883="",0,AG1883-R1883),0),0),0)</f>
        <v>0</v>
      </c>
      <c r="BB1883" s="209" t="str">
        <f>_xlfn.XLOOKUP(U1883,'Lista Suspensa'!$AA$20:$AA$23,'Lista Suspensa'!$AB$20:$AB$23,"N/A")</f>
        <v>S</v>
      </c>
    </row>
    <row r="1884" spans="1:54" ht="12" customHeight="1">
      <c r="A1884" s="151" t="s">
        <v>54</v>
      </c>
      <c r="B1884" s="152">
        <v>46112</v>
      </c>
      <c r="C1884" s="153" t="s">
        <v>55</v>
      </c>
      <c r="D1884" s="153" t="s">
        <v>56</v>
      </c>
      <c r="E1884" s="244">
        <v>318635623</v>
      </c>
      <c r="F1884" s="144" t="s">
        <v>3803</v>
      </c>
      <c r="G1884" s="230"/>
      <c r="H1884" s="154">
        <v>29946</v>
      </c>
      <c r="I1884" s="153">
        <v>44</v>
      </c>
      <c r="J1884" s="148" t="s">
        <v>58</v>
      </c>
      <c r="K1884" s="153" t="s">
        <v>101</v>
      </c>
      <c r="L1884" s="153"/>
      <c r="M1884" s="153"/>
      <c r="N1884" s="153"/>
      <c r="O1884" s="155">
        <v>21987022058</v>
      </c>
      <c r="P1884" s="156" t="s">
        <v>60</v>
      </c>
      <c r="Q1884" s="157" t="s">
        <v>110</v>
      </c>
      <c r="R1884" s="158">
        <v>46156</v>
      </c>
      <c r="S1884" s="159"/>
      <c r="T1884" s="159" t="s">
        <v>62</v>
      </c>
      <c r="U1884" s="159" t="s">
        <v>111</v>
      </c>
      <c r="V1884" s="154">
        <v>46147</v>
      </c>
      <c r="W1884" s="154">
        <v>46155</v>
      </c>
      <c r="X1884" s="154" t="s">
        <v>126</v>
      </c>
      <c r="Y1884" s="160" t="s">
        <v>99</v>
      </c>
      <c r="Z1884" s="160" t="s">
        <v>128</v>
      </c>
      <c r="AA1884" s="153">
        <v>125</v>
      </c>
      <c r="AB1884" s="153">
        <v>1.79</v>
      </c>
      <c r="AC1884" s="182">
        <f t="shared" si="60"/>
        <v>39.012515214880935</v>
      </c>
      <c r="AD1884" s="153" t="str">
        <f t="shared" si="61"/>
        <v>OBESIDADE II</v>
      </c>
      <c r="AE1884" s="233" t="s">
        <v>129</v>
      </c>
      <c r="AF1884" s="153"/>
      <c r="AG1884" s="159"/>
      <c r="AH1884" s="153"/>
      <c r="AI1884" s="161"/>
      <c r="AJ1884" s="153"/>
      <c r="AK1884" s="153"/>
      <c r="AL1884" s="207" t="s">
        <v>131</v>
      </c>
      <c r="AM1884" s="207"/>
      <c r="AN1884" s="207"/>
      <c r="AO1884" s="207" t="str">
        <f ca="1">IF(R1884="","",IF(R1884&gt;TODAY(),"0 meses",DATEDIF(R1884,TODAY(),"m") &amp; " meses"))</f>
        <v>0 meses</v>
      </c>
      <c r="AP1884" s="147" t="s">
        <v>67</v>
      </c>
      <c r="AQ1884" s="147" t="s">
        <v>67</v>
      </c>
      <c r="AR1884" s="147"/>
      <c r="AS1884" s="209" t="s">
        <v>68</v>
      </c>
      <c r="AT1884" s="223" t="str">
        <f>MONTH(B1884)&amp;"/"&amp;YEAR(B1884)</f>
        <v>3/2026</v>
      </c>
      <c r="AU1884" s="223">
        <f>WEEKNUM(B1884)-WEEKNUM(EOMONTH(B1884,-1)+1)+1</f>
        <v>5</v>
      </c>
      <c r="AV1884" s="209" t="str">
        <f>MONTH(R1884)&amp;"/"&amp;YEAR(R1884)</f>
        <v>5/2026</v>
      </c>
      <c r="AW1884" s="209">
        <f>WEEKNUM(R1884)-WEEKNUM(EOMONTH(R1884,-1)+1)+1</f>
        <v>3</v>
      </c>
      <c r="AX1884" s="209">
        <f>IF(BB1884="S",IF(Q1884="1. Aceitou o programa",R1884-B1884,0),0)</f>
        <v>44</v>
      </c>
      <c r="AY1884" s="209">
        <f>IF(BB1884="S",IF(AND(S1884&lt;&gt;"",R1884&lt;&gt;""),S1884-R1884,0),0)</f>
        <v>0</v>
      </c>
      <c r="AZ1884" s="209">
        <f>IF(BB1884="S",IF(Q1884="1. Aceitou o programa",IF(OR(X1884="Não se Aplica",X1884=""),IF(OR(W1884="Não se Aplica",W1884=""),0,W1884-V1884),AVERAGE(X1884-W1884,W1884-V1884)),0),0)</f>
        <v>8</v>
      </c>
      <c r="BA1884" s="209">
        <f>IF(BB1884="S",IF(AND(Q1884="1. Aceitou o programa",AH1884="Realizada"),IFERROR(IF(AG1884="",0,AG1884-R1884),0),0),0)</f>
        <v>0</v>
      </c>
      <c r="BB1884" s="209" t="str">
        <f>_xlfn.XLOOKUP(U1884,'Lista Suspensa'!$AA$20:$AA$23,'Lista Suspensa'!$AB$20:$AB$23,"N/A")</f>
        <v>S</v>
      </c>
    </row>
    <row r="1885" spans="1:54" ht="12" customHeight="1">
      <c r="A1885" s="151" t="s">
        <v>54</v>
      </c>
      <c r="B1885" s="152">
        <v>46112</v>
      </c>
      <c r="C1885" s="153" t="s">
        <v>55</v>
      </c>
      <c r="D1885" s="153" t="s">
        <v>56</v>
      </c>
      <c r="E1885" s="244">
        <v>95109837</v>
      </c>
      <c r="F1885" s="144" t="s">
        <v>3804</v>
      </c>
      <c r="G1885" s="230"/>
      <c r="H1885" s="154">
        <v>30838</v>
      </c>
      <c r="I1885" s="153">
        <v>41</v>
      </c>
      <c r="J1885" s="148" t="s">
        <v>70</v>
      </c>
      <c r="K1885" s="153" t="s">
        <v>101</v>
      </c>
      <c r="L1885" s="153"/>
      <c r="M1885" s="153"/>
      <c r="N1885" s="153"/>
      <c r="O1885" s="155">
        <v>21999337427</v>
      </c>
      <c r="P1885" s="156" t="s">
        <v>60</v>
      </c>
      <c r="Q1885" s="157" t="s">
        <v>110</v>
      </c>
      <c r="R1885" s="158">
        <v>46156</v>
      </c>
      <c r="S1885" s="159"/>
      <c r="T1885" s="159" t="s">
        <v>62</v>
      </c>
      <c r="U1885" s="159" t="s">
        <v>111</v>
      </c>
      <c r="V1885" s="154">
        <v>46147</v>
      </c>
      <c r="W1885" s="154">
        <v>46155</v>
      </c>
      <c r="X1885" s="154" t="s">
        <v>126</v>
      </c>
      <c r="Y1885" s="160" t="s">
        <v>99</v>
      </c>
      <c r="Z1885" s="160" t="s">
        <v>128</v>
      </c>
      <c r="AA1885" s="153">
        <v>75</v>
      </c>
      <c r="AB1885" s="153">
        <v>1.62</v>
      </c>
      <c r="AC1885" s="182">
        <f t="shared" si="60"/>
        <v>28.577960676726104</v>
      </c>
      <c r="AD1885" s="153" t="str">
        <f t="shared" si="61"/>
        <v>SOBREPESO</v>
      </c>
      <c r="AE1885" s="233" t="s">
        <v>135</v>
      </c>
      <c r="AF1885" s="153"/>
      <c r="AG1885" s="159"/>
      <c r="AH1885" s="153"/>
      <c r="AI1885" s="161"/>
      <c r="AJ1885" s="153"/>
      <c r="AK1885" s="153"/>
      <c r="AL1885" s="207" t="s">
        <v>136</v>
      </c>
      <c r="AM1885" s="207"/>
      <c r="AN1885" s="207"/>
      <c r="AO1885" s="207" t="str">
        <f ca="1">IF(R1885="","",IF(R1885&gt;TODAY(),"0 meses",DATEDIF(R1885,TODAY(),"m") &amp; " meses"))</f>
        <v>0 meses</v>
      </c>
      <c r="AP1885" s="147" t="s">
        <v>67</v>
      </c>
      <c r="AQ1885" s="147" t="s">
        <v>67</v>
      </c>
      <c r="AR1885" s="147"/>
      <c r="AS1885" s="209" t="s">
        <v>68</v>
      </c>
      <c r="AT1885" s="223" t="str">
        <f>MONTH(B1885)&amp;"/"&amp;YEAR(B1885)</f>
        <v>3/2026</v>
      </c>
      <c r="AU1885" s="223">
        <f>WEEKNUM(B1885)-WEEKNUM(EOMONTH(B1885,-1)+1)+1</f>
        <v>5</v>
      </c>
      <c r="AV1885" s="209" t="str">
        <f>MONTH(R1885)&amp;"/"&amp;YEAR(R1885)</f>
        <v>5/2026</v>
      </c>
      <c r="AW1885" s="209">
        <f>WEEKNUM(R1885)-WEEKNUM(EOMONTH(R1885,-1)+1)+1</f>
        <v>3</v>
      </c>
      <c r="AX1885" s="209">
        <f>IF(BB1885="S",IF(Q1885="1. Aceitou o programa",R1885-B1885,0),0)</f>
        <v>44</v>
      </c>
      <c r="AY1885" s="209">
        <f>IF(BB1885="S",IF(AND(S1885&lt;&gt;"",R1885&lt;&gt;""),S1885-R1885,0),0)</f>
        <v>0</v>
      </c>
      <c r="AZ1885" s="209">
        <f>IF(BB1885="S",IF(Q1885="1. Aceitou o programa",IF(OR(X1885="Não se Aplica",X1885=""),IF(OR(W1885="Não se Aplica",W1885=""),0,W1885-V1885),AVERAGE(X1885-W1885,W1885-V1885)),0),0)</f>
        <v>8</v>
      </c>
      <c r="BA1885" s="209">
        <f>IF(BB1885="S",IF(AND(Q1885="1. Aceitou o programa",AH1885="Realizada"),IFERROR(IF(AG1885="",0,AG1885-R1885),0),0),0)</f>
        <v>0</v>
      </c>
      <c r="BB1885" s="209" t="str">
        <f>_xlfn.XLOOKUP(U1885,'Lista Suspensa'!$AA$20:$AA$23,'Lista Suspensa'!$AB$20:$AB$23,"N/A")</f>
        <v>S</v>
      </c>
    </row>
    <row r="1886" spans="1:54" ht="12" customHeight="1">
      <c r="A1886" s="151" t="s">
        <v>54</v>
      </c>
      <c r="B1886" s="152">
        <v>46112</v>
      </c>
      <c r="C1886" s="153" t="s">
        <v>55</v>
      </c>
      <c r="D1886" s="153" t="s">
        <v>56</v>
      </c>
      <c r="E1886" s="244">
        <v>77320067</v>
      </c>
      <c r="F1886" s="144" t="s">
        <v>3805</v>
      </c>
      <c r="G1886" s="230"/>
      <c r="H1886" s="154">
        <v>27365</v>
      </c>
      <c r="I1886" s="153">
        <v>51</v>
      </c>
      <c r="J1886" s="148" t="s">
        <v>70</v>
      </c>
      <c r="K1886" s="153"/>
      <c r="L1886" s="153"/>
      <c r="M1886" s="153"/>
      <c r="N1886" s="153"/>
      <c r="O1886" s="155">
        <v>21993242248</v>
      </c>
      <c r="P1886" s="156" t="s">
        <v>60</v>
      </c>
      <c r="Q1886" s="157" t="s">
        <v>110</v>
      </c>
      <c r="R1886" s="158">
        <v>46156</v>
      </c>
      <c r="S1886" s="159"/>
      <c r="T1886" s="159" t="s">
        <v>62</v>
      </c>
      <c r="U1886" s="159" t="s">
        <v>111</v>
      </c>
      <c r="V1886" s="154">
        <v>46148</v>
      </c>
      <c r="W1886" s="154">
        <v>46155</v>
      </c>
      <c r="X1886" s="154" t="s">
        <v>126</v>
      </c>
      <c r="Y1886" s="160" t="s">
        <v>99</v>
      </c>
      <c r="Z1886" s="160" t="s">
        <v>128</v>
      </c>
      <c r="AA1886" s="153">
        <v>86</v>
      </c>
      <c r="AB1886" s="153">
        <v>1.56</v>
      </c>
      <c r="AC1886" s="182">
        <f t="shared" si="60"/>
        <v>35.338593030900718</v>
      </c>
      <c r="AD1886" s="153" t="str">
        <f t="shared" si="61"/>
        <v>OBESIDADE II</v>
      </c>
      <c r="AE1886" s="233" t="s">
        <v>135</v>
      </c>
      <c r="AF1886" s="153"/>
      <c r="AG1886" s="159"/>
      <c r="AH1886" s="153"/>
      <c r="AI1886" s="161"/>
      <c r="AJ1886" s="153"/>
      <c r="AK1886" s="153"/>
      <c r="AL1886" s="207" t="s">
        <v>131</v>
      </c>
      <c r="AM1886" s="207"/>
      <c r="AN1886" s="207"/>
      <c r="AO1886" s="207" t="str">
        <f ca="1">IF(R1886="","",IF(R1886&gt;TODAY(),"0 meses",DATEDIF(R1886,TODAY(),"m") &amp; " meses"))</f>
        <v>0 meses</v>
      </c>
      <c r="AP1886" s="147" t="s">
        <v>67</v>
      </c>
      <c r="AQ1886" s="147" t="s">
        <v>67</v>
      </c>
      <c r="AR1886" s="147"/>
      <c r="AS1886" s="209" t="s">
        <v>68</v>
      </c>
      <c r="AT1886" s="223" t="str">
        <f>MONTH(B1886)&amp;"/"&amp;YEAR(B1886)</f>
        <v>3/2026</v>
      </c>
      <c r="AU1886" s="223">
        <f>WEEKNUM(B1886)-WEEKNUM(EOMONTH(B1886,-1)+1)+1</f>
        <v>5</v>
      </c>
      <c r="AV1886" s="209" t="str">
        <f>MONTH(R1886)&amp;"/"&amp;YEAR(R1886)</f>
        <v>5/2026</v>
      </c>
      <c r="AW1886" s="209">
        <f>WEEKNUM(R1886)-WEEKNUM(EOMONTH(R1886,-1)+1)+1</f>
        <v>3</v>
      </c>
      <c r="AX1886" s="209">
        <f>IF(BB1886="S",IF(Q1886="1. Aceitou o programa",R1886-B1886,0),0)</f>
        <v>44</v>
      </c>
      <c r="AY1886" s="209">
        <f>IF(BB1886="S",IF(AND(S1886&lt;&gt;"",R1886&lt;&gt;""),S1886-R1886,0),0)</f>
        <v>0</v>
      </c>
      <c r="AZ1886" s="209">
        <f>IF(BB1886="S",IF(Q1886="1. Aceitou o programa",IF(OR(X1886="Não se Aplica",X1886=""),IF(OR(W1886="Não se Aplica",W1886=""),0,W1886-V1886),AVERAGE(X1886-W1886,W1886-V1886)),0),0)</f>
        <v>7</v>
      </c>
      <c r="BA1886" s="209">
        <f>IF(BB1886="S",IF(AND(Q1886="1. Aceitou o programa",AH1886="Realizada"),IFERROR(IF(AG1886="",0,AG1886-R1886),0),0),0)</f>
        <v>0</v>
      </c>
      <c r="BB1886" s="209" t="str">
        <f>_xlfn.XLOOKUP(U1886,'Lista Suspensa'!$AA$20:$AA$23,'Lista Suspensa'!$AB$20:$AB$23,"N/A")</f>
        <v>S</v>
      </c>
    </row>
    <row r="1887" spans="1:54" ht="12" customHeight="1">
      <c r="A1887" s="151" t="s">
        <v>54</v>
      </c>
      <c r="B1887" s="152">
        <v>46112</v>
      </c>
      <c r="C1887" s="153" t="s">
        <v>55</v>
      </c>
      <c r="D1887" s="153" t="s">
        <v>56</v>
      </c>
      <c r="E1887" s="244">
        <v>71869732</v>
      </c>
      <c r="F1887" s="144" t="s">
        <v>3806</v>
      </c>
      <c r="G1887" s="230"/>
      <c r="H1887" s="154">
        <v>27521</v>
      </c>
      <c r="I1887" s="153">
        <v>51</v>
      </c>
      <c r="J1887" s="148" t="s">
        <v>70</v>
      </c>
      <c r="K1887" s="153"/>
      <c r="L1887" s="153"/>
      <c r="M1887" s="153"/>
      <c r="N1887" s="153"/>
      <c r="O1887" s="155">
        <v>21968479231</v>
      </c>
      <c r="P1887" s="156" t="s">
        <v>60</v>
      </c>
      <c r="Q1887" s="157" t="s">
        <v>110</v>
      </c>
      <c r="R1887" s="158">
        <v>46156</v>
      </c>
      <c r="S1887" s="159"/>
      <c r="T1887" s="159" t="s">
        <v>62</v>
      </c>
      <c r="U1887" s="159" t="s">
        <v>111</v>
      </c>
      <c r="V1887" s="154">
        <v>46148</v>
      </c>
      <c r="W1887" s="154">
        <v>46155</v>
      </c>
      <c r="X1887" s="154" t="s">
        <v>126</v>
      </c>
      <c r="Y1887" s="160" t="s">
        <v>99</v>
      </c>
      <c r="Z1887" s="160" t="s">
        <v>128</v>
      </c>
      <c r="AA1887" s="153">
        <v>89</v>
      </c>
      <c r="AB1887" s="153">
        <v>1.57</v>
      </c>
      <c r="AC1887" s="182">
        <f t="shared" si="60"/>
        <v>36.106941458071319</v>
      </c>
      <c r="AD1887" s="153" t="str">
        <f t="shared" si="61"/>
        <v>OBESIDADE II</v>
      </c>
      <c r="AE1887" s="233" t="s">
        <v>947</v>
      </c>
      <c r="AF1887" s="153"/>
      <c r="AG1887" s="159"/>
      <c r="AH1887" s="153"/>
      <c r="AI1887" s="161"/>
      <c r="AJ1887" s="153"/>
      <c r="AK1887" s="153"/>
      <c r="AL1887" s="207" t="s">
        <v>131</v>
      </c>
      <c r="AM1887" s="207"/>
      <c r="AN1887" s="207"/>
      <c r="AO1887" s="207" t="str">
        <f ca="1">IF(R1887="","",IF(R1887&gt;TODAY(),"0 meses",DATEDIF(R1887,TODAY(),"m") &amp; " meses"))</f>
        <v>0 meses</v>
      </c>
      <c r="AP1887" s="147" t="s">
        <v>67</v>
      </c>
      <c r="AQ1887" s="147" t="s">
        <v>67</v>
      </c>
      <c r="AR1887" s="147"/>
      <c r="AS1887" s="209" t="s">
        <v>68</v>
      </c>
      <c r="AT1887" s="223" t="str">
        <f>MONTH(B1887)&amp;"/"&amp;YEAR(B1887)</f>
        <v>3/2026</v>
      </c>
      <c r="AU1887" s="223">
        <f>WEEKNUM(B1887)-WEEKNUM(EOMONTH(B1887,-1)+1)+1</f>
        <v>5</v>
      </c>
      <c r="AV1887" s="209" t="str">
        <f>MONTH(R1887)&amp;"/"&amp;YEAR(R1887)</f>
        <v>5/2026</v>
      </c>
      <c r="AW1887" s="209">
        <f>WEEKNUM(R1887)-WEEKNUM(EOMONTH(R1887,-1)+1)+1</f>
        <v>3</v>
      </c>
      <c r="AX1887" s="209">
        <f>IF(BB1887="S",IF(Q1887="1. Aceitou o programa",R1887-B1887,0),0)</f>
        <v>44</v>
      </c>
      <c r="AY1887" s="209">
        <f>IF(BB1887="S",IF(AND(S1887&lt;&gt;"",R1887&lt;&gt;""),S1887-R1887,0),0)</f>
        <v>0</v>
      </c>
      <c r="AZ1887" s="209">
        <f>IF(BB1887="S",IF(Q1887="1. Aceitou o programa",IF(OR(X1887="Não se Aplica",X1887=""),IF(OR(W1887="Não se Aplica",W1887=""),0,W1887-V1887),AVERAGE(X1887-W1887,W1887-V1887)),0),0)</f>
        <v>7</v>
      </c>
      <c r="BA1887" s="209">
        <f>IF(BB1887="S",IF(AND(Q1887="1. Aceitou o programa",AH1887="Realizada"),IFERROR(IF(AG1887="",0,AG1887-R1887),0),0),0)</f>
        <v>0</v>
      </c>
      <c r="BB1887" s="209" t="str">
        <f>_xlfn.XLOOKUP(U1887,'Lista Suspensa'!$AA$20:$AA$23,'Lista Suspensa'!$AB$20:$AB$23,"N/A")</f>
        <v>S</v>
      </c>
    </row>
    <row r="1888" spans="1:54" ht="12" customHeight="1">
      <c r="A1888" s="151" t="s">
        <v>54</v>
      </c>
      <c r="B1888" s="152">
        <v>46112</v>
      </c>
      <c r="C1888" s="153" t="s">
        <v>55</v>
      </c>
      <c r="D1888" s="153" t="s">
        <v>56</v>
      </c>
      <c r="E1888" s="244">
        <v>75887275</v>
      </c>
      <c r="F1888" s="144" t="s">
        <v>3807</v>
      </c>
      <c r="G1888" s="230"/>
      <c r="H1888" s="154">
        <v>29292</v>
      </c>
      <c r="I1888" s="153">
        <v>46</v>
      </c>
      <c r="J1888" s="148" t="s">
        <v>70</v>
      </c>
      <c r="K1888" s="153"/>
      <c r="L1888" s="153"/>
      <c r="M1888" s="153"/>
      <c r="N1888" s="153"/>
      <c r="O1888" s="155">
        <v>11996530657</v>
      </c>
      <c r="P1888" s="156" t="s">
        <v>60</v>
      </c>
      <c r="Q1888" s="157" t="s">
        <v>110</v>
      </c>
      <c r="R1888" s="158">
        <v>46156</v>
      </c>
      <c r="S1888" s="159"/>
      <c r="T1888" s="159" t="s">
        <v>62</v>
      </c>
      <c r="U1888" s="159" t="s">
        <v>111</v>
      </c>
      <c r="V1888" s="154">
        <v>46148</v>
      </c>
      <c r="W1888" s="154">
        <v>46155</v>
      </c>
      <c r="X1888" s="154" t="s">
        <v>126</v>
      </c>
      <c r="Y1888" s="160"/>
      <c r="Z1888" s="160" t="s">
        <v>128</v>
      </c>
      <c r="AA1888" s="153">
        <v>92</v>
      </c>
      <c r="AB1888" s="153">
        <v>1.57</v>
      </c>
      <c r="AC1888" s="182">
        <f t="shared" si="60"/>
        <v>37.324029372388331</v>
      </c>
      <c r="AD1888" s="153" t="str">
        <f t="shared" si="61"/>
        <v>OBESIDADE II</v>
      </c>
      <c r="AE1888" s="233" t="s">
        <v>66</v>
      </c>
      <c r="AF1888" s="153"/>
      <c r="AG1888" s="159"/>
      <c r="AH1888" s="153"/>
      <c r="AI1888" s="161"/>
      <c r="AJ1888" s="153"/>
      <c r="AK1888" s="153"/>
      <c r="AL1888" s="207" t="s">
        <v>131</v>
      </c>
      <c r="AM1888" s="207"/>
      <c r="AN1888" s="207"/>
      <c r="AO1888" s="207" t="str">
        <f ca="1">IF(R1888="","",IF(R1888&gt;TODAY(),"0 meses",DATEDIF(R1888,TODAY(),"m") &amp; " meses"))</f>
        <v>0 meses</v>
      </c>
      <c r="AP1888" s="147" t="s">
        <v>67</v>
      </c>
      <c r="AQ1888" s="147" t="s">
        <v>67</v>
      </c>
      <c r="AR1888" s="147"/>
      <c r="AS1888" s="209" t="s">
        <v>68</v>
      </c>
      <c r="AT1888" s="223" t="str">
        <f>MONTH(B1888)&amp;"/"&amp;YEAR(B1888)</f>
        <v>3/2026</v>
      </c>
      <c r="AU1888" s="223">
        <f>WEEKNUM(B1888)-WEEKNUM(EOMONTH(B1888,-1)+1)+1</f>
        <v>5</v>
      </c>
      <c r="AV1888" s="209" t="str">
        <f>MONTH(R1888)&amp;"/"&amp;YEAR(R1888)</f>
        <v>5/2026</v>
      </c>
      <c r="AW1888" s="209">
        <f>WEEKNUM(R1888)-WEEKNUM(EOMONTH(R1888,-1)+1)+1</f>
        <v>3</v>
      </c>
      <c r="AX1888" s="209">
        <f>IF(BB1888="S",IF(Q1888="1. Aceitou o programa",R1888-B1888,0),0)</f>
        <v>44</v>
      </c>
      <c r="AY1888" s="209">
        <f>IF(BB1888="S",IF(AND(S1888&lt;&gt;"",R1888&lt;&gt;""),S1888-R1888,0),0)</f>
        <v>0</v>
      </c>
      <c r="AZ1888" s="209">
        <f>IF(BB1888="S",IF(Q1888="1. Aceitou o programa",IF(OR(X1888="Não se Aplica",X1888=""),IF(OR(W1888="Não se Aplica",W1888=""),0,W1888-V1888),AVERAGE(X1888-W1888,W1888-V1888)),0),0)</f>
        <v>7</v>
      </c>
      <c r="BA1888" s="209">
        <f>IF(BB1888="S",IF(AND(Q1888="1. Aceitou o programa",AH1888="Realizada"),IFERROR(IF(AG1888="",0,AG1888-R1888),0),0),0)</f>
        <v>0</v>
      </c>
      <c r="BB1888" s="209" t="str">
        <f>_xlfn.XLOOKUP(U1888,'Lista Suspensa'!$AA$20:$AA$23,'Lista Suspensa'!$AB$20:$AB$23,"N/A")</f>
        <v>S</v>
      </c>
    </row>
    <row r="1889" spans="1:54" ht="12" customHeight="1">
      <c r="A1889" s="151" t="s">
        <v>54</v>
      </c>
      <c r="B1889" s="152">
        <v>46112</v>
      </c>
      <c r="C1889" s="153" t="s">
        <v>55</v>
      </c>
      <c r="D1889" s="153" t="s">
        <v>56</v>
      </c>
      <c r="E1889" s="244">
        <v>82076968</v>
      </c>
      <c r="F1889" s="144" t="s">
        <v>3808</v>
      </c>
      <c r="G1889" s="230"/>
      <c r="H1889" s="154">
        <v>30568</v>
      </c>
      <c r="I1889" s="153">
        <v>42</v>
      </c>
      <c r="J1889" s="148" t="s">
        <v>70</v>
      </c>
      <c r="K1889" s="153"/>
      <c r="L1889" s="153"/>
      <c r="M1889" s="153"/>
      <c r="N1889" s="153"/>
      <c r="O1889" s="155">
        <v>11971093114</v>
      </c>
      <c r="P1889" s="156" t="s">
        <v>60</v>
      </c>
      <c r="Q1889" s="157" t="s">
        <v>110</v>
      </c>
      <c r="R1889" s="158">
        <v>46156</v>
      </c>
      <c r="S1889" s="159"/>
      <c r="T1889" s="159" t="s">
        <v>62</v>
      </c>
      <c r="U1889" s="159" t="s">
        <v>111</v>
      </c>
      <c r="V1889" s="154">
        <v>46148</v>
      </c>
      <c r="W1889" s="154">
        <v>46155</v>
      </c>
      <c r="X1889" s="154" t="s">
        <v>126</v>
      </c>
      <c r="Y1889" s="160" t="s">
        <v>99</v>
      </c>
      <c r="Z1889" s="160" t="s">
        <v>128</v>
      </c>
      <c r="AA1889" s="153">
        <v>93</v>
      </c>
      <c r="AB1889" s="153">
        <v>1.65</v>
      </c>
      <c r="AC1889" s="182">
        <f t="shared" si="60"/>
        <v>34.159779614325075</v>
      </c>
      <c r="AD1889" s="153" t="str">
        <f t="shared" si="61"/>
        <v>OBESIDADE I</v>
      </c>
      <c r="AE1889" s="233" t="s">
        <v>225</v>
      </c>
      <c r="AF1889" s="153"/>
      <c r="AG1889" s="159"/>
      <c r="AH1889" s="153"/>
      <c r="AI1889" s="161"/>
      <c r="AJ1889" s="153"/>
      <c r="AK1889" s="153"/>
      <c r="AL1889" s="207" t="s">
        <v>131</v>
      </c>
      <c r="AM1889" s="207"/>
      <c r="AN1889" s="207"/>
      <c r="AO1889" s="207" t="str">
        <f ca="1">IF(R1889="","",IF(R1889&gt;TODAY(),"0 meses",DATEDIF(R1889,TODAY(),"m") &amp; " meses"))</f>
        <v>0 meses</v>
      </c>
      <c r="AP1889" s="147" t="s">
        <v>67</v>
      </c>
      <c r="AQ1889" s="147" t="s">
        <v>67</v>
      </c>
      <c r="AR1889" s="147"/>
      <c r="AS1889" s="209" t="s">
        <v>68</v>
      </c>
      <c r="AT1889" s="223" t="str">
        <f>MONTH(B1889)&amp;"/"&amp;YEAR(B1889)</f>
        <v>3/2026</v>
      </c>
      <c r="AU1889" s="223">
        <f>WEEKNUM(B1889)-WEEKNUM(EOMONTH(B1889,-1)+1)+1</f>
        <v>5</v>
      </c>
      <c r="AV1889" s="209" t="str">
        <f>MONTH(R1889)&amp;"/"&amp;YEAR(R1889)</f>
        <v>5/2026</v>
      </c>
      <c r="AW1889" s="209">
        <f>WEEKNUM(R1889)-WEEKNUM(EOMONTH(R1889,-1)+1)+1</f>
        <v>3</v>
      </c>
      <c r="AX1889" s="209">
        <f>IF(BB1889="S",IF(Q1889="1. Aceitou o programa",R1889-B1889,0),0)</f>
        <v>44</v>
      </c>
      <c r="AY1889" s="209">
        <f>IF(BB1889="S",IF(AND(S1889&lt;&gt;"",R1889&lt;&gt;""),S1889-R1889,0),0)</f>
        <v>0</v>
      </c>
      <c r="AZ1889" s="209">
        <f>IF(BB1889="S",IF(Q1889="1. Aceitou o programa",IF(OR(X1889="Não se Aplica",X1889=""),IF(OR(W1889="Não se Aplica",W1889=""),0,W1889-V1889),AVERAGE(X1889-W1889,W1889-V1889)),0),0)</f>
        <v>7</v>
      </c>
      <c r="BA1889" s="209">
        <f>IF(BB1889="S",IF(AND(Q1889="1. Aceitou o programa",AH1889="Realizada"),IFERROR(IF(AG1889="",0,AG1889-R1889),0),0),0)</f>
        <v>0</v>
      </c>
      <c r="BB1889" s="209" t="str">
        <f>_xlfn.XLOOKUP(U1889,'Lista Suspensa'!$AA$20:$AA$23,'Lista Suspensa'!$AB$20:$AB$23,"N/A")</f>
        <v>S</v>
      </c>
    </row>
    <row r="1890" spans="1:54" ht="12" customHeight="1">
      <c r="A1890" s="151" t="s">
        <v>54</v>
      </c>
      <c r="B1890" s="152">
        <v>46112</v>
      </c>
      <c r="C1890" s="153" t="s">
        <v>55</v>
      </c>
      <c r="D1890" s="153" t="s">
        <v>56</v>
      </c>
      <c r="E1890" s="244">
        <v>84731389</v>
      </c>
      <c r="F1890" s="144" t="s">
        <v>3809</v>
      </c>
      <c r="G1890" s="230"/>
      <c r="H1890" s="154">
        <v>37089</v>
      </c>
      <c r="I1890" s="153">
        <v>24</v>
      </c>
      <c r="J1890" s="148" t="s">
        <v>70</v>
      </c>
      <c r="K1890" s="153"/>
      <c r="L1890" s="153"/>
      <c r="M1890" s="153"/>
      <c r="N1890" s="153"/>
      <c r="O1890" s="155">
        <v>21996656658</v>
      </c>
      <c r="P1890" s="156" t="s">
        <v>60</v>
      </c>
      <c r="Q1890" s="157" t="s">
        <v>110</v>
      </c>
      <c r="R1890" s="158">
        <v>46156</v>
      </c>
      <c r="S1890" s="159"/>
      <c r="T1890" s="159" t="s">
        <v>62</v>
      </c>
      <c r="U1890" s="159" t="s">
        <v>111</v>
      </c>
      <c r="V1890" s="154">
        <v>46149</v>
      </c>
      <c r="W1890" s="154">
        <v>46155</v>
      </c>
      <c r="X1890" s="154" t="s">
        <v>126</v>
      </c>
      <c r="Y1890" s="160" t="s">
        <v>99</v>
      </c>
      <c r="Z1890" s="160" t="s">
        <v>128</v>
      </c>
      <c r="AA1890" s="153">
        <v>89.1</v>
      </c>
      <c r="AB1890" s="153">
        <v>1.66</v>
      </c>
      <c r="AC1890" s="182">
        <f t="shared" si="60"/>
        <v>32.334155900711281</v>
      </c>
      <c r="AD1890" s="153" t="str">
        <f t="shared" si="61"/>
        <v>OBESIDADE I</v>
      </c>
      <c r="AE1890" s="233" t="s">
        <v>129</v>
      </c>
      <c r="AF1890" s="153"/>
      <c r="AG1890" s="159"/>
      <c r="AH1890" s="153"/>
      <c r="AI1890" s="161"/>
      <c r="AJ1890" s="153"/>
      <c r="AK1890" s="153"/>
      <c r="AL1890" s="207" t="s">
        <v>131</v>
      </c>
      <c r="AM1890" s="207"/>
      <c r="AN1890" s="207"/>
      <c r="AO1890" s="207" t="str">
        <f ca="1">IF(R1890="","",IF(R1890&gt;TODAY(),"0 meses",DATEDIF(R1890,TODAY(),"m") &amp; " meses"))</f>
        <v>0 meses</v>
      </c>
      <c r="AP1890" s="147" t="s">
        <v>67</v>
      </c>
      <c r="AQ1890" s="147" t="s">
        <v>67</v>
      </c>
      <c r="AR1890" s="147"/>
      <c r="AS1890" s="209" t="s">
        <v>68</v>
      </c>
      <c r="AT1890" s="223" t="str">
        <f>MONTH(B1890)&amp;"/"&amp;YEAR(B1890)</f>
        <v>3/2026</v>
      </c>
      <c r="AU1890" s="223">
        <f>WEEKNUM(B1890)-WEEKNUM(EOMONTH(B1890,-1)+1)+1</f>
        <v>5</v>
      </c>
      <c r="AV1890" s="209" t="str">
        <f>MONTH(R1890)&amp;"/"&amp;YEAR(R1890)</f>
        <v>5/2026</v>
      </c>
      <c r="AW1890" s="209">
        <f>WEEKNUM(R1890)-WEEKNUM(EOMONTH(R1890,-1)+1)+1</f>
        <v>3</v>
      </c>
      <c r="AX1890" s="209">
        <f>IF(BB1890="S",IF(Q1890="1. Aceitou o programa",R1890-B1890,0),0)</f>
        <v>44</v>
      </c>
      <c r="AY1890" s="209">
        <f>IF(BB1890="S",IF(AND(S1890&lt;&gt;"",R1890&lt;&gt;""),S1890-R1890,0),0)</f>
        <v>0</v>
      </c>
      <c r="AZ1890" s="209">
        <f>IF(BB1890="S",IF(Q1890="1. Aceitou o programa",IF(OR(X1890="Não se Aplica",X1890=""),IF(OR(W1890="Não se Aplica",W1890=""),0,W1890-V1890),AVERAGE(X1890-W1890,W1890-V1890)),0),0)</f>
        <v>6</v>
      </c>
      <c r="BA1890" s="209">
        <f>IF(BB1890="S",IF(AND(Q1890="1. Aceitou o programa",AH1890="Realizada"),IFERROR(IF(AG1890="",0,AG1890-R1890),0),0),0)</f>
        <v>0</v>
      </c>
      <c r="BB1890" s="209" t="str">
        <f>_xlfn.XLOOKUP(U1890,'Lista Suspensa'!$AA$20:$AA$23,'Lista Suspensa'!$AB$20:$AB$23,"N/A")</f>
        <v>S</v>
      </c>
    </row>
    <row r="1891" spans="1:54" ht="12" customHeight="1">
      <c r="A1891" s="151" t="s">
        <v>54</v>
      </c>
      <c r="B1891" s="152">
        <v>46128</v>
      </c>
      <c r="C1891" s="153" t="s">
        <v>297</v>
      </c>
      <c r="D1891" s="153" t="s">
        <v>455</v>
      </c>
      <c r="E1891" s="244">
        <v>94193119</v>
      </c>
      <c r="F1891" s="144" t="s">
        <v>3810</v>
      </c>
      <c r="G1891" s="230"/>
      <c r="H1891" s="154">
        <v>28840</v>
      </c>
      <c r="I1891" s="153">
        <v>47</v>
      </c>
      <c r="J1891" s="148" t="s">
        <v>70</v>
      </c>
      <c r="K1891" s="153"/>
      <c r="L1891" s="153"/>
      <c r="M1891" s="153"/>
      <c r="N1891" s="153">
        <v>380</v>
      </c>
      <c r="O1891" s="155" t="s">
        <v>3811</v>
      </c>
      <c r="P1891" s="156" t="s">
        <v>60</v>
      </c>
      <c r="Q1891" s="157" t="s">
        <v>110</v>
      </c>
      <c r="R1891" s="158">
        <v>46156</v>
      </c>
      <c r="S1891" s="159"/>
      <c r="T1891" s="159" t="s">
        <v>62</v>
      </c>
      <c r="U1891" s="159" t="s">
        <v>111</v>
      </c>
      <c r="V1891" s="154">
        <v>46127</v>
      </c>
      <c r="W1891" s="154">
        <v>46146</v>
      </c>
      <c r="X1891" s="154" t="s">
        <v>126</v>
      </c>
      <c r="Y1891" s="160" t="s">
        <v>90</v>
      </c>
      <c r="Z1891" s="160" t="s">
        <v>65</v>
      </c>
      <c r="AA1891" s="153">
        <v>65</v>
      </c>
      <c r="AB1891" s="153">
        <v>1.53</v>
      </c>
      <c r="AC1891" s="182">
        <f t="shared" si="60"/>
        <v>27.767098124652911</v>
      </c>
      <c r="AD1891" s="153" t="str">
        <f t="shared" si="61"/>
        <v>SOBREPESO</v>
      </c>
      <c r="AE1891" s="233" t="s">
        <v>66</v>
      </c>
      <c r="AF1891" s="153"/>
      <c r="AG1891" s="159"/>
      <c r="AH1891" s="153"/>
      <c r="AI1891" s="161"/>
      <c r="AJ1891" s="153"/>
      <c r="AK1891" s="153"/>
      <c r="AL1891" s="207" t="s">
        <v>136</v>
      </c>
      <c r="AM1891" s="207"/>
      <c r="AN1891" s="207"/>
      <c r="AO1891" s="207" t="str">
        <f ca="1">IF(R1891="","",IF(R1891&gt;TODAY(),"0 meses",DATEDIF(R1891,TODAY(),"m") &amp; " meses"))</f>
        <v>0 meses</v>
      </c>
      <c r="AP1891" s="147" t="s">
        <v>67</v>
      </c>
      <c r="AQ1891" s="147" t="s">
        <v>67</v>
      </c>
      <c r="AR1891" s="147"/>
      <c r="AS1891" s="209" t="s">
        <v>68</v>
      </c>
      <c r="AT1891" s="223" t="str">
        <f>MONTH(B1891)&amp;"/"&amp;YEAR(B1891)</f>
        <v>4/2026</v>
      </c>
      <c r="AU1891" s="223">
        <f>WEEKNUM(B1891)-WEEKNUM(EOMONTH(B1891,-1)+1)+1</f>
        <v>3</v>
      </c>
      <c r="AV1891" s="209" t="str">
        <f>MONTH(R1891)&amp;"/"&amp;YEAR(R1891)</f>
        <v>5/2026</v>
      </c>
      <c r="AW1891" s="209">
        <f>WEEKNUM(R1891)-WEEKNUM(EOMONTH(R1891,-1)+1)+1</f>
        <v>3</v>
      </c>
      <c r="AX1891" s="209">
        <f>IF(BB1891="S",IF(Q1891="1. Aceitou o programa",R1891-B1891,0),0)</f>
        <v>28</v>
      </c>
      <c r="AY1891" s="209">
        <f>IF(BB1891="S",IF(AND(S1891&lt;&gt;"",R1891&lt;&gt;""),S1891-R1891,0),0)</f>
        <v>0</v>
      </c>
      <c r="AZ1891" s="209">
        <f>IF(BB1891="S",IF(Q1891="1. Aceitou o programa",IF(OR(X1891="Não se Aplica",X1891=""),IF(OR(W1891="Não se Aplica",W1891=""),0,W1891-V1891),AVERAGE(X1891-W1891,W1891-V1891)),0),0)</f>
        <v>19</v>
      </c>
      <c r="BA1891" s="209">
        <f>IF(BB1891="S",IF(AND(Q1891="1. Aceitou o programa",AH1891="Realizada"),IFERROR(IF(AG1891="",0,AG1891-R1891),0),0),0)</f>
        <v>0</v>
      </c>
      <c r="BB1891" s="209" t="str">
        <f>_xlfn.XLOOKUP(U1891,'Lista Suspensa'!$AA$20:$AA$23,'Lista Suspensa'!$AB$20:$AB$23,"N/A")</f>
        <v>S</v>
      </c>
    </row>
    <row r="1892" spans="1:54" ht="12" customHeight="1">
      <c r="A1892" s="151" t="s">
        <v>67</v>
      </c>
      <c r="B1892" s="152">
        <v>46135</v>
      </c>
      <c r="C1892" s="153" t="s">
        <v>122</v>
      </c>
      <c r="D1892" s="153" t="s">
        <v>167</v>
      </c>
      <c r="E1892" s="244">
        <v>84378258</v>
      </c>
      <c r="F1892" s="144" t="s">
        <v>3812</v>
      </c>
      <c r="G1892" s="230"/>
      <c r="H1892" s="154">
        <v>30785</v>
      </c>
      <c r="I1892" s="153">
        <v>42</v>
      </c>
      <c r="J1892" s="148" t="s">
        <v>58</v>
      </c>
      <c r="K1892" s="153" t="s">
        <v>59</v>
      </c>
      <c r="L1892" s="153"/>
      <c r="M1892" s="153"/>
      <c r="N1892" s="153">
        <v>500</v>
      </c>
      <c r="O1892" s="155">
        <v>11968405354</v>
      </c>
      <c r="P1892" s="156" t="s">
        <v>60</v>
      </c>
      <c r="Q1892" s="157" t="s">
        <v>110</v>
      </c>
      <c r="R1892" s="158">
        <v>46156</v>
      </c>
      <c r="S1892" s="159"/>
      <c r="T1892" s="159" t="s">
        <v>62</v>
      </c>
      <c r="U1892" s="159" t="s">
        <v>111</v>
      </c>
      <c r="V1892" s="154">
        <v>46146</v>
      </c>
      <c r="W1892" s="154">
        <v>46155</v>
      </c>
      <c r="X1892" s="154" t="s">
        <v>126</v>
      </c>
      <c r="Y1892" s="160" t="s">
        <v>99</v>
      </c>
      <c r="Z1892" s="160" t="s">
        <v>128</v>
      </c>
      <c r="AA1892" s="153">
        <v>100</v>
      </c>
      <c r="AB1892" s="153">
        <v>1.73</v>
      </c>
      <c r="AC1892" s="182">
        <f t="shared" si="60"/>
        <v>33.412409368839583</v>
      </c>
      <c r="AD1892" s="153" t="str">
        <f t="shared" si="61"/>
        <v>OBESIDADE I</v>
      </c>
      <c r="AE1892" s="233" t="s">
        <v>1264</v>
      </c>
      <c r="AF1892" s="153"/>
      <c r="AG1892" s="159"/>
      <c r="AH1892" s="153"/>
      <c r="AI1892" s="161"/>
      <c r="AJ1892" s="153"/>
      <c r="AK1892" s="153"/>
      <c r="AL1892" s="207" t="s">
        <v>131</v>
      </c>
      <c r="AM1892" s="207"/>
      <c r="AN1892" s="207"/>
      <c r="AO1892" s="207" t="str">
        <f ca="1">IF(R1892="","",IF(R1892&gt;TODAY(),"0 meses",DATEDIF(R1892,TODAY(),"m") &amp; " meses"))</f>
        <v>0 meses</v>
      </c>
      <c r="AP1892" s="147" t="s">
        <v>67</v>
      </c>
      <c r="AQ1892" s="147" t="s">
        <v>67</v>
      </c>
      <c r="AR1892" s="147"/>
      <c r="AS1892" s="209" t="s">
        <v>68</v>
      </c>
      <c r="AT1892" s="223" t="str">
        <f>MONTH(B1892)&amp;"/"&amp;YEAR(B1892)</f>
        <v>4/2026</v>
      </c>
      <c r="AU1892" s="223">
        <f>WEEKNUM(B1892)-WEEKNUM(EOMONTH(B1892,-1)+1)+1</f>
        <v>4</v>
      </c>
      <c r="AV1892" s="209" t="str">
        <f>MONTH(R1892)&amp;"/"&amp;YEAR(R1892)</f>
        <v>5/2026</v>
      </c>
      <c r="AW1892" s="209">
        <f>WEEKNUM(R1892)-WEEKNUM(EOMONTH(R1892,-1)+1)+1</f>
        <v>3</v>
      </c>
      <c r="AX1892" s="209">
        <f>IF(BB1892="S",IF(Q1892="1. Aceitou o programa",R1892-B1892,0),0)</f>
        <v>21</v>
      </c>
      <c r="AY1892" s="209">
        <f>IF(BB1892="S",IF(AND(S1892&lt;&gt;"",R1892&lt;&gt;""),S1892-R1892,0),0)</f>
        <v>0</v>
      </c>
      <c r="AZ1892" s="209">
        <f>IF(BB1892="S",IF(Q1892="1. Aceitou o programa",IF(OR(X1892="Não se Aplica",X1892=""),IF(OR(W1892="Não se Aplica",W1892=""),0,W1892-V1892),AVERAGE(X1892-W1892,W1892-V1892)),0),0)</f>
        <v>9</v>
      </c>
      <c r="BA1892" s="209">
        <f>IF(BB1892="S",IF(AND(Q1892="1. Aceitou o programa",AH1892="Realizada"),IFERROR(IF(AG1892="",0,AG1892-R1892),0),0),0)</f>
        <v>0</v>
      </c>
      <c r="BB1892" s="209" t="str">
        <f>_xlfn.XLOOKUP(U1892,'Lista Suspensa'!$AA$20:$AA$23,'Lista Suspensa'!$AB$20:$AB$23,"N/A")</f>
        <v>S</v>
      </c>
    </row>
    <row r="1893" spans="1:54" ht="12" customHeight="1">
      <c r="A1893" s="151" t="s">
        <v>67</v>
      </c>
      <c r="B1893" s="152">
        <v>46155</v>
      </c>
      <c r="C1893" s="153" t="s">
        <v>122</v>
      </c>
      <c r="D1893" s="153" t="s">
        <v>3751</v>
      </c>
      <c r="E1893" s="244">
        <v>94974583</v>
      </c>
      <c r="F1893" s="144" t="s">
        <v>3813</v>
      </c>
      <c r="G1893" s="230"/>
      <c r="H1893" s="154">
        <v>31150</v>
      </c>
      <c r="I1893" s="153">
        <v>41</v>
      </c>
      <c r="J1893" s="148" t="s">
        <v>70</v>
      </c>
      <c r="K1893" s="153" t="s">
        <v>101</v>
      </c>
      <c r="L1893" s="153"/>
      <c r="M1893" s="153"/>
      <c r="N1893" s="153">
        <v>380</v>
      </c>
      <c r="O1893" s="155">
        <v>21972961786</v>
      </c>
      <c r="P1893" s="156" t="s">
        <v>60</v>
      </c>
      <c r="Q1893" s="157" t="s">
        <v>110</v>
      </c>
      <c r="R1893" s="158">
        <v>46156</v>
      </c>
      <c r="S1893" s="159"/>
      <c r="T1893" s="159" t="s">
        <v>62</v>
      </c>
      <c r="U1893" s="159" t="s">
        <v>111</v>
      </c>
      <c r="V1893" s="154">
        <v>46155</v>
      </c>
      <c r="W1893" s="154" t="s">
        <v>126</v>
      </c>
      <c r="X1893" s="154" t="s">
        <v>126</v>
      </c>
      <c r="Y1893" s="160" t="s">
        <v>99</v>
      </c>
      <c r="Z1893" s="160" t="s">
        <v>128</v>
      </c>
      <c r="AA1893" s="153">
        <v>105</v>
      </c>
      <c r="AB1893" s="153">
        <v>1.6</v>
      </c>
      <c r="AC1893" s="182">
        <f t="shared" si="60"/>
        <v>41.015624999999993</v>
      </c>
      <c r="AD1893" s="153" t="str">
        <f t="shared" si="61"/>
        <v>OBESIDADE III</v>
      </c>
      <c r="AE1893" s="233" t="s">
        <v>947</v>
      </c>
      <c r="AF1893" s="153"/>
      <c r="AG1893" s="159"/>
      <c r="AH1893" s="153"/>
      <c r="AI1893" s="161"/>
      <c r="AJ1893" s="153"/>
      <c r="AK1893" s="153"/>
      <c r="AL1893" s="207" t="s">
        <v>131</v>
      </c>
      <c r="AM1893" s="207"/>
      <c r="AN1893" s="207"/>
      <c r="AO1893" s="207" t="str">
        <f ca="1">IF(R1893="","",IF(R1893&gt;TODAY(),"0 meses",DATEDIF(R1893,TODAY(),"m") &amp; " meses"))</f>
        <v>0 meses</v>
      </c>
      <c r="AP1893" s="147" t="s">
        <v>67</v>
      </c>
      <c r="AQ1893" s="147" t="s">
        <v>67</v>
      </c>
      <c r="AR1893" s="147"/>
      <c r="AS1893" s="209" t="s">
        <v>68</v>
      </c>
      <c r="AT1893" s="223" t="str">
        <f>MONTH(B1893)&amp;"/"&amp;YEAR(B1893)</f>
        <v>5/2026</v>
      </c>
      <c r="AU1893" s="223">
        <f>WEEKNUM(B1893)-WEEKNUM(EOMONTH(B1893,-1)+1)+1</f>
        <v>3</v>
      </c>
      <c r="AV1893" s="209" t="str">
        <f>MONTH(R1893)&amp;"/"&amp;YEAR(R1893)</f>
        <v>5/2026</v>
      </c>
      <c r="AW1893" s="209">
        <f>WEEKNUM(R1893)-WEEKNUM(EOMONTH(R1893,-1)+1)+1</f>
        <v>3</v>
      </c>
      <c r="AX1893" s="209">
        <f>IF(BB1893="S",IF(Q1893="1. Aceitou o programa",R1893-B1893,0),0)</f>
        <v>1</v>
      </c>
      <c r="AY1893" s="209">
        <f>IF(BB1893="S",IF(AND(S1893&lt;&gt;"",R1893&lt;&gt;""),S1893-R1893,0),0)</f>
        <v>0</v>
      </c>
      <c r="AZ1893" s="209">
        <f>IF(BB1893="S",IF(Q1893="1. Aceitou o programa",IF(OR(X1893="Não se Aplica",X1893=""),IF(OR(W1893="Não se Aplica",W1893=""),0,W1893-V1893),AVERAGE(X1893-W1893,W1893-V1893)),0),0)</f>
        <v>0</v>
      </c>
      <c r="BA1893" s="209">
        <f>IF(BB1893="S",IF(AND(Q1893="1. Aceitou o programa",AH1893="Realizada"),IFERROR(IF(AG1893="",0,AG1893-R1893),0),0),0)</f>
        <v>0</v>
      </c>
      <c r="BB1893" s="209" t="str">
        <f>_xlfn.XLOOKUP(U1893,'Lista Suspensa'!$AA$20:$AA$23,'Lista Suspensa'!$AB$20:$AB$23,"N/A")</f>
        <v>S</v>
      </c>
    </row>
    <row r="1894" spans="1:54" ht="12" customHeight="1">
      <c r="A1894" s="151" t="s">
        <v>67</v>
      </c>
      <c r="B1894" s="152">
        <v>46155</v>
      </c>
      <c r="C1894" s="153" t="s">
        <v>122</v>
      </c>
      <c r="D1894" s="153" t="s">
        <v>3754</v>
      </c>
      <c r="E1894" s="244">
        <v>88957485</v>
      </c>
      <c r="F1894" s="144" t="s">
        <v>3814</v>
      </c>
      <c r="G1894" s="230"/>
      <c r="H1894" s="154">
        <v>37294</v>
      </c>
      <c r="I1894" s="153">
        <v>24</v>
      </c>
      <c r="J1894" s="148" t="s">
        <v>58</v>
      </c>
      <c r="K1894" s="153" t="s">
        <v>101</v>
      </c>
      <c r="L1894" s="153"/>
      <c r="M1894" s="153"/>
      <c r="N1894" s="153">
        <v>380</v>
      </c>
      <c r="O1894" s="155" t="s">
        <v>3815</v>
      </c>
      <c r="P1894" s="156" t="s">
        <v>60</v>
      </c>
      <c r="Q1894" s="157" t="s">
        <v>110</v>
      </c>
      <c r="R1894" s="158">
        <v>46156</v>
      </c>
      <c r="S1894" s="159"/>
      <c r="T1894" s="159" t="s">
        <v>62</v>
      </c>
      <c r="U1894" s="159" t="s">
        <v>111</v>
      </c>
      <c r="V1894" s="154">
        <v>46155</v>
      </c>
      <c r="W1894" s="154" t="s">
        <v>126</v>
      </c>
      <c r="X1894" s="154" t="s">
        <v>126</v>
      </c>
      <c r="Y1894" s="160" t="s">
        <v>99</v>
      </c>
      <c r="Z1894" s="160" t="s">
        <v>128</v>
      </c>
      <c r="AA1894" s="153">
        <v>150</v>
      </c>
      <c r="AB1894" s="153">
        <v>1.79</v>
      </c>
      <c r="AC1894" s="182">
        <f t="shared" si="60"/>
        <v>46.815018257857119</v>
      </c>
      <c r="AD1894" s="153" t="str">
        <f t="shared" si="61"/>
        <v>OBESIDADE III</v>
      </c>
      <c r="AE1894" s="233" t="s">
        <v>947</v>
      </c>
      <c r="AF1894" s="153"/>
      <c r="AG1894" s="159"/>
      <c r="AH1894" s="153"/>
      <c r="AI1894" s="161"/>
      <c r="AJ1894" s="153"/>
      <c r="AK1894" s="153"/>
      <c r="AL1894" s="207" t="s">
        <v>131</v>
      </c>
      <c r="AM1894" s="207"/>
      <c r="AN1894" s="207"/>
      <c r="AO1894" s="207" t="str">
        <f ca="1">IF(R1894="","",IF(R1894&gt;TODAY(),"0 meses",DATEDIF(R1894,TODAY(),"m") &amp; " meses"))</f>
        <v>0 meses</v>
      </c>
      <c r="AP1894" s="147" t="s">
        <v>67</v>
      </c>
      <c r="AQ1894" s="147" t="s">
        <v>67</v>
      </c>
      <c r="AR1894" s="147"/>
      <c r="AS1894" s="209" t="s">
        <v>68</v>
      </c>
      <c r="AT1894" s="223" t="str">
        <f>MONTH(B1894)&amp;"/"&amp;YEAR(B1894)</f>
        <v>5/2026</v>
      </c>
      <c r="AU1894" s="223">
        <f>WEEKNUM(B1894)-WEEKNUM(EOMONTH(B1894,-1)+1)+1</f>
        <v>3</v>
      </c>
      <c r="AV1894" s="209" t="str">
        <f>MONTH(R1894)&amp;"/"&amp;YEAR(R1894)</f>
        <v>5/2026</v>
      </c>
      <c r="AW1894" s="209">
        <f>WEEKNUM(R1894)-WEEKNUM(EOMONTH(R1894,-1)+1)+1</f>
        <v>3</v>
      </c>
      <c r="AX1894" s="209">
        <f>IF(BB1894="S",IF(Q1894="1. Aceitou o programa",R1894-B1894,0),0)</f>
        <v>1</v>
      </c>
      <c r="AY1894" s="209">
        <f>IF(BB1894="S",IF(AND(S1894&lt;&gt;"",R1894&lt;&gt;""),S1894-R1894,0),0)</f>
        <v>0</v>
      </c>
      <c r="AZ1894" s="209">
        <f>IF(BB1894="S",IF(Q1894="1. Aceitou o programa",IF(OR(X1894="Não se Aplica",X1894=""),IF(OR(W1894="Não se Aplica",W1894=""),0,W1894-V1894),AVERAGE(X1894-W1894,W1894-V1894)),0),0)</f>
        <v>0</v>
      </c>
      <c r="BA1894" s="209">
        <f>IF(BB1894="S",IF(AND(Q1894="1. Aceitou o programa",AH1894="Realizada"),IFERROR(IF(AG1894="",0,AG1894-R1894),0),0),0)</f>
        <v>0</v>
      </c>
      <c r="BB1894" s="209" t="str">
        <f>_xlfn.XLOOKUP(U1894,'Lista Suspensa'!$AA$20:$AA$23,'Lista Suspensa'!$AB$20:$AB$23,"N/A")</f>
        <v>S</v>
      </c>
    </row>
    <row r="1895" spans="1:54" ht="12" customHeight="1">
      <c r="A1895" s="151" t="s">
        <v>67</v>
      </c>
      <c r="B1895" s="152">
        <v>46155</v>
      </c>
      <c r="C1895" s="153" t="s">
        <v>122</v>
      </c>
      <c r="D1895" s="153" t="s">
        <v>167</v>
      </c>
      <c r="E1895" s="244">
        <v>96879070</v>
      </c>
      <c r="F1895" s="144" t="s">
        <v>3816</v>
      </c>
      <c r="G1895" s="230"/>
      <c r="H1895" s="154">
        <v>30488</v>
      </c>
      <c r="I1895" s="153">
        <v>42</v>
      </c>
      <c r="J1895" s="148" t="s">
        <v>70</v>
      </c>
      <c r="K1895" s="153" t="s">
        <v>59</v>
      </c>
      <c r="L1895" s="153"/>
      <c r="M1895" s="153"/>
      <c r="N1895" s="153">
        <v>300</v>
      </c>
      <c r="O1895" s="155">
        <v>11957055675</v>
      </c>
      <c r="P1895" s="156" t="s">
        <v>60</v>
      </c>
      <c r="Q1895" s="157" t="s">
        <v>110</v>
      </c>
      <c r="R1895" s="158">
        <v>46156</v>
      </c>
      <c r="S1895" s="159"/>
      <c r="T1895" s="159" t="s">
        <v>62</v>
      </c>
      <c r="U1895" s="159" t="s">
        <v>111</v>
      </c>
      <c r="V1895" s="154">
        <v>46155</v>
      </c>
      <c r="W1895" s="154" t="s">
        <v>126</v>
      </c>
      <c r="X1895" s="154" t="s">
        <v>126</v>
      </c>
      <c r="Y1895" s="160" t="s">
        <v>99</v>
      </c>
      <c r="Z1895" s="160" t="s">
        <v>65</v>
      </c>
      <c r="AA1895" s="153">
        <v>86</v>
      </c>
      <c r="AB1895" s="153">
        <v>1.56</v>
      </c>
      <c r="AC1895" s="182">
        <f t="shared" si="60"/>
        <v>35.338593030900718</v>
      </c>
      <c r="AD1895" s="153" t="str">
        <f t="shared" si="61"/>
        <v>OBESIDADE II</v>
      </c>
      <c r="AE1895" s="233" t="s">
        <v>135</v>
      </c>
      <c r="AF1895" s="153"/>
      <c r="AG1895" s="159"/>
      <c r="AH1895" s="153"/>
      <c r="AI1895" s="161"/>
      <c r="AJ1895" s="153"/>
      <c r="AK1895" s="153"/>
      <c r="AL1895" s="207" t="s">
        <v>131</v>
      </c>
      <c r="AM1895" s="207"/>
      <c r="AN1895" s="207"/>
      <c r="AO1895" s="207" t="str">
        <f ca="1">IF(R1895="","",IF(R1895&gt;TODAY(),"0 meses",DATEDIF(R1895,TODAY(),"m") &amp; " meses"))</f>
        <v>0 meses</v>
      </c>
      <c r="AP1895" s="147" t="s">
        <v>67</v>
      </c>
      <c r="AQ1895" s="147" t="s">
        <v>67</v>
      </c>
      <c r="AR1895" s="147"/>
      <c r="AS1895" s="209" t="s">
        <v>68</v>
      </c>
      <c r="AT1895" s="223" t="str">
        <f>MONTH(B1895)&amp;"/"&amp;YEAR(B1895)</f>
        <v>5/2026</v>
      </c>
      <c r="AU1895" s="223">
        <f>WEEKNUM(B1895)-WEEKNUM(EOMONTH(B1895,-1)+1)+1</f>
        <v>3</v>
      </c>
      <c r="AV1895" s="209" t="str">
        <f>MONTH(R1895)&amp;"/"&amp;YEAR(R1895)</f>
        <v>5/2026</v>
      </c>
      <c r="AW1895" s="209">
        <f>WEEKNUM(R1895)-WEEKNUM(EOMONTH(R1895,-1)+1)+1</f>
        <v>3</v>
      </c>
      <c r="AX1895" s="209">
        <f>IF(BB1895="S",IF(Q1895="1. Aceitou o programa",R1895-B1895,0),0)</f>
        <v>1</v>
      </c>
      <c r="AY1895" s="209">
        <f>IF(BB1895="S",IF(AND(S1895&lt;&gt;"",R1895&lt;&gt;""),S1895-R1895,0),0)</f>
        <v>0</v>
      </c>
      <c r="AZ1895" s="209">
        <f>IF(BB1895="S",IF(Q1895="1. Aceitou o programa",IF(OR(X1895="Não se Aplica",X1895=""),IF(OR(W1895="Não se Aplica",W1895=""),0,W1895-V1895),AVERAGE(X1895-W1895,W1895-V1895)),0),0)</f>
        <v>0</v>
      </c>
      <c r="BA1895" s="209">
        <f>IF(BB1895="S",IF(AND(Q1895="1. Aceitou o programa",AH1895="Realizada"),IFERROR(IF(AG1895="",0,AG1895-R1895),0),0),0)</f>
        <v>0</v>
      </c>
      <c r="BB1895" s="209" t="str">
        <f>_xlfn.XLOOKUP(U1895,'Lista Suspensa'!$AA$20:$AA$23,'Lista Suspensa'!$AB$20:$AB$23,"N/A")</f>
        <v>S</v>
      </c>
    </row>
    <row r="1896" spans="1:54" ht="12" customHeight="1">
      <c r="A1896" s="151" t="s">
        <v>67</v>
      </c>
      <c r="B1896" s="152">
        <v>46122</v>
      </c>
      <c r="C1896" s="153" t="s">
        <v>297</v>
      </c>
      <c r="D1896" s="153" t="s">
        <v>455</v>
      </c>
      <c r="E1896" s="244">
        <v>87190966</v>
      </c>
      <c r="F1896" s="144" t="s">
        <v>3817</v>
      </c>
      <c r="G1896" s="230"/>
      <c r="H1896" s="154">
        <v>24376</v>
      </c>
      <c r="I1896" s="153">
        <v>59</v>
      </c>
      <c r="J1896" s="148" t="s">
        <v>58</v>
      </c>
      <c r="K1896" s="153" t="s">
        <v>59</v>
      </c>
      <c r="L1896" s="153"/>
      <c r="M1896" s="153"/>
      <c r="N1896" s="153">
        <v>60</v>
      </c>
      <c r="O1896" s="155">
        <v>11986425978</v>
      </c>
      <c r="P1896" s="156" t="s">
        <v>89</v>
      </c>
      <c r="Q1896" s="157" t="s">
        <v>110</v>
      </c>
      <c r="R1896" s="158">
        <v>46155</v>
      </c>
      <c r="S1896" s="159"/>
      <c r="T1896" s="159" t="s">
        <v>62</v>
      </c>
      <c r="U1896" s="159" t="s">
        <v>111</v>
      </c>
      <c r="V1896" s="154">
        <v>46139</v>
      </c>
      <c r="W1896" s="154">
        <v>46141</v>
      </c>
      <c r="X1896" s="154">
        <v>46146</v>
      </c>
      <c r="Y1896" s="160" t="s">
        <v>2881</v>
      </c>
      <c r="Z1896" s="160" t="s">
        <v>128</v>
      </c>
      <c r="AA1896" s="153"/>
      <c r="AB1896" s="153"/>
      <c r="AC1896" s="182" t="e">
        <f t="shared" si="60"/>
        <v>#DIV/0!</v>
      </c>
      <c r="AD1896" s="153" t="e">
        <f t="shared" si="61"/>
        <v>#DIV/0!</v>
      </c>
      <c r="AE1896" s="233" t="s">
        <v>66</v>
      </c>
      <c r="AF1896" s="153" t="s">
        <v>130</v>
      </c>
      <c r="AG1896" s="159"/>
      <c r="AH1896" s="153"/>
      <c r="AI1896" s="161"/>
      <c r="AJ1896" s="153"/>
      <c r="AK1896" s="153"/>
      <c r="AL1896" s="207"/>
      <c r="AM1896" s="207"/>
      <c r="AN1896" s="207"/>
      <c r="AO1896" s="207" t="str">
        <f ca="1">IF(R1896="","",IF(R1896&gt;TODAY(),"0 meses",DATEDIF(R1896,TODAY(),"m") &amp; " meses"))</f>
        <v>0 meses</v>
      </c>
      <c r="AP1896" s="147" t="s">
        <v>67</v>
      </c>
      <c r="AQ1896" s="147" t="s">
        <v>67</v>
      </c>
      <c r="AR1896" s="147"/>
      <c r="AS1896" s="209" t="s">
        <v>68</v>
      </c>
      <c r="AT1896" s="223" t="str">
        <f>MONTH(B1896)&amp;"/"&amp;YEAR(B1896)</f>
        <v>4/2026</v>
      </c>
      <c r="AU1896" s="223">
        <f>WEEKNUM(B1896)-WEEKNUM(EOMONTH(B1896,-1)+1)+1</f>
        <v>2</v>
      </c>
      <c r="AV1896" s="209" t="str">
        <f>MONTH(R1896)&amp;"/"&amp;YEAR(R1896)</f>
        <v>5/2026</v>
      </c>
      <c r="AW1896" s="209">
        <f>WEEKNUM(R1896)-WEEKNUM(EOMONTH(R1896,-1)+1)+1</f>
        <v>3</v>
      </c>
      <c r="AX1896" s="209">
        <f>IF(BB1896="S",IF(Q1896="1. Aceitou o programa",R1896-B1896,0),0)</f>
        <v>33</v>
      </c>
      <c r="AY1896" s="209">
        <f>IF(BB1896="S",IF(AND(S1896&lt;&gt;"",R1896&lt;&gt;""),S1896-R1896,0),0)</f>
        <v>0</v>
      </c>
      <c r="AZ1896" s="209">
        <f>IF(BB1896="S",IF(Q1896="1. Aceitou o programa",IF(OR(X1896="Não se Aplica",X1896=""),IF(OR(W1896="Não se Aplica",W1896=""),0,W1896-V1896),AVERAGE(X1896-W1896,W1896-V1896)),0),0)</f>
        <v>3.5</v>
      </c>
      <c r="BA1896" s="209">
        <f>IF(BB1896="S",IF(AND(Q1896="1. Aceitou o programa",AH1896="Realizada"),IFERROR(IF(AG1896="",0,AG1896-R1896),0),0),0)</f>
        <v>0</v>
      </c>
      <c r="BB1896" s="209" t="str">
        <f>_xlfn.XLOOKUP(U1896,'Lista Suspensa'!$AA$20:$AA$23,'Lista Suspensa'!$AB$20:$AB$23,"N/A")</f>
        <v>S</v>
      </c>
    </row>
    <row r="1897" spans="1:54" ht="12" customHeight="1">
      <c r="A1897" s="151" t="s">
        <v>67</v>
      </c>
      <c r="B1897" s="152">
        <v>46122</v>
      </c>
      <c r="C1897" s="153" t="s">
        <v>297</v>
      </c>
      <c r="D1897" s="153" t="s">
        <v>455</v>
      </c>
      <c r="E1897" s="244">
        <v>83617251</v>
      </c>
      <c r="F1897" s="144" t="s">
        <v>3818</v>
      </c>
      <c r="G1897" s="230"/>
      <c r="H1897" s="154">
        <v>33687</v>
      </c>
      <c r="I1897" s="153">
        <v>34</v>
      </c>
      <c r="J1897" s="148" t="s">
        <v>58</v>
      </c>
      <c r="K1897" s="153"/>
      <c r="L1897" s="153"/>
      <c r="M1897" s="153"/>
      <c r="N1897" s="153">
        <v>40</v>
      </c>
      <c r="O1897" s="155">
        <v>11953954695</v>
      </c>
      <c r="P1897" s="156" t="s">
        <v>89</v>
      </c>
      <c r="Q1897" s="157" t="s">
        <v>110</v>
      </c>
      <c r="R1897" s="158">
        <v>46155</v>
      </c>
      <c r="S1897" s="159"/>
      <c r="T1897" s="159" t="s">
        <v>62</v>
      </c>
      <c r="U1897" s="159" t="s">
        <v>111</v>
      </c>
      <c r="V1897" s="154">
        <v>46139</v>
      </c>
      <c r="W1897" s="154">
        <v>46141</v>
      </c>
      <c r="X1897" s="154">
        <v>46146</v>
      </c>
      <c r="Y1897" s="160" t="s">
        <v>2982</v>
      </c>
      <c r="Z1897" s="160" t="s">
        <v>128</v>
      </c>
      <c r="AA1897" s="153"/>
      <c r="AB1897" s="153"/>
      <c r="AC1897" s="182" t="e">
        <f t="shared" si="60"/>
        <v>#DIV/0!</v>
      </c>
      <c r="AD1897" s="153" t="e">
        <f t="shared" si="61"/>
        <v>#DIV/0!</v>
      </c>
      <c r="AE1897" s="233" t="s">
        <v>66</v>
      </c>
      <c r="AF1897" s="153" t="s">
        <v>130</v>
      </c>
      <c r="AG1897" s="159"/>
      <c r="AH1897" s="153"/>
      <c r="AI1897" s="161"/>
      <c r="AJ1897" s="153"/>
      <c r="AK1897" s="153"/>
      <c r="AL1897" s="207"/>
      <c r="AM1897" s="207"/>
      <c r="AN1897" s="207"/>
      <c r="AO1897" s="207" t="str">
        <f ca="1">IF(R1897="","",IF(R1897&gt;TODAY(),"0 meses",DATEDIF(R1897,TODAY(),"m") &amp; " meses"))</f>
        <v>0 meses</v>
      </c>
      <c r="AP1897" s="147" t="s">
        <v>67</v>
      </c>
      <c r="AQ1897" s="147" t="s">
        <v>67</v>
      </c>
      <c r="AR1897" s="147"/>
      <c r="AS1897" s="209" t="s">
        <v>68</v>
      </c>
      <c r="AT1897" s="223" t="str">
        <f>MONTH(B1897)&amp;"/"&amp;YEAR(B1897)</f>
        <v>4/2026</v>
      </c>
      <c r="AU1897" s="223">
        <f>WEEKNUM(B1897)-WEEKNUM(EOMONTH(B1897,-1)+1)+1</f>
        <v>2</v>
      </c>
      <c r="AV1897" s="209" t="str">
        <f>MONTH(R1897)&amp;"/"&amp;YEAR(R1897)</f>
        <v>5/2026</v>
      </c>
      <c r="AW1897" s="209">
        <f>WEEKNUM(R1897)-WEEKNUM(EOMONTH(R1897,-1)+1)+1</f>
        <v>3</v>
      </c>
      <c r="AX1897" s="209">
        <f>IF(BB1897="S",IF(Q1897="1. Aceitou o programa",R1897-B1897,0),0)</f>
        <v>33</v>
      </c>
      <c r="AY1897" s="209">
        <f>IF(BB1897="S",IF(AND(S1897&lt;&gt;"",R1897&lt;&gt;""),S1897-R1897,0),0)</f>
        <v>0</v>
      </c>
      <c r="AZ1897" s="209">
        <f>IF(BB1897="S",IF(Q1897="1. Aceitou o programa",IF(OR(X1897="Não se Aplica",X1897=""),IF(OR(W1897="Não se Aplica",W1897=""),0,W1897-V1897),AVERAGE(X1897-W1897,W1897-V1897)),0),0)</f>
        <v>3.5</v>
      </c>
      <c r="BA1897" s="209">
        <f>IF(BB1897="S",IF(AND(Q1897="1. Aceitou o programa",AH1897="Realizada"),IFERROR(IF(AG1897="",0,AG1897-R1897),0),0),0)</f>
        <v>0</v>
      </c>
      <c r="BB1897" s="209" t="str">
        <f>_xlfn.XLOOKUP(U1897,'Lista Suspensa'!$AA$20:$AA$23,'Lista Suspensa'!$AB$20:$AB$23,"N/A")</f>
        <v>S</v>
      </c>
    </row>
    <row r="1898" spans="1:54" ht="12" customHeight="1">
      <c r="A1898" s="151" t="s">
        <v>54</v>
      </c>
      <c r="B1898" s="152">
        <v>46079</v>
      </c>
      <c r="C1898" s="153" t="s">
        <v>297</v>
      </c>
      <c r="D1898" s="153" t="s">
        <v>455</v>
      </c>
      <c r="E1898" s="244">
        <v>81899761</v>
      </c>
      <c r="F1898" s="144" t="s">
        <v>3819</v>
      </c>
      <c r="G1898" s="230"/>
      <c r="H1898" s="154">
        <v>24077</v>
      </c>
      <c r="I1898" s="153">
        <v>60</v>
      </c>
      <c r="J1898" s="148" t="s">
        <v>70</v>
      </c>
      <c r="K1898" s="153" t="s">
        <v>59</v>
      </c>
      <c r="L1898" s="153"/>
      <c r="M1898" s="153"/>
      <c r="N1898" s="153"/>
      <c r="O1898" s="155">
        <v>1159398007</v>
      </c>
      <c r="P1898" s="156" t="s">
        <v>60</v>
      </c>
      <c r="Q1898" s="157" t="s">
        <v>110</v>
      </c>
      <c r="R1898" s="158">
        <v>46155</v>
      </c>
      <c r="S1898" s="159"/>
      <c r="T1898" s="159" t="s">
        <v>62</v>
      </c>
      <c r="U1898" s="159" t="s">
        <v>111</v>
      </c>
      <c r="V1898" s="154">
        <v>46118</v>
      </c>
      <c r="W1898" s="154">
        <v>46141</v>
      </c>
      <c r="X1898" s="154"/>
      <c r="Y1898" s="160" t="s">
        <v>3820</v>
      </c>
      <c r="Z1898" s="160" t="s">
        <v>65</v>
      </c>
      <c r="AA1898" s="153"/>
      <c r="AB1898" s="153"/>
      <c r="AC1898" s="182" t="e">
        <f t="shared" si="60"/>
        <v>#DIV/0!</v>
      </c>
      <c r="AD1898" s="153" t="e">
        <f t="shared" si="61"/>
        <v>#DIV/0!</v>
      </c>
      <c r="AE1898" s="233" t="s">
        <v>66</v>
      </c>
      <c r="AF1898" s="153"/>
      <c r="AG1898" s="159"/>
      <c r="AH1898" s="153"/>
      <c r="AI1898" s="161"/>
      <c r="AJ1898" s="153"/>
      <c r="AK1898" s="153"/>
      <c r="AL1898" s="207"/>
      <c r="AM1898" s="207"/>
      <c r="AN1898" s="207"/>
      <c r="AO1898" s="207" t="str">
        <f ca="1">IF(R1898="","",IF(R1898&gt;TODAY(),"0 meses",DATEDIF(R1898,TODAY(),"m") &amp; " meses"))</f>
        <v>0 meses</v>
      </c>
      <c r="AP1898" s="147" t="s">
        <v>67</v>
      </c>
      <c r="AQ1898" s="147" t="s">
        <v>67</v>
      </c>
      <c r="AR1898" s="147"/>
      <c r="AS1898" s="209" t="s">
        <v>68</v>
      </c>
      <c r="AT1898" s="223" t="str">
        <f>MONTH(B1898)&amp;"/"&amp;YEAR(B1898)</f>
        <v>2/2026</v>
      </c>
      <c r="AU1898" s="223">
        <f>WEEKNUM(B1898)-WEEKNUM(EOMONTH(B1898,-1)+1)+1</f>
        <v>4</v>
      </c>
      <c r="AV1898" s="209" t="str">
        <f>MONTH(R1898)&amp;"/"&amp;YEAR(R1898)</f>
        <v>5/2026</v>
      </c>
      <c r="AW1898" s="209">
        <f>WEEKNUM(R1898)-WEEKNUM(EOMONTH(R1898,-1)+1)+1</f>
        <v>3</v>
      </c>
      <c r="AX1898" s="209">
        <f>IF(BB1898="S",IF(Q1898="1. Aceitou o programa",R1898-B1898,0),0)</f>
        <v>76</v>
      </c>
      <c r="AY1898" s="209">
        <f>IF(BB1898="S",IF(AND(S1898&lt;&gt;"",R1898&lt;&gt;""),S1898-R1898,0),0)</f>
        <v>0</v>
      </c>
      <c r="AZ1898" s="209">
        <f>IF(BB1898="S",IF(Q1898="1. Aceitou o programa",IF(OR(X1898="Não se Aplica",X1898=""),IF(OR(W1898="Não se Aplica",W1898=""),0,W1898-V1898),AVERAGE(X1898-W1898,W1898-V1898)),0),0)</f>
        <v>23</v>
      </c>
      <c r="BA1898" s="209">
        <f>IF(BB1898="S",IF(AND(Q1898="1. Aceitou o programa",AH1898="Realizada"),IFERROR(IF(AG1898="",0,AG1898-R1898),0),0),0)</f>
        <v>0</v>
      </c>
      <c r="BB1898" s="209" t="str">
        <f>_xlfn.XLOOKUP(U1898,'Lista Suspensa'!$AA$20:$AA$23,'Lista Suspensa'!$AB$20:$AB$23,"N/A")</f>
        <v>S</v>
      </c>
    </row>
    <row r="1899" spans="1:54" ht="12" customHeight="1">
      <c r="A1899" s="151" t="s">
        <v>54</v>
      </c>
      <c r="B1899" s="152">
        <v>46079</v>
      </c>
      <c r="C1899" s="153" t="s">
        <v>297</v>
      </c>
      <c r="D1899" s="153" t="s">
        <v>455</v>
      </c>
      <c r="E1899" s="244">
        <v>774402261</v>
      </c>
      <c r="F1899" s="144" t="s">
        <v>3821</v>
      </c>
      <c r="G1899" s="230"/>
      <c r="H1899" s="154">
        <v>19053</v>
      </c>
      <c r="I1899" s="153">
        <v>74</v>
      </c>
      <c r="J1899" s="148" t="s">
        <v>70</v>
      </c>
      <c r="K1899" s="153" t="s">
        <v>59</v>
      </c>
      <c r="L1899" s="153"/>
      <c r="M1899" s="153"/>
      <c r="N1899" s="153"/>
      <c r="O1899" s="155">
        <v>1156635995</v>
      </c>
      <c r="P1899" s="156" t="s">
        <v>60</v>
      </c>
      <c r="Q1899" s="157" t="s">
        <v>110</v>
      </c>
      <c r="R1899" s="158">
        <v>46155</v>
      </c>
      <c r="S1899" s="159"/>
      <c r="T1899" s="159" t="s">
        <v>62</v>
      </c>
      <c r="U1899" s="159" t="s">
        <v>111</v>
      </c>
      <c r="V1899" s="154">
        <v>46125</v>
      </c>
      <c r="W1899" s="154">
        <v>46141</v>
      </c>
      <c r="X1899" s="154"/>
      <c r="Y1899" s="160" t="s">
        <v>3822</v>
      </c>
      <c r="Z1899" s="160" t="s">
        <v>65</v>
      </c>
      <c r="AA1899" s="153"/>
      <c r="AB1899" s="153"/>
      <c r="AC1899" s="182" t="e">
        <f t="shared" si="60"/>
        <v>#DIV/0!</v>
      </c>
      <c r="AD1899" s="153" t="e">
        <f t="shared" si="61"/>
        <v>#DIV/0!</v>
      </c>
      <c r="AE1899" s="233" t="s">
        <v>66</v>
      </c>
      <c r="AF1899" s="153"/>
      <c r="AG1899" s="159"/>
      <c r="AH1899" s="153"/>
      <c r="AI1899" s="161"/>
      <c r="AJ1899" s="153"/>
      <c r="AK1899" s="153"/>
      <c r="AL1899" s="207"/>
      <c r="AM1899" s="207"/>
      <c r="AN1899" s="207"/>
      <c r="AO1899" s="207" t="str">
        <f ca="1">IF(R1899="","",IF(R1899&gt;TODAY(),"0 meses",DATEDIF(R1899,TODAY(),"m") &amp; " meses"))</f>
        <v>0 meses</v>
      </c>
      <c r="AP1899" s="147" t="s">
        <v>67</v>
      </c>
      <c r="AQ1899" s="147" t="s">
        <v>67</v>
      </c>
      <c r="AR1899" s="147"/>
      <c r="AS1899" s="209" t="s">
        <v>68</v>
      </c>
      <c r="AT1899" s="223" t="str">
        <f>MONTH(B1899)&amp;"/"&amp;YEAR(B1899)</f>
        <v>2/2026</v>
      </c>
      <c r="AU1899" s="223">
        <f>WEEKNUM(B1899)-WEEKNUM(EOMONTH(B1899,-1)+1)+1</f>
        <v>4</v>
      </c>
      <c r="AV1899" s="209" t="str">
        <f>MONTH(R1899)&amp;"/"&amp;YEAR(R1899)</f>
        <v>5/2026</v>
      </c>
      <c r="AW1899" s="209">
        <f>WEEKNUM(R1899)-WEEKNUM(EOMONTH(R1899,-1)+1)+1</f>
        <v>3</v>
      </c>
      <c r="AX1899" s="209">
        <f>IF(BB1899="S",IF(Q1899="1. Aceitou o programa",R1899-B1899,0),0)</f>
        <v>76</v>
      </c>
      <c r="AY1899" s="209">
        <f>IF(BB1899="S",IF(AND(S1899&lt;&gt;"",R1899&lt;&gt;""),S1899-R1899,0),0)</f>
        <v>0</v>
      </c>
      <c r="AZ1899" s="209">
        <f>IF(BB1899="S",IF(Q1899="1. Aceitou o programa",IF(OR(X1899="Não se Aplica",X1899=""),IF(OR(W1899="Não se Aplica",W1899=""),0,W1899-V1899),AVERAGE(X1899-W1899,W1899-V1899)),0),0)</f>
        <v>16</v>
      </c>
      <c r="BA1899" s="209">
        <f>IF(BB1899="S",IF(AND(Q1899="1. Aceitou o programa",AH1899="Realizada"),IFERROR(IF(AG1899="",0,AG1899-R1899),0),0),0)</f>
        <v>0</v>
      </c>
      <c r="BB1899" s="209" t="str">
        <f>_xlfn.XLOOKUP(U1899,'Lista Suspensa'!$AA$20:$AA$23,'Lista Suspensa'!$AB$20:$AB$23,"N/A")</f>
        <v>S</v>
      </c>
    </row>
    <row r="1900" spans="1:54" ht="12" customHeight="1">
      <c r="A1900" s="151" t="s">
        <v>54</v>
      </c>
      <c r="B1900" s="152">
        <v>46079</v>
      </c>
      <c r="C1900" s="153" t="s">
        <v>297</v>
      </c>
      <c r="D1900" s="153" t="s">
        <v>455</v>
      </c>
      <c r="E1900" s="244">
        <v>96480624</v>
      </c>
      <c r="F1900" s="144" t="s">
        <v>3823</v>
      </c>
      <c r="G1900" s="230"/>
      <c r="H1900" s="154">
        <v>29991</v>
      </c>
      <c r="I1900" s="153">
        <v>44</v>
      </c>
      <c r="J1900" s="148" t="s">
        <v>70</v>
      </c>
      <c r="K1900" s="153" t="s">
        <v>101</v>
      </c>
      <c r="L1900" s="153"/>
      <c r="M1900" s="153"/>
      <c r="N1900" s="153"/>
      <c r="O1900" s="155">
        <v>21975208275</v>
      </c>
      <c r="P1900" s="156" t="s">
        <v>89</v>
      </c>
      <c r="Q1900" s="157" t="s">
        <v>110</v>
      </c>
      <c r="R1900" s="158">
        <v>46155</v>
      </c>
      <c r="S1900" s="159"/>
      <c r="T1900" s="159" t="s">
        <v>62</v>
      </c>
      <c r="U1900" s="159" t="s">
        <v>111</v>
      </c>
      <c r="V1900" s="154">
        <v>46139</v>
      </c>
      <c r="W1900" s="154">
        <v>46141</v>
      </c>
      <c r="X1900" s="154"/>
      <c r="Y1900" s="160" t="s">
        <v>3824</v>
      </c>
      <c r="Z1900" s="160" t="s">
        <v>65</v>
      </c>
      <c r="AA1900" s="153"/>
      <c r="AB1900" s="153"/>
      <c r="AC1900" s="182" t="e">
        <f t="shared" si="60"/>
        <v>#DIV/0!</v>
      </c>
      <c r="AD1900" s="153" t="e">
        <f t="shared" si="61"/>
        <v>#DIV/0!</v>
      </c>
      <c r="AE1900" s="233" t="s">
        <v>66</v>
      </c>
      <c r="AF1900" s="153"/>
      <c r="AG1900" s="159"/>
      <c r="AH1900" s="153"/>
      <c r="AI1900" s="161"/>
      <c r="AJ1900" s="153"/>
      <c r="AK1900" s="153"/>
      <c r="AL1900" s="207"/>
      <c r="AM1900" s="207"/>
      <c r="AN1900" s="207"/>
      <c r="AO1900" s="207" t="str">
        <f ca="1">IF(R1900="","",IF(R1900&gt;TODAY(),"0 meses",DATEDIF(R1900,TODAY(),"m") &amp; " meses"))</f>
        <v>0 meses</v>
      </c>
      <c r="AP1900" s="147" t="s">
        <v>67</v>
      </c>
      <c r="AQ1900" s="147" t="s">
        <v>67</v>
      </c>
      <c r="AR1900" s="147"/>
      <c r="AS1900" s="209" t="s">
        <v>68</v>
      </c>
      <c r="AT1900" s="223" t="str">
        <f>MONTH(B1900)&amp;"/"&amp;YEAR(B1900)</f>
        <v>2/2026</v>
      </c>
      <c r="AU1900" s="223">
        <f>WEEKNUM(B1900)-WEEKNUM(EOMONTH(B1900,-1)+1)+1</f>
        <v>4</v>
      </c>
      <c r="AV1900" s="209" t="str">
        <f>MONTH(R1900)&amp;"/"&amp;YEAR(R1900)</f>
        <v>5/2026</v>
      </c>
      <c r="AW1900" s="209">
        <f>WEEKNUM(R1900)-WEEKNUM(EOMONTH(R1900,-1)+1)+1</f>
        <v>3</v>
      </c>
      <c r="AX1900" s="209">
        <f>IF(BB1900="S",IF(Q1900="1. Aceitou o programa",R1900-B1900,0),0)</f>
        <v>76</v>
      </c>
      <c r="AY1900" s="209">
        <f>IF(BB1900="S",IF(AND(S1900&lt;&gt;"",R1900&lt;&gt;""),S1900-R1900,0),0)</f>
        <v>0</v>
      </c>
      <c r="AZ1900" s="209">
        <f>IF(BB1900="S",IF(Q1900="1. Aceitou o programa",IF(OR(X1900="Não se Aplica",X1900=""),IF(OR(W1900="Não se Aplica",W1900=""),0,W1900-V1900),AVERAGE(X1900-W1900,W1900-V1900)),0),0)</f>
        <v>2</v>
      </c>
      <c r="BA1900" s="209">
        <f>IF(BB1900="S",IF(AND(Q1900="1. Aceitou o programa",AH1900="Realizada"),IFERROR(IF(AG1900="",0,AG1900-R1900),0),0),0)</f>
        <v>0</v>
      </c>
      <c r="BB1900" s="209" t="str">
        <f>_xlfn.XLOOKUP(U1900,'Lista Suspensa'!$AA$20:$AA$23,'Lista Suspensa'!$AB$20:$AB$23,"N/A")</f>
        <v>S</v>
      </c>
    </row>
    <row r="1901" spans="1:54" ht="12" customHeight="1">
      <c r="A1901" s="151" t="s">
        <v>54</v>
      </c>
      <c r="B1901" s="152">
        <v>46079</v>
      </c>
      <c r="C1901" s="153" t="s">
        <v>297</v>
      </c>
      <c r="D1901" s="153" t="s">
        <v>455</v>
      </c>
      <c r="E1901" s="244">
        <v>427612292</v>
      </c>
      <c r="F1901" s="144" t="s">
        <v>3825</v>
      </c>
      <c r="G1901" s="230"/>
      <c r="H1901" s="154">
        <v>24863</v>
      </c>
      <c r="I1901" s="153">
        <v>58</v>
      </c>
      <c r="J1901" s="148" t="s">
        <v>58</v>
      </c>
      <c r="K1901" s="153" t="s">
        <v>59</v>
      </c>
      <c r="L1901" s="153"/>
      <c r="M1901" s="153"/>
      <c r="N1901" s="153"/>
      <c r="O1901" s="155">
        <v>11955206494</v>
      </c>
      <c r="P1901" s="156" t="s">
        <v>60</v>
      </c>
      <c r="Q1901" s="157" t="s">
        <v>110</v>
      </c>
      <c r="R1901" s="158">
        <v>46155</v>
      </c>
      <c r="S1901" s="159"/>
      <c r="T1901" s="159" t="s">
        <v>62</v>
      </c>
      <c r="U1901" s="159" t="s">
        <v>111</v>
      </c>
      <c r="V1901" s="154">
        <v>46139</v>
      </c>
      <c r="W1901" s="154">
        <v>46141</v>
      </c>
      <c r="X1901" s="154"/>
      <c r="Y1901" s="160" t="s">
        <v>3826</v>
      </c>
      <c r="Z1901" s="160" t="s">
        <v>65</v>
      </c>
      <c r="AA1901" s="153"/>
      <c r="AB1901" s="153"/>
      <c r="AC1901" s="182" t="e">
        <f t="shared" si="60"/>
        <v>#DIV/0!</v>
      </c>
      <c r="AD1901" s="153" t="e">
        <f t="shared" si="61"/>
        <v>#DIV/0!</v>
      </c>
      <c r="AE1901" s="233" t="s">
        <v>66</v>
      </c>
      <c r="AF1901" s="153"/>
      <c r="AG1901" s="159"/>
      <c r="AH1901" s="153"/>
      <c r="AI1901" s="161"/>
      <c r="AJ1901" s="153"/>
      <c r="AK1901" s="153"/>
      <c r="AL1901" s="207"/>
      <c r="AM1901" s="207"/>
      <c r="AN1901" s="207"/>
      <c r="AO1901" s="207" t="str">
        <f ca="1">IF(R1901="","",IF(R1901&gt;TODAY(),"0 meses",DATEDIF(R1901,TODAY(),"m") &amp; " meses"))</f>
        <v>0 meses</v>
      </c>
      <c r="AP1901" s="147" t="s">
        <v>67</v>
      </c>
      <c r="AQ1901" s="147" t="s">
        <v>67</v>
      </c>
      <c r="AR1901" s="147"/>
      <c r="AS1901" s="209" t="s">
        <v>68</v>
      </c>
      <c r="AT1901" s="223" t="str">
        <f>MONTH(B1901)&amp;"/"&amp;YEAR(B1901)</f>
        <v>2/2026</v>
      </c>
      <c r="AU1901" s="223">
        <f>WEEKNUM(B1901)-WEEKNUM(EOMONTH(B1901,-1)+1)+1</f>
        <v>4</v>
      </c>
      <c r="AV1901" s="209" t="str">
        <f>MONTH(R1901)&amp;"/"&amp;YEAR(R1901)</f>
        <v>5/2026</v>
      </c>
      <c r="AW1901" s="209">
        <f>WEEKNUM(R1901)-WEEKNUM(EOMONTH(R1901,-1)+1)+1</f>
        <v>3</v>
      </c>
      <c r="AX1901" s="209">
        <f>IF(BB1901="S",IF(Q1901="1. Aceitou o programa",R1901-B1901,0),0)</f>
        <v>76</v>
      </c>
      <c r="AY1901" s="209">
        <f>IF(BB1901="S",IF(AND(S1901&lt;&gt;"",R1901&lt;&gt;""),S1901-R1901,0),0)</f>
        <v>0</v>
      </c>
      <c r="AZ1901" s="209">
        <f>IF(BB1901="S",IF(Q1901="1. Aceitou o programa",IF(OR(X1901="Não se Aplica",X1901=""),IF(OR(W1901="Não se Aplica",W1901=""),0,W1901-V1901),AVERAGE(X1901-W1901,W1901-V1901)),0),0)</f>
        <v>2</v>
      </c>
      <c r="BA1901" s="209">
        <f>IF(BB1901="S",IF(AND(Q1901="1. Aceitou o programa",AH1901="Realizada"),IFERROR(IF(AG1901="",0,AG1901-R1901),0),0),0)</f>
        <v>0</v>
      </c>
      <c r="BB1901" s="209" t="str">
        <f>_xlfn.XLOOKUP(U1901,'Lista Suspensa'!$AA$20:$AA$23,'Lista Suspensa'!$AB$20:$AB$23,"N/A")</f>
        <v>S</v>
      </c>
    </row>
    <row r="1902" spans="1:54" ht="12" customHeight="1">
      <c r="A1902" s="151" t="s">
        <v>54</v>
      </c>
      <c r="B1902" s="152">
        <v>46079</v>
      </c>
      <c r="C1902" s="153" t="s">
        <v>297</v>
      </c>
      <c r="D1902" s="153" t="s">
        <v>455</v>
      </c>
      <c r="E1902" s="244">
        <v>446801070</v>
      </c>
      <c r="F1902" s="144" t="s">
        <v>3827</v>
      </c>
      <c r="G1902" s="230"/>
      <c r="H1902" s="154">
        <v>29222</v>
      </c>
      <c r="I1902" s="153">
        <v>46</v>
      </c>
      <c r="J1902" s="148" t="s">
        <v>58</v>
      </c>
      <c r="K1902" s="153" t="s">
        <v>59</v>
      </c>
      <c r="L1902" s="153"/>
      <c r="M1902" s="153"/>
      <c r="N1902" s="153"/>
      <c r="O1902" s="155" t="s">
        <v>3828</v>
      </c>
      <c r="P1902" s="156" t="s">
        <v>60</v>
      </c>
      <c r="Q1902" s="157" t="s">
        <v>110</v>
      </c>
      <c r="R1902" s="158">
        <v>46155</v>
      </c>
      <c r="S1902" s="159"/>
      <c r="T1902" s="159" t="s">
        <v>62</v>
      </c>
      <c r="U1902" s="159" t="s">
        <v>111</v>
      </c>
      <c r="V1902" s="154">
        <v>46139</v>
      </c>
      <c r="W1902" s="154">
        <v>46141</v>
      </c>
      <c r="X1902" s="154"/>
      <c r="Y1902" s="160" t="s">
        <v>3829</v>
      </c>
      <c r="Z1902" s="160" t="s">
        <v>65</v>
      </c>
      <c r="AA1902" s="153"/>
      <c r="AB1902" s="153"/>
      <c r="AC1902" s="182" t="e">
        <f t="shared" si="60"/>
        <v>#DIV/0!</v>
      </c>
      <c r="AD1902" s="153" t="e">
        <f t="shared" si="61"/>
        <v>#DIV/0!</v>
      </c>
      <c r="AE1902" s="233" t="s">
        <v>66</v>
      </c>
      <c r="AF1902" s="153"/>
      <c r="AG1902" s="159"/>
      <c r="AH1902" s="153"/>
      <c r="AI1902" s="161"/>
      <c r="AJ1902" s="153"/>
      <c r="AK1902" s="153"/>
      <c r="AL1902" s="207"/>
      <c r="AM1902" s="207"/>
      <c r="AN1902" s="207"/>
      <c r="AO1902" s="207" t="str">
        <f ca="1">IF(R1902="","",IF(R1902&gt;TODAY(),"0 meses",DATEDIF(R1902,TODAY(),"m") &amp; " meses"))</f>
        <v>0 meses</v>
      </c>
      <c r="AP1902" s="147" t="s">
        <v>67</v>
      </c>
      <c r="AQ1902" s="147" t="s">
        <v>67</v>
      </c>
      <c r="AR1902" s="147"/>
      <c r="AS1902" s="209" t="s">
        <v>68</v>
      </c>
      <c r="AT1902" s="223" t="str">
        <f>MONTH(B1902)&amp;"/"&amp;YEAR(B1902)</f>
        <v>2/2026</v>
      </c>
      <c r="AU1902" s="223">
        <f>WEEKNUM(B1902)-WEEKNUM(EOMONTH(B1902,-1)+1)+1</f>
        <v>4</v>
      </c>
      <c r="AV1902" s="209" t="str">
        <f>MONTH(R1902)&amp;"/"&amp;YEAR(R1902)</f>
        <v>5/2026</v>
      </c>
      <c r="AW1902" s="209">
        <f>WEEKNUM(R1902)-WEEKNUM(EOMONTH(R1902,-1)+1)+1</f>
        <v>3</v>
      </c>
      <c r="AX1902" s="209">
        <f>IF(BB1902="S",IF(Q1902="1. Aceitou o programa",R1902-B1902,0),0)</f>
        <v>76</v>
      </c>
      <c r="AY1902" s="209">
        <f>IF(BB1902="S",IF(AND(S1902&lt;&gt;"",R1902&lt;&gt;""),S1902-R1902,0),0)</f>
        <v>0</v>
      </c>
      <c r="AZ1902" s="209">
        <f>IF(BB1902="S",IF(Q1902="1. Aceitou o programa",IF(OR(X1902="Não se Aplica",X1902=""),IF(OR(W1902="Não se Aplica",W1902=""),0,W1902-V1902),AVERAGE(X1902-W1902,W1902-V1902)),0),0)</f>
        <v>2</v>
      </c>
      <c r="BA1902" s="209">
        <f>IF(BB1902="S",IF(AND(Q1902="1. Aceitou o programa",AH1902="Realizada"),IFERROR(IF(AG1902="",0,AG1902-R1902),0),0),0)</f>
        <v>0</v>
      </c>
      <c r="BB1902" s="209" t="str">
        <f>_xlfn.XLOOKUP(U1902,'Lista Suspensa'!$AA$20:$AA$23,'Lista Suspensa'!$AB$20:$AB$23,"N/A")</f>
        <v>S</v>
      </c>
    </row>
    <row r="1903" spans="1:54" ht="12" customHeight="1">
      <c r="A1903" s="151" t="s">
        <v>54</v>
      </c>
      <c r="B1903" s="152">
        <v>46079</v>
      </c>
      <c r="C1903" s="153" t="s">
        <v>297</v>
      </c>
      <c r="D1903" s="153" t="s">
        <v>455</v>
      </c>
      <c r="E1903" s="244">
        <v>93323834</v>
      </c>
      <c r="F1903" s="144" t="s">
        <v>3830</v>
      </c>
      <c r="G1903" s="230"/>
      <c r="H1903" s="154">
        <v>33990</v>
      </c>
      <c r="I1903" s="153">
        <v>33</v>
      </c>
      <c r="J1903" s="148" t="s">
        <v>70</v>
      </c>
      <c r="K1903" s="153"/>
      <c r="L1903" s="153"/>
      <c r="M1903" s="153"/>
      <c r="N1903" s="153"/>
      <c r="O1903" s="155">
        <v>21979883711</v>
      </c>
      <c r="P1903" s="156" t="s">
        <v>60</v>
      </c>
      <c r="Q1903" s="157" t="s">
        <v>110</v>
      </c>
      <c r="R1903" s="158">
        <v>46155</v>
      </c>
      <c r="S1903" s="159"/>
      <c r="T1903" s="159" t="s">
        <v>62</v>
      </c>
      <c r="U1903" s="159" t="s">
        <v>111</v>
      </c>
      <c r="V1903" s="154">
        <v>46139</v>
      </c>
      <c r="W1903" s="154">
        <v>46141</v>
      </c>
      <c r="X1903" s="154"/>
      <c r="Y1903" s="160" t="s">
        <v>3831</v>
      </c>
      <c r="Z1903" s="160" t="s">
        <v>65</v>
      </c>
      <c r="AA1903" s="153">
        <v>90</v>
      </c>
      <c r="AB1903" s="153">
        <v>1.63</v>
      </c>
      <c r="AC1903" s="182">
        <f t="shared" si="60"/>
        <v>33.874063758515568</v>
      </c>
      <c r="AD1903" s="153" t="str">
        <f t="shared" si="61"/>
        <v>OBESIDADE I</v>
      </c>
      <c r="AE1903" s="233" t="s">
        <v>66</v>
      </c>
      <c r="AF1903" s="153"/>
      <c r="AG1903" s="159"/>
      <c r="AH1903" s="153"/>
      <c r="AI1903" s="161"/>
      <c r="AJ1903" s="153"/>
      <c r="AK1903" s="153"/>
      <c r="AL1903" s="207"/>
      <c r="AM1903" s="207"/>
      <c r="AN1903" s="207"/>
      <c r="AO1903" s="207" t="str">
        <f ca="1">IF(R1903="","",IF(R1903&gt;TODAY(),"0 meses",DATEDIF(R1903,TODAY(),"m") &amp; " meses"))</f>
        <v>0 meses</v>
      </c>
      <c r="AP1903" s="147" t="s">
        <v>67</v>
      </c>
      <c r="AQ1903" s="147" t="s">
        <v>67</v>
      </c>
      <c r="AR1903" s="147"/>
      <c r="AS1903" s="209" t="s">
        <v>68</v>
      </c>
      <c r="AT1903" s="223" t="str">
        <f>MONTH(B1903)&amp;"/"&amp;YEAR(B1903)</f>
        <v>2/2026</v>
      </c>
      <c r="AU1903" s="223">
        <f>WEEKNUM(B1903)-WEEKNUM(EOMONTH(B1903,-1)+1)+1</f>
        <v>4</v>
      </c>
      <c r="AV1903" s="209" t="str">
        <f>MONTH(R1903)&amp;"/"&amp;YEAR(R1903)</f>
        <v>5/2026</v>
      </c>
      <c r="AW1903" s="209">
        <f>WEEKNUM(R1903)-WEEKNUM(EOMONTH(R1903,-1)+1)+1</f>
        <v>3</v>
      </c>
      <c r="AX1903" s="209">
        <f>IF(BB1903="S",IF(Q1903="1. Aceitou o programa",R1903-B1903,0),0)</f>
        <v>76</v>
      </c>
      <c r="AY1903" s="209">
        <f>IF(BB1903="S",IF(AND(S1903&lt;&gt;"",R1903&lt;&gt;""),S1903-R1903,0),0)</f>
        <v>0</v>
      </c>
      <c r="AZ1903" s="209">
        <f>IF(BB1903="S",IF(Q1903="1. Aceitou o programa",IF(OR(X1903="Não se Aplica",X1903=""),IF(OR(W1903="Não se Aplica",W1903=""),0,W1903-V1903),AVERAGE(X1903-W1903,W1903-V1903)),0),0)</f>
        <v>2</v>
      </c>
      <c r="BA1903" s="209">
        <f>IF(BB1903="S",IF(AND(Q1903="1. Aceitou o programa",AH1903="Realizada"),IFERROR(IF(AG1903="",0,AG1903-R1903),0),0),0)</f>
        <v>0</v>
      </c>
      <c r="BB1903" s="209" t="str">
        <f>_xlfn.XLOOKUP(U1903,'Lista Suspensa'!$AA$20:$AA$23,'Lista Suspensa'!$AB$20:$AB$23,"N/A")</f>
        <v>S</v>
      </c>
    </row>
    <row r="1904" spans="1:54" ht="12" customHeight="1">
      <c r="A1904" s="151" t="s">
        <v>54</v>
      </c>
      <c r="B1904" s="152">
        <v>46083</v>
      </c>
      <c r="C1904" s="153" t="s">
        <v>55</v>
      </c>
      <c r="D1904" s="153" t="s">
        <v>56</v>
      </c>
      <c r="E1904" s="244">
        <v>87409954</v>
      </c>
      <c r="F1904" s="144" t="s">
        <v>3832</v>
      </c>
      <c r="G1904" s="230"/>
      <c r="H1904" s="154">
        <v>25622</v>
      </c>
      <c r="I1904" s="153">
        <v>56</v>
      </c>
      <c r="J1904" s="148" t="s">
        <v>70</v>
      </c>
      <c r="K1904" s="153" t="s">
        <v>1066</v>
      </c>
      <c r="L1904" s="153"/>
      <c r="M1904" s="153"/>
      <c r="N1904" s="153">
        <v>380</v>
      </c>
      <c r="O1904" s="155" t="s">
        <v>3833</v>
      </c>
      <c r="P1904" s="156" t="s">
        <v>60</v>
      </c>
      <c r="Q1904" s="157" t="s">
        <v>110</v>
      </c>
      <c r="R1904" s="158">
        <v>46155</v>
      </c>
      <c r="S1904" s="159"/>
      <c r="T1904" s="159" t="s">
        <v>62</v>
      </c>
      <c r="U1904" s="159" t="s">
        <v>111</v>
      </c>
      <c r="V1904" s="154">
        <v>46118</v>
      </c>
      <c r="W1904" s="154">
        <v>46150</v>
      </c>
      <c r="X1904" s="154"/>
      <c r="Y1904" s="160" t="s">
        <v>3834</v>
      </c>
      <c r="Z1904" s="160" t="s">
        <v>65</v>
      </c>
      <c r="AA1904" s="153"/>
      <c r="AB1904" s="153"/>
      <c r="AC1904" s="182" t="e">
        <f t="shared" si="60"/>
        <v>#DIV/0!</v>
      </c>
      <c r="AD1904" s="153" t="e">
        <f t="shared" si="61"/>
        <v>#DIV/0!</v>
      </c>
      <c r="AE1904" s="233" t="s">
        <v>66</v>
      </c>
      <c r="AF1904" s="153"/>
      <c r="AG1904" s="159"/>
      <c r="AH1904" s="153"/>
      <c r="AI1904" s="161"/>
      <c r="AJ1904" s="153"/>
      <c r="AK1904" s="153"/>
      <c r="AL1904" s="207"/>
      <c r="AM1904" s="207"/>
      <c r="AN1904" s="207"/>
      <c r="AO1904" s="207" t="str">
        <f ca="1">IF(R1904="","",IF(R1904&gt;TODAY(),"0 meses",DATEDIF(R1904,TODAY(),"m") &amp; " meses"))</f>
        <v>0 meses</v>
      </c>
      <c r="AP1904" s="147" t="s">
        <v>67</v>
      </c>
      <c r="AQ1904" s="147" t="s">
        <v>67</v>
      </c>
      <c r="AR1904" s="147"/>
      <c r="AS1904" s="209" t="s">
        <v>68</v>
      </c>
      <c r="AT1904" s="223" t="str">
        <f>MONTH(B1904)&amp;"/"&amp;YEAR(B1904)</f>
        <v>3/2026</v>
      </c>
      <c r="AU1904" s="223">
        <f>WEEKNUM(B1904)-WEEKNUM(EOMONTH(B1904,-1)+1)+1</f>
        <v>1</v>
      </c>
      <c r="AV1904" s="209" t="str">
        <f>MONTH(R1904)&amp;"/"&amp;YEAR(R1904)</f>
        <v>5/2026</v>
      </c>
      <c r="AW1904" s="209">
        <f>WEEKNUM(R1904)-WEEKNUM(EOMONTH(R1904,-1)+1)+1</f>
        <v>3</v>
      </c>
      <c r="AX1904" s="209">
        <f>IF(BB1904="S",IF(Q1904="1. Aceitou o programa",R1904-B1904,0),0)</f>
        <v>72</v>
      </c>
      <c r="AY1904" s="209">
        <f>IF(BB1904="S",IF(AND(S1904&lt;&gt;"",R1904&lt;&gt;""),S1904-R1904,0),0)</f>
        <v>0</v>
      </c>
      <c r="AZ1904" s="209">
        <f>IF(BB1904="S",IF(Q1904="1. Aceitou o programa",IF(OR(X1904="Não se Aplica",X1904=""),IF(OR(W1904="Não se Aplica",W1904=""),0,W1904-V1904),AVERAGE(X1904-W1904,W1904-V1904)),0),0)</f>
        <v>32</v>
      </c>
      <c r="BA1904" s="209">
        <f>IF(BB1904="S",IF(AND(Q1904="1. Aceitou o programa",AH1904="Realizada"),IFERROR(IF(AG1904="",0,AG1904-R1904),0),0),0)</f>
        <v>0</v>
      </c>
      <c r="BB1904" s="209" t="str">
        <f>_xlfn.XLOOKUP(U1904,'Lista Suspensa'!$AA$20:$AA$23,'Lista Suspensa'!$AB$20:$AB$23,"N/A")</f>
        <v>S</v>
      </c>
    </row>
    <row r="1905" spans="1:54" ht="12" customHeight="1">
      <c r="A1905" s="151" t="s">
        <v>54</v>
      </c>
      <c r="B1905" s="152">
        <v>46083</v>
      </c>
      <c r="C1905" s="153" t="s">
        <v>55</v>
      </c>
      <c r="D1905" s="153" t="s">
        <v>56</v>
      </c>
      <c r="E1905" s="244">
        <v>82280432</v>
      </c>
      <c r="F1905" s="144" t="s">
        <v>3835</v>
      </c>
      <c r="G1905" s="230"/>
      <c r="H1905" s="154">
        <v>22131</v>
      </c>
      <c r="I1905" s="153">
        <v>65</v>
      </c>
      <c r="J1905" s="148" t="s">
        <v>70</v>
      </c>
      <c r="K1905" s="153" t="s">
        <v>59</v>
      </c>
      <c r="L1905" s="153"/>
      <c r="M1905" s="153"/>
      <c r="N1905" s="153">
        <v>60</v>
      </c>
      <c r="O1905" s="155">
        <v>11960381229</v>
      </c>
      <c r="P1905" s="156" t="s">
        <v>60</v>
      </c>
      <c r="Q1905" s="157" t="s">
        <v>110</v>
      </c>
      <c r="R1905" s="158">
        <v>46155</v>
      </c>
      <c r="S1905" s="159"/>
      <c r="T1905" s="159" t="s">
        <v>62</v>
      </c>
      <c r="U1905" s="159" t="s">
        <v>111</v>
      </c>
      <c r="V1905" s="154">
        <v>46114</v>
      </c>
      <c r="W1905" s="154">
        <v>46150</v>
      </c>
      <c r="X1905" s="154"/>
      <c r="Y1905" s="160" t="s">
        <v>3436</v>
      </c>
      <c r="Z1905" s="160" t="s">
        <v>65</v>
      </c>
      <c r="AA1905" s="153"/>
      <c r="AB1905" s="153"/>
      <c r="AC1905" s="182" t="e">
        <f t="shared" si="60"/>
        <v>#DIV/0!</v>
      </c>
      <c r="AD1905" s="153" t="e">
        <f t="shared" si="61"/>
        <v>#DIV/0!</v>
      </c>
      <c r="AE1905" s="233" t="s">
        <v>66</v>
      </c>
      <c r="AF1905" s="153"/>
      <c r="AG1905" s="159"/>
      <c r="AH1905" s="153"/>
      <c r="AI1905" s="161"/>
      <c r="AJ1905" s="153"/>
      <c r="AK1905" s="153"/>
      <c r="AL1905" s="207"/>
      <c r="AM1905" s="207"/>
      <c r="AN1905" s="207"/>
      <c r="AO1905" s="207" t="str">
        <f ca="1">IF(R1905="","",IF(R1905&gt;TODAY(),"0 meses",DATEDIF(R1905,TODAY(),"m") &amp; " meses"))</f>
        <v>0 meses</v>
      </c>
      <c r="AP1905" s="147" t="s">
        <v>67</v>
      </c>
      <c r="AQ1905" s="147" t="s">
        <v>67</v>
      </c>
      <c r="AR1905" s="147"/>
      <c r="AS1905" s="209" t="s">
        <v>68</v>
      </c>
      <c r="AT1905" s="223" t="str">
        <f>MONTH(B1905)&amp;"/"&amp;YEAR(B1905)</f>
        <v>3/2026</v>
      </c>
      <c r="AU1905" s="223">
        <f>WEEKNUM(B1905)-WEEKNUM(EOMONTH(B1905,-1)+1)+1</f>
        <v>1</v>
      </c>
      <c r="AV1905" s="209" t="str">
        <f>MONTH(R1905)&amp;"/"&amp;YEAR(R1905)</f>
        <v>5/2026</v>
      </c>
      <c r="AW1905" s="209">
        <f>WEEKNUM(R1905)-WEEKNUM(EOMONTH(R1905,-1)+1)+1</f>
        <v>3</v>
      </c>
      <c r="AX1905" s="209">
        <f>IF(BB1905="S",IF(Q1905="1. Aceitou o programa",R1905-B1905,0),0)</f>
        <v>72</v>
      </c>
      <c r="AY1905" s="209">
        <f>IF(BB1905="S",IF(AND(S1905&lt;&gt;"",R1905&lt;&gt;""),S1905-R1905,0),0)</f>
        <v>0</v>
      </c>
      <c r="AZ1905" s="209">
        <f>IF(BB1905="S",IF(Q1905="1. Aceitou o programa",IF(OR(X1905="Não se Aplica",X1905=""),IF(OR(W1905="Não se Aplica",W1905=""),0,W1905-V1905),AVERAGE(X1905-W1905,W1905-V1905)),0),0)</f>
        <v>36</v>
      </c>
      <c r="BA1905" s="209">
        <f>IF(BB1905="S",IF(AND(Q1905="1. Aceitou o programa",AH1905="Realizada"),IFERROR(IF(AG1905="",0,AG1905-R1905),0),0),0)</f>
        <v>0</v>
      </c>
      <c r="BB1905" s="209" t="str">
        <f>_xlfn.XLOOKUP(U1905,'Lista Suspensa'!$AA$20:$AA$23,'Lista Suspensa'!$AB$20:$AB$23,"N/A")</f>
        <v>S</v>
      </c>
    </row>
    <row r="1906" spans="1:54" ht="12" customHeight="1">
      <c r="A1906" s="151" t="s">
        <v>54</v>
      </c>
      <c r="B1906" s="152">
        <v>46083</v>
      </c>
      <c r="C1906" s="153" t="s">
        <v>55</v>
      </c>
      <c r="D1906" s="153" t="s">
        <v>56</v>
      </c>
      <c r="E1906" s="244">
        <v>84060302</v>
      </c>
      <c r="F1906" s="144" t="s">
        <v>3836</v>
      </c>
      <c r="G1906" s="230"/>
      <c r="H1906" s="154">
        <v>29957</v>
      </c>
      <c r="I1906" s="153">
        <v>44</v>
      </c>
      <c r="J1906" s="148" t="s">
        <v>70</v>
      </c>
      <c r="K1906" s="153"/>
      <c r="L1906" s="153"/>
      <c r="M1906" s="153"/>
      <c r="N1906" s="153">
        <v>450</v>
      </c>
      <c r="O1906" s="155" t="s">
        <v>3837</v>
      </c>
      <c r="P1906" s="156" t="s">
        <v>60</v>
      </c>
      <c r="Q1906" s="157" t="s">
        <v>110</v>
      </c>
      <c r="R1906" s="158">
        <v>46155</v>
      </c>
      <c r="S1906" s="159"/>
      <c r="T1906" s="159" t="s">
        <v>62</v>
      </c>
      <c r="U1906" s="159" t="s">
        <v>111</v>
      </c>
      <c r="V1906" s="154">
        <v>46114</v>
      </c>
      <c r="W1906" s="154">
        <v>46150</v>
      </c>
      <c r="X1906" s="154"/>
      <c r="Y1906" s="160" t="s">
        <v>3297</v>
      </c>
      <c r="Z1906" s="160" t="s">
        <v>65</v>
      </c>
      <c r="AA1906" s="153"/>
      <c r="AB1906" s="153"/>
      <c r="AC1906" s="182" t="e">
        <f t="shared" si="60"/>
        <v>#DIV/0!</v>
      </c>
      <c r="AD1906" s="153" t="e">
        <f t="shared" si="61"/>
        <v>#DIV/0!</v>
      </c>
      <c r="AE1906" s="233" t="s">
        <v>66</v>
      </c>
      <c r="AF1906" s="153"/>
      <c r="AG1906" s="159"/>
      <c r="AH1906" s="153"/>
      <c r="AI1906" s="161"/>
      <c r="AJ1906" s="153"/>
      <c r="AK1906" s="153"/>
      <c r="AL1906" s="207" t="s">
        <v>85</v>
      </c>
      <c r="AM1906" s="207" t="s">
        <v>86</v>
      </c>
      <c r="AN1906" s="207" t="s">
        <v>191</v>
      </c>
      <c r="AO1906" s="207" t="str">
        <f ca="1">IF(R1906="","",IF(R1906&gt;TODAY(),"0 meses",DATEDIF(R1906,TODAY(),"m") &amp; " meses"))</f>
        <v>0 meses</v>
      </c>
      <c r="AP1906" s="147" t="s">
        <v>67</v>
      </c>
      <c r="AQ1906" s="147" t="s">
        <v>67</v>
      </c>
      <c r="AR1906" s="147"/>
      <c r="AS1906" s="209" t="s">
        <v>68</v>
      </c>
      <c r="AT1906" s="223" t="str">
        <f>MONTH(B1906)&amp;"/"&amp;YEAR(B1906)</f>
        <v>3/2026</v>
      </c>
      <c r="AU1906" s="223">
        <f>WEEKNUM(B1906)-WEEKNUM(EOMONTH(B1906,-1)+1)+1</f>
        <v>1</v>
      </c>
      <c r="AV1906" s="209" t="str">
        <f>MONTH(R1906)&amp;"/"&amp;YEAR(R1906)</f>
        <v>5/2026</v>
      </c>
      <c r="AW1906" s="209">
        <f>WEEKNUM(R1906)-WEEKNUM(EOMONTH(R1906,-1)+1)+1</f>
        <v>3</v>
      </c>
      <c r="AX1906" s="209">
        <f>IF(BB1906="S",IF(Q1906="1. Aceitou o programa",R1906-B1906,0),0)</f>
        <v>72</v>
      </c>
      <c r="AY1906" s="209">
        <f>IF(BB1906="S",IF(AND(S1906&lt;&gt;"",R1906&lt;&gt;""),S1906-R1906,0),0)</f>
        <v>0</v>
      </c>
      <c r="AZ1906" s="209">
        <f>IF(BB1906="S",IF(Q1906="1. Aceitou o programa",IF(OR(X1906="Não se Aplica",X1906=""),IF(OR(W1906="Não se Aplica",W1906=""),0,W1906-V1906),AVERAGE(X1906-W1906,W1906-V1906)),0),0)</f>
        <v>36</v>
      </c>
      <c r="BA1906" s="209">
        <f>IF(BB1906="S",IF(AND(Q1906="1. Aceitou o programa",AH1906="Realizada"),IFERROR(IF(AG1906="",0,AG1906-R1906),0),0),0)</f>
        <v>0</v>
      </c>
      <c r="BB1906" s="209" t="str">
        <f>_xlfn.XLOOKUP(U1906,'Lista Suspensa'!$AA$20:$AA$23,'Lista Suspensa'!$AB$20:$AB$23,"N/A")</f>
        <v>S</v>
      </c>
    </row>
    <row r="1907" spans="1:54" ht="12" customHeight="1">
      <c r="A1907" s="151" t="s">
        <v>54</v>
      </c>
      <c r="B1907" s="152">
        <v>46083</v>
      </c>
      <c r="C1907" s="153" t="s">
        <v>55</v>
      </c>
      <c r="D1907" s="153" t="s">
        <v>56</v>
      </c>
      <c r="E1907" s="244">
        <v>87557704</v>
      </c>
      <c r="F1907" s="144" t="s">
        <v>3838</v>
      </c>
      <c r="G1907" s="230"/>
      <c r="H1907" s="154">
        <v>30409</v>
      </c>
      <c r="I1907" s="153">
        <v>43</v>
      </c>
      <c r="J1907" s="148" t="s">
        <v>70</v>
      </c>
      <c r="K1907" s="153"/>
      <c r="L1907" s="153"/>
      <c r="M1907" s="153"/>
      <c r="N1907" s="153">
        <v>380</v>
      </c>
      <c r="O1907" s="155" t="s">
        <v>3839</v>
      </c>
      <c r="P1907" s="156" t="s">
        <v>60</v>
      </c>
      <c r="Q1907" s="157" t="s">
        <v>110</v>
      </c>
      <c r="R1907" s="158">
        <v>46155</v>
      </c>
      <c r="S1907" s="159"/>
      <c r="T1907" s="159" t="s">
        <v>62</v>
      </c>
      <c r="U1907" s="159" t="s">
        <v>111</v>
      </c>
      <c r="V1907" s="154">
        <v>46118</v>
      </c>
      <c r="W1907" s="154">
        <v>46150</v>
      </c>
      <c r="X1907" s="154"/>
      <c r="Y1907" s="160" t="s">
        <v>3840</v>
      </c>
      <c r="Z1907" s="160" t="s">
        <v>65</v>
      </c>
      <c r="AA1907" s="153"/>
      <c r="AB1907" s="153"/>
      <c r="AC1907" s="182" t="e">
        <f t="shared" si="60"/>
        <v>#DIV/0!</v>
      </c>
      <c r="AD1907" s="153" t="e">
        <f t="shared" si="61"/>
        <v>#DIV/0!</v>
      </c>
      <c r="AE1907" s="233" t="s">
        <v>66</v>
      </c>
      <c r="AF1907" s="153"/>
      <c r="AG1907" s="159"/>
      <c r="AH1907" s="153"/>
      <c r="AI1907" s="161"/>
      <c r="AJ1907" s="153"/>
      <c r="AK1907" s="153"/>
      <c r="AL1907" s="207"/>
      <c r="AM1907" s="207"/>
      <c r="AN1907" s="207"/>
      <c r="AO1907" s="207" t="str">
        <f ca="1">IF(R1907="","",IF(R1907&gt;TODAY(),"0 meses",DATEDIF(R1907,TODAY(),"m") &amp; " meses"))</f>
        <v>0 meses</v>
      </c>
      <c r="AP1907" s="147" t="s">
        <v>67</v>
      </c>
      <c r="AQ1907" s="147" t="s">
        <v>67</v>
      </c>
      <c r="AR1907" s="147"/>
      <c r="AS1907" s="209" t="s">
        <v>68</v>
      </c>
      <c r="AT1907" s="223" t="str">
        <f>MONTH(B1907)&amp;"/"&amp;YEAR(B1907)</f>
        <v>3/2026</v>
      </c>
      <c r="AU1907" s="223">
        <f>WEEKNUM(B1907)-WEEKNUM(EOMONTH(B1907,-1)+1)+1</f>
        <v>1</v>
      </c>
      <c r="AV1907" s="209" t="str">
        <f>MONTH(R1907)&amp;"/"&amp;YEAR(R1907)</f>
        <v>5/2026</v>
      </c>
      <c r="AW1907" s="209">
        <f>WEEKNUM(R1907)-WEEKNUM(EOMONTH(R1907,-1)+1)+1</f>
        <v>3</v>
      </c>
      <c r="AX1907" s="209">
        <f>IF(BB1907="S",IF(Q1907="1. Aceitou o programa",R1907-B1907,0),0)</f>
        <v>72</v>
      </c>
      <c r="AY1907" s="209">
        <f>IF(BB1907="S",IF(AND(S1907&lt;&gt;"",R1907&lt;&gt;""),S1907-R1907,0),0)</f>
        <v>0</v>
      </c>
      <c r="AZ1907" s="209">
        <f>IF(BB1907="S",IF(Q1907="1. Aceitou o programa",IF(OR(X1907="Não se Aplica",X1907=""),IF(OR(W1907="Não se Aplica",W1907=""),0,W1907-V1907),AVERAGE(X1907-W1907,W1907-V1907)),0),0)</f>
        <v>32</v>
      </c>
      <c r="BA1907" s="209">
        <f>IF(BB1907="S",IF(AND(Q1907="1. Aceitou o programa",AH1907="Realizada"),IFERROR(IF(AG1907="",0,AG1907-R1907),0),0),0)</f>
        <v>0</v>
      </c>
      <c r="BB1907" s="209" t="str">
        <f>_xlfn.XLOOKUP(U1907,'Lista Suspensa'!$AA$20:$AA$23,'Lista Suspensa'!$AB$20:$AB$23,"N/A")</f>
        <v>S</v>
      </c>
    </row>
    <row r="1908" spans="1:54" ht="12" customHeight="1">
      <c r="A1908" s="151" t="s">
        <v>54</v>
      </c>
      <c r="B1908" s="152">
        <v>46083</v>
      </c>
      <c r="C1908" s="153" t="s">
        <v>55</v>
      </c>
      <c r="D1908" s="153" t="s">
        <v>56</v>
      </c>
      <c r="E1908" s="244">
        <v>81799118</v>
      </c>
      <c r="F1908" s="144" t="s">
        <v>3841</v>
      </c>
      <c r="G1908" s="230"/>
      <c r="H1908" s="154">
        <v>30693</v>
      </c>
      <c r="I1908" s="153">
        <v>42</v>
      </c>
      <c r="J1908" s="148" t="s">
        <v>58</v>
      </c>
      <c r="K1908" s="153"/>
      <c r="L1908" s="153"/>
      <c r="M1908" s="153"/>
      <c r="N1908" s="153">
        <v>600</v>
      </c>
      <c r="O1908" s="155" t="s">
        <v>3842</v>
      </c>
      <c r="P1908" s="156" t="s">
        <v>71</v>
      </c>
      <c r="Q1908" s="157" t="s">
        <v>110</v>
      </c>
      <c r="R1908" s="158">
        <v>46155</v>
      </c>
      <c r="S1908" s="159"/>
      <c r="T1908" s="159" t="s">
        <v>62</v>
      </c>
      <c r="U1908" s="159" t="s">
        <v>111</v>
      </c>
      <c r="V1908" s="154">
        <v>46114</v>
      </c>
      <c r="W1908" s="154">
        <v>46150</v>
      </c>
      <c r="X1908" s="154"/>
      <c r="Y1908" s="160" t="s">
        <v>3843</v>
      </c>
      <c r="Z1908" s="160" t="s">
        <v>65</v>
      </c>
      <c r="AA1908" s="153"/>
      <c r="AB1908" s="153"/>
      <c r="AC1908" s="182" t="e">
        <f t="shared" si="60"/>
        <v>#DIV/0!</v>
      </c>
      <c r="AD1908" s="153" t="e">
        <f t="shared" si="61"/>
        <v>#DIV/0!</v>
      </c>
      <c r="AE1908" s="233" t="s">
        <v>66</v>
      </c>
      <c r="AF1908" s="153"/>
      <c r="AG1908" s="159"/>
      <c r="AH1908" s="153"/>
      <c r="AI1908" s="161"/>
      <c r="AJ1908" s="153"/>
      <c r="AK1908" s="153"/>
      <c r="AL1908" s="207"/>
      <c r="AM1908" s="207"/>
      <c r="AN1908" s="207"/>
      <c r="AO1908" s="207" t="str">
        <f ca="1">IF(R1908="","",IF(R1908&gt;TODAY(),"0 meses",DATEDIF(R1908,TODAY(),"m") &amp; " meses"))</f>
        <v>0 meses</v>
      </c>
      <c r="AP1908" s="147" t="s">
        <v>67</v>
      </c>
      <c r="AQ1908" s="147" t="s">
        <v>67</v>
      </c>
      <c r="AR1908" s="147"/>
      <c r="AS1908" s="209" t="s">
        <v>68</v>
      </c>
      <c r="AT1908" s="223" t="str">
        <f>MONTH(B1908)&amp;"/"&amp;YEAR(B1908)</f>
        <v>3/2026</v>
      </c>
      <c r="AU1908" s="223">
        <f>WEEKNUM(B1908)-WEEKNUM(EOMONTH(B1908,-1)+1)+1</f>
        <v>1</v>
      </c>
      <c r="AV1908" s="209" t="str">
        <f>MONTH(R1908)&amp;"/"&amp;YEAR(R1908)</f>
        <v>5/2026</v>
      </c>
      <c r="AW1908" s="209">
        <f>WEEKNUM(R1908)-WEEKNUM(EOMONTH(R1908,-1)+1)+1</f>
        <v>3</v>
      </c>
      <c r="AX1908" s="209">
        <f>IF(BB1908="S",IF(Q1908="1. Aceitou o programa",R1908-B1908,0),0)</f>
        <v>72</v>
      </c>
      <c r="AY1908" s="209">
        <f>IF(BB1908="S",IF(AND(S1908&lt;&gt;"",R1908&lt;&gt;""),S1908-R1908,0),0)</f>
        <v>0</v>
      </c>
      <c r="AZ1908" s="209">
        <f>IF(BB1908="S",IF(Q1908="1. Aceitou o programa",IF(OR(X1908="Não se Aplica",X1908=""),IF(OR(W1908="Não se Aplica",W1908=""),0,W1908-V1908),AVERAGE(X1908-W1908,W1908-V1908)),0),0)</f>
        <v>36</v>
      </c>
      <c r="BA1908" s="209">
        <f>IF(BB1908="S",IF(AND(Q1908="1. Aceitou o programa",AH1908="Realizada"),IFERROR(IF(AG1908="",0,AG1908-R1908),0),0),0)</f>
        <v>0</v>
      </c>
      <c r="BB1908" s="209" t="str">
        <f>_xlfn.XLOOKUP(U1908,'Lista Suspensa'!$AA$20:$AA$23,'Lista Suspensa'!$AB$20:$AB$23,"N/A")</f>
        <v>S</v>
      </c>
    </row>
    <row r="1909" spans="1:54" ht="12" customHeight="1">
      <c r="A1909" s="151" t="s">
        <v>54</v>
      </c>
      <c r="B1909" s="152">
        <v>46083</v>
      </c>
      <c r="C1909" s="153" t="s">
        <v>55</v>
      </c>
      <c r="D1909" s="153" t="s">
        <v>56</v>
      </c>
      <c r="E1909" s="244">
        <v>83414331</v>
      </c>
      <c r="F1909" s="144" t="s">
        <v>3844</v>
      </c>
      <c r="G1909" s="230"/>
      <c r="H1909" s="154">
        <v>25954</v>
      </c>
      <c r="I1909" s="153">
        <v>55</v>
      </c>
      <c r="J1909" s="148" t="s">
        <v>70</v>
      </c>
      <c r="K1909" s="153" t="s">
        <v>101</v>
      </c>
      <c r="L1909" s="153"/>
      <c r="M1909" s="153"/>
      <c r="N1909" s="153">
        <v>450</v>
      </c>
      <c r="O1909" s="155" t="s">
        <v>3845</v>
      </c>
      <c r="P1909" s="156" t="s">
        <v>60</v>
      </c>
      <c r="Q1909" s="157" t="s">
        <v>110</v>
      </c>
      <c r="R1909" s="158">
        <v>46155</v>
      </c>
      <c r="S1909" s="159"/>
      <c r="T1909" s="159" t="s">
        <v>62</v>
      </c>
      <c r="U1909" s="159" t="s">
        <v>111</v>
      </c>
      <c r="V1909" s="154">
        <v>46114</v>
      </c>
      <c r="W1909" s="154">
        <v>46150</v>
      </c>
      <c r="X1909" s="154"/>
      <c r="Y1909" s="160" t="s">
        <v>2245</v>
      </c>
      <c r="Z1909" s="160" t="s">
        <v>65</v>
      </c>
      <c r="AA1909" s="153"/>
      <c r="AB1909" s="153"/>
      <c r="AC1909" s="182" t="e">
        <f t="shared" si="60"/>
        <v>#DIV/0!</v>
      </c>
      <c r="AD1909" s="153" t="e">
        <f t="shared" si="61"/>
        <v>#DIV/0!</v>
      </c>
      <c r="AE1909" s="233" t="s">
        <v>66</v>
      </c>
      <c r="AF1909" s="153"/>
      <c r="AG1909" s="159"/>
      <c r="AH1909" s="153"/>
      <c r="AI1909" s="161"/>
      <c r="AJ1909" s="153"/>
      <c r="AK1909" s="153"/>
      <c r="AL1909" s="207"/>
      <c r="AM1909" s="207"/>
      <c r="AN1909" s="207"/>
      <c r="AO1909" s="207" t="str">
        <f ca="1">IF(R1909="","",IF(R1909&gt;TODAY(),"0 meses",DATEDIF(R1909,TODAY(),"m") &amp; " meses"))</f>
        <v>0 meses</v>
      </c>
      <c r="AP1909" s="147" t="s">
        <v>67</v>
      </c>
      <c r="AQ1909" s="147" t="s">
        <v>67</v>
      </c>
      <c r="AR1909" s="147"/>
      <c r="AS1909" s="209" t="s">
        <v>68</v>
      </c>
      <c r="AT1909" s="223" t="str">
        <f>MONTH(B1909)&amp;"/"&amp;YEAR(B1909)</f>
        <v>3/2026</v>
      </c>
      <c r="AU1909" s="223">
        <f>WEEKNUM(B1909)-WEEKNUM(EOMONTH(B1909,-1)+1)+1</f>
        <v>1</v>
      </c>
      <c r="AV1909" s="209" t="str">
        <f>MONTH(R1909)&amp;"/"&amp;YEAR(R1909)</f>
        <v>5/2026</v>
      </c>
      <c r="AW1909" s="209">
        <f>WEEKNUM(R1909)-WEEKNUM(EOMONTH(R1909,-1)+1)+1</f>
        <v>3</v>
      </c>
      <c r="AX1909" s="209">
        <f>IF(BB1909="S",IF(Q1909="1. Aceitou o programa",R1909-B1909,0),0)</f>
        <v>72</v>
      </c>
      <c r="AY1909" s="209">
        <f>IF(BB1909="S",IF(AND(S1909&lt;&gt;"",R1909&lt;&gt;""),S1909-R1909,0),0)</f>
        <v>0</v>
      </c>
      <c r="AZ1909" s="209">
        <f>IF(BB1909="S",IF(Q1909="1. Aceitou o programa",IF(OR(X1909="Não se Aplica",X1909=""),IF(OR(W1909="Não se Aplica",W1909=""),0,W1909-V1909),AVERAGE(X1909-W1909,W1909-V1909)),0),0)</f>
        <v>36</v>
      </c>
      <c r="BA1909" s="209">
        <f>IF(BB1909="S",IF(AND(Q1909="1. Aceitou o programa",AH1909="Realizada"),IFERROR(IF(AG1909="",0,AG1909-R1909),0),0),0)</f>
        <v>0</v>
      </c>
      <c r="BB1909" s="209" t="str">
        <f>_xlfn.XLOOKUP(U1909,'Lista Suspensa'!$AA$20:$AA$23,'Lista Suspensa'!$AB$20:$AB$23,"N/A")</f>
        <v>S</v>
      </c>
    </row>
    <row r="1910" spans="1:54" ht="12" customHeight="1">
      <c r="A1910" s="151" t="s">
        <v>54</v>
      </c>
      <c r="B1910" s="152">
        <v>46083</v>
      </c>
      <c r="C1910" s="153" t="s">
        <v>55</v>
      </c>
      <c r="D1910" s="153" t="s">
        <v>56</v>
      </c>
      <c r="E1910" s="244">
        <v>81779958</v>
      </c>
      <c r="F1910" s="144" t="s">
        <v>3846</v>
      </c>
      <c r="G1910" s="230"/>
      <c r="H1910" s="154">
        <v>33262</v>
      </c>
      <c r="I1910" s="153">
        <v>35</v>
      </c>
      <c r="J1910" s="148" t="s">
        <v>58</v>
      </c>
      <c r="K1910" s="153"/>
      <c r="L1910" s="153"/>
      <c r="M1910" s="153"/>
      <c r="N1910" s="153">
        <v>75</v>
      </c>
      <c r="O1910" s="155">
        <v>21993461270</v>
      </c>
      <c r="P1910" s="156" t="s">
        <v>60</v>
      </c>
      <c r="Q1910" s="157" t="s">
        <v>110</v>
      </c>
      <c r="R1910" s="158">
        <v>46155</v>
      </c>
      <c r="S1910" s="159"/>
      <c r="T1910" s="159" t="s">
        <v>62</v>
      </c>
      <c r="U1910" s="159" t="s">
        <v>111</v>
      </c>
      <c r="V1910" s="154">
        <v>46118</v>
      </c>
      <c r="W1910" s="154">
        <v>46150</v>
      </c>
      <c r="X1910" s="154"/>
      <c r="Y1910" s="160" t="s">
        <v>3847</v>
      </c>
      <c r="Z1910" s="160" t="s">
        <v>65</v>
      </c>
      <c r="AA1910" s="153"/>
      <c r="AB1910" s="153"/>
      <c r="AC1910" s="182" t="e">
        <f t="shared" si="60"/>
        <v>#DIV/0!</v>
      </c>
      <c r="AD1910" s="153" t="e">
        <f t="shared" si="61"/>
        <v>#DIV/0!</v>
      </c>
      <c r="AE1910" s="233" t="s">
        <v>66</v>
      </c>
      <c r="AF1910" s="153"/>
      <c r="AG1910" s="159"/>
      <c r="AH1910" s="153"/>
      <c r="AI1910" s="161"/>
      <c r="AJ1910" s="153"/>
      <c r="AK1910" s="153"/>
      <c r="AL1910" s="207"/>
      <c r="AM1910" s="207"/>
      <c r="AN1910" s="207"/>
      <c r="AO1910" s="207" t="str">
        <f ca="1">IF(R1910="","",IF(R1910&gt;TODAY(),"0 meses",DATEDIF(R1910,TODAY(),"m") &amp; " meses"))</f>
        <v>0 meses</v>
      </c>
      <c r="AP1910" s="147" t="s">
        <v>67</v>
      </c>
      <c r="AQ1910" s="147" t="s">
        <v>67</v>
      </c>
      <c r="AR1910" s="147"/>
      <c r="AS1910" s="209" t="s">
        <v>68</v>
      </c>
      <c r="AT1910" s="223" t="str">
        <f>MONTH(B1910)&amp;"/"&amp;YEAR(B1910)</f>
        <v>3/2026</v>
      </c>
      <c r="AU1910" s="223">
        <f>WEEKNUM(B1910)-WEEKNUM(EOMONTH(B1910,-1)+1)+1</f>
        <v>1</v>
      </c>
      <c r="AV1910" s="209" t="str">
        <f>MONTH(R1910)&amp;"/"&amp;YEAR(R1910)</f>
        <v>5/2026</v>
      </c>
      <c r="AW1910" s="209">
        <f>WEEKNUM(R1910)-WEEKNUM(EOMONTH(R1910,-1)+1)+1</f>
        <v>3</v>
      </c>
      <c r="AX1910" s="209">
        <f>IF(BB1910="S",IF(Q1910="1. Aceitou o programa",R1910-B1910,0),0)</f>
        <v>72</v>
      </c>
      <c r="AY1910" s="209">
        <f>IF(BB1910="S",IF(AND(S1910&lt;&gt;"",R1910&lt;&gt;""),S1910-R1910,0),0)</f>
        <v>0</v>
      </c>
      <c r="AZ1910" s="209">
        <f>IF(BB1910="S",IF(Q1910="1. Aceitou o programa",IF(OR(X1910="Não se Aplica",X1910=""),IF(OR(W1910="Não se Aplica",W1910=""),0,W1910-V1910),AVERAGE(X1910-W1910,W1910-V1910)),0),0)</f>
        <v>32</v>
      </c>
      <c r="BA1910" s="209">
        <f>IF(BB1910="S",IF(AND(Q1910="1. Aceitou o programa",AH1910="Realizada"),IFERROR(IF(AG1910="",0,AG1910-R1910),0),0),0)</f>
        <v>0</v>
      </c>
      <c r="BB1910" s="209" t="str">
        <f>_xlfn.XLOOKUP(U1910,'Lista Suspensa'!$AA$20:$AA$23,'Lista Suspensa'!$AB$20:$AB$23,"N/A")</f>
        <v>S</v>
      </c>
    </row>
    <row r="1911" spans="1:54" ht="12" customHeight="1">
      <c r="A1911" s="151" t="s">
        <v>54</v>
      </c>
      <c r="B1911" s="152">
        <v>46083</v>
      </c>
      <c r="C1911" s="153" t="s">
        <v>55</v>
      </c>
      <c r="D1911" s="153" t="s">
        <v>56</v>
      </c>
      <c r="E1911" s="244">
        <v>87727821</v>
      </c>
      <c r="F1911" s="144" t="s">
        <v>3848</v>
      </c>
      <c r="G1911" s="230"/>
      <c r="H1911" s="154">
        <v>35089</v>
      </c>
      <c r="I1911" s="153">
        <v>30</v>
      </c>
      <c r="J1911" s="148" t="s">
        <v>70</v>
      </c>
      <c r="K1911" s="153"/>
      <c r="L1911" s="153"/>
      <c r="M1911" s="153"/>
      <c r="N1911" s="153">
        <v>75</v>
      </c>
      <c r="O1911" s="155" t="s">
        <v>3849</v>
      </c>
      <c r="P1911" s="156" t="s">
        <v>60</v>
      </c>
      <c r="Q1911" s="157" t="s">
        <v>110</v>
      </c>
      <c r="R1911" s="158">
        <v>46155</v>
      </c>
      <c r="S1911" s="159"/>
      <c r="T1911" s="159" t="s">
        <v>62</v>
      </c>
      <c r="U1911" s="159" t="s">
        <v>111</v>
      </c>
      <c r="V1911" s="154">
        <v>46118</v>
      </c>
      <c r="W1911" s="154">
        <v>46150</v>
      </c>
      <c r="X1911" s="154"/>
      <c r="Y1911" s="160" t="s">
        <v>3850</v>
      </c>
      <c r="Z1911" s="160" t="s">
        <v>65</v>
      </c>
      <c r="AA1911" s="153"/>
      <c r="AB1911" s="153"/>
      <c r="AC1911" s="182" t="e">
        <f t="shared" si="60"/>
        <v>#DIV/0!</v>
      </c>
      <c r="AD1911" s="153" t="e">
        <f t="shared" si="61"/>
        <v>#DIV/0!</v>
      </c>
      <c r="AE1911" s="233" t="s">
        <v>66</v>
      </c>
      <c r="AF1911" s="153"/>
      <c r="AG1911" s="159"/>
      <c r="AH1911" s="153"/>
      <c r="AI1911" s="161"/>
      <c r="AJ1911" s="153"/>
      <c r="AK1911" s="153"/>
      <c r="AL1911" s="207"/>
      <c r="AM1911" s="207"/>
      <c r="AN1911" s="207"/>
      <c r="AO1911" s="207" t="str">
        <f ca="1">IF(R1911="","",IF(R1911&gt;TODAY(),"0 meses",DATEDIF(R1911,TODAY(),"m") &amp; " meses"))</f>
        <v>0 meses</v>
      </c>
      <c r="AP1911" s="147" t="s">
        <v>67</v>
      </c>
      <c r="AQ1911" s="147" t="s">
        <v>67</v>
      </c>
      <c r="AR1911" s="147"/>
      <c r="AS1911" s="209" t="s">
        <v>68</v>
      </c>
      <c r="AT1911" s="223" t="str">
        <f>MONTH(B1911)&amp;"/"&amp;YEAR(B1911)</f>
        <v>3/2026</v>
      </c>
      <c r="AU1911" s="223">
        <f>WEEKNUM(B1911)-WEEKNUM(EOMONTH(B1911,-1)+1)+1</f>
        <v>1</v>
      </c>
      <c r="AV1911" s="209" t="str">
        <f>MONTH(R1911)&amp;"/"&amp;YEAR(R1911)</f>
        <v>5/2026</v>
      </c>
      <c r="AW1911" s="209">
        <f>WEEKNUM(R1911)-WEEKNUM(EOMONTH(R1911,-1)+1)+1</f>
        <v>3</v>
      </c>
      <c r="AX1911" s="209">
        <f>IF(BB1911="S",IF(Q1911="1. Aceitou o programa",R1911-B1911,0),0)</f>
        <v>72</v>
      </c>
      <c r="AY1911" s="209">
        <f>IF(BB1911="S",IF(AND(S1911&lt;&gt;"",R1911&lt;&gt;""),S1911-R1911,0),0)</f>
        <v>0</v>
      </c>
      <c r="AZ1911" s="209">
        <f>IF(BB1911="S",IF(Q1911="1. Aceitou o programa",IF(OR(X1911="Não se Aplica",X1911=""),IF(OR(W1911="Não se Aplica",W1911=""),0,W1911-V1911),AVERAGE(X1911-W1911,W1911-V1911)),0),0)</f>
        <v>32</v>
      </c>
      <c r="BA1911" s="209">
        <f>IF(BB1911="S",IF(AND(Q1911="1. Aceitou o programa",AH1911="Realizada"),IFERROR(IF(AG1911="",0,AG1911-R1911),0),0),0)</f>
        <v>0</v>
      </c>
      <c r="BB1911" s="209" t="str">
        <f>_xlfn.XLOOKUP(U1911,'Lista Suspensa'!$AA$20:$AA$23,'Lista Suspensa'!$AB$20:$AB$23,"N/A")</f>
        <v>S</v>
      </c>
    </row>
    <row r="1912" spans="1:54" ht="12" customHeight="1">
      <c r="A1912" s="151" t="s">
        <v>54</v>
      </c>
      <c r="B1912" s="152">
        <v>46083</v>
      </c>
      <c r="C1912" s="153" t="s">
        <v>55</v>
      </c>
      <c r="D1912" s="153" t="s">
        <v>56</v>
      </c>
      <c r="E1912" s="244">
        <v>844518107</v>
      </c>
      <c r="F1912" s="144" t="s">
        <v>3851</v>
      </c>
      <c r="G1912" s="230"/>
      <c r="H1912" s="154">
        <v>38321</v>
      </c>
      <c r="I1912" s="153">
        <v>21</v>
      </c>
      <c r="J1912" s="148" t="s">
        <v>70</v>
      </c>
      <c r="K1912" s="153" t="s">
        <v>1066</v>
      </c>
      <c r="L1912" s="153"/>
      <c r="M1912" s="153"/>
      <c r="N1912" s="153">
        <v>200</v>
      </c>
      <c r="O1912" s="155" t="s">
        <v>3852</v>
      </c>
      <c r="P1912" s="156" t="s">
        <v>71</v>
      </c>
      <c r="Q1912" s="157" t="s">
        <v>110</v>
      </c>
      <c r="R1912" s="158">
        <v>46155</v>
      </c>
      <c r="S1912" s="159"/>
      <c r="T1912" s="159" t="s">
        <v>62</v>
      </c>
      <c r="U1912" s="159" t="s">
        <v>111</v>
      </c>
      <c r="V1912" s="154">
        <v>46126</v>
      </c>
      <c r="W1912" s="154">
        <v>46150</v>
      </c>
      <c r="X1912" s="154"/>
      <c r="Y1912" s="160" t="s">
        <v>3853</v>
      </c>
      <c r="Z1912" s="160" t="s">
        <v>65</v>
      </c>
      <c r="AA1912" s="153"/>
      <c r="AB1912" s="153"/>
      <c r="AC1912" s="182" t="e">
        <f t="shared" si="60"/>
        <v>#DIV/0!</v>
      </c>
      <c r="AD1912" s="153" t="e">
        <f t="shared" si="61"/>
        <v>#DIV/0!</v>
      </c>
      <c r="AE1912" s="233" t="s">
        <v>66</v>
      </c>
      <c r="AF1912" s="153"/>
      <c r="AG1912" s="159"/>
      <c r="AH1912" s="153"/>
      <c r="AI1912" s="161"/>
      <c r="AJ1912" s="153"/>
      <c r="AK1912" s="153"/>
      <c r="AL1912" s="207"/>
      <c r="AM1912" s="207"/>
      <c r="AN1912" s="207"/>
      <c r="AO1912" s="207" t="str">
        <f ca="1">IF(R1912="","",IF(R1912&gt;TODAY(),"0 meses",DATEDIF(R1912,TODAY(),"m") &amp; " meses"))</f>
        <v>0 meses</v>
      </c>
      <c r="AP1912" s="147" t="s">
        <v>67</v>
      </c>
      <c r="AQ1912" s="147" t="s">
        <v>67</v>
      </c>
      <c r="AR1912" s="147"/>
      <c r="AS1912" s="209" t="s">
        <v>68</v>
      </c>
      <c r="AT1912" s="223" t="str">
        <f>MONTH(B1912)&amp;"/"&amp;YEAR(B1912)</f>
        <v>3/2026</v>
      </c>
      <c r="AU1912" s="223">
        <f>WEEKNUM(B1912)-WEEKNUM(EOMONTH(B1912,-1)+1)+1</f>
        <v>1</v>
      </c>
      <c r="AV1912" s="209" t="str">
        <f>MONTH(R1912)&amp;"/"&amp;YEAR(R1912)</f>
        <v>5/2026</v>
      </c>
      <c r="AW1912" s="209">
        <f>WEEKNUM(R1912)-WEEKNUM(EOMONTH(R1912,-1)+1)+1</f>
        <v>3</v>
      </c>
      <c r="AX1912" s="209">
        <f>IF(BB1912="S",IF(Q1912="1. Aceitou o programa",R1912-B1912,0),0)</f>
        <v>72</v>
      </c>
      <c r="AY1912" s="209">
        <f>IF(BB1912="S",IF(AND(S1912&lt;&gt;"",R1912&lt;&gt;""),S1912-R1912,0),0)</f>
        <v>0</v>
      </c>
      <c r="AZ1912" s="209">
        <f>IF(BB1912="S",IF(Q1912="1. Aceitou o programa",IF(OR(X1912="Não se Aplica",X1912=""),IF(OR(W1912="Não se Aplica",W1912=""),0,W1912-V1912),AVERAGE(X1912-W1912,W1912-V1912)),0),0)</f>
        <v>24</v>
      </c>
      <c r="BA1912" s="209">
        <f>IF(BB1912="S",IF(AND(Q1912="1. Aceitou o programa",AH1912="Realizada"),IFERROR(IF(AG1912="",0,AG1912-R1912),0),0),0)</f>
        <v>0</v>
      </c>
      <c r="BB1912" s="209" t="str">
        <f>_xlfn.XLOOKUP(U1912,'Lista Suspensa'!$AA$20:$AA$23,'Lista Suspensa'!$AB$20:$AB$23,"N/A")</f>
        <v>S</v>
      </c>
    </row>
    <row r="1913" spans="1:54" ht="12" customHeight="1">
      <c r="A1913" s="151" t="s">
        <v>54</v>
      </c>
      <c r="B1913" s="152">
        <v>46083</v>
      </c>
      <c r="C1913" s="153" t="s">
        <v>55</v>
      </c>
      <c r="D1913" s="153" t="s">
        <v>56</v>
      </c>
      <c r="E1913" s="244">
        <v>88182744</v>
      </c>
      <c r="F1913" s="144" t="s">
        <v>3854</v>
      </c>
      <c r="G1913" s="230"/>
      <c r="H1913" s="154">
        <v>20637</v>
      </c>
      <c r="I1913" s="153">
        <v>69</v>
      </c>
      <c r="J1913" s="148" t="s">
        <v>70</v>
      </c>
      <c r="K1913" s="153" t="s">
        <v>101</v>
      </c>
      <c r="L1913" s="153"/>
      <c r="M1913" s="153"/>
      <c r="N1913" s="153">
        <v>400</v>
      </c>
      <c r="O1913" s="155" t="s">
        <v>3855</v>
      </c>
      <c r="P1913" s="156" t="s">
        <v>60</v>
      </c>
      <c r="Q1913" s="157" t="s">
        <v>110</v>
      </c>
      <c r="R1913" s="158">
        <v>46155</v>
      </c>
      <c r="S1913" s="159"/>
      <c r="T1913" s="159" t="s">
        <v>62</v>
      </c>
      <c r="U1913" s="159" t="s">
        <v>111</v>
      </c>
      <c r="V1913" s="154">
        <v>46118</v>
      </c>
      <c r="W1913" s="154">
        <v>46150</v>
      </c>
      <c r="X1913" s="154"/>
      <c r="Y1913" s="160" t="s">
        <v>64</v>
      </c>
      <c r="Z1913" s="160" t="s">
        <v>65</v>
      </c>
      <c r="AA1913" s="153"/>
      <c r="AB1913" s="153"/>
      <c r="AC1913" s="182" t="e">
        <f t="shared" si="60"/>
        <v>#DIV/0!</v>
      </c>
      <c r="AD1913" s="153" t="e">
        <f t="shared" si="61"/>
        <v>#DIV/0!</v>
      </c>
      <c r="AE1913" s="233" t="s">
        <v>66</v>
      </c>
      <c r="AF1913" s="153"/>
      <c r="AG1913" s="159"/>
      <c r="AH1913" s="153"/>
      <c r="AI1913" s="161"/>
      <c r="AJ1913" s="153"/>
      <c r="AK1913" s="153"/>
      <c r="AL1913" s="207"/>
      <c r="AM1913" s="207"/>
      <c r="AN1913" s="207"/>
      <c r="AO1913" s="207" t="str">
        <f ca="1">IF(R1913="","",IF(R1913&gt;TODAY(),"0 meses",DATEDIF(R1913,TODAY(),"m") &amp; " meses"))</f>
        <v>0 meses</v>
      </c>
      <c r="AP1913" s="147" t="s">
        <v>67</v>
      </c>
      <c r="AQ1913" s="147" t="s">
        <v>67</v>
      </c>
      <c r="AR1913" s="147"/>
      <c r="AS1913" s="209" t="s">
        <v>68</v>
      </c>
      <c r="AT1913" s="223" t="str">
        <f>MONTH(B1913)&amp;"/"&amp;YEAR(B1913)</f>
        <v>3/2026</v>
      </c>
      <c r="AU1913" s="223">
        <f>WEEKNUM(B1913)-WEEKNUM(EOMONTH(B1913,-1)+1)+1</f>
        <v>1</v>
      </c>
      <c r="AV1913" s="209" t="str">
        <f>MONTH(R1913)&amp;"/"&amp;YEAR(R1913)</f>
        <v>5/2026</v>
      </c>
      <c r="AW1913" s="209">
        <f>WEEKNUM(R1913)-WEEKNUM(EOMONTH(R1913,-1)+1)+1</f>
        <v>3</v>
      </c>
      <c r="AX1913" s="209">
        <f>IF(BB1913="S",IF(Q1913="1. Aceitou o programa",R1913-B1913,0),0)</f>
        <v>72</v>
      </c>
      <c r="AY1913" s="209">
        <f>IF(BB1913="S",IF(AND(S1913&lt;&gt;"",R1913&lt;&gt;""),S1913-R1913,0),0)</f>
        <v>0</v>
      </c>
      <c r="AZ1913" s="209">
        <f>IF(BB1913="S",IF(Q1913="1. Aceitou o programa",IF(OR(X1913="Não se Aplica",X1913=""),IF(OR(W1913="Não se Aplica",W1913=""),0,W1913-V1913),AVERAGE(X1913-W1913,W1913-V1913)),0),0)</f>
        <v>32</v>
      </c>
      <c r="BA1913" s="209">
        <f>IF(BB1913="S",IF(AND(Q1913="1. Aceitou o programa",AH1913="Realizada"),IFERROR(IF(AG1913="",0,AG1913-R1913),0),0),0)</f>
        <v>0</v>
      </c>
      <c r="BB1913" s="209" t="str">
        <f>_xlfn.XLOOKUP(U1913,'Lista Suspensa'!$AA$20:$AA$23,'Lista Suspensa'!$AB$20:$AB$23,"N/A")</f>
        <v>S</v>
      </c>
    </row>
    <row r="1914" spans="1:54" ht="12" customHeight="1">
      <c r="A1914" s="151" t="s">
        <v>54</v>
      </c>
      <c r="B1914" s="152">
        <v>46083</v>
      </c>
      <c r="C1914" s="153" t="s">
        <v>55</v>
      </c>
      <c r="D1914" s="153" t="s">
        <v>56</v>
      </c>
      <c r="E1914" s="244">
        <v>92849979</v>
      </c>
      <c r="F1914" s="144" t="s">
        <v>3856</v>
      </c>
      <c r="G1914" s="230"/>
      <c r="H1914" s="154">
        <v>28080</v>
      </c>
      <c r="I1914" s="153">
        <v>49</v>
      </c>
      <c r="J1914" s="148" t="s">
        <v>70</v>
      </c>
      <c r="K1914" s="153" t="s">
        <v>101</v>
      </c>
      <c r="L1914" s="153"/>
      <c r="M1914" s="153"/>
      <c r="N1914" s="153">
        <v>750</v>
      </c>
      <c r="O1914" s="155" t="s">
        <v>3857</v>
      </c>
      <c r="P1914" s="156" t="s">
        <v>71</v>
      </c>
      <c r="Q1914" s="157" t="s">
        <v>110</v>
      </c>
      <c r="R1914" s="158">
        <v>46155</v>
      </c>
      <c r="S1914" s="159"/>
      <c r="T1914" s="159" t="s">
        <v>62</v>
      </c>
      <c r="U1914" s="159" t="s">
        <v>111</v>
      </c>
      <c r="V1914" s="154">
        <v>46128</v>
      </c>
      <c r="W1914" s="154">
        <v>46150</v>
      </c>
      <c r="X1914" s="154"/>
      <c r="Y1914" s="160" t="s">
        <v>3858</v>
      </c>
      <c r="Z1914" s="160" t="s">
        <v>65</v>
      </c>
      <c r="AA1914" s="153"/>
      <c r="AB1914" s="153"/>
      <c r="AC1914" s="182" t="e">
        <f t="shared" si="60"/>
        <v>#DIV/0!</v>
      </c>
      <c r="AD1914" s="153" t="e">
        <f t="shared" si="61"/>
        <v>#DIV/0!</v>
      </c>
      <c r="AE1914" s="233" t="s">
        <v>66</v>
      </c>
      <c r="AF1914" s="153"/>
      <c r="AG1914" s="159"/>
      <c r="AH1914" s="153"/>
      <c r="AI1914" s="161"/>
      <c r="AJ1914" s="153"/>
      <c r="AK1914" s="153"/>
      <c r="AL1914" s="207"/>
      <c r="AM1914" s="207"/>
      <c r="AN1914" s="207"/>
      <c r="AO1914" s="207" t="str">
        <f ca="1">IF(R1914="","",IF(R1914&gt;TODAY(),"0 meses",DATEDIF(R1914,TODAY(),"m") &amp; " meses"))</f>
        <v>0 meses</v>
      </c>
      <c r="AP1914" s="147" t="s">
        <v>67</v>
      </c>
      <c r="AQ1914" s="147" t="s">
        <v>67</v>
      </c>
      <c r="AR1914" s="147"/>
      <c r="AS1914" s="209" t="s">
        <v>68</v>
      </c>
      <c r="AT1914" s="223" t="str">
        <f>MONTH(B1914)&amp;"/"&amp;YEAR(B1914)</f>
        <v>3/2026</v>
      </c>
      <c r="AU1914" s="223">
        <f>WEEKNUM(B1914)-WEEKNUM(EOMONTH(B1914,-1)+1)+1</f>
        <v>1</v>
      </c>
      <c r="AV1914" s="209" t="str">
        <f>MONTH(R1914)&amp;"/"&amp;YEAR(R1914)</f>
        <v>5/2026</v>
      </c>
      <c r="AW1914" s="209">
        <f>WEEKNUM(R1914)-WEEKNUM(EOMONTH(R1914,-1)+1)+1</f>
        <v>3</v>
      </c>
      <c r="AX1914" s="209">
        <f>IF(BB1914="S",IF(Q1914="1. Aceitou o programa",R1914-B1914,0),0)</f>
        <v>72</v>
      </c>
      <c r="AY1914" s="209">
        <f>IF(BB1914="S",IF(AND(S1914&lt;&gt;"",R1914&lt;&gt;""),S1914-R1914,0),0)</f>
        <v>0</v>
      </c>
      <c r="AZ1914" s="209">
        <f>IF(BB1914="S",IF(Q1914="1. Aceitou o programa",IF(OR(X1914="Não se Aplica",X1914=""),IF(OR(W1914="Não se Aplica",W1914=""),0,W1914-V1914),AVERAGE(X1914-W1914,W1914-V1914)),0),0)</f>
        <v>22</v>
      </c>
      <c r="BA1914" s="209">
        <f>IF(BB1914="S",IF(AND(Q1914="1. Aceitou o programa",AH1914="Realizada"),IFERROR(IF(AG1914="",0,AG1914-R1914),0),0),0)</f>
        <v>0</v>
      </c>
      <c r="BB1914" s="209" t="str">
        <f>_xlfn.XLOOKUP(U1914,'Lista Suspensa'!$AA$20:$AA$23,'Lista Suspensa'!$AB$20:$AB$23,"N/A")</f>
        <v>S</v>
      </c>
    </row>
    <row r="1915" spans="1:54" ht="12" customHeight="1">
      <c r="A1915" s="151" t="s">
        <v>54</v>
      </c>
      <c r="B1915" s="152">
        <v>46083</v>
      </c>
      <c r="C1915" s="153" t="s">
        <v>55</v>
      </c>
      <c r="D1915" s="153" t="s">
        <v>56</v>
      </c>
      <c r="E1915" s="244">
        <v>94716222</v>
      </c>
      <c r="F1915" s="144" t="s">
        <v>3859</v>
      </c>
      <c r="G1915" s="230"/>
      <c r="H1915" s="154">
        <v>31860</v>
      </c>
      <c r="I1915" s="153">
        <v>39</v>
      </c>
      <c r="J1915" s="148" t="s">
        <v>70</v>
      </c>
      <c r="K1915" s="153" t="s">
        <v>101</v>
      </c>
      <c r="L1915" s="153"/>
      <c r="M1915" s="153"/>
      <c r="N1915" s="153">
        <v>380</v>
      </c>
      <c r="O1915" s="155" t="s">
        <v>3860</v>
      </c>
      <c r="P1915" s="156" t="s">
        <v>71</v>
      </c>
      <c r="Q1915" s="157" t="s">
        <v>110</v>
      </c>
      <c r="R1915" s="158">
        <v>46155</v>
      </c>
      <c r="S1915" s="159"/>
      <c r="T1915" s="159" t="s">
        <v>62</v>
      </c>
      <c r="U1915" s="159" t="s">
        <v>111</v>
      </c>
      <c r="V1915" s="154">
        <v>46128</v>
      </c>
      <c r="W1915" s="154">
        <v>46150</v>
      </c>
      <c r="X1915" s="154"/>
      <c r="Y1915" s="160" t="s">
        <v>90</v>
      </c>
      <c r="Z1915" s="160" t="s">
        <v>65</v>
      </c>
      <c r="AA1915" s="153"/>
      <c r="AB1915" s="153"/>
      <c r="AC1915" s="182" t="e">
        <f t="shared" si="60"/>
        <v>#DIV/0!</v>
      </c>
      <c r="AD1915" s="153" t="e">
        <f t="shared" si="61"/>
        <v>#DIV/0!</v>
      </c>
      <c r="AE1915" s="233" t="s">
        <v>66</v>
      </c>
      <c r="AF1915" s="153"/>
      <c r="AG1915" s="159"/>
      <c r="AH1915" s="153"/>
      <c r="AI1915" s="161"/>
      <c r="AJ1915" s="153"/>
      <c r="AK1915" s="153"/>
      <c r="AL1915" s="207"/>
      <c r="AM1915" s="207"/>
      <c r="AN1915" s="207"/>
      <c r="AO1915" s="207" t="str">
        <f ca="1">IF(R1915="","",IF(R1915&gt;TODAY(),"0 meses",DATEDIF(R1915,TODAY(),"m") &amp; " meses"))</f>
        <v>0 meses</v>
      </c>
      <c r="AP1915" s="147" t="s">
        <v>67</v>
      </c>
      <c r="AQ1915" s="147" t="s">
        <v>67</v>
      </c>
      <c r="AR1915" s="147"/>
      <c r="AS1915" s="209" t="s">
        <v>68</v>
      </c>
      <c r="AT1915" s="223" t="str">
        <f>MONTH(B1915)&amp;"/"&amp;YEAR(B1915)</f>
        <v>3/2026</v>
      </c>
      <c r="AU1915" s="223">
        <f>WEEKNUM(B1915)-WEEKNUM(EOMONTH(B1915,-1)+1)+1</f>
        <v>1</v>
      </c>
      <c r="AV1915" s="209" t="str">
        <f>MONTH(R1915)&amp;"/"&amp;YEAR(R1915)</f>
        <v>5/2026</v>
      </c>
      <c r="AW1915" s="209">
        <f>WEEKNUM(R1915)-WEEKNUM(EOMONTH(R1915,-1)+1)+1</f>
        <v>3</v>
      </c>
      <c r="AX1915" s="209">
        <f>IF(BB1915="S",IF(Q1915="1. Aceitou o programa",R1915-B1915,0),0)</f>
        <v>72</v>
      </c>
      <c r="AY1915" s="209">
        <f>IF(BB1915="S",IF(AND(S1915&lt;&gt;"",R1915&lt;&gt;""),S1915-R1915,0),0)</f>
        <v>0</v>
      </c>
      <c r="AZ1915" s="209">
        <f>IF(BB1915="S",IF(Q1915="1. Aceitou o programa",IF(OR(X1915="Não se Aplica",X1915=""),IF(OR(W1915="Não se Aplica",W1915=""),0,W1915-V1915),AVERAGE(X1915-W1915,W1915-V1915)),0),0)</f>
        <v>22</v>
      </c>
      <c r="BA1915" s="209">
        <f>IF(BB1915="S",IF(AND(Q1915="1. Aceitou o programa",AH1915="Realizada"),IFERROR(IF(AG1915="",0,AG1915-R1915),0),0),0)</f>
        <v>0</v>
      </c>
      <c r="BB1915" s="209" t="str">
        <f>_xlfn.XLOOKUP(U1915,'Lista Suspensa'!$AA$20:$AA$23,'Lista Suspensa'!$AB$20:$AB$23,"N/A")</f>
        <v>S</v>
      </c>
    </row>
    <row r="1916" spans="1:54" ht="12" customHeight="1">
      <c r="A1916" s="151" t="s">
        <v>54</v>
      </c>
      <c r="B1916" s="152">
        <v>46083</v>
      </c>
      <c r="C1916" s="153" t="s">
        <v>55</v>
      </c>
      <c r="D1916" s="153" t="s">
        <v>56</v>
      </c>
      <c r="E1916" s="244">
        <v>93478459</v>
      </c>
      <c r="F1916" s="144" t="s">
        <v>3861</v>
      </c>
      <c r="G1916" s="230"/>
      <c r="H1916" s="154">
        <v>30099</v>
      </c>
      <c r="I1916" s="153">
        <v>43</v>
      </c>
      <c r="J1916" s="148" t="s">
        <v>70</v>
      </c>
      <c r="K1916" s="153" t="s">
        <v>101</v>
      </c>
      <c r="L1916" s="153"/>
      <c r="M1916" s="153"/>
      <c r="N1916" s="153">
        <v>450</v>
      </c>
      <c r="O1916" s="155" t="s">
        <v>3862</v>
      </c>
      <c r="P1916" s="156" t="s">
        <v>2026</v>
      </c>
      <c r="Q1916" s="157" t="s">
        <v>110</v>
      </c>
      <c r="R1916" s="158">
        <v>46155</v>
      </c>
      <c r="S1916" s="159"/>
      <c r="T1916" s="159" t="s">
        <v>62</v>
      </c>
      <c r="U1916" s="159" t="s">
        <v>111</v>
      </c>
      <c r="V1916" s="154">
        <v>46111</v>
      </c>
      <c r="W1916" s="154">
        <v>46150</v>
      </c>
      <c r="X1916" s="154"/>
      <c r="Y1916" s="160">
        <v>46111</v>
      </c>
      <c r="Z1916" s="160" t="s">
        <v>65</v>
      </c>
      <c r="AA1916" s="153"/>
      <c r="AB1916" s="153"/>
      <c r="AC1916" s="182" t="e">
        <f t="shared" si="60"/>
        <v>#DIV/0!</v>
      </c>
      <c r="AD1916" s="153" t="e">
        <f t="shared" si="61"/>
        <v>#DIV/0!</v>
      </c>
      <c r="AE1916" s="233" t="s">
        <v>66</v>
      </c>
      <c r="AF1916" s="153"/>
      <c r="AG1916" s="159"/>
      <c r="AH1916" s="153"/>
      <c r="AI1916" s="161"/>
      <c r="AJ1916" s="153"/>
      <c r="AK1916" s="153"/>
      <c r="AL1916" s="207"/>
      <c r="AM1916" s="207"/>
      <c r="AN1916" s="207"/>
      <c r="AO1916" s="207" t="str">
        <f ca="1">IF(R1916="","",IF(R1916&gt;TODAY(),"0 meses",DATEDIF(R1916,TODAY(),"m") &amp; " meses"))</f>
        <v>0 meses</v>
      </c>
      <c r="AP1916" s="147" t="s">
        <v>67</v>
      </c>
      <c r="AQ1916" s="147" t="s">
        <v>67</v>
      </c>
      <c r="AR1916" s="147"/>
      <c r="AS1916" s="209" t="s">
        <v>68</v>
      </c>
      <c r="AT1916" s="223" t="str">
        <f>MONTH(B1916)&amp;"/"&amp;YEAR(B1916)</f>
        <v>3/2026</v>
      </c>
      <c r="AU1916" s="223">
        <f>WEEKNUM(B1916)-WEEKNUM(EOMONTH(B1916,-1)+1)+1</f>
        <v>1</v>
      </c>
      <c r="AV1916" s="209" t="str">
        <f>MONTH(R1916)&amp;"/"&amp;YEAR(R1916)</f>
        <v>5/2026</v>
      </c>
      <c r="AW1916" s="209">
        <f>WEEKNUM(R1916)-WEEKNUM(EOMONTH(R1916,-1)+1)+1</f>
        <v>3</v>
      </c>
      <c r="AX1916" s="209">
        <f>IF(BB1916="S",IF(Q1916="1. Aceitou o programa",R1916-B1916,0),0)</f>
        <v>72</v>
      </c>
      <c r="AY1916" s="209">
        <f>IF(BB1916="S",IF(AND(S1916&lt;&gt;"",R1916&lt;&gt;""),S1916-R1916,0),0)</f>
        <v>0</v>
      </c>
      <c r="AZ1916" s="209">
        <f>IF(BB1916="S",IF(Q1916="1. Aceitou o programa",IF(OR(X1916="Não se Aplica",X1916=""),IF(OR(W1916="Não se Aplica",W1916=""),0,W1916-V1916),AVERAGE(X1916-W1916,W1916-V1916)),0),0)</f>
        <v>39</v>
      </c>
      <c r="BA1916" s="209">
        <f>IF(BB1916="S",IF(AND(Q1916="1. Aceitou o programa",AH1916="Realizada"),IFERROR(IF(AG1916="",0,AG1916-R1916),0),0),0)</f>
        <v>0</v>
      </c>
      <c r="BB1916" s="209" t="str">
        <f>_xlfn.XLOOKUP(U1916,'Lista Suspensa'!$AA$20:$AA$23,'Lista Suspensa'!$AB$20:$AB$23,"N/A")</f>
        <v>S</v>
      </c>
    </row>
    <row r="1917" spans="1:54" ht="12" customHeight="1">
      <c r="A1917" s="151" t="s">
        <v>54</v>
      </c>
      <c r="B1917" s="152">
        <v>46083</v>
      </c>
      <c r="C1917" s="153" t="s">
        <v>55</v>
      </c>
      <c r="D1917" s="153" t="s">
        <v>56</v>
      </c>
      <c r="E1917" s="244">
        <v>89903183</v>
      </c>
      <c r="F1917" s="144" t="s">
        <v>3863</v>
      </c>
      <c r="G1917" s="230"/>
      <c r="H1917" s="154">
        <v>30648</v>
      </c>
      <c r="I1917" s="153">
        <v>42</v>
      </c>
      <c r="J1917" s="148" t="s">
        <v>70</v>
      </c>
      <c r="K1917" s="153" t="s">
        <v>101</v>
      </c>
      <c r="L1917" s="153"/>
      <c r="M1917" s="153"/>
      <c r="N1917" s="153">
        <v>380</v>
      </c>
      <c r="O1917" s="155" t="s">
        <v>3864</v>
      </c>
      <c r="P1917" s="156" t="s">
        <v>60</v>
      </c>
      <c r="Q1917" s="157" t="s">
        <v>110</v>
      </c>
      <c r="R1917" s="158">
        <v>46155</v>
      </c>
      <c r="S1917" s="159"/>
      <c r="T1917" s="159" t="s">
        <v>62</v>
      </c>
      <c r="U1917" s="159" t="s">
        <v>111</v>
      </c>
      <c r="V1917" s="154">
        <v>46126</v>
      </c>
      <c r="W1917" s="154">
        <v>46150</v>
      </c>
      <c r="X1917" s="154"/>
      <c r="Y1917" s="160" t="s">
        <v>3865</v>
      </c>
      <c r="Z1917" s="160" t="s">
        <v>65</v>
      </c>
      <c r="AA1917" s="153"/>
      <c r="AB1917" s="153"/>
      <c r="AC1917" s="182" t="e">
        <f t="shared" si="60"/>
        <v>#DIV/0!</v>
      </c>
      <c r="AD1917" s="153" t="e">
        <f t="shared" si="61"/>
        <v>#DIV/0!</v>
      </c>
      <c r="AE1917" s="233" t="s">
        <v>66</v>
      </c>
      <c r="AF1917" s="153"/>
      <c r="AG1917" s="159"/>
      <c r="AH1917" s="153"/>
      <c r="AI1917" s="161"/>
      <c r="AJ1917" s="153"/>
      <c r="AK1917" s="153"/>
      <c r="AL1917" s="207"/>
      <c r="AM1917" s="207"/>
      <c r="AN1917" s="207"/>
      <c r="AO1917" s="207" t="str">
        <f ca="1">IF(R1917="","",IF(R1917&gt;TODAY(),"0 meses",DATEDIF(R1917,TODAY(),"m") &amp; " meses"))</f>
        <v>0 meses</v>
      </c>
      <c r="AP1917" s="147" t="s">
        <v>67</v>
      </c>
      <c r="AQ1917" s="147" t="s">
        <v>67</v>
      </c>
      <c r="AR1917" s="147"/>
      <c r="AS1917" s="209" t="s">
        <v>68</v>
      </c>
      <c r="AT1917" s="223" t="str">
        <f>MONTH(B1917)&amp;"/"&amp;YEAR(B1917)</f>
        <v>3/2026</v>
      </c>
      <c r="AU1917" s="223">
        <f>WEEKNUM(B1917)-WEEKNUM(EOMONTH(B1917,-1)+1)+1</f>
        <v>1</v>
      </c>
      <c r="AV1917" s="209" t="str">
        <f>MONTH(R1917)&amp;"/"&amp;YEAR(R1917)</f>
        <v>5/2026</v>
      </c>
      <c r="AW1917" s="209">
        <f>WEEKNUM(R1917)-WEEKNUM(EOMONTH(R1917,-1)+1)+1</f>
        <v>3</v>
      </c>
      <c r="AX1917" s="209">
        <f>IF(BB1917="S",IF(Q1917="1. Aceitou o programa",R1917-B1917,0),0)</f>
        <v>72</v>
      </c>
      <c r="AY1917" s="209">
        <f>IF(BB1917="S",IF(AND(S1917&lt;&gt;"",R1917&lt;&gt;""),S1917-R1917,0),0)</f>
        <v>0</v>
      </c>
      <c r="AZ1917" s="209">
        <f>IF(BB1917="S",IF(Q1917="1. Aceitou o programa",IF(OR(X1917="Não se Aplica",X1917=""),IF(OR(W1917="Não se Aplica",W1917=""),0,W1917-V1917),AVERAGE(X1917-W1917,W1917-V1917)),0),0)</f>
        <v>24</v>
      </c>
      <c r="BA1917" s="209">
        <f>IF(BB1917="S",IF(AND(Q1917="1. Aceitou o programa",AH1917="Realizada"),IFERROR(IF(AG1917="",0,AG1917-R1917),0),0),0)</f>
        <v>0</v>
      </c>
      <c r="BB1917" s="209" t="str">
        <f>_xlfn.XLOOKUP(U1917,'Lista Suspensa'!$AA$20:$AA$23,'Lista Suspensa'!$AB$20:$AB$23,"N/A")</f>
        <v>S</v>
      </c>
    </row>
    <row r="1918" spans="1:54" ht="12" customHeight="1">
      <c r="A1918" s="151" t="s">
        <v>54</v>
      </c>
      <c r="B1918" s="152">
        <v>46083</v>
      </c>
      <c r="C1918" s="153" t="s">
        <v>55</v>
      </c>
      <c r="D1918" s="153" t="s">
        <v>56</v>
      </c>
      <c r="E1918" s="244">
        <v>94808266</v>
      </c>
      <c r="F1918" s="144" t="s">
        <v>3866</v>
      </c>
      <c r="G1918" s="230"/>
      <c r="H1918" s="154">
        <v>31558</v>
      </c>
      <c r="I1918" s="153">
        <v>39</v>
      </c>
      <c r="J1918" s="148" t="s">
        <v>58</v>
      </c>
      <c r="K1918" s="153" t="s">
        <v>101</v>
      </c>
      <c r="L1918" s="153"/>
      <c r="M1918" s="153"/>
      <c r="N1918" s="153">
        <v>750</v>
      </c>
      <c r="O1918" s="155">
        <v>21981729314</v>
      </c>
      <c r="P1918" s="156" t="s">
        <v>60</v>
      </c>
      <c r="Q1918" s="157" t="s">
        <v>110</v>
      </c>
      <c r="R1918" s="158">
        <v>46155</v>
      </c>
      <c r="S1918" s="159"/>
      <c r="T1918" s="159" t="s">
        <v>62</v>
      </c>
      <c r="U1918" s="159" t="s">
        <v>111</v>
      </c>
      <c r="V1918" s="154">
        <v>46125</v>
      </c>
      <c r="W1918" s="154">
        <v>46150</v>
      </c>
      <c r="X1918" s="154"/>
      <c r="Y1918" s="160" t="s">
        <v>3867</v>
      </c>
      <c r="Z1918" s="160" t="s">
        <v>65</v>
      </c>
      <c r="AA1918" s="153"/>
      <c r="AB1918" s="153"/>
      <c r="AC1918" s="182" t="e">
        <f t="shared" si="60"/>
        <v>#DIV/0!</v>
      </c>
      <c r="AD1918" s="153" t="e">
        <f t="shared" si="61"/>
        <v>#DIV/0!</v>
      </c>
      <c r="AE1918" s="233" t="s">
        <v>66</v>
      </c>
      <c r="AF1918" s="153"/>
      <c r="AG1918" s="159"/>
      <c r="AH1918" s="153"/>
      <c r="AI1918" s="161"/>
      <c r="AJ1918" s="153"/>
      <c r="AK1918" s="153"/>
      <c r="AL1918" s="207"/>
      <c r="AM1918" s="207"/>
      <c r="AN1918" s="207"/>
      <c r="AO1918" s="207" t="str">
        <f ca="1">IF(R1918="","",IF(R1918&gt;TODAY(),"0 meses",DATEDIF(R1918,TODAY(),"m") &amp; " meses"))</f>
        <v>0 meses</v>
      </c>
      <c r="AP1918" s="147" t="s">
        <v>67</v>
      </c>
      <c r="AQ1918" s="147" t="s">
        <v>67</v>
      </c>
      <c r="AR1918" s="147"/>
      <c r="AS1918" s="209" t="s">
        <v>68</v>
      </c>
      <c r="AT1918" s="223" t="str">
        <f>MONTH(B1918)&amp;"/"&amp;YEAR(B1918)</f>
        <v>3/2026</v>
      </c>
      <c r="AU1918" s="223">
        <f>WEEKNUM(B1918)-WEEKNUM(EOMONTH(B1918,-1)+1)+1</f>
        <v>1</v>
      </c>
      <c r="AV1918" s="209" t="str">
        <f>MONTH(R1918)&amp;"/"&amp;YEAR(R1918)</f>
        <v>5/2026</v>
      </c>
      <c r="AW1918" s="209">
        <f>WEEKNUM(R1918)-WEEKNUM(EOMONTH(R1918,-1)+1)+1</f>
        <v>3</v>
      </c>
      <c r="AX1918" s="209">
        <f>IF(BB1918="S",IF(Q1918="1. Aceitou o programa",R1918-B1918,0),0)</f>
        <v>72</v>
      </c>
      <c r="AY1918" s="209">
        <f>IF(BB1918="S",IF(AND(S1918&lt;&gt;"",R1918&lt;&gt;""),S1918-R1918,0),0)</f>
        <v>0</v>
      </c>
      <c r="AZ1918" s="209">
        <f>IF(BB1918="S",IF(Q1918="1. Aceitou o programa",IF(OR(X1918="Não se Aplica",X1918=""),IF(OR(W1918="Não se Aplica",W1918=""),0,W1918-V1918),AVERAGE(X1918-W1918,W1918-V1918)),0),0)</f>
        <v>25</v>
      </c>
      <c r="BA1918" s="209">
        <f>IF(BB1918="S",IF(AND(Q1918="1. Aceitou o programa",AH1918="Realizada"),IFERROR(IF(AG1918="",0,AG1918-R1918),0),0),0)</f>
        <v>0</v>
      </c>
      <c r="BB1918" s="209" t="str">
        <f>_xlfn.XLOOKUP(U1918,'Lista Suspensa'!$AA$20:$AA$23,'Lista Suspensa'!$AB$20:$AB$23,"N/A")</f>
        <v>S</v>
      </c>
    </row>
    <row r="1919" spans="1:54" ht="12" customHeight="1">
      <c r="A1919" s="151" t="s">
        <v>54</v>
      </c>
      <c r="B1919" s="152">
        <v>46083</v>
      </c>
      <c r="C1919" s="153" t="s">
        <v>55</v>
      </c>
      <c r="D1919" s="153" t="s">
        <v>56</v>
      </c>
      <c r="E1919" s="244">
        <v>94508934</v>
      </c>
      <c r="F1919" s="144" t="s">
        <v>3868</v>
      </c>
      <c r="G1919" s="230"/>
      <c r="H1919" s="154">
        <v>33525</v>
      </c>
      <c r="I1919" s="153">
        <v>34</v>
      </c>
      <c r="J1919" s="148" t="s">
        <v>70</v>
      </c>
      <c r="K1919" s="153" t="s">
        <v>101</v>
      </c>
      <c r="L1919" s="153"/>
      <c r="M1919" s="153"/>
      <c r="N1919" s="153">
        <v>120</v>
      </c>
      <c r="O1919" s="155" t="s">
        <v>3869</v>
      </c>
      <c r="P1919" s="156" t="s">
        <v>60</v>
      </c>
      <c r="Q1919" s="157" t="s">
        <v>110</v>
      </c>
      <c r="R1919" s="158">
        <v>46155</v>
      </c>
      <c r="S1919" s="159"/>
      <c r="T1919" s="159" t="s">
        <v>62</v>
      </c>
      <c r="U1919" s="159" t="s">
        <v>111</v>
      </c>
      <c r="V1919" s="154">
        <v>46125</v>
      </c>
      <c r="W1919" s="154">
        <v>46150</v>
      </c>
      <c r="X1919" s="154"/>
      <c r="Y1919" s="160" t="s">
        <v>64</v>
      </c>
      <c r="Z1919" s="160" t="s">
        <v>65</v>
      </c>
      <c r="AA1919" s="153"/>
      <c r="AB1919" s="153"/>
      <c r="AC1919" s="182" t="e">
        <f t="shared" si="60"/>
        <v>#DIV/0!</v>
      </c>
      <c r="AD1919" s="153" t="e">
        <f t="shared" si="61"/>
        <v>#DIV/0!</v>
      </c>
      <c r="AE1919" s="233" t="s">
        <v>66</v>
      </c>
      <c r="AF1919" s="153"/>
      <c r="AG1919" s="159"/>
      <c r="AH1919" s="153"/>
      <c r="AI1919" s="161"/>
      <c r="AJ1919" s="153"/>
      <c r="AK1919" s="153"/>
      <c r="AL1919" s="207"/>
      <c r="AM1919" s="207"/>
      <c r="AN1919" s="207"/>
      <c r="AO1919" s="207" t="str">
        <f ca="1">IF(R1919="","",IF(R1919&gt;TODAY(),"0 meses",DATEDIF(R1919,TODAY(),"m") &amp; " meses"))</f>
        <v>0 meses</v>
      </c>
      <c r="AP1919" s="147" t="s">
        <v>67</v>
      </c>
      <c r="AQ1919" s="147" t="s">
        <v>67</v>
      </c>
      <c r="AR1919" s="147"/>
      <c r="AS1919" s="209" t="s">
        <v>68</v>
      </c>
      <c r="AT1919" s="223" t="str">
        <f>MONTH(B1919)&amp;"/"&amp;YEAR(B1919)</f>
        <v>3/2026</v>
      </c>
      <c r="AU1919" s="223">
        <f>WEEKNUM(B1919)-WEEKNUM(EOMONTH(B1919,-1)+1)+1</f>
        <v>1</v>
      </c>
      <c r="AV1919" s="209" t="str">
        <f>MONTH(R1919)&amp;"/"&amp;YEAR(R1919)</f>
        <v>5/2026</v>
      </c>
      <c r="AW1919" s="209">
        <f>WEEKNUM(R1919)-WEEKNUM(EOMONTH(R1919,-1)+1)+1</f>
        <v>3</v>
      </c>
      <c r="AX1919" s="209">
        <f>IF(BB1919="S",IF(Q1919="1. Aceitou o programa",R1919-B1919,0),0)</f>
        <v>72</v>
      </c>
      <c r="AY1919" s="209">
        <f>IF(BB1919="S",IF(AND(S1919&lt;&gt;"",R1919&lt;&gt;""),S1919-R1919,0),0)</f>
        <v>0</v>
      </c>
      <c r="AZ1919" s="209">
        <f>IF(BB1919="S",IF(Q1919="1. Aceitou o programa",IF(OR(X1919="Não se Aplica",X1919=""),IF(OR(W1919="Não se Aplica",W1919=""),0,W1919-V1919),AVERAGE(X1919-W1919,W1919-V1919)),0),0)</f>
        <v>25</v>
      </c>
      <c r="BA1919" s="209">
        <f>IF(BB1919="S",IF(AND(Q1919="1. Aceitou o programa",AH1919="Realizada"),IFERROR(IF(AG1919="",0,AG1919-R1919),0),0),0)</f>
        <v>0</v>
      </c>
      <c r="BB1919" s="209" t="str">
        <f>_xlfn.XLOOKUP(U1919,'Lista Suspensa'!$AA$20:$AA$23,'Lista Suspensa'!$AB$20:$AB$23,"N/A")</f>
        <v>S</v>
      </c>
    </row>
    <row r="1920" spans="1:54" ht="12" customHeight="1">
      <c r="A1920" s="151" t="s">
        <v>54</v>
      </c>
      <c r="B1920" s="152">
        <v>46083</v>
      </c>
      <c r="C1920" s="153" t="s">
        <v>55</v>
      </c>
      <c r="D1920" s="153" t="s">
        <v>56</v>
      </c>
      <c r="E1920" s="244">
        <v>451589793</v>
      </c>
      <c r="F1920" s="144" t="s">
        <v>3870</v>
      </c>
      <c r="G1920" s="230"/>
      <c r="H1920" s="154">
        <v>17215</v>
      </c>
      <c r="I1920" s="153">
        <v>79</v>
      </c>
      <c r="J1920" s="148" t="s">
        <v>70</v>
      </c>
      <c r="K1920" s="153" t="s">
        <v>59</v>
      </c>
      <c r="L1920" s="153"/>
      <c r="M1920" s="153"/>
      <c r="N1920" s="153">
        <v>400</v>
      </c>
      <c r="O1920" s="155">
        <v>11964217844</v>
      </c>
      <c r="P1920" s="156" t="s">
        <v>60</v>
      </c>
      <c r="Q1920" s="157" t="s">
        <v>110</v>
      </c>
      <c r="R1920" s="158">
        <v>46155</v>
      </c>
      <c r="S1920" s="159"/>
      <c r="T1920" s="159" t="s">
        <v>62</v>
      </c>
      <c r="U1920" s="159" t="s">
        <v>111</v>
      </c>
      <c r="V1920" s="154">
        <v>46126</v>
      </c>
      <c r="W1920" s="154">
        <v>46150</v>
      </c>
      <c r="X1920" s="154"/>
      <c r="Y1920" s="160" t="s">
        <v>3871</v>
      </c>
      <c r="Z1920" s="160" t="s">
        <v>65</v>
      </c>
      <c r="AA1920" s="153"/>
      <c r="AB1920" s="153"/>
      <c r="AC1920" s="182" t="e">
        <f t="shared" si="60"/>
        <v>#DIV/0!</v>
      </c>
      <c r="AD1920" s="153" t="e">
        <f t="shared" si="61"/>
        <v>#DIV/0!</v>
      </c>
      <c r="AE1920" s="233" t="s">
        <v>66</v>
      </c>
      <c r="AF1920" s="153"/>
      <c r="AG1920" s="159"/>
      <c r="AH1920" s="153"/>
      <c r="AI1920" s="161"/>
      <c r="AJ1920" s="153"/>
      <c r="AK1920" s="153"/>
      <c r="AL1920" s="207"/>
      <c r="AM1920" s="207"/>
      <c r="AN1920" s="207"/>
      <c r="AO1920" s="207" t="str">
        <f ca="1">IF(R1920="","",IF(R1920&gt;TODAY(),"0 meses",DATEDIF(R1920,TODAY(),"m") &amp; " meses"))</f>
        <v>0 meses</v>
      </c>
      <c r="AP1920" s="147" t="s">
        <v>67</v>
      </c>
      <c r="AQ1920" s="147" t="s">
        <v>67</v>
      </c>
      <c r="AR1920" s="147"/>
      <c r="AS1920" s="209" t="s">
        <v>68</v>
      </c>
      <c r="AT1920" s="223" t="str">
        <f>MONTH(B1920)&amp;"/"&amp;YEAR(B1920)</f>
        <v>3/2026</v>
      </c>
      <c r="AU1920" s="223">
        <f>WEEKNUM(B1920)-WEEKNUM(EOMONTH(B1920,-1)+1)+1</f>
        <v>1</v>
      </c>
      <c r="AV1920" s="209" t="str">
        <f>MONTH(R1920)&amp;"/"&amp;YEAR(R1920)</f>
        <v>5/2026</v>
      </c>
      <c r="AW1920" s="209">
        <f>WEEKNUM(R1920)-WEEKNUM(EOMONTH(R1920,-1)+1)+1</f>
        <v>3</v>
      </c>
      <c r="AX1920" s="209">
        <f>IF(BB1920="S",IF(Q1920="1. Aceitou o programa",R1920-B1920,0),0)</f>
        <v>72</v>
      </c>
      <c r="AY1920" s="209">
        <f>IF(BB1920="S",IF(AND(S1920&lt;&gt;"",R1920&lt;&gt;""),S1920-R1920,0),0)</f>
        <v>0</v>
      </c>
      <c r="AZ1920" s="209">
        <f>IF(BB1920="S",IF(Q1920="1. Aceitou o programa",IF(OR(X1920="Não se Aplica",X1920=""),IF(OR(W1920="Não se Aplica",W1920=""),0,W1920-V1920),AVERAGE(X1920-W1920,W1920-V1920)),0),0)</f>
        <v>24</v>
      </c>
      <c r="BA1920" s="209">
        <f>IF(BB1920="S",IF(AND(Q1920="1. Aceitou o programa",AH1920="Realizada"),IFERROR(IF(AG1920="",0,AG1920-R1920),0),0),0)</f>
        <v>0</v>
      </c>
      <c r="BB1920" s="209" t="str">
        <f>_xlfn.XLOOKUP(U1920,'Lista Suspensa'!$AA$20:$AA$23,'Lista Suspensa'!$AB$20:$AB$23,"N/A")</f>
        <v>S</v>
      </c>
    </row>
    <row r="1921" spans="1:54" ht="12" customHeight="1">
      <c r="A1921" s="151" t="s">
        <v>54</v>
      </c>
      <c r="B1921" s="152">
        <v>46083</v>
      </c>
      <c r="C1921" s="153" t="s">
        <v>55</v>
      </c>
      <c r="D1921" s="153" t="s">
        <v>56</v>
      </c>
      <c r="E1921" s="244">
        <v>777232820</v>
      </c>
      <c r="F1921" s="144" t="s">
        <v>3872</v>
      </c>
      <c r="G1921" s="230"/>
      <c r="H1921" s="154">
        <v>24738</v>
      </c>
      <c r="I1921" s="153">
        <v>58</v>
      </c>
      <c r="J1921" s="148" t="s">
        <v>70</v>
      </c>
      <c r="K1921" s="153" t="s">
        <v>59</v>
      </c>
      <c r="L1921" s="153"/>
      <c r="M1921" s="153"/>
      <c r="N1921" s="153">
        <v>200</v>
      </c>
      <c r="O1921" s="155" t="s">
        <v>3873</v>
      </c>
      <c r="P1921" s="156" t="s">
        <v>60</v>
      </c>
      <c r="Q1921" s="157" t="s">
        <v>110</v>
      </c>
      <c r="R1921" s="158">
        <v>46155</v>
      </c>
      <c r="S1921" s="159"/>
      <c r="T1921" s="159" t="s">
        <v>62</v>
      </c>
      <c r="U1921" s="159" t="s">
        <v>111</v>
      </c>
      <c r="V1921" s="154">
        <v>46125</v>
      </c>
      <c r="W1921" s="154">
        <v>46150</v>
      </c>
      <c r="X1921" s="154"/>
      <c r="Y1921" s="160" t="s">
        <v>2583</v>
      </c>
      <c r="Z1921" s="160" t="s">
        <v>65</v>
      </c>
      <c r="AA1921" s="153"/>
      <c r="AB1921" s="153"/>
      <c r="AC1921" s="182" t="e">
        <f t="shared" si="60"/>
        <v>#DIV/0!</v>
      </c>
      <c r="AD1921" s="153" t="e">
        <f t="shared" si="61"/>
        <v>#DIV/0!</v>
      </c>
      <c r="AE1921" s="233" t="s">
        <v>66</v>
      </c>
      <c r="AF1921" s="153"/>
      <c r="AG1921" s="159"/>
      <c r="AH1921" s="153"/>
      <c r="AI1921" s="161"/>
      <c r="AJ1921" s="153"/>
      <c r="AK1921" s="153"/>
      <c r="AL1921" s="207"/>
      <c r="AM1921" s="207"/>
      <c r="AN1921" s="207"/>
      <c r="AO1921" s="207" t="str">
        <f ca="1">IF(R1921="","",IF(R1921&gt;TODAY(),"0 meses",DATEDIF(R1921,TODAY(),"m") &amp; " meses"))</f>
        <v>0 meses</v>
      </c>
      <c r="AP1921" s="147" t="s">
        <v>67</v>
      </c>
      <c r="AQ1921" s="147" t="s">
        <v>67</v>
      </c>
      <c r="AR1921" s="147"/>
      <c r="AS1921" s="209" t="s">
        <v>68</v>
      </c>
      <c r="AT1921" s="223" t="str">
        <f>MONTH(B1921)&amp;"/"&amp;YEAR(B1921)</f>
        <v>3/2026</v>
      </c>
      <c r="AU1921" s="223">
        <f>WEEKNUM(B1921)-WEEKNUM(EOMONTH(B1921,-1)+1)+1</f>
        <v>1</v>
      </c>
      <c r="AV1921" s="209" t="str">
        <f>MONTH(R1921)&amp;"/"&amp;YEAR(R1921)</f>
        <v>5/2026</v>
      </c>
      <c r="AW1921" s="209">
        <f>WEEKNUM(R1921)-WEEKNUM(EOMONTH(R1921,-1)+1)+1</f>
        <v>3</v>
      </c>
      <c r="AX1921" s="209">
        <f>IF(BB1921="S",IF(Q1921="1. Aceitou o programa",R1921-B1921,0),0)</f>
        <v>72</v>
      </c>
      <c r="AY1921" s="209">
        <f>IF(BB1921="S",IF(AND(S1921&lt;&gt;"",R1921&lt;&gt;""),S1921-R1921,0),0)</f>
        <v>0</v>
      </c>
      <c r="AZ1921" s="209">
        <f>IF(BB1921="S",IF(Q1921="1. Aceitou o programa",IF(OR(X1921="Não se Aplica",X1921=""),IF(OR(W1921="Não se Aplica",W1921=""),0,W1921-V1921),AVERAGE(X1921-W1921,W1921-V1921)),0),0)</f>
        <v>25</v>
      </c>
      <c r="BA1921" s="209">
        <f>IF(BB1921="S",IF(AND(Q1921="1. Aceitou o programa",AH1921="Realizada"),IFERROR(IF(AG1921="",0,AG1921-R1921),0),0),0)</f>
        <v>0</v>
      </c>
      <c r="BB1921" s="209" t="str">
        <f>_xlfn.XLOOKUP(U1921,'Lista Suspensa'!$AA$20:$AA$23,'Lista Suspensa'!$AB$20:$AB$23,"N/A")</f>
        <v>S</v>
      </c>
    </row>
    <row r="1922" spans="1:54" ht="12" customHeight="1">
      <c r="A1922" s="151" t="s">
        <v>54</v>
      </c>
      <c r="B1922" s="152">
        <v>46083</v>
      </c>
      <c r="C1922" s="153" t="s">
        <v>55</v>
      </c>
      <c r="D1922" s="153" t="s">
        <v>56</v>
      </c>
      <c r="E1922" s="244">
        <v>89292882</v>
      </c>
      <c r="F1922" s="144" t="s">
        <v>3874</v>
      </c>
      <c r="G1922" s="230"/>
      <c r="H1922" s="154">
        <v>25763</v>
      </c>
      <c r="I1922" s="153">
        <v>55</v>
      </c>
      <c r="J1922" s="148" t="s">
        <v>70</v>
      </c>
      <c r="K1922" s="153" t="s">
        <v>59</v>
      </c>
      <c r="L1922" s="153"/>
      <c r="M1922" s="153"/>
      <c r="N1922" s="153">
        <v>60</v>
      </c>
      <c r="O1922" s="155" t="s">
        <v>3875</v>
      </c>
      <c r="P1922" s="156" t="s">
        <v>71</v>
      </c>
      <c r="Q1922" s="157" t="s">
        <v>110</v>
      </c>
      <c r="R1922" s="158">
        <v>46155</v>
      </c>
      <c r="S1922" s="159"/>
      <c r="T1922" s="159" t="s">
        <v>62</v>
      </c>
      <c r="U1922" s="159" t="s">
        <v>111</v>
      </c>
      <c r="V1922" s="154">
        <v>46112</v>
      </c>
      <c r="W1922" s="154">
        <v>46150</v>
      </c>
      <c r="X1922" s="154"/>
      <c r="Y1922" s="160" t="s">
        <v>3876</v>
      </c>
      <c r="Z1922" s="160" t="s">
        <v>65</v>
      </c>
      <c r="AA1922" s="153"/>
      <c r="AB1922" s="153"/>
      <c r="AC1922" s="182" t="e">
        <f t="shared" ref="AC1922:AC1985" si="62">SUM(AA1922/(AB1922^2))</f>
        <v>#DIV/0!</v>
      </c>
      <c r="AD1922" s="153" t="e">
        <f t="shared" ref="AD1922:AD1985" si="63">IF(AC1922&lt;18.5,"ABAIXO DO PESO",
(IF(AC1922&lt;=24.9,"PESO NORMAL",
(IF(AC1922&lt;=29.9,"SOBREPESO",
(IF(AC1922&lt;=34.9,"OBESIDADE I",
(IF(AC1922&lt;=39.9,"OBESIDADE II",
(IF(AC1922&lt;=999,"OBESIDADE III","VAZIO")))))))))))</f>
        <v>#DIV/0!</v>
      </c>
      <c r="AE1922" s="233" t="s">
        <v>66</v>
      </c>
      <c r="AF1922" s="153"/>
      <c r="AG1922" s="159"/>
      <c r="AH1922" s="153"/>
      <c r="AI1922" s="161"/>
      <c r="AJ1922" s="153"/>
      <c r="AK1922" s="153"/>
      <c r="AL1922" s="207"/>
      <c r="AM1922" s="207"/>
      <c r="AN1922" s="207"/>
      <c r="AO1922" s="207" t="str">
        <f ca="1">IF(R1922="","",IF(R1922&gt;TODAY(),"0 meses",DATEDIF(R1922,TODAY(),"m") &amp; " meses"))</f>
        <v>0 meses</v>
      </c>
      <c r="AP1922" s="147" t="s">
        <v>67</v>
      </c>
      <c r="AQ1922" s="147" t="s">
        <v>67</v>
      </c>
      <c r="AR1922" s="147"/>
      <c r="AS1922" s="209" t="s">
        <v>68</v>
      </c>
      <c r="AT1922" s="223" t="str">
        <f>MONTH(B1922)&amp;"/"&amp;YEAR(B1922)</f>
        <v>3/2026</v>
      </c>
      <c r="AU1922" s="223">
        <f>WEEKNUM(B1922)-WEEKNUM(EOMONTH(B1922,-1)+1)+1</f>
        <v>1</v>
      </c>
      <c r="AV1922" s="209" t="str">
        <f>MONTH(R1922)&amp;"/"&amp;YEAR(R1922)</f>
        <v>5/2026</v>
      </c>
      <c r="AW1922" s="209">
        <f>WEEKNUM(R1922)-WEEKNUM(EOMONTH(R1922,-1)+1)+1</f>
        <v>3</v>
      </c>
      <c r="AX1922" s="209">
        <f>IF(BB1922="S",IF(Q1922="1. Aceitou o programa",R1922-B1922,0),0)</f>
        <v>72</v>
      </c>
      <c r="AY1922" s="209">
        <f>IF(BB1922="S",IF(AND(S1922&lt;&gt;"",R1922&lt;&gt;""),S1922-R1922,0),0)</f>
        <v>0</v>
      </c>
      <c r="AZ1922" s="209">
        <f>IF(BB1922="S",IF(Q1922="1. Aceitou o programa",IF(OR(X1922="Não se Aplica",X1922=""),IF(OR(W1922="Não se Aplica",W1922=""),0,W1922-V1922),AVERAGE(X1922-W1922,W1922-V1922)),0),0)</f>
        <v>38</v>
      </c>
      <c r="BA1922" s="209">
        <f>IF(BB1922="S",IF(AND(Q1922="1. Aceitou o programa",AH1922="Realizada"),IFERROR(IF(AG1922="",0,AG1922-R1922),0),0),0)</f>
        <v>0</v>
      </c>
      <c r="BB1922" s="209" t="str">
        <f>_xlfn.XLOOKUP(U1922,'Lista Suspensa'!$AA$20:$AA$23,'Lista Suspensa'!$AB$20:$AB$23,"N/A")</f>
        <v>S</v>
      </c>
    </row>
    <row r="1923" spans="1:54" ht="12" customHeight="1">
      <c r="A1923" s="151" t="s">
        <v>54</v>
      </c>
      <c r="B1923" s="152">
        <v>46083</v>
      </c>
      <c r="C1923" s="153" t="s">
        <v>55</v>
      </c>
      <c r="D1923" s="153" t="s">
        <v>56</v>
      </c>
      <c r="E1923" s="244">
        <v>94081315</v>
      </c>
      <c r="F1923" s="144" t="s">
        <v>3877</v>
      </c>
      <c r="G1923" s="230"/>
      <c r="H1923" s="154">
        <v>25916</v>
      </c>
      <c r="I1923" s="153">
        <v>55</v>
      </c>
      <c r="J1923" s="148" t="s">
        <v>70</v>
      </c>
      <c r="K1923" s="153" t="s">
        <v>59</v>
      </c>
      <c r="L1923" s="153"/>
      <c r="M1923" s="153"/>
      <c r="N1923" s="153">
        <v>80</v>
      </c>
      <c r="O1923" s="155" t="s">
        <v>3878</v>
      </c>
      <c r="P1923" s="156" t="s">
        <v>71</v>
      </c>
      <c r="Q1923" s="157" t="s">
        <v>110</v>
      </c>
      <c r="R1923" s="158">
        <v>46155</v>
      </c>
      <c r="S1923" s="159"/>
      <c r="T1923" s="159" t="s">
        <v>62</v>
      </c>
      <c r="U1923" s="159" t="s">
        <v>111</v>
      </c>
      <c r="V1923" s="154">
        <v>46099</v>
      </c>
      <c r="W1923" s="154">
        <v>46150</v>
      </c>
      <c r="X1923" s="154"/>
      <c r="Y1923" s="160" t="s">
        <v>64</v>
      </c>
      <c r="Z1923" s="160" t="s">
        <v>65</v>
      </c>
      <c r="AA1923" s="153"/>
      <c r="AB1923" s="153"/>
      <c r="AC1923" s="182" t="e">
        <f t="shared" si="62"/>
        <v>#DIV/0!</v>
      </c>
      <c r="AD1923" s="153" t="e">
        <f t="shared" si="63"/>
        <v>#DIV/0!</v>
      </c>
      <c r="AE1923" s="233" t="s">
        <v>66</v>
      </c>
      <c r="AF1923" s="153"/>
      <c r="AG1923" s="159"/>
      <c r="AH1923" s="153"/>
      <c r="AI1923" s="161"/>
      <c r="AJ1923" s="153"/>
      <c r="AK1923" s="153"/>
      <c r="AL1923" s="207"/>
      <c r="AM1923" s="207"/>
      <c r="AN1923" s="207"/>
      <c r="AO1923" s="207" t="str">
        <f ca="1">IF(R1923="","",IF(R1923&gt;TODAY(),"0 meses",DATEDIF(R1923,TODAY(),"m") &amp; " meses"))</f>
        <v>0 meses</v>
      </c>
      <c r="AP1923" s="147" t="s">
        <v>67</v>
      </c>
      <c r="AQ1923" s="147" t="s">
        <v>67</v>
      </c>
      <c r="AR1923" s="147"/>
      <c r="AS1923" s="209" t="s">
        <v>68</v>
      </c>
      <c r="AT1923" s="223" t="str">
        <f>MONTH(B1923)&amp;"/"&amp;YEAR(B1923)</f>
        <v>3/2026</v>
      </c>
      <c r="AU1923" s="223">
        <f>WEEKNUM(B1923)-WEEKNUM(EOMONTH(B1923,-1)+1)+1</f>
        <v>1</v>
      </c>
      <c r="AV1923" s="209" t="str">
        <f>MONTH(R1923)&amp;"/"&amp;YEAR(R1923)</f>
        <v>5/2026</v>
      </c>
      <c r="AW1923" s="209">
        <f>WEEKNUM(R1923)-WEEKNUM(EOMONTH(R1923,-1)+1)+1</f>
        <v>3</v>
      </c>
      <c r="AX1923" s="209">
        <f>IF(BB1923="S",IF(Q1923="1. Aceitou o programa",R1923-B1923,0),0)</f>
        <v>72</v>
      </c>
      <c r="AY1923" s="209">
        <f>IF(BB1923="S",IF(AND(S1923&lt;&gt;"",R1923&lt;&gt;""),S1923-R1923,0),0)</f>
        <v>0</v>
      </c>
      <c r="AZ1923" s="209">
        <f>IF(BB1923="S",IF(Q1923="1. Aceitou o programa",IF(OR(X1923="Não se Aplica",X1923=""),IF(OR(W1923="Não se Aplica",W1923=""),0,W1923-V1923),AVERAGE(X1923-W1923,W1923-V1923)),0),0)</f>
        <v>51</v>
      </c>
      <c r="BA1923" s="209">
        <f>IF(BB1923="S",IF(AND(Q1923="1. Aceitou o programa",AH1923="Realizada"),IFERROR(IF(AG1923="",0,AG1923-R1923),0),0),0)</f>
        <v>0</v>
      </c>
      <c r="BB1923" s="209" t="str">
        <f>_xlfn.XLOOKUP(U1923,'Lista Suspensa'!$AA$20:$AA$23,'Lista Suspensa'!$AB$20:$AB$23,"N/A")</f>
        <v>S</v>
      </c>
    </row>
    <row r="1924" spans="1:54" ht="12" customHeight="1">
      <c r="A1924" s="151" t="s">
        <v>54</v>
      </c>
      <c r="B1924" s="152">
        <v>46083</v>
      </c>
      <c r="C1924" s="153" t="s">
        <v>55</v>
      </c>
      <c r="D1924" s="153" t="s">
        <v>56</v>
      </c>
      <c r="E1924" s="244">
        <v>89425947</v>
      </c>
      <c r="F1924" s="144" t="s">
        <v>3879</v>
      </c>
      <c r="G1924" s="230"/>
      <c r="H1924" s="154">
        <v>26145</v>
      </c>
      <c r="I1924" s="153">
        <v>54</v>
      </c>
      <c r="J1924" s="148" t="s">
        <v>70</v>
      </c>
      <c r="K1924" s="153" t="s">
        <v>59</v>
      </c>
      <c r="L1924" s="153"/>
      <c r="M1924" s="153"/>
      <c r="N1924" s="153">
        <v>380</v>
      </c>
      <c r="O1924" s="155">
        <v>11992414217</v>
      </c>
      <c r="P1924" s="156" t="s">
        <v>60</v>
      </c>
      <c r="Q1924" s="157" t="s">
        <v>110</v>
      </c>
      <c r="R1924" s="158">
        <v>46155</v>
      </c>
      <c r="S1924" s="159"/>
      <c r="T1924" s="159" t="s">
        <v>62</v>
      </c>
      <c r="U1924" s="159" t="s">
        <v>111</v>
      </c>
      <c r="V1924" s="154">
        <v>46118</v>
      </c>
      <c r="W1924" s="154">
        <v>46150</v>
      </c>
      <c r="X1924" s="154"/>
      <c r="Y1924" s="160" t="s">
        <v>64</v>
      </c>
      <c r="Z1924" s="160" t="s">
        <v>65</v>
      </c>
      <c r="AA1924" s="153"/>
      <c r="AB1924" s="153"/>
      <c r="AC1924" s="182" t="e">
        <f t="shared" si="62"/>
        <v>#DIV/0!</v>
      </c>
      <c r="AD1924" s="153" t="e">
        <f t="shared" si="63"/>
        <v>#DIV/0!</v>
      </c>
      <c r="AE1924" s="233" t="s">
        <v>66</v>
      </c>
      <c r="AF1924" s="153"/>
      <c r="AG1924" s="159"/>
      <c r="AH1924" s="153"/>
      <c r="AI1924" s="161"/>
      <c r="AJ1924" s="153"/>
      <c r="AK1924" s="153"/>
      <c r="AL1924" s="207"/>
      <c r="AM1924" s="207"/>
      <c r="AN1924" s="207"/>
      <c r="AO1924" s="207" t="str">
        <f ca="1">IF(R1924="","",IF(R1924&gt;TODAY(),"0 meses",DATEDIF(R1924,TODAY(),"m") &amp; " meses"))</f>
        <v>0 meses</v>
      </c>
      <c r="AP1924" s="147" t="s">
        <v>67</v>
      </c>
      <c r="AQ1924" s="147" t="s">
        <v>67</v>
      </c>
      <c r="AR1924" s="147"/>
      <c r="AS1924" s="209" t="s">
        <v>68</v>
      </c>
      <c r="AT1924" s="223" t="str">
        <f>MONTH(B1924)&amp;"/"&amp;YEAR(B1924)</f>
        <v>3/2026</v>
      </c>
      <c r="AU1924" s="223">
        <f>WEEKNUM(B1924)-WEEKNUM(EOMONTH(B1924,-1)+1)+1</f>
        <v>1</v>
      </c>
      <c r="AV1924" s="209" t="str">
        <f>MONTH(R1924)&amp;"/"&amp;YEAR(R1924)</f>
        <v>5/2026</v>
      </c>
      <c r="AW1924" s="209">
        <f>WEEKNUM(R1924)-WEEKNUM(EOMONTH(R1924,-1)+1)+1</f>
        <v>3</v>
      </c>
      <c r="AX1924" s="209">
        <f>IF(BB1924="S",IF(Q1924="1. Aceitou o programa",R1924-B1924,0),0)</f>
        <v>72</v>
      </c>
      <c r="AY1924" s="209">
        <f>IF(BB1924="S",IF(AND(S1924&lt;&gt;"",R1924&lt;&gt;""),S1924-R1924,0),0)</f>
        <v>0</v>
      </c>
      <c r="AZ1924" s="209">
        <f>IF(BB1924="S",IF(Q1924="1. Aceitou o programa",IF(OR(X1924="Não se Aplica",X1924=""),IF(OR(W1924="Não se Aplica",W1924=""),0,W1924-V1924),AVERAGE(X1924-W1924,W1924-V1924)),0),0)</f>
        <v>32</v>
      </c>
      <c r="BA1924" s="209">
        <f>IF(BB1924="S",IF(AND(Q1924="1. Aceitou o programa",AH1924="Realizada"),IFERROR(IF(AG1924="",0,AG1924-R1924),0),0),0)</f>
        <v>0</v>
      </c>
      <c r="BB1924" s="209" t="str">
        <f>_xlfn.XLOOKUP(U1924,'Lista Suspensa'!$AA$20:$AA$23,'Lista Suspensa'!$AB$20:$AB$23,"N/A")</f>
        <v>S</v>
      </c>
    </row>
    <row r="1925" spans="1:54" ht="12" customHeight="1">
      <c r="A1925" s="151" t="s">
        <v>54</v>
      </c>
      <c r="B1925" s="152">
        <v>46083</v>
      </c>
      <c r="C1925" s="153" t="s">
        <v>55</v>
      </c>
      <c r="D1925" s="153" t="s">
        <v>56</v>
      </c>
      <c r="E1925" s="244">
        <v>327787163</v>
      </c>
      <c r="F1925" s="144" t="s">
        <v>3880</v>
      </c>
      <c r="G1925" s="230"/>
      <c r="H1925" s="154">
        <v>26564</v>
      </c>
      <c r="I1925" s="153">
        <v>53</v>
      </c>
      <c r="J1925" s="148" t="s">
        <v>70</v>
      </c>
      <c r="K1925" s="153" t="s">
        <v>59</v>
      </c>
      <c r="L1925" s="153"/>
      <c r="M1925" s="153"/>
      <c r="N1925" s="153">
        <v>400</v>
      </c>
      <c r="O1925" s="155" t="s">
        <v>3881</v>
      </c>
      <c r="P1925" s="156" t="s">
        <v>71</v>
      </c>
      <c r="Q1925" s="157" t="s">
        <v>110</v>
      </c>
      <c r="R1925" s="158">
        <v>46155</v>
      </c>
      <c r="S1925" s="159"/>
      <c r="T1925" s="159" t="s">
        <v>62</v>
      </c>
      <c r="U1925" s="159" t="s">
        <v>111</v>
      </c>
      <c r="V1925" s="154">
        <v>46125</v>
      </c>
      <c r="W1925" s="154">
        <v>46150</v>
      </c>
      <c r="X1925" s="154"/>
      <c r="Y1925" s="160" t="s">
        <v>3882</v>
      </c>
      <c r="Z1925" s="160" t="s">
        <v>65</v>
      </c>
      <c r="AA1925" s="153"/>
      <c r="AB1925" s="153"/>
      <c r="AC1925" s="182" t="e">
        <f t="shared" si="62"/>
        <v>#DIV/0!</v>
      </c>
      <c r="AD1925" s="153" t="e">
        <f t="shared" si="63"/>
        <v>#DIV/0!</v>
      </c>
      <c r="AE1925" s="233" t="s">
        <v>66</v>
      </c>
      <c r="AF1925" s="153"/>
      <c r="AG1925" s="159"/>
      <c r="AH1925" s="153"/>
      <c r="AI1925" s="161"/>
      <c r="AJ1925" s="153"/>
      <c r="AK1925" s="153"/>
      <c r="AL1925" s="207"/>
      <c r="AM1925" s="207"/>
      <c r="AN1925" s="207"/>
      <c r="AO1925" s="207" t="str">
        <f ca="1">IF(R1925="","",IF(R1925&gt;TODAY(),"0 meses",DATEDIF(R1925,TODAY(),"m") &amp; " meses"))</f>
        <v>0 meses</v>
      </c>
      <c r="AP1925" s="147" t="s">
        <v>67</v>
      </c>
      <c r="AQ1925" s="147" t="s">
        <v>67</v>
      </c>
      <c r="AR1925" s="147"/>
      <c r="AS1925" s="209" t="s">
        <v>68</v>
      </c>
      <c r="AT1925" s="223" t="str">
        <f>MONTH(B1925)&amp;"/"&amp;YEAR(B1925)</f>
        <v>3/2026</v>
      </c>
      <c r="AU1925" s="223">
        <f>WEEKNUM(B1925)-WEEKNUM(EOMONTH(B1925,-1)+1)+1</f>
        <v>1</v>
      </c>
      <c r="AV1925" s="209" t="str">
        <f>MONTH(R1925)&amp;"/"&amp;YEAR(R1925)</f>
        <v>5/2026</v>
      </c>
      <c r="AW1925" s="209">
        <f>WEEKNUM(R1925)-WEEKNUM(EOMONTH(R1925,-1)+1)+1</f>
        <v>3</v>
      </c>
      <c r="AX1925" s="209">
        <f>IF(BB1925="S",IF(Q1925="1. Aceitou o programa",R1925-B1925,0),0)</f>
        <v>72</v>
      </c>
      <c r="AY1925" s="209">
        <f>IF(BB1925="S",IF(AND(S1925&lt;&gt;"",R1925&lt;&gt;""),S1925-R1925,0),0)</f>
        <v>0</v>
      </c>
      <c r="AZ1925" s="209">
        <f>IF(BB1925="S",IF(Q1925="1. Aceitou o programa",IF(OR(X1925="Não se Aplica",X1925=""),IF(OR(W1925="Não se Aplica",W1925=""),0,W1925-V1925),AVERAGE(X1925-W1925,W1925-V1925)),0),0)</f>
        <v>25</v>
      </c>
      <c r="BA1925" s="209">
        <f>IF(BB1925="S",IF(AND(Q1925="1. Aceitou o programa",AH1925="Realizada"),IFERROR(IF(AG1925="",0,AG1925-R1925),0),0),0)</f>
        <v>0</v>
      </c>
      <c r="BB1925" s="209" t="str">
        <f>_xlfn.XLOOKUP(U1925,'Lista Suspensa'!$AA$20:$AA$23,'Lista Suspensa'!$AB$20:$AB$23,"N/A")</f>
        <v>S</v>
      </c>
    </row>
    <row r="1926" spans="1:54" ht="12" customHeight="1">
      <c r="A1926" s="151" t="s">
        <v>54</v>
      </c>
      <c r="B1926" s="152">
        <v>46083</v>
      </c>
      <c r="C1926" s="153" t="s">
        <v>55</v>
      </c>
      <c r="D1926" s="153" t="s">
        <v>56</v>
      </c>
      <c r="E1926" s="244">
        <v>89615010</v>
      </c>
      <c r="F1926" s="144" t="s">
        <v>3883</v>
      </c>
      <c r="G1926" s="230"/>
      <c r="H1926" s="154">
        <v>27927</v>
      </c>
      <c r="I1926" s="153">
        <v>49</v>
      </c>
      <c r="J1926" s="148" t="s">
        <v>70</v>
      </c>
      <c r="K1926" s="153" t="s">
        <v>59</v>
      </c>
      <c r="L1926" s="153"/>
      <c r="M1926" s="153"/>
      <c r="N1926" s="153">
        <v>380</v>
      </c>
      <c r="O1926" s="155" t="s">
        <v>3884</v>
      </c>
      <c r="P1926" s="156" t="s">
        <v>71</v>
      </c>
      <c r="Q1926" s="157" t="s">
        <v>110</v>
      </c>
      <c r="R1926" s="158">
        <v>46155</v>
      </c>
      <c r="S1926" s="159"/>
      <c r="T1926" s="159" t="s">
        <v>62</v>
      </c>
      <c r="U1926" s="159" t="s">
        <v>111</v>
      </c>
      <c r="V1926" s="154">
        <v>46112</v>
      </c>
      <c r="W1926" s="154">
        <v>46150</v>
      </c>
      <c r="X1926" s="154"/>
      <c r="Y1926" s="160">
        <v>46111</v>
      </c>
      <c r="Z1926" s="160" t="s">
        <v>65</v>
      </c>
      <c r="AA1926" s="153"/>
      <c r="AB1926" s="153"/>
      <c r="AC1926" s="182" t="e">
        <f t="shared" si="62"/>
        <v>#DIV/0!</v>
      </c>
      <c r="AD1926" s="153" t="e">
        <f t="shared" si="63"/>
        <v>#DIV/0!</v>
      </c>
      <c r="AE1926" s="233" t="s">
        <v>66</v>
      </c>
      <c r="AF1926" s="153"/>
      <c r="AG1926" s="159"/>
      <c r="AH1926" s="153"/>
      <c r="AI1926" s="161"/>
      <c r="AJ1926" s="153"/>
      <c r="AK1926" s="153"/>
      <c r="AL1926" s="207"/>
      <c r="AM1926" s="207"/>
      <c r="AN1926" s="207"/>
      <c r="AO1926" s="207" t="str">
        <f ca="1">IF(R1926="","",IF(R1926&gt;TODAY(),"0 meses",DATEDIF(R1926,TODAY(),"m") &amp; " meses"))</f>
        <v>0 meses</v>
      </c>
      <c r="AP1926" s="147" t="s">
        <v>67</v>
      </c>
      <c r="AQ1926" s="147" t="s">
        <v>67</v>
      </c>
      <c r="AR1926" s="147"/>
      <c r="AS1926" s="209" t="s">
        <v>68</v>
      </c>
      <c r="AT1926" s="223" t="str">
        <f>MONTH(B1926)&amp;"/"&amp;YEAR(B1926)</f>
        <v>3/2026</v>
      </c>
      <c r="AU1926" s="223">
        <f>WEEKNUM(B1926)-WEEKNUM(EOMONTH(B1926,-1)+1)+1</f>
        <v>1</v>
      </c>
      <c r="AV1926" s="209" t="str">
        <f>MONTH(R1926)&amp;"/"&amp;YEAR(R1926)</f>
        <v>5/2026</v>
      </c>
      <c r="AW1926" s="209">
        <f>WEEKNUM(R1926)-WEEKNUM(EOMONTH(R1926,-1)+1)+1</f>
        <v>3</v>
      </c>
      <c r="AX1926" s="209">
        <f>IF(BB1926="S",IF(Q1926="1. Aceitou o programa",R1926-B1926,0),0)</f>
        <v>72</v>
      </c>
      <c r="AY1926" s="209">
        <f>IF(BB1926="S",IF(AND(S1926&lt;&gt;"",R1926&lt;&gt;""),S1926-R1926,0),0)</f>
        <v>0</v>
      </c>
      <c r="AZ1926" s="209">
        <f>IF(BB1926="S",IF(Q1926="1. Aceitou o programa",IF(OR(X1926="Não se Aplica",X1926=""),IF(OR(W1926="Não se Aplica",W1926=""),0,W1926-V1926),AVERAGE(X1926-W1926,W1926-V1926)),0),0)</f>
        <v>38</v>
      </c>
      <c r="BA1926" s="209">
        <f>IF(BB1926="S",IF(AND(Q1926="1. Aceitou o programa",AH1926="Realizada"),IFERROR(IF(AG1926="",0,AG1926-R1926),0),0),0)</f>
        <v>0</v>
      </c>
      <c r="BB1926" s="209" t="str">
        <f>_xlfn.XLOOKUP(U1926,'Lista Suspensa'!$AA$20:$AA$23,'Lista Suspensa'!$AB$20:$AB$23,"N/A")</f>
        <v>S</v>
      </c>
    </row>
    <row r="1927" spans="1:54" ht="12" customHeight="1">
      <c r="A1927" s="151" t="s">
        <v>54</v>
      </c>
      <c r="B1927" s="152">
        <v>46083</v>
      </c>
      <c r="C1927" s="153" t="s">
        <v>55</v>
      </c>
      <c r="D1927" s="153" t="s">
        <v>56</v>
      </c>
      <c r="E1927" s="244">
        <v>95993638</v>
      </c>
      <c r="F1927" s="144" t="s">
        <v>3885</v>
      </c>
      <c r="G1927" s="230"/>
      <c r="H1927" s="154">
        <v>28046</v>
      </c>
      <c r="I1927" s="153">
        <v>49</v>
      </c>
      <c r="J1927" s="148" t="s">
        <v>70</v>
      </c>
      <c r="K1927" s="153" t="s">
        <v>59</v>
      </c>
      <c r="L1927" s="153"/>
      <c r="M1927" s="153"/>
      <c r="N1927" s="153">
        <v>60</v>
      </c>
      <c r="O1927" s="155" t="s">
        <v>3886</v>
      </c>
      <c r="P1927" s="156" t="s">
        <v>60</v>
      </c>
      <c r="Q1927" s="157" t="s">
        <v>110</v>
      </c>
      <c r="R1927" s="158">
        <v>46155</v>
      </c>
      <c r="S1927" s="159"/>
      <c r="T1927" s="159" t="s">
        <v>62</v>
      </c>
      <c r="U1927" s="159" t="s">
        <v>111</v>
      </c>
      <c r="V1927" s="154">
        <v>46126</v>
      </c>
      <c r="W1927" s="154">
        <v>46150</v>
      </c>
      <c r="X1927" s="154"/>
      <c r="Y1927" s="160" t="s">
        <v>64</v>
      </c>
      <c r="Z1927" s="160" t="s">
        <v>65</v>
      </c>
      <c r="AA1927" s="153"/>
      <c r="AB1927" s="153"/>
      <c r="AC1927" s="182" t="e">
        <f t="shared" si="62"/>
        <v>#DIV/0!</v>
      </c>
      <c r="AD1927" s="153" t="e">
        <f t="shared" si="63"/>
        <v>#DIV/0!</v>
      </c>
      <c r="AE1927" s="233" t="s">
        <v>66</v>
      </c>
      <c r="AF1927" s="153"/>
      <c r="AG1927" s="159"/>
      <c r="AH1927" s="153"/>
      <c r="AI1927" s="161"/>
      <c r="AJ1927" s="153"/>
      <c r="AK1927" s="153"/>
      <c r="AL1927" s="207"/>
      <c r="AM1927" s="207"/>
      <c r="AN1927" s="207"/>
      <c r="AO1927" s="207" t="str">
        <f ca="1">IF(R1927="","",IF(R1927&gt;TODAY(),"0 meses",DATEDIF(R1927,TODAY(),"m") &amp; " meses"))</f>
        <v>0 meses</v>
      </c>
      <c r="AP1927" s="147" t="s">
        <v>67</v>
      </c>
      <c r="AQ1927" s="147" t="s">
        <v>67</v>
      </c>
      <c r="AR1927" s="147"/>
      <c r="AS1927" s="209" t="s">
        <v>68</v>
      </c>
      <c r="AT1927" s="223" t="str">
        <f>MONTH(B1927)&amp;"/"&amp;YEAR(B1927)</f>
        <v>3/2026</v>
      </c>
      <c r="AU1927" s="223">
        <f>WEEKNUM(B1927)-WEEKNUM(EOMONTH(B1927,-1)+1)+1</f>
        <v>1</v>
      </c>
      <c r="AV1927" s="209" t="str">
        <f>MONTH(R1927)&amp;"/"&amp;YEAR(R1927)</f>
        <v>5/2026</v>
      </c>
      <c r="AW1927" s="209">
        <f>WEEKNUM(R1927)-WEEKNUM(EOMONTH(R1927,-1)+1)+1</f>
        <v>3</v>
      </c>
      <c r="AX1927" s="209">
        <f>IF(BB1927="S",IF(Q1927="1. Aceitou o programa",R1927-B1927,0),0)</f>
        <v>72</v>
      </c>
      <c r="AY1927" s="209">
        <f>IF(BB1927="S",IF(AND(S1927&lt;&gt;"",R1927&lt;&gt;""),S1927-R1927,0),0)</f>
        <v>0</v>
      </c>
      <c r="AZ1927" s="209">
        <f>IF(BB1927="S",IF(Q1927="1. Aceitou o programa",IF(OR(X1927="Não se Aplica",X1927=""),IF(OR(W1927="Não se Aplica",W1927=""),0,W1927-V1927),AVERAGE(X1927-W1927,W1927-V1927)),0),0)</f>
        <v>24</v>
      </c>
      <c r="BA1927" s="209">
        <f>IF(BB1927="S",IF(AND(Q1927="1. Aceitou o programa",AH1927="Realizada"),IFERROR(IF(AG1927="",0,AG1927-R1927),0),0),0)</f>
        <v>0</v>
      </c>
      <c r="BB1927" s="209" t="str">
        <f>_xlfn.XLOOKUP(U1927,'Lista Suspensa'!$AA$20:$AA$23,'Lista Suspensa'!$AB$20:$AB$23,"N/A")</f>
        <v>S</v>
      </c>
    </row>
    <row r="1928" spans="1:54" ht="12" customHeight="1">
      <c r="A1928" s="151" t="s">
        <v>54</v>
      </c>
      <c r="B1928" s="152">
        <v>46083</v>
      </c>
      <c r="C1928" s="153" t="s">
        <v>55</v>
      </c>
      <c r="D1928" s="153" t="s">
        <v>56</v>
      </c>
      <c r="E1928" s="244">
        <v>92639307</v>
      </c>
      <c r="F1928" s="144" t="s">
        <v>3887</v>
      </c>
      <c r="G1928" s="230"/>
      <c r="H1928" s="154">
        <v>28677</v>
      </c>
      <c r="I1928" s="153">
        <v>47</v>
      </c>
      <c r="J1928" s="148" t="s">
        <v>70</v>
      </c>
      <c r="K1928" s="153" t="s">
        <v>59</v>
      </c>
      <c r="L1928" s="153"/>
      <c r="M1928" s="153"/>
      <c r="N1928" s="153">
        <v>380</v>
      </c>
      <c r="O1928" s="155" t="s">
        <v>3888</v>
      </c>
      <c r="P1928" s="156" t="s">
        <v>2026</v>
      </c>
      <c r="Q1928" s="157" t="s">
        <v>110</v>
      </c>
      <c r="R1928" s="158">
        <v>46155</v>
      </c>
      <c r="S1928" s="159"/>
      <c r="T1928" s="159" t="s">
        <v>62</v>
      </c>
      <c r="U1928" s="159" t="s">
        <v>111</v>
      </c>
      <c r="V1928" s="154">
        <v>46111</v>
      </c>
      <c r="W1928" s="154">
        <v>46150</v>
      </c>
      <c r="X1928" s="154"/>
      <c r="Y1928" s="160">
        <v>46111</v>
      </c>
      <c r="Z1928" s="160" t="s">
        <v>65</v>
      </c>
      <c r="AA1928" s="153"/>
      <c r="AB1928" s="153"/>
      <c r="AC1928" s="182" t="e">
        <f t="shared" si="62"/>
        <v>#DIV/0!</v>
      </c>
      <c r="AD1928" s="153" t="e">
        <f t="shared" si="63"/>
        <v>#DIV/0!</v>
      </c>
      <c r="AE1928" s="233" t="s">
        <v>66</v>
      </c>
      <c r="AF1928" s="153"/>
      <c r="AG1928" s="159"/>
      <c r="AH1928" s="153"/>
      <c r="AI1928" s="161"/>
      <c r="AJ1928" s="153"/>
      <c r="AK1928" s="153"/>
      <c r="AL1928" s="207"/>
      <c r="AM1928" s="207"/>
      <c r="AN1928" s="207"/>
      <c r="AO1928" s="207" t="str">
        <f ca="1">IF(R1928="","",IF(R1928&gt;TODAY(),"0 meses",DATEDIF(R1928,TODAY(),"m") &amp; " meses"))</f>
        <v>0 meses</v>
      </c>
      <c r="AP1928" s="147" t="s">
        <v>67</v>
      </c>
      <c r="AQ1928" s="147" t="s">
        <v>67</v>
      </c>
      <c r="AR1928" s="147"/>
      <c r="AS1928" s="209" t="s">
        <v>68</v>
      </c>
      <c r="AT1928" s="223" t="str">
        <f>MONTH(B1928)&amp;"/"&amp;YEAR(B1928)</f>
        <v>3/2026</v>
      </c>
      <c r="AU1928" s="223">
        <f>WEEKNUM(B1928)-WEEKNUM(EOMONTH(B1928,-1)+1)+1</f>
        <v>1</v>
      </c>
      <c r="AV1928" s="209" t="str">
        <f>MONTH(R1928)&amp;"/"&amp;YEAR(R1928)</f>
        <v>5/2026</v>
      </c>
      <c r="AW1928" s="209">
        <f>WEEKNUM(R1928)-WEEKNUM(EOMONTH(R1928,-1)+1)+1</f>
        <v>3</v>
      </c>
      <c r="AX1928" s="209">
        <f>IF(BB1928="S",IF(Q1928="1. Aceitou o programa",R1928-B1928,0),0)</f>
        <v>72</v>
      </c>
      <c r="AY1928" s="209">
        <f>IF(BB1928="S",IF(AND(S1928&lt;&gt;"",R1928&lt;&gt;""),S1928-R1928,0),0)</f>
        <v>0</v>
      </c>
      <c r="AZ1928" s="209">
        <f>IF(BB1928="S",IF(Q1928="1. Aceitou o programa",IF(OR(X1928="Não se Aplica",X1928=""),IF(OR(W1928="Não se Aplica",W1928=""),0,W1928-V1928),AVERAGE(X1928-W1928,W1928-V1928)),0),0)</f>
        <v>39</v>
      </c>
      <c r="BA1928" s="209">
        <f>IF(BB1928="S",IF(AND(Q1928="1. Aceitou o programa",AH1928="Realizada"),IFERROR(IF(AG1928="",0,AG1928-R1928),0),0),0)</f>
        <v>0</v>
      </c>
      <c r="BB1928" s="209" t="str">
        <f>_xlfn.XLOOKUP(U1928,'Lista Suspensa'!$AA$20:$AA$23,'Lista Suspensa'!$AB$20:$AB$23,"N/A")</f>
        <v>S</v>
      </c>
    </row>
    <row r="1929" spans="1:54" ht="12" customHeight="1">
      <c r="A1929" s="151" t="s">
        <v>54</v>
      </c>
      <c r="B1929" s="152">
        <v>46083</v>
      </c>
      <c r="C1929" s="153" t="s">
        <v>55</v>
      </c>
      <c r="D1929" s="153" t="s">
        <v>56</v>
      </c>
      <c r="E1929" s="244">
        <v>94585694</v>
      </c>
      <c r="F1929" s="144" t="s">
        <v>3889</v>
      </c>
      <c r="G1929" s="230"/>
      <c r="H1929" s="154">
        <v>33378</v>
      </c>
      <c r="I1929" s="153">
        <v>35</v>
      </c>
      <c r="J1929" s="148" t="s">
        <v>70</v>
      </c>
      <c r="K1929" s="153" t="s">
        <v>59</v>
      </c>
      <c r="L1929" s="153"/>
      <c r="M1929" s="153"/>
      <c r="N1929" s="153">
        <v>380</v>
      </c>
      <c r="O1929" s="155" t="s">
        <v>3890</v>
      </c>
      <c r="P1929" s="156" t="s">
        <v>60</v>
      </c>
      <c r="Q1929" s="157" t="s">
        <v>110</v>
      </c>
      <c r="R1929" s="158">
        <v>46155</v>
      </c>
      <c r="S1929" s="159"/>
      <c r="T1929" s="159" t="s">
        <v>62</v>
      </c>
      <c r="U1929" s="159" t="s">
        <v>111</v>
      </c>
      <c r="V1929" s="154">
        <v>46126</v>
      </c>
      <c r="W1929" s="154">
        <v>46150</v>
      </c>
      <c r="X1929" s="154"/>
      <c r="Y1929" s="160" t="s">
        <v>90</v>
      </c>
      <c r="Z1929" s="160" t="s">
        <v>65</v>
      </c>
      <c r="AA1929" s="153"/>
      <c r="AB1929" s="153"/>
      <c r="AC1929" s="182" t="e">
        <f t="shared" si="62"/>
        <v>#DIV/0!</v>
      </c>
      <c r="AD1929" s="153" t="e">
        <f t="shared" si="63"/>
        <v>#DIV/0!</v>
      </c>
      <c r="AE1929" s="233" t="s">
        <v>66</v>
      </c>
      <c r="AF1929" s="153"/>
      <c r="AG1929" s="159"/>
      <c r="AH1929" s="153"/>
      <c r="AI1929" s="161"/>
      <c r="AJ1929" s="153"/>
      <c r="AK1929" s="153"/>
      <c r="AL1929" s="207"/>
      <c r="AM1929" s="207"/>
      <c r="AN1929" s="207"/>
      <c r="AO1929" s="207" t="str">
        <f ca="1">IF(R1929="","",IF(R1929&gt;TODAY(),"0 meses",DATEDIF(R1929,TODAY(),"m") &amp; " meses"))</f>
        <v>0 meses</v>
      </c>
      <c r="AP1929" s="147" t="s">
        <v>67</v>
      </c>
      <c r="AQ1929" s="147" t="s">
        <v>67</v>
      </c>
      <c r="AR1929" s="147"/>
      <c r="AS1929" s="209" t="s">
        <v>68</v>
      </c>
      <c r="AT1929" s="223" t="str">
        <f>MONTH(B1929)&amp;"/"&amp;YEAR(B1929)</f>
        <v>3/2026</v>
      </c>
      <c r="AU1929" s="223">
        <f>WEEKNUM(B1929)-WEEKNUM(EOMONTH(B1929,-1)+1)+1</f>
        <v>1</v>
      </c>
      <c r="AV1929" s="209" t="str">
        <f>MONTH(R1929)&amp;"/"&amp;YEAR(R1929)</f>
        <v>5/2026</v>
      </c>
      <c r="AW1929" s="209">
        <f>WEEKNUM(R1929)-WEEKNUM(EOMONTH(R1929,-1)+1)+1</f>
        <v>3</v>
      </c>
      <c r="AX1929" s="209">
        <f>IF(BB1929="S",IF(Q1929="1. Aceitou o programa",R1929-B1929,0),0)</f>
        <v>72</v>
      </c>
      <c r="AY1929" s="209">
        <f>IF(BB1929="S",IF(AND(S1929&lt;&gt;"",R1929&lt;&gt;""),S1929-R1929,0),0)</f>
        <v>0</v>
      </c>
      <c r="AZ1929" s="209">
        <f>IF(BB1929="S",IF(Q1929="1. Aceitou o programa",IF(OR(X1929="Não se Aplica",X1929=""),IF(OR(W1929="Não se Aplica",W1929=""),0,W1929-V1929),AVERAGE(X1929-W1929,W1929-V1929)),0),0)</f>
        <v>24</v>
      </c>
      <c r="BA1929" s="209">
        <f>IF(BB1929="S",IF(AND(Q1929="1. Aceitou o programa",AH1929="Realizada"),IFERROR(IF(AG1929="",0,AG1929-R1929),0),0),0)</f>
        <v>0</v>
      </c>
      <c r="BB1929" s="209" t="str">
        <f>_xlfn.XLOOKUP(U1929,'Lista Suspensa'!$AA$20:$AA$23,'Lista Suspensa'!$AB$20:$AB$23,"N/A")</f>
        <v>S</v>
      </c>
    </row>
    <row r="1930" spans="1:54" ht="12" customHeight="1">
      <c r="A1930" s="151" t="s">
        <v>54</v>
      </c>
      <c r="B1930" s="152">
        <v>46083</v>
      </c>
      <c r="C1930" s="153" t="s">
        <v>55</v>
      </c>
      <c r="D1930" s="153" t="s">
        <v>56</v>
      </c>
      <c r="E1930" s="244">
        <v>94358278</v>
      </c>
      <c r="F1930" s="144" t="s">
        <v>3891</v>
      </c>
      <c r="G1930" s="230"/>
      <c r="H1930" s="154">
        <v>31854</v>
      </c>
      <c r="I1930" s="153">
        <v>39</v>
      </c>
      <c r="J1930" s="148" t="s">
        <v>70</v>
      </c>
      <c r="K1930" s="153" t="s">
        <v>59</v>
      </c>
      <c r="L1930" s="153"/>
      <c r="M1930" s="153"/>
      <c r="N1930" s="153">
        <v>380</v>
      </c>
      <c r="O1930" s="155" t="s">
        <v>3892</v>
      </c>
      <c r="P1930" s="156" t="s">
        <v>60</v>
      </c>
      <c r="Q1930" s="157" t="s">
        <v>110</v>
      </c>
      <c r="R1930" s="158">
        <v>46155</v>
      </c>
      <c r="S1930" s="159"/>
      <c r="T1930" s="159" t="s">
        <v>62</v>
      </c>
      <c r="U1930" s="159" t="s">
        <v>111</v>
      </c>
      <c r="V1930" s="154">
        <v>46126</v>
      </c>
      <c r="W1930" s="154">
        <v>46150</v>
      </c>
      <c r="X1930" s="154"/>
      <c r="Y1930" s="160" t="s">
        <v>2698</v>
      </c>
      <c r="Z1930" s="160" t="s">
        <v>65</v>
      </c>
      <c r="AA1930" s="153"/>
      <c r="AB1930" s="153"/>
      <c r="AC1930" s="182" t="e">
        <f t="shared" si="62"/>
        <v>#DIV/0!</v>
      </c>
      <c r="AD1930" s="153" t="e">
        <f t="shared" si="63"/>
        <v>#DIV/0!</v>
      </c>
      <c r="AE1930" s="233" t="s">
        <v>66</v>
      </c>
      <c r="AF1930" s="153"/>
      <c r="AG1930" s="159"/>
      <c r="AH1930" s="153"/>
      <c r="AI1930" s="161"/>
      <c r="AJ1930" s="153"/>
      <c r="AK1930" s="153"/>
      <c r="AL1930" s="207"/>
      <c r="AM1930" s="207"/>
      <c r="AN1930" s="207"/>
      <c r="AO1930" s="207" t="str">
        <f ca="1">IF(R1930="","",IF(R1930&gt;TODAY(),"0 meses",DATEDIF(R1930,TODAY(),"m") &amp; " meses"))</f>
        <v>0 meses</v>
      </c>
      <c r="AP1930" s="147" t="s">
        <v>67</v>
      </c>
      <c r="AQ1930" s="147" t="s">
        <v>67</v>
      </c>
      <c r="AR1930" s="147"/>
      <c r="AS1930" s="209" t="s">
        <v>68</v>
      </c>
      <c r="AT1930" s="223" t="str">
        <f>MONTH(B1930)&amp;"/"&amp;YEAR(B1930)</f>
        <v>3/2026</v>
      </c>
      <c r="AU1930" s="223">
        <f>WEEKNUM(B1930)-WEEKNUM(EOMONTH(B1930,-1)+1)+1</f>
        <v>1</v>
      </c>
      <c r="AV1930" s="209" t="str">
        <f>MONTH(R1930)&amp;"/"&amp;YEAR(R1930)</f>
        <v>5/2026</v>
      </c>
      <c r="AW1930" s="209">
        <f>WEEKNUM(R1930)-WEEKNUM(EOMONTH(R1930,-1)+1)+1</f>
        <v>3</v>
      </c>
      <c r="AX1930" s="209">
        <f>IF(BB1930="S",IF(Q1930="1. Aceitou o programa",R1930-B1930,0),0)</f>
        <v>72</v>
      </c>
      <c r="AY1930" s="209">
        <f>IF(BB1930="S",IF(AND(S1930&lt;&gt;"",R1930&lt;&gt;""),S1930-R1930,0),0)</f>
        <v>0</v>
      </c>
      <c r="AZ1930" s="209">
        <f>IF(BB1930="S",IF(Q1930="1. Aceitou o programa",IF(OR(X1930="Não se Aplica",X1930=""),IF(OR(W1930="Não se Aplica",W1930=""),0,W1930-V1930),AVERAGE(X1930-W1930,W1930-V1930)),0),0)</f>
        <v>24</v>
      </c>
      <c r="BA1930" s="209">
        <f>IF(BB1930="S",IF(AND(Q1930="1. Aceitou o programa",AH1930="Realizada"),IFERROR(IF(AG1930="",0,AG1930-R1930),0),0),0)</f>
        <v>0</v>
      </c>
      <c r="BB1930" s="209" t="str">
        <f>_xlfn.XLOOKUP(U1930,'Lista Suspensa'!$AA$20:$AA$23,'Lista Suspensa'!$AB$20:$AB$23,"N/A")</f>
        <v>S</v>
      </c>
    </row>
    <row r="1931" spans="1:54" ht="12" customHeight="1">
      <c r="A1931" s="151" t="s">
        <v>54</v>
      </c>
      <c r="B1931" s="152">
        <v>46083</v>
      </c>
      <c r="C1931" s="153" t="s">
        <v>55</v>
      </c>
      <c r="D1931" s="153" t="s">
        <v>56</v>
      </c>
      <c r="E1931" s="244">
        <v>93486561</v>
      </c>
      <c r="F1931" s="144" t="s">
        <v>3893</v>
      </c>
      <c r="G1931" s="230"/>
      <c r="H1931" s="154">
        <v>32006</v>
      </c>
      <c r="I1931" s="153">
        <v>38</v>
      </c>
      <c r="J1931" s="148" t="s">
        <v>70</v>
      </c>
      <c r="K1931" s="153" t="s">
        <v>59</v>
      </c>
      <c r="L1931" s="153"/>
      <c r="M1931" s="153"/>
      <c r="N1931" s="153">
        <v>750</v>
      </c>
      <c r="O1931" s="155" t="s">
        <v>3894</v>
      </c>
      <c r="P1931" s="156" t="s">
        <v>60</v>
      </c>
      <c r="Q1931" s="157" t="s">
        <v>110</v>
      </c>
      <c r="R1931" s="158">
        <v>46155</v>
      </c>
      <c r="S1931" s="159"/>
      <c r="T1931" s="159" t="s">
        <v>62</v>
      </c>
      <c r="U1931" s="159" t="s">
        <v>111</v>
      </c>
      <c r="V1931" s="154">
        <v>46125</v>
      </c>
      <c r="W1931" s="154">
        <v>46150</v>
      </c>
      <c r="X1931" s="154"/>
      <c r="Y1931" s="160" t="s">
        <v>2626</v>
      </c>
      <c r="Z1931" s="160" t="s">
        <v>65</v>
      </c>
      <c r="AA1931" s="153"/>
      <c r="AB1931" s="153"/>
      <c r="AC1931" s="182" t="e">
        <f t="shared" si="62"/>
        <v>#DIV/0!</v>
      </c>
      <c r="AD1931" s="153" t="e">
        <f t="shared" si="63"/>
        <v>#DIV/0!</v>
      </c>
      <c r="AE1931" s="233" t="s">
        <v>66</v>
      </c>
      <c r="AF1931" s="153"/>
      <c r="AG1931" s="159"/>
      <c r="AH1931" s="153"/>
      <c r="AI1931" s="161"/>
      <c r="AJ1931" s="153"/>
      <c r="AK1931" s="153"/>
      <c r="AL1931" s="207"/>
      <c r="AM1931" s="207"/>
      <c r="AN1931" s="207"/>
      <c r="AO1931" s="207" t="str">
        <f ca="1">IF(R1931="","",IF(R1931&gt;TODAY(),"0 meses",DATEDIF(R1931,TODAY(),"m") &amp; " meses"))</f>
        <v>0 meses</v>
      </c>
      <c r="AP1931" s="147" t="s">
        <v>67</v>
      </c>
      <c r="AQ1931" s="147" t="s">
        <v>67</v>
      </c>
      <c r="AR1931" s="147"/>
      <c r="AS1931" s="209" t="s">
        <v>68</v>
      </c>
      <c r="AT1931" s="223" t="str">
        <f>MONTH(B1931)&amp;"/"&amp;YEAR(B1931)</f>
        <v>3/2026</v>
      </c>
      <c r="AU1931" s="223">
        <f>WEEKNUM(B1931)-WEEKNUM(EOMONTH(B1931,-1)+1)+1</f>
        <v>1</v>
      </c>
      <c r="AV1931" s="209" t="str">
        <f>MONTH(R1931)&amp;"/"&amp;YEAR(R1931)</f>
        <v>5/2026</v>
      </c>
      <c r="AW1931" s="209">
        <f>WEEKNUM(R1931)-WEEKNUM(EOMONTH(R1931,-1)+1)+1</f>
        <v>3</v>
      </c>
      <c r="AX1931" s="209">
        <f>IF(BB1931="S",IF(Q1931="1. Aceitou o programa",R1931-B1931,0),0)</f>
        <v>72</v>
      </c>
      <c r="AY1931" s="209">
        <f>IF(BB1931="S",IF(AND(S1931&lt;&gt;"",R1931&lt;&gt;""),S1931-R1931,0),0)</f>
        <v>0</v>
      </c>
      <c r="AZ1931" s="209">
        <f>IF(BB1931="S",IF(Q1931="1. Aceitou o programa",IF(OR(X1931="Não se Aplica",X1931=""),IF(OR(W1931="Não se Aplica",W1931=""),0,W1931-V1931),AVERAGE(X1931-W1931,W1931-V1931)),0),0)</f>
        <v>25</v>
      </c>
      <c r="BA1931" s="209">
        <f>IF(BB1931="S",IF(AND(Q1931="1. Aceitou o programa",AH1931="Realizada"),IFERROR(IF(AG1931="",0,AG1931-R1931),0),0),0)</f>
        <v>0</v>
      </c>
      <c r="BB1931" s="209" t="str">
        <f>_xlfn.XLOOKUP(U1931,'Lista Suspensa'!$AA$20:$AA$23,'Lista Suspensa'!$AB$20:$AB$23,"N/A")</f>
        <v>S</v>
      </c>
    </row>
    <row r="1932" spans="1:54" ht="12" customHeight="1">
      <c r="A1932" s="151" t="s">
        <v>54</v>
      </c>
      <c r="B1932" s="152">
        <v>46083</v>
      </c>
      <c r="C1932" s="153" t="s">
        <v>55</v>
      </c>
      <c r="D1932" s="153" t="s">
        <v>56</v>
      </c>
      <c r="E1932" s="244">
        <v>595743668</v>
      </c>
      <c r="F1932" s="144" t="s">
        <v>3895</v>
      </c>
      <c r="G1932" s="230"/>
      <c r="H1932" s="154">
        <v>33056</v>
      </c>
      <c r="I1932" s="153">
        <v>35</v>
      </c>
      <c r="J1932" s="148" t="s">
        <v>58</v>
      </c>
      <c r="K1932" s="153" t="s">
        <v>59</v>
      </c>
      <c r="L1932" s="153"/>
      <c r="M1932" s="153"/>
      <c r="N1932" s="153">
        <v>50</v>
      </c>
      <c r="O1932" s="155" t="s">
        <v>3896</v>
      </c>
      <c r="P1932" s="156" t="s">
        <v>71</v>
      </c>
      <c r="Q1932" s="157" t="s">
        <v>110</v>
      </c>
      <c r="R1932" s="158">
        <v>46155</v>
      </c>
      <c r="S1932" s="159"/>
      <c r="T1932" s="159" t="s">
        <v>62</v>
      </c>
      <c r="U1932" s="159" t="s">
        <v>111</v>
      </c>
      <c r="V1932" s="154">
        <v>46128</v>
      </c>
      <c r="W1932" s="154">
        <v>46150</v>
      </c>
      <c r="X1932" s="154"/>
      <c r="Y1932" s="160" t="s">
        <v>3897</v>
      </c>
      <c r="Z1932" s="160" t="s">
        <v>65</v>
      </c>
      <c r="AA1932" s="153"/>
      <c r="AB1932" s="153"/>
      <c r="AC1932" s="182" t="e">
        <f t="shared" si="62"/>
        <v>#DIV/0!</v>
      </c>
      <c r="AD1932" s="153" t="e">
        <f t="shared" si="63"/>
        <v>#DIV/0!</v>
      </c>
      <c r="AE1932" s="233" t="s">
        <v>66</v>
      </c>
      <c r="AF1932" s="153"/>
      <c r="AG1932" s="159"/>
      <c r="AH1932" s="153"/>
      <c r="AI1932" s="161"/>
      <c r="AJ1932" s="153"/>
      <c r="AK1932" s="153"/>
      <c r="AL1932" s="207"/>
      <c r="AM1932" s="207"/>
      <c r="AN1932" s="207"/>
      <c r="AO1932" s="207" t="str">
        <f ca="1">IF(R1932="","",IF(R1932&gt;TODAY(),"0 meses",DATEDIF(R1932,TODAY(),"m") &amp; " meses"))</f>
        <v>0 meses</v>
      </c>
      <c r="AP1932" s="147" t="s">
        <v>67</v>
      </c>
      <c r="AQ1932" s="147" t="s">
        <v>67</v>
      </c>
      <c r="AR1932" s="147"/>
      <c r="AS1932" s="209" t="s">
        <v>68</v>
      </c>
      <c r="AT1932" s="223" t="str">
        <f>MONTH(B1932)&amp;"/"&amp;YEAR(B1932)</f>
        <v>3/2026</v>
      </c>
      <c r="AU1932" s="223">
        <f>WEEKNUM(B1932)-WEEKNUM(EOMONTH(B1932,-1)+1)+1</f>
        <v>1</v>
      </c>
      <c r="AV1932" s="209" t="str">
        <f>MONTH(R1932)&amp;"/"&amp;YEAR(R1932)</f>
        <v>5/2026</v>
      </c>
      <c r="AW1932" s="209">
        <f>WEEKNUM(R1932)-WEEKNUM(EOMONTH(R1932,-1)+1)+1</f>
        <v>3</v>
      </c>
      <c r="AX1932" s="209">
        <f>IF(BB1932="S",IF(Q1932="1. Aceitou o programa",R1932-B1932,0),0)</f>
        <v>72</v>
      </c>
      <c r="AY1932" s="209">
        <f>IF(BB1932="S",IF(AND(S1932&lt;&gt;"",R1932&lt;&gt;""),S1932-R1932,0),0)</f>
        <v>0</v>
      </c>
      <c r="AZ1932" s="209">
        <f>IF(BB1932="S",IF(Q1932="1. Aceitou o programa",IF(OR(X1932="Não se Aplica",X1932=""),IF(OR(W1932="Não se Aplica",W1932=""),0,W1932-V1932),AVERAGE(X1932-W1932,W1932-V1932)),0),0)</f>
        <v>22</v>
      </c>
      <c r="BA1932" s="209">
        <f>IF(BB1932="S",IF(AND(Q1932="1. Aceitou o programa",AH1932="Realizada"),IFERROR(IF(AG1932="",0,AG1932-R1932),0),0),0)</f>
        <v>0</v>
      </c>
      <c r="BB1932" s="209" t="str">
        <f>_xlfn.XLOOKUP(U1932,'Lista Suspensa'!$AA$20:$AA$23,'Lista Suspensa'!$AB$20:$AB$23,"N/A")</f>
        <v>S</v>
      </c>
    </row>
    <row r="1933" spans="1:54" ht="12" customHeight="1">
      <c r="A1933" s="151" t="s">
        <v>54</v>
      </c>
      <c r="B1933" s="152">
        <v>46083</v>
      </c>
      <c r="C1933" s="153" t="s">
        <v>55</v>
      </c>
      <c r="D1933" s="153" t="s">
        <v>56</v>
      </c>
      <c r="E1933" s="244">
        <v>782773893</v>
      </c>
      <c r="F1933" s="144" t="s">
        <v>3898</v>
      </c>
      <c r="G1933" s="230"/>
      <c r="H1933" s="154">
        <v>35296</v>
      </c>
      <c r="I1933" s="153">
        <v>29</v>
      </c>
      <c r="J1933" s="148" t="s">
        <v>70</v>
      </c>
      <c r="K1933" s="153" t="s">
        <v>59</v>
      </c>
      <c r="L1933" s="153"/>
      <c r="M1933" s="153"/>
      <c r="N1933" s="153">
        <v>200</v>
      </c>
      <c r="O1933" s="155" t="s">
        <v>3899</v>
      </c>
      <c r="P1933" s="156" t="s">
        <v>71</v>
      </c>
      <c r="Q1933" s="157" t="s">
        <v>110</v>
      </c>
      <c r="R1933" s="158">
        <v>46155</v>
      </c>
      <c r="S1933" s="159"/>
      <c r="T1933" s="159" t="s">
        <v>62</v>
      </c>
      <c r="U1933" s="159" t="s">
        <v>111</v>
      </c>
      <c r="V1933" s="154">
        <v>46099</v>
      </c>
      <c r="W1933" s="154">
        <v>46150</v>
      </c>
      <c r="X1933" s="154"/>
      <c r="Y1933" s="160" t="s">
        <v>64</v>
      </c>
      <c r="Z1933" s="160" t="s">
        <v>65</v>
      </c>
      <c r="AA1933" s="153"/>
      <c r="AB1933" s="153"/>
      <c r="AC1933" s="182" t="e">
        <f t="shared" si="62"/>
        <v>#DIV/0!</v>
      </c>
      <c r="AD1933" s="153" t="e">
        <f t="shared" si="63"/>
        <v>#DIV/0!</v>
      </c>
      <c r="AE1933" s="233" t="s">
        <v>66</v>
      </c>
      <c r="AF1933" s="153"/>
      <c r="AG1933" s="159"/>
      <c r="AH1933" s="153"/>
      <c r="AI1933" s="161"/>
      <c r="AJ1933" s="153"/>
      <c r="AK1933" s="153"/>
      <c r="AL1933" s="207"/>
      <c r="AM1933" s="207"/>
      <c r="AN1933" s="207"/>
      <c r="AO1933" s="207" t="str">
        <f ca="1">IF(R1933="","",IF(R1933&gt;TODAY(),"0 meses",DATEDIF(R1933,TODAY(),"m") &amp; " meses"))</f>
        <v>0 meses</v>
      </c>
      <c r="AP1933" s="147" t="s">
        <v>67</v>
      </c>
      <c r="AQ1933" s="147" t="s">
        <v>67</v>
      </c>
      <c r="AR1933" s="147"/>
      <c r="AS1933" s="209" t="s">
        <v>68</v>
      </c>
      <c r="AT1933" s="223" t="str">
        <f>MONTH(B1933)&amp;"/"&amp;YEAR(B1933)</f>
        <v>3/2026</v>
      </c>
      <c r="AU1933" s="223">
        <f>WEEKNUM(B1933)-WEEKNUM(EOMONTH(B1933,-1)+1)+1</f>
        <v>1</v>
      </c>
      <c r="AV1933" s="209" t="str">
        <f>MONTH(R1933)&amp;"/"&amp;YEAR(R1933)</f>
        <v>5/2026</v>
      </c>
      <c r="AW1933" s="209">
        <f>WEEKNUM(R1933)-WEEKNUM(EOMONTH(R1933,-1)+1)+1</f>
        <v>3</v>
      </c>
      <c r="AX1933" s="209">
        <f>IF(BB1933="S",IF(Q1933="1. Aceitou o programa",R1933-B1933,0),0)</f>
        <v>72</v>
      </c>
      <c r="AY1933" s="209">
        <f>IF(BB1933="S",IF(AND(S1933&lt;&gt;"",R1933&lt;&gt;""),S1933-R1933,0),0)</f>
        <v>0</v>
      </c>
      <c r="AZ1933" s="209">
        <f>IF(BB1933="S",IF(Q1933="1. Aceitou o programa",IF(OR(X1933="Não se Aplica",X1933=""),IF(OR(W1933="Não se Aplica",W1933=""),0,W1933-V1933),AVERAGE(X1933-W1933,W1933-V1933)),0),0)</f>
        <v>51</v>
      </c>
      <c r="BA1933" s="209">
        <f>IF(BB1933="S",IF(AND(Q1933="1. Aceitou o programa",AH1933="Realizada"),IFERROR(IF(AG1933="",0,AG1933-R1933),0),0),0)</f>
        <v>0</v>
      </c>
      <c r="BB1933" s="209" t="str">
        <f>_xlfn.XLOOKUP(U1933,'Lista Suspensa'!$AA$20:$AA$23,'Lista Suspensa'!$AB$20:$AB$23,"N/A")</f>
        <v>S</v>
      </c>
    </row>
    <row r="1934" spans="1:54" ht="12" customHeight="1">
      <c r="A1934" s="151" t="s">
        <v>54</v>
      </c>
      <c r="B1934" s="152">
        <v>46083</v>
      </c>
      <c r="C1934" s="153" t="s">
        <v>55</v>
      </c>
      <c r="D1934" s="153" t="s">
        <v>56</v>
      </c>
      <c r="E1934" s="244">
        <v>82531569</v>
      </c>
      <c r="F1934" s="144" t="s">
        <v>3900</v>
      </c>
      <c r="G1934" s="230"/>
      <c r="H1934" s="154">
        <v>27614</v>
      </c>
      <c r="I1934" s="153">
        <v>50</v>
      </c>
      <c r="J1934" s="148" t="s">
        <v>70</v>
      </c>
      <c r="K1934" s="153"/>
      <c r="L1934" s="153"/>
      <c r="M1934" s="153"/>
      <c r="N1934" s="153">
        <v>450</v>
      </c>
      <c r="O1934" s="155" t="s">
        <v>3901</v>
      </c>
      <c r="P1934" s="156" t="s">
        <v>60</v>
      </c>
      <c r="Q1934" s="157" t="s">
        <v>110</v>
      </c>
      <c r="R1934" s="158">
        <v>46155</v>
      </c>
      <c r="S1934" s="159"/>
      <c r="T1934" s="159" t="s">
        <v>62</v>
      </c>
      <c r="U1934" s="159" t="s">
        <v>111</v>
      </c>
      <c r="V1934" s="154">
        <v>46114</v>
      </c>
      <c r="W1934" s="154">
        <v>46150</v>
      </c>
      <c r="X1934" s="154"/>
      <c r="Y1934" s="160" t="s">
        <v>64</v>
      </c>
      <c r="Z1934" s="160" t="s">
        <v>65</v>
      </c>
      <c r="AA1934" s="153"/>
      <c r="AB1934" s="153"/>
      <c r="AC1934" s="182" t="e">
        <f t="shared" si="62"/>
        <v>#DIV/0!</v>
      </c>
      <c r="AD1934" s="153" t="e">
        <f t="shared" si="63"/>
        <v>#DIV/0!</v>
      </c>
      <c r="AE1934" s="233" t="s">
        <v>66</v>
      </c>
      <c r="AF1934" s="153"/>
      <c r="AG1934" s="159"/>
      <c r="AH1934" s="153"/>
      <c r="AI1934" s="161"/>
      <c r="AJ1934" s="153"/>
      <c r="AK1934" s="153"/>
      <c r="AL1934" s="207"/>
      <c r="AM1934" s="207"/>
      <c r="AN1934" s="207"/>
      <c r="AO1934" s="207" t="str">
        <f ca="1">IF(R1934="","",IF(R1934&gt;TODAY(),"0 meses",DATEDIF(R1934,TODAY(),"m") &amp; " meses"))</f>
        <v>0 meses</v>
      </c>
      <c r="AP1934" s="147" t="s">
        <v>67</v>
      </c>
      <c r="AQ1934" s="147" t="s">
        <v>67</v>
      </c>
      <c r="AR1934" s="147"/>
      <c r="AS1934" s="209" t="s">
        <v>68</v>
      </c>
      <c r="AT1934" s="223" t="str">
        <f>MONTH(B1934)&amp;"/"&amp;YEAR(B1934)</f>
        <v>3/2026</v>
      </c>
      <c r="AU1934" s="223">
        <f>WEEKNUM(B1934)-WEEKNUM(EOMONTH(B1934,-1)+1)+1</f>
        <v>1</v>
      </c>
      <c r="AV1934" s="209" t="str">
        <f>MONTH(R1934)&amp;"/"&amp;YEAR(R1934)</f>
        <v>5/2026</v>
      </c>
      <c r="AW1934" s="209">
        <f>WEEKNUM(R1934)-WEEKNUM(EOMONTH(R1934,-1)+1)+1</f>
        <v>3</v>
      </c>
      <c r="AX1934" s="209">
        <f>IF(BB1934="S",IF(Q1934="1. Aceitou o programa",R1934-B1934,0),0)</f>
        <v>72</v>
      </c>
      <c r="AY1934" s="209">
        <f>IF(BB1934="S",IF(AND(S1934&lt;&gt;"",R1934&lt;&gt;""),S1934-R1934,0),0)</f>
        <v>0</v>
      </c>
      <c r="AZ1934" s="209">
        <f>IF(BB1934="S",IF(Q1934="1. Aceitou o programa",IF(OR(X1934="Não se Aplica",X1934=""),IF(OR(W1934="Não se Aplica",W1934=""),0,W1934-V1934),AVERAGE(X1934-W1934,W1934-V1934)),0),0)</f>
        <v>36</v>
      </c>
      <c r="BA1934" s="209">
        <f>IF(BB1934="S",IF(AND(Q1934="1. Aceitou o programa",AH1934="Realizada"),IFERROR(IF(AG1934="",0,AG1934-R1934),0),0),0)</f>
        <v>0</v>
      </c>
      <c r="BB1934" s="209" t="str">
        <f>_xlfn.XLOOKUP(U1934,'Lista Suspensa'!$AA$20:$AA$23,'Lista Suspensa'!$AB$20:$AB$23,"N/A")</f>
        <v>S</v>
      </c>
    </row>
    <row r="1935" spans="1:54" ht="12" customHeight="1">
      <c r="A1935" s="151" t="s">
        <v>54</v>
      </c>
      <c r="B1935" s="152">
        <v>46083</v>
      </c>
      <c r="C1935" s="153" t="s">
        <v>55</v>
      </c>
      <c r="D1935" s="153" t="s">
        <v>56</v>
      </c>
      <c r="E1935" s="244">
        <v>83055557</v>
      </c>
      <c r="F1935" s="144" t="s">
        <v>3902</v>
      </c>
      <c r="G1935" s="230"/>
      <c r="H1935" s="154">
        <v>27710</v>
      </c>
      <c r="I1935" s="153">
        <v>50</v>
      </c>
      <c r="J1935" s="148" t="s">
        <v>70</v>
      </c>
      <c r="K1935" s="153"/>
      <c r="L1935" s="153"/>
      <c r="M1935" s="153"/>
      <c r="N1935" s="153">
        <v>400</v>
      </c>
      <c r="O1935" s="155" t="s">
        <v>3903</v>
      </c>
      <c r="P1935" s="156" t="s">
        <v>2026</v>
      </c>
      <c r="Q1935" s="157" t="s">
        <v>110</v>
      </c>
      <c r="R1935" s="158">
        <v>46155</v>
      </c>
      <c r="S1935" s="159"/>
      <c r="T1935" s="159" t="s">
        <v>62</v>
      </c>
      <c r="U1935" s="159" t="s">
        <v>111</v>
      </c>
      <c r="V1935" s="154">
        <v>46112</v>
      </c>
      <c r="W1935" s="154">
        <v>46150</v>
      </c>
      <c r="X1935" s="154"/>
      <c r="Y1935" s="160">
        <v>46111</v>
      </c>
      <c r="Z1935" s="160" t="s">
        <v>65</v>
      </c>
      <c r="AA1935" s="153"/>
      <c r="AB1935" s="153"/>
      <c r="AC1935" s="182" t="e">
        <f t="shared" si="62"/>
        <v>#DIV/0!</v>
      </c>
      <c r="AD1935" s="153" t="e">
        <f t="shared" si="63"/>
        <v>#DIV/0!</v>
      </c>
      <c r="AE1935" s="233" t="s">
        <v>66</v>
      </c>
      <c r="AF1935" s="153"/>
      <c r="AG1935" s="159"/>
      <c r="AH1935" s="153"/>
      <c r="AI1935" s="161"/>
      <c r="AJ1935" s="153"/>
      <c r="AK1935" s="153"/>
      <c r="AL1935" s="207"/>
      <c r="AM1935" s="207"/>
      <c r="AN1935" s="207"/>
      <c r="AO1935" s="207" t="str">
        <f ca="1">IF(R1935="","",IF(R1935&gt;TODAY(),"0 meses",DATEDIF(R1935,TODAY(),"m") &amp; " meses"))</f>
        <v>0 meses</v>
      </c>
      <c r="AP1935" s="147" t="s">
        <v>67</v>
      </c>
      <c r="AQ1935" s="147" t="s">
        <v>67</v>
      </c>
      <c r="AR1935" s="147"/>
      <c r="AS1935" s="209" t="s">
        <v>68</v>
      </c>
      <c r="AT1935" s="223" t="str">
        <f>MONTH(B1935)&amp;"/"&amp;YEAR(B1935)</f>
        <v>3/2026</v>
      </c>
      <c r="AU1935" s="223">
        <f>WEEKNUM(B1935)-WEEKNUM(EOMONTH(B1935,-1)+1)+1</f>
        <v>1</v>
      </c>
      <c r="AV1935" s="209" t="str">
        <f>MONTH(R1935)&amp;"/"&amp;YEAR(R1935)</f>
        <v>5/2026</v>
      </c>
      <c r="AW1935" s="209">
        <f>WEEKNUM(R1935)-WEEKNUM(EOMONTH(R1935,-1)+1)+1</f>
        <v>3</v>
      </c>
      <c r="AX1935" s="209">
        <f>IF(BB1935="S",IF(Q1935="1. Aceitou o programa",R1935-B1935,0),0)</f>
        <v>72</v>
      </c>
      <c r="AY1935" s="209">
        <f>IF(BB1935="S",IF(AND(S1935&lt;&gt;"",R1935&lt;&gt;""),S1935-R1935,0),0)</f>
        <v>0</v>
      </c>
      <c r="AZ1935" s="209">
        <f>IF(BB1935="S",IF(Q1935="1. Aceitou o programa",IF(OR(X1935="Não se Aplica",X1935=""),IF(OR(W1935="Não se Aplica",W1935=""),0,W1935-V1935),AVERAGE(X1935-W1935,W1935-V1935)),0),0)</f>
        <v>38</v>
      </c>
      <c r="BA1935" s="209">
        <f>IF(BB1935="S",IF(AND(Q1935="1. Aceitou o programa",AH1935="Realizada"),IFERROR(IF(AG1935="",0,AG1935-R1935),0),0),0)</f>
        <v>0</v>
      </c>
      <c r="BB1935" s="209" t="str">
        <f>_xlfn.XLOOKUP(U1935,'Lista Suspensa'!$AA$20:$AA$23,'Lista Suspensa'!$AB$20:$AB$23,"N/A")</f>
        <v>S</v>
      </c>
    </row>
    <row r="1936" spans="1:54" ht="12" customHeight="1">
      <c r="A1936" s="151" t="s">
        <v>54</v>
      </c>
      <c r="B1936" s="152">
        <v>46083</v>
      </c>
      <c r="C1936" s="153" t="s">
        <v>55</v>
      </c>
      <c r="D1936" s="153" t="s">
        <v>56</v>
      </c>
      <c r="E1936" s="244">
        <v>72316228</v>
      </c>
      <c r="F1936" s="144" t="s">
        <v>3904</v>
      </c>
      <c r="G1936" s="230"/>
      <c r="H1936" s="154">
        <v>27818</v>
      </c>
      <c r="I1936" s="153">
        <v>50</v>
      </c>
      <c r="J1936" s="148" t="s">
        <v>70</v>
      </c>
      <c r="K1936" s="153"/>
      <c r="L1936" s="153"/>
      <c r="M1936" s="153"/>
      <c r="N1936" s="153"/>
      <c r="O1936" s="155" t="s">
        <v>3905</v>
      </c>
      <c r="P1936" s="156" t="s">
        <v>71</v>
      </c>
      <c r="Q1936" s="157" t="s">
        <v>110</v>
      </c>
      <c r="R1936" s="158">
        <v>46155</v>
      </c>
      <c r="S1936" s="159"/>
      <c r="T1936" s="159" t="s">
        <v>62</v>
      </c>
      <c r="U1936" s="159" t="s">
        <v>111</v>
      </c>
      <c r="V1936" s="154">
        <v>46113</v>
      </c>
      <c r="W1936" s="154">
        <v>46150</v>
      </c>
      <c r="X1936" s="154"/>
      <c r="Y1936" s="160" t="s">
        <v>64</v>
      </c>
      <c r="Z1936" s="160" t="s">
        <v>65</v>
      </c>
      <c r="AA1936" s="153"/>
      <c r="AB1936" s="153"/>
      <c r="AC1936" s="182" t="e">
        <f t="shared" si="62"/>
        <v>#DIV/0!</v>
      </c>
      <c r="AD1936" s="153" t="e">
        <f t="shared" si="63"/>
        <v>#DIV/0!</v>
      </c>
      <c r="AE1936" s="233" t="s">
        <v>66</v>
      </c>
      <c r="AF1936" s="153"/>
      <c r="AG1936" s="159"/>
      <c r="AH1936" s="153"/>
      <c r="AI1936" s="161"/>
      <c r="AJ1936" s="153"/>
      <c r="AK1936" s="153"/>
      <c r="AL1936" s="207"/>
      <c r="AM1936" s="207"/>
      <c r="AN1936" s="207"/>
      <c r="AO1936" s="207" t="str">
        <f ca="1">IF(R1936="","",IF(R1936&gt;TODAY(),"0 meses",DATEDIF(R1936,TODAY(),"m") &amp; " meses"))</f>
        <v>0 meses</v>
      </c>
      <c r="AP1936" s="147" t="s">
        <v>67</v>
      </c>
      <c r="AQ1936" s="147" t="s">
        <v>67</v>
      </c>
      <c r="AR1936" s="147"/>
      <c r="AS1936" s="209" t="s">
        <v>68</v>
      </c>
      <c r="AT1936" s="223" t="str">
        <f>MONTH(B1936)&amp;"/"&amp;YEAR(B1936)</f>
        <v>3/2026</v>
      </c>
      <c r="AU1936" s="223">
        <f>WEEKNUM(B1936)-WEEKNUM(EOMONTH(B1936,-1)+1)+1</f>
        <v>1</v>
      </c>
      <c r="AV1936" s="209" t="str">
        <f>MONTH(R1936)&amp;"/"&amp;YEAR(R1936)</f>
        <v>5/2026</v>
      </c>
      <c r="AW1936" s="209">
        <f>WEEKNUM(R1936)-WEEKNUM(EOMONTH(R1936,-1)+1)+1</f>
        <v>3</v>
      </c>
      <c r="AX1936" s="209">
        <f>IF(BB1936="S",IF(Q1936="1. Aceitou o programa",R1936-B1936,0),0)</f>
        <v>72</v>
      </c>
      <c r="AY1936" s="209">
        <f>IF(BB1936="S",IF(AND(S1936&lt;&gt;"",R1936&lt;&gt;""),S1936-R1936,0),0)</f>
        <v>0</v>
      </c>
      <c r="AZ1936" s="209">
        <f>IF(BB1936="S",IF(Q1936="1. Aceitou o programa",IF(OR(X1936="Não se Aplica",X1936=""),IF(OR(W1936="Não se Aplica",W1936=""),0,W1936-V1936),AVERAGE(X1936-W1936,W1936-V1936)),0),0)</f>
        <v>37</v>
      </c>
      <c r="BA1936" s="209">
        <f>IF(BB1936="S",IF(AND(Q1936="1. Aceitou o programa",AH1936="Realizada"),IFERROR(IF(AG1936="",0,AG1936-R1936),0),0),0)</f>
        <v>0</v>
      </c>
      <c r="BB1936" s="209" t="str">
        <f>_xlfn.XLOOKUP(U1936,'Lista Suspensa'!$AA$20:$AA$23,'Lista Suspensa'!$AB$20:$AB$23,"N/A")</f>
        <v>S</v>
      </c>
    </row>
    <row r="1937" spans="1:54" ht="12" customHeight="1">
      <c r="A1937" s="151" t="s">
        <v>54</v>
      </c>
      <c r="B1937" s="152">
        <v>46083</v>
      </c>
      <c r="C1937" s="153" t="s">
        <v>55</v>
      </c>
      <c r="D1937" s="153" t="s">
        <v>56</v>
      </c>
      <c r="E1937" s="244">
        <v>78388261</v>
      </c>
      <c r="F1937" s="144" t="s">
        <v>3906</v>
      </c>
      <c r="G1937" s="230"/>
      <c r="H1937" s="154">
        <v>29260</v>
      </c>
      <c r="I1937" s="153">
        <v>46</v>
      </c>
      <c r="J1937" s="148" t="s">
        <v>70</v>
      </c>
      <c r="K1937" s="153"/>
      <c r="L1937" s="153"/>
      <c r="M1937" s="153"/>
      <c r="N1937" s="153">
        <v>380</v>
      </c>
      <c r="O1937" s="155" t="s">
        <v>3907</v>
      </c>
      <c r="P1937" s="156" t="s">
        <v>89</v>
      </c>
      <c r="Q1937" s="157" t="s">
        <v>110</v>
      </c>
      <c r="R1937" s="158">
        <v>46155</v>
      </c>
      <c r="S1937" s="159"/>
      <c r="T1937" s="159" t="s">
        <v>62</v>
      </c>
      <c r="U1937" s="159" t="s">
        <v>111</v>
      </c>
      <c r="V1937" s="154">
        <v>46113</v>
      </c>
      <c r="W1937" s="154">
        <v>46139</v>
      </c>
      <c r="X1937" s="154">
        <v>46150</v>
      </c>
      <c r="Y1937" s="160" t="s">
        <v>64</v>
      </c>
      <c r="Z1937" s="160" t="s">
        <v>65</v>
      </c>
      <c r="AA1937" s="153"/>
      <c r="AB1937" s="153"/>
      <c r="AC1937" s="182" t="e">
        <f t="shared" si="62"/>
        <v>#DIV/0!</v>
      </c>
      <c r="AD1937" s="153" t="e">
        <f t="shared" si="63"/>
        <v>#DIV/0!</v>
      </c>
      <c r="AE1937" s="233" t="s">
        <v>66</v>
      </c>
      <c r="AF1937" s="153"/>
      <c r="AG1937" s="159"/>
      <c r="AH1937" s="153"/>
      <c r="AI1937" s="161"/>
      <c r="AJ1937" s="153"/>
      <c r="AK1937" s="153"/>
      <c r="AL1937" s="207"/>
      <c r="AM1937" s="207"/>
      <c r="AN1937" s="207"/>
      <c r="AO1937" s="207" t="str">
        <f ca="1">IF(R1937="","",IF(R1937&gt;TODAY(),"0 meses",DATEDIF(R1937,TODAY(),"m") &amp; " meses"))</f>
        <v>0 meses</v>
      </c>
      <c r="AP1937" s="147" t="s">
        <v>67</v>
      </c>
      <c r="AQ1937" s="147" t="s">
        <v>67</v>
      </c>
      <c r="AR1937" s="147"/>
      <c r="AS1937" s="209" t="s">
        <v>68</v>
      </c>
      <c r="AT1937" s="223" t="str">
        <f>MONTH(B1937)&amp;"/"&amp;YEAR(B1937)</f>
        <v>3/2026</v>
      </c>
      <c r="AU1937" s="223">
        <f>WEEKNUM(B1937)-WEEKNUM(EOMONTH(B1937,-1)+1)+1</f>
        <v>1</v>
      </c>
      <c r="AV1937" s="209" t="str">
        <f>MONTH(R1937)&amp;"/"&amp;YEAR(R1937)</f>
        <v>5/2026</v>
      </c>
      <c r="AW1937" s="209">
        <f>WEEKNUM(R1937)-WEEKNUM(EOMONTH(R1937,-1)+1)+1</f>
        <v>3</v>
      </c>
      <c r="AX1937" s="209">
        <f>IF(BB1937="S",IF(Q1937="1. Aceitou o programa",R1937-B1937,0),0)</f>
        <v>72</v>
      </c>
      <c r="AY1937" s="209">
        <f>IF(BB1937="S",IF(AND(S1937&lt;&gt;"",R1937&lt;&gt;""),S1937-R1937,0),0)</f>
        <v>0</v>
      </c>
      <c r="AZ1937" s="209">
        <f>IF(BB1937="S",IF(Q1937="1. Aceitou o programa",IF(OR(X1937="Não se Aplica",X1937=""),IF(OR(W1937="Não se Aplica",W1937=""),0,W1937-V1937),AVERAGE(X1937-W1937,W1937-V1937)),0),0)</f>
        <v>18.5</v>
      </c>
      <c r="BA1937" s="209">
        <f>IF(BB1937="S",IF(AND(Q1937="1. Aceitou o programa",AH1937="Realizada"),IFERROR(IF(AG1937="",0,AG1937-R1937),0),0),0)</f>
        <v>0</v>
      </c>
      <c r="BB1937" s="209" t="str">
        <f>_xlfn.XLOOKUP(U1937,'Lista Suspensa'!$AA$20:$AA$23,'Lista Suspensa'!$AB$20:$AB$23,"N/A")</f>
        <v>S</v>
      </c>
    </row>
    <row r="1938" spans="1:54" ht="12" customHeight="1">
      <c r="A1938" s="151" t="s">
        <v>54</v>
      </c>
      <c r="B1938" s="152">
        <v>46083</v>
      </c>
      <c r="C1938" s="153" t="s">
        <v>55</v>
      </c>
      <c r="D1938" s="153" t="s">
        <v>56</v>
      </c>
      <c r="E1938" s="244">
        <v>82113870</v>
      </c>
      <c r="F1938" s="144" t="s">
        <v>3908</v>
      </c>
      <c r="G1938" s="230"/>
      <c r="H1938" s="154">
        <v>29990</v>
      </c>
      <c r="I1938" s="153">
        <v>44</v>
      </c>
      <c r="J1938" s="148" t="s">
        <v>70</v>
      </c>
      <c r="K1938" s="153"/>
      <c r="L1938" s="153"/>
      <c r="M1938" s="153"/>
      <c r="N1938" s="153">
        <v>40</v>
      </c>
      <c r="O1938" s="155" t="s">
        <v>3909</v>
      </c>
      <c r="P1938" s="156" t="s">
        <v>71</v>
      </c>
      <c r="Q1938" s="157" t="s">
        <v>110</v>
      </c>
      <c r="R1938" s="158">
        <v>46155</v>
      </c>
      <c r="S1938" s="159"/>
      <c r="T1938" s="159" t="s">
        <v>62</v>
      </c>
      <c r="U1938" s="159" t="s">
        <v>111</v>
      </c>
      <c r="V1938" s="154">
        <v>46114</v>
      </c>
      <c r="W1938" s="154">
        <v>46150</v>
      </c>
      <c r="X1938" s="154"/>
      <c r="Y1938" s="160" t="s">
        <v>90</v>
      </c>
      <c r="Z1938" s="160" t="s">
        <v>65</v>
      </c>
      <c r="AA1938" s="153"/>
      <c r="AB1938" s="153"/>
      <c r="AC1938" s="182" t="e">
        <f t="shared" si="62"/>
        <v>#DIV/0!</v>
      </c>
      <c r="AD1938" s="153" t="e">
        <f t="shared" si="63"/>
        <v>#DIV/0!</v>
      </c>
      <c r="AE1938" s="233" t="s">
        <v>66</v>
      </c>
      <c r="AF1938" s="153"/>
      <c r="AG1938" s="159"/>
      <c r="AH1938" s="153"/>
      <c r="AI1938" s="161"/>
      <c r="AJ1938" s="153"/>
      <c r="AK1938" s="153"/>
      <c r="AL1938" s="207"/>
      <c r="AM1938" s="207"/>
      <c r="AN1938" s="207"/>
      <c r="AO1938" s="207" t="str">
        <f ca="1">IF(R1938="","",IF(R1938&gt;TODAY(),"0 meses",DATEDIF(R1938,TODAY(),"m") &amp; " meses"))</f>
        <v>0 meses</v>
      </c>
      <c r="AP1938" s="147" t="s">
        <v>67</v>
      </c>
      <c r="AQ1938" s="147" t="s">
        <v>67</v>
      </c>
      <c r="AR1938" s="147"/>
      <c r="AS1938" s="209" t="s">
        <v>68</v>
      </c>
      <c r="AT1938" s="223" t="str">
        <f>MONTH(B1938)&amp;"/"&amp;YEAR(B1938)</f>
        <v>3/2026</v>
      </c>
      <c r="AU1938" s="223">
        <f>WEEKNUM(B1938)-WEEKNUM(EOMONTH(B1938,-1)+1)+1</f>
        <v>1</v>
      </c>
      <c r="AV1938" s="209" t="str">
        <f>MONTH(R1938)&amp;"/"&amp;YEAR(R1938)</f>
        <v>5/2026</v>
      </c>
      <c r="AW1938" s="209">
        <f>WEEKNUM(R1938)-WEEKNUM(EOMONTH(R1938,-1)+1)+1</f>
        <v>3</v>
      </c>
      <c r="AX1938" s="209">
        <f>IF(BB1938="S",IF(Q1938="1. Aceitou o programa",R1938-B1938,0),0)</f>
        <v>72</v>
      </c>
      <c r="AY1938" s="209">
        <f>IF(BB1938="S",IF(AND(S1938&lt;&gt;"",R1938&lt;&gt;""),S1938-R1938,0),0)</f>
        <v>0</v>
      </c>
      <c r="AZ1938" s="209">
        <f>IF(BB1938="S",IF(Q1938="1. Aceitou o programa",IF(OR(X1938="Não se Aplica",X1938=""),IF(OR(W1938="Não se Aplica",W1938=""),0,W1938-V1938),AVERAGE(X1938-W1938,W1938-V1938)),0),0)</f>
        <v>36</v>
      </c>
      <c r="BA1938" s="209">
        <f>IF(BB1938="S",IF(AND(Q1938="1. Aceitou o programa",AH1938="Realizada"),IFERROR(IF(AG1938="",0,AG1938-R1938),0),0),0)</f>
        <v>0</v>
      </c>
      <c r="BB1938" s="209" t="str">
        <f>_xlfn.XLOOKUP(U1938,'Lista Suspensa'!$AA$20:$AA$23,'Lista Suspensa'!$AB$20:$AB$23,"N/A")</f>
        <v>S</v>
      </c>
    </row>
    <row r="1939" spans="1:54" ht="12" customHeight="1">
      <c r="A1939" s="151" t="s">
        <v>54</v>
      </c>
      <c r="B1939" s="152">
        <v>46083</v>
      </c>
      <c r="C1939" s="153" t="s">
        <v>55</v>
      </c>
      <c r="D1939" s="153" t="s">
        <v>56</v>
      </c>
      <c r="E1939" s="244">
        <v>87909492</v>
      </c>
      <c r="F1939" s="144" t="s">
        <v>3910</v>
      </c>
      <c r="G1939" s="230"/>
      <c r="H1939" s="154">
        <v>29588</v>
      </c>
      <c r="I1939" s="153">
        <v>45</v>
      </c>
      <c r="J1939" s="148" t="s">
        <v>70</v>
      </c>
      <c r="K1939" s="153"/>
      <c r="L1939" s="153"/>
      <c r="M1939" s="153"/>
      <c r="N1939" s="153">
        <v>380</v>
      </c>
      <c r="O1939" s="155" t="s">
        <v>3911</v>
      </c>
      <c r="P1939" s="156" t="s">
        <v>60</v>
      </c>
      <c r="Q1939" s="157" t="s">
        <v>110</v>
      </c>
      <c r="R1939" s="158">
        <v>46155</v>
      </c>
      <c r="S1939" s="159"/>
      <c r="T1939" s="159" t="s">
        <v>62</v>
      </c>
      <c r="U1939" s="159" t="s">
        <v>111</v>
      </c>
      <c r="V1939" s="154">
        <v>46112</v>
      </c>
      <c r="W1939" s="154">
        <v>46150</v>
      </c>
      <c r="X1939" s="154"/>
      <c r="Y1939" s="160" t="s">
        <v>64</v>
      </c>
      <c r="Z1939" s="160" t="s">
        <v>65</v>
      </c>
      <c r="AA1939" s="153"/>
      <c r="AB1939" s="153"/>
      <c r="AC1939" s="182" t="e">
        <f t="shared" si="62"/>
        <v>#DIV/0!</v>
      </c>
      <c r="AD1939" s="153" t="e">
        <f t="shared" si="63"/>
        <v>#DIV/0!</v>
      </c>
      <c r="AE1939" s="233" t="s">
        <v>66</v>
      </c>
      <c r="AF1939" s="153"/>
      <c r="AG1939" s="159"/>
      <c r="AH1939" s="153"/>
      <c r="AI1939" s="161"/>
      <c r="AJ1939" s="153"/>
      <c r="AK1939" s="153"/>
      <c r="AL1939" s="207"/>
      <c r="AM1939" s="207"/>
      <c r="AN1939" s="207"/>
      <c r="AO1939" s="207" t="str">
        <f ca="1">IF(R1939="","",IF(R1939&gt;TODAY(),"0 meses",DATEDIF(R1939,TODAY(),"m") &amp; " meses"))</f>
        <v>0 meses</v>
      </c>
      <c r="AP1939" s="147" t="s">
        <v>67</v>
      </c>
      <c r="AQ1939" s="147" t="s">
        <v>67</v>
      </c>
      <c r="AR1939" s="147"/>
      <c r="AS1939" s="209" t="s">
        <v>68</v>
      </c>
      <c r="AT1939" s="223" t="str">
        <f>MONTH(B1939)&amp;"/"&amp;YEAR(B1939)</f>
        <v>3/2026</v>
      </c>
      <c r="AU1939" s="223">
        <f>WEEKNUM(B1939)-WEEKNUM(EOMONTH(B1939,-1)+1)+1</f>
        <v>1</v>
      </c>
      <c r="AV1939" s="209" t="str">
        <f>MONTH(R1939)&amp;"/"&amp;YEAR(R1939)</f>
        <v>5/2026</v>
      </c>
      <c r="AW1939" s="209">
        <f>WEEKNUM(R1939)-WEEKNUM(EOMONTH(R1939,-1)+1)+1</f>
        <v>3</v>
      </c>
      <c r="AX1939" s="209">
        <f>IF(BB1939="S",IF(Q1939="1. Aceitou o programa",R1939-B1939,0),0)</f>
        <v>72</v>
      </c>
      <c r="AY1939" s="209">
        <f>IF(BB1939="S",IF(AND(S1939&lt;&gt;"",R1939&lt;&gt;""),S1939-R1939,0),0)</f>
        <v>0</v>
      </c>
      <c r="AZ1939" s="209">
        <f>IF(BB1939="S",IF(Q1939="1. Aceitou o programa",IF(OR(X1939="Não se Aplica",X1939=""),IF(OR(W1939="Não se Aplica",W1939=""),0,W1939-V1939),AVERAGE(X1939-W1939,W1939-V1939)),0),0)</f>
        <v>38</v>
      </c>
      <c r="BA1939" s="209">
        <f>IF(BB1939="S",IF(AND(Q1939="1. Aceitou o programa",AH1939="Realizada"),IFERROR(IF(AG1939="",0,AG1939-R1939),0),0),0)</f>
        <v>0</v>
      </c>
      <c r="BB1939" s="209" t="str">
        <f>_xlfn.XLOOKUP(U1939,'Lista Suspensa'!$AA$20:$AA$23,'Lista Suspensa'!$AB$20:$AB$23,"N/A")</f>
        <v>S</v>
      </c>
    </row>
    <row r="1940" spans="1:54" ht="12" customHeight="1">
      <c r="A1940" s="151" t="s">
        <v>54</v>
      </c>
      <c r="B1940" s="152">
        <v>46083</v>
      </c>
      <c r="C1940" s="153" t="s">
        <v>55</v>
      </c>
      <c r="D1940" s="153" t="s">
        <v>56</v>
      </c>
      <c r="E1940" s="244">
        <v>67708714</v>
      </c>
      <c r="F1940" s="144" t="s">
        <v>3912</v>
      </c>
      <c r="G1940" s="230"/>
      <c r="H1940" s="154">
        <v>30330</v>
      </c>
      <c r="I1940" s="153">
        <v>43</v>
      </c>
      <c r="J1940" s="148" t="s">
        <v>70</v>
      </c>
      <c r="K1940" s="153"/>
      <c r="L1940" s="153"/>
      <c r="M1940" s="153"/>
      <c r="N1940" s="153">
        <v>400</v>
      </c>
      <c r="O1940" s="155" t="s">
        <v>3913</v>
      </c>
      <c r="P1940" s="156" t="s">
        <v>60</v>
      </c>
      <c r="Q1940" s="157" t="s">
        <v>110</v>
      </c>
      <c r="R1940" s="158">
        <v>46155</v>
      </c>
      <c r="S1940" s="159"/>
      <c r="T1940" s="159" t="s">
        <v>62</v>
      </c>
      <c r="U1940" s="159" t="s">
        <v>111</v>
      </c>
      <c r="V1940" s="154">
        <v>46113</v>
      </c>
      <c r="W1940" s="154">
        <v>46150</v>
      </c>
      <c r="X1940" s="154"/>
      <c r="Y1940" s="160" t="s">
        <v>64</v>
      </c>
      <c r="Z1940" s="160" t="s">
        <v>65</v>
      </c>
      <c r="AA1940" s="153"/>
      <c r="AB1940" s="153"/>
      <c r="AC1940" s="182" t="e">
        <f t="shared" si="62"/>
        <v>#DIV/0!</v>
      </c>
      <c r="AD1940" s="153" t="e">
        <f t="shared" si="63"/>
        <v>#DIV/0!</v>
      </c>
      <c r="AE1940" s="233" t="s">
        <v>66</v>
      </c>
      <c r="AF1940" s="153"/>
      <c r="AG1940" s="159"/>
      <c r="AH1940" s="153"/>
      <c r="AI1940" s="161"/>
      <c r="AJ1940" s="153"/>
      <c r="AK1940" s="153"/>
      <c r="AL1940" s="207"/>
      <c r="AM1940" s="207"/>
      <c r="AN1940" s="207"/>
      <c r="AO1940" s="207" t="str">
        <f ca="1">IF(R1940="","",IF(R1940&gt;TODAY(),"0 meses",DATEDIF(R1940,TODAY(),"m") &amp; " meses"))</f>
        <v>0 meses</v>
      </c>
      <c r="AP1940" s="147" t="s">
        <v>67</v>
      </c>
      <c r="AQ1940" s="147" t="s">
        <v>67</v>
      </c>
      <c r="AR1940" s="147"/>
      <c r="AS1940" s="209" t="s">
        <v>68</v>
      </c>
      <c r="AT1940" s="223" t="str">
        <f>MONTH(B1940)&amp;"/"&amp;YEAR(B1940)</f>
        <v>3/2026</v>
      </c>
      <c r="AU1940" s="223">
        <f>WEEKNUM(B1940)-WEEKNUM(EOMONTH(B1940,-1)+1)+1</f>
        <v>1</v>
      </c>
      <c r="AV1940" s="209" t="str">
        <f>MONTH(R1940)&amp;"/"&amp;YEAR(R1940)</f>
        <v>5/2026</v>
      </c>
      <c r="AW1940" s="209">
        <f>WEEKNUM(R1940)-WEEKNUM(EOMONTH(R1940,-1)+1)+1</f>
        <v>3</v>
      </c>
      <c r="AX1940" s="209">
        <f>IF(BB1940="S",IF(Q1940="1. Aceitou o programa",R1940-B1940,0),0)</f>
        <v>72</v>
      </c>
      <c r="AY1940" s="209">
        <f>IF(BB1940="S",IF(AND(S1940&lt;&gt;"",R1940&lt;&gt;""),S1940-R1940,0),0)</f>
        <v>0</v>
      </c>
      <c r="AZ1940" s="209">
        <f>IF(BB1940="S",IF(Q1940="1. Aceitou o programa",IF(OR(X1940="Não se Aplica",X1940=""),IF(OR(W1940="Não se Aplica",W1940=""),0,W1940-V1940),AVERAGE(X1940-W1940,W1940-V1940)),0),0)</f>
        <v>37</v>
      </c>
      <c r="BA1940" s="209">
        <f>IF(BB1940="S",IF(AND(Q1940="1. Aceitou o programa",AH1940="Realizada"),IFERROR(IF(AG1940="",0,AG1940-R1940),0),0),0)</f>
        <v>0</v>
      </c>
      <c r="BB1940" s="209" t="str">
        <f>_xlfn.XLOOKUP(U1940,'Lista Suspensa'!$AA$20:$AA$23,'Lista Suspensa'!$AB$20:$AB$23,"N/A")</f>
        <v>S</v>
      </c>
    </row>
    <row r="1941" spans="1:54" ht="12" customHeight="1">
      <c r="A1941" s="151" t="s">
        <v>54</v>
      </c>
      <c r="B1941" s="152">
        <v>46083</v>
      </c>
      <c r="C1941" s="153" t="s">
        <v>55</v>
      </c>
      <c r="D1941" s="153" t="s">
        <v>56</v>
      </c>
      <c r="E1941" s="244">
        <v>85143213</v>
      </c>
      <c r="F1941" s="144" t="s">
        <v>3914</v>
      </c>
      <c r="G1941" s="230"/>
      <c r="H1941" s="154">
        <v>31816</v>
      </c>
      <c r="I1941" s="153">
        <v>39</v>
      </c>
      <c r="J1941" s="148" t="s">
        <v>58</v>
      </c>
      <c r="K1941" s="153"/>
      <c r="L1941" s="153"/>
      <c r="M1941" s="153"/>
      <c r="N1941" s="153">
        <v>400</v>
      </c>
      <c r="O1941" s="155" t="s">
        <v>3915</v>
      </c>
      <c r="P1941" s="156" t="s">
        <v>2026</v>
      </c>
      <c r="Q1941" s="157" t="s">
        <v>110</v>
      </c>
      <c r="R1941" s="158">
        <v>46155</v>
      </c>
      <c r="S1941" s="159"/>
      <c r="T1941" s="159" t="s">
        <v>62</v>
      </c>
      <c r="U1941" s="159" t="s">
        <v>111</v>
      </c>
      <c r="V1941" s="154">
        <v>46112</v>
      </c>
      <c r="W1941" s="154">
        <v>46150</v>
      </c>
      <c r="X1941" s="154"/>
      <c r="Y1941" s="160">
        <v>46111</v>
      </c>
      <c r="Z1941" s="160" t="s">
        <v>65</v>
      </c>
      <c r="AA1941" s="153"/>
      <c r="AB1941" s="153"/>
      <c r="AC1941" s="182" t="e">
        <f t="shared" si="62"/>
        <v>#DIV/0!</v>
      </c>
      <c r="AD1941" s="153" t="e">
        <f t="shared" si="63"/>
        <v>#DIV/0!</v>
      </c>
      <c r="AE1941" s="233" t="s">
        <v>66</v>
      </c>
      <c r="AF1941" s="153"/>
      <c r="AG1941" s="159"/>
      <c r="AH1941" s="153"/>
      <c r="AI1941" s="161"/>
      <c r="AJ1941" s="153"/>
      <c r="AK1941" s="153"/>
      <c r="AL1941" s="207"/>
      <c r="AM1941" s="207"/>
      <c r="AN1941" s="207"/>
      <c r="AO1941" s="207" t="str">
        <f ca="1">IF(R1941="","",IF(R1941&gt;TODAY(),"0 meses",DATEDIF(R1941,TODAY(),"m") &amp; " meses"))</f>
        <v>0 meses</v>
      </c>
      <c r="AP1941" s="147" t="s">
        <v>67</v>
      </c>
      <c r="AQ1941" s="147" t="s">
        <v>67</v>
      </c>
      <c r="AR1941" s="147"/>
      <c r="AS1941" s="209" t="s">
        <v>68</v>
      </c>
      <c r="AT1941" s="223" t="str">
        <f>MONTH(B1941)&amp;"/"&amp;YEAR(B1941)</f>
        <v>3/2026</v>
      </c>
      <c r="AU1941" s="223">
        <f>WEEKNUM(B1941)-WEEKNUM(EOMONTH(B1941,-1)+1)+1</f>
        <v>1</v>
      </c>
      <c r="AV1941" s="209" t="str">
        <f>MONTH(R1941)&amp;"/"&amp;YEAR(R1941)</f>
        <v>5/2026</v>
      </c>
      <c r="AW1941" s="209">
        <f>WEEKNUM(R1941)-WEEKNUM(EOMONTH(R1941,-1)+1)+1</f>
        <v>3</v>
      </c>
      <c r="AX1941" s="209">
        <f>IF(BB1941="S",IF(Q1941="1. Aceitou o programa",R1941-B1941,0),0)</f>
        <v>72</v>
      </c>
      <c r="AY1941" s="209">
        <f>IF(BB1941="S",IF(AND(S1941&lt;&gt;"",R1941&lt;&gt;""),S1941-R1941,0),0)</f>
        <v>0</v>
      </c>
      <c r="AZ1941" s="209">
        <f>IF(BB1941="S",IF(Q1941="1. Aceitou o programa",IF(OR(X1941="Não se Aplica",X1941=""),IF(OR(W1941="Não se Aplica",W1941=""),0,W1941-V1941),AVERAGE(X1941-W1941,W1941-V1941)),0),0)</f>
        <v>38</v>
      </c>
      <c r="BA1941" s="209">
        <f>IF(BB1941="S",IF(AND(Q1941="1. Aceitou o programa",AH1941="Realizada"),IFERROR(IF(AG1941="",0,AG1941-R1941),0),0),0)</f>
        <v>0</v>
      </c>
      <c r="BB1941" s="209" t="str">
        <f>_xlfn.XLOOKUP(U1941,'Lista Suspensa'!$AA$20:$AA$23,'Lista Suspensa'!$AB$20:$AB$23,"N/A")</f>
        <v>S</v>
      </c>
    </row>
    <row r="1942" spans="1:54" ht="12" customHeight="1">
      <c r="A1942" s="151" t="s">
        <v>54</v>
      </c>
      <c r="B1942" s="152">
        <v>46083</v>
      </c>
      <c r="C1942" s="153" t="s">
        <v>55</v>
      </c>
      <c r="D1942" s="153" t="s">
        <v>56</v>
      </c>
      <c r="E1942" s="244">
        <v>94751970</v>
      </c>
      <c r="F1942" s="144" t="s">
        <v>3916</v>
      </c>
      <c r="G1942" s="230"/>
      <c r="H1942" s="154">
        <v>34686</v>
      </c>
      <c r="I1942" s="153">
        <v>31</v>
      </c>
      <c r="J1942" s="148" t="s">
        <v>70</v>
      </c>
      <c r="K1942" s="153"/>
      <c r="L1942" s="153"/>
      <c r="M1942" s="153"/>
      <c r="N1942" s="153">
        <v>60</v>
      </c>
      <c r="O1942" s="155" t="s">
        <v>3917</v>
      </c>
      <c r="P1942" s="156" t="s">
        <v>89</v>
      </c>
      <c r="Q1942" s="157" t="s">
        <v>110</v>
      </c>
      <c r="R1942" s="158">
        <v>46155</v>
      </c>
      <c r="S1942" s="159"/>
      <c r="T1942" s="159" t="s">
        <v>62</v>
      </c>
      <c r="U1942" s="159" t="s">
        <v>111</v>
      </c>
      <c r="V1942" s="154">
        <v>46111</v>
      </c>
      <c r="W1942" s="154">
        <v>46142</v>
      </c>
      <c r="X1942" s="154"/>
      <c r="Y1942" s="160" t="s">
        <v>90</v>
      </c>
      <c r="Z1942" s="160" t="s">
        <v>65</v>
      </c>
      <c r="AA1942" s="153"/>
      <c r="AB1942" s="153"/>
      <c r="AC1942" s="182" t="e">
        <f t="shared" si="62"/>
        <v>#DIV/0!</v>
      </c>
      <c r="AD1942" s="153" t="e">
        <f t="shared" si="63"/>
        <v>#DIV/0!</v>
      </c>
      <c r="AE1942" s="233" t="s">
        <v>66</v>
      </c>
      <c r="AF1942" s="153"/>
      <c r="AG1942" s="159"/>
      <c r="AH1942" s="153"/>
      <c r="AI1942" s="161"/>
      <c r="AJ1942" s="153"/>
      <c r="AK1942" s="153"/>
      <c r="AL1942" s="207"/>
      <c r="AM1942" s="207"/>
      <c r="AN1942" s="207"/>
      <c r="AO1942" s="207" t="str">
        <f ca="1">IF(R1942="","",IF(R1942&gt;TODAY(),"0 meses",DATEDIF(R1942,TODAY(),"m") &amp; " meses"))</f>
        <v>0 meses</v>
      </c>
      <c r="AP1942" s="147" t="s">
        <v>67</v>
      </c>
      <c r="AQ1942" s="147" t="s">
        <v>67</v>
      </c>
      <c r="AR1942" s="147"/>
      <c r="AS1942" s="209" t="s">
        <v>68</v>
      </c>
      <c r="AT1942" s="223" t="str">
        <f>MONTH(B1942)&amp;"/"&amp;YEAR(B1942)</f>
        <v>3/2026</v>
      </c>
      <c r="AU1942" s="223">
        <f>WEEKNUM(B1942)-WEEKNUM(EOMONTH(B1942,-1)+1)+1</f>
        <v>1</v>
      </c>
      <c r="AV1942" s="209" t="str">
        <f>MONTH(R1942)&amp;"/"&amp;YEAR(R1942)</f>
        <v>5/2026</v>
      </c>
      <c r="AW1942" s="209">
        <f>WEEKNUM(R1942)-WEEKNUM(EOMONTH(R1942,-1)+1)+1</f>
        <v>3</v>
      </c>
      <c r="AX1942" s="209">
        <f>IF(BB1942="S",IF(Q1942="1. Aceitou o programa",R1942-B1942,0),0)</f>
        <v>72</v>
      </c>
      <c r="AY1942" s="209">
        <f>IF(BB1942="S",IF(AND(S1942&lt;&gt;"",R1942&lt;&gt;""),S1942-R1942,0),0)</f>
        <v>0</v>
      </c>
      <c r="AZ1942" s="209">
        <f>IF(BB1942="S",IF(Q1942="1. Aceitou o programa",IF(OR(X1942="Não se Aplica",X1942=""),IF(OR(W1942="Não se Aplica",W1942=""),0,W1942-V1942),AVERAGE(X1942-W1942,W1942-V1942)),0),0)</f>
        <v>31</v>
      </c>
      <c r="BA1942" s="209">
        <f>IF(BB1942="S",IF(AND(Q1942="1. Aceitou o programa",AH1942="Realizada"),IFERROR(IF(AG1942="",0,AG1942-R1942),0),0),0)</f>
        <v>0</v>
      </c>
      <c r="BB1942" s="209" t="str">
        <f>_xlfn.XLOOKUP(U1942,'Lista Suspensa'!$AA$20:$AA$23,'Lista Suspensa'!$AB$20:$AB$23,"N/A")</f>
        <v>S</v>
      </c>
    </row>
    <row r="1943" spans="1:54" ht="12" customHeight="1">
      <c r="A1943" s="151" t="s">
        <v>54</v>
      </c>
      <c r="B1943" s="152">
        <v>46083</v>
      </c>
      <c r="C1943" s="153" t="s">
        <v>55</v>
      </c>
      <c r="D1943" s="153" t="s">
        <v>56</v>
      </c>
      <c r="E1943" s="244">
        <v>89976796</v>
      </c>
      <c r="F1943" s="144" t="s">
        <v>3918</v>
      </c>
      <c r="G1943" s="230"/>
      <c r="H1943" s="154">
        <v>36448</v>
      </c>
      <c r="I1943" s="153">
        <v>26</v>
      </c>
      <c r="J1943" s="148" t="s">
        <v>70</v>
      </c>
      <c r="K1943" s="153"/>
      <c r="L1943" s="153"/>
      <c r="M1943" s="153"/>
      <c r="N1943" s="153">
        <v>60</v>
      </c>
      <c r="O1943" s="155" t="s">
        <v>3919</v>
      </c>
      <c r="P1943" s="156" t="s">
        <v>89</v>
      </c>
      <c r="Q1943" s="157" t="s">
        <v>110</v>
      </c>
      <c r="R1943" s="158">
        <v>46155</v>
      </c>
      <c r="S1943" s="159"/>
      <c r="T1943" s="159" t="s">
        <v>62</v>
      </c>
      <c r="U1943" s="159" t="s">
        <v>111</v>
      </c>
      <c r="V1943" s="154">
        <v>46099</v>
      </c>
      <c r="W1943" s="154">
        <v>46141</v>
      </c>
      <c r="X1943" s="154">
        <v>46142</v>
      </c>
      <c r="Y1943" s="160" t="s">
        <v>3920</v>
      </c>
      <c r="Z1943" s="160" t="s">
        <v>65</v>
      </c>
      <c r="AA1943" s="153"/>
      <c r="AB1943" s="153"/>
      <c r="AC1943" s="182" t="e">
        <f t="shared" si="62"/>
        <v>#DIV/0!</v>
      </c>
      <c r="AD1943" s="153" t="e">
        <f t="shared" si="63"/>
        <v>#DIV/0!</v>
      </c>
      <c r="AE1943" s="233" t="s">
        <v>66</v>
      </c>
      <c r="AF1943" s="153"/>
      <c r="AG1943" s="159"/>
      <c r="AH1943" s="153"/>
      <c r="AI1943" s="161"/>
      <c r="AJ1943" s="153"/>
      <c r="AK1943" s="153"/>
      <c r="AL1943" s="207"/>
      <c r="AM1943" s="207"/>
      <c r="AN1943" s="207"/>
      <c r="AO1943" s="207" t="str">
        <f ca="1">IF(R1943="","",IF(R1943&gt;TODAY(),"0 meses",DATEDIF(R1943,TODAY(),"m") &amp; " meses"))</f>
        <v>0 meses</v>
      </c>
      <c r="AP1943" s="147" t="s">
        <v>67</v>
      </c>
      <c r="AQ1943" s="147" t="s">
        <v>67</v>
      </c>
      <c r="AR1943" s="147"/>
      <c r="AS1943" s="209" t="s">
        <v>68</v>
      </c>
      <c r="AT1943" s="223" t="str">
        <f>MONTH(B1943)&amp;"/"&amp;YEAR(B1943)</f>
        <v>3/2026</v>
      </c>
      <c r="AU1943" s="223">
        <f>WEEKNUM(B1943)-WEEKNUM(EOMONTH(B1943,-1)+1)+1</f>
        <v>1</v>
      </c>
      <c r="AV1943" s="209" t="str">
        <f>MONTH(R1943)&amp;"/"&amp;YEAR(R1943)</f>
        <v>5/2026</v>
      </c>
      <c r="AW1943" s="209">
        <f>WEEKNUM(R1943)-WEEKNUM(EOMONTH(R1943,-1)+1)+1</f>
        <v>3</v>
      </c>
      <c r="AX1943" s="209">
        <f>IF(BB1943="S",IF(Q1943="1. Aceitou o programa",R1943-B1943,0),0)</f>
        <v>72</v>
      </c>
      <c r="AY1943" s="209">
        <f>IF(BB1943="S",IF(AND(S1943&lt;&gt;"",R1943&lt;&gt;""),S1943-R1943,0),0)</f>
        <v>0</v>
      </c>
      <c r="AZ1943" s="209">
        <f>IF(BB1943="S",IF(Q1943="1. Aceitou o programa",IF(OR(X1943="Não se Aplica",X1943=""),IF(OR(W1943="Não se Aplica",W1943=""),0,W1943-V1943),AVERAGE(X1943-W1943,W1943-V1943)),0),0)</f>
        <v>21.5</v>
      </c>
      <c r="BA1943" s="209">
        <f>IF(BB1943="S",IF(AND(Q1943="1. Aceitou o programa",AH1943="Realizada"),IFERROR(IF(AG1943="",0,AG1943-R1943),0),0),0)</f>
        <v>0</v>
      </c>
      <c r="BB1943" s="209" t="str">
        <f>_xlfn.XLOOKUP(U1943,'Lista Suspensa'!$AA$20:$AA$23,'Lista Suspensa'!$AB$20:$AB$23,"N/A")</f>
        <v>S</v>
      </c>
    </row>
    <row r="1944" spans="1:54" ht="12" customHeight="1">
      <c r="A1944" s="151" t="s">
        <v>54</v>
      </c>
      <c r="B1944" s="152">
        <v>46083</v>
      </c>
      <c r="C1944" s="153" t="s">
        <v>55</v>
      </c>
      <c r="D1944" s="153" t="s">
        <v>56</v>
      </c>
      <c r="E1944" s="244">
        <v>89917818</v>
      </c>
      <c r="F1944" s="144" t="s">
        <v>3921</v>
      </c>
      <c r="G1944" s="230"/>
      <c r="H1944" s="154">
        <v>27346</v>
      </c>
      <c r="I1944" s="153">
        <v>51</v>
      </c>
      <c r="J1944" s="148" t="s">
        <v>70</v>
      </c>
      <c r="K1944" s="153" t="s">
        <v>101</v>
      </c>
      <c r="L1944" s="153"/>
      <c r="M1944" s="153"/>
      <c r="N1944" s="153">
        <v>600</v>
      </c>
      <c r="O1944" s="155" t="s">
        <v>3922</v>
      </c>
      <c r="P1944" s="156" t="s">
        <v>60</v>
      </c>
      <c r="Q1944" s="157" t="s">
        <v>110</v>
      </c>
      <c r="R1944" s="158">
        <v>46155</v>
      </c>
      <c r="S1944" s="159"/>
      <c r="T1944" s="159" t="s">
        <v>62</v>
      </c>
      <c r="U1944" s="159" t="s">
        <v>111</v>
      </c>
      <c r="V1944" s="154">
        <v>46149</v>
      </c>
      <c r="W1944" s="154"/>
      <c r="X1944" s="154"/>
      <c r="Y1944" s="160" t="s">
        <v>64</v>
      </c>
      <c r="Z1944" s="160" t="s">
        <v>65</v>
      </c>
      <c r="AA1944" s="153"/>
      <c r="AB1944" s="153"/>
      <c r="AC1944" s="182" t="e">
        <f t="shared" si="62"/>
        <v>#DIV/0!</v>
      </c>
      <c r="AD1944" s="153" t="e">
        <f t="shared" si="63"/>
        <v>#DIV/0!</v>
      </c>
      <c r="AE1944" s="233" t="s">
        <v>66</v>
      </c>
      <c r="AF1944" s="153"/>
      <c r="AG1944" s="159"/>
      <c r="AH1944" s="153"/>
      <c r="AI1944" s="161"/>
      <c r="AJ1944" s="153"/>
      <c r="AK1944" s="153"/>
      <c r="AL1944" s="207"/>
      <c r="AM1944" s="207"/>
      <c r="AN1944" s="207"/>
      <c r="AO1944" s="207" t="str">
        <f ca="1">IF(R1944="","",IF(R1944&gt;TODAY(),"0 meses",DATEDIF(R1944,TODAY(),"m") &amp; " meses"))</f>
        <v>0 meses</v>
      </c>
      <c r="AP1944" s="147" t="s">
        <v>67</v>
      </c>
      <c r="AQ1944" s="147" t="s">
        <v>67</v>
      </c>
      <c r="AR1944" s="147"/>
      <c r="AS1944" s="209" t="s">
        <v>68</v>
      </c>
      <c r="AT1944" s="223" t="str">
        <f>MONTH(B1944)&amp;"/"&amp;YEAR(B1944)</f>
        <v>3/2026</v>
      </c>
      <c r="AU1944" s="223">
        <f>WEEKNUM(B1944)-WEEKNUM(EOMONTH(B1944,-1)+1)+1</f>
        <v>1</v>
      </c>
      <c r="AV1944" s="209" t="str">
        <f>MONTH(R1944)&amp;"/"&amp;YEAR(R1944)</f>
        <v>5/2026</v>
      </c>
      <c r="AW1944" s="209">
        <f>WEEKNUM(R1944)-WEEKNUM(EOMONTH(R1944,-1)+1)+1</f>
        <v>3</v>
      </c>
      <c r="AX1944" s="209">
        <f>IF(BB1944="S",IF(Q1944="1. Aceitou o programa",R1944-B1944,0),0)</f>
        <v>72</v>
      </c>
      <c r="AY1944" s="209">
        <f>IF(BB1944="S",IF(AND(S1944&lt;&gt;"",R1944&lt;&gt;""),S1944-R1944,0),0)</f>
        <v>0</v>
      </c>
      <c r="AZ1944" s="209">
        <f>IF(BB1944="S",IF(Q1944="1. Aceitou o programa",IF(OR(X1944="Não se Aplica",X1944=""),IF(OR(W1944="Não se Aplica",W1944=""),0,W1944-V1944),AVERAGE(X1944-W1944,W1944-V1944)),0),0)</f>
        <v>0</v>
      </c>
      <c r="BA1944" s="209">
        <f>IF(BB1944="S",IF(AND(Q1944="1. Aceitou o programa",AH1944="Realizada"),IFERROR(IF(AG1944="",0,AG1944-R1944),0),0),0)</f>
        <v>0</v>
      </c>
      <c r="BB1944" s="209" t="str">
        <f>_xlfn.XLOOKUP(U1944,'Lista Suspensa'!$AA$20:$AA$23,'Lista Suspensa'!$AB$20:$AB$23,"N/A")</f>
        <v>S</v>
      </c>
    </row>
    <row r="1945" spans="1:54" ht="12" customHeight="1">
      <c r="A1945" s="151" t="s">
        <v>54</v>
      </c>
      <c r="B1945" s="152">
        <v>46083</v>
      </c>
      <c r="C1945" s="153" t="s">
        <v>55</v>
      </c>
      <c r="D1945" s="153" t="s">
        <v>56</v>
      </c>
      <c r="E1945" s="244">
        <v>93479370</v>
      </c>
      <c r="F1945" s="144" t="s">
        <v>3923</v>
      </c>
      <c r="G1945" s="230"/>
      <c r="H1945" s="154">
        <v>29958</v>
      </c>
      <c r="I1945" s="153">
        <v>44</v>
      </c>
      <c r="J1945" s="148" t="s">
        <v>70</v>
      </c>
      <c r="K1945" s="153" t="s">
        <v>101</v>
      </c>
      <c r="L1945" s="153"/>
      <c r="M1945" s="153"/>
      <c r="N1945" s="153">
        <v>75</v>
      </c>
      <c r="O1945" s="155" t="s">
        <v>3924</v>
      </c>
      <c r="P1945" s="156" t="s">
        <v>60</v>
      </c>
      <c r="Q1945" s="157" t="s">
        <v>110</v>
      </c>
      <c r="R1945" s="158">
        <v>46155</v>
      </c>
      <c r="S1945" s="159"/>
      <c r="T1945" s="159" t="s">
        <v>62</v>
      </c>
      <c r="U1945" s="159" t="s">
        <v>111</v>
      </c>
      <c r="V1945" s="154">
        <v>46149</v>
      </c>
      <c r="W1945" s="154"/>
      <c r="X1945" s="154"/>
      <c r="Y1945" s="160" t="s">
        <v>3925</v>
      </c>
      <c r="Z1945" s="160" t="s">
        <v>65</v>
      </c>
      <c r="AA1945" s="153"/>
      <c r="AB1945" s="153"/>
      <c r="AC1945" s="182" t="e">
        <f t="shared" si="62"/>
        <v>#DIV/0!</v>
      </c>
      <c r="AD1945" s="153" t="e">
        <f t="shared" si="63"/>
        <v>#DIV/0!</v>
      </c>
      <c r="AE1945" s="233" t="s">
        <v>66</v>
      </c>
      <c r="AF1945" s="153"/>
      <c r="AG1945" s="159"/>
      <c r="AH1945" s="153"/>
      <c r="AI1945" s="161"/>
      <c r="AJ1945" s="153"/>
      <c r="AK1945" s="153"/>
      <c r="AL1945" s="207"/>
      <c r="AM1945" s="207"/>
      <c r="AN1945" s="207"/>
      <c r="AO1945" s="207" t="str">
        <f ca="1">IF(R1945="","",IF(R1945&gt;TODAY(),"0 meses",DATEDIF(R1945,TODAY(),"m") &amp; " meses"))</f>
        <v>0 meses</v>
      </c>
      <c r="AP1945" s="147" t="s">
        <v>67</v>
      </c>
      <c r="AQ1945" s="147" t="s">
        <v>67</v>
      </c>
      <c r="AR1945" s="147"/>
      <c r="AS1945" s="209" t="s">
        <v>68</v>
      </c>
      <c r="AT1945" s="223" t="str">
        <f>MONTH(B1945)&amp;"/"&amp;YEAR(B1945)</f>
        <v>3/2026</v>
      </c>
      <c r="AU1945" s="223">
        <f>WEEKNUM(B1945)-WEEKNUM(EOMONTH(B1945,-1)+1)+1</f>
        <v>1</v>
      </c>
      <c r="AV1945" s="209" t="str">
        <f>MONTH(R1945)&amp;"/"&amp;YEAR(R1945)</f>
        <v>5/2026</v>
      </c>
      <c r="AW1945" s="209">
        <f>WEEKNUM(R1945)-WEEKNUM(EOMONTH(R1945,-1)+1)+1</f>
        <v>3</v>
      </c>
      <c r="AX1945" s="209">
        <f>IF(BB1945="S",IF(Q1945="1. Aceitou o programa",R1945-B1945,0),0)</f>
        <v>72</v>
      </c>
      <c r="AY1945" s="209">
        <f>IF(BB1945="S",IF(AND(S1945&lt;&gt;"",R1945&lt;&gt;""),S1945-R1945,0),0)</f>
        <v>0</v>
      </c>
      <c r="AZ1945" s="209">
        <f>IF(BB1945="S",IF(Q1945="1. Aceitou o programa",IF(OR(X1945="Não se Aplica",X1945=""),IF(OR(W1945="Não se Aplica",W1945=""),0,W1945-V1945),AVERAGE(X1945-W1945,W1945-V1945)),0),0)</f>
        <v>0</v>
      </c>
      <c r="BA1945" s="209">
        <f>IF(BB1945="S",IF(AND(Q1945="1. Aceitou o programa",AH1945="Realizada"),IFERROR(IF(AG1945="",0,AG1945-R1945),0),0),0)</f>
        <v>0</v>
      </c>
      <c r="BB1945" s="209" t="str">
        <f>_xlfn.XLOOKUP(U1945,'Lista Suspensa'!$AA$20:$AA$23,'Lista Suspensa'!$AB$20:$AB$23,"N/A")</f>
        <v>S</v>
      </c>
    </row>
    <row r="1946" spans="1:54" ht="12" customHeight="1">
      <c r="A1946" s="151" t="s">
        <v>54</v>
      </c>
      <c r="B1946" s="152">
        <v>46083</v>
      </c>
      <c r="C1946" s="153" t="s">
        <v>55</v>
      </c>
      <c r="D1946" s="153" t="s">
        <v>56</v>
      </c>
      <c r="E1946" s="244">
        <v>92673715</v>
      </c>
      <c r="F1946" s="144" t="s">
        <v>3926</v>
      </c>
      <c r="G1946" s="230"/>
      <c r="H1946" s="154">
        <v>30028</v>
      </c>
      <c r="I1946" s="153">
        <v>44</v>
      </c>
      <c r="J1946" s="148" t="s">
        <v>70</v>
      </c>
      <c r="K1946" s="153" t="s">
        <v>101</v>
      </c>
      <c r="L1946" s="153"/>
      <c r="M1946" s="153"/>
      <c r="N1946" s="153">
        <v>450</v>
      </c>
      <c r="O1946" s="155" t="s">
        <v>3927</v>
      </c>
      <c r="P1946" s="156" t="s">
        <v>60</v>
      </c>
      <c r="Q1946" s="157" t="s">
        <v>110</v>
      </c>
      <c r="R1946" s="158">
        <v>46155</v>
      </c>
      <c r="S1946" s="159"/>
      <c r="T1946" s="159" t="s">
        <v>62</v>
      </c>
      <c r="U1946" s="159" t="s">
        <v>111</v>
      </c>
      <c r="V1946" s="154">
        <v>46149</v>
      </c>
      <c r="W1946" s="154"/>
      <c r="X1946" s="154"/>
      <c r="Y1946" s="160" t="s">
        <v>115</v>
      </c>
      <c r="Z1946" s="160" t="s">
        <v>65</v>
      </c>
      <c r="AA1946" s="153"/>
      <c r="AB1946" s="153"/>
      <c r="AC1946" s="182" t="e">
        <f t="shared" si="62"/>
        <v>#DIV/0!</v>
      </c>
      <c r="AD1946" s="153" t="e">
        <f t="shared" si="63"/>
        <v>#DIV/0!</v>
      </c>
      <c r="AE1946" s="233" t="s">
        <v>66</v>
      </c>
      <c r="AF1946" s="153"/>
      <c r="AG1946" s="159"/>
      <c r="AH1946" s="153"/>
      <c r="AI1946" s="161"/>
      <c r="AJ1946" s="153"/>
      <c r="AK1946" s="153"/>
      <c r="AL1946" s="207"/>
      <c r="AM1946" s="207"/>
      <c r="AN1946" s="207"/>
      <c r="AO1946" s="207" t="str">
        <f ca="1">IF(R1946="","",IF(R1946&gt;TODAY(),"0 meses",DATEDIF(R1946,TODAY(),"m") &amp; " meses"))</f>
        <v>0 meses</v>
      </c>
      <c r="AP1946" s="147" t="s">
        <v>67</v>
      </c>
      <c r="AQ1946" s="147" t="s">
        <v>67</v>
      </c>
      <c r="AR1946" s="147"/>
      <c r="AS1946" s="209" t="s">
        <v>68</v>
      </c>
      <c r="AT1946" s="223" t="str">
        <f>MONTH(B1946)&amp;"/"&amp;YEAR(B1946)</f>
        <v>3/2026</v>
      </c>
      <c r="AU1946" s="223">
        <f>WEEKNUM(B1946)-WEEKNUM(EOMONTH(B1946,-1)+1)+1</f>
        <v>1</v>
      </c>
      <c r="AV1946" s="209" t="str">
        <f>MONTH(R1946)&amp;"/"&amp;YEAR(R1946)</f>
        <v>5/2026</v>
      </c>
      <c r="AW1946" s="209">
        <f>WEEKNUM(R1946)-WEEKNUM(EOMONTH(R1946,-1)+1)+1</f>
        <v>3</v>
      </c>
      <c r="AX1946" s="209">
        <f>IF(BB1946="S",IF(Q1946="1. Aceitou o programa",R1946-B1946,0),0)</f>
        <v>72</v>
      </c>
      <c r="AY1946" s="209">
        <f>IF(BB1946="S",IF(AND(S1946&lt;&gt;"",R1946&lt;&gt;""),S1946-R1946,0),0)</f>
        <v>0</v>
      </c>
      <c r="AZ1946" s="209">
        <f>IF(BB1946="S",IF(Q1946="1. Aceitou o programa",IF(OR(X1946="Não se Aplica",X1946=""),IF(OR(W1946="Não se Aplica",W1946=""),0,W1946-V1946),AVERAGE(X1946-W1946,W1946-V1946)),0),0)</f>
        <v>0</v>
      </c>
      <c r="BA1946" s="209">
        <f>IF(BB1946="S",IF(AND(Q1946="1. Aceitou o programa",AH1946="Realizada"),IFERROR(IF(AG1946="",0,AG1946-R1946),0),0),0)</f>
        <v>0</v>
      </c>
      <c r="BB1946" s="209" t="str">
        <f>_xlfn.XLOOKUP(U1946,'Lista Suspensa'!$AA$20:$AA$23,'Lista Suspensa'!$AB$20:$AB$23,"N/A")</f>
        <v>S</v>
      </c>
    </row>
    <row r="1947" spans="1:54" ht="12" customHeight="1">
      <c r="A1947" s="151" t="s">
        <v>54</v>
      </c>
      <c r="B1947" s="152">
        <v>46083</v>
      </c>
      <c r="C1947" s="153" t="s">
        <v>55</v>
      </c>
      <c r="D1947" s="153" t="s">
        <v>56</v>
      </c>
      <c r="E1947" s="244">
        <v>431678715</v>
      </c>
      <c r="F1947" s="144" t="s">
        <v>3928</v>
      </c>
      <c r="G1947" s="230"/>
      <c r="H1947" s="154">
        <v>33108</v>
      </c>
      <c r="I1947" s="153">
        <v>35</v>
      </c>
      <c r="J1947" s="148" t="s">
        <v>70</v>
      </c>
      <c r="K1947" s="153" t="s">
        <v>101</v>
      </c>
      <c r="L1947" s="153"/>
      <c r="M1947" s="153"/>
      <c r="N1947" s="153">
        <v>400</v>
      </c>
      <c r="O1947" s="155" t="s">
        <v>3929</v>
      </c>
      <c r="P1947" s="156" t="s">
        <v>60</v>
      </c>
      <c r="Q1947" s="157" t="s">
        <v>110</v>
      </c>
      <c r="R1947" s="158">
        <v>46155</v>
      </c>
      <c r="S1947" s="159"/>
      <c r="T1947" s="159" t="s">
        <v>62</v>
      </c>
      <c r="U1947" s="159" t="s">
        <v>111</v>
      </c>
      <c r="V1947" s="154">
        <v>46149</v>
      </c>
      <c r="W1947" s="154"/>
      <c r="X1947" s="154"/>
      <c r="Y1947" s="160" t="s">
        <v>64</v>
      </c>
      <c r="Z1947" s="160" t="s">
        <v>65</v>
      </c>
      <c r="AA1947" s="153"/>
      <c r="AB1947" s="153"/>
      <c r="AC1947" s="182" t="e">
        <f t="shared" si="62"/>
        <v>#DIV/0!</v>
      </c>
      <c r="AD1947" s="153" t="e">
        <f t="shared" si="63"/>
        <v>#DIV/0!</v>
      </c>
      <c r="AE1947" s="233" t="s">
        <v>66</v>
      </c>
      <c r="AF1947" s="153"/>
      <c r="AG1947" s="159"/>
      <c r="AH1947" s="153"/>
      <c r="AI1947" s="161"/>
      <c r="AJ1947" s="153"/>
      <c r="AK1947" s="153"/>
      <c r="AL1947" s="207"/>
      <c r="AM1947" s="207"/>
      <c r="AN1947" s="207"/>
      <c r="AO1947" s="207" t="str">
        <f ca="1">IF(R1947="","",IF(R1947&gt;TODAY(),"0 meses",DATEDIF(R1947,TODAY(),"m") &amp; " meses"))</f>
        <v>0 meses</v>
      </c>
      <c r="AP1947" s="147" t="s">
        <v>67</v>
      </c>
      <c r="AQ1947" s="147" t="s">
        <v>67</v>
      </c>
      <c r="AR1947" s="147"/>
      <c r="AS1947" s="209" t="s">
        <v>68</v>
      </c>
      <c r="AT1947" s="223" t="str">
        <f>MONTH(B1947)&amp;"/"&amp;YEAR(B1947)</f>
        <v>3/2026</v>
      </c>
      <c r="AU1947" s="223">
        <f>WEEKNUM(B1947)-WEEKNUM(EOMONTH(B1947,-1)+1)+1</f>
        <v>1</v>
      </c>
      <c r="AV1947" s="209" t="str">
        <f>MONTH(R1947)&amp;"/"&amp;YEAR(R1947)</f>
        <v>5/2026</v>
      </c>
      <c r="AW1947" s="209">
        <f>WEEKNUM(R1947)-WEEKNUM(EOMONTH(R1947,-1)+1)+1</f>
        <v>3</v>
      </c>
      <c r="AX1947" s="209">
        <f>IF(BB1947="S",IF(Q1947="1. Aceitou o programa",R1947-B1947,0),0)</f>
        <v>72</v>
      </c>
      <c r="AY1947" s="209">
        <f>IF(BB1947="S",IF(AND(S1947&lt;&gt;"",R1947&lt;&gt;""),S1947-R1947,0),0)</f>
        <v>0</v>
      </c>
      <c r="AZ1947" s="209">
        <f>IF(BB1947="S",IF(Q1947="1. Aceitou o programa",IF(OR(X1947="Não se Aplica",X1947=""),IF(OR(W1947="Não se Aplica",W1947=""),0,W1947-V1947),AVERAGE(X1947-W1947,W1947-V1947)),0),0)</f>
        <v>0</v>
      </c>
      <c r="BA1947" s="209">
        <f>IF(BB1947="S",IF(AND(Q1947="1. Aceitou o programa",AH1947="Realizada"),IFERROR(IF(AG1947="",0,AG1947-R1947),0),0),0)</f>
        <v>0</v>
      </c>
      <c r="BB1947" s="209" t="str">
        <f>_xlfn.XLOOKUP(U1947,'Lista Suspensa'!$AA$20:$AA$23,'Lista Suspensa'!$AB$20:$AB$23,"N/A")</f>
        <v>S</v>
      </c>
    </row>
    <row r="1948" spans="1:54" ht="12" customHeight="1">
      <c r="A1948" s="151" t="s">
        <v>54</v>
      </c>
      <c r="B1948" s="152">
        <v>46083</v>
      </c>
      <c r="C1948" s="153" t="s">
        <v>55</v>
      </c>
      <c r="D1948" s="153" t="s">
        <v>56</v>
      </c>
      <c r="E1948" s="244">
        <v>94691133</v>
      </c>
      <c r="F1948" s="144" t="s">
        <v>3930</v>
      </c>
      <c r="G1948" s="230"/>
      <c r="H1948" s="154">
        <v>34202</v>
      </c>
      <c r="I1948" s="153">
        <v>32</v>
      </c>
      <c r="J1948" s="148" t="s">
        <v>70</v>
      </c>
      <c r="K1948" s="153" t="s">
        <v>101</v>
      </c>
      <c r="L1948" s="153"/>
      <c r="M1948" s="153"/>
      <c r="N1948" s="153">
        <v>450</v>
      </c>
      <c r="O1948" s="155" t="s">
        <v>3931</v>
      </c>
      <c r="P1948" s="156" t="s">
        <v>60</v>
      </c>
      <c r="Q1948" s="157" t="s">
        <v>110</v>
      </c>
      <c r="R1948" s="158">
        <v>46155</v>
      </c>
      <c r="S1948" s="159"/>
      <c r="T1948" s="159" t="s">
        <v>62</v>
      </c>
      <c r="U1948" s="159" t="s">
        <v>111</v>
      </c>
      <c r="V1948" s="154">
        <v>46149</v>
      </c>
      <c r="W1948" s="154"/>
      <c r="X1948" s="154"/>
      <c r="Y1948" s="160" t="s">
        <v>3932</v>
      </c>
      <c r="Z1948" s="160" t="s">
        <v>65</v>
      </c>
      <c r="AA1948" s="153"/>
      <c r="AB1948" s="153"/>
      <c r="AC1948" s="182" t="e">
        <f t="shared" si="62"/>
        <v>#DIV/0!</v>
      </c>
      <c r="AD1948" s="153" t="e">
        <f t="shared" si="63"/>
        <v>#DIV/0!</v>
      </c>
      <c r="AE1948" s="233" t="s">
        <v>66</v>
      </c>
      <c r="AF1948" s="153"/>
      <c r="AG1948" s="159"/>
      <c r="AH1948" s="153"/>
      <c r="AI1948" s="161"/>
      <c r="AJ1948" s="153"/>
      <c r="AK1948" s="153"/>
      <c r="AL1948" s="207"/>
      <c r="AM1948" s="207"/>
      <c r="AN1948" s="207"/>
      <c r="AO1948" s="207" t="str">
        <f ca="1">IF(R1948="","",IF(R1948&gt;TODAY(),"0 meses",DATEDIF(R1948,TODAY(),"m") &amp; " meses"))</f>
        <v>0 meses</v>
      </c>
      <c r="AP1948" s="147" t="s">
        <v>67</v>
      </c>
      <c r="AQ1948" s="147" t="s">
        <v>67</v>
      </c>
      <c r="AR1948" s="147"/>
      <c r="AS1948" s="209" t="s">
        <v>68</v>
      </c>
      <c r="AT1948" s="223" t="str">
        <f>MONTH(B1948)&amp;"/"&amp;YEAR(B1948)</f>
        <v>3/2026</v>
      </c>
      <c r="AU1948" s="223">
        <f>WEEKNUM(B1948)-WEEKNUM(EOMONTH(B1948,-1)+1)+1</f>
        <v>1</v>
      </c>
      <c r="AV1948" s="209" t="str">
        <f>MONTH(R1948)&amp;"/"&amp;YEAR(R1948)</f>
        <v>5/2026</v>
      </c>
      <c r="AW1948" s="209">
        <f>WEEKNUM(R1948)-WEEKNUM(EOMONTH(R1948,-1)+1)+1</f>
        <v>3</v>
      </c>
      <c r="AX1948" s="209">
        <f>IF(BB1948="S",IF(Q1948="1. Aceitou o programa",R1948-B1948,0),0)</f>
        <v>72</v>
      </c>
      <c r="AY1948" s="209">
        <f>IF(BB1948="S",IF(AND(S1948&lt;&gt;"",R1948&lt;&gt;""),S1948-R1948,0),0)</f>
        <v>0</v>
      </c>
      <c r="AZ1948" s="209">
        <f>IF(BB1948="S",IF(Q1948="1. Aceitou o programa",IF(OR(X1948="Não se Aplica",X1948=""),IF(OR(W1948="Não se Aplica",W1948=""),0,W1948-V1948),AVERAGE(X1948-W1948,W1948-V1948)),0),0)</f>
        <v>0</v>
      </c>
      <c r="BA1948" s="209">
        <f>IF(BB1948="S",IF(AND(Q1948="1. Aceitou o programa",AH1948="Realizada"),IFERROR(IF(AG1948="",0,AG1948-R1948),0),0),0)</f>
        <v>0</v>
      </c>
      <c r="BB1948" s="209" t="str">
        <f>_xlfn.XLOOKUP(U1948,'Lista Suspensa'!$AA$20:$AA$23,'Lista Suspensa'!$AB$20:$AB$23,"N/A")</f>
        <v>S</v>
      </c>
    </row>
    <row r="1949" spans="1:54" ht="12" customHeight="1">
      <c r="A1949" s="151" t="s">
        <v>54</v>
      </c>
      <c r="B1949" s="152">
        <v>46083</v>
      </c>
      <c r="C1949" s="153" t="s">
        <v>55</v>
      </c>
      <c r="D1949" s="153" t="s">
        <v>56</v>
      </c>
      <c r="E1949" s="244">
        <v>451008901</v>
      </c>
      <c r="F1949" s="144" t="s">
        <v>3933</v>
      </c>
      <c r="G1949" s="230"/>
      <c r="H1949" s="154">
        <v>27078</v>
      </c>
      <c r="I1949" s="153">
        <v>52</v>
      </c>
      <c r="J1949" s="148" t="s">
        <v>70</v>
      </c>
      <c r="K1949" s="153" t="s">
        <v>59</v>
      </c>
      <c r="L1949" s="153"/>
      <c r="M1949" s="153"/>
      <c r="N1949" s="153">
        <v>200</v>
      </c>
      <c r="O1949" s="155" t="s">
        <v>3934</v>
      </c>
      <c r="P1949" s="156" t="s">
        <v>60</v>
      </c>
      <c r="Q1949" s="157" t="s">
        <v>110</v>
      </c>
      <c r="R1949" s="158">
        <v>46155</v>
      </c>
      <c r="S1949" s="159"/>
      <c r="T1949" s="159" t="s">
        <v>62</v>
      </c>
      <c r="U1949" s="159" t="s">
        <v>111</v>
      </c>
      <c r="V1949" s="154">
        <v>46149</v>
      </c>
      <c r="W1949" s="154"/>
      <c r="X1949" s="154"/>
      <c r="Y1949" s="160" t="s">
        <v>64</v>
      </c>
      <c r="Z1949" s="160" t="s">
        <v>65</v>
      </c>
      <c r="AA1949" s="153"/>
      <c r="AB1949" s="153"/>
      <c r="AC1949" s="182" t="e">
        <f t="shared" si="62"/>
        <v>#DIV/0!</v>
      </c>
      <c r="AD1949" s="153" t="e">
        <f t="shared" si="63"/>
        <v>#DIV/0!</v>
      </c>
      <c r="AE1949" s="233" t="s">
        <v>66</v>
      </c>
      <c r="AF1949" s="153"/>
      <c r="AG1949" s="159"/>
      <c r="AH1949" s="153"/>
      <c r="AI1949" s="161"/>
      <c r="AJ1949" s="153"/>
      <c r="AK1949" s="153"/>
      <c r="AL1949" s="207"/>
      <c r="AM1949" s="207"/>
      <c r="AN1949" s="207"/>
      <c r="AO1949" s="207" t="str">
        <f ca="1">IF(R1949="","",IF(R1949&gt;TODAY(),"0 meses",DATEDIF(R1949,TODAY(),"m") &amp; " meses"))</f>
        <v>0 meses</v>
      </c>
      <c r="AP1949" s="147" t="s">
        <v>67</v>
      </c>
      <c r="AQ1949" s="147" t="s">
        <v>67</v>
      </c>
      <c r="AR1949" s="147"/>
      <c r="AS1949" s="209" t="s">
        <v>68</v>
      </c>
      <c r="AT1949" s="223" t="str">
        <f>MONTH(B1949)&amp;"/"&amp;YEAR(B1949)</f>
        <v>3/2026</v>
      </c>
      <c r="AU1949" s="223">
        <f>WEEKNUM(B1949)-WEEKNUM(EOMONTH(B1949,-1)+1)+1</f>
        <v>1</v>
      </c>
      <c r="AV1949" s="209" t="str">
        <f>MONTH(R1949)&amp;"/"&amp;YEAR(R1949)</f>
        <v>5/2026</v>
      </c>
      <c r="AW1949" s="209">
        <f>WEEKNUM(R1949)-WEEKNUM(EOMONTH(R1949,-1)+1)+1</f>
        <v>3</v>
      </c>
      <c r="AX1949" s="209">
        <f>IF(BB1949="S",IF(Q1949="1. Aceitou o programa",R1949-B1949,0),0)</f>
        <v>72</v>
      </c>
      <c r="AY1949" s="209">
        <f>IF(BB1949="S",IF(AND(S1949&lt;&gt;"",R1949&lt;&gt;""),S1949-R1949,0),0)</f>
        <v>0</v>
      </c>
      <c r="AZ1949" s="209">
        <f>IF(BB1949="S",IF(Q1949="1. Aceitou o programa",IF(OR(X1949="Não se Aplica",X1949=""),IF(OR(W1949="Não se Aplica",W1949=""),0,W1949-V1949),AVERAGE(X1949-W1949,W1949-V1949)),0),0)</f>
        <v>0</v>
      </c>
      <c r="BA1949" s="209">
        <f>IF(BB1949="S",IF(AND(Q1949="1. Aceitou o programa",AH1949="Realizada"),IFERROR(IF(AG1949="",0,AG1949-R1949),0),0),0)</f>
        <v>0</v>
      </c>
      <c r="BB1949" s="209" t="str">
        <f>_xlfn.XLOOKUP(U1949,'Lista Suspensa'!$AA$20:$AA$23,'Lista Suspensa'!$AB$20:$AB$23,"N/A")</f>
        <v>S</v>
      </c>
    </row>
    <row r="1950" spans="1:54" ht="12" customHeight="1">
      <c r="A1950" s="151" t="s">
        <v>54</v>
      </c>
      <c r="B1950" s="152">
        <v>46083</v>
      </c>
      <c r="C1950" s="153" t="s">
        <v>55</v>
      </c>
      <c r="D1950" s="153" t="s">
        <v>56</v>
      </c>
      <c r="E1950" s="244">
        <v>92631261</v>
      </c>
      <c r="F1950" s="144" t="s">
        <v>3935</v>
      </c>
      <c r="G1950" s="230"/>
      <c r="H1950" s="154">
        <v>29090</v>
      </c>
      <c r="I1950" s="153">
        <v>46</v>
      </c>
      <c r="J1950" s="148" t="s">
        <v>70</v>
      </c>
      <c r="K1950" s="153" t="s">
        <v>59</v>
      </c>
      <c r="L1950" s="153"/>
      <c r="M1950" s="153"/>
      <c r="N1950" s="153">
        <v>380</v>
      </c>
      <c r="O1950" s="155" t="s">
        <v>3936</v>
      </c>
      <c r="P1950" s="156" t="s">
        <v>60</v>
      </c>
      <c r="Q1950" s="157" t="s">
        <v>110</v>
      </c>
      <c r="R1950" s="158">
        <v>46155</v>
      </c>
      <c r="S1950" s="159"/>
      <c r="T1950" s="159" t="s">
        <v>62</v>
      </c>
      <c r="U1950" s="159" t="s">
        <v>111</v>
      </c>
      <c r="V1950" s="154">
        <v>46149</v>
      </c>
      <c r="W1950" s="154"/>
      <c r="X1950" s="154"/>
      <c r="Y1950" s="160" t="s">
        <v>2644</v>
      </c>
      <c r="Z1950" s="160" t="s">
        <v>65</v>
      </c>
      <c r="AA1950" s="153"/>
      <c r="AB1950" s="153"/>
      <c r="AC1950" s="182" t="e">
        <f t="shared" si="62"/>
        <v>#DIV/0!</v>
      </c>
      <c r="AD1950" s="153" t="e">
        <f t="shared" si="63"/>
        <v>#DIV/0!</v>
      </c>
      <c r="AE1950" s="233" t="s">
        <v>66</v>
      </c>
      <c r="AF1950" s="153"/>
      <c r="AG1950" s="159"/>
      <c r="AH1950" s="153"/>
      <c r="AI1950" s="161"/>
      <c r="AJ1950" s="153"/>
      <c r="AK1950" s="153"/>
      <c r="AL1950" s="207"/>
      <c r="AM1950" s="207"/>
      <c r="AN1950" s="207"/>
      <c r="AO1950" s="207" t="str">
        <f ca="1">IF(R1950="","",IF(R1950&gt;TODAY(),"0 meses",DATEDIF(R1950,TODAY(),"m") &amp; " meses"))</f>
        <v>0 meses</v>
      </c>
      <c r="AP1950" s="147" t="s">
        <v>67</v>
      </c>
      <c r="AQ1950" s="147" t="s">
        <v>67</v>
      </c>
      <c r="AR1950" s="147"/>
      <c r="AS1950" s="209" t="s">
        <v>68</v>
      </c>
      <c r="AT1950" s="223" t="str">
        <f>MONTH(B1950)&amp;"/"&amp;YEAR(B1950)</f>
        <v>3/2026</v>
      </c>
      <c r="AU1950" s="223">
        <f>WEEKNUM(B1950)-WEEKNUM(EOMONTH(B1950,-1)+1)+1</f>
        <v>1</v>
      </c>
      <c r="AV1950" s="209" t="str">
        <f>MONTH(R1950)&amp;"/"&amp;YEAR(R1950)</f>
        <v>5/2026</v>
      </c>
      <c r="AW1950" s="209">
        <f>WEEKNUM(R1950)-WEEKNUM(EOMONTH(R1950,-1)+1)+1</f>
        <v>3</v>
      </c>
      <c r="AX1950" s="209">
        <f>IF(BB1950="S",IF(Q1950="1. Aceitou o programa",R1950-B1950,0),0)</f>
        <v>72</v>
      </c>
      <c r="AY1950" s="209">
        <f>IF(BB1950="S",IF(AND(S1950&lt;&gt;"",R1950&lt;&gt;""),S1950-R1950,0),0)</f>
        <v>0</v>
      </c>
      <c r="AZ1950" s="209">
        <f>IF(BB1950="S",IF(Q1950="1. Aceitou o programa",IF(OR(X1950="Não se Aplica",X1950=""),IF(OR(W1950="Não se Aplica",W1950=""),0,W1950-V1950),AVERAGE(X1950-W1950,W1950-V1950)),0),0)</f>
        <v>0</v>
      </c>
      <c r="BA1950" s="209">
        <f>IF(BB1950="S",IF(AND(Q1950="1. Aceitou o programa",AH1950="Realizada"),IFERROR(IF(AG1950="",0,AG1950-R1950),0),0),0)</f>
        <v>0</v>
      </c>
      <c r="BB1950" s="209" t="str">
        <f>_xlfn.XLOOKUP(U1950,'Lista Suspensa'!$AA$20:$AA$23,'Lista Suspensa'!$AB$20:$AB$23,"N/A")</f>
        <v>S</v>
      </c>
    </row>
    <row r="1951" spans="1:54" ht="12" customHeight="1">
      <c r="A1951" s="151" t="s">
        <v>54</v>
      </c>
      <c r="B1951" s="152">
        <v>46083</v>
      </c>
      <c r="C1951" s="153" t="s">
        <v>55</v>
      </c>
      <c r="D1951" s="153" t="s">
        <v>56</v>
      </c>
      <c r="E1951" s="244">
        <v>451124561</v>
      </c>
      <c r="F1951" s="144" t="s">
        <v>3937</v>
      </c>
      <c r="G1951" s="230"/>
      <c r="H1951" s="154">
        <v>29662</v>
      </c>
      <c r="I1951" s="153">
        <v>45</v>
      </c>
      <c r="J1951" s="148" t="s">
        <v>70</v>
      </c>
      <c r="K1951" s="153" t="s">
        <v>59</v>
      </c>
      <c r="L1951" s="153"/>
      <c r="M1951" s="153"/>
      <c r="N1951" s="153">
        <v>200</v>
      </c>
      <c r="O1951" s="155" t="s">
        <v>3938</v>
      </c>
      <c r="P1951" s="156" t="s">
        <v>60</v>
      </c>
      <c r="Q1951" s="157" t="s">
        <v>110</v>
      </c>
      <c r="R1951" s="158">
        <v>46155</v>
      </c>
      <c r="S1951" s="159"/>
      <c r="T1951" s="159" t="s">
        <v>62</v>
      </c>
      <c r="U1951" s="159" t="s">
        <v>111</v>
      </c>
      <c r="V1951" s="154">
        <v>46149</v>
      </c>
      <c r="W1951" s="154"/>
      <c r="X1951" s="154"/>
      <c r="Y1951" s="160" t="s">
        <v>3939</v>
      </c>
      <c r="Z1951" s="160" t="s">
        <v>65</v>
      </c>
      <c r="AA1951" s="153"/>
      <c r="AB1951" s="153"/>
      <c r="AC1951" s="182" t="e">
        <f t="shared" si="62"/>
        <v>#DIV/0!</v>
      </c>
      <c r="AD1951" s="153" t="e">
        <f t="shared" si="63"/>
        <v>#DIV/0!</v>
      </c>
      <c r="AE1951" s="233" t="s">
        <v>66</v>
      </c>
      <c r="AF1951" s="153"/>
      <c r="AG1951" s="159"/>
      <c r="AH1951" s="153"/>
      <c r="AI1951" s="161"/>
      <c r="AJ1951" s="153"/>
      <c r="AK1951" s="153"/>
      <c r="AL1951" s="207"/>
      <c r="AM1951" s="207"/>
      <c r="AN1951" s="207"/>
      <c r="AO1951" s="207" t="str">
        <f ca="1">IF(R1951="","",IF(R1951&gt;TODAY(),"0 meses",DATEDIF(R1951,TODAY(),"m") &amp; " meses"))</f>
        <v>0 meses</v>
      </c>
      <c r="AP1951" s="147" t="s">
        <v>67</v>
      </c>
      <c r="AQ1951" s="147" t="s">
        <v>67</v>
      </c>
      <c r="AR1951" s="147"/>
      <c r="AS1951" s="209" t="s">
        <v>68</v>
      </c>
      <c r="AT1951" s="223" t="str">
        <f>MONTH(B1951)&amp;"/"&amp;YEAR(B1951)</f>
        <v>3/2026</v>
      </c>
      <c r="AU1951" s="223">
        <f>WEEKNUM(B1951)-WEEKNUM(EOMONTH(B1951,-1)+1)+1</f>
        <v>1</v>
      </c>
      <c r="AV1951" s="209" t="str">
        <f>MONTH(R1951)&amp;"/"&amp;YEAR(R1951)</f>
        <v>5/2026</v>
      </c>
      <c r="AW1951" s="209">
        <f>WEEKNUM(R1951)-WEEKNUM(EOMONTH(R1951,-1)+1)+1</f>
        <v>3</v>
      </c>
      <c r="AX1951" s="209">
        <f>IF(BB1951="S",IF(Q1951="1. Aceitou o programa",R1951-B1951,0),0)</f>
        <v>72</v>
      </c>
      <c r="AY1951" s="209">
        <f>IF(BB1951="S",IF(AND(S1951&lt;&gt;"",R1951&lt;&gt;""),S1951-R1951,0),0)</f>
        <v>0</v>
      </c>
      <c r="AZ1951" s="209">
        <f>IF(BB1951="S",IF(Q1951="1. Aceitou o programa",IF(OR(X1951="Não se Aplica",X1951=""),IF(OR(W1951="Não se Aplica",W1951=""),0,W1951-V1951),AVERAGE(X1951-W1951,W1951-V1951)),0),0)</f>
        <v>0</v>
      </c>
      <c r="BA1951" s="209">
        <f>IF(BB1951="S",IF(AND(Q1951="1. Aceitou o programa",AH1951="Realizada"),IFERROR(IF(AG1951="",0,AG1951-R1951),0),0),0)</f>
        <v>0</v>
      </c>
      <c r="BB1951" s="209" t="str">
        <f>_xlfn.XLOOKUP(U1951,'Lista Suspensa'!$AA$20:$AA$23,'Lista Suspensa'!$AB$20:$AB$23,"N/A")</f>
        <v>S</v>
      </c>
    </row>
    <row r="1952" spans="1:54" ht="12" customHeight="1">
      <c r="A1952" s="151" t="s">
        <v>54</v>
      </c>
      <c r="B1952" s="152">
        <v>46083</v>
      </c>
      <c r="C1952" s="153" t="s">
        <v>55</v>
      </c>
      <c r="D1952" s="153" t="s">
        <v>56</v>
      </c>
      <c r="E1952" s="244">
        <v>92628379</v>
      </c>
      <c r="F1952" s="144" t="s">
        <v>3940</v>
      </c>
      <c r="G1952" s="230"/>
      <c r="H1952" s="154">
        <v>30751</v>
      </c>
      <c r="I1952" s="153">
        <v>42</v>
      </c>
      <c r="J1952" s="148" t="s">
        <v>58</v>
      </c>
      <c r="K1952" s="153" t="s">
        <v>59</v>
      </c>
      <c r="L1952" s="153"/>
      <c r="M1952" s="153"/>
      <c r="N1952" s="153">
        <v>80</v>
      </c>
      <c r="O1952" s="155">
        <v>11971367398</v>
      </c>
      <c r="P1952" s="156" t="s">
        <v>60</v>
      </c>
      <c r="Q1952" s="157" t="s">
        <v>110</v>
      </c>
      <c r="R1952" s="158">
        <v>46155</v>
      </c>
      <c r="S1952" s="159"/>
      <c r="T1952" s="159" t="s">
        <v>62</v>
      </c>
      <c r="U1952" s="159" t="s">
        <v>111</v>
      </c>
      <c r="V1952" s="154">
        <v>46149</v>
      </c>
      <c r="W1952" s="154"/>
      <c r="X1952" s="154"/>
      <c r="Y1952" s="160" t="s">
        <v>64</v>
      </c>
      <c r="Z1952" s="160" t="s">
        <v>65</v>
      </c>
      <c r="AA1952" s="153"/>
      <c r="AB1952" s="153"/>
      <c r="AC1952" s="182" t="e">
        <f t="shared" si="62"/>
        <v>#DIV/0!</v>
      </c>
      <c r="AD1952" s="153" t="e">
        <f t="shared" si="63"/>
        <v>#DIV/0!</v>
      </c>
      <c r="AE1952" s="233" t="s">
        <v>66</v>
      </c>
      <c r="AF1952" s="153"/>
      <c r="AG1952" s="159"/>
      <c r="AH1952" s="153"/>
      <c r="AI1952" s="161"/>
      <c r="AJ1952" s="153"/>
      <c r="AK1952" s="153"/>
      <c r="AL1952" s="207"/>
      <c r="AM1952" s="207"/>
      <c r="AN1952" s="207"/>
      <c r="AO1952" s="207" t="str">
        <f ca="1">IF(R1952="","",IF(R1952&gt;TODAY(),"0 meses",DATEDIF(R1952,TODAY(),"m") &amp; " meses"))</f>
        <v>0 meses</v>
      </c>
      <c r="AP1952" s="147" t="s">
        <v>67</v>
      </c>
      <c r="AQ1952" s="147" t="s">
        <v>67</v>
      </c>
      <c r="AR1952" s="147"/>
      <c r="AS1952" s="209" t="s">
        <v>68</v>
      </c>
      <c r="AT1952" s="223" t="str">
        <f>MONTH(B1952)&amp;"/"&amp;YEAR(B1952)</f>
        <v>3/2026</v>
      </c>
      <c r="AU1952" s="223">
        <f>WEEKNUM(B1952)-WEEKNUM(EOMONTH(B1952,-1)+1)+1</f>
        <v>1</v>
      </c>
      <c r="AV1952" s="209" t="str">
        <f>MONTH(R1952)&amp;"/"&amp;YEAR(R1952)</f>
        <v>5/2026</v>
      </c>
      <c r="AW1952" s="209">
        <f>WEEKNUM(R1952)-WEEKNUM(EOMONTH(R1952,-1)+1)+1</f>
        <v>3</v>
      </c>
      <c r="AX1952" s="209">
        <f>IF(BB1952="S",IF(Q1952="1. Aceitou o programa",R1952-B1952,0),0)</f>
        <v>72</v>
      </c>
      <c r="AY1952" s="209">
        <f>IF(BB1952="S",IF(AND(S1952&lt;&gt;"",R1952&lt;&gt;""),S1952-R1952,0),0)</f>
        <v>0</v>
      </c>
      <c r="AZ1952" s="209">
        <f>IF(BB1952="S",IF(Q1952="1. Aceitou o programa",IF(OR(X1952="Não se Aplica",X1952=""),IF(OR(W1952="Não se Aplica",W1952=""),0,W1952-V1952),AVERAGE(X1952-W1952,W1952-V1952)),0),0)</f>
        <v>0</v>
      </c>
      <c r="BA1952" s="209">
        <f>IF(BB1952="S",IF(AND(Q1952="1. Aceitou o programa",AH1952="Realizada"),IFERROR(IF(AG1952="",0,AG1952-R1952),0),0),0)</f>
        <v>0</v>
      </c>
      <c r="BB1952" s="209" t="str">
        <f>_xlfn.XLOOKUP(U1952,'Lista Suspensa'!$AA$20:$AA$23,'Lista Suspensa'!$AB$20:$AB$23,"N/A")</f>
        <v>S</v>
      </c>
    </row>
    <row r="1953" spans="1:54" ht="12" customHeight="1">
      <c r="A1953" s="151" t="s">
        <v>54</v>
      </c>
      <c r="B1953" s="152">
        <v>46083</v>
      </c>
      <c r="C1953" s="153" t="s">
        <v>55</v>
      </c>
      <c r="D1953" s="153" t="s">
        <v>56</v>
      </c>
      <c r="E1953" s="244">
        <v>809523353</v>
      </c>
      <c r="F1953" s="144" t="s">
        <v>3941</v>
      </c>
      <c r="G1953" s="230"/>
      <c r="H1953" s="154">
        <v>32472</v>
      </c>
      <c r="I1953" s="153">
        <v>37</v>
      </c>
      <c r="J1953" s="148" t="s">
        <v>58</v>
      </c>
      <c r="K1953" s="153" t="s">
        <v>59</v>
      </c>
      <c r="L1953" s="153"/>
      <c r="M1953" s="153"/>
      <c r="N1953" s="153">
        <v>100</v>
      </c>
      <c r="O1953" s="155" t="s">
        <v>3942</v>
      </c>
      <c r="P1953" s="156" t="s">
        <v>60</v>
      </c>
      <c r="Q1953" s="157" t="s">
        <v>110</v>
      </c>
      <c r="R1953" s="158">
        <v>46155</v>
      </c>
      <c r="S1953" s="159"/>
      <c r="T1953" s="159" t="s">
        <v>62</v>
      </c>
      <c r="U1953" s="159" t="s">
        <v>111</v>
      </c>
      <c r="V1953" s="154">
        <v>46149</v>
      </c>
      <c r="W1953" s="154"/>
      <c r="X1953" s="154"/>
      <c r="Y1953" s="160" t="s">
        <v>3943</v>
      </c>
      <c r="Z1953" s="160" t="s">
        <v>65</v>
      </c>
      <c r="AA1953" s="153"/>
      <c r="AB1953" s="153"/>
      <c r="AC1953" s="182" t="e">
        <f t="shared" si="62"/>
        <v>#DIV/0!</v>
      </c>
      <c r="AD1953" s="153" t="e">
        <f t="shared" si="63"/>
        <v>#DIV/0!</v>
      </c>
      <c r="AE1953" s="233" t="s">
        <v>66</v>
      </c>
      <c r="AF1953" s="153"/>
      <c r="AG1953" s="159"/>
      <c r="AH1953" s="153"/>
      <c r="AI1953" s="161"/>
      <c r="AJ1953" s="153"/>
      <c r="AK1953" s="153"/>
      <c r="AL1953" s="207"/>
      <c r="AM1953" s="207"/>
      <c r="AN1953" s="207"/>
      <c r="AO1953" s="207" t="str">
        <f ca="1">IF(R1953="","",IF(R1953&gt;TODAY(),"0 meses",DATEDIF(R1953,TODAY(),"m") &amp; " meses"))</f>
        <v>0 meses</v>
      </c>
      <c r="AP1953" s="147" t="s">
        <v>67</v>
      </c>
      <c r="AQ1953" s="147" t="s">
        <v>67</v>
      </c>
      <c r="AR1953" s="147"/>
      <c r="AS1953" s="209" t="s">
        <v>68</v>
      </c>
      <c r="AT1953" s="223" t="str">
        <f>MONTH(B1953)&amp;"/"&amp;YEAR(B1953)</f>
        <v>3/2026</v>
      </c>
      <c r="AU1953" s="223">
        <f>WEEKNUM(B1953)-WEEKNUM(EOMONTH(B1953,-1)+1)+1</f>
        <v>1</v>
      </c>
      <c r="AV1953" s="209" t="str">
        <f>MONTH(R1953)&amp;"/"&amp;YEAR(R1953)</f>
        <v>5/2026</v>
      </c>
      <c r="AW1953" s="209">
        <f>WEEKNUM(R1953)-WEEKNUM(EOMONTH(R1953,-1)+1)+1</f>
        <v>3</v>
      </c>
      <c r="AX1953" s="209">
        <f>IF(BB1953="S",IF(Q1953="1. Aceitou o programa",R1953-B1953,0),0)</f>
        <v>72</v>
      </c>
      <c r="AY1953" s="209">
        <f>IF(BB1953="S",IF(AND(S1953&lt;&gt;"",R1953&lt;&gt;""),S1953-R1953,0),0)</f>
        <v>0</v>
      </c>
      <c r="AZ1953" s="209">
        <f>IF(BB1953="S",IF(Q1953="1. Aceitou o programa",IF(OR(X1953="Não se Aplica",X1953=""),IF(OR(W1953="Não se Aplica",W1953=""),0,W1953-V1953),AVERAGE(X1953-W1953,W1953-V1953)),0),0)</f>
        <v>0</v>
      </c>
      <c r="BA1953" s="209">
        <f>IF(BB1953="S",IF(AND(Q1953="1. Aceitou o programa",AH1953="Realizada"),IFERROR(IF(AG1953="",0,AG1953-R1953),0),0),0)</f>
        <v>0</v>
      </c>
      <c r="BB1953" s="209" t="str">
        <f>_xlfn.XLOOKUP(U1953,'Lista Suspensa'!$AA$20:$AA$23,'Lista Suspensa'!$AB$20:$AB$23,"N/A")</f>
        <v>S</v>
      </c>
    </row>
    <row r="1954" spans="1:54" ht="12" customHeight="1">
      <c r="A1954" s="151" t="s">
        <v>54</v>
      </c>
      <c r="B1954" s="152">
        <v>46083</v>
      </c>
      <c r="C1954" s="153" t="s">
        <v>55</v>
      </c>
      <c r="D1954" s="153" t="s">
        <v>56</v>
      </c>
      <c r="E1954" s="244">
        <v>92635104</v>
      </c>
      <c r="F1954" s="144" t="s">
        <v>3944</v>
      </c>
      <c r="G1954" s="230"/>
      <c r="H1954" s="154">
        <v>31011</v>
      </c>
      <c r="I1954" s="153">
        <v>41</v>
      </c>
      <c r="J1954" s="148" t="s">
        <v>70</v>
      </c>
      <c r="K1954" s="153"/>
      <c r="L1954" s="153"/>
      <c r="M1954" s="153"/>
      <c r="N1954" s="153">
        <v>600</v>
      </c>
      <c r="O1954" s="155">
        <v>11986326022</v>
      </c>
      <c r="P1954" s="156" t="s">
        <v>60</v>
      </c>
      <c r="Q1954" s="157" t="s">
        <v>110</v>
      </c>
      <c r="R1954" s="158">
        <v>46155</v>
      </c>
      <c r="S1954" s="159"/>
      <c r="T1954" s="159" t="s">
        <v>62</v>
      </c>
      <c r="U1954" s="159" t="s">
        <v>111</v>
      </c>
      <c r="V1954" s="154">
        <v>46149</v>
      </c>
      <c r="W1954" s="154">
        <v>46155</v>
      </c>
      <c r="X1954" s="154"/>
      <c r="Y1954" s="160" t="s">
        <v>99</v>
      </c>
      <c r="Z1954" s="160" t="s">
        <v>65</v>
      </c>
      <c r="AA1954" s="153"/>
      <c r="AB1954" s="153"/>
      <c r="AC1954" s="182" t="e">
        <f t="shared" si="62"/>
        <v>#DIV/0!</v>
      </c>
      <c r="AD1954" s="153" t="e">
        <f t="shared" si="63"/>
        <v>#DIV/0!</v>
      </c>
      <c r="AE1954" s="233" t="s">
        <v>66</v>
      </c>
      <c r="AF1954" s="153"/>
      <c r="AG1954" s="159"/>
      <c r="AH1954" s="153"/>
      <c r="AI1954" s="161"/>
      <c r="AJ1954" s="153"/>
      <c r="AK1954" s="153"/>
      <c r="AL1954" s="207"/>
      <c r="AM1954" s="207"/>
      <c r="AN1954" s="207"/>
      <c r="AO1954" s="207" t="str">
        <f ca="1">IF(R1954="","",IF(R1954&gt;TODAY(),"0 meses",DATEDIF(R1954,TODAY(),"m") &amp; " meses"))</f>
        <v>0 meses</v>
      </c>
      <c r="AP1954" s="147" t="s">
        <v>67</v>
      </c>
      <c r="AQ1954" s="147" t="s">
        <v>67</v>
      </c>
      <c r="AR1954" s="147"/>
      <c r="AS1954" s="209" t="s">
        <v>68</v>
      </c>
      <c r="AT1954" s="223" t="str">
        <f>MONTH(B1954)&amp;"/"&amp;YEAR(B1954)</f>
        <v>3/2026</v>
      </c>
      <c r="AU1954" s="223">
        <f>WEEKNUM(B1954)-WEEKNUM(EOMONTH(B1954,-1)+1)+1</f>
        <v>1</v>
      </c>
      <c r="AV1954" s="209" t="str">
        <f>MONTH(R1954)&amp;"/"&amp;YEAR(R1954)</f>
        <v>5/2026</v>
      </c>
      <c r="AW1954" s="209">
        <f>WEEKNUM(R1954)-WEEKNUM(EOMONTH(R1954,-1)+1)+1</f>
        <v>3</v>
      </c>
      <c r="AX1954" s="209">
        <f>IF(BB1954="S",IF(Q1954="1. Aceitou o programa",R1954-B1954,0),0)</f>
        <v>72</v>
      </c>
      <c r="AY1954" s="209">
        <f>IF(BB1954="S",IF(AND(S1954&lt;&gt;"",R1954&lt;&gt;""),S1954-R1954,0),0)</f>
        <v>0</v>
      </c>
      <c r="AZ1954" s="209">
        <f>IF(BB1954="S",IF(Q1954="1. Aceitou o programa",IF(OR(X1954="Não se Aplica",X1954=""),IF(OR(W1954="Não se Aplica",W1954=""),0,W1954-V1954),AVERAGE(X1954-W1954,W1954-V1954)),0),0)</f>
        <v>6</v>
      </c>
      <c r="BA1954" s="209">
        <f>IF(BB1954="S",IF(AND(Q1954="1. Aceitou o programa",AH1954="Realizada"),IFERROR(IF(AG1954="",0,AG1954-R1954),0),0),0)</f>
        <v>0</v>
      </c>
      <c r="BB1954" s="209" t="str">
        <f>_xlfn.XLOOKUP(U1954,'Lista Suspensa'!$AA$20:$AA$23,'Lista Suspensa'!$AB$20:$AB$23,"N/A")</f>
        <v>S</v>
      </c>
    </row>
    <row r="1955" spans="1:54" ht="12" customHeight="1">
      <c r="A1955" s="151" t="s">
        <v>54</v>
      </c>
      <c r="B1955" s="152">
        <v>46083</v>
      </c>
      <c r="C1955" s="153" t="s">
        <v>55</v>
      </c>
      <c r="D1955" s="153" t="s">
        <v>56</v>
      </c>
      <c r="E1955" s="244">
        <v>94043691</v>
      </c>
      <c r="F1955" s="144" t="s">
        <v>3945</v>
      </c>
      <c r="G1955" s="230"/>
      <c r="H1955" s="154">
        <v>36001</v>
      </c>
      <c r="I1955" s="153">
        <v>27</v>
      </c>
      <c r="J1955" s="148" t="s">
        <v>70</v>
      </c>
      <c r="K1955" s="153"/>
      <c r="L1955" s="153"/>
      <c r="M1955" s="153"/>
      <c r="N1955" s="153">
        <v>75</v>
      </c>
      <c r="O1955" s="155" t="s">
        <v>3946</v>
      </c>
      <c r="P1955" s="156" t="s">
        <v>60</v>
      </c>
      <c r="Q1955" s="157" t="s">
        <v>110</v>
      </c>
      <c r="R1955" s="158">
        <v>46155</v>
      </c>
      <c r="S1955" s="159"/>
      <c r="T1955" s="159" t="s">
        <v>62</v>
      </c>
      <c r="U1955" s="159" t="s">
        <v>111</v>
      </c>
      <c r="V1955" s="154">
        <v>46149</v>
      </c>
      <c r="W1955" s="154"/>
      <c r="X1955" s="154"/>
      <c r="Y1955" s="160" t="s">
        <v>2833</v>
      </c>
      <c r="Z1955" s="160" t="s">
        <v>65</v>
      </c>
      <c r="AA1955" s="153"/>
      <c r="AB1955" s="153"/>
      <c r="AC1955" s="182" t="e">
        <f t="shared" si="62"/>
        <v>#DIV/0!</v>
      </c>
      <c r="AD1955" s="153" t="e">
        <f t="shared" si="63"/>
        <v>#DIV/0!</v>
      </c>
      <c r="AE1955" s="233" t="s">
        <v>66</v>
      </c>
      <c r="AF1955" s="153"/>
      <c r="AG1955" s="159"/>
      <c r="AH1955" s="153"/>
      <c r="AI1955" s="161"/>
      <c r="AJ1955" s="153"/>
      <c r="AK1955" s="153"/>
      <c r="AL1955" s="207"/>
      <c r="AM1955" s="207"/>
      <c r="AN1955" s="207"/>
      <c r="AO1955" s="207" t="str">
        <f ca="1">IF(R1955="","",IF(R1955&gt;TODAY(),"0 meses",DATEDIF(R1955,TODAY(),"m") &amp; " meses"))</f>
        <v>0 meses</v>
      </c>
      <c r="AP1955" s="147" t="s">
        <v>67</v>
      </c>
      <c r="AQ1955" s="147" t="s">
        <v>67</v>
      </c>
      <c r="AR1955" s="147"/>
      <c r="AS1955" s="209" t="s">
        <v>68</v>
      </c>
      <c r="AT1955" s="223" t="str">
        <f>MONTH(B1955)&amp;"/"&amp;YEAR(B1955)</f>
        <v>3/2026</v>
      </c>
      <c r="AU1955" s="223">
        <f>WEEKNUM(B1955)-WEEKNUM(EOMONTH(B1955,-1)+1)+1</f>
        <v>1</v>
      </c>
      <c r="AV1955" s="209" t="str">
        <f>MONTH(R1955)&amp;"/"&amp;YEAR(R1955)</f>
        <v>5/2026</v>
      </c>
      <c r="AW1955" s="209">
        <f>WEEKNUM(R1955)-WEEKNUM(EOMONTH(R1955,-1)+1)+1</f>
        <v>3</v>
      </c>
      <c r="AX1955" s="209">
        <f>IF(BB1955="S",IF(Q1955="1. Aceitou o programa",R1955-B1955,0),0)</f>
        <v>72</v>
      </c>
      <c r="AY1955" s="209">
        <f>IF(BB1955="S",IF(AND(S1955&lt;&gt;"",R1955&lt;&gt;""),S1955-R1955,0),0)</f>
        <v>0</v>
      </c>
      <c r="AZ1955" s="209">
        <f>IF(BB1955="S",IF(Q1955="1. Aceitou o programa",IF(OR(X1955="Não se Aplica",X1955=""),IF(OR(W1955="Não se Aplica",W1955=""),0,W1955-V1955),AVERAGE(X1955-W1955,W1955-V1955)),0),0)</f>
        <v>0</v>
      </c>
      <c r="BA1955" s="209">
        <f>IF(BB1955="S",IF(AND(Q1955="1. Aceitou o programa",AH1955="Realizada"),IFERROR(IF(AG1955="",0,AG1955-R1955),0),0),0)</f>
        <v>0</v>
      </c>
      <c r="BB1955" s="209" t="str">
        <f>_xlfn.XLOOKUP(U1955,'Lista Suspensa'!$AA$20:$AA$23,'Lista Suspensa'!$AB$20:$AB$23,"N/A")</f>
        <v>S</v>
      </c>
    </row>
    <row r="1956" spans="1:54" ht="12" customHeight="1">
      <c r="A1956" s="151" t="s">
        <v>54</v>
      </c>
      <c r="B1956" s="152">
        <v>46083</v>
      </c>
      <c r="C1956" s="153" t="s">
        <v>55</v>
      </c>
      <c r="D1956" s="153" t="s">
        <v>56</v>
      </c>
      <c r="E1956" s="244">
        <v>95101026</v>
      </c>
      <c r="F1956" s="144" t="s">
        <v>3947</v>
      </c>
      <c r="G1956" s="230"/>
      <c r="H1956" s="154">
        <v>36793</v>
      </c>
      <c r="I1956" s="153">
        <v>25</v>
      </c>
      <c r="J1956" s="148" t="s">
        <v>70</v>
      </c>
      <c r="K1956" s="153"/>
      <c r="L1956" s="153"/>
      <c r="M1956" s="153"/>
      <c r="N1956" s="153">
        <v>110</v>
      </c>
      <c r="O1956" s="155" t="s">
        <v>3948</v>
      </c>
      <c r="P1956" s="156" t="s">
        <v>60</v>
      </c>
      <c r="Q1956" s="157" t="s">
        <v>110</v>
      </c>
      <c r="R1956" s="158">
        <v>46155</v>
      </c>
      <c r="S1956" s="159"/>
      <c r="T1956" s="159" t="s">
        <v>62</v>
      </c>
      <c r="U1956" s="159" t="s">
        <v>111</v>
      </c>
      <c r="V1956" s="154">
        <v>46149</v>
      </c>
      <c r="W1956" s="154"/>
      <c r="X1956" s="154"/>
      <c r="Y1956" s="160" t="s">
        <v>64</v>
      </c>
      <c r="Z1956" s="160" t="s">
        <v>65</v>
      </c>
      <c r="AA1956" s="153"/>
      <c r="AB1956" s="153"/>
      <c r="AC1956" s="182" t="e">
        <f t="shared" si="62"/>
        <v>#DIV/0!</v>
      </c>
      <c r="AD1956" s="153" t="e">
        <f t="shared" si="63"/>
        <v>#DIV/0!</v>
      </c>
      <c r="AE1956" s="233" t="s">
        <v>66</v>
      </c>
      <c r="AF1956" s="153"/>
      <c r="AG1956" s="159"/>
      <c r="AH1956" s="153"/>
      <c r="AI1956" s="161"/>
      <c r="AJ1956" s="153"/>
      <c r="AK1956" s="153"/>
      <c r="AL1956" s="207"/>
      <c r="AM1956" s="207"/>
      <c r="AN1956" s="207"/>
      <c r="AO1956" s="207" t="str">
        <f ca="1">IF(R1956="","",IF(R1956&gt;TODAY(),"0 meses",DATEDIF(R1956,TODAY(),"m") &amp; " meses"))</f>
        <v>0 meses</v>
      </c>
      <c r="AP1956" s="147" t="s">
        <v>67</v>
      </c>
      <c r="AQ1956" s="147" t="s">
        <v>67</v>
      </c>
      <c r="AR1956" s="147"/>
      <c r="AS1956" s="209" t="s">
        <v>68</v>
      </c>
      <c r="AT1956" s="223" t="str">
        <f>MONTH(B1956)&amp;"/"&amp;YEAR(B1956)</f>
        <v>3/2026</v>
      </c>
      <c r="AU1956" s="223">
        <f>WEEKNUM(B1956)-WEEKNUM(EOMONTH(B1956,-1)+1)+1</f>
        <v>1</v>
      </c>
      <c r="AV1956" s="209" t="str">
        <f>MONTH(R1956)&amp;"/"&amp;YEAR(R1956)</f>
        <v>5/2026</v>
      </c>
      <c r="AW1956" s="209">
        <f>WEEKNUM(R1956)-WEEKNUM(EOMONTH(R1956,-1)+1)+1</f>
        <v>3</v>
      </c>
      <c r="AX1956" s="209">
        <f>IF(BB1956="S",IF(Q1956="1. Aceitou o programa",R1956-B1956,0),0)</f>
        <v>72</v>
      </c>
      <c r="AY1956" s="209">
        <f>IF(BB1956="S",IF(AND(S1956&lt;&gt;"",R1956&lt;&gt;""),S1956-R1956,0),0)</f>
        <v>0</v>
      </c>
      <c r="AZ1956" s="209">
        <f>IF(BB1956="S",IF(Q1956="1. Aceitou o programa",IF(OR(X1956="Não se Aplica",X1956=""),IF(OR(W1956="Não se Aplica",W1956=""),0,W1956-V1956),AVERAGE(X1956-W1956,W1956-V1956)),0),0)</f>
        <v>0</v>
      </c>
      <c r="BA1956" s="209">
        <f>IF(BB1956="S",IF(AND(Q1956="1. Aceitou o programa",AH1956="Realizada"),IFERROR(IF(AG1956="",0,AG1956-R1956),0),0),0)</f>
        <v>0</v>
      </c>
      <c r="BB1956" s="209" t="str">
        <f>_xlfn.XLOOKUP(U1956,'Lista Suspensa'!$AA$20:$AA$23,'Lista Suspensa'!$AB$20:$AB$23,"N/A")</f>
        <v>S</v>
      </c>
    </row>
    <row r="1957" spans="1:54" ht="12" customHeight="1">
      <c r="A1957" s="151" t="s">
        <v>54</v>
      </c>
      <c r="B1957" s="152">
        <v>46083</v>
      </c>
      <c r="C1957" s="153" t="s">
        <v>55</v>
      </c>
      <c r="D1957" s="153" t="s">
        <v>56</v>
      </c>
      <c r="E1957" s="244">
        <v>93682869</v>
      </c>
      <c r="F1957" s="144" t="s">
        <v>3949</v>
      </c>
      <c r="G1957" s="230"/>
      <c r="H1957" s="154">
        <v>37300</v>
      </c>
      <c r="I1957" s="153">
        <v>24</v>
      </c>
      <c r="J1957" s="148" t="s">
        <v>58</v>
      </c>
      <c r="K1957" s="153"/>
      <c r="L1957" s="153"/>
      <c r="M1957" s="153"/>
      <c r="N1957" s="153">
        <v>400</v>
      </c>
      <c r="O1957" s="155" t="s">
        <v>3950</v>
      </c>
      <c r="P1957" s="156" t="s">
        <v>60</v>
      </c>
      <c r="Q1957" s="157" t="s">
        <v>110</v>
      </c>
      <c r="R1957" s="158">
        <v>46155</v>
      </c>
      <c r="S1957" s="159"/>
      <c r="T1957" s="159" t="s">
        <v>62</v>
      </c>
      <c r="U1957" s="159" t="s">
        <v>111</v>
      </c>
      <c r="V1957" s="154">
        <v>46149</v>
      </c>
      <c r="W1957" s="154"/>
      <c r="X1957" s="154"/>
      <c r="Y1957" s="160" t="s">
        <v>3951</v>
      </c>
      <c r="Z1957" s="160" t="s">
        <v>65</v>
      </c>
      <c r="AA1957" s="153"/>
      <c r="AB1957" s="153"/>
      <c r="AC1957" s="182" t="e">
        <f t="shared" si="62"/>
        <v>#DIV/0!</v>
      </c>
      <c r="AD1957" s="153" t="e">
        <f t="shared" si="63"/>
        <v>#DIV/0!</v>
      </c>
      <c r="AE1957" s="233" t="s">
        <v>66</v>
      </c>
      <c r="AF1957" s="153"/>
      <c r="AG1957" s="159"/>
      <c r="AH1957" s="153"/>
      <c r="AI1957" s="161"/>
      <c r="AJ1957" s="153"/>
      <c r="AK1957" s="153"/>
      <c r="AL1957" s="207"/>
      <c r="AM1957" s="207"/>
      <c r="AN1957" s="207"/>
      <c r="AO1957" s="207" t="str">
        <f ca="1">IF(R1957="","",IF(R1957&gt;TODAY(),"0 meses",DATEDIF(R1957,TODAY(),"m") &amp; " meses"))</f>
        <v>0 meses</v>
      </c>
      <c r="AP1957" s="147" t="s">
        <v>67</v>
      </c>
      <c r="AQ1957" s="147" t="s">
        <v>67</v>
      </c>
      <c r="AR1957" s="147"/>
      <c r="AS1957" s="209" t="s">
        <v>68</v>
      </c>
      <c r="AT1957" s="223" t="str">
        <f>MONTH(B1957)&amp;"/"&amp;YEAR(B1957)</f>
        <v>3/2026</v>
      </c>
      <c r="AU1957" s="223">
        <f>WEEKNUM(B1957)-WEEKNUM(EOMONTH(B1957,-1)+1)+1</f>
        <v>1</v>
      </c>
      <c r="AV1957" s="209" t="str">
        <f>MONTH(R1957)&amp;"/"&amp;YEAR(R1957)</f>
        <v>5/2026</v>
      </c>
      <c r="AW1957" s="209">
        <f>WEEKNUM(R1957)-WEEKNUM(EOMONTH(R1957,-1)+1)+1</f>
        <v>3</v>
      </c>
      <c r="AX1957" s="209">
        <f>IF(BB1957="S",IF(Q1957="1. Aceitou o programa",R1957-B1957,0),0)</f>
        <v>72</v>
      </c>
      <c r="AY1957" s="209">
        <f>IF(BB1957="S",IF(AND(S1957&lt;&gt;"",R1957&lt;&gt;""),S1957-R1957,0),0)</f>
        <v>0</v>
      </c>
      <c r="AZ1957" s="209">
        <f>IF(BB1957="S",IF(Q1957="1. Aceitou o programa",IF(OR(X1957="Não se Aplica",X1957=""),IF(OR(W1957="Não se Aplica",W1957=""),0,W1957-V1957),AVERAGE(X1957-W1957,W1957-V1957)),0),0)</f>
        <v>0</v>
      </c>
      <c r="BA1957" s="209">
        <f>IF(BB1957="S",IF(AND(Q1957="1. Aceitou o programa",AH1957="Realizada"),IFERROR(IF(AG1957="",0,AG1957-R1957),0),0),0)</f>
        <v>0</v>
      </c>
      <c r="BB1957" s="209" t="str">
        <f>_xlfn.XLOOKUP(U1957,'Lista Suspensa'!$AA$20:$AA$23,'Lista Suspensa'!$AB$20:$AB$23,"N/A")</f>
        <v>S</v>
      </c>
    </row>
    <row r="1958" spans="1:54" ht="12" customHeight="1">
      <c r="A1958" s="151" t="s">
        <v>54</v>
      </c>
      <c r="B1958" s="152">
        <v>46083</v>
      </c>
      <c r="C1958" s="153" t="s">
        <v>55</v>
      </c>
      <c r="D1958" s="153" t="s">
        <v>56</v>
      </c>
      <c r="E1958" s="244">
        <v>92684394</v>
      </c>
      <c r="F1958" s="144" t="s">
        <v>3952</v>
      </c>
      <c r="G1958" s="230"/>
      <c r="H1958" s="154">
        <v>37622</v>
      </c>
      <c r="I1958" s="153">
        <v>23</v>
      </c>
      <c r="J1958" s="148" t="s">
        <v>70</v>
      </c>
      <c r="K1958" s="153"/>
      <c r="L1958" s="153"/>
      <c r="M1958" s="153"/>
      <c r="N1958" s="153">
        <v>380</v>
      </c>
      <c r="O1958" s="155" t="s">
        <v>3953</v>
      </c>
      <c r="P1958" s="156" t="s">
        <v>60</v>
      </c>
      <c r="Q1958" s="157" t="s">
        <v>110</v>
      </c>
      <c r="R1958" s="158">
        <v>46155</v>
      </c>
      <c r="S1958" s="159"/>
      <c r="T1958" s="159" t="s">
        <v>62</v>
      </c>
      <c r="U1958" s="159" t="s">
        <v>111</v>
      </c>
      <c r="V1958" s="154">
        <v>46149</v>
      </c>
      <c r="W1958" s="154"/>
      <c r="X1958" s="154"/>
      <c r="Y1958" s="160" t="s">
        <v>64</v>
      </c>
      <c r="Z1958" s="160" t="s">
        <v>65</v>
      </c>
      <c r="AA1958" s="153"/>
      <c r="AB1958" s="153"/>
      <c r="AC1958" s="182" t="e">
        <f t="shared" si="62"/>
        <v>#DIV/0!</v>
      </c>
      <c r="AD1958" s="153" t="e">
        <f t="shared" si="63"/>
        <v>#DIV/0!</v>
      </c>
      <c r="AE1958" s="233" t="s">
        <v>66</v>
      </c>
      <c r="AF1958" s="153"/>
      <c r="AG1958" s="159"/>
      <c r="AH1958" s="153"/>
      <c r="AI1958" s="161"/>
      <c r="AJ1958" s="153"/>
      <c r="AK1958" s="153"/>
      <c r="AL1958" s="207"/>
      <c r="AM1958" s="207"/>
      <c r="AN1958" s="207"/>
      <c r="AO1958" s="207" t="str">
        <f ca="1">IF(R1958="","",IF(R1958&gt;TODAY(),"0 meses",DATEDIF(R1958,TODAY(),"m") &amp; " meses"))</f>
        <v>0 meses</v>
      </c>
      <c r="AP1958" s="147" t="s">
        <v>67</v>
      </c>
      <c r="AQ1958" s="147" t="s">
        <v>67</v>
      </c>
      <c r="AR1958" s="147"/>
      <c r="AS1958" s="209" t="s">
        <v>68</v>
      </c>
      <c r="AT1958" s="223" t="str">
        <f>MONTH(B1958)&amp;"/"&amp;YEAR(B1958)</f>
        <v>3/2026</v>
      </c>
      <c r="AU1958" s="223">
        <f>WEEKNUM(B1958)-WEEKNUM(EOMONTH(B1958,-1)+1)+1</f>
        <v>1</v>
      </c>
      <c r="AV1958" s="209" t="str">
        <f>MONTH(R1958)&amp;"/"&amp;YEAR(R1958)</f>
        <v>5/2026</v>
      </c>
      <c r="AW1958" s="209">
        <f>WEEKNUM(R1958)-WEEKNUM(EOMONTH(R1958,-1)+1)+1</f>
        <v>3</v>
      </c>
      <c r="AX1958" s="209">
        <f>IF(BB1958="S",IF(Q1958="1. Aceitou o programa",R1958-B1958,0),0)</f>
        <v>72</v>
      </c>
      <c r="AY1958" s="209">
        <f>IF(BB1958="S",IF(AND(S1958&lt;&gt;"",R1958&lt;&gt;""),S1958-R1958,0),0)</f>
        <v>0</v>
      </c>
      <c r="AZ1958" s="209">
        <f>IF(BB1958="S",IF(Q1958="1. Aceitou o programa",IF(OR(X1958="Não se Aplica",X1958=""),IF(OR(W1958="Não se Aplica",W1958=""),0,W1958-V1958),AVERAGE(X1958-W1958,W1958-V1958)),0),0)</f>
        <v>0</v>
      </c>
      <c r="BA1958" s="209">
        <f>IF(BB1958="S",IF(AND(Q1958="1. Aceitou o programa",AH1958="Realizada"),IFERROR(IF(AG1958="",0,AG1958-R1958),0),0),0)</f>
        <v>0</v>
      </c>
      <c r="BB1958" s="209" t="str">
        <f>_xlfn.XLOOKUP(U1958,'Lista Suspensa'!$AA$20:$AA$23,'Lista Suspensa'!$AB$20:$AB$23,"N/A")</f>
        <v>S</v>
      </c>
    </row>
    <row r="1959" spans="1:54" ht="12" customHeight="1">
      <c r="A1959" s="151" t="s">
        <v>54</v>
      </c>
      <c r="B1959" s="152">
        <v>46086</v>
      </c>
      <c r="C1959" s="153" t="s">
        <v>297</v>
      </c>
      <c r="D1959" s="153" t="s">
        <v>455</v>
      </c>
      <c r="E1959" s="244">
        <v>94348950</v>
      </c>
      <c r="F1959" s="144" t="s">
        <v>3954</v>
      </c>
      <c r="G1959" s="230"/>
      <c r="H1959" s="154">
        <v>24754</v>
      </c>
      <c r="I1959" s="153">
        <v>58</v>
      </c>
      <c r="J1959" s="148" t="s">
        <v>70</v>
      </c>
      <c r="K1959" s="153" t="s">
        <v>101</v>
      </c>
      <c r="L1959" s="153"/>
      <c r="M1959" s="153"/>
      <c r="N1959" s="153"/>
      <c r="O1959" s="155">
        <v>21980846288</v>
      </c>
      <c r="P1959" s="156" t="s">
        <v>60</v>
      </c>
      <c r="Q1959" s="157" t="s">
        <v>110</v>
      </c>
      <c r="R1959" s="158">
        <v>46155</v>
      </c>
      <c r="S1959" s="159"/>
      <c r="T1959" s="159" t="s">
        <v>62</v>
      </c>
      <c r="U1959" s="159" t="s">
        <v>111</v>
      </c>
      <c r="V1959" s="154">
        <v>46092</v>
      </c>
      <c r="W1959" s="154">
        <v>46125</v>
      </c>
      <c r="X1959" s="154"/>
      <c r="Y1959" s="160" t="s">
        <v>3955</v>
      </c>
      <c r="Z1959" s="160" t="s">
        <v>65</v>
      </c>
      <c r="AA1959" s="153"/>
      <c r="AB1959" s="153"/>
      <c r="AC1959" s="182" t="e">
        <f t="shared" si="62"/>
        <v>#DIV/0!</v>
      </c>
      <c r="AD1959" s="153" t="e">
        <f t="shared" si="63"/>
        <v>#DIV/0!</v>
      </c>
      <c r="AE1959" s="233" t="s">
        <v>66</v>
      </c>
      <c r="AF1959" s="153"/>
      <c r="AG1959" s="159"/>
      <c r="AH1959" s="153"/>
      <c r="AI1959" s="161"/>
      <c r="AJ1959" s="153"/>
      <c r="AK1959" s="153"/>
      <c r="AL1959" s="207"/>
      <c r="AM1959" s="207"/>
      <c r="AN1959" s="207"/>
      <c r="AO1959" s="207" t="str">
        <f ca="1">IF(R1959="","",IF(R1959&gt;TODAY(),"0 meses",DATEDIF(R1959,TODAY(),"m") &amp; " meses"))</f>
        <v>0 meses</v>
      </c>
      <c r="AP1959" s="147" t="s">
        <v>67</v>
      </c>
      <c r="AQ1959" s="147" t="s">
        <v>67</v>
      </c>
      <c r="AR1959" s="147"/>
      <c r="AS1959" s="209" t="s">
        <v>68</v>
      </c>
      <c r="AT1959" s="223" t="str">
        <f>MONTH(B1959)&amp;"/"&amp;YEAR(B1959)</f>
        <v>3/2026</v>
      </c>
      <c r="AU1959" s="223">
        <f>WEEKNUM(B1959)-WEEKNUM(EOMONTH(B1959,-1)+1)+1</f>
        <v>1</v>
      </c>
      <c r="AV1959" s="209" t="str">
        <f>MONTH(R1959)&amp;"/"&amp;YEAR(R1959)</f>
        <v>5/2026</v>
      </c>
      <c r="AW1959" s="209">
        <f>WEEKNUM(R1959)-WEEKNUM(EOMONTH(R1959,-1)+1)+1</f>
        <v>3</v>
      </c>
      <c r="AX1959" s="209">
        <f>IF(BB1959="S",IF(Q1959="1. Aceitou o programa",R1959-B1959,0),0)</f>
        <v>69</v>
      </c>
      <c r="AY1959" s="209">
        <f>IF(BB1959="S",IF(AND(S1959&lt;&gt;"",R1959&lt;&gt;""),S1959-R1959,0),0)</f>
        <v>0</v>
      </c>
      <c r="AZ1959" s="209">
        <f>IF(BB1959="S",IF(Q1959="1. Aceitou o programa",IF(OR(X1959="Não se Aplica",X1959=""),IF(OR(W1959="Não se Aplica",W1959=""),0,W1959-V1959),AVERAGE(X1959-W1959,W1959-V1959)),0),0)</f>
        <v>33</v>
      </c>
      <c r="BA1959" s="209">
        <f>IF(BB1959="S",IF(AND(Q1959="1. Aceitou o programa",AH1959="Realizada"),IFERROR(IF(AG1959="",0,AG1959-R1959),0),0),0)</f>
        <v>0</v>
      </c>
      <c r="BB1959" s="209" t="str">
        <f>_xlfn.XLOOKUP(U1959,'Lista Suspensa'!$AA$20:$AA$23,'Lista Suspensa'!$AB$20:$AB$23,"N/A")</f>
        <v>S</v>
      </c>
    </row>
    <row r="1960" spans="1:54" ht="12" customHeight="1">
      <c r="A1960" s="151" t="s">
        <v>54</v>
      </c>
      <c r="B1960" s="152">
        <v>46086</v>
      </c>
      <c r="C1960" s="153" t="s">
        <v>297</v>
      </c>
      <c r="D1960" s="153" t="s">
        <v>455</v>
      </c>
      <c r="E1960" s="244">
        <v>93155931</v>
      </c>
      <c r="F1960" s="144" t="s">
        <v>3956</v>
      </c>
      <c r="G1960" s="230"/>
      <c r="H1960" s="154">
        <v>28438</v>
      </c>
      <c r="I1960" s="153">
        <v>48</v>
      </c>
      <c r="J1960" s="148" t="s">
        <v>70</v>
      </c>
      <c r="K1960" s="153" t="s">
        <v>101</v>
      </c>
      <c r="L1960" s="153"/>
      <c r="M1960" s="153"/>
      <c r="N1960" s="153"/>
      <c r="O1960" s="155">
        <v>21971290602</v>
      </c>
      <c r="P1960" s="156" t="s">
        <v>60</v>
      </c>
      <c r="Q1960" s="157" t="s">
        <v>110</v>
      </c>
      <c r="R1960" s="158">
        <v>46155</v>
      </c>
      <c r="S1960" s="159"/>
      <c r="T1960" s="159" t="s">
        <v>62</v>
      </c>
      <c r="U1960" s="159" t="s">
        <v>111</v>
      </c>
      <c r="V1960" s="154">
        <v>46092</v>
      </c>
      <c r="W1960" s="154">
        <v>46125</v>
      </c>
      <c r="X1960" s="154"/>
      <c r="Y1960" s="160" t="s">
        <v>3957</v>
      </c>
      <c r="Z1960" s="160" t="s">
        <v>65</v>
      </c>
      <c r="AA1960" s="153"/>
      <c r="AB1960" s="153"/>
      <c r="AC1960" s="182" t="e">
        <f t="shared" si="62"/>
        <v>#DIV/0!</v>
      </c>
      <c r="AD1960" s="153" t="e">
        <f t="shared" si="63"/>
        <v>#DIV/0!</v>
      </c>
      <c r="AE1960" s="233" t="s">
        <v>66</v>
      </c>
      <c r="AF1960" s="153"/>
      <c r="AG1960" s="159"/>
      <c r="AH1960" s="153"/>
      <c r="AI1960" s="161"/>
      <c r="AJ1960" s="153"/>
      <c r="AK1960" s="153"/>
      <c r="AL1960" s="207"/>
      <c r="AM1960" s="207"/>
      <c r="AN1960" s="207"/>
      <c r="AO1960" s="207" t="str">
        <f ca="1">IF(R1960="","",IF(R1960&gt;TODAY(),"0 meses",DATEDIF(R1960,TODAY(),"m") &amp; " meses"))</f>
        <v>0 meses</v>
      </c>
      <c r="AP1960" s="147" t="s">
        <v>67</v>
      </c>
      <c r="AQ1960" s="147" t="s">
        <v>67</v>
      </c>
      <c r="AR1960" s="147"/>
      <c r="AS1960" s="209" t="s">
        <v>68</v>
      </c>
      <c r="AT1960" s="223" t="str">
        <f>MONTH(B1960)&amp;"/"&amp;YEAR(B1960)</f>
        <v>3/2026</v>
      </c>
      <c r="AU1960" s="223">
        <f>WEEKNUM(B1960)-WEEKNUM(EOMONTH(B1960,-1)+1)+1</f>
        <v>1</v>
      </c>
      <c r="AV1960" s="209" t="str">
        <f>MONTH(R1960)&amp;"/"&amp;YEAR(R1960)</f>
        <v>5/2026</v>
      </c>
      <c r="AW1960" s="209">
        <f>WEEKNUM(R1960)-WEEKNUM(EOMONTH(R1960,-1)+1)+1</f>
        <v>3</v>
      </c>
      <c r="AX1960" s="209">
        <f>IF(BB1960="S",IF(Q1960="1. Aceitou o programa",R1960-B1960,0),0)</f>
        <v>69</v>
      </c>
      <c r="AY1960" s="209">
        <f>IF(BB1960="S",IF(AND(S1960&lt;&gt;"",R1960&lt;&gt;""),S1960-R1960,0),0)</f>
        <v>0</v>
      </c>
      <c r="AZ1960" s="209">
        <f>IF(BB1960="S",IF(Q1960="1. Aceitou o programa",IF(OR(X1960="Não se Aplica",X1960=""),IF(OR(W1960="Não se Aplica",W1960=""),0,W1960-V1960),AVERAGE(X1960-W1960,W1960-V1960)),0),0)</f>
        <v>33</v>
      </c>
      <c r="BA1960" s="209">
        <f>IF(BB1960="S",IF(AND(Q1960="1. Aceitou o programa",AH1960="Realizada"),IFERROR(IF(AG1960="",0,AG1960-R1960),0),0),0)</f>
        <v>0</v>
      </c>
      <c r="BB1960" s="209" t="str">
        <f>_xlfn.XLOOKUP(U1960,'Lista Suspensa'!$AA$20:$AA$23,'Lista Suspensa'!$AB$20:$AB$23,"N/A")</f>
        <v>S</v>
      </c>
    </row>
    <row r="1961" spans="1:54" ht="12" customHeight="1">
      <c r="A1961" s="151" t="s">
        <v>54</v>
      </c>
      <c r="B1961" s="152">
        <v>46086</v>
      </c>
      <c r="C1961" s="153" t="s">
        <v>297</v>
      </c>
      <c r="D1961" s="153" t="s">
        <v>455</v>
      </c>
      <c r="E1961" s="244">
        <v>96431168</v>
      </c>
      <c r="F1961" s="144" t="s">
        <v>3958</v>
      </c>
      <c r="G1961" s="230"/>
      <c r="H1961" s="154">
        <v>35217</v>
      </c>
      <c r="I1961" s="153">
        <v>29</v>
      </c>
      <c r="J1961" s="148" t="s">
        <v>58</v>
      </c>
      <c r="K1961" s="153" t="s">
        <v>101</v>
      </c>
      <c r="L1961" s="153"/>
      <c r="M1961" s="153"/>
      <c r="N1961" s="153"/>
      <c r="O1961" s="155">
        <v>21969682088</v>
      </c>
      <c r="P1961" s="156" t="s">
        <v>60</v>
      </c>
      <c r="Q1961" s="157" t="s">
        <v>110</v>
      </c>
      <c r="R1961" s="158">
        <v>46155</v>
      </c>
      <c r="S1961" s="159"/>
      <c r="T1961" s="159" t="s">
        <v>62</v>
      </c>
      <c r="U1961" s="159" t="s">
        <v>111</v>
      </c>
      <c r="V1961" s="154">
        <v>46092</v>
      </c>
      <c r="W1961" s="154">
        <v>46126</v>
      </c>
      <c r="X1961" s="154"/>
      <c r="Y1961" s="160" t="s">
        <v>3959</v>
      </c>
      <c r="Z1961" s="160" t="s">
        <v>65</v>
      </c>
      <c r="AA1961" s="153"/>
      <c r="AB1961" s="153"/>
      <c r="AC1961" s="182" t="e">
        <f t="shared" si="62"/>
        <v>#DIV/0!</v>
      </c>
      <c r="AD1961" s="153" t="e">
        <f t="shared" si="63"/>
        <v>#DIV/0!</v>
      </c>
      <c r="AE1961" s="233" t="s">
        <v>66</v>
      </c>
      <c r="AF1961" s="153"/>
      <c r="AG1961" s="159"/>
      <c r="AH1961" s="153"/>
      <c r="AI1961" s="161"/>
      <c r="AJ1961" s="153"/>
      <c r="AK1961" s="153"/>
      <c r="AL1961" s="207"/>
      <c r="AM1961" s="207"/>
      <c r="AN1961" s="207"/>
      <c r="AO1961" s="207" t="str">
        <f ca="1">IF(R1961="","",IF(R1961&gt;TODAY(),"0 meses",DATEDIF(R1961,TODAY(),"m") &amp; " meses"))</f>
        <v>0 meses</v>
      </c>
      <c r="AP1961" s="147" t="s">
        <v>67</v>
      </c>
      <c r="AQ1961" s="147" t="s">
        <v>67</v>
      </c>
      <c r="AR1961" s="147"/>
      <c r="AS1961" s="209" t="s">
        <v>68</v>
      </c>
      <c r="AT1961" s="223" t="str">
        <f>MONTH(B1961)&amp;"/"&amp;YEAR(B1961)</f>
        <v>3/2026</v>
      </c>
      <c r="AU1961" s="223">
        <f>WEEKNUM(B1961)-WEEKNUM(EOMONTH(B1961,-1)+1)+1</f>
        <v>1</v>
      </c>
      <c r="AV1961" s="209" t="str">
        <f>MONTH(R1961)&amp;"/"&amp;YEAR(R1961)</f>
        <v>5/2026</v>
      </c>
      <c r="AW1961" s="209">
        <f>WEEKNUM(R1961)-WEEKNUM(EOMONTH(R1961,-1)+1)+1</f>
        <v>3</v>
      </c>
      <c r="AX1961" s="209">
        <f>IF(BB1961="S",IF(Q1961="1. Aceitou o programa",R1961-B1961,0),0)</f>
        <v>69</v>
      </c>
      <c r="AY1961" s="209">
        <f>IF(BB1961="S",IF(AND(S1961&lt;&gt;"",R1961&lt;&gt;""),S1961-R1961,0),0)</f>
        <v>0</v>
      </c>
      <c r="AZ1961" s="209">
        <f>IF(BB1961="S",IF(Q1961="1. Aceitou o programa",IF(OR(X1961="Não se Aplica",X1961=""),IF(OR(W1961="Não se Aplica",W1961=""),0,W1961-V1961),AVERAGE(X1961-W1961,W1961-V1961)),0),0)</f>
        <v>34</v>
      </c>
      <c r="BA1961" s="209">
        <f>IF(BB1961="S",IF(AND(Q1961="1. Aceitou o programa",AH1961="Realizada"),IFERROR(IF(AG1961="",0,AG1961-R1961),0),0),0)</f>
        <v>0</v>
      </c>
      <c r="BB1961" s="209" t="str">
        <f>_xlfn.XLOOKUP(U1961,'Lista Suspensa'!$AA$20:$AA$23,'Lista Suspensa'!$AB$20:$AB$23,"N/A")</f>
        <v>S</v>
      </c>
    </row>
    <row r="1962" spans="1:54" ht="12" customHeight="1">
      <c r="A1962" s="151" t="s">
        <v>54</v>
      </c>
      <c r="B1962" s="152">
        <v>46086</v>
      </c>
      <c r="C1962" s="153" t="s">
        <v>297</v>
      </c>
      <c r="D1962" s="153" t="s">
        <v>455</v>
      </c>
      <c r="E1962" s="244">
        <v>85837290</v>
      </c>
      <c r="F1962" s="144" t="s">
        <v>3960</v>
      </c>
      <c r="G1962" s="230"/>
      <c r="H1962" s="154">
        <v>23260</v>
      </c>
      <c r="I1962" s="153">
        <v>62</v>
      </c>
      <c r="J1962" s="148" t="s">
        <v>70</v>
      </c>
      <c r="K1962" s="153" t="s">
        <v>59</v>
      </c>
      <c r="L1962" s="153"/>
      <c r="M1962" s="153"/>
      <c r="N1962" s="153"/>
      <c r="O1962" s="155">
        <v>11989241348</v>
      </c>
      <c r="P1962" s="156" t="s">
        <v>60</v>
      </c>
      <c r="Q1962" s="157" t="s">
        <v>110</v>
      </c>
      <c r="R1962" s="158">
        <v>46155</v>
      </c>
      <c r="S1962" s="159"/>
      <c r="T1962" s="159" t="s">
        <v>62</v>
      </c>
      <c r="U1962" s="159" t="s">
        <v>111</v>
      </c>
      <c r="V1962" s="154">
        <v>46118</v>
      </c>
      <c r="W1962" s="154">
        <v>46155</v>
      </c>
      <c r="X1962" s="154"/>
      <c r="Y1962" s="160" t="s">
        <v>99</v>
      </c>
      <c r="Z1962" s="160" t="s">
        <v>65</v>
      </c>
      <c r="AA1962" s="153"/>
      <c r="AB1962" s="153"/>
      <c r="AC1962" s="182" t="e">
        <f t="shared" si="62"/>
        <v>#DIV/0!</v>
      </c>
      <c r="AD1962" s="153" t="e">
        <f t="shared" si="63"/>
        <v>#DIV/0!</v>
      </c>
      <c r="AE1962" s="233" t="s">
        <v>66</v>
      </c>
      <c r="AF1962" s="153"/>
      <c r="AG1962" s="159"/>
      <c r="AH1962" s="153"/>
      <c r="AI1962" s="161"/>
      <c r="AJ1962" s="153"/>
      <c r="AK1962" s="153"/>
      <c r="AL1962" s="207"/>
      <c r="AM1962" s="207"/>
      <c r="AN1962" s="207"/>
      <c r="AO1962" s="207" t="str">
        <f ca="1">IF(R1962="","",IF(R1962&gt;TODAY(),"0 meses",DATEDIF(R1962,TODAY(),"m") &amp; " meses"))</f>
        <v>0 meses</v>
      </c>
      <c r="AP1962" s="147" t="s">
        <v>67</v>
      </c>
      <c r="AQ1962" s="147" t="s">
        <v>67</v>
      </c>
      <c r="AR1962" s="147"/>
      <c r="AS1962" s="209" t="s">
        <v>68</v>
      </c>
      <c r="AT1962" s="223" t="str">
        <f>MONTH(B1962)&amp;"/"&amp;YEAR(B1962)</f>
        <v>3/2026</v>
      </c>
      <c r="AU1962" s="223">
        <f>WEEKNUM(B1962)-WEEKNUM(EOMONTH(B1962,-1)+1)+1</f>
        <v>1</v>
      </c>
      <c r="AV1962" s="209" t="str">
        <f>MONTH(R1962)&amp;"/"&amp;YEAR(R1962)</f>
        <v>5/2026</v>
      </c>
      <c r="AW1962" s="209">
        <f>WEEKNUM(R1962)-WEEKNUM(EOMONTH(R1962,-1)+1)+1</f>
        <v>3</v>
      </c>
      <c r="AX1962" s="209">
        <f>IF(BB1962="S",IF(Q1962="1. Aceitou o programa",R1962-B1962,0),0)</f>
        <v>69</v>
      </c>
      <c r="AY1962" s="209">
        <f>IF(BB1962="S",IF(AND(S1962&lt;&gt;"",R1962&lt;&gt;""),S1962-R1962,0),0)</f>
        <v>0</v>
      </c>
      <c r="AZ1962" s="209">
        <f>IF(BB1962="S",IF(Q1962="1. Aceitou o programa",IF(OR(X1962="Não se Aplica",X1962=""),IF(OR(W1962="Não se Aplica",W1962=""),0,W1962-V1962),AVERAGE(X1962-W1962,W1962-V1962)),0),0)</f>
        <v>37</v>
      </c>
      <c r="BA1962" s="209">
        <f>IF(BB1962="S",IF(AND(Q1962="1. Aceitou o programa",AH1962="Realizada"),IFERROR(IF(AG1962="",0,AG1962-R1962),0),0),0)</f>
        <v>0</v>
      </c>
      <c r="BB1962" s="209" t="str">
        <f>_xlfn.XLOOKUP(U1962,'Lista Suspensa'!$AA$20:$AA$23,'Lista Suspensa'!$AB$20:$AB$23,"N/A")</f>
        <v>S</v>
      </c>
    </row>
    <row r="1963" spans="1:54" ht="12" customHeight="1">
      <c r="A1963" s="151" t="s">
        <v>54</v>
      </c>
      <c r="B1963" s="152">
        <v>46086</v>
      </c>
      <c r="C1963" s="153" t="s">
        <v>297</v>
      </c>
      <c r="D1963" s="153" t="s">
        <v>455</v>
      </c>
      <c r="E1963" s="244">
        <v>86345045</v>
      </c>
      <c r="F1963" s="144" t="s">
        <v>3961</v>
      </c>
      <c r="G1963" s="230"/>
      <c r="H1963" s="154">
        <v>26013</v>
      </c>
      <c r="I1963" s="153">
        <v>55</v>
      </c>
      <c r="J1963" s="148" t="s">
        <v>70</v>
      </c>
      <c r="K1963" s="153" t="s">
        <v>59</v>
      </c>
      <c r="L1963" s="153"/>
      <c r="M1963" s="153"/>
      <c r="N1963" s="153"/>
      <c r="O1963" s="155" t="s">
        <v>3962</v>
      </c>
      <c r="P1963" s="156" t="s">
        <v>60</v>
      </c>
      <c r="Q1963" s="157" t="s">
        <v>110</v>
      </c>
      <c r="R1963" s="158">
        <v>46155</v>
      </c>
      <c r="S1963" s="159"/>
      <c r="T1963" s="159" t="s">
        <v>62</v>
      </c>
      <c r="U1963" s="159" t="s">
        <v>111</v>
      </c>
      <c r="V1963" s="154">
        <v>46118</v>
      </c>
      <c r="W1963" s="154">
        <v>46155</v>
      </c>
      <c r="X1963" s="154"/>
      <c r="Y1963" s="160" t="s">
        <v>99</v>
      </c>
      <c r="Z1963" s="160" t="s">
        <v>65</v>
      </c>
      <c r="AA1963" s="153"/>
      <c r="AB1963" s="153"/>
      <c r="AC1963" s="182" t="e">
        <f t="shared" si="62"/>
        <v>#DIV/0!</v>
      </c>
      <c r="AD1963" s="153" t="e">
        <f t="shared" si="63"/>
        <v>#DIV/0!</v>
      </c>
      <c r="AE1963" s="233" t="s">
        <v>66</v>
      </c>
      <c r="AF1963" s="153"/>
      <c r="AG1963" s="159"/>
      <c r="AH1963" s="153"/>
      <c r="AI1963" s="161"/>
      <c r="AJ1963" s="153"/>
      <c r="AK1963" s="153"/>
      <c r="AL1963" s="207"/>
      <c r="AM1963" s="207"/>
      <c r="AN1963" s="207"/>
      <c r="AO1963" s="207" t="str">
        <f ca="1">IF(R1963="","",IF(R1963&gt;TODAY(),"0 meses",DATEDIF(R1963,TODAY(),"m") &amp; " meses"))</f>
        <v>0 meses</v>
      </c>
      <c r="AP1963" s="147" t="s">
        <v>67</v>
      </c>
      <c r="AQ1963" s="147" t="s">
        <v>67</v>
      </c>
      <c r="AR1963" s="147"/>
      <c r="AS1963" s="209" t="s">
        <v>68</v>
      </c>
      <c r="AT1963" s="223" t="str">
        <f>MONTH(B1963)&amp;"/"&amp;YEAR(B1963)</f>
        <v>3/2026</v>
      </c>
      <c r="AU1963" s="223">
        <f>WEEKNUM(B1963)-WEEKNUM(EOMONTH(B1963,-1)+1)+1</f>
        <v>1</v>
      </c>
      <c r="AV1963" s="209" t="str">
        <f>MONTH(R1963)&amp;"/"&amp;YEAR(R1963)</f>
        <v>5/2026</v>
      </c>
      <c r="AW1963" s="209">
        <f>WEEKNUM(R1963)-WEEKNUM(EOMONTH(R1963,-1)+1)+1</f>
        <v>3</v>
      </c>
      <c r="AX1963" s="209">
        <f>IF(BB1963="S",IF(Q1963="1. Aceitou o programa",R1963-B1963,0),0)</f>
        <v>69</v>
      </c>
      <c r="AY1963" s="209">
        <f>IF(BB1963="S",IF(AND(S1963&lt;&gt;"",R1963&lt;&gt;""),S1963-R1963,0),0)</f>
        <v>0</v>
      </c>
      <c r="AZ1963" s="209">
        <f>IF(BB1963="S",IF(Q1963="1. Aceitou o programa",IF(OR(X1963="Não se Aplica",X1963=""),IF(OR(W1963="Não se Aplica",W1963=""),0,W1963-V1963),AVERAGE(X1963-W1963,W1963-V1963)),0),0)</f>
        <v>37</v>
      </c>
      <c r="BA1963" s="209">
        <f>IF(BB1963="S",IF(AND(Q1963="1. Aceitou o programa",AH1963="Realizada"),IFERROR(IF(AG1963="",0,AG1963-R1963),0),0),0)</f>
        <v>0</v>
      </c>
      <c r="BB1963" s="209" t="str">
        <f>_xlfn.XLOOKUP(U1963,'Lista Suspensa'!$AA$20:$AA$23,'Lista Suspensa'!$AB$20:$AB$23,"N/A")</f>
        <v>S</v>
      </c>
    </row>
    <row r="1964" spans="1:54" ht="12" customHeight="1">
      <c r="A1964" s="151" t="s">
        <v>54</v>
      </c>
      <c r="B1964" s="152">
        <v>46086</v>
      </c>
      <c r="C1964" s="153" t="s">
        <v>297</v>
      </c>
      <c r="D1964" s="153" t="s">
        <v>455</v>
      </c>
      <c r="E1964" s="244">
        <v>81208464</v>
      </c>
      <c r="F1964" s="144" t="s">
        <v>3963</v>
      </c>
      <c r="G1964" s="230"/>
      <c r="H1964" s="154">
        <v>28994</v>
      </c>
      <c r="I1964" s="153">
        <v>47</v>
      </c>
      <c r="J1964" s="148" t="s">
        <v>58</v>
      </c>
      <c r="K1964" s="153"/>
      <c r="L1964" s="153"/>
      <c r="M1964" s="153"/>
      <c r="N1964" s="153"/>
      <c r="O1964" s="155" t="s">
        <v>3964</v>
      </c>
      <c r="P1964" s="156" t="s">
        <v>60</v>
      </c>
      <c r="Q1964" s="157" t="s">
        <v>110</v>
      </c>
      <c r="R1964" s="158">
        <v>46155</v>
      </c>
      <c r="S1964" s="159"/>
      <c r="T1964" s="159" t="s">
        <v>62</v>
      </c>
      <c r="U1964" s="159" t="s">
        <v>111</v>
      </c>
      <c r="V1964" s="154">
        <v>46092</v>
      </c>
      <c r="W1964" s="154">
        <v>46118</v>
      </c>
      <c r="X1964" s="154"/>
      <c r="Y1964" s="160" t="s">
        <v>3965</v>
      </c>
      <c r="Z1964" s="160" t="s">
        <v>65</v>
      </c>
      <c r="AA1964" s="153"/>
      <c r="AB1964" s="153"/>
      <c r="AC1964" s="182" t="e">
        <f t="shared" si="62"/>
        <v>#DIV/0!</v>
      </c>
      <c r="AD1964" s="153" t="e">
        <f t="shared" si="63"/>
        <v>#DIV/0!</v>
      </c>
      <c r="AE1964" s="233" t="s">
        <v>66</v>
      </c>
      <c r="AF1964" s="153"/>
      <c r="AG1964" s="159"/>
      <c r="AH1964" s="153"/>
      <c r="AI1964" s="161"/>
      <c r="AJ1964" s="153"/>
      <c r="AK1964" s="153"/>
      <c r="AL1964" s="207"/>
      <c r="AM1964" s="207"/>
      <c r="AN1964" s="207"/>
      <c r="AO1964" s="207" t="str">
        <f ca="1">IF(R1964="","",IF(R1964&gt;TODAY(),"0 meses",DATEDIF(R1964,TODAY(),"m") &amp; " meses"))</f>
        <v>0 meses</v>
      </c>
      <c r="AP1964" s="147" t="s">
        <v>67</v>
      </c>
      <c r="AQ1964" s="147" t="s">
        <v>67</v>
      </c>
      <c r="AR1964" s="147"/>
      <c r="AS1964" s="209" t="s">
        <v>68</v>
      </c>
      <c r="AT1964" s="223" t="str">
        <f>MONTH(B1964)&amp;"/"&amp;YEAR(B1964)</f>
        <v>3/2026</v>
      </c>
      <c r="AU1964" s="223">
        <f>WEEKNUM(B1964)-WEEKNUM(EOMONTH(B1964,-1)+1)+1</f>
        <v>1</v>
      </c>
      <c r="AV1964" s="209" t="str">
        <f>MONTH(R1964)&amp;"/"&amp;YEAR(R1964)</f>
        <v>5/2026</v>
      </c>
      <c r="AW1964" s="209">
        <f>WEEKNUM(R1964)-WEEKNUM(EOMONTH(R1964,-1)+1)+1</f>
        <v>3</v>
      </c>
      <c r="AX1964" s="209">
        <f>IF(BB1964="S",IF(Q1964="1. Aceitou o programa",R1964-B1964,0),0)</f>
        <v>69</v>
      </c>
      <c r="AY1964" s="209">
        <f>IF(BB1964="S",IF(AND(S1964&lt;&gt;"",R1964&lt;&gt;""),S1964-R1964,0),0)</f>
        <v>0</v>
      </c>
      <c r="AZ1964" s="209">
        <f>IF(BB1964="S",IF(Q1964="1. Aceitou o programa",IF(OR(X1964="Não se Aplica",X1964=""),IF(OR(W1964="Não se Aplica",W1964=""),0,W1964-V1964),AVERAGE(X1964-W1964,W1964-V1964)),0),0)</f>
        <v>26</v>
      </c>
      <c r="BA1964" s="209">
        <f>IF(BB1964="S",IF(AND(Q1964="1. Aceitou o programa",AH1964="Realizada"),IFERROR(IF(AG1964="",0,AG1964-R1964),0),0),0)</f>
        <v>0</v>
      </c>
      <c r="BB1964" s="209" t="str">
        <f>_xlfn.XLOOKUP(U1964,'Lista Suspensa'!$AA$20:$AA$23,'Lista Suspensa'!$AB$20:$AB$23,"N/A")</f>
        <v>S</v>
      </c>
    </row>
    <row r="1965" spans="1:54" ht="12" customHeight="1">
      <c r="A1965" s="151" t="s">
        <v>54</v>
      </c>
      <c r="B1965" s="152">
        <v>46086</v>
      </c>
      <c r="C1965" s="153" t="s">
        <v>297</v>
      </c>
      <c r="D1965" s="153" t="s">
        <v>455</v>
      </c>
      <c r="E1965" s="244">
        <v>94414032</v>
      </c>
      <c r="F1965" s="144" t="s">
        <v>3966</v>
      </c>
      <c r="G1965" s="230"/>
      <c r="H1965" s="154">
        <v>35614</v>
      </c>
      <c r="I1965" s="153">
        <v>28</v>
      </c>
      <c r="J1965" s="148" t="s">
        <v>70</v>
      </c>
      <c r="K1965" s="153"/>
      <c r="L1965" s="153"/>
      <c r="M1965" s="153"/>
      <c r="N1965" s="153"/>
      <c r="O1965" s="155">
        <v>24993088456</v>
      </c>
      <c r="P1965" s="156" t="s">
        <v>60</v>
      </c>
      <c r="Q1965" s="157" t="s">
        <v>110</v>
      </c>
      <c r="R1965" s="158">
        <v>46155</v>
      </c>
      <c r="S1965" s="159"/>
      <c r="T1965" s="159" t="s">
        <v>62</v>
      </c>
      <c r="U1965" s="159" t="s">
        <v>111</v>
      </c>
      <c r="V1965" s="154">
        <v>46104</v>
      </c>
      <c r="W1965" s="154">
        <v>46150</v>
      </c>
      <c r="X1965" s="154"/>
      <c r="Y1965" s="160" t="s">
        <v>3967</v>
      </c>
      <c r="Z1965" s="160" t="s">
        <v>65</v>
      </c>
      <c r="AA1965" s="153"/>
      <c r="AB1965" s="153"/>
      <c r="AC1965" s="182" t="e">
        <f t="shared" si="62"/>
        <v>#DIV/0!</v>
      </c>
      <c r="AD1965" s="153" t="e">
        <f t="shared" si="63"/>
        <v>#DIV/0!</v>
      </c>
      <c r="AE1965" s="233" t="s">
        <v>66</v>
      </c>
      <c r="AF1965" s="153"/>
      <c r="AG1965" s="159"/>
      <c r="AH1965" s="153"/>
      <c r="AI1965" s="161"/>
      <c r="AJ1965" s="153"/>
      <c r="AK1965" s="153"/>
      <c r="AL1965" s="207"/>
      <c r="AM1965" s="207"/>
      <c r="AN1965" s="207"/>
      <c r="AO1965" s="207" t="str">
        <f ca="1">IF(R1965="","",IF(R1965&gt;TODAY(),"0 meses",DATEDIF(R1965,TODAY(),"m") &amp; " meses"))</f>
        <v>0 meses</v>
      </c>
      <c r="AP1965" s="147" t="s">
        <v>67</v>
      </c>
      <c r="AQ1965" s="147" t="s">
        <v>67</v>
      </c>
      <c r="AR1965" s="147"/>
      <c r="AS1965" s="209" t="s">
        <v>68</v>
      </c>
      <c r="AT1965" s="223" t="str">
        <f>MONTH(B1965)&amp;"/"&amp;YEAR(B1965)</f>
        <v>3/2026</v>
      </c>
      <c r="AU1965" s="223">
        <f>WEEKNUM(B1965)-WEEKNUM(EOMONTH(B1965,-1)+1)+1</f>
        <v>1</v>
      </c>
      <c r="AV1965" s="209" t="str">
        <f>MONTH(R1965)&amp;"/"&amp;YEAR(R1965)</f>
        <v>5/2026</v>
      </c>
      <c r="AW1965" s="209">
        <f>WEEKNUM(R1965)-WEEKNUM(EOMONTH(R1965,-1)+1)+1</f>
        <v>3</v>
      </c>
      <c r="AX1965" s="209">
        <f>IF(BB1965="S",IF(Q1965="1. Aceitou o programa",R1965-B1965,0),0)</f>
        <v>69</v>
      </c>
      <c r="AY1965" s="209">
        <f>IF(BB1965="S",IF(AND(S1965&lt;&gt;"",R1965&lt;&gt;""),S1965-R1965,0),0)</f>
        <v>0</v>
      </c>
      <c r="AZ1965" s="209">
        <f>IF(BB1965="S",IF(Q1965="1. Aceitou o programa",IF(OR(X1965="Não se Aplica",X1965=""),IF(OR(W1965="Não se Aplica",W1965=""),0,W1965-V1965),AVERAGE(X1965-W1965,W1965-V1965)),0),0)</f>
        <v>46</v>
      </c>
      <c r="BA1965" s="209">
        <f>IF(BB1965="S",IF(AND(Q1965="1. Aceitou o programa",AH1965="Realizada"),IFERROR(IF(AG1965="",0,AG1965-R1965),0),0),0)</f>
        <v>0</v>
      </c>
      <c r="BB1965" s="209" t="str">
        <f>_xlfn.XLOOKUP(U1965,'Lista Suspensa'!$AA$20:$AA$23,'Lista Suspensa'!$AB$20:$AB$23,"N/A")</f>
        <v>S</v>
      </c>
    </row>
    <row r="1966" spans="1:54" ht="12" customHeight="1">
      <c r="A1966" s="151" t="s">
        <v>54</v>
      </c>
      <c r="B1966" s="152">
        <v>46086</v>
      </c>
      <c r="C1966" s="153" t="s">
        <v>297</v>
      </c>
      <c r="D1966" s="153" t="s">
        <v>455</v>
      </c>
      <c r="E1966" s="244">
        <v>94536734</v>
      </c>
      <c r="F1966" s="144" t="s">
        <v>3968</v>
      </c>
      <c r="G1966" s="230"/>
      <c r="H1966" s="154">
        <v>26264</v>
      </c>
      <c r="I1966" s="153">
        <v>54</v>
      </c>
      <c r="J1966" s="148" t="s">
        <v>58</v>
      </c>
      <c r="K1966" s="153" t="s">
        <v>101</v>
      </c>
      <c r="L1966" s="153"/>
      <c r="M1966" s="153"/>
      <c r="N1966" s="153"/>
      <c r="O1966" s="155">
        <v>21997550719</v>
      </c>
      <c r="P1966" s="156" t="s">
        <v>60</v>
      </c>
      <c r="Q1966" s="157" t="s">
        <v>110</v>
      </c>
      <c r="R1966" s="158">
        <v>46155</v>
      </c>
      <c r="S1966" s="159"/>
      <c r="T1966" s="159" t="s">
        <v>62</v>
      </c>
      <c r="U1966" s="159" t="s">
        <v>111</v>
      </c>
      <c r="V1966" s="154">
        <v>46104</v>
      </c>
      <c r="W1966" s="154">
        <v>46139</v>
      </c>
      <c r="X1966" s="154"/>
      <c r="Y1966" s="160" t="s">
        <v>3969</v>
      </c>
      <c r="Z1966" s="160" t="s">
        <v>65</v>
      </c>
      <c r="AA1966" s="153"/>
      <c r="AB1966" s="153"/>
      <c r="AC1966" s="182" t="e">
        <f t="shared" si="62"/>
        <v>#DIV/0!</v>
      </c>
      <c r="AD1966" s="153" t="e">
        <f t="shared" si="63"/>
        <v>#DIV/0!</v>
      </c>
      <c r="AE1966" s="233" t="s">
        <v>66</v>
      </c>
      <c r="AF1966" s="153"/>
      <c r="AG1966" s="159"/>
      <c r="AH1966" s="153"/>
      <c r="AI1966" s="161"/>
      <c r="AJ1966" s="153"/>
      <c r="AK1966" s="153"/>
      <c r="AL1966" s="207"/>
      <c r="AM1966" s="207"/>
      <c r="AN1966" s="207"/>
      <c r="AO1966" s="207" t="str">
        <f ca="1">IF(R1966="","",IF(R1966&gt;TODAY(),"0 meses",DATEDIF(R1966,TODAY(),"m") &amp; " meses"))</f>
        <v>0 meses</v>
      </c>
      <c r="AP1966" s="147" t="s">
        <v>67</v>
      </c>
      <c r="AQ1966" s="147" t="s">
        <v>67</v>
      </c>
      <c r="AR1966" s="147"/>
      <c r="AS1966" s="209" t="s">
        <v>68</v>
      </c>
      <c r="AT1966" s="223" t="str">
        <f>MONTH(B1966)&amp;"/"&amp;YEAR(B1966)</f>
        <v>3/2026</v>
      </c>
      <c r="AU1966" s="223">
        <f>WEEKNUM(B1966)-WEEKNUM(EOMONTH(B1966,-1)+1)+1</f>
        <v>1</v>
      </c>
      <c r="AV1966" s="209" t="str">
        <f>MONTH(R1966)&amp;"/"&amp;YEAR(R1966)</f>
        <v>5/2026</v>
      </c>
      <c r="AW1966" s="209">
        <f>WEEKNUM(R1966)-WEEKNUM(EOMONTH(R1966,-1)+1)+1</f>
        <v>3</v>
      </c>
      <c r="AX1966" s="209">
        <f>IF(BB1966="S",IF(Q1966="1. Aceitou o programa",R1966-B1966,0),0)</f>
        <v>69</v>
      </c>
      <c r="AY1966" s="209">
        <f>IF(BB1966="S",IF(AND(S1966&lt;&gt;"",R1966&lt;&gt;""),S1966-R1966,0),0)</f>
        <v>0</v>
      </c>
      <c r="AZ1966" s="209">
        <f>IF(BB1966="S",IF(Q1966="1. Aceitou o programa",IF(OR(X1966="Não se Aplica",X1966=""),IF(OR(W1966="Não se Aplica",W1966=""),0,W1966-V1966),AVERAGE(X1966-W1966,W1966-V1966)),0),0)</f>
        <v>35</v>
      </c>
      <c r="BA1966" s="209">
        <f>IF(BB1966="S",IF(AND(Q1966="1. Aceitou o programa",AH1966="Realizada"),IFERROR(IF(AG1966="",0,AG1966-R1966),0),0),0)</f>
        <v>0</v>
      </c>
      <c r="BB1966" s="209" t="str">
        <f>_xlfn.XLOOKUP(U1966,'Lista Suspensa'!$AA$20:$AA$23,'Lista Suspensa'!$AB$20:$AB$23,"N/A")</f>
        <v>S</v>
      </c>
    </row>
    <row r="1967" spans="1:54" ht="12" customHeight="1">
      <c r="A1967" s="151" t="s">
        <v>54</v>
      </c>
      <c r="B1967" s="152">
        <v>46086</v>
      </c>
      <c r="C1967" s="153" t="s">
        <v>297</v>
      </c>
      <c r="D1967" s="153" t="s">
        <v>455</v>
      </c>
      <c r="E1967" s="244">
        <v>95498760</v>
      </c>
      <c r="F1967" s="144" t="s">
        <v>3970</v>
      </c>
      <c r="G1967" s="230"/>
      <c r="H1967" s="154">
        <v>30474</v>
      </c>
      <c r="I1967" s="153">
        <v>42</v>
      </c>
      <c r="J1967" s="148" t="s">
        <v>70</v>
      </c>
      <c r="K1967" s="153" t="s">
        <v>101</v>
      </c>
      <c r="L1967" s="153"/>
      <c r="M1967" s="153"/>
      <c r="N1967" s="153"/>
      <c r="O1967" s="155">
        <v>21984842854</v>
      </c>
      <c r="P1967" s="156" t="s">
        <v>60</v>
      </c>
      <c r="Q1967" s="157" t="s">
        <v>110</v>
      </c>
      <c r="R1967" s="158">
        <v>46155</v>
      </c>
      <c r="S1967" s="159"/>
      <c r="T1967" s="159" t="s">
        <v>62</v>
      </c>
      <c r="U1967" s="159" t="s">
        <v>111</v>
      </c>
      <c r="V1967" s="154">
        <v>46092</v>
      </c>
      <c r="W1967" s="154">
        <v>46139</v>
      </c>
      <c r="X1967" s="154"/>
      <c r="Y1967" s="160" t="s">
        <v>3971</v>
      </c>
      <c r="Z1967" s="160" t="s">
        <v>65</v>
      </c>
      <c r="AA1967" s="153"/>
      <c r="AB1967" s="153"/>
      <c r="AC1967" s="182" t="e">
        <f t="shared" si="62"/>
        <v>#DIV/0!</v>
      </c>
      <c r="AD1967" s="153" t="e">
        <f t="shared" si="63"/>
        <v>#DIV/0!</v>
      </c>
      <c r="AE1967" s="233" t="s">
        <v>66</v>
      </c>
      <c r="AF1967" s="153"/>
      <c r="AG1967" s="159"/>
      <c r="AH1967" s="153"/>
      <c r="AI1967" s="161"/>
      <c r="AJ1967" s="153"/>
      <c r="AK1967" s="153"/>
      <c r="AL1967" s="207"/>
      <c r="AM1967" s="207"/>
      <c r="AN1967" s="207"/>
      <c r="AO1967" s="207" t="str">
        <f ca="1">IF(R1967="","",IF(R1967&gt;TODAY(),"0 meses",DATEDIF(R1967,TODAY(),"m") &amp; " meses"))</f>
        <v>0 meses</v>
      </c>
      <c r="AP1967" s="147" t="s">
        <v>67</v>
      </c>
      <c r="AQ1967" s="147" t="s">
        <v>67</v>
      </c>
      <c r="AR1967" s="147"/>
      <c r="AS1967" s="209" t="s">
        <v>68</v>
      </c>
      <c r="AT1967" s="223" t="str">
        <f>MONTH(B1967)&amp;"/"&amp;YEAR(B1967)</f>
        <v>3/2026</v>
      </c>
      <c r="AU1967" s="223">
        <f>WEEKNUM(B1967)-WEEKNUM(EOMONTH(B1967,-1)+1)+1</f>
        <v>1</v>
      </c>
      <c r="AV1967" s="209" t="str">
        <f>MONTH(R1967)&amp;"/"&amp;YEAR(R1967)</f>
        <v>5/2026</v>
      </c>
      <c r="AW1967" s="209">
        <f>WEEKNUM(R1967)-WEEKNUM(EOMONTH(R1967,-1)+1)+1</f>
        <v>3</v>
      </c>
      <c r="AX1967" s="209">
        <f>IF(BB1967="S",IF(Q1967="1. Aceitou o programa",R1967-B1967,0),0)</f>
        <v>69</v>
      </c>
      <c r="AY1967" s="209">
        <f>IF(BB1967="S",IF(AND(S1967&lt;&gt;"",R1967&lt;&gt;""),S1967-R1967,0),0)</f>
        <v>0</v>
      </c>
      <c r="AZ1967" s="209">
        <f>IF(BB1967="S",IF(Q1967="1. Aceitou o programa",IF(OR(X1967="Não se Aplica",X1967=""),IF(OR(W1967="Não se Aplica",W1967=""),0,W1967-V1967),AVERAGE(X1967-W1967,W1967-V1967)),0),0)</f>
        <v>47</v>
      </c>
      <c r="BA1967" s="209">
        <f>IF(BB1967="S",IF(AND(Q1967="1. Aceitou o programa",AH1967="Realizada"),IFERROR(IF(AG1967="",0,AG1967-R1967),0),0),0)</f>
        <v>0</v>
      </c>
      <c r="BB1967" s="209" t="str">
        <f>_xlfn.XLOOKUP(U1967,'Lista Suspensa'!$AA$20:$AA$23,'Lista Suspensa'!$AB$20:$AB$23,"N/A")</f>
        <v>S</v>
      </c>
    </row>
    <row r="1968" spans="1:54" ht="12" customHeight="1">
      <c r="A1968" s="151" t="s">
        <v>54</v>
      </c>
      <c r="B1968" s="152">
        <v>46093</v>
      </c>
      <c r="C1968" s="153" t="s">
        <v>297</v>
      </c>
      <c r="D1968" s="153" t="s">
        <v>455</v>
      </c>
      <c r="E1968" s="244">
        <v>94595198</v>
      </c>
      <c r="F1968" s="144" t="s">
        <v>3972</v>
      </c>
      <c r="G1968" s="230"/>
      <c r="H1968" s="154">
        <v>34186</v>
      </c>
      <c r="I1968" s="153">
        <v>32</v>
      </c>
      <c r="J1968" s="148" t="s">
        <v>70</v>
      </c>
      <c r="K1968" s="153" t="s">
        <v>101</v>
      </c>
      <c r="L1968" s="153"/>
      <c r="M1968" s="153"/>
      <c r="N1968" s="153"/>
      <c r="O1968" s="155" t="s">
        <v>3973</v>
      </c>
      <c r="P1968" s="156" t="s">
        <v>60</v>
      </c>
      <c r="Q1968" s="157" t="s">
        <v>110</v>
      </c>
      <c r="R1968" s="158">
        <v>46155</v>
      </c>
      <c r="S1968" s="159"/>
      <c r="T1968" s="159" t="s">
        <v>62</v>
      </c>
      <c r="U1968" s="159" t="s">
        <v>111</v>
      </c>
      <c r="V1968" s="154">
        <v>46139</v>
      </c>
      <c r="W1968" s="154"/>
      <c r="X1968" s="154"/>
      <c r="Y1968" s="160" t="s">
        <v>90</v>
      </c>
      <c r="Z1968" s="160" t="s">
        <v>65</v>
      </c>
      <c r="AA1968" s="153"/>
      <c r="AB1968" s="153"/>
      <c r="AC1968" s="182" t="e">
        <f t="shared" si="62"/>
        <v>#DIV/0!</v>
      </c>
      <c r="AD1968" s="153" t="e">
        <f t="shared" si="63"/>
        <v>#DIV/0!</v>
      </c>
      <c r="AE1968" s="233" t="s">
        <v>66</v>
      </c>
      <c r="AF1968" s="153"/>
      <c r="AG1968" s="159"/>
      <c r="AH1968" s="153"/>
      <c r="AI1968" s="161"/>
      <c r="AJ1968" s="153"/>
      <c r="AK1968" s="153"/>
      <c r="AL1968" s="207"/>
      <c r="AM1968" s="207"/>
      <c r="AN1968" s="207"/>
      <c r="AO1968" s="207" t="str">
        <f ca="1">IF(R1968="","",IF(R1968&gt;TODAY(),"0 meses",DATEDIF(R1968,TODAY(),"m") &amp; " meses"))</f>
        <v>0 meses</v>
      </c>
      <c r="AP1968" s="147" t="s">
        <v>67</v>
      </c>
      <c r="AQ1968" s="147" t="s">
        <v>67</v>
      </c>
      <c r="AR1968" s="147"/>
      <c r="AS1968" s="209" t="s">
        <v>68</v>
      </c>
      <c r="AT1968" s="223" t="str">
        <f>MONTH(B1968)&amp;"/"&amp;YEAR(B1968)</f>
        <v>3/2026</v>
      </c>
      <c r="AU1968" s="223">
        <f>WEEKNUM(B1968)-WEEKNUM(EOMONTH(B1968,-1)+1)+1</f>
        <v>2</v>
      </c>
      <c r="AV1968" s="209" t="str">
        <f>MONTH(R1968)&amp;"/"&amp;YEAR(R1968)</f>
        <v>5/2026</v>
      </c>
      <c r="AW1968" s="209">
        <f>WEEKNUM(R1968)-WEEKNUM(EOMONTH(R1968,-1)+1)+1</f>
        <v>3</v>
      </c>
      <c r="AX1968" s="209">
        <f>IF(BB1968="S",IF(Q1968="1. Aceitou o programa",R1968-B1968,0),0)</f>
        <v>62</v>
      </c>
      <c r="AY1968" s="209">
        <f>IF(BB1968="S",IF(AND(S1968&lt;&gt;"",R1968&lt;&gt;""),S1968-R1968,0),0)</f>
        <v>0</v>
      </c>
      <c r="AZ1968" s="209">
        <f>IF(BB1968="S",IF(Q1968="1. Aceitou o programa",IF(OR(X1968="Não se Aplica",X1968=""),IF(OR(W1968="Não se Aplica",W1968=""),0,W1968-V1968),AVERAGE(X1968-W1968,W1968-V1968)),0),0)</f>
        <v>0</v>
      </c>
      <c r="BA1968" s="209">
        <f>IF(BB1968="S",IF(AND(Q1968="1. Aceitou o programa",AH1968="Realizada"),IFERROR(IF(AG1968="",0,AG1968-R1968),0),0),0)</f>
        <v>0</v>
      </c>
      <c r="BB1968" s="209" t="str">
        <f>_xlfn.XLOOKUP(U1968,'Lista Suspensa'!$AA$20:$AA$23,'Lista Suspensa'!$AB$20:$AB$23,"N/A")</f>
        <v>S</v>
      </c>
    </row>
    <row r="1969" spans="1:54" ht="12" customHeight="1">
      <c r="A1969" s="151" t="s">
        <v>54</v>
      </c>
      <c r="B1969" s="152">
        <v>46093</v>
      </c>
      <c r="C1969" s="153" t="s">
        <v>297</v>
      </c>
      <c r="D1969" s="153" t="s">
        <v>455</v>
      </c>
      <c r="E1969" s="244">
        <v>94805424</v>
      </c>
      <c r="F1969" s="144" t="s">
        <v>3974</v>
      </c>
      <c r="G1969" s="230"/>
      <c r="H1969" s="154">
        <v>34498</v>
      </c>
      <c r="I1969" s="153">
        <v>31</v>
      </c>
      <c r="J1969" s="148" t="s">
        <v>70</v>
      </c>
      <c r="K1969" s="153" t="s">
        <v>59</v>
      </c>
      <c r="L1969" s="153"/>
      <c r="M1969" s="153"/>
      <c r="N1969" s="153"/>
      <c r="O1969" s="155" t="s">
        <v>3975</v>
      </c>
      <c r="P1969" s="156" t="s">
        <v>60</v>
      </c>
      <c r="Q1969" s="157" t="s">
        <v>110</v>
      </c>
      <c r="R1969" s="158">
        <v>46155</v>
      </c>
      <c r="S1969" s="159"/>
      <c r="T1969" s="159" t="s">
        <v>62</v>
      </c>
      <c r="U1969" s="159" t="s">
        <v>111</v>
      </c>
      <c r="V1969" s="154">
        <v>46126</v>
      </c>
      <c r="W1969" s="154"/>
      <c r="X1969" s="154"/>
      <c r="Y1969" s="160" t="s">
        <v>3976</v>
      </c>
      <c r="Z1969" s="160" t="s">
        <v>65</v>
      </c>
      <c r="AA1969" s="153"/>
      <c r="AB1969" s="153"/>
      <c r="AC1969" s="182" t="e">
        <f t="shared" si="62"/>
        <v>#DIV/0!</v>
      </c>
      <c r="AD1969" s="153" t="e">
        <f t="shared" si="63"/>
        <v>#DIV/0!</v>
      </c>
      <c r="AE1969" s="233" t="s">
        <v>66</v>
      </c>
      <c r="AF1969" s="153"/>
      <c r="AG1969" s="159"/>
      <c r="AH1969" s="153"/>
      <c r="AI1969" s="161"/>
      <c r="AJ1969" s="153"/>
      <c r="AK1969" s="153"/>
      <c r="AL1969" s="207"/>
      <c r="AM1969" s="207"/>
      <c r="AN1969" s="207"/>
      <c r="AO1969" s="207" t="str">
        <f ca="1">IF(R1969="","",IF(R1969&gt;TODAY(),"0 meses",DATEDIF(R1969,TODAY(),"m") &amp; " meses"))</f>
        <v>0 meses</v>
      </c>
      <c r="AP1969" s="147" t="s">
        <v>67</v>
      </c>
      <c r="AQ1969" s="147" t="s">
        <v>67</v>
      </c>
      <c r="AR1969" s="147"/>
      <c r="AS1969" s="209" t="s">
        <v>68</v>
      </c>
      <c r="AT1969" s="223" t="str">
        <f>MONTH(B1969)&amp;"/"&amp;YEAR(B1969)</f>
        <v>3/2026</v>
      </c>
      <c r="AU1969" s="223">
        <f>WEEKNUM(B1969)-WEEKNUM(EOMONTH(B1969,-1)+1)+1</f>
        <v>2</v>
      </c>
      <c r="AV1969" s="209" t="str">
        <f>MONTH(R1969)&amp;"/"&amp;YEAR(R1969)</f>
        <v>5/2026</v>
      </c>
      <c r="AW1969" s="209">
        <f>WEEKNUM(R1969)-WEEKNUM(EOMONTH(R1969,-1)+1)+1</f>
        <v>3</v>
      </c>
      <c r="AX1969" s="209">
        <f>IF(BB1969="S",IF(Q1969="1. Aceitou o programa",R1969-B1969,0),0)</f>
        <v>62</v>
      </c>
      <c r="AY1969" s="209">
        <f>IF(BB1969="S",IF(AND(S1969&lt;&gt;"",R1969&lt;&gt;""),S1969-R1969,0),0)</f>
        <v>0</v>
      </c>
      <c r="AZ1969" s="209">
        <f>IF(BB1969="S",IF(Q1969="1. Aceitou o programa",IF(OR(X1969="Não se Aplica",X1969=""),IF(OR(W1969="Não se Aplica",W1969=""),0,W1969-V1969),AVERAGE(X1969-W1969,W1969-V1969)),0),0)</f>
        <v>0</v>
      </c>
      <c r="BA1969" s="209">
        <f>IF(BB1969="S",IF(AND(Q1969="1. Aceitou o programa",AH1969="Realizada"),IFERROR(IF(AG1969="",0,AG1969-R1969),0),0),0)</f>
        <v>0</v>
      </c>
      <c r="BB1969" s="209" t="str">
        <f>_xlfn.XLOOKUP(U1969,'Lista Suspensa'!$AA$20:$AA$23,'Lista Suspensa'!$AB$20:$AB$23,"N/A")</f>
        <v>S</v>
      </c>
    </row>
    <row r="1970" spans="1:54" ht="12" customHeight="1">
      <c r="A1970" s="151" t="s">
        <v>54</v>
      </c>
      <c r="B1970" s="152">
        <v>46093</v>
      </c>
      <c r="C1970" s="153" t="s">
        <v>297</v>
      </c>
      <c r="D1970" s="153" t="s">
        <v>455</v>
      </c>
      <c r="E1970" s="244">
        <v>93093207</v>
      </c>
      <c r="F1970" s="144" t="s">
        <v>3977</v>
      </c>
      <c r="G1970" s="230"/>
      <c r="H1970" s="154">
        <v>28644</v>
      </c>
      <c r="I1970" s="153">
        <v>47</v>
      </c>
      <c r="J1970" s="148" t="s">
        <v>70</v>
      </c>
      <c r="K1970" s="153" t="s">
        <v>101</v>
      </c>
      <c r="L1970" s="153"/>
      <c r="M1970" s="153"/>
      <c r="N1970" s="153"/>
      <c r="O1970" s="155" t="s">
        <v>3978</v>
      </c>
      <c r="P1970" s="156" t="s">
        <v>60</v>
      </c>
      <c r="Q1970" s="157" t="s">
        <v>110</v>
      </c>
      <c r="R1970" s="158">
        <v>46155</v>
      </c>
      <c r="S1970" s="159"/>
      <c r="T1970" s="159" t="s">
        <v>62</v>
      </c>
      <c r="U1970" s="159" t="s">
        <v>111</v>
      </c>
      <c r="V1970" s="154">
        <v>46100</v>
      </c>
      <c r="W1970" s="154">
        <v>46139</v>
      </c>
      <c r="X1970" s="154"/>
      <c r="Y1970" s="160" t="s">
        <v>3979</v>
      </c>
      <c r="Z1970" s="160" t="s">
        <v>65</v>
      </c>
      <c r="AA1970" s="153"/>
      <c r="AB1970" s="153"/>
      <c r="AC1970" s="182" t="e">
        <f t="shared" si="62"/>
        <v>#DIV/0!</v>
      </c>
      <c r="AD1970" s="153" t="e">
        <f t="shared" si="63"/>
        <v>#DIV/0!</v>
      </c>
      <c r="AE1970" s="233" t="s">
        <v>66</v>
      </c>
      <c r="AF1970" s="153" t="s">
        <v>161</v>
      </c>
      <c r="AG1970" s="159" t="s">
        <v>3980</v>
      </c>
      <c r="AH1970" s="153"/>
      <c r="AI1970" s="161"/>
      <c r="AJ1970" s="153"/>
      <c r="AK1970" s="153"/>
      <c r="AL1970" s="207"/>
      <c r="AM1970" s="207"/>
      <c r="AN1970" s="207"/>
      <c r="AO1970" s="207" t="str">
        <f ca="1">IF(R1970="","",IF(R1970&gt;TODAY(),"0 meses",DATEDIF(R1970,TODAY(),"m") &amp; " meses"))</f>
        <v>0 meses</v>
      </c>
      <c r="AP1970" s="147" t="s">
        <v>67</v>
      </c>
      <c r="AQ1970" s="147" t="s">
        <v>67</v>
      </c>
      <c r="AR1970" s="147"/>
      <c r="AS1970" s="209" t="s">
        <v>68</v>
      </c>
      <c r="AT1970" s="223" t="str">
        <f>MONTH(B1970)&amp;"/"&amp;YEAR(B1970)</f>
        <v>3/2026</v>
      </c>
      <c r="AU1970" s="223">
        <f>WEEKNUM(B1970)-WEEKNUM(EOMONTH(B1970,-1)+1)+1</f>
        <v>2</v>
      </c>
      <c r="AV1970" s="209" t="str">
        <f>MONTH(R1970)&amp;"/"&amp;YEAR(R1970)</f>
        <v>5/2026</v>
      </c>
      <c r="AW1970" s="209">
        <f>WEEKNUM(R1970)-WEEKNUM(EOMONTH(R1970,-1)+1)+1</f>
        <v>3</v>
      </c>
      <c r="AX1970" s="209">
        <f>IF(BB1970="S",IF(Q1970="1. Aceitou o programa",R1970-B1970,0),0)</f>
        <v>62</v>
      </c>
      <c r="AY1970" s="209">
        <f>IF(BB1970="S",IF(AND(S1970&lt;&gt;"",R1970&lt;&gt;""),S1970-R1970,0),0)</f>
        <v>0</v>
      </c>
      <c r="AZ1970" s="209">
        <f>IF(BB1970="S",IF(Q1970="1. Aceitou o programa",IF(OR(X1970="Não se Aplica",X1970=""),IF(OR(W1970="Não se Aplica",W1970=""),0,W1970-V1970),AVERAGE(X1970-W1970,W1970-V1970)),0),0)</f>
        <v>39</v>
      </c>
      <c r="BA1970" s="209">
        <f>IF(BB1970="S",IF(AND(Q1970="1. Aceitou o programa",AH1970="Realizada"),IFERROR(IF(AG1970="",0,AG1970-R1970),0),0),0)</f>
        <v>0</v>
      </c>
      <c r="BB1970" s="209" t="str">
        <f>_xlfn.XLOOKUP(U1970,'Lista Suspensa'!$AA$20:$AA$23,'Lista Suspensa'!$AB$20:$AB$23,"N/A")</f>
        <v>S</v>
      </c>
    </row>
    <row r="1971" spans="1:54" ht="12" customHeight="1">
      <c r="A1971" s="151" t="s">
        <v>54</v>
      </c>
      <c r="B1971" s="152">
        <v>46093</v>
      </c>
      <c r="C1971" s="153" t="s">
        <v>297</v>
      </c>
      <c r="D1971" s="153" t="s">
        <v>455</v>
      </c>
      <c r="E1971" s="244">
        <v>94347903</v>
      </c>
      <c r="F1971" s="144" t="s">
        <v>3981</v>
      </c>
      <c r="G1971" s="230"/>
      <c r="H1971" s="154">
        <v>36300</v>
      </c>
      <c r="I1971" s="153">
        <v>27</v>
      </c>
      <c r="J1971" s="148" t="s">
        <v>58</v>
      </c>
      <c r="K1971" s="153"/>
      <c r="L1971" s="153"/>
      <c r="M1971" s="153"/>
      <c r="N1971" s="153"/>
      <c r="O1971" s="155">
        <v>11946189614</v>
      </c>
      <c r="P1971" s="156" t="s">
        <v>60</v>
      </c>
      <c r="Q1971" s="157" t="s">
        <v>110</v>
      </c>
      <c r="R1971" s="158">
        <v>46155</v>
      </c>
      <c r="S1971" s="159"/>
      <c r="T1971" s="159" t="s">
        <v>62</v>
      </c>
      <c r="U1971" s="159" t="s">
        <v>111</v>
      </c>
      <c r="V1971" s="154">
        <v>46129</v>
      </c>
      <c r="W1971" s="154">
        <v>46139</v>
      </c>
      <c r="X1971" s="154"/>
      <c r="Y1971" s="160" t="s">
        <v>3982</v>
      </c>
      <c r="Z1971" s="160" t="s">
        <v>65</v>
      </c>
      <c r="AA1971" s="153"/>
      <c r="AB1971" s="153"/>
      <c r="AC1971" s="182" t="e">
        <f t="shared" si="62"/>
        <v>#DIV/0!</v>
      </c>
      <c r="AD1971" s="153" t="e">
        <f t="shared" si="63"/>
        <v>#DIV/0!</v>
      </c>
      <c r="AE1971" s="233" t="s">
        <v>66</v>
      </c>
      <c r="AF1971" s="153"/>
      <c r="AG1971" s="159"/>
      <c r="AH1971" s="153"/>
      <c r="AI1971" s="161"/>
      <c r="AJ1971" s="153"/>
      <c r="AK1971" s="153"/>
      <c r="AL1971" s="207"/>
      <c r="AM1971" s="207"/>
      <c r="AN1971" s="207"/>
      <c r="AO1971" s="207" t="str">
        <f ca="1">IF(R1971="","",IF(R1971&gt;TODAY(),"0 meses",DATEDIF(R1971,TODAY(),"m") &amp; " meses"))</f>
        <v>0 meses</v>
      </c>
      <c r="AP1971" s="147" t="s">
        <v>67</v>
      </c>
      <c r="AQ1971" s="147" t="s">
        <v>67</v>
      </c>
      <c r="AR1971" s="147"/>
      <c r="AS1971" s="209" t="s">
        <v>68</v>
      </c>
      <c r="AT1971" s="223" t="str">
        <f>MONTH(B1971)&amp;"/"&amp;YEAR(B1971)</f>
        <v>3/2026</v>
      </c>
      <c r="AU1971" s="223">
        <f>WEEKNUM(B1971)-WEEKNUM(EOMONTH(B1971,-1)+1)+1</f>
        <v>2</v>
      </c>
      <c r="AV1971" s="209" t="str">
        <f>MONTH(R1971)&amp;"/"&amp;YEAR(R1971)</f>
        <v>5/2026</v>
      </c>
      <c r="AW1971" s="209">
        <f>WEEKNUM(R1971)-WEEKNUM(EOMONTH(R1971,-1)+1)+1</f>
        <v>3</v>
      </c>
      <c r="AX1971" s="209">
        <f>IF(BB1971="S",IF(Q1971="1. Aceitou o programa",R1971-B1971,0),0)</f>
        <v>62</v>
      </c>
      <c r="AY1971" s="209">
        <f>IF(BB1971="S",IF(AND(S1971&lt;&gt;"",R1971&lt;&gt;""),S1971-R1971,0),0)</f>
        <v>0</v>
      </c>
      <c r="AZ1971" s="209">
        <f>IF(BB1971="S",IF(Q1971="1. Aceitou o programa",IF(OR(X1971="Não se Aplica",X1971=""),IF(OR(W1971="Não se Aplica",W1971=""),0,W1971-V1971),AVERAGE(X1971-W1971,W1971-V1971)),0),0)</f>
        <v>10</v>
      </c>
      <c r="BA1971" s="209">
        <f>IF(BB1971="S",IF(AND(Q1971="1. Aceitou o programa",AH1971="Realizada"),IFERROR(IF(AG1971="",0,AG1971-R1971),0),0),0)</f>
        <v>0</v>
      </c>
      <c r="BB1971" s="209" t="str">
        <f>_xlfn.XLOOKUP(U1971,'Lista Suspensa'!$AA$20:$AA$23,'Lista Suspensa'!$AB$20:$AB$23,"N/A")</f>
        <v>S</v>
      </c>
    </row>
    <row r="1972" spans="1:54" ht="12" customHeight="1">
      <c r="A1972" s="151" t="s">
        <v>67</v>
      </c>
      <c r="B1972" s="152">
        <v>46099</v>
      </c>
      <c r="C1972" s="153" t="s">
        <v>297</v>
      </c>
      <c r="D1972" s="153" t="s">
        <v>171</v>
      </c>
      <c r="E1972" s="244">
        <v>94450607</v>
      </c>
      <c r="F1972" s="144" t="s">
        <v>3983</v>
      </c>
      <c r="G1972" s="230"/>
      <c r="H1972" s="154">
        <v>25078</v>
      </c>
      <c r="I1972" s="153">
        <v>57</v>
      </c>
      <c r="J1972" s="148" t="s">
        <v>70</v>
      </c>
      <c r="K1972" s="153" t="s">
        <v>101</v>
      </c>
      <c r="L1972" s="153"/>
      <c r="M1972" s="153"/>
      <c r="N1972" s="153">
        <v>450</v>
      </c>
      <c r="O1972" s="155" t="s">
        <v>3984</v>
      </c>
      <c r="P1972" s="156" t="s">
        <v>89</v>
      </c>
      <c r="Q1972" s="157" t="s">
        <v>110</v>
      </c>
      <c r="R1972" s="158">
        <v>46155</v>
      </c>
      <c r="S1972" s="159"/>
      <c r="T1972" s="159" t="s">
        <v>62</v>
      </c>
      <c r="U1972" s="159" t="s">
        <v>111</v>
      </c>
      <c r="V1972" s="154">
        <v>46104</v>
      </c>
      <c r="W1972" s="154">
        <v>46141</v>
      </c>
      <c r="X1972" s="154">
        <v>46146</v>
      </c>
      <c r="Y1972" s="160" t="s">
        <v>3985</v>
      </c>
      <c r="Z1972" s="160" t="s">
        <v>65</v>
      </c>
      <c r="AA1972" s="153"/>
      <c r="AB1972" s="153"/>
      <c r="AC1972" s="182" t="e">
        <f t="shared" si="62"/>
        <v>#DIV/0!</v>
      </c>
      <c r="AD1972" s="153" t="e">
        <f t="shared" si="63"/>
        <v>#DIV/0!</v>
      </c>
      <c r="AE1972" s="233" t="s">
        <v>66</v>
      </c>
      <c r="AF1972" s="153"/>
      <c r="AG1972" s="159"/>
      <c r="AH1972" s="153"/>
      <c r="AI1972" s="161"/>
      <c r="AJ1972" s="153"/>
      <c r="AK1972" s="153"/>
      <c r="AL1972" s="207"/>
      <c r="AM1972" s="207"/>
      <c r="AN1972" s="207"/>
      <c r="AO1972" s="207" t="str">
        <f ca="1">IF(R1972="","",IF(R1972&gt;TODAY(),"0 meses",DATEDIF(R1972,TODAY(),"m") &amp; " meses"))</f>
        <v>0 meses</v>
      </c>
      <c r="AP1972" s="147" t="s">
        <v>67</v>
      </c>
      <c r="AQ1972" s="147" t="s">
        <v>67</v>
      </c>
      <c r="AR1972" s="147"/>
      <c r="AS1972" s="209" t="s">
        <v>68</v>
      </c>
      <c r="AT1972" s="223" t="str">
        <f>MONTH(B1972)&amp;"/"&amp;YEAR(B1972)</f>
        <v>3/2026</v>
      </c>
      <c r="AU1972" s="223">
        <f>WEEKNUM(B1972)-WEEKNUM(EOMONTH(B1972,-1)+1)+1</f>
        <v>3</v>
      </c>
      <c r="AV1972" s="209" t="str">
        <f>MONTH(R1972)&amp;"/"&amp;YEAR(R1972)</f>
        <v>5/2026</v>
      </c>
      <c r="AW1972" s="209">
        <f>WEEKNUM(R1972)-WEEKNUM(EOMONTH(R1972,-1)+1)+1</f>
        <v>3</v>
      </c>
      <c r="AX1972" s="209">
        <f>IF(BB1972="S",IF(Q1972="1. Aceitou o programa",R1972-B1972,0),0)</f>
        <v>56</v>
      </c>
      <c r="AY1972" s="209">
        <f>IF(BB1972="S",IF(AND(S1972&lt;&gt;"",R1972&lt;&gt;""),S1972-R1972,0),0)</f>
        <v>0</v>
      </c>
      <c r="AZ1972" s="209">
        <f>IF(BB1972="S",IF(Q1972="1. Aceitou o programa",IF(OR(X1972="Não se Aplica",X1972=""),IF(OR(W1972="Não se Aplica",W1972=""),0,W1972-V1972),AVERAGE(X1972-W1972,W1972-V1972)),0),0)</f>
        <v>21</v>
      </c>
      <c r="BA1972" s="209">
        <f>IF(BB1972="S",IF(AND(Q1972="1. Aceitou o programa",AH1972="Realizada"),IFERROR(IF(AG1972="",0,AG1972-R1972),0),0),0)</f>
        <v>0</v>
      </c>
      <c r="BB1972" s="209" t="str">
        <f>_xlfn.XLOOKUP(U1972,'Lista Suspensa'!$AA$20:$AA$23,'Lista Suspensa'!$AB$20:$AB$23,"N/A")</f>
        <v>S</v>
      </c>
    </row>
    <row r="1973" spans="1:54" ht="12" customHeight="1">
      <c r="A1973" s="151" t="s">
        <v>67</v>
      </c>
      <c r="B1973" s="152">
        <v>46099</v>
      </c>
      <c r="C1973" s="153" t="s">
        <v>297</v>
      </c>
      <c r="D1973" s="153" t="s">
        <v>455</v>
      </c>
      <c r="E1973" s="244">
        <v>94405274</v>
      </c>
      <c r="F1973" s="144" t="s">
        <v>3986</v>
      </c>
      <c r="G1973" s="230"/>
      <c r="H1973" s="154">
        <v>27562</v>
      </c>
      <c r="I1973" s="153">
        <v>50</v>
      </c>
      <c r="J1973" s="148" t="s">
        <v>70</v>
      </c>
      <c r="K1973" s="153" t="s">
        <v>59</v>
      </c>
      <c r="L1973" s="153"/>
      <c r="M1973" s="153"/>
      <c r="N1973" s="153">
        <v>110</v>
      </c>
      <c r="O1973" s="155" t="s">
        <v>3987</v>
      </c>
      <c r="P1973" s="156" t="s">
        <v>71</v>
      </c>
      <c r="Q1973" s="157" t="s">
        <v>110</v>
      </c>
      <c r="R1973" s="158">
        <v>46155</v>
      </c>
      <c r="S1973" s="159"/>
      <c r="T1973" s="159" t="s">
        <v>62</v>
      </c>
      <c r="U1973" s="159" t="s">
        <v>111</v>
      </c>
      <c r="V1973" s="154">
        <v>46105</v>
      </c>
      <c r="W1973" s="154">
        <v>46141</v>
      </c>
      <c r="X1973" s="154">
        <v>46146</v>
      </c>
      <c r="Y1973" s="160" t="s">
        <v>3988</v>
      </c>
      <c r="Z1973" s="160" t="s">
        <v>65</v>
      </c>
      <c r="AA1973" s="153"/>
      <c r="AB1973" s="153"/>
      <c r="AC1973" s="182" t="e">
        <f t="shared" si="62"/>
        <v>#DIV/0!</v>
      </c>
      <c r="AD1973" s="153" t="e">
        <f t="shared" si="63"/>
        <v>#DIV/0!</v>
      </c>
      <c r="AE1973" s="233" t="s">
        <v>66</v>
      </c>
      <c r="AF1973" s="153"/>
      <c r="AG1973" s="159"/>
      <c r="AH1973" s="153"/>
      <c r="AI1973" s="161"/>
      <c r="AJ1973" s="153"/>
      <c r="AK1973" s="153"/>
      <c r="AL1973" s="207"/>
      <c r="AM1973" s="207"/>
      <c r="AN1973" s="207"/>
      <c r="AO1973" s="207" t="str">
        <f ca="1">IF(R1973="","",IF(R1973&gt;TODAY(),"0 meses",DATEDIF(R1973,TODAY(),"m") &amp; " meses"))</f>
        <v>0 meses</v>
      </c>
      <c r="AP1973" s="147" t="s">
        <v>67</v>
      </c>
      <c r="AQ1973" s="147" t="s">
        <v>67</v>
      </c>
      <c r="AR1973" s="147"/>
      <c r="AS1973" s="209" t="s">
        <v>68</v>
      </c>
      <c r="AT1973" s="223" t="str">
        <f>MONTH(B1973)&amp;"/"&amp;YEAR(B1973)</f>
        <v>3/2026</v>
      </c>
      <c r="AU1973" s="223">
        <f>WEEKNUM(B1973)-WEEKNUM(EOMONTH(B1973,-1)+1)+1</f>
        <v>3</v>
      </c>
      <c r="AV1973" s="209" t="str">
        <f>MONTH(R1973)&amp;"/"&amp;YEAR(R1973)</f>
        <v>5/2026</v>
      </c>
      <c r="AW1973" s="209">
        <f>WEEKNUM(R1973)-WEEKNUM(EOMONTH(R1973,-1)+1)+1</f>
        <v>3</v>
      </c>
      <c r="AX1973" s="209">
        <f>IF(BB1973="S",IF(Q1973="1. Aceitou o programa",R1973-B1973,0),0)</f>
        <v>56</v>
      </c>
      <c r="AY1973" s="209">
        <f>IF(BB1973="S",IF(AND(S1973&lt;&gt;"",R1973&lt;&gt;""),S1973-R1973,0),0)</f>
        <v>0</v>
      </c>
      <c r="AZ1973" s="209">
        <f>IF(BB1973="S",IF(Q1973="1. Aceitou o programa",IF(OR(X1973="Não se Aplica",X1973=""),IF(OR(W1973="Não se Aplica",W1973=""),0,W1973-V1973),AVERAGE(X1973-W1973,W1973-V1973)),0),0)</f>
        <v>20.5</v>
      </c>
      <c r="BA1973" s="209">
        <f>IF(BB1973="S",IF(AND(Q1973="1. Aceitou o programa",AH1973="Realizada"),IFERROR(IF(AG1973="",0,AG1973-R1973),0),0),0)</f>
        <v>0</v>
      </c>
      <c r="BB1973" s="209" t="str">
        <f>_xlfn.XLOOKUP(U1973,'Lista Suspensa'!$AA$20:$AA$23,'Lista Suspensa'!$AB$20:$AB$23,"N/A")</f>
        <v>S</v>
      </c>
    </row>
    <row r="1974" spans="1:54" ht="12" customHeight="1">
      <c r="A1974" s="151" t="s">
        <v>67</v>
      </c>
      <c r="B1974" s="152">
        <v>46099</v>
      </c>
      <c r="C1974" s="153" t="s">
        <v>297</v>
      </c>
      <c r="D1974" s="153" t="s">
        <v>455</v>
      </c>
      <c r="E1974" s="244">
        <v>83791162</v>
      </c>
      <c r="F1974" s="144" t="s">
        <v>3989</v>
      </c>
      <c r="G1974" s="230"/>
      <c r="H1974" s="154">
        <v>30057</v>
      </c>
      <c r="I1974" s="153">
        <v>44</v>
      </c>
      <c r="J1974" s="148" t="s">
        <v>70</v>
      </c>
      <c r="K1974" s="153"/>
      <c r="L1974" s="153"/>
      <c r="M1974" s="153"/>
      <c r="N1974" s="153">
        <v>60</v>
      </c>
      <c r="O1974" s="155" t="s">
        <v>3990</v>
      </c>
      <c r="P1974" s="156" t="s">
        <v>89</v>
      </c>
      <c r="Q1974" s="157" t="s">
        <v>110</v>
      </c>
      <c r="R1974" s="158">
        <v>46155</v>
      </c>
      <c r="S1974" s="159"/>
      <c r="T1974" s="159" t="s">
        <v>62</v>
      </c>
      <c r="U1974" s="159" t="s">
        <v>111</v>
      </c>
      <c r="V1974" s="154">
        <v>46112</v>
      </c>
      <c r="W1974" s="154">
        <v>46141</v>
      </c>
      <c r="X1974" s="154">
        <v>46146</v>
      </c>
      <c r="Y1974" s="160" t="s">
        <v>3991</v>
      </c>
      <c r="Z1974" s="160" t="s">
        <v>65</v>
      </c>
      <c r="AA1974" s="153"/>
      <c r="AB1974" s="153"/>
      <c r="AC1974" s="182" t="e">
        <f t="shared" si="62"/>
        <v>#DIV/0!</v>
      </c>
      <c r="AD1974" s="153" t="e">
        <f t="shared" si="63"/>
        <v>#DIV/0!</v>
      </c>
      <c r="AE1974" s="233" t="s">
        <v>66</v>
      </c>
      <c r="AF1974" s="153"/>
      <c r="AG1974" s="159"/>
      <c r="AH1974" s="153"/>
      <c r="AI1974" s="161"/>
      <c r="AJ1974" s="153"/>
      <c r="AK1974" s="153"/>
      <c r="AL1974" s="207"/>
      <c r="AM1974" s="207"/>
      <c r="AN1974" s="207"/>
      <c r="AO1974" s="207" t="str">
        <f ca="1">IF(R1974="","",IF(R1974&gt;TODAY(),"0 meses",DATEDIF(R1974,TODAY(),"m") &amp; " meses"))</f>
        <v>0 meses</v>
      </c>
      <c r="AP1974" s="147" t="s">
        <v>67</v>
      </c>
      <c r="AQ1974" s="147" t="s">
        <v>67</v>
      </c>
      <c r="AR1974" s="147"/>
      <c r="AS1974" s="209" t="s">
        <v>68</v>
      </c>
      <c r="AT1974" s="223" t="str">
        <f>MONTH(B1974)&amp;"/"&amp;YEAR(B1974)</f>
        <v>3/2026</v>
      </c>
      <c r="AU1974" s="223">
        <f>WEEKNUM(B1974)-WEEKNUM(EOMONTH(B1974,-1)+1)+1</f>
        <v>3</v>
      </c>
      <c r="AV1974" s="209" t="str">
        <f>MONTH(R1974)&amp;"/"&amp;YEAR(R1974)</f>
        <v>5/2026</v>
      </c>
      <c r="AW1974" s="209">
        <f>WEEKNUM(R1974)-WEEKNUM(EOMONTH(R1974,-1)+1)+1</f>
        <v>3</v>
      </c>
      <c r="AX1974" s="209">
        <f>IF(BB1974="S",IF(Q1974="1. Aceitou o programa",R1974-B1974,0),0)</f>
        <v>56</v>
      </c>
      <c r="AY1974" s="209">
        <f>IF(BB1974="S",IF(AND(S1974&lt;&gt;"",R1974&lt;&gt;""),S1974-R1974,0),0)</f>
        <v>0</v>
      </c>
      <c r="AZ1974" s="209">
        <f>IF(BB1974="S",IF(Q1974="1. Aceitou o programa",IF(OR(X1974="Não se Aplica",X1974=""),IF(OR(W1974="Não se Aplica",W1974=""),0,W1974-V1974),AVERAGE(X1974-W1974,W1974-V1974)),0),0)</f>
        <v>17</v>
      </c>
      <c r="BA1974" s="209">
        <f>IF(BB1974="S",IF(AND(Q1974="1. Aceitou o programa",AH1974="Realizada"),IFERROR(IF(AG1974="",0,AG1974-R1974),0),0),0)</f>
        <v>0</v>
      </c>
      <c r="BB1974" s="209" t="str">
        <f>_xlfn.XLOOKUP(U1974,'Lista Suspensa'!$AA$20:$AA$23,'Lista Suspensa'!$AB$20:$AB$23,"N/A")</f>
        <v>S</v>
      </c>
    </row>
    <row r="1975" spans="1:54" ht="12" customHeight="1">
      <c r="A1975" s="151" t="s">
        <v>67</v>
      </c>
      <c r="B1975" s="152">
        <v>46099</v>
      </c>
      <c r="C1975" s="153" t="s">
        <v>297</v>
      </c>
      <c r="D1975" s="153" t="s">
        <v>455</v>
      </c>
      <c r="E1975" s="244">
        <v>89107139</v>
      </c>
      <c r="F1975" s="144" t="s">
        <v>3992</v>
      </c>
      <c r="G1975" s="230"/>
      <c r="H1975" s="154">
        <v>32907</v>
      </c>
      <c r="I1975" s="153">
        <v>36</v>
      </c>
      <c r="J1975" s="148" t="s">
        <v>70</v>
      </c>
      <c r="K1975" s="153"/>
      <c r="L1975" s="153"/>
      <c r="M1975" s="153"/>
      <c r="N1975" s="153">
        <v>50</v>
      </c>
      <c r="O1975" s="155" t="s">
        <v>3993</v>
      </c>
      <c r="P1975" s="156" t="s">
        <v>71</v>
      </c>
      <c r="Q1975" s="157" t="s">
        <v>110</v>
      </c>
      <c r="R1975" s="158">
        <v>46155</v>
      </c>
      <c r="S1975" s="159"/>
      <c r="T1975" s="159" t="s">
        <v>62</v>
      </c>
      <c r="U1975" s="159" t="s">
        <v>111</v>
      </c>
      <c r="V1975" s="154">
        <v>46112</v>
      </c>
      <c r="W1975" s="154">
        <v>46141</v>
      </c>
      <c r="X1975" s="154">
        <v>46146</v>
      </c>
      <c r="Y1975" s="160">
        <v>46111</v>
      </c>
      <c r="Z1975" s="160" t="s">
        <v>65</v>
      </c>
      <c r="AA1975" s="153"/>
      <c r="AB1975" s="153"/>
      <c r="AC1975" s="182" t="e">
        <f t="shared" si="62"/>
        <v>#DIV/0!</v>
      </c>
      <c r="AD1975" s="153" t="e">
        <f t="shared" si="63"/>
        <v>#DIV/0!</v>
      </c>
      <c r="AE1975" s="233" t="s">
        <v>66</v>
      </c>
      <c r="AF1975" s="153"/>
      <c r="AG1975" s="159"/>
      <c r="AH1975" s="153"/>
      <c r="AI1975" s="161"/>
      <c r="AJ1975" s="153"/>
      <c r="AK1975" s="153"/>
      <c r="AL1975" s="207"/>
      <c r="AM1975" s="207"/>
      <c r="AN1975" s="207"/>
      <c r="AO1975" s="207" t="str">
        <f ca="1">IF(R1975="","",IF(R1975&gt;TODAY(),"0 meses",DATEDIF(R1975,TODAY(),"m") &amp; " meses"))</f>
        <v>0 meses</v>
      </c>
      <c r="AP1975" s="147" t="s">
        <v>67</v>
      </c>
      <c r="AQ1975" s="147" t="s">
        <v>67</v>
      </c>
      <c r="AR1975" s="147"/>
      <c r="AS1975" s="209" t="s">
        <v>68</v>
      </c>
      <c r="AT1975" s="223" t="str">
        <f>MONTH(B1975)&amp;"/"&amp;YEAR(B1975)</f>
        <v>3/2026</v>
      </c>
      <c r="AU1975" s="223">
        <f>WEEKNUM(B1975)-WEEKNUM(EOMONTH(B1975,-1)+1)+1</f>
        <v>3</v>
      </c>
      <c r="AV1975" s="209" t="str">
        <f>MONTH(R1975)&amp;"/"&amp;YEAR(R1975)</f>
        <v>5/2026</v>
      </c>
      <c r="AW1975" s="209">
        <f>WEEKNUM(R1975)-WEEKNUM(EOMONTH(R1975,-1)+1)+1</f>
        <v>3</v>
      </c>
      <c r="AX1975" s="209">
        <f>IF(BB1975="S",IF(Q1975="1. Aceitou o programa",R1975-B1975,0),0)</f>
        <v>56</v>
      </c>
      <c r="AY1975" s="209">
        <f>IF(BB1975="S",IF(AND(S1975&lt;&gt;"",R1975&lt;&gt;""),S1975-R1975,0),0)</f>
        <v>0</v>
      </c>
      <c r="AZ1975" s="209">
        <f>IF(BB1975="S",IF(Q1975="1. Aceitou o programa",IF(OR(X1975="Não se Aplica",X1975=""),IF(OR(W1975="Não se Aplica",W1975=""),0,W1975-V1975),AVERAGE(X1975-W1975,W1975-V1975)),0),0)</f>
        <v>17</v>
      </c>
      <c r="BA1975" s="209">
        <f>IF(BB1975="S",IF(AND(Q1975="1. Aceitou o programa",AH1975="Realizada"),IFERROR(IF(AG1975="",0,AG1975-R1975),0),0),0)</f>
        <v>0</v>
      </c>
      <c r="BB1975" s="209" t="str">
        <f>_xlfn.XLOOKUP(U1975,'Lista Suspensa'!$AA$20:$AA$23,'Lista Suspensa'!$AB$20:$AB$23,"N/A")</f>
        <v>S</v>
      </c>
    </row>
    <row r="1976" spans="1:54" ht="12" customHeight="1">
      <c r="A1976" s="151" t="s">
        <v>67</v>
      </c>
      <c r="B1976" s="152">
        <v>46099</v>
      </c>
      <c r="C1976" s="153" t="s">
        <v>297</v>
      </c>
      <c r="D1976" s="153" t="s">
        <v>455</v>
      </c>
      <c r="E1976" s="244">
        <v>95893820</v>
      </c>
      <c r="F1976" s="144" t="s">
        <v>3994</v>
      </c>
      <c r="G1976" s="230"/>
      <c r="H1976" s="154">
        <v>25675</v>
      </c>
      <c r="I1976" s="153">
        <v>56</v>
      </c>
      <c r="J1976" s="148" t="s">
        <v>70</v>
      </c>
      <c r="K1976" s="153" t="s">
        <v>59</v>
      </c>
      <c r="L1976" s="153"/>
      <c r="M1976" s="153"/>
      <c r="N1976" s="153">
        <v>450</v>
      </c>
      <c r="O1976" s="155" t="s">
        <v>3995</v>
      </c>
      <c r="P1976" s="156" t="s">
        <v>89</v>
      </c>
      <c r="Q1976" s="157" t="s">
        <v>110</v>
      </c>
      <c r="R1976" s="158">
        <v>46155</v>
      </c>
      <c r="S1976" s="159"/>
      <c r="T1976" s="159" t="s">
        <v>62</v>
      </c>
      <c r="U1976" s="159" t="s">
        <v>111</v>
      </c>
      <c r="V1976" s="154">
        <v>46111</v>
      </c>
      <c r="W1976" s="154">
        <v>46141</v>
      </c>
      <c r="X1976" s="154">
        <v>46146</v>
      </c>
      <c r="Y1976" s="160" t="s">
        <v>90</v>
      </c>
      <c r="Z1976" s="160" t="s">
        <v>65</v>
      </c>
      <c r="AA1976" s="153"/>
      <c r="AB1976" s="153"/>
      <c r="AC1976" s="182" t="e">
        <f t="shared" si="62"/>
        <v>#DIV/0!</v>
      </c>
      <c r="AD1976" s="153" t="e">
        <f t="shared" si="63"/>
        <v>#DIV/0!</v>
      </c>
      <c r="AE1976" s="233" t="s">
        <v>66</v>
      </c>
      <c r="AF1976" s="153"/>
      <c r="AG1976" s="159"/>
      <c r="AH1976" s="153"/>
      <c r="AI1976" s="161"/>
      <c r="AJ1976" s="153"/>
      <c r="AK1976" s="153"/>
      <c r="AL1976" s="207"/>
      <c r="AM1976" s="207"/>
      <c r="AN1976" s="207"/>
      <c r="AO1976" s="207" t="str">
        <f ca="1">IF(R1976="","",IF(R1976&gt;TODAY(),"0 meses",DATEDIF(R1976,TODAY(),"m") &amp; " meses"))</f>
        <v>0 meses</v>
      </c>
      <c r="AP1976" s="147" t="s">
        <v>67</v>
      </c>
      <c r="AQ1976" s="147" t="s">
        <v>67</v>
      </c>
      <c r="AR1976" s="147"/>
      <c r="AS1976" s="209" t="s">
        <v>68</v>
      </c>
      <c r="AT1976" s="223" t="str">
        <f>MONTH(B1976)&amp;"/"&amp;YEAR(B1976)</f>
        <v>3/2026</v>
      </c>
      <c r="AU1976" s="223">
        <f>WEEKNUM(B1976)-WEEKNUM(EOMONTH(B1976,-1)+1)+1</f>
        <v>3</v>
      </c>
      <c r="AV1976" s="209" t="str">
        <f>MONTH(R1976)&amp;"/"&amp;YEAR(R1976)</f>
        <v>5/2026</v>
      </c>
      <c r="AW1976" s="209">
        <f>WEEKNUM(R1976)-WEEKNUM(EOMONTH(R1976,-1)+1)+1</f>
        <v>3</v>
      </c>
      <c r="AX1976" s="209">
        <f>IF(BB1976="S",IF(Q1976="1. Aceitou o programa",R1976-B1976,0),0)</f>
        <v>56</v>
      </c>
      <c r="AY1976" s="209">
        <f>IF(BB1976="S",IF(AND(S1976&lt;&gt;"",R1976&lt;&gt;""),S1976-R1976,0),0)</f>
        <v>0</v>
      </c>
      <c r="AZ1976" s="209">
        <f>IF(BB1976="S",IF(Q1976="1. Aceitou o programa",IF(OR(X1976="Não se Aplica",X1976=""),IF(OR(W1976="Não se Aplica",W1976=""),0,W1976-V1976),AVERAGE(X1976-W1976,W1976-V1976)),0),0)</f>
        <v>17.5</v>
      </c>
      <c r="BA1976" s="209">
        <f>IF(BB1976="S",IF(AND(Q1976="1. Aceitou o programa",AH1976="Realizada"),IFERROR(IF(AG1976="",0,AG1976-R1976),0),0),0)</f>
        <v>0</v>
      </c>
      <c r="BB1976" s="209" t="str">
        <f>_xlfn.XLOOKUP(U1976,'Lista Suspensa'!$AA$20:$AA$23,'Lista Suspensa'!$AB$20:$AB$23,"N/A")</f>
        <v>S</v>
      </c>
    </row>
    <row r="1977" spans="1:54" ht="12" customHeight="1">
      <c r="A1977" s="151" t="s">
        <v>54</v>
      </c>
      <c r="B1977" s="152">
        <v>46104</v>
      </c>
      <c r="C1977" s="153" t="s">
        <v>297</v>
      </c>
      <c r="D1977" s="153" t="s">
        <v>455</v>
      </c>
      <c r="E1977" s="244">
        <v>87004426</v>
      </c>
      <c r="F1977" s="144" t="s">
        <v>3996</v>
      </c>
      <c r="G1977" s="230"/>
      <c r="H1977" s="154">
        <v>33185</v>
      </c>
      <c r="I1977" s="153">
        <v>35</v>
      </c>
      <c r="J1977" s="148" t="s">
        <v>70</v>
      </c>
      <c r="K1977" s="153"/>
      <c r="L1977" s="153"/>
      <c r="M1977" s="153"/>
      <c r="N1977" s="153"/>
      <c r="O1977" s="155">
        <v>21984154654</v>
      </c>
      <c r="P1977" s="156" t="s">
        <v>71</v>
      </c>
      <c r="Q1977" s="157" t="s">
        <v>110</v>
      </c>
      <c r="R1977" s="158">
        <v>46155</v>
      </c>
      <c r="S1977" s="159"/>
      <c r="T1977" s="159" t="s">
        <v>62</v>
      </c>
      <c r="U1977" s="159" t="s">
        <v>111</v>
      </c>
      <c r="V1977" s="154">
        <v>46114</v>
      </c>
      <c r="W1977" s="154"/>
      <c r="X1977" s="154"/>
      <c r="Y1977" s="160" t="s">
        <v>3997</v>
      </c>
      <c r="Z1977" s="160" t="s">
        <v>65</v>
      </c>
      <c r="AA1977" s="153"/>
      <c r="AB1977" s="153"/>
      <c r="AC1977" s="182" t="e">
        <f t="shared" si="62"/>
        <v>#DIV/0!</v>
      </c>
      <c r="AD1977" s="153" t="e">
        <f t="shared" si="63"/>
        <v>#DIV/0!</v>
      </c>
      <c r="AE1977" s="233" t="s">
        <v>66</v>
      </c>
      <c r="AF1977" s="153"/>
      <c r="AG1977" s="159"/>
      <c r="AH1977" s="153"/>
      <c r="AI1977" s="161"/>
      <c r="AJ1977" s="153"/>
      <c r="AK1977" s="153"/>
      <c r="AL1977" s="207"/>
      <c r="AM1977" s="207"/>
      <c r="AN1977" s="207"/>
      <c r="AO1977" s="207" t="str">
        <f ca="1">IF(R1977="","",IF(R1977&gt;TODAY(),"0 meses",DATEDIF(R1977,TODAY(),"m") &amp; " meses"))</f>
        <v>0 meses</v>
      </c>
      <c r="AP1977" s="147" t="s">
        <v>67</v>
      </c>
      <c r="AQ1977" s="147" t="s">
        <v>67</v>
      </c>
      <c r="AR1977" s="147"/>
      <c r="AS1977" s="209" t="s">
        <v>68</v>
      </c>
      <c r="AT1977" s="223" t="str">
        <f>MONTH(B1977)&amp;"/"&amp;YEAR(B1977)</f>
        <v>3/2026</v>
      </c>
      <c r="AU1977" s="223">
        <f>WEEKNUM(B1977)-WEEKNUM(EOMONTH(B1977,-1)+1)+1</f>
        <v>4</v>
      </c>
      <c r="AV1977" s="209" t="str">
        <f>MONTH(R1977)&amp;"/"&amp;YEAR(R1977)</f>
        <v>5/2026</v>
      </c>
      <c r="AW1977" s="209">
        <f>WEEKNUM(R1977)-WEEKNUM(EOMONTH(R1977,-1)+1)+1</f>
        <v>3</v>
      </c>
      <c r="AX1977" s="209">
        <f>IF(BB1977="S",IF(Q1977="1. Aceitou o programa",R1977-B1977,0),0)</f>
        <v>51</v>
      </c>
      <c r="AY1977" s="209">
        <f>IF(BB1977="S",IF(AND(S1977&lt;&gt;"",R1977&lt;&gt;""),S1977-R1977,0),0)</f>
        <v>0</v>
      </c>
      <c r="AZ1977" s="209">
        <f>IF(BB1977="S",IF(Q1977="1. Aceitou o programa",IF(OR(X1977="Não se Aplica",X1977=""),IF(OR(W1977="Não se Aplica",W1977=""),0,W1977-V1977),AVERAGE(X1977-W1977,W1977-V1977)),0),0)</f>
        <v>0</v>
      </c>
      <c r="BA1977" s="209">
        <f>IF(BB1977="S",IF(AND(Q1977="1. Aceitou o programa",AH1977="Realizada"),IFERROR(IF(AG1977="",0,AG1977-R1977),0),0),0)</f>
        <v>0</v>
      </c>
      <c r="BB1977" s="209" t="str">
        <f>_xlfn.XLOOKUP(U1977,'Lista Suspensa'!$AA$20:$AA$23,'Lista Suspensa'!$AB$20:$AB$23,"N/A")</f>
        <v>S</v>
      </c>
    </row>
    <row r="1978" spans="1:54" ht="12" customHeight="1">
      <c r="A1978" s="151" t="s">
        <v>54</v>
      </c>
      <c r="B1978" s="152">
        <v>46104</v>
      </c>
      <c r="C1978" s="153" t="s">
        <v>297</v>
      </c>
      <c r="D1978" s="153" t="s">
        <v>455</v>
      </c>
      <c r="E1978" s="244">
        <v>93580894</v>
      </c>
      <c r="F1978" s="144" t="s">
        <v>3998</v>
      </c>
      <c r="G1978" s="230"/>
      <c r="H1978" s="154">
        <v>27320</v>
      </c>
      <c r="I1978" s="153">
        <v>51</v>
      </c>
      <c r="J1978" s="148" t="s">
        <v>70</v>
      </c>
      <c r="K1978" s="153" t="s">
        <v>101</v>
      </c>
      <c r="L1978" s="153"/>
      <c r="M1978" s="153"/>
      <c r="N1978" s="153"/>
      <c r="O1978" s="155" t="s">
        <v>3999</v>
      </c>
      <c r="P1978" s="156" t="s">
        <v>60</v>
      </c>
      <c r="Q1978" s="157" t="s">
        <v>110</v>
      </c>
      <c r="R1978" s="158">
        <v>46155</v>
      </c>
      <c r="S1978" s="159"/>
      <c r="T1978" s="159" t="s">
        <v>62</v>
      </c>
      <c r="U1978" s="159" t="s">
        <v>111</v>
      </c>
      <c r="V1978" s="154">
        <v>46126</v>
      </c>
      <c r="W1978" s="154">
        <v>46155</v>
      </c>
      <c r="X1978" s="154"/>
      <c r="Y1978" s="160" t="s">
        <v>99</v>
      </c>
      <c r="Z1978" s="160" t="s">
        <v>65</v>
      </c>
      <c r="AA1978" s="153"/>
      <c r="AB1978" s="153"/>
      <c r="AC1978" s="182" t="e">
        <f t="shared" si="62"/>
        <v>#DIV/0!</v>
      </c>
      <c r="AD1978" s="153" t="e">
        <f t="shared" si="63"/>
        <v>#DIV/0!</v>
      </c>
      <c r="AE1978" s="233" t="s">
        <v>66</v>
      </c>
      <c r="AF1978" s="153"/>
      <c r="AG1978" s="159"/>
      <c r="AH1978" s="153"/>
      <c r="AI1978" s="161"/>
      <c r="AJ1978" s="153"/>
      <c r="AK1978" s="153"/>
      <c r="AL1978" s="207"/>
      <c r="AM1978" s="207"/>
      <c r="AN1978" s="207"/>
      <c r="AO1978" s="207" t="str">
        <f ca="1">IF(R1978="","",IF(R1978&gt;TODAY(),"0 meses",DATEDIF(R1978,TODAY(),"m") &amp; " meses"))</f>
        <v>0 meses</v>
      </c>
      <c r="AP1978" s="147" t="s">
        <v>67</v>
      </c>
      <c r="AQ1978" s="147" t="s">
        <v>67</v>
      </c>
      <c r="AR1978" s="147"/>
      <c r="AS1978" s="209" t="s">
        <v>68</v>
      </c>
      <c r="AT1978" s="223" t="str">
        <f>MONTH(B1978)&amp;"/"&amp;YEAR(B1978)</f>
        <v>3/2026</v>
      </c>
      <c r="AU1978" s="223">
        <f>WEEKNUM(B1978)-WEEKNUM(EOMONTH(B1978,-1)+1)+1</f>
        <v>4</v>
      </c>
      <c r="AV1978" s="209" t="str">
        <f>MONTH(R1978)&amp;"/"&amp;YEAR(R1978)</f>
        <v>5/2026</v>
      </c>
      <c r="AW1978" s="209">
        <f>WEEKNUM(R1978)-WEEKNUM(EOMONTH(R1978,-1)+1)+1</f>
        <v>3</v>
      </c>
      <c r="AX1978" s="209">
        <f>IF(BB1978="S",IF(Q1978="1. Aceitou o programa",R1978-B1978,0),0)</f>
        <v>51</v>
      </c>
      <c r="AY1978" s="209">
        <f>IF(BB1978="S",IF(AND(S1978&lt;&gt;"",R1978&lt;&gt;""),S1978-R1978,0),0)</f>
        <v>0</v>
      </c>
      <c r="AZ1978" s="209">
        <f>IF(BB1978="S",IF(Q1978="1. Aceitou o programa",IF(OR(X1978="Não se Aplica",X1978=""),IF(OR(W1978="Não se Aplica",W1978=""),0,W1978-V1978),AVERAGE(X1978-W1978,W1978-V1978)),0),0)</f>
        <v>29</v>
      </c>
      <c r="BA1978" s="209">
        <f>IF(BB1978="S",IF(AND(Q1978="1. Aceitou o programa",AH1978="Realizada"),IFERROR(IF(AG1978="",0,AG1978-R1978),0),0),0)</f>
        <v>0</v>
      </c>
      <c r="BB1978" s="209" t="str">
        <f>_xlfn.XLOOKUP(U1978,'Lista Suspensa'!$AA$20:$AA$23,'Lista Suspensa'!$AB$20:$AB$23,"N/A")</f>
        <v>S</v>
      </c>
    </row>
    <row r="1979" spans="1:54" ht="12" customHeight="1">
      <c r="A1979" s="151" t="s">
        <v>54</v>
      </c>
      <c r="B1979" s="152">
        <v>46104</v>
      </c>
      <c r="C1979" s="153" t="s">
        <v>297</v>
      </c>
      <c r="D1979" s="153" t="s">
        <v>455</v>
      </c>
      <c r="E1979" s="244">
        <v>87705999</v>
      </c>
      <c r="F1979" s="144" t="s">
        <v>4000</v>
      </c>
      <c r="G1979" s="230"/>
      <c r="H1979" s="154">
        <v>23399</v>
      </c>
      <c r="I1979" s="153">
        <v>62</v>
      </c>
      <c r="J1979" s="148" t="s">
        <v>70</v>
      </c>
      <c r="K1979" s="153" t="s">
        <v>59</v>
      </c>
      <c r="L1979" s="153"/>
      <c r="M1979" s="153"/>
      <c r="N1979" s="153"/>
      <c r="O1979" s="155" t="s">
        <v>4001</v>
      </c>
      <c r="P1979" s="156" t="s">
        <v>60</v>
      </c>
      <c r="Q1979" s="157" t="s">
        <v>110</v>
      </c>
      <c r="R1979" s="158">
        <v>46155</v>
      </c>
      <c r="S1979" s="159"/>
      <c r="T1979" s="159" t="s">
        <v>62</v>
      </c>
      <c r="U1979" s="159" t="s">
        <v>111</v>
      </c>
      <c r="V1979" s="154">
        <v>46118</v>
      </c>
      <c r="W1979" s="154">
        <v>46155</v>
      </c>
      <c r="X1979" s="154"/>
      <c r="Y1979" s="160" t="s">
        <v>99</v>
      </c>
      <c r="Z1979" s="160" t="s">
        <v>65</v>
      </c>
      <c r="AA1979" s="153"/>
      <c r="AB1979" s="153"/>
      <c r="AC1979" s="182" t="e">
        <f t="shared" si="62"/>
        <v>#DIV/0!</v>
      </c>
      <c r="AD1979" s="153" t="e">
        <f t="shared" si="63"/>
        <v>#DIV/0!</v>
      </c>
      <c r="AE1979" s="233" t="s">
        <v>66</v>
      </c>
      <c r="AF1979" s="153"/>
      <c r="AG1979" s="159"/>
      <c r="AH1979" s="153"/>
      <c r="AI1979" s="161"/>
      <c r="AJ1979" s="153"/>
      <c r="AK1979" s="153"/>
      <c r="AL1979" s="207"/>
      <c r="AM1979" s="207"/>
      <c r="AN1979" s="207"/>
      <c r="AO1979" s="207" t="str">
        <f ca="1">IF(R1979="","",IF(R1979&gt;TODAY(),"0 meses",DATEDIF(R1979,TODAY(),"m") &amp; " meses"))</f>
        <v>0 meses</v>
      </c>
      <c r="AP1979" s="147" t="s">
        <v>67</v>
      </c>
      <c r="AQ1979" s="147" t="s">
        <v>67</v>
      </c>
      <c r="AR1979" s="147"/>
      <c r="AS1979" s="209" t="s">
        <v>68</v>
      </c>
      <c r="AT1979" s="223" t="str">
        <f>MONTH(B1979)&amp;"/"&amp;YEAR(B1979)</f>
        <v>3/2026</v>
      </c>
      <c r="AU1979" s="223">
        <f>WEEKNUM(B1979)-WEEKNUM(EOMONTH(B1979,-1)+1)+1</f>
        <v>4</v>
      </c>
      <c r="AV1979" s="209" t="str">
        <f>MONTH(R1979)&amp;"/"&amp;YEAR(R1979)</f>
        <v>5/2026</v>
      </c>
      <c r="AW1979" s="209">
        <f>WEEKNUM(R1979)-WEEKNUM(EOMONTH(R1979,-1)+1)+1</f>
        <v>3</v>
      </c>
      <c r="AX1979" s="209">
        <f>IF(BB1979="S",IF(Q1979="1. Aceitou o programa",R1979-B1979,0),0)</f>
        <v>51</v>
      </c>
      <c r="AY1979" s="209">
        <f>IF(BB1979="S",IF(AND(S1979&lt;&gt;"",R1979&lt;&gt;""),S1979-R1979,0),0)</f>
        <v>0</v>
      </c>
      <c r="AZ1979" s="209">
        <f>IF(BB1979="S",IF(Q1979="1. Aceitou o programa",IF(OR(X1979="Não se Aplica",X1979=""),IF(OR(W1979="Não se Aplica",W1979=""),0,W1979-V1979),AVERAGE(X1979-W1979,W1979-V1979)),0),0)</f>
        <v>37</v>
      </c>
      <c r="BA1979" s="209">
        <f>IF(BB1979="S",IF(AND(Q1979="1. Aceitou o programa",AH1979="Realizada"),IFERROR(IF(AG1979="",0,AG1979-R1979),0),0),0)</f>
        <v>0</v>
      </c>
      <c r="BB1979" s="209" t="str">
        <f>_xlfn.XLOOKUP(U1979,'Lista Suspensa'!$AA$20:$AA$23,'Lista Suspensa'!$AB$20:$AB$23,"N/A")</f>
        <v>S</v>
      </c>
    </row>
    <row r="1980" spans="1:54" ht="12" customHeight="1">
      <c r="A1980" s="151" t="s">
        <v>54</v>
      </c>
      <c r="B1980" s="152">
        <v>46104</v>
      </c>
      <c r="C1980" s="153" t="s">
        <v>297</v>
      </c>
      <c r="D1980" s="153" t="s">
        <v>455</v>
      </c>
      <c r="E1980" s="244">
        <v>94244638</v>
      </c>
      <c r="F1980" s="144" t="s">
        <v>4002</v>
      </c>
      <c r="G1980" s="230"/>
      <c r="H1980" s="154">
        <v>26483</v>
      </c>
      <c r="I1980" s="153">
        <v>53</v>
      </c>
      <c r="J1980" s="148" t="s">
        <v>70</v>
      </c>
      <c r="K1980" s="153" t="s">
        <v>59</v>
      </c>
      <c r="L1980" s="153"/>
      <c r="M1980" s="153"/>
      <c r="N1980" s="153"/>
      <c r="O1980" s="155" t="s">
        <v>4003</v>
      </c>
      <c r="P1980" s="156" t="s">
        <v>60</v>
      </c>
      <c r="Q1980" s="157" t="s">
        <v>110</v>
      </c>
      <c r="R1980" s="158">
        <v>46155</v>
      </c>
      <c r="S1980" s="159"/>
      <c r="T1980" s="159" t="s">
        <v>62</v>
      </c>
      <c r="U1980" s="159" t="s">
        <v>111</v>
      </c>
      <c r="V1980" s="154">
        <v>46126</v>
      </c>
      <c r="W1980" s="154">
        <v>46125</v>
      </c>
      <c r="X1980" s="154"/>
      <c r="Y1980" s="160" t="s">
        <v>2820</v>
      </c>
      <c r="Z1980" s="160" t="s">
        <v>65</v>
      </c>
      <c r="AA1980" s="153"/>
      <c r="AB1980" s="153"/>
      <c r="AC1980" s="182" t="e">
        <f t="shared" si="62"/>
        <v>#DIV/0!</v>
      </c>
      <c r="AD1980" s="153" t="e">
        <f t="shared" si="63"/>
        <v>#DIV/0!</v>
      </c>
      <c r="AE1980" s="233" t="s">
        <v>66</v>
      </c>
      <c r="AF1980" s="153"/>
      <c r="AG1980" s="159"/>
      <c r="AH1980" s="153"/>
      <c r="AI1980" s="161"/>
      <c r="AJ1980" s="153"/>
      <c r="AK1980" s="153"/>
      <c r="AL1980" s="207"/>
      <c r="AM1980" s="207"/>
      <c r="AN1980" s="207"/>
      <c r="AO1980" s="207" t="str">
        <f ca="1">IF(R1980="","",IF(R1980&gt;TODAY(),"0 meses",DATEDIF(R1980,TODAY(),"m") &amp; " meses"))</f>
        <v>0 meses</v>
      </c>
      <c r="AP1980" s="147" t="s">
        <v>67</v>
      </c>
      <c r="AQ1980" s="147" t="s">
        <v>67</v>
      </c>
      <c r="AR1980" s="147"/>
      <c r="AS1980" s="209" t="s">
        <v>68</v>
      </c>
      <c r="AT1980" s="223" t="str">
        <f>MONTH(B1980)&amp;"/"&amp;YEAR(B1980)</f>
        <v>3/2026</v>
      </c>
      <c r="AU1980" s="223">
        <f>WEEKNUM(B1980)-WEEKNUM(EOMONTH(B1980,-1)+1)+1</f>
        <v>4</v>
      </c>
      <c r="AV1980" s="209" t="str">
        <f>MONTH(R1980)&amp;"/"&amp;YEAR(R1980)</f>
        <v>5/2026</v>
      </c>
      <c r="AW1980" s="209">
        <f>WEEKNUM(R1980)-WEEKNUM(EOMONTH(R1980,-1)+1)+1</f>
        <v>3</v>
      </c>
      <c r="AX1980" s="209">
        <f>IF(BB1980="S",IF(Q1980="1. Aceitou o programa",R1980-B1980,0),0)</f>
        <v>51</v>
      </c>
      <c r="AY1980" s="209">
        <f>IF(BB1980="S",IF(AND(S1980&lt;&gt;"",R1980&lt;&gt;""),S1980-R1980,0),0)</f>
        <v>0</v>
      </c>
      <c r="AZ1980" s="209">
        <f>IF(BB1980="S",IF(Q1980="1. Aceitou o programa",IF(OR(X1980="Não se Aplica",X1980=""),IF(OR(W1980="Não se Aplica",W1980=""),0,W1980-V1980),AVERAGE(X1980-W1980,W1980-V1980)),0),0)</f>
        <v>-1</v>
      </c>
      <c r="BA1980" s="209">
        <f>IF(BB1980="S",IF(AND(Q1980="1. Aceitou o programa",AH1980="Realizada"),IFERROR(IF(AG1980="",0,AG1980-R1980),0),0),0)</f>
        <v>0</v>
      </c>
      <c r="BB1980" s="209" t="str">
        <f>_xlfn.XLOOKUP(U1980,'Lista Suspensa'!$AA$20:$AA$23,'Lista Suspensa'!$AB$20:$AB$23,"N/A")</f>
        <v>S</v>
      </c>
    </row>
    <row r="1981" spans="1:54" ht="12" customHeight="1">
      <c r="A1981" s="151" t="s">
        <v>54</v>
      </c>
      <c r="B1981" s="152">
        <v>46104</v>
      </c>
      <c r="C1981" s="153" t="s">
        <v>297</v>
      </c>
      <c r="D1981" s="153" t="s">
        <v>455</v>
      </c>
      <c r="E1981" s="244">
        <v>94590464</v>
      </c>
      <c r="F1981" s="144" t="s">
        <v>4004</v>
      </c>
      <c r="G1981" s="230"/>
      <c r="H1981" s="154">
        <v>27214</v>
      </c>
      <c r="I1981" s="153">
        <v>51</v>
      </c>
      <c r="J1981" s="148" t="s">
        <v>70</v>
      </c>
      <c r="K1981" s="153" t="s">
        <v>59</v>
      </c>
      <c r="L1981" s="153"/>
      <c r="M1981" s="153"/>
      <c r="N1981" s="153"/>
      <c r="O1981" s="155" t="s">
        <v>4005</v>
      </c>
      <c r="P1981" s="156" t="s">
        <v>60</v>
      </c>
      <c r="Q1981" s="157" t="s">
        <v>110</v>
      </c>
      <c r="R1981" s="158">
        <v>46155</v>
      </c>
      <c r="S1981" s="159"/>
      <c r="T1981" s="159" t="s">
        <v>62</v>
      </c>
      <c r="U1981" s="159" t="s">
        <v>111</v>
      </c>
      <c r="V1981" s="154">
        <v>46125</v>
      </c>
      <c r="W1981" s="154">
        <v>46155</v>
      </c>
      <c r="X1981" s="154"/>
      <c r="Y1981" s="160" t="s">
        <v>99</v>
      </c>
      <c r="Z1981" s="160" t="s">
        <v>65</v>
      </c>
      <c r="AA1981" s="153"/>
      <c r="AB1981" s="153"/>
      <c r="AC1981" s="182" t="e">
        <f t="shared" si="62"/>
        <v>#DIV/0!</v>
      </c>
      <c r="AD1981" s="153" t="e">
        <f t="shared" si="63"/>
        <v>#DIV/0!</v>
      </c>
      <c r="AE1981" s="233" t="s">
        <v>66</v>
      </c>
      <c r="AF1981" s="153"/>
      <c r="AG1981" s="159"/>
      <c r="AH1981" s="153"/>
      <c r="AI1981" s="161"/>
      <c r="AJ1981" s="153"/>
      <c r="AK1981" s="153"/>
      <c r="AL1981" s="207"/>
      <c r="AM1981" s="207"/>
      <c r="AN1981" s="207"/>
      <c r="AO1981" s="207" t="str">
        <f ca="1">IF(R1981="","",IF(R1981&gt;TODAY(),"0 meses",DATEDIF(R1981,TODAY(),"m") &amp; " meses"))</f>
        <v>0 meses</v>
      </c>
      <c r="AP1981" s="147" t="s">
        <v>67</v>
      </c>
      <c r="AQ1981" s="147" t="s">
        <v>67</v>
      </c>
      <c r="AR1981" s="147"/>
      <c r="AS1981" s="209" t="s">
        <v>68</v>
      </c>
      <c r="AT1981" s="223" t="str">
        <f>MONTH(B1981)&amp;"/"&amp;YEAR(B1981)</f>
        <v>3/2026</v>
      </c>
      <c r="AU1981" s="223">
        <f>WEEKNUM(B1981)-WEEKNUM(EOMONTH(B1981,-1)+1)+1</f>
        <v>4</v>
      </c>
      <c r="AV1981" s="209" t="str">
        <f>MONTH(R1981)&amp;"/"&amp;YEAR(R1981)</f>
        <v>5/2026</v>
      </c>
      <c r="AW1981" s="209">
        <f>WEEKNUM(R1981)-WEEKNUM(EOMONTH(R1981,-1)+1)+1</f>
        <v>3</v>
      </c>
      <c r="AX1981" s="209">
        <f>IF(BB1981="S",IF(Q1981="1. Aceitou o programa",R1981-B1981,0),0)</f>
        <v>51</v>
      </c>
      <c r="AY1981" s="209">
        <f>IF(BB1981="S",IF(AND(S1981&lt;&gt;"",R1981&lt;&gt;""),S1981-R1981,0),0)</f>
        <v>0</v>
      </c>
      <c r="AZ1981" s="209">
        <f>IF(BB1981="S",IF(Q1981="1. Aceitou o programa",IF(OR(X1981="Não se Aplica",X1981=""),IF(OR(W1981="Não se Aplica",W1981=""),0,W1981-V1981),AVERAGE(X1981-W1981,W1981-V1981)),0),0)</f>
        <v>30</v>
      </c>
      <c r="BA1981" s="209">
        <f>IF(BB1981="S",IF(AND(Q1981="1. Aceitou o programa",AH1981="Realizada"),IFERROR(IF(AG1981="",0,AG1981-R1981),0),0),0)</f>
        <v>0</v>
      </c>
      <c r="BB1981" s="209" t="str">
        <f>_xlfn.XLOOKUP(U1981,'Lista Suspensa'!$AA$20:$AA$23,'Lista Suspensa'!$AB$20:$AB$23,"N/A")</f>
        <v>S</v>
      </c>
    </row>
    <row r="1982" spans="1:54" ht="12" customHeight="1">
      <c r="A1982" s="151" t="s">
        <v>54</v>
      </c>
      <c r="B1982" s="152">
        <v>46104</v>
      </c>
      <c r="C1982" s="153" t="s">
        <v>297</v>
      </c>
      <c r="D1982" s="153" t="s">
        <v>455</v>
      </c>
      <c r="E1982" s="244">
        <v>87036954</v>
      </c>
      <c r="F1982" s="144" t="s">
        <v>4006</v>
      </c>
      <c r="G1982" s="230"/>
      <c r="H1982" s="154">
        <v>28991</v>
      </c>
      <c r="I1982" s="153">
        <v>47</v>
      </c>
      <c r="J1982" s="148" t="s">
        <v>70</v>
      </c>
      <c r="K1982" s="153"/>
      <c r="L1982" s="153"/>
      <c r="M1982" s="153"/>
      <c r="N1982" s="153"/>
      <c r="O1982" s="155" t="s">
        <v>4007</v>
      </c>
      <c r="P1982" s="156" t="s">
        <v>60</v>
      </c>
      <c r="Q1982" s="157" t="s">
        <v>110</v>
      </c>
      <c r="R1982" s="158">
        <v>46155</v>
      </c>
      <c r="S1982" s="159"/>
      <c r="T1982" s="159" t="s">
        <v>62</v>
      </c>
      <c r="U1982" s="159" t="s">
        <v>111</v>
      </c>
      <c r="V1982" s="154">
        <v>46114</v>
      </c>
      <c r="W1982" s="154">
        <v>46155</v>
      </c>
      <c r="X1982" s="154"/>
      <c r="Y1982" s="160" t="s">
        <v>99</v>
      </c>
      <c r="Z1982" s="160" t="s">
        <v>65</v>
      </c>
      <c r="AA1982" s="153"/>
      <c r="AB1982" s="153"/>
      <c r="AC1982" s="182" t="e">
        <f t="shared" si="62"/>
        <v>#DIV/0!</v>
      </c>
      <c r="AD1982" s="153" t="e">
        <f t="shared" si="63"/>
        <v>#DIV/0!</v>
      </c>
      <c r="AE1982" s="233" t="s">
        <v>66</v>
      </c>
      <c r="AF1982" s="153"/>
      <c r="AG1982" s="159"/>
      <c r="AH1982" s="153"/>
      <c r="AI1982" s="161"/>
      <c r="AJ1982" s="153"/>
      <c r="AK1982" s="153"/>
      <c r="AL1982" s="207"/>
      <c r="AM1982" s="207"/>
      <c r="AN1982" s="207"/>
      <c r="AO1982" s="207" t="str">
        <f ca="1">IF(R1982="","",IF(R1982&gt;TODAY(),"0 meses",DATEDIF(R1982,TODAY(),"m") &amp; " meses"))</f>
        <v>0 meses</v>
      </c>
      <c r="AP1982" s="147" t="s">
        <v>67</v>
      </c>
      <c r="AQ1982" s="147" t="s">
        <v>67</v>
      </c>
      <c r="AR1982" s="147"/>
      <c r="AS1982" s="209" t="s">
        <v>68</v>
      </c>
      <c r="AT1982" s="223" t="str">
        <f>MONTH(B1982)&amp;"/"&amp;YEAR(B1982)</f>
        <v>3/2026</v>
      </c>
      <c r="AU1982" s="223">
        <f>WEEKNUM(B1982)-WEEKNUM(EOMONTH(B1982,-1)+1)+1</f>
        <v>4</v>
      </c>
      <c r="AV1982" s="209" t="str">
        <f>MONTH(R1982)&amp;"/"&amp;YEAR(R1982)</f>
        <v>5/2026</v>
      </c>
      <c r="AW1982" s="209">
        <f>WEEKNUM(R1982)-WEEKNUM(EOMONTH(R1982,-1)+1)+1</f>
        <v>3</v>
      </c>
      <c r="AX1982" s="209">
        <f>IF(BB1982="S",IF(Q1982="1. Aceitou o programa",R1982-B1982,0),0)</f>
        <v>51</v>
      </c>
      <c r="AY1982" s="209">
        <f>IF(BB1982="S",IF(AND(S1982&lt;&gt;"",R1982&lt;&gt;""),S1982-R1982,0),0)</f>
        <v>0</v>
      </c>
      <c r="AZ1982" s="209">
        <f>IF(BB1982="S",IF(Q1982="1. Aceitou o programa",IF(OR(X1982="Não se Aplica",X1982=""),IF(OR(W1982="Não se Aplica",W1982=""),0,W1982-V1982),AVERAGE(X1982-W1982,W1982-V1982)),0),0)</f>
        <v>41</v>
      </c>
      <c r="BA1982" s="209">
        <f>IF(BB1982="S",IF(AND(Q1982="1. Aceitou o programa",AH1982="Realizada"),IFERROR(IF(AG1982="",0,AG1982-R1982),0),0),0)</f>
        <v>0</v>
      </c>
      <c r="BB1982" s="209" t="str">
        <f>_xlfn.XLOOKUP(U1982,'Lista Suspensa'!$AA$20:$AA$23,'Lista Suspensa'!$AB$20:$AB$23,"N/A")</f>
        <v>S</v>
      </c>
    </row>
    <row r="1983" spans="1:54" ht="12" customHeight="1">
      <c r="A1983" s="151" t="s">
        <v>54</v>
      </c>
      <c r="B1983" s="152">
        <v>46104</v>
      </c>
      <c r="C1983" s="153" t="s">
        <v>297</v>
      </c>
      <c r="D1983" s="153" t="s">
        <v>167</v>
      </c>
      <c r="E1983" s="244">
        <v>95623527</v>
      </c>
      <c r="F1983" s="144" t="s">
        <v>4008</v>
      </c>
      <c r="G1983" s="230"/>
      <c r="H1983" s="154">
        <v>36362</v>
      </c>
      <c r="I1983" s="153">
        <v>26</v>
      </c>
      <c r="J1983" s="148" t="s">
        <v>70</v>
      </c>
      <c r="K1983" s="153"/>
      <c r="L1983" s="153"/>
      <c r="M1983" s="153"/>
      <c r="N1983" s="153"/>
      <c r="O1983" s="155">
        <v>11941891228</v>
      </c>
      <c r="P1983" s="156" t="s">
        <v>71</v>
      </c>
      <c r="Q1983" s="157" t="s">
        <v>110</v>
      </c>
      <c r="R1983" s="158">
        <v>46155</v>
      </c>
      <c r="S1983" s="159"/>
      <c r="T1983" s="159" t="s">
        <v>62</v>
      </c>
      <c r="U1983" s="159" t="s">
        <v>111</v>
      </c>
      <c r="V1983" s="154">
        <v>46128</v>
      </c>
      <c r="W1983" s="154"/>
      <c r="X1983" s="154"/>
      <c r="Y1983" s="160" t="s">
        <v>4009</v>
      </c>
      <c r="Z1983" s="160" t="s">
        <v>65</v>
      </c>
      <c r="AA1983" s="153"/>
      <c r="AB1983" s="153"/>
      <c r="AC1983" s="182" t="e">
        <f t="shared" si="62"/>
        <v>#DIV/0!</v>
      </c>
      <c r="AD1983" s="153" t="e">
        <f t="shared" si="63"/>
        <v>#DIV/0!</v>
      </c>
      <c r="AE1983" s="233" t="s">
        <v>66</v>
      </c>
      <c r="AF1983" s="153"/>
      <c r="AG1983" s="159"/>
      <c r="AH1983" s="153"/>
      <c r="AI1983" s="161"/>
      <c r="AJ1983" s="153"/>
      <c r="AK1983" s="153"/>
      <c r="AL1983" s="207"/>
      <c r="AM1983" s="207"/>
      <c r="AN1983" s="207"/>
      <c r="AO1983" s="207" t="str">
        <f ca="1">IF(R1983="","",IF(R1983&gt;TODAY(),"0 meses",DATEDIF(R1983,TODAY(),"m") &amp; " meses"))</f>
        <v>0 meses</v>
      </c>
      <c r="AP1983" s="147" t="s">
        <v>67</v>
      </c>
      <c r="AQ1983" s="147" t="s">
        <v>67</v>
      </c>
      <c r="AR1983" s="147"/>
      <c r="AS1983" s="209" t="s">
        <v>68</v>
      </c>
      <c r="AT1983" s="223" t="str">
        <f>MONTH(B1983)&amp;"/"&amp;YEAR(B1983)</f>
        <v>3/2026</v>
      </c>
      <c r="AU1983" s="223">
        <f>WEEKNUM(B1983)-WEEKNUM(EOMONTH(B1983,-1)+1)+1</f>
        <v>4</v>
      </c>
      <c r="AV1983" s="209" t="str">
        <f>MONTH(R1983)&amp;"/"&amp;YEAR(R1983)</f>
        <v>5/2026</v>
      </c>
      <c r="AW1983" s="209">
        <f>WEEKNUM(R1983)-WEEKNUM(EOMONTH(R1983,-1)+1)+1</f>
        <v>3</v>
      </c>
      <c r="AX1983" s="209">
        <f>IF(BB1983="S",IF(Q1983="1. Aceitou o programa",R1983-B1983,0),0)</f>
        <v>51</v>
      </c>
      <c r="AY1983" s="209">
        <f>IF(BB1983="S",IF(AND(S1983&lt;&gt;"",R1983&lt;&gt;""),S1983-R1983,0),0)</f>
        <v>0</v>
      </c>
      <c r="AZ1983" s="209">
        <f>IF(BB1983="S",IF(Q1983="1. Aceitou o programa",IF(OR(X1983="Não se Aplica",X1983=""),IF(OR(W1983="Não se Aplica",W1983=""),0,W1983-V1983),AVERAGE(X1983-W1983,W1983-V1983)),0),0)</f>
        <v>0</v>
      </c>
      <c r="BA1983" s="209">
        <f>IF(BB1983="S",IF(AND(Q1983="1. Aceitou o programa",AH1983="Realizada"),IFERROR(IF(AG1983="",0,AG1983-R1983),0),0),0)</f>
        <v>0</v>
      </c>
      <c r="BB1983" s="209" t="str">
        <f>_xlfn.XLOOKUP(U1983,'Lista Suspensa'!$AA$20:$AA$23,'Lista Suspensa'!$AB$20:$AB$23,"N/A")</f>
        <v>S</v>
      </c>
    </row>
    <row r="1984" spans="1:54" ht="12" customHeight="1">
      <c r="A1984" s="151" t="s">
        <v>54</v>
      </c>
      <c r="B1984" s="152">
        <v>46104</v>
      </c>
      <c r="C1984" s="153" t="s">
        <v>297</v>
      </c>
      <c r="D1984" s="153" t="s">
        <v>455</v>
      </c>
      <c r="E1984" s="244">
        <v>754806367</v>
      </c>
      <c r="F1984" s="144" t="s">
        <v>4010</v>
      </c>
      <c r="G1984" s="230"/>
      <c r="H1984" s="154">
        <v>25957</v>
      </c>
      <c r="I1984" s="153">
        <v>55</v>
      </c>
      <c r="J1984" s="148" t="s">
        <v>70</v>
      </c>
      <c r="K1984" s="153" t="s">
        <v>101</v>
      </c>
      <c r="L1984" s="153"/>
      <c r="M1984" s="153"/>
      <c r="N1984" s="153"/>
      <c r="O1984" s="155" t="s">
        <v>4011</v>
      </c>
      <c r="P1984" s="156" t="s">
        <v>60</v>
      </c>
      <c r="Q1984" s="157" t="s">
        <v>110</v>
      </c>
      <c r="R1984" s="158">
        <v>46155</v>
      </c>
      <c r="S1984" s="159"/>
      <c r="T1984" s="159" t="s">
        <v>62</v>
      </c>
      <c r="U1984" s="159" t="s">
        <v>111</v>
      </c>
      <c r="V1984" s="154">
        <v>46139</v>
      </c>
      <c r="W1984" s="154"/>
      <c r="X1984" s="154"/>
      <c r="Y1984" s="160" t="s">
        <v>2939</v>
      </c>
      <c r="Z1984" s="160" t="s">
        <v>65</v>
      </c>
      <c r="AA1984" s="153"/>
      <c r="AB1984" s="153"/>
      <c r="AC1984" s="182" t="e">
        <f t="shared" si="62"/>
        <v>#DIV/0!</v>
      </c>
      <c r="AD1984" s="153" t="e">
        <f t="shared" si="63"/>
        <v>#DIV/0!</v>
      </c>
      <c r="AE1984" s="233" t="s">
        <v>66</v>
      </c>
      <c r="AF1984" s="153"/>
      <c r="AG1984" s="159"/>
      <c r="AH1984" s="153"/>
      <c r="AI1984" s="161"/>
      <c r="AJ1984" s="153"/>
      <c r="AK1984" s="153"/>
      <c r="AL1984" s="207"/>
      <c r="AM1984" s="207"/>
      <c r="AN1984" s="207"/>
      <c r="AO1984" s="207" t="str">
        <f ca="1">IF(R1984="","",IF(R1984&gt;TODAY(),"0 meses",DATEDIF(R1984,TODAY(),"m") &amp; " meses"))</f>
        <v>0 meses</v>
      </c>
      <c r="AP1984" s="147" t="s">
        <v>67</v>
      </c>
      <c r="AQ1984" s="147" t="s">
        <v>67</v>
      </c>
      <c r="AR1984" s="147"/>
      <c r="AS1984" s="209" t="s">
        <v>68</v>
      </c>
      <c r="AT1984" s="223" t="str">
        <f>MONTH(B1984)&amp;"/"&amp;YEAR(B1984)</f>
        <v>3/2026</v>
      </c>
      <c r="AU1984" s="223">
        <f>WEEKNUM(B1984)-WEEKNUM(EOMONTH(B1984,-1)+1)+1</f>
        <v>4</v>
      </c>
      <c r="AV1984" s="209" t="str">
        <f>MONTH(R1984)&amp;"/"&amp;YEAR(R1984)</f>
        <v>5/2026</v>
      </c>
      <c r="AW1984" s="209">
        <f>WEEKNUM(R1984)-WEEKNUM(EOMONTH(R1984,-1)+1)+1</f>
        <v>3</v>
      </c>
      <c r="AX1984" s="209">
        <f>IF(BB1984="S",IF(Q1984="1. Aceitou o programa",R1984-B1984,0),0)</f>
        <v>51</v>
      </c>
      <c r="AY1984" s="209">
        <f>IF(BB1984="S",IF(AND(S1984&lt;&gt;"",R1984&lt;&gt;""),S1984-R1984,0),0)</f>
        <v>0</v>
      </c>
      <c r="AZ1984" s="209">
        <f>IF(BB1984="S",IF(Q1984="1. Aceitou o programa",IF(OR(X1984="Não se Aplica",X1984=""),IF(OR(W1984="Não se Aplica",W1984=""),0,W1984-V1984),AVERAGE(X1984-W1984,W1984-V1984)),0),0)</f>
        <v>0</v>
      </c>
      <c r="BA1984" s="209">
        <f>IF(BB1984="S",IF(AND(Q1984="1. Aceitou o programa",AH1984="Realizada"),IFERROR(IF(AG1984="",0,AG1984-R1984),0),0),0)</f>
        <v>0</v>
      </c>
      <c r="BB1984" s="209" t="str">
        <f>_xlfn.XLOOKUP(U1984,'Lista Suspensa'!$AA$20:$AA$23,'Lista Suspensa'!$AB$20:$AB$23,"N/A")</f>
        <v>S</v>
      </c>
    </row>
    <row r="1985" spans="1:54" ht="12" customHeight="1">
      <c r="A1985" s="151" t="s">
        <v>54</v>
      </c>
      <c r="B1985" s="152">
        <v>46104</v>
      </c>
      <c r="C1985" s="153" t="s">
        <v>297</v>
      </c>
      <c r="D1985" s="153" t="s">
        <v>455</v>
      </c>
      <c r="E1985" s="244">
        <v>93066669</v>
      </c>
      <c r="F1985" s="144" t="s">
        <v>4012</v>
      </c>
      <c r="G1985" s="230"/>
      <c r="H1985" s="154">
        <v>29844</v>
      </c>
      <c r="I1985" s="153">
        <v>44</v>
      </c>
      <c r="J1985" s="148" t="s">
        <v>70</v>
      </c>
      <c r="K1985" s="153" t="s">
        <v>101</v>
      </c>
      <c r="L1985" s="153"/>
      <c r="M1985" s="153"/>
      <c r="N1985" s="153"/>
      <c r="O1985" s="155" t="s">
        <v>4013</v>
      </c>
      <c r="P1985" s="156" t="s">
        <v>60</v>
      </c>
      <c r="Q1985" s="157" t="s">
        <v>110</v>
      </c>
      <c r="R1985" s="158">
        <v>46155</v>
      </c>
      <c r="S1985" s="159"/>
      <c r="T1985" s="159" t="s">
        <v>62</v>
      </c>
      <c r="U1985" s="159" t="s">
        <v>111</v>
      </c>
      <c r="V1985" s="154">
        <v>46100</v>
      </c>
      <c r="W1985" s="154">
        <v>46140</v>
      </c>
      <c r="X1985" s="154"/>
      <c r="Y1985" s="160" t="s">
        <v>4014</v>
      </c>
      <c r="Z1985" s="160" t="s">
        <v>65</v>
      </c>
      <c r="AA1985" s="153"/>
      <c r="AB1985" s="153"/>
      <c r="AC1985" s="182" t="e">
        <f t="shared" si="62"/>
        <v>#DIV/0!</v>
      </c>
      <c r="AD1985" s="153" t="e">
        <f t="shared" si="63"/>
        <v>#DIV/0!</v>
      </c>
      <c r="AE1985" s="233" t="s">
        <v>66</v>
      </c>
      <c r="AF1985" s="153"/>
      <c r="AG1985" s="159"/>
      <c r="AH1985" s="153"/>
      <c r="AI1985" s="161"/>
      <c r="AJ1985" s="153"/>
      <c r="AK1985" s="153"/>
      <c r="AL1985" s="207"/>
      <c r="AM1985" s="207"/>
      <c r="AN1985" s="207"/>
      <c r="AO1985" s="207" t="str">
        <f ca="1">IF(R1985="","",IF(R1985&gt;TODAY(),"0 meses",DATEDIF(R1985,TODAY(),"m") &amp; " meses"))</f>
        <v>0 meses</v>
      </c>
      <c r="AP1985" s="147" t="s">
        <v>67</v>
      </c>
      <c r="AQ1985" s="147" t="s">
        <v>67</v>
      </c>
      <c r="AR1985" s="147"/>
      <c r="AS1985" s="209" t="s">
        <v>68</v>
      </c>
      <c r="AT1985" s="223" t="str">
        <f>MONTH(B1985)&amp;"/"&amp;YEAR(B1985)</f>
        <v>3/2026</v>
      </c>
      <c r="AU1985" s="223">
        <f>WEEKNUM(B1985)-WEEKNUM(EOMONTH(B1985,-1)+1)+1</f>
        <v>4</v>
      </c>
      <c r="AV1985" s="209" t="str">
        <f>MONTH(R1985)&amp;"/"&amp;YEAR(R1985)</f>
        <v>5/2026</v>
      </c>
      <c r="AW1985" s="209">
        <f>WEEKNUM(R1985)-WEEKNUM(EOMONTH(R1985,-1)+1)+1</f>
        <v>3</v>
      </c>
      <c r="AX1985" s="209">
        <f>IF(BB1985="S",IF(Q1985="1. Aceitou o programa",R1985-B1985,0),0)</f>
        <v>51</v>
      </c>
      <c r="AY1985" s="209">
        <f>IF(BB1985="S",IF(AND(S1985&lt;&gt;"",R1985&lt;&gt;""),S1985-R1985,0),0)</f>
        <v>0</v>
      </c>
      <c r="AZ1985" s="209">
        <f>IF(BB1985="S",IF(Q1985="1. Aceitou o programa",IF(OR(X1985="Não se Aplica",X1985=""),IF(OR(W1985="Não se Aplica",W1985=""),0,W1985-V1985),AVERAGE(X1985-W1985,W1985-V1985)),0),0)</f>
        <v>40</v>
      </c>
      <c r="BA1985" s="209">
        <f>IF(BB1985="S",IF(AND(Q1985="1. Aceitou o programa",AH1985="Realizada"),IFERROR(IF(AG1985="",0,AG1985-R1985),0),0),0)</f>
        <v>0</v>
      </c>
      <c r="BB1985" s="209" t="str">
        <f>_xlfn.XLOOKUP(U1985,'Lista Suspensa'!$AA$20:$AA$23,'Lista Suspensa'!$AB$20:$AB$23,"N/A")</f>
        <v>S</v>
      </c>
    </row>
    <row r="1986" spans="1:54" ht="12" customHeight="1">
      <c r="A1986" s="151" t="s">
        <v>54</v>
      </c>
      <c r="B1986" s="152">
        <v>46104</v>
      </c>
      <c r="C1986" s="153" t="s">
        <v>297</v>
      </c>
      <c r="D1986" s="153" t="s">
        <v>455</v>
      </c>
      <c r="E1986" s="244">
        <v>95204063</v>
      </c>
      <c r="F1986" s="144" t="s">
        <v>4015</v>
      </c>
      <c r="G1986" s="230"/>
      <c r="H1986" s="154">
        <v>39302</v>
      </c>
      <c r="I1986" s="153">
        <v>18</v>
      </c>
      <c r="J1986" s="148" t="s">
        <v>70</v>
      </c>
      <c r="K1986" s="153"/>
      <c r="L1986" s="153"/>
      <c r="M1986" s="153"/>
      <c r="N1986" s="153"/>
      <c r="O1986" s="155" t="s">
        <v>4016</v>
      </c>
      <c r="P1986" s="156" t="s">
        <v>60</v>
      </c>
      <c r="Q1986" s="157" t="s">
        <v>110</v>
      </c>
      <c r="R1986" s="158">
        <v>46155</v>
      </c>
      <c r="S1986" s="159"/>
      <c r="T1986" s="159" t="s">
        <v>62</v>
      </c>
      <c r="U1986" s="159" t="s">
        <v>111</v>
      </c>
      <c r="V1986" s="154">
        <v>46128</v>
      </c>
      <c r="W1986" s="154">
        <v>46140</v>
      </c>
      <c r="X1986" s="154"/>
      <c r="Y1986" s="160" t="s">
        <v>2684</v>
      </c>
      <c r="Z1986" s="160" t="s">
        <v>65</v>
      </c>
      <c r="AA1986" s="153"/>
      <c r="AB1986" s="153"/>
      <c r="AC1986" s="182" t="e">
        <f t="shared" ref="AC1986:AC2049" si="64">SUM(AA1986/(AB1986^2))</f>
        <v>#DIV/0!</v>
      </c>
      <c r="AD1986" s="153" t="e">
        <f t="shared" ref="AD1986:AD2049" si="65">IF(AC1986&lt;18.5,"ABAIXO DO PESO",
(IF(AC1986&lt;=24.9,"PESO NORMAL",
(IF(AC1986&lt;=29.9,"SOBREPESO",
(IF(AC1986&lt;=34.9,"OBESIDADE I",
(IF(AC1986&lt;=39.9,"OBESIDADE II",
(IF(AC1986&lt;=999,"OBESIDADE III","VAZIO")))))))))))</f>
        <v>#DIV/0!</v>
      </c>
      <c r="AE1986" s="233" t="s">
        <v>66</v>
      </c>
      <c r="AF1986" s="153"/>
      <c r="AG1986" s="159"/>
      <c r="AH1986" s="153"/>
      <c r="AI1986" s="161"/>
      <c r="AJ1986" s="153"/>
      <c r="AK1986" s="153"/>
      <c r="AL1986" s="207"/>
      <c r="AM1986" s="207"/>
      <c r="AN1986" s="207"/>
      <c r="AO1986" s="207" t="str">
        <f ca="1">IF(R1986="","",IF(R1986&gt;TODAY(),"0 meses",DATEDIF(R1986,TODAY(),"m") &amp; " meses"))</f>
        <v>0 meses</v>
      </c>
      <c r="AP1986" s="147" t="s">
        <v>67</v>
      </c>
      <c r="AQ1986" s="147" t="s">
        <v>67</v>
      </c>
      <c r="AR1986" s="147"/>
      <c r="AS1986" s="209" t="s">
        <v>68</v>
      </c>
      <c r="AT1986" s="223" t="str">
        <f>MONTH(B1986)&amp;"/"&amp;YEAR(B1986)</f>
        <v>3/2026</v>
      </c>
      <c r="AU1986" s="223">
        <f>WEEKNUM(B1986)-WEEKNUM(EOMONTH(B1986,-1)+1)+1</f>
        <v>4</v>
      </c>
      <c r="AV1986" s="209" t="str">
        <f>MONTH(R1986)&amp;"/"&amp;YEAR(R1986)</f>
        <v>5/2026</v>
      </c>
      <c r="AW1986" s="209">
        <f>WEEKNUM(R1986)-WEEKNUM(EOMONTH(R1986,-1)+1)+1</f>
        <v>3</v>
      </c>
      <c r="AX1986" s="209">
        <f>IF(BB1986="S",IF(Q1986="1. Aceitou o programa",R1986-B1986,0),0)</f>
        <v>51</v>
      </c>
      <c r="AY1986" s="209">
        <f>IF(BB1986="S",IF(AND(S1986&lt;&gt;"",R1986&lt;&gt;""),S1986-R1986,0),0)</f>
        <v>0</v>
      </c>
      <c r="AZ1986" s="209">
        <f>IF(BB1986="S",IF(Q1986="1. Aceitou o programa",IF(OR(X1986="Não se Aplica",X1986=""),IF(OR(W1986="Não se Aplica",W1986=""),0,W1986-V1986),AVERAGE(X1986-W1986,W1986-V1986)),0),0)</f>
        <v>12</v>
      </c>
      <c r="BA1986" s="209">
        <f>IF(BB1986="S",IF(AND(Q1986="1. Aceitou o programa",AH1986="Realizada"),IFERROR(IF(AG1986="",0,AG1986-R1986),0),0),0)</f>
        <v>0</v>
      </c>
      <c r="BB1986" s="209" t="str">
        <f>_xlfn.XLOOKUP(U1986,'Lista Suspensa'!$AA$20:$AA$23,'Lista Suspensa'!$AB$20:$AB$23,"N/A")</f>
        <v>S</v>
      </c>
    </row>
    <row r="1987" spans="1:54" ht="12" customHeight="1">
      <c r="A1987" s="151" t="s">
        <v>67</v>
      </c>
      <c r="B1987" s="152">
        <v>46105</v>
      </c>
      <c r="C1987" s="153" t="s">
        <v>297</v>
      </c>
      <c r="D1987" s="153" t="s">
        <v>455</v>
      </c>
      <c r="E1987" s="244">
        <v>94681591</v>
      </c>
      <c r="F1987" s="144" t="s">
        <v>4017</v>
      </c>
      <c r="G1987" s="230"/>
      <c r="H1987" s="154">
        <v>26543</v>
      </c>
      <c r="I1987" s="153">
        <v>53</v>
      </c>
      <c r="J1987" s="148" t="s">
        <v>70</v>
      </c>
      <c r="K1987" s="153" t="s">
        <v>59</v>
      </c>
      <c r="L1987" s="153"/>
      <c r="M1987" s="153"/>
      <c r="N1987" s="153"/>
      <c r="O1987" s="155" t="s">
        <v>4018</v>
      </c>
      <c r="P1987" s="156" t="s">
        <v>60</v>
      </c>
      <c r="Q1987" s="157" t="s">
        <v>110</v>
      </c>
      <c r="R1987" s="158">
        <v>46155</v>
      </c>
      <c r="S1987" s="159"/>
      <c r="T1987" s="159" t="s">
        <v>62</v>
      </c>
      <c r="U1987" s="159" t="s">
        <v>111</v>
      </c>
      <c r="V1987" s="154">
        <v>46111</v>
      </c>
      <c r="W1987" s="154">
        <v>46155</v>
      </c>
      <c r="X1987" s="154"/>
      <c r="Y1987" s="160" t="s">
        <v>99</v>
      </c>
      <c r="Z1987" s="160" t="s">
        <v>65</v>
      </c>
      <c r="AA1987" s="153"/>
      <c r="AB1987" s="153"/>
      <c r="AC1987" s="182" t="e">
        <f t="shared" si="64"/>
        <v>#DIV/0!</v>
      </c>
      <c r="AD1987" s="153" t="e">
        <f t="shared" si="65"/>
        <v>#DIV/0!</v>
      </c>
      <c r="AE1987" s="233" t="s">
        <v>66</v>
      </c>
      <c r="AF1987" s="153"/>
      <c r="AG1987" s="159"/>
      <c r="AH1987" s="153"/>
      <c r="AI1987" s="161"/>
      <c r="AJ1987" s="153"/>
      <c r="AK1987" s="153"/>
      <c r="AL1987" s="207"/>
      <c r="AM1987" s="207"/>
      <c r="AN1987" s="207"/>
      <c r="AO1987" s="207" t="str">
        <f ca="1">IF(R1987="","",IF(R1987&gt;TODAY(),"0 meses",DATEDIF(R1987,TODAY(),"m") &amp; " meses"))</f>
        <v>0 meses</v>
      </c>
      <c r="AP1987" s="147" t="s">
        <v>67</v>
      </c>
      <c r="AQ1987" s="147" t="s">
        <v>67</v>
      </c>
      <c r="AR1987" s="147"/>
      <c r="AS1987" s="209" t="s">
        <v>68</v>
      </c>
      <c r="AT1987" s="223" t="str">
        <f>MONTH(B1987)&amp;"/"&amp;YEAR(B1987)</f>
        <v>3/2026</v>
      </c>
      <c r="AU1987" s="223">
        <f>WEEKNUM(B1987)-WEEKNUM(EOMONTH(B1987,-1)+1)+1</f>
        <v>4</v>
      </c>
      <c r="AV1987" s="209" t="str">
        <f>MONTH(R1987)&amp;"/"&amp;YEAR(R1987)</f>
        <v>5/2026</v>
      </c>
      <c r="AW1987" s="209">
        <f>WEEKNUM(R1987)-WEEKNUM(EOMONTH(R1987,-1)+1)+1</f>
        <v>3</v>
      </c>
      <c r="AX1987" s="209">
        <f>IF(BB1987="S",IF(Q1987="1. Aceitou o programa",R1987-B1987,0),0)</f>
        <v>50</v>
      </c>
      <c r="AY1987" s="209">
        <f>IF(BB1987="S",IF(AND(S1987&lt;&gt;"",R1987&lt;&gt;""),S1987-R1987,0),0)</f>
        <v>0</v>
      </c>
      <c r="AZ1987" s="209">
        <f>IF(BB1987="S",IF(Q1987="1. Aceitou o programa",IF(OR(X1987="Não se Aplica",X1987=""),IF(OR(W1987="Não se Aplica",W1987=""),0,W1987-V1987),AVERAGE(X1987-W1987,W1987-V1987)),0),0)</f>
        <v>44</v>
      </c>
      <c r="BA1987" s="209">
        <f>IF(BB1987="S",IF(AND(Q1987="1. Aceitou o programa",AH1987="Realizada"),IFERROR(IF(AG1987="",0,AG1987-R1987),0),0),0)</f>
        <v>0</v>
      </c>
      <c r="BB1987" s="209" t="str">
        <f>_xlfn.XLOOKUP(U1987,'Lista Suspensa'!$AA$20:$AA$23,'Lista Suspensa'!$AB$20:$AB$23,"N/A")</f>
        <v>S</v>
      </c>
    </row>
    <row r="1988" spans="1:54" ht="12" customHeight="1">
      <c r="A1988" s="151" t="s">
        <v>67</v>
      </c>
      <c r="B1988" s="152">
        <v>46107</v>
      </c>
      <c r="C1988" s="153" t="s">
        <v>297</v>
      </c>
      <c r="D1988" s="153" t="s">
        <v>455</v>
      </c>
      <c r="E1988" s="244">
        <v>77646145</v>
      </c>
      <c r="F1988" s="144" t="s">
        <v>4019</v>
      </c>
      <c r="G1988" s="230"/>
      <c r="H1988" s="154">
        <v>31899</v>
      </c>
      <c r="I1988" s="153">
        <v>39</v>
      </c>
      <c r="J1988" s="148" t="s">
        <v>70</v>
      </c>
      <c r="K1988" s="153"/>
      <c r="L1988" s="153"/>
      <c r="M1988" s="153"/>
      <c r="N1988" s="153"/>
      <c r="O1988" s="155" t="s">
        <v>4020</v>
      </c>
      <c r="P1988" s="156" t="s">
        <v>60</v>
      </c>
      <c r="Q1988" s="157" t="s">
        <v>110</v>
      </c>
      <c r="R1988" s="158">
        <v>46155</v>
      </c>
      <c r="S1988" s="159"/>
      <c r="T1988" s="159" t="s">
        <v>62</v>
      </c>
      <c r="U1988" s="159" t="s">
        <v>111</v>
      </c>
      <c r="V1988" s="154">
        <v>46112</v>
      </c>
      <c r="W1988" s="154">
        <v>46155</v>
      </c>
      <c r="X1988" s="154"/>
      <c r="Y1988" s="160" t="s">
        <v>99</v>
      </c>
      <c r="Z1988" s="160" t="s">
        <v>65</v>
      </c>
      <c r="AA1988" s="153"/>
      <c r="AB1988" s="153"/>
      <c r="AC1988" s="182" t="e">
        <f t="shared" si="64"/>
        <v>#DIV/0!</v>
      </c>
      <c r="AD1988" s="153" t="e">
        <f t="shared" si="65"/>
        <v>#DIV/0!</v>
      </c>
      <c r="AE1988" s="233" t="s">
        <v>66</v>
      </c>
      <c r="AF1988" s="153"/>
      <c r="AG1988" s="159"/>
      <c r="AH1988" s="153"/>
      <c r="AI1988" s="161"/>
      <c r="AJ1988" s="153"/>
      <c r="AK1988" s="153"/>
      <c r="AL1988" s="207"/>
      <c r="AM1988" s="207"/>
      <c r="AN1988" s="207"/>
      <c r="AO1988" s="207" t="str">
        <f ca="1">IF(R1988="","",IF(R1988&gt;TODAY(),"0 meses",DATEDIF(R1988,TODAY(),"m") &amp; " meses"))</f>
        <v>0 meses</v>
      </c>
      <c r="AP1988" s="147" t="s">
        <v>67</v>
      </c>
      <c r="AQ1988" s="147" t="s">
        <v>67</v>
      </c>
      <c r="AR1988" s="147"/>
      <c r="AS1988" s="209" t="s">
        <v>68</v>
      </c>
      <c r="AT1988" s="223" t="str">
        <f>MONTH(B1988)&amp;"/"&amp;YEAR(B1988)</f>
        <v>3/2026</v>
      </c>
      <c r="AU1988" s="223">
        <f>WEEKNUM(B1988)-WEEKNUM(EOMONTH(B1988,-1)+1)+1</f>
        <v>4</v>
      </c>
      <c r="AV1988" s="209" t="str">
        <f>MONTH(R1988)&amp;"/"&amp;YEAR(R1988)</f>
        <v>5/2026</v>
      </c>
      <c r="AW1988" s="209">
        <f>WEEKNUM(R1988)-WEEKNUM(EOMONTH(R1988,-1)+1)+1</f>
        <v>3</v>
      </c>
      <c r="AX1988" s="209">
        <f>IF(BB1988="S",IF(Q1988="1. Aceitou o programa",R1988-B1988,0),0)</f>
        <v>48</v>
      </c>
      <c r="AY1988" s="209">
        <f>IF(BB1988="S",IF(AND(S1988&lt;&gt;"",R1988&lt;&gt;""),S1988-R1988,0),0)</f>
        <v>0</v>
      </c>
      <c r="AZ1988" s="209">
        <f>IF(BB1988="S",IF(Q1988="1. Aceitou o programa",IF(OR(X1988="Não se Aplica",X1988=""),IF(OR(W1988="Não se Aplica",W1988=""),0,W1988-V1988),AVERAGE(X1988-W1988,W1988-V1988)),0),0)</f>
        <v>43</v>
      </c>
      <c r="BA1988" s="209">
        <f>IF(BB1988="S",IF(AND(Q1988="1. Aceitou o programa",AH1988="Realizada"),IFERROR(IF(AG1988="",0,AG1988-R1988),0),0),0)</f>
        <v>0</v>
      </c>
      <c r="BB1988" s="209" t="str">
        <f>_xlfn.XLOOKUP(U1988,'Lista Suspensa'!$AA$20:$AA$23,'Lista Suspensa'!$AB$20:$AB$23,"N/A")</f>
        <v>S</v>
      </c>
    </row>
    <row r="1989" spans="1:54" ht="12" customHeight="1">
      <c r="A1989" s="151" t="s">
        <v>67</v>
      </c>
      <c r="B1989" s="152">
        <v>46107</v>
      </c>
      <c r="C1989" s="153" t="s">
        <v>297</v>
      </c>
      <c r="D1989" s="153" t="s">
        <v>455</v>
      </c>
      <c r="E1989" s="244">
        <v>93586710</v>
      </c>
      <c r="F1989" s="144" t="s">
        <v>4021</v>
      </c>
      <c r="G1989" s="230"/>
      <c r="H1989" s="154">
        <v>27802</v>
      </c>
      <c r="I1989" s="153">
        <v>50</v>
      </c>
      <c r="J1989" s="148" t="s">
        <v>70</v>
      </c>
      <c r="K1989" s="153" t="s">
        <v>59</v>
      </c>
      <c r="L1989" s="153"/>
      <c r="M1989" s="153"/>
      <c r="N1989" s="153"/>
      <c r="O1989" s="155" t="s">
        <v>4022</v>
      </c>
      <c r="P1989" s="156" t="s">
        <v>2023</v>
      </c>
      <c r="Q1989" s="157" t="s">
        <v>110</v>
      </c>
      <c r="R1989" s="158">
        <v>46155</v>
      </c>
      <c r="S1989" s="159"/>
      <c r="T1989" s="159" t="s">
        <v>62</v>
      </c>
      <c r="U1989" s="159" t="s">
        <v>111</v>
      </c>
      <c r="V1989" s="154">
        <v>46111</v>
      </c>
      <c r="W1989" s="154"/>
      <c r="X1989" s="154"/>
      <c r="Y1989" s="160" t="s">
        <v>90</v>
      </c>
      <c r="Z1989" s="160" t="s">
        <v>65</v>
      </c>
      <c r="AA1989" s="153"/>
      <c r="AB1989" s="153"/>
      <c r="AC1989" s="182" t="e">
        <f t="shared" si="64"/>
        <v>#DIV/0!</v>
      </c>
      <c r="AD1989" s="153" t="e">
        <f t="shared" si="65"/>
        <v>#DIV/0!</v>
      </c>
      <c r="AE1989" s="233" t="s">
        <v>66</v>
      </c>
      <c r="AF1989" s="153"/>
      <c r="AG1989" s="159"/>
      <c r="AH1989" s="153"/>
      <c r="AI1989" s="161"/>
      <c r="AJ1989" s="153"/>
      <c r="AK1989" s="153"/>
      <c r="AL1989" s="207"/>
      <c r="AM1989" s="207"/>
      <c r="AN1989" s="207"/>
      <c r="AO1989" s="207" t="str">
        <f ca="1">IF(R1989="","",IF(R1989&gt;TODAY(),"0 meses",DATEDIF(R1989,TODAY(),"m") &amp; " meses"))</f>
        <v>0 meses</v>
      </c>
      <c r="AP1989" s="147" t="s">
        <v>67</v>
      </c>
      <c r="AQ1989" s="147" t="s">
        <v>67</v>
      </c>
      <c r="AR1989" s="147"/>
      <c r="AS1989" s="209" t="s">
        <v>68</v>
      </c>
      <c r="AT1989" s="223" t="str">
        <f>MONTH(B1989)&amp;"/"&amp;YEAR(B1989)</f>
        <v>3/2026</v>
      </c>
      <c r="AU1989" s="223">
        <f>WEEKNUM(B1989)-WEEKNUM(EOMONTH(B1989,-1)+1)+1</f>
        <v>4</v>
      </c>
      <c r="AV1989" s="209" t="str">
        <f>MONTH(R1989)&amp;"/"&amp;YEAR(R1989)</f>
        <v>5/2026</v>
      </c>
      <c r="AW1989" s="209">
        <f>WEEKNUM(R1989)-WEEKNUM(EOMONTH(R1989,-1)+1)+1</f>
        <v>3</v>
      </c>
      <c r="AX1989" s="209">
        <f>IF(BB1989="S",IF(Q1989="1. Aceitou o programa",R1989-B1989,0),0)</f>
        <v>48</v>
      </c>
      <c r="AY1989" s="209">
        <f>IF(BB1989="S",IF(AND(S1989&lt;&gt;"",R1989&lt;&gt;""),S1989-R1989,0),0)</f>
        <v>0</v>
      </c>
      <c r="AZ1989" s="209">
        <f>IF(BB1989="S",IF(Q1989="1. Aceitou o programa",IF(OR(X1989="Não se Aplica",X1989=""),IF(OR(W1989="Não se Aplica",W1989=""),0,W1989-V1989),AVERAGE(X1989-W1989,W1989-V1989)),0),0)</f>
        <v>0</v>
      </c>
      <c r="BA1989" s="209">
        <f>IF(BB1989="S",IF(AND(Q1989="1. Aceitou o programa",AH1989="Realizada"),IFERROR(IF(AG1989="",0,AG1989-R1989),0),0),0)</f>
        <v>0</v>
      </c>
      <c r="BB1989" s="209" t="str">
        <f>_xlfn.XLOOKUP(U1989,'Lista Suspensa'!$AA$20:$AA$23,'Lista Suspensa'!$AB$20:$AB$23,"N/A")</f>
        <v>S</v>
      </c>
    </row>
    <row r="1990" spans="1:54" ht="12" customHeight="1">
      <c r="A1990" s="151" t="s">
        <v>67</v>
      </c>
      <c r="B1990" s="152">
        <v>46112</v>
      </c>
      <c r="C1990" s="153" t="s">
        <v>297</v>
      </c>
      <c r="D1990" s="153" t="s">
        <v>455</v>
      </c>
      <c r="E1990" s="244">
        <v>76848610</v>
      </c>
      <c r="F1990" s="144" t="s">
        <v>4023</v>
      </c>
      <c r="G1990" s="230"/>
      <c r="H1990" s="154">
        <v>25443</v>
      </c>
      <c r="I1990" s="153">
        <v>56</v>
      </c>
      <c r="J1990" s="148" t="s">
        <v>70</v>
      </c>
      <c r="K1990" s="153"/>
      <c r="L1990" s="153"/>
      <c r="M1990" s="153"/>
      <c r="N1990" s="153">
        <v>50</v>
      </c>
      <c r="O1990" s="155">
        <v>21970314166</v>
      </c>
      <c r="P1990" s="156" t="s">
        <v>89</v>
      </c>
      <c r="Q1990" s="157" t="s">
        <v>110</v>
      </c>
      <c r="R1990" s="158">
        <v>46155</v>
      </c>
      <c r="S1990" s="159"/>
      <c r="T1990" s="159" t="s">
        <v>62</v>
      </c>
      <c r="U1990" s="159" t="s">
        <v>111</v>
      </c>
      <c r="V1990" s="154">
        <v>46139</v>
      </c>
      <c r="W1990" s="154">
        <v>46141</v>
      </c>
      <c r="X1990" s="154">
        <v>46146</v>
      </c>
      <c r="Y1990" s="160" t="s">
        <v>634</v>
      </c>
      <c r="Z1990" s="160" t="s">
        <v>65</v>
      </c>
      <c r="AA1990" s="153"/>
      <c r="AB1990" s="153"/>
      <c r="AC1990" s="182" t="e">
        <f t="shared" si="64"/>
        <v>#DIV/0!</v>
      </c>
      <c r="AD1990" s="153" t="e">
        <f t="shared" si="65"/>
        <v>#DIV/0!</v>
      </c>
      <c r="AE1990" s="233" t="s">
        <v>66</v>
      </c>
      <c r="AF1990" s="153"/>
      <c r="AG1990" s="159"/>
      <c r="AH1990" s="153"/>
      <c r="AI1990" s="161"/>
      <c r="AJ1990" s="153"/>
      <c r="AK1990" s="153"/>
      <c r="AL1990" s="207"/>
      <c r="AM1990" s="207"/>
      <c r="AN1990" s="207"/>
      <c r="AO1990" s="207" t="str">
        <f ca="1">IF(R1990="","",IF(R1990&gt;TODAY(),"0 meses",DATEDIF(R1990,TODAY(),"m") &amp; " meses"))</f>
        <v>0 meses</v>
      </c>
      <c r="AP1990" s="147" t="s">
        <v>67</v>
      </c>
      <c r="AQ1990" s="147" t="s">
        <v>67</v>
      </c>
      <c r="AR1990" s="147"/>
      <c r="AS1990" s="209" t="s">
        <v>68</v>
      </c>
      <c r="AT1990" s="223" t="str">
        <f>MONTH(B1990)&amp;"/"&amp;YEAR(B1990)</f>
        <v>3/2026</v>
      </c>
      <c r="AU1990" s="223">
        <f>WEEKNUM(B1990)-WEEKNUM(EOMONTH(B1990,-1)+1)+1</f>
        <v>5</v>
      </c>
      <c r="AV1990" s="209" t="str">
        <f>MONTH(R1990)&amp;"/"&amp;YEAR(R1990)</f>
        <v>5/2026</v>
      </c>
      <c r="AW1990" s="209">
        <f>WEEKNUM(R1990)-WEEKNUM(EOMONTH(R1990,-1)+1)+1</f>
        <v>3</v>
      </c>
      <c r="AX1990" s="209">
        <f>IF(BB1990="S",IF(Q1990="1. Aceitou o programa",R1990-B1990,0),0)</f>
        <v>43</v>
      </c>
      <c r="AY1990" s="209">
        <f>IF(BB1990="S",IF(AND(S1990&lt;&gt;"",R1990&lt;&gt;""),S1990-R1990,0),0)</f>
        <v>0</v>
      </c>
      <c r="AZ1990" s="209">
        <f>IF(BB1990="S",IF(Q1990="1. Aceitou o programa",IF(OR(X1990="Não se Aplica",X1990=""),IF(OR(W1990="Não se Aplica",W1990=""),0,W1990-V1990),AVERAGE(X1990-W1990,W1990-V1990)),0),0)</f>
        <v>3.5</v>
      </c>
      <c r="BA1990" s="209">
        <f>IF(BB1990="S",IF(AND(Q1990="1. Aceitou o programa",AH1990="Realizada"),IFERROR(IF(AG1990="",0,AG1990-R1990),0),0),0)</f>
        <v>0</v>
      </c>
      <c r="BB1990" s="209" t="str">
        <f>_xlfn.XLOOKUP(U1990,'Lista Suspensa'!$AA$20:$AA$23,'Lista Suspensa'!$AB$20:$AB$23,"N/A")</f>
        <v>S</v>
      </c>
    </row>
    <row r="1991" spans="1:54" ht="12" customHeight="1">
      <c r="A1991" s="151" t="s">
        <v>67</v>
      </c>
      <c r="B1991" s="152">
        <v>46112</v>
      </c>
      <c r="C1991" s="153" t="s">
        <v>297</v>
      </c>
      <c r="D1991" s="153" t="s">
        <v>455</v>
      </c>
      <c r="E1991" s="244">
        <v>84429682</v>
      </c>
      <c r="F1991" s="144" t="s">
        <v>4024</v>
      </c>
      <c r="G1991" s="230"/>
      <c r="H1991" s="154">
        <v>26983</v>
      </c>
      <c r="I1991" s="153">
        <v>52</v>
      </c>
      <c r="J1991" s="148" t="s">
        <v>70</v>
      </c>
      <c r="K1991" s="153" t="s">
        <v>101</v>
      </c>
      <c r="L1991" s="153"/>
      <c r="M1991" s="153"/>
      <c r="N1991" s="153">
        <v>75</v>
      </c>
      <c r="O1991" s="155">
        <v>21988477378</v>
      </c>
      <c r="P1991" s="156" t="s">
        <v>60</v>
      </c>
      <c r="Q1991" s="157" t="s">
        <v>110</v>
      </c>
      <c r="R1991" s="158">
        <v>46155</v>
      </c>
      <c r="S1991" s="159"/>
      <c r="T1991" s="159" t="s">
        <v>62</v>
      </c>
      <c r="U1991" s="159" t="s">
        <v>111</v>
      </c>
      <c r="V1991" s="154">
        <v>46139</v>
      </c>
      <c r="W1991" s="154">
        <v>46141</v>
      </c>
      <c r="X1991" s="154">
        <v>46146</v>
      </c>
      <c r="Y1991" s="160" t="s">
        <v>4025</v>
      </c>
      <c r="Z1991" s="160" t="s">
        <v>65</v>
      </c>
      <c r="AA1991" s="153"/>
      <c r="AB1991" s="153"/>
      <c r="AC1991" s="182" t="e">
        <f t="shared" si="64"/>
        <v>#DIV/0!</v>
      </c>
      <c r="AD1991" s="153" t="e">
        <f t="shared" si="65"/>
        <v>#DIV/0!</v>
      </c>
      <c r="AE1991" s="233" t="s">
        <v>66</v>
      </c>
      <c r="AF1991" s="153"/>
      <c r="AG1991" s="159"/>
      <c r="AH1991" s="153"/>
      <c r="AI1991" s="161"/>
      <c r="AJ1991" s="153"/>
      <c r="AK1991" s="153"/>
      <c r="AL1991" s="207"/>
      <c r="AM1991" s="207"/>
      <c r="AN1991" s="207"/>
      <c r="AO1991" s="207" t="str">
        <f ca="1">IF(R1991="","",IF(R1991&gt;TODAY(),"0 meses",DATEDIF(R1991,TODAY(),"m") &amp; " meses"))</f>
        <v>0 meses</v>
      </c>
      <c r="AP1991" s="147" t="s">
        <v>67</v>
      </c>
      <c r="AQ1991" s="147" t="s">
        <v>67</v>
      </c>
      <c r="AR1991" s="147"/>
      <c r="AS1991" s="209" t="s">
        <v>68</v>
      </c>
      <c r="AT1991" s="223" t="str">
        <f>MONTH(B1991)&amp;"/"&amp;YEAR(B1991)</f>
        <v>3/2026</v>
      </c>
      <c r="AU1991" s="223">
        <f>WEEKNUM(B1991)-WEEKNUM(EOMONTH(B1991,-1)+1)+1</f>
        <v>5</v>
      </c>
      <c r="AV1991" s="209" t="str">
        <f>MONTH(R1991)&amp;"/"&amp;YEAR(R1991)</f>
        <v>5/2026</v>
      </c>
      <c r="AW1991" s="209">
        <f>WEEKNUM(R1991)-WEEKNUM(EOMONTH(R1991,-1)+1)+1</f>
        <v>3</v>
      </c>
      <c r="AX1991" s="209">
        <f>IF(BB1991="S",IF(Q1991="1. Aceitou o programa",R1991-B1991,0),0)</f>
        <v>43</v>
      </c>
      <c r="AY1991" s="209">
        <f>IF(BB1991="S",IF(AND(S1991&lt;&gt;"",R1991&lt;&gt;""),S1991-R1991,0),0)</f>
        <v>0</v>
      </c>
      <c r="AZ1991" s="209">
        <f>IF(BB1991="S",IF(Q1991="1. Aceitou o programa",IF(OR(X1991="Não se Aplica",X1991=""),IF(OR(W1991="Não se Aplica",W1991=""),0,W1991-V1991),AVERAGE(X1991-W1991,W1991-V1991)),0),0)</f>
        <v>3.5</v>
      </c>
      <c r="BA1991" s="209">
        <f>IF(BB1991="S",IF(AND(Q1991="1. Aceitou o programa",AH1991="Realizada"),IFERROR(IF(AG1991="",0,AG1991-R1991),0),0),0)</f>
        <v>0</v>
      </c>
      <c r="BB1991" s="209" t="str">
        <f>_xlfn.XLOOKUP(U1991,'Lista Suspensa'!$AA$20:$AA$23,'Lista Suspensa'!$AB$20:$AB$23,"N/A")</f>
        <v>S</v>
      </c>
    </row>
    <row r="1992" spans="1:54" ht="12" customHeight="1">
      <c r="A1992" s="151" t="s">
        <v>54</v>
      </c>
      <c r="B1992" s="152">
        <v>46112</v>
      </c>
      <c r="C1992" s="153" t="s">
        <v>55</v>
      </c>
      <c r="D1992" s="153" t="s">
        <v>56</v>
      </c>
      <c r="E1992" s="244">
        <v>81212051</v>
      </c>
      <c r="F1992" s="144" t="s">
        <v>4026</v>
      </c>
      <c r="G1992" s="230"/>
      <c r="H1992" s="154">
        <v>30123</v>
      </c>
      <c r="I1992" s="153">
        <v>43</v>
      </c>
      <c r="J1992" s="148" t="s">
        <v>58</v>
      </c>
      <c r="K1992" s="153"/>
      <c r="L1992" s="153"/>
      <c r="M1992" s="153"/>
      <c r="N1992" s="153">
        <v>750</v>
      </c>
      <c r="O1992" s="155">
        <v>11990101483</v>
      </c>
      <c r="P1992" s="156" t="s">
        <v>60</v>
      </c>
      <c r="Q1992" s="157" t="s">
        <v>110</v>
      </c>
      <c r="R1992" s="158">
        <v>46155</v>
      </c>
      <c r="S1992" s="159"/>
      <c r="T1992" s="159" t="s">
        <v>62</v>
      </c>
      <c r="U1992" s="159" t="s">
        <v>111</v>
      </c>
      <c r="V1992" s="154">
        <v>46118</v>
      </c>
      <c r="W1992" s="154"/>
      <c r="X1992" s="154"/>
      <c r="Y1992" s="160"/>
      <c r="Z1992" s="160" t="s">
        <v>65</v>
      </c>
      <c r="AA1992" s="153"/>
      <c r="AB1992" s="153"/>
      <c r="AC1992" s="182" t="e">
        <f t="shared" si="64"/>
        <v>#DIV/0!</v>
      </c>
      <c r="AD1992" s="153" t="e">
        <f t="shared" si="65"/>
        <v>#DIV/0!</v>
      </c>
      <c r="AE1992" s="233" t="s">
        <v>66</v>
      </c>
      <c r="AF1992" s="153"/>
      <c r="AG1992" s="159"/>
      <c r="AH1992" s="153"/>
      <c r="AI1992" s="161"/>
      <c r="AJ1992" s="153"/>
      <c r="AK1992" s="153"/>
      <c r="AL1992" s="207"/>
      <c r="AM1992" s="207"/>
      <c r="AN1992" s="207"/>
      <c r="AO1992" s="207" t="str">
        <f ca="1">IF(R1992="","",IF(R1992&gt;TODAY(),"0 meses",DATEDIF(R1992,TODAY(),"m") &amp; " meses"))</f>
        <v>0 meses</v>
      </c>
      <c r="AP1992" s="147" t="s">
        <v>67</v>
      </c>
      <c r="AQ1992" s="147" t="s">
        <v>67</v>
      </c>
      <c r="AR1992" s="147"/>
      <c r="AS1992" s="209" t="s">
        <v>68</v>
      </c>
      <c r="AT1992" s="223" t="str">
        <f>MONTH(B1992)&amp;"/"&amp;YEAR(B1992)</f>
        <v>3/2026</v>
      </c>
      <c r="AU1992" s="223">
        <f>WEEKNUM(B1992)-WEEKNUM(EOMONTH(B1992,-1)+1)+1</f>
        <v>5</v>
      </c>
      <c r="AV1992" s="209" t="str">
        <f>MONTH(R1992)&amp;"/"&amp;YEAR(R1992)</f>
        <v>5/2026</v>
      </c>
      <c r="AW1992" s="209">
        <f>WEEKNUM(R1992)-WEEKNUM(EOMONTH(R1992,-1)+1)+1</f>
        <v>3</v>
      </c>
      <c r="AX1992" s="209">
        <f>IF(BB1992="S",IF(Q1992="1. Aceitou o programa",R1992-B1992,0),0)</f>
        <v>43</v>
      </c>
      <c r="AY1992" s="209">
        <f>IF(BB1992="S",IF(AND(S1992&lt;&gt;"",R1992&lt;&gt;""),S1992-R1992,0),0)</f>
        <v>0</v>
      </c>
      <c r="AZ1992" s="209">
        <f>IF(BB1992="S",IF(Q1992="1. Aceitou o programa",IF(OR(X1992="Não se Aplica",X1992=""),IF(OR(W1992="Não se Aplica",W1992=""),0,W1992-V1992),AVERAGE(X1992-W1992,W1992-V1992)),0),0)</f>
        <v>0</v>
      </c>
      <c r="BA1992" s="209">
        <f>IF(BB1992="S",IF(AND(Q1992="1. Aceitou o programa",AH1992="Realizada"),IFERROR(IF(AG1992="",0,AG1992-R1992),0),0),0)</f>
        <v>0</v>
      </c>
      <c r="BB1992" s="209" t="str">
        <f>_xlfn.XLOOKUP(U1992,'Lista Suspensa'!$AA$20:$AA$23,'Lista Suspensa'!$AB$20:$AB$23,"N/A")</f>
        <v>S</v>
      </c>
    </row>
    <row r="1993" spans="1:54" ht="12" customHeight="1">
      <c r="A1993" s="151" t="s">
        <v>54</v>
      </c>
      <c r="B1993" s="152">
        <v>46112</v>
      </c>
      <c r="C1993" s="153" t="s">
        <v>55</v>
      </c>
      <c r="D1993" s="153" t="s">
        <v>56</v>
      </c>
      <c r="E1993" s="244">
        <v>83786359</v>
      </c>
      <c r="F1993" s="144" t="s">
        <v>4027</v>
      </c>
      <c r="G1993" s="230"/>
      <c r="H1993" s="154">
        <v>33847</v>
      </c>
      <c r="I1993" s="153">
        <v>33</v>
      </c>
      <c r="J1993" s="148" t="s">
        <v>70</v>
      </c>
      <c r="K1993" s="153"/>
      <c r="L1993" s="153"/>
      <c r="M1993" s="153"/>
      <c r="N1993" s="153">
        <v>80</v>
      </c>
      <c r="O1993" s="155">
        <v>11952846620</v>
      </c>
      <c r="P1993" s="156" t="s">
        <v>60</v>
      </c>
      <c r="Q1993" s="157" t="s">
        <v>110</v>
      </c>
      <c r="R1993" s="158">
        <v>46155</v>
      </c>
      <c r="S1993" s="159"/>
      <c r="T1993" s="159" t="s">
        <v>62</v>
      </c>
      <c r="U1993" s="159" t="s">
        <v>111</v>
      </c>
      <c r="V1993" s="154">
        <v>46118</v>
      </c>
      <c r="W1993" s="154"/>
      <c r="X1993" s="154"/>
      <c r="Y1993" s="160"/>
      <c r="Z1993" s="160" t="s">
        <v>65</v>
      </c>
      <c r="AA1993" s="153"/>
      <c r="AB1993" s="153"/>
      <c r="AC1993" s="182" t="e">
        <f t="shared" si="64"/>
        <v>#DIV/0!</v>
      </c>
      <c r="AD1993" s="153" t="e">
        <f t="shared" si="65"/>
        <v>#DIV/0!</v>
      </c>
      <c r="AE1993" s="233" t="s">
        <v>66</v>
      </c>
      <c r="AF1993" s="153"/>
      <c r="AG1993" s="159"/>
      <c r="AH1993" s="153"/>
      <c r="AI1993" s="161"/>
      <c r="AJ1993" s="153"/>
      <c r="AK1993" s="153"/>
      <c r="AL1993" s="207"/>
      <c r="AM1993" s="207"/>
      <c r="AN1993" s="207"/>
      <c r="AO1993" s="207" t="str">
        <f ca="1">IF(R1993="","",IF(R1993&gt;TODAY(),"0 meses",DATEDIF(R1993,TODAY(),"m") &amp; " meses"))</f>
        <v>0 meses</v>
      </c>
      <c r="AP1993" s="147" t="s">
        <v>67</v>
      </c>
      <c r="AQ1993" s="147" t="s">
        <v>67</v>
      </c>
      <c r="AR1993" s="147"/>
      <c r="AS1993" s="209" t="s">
        <v>68</v>
      </c>
      <c r="AT1993" s="223" t="str">
        <f>MONTH(B1993)&amp;"/"&amp;YEAR(B1993)</f>
        <v>3/2026</v>
      </c>
      <c r="AU1993" s="223">
        <f>WEEKNUM(B1993)-WEEKNUM(EOMONTH(B1993,-1)+1)+1</f>
        <v>5</v>
      </c>
      <c r="AV1993" s="209" t="str">
        <f>MONTH(R1993)&amp;"/"&amp;YEAR(R1993)</f>
        <v>5/2026</v>
      </c>
      <c r="AW1993" s="209">
        <f>WEEKNUM(R1993)-WEEKNUM(EOMONTH(R1993,-1)+1)+1</f>
        <v>3</v>
      </c>
      <c r="AX1993" s="209">
        <f>IF(BB1993="S",IF(Q1993="1. Aceitou o programa",R1993-B1993,0),0)</f>
        <v>43</v>
      </c>
      <c r="AY1993" s="209">
        <f>IF(BB1993="S",IF(AND(S1993&lt;&gt;"",R1993&lt;&gt;""),S1993-R1993,0),0)</f>
        <v>0</v>
      </c>
      <c r="AZ1993" s="209">
        <f>IF(BB1993="S",IF(Q1993="1. Aceitou o programa",IF(OR(X1993="Não se Aplica",X1993=""),IF(OR(W1993="Não se Aplica",W1993=""),0,W1993-V1993),AVERAGE(X1993-W1993,W1993-V1993)),0),0)</f>
        <v>0</v>
      </c>
      <c r="BA1993" s="209">
        <f>IF(BB1993="S",IF(AND(Q1993="1. Aceitou o programa",AH1993="Realizada"),IFERROR(IF(AG1993="",0,AG1993-R1993),0),0),0)</f>
        <v>0</v>
      </c>
      <c r="BB1993" s="209" t="str">
        <f>_xlfn.XLOOKUP(U1993,'Lista Suspensa'!$AA$20:$AA$23,'Lista Suspensa'!$AB$20:$AB$23,"N/A")</f>
        <v>S</v>
      </c>
    </row>
    <row r="1994" spans="1:54" ht="12" customHeight="1">
      <c r="A1994" s="151" t="s">
        <v>54</v>
      </c>
      <c r="B1994" s="152">
        <v>46112</v>
      </c>
      <c r="C1994" s="153" t="s">
        <v>297</v>
      </c>
      <c r="D1994" s="153" t="s">
        <v>471</v>
      </c>
      <c r="E1994" s="244">
        <v>85632434</v>
      </c>
      <c r="F1994" s="144" t="s">
        <v>4028</v>
      </c>
      <c r="G1994" s="230"/>
      <c r="H1994" s="154">
        <v>26467</v>
      </c>
      <c r="I1994" s="153">
        <v>53</v>
      </c>
      <c r="J1994" s="148" t="s">
        <v>70</v>
      </c>
      <c r="K1994" s="153" t="s">
        <v>101</v>
      </c>
      <c r="L1994" s="153"/>
      <c r="M1994" s="153"/>
      <c r="N1994" s="153">
        <v>60</v>
      </c>
      <c r="O1994" s="155">
        <v>21981233152</v>
      </c>
      <c r="P1994" s="156" t="s">
        <v>60</v>
      </c>
      <c r="Q1994" s="157" t="s">
        <v>110</v>
      </c>
      <c r="R1994" s="158">
        <v>46155</v>
      </c>
      <c r="S1994" s="159"/>
      <c r="T1994" s="159" t="s">
        <v>62</v>
      </c>
      <c r="U1994" s="159" t="s">
        <v>111</v>
      </c>
      <c r="V1994" s="154">
        <v>46139</v>
      </c>
      <c r="W1994" s="154">
        <v>46146</v>
      </c>
      <c r="X1994" s="154"/>
      <c r="Y1994" s="160" t="s">
        <v>4029</v>
      </c>
      <c r="Z1994" s="160" t="s">
        <v>65</v>
      </c>
      <c r="AA1994" s="153"/>
      <c r="AB1994" s="153"/>
      <c r="AC1994" s="182" t="e">
        <f t="shared" si="64"/>
        <v>#DIV/0!</v>
      </c>
      <c r="AD1994" s="153" t="e">
        <f t="shared" si="65"/>
        <v>#DIV/0!</v>
      </c>
      <c r="AE1994" s="233" t="s">
        <v>66</v>
      </c>
      <c r="AF1994" s="153"/>
      <c r="AG1994" s="159"/>
      <c r="AH1994" s="153"/>
      <c r="AI1994" s="161"/>
      <c r="AJ1994" s="153"/>
      <c r="AK1994" s="153"/>
      <c r="AL1994" s="207"/>
      <c r="AM1994" s="207"/>
      <c r="AN1994" s="207"/>
      <c r="AO1994" s="207" t="str">
        <f ca="1">IF(R1994="","",IF(R1994&gt;TODAY(),"0 meses",DATEDIF(R1994,TODAY(),"m") &amp; " meses"))</f>
        <v>0 meses</v>
      </c>
      <c r="AP1994" s="147" t="s">
        <v>67</v>
      </c>
      <c r="AQ1994" s="147" t="s">
        <v>67</v>
      </c>
      <c r="AR1994" s="147"/>
      <c r="AS1994" s="209" t="s">
        <v>68</v>
      </c>
      <c r="AT1994" s="223" t="str">
        <f>MONTH(B1994)&amp;"/"&amp;YEAR(B1994)</f>
        <v>3/2026</v>
      </c>
      <c r="AU1994" s="223">
        <f>WEEKNUM(B1994)-WEEKNUM(EOMONTH(B1994,-1)+1)+1</f>
        <v>5</v>
      </c>
      <c r="AV1994" s="209" t="str">
        <f>MONTH(R1994)&amp;"/"&amp;YEAR(R1994)</f>
        <v>5/2026</v>
      </c>
      <c r="AW1994" s="209">
        <f>WEEKNUM(R1994)-WEEKNUM(EOMONTH(R1994,-1)+1)+1</f>
        <v>3</v>
      </c>
      <c r="AX1994" s="209">
        <f>IF(BB1994="S",IF(Q1994="1. Aceitou o programa",R1994-B1994,0),0)</f>
        <v>43</v>
      </c>
      <c r="AY1994" s="209">
        <f>IF(BB1994="S",IF(AND(S1994&lt;&gt;"",R1994&lt;&gt;""),S1994-R1994,0),0)</f>
        <v>0</v>
      </c>
      <c r="AZ1994" s="209">
        <f>IF(BB1994="S",IF(Q1994="1. Aceitou o programa",IF(OR(X1994="Não se Aplica",X1994=""),IF(OR(W1994="Não se Aplica",W1994=""),0,W1994-V1994),AVERAGE(X1994-W1994,W1994-V1994)),0),0)</f>
        <v>7</v>
      </c>
      <c r="BA1994" s="209">
        <f>IF(BB1994="S",IF(AND(Q1994="1. Aceitou o programa",AH1994="Realizada"),IFERROR(IF(AG1994="",0,AG1994-R1994),0),0),0)</f>
        <v>0</v>
      </c>
      <c r="BB1994" s="209" t="str">
        <f>_xlfn.XLOOKUP(U1994,'Lista Suspensa'!$AA$20:$AA$23,'Lista Suspensa'!$AB$20:$AB$23,"N/A")</f>
        <v>S</v>
      </c>
    </row>
    <row r="1995" spans="1:54" ht="12" customHeight="1">
      <c r="A1995" s="151" t="s">
        <v>54</v>
      </c>
      <c r="B1995" s="152">
        <v>46112</v>
      </c>
      <c r="C1995" s="153" t="s">
        <v>55</v>
      </c>
      <c r="D1995" s="153" t="s">
        <v>56</v>
      </c>
      <c r="E1995" s="244">
        <v>78384645</v>
      </c>
      <c r="F1995" s="144" t="s">
        <v>4030</v>
      </c>
      <c r="G1995" s="230"/>
      <c r="H1995" s="154">
        <v>30051</v>
      </c>
      <c r="I1995" s="153">
        <v>44</v>
      </c>
      <c r="J1995" s="148" t="s">
        <v>70</v>
      </c>
      <c r="K1995" s="153"/>
      <c r="L1995" s="153"/>
      <c r="M1995" s="153"/>
      <c r="N1995" s="153"/>
      <c r="O1995" s="155">
        <v>11971138486</v>
      </c>
      <c r="P1995" s="156" t="s">
        <v>3022</v>
      </c>
      <c r="Q1995" s="157" t="s">
        <v>110</v>
      </c>
      <c r="R1995" s="158">
        <v>46155</v>
      </c>
      <c r="S1995" s="159"/>
      <c r="T1995" s="159" t="s">
        <v>62</v>
      </c>
      <c r="U1995" s="159" t="s">
        <v>111</v>
      </c>
      <c r="V1995" s="154">
        <v>46113</v>
      </c>
      <c r="W1995" s="154">
        <v>46146</v>
      </c>
      <c r="X1995" s="154"/>
      <c r="Y1995" s="160" t="s">
        <v>90</v>
      </c>
      <c r="Z1995" s="160" t="s">
        <v>65</v>
      </c>
      <c r="AA1995" s="153"/>
      <c r="AB1995" s="153"/>
      <c r="AC1995" s="182" t="e">
        <f t="shared" si="64"/>
        <v>#DIV/0!</v>
      </c>
      <c r="AD1995" s="153" t="e">
        <f t="shared" si="65"/>
        <v>#DIV/0!</v>
      </c>
      <c r="AE1995" s="233" t="s">
        <v>66</v>
      </c>
      <c r="AF1995" s="153"/>
      <c r="AG1995" s="159"/>
      <c r="AH1995" s="153"/>
      <c r="AI1995" s="161"/>
      <c r="AJ1995" s="153"/>
      <c r="AK1995" s="153"/>
      <c r="AL1995" s="207"/>
      <c r="AM1995" s="207"/>
      <c r="AN1995" s="207"/>
      <c r="AO1995" s="207" t="str">
        <f ca="1">IF(R1995="","",IF(R1995&gt;TODAY(),"0 meses",DATEDIF(R1995,TODAY(),"m") &amp; " meses"))</f>
        <v>0 meses</v>
      </c>
      <c r="AP1995" s="147" t="s">
        <v>67</v>
      </c>
      <c r="AQ1995" s="147" t="s">
        <v>67</v>
      </c>
      <c r="AR1995" s="147"/>
      <c r="AS1995" s="209" t="s">
        <v>68</v>
      </c>
      <c r="AT1995" s="223" t="str">
        <f>MONTH(B1995)&amp;"/"&amp;YEAR(B1995)</f>
        <v>3/2026</v>
      </c>
      <c r="AU1995" s="223">
        <f>WEEKNUM(B1995)-WEEKNUM(EOMONTH(B1995,-1)+1)+1</f>
        <v>5</v>
      </c>
      <c r="AV1995" s="209" t="str">
        <f>MONTH(R1995)&amp;"/"&amp;YEAR(R1995)</f>
        <v>5/2026</v>
      </c>
      <c r="AW1995" s="209">
        <f>WEEKNUM(R1995)-WEEKNUM(EOMONTH(R1995,-1)+1)+1</f>
        <v>3</v>
      </c>
      <c r="AX1995" s="209">
        <f>IF(BB1995="S",IF(Q1995="1. Aceitou o programa",R1995-B1995,0),0)</f>
        <v>43</v>
      </c>
      <c r="AY1995" s="209">
        <f>IF(BB1995="S",IF(AND(S1995&lt;&gt;"",R1995&lt;&gt;""),S1995-R1995,0),0)</f>
        <v>0</v>
      </c>
      <c r="AZ1995" s="209">
        <f>IF(BB1995="S",IF(Q1995="1. Aceitou o programa",IF(OR(X1995="Não se Aplica",X1995=""),IF(OR(W1995="Não se Aplica",W1995=""),0,W1995-V1995),AVERAGE(X1995-W1995,W1995-V1995)),0),0)</f>
        <v>33</v>
      </c>
      <c r="BA1995" s="209">
        <f>IF(BB1995="S",IF(AND(Q1995="1. Aceitou o programa",AH1995="Realizada"),IFERROR(IF(AG1995="",0,AG1995-R1995),0),0),0)</f>
        <v>0</v>
      </c>
      <c r="BB1995" s="209" t="str">
        <f>_xlfn.XLOOKUP(U1995,'Lista Suspensa'!$AA$20:$AA$23,'Lista Suspensa'!$AB$20:$AB$23,"N/A")</f>
        <v>S</v>
      </c>
    </row>
    <row r="1996" spans="1:54" ht="12" customHeight="1">
      <c r="A1996" s="151" t="s">
        <v>54</v>
      </c>
      <c r="B1996" s="152">
        <v>46112</v>
      </c>
      <c r="C1996" s="153" t="s">
        <v>55</v>
      </c>
      <c r="D1996" s="153" t="s">
        <v>56</v>
      </c>
      <c r="E1996" s="244">
        <v>89695563</v>
      </c>
      <c r="F1996" s="144" t="s">
        <v>4031</v>
      </c>
      <c r="G1996" s="230"/>
      <c r="H1996" s="154">
        <v>24877</v>
      </c>
      <c r="I1996" s="153">
        <v>58</v>
      </c>
      <c r="J1996" s="148" t="s">
        <v>70</v>
      </c>
      <c r="K1996" s="153" t="s">
        <v>101</v>
      </c>
      <c r="L1996" s="153"/>
      <c r="M1996" s="153"/>
      <c r="N1996" s="153">
        <v>450</v>
      </c>
      <c r="O1996" s="155" t="s">
        <v>4032</v>
      </c>
      <c r="P1996" s="156" t="s">
        <v>60</v>
      </c>
      <c r="Q1996" s="157" t="s">
        <v>110</v>
      </c>
      <c r="R1996" s="158">
        <v>46155</v>
      </c>
      <c r="S1996" s="159"/>
      <c r="T1996" s="159" t="s">
        <v>62</v>
      </c>
      <c r="U1996" s="159" t="s">
        <v>111</v>
      </c>
      <c r="V1996" s="154">
        <v>46146</v>
      </c>
      <c r="W1996" s="154"/>
      <c r="X1996" s="154"/>
      <c r="Y1996" s="160" t="s">
        <v>90</v>
      </c>
      <c r="Z1996" s="160" t="s">
        <v>65</v>
      </c>
      <c r="AA1996" s="153"/>
      <c r="AB1996" s="153"/>
      <c r="AC1996" s="182" t="e">
        <f t="shared" si="64"/>
        <v>#DIV/0!</v>
      </c>
      <c r="AD1996" s="153" t="e">
        <f t="shared" si="65"/>
        <v>#DIV/0!</v>
      </c>
      <c r="AE1996" s="233" t="s">
        <v>66</v>
      </c>
      <c r="AF1996" s="153"/>
      <c r="AG1996" s="159"/>
      <c r="AH1996" s="153"/>
      <c r="AI1996" s="161"/>
      <c r="AJ1996" s="153"/>
      <c r="AK1996" s="153"/>
      <c r="AL1996" s="207"/>
      <c r="AM1996" s="207"/>
      <c r="AN1996" s="207"/>
      <c r="AO1996" s="207" t="str">
        <f ca="1">IF(R1996="","",IF(R1996&gt;TODAY(),"0 meses",DATEDIF(R1996,TODAY(),"m") &amp; " meses"))</f>
        <v>0 meses</v>
      </c>
      <c r="AP1996" s="147" t="s">
        <v>67</v>
      </c>
      <c r="AQ1996" s="147" t="s">
        <v>67</v>
      </c>
      <c r="AR1996" s="147"/>
      <c r="AS1996" s="209" t="s">
        <v>68</v>
      </c>
      <c r="AT1996" s="223" t="str">
        <f>MONTH(B1996)&amp;"/"&amp;YEAR(B1996)</f>
        <v>3/2026</v>
      </c>
      <c r="AU1996" s="223">
        <f>WEEKNUM(B1996)-WEEKNUM(EOMONTH(B1996,-1)+1)+1</f>
        <v>5</v>
      </c>
      <c r="AV1996" s="209" t="str">
        <f>MONTH(R1996)&amp;"/"&amp;YEAR(R1996)</f>
        <v>5/2026</v>
      </c>
      <c r="AW1996" s="209">
        <f>WEEKNUM(R1996)-WEEKNUM(EOMONTH(R1996,-1)+1)+1</f>
        <v>3</v>
      </c>
      <c r="AX1996" s="209">
        <f>IF(BB1996="S",IF(Q1996="1. Aceitou o programa",R1996-B1996,0),0)</f>
        <v>43</v>
      </c>
      <c r="AY1996" s="209">
        <f>IF(BB1996="S",IF(AND(S1996&lt;&gt;"",R1996&lt;&gt;""),S1996-R1996,0),0)</f>
        <v>0</v>
      </c>
      <c r="AZ1996" s="209">
        <f>IF(BB1996="S",IF(Q1996="1. Aceitou o programa",IF(OR(X1996="Não se Aplica",X1996=""),IF(OR(W1996="Não se Aplica",W1996=""),0,W1996-V1996),AVERAGE(X1996-W1996,W1996-V1996)),0),0)</f>
        <v>0</v>
      </c>
      <c r="BA1996" s="209">
        <f>IF(BB1996="S",IF(AND(Q1996="1. Aceitou o programa",AH1996="Realizada"),IFERROR(IF(AG1996="",0,AG1996-R1996),0),0),0)</f>
        <v>0</v>
      </c>
      <c r="BB1996" s="209" t="str">
        <f>_xlfn.XLOOKUP(U1996,'Lista Suspensa'!$AA$20:$AA$23,'Lista Suspensa'!$AB$20:$AB$23,"N/A")</f>
        <v>S</v>
      </c>
    </row>
    <row r="1997" spans="1:54" ht="12" customHeight="1">
      <c r="A1997" s="151" t="s">
        <v>54</v>
      </c>
      <c r="B1997" s="152">
        <v>46112</v>
      </c>
      <c r="C1997" s="153" t="s">
        <v>55</v>
      </c>
      <c r="D1997" s="153" t="s">
        <v>56</v>
      </c>
      <c r="E1997" s="244">
        <v>94031448</v>
      </c>
      <c r="F1997" s="144" t="s">
        <v>4033</v>
      </c>
      <c r="G1997" s="230"/>
      <c r="H1997" s="154">
        <v>26212</v>
      </c>
      <c r="I1997" s="153">
        <v>54</v>
      </c>
      <c r="J1997" s="148" t="s">
        <v>70</v>
      </c>
      <c r="K1997" s="153" t="s">
        <v>101</v>
      </c>
      <c r="L1997" s="153"/>
      <c r="M1997" s="153"/>
      <c r="N1997" s="153"/>
      <c r="O1997" s="155">
        <v>21997499278</v>
      </c>
      <c r="P1997" s="156" t="s">
        <v>60</v>
      </c>
      <c r="Q1997" s="157" t="s">
        <v>110</v>
      </c>
      <c r="R1997" s="158">
        <v>46155</v>
      </c>
      <c r="S1997" s="159"/>
      <c r="T1997" s="159" t="s">
        <v>62</v>
      </c>
      <c r="U1997" s="159" t="s">
        <v>111</v>
      </c>
      <c r="V1997" s="154">
        <v>46146</v>
      </c>
      <c r="W1997" s="154"/>
      <c r="X1997" s="154"/>
      <c r="Y1997" s="160" t="s">
        <v>3170</v>
      </c>
      <c r="Z1997" s="160" t="s">
        <v>65</v>
      </c>
      <c r="AA1997" s="153"/>
      <c r="AB1997" s="153"/>
      <c r="AC1997" s="182" t="e">
        <f t="shared" si="64"/>
        <v>#DIV/0!</v>
      </c>
      <c r="AD1997" s="153" t="e">
        <f t="shared" si="65"/>
        <v>#DIV/0!</v>
      </c>
      <c r="AE1997" s="233" t="s">
        <v>66</v>
      </c>
      <c r="AF1997" s="153"/>
      <c r="AG1997" s="159"/>
      <c r="AH1997" s="153"/>
      <c r="AI1997" s="161"/>
      <c r="AJ1997" s="153"/>
      <c r="AK1997" s="153"/>
      <c r="AL1997" s="207"/>
      <c r="AM1997" s="207"/>
      <c r="AN1997" s="207"/>
      <c r="AO1997" s="207" t="str">
        <f ca="1">IF(R1997="","",IF(R1997&gt;TODAY(),"0 meses",DATEDIF(R1997,TODAY(),"m") &amp; " meses"))</f>
        <v>0 meses</v>
      </c>
      <c r="AP1997" s="147" t="s">
        <v>67</v>
      </c>
      <c r="AQ1997" s="147" t="s">
        <v>67</v>
      </c>
      <c r="AR1997" s="147"/>
      <c r="AS1997" s="209" t="s">
        <v>68</v>
      </c>
      <c r="AT1997" s="223" t="str">
        <f>MONTH(B1997)&amp;"/"&amp;YEAR(B1997)</f>
        <v>3/2026</v>
      </c>
      <c r="AU1997" s="223">
        <f>WEEKNUM(B1997)-WEEKNUM(EOMONTH(B1997,-1)+1)+1</f>
        <v>5</v>
      </c>
      <c r="AV1997" s="209" t="str">
        <f>MONTH(R1997)&amp;"/"&amp;YEAR(R1997)</f>
        <v>5/2026</v>
      </c>
      <c r="AW1997" s="209">
        <f>WEEKNUM(R1997)-WEEKNUM(EOMONTH(R1997,-1)+1)+1</f>
        <v>3</v>
      </c>
      <c r="AX1997" s="209">
        <f>IF(BB1997="S",IF(Q1997="1. Aceitou o programa",R1997-B1997,0),0)</f>
        <v>43</v>
      </c>
      <c r="AY1997" s="209">
        <f>IF(BB1997="S",IF(AND(S1997&lt;&gt;"",R1997&lt;&gt;""),S1997-R1997,0),0)</f>
        <v>0</v>
      </c>
      <c r="AZ1997" s="209">
        <f>IF(BB1997="S",IF(Q1997="1. Aceitou o programa",IF(OR(X1997="Não se Aplica",X1997=""),IF(OR(W1997="Não se Aplica",W1997=""),0,W1997-V1997),AVERAGE(X1997-W1997,W1997-V1997)),0),0)</f>
        <v>0</v>
      </c>
      <c r="BA1997" s="209">
        <f>IF(BB1997="S",IF(AND(Q1997="1. Aceitou o programa",AH1997="Realizada"),IFERROR(IF(AG1997="",0,AG1997-R1997),0),0),0)</f>
        <v>0</v>
      </c>
      <c r="BB1997" s="209" t="str">
        <f>_xlfn.XLOOKUP(U1997,'Lista Suspensa'!$AA$20:$AA$23,'Lista Suspensa'!$AB$20:$AB$23,"N/A")</f>
        <v>S</v>
      </c>
    </row>
    <row r="1998" spans="1:54" ht="12" customHeight="1">
      <c r="A1998" s="151" t="s">
        <v>54</v>
      </c>
      <c r="B1998" s="152">
        <v>46112</v>
      </c>
      <c r="C1998" s="153" t="s">
        <v>55</v>
      </c>
      <c r="D1998" s="153" t="s">
        <v>56</v>
      </c>
      <c r="E1998" s="244">
        <v>85686894</v>
      </c>
      <c r="F1998" s="144" t="s">
        <v>4034</v>
      </c>
      <c r="G1998" s="230"/>
      <c r="H1998" s="154">
        <v>26468</v>
      </c>
      <c r="I1998" s="153">
        <v>53</v>
      </c>
      <c r="J1998" s="148" t="s">
        <v>70</v>
      </c>
      <c r="K1998" s="153" t="s">
        <v>101</v>
      </c>
      <c r="L1998" s="153"/>
      <c r="M1998" s="153"/>
      <c r="N1998" s="153"/>
      <c r="O1998" s="155">
        <v>21991590077</v>
      </c>
      <c r="P1998" s="156" t="s">
        <v>60</v>
      </c>
      <c r="Q1998" s="157" t="s">
        <v>110</v>
      </c>
      <c r="R1998" s="158">
        <v>46155</v>
      </c>
      <c r="S1998" s="159"/>
      <c r="T1998" s="159" t="s">
        <v>62</v>
      </c>
      <c r="U1998" s="159" t="s">
        <v>111</v>
      </c>
      <c r="V1998" s="154">
        <v>46146</v>
      </c>
      <c r="W1998" s="154"/>
      <c r="X1998" s="154"/>
      <c r="Y1998" s="160" t="s">
        <v>4035</v>
      </c>
      <c r="Z1998" s="160" t="s">
        <v>65</v>
      </c>
      <c r="AA1998" s="153"/>
      <c r="AB1998" s="153"/>
      <c r="AC1998" s="182" t="e">
        <f t="shared" si="64"/>
        <v>#DIV/0!</v>
      </c>
      <c r="AD1998" s="153" t="e">
        <f t="shared" si="65"/>
        <v>#DIV/0!</v>
      </c>
      <c r="AE1998" s="233" t="s">
        <v>66</v>
      </c>
      <c r="AF1998" s="153"/>
      <c r="AG1998" s="159"/>
      <c r="AH1998" s="153"/>
      <c r="AI1998" s="161"/>
      <c r="AJ1998" s="153"/>
      <c r="AK1998" s="153"/>
      <c r="AL1998" s="207"/>
      <c r="AM1998" s="207"/>
      <c r="AN1998" s="207"/>
      <c r="AO1998" s="207" t="str">
        <f ca="1">IF(R1998="","",IF(R1998&gt;TODAY(),"0 meses",DATEDIF(R1998,TODAY(),"m") &amp; " meses"))</f>
        <v>0 meses</v>
      </c>
      <c r="AP1998" s="147" t="s">
        <v>67</v>
      </c>
      <c r="AQ1998" s="147" t="s">
        <v>67</v>
      </c>
      <c r="AR1998" s="147"/>
      <c r="AS1998" s="209" t="s">
        <v>68</v>
      </c>
      <c r="AT1998" s="223" t="str">
        <f>MONTH(B1998)&amp;"/"&amp;YEAR(B1998)</f>
        <v>3/2026</v>
      </c>
      <c r="AU1998" s="223">
        <f>WEEKNUM(B1998)-WEEKNUM(EOMONTH(B1998,-1)+1)+1</f>
        <v>5</v>
      </c>
      <c r="AV1998" s="209" t="str">
        <f>MONTH(R1998)&amp;"/"&amp;YEAR(R1998)</f>
        <v>5/2026</v>
      </c>
      <c r="AW1998" s="209">
        <f>WEEKNUM(R1998)-WEEKNUM(EOMONTH(R1998,-1)+1)+1</f>
        <v>3</v>
      </c>
      <c r="AX1998" s="209">
        <f>IF(BB1998="S",IF(Q1998="1. Aceitou o programa",R1998-B1998,0),0)</f>
        <v>43</v>
      </c>
      <c r="AY1998" s="209">
        <f>IF(BB1998="S",IF(AND(S1998&lt;&gt;"",R1998&lt;&gt;""),S1998-R1998,0),0)</f>
        <v>0</v>
      </c>
      <c r="AZ1998" s="209">
        <f>IF(BB1998="S",IF(Q1998="1. Aceitou o programa",IF(OR(X1998="Não se Aplica",X1998=""),IF(OR(W1998="Não se Aplica",W1998=""),0,W1998-V1998),AVERAGE(X1998-W1998,W1998-V1998)),0),0)</f>
        <v>0</v>
      </c>
      <c r="BA1998" s="209">
        <f>IF(BB1998="S",IF(AND(Q1998="1. Aceitou o programa",AH1998="Realizada"),IFERROR(IF(AG1998="",0,AG1998-R1998),0),0),0)</f>
        <v>0</v>
      </c>
      <c r="BB1998" s="209" t="str">
        <f>_xlfn.XLOOKUP(U1998,'Lista Suspensa'!$AA$20:$AA$23,'Lista Suspensa'!$AB$20:$AB$23,"N/A")</f>
        <v>S</v>
      </c>
    </row>
    <row r="1999" spans="1:54" ht="12" customHeight="1">
      <c r="A1999" s="151" t="s">
        <v>54</v>
      </c>
      <c r="B1999" s="152">
        <v>46112</v>
      </c>
      <c r="C1999" s="153" t="s">
        <v>55</v>
      </c>
      <c r="D1999" s="153" t="s">
        <v>56</v>
      </c>
      <c r="E1999" s="244">
        <v>93841942</v>
      </c>
      <c r="F1999" s="144" t="s">
        <v>4036</v>
      </c>
      <c r="G1999" s="230"/>
      <c r="H1999" s="154">
        <v>29426</v>
      </c>
      <c r="I1999" s="153">
        <v>45</v>
      </c>
      <c r="J1999" s="148" t="s">
        <v>70</v>
      </c>
      <c r="K1999" s="153" t="s">
        <v>101</v>
      </c>
      <c r="L1999" s="153"/>
      <c r="M1999" s="153"/>
      <c r="N1999" s="153"/>
      <c r="O1999" s="155">
        <v>21986516143</v>
      </c>
      <c r="P1999" s="156" t="s">
        <v>60</v>
      </c>
      <c r="Q1999" s="157" t="s">
        <v>110</v>
      </c>
      <c r="R1999" s="158">
        <v>46155</v>
      </c>
      <c r="S1999" s="159"/>
      <c r="T1999" s="159" t="s">
        <v>62</v>
      </c>
      <c r="U1999" s="159" t="s">
        <v>111</v>
      </c>
      <c r="V1999" s="154">
        <v>46142</v>
      </c>
      <c r="W1999" s="154"/>
      <c r="X1999" s="154"/>
      <c r="Y1999" s="160" t="s">
        <v>4037</v>
      </c>
      <c r="Z1999" s="160" t="s">
        <v>65</v>
      </c>
      <c r="AA1999" s="153"/>
      <c r="AB1999" s="153"/>
      <c r="AC1999" s="182" t="e">
        <f t="shared" si="64"/>
        <v>#DIV/0!</v>
      </c>
      <c r="AD1999" s="153" t="e">
        <f t="shared" si="65"/>
        <v>#DIV/0!</v>
      </c>
      <c r="AE1999" s="233" t="s">
        <v>66</v>
      </c>
      <c r="AF1999" s="153"/>
      <c r="AG1999" s="159"/>
      <c r="AH1999" s="153"/>
      <c r="AI1999" s="161"/>
      <c r="AJ1999" s="153"/>
      <c r="AK1999" s="153"/>
      <c r="AL1999" s="207" t="s">
        <v>85</v>
      </c>
      <c r="AM1999" s="207" t="s">
        <v>86</v>
      </c>
      <c r="AN1999" s="207"/>
      <c r="AO1999" s="207" t="str">
        <f ca="1">IF(R1999="","",IF(R1999&gt;TODAY(),"0 meses",DATEDIF(R1999,TODAY(),"m") &amp; " meses"))</f>
        <v>0 meses</v>
      </c>
      <c r="AP1999" s="147" t="s">
        <v>67</v>
      </c>
      <c r="AQ1999" s="147" t="s">
        <v>67</v>
      </c>
      <c r="AR1999" s="147"/>
      <c r="AS1999" s="209" t="s">
        <v>68</v>
      </c>
      <c r="AT1999" s="223" t="str">
        <f>MONTH(B1999)&amp;"/"&amp;YEAR(B1999)</f>
        <v>3/2026</v>
      </c>
      <c r="AU1999" s="223">
        <f>WEEKNUM(B1999)-WEEKNUM(EOMONTH(B1999,-1)+1)+1</f>
        <v>5</v>
      </c>
      <c r="AV1999" s="209" t="str">
        <f>MONTH(R1999)&amp;"/"&amp;YEAR(R1999)</f>
        <v>5/2026</v>
      </c>
      <c r="AW1999" s="209">
        <f>WEEKNUM(R1999)-WEEKNUM(EOMONTH(R1999,-1)+1)+1</f>
        <v>3</v>
      </c>
      <c r="AX1999" s="209">
        <f>IF(BB1999="S",IF(Q1999="1. Aceitou o programa",R1999-B1999,0),0)</f>
        <v>43</v>
      </c>
      <c r="AY1999" s="209">
        <f>IF(BB1999="S",IF(AND(S1999&lt;&gt;"",R1999&lt;&gt;""),S1999-R1999,0),0)</f>
        <v>0</v>
      </c>
      <c r="AZ1999" s="209">
        <f>IF(BB1999="S",IF(Q1999="1. Aceitou o programa",IF(OR(X1999="Não se Aplica",X1999=""),IF(OR(W1999="Não se Aplica",W1999=""),0,W1999-V1999),AVERAGE(X1999-W1999,W1999-V1999)),0),0)</f>
        <v>0</v>
      </c>
      <c r="BA1999" s="209">
        <f>IF(BB1999="S",IF(AND(Q1999="1. Aceitou o programa",AH1999="Realizada"),IFERROR(IF(AG1999="",0,AG1999-R1999),0),0),0)</f>
        <v>0</v>
      </c>
      <c r="BB1999" s="209" t="str">
        <f>_xlfn.XLOOKUP(U1999,'Lista Suspensa'!$AA$20:$AA$23,'Lista Suspensa'!$AB$20:$AB$23,"N/A")</f>
        <v>S</v>
      </c>
    </row>
    <row r="2000" spans="1:54" ht="12" customHeight="1">
      <c r="A2000" s="151" t="s">
        <v>54</v>
      </c>
      <c r="B2000" s="152">
        <v>46112</v>
      </c>
      <c r="C2000" s="153" t="s">
        <v>55</v>
      </c>
      <c r="D2000" s="153" t="s">
        <v>56</v>
      </c>
      <c r="E2000" s="244">
        <v>94410346</v>
      </c>
      <c r="F2000" s="144" t="s">
        <v>4038</v>
      </c>
      <c r="G2000" s="230"/>
      <c r="H2000" s="154">
        <v>29150</v>
      </c>
      <c r="I2000" s="153">
        <v>46</v>
      </c>
      <c r="J2000" s="148" t="s">
        <v>58</v>
      </c>
      <c r="K2000" s="153" t="s">
        <v>101</v>
      </c>
      <c r="L2000" s="153"/>
      <c r="M2000" s="153"/>
      <c r="N2000" s="153"/>
      <c r="O2000" s="155">
        <v>21983546664</v>
      </c>
      <c r="P2000" s="156" t="s">
        <v>60</v>
      </c>
      <c r="Q2000" s="157" t="s">
        <v>110</v>
      </c>
      <c r="R2000" s="158">
        <v>46155</v>
      </c>
      <c r="S2000" s="159"/>
      <c r="T2000" s="159" t="s">
        <v>62</v>
      </c>
      <c r="U2000" s="159" t="s">
        <v>111</v>
      </c>
      <c r="V2000" s="154">
        <v>46147</v>
      </c>
      <c r="W2000" s="154">
        <v>46155</v>
      </c>
      <c r="X2000" s="154"/>
      <c r="Y2000" s="160" t="s">
        <v>99</v>
      </c>
      <c r="Z2000" s="160" t="s">
        <v>65</v>
      </c>
      <c r="AA2000" s="153"/>
      <c r="AB2000" s="153"/>
      <c r="AC2000" s="182" t="e">
        <f t="shared" si="64"/>
        <v>#DIV/0!</v>
      </c>
      <c r="AD2000" s="153" t="e">
        <f t="shared" si="65"/>
        <v>#DIV/0!</v>
      </c>
      <c r="AE2000" s="233" t="s">
        <v>66</v>
      </c>
      <c r="AF2000" s="153"/>
      <c r="AG2000" s="159"/>
      <c r="AH2000" s="153"/>
      <c r="AI2000" s="161"/>
      <c r="AJ2000" s="153"/>
      <c r="AK2000" s="153"/>
      <c r="AL2000" s="207"/>
      <c r="AM2000" s="207"/>
      <c r="AN2000" s="207"/>
      <c r="AO2000" s="207" t="str">
        <f ca="1">IF(R2000="","",IF(R2000&gt;TODAY(),"0 meses",DATEDIF(R2000,TODAY(),"m") &amp; " meses"))</f>
        <v>0 meses</v>
      </c>
      <c r="AP2000" s="147" t="s">
        <v>67</v>
      </c>
      <c r="AQ2000" s="147" t="s">
        <v>67</v>
      </c>
      <c r="AR2000" s="147"/>
      <c r="AS2000" s="209" t="s">
        <v>68</v>
      </c>
      <c r="AT2000" s="223" t="str">
        <f>MONTH(B2000)&amp;"/"&amp;YEAR(B2000)</f>
        <v>3/2026</v>
      </c>
      <c r="AU2000" s="223">
        <f>WEEKNUM(B2000)-WEEKNUM(EOMONTH(B2000,-1)+1)+1</f>
        <v>5</v>
      </c>
      <c r="AV2000" s="209" t="str">
        <f>MONTH(R2000)&amp;"/"&amp;YEAR(R2000)</f>
        <v>5/2026</v>
      </c>
      <c r="AW2000" s="209">
        <f>WEEKNUM(R2000)-WEEKNUM(EOMONTH(R2000,-1)+1)+1</f>
        <v>3</v>
      </c>
      <c r="AX2000" s="209">
        <f>IF(BB2000="S",IF(Q2000="1. Aceitou o programa",R2000-B2000,0),0)</f>
        <v>43</v>
      </c>
      <c r="AY2000" s="209">
        <f>IF(BB2000="S",IF(AND(S2000&lt;&gt;"",R2000&lt;&gt;""),S2000-R2000,0),0)</f>
        <v>0</v>
      </c>
      <c r="AZ2000" s="209">
        <f>IF(BB2000="S",IF(Q2000="1. Aceitou o programa",IF(OR(X2000="Não se Aplica",X2000=""),IF(OR(W2000="Não se Aplica",W2000=""),0,W2000-V2000),AVERAGE(X2000-W2000,W2000-V2000)),0),0)</f>
        <v>8</v>
      </c>
      <c r="BA2000" s="209">
        <f>IF(BB2000="S",IF(AND(Q2000="1. Aceitou o programa",AH2000="Realizada"),IFERROR(IF(AG2000="",0,AG2000-R2000),0),0),0)</f>
        <v>0</v>
      </c>
      <c r="BB2000" s="209" t="str">
        <f>_xlfn.XLOOKUP(U2000,'Lista Suspensa'!$AA$20:$AA$23,'Lista Suspensa'!$AB$20:$AB$23,"N/A")</f>
        <v>S</v>
      </c>
    </row>
    <row r="2001" spans="1:54" ht="12" customHeight="1">
      <c r="A2001" s="151" t="s">
        <v>54</v>
      </c>
      <c r="B2001" s="152">
        <v>46112</v>
      </c>
      <c r="C2001" s="153" t="s">
        <v>55</v>
      </c>
      <c r="D2001" s="153" t="s">
        <v>56</v>
      </c>
      <c r="E2001" s="244">
        <v>94937737</v>
      </c>
      <c r="F2001" s="144" t="s">
        <v>4039</v>
      </c>
      <c r="G2001" s="230"/>
      <c r="H2001" s="154">
        <v>30200</v>
      </c>
      <c r="I2001" s="153">
        <v>43</v>
      </c>
      <c r="J2001" s="148" t="s">
        <v>70</v>
      </c>
      <c r="K2001" s="153" t="s">
        <v>101</v>
      </c>
      <c r="L2001" s="153"/>
      <c r="M2001" s="153"/>
      <c r="N2001" s="153"/>
      <c r="O2001" s="155">
        <v>21981560456</v>
      </c>
      <c r="P2001" s="156" t="s">
        <v>60</v>
      </c>
      <c r="Q2001" s="157" t="s">
        <v>110</v>
      </c>
      <c r="R2001" s="158">
        <v>46155</v>
      </c>
      <c r="S2001" s="159"/>
      <c r="T2001" s="159" t="s">
        <v>62</v>
      </c>
      <c r="U2001" s="159" t="s">
        <v>111</v>
      </c>
      <c r="V2001" s="154">
        <v>46147</v>
      </c>
      <c r="W2001" s="154"/>
      <c r="X2001" s="154"/>
      <c r="Y2001" s="160" t="s">
        <v>4040</v>
      </c>
      <c r="Z2001" s="160" t="s">
        <v>65</v>
      </c>
      <c r="AA2001" s="153"/>
      <c r="AB2001" s="153"/>
      <c r="AC2001" s="182" t="e">
        <f t="shared" si="64"/>
        <v>#DIV/0!</v>
      </c>
      <c r="AD2001" s="153" t="e">
        <f t="shared" si="65"/>
        <v>#DIV/0!</v>
      </c>
      <c r="AE2001" s="233" t="s">
        <v>66</v>
      </c>
      <c r="AF2001" s="153"/>
      <c r="AG2001" s="159"/>
      <c r="AH2001" s="153"/>
      <c r="AI2001" s="161"/>
      <c r="AJ2001" s="153"/>
      <c r="AK2001" s="153"/>
      <c r="AL2001" s="207"/>
      <c r="AM2001" s="207"/>
      <c r="AN2001" s="207"/>
      <c r="AO2001" s="207" t="str">
        <f ca="1">IF(R2001="","",IF(R2001&gt;TODAY(),"0 meses",DATEDIF(R2001,TODAY(),"m") &amp; " meses"))</f>
        <v>0 meses</v>
      </c>
      <c r="AP2001" s="147" t="s">
        <v>67</v>
      </c>
      <c r="AQ2001" s="147" t="s">
        <v>67</v>
      </c>
      <c r="AR2001" s="147"/>
      <c r="AS2001" s="209" t="s">
        <v>68</v>
      </c>
      <c r="AT2001" s="223" t="str">
        <f>MONTH(B2001)&amp;"/"&amp;YEAR(B2001)</f>
        <v>3/2026</v>
      </c>
      <c r="AU2001" s="223">
        <f>WEEKNUM(B2001)-WEEKNUM(EOMONTH(B2001,-1)+1)+1</f>
        <v>5</v>
      </c>
      <c r="AV2001" s="209" t="str">
        <f>MONTH(R2001)&amp;"/"&amp;YEAR(R2001)</f>
        <v>5/2026</v>
      </c>
      <c r="AW2001" s="209">
        <f>WEEKNUM(R2001)-WEEKNUM(EOMONTH(R2001,-1)+1)+1</f>
        <v>3</v>
      </c>
      <c r="AX2001" s="209">
        <f>IF(BB2001="S",IF(Q2001="1. Aceitou o programa",R2001-B2001,0),0)</f>
        <v>43</v>
      </c>
      <c r="AY2001" s="209">
        <f>IF(BB2001="S",IF(AND(S2001&lt;&gt;"",R2001&lt;&gt;""),S2001-R2001,0),0)</f>
        <v>0</v>
      </c>
      <c r="AZ2001" s="209">
        <f>IF(BB2001="S",IF(Q2001="1. Aceitou o programa",IF(OR(X2001="Não se Aplica",X2001=""),IF(OR(W2001="Não se Aplica",W2001=""),0,W2001-V2001),AVERAGE(X2001-W2001,W2001-V2001)),0),0)</f>
        <v>0</v>
      </c>
      <c r="BA2001" s="209">
        <f>IF(BB2001="S",IF(AND(Q2001="1. Aceitou o programa",AH2001="Realizada"),IFERROR(IF(AG2001="",0,AG2001-R2001),0),0),0)</f>
        <v>0</v>
      </c>
      <c r="BB2001" s="209" t="str">
        <f>_xlfn.XLOOKUP(U2001,'Lista Suspensa'!$AA$20:$AA$23,'Lista Suspensa'!$AB$20:$AB$23,"N/A")</f>
        <v>S</v>
      </c>
    </row>
    <row r="2002" spans="1:54" ht="12" customHeight="1">
      <c r="A2002" s="151" t="s">
        <v>54</v>
      </c>
      <c r="B2002" s="152">
        <v>46112</v>
      </c>
      <c r="C2002" s="153" t="s">
        <v>55</v>
      </c>
      <c r="D2002" s="153" t="s">
        <v>56</v>
      </c>
      <c r="E2002" s="244">
        <v>93862571</v>
      </c>
      <c r="F2002" s="144" t="s">
        <v>4041</v>
      </c>
      <c r="G2002" s="230"/>
      <c r="H2002" s="154">
        <v>30532</v>
      </c>
      <c r="I2002" s="153">
        <v>42</v>
      </c>
      <c r="J2002" s="148" t="s">
        <v>70</v>
      </c>
      <c r="K2002" s="153" t="s">
        <v>101</v>
      </c>
      <c r="L2002" s="153"/>
      <c r="M2002" s="153"/>
      <c r="N2002" s="153"/>
      <c r="O2002" s="155">
        <v>21964071786</v>
      </c>
      <c r="P2002" s="156" t="s">
        <v>60</v>
      </c>
      <c r="Q2002" s="157" t="s">
        <v>110</v>
      </c>
      <c r="R2002" s="158">
        <v>46155</v>
      </c>
      <c r="S2002" s="159"/>
      <c r="T2002" s="159" t="s">
        <v>62</v>
      </c>
      <c r="U2002" s="159" t="s">
        <v>111</v>
      </c>
      <c r="V2002" s="154">
        <v>46147</v>
      </c>
      <c r="W2002" s="154"/>
      <c r="X2002" s="154"/>
      <c r="Y2002" s="160" t="s">
        <v>3167</v>
      </c>
      <c r="Z2002" s="160" t="s">
        <v>65</v>
      </c>
      <c r="AA2002" s="153"/>
      <c r="AB2002" s="153"/>
      <c r="AC2002" s="182" t="e">
        <f t="shared" si="64"/>
        <v>#DIV/0!</v>
      </c>
      <c r="AD2002" s="153" t="e">
        <f t="shared" si="65"/>
        <v>#DIV/0!</v>
      </c>
      <c r="AE2002" s="233" t="s">
        <v>66</v>
      </c>
      <c r="AF2002" s="153"/>
      <c r="AG2002" s="159"/>
      <c r="AH2002" s="153"/>
      <c r="AI2002" s="161"/>
      <c r="AJ2002" s="153"/>
      <c r="AK2002" s="153"/>
      <c r="AL2002" s="207"/>
      <c r="AM2002" s="207"/>
      <c r="AN2002" s="207"/>
      <c r="AO2002" s="207" t="str">
        <f ca="1">IF(R2002="","",IF(R2002&gt;TODAY(),"0 meses",DATEDIF(R2002,TODAY(),"m") &amp; " meses"))</f>
        <v>0 meses</v>
      </c>
      <c r="AP2002" s="147" t="s">
        <v>67</v>
      </c>
      <c r="AQ2002" s="147" t="s">
        <v>67</v>
      </c>
      <c r="AR2002" s="147"/>
      <c r="AS2002" s="209" t="s">
        <v>68</v>
      </c>
      <c r="AT2002" s="223" t="str">
        <f>MONTH(B2002)&amp;"/"&amp;YEAR(B2002)</f>
        <v>3/2026</v>
      </c>
      <c r="AU2002" s="223">
        <f>WEEKNUM(B2002)-WEEKNUM(EOMONTH(B2002,-1)+1)+1</f>
        <v>5</v>
      </c>
      <c r="AV2002" s="209" t="str">
        <f>MONTH(R2002)&amp;"/"&amp;YEAR(R2002)</f>
        <v>5/2026</v>
      </c>
      <c r="AW2002" s="209">
        <f>WEEKNUM(R2002)-WEEKNUM(EOMONTH(R2002,-1)+1)+1</f>
        <v>3</v>
      </c>
      <c r="AX2002" s="209">
        <f>IF(BB2002="S",IF(Q2002="1. Aceitou o programa",R2002-B2002,0),0)</f>
        <v>43</v>
      </c>
      <c r="AY2002" s="209">
        <f>IF(BB2002="S",IF(AND(S2002&lt;&gt;"",R2002&lt;&gt;""),S2002-R2002,0),0)</f>
        <v>0</v>
      </c>
      <c r="AZ2002" s="209">
        <f>IF(BB2002="S",IF(Q2002="1. Aceitou o programa",IF(OR(X2002="Não se Aplica",X2002=""),IF(OR(W2002="Não se Aplica",W2002=""),0,W2002-V2002),AVERAGE(X2002-W2002,W2002-V2002)),0),0)</f>
        <v>0</v>
      </c>
      <c r="BA2002" s="209">
        <f>IF(BB2002="S",IF(AND(Q2002="1. Aceitou o programa",AH2002="Realizada"),IFERROR(IF(AG2002="",0,AG2002-R2002),0),0),0)</f>
        <v>0</v>
      </c>
      <c r="BB2002" s="209" t="str">
        <f>_xlfn.XLOOKUP(U2002,'Lista Suspensa'!$AA$20:$AA$23,'Lista Suspensa'!$AB$20:$AB$23,"N/A")</f>
        <v>S</v>
      </c>
    </row>
    <row r="2003" spans="1:54" ht="12" customHeight="1">
      <c r="A2003" s="151" t="s">
        <v>54</v>
      </c>
      <c r="B2003" s="152">
        <v>46112</v>
      </c>
      <c r="C2003" s="153" t="s">
        <v>55</v>
      </c>
      <c r="D2003" s="153" t="s">
        <v>56</v>
      </c>
      <c r="E2003" s="244">
        <v>92638198</v>
      </c>
      <c r="F2003" s="144" t="s">
        <v>4042</v>
      </c>
      <c r="G2003" s="230"/>
      <c r="H2003" s="154">
        <v>30684</v>
      </c>
      <c r="I2003" s="153">
        <v>42</v>
      </c>
      <c r="J2003" s="148" t="s">
        <v>70</v>
      </c>
      <c r="K2003" s="153" t="s">
        <v>101</v>
      </c>
      <c r="L2003" s="153"/>
      <c r="M2003" s="153"/>
      <c r="N2003" s="153"/>
      <c r="O2003" s="155">
        <v>21976561308</v>
      </c>
      <c r="P2003" s="156" t="s">
        <v>60</v>
      </c>
      <c r="Q2003" s="157" t="s">
        <v>110</v>
      </c>
      <c r="R2003" s="158">
        <v>46155</v>
      </c>
      <c r="S2003" s="159"/>
      <c r="T2003" s="159" t="s">
        <v>62</v>
      </c>
      <c r="U2003" s="159" t="s">
        <v>111</v>
      </c>
      <c r="V2003" s="154">
        <v>46147</v>
      </c>
      <c r="W2003" s="154"/>
      <c r="X2003" s="154"/>
      <c r="Y2003" s="160" t="s">
        <v>4043</v>
      </c>
      <c r="Z2003" s="160" t="s">
        <v>65</v>
      </c>
      <c r="AA2003" s="153"/>
      <c r="AB2003" s="153"/>
      <c r="AC2003" s="182" t="e">
        <f t="shared" si="64"/>
        <v>#DIV/0!</v>
      </c>
      <c r="AD2003" s="153" t="e">
        <f t="shared" si="65"/>
        <v>#DIV/0!</v>
      </c>
      <c r="AE2003" s="233" t="s">
        <v>66</v>
      </c>
      <c r="AF2003" s="153"/>
      <c r="AG2003" s="159"/>
      <c r="AH2003" s="153"/>
      <c r="AI2003" s="161"/>
      <c r="AJ2003" s="153"/>
      <c r="AK2003" s="153"/>
      <c r="AL2003" s="207"/>
      <c r="AM2003" s="207"/>
      <c r="AN2003" s="207"/>
      <c r="AO2003" s="207" t="str">
        <f ca="1">IF(R2003="","",IF(R2003&gt;TODAY(),"0 meses",DATEDIF(R2003,TODAY(),"m") &amp; " meses"))</f>
        <v>0 meses</v>
      </c>
      <c r="AP2003" s="147" t="s">
        <v>67</v>
      </c>
      <c r="AQ2003" s="147" t="s">
        <v>67</v>
      </c>
      <c r="AR2003" s="147"/>
      <c r="AS2003" s="209" t="s">
        <v>68</v>
      </c>
      <c r="AT2003" s="223" t="str">
        <f>MONTH(B2003)&amp;"/"&amp;YEAR(B2003)</f>
        <v>3/2026</v>
      </c>
      <c r="AU2003" s="223">
        <f>WEEKNUM(B2003)-WEEKNUM(EOMONTH(B2003,-1)+1)+1</f>
        <v>5</v>
      </c>
      <c r="AV2003" s="209" t="str">
        <f>MONTH(R2003)&amp;"/"&amp;YEAR(R2003)</f>
        <v>5/2026</v>
      </c>
      <c r="AW2003" s="209">
        <f>WEEKNUM(R2003)-WEEKNUM(EOMONTH(R2003,-1)+1)+1</f>
        <v>3</v>
      </c>
      <c r="AX2003" s="209">
        <f>IF(BB2003="S",IF(Q2003="1. Aceitou o programa",R2003-B2003,0),0)</f>
        <v>43</v>
      </c>
      <c r="AY2003" s="209">
        <f>IF(BB2003="S",IF(AND(S2003&lt;&gt;"",R2003&lt;&gt;""),S2003-R2003,0),0)</f>
        <v>0</v>
      </c>
      <c r="AZ2003" s="209">
        <f>IF(BB2003="S",IF(Q2003="1. Aceitou o programa",IF(OR(X2003="Não se Aplica",X2003=""),IF(OR(W2003="Não se Aplica",W2003=""),0,W2003-V2003),AVERAGE(X2003-W2003,W2003-V2003)),0),0)</f>
        <v>0</v>
      </c>
      <c r="BA2003" s="209">
        <f>IF(BB2003="S",IF(AND(Q2003="1. Aceitou o programa",AH2003="Realizada"),IFERROR(IF(AG2003="",0,AG2003-R2003),0),0),0)</f>
        <v>0</v>
      </c>
      <c r="BB2003" s="209" t="str">
        <f>_xlfn.XLOOKUP(U2003,'Lista Suspensa'!$AA$20:$AA$23,'Lista Suspensa'!$AB$20:$AB$23,"N/A")</f>
        <v>S</v>
      </c>
    </row>
    <row r="2004" spans="1:54" ht="12" customHeight="1">
      <c r="A2004" s="151" t="s">
        <v>54</v>
      </c>
      <c r="B2004" s="152">
        <v>46112</v>
      </c>
      <c r="C2004" s="153" t="s">
        <v>55</v>
      </c>
      <c r="D2004" s="153" t="s">
        <v>56</v>
      </c>
      <c r="E2004" s="244">
        <v>93843036</v>
      </c>
      <c r="F2004" s="144" t="s">
        <v>4044</v>
      </c>
      <c r="G2004" s="230"/>
      <c r="H2004" s="154">
        <v>32519</v>
      </c>
      <c r="I2004" s="153">
        <v>37</v>
      </c>
      <c r="J2004" s="148" t="s">
        <v>70</v>
      </c>
      <c r="K2004" s="153" t="s">
        <v>101</v>
      </c>
      <c r="L2004" s="153"/>
      <c r="M2004" s="153"/>
      <c r="N2004" s="153"/>
      <c r="O2004" s="155">
        <v>21981646942</v>
      </c>
      <c r="P2004" s="156" t="s">
        <v>60</v>
      </c>
      <c r="Q2004" s="157" t="s">
        <v>110</v>
      </c>
      <c r="R2004" s="158">
        <v>46155</v>
      </c>
      <c r="S2004" s="159"/>
      <c r="T2004" s="159" t="s">
        <v>62</v>
      </c>
      <c r="U2004" s="159" t="s">
        <v>111</v>
      </c>
      <c r="V2004" s="154">
        <v>46147</v>
      </c>
      <c r="W2004" s="154"/>
      <c r="X2004" s="154"/>
      <c r="Y2004" s="160" t="s">
        <v>4045</v>
      </c>
      <c r="Z2004" s="160" t="s">
        <v>65</v>
      </c>
      <c r="AA2004" s="153"/>
      <c r="AB2004" s="153"/>
      <c r="AC2004" s="182" t="e">
        <f t="shared" si="64"/>
        <v>#DIV/0!</v>
      </c>
      <c r="AD2004" s="153" t="e">
        <f t="shared" si="65"/>
        <v>#DIV/0!</v>
      </c>
      <c r="AE2004" s="233" t="s">
        <v>66</v>
      </c>
      <c r="AF2004" s="153"/>
      <c r="AG2004" s="159"/>
      <c r="AH2004" s="153"/>
      <c r="AI2004" s="161"/>
      <c r="AJ2004" s="153"/>
      <c r="AK2004" s="153"/>
      <c r="AL2004" s="207"/>
      <c r="AM2004" s="207"/>
      <c r="AN2004" s="207"/>
      <c r="AO2004" s="207" t="str">
        <f ca="1">IF(R2004="","",IF(R2004&gt;TODAY(),"0 meses",DATEDIF(R2004,TODAY(),"m") &amp; " meses"))</f>
        <v>0 meses</v>
      </c>
      <c r="AP2004" s="147" t="s">
        <v>67</v>
      </c>
      <c r="AQ2004" s="147" t="s">
        <v>67</v>
      </c>
      <c r="AR2004" s="147"/>
      <c r="AS2004" s="209" t="s">
        <v>68</v>
      </c>
      <c r="AT2004" s="223" t="str">
        <f>MONTH(B2004)&amp;"/"&amp;YEAR(B2004)</f>
        <v>3/2026</v>
      </c>
      <c r="AU2004" s="223">
        <f>WEEKNUM(B2004)-WEEKNUM(EOMONTH(B2004,-1)+1)+1</f>
        <v>5</v>
      </c>
      <c r="AV2004" s="209" t="str">
        <f>MONTH(R2004)&amp;"/"&amp;YEAR(R2004)</f>
        <v>5/2026</v>
      </c>
      <c r="AW2004" s="209">
        <f>WEEKNUM(R2004)-WEEKNUM(EOMONTH(R2004,-1)+1)+1</f>
        <v>3</v>
      </c>
      <c r="AX2004" s="209">
        <f>IF(BB2004="S",IF(Q2004="1. Aceitou o programa",R2004-B2004,0),0)</f>
        <v>43</v>
      </c>
      <c r="AY2004" s="209">
        <f>IF(BB2004="S",IF(AND(S2004&lt;&gt;"",R2004&lt;&gt;""),S2004-R2004,0),0)</f>
        <v>0</v>
      </c>
      <c r="AZ2004" s="209">
        <f>IF(BB2004="S",IF(Q2004="1. Aceitou o programa",IF(OR(X2004="Não se Aplica",X2004=""),IF(OR(W2004="Não se Aplica",W2004=""),0,W2004-V2004),AVERAGE(X2004-W2004,W2004-V2004)),0),0)</f>
        <v>0</v>
      </c>
      <c r="BA2004" s="209">
        <f>IF(BB2004="S",IF(AND(Q2004="1. Aceitou o programa",AH2004="Realizada"),IFERROR(IF(AG2004="",0,AG2004-R2004),0),0),0)</f>
        <v>0</v>
      </c>
      <c r="BB2004" s="209" t="str">
        <f>_xlfn.XLOOKUP(U2004,'Lista Suspensa'!$AA$20:$AA$23,'Lista Suspensa'!$AB$20:$AB$23,"N/A")</f>
        <v>S</v>
      </c>
    </row>
    <row r="2005" spans="1:54" ht="12" customHeight="1">
      <c r="A2005" s="151" t="s">
        <v>54</v>
      </c>
      <c r="B2005" s="152">
        <v>46112</v>
      </c>
      <c r="C2005" s="153" t="s">
        <v>55</v>
      </c>
      <c r="D2005" s="153" t="s">
        <v>56</v>
      </c>
      <c r="E2005" s="244">
        <v>95365032</v>
      </c>
      <c r="F2005" s="144" t="s">
        <v>4046</v>
      </c>
      <c r="G2005" s="230"/>
      <c r="H2005" s="154">
        <v>34397</v>
      </c>
      <c r="I2005" s="153">
        <v>32</v>
      </c>
      <c r="J2005" s="148" t="s">
        <v>70</v>
      </c>
      <c r="K2005" s="153" t="s">
        <v>101</v>
      </c>
      <c r="L2005" s="153"/>
      <c r="M2005" s="153"/>
      <c r="N2005" s="153"/>
      <c r="O2005" s="155">
        <v>21980829186</v>
      </c>
      <c r="P2005" s="156" t="s">
        <v>60</v>
      </c>
      <c r="Q2005" s="157" t="s">
        <v>110</v>
      </c>
      <c r="R2005" s="158">
        <v>46155</v>
      </c>
      <c r="S2005" s="159"/>
      <c r="T2005" s="159" t="s">
        <v>62</v>
      </c>
      <c r="U2005" s="159" t="s">
        <v>111</v>
      </c>
      <c r="V2005" s="154">
        <v>46147</v>
      </c>
      <c r="W2005" s="154"/>
      <c r="X2005" s="154"/>
      <c r="Y2005" s="160" t="s">
        <v>3095</v>
      </c>
      <c r="Z2005" s="160" t="s">
        <v>65</v>
      </c>
      <c r="AA2005" s="153"/>
      <c r="AB2005" s="153"/>
      <c r="AC2005" s="182" t="e">
        <f t="shared" si="64"/>
        <v>#DIV/0!</v>
      </c>
      <c r="AD2005" s="153" t="e">
        <f t="shared" si="65"/>
        <v>#DIV/0!</v>
      </c>
      <c r="AE2005" s="233" t="s">
        <v>66</v>
      </c>
      <c r="AF2005" s="153"/>
      <c r="AG2005" s="159"/>
      <c r="AH2005" s="153"/>
      <c r="AI2005" s="161"/>
      <c r="AJ2005" s="153"/>
      <c r="AK2005" s="153"/>
      <c r="AL2005" s="207"/>
      <c r="AM2005" s="207"/>
      <c r="AN2005" s="207"/>
      <c r="AO2005" s="207" t="str">
        <f ca="1">IF(R2005="","",IF(R2005&gt;TODAY(),"0 meses",DATEDIF(R2005,TODAY(),"m") &amp; " meses"))</f>
        <v>0 meses</v>
      </c>
      <c r="AP2005" s="147" t="s">
        <v>67</v>
      </c>
      <c r="AQ2005" s="147" t="s">
        <v>67</v>
      </c>
      <c r="AR2005" s="147"/>
      <c r="AS2005" s="209" t="s">
        <v>68</v>
      </c>
      <c r="AT2005" s="223" t="str">
        <f>MONTH(B2005)&amp;"/"&amp;YEAR(B2005)</f>
        <v>3/2026</v>
      </c>
      <c r="AU2005" s="223">
        <f>WEEKNUM(B2005)-WEEKNUM(EOMONTH(B2005,-1)+1)+1</f>
        <v>5</v>
      </c>
      <c r="AV2005" s="209" t="str">
        <f>MONTH(R2005)&amp;"/"&amp;YEAR(R2005)</f>
        <v>5/2026</v>
      </c>
      <c r="AW2005" s="209">
        <f>WEEKNUM(R2005)-WEEKNUM(EOMONTH(R2005,-1)+1)+1</f>
        <v>3</v>
      </c>
      <c r="AX2005" s="209">
        <f>IF(BB2005="S",IF(Q2005="1. Aceitou o programa",R2005-B2005,0),0)</f>
        <v>43</v>
      </c>
      <c r="AY2005" s="209">
        <f>IF(BB2005="S",IF(AND(S2005&lt;&gt;"",R2005&lt;&gt;""),S2005-R2005,0),0)</f>
        <v>0</v>
      </c>
      <c r="AZ2005" s="209">
        <f>IF(BB2005="S",IF(Q2005="1. Aceitou o programa",IF(OR(X2005="Não se Aplica",X2005=""),IF(OR(W2005="Não se Aplica",W2005=""),0,W2005-V2005),AVERAGE(X2005-W2005,W2005-V2005)),0),0)</f>
        <v>0</v>
      </c>
      <c r="BA2005" s="209">
        <f>IF(BB2005="S",IF(AND(Q2005="1. Aceitou o programa",AH2005="Realizada"),IFERROR(IF(AG2005="",0,AG2005-R2005),0),0),0)</f>
        <v>0</v>
      </c>
      <c r="BB2005" s="209" t="str">
        <f>_xlfn.XLOOKUP(U2005,'Lista Suspensa'!$AA$20:$AA$23,'Lista Suspensa'!$AB$20:$AB$23,"N/A")</f>
        <v>S</v>
      </c>
    </row>
    <row r="2006" spans="1:54" ht="12" customHeight="1">
      <c r="A2006" s="151" t="s">
        <v>54</v>
      </c>
      <c r="B2006" s="152">
        <v>46112</v>
      </c>
      <c r="C2006" s="153" t="s">
        <v>55</v>
      </c>
      <c r="D2006" s="153" t="s">
        <v>56</v>
      </c>
      <c r="E2006" s="244">
        <v>89029372</v>
      </c>
      <c r="F2006" s="144" t="s">
        <v>4047</v>
      </c>
      <c r="G2006" s="230"/>
      <c r="H2006" s="154">
        <v>25455</v>
      </c>
      <c r="I2006" s="153">
        <v>56</v>
      </c>
      <c r="J2006" s="148" t="s">
        <v>70</v>
      </c>
      <c r="K2006" s="153" t="s">
        <v>59</v>
      </c>
      <c r="L2006" s="153"/>
      <c r="M2006" s="153"/>
      <c r="N2006" s="153"/>
      <c r="O2006" s="155">
        <v>11993115110</v>
      </c>
      <c r="P2006" s="156" t="s">
        <v>60</v>
      </c>
      <c r="Q2006" s="157" t="s">
        <v>110</v>
      </c>
      <c r="R2006" s="158">
        <v>46155</v>
      </c>
      <c r="S2006" s="159"/>
      <c r="T2006" s="159" t="s">
        <v>62</v>
      </c>
      <c r="U2006" s="159" t="s">
        <v>111</v>
      </c>
      <c r="V2006" s="154">
        <v>46148</v>
      </c>
      <c r="W2006" s="154"/>
      <c r="X2006" s="154"/>
      <c r="Y2006" s="160" t="s">
        <v>3187</v>
      </c>
      <c r="Z2006" s="160" t="s">
        <v>65</v>
      </c>
      <c r="AA2006" s="153"/>
      <c r="AB2006" s="153"/>
      <c r="AC2006" s="182" t="e">
        <f t="shared" si="64"/>
        <v>#DIV/0!</v>
      </c>
      <c r="AD2006" s="153" t="e">
        <f t="shared" si="65"/>
        <v>#DIV/0!</v>
      </c>
      <c r="AE2006" s="233" t="s">
        <v>66</v>
      </c>
      <c r="AF2006" s="153"/>
      <c r="AG2006" s="159"/>
      <c r="AH2006" s="153"/>
      <c r="AI2006" s="161"/>
      <c r="AJ2006" s="153"/>
      <c r="AK2006" s="153"/>
      <c r="AL2006" s="207"/>
      <c r="AM2006" s="207"/>
      <c r="AN2006" s="207"/>
      <c r="AO2006" s="207" t="str">
        <f ca="1">IF(R2006="","",IF(R2006&gt;TODAY(),"0 meses",DATEDIF(R2006,TODAY(),"m") &amp; " meses"))</f>
        <v>0 meses</v>
      </c>
      <c r="AP2006" s="147" t="s">
        <v>67</v>
      </c>
      <c r="AQ2006" s="147" t="s">
        <v>67</v>
      </c>
      <c r="AR2006" s="147"/>
      <c r="AS2006" s="209" t="s">
        <v>68</v>
      </c>
      <c r="AT2006" s="223" t="str">
        <f>MONTH(B2006)&amp;"/"&amp;YEAR(B2006)</f>
        <v>3/2026</v>
      </c>
      <c r="AU2006" s="223">
        <f>WEEKNUM(B2006)-WEEKNUM(EOMONTH(B2006,-1)+1)+1</f>
        <v>5</v>
      </c>
      <c r="AV2006" s="209" t="str">
        <f>MONTH(R2006)&amp;"/"&amp;YEAR(R2006)</f>
        <v>5/2026</v>
      </c>
      <c r="AW2006" s="209">
        <f>WEEKNUM(R2006)-WEEKNUM(EOMONTH(R2006,-1)+1)+1</f>
        <v>3</v>
      </c>
      <c r="AX2006" s="209">
        <f>IF(BB2006="S",IF(Q2006="1. Aceitou o programa",R2006-B2006,0),0)</f>
        <v>43</v>
      </c>
      <c r="AY2006" s="209">
        <f>IF(BB2006="S",IF(AND(S2006&lt;&gt;"",R2006&lt;&gt;""),S2006-R2006,0),0)</f>
        <v>0</v>
      </c>
      <c r="AZ2006" s="209">
        <f>IF(BB2006="S",IF(Q2006="1. Aceitou o programa",IF(OR(X2006="Não se Aplica",X2006=""),IF(OR(W2006="Não se Aplica",W2006=""),0,W2006-V2006),AVERAGE(X2006-W2006,W2006-V2006)),0),0)</f>
        <v>0</v>
      </c>
      <c r="BA2006" s="209">
        <f>IF(BB2006="S",IF(AND(Q2006="1. Aceitou o programa",AH2006="Realizada"),IFERROR(IF(AG2006="",0,AG2006-R2006),0),0),0)</f>
        <v>0</v>
      </c>
      <c r="BB2006" s="209" t="str">
        <f>_xlfn.XLOOKUP(U2006,'Lista Suspensa'!$AA$20:$AA$23,'Lista Suspensa'!$AB$20:$AB$23,"N/A")</f>
        <v>S</v>
      </c>
    </row>
    <row r="2007" spans="1:54" ht="12" customHeight="1">
      <c r="A2007" s="151" t="s">
        <v>54</v>
      </c>
      <c r="B2007" s="152">
        <v>46112</v>
      </c>
      <c r="C2007" s="153" t="s">
        <v>55</v>
      </c>
      <c r="D2007" s="153" t="s">
        <v>56</v>
      </c>
      <c r="E2007" s="244">
        <v>89234158</v>
      </c>
      <c r="F2007" s="144" t="s">
        <v>4048</v>
      </c>
      <c r="G2007" s="230"/>
      <c r="H2007" s="154">
        <v>26794</v>
      </c>
      <c r="I2007" s="153">
        <v>53</v>
      </c>
      <c r="J2007" s="148" t="s">
        <v>70</v>
      </c>
      <c r="K2007" s="153" t="s">
        <v>59</v>
      </c>
      <c r="L2007" s="153"/>
      <c r="M2007" s="153"/>
      <c r="N2007" s="153"/>
      <c r="O2007" s="155">
        <v>61982029967</v>
      </c>
      <c r="P2007" s="156" t="s">
        <v>60</v>
      </c>
      <c r="Q2007" s="157" t="s">
        <v>110</v>
      </c>
      <c r="R2007" s="158">
        <v>46155</v>
      </c>
      <c r="S2007" s="159"/>
      <c r="T2007" s="159" t="s">
        <v>62</v>
      </c>
      <c r="U2007" s="159" t="s">
        <v>111</v>
      </c>
      <c r="V2007" s="154">
        <v>46148</v>
      </c>
      <c r="W2007" s="154"/>
      <c r="X2007" s="154"/>
      <c r="Y2007" s="160" t="s">
        <v>3187</v>
      </c>
      <c r="Z2007" s="160" t="s">
        <v>65</v>
      </c>
      <c r="AA2007" s="153"/>
      <c r="AB2007" s="153"/>
      <c r="AC2007" s="182" t="e">
        <f t="shared" si="64"/>
        <v>#DIV/0!</v>
      </c>
      <c r="AD2007" s="153" t="e">
        <f t="shared" si="65"/>
        <v>#DIV/0!</v>
      </c>
      <c r="AE2007" s="233" t="s">
        <v>66</v>
      </c>
      <c r="AF2007" s="153"/>
      <c r="AG2007" s="159"/>
      <c r="AH2007" s="153"/>
      <c r="AI2007" s="161"/>
      <c r="AJ2007" s="153"/>
      <c r="AK2007" s="153"/>
      <c r="AL2007" s="207"/>
      <c r="AM2007" s="207"/>
      <c r="AN2007" s="207"/>
      <c r="AO2007" s="207" t="str">
        <f ca="1">IF(R2007="","",IF(R2007&gt;TODAY(),"0 meses",DATEDIF(R2007,TODAY(),"m") &amp; " meses"))</f>
        <v>0 meses</v>
      </c>
      <c r="AP2007" s="147" t="s">
        <v>67</v>
      </c>
      <c r="AQ2007" s="147" t="s">
        <v>67</v>
      </c>
      <c r="AR2007" s="147"/>
      <c r="AS2007" s="209" t="s">
        <v>68</v>
      </c>
      <c r="AT2007" s="223" t="str">
        <f>MONTH(B2007)&amp;"/"&amp;YEAR(B2007)</f>
        <v>3/2026</v>
      </c>
      <c r="AU2007" s="223">
        <f>WEEKNUM(B2007)-WEEKNUM(EOMONTH(B2007,-1)+1)+1</f>
        <v>5</v>
      </c>
      <c r="AV2007" s="209" t="str">
        <f>MONTH(R2007)&amp;"/"&amp;YEAR(R2007)</f>
        <v>5/2026</v>
      </c>
      <c r="AW2007" s="209">
        <f>WEEKNUM(R2007)-WEEKNUM(EOMONTH(R2007,-1)+1)+1</f>
        <v>3</v>
      </c>
      <c r="AX2007" s="209">
        <f>IF(BB2007="S",IF(Q2007="1. Aceitou o programa",R2007-B2007,0),0)</f>
        <v>43</v>
      </c>
      <c r="AY2007" s="209">
        <f>IF(BB2007="S",IF(AND(S2007&lt;&gt;"",R2007&lt;&gt;""),S2007-R2007,0),0)</f>
        <v>0</v>
      </c>
      <c r="AZ2007" s="209">
        <f>IF(BB2007="S",IF(Q2007="1. Aceitou o programa",IF(OR(X2007="Não se Aplica",X2007=""),IF(OR(W2007="Não se Aplica",W2007=""),0,W2007-V2007),AVERAGE(X2007-W2007,W2007-V2007)),0),0)</f>
        <v>0</v>
      </c>
      <c r="BA2007" s="209">
        <f>IF(BB2007="S",IF(AND(Q2007="1. Aceitou o programa",AH2007="Realizada"),IFERROR(IF(AG2007="",0,AG2007-R2007),0),0),0)</f>
        <v>0</v>
      </c>
      <c r="BB2007" s="209" t="str">
        <f>_xlfn.XLOOKUP(U2007,'Lista Suspensa'!$AA$20:$AA$23,'Lista Suspensa'!$AB$20:$AB$23,"N/A")</f>
        <v>S</v>
      </c>
    </row>
    <row r="2008" spans="1:54" ht="12" customHeight="1">
      <c r="A2008" s="151" t="s">
        <v>54</v>
      </c>
      <c r="B2008" s="152">
        <v>46112</v>
      </c>
      <c r="C2008" s="153" t="s">
        <v>55</v>
      </c>
      <c r="D2008" s="153" t="s">
        <v>56</v>
      </c>
      <c r="E2008" s="244">
        <v>86553182</v>
      </c>
      <c r="F2008" s="144" t="s">
        <v>4049</v>
      </c>
      <c r="G2008" s="230"/>
      <c r="H2008" s="154">
        <v>27161</v>
      </c>
      <c r="I2008" s="153">
        <v>52</v>
      </c>
      <c r="J2008" s="148" t="s">
        <v>70</v>
      </c>
      <c r="K2008" s="153" t="s">
        <v>59</v>
      </c>
      <c r="L2008" s="153"/>
      <c r="M2008" s="153"/>
      <c r="N2008" s="153"/>
      <c r="O2008" s="155">
        <v>11947882208</v>
      </c>
      <c r="P2008" s="156" t="s">
        <v>60</v>
      </c>
      <c r="Q2008" s="157" t="s">
        <v>110</v>
      </c>
      <c r="R2008" s="158">
        <v>46155</v>
      </c>
      <c r="S2008" s="159"/>
      <c r="T2008" s="159" t="s">
        <v>62</v>
      </c>
      <c r="U2008" s="159" t="s">
        <v>111</v>
      </c>
      <c r="V2008" s="154">
        <v>46148</v>
      </c>
      <c r="W2008" s="154">
        <v>46155</v>
      </c>
      <c r="X2008" s="154"/>
      <c r="Y2008" s="160" t="s">
        <v>99</v>
      </c>
      <c r="Z2008" s="160" t="s">
        <v>65</v>
      </c>
      <c r="AA2008" s="153"/>
      <c r="AB2008" s="153"/>
      <c r="AC2008" s="182" t="e">
        <f t="shared" si="64"/>
        <v>#DIV/0!</v>
      </c>
      <c r="AD2008" s="153" t="e">
        <f t="shared" si="65"/>
        <v>#DIV/0!</v>
      </c>
      <c r="AE2008" s="233" t="s">
        <v>66</v>
      </c>
      <c r="AF2008" s="153"/>
      <c r="AG2008" s="159"/>
      <c r="AH2008" s="153"/>
      <c r="AI2008" s="161"/>
      <c r="AJ2008" s="153"/>
      <c r="AK2008" s="153"/>
      <c r="AL2008" s="207"/>
      <c r="AM2008" s="207"/>
      <c r="AN2008" s="207"/>
      <c r="AO2008" s="207" t="str">
        <f ca="1">IF(R2008="","",IF(R2008&gt;TODAY(),"0 meses",DATEDIF(R2008,TODAY(),"m") &amp; " meses"))</f>
        <v>0 meses</v>
      </c>
      <c r="AP2008" s="147" t="s">
        <v>67</v>
      </c>
      <c r="AQ2008" s="147" t="s">
        <v>67</v>
      </c>
      <c r="AR2008" s="147"/>
      <c r="AS2008" s="209" t="s">
        <v>68</v>
      </c>
      <c r="AT2008" s="223" t="str">
        <f>MONTH(B2008)&amp;"/"&amp;YEAR(B2008)</f>
        <v>3/2026</v>
      </c>
      <c r="AU2008" s="223">
        <f>WEEKNUM(B2008)-WEEKNUM(EOMONTH(B2008,-1)+1)+1</f>
        <v>5</v>
      </c>
      <c r="AV2008" s="209" t="str">
        <f>MONTH(R2008)&amp;"/"&amp;YEAR(R2008)</f>
        <v>5/2026</v>
      </c>
      <c r="AW2008" s="209">
        <f>WEEKNUM(R2008)-WEEKNUM(EOMONTH(R2008,-1)+1)+1</f>
        <v>3</v>
      </c>
      <c r="AX2008" s="209">
        <f>IF(BB2008="S",IF(Q2008="1. Aceitou o programa",R2008-B2008,0),0)</f>
        <v>43</v>
      </c>
      <c r="AY2008" s="209">
        <f>IF(BB2008="S",IF(AND(S2008&lt;&gt;"",R2008&lt;&gt;""),S2008-R2008,0),0)</f>
        <v>0</v>
      </c>
      <c r="AZ2008" s="209">
        <f>IF(BB2008="S",IF(Q2008="1. Aceitou o programa",IF(OR(X2008="Não se Aplica",X2008=""),IF(OR(W2008="Não se Aplica",W2008=""),0,W2008-V2008),AVERAGE(X2008-W2008,W2008-V2008)),0),0)</f>
        <v>7</v>
      </c>
      <c r="BA2008" s="209">
        <f>IF(BB2008="S",IF(AND(Q2008="1. Aceitou o programa",AH2008="Realizada"),IFERROR(IF(AG2008="",0,AG2008-R2008),0),0),0)</f>
        <v>0</v>
      </c>
      <c r="BB2008" s="209" t="str">
        <f>_xlfn.XLOOKUP(U2008,'Lista Suspensa'!$AA$20:$AA$23,'Lista Suspensa'!$AB$20:$AB$23,"N/A")</f>
        <v>S</v>
      </c>
    </row>
    <row r="2009" spans="1:54" ht="12" customHeight="1">
      <c r="A2009" s="151" t="s">
        <v>54</v>
      </c>
      <c r="B2009" s="152">
        <v>46112</v>
      </c>
      <c r="C2009" s="153" t="s">
        <v>55</v>
      </c>
      <c r="D2009" s="153" t="s">
        <v>56</v>
      </c>
      <c r="E2009" s="244">
        <v>94754107</v>
      </c>
      <c r="F2009" s="144" t="s">
        <v>4050</v>
      </c>
      <c r="G2009" s="230"/>
      <c r="H2009" s="154">
        <v>27536</v>
      </c>
      <c r="I2009" s="153">
        <v>50</v>
      </c>
      <c r="J2009" s="148" t="s">
        <v>70</v>
      </c>
      <c r="K2009" s="153" t="s">
        <v>59</v>
      </c>
      <c r="L2009" s="153"/>
      <c r="M2009" s="153"/>
      <c r="N2009" s="153"/>
      <c r="O2009" s="155">
        <v>11947915320</v>
      </c>
      <c r="P2009" s="156" t="s">
        <v>60</v>
      </c>
      <c r="Q2009" s="157" t="s">
        <v>110</v>
      </c>
      <c r="R2009" s="158">
        <v>46155</v>
      </c>
      <c r="S2009" s="159"/>
      <c r="T2009" s="159" t="s">
        <v>62</v>
      </c>
      <c r="U2009" s="159" t="s">
        <v>111</v>
      </c>
      <c r="V2009" s="154">
        <v>46148</v>
      </c>
      <c r="W2009" s="154"/>
      <c r="X2009" s="154"/>
      <c r="Y2009" s="160" t="s">
        <v>3187</v>
      </c>
      <c r="Z2009" s="160" t="s">
        <v>65</v>
      </c>
      <c r="AA2009" s="153"/>
      <c r="AB2009" s="153"/>
      <c r="AC2009" s="182" t="e">
        <f t="shared" si="64"/>
        <v>#DIV/0!</v>
      </c>
      <c r="AD2009" s="153" t="e">
        <f t="shared" si="65"/>
        <v>#DIV/0!</v>
      </c>
      <c r="AE2009" s="233" t="s">
        <v>66</v>
      </c>
      <c r="AF2009" s="153"/>
      <c r="AG2009" s="159"/>
      <c r="AH2009" s="153"/>
      <c r="AI2009" s="161"/>
      <c r="AJ2009" s="153"/>
      <c r="AK2009" s="153"/>
      <c r="AL2009" s="207"/>
      <c r="AM2009" s="207"/>
      <c r="AN2009" s="207"/>
      <c r="AO2009" s="207" t="str">
        <f ca="1">IF(R2009="","",IF(R2009&gt;TODAY(),"0 meses",DATEDIF(R2009,TODAY(),"m") &amp; " meses"))</f>
        <v>0 meses</v>
      </c>
      <c r="AP2009" s="147" t="s">
        <v>67</v>
      </c>
      <c r="AQ2009" s="147" t="s">
        <v>67</v>
      </c>
      <c r="AR2009" s="147"/>
      <c r="AS2009" s="209" t="s">
        <v>68</v>
      </c>
      <c r="AT2009" s="223" t="str">
        <f>MONTH(B2009)&amp;"/"&amp;YEAR(B2009)</f>
        <v>3/2026</v>
      </c>
      <c r="AU2009" s="223">
        <f>WEEKNUM(B2009)-WEEKNUM(EOMONTH(B2009,-1)+1)+1</f>
        <v>5</v>
      </c>
      <c r="AV2009" s="209" t="str">
        <f>MONTH(R2009)&amp;"/"&amp;YEAR(R2009)</f>
        <v>5/2026</v>
      </c>
      <c r="AW2009" s="209">
        <f>WEEKNUM(R2009)-WEEKNUM(EOMONTH(R2009,-1)+1)+1</f>
        <v>3</v>
      </c>
      <c r="AX2009" s="209">
        <f>IF(BB2009="S",IF(Q2009="1. Aceitou o programa",R2009-B2009,0),0)</f>
        <v>43</v>
      </c>
      <c r="AY2009" s="209">
        <f>IF(BB2009="S",IF(AND(S2009&lt;&gt;"",R2009&lt;&gt;""),S2009-R2009,0),0)</f>
        <v>0</v>
      </c>
      <c r="AZ2009" s="209">
        <f>IF(BB2009="S",IF(Q2009="1. Aceitou o programa",IF(OR(X2009="Não se Aplica",X2009=""),IF(OR(W2009="Não se Aplica",W2009=""),0,W2009-V2009),AVERAGE(X2009-W2009,W2009-V2009)),0),0)</f>
        <v>0</v>
      </c>
      <c r="BA2009" s="209">
        <f>IF(BB2009="S",IF(AND(Q2009="1. Aceitou o programa",AH2009="Realizada"),IFERROR(IF(AG2009="",0,AG2009-R2009),0),0),0)</f>
        <v>0</v>
      </c>
      <c r="BB2009" s="209" t="str">
        <f>_xlfn.XLOOKUP(U2009,'Lista Suspensa'!$AA$20:$AA$23,'Lista Suspensa'!$AB$20:$AB$23,"N/A")</f>
        <v>S</v>
      </c>
    </row>
    <row r="2010" spans="1:54" ht="12" customHeight="1">
      <c r="A2010" s="151" t="s">
        <v>54</v>
      </c>
      <c r="B2010" s="152">
        <v>46112</v>
      </c>
      <c r="C2010" s="153" t="s">
        <v>55</v>
      </c>
      <c r="D2010" s="153" t="s">
        <v>56</v>
      </c>
      <c r="E2010" s="244">
        <v>93782991</v>
      </c>
      <c r="F2010" s="144" t="s">
        <v>4051</v>
      </c>
      <c r="G2010" s="230"/>
      <c r="H2010" s="154">
        <v>29037</v>
      </c>
      <c r="I2010" s="153">
        <v>46</v>
      </c>
      <c r="J2010" s="148" t="s">
        <v>70</v>
      </c>
      <c r="K2010" s="153" t="s">
        <v>59</v>
      </c>
      <c r="L2010" s="153"/>
      <c r="M2010" s="153"/>
      <c r="N2010" s="153"/>
      <c r="O2010" s="155">
        <v>11940006116</v>
      </c>
      <c r="P2010" s="156" t="s">
        <v>60</v>
      </c>
      <c r="Q2010" s="157" t="s">
        <v>110</v>
      </c>
      <c r="R2010" s="158">
        <v>46155</v>
      </c>
      <c r="S2010" s="159"/>
      <c r="T2010" s="159" t="s">
        <v>62</v>
      </c>
      <c r="U2010" s="159" t="s">
        <v>111</v>
      </c>
      <c r="V2010" s="154">
        <v>46149</v>
      </c>
      <c r="W2010" s="154"/>
      <c r="X2010" s="154"/>
      <c r="Y2010" s="160" t="s">
        <v>64</v>
      </c>
      <c r="Z2010" s="160" t="s">
        <v>65</v>
      </c>
      <c r="AA2010" s="153"/>
      <c r="AB2010" s="153"/>
      <c r="AC2010" s="182" t="e">
        <f t="shared" si="64"/>
        <v>#DIV/0!</v>
      </c>
      <c r="AD2010" s="153" t="e">
        <f t="shared" si="65"/>
        <v>#DIV/0!</v>
      </c>
      <c r="AE2010" s="233" t="s">
        <v>66</v>
      </c>
      <c r="AF2010" s="153"/>
      <c r="AG2010" s="159"/>
      <c r="AH2010" s="153"/>
      <c r="AI2010" s="161"/>
      <c r="AJ2010" s="153"/>
      <c r="AK2010" s="153"/>
      <c r="AL2010" s="207"/>
      <c r="AM2010" s="207"/>
      <c r="AN2010" s="207"/>
      <c r="AO2010" s="207" t="str">
        <f ca="1">IF(R2010="","",IF(R2010&gt;TODAY(),"0 meses",DATEDIF(R2010,TODAY(),"m") &amp; " meses"))</f>
        <v>0 meses</v>
      </c>
      <c r="AP2010" s="147" t="s">
        <v>67</v>
      </c>
      <c r="AQ2010" s="147" t="s">
        <v>67</v>
      </c>
      <c r="AR2010" s="147"/>
      <c r="AS2010" s="209" t="s">
        <v>68</v>
      </c>
      <c r="AT2010" s="223" t="str">
        <f>MONTH(B2010)&amp;"/"&amp;YEAR(B2010)</f>
        <v>3/2026</v>
      </c>
      <c r="AU2010" s="223">
        <f>WEEKNUM(B2010)-WEEKNUM(EOMONTH(B2010,-1)+1)+1</f>
        <v>5</v>
      </c>
      <c r="AV2010" s="209" t="str">
        <f>MONTH(R2010)&amp;"/"&amp;YEAR(R2010)</f>
        <v>5/2026</v>
      </c>
      <c r="AW2010" s="209">
        <f>WEEKNUM(R2010)-WEEKNUM(EOMONTH(R2010,-1)+1)+1</f>
        <v>3</v>
      </c>
      <c r="AX2010" s="209">
        <f>IF(BB2010="S",IF(Q2010="1. Aceitou o programa",R2010-B2010,0),0)</f>
        <v>43</v>
      </c>
      <c r="AY2010" s="209">
        <f>IF(BB2010="S",IF(AND(S2010&lt;&gt;"",R2010&lt;&gt;""),S2010-R2010,0),0)</f>
        <v>0</v>
      </c>
      <c r="AZ2010" s="209">
        <f>IF(BB2010="S",IF(Q2010="1. Aceitou o programa",IF(OR(X2010="Não se Aplica",X2010=""),IF(OR(W2010="Não se Aplica",W2010=""),0,W2010-V2010),AVERAGE(X2010-W2010,W2010-V2010)),0),0)</f>
        <v>0</v>
      </c>
      <c r="BA2010" s="209">
        <f>IF(BB2010="S",IF(AND(Q2010="1. Aceitou o programa",AH2010="Realizada"),IFERROR(IF(AG2010="",0,AG2010-R2010),0),0),0)</f>
        <v>0</v>
      </c>
      <c r="BB2010" s="209" t="str">
        <f>_xlfn.XLOOKUP(U2010,'Lista Suspensa'!$AA$20:$AA$23,'Lista Suspensa'!$AB$20:$AB$23,"N/A")</f>
        <v>S</v>
      </c>
    </row>
    <row r="2011" spans="1:54" ht="12" customHeight="1">
      <c r="A2011" s="151" t="s">
        <v>54</v>
      </c>
      <c r="B2011" s="152">
        <v>46112</v>
      </c>
      <c r="C2011" s="153" t="s">
        <v>55</v>
      </c>
      <c r="D2011" s="153" t="s">
        <v>56</v>
      </c>
      <c r="E2011" s="244">
        <v>93906633</v>
      </c>
      <c r="F2011" s="144" t="s">
        <v>4052</v>
      </c>
      <c r="G2011" s="230"/>
      <c r="H2011" s="154">
        <v>29695</v>
      </c>
      <c r="I2011" s="153">
        <v>45</v>
      </c>
      <c r="J2011" s="148" t="s">
        <v>70</v>
      </c>
      <c r="K2011" s="153" t="s">
        <v>59</v>
      </c>
      <c r="L2011" s="153"/>
      <c r="M2011" s="153"/>
      <c r="N2011" s="153"/>
      <c r="O2011" s="155">
        <v>11979804927</v>
      </c>
      <c r="P2011" s="156" t="s">
        <v>60</v>
      </c>
      <c r="Q2011" s="157" t="s">
        <v>110</v>
      </c>
      <c r="R2011" s="158">
        <v>46155</v>
      </c>
      <c r="S2011" s="159"/>
      <c r="T2011" s="159" t="s">
        <v>62</v>
      </c>
      <c r="U2011" s="159" t="s">
        <v>111</v>
      </c>
      <c r="V2011" s="154">
        <v>46148</v>
      </c>
      <c r="W2011" s="154">
        <v>46155</v>
      </c>
      <c r="X2011" s="154"/>
      <c r="Y2011" s="160" t="s">
        <v>99</v>
      </c>
      <c r="Z2011" s="160" t="s">
        <v>65</v>
      </c>
      <c r="AA2011" s="153"/>
      <c r="AB2011" s="153"/>
      <c r="AC2011" s="182" t="e">
        <f t="shared" si="64"/>
        <v>#DIV/0!</v>
      </c>
      <c r="AD2011" s="153" t="e">
        <f t="shared" si="65"/>
        <v>#DIV/0!</v>
      </c>
      <c r="AE2011" s="233" t="s">
        <v>66</v>
      </c>
      <c r="AF2011" s="153"/>
      <c r="AG2011" s="159"/>
      <c r="AH2011" s="153"/>
      <c r="AI2011" s="161"/>
      <c r="AJ2011" s="153"/>
      <c r="AK2011" s="153"/>
      <c r="AL2011" s="207"/>
      <c r="AM2011" s="207"/>
      <c r="AN2011" s="207"/>
      <c r="AO2011" s="207" t="str">
        <f ca="1">IF(R2011="","",IF(R2011&gt;TODAY(),"0 meses",DATEDIF(R2011,TODAY(),"m") &amp; " meses"))</f>
        <v>0 meses</v>
      </c>
      <c r="AP2011" s="147" t="s">
        <v>67</v>
      </c>
      <c r="AQ2011" s="147" t="s">
        <v>67</v>
      </c>
      <c r="AR2011" s="147"/>
      <c r="AS2011" s="209" t="s">
        <v>68</v>
      </c>
      <c r="AT2011" s="223" t="str">
        <f>MONTH(B2011)&amp;"/"&amp;YEAR(B2011)</f>
        <v>3/2026</v>
      </c>
      <c r="AU2011" s="223">
        <f>WEEKNUM(B2011)-WEEKNUM(EOMONTH(B2011,-1)+1)+1</f>
        <v>5</v>
      </c>
      <c r="AV2011" s="209" t="str">
        <f>MONTH(R2011)&amp;"/"&amp;YEAR(R2011)</f>
        <v>5/2026</v>
      </c>
      <c r="AW2011" s="209">
        <f>WEEKNUM(R2011)-WEEKNUM(EOMONTH(R2011,-1)+1)+1</f>
        <v>3</v>
      </c>
      <c r="AX2011" s="209">
        <f>IF(BB2011="S",IF(Q2011="1. Aceitou o programa",R2011-B2011,0),0)</f>
        <v>43</v>
      </c>
      <c r="AY2011" s="209">
        <f>IF(BB2011="S",IF(AND(S2011&lt;&gt;"",R2011&lt;&gt;""),S2011-R2011,0),0)</f>
        <v>0</v>
      </c>
      <c r="AZ2011" s="209">
        <f>IF(BB2011="S",IF(Q2011="1. Aceitou o programa",IF(OR(X2011="Não se Aplica",X2011=""),IF(OR(W2011="Não se Aplica",W2011=""),0,W2011-V2011),AVERAGE(X2011-W2011,W2011-V2011)),0),0)</f>
        <v>7</v>
      </c>
      <c r="BA2011" s="209">
        <f>IF(BB2011="S",IF(AND(Q2011="1. Aceitou o programa",AH2011="Realizada"),IFERROR(IF(AG2011="",0,AG2011-R2011),0),0),0)</f>
        <v>0</v>
      </c>
      <c r="BB2011" s="209" t="str">
        <f>_xlfn.XLOOKUP(U2011,'Lista Suspensa'!$AA$20:$AA$23,'Lista Suspensa'!$AB$20:$AB$23,"N/A")</f>
        <v>S</v>
      </c>
    </row>
    <row r="2012" spans="1:54" ht="12" customHeight="1">
      <c r="A2012" s="151" t="s">
        <v>54</v>
      </c>
      <c r="B2012" s="152">
        <v>46112</v>
      </c>
      <c r="C2012" s="153" t="s">
        <v>55</v>
      </c>
      <c r="D2012" s="153" t="s">
        <v>56</v>
      </c>
      <c r="E2012" s="244">
        <v>93635230</v>
      </c>
      <c r="F2012" s="144" t="s">
        <v>4053</v>
      </c>
      <c r="G2012" s="230"/>
      <c r="H2012" s="154">
        <v>29707</v>
      </c>
      <c r="I2012" s="153">
        <v>45</v>
      </c>
      <c r="J2012" s="148" t="s">
        <v>70</v>
      </c>
      <c r="K2012" s="153" t="s">
        <v>59</v>
      </c>
      <c r="L2012" s="153"/>
      <c r="M2012" s="153"/>
      <c r="N2012" s="153"/>
      <c r="O2012" s="155">
        <v>19981075759</v>
      </c>
      <c r="P2012" s="156" t="s">
        <v>60</v>
      </c>
      <c r="Q2012" s="157" t="s">
        <v>110</v>
      </c>
      <c r="R2012" s="158">
        <v>46155</v>
      </c>
      <c r="S2012" s="159"/>
      <c r="T2012" s="159" t="s">
        <v>62</v>
      </c>
      <c r="U2012" s="159" t="s">
        <v>111</v>
      </c>
      <c r="V2012" s="154">
        <v>46148</v>
      </c>
      <c r="W2012" s="154"/>
      <c r="X2012" s="154"/>
      <c r="Y2012" s="160" t="s">
        <v>3187</v>
      </c>
      <c r="Z2012" s="160" t="s">
        <v>65</v>
      </c>
      <c r="AA2012" s="153"/>
      <c r="AB2012" s="153"/>
      <c r="AC2012" s="182" t="e">
        <f t="shared" si="64"/>
        <v>#DIV/0!</v>
      </c>
      <c r="AD2012" s="153" t="e">
        <f t="shared" si="65"/>
        <v>#DIV/0!</v>
      </c>
      <c r="AE2012" s="233" t="s">
        <v>66</v>
      </c>
      <c r="AF2012" s="153"/>
      <c r="AG2012" s="159"/>
      <c r="AH2012" s="153"/>
      <c r="AI2012" s="161"/>
      <c r="AJ2012" s="153"/>
      <c r="AK2012" s="153"/>
      <c r="AL2012" s="207"/>
      <c r="AM2012" s="207"/>
      <c r="AN2012" s="207"/>
      <c r="AO2012" s="207" t="str">
        <f ca="1">IF(R2012="","",IF(R2012&gt;TODAY(),"0 meses",DATEDIF(R2012,TODAY(),"m") &amp; " meses"))</f>
        <v>0 meses</v>
      </c>
      <c r="AP2012" s="147" t="s">
        <v>67</v>
      </c>
      <c r="AQ2012" s="147" t="s">
        <v>67</v>
      </c>
      <c r="AR2012" s="147"/>
      <c r="AS2012" s="209" t="s">
        <v>68</v>
      </c>
      <c r="AT2012" s="223" t="str">
        <f>MONTH(B2012)&amp;"/"&amp;YEAR(B2012)</f>
        <v>3/2026</v>
      </c>
      <c r="AU2012" s="223">
        <f>WEEKNUM(B2012)-WEEKNUM(EOMONTH(B2012,-1)+1)+1</f>
        <v>5</v>
      </c>
      <c r="AV2012" s="209" t="str">
        <f>MONTH(R2012)&amp;"/"&amp;YEAR(R2012)</f>
        <v>5/2026</v>
      </c>
      <c r="AW2012" s="209">
        <f>WEEKNUM(R2012)-WEEKNUM(EOMONTH(R2012,-1)+1)+1</f>
        <v>3</v>
      </c>
      <c r="AX2012" s="209">
        <f>IF(BB2012="S",IF(Q2012="1. Aceitou o programa",R2012-B2012,0),0)</f>
        <v>43</v>
      </c>
      <c r="AY2012" s="209">
        <f>IF(BB2012="S",IF(AND(S2012&lt;&gt;"",R2012&lt;&gt;""),S2012-R2012,0),0)</f>
        <v>0</v>
      </c>
      <c r="AZ2012" s="209">
        <f>IF(BB2012="S",IF(Q2012="1. Aceitou o programa",IF(OR(X2012="Não se Aplica",X2012=""),IF(OR(W2012="Não se Aplica",W2012=""),0,W2012-V2012),AVERAGE(X2012-W2012,W2012-V2012)),0),0)</f>
        <v>0</v>
      </c>
      <c r="BA2012" s="209">
        <f>IF(BB2012="S",IF(AND(Q2012="1. Aceitou o programa",AH2012="Realizada"),IFERROR(IF(AG2012="",0,AG2012-R2012),0),0),0)</f>
        <v>0</v>
      </c>
      <c r="BB2012" s="209" t="str">
        <f>_xlfn.XLOOKUP(U2012,'Lista Suspensa'!$AA$20:$AA$23,'Lista Suspensa'!$AB$20:$AB$23,"N/A")</f>
        <v>S</v>
      </c>
    </row>
    <row r="2013" spans="1:54" ht="12" customHeight="1">
      <c r="A2013" s="151" t="s">
        <v>54</v>
      </c>
      <c r="B2013" s="152">
        <v>46112</v>
      </c>
      <c r="C2013" s="153" t="s">
        <v>55</v>
      </c>
      <c r="D2013" s="153" t="s">
        <v>56</v>
      </c>
      <c r="E2013" s="244">
        <v>95630995</v>
      </c>
      <c r="F2013" s="144" t="s">
        <v>4054</v>
      </c>
      <c r="G2013" s="230"/>
      <c r="H2013" s="154">
        <v>31913</v>
      </c>
      <c r="I2013" s="153">
        <v>39</v>
      </c>
      <c r="J2013" s="148" t="s">
        <v>58</v>
      </c>
      <c r="K2013" s="153" t="s">
        <v>59</v>
      </c>
      <c r="L2013" s="153"/>
      <c r="M2013" s="153"/>
      <c r="N2013" s="153"/>
      <c r="O2013" s="155">
        <v>11988120234</v>
      </c>
      <c r="P2013" s="156" t="s">
        <v>60</v>
      </c>
      <c r="Q2013" s="157" t="s">
        <v>110</v>
      </c>
      <c r="R2013" s="158">
        <v>46155</v>
      </c>
      <c r="S2013" s="159"/>
      <c r="T2013" s="159" t="s">
        <v>62</v>
      </c>
      <c r="U2013" s="159" t="s">
        <v>111</v>
      </c>
      <c r="V2013" s="154">
        <v>46148</v>
      </c>
      <c r="W2013" s="154"/>
      <c r="X2013" s="154"/>
      <c r="Y2013" s="160" t="s">
        <v>3187</v>
      </c>
      <c r="Z2013" s="160" t="s">
        <v>65</v>
      </c>
      <c r="AA2013" s="153"/>
      <c r="AB2013" s="153"/>
      <c r="AC2013" s="182" t="e">
        <f t="shared" si="64"/>
        <v>#DIV/0!</v>
      </c>
      <c r="AD2013" s="153" t="e">
        <f t="shared" si="65"/>
        <v>#DIV/0!</v>
      </c>
      <c r="AE2013" s="233" t="s">
        <v>66</v>
      </c>
      <c r="AF2013" s="153"/>
      <c r="AG2013" s="159"/>
      <c r="AH2013" s="153"/>
      <c r="AI2013" s="161"/>
      <c r="AJ2013" s="153"/>
      <c r="AK2013" s="153"/>
      <c r="AL2013" s="207"/>
      <c r="AM2013" s="207"/>
      <c r="AN2013" s="207"/>
      <c r="AO2013" s="207" t="str">
        <f ca="1">IF(R2013="","",IF(R2013&gt;TODAY(),"0 meses",DATEDIF(R2013,TODAY(),"m") &amp; " meses"))</f>
        <v>0 meses</v>
      </c>
      <c r="AP2013" s="147" t="s">
        <v>67</v>
      </c>
      <c r="AQ2013" s="147" t="s">
        <v>67</v>
      </c>
      <c r="AR2013" s="147"/>
      <c r="AS2013" s="209" t="s">
        <v>68</v>
      </c>
      <c r="AT2013" s="223" t="str">
        <f>MONTH(B2013)&amp;"/"&amp;YEAR(B2013)</f>
        <v>3/2026</v>
      </c>
      <c r="AU2013" s="223">
        <f>WEEKNUM(B2013)-WEEKNUM(EOMONTH(B2013,-1)+1)+1</f>
        <v>5</v>
      </c>
      <c r="AV2013" s="209" t="str">
        <f>MONTH(R2013)&amp;"/"&amp;YEAR(R2013)</f>
        <v>5/2026</v>
      </c>
      <c r="AW2013" s="209">
        <f>WEEKNUM(R2013)-WEEKNUM(EOMONTH(R2013,-1)+1)+1</f>
        <v>3</v>
      </c>
      <c r="AX2013" s="209">
        <f>IF(BB2013="S",IF(Q2013="1. Aceitou o programa",R2013-B2013,0),0)</f>
        <v>43</v>
      </c>
      <c r="AY2013" s="209">
        <f>IF(BB2013="S",IF(AND(S2013&lt;&gt;"",R2013&lt;&gt;""),S2013-R2013,0),0)</f>
        <v>0</v>
      </c>
      <c r="AZ2013" s="209">
        <f>IF(BB2013="S",IF(Q2013="1. Aceitou o programa",IF(OR(X2013="Não se Aplica",X2013=""),IF(OR(W2013="Não se Aplica",W2013=""),0,W2013-V2013),AVERAGE(X2013-W2013,W2013-V2013)),0),0)</f>
        <v>0</v>
      </c>
      <c r="BA2013" s="209">
        <f>IF(BB2013="S",IF(AND(Q2013="1. Aceitou o programa",AH2013="Realizada"),IFERROR(IF(AG2013="",0,AG2013-R2013),0),0),0)</f>
        <v>0</v>
      </c>
      <c r="BB2013" s="209" t="str">
        <f>_xlfn.XLOOKUP(U2013,'Lista Suspensa'!$AA$20:$AA$23,'Lista Suspensa'!$AB$20:$AB$23,"N/A")</f>
        <v>S</v>
      </c>
    </row>
    <row r="2014" spans="1:54" ht="12" customHeight="1">
      <c r="A2014" s="151" t="s">
        <v>54</v>
      </c>
      <c r="B2014" s="152">
        <v>46112</v>
      </c>
      <c r="C2014" s="153" t="s">
        <v>55</v>
      </c>
      <c r="D2014" s="153" t="s">
        <v>56</v>
      </c>
      <c r="E2014" s="244">
        <v>593884094</v>
      </c>
      <c r="F2014" s="144" t="s">
        <v>4055</v>
      </c>
      <c r="G2014" s="230"/>
      <c r="H2014" s="154">
        <v>29938</v>
      </c>
      <c r="I2014" s="153">
        <v>44</v>
      </c>
      <c r="J2014" s="148" t="s">
        <v>70</v>
      </c>
      <c r="K2014" s="153" t="s">
        <v>59</v>
      </c>
      <c r="L2014" s="153"/>
      <c r="M2014" s="153"/>
      <c r="N2014" s="153"/>
      <c r="O2014" s="155">
        <v>11943026860</v>
      </c>
      <c r="P2014" s="156" t="s">
        <v>60</v>
      </c>
      <c r="Q2014" s="157" t="s">
        <v>110</v>
      </c>
      <c r="R2014" s="158">
        <v>46155</v>
      </c>
      <c r="S2014" s="159"/>
      <c r="T2014" s="159" t="s">
        <v>62</v>
      </c>
      <c r="U2014" s="159" t="s">
        <v>111</v>
      </c>
      <c r="V2014" s="154">
        <v>46148</v>
      </c>
      <c r="W2014" s="154"/>
      <c r="X2014" s="154"/>
      <c r="Y2014" s="160" t="s">
        <v>99</v>
      </c>
      <c r="Z2014" s="160" t="s">
        <v>128</v>
      </c>
      <c r="AA2014" s="153">
        <v>96</v>
      </c>
      <c r="AB2014" s="153">
        <v>1.63</v>
      </c>
      <c r="AC2014" s="182">
        <f t="shared" si="64"/>
        <v>36.132334675749938</v>
      </c>
      <c r="AD2014" s="153" t="str">
        <f t="shared" si="65"/>
        <v>OBESIDADE II</v>
      </c>
      <c r="AE2014" s="233" t="s">
        <v>66</v>
      </c>
      <c r="AF2014" s="153"/>
      <c r="AG2014" s="159"/>
      <c r="AH2014" s="153"/>
      <c r="AI2014" s="161"/>
      <c r="AJ2014" s="153"/>
      <c r="AK2014" s="153"/>
      <c r="AL2014" s="207"/>
      <c r="AM2014" s="207"/>
      <c r="AN2014" s="207"/>
      <c r="AO2014" s="207" t="str">
        <f ca="1">IF(R2014="","",IF(R2014&gt;TODAY(),"0 meses",DATEDIF(R2014,TODAY(),"m") &amp; " meses"))</f>
        <v>0 meses</v>
      </c>
      <c r="AP2014" s="147" t="s">
        <v>67</v>
      </c>
      <c r="AQ2014" s="147" t="s">
        <v>67</v>
      </c>
      <c r="AR2014" s="147"/>
      <c r="AS2014" s="209" t="s">
        <v>68</v>
      </c>
      <c r="AT2014" s="223" t="str">
        <f>MONTH(B2014)&amp;"/"&amp;YEAR(B2014)</f>
        <v>3/2026</v>
      </c>
      <c r="AU2014" s="223">
        <f>WEEKNUM(B2014)-WEEKNUM(EOMONTH(B2014,-1)+1)+1</f>
        <v>5</v>
      </c>
      <c r="AV2014" s="209" t="str">
        <f>MONTH(R2014)&amp;"/"&amp;YEAR(R2014)</f>
        <v>5/2026</v>
      </c>
      <c r="AW2014" s="209">
        <f>WEEKNUM(R2014)-WEEKNUM(EOMONTH(R2014,-1)+1)+1</f>
        <v>3</v>
      </c>
      <c r="AX2014" s="209">
        <f>IF(BB2014="S",IF(Q2014="1. Aceitou o programa",R2014-B2014,0),0)</f>
        <v>43</v>
      </c>
      <c r="AY2014" s="209">
        <f>IF(BB2014="S",IF(AND(S2014&lt;&gt;"",R2014&lt;&gt;""),S2014-R2014,0),0)</f>
        <v>0</v>
      </c>
      <c r="AZ2014" s="209">
        <f>IF(BB2014="S",IF(Q2014="1. Aceitou o programa",IF(OR(X2014="Não se Aplica",X2014=""),IF(OR(W2014="Não se Aplica",W2014=""),0,W2014-V2014),AVERAGE(X2014-W2014,W2014-V2014)),0),0)</f>
        <v>0</v>
      </c>
      <c r="BA2014" s="209">
        <f>IF(BB2014="S",IF(AND(Q2014="1. Aceitou o programa",AH2014="Realizada"),IFERROR(IF(AG2014="",0,AG2014-R2014),0),0),0)</f>
        <v>0</v>
      </c>
      <c r="BB2014" s="209" t="str">
        <f>_xlfn.XLOOKUP(U2014,'Lista Suspensa'!$AA$20:$AA$23,'Lista Suspensa'!$AB$20:$AB$23,"N/A")</f>
        <v>S</v>
      </c>
    </row>
    <row r="2015" spans="1:54" ht="12" customHeight="1">
      <c r="A2015" s="151" t="s">
        <v>54</v>
      </c>
      <c r="B2015" s="152">
        <v>46112</v>
      </c>
      <c r="C2015" s="153" t="s">
        <v>55</v>
      </c>
      <c r="D2015" s="153" t="s">
        <v>56</v>
      </c>
      <c r="E2015" s="244">
        <v>95102856</v>
      </c>
      <c r="F2015" s="144" t="s">
        <v>4056</v>
      </c>
      <c r="G2015" s="230"/>
      <c r="H2015" s="154">
        <v>34504</v>
      </c>
      <c r="I2015" s="153">
        <v>31</v>
      </c>
      <c r="J2015" s="148" t="s">
        <v>70</v>
      </c>
      <c r="K2015" s="153" t="s">
        <v>59</v>
      </c>
      <c r="L2015" s="153"/>
      <c r="M2015" s="153"/>
      <c r="N2015" s="153"/>
      <c r="O2015" s="155">
        <v>11967929727</v>
      </c>
      <c r="P2015" s="156" t="s">
        <v>60</v>
      </c>
      <c r="Q2015" s="157" t="s">
        <v>110</v>
      </c>
      <c r="R2015" s="158">
        <v>46155</v>
      </c>
      <c r="S2015" s="159"/>
      <c r="T2015" s="159" t="s">
        <v>62</v>
      </c>
      <c r="U2015" s="159" t="s">
        <v>111</v>
      </c>
      <c r="V2015" s="154">
        <v>46148</v>
      </c>
      <c r="W2015" s="154"/>
      <c r="X2015" s="154"/>
      <c r="Y2015" s="160" t="s">
        <v>3187</v>
      </c>
      <c r="Z2015" s="160" t="s">
        <v>65</v>
      </c>
      <c r="AA2015" s="153"/>
      <c r="AB2015" s="153"/>
      <c r="AC2015" s="182" t="e">
        <f t="shared" si="64"/>
        <v>#DIV/0!</v>
      </c>
      <c r="AD2015" s="153" t="e">
        <f t="shared" si="65"/>
        <v>#DIV/0!</v>
      </c>
      <c r="AE2015" s="233" t="s">
        <v>66</v>
      </c>
      <c r="AF2015" s="153"/>
      <c r="AG2015" s="159"/>
      <c r="AH2015" s="153"/>
      <c r="AI2015" s="161"/>
      <c r="AJ2015" s="153"/>
      <c r="AK2015" s="153"/>
      <c r="AL2015" s="207"/>
      <c r="AM2015" s="207"/>
      <c r="AN2015" s="207"/>
      <c r="AO2015" s="207" t="str">
        <f ca="1">IF(R2015="","",IF(R2015&gt;TODAY(),"0 meses",DATEDIF(R2015,TODAY(),"m") &amp; " meses"))</f>
        <v>0 meses</v>
      </c>
      <c r="AP2015" s="147" t="s">
        <v>67</v>
      </c>
      <c r="AQ2015" s="147" t="s">
        <v>67</v>
      </c>
      <c r="AR2015" s="147"/>
      <c r="AS2015" s="209" t="s">
        <v>68</v>
      </c>
      <c r="AT2015" s="223" t="str">
        <f>MONTH(B2015)&amp;"/"&amp;YEAR(B2015)</f>
        <v>3/2026</v>
      </c>
      <c r="AU2015" s="223">
        <f>WEEKNUM(B2015)-WEEKNUM(EOMONTH(B2015,-1)+1)+1</f>
        <v>5</v>
      </c>
      <c r="AV2015" s="209" t="str">
        <f>MONTH(R2015)&amp;"/"&amp;YEAR(R2015)</f>
        <v>5/2026</v>
      </c>
      <c r="AW2015" s="209">
        <f>WEEKNUM(R2015)-WEEKNUM(EOMONTH(R2015,-1)+1)+1</f>
        <v>3</v>
      </c>
      <c r="AX2015" s="209">
        <f>IF(BB2015="S",IF(Q2015="1. Aceitou o programa",R2015-B2015,0),0)</f>
        <v>43</v>
      </c>
      <c r="AY2015" s="209">
        <f>IF(BB2015="S",IF(AND(S2015&lt;&gt;"",R2015&lt;&gt;""),S2015-R2015,0),0)</f>
        <v>0</v>
      </c>
      <c r="AZ2015" s="209">
        <f>IF(BB2015="S",IF(Q2015="1. Aceitou o programa",IF(OR(X2015="Não se Aplica",X2015=""),IF(OR(W2015="Não se Aplica",W2015=""),0,W2015-V2015),AVERAGE(X2015-W2015,W2015-V2015)),0),0)</f>
        <v>0</v>
      </c>
      <c r="BA2015" s="209">
        <f>IF(BB2015="S",IF(AND(Q2015="1. Aceitou o programa",AH2015="Realizada"),IFERROR(IF(AG2015="",0,AG2015-R2015),0),0),0)</f>
        <v>0</v>
      </c>
      <c r="BB2015" s="209" t="str">
        <f>_xlfn.XLOOKUP(U2015,'Lista Suspensa'!$AA$20:$AA$23,'Lista Suspensa'!$AB$20:$AB$23,"N/A")</f>
        <v>S</v>
      </c>
    </row>
    <row r="2016" spans="1:54" ht="12" customHeight="1">
      <c r="A2016" s="151" t="s">
        <v>54</v>
      </c>
      <c r="B2016" s="152">
        <v>46112</v>
      </c>
      <c r="C2016" s="153" t="s">
        <v>55</v>
      </c>
      <c r="D2016" s="153" t="s">
        <v>56</v>
      </c>
      <c r="E2016" s="244">
        <v>72573286</v>
      </c>
      <c r="F2016" s="144" t="s">
        <v>4057</v>
      </c>
      <c r="G2016" s="230"/>
      <c r="H2016" s="154">
        <v>20521</v>
      </c>
      <c r="I2016" s="153">
        <v>70</v>
      </c>
      <c r="J2016" s="148" t="s">
        <v>58</v>
      </c>
      <c r="K2016" s="153"/>
      <c r="L2016" s="153"/>
      <c r="M2016" s="153"/>
      <c r="N2016" s="153"/>
      <c r="O2016" s="155">
        <v>11947225102</v>
      </c>
      <c r="P2016" s="156" t="s">
        <v>60</v>
      </c>
      <c r="Q2016" s="157" t="s">
        <v>110</v>
      </c>
      <c r="R2016" s="158">
        <v>46155</v>
      </c>
      <c r="S2016" s="159"/>
      <c r="T2016" s="159" t="s">
        <v>62</v>
      </c>
      <c r="U2016" s="159" t="s">
        <v>111</v>
      </c>
      <c r="V2016" s="154">
        <v>46148</v>
      </c>
      <c r="W2016" s="154"/>
      <c r="X2016" s="154"/>
      <c r="Y2016" s="160" t="s">
        <v>3187</v>
      </c>
      <c r="Z2016" s="160" t="s">
        <v>65</v>
      </c>
      <c r="AA2016" s="153"/>
      <c r="AB2016" s="153"/>
      <c r="AC2016" s="182" t="e">
        <f t="shared" si="64"/>
        <v>#DIV/0!</v>
      </c>
      <c r="AD2016" s="153" t="e">
        <f t="shared" si="65"/>
        <v>#DIV/0!</v>
      </c>
      <c r="AE2016" s="233" t="s">
        <v>66</v>
      </c>
      <c r="AF2016" s="153"/>
      <c r="AG2016" s="159"/>
      <c r="AH2016" s="153"/>
      <c r="AI2016" s="161"/>
      <c r="AJ2016" s="153"/>
      <c r="AK2016" s="153"/>
      <c r="AL2016" s="207"/>
      <c r="AM2016" s="207"/>
      <c r="AN2016" s="207"/>
      <c r="AO2016" s="207" t="str">
        <f ca="1">IF(R2016="","",IF(R2016&gt;TODAY(),"0 meses",DATEDIF(R2016,TODAY(),"m") &amp; " meses"))</f>
        <v>0 meses</v>
      </c>
      <c r="AP2016" s="147" t="s">
        <v>67</v>
      </c>
      <c r="AQ2016" s="147" t="s">
        <v>67</v>
      </c>
      <c r="AR2016" s="147"/>
      <c r="AS2016" s="209" t="s">
        <v>68</v>
      </c>
      <c r="AT2016" s="223" t="str">
        <f>MONTH(B2016)&amp;"/"&amp;YEAR(B2016)</f>
        <v>3/2026</v>
      </c>
      <c r="AU2016" s="223">
        <f>WEEKNUM(B2016)-WEEKNUM(EOMONTH(B2016,-1)+1)+1</f>
        <v>5</v>
      </c>
      <c r="AV2016" s="209" t="str">
        <f>MONTH(R2016)&amp;"/"&amp;YEAR(R2016)</f>
        <v>5/2026</v>
      </c>
      <c r="AW2016" s="209">
        <f>WEEKNUM(R2016)-WEEKNUM(EOMONTH(R2016,-1)+1)+1</f>
        <v>3</v>
      </c>
      <c r="AX2016" s="209">
        <f>IF(BB2016="S",IF(Q2016="1. Aceitou o programa",R2016-B2016,0),0)</f>
        <v>43</v>
      </c>
      <c r="AY2016" s="209">
        <f>IF(BB2016="S",IF(AND(S2016&lt;&gt;"",R2016&lt;&gt;""),S2016-R2016,0),0)</f>
        <v>0</v>
      </c>
      <c r="AZ2016" s="209">
        <f>IF(BB2016="S",IF(Q2016="1. Aceitou o programa",IF(OR(X2016="Não se Aplica",X2016=""),IF(OR(W2016="Não se Aplica",W2016=""),0,W2016-V2016),AVERAGE(X2016-W2016,W2016-V2016)),0),0)</f>
        <v>0</v>
      </c>
      <c r="BA2016" s="209">
        <f>IF(BB2016="S",IF(AND(Q2016="1. Aceitou o programa",AH2016="Realizada"),IFERROR(IF(AG2016="",0,AG2016-R2016),0),0),0)</f>
        <v>0</v>
      </c>
      <c r="BB2016" s="209" t="str">
        <f>_xlfn.XLOOKUP(U2016,'Lista Suspensa'!$AA$20:$AA$23,'Lista Suspensa'!$AB$20:$AB$23,"N/A")</f>
        <v>S</v>
      </c>
    </row>
    <row r="2017" spans="1:54" ht="12" customHeight="1">
      <c r="A2017" s="151" t="s">
        <v>54</v>
      </c>
      <c r="B2017" s="152">
        <v>46112</v>
      </c>
      <c r="C2017" s="153" t="s">
        <v>55</v>
      </c>
      <c r="D2017" s="153" t="s">
        <v>56</v>
      </c>
      <c r="E2017" s="244">
        <v>74371482</v>
      </c>
      <c r="F2017" s="144" t="s">
        <v>4058</v>
      </c>
      <c r="G2017" s="230"/>
      <c r="H2017" s="154">
        <v>21504</v>
      </c>
      <c r="I2017" s="153">
        <v>67</v>
      </c>
      <c r="J2017" s="148" t="s">
        <v>70</v>
      </c>
      <c r="K2017" s="153"/>
      <c r="L2017" s="153"/>
      <c r="M2017" s="153"/>
      <c r="N2017" s="153"/>
      <c r="O2017" s="155">
        <v>11957889329</v>
      </c>
      <c r="P2017" s="156" t="s">
        <v>60</v>
      </c>
      <c r="Q2017" s="157" t="s">
        <v>110</v>
      </c>
      <c r="R2017" s="158">
        <v>46155</v>
      </c>
      <c r="S2017" s="159"/>
      <c r="T2017" s="159" t="s">
        <v>62</v>
      </c>
      <c r="U2017" s="159" t="s">
        <v>111</v>
      </c>
      <c r="V2017" s="154">
        <v>46148</v>
      </c>
      <c r="W2017" s="154"/>
      <c r="X2017" s="154"/>
      <c r="Y2017" s="160" t="s">
        <v>3187</v>
      </c>
      <c r="Z2017" s="160" t="s">
        <v>65</v>
      </c>
      <c r="AA2017" s="153"/>
      <c r="AB2017" s="153"/>
      <c r="AC2017" s="182" t="e">
        <f t="shared" si="64"/>
        <v>#DIV/0!</v>
      </c>
      <c r="AD2017" s="153" t="e">
        <f t="shared" si="65"/>
        <v>#DIV/0!</v>
      </c>
      <c r="AE2017" s="233" t="s">
        <v>66</v>
      </c>
      <c r="AF2017" s="153"/>
      <c r="AG2017" s="159"/>
      <c r="AH2017" s="153"/>
      <c r="AI2017" s="161"/>
      <c r="AJ2017" s="153"/>
      <c r="AK2017" s="153"/>
      <c r="AL2017" s="207"/>
      <c r="AM2017" s="207"/>
      <c r="AN2017" s="207"/>
      <c r="AO2017" s="207" t="str">
        <f ca="1">IF(R2017="","",IF(R2017&gt;TODAY(),"0 meses",DATEDIF(R2017,TODAY(),"m") &amp; " meses"))</f>
        <v>0 meses</v>
      </c>
      <c r="AP2017" s="147" t="s">
        <v>67</v>
      </c>
      <c r="AQ2017" s="147" t="s">
        <v>67</v>
      </c>
      <c r="AR2017" s="147"/>
      <c r="AS2017" s="209" t="s">
        <v>68</v>
      </c>
      <c r="AT2017" s="223" t="str">
        <f>MONTH(B2017)&amp;"/"&amp;YEAR(B2017)</f>
        <v>3/2026</v>
      </c>
      <c r="AU2017" s="223">
        <f>WEEKNUM(B2017)-WEEKNUM(EOMONTH(B2017,-1)+1)+1</f>
        <v>5</v>
      </c>
      <c r="AV2017" s="209" t="str">
        <f>MONTH(R2017)&amp;"/"&amp;YEAR(R2017)</f>
        <v>5/2026</v>
      </c>
      <c r="AW2017" s="209">
        <f>WEEKNUM(R2017)-WEEKNUM(EOMONTH(R2017,-1)+1)+1</f>
        <v>3</v>
      </c>
      <c r="AX2017" s="209">
        <f>IF(BB2017="S",IF(Q2017="1. Aceitou o programa",R2017-B2017,0),0)</f>
        <v>43</v>
      </c>
      <c r="AY2017" s="209">
        <f>IF(BB2017="S",IF(AND(S2017&lt;&gt;"",R2017&lt;&gt;""),S2017-R2017,0),0)</f>
        <v>0</v>
      </c>
      <c r="AZ2017" s="209">
        <f>IF(BB2017="S",IF(Q2017="1. Aceitou o programa",IF(OR(X2017="Não se Aplica",X2017=""),IF(OR(W2017="Não se Aplica",W2017=""),0,W2017-V2017),AVERAGE(X2017-W2017,W2017-V2017)),0),0)</f>
        <v>0</v>
      </c>
      <c r="BA2017" s="209">
        <f>IF(BB2017="S",IF(AND(Q2017="1. Aceitou o programa",AH2017="Realizada"),IFERROR(IF(AG2017="",0,AG2017-R2017),0),0),0)</f>
        <v>0</v>
      </c>
      <c r="BB2017" s="209" t="str">
        <f>_xlfn.XLOOKUP(U2017,'Lista Suspensa'!$AA$20:$AA$23,'Lista Suspensa'!$AB$20:$AB$23,"N/A")</f>
        <v>S</v>
      </c>
    </row>
    <row r="2018" spans="1:54" ht="12" customHeight="1">
      <c r="A2018" s="151" t="s">
        <v>54</v>
      </c>
      <c r="B2018" s="152">
        <v>46112</v>
      </c>
      <c r="C2018" s="153" t="s">
        <v>55</v>
      </c>
      <c r="D2018" s="153" t="s">
        <v>56</v>
      </c>
      <c r="E2018" s="244">
        <v>74066592</v>
      </c>
      <c r="F2018" s="144" t="s">
        <v>4059</v>
      </c>
      <c r="G2018" s="230"/>
      <c r="H2018" s="154">
        <v>25298</v>
      </c>
      <c r="I2018" s="153">
        <v>57</v>
      </c>
      <c r="J2018" s="148" t="s">
        <v>58</v>
      </c>
      <c r="K2018" s="153"/>
      <c r="L2018" s="153"/>
      <c r="M2018" s="153"/>
      <c r="N2018" s="153"/>
      <c r="O2018" s="155">
        <v>11940026881</v>
      </c>
      <c r="P2018" s="156" t="s">
        <v>60</v>
      </c>
      <c r="Q2018" s="157" t="s">
        <v>110</v>
      </c>
      <c r="R2018" s="158">
        <v>46155</v>
      </c>
      <c r="S2018" s="159"/>
      <c r="T2018" s="159" t="s">
        <v>62</v>
      </c>
      <c r="U2018" s="159" t="s">
        <v>111</v>
      </c>
      <c r="V2018" s="154">
        <v>46149</v>
      </c>
      <c r="W2018" s="154"/>
      <c r="X2018" s="154"/>
      <c r="Y2018" s="160" t="s">
        <v>3187</v>
      </c>
      <c r="Z2018" s="160" t="s">
        <v>65</v>
      </c>
      <c r="AA2018" s="153"/>
      <c r="AB2018" s="153"/>
      <c r="AC2018" s="182" t="e">
        <f t="shared" si="64"/>
        <v>#DIV/0!</v>
      </c>
      <c r="AD2018" s="153" t="e">
        <f t="shared" si="65"/>
        <v>#DIV/0!</v>
      </c>
      <c r="AE2018" s="233" t="s">
        <v>66</v>
      </c>
      <c r="AF2018" s="153"/>
      <c r="AG2018" s="159"/>
      <c r="AH2018" s="153"/>
      <c r="AI2018" s="161"/>
      <c r="AJ2018" s="153"/>
      <c r="AK2018" s="153"/>
      <c r="AL2018" s="207"/>
      <c r="AM2018" s="207"/>
      <c r="AN2018" s="207"/>
      <c r="AO2018" s="207" t="str">
        <f ca="1">IF(R2018="","",IF(R2018&gt;TODAY(),"0 meses",DATEDIF(R2018,TODAY(),"m") &amp; " meses"))</f>
        <v>0 meses</v>
      </c>
      <c r="AP2018" s="147" t="s">
        <v>67</v>
      </c>
      <c r="AQ2018" s="147" t="s">
        <v>67</v>
      </c>
      <c r="AR2018" s="147"/>
      <c r="AS2018" s="209" t="s">
        <v>68</v>
      </c>
      <c r="AT2018" s="223" t="str">
        <f>MONTH(B2018)&amp;"/"&amp;YEAR(B2018)</f>
        <v>3/2026</v>
      </c>
      <c r="AU2018" s="223">
        <f>WEEKNUM(B2018)-WEEKNUM(EOMONTH(B2018,-1)+1)+1</f>
        <v>5</v>
      </c>
      <c r="AV2018" s="209" t="str">
        <f>MONTH(R2018)&amp;"/"&amp;YEAR(R2018)</f>
        <v>5/2026</v>
      </c>
      <c r="AW2018" s="209">
        <f>WEEKNUM(R2018)-WEEKNUM(EOMONTH(R2018,-1)+1)+1</f>
        <v>3</v>
      </c>
      <c r="AX2018" s="209">
        <f>IF(BB2018="S",IF(Q2018="1. Aceitou o programa",R2018-B2018,0),0)</f>
        <v>43</v>
      </c>
      <c r="AY2018" s="209">
        <f>IF(BB2018="S",IF(AND(S2018&lt;&gt;"",R2018&lt;&gt;""),S2018-R2018,0),0)</f>
        <v>0</v>
      </c>
      <c r="AZ2018" s="209">
        <f>IF(BB2018="S",IF(Q2018="1. Aceitou o programa",IF(OR(X2018="Não se Aplica",X2018=""),IF(OR(W2018="Não se Aplica",W2018=""),0,W2018-V2018),AVERAGE(X2018-W2018,W2018-V2018)),0),0)</f>
        <v>0</v>
      </c>
      <c r="BA2018" s="209">
        <f>IF(BB2018="S",IF(AND(Q2018="1. Aceitou o programa",AH2018="Realizada"),IFERROR(IF(AG2018="",0,AG2018-R2018),0),0),0)</f>
        <v>0</v>
      </c>
      <c r="BB2018" s="209" t="str">
        <f>_xlfn.XLOOKUP(U2018,'Lista Suspensa'!$AA$20:$AA$23,'Lista Suspensa'!$AB$20:$AB$23,"N/A")</f>
        <v>S</v>
      </c>
    </row>
    <row r="2019" spans="1:54" ht="12" customHeight="1">
      <c r="A2019" s="151" t="s">
        <v>54</v>
      </c>
      <c r="B2019" s="152">
        <v>46112</v>
      </c>
      <c r="C2019" s="153" t="s">
        <v>55</v>
      </c>
      <c r="D2019" s="153" t="s">
        <v>56</v>
      </c>
      <c r="E2019" s="244">
        <v>82862952</v>
      </c>
      <c r="F2019" s="144" t="s">
        <v>4060</v>
      </c>
      <c r="G2019" s="230"/>
      <c r="H2019" s="154">
        <v>29019</v>
      </c>
      <c r="I2019" s="153">
        <v>46</v>
      </c>
      <c r="J2019" s="148" t="s">
        <v>70</v>
      </c>
      <c r="K2019" s="153"/>
      <c r="L2019" s="153"/>
      <c r="M2019" s="153"/>
      <c r="N2019" s="153"/>
      <c r="O2019" s="155">
        <v>973506530</v>
      </c>
      <c r="P2019" s="156" t="s">
        <v>60</v>
      </c>
      <c r="Q2019" s="157" t="s">
        <v>110</v>
      </c>
      <c r="R2019" s="158">
        <v>46155</v>
      </c>
      <c r="S2019" s="159"/>
      <c r="T2019" s="159" t="s">
        <v>62</v>
      </c>
      <c r="U2019" s="159" t="s">
        <v>111</v>
      </c>
      <c r="V2019" s="154">
        <v>46142</v>
      </c>
      <c r="W2019" s="154"/>
      <c r="X2019" s="154"/>
      <c r="Y2019" s="160" t="s">
        <v>3005</v>
      </c>
      <c r="Z2019" s="160" t="s">
        <v>65</v>
      </c>
      <c r="AA2019" s="153"/>
      <c r="AB2019" s="153"/>
      <c r="AC2019" s="182" t="e">
        <f t="shared" si="64"/>
        <v>#DIV/0!</v>
      </c>
      <c r="AD2019" s="153" t="e">
        <f t="shared" si="65"/>
        <v>#DIV/0!</v>
      </c>
      <c r="AE2019" s="233" t="s">
        <v>66</v>
      </c>
      <c r="AF2019" s="153"/>
      <c r="AG2019" s="159"/>
      <c r="AH2019" s="153"/>
      <c r="AI2019" s="161"/>
      <c r="AJ2019" s="153"/>
      <c r="AK2019" s="153"/>
      <c r="AL2019" s="207"/>
      <c r="AM2019" s="207"/>
      <c r="AN2019" s="207"/>
      <c r="AO2019" s="207" t="str">
        <f ca="1">IF(R2019="","",IF(R2019&gt;TODAY(),"0 meses",DATEDIF(R2019,TODAY(),"m") &amp; " meses"))</f>
        <v>0 meses</v>
      </c>
      <c r="AP2019" s="147" t="s">
        <v>67</v>
      </c>
      <c r="AQ2019" s="147" t="s">
        <v>67</v>
      </c>
      <c r="AR2019" s="147"/>
      <c r="AS2019" s="209" t="s">
        <v>68</v>
      </c>
      <c r="AT2019" s="223" t="str">
        <f>MONTH(B2019)&amp;"/"&amp;YEAR(B2019)</f>
        <v>3/2026</v>
      </c>
      <c r="AU2019" s="223">
        <f>WEEKNUM(B2019)-WEEKNUM(EOMONTH(B2019,-1)+1)+1</f>
        <v>5</v>
      </c>
      <c r="AV2019" s="209" t="str">
        <f>MONTH(R2019)&amp;"/"&amp;YEAR(R2019)</f>
        <v>5/2026</v>
      </c>
      <c r="AW2019" s="209">
        <f>WEEKNUM(R2019)-WEEKNUM(EOMONTH(R2019,-1)+1)+1</f>
        <v>3</v>
      </c>
      <c r="AX2019" s="209">
        <f>IF(BB2019="S",IF(Q2019="1. Aceitou o programa",R2019-B2019,0),0)</f>
        <v>43</v>
      </c>
      <c r="AY2019" s="209">
        <f>IF(BB2019="S",IF(AND(S2019&lt;&gt;"",R2019&lt;&gt;""),S2019-R2019,0),0)</f>
        <v>0</v>
      </c>
      <c r="AZ2019" s="209">
        <f>IF(BB2019="S",IF(Q2019="1. Aceitou o programa",IF(OR(X2019="Não se Aplica",X2019=""),IF(OR(W2019="Não se Aplica",W2019=""),0,W2019-V2019),AVERAGE(X2019-W2019,W2019-V2019)),0),0)</f>
        <v>0</v>
      </c>
      <c r="BA2019" s="209">
        <f>IF(BB2019="S",IF(AND(Q2019="1. Aceitou o programa",AH2019="Realizada"),IFERROR(IF(AG2019="",0,AG2019-R2019),0),0),0)</f>
        <v>0</v>
      </c>
      <c r="BB2019" s="209" t="str">
        <f>_xlfn.XLOOKUP(U2019,'Lista Suspensa'!$AA$20:$AA$23,'Lista Suspensa'!$AB$20:$AB$23,"N/A")</f>
        <v>S</v>
      </c>
    </row>
    <row r="2020" spans="1:54" ht="12" customHeight="1">
      <c r="A2020" s="151" t="s">
        <v>54</v>
      </c>
      <c r="B2020" s="152">
        <v>46112</v>
      </c>
      <c r="C2020" s="153" t="s">
        <v>55</v>
      </c>
      <c r="D2020" s="153" t="s">
        <v>56</v>
      </c>
      <c r="E2020" s="244">
        <v>79869222</v>
      </c>
      <c r="F2020" s="144" t="s">
        <v>4061</v>
      </c>
      <c r="G2020" s="230"/>
      <c r="H2020" s="154">
        <v>30808</v>
      </c>
      <c r="I2020" s="153">
        <v>42</v>
      </c>
      <c r="J2020" s="148" t="s">
        <v>70</v>
      </c>
      <c r="K2020" s="153"/>
      <c r="L2020" s="153"/>
      <c r="M2020" s="153"/>
      <c r="N2020" s="153"/>
      <c r="O2020" s="155">
        <v>11962182113</v>
      </c>
      <c r="P2020" s="156" t="s">
        <v>60</v>
      </c>
      <c r="Q2020" s="157" t="s">
        <v>110</v>
      </c>
      <c r="R2020" s="158">
        <v>46155</v>
      </c>
      <c r="S2020" s="159"/>
      <c r="T2020" s="159" t="s">
        <v>62</v>
      </c>
      <c r="U2020" s="159" t="s">
        <v>111</v>
      </c>
      <c r="V2020" s="154">
        <v>46148</v>
      </c>
      <c r="W2020" s="154"/>
      <c r="X2020" s="154"/>
      <c r="Y2020" s="160" t="s">
        <v>3187</v>
      </c>
      <c r="Z2020" s="160" t="s">
        <v>65</v>
      </c>
      <c r="AA2020" s="153"/>
      <c r="AB2020" s="153"/>
      <c r="AC2020" s="182" t="e">
        <f t="shared" si="64"/>
        <v>#DIV/0!</v>
      </c>
      <c r="AD2020" s="153" t="e">
        <f t="shared" si="65"/>
        <v>#DIV/0!</v>
      </c>
      <c r="AE2020" s="233" t="s">
        <v>66</v>
      </c>
      <c r="AF2020" s="153"/>
      <c r="AG2020" s="159"/>
      <c r="AH2020" s="153"/>
      <c r="AI2020" s="161"/>
      <c r="AJ2020" s="153"/>
      <c r="AK2020" s="153"/>
      <c r="AL2020" s="207"/>
      <c r="AM2020" s="207"/>
      <c r="AN2020" s="207"/>
      <c r="AO2020" s="207" t="str">
        <f ca="1">IF(R2020="","",IF(R2020&gt;TODAY(),"0 meses",DATEDIF(R2020,TODAY(),"m") &amp; " meses"))</f>
        <v>0 meses</v>
      </c>
      <c r="AP2020" s="147" t="s">
        <v>67</v>
      </c>
      <c r="AQ2020" s="147" t="s">
        <v>67</v>
      </c>
      <c r="AR2020" s="147"/>
      <c r="AS2020" s="209" t="s">
        <v>68</v>
      </c>
      <c r="AT2020" s="223" t="str">
        <f>MONTH(B2020)&amp;"/"&amp;YEAR(B2020)</f>
        <v>3/2026</v>
      </c>
      <c r="AU2020" s="223">
        <f>WEEKNUM(B2020)-WEEKNUM(EOMONTH(B2020,-1)+1)+1</f>
        <v>5</v>
      </c>
      <c r="AV2020" s="209" t="str">
        <f>MONTH(R2020)&amp;"/"&amp;YEAR(R2020)</f>
        <v>5/2026</v>
      </c>
      <c r="AW2020" s="209">
        <f>WEEKNUM(R2020)-WEEKNUM(EOMONTH(R2020,-1)+1)+1</f>
        <v>3</v>
      </c>
      <c r="AX2020" s="209">
        <f>IF(BB2020="S",IF(Q2020="1. Aceitou o programa",R2020-B2020,0),0)</f>
        <v>43</v>
      </c>
      <c r="AY2020" s="209">
        <f>IF(BB2020="S",IF(AND(S2020&lt;&gt;"",R2020&lt;&gt;""),S2020-R2020,0),0)</f>
        <v>0</v>
      </c>
      <c r="AZ2020" s="209">
        <f>IF(BB2020="S",IF(Q2020="1. Aceitou o programa",IF(OR(X2020="Não se Aplica",X2020=""),IF(OR(W2020="Não se Aplica",W2020=""),0,W2020-V2020),AVERAGE(X2020-W2020,W2020-V2020)),0),0)</f>
        <v>0</v>
      </c>
      <c r="BA2020" s="209">
        <f>IF(BB2020="S",IF(AND(Q2020="1. Aceitou o programa",AH2020="Realizada"),IFERROR(IF(AG2020="",0,AG2020-R2020),0),0),0)</f>
        <v>0</v>
      </c>
      <c r="BB2020" s="209" t="str">
        <f>_xlfn.XLOOKUP(U2020,'Lista Suspensa'!$AA$20:$AA$23,'Lista Suspensa'!$AB$20:$AB$23,"N/A")</f>
        <v>S</v>
      </c>
    </row>
    <row r="2021" spans="1:54" ht="12" customHeight="1">
      <c r="A2021" s="151" t="s">
        <v>54</v>
      </c>
      <c r="B2021" s="152">
        <v>46112</v>
      </c>
      <c r="C2021" s="153" t="s">
        <v>55</v>
      </c>
      <c r="D2021" s="153" t="s">
        <v>56</v>
      </c>
      <c r="E2021" s="244">
        <v>93273903</v>
      </c>
      <c r="F2021" s="144" t="s">
        <v>4062</v>
      </c>
      <c r="G2021" s="230"/>
      <c r="H2021" s="154">
        <v>32021</v>
      </c>
      <c r="I2021" s="153">
        <v>38</v>
      </c>
      <c r="J2021" s="148" t="s">
        <v>70</v>
      </c>
      <c r="K2021" s="153"/>
      <c r="L2021" s="153"/>
      <c r="M2021" s="153"/>
      <c r="N2021" s="153"/>
      <c r="O2021" s="155">
        <v>21980333168</v>
      </c>
      <c r="P2021" s="156" t="s">
        <v>60</v>
      </c>
      <c r="Q2021" s="157" t="s">
        <v>110</v>
      </c>
      <c r="R2021" s="158">
        <v>46155</v>
      </c>
      <c r="S2021" s="159"/>
      <c r="T2021" s="159" t="s">
        <v>62</v>
      </c>
      <c r="U2021" s="159" t="s">
        <v>111</v>
      </c>
      <c r="V2021" s="154">
        <v>46148</v>
      </c>
      <c r="W2021" s="154"/>
      <c r="X2021" s="154"/>
      <c r="Y2021" s="160" t="s">
        <v>3187</v>
      </c>
      <c r="Z2021" s="160" t="s">
        <v>65</v>
      </c>
      <c r="AA2021" s="153"/>
      <c r="AB2021" s="153"/>
      <c r="AC2021" s="182" t="e">
        <f t="shared" si="64"/>
        <v>#DIV/0!</v>
      </c>
      <c r="AD2021" s="153" t="e">
        <f t="shared" si="65"/>
        <v>#DIV/0!</v>
      </c>
      <c r="AE2021" s="233" t="s">
        <v>66</v>
      </c>
      <c r="AF2021" s="153"/>
      <c r="AG2021" s="159"/>
      <c r="AH2021" s="153"/>
      <c r="AI2021" s="161"/>
      <c r="AJ2021" s="153"/>
      <c r="AK2021" s="153"/>
      <c r="AL2021" s="207"/>
      <c r="AM2021" s="207"/>
      <c r="AN2021" s="207"/>
      <c r="AO2021" s="207" t="str">
        <f ca="1">IF(R2021="","",IF(R2021&gt;TODAY(),"0 meses",DATEDIF(R2021,TODAY(),"m") &amp; " meses"))</f>
        <v>0 meses</v>
      </c>
      <c r="AP2021" s="147" t="s">
        <v>67</v>
      </c>
      <c r="AQ2021" s="147" t="s">
        <v>67</v>
      </c>
      <c r="AR2021" s="147"/>
      <c r="AS2021" s="209" t="s">
        <v>68</v>
      </c>
      <c r="AT2021" s="223" t="str">
        <f>MONTH(B2021)&amp;"/"&amp;YEAR(B2021)</f>
        <v>3/2026</v>
      </c>
      <c r="AU2021" s="223">
        <f>WEEKNUM(B2021)-WEEKNUM(EOMONTH(B2021,-1)+1)+1</f>
        <v>5</v>
      </c>
      <c r="AV2021" s="209" t="str">
        <f>MONTH(R2021)&amp;"/"&amp;YEAR(R2021)</f>
        <v>5/2026</v>
      </c>
      <c r="AW2021" s="209">
        <f>WEEKNUM(R2021)-WEEKNUM(EOMONTH(R2021,-1)+1)+1</f>
        <v>3</v>
      </c>
      <c r="AX2021" s="209">
        <f>IF(BB2021="S",IF(Q2021="1. Aceitou o programa",R2021-B2021,0),0)</f>
        <v>43</v>
      </c>
      <c r="AY2021" s="209">
        <f>IF(BB2021="S",IF(AND(S2021&lt;&gt;"",R2021&lt;&gt;""),S2021-R2021,0),0)</f>
        <v>0</v>
      </c>
      <c r="AZ2021" s="209">
        <f>IF(BB2021="S",IF(Q2021="1. Aceitou o programa",IF(OR(X2021="Não se Aplica",X2021=""),IF(OR(W2021="Não se Aplica",W2021=""),0,W2021-V2021),AVERAGE(X2021-W2021,W2021-V2021)),0),0)</f>
        <v>0</v>
      </c>
      <c r="BA2021" s="209">
        <f>IF(BB2021="S",IF(AND(Q2021="1. Aceitou o programa",AH2021="Realizada"),IFERROR(IF(AG2021="",0,AG2021-R2021),0),0),0)</f>
        <v>0</v>
      </c>
      <c r="BB2021" s="209" t="str">
        <f>_xlfn.XLOOKUP(U2021,'Lista Suspensa'!$AA$20:$AA$23,'Lista Suspensa'!$AB$20:$AB$23,"N/A")</f>
        <v>S</v>
      </c>
    </row>
    <row r="2022" spans="1:54" ht="12" customHeight="1">
      <c r="A2022" s="151" t="s">
        <v>54</v>
      </c>
      <c r="B2022" s="152">
        <v>46112</v>
      </c>
      <c r="C2022" s="153" t="s">
        <v>55</v>
      </c>
      <c r="D2022" s="153" t="s">
        <v>56</v>
      </c>
      <c r="E2022" s="244">
        <v>92684279</v>
      </c>
      <c r="F2022" s="144" t="s">
        <v>4063</v>
      </c>
      <c r="G2022" s="230"/>
      <c r="H2022" s="154">
        <v>32431</v>
      </c>
      <c r="I2022" s="153">
        <v>37</v>
      </c>
      <c r="J2022" s="148" t="s">
        <v>70</v>
      </c>
      <c r="K2022" s="153"/>
      <c r="L2022" s="153"/>
      <c r="M2022" s="153"/>
      <c r="N2022" s="153"/>
      <c r="O2022" s="155">
        <v>11981927077</v>
      </c>
      <c r="P2022" s="156" t="s">
        <v>60</v>
      </c>
      <c r="Q2022" s="157" t="s">
        <v>110</v>
      </c>
      <c r="R2022" s="158">
        <v>46155</v>
      </c>
      <c r="S2022" s="159"/>
      <c r="T2022" s="159" t="s">
        <v>62</v>
      </c>
      <c r="U2022" s="159" t="s">
        <v>111</v>
      </c>
      <c r="V2022" s="154">
        <v>46148</v>
      </c>
      <c r="W2022" s="154"/>
      <c r="X2022" s="154"/>
      <c r="Y2022" s="160" t="s">
        <v>3187</v>
      </c>
      <c r="Z2022" s="160" t="s">
        <v>65</v>
      </c>
      <c r="AA2022" s="153"/>
      <c r="AB2022" s="153"/>
      <c r="AC2022" s="182" t="e">
        <f t="shared" si="64"/>
        <v>#DIV/0!</v>
      </c>
      <c r="AD2022" s="153" t="e">
        <f t="shared" si="65"/>
        <v>#DIV/0!</v>
      </c>
      <c r="AE2022" s="233" t="s">
        <v>66</v>
      </c>
      <c r="AF2022" s="153"/>
      <c r="AG2022" s="159"/>
      <c r="AH2022" s="153"/>
      <c r="AI2022" s="161"/>
      <c r="AJ2022" s="153"/>
      <c r="AK2022" s="153"/>
      <c r="AL2022" s="207"/>
      <c r="AM2022" s="207"/>
      <c r="AN2022" s="207"/>
      <c r="AO2022" s="207" t="str">
        <f ca="1">IF(R2022="","",IF(R2022&gt;TODAY(),"0 meses",DATEDIF(R2022,TODAY(),"m") &amp; " meses"))</f>
        <v>0 meses</v>
      </c>
      <c r="AP2022" s="147" t="s">
        <v>67</v>
      </c>
      <c r="AQ2022" s="147" t="s">
        <v>67</v>
      </c>
      <c r="AR2022" s="147"/>
      <c r="AS2022" s="209" t="s">
        <v>68</v>
      </c>
      <c r="AT2022" s="223" t="str">
        <f>MONTH(B2022)&amp;"/"&amp;YEAR(B2022)</f>
        <v>3/2026</v>
      </c>
      <c r="AU2022" s="223">
        <f>WEEKNUM(B2022)-WEEKNUM(EOMONTH(B2022,-1)+1)+1</f>
        <v>5</v>
      </c>
      <c r="AV2022" s="209" t="str">
        <f>MONTH(R2022)&amp;"/"&amp;YEAR(R2022)</f>
        <v>5/2026</v>
      </c>
      <c r="AW2022" s="209">
        <f>WEEKNUM(R2022)-WEEKNUM(EOMONTH(R2022,-1)+1)+1</f>
        <v>3</v>
      </c>
      <c r="AX2022" s="209">
        <f>IF(BB2022="S",IF(Q2022="1. Aceitou o programa",R2022-B2022,0),0)</f>
        <v>43</v>
      </c>
      <c r="AY2022" s="209">
        <f>IF(BB2022="S",IF(AND(S2022&lt;&gt;"",R2022&lt;&gt;""),S2022-R2022,0),0)</f>
        <v>0</v>
      </c>
      <c r="AZ2022" s="209">
        <f>IF(BB2022="S",IF(Q2022="1. Aceitou o programa",IF(OR(X2022="Não se Aplica",X2022=""),IF(OR(W2022="Não se Aplica",W2022=""),0,W2022-V2022),AVERAGE(X2022-W2022,W2022-V2022)),0),0)</f>
        <v>0</v>
      </c>
      <c r="BA2022" s="209">
        <f>IF(BB2022="S",IF(AND(Q2022="1. Aceitou o programa",AH2022="Realizada"),IFERROR(IF(AG2022="",0,AG2022-R2022),0),0),0)</f>
        <v>0</v>
      </c>
      <c r="BB2022" s="209" t="str">
        <f>_xlfn.XLOOKUP(U2022,'Lista Suspensa'!$AA$20:$AA$23,'Lista Suspensa'!$AB$20:$AB$23,"N/A")</f>
        <v>S</v>
      </c>
    </row>
    <row r="2023" spans="1:54" ht="12" customHeight="1">
      <c r="A2023" s="151" t="s">
        <v>54</v>
      </c>
      <c r="B2023" s="152">
        <v>46112</v>
      </c>
      <c r="C2023" s="153" t="s">
        <v>55</v>
      </c>
      <c r="D2023" s="153" t="s">
        <v>56</v>
      </c>
      <c r="E2023" s="244">
        <v>93803677</v>
      </c>
      <c r="F2023" s="144" t="s">
        <v>4064</v>
      </c>
      <c r="G2023" s="230"/>
      <c r="H2023" s="154">
        <v>33030</v>
      </c>
      <c r="I2023" s="153">
        <v>35</v>
      </c>
      <c r="J2023" s="148" t="s">
        <v>70</v>
      </c>
      <c r="K2023" s="153"/>
      <c r="L2023" s="153"/>
      <c r="M2023" s="153"/>
      <c r="N2023" s="153"/>
      <c r="O2023" s="155">
        <v>21965503976</v>
      </c>
      <c r="P2023" s="156" t="s">
        <v>60</v>
      </c>
      <c r="Q2023" s="157" t="s">
        <v>110</v>
      </c>
      <c r="R2023" s="158">
        <v>46155</v>
      </c>
      <c r="S2023" s="159"/>
      <c r="T2023" s="159" t="s">
        <v>62</v>
      </c>
      <c r="U2023" s="159" t="s">
        <v>111</v>
      </c>
      <c r="V2023" s="154">
        <v>46148</v>
      </c>
      <c r="W2023" s="154"/>
      <c r="X2023" s="154"/>
      <c r="Y2023" s="160" t="s">
        <v>3187</v>
      </c>
      <c r="Z2023" s="160" t="s">
        <v>65</v>
      </c>
      <c r="AA2023" s="153"/>
      <c r="AB2023" s="153"/>
      <c r="AC2023" s="182" t="e">
        <f t="shared" si="64"/>
        <v>#DIV/0!</v>
      </c>
      <c r="AD2023" s="153" t="e">
        <f t="shared" si="65"/>
        <v>#DIV/0!</v>
      </c>
      <c r="AE2023" s="233" t="s">
        <v>66</v>
      </c>
      <c r="AF2023" s="153"/>
      <c r="AG2023" s="159"/>
      <c r="AH2023" s="153"/>
      <c r="AI2023" s="161"/>
      <c r="AJ2023" s="153"/>
      <c r="AK2023" s="153"/>
      <c r="AL2023" s="207"/>
      <c r="AM2023" s="207"/>
      <c r="AN2023" s="207"/>
      <c r="AO2023" s="207" t="str">
        <f ca="1">IF(R2023="","",IF(R2023&gt;TODAY(),"0 meses",DATEDIF(R2023,TODAY(),"m") &amp; " meses"))</f>
        <v>0 meses</v>
      </c>
      <c r="AP2023" s="147" t="s">
        <v>67</v>
      </c>
      <c r="AQ2023" s="147" t="s">
        <v>67</v>
      </c>
      <c r="AR2023" s="147"/>
      <c r="AS2023" s="209" t="s">
        <v>68</v>
      </c>
      <c r="AT2023" s="223" t="str">
        <f>MONTH(B2023)&amp;"/"&amp;YEAR(B2023)</f>
        <v>3/2026</v>
      </c>
      <c r="AU2023" s="223">
        <f>WEEKNUM(B2023)-WEEKNUM(EOMONTH(B2023,-1)+1)+1</f>
        <v>5</v>
      </c>
      <c r="AV2023" s="209" t="str">
        <f>MONTH(R2023)&amp;"/"&amp;YEAR(R2023)</f>
        <v>5/2026</v>
      </c>
      <c r="AW2023" s="209">
        <f>WEEKNUM(R2023)-WEEKNUM(EOMONTH(R2023,-1)+1)+1</f>
        <v>3</v>
      </c>
      <c r="AX2023" s="209">
        <f>IF(BB2023="S",IF(Q2023="1. Aceitou o programa",R2023-B2023,0),0)</f>
        <v>43</v>
      </c>
      <c r="AY2023" s="209">
        <f>IF(BB2023="S",IF(AND(S2023&lt;&gt;"",R2023&lt;&gt;""),S2023-R2023,0),0)</f>
        <v>0</v>
      </c>
      <c r="AZ2023" s="209">
        <f>IF(BB2023="S",IF(Q2023="1. Aceitou o programa",IF(OR(X2023="Não se Aplica",X2023=""),IF(OR(W2023="Não se Aplica",W2023=""),0,W2023-V2023),AVERAGE(X2023-W2023,W2023-V2023)),0),0)</f>
        <v>0</v>
      </c>
      <c r="BA2023" s="209">
        <f>IF(BB2023="S",IF(AND(Q2023="1. Aceitou o programa",AH2023="Realizada"),IFERROR(IF(AG2023="",0,AG2023-R2023),0),0),0)</f>
        <v>0</v>
      </c>
      <c r="BB2023" s="209" t="str">
        <f>_xlfn.XLOOKUP(U2023,'Lista Suspensa'!$AA$20:$AA$23,'Lista Suspensa'!$AB$20:$AB$23,"N/A")</f>
        <v>S</v>
      </c>
    </row>
    <row r="2024" spans="1:54" ht="12" customHeight="1">
      <c r="A2024" s="151" t="s">
        <v>54</v>
      </c>
      <c r="B2024" s="152">
        <v>46112</v>
      </c>
      <c r="C2024" s="153" t="s">
        <v>55</v>
      </c>
      <c r="D2024" s="153" t="s">
        <v>56</v>
      </c>
      <c r="E2024" s="244">
        <v>93828068</v>
      </c>
      <c r="F2024" s="144" t="s">
        <v>4065</v>
      </c>
      <c r="G2024" s="230"/>
      <c r="H2024" s="154">
        <v>33305</v>
      </c>
      <c r="I2024" s="153">
        <v>35</v>
      </c>
      <c r="J2024" s="148" t="s">
        <v>70</v>
      </c>
      <c r="K2024" s="153"/>
      <c r="L2024" s="153"/>
      <c r="M2024" s="153"/>
      <c r="N2024" s="153"/>
      <c r="O2024" s="155">
        <v>21969225706</v>
      </c>
      <c r="P2024" s="156" t="s">
        <v>60</v>
      </c>
      <c r="Q2024" s="157" t="s">
        <v>110</v>
      </c>
      <c r="R2024" s="158">
        <v>46155</v>
      </c>
      <c r="S2024" s="159"/>
      <c r="T2024" s="159" t="s">
        <v>62</v>
      </c>
      <c r="U2024" s="159" t="s">
        <v>111</v>
      </c>
      <c r="V2024" s="154">
        <v>46148</v>
      </c>
      <c r="W2024" s="154"/>
      <c r="X2024" s="154"/>
      <c r="Y2024" s="160" t="s">
        <v>3187</v>
      </c>
      <c r="Z2024" s="160" t="s">
        <v>65</v>
      </c>
      <c r="AA2024" s="153"/>
      <c r="AB2024" s="153"/>
      <c r="AC2024" s="182" t="e">
        <f t="shared" si="64"/>
        <v>#DIV/0!</v>
      </c>
      <c r="AD2024" s="153" t="e">
        <f t="shared" si="65"/>
        <v>#DIV/0!</v>
      </c>
      <c r="AE2024" s="233" t="s">
        <v>66</v>
      </c>
      <c r="AF2024" s="153"/>
      <c r="AG2024" s="159"/>
      <c r="AH2024" s="153"/>
      <c r="AI2024" s="161"/>
      <c r="AJ2024" s="153"/>
      <c r="AK2024" s="153"/>
      <c r="AL2024" s="207"/>
      <c r="AM2024" s="207"/>
      <c r="AN2024" s="207"/>
      <c r="AO2024" s="207" t="str">
        <f ca="1">IF(R2024="","",IF(R2024&gt;TODAY(),"0 meses",DATEDIF(R2024,TODAY(),"m") &amp; " meses"))</f>
        <v>0 meses</v>
      </c>
      <c r="AP2024" s="147" t="s">
        <v>67</v>
      </c>
      <c r="AQ2024" s="147" t="s">
        <v>67</v>
      </c>
      <c r="AR2024" s="147"/>
      <c r="AS2024" s="209" t="s">
        <v>68</v>
      </c>
      <c r="AT2024" s="223" t="str">
        <f>MONTH(B2024)&amp;"/"&amp;YEAR(B2024)</f>
        <v>3/2026</v>
      </c>
      <c r="AU2024" s="223">
        <f>WEEKNUM(B2024)-WEEKNUM(EOMONTH(B2024,-1)+1)+1</f>
        <v>5</v>
      </c>
      <c r="AV2024" s="209" t="str">
        <f>MONTH(R2024)&amp;"/"&amp;YEAR(R2024)</f>
        <v>5/2026</v>
      </c>
      <c r="AW2024" s="209">
        <f>WEEKNUM(R2024)-WEEKNUM(EOMONTH(R2024,-1)+1)+1</f>
        <v>3</v>
      </c>
      <c r="AX2024" s="209">
        <f>IF(BB2024="S",IF(Q2024="1. Aceitou o programa",R2024-B2024,0),0)</f>
        <v>43</v>
      </c>
      <c r="AY2024" s="209">
        <f>IF(BB2024="S",IF(AND(S2024&lt;&gt;"",R2024&lt;&gt;""),S2024-R2024,0),0)</f>
        <v>0</v>
      </c>
      <c r="AZ2024" s="209">
        <f>IF(BB2024="S",IF(Q2024="1. Aceitou o programa",IF(OR(X2024="Não se Aplica",X2024=""),IF(OR(W2024="Não se Aplica",W2024=""),0,W2024-V2024),AVERAGE(X2024-W2024,W2024-V2024)),0),0)</f>
        <v>0</v>
      </c>
      <c r="BA2024" s="209">
        <f>IF(BB2024="S",IF(AND(Q2024="1. Aceitou o programa",AH2024="Realizada"),IFERROR(IF(AG2024="",0,AG2024-R2024),0),0),0)</f>
        <v>0</v>
      </c>
      <c r="BB2024" s="209" t="str">
        <f>_xlfn.XLOOKUP(U2024,'Lista Suspensa'!$AA$20:$AA$23,'Lista Suspensa'!$AB$20:$AB$23,"N/A")</f>
        <v>S</v>
      </c>
    </row>
    <row r="2025" spans="1:54" ht="12" customHeight="1">
      <c r="A2025" s="151" t="s">
        <v>54</v>
      </c>
      <c r="B2025" s="152">
        <v>46112</v>
      </c>
      <c r="C2025" s="153" t="s">
        <v>55</v>
      </c>
      <c r="D2025" s="153" t="s">
        <v>56</v>
      </c>
      <c r="E2025" s="244">
        <v>89898569</v>
      </c>
      <c r="F2025" s="144" t="s">
        <v>4066</v>
      </c>
      <c r="G2025" s="230"/>
      <c r="H2025" s="154">
        <v>33749</v>
      </c>
      <c r="I2025" s="153">
        <v>33</v>
      </c>
      <c r="J2025" s="148" t="s">
        <v>70</v>
      </c>
      <c r="K2025" s="153"/>
      <c r="L2025" s="153"/>
      <c r="M2025" s="153"/>
      <c r="N2025" s="153"/>
      <c r="O2025" s="155">
        <v>11952713866</v>
      </c>
      <c r="P2025" s="156" t="s">
        <v>60</v>
      </c>
      <c r="Q2025" s="157" t="s">
        <v>110</v>
      </c>
      <c r="R2025" s="158">
        <v>46155</v>
      </c>
      <c r="S2025" s="159"/>
      <c r="T2025" s="159" t="s">
        <v>62</v>
      </c>
      <c r="U2025" s="159" t="s">
        <v>111</v>
      </c>
      <c r="V2025" s="154">
        <v>46148</v>
      </c>
      <c r="W2025" s="154"/>
      <c r="X2025" s="154"/>
      <c r="Y2025" s="160" t="s">
        <v>3187</v>
      </c>
      <c r="Z2025" s="160" t="s">
        <v>65</v>
      </c>
      <c r="AA2025" s="153"/>
      <c r="AB2025" s="153"/>
      <c r="AC2025" s="182" t="e">
        <f t="shared" si="64"/>
        <v>#DIV/0!</v>
      </c>
      <c r="AD2025" s="153" t="e">
        <f t="shared" si="65"/>
        <v>#DIV/0!</v>
      </c>
      <c r="AE2025" s="233" t="s">
        <v>66</v>
      </c>
      <c r="AF2025" s="153"/>
      <c r="AG2025" s="159"/>
      <c r="AH2025" s="153"/>
      <c r="AI2025" s="161"/>
      <c r="AJ2025" s="153"/>
      <c r="AK2025" s="153"/>
      <c r="AL2025" s="207"/>
      <c r="AM2025" s="207"/>
      <c r="AN2025" s="207"/>
      <c r="AO2025" s="207" t="str">
        <f ca="1">IF(R2025="","",IF(R2025&gt;TODAY(),"0 meses",DATEDIF(R2025,TODAY(),"m") &amp; " meses"))</f>
        <v>0 meses</v>
      </c>
      <c r="AP2025" s="147" t="s">
        <v>67</v>
      </c>
      <c r="AQ2025" s="147" t="s">
        <v>67</v>
      </c>
      <c r="AR2025" s="147"/>
      <c r="AS2025" s="209" t="s">
        <v>68</v>
      </c>
      <c r="AT2025" s="223" t="str">
        <f>MONTH(B2025)&amp;"/"&amp;YEAR(B2025)</f>
        <v>3/2026</v>
      </c>
      <c r="AU2025" s="223">
        <f>WEEKNUM(B2025)-WEEKNUM(EOMONTH(B2025,-1)+1)+1</f>
        <v>5</v>
      </c>
      <c r="AV2025" s="209" t="str">
        <f>MONTH(R2025)&amp;"/"&amp;YEAR(R2025)</f>
        <v>5/2026</v>
      </c>
      <c r="AW2025" s="209">
        <f>WEEKNUM(R2025)-WEEKNUM(EOMONTH(R2025,-1)+1)+1</f>
        <v>3</v>
      </c>
      <c r="AX2025" s="209">
        <f>IF(BB2025="S",IF(Q2025="1. Aceitou o programa",R2025-B2025,0),0)</f>
        <v>43</v>
      </c>
      <c r="AY2025" s="209">
        <f>IF(BB2025="S",IF(AND(S2025&lt;&gt;"",R2025&lt;&gt;""),S2025-R2025,0),0)</f>
        <v>0</v>
      </c>
      <c r="AZ2025" s="209">
        <f>IF(BB2025="S",IF(Q2025="1. Aceitou o programa",IF(OR(X2025="Não se Aplica",X2025=""),IF(OR(W2025="Não se Aplica",W2025=""),0,W2025-V2025),AVERAGE(X2025-W2025,W2025-V2025)),0),0)</f>
        <v>0</v>
      </c>
      <c r="BA2025" s="209">
        <f>IF(BB2025="S",IF(AND(Q2025="1. Aceitou o programa",AH2025="Realizada"),IFERROR(IF(AG2025="",0,AG2025-R2025),0),0),0)</f>
        <v>0</v>
      </c>
      <c r="BB2025" s="209" t="str">
        <f>_xlfn.XLOOKUP(U2025,'Lista Suspensa'!$AA$20:$AA$23,'Lista Suspensa'!$AB$20:$AB$23,"N/A")</f>
        <v>S</v>
      </c>
    </row>
    <row r="2026" spans="1:54" ht="12" customHeight="1">
      <c r="A2026" s="151" t="s">
        <v>54</v>
      </c>
      <c r="B2026" s="152">
        <v>46112</v>
      </c>
      <c r="C2026" s="153" t="s">
        <v>55</v>
      </c>
      <c r="D2026" s="153" t="s">
        <v>56</v>
      </c>
      <c r="E2026" s="244">
        <v>93154283</v>
      </c>
      <c r="F2026" s="144" t="s">
        <v>4067</v>
      </c>
      <c r="G2026" s="230"/>
      <c r="H2026" s="154">
        <v>33799</v>
      </c>
      <c r="I2026" s="153">
        <v>33</v>
      </c>
      <c r="J2026" s="148" t="s">
        <v>70</v>
      </c>
      <c r="K2026" s="153"/>
      <c r="L2026" s="153"/>
      <c r="M2026" s="153"/>
      <c r="N2026" s="153"/>
      <c r="O2026" s="155">
        <v>21959355328</v>
      </c>
      <c r="P2026" s="156" t="s">
        <v>60</v>
      </c>
      <c r="Q2026" s="157" t="s">
        <v>110</v>
      </c>
      <c r="R2026" s="158">
        <v>46155</v>
      </c>
      <c r="S2026" s="159"/>
      <c r="T2026" s="159" t="s">
        <v>62</v>
      </c>
      <c r="U2026" s="159" t="s">
        <v>111</v>
      </c>
      <c r="V2026" s="154">
        <v>46148</v>
      </c>
      <c r="W2026" s="154"/>
      <c r="X2026" s="154"/>
      <c r="Y2026" s="160" t="s">
        <v>3187</v>
      </c>
      <c r="Z2026" s="160" t="s">
        <v>65</v>
      </c>
      <c r="AA2026" s="153"/>
      <c r="AB2026" s="153"/>
      <c r="AC2026" s="182" t="e">
        <f t="shared" si="64"/>
        <v>#DIV/0!</v>
      </c>
      <c r="AD2026" s="153" t="e">
        <f t="shared" si="65"/>
        <v>#DIV/0!</v>
      </c>
      <c r="AE2026" s="233" t="s">
        <v>66</v>
      </c>
      <c r="AF2026" s="153"/>
      <c r="AG2026" s="159"/>
      <c r="AH2026" s="153"/>
      <c r="AI2026" s="161"/>
      <c r="AJ2026" s="153"/>
      <c r="AK2026" s="153"/>
      <c r="AL2026" s="207" t="s">
        <v>85</v>
      </c>
      <c r="AM2026" s="207" t="s">
        <v>86</v>
      </c>
      <c r="AN2026" s="207" t="s">
        <v>191</v>
      </c>
      <c r="AO2026" s="207" t="str">
        <f ca="1">IF(R2026="","",IF(R2026&gt;TODAY(),"0 meses",DATEDIF(R2026,TODAY(),"m") &amp; " meses"))</f>
        <v>0 meses</v>
      </c>
      <c r="AP2026" s="147" t="s">
        <v>67</v>
      </c>
      <c r="AQ2026" s="147" t="s">
        <v>67</v>
      </c>
      <c r="AR2026" s="147"/>
      <c r="AS2026" s="209" t="s">
        <v>68</v>
      </c>
      <c r="AT2026" s="223" t="str">
        <f>MONTH(B2026)&amp;"/"&amp;YEAR(B2026)</f>
        <v>3/2026</v>
      </c>
      <c r="AU2026" s="223">
        <f>WEEKNUM(B2026)-WEEKNUM(EOMONTH(B2026,-1)+1)+1</f>
        <v>5</v>
      </c>
      <c r="AV2026" s="209" t="str">
        <f>MONTH(R2026)&amp;"/"&amp;YEAR(R2026)</f>
        <v>5/2026</v>
      </c>
      <c r="AW2026" s="209">
        <f>WEEKNUM(R2026)-WEEKNUM(EOMONTH(R2026,-1)+1)+1</f>
        <v>3</v>
      </c>
      <c r="AX2026" s="209">
        <f>IF(BB2026="S",IF(Q2026="1. Aceitou o programa",R2026-B2026,0),0)</f>
        <v>43</v>
      </c>
      <c r="AY2026" s="209">
        <f>IF(BB2026="S",IF(AND(S2026&lt;&gt;"",R2026&lt;&gt;""),S2026-R2026,0),0)</f>
        <v>0</v>
      </c>
      <c r="AZ2026" s="209">
        <f>IF(BB2026="S",IF(Q2026="1. Aceitou o programa",IF(OR(X2026="Não se Aplica",X2026=""),IF(OR(W2026="Não se Aplica",W2026=""),0,W2026-V2026),AVERAGE(X2026-W2026,W2026-V2026)),0),0)</f>
        <v>0</v>
      </c>
      <c r="BA2026" s="209">
        <f>IF(BB2026="S",IF(AND(Q2026="1. Aceitou o programa",AH2026="Realizada"),IFERROR(IF(AG2026="",0,AG2026-R2026),0),0),0)</f>
        <v>0</v>
      </c>
      <c r="BB2026" s="209" t="str">
        <f>_xlfn.XLOOKUP(U2026,'Lista Suspensa'!$AA$20:$AA$23,'Lista Suspensa'!$AB$20:$AB$23,"N/A")</f>
        <v>S</v>
      </c>
    </row>
    <row r="2027" spans="1:54" ht="12" customHeight="1">
      <c r="A2027" s="151" t="s">
        <v>54</v>
      </c>
      <c r="B2027" s="152">
        <v>46112</v>
      </c>
      <c r="C2027" s="153" t="s">
        <v>55</v>
      </c>
      <c r="D2027" s="153" t="s">
        <v>56</v>
      </c>
      <c r="E2027" s="244">
        <v>88987916</v>
      </c>
      <c r="F2027" s="144" t="s">
        <v>4068</v>
      </c>
      <c r="G2027" s="230"/>
      <c r="H2027" s="154">
        <v>34101</v>
      </c>
      <c r="I2027" s="153">
        <v>33</v>
      </c>
      <c r="J2027" s="148" t="s">
        <v>70</v>
      </c>
      <c r="K2027" s="153"/>
      <c r="L2027" s="153"/>
      <c r="M2027" s="153"/>
      <c r="N2027" s="153"/>
      <c r="O2027" s="155">
        <v>11987662728</v>
      </c>
      <c r="P2027" s="156" t="s">
        <v>60</v>
      </c>
      <c r="Q2027" s="157" t="s">
        <v>110</v>
      </c>
      <c r="R2027" s="158">
        <v>46155</v>
      </c>
      <c r="S2027" s="159"/>
      <c r="T2027" s="159" t="s">
        <v>62</v>
      </c>
      <c r="U2027" s="159" t="s">
        <v>111</v>
      </c>
      <c r="V2027" s="154">
        <v>46148</v>
      </c>
      <c r="W2027" s="154"/>
      <c r="X2027" s="154"/>
      <c r="Y2027" s="160" t="s">
        <v>64</v>
      </c>
      <c r="Z2027" s="160" t="s">
        <v>65</v>
      </c>
      <c r="AA2027" s="153"/>
      <c r="AB2027" s="153"/>
      <c r="AC2027" s="182" t="e">
        <f t="shared" si="64"/>
        <v>#DIV/0!</v>
      </c>
      <c r="AD2027" s="153" t="e">
        <f t="shared" si="65"/>
        <v>#DIV/0!</v>
      </c>
      <c r="AE2027" s="233" t="s">
        <v>66</v>
      </c>
      <c r="AF2027" s="153"/>
      <c r="AG2027" s="159"/>
      <c r="AH2027" s="153"/>
      <c r="AI2027" s="161"/>
      <c r="AJ2027" s="153"/>
      <c r="AK2027" s="153"/>
      <c r="AL2027" s="207"/>
      <c r="AM2027" s="207"/>
      <c r="AN2027" s="207"/>
      <c r="AO2027" s="207" t="str">
        <f ca="1">IF(R2027="","",IF(R2027&gt;TODAY(),"0 meses",DATEDIF(R2027,TODAY(),"m") &amp; " meses"))</f>
        <v>0 meses</v>
      </c>
      <c r="AP2027" s="147" t="s">
        <v>67</v>
      </c>
      <c r="AQ2027" s="147" t="s">
        <v>67</v>
      </c>
      <c r="AR2027" s="147"/>
      <c r="AS2027" s="209" t="s">
        <v>68</v>
      </c>
      <c r="AT2027" s="223" t="str">
        <f>MONTH(B2027)&amp;"/"&amp;YEAR(B2027)</f>
        <v>3/2026</v>
      </c>
      <c r="AU2027" s="223">
        <f>WEEKNUM(B2027)-WEEKNUM(EOMONTH(B2027,-1)+1)+1</f>
        <v>5</v>
      </c>
      <c r="AV2027" s="209" t="str">
        <f>MONTH(R2027)&amp;"/"&amp;YEAR(R2027)</f>
        <v>5/2026</v>
      </c>
      <c r="AW2027" s="209">
        <f>WEEKNUM(R2027)-WEEKNUM(EOMONTH(R2027,-1)+1)+1</f>
        <v>3</v>
      </c>
      <c r="AX2027" s="209">
        <f>IF(BB2027="S",IF(Q2027="1. Aceitou o programa",R2027-B2027,0),0)</f>
        <v>43</v>
      </c>
      <c r="AY2027" s="209">
        <f>IF(BB2027="S",IF(AND(S2027&lt;&gt;"",R2027&lt;&gt;""),S2027-R2027,0),0)</f>
        <v>0</v>
      </c>
      <c r="AZ2027" s="209">
        <f>IF(BB2027="S",IF(Q2027="1. Aceitou o programa",IF(OR(X2027="Não se Aplica",X2027=""),IF(OR(W2027="Não se Aplica",W2027=""),0,W2027-V2027),AVERAGE(X2027-W2027,W2027-V2027)),0),0)</f>
        <v>0</v>
      </c>
      <c r="BA2027" s="209">
        <f>IF(BB2027="S",IF(AND(Q2027="1. Aceitou o programa",AH2027="Realizada"),IFERROR(IF(AG2027="",0,AG2027-R2027),0),0),0)</f>
        <v>0</v>
      </c>
      <c r="BB2027" s="209" t="str">
        <f>_xlfn.XLOOKUP(U2027,'Lista Suspensa'!$AA$20:$AA$23,'Lista Suspensa'!$AB$20:$AB$23,"N/A")</f>
        <v>S</v>
      </c>
    </row>
    <row r="2028" spans="1:54" ht="12" customHeight="1">
      <c r="A2028" s="151" t="s">
        <v>54</v>
      </c>
      <c r="B2028" s="152">
        <v>46112</v>
      </c>
      <c r="C2028" s="153" t="s">
        <v>55</v>
      </c>
      <c r="D2028" s="153" t="s">
        <v>56</v>
      </c>
      <c r="E2028" s="244">
        <v>84355135</v>
      </c>
      <c r="F2028" s="144" t="s">
        <v>4069</v>
      </c>
      <c r="G2028" s="230"/>
      <c r="H2028" s="154">
        <v>34219</v>
      </c>
      <c r="I2028" s="153">
        <v>32</v>
      </c>
      <c r="J2028" s="148" t="s">
        <v>70</v>
      </c>
      <c r="K2028" s="153"/>
      <c r="L2028" s="153"/>
      <c r="M2028" s="153"/>
      <c r="N2028" s="153"/>
      <c r="O2028" s="155">
        <v>11994266315</v>
      </c>
      <c r="P2028" s="156" t="s">
        <v>60</v>
      </c>
      <c r="Q2028" s="157" t="s">
        <v>110</v>
      </c>
      <c r="R2028" s="158">
        <v>46155</v>
      </c>
      <c r="S2028" s="159"/>
      <c r="T2028" s="159" t="s">
        <v>62</v>
      </c>
      <c r="U2028" s="159" t="s">
        <v>111</v>
      </c>
      <c r="V2028" s="154">
        <v>46148</v>
      </c>
      <c r="W2028" s="154"/>
      <c r="X2028" s="154"/>
      <c r="Y2028" s="160" t="s">
        <v>3187</v>
      </c>
      <c r="Z2028" s="160" t="s">
        <v>65</v>
      </c>
      <c r="AA2028" s="153"/>
      <c r="AB2028" s="153"/>
      <c r="AC2028" s="182" t="e">
        <f t="shared" si="64"/>
        <v>#DIV/0!</v>
      </c>
      <c r="AD2028" s="153" t="e">
        <f t="shared" si="65"/>
        <v>#DIV/0!</v>
      </c>
      <c r="AE2028" s="233" t="s">
        <v>66</v>
      </c>
      <c r="AF2028" s="153"/>
      <c r="AG2028" s="159"/>
      <c r="AH2028" s="153"/>
      <c r="AI2028" s="161"/>
      <c r="AJ2028" s="153"/>
      <c r="AK2028" s="153"/>
      <c r="AL2028" s="207"/>
      <c r="AM2028" s="207"/>
      <c r="AN2028" s="207"/>
      <c r="AO2028" s="207" t="str">
        <f ca="1">IF(R2028="","",IF(R2028&gt;TODAY(),"0 meses",DATEDIF(R2028,TODAY(),"m") &amp; " meses"))</f>
        <v>0 meses</v>
      </c>
      <c r="AP2028" s="147" t="s">
        <v>67</v>
      </c>
      <c r="AQ2028" s="147" t="s">
        <v>67</v>
      </c>
      <c r="AR2028" s="147"/>
      <c r="AS2028" s="209" t="s">
        <v>68</v>
      </c>
      <c r="AT2028" s="223" t="str">
        <f>MONTH(B2028)&amp;"/"&amp;YEAR(B2028)</f>
        <v>3/2026</v>
      </c>
      <c r="AU2028" s="223">
        <f>WEEKNUM(B2028)-WEEKNUM(EOMONTH(B2028,-1)+1)+1</f>
        <v>5</v>
      </c>
      <c r="AV2028" s="209" t="str">
        <f>MONTH(R2028)&amp;"/"&amp;YEAR(R2028)</f>
        <v>5/2026</v>
      </c>
      <c r="AW2028" s="209">
        <f>WEEKNUM(R2028)-WEEKNUM(EOMONTH(R2028,-1)+1)+1</f>
        <v>3</v>
      </c>
      <c r="AX2028" s="209">
        <f>IF(BB2028="S",IF(Q2028="1. Aceitou o programa",R2028-B2028,0),0)</f>
        <v>43</v>
      </c>
      <c r="AY2028" s="209">
        <f>IF(BB2028="S",IF(AND(S2028&lt;&gt;"",R2028&lt;&gt;""),S2028-R2028,0),0)</f>
        <v>0</v>
      </c>
      <c r="AZ2028" s="209">
        <f>IF(BB2028="S",IF(Q2028="1. Aceitou o programa",IF(OR(X2028="Não se Aplica",X2028=""),IF(OR(W2028="Não se Aplica",W2028=""),0,W2028-V2028),AVERAGE(X2028-W2028,W2028-V2028)),0),0)</f>
        <v>0</v>
      </c>
      <c r="BA2028" s="209">
        <f>IF(BB2028="S",IF(AND(Q2028="1. Aceitou o programa",AH2028="Realizada"),IFERROR(IF(AG2028="",0,AG2028-R2028),0),0),0)</f>
        <v>0</v>
      </c>
      <c r="BB2028" s="209" t="str">
        <f>_xlfn.XLOOKUP(U2028,'Lista Suspensa'!$AA$20:$AA$23,'Lista Suspensa'!$AB$20:$AB$23,"N/A")</f>
        <v>S</v>
      </c>
    </row>
    <row r="2029" spans="1:54" ht="12" customHeight="1">
      <c r="A2029" s="151" t="s">
        <v>54</v>
      </c>
      <c r="B2029" s="152">
        <v>46112</v>
      </c>
      <c r="C2029" s="153" t="s">
        <v>55</v>
      </c>
      <c r="D2029" s="153" t="s">
        <v>56</v>
      </c>
      <c r="E2029" s="244">
        <v>93862772</v>
      </c>
      <c r="F2029" s="144" t="s">
        <v>4070</v>
      </c>
      <c r="G2029" s="230"/>
      <c r="H2029" s="154">
        <v>34336</v>
      </c>
      <c r="I2029" s="153">
        <v>32</v>
      </c>
      <c r="J2029" s="148" t="s">
        <v>70</v>
      </c>
      <c r="K2029" s="153"/>
      <c r="L2029" s="153"/>
      <c r="M2029" s="153"/>
      <c r="N2029" s="153"/>
      <c r="O2029" s="155">
        <v>21968001533</v>
      </c>
      <c r="P2029" s="156" t="s">
        <v>60</v>
      </c>
      <c r="Q2029" s="157" t="s">
        <v>110</v>
      </c>
      <c r="R2029" s="158">
        <v>46155</v>
      </c>
      <c r="S2029" s="159"/>
      <c r="T2029" s="159" t="s">
        <v>62</v>
      </c>
      <c r="U2029" s="159" t="s">
        <v>111</v>
      </c>
      <c r="V2029" s="154">
        <v>46148</v>
      </c>
      <c r="W2029" s="154"/>
      <c r="X2029" s="154"/>
      <c r="Y2029" s="160" t="s">
        <v>3187</v>
      </c>
      <c r="Z2029" s="160" t="s">
        <v>65</v>
      </c>
      <c r="AA2029" s="153"/>
      <c r="AB2029" s="153"/>
      <c r="AC2029" s="182" t="e">
        <f t="shared" si="64"/>
        <v>#DIV/0!</v>
      </c>
      <c r="AD2029" s="153" t="e">
        <f t="shared" si="65"/>
        <v>#DIV/0!</v>
      </c>
      <c r="AE2029" s="233" t="s">
        <v>66</v>
      </c>
      <c r="AF2029" s="153"/>
      <c r="AG2029" s="159"/>
      <c r="AH2029" s="153"/>
      <c r="AI2029" s="161"/>
      <c r="AJ2029" s="153"/>
      <c r="AK2029" s="153"/>
      <c r="AL2029" s="207"/>
      <c r="AM2029" s="207"/>
      <c r="AN2029" s="207"/>
      <c r="AO2029" s="207" t="str">
        <f ca="1">IF(R2029="","",IF(R2029&gt;TODAY(),"0 meses",DATEDIF(R2029,TODAY(),"m") &amp; " meses"))</f>
        <v>0 meses</v>
      </c>
      <c r="AP2029" s="147" t="s">
        <v>67</v>
      </c>
      <c r="AQ2029" s="147" t="s">
        <v>67</v>
      </c>
      <c r="AR2029" s="147"/>
      <c r="AS2029" s="209" t="s">
        <v>68</v>
      </c>
      <c r="AT2029" s="223" t="str">
        <f>MONTH(B2029)&amp;"/"&amp;YEAR(B2029)</f>
        <v>3/2026</v>
      </c>
      <c r="AU2029" s="223">
        <f>WEEKNUM(B2029)-WEEKNUM(EOMONTH(B2029,-1)+1)+1</f>
        <v>5</v>
      </c>
      <c r="AV2029" s="209" t="str">
        <f>MONTH(R2029)&amp;"/"&amp;YEAR(R2029)</f>
        <v>5/2026</v>
      </c>
      <c r="AW2029" s="209">
        <f>WEEKNUM(R2029)-WEEKNUM(EOMONTH(R2029,-1)+1)+1</f>
        <v>3</v>
      </c>
      <c r="AX2029" s="209">
        <f>IF(BB2029="S",IF(Q2029="1. Aceitou o programa",R2029-B2029,0),0)</f>
        <v>43</v>
      </c>
      <c r="AY2029" s="209">
        <f>IF(BB2029="S",IF(AND(S2029&lt;&gt;"",R2029&lt;&gt;""),S2029-R2029,0),0)</f>
        <v>0</v>
      </c>
      <c r="AZ2029" s="209">
        <f>IF(BB2029="S",IF(Q2029="1. Aceitou o programa",IF(OR(X2029="Não se Aplica",X2029=""),IF(OR(W2029="Não se Aplica",W2029=""),0,W2029-V2029),AVERAGE(X2029-W2029,W2029-V2029)),0),0)</f>
        <v>0</v>
      </c>
      <c r="BA2029" s="209">
        <f>IF(BB2029="S",IF(AND(Q2029="1. Aceitou o programa",AH2029="Realizada"),IFERROR(IF(AG2029="",0,AG2029-R2029),0),0),0)</f>
        <v>0</v>
      </c>
      <c r="BB2029" s="209" t="str">
        <f>_xlfn.XLOOKUP(U2029,'Lista Suspensa'!$AA$20:$AA$23,'Lista Suspensa'!$AB$20:$AB$23,"N/A")</f>
        <v>S</v>
      </c>
    </row>
    <row r="2030" spans="1:54" ht="12" customHeight="1">
      <c r="A2030" s="151" t="s">
        <v>54</v>
      </c>
      <c r="B2030" s="152">
        <v>46112</v>
      </c>
      <c r="C2030" s="153" t="s">
        <v>55</v>
      </c>
      <c r="D2030" s="153" t="s">
        <v>56</v>
      </c>
      <c r="E2030" s="244">
        <v>93815563</v>
      </c>
      <c r="F2030" s="144" t="s">
        <v>4071</v>
      </c>
      <c r="G2030" s="230"/>
      <c r="H2030" s="154">
        <v>35076</v>
      </c>
      <c r="I2030" s="153">
        <v>30</v>
      </c>
      <c r="J2030" s="148" t="s">
        <v>70</v>
      </c>
      <c r="K2030" s="153"/>
      <c r="L2030" s="153"/>
      <c r="M2030" s="153"/>
      <c r="N2030" s="153"/>
      <c r="O2030" s="155">
        <v>21974113765</v>
      </c>
      <c r="P2030" s="156" t="s">
        <v>60</v>
      </c>
      <c r="Q2030" s="157" t="s">
        <v>110</v>
      </c>
      <c r="R2030" s="158">
        <v>46155</v>
      </c>
      <c r="S2030" s="159"/>
      <c r="T2030" s="159" t="s">
        <v>62</v>
      </c>
      <c r="U2030" s="159" t="s">
        <v>111</v>
      </c>
      <c r="V2030" s="154">
        <v>46142</v>
      </c>
      <c r="W2030" s="154"/>
      <c r="X2030" s="154"/>
      <c r="Y2030" s="160" t="s">
        <v>4072</v>
      </c>
      <c r="Z2030" s="160" t="s">
        <v>65</v>
      </c>
      <c r="AA2030" s="153"/>
      <c r="AB2030" s="153"/>
      <c r="AC2030" s="182" t="e">
        <f t="shared" si="64"/>
        <v>#DIV/0!</v>
      </c>
      <c r="AD2030" s="153" t="e">
        <f t="shared" si="65"/>
        <v>#DIV/0!</v>
      </c>
      <c r="AE2030" s="233" t="s">
        <v>66</v>
      </c>
      <c r="AF2030" s="153"/>
      <c r="AG2030" s="159"/>
      <c r="AH2030" s="153"/>
      <c r="AI2030" s="161"/>
      <c r="AJ2030" s="153"/>
      <c r="AK2030" s="153"/>
      <c r="AL2030" s="207"/>
      <c r="AM2030" s="207"/>
      <c r="AN2030" s="207"/>
      <c r="AO2030" s="207" t="str">
        <f ca="1">IF(R2030="","",IF(R2030&gt;TODAY(),"0 meses",DATEDIF(R2030,TODAY(),"m") &amp; " meses"))</f>
        <v>0 meses</v>
      </c>
      <c r="AP2030" s="147" t="s">
        <v>67</v>
      </c>
      <c r="AQ2030" s="147" t="s">
        <v>67</v>
      </c>
      <c r="AR2030" s="147"/>
      <c r="AS2030" s="209" t="s">
        <v>68</v>
      </c>
      <c r="AT2030" s="223" t="str">
        <f>MONTH(B2030)&amp;"/"&amp;YEAR(B2030)</f>
        <v>3/2026</v>
      </c>
      <c r="AU2030" s="223">
        <f>WEEKNUM(B2030)-WEEKNUM(EOMONTH(B2030,-1)+1)+1</f>
        <v>5</v>
      </c>
      <c r="AV2030" s="209" t="str">
        <f>MONTH(R2030)&amp;"/"&amp;YEAR(R2030)</f>
        <v>5/2026</v>
      </c>
      <c r="AW2030" s="209">
        <f>WEEKNUM(R2030)-WEEKNUM(EOMONTH(R2030,-1)+1)+1</f>
        <v>3</v>
      </c>
      <c r="AX2030" s="209">
        <f>IF(BB2030="S",IF(Q2030="1. Aceitou o programa",R2030-B2030,0),0)</f>
        <v>43</v>
      </c>
      <c r="AY2030" s="209">
        <f>IF(BB2030="S",IF(AND(S2030&lt;&gt;"",R2030&lt;&gt;""),S2030-R2030,0),0)</f>
        <v>0</v>
      </c>
      <c r="AZ2030" s="209">
        <f>IF(BB2030="S",IF(Q2030="1. Aceitou o programa",IF(OR(X2030="Não se Aplica",X2030=""),IF(OR(W2030="Não se Aplica",W2030=""),0,W2030-V2030),AVERAGE(X2030-W2030,W2030-V2030)),0),0)</f>
        <v>0</v>
      </c>
      <c r="BA2030" s="209">
        <f>IF(BB2030="S",IF(AND(Q2030="1. Aceitou o programa",AH2030="Realizada"),IFERROR(IF(AG2030="",0,AG2030-R2030),0),0),0)</f>
        <v>0</v>
      </c>
      <c r="BB2030" s="209" t="str">
        <f>_xlfn.XLOOKUP(U2030,'Lista Suspensa'!$AA$20:$AA$23,'Lista Suspensa'!$AB$20:$AB$23,"N/A")</f>
        <v>S</v>
      </c>
    </row>
    <row r="2031" spans="1:54" ht="12" customHeight="1">
      <c r="A2031" s="151" t="s">
        <v>54</v>
      </c>
      <c r="B2031" s="152">
        <v>46112</v>
      </c>
      <c r="C2031" s="153" t="s">
        <v>55</v>
      </c>
      <c r="D2031" s="153" t="s">
        <v>56</v>
      </c>
      <c r="E2031" s="244">
        <v>80935953</v>
      </c>
      <c r="F2031" s="144" t="s">
        <v>4073</v>
      </c>
      <c r="G2031" s="230"/>
      <c r="H2031" s="154">
        <v>35125</v>
      </c>
      <c r="I2031" s="153">
        <v>30</v>
      </c>
      <c r="J2031" s="148" t="s">
        <v>70</v>
      </c>
      <c r="K2031" s="153"/>
      <c r="L2031" s="153"/>
      <c r="M2031" s="153"/>
      <c r="N2031" s="153"/>
      <c r="O2031" s="155">
        <v>61983373315</v>
      </c>
      <c r="P2031" s="156" t="s">
        <v>60</v>
      </c>
      <c r="Q2031" s="157" t="s">
        <v>110</v>
      </c>
      <c r="R2031" s="158">
        <v>46155</v>
      </c>
      <c r="S2031" s="159"/>
      <c r="T2031" s="159" t="s">
        <v>62</v>
      </c>
      <c r="U2031" s="159" t="s">
        <v>111</v>
      </c>
      <c r="V2031" s="154">
        <v>46149</v>
      </c>
      <c r="W2031" s="154"/>
      <c r="X2031" s="154"/>
      <c r="Y2031" s="160" t="s">
        <v>64</v>
      </c>
      <c r="Z2031" s="160" t="s">
        <v>65</v>
      </c>
      <c r="AA2031" s="153"/>
      <c r="AB2031" s="153"/>
      <c r="AC2031" s="182" t="e">
        <f t="shared" si="64"/>
        <v>#DIV/0!</v>
      </c>
      <c r="AD2031" s="153" t="e">
        <f t="shared" si="65"/>
        <v>#DIV/0!</v>
      </c>
      <c r="AE2031" s="233" t="s">
        <v>66</v>
      </c>
      <c r="AF2031" s="153"/>
      <c r="AG2031" s="159"/>
      <c r="AH2031" s="153"/>
      <c r="AI2031" s="161"/>
      <c r="AJ2031" s="153"/>
      <c r="AK2031" s="153"/>
      <c r="AL2031" s="207"/>
      <c r="AM2031" s="207"/>
      <c r="AN2031" s="207"/>
      <c r="AO2031" s="207" t="str">
        <f ca="1">IF(R2031="","",IF(R2031&gt;TODAY(),"0 meses",DATEDIF(R2031,TODAY(),"m") &amp; " meses"))</f>
        <v>0 meses</v>
      </c>
      <c r="AP2031" s="147" t="s">
        <v>67</v>
      </c>
      <c r="AQ2031" s="147" t="s">
        <v>67</v>
      </c>
      <c r="AR2031" s="147"/>
      <c r="AS2031" s="209" t="s">
        <v>68</v>
      </c>
      <c r="AT2031" s="223" t="str">
        <f>MONTH(B2031)&amp;"/"&amp;YEAR(B2031)</f>
        <v>3/2026</v>
      </c>
      <c r="AU2031" s="223">
        <f>WEEKNUM(B2031)-WEEKNUM(EOMONTH(B2031,-1)+1)+1</f>
        <v>5</v>
      </c>
      <c r="AV2031" s="209" t="str">
        <f>MONTH(R2031)&amp;"/"&amp;YEAR(R2031)</f>
        <v>5/2026</v>
      </c>
      <c r="AW2031" s="209">
        <f>WEEKNUM(R2031)-WEEKNUM(EOMONTH(R2031,-1)+1)+1</f>
        <v>3</v>
      </c>
      <c r="AX2031" s="209">
        <f>IF(BB2031="S",IF(Q2031="1. Aceitou o programa",R2031-B2031,0),0)</f>
        <v>43</v>
      </c>
      <c r="AY2031" s="209">
        <f>IF(BB2031="S",IF(AND(S2031&lt;&gt;"",R2031&lt;&gt;""),S2031-R2031,0),0)</f>
        <v>0</v>
      </c>
      <c r="AZ2031" s="209">
        <f>IF(BB2031="S",IF(Q2031="1. Aceitou o programa",IF(OR(X2031="Não se Aplica",X2031=""),IF(OR(W2031="Não se Aplica",W2031=""),0,W2031-V2031),AVERAGE(X2031-W2031,W2031-V2031)),0),0)</f>
        <v>0</v>
      </c>
      <c r="BA2031" s="209">
        <f>IF(BB2031="S",IF(AND(Q2031="1. Aceitou o programa",AH2031="Realizada"),IFERROR(IF(AG2031="",0,AG2031-R2031),0),0),0)</f>
        <v>0</v>
      </c>
      <c r="BB2031" s="209" t="str">
        <f>_xlfn.XLOOKUP(U2031,'Lista Suspensa'!$AA$20:$AA$23,'Lista Suspensa'!$AB$20:$AB$23,"N/A")</f>
        <v>S</v>
      </c>
    </row>
    <row r="2032" spans="1:54" ht="12" customHeight="1">
      <c r="A2032" s="151" t="s">
        <v>54</v>
      </c>
      <c r="B2032" s="152">
        <v>46112</v>
      </c>
      <c r="C2032" s="153" t="s">
        <v>55</v>
      </c>
      <c r="D2032" s="153" t="s">
        <v>56</v>
      </c>
      <c r="E2032" s="244">
        <v>94396463</v>
      </c>
      <c r="F2032" s="144" t="s">
        <v>4074</v>
      </c>
      <c r="G2032" s="230"/>
      <c r="H2032" s="154">
        <v>36120</v>
      </c>
      <c r="I2032" s="153">
        <v>27</v>
      </c>
      <c r="J2032" s="148" t="s">
        <v>70</v>
      </c>
      <c r="K2032" s="153"/>
      <c r="L2032" s="153"/>
      <c r="M2032" s="153"/>
      <c r="N2032" s="153"/>
      <c r="O2032" s="155">
        <v>21993407857</v>
      </c>
      <c r="P2032" s="156" t="s">
        <v>60</v>
      </c>
      <c r="Q2032" s="157" t="s">
        <v>110</v>
      </c>
      <c r="R2032" s="158">
        <v>46155</v>
      </c>
      <c r="S2032" s="159"/>
      <c r="T2032" s="159" t="s">
        <v>62</v>
      </c>
      <c r="U2032" s="159" t="s">
        <v>111</v>
      </c>
      <c r="V2032" s="154">
        <v>46149</v>
      </c>
      <c r="W2032" s="154">
        <v>46155</v>
      </c>
      <c r="X2032" s="154"/>
      <c r="Y2032" s="160" t="s">
        <v>99</v>
      </c>
      <c r="Z2032" s="160" t="s">
        <v>65</v>
      </c>
      <c r="AA2032" s="153"/>
      <c r="AB2032" s="153"/>
      <c r="AC2032" s="182" t="e">
        <f t="shared" si="64"/>
        <v>#DIV/0!</v>
      </c>
      <c r="AD2032" s="153" t="e">
        <f t="shared" si="65"/>
        <v>#DIV/0!</v>
      </c>
      <c r="AE2032" s="233" t="s">
        <v>66</v>
      </c>
      <c r="AF2032" s="153"/>
      <c r="AG2032" s="159"/>
      <c r="AH2032" s="153"/>
      <c r="AI2032" s="161"/>
      <c r="AJ2032" s="153"/>
      <c r="AK2032" s="153"/>
      <c r="AL2032" s="207"/>
      <c r="AM2032" s="207"/>
      <c r="AN2032" s="207"/>
      <c r="AO2032" s="207" t="str">
        <f ca="1">IF(R2032="","",IF(R2032&gt;TODAY(),"0 meses",DATEDIF(R2032,TODAY(),"m") &amp; " meses"))</f>
        <v>0 meses</v>
      </c>
      <c r="AP2032" s="147" t="s">
        <v>67</v>
      </c>
      <c r="AQ2032" s="147" t="s">
        <v>67</v>
      </c>
      <c r="AR2032" s="147"/>
      <c r="AS2032" s="209" t="s">
        <v>68</v>
      </c>
      <c r="AT2032" s="223" t="str">
        <f>MONTH(B2032)&amp;"/"&amp;YEAR(B2032)</f>
        <v>3/2026</v>
      </c>
      <c r="AU2032" s="223">
        <f>WEEKNUM(B2032)-WEEKNUM(EOMONTH(B2032,-1)+1)+1</f>
        <v>5</v>
      </c>
      <c r="AV2032" s="209" t="str">
        <f>MONTH(R2032)&amp;"/"&amp;YEAR(R2032)</f>
        <v>5/2026</v>
      </c>
      <c r="AW2032" s="209">
        <f>WEEKNUM(R2032)-WEEKNUM(EOMONTH(R2032,-1)+1)+1</f>
        <v>3</v>
      </c>
      <c r="AX2032" s="209">
        <f>IF(BB2032="S",IF(Q2032="1. Aceitou o programa",R2032-B2032,0),0)</f>
        <v>43</v>
      </c>
      <c r="AY2032" s="209">
        <f>IF(BB2032="S",IF(AND(S2032&lt;&gt;"",R2032&lt;&gt;""),S2032-R2032,0),0)</f>
        <v>0</v>
      </c>
      <c r="AZ2032" s="209">
        <f>IF(BB2032="S",IF(Q2032="1. Aceitou o programa",IF(OR(X2032="Não se Aplica",X2032=""),IF(OR(W2032="Não se Aplica",W2032=""),0,W2032-V2032),AVERAGE(X2032-W2032,W2032-V2032)),0),0)</f>
        <v>6</v>
      </c>
      <c r="BA2032" s="209">
        <f>IF(BB2032="S",IF(AND(Q2032="1. Aceitou o programa",AH2032="Realizada"),IFERROR(IF(AG2032="",0,AG2032-R2032),0),0),0)</f>
        <v>0</v>
      </c>
      <c r="BB2032" s="209" t="str">
        <f>_xlfn.XLOOKUP(U2032,'Lista Suspensa'!$AA$20:$AA$23,'Lista Suspensa'!$AB$20:$AB$23,"N/A")</f>
        <v>S</v>
      </c>
    </row>
    <row r="2033" spans="1:54" ht="12" customHeight="1">
      <c r="A2033" s="151" t="s">
        <v>54</v>
      </c>
      <c r="B2033" s="152">
        <v>46112</v>
      </c>
      <c r="C2033" s="153" t="s">
        <v>55</v>
      </c>
      <c r="D2033" s="153" t="s">
        <v>56</v>
      </c>
      <c r="E2033" s="244">
        <v>79429468</v>
      </c>
      <c r="F2033" s="144" t="s">
        <v>4075</v>
      </c>
      <c r="G2033" s="230"/>
      <c r="H2033" s="154">
        <v>36174</v>
      </c>
      <c r="I2033" s="153">
        <v>27</v>
      </c>
      <c r="J2033" s="148" t="s">
        <v>70</v>
      </c>
      <c r="K2033" s="153"/>
      <c r="L2033" s="153"/>
      <c r="M2033" s="153"/>
      <c r="N2033" s="153"/>
      <c r="O2033" s="155">
        <v>11954867938</v>
      </c>
      <c r="P2033" s="156" t="s">
        <v>60</v>
      </c>
      <c r="Q2033" s="157" t="s">
        <v>110</v>
      </c>
      <c r="R2033" s="158">
        <v>46155</v>
      </c>
      <c r="S2033" s="159"/>
      <c r="T2033" s="159" t="s">
        <v>62</v>
      </c>
      <c r="U2033" s="159" t="s">
        <v>111</v>
      </c>
      <c r="V2033" s="154">
        <v>46149</v>
      </c>
      <c r="W2033" s="154"/>
      <c r="X2033" s="154"/>
      <c r="Y2033" s="160" t="s">
        <v>64</v>
      </c>
      <c r="Z2033" s="160" t="s">
        <v>65</v>
      </c>
      <c r="AA2033" s="153"/>
      <c r="AB2033" s="153"/>
      <c r="AC2033" s="182" t="e">
        <f t="shared" si="64"/>
        <v>#DIV/0!</v>
      </c>
      <c r="AD2033" s="153" t="e">
        <f t="shared" si="65"/>
        <v>#DIV/0!</v>
      </c>
      <c r="AE2033" s="233" t="s">
        <v>66</v>
      </c>
      <c r="AF2033" s="153"/>
      <c r="AG2033" s="159"/>
      <c r="AH2033" s="153"/>
      <c r="AI2033" s="161"/>
      <c r="AJ2033" s="153"/>
      <c r="AK2033" s="153"/>
      <c r="AL2033" s="207"/>
      <c r="AM2033" s="207"/>
      <c r="AN2033" s="207"/>
      <c r="AO2033" s="207" t="str">
        <f ca="1">IF(R2033="","",IF(R2033&gt;TODAY(),"0 meses",DATEDIF(R2033,TODAY(),"m") &amp; " meses"))</f>
        <v>0 meses</v>
      </c>
      <c r="AP2033" s="147" t="s">
        <v>67</v>
      </c>
      <c r="AQ2033" s="147" t="s">
        <v>67</v>
      </c>
      <c r="AR2033" s="147"/>
      <c r="AS2033" s="209" t="s">
        <v>68</v>
      </c>
      <c r="AT2033" s="223" t="str">
        <f>MONTH(B2033)&amp;"/"&amp;YEAR(B2033)</f>
        <v>3/2026</v>
      </c>
      <c r="AU2033" s="223">
        <f>WEEKNUM(B2033)-WEEKNUM(EOMONTH(B2033,-1)+1)+1</f>
        <v>5</v>
      </c>
      <c r="AV2033" s="209" t="str">
        <f>MONTH(R2033)&amp;"/"&amp;YEAR(R2033)</f>
        <v>5/2026</v>
      </c>
      <c r="AW2033" s="209">
        <f>WEEKNUM(R2033)-WEEKNUM(EOMONTH(R2033,-1)+1)+1</f>
        <v>3</v>
      </c>
      <c r="AX2033" s="209">
        <f>IF(BB2033="S",IF(Q2033="1. Aceitou o programa",R2033-B2033,0),0)</f>
        <v>43</v>
      </c>
      <c r="AY2033" s="209">
        <f>IF(BB2033="S",IF(AND(S2033&lt;&gt;"",R2033&lt;&gt;""),S2033-R2033,0),0)</f>
        <v>0</v>
      </c>
      <c r="AZ2033" s="209">
        <f>IF(BB2033="S",IF(Q2033="1. Aceitou o programa",IF(OR(X2033="Não se Aplica",X2033=""),IF(OR(W2033="Não se Aplica",W2033=""),0,W2033-V2033),AVERAGE(X2033-W2033,W2033-V2033)),0),0)</f>
        <v>0</v>
      </c>
      <c r="BA2033" s="209">
        <f>IF(BB2033="S",IF(AND(Q2033="1. Aceitou o programa",AH2033="Realizada"),IFERROR(IF(AG2033="",0,AG2033-R2033),0),0),0)</f>
        <v>0</v>
      </c>
      <c r="BB2033" s="209" t="str">
        <f>_xlfn.XLOOKUP(U2033,'Lista Suspensa'!$AA$20:$AA$23,'Lista Suspensa'!$AB$20:$AB$23,"N/A")</f>
        <v>S</v>
      </c>
    </row>
    <row r="2034" spans="1:54" ht="12" customHeight="1">
      <c r="A2034" s="151" t="s">
        <v>67</v>
      </c>
      <c r="B2034" s="152">
        <v>46122</v>
      </c>
      <c r="C2034" s="153" t="s">
        <v>297</v>
      </c>
      <c r="D2034" s="153" t="s">
        <v>455</v>
      </c>
      <c r="E2034" s="244">
        <v>216131570</v>
      </c>
      <c r="F2034" s="144" t="s">
        <v>4076</v>
      </c>
      <c r="G2034" s="230"/>
      <c r="H2034" s="154">
        <v>19231</v>
      </c>
      <c r="I2034" s="153">
        <v>73</v>
      </c>
      <c r="J2034" s="148" t="s">
        <v>70</v>
      </c>
      <c r="K2034" s="153" t="s">
        <v>101</v>
      </c>
      <c r="L2034" s="153"/>
      <c r="M2034" s="153"/>
      <c r="N2034" s="153">
        <v>900</v>
      </c>
      <c r="O2034" s="155">
        <v>21996218689</v>
      </c>
      <c r="P2034" s="156" t="s">
        <v>60</v>
      </c>
      <c r="Q2034" s="157" t="s">
        <v>110</v>
      </c>
      <c r="R2034" s="158">
        <v>46155</v>
      </c>
      <c r="S2034" s="159"/>
      <c r="T2034" s="159" t="s">
        <v>62</v>
      </c>
      <c r="U2034" s="159" t="s">
        <v>111</v>
      </c>
      <c r="V2034" s="154">
        <v>46139</v>
      </c>
      <c r="W2034" s="154">
        <v>46141</v>
      </c>
      <c r="X2034" s="154">
        <v>46146</v>
      </c>
      <c r="Y2034" s="160" t="s">
        <v>2907</v>
      </c>
      <c r="Z2034" s="160" t="s">
        <v>65</v>
      </c>
      <c r="AA2034" s="153"/>
      <c r="AB2034" s="153"/>
      <c r="AC2034" s="182" t="e">
        <f t="shared" si="64"/>
        <v>#DIV/0!</v>
      </c>
      <c r="AD2034" s="153" t="e">
        <f t="shared" si="65"/>
        <v>#DIV/0!</v>
      </c>
      <c r="AE2034" s="233" t="s">
        <v>66</v>
      </c>
      <c r="AF2034" s="153"/>
      <c r="AG2034" s="159"/>
      <c r="AH2034" s="153"/>
      <c r="AI2034" s="161"/>
      <c r="AJ2034" s="153"/>
      <c r="AK2034" s="153"/>
      <c r="AL2034" s="207"/>
      <c r="AM2034" s="207"/>
      <c r="AN2034" s="207"/>
      <c r="AO2034" s="207" t="str">
        <f ca="1">IF(R2034="","",IF(R2034&gt;TODAY(),"0 meses",DATEDIF(R2034,TODAY(),"m") &amp; " meses"))</f>
        <v>0 meses</v>
      </c>
      <c r="AP2034" s="147" t="s">
        <v>67</v>
      </c>
      <c r="AQ2034" s="147" t="s">
        <v>67</v>
      </c>
      <c r="AR2034" s="147"/>
      <c r="AS2034" s="209" t="s">
        <v>68</v>
      </c>
      <c r="AT2034" s="223" t="str">
        <f>MONTH(B2034)&amp;"/"&amp;YEAR(B2034)</f>
        <v>4/2026</v>
      </c>
      <c r="AU2034" s="223">
        <f>WEEKNUM(B2034)-WEEKNUM(EOMONTH(B2034,-1)+1)+1</f>
        <v>2</v>
      </c>
      <c r="AV2034" s="209" t="str">
        <f>MONTH(R2034)&amp;"/"&amp;YEAR(R2034)</f>
        <v>5/2026</v>
      </c>
      <c r="AW2034" s="209">
        <f>WEEKNUM(R2034)-WEEKNUM(EOMONTH(R2034,-1)+1)+1</f>
        <v>3</v>
      </c>
      <c r="AX2034" s="209">
        <f>IF(BB2034="S",IF(Q2034="1. Aceitou o programa",R2034-B2034,0),0)</f>
        <v>33</v>
      </c>
      <c r="AY2034" s="209">
        <f>IF(BB2034="S",IF(AND(S2034&lt;&gt;"",R2034&lt;&gt;""),S2034-R2034,0),0)</f>
        <v>0</v>
      </c>
      <c r="AZ2034" s="209">
        <f>IF(BB2034="S",IF(Q2034="1. Aceitou o programa",IF(OR(X2034="Não se Aplica",X2034=""),IF(OR(W2034="Não se Aplica",W2034=""),0,W2034-V2034),AVERAGE(X2034-W2034,W2034-V2034)),0),0)</f>
        <v>3.5</v>
      </c>
      <c r="BA2034" s="209">
        <f>IF(BB2034="S",IF(AND(Q2034="1. Aceitou o programa",AH2034="Realizada"),IFERROR(IF(AG2034="",0,AG2034-R2034),0),0),0)</f>
        <v>0</v>
      </c>
      <c r="BB2034" s="209" t="str">
        <f>_xlfn.XLOOKUP(U2034,'Lista Suspensa'!$AA$20:$AA$23,'Lista Suspensa'!$AB$20:$AB$23,"N/A")</f>
        <v>S</v>
      </c>
    </row>
    <row r="2035" spans="1:54" ht="12" customHeight="1">
      <c r="A2035" s="151" t="s">
        <v>67</v>
      </c>
      <c r="B2035" s="152">
        <v>46122</v>
      </c>
      <c r="C2035" s="153" t="s">
        <v>297</v>
      </c>
      <c r="D2035" s="153" t="s">
        <v>455</v>
      </c>
      <c r="E2035" s="244">
        <v>95932218</v>
      </c>
      <c r="F2035" s="144" t="s">
        <v>4077</v>
      </c>
      <c r="G2035" s="230"/>
      <c r="H2035" s="154">
        <v>30031</v>
      </c>
      <c r="I2035" s="153">
        <v>44</v>
      </c>
      <c r="J2035" s="148" t="s">
        <v>70</v>
      </c>
      <c r="K2035" s="153" t="s">
        <v>101</v>
      </c>
      <c r="L2035" s="153"/>
      <c r="M2035" s="153"/>
      <c r="N2035" s="153">
        <v>450</v>
      </c>
      <c r="O2035" s="155">
        <v>21975828917</v>
      </c>
      <c r="P2035" s="156" t="s">
        <v>60</v>
      </c>
      <c r="Q2035" s="157" t="s">
        <v>110</v>
      </c>
      <c r="R2035" s="158">
        <v>46155</v>
      </c>
      <c r="S2035" s="159"/>
      <c r="T2035" s="159" t="s">
        <v>62</v>
      </c>
      <c r="U2035" s="159" t="s">
        <v>111</v>
      </c>
      <c r="V2035" s="154">
        <v>46139</v>
      </c>
      <c r="W2035" s="154">
        <v>46141</v>
      </c>
      <c r="X2035" s="154">
        <v>46146</v>
      </c>
      <c r="Y2035" s="160" t="s">
        <v>4078</v>
      </c>
      <c r="Z2035" s="160" t="s">
        <v>65</v>
      </c>
      <c r="AA2035" s="153"/>
      <c r="AB2035" s="153"/>
      <c r="AC2035" s="182" t="e">
        <f t="shared" si="64"/>
        <v>#DIV/0!</v>
      </c>
      <c r="AD2035" s="153" t="e">
        <f t="shared" si="65"/>
        <v>#DIV/0!</v>
      </c>
      <c r="AE2035" s="233" t="s">
        <v>66</v>
      </c>
      <c r="AF2035" s="153"/>
      <c r="AG2035" s="159"/>
      <c r="AH2035" s="153"/>
      <c r="AI2035" s="161"/>
      <c r="AJ2035" s="153"/>
      <c r="AK2035" s="153"/>
      <c r="AL2035" s="207"/>
      <c r="AM2035" s="207"/>
      <c r="AN2035" s="207"/>
      <c r="AO2035" s="207" t="str">
        <f ca="1">IF(R2035="","",IF(R2035&gt;TODAY(),"0 meses",DATEDIF(R2035,TODAY(),"m") &amp; " meses"))</f>
        <v>0 meses</v>
      </c>
      <c r="AP2035" s="147" t="s">
        <v>67</v>
      </c>
      <c r="AQ2035" s="147" t="s">
        <v>67</v>
      </c>
      <c r="AR2035" s="147"/>
      <c r="AS2035" s="209" t="s">
        <v>68</v>
      </c>
      <c r="AT2035" s="223" t="str">
        <f>MONTH(B2035)&amp;"/"&amp;YEAR(B2035)</f>
        <v>4/2026</v>
      </c>
      <c r="AU2035" s="223">
        <f>WEEKNUM(B2035)-WEEKNUM(EOMONTH(B2035,-1)+1)+1</f>
        <v>2</v>
      </c>
      <c r="AV2035" s="209" t="str">
        <f>MONTH(R2035)&amp;"/"&amp;YEAR(R2035)</f>
        <v>5/2026</v>
      </c>
      <c r="AW2035" s="209">
        <f>WEEKNUM(R2035)-WEEKNUM(EOMONTH(R2035,-1)+1)+1</f>
        <v>3</v>
      </c>
      <c r="AX2035" s="209">
        <f>IF(BB2035="S",IF(Q2035="1. Aceitou o programa",R2035-B2035,0),0)</f>
        <v>33</v>
      </c>
      <c r="AY2035" s="209">
        <f>IF(BB2035="S",IF(AND(S2035&lt;&gt;"",R2035&lt;&gt;""),S2035-R2035,0),0)</f>
        <v>0</v>
      </c>
      <c r="AZ2035" s="209">
        <f>IF(BB2035="S",IF(Q2035="1. Aceitou o programa",IF(OR(X2035="Não se Aplica",X2035=""),IF(OR(W2035="Não se Aplica",W2035=""),0,W2035-V2035),AVERAGE(X2035-W2035,W2035-V2035)),0),0)</f>
        <v>3.5</v>
      </c>
      <c r="BA2035" s="209">
        <f>IF(BB2035="S",IF(AND(Q2035="1. Aceitou o programa",AH2035="Realizada"),IFERROR(IF(AG2035="",0,AG2035-R2035),0),0),0)</f>
        <v>0</v>
      </c>
      <c r="BB2035" s="209" t="str">
        <f>_xlfn.XLOOKUP(U2035,'Lista Suspensa'!$AA$20:$AA$23,'Lista Suspensa'!$AB$20:$AB$23,"N/A")</f>
        <v>S</v>
      </c>
    </row>
    <row r="2036" spans="1:54" ht="12" customHeight="1">
      <c r="A2036" s="151" t="s">
        <v>67</v>
      </c>
      <c r="B2036" s="152">
        <v>46122</v>
      </c>
      <c r="C2036" s="153" t="s">
        <v>297</v>
      </c>
      <c r="D2036" s="153" t="s">
        <v>455</v>
      </c>
      <c r="E2036" s="244">
        <v>95532150</v>
      </c>
      <c r="F2036" s="144" t="s">
        <v>4079</v>
      </c>
      <c r="G2036" s="230"/>
      <c r="H2036" s="154">
        <v>34814</v>
      </c>
      <c r="I2036" s="153">
        <v>31</v>
      </c>
      <c r="J2036" s="148" t="s">
        <v>70</v>
      </c>
      <c r="K2036" s="153" t="s">
        <v>101</v>
      </c>
      <c r="L2036" s="153"/>
      <c r="M2036" s="153"/>
      <c r="N2036" s="153">
        <v>600</v>
      </c>
      <c r="O2036" s="155">
        <v>11949443149</v>
      </c>
      <c r="P2036" s="156" t="s">
        <v>89</v>
      </c>
      <c r="Q2036" s="157" t="s">
        <v>110</v>
      </c>
      <c r="R2036" s="158">
        <v>46155</v>
      </c>
      <c r="S2036" s="159"/>
      <c r="T2036" s="159" t="s">
        <v>62</v>
      </c>
      <c r="U2036" s="159" t="s">
        <v>111</v>
      </c>
      <c r="V2036" s="154">
        <v>46139</v>
      </c>
      <c r="W2036" s="154">
        <v>46141</v>
      </c>
      <c r="X2036" s="154">
        <v>46146</v>
      </c>
      <c r="Y2036" s="160" t="s">
        <v>3988</v>
      </c>
      <c r="Z2036" s="160" t="s">
        <v>65</v>
      </c>
      <c r="AA2036" s="153"/>
      <c r="AB2036" s="153"/>
      <c r="AC2036" s="182" t="e">
        <f t="shared" si="64"/>
        <v>#DIV/0!</v>
      </c>
      <c r="AD2036" s="153" t="e">
        <f t="shared" si="65"/>
        <v>#DIV/0!</v>
      </c>
      <c r="AE2036" s="233" t="s">
        <v>66</v>
      </c>
      <c r="AF2036" s="153"/>
      <c r="AG2036" s="159"/>
      <c r="AH2036" s="153"/>
      <c r="AI2036" s="161"/>
      <c r="AJ2036" s="153"/>
      <c r="AK2036" s="153"/>
      <c r="AL2036" s="207"/>
      <c r="AM2036" s="207"/>
      <c r="AN2036" s="207"/>
      <c r="AO2036" s="207" t="str">
        <f ca="1">IF(R2036="","",IF(R2036&gt;TODAY(),"0 meses",DATEDIF(R2036,TODAY(),"m") &amp; " meses"))</f>
        <v>0 meses</v>
      </c>
      <c r="AP2036" s="147" t="s">
        <v>67</v>
      </c>
      <c r="AQ2036" s="147" t="s">
        <v>67</v>
      </c>
      <c r="AR2036" s="147"/>
      <c r="AS2036" s="209" t="s">
        <v>68</v>
      </c>
      <c r="AT2036" s="223" t="str">
        <f>MONTH(B2036)&amp;"/"&amp;YEAR(B2036)</f>
        <v>4/2026</v>
      </c>
      <c r="AU2036" s="223">
        <f>WEEKNUM(B2036)-WEEKNUM(EOMONTH(B2036,-1)+1)+1</f>
        <v>2</v>
      </c>
      <c r="AV2036" s="209" t="str">
        <f>MONTH(R2036)&amp;"/"&amp;YEAR(R2036)</f>
        <v>5/2026</v>
      </c>
      <c r="AW2036" s="209">
        <f>WEEKNUM(R2036)-WEEKNUM(EOMONTH(R2036,-1)+1)+1</f>
        <v>3</v>
      </c>
      <c r="AX2036" s="209">
        <f>IF(BB2036="S",IF(Q2036="1. Aceitou o programa",R2036-B2036,0),0)</f>
        <v>33</v>
      </c>
      <c r="AY2036" s="209">
        <f>IF(BB2036="S",IF(AND(S2036&lt;&gt;"",R2036&lt;&gt;""),S2036-R2036,0),0)</f>
        <v>0</v>
      </c>
      <c r="AZ2036" s="209">
        <f>IF(BB2036="S",IF(Q2036="1. Aceitou o programa",IF(OR(X2036="Não se Aplica",X2036=""),IF(OR(W2036="Não se Aplica",W2036=""),0,W2036-V2036),AVERAGE(X2036-W2036,W2036-V2036)),0),0)</f>
        <v>3.5</v>
      </c>
      <c r="BA2036" s="209">
        <f>IF(BB2036="S",IF(AND(Q2036="1. Aceitou o programa",AH2036="Realizada"),IFERROR(IF(AG2036="",0,AG2036-R2036),0),0),0)</f>
        <v>0</v>
      </c>
      <c r="BB2036" s="209" t="str">
        <f>_xlfn.XLOOKUP(U2036,'Lista Suspensa'!$AA$20:$AA$23,'Lista Suspensa'!$AB$20:$AB$23,"N/A")</f>
        <v>S</v>
      </c>
    </row>
    <row r="2037" spans="1:54" ht="12" customHeight="1">
      <c r="A2037" s="151" t="s">
        <v>67</v>
      </c>
      <c r="B2037" s="152">
        <v>46122</v>
      </c>
      <c r="C2037" s="153" t="s">
        <v>297</v>
      </c>
      <c r="D2037" s="153" t="s">
        <v>455</v>
      </c>
      <c r="E2037" s="244">
        <v>94401916</v>
      </c>
      <c r="F2037" s="144" t="s">
        <v>4080</v>
      </c>
      <c r="G2037" s="230"/>
      <c r="H2037" s="154">
        <v>25289</v>
      </c>
      <c r="I2037" s="153">
        <v>57</v>
      </c>
      <c r="J2037" s="148" t="s">
        <v>70</v>
      </c>
      <c r="K2037" s="153" t="s">
        <v>59</v>
      </c>
      <c r="L2037" s="153"/>
      <c r="M2037" s="153"/>
      <c r="N2037" s="153">
        <v>380</v>
      </c>
      <c r="O2037" s="155">
        <v>11997345703</v>
      </c>
      <c r="P2037" s="156" t="s">
        <v>60</v>
      </c>
      <c r="Q2037" s="157" t="s">
        <v>110</v>
      </c>
      <c r="R2037" s="158">
        <v>46155</v>
      </c>
      <c r="S2037" s="159"/>
      <c r="T2037" s="159" t="s">
        <v>62</v>
      </c>
      <c r="U2037" s="159" t="s">
        <v>111</v>
      </c>
      <c r="V2037" s="154">
        <v>46139</v>
      </c>
      <c r="W2037" s="154">
        <v>46141</v>
      </c>
      <c r="X2037" s="154">
        <v>46146</v>
      </c>
      <c r="Y2037" s="160" t="s">
        <v>4081</v>
      </c>
      <c r="Z2037" s="160" t="s">
        <v>65</v>
      </c>
      <c r="AA2037" s="153"/>
      <c r="AB2037" s="153"/>
      <c r="AC2037" s="182" t="e">
        <f t="shared" si="64"/>
        <v>#DIV/0!</v>
      </c>
      <c r="AD2037" s="153" t="e">
        <f t="shared" si="65"/>
        <v>#DIV/0!</v>
      </c>
      <c r="AE2037" s="233" t="s">
        <v>66</v>
      </c>
      <c r="AF2037" s="153"/>
      <c r="AG2037" s="159"/>
      <c r="AH2037" s="153"/>
      <c r="AI2037" s="161"/>
      <c r="AJ2037" s="153"/>
      <c r="AK2037" s="153"/>
      <c r="AL2037" s="207"/>
      <c r="AM2037" s="207"/>
      <c r="AN2037" s="207"/>
      <c r="AO2037" s="207" t="str">
        <f ca="1">IF(R2037="","",IF(R2037&gt;TODAY(),"0 meses",DATEDIF(R2037,TODAY(),"m") &amp; " meses"))</f>
        <v>0 meses</v>
      </c>
      <c r="AP2037" s="147" t="s">
        <v>67</v>
      </c>
      <c r="AQ2037" s="147" t="s">
        <v>67</v>
      </c>
      <c r="AR2037" s="147"/>
      <c r="AS2037" s="209" t="s">
        <v>68</v>
      </c>
      <c r="AT2037" s="223" t="str">
        <f>MONTH(B2037)&amp;"/"&amp;YEAR(B2037)</f>
        <v>4/2026</v>
      </c>
      <c r="AU2037" s="223">
        <f>WEEKNUM(B2037)-WEEKNUM(EOMONTH(B2037,-1)+1)+1</f>
        <v>2</v>
      </c>
      <c r="AV2037" s="209" t="str">
        <f>MONTH(R2037)&amp;"/"&amp;YEAR(R2037)</f>
        <v>5/2026</v>
      </c>
      <c r="AW2037" s="209">
        <f>WEEKNUM(R2037)-WEEKNUM(EOMONTH(R2037,-1)+1)+1</f>
        <v>3</v>
      </c>
      <c r="AX2037" s="209">
        <f>IF(BB2037="S",IF(Q2037="1. Aceitou o programa",R2037-B2037,0),0)</f>
        <v>33</v>
      </c>
      <c r="AY2037" s="209">
        <f>IF(BB2037="S",IF(AND(S2037&lt;&gt;"",R2037&lt;&gt;""),S2037-R2037,0),0)</f>
        <v>0</v>
      </c>
      <c r="AZ2037" s="209">
        <f>IF(BB2037="S",IF(Q2037="1. Aceitou o programa",IF(OR(X2037="Não se Aplica",X2037=""),IF(OR(W2037="Não se Aplica",W2037=""),0,W2037-V2037),AVERAGE(X2037-W2037,W2037-V2037)),0),0)</f>
        <v>3.5</v>
      </c>
      <c r="BA2037" s="209">
        <f>IF(BB2037="S",IF(AND(Q2037="1. Aceitou o programa",AH2037="Realizada"),IFERROR(IF(AG2037="",0,AG2037-R2037),0),0),0)</f>
        <v>0</v>
      </c>
      <c r="BB2037" s="209" t="str">
        <f>_xlfn.XLOOKUP(U2037,'Lista Suspensa'!$AA$20:$AA$23,'Lista Suspensa'!$AB$20:$AB$23,"N/A")</f>
        <v>S</v>
      </c>
    </row>
    <row r="2038" spans="1:54" ht="12" customHeight="1">
      <c r="A2038" s="151" t="s">
        <v>67</v>
      </c>
      <c r="B2038" s="152">
        <v>46122</v>
      </c>
      <c r="C2038" s="153" t="s">
        <v>297</v>
      </c>
      <c r="D2038" s="153" t="s">
        <v>455</v>
      </c>
      <c r="E2038" s="244">
        <v>86422137</v>
      </c>
      <c r="F2038" s="144" t="s">
        <v>4082</v>
      </c>
      <c r="G2038" s="230"/>
      <c r="H2038" s="154">
        <v>24436</v>
      </c>
      <c r="I2038" s="153">
        <v>59</v>
      </c>
      <c r="J2038" s="148" t="s">
        <v>58</v>
      </c>
      <c r="K2038" s="153" t="s">
        <v>59</v>
      </c>
      <c r="L2038" s="153"/>
      <c r="M2038" s="153"/>
      <c r="N2038" s="153">
        <v>380</v>
      </c>
      <c r="O2038" s="155">
        <v>11998220230</v>
      </c>
      <c r="P2038" s="156" t="s">
        <v>2077</v>
      </c>
      <c r="Q2038" s="157" t="s">
        <v>110</v>
      </c>
      <c r="R2038" s="158">
        <v>46155</v>
      </c>
      <c r="S2038" s="159"/>
      <c r="T2038" s="159" t="s">
        <v>62</v>
      </c>
      <c r="U2038" s="159" t="s">
        <v>111</v>
      </c>
      <c r="V2038" s="154">
        <v>46139</v>
      </c>
      <c r="W2038" s="154">
        <v>46141</v>
      </c>
      <c r="X2038" s="154">
        <v>46146</v>
      </c>
      <c r="Y2038" s="160" t="s">
        <v>4083</v>
      </c>
      <c r="Z2038" s="160" t="s">
        <v>65</v>
      </c>
      <c r="AA2038" s="153"/>
      <c r="AB2038" s="153"/>
      <c r="AC2038" s="182" t="e">
        <f t="shared" si="64"/>
        <v>#DIV/0!</v>
      </c>
      <c r="AD2038" s="153" t="e">
        <f t="shared" si="65"/>
        <v>#DIV/0!</v>
      </c>
      <c r="AE2038" s="233" t="s">
        <v>66</v>
      </c>
      <c r="AF2038" s="153"/>
      <c r="AG2038" s="159"/>
      <c r="AH2038" s="153"/>
      <c r="AI2038" s="161"/>
      <c r="AJ2038" s="153"/>
      <c r="AK2038" s="153"/>
      <c r="AL2038" s="207"/>
      <c r="AM2038" s="207"/>
      <c r="AN2038" s="207"/>
      <c r="AO2038" s="207" t="str">
        <f ca="1">IF(R2038="","",IF(R2038&gt;TODAY(),"0 meses",DATEDIF(R2038,TODAY(),"m") &amp; " meses"))</f>
        <v>0 meses</v>
      </c>
      <c r="AP2038" s="147" t="s">
        <v>67</v>
      </c>
      <c r="AQ2038" s="147" t="s">
        <v>67</v>
      </c>
      <c r="AR2038" s="147"/>
      <c r="AS2038" s="209" t="s">
        <v>68</v>
      </c>
      <c r="AT2038" s="223" t="str">
        <f>MONTH(B2038)&amp;"/"&amp;YEAR(B2038)</f>
        <v>4/2026</v>
      </c>
      <c r="AU2038" s="223">
        <f>WEEKNUM(B2038)-WEEKNUM(EOMONTH(B2038,-1)+1)+1</f>
        <v>2</v>
      </c>
      <c r="AV2038" s="209" t="str">
        <f>MONTH(R2038)&amp;"/"&amp;YEAR(R2038)</f>
        <v>5/2026</v>
      </c>
      <c r="AW2038" s="209">
        <f>WEEKNUM(R2038)-WEEKNUM(EOMONTH(R2038,-1)+1)+1</f>
        <v>3</v>
      </c>
      <c r="AX2038" s="209">
        <f>IF(BB2038="S",IF(Q2038="1. Aceitou o programa",R2038-B2038,0),0)</f>
        <v>33</v>
      </c>
      <c r="AY2038" s="209">
        <f>IF(BB2038="S",IF(AND(S2038&lt;&gt;"",R2038&lt;&gt;""),S2038-R2038,0),0)</f>
        <v>0</v>
      </c>
      <c r="AZ2038" s="209">
        <f>IF(BB2038="S",IF(Q2038="1. Aceitou o programa",IF(OR(X2038="Não se Aplica",X2038=""),IF(OR(W2038="Não se Aplica",W2038=""),0,W2038-V2038),AVERAGE(X2038-W2038,W2038-V2038)),0),0)</f>
        <v>3.5</v>
      </c>
      <c r="BA2038" s="209">
        <f>IF(BB2038="S",IF(AND(Q2038="1. Aceitou o programa",AH2038="Realizada"),IFERROR(IF(AG2038="",0,AG2038-R2038),0),0),0)</f>
        <v>0</v>
      </c>
      <c r="BB2038" s="209" t="str">
        <f>_xlfn.XLOOKUP(U2038,'Lista Suspensa'!$AA$20:$AA$23,'Lista Suspensa'!$AB$20:$AB$23,"N/A")</f>
        <v>S</v>
      </c>
    </row>
    <row r="2039" spans="1:54" ht="12" customHeight="1">
      <c r="A2039" s="151" t="s">
        <v>67</v>
      </c>
      <c r="B2039" s="152">
        <v>46122</v>
      </c>
      <c r="C2039" s="153" t="s">
        <v>297</v>
      </c>
      <c r="D2039" s="153" t="s">
        <v>455</v>
      </c>
      <c r="E2039" s="244">
        <v>89902012</v>
      </c>
      <c r="F2039" s="144" t="s">
        <v>4084</v>
      </c>
      <c r="G2039" s="230"/>
      <c r="H2039" s="154">
        <v>26061</v>
      </c>
      <c r="I2039" s="153">
        <v>55</v>
      </c>
      <c r="J2039" s="148" t="s">
        <v>58</v>
      </c>
      <c r="K2039" s="153" t="s">
        <v>59</v>
      </c>
      <c r="L2039" s="153"/>
      <c r="M2039" s="153"/>
      <c r="N2039" s="153">
        <v>500</v>
      </c>
      <c r="O2039" s="155">
        <v>11975088088</v>
      </c>
      <c r="P2039" s="156" t="s">
        <v>89</v>
      </c>
      <c r="Q2039" s="157" t="s">
        <v>110</v>
      </c>
      <c r="R2039" s="158">
        <v>46155</v>
      </c>
      <c r="S2039" s="159"/>
      <c r="T2039" s="159" t="s">
        <v>62</v>
      </c>
      <c r="U2039" s="159" t="s">
        <v>111</v>
      </c>
      <c r="V2039" s="154">
        <v>46139</v>
      </c>
      <c r="W2039" s="154">
        <v>46141</v>
      </c>
      <c r="X2039" s="154">
        <v>46146</v>
      </c>
      <c r="Y2039" s="160" t="s">
        <v>3991</v>
      </c>
      <c r="Z2039" s="160" t="s">
        <v>65</v>
      </c>
      <c r="AA2039" s="153"/>
      <c r="AB2039" s="153"/>
      <c r="AC2039" s="182" t="e">
        <f t="shared" si="64"/>
        <v>#DIV/0!</v>
      </c>
      <c r="AD2039" s="153" t="e">
        <f t="shared" si="65"/>
        <v>#DIV/0!</v>
      </c>
      <c r="AE2039" s="233" t="s">
        <v>66</v>
      </c>
      <c r="AF2039" s="153"/>
      <c r="AG2039" s="159"/>
      <c r="AH2039" s="153"/>
      <c r="AI2039" s="161"/>
      <c r="AJ2039" s="153"/>
      <c r="AK2039" s="153"/>
      <c r="AL2039" s="207"/>
      <c r="AM2039" s="207"/>
      <c r="AN2039" s="207"/>
      <c r="AO2039" s="207" t="str">
        <f ca="1">IF(R2039="","",IF(R2039&gt;TODAY(),"0 meses",DATEDIF(R2039,TODAY(),"m") &amp; " meses"))</f>
        <v>0 meses</v>
      </c>
      <c r="AP2039" s="147" t="s">
        <v>67</v>
      </c>
      <c r="AQ2039" s="147" t="s">
        <v>67</v>
      </c>
      <c r="AR2039" s="147"/>
      <c r="AS2039" s="209" t="s">
        <v>68</v>
      </c>
      <c r="AT2039" s="223" t="str">
        <f>MONTH(B2039)&amp;"/"&amp;YEAR(B2039)</f>
        <v>4/2026</v>
      </c>
      <c r="AU2039" s="223">
        <f>WEEKNUM(B2039)-WEEKNUM(EOMONTH(B2039,-1)+1)+1</f>
        <v>2</v>
      </c>
      <c r="AV2039" s="209" t="str">
        <f>MONTH(R2039)&amp;"/"&amp;YEAR(R2039)</f>
        <v>5/2026</v>
      </c>
      <c r="AW2039" s="209">
        <f>WEEKNUM(R2039)-WEEKNUM(EOMONTH(R2039,-1)+1)+1</f>
        <v>3</v>
      </c>
      <c r="AX2039" s="209">
        <f>IF(BB2039="S",IF(Q2039="1. Aceitou o programa",R2039-B2039,0),0)</f>
        <v>33</v>
      </c>
      <c r="AY2039" s="209">
        <f>IF(BB2039="S",IF(AND(S2039&lt;&gt;"",R2039&lt;&gt;""),S2039-R2039,0),0)</f>
        <v>0</v>
      </c>
      <c r="AZ2039" s="209">
        <f>IF(BB2039="S",IF(Q2039="1. Aceitou o programa",IF(OR(X2039="Não se Aplica",X2039=""),IF(OR(W2039="Não se Aplica",W2039=""),0,W2039-V2039),AVERAGE(X2039-W2039,W2039-V2039)),0),0)</f>
        <v>3.5</v>
      </c>
      <c r="BA2039" s="209">
        <f>IF(BB2039="S",IF(AND(Q2039="1. Aceitou o programa",AH2039="Realizada"),IFERROR(IF(AG2039="",0,AG2039-R2039),0),0),0)</f>
        <v>0</v>
      </c>
      <c r="BB2039" s="209" t="str">
        <f>_xlfn.XLOOKUP(U2039,'Lista Suspensa'!$AA$20:$AA$23,'Lista Suspensa'!$AB$20:$AB$23,"N/A")</f>
        <v>S</v>
      </c>
    </row>
    <row r="2040" spans="1:54" ht="12" customHeight="1">
      <c r="A2040" s="151" t="s">
        <v>67</v>
      </c>
      <c r="B2040" s="152">
        <v>46122</v>
      </c>
      <c r="C2040" s="153" t="s">
        <v>297</v>
      </c>
      <c r="D2040" s="153" t="s">
        <v>455</v>
      </c>
      <c r="E2040" s="244">
        <v>84396190</v>
      </c>
      <c r="F2040" s="144" t="s">
        <v>4085</v>
      </c>
      <c r="G2040" s="230"/>
      <c r="H2040" s="154">
        <v>27441</v>
      </c>
      <c r="I2040" s="153">
        <v>51</v>
      </c>
      <c r="J2040" s="148" t="s">
        <v>70</v>
      </c>
      <c r="K2040" s="153" t="s">
        <v>59</v>
      </c>
      <c r="L2040" s="153"/>
      <c r="M2040" s="153"/>
      <c r="N2040" s="153">
        <v>580</v>
      </c>
      <c r="O2040" s="155">
        <v>11985335459</v>
      </c>
      <c r="P2040" s="156" t="s">
        <v>89</v>
      </c>
      <c r="Q2040" s="157" t="s">
        <v>110</v>
      </c>
      <c r="R2040" s="158">
        <v>46155</v>
      </c>
      <c r="S2040" s="159"/>
      <c r="T2040" s="159" t="s">
        <v>62</v>
      </c>
      <c r="U2040" s="159" t="s">
        <v>111</v>
      </c>
      <c r="V2040" s="154">
        <v>46139</v>
      </c>
      <c r="W2040" s="154">
        <v>46141</v>
      </c>
      <c r="X2040" s="154">
        <v>46146</v>
      </c>
      <c r="Y2040" s="160" t="s">
        <v>4086</v>
      </c>
      <c r="Z2040" s="160" t="s">
        <v>65</v>
      </c>
      <c r="AA2040" s="153"/>
      <c r="AB2040" s="153"/>
      <c r="AC2040" s="182" t="e">
        <f t="shared" si="64"/>
        <v>#DIV/0!</v>
      </c>
      <c r="AD2040" s="153" t="e">
        <f t="shared" si="65"/>
        <v>#DIV/0!</v>
      </c>
      <c r="AE2040" s="233" t="s">
        <v>66</v>
      </c>
      <c r="AF2040" s="153"/>
      <c r="AG2040" s="159"/>
      <c r="AH2040" s="153"/>
      <c r="AI2040" s="161"/>
      <c r="AJ2040" s="153"/>
      <c r="AK2040" s="153"/>
      <c r="AL2040" s="207"/>
      <c r="AM2040" s="207"/>
      <c r="AN2040" s="207"/>
      <c r="AO2040" s="207" t="str">
        <f ca="1">IF(R2040="","",IF(R2040&gt;TODAY(),"0 meses",DATEDIF(R2040,TODAY(),"m") &amp; " meses"))</f>
        <v>0 meses</v>
      </c>
      <c r="AP2040" s="147" t="s">
        <v>67</v>
      </c>
      <c r="AQ2040" s="147" t="s">
        <v>67</v>
      </c>
      <c r="AR2040" s="147"/>
      <c r="AS2040" s="209" t="s">
        <v>68</v>
      </c>
      <c r="AT2040" s="223" t="str">
        <f>MONTH(B2040)&amp;"/"&amp;YEAR(B2040)</f>
        <v>4/2026</v>
      </c>
      <c r="AU2040" s="223">
        <f>WEEKNUM(B2040)-WEEKNUM(EOMONTH(B2040,-1)+1)+1</f>
        <v>2</v>
      </c>
      <c r="AV2040" s="209" t="str">
        <f>MONTH(R2040)&amp;"/"&amp;YEAR(R2040)</f>
        <v>5/2026</v>
      </c>
      <c r="AW2040" s="209">
        <f>WEEKNUM(R2040)-WEEKNUM(EOMONTH(R2040,-1)+1)+1</f>
        <v>3</v>
      </c>
      <c r="AX2040" s="209">
        <f>IF(BB2040="S",IF(Q2040="1. Aceitou o programa",R2040-B2040,0),0)</f>
        <v>33</v>
      </c>
      <c r="AY2040" s="209">
        <f>IF(BB2040="S",IF(AND(S2040&lt;&gt;"",R2040&lt;&gt;""),S2040-R2040,0),0)</f>
        <v>0</v>
      </c>
      <c r="AZ2040" s="209">
        <f>IF(BB2040="S",IF(Q2040="1. Aceitou o programa",IF(OR(X2040="Não se Aplica",X2040=""),IF(OR(W2040="Não se Aplica",W2040=""),0,W2040-V2040),AVERAGE(X2040-W2040,W2040-V2040)),0),0)</f>
        <v>3.5</v>
      </c>
      <c r="BA2040" s="209">
        <f>IF(BB2040="S",IF(AND(Q2040="1. Aceitou o programa",AH2040="Realizada"),IFERROR(IF(AG2040="",0,AG2040-R2040),0),0),0)</f>
        <v>0</v>
      </c>
      <c r="BB2040" s="209" t="str">
        <f>_xlfn.XLOOKUP(U2040,'Lista Suspensa'!$AA$20:$AA$23,'Lista Suspensa'!$AB$20:$AB$23,"N/A")</f>
        <v>S</v>
      </c>
    </row>
    <row r="2041" spans="1:54" ht="12" customHeight="1">
      <c r="A2041" s="151" t="s">
        <v>67</v>
      </c>
      <c r="B2041" s="152">
        <v>46122</v>
      </c>
      <c r="C2041" s="153" t="s">
        <v>297</v>
      </c>
      <c r="D2041" s="153" t="s">
        <v>455</v>
      </c>
      <c r="E2041" s="244">
        <v>93972660</v>
      </c>
      <c r="F2041" s="144" t="s">
        <v>4087</v>
      </c>
      <c r="G2041" s="230"/>
      <c r="H2041" s="154">
        <v>30303</v>
      </c>
      <c r="I2041" s="153">
        <v>43</v>
      </c>
      <c r="J2041" s="148" t="s">
        <v>58</v>
      </c>
      <c r="K2041" s="153" t="s">
        <v>59</v>
      </c>
      <c r="L2041" s="153"/>
      <c r="M2041" s="153"/>
      <c r="N2041" s="153">
        <v>60</v>
      </c>
      <c r="O2041" s="155">
        <v>11959519229</v>
      </c>
      <c r="P2041" s="156" t="s">
        <v>60</v>
      </c>
      <c r="Q2041" s="157" t="s">
        <v>110</v>
      </c>
      <c r="R2041" s="158">
        <v>46155</v>
      </c>
      <c r="S2041" s="159"/>
      <c r="T2041" s="159" t="s">
        <v>62</v>
      </c>
      <c r="U2041" s="159" t="s">
        <v>111</v>
      </c>
      <c r="V2041" s="154">
        <v>46139</v>
      </c>
      <c r="W2041" s="154">
        <v>46141</v>
      </c>
      <c r="X2041" s="154">
        <v>46146</v>
      </c>
      <c r="Y2041" s="160" t="s">
        <v>4088</v>
      </c>
      <c r="Z2041" s="160" t="s">
        <v>65</v>
      </c>
      <c r="AA2041" s="153"/>
      <c r="AB2041" s="153"/>
      <c r="AC2041" s="182" t="e">
        <f t="shared" si="64"/>
        <v>#DIV/0!</v>
      </c>
      <c r="AD2041" s="153" t="e">
        <f t="shared" si="65"/>
        <v>#DIV/0!</v>
      </c>
      <c r="AE2041" s="233" t="s">
        <v>66</v>
      </c>
      <c r="AF2041" s="153"/>
      <c r="AG2041" s="159"/>
      <c r="AH2041" s="153"/>
      <c r="AI2041" s="161"/>
      <c r="AJ2041" s="153"/>
      <c r="AK2041" s="153"/>
      <c r="AL2041" s="207"/>
      <c r="AM2041" s="207"/>
      <c r="AN2041" s="207"/>
      <c r="AO2041" s="207" t="str">
        <f ca="1">IF(R2041="","",IF(R2041&gt;TODAY(),"0 meses",DATEDIF(R2041,TODAY(),"m") &amp; " meses"))</f>
        <v>0 meses</v>
      </c>
      <c r="AP2041" s="147" t="s">
        <v>67</v>
      </c>
      <c r="AQ2041" s="147" t="s">
        <v>67</v>
      </c>
      <c r="AR2041" s="147"/>
      <c r="AS2041" s="209" t="s">
        <v>68</v>
      </c>
      <c r="AT2041" s="223" t="str">
        <f>MONTH(B2041)&amp;"/"&amp;YEAR(B2041)</f>
        <v>4/2026</v>
      </c>
      <c r="AU2041" s="223">
        <f>WEEKNUM(B2041)-WEEKNUM(EOMONTH(B2041,-1)+1)+1</f>
        <v>2</v>
      </c>
      <c r="AV2041" s="209" t="str">
        <f>MONTH(R2041)&amp;"/"&amp;YEAR(R2041)</f>
        <v>5/2026</v>
      </c>
      <c r="AW2041" s="209">
        <f>WEEKNUM(R2041)-WEEKNUM(EOMONTH(R2041,-1)+1)+1</f>
        <v>3</v>
      </c>
      <c r="AX2041" s="209">
        <f>IF(BB2041="S",IF(Q2041="1. Aceitou o programa",R2041-B2041,0),0)</f>
        <v>33</v>
      </c>
      <c r="AY2041" s="209">
        <f>IF(BB2041="S",IF(AND(S2041&lt;&gt;"",R2041&lt;&gt;""),S2041-R2041,0),0)</f>
        <v>0</v>
      </c>
      <c r="AZ2041" s="209">
        <f>IF(BB2041="S",IF(Q2041="1. Aceitou o programa",IF(OR(X2041="Não se Aplica",X2041=""),IF(OR(W2041="Não se Aplica",W2041=""),0,W2041-V2041),AVERAGE(X2041-W2041,W2041-V2041)),0),0)</f>
        <v>3.5</v>
      </c>
      <c r="BA2041" s="209">
        <f>IF(BB2041="S",IF(AND(Q2041="1. Aceitou o programa",AH2041="Realizada"),IFERROR(IF(AG2041="",0,AG2041-R2041),0),0),0)</f>
        <v>0</v>
      </c>
      <c r="BB2041" s="209" t="str">
        <f>_xlfn.XLOOKUP(U2041,'Lista Suspensa'!$AA$20:$AA$23,'Lista Suspensa'!$AB$20:$AB$23,"N/A")</f>
        <v>S</v>
      </c>
    </row>
    <row r="2042" spans="1:54" ht="12" customHeight="1">
      <c r="A2042" s="151" t="s">
        <v>67</v>
      </c>
      <c r="B2042" s="152">
        <v>46122</v>
      </c>
      <c r="C2042" s="153" t="s">
        <v>297</v>
      </c>
      <c r="D2042" s="153" t="s">
        <v>455</v>
      </c>
      <c r="E2042" s="244">
        <v>95509405</v>
      </c>
      <c r="F2042" s="144" t="s">
        <v>4089</v>
      </c>
      <c r="G2042" s="230"/>
      <c r="H2042" s="154">
        <v>34743</v>
      </c>
      <c r="I2042" s="153">
        <v>31</v>
      </c>
      <c r="J2042" s="148" t="s">
        <v>70</v>
      </c>
      <c r="K2042" s="153" t="s">
        <v>59</v>
      </c>
      <c r="L2042" s="153"/>
      <c r="M2042" s="153"/>
      <c r="N2042" s="153">
        <v>380</v>
      </c>
      <c r="O2042" s="155">
        <v>11965122858</v>
      </c>
      <c r="P2042" s="156" t="s">
        <v>60</v>
      </c>
      <c r="Q2042" s="157" t="s">
        <v>110</v>
      </c>
      <c r="R2042" s="158">
        <v>46155</v>
      </c>
      <c r="S2042" s="159"/>
      <c r="T2042" s="159" t="s">
        <v>62</v>
      </c>
      <c r="U2042" s="159" t="s">
        <v>111</v>
      </c>
      <c r="V2042" s="154">
        <v>46139</v>
      </c>
      <c r="W2042" s="154">
        <v>46141</v>
      </c>
      <c r="X2042" s="154">
        <v>46146</v>
      </c>
      <c r="Y2042" s="160" t="s">
        <v>4090</v>
      </c>
      <c r="Z2042" s="160" t="s">
        <v>65</v>
      </c>
      <c r="AA2042" s="153"/>
      <c r="AB2042" s="153"/>
      <c r="AC2042" s="182" t="e">
        <f t="shared" si="64"/>
        <v>#DIV/0!</v>
      </c>
      <c r="AD2042" s="153" t="e">
        <f t="shared" si="65"/>
        <v>#DIV/0!</v>
      </c>
      <c r="AE2042" s="233" t="s">
        <v>66</v>
      </c>
      <c r="AF2042" s="153"/>
      <c r="AG2042" s="159"/>
      <c r="AH2042" s="153"/>
      <c r="AI2042" s="161"/>
      <c r="AJ2042" s="153"/>
      <c r="AK2042" s="153"/>
      <c r="AL2042" s="207"/>
      <c r="AM2042" s="207"/>
      <c r="AN2042" s="207"/>
      <c r="AO2042" s="207" t="str">
        <f ca="1">IF(R2042="","",IF(R2042&gt;TODAY(),"0 meses",DATEDIF(R2042,TODAY(),"m") &amp; " meses"))</f>
        <v>0 meses</v>
      </c>
      <c r="AP2042" s="147" t="s">
        <v>67</v>
      </c>
      <c r="AQ2042" s="147" t="s">
        <v>67</v>
      </c>
      <c r="AR2042" s="147"/>
      <c r="AS2042" s="209" t="s">
        <v>68</v>
      </c>
      <c r="AT2042" s="223" t="str">
        <f>MONTH(B2042)&amp;"/"&amp;YEAR(B2042)</f>
        <v>4/2026</v>
      </c>
      <c r="AU2042" s="223">
        <f>WEEKNUM(B2042)-WEEKNUM(EOMONTH(B2042,-1)+1)+1</f>
        <v>2</v>
      </c>
      <c r="AV2042" s="209" t="str">
        <f>MONTH(R2042)&amp;"/"&amp;YEAR(R2042)</f>
        <v>5/2026</v>
      </c>
      <c r="AW2042" s="209">
        <f>WEEKNUM(R2042)-WEEKNUM(EOMONTH(R2042,-1)+1)+1</f>
        <v>3</v>
      </c>
      <c r="AX2042" s="209">
        <f>IF(BB2042="S",IF(Q2042="1. Aceitou o programa",R2042-B2042,0),0)</f>
        <v>33</v>
      </c>
      <c r="AY2042" s="209">
        <f>IF(BB2042="S",IF(AND(S2042&lt;&gt;"",R2042&lt;&gt;""),S2042-R2042,0),0)</f>
        <v>0</v>
      </c>
      <c r="AZ2042" s="209">
        <f>IF(BB2042="S",IF(Q2042="1. Aceitou o programa",IF(OR(X2042="Não se Aplica",X2042=""),IF(OR(W2042="Não se Aplica",W2042=""),0,W2042-V2042),AVERAGE(X2042-W2042,W2042-V2042)),0),0)</f>
        <v>3.5</v>
      </c>
      <c r="BA2042" s="209">
        <f>IF(BB2042="S",IF(AND(Q2042="1. Aceitou o programa",AH2042="Realizada"),IFERROR(IF(AG2042="",0,AG2042-R2042),0),0),0)</f>
        <v>0</v>
      </c>
      <c r="BB2042" s="209" t="str">
        <f>_xlfn.XLOOKUP(U2042,'Lista Suspensa'!$AA$20:$AA$23,'Lista Suspensa'!$AB$20:$AB$23,"N/A")</f>
        <v>S</v>
      </c>
    </row>
    <row r="2043" spans="1:54" ht="12" customHeight="1">
      <c r="A2043" s="151" t="s">
        <v>67</v>
      </c>
      <c r="B2043" s="152">
        <v>46122</v>
      </c>
      <c r="C2043" s="153" t="s">
        <v>297</v>
      </c>
      <c r="D2043" s="153" t="s">
        <v>455</v>
      </c>
      <c r="E2043" s="244">
        <v>85013424</v>
      </c>
      <c r="F2043" s="144" t="s">
        <v>4091</v>
      </c>
      <c r="G2043" s="230"/>
      <c r="H2043" s="154">
        <v>29932</v>
      </c>
      <c r="I2043" s="153">
        <v>44</v>
      </c>
      <c r="J2043" s="148" t="s">
        <v>70</v>
      </c>
      <c r="K2043" s="153"/>
      <c r="L2043" s="153"/>
      <c r="M2043" s="153"/>
      <c r="N2043" s="153">
        <v>300</v>
      </c>
      <c r="O2043" s="155">
        <v>11972521731</v>
      </c>
      <c r="P2043" s="156" t="s">
        <v>60</v>
      </c>
      <c r="Q2043" s="157" t="s">
        <v>110</v>
      </c>
      <c r="R2043" s="158">
        <v>46155</v>
      </c>
      <c r="S2043" s="159"/>
      <c r="T2043" s="159" t="s">
        <v>62</v>
      </c>
      <c r="U2043" s="159" t="s">
        <v>111</v>
      </c>
      <c r="V2043" s="154">
        <v>46139</v>
      </c>
      <c r="W2043" s="154">
        <v>46141</v>
      </c>
      <c r="X2043" s="154">
        <v>46146</v>
      </c>
      <c r="Y2043" s="160" t="s">
        <v>4092</v>
      </c>
      <c r="Z2043" s="160" t="s">
        <v>128</v>
      </c>
      <c r="AA2043" s="153">
        <v>80</v>
      </c>
      <c r="AB2043" s="153">
        <v>1.6</v>
      </c>
      <c r="AC2043" s="182">
        <f t="shared" si="64"/>
        <v>31.249999999999993</v>
      </c>
      <c r="AD2043" s="153" t="str">
        <f t="shared" si="65"/>
        <v>OBESIDADE I</v>
      </c>
      <c r="AE2043" s="233" t="s">
        <v>66</v>
      </c>
      <c r="AF2043" s="153"/>
      <c r="AG2043" s="159"/>
      <c r="AH2043" s="153"/>
      <c r="AI2043" s="161"/>
      <c r="AJ2043" s="153"/>
      <c r="AK2043" s="153"/>
      <c r="AL2043" s="207" t="s">
        <v>136</v>
      </c>
      <c r="AM2043" s="207"/>
      <c r="AN2043" s="207"/>
      <c r="AO2043" s="207" t="str">
        <f ca="1">IF(R2043="","",IF(R2043&gt;TODAY(),"0 meses",DATEDIF(R2043,TODAY(),"m") &amp; " meses"))</f>
        <v>0 meses</v>
      </c>
      <c r="AP2043" s="147" t="s">
        <v>67</v>
      </c>
      <c r="AQ2043" s="147" t="s">
        <v>67</v>
      </c>
      <c r="AR2043" s="147"/>
      <c r="AS2043" s="209" t="s">
        <v>68</v>
      </c>
      <c r="AT2043" s="223" t="str">
        <f>MONTH(B2043)&amp;"/"&amp;YEAR(B2043)</f>
        <v>4/2026</v>
      </c>
      <c r="AU2043" s="223">
        <f>WEEKNUM(B2043)-WEEKNUM(EOMONTH(B2043,-1)+1)+1</f>
        <v>2</v>
      </c>
      <c r="AV2043" s="209" t="str">
        <f>MONTH(R2043)&amp;"/"&amp;YEAR(R2043)</f>
        <v>5/2026</v>
      </c>
      <c r="AW2043" s="209">
        <f>WEEKNUM(R2043)-WEEKNUM(EOMONTH(R2043,-1)+1)+1</f>
        <v>3</v>
      </c>
      <c r="AX2043" s="209">
        <f>IF(BB2043="S",IF(Q2043="1. Aceitou o programa",R2043-B2043,0),0)</f>
        <v>33</v>
      </c>
      <c r="AY2043" s="209">
        <f>IF(BB2043="S",IF(AND(S2043&lt;&gt;"",R2043&lt;&gt;""),S2043-R2043,0),0)</f>
        <v>0</v>
      </c>
      <c r="AZ2043" s="209">
        <f>IF(BB2043="S",IF(Q2043="1. Aceitou o programa",IF(OR(X2043="Não se Aplica",X2043=""),IF(OR(W2043="Não se Aplica",W2043=""),0,W2043-V2043),AVERAGE(X2043-W2043,W2043-V2043)),0),0)</f>
        <v>3.5</v>
      </c>
      <c r="BA2043" s="209">
        <f>IF(BB2043="S",IF(AND(Q2043="1. Aceitou o programa",AH2043="Realizada"),IFERROR(IF(AG2043="",0,AG2043-R2043),0),0),0)</f>
        <v>0</v>
      </c>
      <c r="BB2043" s="209" t="str">
        <f>_xlfn.XLOOKUP(U2043,'Lista Suspensa'!$AA$20:$AA$23,'Lista Suspensa'!$AB$20:$AB$23,"N/A")</f>
        <v>S</v>
      </c>
    </row>
    <row r="2044" spans="1:54" ht="12" customHeight="1">
      <c r="A2044" s="151" t="s">
        <v>67</v>
      </c>
      <c r="B2044" s="152">
        <v>46122</v>
      </c>
      <c r="C2044" s="153" t="s">
        <v>297</v>
      </c>
      <c r="D2044" s="153" t="s">
        <v>455</v>
      </c>
      <c r="E2044" s="244">
        <v>85297331</v>
      </c>
      <c r="F2044" s="144" t="s">
        <v>4093</v>
      </c>
      <c r="G2044" s="230"/>
      <c r="H2044" s="154">
        <v>32637</v>
      </c>
      <c r="I2044" s="153">
        <v>37</v>
      </c>
      <c r="J2044" s="148" t="s">
        <v>70</v>
      </c>
      <c r="K2044" s="153"/>
      <c r="L2044" s="153"/>
      <c r="M2044" s="153"/>
      <c r="N2044" s="153">
        <v>60</v>
      </c>
      <c r="O2044" s="155">
        <v>21979287977</v>
      </c>
      <c r="P2044" s="156" t="s">
        <v>60</v>
      </c>
      <c r="Q2044" s="157" t="s">
        <v>110</v>
      </c>
      <c r="R2044" s="158">
        <v>46155</v>
      </c>
      <c r="S2044" s="159"/>
      <c r="T2044" s="159" t="s">
        <v>62</v>
      </c>
      <c r="U2044" s="159" t="s">
        <v>111</v>
      </c>
      <c r="V2044" s="154">
        <v>46139</v>
      </c>
      <c r="W2044" s="154">
        <v>46141</v>
      </c>
      <c r="X2044" s="154">
        <v>46146</v>
      </c>
      <c r="Y2044" s="160" t="s">
        <v>2927</v>
      </c>
      <c r="Z2044" s="160" t="s">
        <v>65</v>
      </c>
      <c r="AA2044" s="153"/>
      <c r="AB2044" s="153"/>
      <c r="AC2044" s="182" t="e">
        <f t="shared" si="64"/>
        <v>#DIV/0!</v>
      </c>
      <c r="AD2044" s="153" t="e">
        <f t="shared" si="65"/>
        <v>#DIV/0!</v>
      </c>
      <c r="AE2044" s="233" t="s">
        <v>66</v>
      </c>
      <c r="AF2044" s="153"/>
      <c r="AG2044" s="159"/>
      <c r="AH2044" s="153"/>
      <c r="AI2044" s="161"/>
      <c r="AJ2044" s="153"/>
      <c r="AK2044" s="153"/>
      <c r="AL2044" s="207"/>
      <c r="AM2044" s="207"/>
      <c r="AN2044" s="207"/>
      <c r="AO2044" s="207" t="str">
        <f ca="1">IF(R2044="","",IF(R2044&gt;TODAY(),"0 meses",DATEDIF(R2044,TODAY(),"m") &amp; " meses"))</f>
        <v>0 meses</v>
      </c>
      <c r="AP2044" s="147" t="s">
        <v>67</v>
      </c>
      <c r="AQ2044" s="147" t="s">
        <v>67</v>
      </c>
      <c r="AR2044" s="147"/>
      <c r="AS2044" s="209" t="s">
        <v>68</v>
      </c>
      <c r="AT2044" s="223" t="str">
        <f>MONTH(B2044)&amp;"/"&amp;YEAR(B2044)</f>
        <v>4/2026</v>
      </c>
      <c r="AU2044" s="223">
        <f>WEEKNUM(B2044)-WEEKNUM(EOMONTH(B2044,-1)+1)+1</f>
        <v>2</v>
      </c>
      <c r="AV2044" s="209" t="str">
        <f>MONTH(R2044)&amp;"/"&amp;YEAR(R2044)</f>
        <v>5/2026</v>
      </c>
      <c r="AW2044" s="209">
        <f>WEEKNUM(R2044)-WEEKNUM(EOMONTH(R2044,-1)+1)+1</f>
        <v>3</v>
      </c>
      <c r="AX2044" s="209">
        <f>IF(BB2044="S",IF(Q2044="1. Aceitou o programa",R2044-B2044,0),0)</f>
        <v>33</v>
      </c>
      <c r="AY2044" s="209">
        <f>IF(BB2044="S",IF(AND(S2044&lt;&gt;"",R2044&lt;&gt;""),S2044-R2044,0),0)</f>
        <v>0</v>
      </c>
      <c r="AZ2044" s="209">
        <f>IF(BB2044="S",IF(Q2044="1. Aceitou o programa",IF(OR(X2044="Não se Aplica",X2044=""),IF(OR(W2044="Não se Aplica",W2044=""),0,W2044-V2044),AVERAGE(X2044-W2044,W2044-V2044)),0),0)</f>
        <v>3.5</v>
      </c>
      <c r="BA2044" s="209">
        <f>IF(BB2044="S",IF(AND(Q2044="1. Aceitou o programa",AH2044="Realizada"),IFERROR(IF(AG2044="",0,AG2044-R2044),0),0),0)</f>
        <v>0</v>
      </c>
      <c r="BB2044" s="209" t="str">
        <f>_xlfn.XLOOKUP(U2044,'Lista Suspensa'!$AA$20:$AA$23,'Lista Suspensa'!$AB$20:$AB$23,"N/A")</f>
        <v>S</v>
      </c>
    </row>
    <row r="2045" spans="1:54" ht="12" customHeight="1">
      <c r="A2045" s="151" t="s">
        <v>67</v>
      </c>
      <c r="B2045" s="152">
        <v>46122</v>
      </c>
      <c r="C2045" s="153" t="s">
        <v>297</v>
      </c>
      <c r="D2045" s="153" t="s">
        <v>455</v>
      </c>
      <c r="E2045" s="244">
        <v>79911284</v>
      </c>
      <c r="F2045" s="144" t="s">
        <v>4094</v>
      </c>
      <c r="G2045" s="230"/>
      <c r="H2045" s="154">
        <v>32942</v>
      </c>
      <c r="I2045" s="153">
        <v>36</v>
      </c>
      <c r="J2045" s="148" t="s">
        <v>70</v>
      </c>
      <c r="K2045" s="153"/>
      <c r="L2045" s="153"/>
      <c r="M2045" s="153"/>
      <c r="N2045" s="153">
        <v>60</v>
      </c>
      <c r="O2045" s="155">
        <v>11983270910</v>
      </c>
      <c r="P2045" s="156" t="s">
        <v>60</v>
      </c>
      <c r="Q2045" s="157" t="s">
        <v>110</v>
      </c>
      <c r="R2045" s="158">
        <v>46155</v>
      </c>
      <c r="S2045" s="159"/>
      <c r="T2045" s="159" t="s">
        <v>62</v>
      </c>
      <c r="U2045" s="159" t="s">
        <v>111</v>
      </c>
      <c r="V2045" s="154">
        <v>46139</v>
      </c>
      <c r="W2045" s="154">
        <v>46141</v>
      </c>
      <c r="X2045" s="154">
        <v>46146</v>
      </c>
      <c r="Y2045" s="160" t="s">
        <v>4095</v>
      </c>
      <c r="Z2045" s="160" t="s">
        <v>65</v>
      </c>
      <c r="AA2045" s="153"/>
      <c r="AB2045" s="153"/>
      <c r="AC2045" s="182" t="e">
        <f t="shared" si="64"/>
        <v>#DIV/0!</v>
      </c>
      <c r="AD2045" s="153" t="e">
        <f t="shared" si="65"/>
        <v>#DIV/0!</v>
      </c>
      <c r="AE2045" s="233" t="s">
        <v>66</v>
      </c>
      <c r="AF2045" s="153"/>
      <c r="AG2045" s="159"/>
      <c r="AH2045" s="153"/>
      <c r="AI2045" s="161"/>
      <c r="AJ2045" s="153"/>
      <c r="AK2045" s="153"/>
      <c r="AL2045" s="207"/>
      <c r="AM2045" s="207"/>
      <c r="AN2045" s="207"/>
      <c r="AO2045" s="207" t="str">
        <f ca="1">IF(R2045="","",IF(R2045&gt;TODAY(),"0 meses",DATEDIF(R2045,TODAY(),"m") &amp; " meses"))</f>
        <v>0 meses</v>
      </c>
      <c r="AP2045" s="147" t="s">
        <v>67</v>
      </c>
      <c r="AQ2045" s="147" t="s">
        <v>67</v>
      </c>
      <c r="AR2045" s="147"/>
      <c r="AS2045" s="209" t="s">
        <v>68</v>
      </c>
      <c r="AT2045" s="223" t="str">
        <f>MONTH(B2045)&amp;"/"&amp;YEAR(B2045)</f>
        <v>4/2026</v>
      </c>
      <c r="AU2045" s="223">
        <f>WEEKNUM(B2045)-WEEKNUM(EOMONTH(B2045,-1)+1)+1</f>
        <v>2</v>
      </c>
      <c r="AV2045" s="209" t="str">
        <f>MONTH(R2045)&amp;"/"&amp;YEAR(R2045)</f>
        <v>5/2026</v>
      </c>
      <c r="AW2045" s="209">
        <f>WEEKNUM(R2045)-WEEKNUM(EOMONTH(R2045,-1)+1)+1</f>
        <v>3</v>
      </c>
      <c r="AX2045" s="209">
        <f>IF(BB2045="S",IF(Q2045="1. Aceitou o programa",R2045-B2045,0),0)</f>
        <v>33</v>
      </c>
      <c r="AY2045" s="209">
        <f>IF(BB2045="S",IF(AND(S2045&lt;&gt;"",R2045&lt;&gt;""),S2045-R2045,0),0)</f>
        <v>0</v>
      </c>
      <c r="AZ2045" s="209">
        <f>IF(BB2045="S",IF(Q2045="1. Aceitou o programa",IF(OR(X2045="Não se Aplica",X2045=""),IF(OR(W2045="Não se Aplica",W2045=""),0,W2045-V2045),AVERAGE(X2045-W2045,W2045-V2045)),0),0)</f>
        <v>3.5</v>
      </c>
      <c r="BA2045" s="209">
        <f>IF(BB2045="S",IF(AND(Q2045="1. Aceitou o programa",AH2045="Realizada"),IFERROR(IF(AG2045="",0,AG2045-R2045),0),0),0)</f>
        <v>0</v>
      </c>
      <c r="BB2045" s="209" t="str">
        <f>_xlfn.XLOOKUP(U2045,'Lista Suspensa'!$AA$20:$AA$23,'Lista Suspensa'!$AB$20:$AB$23,"N/A")</f>
        <v>S</v>
      </c>
    </row>
    <row r="2046" spans="1:54" ht="12" customHeight="1">
      <c r="A2046" s="151" t="s">
        <v>67</v>
      </c>
      <c r="B2046" s="152">
        <v>46122</v>
      </c>
      <c r="C2046" s="153" t="s">
        <v>297</v>
      </c>
      <c r="D2046" s="153" t="s">
        <v>455</v>
      </c>
      <c r="E2046" s="244">
        <v>94596371</v>
      </c>
      <c r="F2046" s="144" t="s">
        <v>4096</v>
      </c>
      <c r="G2046" s="230"/>
      <c r="H2046" s="154">
        <v>25670</v>
      </c>
      <c r="I2046" s="153">
        <v>56</v>
      </c>
      <c r="J2046" s="148" t="s">
        <v>70</v>
      </c>
      <c r="K2046" s="153" t="s">
        <v>59</v>
      </c>
      <c r="L2046" s="153"/>
      <c r="M2046" s="153"/>
      <c r="N2046" s="153">
        <v>110</v>
      </c>
      <c r="O2046" s="155">
        <v>11934441204</v>
      </c>
      <c r="P2046" s="156" t="s">
        <v>60</v>
      </c>
      <c r="Q2046" s="157" t="s">
        <v>110</v>
      </c>
      <c r="R2046" s="158">
        <v>46155</v>
      </c>
      <c r="S2046" s="159"/>
      <c r="T2046" s="159" t="s">
        <v>62</v>
      </c>
      <c r="U2046" s="159" t="s">
        <v>111</v>
      </c>
      <c r="V2046" s="154">
        <v>46139</v>
      </c>
      <c r="W2046" s="154">
        <v>46141</v>
      </c>
      <c r="X2046" s="154">
        <v>46146</v>
      </c>
      <c r="Y2046" s="160" t="s">
        <v>90</v>
      </c>
      <c r="Z2046" s="160" t="s">
        <v>65</v>
      </c>
      <c r="AA2046" s="153"/>
      <c r="AB2046" s="153"/>
      <c r="AC2046" s="182" t="e">
        <f t="shared" si="64"/>
        <v>#DIV/0!</v>
      </c>
      <c r="AD2046" s="153" t="e">
        <f t="shared" si="65"/>
        <v>#DIV/0!</v>
      </c>
      <c r="AE2046" s="233" t="s">
        <v>66</v>
      </c>
      <c r="AF2046" s="153"/>
      <c r="AG2046" s="159"/>
      <c r="AH2046" s="153"/>
      <c r="AI2046" s="161"/>
      <c r="AJ2046" s="153"/>
      <c r="AK2046" s="153"/>
      <c r="AL2046" s="207"/>
      <c r="AM2046" s="207"/>
      <c r="AN2046" s="207"/>
      <c r="AO2046" s="207" t="str">
        <f ca="1">IF(R2046="","",IF(R2046&gt;TODAY(),"0 meses",DATEDIF(R2046,TODAY(),"m") &amp; " meses"))</f>
        <v>0 meses</v>
      </c>
      <c r="AP2046" s="147" t="s">
        <v>67</v>
      </c>
      <c r="AQ2046" s="147" t="s">
        <v>67</v>
      </c>
      <c r="AR2046" s="147"/>
      <c r="AS2046" s="209" t="s">
        <v>68</v>
      </c>
      <c r="AT2046" s="223" t="str">
        <f>MONTH(B2046)&amp;"/"&amp;YEAR(B2046)</f>
        <v>4/2026</v>
      </c>
      <c r="AU2046" s="223">
        <f>WEEKNUM(B2046)-WEEKNUM(EOMONTH(B2046,-1)+1)+1</f>
        <v>2</v>
      </c>
      <c r="AV2046" s="209" t="str">
        <f>MONTH(R2046)&amp;"/"&amp;YEAR(R2046)</f>
        <v>5/2026</v>
      </c>
      <c r="AW2046" s="209">
        <f>WEEKNUM(R2046)-WEEKNUM(EOMONTH(R2046,-1)+1)+1</f>
        <v>3</v>
      </c>
      <c r="AX2046" s="209">
        <f>IF(BB2046="S",IF(Q2046="1. Aceitou o programa",R2046-B2046,0),0)</f>
        <v>33</v>
      </c>
      <c r="AY2046" s="209">
        <f>IF(BB2046="S",IF(AND(S2046&lt;&gt;"",R2046&lt;&gt;""),S2046-R2046,0),0)</f>
        <v>0</v>
      </c>
      <c r="AZ2046" s="209">
        <f>IF(BB2046="S",IF(Q2046="1. Aceitou o programa",IF(OR(X2046="Não se Aplica",X2046=""),IF(OR(W2046="Não se Aplica",W2046=""),0,W2046-V2046),AVERAGE(X2046-W2046,W2046-V2046)),0),0)</f>
        <v>3.5</v>
      </c>
      <c r="BA2046" s="209">
        <f>IF(BB2046="S",IF(AND(Q2046="1. Aceitou o programa",AH2046="Realizada"),IFERROR(IF(AG2046="",0,AG2046-R2046),0),0),0)</f>
        <v>0</v>
      </c>
      <c r="BB2046" s="209" t="str">
        <f>_xlfn.XLOOKUP(U2046,'Lista Suspensa'!$AA$20:$AA$23,'Lista Suspensa'!$AB$20:$AB$23,"N/A")</f>
        <v>S</v>
      </c>
    </row>
    <row r="2047" spans="1:54" ht="12" customHeight="1">
      <c r="A2047" s="151" t="s">
        <v>67</v>
      </c>
      <c r="B2047" s="152">
        <v>46122</v>
      </c>
      <c r="C2047" s="153" t="s">
        <v>297</v>
      </c>
      <c r="D2047" s="153" t="s">
        <v>455</v>
      </c>
      <c r="E2047" s="244">
        <v>88176564</v>
      </c>
      <c r="F2047" s="144" t="s">
        <v>4097</v>
      </c>
      <c r="G2047" s="230"/>
      <c r="H2047" s="154">
        <v>26990</v>
      </c>
      <c r="I2047" s="153">
        <v>52</v>
      </c>
      <c r="J2047" s="148" t="s">
        <v>58</v>
      </c>
      <c r="K2047" s="153" t="s">
        <v>59</v>
      </c>
      <c r="L2047" s="153"/>
      <c r="M2047" s="153"/>
      <c r="N2047" s="153">
        <v>110</v>
      </c>
      <c r="O2047" s="155">
        <v>11999769236</v>
      </c>
      <c r="P2047" s="156" t="s">
        <v>60</v>
      </c>
      <c r="Q2047" s="157" t="s">
        <v>110</v>
      </c>
      <c r="R2047" s="158">
        <v>46155</v>
      </c>
      <c r="S2047" s="159"/>
      <c r="T2047" s="159" t="s">
        <v>62</v>
      </c>
      <c r="U2047" s="159" t="s">
        <v>111</v>
      </c>
      <c r="V2047" s="154">
        <v>46139</v>
      </c>
      <c r="W2047" s="154">
        <v>46141</v>
      </c>
      <c r="X2047" s="154">
        <v>46146</v>
      </c>
      <c r="Y2047" s="160" t="s">
        <v>90</v>
      </c>
      <c r="Z2047" s="160" t="s">
        <v>65</v>
      </c>
      <c r="AA2047" s="153"/>
      <c r="AB2047" s="153"/>
      <c r="AC2047" s="182" t="e">
        <f t="shared" si="64"/>
        <v>#DIV/0!</v>
      </c>
      <c r="AD2047" s="153" t="e">
        <f t="shared" si="65"/>
        <v>#DIV/0!</v>
      </c>
      <c r="AE2047" s="233" t="s">
        <v>66</v>
      </c>
      <c r="AF2047" s="153"/>
      <c r="AG2047" s="159"/>
      <c r="AH2047" s="153"/>
      <c r="AI2047" s="161"/>
      <c r="AJ2047" s="153"/>
      <c r="AK2047" s="153"/>
      <c r="AL2047" s="207"/>
      <c r="AM2047" s="207"/>
      <c r="AN2047" s="207"/>
      <c r="AO2047" s="207" t="str">
        <f ca="1">IF(R2047="","",IF(R2047&gt;TODAY(),"0 meses",DATEDIF(R2047,TODAY(),"m") &amp; " meses"))</f>
        <v>0 meses</v>
      </c>
      <c r="AP2047" s="147" t="s">
        <v>67</v>
      </c>
      <c r="AQ2047" s="147" t="s">
        <v>67</v>
      </c>
      <c r="AR2047" s="147"/>
      <c r="AS2047" s="209" t="s">
        <v>68</v>
      </c>
      <c r="AT2047" s="223" t="str">
        <f>MONTH(B2047)&amp;"/"&amp;YEAR(B2047)</f>
        <v>4/2026</v>
      </c>
      <c r="AU2047" s="223">
        <f>WEEKNUM(B2047)-WEEKNUM(EOMONTH(B2047,-1)+1)+1</f>
        <v>2</v>
      </c>
      <c r="AV2047" s="209" t="str">
        <f>MONTH(R2047)&amp;"/"&amp;YEAR(R2047)</f>
        <v>5/2026</v>
      </c>
      <c r="AW2047" s="209">
        <f>WEEKNUM(R2047)-WEEKNUM(EOMONTH(R2047,-1)+1)+1</f>
        <v>3</v>
      </c>
      <c r="AX2047" s="209">
        <f>IF(BB2047="S",IF(Q2047="1. Aceitou o programa",R2047-B2047,0),0)</f>
        <v>33</v>
      </c>
      <c r="AY2047" s="209">
        <f>IF(BB2047="S",IF(AND(S2047&lt;&gt;"",R2047&lt;&gt;""),S2047-R2047,0),0)</f>
        <v>0</v>
      </c>
      <c r="AZ2047" s="209">
        <f>IF(BB2047="S",IF(Q2047="1. Aceitou o programa",IF(OR(X2047="Não se Aplica",X2047=""),IF(OR(W2047="Não se Aplica",W2047=""),0,W2047-V2047),AVERAGE(X2047-W2047,W2047-V2047)),0),0)</f>
        <v>3.5</v>
      </c>
      <c r="BA2047" s="209">
        <f>IF(BB2047="S",IF(AND(Q2047="1. Aceitou o programa",AH2047="Realizada"),IFERROR(IF(AG2047="",0,AG2047-R2047),0),0),0)</f>
        <v>0</v>
      </c>
      <c r="BB2047" s="209" t="str">
        <f>_xlfn.XLOOKUP(U2047,'Lista Suspensa'!$AA$20:$AA$23,'Lista Suspensa'!$AB$20:$AB$23,"N/A")</f>
        <v>S</v>
      </c>
    </row>
    <row r="2048" spans="1:54" ht="12" customHeight="1">
      <c r="A2048" s="151" t="s">
        <v>67</v>
      </c>
      <c r="B2048" s="152">
        <v>46122</v>
      </c>
      <c r="C2048" s="153" t="s">
        <v>297</v>
      </c>
      <c r="D2048" s="153" t="s">
        <v>455</v>
      </c>
      <c r="E2048" s="244">
        <v>95337543</v>
      </c>
      <c r="F2048" s="144" t="s">
        <v>4098</v>
      </c>
      <c r="G2048" s="230"/>
      <c r="H2048" s="154">
        <v>36933</v>
      </c>
      <c r="I2048" s="153">
        <v>25</v>
      </c>
      <c r="J2048" s="148" t="s">
        <v>58</v>
      </c>
      <c r="K2048" s="153"/>
      <c r="L2048" s="153"/>
      <c r="M2048" s="153"/>
      <c r="N2048" s="153">
        <v>110</v>
      </c>
      <c r="O2048" s="155">
        <v>11987243856</v>
      </c>
      <c r="P2048" s="156" t="s">
        <v>60</v>
      </c>
      <c r="Q2048" s="157" t="s">
        <v>110</v>
      </c>
      <c r="R2048" s="158">
        <v>46155</v>
      </c>
      <c r="S2048" s="159"/>
      <c r="T2048" s="159" t="s">
        <v>62</v>
      </c>
      <c r="U2048" s="159" t="s">
        <v>111</v>
      </c>
      <c r="V2048" s="154">
        <v>46139</v>
      </c>
      <c r="W2048" s="154">
        <v>46141</v>
      </c>
      <c r="X2048" s="154">
        <v>46146</v>
      </c>
      <c r="Y2048" s="160" t="s">
        <v>2911</v>
      </c>
      <c r="Z2048" s="160" t="s">
        <v>65</v>
      </c>
      <c r="AA2048" s="153"/>
      <c r="AB2048" s="153"/>
      <c r="AC2048" s="182" t="e">
        <f t="shared" si="64"/>
        <v>#DIV/0!</v>
      </c>
      <c r="AD2048" s="153" t="e">
        <f t="shared" si="65"/>
        <v>#DIV/0!</v>
      </c>
      <c r="AE2048" s="233" t="s">
        <v>66</v>
      </c>
      <c r="AF2048" s="153"/>
      <c r="AG2048" s="159"/>
      <c r="AH2048" s="153"/>
      <c r="AI2048" s="161"/>
      <c r="AJ2048" s="153"/>
      <c r="AK2048" s="153"/>
      <c r="AL2048" s="207"/>
      <c r="AM2048" s="207"/>
      <c r="AN2048" s="207"/>
      <c r="AO2048" s="207" t="str">
        <f ca="1">IF(R2048="","",IF(R2048&gt;TODAY(),"0 meses",DATEDIF(R2048,TODAY(),"m") &amp; " meses"))</f>
        <v>0 meses</v>
      </c>
      <c r="AP2048" s="147" t="s">
        <v>67</v>
      </c>
      <c r="AQ2048" s="147" t="s">
        <v>67</v>
      </c>
      <c r="AR2048" s="147"/>
      <c r="AS2048" s="209" t="s">
        <v>68</v>
      </c>
      <c r="AT2048" s="223" t="str">
        <f>MONTH(B2048)&amp;"/"&amp;YEAR(B2048)</f>
        <v>4/2026</v>
      </c>
      <c r="AU2048" s="223">
        <f>WEEKNUM(B2048)-WEEKNUM(EOMONTH(B2048,-1)+1)+1</f>
        <v>2</v>
      </c>
      <c r="AV2048" s="209" t="str">
        <f>MONTH(R2048)&amp;"/"&amp;YEAR(R2048)</f>
        <v>5/2026</v>
      </c>
      <c r="AW2048" s="209">
        <f>WEEKNUM(R2048)-WEEKNUM(EOMONTH(R2048,-1)+1)+1</f>
        <v>3</v>
      </c>
      <c r="AX2048" s="209">
        <f>IF(BB2048="S",IF(Q2048="1. Aceitou o programa",R2048-B2048,0),0)</f>
        <v>33</v>
      </c>
      <c r="AY2048" s="209">
        <f>IF(BB2048="S",IF(AND(S2048&lt;&gt;"",R2048&lt;&gt;""),S2048-R2048,0),0)</f>
        <v>0</v>
      </c>
      <c r="AZ2048" s="209">
        <f>IF(BB2048="S",IF(Q2048="1. Aceitou o programa",IF(OR(X2048="Não se Aplica",X2048=""),IF(OR(W2048="Não se Aplica",W2048=""),0,W2048-V2048),AVERAGE(X2048-W2048,W2048-V2048)),0),0)</f>
        <v>3.5</v>
      </c>
      <c r="BA2048" s="209">
        <f>IF(BB2048="S",IF(AND(Q2048="1. Aceitou o programa",AH2048="Realizada"),IFERROR(IF(AG2048="",0,AG2048-R2048),0),0),0)</f>
        <v>0</v>
      </c>
      <c r="BB2048" s="209" t="str">
        <f>_xlfn.XLOOKUP(U2048,'Lista Suspensa'!$AA$20:$AA$23,'Lista Suspensa'!$AB$20:$AB$23,"N/A")</f>
        <v>S</v>
      </c>
    </row>
    <row r="2049" spans="1:54" ht="12" customHeight="1">
      <c r="A2049" s="151" t="s">
        <v>67</v>
      </c>
      <c r="B2049" s="152">
        <v>46122</v>
      </c>
      <c r="C2049" s="153" t="s">
        <v>297</v>
      </c>
      <c r="D2049" s="153" t="s">
        <v>455</v>
      </c>
      <c r="E2049" s="244">
        <v>83042108</v>
      </c>
      <c r="F2049" s="144" t="s">
        <v>4099</v>
      </c>
      <c r="G2049" s="230"/>
      <c r="H2049" s="154">
        <v>30827</v>
      </c>
      <c r="I2049" s="153">
        <v>41</v>
      </c>
      <c r="J2049" s="148" t="s">
        <v>58</v>
      </c>
      <c r="K2049" s="153"/>
      <c r="L2049" s="153"/>
      <c r="M2049" s="153"/>
      <c r="N2049" s="153">
        <v>750</v>
      </c>
      <c r="O2049" s="155">
        <v>11999289417</v>
      </c>
      <c r="P2049" s="156" t="s">
        <v>89</v>
      </c>
      <c r="Q2049" s="157" t="s">
        <v>110</v>
      </c>
      <c r="R2049" s="158">
        <v>46155</v>
      </c>
      <c r="S2049" s="159"/>
      <c r="T2049" s="159" t="s">
        <v>62</v>
      </c>
      <c r="U2049" s="159" t="s">
        <v>111</v>
      </c>
      <c r="V2049" s="154">
        <v>46139</v>
      </c>
      <c r="W2049" s="154">
        <v>46141</v>
      </c>
      <c r="X2049" s="154">
        <v>46146</v>
      </c>
      <c r="Y2049" s="160" t="s">
        <v>90</v>
      </c>
      <c r="Z2049" s="160" t="s">
        <v>65</v>
      </c>
      <c r="AA2049" s="153"/>
      <c r="AB2049" s="153"/>
      <c r="AC2049" s="182" t="e">
        <f t="shared" si="64"/>
        <v>#DIV/0!</v>
      </c>
      <c r="AD2049" s="153" t="e">
        <f t="shared" si="65"/>
        <v>#DIV/0!</v>
      </c>
      <c r="AE2049" s="233" t="s">
        <v>66</v>
      </c>
      <c r="AF2049" s="153"/>
      <c r="AG2049" s="159"/>
      <c r="AH2049" s="153"/>
      <c r="AI2049" s="161"/>
      <c r="AJ2049" s="153"/>
      <c r="AK2049" s="153"/>
      <c r="AL2049" s="207"/>
      <c r="AM2049" s="207"/>
      <c r="AN2049" s="207"/>
      <c r="AO2049" s="207" t="str">
        <f ca="1">IF(R2049="","",IF(R2049&gt;TODAY(),"0 meses",DATEDIF(R2049,TODAY(),"m") &amp; " meses"))</f>
        <v>0 meses</v>
      </c>
      <c r="AP2049" s="147" t="s">
        <v>67</v>
      </c>
      <c r="AQ2049" s="147" t="s">
        <v>67</v>
      </c>
      <c r="AR2049" s="147"/>
      <c r="AS2049" s="209" t="s">
        <v>68</v>
      </c>
      <c r="AT2049" s="223" t="str">
        <f>MONTH(B2049)&amp;"/"&amp;YEAR(B2049)</f>
        <v>4/2026</v>
      </c>
      <c r="AU2049" s="223">
        <f>WEEKNUM(B2049)-WEEKNUM(EOMONTH(B2049,-1)+1)+1</f>
        <v>2</v>
      </c>
      <c r="AV2049" s="209" t="str">
        <f>MONTH(R2049)&amp;"/"&amp;YEAR(R2049)</f>
        <v>5/2026</v>
      </c>
      <c r="AW2049" s="209">
        <f>WEEKNUM(R2049)-WEEKNUM(EOMONTH(R2049,-1)+1)+1</f>
        <v>3</v>
      </c>
      <c r="AX2049" s="209">
        <f>IF(BB2049="S",IF(Q2049="1. Aceitou o programa",R2049-B2049,0),0)</f>
        <v>33</v>
      </c>
      <c r="AY2049" s="209">
        <f>IF(BB2049="S",IF(AND(S2049&lt;&gt;"",R2049&lt;&gt;""),S2049-R2049,0),0)</f>
        <v>0</v>
      </c>
      <c r="AZ2049" s="209">
        <f>IF(BB2049="S",IF(Q2049="1. Aceitou o programa",IF(OR(X2049="Não se Aplica",X2049=""),IF(OR(W2049="Não se Aplica",W2049=""),0,W2049-V2049),AVERAGE(X2049-W2049,W2049-V2049)),0),0)</f>
        <v>3.5</v>
      </c>
      <c r="BA2049" s="209">
        <f>IF(BB2049="S",IF(AND(Q2049="1. Aceitou o programa",AH2049="Realizada"),IFERROR(IF(AG2049="",0,AG2049-R2049),0),0),0)</f>
        <v>0</v>
      </c>
      <c r="BB2049" s="209" t="str">
        <f>_xlfn.XLOOKUP(U2049,'Lista Suspensa'!$AA$20:$AA$23,'Lista Suspensa'!$AB$20:$AB$23,"N/A")</f>
        <v>S</v>
      </c>
    </row>
    <row r="2050" spans="1:54" ht="12" customHeight="1">
      <c r="A2050" s="151" t="s">
        <v>54</v>
      </c>
      <c r="B2050" s="152">
        <v>46125</v>
      </c>
      <c r="C2050" s="153" t="s">
        <v>297</v>
      </c>
      <c r="D2050" s="153" t="s">
        <v>455</v>
      </c>
      <c r="E2050" s="244">
        <v>432325212</v>
      </c>
      <c r="F2050" s="144" t="s">
        <v>4100</v>
      </c>
      <c r="G2050" s="230"/>
      <c r="H2050" s="154">
        <v>29837</v>
      </c>
      <c r="I2050" s="153">
        <v>44</v>
      </c>
      <c r="J2050" s="148" t="s">
        <v>70</v>
      </c>
      <c r="K2050" s="153" t="s">
        <v>101</v>
      </c>
      <c r="L2050" s="153"/>
      <c r="M2050" s="153"/>
      <c r="N2050" s="153">
        <v>400</v>
      </c>
      <c r="O2050" s="155">
        <v>21982591089</v>
      </c>
      <c r="P2050" s="156" t="s">
        <v>60</v>
      </c>
      <c r="Q2050" s="157" t="s">
        <v>110</v>
      </c>
      <c r="R2050" s="158">
        <v>46155</v>
      </c>
      <c r="S2050" s="159"/>
      <c r="T2050" s="159" t="s">
        <v>62</v>
      </c>
      <c r="U2050" s="159" t="s">
        <v>111</v>
      </c>
      <c r="V2050" s="154">
        <v>46139</v>
      </c>
      <c r="W2050" s="154">
        <v>46142</v>
      </c>
      <c r="X2050" s="154"/>
      <c r="Y2050" s="160" t="s">
        <v>4101</v>
      </c>
      <c r="Z2050" s="160" t="s">
        <v>65</v>
      </c>
      <c r="AA2050" s="153"/>
      <c r="AB2050" s="153"/>
      <c r="AC2050" s="182" t="e">
        <f t="shared" ref="AC2050:AC2113" si="66">SUM(AA2050/(AB2050^2))</f>
        <v>#DIV/0!</v>
      </c>
      <c r="AD2050" s="153" t="e">
        <f t="shared" ref="AD2050:AD2113" si="67">IF(AC2050&lt;18.5,"ABAIXO DO PESO",
(IF(AC2050&lt;=24.9,"PESO NORMAL",
(IF(AC2050&lt;=29.9,"SOBREPESO",
(IF(AC2050&lt;=34.9,"OBESIDADE I",
(IF(AC2050&lt;=39.9,"OBESIDADE II",
(IF(AC2050&lt;=999,"OBESIDADE III","VAZIO")))))))))))</f>
        <v>#DIV/0!</v>
      </c>
      <c r="AE2050" s="233" t="s">
        <v>66</v>
      </c>
      <c r="AF2050" s="153"/>
      <c r="AG2050" s="159"/>
      <c r="AH2050" s="153"/>
      <c r="AI2050" s="161"/>
      <c r="AJ2050" s="153"/>
      <c r="AK2050" s="153"/>
      <c r="AL2050" s="207"/>
      <c r="AM2050" s="207"/>
      <c r="AN2050" s="207"/>
      <c r="AO2050" s="207" t="str">
        <f ca="1">IF(R2050="","",IF(R2050&gt;TODAY(),"0 meses",DATEDIF(R2050,TODAY(),"m") &amp; " meses"))</f>
        <v>0 meses</v>
      </c>
      <c r="AP2050" s="147" t="s">
        <v>67</v>
      </c>
      <c r="AQ2050" s="147" t="s">
        <v>67</v>
      </c>
      <c r="AR2050" s="147"/>
      <c r="AS2050" s="209" t="s">
        <v>68</v>
      </c>
      <c r="AT2050" s="223" t="str">
        <f>MONTH(B2050)&amp;"/"&amp;YEAR(B2050)</f>
        <v>4/2026</v>
      </c>
      <c r="AU2050" s="223">
        <f>WEEKNUM(B2050)-WEEKNUM(EOMONTH(B2050,-1)+1)+1</f>
        <v>3</v>
      </c>
      <c r="AV2050" s="209" t="str">
        <f>MONTH(R2050)&amp;"/"&amp;YEAR(R2050)</f>
        <v>5/2026</v>
      </c>
      <c r="AW2050" s="209">
        <f>WEEKNUM(R2050)-WEEKNUM(EOMONTH(R2050,-1)+1)+1</f>
        <v>3</v>
      </c>
      <c r="AX2050" s="209">
        <f>IF(BB2050="S",IF(Q2050="1. Aceitou o programa",R2050-B2050,0),0)</f>
        <v>30</v>
      </c>
      <c r="AY2050" s="209">
        <f>IF(BB2050="S",IF(AND(S2050&lt;&gt;"",R2050&lt;&gt;""),S2050-R2050,0),0)</f>
        <v>0</v>
      </c>
      <c r="AZ2050" s="209">
        <f>IF(BB2050="S",IF(Q2050="1. Aceitou o programa",IF(OR(X2050="Não se Aplica",X2050=""),IF(OR(W2050="Não se Aplica",W2050=""),0,W2050-V2050),AVERAGE(X2050-W2050,W2050-V2050)),0),0)</f>
        <v>3</v>
      </c>
      <c r="BA2050" s="209">
        <f>IF(BB2050="S",IF(AND(Q2050="1. Aceitou o programa",AH2050="Realizada"),IFERROR(IF(AG2050="",0,AG2050-R2050),0),0),0)</f>
        <v>0</v>
      </c>
      <c r="BB2050" s="209" t="str">
        <f>_xlfn.XLOOKUP(U2050,'Lista Suspensa'!$AA$20:$AA$23,'Lista Suspensa'!$AB$20:$AB$23,"N/A")</f>
        <v>S</v>
      </c>
    </row>
    <row r="2051" spans="1:54" ht="12" customHeight="1">
      <c r="A2051" s="151" t="s">
        <v>54</v>
      </c>
      <c r="B2051" s="152">
        <v>46125</v>
      </c>
      <c r="C2051" s="153" t="s">
        <v>297</v>
      </c>
      <c r="D2051" s="153" t="s">
        <v>455</v>
      </c>
      <c r="E2051" s="244">
        <v>89852340</v>
      </c>
      <c r="F2051" s="144" t="s">
        <v>4102</v>
      </c>
      <c r="G2051" s="230"/>
      <c r="H2051" s="154">
        <v>31512</v>
      </c>
      <c r="I2051" s="153">
        <v>40</v>
      </c>
      <c r="J2051" s="148" t="s">
        <v>70</v>
      </c>
      <c r="K2051" s="153"/>
      <c r="L2051" s="153"/>
      <c r="M2051" s="153"/>
      <c r="N2051" s="153">
        <v>60</v>
      </c>
      <c r="O2051" s="155" t="s">
        <v>4103</v>
      </c>
      <c r="P2051" s="156" t="s">
        <v>60</v>
      </c>
      <c r="Q2051" s="157" t="s">
        <v>110</v>
      </c>
      <c r="R2051" s="158">
        <v>46155</v>
      </c>
      <c r="S2051" s="159"/>
      <c r="T2051" s="159" t="s">
        <v>62</v>
      </c>
      <c r="U2051" s="159" t="s">
        <v>111</v>
      </c>
      <c r="V2051" s="154">
        <v>46139</v>
      </c>
      <c r="W2051" s="154">
        <v>46146</v>
      </c>
      <c r="X2051" s="154"/>
      <c r="Y2051" s="160" t="s">
        <v>90</v>
      </c>
      <c r="Z2051" s="160" t="s">
        <v>65</v>
      </c>
      <c r="AA2051" s="153"/>
      <c r="AB2051" s="153"/>
      <c r="AC2051" s="182" t="e">
        <f t="shared" si="66"/>
        <v>#DIV/0!</v>
      </c>
      <c r="AD2051" s="153" t="e">
        <f t="shared" si="67"/>
        <v>#DIV/0!</v>
      </c>
      <c r="AE2051" s="233" t="s">
        <v>66</v>
      </c>
      <c r="AF2051" s="153"/>
      <c r="AG2051" s="159"/>
      <c r="AH2051" s="153"/>
      <c r="AI2051" s="161"/>
      <c r="AJ2051" s="153"/>
      <c r="AK2051" s="153"/>
      <c r="AL2051" s="207"/>
      <c r="AM2051" s="207"/>
      <c r="AN2051" s="207"/>
      <c r="AO2051" s="207" t="str">
        <f ca="1">IF(R2051="","",IF(R2051&gt;TODAY(),"0 meses",DATEDIF(R2051,TODAY(),"m") &amp; " meses"))</f>
        <v>0 meses</v>
      </c>
      <c r="AP2051" s="147" t="s">
        <v>67</v>
      </c>
      <c r="AQ2051" s="147" t="s">
        <v>67</v>
      </c>
      <c r="AR2051" s="147"/>
      <c r="AS2051" s="209" t="s">
        <v>68</v>
      </c>
      <c r="AT2051" s="223" t="str">
        <f>MONTH(B2051)&amp;"/"&amp;YEAR(B2051)</f>
        <v>4/2026</v>
      </c>
      <c r="AU2051" s="223">
        <f>WEEKNUM(B2051)-WEEKNUM(EOMONTH(B2051,-1)+1)+1</f>
        <v>3</v>
      </c>
      <c r="AV2051" s="209" t="str">
        <f>MONTH(R2051)&amp;"/"&amp;YEAR(R2051)</f>
        <v>5/2026</v>
      </c>
      <c r="AW2051" s="209">
        <f>WEEKNUM(R2051)-WEEKNUM(EOMONTH(R2051,-1)+1)+1</f>
        <v>3</v>
      </c>
      <c r="AX2051" s="209">
        <f>IF(BB2051="S",IF(Q2051="1. Aceitou o programa",R2051-B2051,0),0)</f>
        <v>30</v>
      </c>
      <c r="AY2051" s="209">
        <f>IF(BB2051="S",IF(AND(S2051&lt;&gt;"",R2051&lt;&gt;""),S2051-R2051,0),0)</f>
        <v>0</v>
      </c>
      <c r="AZ2051" s="209">
        <f>IF(BB2051="S",IF(Q2051="1. Aceitou o programa",IF(OR(X2051="Não se Aplica",X2051=""),IF(OR(W2051="Não se Aplica",W2051=""),0,W2051-V2051),AVERAGE(X2051-W2051,W2051-V2051)),0),0)</f>
        <v>7</v>
      </c>
      <c r="BA2051" s="209">
        <f>IF(BB2051="S",IF(AND(Q2051="1. Aceitou o programa",AH2051="Realizada"),IFERROR(IF(AG2051="",0,AG2051-R2051),0),0),0)</f>
        <v>0</v>
      </c>
      <c r="BB2051" s="209" t="str">
        <f>_xlfn.XLOOKUP(U2051,'Lista Suspensa'!$AA$20:$AA$23,'Lista Suspensa'!$AB$20:$AB$23,"N/A")</f>
        <v>S</v>
      </c>
    </row>
    <row r="2052" spans="1:54" ht="12" customHeight="1">
      <c r="A2052" s="151" t="s">
        <v>54</v>
      </c>
      <c r="B2052" s="152">
        <v>46125</v>
      </c>
      <c r="C2052" s="153" t="s">
        <v>297</v>
      </c>
      <c r="D2052" s="153" t="s">
        <v>455</v>
      </c>
      <c r="E2052" s="244">
        <v>92684723</v>
      </c>
      <c r="F2052" s="144" t="s">
        <v>4104</v>
      </c>
      <c r="G2052" s="230"/>
      <c r="H2052" s="154">
        <v>31712</v>
      </c>
      <c r="I2052" s="153">
        <v>39</v>
      </c>
      <c r="J2052" s="148" t="s">
        <v>70</v>
      </c>
      <c r="K2052" s="153"/>
      <c r="L2052" s="153"/>
      <c r="M2052" s="153"/>
      <c r="N2052" s="153">
        <v>80</v>
      </c>
      <c r="O2052" s="155" t="s">
        <v>4105</v>
      </c>
      <c r="P2052" s="156" t="s">
        <v>60</v>
      </c>
      <c r="Q2052" s="157" t="s">
        <v>110</v>
      </c>
      <c r="R2052" s="158">
        <v>46155</v>
      </c>
      <c r="S2052" s="159"/>
      <c r="T2052" s="159" t="s">
        <v>62</v>
      </c>
      <c r="U2052" s="159" t="s">
        <v>111</v>
      </c>
      <c r="V2052" s="154">
        <v>46139</v>
      </c>
      <c r="W2052" s="154">
        <v>46146</v>
      </c>
      <c r="X2052" s="154"/>
      <c r="Y2052" s="160" t="s">
        <v>4106</v>
      </c>
      <c r="Z2052" s="160" t="s">
        <v>65</v>
      </c>
      <c r="AA2052" s="153"/>
      <c r="AB2052" s="153"/>
      <c r="AC2052" s="182" t="e">
        <f t="shared" si="66"/>
        <v>#DIV/0!</v>
      </c>
      <c r="AD2052" s="153" t="e">
        <f t="shared" si="67"/>
        <v>#DIV/0!</v>
      </c>
      <c r="AE2052" s="233" t="s">
        <v>66</v>
      </c>
      <c r="AF2052" s="153"/>
      <c r="AG2052" s="159"/>
      <c r="AH2052" s="153"/>
      <c r="AI2052" s="161"/>
      <c r="AJ2052" s="153"/>
      <c r="AK2052" s="153"/>
      <c r="AL2052" s="207"/>
      <c r="AM2052" s="207"/>
      <c r="AN2052" s="207"/>
      <c r="AO2052" s="207" t="str">
        <f ca="1">IF(R2052="","",IF(R2052&gt;TODAY(),"0 meses",DATEDIF(R2052,TODAY(),"m") &amp; " meses"))</f>
        <v>0 meses</v>
      </c>
      <c r="AP2052" s="147" t="s">
        <v>67</v>
      </c>
      <c r="AQ2052" s="147" t="s">
        <v>67</v>
      </c>
      <c r="AR2052" s="147"/>
      <c r="AS2052" s="209" t="s">
        <v>68</v>
      </c>
      <c r="AT2052" s="223" t="str">
        <f>MONTH(B2052)&amp;"/"&amp;YEAR(B2052)</f>
        <v>4/2026</v>
      </c>
      <c r="AU2052" s="223">
        <f>WEEKNUM(B2052)-WEEKNUM(EOMONTH(B2052,-1)+1)+1</f>
        <v>3</v>
      </c>
      <c r="AV2052" s="209" t="str">
        <f>MONTH(R2052)&amp;"/"&amp;YEAR(R2052)</f>
        <v>5/2026</v>
      </c>
      <c r="AW2052" s="209">
        <f>WEEKNUM(R2052)-WEEKNUM(EOMONTH(R2052,-1)+1)+1</f>
        <v>3</v>
      </c>
      <c r="AX2052" s="209">
        <f>IF(BB2052="S",IF(Q2052="1. Aceitou o programa",R2052-B2052,0),0)</f>
        <v>30</v>
      </c>
      <c r="AY2052" s="209">
        <f>IF(BB2052="S",IF(AND(S2052&lt;&gt;"",R2052&lt;&gt;""),S2052-R2052,0),0)</f>
        <v>0</v>
      </c>
      <c r="AZ2052" s="209">
        <f>IF(BB2052="S",IF(Q2052="1. Aceitou o programa",IF(OR(X2052="Não se Aplica",X2052=""),IF(OR(W2052="Não se Aplica",W2052=""),0,W2052-V2052),AVERAGE(X2052-W2052,W2052-V2052)),0),0)</f>
        <v>7</v>
      </c>
      <c r="BA2052" s="209">
        <f>IF(BB2052="S",IF(AND(Q2052="1. Aceitou o programa",AH2052="Realizada"),IFERROR(IF(AG2052="",0,AG2052-R2052),0),0),0)</f>
        <v>0</v>
      </c>
      <c r="BB2052" s="209" t="str">
        <f>_xlfn.XLOOKUP(U2052,'Lista Suspensa'!$AA$20:$AA$23,'Lista Suspensa'!$AB$20:$AB$23,"N/A")</f>
        <v>S</v>
      </c>
    </row>
    <row r="2053" spans="1:54" ht="12" customHeight="1">
      <c r="A2053" s="151" t="s">
        <v>54</v>
      </c>
      <c r="B2053" s="152">
        <v>46125</v>
      </c>
      <c r="C2053" s="153" t="s">
        <v>297</v>
      </c>
      <c r="D2053" s="153" t="s">
        <v>455</v>
      </c>
      <c r="E2053" s="244">
        <v>93232392</v>
      </c>
      <c r="F2053" s="144" t="s">
        <v>4107</v>
      </c>
      <c r="G2053" s="230"/>
      <c r="H2053" s="154">
        <v>33605</v>
      </c>
      <c r="I2053" s="153">
        <v>34</v>
      </c>
      <c r="J2053" s="148" t="s">
        <v>70</v>
      </c>
      <c r="K2053" s="153"/>
      <c r="L2053" s="153"/>
      <c r="M2053" s="153"/>
      <c r="N2053" s="153">
        <v>450</v>
      </c>
      <c r="O2053" s="155" t="s">
        <v>4108</v>
      </c>
      <c r="P2053" s="156" t="s">
        <v>89</v>
      </c>
      <c r="Q2053" s="157" t="s">
        <v>110</v>
      </c>
      <c r="R2053" s="158">
        <v>46155</v>
      </c>
      <c r="S2053" s="159"/>
      <c r="T2053" s="159" t="s">
        <v>62</v>
      </c>
      <c r="U2053" s="159" t="s">
        <v>111</v>
      </c>
      <c r="V2053" s="154">
        <v>46139</v>
      </c>
      <c r="W2053" s="154">
        <v>46146</v>
      </c>
      <c r="X2053" s="154"/>
      <c r="Y2053" s="160" t="s">
        <v>3103</v>
      </c>
      <c r="Z2053" s="160" t="s">
        <v>65</v>
      </c>
      <c r="AA2053" s="153"/>
      <c r="AB2053" s="153"/>
      <c r="AC2053" s="182" t="e">
        <f t="shared" si="66"/>
        <v>#DIV/0!</v>
      </c>
      <c r="AD2053" s="153" t="e">
        <f t="shared" si="67"/>
        <v>#DIV/0!</v>
      </c>
      <c r="AE2053" s="233" t="s">
        <v>66</v>
      </c>
      <c r="AF2053" s="153"/>
      <c r="AG2053" s="159"/>
      <c r="AH2053" s="153"/>
      <c r="AI2053" s="161"/>
      <c r="AJ2053" s="153"/>
      <c r="AK2053" s="153"/>
      <c r="AL2053" s="207"/>
      <c r="AM2053" s="207"/>
      <c r="AN2053" s="207"/>
      <c r="AO2053" s="207" t="str">
        <f ca="1">IF(R2053="","",IF(R2053&gt;TODAY(),"0 meses",DATEDIF(R2053,TODAY(),"m") &amp; " meses"))</f>
        <v>0 meses</v>
      </c>
      <c r="AP2053" s="147" t="s">
        <v>67</v>
      </c>
      <c r="AQ2053" s="147" t="s">
        <v>67</v>
      </c>
      <c r="AR2053" s="147"/>
      <c r="AS2053" s="209" t="s">
        <v>68</v>
      </c>
      <c r="AT2053" s="223" t="str">
        <f>MONTH(B2053)&amp;"/"&amp;YEAR(B2053)</f>
        <v>4/2026</v>
      </c>
      <c r="AU2053" s="223">
        <f>WEEKNUM(B2053)-WEEKNUM(EOMONTH(B2053,-1)+1)+1</f>
        <v>3</v>
      </c>
      <c r="AV2053" s="209" t="str">
        <f>MONTH(R2053)&amp;"/"&amp;YEAR(R2053)</f>
        <v>5/2026</v>
      </c>
      <c r="AW2053" s="209">
        <f>WEEKNUM(R2053)-WEEKNUM(EOMONTH(R2053,-1)+1)+1</f>
        <v>3</v>
      </c>
      <c r="AX2053" s="209">
        <f>IF(BB2053="S",IF(Q2053="1. Aceitou o programa",R2053-B2053,0),0)</f>
        <v>30</v>
      </c>
      <c r="AY2053" s="209">
        <f>IF(BB2053="S",IF(AND(S2053&lt;&gt;"",R2053&lt;&gt;""),S2053-R2053,0),0)</f>
        <v>0</v>
      </c>
      <c r="AZ2053" s="209">
        <f>IF(BB2053="S",IF(Q2053="1. Aceitou o programa",IF(OR(X2053="Não se Aplica",X2053=""),IF(OR(W2053="Não se Aplica",W2053=""),0,W2053-V2053),AVERAGE(X2053-W2053,W2053-V2053)),0),0)</f>
        <v>7</v>
      </c>
      <c r="BA2053" s="209">
        <f>IF(BB2053="S",IF(AND(Q2053="1. Aceitou o programa",AH2053="Realizada"),IFERROR(IF(AG2053="",0,AG2053-R2053),0),0),0)</f>
        <v>0</v>
      </c>
      <c r="BB2053" s="209" t="str">
        <f>_xlfn.XLOOKUP(U2053,'Lista Suspensa'!$AA$20:$AA$23,'Lista Suspensa'!$AB$20:$AB$23,"N/A")</f>
        <v>S</v>
      </c>
    </row>
    <row r="2054" spans="1:54" ht="12" customHeight="1">
      <c r="A2054" s="151" t="s">
        <v>54</v>
      </c>
      <c r="B2054" s="152">
        <v>46125</v>
      </c>
      <c r="C2054" s="153" t="s">
        <v>297</v>
      </c>
      <c r="D2054" s="153" t="s">
        <v>455</v>
      </c>
      <c r="E2054" s="244">
        <v>94303377</v>
      </c>
      <c r="F2054" s="144" t="s">
        <v>4109</v>
      </c>
      <c r="G2054" s="230"/>
      <c r="H2054" s="154">
        <v>38766</v>
      </c>
      <c r="I2054" s="153">
        <v>20</v>
      </c>
      <c r="J2054" s="148" t="s">
        <v>70</v>
      </c>
      <c r="K2054" s="153"/>
      <c r="L2054" s="153"/>
      <c r="M2054" s="153"/>
      <c r="N2054" s="153">
        <v>380</v>
      </c>
      <c r="O2054" s="155">
        <v>21973704619</v>
      </c>
      <c r="P2054" s="156" t="s">
        <v>60</v>
      </c>
      <c r="Q2054" s="157" t="s">
        <v>110</v>
      </c>
      <c r="R2054" s="158">
        <v>46155</v>
      </c>
      <c r="S2054" s="159"/>
      <c r="T2054" s="159" t="s">
        <v>62</v>
      </c>
      <c r="U2054" s="159" t="s">
        <v>111</v>
      </c>
      <c r="V2054" s="154">
        <v>46139</v>
      </c>
      <c r="W2054" s="154">
        <v>46146</v>
      </c>
      <c r="X2054" s="154"/>
      <c r="Y2054" s="160" t="s">
        <v>3093</v>
      </c>
      <c r="Z2054" s="160" t="s">
        <v>65</v>
      </c>
      <c r="AA2054" s="153"/>
      <c r="AB2054" s="153"/>
      <c r="AC2054" s="182" t="e">
        <f t="shared" si="66"/>
        <v>#DIV/0!</v>
      </c>
      <c r="AD2054" s="153" t="e">
        <f t="shared" si="67"/>
        <v>#DIV/0!</v>
      </c>
      <c r="AE2054" s="233" t="s">
        <v>66</v>
      </c>
      <c r="AF2054" s="153"/>
      <c r="AG2054" s="159"/>
      <c r="AH2054" s="153"/>
      <c r="AI2054" s="161"/>
      <c r="AJ2054" s="153"/>
      <c r="AK2054" s="153"/>
      <c r="AL2054" s="207"/>
      <c r="AM2054" s="207"/>
      <c r="AN2054" s="207"/>
      <c r="AO2054" s="207" t="str">
        <f ca="1">IF(R2054="","",IF(R2054&gt;TODAY(),"0 meses",DATEDIF(R2054,TODAY(),"m") &amp; " meses"))</f>
        <v>0 meses</v>
      </c>
      <c r="AP2054" s="147" t="s">
        <v>67</v>
      </c>
      <c r="AQ2054" s="147" t="s">
        <v>67</v>
      </c>
      <c r="AR2054" s="147"/>
      <c r="AS2054" s="209" t="s">
        <v>68</v>
      </c>
      <c r="AT2054" s="223" t="str">
        <f>MONTH(B2054)&amp;"/"&amp;YEAR(B2054)</f>
        <v>4/2026</v>
      </c>
      <c r="AU2054" s="223">
        <f>WEEKNUM(B2054)-WEEKNUM(EOMONTH(B2054,-1)+1)+1</f>
        <v>3</v>
      </c>
      <c r="AV2054" s="209" t="str">
        <f>MONTH(R2054)&amp;"/"&amp;YEAR(R2054)</f>
        <v>5/2026</v>
      </c>
      <c r="AW2054" s="209">
        <f>WEEKNUM(R2054)-WEEKNUM(EOMONTH(R2054,-1)+1)+1</f>
        <v>3</v>
      </c>
      <c r="AX2054" s="209">
        <f>IF(BB2054="S",IF(Q2054="1. Aceitou o programa",R2054-B2054,0),0)</f>
        <v>30</v>
      </c>
      <c r="AY2054" s="209">
        <f>IF(BB2054="S",IF(AND(S2054&lt;&gt;"",R2054&lt;&gt;""),S2054-R2054,0),0)</f>
        <v>0</v>
      </c>
      <c r="AZ2054" s="209">
        <f>IF(BB2054="S",IF(Q2054="1. Aceitou o programa",IF(OR(X2054="Não se Aplica",X2054=""),IF(OR(W2054="Não se Aplica",W2054=""),0,W2054-V2054),AVERAGE(X2054-W2054,W2054-V2054)),0),0)</f>
        <v>7</v>
      </c>
      <c r="BA2054" s="209">
        <f>IF(BB2054="S",IF(AND(Q2054="1. Aceitou o programa",AH2054="Realizada"),IFERROR(IF(AG2054="",0,AG2054-R2054),0),0),0)</f>
        <v>0</v>
      </c>
      <c r="BB2054" s="209" t="str">
        <f>_xlfn.XLOOKUP(U2054,'Lista Suspensa'!$AA$20:$AA$23,'Lista Suspensa'!$AB$20:$AB$23,"N/A")</f>
        <v>S</v>
      </c>
    </row>
    <row r="2055" spans="1:54" ht="12" customHeight="1">
      <c r="A2055" s="151" t="s">
        <v>54</v>
      </c>
      <c r="B2055" s="152">
        <v>46127</v>
      </c>
      <c r="C2055" s="153" t="s">
        <v>297</v>
      </c>
      <c r="D2055" s="153" t="s">
        <v>455</v>
      </c>
      <c r="E2055" s="244">
        <v>96155791</v>
      </c>
      <c r="F2055" s="144" t="s">
        <v>4110</v>
      </c>
      <c r="G2055" s="230"/>
      <c r="H2055" s="154">
        <v>31653</v>
      </c>
      <c r="I2055" s="153">
        <v>39</v>
      </c>
      <c r="J2055" s="148" t="s">
        <v>70</v>
      </c>
      <c r="K2055" s="153" t="s">
        <v>101</v>
      </c>
      <c r="L2055" s="153"/>
      <c r="M2055" s="153"/>
      <c r="N2055" s="153">
        <v>120</v>
      </c>
      <c r="O2055" s="155">
        <v>21980208643</v>
      </c>
      <c r="P2055" s="156" t="s">
        <v>60</v>
      </c>
      <c r="Q2055" s="157" t="s">
        <v>110</v>
      </c>
      <c r="R2055" s="158">
        <v>46155</v>
      </c>
      <c r="S2055" s="159"/>
      <c r="T2055" s="159" t="s">
        <v>62</v>
      </c>
      <c r="U2055" s="159" t="s">
        <v>111</v>
      </c>
      <c r="V2055" s="154">
        <v>46139</v>
      </c>
      <c r="W2055" s="154">
        <v>46146</v>
      </c>
      <c r="X2055" s="154"/>
      <c r="Y2055" s="160" t="s">
        <v>90</v>
      </c>
      <c r="Z2055" s="160" t="s">
        <v>65</v>
      </c>
      <c r="AA2055" s="153"/>
      <c r="AB2055" s="153"/>
      <c r="AC2055" s="182" t="e">
        <f t="shared" si="66"/>
        <v>#DIV/0!</v>
      </c>
      <c r="AD2055" s="153" t="e">
        <f t="shared" si="67"/>
        <v>#DIV/0!</v>
      </c>
      <c r="AE2055" s="233" t="s">
        <v>66</v>
      </c>
      <c r="AF2055" s="153"/>
      <c r="AG2055" s="159"/>
      <c r="AH2055" s="153"/>
      <c r="AI2055" s="161"/>
      <c r="AJ2055" s="153"/>
      <c r="AK2055" s="153"/>
      <c r="AL2055" s="207"/>
      <c r="AM2055" s="207"/>
      <c r="AN2055" s="207"/>
      <c r="AO2055" s="207" t="str">
        <f ca="1">IF(R2055="","",IF(R2055&gt;TODAY(),"0 meses",DATEDIF(R2055,TODAY(),"m") &amp; " meses"))</f>
        <v>0 meses</v>
      </c>
      <c r="AP2055" s="147" t="s">
        <v>67</v>
      </c>
      <c r="AQ2055" s="147" t="s">
        <v>67</v>
      </c>
      <c r="AR2055" s="147"/>
      <c r="AS2055" s="209" t="s">
        <v>68</v>
      </c>
      <c r="AT2055" s="223" t="str">
        <f>MONTH(B2055)&amp;"/"&amp;YEAR(B2055)</f>
        <v>4/2026</v>
      </c>
      <c r="AU2055" s="223">
        <f>WEEKNUM(B2055)-WEEKNUM(EOMONTH(B2055,-1)+1)+1</f>
        <v>3</v>
      </c>
      <c r="AV2055" s="209" t="str">
        <f>MONTH(R2055)&amp;"/"&amp;YEAR(R2055)</f>
        <v>5/2026</v>
      </c>
      <c r="AW2055" s="209">
        <f>WEEKNUM(R2055)-WEEKNUM(EOMONTH(R2055,-1)+1)+1</f>
        <v>3</v>
      </c>
      <c r="AX2055" s="209">
        <f>IF(BB2055="S",IF(Q2055="1. Aceitou o programa",R2055-B2055,0),0)</f>
        <v>28</v>
      </c>
      <c r="AY2055" s="209">
        <f>IF(BB2055="S",IF(AND(S2055&lt;&gt;"",R2055&lt;&gt;""),S2055-R2055,0),0)</f>
        <v>0</v>
      </c>
      <c r="AZ2055" s="209">
        <f>IF(BB2055="S",IF(Q2055="1. Aceitou o programa",IF(OR(X2055="Não se Aplica",X2055=""),IF(OR(W2055="Não se Aplica",W2055=""),0,W2055-V2055),AVERAGE(X2055-W2055,W2055-V2055)),0),0)</f>
        <v>7</v>
      </c>
      <c r="BA2055" s="209">
        <f>IF(BB2055="S",IF(AND(Q2055="1. Aceitou o programa",AH2055="Realizada"),IFERROR(IF(AG2055="",0,AG2055-R2055),0),0),0)</f>
        <v>0</v>
      </c>
      <c r="BB2055" s="209" t="str">
        <f>_xlfn.XLOOKUP(U2055,'Lista Suspensa'!$AA$20:$AA$23,'Lista Suspensa'!$AB$20:$AB$23,"N/A")</f>
        <v>S</v>
      </c>
    </row>
    <row r="2056" spans="1:54" ht="12" customHeight="1">
      <c r="A2056" s="151" t="s">
        <v>54</v>
      </c>
      <c r="B2056" s="152">
        <v>46127</v>
      </c>
      <c r="C2056" s="153" t="s">
        <v>297</v>
      </c>
      <c r="D2056" s="153" t="s">
        <v>455</v>
      </c>
      <c r="E2056" s="244">
        <v>95654915</v>
      </c>
      <c r="F2056" s="144" t="s">
        <v>4111</v>
      </c>
      <c r="G2056" s="230"/>
      <c r="H2056" s="154">
        <v>36704</v>
      </c>
      <c r="I2056" s="153">
        <v>25</v>
      </c>
      <c r="J2056" s="148" t="s">
        <v>70</v>
      </c>
      <c r="K2056" s="153"/>
      <c r="L2056" s="153"/>
      <c r="M2056" s="153"/>
      <c r="N2056" s="153">
        <v>110</v>
      </c>
      <c r="O2056" s="155" t="s">
        <v>4112</v>
      </c>
      <c r="P2056" s="156" t="s">
        <v>60</v>
      </c>
      <c r="Q2056" s="157" t="s">
        <v>110</v>
      </c>
      <c r="R2056" s="158">
        <v>46155</v>
      </c>
      <c r="S2056" s="159"/>
      <c r="T2056" s="159" t="s">
        <v>62</v>
      </c>
      <c r="U2056" s="159" t="s">
        <v>111</v>
      </c>
      <c r="V2056" s="154">
        <v>46139</v>
      </c>
      <c r="W2056" s="154">
        <v>46146</v>
      </c>
      <c r="X2056" s="154"/>
      <c r="Y2056" s="160" t="s">
        <v>2894</v>
      </c>
      <c r="Z2056" s="160" t="s">
        <v>65</v>
      </c>
      <c r="AA2056" s="153"/>
      <c r="AB2056" s="153"/>
      <c r="AC2056" s="182" t="e">
        <f t="shared" si="66"/>
        <v>#DIV/0!</v>
      </c>
      <c r="AD2056" s="153" t="e">
        <f t="shared" si="67"/>
        <v>#DIV/0!</v>
      </c>
      <c r="AE2056" s="233" t="s">
        <v>66</v>
      </c>
      <c r="AF2056" s="153"/>
      <c r="AG2056" s="159"/>
      <c r="AH2056" s="153"/>
      <c r="AI2056" s="161"/>
      <c r="AJ2056" s="153"/>
      <c r="AK2056" s="153"/>
      <c r="AL2056" s="207"/>
      <c r="AM2056" s="207"/>
      <c r="AN2056" s="207"/>
      <c r="AO2056" s="207" t="str">
        <f ca="1">IF(R2056="","",IF(R2056&gt;TODAY(),"0 meses",DATEDIF(R2056,TODAY(),"m") &amp; " meses"))</f>
        <v>0 meses</v>
      </c>
      <c r="AP2056" s="147" t="s">
        <v>67</v>
      </c>
      <c r="AQ2056" s="147" t="s">
        <v>67</v>
      </c>
      <c r="AR2056" s="147"/>
      <c r="AS2056" s="209" t="s">
        <v>68</v>
      </c>
      <c r="AT2056" s="223" t="str">
        <f>MONTH(B2056)&amp;"/"&amp;YEAR(B2056)</f>
        <v>4/2026</v>
      </c>
      <c r="AU2056" s="223">
        <f>WEEKNUM(B2056)-WEEKNUM(EOMONTH(B2056,-1)+1)+1</f>
        <v>3</v>
      </c>
      <c r="AV2056" s="209" t="str">
        <f>MONTH(R2056)&amp;"/"&amp;YEAR(R2056)</f>
        <v>5/2026</v>
      </c>
      <c r="AW2056" s="209">
        <f>WEEKNUM(R2056)-WEEKNUM(EOMONTH(R2056,-1)+1)+1</f>
        <v>3</v>
      </c>
      <c r="AX2056" s="209">
        <f>IF(BB2056="S",IF(Q2056="1. Aceitou o programa",R2056-B2056,0),0)</f>
        <v>28</v>
      </c>
      <c r="AY2056" s="209">
        <f>IF(BB2056="S",IF(AND(S2056&lt;&gt;"",R2056&lt;&gt;""),S2056-R2056,0),0)</f>
        <v>0</v>
      </c>
      <c r="AZ2056" s="209">
        <f>IF(BB2056="S",IF(Q2056="1. Aceitou o programa",IF(OR(X2056="Não se Aplica",X2056=""),IF(OR(W2056="Não se Aplica",W2056=""),0,W2056-V2056),AVERAGE(X2056-W2056,W2056-V2056)),0),0)</f>
        <v>7</v>
      </c>
      <c r="BA2056" s="209">
        <f>IF(BB2056="S",IF(AND(Q2056="1. Aceitou o programa",AH2056="Realizada"),IFERROR(IF(AG2056="",0,AG2056-R2056),0),0),0)</f>
        <v>0</v>
      </c>
      <c r="BB2056" s="209" t="str">
        <f>_xlfn.XLOOKUP(U2056,'Lista Suspensa'!$AA$20:$AA$23,'Lista Suspensa'!$AB$20:$AB$23,"N/A")</f>
        <v>S</v>
      </c>
    </row>
    <row r="2057" spans="1:54" ht="12" customHeight="1">
      <c r="A2057" s="151" t="s">
        <v>54</v>
      </c>
      <c r="B2057" s="152">
        <v>46127</v>
      </c>
      <c r="C2057" s="153" t="s">
        <v>297</v>
      </c>
      <c r="D2057" s="153" t="s">
        <v>455</v>
      </c>
      <c r="E2057" s="244">
        <v>95682080</v>
      </c>
      <c r="F2057" s="144" t="s">
        <v>4113</v>
      </c>
      <c r="G2057" s="230"/>
      <c r="H2057" s="154">
        <v>37203</v>
      </c>
      <c r="I2057" s="153">
        <v>24</v>
      </c>
      <c r="J2057" s="148" t="s">
        <v>70</v>
      </c>
      <c r="K2057" s="153"/>
      <c r="L2057" s="153"/>
      <c r="M2057" s="153"/>
      <c r="N2057" s="153">
        <v>120</v>
      </c>
      <c r="O2057" s="155" t="s">
        <v>4114</v>
      </c>
      <c r="P2057" s="156" t="s">
        <v>60</v>
      </c>
      <c r="Q2057" s="157" t="s">
        <v>110</v>
      </c>
      <c r="R2057" s="158">
        <v>46155</v>
      </c>
      <c r="S2057" s="159"/>
      <c r="T2057" s="159" t="s">
        <v>62</v>
      </c>
      <c r="U2057" s="159" t="s">
        <v>111</v>
      </c>
      <c r="V2057" s="154">
        <v>46139</v>
      </c>
      <c r="W2057" s="154">
        <v>46146</v>
      </c>
      <c r="X2057" s="154"/>
      <c r="Y2057" s="160" t="s">
        <v>4115</v>
      </c>
      <c r="Z2057" s="160" t="s">
        <v>65</v>
      </c>
      <c r="AA2057" s="153"/>
      <c r="AB2057" s="153"/>
      <c r="AC2057" s="182" t="e">
        <f t="shared" si="66"/>
        <v>#DIV/0!</v>
      </c>
      <c r="AD2057" s="153" t="e">
        <f t="shared" si="67"/>
        <v>#DIV/0!</v>
      </c>
      <c r="AE2057" s="233" t="s">
        <v>66</v>
      </c>
      <c r="AF2057" s="153"/>
      <c r="AG2057" s="159"/>
      <c r="AH2057" s="153"/>
      <c r="AI2057" s="161"/>
      <c r="AJ2057" s="153"/>
      <c r="AK2057" s="153"/>
      <c r="AL2057" s="207"/>
      <c r="AM2057" s="207"/>
      <c r="AN2057" s="207"/>
      <c r="AO2057" s="207" t="str">
        <f ca="1">IF(R2057="","",IF(R2057&gt;TODAY(),"0 meses",DATEDIF(R2057,TODAY(),"m") &amp; " meses"))</f>
        <v>0 meses</v>
      </c>
      <c r="AP2057" s="147" t="s">
        <v>67</v>
      </c>
      <c r="AQ2057" s="147" t="s">
        <v>67</v>
      </c>
      <c r="AR2057" s="147"/>
      <c r="AS2057" s="209" t="s">
        <v>68</v>
      </c>
      <c r="AT2057" s="223" t="str">
        <f>MONTH(B2057)&amp;"/"&amp;YEAR(B2057)</f>
        <v>4/2026</v>
      </c>
      <c r="AU2057" s="223">
        <f>WEEKNUM(B2057)-WEEKNUM(EOMONTH(B2057,-1)+1)+1</f>
        <v>3</v>
      </c>
      <c r="AV2057" s="209" t="str">
        <f>MONTH(R2057)&amp;"/"&amp;YEAR(R2057)</f>
        <v>5/2026</v>
      </c>
      <c r="AW2057" s="209">
        <f>WEEKNUM(R2057)-WEEKNUM(EOMONTH(R2057,-1)+1)+1</f>
        <v>3</v>
      </c>
      <c r="AX2057" s="209">
        <f>IF(BB2057="S",IF(Q2057="1. Aceitou o programa",R2057-B2057,0),0)</f>
        <v>28</v>
      </c>
      <c r="AY2057" s="209">
        <f>IF(BB2057="S",IF(AND(S2057&lt;&gt;"",R2057&lt;&gt;""),S2057-R2057,0),0)</f>
        <v>0</v>
      </c>
      <c r="AZ2057" s="209">
        <f>IF(BB2057="S",IF(Q2057="1. Aceitou o programa",IF(OR(X2057="Não se Aplica",X2057=""),IF(OR(W2057="Não se Aplica",W2057=""),0,W2057-V2057),AVERAGE(X2057-W2057,W2057-V2057)),0),0)</f>
        <v>7</v>
      </c>
      <c r="BA2057" s="209">
        <f>IF(BB2057="S",IF(AND(Q2057="1. Aceitou o programa",AH2057="Realizada"),IFERROR(IF(AG2057="",0,AG2057-R2057),0),0),0)</f>
        <v>0</v>
      </c>
      <c r="BB2057" s="209" t="str">
        <f>_xlfn.XLOOKUP(U2057,'Lista Suspensa'!$AA$20:$AA$23,'Lista Suspensa'!$AB$20:$AB$23,"N/A")</f>
        <v>S</v>
      </c>
    </row>
    <row r="2058" spans="1:54" ht="12" customHeight="1">
      <c r="A2058" s="151" t="s">
        <v>54</v>
      </c>
      <c r="B2058" s="152">
        <v>46128</v>
      </c>
      <c r="C2058" s="153" t="s">
        <v>297</v>
      </c>
      <c r="D2058" s="153" t="s">
        <v>455</v>
      </c>
      <c r="E2058" s="244">
        <v>93272487</v>
      </c>
      <c r="F2058" s="144" t="s">
        <v>4116</v>
      </c>
      <c r="G2058" s="230"/>
      <c r="H2058" s="154">
        <v>31177</v>
      </c>
      <c r="I2058" s="153">
        <v>41</v>
      </c>
      <c r="J2058" s="148" t="s">
        <v>70</v>
      </c>
      <c r="K2058" s="153"/>
      <c r="L2058" s="153"/>
      <c r="M2058" s="153"/>
      <c r="N2058" s="153">
        <v>75</v>
      </c>
      <c r="O2058" s="155">
        <v>21982445676</v>
      </c>
      <c r="P2058" s="156" t="s">
        <v>89</v>
      </c>
      <c r="Q2058" s="157" t="s">
        <v>110</v>
      </c>
      <c r="R2058" s="158">
        <v>46155</v>
      </c>
      <c r="S2058" s="159"/>
      <c r="T2058" s="159" t="s">
        <v>62</v>
      </c>
      <c r="U2058" s="159" t="s">
        <v>111</v>
      </c>
      <c r="V2058" s="154">
        <v>46127</v>
      </c>
      <c r="W2058" s="154">
        <v>46146</v>
      </c>
      <c r="X2058" s="154"/>
      <c r="Y2058" s="160" t="s">
        <v>90</v>
      </c>
      <c r="Z2058" s="160" t="s">
        <v>65</v>
      </c>
      <c r="AA2058" s="153"/>
      <c r="AB2058" s="153"/>
      <c r="AC2058" s="182" t="e">
        <f t="shared" si="66"/>
        <v>#DIV/0!</v>
      </c>
      <c r="AD2058" s="153" t="e">
        <f t="shared" si="67"/>
        <v>#DIV/0!</v>
      </c>
      <c r="AE2058" s="233" t="s">
        <v>66</v>
      </c>
      <c r="AF2058" s="153"/>
      <c r="AG2058" s="159"/>
      <c r="AH2058" s="153"/>
      <c r="AI2058" s="161"/>
      <c r="AJ2058" s="153"/>
      <c r="AK2058" s="153"/>
      <c r="AL2058" s="207"/>
      <c r="AM2058" s="207"/>
      <c r="AN2058" s="207"/>
      <c r="AO2058" s="207" t="str">
        <f ca="1">IF(R2058="","",IF(R2058&gt;TODAY(),"0 meses",DATEDIF(R2058,TODAY(),"m") &amp; " meses"))</f>
        <v>0 meses</v>
      </c>
      <c r="AP2058" s="147" t="s">
        <v>67</v>
      </c>
      <c r="AQ2058" s="147" t="s">
        <v>67</v>
      </c>
      <c r="AR2058" s="147"/>
      <c r="AS2058" s="209" t="s">
        <v>68</v>
      </c>
      <c r="AT2058" s="223" t="str">
        <f>MONTH(B2058)&amp;"/"&amp;YEAR(B2058)</f>
        <v>4/2026</v>
      </c>
      <c r="AU2058" s="223">
        <f>WEEKNUM(B2058)-WEEKNUM(EOMONTH(B2058,-1)+1)+1</f>
        <v>3</v>
      </c>
      <c r="AV2058" s="209" t="str">
        <f>MONTH(R2058)&amp;"/"&amp;YEAR(R2058)</f>
        <v>5/2026</v>
      </c>
      <c r="AW2058" s="209">
        <f>WEEKNUM(R2058)-WEEKNUM(EOMONTH(R2058,-1)+1)+1</f>
        <v>3</v>
      </c>
      <c r="AX2058" s="209">
        <f>IF(BB2058="S",IF(Q2058="1. Aceitou o programa",R2058-B2058,0),0)</f>
        <v>27</v>
      </c>
      <c r="AY2058" s="209">
        <f>IF(BB2058="S",IF(AND(S2058&lt;&gt;"",R2058&lt;&gt;""),S2058-R2058,0),0)</f>
        <v>0</v>
      </c>
      <c r="AZ2058" s="209">
        <f>IF(BB2058="S",IF(Q2058="1. Aceitou o programa",IF(OR(X2058="Não se Aplica",X2058=""),IF(OR(W2058="Não se Aplica",W2058=""),0,W2058-V2058),AVERAGE(X2058-W2058,W2058-V2058)),0),0)</f>
        <v>19</v>
      </c>
      <c r="BA2058" s="209">
        <f>IF(BB2058="S",IF(AND(Q2058="1. Aceitou o programa",AH2058="Realizada"),IFERROR(IF(AG2058="",0,AG2058-R2058),0),0),0)</f>
        <v>0</v>
      </c>
      <c r="BB2058" s="209" t="str">
        <f>_xlfn.XLOOKUP(U2058,'Lista Suspensa'!$AA$20:$AA$23,'Lista Suspensa'!$AB$20:$AB$23,"N/A")</f>
        <v>S</v>
      </c>
    </row>
    <row r="2059" spans="1:54" ht="12" customHeight="1">
      <c r="A2059" s="151" t="s">
        <v>54</v>
      </c>
      <c r="B2059" s="152">
        <v>46128</v>
      </c>
      <c r="C2059" s="153" t="s">
        <v>297</v>
      </c>
      <c r="D2059" s="153" t="s">
        <v>455</v>
      </c>
      <c r="E2059" s="244">
        <v>93671058</v>
      </c>
      <c r="F2059" s="144" t="s">
        <v>4117</v>
      </c>
      <c r="G2059" s="230"/>
      <c r="H2059" s="154">
        <v>32319</v>
      </c>
      <c r="I2059" s="153">
        <v>37</v>
      </c>
      <c r="J2059" s="148" t="s">
        <v>70</v>
      </c>
      <c r="K2059" s="153"/>
      <c r="L2059" s="153"/>
      <c r="M2059" s="153"/>
      <c r="N2059" s="153">
        <v>120</v>
      </c>
      <c r="O2059" s="155" t="s">
        <v>4118</v>
      </c>
      <c r="P2059" s="156" t="s">
        <v>60</v>
      </c>
      <c r="Q2059" s="157" t="s">
        <v>110</v>
      </c>
      <c r="R2059" s="158">
        <v>46155</v>
      </c>
      <c r="S2059" s="159"/>
      <c r="T2059" s="159" t="s">
        <v>62</v>
      </c>
      <c r="U2059" s="159" t="s">
        <v>111</v>
      </c>
      <c r="V2059" s="154">
        <v>46127</v>
      </c>
      <c r="W2059" s="154">
        <v>46146</v>
      </c>
      <c r="X2059" s="154"/>
      <c r="Y2059" s="160" t="s">
        <v>4115</v>
      </c>
      <c r="Z2059" s="160" t="s">
        <v>65</v>
      </c>
      <c r="AA2059" s="153"/>
      <c r="AB2059" s="153"/>
      <c r="AC2059" s="182" t="e">
        <f t="shared" si="66"/>
        <v>#DIV/0!</v>
      </c>
      <c r="AD2059" s="153" t="e">
        <f t="shared" si="67"/>
        <v>#DIV/0!</v>
      </c>
      <c r="AE2059" s="233" t="s">
        <v>66</v>
      </c>
      <c r="AF2059" s="153"/>
      <c r="AG2059" s="159"/>
      <c r="AH2059" s="153"/>
      <c r="AI2059" s="161"/>
      <c r="AJ2059" s="153"/>
      <c r="AK2059" s="153"/>
      <c r="AL2059" s="207"/>
      <c r="AM2059" s="207"/>
      <c r="AN2059" s="207"/>
      <c r="AO2059" s="207" t="str">
        <f ca="1">IF(R2059="","",IF(R2059&gt;TODAY(),"0 meses",DATEDIF(R2059,TODAY(),"m") &amp; " meses"))</f>
        <v>0 meses</v>
      </c>
      <c r="AP2059" s="147" t="s">
        <v>67</v>
      </c>
      <c r="AQ2059" s="147" t="s">
        <v>67</v>
      </c>
      <c r="AR2059" s="147"/>
      <c r="AS2059" s="209" t="s">
        <v>68</v>
      </c>
      <c r="AT2059" s="223" t="str">
        <f>MONTH(B2059)&amp;"/"&amp;YEAR(B2059)</f>
        <v>4/2026</v>
      </c>
      <c r="AU2059" s="223">
        <f>WEEKNUM(B2059)-WEEKNUM(EOMONTH(B2059,-1)+1)+1</f>
        <v>3</v>
      </c>
      <c r="AV2059" s="209" t="str">
        <f>MONTH(R2059)&amp;"/"&amp;YEAR(R2059)</f>
        <v>5/2026</v>
      </c>
      <c r="AW2059" s="209">
        <f>WEEKNUM(R2059)-WEEKNUM(EOMONTH(R2059,-1)+1)+1</f>
        <v>3</v>
      </c>
      <c r="AX2059" s="209">
        <f>IF(BB2059="S",IF(Q2059="1. Aceitou o programa",R2059-B2059,0),0)</f>
        <v>27</v>
      </c>
      <c r="AY2059" s="209">
        <f>IF(BB2059="S",IF(AND(S2059&lt;&gt;"",R2059&lt;&gt;""),S2059-R2059,0),0)</f>
        <v>0</v>
      </c>
      <c r="AZ2059" s="209">
        <f>IF(BB2059="S",IF(Q2059="1. Aceitou o programa",IF(OR(X2059="Não se Aplica",X2059=""),IF(OR(W2059="Não se Aplica",W2059=""),0,W2059-V2059),AVERAGE(X2059-W2059,W2059-V2059)),0),0)</f>
        <v>19</v>
      </c>
      <c r="BA2059" s="209">
        <f>IF(BB2059="S",IF(AND(Q2059="1. Aceitou o programa",AH2059="Realizada"),IFERROR(IF(AG2059="",0,AG2059-R2059),0),0),0)</f>
        <v>0</v>
      </c>
      <c r="BB2059" s="209" t="str">
        <f>_xlfn.XLOOKUP(U2059,'Lista Suspensa'!$AA$20:$AA$23,'Lista Suspensa'!$AB$20:$AB$23,"N/A")</f>
        <v>S</v>
      </c>
    </row>
    <row r="2060" spans="1:54" ht="12" customHeight="1">
      <c r="A2060" s="151" t="s">
        <v>54</v>
      </c>
      <c r="B2060" s="152">
        <v>46128</v>
      </c>
      <c r="C2060" s="153" t="s">
        <v>297</v>
      </c>
      <c r="D2060" s="153" t="s">
        <v>455</v>
      </c>
      <c r="E2060" s="244">
        <v>95654133</v>
      </c>
      <c r="F2060" s="144" t="s">
        <v>4119</v>
      </c>
      <c r="G2060" s="230"/>
      <c r="H2060" s="154">
        <v>34268</v>
      </c>
      <c r="I2060" s="153">
        <v>32</v>
      </c>
      <c r="J2060" s="148" t="s">
        <v>70</v>
      </c>
      <c r="K2060" s="153"/>
      <c r="L2060" s="153"/>
      <c r="M2060" s="153"/>
      <c r="N2060" s="153">
        <v>75</v>
      </c>
      <c r="O2060" s="155" t="s">
        <v>4120</v>
      </c>
      <c r="P2060" s="156" t="s">
        <v>89</v>
      </c>
      <c r="Q2060" s="157" t="s">
        <v>110</v>
      </c>
      <c r="R2060" s="158">
        <v>46155</v>
      </c>
      <c r="S2060" s="159"/>
      <c r="T2060" s="159" t="s">
        <v>62</v>
      </c>
      <c r="U2060" s="159" t="s">
        <v>111</v>
      </c>
      <c r="V2060" s="154">
        <v>46127</v>
      </c>
      <c r="W2060" s="154">
        <v>46146</v>
      </c>
      <c r="X2060" s="154"/>
      <c r="Y2060" s="160" t="s">
        <v>3154</v>
      </c>
      <c r="Z2060" s="160" t="s">
        <v>65</v>
      </c>
      <c r="AA2060" s="153"/>
      <c r="AB2060" s="153"/>
      <c r="AC2060" s="182" t="e">
        <f t="shared" si="66"/>
        <v>#DIV/0!</v>
      </c>
      <c r="AD2060" s="153" t="e">
        <f t="shared" si="67"/>
        <v>#DIV/0!</v>
      </c>
      <c r="AE2060" s="233" t="s">
        <v>66</v>
      </c>
      <c r="AF2060" s="153"/>
      <c r="AG2060" s="159"/>
      <c r="AH2060" s="153"/>
      <c r="AI2060" s="161"/>
      <c r="AJ2060" s="153"/>
      <c r="AK2060" s="153"/>
      <c r="AL2060" s="207"/>
      <c r="AM2060" s="207"/>
      <c r="AN2060" s="207"/>
      <c r="AO2060" s="207" t="str">
        <f ca="1">IF(R2060="","",IF(R2060&gt;TODAY(),"0 meses",DATEDIF(R2060,TODAY(),"m") &amp; " meses"))</f>
        <v>0 meses</v>
      </c>
      <c r="AP2060" s="147" t="s">
        <v>67</v>
      </c>
      <c r="AQ2060" s="147" t="s">
        <v>67</v>
      </c>
      <c r="AR2060" s="147"/>
      <c r="AS2060" s="209" t="s">
        <v>68</v>
      </c>
      <c r="AT2060" s="223" t="str">
        <f>MONTH(B2060)&amp;"/"&amp;YEAR(B2060)</f>
        <v>4/2026</v>
      </c>
      <c r="AU2060" s="223">
        <f>WEEKNUM(B2060)-WEEKNUM(EOMONTH(B2060,-1)+1)+1</f>
        <v>3</v>
      </c>
      <c r="AV2060" s="209" t="str">
        <f>MONTH(R2060)&amp;"/"&amp;YEAR(R2060)</f>
        <v>5/2026</v>
      </c>
      <c r="AW2060" s="209">
        <f>WEEKNUM(R2060)-WEEKNUM(EOMONTH(R2060,-1)+1)+1</f>
        <v>3</v>
      </c>
      <c r="AX2060" s="209">
        <f>IF(BB2060="S",IF(Q2060="1. Aceitou o programa",R2060-B2060,0),0)</f>
        <v>27</v>
      </c>
      <c r="AY2060" s="209">
        <f>IF(BB2060="S",IF(AND(S2060&lt;&gt;"",R2060&lt;&gt;""),S2060-R2060,0),0)</f>
        <v>0</v>
      </c>
      <c r="AZ2060" s="209">
        <f>IF(BB2060="S",IF(Q2060="1. Aceitou o programa",IF(OR(X2060="Não se Aplica",X2060=""),IF(OR(W2060="Não se Aplica",W2060=""),0,W2060-V2060),AVERAGE(X2060-W2060,W2060-V2060)),0),0)</f>
        <v>19</v>
      </c>
      <c r="BA2060" s="209">
        <f>IF(BB2060="S",IF(AND(Q2060="1. Aceitou o programa",AH2060="Realizada"),IFERROR(IF(AG2060="",0,AG2060-R2060),0),0),0)</f>
        <v>0</v>
      </c>
      <c r="BB2060" s="209" t="str">
        <f>_xlfn.XLOOKUP(U2060,'Lista Suspensa'!$AA$20:$AA$23,'Lista Suspensa'!$AB$20:$AB$23,"N/A")</f>
        <v>S</v>
      </c>
    </row>
    <row r="2061" spans="1:54" ht="12" customHeight="1">
      <c r="A2061" s="151" t="s">
        <v>54</v>
      </c>
      <c r="B2061" s="152">
        <v>46128</v>
      </c>
      <c r="C2061" s="153" t="s">
        <v>297</v>
      </c>
      <c r="D2061" s="153" t="s">
        <v>455</v>
      </c>
      <c r="E2061" s="244">
        <v>95722867</v>
      </c>
      <c r="F2061" s="144" t="s">
        <v>4121</v>
      </c>
      <c r="G2061" s="230"/>
      <c r="H2061" s="154">
        <v>34796</v>
      </c>
      <c r="I2061" s="153">
        <v>31</v>
      </c>
      <c r="J2061" s="148" t="s">
        <v>70</v>
      </c>
      <c r="K2061" s="153"/>
      <c r="L2061" s="153"/>
      <c r="M2061" s="153"/>
      <c r="N2061" s="153">
        <v>600</v>
      </c>
      <c r="O2061" s="155" t="s">
        <v>4122</v>
      </c>
      <c r="P2061" s="156" t="s">
        <v>60</v>
      </c>
      <c r="Q2061" s="157" t="s">
        <v>110</v>
      </c>
      <c r="R2061" s="158">
        <v>46155</v>
      </c>
      <c r="S2061" s="159"/>
      <c r="T2061" s="159" t="s">
        <v>62</v>
      </c>
      <c r="U2061" s="159" t="s">
        <v>111</v>
      </c>
      <c r="V2061" s="154">
        <v>46119</v>
      </c>
      <c r="W2061" s="154">
        <v>46146</v>
      </c>
      <c r="X2061" s="154"/>
      <c r="Y2061" s="160" t="s">
        <v>4123</v>
      </c>
      <c r="Z2061" s="160" t="s">
        <v>65</v>
      </c>
      <c r="AA2061" s="153"/>
      <c r="AB2061" s="153"/>
      <c r="AC2061" s="182" t="e">
        <f t="shared" si="66"/>
        <v>#DIV/0!</v>
      </c>
      <c r="AD2061" s="153" t="e">
        <f t="shared" si="67"/>
        <v>#DIV/0!</v>
      </c>
      <c r="AE2061" s="233" t="s">
        <v>66</v>
      </c>
      <c r="AF2061" s="153"/>
      <c r="AG2061" s="159"/>
      <c r="AH2061" s="153"/>
      <c r="AI2061" s="161"/>
      <c r="AJ2061" s="153"/>
      <c r="AK2061" s="153"/>
      <c r="AL2061" s="207"/>
      <c r="AM2061" s="207"/>
      <c r="AN2061" s="207"/>
      <c r="AO2061" s="207" t="str">
        <f ca="1">IF(R2061="","",IF(R2061&gt;TODAY(),"0 meses",DATEDIF(R2061,TODAY(),"m") &amp; " meses"))</f>
        <v>0 meses</v>
      </c>
      <c r="AP2061" s="147" t="s">
        <v>67</v>
      </c>
      <c r="AQ2061" s="147" t="s">
        <v>67</v>
      </c>
      <c r="AR2061" s="147"/>
      <c r="AS2061" s="209" t="s">
        <v>68</v>
      </c>
      <c r="AT2061" s="223" t="str">
        <f>MONTH(B2061)&amp;"/"&amp;YEAR(B2061)</f>
        <v>4/2026</v>
      </c>
      <c r="AU2061" s="223">
        <f>WEEKNUM(B2061)-WEEKNUM(EOMONTH(B2061,-1)+1)+1</f>
        <v>3</v>
      </c>
      <c r="AV2061" s="209" t="str">
        <f>MONTH(R2061)&amp;"/"&amp;YEAR(R2061)</f>
        <v>5/2026</v>
      </c>
      <c r="AW2061" s="209">
        <f>WEEKNUM(R2061)-WEEKNUM(EOMONTH(R2061,-1)+1)+1</f>
        <v>3</v>
      </c>
      <c r="AX2061" s="209">
        <f>IF(BB2061="S",IF(Q2061="1. Aceitou o programa",R2061-B2061,0),0)</f>
        <v>27</v>
      </c>
      <c r="AY2061" s="209">
        <f>IF(BB2061="S",IF(AND(S2061&lt;&gt;"",R2061&lt;&gt;""),S2061-R2061,0),0)</f>
        <v>0</v>
      </c>
      <c r="AZ2061" s="209">
        <f>IF(BB2061="S",IF(Q2061="1. Aceitou o programa",IF(OR(X2061="Não se Aplica",X2061=""),IF(OR(W2061="Não se Aplica",W2061=""),0,W2061-V2061),AVERAGE(X2061-W2061,W2061-V2061)),0),0)</f>
        <v>27</v>
      </c>
      <c r="BA2061" s="209">
        <f>IF(BB2061="S",IF(AND(Q2061="1. Aceitou o programa",AH2061="Realizada"),IFERROR(IF(AG2061="",0,AG2061-R2061),0),0),0)</f>
        <v>0</v>
      </c>
      <c r="BB2061" s="209" t="str">
        <f>_xlfn.XLOOKUP(U2061,'Lista Suspensa'!$AA$20:$AA$23,'Lista Suspensa'!$AB$20:$AB$23,"N/A")</f>
        <v>S</v>
      </c>
    </row>
    <row r="2062" spans="1:54" ht="12" customHeight="1">
      <c r="A2062" s="151" t="s">
        <v>54</v>
      </c>
      <c r="B2062" s="152">
        <v>46128</v>
      </c>
      <c r="C2062" s="153" t="s">
        <v>297</v>
      </c>
      <c r="D2062" s="153" t="s">
        <v>455</v>
      </c>
      <c r="E2062" s="244">
        <v>214966321</v>
      </c>
      <c r="F2062" s="144" t="s">
        <v>4124</v>
      </c>
      <c r="G2062" s="230"/>
      <c r="H2062" s="154">
        <v>37463</v>
      </c>
      <c r="I2062" s="153">
        <v>23</v>
      </c>
      <c r="J2062" s="148" t="s">
        <v>70</v>
      </c>
      <c r="K2062" s="153"/>
      <c r="L2062" s="153"/>
      <c r="M2062" s="153"/>
      <c r="N2062" s="153">
        <v>600</v>
      </c>
      <c r="O2062" s="155" t="s">
        <v>4125</v>
      </c>
      <c r="P2062" s="156" t="s">
        <v>89</v>
      </c>
      <c r="Q2062" s="157" t="s">
        <v>110</v>
      </c>
      <c r="R2062" s="158">
        <v>46155</v>
      </c>
      <c r="S2062" s="159"/>
      <c r="T2062" s="159" t="s">
        <v>62</v>
      </c>
      <c r="U2062" s="159" t="s">
        <v>111</v>
      </c>
      <c r="V2062" s="154">
        <v>46100</v>
      </c>
      <c r="W2062" s="154">
        <v>46146</v>
      </c>
      <c r="X2062" s="154"/>
      <c r="Y2062" s="160" t="s">
        <v>4029</v>
      </c>
      <c r="Z2062" s="160" t="s">
        <v>65</v>
      </c>
      <c r="AA2062" s="153"/>
      <c r="AB2062" s="153"/>
      <c r="AC2062" s="182" t="e">
        <f t="shared" si="66"/>
        <v>#DIV/0!</v>
      </c>
      <c r="AD2062" s="153" t="e">
        <f t="shared" si="67"/>
        <v>#DIV/0!</v>
      </c>
      <c r="AE2062" s="233" t="s">
        <v>66</v>
      </c>
      <c r="AF2062" s="153"/>
      <c r="AG2062" s="159"/>
      <c r="AH2062" s="153"/>
      <c r="AI2062" s="161"/>
      <c r="AJ2062" s="153"/>
      <c r="AK2062" s="153"/>
      <c r="AL2062" s="207"/>
      <c r="AM2062" s="207"/>
      <c r="AN2062" s="207"/>
      <c r="AO2062" s="207" t="str">
        <f ca="1">IF(R2062="","",IF(R2062&gt;TODAY(),"0 meses",DATEDIF(R2062,TODAY(),"m") &amp; " meses"))</f>
        <v>0 meses</v>
      </c>
      <c r="AP2062" s="147" t="s">
        <v>67</v>
      </c>
      <c r="AQ2062" s="147" t="s">
        <v>67</v>
      </c>
      <c r="AR2062" s="147"/>
      <c r="AS2062" s="209" t="s">
        <v>68</v>
      </c>
      <c r="AT2062" s="223" t="str">
        <f>MONTH(B2062)&amp;"/"&amp;YEAR(B2062)</f>
        <v>4/2026</v>
      </c>
      <c r="AU2062" s="223">
        <f>WEEKNUM(B2062)-WEEKNUM(EOMONTH(B2062,-1)+1)+1</f>
        <v>3</v>
      </c>
      <c r="AV2062" s="209" t="str">
        <f>MONTH(R2062)&amp;"/"&amp;YEAR(R2062)</f>
        <v>5/2026</v>
      </c>
      <c r="AW2062" s="209">
        <f>WEEKNUM(R2062)-WEEKNUM(EOMONTH(R2062,-1)+1)+1</f>
        <v>3</v>
      </c>
      <c r="AX2062" s="209">
        <f>IF(BB2062="S",IF(Q2062="1. Aceitou o programa",R2062-B2062,0),0)</f>
        <v>27</v>
      </c>
      <c r="AY2062" s="209">
        <f>IF(BB2062="S",IF(AND(S2062&lt;&gt;"",R2062&lt;&gt;""),S2062-R2062,0),0)</f>
        <v>0</v>
      </c>
      <c r="AZ2062" s="209">
        <f>IF(BB2062="S",IF(Q2062="1. Aceitou o programa",IF(OR(X2062="Não se Aplica",X2062=""),IF(OR(W2062="Não se Aplica",W2062=""),0,W2062-V2062),AVERAGE(X2062-W2062,W2062-V2062)),0),0)</f>
        <v>46</v>
      </c>
      <c r="BA2062" s="209">
        <f>IF(BB2062="S",IF(AND(Q2062="1. Aceitou o programa",AH2062="Realizada"),IFERROR(IF(AG2062="",0,AG2062-R2062),0),0),0)</f>
        <v>0</v>
      </c>
      <c r="BB2062" s="209" t="str">
        <f>_xlfn.XLOOKUP(U2062,'Lista Suspensa'!$AA$20:$AA$23,'Lista Suspensa'!$AB$20:$AB$23,"N/A")</f>
        <v>S</v>
      </c>
    </row>
    <row r="2063" spans="1:54" ht="12" customHeight="1">
      <c r="A2063" s="151" t="s">
        <v>54</v>
      </c>
      <c r="B2063" s="152">
        <v>46132</v>
      </c>
      <c r="C2063" s="153" t="s">
        <v>297</v>
      </c>
      <c r="D2063" s="153" t="s">
        <v>455</v>
      </c>
      <c r="E2063" s="244">
        <v>84523649</v>
      </c>
      <c r="F2063" s="144" t="s">
        <v>4126</v>
      </c>
      <c r="G2063" s="230"/>
      <c r="H2063" s="154">
        <v>21080</v>
      </c>
      <c r="I2063" s="153">
        <v>68</v>
      </c>
      <c r="J2063" s="148" t="s">
        <v>58</v>
      </c>
      <c r="K2063" s="153" t="s">
        <v>59</v>
      </c>
      <c r="L2063" s="153"/>
      <c r="M2063" s="153"/>
      <c r="N2063" s="153">
        <v>450</v>
      </c>
      <c r="O2063" s="155" t="s">
        <v>4127</v>
      </c>
      <c r="P2063" s="156" t="s">
        <v>89</v>
      </c>
      <c r="Q2063" s="157" t="s">
        <v>110</v>
      </c>
      <c r="R2063" s="158">
        <v>46155</v>
      </c>
      <c r="S2063" s="159"/>
      <c r="T2063" s="159" t="s">
        <v>62</v>
      </c>
      <c r="U2063" s="159" t="s">
        <v>111</v>
      </c>
      <c r="V2063" s="154">
        <v>46139</v>
      </c>
      <c r="W2063" s="154">
        <v>46146</v>
      </c>
      <c r="X2063" s="154"/>
      <c r="Y2063" s="160" t="s">
        <v>90</v>
      </c>
      <c r="Z2063" s="160" t="s">
        <v>128</v>
      </c>
      <c r="AA2063" s="153">
        <v>84</v>
      </c>
      <c r="AB2063" s="153">
        <v>1.73</v>
      </c>
      <c r="AC2063" s="182">
        <f t="shared" si="66"/>
        <v>28.06642386982525</v>
      </c>
      <c r="AD2063" s="153" t="str">
        <f t="shared" si="67"/>
        <v>SOBREPESO</v>
      </c>
      <c r="AE2063" s="233" t="s">
        <v>66</v>
      </c>
      <c r="AF2063" s="153"/>
      <c r="AG2063" s="159"/>
      <c r="AH2063" s="153"/>
      <c r="AI2063" s="161"/>
      <c r="AJ2063" s="153"/>
      <c r="AK2063" s="153"/>
      <c r="AL2063" s="207" t="s">
        <v>136</v>
      </c>
      <c r="AM2063" s="207"/>
      <c r="AN2063" s="207"/>
      <c r="AO2063" s="207" t="str">
        <f ca="1">IF(R2063="","",IF(R2063&gt;TODAY(),"0 meses",DATEDIF(R2063,TODAY(),"m") &amp; " meses"))</f>
        <v>0 meses</v>
      </c>
      <c r="AP2063" s="147" t="s">
        <v>67</v>
      </c>
      <c r="AQ2063" s="147" t="s">
        <v>67</v>
      </c>
      <c r="AR2063" s="147"/>
      <c r="AS2063" s="209" t="s">
        <v>68</v>
      </c>
      <c r="AT2063" s="223" t="str">
        <f>MONTH(B2063)&amp;"/"&amp;YEAR(B2063)</f>
        <v>4/2026</v>
      </c>
      <c r="AU2063" s="223">
        <f>WEEKNUM(B2063)-WEEKNUM(EOMONTH(B2063,-1)+1)+1</f>
        <v>4</v>
      </c>
      <c r="AV2063" s="209" t="str">
        <f>MONTH(R2063)&amp;"/"&amp;YEAR(R2063)</f>
        <v>5/2026</v>
      </c>
      <c r="AW2063" s="209">
        <f>WEEKNUM(R2063)-WEEKNUM(EOMONTH(R2063,-1)+1)+1</f>
        <v>3</v>
      </c>
      <c r="AX2063" s="209">
        <f>IF(BB2063="S",IF(Q2063="1. Aceitou o programa",R2063-B2063,0),0)</f>
        <v>23</v>
      </c>
      <c r="AY2063" s="209">
        <f>IF(BB2063="S",IF(AND(S2063&lt;&gt;"",R2063&lt;&gt;""),S2063-R2063,0),0)</f>
        <v>0</v>
      </c>
      <c r="AZ2063" s="209">
        <f>IF(BB2063="S",IF(Q2063="1. Aceitou o programa",IF(OR(X2063="Não se Aplica",X2063=""),IF(OR(W2063="Não se Aplica",W2063=""),0,W2063-V2063),AVERAGE(X2063-W2063,W2063-V2063)),0),0)</f>
        <v>7</v>
      </c>
      <c r="BA2063" s="209">
        <f>IF(BB2063="S",IF(AND(Q2063="1. Aceitou o programa",AH2063="Realizada"),IFERROR(IF(AG2063="",0,AG2063-R2063),0),0),0)</f>
        <v>0</v>
      </c>
      <c r="BB2063" s="209" t="str">
        <f>_xlfn.XLOOKUP(U2063,'Lista Suspensa'!$AA$20:$AA$23,'Lista Suspensa'!$AB$20:$AB$23,"N/A")</f>
        <v>S</v>
      </c>
    </row>
    <row r="2064" spans="1:54" ht="12" customHeight="1">
      <c r="A2064" s="151" t="s">
        <v>54</v>
      </c>
      <c r="B2064" s="152">
        <v>46132</v>
      </c>
      <c r="C2064" s="153" t="s">
        <v>297</v>
      </c>
      <c r="D2064" s="153" t="s">
        <v>455</v>
      </c>
      <c r="E2064" s="244">
        <v>79087334</v>
      </c>
      <c r="F2064" s="144" t="s">
        <v>4128</v>
      </c>
      <c r="G2064" s="230"/>
      <c r="H2064" s="154">
        <v>17485</v>
      </c>
      <c r="I2064" s="153">
        <v>78</v>
      </c>
      <c r="J2064" s="148" t="s">
        <v>70</v>
      </c>
      <c r="K2064" s="153" t="s">
        <v>59</v>
      </c>
      <c r="L2064" s="153"/>
      <c r="M2064" s="153"/>
      <c r="N2064" s="153">
        <v>400</v>
      </c>
      <c r="O2064" s="155">
        <v>11985586452</v>
      </c>
      <c r="P2064" s="156" t="s">
        <v>60</v>
      </c>
      <c r="Q2064" s="157" t="s">
        <v>110</v>
      </c>
      <c r="R2064" s="158">
        <v>46155</v>
      </c>
      <c r="S2064" s="159"/>
      <c r="T2064" s="159" t="s">
        <v>62</v>
      </c>
      <c r="U2064" s="159" t="s">
        <v>111</v>
      </c>
      <c r="V2064" s="154">
        <v>46139</v>
      </c>
      <c r="W2064" s="154">
        <v>46146</v>
      </c>
      <c r="X2064" s="154"/>
      <c r="Y2064" s="160" t="s">
        <v>90</v>
      </c>
      <c r="Z2064" s="160" t="s">
        <v>65</v>
      </c>
      <c r="AA2064" s="153"/>
      <c r="AB2064" s="153"/>
      <c r="AC2064" s="182" t="e">
        <f t="shared" si="66"/>
        <v>#DIV/0!</v>
      </c>
      <c r="AD2064" s="153" t="e">
        <f t="shared" si="67"/>
        <v>#DIV/0!</v>
      </c>
      <c r="AE2064" s="233" t="s">
        <v>66</v>
      </c>
      <c r="AF2064" s="153"/>
      <c r="AG2064" s="159"/>
      <c r="AH2064" s="153"/>
      <c r="AI2064" s="161"/>
      <c r="AJ2064" s="153"/>
      <c r="AK2064" s="153"/>
      <c r="AL2064" s="207"/>
      <c r="AM2064" s="207"/>
      <c r="AN2064" s="207"/>
      <c r="AO2064" s="207" t="str">
        <f ca="1">IF(R2064="","",IF(R2064&gt;TODAY(),"0 meses",DATEDIF(R2064,TODAY(),"m") &amp; " meses"))</f>
        <v>0 meses</v>
      </c>
      <c r="AP2064" s="147" t="s">
        <v>67</v>
      </c>
      <c r="AQ2064" s="147" t="s">
        <v>67</v>
      </c>
      <c r="AR2064" s="147"/>
      <c r="AS2064" s="209" t="s">
        <v>68</v>
      </c>
      <c r="AT2064" s="223" t="str">
        <f>MONTH(B2064)&amp;"/"&amp;YEAR(B2064)</f>
        <v>4/2026</v>
      </c>
      <c r="AU2064" s="223">
        <f>WEEKNUM(B2064)-WEEKNUM(EOMONTH(B2064,-1)+1)+1</f>
        <v>4</v>
      </c>
      <c r="AV2064" s="209" t="str">
        <f>MONTH(R2064)&amp;"/"&amp;YEAR(R2064)</f>
        <v>5/2026</v>
      </c>
      <c r="AW2064" s="209">
        <f>WEEKNUM(R2064)-WEEKNUM(EOMONTH(R2064,-1)+1)+1</f>
        <v>3</v>
      </c>
      <c r="AX2064" s="209">
        <f>IF(BB2064="S",IF(Q2064="1. Aceitou o programa",R2064-B2064,0),0)</f>
        <v>23</v>
      </c>
      <c r="AY2064" s="209">
        <f>IF(BB2064="S",IF(AND(S2064&lt;&gt;"",R2064&lt;&gt;""),S2064-R2064,0),0)</f>
        <v>0</v>
      </c>
      <c r="AZ2064" s="209">
        <f>IF(BB2064="S",IF(Q2064="1. Aceitou o programa",IF(OR(X2064="Não se Aplica",X2064=""),IF(OR(W2064="Não se Aplica",W2064=""),0,W2064-V2064),AVERAGE(X2064-W2064,W2064-V2064)),0),0)</f>
        <v>7</v>
      </c>
      <c r="BA2064" s="209">
        <f>IF(BB2064="S",IF(AND(Q2064="1. Aceitou o programa",AH2064="Realizada"),IFERROR(IF(AG2064="",0,AG2064-R2064),0),0),0)</f>
        <v>0</v>
      </c>
      <c r="BB2064" s="209" t="str">
        <f>_xlfn.XLOOKUP(U2064,'Lista Suspensa'!$AA$20:$AA$23,'Lista Suspensa'!$AB$20:$AB$23,"N/A")</f>
        <v>S</v>
      </c>
    </row>
    <row r="2065" spans="1:54" ht="12" customHeight="1">
      <c r="A2065" s="151" t="s">
        <v>54</v>
      </c>
      <c r="B2065" s="152">
        <v>46132</v>
      </c>
      <c r="C2065" s="153" t="s">
        <v>297</v>
      </c>
      <c r="D2065" s="153" t="s">
        <v>455</v>
      </c>
      <c r="E2065" s="244">
        <v>451868366</v>
      </c>
      <c r="F2065" s="144" t="s">
        <v>4129</v>
      </c>
      <c r="G2065" s="230"/>
      <c r="H2065" s="154">
        <v>26140</v>
      </c>
      <c r="I2065" s="153">
        <v>54</v>
      </c>
      <c r="J2065" s="148" t="s">
        <v>70</v>
      </c>
      <c r="K2065" s="153" t="s">
        <v>59</v>
      </c>
      <c r="L2065" s="153"/>
      <c r="M2065" s="153"/>
      <c r="N2065" s="153">
        <v>100</v>
      </c>
      <c r="O2065" s="155" t="s">
        <v>4130</v>
      </c>
      <c r="P2065" s="156" t="s">
        <v>60</v>
      </c>
      <c r="Q2065" s="157" t="s">
        <v>110</v>
      </c>
      <c r="R2065" s="158">
        <v>46155</v>
      </c>
      <c r="S2065" s="159"/>
      <c r="T2065" s="159" t="s">
        <v>62</v>
      </c>
      <c r="U2065" s="159" t="s">
        <v>111</v>
      </c>
      <c r="V2065" s="154">
        <v>46139</v>
      </c>
      <c r="W2065" s="154">
        <v>46146</v>
      </c>
      <c r="X2065" s="154"/>
      <c r="Y2065" s="160" t="s">
        <v>4131</v>
      </c>
      <c r="Z2065" s="160" t="s">
        <v>65</v>
      </c>
      <c r="AA2065" s="153"/>
      <c r="AB2065" s="153"/>
      <c r="AC2065" s="182" t="e">
        <f t="shared" si="66"/>
        <v>#DIV/0!</v>
      </c>
      <c r="AD2065" s="153" t="e">
        <f t="shared" si="67"/>
        <v>#DIV/0!</v>
      </c>
      <c r="AE2065" s="233" t="s">
        <v>66</v>
      </c>
      <c r="AF2065" s="153"/>
      <c r="AG2065" s="159"/>
      <c r="AH2065" s="153"/>
      <c r="AI2065" s="161"/>
      <c r="AJ2065" s="153"/>
      <c r="AK2065" s="153"/>
      <c r="AL2065" s="207"/>
      <c r="AM2065" s="207"/>
      <c r="AN2065" s="207"/>
      <c r="AO2065" s="207" t="str">
        <f ca="1">IF(R2065="","",IF(R2065&gt;TODAY(),"0 meses",DATEDIF(R2065,TODAY(),"m") &amp; " meses"))</f>
        <v>0 meses</v>
      </c>
      <c r="AP2065" s="147" t="s">
        <v>67</v>
      </c>
      <c r="AQ2065" s="147" t="s">
        <v>67</v>
      </c>
      <c r="AR2065" s="147"/>
      <c r="AS2065" s="209" t="s">
        <v>68</v>
      </c>
      <c r="AT2065" s="223" t="str">
        <f>MONTH(B2065)&amp;"/"&amp;YEAR(B2065)</f>
        <v>4/2026</v>
      </c>
      <c r="AU2065" s="223">
        <f>WEEKNUM(B2065)-WEEKNUM(EOMONTH(B2065,-1)+1)+1</f>
        <v>4</v>
      </c>
      <c r="AV2065" s="209" t="str">
        <f>MONTH(R2065)&amp;"/"&amp;YEAR(R2065)</f>
        <v>5/2026</v>
      </c>
      <c r="AW2065" s="209">
        <f>WEEKNUM(R2065)-WEEKNUM(EOMONTH(R2065,-1)+1)+1</f>
        <v>3</v>
      </c>
      <c r="AX2065" s="209">
        <f>IF(BB2065="S",IF(Q2065="1. Aceitou o programa",R2065-B2065,0),0)</f>
        <v>23</v>
      </c>
      <c r="AY2065" s="209">
        <f>IF(BB2065="S",IF(AND(S2065&lt;&gt;"",R2065&lt;&gt;""),S2065-R2065,0),0)</f>
        <v>0</v>
      </c>
      <c r="AZ2065" s="209">
        <f>IF(BB2065="S",IF(Q2065="1. Aceitou o programa",IF(OR(X2065="Não se Aplica",X2065=""),IF(OR(W2065="Não se Aplica",W2065=""),0,W2065-V2065),AVERAGE(X2065-W2065,W2065-V2065)),0),0)</f>
        <v>7</v>
      </c>
      <c r="BA2065" s="209">
        <f>IF(BB2065="S",IF(AND(Q2065="1. Aceitou o programa",AH2065="Realizada"),IFERROR(IF(AG2065="",0,AG2065-R2065),0),0),0)</f>
        <v>0</v>
      </c>
      <c r="BB2065" s="209" t="str">
        <f>_xlfn.XLOOKUP(U2065,'Lista Suspensa'!$AA$20:$AA$23,'Lista Suspensa'!$AB$20:$AB$23,"N/A")</f>
        <v>S</v>
      </c>
    </row>
    <row r="2066" spans="1:54" ht="12" customHeight="1">
      <c r="A2066" s="151" t="s">
        <v>54</v>
      </c>
      <c r="B2066" s="152">
        <v>46132</v>
      </c>
      <c r="C2066" s="153" t="s">
        <v>297</v>
      </c>
      <c r="D2066" s="153" t="s">
        <v>455</v>
      </c>
      <c r="E2066" s="244">
        <v>94189128</v>
      </c>
      <c r="F2066" s="144" t="s">
        <v>4132</v>
      </c>
      <c r="G2066" s="230"/>
      <c r="H2066" s="154">
        <v>26434</v>
      </c>
      <c r="I2066" s="153">
        <v>53</v>
      </c>
      <c r="J2066" s="148" t="s">
        <v>70</v>
      </c>
      <c r="K2066" s="153" t="s">
        <v>59</v>
      </c>
      <c r="L2066" s="153"/>
      <c r="M2066" s="153"/>
      <c r="N2066" s="153">
        <v>60</v>
      </c>
      <c r="O2066" s="155" t="s">
        <v>4133</v>
      </c>
      <c r="P2066" s="156" t="s">
        <v>60</v>
      </c>
      <c r="Q2066" s="157" t="s">
        <v>110</v>
      </c>
      <c r="R2066" s="158">
        <v>46155</v>
      </c>
      <c r="S2066" s="159"/>
      <c r="T2066" s="159" t="s">
        <v>62</v>
      </c>
      <c r="U2066" s="159" t="s">
        <v>111</v>
      </c>
      <c r="V2066" s="154">
        <v>46139</v>
      </c>
      <c r="W2066" s="154">
        <v>46146</v>
      </c>
      <c r="X2066" s="154"/>
      <c r="Y2066" s="160" t="s">
        <v>4134</v>
      </c>
      <c r="Z2066" s="160" t="s">
        <v>65</v>
      </c>
      <c r="AA2066" s="153"/>
      <c r="AB2066" s="153"/>
      <c r="AC2066" s="182" t="e">
        <f t="shared" si="66"/>
        <v>#DIV/0!</v>
      </c>
      <c r="AD2066" s="153" t="e">
        <f t="shared" si="67"/>
        <v>#DIV/0!</v>
      </c>
      <c r="AE2066" s="233" t="s">
        <v>66</v>
      </c>
      <c r="AF2066" s="153"/>
      <c r="AG2066" s="159"/>
      <c r="AH2066" s="153"/>
      <c r="AI2066" s="161"/>
      <c r="AJ2066" s="153"/>
      <c r="AK2066" s="153"/>
      <c r="AL2066" s="207"/>
      <c r="AM2066" s="207"/>
      <c r="AN2066" s="207"/>
      <c r="AO2066" s="207" t="str">
        <f ca="1">IF(R2066="","",IF(R2066&gt;TODAY(),"0 meses",DATEDIF(R2066,TODAY(),"m") &amp; " meses"))</f>
        <v>0 meses</v>
      </c>
      <c r="AP2066" s="147" t="s">
        <v>67</v>
      </c>
      <c r="AQ2066" s="147" t="s">
        <v>67</v>
      </c>
      <c r="AR2066" s="147"/>
      <c r="AS2066" s="209" t="s">
        <v>68</v>
      </c>
      <c r="AT2066" s="223" t="str">
        <f>MONTH(B2066)&amp;"/"&amp;YEAR(B2066)</f>
        <v>4/2026</v>
      </c>
      <c r="AU2066" s="223">
        <f>WEEKNUM(B2066)-WEEKNUM(EOMONTH(B2066,-1)+1)+1</f>
        <v>4</v>
      </c>
      <c r="AV2066" s="209" t="str">
        <f>MONTH(R2066)&amp;"/"&amp;YEAR(R2066)</f>
        <v>5/2026</v>
      </c>
      <c r="AW2066" s="209">
        <f>WEEKNUM(R2066)-WEEKNUM(EOMONTH(R2066,-1)+1)+1</f>
        <v>3</v>
      </c>
      <c r="AX2066" s="209">
        <f>IF(BB2066="S",IF(Q2066="1. Aceitou o programa",R2066-B2066,0),0)</f>
        <v>23</v>
      </c>
      <c r="AY2066" s="209">
        <f>IF(BB2066="S",IF(AND(S2066&lt;&gt;"",R2066&lt;&gt;""),S2066-R2066,0),0)</f>
        <v>0</v>
      </c>
      <c r="AZ2066" s="209">
        <f>IF(BB2066="S",IF(Q2066="1. Aceitou o programa",IF(OR(X2066="Não se Aplica",X2066=""),IF(OR(W2066="Não se Aplica",W2066=""),0,W2066-V2066),AVERAGE(X2066-W2066,W2066-V2066)),0),0)</f>
        <v>7</v>
      </c>
      <c r="BA2066" s="209">
        <f>IF(BB2066="S",IF(AND(Q2066="1. Aceitou o programa",AH2066="Realizada"),IFERROR(IF(AG2066="",0,AG2066-R2066),0),0),0)</f>
        <v>0</v>
      </c>
      <c r="BB2066" s="209" t="str">
        <f>_xlfn.XLOOKUP(U2066,'Lista Suspensa'!$AA$20:$AA$23,'Lista Suspensa'!$AB$20:$AB$23,"N/A")</f>
        <v>S</v>
      </c>
    </row>
    <row r="2067" spans="1:54" ht="12" customHeight="1">
      <c r="A2067" s="151" t="s">
        <v>54</v>
      </c>
      <c r="B2067" s="152">
        <v>46132</v>
      </c>
      <c r="C2067" s="153" t="s">
        <v>297</v>
      </c>
      <c r="D2067" s="153" t="s">
        <v>455</v>
      </c>
      <c r="E2067" s="244">
        <v>96509792</v>
      </c>
      <c r="F2067" s="144" t="s">
        <v>4135</v>
      </c>
      <c r="G2067" s="230"/>
      <c r="H2067" s="154">
        <v>31177</v>
      </c>
      <c r="I2067" s="153">
        <v>40</v>
      </c>
      <c r="J2067" s="148" t="s">
        <v>70</v>
      </c>
      <c r="K2067" s="153" t="s">
        <v>59</v>
      </c>
      <c r="L2067" s="153"/>
      <c r="M2067" s="153"/>
      <c r="N2067" s="153">
        <v>60</v>
      </c>
      <c r="O2067" s="155" t="s">
        <v>4136</v>
      </c>
      <c r="P2067" s="156" t="s">
        <v>89</v>
      </c>
      <c r="Q2067" s="157" t="s">
        <v>110</v>
      </c>
      <c r="R2067" s="158">
        <v>46155</v>
      </c>
      <c r="S2067" s="159"/>
      <c r="T2067" s="159" t="s">
        <v>62</v>
      </c>
      <c r="U2067" s="159" t="s">
        <v>111</v>
      </c>
      <c r="V2067" s="154">
        <v>46139</v>
      </c>
      <c r="W2067" s="154">
        <v>46146</v>
      </c>
      <c r="X2067" s="154"/>
      <c r="Y2067" s="160" t="s">
        <v>4137</v>
      </c>
      <c r="Z2067" s="160" t="s">
        <v>65</v>
      </c>
      <c r="AA2067" s="153"/>
      <c r="AB2067" s="153"/>
      <c r="AC2067" s="182" t="e">
        <f t="shared" si="66"/>
        <v>#DIV/0!</v>
      </c>
      <c r="AD2067" s="153" t="e">
        <f t="shared" si="67"/>
        <v>#DIV/0!</v>
      </c>
      <c r="AE2067" s="233" t="s">
        <v>66</v>
      </c>
      <c r="AF2067" s="153"/>
      <c r="AG2067" s="159"/>
      <c r="AH2067" s="153"/>
      <c r="AI2067" s="161"/>
      <c r="AJ2067" s="153"/>
      <c r="AK2067" s="153"/>
      <c r="AL2067" s="207"/>
      <c r="AM2067" s="207"/>
      <c r="AN2067" s="207"/>
      <c r="AO2067" s="207" t="str">
        <f ca="1">IF(R2067="","",IF(R2067&gt;TODAY(),"0 meses",DATEDIF(R2067,TODAY(),"m") &amp; " meses"))</f>
        <v>0 meses</v>
      </c>
      <c r="AP2067" s="147" t="s">
        <v>67</v>
      </c>
      <c r="AQ2067" s="147" t="s">
        <v>67</v>
      </c>
      <c r="AR2067" s="147"/>
      <c r="AS2067" s="209" t="s">
        <v>68</v>
      </c>
      <c r="AT2067" s="223" t="str">
        <f>MONTH(B2067)&amp;"/"&amp;YEAR(B2067)</f>
        <v>4/2026</v>
      </c>
      <c r="AU2067" s="223">
        <f>WEEKNUM(B2067)-WEEKNUM(EOMONTH(B2067,-1)+1)+1</f>
        <v>4</v>
      </c>
      <c r="AV2067" s="209" t="str">
        <f>MONTH(R2067)&amp;"/"&amp;YEAR(R2067)</f>
        <v>5/2026</v>
      </c>
      <c r="AW2067" s="209">
        <f>WEEKNUM(R2067)-WEEKNUM(EOMONTH(R2067,-1)+1)+1</f>
        <v>3</v>
      </c>
      <c r="AX2067" s="209">
        <f>IF(BB2067="S",IF(Q2067="1. Aceitou o programa",R2067-B2067,0),0)</f>
        <v>23</v>
      </c>
      <c r="AY2067" s="209">
        <f>IF(BB2067="S",IF(AND(S2067&lt;&gt;"",R2067&lt;&gt;""),S2067-R2067,0),0)</f>
        <v>0</v>
      </c>
      <c r="AZ2067" s="209">
        <f>IF(BB2067="S",IF(Q2067="1. Aceitou o programa",IF(OR(X2067="Não se Aplica",X2067=""),IF(OR(W2067="Não se Aplica",W2067=""),0,W2067-V2067),AVERAGE(X2067-W2067,W2067-V2067)),0),0)</f>
        <v>7</v>
      </c>
      <c r="BA2067" s="209">
        <f>IF(BB2067="S",IF(AND(Q2067="1. Aceitou o programa",AH2067="Realizada"),IFERROR(IF(AG2067="",0,AG2067-R2067),0),0),0)</f>
        <v>0</v>
      </c>
      <c r="BB2067" s="209" t="str">
        <f>_xlfn.XLOOKUP(U2067,'Lista Suspensa'!$AA$20:$AA$23,'Lista Suspensa'!$AB$20:$AB$23,"N/A")</f>
        <v>S</v>
      </c>
    </row>
    <row r="2068" spans="1:54" ht="12" customHeight="1">
      <c r="A2068" s="151" t="s">
        <v>54</v>
      </c>
      <c r="B2068" s="152">
        <v>46141</v>
      </c>
      <c r="C2068" s="153" t="s">
        <v>297</v>
      </c>
      <c r="D2068" s="153" t="s">
        <v>455</v>
      </c>
      <c r="E2068" s="244">
        <v>96396126</v>
      </c>
      <c r="F2068" s="144" t="s">
        <v>4138</v>
      </c>
      <c r="G2068" s="230"/>
      <c r="H2068" s="154">
        <v>34330</v>
      </c>
      <c r="I2068" s="153">
        <v>32</v>
      </c>
      <c r="J2068" s="148" t="s">
        <v>70</v>
      </c>
      <c r="K2068" s="153"/>
      <c r="L2068" s="153"/>
      <c r="M2068" s="153"/>
      <c r="N2068" s="153">
        <v>750</v>
      </c>
      <c r="O2068" s="155">
        <v>21986716898</v>
      </c>
      <c r="P2068" s="156" t="s">
        <v>60</v>
      </c>
      <c r="Q2068" s="157" t="s">
        <v>110</v>
      </c>
      <c r="R2068" s="158">
        <v>46155</v>
      </c>
      <c r="S2068" s="159"/>
      <c r="T2068" s="159" t="s">
        <v>62</v>
      </c>
      <c r="U2068" s="159" t="s">
        <v>111</v>
      </c>
      <c r="V2068" s="154">
        <v>46142</v>
      </c>
      <c r="W2068" s="154">
        <v>46146</v>
      </c>
      <c r="X2068" s="154"/>
      <c r="Y2068" s="160" t="s">
        <v>4139</v>
      </c>
      <c r="Z2068" s="160" t="s">
        <v>128</v>
      </c>
      <c r="AA2068" s="153">
        <v>79.2</v>
      </c>
      <c r="AB2068" s="153">
        <v>1.65</v>
      </c>
      <c r="AC2068" s="182">
        <f t="shared" si="66"/>
        <v>29.090909090909093</v>
      </c>
      <c r="AD2068" s="153" t="str">
        <f t="shared" si="67"/>
        <v>SOBREPESO</v>
      </c>
      <c r="AE2068" s="233" t="s">
        <v>66</v>
      </c>
      <c r="AF2068" s="153"/>
      <c r="AG2068" s="159"/>
      <c r="AH2068" s="153"/>
      <c r="AI2068" s="161"/>
      <c r="AJ2068" s="153"/>
      <c r="AK2068" s="153"/>
      <c r="AL2068" s="207" t="s">
        <v>136</v>
      </c>
      <c r="AM2068" s="207"/>
      <c r="AN2068" s="207"/>
      <c r="AO2068" s="207" t="str">
        <f ca="1">IF(R2068="","",IF(R2068&gt;TODAY(),"0 meses",DATEDIF(R2068,TODAY(),"m") &amp; " meses"))</f>
        <v>0 meses</v>
      </c>
      <c r="AP2068" s="147" t="s">
        <v>67</v>
      </c>
      <c r="AQ2068" s="147" t="s">
        <v>67</v>
      </c>
      <c r="AR2068" s="147"/>
      <c r="AS2068" s="209" t="s">
        <v>68</v>
      </c>
      <c r="AT2068" s="223" t="str">
        <f>MONTH(B2068)&amp;"/"&amp;YEAR(B2068)</f>
        <v>4/2026</v>
      </c>
      <c r="AU2068" s="223">
        <f>WEEKNUM(B2068)-WEEKNUM(EOMONTH(B2068,-1)+1)+1</f>
        <v>5</v>
      </c>
      <c r="AV2068" s="209" t="str">
        <f>MONTH(R2068)&amp;"/"&amp;YEAR(R2068)</f>
        <v>5/2026</v>
      </c>
      <c r="AW2068" s="209">
        <f>WEEKNUM(R2068)-WEEKNUM(EOMONTH(R2068,-1)+1)+1</f>
        <v>3</v>
      </c>
      <c r="AX2068" s="209">
        <f>IF(BB2068="S",IF(Q2068="1. Aceitou o programa",R2068-B2068,0),0)</f>
        <v>14</v>
      </c>
      <c r="AY2068" s="209">
        <f>IF(BB2068="S",IF(AND(S2068&lt;&gt;"",R2068&lt;&gt;""),S2068-R2068,0),0)</f>
        <v>0</v>
      </c>
      <c r="AZ2068" s="209">
        <f>IF(BB2068="S",IF(Q2068="1. Aceitou o programa",IF(OR(X2068="Não se Aplica",X2068=""),IF(OR(W2068="Não se Aplica",W2068=""),0,W2068-V2068),AVERAGE(X2068-W2068,W2068-V2068)),0),0)</f>
        <v>4</v>
      </c>
      <c r="BA2068" s="209">
        <f>IF(BB2068="S",IF(AND(Q2068="1. Aceitou o programa",AH2068="Realizada"),IFERROR(IF(AG2068="",0,AG2068-R2068),0),0),0)</f>
        <v>0</v>
      </c>
      <c r="BB2068" s="209" t="str">
        <f>_xlfn.XLOOKUP(U2068,'Lista Suspensa'!$AA$20:$AA$23,'Lista Suspensa'!$AB$20:$AB$23,"N/A")</f>
        <v>S</v>
      </c>
    </row>
    <row r="2069" spans="1:54" ht="12" customHeight="1">
      <c r="A2069" s="151" t="s">
        <v>54</v>
      </c>
      <c r="B2069" s="152">
        <v>46141</v>
      </c>
      <c r="C2069" s="153" t="s">
        <v>297</v>
      </c>
      <c r="D2069" s="153" t="s">
        <v>455</v>
      </c>
      <c r="E2069" s="244">
        <v>93816375</v>
      </c>
      <c r="F2069" s="144" t="s">
        <v>4140</v>
      </c>
      <c r="G2069" s="230"/>
      <c r="H2069" s="154">
        <v>36218</v>
      </c>
      <c r="I2069" s="153">
        <v>27</v>
      </c>
      <c r="J2069" s="148" t="s">
        <v>58</v>
      </c>
      <c r="K2069" s="153" t="s">
        <v>59</v>
      </c>
      <c r="L2069" s="153"/>
      <c r="M2069" s="153"/>
      <c r="N2069" s="153">
        <v>380</v>
      </c>
      <c r="O2069" s="155">
        <v>11939593520</v>
      </c>
      <c r="P2069" s="156" t="s">
        <v>89</v>
      </c>
      <c r="Q2069" s="157" t="s">
        <v>110</v>
      </c>
      <c r="R2069" s="158">
        <v>46155</v>
      </c>
      <c r="S2069" s="159"/>
      <c r="T2069" s="159" t="s">
        <v>62</v>
      </c>
      <c r="U2069" s="159" t="s">
        <v>111</v>
      </c>
      <c r="V2069" s="154">
        <v>46142</v>
      </c>
      <c r="W2069" s="154">
        <v>46146</v>
      </c>
      <c r="X2069" s="154"/>
      <c r="Y2069" s="160" t="s">
        <v>787</v>
      </c>
      <c r="Z2069" s="160" t="s">
        <v>128</v>
      </c>
      <c r="AA2069" s="153">
        <v>135</v>
      </c>
      <c r="AB2069" s="153">
        <v>1.75</v>
      </c>
      <c r="AC2069" s="182">
        <f t="shared" si="66"/>
        <v>44.081632653061227</v>
      </c>
      <c r="AD2069" s="153" t="str">
        <f t="shared" si="67"/>
        <v>OBESIDADE III</v>
      </c>
      <c r="AE2069" s="233" t="s">
        <v>66</v>
      </c>
      <c r="AF2069" s="153"/>
      <c r="AG2069" s="159"/>
      <c r="AH2069" s="153"/>
      <c r="AI2069" s="161"/>
      <c r="AJ2069" s="153"/>
      <c r="AK2069" s="153"/>
      <c r="AL2069" s="207" t="s">
        <v>131</v>
      </c>
      <c r="AM2069" s="207"/>
      <c r="AN2069" s="207"/>
      <c r="AO2069" s="207" t="str">
        <f ca="1">IF(R2069="","",IF(R2069&gt;TODAY(),"0 meses",DATEDIF(R2069,TODAY(),"m") &amp; " meses"))</f>
        <v>0 meses</v>
      </c>
      <c r="AP2069" s="147" t="s">
        <v>67</v>
      </c>
      <c r="AQ2069" s="147" t="s">
        <v>67</v>
      </c>
      <c r="AR2069" s="147"/>
      <c r="AS2069" s="209" t="s">
        <v>68</v>
      </c>
      <c r="AT2069" s="223" t="str">
        <f>MONTH(B2069)&amp;"/"&amp;YEAR(B2069)</f>
        <v>4/2026</v>
      </c>
      <c r="AU2069" s="223">
        <f>WEEKNUM(B2069)-WEEKNUM(EOMONTH(B2069,-1)+1)+1</f>
        <v>5</v>
      </c>
      <c r="AV2069" s="209" t="str">
        <f>MONTH(R2069)&amp;"/"&amp;YEAR(R2069)</f>
        <v>5/2026</v>
      </c>
      <c r="AW2069" s="209">
        <f>WEEKNUM(R2069)-WEEKNUM(EOMONTH(R2069,-1)+1)+1</f>
        <v>3</v>
      </c>
      <c r="AX2069" s="209">
        <f>IF(BB2069="S",IF(Q2069="1. Aceitou o programa",R2069-B2069,0),0)</f>
        <v>14</v>
      </c>
      <c r="AY2069" s="209">
        <f>IF(BB2069="S",IF(AND(S2069&lt;&gt;"",R2069&lt;&gt;""),S2069-R2069,0),0)</f>
        <v>0</v>
      </c>
      <c r="AZ2069" s="209">
        <f>IF(BB2069="S",IF(Q2069="1. Aceitou o programa",IF(OR(X2069="Não se Aplica",X2069=""),IF(OR(W2069="Não se Aplica",W2069=""),0,W2069-V2069),AVERAGE(X2069-W2069,W2069-V2069)),0),0)</f>
        <v>4</v>
      </c>
      <c r="BA2069" s="209">
        <f>IF(BB2069="S",IF(AND(Q2069="1. Aceitou o programa",AH2069="Realizada"),IFERROR(IF(AG2069="",0,AG2069-R2069),0),0),0)</f>
        <v>0</v>
      </c>
      <c r="BB2069" s="209" t="str">
        <f>_xlfn.XLOOKUP(U2069,'Lista Suspensa'!$AA$20:$AA$23,'Lista Suspensa'!$AB$20:$AB$23,"N/A")</f>
        <v>S</v>
      </c>
    </row>
    <row r="2070" spans="1:54" ht="12" customHeight="1">
      <c r="A2070" s="151" t="s">
        <v>54</v>
      </c>
      <c r="B2070" s="152">
        <v>46141</v>
      </c>
      <c r="C2070" s="153" t="s">
        <v>297</v>
      </c>
      <c r="D2070" s="153" t="s">
        <v>455</v>
      </c>
      <c r="E2070" s="244">
        <v>150327013</v>
      </c>
      <c r="F2070" s="144" t="s">
        <v>4141</v>
      </c>
      <c r="G2070" s="230"/>
      <c r="H2070" s="154">
        <v>34770</v>
      </c>
      <c r="I2070" s="153">
        <v>31</v>
      </c>
      <c r="J2070" s="148" t="s">
        <v>70</v>
      </c>
      <c r="K2070" s="153"/>
      <c r="L2070" s="153"/>
      <c r="M2070" s="153"/>
      <c r="N2070" s="153">
        <v>300</v>
      </c>
      <c r="O2070" s="155">
        <v>48992223636</v>
      </c>
      <c r="P2070" s="156" t="s">
        <v>60</v>
      </c>
      <c r="Q2070" s="157" t="s">
        <v>110</v>
      </c>
      <c r="R2070" s="158">
        <v>46155</v>
      </c>
      <c r="S2070" s="159"/>
      <c r="T2070" s="159" t="s">
        <v>62</v>
      </c>
      <c r="U2070" s="159" t="s">
        <v>111</v>
      </c>
      <c r="V2070" s="154">
        <v>46142</v>
      </c>
      <c r="W2070" s="154">
        <v>46146</v>
      </c>
      <c r="X2070" s="154"/>
      <c r="Y2070" s="160" t="s">
        <v>3005</v>
      </c>
      <c r="Z2070" s="160" t="s">
        <v>128</v>
      </c>
      <c r="AA2070" s="153">
        <v>93</v>
      </c>
      <c r="AB2070" s="153">
        <v>1.58</v>
      </c>
      <c r="AC2070" s="182">
        <f t="shared" si="66"/>
        <v>37.25364524915878</v>
      </c>
      <c r="AD2070" s="153" t="str">
        <f t="shared" si="67"/>
        <v>OBESIDADE II</v>
      </c>
      <c r="AE2070" s="233" t="s">
        <v>66</v>
      </c>
      <c r="AF2070" s="153"/>
      <c r="AG2070" s="159"/>
      <c r="AH2070" s="153"/>
      <c r="AI2070" s="161"/>
      <c r="AJ2070" s="153"/>
      <c r="AK2070" s="153"/>
      <c r="AL2070" s="207" t="s">
        <v>131</v>
      </c>
      <c r="AM2070" s="207"/>
      <c r="AN2070" s="207"/>
      <c r="AO2070" s="207" t="str">
        <f ca="1">IF(R2070="","",IF(R2070&gt;TODAY(),"0 meses",DATEDIF(R2070,TODAY(),"m") &amp; " meses"))</f>
        <v>0 meses</v>
      </c>
      <c r="AP2070" s="147" t="s">
        <v>67</v>
      </c>
      <c r="AQ2070" s="147" t="s">
        <v>67</v>
      </c>
      <c r="AR2070" s="147"/>
      <c r="AS2070" s="209" t="s">
        <v>68</v>
      </c>
      <c r="AT2070" s="223" t="str">
        <f>MONTH(B2070)&amp;"/"&amp;YEAR(B2070)</f>
        <v>4/2026</v>
      </c>
      <c r="AU2070" s="223">
        <f>WEEKNUM(B2070)-WEEKNUM(EOMONTH(B2070,-1)+1)+1</f>
        <v>5</v>
      </c>
      <c r="AV2070" s="209" t="str">
        <f>MONTH(R2070)&amp;"/"&amp;YEAR(R2070)</f>
        <v>5/2026</v>
      </c>
      <c r="AW2070" s="209">
        <f>WEEKNUM(R2070)-WEEKNUM(EOMONTH(R2070,-1)+1)+1</f>
        <v>3</v>
      </c>
      <c r="AX2070" s="209">
        <f>IF(BB2070="S",IF(Q2070="1. Aceitou o programa",R2070-B2070,0),0)</f>
        <v>14</v>
      </c>
      <c r="AY2070" s="209">
        <f>IF(BB2070="S",IF(AND(S2070&lt;&gt;"",R2070&lt;&gt;""),S2070-R2070,0),0)</f>
        <v>0</v>
      </c>
      <c r="AZ2070" s="209">
        <f>IF(BB2070="S",IF(Q2070="1. Aceitou o programa",IF(OR(X2070="Não se Aplica",X2070=""),IF(OR(W2070="Não se Aplica",W2070=""),0,W2070-V2070),AVERAGE(X2070-W2070,W2070-V2070)),0),0)</f>
        <v>4</v>
      </c>
      <c r="BA2070" s="209">
        <f>IF(BB2070="S",IF(AND(Q2070="1. Aceitou o programa",AH2070="Realizada"),IFERROR(IF(AG2070="",0,AG2070-R2070),0),0),0)</f>
        <v>0</v>
      </c>
      <c r="BB2070" s="209" t="str">
        <f>_xlfn.XLOOKUP(U2070,'Lista Suspensa'!$AA$20:$AA$23,'Lista Suspensa'!$AB$20:$AB$23,"N/A")</f>
        <v>S</v>
      </c>
    </row>
    <row r="2071" spans="1:54" ht="12" customHeight="1">
      <c r="A2071" s="151" t="s">
        <v>54</v>
      </c>
      <c r="B2071" s="152">
        <v>46141</v>
      </c>
      <c r="C2071" s="153" t="s">
        <v>297</v>
      </c>
      <c r="D2071" s="153" t="s">
        <v>455</v>
      </c>
      <c r="E2071" s="244">
        <v>83703160</v>
      </c>
      <c r="F2071" s="144" t="s">
        <v>4142</v>
      </c>
      <c r="G2071" s="230"/>
      <c r="H2071" s="154">
        <v>30599</v>
      </c>
      <c r="I2071" s="153">
        <v>42</v>
      </c>
      <c r="J2071" s="148" t="s">
        <v>70</v>
      </c>
      <c r="K2071" s="153" t="s">
        <v>59</v>
      </c>
      <c r="L2071" s="153"/>
      <c r="M2071" s="153"/>
      <c r="N2071" s="153">
        <v>500</v>
      </c>
      <c r="O2071" s="155" t="s">
        <v>4143</v>
      </c>
      <c r="P2071" s="156" t="s">
        <v>60</v>
      </c>
      <c r="Q2071" s="157" t="s">
        <v>110</v>
      </c>
      <c r="R2071" s="158">
        <v>46155</v>
      </c>
      <c r="S2071" s="159"/>
      <c r="T2071" s="159" t="s">
        <v>62</v>
      </c>
      <c r="U2071" s="159" t="s">
        <v>111</v>
      </c>
      <c r="V2071" s="154">
        <v>46149</v>
      </c>
      <c r="W2071" s="154"/>
      <c r="X2071" s="154"/>
      <c r="Y2071" s="160" t="s">
        <v>64</v>
      </c>
      <c r="Z2071" s="160" t="s">
        <v>128</v>
      </c>
      <c r="AA2071" s="153">
        <v>90</v>
      </c>
      <c r="AB2071" s="153">
        <v>1.56</v>
      </c>
      <c r="AC2071" s="182">
        <f t="shared" si="66"/>
        <v>36.982248520710058</v>
      </c>
      <c r="AD2071" s="153" t="str">
        <f t="shared" si="67"/>
        <v>OBESIDADE II</v>
      </c>
      <c r="AE2071" s="233" t="s">
        <v>66</v>
      </c>
      <c r="AF2071" s="153"/>
      <c r="AG2071" s="159"/>
      <c r="AH2071" s="153"/>
      <c r="AI2071" s="161"/>
      <c r="AJ2071" s="153"/>
      <c r="AK2071" s="153"/>
      <c r="AL2071" s="207" t="s">
        <v>131</v>
      </c>
      <c r="AM2071" s="207"/>
      <c r="AN2071" s="207"/>
      <c r="AO2071" s="207" t="str">
        <f ca="1">IF(R2071="","",IF(R2071&gt;TODAY(),"0 meses",DATEDIF(R2071,TODAY(),"m") &amp; " meses"))</f>
        <v>0 meses</v>
      </c>
      <c r="AP2071" s="147" t="s">
        <v>67</v>
      </c>
      <c r="AQ2071" s="147" t="s">
        <v>67</v>
      </c>
      <c r="AR2071" s="147"/>
      <c r="AS2071" s="209" t="s">
        <v>68</v>
      </c>
      <c r="AT2071" s="223" t="str">
        <f>MONTH(B2071)&amp;"/"&amp;YEAR(B2071)</f>
        <v>4/2026</v>
      </c>
      <c r="AU2071" s="223">
        <f>WEEKNUM(B2071)-WEEKNUM(EOMONTH(B2071,-1)+1)+1</f>
        <v>5</v>
      </c>
      <c r="AV2071" s="209" t="str">
        <f>MONTH(R2071)&amp;"/"&amp;YEAR(R2071)</f>
        <v>5/2026</v>
      </c>
      <c r="AW2071" s="209">
        <f>WEEKNUM(R2071)-WEEKNUM(EOMONTH(R2071,-1)+1)+1</f>
        <v>3</v>
      </c>
      <c r="AX2071" s="209">
        <f>IF(BB2071="S",IF(Q2071="1. Aceitou o programa",R2071-B2071,0),0)</f>
        <v>14</v>
      </c>
      <c r="AY2071" s="209">
        <f>IF(BB2071="S",IF(AND(S2071&lt;&gt;"",R2071&lt;&gt;""),S2071-R2071,0),0)</f>
        <v>0</v>
      </c>
      <c r="AZ2071" s="209">
        <f>IF(BB2071="S",IF(Q2071="1. Aceitou o programa",IF(OR(X2071="Não se Aplica",X2071=""),IF(OR(W2071="Não se Aplica",W2071=""),0,W2071-V2071),AVERAGE(X2071-W2071,W2071-V2071)),0),0)</f>
        <v>0</v>
      </c>
      <c r="BA2071" s="209">
        <f>IF(BB2071="S",IF(AND(Q2071="1. Aceitou o programa",AH2071="Realizada"),IFERROR(IF(AG2071="",0,AG2071-R2071),0),0),0)</f>
        <v>0</v>
      </c>
      <c r="BB2071" s="209" t="str">
        <f>_xlfn.XLOOKUP(U2071,'Lista Suspensa'!$AA$20:$AA$23,'Lista Suspensa'!$AB$20:$AB$23,"N/A")</f>
        <v>S</v>
      </c>
    </row>
    <row r="2072" spans="1:54" ht="12" customHeight="1">
      <c r="A2072" s="151" t="s">
        <v>54</v>
      </c>
      <c r="B2072" s="152">
        <v>46083</v>
      </c>
      <c r="C2072" s="153" t="s">
        <v>55</v>
      </c>
      <c r="D2072" s="153" t="s">
        <v>56</v>
      </c>
      <c r="E2072" s="244">
        <v>94699980</v>
      </c>
      <c r="F2072" s="144" t="s">
        <v>4144</v>
      </c>
      <c r="G2072" s="230"/>
      <c r="H2072" s="154">
        <v>27826</v>
      </c>
      <c r="I2072" s="153">
        <v>50</v>
      </c>
      <c r="J2072" s="148" t="s">
        <v>70</v>
      </c>
      <c r="K2072" s="153" t="s">
        <v>59</v>
      </c>
      <c r="L2072" s="153"/>
      <c r="M2072" s="153"/>
      <c r="N2072" s="153">
        <v>380</v>
      </c>
      <c r="O2072" s="155" t="s">
        <v>4145</v>
      </c>
      <c r="P2072" s="156" t="s">
        <v>60</v>
      </c>
      <c r="Q2072" s="157" t="s">
        <v>110</v>
      </c>
      <c r="R2072" s="158">
        <v>46155</v>
      </c>
      <c r="S2072" s="159"/>
      <c r="T2072" s="159" t="s">
        <v>62</v>
      </c>
      <c r="U2072" s="159" t="s">
        <v>111</v>
      </c>
      <c r="V2072" s="154">
        <v>46126</v>
      </c>
      <c r="W2072" s="154">
        <v>46150</v>
      </c>
      <c r="X2072" s="154"/>
      <c r="Y2072" s="160" t="s">
        <v>4146</v>
      </c>
      <c r="Z2072" s="160" t="s">
        <v>65</v>
      </c>
      <c r="AA2072" s="153"/>
      <c r="AB2072" s="153"/>
      <c r="AC2072" s="182" t="e">
        <f t="shared" si="66"/>
        <v>#DIV/0!</v>
      </c>
      <c r="AD2072" s="153" t="e">
        <f t="shared" si="67"/>
        <v>#DIV/0!</v>
      </c>
      <c r="AE2072" s="233" t="s">
        <v>66</v>
      </c>
      <c r="AF2072" s="153"/>
      <c r="AG2072" s="159"/>
      <c r="AH2072" s="153"/>
      <c r="AI2072" s="161"/>
      <c r="AJ2072" s="153"/>
      <c r="AK2072" s="153"/>
      <c r="AL2072" s="207"/>
      <c r="AM2072" s="207"/>
      <c r="AN2072" s="207"/>
      <c r="AO2072" s="207" t="str">
        <f ca="1">IF(R2072="","",IF(R2072&gt;TODAY(),"0 meses",DATEDIF(R2072,TODAY(),"m") &amp; " meses"))</f>
        <v>0 meses</v>
      </c>
      <c r="AP2072" s="147" t="s">
        <v>67</v>
      </c>
      <c r="AQ2072" s="147" t="s">
        <v>67</v>
      </c>
      <c r="AR2072" s="147"/>
      <c r="AS2072" s="209" t="s">
        <v>68</v>
      </c>
      <c r="AT2072" s="223" t="str">
        <f>MONTH(B2072)&amp;"/"&amp;YEAR(B2072)</f>
        <v>3/2026</v>
      </c>
      <c r="AU2072" s="223">
        <f>WEEKNUM(B2072)-WEEKNUM(EOMONTH(B2072,-1)+1)+1</f>
        <v>1</v>
      </c>
      <c r="AV2072" s="209" t="str">
        <f>MONTH(R2072)&amp;"/"&amp;YEAR(R2072)</f>
        <v>5/2026</v>
      </c>
      <c r="AW2072" s="209">
        <f>WEEKNUM(R2072)-WEEKNUM(EOMONTH(R2072,-1)+1)+1</f>
        <v>3</v>
      </c>
      <c r="AX2072" s="209">
        <f>IF(BB2072="S",IF(Q2072="1. Aceitou o programa",R2072-B2072,0),0)</f>
        <v>72</v>
      </c>
      <c r="AY2072" s="209">
        <f>IF(BB2072="S",IF(AND(S2072&lt;&gt;"",R2072&lt;&gt;""),S2072-R2072,0),0)</f>
        <v>0</v>
      </c>
      <c r="AZ2072" s="209">
        <f>IF(BB2072="S",IF(Q2072="1. Aceitou o programa",IF(OR(X2072="Não se Aplica",X2072=""),IF(OR(W2072="Não se Aplica",W2072=""),0,W2072-V2072),AVERAGE(X2072-W2072,W2072-V2072)),0),0)</f>
        <v>24</v>
      </c>
      <c r="BA2072" s="209">
        <f>IF(BB2072="S",IF(AND(Q2072="1. Aceitou o programa",AH2072="Realizada"),IFERROR(IF(AG2072="",0,AG2072-R2072),0),0),0)</f>
        <v>0</v>
      </c>
      <c r="BB2072" s="209" t="str">
        <f>_xlfn.XLOOKUP(U2072,'Lista Suspensa'!$AA$20:$AA$23,'Lista Suspensa'!$AB$20:$AB$23,"N/A")</f>
        <v>S</v>
      </c>
    </row>
    <row r="2073" spans="1:54" ht="12" customHeight="1">
      <c r="A2073" s="151" t="s">
        <v>54</v>
      </c>
      <c r="B2073" s="152">
        <v>46083</v>
      </c>
      <c r="C2073" s="153" t="s">
        <v>55</v>
      </c>
      <c r="D2073" s="153" t="s">
        <v>56</v>
      </c>
      <c r="E2073" s="244">
        <v>86893679</v>
      </c>
      <c r="F2073" s="144" t="s">
        <v>4147</v>
      </c>
      <c r="G2073" s="230"/>
      <c r="H2073" s="154">
        <v>27855</v>
      </c>
      <c r="I2073" s="153">
        <v>50</v>
      </c>
      <c r="J2073" s="148" t="s">
        <v>70</v>
      </c>
      <c r="K2073" s="153" t="s">
        <v>59</v>
      </c>
      <c r="L2073" s="153"/>
      <c r="M2073" s="153"/>
      <c r="N2073" s="153">
        <v>60</v>
      </c>
      <c r="O2073" s="155" t="s">
        <v>4148</v>
      </c>
      <c r="P2073" s="156" t="s">
        <v>60</v>
      </c>
      <c r="Q2073" s="157" t="s">
        <v>110</v>
      </c>
      <c r="R2073" s="158">
        <v>46155</v>
      </c>
      <c r="S2073" s="159"/>
      <c r="T2073" s="159" t="s">
        <v>62</v>
      </c>
      <c r="U2073" s="159" t="s">
        <v>111</v>
      </c>
      <c r="V2073" s="154">
        <v>46114</v>
      </c>
      <c r="W2073" s="154">
        <v>46150</v>
      </c>
      <c r="X2073" s="154"/>
      <c r="Y2073" s="160" t="s">
        <v>64</v>
      </c>
      <c r="Z2073" s="160" t="s">
        <v>65</v>
      </c>
      <c r="AA2073" s="153"/>
      <c r="AB2073" s="153"/>
      <c r="AC2073" s="182" t="e">
        <f t="shared" si="66"/>
        <v>#DIV/0!</v>
      </c>
      <c r="AD2073" s="153" t="e">
        <f t="shared" si="67"/>
        <v>#DIV/0!</v>
      </c>
      <c r="AE2073" s="233" t="s">
        <v>66</v>
      </c>
      <c r="AF2073" s="153"/>
      <c r="AG2073" s="159"/>
      <c r="AH2073" s="153"/>
      <c r="AI2073" s="161"/>
      <c r="AJ2073" s="153"/>
      <c r="AK2073" s="153"/>
      <c r="AL2073" s="207"/>
      <c r="AM2073" s="207"/>
      <c r="AN2073" s="207"/>
      <c r="AO2073" s="207" t="str">
        <f ca="1">IF(R2073="","",IF(R2073&gt;TODAY(),"0 meses",DATEDIF(R2073,TODAY(),"m") &amp; " meses"))</f>
        <v>0 meses</v>
      </c>
      <c r="AP2073" s="147" t="s">
        <v>67</v>
      </c>
      <c r="AQ2073" s="147" t="s">
        <v>67</v>
      </c>
      <c r="AR2073" s="147"/>
      <c r="AS2073" s="209" t="s">
        <v>68</v>
      </c>
      <c r="AT2073" s="223" t="str">
        <f>MONTH(B2073)&amp;"/"&amp;YEAR(B2073)</f>
        <v>3/2026</v>
      </c>
      <c r="AU2073" s="223">
        <f>WEEKNUM(B2073)-WEEKNUM(EOMONTH(B2073,-1)+1)+1</f>
        <v>1</v>
      </c>
      <c r="AV2073" s="209" t="str">
        <f>MONTH(R2073)&amp;"/"&amp;YEAR(R2073)</f>
        <v>5/2026</v>
      </c>
      <c r="AW2073" s="209">
        <f>WEEKNUM(R2073)-WEEKNUM(EOMONTH(R2073,-1)+1)+1</f>
        <v>3</v>
      </c>
      <c r="AX2073" s="209">
        <f>IF(BB2073="S",IF(Q2073="1. Aceitou o programa",R2073-B2073,0),0)</f>
        <v>72</v>
      </c>
      <c r="AY2073" s="209">
        <f>IF(BB2073="S",IF(AND(S2073&lt;&gt;"",R2073&lt;&gt;""),S2073-R2073,0),0)</f>
        <v>0</v>
      </c>
      <c r="AZ2073" s="209">
        <f>IF(BB2073="S",IF(Q2073="1. Aceitou o programa",IF(OR(X2073="Não se Aplica",X2073=""),IF(OR(W2073="Não se Aplica",W2073=""),0,W2073-V2073),AVERAGE(X2073-W2073,W2073-V2073)),0),0)</f>
        <v>36</v>
      </c>
      <c r="BA2073" s="209">
        <f>IF(BB2073="S",IF(AND(Q2073="1. Aceitou o programa",AH2073="Realizada"),IFERROR(IF(AG2073="",0,AG2073-R2073),0),0),0)</f>
        <v>0</v>
      </c>
      <c r="BB2073" s="209" t="str">
        <f>_xlfn.XLOOKUP(U2073,'Lista Suspensa'!$AA$20:$AA$23,'Lista Suspensa'!$AB$20:$AB$23,"N/A")</f>
        <v>S</v>
      </c>
    </row>
    <row r="2074" spans="1:54" ht="12" customHeight="1">
      <c r="A2074" s="151" t="s">
        <v>54</v>
      </c>
      <c r="B2074" s="152">
        <v>46083</v>
      </c>
      <c r="C2074" s="153" t="s">
        <v>55</v>
      </c>
      <c r="D2074" s="153" t="s">
        <v>56</v>
      </c>
      <c r="E2074" s="244">
        <v>88364221</v>
      </c>
      <c r="F2074" s="144" t="s">
        <v>4149</v>
      </c>
      <c r="G2074" s="230"/>
      <c r="H2074" s="154">
        <v>27880</v>
      </c>
      <c r="I2074" s="153">
        <v>50</v>
      </c>
      <c r="J2074" s="148" t="s">
        <v>70</v>
      </c>
      <c r="K2074" s="153" t="s">
        <v>59</v>
      </c>
      <c r="L2074" s="153"/>
      <c r="M2074" s="153"/>
      <c r="N2074" s="153">
        <v>80</v>
      </c>
      <c r="O2074" s="155" t="s">
        <v>4150</v>
      </c>
      <c r="P2074" s="156" t="s">
        <v>89</v>
      </c>
      <c r="Q2074" s="157" t="s">
        <v>110</v>
      </c>
      <c r="R2074" s="158">
        <v>46155</v>
      </c>
      <c r="S2074" s="159"/>
      <c r="T2074" s="159" t="s">
        <v>62</v>
      </c>
      <c r="U2074" s="159" t="s">
        <v>111</v>
      </c>
      <c r="V2074" s="154">
        <v>46112</v>
      </c>
      <c r="W2074" s="154">
        <v>46150</v>
      </c>
      <c r="X2074" s="154"/>
      <c r="Y2074" s="160">
        <v>46111</v>
      </c>
      <c r="Z2074" s="160" t="s">
        <v>65</v>
      </c>
      <c r="AA2074" s="153"/>
      <c r="AB2074" s="153"/>
      <c r="AC2074" s="182" t="e">
        <f t="shared" si="66"/>
        <v>#DIV/0!</v>
      </c>
      <c r="AD2074" s="153" t="e">
        <f t="shared" si="67"/>
        <v>#DIV/0!</v>
      </c>
      <c r="AE2074" s="233" t="s">
        <v>66</v>
      </c>
      <c r="AF2074" s="153"/>
      <c r="AG2074" s="159"/>
      <c r="AH2074" s="153"/>
      <c r="AI2074" s="161"/>
      <c r="AJ2074" s="153"/>
      <c r="AK2074" s="153"/>
      <c r="AL2074" s="207"/>
      <c r="AM2074" s="207"/>
      <c r="AN2074" s="207"/>
      <c r="AO2074" s="207" t="str">
        <f ca="1">IF(R2074="","",IF(R2074&gt;TODAY(),"0 meses",DATEDIF(R2074,TODAY(),"m") &amp; " meses"))</f>
        <v>0 meses</v>
      </c>
      <c r="AP2074" s="147" t="s">
        <v>67</v>
      </c>
      <c r="AQ2074" s="147" t="s">
        <v>67</v>
      </c>
      <c r="AR2074" s="147"/>
      <c r="AS2074" s="209" t="s">
        <v>68</v>
      </c>
      <c r="AT2074" s="223" t="str">
        <f>MONTH(B2074)&amp;"/"&amp;YEAR(B2074)</f>
        <v>3/2026</v>
      </c>
      <c r="AU2074" s="223">
        <f>WEEKNUM(B2074)-WEEKNUM(EOMONTH(B2074,-1)+1)+1</f>
        <v>1</v>
      </c>
      <c r="AV2074" s="209" t="str">
        <f>MONTH(R2074)&amp;"/"&amp;YEAR(R2074)</f>
        <v>5/2026</v>
      </c>
      <c r="AW2074" s="209">
        <f>WEEKNUM(R2074)-WEEKNUM(EOMONTH(R2074,-1)+1)+1</f>
        <v>3</v>
      </c>
      <c r="AX2074" s="209">
        <f>IF(BB2074="S",IF(Q2074="1. Aceitou o programa",R2074-B2074,0),0)</f>
        <v>72</v>
      </c>
      <c r="AY2074" s="209">
        <f>IF(BB2074="S",IF(AND(S2074&lt;&gt;"",R2074&lt;&gt;""),S2074-R2074,0),0)</f>
        <v>0</v>
      </c>
      <c r="AZ2074" s="209">
        <f>IF(BB2074="S",IF(Q2074="1. Aceitou o programa",IF(OR(X2074="Não se Aplica",X2074=""),IF(OR(W2074="Não se Aplica",W2074=""),0,W2074-V2074),AVERAGE(X2074-W2074,W2074-V2074)),0),0)</f>
        <v>38</v>
      </c>
      <c r="BA2074" s="209">
        <f>IF(BB2074="S",IF(AND(Q2074="1. Aceitou o programa",AH2074="Realizada"),IFERROR(IF(AG2074="",0,AG2074-R2074),0),0),0)</f>
        <v>0</v>
      </c>
      <c r="BB2074" s="209" t="str">
        <f>_xlfn.XLOOKUP(U2074,'Lista Suspensa'!$AA$20:$AA$23,'Lista Suspensa'!$AB$20:$AB$23,"N/A")</f>
        <v>S</v>
      </c>
    </row>
    <row r="2075" spans="1:54" ht="12" customHeight="1">
      <c r="A2075" s="151" t="s">
        <v>54</v>
      </c>
      <c r="B2075" s="152">
        <v>46083</v>
      </c>
      <c r="C2075" s="153" t="s">
        <v>55</v>
      </c>
      <c r="D2075" s="153" t="s">
        <v>56</v>
      </c>
      <c r="E2075" s="244">
        <v>94122944</v>
      </c>
      <c r="F2075" s="144" t="s">
        <v>4151</v>
      </c>
      <c r="G2075" s="230"/>
      <c r="H2075" s="154">
        <v>27885</v>
      </c>
      <c r="I2075" s="153">
        <v>50</v>
      </c>
      <c r="J2075" s="148" t="s">
        <v>58</v>
      </c>
      <c r="K2075" s="153" t="s">
        <v>59</v>
      </c>
      <c r="L2075" s="153"/>
      <c r="M2075" s="153"/>
      <c r="N2075" s="153">
        <v>60</v>
      </c>
      <c r="O2075" s="155" t="s">
        <v>4152</v>
      </c>
      <c r="P2075" s="156" t="s">
        <v>60</v>
      </c>
      <c r="Q2075" s="157" t="s">
        <v>110</v>
      </c>
      <c r="R2075" s="158">
        <v>46155</v>
      </c>
      <c r="S2075" s="159"/>
      <c r="T2075" s="159" t="s">
        <v>62</v>
      </c>
      <c r="U2075" s="159" t="s">
        <v>111</v>
      </c>
      <c r="V2075" s="154">
        <v>46126</v>
      </c>
      <c r="W2075" s="154">
        <v>46150</v>
      </c>
      <c r="X2075" s="154"/>
      <c r="Y2075" s="160" t="s">
        <v>4153</v>
      </c>
      <c r="Z2075" s="160" t="s">
        <v>65</v>
      </c>
      <c r="AA2075" s="153"/>
      <c r="AB2075" s="153"/>
      <c r="AC2075" s="182" t="e">
        <f t="shared" si="66"/>
        <v>#DIV/0!</v>
      </c>
      <c r="AD2075" s="153" t="e">
        <f t="shared" si="67"/>
        <v>#DIV/0!</v>
      </c>
      <c r="AE2075" s="233" t="s">
        <v>66</v>
      </c>
      <c r="AF2075" s="153"/>
      <c r="AG2075" s="159"/>
      <c r="AH2075" s="153"/>
      <c r="AI2075" s="161"/>
      <c r="AJ2075" s="153"/>
      <c r="AK2075" s="153"/>
      <c r="AL2075" s="207"/>
      <c r="AM2075" s="207"/>
      <c r="AN2075" s="207"/>
      <c r="AO2075" s="207" t="str">
        <f ca="1">IF(R2075="","",IF(R2075&gt;TODAY(),"0 meses",DATEDIF(R2075,TODAY(),"m") &amp; " meses"))</f>
        <v>0 meses</v>
      </c>
      <c r="AP2075" s="147" t="s">
        <v>67</v>
      </c>
      <c r="AQ2075" s="147" t="s">
        <v>67</v>
      </c>
      <c r="AR2075" s="147"/>
      <c r="AS2075" s="209" t="s">
        <v>68</v>
      </c>
      <c r="AT2075" s="223" t="str">
        <f>MONTH(B2075)&amp;"/"&amp;YEAR(B2075)</f>
        <v>3/2026</v>
      </c>
      <c r="AU2075" s="223">
        <f>WEEKNUM(B2075)-WEEKNUM(EOMONTH(B2075,-1)+1)+1</f>
        <v>1</v>
      </c>
      <c r="AV2075" s="209" t="str">
        <f>MONTH(R2075)&amp;"/"&amp;YEAR(R2075)</f>
        <v>5/2026</v>
      </c>
      <c r="AW2075" s="209">
        <f>WEEKNUM(R2075)-WEEKNUM(EOMONTH(R2075,-1)+1)+1</f>
        <v>3</v>
      </c>
      <c r="AX2075" s="209">
        <f>IF(BB2075="S",IF(Q2075="1. Aceitou o programa",R2075-B2075,0),0)</f>
        <v>72</v>
      </c>
      <c r="AY2075" s="209">
        <f>IF(BB2075="S",IF(AND(S2075&lt;&gt;"",R2075&lt;&gt;""),S2075-R2075,0),0)</f>
        <v>0</v>
      </c>
      <c r="AZ2075" s="209">
        <f>IF(BB2075="S",IF(Q2075="1. Aceitou o programa",IF(OR(X2075="Não se Aplica",X2075=""),IF(OR(W2075="Não se Aplica",W2075=""),0,W2075-V2075),AVERAGE(X2075-W2075,W2075-V2075)),0),0)</f>
        <v>24</v>
      </c>
      <c r="BA2075" s="209">
        <f>IF(BB2075="S",IF(AND(Q2075="1. Aceitou o programa",AH2075="Realizada"),IFERROR(IF(AG2075="",0,AG2075-R2075),0),0),0)</f>
        <v>0</v>
      </c>
      <c r="BB2075" s="209" t="str">
        <f>_xlfn.XLOOKUP(U2075,'Lista Suspensa'!$AA$20:$AA$23,'Lista Suspensa'!$AB$20:$AB$23,"N/A")</f>
        <v>S</v>
      </c>
    </row>
    <row r="2076" spans="1:54" ht="12" customHeight="1">
      <c r="A2076" s="151" t="s">
        <v>54</v>
      </c>
      <c r="B2076" s="152">
        <v>46083</v>
      </c>
      <c r="C2076" s="153" t="s">
        <v>55</v>
      </c>
      <c r="D2076" s="153" t="s">
        <v>56</v>
      </c>
      <c r="E2076" s="244">
        <v>450293858</v>
      </c>
      <c r="F2076" s="144" t="s">
        <v>4154</v>
      </c>
      <c r="G2076" s="230"/>
      <c r="H2076" s="154">
        <v>28049</v>
      </c>
      <c r="I2076" s="153">
        <v>49</v>
      </c>
      <c r="J2076" s="148" t="s">
        <v>70</v>
      </c>
      <c r="K2076" s="153" t="s">
        <v>59</v>
      </c>
      <c r="L2076" s="153"/>
      <c r="M2076" s="153"/>
      <c r="N2076" s="153">
        <v>200</v>
      </c>
      <c r="O2076" s="155" t="s">
        <v>4155</v>
      </c>
      <c r="P2076" s="156" t="s">
        <v>71</v>
      </c>
      <c r="Q2076" s="157" t="s">
        <v>110</v>
      </c>
      <c r="R2076" s="158">
        <v>46155</v>
      </c>
      <c r="S2076" s="159"/>
      <c r="T2076" s="159" t="s">
        <v>62</v>
      </c>
      <c r="U2076" s="159" t="s">
        <v>111</v>
      </c>
      <c r="V2076" s="154">
        <v>46128</v>
      </c>
      <c r="W2076" s="154">
        <v>46150</v>
      </c>
      <c r="X2076" s="154"/>
      <c r="Y2076" s="160" t="s">
        <v>4156</v>
      </c>
      <c r="Z2076" s="160" t="s">
        <v>65</v>
      </c>
      <c r="AA2076" s="153"/>
      <c r="AB2076" s="153"/>
      <c r="AC2076" s="182" t="e">
        <f t="shared" si="66"/>
        <v>#DIV/0!</v>
      </c>
      <c r="AD2076" s="153" t="e">
        <f t="shared" si="67"/>
        <v>#DIV/0!</v>
      </c>
      <c r="AE2076" s="233" t="s">
        <v>66</v>
      </c>
      <c r="AF2076" s="153"/>
      <c r="AG2076" s="159"/>
      <c r="AH2076" s="153"/>
      <c r="AI2076" s="161"/>
      <c r="AJ2076" s="153"/>
      <c r="AK2076" s="153"/>
      <c r="AL2076" s="207"/>
      <c r="AM2076" s="207"/>
      <c r="AN2076" s="207"/>
      <c r="AO2076" s="207" t="str">
        <f ca="1">IF(R2076="","",IF(R2076&gt;TODAY(),"0 meses",DATEDIF(R2076,TODAY(),"m") &amp; " meses"))</f>
        <v>0 meses</v>
      </c>
      <c r="AP2076" s="147" t="s">
        <v>67</v>
      </c>
      <c r="AQ2076" s="147" t="s">
        <v>67</v>
      </c>
      <c r="AR2076" s="147"/>
      <c r="AS2076" s="209" t="s">
        <v>68</v>
      </c>
      <c r="AT2076" s="223" t="str">
        <f>MONTH(B2076)&amp;"/"&amp;YEAR(B2076)</f>
        <v>3/2026</v>
      </c>
      <c r="AU2076" s="223">
        <f>WEEKNUM(B2076)-WEEKNUM(EOMONTH(B2076,-1)+1)+1</f>
        <v>1</v>
      </c>
      <c r="AV2076" s="209" t="str">
        <f>MONTH(R2076)&amp;"/"&amp;YEAR(R2076)</f>
        <v>5/2026</v>
      </c>
      <c r="AW2076" s="209">
        <f>WEEKNUM(R2076)-WEEKNUM(EOMONTH(R2076,-1)+1)+1</f>
        <v>3</v>
      </c>
      <c r="AX2076" s="209">
        <f>IF(BB2076="S",IF(Q2076="1. Aceitou o programa",R2076-B2076,0),0)</f>
        <v>72</v>
      </c>
      <c r="AY2076" s="209">
        <f>IF(BB2076="S",IF(AND(S2076&lt;&gt;"",R2076&lt;&gt;""),S2076-R2076,0),0)</f>
        <v>0</v>
      </c>
      <c r="AZ2076" s="209">
        <f>IF(BB2076="S",IF(Q2076="1. Aceitou o programa",IF(OR(X2076="Não se Aplica",X2076=""),IF(OR(W2076="Não se Aplica",W2076=""),0,W2076-V2076),AVERAGE(X2076-W2076,W2076-V2076)),0),0)</f>
        <v>22</v>
      </c>
      <c r="BA2076" s="209">
        <f>IF(BB2076="S",IF(AND(Q2076="1. Aceitou o programa",AH2076="Realizada"),IFERROR(IF(AG2076="",0,AG2076-R2076),0),0),0)</f>
        <v>0</v>
      </c>
      <c r="BB2076" s="209" t="str">
        <f>_xlfn.XLOOKUP(U2076,'Lista Suspensa'!$AA$20:$AA$23,'Lista Suspensa'!$AB$20:$AB$23,"N/A")</f>
        <v>S</v>
      </c>
    </row>
    <row r="2077" spans="1:54" ht="12" customHeight="1">
      <c r="A2077" s="151" t="s">
        <v>54</v>
      </c>
      <c r="B2077" s="152">
        <v>46083</v>
      </c>
      <c r="C2077" s="153" t="s">
        <v>55</v>
      </c>
      <c r="D2077" s="153" t="s">
        <v>56</v>
      </c>
      <c r="E2077" s="244">
        <v>86893152</v>
      </c>
      <c r="F2077" s="144" t="s">
        <v>4157</v>
      </c>
      <c r="G2077" s="230"/>
      <c r="H2077" s="154">
        <v>28097</v>
      </c>
      <c r="I2077" s="153">
        <v>49</v>
      </c>
      <c r="J2077" s="148" t="s">
        <v>58</v>
      </c>
      <c r="K2077" s="153" t="s">
        <v>59</v>
      </c>
      <c r="L2077" s="153"/>
      <c r="M2077" s="153"/>
      <c r="N2077" s="153">
        <v>60</v>
      </c>
      <c r="O2077" s="155" t="s">
        <v>4158</v>
      </c>
      <c r="P2077" s="156" t="s">
        <v>60</v>
      </c>
      <c r="Q2077" s="157" t="s">
        <v>110</v>
      </c>
      <c r="R2077" s="158">
        <v>46155</v>
      </c>
      <c r="S2077" s="159"/>
      <c r="T2077" s="159" t="s">
        <v>62</v>
      </c>
      <c r="U2077" s="159" t="s">
        <v>111</v>
      </c>
      <c r="V2077" s="154">
        <v>46114</v>
      </c>
      <c r="W2077" s="154">
        <v>46150</v>
      </c>
      <c r="X2077" s="154"/>
      <c r="Y2077" s="160" t="s">
        <v>64</v>
      </c>
      <c r="Z2077" s="160" t="s">
        <v>65</v>
      </c>
      <c r="AA2077" s="153"/>
      <c r="AB2077" s="153"/>
      <c r="AC2077" s="182" t="e">
        <f t="shared" si="66"/>
        <v>#DIV/0!</v>
      </c>
      <c r="AD2077" s="153" t="e">
        <f t="shared" si="67"/>
        <v>#DIV/0!</v>
      </c>
      <c r="AE2077" s="233" t="s">
        <v>66</v>
      </c>
      <c r="AF2077" s="153"/>
      <c r="AG2077" s="159"/>
      <c r="AH2077" s="153"/>
      <c r="AI2077" s="161"/>
      <c r="AJ2077" s="153"/>
      <c r="AK2077" s="153"/>
      <c r="AL2077" s="207" t="s">
        <v>85</v>
      </c>
      <c r="AM2077" s="207" t="s">
        <v>86</v>
      </c>
      <c r="AN2077" s="207"/>
      <c r="AO2077" s="207" t="str">
        <f ca="1">IF(R2077="","",IF(R2077&gt;TODAY(),"0 meses",DATEDIF(R2077,TODAY(),"m") &amp; " meses"))</f>
        <v>0 meses</v>
      </c>
      <c r="AP2077" s="147" t="s">
        <v>67</v>
      </c>
      <c r="AQ2077" s="147" t="s">
        <v>67</v>
      </c>
      <c r="AR2077" s="147"/>
      <c r="AS2077" s="209" t="s">
        <v>68</v>
      </c>
      <c r="AT2077" s="223" t="str">
        <f>MONTH(B2077)&amp;"/"&amp;YEAR(B2077)</f>
        <v>3/2026</v>
      </c>
      <c r="AU2077" s="223">
        <f>WEEKNUM(B2077)-WEEKNUM(EOMONTH(B2077,-1)+1)+1</f>
        <v>1</v>
      </c>
      <c r="AV2077" s="209" t="str">
        <f>MONTH(R2077)&amp;"/"&amp;YEAR(R2077)</f>
        <v>5/2026</v>
      </c>
      <c r="AW2077" s="209">
        <f>WEEKNUM(R2077)-WEEKNUM(EOMONTH(R2077,-1)+1)+1</f>
        <v>3</v>
      </c>
      <c r="AX2077" s="209">
        <f>IF(BB2077="S",IF(Q2077="1. Aceitou o programa",R2077-B2077,0),0)</f>
        <v>72</v>
      </c>
      <c r="AY2077" s="209">
        <f>IF(BB2077="S",IF(AND(S2077&lt;&gt;"",R2077&lt;&gt;""),S2077-R2077,0),0)</f>
        <v>0</v>
      </c>
      <c r="AZ2077" s="209">
        <f>IF(BB2077="S",IF(Q2077="1. Aceitou o programa",IF(OR(X2077="Não se Aplica",X2077=""),IF(OR(W2077="Não se Aplica",W2077=""),0,W2077-V2077),AVERAGE(X2077-W2077,W2077-V2077)),0),0)</f>
        <v>36</v>
      </c>
      <c r="BA2077" s="209">
        <f>IF(BB2077="S",IF(AND(Q2077="1. Aceitou o programa",AH2077="Realizada"),IFERROR(IF(AG2077="",0,AG2077-R2077),0),0),0)</f>
        <v>0</v>
      </c>
      <c r="BB2077" s="209" t="str">
        <f>_xlfn.XLOOKUP(U2077,'Lista Suspensa'!$AA$20:$AA$23,'Lista Suspensa'!$AB$20:$AB$23,"N/A")</f>
        <v>S</v>
      </c>
    </row>
    <row r="2078" spans="1:54" ht="12" customHeight="1">
      <c r="A2078" s="151" t="s">
        <v>54</v>
      </c>
      <c r="B2078" s="152">
        <v>46083</v>
      </c>
      <c r="C2078" s="153" t="s">
        <v>55</v>
      </c>
      <c r="D2078" s="153" t="s">
        <v>56</v>
      </c>
      <c r="E2078" s="244">
        <v>94411290</v>
      </c>
      <c r="F2078" s="144" t="s">
        <v>4159</v>
      </c>
      <c r="G2078" s="230"/>
      <c r="H2078" s="154">
        <v>28128</v>
      </c>
      <c r="I2078" s="153">
        <v>49</v>
      </c>
      <c r="J2078" s="148" t="s">
        <v>70</v>
      </c>
      <c r="K2078" s="153" t="s">
        <v>59</v>
      </c>
      <c r="L2078" s="153"/>
      <c r="M2078" s="153"/>
      <c r="N2078" s="153">
        <v>110</v>
      </c>
      <c r="O2078" s="155" t="s">
        <v>4160</v>
      </c>
      <c r="P2078" s="156" t="s">
        <v>60</v>
      </c>
      <c r="Q2078" s="157" t="s">
        <v>110</v>
      </c>
      <c r="R2078" s="158">
        <v>46155</v>
      </c>
      <c r="S2078" s="159"/>
      <c r="T2078" s="159" t="s">
        <v>62</v>
      </c>
      <c r="U2078" s="159" t="s">
        <v>111</v>
      </c>
      <c r="V2078" s="154">
        <v>46125</v>
      </c>
      <c r="W2078" s="154">
        <v>46150</v>
      </c>
      <c r="X2078" s="154"/>
      <c r="Y2078" s="160" t="s">
        <v>64</v>
      </c>
      <c r="Z2078" s="160" t="s">
        <v>65</v>
      </c>
      <c r="AA2078" s="153"/>
      <c r="AB2078" s="153"/>
      <c r="AC2078" s="182" t="e">
        <f t="shared" si="66"/>
        <v>#DIV/0!</v>
      </c>
      <c r="AD2078" s="153" t="e">
        <f t="shared" si="67"/>
        <v>#DIV/0!</v>
      </c>
      <c r="AE2078" s="233" t="s">
        <v>66</v>
      </c>
      <c r="AF2078" s="153"/>
      <c r="AG2078" s="159"/>
      <c r="AH2078" s="153"/>
      <c r="AI2078" s="161"/>
      <c r="AJ2078" s="153"/>
      <c r="AK2078" s="153"/>
      <c r="AL2078" s="207"/>
      <c r="AM2078" s="207"/>
      <c r="AN2078" s="207"/>
      <c r="AO2078" s="207" t="str">
        <f ca="1">IF(R2078="","",IF(R2078&gt;TODAY(),"0 meses",DATEDIF(R2078,TODAY(),"m") &amp; " meses"))</f>
        <v>0 meses</v>
      </c>
      <c r="AP2078" s="147" t="s">
        <v>67</v>
      </c>
      <c r="AQ2078" s="147" t="s">
        <v>67</v>
      </c>
      <c r="AR2078" s="147"/>
      <c r="AS2078" s="209" t="s">
        <v>68</v>
      </c>
      <c r="AT2078" s="223" t="str">
        <f>MONTH(B2078)&amp;"/"&amp;YEAR(B2078)</f>
        <v>3/2026</v>
      </c>
      <c r="AU2078" s="223">
        <f>WEEKNUM(B2078)-WEEKNUM(EOMONTH(B2078,-1)+1)+1</f>
        <v>1</v>
      </c>
      <c r="AV2078" s="209" t="str">
        <f>MONTH(R2078)&amp;"/"&amp;YEAR(R2078)</f>
        <v>5/2026</v>
      </c>
      <c r="AW2078" s="209">
        <f>WEEKNUM(R2078)-WEEKNUM(EOMONTH(R2078,-1)+1)+1</f>
        <v>3</v>
      </c>
      <c r="AX2078" s="209">
        <f>IF(BB2078="S",IF(Q2078="1. Aceitou o programa",R2078-B2078,0),0)</f>
        <v>72</v>
      </c>
      <c r="AY2078" s="209">
        <f>IF(BB2078="S",IF(AND(S2078&lt;&gt;"",R2078&lt;&gt;""),S2078-R2078,0),0)</f>
        <v>0</v>
      </c>
      <c r="AZ2078" s="209">
        <f>IF(BB2078="S",IF(Q2078="1. Aceitou o programa",IF(OR(X2078="Não se Aplica",X2078=""),IF(OR(W2078="Não se Aplica",W2078=""),0,W2078-V2078),AVERAGE(X2078-W2078,W2078-V2078)),0),0)</f>
        <v>25</v>
      </c>
      <c r="BA2078" s="209">
        <f>IF(BB2078="S",IF(AND(Q2078="1. Aceitou o programa",AH2078="Realizada"),IFERROR(IF(AG2078="",0,AG2078-R2078),0),0),0)</f>
        <v>0</v>
      </c>
      <c r="BB2078" s="209" t="str">
        <f>_xlfn.XLOOKUP(U2078,'Lista Suspensa'!$AA$20:$AA$23,'Lista Suspensa'!$AB$20:$AB$23,"N/A")</f>
        <v>S</v>
      </c>
    </row>
    <row r="2079" spans="1:54" ht="12" customHeight="1">
      <c r="A2079" s="151" t="s">
        <v>54</v>
      </c>
      <c r="B2079" s="152">
        <v>46083</v>
      </c>
      <c r="C2079" s="153" t="s">
        <v>55</v>
      </c>
      <c r="D2079" s="153" t="s">
        <v>56</v>
      </c>
      <c r="E2079" s="244">
        <v>92689639</v>
      </c>
      <c r="F2079" s="144" t="s">
        <v>4161</v>
      </c>
      <c r="G2079" s="230"/>
      <c r="H2079" s="154">
        <v>28150</v>
      </c>
      <c r="I2079" s="153">
        <v>49</v>
      </c>
      <c r="J2079" s="148" t="s">
        <v>70</v>
      </c>
      <c r="K2079" s="153" t="s">
        <v>59</v>
      </c>
      <c r="L2079" s="153"/>
      <c r="M2079" s="153"/>
      <c r="N2079" s="153">
        <v>80</v>
      </c>
      <c r="O2079" s="155" t="s">
        <v>4162</v>
      </c>
      <c r="P2079" s="156" t="s">
        <v>2026</v>
      </c>
      <c r="Q2079" s="157" t="s">
        <v>110</v>
      </c>
      <c r="R2079" s="158">
        <v>46155</v>
      </c>
      <c r="S2079" s="159"/>
      <c r="T2079" s="159" t="s">
        <v>62</v>
      </c>
      <c r="U2079" s="159" t="s">
        <v>111</v>
      </c>
      <c r="V2079" s="154">
        <v>46111</v>
      </c>
      <c r="W2079" s="154">
        <v>46150</v>
      </c>
      <c r="X2079" s="154"/>
      <c r="Y2079" s="160">
        <v>46111</v>
      </c>
      <c r="Z2079" s="160" t="s">
        <v>128</v>
      </c>
      <c r="AA2079" s="153">
        <v>103</v>
      </c>
      <c r="AB2079" s="153">
        <v>1.66</v>
      </c>
      <c r="AC2079" s="182">
        <f t="shared" si="66"/>
        <v>37.378429380171291</v>
      </c>
      <c r="AD2079" s="153" t="str">
        <f t="shared" si="67"/>
        <v>OBESIDADE II</v>
      </c>
      <c r="AE2079" s="233" t="s">
        <v>66</v>
      </c>
      <c r="AF2079" s="153"/>
      <c r="AG2079" s="159"/>
      <c r="AH2079" s="153"/>
      <c r="AI2079" s="161"/>
      <c r="AJ2079" s="153"/>
      <c r="AK2079" s="153"/>
      <c r="AL2079" s="207"/>
      <c r="AM2079" s="207"/>
      <c r="AN2079" s="207"/>
      <c r="AO2079" s="207" t="str">
        <f ca="1">IF(R2079="","",IF(R2079&gt;TODAY(),"0 meses",DATEDIF(R2079,TODAY(),"m") &amp; " meses"))</f>
        <v>0 meses</v>
      </c>
      <c r="AP2079" s="147" t="s">
        <v>67</v>
      </c>
      <c r="AQ2079" s="147" t="s">
        <v>67</v>
      </c>
      <c r="AR2079" s="147"/>
      <c r="AS2079" s="209" t="s">
        <v>68</v>
      </c>
      <c r="AT2079" s="223" t="str">
        <f>MONTH(B2079)&amp;"/"&amp;YEAR(B2079)</f>
        <v>3/2026</v>
      </c>
      <c r="AU2079" s="223">
        <f>WEEKNUM(B2079)-WEEKNUM(EOMONTH(B2079,-1)+1)+1</f>
        <v>1</v>
      </c>
      <c r="AV2079" s="209" t="str">
        <f>MONTH(R2079)&amp;"/"&amp;YEAR(R2079)</f>
        <v>5/2026</v>
      </c>
      <c r="AW2079" s="209">
        <f>WEEKNUM(R2079)-WEEKNUM(EOMONTH(R2079,-1)+1)+1</f>
        <v>3</v>
      </c>
      <c r="AX2079" s="209">
        <f>IF(BB2079="S",IF(Q2079="1. Aceitou o programa",R2079-B2079,0),0)</f>
        <v>72</v>
      </c>
      <c r="AY2079" s="209">
        <f>IF(BB2079="S",IF(AND(S2079&lt;&gt;"",R2079&lt;&gt;""),S2079-R2079,0),0)</f>
        <v>0</v>
      </c>
      <c r="AZ2079" s="209">
        <f>IF(BB2079="S",IF(Q2079="1. Aceitou o programa",IF(OR(X2079="Não se Aplica",X2079=""),IF(OR(W2079="Não se Aplica",W2079=""),0,W2079-V2079),AVERAGE(X2079-W2079,W2079-V2079)),0),0)</f>
        <v>39</v>
      </c>
      <c r="BA2079" s="209">
        <f>IF(BB2079="S",IF(AND(Q2079="1. Aceitou o programa",AH2079="Realizada"),IFERROR(IF(AG2079="",0,AG2079-R2079),0),0),0)</f>
        <v>0</v>
      </c>
      <c r="BB2079" s="209" t="str">
        <f>_xlfn.XLOOKUP(U2079,'Lista Suspensa'!$AA$20:$AA$23,'Lista Suspensa'!$AB$20:$AB$23,"N/A")</f>
        <v>S</v>
      </c>
    </row>
    <row r="2080" spans="1:54" ht="12" customHeight="1">
      <c r="A2080" s="151" t="s">
        <v>54</v>
      </c>
      <c r="B2080" s="152">
        <v>46083</v>
      </c>
      <c r="C2080" s="153" t="s">
        <v>55</v>
      </c>
      <c r="D2080" s="153" t="s">
        <v>56</v>
      </c>
      <c r="E2080" s="244">
        <v>94247764</v>
      </c>
      <c r="F2080" s="144" t="s">
        <v>4163</v>
      </c>
      <c r="G2080" s="230"/>
      <c r="H2080" s="154">
        <v>28215</v>
      </c>
      <c r="I2080" s="153">
        <v>49</v>
      </c>
      <c r="J2080" s="148" t="s">
        <v>70</v>
      </c>
      <c r="K2080" s="153" t="s">
        <v>59</v>
      </c>
      <c r="L2080" s="153"/>
      <c r="M2080" s="153"/>
      <c r="N2080" s="153">
        <v>110</v>
      </c>
      <c r="O2080" s="155" t="s">
        <v>4164</v>
      </c>
      <c r="P2080" s="156" t="s">
        <v>71</v>
      </c>
      <c r="Q2080" s="157" t="s">
        <v>110</v>
      </c>
      <c r="R2080" s="158">
        <v>46155</v>
      </c>
      <c r="S2080" s="159"/>
      <c r="T2080" s="159" t="s">
        <v>62</v>
      </c>
      <c r="U2080" s="159" t="s">
        <v>111</v>
      </c>
      <c r="V2080" s="154">
        <v>46125</v>
      </c>
      <c r="W2080" s="154">
        <v>46150</v>
      </c>
      <c r="X2080" s="154"/>
      <c r="Y2080" s="160" t="s">
        <v>2585</v>
      </c>
      <c r="Z2080" s="160" t="s">
        <v>65</v>
      </c>
      <c r="AA2080" s="153"/>
      <c r="AB2080" s="153"/>
      <c r="AC2080" s="182" t="e">
        <f t="shared" si="66"/>
        <v>#DIV/0!</v>
      </c>
      <c r="AD2080" s="153" t="e">
        <f t="shared" si="67"/>
        <v>#DIV/0!</v>
      </c>
      <c r="AE2080" s="233" t="s">
        <v>66</v>
      </c>
      <c r="AF2080" s="153"/>
      <c r="AG2080" s="159"/>
      <c r="AH2080" s="153"/>
      <c r="AI2080" s="161"/>
      <c r="AJ2080" s="153"/>
      <c r="AK2080" s="153"/>
      <c r="AL2080" s="207"/>
      <c r="AM2080" s="207"/>
      <c r="AN2080" s="207"/>
      <c r="AO2080" s="207" t="str">
        <f ca="1">IF(R2080="","",IF(R2080&gt;TODAY(),"0 meses",DATEDIF(R2080,TODAY(),"m") &amp; " meses"))</f>
        <v>0 meses</v>
      </c>
      <c r="AP2080" s="147" t="s">
        <v>67</v>
      </c>
      <c r="AQ2080" s="147" t="s">
        <v>67</v>
      </c>
      <c r="AR2080" s="147"/>
      <c r="AS2080" s="209" t="s">
        <v>68</v>
      </c>
      <c r="AT2080" s="223" t="str">
        <f>MONTH(B2080)&amp;"/"&amp;YEAR(B2080)</f>
        <v>3/2026</v>
      </c>
      <c r="AU2080" s="223">
        <f>WEEKNUM(B2080)-WEEKNUM(EOMONTH(B2080,-1)+1)+1</f>
        <v>1</v>
      </c>
      <c r="AV2080" s="209" t="str">
        <f>MONTH(R2080)&amp;"/"&amp;YEAR(R2080)</f>
        <v>5/2026</v>
      </c>
      <c r="AW2080" s="209">
        <f>WEEKNUM(R2080)-WEEKNUM(EOMONTH(R2080,-1)+1)+1</f>
        <v>3</v>
      </c>
      <c r="AX2080" s="209">
        <f>IF(BB2080="S",IF(Q2080="1. Aceitou o programa",R2080-B2080,0),0)</f>
        <v>72</v>
      </c>
      <c r="AY2080" s="209">
        <f>IF(BB2080="S",IF(AND(S2080&lt;&gt;"",R2080&lt;&gt;""),S2080-R2080,0),0)</f>
        <v>0</v>
      </c>
      <c r="AZ2080" s="209">
        <f>IF(BB2080="S",IF(Q2080="1. Aceitou o programa",IF(OR(X2080="Não se Aplica",X2080=""),IF(OR(W2080="Não se Aplica",W2080=""),0,W2080-V2080),AVERAGE(X2080-W2080,W2080-V2080)),0),0)</f>
        <v>25</v>
      </c>
      <c r="BA2080" s="209">
        <f>IF(BB2080="S",IF(AND(Q2080="1. Aceitou o programa",AH2080="Realizada"),IFERROR(IF(AG2080="",0,AG2080-R2080),0),0),0)</f>
        <v>0</v>
      </c>
      <c r="BB2080" s="209" t="str">
        <f>_xlfn.XLOOKUP(U2080,'Lista Suspensa'!$AA$20:$AA$23,'Lista Suspensa'!$AB$20:$AB$23,"N/A")</f>
        <v>S</v>
      </c>
    </row>
    <row r="2081" spans="1:54" ht="12" customHeight="1">
      <c r="A2081" s="151" t="s">
        <v>54</v>
      </c>
      <c r="B2081" s="152">
        <v>46083</v>
      </c>
      <c r="C2081" s="153" t="s">
        <v>55</v>
      </c>
      <c r="D2081" s="153" t="s">
        <v>56</v>
      </c>
      <c r="E2081" s="244">
        <v>93944759</v>
      </c>
      <c r="F2081" s="144" t="s">
        <v>4165</v>
      </c>
      <c r="G2081" s="230"/>
      <c r="H2081" s="154">
        <v>28299</v>
      </c>
      <c r="I2081" s="153">
        <v>48</v>
      </c>
      <c r="J2081" s="148" t="s">
        <v>70</v>
      </c>
      <c r="K2081" s="153" t="s">
        <v>59</v>
      </c>
      <c r="L2081" s="153"/>
      <c r="M2081" s="153"/>
      <c r="N2081" s="153">
        <v>110</v>
      </c>
      <c r="O2081" s="155" t="s">
        <v>4166</v>
      </c>
      <c r="P2081" s="156" t="s">
        <v>60</v>
      </c>
      <c r="Q2081" s="157" t="s">
        <v>110</v>
      </c>
      <c r="R2081" s="158">
        <v>46155</v>
      </c>
      <c r="S2081" s="159"/>
      <c r="T2081" s="159" t="s">
        <v>62</v>
      </c>
      <c r="U2081" s="159" t="s">
        <v>111</v>
      </c>
      <c r="V2081" s="154">
        <v>46125</v>
      </c>
      <c r="W2081" s="154">
        <v>46150</v>
      </c>
      <c r="X2081" s="154"/>
      <c r="Y2081" s="160" t="s">
        <v>2566</v>
      </c>
      <c r="Z2081" s="160" t="s">
        <v>65</v>
      </c>
      <c r="AA2081" s="153"/>
      <c r="AB2081" s="153"/>
      <c r="AC2081" s="182" t="e">
        <f t="shared" si="66"/>
        <v>#DIV/0!</v>
      </c>
      <c r="AD2081" s="153" t="e">
        <f t="shared" si="67"/>
        <v>#DIV/0!</v>
      </c>
      <c r="AE2081" s="233" t="s">
        <v>66</v>
      </c>
      <c r="AF2081" s="153"/>
      <c r="AG2081" s="159"/>
      <c r="AH2081" s="153"/>
      <c r="AI2081" s="161"/>
      <c r="AJ2081" s="153"/>
      <c r="AK2081" s="153"/>
      <c r="AL2081" s="207"/>
      <c r="AM2081" s="207"/>
      <c r="AN2081" s="207"/>
      <c r="AO2081" s="207" t="str">
        <f ca="1">IF(R2081="","",IF(R2081&gt;TODAY(),"0 meses",DATEDIF(R2081,TODAY(),"m") &amp; " meses"))</f>
        <v>0 meses</v>
      </c>
      <c r="AP2081" s="147" t="s">
        <v>67</v>
      </c>
      <c r="AQ2081" s="147" t="s">
        <v>67</v>
      </c>
      <c r="AR2081" s="147"/>
      <c r="AS2081" s="209" t="s">
        <v>68</v>
      </c>
      <c r="AT2081" s="223" t="str">
        <f>MONTH(B2081)&amp;"/"&amp;YEAR(B2081)</f>
        <v>3/2026</v>
      </c>
      <c r="AU2081" s="223">
        <f>WEEKNUM(B2081)-WEEKNUM(EOMONTH(B2081,-1)+1)+1</f>
        <v>1</v>
      </c>
      <c r="AV2081" s="209" t="str">
        <f>MONTH(R2081)&amp;"/"&amp;YEAR(R2081)</f>
        <v>5/2026</v>
      </c>
      <c r="AW2081" s="209">
        <f>WEEKNUM(R2081)-WEEKNUM(EOMONTH(R2081,-1)+1)+1</f>
        <v>3</v>
      </c>
      <c r="AX2081" s="209">
        <f>IF(BB2081="S",IF(Q2081="1. Aceitou o programa",R2081-B2081,0),0)</f>
        <v>72</v>
      </c>
      <c r="AY2081" s="209">
        <f>IF(BB2081="S",IF(AND(S2081&lt;&gt;"",R2081&lt;&gt;""),S2081-R2081,0),0)</f>
        <v>0</v>
      </c>
      <c r="AZ2081" s="209">
        <f>IF(BB2081="S",IF(Q2081="1. Aceitou o programa",IF(OR(X2081="Não se Aplica",X2081=""),IF(OR(W2081="Não se Aplica",W2081=""),0,W2081-V2081),AVERAGE(X2081-W2081,W2081-V2081)),0),0)</f>
        <v>25</v>
      </c>
      <c r="BA2081" s="209">
        <f>IF(BB2081="S",IF(AND(Q2081="1. Aceitou o programa",AH2081="Realizada"),IFERROR(IF(AG2081="",0,AG2081-R2081),0),0),0)</f>
        <v>0</v>
      </c>
      <c r="BB2081" s="209" t="str">
        <f>_xlfn.XLOOKUP(U2081,'Lista Suspensa'!$AA$20:$AA$23,'Lista Suspensa'!$AB$20:$AB$23,"N/A")</f>
        <v>S</v>
      </c>
    </row>
    <row r="2082" spans="1:54" ht="12" customHeight="1">
      <c r="A2082" s="151" t="s">
        <v>54</v>
      </c>
      <c r="B2082" s="152">
        <v>46083</v>
      </c>
      <c r="C2082" s="153" t="s">
        <v>55</v>
      </c>
      <c r="D2082" s="153" t="s">
        <v>56</v>
      </c>
      <c r="E2082" s="244">
        <v>804842531</v>
      </c>
      <c r="F2082" s="144" t="s">
        <v>4167</v>
      </c>
      <c r="G2082" s="230"/>
      <c r="H2082" s="154">
        <v>28364</v>
      </c>
      <c r="I2082" s="153">
        <v>48</v>
      </c>
      <c r="J2082" s="148" t="s">
        <v>70</v>
      </c>
      <c r="K2082" s="153" t="s">
        <v>59</v>
      </c>
      <c r="L2082" s="153"/>
      <c r="M2082" s="153"/>
      <c r="N2082" s="153">
        <v>100</v>
      </c>
      <c r="O2082" s="155">
        <v>11998813789</v>
      </c>
      <c r="P2082" s="156" t="s">
        <v>2026</v>
      </c>
      <c r="Q2082" s="157" t="s">
        <v>110</v>
      </c>
      <c r="R2082" s="158">
        <v>46155</v>
      </c>
      <c r="S2082" s="159"/>
      <c r="T2082" s="159" t="s">
        <v>62</v>
      </c>
      <c r="U2082" s="159" t="s">
        <v>111</v>
      </c>
      <c r="V2082" s="154">
        <v>46111</v>
      </c>
      <c r="W2082" s="154">
        <v>46150</v>
      </c>
      <c r="X2082" s="154"/>
      <c r="Y2082" s="160">
        <v>46111</v>
      </c>
      <c r="Z2082" s="160" t="s">
        <v>128</v>
      </c>
      <c r="AA2082" s="153">
        <v>84.8</v>
      </c>
      <c r="AB2082" s="153">
        <v>1.62</v>
      </c>
      <c r="AC2082" s="182">
        <f t="shared" si="66"/>
        <v>32.312147538484979</v>
      </c>
      <c r="AD2082" s="153" t="str">
        <f t="shared" si="67"/>
        <v>OBESIDADE I</v>
      </c>
      <c r="AE2082" s="233" t="s">
        <v>66</v>
      </c>
      <c r="AF2082" s="153"/>
      <c r="AG2082" s="159"/>
      <c r="AH2082" s="153"/>
      <c r="AI2082" s="161"/>
      <c r="AJ2082" s="153"/>
      <c r="AK2082" s="153"/>
      <c r="AL2082" s="207"/>
      <c r="AM2082" s="207"/>
      <c r="AN2082" s="207"/>
      <c r="AO2082" s="207" t="str">
        <f ca="1">IF(R2082="","",IF(R2082&gt;TODAY(),"0 meses",DATEDIF(R2082,TODAY(),"m") &amp; " meses"))</f>
        <v>0 meses</v>
      </c>
      <c r="AP2082" s="147" t="s">
        <v>67</v>
      </c>
      <c r="AQ2082" s="147" t="s">
        <v>67</v>
      </c>
      <c r="AR2082" s="147"/>
      <c r="AS2082" s="209" t="s">
        <v>68</v>
      </c>
      <c r="AT2082" s="223" t="str">
        <f>MONTH(B2082)&amp;"/"&amp;YEAR(B2082)</f>
        <v>3/2026</v>
      </c>
      <c r="AU2082" s="223">
        <f>WEEKNUM(B2082)-WEEKNUM(EOMONTH(B2082,-1)+1)+1</f>
        <v>1</v>
      </c>
      <c r="AV2082" s="209" t="str">
        <f>MONTH(R2082)&amp;"/"&amp;YEAR(R2082)</f>
        <v>5/2026</v>
      </c>
      <c r="AW2082" s="209">
        <f>WEEKNUM(R2082)-WEEKNUM(EOMONTH(R2082,-1)+1)+1</f>
        <v>3</v>
      </c>
      <c r="AX2082" s="209">
        <f>IF(BB2082="S",IF(Q2082="1. Aceitou o programa",R2082-B2082,0),0)</f>
        <v>72</v>
      </c>
      <c r="AY2082" s="209">
        <f>IF(BB2082="S",IF(AND(S2082&lt;&gt;"",R2082&lt;&gt;""),S2082-R2082,0),0)</f>
        <v>0</v>
      </c>
      <c r="AZ2082" s="209">
        <f>IF(BB2082="S",IF(Q2082="1. Aceitou o programa",IF(OR(X2082="Não se Aplica",X2082=""),IF(OR(W2082="Não se Aplica",W2082=""),0,W2082-V2082),AVERAGE(X2082-W2082,W2082-V2082)),0),0)</f>
        <v>39</v>
      </c>
      <c r="BA2082" s="209">
        <f>IF(BB2082="S",IF(AND(Q2082="1. Aceitou o programa",AH2082="Realizada"),IFERROR(IF(AG2082="",0,AG2082-R2082),0),0),0)</f>
        <v>0</v>
      </c>
      <c r="BB2082" s="209" t="str">
        <f>_xlfn.XLOOKUP(U2082,'Lista Suspensa'!$AA$20:$AA$23,'Lista Suspensa'!$AB$20:$AB$23,"N/A")</f>
        <v>S</v>
      </c>
    </row>
    <row r="2083" spans="1:54" ht="12" customHeight="1">
      <c r="A2083" s="151" t="s">
        <v>54</v>
      </c>
      <c r="B2083" s="152">
        <v>46083</v>
      </c>
      <c r="C2083" s="153" t="s">
        <v>55</v>
      </c>
      <c r="D2083" s="153" t="s">
        <v>56</v>
      </c>
      <c r="E2083" s="244">
        <v>87302021</v>
      </c>
      <c r="F2083" s="144" t="s">
        <v>4168</v>
      </c>
      <c r="G2083" s="230"/>
      <c r="H2083" s="154">
        <v>28364</v>
      </c>
      <c r="I2083" s="153">
        <v>48</v>
      </c>
      <c r="J2083" s="148" t="s">
        <v>70</v>
      </c>
      <c r="K2083" s="153" t="s">
        <v>59</v>
      </c>
      <c r="L2083" s="153"/>
      <c r="M2083" s="153"/>
      <c r="N2083" s="153">
        <v>80</v>
      </c>
      <c r="O2083" s="155" t="s">
        <v>4169</v>
      </c>
      <c r="P2083" s="156" t="s">
        <v>2026</v>
      </c>
      <c r="Q2083" s="157" t="s">
        <v>110</v>
      </c>
      <c r="R2083" s="158">
        <v>46155</v>
      </c>
      <c r="S2083" s="159"/>
      <c r="T2083" s="159" t="s">
        <v>62</v>
      </c>
      <c r="U2083" s="159" t="s">
        <v>111</v>
      </c>
      <c r="V2083" s="154">
        <v>46112</v>
      </c>
      <c r="W2083" s="154">
        <v>46150</v>
      </c>
      <c r="X2083" s="154"/>
      <c r="Y2083" s="160">
        <v>46111</v>
      </c>
      <c r="Z2083" s="160" t="s">
        <v>65</v>
      </c>
      <c r="AA2083" s="153"/>
      <c r="AB2083" s="153"/>
      <c r="AC2083" s="182" t="e">
        <f t="shared" si="66"/>
        <v>#DIV/0!</v>
      </c>
      <c r="AD2083" s="153" t="e">
        <f t="shared" si="67"/>
        <v>#DIV/0!</v>
      </c>
      <c r="AE2083" s="233" t="s">
        <v>66</v>
      </c>
      <c r="AF2083" s="153"/>
      <c r="AG2083" s="159"/>
      <c r="AH2083" s="153"/>
      <c r="AI2083" s="161"/>
      <c r="AJ2083" s="153"/>
      <c r="AK2083" s="153"/>
      <c r="AL2083" s="207"/>
      <c r="AM2083" s="207"/>
      <c r="AN2083" s="207"/>
      <c r="AO2083" s="207" t="str">
        <f ca="1">IF(R2083="","",IF(R2083&gt;TODAY(),"0 meses",DATEDIF(R2083,TODAY(),"m") &amp; " meses"))</f>
        <v>0 meses</v>
      </c>
      <c r="AP2083" s="147" t="s">
        <v>67</v>
      </c>
      <c r="AQ2083" s="147" t="s">
        <v>67</v>
      </c>
      <c r="AR2083" s="147"/>
      <c r="AS2083" s="209" t="s">
        <v>68</v>
      </c>
      <c r="AT2083" s="223" t="str">
        <f>MONTH(B2083)&amp;"/"&amp;YEAR(B2083)</f>
        <v>3/2026</v>
      </c>
      <c r="AU2083" s="223">
        <f>WEEKNUM(B2083)-WEEKNUM(EOMONTH(B2083,-1)+1)+1</f>
        <v>1</v>
      </c>
      <c r="AV2083" s="209" t="str">
        <f>MONTH(R2083)&amp;"/"&amp;YEAR(R2083)</f>
        <v>5/2026</v>
      </c>
      <c r="AW2083" s="209">
        <f>WEEKNUM(R2083)-WEEKNUM(EOMONTH(R2083,-1)+1)+1</f>
        <v>3</v>
      </c>
      <c r="AX2083" s="209">
        <f>IF(BB2083="S",IF(Q2083="1. Aceitou o programa",R2083-B2083,0),0)</f>
        <v>72</v>
      </c>
      <c r="AY2083" s="209">
        <f>IF(BB2083="S",IF(AND(S2083&lt;&gt;"",R2083&lt;&gt;""),S2083-R2083,0),0)</f>
        <v>0</v>
      </c>
      <c r="AZ2083" s="209">
        <f>IF(BB2083="S",IF(Q2083="1. Aceitou o programa",IF(OR(X2083="Não se Aplica",X2083=""),IF(OR(W2083="Não se Aplica",W2083=""),0,W2083-V2083),AVERAGE(X2083-W2083,W2083-V2083)),0),0)</f>
        <v>38</v>
      </c>
      <c r="BA2083" s="209">
        <f>IF(BB2083="S",IF(AND(Q2083="1. Aceitou o programa",AH2083="Realizada"),IFERROR(IF(AG2083="",0,AG2083-R2083),0),0),0)</f>
        <v>0</v>
      </c>
      <c r="BB2083" s="209" t="str">
        <f>_xlfn.XLOOKUP(U2083,'Lista Suspensa'!$AA$20:$AA$23,'Lista Suspensa'!$AB$20:$AB$23,"N/A")</f>
        <v>S</v>
      </c>
    </row>
    <row r="2084" spans="1:54" ht="12" customHeight="1">
      <c r="A2084" s="151" t="s">
        <v>54</v>
      </c>
      <c r="B2084" s="152">
        <v>46083</v>
      </c>
      <c r="C2084" s="153" t="s">
        <v>55</v>
      </c>
      <c r="D2084" s="153" t="s">
        <v>56</v>
      </c>
      <c r="E2084" s="244">
        <v>94535840</v>
      </c>
      <c r="F2084" s="144" t="s">
        <v>4170</v>
      </c>
      <c r="G2084" s="230"/>
      <c r="H2084" s="154">
        <v>28366</v>
      </c>
      <c r="I2084" s="153">
        <v>48</v>
      </c>
      <c r="J2084" s="148" t="s">
        <v>58</v>
      </c>
      <c r="K2084" s="153" t="s">
        <v>59</v>
      </c>
      <c r="L2084" s="153"/>
      <c r="M2084" s="153"/>
      <c r="N2084" s="153">
        <v>60</v>
      </c>
      <c r="O2084" s="155">
        <v>11986262780</v>
      </c>
      <c r="P2084" s="156" t="s">
        <v>60</v>
      </c>
      <c r="Q2084" s="157" t="s">
        <v>110</v>
      </c>
      <c r="R2084" s="158">
        <v>46155</v>
      </c>
      <c r="S2084" s="159"/>
      <c r="T2084" s="159" t="s">
        <v>62</v>
      </c>
      <c r="U2084" s="159" t="s">
        <v>111</v>
      </c>
      <c r="V2084" s="154">
        <v>46125</v>
      </c>
      <c r="W2084" s="154">
        <v>46150</v>
      </c>
      <c r="X2084" s="154"/>
      <c r="Y2084" s="160" t="s">
        <v>4171</v>
      </c>
      <c r="Z2084" s="160" t="s">
        <v>65</v>
      </c>
      <c r="AA2084" s="153"/>
      <c r="AB2084" s="153"/>
      <c r="AC2084" s="182" t="e">
        <f t="shared" si="66"/>
        <v>#DIV/0!</v>
      </c>
      <c r="AD2084" s="153" t="e">
        <f t="shared" si="67"/>
        <v>#DIV/0!</v>
      </c>
      <c r="AE2084" s="233" t="s">
        <v>66</v>
      </c>
      <c r="AF2084" s="153"/>
      <c r="AG2084" s="159"/>
      <c r="AH2084" s="153"/>
      <c r="AI2084" s="161"/>
      <c r="AJ2084" s="153"/>
      <c r="AK2084" s="153"/>
      <c r="AL2084" s="207"/>
      <c r="AM2084" s="207"/>
      <c r="AN2084" s="207"/>
      <c r="AO2084" s="207" t="str">
        <f ca="1">IF(R2084="","",IF(R2084&gt;TODAY(),"0 meses",DATEDIF(R2084,TODAY(),"m") &amp; " meses"))</f>
        <v>0 meses</v>
      </c>
      <c r="AP2084" s="147" t="s">
        <v>67</v>
      </c>
      <c r="AQ2084" s="147" t="s">
        <v>67</v>
      </c>
      <c r="AR2084" s="147"/>
      <c r="AS2084" s="209" t="s">
        <v>68</v>
      </c>
      <c r="AT2084" s="223" t="str">
        <f>MONTH(B2084)&amp;"/"&amp;YEAR(B2084)</f>
        <v>3/2026</v>
      </c>
      <c r="AU2084" s="223">
        <f>WEEKNUM(B2084)-WEEKNUM(EOMONTH(B2084,-1)+1)+1</f>
        <v>1</v>
      </c>
      <c r="AV2084" s="209" t="str">
        <f>MONTH(R2084)&amp;"/"&amp;YEAR(R2084)</f>
        <v>5/2026</v>
      </c>
      <c r="AW2084" s="209">
        <f>WEEKNUM(R2084)-WEEKNUM(EOMONTH(R2084,-1)+1)+1</f>
        <v>3</v>
      </c>
      <c r="AX2084" s="209">
        <f>IF(BB2084="S",IF(Q2084="1. Aceitou o programa",R2084-B2084,0),0)</f>
        <v>72</v>
      </c>
      <c r="AY2084" s="209">
        <f>IF(BB2084="S",IF(AND(S2084&lt;&gt;"",R2084&lt;&gt;""),S2084-R2084,0),0)</f>
        <v>0</v>
      </c>
      <c r="AZ2084" s="209">
        <f>IF(BB2084="S",IF(Q2084="1. Aceitou o programa",IF(OR(X2084="Não se Aplica",X2084=""),IF(OR(W2084="Não se Aplica",W2084=""),0,W2084-V2084),AVERAGE(X2084-W2084,W2084-V2084)),0),0)</f>
        <v>25</v>
      </c>
      <c r="BA2084" s="209">
        <f>IF(BB2084="S",IF(AND(Q2084="1. Aceitou o programa",AH2084="Realizada"),IFERROR(IF(AG2084="",0,AG2084-R2084),0),0),0)</f>
        <v>0</v>
      </c>
      <c r="BB2084" s="209" t="str">
        <f>_xlfn.XLOOKUP(U2084,'Lista Suspensa'!$AA$20:$AA$23,'Lista Suspensa'!$AB$20:$AB$23,"N/A")</f>
        <v>S</v>
      </c>
    </row>
    <row r="2085" spans="1:54" ht="12" customHeight="1">
      <c r="A2085" s="151" t="s">
        <v>54</v>
      </c>
      <c r="B2085" s="152">
        <v>46083</v>
      </c>
      <c r="C2085" s="153" t="s">
        <v>55</v>
      </c>
      <c r="D2085" s="153" t="s">
        <v>56</v>
      </c>
      <c r="E2085" s="244">
        <v>328798169</v>
      </c>
      <c r="F2085" s="144" t="s">
        <v>4172</v>
      </c>
      <c r="G2085" s="230"/>
      <c r="H2085" s="154">
        <v>28476</v>
      </c>
      <c r="I2085" s="153">
        <v>48</v>
      </c>
      <c r="J2085" s="148" t="s">
        <v>70</v>
      </c>
      <c r="K2085" s="153" t="s">
        <v>59</v>
      </c>
      <c r="L2085" s="153"/>
      <c r="M2085" s="153"/>
      <c r="N2085" s="153">
        <v>600</v>
      </c>
      <c r="O2085" s="155" t="s">
        <v>4173</v>
      </c>
      <c r="P2085" s="156" t="s">
        <v>60</v>
      </c>
      <c r="Q2085" s="157" t="s">
        <v>110</v>
      </c>
      <c r="R2085" s="158">
        <v>46155</v>
      </c>
      <c r="S2085" s="159"/>
      <c r="T2085" s="159" t="s">
        <v>62</v>
      </c>
      <c r="U2085" s="159" t="s">
        <v>111</v>
      </c>
      <c r="V2085" s="154">
        <v>46125</v>
      </c>
      <c r="W2085" s="154">
        <v>46150</v>
      </c>
      <c r="X2085" s="154"/>
      <c r="Y2085" s="160" t="s">
        <v>64</v>
      </c>
      <c r="Z2085" s="160" t="s">
        <v>65</v>
      </c>
      <c r="AA2085" s="153"/>
      <c r="AB2085" s="153"/>
      <c r="AC2085" s="182" t="e">
        <f t="shared" si="66"/>
        <v>#DIV/0!</v>
      </c>
      <c r="AD2085" s="153" t="e">
        <f t="shared" si="67"/>
        <v>#DIV/0!</v>
      </c>
      <c r="AE2085" s="233" t="s">
        <v>66</v>
      </c>
      <c r="AF2085" s="153"/>
      <c r="AG2085" s="159"/>
      <c r="AH2085" s="153"/>
      <c r="AI2085" s="161"/>
      <c r="AJ2085" s="153"/>
      <c r="AK2085" s="153"/>
      <c r="AL2085" s="207"/>
      <c r="AM2085" s="207"/>
      <c r="AN2085" s="207"/>
      <c r="AO2085" s="207" t="str">
        <f ca="1">IF(R2085="","",IF(R2085&gt;TODAY(),"0 meses",DATEDIF(R2085,TODAY(),"m") &amp; " meses"))</f>
        <v>0 meses</v>
      </c>
      <c r="AP2085" s="147" t="s">
        <v>67</v>
      </c>
      <c r="AQ2085" s="147" t="s">
        <v>67</v>
      </c>
      <c r="AR2085" s="147"/>
      <c r="AS2085" s="209" t="s">
        <v>68</v>
      </c>
      <c r="AT2085" s="223" t="str">
        <f>MONTH(B2085)&amp;"/"&amp;YEAR(B2085)</f>
        <v>3/2026</v>
      </c>
      <c r="AU2085" s="223">
        <f>WEEKNUM(B2085)-WEEKNUM(EOMONTH(B2085,-1)+1)+1</f>
        <v>1</v>
      </c>
      <c r="AV2085" s="209" t="str">
        <f>MONTH(R2085)&amp;"/"&amp;YEAR(R2085)</f>
        <v>5/2026</v>
      </c>
      <c r="AW2085" s="209">
        <f>WEEKNUM(R2085)-WEEKNUM(EOMONTH(R2085,-1)+1)+1</f>
        <v>3</v>
      </c>
      <c r="AX2085" s="209">
        <f>IF(BB2085="S",IF(Q2085="1. Aceitou o programa",R2085-B2085,0),0)</f>
        <v>72</v>
      </c>
      <c r="AY2085" s="209">
        <f>IF(BB2085="S",IF(AND(S2085&lt;&gt;"",R2085&lt;&gt;""),S2085-R2085,0),0)</f>
        <v>0</v>
      </c>
      <c r="AZ2085" s="209">
        <f>IF(BB2085="S",IF(Q2085="1. Aceitou o programa",IF(OR(X2085="Não se Aplica",X2085=""),IF(OR(W2085="Não se Aplica",W2085=""),0,W2085-V2085),AVERAGE(X2085-W2085,W2085-V2085)),0),0)</f>
        <v>25</v>
      </c>
      <c r="BA2085" s="209">
        <f>IF(BB2085="S",IF(AND(Q2085="1. Aceitou o programa",AH2085="Realizada"),IFERROR(IF(AG2085="",0,AG2085-R2085),0),0),0)</f>
        <v>0</v>
      </c>
      <c r="BB2085" s="209" t="str">
        <f>_xlfn.XLOOKUP(U2085,'Lista Suspensa'!$AA$20:$AA$23,'Lista Suspensa'!$AB$20:$AB$23,"N/A")</f>
        <v>S</v>
      </c>
    </row>
    <row r="2086" spans="1:54" ht="12" customHeight="1">
      <c r="A2086" s="151" t="s">
        <v>54</v>
      </c>
      <c r="B2086" s="152">
        <v>46083</v>
      </c>
      <c r="C2086" s="153" t="s">
        <v>55</v>
      </c>
      <c r="D2086" s="153" t="s">
        <v>56</v>
      </c>
      <c r="E2086" s="244">
        <v>89958607</v>
      </c>
      <c r="F2086" s="144" t="s">
        <v>4174</v>
      </c>
      <c r="G2086" s="230"/>
      <c r="H2086" s="154">
        <v>28481</v>
      </c>
      <c r="I2086" s="153">
        <v>48</v>
      </c>
      <c r="J2086" s="148" t="s">
        <v>70</v>
      </c>
      <c r="K2086" s="153" t="s">
        <v>59</v>
      </c>
      <c r="L2086" s="153"/>
      <c r="M2086" s="153"/>
      <c r="N2086" s="153">
        <v>380</v>
      </c>
      <c r="O2086" s="155" t="s">
        <v>4175</v>
      </c>
      <c r="P2086" s="156" t="s">
        <v>60</v>
      </c>
      <c r="Q2086" s="157" t="s">
        <v>110</v>
      </c>
      <c r="R2086" s="158">
        <v>46155</v>
      </c>
      <c r="S2086" s="159"/>
      <c r="T2086" s="159" t="s">
        <v>62</v>
      </c>
      <c r="U2086" s="159" t="s">
        <v>111</v>
      </c>
      <c r="V2086" s="154">
        <v>46126</v>
      </c>
      <c r="W2086" s="154">
        <v>46150</v>
      </c>
      <c r="X2086" s="154"/>
      <c r="Y2086" s="160" t="s">
        <v>64</v>
      </c>
      <c r="Z2086" s="160" t="s">
        <v>65</v>
      </c>
      <c r="AA2086" s="153"/>
      <c r="AB2086" s="153"/>
      <c r="AC2086" s="182" t="e">
        <f t="shared" si="66"/>
        <v>#DIV/0!</v>
      </c>
      <c r="AD2086" s="153" t="e">
        <f t="shared" si="67"/>
        <v>#DIV/0!</v>
      </c>
      <c r="AE2086" s="233" t="s">
        <v>66</v>
      </c>
      <c r="AF2086" s="153"/>
      <c r="AG2086" s="159"/>
      <c r="AH2086" s="153"/>
      <c r="AI2086" s="161"/>
      <c r="AJ2086" s="153"/>
      <c r="AK2086" s="153"/>
      <c r="AL2086" s="207"/>
      <c r="AM2086" s="207"/>
      <c r="AN2086" s="207"/>
      <c r="AO2086" s="207" t="str">
        <f ca="1">IF(R2086="","",IF(R2086&gt;TODAY(),"0 meses",DATEDIF(R2086,TODAY(),"m") &amp; " meses"))</f>
        <v>0 meses</v>
      </c>
      <c r="AP2086" s="147" t="s">
        <v>67</v>
      </c>
      <c r="AQ2086" s="147" t="s">
        <v>67</v>
      </c>
      <c r="AR2086" s="147"/>
      <c r="AS2086" s="209" t="s">
        <v>68</v>
      </c>
      <c r="AT2086" s="223" t="str">
        <f>MONTH(B2086)&amp;"/"&amp;YEAR(B2086)</f>
        <v>3/2026</v>
      </c>
      <c r="AU2086" s="223">
        <f>WEEKNUM(B2086)-WEEKNUM(EOMONTH(B2086,-1)+1)+1</f>
        <v>1</v>
      </c>
      <c r="AV2086" s="209" t="str">
        <f>MONTH(R2086)&amp;"/"&amp;YEAR(R2086)</f>
        <v>5/2026</v>
      </c>
      <c r="AW2086" s="209">
        <f>WEEKNUM(R2086)-WEEKNUM(EOMONTH(R2086,-1)+1)+1</f>
        <v>3</v>
      </c>
      <c r="AX2086" s="209">
        <f>IF(BB2086="S",IF(Q2086="1. Aceitou o programa",R2086-B2086,0),0)</f>
        <v>72</v>
      </c>
      <c r="AY2086" s="209">
        <f>IF(BB2086="S",IF(AND(S2086&lt;&gt;"",R2086&lt;&gt;""),S2086-R2086,0),0)</f>
        <v>0</v>
      </c>
      <c r="AZ2086" s="209">
        <f>IF(BB2086="S",IF(Q2086="1. Aceitou o programa",IF(OR(X2086="Não se Aplica",X2086=""),IF(OR(W2086="Não se Aplica",W2086=""),0,W2086-V2086),AVERAGE(X2086-W2086,W2086-V2086)),0),0)</f>
        <v>24</v>
      </c>
      <c r="BA2086" s="209">
        <f>IF(BB2086="S",IF(AND(Q2086="1. Aceitou o programa",AH2086="Realizada"),IFERROR(IF(AG2086="",0,AG2086-R2086),0),0),0)</f>
        <v>0</v>
      </c>
      <c r="BB2086" s="209" t="str">
        <f>_xlfn.XLOOKUP(U2086,'Lista Suspensa'!$AA$20:$AA$23,'Lista Suspensa'!$AB$20:$AB$23,"N/A")</f>
        <v>S</v>
      </c>
    </row>
    <row r="2087" spans="1:54" ht="12" customHeight="1">
      <c r="A2087" s="151" t="s">
        <v>54</v>
      </c>
      <c r="B2087" s="152">
        <v>46083</v>
      </c>
      <c r="C2087" s="153" t="s">
        <v>55</v>
      </c>
      <c r="D2087" s="153" t="s">
        <v>56</v>
      </c>
      <c r="E2087" s="244">
        <v>94690402</v>
      </c>
      <c r="F2087" s="144" t="s">
        <v>4176</v>
      </c>
      <c r="G2087" s="230"/>
      <c r="H2087" s="154">
        <v>28699</v>
      </c>
      <c r="I2087" s="153">
        <v>47</v>
      </c>
      <c r="J2087" s="148" t="s">
        <v>70</v>
      </c>
      <c r="K2087" s="153" t="s">
        <v>59</v>
      </c>
      <c r="L2087" s="153"/>
      <c r="M2087" s="153"/>
      <c r="N2087" s="153">
        <v>60</v>
      </c>
      <c r="O2087" s="155" t="s">
        <v>4177</v>
      </c>
      <c r="P2087" s="156" t="s">
        <v>60</v>
      </c>
      <c r="Q2087" s="157" t="s">
        <v>110</v>
      </c>
      <c r="R2087" s="158">
        <v>46155</v>
      </c>
      <c r="S2087" s="159"/>
      <c r="T2087" s="159" t="s">
        <v>62</v>
      </c>
      <c r="U2087" s="159" t="s">
        <v>111</v>
      </c>
      <c r="V2087" s="154">
        <v>46126</v>
      </c>
      <c r="W2087" s="154">
        <v>46150</v>
      </c>
      <c r="X2087" s="154"/>
      <c r="Y2087" s="160" t="s">
        <v>64</v>
      </c>
      <c r="Z2087" s="160" t="s">
        <v>65</v>
      </c>
      <c r="AA2087" s="153"/>
      <c r="AB2087" s="153"/>
      <c r="AC2087" s="182" t="e">
        <f t="shared" si="66"/>
        <v>#DIV/0!</v>
      </c>
      <c r="AD2087" s="153" t="e">
        <f t="shared" si="67"/>
        <v>#DIV/0!</v>
      </c>
      <c r="AE2087" s="233" t="s">
        <v>66</v>
      </c>
      <c r="AF2087" s="153"/>
      <c r="AG2087" s="159"/>
      <c r="AH2087" s="153"/>
      <c r="AI2087" s="161"/>
      <c r="AJ2087" s="153"/>
      <c r="AK2087" s="153"/>
      <c r="AL2087" s="207"/>
      <c r="AM2087" s="207"/>
      <c r="AN2087" s="207"/>
      <c r="AO2087" s="207" t="str">
        <f ca="1">IF(R2087="","",IF(R2087&gt;TODAY(),"0 meses",DATEDIF(R2087,TODAY(),"m") &amp; " meses"))</f>
        <v>0 meses</v>
      </c>
      <c r="AP2087" s="147" t="s">
        <v>67</v>
      </c>
      <c r="AQ2087" s="147" t="s">
        <v>67</v>
      </c>
      <c r="AR2087" s="147"/>
      <c r="AS2087" s="209" t="s">
        <v>68</v>
      </c>
      <c r="AT2087" s="223" t="str">
        <f>MONTH(B2087)&amp;"/"&amp;YEAR(B2087)</f>
        <v>3/2026</v>
      </c>
      <c r="AU2087" s="223">
        <f>WEEKNUM(B2087)-WEEKNUM(EOMONTH(B2087,-1)+1)+1</f>
        <v>1</v>
      </c>
      <c r="AV2087" s="209" t="str">
        <f>MONTH(R2087)&amp;"/"&amp;YEAR(R2087)</f>
        <v>5/2026</v>
      </c>
      <c r="AW2087" s="209">
        <f>WEEKNUM(R2087)-WEEKNUM(EOMONTH(R2087,-1)+1)+1</f>
        <v>3</v>
      </c>
      <c r="AX2087" s="209">
        <f>IF(BB2087="S",IF(Q2087="1. Aceitou o programa",R2087-B2087,0),0)</f>
        <v>72</v>
      </c>
      <c r="AY2087" s="209">
        <f>IF(BB2087="S",IF(AND(S2087&lt;&gt;"",R2087&lt;&gt;""),S2087-R2087,0),0)</f>
        <v>0</v>
      </c>
      <c r="AZ2087" s="209">
        <f>IF(BB2087="S",IF(Q2087="1. Aceitou o programa",IF(OR(X2087="Não se Aplica",X2087=""),IF(OR(W2087="Não se Aplica",W2087=""),0,W2087-V2087),AVERAGE(X2087-W2087,W2087-V2087)),0),0)</f>
        <v>24</v>
      </c>
      <c r="BA2087" s="209">
        <f>IF(BB2087="S",IF(AND(Q2087="1. Aceitou o programa",AH2087="Realizada"),IFERROR(IF(AG2087="",0,AG2087-R2087),0),0),0)</f>
        <v>0</v>
      </c>
      <c r="BB2087" s="209" t="str">
        <f>_xlfn.XLOOKUP(U2087,'Lista Suspensa'!$AA$20:$AA$23,'Lista Suspensa'!$AB$20:$AB$23,"N/A")</f>
        <v>S</v>
      </c>
    </row>
    <row r="2088" spans="1:54" ht="12" customHeight="1">
      <c r="A2088" s="151" t="s">
        <v>54</v>
      </c>
      <c r="B2088" s="152">
        <v>46083</v>
      </c>
      <c r="C2088" s="153" t="s">
        <v>55</v>
      </c>
      <c r="D2088" s="153" t="s">
        <v>56</v>
      </c>
      <c r="E2088" s="244">
        <v>94299489</v>
      </c>
      <c r="F2088" s="144" t="s">
        <v>4178</v>
      </c>
      <c r="G2088" s="230"/>
      <c r="H2088" s="154">
        <v>28965</v>
      </c>
      <c r="I2088" s="153">
        <v>47</v>
      </c>
      <c r="J2088" s="148" t="s">
        <v>58</v>
      </c>
      <c r="K2088" s="153" t="s">
        <v>59</v>
      </c>
      <c r="L2088" s="153"/>
      <c r="M2088" s="153"/>
      <c r="N2088" s="153">
        <v>60</v>
      </c>
      <c r="O2088" s="155" t="s">
        <v>4179</v>
      </c>
      <c r="P2088" s="156" t="s">
        <v>2026</v>
      </c>
      <c r="Q2088" s="157" t="s">
        <v>110</v>
      </c>
      <c r="R2088" s="158">
        <v>46155</v>
      </c>
      <c r="S2088" s="159"/>
      <c r="T2088" s="159" t="s">
        <v>62</v>
      </c>
      <c r="U2088" s="159" t="s">
        <v>111</v>
      </c>
      <c r="V2088" s="154">
        <v>46111</v>
      </c>
      <c r="W2088" s="154">
        <v>46150</v>
      </c>
      <c r="X2088" s="154"/>
      <c r="Y2088" s="160">
        <v>46111</v>
      </c>
      <c r="Z2088" s="160" t="s">
        <v>65</v>
      </c>
      <c r="AA2088" s="153"/>
      <c r="AB2088" s="153"/>
      <c r="AC2088" s="182" t="e">
        <f t="shared" si="66"/>
        <v>#DIV/0!</v>
      </c>
      <c r="AD2088" s="153" t="e">
        <f t="shared" si="67"/>
        <v>#DIV/0!</v>
      </c>
      <c r="AE2088" s="233" t="s">
        <v>66</v>
      </c>
      <c r="AF2088" s="153"/>
      <c r="AG2088" s="159"/>
      <c r="AH2088" s="153"/>
      <c r="AI2088" s="161"/>
      <c r="AJ2088" s="153"/>
      <c r="AK2088" s="153"/>
      <c r="AL2088" s="207"/>
      <c r="AM2088" s="207"/>
      <c r="AN2088" s="207"/>
      <c r="AO2088" s="207" t="str">
        <f ca="1">IF(R2088="","",IF(R2088&gt;TODAY(),"0 meses",DATEDIF(R2088,TODAY(),"m") &amp; " meses"))</f>
        <v>0 meses</v>
      </c>
      <c r="AP2088" s="147" t="s">
        <v>67</v>
      </c>
      <c r="AQ2088" s="147" t="s">
        <v>67</v>
      </c>
      <c r="AR2088" s="147"/>
      <c r="AS2088" s="209" t="s">
        <v>68</v>
      </c>
      <c r="AT2088" s="223" t="str">
        <f>MONTH(B2088)&amp;"/"&amp;YEAR(B2088)</f>
        <v>3/2026</v>
      </c>
      <c r="AU2088" s="223">
        <f>WEEKNUM(B2088)-WEEKNUM(EOMONTH(B2088,-1)+1)+1</f>
        <v>1</v>
      </c>
      <c r="AV2088" s="209" t="str">
        <f>MONTH(R2088)&amp;"/"&amp;YEAR(R2088)</f>
        <v>5/2026</v>
      </c>
      <c r="AW2088" s="209">
        <f>WEEKNUM(R2088)-WEEKNUM(EOMONTH(R2088,-1)+1)+1</f>
        <v>3</v>
      </c>
      <c r="AX2088" s="209">
        <f>IF(BB2088="S",IF(Q2088="1. Aceitou o programa",R2088-B2088,0),0)</f>
        <v>72</v>
      </c>
      <c r="AY2088" s="209">
        <f>IF(BB2088="S",IF(AND(S2088&lt;&gt;"",R2088&lt;&gt;""),S2088-R2088,0),0)</f>
        <v>0</v>
      </c>
      <c r="AZ2088" s="209">
        <f>IF(BB2088="S",IF(Q2088="1. Aceitou o programa",IF(OR(X2088="Não se Aplica",X2088=""),IF(OR(W2088="Não se Aplica",W2088=""),0,W2088-V2088),AVERAGE(X2088-W2088,W2088-V2088)),0),0)</f>
        <v>39</v>
      </c>
      <c r="BA2088" s="209">
        <f>IF(BB2088="S",IF(AND(Q2088="1. Aceitou o programa",AH2088="Realizada"),IFERROR(IF(AG2088="",0,AG2088-R2088),0),0),0)</f>
        <v>0</v>
      </c>
      <c r="BB2088" s="209" t="str">
        <f>_xlfn.XLOOKUP(U2088,'Lista Suspensa'!$AA$20:$AA$23,'Lista Suspensa'!$AB$20:$AB$23,"N/A")</f>
        <v>S</v>
      </c>
    </row>
    <row r="2089" spans="1:54" ht="12" customHeight="1">
      <c r="A2089" s="151" t="s">
        <v>54</v>
      </c>
      <c r="B2089" s="152">
        <v>46083</v>
      </c>
      <c r="C2089" s="153" t="s">
        <v>55</v>
      </c>
      <c r="D2089" s="153" t="s">
        <v>56</v>
      </c>
      <c r="E2089" s="244">
        <v>94606294</v>
      </c>
      <c r="F2089" s="144" t="s">
        <v>4180</v>
      </c>
      <c r="G2089" s="230"/>
      <c r="H2089" s="154">
        <v>29156</v>
      </c>
      <c r="I2089" s="153">
        <v>46</v>
      </c>
      <c r="J2089" s="148" t="s">
        <v>70</v>
      </c>
      <c r="K2089" s="153" t="s">
        <v>59</v>
      </c>
      <c r="L2089" s="153"/>
      <c r="M2089" s="153"/>
      <c r="N2089" s="153">
        <v>380</v>
      </c>
      <c r="O2089" s="155" t="s">
        <v>4181</v>
      </c>
      <c r="P2089" s="156" t="s">
        <v>71</v>
      </c>
      <c r="Q2089" s="157" t="s">
        <v>110</v>
      </c>
      <c r="R2089" s="158">
        <v>46155</v>
      </c>
      <c r="S2089" s="159"/>
      <c r="T2089" s="159" t="s">
        <v>62</v>
      </c>
      <c r="U2089" s="159" t="s">
        <v>111</v>
      </c>
      <c r="V2089" s="154">
        <v>46125</v>
      </c>
      <c r="W2089" s="154">
        <v>46150</v>
      </c>
      <c r="X2089" s="154"/>
      <c r="Y2089" s="160" t="s">
        <v>4182</v>
      </c>
      <c r="Z2089" s="160" t="s">
        <v>65</v>
      </c>
      <c r="AA2089" s="153"/>
      <c r="AB2089" s="153"/>
      <c r="AC2089" s="182" t="e">
        <f t="shared" si="66"/>
        <v>#DIV/0!</v>
      </c>
      <c r="AD2089" s="153" t="e">
        <f t="shared" si="67"/>
        <v>#DIV/0!</v>
      </c>
      <c r="AE2089" s="233" t="s">
        <v>66</v>
      </c>
      <c r="AF2089" s="153"/>
      <c r="AG2089" s="159"/>
      <c r="AH2089" s="153"/>
      <c r="AI2089" s="161"/>
      <c r="AJ2089" s="153"/>
      <c r="AK2089" s="153"/>
      <c r="AL2089" s="207"/>
      <c r="AM2089" s="207"/>
      <c r="AN2089" s="207"/>
      <c r="AO2089" s="207" t="str">
        <f ca="1">IF(R2089="","",IF(R2089&gt;TODAY(),"0 meses",DATEDIF(R2089,TODAY(),"m") &amp; " meses"))</f>
        <v>0 meses</v>
      </c>
      <c r="AP2089" s="147" t="s">
        <v>67</v>
      </c>
      <c r="AQ2089" s="147" t="s">
        <v>67</v>
      </c>
      <c r="AR2089" s="147"/>
      <c r="AS2089" s="209" t="s">
        <v>68</v>
      </c>
      <c r="AT2089" s="223" t="str">
        <f>MONTH(B2089)&amp;"/"&amp;YEAR(B2089)</f>
        <v>3/2026</v>
      </c>
      <c r="AU2089" s="223">
        <f>WEEKNUM(B2089)-WEEKNUM(EOMONTH(B2089,-1)+1)+1</f>
        <v>1</v>
      </c>
      <c r="AV2089" s="209" t="str">
        <f>MONTH(R2089)&amp;"/"&amp;YEAR(R2089)</f>
        <v>5/2026</v>
      </c>
      <c r="AW2089" s="209">
        <f>WEEKNUM(R2089)-WEEKNUM(EOMONTH(R2089,-1)+1)+1</f>
        <v>3</v>
      </c>
      <c r="AX2089" s="209">
        <f>IF(BB2089="S",IF(Q2089="1. Aceitou o programa",R2089-B2089,0),0)</f>
        <v>72</v>
      </c>
      <c r="AY2089" s="209">
        <f>IF(BB2089="S",IF(AND(S2089&lt;&gt;"",R2089&lt;&gt;""),S2089-R2089,0),0)</f>
        <v>0</v>
      </c>
      <c r="AZ2089" s="209">
        <f>IF(BB2089="S",IF(Q2089="1. Aceitou o programa",IF(OR(X2089="Não se Aplica",X2089=""),IF(OR(W2089="Não se Aplica",W2089=""),0,W2089-V2089),AVERAGE(X2089-W2089,W2089-V2089)),0),0)</f>
        <v>25</v>
      </c>
      <c r="BA2089" s="209">
        <f>IF(BB2089="S",IF(AND(Q2089="1. Aceitou o programa",AH2089="Realizada"),IFERROR(IF(AG2089="",0,AG2089-R2089),0),0),0)</f>
        <v>0</v>
      </c>
      <c r="BB2089" s="209" t="str">
        <f>_xlfn.XLOOKUP(U2089,'Lista Suspensa'!$AA$20:$AA$23,'Lista Suspensa'!$AB$20:$AB$23,"N/A")</f>
        <v>S</v>
      </c>
    </row>
    <row r="2090" spans="1:54" ht="12" customHeight="1">
      <c r="A2090" s="151" t="s">
        <v>54</v>
      </c>
      <c r="B2090" s="152">
        <v>46083</v>
      </c>
      <c r="C2090" s="153" t="s">
        <v>55</v>
      </c>
      <c r="D2090" s="153" t="s">
        <v>56</v>
      </c>
      <c r="E2090" s="244">
        <v>92897330</v>
      </c>
      <c r="F2090" s="144" t="s">
        <v>4183</v>
      </c>
      <c r="G2090" s="230"/>
      <c r="H2090" s="154">
        <v>29227</v>
      </c>
      <c r="I2090" s="153">
        <v>46</v>
      </c>
      <c r="J2090" s="148" t="s">
        <v>70</v>
      </c>
      <c r="K2090" s="153" t="s">
        <v>59</v>
      </c>
      <c r="L2090" s="153"/>
      <c r="M2090" s="153"/>
      <c r="N2090" s="153">
        <v>110</v>
      </c>
      <c r="O2090" s="155" t="s">
        <v>4184</v>
      </c>
      <c r="P2090" s="156" t="s">
        <v>71</v>
      </c>
      <c r="Q2090" s="157" t="s">
        <v>110</v>
      </c>
      <c r="R2090" s="158">
        <v>46155</v>
      </c>
      <c r="S2090" s="159"/>
      <c r="T2090" s="159" t="s">
        <v>62</v>
      </c>
      <c r="U2090" s="159" t="s">
        <v>111</v>
      </c>
      <c r="V2090" s="154">
        <v>46126</v>
      </c>
      <c r="W2090" s="154">
        <v>46150</v>
      </c>
      <c r="X2090" s="154"/>
      <c r="Y2090" s="160" t="s">
        <v>4171</v>
      </c>
      <c r="Z2090" s="160" t="s">
        <v>65</v>
      </c>
      <c r="AA2090" s="153"/>
      <c r="AB2090" s="153"/>
      <c r="AC2090" s="182" t="e">
        <f t="shared" si="66"/>
        <v>#DIV/0!</v>
      </c>
      <c r="AD2090" s="153" t="e">
        <f t="shared" si="67"/>
        <v>#DIV/0!</v>
      </c>
      <c r="AE2090" s="233" t="s">
        <v>66</v>
      </c>
      <c r="AF2090" s="153"/>
      <c r="AG2090" s="159"/>
      <c r="AH2090" s="153"/>
      <c r="AI2090" s="161"/>
      <c r="AJ2090" s="153"/>
      <c r="AK2090" s="153"/>
      <c r="AL2090" s="207"/>
      <c r="AM2090" s="207"/>
      <c r="AN2090" s="207"/>
      <c r="AO2090" s="207" t="str">
        <f ca="1">IF(R2090="","",IF(R2090&gt;TODAY(),"0 meses",DATEDIF(R2090,TODAY(),"m") &amp; " meses"))</f>
        <v>0 meses</v>
      </c>
      <c r="AP2090" s="147" t="s">
        <v>67</v>
      </c>
      <c r="AQ2090" s="147" t="s">
        <v>67</v>
      </c>
      <c r="AR2090" s="147"/>
      <c r="AS2090" s="209" t="s">
        <v>68</v>
      </c>
      <c r="AT2090" s="223" t="str">
        <f>MONTH(B2090)&amp;"/"&amp;YEAR(B2090)</f>
        <v>3/2026</v>
      </c>
      <c r="AU2090" s="223">
        <f>WEEKNUM(B2090)-WEEKNUM(EOMONTH(B2090,-1)+1)+1</f>
        <v>1</v>
      </c>
      <c r="AV2090" s="209" t="str">
        <f>MONTH(R2090)&amp;"/"&amp;YEAR(R2090)</f>
        <v>5/2026</v>
      </c>
      <c r="AW2090" s="209">
        <f>WEEKNUM(R2090)-WEEKNUM(EOMONTH(R2090,-1)+1)+1</f>
        <v>3</v>
      </c>
      <c r="AX2090" s="209">
        <f>IF(BB2090="S",IF(Q2090="1. Aceitou o programa",R2090-B2090,0),0)</f>
        <v>72</v>
      </c>
      <c r="AY2090" s="209">
        <f>IF(BB2090="S",IF(AND(S2090&lt;&gt;"",R2090&lt;&gt;""),S2090-R2090,0),0)</f>
        <v>0</v>
      </c>
      <c r="AZ2090" s="209">
        <f>IF(BB2090="S",IF(Q2090="1. Aceitou o programa",IF(OR(X2090="Não se Aplica",X2090=""),IF(OR(W2090="Não se Aplica",W2090=""),0,W2090-V2090),AVERAGE(X2090-W2090,W2090-V2090)),0),0)</f>
        <v>24</v>
      </c>
      <c r="BA2090" s="209">
        <f>IF(BB2090="S",IF(AND(Q2090="1. Aceitou o programa",AH2090="Realizada"),IFERROR(IF(AG2090="",0,AG2090-R2090),0),0),0)</f>
        <v>0</v>
      </c>
      <c r="BB2090" s="209" t="str">
        <f>_xlfn.XLOOKUP(U2090,'Lista Suspensa'!$AA$20:$AA$23,'Lista Suspensa'!$AB$20:$AB$23,"N/A")</f>
        <v>S</v>
      </c>
    </row>
    <row r="2091" spans="1:54" ht="12" customHeight="1">
      <c r="A2091" s="151" t="s">
        <v>54</v>
      </c>
      <c r="B2091" s="152">
        <v>46083</v>
      </c>
      <c r="C2091" s="153" t="s">
        <v>55</v>
      </c>
      <c r="D2091" s="153" t="s">
        <v>56</v>
      </c>
      <c r="E2091" s="244">
        <v>89163892</v>
      </c>
      <c r="F2091" s="144" t="s">
        <v>4185</v>
      </c>
      <c r="G2091" s="230"/>
      <c r="H2091" s="154">
        <v>29300</v>
      </c>
      <c r="I2091" s="153">
        <v>46</v>
      </c>
      <c r="J2091" s="148" t="s">
        <v>70</v>
      </c>
      <c r="K2091" s="153" t="s">
        <v>59</v>
      </c>
      <c r="L2091" s="153"/>
      <c r="M2091" s="153"/>
      <c r="N2091" s="153">
        <v>750</v>
      </c>
      <c r="O2091" s="155" t="s">
        <v>4186</v>
      </c>
      <c r="P2091" s="156" t="s">
        <v>60</v>
      </c>
      <c r="Q2091" s="157" t="s">
        <v>110</v>
      </c>
      <c r="R2091" s="158">
        <v>46155</v>
      </c>
      <c r="S2091" s="159"/>
      <c r="T2091" s="159" t="s">
        <v>62</v>
      </c>
      <c r="U2091" s="159" t="s">
        <v>111</v>
      </c>
      <c r="V2091" s="154">
        <v>46118</v>
      </c>
      <c r="W2091" s="154">
        <v>46150</v>
      </c>
      <c r="X2091" s="154"/>
      <c r="Y2091" s="160" t="s">
        <v>64</v>
      </c>
      <c r="Z2091" s="160" t="s">
        <v>65</v>
      </c>
      <c r="AA2091" s="153"/>
      <c r="AB2091" s="153"/>
      <c r="AC2091" s="182" t="e">
        <f t="shared" si="66"/>
        <v>#DIV/0!</v>
      </c>
      <c r="AD2091" s="153" t="e">
        <f t="shared" si="67"/>
        <v>#DIV/0!</v>
      </c>
      <c r="AE2091" s="233" t="s">
        <v>66</v>
      </c>
      <c r="AF2091" s="153"/>
      <c r="AG2091" s="159"/>
      <c r="AH2091" s="153"/>
      <c r="AI2091" s="161"/>
      <c r="AJ2091" s="153"/>
      <c r="AK2091" s="153"/>
      <c r="AL2091" s="207"/>
      <c r="AM2091" s="207"/>
      <c r="AN2091" s="207"/>
      <c r="AO2091" s="207" t="str">
        <f ca="1">IF(R2091="","",IF(R2091&gt;TODAY(),"0 meses",DATEDIF(R2091,TODAY(),"m") &amp; " meses"))</f>
        <v>0 meses</v>
      </c>
      <c r="AP2091" s="147" t="s">
        <v>67</v>
      </c>
      <c r="AQ2091" s="147" t="s">
        <v>67</v>
      </c>
      <c r="AR2091" s="147"/>
      <c r="AS2091" s="209" t="s">
        <v>68</v>
      </c>
      <c r="AT2091" s="223" t="str">
        <f>MONTH(B2091)&amp;"/"&amp;YEAR(B2091)</f>
        <v>3/2026</v>
      </c>
      <c r="AU2091" s="223">
        <f>WEEKNUM(B2091)-WEEKNUM(EOMONTH(B2091,-1)+1)+1</f>
        <v>1</v>
      </c>
      <c r="AV2091" s="209" t="str">
        <f>MONTH(R2091)&amp;"/"&amp;YEAR(R2091)</f>
        <v>5/2026</v>
      </c>
      <c r="AW2091" s="209">
        <f>WEEKNUM(R2091)-WEEKNUM(EOMONTH(R2091,-1)+1)+1</f>
        <v>3</v>
      </c>
      <c r="AX2091" s="209">
        <f>IF(BB2091="S",IF(Q2091="1. Aceitou o programa",R2091-B2091,0),0)</f>
        <v>72</v>
      </c>
      <c r="AY2091" s="209">
        <f>IF(BB2091="S",IF(AND(S2091&lt;&gt;"",R2091&lt;&gt;""),S2091-R2091,0),0)</f>
        <v>0</v>
      </c>
      <c r="AZ2091" s="209">
        <f>IF(BB2091="S",IF(Q2091="1. Aceitou o programa",IF(OR(X2091="Não se Aplica",X2091=""),IF(OR(W2091="Não se Aplica",W2091=""),0,W2091-V2091),AVERAGE(X2091-W2091,W2091-V2091)),0),0)</f>
        <v>32</v>
      </c>
      <c r="BA2091" s="209">
        <f>IF(BB2091="S",IF(AND(Q2091="1. Aceitou o programa",AH2091="Realizada"),IFERROR(IF(AG2091="",0,AG2091-R2091),0),0),0)</f>
        <v>0</v>
      </c>
      <c r="BB2091" s="209" t="str">
        <f>_xlfn.XLOOKUP(U2091,'Lista Suspensa'!$AA$20:$AA$23,'Lista Suspensa'!$AB$20:$AB$23,"N/A")</f>
        <v>S</v>
      </c>
    </row>
    <row r="2092" spans="1:54" ht="12" customHeight="1">
      <c r="A2092" s="151" t="s">
        <v>54</v>
      </c>
      <c r="B2092" s="152">
        <v>46083</v>
      </c>
      <c r="C2092" s="153" t="s">
        <v>55</v>
      </c>
      <c r="D2092" s="153" t="s">
        <v>56</v>
      </c>
      <c r="E2092" s="244">
        <v>593926447</v>
      </c>
      <c r="F2092" s="144" t="s">
        <v>4187</v>
      </c>
      <c r="G2092" s="230"/>
      <c r="H2092" s="154">
        <v>29339</v>
      </c>
      <c r="I2092" s="153">
        <v>46</v>
      </c>
      <c r="J2092" s="148" t="s">
        <v>70</v>
      </c>
      <c r="K2092" s="153" t="s">
        <v>59</v>
      </c>
      <c r="L2092" s="153"/>
      <c r="M2092" s="153"/>
      <c r="N2092" s="153">
        <v>50</v>
      </c>
      <c r="O2092" s="155" t="s">
        <v>4188</v>
      </c>
      <c r="P2092" s="156" t="s">
        <v>60</v>
      </c>
      <c r="Q2092" s="157" t="s">
        <v>110</v>
      </c>
      <c r="R2092" s="158">
        <v>46155</v>
      </c>
      <c r="S2092" s="159"/>
      <c r="T2092" s="159" t="s">
        <v>62</v>
      </c>
      <c r="U2092" s="159" t="s">
        <v>111</v>
      </c>
      <c r="V2092" s="154">
        <v>46126</v>
      </c>
      <c r="W2092" s="154">
        <v>46150</v>
      </c>
      <c r="X2092" s="154"/>
      <c r="Y2092" s="160" t="s">
        <v>4189</v>
      </c>
      <c r="Z2092" s="160" t="s">
        <v>65</v>
      </c>
      <c r="AA2092" s="153"/>
      <c r="AB2092" s="153"/>
      <c r="AC2092" s="182" t="e">
        <f t="shared" si="66"/>
        <v>#DIV/0!</v>
      </c>
      <c r="AD2092" s="153" t="e">
        <f t="shared" si="67"/>
        <v>#DIV/0!</v>
      </c>
      <c r="AE2092" s="233" t="s">
        <v>66</v>
      </c>
      <c r="AF2092" s="153"/>
      <c r="AG2092" s="159"/>
      <c r="AH2092" s="153"/>
      <c r="AI2092" s="161"/>
      <c r="AJ2092" s="153"/>
      <c r="AK2092" s="153"/>
      <c r="AL2092" s="207"/>
      <c r="AM2092" s="207"/>
      <c r="AN2092" s="207"/>
      <c r="AO2092" s="207" t="str">
        <f ca="1">IF(R2092="","",IF(R2092&gt;TODAY(),"0 meses",DATEDIF(R2092,TODAY(),"m") &amp; " meses"))</f>
        <v>0 meses</v>
      </c>
      <c r="AP2092" s="147" t="s">
        <v>67</v>
      </c>
      <c r="AQ2092" s="147" t="s">
        <v>67</v>
      </c>
      <c r="AR2092" s="147"/>
      <c r="AS2092" s="209" t="s">
        <v>68</v>
      </c>
      <c r="AT2092" s="223" t="str">
        <f>MONTH(B2092)&amp;"/"&amp;YEAR(B2092)</f>
        <v>3/2026</v>
      </c>
      <c r="AU2092" s="223">
        <f>WEEKNUM(B2092)-WEEKNUM(EOMONTH(B2092,-1)+1)+1</f>
        <v>1</v>
      </c>
      <c r="AV2092" s="209" t="str">
        <f>MONTH(R2092)&amp;"/"&amp;YEAR(R2092)</f>
        <v>5/2026</v>
      </c>
      <c r="AW2092" s="209">
        <f>WEEKNUM(R2092)-WEEKNUM(EOMONTH(R2092,-1)+1)+1</f>
        <v>3</v>
      </c>
      <c r="AX2092" s="209">
        <f>IF(BB2092="S",IF(Q2092="1. Aceitou o programa",R2092-B2092,0),0)</f>
        <v>72</v>
      </c>
      <c r="AY2092" s="209">
        <f>IF(BB2092="S",IF(AND(S2092&lt;&gt;"",R2092&lt;&gt;""),S2092-R2092,0),0)</f>
        <v>0</v>
      </c>
      <c r="AZ2092" s="209">
        <f>IF(BB2092="S",IF(Q2092="1. Aceitou o programa",IF(OR(X2092="Não se Aplica",X2092=""),IF(OR(W2092="Não se Aplica",W2092=""),0,W2092-V2092),AVERAGE(X2092-W2092,W2092-V2092)),0),0)</f>
        <v>24</v>
      </c>
      <c r="BA2092" s="209">
        <f>IF(BB2092="S",IF(AND(Q2092="1. Aceitou o programa",AH2092="Realizada"),IFERROR(IF(AG2092="",0,AG2092-R2092),0),0),0)</f>
        <v>0</v>
      </c>
      <c r="BB2092" s="209" t="str">
        <f>_xlfn.XLOOKUP(U2092,'Lista Suspensa'!$AA$20:$AA$23,'Lista Suspensa'!$AB$20:$AB$23,"N/A")</f>
        <v>S</v>
      </c>
    </row>
    <row r="2093" spans="1:54" ht="12" customHeight="1">
      <c r="A2093" s="151" t="s">
        <v>54</v>
      </c>
      <c r="B2093" s="152">
        <v>46083</v>
      </c>
      <c r="C2093" s="153" t="s">
        <v>55</v>
      </c>
      <c r="D2093" s="153" t="s">
        <v>56</v>
      </c>
      <c r="E2093" s="244">
        <v>89152356</v>
      </c>
      <c r="F2093" s="144" t="s">
        <v>4190</v>
      </c>
      <c r="G2093" s="230"/>
      <c r="H2093" s="154">
        <v>29415</v>
      </c>
      <c r="I2093" s="153">
        <v>45</v>
      </c>
      <c r="J2093" s="148" t="s">
        <v>70</v>
      </c>
      <c r="K2093" s="153" t="s">
        <v>59</v>
      </c>
      <c r="L2093" s="153"/>
      <c r="M2093" s="153"/>
      <c r="N2093" s="153">
        <v>110</v>
      </c>
      <c r="O2093" s="155" t="s">
        <v>4191</v>
      </c>
      <c r="P2093" s="156" t="s">
        <v>60</v>
      </c>
      <c r="Q2093" s="157" t="s">
        <v>110</v>
      </c>
      <c r="R2093" s="158">
        <v>46155</v>
      </c>
      <c r="S2093" s="159"/>
      <c r="T2093" s="159" t="s">
        <v>62</v>
      </c>
      <c r="U2093" s="159" t="s">
        <v>111</v>
      </c>
      <c r="V2093" s="154">
        <v>46118</v>
      </c>
      <c r="W2093" s="154">
        <v>46150</v>
      </c>
      <c r="X2093" s="154"/>
      <c r="Y2093" s="160" t="s">
        <v>64</v>
      </c>
      <c r="Z2093" s="160" t="s">
        <v>65</v>
      </c>
      <c r="AA2093" s="153"/>
      <c r="AB2093" s="153"/>
      <c r="AC2093" s="182" t="e">
        <f t="shared" si="66"/>
        <v>#DIV/0!</v>
      </c>
      <c r="AD2093" s="153" t="e">
        <f t="shared" si="67"/>
        <v>#DIV/0!</v>
      </c>
      <c r="AE2093" s="233" t="s">
        <v>66</v>
      </c>
      <c r="AF2093" s="153"/>
      <c r="AG2093" s="159"/>
      <c r="AH2093" s="153"/>
      <c r="AI2093" s="161"/>
      <c r="AJ2093" s="153"/>
      <c r="AK2093" s="153"/>
      <c r="AL2093" s="207"/>
      <c r="AM2093" s="207"/>
      <c r="AN2093" s="207"/>
      <c r="AO2093" s="207" t="str">
        <f ca="1">IF(R2093="","",IF(R2093&gt;TODAY(),"0 meses",DATEDIF(R2093,TODAY(),"m") &amp; " meses"))</f>
        <v>0 meses</v>
      </c>
      <c r="AP2093" s="147" t="s">
        <v>67</v>
      </c>
      <c r="AQ2093" s="147" t="s">
        <v>67</v>
      </c>
      <c r="AR2093" s="147"/>
      <c r="AS2093" s="209" t="s">
        <v>68</v>
      </c>
      <c r="AT2093" s="223" t="str">
        <f>MONTH(B2093)&amp;"/"&amp;YEAR(B2093)</f>
        <v>3/2026</v>
      </c>
      <c r="AU2093" s="223">
        <f>WEEKNUM(B2093)-WEEKNUM(EOMONTH(B2093,-1)+1)+1</f>
        <v>1</v>
      </c>
      <c r="AV2093" s="209" t="str">
        <f>MONTH(R2093)&amp;"/"&amp;YEAR(R2093)</f>
        <v>5/2026</v>
      </c>
      <c r="AW2093" s="209">
        <f>WEEKNUM(R2093)-WEEKNUM(EOMONTH(R2093,-1)+1)+1</f>
        <v>3</v>
      </c>
      <c r="AX2093" s="209">
        <f>IF(BB2093="S",IF(Q2093="1. Aceitou o programa",R2093-B2093,0),0)</f>
        <v>72</v>
      </c>
      <c r="AY2093" s="209">
        <f>IF(BB2093="S",IF(AND(S2093&lt;&gt;"",R2093&lt;&gt;""),S2093-R2093,0),0)</f>
        <v>0</v>
      </c>
      <c r="AZ2093" s="209">
        <f>IF(BB2093="S",IF(Q2093="1. Aceitou o programa",IF(OR(X2093="Não se Aplica",X2093=""),IF(OR(W2093="Não se Aplica",W2093=""),0,W2093-V2093),AVERAGE(X2093-W2093,W2093-V2093)),0),0)</f>
        <v>32</v>
      </c>
      <c r="BA2093" s="209">
        <f>IF(BB2093="S",IF(AND(Q2093="1. Aceitou o programa",AH2093="Realizada"),IFERROR(IF(AG2093="",0,AG2093-R2093),0),0),0)</f>
        <v>0</v>
      </c>
      <c r="BB2093" s="209" t="str">
        <f>_xlfn.XLOOKUP(U2093,'Lista Suspensa'!$AA$20:$AA$23,'Lista Suspensa'!$AB$20:$AB$23,"N/A")</f>
        <v>S</v>
      </c>
    </row>
    <row r="2094" spans="1:54" ht="12" customHeight="1">
      <c r="A2094" s="151" t="s">
        <v>54</v>
      </c>
      <c r="B2094" s="152">
        <v>46083</v>
      </c>
      <c r="C2094" s="153" t="s">
        <v>55</v>
      </c>
      <c r="D2094" s="153" t="s">
        <v>56</v>
      </c>
      <c r="E2094" s="244">
        <v>93377425</v>
      </c>
      <c r="F2094" s="144" t="s">
        <v>4192</v>
      </c>
      <c r="G2094" s="230"/>
      <c r="H2094" s="154">
        <v>29480</v>
      </c>
      <c r="I2094" s="153">
        <v>45</v>
      </c>
      <c r="J2094" s="148" t="s">
        <v>70</v>
      </c>
      <c r="K2094" s="153" t="s">
        <v>59</v>
      </c>
      <c r="L2094" s="153"/>
      <c r="M2094" s="153"/>
      <c r="N2094" s="153">
        <v>110</v>
      </c>
      <c r="O2094" s="155" t="s">
        <v>4193</v>
      </c>
      <c r="P2094" s="156" t="s">
        <v>60</v>
      </c>
      <c r="Q2094" s="157" t="s">
        <v>110</v>
      </c>
      <c r="R2094" s="158">
        <v>46155</v>
      </c>
      <c r="S2094" s="159"/>
      <c r="T2094" s="159" t="s">
        <v>62</v>
      </c>
      <c r="U2094" s="159" t="s">
        <v>111</v>
      </c>
      <c r="V2094" s="154">
        <v>46126</v>
      </c>
      <c r="W2094" s="154">
        <v>46150</v>
      </c>
      <c r="X2094" s="154"/>
      <c r="Y2094" s="160" t="s">
        <v>64</v>
      </c>
      <c r="Z2094" s="160" t="s">
        <v>65</v>
      </c>
      <c r="AA2094" s="153"/>
      <c r="AB2094" s="153"/>
      <c r="AC2094" s="182" t="e">
        <f t="shared" si="66"/>
        <v>#DIV/0!</v>
      </c>
      <c r="AD2094" s="153" t="e">
        <f t="shared" si="67"/>
        <v>#DIV/0!</v>
      </c>
      <c r="AE2094" s="233" t="s">
        <v>66</v>
      </c>
      <c r="AF2094" s="153"/>
      <c r="AG2094" s="159"/>
      <c r="AH2094" s="153"/>
      <c r="AI2094" s="161"/>
      <c r="AJ2094" s="153"/>
      <c r="AK2094" s="153"/>
      <c r="AL2094" s="207"/>
      <c r="AM2094" s="207"/>
      <c r="AN2094" s="207"/>
      <c r="AO2094" s="207" t="str">
        <f ca="1">IF(R2094="","",IF(R2094&gt;TODAY(),"0 meses",DATEDIF(R2094,TODAY(),"m") &amp; " meses"))</f>
        <v>0 meses</v>
      </c>
      <c r="AP2094" s="147" t="s">
        <v>67</v>
      </c>
      <c r="AQ2094" s="147" t="s">
        <v>67</v>
      </c>
      <c r="AR2094" s="147"/>
      <c r="AS2094" s="209" t="s">
        <v>68</v>
      </c>
      <c r="AT2094" s="223" t="str">
        <f>MONTH(B2094)&amp;"/"&amp;YEAR(B2094)</f>
        <v>3/2026</v>
      </c>
      <c r="AU2094" s="223">
        <f>WEEKNUM(B2094)-WEEKNUM(EOMONTH(B2094,-1)+1)+1</f>
        <v>1</v>
      </c>
      <c r="AV2094" s="209" t="str">
        <f>MONTH(R2094)&amp;"/"&amp;YEAR(R2094)</f>
        <v>5/2026</v>
      </c>
      <c r="AW2094" s="209">
        <f>WEEKNUM(R2094)-WEEKNUM(EOMONTH(R2094,-1)+1)+1</f>
        <v>3</v>
      </c>
      <c r="AX2094" s="209">
        <f>IF(BB2094="S",IF(Q2094="1. Aceitou o programa",R2094-B2094,0),0)</f>
        <v>72</v>
      </c>
      <c r="AY2094" s="209">
        <f>IF(BB2094="S",IF(AND(S2094&lt;&gt;"",R2094&lt;&gt;""),S2094-R2094,0),0)</f>
        <v>0</v>
      </c>
      <c r="AZ2094" s="209">
        <f>IF(BB2094="S",IF(Q2094="1. Aceitou o programa",IF(OR(X2094="Não se Aplica",X2094=""),IF(OR(W2094="Não se Aplica",W2094=""),0,W2094-V2094),AVERAGE(X2094-W2094,W2094-V2094)),0),0)</f>
        <v>24</v>
      </c>
      <c r="BA2094" s="209">
        <f>IF(BB2094="S",IF(AND(Q2094="1. Aceitou o programa",AH2094="Realizada"),IFERROR(IF(AG2094="",0,AG2094-R2094),0),0),0)</f>
        <v>0</v>
      </c>
      <c r="BB2094" s="209" t="str">
        <f>_xlfn.XLOOKUP(U2094,'Lista Suspensa'!$AA$20:$AA$23,'Lista Suspensa'!$AB$20:$AB$23,"N/A")</f>
        <v>S</v>
      </c>
    </row>
    <row r="2095" spans="1:54" ht="12" customHeight="1">
      <c r="A2095" s="151" t="s">
        <v>54</v>
      </c>
      <c r="B2095" s="152">
        <v>46083</v>
      </c>
      <c r="C2095" s="153" t="s">
        <v>55</v>
      </c>
      <c r="D2095" s="153" t="s">
        <v>56</v>
      </c>
      <c r="E2095" s="244">
        <v>593355474</v>
      </c>
      <c r="F2095" s="144" t="s">
        <v>4194</v>
      </c>
      <c r="G2095" s="230"/>
      <c r="H2095" s="154">
        <v>29600</v>
      </c>
      <c r="I2095" s="153">
        <v>45</v>
      </c>
      <c r="J2095" s="148" t="s">
        <v>58</v>
      </c>
      <c r="K2095" s="153" t="s">
        <v>59</v>
      </c>
      <c r="L2095" s="153"/>
      <c r="M2095" s="153"/>
      <c r="N2095" s="153">
        <v>50</v>
      </c>
      <c r="O2095" s="155" t="s">
        <v>4195</v>
      </c>
      <c r="P2095" s="156" t="s">
        <v>60</v>
      </c>
      <c r="Q2095" s="157" t="s">
        <v>110</v>
      </c>
      <c r="R2095" s="158">
        <v>46155</v>
      </c>
      <c r="S2095" s="159"/>
      <c r="T2095" s="159" t="s">
        <v>62</v>
      </c>
      <c r="U2095" s="159" t="s">
        <v>111</v>
      </c>
      <c r="V2095" s="154">
        <v>46126</v>
      </c>
      <c r="W2095" s="154">
        <v>46150</v>
      </c>
      <c r="X2095" s="154"/>
      <c r="Y2095" s="160" t="s">
        <v>4189</v>
      </c>
      <c r="Z2095" s="160" t="s">
        <v>65</v>
      </c>
      <c r="AA2095" s="153"/>
      <c r="AB2095" s="153"/>
      <c r="AC2095" s="182" t="e">
        <f t="shared" si="66"/>
        <v>#DIV/0!</v>
      </c>
      <c r="AD2095" s="153" t="e">
        <f t="shared" si="67"/>
        <v>#DIV/0!</v>
      </c>
      <c r="AE2095" s="233" t="s">
        <v>66</v>
      </c>
      <c r="AF2095" s="153"/>
      <c r="AG2095" s="159"/>
      <c r="AH2095" s="153"/>
      <c r="AI2095" s="161"/>
      <c r="AJ2095" s="153"/>
      <c r="AK2095" s="153"/>
      <c r="AL2095" s="207"/>
      <c r="AM2095" s="207"/>
      <c r="AN2095" s="207"/>
      <c r="AO2095" s="207" t="str">
        <f ca="1">IF(R2095="","",IF(R2095&gt;TODAY(),"0 meses",DATEDIF(R2095,TODAY(),"m") &amp; " meses"))</f>
        <v>0 meses</v>
      </c>
      <c r="AP2095" s="147" t="s">
        <v>67</v>
      </c>
      <c r="AQ2095" s="147" t="s">
        <v>67</v>
      </c>
      <c r="AR2095" s="147"/>
      <c r="AS2095" s="209" t="s">
        <v>68</v>
      </c>
      <c r="AT2095" s="223" t="str">
        <f>MONTH(B2095)&amp;"/"&amp;YEAR(B2095)</f>
        <v>3/2026</v>
      </c>
      <c r="AU2095" s="223">
        <f>WEEKNUM(B2095)-WEEKNUM(EOMONTH(B2095,-1)+1)+1</f>
        <v>1</v>
      </c>
      <c r="AV2095" s="209" t="str">
        <f>MONTH(R2095)&amp;"/"&amp;YEAR(R2095)</f>
        <v>5/2026</v>
      </c>
      <c r="AW2095" s="209">
        <f>WEEKNUM(R2095)-WEEKNUM(EOMONTH(R2095,-1)+1)+1</f>
        <v>3</v>
      </c>
      <c r="AX2095" s="209">
        <f>IF(BB2095="S",IF(Q2095="1. Aceitou o programa",R2095-B2095,0),0)</f>
        <v>72</v>
      </c>
      <c r="AY2095" s="209">
        <f>IF(BB2095="S",IF(AND(S2095&lt;&gt;"",R2095&lt;&gt;""),S2095-R2095,0),0)</f>
        <v>0</v>
      </c>
      <c r="AZ2095" s="209">
        <f>IF(BB2095="S",IF(Q2095="1. Aceitou o programa",IF(OR(X2095="Não se Aplica",X2095=""),IF(OR(W2095="Não se Aplica",W2095=""),0,W2095-V2095),AVERAGE(X2095-W2095,W2095-V2095)),0),0)</f>
        <v>24</v>
      </c>
      <c r="BA2095" s="209">
        <f>IF(BB2095="S",IF(AND(Q2095="1. Aceitou o programa",AH2095="Realizada"),IFERROR(IF(AG2095="",0,AG2095-R2095),0),0),0)</f>
        <v>0</v>
      </c>
      <c r="BB2095" s="209" t="str">
        <f>_xlfn.XLOOKUP(U2095,'Lista Suspensa'!$AA$20:$AA$23,'Lista Suspensa'!$AB$20:$AB$23,"N/A")</f>
        <v>S</v>
      </c>
    </row>
    <row r="2096" spans="1:54" ht="12" customHeight="1">
      <c r="A2096" s="151" t="s">
        <v>54</v>
      </c>
      <c r="B2096" s="152">
        <v>46083</v>
      </c>
      <c r="C2096" s="153" t="s">
        <v>55</v>
      </c>
      <c r="D2096" s="153" t="s">
        <v>56</v>
      </c>
      <c r="E2096" s="244">
        <v>94653171</v>
      </c>
      <c r="F2096" s="144" t="s">
        <v>4196</v>
      </c>
      <c r="G2096" s="230"/>
      <c r="H2096" s="154">
        <v>29812</v>
      </c>
      <c r="I2096" s="153">
        <v>44</v>
      </c>
      <c r="J2096" s="148" t="s">
        <v>70</v>
      </c>
      <c r="K2096" s="153" t="s">
        <v>59</v>
      </c>
      <c r="L2096" s="153"/>
      <c r="M2096" s="153"/>
      <c r="N2096" s="153">
        <v>110</v>
      </c>
      <c r="O2096" s="155" t="s">
        <v>4197</v>
      </c>
      <c r="P2096" s="156" t="s">
        <v>60</v>
      </c>
      <c r="Q2096" s="157" t="s">
        <v>110</v>
      </c>
      <c r="R2096" s="158">
        <v>46155</v>
      </c>
      <c r="S2096" s="159"/>
      <c r="T2096" s="159" t="s">
        <v>62</v>
      </c>
      <c r="U2096" s="159" t="s">
        <v>111</v>
      </c>
      <c r="V2096" s="154">
        <v>46125</v>
      </c>
      <c r="W2096" s="154">
        <v>46150</v>
      </c>
      <c r="X2096" s="154"/>
      <c r="Y2096" s="160" t="s">
        <v>2563</v>
      </c>
      <c r="Z2096" s="160" t="s">
        <v>65</v>
      </c>
      <c r="AA2096" s="153"/>
      <c r="AB2096" s="153"/>
      <c r="AC2096" s="182" t="e">
        <f t="shared" si="66"/>
        <v>#DIV/0!</v>
      </c>
      <c r="AD2096" s="153" t="e">
        <f t="shared" si="67"/>
        <v>#DIV/0!</v>
      </c>
      <c r="AE2096" s="233" t="s">
        <v>66</v>
      </c>
      <c r="AF2096" s="153"/>
      <c r="AG2096" s="159"/>
      <c r="AH2096" s="153"/>
      <c r="AI2096" s="161"/>
      <c r="AJ2096" s="153"/>
      <c r="AK2096" s="153"/>
      <c r="AL2096" s="207"/>
      <c r="AM2096" s="207"/>
      <c r="AN2096" s="207"/>
      <c r="AO2096" s="207" t="str">
        <f ca="1">IF(R2096="","",IF(R2096&gt;TODAY(),"0 meses",DATEDIF(R2096,TODAY(),"m") &amp; " meses"))</f>
        <v>0 meses</v>
      </c>
      <c r="AP2096" s="147" t="s">
        <v>67</v>
      </c>
      <c r="AQ2096" s="147" t="s">
        <v>67</v>
      </c>
      <c r="AR2096" s="147"/>
      <c r="AS2096" s="209" t="s">
        <v>68</v>
      </c>
      <c r="AT2096" s="223" t="str">
        <f>MONTH(B2096)&amp;"/"&amp;YEAR(B2096)</f>
        <v>3/2026</v>
      </c>
      <c r="AU2096" s="223">
        <f>WEEKNUM(B2096)-WEEKNUM(EOMONTH(B2096,-1)+1)+1</f>
        <v>1</v>
      </c>
      <c r="AV2096" s="209" t="str">
        <f>MONTH(R2096)&amp;"/"&amp;YEAR(R2096)</f>
        <v>5/2026</v>
      </c>
      <c r="AW2096" s="209">
        <f>WEEKNUM(R2096)-WEEKNUM(EOMONTH(R2096,-1)+1)+1</f>
        <v>3</v>
      </c>
      <c r="AX2096" s="209">
        <f>IF(BB2096="S",IF(Q2096="1. Aceitou o programa",R2096-B2096,0),0)</f>
        <v>72</v>
      </c>
      <c r="AY2096" s="209">
        <f>IF(BB2096="S",IF(AND(S2096&lt;&gt;"",R2096&lt;&gt;""),S2096-R2096,0),0)</f>
        <v>0</v>
      </c>
      <c r="AZ2096" s="209">
        <f>IF(BB2096="S",IF(Q2096="1. Aceitou o programa",IF(OR(X2096="Não se Aplica",X2096=""),IF(OR(W2096="Não se Aplica",W2096=""),0,W2096-V2096),AVERAGE(X2096-W2096,W2096-V2096)),0),0)</f>
        <v>25</v>
      </c>
      <c r="BA2096" s="209">
        <f>IF(BB2096="S",IF(AND(Q2096="1. Aceitou o programa",AH2096="Realizada"),IFERROR(IF(AG2096="",0,AG2096-R2096),0),0),0)</f>
        <v>0</v>
      </c>
      <c r="BB2096" s="209" t="str">
        <f>_xlfn.XLOOKUP(U2096,'Lista Suspensa'!$AA$20:$AA$23,'Lista Suspensa'!$AB$20:$AB$23,"N/A")</f>
        <v>S</v>
      </c>
    </row>
    <row r="2097" spans="1:54" ht="12" customHeight="1">
      <c r="A2097" s="151" t="s">
        <v>54</v>
      </c>
      <c r="B2097" s="152">
        <v>46083</v>
      </c>
      <c r="C2097" s="153" t="s">
        <v>55</v>
      </c>
      <c r="D2097" s="153" t="s">
        <v>56</v>
      </c>
      <c r="E2097" s="244">
        <v>89501746</v>
      </c>
      <c r="F2097" s="144" t="s">
        <v>4198</v>
      </c>
      <c r="G2097" s="230"/>
      <c r="H2097" s="154">
        <v>29816</v>
      </c>
      <c r="I2097" s="153">
        <v>44</v>
      </c>
      <c r="J2097" s="148" t="s">
        <v>58</v>
      </c>
      <c r="K2097" s="153" t="s">
        <v>59</v>
      </c>
      <c r="L2097" s="153"/>
      <c r="M2097" s="153"/>
      <c r="N2097" s="153">
        <v>60</v>
      </c>
      <c r="O2097" s="155" t="s">
        <v>4199</v>
      </c>
      <c r="P2097" s="156" t="s">
        <v>60</v>
      </c>
      <c r="Q2097" s="157" t="s">
        <v>110</v>
      </c>
      <c r="R2097" s="158">
        <v>46155</v>
      </c>
      <c r="S2097" s="159"/>
      <c r="T2097" s="159" t="s">
        <v>62</v>
      </c>
      <c r="U2097" s="159" t="s">
        <v>111</v>
      </c>
      <c r="V2097" s="154">
        <v>46118</v>
      </c>
      <c r="W2097" s="154">
        <v>46150</v>
      </c>
      <c r="X2097" s="154"/>
      <c r="Y2097" s="160" t="s">
        <v>64</v>
      </c>
      <c r="Z2097" s="160" t="s">
        <v>65</v>
      </c>
      <c r="AA2097" s="153"/>
      <c r="AB2097" s="153"/>
      <c r="AC2097" s="182" t="e">
        <f t="shared" si="66"/>
        <v>#DIV/0!</v>
      </c>
      <c r="AD2097" s="153" t="e">
        <f t="shared" si="67"/>
        <v>#DIV/0!</v>
      </c>
      <c r="AE2097" s="233" t="s">
        <v>66</v>
      </c>
      <c r="AF2097" s="153"/>
      <c r="AG2097" s="159"/>
      <c r="AH2097" s="153"/>
      <c r="AI2097" s="161"/>
      <c r="AJ2097" s="153"/>
      <c r="AK2097" s="153"/>
      <c r="AL2097" s="207"/>
      <c r="AM2097" s="207"/>
      <c r="AN2097" s="207"/>
      <c r="AO2097" s="207" t="str">
        <f ca="1">IF(R2097="","",IF(R2097&gt;TODAY(),"0 meses",DATEDIF(R2097,TODAY(),"m") &amp; " meses"))</f>
        <v>0 meses</v>
      </c>
      <c r="AP2097" s="147" t="s">
        <v>67</v>
      </c>
      <c r="AQ2097" s="147" t="s">
        <v>67</v>
      </c>
      <c r="AR2097" s="147"/>
      <c r="AS2097" s="209" t="s">
        <v>68</v>
      </c>
      <c r="AT2097" s="223" t="str">
        <f>MONTH(B2097)&amp;"/"&amp;YEAR(B2097)</f>
        <v>3/2026</v>
      </c>
      <c r="AU2097" s="223">
        <f>WEEKNUM(B2097)-WEEKNUM(EOMONTH(B2097,-1)+1)+1</f>
        <v>1</v>
      </c>
      <c r="AV2097" s="209" t="str">
        <f>MONTH(R2097)&amp;"/"&amp;YEAR(R2097)</f>
        <v>5/2026</v>
      </c>
      <c r="AW2097" s="209">
        <f>WEEKNUM(R2097)-WEEKNUM(EOMONTH(R2097,-1)+1)+1</f>
        <v>3</v>
      </c>
      <c r="AX2097" s="209">
        <f>IF(BB2097="S",IF(Q2097="1. Aceitou o programa",R2097-B2097,0),0)</f>
        <v>72</v>
      </c>
      <c r="AY2097" s="209">
        <f>IF(BB2097="S",IF(AND(S2097&lt;&gt;"",R2097&lt;&gt;""),S2097-R2097,0),0)</f>
        <v>0</v>
      </c>
      <c r="AZ2097" s="209">
        <f>IF(BB2097="S",IF(Q2097="1. Aceitou o programa",IF(OR(X2097="Não se Aplica",X2097=""),IF(OR(W2097="Não se Aplica",W2097=""),0,W2097-V2097),AVERAGE(X2097-W2097,W2097-V2097)),0),0)</f>
        <v>32</v>
      </c>
      <c r="BA2097" s="209">
        <f>IF(BB2097="S",IF(AND(Q2097="1. Aceitou o programa",AH2097="Realizada"),IFERROR(IF(AG2097="",0,AG2097-R2097),0),0),0)</f>
        <v>0</v>
      </c>
      <c r="BB2097" s="209" t="str">
        <f>_xlfn.XLOOKUP(U2097,'Lista Suspensa'!$AA$20:$AA$23,'Lista Suspensa'!$AB$20:$AB$23,"N/A")</f>
        <v>S</v>
      </c>
    </row>
    <row r="2098" spans="1:54" ht="12" customHeight="1">
      <c r="A2098" s="151" t="s">
        <v>54</v>
      </c>
      <c r="B2098" s="152">
        <v>46083</v>
      </c>
      <c r="C2098" s="153" t="s">
        <v>55</v>
      </c>
      <c r="D2098" s="153" t="s">
        <v>56</v>
      </c>
      <c r="E2098" s="244">
        <v>89557638</v>
      </c>
      <c r="F2098" s="144" t="s">
        <v>4200</v>
      </c>
      <c r="G2098" s="230"/>
      <c r="H2098" s="154">
        <v>29838</v>
      </c>
      <c r="I2098" s="153">
        <v>44</v>
      </c>
      <c r="J2098" s="148" t="s">
        <v>70</v>
      </c>
      <c r="K2098" s="153" t="s">
        <v>59</v>
      </c>
      <c r="L2098" s="153"/>
      <c r="M2098" s="153"/>
      <c r="N2098" s="153">
        <v>110</v>
      </c>
      <c r="O2098" s="155" t="s">
        <v>4201</v>
      </c>
      <c r="P2098" s="156" t="s">
        <v>60</v>
      </c>
      <c r="Q2098" s="157" t="s">
        <v>110</v>
      </c>
      <c r="R2098" s="158">
        <v>46155</v>
      </c>
      <c r="S2098" s="159"/>
      <c r="T2098" s="159" t="s">
        <v>62</v>
      </c>
      <c r="U2098" s="159" t="s">
        <v>111</v>
      </c>
      <c r="V2098" s="154">
        <v>46118</v>
      </c>
      <c r="W2098" s="154">
        <v>46150</v>
      </c>
      <c r="X2098" s="154"/>
      <c r="Y2098" s="160" t="s">
        <v>64</v>
      </c>
      <c r="Z2098" s="160" t="s">
        <v>65</v>
      </c>
      <c r="AA2098" s="153"/>
      <c r="AB2098" s="153"/>
      <c r="AC2098" s="182" t="e">
        <f t="shared" si="66"/>
        <v>#DIV/0!</v>
      </c>
      <c r="AD2098" s="153" t="e">
        <f t="shared" si="67"/>
        <v>#DIV/0!</v>
      </c>
      <c r="AE2098" s="233" t="s">
        <v>66</v>
      </c>
      <c r="AF2098" s="153"/>
      <c r="AG2098" s="159"/>
      <c r="AH2098" s="153"/>
      <c r="AI2098" s="161"/>
      <c r="AJ2098" s="153"/>
      <c r="AK2098" s="153"/>
      <c r="AL2098" s="207"/>
      <c r="AM2098" s="207"/>
      <c r="AN2098" s="207"/>
      <c r="AO2098" s="207" t="str">
        <f ca="1">IF(R2098="","",IF(R2098&gt;TODAY(),"0 meses",DATEDIF(R2098,TODAY(),"m") &amp; " meses"))</f>
        <v>0 meses</v>
      </c>
      <c r="AP2098" s="147" t="s">
        <v>67</v>
      </c>
      <c r="AQ2098" s="147" t="s">
        <v>67</v>
      </c>
      <c r="AR2098" s="147"/>
      <c r="AS2098" s="209" t="s">
        <v>68</v>
      </c>
      <c r="AT2098" s="223" t="str">
        <f>MONTH(B2098)&amp;"/"&amp;YEAR(B2098)</f>
        <v>3/2026</v>
      </c>
      <c r="AU2098" s="223">
        <f>WEEKNUM(B2098)-WEEKNUM(EOMONTH(B2098,-1)+1)+1</f>
        <v>1</v>
      </c>
      <c r="AV2098" s="209" t="str">
        <f>MONTH(R2098)&amp;"/"&amp;YEAR(R2098)</f>
        <v>5/2026</v>
      </c>
      <c r="AW2098" s="209">
        <f>WEEKNUM(R2098)-WEEKNUM(EOMONTH(R2098,-1)+1)+1</f>
        <v>3</v>
      </c>
      <c r="AX2098" s="209">
        <f>IF(BB2098="S",IF(Q2098="1. Aceitou o programa",R2098-B2098,0),0)</f>
        <v>72</v>
      </c>
      <c r="AY2098" s="209">
        <f>IF(BB2098="S",IF(AND(S2098&lt;&gt;"",R2098&lt;&gt;""),S2098-R2098,0),0)</f>
        <v>0</v>
      </c>
      <c r="AZ2098" s="209">
        <f>IF(BB2098="S",IF(Q2098="1. Aceitou o programa",IF(OR(X2098="Não se Aplica",X2098=""),IF(OR(W2098="Não se Aplica",W2098=""),0,W2098-V2098),AVERAGE(X2098-W2098,W2098-V2098)),0),0)</f>
        <v>32</v>
      </c>
      <c r="BA2098" s="209">
        <f>IF(BB2098="S",IF(AND(Q2098="1. Aceitou o programa",AH2098="Realizada"),IFERROR(IF(AG2098="",0,AG2098-R2098),0),0),0)</f>
        <v>0</v>
      </c>
      <c r="BB2098" s="209" t="str">
        <f>_xlfn.XLOOKUP(U2098,'Lista Suspensa'!$AA$20:$AA$23,'Lista Suspensa'!$AB$20:$AB$23,"N/A")</f>
        <v>S</v>
      </c>
    </row>
    <row r="2099" spans="1:54" ht="12" customHeight="1">
      <c r="A2099" s="151" t="s">
        <v>54</v>
      </c>
      <c r="B2099" s="152">
        <v>46083</v>
      </c>
      <c r="C2099" s="153" t="s">
        <v>55</v>
      </c>
      <c r="D2099" s="153" t="s">
        <v>56</v>
      </c>
      <c r="E2099" s="244">
        <v>94680696</v>
      </c>
      <c r="F2099" s="144" t="s">
        <v>4202</v>
      </c>
      <c r="G2099" s="230"/>
      <c r="H2099" s="154">
        <v>29933</v>
      </c>
      <c r="I2099" s="153">
        <v>44</v>
      </c>
      <c r="J2099" s="148" t="s">
        <v>70</v>
      </c>
      <c r="K2099" s="153" t="s">
        <v>59</v>
      </c>
      <c r="L2099" s="153"/>
      <c r="M2099" s="153"/>
      <c r="N2099" s="153">
        <v>50</v>
      </c>
      <c r="O2099" s="155" t="s">
        <v>4203</v>
      </c>
      <c r="P2099" s="156" t="s">
        <v>2026</v>
      </c>
      <c r="Q2099" s="157" t="s">
        <v>110</v>
      </c>
      <c r="R2099" s="158">
        <v>46155</v>
      </c>
      <c r="S2099" s="159"/>
      <c r="T2099" s="159" t="s">
        <v>62</v>
      </c>
      <c r="U2099" s="159" t="s">
        <v>111</v>
      </c>
      <c r="V2099" s="154">
        <v>46111</v>
      </c>
      <c r="W2099" s="154">
        <v>46150</v>
      </c>
      <c r="X2099" s="154"/>
      <c r="Y2099" s="160">
        <v>46111</v>
      </c>
      <c r="Z2099" s="160" t="s">
        <v>65</v>
      </c>
      <c r="AA2099" s="153"/>
      <c r="AB2099" s="153"/>
      <c r="AC2099" s="182" t="e">
        <f t="shared" si="66"/>
        <v>#DIV/0!</v>
      </c>
      <c r="AD2099" s="153" t="e">
        <f t="shared" si="67"/>
        <v>#DIV/0!</v>
      </c>
      <c r="AE2099" s="233" t="s">
        <v>66</v>
      </c>
      <c r="AF2099" s="153"/>
      <c r="AG2099" s="159"/>
      <c r="AH2099" s="153"/>
      <c r="AI2099" s="161"/>
      <c r="AJ2099" s="153"/>
      <c r="AK2099" s="153"/>
      <c r="AL2099" s="207"/>
      <c r="AM2099" s="207"/>
      <c r="AN2099" s="207"/>
      <c r="AO2099" s="207" t="str">
        <f ca="1">IF(R2099="","",IF(R2099&gt;TODAY(),"0 meses",DATEDIF(R2099,TODAY(),"m") &amp; " meses"))</f>
        <v>0 meses</v>
      </c>
      <c r="AP2099" s="147" t="s">
        <v>67</v>
      </c>
      <c r="AQ2099" s="147" t="s">
        <v>67</v>
      </c>
      <c r="AR2099" s="147"/>
      <c r="AS2099" s="209" t="s">
        <v>68</v>
      </c>
      <c r="AT2099" s="223" t="str">
        <f>MONTH(B2099)&amp;"/"&amp;YEAR(B2099)</f>
        <v>3/2026</v>
      </c>
      <c r="AU2099" s="223">
        <f>WEEKNUM(B2099)-WEEKNUM(EOMONTH(B2099,-1)+1)+1</f>
        <v>1</v>
      </c>
      <c r="AV2099" s="209" t="str">
        <f>MONTH(R2099)&amp;"/"&amp;YEAR(R2099)</f>
        <v>5/2026</v>
      </c>
      <c r="AW2099" s="209">
        <f>WEEKNUM(R2099)-WEEKNUM(EOMONTH(R2099,-1)+1)+1</f>
        <v>3</v>
      </c>
      <c r="AX2099" s="209">
        <f>IF(BB2099="S",IF(Q2099="1. Aceitou o programa",R2099-B2099,0),0)</f>
        <v>72</v>
      </c>
      <c r="AY2099" s="209">
        <f>IF(BB2099="S",IF(AND(S2099&lt;&gt;"",R2099&lt;&gt;""),S2099-R2099,0),0)</f>
        <v>0</v>
      </c>
      <c r="AZ2099" s="209">
        <f>IF(BB2099="S",IF(Q2099="1. Aceitou o programa",IF(OR(X2099="Não se Aplica",X2099=""),IF(OR(W2099="Não se Aplica",W2099=""),0,W2099-V2099),AVERAGE(X2099-W2099,W2099-V2099)),0),0)</f>
        <v>39</v>
      </c>
      <c r="BA2099" s="209">
        <f>IF(BB2099="S",IF(AND(Q2099="1. Aceitou o programa",AH2099="Realizada"),IFERROR(IF(AG2099="",0,AG2099-R2099),0),0),0)</f>
        <v>0</v>
      </c>
      <c r="BB2099" s="209" t="str">
        <f>_xlfn.XLOOKUP(U2099,'Lista Suspensa'!$AA$20:$AA$23,'Lista Suspensa'!$AB$20:$AB$23,"N/A")</f>
        <v>S</v>
      </c>
    </row>
    <row r="2100" spans="1:54" ht="12" customHeight="1">
      <c r="A2100" s="151" t="s">
        <v>54</v>
      </c>
      <c r="B2100" s="152">
        <v>46083</v>
      </c>
      <c r="C2100" s="153" t="s">
        <v>55</v>
      </c>
      <c r="D2100" s="153" t="s">
        <v>56</v>
      </c>
      <c r="E2100" s="244">
        <v>89945989</v>
      </c>
      <c r="F2100" s="144" t="s">
        <v>4204</v>
      </c>
      <c r="G2100" s="230"/>
      <c r="H2100" s="154">
        <v>29982</v>
      </c>
      <c r="I2100" s="153">
        <v>44</v>
      </c>
      <c r="J2100" s="148" t="s">
        <v>70</v>
      </c>
      <c r="K2100" s="153" t="s">
        <v>59</v>
      </c>
      <c r="L2100" s="153"/>
      <c r="M2100" s="153"/>
      <c r="N2100" s="153">
        <v>110</v>
      </c>
      <c r="O2100" s="155" t="s">
        <v>4205</v>
      </c>
      <c r="P2100" s="156" t="s">
        <v>60</v>
      </c>
      <c r="Q2100" s="157" t="s">
        <v>110</v>
      </c>
      <c r="R2100" s="158">
        <v>46155</v>
      </c>
      <c r="S2100" s="159"/>
      <c r="T2100" s="159" t="s">
        <v>62</v>
      </c>
      <c r="U2100" s="159" t="s">
        <v>111</v>
      </c>
      <c r="V2100" s="154">
        <v>46125</v>
      </c>
      <c r="W2100" s="154">
        <v>46150</v>
      </c>
      <c r="X2100" s="154"/>
      <c r="Y2100" s="160" t="s">
        <v>4189</v>
      </c>
      <c r="Z2100" s="160" t="s">
        <v>65</v>
      </c>
      <c r="AA2100" s="153"/>
      <c r="AB2100" s="153"/>
      <c r="AC2100" s="182" t="e">
        <f t="shared" si="66"/>
        <v>#DIV/0!</v>
      </c>
      <c r="AD2100" s="153" t="e">
        <f t="shared" si="67"/>
        <v>#DIV/0!</v>
      </c>
      <c r="AE2100" s="233" t="s">
        <v>66</v>
      </c>
      <c r="AF2100" s="153"/>
      <c r="AG2100" s="159"/>
      <c r="AH2100" s="153"/>
      <c r="AI2100" s="161"/>
      <c r="AJ2100" s="153"/>
      <c r="AK2100" s="153"/>
      <c r="AL2100" s="207"/>
      <c r="AM2100" s="207"/>
      <c r="AN2100" s="207"/>
      <c r="AO2100" s="207" t="str">
        <f ca="1">IF(R2100="","",IF(R2100&gt;TODAY(),"0 meses",DATEDIF(R2100,TODAY(),"m") &amp; " meses"))</f>
        <v>0 meses</v>
      </c>
      <c r="AP2100" s="147" t="s">
        <v>67</v>
      </c>
      <c r="AQ2100" s="147" t="s">
        <v>67</v>
      </c>
      <c r="AR2100" s="147"/>
      <c r="AS2100" s="209" t="s">
        <v>68</v>
      </c>
      <c r="AT2100" s="223" t="str">
        <f>MONTH(B2100)&amp;"/"&amp;YEAR(B2100)</f>
        <v>3/2026</v>
      </c>
      <c r="AU2100" s="223">
        <f>WEEKNUM(B2100)-WEEKNUM(EOMONTH(B2100,-1)+1)+1</f>
        <v>1</v>
      </c>
      <c r="AV2100" s="209" t="str">
        <f>MONTH(R2100)&amp;"/"&amp;YEAR(R2100)</f>
        <v>5/2026</v>
      </c>
      <c r="AW2100" s="209">
        <f>WEEKNUM(R2100)-WEEKNUM(EOMONTH(R2100,-1)+1)+1</f>
        <v>3</v>
      </c>
      <c r="AX2100" s="209">
        <f>IF(BB2100="S",IF(Q2100="1. Aceitou o programa",R2100-B2100,0),0)</f>
        <v>72</v>
      </c>
      <c r="AY2100" s="209">
        <f>IF(BB2100="S",IF(AND(S2100&lt;&gt;"",R2100&lt;&gt;""),S2100-R2100,0),0)</f>
        <v>0</v>
      </c>
      <c r="AZ2100" s="209">
        <f>IF(BB2100="S",IF(Q2100="1. Aceitou o programa",IF(OR(X2100="Não se Aplica",X2100=""),IF(OR(W2100="Não se Aplica",W2100=""),0,W2100-V2100),AVERAGE(X2100-W2100,W2100-V2100)),0),0)</f>
        <v>25</v>
      </c>
      <c r="BA2100" s="209">
        <f>IF(BB2100="S",IF(AND(Q2100="1. Aceitou o programa",AH2100="Realizada"),IFERROR(IF(AG2100="",0,AG2100-R2100),0),0),0)</f>
        <v>0</v>
      </c>
      <c r="BB2100" s="209" t="str">
        <f>_xlfn.XLOOKUP(U2100,'Lista Suspensa'!$AA$20:$AA$23,'Lista Suspensa'!$AB$20:$AB$23,"N/A")</f>
        <v>S</v>
      </c>
    </row>
    <row r="2101" spans="1:54" ht="12" customHeight="1">
      <c r="A2101" s="151" t="s">
        <v>54</v>
      </c>
      <c r="B2101" s="152">
        <v>46083</v>
      </c>
      <c r="C2101" s="153" t="s">
        <v>55</v>
      </c>
      <c r="D2101" s="153" t="s">
        <v>56</v>
      </c>
      <c r="E2101" s="244">
        <v>89563710</v>
      </c>
      <c r="F2101" s="144" t="s">
        <v>4206</v>
      </c>
      <c r="G2101" s="230"/>
      <c r="H2101" s="154">
        <v>30115</v>
      </c>
      <c r="I2101" s="153">
        <v>43</v>
      </c>
      <c r="J2101" s="148" t="s">
        <v>70</v>
      </c>
      <c r="K2101" s="153" t="s">
        <v>59</v>
      </c>
      <c r="L2101" s="153"/>
      <c r="M2101" s="153"/>
      <c r="N2101" s="153">
        <v>110</v>
      </c>
      <c r="O2101" s="155" t="s">
        <v>4207</v>
      </c>
      <c r="P2101" s="156" t="s">
        <v>60</v>
      </c>
      <c r="Q2101" s="157" t="s">
        <v>110</v>
      </c>
      <c r="R2101" s="158">
        <v>46155</v>
      </c>
      <c r="S2101" s="159"/>
      <c r="T2101" s="159" t="s">
        <v>62</v>
      </c>
      <c r="U2101" s="159" t="s">
        <v>111</v>
      </c>
      <c r="V2101" s="154">
        <v>46118</v>
      </c>
      <c r="W2101" s="154">
        <v>46150</v>
      </c>
      <c r="X2101" s="154"/>
      <c r="Y2101" s="160" t="s">
        <v>64</v>
      </c>
      <c r="Z2101" s="160" t="s">
        <v>65</v>
      </c>
      <c r="AA2101" s="153"/>
      <c r="AB2101" s="153"/>
      <c r="AC2101" s="182" t="e">
        <f t="shared" si="66"/>
        <v>#DIV/0!</v>
      </c>
      <c r="AD2101" s="153" t="e">
        <f t="shared" si="67"/>
        <v>#DIV/0!</v>
      </c>
      <c r="AE2101" s="233" t="s">
        <v>66</v>
      </c>
      <c r="AF2101" s="153"/>
      <c r="AG2101" s="159"/>
      <c r="AH2101" s="153"/>
      <c r="AI2101" s="161"/>
      <c r="AJ2101" s="153"/>
      <c r="AK2101" s="153"/>
      <c r="AL2101" s="207"/>
      <c r="AM2101" s="207"/>
      <c r="AN2101" s="207"/>
      <c r="AO2101" s="207" t="str">
        <f ca="1">IF(R2101="","",IF(R2101&gt;TODAY(),"0 meses",DATEDIF(R2101,TODAY(),"m") &amp; " meses"))</f>
        <v>0 meses</v>
      </c>
      <c r="AP2101" s="147" t="s">
        <v>67</v>
      </c>
      <c r="AQ2101" s="147" t="s">
        <v>67</v>
      </c>
      <c r="AR2101" s="147"/>
      <c r="AS2101" s="209" t="s">
        <v>68</v>
      </c>
      <c r="AT2101" s="223" t="str">
        <f>MONTH(B2101)&amp;"/"&amp;YEAR(B2101)</f>
        <v>3/2026</v>
      </c>
      <c r="AU2101" s="223">
        <f>WEEKNUM(B2101)-WEEKNUM(EOMONTH(B2101,-1)+1)+1</f>
        <v>1</v>
      </c>
      <c r="AV2101" s="209" t="str">
        <f>MONTH(R2101)&amp;"/"&amp;YEAR(R2101)</f>
        <v>5/2026</v>
      </c>
      <c r="AW2101" s="209">
        <f>WEEKNUM(R2101)-WEEKNUM(EOMONTH(R2101,-1)+1)+1</f>
        <v>3</v>
      </c>
      <c r="AX2101" s="209">
        <f>IF(BB2101="S",IF(Q2101="1. Aceitou o programa",R2101-B2101,0),0)</f>
        <v>72</v>
      </c>
      <c r="AY2101" s="209">
        <f>IF(BB2101="S",IF(AND(S2101&lt;&gt;"",R2101&lt;&gt;""),S2101-R2101,0),0)</f>
        <v>0</v>
      </c>
      <c r="AZ2101" s="209">
        <f>IF(BB2101="S",IF(Q2101="1. Aceitou o programa",IF(OR(X2101="Não se Aplica",X2101=""),IF(OR(W2101="Não se Aplica",W2101=""),0,W2101-V2101),AVERAGE(X2101-W2101,W2101-V2101)),0),0)</f>
        <v>32</v>
      </c>
      <c r="BA2101" s="209">
        <f>IF(BB2101="S",IF(AND(Q2101="1. Aceitou o programa",AH2101="Realizada"),IFERROR(IF(AG2101="",0,AG2101-R2101),0),0),0)</f>
        <v>0</v>
      </c>
      <c r="BB2101" s="209" t="str">
        <f>_xlfn.XLOOKUP(U2101,'Lista Suspensa'!$AA$20:$AA$23,'Lista Suspensa'!$AB$20:$AB$23,"N/A")</f>
        <v>S</v>
      </c>
    </row>
    <row r="2102" spans="1:54" ht="12" customHeight="1">
      <c r="A2102" s="151" t="s">
        <v>54</v>
      </c>
      <c r="B2102" s="152">
        <v>46083</v>
      </c>
      <c r="C2102" s="153" t="s">
        <v>55</v>
      </c>
      <c r="D2102" s="153" t="s">
        <v>56</v>
      </c>
      <c r="E2102" s="244">
        <v>94054541</v>
      </c>
      <c r="F2102" s="144" t="s">
        <v>4208</v>
      </c>
      <c r="G2102" s="230"/>
      <c r="H2102" s="154">
        <v>30186</v>
      </c>
      <c r="I2102" s="153">
        <v>43</v>
      </c>
      <c r="J2102" s="148" t="s">
        <v>70</v>
      </c>
      <c r="K2102" s="153" t="s">
        <v>59</v>
      </c>
      <c r="L2102" s="153"/>
      <c r="M2102" s="153"/>
      <c r="N2102" s="153">
        <v>60</v>
      </c>
      <c r="O2102" s="155">
        <v>11940185627</v>
      </c>
      <c r="P2102" s="156" t="s">
        <v>60</v>
      </c>
      <c r="Q2102" s="157" t="s">
        <v>110</v>
      </c>
      <c r="R2102" s="158">
        <v>46155</v>
      </c>
      <c r="S2102" s="159"/>
      <c r="T2102" s="159" t="s">
        <v>62</v>
      </c>
      <c r="U2102" s="159" t="s">
        <v>111</v>
      </c>
      <c r="V2102" s="154">
        <v>46126</v>
      </c>
      <c r="W2102" s="154">
        <v>46150</v>
      </c>
      <c r="X2102" s="154"/>
      <c r="Y2102" s="160" t="s">
        <v>2603</v>
      </c>
      <c r="Z2102" s="160" t="s">
        <v>65</v>
      </c>
      <c r="AA2102" s="153"/>
      <c r="AB2102" s="153"/>
      <c r="AC2102" s="182" t="e">
        <f t="shared" si="66"/>
        <v>#DIV/0!</v>
      </c>
      <c r="AD2102" s="153" t="e">
        <f t="shared" si="67"/>
        <v>#DIV/0!</v>
      </c>
      <c r="AE2102" s="233" t="s">
        <v>66</v>
      </c>
      <c r="AF2102" s="153"/>
      <c r="AG2102" s="159"/>
      <c r="AH2102" s="153"/>
      <c r="AI2102" s="161"/>
      <c r="AJ2102" s="153"/>
      <c r="AK2102" s="153"/>
      <c r="AL2102" s="207" t="s">
        <v>85</v>
      </c>
      <c r="AM2102" s="207" t="s">
        <v>86</v>
      </c>
      <c r="AN2102" s="207"/>
      <c r="AO2102" s="207" t="str">
        <f ca="1">IF(R2102="","",IF(R2102&gt;TODAY(),"0 meses",DATEDIF(R2102,TODAY(),"m") &amp; " meses"))</f>
        <v>0 meses</v>
      </c>
      <c r="AP2102" s="147" t="s">
        <v>67</v>
      </c>
      <c r="AQ2102" s="147" t="s">
        <v>67</v>
      </c>
      <c r="AR2102" s="147"/>
      <c r="AS2102" s="209" t="s">
        <v>68</v>
      </c>
      <c r="AT2102" s="223" t="str">
        <f>MONTH(B2102)&amp;"/"&amp;YEAR(B2102)</f>
        <v>3/2026</v>
      </c>
      <c r="AU2102" s="223">
        <f>WEEKNUM(B2102)-WEEKNUM(EOMONTH(B2102,-1)+1)+1</f>
        <v>1</v>
      </c>
      <c r="AV2102" s="209" t="str">
        <f>MONTH(R2102)&amp;"/"&amp;YEAR(R2102)</f>
        <v>5/2026</v>
      </c>
      <c r="AW2102" s="209">
        <f>WEEKNUM(R2102)-WEEKNUM(EOMONTH(R2102,-1)+1)+1</f>
        <v>3</v>
      </c>
      <c r="AX2102" s="209">
        <f>IF(BB2102="S",IF(Q2102="1. Aceitou o programa",R2102-B2102,0),0)</f>
        <v>72</v>
      </c>
      <c r="AY2102" s="209">
        <f>IF(BB2102="S",IF(AND(S2102&lt;&gt;"",R2102&lt;&gt;""),S2102-R2102,0),0)</f>
        <v>0</v>
      </c>
      <c r="AZ2102" s="209">
        <f>IF(BB2102="S",IF(Q2102="1. Aceitou o programa",IF(OR(X2102="Não se Aplica",X2102=""),IF(OR(W2102="Não se Aplica",W2102=""),0,W2102-V2102),AVERAGE(X2102-W2102,W2102-V2102)),0),0)</f>
        <v>24</v>
      </c>
      <c r="BA2102" s="209">
        <f>IF(BB2102="S",IF(AND(Q2102="1. Aceitou o programa",AH2102="Realizada"),IFERROR(IF(AG2102="",0,AG2102-R2102),0),0),0)</f>
        <v>0</v>
      </c>
      <c r="BB2102" s="209" t="str">
        <f>_xlfn.XLOOKUP(U2102,'Lista Suspensa'!$AA$20:$AA$23,'Lista Suspensa'!$AB$20:$AB$23,"N/A")</f>
        <v>S</v>
      </c>
    </row>
    <row r="2103" spans="1:54" ht="12" customHeight="1">
      <c r="A2103" s="151" t="s">
        <v>54</v>
      </c>
      <c r="B2103" s="152">
        <v>46083</v>
      </c>
      <c r="C2103" s="153" t="s">
        <v>55</v>
      </c>
      <c r="D2103" s="153" t="s">
        <v>56</v>
      </c>
      <c r="E2103" s="244">
        <v>93683295</v>
      </c>
      <c r="F2103" s="144" t="s">
        <v>4209</v>
      </c>
      <c r="G2103" s="230"/>
      <c r="H2103" s="154">
        <v>30204</v>
      </c>
      <c r="I2103" s="153">
        <v>43</v>
      </c>
      <c r="J2103" s="148" t="s">
        <v>70</v>
      </c>
      <c r="K2103" s="153" t="s">
        <v>59</v>
      </c>
      <c r="L2103" s="153"/>
      <c r="M2103" s="153"/>
      <c r="N2103" s="153">
        <v>110</v>
      </c>
      <c r="O2103" s="155" t="s">
        <v>4210</v>
      </c>
      <c r="P2103" s="156" t="s">
        <v>60</v>
      </c>
      <c r="Q2103" s="157" t="s">
        <v>110</v>
      </c>
      <c r="R2103" s="158">
        <v>46155</v>
      </c>
      <c r="S2103" s="159"/>
      <c r="T2103" s="159" t="s">
        <v>62</v>
      </c>
      <c r="U2103" s="159" t="s">
        <v>111</v>
      </c>
      <c r="V2103" s="154">
        <v>46126</v>
      </c>
      <c r="W2103" s="154">
        <v>46150</v>
      </c>
      <c r="X2103" s="154"/>
      <c r="Y2103" s="160" t="s">
        <v>4146</v>
      </c>
      <c r="Z2103" s="160" t="s">
        <v>65</v>
      </c>
      <c r="AA2103" s="153"/>
      <c r="AB2103" s="153"/>
      <c r="AC2103" s="182" t="e">
        <f t="shared" si="66"/>
        <v>#DIV/0!</v>
      </c>
      <c r="AD2103" s="153" t="e">
        <f t="shared" si="67"/>
        <v>#DIV/0!</v>
      </c>
      <c r="AE2103" s="233" t="s">
        <v>66</v>
      </c>
      <c r="AF2103" s="153"/>
      <c r="AG2103" s="159"/>
      <c r="AH2103" s="153"/>
      <c r="AI2103" s="161"/>
      <c r="AJ2103" s="153"/>
      <c r="AK2103" s="153"/>
      <c r="AL2103" s="207"/>
      <c r="AM2103" s="207"/>
      <c r="AN2103" s="207"/>
      <c r="AO2103" s="207" t="str">
        <f ca="1">IF(R2103="","",IF(R2103&gt;TODAY(),"0 meses",DATEDIF(R2103,TODAY(),"m") &amp; " meses"))</f>
        <v>0 meses</v>
      </c>
      <c r="AP2103" s="147" t="s">
        <v>67</v>
      </c>
      <c r="AQ2103" s="147" t="s">
        <v>67</v>
      </c>
      <c r="AR2103" s="147"/>
      <c r="AS2103" s="209" t="s">
        <v>68</v>
      </c>
      <c r="AT2103" s="223" t="str">
        <f>MONTH(B2103)&amp;"/"&amp;YEAR(B2103)</f>
        <v>3/2026</v>
      </c>
      <c r="AU2103" s="223">
        <f>WEEKNUM(B2103)-WEEKNUM(EOMONTH(B2103,-1)+1)+1</f>
        <v>1</v>
      </c>
      <c r="AV2103" s="209" t="str">
        <f>MONTH(R2103)&amp;"/"&amp;YEAR(R2103)</f>
        <v>5/2026</v>
      </c>
      <c r="AW2103" s="209">
        <f>WEEKNUM(R2103)-WEEKNUM(EOMONTH(R2103,-1)+1)+1</f>
        <v>3</v>
      </c>
      <c r="AX2103" s="209">
        <f>IF(BB2103="S",IF(Q2103="1. Aceitou o programa",R2103-B2103,0),0)</f>
        <v>72</v>
      </c>
      <c r="AY2103" s="209">
        <f>IF(BB2103="S",IF(AND(S2103&lt;&gt;"",R2103&lt;&gt;""),S2103-R2103,0),0)</f>
        <v>0</v>
      </c>
      <c r="AZ2103" s="209">
        <f>IF(BB2103="S",IF(Q2103="1. Aceitou o programa",IF(OR(X2103="Não se Aplica",X2103=""),IF(OR(W2103="Não se Aplica",W2103=""),0,W2103-V2103),AVERAGE(X2103-W2103,W2103-V2103)),0),0)</f>
        <v>24</v>
      </c>
      <c r="BA2103" s="209">
        <f>IF(BB2103="S",IF(AND(Q2103="1. Aceitou o programa",AH2103="Realizada"),IFERROR(IF(AG2103="",0,AG2103-R2103),0),0),0)</f>
        <v>0</v>
      </c>
      <c r="BB2103" s="209" t="str">
        <f>_xlfn.XLOOKUP(U2103,'Lista Suspensa'!$AA$20:$AA$23,'Lista Suspensa'!$AB$20:$AB$23,"N/A")</f>
        <v>S</v>
      </c>
    </row>
    <row r="2104" spans="1:54" ht="12" customHeight="1">
      <c r="A2104" s="151" t="s">
        <v>54</v>
      </c>
      <c r="B2104" s="152">
        <v>46083</v>
      </c>
      <c r="C2104" s="153" t="s">
        <v>55</v>
      </c>
      <c r="D2104" s="153" t="s">
        <v>56</v>
      </c>
      <c r="E2104" s="244">
        <v>811079180</v>
      </c>
      <c r="F2104" s="144" t="s">
        <v>4211</v>
      </c>
      <c r="G2104" s="230"/>
      <c r="H2104" s="154">
        <v>30278</v>
      </c>
      <c r="I2104" s="153">
        <v>43</v>
      </c>
      <c r="J2104" s="148" t="s">
        <v>70</v>
      </c>
      <c r="K2104" s="153" t="s">
        <v>59</v>
      </c>
      <c r="L2104" s="153"/>
      <c r="M2104" s="153"/>
      <c r="N2104" s="153">
        <v>100</v>
      </c>
      <c r="O2104" s="155" t="s">
        <v>4212</v>
      </c>
      <c r="P2104" s="156" t="s">
        <v>71</v>
      </c>
      <c r="Q2104" s="157" t="s">
        <v>110</v>
      </c>
      <c r="R2104" s="158">
        <v>46155</v>
      </c>
      <c r="S2104" s="159"/>
      <c r="T2104" s="159" t="s">
        <v>62</v>
      </c>
      <c r="U2104" s="159" t="s">
        <v>111</v>
      </c>
      <c r="V2104" s="154">
        <v>46126</v>
      </c>
      <c r="W2104" s="154">
        <v>46150</v>
      </c>
      <c r="X2104" s="154"/>
      <c r="Y2104" s="160" t="s">
        <v>2622</v>
      </c>
      <c r="Z2104" s="160" t="s">
        <v>65</v>
      </c>
      <c r="AA2104" s="153"/>
      <c r="AB2104" s="153"/>
      <c r="AC2104" s="182" t="e">
        <f t="shared" si="66"/>
        <v>#DIV/0!</v>
      </c>
      <c r="AD2104" s="153" t="e">
        <f t="shared" si="67"/>
        <v>#DIV/0!</v>
      </c>
      <c r="AE2104" s="233" t="s">
        <v>66</v>
      </c>
      <c r="AF2104" s="153"/>
      <c r="AG2104" s="159"/>
      <c r="AH2104" s="153"/>
      <c r="AI2104" s="161"/>
      <c r="AJ2104" s="153"/>
      <c r="AK2104" s="153"/>
      <c r="AL2104" s="207"/>
      <c r="AM2104" s="207"/>
      <c r="AN2104" s="207"/>
      <c r="AO2104" s="207" t="str">
        <f ca="1">IF(R2104="","",IF(R2104&gt;TODAY(),"0 meses",DATEDIF(R2104,TODAY(),"m") &amp; " meses"))</f>
        <v>0 meses</v>
      </c>
      <c r="AP2104" s="147" t="s">
        <v>67</v>
      </c>
      <c r="AQ2104" s="147" t="s">
        <v>67</v>
      </c>
      <c r="AR2104" s="147"/>
      <c r="AS2104" s="209" t="s">
        <v>68</v>
      </c>
      <c r="AT2104" s="223" t="str">
        <f>MONTH(B2104)&amp;"/"&amp;YEAR(B2104)</f>
        <v>3/2026</v>
      </c>
      <c r="AU2104" s="223">
        <f>WEEKNUM(B2104)-WEEKNUM(EOMONTH(B2104,-1)+1)+1</f>
        <v>1</v>
      </c>
      <c r="AV2104" s="209" t="str">
        <f>MONTH(R2104)&amp;"/"&amp;YEAR(R2104)</f>
        <v>5/2026</v>
      </c>
      <c r="AW2104" s="209">
        <f>WEEKNUM(R2104)-WEEKNUM(EOMONTH(R2104,-1)+1)+1</f>
        <v>3</v>
      </c>
      <c r="AX2104" s="209">
        <f>IF(BB2104="S",IF(Q2104="1. Aceitou o programa",R2104-B2104,0),0)</f>
        <v>72</v>
      </c>
      <c r="AY2104" s="209">
        <f>IF(BB2104="S",IF(AND(S2104&lt;&gt;"",R2104&lt;&gt;""),S2104-R2104,0),0)</f>
        <v>0</v>
      </c>
      <c r="AZ2104" s="209">
        <f>IF(BB2104="S",IF(Q2104="1. Aceitou o programa",IF(OR(X2104="Não se Aplica",X2104=""),IF(OR(W2104="Não se Aplica",W2104=""),0,W2104-V2104),AVERAGE(X2104-W2104,W2104-V2104)),0),0)</f>
        <v>24</v>
      </c>
      <c r="BA2104" s="209">
        <f>IF(BB2104="S",IF(AND(Q2104="1. Aceitou o programa",AH2104="Realizada"),IFERROR(IF(AG2104="",0,AG2104-R2104),0),0),0)</f>
        <v>0</v>
      </c>
      <c r="BB2104" s="209" t="str">
        <f>_xlfn.XLOOKUP(U2104,'Lista Suspensa'!$AA$20:$AA$23,'Lista Suspensa'!$AB$20:$AB$23,"N/A")</f>
        <v>S</v>
      </c>
    </row>
    <row r="2105" spans="1:54" ht="12" customHeight="1">
      <c r="A2105" s="151" t="s">
        <v>54</v>
      </c>
      <c r="B2105" s="152">
        <v>46083</v>
      </c>
      <c r="C2105" s="153" t="s">
        <v>55</v>
      </c>
      <c r="D2105" s="153" t="s">
        <v>56</v>
      </c>
      <c r="E2105" s="244">
        <v>89919118</v>
      </c>
      <c r="F2105" s="144" t="s">
        <v>4213</v>
      </c>
      <c r="G2105" s="230"/>
      <c r="H2105" s="154">
        <v>30599</v>
      </c>
      <c r="I2105" s="153">
        <v>42</v>
      </c>
      <c r="J2105" s="148" t="s">
        <v>70</v>
      </c>
      <c r="K2105" s="153" t="s">
        <v>59</v>
      </c>
      <c r="L2105" s="153"/>
      <c r="M2105" s="153"/>
      <c r="N2105" s="153">
        <v>450</v>
      </c>
      <c r="O2105" s="155" t="s">
        <v>4214</v>
      </c>
      <c r="P2105" s="156" t="s">
        <v>71</v>
      </c>
      <c r="Q2105" s="157" t="s">
        <v>110</v>
      </c>
      <c r="R2105" s="158">
        <v>46155</v>
      </c>
      <c r="S2105" s="159"/>
      <c r="T2105" s="159" t="s">
        <v>62</v>
      </c>
      <c r="U2105" s="159" t="s">
        <v>111</v>
      </c>
      <c r="V2105" s="154">
        <v>46125</v>
      </c>
      <c r="W2105" s="154">
        <v>46150</v>
      </c>
      <c r="X2105" s="154"/>
      <c r="Y2105" s="160" t="s">
        <v>4215</v>
      </c>
      <c r="Z2105" s="160" t="s">
        <v>65</v>
      </c>
      <c r="AA2105" s="153"/>
      <c r="AB2105" s="153"/>
      <c r="AC2105" s="182" t="e">
        <f t="shared" si="66"/>
        <v>#DIV/0!</v>
      </c>
      <c r="AD2105" s="153" t="e">
        <f t="shared" si="67"/>
        <v>#DIV/0!</v>
      </c>
      <c r="AE2105" s="233" t="s">
        <v>66</v>
      </c>
      <c r="AF2105" s="153"/>
      <c r="AG2105" s="159"/>
      <c r="AH2105" s="153"/>
      <c r="AI2105" s="161"/>
      <c r="AJ2105" s="153"/>
      <c r="AK2105" s="153"/>
      <c r="AL2105" s="207"/>
      <c r="AM2105" s="207"/>
      <c r="AN2105" s="207"/>
      <c r="AO2105" s="207" t="str">
        <f ca="1">IF(R2105="","",IF(R2105&gt;TODAY(),"0 meses",DATEDIF(R2105,TODAY(),"m") &amp; " meses"))</f>
        <v>0 meses</v>
      </c>
      <c r="AP2105" s="147" t="s">
        <v>67</v>
      </c>
      <c r="AQ2105" s="147" t="s">
        <v>67</v>
      </c>
      <c r="AR2105" s="147"/>
      <c r="AS2105" s="209" t="s">
        <v>68</v>
      </c>
      <c r="AT2105" s="223" t="str">
        <f>MONTH(B2105)&amp;"/"&amp;YEAR(B2105)</f>
        <v>3/2026</v>
      </c>
      <c r="AU2105" s="223">
        <f>WEEKNUM(B2105)-WEEKNUM(EOMONTH(B2105,-1)+1)+1</f>
        <v>1</v>
      </c>
      <c r="AV2105" s="209" t="str">
        <f>MONTH(R2105)&amp;"/"&amp;YEAR(R2105)</f>
        <v>5/2026</v>
      </c>
      <c r="AW2105" s="209">
        <f>WEEKNUM(R2105)-WEEKNUM(EOMONTH(R2105,-1)+1)+1</f>
        <v>3</v>
      </c>
      <c r="AX2105" s="209">
        <f>IF(BB2105="S",IF(Q2105="1. Aceitou o programa",R2105-B2105,0),0)</f>
        <v>72</v>
      </c>
      <c r="AY2105" s="209">
        <f>IF(BB2105="S",IF(AND(S2105&lt;&gt;"",R2105&lt;&gt;""),S2105-R2105,0),0)</f>
        <v>0</v>
      </c>
      <c r="AZ2105" s="209">
        <f>IF(BB2105="S",IF(Q2105="1. Aceitou o programa",IF(OR(X2105="Não se Aplica",X2105=""),IF(OR(W2105="Não se Aplica",W2105=""),0,W2105-V2105),AVERAGE(X2105-W2105,W2105-V2105)),0),0)</f>
        <v>25</v>
      </c>
      <c r="BA2105" s="209">
        <f>IF(BB2105="S",IF(AND(Q2105="1. Aceitou o programa",AH2105="Realizada"),IFERROR(IF(AG2105="",0,AG2105-R2105),0),0),0)</f>
        <v>0</v>
      </c>
      <c r="BB2105" s="209" t="str">
        <f>_xlfn.XLOOKUP(U2105,'Lista Suspensa'!$AA$20:$AA$23,'Lista Suspensa'!$AB$20:$AB$23,"N/A")</f>
        <v>S</v>
      </c>
    </row>
    <row r="2106" spans="1:54" ht="12" customHeight="1">
      <c r="A2106" s="151" t="s">
        <v>54</v>
      </c>
      <c r="B2106" s="152">
        <v>46083</v>
      </c>
      <c r="C2106" s="153" t="s">
        <v>55</v>
      </c>
      <c r="D2106" s="153" t="s">
        <v>56</v>
      </c>
      <c r="E2106" s="244">
        <v>92628548</v>
      </c>
      <c r="F2106" s="144" t="s">
        <v>4216</v>
      </c>
      <c r="G2106" s="230"/>
      <c r="H2106" s="154">
        <v>30694</v>
      </c>
      <c r="I2106" s="153">
        <v>42</v>
      </c>
      <c r="J2106" s="148" t="s">
        <v>70</v>
      </c>
      <c r="K2106" s="153" t="s">
        <v>59</v>
      </c>
      <c r="L2106" s="153"/>
      <c r="M2106" s="153"/>
      <c r="N2106" s="153">
        <v>60</v>
      </c>
      <c r="O2106" s="155" t="s">
        <v>4217</v>
      </c>
      <c r="P2106" s="156" t="s">
        <v>71</v>
      </c>
      <c r="Q2106" s="157" t="s">
        <v>110</v>
      </c>
      <c r="R2106" s="158">
        <v>46155</v>
      </c>
      <c r="S2106" s="159"/>
      <c r="T2106" s="159" t="s">
        <v>62</v>
      </c>
      <c r="U2106" s="159" t="s">
        <v>111</v>
      </c>
      <c r="V2106" s="154">
        <v>46126</v>
      </c>
      <c r="W2106" s="154">
        <v>46150</v>
      </c>
      <c r="X2106" s="154"/>
      <c r="Y2106" s="160" t="s">
        <v>3512</v>
      </c>
      <c r="Z2106" s="160" t="s">
        <v>65</v>
      </c>
      <c r="AA2106" s="153"/>
      <c r="AB2106" s="153"/>
      <c r="AC2106" s="182" t="e">
        <f t="shared" si="66"/>
        <v>#DIV/0!</v>
      </c>
      <c r="AD2106" s="153" t="e">
        <f t="shared" si="67"/>
        <v>#DIV/0!</v>
      </c>
      <c r="AE2106" s="233" t="s">
        <v>66</v>
      </c>
      <c r="AF2106" s="153"/>
      <c r="AG2106" s="159"/>
      <c r="AH2106" s="153"/>
      <c r="AI2106" s="161"/>
      <c r="AJ2106" s="153"/>
      <c r="AK2106" s="153"/>
      <c r="AL2106" s="207"/>
      <c r="AM2106" s="207"/>
      <c r="AN2106" s="207"/>
      <c r="AO2106" s="207" t="str">
        <f ca="1">IF(R2106="","",IF(R2106&gt;TODAY(),"0 meses",DATEDIF(R2106,TODAY(),"m") &amp; " meses"))</f>
        <v>0 meses</v>
      </c>
      <c r="AP2106" s="147" t="s">
        <v>67</v>
      </c>
      <c r="AQ2106" s="147" t="s">
        <v>67</v>
      </c>
      <c r="AR2106" s="147"/>
      <c r="AS2106" s="209" t="s">
        <v>68</v>
      </c>
      <c r="AT2106" s="223" t="str">
        <f>MONTH(B2106)&amp;"/"&amp;YEAR(B2106)</f>
        <v>3/2026</v>
      </c>
      <c r="AU2106" s="223">
        <f>WEEKNUM(B2106)-WEEKNUM(EOMONTH(B2106,-1)+1)+1</f>
        <v>1</v>
      </c>
      <c r="AV2106" s="209" t="str">
        <f>MONTH(R2106)&amp;"/"&amp;YEAR(R2106)</f>
        <v>5/2026</v>
      </c>
      <c r="AW2106" s="209">
        <f>WEEKNUM(R2106)-WEEKNUM(EOMONTH(R2106,-1)+1)+1</f>
        <v>3</v>
      </c>
      <c r="AX2106" s="209">
        <f>IF(BB2106="S",IF(Q2106="1. Aceitou o programa",R2106-B2106,0),0)</f>
        <v>72</v>
      </c>
      <c r="AY2106" s="209">
        <f>IF(BB2106="S",IF(AND(S2106&lt;&gt;"",R2106&lt;&gt;""),S2106-R2106,0),0)</f>
        <v>0</v>
      </c>
      <c r="AZ2106" s="209">
        <f>IF(BB2106="S",IF(Q2106="1. Aceitou o programa",IF(OR(X2106="Não se Aplica",X2106=""),IF(OR(W2106="Não se Aplica",W2106=""),0,W2106-V2106),AVERAGE(X2106-W2106,W2106-V2106)),0),0)</f>
        <v>24</v>
      </c>
      <c r="BA2106" s="209">
        <f>IF(BB2106="S",IF(AND(Q2106="1. Aceitou o programa",AH2106="Realizada"),IFERROR(IF(AG2106="",0,AG2106-R2106),0),0),0)</f>
        <v>0</v>
      </c>
      <c r="BB2106" s="209" t="str">
        <f>_xlfn.XLOOKUP(U2106,'Lista Suspensa'!$AA$20:$AA$23,'Lista Suspensa'!$AB$20:$AB$23,"N/A")</f>
        <v>S</v>
      </c>
    </row>
    <row r="2107" spans="1:54" ht="12" customHeight="1">
      <c r="A2107" s="151" t="s">
        <v>54</v>
      </c>
      <c r="B2107" s="152">
        <v>46083</v>
      </c>
      <c r="C2107" s="153" t="s">
        <v>55</v>
      </c>
      <c r="D2107" s="153" t="s">
        <v>56</v>
      </c>
      <c r="E2107" s="244">
        <v>94342583</v>
      </c>
      <c r="F2107" s="144" t="s">
        <v>4218</v>
      </c>
      <c r="G2107" s="230"/>
      <c r="H2107" s="154">
        <v>30700</v>
      </c>
      <c r="I2107" s="153">
        <v>42</v>
      </c>
      <c r="J2107" s="148" t="s">
        <v>70</v>
      </c>
      <c r="K2107" s="153" t="s">
        <v>59</v>
      </c>
      <c r="L2107" s="153"/>
      <c r="M2107" s="153"/>
      <c r="N2107" s="153">
        <v>110</v>
      </c>
      <c r="O2107" s="155" t="s">
        <v>4219</v>
      </c>
      <c r="P2107" s="156" t="s">
        <v>60</v>
      </c>
      <c r="Q2107" s="157" t="s">
        <v>110</v>
      </c>
      <c r="R2107" s="158">
        <v>46155</v>
      </c>
      <c r="S2107" s="159"/>
      <c r="T2107" s="159" t="s">
        <v>62</v>
      </c>
      <c r="U2107" s="159" t="s">
        <v>111</v>
      </c>
      <c r="V2107" s="154">
        <v>46125</v>
      </c>
      <c r="W2107" s="154">
        <v>46150</v>
      </c>
      <c r="X2107" s="154"/>
      <c r="Y2107" s="160" t="s">
        <v>4220</v>
      </c>
      <c r="Z2107" s="160" t="s">
        <v>65</v>
      </c>
      <c r="AA2107" s="153"/>
      <c r="AB2107" s="153"/>
      <c r="AC2107" s="182" t="e">
        <f t="shared" si="66"/>
        <v>#DIV/0!</v>
      </c>
      <c r="AD2107" s="153" t="e">
        <f t="shared" si="67"/>
        <v>#DIV/0!</v>
      </c>
      <c r="AE2107" s="233" t="s">
        <v>66</v>
      </c>
      <c r="AF2107" s="153"/>
      <c r="AG2107" s="159"/>
      <c r="AH2107" s="153"/>
      <c r="AI2107" s="161"/>
      <c r="AJ2107" s="153"/>
      <c r="AK2107" s="153"/>
      <c r="AL2107" s="207"/>
      <c r="AM2107" s="207"/>
      <c r="AN2107" s="207"/>
      <c r="AO2107" s="207" t="str">
        <f ca="1">IF(R2107="","",IF(R2107&gt;TODAY(),"0 meses",DATEDIF(R2107,TODAY(),"m") &amp; " meses"))</f>
        <v>0 meses</v>
      </c>
      <c r="AP2107" s="147" t="s">
        <v>67</v>
      </c>
      <c r="AQ2107" s="147" t="s">
        <v>67</v>
      </c>
      <c r="AR2107" s="147"/>
      <c r="AS2107" s="209" t="s">
        <v>68</v>
      </c>
      <c r="AT2107" s="223" t="str">
        <f>MONTH(B2107)&amp;"/"&amp;YEAR(B2107)</f>
        <v>3/2026</v>
      </c>
      <c r="AU2107" s="223">
        <f>WEEKNUM(B2107)-WEEKNUM(EOMONTH(B2107,-1)+1)+1</f>
        <v>1</v>
      </c>
      <c r="AV2107" s="209" t="str">
        <f>MONTH(R2107)&amp;"/"&amp;YEAR(R2107)</f>
        <v>5/2026</v>
      </c>
      <c r="AW2107" s="209">
        <f>WEEKNUM(R2107)-WEEKNUM(EOMONTH(R2107,-1)+1)+1</f>
        <v>3</v>
      </c>
      <c r="AX2107" s="209">
        <f>IF(BB2107="S",IF(Q2107="1. Aceitou o programa",R2107-B2107,0),0)</f>
        <v>72</v>
      </c>
      <c r="AY2107" s="209">
        <f>IF(BB2107="S",IF(AND(S2107&lt;&gt;"",R2107&lt;&gt;""),S2107-R2107,0),0)</f>
        <v>0</v>
      </c>
      <c r="AZ2107" s="209">
        <f>IF(BB2107="S",IF(Q2107="1. Aceitou o programa",IF(OR(X2107="Não se Aplica",X2107=""),IF(OR(W2107="Não se Aplica",W2107=""),0,W2107-V2107),AVERAGE(X2107-W2107,W2107-V2107)),0),0)</f>
        <v>25</v>
      </c>
      <c r="BA2107" s="209">
        <f>IF(BB2107="S",IF(AND(Q2107="1. Aceitou o programa",AH2107="Realizada"),IFERROR(IF(AG2107="",0,AG2107-R2107),0),0),0)</f>
        <v>0</v>
      </c>
      <c r="BB2107" s="209" t="str">
        <f>_xlfn.XLOOKUP(U2107,'Lista Suspensa'!$AA$20:$AA$23,'Lista Suspensa'!$AB$20:$AB$23,"N/A")</f>
        <v>S</v>
      </c>
    </row>
    <row r="2108" spans="1:54" ht="12" customHeight="1">
      <c r="A2108" s="151" t="s">
        <v>54</v>
      </c>
      <c r="B2108" s="152">
        <v>46083</v>
      </c>
      <c r="C2108" s="153" t="s">
        <v>55</v>
      </c>
      <c r="D2108" s="153" t="s">
        <v>56</v>
      </c>
      <c r="E2108" s="244">
        <v>92923838</v>
      </c>
      <c r="F2108" s="144" t="s">
        <v>4221</v>
      </c>
      <c r="G2108" s="230"/>
      <c r="H2108" s="154">
        <v>30954</v>
      </c>
      <c r="I2108" s="153">
        <v>41</v>
      </c>
      <c r="J2108" s="148" t="s">
        <v>70</v>
      </c>
      <c r="K2108" s="153" t="s">
        <v>59</v>
      </c>
      <c r="L2108" s="153"/>
      <c r="M2108" s="153"/>
      <c r="N2108" s="153">
        <v>110</v>
      </c>
      <c r="O2108" s="155" t="s">
        <v>4222</v>
      </c>
      <c r="P2108" s="156" t="s">
        <v>71</v>
      </c>
      <c r="Q2108" s="157" t="s">
        <v>110</v>
      </c>
      <c r="R2108" s="158">
        <v>46155</v>
      </c>
      <c r="S2108" s="159"/>
      <c r="T2108" s="159" t="s">
        <v>62</v>
      </c>
      <c r="U2108" s="159" t="s">
        <v>111</v>
      </c>
      <c r="V2108" s="154">
        <v>46128</v>
      </c>
      <c r="W2108" s="154">
        <v>46150</v>
      </c>
      <c r="X2108" s="154"/>
      <c r="Y2108" s="160" t="s">
        <v>4223</v>
      </c>
      <c r="Z2108" s="160" t="s">
        <v>65</v>
      </c>
      <c r="AA2108" s="153"/>
      <c r="AB2108" s="153"/>
      <c r="AC2108" s="182" t="e">
        <f t="shared" si="66"/>
        <v>#DIV/0!</v>
      </c>
      <c r="AD2108" s="153" t="e">
        <f t="shared" si="67"/>
        <v>#DIV/0!</v>
      </c>
      <c r="AE2108" s="233" t="s">
        <v>66</v>
      </c>
      <c r="AF2108" s="153"/>
      <c r="AG2108" s="159"/>
      <c r="AH2108" s="153"/>
      <c r="AI2108" s="161"/>
      <c r="AJ2108" s="153"/>
      <c r="AK2108" s="153"/>
      <c r="AL2108" s="207"/>
      <c r="AM2108" s="207"/>
      <c r="AN2108" s="207"/>
      <c r="AO2108" s="207" t="str">
        <f ca="1">IF(R2108="","",IF(R2108&gt;TODAY(),"0 meses",DATEDIF(R2108,TODAY(),"m") &amp; " meses"))</f>
        <v>0 meses</v>
      </c>
      <c r="AP2108" s="147" t="s">
        <v>67</v>
      </c>
      <c r="AQ2108" s="147" t="s">
        <v>67</v>
      </c>
      <c r="AR2108" s="147"/>
      <c r="AS2108" s="209" t="s">
        <v>68</v>
      </c>
      <c r="AT2108" s="223" t="str">
        <f>MONTH(B2108)&amp;"/"&amp;YEAR(B2108)</f>
        <v>3/2026</v>
      </c>
      <c r="AU2108" s="223">
        <f>WEEKNUM(B2108)-WEEKNUM(EOMONTH(B2108,-1)+1)+1</f>
        <v>1</v>
      </c>
      <c r="AV2108" s="209" t="str">
        <f>MONTH(R2108)&amp;"/"&amp;YEAR(R2108)</f>
        <v>5/2026</v>
      </c>
      <c r="AW2108" s="209">
        <f>WEEKNUM(R2108)-WEEKNUM(EOMONTH(R2108,-1)+1)+1</f>
        <v>3</v>
      </c>
      <c r="AX2108" s="209">
        <f>IF(BB2108="S",IF(Q2108="1. Aceitou o programa",R2108-B2108,0),0)</f>
        <v>72</v>
      </c>
      <c r="AY2108" s="209">
        <f>IF(BB2108="S",IF(AND(S2108&lt;&gt;"",R2108&lt;&gt;""),S2108-R2108,0),0)</f>
        <v>0</v>
      </c>
      <c r="AZ2108" s="209">
        <f>IF(BB2108="S",IF(Q2108="1. Aceitou o programa",IF(OR(X2108="Não se Aplica",X2108=""),IF(OR(W2108="Não se Aplica",W2108=""),0,W2108-V2108),AVERAGE(X2108-W2108,W2108-V2108)),0),0)</f>
        <v>22</v>
      </c>
      <c r="BA2108" s="209">
        <f>IF(BB2108="S",IF(AND(Q2108="1. Aceitou o programa",AH2108="Realizada"),IFERROR(IF(AG2108="",0,AG2108-R2108),0),0),0)</f>
        <v>0</v>
      </c>
      <c r="BB2108" s="209" t="str">
        <f>_xlfn.XLOOKUP(U2108,'Lista Suspensa'!$AA$20:$AA$23,'Lista Suspensa'!$AB$20:$AB$23,"N/A")</f>
        <v>S</v>
      </c>
    </row>
    <row r="2109" spans="1:54" ht="12" customHeight="1">
      <c r="A2109" s="151" t="s">
        <v>54</v>
      </c>
      <c r="B2109" s="152">
        <v>46083</v>
      </c>
      <c r="C2109" s="153" t="s">
        <v>55</v>
      </c>
      <c r="D2109" s="153" t="s">
        <v>56</v>
      </c>
      <c r="E2109" s="244">
        <v>789618044</v>
      </c>
      <c r="F2109" s="144" t="s">
        <v>4224</v>
      </c>
      <c r="G2109" s="230"/>
      <c r="H2109" s="154">
        <v>33318</v>
      </c>
      <c r="I2109" s="153">
        <v>35</v>
      </c>
      <c r="J2109" s="148" t="s">
        <v>58</v>
      </c>
      <c r="K2109" s="153" t="s">
        <v>59</v>
      </c>
      <c r="L2109" s="153"/>
      <c r="M2109" s="153"/>
      <c r="N2109" s="153">
        <v>100</v>
      </c>
      <c r="O2109" s="155" t="s">
        <v>4225</v>
      </c>
      <c r="P2109" s="156" t="s">
        <v>71</v>
      </c>
      <c r="Q2109" s="157" t="s">
        <v>110</v>
      </c>
      <c r="R2109" s="158">
        <v>46155</v>
      </c>
      <c r="S2109" s="159"/>
      <c r="T2109" s="159" t="s">
        <v>62</v>
      </c>
      <c r="U2109" s="159" t="s">
        <v>111</v>
      </c>
      <c r="V2109" s="154">
        <v>46126</v>
      </c>
      <c r="W2109" s="154">
        <v>46150</v>
      </c>
      <c r="X2109" s="154"/>
      <c r="Y2109" s="160" t="s">
        <v>90</v>
      </c>
      <c r="Z2109" s="160" t="s">
        <v>65</v>
      </c>
      <c r="AA2109" s="153"/>
      <c r="AB2109" s="153"/>
      <c r="AC2109" s="182" t="e">
        <f t="shared" si="66"/>
        <v>#DIV/0!</v>
      </c>
      <c r="AD2109" s="153" t="e">
        <f t="shared" si="67"/>
        <v>#DIV/0!</v>
      </c>
      <c r="AE2109" s="233" t="s">
        <v>66</v>
      </c>
      <c r="AF2109" s="153"/>
      <c r="AG2109" s="159"/>
      <c r="AH2109" s="153"/>
      <c r="AI2109" s="161"/>
      <c r="AJ2109" s="153"/>
      <c r="AK2109" s="153"/>
      <c r="AL2109" s="207" t="s">
        <v>85</v>
      </c>
      <c r="AM2109" s="207" t="s">
        <v>86</v>
      </c>
      <c r="AN2109" s="207"/>
      <c r="AO2109" s="207" t="str">
        <f ca="1">IF(R2109="","",IF(R2109&gt;TODAY(),"0 meses",DATEDIF(R2109,TODAY(),"m") &amp; " meses"))</f>
        <v>0 meses</v>
      </c>
      <c r="AP2109" s="147" t="s">
        <v>67</v>
      </c>
      <c r="AQ2109" s="147" t="s">
        <v>67</v>
      </c>
      <c r="AR2109" s="147"/>
      <c r="AS2109" s="209" t="s">
        <v>68</v>
      </c>
      <c r="AT2109" s="223" t="str">
        <f>MONTH(B2109)&amp;"/"&amp;YEAR(B2109)</f>
        <v>3/2026</v>
      </c>
      <c r="AU2109" s="223">
        <f>WEEKNUM(B2109)-WEEKNUM(EOMONTH(B2109,-1)+1)+1</f>
        <v>1</v>
      </c>
      <c r="AV2109" s="209" t="str">
        <f>MONTH(R2109)&amp;"/"&amp;YEAR(R2109)</f>
        <v>5/2026</v>
      </c>
      <c r="AW2109" s="209">
        <f>WEEKNUM(R2109)-WEEKNUM(EOMONTH(R2109,-1)+1)+1</f>
        <v>3</v>
      </c>
      <c r="AX2109" s="209">
        <f>IF(BB2109="S",IF(Q2109="1. Aceitou o programa",R2109-B2109,0),0)</f>
        <v>72</v>
      </c>
      <c r="AY2109" s="209">
        <f>IF(BB2109="S",IF(AND(S2109&lt;&gt;"",R2109&lt;&gt;""),S2109-R2109,0),0)</f>
        <v>0</v>
      </c>
      <c r="AZ2109" s="209">
        <f>IF(BB2109="S",IF(Q2109="1. Aceitou o programa",IF(OR(X2109="Não se Aplica",X2109=""),IF(OR(W2109="Não se Aplica",W2109=""),0,W2109-V2109),AVERAGE(X2109-W2109,W2109-V2109)),0),0)</f>
        <v>24</v>
      </c>
      <c r="BA2109" s="209">
        <f>IF(BB2109="S",IF(AND(Q2109="1. Aceitou o programa",AH2109="Realizada"),IFERROR(IF(AG2109="",0,AG2109-R2109),0),0),0)</f>
        <v>0</v>
      </c>
      <c r="BB2109" s="209" t="str">
        <f>_xlfn.XLOOKUP(U2109,'Lista Suspensa'!$AA$20:$AA$23,'Lista Suspensa'!$AB$20:$AB$23,"N/A")</f>
        <v>S</v>
      </c>
    </row>
    <row r="2110" spans="1:54" ht="12" customHeight="1">
      <c r="A2110" s="151" t="s">
        <v>54</v>
      </c>
      <c r="B2110" s="152">
        <v>46083</v>
      </c>
      <c r="C2110" s="153" t="s">
        <v>55</v>
      </c>
      <c r="D2110" s="153" t="s">
        <v>56</v>
      </c>
      <c r="E2110" s="244">
        <v>446870420</v>
      </c>
      <c r="F2110" s="144" t="s">
        <v>4226</v>
      </c>
      <c r="G2110" s="230"/>
      <c r="H2110" s="154">
        <v>30972</v>
      </c>
      <c r="I2110" s="153">
        <v>41</v>
      </c>
      <c r="J2110" s="148" t="s">
        <v>70</v>
      </c>
      <c r="K2110" s="153" t="s">
        <v>59</v>
      </c>
      <c r="L2110" s="153"/>
      <c r="M2110" s="153"/>
      <c r="N2110" s="153">
        <v>300</v>
      </c>
      <c r="O2110" s="155">
        <v>11953305919</v>
      </c>
      <c r="P2110" s="156" t="s">
        <v>71</v>
      </c>
      <c r="Q2110" s="157" t="s">
        <v>110</v>
      </c>
      <c r="R2110" s="158">
        <v>46155</v>
      </c>
      <c r="S2110" s="159"/>
      <c r="T2110" s="159" t="s">
        <v>62</v>
      </c>
      <c r="U2110" s="159" t="s">
        <v>111</v>
      </c>
      <c r="V2110" s="154">
        <v>46125</v>
      </c>
      <c r="W2110" s="154">
        <v>46150</v>
      </c>
      <c r="X2110" s="154"/>
      <c r="Y2110" s="160" t="s">
        <v>4227</v>
      </c>
      <c r="Z2110" s="160" t="s">
        <v>65</v>
      </c>
      <c r="AA2110" s="153"/>
      <c r="AB2110" s="153"/>
      <c r="AC2110" s="182" t="e">
        <f t="shared" si="66"/>
        <v>#DIV/0!</v>
      </c>
      <c r="AD2110" s="153" t="e">
        <f t="shared" si="67"/>
        <v>#DIV/0!</v>
      </c>
      <c r="AE2110" s="233" t="s">
        <v>66</v>
      </c>
      <c r="AF2110" s="153"/>
      <c r="AG2110" s="159"/>
      <c r="AH2110" s="153"/>
      <c r="AI2110" s="161"/>
      <c r="AJ2110" s="153"/>
      <c r="AK2110" s="153"/>
      <c r="AL2110" s="207"/>
      <c r="AM2110" s="207"/>
      <c r="AN2110" s="207"/>
      <c r="AO2110" s="207" t="str">
        <f ca="1">IF(R2110="","",IF(R2110&gt;TODAY(),"0 meses",DATEDIF(R2110,TODAY(),"m") &amp; " meses"))</f>
        <v>0 meses</v>
      </c>
      <c r="AP2110" s="147" t="s">
        <v>67</v>
      </c>
      <c r="AQ2110" s="147" t="s">
        <v>67</v>
      </c>
      <c r="AR2110" s="147"/>
      <c r="AS2110" s="209" t="s">
        <v>68</v>
      </c>
      <c r="AT2110" s="223" t="str">
        <f>MONTH(B2110)&amp;"/"&amp;YEAR(B2110)</f>
        <v>3/2026</v>
      </c>
      <c r="AU2110" s="223">
        <f>WEEKNUM(B2110)-WEEKNUM(EOMONTH(B2110,-1)+1)+1</f>
        <v>1</v>
      </c>
      <c r="AV2110" s="209" t="str">
        <f>MONTH(R2110)&amp;"/"&amp;YEAR(R2110)</f>
        <v>5/2026</v>
      </c>
      <c r="AW2110" s="209">
        <f>WEEKNUM(R2110)-WEEKNUM(EOMONTH(R2110,-1)+1)+1</f>
        <v>3</v>
      </c>
      <c r="AX2110" s="209">
        <f>IF(BB2110="S",IF(Q2110="1. Aceitou o programa",R2110-B2110,0),0)</f>
        <v>72</v>
      </c>
      <c r="AY2110" s="209">
        <f>IF(BB2110="S",IF(AND(S2110&lt;&gt;"",R2110&lt;&gt;""),S2110-R2110,0),0)</f>
        <v>0</v>
      </c>
      <c r="AZ2110" s="209">
        <f>IF(BB2110="S",IF(Q2110="1. Aceitou o programa",IF(OR(X2110="Não se Aplica",X2110=""),IF(OR(W2110="Não se Aplica",W2110=""),0,W2110-V2110),AVERAGE(X2110-W2110,W2110-V2110)),0),0)</f>
        <v>25</v>
      </c>
      <c r="BA2110" s="209">
        <f>IF(BB2110="S",IF(AND(Q2110="1. Aceitou o programa",AH2110="Realizada"),IFERROR(IF(AG2110="",0,AG2110-R2110),0),0),0)</f>
        <v>0</v>
      </c>
      <c r="BB2110" s="209" t="str">
        <f>_xlfn.XLOOKUP(U2110,'Lista Suspensa'!$AA$20:$AA$23,'Lista Suspensa'!$AB$20:$AB$23,"N/A")</f>
        <v>S</v>
      </c>
    </row>
    <row r="2111" spans="1:54" ht="12" customHeight="1">
      <c r="A2111" s="151" t="s">
        <v>54</v>
      </c>
      <c r="B2111" s="152">
        <v>46083</v>
      </c>
      <c r="C2111" s="153" t="s">
        <v>55</v>
      </c>
      <c r="D2111" s="153" t="s">
        <v>56</v>
      </c>
      <c r="E2111" s="244">
        <v>94120884</v>
      </c>
      <c r="F2111" s="144" t="s">
        <v>4228</v>
      </c>
      <c r="G2111" s="230"/>
      <c r="H2111" s="154">
        <v>31017</v>
      </c>
      <c r="I2111" s="153">
        <v>41</v>
      </c>
      <c r="J2111" s="148" t="s">
        <v>70</v>
      </c>
      <c r="K2111" s="153" t="s">
        <v>59</v>
      </c>
      <c r="L2111" s="153"/>
      <c r="M2111" s="153"/>
      <c r="N2111" s="153">
        <v>450</v>
      </c>
      <c r="O2111" s="155" t="s">
        <v>4229</v>
      </c>
      <c r="P2111" s="156" t="s">
        <v>60</v>
      </c>
      <c r="Q2111" s="157" t="s">
        <v>110</v>
      </c>
      <c r="R2111" s="158">
        <v>46155</v>
      </c>
      <c r="S2111" s="159"/>
      <c r="T2111" s="159" t="s">
        <v>62</v>
      </c>
      <c r="U2111" s="159" t="s">
        <v>111</v>
      </c>
      <c r="V2111" s="154">
        <v>46125</v>
      </c>
      <c r="W2111" s="154">
        <v>46150</v>
      </c>
      <c r="X2111" s="154"/>
      <c r="Y2111" s="160" t="s">
        <v>4230</v>
      </c>
      <c r="Z2111" s="160" t="s">
        <v>65</v>
      </c>
      <c r="AA2111" s="153"/>
      <c r="AB2111" s="153"/>
      <c r="AC2111" s="182" t="e">
        <f t="shared" si="66"/>
        <v>#DIV/0!</v>
      </c>
      <c r="AD2111" s="153" t="e">
        <f t="shared" si="67"/>
        <v>#DIV/0!</v>
      </c>
      <c r="AE2111" s="233" t="s">
        <v>66</v>
      </c>
      <c r="AF2111" s="153"/>
      <c r="AG2111" s="159"/>
      <c r="AH2111" s="153"/>
      <c r="AI2111" s="161"/>
      <c r="AJ2111" s="153"/>
      <c r="AK2111" s="153"/>
      <c r="AL2111" s="207"/>
      <c r="AM2111" s="207"/>
      <c r="AN2111" s="207"/>
      <c r="AO2111" s="207" t="str">
        <f ca="1">IF(R2111="","",IF(R2111&gt;TODAY(),"0 meses",DATEDIF(R2111,TODAY(),"m") &amp; " meses"))</f>
        <v>0 meses</v>
      </c>
      <c r="AP2111" s="147" t="s">
        <v>67</v>
      </c>
      <c r="AQ2111" s="147" t="s">
        <v>67</v>
      </c>
      <c r="AR2111" s="147"/>
      <c r="AS2111" s="209" t="s">
        <v>68</v>
      </c>
      <c r="AT2111" s="223" t="str">
        <f>MONTH(B2111)&amp;"/"&amp;YEAR(B2111)</f>
        <v>3/2026</v>
      </c>
      <c r="AU2111" s="223">
        <f>WEEKNUM(B2111)-WEEKNUM(EOMONTH(B2111,-1)+1)+1</f>
        <v>1</v>
      </c>
      <c r="AV2111" s="209" t="str">
        <f>MONTH(R2111)&amp;"/"&amp;YEAR(R2111)</f>
        <v>5/2026</v>
      </c>
      <c r="AW2111" s="209">
        <f>WEEKNUM(R2111)-WEEKNUM(EOMONTH(R2111,-1)+1)+1</f>
        <v>3</v>
      </c>
      <c r="AX2111" s="209">
        <f>IF(BB2111="S",IF(Q2111="1. Aceitou o programa",R2111-B2111,0),0)</f>
        <v>72</v>
      </c>
      <c r="AY2111" s="209">
        <f>IF(BB2111="S",IF(AND(S2111&lt;&gt;"",R2111&lt;&gt;""),S2111-R2111,0),0)</f>
        <v>0</v>
      </c>
      <c r="AZ2111" s="209">
        <f>IF(BB2111="S",IF(Q2111="1. Aceitou o programa",IF(OR(X2111="Não se Aplica",X2111=""),IF(OR(W2111="Não se Aplica",W2111=""),0,W2111-V2111),AVERAGE(X2111-W2111,W2111-V2111)),0),0)</f>
        <v>25</v>
      </c>
      <c r="BA2111" s="209">
        <f>IF(BB2111="S",IF(AND(Q2111="1. Aceitou o programa",AH2111="Realizada"),IFERROR(IF(AG2111="",0,AG2111-R2111),0),0),0)</f>
        <v>0</v>
      </c>
      <c r="BB2111" s="209" t="str">
        <f>_xlfn.XLOOKUP(U2111,'Lista Suspensa'!$AA$20:$AA$23,'Lista Suspensa'!$AB$20:$AB$23,"N/A")</f>
        <v>S</v>
      </c>
    </row>
    <row r="2112" spans="1:54" ht="12" customHeight="1">
      <c r="A2112" s="151" t="s">
        <v>54</v>
      </c>
      <c r="B2112" s="152">
        <v>46083</v>
      </c>
      <c r="C2112" s="153" t="s">
        <v>55</v>
      </c>
      <c r="D2112" s="153" t="s">
        <v>56</v>
      </c>
      <c r="E2112" s="244">
        <v>94263600</v>
      </c>
      <c r="F2112" s="144" t="s">
        <v>4231</v>
      </c>
      <c r="G2112" s="230"/>
      <c r="H2112" s="154">
        <v>31204</v>
      </c>
      <c r="I2112" s="153">
        <v>40</v>
      </c>
      <c r="J2112" s="148" t="s">
        <v>70</v>
      </c>
      <c r="K2112" s="153" t="s">
        <v>59</v>
      </c>
      <c r="L2112" s="153"/>
      <c r="M2112" s="153"/>
      <c r="N2112" s="153">
        <v>60</v>
      </c>
      <c r="O2112" s="155" t="s">
        <v>4232</v>
      </c>
      <c r="P2112" s="156" t="s">
        <v>71</v>
      </c>
      <c r="Q2112" s="157" t="s">
        <v>110</v>
      </c>
      <c r="R2112" s="158">
        <v>46155</v>
      </c>
      <c r="S2112" s="159"/>
      <c r="T2112" s="159" t="s">
        <v>62</v>
      </c>
      <c r="U2112" s="159" t="s">
        <v>111</v>
      </c>
      <c r="V2112" s="154">
        <v>46125</v>
      </c>
      <c r="W2112" s="154">
        <v>46150</v>
      </c>
      <c r="X2112" s="154"/>
      <c r="Y2112" s="160" t="s">
        <v>4233</v>
      </c>
      <c r="Z2112" s="160" t="s">
        <v>65</v>
      </c>
      <c r="AA2112" s="153"/>
      <c r="AB2112" s="153"/>
      <c r="AC2112" s="182" t="e">
        <f t="shared" si="66"/>
        <v>#DIV/0!</v>
      </c>
      <c r="AD2112" s="153" t="e">
        <f t="shared" si="67"/>
        <v>#DIV/0!</v>
      </c>
      <c r="AE2112" s="233" t="s">
        <v>66</v>
      </c>
      <c r="AF2112" s="153"/>
      <c r="AG2112" s="159"/>
      <c r="AH2112" s="153"/>
      <c r="AI2112" s="161"/>
      <c r="AJ2112" s="153"/>
      <c r="AK2112" s="153"/>
      <c r="AL2112" s="207"/>
      <c r="AM2112" s="207"/>
      <c r="AN2112" s="207"/>
      <c r="AO2112" s="207" t="str">
        <f ca="1">IF(R2112="","",IF(R2112&gt;TODAY(),"0 meses",DATEDIF(R2112,TODAY(),"m") &amp; " meses"))</f>
        <v>0 meses</v>
      </c>
      <c r="AP2112" s="147" t="s">
        <v>67</v>
      </c>
      <c r="AQ2112" s="147" t="s">
        <v>67</v>
      </c>
      <c r="AR2112" s="147"/>
      <c r="AS2112" s="209" t="s">
        <v>68</v>
      </c>
      <c r="AT2112" s="223" t="str">
        <f>MONTH(B2112)&amp;"/"&amp;YEAR(B2112)</f>
        <v>3/2026</v>
      </c>
      <c r="AU2112" s="223">
        <f>WEEKNUM(B2112)-WEEKNUM(EOMONTH(B2112,-1)+1)+1</f>
        <v>1</v>
      </c>
      <c r="AV2112" s="209" t="str">
        <f>MONTH(R2112)&amp;"/"&amp;YEAR(R2112)</f>
        <v>5/2026</v>
      </c>
      <c r="AW2112" s="209">
        <f>WEEKNUM(R2112)-WEEKNUM(EOMONTH(R2112,-1)+1)+1</f>
        <v>3</v>
      </c>
      <c r="AX2112" s="209">
        <f>IF(BB2112="S",IF(Q2112="1. Aceitou o programa",R2112-B2112,0),0)</f>
        <v>72</v>
      </c>
      <c r="AY2112" s="209">
        <f>IF(BB2112="S",IF(AND(S2112&lt;&gt;"",R2112&lt;&gt;""),S2112-R2112,0),0)</f>
        <v>0</v>
      </c>
      <c r="AZ2112" s="209">
        <f>IF(BB2112="S",IF(Q2112="1. Aceitou o programa",IF(OR(X2112="Não se Aplica",X2112=""),IF(OR(W2112="Não se Aplica",W2112=""),0,W2112-V2112),AVERAGE(X2112-W2112,W2112-V2112)),0),0)</f>
        <v>25</v>
      </c>
      <c r="BA2112" s="209">
        <f>IF(BB2112="S",IF(AND(Q2112="1. Aceitou o programa",AH2112="Realizada"),IFERROR(IF(AG2112="",0,AG2112-R2112),0),0),0)</f>
        <v>0</v>
      </c>
      <c r="BB2112" s="209" t="str">
        <f>_xlfn.XLOOKUP(U2112,'Lista Suspensa'!$AA$20:$AA$23,'Lista Suspensa'!$AB$20:$AB$23,"N/A")</f>
        <v>S</v>
      </c>
    </row>
    <row r="2113" spans="1:54" ht="12" customHeight="1">
      <c r="A2113" s="151" t="s">
        <v>54</v>
      </c>
      <c r="B2113" s="152">
        <v>46083</v>
      </c>
      <c r="C2113" s="153" t="s">
        <v>55</v>
      </c>
      <c r="D2113" s="153" t="s">
        <v>56</v>
      </c>
      <c r="E2113" s="244">
        <v>93424328</v>
      </c>
      <c r="F2113" s="144" t="s">
        <v>4234</v>
      </c>
      <c r="G2113" s="230"/>
      <c r="H2113" s="154">
        <v>31237</v>
      </c>
      <c r="I2113" s="153">
        <v>40</v>
      </c>
      <c r="J2113" s="148" t="s">
        <v>58</v>
      </c>
      <c r="K2113" s="153" t="s">
        <v>59</v>
      </c>
      <c r="L2113" s="153"/>
      <c r="M2113" s="153"/>
      <c r="N2113" s="153">
        <v>450</v>
      </c>
      <c r="O2113" s="155" t="s">
        <v>4235</v>
      </c>
      <c r="P2113" s="156" t="s">
        <v>71</v>
      </c>
      <c r="Q2113" s="157" t="s">
        <v>110</v>
      </c>
      <c r="R2113" s="158">
        <v>46155</v>
      </c>
      <c r="S2113" s="159"/>
      <c r="T2113" s="159" t="s">
        <v>62</v>
      </c>
      <c r="U2113" s="159" t="s">
        <v>111</v>
      </c>
      <c r="V2113" s="154">
        <v>46128</v>
      </c>
      <c r="W2113" s="154">
        <v>46150</v>
      </c>
      <c r="X2113" s="154"/>
      <c r="Y2113" s="160" t="s">
        <v>4236</v>
      </c>
      <c r="Z2113" s="160" t="s">
        <v>65</v>
      </c>
      <c r="AA2113" s="153"/>
      <c r="AB2113" s="153"/>
      <c r="AC2113" s="182" t="e">
        <f t="shared" si="66"/>
        <v>#DIV/0!</v>
      </c>
      <c r="AD2113" s="153" t="e">
        <f t="shared" si="67"/>
        <v>#DIV/0!</v>
      </c>
      <c r="AE2113" s="233" t="s">
        <v>66</v>
      </c>
      <c r="AF2113" s="153"/>
      <c r="AG2113" s="159"/>
      <c r="AH2113" s="153"/>
      <c r="AI2113" s="161"/>
      <c r="AJ2113" s="153"/>
      <c r="AK2113" s="153"/>
      <c r="AL2113" s="207"/>
      <c r="AM2113" s="207"/>
      <c r="AN2113" s="207"/>
      <c r="AO2113" s="207" t="str">
        <f ca="1">IF(R2113="","",IF(R2113&gt;TODAY(),"0 meses",DATEDIF(R2113,TODAY(),"m") &amp; " meses"))</f>
        <v>0 meses</v>
      </c>
      <c r="AP2113" s="147" t="s">
        <v>67</v>
      </c>
      <c r="AQ2113" s="147" t="s">
        <v>67</v>
      </c>
      <c r="AR2113" s="147"/>
      <c r="AS2113" s="209" t="s">
        <v>68</v>
      </c>
      <c r="AT2113" s="223" t="str">
        <f>MONTH(B2113)&amp;"/"&amp;YEAR(B2113)</f>
        <v>3/2026</v>
      </c>
      <c r="AU2113" s="223">
        <f>WEEKNUM(B2113)-WEEKNUM(EOMONTH(B2113,-1)+1)+1</f>
        <v>1</v>
      </c>
      <c r="AV2113" s="209" t="str">
        <f>MONTH(R2113)&amp;"/"&amp;YEAR(R2113)</f>
        <v>5/2026</v>
      </c>
      <c r="AW2113" s="209">
        <f>WEEKNUM(R2113)-WEEKNUM(EOMONTH(R2113,-1)+1)+1</f>
        <v>3</v>
      </c>
      <c r="AX2113" s="209">
        <f>IF(BB2113="S",IF(Q2113="1. Aceitou o programa",R2113-B2113,0),0)</f>
        <v>72</v>
      </c>
      <c r="AY2113" s="209">
        <f>IF(BB2113="S",IF(AND(S2113&lt;&gt;"",R2113&lt;&gt;""),S2113-R2113,0),0)</f>
        <v>0</v>
      </c>
      <c r="AZ2113" s="209">
        <f>IF(BB2113="S",IF(Q2113="1. Aceitou o programa",IF(OR(X2113="Não se Aplica",X2113=""),IF(OR(W2113="Não se Aplica",W2113=""),0,W2113-V2113),AVERAGE(X2113-W2113,W2113-V2113)),0),0)</f>
        <v>22</v>
      </c>
      <c r="BA2113" s="209">
        <f>IF(BB2113="S",IF(AND(Q2113="1. Aceitou o programa",AH2113="Realizada"),IFERROR(IF(AG2113="",0,AG2113-R2113),0),0),0)</f>
        <v>0</v>
      </c>
      <c r="BB2113" s="209" t="str">
        <f>_xlfn.XLOOKUP(U2113,'Lista Suspensa'!$AA$20:$AA$23,'Lista Suspensa'!$AB$20:$AB$23,"N/A")</f>
        <v>S</v>
      </c>
    </row>
    <row r="2114" spans="1:54" ht="12" customHeight="1">
      <c r="A2114" s="151" t="s">
        <v>54</v>
      </c>
      <c r="B2114" s="152">
        <v>46083</v>
      </c>
      <c r="C2114" s="153" t="s">
        <v>55</v>
      </c>
      <c r="D2114" s="153" t="s">
        <v>56</v>
      </c>
      <c r="E2114" s="244">
        <v>93412095</v>
      </c>
      <c r="F2114" s="144" t="s">
        <v>4237</v>
      </c>
      <c r="G2114" s="230"/>
      <c r="H2114" s="154">
        <v>31468</v>
      </c>
      <c r="I2114" s="153">
        <v>40</v>
      </c>
      <c r="J2114" s="148" t="s">
        <v>70</v>
      </c>
      <c r="K2114" s="153" t="s">
        <v>59</v>
      </c>
      <c r="L2114" s="153"/>
      <c r="M2114" s="153"/>
      <c r="N2114" s="153">
        <v>110</v>
      </c>
      <c r="O2114" s="155" t="s">
        <v>4238</v>
      </c>
      <c r="P2114" s="156" t="s">
        <v>60</v>
      </c>
      <c r="Q2114" s="157" t="s">
        <v>110</v>
      </c>
      <c r="R2114" s="158">
        <v>46155</v>
      </c>
      <c r="S2114" s="159"/>
      <c r="T2114" s="159" t="s">
        <v>62</v>
      </c>
      <c r="U2114" s="159" t="s">
        <v>111</v>
      </c>
      <c r="V2114" s="154">
        <v>46128</v>
      </c>
      <c r="W2114" s="154">
        <v>46150</v>
      </c>
      <c r="X2114" s="154"/>
      <c r="Y2114" s="160" t="s">
        <v>4239</v>
      </c>
      <c r="Z2114" s="160" t="s">
        <v>65</v>
      </c>
      <c r="AA2114" s="153"/>
      <c r="AB2114" s="153"/>
      <c r="AC2114" s="182" t="e">
        <f t="shared" ref="AC2114:AC2177" si="68">SUM(AA2114/(AB2114^2))</f>
        <v>#DIV/0!</v>
      </c>
      <c r="AD2114" s="153" t="e">
        <f t="shared" ref="AD2114:AD2177" si="69">IF(AC2114&lt;18.5,"ABAIXO DO PESO",
(IF(AC2114&lt;=24.9,"PESO NORMAL",
(IF(AC2114&lt;=29.9,"SOBREPESO",
(IF(AC2114&lt;=34.9,"OBESIDADE I",
(IF(AC2114&lt;=39.9,"OBESIDADE II",
(IF(AC2114&lt;=999,"OBESIDADE III","VAZIO")))))))))))</f>
        <v>#DIV/0!</v>
      </c>
      <c r="AE2114" s="233" t="s">
        <v>66</v>
      </c>
      <c r="AF2114" s="153"/>
      <c r="AG2114" s="159"/>
      <c r="AH2114" s="153"/>
      <c r="AI2114" s="161"/>
      <c r="AJ2114" s="153"/>
      <c r="AK2114" s="153"/>
      <c r="AL2114" s="207"/>
      <c r="AM2114" s="207"/>
      <c r="AN2114" s="207"/>
      <c r="AO2114" s="207" t="str">
        <f ca="1">IF(R2114="","",IF(R2114&gt;TODAY(),"0 meses",DATEDIF(R2114,TODAY(),"m") &amp; " meses"))</f>
        <v>0 meses</v>
      </c>
      <c r="AP2114" s="147" t="s">
        <v>67</v>
      </c>
      <c r="AQ2114" s="147" t="s">
        <v>67</v>
      </c>
      <c r="AR2114" s="147"/>
      <c r="AS2114" s="209" t="s">
        <v>68</v>
      </c>
      <c r="AT2114" s="223" t="str">
        <f>MONTH(B2114)&amp;"/"&amp;YEAR(B2114)</f>
        <v>3/2026</v>
      </c>
      <c r="AU2114" s="223">
        <f>WEEKNUM(B2114)-WEEKNUM(EOMONTH(B2114,-1)+1)+1</f>
        <v>1</v>
      </c>
      <c r="AV2114" s="209" t="str">
        <f>MONTH(R2114)&amp;"/"&amp;YEAR(R2114)</f>
        <v>5/2026</v>
      </c>
      <c r="AW2114" s="209">
        <f>WEEKNUM(R2114)-WEEKNUM(EOMONTH(R2114,-1)+1)+1</f>
        <v>3</v>
      </c>
      <c r="AX2114" s="209">
        <f>IF(BB2114="S",IF(Q2114="1. Aceitou o programa",R2114-B2114,0),0)</f>
        <v>72</v>
      </c>
      <c r="AY2114" s="209">
        <f>IF(BB2114="S",IF(AND(S2114&lt;&gt;"",R2114&lt;&gt;""),S2114-R2114,0),0)</f>
        <v>0</v>
      </c>
      <c r="AZ2114" s="209">
        <f>IF(BB2114="S",IF(Q2114="1. Aceitou o programa",IF(OR(X2114="Não se Aplica",X2114=""),IF(OR(W2114="Não se Aplica",W2114=""),0,W2114-V2114),AVERAGE(X2114-W2114,W2114-V2114)),0),0)</f>
        <v>22</v>
      </c>
      <c r="BA2114" s="209">
        <f>IF(BB2114="S",IF(AND(Q2114="1. Aceitou o programa",AH2114="Realizada"),IFERROR(IF(AG2114="",0,AG2114-R2114),0),0),0)</f>
        <v>0</v>
      </c>
      <c r="BB2114" s="209" t="str">
        <f>_xlfn.XLOOKUP(U2114,'Lista Suspensa'!$AA$20:$AA$23,'Lista Suspensa'!$AB$20:$AB$23,"N/A")</f>
        <v>S</v>
      </c>
    </row>
    <row r="2115" spans="1:54" ht="12" customHeight="1">
      <c r="A2115" s="151" t="s">
        <v>54</v>
      </c>
      <c r="B2115" s="152">
        <v>46083</v>
      </c>
      <c r="C2115" s="153" t="s">
        <v>55</v>
      </c>
      <c r="D2115" s="153" t="s">
        <v>56</v>
      </c>
      <c r="E2115" s="244">
        <v>94445122</v>
      </c>
      <c r="F2115" s="144" t="s">
        <v>4240</v>
      </c>
      <c r="G2115" s="230"/>
      <c r="H2115" s="154">
        <v>31510</v>
      </c>
      <c r="I2115" s="153">
        <v>40</v>
      </c>
      <c r="J2115" s="148" t="s">
        <v>70</v>
      </c>
      <c r="K2115" s="153" t="s">
        <v>59</v>
      </c>
      <c r="L2115" s="153"/>
      <c r="M2115" s="153"/>
      <c r="N2115" s="153">
        <v>60</v>
      </c>
      <c r="O2115" s="155" t="s">
        <v>4241</v>
      </c>
      <c r="P2115" s="156" t="s">
        <v>71</v>
      </c>
      <c r="Q2115" s="157" t="s">
        <v>110</v>
      </c>
      <c r="R2115" s="158">
        <v>46155</v>
      </c>
      <c r="S2115" s="159"/>
      <c r="T2115" s="159" t="s">
        <v>62</v>
      </c>
      <c r="U2115" s="159" t="s">
        <v>111</v>
      </c>
      <c r="V2115" s="154">
        <v>46126</v>
      </c>
      <c r="W2115" s="154">
        <v>46150</v>
      </c>
      <c r="X2115" s="154"/>
      <c r="Y2115" s="160" t="s">
        <v>2626</v>
      </c>
      <c r="Z2115" s="160" t="s">
        <v>65</v>
      </c>
      <c r="AA2115" s="153"/>
      <c r="AB2115" s="153"/>
      <c r="AC2115" s="182" t="e">
        <f t="shared" si="68"/>
        <v>#DIV/0!</v>
      </c>
      <c r="AD2115" s="153" t="e">
        <f t="shared" si="69"/>
        <v>#DIV/0!</v>
      </c>
      <c r="AE2115" s="233" t="s">
        <v>66</v>
      </c>
      <c r="AF2115" s="153"/>
      <c r="AG2115" s="159"/>
      <c r="AH2115" s="153"/>
      <c r="AI2115" s="161"/>
      <c r="AJ2115" s="153"/>
      <c r="AK2115" s="153"/>
      <c r="AL2115" s="207"/>
      <c r="AM2115" s="207"/>
      <c r="AN2115" s="207"/>
      <c r="AO2115" s="207" t="str">
        <f ca="1">IF(R2115="","",IF(R2115&gt;TODAY(),"0 meses",DATEDIF(R2115,TODAY(),"m") &amp; " meses"))</f>
        <v>0 meses</v>
      </c>
      <c r="AP2115" s="147" t="s">
        <v>67</v>
      </c>
      <c r="AQ2115" s="147" t="s">
        <v>67</v>
      </c>
      <c r="AR2115" s="147"/>
      <c r="AS2115" s="209" t="s">
        <v>68</v>
      </c>
      <c r="AT2115" s="223" t="str">
        <f>MONTH(B2115)&amp;"/"&amp;YEAR(B2115)</f>
        <v>3/2026</v>
      </c>
      <c r="AU2115" s="223">
        <f>WEEKNUM(B2115)-WEEKNUM(EOMONTH(B2115,-1)+1)+1</f>
        <v>1</v>
      </c>
      <c r="AV2115" s="209" t="str">
        <f>MONTH(R2115)&amp;"/"&amp;YEAR(R2115)</f>
        <v>5/2026</v>
      </c>
      <c r="AW2115" s="209">
        <f>WEEKNUM(R2115)-WEEKNUM(EOMONTH(R2115,-1)+1)+1</f>
        <v>3</v>
      </c>
      <c r="AX2115" s="209">
        <f>IF(BB2115="S",IF(Q2115="1. Aceitou o programa",R2115-B2115,0),0)</f>
        <v>72</v>
      </c>
      <c r="AY2115" s="209">
        <f>IF(BB2115="S",IF(AND(S2115&lt;&gt;"",R2115&lt;&gt;""),S2115-R2115,0),0)</f>
        <v>0</v>
      </c>
      <c r="AZ2115" s="209">
        <f>IF(BB2115="S",IF(Q2115="1. Aceitou o programa",IF(OR(X2115="Não se Aplica",X2115=""),IF(OR(W2115="Não se Aplica",W2115=""),0,W2115-V2115),AVERAGE(X2115-W2115,W2115-V2115)),0),0)</f>
        <v>24</v>
      </c>
      <c r="BA2115" s="209">
        <f>IF(BB2115="S",IF(AND(Q2115="1. Aceitou o programa",AH2115="Realizada"),IFERROR(IF(AG2115="",0,AG2115-R2115),0),0),0)</f>
        <v>0</v>
      </c>
      <c r="BB2115" s="209" t="str">
        <f>_xlfn.XLOOKUP(U2115,'Lista Suspensa'!$AA$20:$AA$23,'Lista Suspensa'!$AB$20:$AB$23,"N/A")</f>
        <v>S</v>
      </c>
    </row>
    <row r="2116" spans="1:54" ht="12" customHeight="1">
      <c r="A2116" s="151" t="s">
        <v>54</v>
      </c>
      <c r="B2116" s="152">
        <v>46083</v>
      </c>
      <c r="C2116" s="153" t="s">
        <v>55</v>
      </c>
      <c r="D2116" s="153" t="s">
        <v>56</v>
      </c>
      <c r="E2116" s="244">
        <v>593935357</v>
      </c>
      <c r="F2116" s="144" t="s">
        <v>4242</v>
      </c>
      <c r="G2116" s="230"/>
      <c r="H2116" s="154">
        <v>31666</v>
      </c>
      <c r="I2116" s="153">
        <v>39</v>
      </c>
      <c r="J2116" s="148" t="s">
        <v>70</v>
      </c>
      <c r="K2116" s="153" t="s">
        <v>59</v>
      </c>
      <c r="L2116" s="153"/>
      <c r="M2116" s="153"/>
      <c r="N2116" s="153">
        <v>50</v>
      </c>
      <c r="O2116" s="155" t="s">
        <v>4243</v>
      </c>
      <c r="P2116" s="156" t="s">
        <v>2026</v>
      </c>
      <c r="Q2116" s="157" t="s">
        <v>110</v>
      </c>
      <c r="R2116" s="158">
        <v>46155</v>
      </c>
      <c r="S2116" s="159"/>
      <c r="T2116" s="159" t="s">
        <v>62</v>
      </c>
      <c r="U2116" s="159" t="s">
        <v>111</v>
      </c>
      <c r="V2116" s="154">
        <v>46111</v>
      </c>
      <c r="W2116" s="154">
        <v>46150</v>
      </c>
      <c r="X2116" s="154"/>
      <c r="Y2116" s="160">
        <v>46111</v>
      </c>
      <c r="Z2116" s="160" t="s">
        <v>65</v>
      </c>
      <c r="AA2116" s="153"/>
      <c r="AB2116" s="153"/>
      <c r="AC2116" s="182" t="e">
        <f t="shared" si="68"/>
        <v>#DIV/0!</v>
      </c>
      <c r="AD2116" s="153" t="e">
        <f t="shared" si="69"/>
        <v>#DIV/0!</v>
      </c>
      <c r="AE2116" s="233" t="s">
        <v>66</v>
      </c>
      <c r="AF2116" s="153"/>
      <c r="AG2116" s="159"/>
      <c r="AH2116" s="153"/>
      <c r="AI2116" s="161"/>
      <c r="AJ2116" s="153"/>
      <c r="AK2116" s="153"/>
      <c r="AL2116" s="207"/>
      <c r="AM2116" s="207"/>
      <c r="AN2116" s="207"/>
      <c r="AO2116" s="207" t="str">
        <f ca="1">IF(R2116="","",IF(R2116&gt;TODAY(),"0 meses",DATEDIF(R2116,TODAY(),"m") &amp; " meses"))</f>
        <v>0 meses</v>
      </c>
      <c r="AP2116" s="147" t="s">
        <v>67</v>
      </c>
      <c r="AQ2116" s="147" t="s">
        <v>67</v>
      </c>
      <c r="AR2116" s="147"/>
      <c r="AS2116" s="209" t="s">
        <v>68</v>
      </c>
      <c r="AT2116" s="223" t="str">
        <f>MONTH(B2116)&amp;"/"&amp;YEAR(B2116)</f>
        <v>3/2026</v>
      </c>
      <c r="AU2116" s="223">
        <f>WEEKNUM(B2116)-WEEKNUM(EOMONTH(B2116,-1)+1)+1</f>
        <v>1</v>
      </c>
      <c r="AV2116" s="209" t="str">
        <f>MONTH(R2116)&amp;"/"&amp;YEAR(R2116)</f>
        <v>5/2026</v>
      </c>
      <c r="AW2116" s="209">
        <f>WEEKNUM(R2116)-WEEKNUM(EOMONTH(R2116,-1)+1)+1</f>
        <v>3</v>
      </c>
      <c r="AX2116" s="209">
        <f>IF(BB2116="S",IF(Q2116="1. Aceitou o programa",R2116-B2116,0),0)</f>
        <v>72</v>
      </c>
      <c r="AY2116" s="209">
        <f>IF(BB2116="S",IF(AND(S2116&lt;&gt;"",R2116&lt;&gt;""),S2116-R2116,0),0)</f>
        <v>0</v>
      </c>
      <c r="AZ2116" s="209">
        <f>IF(BB2116="S",IF(Q2116="1. Aceitou o programa",IF(OR(X2116="Não se Aplica",X2116=""),IF(OR(W2116="Não se Aplica",W2116=""),0,W2116-V2116),AVERAGE(X2116-W2116,W2116-V2116)),0),0)</f>
        <v>39</v>
      </c>
      <c r="BA2116" s="209">
        <f>IF(BB2116="S",IF(AND(Q2116="1. Aceitou o programa",AH2116="Realizada"),IFERROR(IF(AG2116="",0,AG2116-R2116),0),0),0)</f>
        <v>0</v>
      </c>
      <c r="BB2116" s="209" t="str">
        <f>_xlfn.XLOOKUP(U2116,'Lista Suspensa'!$AA$20:$AA$23,'Lista Suspensa'!$AB$20:$AB$23,"N/A")</f>
        <v>S</v>
      </c>
    </row>
    <row r="2117" spans="1:54" ht="12" customHeight="1">
      <c r="A2117" s="151" t="s">
        <v>54</v>
      </c>
      <c r="B2117" s="152">
        <v>46083</v>
      </c>
      <c r="C2117" s="153" t="s">
        <v>55</v>
      </c>
      <c r="D2117" s="153" t="s">
        <v>56</v>
      </c>
      <c r="E2117" s="244">
        <v>94516916</v>
      </c>
      <c r="F2117" s="144" t="s">
        <v>4244</v>
      </c>
      <c r="G2117" s="230"/>
      <c r="H2117" s="154">
        <v>32300</v>
      </c>
      <c r="I2117" s="153">
        <v>37</v>
      </c>
      <c r="J2117" s="148" t="s">
        <v>70</v>
      </c>
      <c r="K2117" s="153" t="s">
        <v>59</v>
      </c>
      <c r="L2117" s="153"/>
      <c r="M2117" s="153"/>
      <c r="N2117" s="153">
        <v>60</v>
      </c>
      <c r="O2117" s="155" t="s">
        <v>4245</v>
      </c>
      <c r="P2117" s="156" t="s">
        <v>2026</v>
      </c>
      <c r="Q2117" s="157" t="s">
        <v>110</v>
      </c>
      <c r="R2117" s="158">
        <v>46155</v>
      </c>
      <c r="S2117" s="159"/>
      <c r="T2117" s="159" t="s">
        <v>62</v>
      </c>
      <c r="U2117" s="159" t="s">
        <v>111</v>
      </c>
      <c r="V2117" s="154">
        <v>46111</v>
      </c>
      <c r="W2117" s="154">
        <v>46150</v>
      </c>
      <c r="X2117" s="154"/>
      <c r="Y2117" s="160">
        <v>46111</v>
      </c>
      <c r="Z2117" s="160" t="s">
        <v>65</v>
      </c>
      <c r="AA2117" s="153"/>
      <c r="AB2117" s="153"/>
      <c r="AC2117" s="182" t="e">
        <f t="shared" si="68"/>
        <v>#DIV/0!</v>
      </c>
      <c r="AD2117" s="153" t="e">
        <f t="shared" si="69"/>
        <v>#DIV/0!</v>
      </c>
      <c r="AE2117" s="233" t="s">
        <v>66</v>
      </c>
      <c r="AF2117" s="153"/>
      <c r="AG2117" s="159"/>
      <c r="AH2117" s="153"/>
      <c r="AI2117" s="161"/>
      <c r="AJ2117" s="153"/>
      <c r="AK2117" s="153"/>
      <c r="AL2117" s="207"/>
      <c r="AM2117" s="207"/>
      <c r="AN2117" s="207"/>
      <c r="AO2117" s="207" t="str">
        <f ca="1">IF(R2117="","",IF(R2117&gt;TODAY(),"0 meses",DATEDIF(R2117,TODAY(),"m") &amp; " meses"))</f>
        <v>0 meses</v>
      </c>
      <c r="AP2117" s="147" t="s">
        <v>67</v>
      </c>
      <c r="AQ2117" s="147" t="s">
        <v>67</v>
      </c>
      <c r="AR2117" s="147"/>
      <c r="AS2117" s="209" t="s">
        <v>68</v>
      </c>
      <c r="AT2117" s="223" t="str">
        <f>MONTH(B2117)&amp;"/"&amp;YEAR(B2117)</f>
        <v>3/2026</v>
      </c>
      <c r="AU2117" s="223">
        <f>WEEKNUM(B2117)-WEEKNUM(EOMONTH(B2117,-1)+1)+1</f>
        <v>1</v>
      </c>
      <c r="AV2117" s="209" t="str">
        <f>MONTH(R2117)&amp;"/"&amp;YEAR(R2117)</f>
        <v>5/2026</v>
      </c>
      <c r="AW2117" s="209">
        <f>WEEKNUM(R2117)-WEEKNUM(EOMONTH(R2117,-1)+1)+1</f>
        <v>3</v>
      </c>
      <c r="AX2117" s="209">
        <f>IF(BB2117="S",IF(Q2117="1. Aceitou o programa",R2117-B2117,0),0)</f>
        <v>72</v>
      </c>
      <c r="AY2117" s="209">
        <f>IF(BB2117="S",IF(AND(S2117&lt;&gt;"",R2117&lt;&gt;""),S2117-R2117,0),0)</f>
        <v>0</v>
      </c>
      <c r="AZ2117" s="209">
        <f>IF(BB2117="S",IF(Q2117="1. Aceitou o programa",IF(OR(X2117="Não se Aplica",X2117=""),IF(OR(W2117="Não se Aplica",W2117=""),0,W2117-V2117),AVERAGE(X2117-W2117,W2117-V2117)),0),0)</f>
        <v>39</v>
      </c>
      <c r="BA2117" s="209">
        <f>IF(BB2117="S",IF(AND(Q2117="1. Aceitou o programa",AH2117="Realizada"),IFERROR(IF(AG2117="",0,AG2117-R2117),0),0),0)</f>
        <v>0</v>
      </c>
      <c r="BB2117" s="209" t="str">
        <f>_xlfn.XLOOKUP(U2117,'Lista Suspensa'!$AA$20:$AA$23,'Lista Suspensa'!$AB$20:$AB$23,"N/A")</f>
        <v>S</v>
      </c>
    </row>
    <row r="2118" spans="1:54" ht="12" customHeight="1">
      <c r="A2118" s="151" t="s">
        <v>54</v>
      </c>
      <c r="B2118" s="152">
        <v>46083</v>
      </c>
      <c r="C2118" s="153" t="s">
        <v>55</v>
      </c>
      <c r="D2118" s="153" t="s">
        <v>56</v>
      </c>
      <c r="E2118" s="244">
        <v>94446046</v>
      </c>
      <c r="F2118" s="144" t="s">
        <v>4246</v>
      </c>
      <c r="G2118" s="230"/>
      <c r="H2118" s="154">
        <v>33049</v>
      </c>
      <c r="I2118" s="153">
        <v>35</v>
      </c>
      <c r="J2118" s="148" t="s">
        <v>70</v>
      </c>
      <c r="K2118" s="153" t="s">
        <v>59</v>
      </c>
      <c r="L2118" s="153"/>
      <c r="M2118" s="153"/>
      <c r="N2118" s="153">
        <v>60</v>
      </c>
      <c r="O2118" s="155" t="s">
        <v>4247</v>
      </c>
      <c r="P2118" s="156" t="s">
        <v>71</v>
      </c>
      <c r="Q2118" s="157" t="s">
        <v>110</v>
      </c>
      <c r="R2118" s="158">
        <v>46155</v>
      </c>
      <c r="S2118" s="159"/>
      <c r="T2118" s="159" t="s">
        <v>62</v>
      </c>
      <c r="U2118" s="159" t="s">
        <v>111</v>
      </c>
      <c r="V2118" s="154">
        <v>46128</v>
      </c>
      <c r="W2118" s="154">
        <v>46150</v>
      </c>
      <c r="X2118" s="154"/>
      <c r="Y2118" s="160" t="s">
        <v>4248</v>
      </c>
      <c r="Z2118" s="160" t="s">
        <v>65</v>
      </c>
      <c r="AA2118" s="153"/>
      <c r="AB2118" s="153"/>
      <c r="AC2118" s="182" t="e">
        <f t="shared" si="68"/>
        <v>#DIV/0!</v>
      </c>
      <c r="AD2118" s="153" t="e">
        <f t="shared" si="69"/>
        <v>#DIV/0!</v>
      </c>
      <c r="AE2118" s="233" t="s">
        <v>66</v>
      </c>
      <c r="AF2118" s="153"/>
      <c r="AG2118" s="159"/>
      <c r="AH2118" s="153"/>
      <c r="AI2118" s="161"/>
      <c r="AJ2118" s="153"/>
      <c r="AK2118" s="153"/>
      <c r="AL2118" s="207"/>
      <c r="AM2118" s="207"/>
      <c r="AN2118" s="207"/>
      <c r="AO2118" s="207" t="str">
        <f ca="1">IF(R2118="","",IF(R2118&gt;TODAY(),"0 meses",DATEDIF(R2118,TODAY(),"m") &amp; " meses"))</f>
        <v>0 meses</v>
      </c>
      <c r="AP2118" s="147" t="s">
        <v>67</v>
      </c>
      <c r="AQ2118" s="147" t="s">
        <v>67</v>
      </c>
      <c r="AR2118" s="147"/>
      <c r="AS2118" s="209" t="s">
        <v>68</v>
      </c>
      <c r="AT2118" s="223" t="str">
        <f>MONTH(B2118)&amp;"/"&amp;YEAR(B2118)</f>
        <v>3/2026</v>
      </c>
      <c r="AU2118" s="223">
        <f>WEEKNUM(B2118)-WEEKNUM(EOMONTH(B2118,-1)+1)+1</f>
        <v>1</v>
      </c>
      <c r="AV2118" s="209" t="str">
        <f>MONTH(R2118)&amp;"/"&amp;YEAR(R2118)</f>
        <v>5/2026</v>
      </c>
      <c r="AW2118" s="209">
        <f>WEEKNUM(R2118)-WEEKNUM(EOMONTH(R2118,-1)+1)+1</f>
        <v>3</v>
      </c>
      <c r="AX2118" s="209">
        <f>IF(BB2118="S",IF(Q2118="1. Aceitou o programa",R2118-B2118,0),0)</f>
        <v>72</v>
      </c>
      <c r="AY2118" s="209">
        <f>IF(BB2118="S",IF(AND(S2118&lt;&gt;"",R2118&lt;&gt;""),S2118-R2118,0),0)</f>
        <v>0</v>
      </c>
      <c r="AZ2118" s="209">
        <f>IF(BB2118="S",IF(Q2118="1. Aceitou o programa",IF(OR(X2118="Não se Aplica",X2118=""),IF(OR(W2118="Não se Aplica",W2118=""),0,W2118-V2118),AVERAGE(X2118-W2118,W2118-V2118)),0),0)</f>
        <v>22</v>
      </c>
      <c r="BA2118" s="209">
        <f>IF(BB2118="S",IF(AND(Q2118="1. Aceitou o programa",AH2118="Realizada"),IFERROR(IF(AG2118="",0,AG2118-R2118),0),0),0)</f>
        <v>0</v>
      </c>
      <c r="BB2118" s="209" t="str">
        <f>_xlfn.XLOOKUP(U2118,'Lista Suspensa'!$AA$20:$AA$23,'Lista Suspensa'!$AB$20:$AB$23,"N/A")</f>
        <v>S</v>
      </c>
    </row>
    <row r="2119" spans="1:54" ht="12" customHeight="1">
      <c r="A2119" s="151" t="s">
        <v>54</v>
      </c>
      <c r="B2119" s="152">
        <v>46083</v>
      </c>
      <c r="C2119" s="153" t="s">
        <v>55</v>
      </c>
      <c r="D2119" s="153" t="s">
        <v>56</v>
      </c>
      <c r="E2119" s="244">
        <v>94763053</v>
      </c>
      <c r="F2119" s="144" t="s">
        <v>4249</v>
      </c>
      <c r="G2119" s="230"/>
      <c r="H2119" s="154">
        <v>33130</v>
      </c>
      <c r="I2119" s="153">
        <v>35</v>
      </c>
      <c r="J2119" s="148" t="s">
        <v>70</v>
      </c>
      <c r="K2119" s="153" t="s">
        <v>59</v>
      </c>
      <c r="L2119" s="153"/>
      <c r="M2119" s="153"/>
      <c r="N2119" s="153">
        <v>110</v>
      </c>
      <c r="O2119" s="155" t="s">
        <v>4250</v>
      </c>
      <c r="P2119" s="156" t="s">
        <v>2026</v>
      </c>
      <c r="Q2119" s="157" t="s">
        <v>110</v>
      </c>
      <c r="R2119" s="158">
        <v>46155</v>
      </c>
      <c r="S2119" s="159"/>
      <c r="T2119" s="159" t="s">
        <v>62</v>
      </c>
      <c r="U2119" s="159" t="s">
        <v>111</v>
      </c>
      <c r="V2119" s="154">
        <v>46111</v>
      </c>
      <c r="W2119" s="154">
        <v>46150</v>
      </c>
      <c r="X2119" s="154"/>
      <c r="Y2119" s="160">
        <v>46111</v>
      </c>
      <c r="Z2119" s="160" t="s">
        <v>65</v>
      </c>
      <c r="AA2119" s="153"/>
      <c r="AB2119" s="153"/>
      <c r="AC2119" s="182" t="e">
        <f t="shared" si="68"/>
        <v>#DIV/0!</v>
      </c>
      <c r="AD2119" s="153" t="e">
        <f t="shared" si="69"/>
        <v>#DIV/0!</v>
      </c>
      <c r="AE2119" s="233" t="s">
        <v>66</v>
      </c>
      <c r="AF2119" s="153"/>
      <c r="AG2119" s="159"/>
      <c r="AH2119" s="153"/>
      <c r="AI2119" s="161"/>
      <c r="AJ2119" s="153"/>
      <c r="AK2119" s="153"/>
      <c r="AL2119" s="207"/>
      <c r="AM2119" s="207"/>
      <c r="AN2119" s="207"/>
      <c r="AO2119" s="207" t="str">
        <f ca="1">IF(R2119="","",IF(R2119&gt;TODAY(),"0 meses",DATEDIF(R2119,TODAY(),"m") &amp; " meses"))</f>
        <v>0 meses</v>
      </c>
      <c r="AP2119" s="147" t="s">
        <v>67</v>
      </c>
      <c r="AQ2119" s="147" t="s">
        <v>67</v>
      </c>
      <c r="AR2119" s="147"/>
      <c r="AS2119" s="209" t="s">
        <v>68</v>
      </c>
      <c r="AT2119" s="223" t="str">
        <f>MONTH(B2119)&amp;"/"&amp;YEAR(B2119)</f>
        <v>3/2026</v>
      </c>
      <c r="AU2119" s="223">
        <f>WEEKNUM(B2119)-WEEKNUM(EOMONTH(B2119,-1)+1)+1</f>
        <v>1</v>
      </c>
      <c r="AV2119" s="209" t="str">
        <f>MONTH(R2119)&amp;"/"&amp;YEAR(R2119)</f>
        <v>5/2026</v>
      </c>
      <c r="AW2119" s="209">
        <f>WEEKNUM(R2119)-WEEKNUM(EOMONTH(R2119,-1)+1)+1</f>
        <v>3</v>
      </c>
      <c r="AX2119" s="209">
        <f>IF(BB2119="S",IF(Q2119="1. Aceitou o programa",R2119-B2119,0),0)</f>
        <v>72</v>
      </c>
      <c r="AY2119" s="209">
        <f>IF(BB2119="S",IF(AND(S2119&lt;&gt;"",R2119&lt;&gt;""),S2119-R2119,0),0)</f>
        <v>0</v>
      </c>
      <c r="AZ2119" s="209">
        <f>IF(BB2119="S",IF(Q2119="1. Aceitou o programa",IF(OR(X2119="Não se Aplica",X2119=""),IF(OR(W2119="Não se Aplica",W2119=""),0,W2119-V2119),AVERAGE(X2119-W2119,W2119-V2119)),0),0)</f>
        <v>39</v>
      </c>
      <c r="BA2119" s="209">
        <f>IF(BB2119="S",IF(AND(Q2119="1. Aceitou o programa",AH2119="Realizada"),IFERROR(IF(AG2119="",0,AG2119-R2119),0),0),0)</f>
        <v>0</v>
      </c>
      <c r="BB2119" s="209" t="str">
        <f>_xlfn.XLOOKUP(U2119,'Lista Suspensa'!$AA$20:$AA$23,'Lista Suspensa'!$AB$20:$AB$23,"N/A")</f>
        <v>S</v>
      </c>
    </row>
    <row r="2120" spans="1:54" ht="12" customHeight="1">
      <c r="A2120" s="151" t="s">
        <v>54</v>
      </c>
      <c r="B2120" s="152">
        <v>46083</v>
      </c>
      <c r="C2120" s="153" t="s">
        <v>55</v>
      </c>
      <c r="D2120" s="153" t="s">
        <v>56</v>
      </c>
      <c r="E2120" s="244">
        <v>451111311</v>
      </c>
      <c r="F2120" s="144" t="s">
        <v>4251</v>
      </c>
      <c r="G2120" s="230"/>
      <c r="H2120" s="154">
        <v>35251</v>
      </c>
      <c r="I2120" s="153">
        <v>29</v>
      </c>
      <c r="J2120" s="148" t="s">
        <v>70</v>
      </c>
      <c r="K2120" s="153" t="s">
        <v>59</v>
      </c>
      <c r="L2120" s="153"/>
      <c r="M2120" s="153"/>
      <c r="N2120" s="153">
        <v>200</v>
      </c>
      <c r="O2120" s="155">
        <v>11975289782</v>
      </c>
      <c r="P2120" s="156" t="s">
        <v>60</v>
      </c>
      <c r="Q2120" s="157" t="s">
        <v>110</v>
      </c>
      <c r="R2120" s="158">
        <v>46155</v>
      </c>
      <c r="S2120" s="159"/>
      <c r="T2120" s="159" t="s">
        <v>62</v>
      </c>
      <c r="U2120" s="159" t="s">
        <v>111</v>
      </c>
      <c r="V2120" s="154">
        <v>46125</v>
      </c>
      <c r="W2120" s="154">
        <v>46150</v>
      </c>
      <c r="X2120" s="154"/>
      <c r="Y2120" s="160" t="s">
        <v>2555</v>
      </c>
      <c r="Z2120" s="160" t="s">
        <v>65</v>
      </c>
      <c r="AA2120" s="153"/>
      <c r="AB2120" s="153"/>
      <c r="AC2120" s="182" t="e">
        <f t="shared" si="68"/>
        <v>#DIV/0!</v>
      </c>
      <c r="AD2120" s="153" t="e">
        <f t="shared" si="69"/>
        <v>#DIV/0!</v>
      </c>
      <c r="AE2120" s="233" t="s">
        <v>66</v>
      </c>
      <c r="AF2120" s="153"/>
      <c r="AG2120" s="159"/>
      <c r="AH2120" s="153"/>
      <c r="AI2120" s="161"/>
      <c r="AJ2120" s="153"/>
      <c r="AK2120" s="153"/>
      <c r="AL2120" s="207"/>
      <c r="AM2120" s="207"/>
      <c r="AN2120" s="207"/>
      <c r="AO2120" s="207" t="str">
        <f ca="1">IF(R2120="","",IF(R2120&gt;TODAY(),"0 meses",DATEDIF(R2120,TODAY(),"m") &amp; " meses"))</f>
        <v>0 meses</v>
      </c>
      <c r="AP2120" s="147" t="s">
        <v>67</v>
      </c>
      <c r="AQ2120" s="147" t="s">
        <v>67</v>
      </c>
      <c r="AR2120" s="147"/>
      <c r="AS2120" s="209" t="s">
        <v>68</v>
      </c>
      <c r="AT2120" s="223" t="str">
        <f>MONTH(B2120)&amp;"/"&amp;YEAR(B2120)</f>
        <v>3/2026</v>
      </c>
      <c r="AU2120" s="223">
        <f>WEEKNUM(B2120)-WEEKNUM(EOMONTH(B2120,-1)+1)+1</f>
        <v>1</v>
      </c>
      <c r="AV2120" s="209" t="str">
        <f>MONTH(R2120)&amp;"/"&amp;YEAR(R2120)</f>
        <v>5/2026</v>
      </c>
      <c r="AW2120" s="209">
        <f>WEEKNUM(R2120)-WEEKNUM(EOMONTH(R2120,-1)+1)+1</f>
        <v>3</v>
      </c>
      <c r="AX2120" s="209">
        <f>IF(BB2120="S",IF(Q2120="1. Aceitou o programa",R2120-B2120,0),0)</f>
        <v>72</v>
      </c>
      <c r="AY2120" s="209">
        <f>IF(BB2120="S",IF(AND(S2120&lt;&gt;"",R2120&lt;&gt;""),S2120-R2120,0),0)</f>
        <v>0</v>
      </c>
      <c r="AZ2120" s="209">
        <f>IF(BB2120="S",IF(Q2120="1. Aceitou o programa",IF(OR(X2120="Não se Aplica",X2120=""),IF(OR(W2120="Não se Aplica",W2120=""),0,W2120-V2120),AVERAGE(X2120-W2120,W2120-V2120)),0),0)</f>
        <v>25</v>
      </c>
      <c r="BA2120" s="209">
        <f>IF(BB2120="S",IF(AND(Q2120="1. Aceitou o programa",AH2120="Realizada"),IFERROR(IF(AG2120="",0,AG2120-R2120),0),0),0)</f>
        <v>0</v>
      </c>
      <c r="BB2120" s="209" t="str">
        <f>_xlfn.XLOOKUP(U2120,'Lista Suspensa'!$AA$20:$AA$23,'Lista Suspensa'!$AB$20:$AB$23,"N/A")</f>
        <v>S</v>
      </c>
    </row>
    <row r="2121" spans="1:54" ht="12" customHeight="1">
      <c r="A2121" s="151" t="s">
        <v>54</v>
      </c>
      <c r="B2121" s="152">
        <v>46083</v>
      </c>
      <c r="C2121" s="153" t="s">
        <v>55</v>
      </c>
      <c r="D2121" s="153" t="s">
        <v>56</v>
      </c>
      <c r="E2121" s="244">
        <v>803533985</v>
      </c>
      <c r="F2121" s="144" t="s">
        <v>4252</v>
      </c>
      <c r="G2121" s="230"/>
      <c r="H2121" s="154">
        <v>35717</v>
      </c>
      <c r="I2121" s="153">
        <v>28</v>
      </c>
      <c r="J2121" s="148" t="s">
        <v>70</v>
      </c>
      <c r="K2121" s="153" t="s">
        <v>59</v>
      </c>
      <c r="L2121" s="153"/>
      <c r="M2121" s="153"/>
      <c r="N2121" s="153">
        <v>100</v>
      </c>
      <c r="O2121" s="155" t="s">
        <v>4253</v>
      </c>
      <c r="P2121" s="156" t="s">
        <v>71</v>
      </c>
      <c r="Q2121" s="157" t="s">
        <v>110</v>
      </c>
      <c r="R2121" s="158">
        <v>46155</v>
      </c>
      <c r="S2121" s="159"/>
      <c r="T2121" s="159" t="s">
        <v>62</v>
      </c>
      <c r="U2121" s="159" t="s">
        <v>111</v>
      </c>
      <c r="V2121" s="154">
        <v>46126</v>
      </c>
      <c r="W2121" s="154">
        <v>46150</v>
      </c>
      <c r="X2121" s="154"/>
      <c r="Y2121" s="160" t="s">
        <v>3865</v>
      </c>
      <c r="Z2121" s="160" t="s">
        <v>65</v>
      </c>
      <c r="AA2121" s="153"/>
      <c r="AB2121" s="153"/>
      <c r="AC2121" s="182" t="e">
        <f t="shared" si="68"/>
        <v>#DIV/0!</v>
      </c>
      <c r="AD2121" s="153" t="e">
        <f t="shared" si="69"/>
        <v>#DIV/0!</v>
      </c>
      <c r="AE2121" s="233" t="s">
        <v>66</v>
      </c>
      <c r="AF2121" s="153"/>
      <c r="AG2121" s="159"/>
      <c r="AH2121" s="153"/>
      <c r="AI2121" s="161"/>
      <c r="AJ2121" s="153"/>
      <c r="AK2121" s="153"/>
      <c r="AL2121" s="207"/>
      <c r="AM2121" s="207"/>
      <c r="AN2121" s="207"/>
      <c r="AO2121" s="207" t="str">
        <f ca="1">IF(R2121="","",IF(R2121&gt;TODAY(),"0 meses",DATEDIF(R2121,TODAY(),"m") &amp; " meses"))</f>
        <v>0 meses</v>
      </c>
      <c r="AP2121" s="147" t="s">
        <v>67</v>
      </c>
      <c r="AQ2121" s="147" t="s">
        <v>67</v>
      </c>
      <c r="AR2121" s="147"/>
      <c r="AS2121" s="209" t="s">
        <v>68</v>
      </c>
      <c r="AT2121" s="223" t="str">
        <f>MONTH(B2121)&amp;"/"&amp;YEAR(B2121)</f>
        <v>3/2026</v>
      </c>
      <c r="AU2121" s="223">
        <f>WEEKNUM(B2121)-WEEKNUM(EOMONTH(B2121,-1)+1)+1</f>
        <v>1</v>
      </c>
      <c r="AV2121" s="209" t="str">
        <f>MONTH(R2121)&amp;"/"&amp;YEAR(R2121)</f>
        <v>5/2026</v>
      </c>
      <c r="AW2121" s="209">
        <f>WEEKNUM(R2121)-WEEKNUM(EOMONTH(R2121,-1)+1)+1</f>
        <v>3</v>
      </c>
      <c r="AX2121" s="209">
        <f>IF(BB2121="S",IF(Q2121="1. Aceitou o programa",R2121-B2121,0),0)</f>
        <v>72</v>
      </c>
      <c r="AY2121" s="209">
        <f>IF(BB2121="S",IF(AND(S2121&lt;&gt;"",R2121&lt;&gt;""),S2121-R2121,0),0)</f>
        <v>0</v>
      </c>
      <c r="AZ2121" s="209">
        <f>IF(BB2121="S",IF(Q2121="1. Aceitou o programa",IF(OR(X2121="Não se Aplica",X2121=""),IF(OR(W2121="Não se Aplica",W2121=""),0,W2121-V2121),AVERAGE(X2121-W2121,W2121-V2121)),0),0)</f>
        <v>24</v>
      </c>
      <c r="BA2121" s="209">
        <f>IF(BB2121="S",IF(AND(Q2121="1. Aceitou o programa",AH2121="Realizada"),IFERROR(IF(AG2121="",0,AG2121-R2121),0),0),0)</f>
        <v>0</v>
      </c>
      <c r="BB2121" s="209" t="str">
        <f>_xlfn.XLOOKUP(U2121,'Lista Suspensa'!$AA$20:$AA$23,'Lista Suspensa'!$AB$20:$AB$23,"N/A")</f>
        <v>S</v>
      </c>
    </row>
    <row r="2122" spans="1:54" ht="12" customHeight="1">
      <c r="A2122" s="151" t="s">
        <v>54</v>
      </c>
      <c r="B2122" s="152">
        <v>46083</v>
      </c>
      <c r="C2122" s="153" t="s">
        <v>55</v>
      </c>
      <c r="D2122" s="153" t="s">
        <v>56</v>
      </c>
      <c r="E2122" s="244">
        <v>71607861</v>
      </c>
      <c r="F2122" s="144" t="s">
        <v>4254</v>
      </c>
      <c r="G2122" s="230"/>
      <c r="H2122" s="154">
        <v>18408</v>
      </c>
      <c r="I2122" s="153">
        <v>75</v>
      </c>
      <c r="J2122" s="148" t="s">
        <v>70</v>
      </c>
      <c r="K2122" s="153"/>
      <c r="L2122" s="153"/>
      <c r="M2122" s="153"/>
      <c r="N2122" s="153">
        <v>50</v>
      </c>
      <c r="O2122" s="155" t="s">
        <v>4255</v>
      </c>
      <c r="P2122" s="156" t="s">
        <v>60</v>
      </c>
      <c r="Q2122" s="157" t="s">
        <v>110</v>
      </c>
      <c r="R2122" s="158">
        <v>46155</v>
      </c>
      <c r="S2122" s="159"/>
      <c r="T2122" s="159" t="s">
        <v>62</v>
      </c>
      <c r="U2122" s="159" t="s">
        <v>111</v>
      </c>
      <c r="V2122" s="154">
        <v>46113</v>
      </c>
      <c r="W2122" s="154">
        <v>46150</v>
      </c>
      <c r="X2122" s="154"/>
      <c r="Y2122" s="160" t="s">
        <v>64</v>
      </c>
      <c r="Z2122" s="160" t="s">
        <v>65</v>
      </c>
      <c r="AA2122" s="153"/>
      <c r="AB2122" s="153"/>
      <c r="AC2122" s="182" t="e">
        <f t="shared" si="68"/>
        <v>#DIV/0!</v>
      </c>
      <c r="AD2122" s="153" t="e">
        <f t="shared" si="69"/>
        <v>#DIV/0!</v>
      </c>
      <c r="AE2122" s="233" t="s">
        <v>66</v>
      </c>
      <c r="AF2122" s="153"/>
      <c r="AG2122" s="159"/>
      <c r="AH2122" s="153"/>
      <c r="AI2122" s="161"/>
      <c r="AJ2122" s="153"/>
      <c r="AK2122" s="153"/>
      <c r="AL2122" s="207"/>
      <c r="AM2122" s="207"/>
      <c r="AN2122" s="207"/>
      <c r="AO2122" s="207" t="str">
        <f ca="1">IF(R2122="","",IF(R2122&gt;TODAY(),"0 meses",DATEDIF(R2122,TODAY(),"m") &amp; " meses"))</f>
        <v>0 meses</v>
      </c>
      <c r="AP2122" s="147" t="s">
        <v>67</v>
      </c>
      <c r="AQ2122" s="147" t="s">
        <v>67</v>
      </c>
      <c r="AR2122" s="147"/>
      <c r="AS2122" s="209" t="s">
        <v>68</v>
      </c>
      <c r="AT2122" s="223" t="str">
        <f>MONTH(B2122)&amp;"/"&amp;YEAR(B2122)</f>
        <v>3/2026</v>
      </c>
      <c r="AU2122" s="223">
        <f>WEEKNUM(B2122)-WEEKNUM(EOMONTH(B2122,-1)+1)+1</f>
        <v>1</v>
      </c>
      <c r="AV2122" s="209" t="str">
        <f>MONTH(R2122)&amp;"/"&amp;YEAR(R2122)</f>
        <v>5/2026</v>
      </c>
      <c r="AW2122" s="209">
        <f>WEEKNUM(R2122)-WEEKNUM(EOMONTH(R2122,-1)+1)+1</f>
        <v>3</v>
      </c>
      <c r="AX2122" s="209">
        <f>IF(BB2122="S",IF(Q2122="1. Aceitou o programa",R2122-B2122,0),0)</f>
        <v>72</v>
      </c>
      <c r="AY2122" s="209">
        <f>IF(BB2122="S",IF(AND(S2122&lt;&gt;"",R2122&lt;&gt;""),S2122-R2122,0),0)</f>
        <v>0</v>
      </c>
      <c r="AZ2122" s="209">
        <f>IF(BB2122="S",IF(Q2122="1. Aceitou o programa",IF(OR(X2122="Não se Aplica",X2122=""),IF(OR(W2122="Não se Aplica",W2122=""),0,W2122-V2122),AVERAGE(X2122-W2122,W2122-V2122)),0),0)</f>
        <v>37</v>
      </c>
      <c r="BA2122" s="209">
        <f>IF(BB2122="S",IF(AND(Q2122="1. Aceitou o programa",AH2122="Realizada"),IFERROR(IF(AG2122="",0,AG2122-R2122),0),0),0)</f>
        <v>0</v>
      </c>
      <c r="BB2122" s="209" t="str">
        <f>_xlfn.XLOOKUP(U2122,'Lista Suspensa'!$AA$20:$AA$23,'Lista Suspensa'!$AB$20:$AB$23,"N/A")</f>
        <v>S</v>
      </c>
    </row>
    <row r="2123" spans="1:54" ht="12" customHeight="1">
      <c r="A2123" s="151" t="s">
        <v>54</v>
      </c>
      <c r="B2123" s="152">
        <v>46083</v>
      </c>
      <c r="C2123" s="153" t="s">
        <v>55</v>
      </c>
      <c r="D2123" s="153" t="s">
        <v>56</v>
      </c>
      <c r="E2123" s="244">
        <v>76535341</v>
      </c>
      <c r="F2123" s="144" t="s">
        <v>4256</v>
      </c>
      <c r="G2123" s="230"/>
      <c r="H2123" s="154">
        <v>23613</v>
      </c>
      <c r="I2123" s="153">
        <v>61</v>
      </c>
      <c r="J2123" s="148" t="s">
        <v>70</v>
      </c>
      <c r="K2123" s="153"/>
      <c r="L2123" s="153"/>
      <c r="M2123" s="153"/>
      <c r="N2123" s="153">
        <v>50</v>
      </c>
      <c r="O2123" s="155" t="s">
        <v>4257</v>
      </c>
      <c r="P2123" s="156" t="s">
        <v>60</v>
      </c>
      <c r="Q2123" s="157" t="s">
        <v>110</v>
      </c>
      <c r="R2123" s="158">
        <v>46155</v>
      </c>
      <c r="S2123" s="159"/>
      <c r="T2123" s="159" t="s">
        <v>62</v>
      </c>
      <c r="U2123" s="159" t="s">
        <v>111</v>
      </c>
      <c r="V2123" s="154">
        <v>46113</v>
      </c>
      <c r="W2123" s="154">
        <v>46150</v>
      </c>
      <c r="X2123" s="154"/>
      <c r="Y2123" s="160" t="s">
        <v>64</v>
      </c>
      <c r="Z2123" s="160" t="s">
        <v>65</v>
      </c>
      <c r="AA2123" s="153"/>
      <c r="AB2123" s="153"/>
      <c r="AC2123" s="182" t="e">
        <f t="shared" si="68"/>
        <v>#DIV/0!</v>
      </c>
      <c r="AD2123" s="153" t="e">
        <f t="shared" si="69"/>
        <v>#DIV/0!</v>
      </c>
      <c r="AE2123" s="233" t="s">
        <v>66</v>
      </c>
      <c r="AF2123" s="153"/>
      <c r="AG2123" s="159"/>
      <c r="AH2123" s="153"/>
      <c r="AI2123" s="161"/>
      <c r="AJ2123" s="153"/>
      <c r="AK2123" s="153"/>
      <c r="AL2123" s="207"/>
      <c r="AM2123" s="207"/>
      <c r="AN2123" s="207"/>
      <c r="AO2123" s="207" t="str">
        <f ca="1">IF(R2123="","",IF(R2123&gt;TODAY(),"0 meses",DATEDIF(R2123,TODAY(),"m") &amp; " meses"))</f>
        <v>0 meses</v>
      </c>
      <c r="AP2123" s="147" t="s">
        <v>67</v>
      </c>
      <c r="AQ2123" s="147" t="s">
        <v>67</v>
      </c>
      <c r="AR2123" s="147"/>
      <c r="AS2123" s="209" t="s">
        <v>68</v>
      </c>
      <c r="AT2123" s="223" t="str">
        <f>MONTH(B2123)&amp;"/"&amp;YEAR(B2123)</f>
        <v>3/2026</v>
      </c>
      <c r="AU2123" s="223">
        <f>WEEKNUM(B2123)-WEEKNUM(EOMONTH(B2123,-1)+1)+1</f>
        <v>1</v>
      </c>
      <c r="AV2123" s="209" t="str">
        <f>MONTH(R2123)&amp;"/"&amp;YEAR(R2123)</f>
        <v>5/2026</v>
      </c>
      <c r="AW2123" s="209">
        <f>WEEKNUM(R2123)-WEEKNUM(EOMONTH(R2123,-1)+1)+1</f>
        <v>3</v>
      </c>
      <c r="AX2123" s="209">
        <f>IF(BB2123="S",IF(Q2123="1. Aceitou o programa",R2123-B2123,0),0)</f>
        <v>72</v>
      </c>
      <c r="AY2123" s="209">
        <f>IF(BB2123="S",IF(AND(S2123&lt;&gt;"",R2123&lt;&gt;""),S2123-R2123,0),0)</f>
        <v>0</v>
      </c>
      <c r="AZ2123" s="209">
        <f>IF(BB2123="S",IF(Q2123="1. Aceitou o programa",IF(OR(X2123="Não se Aplica",X2123=""),IF(OR(W2123="Não se Aplica",W2123=""),0,W2123-V2123),AVERAGE(X2123-W2123,W2123-V2123)),0),0)</f>
        <v>37</v>
      </c>
      <c r="BA2123" s="209">
        <f>IF(BB2123="S",IF(AND(Q2123="1. Aceitou o programa",AH2123="Realizada"),IFERROR(IF(AG2123="",0,AG2123-R2123),0),0),0)</f>
        <v>0</v>
      </c>
      <c r="BB2123" s="209" t="str">
        <f>_xlfn.XLOOKUP(U2123,'Lista Suspensa'!$AA$20:$AA$23,'Lista Suspensa'!$AB$20:$AB$23,"N/A")</f>
        <v>S</v>
      </c>
    </row>
    <row r="2124" spans="1:54" ht="12" customHeight="1">
      <c r="A2124" s="151" t="s">
        <v>54</v>
      </c>
      <c r="B2124" s="152">
        <v>46083</v>
      </c>
      <c r="C2124" s="153" t="s">
        <v>55</v>
      </c>
      <c r="D2124" s="153" t="s">
        <v>56</v>
      </c>
      <c r="E2124" s="244">
        <v>74371671</v>
      </c>
      <c r="F2124" s="144" t="s">
        <v>4258</v>
      </c>
      <c r="G2124" s="230"/>
      <c r="H2124" s="154">
        <v>25479</v>
      </c>
      <c r="I2124" s="153">
        <v>56</v>
      </c>
      <c r="J2124" s="148" t="s">
        <v>58</v>
      </c>
      <c r="K2124" s="153"/>
      <c r="L2124" s="153"/>
      <c r="M2124" s="153"/>
      <c r="N2124" s="153">
        <v>400</v>
      </c>
      <c r="O2124" s="155" t="s">
        <v>4259</v>
      </c>
      <c r="P2124" s="156" t="s">
        <v>60</v>
      </c>
      <c r="Q2124" s="157" t="s">
        <v>110</v>
      </c>
      <c r="R2124" s="158">
        <v>46155</v>
      </c>
      <c r="S2124" s="159"/>
      <c r="T2124" s="159" t="s">
        <v>62</v>
      </c>
      <c r="U2124" s="159" t="s">
        <v>111</v>
      </c>
      <c r="V2124" s="154">
        <v>46113</v>
      </c>
      <c r="W2124" s="154">
        <v>46150</v>
      </c>
      <c r="X2124" s="154"/>
      <c r="Y2124" s="160" t="s">
        <v>64</v>
      </c>
      <c r="Z2124" s="160" t="s">
        <v>65</v>
      </c>
      <c r="AA2124" s="153"/>
      <c r="AB2124" s="153"/>
      <c r="AC2124" s="182" t="e">
        <f t="shared" si="68"/>
        <v>#DIV/0!</v>
      </c>
      <c r="AD2124" s="153" t="e">
        <f t="shared" si="69"/>
        <v>#DIV/0!</v>
      </c>
      <c r="AE2124" s="233" t="s">
        <v>66</v>
      </c>
      <c r="AF2124" s="153"/>
      <c r="AG2124" s="159"/>
      <c r="AH2124" s="153"/>
      <c r="AI2124" s="161"/>
      <c r="AJ2124" s="153"/>
      <c r="AK2124" s="153"/>
      <c r="AL2124" s="207"/>
      <c r="AM2124" s="207"/>
      <c r="AN2124" s="207"/>
      <c r="AO2124" s="207" t="str">
        <f ca="1">IF(R2124="","",IF(R2124&gt;TODAY(),"0 meses",DATEDIF(R2124,TODAY(),"m") &amp; " meses"))</f>
        <v>0 meses</v>
      </c>
      <c r="AP2124" s="147" t="s">
        <v>67</v>
      </c>
      <c r="AQ2124" s="147" t="s">
        <v>67</v>
      </c>
      <c r="AR2124" s="147"/>
      <c r="AS2124" s="209" t="s">
        <v>68</v>
      </c>
      <c r="AT2124" s="223" t="str">
        <f>MONTH(B2124)&amp;"/"&amp;YEAR(B2124)</f>
        <v>3/2026</v>
      </c>
      <c r="AU2124" s="223">
        <f>WEEKNUM(B2124)-WEEKNUM(EOMONTH(B2124,-1)+1)+1</f>
        <v>1</v>
      </c>
      <c r="AV2124" s="209" t="str">
        <f>MONTH(R2124)&amp;"/"&amp;YEAR(R2124)</f>
        <v>5/2026</v>
      </c>
      <c r="AW2124" s="209">
        <f>WEEKNUM(R2124)-WEEKNUM(EOMONTH(R2124,-1)+1)+1</f>
        <v>3</v>
      </c>
      <c r="AX2124" s="209">
        <f>IF(BB2124="S",IF(Q2124="1. Aceitou o programa",R2124-B2124,0),0)</f>
        <v>72</v>
      </c>
      <c r="AY2124" s="209">
        <f>IF(BB2124="S",IF(AND(S2124&lt;&gt;"",R2124&lt;&gt;""),S2124-R2124,0),0)</f>
        <v>0</v>
      </c>
      <c r="AZ2124" s="209">
        <f>IF(BB2124="S",IF(Q2124="1. Aceitou o programa",IF(OR(X2124="Não se Aplica",X2124=""),IF(OR(W2124="Não se Aplica",W2124=""),0,W2124-V2124),AVERAGE(X2124-W2124,W2124-V2124)),0),0)</f>
        <v>37</v>
      </c>
      <c r="BA2124" s="209">
        <f>IF(BB2124="S",IF(AND(Q2124="1. Aceitou o programa",AH2124="Realizada"),IFERROR(IF(AG2124="",0,AG2124-R2124),0),0),0)</f>
        <v>0</v>
      </c>
      <c r="BB2124" s="209" t="str">
        <f>_xlfn.XLOOKUP(U2124,'Lista Suspensa'!$AA$20:$AA$23,'Lista Suspensa'!$AB$20:$AB$23,"N/A")</f>
        <v>S</v>
      </c>
    </row>
    <row r="2125" spans="1:54" ht="12" customHeight="1">
      <c r="A2125" s="151" t="s">
        <v>54</v>
      </c>
      <c r="B2125" s="152">
        <v>46083</v>
      </c>
      <c r="C2125" s="153" t="s">
        <v>55</v>
      </c>
      <c r="D2125" s="153" t="s">
        <v>56</v>
      </c>
      <c r="E2125" s="244">
        <v>70398569</v>
      </c>
      <c r="F2125" s="144" t="s">
        <v>4260</v>
      </c>
      <c r="G2125" s="230"/>
      <c r="H2125" s="154">
        <v>26195</v>
      </c>
      <c r="I2125" s="153">
        <v>54</v>
      </c>
      <c r="J2125" s="148" t="s">
        <v>70</v>
      </c>
      <c r="K2125" s="153"/>
      <c r="L2125" s="153"/>
      <c r="M2125" s="153"/>
      <c r="N2125" s="153">
        <v>700</v>
      </c>
      <c r="O2125" s="155" t="s">
        <v>4261</v>
      </c>
      <c r="P2125" s="156" t="s">
        <v>60</v>
      </c>
      <c r="Q2125" s="157" t="s">
        <v>110</v>
      </c>
      <c r="R2125" s="158">
        <v>46155</v>
      </c>
      <c r="S2125" s="159"/>
      <c r="T2125" s="159" t="s">
        <v>62</v>
      </c>
      <c r="U2125" s="159" t="s">
        <v>111</v>
      </c>
      <c r="V2125" s="154">
        <v>46113</v>
      </c>
      <c r="W2125" s="154">
        <v>46150</v>
      </c>
      <c r="X2125" s="154"/>
      <c r="Y2125" s="160" t="s">
        <v>64</v>
      </c>
      <c r="Z2125" s="160" t="s">
        <v>65</v>
      </c>
      <c r="AA2125" s="153"/>
      <c r="AB2125" s="153"/>
      <c r="AC2125" s="182" t="e">
        <f t="shared" si="68"/>
        <v>#DIV/0!</v>
      </c>
      <c r="AD2125" s="153" t="e">
        <f t="shared" si="69"/>
        <v>#DIV/0!</v>
      </c>
      <c r="AE2125" s="233" t="s">
        <v>66</v>
      </c>
      <c r="AF2125" s="153"/>
      <c r="AG2125" s="159"/>
      <c r="AH2125" s="153"/>
      <c r="AI2125" s="161"/>
      <c r="AJ2125" s="153"/>
      <c r="AK2125" s="153"/>
      <c r="AL2125" s="207"/>
      <c r="AM2125" s="207"/>
      <c r="AN2125" s="207"/>
      <c r="AO2125" s="207" t="str">
        <f ca="1">IF(R2125="","",IF(R2125&gt;TODAY(),"0 meses",DATEDIF(R2125,TODAY(),"m") &amp; " meses"))</f>
        <v>0 meses</v>
      </c>
      <c r="AP2125" s="147" t="s">
        <v>67</v>
      </c>
      <c r="AQ2125" s="147" t="s">
        <v>67</v>
      </c>
      <c r="AR2125" s="147"/>
      <c r="AS2125" s="209" t="s">
        <v>68</v>
      </c>
      <c r="AT2125" s="223" t="str">
        <f>MONTH(B2125)&amp;"/"&amp;YEAR(B2125)</f>
        <v>3/2026</v>
      </c>
      <c r="AU2125" s="223">
        <f>WEEKNUM(B2125)-WEEKNUM(EOMONTH(B2125,-1)+1)+1</f>
        <v>1</v>
      </c>
      <c r="AV2125" s="209" t="str">
        <f>MONTH(R2125)&amp;"/"&amp;YEAR(R2125)</f>
        <v>5/2026</v>
      </c>
      <c r="AW2125" s="209">
        <f>WEEKNUM(R2125)-WEEKNUM(EOMONTH(R2125,-1)+1)+1</f>
        <v>3</v>
      </c>
      <c r="AX2125" s="209">
        <f>IF(BB2125="S",IF(Q2125="1. Aceitou o programa",R2125-B2125,0),0)</f>
        <v>72</v>
      </c>
      <c r="AY2125" s="209">
        <f>IF(BB2125="S",IF(AND(S2125&lt;&gt;"",R2125&lt;&gt;""),S2125-R2125,0),0)</f>
        <v>0</v>
      </c>
      <c r="AZ2125" s="209">
        <f>IF(BB2125="S",IF(Q2125="1. Aceitou o programa",IF(OR(X2125="Não se Aplica",X2125=""),IF(OR(W2125="Não se Aplica",W2125=""),0,W2125-V2125),AVERAGE(X2125-W2125,W2125-V2125)),0),0)</f>
        <v>37</v>
      </c>
      <c r="BA2125" s="209">
        <f>IF(BB2125="S",IF(AND(Q2125="1. Aceitou o programa",AH2125="Realizada"),IFERROR(IF(AG2125="",0,AG2125-R2125),0),0),0)</f>
        <v>0</v>
      </c>
      <c r="BB2125" s="209" t="str">
        <f>_xlfn.XLOOKUP(U2125,'Lista Suspensa'!$AA$20:$AA$23,'Lista Suspensa'!$AB$20:$AB$23,"N/A")</f>
        <v>S</v>
      </c>
    </row>
    <row r="2126" spans="1:54" ht="12" customHeight="1">
      <c r="A2126" s="151" t="s">
        <v>54</v>
      </c>
      <c r="B2126" s="152">
        <v>46083</v>
      </c>
      <c r="C2126" s="153" t="s">
        <v>55</v>
      </c>
      <c r="D2126" s="153" t="s">
        <v>56</v>
      </c>
      <c r="E2126" s="244">
        <v>76064543</v>
      </c>
      <c r="F2126" s="144" t="s">
        <v>4262</v>
      </c>
      <c r="G2126" s="230"/>
      <c r="H2126" s="154">
        <v>26691</v>
      </c>
      <c r="I2126" s="153">
        <v>53</v>
      </c>
      <c r="J2126" s="148" t="s">
        <v>70</v>
      </c>
      <c r="K2126" s="153"/>
      <c r="L2126" s="153"/>
      <c r="M2126" s="153"/>
      <c r="N2126" s="153">
        <v>50</v>
      </c>
      <c r="O2126" s="155" t="s">
        <v>4263</v>
      </c>
      <c r="P2126" s="156" t="s">
        <v>60</v>
      </c>
      <c r="Q2126" s="157" t="s">
        <v>110</v>
      </c>
      <c r="R2126" s="158">
        <v>46155</v>
      </c>
      <c r="S2126" s="159"/>
      <c r="T2126" s="159" t="s">
        <v>62</v>
      </c>
      <c r="U2126" s="159" t="s">
        <v>111</v>
      </c>
      <c r="V2126" s="154">
        <v>46113</v>
      </c>
      <c r="W2126" s="154">
        <v>46150</v>
      </c>
      <c r="X2126" s="154"/>
      <c r="Y2126" s="160" t="s">
        <v>64</v>
      </c>
      <c r="Z2126" s="160" t="s">
        <v>65</v>
      </c>
      <c r="AA2126" s="153"/>
      <c r="AB2126" s="153"/>
      <c r="AC2126" s="182" t="e">
        <f t="shared" si="68"/>
        <v>#DIV/0!</v>
      </c>
      <c r="AD2126" s="153" t="e">
        <f t="shared" si="69"/>
        <v>#DIV/0!</v>
      </c>
      <c r="AE2126" s="233" t="s">
        <v>66</v>
      </c>
      <c r="AF2126" s="153"/>
      <c r="AG2126" s="159"/>
      <c r="AH2126" s="153"/>
      <c r="AI2126" s="161"/>
      <c r="AJ2126" s="153"/>
      <c r="AK2126" s="153"/>
      <c r="AL2126" s="207"/>
      <c r="AM2126" s="207"/>
      <c r="AN2126" s="207"/>
      <c r="AO2126" s="207" t="str">
        <f ca="1">IF(R2126="","",IF(R2126&gt;TODAY(),"0 meses",DATEDIF(R2126,TODAY(),"m") &amp; " meses"))</f>
        <v>0 meses</v>
      </c>
      <c r="AP2126" s="147" t="s">
        <v>67</v>
      </c>
      <c r="AQ2126" s="147" t="s">
        <v>67</v>
      </c>
      <c r="AR2126" s="147"/>
      <c r="AS2126" s="209" t="s">
        <v>68</v>
      </c>
      <c r="AT2126" s="223" t="str">
        <f>MONTH(B2126)&amp;"/"&amp;YEAR(B2126)</f>
        <v>3/2026</v>
      </c>
      <c r="AU2126" s="223">
        <f>WEEKNUM(B2126)-WEEKNUM(EOMONTH(B2126,-1)+1)+1</f>
        <v>1</v>
      </c>
      <c r="AV2126" s="209" t="str">
        <f>MONTH(R2126)&amp;"/"&amp;YEAR(R2126)</f>
        <v>5/2026</v>
      </c>
      <c r="AW2126" s="209">
        <f>WEEKNUM(R2126)-WEEKNUM(EOMONTH(R2126,-1)+1)+1</f>
        <v>3</v>
      </c>
      <c r="AX2126" s="209">
        <f>IF(BB2126="S",IF(Q2126="1. Aceitou o programa",R2126-B2126,0),0)</f>
        <v>72</v>
      </c>
      <c r="AY2126" s="209">
        <f>IF(BB2126="S",IF(AND(S2126&lt;&gt;"",R2126&lt;&gt;""),S2126-R2126,0),0)</f>
        <v>0</v>
      </c>
      <c r="AZ2126" s="209">
        <f>IF(BB2126="S",IF(Q2126="1. Aceitou o programa",IF(OR(X2126="Não se Aplica",X2126=""),IF(OR(W2126="Não se Aplica",W2126=""),0,W2126-V2126),AVERAGE(X2126-W2126,W2126-V2126)),0),0)</f>
        <v>37</v>
      </c>
      <c r="BA2126" s="209">
        <f>IF(BB2126="S",IF(AND(Q2126="1. Aceitou o programa",AH2126="Realizada"),IFERROR(IF(AG2126="",0,AG2126-R2126),0),0),0)</f>
        <v>0</v>
      </c>
      <c r="BB2126" s="209" t="str">
        <f>_xlfn.XLOOKUP(U2126,'Lista Suspensa'!$AA$20:$AA$23,'Lista Suspensa'!$AB$20:$AB$23,"N/A")</f>
        <v>S</v>
      </c>
    </row>
    <row r="2127" spans="1:54" ht="12" customHeight="1">
      <c r="A2127" s="151" t="s">
        <v>54</v>
      </c>
      <c r="B2127" s="152">
        <v>46083</v>
      </c>
      <c r="C2127" s="153" t="s">
        <v>55</v>
      </c>
      <c r="D2127" s="153" t="s">
        <v>56</v>
      </c>
      <c r="E2127" s="244">
        <v>78888811</v>
      </c>
      <c r="F2127" s="144" t="s">
        <v>4264</v>
      </c>
      <c r="G2127" s="230"/>
      <c r="H2127" s="154">
        <v>26991</v>
      </c>
      <c r="I2127" s="153">
        <v>52</v>
      </c>
      <c r="J2127" s="148" t="s">
        <v>70</v>
      </c>
      <c r="K2127" s="153"/>
      <c r="L2127" s="153"/>
      <c r="M2127" s="153"/>
      <c r="N2127" s="153">
        <v>60</v>
      </c>
      <c r="O2127" s="155">
        <v>11984200235</v>
      </c>
      <c r="P2127" s="156" t="s">
        <v>60</v>
      </c>
      <c r="Q2127" s="157" t="s">
        <v>110</v>
      </c>
      <c r="R2127" s="158">
        <v>46155</v>
      </c>
      <c r="S2127" s="159"/>
      <c r="T2127" s="159" t="s">
        <v>62</v>
      </c>
      <c r="U2127" s="159" t="s">
        <v>111</v>
      </c>
      <c r="V2127" s="154">
        <v>46113</v>
      </c>
      <c r="W2127" s="154">
        <v>46118</v>
      </c>
      <c r="X2127" s="154">
        <v>46150</v>
      </c>
      <c r="Y2127" s="160" t="s">
        <v>64</v>
      </c>
      <c r="Z2127" s="160" t="s">
        <v>65</v>
      </c>
      <c r="AA2127" s="153"/>
      <c r="AB2127" s="153"/>
      <c r="AC2127" s="182" t="e">
        <f t="shared" si="68"/>
        <v>#DIV/0!</v>
      </c>
      <c r="AD2127" s="153" t="e">
        <f t="shared" si="69"/>
        <v>#DIV/0!</v>
      </c>
      <c r="AE2127" s="233" t="s">
        <v>66</v>
      </c>
      <c r="AF2127" s="153"/>
      <c r="AG2127" s="159"/>
      <c r="AH2127" s="153"/>
      <c r="AI2127" s="161"/>
      <c r="AJ2127" s="153"/>
      <c r="AK2127" s="153"/>
      <c r="AL2127" s="207"/>
      <c r="AM2127" s="207"/>
      <c r="AN2127" s="207"/>
      <c r="AO2127" s="207" t="str">
        <f ca="1">IF(R2127="","",IF(R2127&gt;TODAY(),"0 meses",DATEDIF(R2127,TODAY(),"m") &amp; " meses"))</f>
        <v>0 meses</v>
      </c>
      <c r="AP2127" s="147" t="s">
        <v>67</v>
      </c>
      <c r="AQ2127" s="147" t="s">
        <v>67</v>
      </c>
      <c r="AR2127" s="147"/>
      <c r="AS2127" s="209" t="s">
        <v>68</v>
      </c>
      <c r="AT2127" s="223" t="str">
        <f>MONTH(B2127)&amp;"/"&amp;YEAR(B2127)</f>
        <v>3/2026</v>
      </c>
      <c r="AU2127" s="223">
        <f>WEEKNUM(B2127)-WEEKNUM(EOMONTH(B2127,-1)+1)+1</f>
        <v>1</v>
      </c>
      <c r="AV2127" s="209" t="str">
        <f>MONTH(R2127)&amp;"/"&amp;YEAR(R2127)</f>
        <v>5/2026</v>
      </c>
      <c r="AW2127" s="209">
        <f>WEEKNUM(R2127)-WEEKNUM(EOMONTH(R2127,-1)+1)+1</f>
        <v>3</v>
      </c>
      <c r="AX2127" s="209">
        <f>IF(BB2127="S",IF(Q2127="1. Aceitou o programa",R2127-B2127,0),0)</f>
        <v>72</v>
      </c>
      <c r="AY2127" s="209">
        <f>IF(BB2127="S",IF(AND(S2127&lt;&gt;"",R2127&lt;&gt;""),S2127-R2127,0),0)</f>
        <v>0</v>
      </c>
      <c r="AZ2127" s="209">
        <f>IF(BB2127="S",IF(Q2127="1. Aceitou o programa",IF(OR(X2127="Não se Aplica",X2127=""),IF(OR(W2127="Não se Aplica",W2127=""),0,W2127-V2127),AVERAGE(X2127-W2127,W2127-V2127)),0),0)</f>
        <v>18.5</v>
      </c>
      <c r="BA2127" s="209">
        <f>IF(BB2127="S",IF(AND(Q2127="1. Aceitou o programa",AH2127="Realizada"),IFERROR(IF(AG2127="",0,AG2127-R2127),0),0),0)</f>
        <v>0</v>
      </c>
      <c r="BB2127" s="209" t="str">
        <f>_xlfn.XLOOKUP(U2127,'Lista Suspensa'!$AA$20:$AA$23,'Lista Suspensa'!$AB$20:$AB$23,"N/A")</f>
        <v>S</v>
      </c>
    </row>
    <row r="2128" spans="1:54" ht="12" customHeight="1">
      <c r="A2128" s="151" t="s">
        <v>54</v>
      </c>
      <c r="B2128" s="152">
        <v>46083</v>
      </c>
      <c r="C2128" s="153" t="s">
        <v>55</v>
      </c>
      <c r="D2128" s="153" t="s">
        <v>56</v>
      </c>
      <c r="E2128" s="244">
        <v>81088101</v>
      </c>
      <c r="F2128" s="144" t="s">
        <v>4265</v>
      </c>
      <c r="G2128" s="230"/>
      <c r="H2128" s="154">
        <v>26996</v>
      </c>
      <c r="I2128" s="153">
        <v>52</v>
      </c>
      <c r="J2128" s="148" t="s">
        <v>70</v>
      </c>
      <c r="K2128" s="153"/>
      <c r="L2128" s="153"/>
      <c r="M2128" s="153"/>
      <c r="N2128" s="153">
        <v>40</v>
      </c>
      <c r="O2128" s="155" t="s">
        <v>4266</v>
      </c>
      <c r="P2128" s="156" t="s">
        <v>60</v>
      </c>
      <c r="Q2128" s="157" t="s">
        <v>110</v>
      </c>
      <c r="R2128" s="158">
        <v>46155</v>
      </c>
      <c r="S2128" s="159"/>
      <c r="T2128" s="159" t="s">
        <v>62</v>
      </c>
      <c r="U2128" s="159" t="s">
        <v>111</v>
      </c>
      <c r="V2128" s="154">
        <v>46114</v>
      </c>
      <c r="W2128" s="154">
        <v>46150</v>
      </c>
      <c r="X2128" s="154"/>
      <c r="Y2128" s="160" t="s">
        <v>4267</v>
      </c>
      <c r="Z2128" s="160" t="s">
        <v>65</v>
      </c>
      <c r="AA2128" s="153"/>
      <c r="AB2128" s="153"/>
      <c r="AC2128" s="182" t="e">
        <f t="shared" si="68"/>
        <v>#DIV/0!</v>
      </c>
      <c r="AD2128" s="153" t="e">
        <f t="shared" si="69"/>
        <v>#DIV/0!</v>
      </c>
      <c r="AE2128" s="233" t="s">
        <v>66</v>
      </c>
      <c r="AF2128" s="153"/>
      <c r="AG2128" s="159"/>
      <c r="AH2128" s="153"/>
      <c r="AI2128" s="161"/>
      <c r="AJ2128" s="153"/>
      <c r="AK2128" s="153"/>
      <c r="AL2128" s="207"/>
      <c r="AM2128" s="207"/>
      <c r="AN2128" s="207"/>
      <c r="AO2128" s="207" t="str">
        <f ca="1">IF(R2128="","",IF(R2128&gt;TODAY(),"0 meses",DATEDIF(R2128,TODAY(),"m") &amp; " meses"))</f>
        <v>0 meses</v>
      </c>
      <c r="AP2128" s="147" t="s">
        <v>67</v>
      </c>
      <c r="AQ2128" s="147" t="s">
        <v>67</v>
      </c>
      <c r="AR2128" s="147"/>
      <c r="AS2128" s="209" t="s">
        <v>68</v>
      </c>
      <c r="AT2128" s="223" t="str">
        <f>MONTH(B2128)&amp;"/"&amp;YEAR(B2128)</f>
        <v>3/2026</v>
      </c>
      <c r="AU2128" s="223">
        <f>WEEKNUM(B2128)-WEEKNUM(EOMONTH(B2128,-1)+1)+1</f>
        <v>1</v>
      </c>
      <c r="AV2128" s="209" t="str">
        <f>MONTH(R2128)&amp;"/"&amp;YEAR(R2128)</f>
        <v>5/2026</v>
      </c>
      <c r="AW2128" s="209">
        <f>WEEKNUM(R2128)-WEEKNUM(EOMONTH(R2128,-1)+1)+1</f>
        <v>3</v>
      </c>
      <c r="AX2128" s="209">
        <f>IF(BB2128="S",IF(Q2128="1. Aceitou o programa",R2128-B2128,0),0)</f>
        <v>72</v>
      </c>
      <c r="AY2128" s="209">
        <f>IF(BB2128="S",IF(AND(S2128&lt;&gt;"",R2128&lt;&gt;""),S2128-R2128,0),0)</f>
        <v>0</v>
      </c>
      <c r="AZ2128" s="209">
        <f>IF(BB2128="S",IF(Q2128="1. Aceitou o programa",IF(OR(X2128="Não se Aplica",X2128=""),IF(OR(W2128="Não se Aplica",W2128=""),0,W2128-V2128),AVERAGE(X2128-W2128,W2128-V2128)),0),0)</f>
        <v>36</v>
      </c>
      <c r="BA2128" s="209">
        <f>IF(BB2128="S",IF(AND(Q2128="1. Aceitou o programa",AH2128="Realizada"),IFERROR(IF(AG2128="",0,AG2128-R2128),0),0),0)</f>
        <v>0</v>
      </c>
      <c r="BB2128" s="209" t="str">
        <f>_xlfn.XLOOKUP(U2128,'Lista Suspensa'!$AA$20:$AA$23,'Lista Suspensa'!$AB$20:$AB$23,"N/A")</f>
        <v>S</v>
      </c>
    </row>
    <row r="2129" spans="1:54" ht="12" customHeight="1">
      <c r="A2129" s="151" t="s">
        <v>54</v>
      </c>
      <c r="B2129" s="152">
        <v>46083</v>
      </c>
      <c r="C2129" s="153" t="s">
        <v>55</v>
      </c>
      <c r="D2129" s="153" t="s">
        <v>56</v>
      </c>
      <c r="E2129" s="244">
        <v>76093311</v>
      </c>
      <c r="F2129" s="144" t="s">
        <v>4268</v>
      </c>
      <c r="G2129" s="230"/>
      <c r="H2129" s="154">
        <v>27217</v>
      </c>
      <c r="I2129" s="153">
        <v>51</v>
      </c>
      <c r="J2129" s="148" t="s">
        <v>70</v>
      </c>
      <c r="K2129" s="153"/>
      <c r="L2129" s="153"/>
      <c r="M2129" s="153"/>
      <c r="N2129" s="153">
        <v>200</v>
      </c>
      <c r="O2129" s="155" t="s">
        <v>4269</v>
      </c>
      <c r="P2129" s="156" t="s">
        <v>2026</v>
      </c>
      <c r="Q2129" s="157" t="s">
        <v>110</v>
      </c>
      <c r="R2129" s="158">
        <v>46155</v>
      </c>
      <c r="S2129" s="159"/>
      <c r="T2129" s="159" t="s">
        <v>62</v>
      </c>
      <c r="U2129" s="159" t="s">
        <v>111</v>
      </c>
      <c r="V2129" s="154">
        <v>46112</v>
      </c>
      <c r="W2129" s="154">
        <v>46150</v>
      </c>
      <c r="X2129" s="154"/>
      <c r="Y2129" s="160">
        <v>46111</v>
      </c>
      <c r="Z2129" s="160" t="s">
        <v>65</v>
      </c>
      <c r="AA2129" s="153"/>
      <c r="AB2129" s="153"/>
      <c r="AC2129" s="182" t="e">
        <f t="shared" si="68"/>
        <v>#DIV/0!</v>
      </c>
      <c r="AD2129" s="153" t="e">
        <f t="shared" si="69"/>
        <v>#DIV/0!</v>
      </c>
      <c r="AE2129" s="233" t="s">
        <v>66</v>
      </c>
      <c r="AF2129" s="153"/>
      <c r="AG2129" s="159"/>
      <c r="AH2129" s="153"/>
      <c r="AI2129" s="161"/>
      <c r="AJ2129" s="153"/>
      <c r="AK2129" s="153"/>
      <c r="AL2129" s="207"/>
      <c r="AM2129" s="207"/>
      <c r="AN2129" s="207"/>
      <c r="AO2129" s="207" t="str">
        <f ca="1">IF(R2129="","",IF(R2129&gt;TODAY(),"0 meses",DATEDIF(R2129,TODAY(),"m") &amp; " meses"))</f>
        <v>0 meses</v>
      </c>
      <c r="AP2129" s="147" t="s">
        <v>67</v>
      </c>
      <c r="AQ2129" s="147" t="s">
        <v>67</v>
      </c>
      <c r="AR2129" s="147"/>
      <c r="AS2129" s="209" t="s">
        <v>68</v>
      </c>
      <c r="AT2129" s="223" t="str">
        <f>MONTH(B2129)&amp;"/"&amp;YEAR(B2129)</f>
        <v>3/2026</v>
      </c>
      <c r="AU2129" s="223">
        <f>WEEKNUM(B2129)-WEEKNUM(EOMONTH(B2129,-1)+1)+1</f>
        <v>1</v>
      </c>
      <c r="AV2129" s="209" t="str">
        <f>MONTH(R2129)&amp;"/"&amp;YEAR(R2129)</f>
        <v>5/2026</v>
      </c>
      <c r="AW2129" s="209">
        <f>WEEKNUM(R2129)-WEEKNUM(EOMONTH(R2129,-1)+1)+1</f>
        <v>3</v>
      </c>
      <c r="AX2129" s="209">
        <f>IF(BB2129="S",IF(Q2129="1. Aceitou o programa",R2129-B2129,0),0)</f>
        <v>72</v>
      </c>
      <c r="AY2129" s="209">
        <f>IF(BB2129="S",IF(AND(S2129&lt;&gt;"",R2129&lt;&gt;""),S2129-R2129,0),0)</f>
        <v>0</v>
      </c>
      <c r="AZ2129" s="209">
        <f>IF(BB2129="S",IF(Q2129="1. Aceitou o programa",IF(OR(X2129="Não se Aplica",X2129=""),IF(OR(W2129="Não se Aplica",W2129=""),0,W2129-V2129),AVERAGE(X2129-W2129,W2129-V2129)),0),0)</f>
        <v>38</v>
      </c>
      <c r="BA2129" s="209">
        <f>IF(BB2129="S",IF(AND(Q2129="1. Aceitou o programa",AH2129="Realizada"),IFERROR(IF(AG2129="",0,AG2129-R2129),0),0),0)</f>
        <v>0</v>
      </c>
      <c r="BB2129" s="209" t="str">
        <f>_xlfn.XLOOKUP(U2129,'Lista Suspensa'!$AA$20:$AA$23,'Lista Suspensa'!$AB$20:$AB$23,"N/A")</f>
        <v>S</v>
      </c>
    </row>
    <row r="2130" spans="1:54" ht="12" customHeight="1">
      <c r="A2130" s="151" t="s">
        <v>54</v>
      </c>
      <c r="B2130" s="152">
        <v>46083</v>
      </c>
      <c r="C2130" s="153" t="s">
        <v>55</v>
      </c>
      <c r="D2130" s="153" t="s">
        <v>56</v>
      </c>
      <c r="E2130" s="244">
        <v>80931451</v>
      </c>
      <c r="F2130" s="144" t="s">
        <v>4270</v>
      </c>
      <c r="G2130" s="230"/>
      <c r="H2130" s="154">
        <v>27346</v>
      </c>
      <c r="I2130" s="153">
        <v>51</v>
      </c>
      <c r="J2130" s="148" t="s">
        <v>70</v>
      </c>
      <c r="K2130" s="153"/>
      <c r="L2130" s="153"/>
      <c r="M2130" s="153"/>
      <c r="N2130" s="153">
        <v>450</v>
      </c>
      <c r="O2130" s="155">
        <v>11992049795</v>
      </c>
      <c r="P2130" s="156" t="s">
        <v>89</v>
      </c>
      <c r="Q2130" s="157" t="s">
        <v>110</v>
      </c>
      <c r="R2130" s="158">
        <v>46155</v>
      </c>
      <c r="S2130" s="159"/>
      <c r="T2130" s="159" t="s">
        <v>62</v>
      </c>
      <c r="U2130" s="159" t="s">
        <v>111</v>
      </c>
      <c r="V2130" s="154">
        <v>46118</v>
      </c>
      <c r="W2130" s="154">
        <v>46119</v>
      </c>
      <c r="X2130" s="154">
        <v>46150</v>
      </c>
      <c r="Y2130" s="160" t="s">
        <v>4271</v>
      </c>
      <c r="Z2130" s="160" t="s">
        <v>65</v>
      </c>
      <c r="AA2130" s="153"/>
      <c r="AB2130" s="153"/>
      <c r="AC2130" s="182" t="e">
        <f t="shared" si="68"/>
        <v>#DIV/0!</v>
      </c>
      <c r="AD2130" s="153" t="e">
        <f t="shared" si="69"/>
        <v>#DIV/0!</v>
      </c>
      <c r="AE2130" s="233" t="s">
        <v>66</v>
      </c>
      <c r="AF2130" s="153"/>
      <c r="AG2130" s="159"/>
      <c r="AH2130" s="153"/>
      <c r="AI2130" s="161"/>
      <c r="AJ2130" s="153"/>
      <c r="AK2130" s="153"/>
      <c r="AL2130" s="207"/>
      <c r="AM2130" s="207"/>
      <c r="AN2130" s="207"/>
      <c r="AO2130" s="207" t="str">
        <f ca="1">IF(R2130="","",IF(R2130&gt;TODAY(),"0 meses",DATEDIF(R2130,TODAY(),"m") &amp; " meses"))</f>
        <v>0 meses</v>
      </c>
      <c r="AP2130" s="147" t="s">
        <v>67</v>
      </c>
      <c r="AQ2130" s="147" t="s">
        <v>67</v>
      </c>
      <c r="AR2130" s="147"/>
      <c r="AS2130" s="209" t="s">
        <v>68</v>
      </c>
      <c r="AT2130" s="223" t="str">
        <f>MONTH(B2130)&amp;"/"&amp;YEAR(B2130)</f>
        <v>3/2026</v>
      </c>
      <c r="AU2130" s="223">
        <f>WEEKNUM(B2130)-WEEKNUM(EOMONTH(B2130,-1)+1)+1</f>
        <v>1</v>
      </c>
      <c r="AV2130" s="209" t="str">
        <f>MONTH(R2130)&amp;"/"&amp;YEAR(R2130)</f>
        <v>5/2026</v>
      </c>
      <c r="AW2130" s="209">
        <f>WEEKNUM(R2130)-WEEKNUM(EOMONTH(R2130,-1)+1)+1</f>
        <v>3</v>
      </c>
      <c r="AX2130" s="209">
        <f>IF(BB2130="S",IF(Q2130="1. Aceitou o programa",R2130-B2130,0),0)</f>
        <v>72</v>
      </c>
      <c r="AY2130" s="209">
        <f>IF(BB2130="S",IF(AND(S2130&lt;&gt;"",R2130&lt;&gt;""),S2130-R2130,0),0)</f>
        <v>0</v>
      </c>
      <c r="AZ2130" s="209">
        <f>IF(BB2130="S",IF(Q2130="1. Aceitou o programa",IF(OR(X2130="Não se Aplica",X2130=""),IF(OR(W2130="Não se Aplica",W2130=""),0,W2130-V2130),AVERAGE(X2130-W2130,W2130-V2130)),0),0)</f>
        <v>16</v>
      </c>
      <c r="BA2130" s="209">
        <f>IF(BB2130="S",IF(AND(Q2130="1. Aceitou o programa",AH2130="Realizada"),IFERROR(IF(AG2130="",0,AG2130-R2130),0),0),0)</f>
        <v>0</v>
      </c>
      <c r="BB2130" s="209" t="str">
        <f>_xlfn.XLOOKUP(U2130,'Lista Suspensa'!$AA$20:$AA$23,'Lista Suspensa'!$AB$20:$AB$23,"N/A")</f>
        <v>S</v>
      </c>
    </row>
    <row r="2131" spans="1:54" ht="12" customHeight="1">
      <c r="A2131" s="151" t="s">
        <v>54</v>
      </c>
      <c r="B2131" s="152">
        <v>46083</v>
      </c>
      <c r="C2131" s="153" t="s">
        <v>55</v>
      </c>
      <c r="D2131" s="153" t="s">
        <v>56</v>
      </c>
      <c r="E2131" s="244">
        <v>79531444</v>
      </c>
      <c r="F2131" s="144" t="s">
        <v>4272</v>
      </c>
      <c r="G2131" s="230"/>
      <c r="H2131" s="154">
        <v>27525</v>
      </c>
      <c r="I2131" s="153">
        <v>51</v>
      </c>
      <c r="J2131" s="148" t="s">
        <v>58</v>
      </c>
      <c r="K2131" s="153"/>
      <c r="L2131" s="153"/>
      <c r="M2131" s="153"/>
      <c r="N2131" s="153">
        <v>60</v>
      </c>
      <c r="O2131" s="155" t="s">
        <v>4273</v>
      </c>
      <c r="P2131" s="156" t="s">
        <v>2026</v>
      </c>
      <c r="Q2131" s="157" t="s">
        <v>110</v>
      </c>
      <c r="R2131" s="158">
        <v>46155</v>
      </c>
      <c r="S2131" s="159"/>
      <c r="T2131" s="159" t="s">
        <v>62</v>
      </c>
      <c r="U2131" s="159" t="s">
        <v>111</v>
      </c>
      <c r="V2131" s="154">
        <v>46112</v>
      </c>
      <c r="W2131" s="154">
        <v>46150</v>
      </c>
      <c r="X2131" s="154"/>
      <c r="Y2131" s="160">
        <v>46111</v>
      </c>
      <c r="Z2131" s="160" t="s">
        <v>65</v>
      </c>
      <c r="AA2131" s="153"/>
      <c r="AB2131" s="153"/>
      <c r="AC2131" s="182" t="e">
        <f t="shared" si="68"/>
        <v>#DIV/0!</v>
      </c>
      <c r="AD2131" s="153" t="e">
        <f t="shared" si="69"/>
        <v>#DIV/0!</v>
      </c>
      <c r="AE2131" s="233" t="s">
        <v>66</v>
      </c>
      <c r="AF2131" s="153"/>
      <c r="AG2131" s="159"/>
      <c r="AH2131" s="153"/>
      <c r="AI2131" s="161"/>
      <c r="AJ2131" s="153"/>
      <c r="AK2131" s="153"/>
      <c r="AL2131" s="207"/>
      <c r="AM2131" s="207"/>
      <c r="AN2131" s="207"/>
      <c r="AO2131" s="207" t="str">
        <f ca="1">IF(R2131="","",IF(R2131&gt;TODAY(),"0 meses",DATEDIF(R2131,TODAY(),"m") &amp; " meses"))</f>
        <v>0 meses</v>
      </c>
      <c r="AP2131" s="147" t="s">
        <v>67</v>
      </c>
      <c r="AQ2131" s="147" t="s">
        <v>67</v>
      </c>
      <c r="AR2131" s="147"/>
      <c r="AS2131" s="209" t="s">
        <v>68</v>
      </c>
      <c r="AT2131" s="223" t="str">
        <f>MONTH(B2131)&amp;"/"&amp;YEAR(B2131)</f>
        <v>3/2026</v>
      </c>
      <c r="AU2131" s="223">
        <f>WEEKNUM(B2131)-WEEKNUM(EOMONTH(B2131,-1)+1)+1</f>
        <v>1</v>
      </c>
      <c r="AV2131" s="209" t="str">
        <f>MONTH(R2131)&amp;"/"&amp;YEAR(R2131)</f>
        <v>5/2026</v>
      </c>
      <c r="AW2131" s="209">
        <f>WEEKNUM(R2131)-WEEKNUM(EOMONTH(R2131,-1)+1)+1</f>
        <v>3</v>
      </c>
      <c r="AX2131" s="209">
        <f>IF(BB2131="S",IF(Q2131="1. Aceitou o programa",R2131-B2131,0),0)</f>
        <v>72</v>
      </c>
      <c r="AY2131" s="209">
        <f>IF(BB2131="S",IF(AND(S2131&lt;&gt;"",R2131&lt;&gt;""),S2131-R2131,0),0)</f>
        <v>0</v>
      </c>
      <c r="AZ2131" s="209">
        <f>IF(BB2131="S",IF(Q2131="1. Aceitou o programa",IF(OR(X2131="Não se Aplica",X2131=""),IF(OR(W2131="Não se Aplica",W2131=""),0,W2131-V2131),AVERAGE(X2131-W2131,W2131-V2131)),0),0)</f>
        <v>38</v>
      </c>
      <c r="BA2131" s="209">
        <f>IF(BB2131="S",IF(AND(Q2131="1. Aceitou o programa",AH2131="Realizada"),IFERROR(IF(AG2131="",0,AG2131-R2131),0),0),0)</f>
        <v>0</v>
      </c>
      <c r="BB2131" s="209" t="str">
        <f>_xlfn.XLOOKUP(U2131,'Lista Suspensa'!$AA$20:$AA$23,'Lista Suspensa'!$AB$20:$AB$23,"N/A")</f>
        <v>S</v>
      </c>
    </row>
    <row r="2132" spans="1:54" ht="12" customHeight="1">
      <c r="A2132" s="151" t="s">
        <v>54</v>
      </c>
      <c r="B2132" s="152">
        <v>46083</v>
      </c>
      <c r="C2132" s="153" t="s">
        <v>55</v>
      </c>
      <c r="D2132" s="153" t="s">
        <v>56</v>
      </c>
      <c r="E2132" s="244">
        <v>79135173</v>
      </c>
      <c r="F2132" s="144" t="s">
        <v>4274</v>
      </c>
      <c r="G2132" s="230"/>
      <c r="H2132" s="154">
        <v>27546</v>
      </c>
      <c r="I2132" s="153">
        <v>50</v>
      </c>
      <c r="J2132" s="148" t="s">
        <v>58</v>
      </c>
      <c r="K2132" s="153"/>
      <c r="L2132" s="153"/>
      <c r="M2132" s="153"/>
      <c r="N2132" s="153">
        <v>80</v>
      </c>
      <c r="O2132" s="155" t="s">
        <v>4275</v>
      </c>
      <c r="P2132" s="156" t="s">
        <v>60</v>
      </c>
      <c r="Q2132" s="157" t="s">
        <v>110</v>
      </c>
      <c r="R2132" s="158">
        <v>46155</v>
      </c>
      <c r="S2132" s="159"/>
      <c r="T2132" s="159" t="s">
        <v>62</v>
      </c>
      <c r="U2132" s="159" t="s">
        <v>111</v>
      </c>
      <c r="V2132" s="154">
        <v>46113</v>
      </c>
      <c r="W2132" s="154">
        <v>46150</v>
      </c>
      <c r="X2132" s="154"/>
      <c r="Y2132" s="160" t="s">
        <v>64</v>
      </c>
      <c r="Z2132" s="160" t="s">
        <v>65</v>
      </c>
      <c r="AA2132" s="153"/>
      <c r="AB2132" s="153"/>
      <c r="AC2132" s="182" t="e">
        <f t="shared" si="68"/>
        <v>#DIV/0!</v>
      </c>
      <c r="AD2132" s="153" t="e">
        <f t="shared" si="69"/>
        <v>#DIV/0!</v>
      </c>
      <c r="AE2132" s="233" t="s">
        <v>66</v>
      </c>
      <c r="AF2132" s="153"/>
      <c r="AG2132" s="159"/>
      <c r="AH2132" s="153"/>
      <c r="AI2132" s="161"/>
      <c r="AJ2132" s="153"/>
      <c r="AK2132" s="153"/>
      <c r="AL2132" s="207"/>
      <c r="AM2132" s="207"/>
      <c r="AN2132" s="207"/>
      <c r="AO2132" s="207" t="str">
        <f ca="1">IF(R2132="","",IF(R2132&gt;TODAY(),"0 meses",DATEDIF(R2132,TODAY(),"m") &amp; " meses"))</f>
        <v>0 meses</v>
      </c>
      <c r="AP2132" s="147" t="s">
        <v>67</v>
      </c>
      <c r="AQ2132" s="147" t="s">
        <v>67</v>
      </c>
      <c r="AR2132" s="147"/>
      <c r="AS2132" s="209" t="s">
        <v>68</v>
      </c>
      <c r="AT2132" s="223" t="str">
        <f>MONTH(B2132)&amp;"/"&amp;YEAR(B2132)</f>
        <v>3/2026</v>
      </c>
      <c r="AU2132" s="223">
        <f>WEEKNUM(B2132)-WEEKNUM(EOMONTH(B2132,-1)+1)+1</f>
        <v>1</v>
      </c>
      <c r="AV2132" s="209" t="str">
        <f>MONTH(R2132)&amp;"/"&amp;YEAR(R2132)</f>
        <v>5/2026</v>
      </c>
      <c r="AW2132" s="209">
        <f>WEEKNUM(R2132)-WEEKNUM(EOMONTH(R2132,-1)+1)+1</f>
        <v>3</v>
      </c>
      <c r="AX2132" s="209">
        <f>IF(BB2132="S",IF(Q2132="1. Aceitou o programa",R2132-B2132,0),0)</f>
        <v>72</v>
      </c>
      <c r="AY2132" s="209">
        <f>IF(BB2132="S",IF(AND(S2132&lt;&gt;"",R2132&lt;&gt;""),S2132-R2132,0),0)</f>
        <v>0</v>
      </c>
      <c r="AZ2132" s="209">
        <f>IF(BB2132="S",IF(Q2132="1. Aceitou o programa",IF(OR(X2132="Não se Aplica",X2132=""),IF(OR(W2132="Não se Aplica",W2132=""),0,W2132-V2132),AVERAGE(X2132-W2132,W2132-V2132)),0),0)</f>
        <v>37</v>
      </c>
      <c r="BA2132" s="209">
        <f>IF(BB2132="S",IF(AND(Q2132="1. Aceitou o programa",AH2132="Realizada"),IFERROR(IF(AG2132="",0,AG2132-R2132),0),0),0)</f>
        <v>0</v>
      </c>
      <c r="BB2132" s="209" t="str">
        <f>_xlfn.XLOOKUP(U2132,'Lista Suspensa'!$AA$20:$AA$23,'Lista Suspensa'!$AB$20:$AB$23,"N/A")</f>
        <v>S</v>
      </c>
    </row>
    <row r="2133" spans="1:54" ht="12" customHeight="1">
      <c r="A2133" s="151" t="s">
        <v>54</v>
      </c>
      <c r="B2133" s="152">
        <v>46083</v>
      </c>
      <c r="C2133" s="153" t="s">
        <v>55</v>
      </c>
      <c r="D2133" s="153" t="s">
        <v>56</v>
      </c>
      <c r="E2133" s="244">
        <v>81384535</v>
      </c>
      <c r="F2133" s="144" t="s">
        <v>4276</v>
      </c>
      <c r="G2133" s="230"/>
      <c r="H2133" s="154">
        <v>27552</v>
      </c>
      <c r="I2133" s="153">
        <v>50</v>
      </c>
      <c r="J2133" s="148" t="s">
        <v>70</v>
      </c>
      <c r="K2133" s="153"/>
      <c r="L2133" s="153"/>
      <c r="M2133" s="153"/>
      <c r="N2133" s="153">
        <v>40</v>
      </c>
      <c r="O2133" s="155" t="s">
        <v>4277</v>
      </c>
      <c r="P2133" s="156" t="s">
        <v>60</v>
      </c>
      <c r="Q2133" s="157" t="s">
        <v>110</v>
      </c>
      <c r="R2133" s="158">
        <v>46155</v>
      </c>
      <c r="S2133" s="159"/>
      <c r="T2133" s="159" t="s">
        <v>62</v>
      </c>
      <c r="U2133" s="159" t="s">
        <v>111</v>
      </c>
      <c r="V2133" s="154">
        <v>46114</v>
      </c>
      <c r="W2133" s="154">
        <v>46150</v>
      </c>
      <c r="X2133" s="154"/>
      <c r="Y2133" s="160" t="s">
        <v>64</v>
      </c>
      <c r="Z2133" s="160" t="s">
        <v>65</v>
      </c>
      <c r="AA2133" s="153"/>
      <c r="AB2133" s="153"/>
      <c r="AC2133" s="182" t="e">
        <f t="shared" si="68"/>
        <v>#DIV/0!</v>
      </c>
      <c r="AD2133" s="153" t="e">
        <f t="shared" si="69"/>
        <v>#DIV/0!</v>
      </c>
      <c r="AE2133" s="233" t="s">
        <v>66</v>
      </c>
      <c r="AF2133" s="153"/>
      <c r="AG2133" s="159"/>
      <c r="AH2133" s="153"/>
      <c r="AI2133" s="161"/>
      <c r="AJ2133" s="153"/>
      <c r="AK2133" s="153"/>
      <c r="AL2133" s="207"/>
      <c r="AM2133" s="207"/>
      <c r="AN2133" s="207"/>
      <c r="AO2133" s="207" t="str">
        <f ca="1">IF(R2133="","",IF(R2133&gt;TODAY(),"0 meses",DATEDIF(R2133,TODAY(),"m") &amp; " meses"))</f>
        <v>0 meses</v>
      </c>
      <c r="AP2133" s="147" t="s">
        <v>67</v>
      </c>
      <c r="AQ2133" s="147" t="s">
        <v>67</v>
      </c>
      <c r="AR2133" s="147"/>
      <c r="AS2133" s="209" t="s">
        <v>68</v>
      </c>
      <c r="AT2133" s="223" t="str">
        <f>MONTH(B2133)&amp;"/"&amp;YEAR(B2133)</f>
        <v>3/2026</v>
      </c>
      <c r="AU2133" s="223">
        <f>WEEKNUM(B2133)-WEEKNUM(EOMONTH(B2133,-1)+1)+1</f>
        <v>1</v>
      </c>
      <c r="AV2133" s="209" t="str">
        <f>MONTH(R2133)&amp;"/"&amp;YEAR(R2133)</f>
        <v>5/2026</v>
      </c>
      <c r="AW2133" s="209">
        <f>WEEKNUM(R2133)-WEEKNUM(EOMONTH(R2133,-1)+1)+1</f>
        <v>3</v>
      </c>
      <c r="AX2133" s="209">
        <f>IF(BB2133="S",IF(Q2133="1. Aceitou o programa",R2133-B2133,0),0)</f>
        <v>72</v>
      </c>
      <c r="AY2133" s="209">
        <f>IF(BB2133="S",IF(AND(S2133&lt;&gt;"",R2133&lt;&gt;""),S2133-R2133,0),0)</f>
        <v>0</v>
      </c>
      <c r="AZ2133" s="209">
        <f>IF(BB2133="S",IF(Q2133="1. Aceitou o programa",IF(OR(X2133="Não se Aplica",X2133=""),IF(OR(W2133="Não se Aplica",W2133=""),0,W2133-V2133),AVERAGE(X2133-W2133,W2133-V2133)),0),0)</f>
        <v>36</v>
      </c>
      <c r="BA2133" s="209">
        <f>IF(BB2133="S",IF(AND(Q2133="1. Aceitou o programa",AH2133="Realizada"),IFERROR(IF(AG2133="",0,AG2133-R2133),0),0),0)</f>
        <v>0</v>
      </c>
      <c r="BB2133" s="209" t="str">
        <f>_xlfn.XLOOKUP(U2133,'Lista Suspensa'!$AA$20:$AA$23,'Lista Suspensa'!$AB$20:$AB$23,"N/A")</f>
        <v>S</v>
      </c>
    </row>
    <row r="2134" spans="1:54" ht="12" customHeight="1">
      <c r="A2134" s="151" t="s">
        <v>54</v>
      </c>
      <c r="B2134" s="152">
        <v>46083</v>
      </c>
      <c r="C2134" s="153" t="s">
        <v>55</v>
      </c>
      <c r="D2134" s="153" t="s">
        <v>56</v>
      </c>
      <c r="E2134" s="244">
        <v>81748758</v>
      </c>
      <c r="F2134" s="144" t="s">
        <v>4278</v>
      </c>
      <c r="G2134" s="230"/>
      <c r="H2134" s="154">
        <v>27560</v>
      </c>
      <c r="I2134" s="153">
        <v>50</v>
      </c>
      <c r="J2134" s="148" t="s">
        <v>58</v>
      </c>
      <c r="K2134" s="153"/>
      <c r="L2134" s="153"/>
      <c r="M2134" s="153"/>
      <c r="N2134" s="153">
        <v>60</v>
      </c>
      <c r="O2134" s="155" t="s">
        <v>4279</v>
      </c>
      <c r="P2134" s="156" t="s">
        <v>2026</v>
      </c>
      <c r="Q2134" s="157" t="s">
        <v>110</v>
      </c>
      <c r="R2134" s="158">
        <v>46155</v>
      </c>
      <c r="S2134" s="159"/>
      <c r="T2134" s="159" t="s">
        <v>62</v>
      </c>
      <c r="U2134" s="159" t="s">
        <v>111</v>
      </c>
      <c r="V2134" s="154">
        <v>46112</v>
      </c>
      <c r="W2134" s="154">
        <v>46150</v>
      </c>
      <c r="X2134" s="154"/>
      <c r="Y2134" s="160">
        <v>46111</v>
      </c>
      <c r="Z2134" s="160" t="s">
        <v>65</v>
      </c>
      <c r="AA2134" s="153"/>
      <c r="AB2134" s="153"/>
      <c r="AC2134" s="182" t="e">
        <f t="shared" si="68"/>
        <v>#DIV/0!</v>
      </c>
      <c r="AD2134" s="153" t="e">
        <f t="shared" si="69"/>
        <v>#DIV/0!</v>
      </c>
      <c r="AE2134" s="233" t="s">
        <v>66</v>
      </c>
      <c r="AF2134" s="153"/>
      <c r="AG2134" s="159"/>
      <c r="AH2134" s="153"/>
      <c r="AI2134" s="161"/>
      <c r="AJ2134" s="153"/>
      <c r="AK2134" s="153"/>
      <c r="AL2134" s="207"/>
      <c r="AM2134" s="207"/>
      <c r="AN2134" s="207"/>
      <c r="AO2134" s="207" t="str">
        <f ca="1">IF(R2134="","",IF(R2134&gt;TODAY(),"0 meses",DATEDIF(R2134,TODAY(),"m") &amp; " meses"))</f>
        <v>0 meses</v>
      </c>
      <c r="AP2134" s="147" t="s">
        <v>67</v>
      </c>
      <c r="AQ2134" s="147" t="s">
        <v>67</v>
      </c>
      <c r="AR2134" s="147"/>
      <c r="AS2134" s="209" t="s">
        <v>68</v>
      </c>
      <c r="AT2134" s="223" t="str">
        <f>MONTH(B2134)&amp;"/"&amp;YEAR(B2134)</f>
        <v>3/2026</v>
      </c>
      <c r="AU2134" s="223">
        <f>WEEKNUM(B2134)-WEEKNUM(EOMONTH(B2134,-1)+1)+1</f>
        <v>1</v>
      </c>
      <c r="AV2134" s="209" t="str">
        <f>MONTH(R2134)&amp;"/"&amp;YEAR(R2134)</f>
        <v>5/2026</v>
      </c>
      <c r="AW2134" s="209">
        <f>WEEKNUM(R2134)-WEEKNUM(EOMONTH(R2134,-1)+1)+1</f>
        <v>3</v>
      </c>
      <c r="AX2134" s="209">
        <f>IF(BB2134="S",IF(Q2134="1. Aceitou o programa",R2134-B2134,0),0)</f>
        <v>72</v>
      </c>
      <c r="AY2134" s="209">
        <f>IF(BB2134="S",IF(AND(S2134&lt;&gt;"",R2134&lt;&gt;""),S2134-R2134,0),0)</f>
        <v>0</v>
      </c>
      <c r="AZ2134" s="209">
        <f>IF(BB2134="S",IF(Q2134="1. Aceitou o programa",IF(OR(X2134="Não se Aplica",X2134=""),IF(OR(W2134="Não se Aplica",W2134=""),0,W2134-V2134),AVERAGE(X2134-W2134,W2134-V2134)),0),0)</f>
        <v>38</v>
      </c>
      <c r="BA2134" s="209">
        <f>IF(BB2134="S",IF(AND(Q2134="1. Aceitou o programa",AH2134="Realizada"),IFERROR(IF(AG2134="",0,AG2134-R2134),0),0),0)</f>
        <v>0</v>
      </c>
      <c r="BB2134" s="209" t="str">
        <f>_xlfn.XLOOKUP(U2134,'Lista Suspensa'!$AA$20:$AA$23,'Lista Suspensa'!$AB$20:$AB$23,"N/A")</f>
        <v>S</v>
      </c>
    </row>
    <row r="2135" spans="1:54" ht="12" customHeight="1">
      <c r="A2135" s="151" t="s">
        <v>54</v>
      </c>
      <c r="B2135" s="152">
        <v>46083</v>
      </c>
      <c r="C2135" s="153" t="s">
        <v>55</v>
      </c>
      <c r="D2135" s="153" t="s">
        <v>56</v>
      </c>
      <c r="E2135" s="244">
        <v>79131930</v>
      </c>
      <c r="F2135" s="144" t="s">
        <v>4280</v>
      </c>
      <c r="G2135" s="230"/>
      <c r="H2135" s="154">
        <v>27931</v>
      </c>
      <c r="I2135" s="153">
        <v>49</v>
      </c>
      <c r="J2135" s="148" t="s">
        <v>70</v>
      </c>
      <c r="K2135" s="153"/>
      <c r="L2135" s="153"/>
      <c r="M2135" s="153"/>
      <c r="N2135" s="153">
        <v>60</v>
      </c>
      <c r="O2135" s="155" t="s">
        <v>4281</v>
      </c>
      <c r="P2135" s="156" t="s">
        <v>71</v>
      </c>
      <c r="Q2135" s="157" t="s">
        <v>110</v>
      </c>
      <c r="R2135" s="158">
        <v>46155</v>
      </c>
      <c r="S2135" s="159"/>
      <c r="T2135" s="159" t="s">
        <v>62</v>
      </c>
      <c r="U2135" s="159" t="s">
        <v>111</v>
      </c>
      <c r="V2135" s="154">
        <v>46113</v>
      </c>
      <c r="W2135" s="154">
        <v>46150</v>
      </c>
      <c r="X2135" s="154"/>
      <c r="Y2135" s="160" t="s">
        <v>64</v>
      </c>
      <c r="Z2135" s="160" t="s">
        <v>65</v>
      </c>
      <c r="AA2135" s="153"/>
      <c r="AB2135" s="153"/>
      <c r="AC2135" s="182" t="e">
        <f t="shared" si="68"/>
        <v>#DIV/0!</v>
      </c>
      <c r="AD2135" s="153" t="e">
        <f t="shared" si="69"/>
        <v>#DIV/0!</v>
      </c>
      <c r="AE2135" s="233" t="s">
        <v>66</v>
      </c>
      <c r="AF2135" s="153"/>
      <c r="AG2135" s="159"/>
      <c r="AH2135" s="153"/>
      <c r="AI2135" s="161"/>
      <c r="AJ2135" s="153"/>
      <c r="AK2135" s="153"/>
      <c r="AL2135" s="207"/>
      <c r="AM2135" s="207"/>
      <c r="AN2135" s="207"/>
      <c r="AO2135" s="207" t="str">
        <f ca="1">IF(R2135="","",IF(R2135&gt;TODAY(),"0 meses",DATEDIF(R2135,TODAY(),"m") &amp; " meses"))</f>
        <v>0 meses</v>
      </c>
      <c r="AP2135" s="147" t="s">
        <v>67</v>
      </c>
      <c r="AQ2135" s="147" t="s">
        <v>67</v>
      </c>
      <c r="AR2135" s="147"/>
      <c r="AS2135" s="209" t="s">
        <v>68</v>
      </c>
      <c r="AT2135" s="223" t="str">
        <f>MONTH(B2135)&amp;"/"&amp;YEAR(B2135)</f>
        <v>3/2026</v>
      </c>
      <c r="AU2135" s="223">
        <f>WEEKNUM(B2135)-WEEKNUM(EOMONTH(B2135,-1)+1)+1</f>
        <v>1</v>
      </c>
      <c r="AV2135" s="209" t="str">
        <f>MONTH(R2135)&amp;"/"&amp;YEAR(R2135)</f>
        <v>5/2026</v>
      </c>
      <c r="AW2135" s="209">
        <f>WEEKNUM(R2135)-WEEKNUM(EOMONTH(R2135,-1)+1)+1</f>
        <v>3</v>
      </c>
      <c r="AX2135" s="209">
        <f>IF(BB2135="S",IF(Q2135="1. Aceitou o programa",R2135-B2135,0),0)</f>
        <v>72</v>
      </c>
      <c r="AY2135" s="209">
        <f>IF(BB2135="S",IF(AND(S2135&lt;&gt;"",R2135&lt;&gt;""),S2135-R2135,0),0)</f>
        <v>0</v>
      </c>
      <c r="AZ2135" s="209">
        <f>IF(BB2135="S",IF(Q2135="1. Aceitou o programa",IF(OR(X2135="Não se Aplica",X2135=""),IF(OR(W2135="Não se Aplica",W2135=""),0,W2135-V2135),AVERAGE(X2135-W2135,W2135-V2135)),0),0)</f>
        <v>37</v>
      </c>
      <c r="BA2135" s="209">
        <f>IF(BB2135="S",IF(AND(Q2135="1. Aceitou o programa",AH2135="Realizada"),IFERROR(IF(AG2135="",0,AG2135-R2135),0),0),0)</f>
        <v>0</v>
      </c>
      <c r="BB2135" s="209" t="str">
        <f>_xlfn.XLOOKUP(U2135,'Lista Suspensa'!$AA$20:$AA$23,'Lista Suspensa'!$AB$20:$AB$23,"N/A")</f>
        <v>S</v>
      </c>
    </row>
    <row r="2136" spans="1:54" ht="12" customHeight="1">
      <c r="A2136" s="151" t="s">
        <v>54</v>
      </c>
      <c r="B2136" s="152">
        <v>46083</v>
      </c>
      <c r="C2136" s="153" t="s">
        <v>55</v>
      </c>
      <c r="D2136" s="153" t="s">
        <v>56</v>
      </c>
      <c r="E2136" s="244">
        <v>72740060</v>
      </c>
      <c r="F2136" s="144" t="s">
        <v>4282</v>
      </c>
      <c r="G2136" s="230"/>
      <c r="H2136" s="154">
        <v>28084</v>
      </c>
      <c r="I2136" s="153">
        <v>49</v>
      </c>
      <c r="J2136" s="148" t="s">
        <v>70</v>
      </c>
      <c r="K2136" s="153"/>
      <c r="L2136" s="153"/>
      <c r="M2136" s="153"/>
      <c r="N2136" s="153">
        <v>400</v>
      </c>
      <c r="O2136" s="155" t="s">
        <v>4283</v>
      </c>
      <c r="P2136" s="156" t="s">
        <v>60</v>
      </c>
      <c r="Q2136" s="157" t="s">
        <v>110</v>
      </c>
      <c r="R2136" s="158">
        <v>46155</v>
      </c>
      <c r="S2136" s="159"/>
      <c r="T2136" s="159" t="s">
        <v>62</v>
      </c>
      <c r="U2136" s="159" t="s">
        <v>111</v>
      </c>
      <c r="V2136" s="154">
        <v>46113</v>
      </c>
      <c r="W2136" s="154">
        <v>46150</v>
      </c>
      <c r="X2136" s="154"/>
      <c r="Y2136" s="160" t="s">
        <v>64</v>
      </c>
      <c r="Z2136" s="160" t="s">
        <v>65</v>
      </c>
      <c r="AA2136" s="153"/>
      <c r="AB2136" s="153"/>
      <c r="AC2136" s="182" t="e">
        <f t="shared" si="68"/>
        <v>#DIV/0!</v>
      </c>
      <c r="AD2136" s="153" t="e">
        <f t="shared" si="69"/>
        <v>#DIV/0!</v>
      </c>
      <c r="AE2136" s="233" t="s">
        <v>66</v>
      </c>
      <c r="AF2136" s="153"/>
      <c r="AG2136" s="159"/>
      <c r="AH2136" s="153"/>
      <c r="AI2136" s="161"/>
      <c r="AJ2136" s="153"/>
      <c r="AK2136" s="153"/>
      <c r="AL2136" s="207"/>
      <c r="AM2136" s="207"/>
      <c r="AN2136" s="207"/>
      <c r="AO2136" s="207" t="str">
        <f ca="1">IF(R2136="","",IF(R2136&gt;TODAY(),"0 meses",DATEDIF(R2136,TODAY(),"m") &amp; " meses"))</f>
        <v>0 meses</v>
      </c>
      <c r="AP2136" s="147" t="s">
        <v>67</v>
      </c>
      <c r="AQ2136" s="147" t="s">
        <v>67</v>
      </c>
      <c r="AR2136" s="147"/>
      <c r="AS2136" s="209" t="s">
        <v>68</v>
      </c>
      <c r="AT2136" s="223" t="str">
        <f>MONTH(B2136)&amp;"/"&amp;YEAR(B2136)</f>
        <v>3/2026</v>
      </c>
      <c r="AU2136" s="223">
        <f>WEEKNUM(B2136)-WEEKNUM(EOMONTH(B2136,-1)+1)+1</f>
        <v>1</v>
      </c>
      <c r="AV2136" s="209" t="str">
        <f>MONTH(R2136)&amp;"/"&amp;YEAR(R2136)</f>
        <v>5/2026</v>
      </c>
      <c r="AW2136" s="209">
        <f>WEEKNUM(R2136)-WEEKNUM(EOMONTH(R2136,-1)+1)+1</f>
        <v>3</v>
      </c>
      <c r="AX2136" s="209">
        <f>IF(BB2136="S",IF(Q2136="1. Aceitou o programa",R2136-B2136,0),0)</f>
        <v>72</v>
      </c>
      <c r="AY2136" s="209">
        <f>IF(BB2136="S",IF(AND(S2136&lt;&gt;"",R2136&lt;&gt;""),S2136-R2136,0),0)</f>
        <v>0</v>
      </c>
      <c r="AZ2136" s="209">
        <f>IF(BB2136="S",IF(Q2136="1. Aceitou o programa",IF(OR(X2136="Não se Aplica",X2136=""),IF(OR(W2136="Não se Aplica",W2136=""),0,W2136-V2136),AVERAGE(X2136-W2136,W2136-V2136)),0),0)</f>
        <v>37</v>
      </c>
      <c r="BA2136" s="209">
        <f>IF(BB2136="S",IF(AND(Q2136="1. Aceitou o programa",AH2136="Realizada"),IFERROR(IF(AG2136="",0,AG2136-R2136),0),0),0)</f>
        <v>0</v>
      </c>
      <c r="BB2136" s="209" t="str">
        <f>_xlfn.XLOOKUP(U2136,'Lista Suspensa'!$AA$20:$AA$23,'Lista Suspensa'!$AB$20:$AB$23,"N/A")</f>
        <v>S</v>
      </c>
    </row>
    <row r="2137" spans="1:54" ht="12" customHeight="1">
      <c r="A2137" s="151" t="s">
        <v>54</v>
      </c>
      <c r="B2137" s="152">
        <v>46083</v>
      </c>
      <c r="C2137" s="153" t="s">
        <v>55</v>
      </c>
      <c r="D2137" s="153" t="s">
        <v>56</v>
      </c>
      <c r="E2137" s="244">
        <v>82005184</v>
      </c>
      <c r="F2137" s="144" t="s">
        <v>4284</v>
      </c>
      <c r="G2137" s="230"/>
      <c r="H2137" s="154">
        <v>28098</v>
      </c>
      <c r="I2137" s="153">
        <v>49</v>
      </c>
      <c r="J2137" s="148" t="s">
        <v>58</v>
      </c>
      <c r="K2137" s="153"/>
      <c r="L2137" s="153"/>
      <c r="M2137" s="153"/>
      <c r="N2137" s="153">
        <v>40</v>
      </c>
      <c r="O2137" s="155" t="s">
        <v>4285</v>
      </c>
      <c r="P2137" s="156" t="s">
        <v>60</v>
      </c>
      <c r="Q2137" s="157" t="s">
        <v>110</v>
      </c>
      <c r="R2137" s="158">
        <v>46155</v>
      </c>
      <c r="S2137" s="159"/>
      <c r="T2137" s="159" t="s">
        <v>62</v>
      </c>
      <c r="U2137" s="159" t="s">
        <v>111</v>
      </c>
      <c r="V2137" s="154">
        <v>46114</v>
      </c>
      <c r="W2137" s="154">
        <v>46150</v>
      </c>
      <c r="X2137" s="154"/>
      <c r="Y2137" s="160" t="s">
        <v>64</v>
      </c>
      <c r="Z2137" s="160" t="s">
        <v>65</v>
      </c>
      <c r="AA2137" s="153"/>
      <c r="AB2137" s="153"/>
      <c r="AC2137" s="182" t="e">
        <f t="shared" si="68"/>
        <v>#DIV/0!</v>
      </c>
      <c r="AD2137" s="153" t="e">
        <f t="shared" si="69"/>
        <v>#DIV/0!</v>
      </c>
      <c r="AE2137" s="233" t="s">
        <v>66</v>
      </c>
      <c r="AF2137" s="153"/>
      <c r="AG2137" s="159"/>
      <c r="AH2137" s="153"/>
      <c r="AI2137" s="161"/>
      <c r="AJ2137" s="153"/>
      <c r="AK2137" s="153"/>
      <c r="AL2137" s="207"/>
      <c r="AM2137" s="207"/>
      <c r="AN2137" s="207"/>
      <c r="AO2137" s="207" t="str">
        <f ca="1">IF(R2137="","",IF(R2137&gt;TODAY(),"0 meses",DATEDIF(R2137,TODAY(),"m") &amp; " meses"))</f>
        <v>0 meses</v>
      </c>
      <c r="AP2137" s="147" t="s">
        <v>67</v>
      </c>
      <c r="AQ2137" s="147" t="s">
        <v>67</v>
      </c>
      <c r="AR2137" s="147"/>
      <c r="AS2137" s="209" t="s">
        <v>68</v>
      </c>
      <c r="AT2137" s="223" t="str">
        <f>MONTH(B2137)&amp;"/"&amp;YEAR(B2137)</f>
        <v>3/2026</v>
      </c>
      <c r="AU2137" s="223">
        <f>WEEKNUM(B2137)-WEEKNUM(EOMONTH(B2137,-1)+1)+1</f>
        <v>1</v>
      </c>
      <c r="AV2137" s="209" t="str">
        <f>MONTH(R2137)&amp;"/"&amp;YEAR(R2137)</f>
        <v>5/2026</v>
      </c>
      <c r="AW2137" s="209">
        <f>WEEKNUM(R2137)-WEEKNUM(EOMONTH(R2137,-1)+1)+1</f>
        <v>3</v>
      </c>
      <c r="AX2137" s="209">
        <f>IF(BB2137="S",IF(Q2137="1. Aceitou o programa",R2137-B2137,0),0)</f>
        <v>72</v>
      </c>
      <c r="AY2137" s="209">
        <f>IF(BB2137="S",IF(AND(S2137&lt;&gt;"",R2137&lt;&gt;""),S2137-R2137,0),0)</f>
        <v>0</v>
      </c>
      <c r="AZ2137" s="209">
        <f>IF(BB2137="S",IF(Q2137="1. Aceitou o programa",IF(OR(X2137="Não se Aplica",X2137=""),IF(OR(W2137="Não se Aplica",W2137=""),0,W2137-V2137),AVERAGE(X2137-W2137,W2137-V2137)),0),0)</f>
        <v>36</v>
      </c>
      <c r="BA2137" s="209">
        <f>IF(BB2137="S",IF(AND(Q2137="1. Aceitou o programa",AH2137="Realizada"),IFERROR(IF(AG2137="",0,AG2137-R2137),0),0),0)</f>
        <v>0</v>
      </c>
      <c r="BB2137" s="209" t="str">
        <f>_xlfn.XLOOKUP(U2137,'Lista Suspensa'!$AA$20:$AA$23,'Lista Suspensa'!$AB$20:$AB$23,"N/A")</f>
        <v>S</v>
      </c>
    </row>
    <row r="2138" spans="1:54" ht="12" customHeight="1">
      <c r="A2138" s="151" t="s">
        <v>54</v>
      </c>
      <c r="B2138" s="152">
        <v>46083</v>
      </c>
      <c r="C2138" s="153" t="s">
        <v>55</v>
      </c>
      <c r="D2138" s="153" t="s">
        <v>56</v>
      </c>
      <c r="E2138" s="244">
        <v>77910759</v>
      </c>
      <c r="F2138" s="144" t="s">
        <v>4286</v>
      </c>
      <c r="G2138" s="230"/>
      <c r="H2138" s="154">
        <v>28294</v>
      </c>
      <c r="I2138" s="153">
        <v>48</v>
      </c>
      <c r="J2138" s="148" t="s">
        <v>70</v>
      </c>
      <c r="K2138" s="153"/>
      <c r="L2138" s="153"/>
      <c r="M2138" s="153"/>
      <c r="N2138" s="153">
        <v>80</v>
      </c>
      <c r="O2138" s="155" t="s">
        <v>4287</v>
      </c>
      <c r="P2138" s="156" t="s">
        <v>60</v>
      </c>
      <c r="Q2138" s="157" t="s">
        <v>110</v>
      </c>
      <c r="R2138" s="158">
        <v>46155</v>
      </c>
      <c r="S2138" s="159"/>
      <c r="T2138" s="159" t="s">
        <v>62</v>
      </c>
      <c r="U2138" s="159" t="s">
        <v>111</v>
      </c>
      <c r="V2138" s="154">
        <v>46113</v>
      </c>
      <c r="W2138" s="154">
        <v>46150</v>
      </c>
      <c r="X2138" s="154"/>
      <c r="Y2138" s="160" t="s">
        <v>64</v>
      </c>
      <c r="Z2138" s="160" t="s">
        <v>65</v>
      </c>
      <c r="AA2138" s="153"/>
      <c r="AB2138" s="153"/>
      <c r="AC2138" s="182" t="e">
        <f t="shared" si="68"/>
        <v>#DIV/0!</v>
      </c>
      <c r="AD2138" s="153" t="e">
        <f t="shared" si="69"/>
        <v>#DIV/0!</v>
      </c>
      <c r="AE2138" s="233" t="s">
        <v>66</v>
      </c>
      <c r="AF2138" s="153"/>
      <c r="AG2138" s="159"/>
      <c r="AH2138" s="153"/>
      <c r="AI2138" s="161"/>
      <c r="AJ2138" s="153"/>
      <c r="AK2138" s="153"/>
      <c r="AL2138" s="207"/>
      <c r="AM2138" s="207"/>
      <c r="AN2138" s="207"/>
      <c r="AO2138" s="207" t="str">
        <f ca="1">IF(R2138="","",IF(R2138&gt;TODAY(),"0 meses",DATEDIF(R2138,TODAY(),"m") &amp; " meses"))</f>
        <v>0 meses</v>
      </c>
      <c r="AP2138" s="147" t="s">
        <v>67</v>
      </c>
      <c r="AQ2138" s="147" t="s">
        <v>67</v>
      </c>
      <c r="AR2138" s="147"/>
      <c r="AS2138" s="209" t="s">
        <v>68</v>
      </c>
      <c r="AT2138" s="223" t="str">
        <f>MONTH(B2138)&amp;"/"&amp;YEAR(B2138)</f>
        <v>3/2026</v>
      </c>
      <c r="AU2138" s="223">
        <f>WEEKNUM(B2138)-WEEKNUM(EOMONTH(B2138,-1)+1)+1</f>
        <v>1</v>
      </c>
      <c r="AV2138" s="209" t="str">
        <f>MONTH(R2138)&amp;"/"&amp;YEAR(R2138)</f>
        <v>5/2026</v>
      </c>
      <c r="AW2138" s="209">
        <f>WEEKNUM(R2138)-WEEKNUM(EOMONTH(R2138,-1)+1)+1</f>
        <v>3</v>
      </c>
      <c r="AX2138" s="209">
        <f>IF(BB2138="S",IF(Q2138="1. Aceitou o programa",R2138-B2138,0),0)</f>
        <v>72</v>
      </c>
      <c r="AY2138" s="209">
        <f>IF(BB2138="S",IF(AND(S2138&lt;&gt;"",R2138&lt;&gt;""),S2138-R2138,0),0)</f>
        <v>0</v>
      </c>
      <c r="AZ2138" s="209">
        <f>IF(BB2138="S",IF(Q2138="1. Aceitou o programa",IF(OR(X2138="Não se Aplica",X2138=""),IF(OR(W2138="Não se Aplica",W2138=""),0,W2138-V2138),AVERAGE(X2138-W2138,W2138-V2138)),0),0)</f>
        <v>37</v>
      </c>
      <c r="BA2138" s="209">
        <f>IF(BB2138="S",IF(AND(Q2138="1. Aceitou o programa",AH2138="Realizada"),IFERROR(IF(AG2138="",0,AG2138-R2138),0),0),0)</f>
        <v>0</v>
      </c>
      <c r="BB2138" s="209" t="str">
        <f>_xlfn.XLOOKUP(U2138,'Lista Suspensa'!$AA$20:$AA$23,'Lista Suspensa'!$AB$20:$AB$23,"N/A")</f>
        <v>S</v>
      </c>
    </row>
    <row r="2139" spans="1:54" ht="12" customHeight="1">
      <c r="A2139" s="151" t="s">
        <v>54</v>
      </c>
      <c r="B2139" s="152">
        <v>46083</v>
      </c>
      <c r="C2139" s="153" t="s">
        <v>55</v>
      </c>
      <c r="D2139" s="153" t="s">
        <v>56</v>
      </c>
      <c r="E2139" s="244">
        <v>79045135</v>
      </c>
      <c r="F2139" s="144" t="s">
        <v>4288</v>
      </c>
      <c r="G2139" s="230"/>
      <c r="H2139" s="154">
        <v>28350</v>
      </c>
      <c r="I2139" s="153">
        <v>48</v>
      </c>
      <c r="J2139" s="148" t="s">
        <v>70</v>
      </c>
      <c r="K2139" s="153"/>
      <c r="L2139" s="153"/>
      <c r="M2139" s="153"/>
      <c r="N2139" s="153">
        <v>50</v>
      </c>
      <c r="O2139" s="155" t="s">
        <v>4289</v>
      </c>
      <c r="P2139" s="156" t="s">
        <v>71</v>
      </c>
      <c r="Q2139" s="157" t="s">
        <v>110</v>
      </c>
      <c r="R2139" s="158">
        <v>46155</v>
      </c>
      <c r="S2139" s="159"/>
      <c r="T2139" s="159" t="s">
        <v>62</v>
      </c>
      <c r="U2139" s="159" t="s">
        <v>111</v>
      </c>
      <c r="V2139" s="154">
        <v>46112</v>
      </c>
      <c r="W2139" s="154">
        <v>46150</v>
      </c>
      <c r="X2139" s="154"/>
      <c r="Y2139" s="160" t="s">
        <v>4290</v>
      </c>
      <c r="Z2139" s="160" t="s">
        <v>65</v>
      </c>
      <c r="AA2139" s="153"/>
      <c r="AB2139" s="153"/>
      <c r="AC2139" s="182" t="e">
        <f t="shared" si="68"/>
        <v>#DIV/0!</v>
      </c>
      <c r="AD2139" s="153" t="e">
        <f t="shared" si="69"/>
        <v>#DIV/0!</v>
      </c>
      <c r="AE2139" s="233" t="s">
        <v>66</v>
      </c>
      <c r="AF2139" s="153"/>
      <c r="AG2139" s="159"/>
      <c r="AH2139" s="153"/>
      <c r="AI2139" s="161"/>
      <c r="AJ2139" s="153"/>
      <c r="AK2139" s="153"/>
      <c r="AL2139" s="207"/>
      <c r="AM2139" s="207"/>
      <c r="AN2139" s="207"/>
      <c r="AO2139" s="207" t="str">
        <f ca="1">IF(R2139="","",IF(R2139&gt;TODAY(),"0 meses",DATEDIF(R2139,TODAY(),"m") &amp; " meses"))</f>
        <v>0 meses</v>
      </c>
      <c r="AP2139" s="147" t="s">
        <v>67</v>
      </c>
      <c r="AQ2139" s="147" t="s">
        <v>67</v>
      </c>
      <c r="AR2139" s="147"/>
      <c r="AS2139" s="209" t="s">
        <v>68</v>
      </c>
      <c r="AT2139" s="223" t="str">
        <f>MONTH(B2139)&amp;"/"&amp;YEAR(B2139)</f>
        <v>3/2026</v>
      </c>
      <c r="AU2139" s="223">
        <f>WEEKNUM(B2139)-WEEKNUM(EOMONTH(B2139,-1)+1)+1</f>
        <v>1</v>
      </c>
      <c r="AV2139" s="209" t="str">
        <f>MONTH(R2139)&amp;"/"&amp;YEAR(R2139)</f>
        <v>5/2026</v>
      </c>
      <c r="AW2139" s="209">
        <f>WEEKNUM(R2139)-WEEKNUM(EOMONTH(R2139,-1)+1)+1</f>
        <v>3</v>
      </c>
      <c r="AX2139" s="209">
        <f>IF(BB2139="S",IF(Q2139="1. Aceitou o programa",R2139-B2139,0),0)</f>
        <v>72</v>
      </c>
      <c r="AY2139" s="209">
        <f>IF(BB2139="S",IF(AND(S2139&lt;&gt;"",R2139&lt;&gt;""),S2139-R2139,0),0)</f>
        <v>0</v>
      </c>
      <c r="AZ2139" s="209">
        <f>IF(BB2139="S",IF(Q2139="1. Aceitou o programa",IF(OR(X2139="Não se Aplica",X2139=""),IF(OR(W2139="Não se Aplica",W2139=""),0,W2139-V2139),AVERAGE(X2139-W2139,W2139-V2139)),0),0)</f>
        <v>38</v>
      </c>
      <c r="BA2139" s="209">
        <f>IF(BB2139="S",IF(AND(Q2139="1. Aceitou o programa",AH2139="Realizada"),IFERROR(IF(AG2139="",0,AG2139-R2139),0),0),0)</f>
        <v>0</v>
      </c>
      <c r="BB2139" s="209" t="str">
        <f>_xlfn.XLOOKUP(U2139,'Lista Suspensa'!$AA$20:$AA$23,'Lista Suspensa'!$AB$20:$AB$23,"N/A")</f>
        <v>S</v>
      </c>
    </row>
    <row r="2140" spans="1:54" ht="12" customHeight="1">
      <c r="A2140" s="151" t="s">
        <v>54</v>
      </c>
      <c r="B2140" s="152">
        <v>46083</v>
      </c>
      <c r="C2140" s="153" t="s">
        <v>55</v>
      </c>
      <c r="D2140" s="153" t="s">
        <v>56</v>
      </c>
      <c r="E2140" s="244">
        <v>72245640</v>
      </c>
      <c r="F2140" s="144" t="s">
        <v>4291</v>
      </c>
      <c r="G2140" s="230"/>
      <c r="H2140" s="154">
        <v>28812</v>
      </c>
      <c r="I2140" s="153">
        <v>47</v>
      </c>
      <c r="J2140" s="148" t="s">
        <v>70</v>
      </c>
      <c r="K2140" s="153"/>
      <c r="L2140" s="153"/>
      <c r="M2140" s="153"/>
      <c r="N2140" s="153">
        <v>50</v>
      </c>
      <c r="O2140" s="155" t="s">
        <v>4292</v>
      </c>
      <c r="P2140" s="156" t="s">
        <v>60</v>
      </c>
      <c r="Q2140" s="157" t="s">
        <v>110</v>
      </c>
      <c r="R2140" s="158">
        <v>46155</v>
      </c>
      <c r="S2140" s="159"/>
      <c r="T2140" s="159" t="s">
        <v>62</v>
      </c>
      <c r="U2140" s="159" t="s">
        <v>111</v>
      </c>
      <c r="V2140" s="154">
        <v>46113</v>
      </c>
      <c r="W2140" s="154">
        <v>46150</v>
      </c>
      <c r="X2140" s="154"/>
      <c r="Y2140" s="160" t="s">
        <v>64</v>
      </c>
      <c r="Z2140" s="160" t="s">
        <v>65</v>
      </c>
      <c r="AA2140" s="153"/>
      <c r="AB2140" s="153"/>
      <c r="AC2140" s="182" t="e">
        <f t="shared" si="68"/>
        <v>#DIV/0!</v>
      </c>
      <c r="AD2140" s="153" t="e">
        <f t="shared" si="69"/>
        <v>#DIV/0!</v>
      </c>
      <c r="AE2140" s="233" t="s">
        <v>66</v>
      </c>
      <c r="AF2140" s="153"/>
      <c r="AG2140" s="159"/>
      <c r="AH2140" s="153"/>
      <c r="AI2140" s="161"/>
      <c r="AJ2140" s="153"/>
      <c r="AK2140" s="153"/>
      <c r="AL2140" s="207"/>
      <c r="AM2140" s="207"/>
      <c r="AN2140" s="207"/>
      <c r="AO2140" s="207" t="str">
        <f ca="1">IF(R2140="","",IF(R2140&gt;TODAY(),"0 meses",DATEDIF(R2140,TODAY(),"m") &amp; " meses"))</f>
        <v>0 meses</v>
      </c>
      <c r="AP2140" s="147" t="s">
        <v>67</v>
      </c>
      <c r="AQ2140" s="147" t="s">
        <v>67</v>
      </c>
      <c r="AR2140" s="147"/>
      <c r="AS2140" s="209" t="s">
        <v>68</v>
      </c>
      <c r="AT2140" s="223" t="str">
        <f>MONTH(B2140)&amp;"/"&amp;YEAR(B2140)</f>
        <v>3/2026</v>
      </c>
      <c r="AU2140" s="223">
        <f>WEEKNUM(B2140)-WEEKNUM(EOMONTH(B2140,-1)+1)+1</f>
        <v>1</v>
      </c>
      <c r="AV2140" s="209" t="str">
        <f>MONTH(R2140)&amp;"/"&amp;YEAR(R2140)</f>
        <v>5/2026</v>
      </c>
      <c r="AW2140" s="209">
        <f>WEEKNUM(R2140)-WEEKNUM(EOMONTH(R2140,-1)+1)+1</f>
        <v>3</v>
      </c>
      <c r="AX2140" s="209">
        <f>IF(BB2140="S",IF(Q2140="1. Aceitou o programa",R2140-B2140,0),0)</f>
        <v>72</v>
      </c>
      <c r="AY2140" s="209">
        <f>IF(BB2140="S",IF(AND(S2140&lt;&gt;"",R2140&lt;&gt;""),S2140-R2140,0),0)</f>
        <v>0</v>
      </c>
      <c r="AZ2140" s="209">
        <f>IF(BB2140="S",IF(Q2140="1. Aceitou o programa",IF(OR(X2140="Não se Aplica",X2140=""),IF(OR(W2140="Não se Aplica",W2140=""),0,W2140-V2140),AVERAGE(X2140-W2140,W2140-V2140)),0),0)</f>
        <v>37</v>
      </c>
      <c r="BA2140" s="209">
        <f>IF(BB2140="S",IF(AND(Q2140="1. Aceitou o programa",AH2140="Realizada"),IFERROR(IF(AG2140="",0,AG2140-R2140),0),0),0)</f>
        <v>0</v>
      </c>
      <c r="BB2140" s="209" t="str">
        <f>_xlfn.XLOOKUP(U2140,'Lista Suspensa'!$AA$20:$AA$23,'Lista Suspensa'!$AB$20:$AB$23,"N/A")</f>
        <v>S</v>
      </c>
    </row>
    <row r="2141" spans="1:54" ht="12" customHeight="1">
      <c r="A2141" s="151" t="s">
        <v>54</v>
      </c>
      <c r="B2141" s="152">
        <v>46083</v>
      </c>
      <c r="C2141" s="153" t="s">
        <v>55</v>
      </c>
      <c r="D2141" s="153" t="s">
        <v>56</v>
      </c>
      <c r="E2141" s="244">
        <v>76647178</v>
      </c>
      <c r="F2141" s="144" t="s">
        <v>4293</v>
      </c>
      <c r="G2141" s="230"/>
      <c r="H2141" s="154">
        <v>28832</v>
      </c>
      <c r="I2141" s="153">
        <v>47</v>
      </c>
      <c r="J2141" s="148" t="s">
        <v>70</v>
      </c>
      <c r="K2141" s="153"/>
      <c r="L2141" s="153"/>
      <c r="M2141" s="153"/>
      <c r="N2141" s="153">
        <v>200</v>
      </c>
      <c r="O2141" s="155" t="s">
        <v>4294</v>
      </c>
      <c r="P2141" s="156" t="s">
        <v>60</v>
      </c>
      <c r="Q2141" s="157" t="s">
        <v>110</v>
      </c>
      <c r="R2141" s="158">
        <v>46155</v>
      </c>
      <c r="S2141" s="159"/>
      <c r="T2141" s="159" t="s">
        <v>62</v>
      </c>
      <c r="U2141" s="159" t="s">
        <v>111</v>
      </c>
      <c r="V2141" s="154">
        <v>46113</v>
      </c>
      <c r="W2141" s="154">
        <v>46150</v>
      </c>
      <c r="X2141" s="154"/>
      <c r="Y2141" s="160" t="s">
        <v>64</v>
      </c>
      <c r="Z2141" s="160" t="s">
        <v>65</v>
      </c>
      <c r="AA2141" s="153"/>
      <c r="AB2141" s="153"/>
      <c r="AC2141" s="182" t="e">
        <f t="shared" si="68"/>
        <v>#DIV/0!</v>
      </c>
      <c r="AD2141" s="153" t="e">
        <f t="shared" si="69"/>
        <v>#DIV/0!</v>
      </c>
      <c r="AE2141" s="233" t="s">
        <v>66</v>
      </c>
      <c r="AF2141" s="153"/>
      <c r="AG2141" s="159"/>
      <c r="AH2141" s="153"/>
      <c r="AI2141" s="161"/>
      <c r="AJ2141" s="153"/>
      <c r="AK2141" s="153"/>
      <c r="AL2141" s="207"/>
      <c r="AM2141" s="207"/>
      <c r="AN2141" s="207"/>
      <c r="AO2141" s="207" t="str">
        <f ca="1">IF(R2141="","",IF(R2141&gt;TODAY(),"0 meses",DATEDIF(R2141,TODAY(),"m") &amp; " meses"))</f>
        <v>0 meses</v>
      </c>
      <c r="AP2141" s="147" t="s">
        <v>67</v>
      </c>
      <c r="AQ2141" s="147" t="s">
        <v>67</v>
      </c>
      <c r="AR2141" s="147"/>
      <c r="AS2141" s="209" t="s">
        <v>68</v>
      </c>
      <c r="AT2141" s="223" t="str">
        <f>MONTH(B2141)&amp;"/"&amp;YEAR(B2141)</f>
        <v>3/2026</v>
      </c>
      <c r="AU2141" s="223">
        <f>WEEKNUM(B2141)-WEEKNUM(EOMONTH(B2141,-1)+1)+1</f>
        <v>1</v>
      </c>
      <c r="AV2141" s="209" t="str">
        <f>MONTH(R2141)&amp;"/"&amp;YEAR(R2141)</f>
        <v>5/2026</v>
      </c>
      <c r="AW2141" s="209">
        <f>WEEKNUM(R2141)-WEEKNUM(EOMONTH(R2141,-1)+1)+1</f>
        <v>3</v>
      </c>
      <c r="AX2141" s="209">
        <f>IF(BB2141="S",IF(Q2141="1. Aceitou o programa",R2141-B2141,0),0)</f>
        <v>72</v>
      </c>
      <c r="AY2141" s="209">
        <f>IF(BB2141="S",IF(AND(S2141&lt;&gt;"",R2141&lt;&gt;""),S2141-R2141,0),0)</f>
        <v>0</v>
      </c>
      <c r="AZ2141" s="209">
        <f>IF(BB2141="S",IF(Q2141="1. Aceitou o programa",IF(OR(X2141="Não se Aplica",X2141=""),IF(OR(W2141="Não se Aplica",W2141=""),0,W2141-V2141),AVERAGE(X2141-W2141,W2141-V2141)),0),0)</f>
        <v>37</v>
      </c>
      <c r="BA2141" s="209">
        <f>IF(BB2141="S",IF(AND(Q2141="1. Aceitou o programa",AH2141="Realizada"),IFERROR(IF(AG2141="",0,AG2141-R2141),0),0),0)</f>
        <v>0</v>
      </c>
      <c r="BB2141" s="209" t="str">
        <f>_xlfn.XLOOKUP(U2141,'Lista Suspensa'!$AA$20:$AA$23,'Lista Suspensa'!$AB$20:$AB$23,"N/A")</f>
        <v>S</v>
      </c>
    </row>
    <row r="2142" spans="1:54" ht="12" customHeight="1">
      <c r="A2142" s="151" t="s">
        <v>54</v>
      </c>
      <c r="B2142" s="152">
        <v>46083</v>
      </c>
      <c r="C2142" s="153" t="s">
        <v>55</v>
      </c>
      <c r="D2142" s="153" t="s">
        <v>56</v>
      </c>
      <c r="E2142" s="244">
        <v>78461734</v>
      </c>
      <c r="F2142" s="144" t="s">
        <v>4295</v>
      </c>
      <c r="G2142" s="230"/>
      <c r="H2142" s="154">
        <v>29066</v>
      </c>
      <c r="I2142" s="153">
        <v>46</v>
      </c>
      <c r="J2142" s="148" t="s">
        <v>58</v>
      </c>
      <c r="K2142" s="153"/>
      <c r="L2142" s="153"/>
      <c r="M2142" s="153"/>
      <c r="N2142" s="153">
        <v>450</v>
      </c>
      <c r="O2142" s="155" t="s">
        <v>4296</v>
      </c>
      <c r="P2142" s="156" t="s">
        <v>60</v>
      </c>
      <c r="Q2142" s="157" t="s">
        <v>110</v>
      </c>
      <c r="R2142" s="158">
        <v>46155</v>
      </c>
      <c r="S2142" s="159"/>
      <c r="T2142" s="159" t="s">
        <v>62</v>
      </c>
      <c r="U2142" s="159" t="s">
        <v>111</v>
      </c>
      <c r="V2142" s="154">
        <v>46113</v>
      </c>
      <c r="W2142" s="154">
        <v>46150</v>
      </c>
      <c r="X2142" s="154"/>
      <c r="Y2142" s="160" t="s">
        <v>64</v>
      </c>
      <c r="Z2142" s="160" t="s">
        <v>65</v>
      </c>
      <c r="AA2142" s="153"/>
      <c r="AB2142" s="153"/>
      <c r="AC2142" s="182" t="e">
        <f t="shared" si="68"/>
        <v>#DIV/0!</v>
      </c>
      <c r="AD2142" s="153" t="e">
        <f t="shared" si="69"/>
        <v>#DIV/0!</v>
      </c>
      <c r="AE2142" s="233" t="s">
        <v>66</v>
      </c>
      <c r="AF2142" s="153"/>
      <c r="AG2142" s="159"/>
      <c r="AH2142" s="153"/>
      <c r="AI2142" s="161"/>
      <c r="AJ2142" s="153"/>
      <c r="AK2142" s="153"/>
      <c r="AL2142" s="207"/>
      <c r="AM2142" s="207"/>
      <c r="AN2142" s="207"/>
      <c r="AO2142" s="207" t="str">
        <f ca="1">IF(R2142="","",IF(R2142&gt;TODAY(),"0 meses",DATEDIF(R2142,TODAY(),"m") &amp; " meses"))</f>
        <v>0 meses</v>
      </c>
      <c r="AP2142" s="147" t="s">
        <v>67</v>
      </c>
      <c r="AQ2142" s="147" t="s">
        <v>67</v>
      </c>
      <c r="AR2142" s="147"/>
      <c r="AS2142" s="209" t="s">
        <v>68</v>
      </c>
      <c r="AT2142" s="223" t="str">
        <f>MONTH(B2142)&amp;"/"&amp;YEAR(B2142)</f>
        <v>3/2026</v>
      </c>
      <c r="AU2142" s="223">
        <f>WEEKNUM(B2142)-WEEKNUM(EOMONTH(B2142,-1)+1)+1</f>
        <v>1</v>
      </c>
      <c r="AV2142" s="209" t="str">
        <f>MONTH(R2142)&amp;"/"&amp;YEAR(R2142)</f>
        <v>5/2026</v>
      </c>
      <c r="AW2142" s="209">
        <f>WEEKNUM(R2142)-WEEKNUM(EOMONTH(R2142,-1)+1)+1</f>
        <v>3</v>
      </c>
      <c r="AX2142" s="209">
        <f>IF(BB2142="S",IF(Q2142="1. Aceitou o programa",R2142-B2142,0),0)</f>
        <v>72</v>
      </c>
      <c r="AY2142" s="209">
        <f>IF(BB2142="S",IF(AND(S2142&lt;&gt;"",R2142&lt;&gt;""),S2142-R2142,0),0)</f>
        <v>0</v>
      </c>
      <c r="AZ2142" s="209">
        <f>IF(BB2142="S",IF(Q2142="1. Aceitou o programa",IF(OR(X2142="Não se Aplica",X2142=""),IF(OR(W2142="Não se Aplica",W2142=""),0,W2142-V2142),AVERAGE(X2142-W2142,W2142-V2142)),0),0)</f>
        <v>37</v>
      </c>
      <c r="BA2142" s="209">
        <f>IF(BB2142="S",IF(AND(Q2142="1. Aceitou o programa",AH2142="Realizada"),IFERROR(IF(AG2142="",0,AG2142-R2142),0),0),0)</f>
        <v>0</v>
      </c>
      <c r="BB2142" s="209" t="str">
        <f>_xlfn.XLOOKUP(U2142,'Lista Suspensa'!$AA$20:$AA$23,'Lista Suspensa'!$AB$20:$AB$23,"N/A")</f>
        <v>S</v>
      </c>
    </row>
    <row r="2143" spans="1:54" ht="12" customHeight="1">
      <c r="A2143" s="151" t="s">
        <v>54</v>
      </c>
      <c r="B2143" s="152">
        <v>46083</v>
      </c>
      <c r="C2143" s="153" t="s">
        <v>55</v>
      </c>
      <c r="D2143" s="153" t="s">
        <v>56</v>
      </c>
      <c r="E2143" s="244">
        <v>85079425</v>
      </c>
      <c r="F2143" s="144" t="s">
        <v>4297</v>
      </c>
      <c r="G2143" s="230"/>
      <c r="H2143" s="154">
        <v>29178</v>
      </c>
      <c r="I2143" s="153">
        <v>46</v>
      </c>
      <c r="J2143" s="148" t="s">
        <v>70</v>
      </c>
      <c r="K2143" s="153"/>
      <c r="L2143" s="153"/>
      <c r="M2143" s="153"/>
      <c r="N2143" s="153">
        <v>40</v>
      </c>
      <c r="O2143" s="155" t="s">
        <v>4298</v>
      </c>
      <c r="P2143" s="156" t="s">
        <v>60</v>
      </c>
      <c r="Q2143" s="157" t="s">
        <v>110</v>
      </c>
      <c r="R2143" s="158">
        <v>46155</v>
      </c>
      <c r="S2143" s="159"/>
      <c r="T2143" s="159" t="s">
        <v>62</v>
      </c>
      <c r="U2143" s="159" t="s">
        <v>111</v>
      </c>
      <c r="V2143" s="154">
        <v>46114</v>
      </c>
      <c r="W2143" s="154">
        <v>46150</v>
      </c>
      <c r="X2143" s="154"/>
      <c r="Y2143" s="160" t="s">
        <v>64</v>
      </c>
      <c r="Z2143" s="160" t="s">
        <v>128</v>
      </c>
      <c r="AA2143" s="153">
        <v>88</v>
      </c>
      <c r="AB2143" s="153">
        <v>1.54</v>
      </c>
      <c r="AC2143" s="182">
        <f t="shared" si="68"/>
        <v>37.105751391465681</v>
      </c>
      <c r="AD2143" s="153" t="str">
        <f t="shared" si="69"/>
        <v>OBESIDADE II</v>
      </c>
      <c r="AE2143" s="233" t="s">
        <v>66</v>
      </c>
      <c r="AF2143" s="153"/>
      <c r="AG2143" s="159"/>
      <c r="AH2143" s="153"/>
      <c r="AI2143" s="161"/>
      <c r="AJ2143" s="153"/>
      <c r="AK2143" s="153"/>
      <c r="AL2143" s="207" t="s">
        <v>131</v>
      </c>
      <c r="AM2143" s="207"/>
      <c r="AN2143" s="207"/>
      <c r="AO2143" s="207" t="str">
        <f ca="1">IF(R2143="","",IF(R2143&gt;TODAY(),"0 meses",DATEDIF(R2143,TODAY(),"m") &amp; " meses"))</f>
        <v>0 meses</v>
      </c>
      <c r="AP2143" s="147" t="s">
        <v>67</v>
      </c>
      <c r="AQ2143" s="147" t="s">
        <v>67</v>
      </c>
      <c r="AR2143" s="147"/>
      <c r="AS2143" s="209" t="s">
        <v>68</v>
      </c>
      <c r="AT2143" s="223" t="str">
        <f>MONTH(B2143)&amp;"/"&amp;YEAR(B2143)</f>
        <v>3/2026</v>
      </c>
      <c r="AU2143" s="223">
        <f>WEEKNUM(B2143)-WEEKNUM(EOMONTH(B2143,-1)+1)+1</f>
        <v>1</v>
      </c>
      <c r="AV2143" s="209" t="str">
        <f>MONTH(R2143)&amp;"/"&amp;YEAR(R2143)</f>
        <v>5/2026</v>
      </c>
      <c r="AW2143" s="209">
        <f>WEEKNUM(R2143)-WEEKNUM(EOMONTH(R2143,-1)+1)+1</f>
        <v>3</v>
      </c>
      <c r="AX2143" s="209">
        <f>IF(BB2143="S",IF(Q2143="1. Aceitou o programa",R2143-B2143,0),0)</f>
        <v>72</v>
      </c>
      <c r="AY2143" s="209">
        <f>IF(BB2143="S",IF(AND(S2143&lt;&gt;"",R2143&lt;&gt;""),S2143-R2143,0),0)</f>
        <v>0</v>
      </c>
      <c r="AZ2143" s="209">
        <f>IF(BB2143="S",IF(Q2143="1. Aceitou o programa",IF(OR(X2143="Não se Aplica",X2143=""),IF(OR(W2143="Não se Aplica",W2143=""),0,W2143-V2143),AVERAGE(X2143-W2143,W2143-V2143)),0),0)</f>
        <v>36</v>
      </c>
      <c r="BA2143" s="209">
        <f>IF(BB2143="S",IF(AND(Q2143="1. Aceitou o programa",AH2143="Realizada"),IFERROR(IF(AG2143="",0,AG2143-R2143),0),0),0)</f>
        <v>0</v>
      </c>
      <c r="BB2143" s="209" t="str">
        <f>_xlfn.XLOOKUP(U2143,'Lista Suspensa'!$AA$20:$AA$23,'Lista Suspensa'!$AB$20:$AB$23,"N/A")</f>
        <v>S</v>
      </c>
    </row>
    <row r="2144" spans="1:54" ht="12" customHeight="1">
      <c r="A2144" s="151" t="s">
        <v>54</v>
      </c>
      <c r="B2144" s="152">
        <v>46083</v>
      </c>
      <c r="C2144" s="153" t="s">
        <v>55</v>
      </c>
      <c r="D2144" s="153" t="s">
        <v>56</v>
      </c>
      <c r="E2144" s="244">
        <v>79228535</v>
      </c>
      <c r="F2144" s="144" t="s">
        <v>4299</v>
      </c>
      <c r="G2144" s="230"/>
      <c r="H2144" s="154">
        <v>29204</v>
      </c>
      <c r="I2144" s="153">
        <v>46</v>
      </c>
      <c r="J2144" s="148" t="s">
        <v>58</v>
      </c>
      <c r="K2144" s="153"/>
      <c r="L2144" s="153"/>
      <c r="M2144" s="153"/>
      <c r="N2144" s="153">
        <v>380</v>
      </c>
      <c r="O2144" s="155" t="s">
        <v>4300</v>
      </c>
      <c r="P2144" s="156" t="s">
        <v>60</v>
      </c>
      <c r="Q2144" s="157" t="s">
        <v>110</v>
      </c>
      <c r="R2144" s="158">
        <v>46155</v>
      </c>
      <c r="S2144" s="159"/>
      <c r="T2144" s="159" t="s">
        <v>62</v>
      </c>
      <c r="U2144" s="159" t="s">
        <v>111</v>
      </c>
      <c r="V2144" s="154">
        <v>46114</v>
      </c>
      <c r="W2144" s="154">
        <v>46150</v>
      </c>
      <c r="X2144" s="154"/>
      <c r="Y2144" s="160" t="s">
        <v>64</v>
      </c>
      <c r="Z2144" s="160" t="s">
        <v>65</v>
      </c>
      <c r="AA2144" s="153"/>
      <c r="AB2144" s="153"/>
      <c r="AC2144" s="182" t="e">
        <f t="shared" si="68"/>
        <v>#DIV/0!</v>
      </c>
      <c r="AD2144" s="153" t="e">
        <f t="shared" si="69"/>
        <v>#DIV/0!</v>
      </c>
      <c r="AE2144" s="233" t="s">
        <v>66</v>
      </c>
      <c r="AF2144" s="153"/>
      <c r="AG2144" s="159"/>
      <c r="AH2144" s="153"/>
      <c r="AI2144" s="161"/>
      <c r="AJ2144" s="153"/>
      <c r="AK2144" s="153"/>
      <c r="AL2144" s="207"/>
      <c r="AM2144" s="207"/>
      <c r="AN2144" s="207"/>
      <c r="AO2144" s="207" t="str">
        <f ca="1">IF(R2144="","",IF(R2144&gt;TODAY(),"0 meses",DATEDIF(R2144,TODAY(),"m") &amp; " meses"))</f>
        <v>0 meses</v>
      </c>
      <c r="AP2144" s="147" t="s">
        <v>67</v>
      </c>
      <c r="AQ2144" s="147" t="s">
        <v>67</v>
      </c>
      <c r="AR2144" s="147"/>
      <c r="AS2144" s="209" t="s">
        <v>68</v>
      </c>
      <c r="AT2144" s="223" t="str">
        <f>MONTH(B2144)&amp;"/"&amp;YEAR(B2144)</f>
        <v>3/2026</v>
      </c>
      <c r="AU2144" s="223">
        <f>WEEKNUM(B2144)-WEEKNUM(EOMONTH(B2144,-1)+1)+1</f>
        <v>1</v>
      </c>
      <c r="AV2144" s="209" t="str">
        <f>MONTH(R2144)&amp;"/"&amp;YEAR(R2144)</f>
        <v>5/2026</v>
      </c>
      <c r="AW2144" s="209">
        <f>WEEKNUM(R2144)-WEEKNUM(EOMONTH(R2144,-1)+1)+1</f>
        <v>3</v>
      </c>
      <c r="AX2144" s="209">
        <f>IF(BB2144="S",IF(Q2144="1. Aceitou o programa",R2144-B2144,0),0)</f>
        <v>72</v>
      </c>
      <c r="AY2144" s="209">
        <f>IF(BB2144="S",IF(AND(S2144&lt;&gt;"",R2144&lt;&gt;""),S2144-R2144,0),0)</f>
        <v>0</v>
      </c>
      <c r="AZ2144" s="209">
        <f>IF(BB2144="S",IF(Q2144="1. Aceitou o programa",IF(OR(X2144="Não se Aplica",X2144=""),IF(OR(W2144="Não se Aplica",W2144=""),0,W2144-V2144),AVERAGE(X2144-W2144,W2144-V2144)),0),0)</f>
        <v>36</v>
      </c>
      <c r="BA2144" s="209">
        <f>IF(BB2144="S",IF(AND(Q2144="1. Aceitou o programa",AH2144="Realizada"),IFERROR(IF(AG2144="",0,AG2144-R2144),0),0),0)</f>
        <v>0</v>
      </c>
      <c r="BB2144" s="209" t="str">
        <f>_xlfn.XLOOKUP(U2144,'Lista Suspensa'!$AA$20:$AA$23,'Lista Suspensa'!$AB$20:$AB$23,"N/A")</f>
        <v>S</v>
      </c>
    </row>
    <row r="2145" spans="1:54" ht="12" customHeight="1">
      <c r="A2145" s="151" t="s">
        <v>54</v>
      </c>
      <c r="B2145" s="152">
        <v>46083</v>
      </c>
      <c r="C2145" s="153" t="s">
        <v>55</v>
      </c>
      <c r="D2145" s="153" t="s">
        <v>56</v>
      </c>
      <c r="E2145" s="244">
        <v>73951065</v>
      </c>
      <c r="F2145" s="144" t="s">
        <v>4301</v>
      </c>
      <c r="G2145" s="230"/>
      <c r="H2145" s="154">
        <v>29258</v>
      </c>
      <c r="I2145" s="153">
        <v>46</v>
      </c>
      <c r="J2145" s="148" t="s">
        <v>70</v>
      </c>
      <c r="K2145" s="153"/>
      <c r="L2145" s="153"/>
      <c r="M2145" s="153"/>
      <c r="N2145" s="153">
        <v>50</v>
      </c>
      <c r="O2145" s="155" t="s">
        <v>4302</v>
      </c>
      <c r="P2145" s="156" t="s">
        <v>60</v>
      </c>
      <c r="Q2145" s="157" t="s">
        <v>110</v>
      </c>
      <c r="R2145" s="158">
        <v>46155</v>
      </c>
      <c r="S2145" s="159"/>
      <c r="T2145" s="159" t="s">
        <v>62</v>
      </c>
      <c r="U2145" s="159" t="s">
        <v>111</v>
      </c>
      <c r="V2145" s="154">
        <v>46113</v>
      </c>
      <c r="W2145" s="154">
        <v>46150</v>
      </c>
      <c r="X2145" s="154"/>
      <c r="Y2145" s="160" t="s">
        <v>64</v>
      </c>
      <c r="Z2145" s="160" t="s">
        <v>65</v>
      </c>
      <c r="AA2145" s="153"/>
      <c r="AB2145" s="153"/>
      <c r="AC2145" s="182" t="e">
        <f t="shared" si="68"/>
        <v>#DIV/0!</v>
      </c>
      <c r="AD2145" s="153" t="e">
        <f t="shared" si="69"/>
        <v>#DIV/0!</v>
      </c>
      <c r="AE2145" s="233" t="s">
        <v>66</v>
      </c>
      <c r="AF2145" s="153"/>
      <c r="AG2145" s="159"/>
      <c r="AH2145" s="153"/>
      <c r="AI2145" s="161"/>
      <c r="AJ2145" s="153"/>
      <c r="AK2145" s="153"/>
      <c r="AL2145" s="207"/>
      <c r="AM2145" s="207"/>
      <c r="AN2145" s="207"/>
      <c r="AO2145" s="207" t="str">
        <f ca="1">IF(R2145="","",IF(R2145&gt;TODAY(),"0 meses",DATEDIF(R2145,TODAY(),"m") &amp; " meses"))</f>
        <v>0 meses</v>
      </c>
      <c r="AP2145" s="147" t="s">
        <v>67</v>
      </c>
      <c r="AQ2145" s="147" t="s">
        <v>67</v>
      </c>
      <c r="AR2145" s="147"/>
      <c r="AS2145" s="209" t="s">
        <v>68</v>
      </c>
      <c r="AT2145" s="223" t="str">
        <f>MONTH(B2145)&amp;"/"&amp;YEAR(B2145)</f>
        <v>3/2026</v>
      </c>
      <c r="AU2145" s="223">
        <f>WEEKNUM(B2145)-WEEKNUM(EOMONTH(B2145,-1)+1)+1</f>
        <v>1</v>
      </c>
      <c r="AV2145" s="209" t="str">
        <f>MONTH(R2145)&amp;"/"&amp;YEAR(R2145)</f>
        <v>5/2026</v>
      </c>
      <c r="AW2145" s="209">
        <f>WEEKNUM(R2145)-WEEKNUM(EOMONTH(R2145,-1)+1)+1</f>
        <v>3</v>
      </c>
      <c r="AX2145" s="209">
        <f>IF(BB2145="S",IF(Q2145="1. Aceitou o programa",R2145-B2145,0),0)</f>
        <v>72</v>
      </c>
      <c r="AY2145" s="209">
        <f>IF(BB2145="S",IF(AND(S2145&lt;&gt;"",R2145&lt;&gt;""),S2145-R2145,0),0)</f>
        <v>0</v>
      </c>
      <c r="AZ2145" s="209">
        <f>IF(BB2145="S",IF(Q2145="1. Aceitou o programa",IF(OR(X2145="Não se Aplica",X2145=""),IF(OR(W2145="Não se Aplica",W2145=""),0,W2145-V2145),AVERAGE(X2145-W2145,W2145-V2145)),0),0)</f>
        <v>37</v>
      </c>
      <c r="BA2145" s="209">
        <f>IF(BB2145="S",IF(AND(Q2145="1. Aceitou o programa",AH2145="Realizada"),IFERROR(IF(AG2145="",0,AG2145-R2145),0),0),0)</f>
        <v>0</v>
      </c>
      <c r="BB2145" s="209" t="str">
        <f>_xlfn.XLOOKUP(U2145,'Lista Suspensa'!$AA$20:$AA$23,'Lista Suspensa'!$AB$20:$AB$23,"N/A")</f>
        <v>S</v>
      </c>
    </row>
    <row r="2146" spans="1:54" ht="12" customHeight="1">
      <c r="A2146" s="151" t="s">
        <v>54</v>
      </c>
      <c r="B2146" s="152">
        <v>46083</v>
      </c>
      <c r="C2146" s="153" t="s">
        <v>55</v>
      </c>
      <c r="D2146" s="153" t="s">
        <v>56</v>
      </c>
      <c r="E2146" s="244">
        <v>78496697</v>
      </c>
      <c r="F2146" s="144" t="s">
        <v>4303</v>
      </c>
      <c r="G2146" s="230"/>
      <c r="H2146" s="154">
        <v>29300</v>
      </c>
      <c r="I2146" s="153">
        <v>46</v>
      </c>
      <c r="J2146" s="148" t="s">
        <v>70</v>
      </c>
      <c r="K2146" s="153"/>
      <c r="L2146" s="153"/>
      <c r="M2146" s="153"/>
      <c r="N2146" s="153">
        <v>60</v>
      </c>
      <c r="O2146" s="155" t="s">
        <v>4304</v>
      </c>
      <c r="P2146" s="156" t="s">
        <v>60</v>
      </c>
      <c r="Q2146" s="157" t="s">
        <v>110</v>
      </c>
      <c r="R2146" s="158">
        <v>46155</v>
      </c>
      <c r="S2146" s="159"/>
      <c r="T2146" s="159" t="s">
        <v>62</v>
      </c>
      <c r="U2146" s="159" t="s">
        <v>111</v>
      </c>
      <c r="V2146" s="154">
        <v>46113</v>
      </c>
      <c r="W2146" s="154">
        <v>46150</v>
      </c>
      <c r="X2146" s="154"/>
      <c r="Y2146" s="160" t="s">
        <v>64</v>
      </c>
      <c r="Z2146" s="160" t="s">
        <v>65</v>
      </c>
      <c r="AA2146" s="153"/>
      <c r="AB2146" s="153"/>
      <c r="AC2146" s="182" t="e">
        <f t="shared" si="68"/>
        <v>#DIV/0!</v>
      </c>
      <c r="AD2146" s="153" t="e">
        <f t="shared" si="69"/>
        <v>#DIV/0!</v>
      </c>
      <c r="AE2146" s="233" t="s">
        <v>66</v>
      </c>
      <c r="AF2146" s="153"/>
      <c r="AG2146" s="159"/>
      <c r="AH2146" s="153"/>
      <c r="AI2146" s="161"/>
      <c r="AJ2146" s="153"/>
      <c r="AK2146" s="153"/>
      <c r="AL2146" s="207"/>
      <c r="AM2146" s="207"/>
      <c r="AN2146" s="207"/>
      <c r="AO2146" s="207" t="str">
        <f ca="1">IF(R2146="","",IF(R2146&gt;TODAY(),"0 meses",DATEDIF(R2146,TODAY(),"m") &amp; " meses"))</f>
        <v>0 meses</v>
      </c>
      <c r="AP2146" s="147" t="s">
        <v>67</v>
      </c>
      <c r="AQ2146" s="147" t="s">
        <v>67</v>
      </c>
      <c r="AR2146" s="147"/>
      <c r="AS2146" s="209" t="s">
        <v>68</v>
      </c>
      <c r="AT2146" s="223" t="str">
        <f>MONTH(B2146)&amp;"/"&amp;YEAR(B2146)</f>
        <v>3/2026</v>
      </c>
      <c r="AU2146" s="223">
        <f>WEEKNUM(B2146)-WEEKNUM(EOMONTH(B2146,-1)+1)+1</f>
        <v>1</v>
      </c>
      <c r="AV2146" s="209" t="str">
        <f>MONTH(R2146)&amp;"/"&amp;YEAR(R2146)</f>
        <v>5/2026</v>
      </c>
      <c r="AW2146" s="209">
        <f>WEEKNUM(R2146)-WEEKNUM(EOMONTH(R2146,-1)+1)+1</f>
        <v>3</v>
      </c>
      <c r="AX2146" s="209">
        <f>IF(BB2146="S",IF(Q2146="1. Aceitou o programa",R2146-B2146,0),0)</f>
        <v>72</v>
      </c>
      <c r="AY2146" s="209">
        <f>IF(BB2146="S",IF(AND(S2146&lt;&gt;"",R2146&lt;&gt;""),S2146-R2146,0),0)</f>
        <v>0</v>
      </c>
      <c r="AZ2146" s="209">
        <f>IF(BB2146="S",IF(Q2146="1. Aceitou o programa",IF(OR(X2146="Não se Aplica",X2146=""),IF(OR(W2146="Não se Aplica",W2146=""),0,W2146-V2146),AVERAGE(X2146-W2146,W2146-V2146)),0),0)</f>
        <v>37</v>
      </c>
      <c r="BA2146" s="209">
        <f>IF(BB2146="S",IF(AND(Q2146="1. Aceitou o programa",AH2146="Realizada"),IFERROR(IF(AG2146="",0,AG2146-R2146),0),0),0)</f>
        <v>0</v>
      </c>
      <c r="BB2146" s="209" t="str">
        <f>_xlfn.XLOOKUP(U2146,'Lista Suspensa'!$AA$20:$AA$23,'Lista Suspensa'!$AB$20:$AB$23,"N/A")</f>
        <v>S</v>
      </c>
    </row>
    <row r="2147" spans="1:54" ht="12" customHeight="1">
      <c r="A2147" s="151" t="s">
        <v>54</v>
      </c>
      <c r="B2147" s="152">
        <v>46083</v>
      </c>
      <c r="C2147" s="153" t="s">
        <v>55</v>
      </c>
      <c r="D2147" s="153" t="s">
        <v>56</v>
      </c>
      <c r="E2147" s="244">
        <v>81237372</v>
      </c>
      <c r="F2147" s="144" t="s">
        <v>4305</v>
      </c>
      <c r="G2147" s="230"/>
      <c r="H2147" s="154">
        <v>29395</v>
      </c>
      <c r="I2147" s="153">
        <v>45</v>
      </c>
      <c r="J2147" s="148" t="s">
        <v>58</v>
      </c>
      <c r="K2147" s="153"/>
      <c r="L2147" s="153"/>
      <c r="M2147" s="153"/>
      <c r="N2147" s="153">
        <v>60</v>
      </c>
      <c r="O2147" s="155" t="s">
        <v>4306</v>
      </c>
      <c r="P2147" s="156" t="s">
        <v>2026</v>
      </c>
      <c r="Q2147" s="157" t="s">
        <v>110</v>
      </c>
      <c r="R2147" s="158">
        <v>46155</v>
      </c>
      <c r="S2147" s="159"/>
      <c r="T2147" s="159" t="s">
        <v>62</v>
      </c>
      <c r="U2147" s="159" t="s">
        <v>111</v>
      </c>
      <c r="V2147" s="154">
        <v>46112</v>
      </c>
      <c r="W2147" s="154">
        <v>46150</v>
      </c>
      <c r="X2147" s="154"/>
      <c r="Y2147" s="160">
        <v>46111</v>
      </c>
      <c r="Z2147" s="160" t="s">
        <v>65</v>
      </c>
      <c r="AA2147" s="153"/>
      <c r="AB2147" s="153"/>
      <c r="AC2147" s="182" t="e">
        <f t="shared" si="68"/>
        <v>#DIV/0!</v>
      </c>
      <c r="AD2147" s="153" t="e">
        <f t="shared" si="69"/>
        <v>#DIV/0!</v>
      </c>
      <c r="AE2147" s="233" t="s">
        <v>66</v>
      </c>
      <c r="AF2147" s="153"/>
      <c r="AG2147" s="159"/>
      <c r="AH2147" s="153"/>
      <c r="AI2147" s="161"/>
      <c r="AJ2147" s="153"/>
      <c r="AK2147" s="153"/>
      <c r="AL2147" s="207" t="s">
        <v>85</v>
      </c>
      <c r="AM2147" s="207" t="s">
        <v>86</v>
      </c>
      <c r="AN2147" s="207" t="s">
        <v>191</v>
      </c>
      <c r="AO2147" s="207" t="str">
        <f ca="1">IF(R2147="","",IF(R2147&gt;TODAY(),"0 meses",DATEDIF(R2147,TODAY(),"m") &amp; " meses"))</f>
        <v>0 meses</v>
      </c>
      <c r="AP2147" s="147" t="s">
        <v>67</v>
      </c>
      <c r="AQ2147" s="147" t="s">
        <v>67</v>
      </c>
      <c r="AR2147" s="147"/>
      <c r="AS2147" s="209" t="s">
        <v>68</v>
      </c>
      <c r="AT2147" s="223" t="str">
        <f>MONTH(B2147)&amp;"/"&amp;YEAR(B2147)</f>
        <v>3/2026</v>
      </c>
      <c r="AU2147" s="223">
        <f>WEEKNUM(B2147)-WEEKNUM(EOMONTH(B2147,-1)+1)+1</f>
        <v>1</v>
      </c>
      <c r="AV2147" s="209" t="str">
        <f>MONTH(R2147)&amp;"/"&amp;YEAR(R2147)</f>
        <v>5/2026</v>
      </c>
      <c r="AW2147" s="209">
        <f>WEEKNUM(R2147)-WEEKNUM(EOMONTH(R2147,-1)+1)+1</f>
        <v>3</v>
      </c>
      <c r="AX2147" s="209">
        <f>IF(BB2147="S",IF(Q2147="1. Aceitou o programa",R2147-B2147,0),0)</f>
        <v>72</v>
      </c>
      <c r="AY2147" s="209">
        <f>IF(BB2147="S",IF(AND(S2147&lt;&gt;"",R2147&lt;&gt;""),S2147-R2147,0),0)</f>
        <v>0</v>
      </c>
      <c r="AZ2147" s="209">
        <f>IF(BB2147="S",IF(Q2147="1. Aceitou o programa",IF(OR(X2147="Não se Aplica",X2147=""),IF(OR(W2147="Não se Aplica",W2147=""),0,W2147-V2147),AVERAGE(X2147-W2147,W2147-V2147)),0),0)</f>
        <v>38</v>
      </c>
      <c r="BA2147" s="209">
        <f>IF(BB2147="S",IF(AND(Q2147="1. Aceitou o programa",AH2147="Realizada"),IFERROR(IF(AG2147="",0,AG2147-R2147),0),0),0)</f>
        <v>0</v>
      </c>
      <c r="BB2147" s="209" t="str">
        <f>_xlfn.XLOOKUP(U2147,'Lista Suspensa'!$AA$20:$AA$23,'Lista Suspensa'!$AB$20:$AB$23,"N/A")</f>
        <v>S</v>
      </c>
    </row>
    <row r="2148" spans="1:54" ht="12" customHeight="1">
      <c r="A2148" s="151" t="s">
        <v>54</v>
      </c>
      <c r="B2148" s="152">
        <v>46083</v>
      </c>
      <c r="C2148" s="153" t="s">
        <v>55</v>
      </c>
      <c r="D2148" s="153" t="s">
        <v>56</v>
      </c>
      <c r="E2148" s="244">
        <v>83984499</v>
      </c>
      <c r="F2148" s="144" t="s">
        <v>4307</v>
      </c>
      <c r="G2148" s="230"/>
      <c r="H2148" s="154">
        <v>29601</v>
      </c>
      <c r="I2148" s="153">
        <v>45</v>
      </c>
      <c r="J2148" s="148" t="s">
        <v>70</v>
      </c>
      <c r="K2148" s="153"/>
      <c r="L2148" s="153"/>
      <c r="M2148" s="153"/>
      <c r="N2148" s="153">
        <v>40</v>
      </c>
      <c r="O2148" s="155" t="s">
        <v>4308</v>
      </c>
      <c r="P2148" s="156" t="s">
        <v>60</v>
      </c>
      <c r="Q2148" s="157" t="s">
        <v>110</v>
      </c>
      <c r="R2148" s="158">
        <v>46155</v>
      </c>
      <c r="S2148" s="159"/>
      <c r="T2148" s="159" t="s">
        <v>62</v>
      </c>
      <c r="U2148" s="159" t="s">
        <v>111</v>
      </c>
      <c r="V2148" s="154">
        <v>46114</v>
      </c>
      <c r="W2148" s="154">
        <v>46150</v>
      </c>
      <c r="X2148" s="154"/>
      <c r="Y2148" s="160" t="s">
        <v>64</v>
      </c>
      <c r="Z2148" s="160" t="s">
        <v>65</v>
      </c>
      <c r="AA2148" s="153"/>
      <c r="AB2148" s="153"/>
      <c r="AC2148" s="182" t="e">
        <f t="shared" si="68"/>
        <v>#DIV/0!</v>
      </c>
      <c r="AD2148" s="153" t="e">
        <f t="shared" si="69"/>
        <v>#DIV/0!</v>
      </c>
      <c r="AE2148" s="233" t="s">
        <v>66</v>
      </c>
      <c r="AF2148" s="153"/>
      <c r="AG2148" s="159"/>
      <c r="AH2148" s="153"/>
      <c r="AI2148" s="161"/>
      <c r="AJ2148" s="153"/>
      <c r="AK2148" s="153"/>
      <c r="AL2148" s="207"/>
      <c r="AM2148" s="207"/>
      <c r="AN2148" s="207"/>
      <c r="AO2148" s="207" t="str">
        <f ca="1">IF(R2148="","",IF(R2148&gt;TODAY(),"0 meses",DATEDIF(R2148,TODAY(),"m") &amp; " meses"))</f>
        <v>0 meses</v>
      </c>
      <c r="AP2148" s="147" t="s">
        <v>67</v>
      </c>
      <c r="AQ2148" s="147" t="s">
        <v>67</v>
      </c>
      <c r="AR2148" s="147"/>
      <c r="AS2148" s="209" t="s">
        <v>68</v>
      </c>
      <c r="AT2148" s="223" t="str">
        <f>MONTH(B2148)&amp;"/"&amp;YEAR(B2148)</f>
        <v>3/2026</v>
      </c>
      <c r="AU2148" s="223">
        <f>WEEKNUM(B2148)-WEEKNUM(EOMONTH(B2148,-1)+1)+1</f>
        <v>1</v>
      </c>
      <c r="AV2148" s="209" t="str">
        <f>MONTH(R2148)&amp;"/"&amp;YEAR(R2148)</f>
        <v>5/2026</v>
      </c>
      <c r="AW2148" s="209">
        <f>WEEKNUM(R2148)-WEEKNUM(EOMONTH(R2148,-1)+1)+1</f>
        <v>3</v>
      </c>
      <c r="AX2148" s="209">
        <f>IF(BB2148="S",IF(Q2148="1. Aceitou o programa",R2148-B2148,0),0)</f>
        <v>72</v>
      </c>
      <c r="AY2148" s="209">
        <f>IF(BB2148="S",IF(AND(S2148&lt;&gt;"",R2148&lt;&gt;""),S2148-R2148,0),0)</f>
        <v>0</v>
      </c>
      <c r="AZ2148" s="209">
        <f>IF(BB2148="S",IF(Q2148="1. Aceitou o programa",IF(OR(X2148="Não se Aplica",X2148=""),IF(OR(W2148="Não se Aplica",W2148=""),0,W2148-V2148),AVERAGE(X2148-W2148,W2148-V2148)),0),0)</f>
        <v>36</v>
      </c>
      <c r="BA2148" s="209">
        <f>IF(BB2148="S",IF(AND(Q2148="1. Aceitou o programa",AH2148="Realizada"),IFERROR(IF(AG2148="",0,AG2148-R2148),0),0),0)</f>
        <v>0</v>
      </c>
      <c r="BB2148" s="209" t="str">
        <f>_xlfn.XLOOKUP(U2148,'Lista Suspensa'!$AA$20:$AA$23,'Lista Suspensa'!$AB$20:$AB$23,"N/A")</f>
        <v>S</v>
      </c>
    </row>
    <row r="2149" spans="1:54" ht="12" customHeight="1">
      <c r="A2149" s="151" t="s">
        <v>54</v>
      </c>
      <c r="B2149" s="152">
        <v>46083</v>
      </c>
      <c r="C2149" s="153" t="s">
        <v>55</v>
      </c>
      <c r="D2149" s="153" t="s">
        <v>56</v>
      </c>
      <c r="E2149" s="244">
        <v>73336990</v>
      </c>
      <c r="F2149" s="144" t="s">
        <v>4309</v>
      </c>
      <c r="G2149" s="230"/>
      <c r="H2149" s="154">
        <v>29767</v>
      </c>
      <c r="I2149" s="153">
        <v>44</v>
      </c>
      <c r="J2149" s="148" t="s">
        <v>70</v>
      </c>
      <c r="K2149" s="153"/>
      <c r="L2149" s="153"/>
      <c r="M2149" s="153"/>
      <c r="N2149" s="153">
        <v>50</v>
      </c>
      <c r="O2149" s="155" t="s">
        <v>4310</v>
      </c>
      <c r="P2149" s="156" t="s">
        <v>89</v>
      </c>
      <c r="Q2149" s="157" t="s">
        <v>110</v>
      </c>
      <c r="R2149" s="158">
        <v>46155</v>
      </c>
      <c r="S2149" s="159"/>
      <c r="T2149" s="159" t="s">
        <v>62</v>
      </c>
      <c r="U2149" s="159" t="s">
        <v>111</v>
      </c>
      <c r="V2149" s="154">
        <v>46112</v>
      </c>
      <c r="W2149" s="154">
        <v>46150</v>
      </c>
      <c r="X2149" s="154"/>
      <c r="Y2149" s="160">
        <v>46111</v>
      </c>
      <c r="Z2149" s="160" t="s">
        <v>65</v>
      </c>
      <c r="AA2149" s="153"/>
      <c r="AB2149" s="153"/>
      <c r="AC2149" s="182" t="e">
        <f t="shared" si="68"/>
        <v>#DIV/0!</v>
      </c>
      <c r="AD2149" s="153" t="e">
        <f t="shared" si="69"/>
        <v>#DIV/0!</v>
      </c>
      <c r="AE2149" s="233" t="s">
        <v>66</v>
      </c>
      <c r="AF2149" s="153"/>
      <c r="AG2149" s="159"/>
      <c r="AH2149" s="153"/>
      <c r="AI2149" s="161"/>
      <c r="AJ2149" s="153"/>
      <c r="AK2149" s="153"/>
      <c r="AL2149" s="207"/>
      <c r="AM2149" s="207"/>
      <c r="AN2149" s="207"/>
      <c r="AO2149" s="207" t="str">
        <f ca="1">IF(R2149="","",IF(R2149&gt;TODAY(),"0 meses",DATEDIF(R2149,TODAY(),"m") &amp; " meses"))</f>
        <v>0 meses</v>
      </c>
      <c r="AP2149" s="147" t="s">
        <v>67</v>
      </c>
      <c r="AQ2149" s="147" t="s">
        <v>67</v>
      </c>
      <c r="AR2149" s="147"/>
      <c r="AS2149" s="209" t="s">
        <v>68</v>
      </c>
      <c r="AT2149" s="223" t="str">
        <f>MONTH(B2149)&amp;"/"&amp;YEAR(B2149)</f>
        <v>3/2026</v>
      </c>
      <c r="AU2149" s="223">
        <f>WEEKNUM(B2149)-WEEKNUM(EOMONTH(B2149,-1)+1)+1</f>
        <v>1</v>
      </c>
      <c r="AV2149" s="209" t="str">
        <f>MONTH(R2149)&amp;"/"&amp;YEAR(R2149)</f>
        <v>5/2026</v>
      </c>
      <c r="AW2149" s="209">
        <f>WEEKNUM(R2149)-WEEKNUM(EOMONTH(R2149,-1)+1)+1</f>
        <v>3</v>
      </c>
      <c r="AX2149" s="209">
        <f>IF(BB2149="S",IF(Q2149="1. Aceitou o programa",R2149-B2149,0),0)</f>
        <v>72</v>
      </c>
      <c r="AY2149" s="209">
        <f>IF(BB2149="S",IF(AND(S2149&lt;&gt;"",R2149&lt;&gt;""),S2149-R2149,0),0)</f>
        <v>0</v>
      </c>
      <c r="AZ2149" s="209">
        <f>IF(BB2149="S",IF(Q2149="1. Aceitou o programa",IF(OR(X2149="Não se Aplica",X2149=""),IF(OR(W2149="Não se Aplica",W2149=""),0,W2149-V2149),AVERAGE(X2149-W2149,W2149-V2149)),0),0)</f>
        <v>38</v>
      </c>
      <c r="BA2149" s="209">
        <f>IF(BB2149="S",IF(AND(Q2149="1. Aceitou o programa",AH2149="Realizada"),IFERROR(IF(AG2149="",0,AG2149-R2149),0),0),0)</f>
        <v>0</v>
      </c>
      <c r="BB2149" s="209" t="str">
        <f>_xlfn.XLOOKUP(U2149,'Lista Suspensa'!$AA$20:$AA$23,'Lista Suspensa'!$AB$20:$AB$23,"N/A")</f>
        <v>S</v>
      </c>
    </row>
    <row r="2150" spans="1:54" ht="12" customHeight="1">
      <c r="A2150" s="151" t="s">
        <v>54</v>
      </c>
      <c r="B2150" s="152">
        <v>46083</v>
      </c>
      <c r="C2150" s="153" t="s">
        <v>55</v>
      </c>
      <c r="D2150" s="153" t="s">
        <v>56</v>
      </c>
      <c r="E2150" s="244">
        <v>83359917</v>
      </c>
      <c r="F2150" s="144" t="s">
        <v>4311</v>
      </c>
      <c r="G2150" s="230"/>
      <c r="H2150" s="154">
        <v>30002</v>
      </c>
      <c r="I2150" s="153">
        <v>44</v>
      </c>
      <c r="J2150" s="148" t="s">
        <v>70</v>
      </c>
      <c r="K2150" s="153"/>
      <c r="L2150" s="153"/>
      <c r="M2150" s="153"/>
      <c r="N2150" s="153">
        <v>40</v>
      </c>
      <c r="O2150" s="155" t="s">
        <v>4312</v>
      </c>
      <c r="P2150" s="156" t="s">
        <v>2026</v>
      </c>
      <c r="Q2150" s="157" t="s">
        <v>110</v>
      </c>
      <c r="R2150" s="158">
        <v>46155</v>
      </c>
      <c r="S2150" s="159"/>
      <c r="T2150" s="159" t="s">
        <v>62</v>
      </c>
      <c r="U2150" s="159" t="s">
        <v>111</v>
      </c>
      <c r="V2150" s="154">
        <v>46112</v>
      </c>
      <c r="W2150" s="154">
        <v>46150</v>
      </c>
      <c r="X2150" s="154"/>
      <c r="Y2150" s="160">
        <v>46111</v>
      </c>
      <c r="Z2150" s="160" t="s">
        <v>65</v>
      </c>
      <c r="AA2150" s="153"/>
      <c r="AB2150" s="153"/>
      <c r="AC2150" s="182" t="e">
        <f t="shared" si="68"/>
        <v>#DIV/0!</v>
      </c>
      <c r="AD2150" s="153" t="e">
        <f t="shared" si="69"/>
        <v>#DIV/0!</v>
      </c>
      <c r="AE2150" s="233" t="s">
        <v>66</v>
      </c>
      <c r="AF2150" s="153"/>
      <c r="AG2150" s="159"/>
      <c r="AH2150" s="153"/>
      <c r="AI2150" s="161"/>
      <c r="AJ2150" s="153"/>
      <c r="AK2150" s="153"/>
      <c r="AL2150" s="207"/>
      <c r="AM2150" s="207"/>
      <c r="AN2150" s="207"/>
      <c r="AO2150" s="207" t="str">
        <f ca="1">IF(R2150="","",IF(R2150&gt;TODAY(),"0 meses",DATEDIF(R2150,TODAY(),"m") &amp; " meses"))</f>
        <v>0 meses</v>
      </c>
      <c r="AP2150" s="147" t="s">
        <v>67</v>
      </c>
      <c r="AQ2150" s="147" t="s">
        <v>67</v>
      </c>
      <c r="AR2150" s="147"/>
      <c r="AS2150" s="209" t="s">
        <v>68</v>
      </c>
      <c r="AT2150" s="223" t="str">
        <f>MONTH(B2150)&amp;"/"&amp;YEAR(B2150)</f>
        <v>3/2026</v>
      </c>
      <c r="AU2150" s="223">
        <f>WEEKNUM(B2150)-WEEKNUM(EOMONTH(B2150,-1)+1)+1</f>
        <v>1</v>
      </c>
      <c r="AV2150" s="209" t="str">
        <f>MONTH(R2150)&amp;"/"&amp;YEAR(R2150)</f>
        <v>5/2026</v>
      </c>
      <c r="AW2150" s="209">
        <f>WEEKNUM(R2150)-WEEKNUM(EOMONTH(R2150,-1)+1)+1</f>
        <v>3</v>
      </c>
      <c r="AX2150" s="209">
        <f>IF(BB2150="S",IF(Q2150="1. Aceitou o programa",R2150-B2150,0),0)</f>
        <v>72</v>
      </c>
      <c r="AY2150" s="209">
        <f>IF(BB2150="S",IF(AND(S2150&lt;&gt;"",R2150&lt;&gt;""),S2150-R2150,0),0)</f>
        <v>0</v>
      </c>
      <c r="AZ2150" s="209">
        <f>IF(BB2150="S",IF(Q2150="1. Aceitou o programa",IF(OR(X2150="Não se Aplica",X2150=""),IF(OR(W2150="Não se Aplica",W2150=""),0,W2150-V2150),AVERAGE(X2150-W2150,W2150-V2150)),0),0)</f>
        <v>38</v>
      </c>
      <c r="BA2150" s="209">
        <f>IF(BB2150="S",IF(AND(Q2150="1. Aceitou o programa",AH2150="Realizada"),IFERROR(IF(AG2150="",0,AG2150-R2150),0),0),0)</f>
        <v>0</v>
      </c>
      <c r="BB2150" s="209" t="str">
        <f>_xlfn.XLOOKUP(U2150,'Lista Suspensa'!$AA$20:$AA$23,'Lista Suspensa'!$AB$20:$AB$23,"N/A")</f>
        <v>S</v>
      </c>
    </row>
    <row r="2151" spans="1:54" ht="12" customHeight="1">
      <c r="A2151" s="151" t="s">
        <v>54</v>
      </c>
      <c r="B2151" s="152">
        <v>46083</v>
      </c>
      <c r="C2151" s="153" t="s">
        <v>55</v>
      </c>
      <c r="D2151" s="153" t="s">
        <v>56</v>
      </c>
      <c r="E2151" s="244">
        <v>81984537</v>
      </c>
      <c r="F2151" s="144" t="s">
        <v>4313</v>
      </c>
      <c r="G2151" s="230"/>
      <c r="H2151" s="154">
        <v>30004</v>
      </c>
      <c r="I2151" s="153">
        <v>44</v>
      </c>
      <c r="J2151" s="148" t="s">
        <v>70</v>
      </c>
      <c r="K2151" s="153"/>
      <c r="L2151" s="153"/>
      <c r="M2151" s="153"/>
      <c r="N2151" s="153">
        <v>60</v>
      </c>
      <c r="O2151" s="155" t="s">
        <v>4314</v>
      </c>
      <c r="P2151" s="156" t="s">
        <v>60</v>
      </c>
      <c r="Q2151" s="157" t="s">
        <v>110</v>
      </c>
      <c r="R2151" s="158">
        <v>46155</v>
      </c>
      <c r="S2151" s="159"/>
      <c r="T2151" s="159" t="s">
        <v>62</v>
      </c>
      <c r="U2151" s="159" t="s">
        <v>111</v>
      </c>
      <c r="V2151" s="154">
        <v>46114</v>
      </c>
      <c r="W2151" s="154">
        <v>46150</v>
      </c>
      <c r="X2151" s="154"/>
      <c r="Y2151" s="160" t="s">
        <v>64</v>
      </c>
      <c r="Z2151" s="160" t="s">
        <v>65</v>
      </c>
      <c r="AA2151" s="153"/>
      <c r="AB2151" s="153"/>
      <c r="AC2151" s="182" t="e">
        <f t="shared" si="68"/>
        <v>#DIV/0!</v>
      </c>
      <c r="AD2151" s="153" t="e">
        <f t="shared" si="69"/>
        <v>#DIV/0!</v>
      </c>
      <c r="AE2151" s="233" t="s">
        <v>66</v>
      </c>
      <c r="AF2151" s="153"/>
      <c r="AG2151" s="159"/>
      <c r="AH2151" s="153"/>
      <c r="AI2151" s="161"/>
      <c r="AJ2151" s="153"/>
      <c r="AK2151" s="153"/>
      <c r="AL2151" s="207"/>
      <c r="AM2151" s="207"/>
      <c r="AN2151" s="207"/>
      <c r="AO2151" s="207" t="str">
        <f ca="1">IF(R2151="","",IF(R2151&gt;TODAY(),"0 meses",DATEDIF(R2151,TODAY(),"m") &amp; " meses"))</f>
        <v>0 meses</v>
      </c>
      <c r="AP2151" s="147" t="s">
        <v>67</v>
      </c>
      <c r="AQ2151" s="147" t="s">
        <v>67</v>
      </c>
      <c r="AR2151" s="147"/>
      <c r="AS2151" s="209" t="s">
        <v>68</v>
      </c>
      <c r="AT2151" s="223" t="str">
        <f>MONTH(B2151)&amp;"/"&amp;YEAR(B2151)</f>
        <v>3/2026</v>
      </c>
      <c r="AU2151" s="223">
        <f>WEEKNUM(B2151)-WEEKNUM(EOMONTH(B2151,-1)+1)+1</f>
        <v>1</v>
      </c>
      <c r="AV2151" s="209" t="str">
        <f>MONTH(R2151)&amp;"/"&amp;YEAR(R2151)</f>
        <v>5/2026</v>
      </c>
      <c r="AW2151" s="209">
        <f>WEEKNUM(R2151)-WEEKNUM(EOMONTH(R2151,-1)+1)+1</f>
        <v>3</v>
      </c>
      <c r="AX2151" s="209">
        <f>IF(BB2151="S",IF(Q2151="1. Aceitou o programa",R2151-B2151,0),0)</f>
        <v>72</v>
      </c>
      <c r="AY2151" s="209">
        <f>IF(BB2151="S",IF(AND(S2151&lt;&gt;"",R2151&lt;&gt;""),S2151-R2151,0),0)</f>
        <v>0</v>
      </c>
      <c r="AZ2151" s="209">
        <f>IF(BB2151="S",IF(Q2151="1. Aceitou o programa",IF(OR(X2151="Não se Aplica",X2151=""),IF(OR(W2151="Não se Aplica",W2151=""),0,W2151-V2151),AVERAGE(X2151-W2151,W2151-V2151)),0),0)</f>
        <v>36</v>
      </c>
      <c r="BA2151" s="209">
        <f>IF(BB2151="S",IF(AND(Q2151="1. Aceitou o programa",AH2151="Realizada"),IFERROR(IF(AG2151="",0,AG2151-R2151),0),0),0)</f>
        <v>0</v>
      </c>
      <c r="BB2151" s="209" t="str">
        <f>_xlfn.XLOOKUP(U2151,'Lista Suspensa'!$AA$20:$AA$23,'Lista Suspensa'!$AB$20:$AB$23,"N/A")</f>
        <v>S</v>
      </c>
    </row>
    <row r="2152" spans="1:54" ht="12" customHeight="1">
      <c r="A2152" s="151" t="s">
        <v>54</v>
      </c>
      <c r="B2152" s="152">
        <v>46083</v>
      </c>
      <c r="C2152" s="153" t="s">
        <v>55</v>
      </c>
      <c r="D2152" s="153" t="s">
        <v>56</v>
      </c>
      <c r="E2152" s="244">
        <v>86314067</v>
      </c>
      <c r="F2152" s="144" t="s">
        <v>4315</v>
      </c>
      <c r="G2152" s="230"/>
      <c r="H2152" s="154">
        <v>30032</v>
      </c>
      <c r="I2152" s="153">
        <v>44</v>
      </c>
      <c r="J2152" s="148" t="s">
        <v>70</v>
      </c>
      <c r="K2152" s="153"/>
      <c r="L2152" s="153"/>
      <c r="M2152" s="153"/>
      <c r="N2152" s="153">
        <v>600</v>
      </c>
      <c r="O2152" s="155" t="s">
        <v>4316</v>
      </c>
      <c r="P2152" s="156" t="s">
        <v>60</v>
      </c>
      <c r="Q2152" s="157" t="s">
        <v>110</v>
      </c>
      <c r="R2152" s="158">
        <v>46155</v>
      </c>
      <c r="S2152" s="159"/>
      <c r="T2152" s="159" t="s">
        <v>62</v>
      </c>
      <c r="U2152" s="159" t="s">
        <v>111</v>
      </c>
      <c r="V2152" s="154">
        <v>46114</v>
      </c>
      <c r="W2152" s="154">
        <v>46150</v>
      </c>
      <c r="X2152" s="154"/>
      <c r="Y2152" s="160" t="s">
        <v>64</v>
      </c>
      <c r="Z2152" s="160" t="s">
        <v>65</v>
      </c>
      <c r="AA2152" s="153"/>
      <c r="AB2152" s="153"/>
      <c r="AC2152" s="182" t="e">
        <f t="shared" si="68"/>
        <v>#DIV/0!</v>
      </c>
      <c r="AD2152" s="153" t="e">
        <f t="shared" si="69"/>
        <v>#DIV/0!</v>
      </c>
      <c r="AE2152" s="233" t="s">
        <v>66</v>
      </c>
      <c r="AF2152" s="153"/>
      <c r="AG2152" s="159"/>
      <c r="AH2152" s="153"/>
      <c r="AI2152" s="161"/>
      <c r="AJ2152" s="153"/>
      <c r="AK2152" s="153"/>
      <c r="AL2152" s="207"/>
      <c r="AM2152" s="207"/>
      <c r="AN2152" s="207"/>
      <c r="AO2152" s="207" t="str">
        <f ca="1">IF(R2152="","",IF(R2152&gt;TODAY(),"0 meses",DATEDIF(R2152,TODAY(),"m") &amp; " meses"))</f>
        <v>0 meses</v>
      </c>
      <c r="AP2152" s="147" t="s">
        <v>67</v>
      </c>
      <c r="AQ2152" s="147" t="s">
        <v>67</v>
      </c>
      <c r="AR2152" s="147"/>
      <c r="AS2152" s="209" t="s">
        <v>68</v>
      </c>
      <c r="AT2152" s="223" t="str">
        <f>MONTH(B2152)&amp;"/"&amp;YEAR(B2152)</f>
        <v>3/2026</v>
      </c>
      <c r="AU2152" s="223">
        <f>WEEKNUM(B2152)-WEEKNUM(EOMONTH(B2152,-1)+1)+1</f>
        <v>1</v>
      </c>
      <c r="AV2152" s="209" t="str">
        <f>MONTH(R2152)&amp;"/"&amp;YEAR(R2152)</f>
        <v>5/2026</v>
      </c>
      <c r="AW2152" s="209">
        <f>WEEKNUM(R2152)-WEEKNUM(EOMONTH(R2152,-1)+1)+1</f>
        <v>3</v>
      </c>
      <c r="AX2152" s="209">
        <f>IF(BB2152="S",IF(Q2152="1. Aceitou o programa",R2152-B2152,0),0)</f>
        <v>72</v>
      </c>
      <c r="AY2152" s="209">
        <f>IF(BB2152="S",IF(AND(S2152&lt;&gt;"",R2152&lt;&gt;""),S2152-R2152,0),0)</f>
        <v>0</v>
      </c>
      <c r="AZ2152" s="209">
        <f>IF(BB2152="S",IF(Q2152="1. Aceitou o programa",IF(OR(X2152="Não se Aplica",X2152=""),IF(OR(W2152="Não se Aplica",W2152=""),0,W2152-V2152),AVERAGE(X2152-W2152,W2152-V2152)),0),0)</f>
        <v>36</v>
      </c>
      <c r="BA2152" s="209">
        <f>IF(BB2152="S",IF(AND(Q2152="1. Aceitou o programa",AH2152="Realizada"),IFERROR(IF(AG2152="",0,AG2152-R2152),0),0),0)</f>
        <v>0</v>
      </c>
      <c r="BB2152" s="209" t="str">
        <f>_xlfn.XLOOKUP(U2152,'Lista Suspensa'!$AA$20:$AA$23,'Lista Suspensa'!$AB$20:$AB$23,"N/A")</f>
        <v>S</v>
      </c>
    </row>
    <row r="2153" spans="1:54" ht="12" customHeight="1">
      <c r="A2153" s="151" t="s">
        <v>54</v>
      </c>
      <c r="B2153" s="152">
        <v>46083</v>
      </c>
      <c r="C2153" s="153" t="s">
        <v>55</v>
      </c>
      <c r="D2153" s="153" t="s">
        <v>56</v>
      </c>
      <c r="E2153" s="244">
        <v>87555532</v>
      </c>
      <c r="F2153" s="144" t="s">
        <v>4317</v>
      </c>
      <c r="G2153" s="230"/>
      <c r="H2153" s="154">
        <v>30051</v>
      </c>
      <c r="I2153" s="153">
        <v>44</v>
      </c>
      <c r="J2153" s="148" t="s">
        <v>58</v>
      </c>
      <c r="K2153" s="153"/>
      <c r="L2153" s="153"/>
      <c r="M2153" s="153"/>
      <c r="N2153" s="153">
        <v>380</v>
      </c>
      <c r="O2153" s="155" t="s">
        <v>4318</v>
      </c>
      <c r="P2153" s="156" t="s">
        <v>2026</v>
      </c>
      <c r="Q2153" s="157" t="s">
        <v>110</v>
      </c>
      <c r="R2153" s="158">
        <v>46155</v>
      </c>
      <c r="S2153" s="159"/>
      <c r="T2153" s="159" t="s">
        <v>62</v>
      </c>
      <c r="U2153" s="159" t="s">
        <v>111</v>
      </c>
      <c r="V2153" s="154">
        <v>46112</v>
      </c>
      <c r="W2153" s="154">
        <v>46150</v>
      </c>
      <c r="X2153" s="154"/>
      <c r="Y2153" s="160">
        <v>46111</v>
      </c>
      <c r="Z2153" s="160" t="s">
        <v>65</v>
      </c>
      <c r="AA2153" s="153"/>
      <c r="AB2153" s="153"/>
      <c r="AC2153" s="182" t="e">
        <f t="shared" si="68"/>
        <v>#DIV/0!</v>
      </c>
      <c r="AD2153" s="153" t="e">
        <f t="shared" si="69"/>
        <v>#DIV/0!</v>
      </c>
      <c r="AE2153" s="233" t="s">
        <v>66</v>
      </c>
      <c r="AF2153" s="153"/>
      <c r="AG2153" s="159"/>
      <c r="AH2153" s="153"/>
      <c r="AI2153" s="161"/>
      <c r="AJ2153" s="153"/>
      <c r="AK2153" s="153"/>
      <c r="AL2153" s="207"/>
      <c r="AM2153" s="207"/>
      <c r="AN2153" s="207"/>
      <c r="AO2153" s="207" t="str">
        <f ca="1">IF(R2153="","",IF(R2153&gt;TODAY(),"0 meses",DATEDIF(R2153,TODAY(),"m") &amp; " meses"))</f>
        <v>0 meses</v>
      </c>
      <c r="AP2153" s="147" t="s">
        <v>67</v>
      </c>
      <c r="AQ2153" s="147" t="s">
        <v>67</v>
      </c>
      <c r="AR2153" s="147"/>
      <c r="AS2153" s="209" t="s">
        <v>68</v>
      </c>
      <c r="AT2153" s="223" t="str">
        <f>MONTH(B2153)&amp;"/"&amp;YEAR(B2153)</f>
        <v>3/2026</v>
      </c>
      <c r="AU2153" s="223">
        <f>WEEKNUM(B2153)-WEEKNUM(EOMONTH(B2153,-1)+1)+1</f>
        <v>1</v>
      </c>
      <c r="AV2153" s="209" t="str">
        <f>MONTH(R2153)&amp;"/"&amp;YEAR(R2153)</f>
        <v>5/2026</v>
      </c>
      <c r="AW2153" s="209">
        <f>WEEKNUM(R2153)-WEEKNUM(EOMONTH(R2153,-1)+1)+1</f>
        <v>3</v>
      </c>
      <c r="AX2153" s="209">
        <f>IF(BB2153="S",IF(Q2153="1. Aceitou o programa",R2153-B2153,0),0)</f>
        <v>72</v>
      </c>
      <c r="AY2153" s="209">
        <f>IF(BB2153="S",IF(AND(S2153&lt;&gt;"",R2153&lt;&gt;""),S2153-R2153,0),0)</f>
        <v>0</v>
      </c>
      <c r="AZ2153" s="209">
        <f>IF(BB2153="S",IF(Q2153="1. Aceitou o programa",IF(OR(X2153="Não se Aplica",X2153=""),IF(OR(W2153="Não se Aplica",W2153=""),0,W2153-V2153),AVERAGE(X2153-W2153,W2153-V2153)),0),0)</f>
        <v>38</v>
      </c>
      <c r="BA2153" s="209">
        <f>IF(BB2153="S",IF(AND(Q2153="1. Aceitou o programa",AH2153="Realizada"),IFERROR(IF(AG2153="",0,AG2153-R2153),0),0),0)</f>
        <v>0</v>
      </c>
      <c r="BB2153" s="209" t="str">
        <f>_xlfn.XLOOKUP(U2153,'Lista Suspensa'!$AA$20:$AA$23,'Lista Suspensa'!$AB$20:$AB$23,"N/A")</f>
        <v>S</v>
      </c>
    </row>
    <row r="2154" spans="1:54" ht="12" customHeight="1">
      <c r="A2154" s="151" t="s">
        <v>54</v>
      </c>
      <c r="B2154" s="152">
        <v>46083</v>
      </c>
      <c r="C2154" s="153" t="s">
        <v>55</v>
      </c>
      <c r="D2154" s="153" t="s">
        <v>56</v>
      </c>
      <c r="E2154" s="244">
        <v>87602927</v>
      </c>
      <c r="F2154" s="144" t="s">
        <v>4319</v>
      </c>
      <c r="G2154" s="230"/>
      <c r="H2154" s="154">
        <v>30060</v>
      </c>
      <c r="I2154" s="153">
        <v>44</v>
      </c>
      <c r="J2154" s="148" t="s">
        <v>70</v>
      </c>
      <c r="K2154" s="153"/>
      <c r="L2154" s="153"/>
      <c r="M2154" s="153"/>
      <c r="N2154" s="153">
        <v>750</v>
      </c>
      <c r="O2154" s="155" t="s">
        <v>4320</v>
      </c>
      <c r="P2154" s="156" t="s">
        <v>60</v>
      </c>
      <c r="Q2154" s="157" t="s">
        <v>110</v>
      </c>
      <c r="R2154" s="158">
        <v>46155</v>
      </c>
      <c r="S2154" s="159"/>
      <c r="T2154" s="159" t="s">
        <v>62</v>
      </c>
      <c r="U2154" s="159" t="s">
        <v>111</v>
      </c>
      <c r="V2154" s="154">
        <v>46118</v>
      </c>
      <c r="W2154" s="154">
        <v>46150</v>
      </c>
      <c r="X2154" s="154"/>
      <c r="Y2154" s="160" t="s">
        <v>2716</v>
      </c>
      <c r="Z2154" s="160" t="s">
        <v>65</v>
      </c>
      <c r="AA2154" s="153"/>
      <c r="AB2154" s="153"/>
      <c r="AC2154" s="182" t="e">
        <f t="shared" si="68"/>
        <v>#DIV/0!</v>
      </c>
      <c r="AD2154" s="153" t="e">
        <f t="shared" si="69"/>
        <v>#DIV/0!</v>
      </c>
      <c r="AE2154" s="233" t="s">
        <v>66</v>
      </c>
      <c r="AF2154" s="153"/>
      <c r="AG2154" s="159"/>
      <c r="AH2154" s="153"/>
      <c r="AI2154" s="161"/>
      <c r="AJ2154" s="153"/>
      <c r="AK2154" s="153"/>
      <c r="AL2154" s="207"/>
      <c r="AM2154" s="207"/>
      <c r="AN2154" s="207"/>
      <c r="AO2154" s="207" t="str">
        <f ca="1">IF(R2154="","",IF(R2154&gt;TODAY(),"0 meses",DATEDIF(R2154,TODAY(),"m") &amp; " meses"))</f>
        <v>0 meses</v>
      </c>
      <c r="AP2154" s="147" t="s">
        <v>67</v>
      </c>
      <c r="AQ2154" s="147" t="s">
        <v>67</v>
      </c>
      <c r="AR2154" s="147"/>
      <c r="AS2154" s="209" t="s">
        <v>68</v>
      </c>
      <c r="AT2154" s="223" t="str">
        <f>MONTH(B2154)&amp;"/"&amp;YEAR(B2154)</f>
        <v>3/2026</v>
      </c>
      <c r="AU2154" s="223">
        <f>WEEKNUM(B2154)-WEEKNUM(EOMONTH(B2154,-1)+1)+1</f>
        <v>1</v>
      </c>
      <c r="AV2154" s="209" t="str">
        <f>MONTH(R2154)&amp;"/"&amp;YEAR(R2154)</f>
        <v>5/2026</v>
      </c>
      <c r="AW2154" s="209">
        <f>WEEKNUM(R2154)-WEEKNUM(EOMONTH(R2154,-1)+1)+1</f>
        <v>3</v>
      </c>
      <c r="AX2154" s="209">
        <f>IF(BB2154="S",IF(Q2154="1. Aceitou o programa",R2154-B2154,0),0)</f>
        <v>72</v>
      </c>
      <c r="AY2154" s="209">
        <f>IF(BB2154="S",IF(AND(S2154&lt;&gt;"",R2154&lt;&gt;""),S2154-R2154,0),0)</f>
        <v>0</v>
      </c>
      <c r="AZ2154" s="209">
        <f>IF(BB2154="S",IF(Q2154="1. Aceitou o programa",IF(OR(X2154="Não se Aplica",X2154=""),IF(OR(W2154="Não se Aplica",W2154=""),0,W2154-V2154),AVERAGE(X2154-W2154,W2154-V2154)),0),0)</f>
        <v>32</v>
      </c>
      <c r="BA2154" s="209">
        <f>IF(BB2154="S",IF(AND(Q2154="1. Aceitou o programa",AH2154="Realizada"),IFERROR(IF(AG2154="",0,AG2154-R2154),0),0),0)</f>
        <v>0</v>
      </c>
      <c r="BB2154" s="209" t="str">
        <f>_xlfn.XLOOKUP(U2154,'Lista Suspensa'!$AA$20:$AA$23,'Lista Suspensa'!$AB$20:$AB$23,"N/A")</f>
        <v>S</v>
      </c>
    </row>
    <row r="2155" spans="1:54" ht="12" customHeight="1">
      <c r="A2155" s="151" t="s">
        <v>54</v>
      </c>
      <c r="B2155" s="152">
        <v>46083</v>
      </c>
      <c r="C2155" s="153" t="s">
        <v>55</v>
      </c>
      <c r="D2155" s="153" t="s">
        <v>56</v>
      </c>
      <c r="E2155" s="244">
        <v>87487734</v>
      </c>
      <c r="F2155" s="144" t="s">
        <v>4321</v>
      </c>
      <c r="G2155" s="230"/>
      <c r="H2155" s="154">
        <v>30086</v>
      </c>
      <c r="I2155" s="153">
        <v>44</v>
      </c>
      <c r="J2155" s="148" t="s">
        <v>58</v>
      </c>
      <c r="K2155" s="153"/>
      <c r="L2155" s="153"/>
      <c r="M2155" s="153"/>
      <c r="N2155" s="153">
        <v>80</v>
      </c>
      <c r="O2155" s="155" t="s">
        <v>4322</v>
      </c>
      <c r="P2155" s="156" t="s">
        <v>89</v>
      </c>
      <c r="Q2155" s="157" t="s">
        <v>110</v>
      </c>
      <c r="R2155" s="158">
        <v>46155</v>
      </c>
      <c r="S2155" s="159"/>
      <c r="T2155" s="159" t="s">
        <v>62</v>
      </c>
      <c r="U2155" s="159" t="s">
        <v>111</v>
      </c>
      <c r="V2155" s="154">
        <v>46118</v>
      </c>
      <c r="W2155" s="154">
        <v>46119</v>
      </c>
      <c r="X2155" s="154">
        <v>46150</v>
      </c>
      <c r="Y2155" s="160" t="s">
        <v>2485</v>
      </c>
      <c r="Z2155" s="160" t="s">
        <v>65</v>
      </c>
      <c r="AA2155" s="153"/>
      <c r="AB2155" s="153"/>
      <c r="AC2155" s="182" t="e">
        <f t="shared" si="68"/>
        <v>#DIV/0!</v>
      </c>
      <c r="AD2155" s="153" t="e">
        <f t="shared" si="69"/>
        <v>#DIV/0!</v>
      </c>
      <c r="AE2155" s="233" t="s">
        <v>66</v>
      </c>
      <c r="AF2155" s="153"/>
      <c r="AG2155" s="159"/>
      <c r="AH2155" s="153"/>
      <c r="AI2155" s="161"/>
      <c r="AJ2155" s="153"/>
      <c r="AK2155" s="153"/>
      <c r="AL2155" s="207"/>
      <c r="AM2155" s="207"/>
      <c r="AN2155" s="207"/>
      <c r="AO2155" s="207" t="str">
        <f ca="1">IF(R2155="","",IF(R2155&gt;TODAY(),"0 meses",DATEDIF(R2155,TODAY(),"m") &amp; " meses"))</f>
        <v>0 meses</v>
      </c>
      <c r="AP2155" s="147" t="s">
        <v>67</v>
      </c>
      <c r="AQ2155" s="147" t="s">
        <v>67</v>
      </c>
      <c r="AR2155" s="147"/>
      <c r="AS2155" s="209" t="s">
        <v>68</v>
      </c>
      <c r="AT2155" s="223" t="str">
        <f>MONTH(B2155)&amp;"/"&amp;YEAR(B2155)</f>
        <v>3/2026</v>
      </c>
      <c r="AU2155" s="223">
        <f>WEEKNUM(B2155)-WEEKNUM(EOMONTH(B2155,-1)+1)+1</f>
        <v>1</v>
      </c>
      <c r="AV2155" s="209" t="str">
        <f>MONTH(R2155)&amp;"/"&amp;YEAR(R2155)</f>
        <v>5/2026</v>
      </c>
      <c r="AW2155" s="209">
        <f>WEEKNUM(R2155)-WEEKNUM(EOMONTH(R2155,-1)+1)+1</f>
        <v>3</v>
      </c>
      <c r="AX2155" s="209">
        <f>IF(BB2155="S",IF(Q2155="1. Aceitou o programa",R2155-B2155,0),0)</f>
        <v>72</v>
      </c>
      <c r="AY2155" s="209">
        <f>IF(BB2155="S",IF(AND(S2155&lt;&gt;"",R2155&lt;&gt;""),S2155-R2155,0),0)</f>
        <v>0</v>
      </c>
      <c r="AZ2155" s="209">
        <f>IF(BB2155="S",IF(Q2155="1. Aceitou o programa",IF(OR(X2155="Não se Aplica",X2155=""),IF(OR(W2155="Não se Aplica",W2155=""),0,W2155-V2155),AVERAGE(X2155-W2155,W2155-V2155)),0),0)</f>
        <v>16</v>
      </c>
      <c r="BA2155" s="209">
        <f>IF(BB2155="S",IF(AND(Q2155="1. Aceitou o programa",AH2155="Realizada"),IFERROR(IF(AG2155="",0,AG2155-R2155),0),0),0)</f>
        <v>0</v>
      </c>
      <c r="BB2155" s="209" t="str">
        <f>_xlfn.XLOOKUP(U2155,'Lista Suspensa'!$AA$20:$AA$23,'Lista Suspensa'!$AB$20:$AB$23,"N/A")</f>
        <v>S</v>
      </c>
    </row>
    <row r="2156" spans="1:54" ht="12" customHeight="1">
      <c r="A2156" s="151" t="s">
        <v>54</v>
      </c>
      <c r="B2156" s="152">
        <v>46083</v>
      </c>
      <c r="C2156" s="153" t="s">
        <v>55</v>
      </c>
      <c r="D2156" s="153" t="s">
        <v>56</v>
      </c>
      <c r="E2156" s="244">
        <v>79370821</v>
      </c>
      <c r="F2156" s="144" t="s">
        <v>4323</v>
      </c>
      <c r="G2156" s="230"/>
      <c r="H2156" s="154">
        <v>30117</v>
      </c>
      <c r="I2156" s="153">
        <v>43</v>
      </c>
      <c r="J2156" s="148" t="s">
        <v>70</v>
      </c>
      <c r="K2156" s="153"/>
      <c r="L2156" s="153"/>
      <c r="M2156" s="153"/>
      <c r="N2156" s="153">
        <v>40</v>
      </c>
      <c r="O2156" s="155" t="s">
        <v>4324</v>
      </c>
      <c r="P2156" s="156" t="s">
        <v>89</v>
      </c>
      <c r="Q2156" s="157" t="s">
        <v>110</v>
      </c>
      <c r="R2156" s="158">
        <v>46155</v>
      </c>
      <c r="S2156" s="159"/>
      <c r="T2156" s="159" t="s">
        <v>62</v>
      </c>
      <c r="U2156" s="159" t="s">
        <v>111</v>
      </c>
      <c r="V2156" s="154">
        <v>46114</v>
      </c>
      <c r="W2156" s="154">
        <v>46150</v>
      </c>
      <c r="X2156" s="154"/>
      <c r="Y2156" s="160" t="s">
        <v>2147</v>
      </c>
      <c r="Z2156" s="160" t="s">
        <v>65</v>
      </c>
      <c r="AA2156" s="153"/>
      <c r="AB2156" s="153"/>
      <c r="AC2156" s="182" t="e">
        <f t="shared" si="68"/>
        <v>#DIV/0!</v>
      </c>
      <c r="AD2156" s="153" t="e">
        <f t="shared" si="69"/>
        <v>#DIV/0!</v>
      </c>
      <c r="AE2156" s="233" t="s">
        <v>66</v>
      </c>
      <c r="AF2156" s="153"/>
      <c r="AG2156" s="159"/>
      <c r="AH2156" s="153"/>
      <c r="AI2156" s="161"/>
      <c r="AJ2156" s="153"/>
      <c r="AK2156" s="153"/>
      <c r="AL2156" s="207"/>
      <c r="AM2156" s="207"/>
      <c r="AN2156" s="207"/>
      <c r="AO2156" s="207" t="str">
        <f ca="1">IF(R2156="","",IF(R2156&gt;TODAY(),"0 meses",DATEDIF(R2156,TODAY(),"m") &amp; " meses"))</f>
        <v>0 meses</v>
      </c>
      <c r="AP2156" s="147" t="s">
        <v>67</v>
      </c>
      <c r="AQ2156" s="147" t="s">
        <v>67</v>
      </c>
      <c r="AR2156" s="147"/>
      <c r="AS2156" s="209" t="s">
        <v>68</v>
      </c>
      <c r="AT2156" s="223" t="str">
        <f>MONTH(B2156)&amp;"/"&amp;YEAR(B2156)</f>
        <v>3/2026</v>
      </c>
      <c r="AU2156" s="223">
        <f>WEEKNUM(B2156)-WEEKNUM(EOMONTH(B2156,-1)+1)+1</f>
        <v>1</v>
      </c>
      <c r="AV2156" s="209" t="str">
        <f>MONTH(R2156)&amp;"/"&amp;YEAR(R2156)</f>
        <v>5/2026</v>
      </c>
      <c r="AW2156" s="209">
        <f>WEEKNUM(R2156)-WEEKNUM(EOMONTH(R2156,-1)+1)+1</f>
        <v>3</v>
      </c>
      <c r="AX2156" s="209">
        <f>IF(BB2156="S",IF(Q2156="1. Aceitou o programa",R2156-B2156,0),0)</f>
        <v>72</v>
      </c>
      <c r="AY2156" s="209">
        <f>IF(BB2156="S",IF(AND(S2156&lt;&gt;"",R2156&lt;&gt;""),S2156-R2156,0),0)</f>
        <v>0</v>
      </c>
      <c r="AZ2156" s="209">
        <f>IF(BB2156="S",IF(Q2156="1. Aceitou o programa",IF(OR(X2156="Não se Aplica",X2156=""),IF(OR(W2156="Não se Aplica",W2156=""),0,W2156-V2156),AVERAGE(X2156-W2156,W2156-V2156)),0),0)</f>
        <v>36</v>
      </c>
      <c r="BA2156" s="209">
        <f>IF(BB2156="S",IF(AND(Q2156="1. Aceitou o programa",AH2156="Realizada"),IFERROR(IF(AG2156="",0,AG2156-R2156),0),0),0)</f>
        <v>0</v>
      </c>
      <c r="BB2156" s="209" t="str">
        <f>_xlfn.XLOOKUP(U2156,'Lista Suspensa'!$AA$20:$AA$23,'Lista Suspensa'!$AB$20:$AB$23,"N/A")</f>
        <v>S</v>
      </c>
    </row>
    <row r="2157" spans="1:54" ht="12" customHeight="1">
      <c r="A2157" s="151" t="s">
        <v>54</v>
      </c>
      <c r="B2157" s="152">
        <v>46083</v>
      </c>
      <c r="C2157" s="153" t="s">
        <v>55</v>
      </c>
      <c r="D2157" s="153" t="s">
        <v>56</v>
      </c>
      <c r="E2157" s="244">
        <v>77356895</v>
      </c>
      <c r="F2157" s="144" t="s">
        <v>4325</v>
      </c>
      <c r="G2157" s="230"/>
      <c r="H2157" s="154">
        <v>30136</v>
      </c>
      <c r="I2157" s="153">
        <v>43</v>
      </c>
      <c r="J2157" s="148" t="s">
        <v>70</v>
      </c>
      <c r="K2157" s="153"/>
      <c r="L2157" s="153"/>
      <c r="M2157" s="153"/>
      <c r="N2157" s="153">
        <v>50</v>
      </c>
      <c r="O2157" s="155" t="s">
        <v>4326</v>
      </c>
      <c r="P2157" s="156" t="s">
        <v>60</v>
      </c>
      <c r="Q2157" s="157" t="s">
        <v>110</v>
      </c>
      <c r="R2157" s="158">
        <v>46155</v>
      </c>
      <c r="S2157" s="159"/>
      <c r="T2157" s="159" t="s">
        <v>62</v>
      </c>
      <c r="U2157" s="159" t="s">
        <v>111</v>
      </c>
      <c r="V2157" s="154">
        <v>46113</v>
      </c>
      <c r="W2157" s="154">
        <v>46150</v>
      </c>
      <c r="X2157" s="154"/>
      <c r="Y2157" s="160" t="s">
        <v>4327</v>
      </c>
      <c r="Z2157" s="160" t="s">
        <v>65</v>
      </c>
      <c r="AA2157" s="153"/>
      <c r="AB2157" s="153"/>
      <c r="AC2157" s="182" t="e">
        <f t="shared" si="68"/>
        <v>#DIV/0!</v>
      </c>
      <c r="AD2157" s="153" t="e">
        <f t="shared" si="69"/>
        <v>#DIV/0!</v>
      </c>
      <c r="AE2157" s="233" t="s">
        <v>66</v>
      </c>
      <c r="AF2157" s="153"/>
      <c r="AG2157" s="159"/>
      <c r="AH2157" s="153"/>
      <c r="AI2157" s="161"/>
      <c r="AJ2157" s="153"/>
      <c r="AK2157" s="153"/>
      <c r="AL2157" s="207"/>
      <c r="AM2157" s="207"/>
      <c r="AN2157" s="207"/>
      <c r="AO2157" s="207" t="str">
        <f ca="1">IF(R2157="","",IF(R2157&gt;TODAY(),"0 meses",DATEDIF(R2157,TODAY(),"m") &amp; " meses"))</f>
        <v>0 meses</v>
      </c>
      <c r="AP2157" s="147" t="s">
        <v>67</v>
      </c>
      <c r="AQ2157" s="147" t="s">
        <v>67</v>
      </c>
      <c r="AR2157" s="147"/>
      <c r="AS2157" s="209" t="s">
        <v>68</v>
      </c>
      <c r="AT2157" s="223" t="str">
        <f>MONTH(B2157)&amp;"/"&amp;YEAR(B2157)</f>
        <v>3/2026</v>
      </c>
      <c r="AU2157" s="223">
        <f>WEEKNUM(B2157)-WEEKNUM(EOMONTH(B2157,-1)+1)+1</f>
        <v>1</v>
      </c>
      <c r="AV2157" s="209" t="str">
        <f>MONTH(R2157)&amp;"/"&amp;YEAR(R2157)</f>
        <v>5/2026</v>
      </c>
      <c r="AW2157" s="209">
        <f>WEEKNUM(R2157)-WEEKNUM(EOMONTH(R2157,-1)+1)+1</f>
        <v>3</v>
      </c>
      <c r="AX2157" s="209">
        <f>IF(BB2157="S",IF(Q2157="1. Aceitou o programa",R2157-B2157,0),0)</f>
        <v>72</v>
      </c>
      <c r="AY2157" s="209">
        <f>IF(BB2157="S",IF(AND(S2157&lt;&gt;"",R2157&lt;&gt;""),S2157-R2157,0),0)</f>
        <v>0</v>
      </c>
      <c r="AZ2157" s="209">
        <f>IF(BB2157="S",IF(Q2157="1. Aceitou o programa",IF(OR(X2157="Não se Aplica",X2157=""),IF(OR(W2157="Não se Aplica",W2157=""),0,W2157-V2157),AVERAGE(X2157-W2157,W2157-V2157)),0),0)</f>
        <v>37</v>
      </c>
      <c r="BA2157" s="209">
        <f>IF(BB2157="S",IF(AND(Q2157="1. Aceitou o programa",AH2157="Realizada"),IFERROR(IF(AG2157="",0,AG2157-R2157),0),0),0)</f>
        <v>0</v>
      </c>
      <c r="BB2157" s="209" t="str">
        <f>_xlfn.XLOOKUP(U2157,'Lista Suspensa'!$AA$20:$AA$23,'Lista Suspensa'!$AB$20:$AB$23,"N/A")</f>
        <v>S</v>
      </c>
    </row>
    <row r="2158" spans="1:54" ht="12" customHeight="1">
      <c r="A2158" s="151" t="s">
        <v>54</v>
      </c>
      <c r="B2158" s="152">
        <v>46083</v>
      </c>
      <c r="C2158" s="153" t="s">
        <v>55</v>
      </c>
      <c r="D2158" s="153" t="s">
        <v>56</v>
      </c>
      <c r="E2158" s="244">
        <v>78353724</v>
      </c>
      <c r="F2158" s="144" t="s">
        <v>4328</v>
      </c>
      <c r="G2158" s="230"/>
      <c r="H2158" s="154">
        <v>30144</v>
      </c>
      <c r="I2158" s="153">
        <v>43</v>
      </c>
      <c r="J2158" s="148" t="s">
        <v>70</v>
      </c>
      <c r="K2158" s="153"/>
      <c r="L2158" s="153"/>
      <c r="M2158" s="153"/>
      <c r="N2158" s="153">
        <v>380</v>
      </c>
      <c r="O2158" s="155">
        <v>21994225062</v>
      </c>
      <c r="P2158" s="156" t="s">
        <v>60</v>
      </c>
      <c r="Q2158" s="157" t="s">
        <v>110</v>
      </c>
      <c r="R2158" s="158">
        <v>46155</v>
      </c>
      <c r="S2158" s="159"/>
      <c r="T2158" s="159" t="s">
        <v>62</v>
      </c>
      <c r="U2158" s="159" t="s">
        <v>111</v>
      </c>
      <c r="V2158" s="154">
        <v>46113</v>
      </c>
      <c r="W2158" s="154">
        <v>46118</v>
      </c>
      <c r="X2158" s="154">
        <v>46150</v>
      </c>
      <c r="Y2158" s="160" t="s">
        <v>64</v>
      </c>
      <c r="Z2158" s="160" t="s">
        <v>65</v>
      </c>
      <c r="AA2158" s="153"/>
      <c r="AB2158" s="153"/>
      <c r="AC2158" s="182" t="e">
        <f t="shared" si="68"/>
        <v>#DIV/0!</v>
      </c>
      <c r="AD2158" s="153" t="e">
        <f t="shared" si="69"/>
        <v>#DIV/0!</v>
      </c>
      <c r="AE2158" s="233" t="s">
        <v>66</v>
      </c>
      <c r="AF2158" s="153"/>
      <c r="AG2158" s="159"/>
      <c r="AH2158" s="153"/>
      <c r="AI2158" s="161"/>
      <c r="AJ2158" s="153"/>
      <c r="AK2158" s="153"/>
      <c r="AL2158" s="207"/>
      <c r="AM2158" s="207"/>
      <c r="AN2158" s="207"/>
      <c r="AO2158" s="207" t="str">
        <f ca="1">IF(R2158="","",IF(R2158&gt;TODAY(),"0 meses",DATEDIF(R2158,TODAY(),"m") &amp; " meses"))</f>
        <v>0 meses</v>
      </c>
      <c r="AP2158" s="147" t="s">
        <v>67</v>
      </c>
      <c r="AQ2158" s="147" t="s">
        <v>67</v>
      </c>
      <c r="AR2158" s="147"/>
      <c r="AS2158" s="209" t="s">
        <v>68</v>
      </c>
      <c r="AT2158" s="223" t="str">
        <f>MONTH(B2158)&amp;"/"&amp;YEAR(B2158)</f>
        <v>3/2026</v>
      </c>
      <c r="AU2158" s="223">
        <f>WEEKNUM(B2158)-WEEKNUM(EOMONTH(B2158,-1)+1)+1</f>
        <v>1</v>
      </c>
      <c r="AV2158" s="209" t="str">
        <f>MONTH(R2158)&amp;"/"&amp;YEAR(R2158)</f>
        <v>5/2026</v>
      </c>
      <c r="AW2158" s="209">
        <f>WEEKNUM(R2158)-WEEKNUM(EOMONTH(R2158,-1)+1)+1</f>
        <v>3</v>
      </c>
      <c r="AX2158" s="209">
        <f>IF(BB2158="S",IF(Q2158="1. Aceitou o programa",R2158-B2158,0),0)</f>
        <v>72</v>
      </c>
      <c r="AY2158" s="209">
        <f>IF(BB2158="S",IF(AND(S2158&lt;&gt;"",R2158&lt;&gt;""),S2158-R2158,0),0)</f>
        <v>0</v>
      </c>
      <c r="AZ2158" s="209">
        <f>IF(BB2158="S",IF(Q2158="1. Aceitou o programa",IF(OR(X2158="Não se Aplica",X2158=""),IF(OR(W2158="Não se Aplica",W2158=""),0,W2158-V2158),AVERAGE(X2158-W2158,W2158-V2158)),0),0)</f>
        <v>18.5</v>
      </c>
      <c r="BA2158" s="209">
        <f>IF(BB2158="S",IF(AND(Q2158="1. Aceitou o programa",AH2158="Realizada"),IFERROR(IF(AG2158="",0,AG2158-R2158),0),0),0)</f>
        <v>0</v>
      </c>
      <c r="BB2158" s="209" t="str">
        <f>_xlfn.XLOOKUP(U2158,'Lista Suspensa'!$AA$20:$AA$23,'Lista Suspensa'!$AB$20:$AB$23,"N/A")</f>
        <v>S</v>
      </c>
    </row>
    <row r="2159" spans="1:54" ht="12" customHeight="1">
      <c r="A2159" s="151" t="s">
        <v>54</v>
      </c>
      <c r="B2159" s="152">
        <v>46083</v>
      </c>
      <c r="C2159" s="153" t="s">
        <v>55</v>
      </c>
      <c r="D2159" s="153" t="s">
        <v>56</v>
      </c>
      <c r="E2159" s="244">
        <v>82779980</v>
      </c>
      <c r="F2159" s="144" t="s">
        <v>4329</v>
      </c>
      <c r="G2159" s="230"/>
      <c r="H2159" s="154">
        <v>30309</v>
      </c>
      <c r="I2159" s="153">
        <v>43</v>
      </c>
      <c r="J2159" s="148" t="s">
        <v>70</v>
      </c>
      <c r="K2159" s="153"/>
      <c r="L2159" s="153"/>
      <c r="M2159" s="153"/>
      <c r="N2159" s="153">
        <v>40</v>
      </c>
      <c r="O2159" s="155" t="s">
        <v>4330</v>
      </c>
      <c r="P2159" s="156" t="s">
        <v>60</v>
      </c>
      <c r="Q2159" s="157" t="s">
        <v>110</v>
      </c>
      <c r="R2159" s="158">
        <v>46155</v>
      </c>
      <c r="S2159" s="159"/>
      <c r="T2159" s="159" t="s">
        <v>62</v>
      </c>
      <c r="U2159" s="159" t="s">
        <v>111</v>
      </c>
      <c r="V2159" s="154">
        <v>46114</v>
      </c>
      <c r="W2159" s="154">
        <v>46150</v>
      </c>
      <c r="X2159" s="154"/>
      <c r="Y2159" s="160" t="s">
        <v>64</v>
      </c>
      <c r="Z2159" s="160" t="s">
        <v>65</v>
      </c>
      <c r="AA2159" s="153"/>
      <c r="AB2159" s="153"/>
      <c r="AC2159" s="182" t="e">
        <f t="shared" si="68"/>
        <v>#DIV/0!</v>
      </c>
      <c r="AD2159" s="153" t="e">
        <f t="shared" si="69"/>
        <v>#DIV/0!</v>
      </c>
      <c r="AE2159" s="233" t="s">
        <v>66</v>
      </c>
      <c r="AF2159" s="153"/>
      <c r="AG2159" s="159"/>
      <c r="AH2159" s="153"/>
      <c r="AI2159" s="161"/>
      <c r="AJ2159" s="153"/>
      <c r="AK2159" s="153"/>
      <c r="AL2159" s="207"/>
      <c r="AM2159" s="207"/>
      <c r="AN2159" s="207"/>
      <c r="AO2159" s="207" t="str">
        <f ca="1">IF(R2159="","",IF(R2159&gt;TODAY(),"0 meses",DATEDIF(R2159,TODAY(),"m") &amp; " meses"))</f>
        <v>0 meses</v>
      </c>
      <c r="AP2159" s="147" t="s">
        <v>67</v>
      </c>
      <c r="AQ2159" s="147" t="s">
        <v>67</v>
      </c>
      <c r="AR2159" s="147"/>
      <c r="AS2159" s="209" t="s">
        <v>68</v>
      </c>
      <c r="AT2159" s="223" t="str">
        <f>MONTH(B2159)&amp;"/"&amp;YEAR(B2159)</f>
        <v>3/2026</v>
      </c>
      <c r="AU2159" s="223">
        <f>WEEKNUM(B2159)-WEEKNUM(EOMONTH(B2159,-1)+1)+1</f>
        <v>1</v>
      </c>
      <c r="AV2159" s="209" t="str">
        <f>MONTH(R2159)&amp;"/"&amp;YEAR(R2159)</f>
        <v>5/2026</v>
      </c>
      <c r="AW2159" s="209">
        <f>WEEKNUM(R2159)-WEEKNUM(EOMONTH(R2159,-1)+1)+1</f>
        <v>3</v>
      </c>
      <c r="AX2159" s="209">
        <f>IF(BB2159="S",IF(Q2159="1. Aceitou o programa",R2159-B2159,0),0)</f>
        <v>72</v>
      </c>
      <c r="AY2159" s="209">
        <f>IF(BB2159="S",IF(AND(S2159&lt;&gt;"",R2159&lt;&gt;""),S2159-R2159,0),0)</f>
        <v>0</v>
      </c>
      <c r="AZ2159" s="209">
        <f>IF(BB2159="S",IF(Q2159="1. Aceitou o programa",IF(OR(X2159="Não se Aplica",X2159=""),IF(OR(W2159="Não se Aplica",W2159=""),0,W2159-V2159),AVERAGE(X2159-W2159,W2159-V2159)),0),0)</f>
        <v>36</v>
      </c>
      <c r="BA2159" s="209">
        <f>IF(BB2159="S",IF(AND(Q2159="1. Aceitou o programa",AH2159="Realizada"),IFERROR(IF(AG2159="",0,AG2159-R2159),0),0),0)</f>
        <v>0</v>
      </c>
      <c r="BB2159" s="209" t="str">
        <f>_xlfn.XLOOKUP(U2159,'Lista Suspensa'!$AA$20:$AA$23,'Lista Suspensa'!$AB$20:$AB$23,"N/A")</f>
        <v>S</v>
      </c>
    </row>
    <row r="2160" spans="1:54" ht="12" customHeight="1">
      <c r="A2160" s="151" t="s">
        <v>54</v>
      </c>
      <c r="B2160" s="152">
        <v>46083</v>
      </c>
      <c r="C2160" s="153" t="s">
        <v>55</v>
      </c>
      <c r="D2160" s="153" t="s">
        <v>56</v>
      </c>
      <c r="E2160" s="244">
        <v>77300917</v>
      </c>
      <c r="F2160" s="144" t="s">
        <v>4331</v>
      </c>
      <c r="G2160" s="230"/>
      <c r="H2160" s="154">
        <v>30393</v>
      </c>
      <c r="I2160" s="153">
        <v>43</v>
      </c>
      <c r="J2160" s="148" t="s">
        <v>58</v>
      </c>
      <c r="K2160" s="153"/>
      <c r="L2160" s="153"/>
      <c r="M2160" s="153"/>
      <c r="N2160" s="153">
        <v>50</v>
      </c>
      <c r="O2160" s="155" t="s">
        <v>4332</v>
      </c>
      <c r="P2160" s="156" t="s">
        <v>60</v>
      </c>
      <c r="Q2160" s="157" t="s">
        <v>110</v>
      </c>
      <c r="R2160" s="158">
        <v>46155</v>
      </c>
      <c r="S2160" s="159"/>
      <c r="T2160" s="159" t="s">
        <v>62</v>
      </c>
      <c r="U2160" s="159" t="s">
        <v>111</v>
      </c>
      <c r="V2160" s="154">
        <v>46113</v>
      </c>
      <c r="W2160" s="154">
        <v>46150</v>
      </c>
      <c r="X2160" s="154"/>
      <c r="Y2160" s="160" t="s">
        <v>64</v>
      </c>
      <c r="Z2160" s="160" t="s">
        <v>65</v>
      </c>
      <c r="AA2160" s="153"/>
      <c r="AB2160" s="153"/>
      <c r="AC2160" s="182" t="e">
        <f t="shared" si="68"/>
        <v>#DIV/0!</v>
      </c>
      <c r="AD2160" s="153" t="e">
        <f t="shared" si="69"/>
        <v>#DIV/0!</v>
      </c>
      <c r="AE2160" s="233" t="s">
        <v>66</v>
      </c>
      <c r="AF2160" s="153"/>
      <c r="AG2160" s="159"/>
      <c r="AH2160" s="153"/>
      <c r="AI2160" s="161"/>
      <c r="AJ2160" s="153"/>
      <c r="AK2160" s="153"/>
      <c r="AL2160" s="207"/>
      <c r="AM2160" s="207"/>
      <c r="AN2160" s="207"/>
      <c r="AO2160" s="207" t="str">
        <f ca="1">IF(R2160="","",IF(R2160&gt;TODAY(),"0 meses",DATEDIF(R2160,TODAY(),"m") &amp; " meses"))</f>
        <v>0 meses</v>
      </c>
      <c r="AP2160" s="147" t="s">
        <v>67</v>
      </c>
      <c r="AQ2160" s="147" t="s">
        <v>67</v>
      </c>
      <c r="AR2160" s="147"/>
      <c r="AS2160" s="209" t="s">
        <v>68</v>
      </c>
      <c r="AT2160" s="223" t="str">
        <f>MONTH(B2160)&amp;"/"&amp;YEAR(B2160)</f>
        <v>3/2026</v>
      </c>
      <c r="AU2160" s="223">
        <f>WEEKNUM(B2160)-WEEKNUM(EOMONTH(B2160,-1)+1)+1</f>
        <v>1</v>
      </c>
      <c r="AV2160" s="209" t="str">
        <f>MONTH(R2160)&amp;"/"&amp;YEAR(R2160)</f>
        <v>5/2026</v>
      </c>
      <c r="AW2160" s="209">
        <f>WEEKNUM(R2160)-WEEKNUM(EOMONTH(R2160,-1)+1)+1</f>
        <v>3</v>
      </c>
      <c r="AX2160" s="209">
        <f>IF(BB2160="S",IF(Q2160="1. Aceitou o programa",R2160-B2160,0),0)</f>
        <v>72</v>
      </c>
      <c r="AY2160" s="209">
        <f>IF(BB2160="S",IF(AND(S2160&lt;&gt;"",R2160&lt;&gt;""),S2160-R2160,0),0)</f>
        <v>0</v>
      </c>
      <c r="AZ2160" s="209">
        <f>IF(BB2160="S",IF(Q2160="1. Aceitou o programa",IF(OR(X2160="Não se Aplica",X2160=""),IF(OR(W2160="Não se Aplica",W2160=""),0,W2160-V2160),AVERAGE(X2160-W2160,W2160-V2160)),0),0)</f>
        <v>37</v>
      </c>
      <c r="BA2160" s="209">
        <f>IF(BB2160="S",IF(AND(Q2160="1. Aceitou o programa",AH2160="Realizada"),IFERROR(IF(AG2160="",0,AG2160-R2160),0),0),0)</f>
        <v>0</v>
      </c>
      <c r="BB2160" s="209" t="str">
        <f>_xlfn.XLOOKUP(U2160,'Lista Suspensa'!$AA$20:$AA$23,'Lista Suspensa'!$AB$20:$AB$23,"N/A")</f>
        <v>S</v>
      </c>
    </row>
    <row r="2161" spans="1:54" ht="12" customHeight="1">
      <c r="A2161" s="151" t="s">
        <v>54</v>
      </c>
      <c r="B2161" s="152">
        <v>46083</v>
      </c>
      <c r="C2161" s="153" t="s">
        <v>55</v>
      </c>
      <c r="D2161" s="153" t="s">
        <v>56</v>
      </c>
      <c r="E2161" s="244">
        <v>85957608</v>
      </c>
      <c r="F2161" s="144" t="s">
        <v>4333</v>
      </c>
      <c r="G2161" s="230"/>
      <c r="H2161" s="154">
        <v>30955</v>
      </c>
      <c r="I2161" s="153">
        <v>41</v>
      </c>
      <c r="J2161" s="148" t="s">
        <v>70</v>
      </c>
      <c r="K2161" s="153"/>
      <c r="L2161" s="153"/>
      <c r="M2161" s="153"/>
      <c r="N2161" s="153">
        <v>60</v>
      </c>
      <c r="O2161" s="155" t="s">
        <v>4334</v>
      </c>
      <c r="P2161" s="156" t="s">
        <v>60</v>
      </c>
      <c r="Q2161" s="157" t="s">
        <v>110</v>
      </c>
      <c r="R2161" s="158">
        <v>46155</v>
      </c>
      <c r="S2161" s="159"/>
      <c r="T2161" s="159" t="s">
        <v>62</v>
      </c>
      <c r="U2161" s="159" t="s">
        <v>111</v>
      </c>
      <c r="V2161" s="154">
        <v>46114</v>
      </c>
      <c r="W2161" s="154">
        <v>46150</v>
      </c>
      <c r="X2161" s="154"/>
      <c r="Y2161" s="160" t="s">
        <v>64</v>
      </c>
      <c r="Z2161" s="160" t="s">
        <v>65</v>
      </c>
      <c r="AA2161" s="153"/>
      <c r="AB2161" s="153"/>
      <c r="AC2161" s="182" t="e">
        <f t="shared" si="68"/>
        <v>#DIV/0!</v>
      </c>
      <c r="AD2161" s="153" t="e">
        <f t="shared" si="69"/>
        <v>#DIV/0!</v>
      </c>
      <c r="AE2161" s="233" t="s">
        <v>66</v>
      </c>
      <c r="AF2161" s="153"/>
      <c r="AG2161" s="159"/>
      <c r="AH2161" s="153"/>
      <c r="AI2161" s="161"/>
      <c r="AJ2161" s="153"/>
      <c r="AK2161" s="153"/>
      <c r="AL2161" s="207"/>
      <c r="AM2161" s="207"/>
      <c r="AN2161" s="207"/>
      <c r="AO2161" s="207" t="str">
        <f ca="1">IF(R2161="","",IF(R2161&gt;TODAY(),"0 meses",DATEDIF(R2161,TODAY(),"m") &amp; " meses"))</f>
        <v>0 meses</v>
      </c>
      <c r="AP2161" s="147" t="s">
        <v>67</v>
      </c>
      <c r="AQ2161" s="147" t="s">
        <v>67</v>
      </c>
      <c r="AR2161" s="147"/>
      <c r="AS2161" s="209" t="s">
        <v>68</v>
      </c>
      <c r="AT2161" s="223" t="str">
        <f>MONTH(B2161)&amp;"/"&amp;YEAR(B2161)</f>
        <v>3/2026</v>
      </c>
      <c r="AU2161" s="223">
        <f>WEEKNUM(B2161)-WEEKNUM(EOMONTH(B2161,-1)+1)+1</f>
        <v>1</v>
      </c>
      <c r="AV2161" s="209" t="str">
        <f>MONTH(R2161)&amp;"/"&amp;YEAR(R2161)</f>
        <v>5/2026</v>
      </c>
      <c r="AW2161" s="209">
        <f>WEEKNUM(R2161)-WEEKNUM(EOMONTH(R2161,-1)+1)+1</f>
        <v>3</v>
      </c>
      <c r="AX2161" s="209">
        <f>IF(BB2161="S",IF(Q2161="1. Aceitou o programa",R2161-B2161,0),0)</f>
        <v>72</v>
      </c>
      <c r="AY2161" s="209">
        <f>IF(BB2161="S",IF(AND(S2161&lt;&gt;"",R2161&lt;&gt;""),S2161-R2161,0),0)</f>
        <v>0</v>
      </c>
      <c r="AZ2161" s="209">
        <f>IF(BB2161="S",IF(Q2161="1. Aceitou o programa",IF(OR(X2161="Não se Aplica",X2161=""),IF(OR(W2161="Não se Aplica",W2161=""),0,W2161-V2161),AVERAGE(X2161-W2161,W2161-V2161)),0),0)</f>
        <v>36</v>
      </c>
      <c r="BA2161" s="209">
        <f>IF(BB2161="S",IF(AND(Q2161="1. Aceitou o programa",AH2161="Realizada"),IFERROR(IF(AG2161="",0,AG2161-R2161),0),0),0)</f>
        <v>0</v>
      </c>
      <c r="BB2161" s="209" t="str">
        <f>_xlfn.XLOOKUP(U2161,'Lista Suspensa'!$AA$20:$AA$23,'Lista Suspensa'!$AB$20:$AB$23,"N/A")</f>
        <v>S</v>
      </c>
    </row>
    <row r="2162" spans="1:54" ht="12" customHeight="1">
      <c r="A2162" s="151" t="s">
        <v>54</v>
      </c>
      <c r="B2162" s="152">
        <v>46083</v>
      </c>
      <c r="C2162" s="153" t="s">
        <v>55</v>
      </c>
      <c r="D2162" s="153" t="s">
        <v>56</v>
      </c>
      <c r="E2162" s="244">
        <v>92896829</v>
      </c>
      <c r="F2162" s="144" t="s">
        <v>4335</v>
      </c>
      <c r="G2162" s="230"/>
      <c r="H2162" s="154">
        <v>31368</v>
      </c>
      <c r="I2162" s="153">
        <v>40</v>
      </c>
      <c r="J2162" s="148" t="s">
        <v>70</v>
      </c>
      <c r="K2162" s="153"/>
      <c r="L2162" s="153"/>
      <c r="M2162" s="153"/>
      <c r="N2162" s="153">
        <v>110</v>
      </c>
      <c r="O2162" s="155" t="s">
        <v>4336</v>
      </c>
      <c r="P2162" s="156" t="s">
        <v>60</v>
      </c>
      <c r="Q2162" s="157" t="s">
        <v>110</v>
      </c>
      <c r="R2162" s="158">
        <v>46155</v>
      </c>
      <c r="S2162" s="159"/>
      <c r="T2162" s="159" t="s">
        <v>62</v>
      </c>
      <c r="U2162" s="159" t="s">
        <v>111</v>
      </c>
      <c r="V2162" s="154">
        <v>46125</v>
      </c>
      <c r="W2162" s="154">
        <v>46142</v>
      </c>
      <c r="X2162" s="154">
        <v>46150</v>
      </c>
      <c r="Y2162" s="160" t="s">
        <v>90</v>
      </c>
      <c r="Z2162" s="160" t="s">
        <v>65</v>
      </c>
      <c r="AA2162" s="153"/>
      <c r="AB2162" s="153"/>
      <c r="AC2162" s="182" t="e">
        <f t="shared" si="68"/>
        <v>#DIV/0!</v>
      </c>
      <c r="AD2162" s="153" t="e">
        <f t="shared" si="69"/>
        <v>#DIV/0!</v>
      </c>
      <c r="AE2162" s="233" t="s">
        <v>66</v>
      </c>
      <c r="AF2162" s="153"/>
      <c r="AG2162" s="159"/>
      <c r="AH2162" s="153"/>
      <c r="AI2162" s="161"/>
      <c r="AJ2162" s="153"/>
      <c r="AK2162" s="153"/>
      <c r="AL2162" s="207"/>
      <c r="AM2162" s="207"/>
      <c r="AN2162" s="207"/>
      <c r="AO2162" s="207" t="str">
        <f ca="1">IF(R2162="","",IF(R2162&gt;TODAY(),"0 meses",DATEDIF(R2162,TODAY(),"m") &amp; " meses"))</f>
        <v>0 meses</v>
      </c>
      <c r="AP2162" s="147" t="s">
        <v>67</v>
      </c>
      <c r="AQ2162" s="147" t="s">
        <v>67</v>
      </c>
      <c r="AR2162" s="147"/>
      <c r="AS2162" s="209" t="s">
        <v>68</v>
      </c>
      <c r="AT2162" s="223" t="str">
        <f>MONTH(B2162)&amp;"/"&amp;YEAR(B2162)</f>
        <v>3/2026</v>
      </c>
      <c r="AU2162" s="223">
        <f>WEEKNUM(B2162)-WEEKNUM(EOMONTH(B2162,-1)+1)+1</f>
        <v>1</v>
      </c>
      <c r="AV2162" s="209" t="str">
        <f>MONTH(R2162)&amp;"/"&amp;YEAR(R2162)</f>
        <v>5/2026</v>
      </c>
      <c r="AW2162" s="209">
        <f>WEEKNUM(R2162)-WEEKNUM(EOMONTH(R2162,-1)+1)+1</f>
        <v>3</v>
      </c>
      <c r="AX2162" s="209">
        <f>IF(BB2162="S",IF(Q2162="1. Aceitou o programa",R2162-B2162,0),0)</f>
        <v>72</v>
      </c>
      <c r="AY2162" s="209">
        <f>IF(BB2162="S",IF(AND(S2162&lt;&gt;"",R2162&lt;&gt;""),S2162-R2162,0),0)</f>
        <v>0</v>
      </c>
      <c r="AZ2162" s="209">
        <f>IF(BB2162="S",IF(Q2162="1. Aceitou o programa",IF(OR(X2162="Não se Aplica",X2162=""),IF(OR(W2162="Não se Aplica",W2162=""),0,W2162-V2162),AVERAGE(X2162-W2162,W2162-V2162)),0),0)</f>
        <v>12.5</v>
      </c>
      <c r="BA2162" s="209">
        <f>IF(BB2162="S",IF(AND(Q2162="1. Aceitou o programa",AH2162="Realizada"),IFERROR(IF(AG2162="",0,AG2162-R2162),0),0),0)</f>
        <v>0</v>
      </c>
      <c r="BB2162" s="209" t="str">
        <f>_xlfn.XLOOKUP(U2162,'Lista Suspensa'!$AA$20:$AA$23,'Lista Suspensa'!$AB$20:$AB$23,"N/A")</f>
        <v>S</v>
      </c>
    </row>
    <row r="2163" spans="1:54" ht="12" customHeight="1">
      <c r="A2163" s="151" t="s">
        <v>54</v>
      </c>
      <c r="B2163" s="152">
        <v>46083</v>
      </c>
      <c r="C2163" s="153" t="s">
        <v>55</v>
      </c>
      <c r="D2163" s="153" t="s">
        <v>56</v>
      </c>
      <c r="E2163" s="244">
        <v>82289275</v>
      </c>
      <c r="F2163" s="144" t="s">
        <v>4337</v>
      </c>
      <c r="G2163" s="230"/>
      <c r="H2163" s="154">
        <v>31119</v>
      </c>
      <c r="I2163" s="153">
        <v>41</v>
      </c>
      <c r="J2163" s="148" t="s">
        <v>70</v>
      </c>
      <c r="K2163" s="153"/>
      <c r="L2163" s="153"/>
      <c r="M2163" s="153"/>
      <c r="N2163" s="153">
        <v>40</v>
      </c>
      <c r="O2163" s="155" t="s">
        <v>4338</v>
      </c>
      <c r="P2163" s="156" t="s">
        <v>60</v>
      </c>
      <c r="Q2163" s="157" t="s">
        <v>110</v>
      </c>
      <c r="R2163" s="158">
        <v>46155</v>
      </c>
      <c r="S2163" s="159"/>
      <c r="T2163" s="159" t="s">
        <v>62</v>
      </c>
      <c r="U2163" s="159" t="s">
        <v>111</v>
      </c>
      <c r="V2163" s="154">
        <v>46114</v>
      </c>
      <c r="W2163" s="154">
        <v>46150</v>
      </c>
      <c r="X2163" s="154"/>
      <c r="Y2163" s="160" t="s">
        <v>64</v>
      </c>
      <c r="Z2163" s="160" t="s">
        <v>65</v>
      </c>
      <c r="AA2163" s="153"/>
      <c r="AB2163" s="153"/>
      <c r="AC2163" s="182" t="e">
        <f t="shared" si="68"/>
        <v>#DIV/0!</v>
      </c>
      <c r="AD2163" s="153" t="e">
        <f t="shared" si="69"/>
        <v>#DIV/0!</v>
      </c>
      <c r="AE2163" s="233" t="s">
        <v>66</v>
      </c>
      <c r="AF2163" s="153"/>
      <c r="AG2163" s="159"/>
      <c r="AH2163" s="153"/>
      <c r="AI2163" s="161"/>
      <c r="AJ2163" s="153"/>
      <c r="AK2163" s="153"/>
      <c r="AL2163" s="207"/>
      <c r="AM2163" s="207"/>
      <c r="AN2163" s="207"/>
      <c r="AO2163" s="207" t="str">
        <f ca="1">IF(R2163="","",IF(R2163&gt;TODAY(),"0 meses",DATEDIF(R2163,TODAY(),"m") &amp; " meses"))</f>
        <v>0 meses</v>
      </c>
      <c r="AP2163" s="147" t="s">
        <v>67</v>
      </c>
      <c r="AQ2163" s="147" t="s">
        <v>67</v>
      </c>
      <c r="AR2163" s="147"/>
      <c r="AS2163" s="209" t="s">
        <v>68</v>
      </c>
      <c r="AT2163" s="223" t="str">
        <f>MONTH(B2163)&amp;"/"&amp;YEAR(B2163)</f>
        <v>3/2026</v>
      </c>
      <c r="AU2163" s="223">
        <f>WEEKNUM(B2163)-WEEKNUM(EOMONTH(B2163,-1)+1)+1</f>
        <v>1</v>
      </c>
      <c r="AV2163" s="209" t="str">
        <f>MONTH(R2163)&amp;"/"&amp;YEAR(R2163)</f>
        <v>5/2026</v>
      </c>
      <c r="AW2163" s="209">
        <f>WEEKNUM(R2163)-WEEKNUM(EOMONTH(R2163,-1)+1)+1</f>
        <v>3</v>
      </c>
      <c r="AX2163" s="209">
        <f>IF(BB2163="S",IF(Q2163="1. Aceitou o programa",R2163-B2163,0),0)</f>
        <v>72</v>
      </c>
      <c r="AY2163" s="209">
        <f>IF(BB2163="S",IF(AND(S2163&lt;&gt;"",R2163&lt;&gt;""),S2163-R2163,0),0)</f>
        <v>0</v>
      </c>
      <c r="AZ2163" s="209">
        <f>IF(BB2163="S",IF(Q2163="1. Aceitou o programa",IF(OR(X2163="Não se Aplica",X2163=""),IF(OR(W2163="Não se Aplica",W2163=""),0,W2163-V2163),AVERAGE(X2163-W2163,W2163-V2163)),0),0)</f>
        <v>36</v>
      </c>
      <c r="BA2163" s="209">
        <f>IF(BB2163="S",IF(AND(Q2163="1. Aceitou o programa",AH2163="Realizada"),IFERROR(IF(AG2163="",0,AG2163-R2163),0),0),0)</f>
        <v>0</v>
      </c>
      <c r="BB2163" s="209" t="str">
        <f>_xlfn.XLOOKUP(U2163,'Lista Suspensa'!$AA$20:$AA$23,'Lista Suspensa'!$AB$20:$AB$23,"N/A")</f>
        <v>S</v>
      </c>
    </row>
    <row r="2164" spans="1:54" ht="12" customHeight="1">
      <c r="A2164" s="151" t="s">
        <v>54</v>
      </c>
      <c r="B2164" s="152">
        <v>46083</v>
      </c>
      <c r="C2164" s="153" t="s">
        <v>55</v>
      </c>
      <c r="D2164" s="153" t="s">
        <v>56</v>
      </c>
      <c r="E2164" s="244">
        <v>82041571</v>
      </c>
      <c r="F2164" s="144" t="s">
        <v>4339</v>
      </c>
      <c r="G2164" s="230"/>
      <c r="H2164" s="154">
        <v>31155</v>
      </c>
      <c r="I2164" s="153">
        <v>41</v>
      </c>
      <c r="J2164" s="148" t="s">
        <v>70</v>
      </c>
      <c r="K2164" s="153"/>
      <c r="L2164" s="153"/>
      <c r="M2164" s="153"/>
      <c r="N2164" s="153">
        <v>40</v>
      </c>
      <c r="O2164" s="155">
        <v>11943407370</v>
      </c>
      <c r="P2164" s="156" t="s">
        <v>60</v>
      </c>
      <c r="Q2164" s="157" t="s">
        <v>110</v>
      </c>
      <c r="R2164" s="158">
        <v>46155</v>
      </c>
      <c r="S2164" s="159"/>
      <c r="T2164" s="159" t="s">
        <v>62</v>
      </c>
      <c r="U2164" s="159" t="s">
        <v>111</v>
      </c>
      <c r="V2164" s="154">
        <v>46118</v>
      </c>
      <c r="W2164" s="154">
        <v>46150</v>
      </c>
      <c r="X2164" s="154"/>
      <c r="Y2164" s="160" t="s">
        <v>64</v>
      </c>
      <c r="Z2164" s="160" t="s">
        <v>65</v>
      </c>
      <c r="AA2164" s="153"/>
      <c r="AB2164" s="153"/>
      <c r="AC2164" s="182" t="e">
        <f t="shared" si="68"/>
        <v>#DIV/0!</v>
      </c>
      <c r="AD2164" s="153" t="e">
        <f t="shared" si="69"/>
        <v>#DIV/0!</v>
      </c>
      <c r="AE2164" s="233" t="s">
        <v>66</v>
      </c>
      <c r="AF2164" s="153"/>
      <c r="AG2164" s="159"/>
      <c r="AH2164" s="153"/>
      <c r="AI2164" s="161"/>
      <c r="AJ2164" s="153"/>
      <c r="AK2164" s="153"/>
      <c r="AL2164" s="207"/>
      <c r="AM2164" s="207"/>
      <c r="AN2164" s="207"/>
      <c r="AO2164" s="207" t="str">
        <f ca="1">IF(R2164="","",IF(R2164&gt;TODAY(),"0 meses",DATEDIF(R2164,TODAY(),"m") &amp; " meses"))</f>
        <v>0 meses</v>
      </c>
      <c r="AP2164" s="147" t="s">
        <v>67</v>
      </c>
      <c r="AQ2164" s="147" t="s">
        <v>67</v>
      </c>
      <c r="AR2164" s="147"/>
      <c r="AS2164" s="209" t="s">
        <v>68</v>
      </c>
      <c r="AT2164" s="223" t="str">
        <f>MONTH(B2164)&amp;"/"&amp;YEAR(B2164)</f>
        <v>3/2026</v>
      </c>
      <c r="AU2164" s="223">
        <f>WEEKNUM(B2164)-WEEKNUM(EOMONTH(B2164,-1)+1)+1</f>
        <v>1</v>
      </c>
      <c r="AV2164" s="209" t="str">
        <f>MONTH(R2164)&amp;"/"&amp;YEAR(R2164)</f>
        <v>5/2026</v>
      </c>
      <c r="AW2164" s="209">
        <f>WEEKNUM(R2164)-WEEKNUM(EOMONTH(R2164,-1)+1)+1</f>
        <v>3</v>
      </c>
      <c r="AX2164" s="209">
        <f>IF(BB2164="S",IF(Q2164="1. Aceitou o programa",R2164-B2164,0),0)</f>
        <v>72</v>
      </c>
      <c r="AY2164" s="209">
        <f>IF(BB2164="S",IF(AND(S2164&lt;&gt;"",R2164&lt;&gt;""),S2164-R2164,0),0)</f>
        <v>0</v>
      </c>
      <c r="AZ2164" s="209">
        <f>IF(BB2164="S",IF(Q2164="1. Aceitou o programa",IF(OR(X2164="Não se Aplica",X2164=""),IF(OR(W2164="Não se Aplica",W2164=""),0,W2164-V2164),AVERAGE(X2164-W2164,W2164-V2164)),0),0)</f>
        <v>32</v>
      </c>
      <c r="BA2164" s="209">
        <f>IF(BB2164="S",IF(AND(Q2164="1. Aceitou o programa",AH2164="Realizada"),IFERROR(IF(AG2164="",0,AG2164-R2164),0),0),0)</f>
        <v>0</v>
      </c>
      <c r="BB2164" s="209" t="str">
        <f>_xlfn.XLOOKUP(U2164,'Lista Suspensa'!$AA$20:$AA$23,'Lista Suspensa'!$AB$20:$AB$23,"N/A")</f>
        <v>S</v>
      </c>
    </row>
    <row r="2165" spans="1:54" ht="12" customHeight="1">
      <c r="A2165" s="151" t="s">
        <v>54</v>
      </c>
      <c r="B2165" s="152">
        <v>46083</v>
      </c>
      <c r="C2165" s="153" t="s">
        <v>55</v>
      </c>
      <c r="D2165" s="153" t="s">
        <v>56</v>
      </c>
      <c r="E2165" s="244">
        <v>82064383</v>
      </c>
      <c r="F2165" s="144" t="s">
        <v>4340</v>
      </c>
      <c r="G2165" s="230"/>
      <c r="H2165" s="154">
        <v>31162</v>
      </c>
      <c r="I2165" s="153">
        <v>41</v>
      </c>
      <c r="J2165" s="148" t="s">
        <v>70</v>
      </c>
      <c r="K2165" s="153"/>
      <c r="L2165" s="153"/>
      <c r="M2165" s="153"/>
      <c r="N2165" s="153">
        <v>60</v>
      </c>
      <c r="O2165" s="155">
        <v>21981094589</v>
      </c>
      <c r="P2165" s="156" t="s">
        <v>60</v>
      </c>
      <c r="Q2165" s="157" t="s">
        <v>110</v>
      </c>
      <c r="R2165" s="158">
        <v>46155</v>
      </c>
      <c r="S2165" s="159"/>
      <c r="T2165" s="159" t="s">
        <v>62</v>
      </c>
      <c r="U2165" s="159" t="s">
        <v>111</v>
      </c>
      <c r="V2165" s="154">
        <v>46118</v>
      </c>
      <c r="W2165" s="154">
        <v>46150</v>
      </c>
      <c r="X2165" s="154"/>
      <c r="Y2165" s="160" t="s">
        <v>64</v>
      </c>
      <c r="Z2165" s="160" t="s">
        <v>65</v>
      </c>
      <c r="AA2165" s="153"/>
      <c r="AB2165" s="153"/>
      <c r="AC2165" s="182" t="e">
        <f t="shared" si="68"/>
        <v>#DIV/0!</v>
      </c>
      <c r="AD2165" s="153" t="e">
        <f t="shared" si="69"/>
        <v>#DIV/0!</v>
      </c>
      <c r="AE2165" s="233" t="s">
        <v>66</v>
      </c>
      <c r="AF2165" s="153"/>
      <c r="AG2165" s="159"/>
      <c r="AH2165" s="153"/>
      <c r="AI2165" s="161"/>
      <c r="AJ2165" s="153"/>
      <c r="AK2165" s="153"/>
      <c r="AL2165" s="207"/>
      <c r="AM2165" s="207"/>
      <c r="AN2165" s="207"/>
      <c r="AO2165" s="207" t="str">
        <f ca="1">IF(R2165="","",IF(R2165&gt;TODAY(),"0 meses",DATEDIF(R2165,TODAY(),"m") &amp; " meses"))</f>
        <v>0 meses</v>
      </c>
      <c r="AP2165" s="147" t="s">
        <v>67</v>
      </c>
      <c r="AQ2165" s="147" t="s">
        <v>67</v>
      </c>
      <c r="AR2165" s="147"/>
      <c r="AS2165" s="209" t="s">
        <v>68</v>
      </c>
      <c r="AT2165" s="223" t="str">
        <f>MONTH(B2165)&amp;"/"&amp;YEAR(B2165)</f>
        <v>3/2026</v>
      </c>
      <c r="AU2165" s="223">
        <f>WEEKNUM(B2165)-WEEKNUM(EOMONTH(B2165,-1)+1)+1</f>
        <v>1</v>
      </c>
      <c r="AV2165" s="209" t="str">
        <f>MONTH(R2165)&amp;"/"&amp;YEAR(R2165)</f>
        <v>5/2026</v>
      </c>
      <c r="AW2165" s="209">
        <f>WEEKNUM(R2165)-WEEKNUM(EOMONTH(R2165,-1)+1)+1</f>
        <v>3</v>
      </c>
      <c r="AX2165" s="209">
        <f>IF(BB2165="S",IF(Q2165="1. Aceitou o programa",R2165-B2165,0),0)</f>
        <v>72</v>
      </c>
      <c r="AY2165" s="209">
        <f>IF(BB2165="S",IF(AND(S2165&lt;&gt;"",R2165&lt;&gt;""),S2165-R2165,0),0)</f>
        <v>0</v>
      </c>
      <c r="AZ2165" s="209">
        <f>IF(BB2165="S",IF(Q2165="1. Aceitou o programa",IF(OR(X2165="Não se Aplica",X2165=""),IF(OR(W2165="Não se Aplica",W2165=""),0,W2165-V2165),AVERAGE(X2165-W2165,W2165-V2165)),0),0)</f>
        <v>32</v>
      </c>
      <c r="BA2165" s="209">
        <f>IF(BB2165="S",IF(AND(Q2165="1. Aceitou o programa",AH2165="Realizada"),IFERROR(IF(AG2165="",0,AG2165-R2165),0),0),0)</f>
        <v>0</v>
      </c>
      <c r="BB2165" s="209" t="str">
        <f>_xlfn.XLOOKUP(U2165,'Lista Suspensa'!$AA$20:$AA$23,'Lista Suspensa'!$AB$20:$AB$23,"N/A")</f>
        <v>S</v>
      </c>
    </row>
    <row r="2166" spans="1:54" ht="12" customHeight="1">
      <c r="A2166" s="151" t="s">
        <v>54</v>
      </c>
      <c r="B2166" s="152">
        <v>46083</v>
      </c>
      <c r="C2166" s="153" t="s">
        <v>55</v>
      </c>
      <c r="D2166" s="153" t="s">
        <v>56</v>
      </c>
      <c r="E2166" s="244">
        <v>89430466</v>
      </c>
      <c r="F2166" s="144" t="s">
        <v>4341</v>
      </c>
      <c r="G2166" s="230"/>
      <c r="H2166" s="154">
        <v>31230</v>
      </c>
      <c r="I2166" s="153">
        <v>40</v>
      </c>
      <c r="J2166" s="148" t="s">
        <v>58</v>
      </c>
      <c r="K2166" s="153"/>
      <c r="L2166" s="153"/>
      <c r="M2166" s="153"/>
      <c r="N2166" s="153">
        <v>110</v>
      </c>
      <c r="O2166" s="155" t="s">
        <v>4342</v>
      </c>
      <c r="P2166" s="156" t="s">
        <v>60</v>
      </c>
      <c r="Q2166" s="157" t="s">
        <v>110</v>
      </c>
      <c r="R2166" s="158">
        <v>46155</v>
      </c>
      <c r="S2166" s="159"/>
      <c r="T2166" s="159" t="s">
        <v>62</v>
      </c>
      <c r="U2166" s="159" t="s">
        <v>111</v>
      </c>
      <c r="V2166" s="154">
        <v>46118</v>
      </c>
      <c r="W2166" s="154">
        <v>46150</v>
      </c>
      <c r="X2166" s="154"/>
      <c r="Y2166" s="160" t="s">
        <v>64</v>
      </c>
      <c r="Z2166" s="160" t="s">
        <v>65</v>
      </c>
      <c r="AA2166" s="153"/>
      <c r="AB2166" s="153"/>
      <c r="AC2166" s="182" t="e">
        <f t="shared" si="68"/>
        <v>#DIV/0!</v>
      </c>
      <c r="AD2166" s="153" t="e">
        <f t="shared" si="69"/>
        <v>#DIV/0!</v>
      </c>
      <c r="AE2166" s="233" t="s">
        <v>66</v>
      </c>
      <c r="AF2166" s="153"/>
      <c r="AG2166" s="159"/>
      <c r="AH2166" s="153"/>
      <c r="AI2166" s="161"/>
      <c r="AJ2166" s="153"/>
      <c r="AK2166" s="153"/>
      <c r="AL2166" s="207"/>
      <c r="AM2166" s="207"/>
      <c r="AN2166" s="207"/>
      <c r="AO2166" s="207" t="str">
        <f ca="1">IF(R2166="","",IF(R2166&gt;TODAY(),"0 meses",DATEDIF(R2166,TODAY(),"m") &amp; " meses"))</f>
        <v>0 meses</v>
      </c>
      <c r="AP2166" s="147" t="s">
        <v>67</v>
      </c>
      <c r="AQ2166" s="147" t="s">
        <v>67</v>
      </c>
      <c r="AR2166" s="147"/>
      <c r="AS2166" s="209" t="s">
        <v>68</v>
      </c>
      <c r="AT2166" s="223" t="str">
        <f>MONTH(B2166)&amp;"/"&amp;YEAR(B2166)</f>
        <v>3/2026</v>
      </c>
      <c r="AU2166" s="223">
        <f>WEEKNUM(B2166)-WEEKNUM(EOMONTH(B2166,-1)+1)+1</f>
        <v>1</v>
      </c>
      <c r="AV2166" s="209" t="str">
        <f>MONTH(R2166)&amp;"/"&amp;YEAR(R2166)</f>
        <v>5/2026</v>
      </c>
      <c r="AW2166" s="209">
        <f>WEEKNUM(R2166)-WEEKNUM(EOMONTH(R2166,-1)+1)+1</f>
        <v>3</v>
      </c>
      <c r="AX2166" s="209">
        <f>IF(BB2166="S",IF(Q2166="1. Aceitou o programa",R2166-B2166,0),0)</f>
        <v>72</v>
      </c>
      <c r="AY2166" s="209">
        <f>IF(BB2166="S",IF(AND(S2166&lt;&gt;"",R2166&lt;&gt;""),S2166-R2166,0),0)</f>
        <v>0</v>
      </c>
      <c r="AZ2166" s="209">
        <f>IF(BB2166="S",IF(Q2166="1. Aceitou o programa",IF(OR(X2166="Não se Aplica",X2166=""),IF(OR(W2166="Não se Aplica",W2166=""),0,W2166-V2166),AVERAGE(X2166-W2166,W2166-V2166)),0),0)</f>
        <v>32</v>
      </c>
      <c r="BA2166" s="209">
        <f>IF(BB2166="S",IF(AND(Q2166="1. Aceitou o programa",AH2166="Realizada"),IFERROR(IF(AG2166="",0,AG2166-R2166),0),0),0)</f>
        <v>0</v>
      </c>
      <c r="BB2166" s="209" t="str">
        <f>_xlfn.XLOOKUP(U2166,'Lista Suspensa'!$AA$20:$AA$23,'Lista Suspensa'!$AB$20:$AB$23,"N/A")</f>
        <v>S</v>
      </c>
    </row>
    <row r="2167" spans="1:54" ht="12" customHeight="1">
      <c r="A2167" s="151" t="s">
        <v>54</v>
      </c>
      <c r="B2167" s="152">
        <v>46083</v>
      </c>
      <c r="C2167" s="153" t="s">
        <v>55</v>
      </c>
      <c r="D2167" s="153" t="s">
        <v>56</v>
      </c>
      <c r="E2167" s="244">
        <v>83013489</v>
      </c>
      <c r="F2167" s="144" t="s">
        <v>4343</v>
      </c>
      <c r="G2167" s="230"/>
      <c r="H2167" s="154">
        <v>31266</v>
      </c>
      <c r="I2167" s="153">
        <v>40</v>
      </c>
      <c r="J2167" s="148" t="s">
        <v>70</v>
      </c>
      <c r="K2167" s="153"/>
      <c r="L2167" s="153"/>
      <c r="M2167" s="153"/>
      <c r="N2167" s="153">
        <v>80</v>
      </c>
      <c r="O2167" s="155" t="s">
        <v>4344</v>
      </c>
      <c r="P2167" s="156" t="s">
        <v>60</v>
      </c>
      <c r="Q2167" s="157" t="s">
        <v>110</v>
      </c>
      <c r="R2167" s="158">
        <v>46155</v>
      </c>
      <c r="S2167" s="159"/>
      <c r="T2167" s="159" t="s">
        <v>62</v>
      </c>
      <c r="U2167" s="159" t="s">
        <v>111</v>
      </c>
      <c r="V2167" s="154">
        <v>46114</v>
      </c>
      <c r="W2167" s="154">
        <v>46150</v>
      </c>
      <c r="X2167" s="154"/>
      <c r="Y2167" s="160" t="s">
        <v>64</v>
      </c>
      <c r="Z2167" s="160" t="s">
        <v>65</v>
      </c>
      <c r="AA2167" s="153"/>
      <c r="AB2167" s="153"/>
      <c r="AC2167" s="182" t="e">
        <f t="shared" si="68"/>
        <v>#DIV/0!</v>
      </c>
      <c r="AD2167" s="153" t="e">
        <f t="shared" si="69"/>
        <v>#DIV/0!</v>
      </c>
      <c r="AE2167" s="233" t="s">
        <v>66</v>
      </c>
      <c r="AF2167" s="153"/>
      <c r="AG2167" s="159"/>
      <c r="AH2167" s="153"/>
      <c r="AI2167" s="161"/>
      <c r="AJ2167" s="153"/>
      <c r="AK2167" s="153"/>
      <c r="AL2167" s="207"/>
      <c r="AM2167" s="207"/>
      <c r="AN2167" s="207"/>
      <c r="AO2167" s="207" t="str">
        <f ca="1">IF(R2167="","",IF(R2167&gt;TODAY(),"0 meses",DATEDIF(R2167,TODAY(),"m") &amp; " meses"))</f>
        <v>0 meses</v>
      </c>
      <c r="AP2167" s="147" t="s">
        <v>67</v>
      </c>
      <c r="AQ2167" s="147" t="s">
        <v>67</v>
      </c>
      <c r="AR2167" s="147"/>
      <c r="AS2167" s="209" t="s">
        <v>68</v>
      </c>
      <c r="AT2167" s="223" t="str">
        <f>MONTH(B2167)&amp;"/"&amp;YEAR(B2167)</f>
        <v>3/2026</v>
      </c>
      <c r="AU2167" s="223">
        <f>WEEKNUM(B2167)-WEEKNUM(EOMONTH(B2167,-1)+1)+1</f>
        <v>1</v>
      </c>
      <c r="AV2167" s="209" t="str">
        <f>MONTH(R2167)&amp;"/"&amp;YEAR(R2167)</f>
        <v>5/2026</v>
      </c>
      <c r="AW2167" s="209">
        <f>WEEKNUM(R2167)-WEEKNUM(EOMONTH(R2167,-1)+1)+1</f>
        <v>3</v>
      </c>
      <c r="AX2167" s="209">
        <f>IF(BB2167="S",IF(Q2167="1. Aceitou o programa",R2167-B2167,0),0)</f>
        <v>72</v>
      </c>
      <c r="AY2167" s="209">
        <f>IF(BB2167="S",IF(AND(S2167&lt;&gt;"",R2167&lt;&gt;""),S2167-R2167,0),0)</f>
        <v>0</v>
      </c>
      <c r="AZ2167" s="209">
        <f>IF(BB2167="S",IF(Q2167="1. Aceitou o programa",IF(OR(X2167="Não se Aplica",X2167=""),IF(OR(W2167="Não se Aplica",W2167=""),0,W2167-V2167),AVERAGE(X2167-W2167,W2167-V2167)),0),0)</f>
        <v>36</v>
      </c>
      <c r="BA2167" s="209">
        <f>IF(BB2167="S",IF(AND(Q2167="1. Aceitou o programa",AH2167="Realizada"),IFERROR(IF(AG2167="",0,AG2167-R2167),0),0),0)</f>
        <v>0</v>
      </c>
      <c r="BB2167" s="209" t="str">
        <f>_xlfn.XLOOKUP(U2167,'Lista Suspensa'!$AA$20:$AA$23,'Lista Suspensa'!$AB$20:$AB$23,"N/A")</f>
        <v>S</v>
      </c>
    </row>
    <row r="2168" spans="1:54" ht="12" customHeight="1">
      <c r="A2168" s="151" t="s">
        <v>54</v>
      </c>
      <c r="B2168" s="152">
        <v>46083</v>
      </c>
      <c r="C2168" s="153" t="s">
        <v>55</v>
      </c>
      <c r="D2168" s="153" t="s">
        <v>56</v>
      </c>
      <c r="E2168" s="244">
        <v>88984657</v>
      </c>
      <c r="F2168" s="144" t="s">
        <v>4345</v>
      </c>
      <c r="G2168" s="230"/>
      <c r="H2168" s="154">
        <v>31277</v>
      </c>
      <c r="I2168" s="153">
        <v>40</v>
      </c>
      <c r="J2168" s="148" t="s">
        <v>70</v>
      </c>
      <c r="K2168" s="153"/>
      <c r="L2168" s="153"/>
      <c r="M2168" s="153"/>
      <c r="N2168" s="153">
        <v>450</v>
      </c>
      <c r="O2168" s="155">
        <v>11932673321</v>
      </c>
      <c r="P2168" s="156" t="s">
        <v>60</v>
      </c>
      <c r="Q2168" s="157" t="s">
        <v>110</v>
      </c>
      <c r="R2168" s="158">
        <v>46155</v>
      </c>
      <c r="S2168" s="159"/>
      <c r="T2168" s="159" t="s">
        <v>62</v>
      </c>
      <c r="U2168" s="159" t="s">
        <v>111</v>
      </c>
      <c r="V2168" s="154">
        <v>46118</v>
      </c>
      <c r="W2168" s="154">
        <v>46150</v>
      </c>
      <c r="X2168" s="154"/>
      <c r="Y2168" s="160" t="s">
        <v>64</v>
      </c>
      <c r="Z2168" s="160" t="s">
        <v>65</v>
      </c>
      <c r="AA2168" s="153"/>
      <c r="AB2168" s="153"/>
      <c r="AC2168" s="182" t="e">
        <f t="shared" si="68"/>
        <v>#DIV/0!</v>
      </c>
      <c r="AD2168" s="153" t="e">
        <f t="shared" si="69"/>
        <v>#DIV/0!</v>
      </c>
      <c r="AE2168" s="233" t="s">
        <v>66</v>
      </c>
      <c r="AF2168" s="153"/>
      <c r="AG2168" s="159"/>
      <c r="AH2168" s="153"/>
      <c r="AI2168" s="161"/>
      <c r="AJ2168" s="153"/>
      <c r="AK2168" s="153"/>
      <c r="AL2168" s="207"/>
      <c r="AM2168" s="207"/>
      <c r="AN2168" s="207"/>
      <c r="AO2168" s="207" t="str">
        <f ca="1">IF(R2168="","",IF(R2168&gt;TODAY(),"0 meses",DATEDIF(R2168,TODAY(),"m") &amp; " meses"))</f>
        <v>0 meses</v>
      </c>
      <c r="AP2168" s="147" t="s">
        <v>67</v>
      </c>
      <c r="AQ2168" s="147" t="s">
        <v>67</v>
      </c>
      <c r="AR2168" s="147"/>
      <c r="AS2168" s="209" t="s">
        <v>68</v>
      </c>
      <c r="AT2168" s="223" t="str">
        <f>MONTH(B2168)&amp;"/"&amp;YEAR(B2168)</f>
        <v>3/2026</v>
      </c>
      <c r="AU2168" s="223">
        <f>WEEKNUM(B2168)-WEEKNUM(EOMONTH(B2168,-1)+1)+1</f>
        <v>1</v>
      </c>
      <c r="AV2168" s="209" t="str">
        <f>MONTH(R2168)&amp;"/"&amp;YEAR(R2168)</f>
        <v>5/2026</v>
      </c>
      <c r="AW2168" s="209">
        <f>WEEKNUM(R2168)-WEEKNUM(EOMONTH(R2168,-1)+1)+1</f>
        <v>3</v>
      </c>
      <c r="AX2168" s="209">
        <f>IF(BB2168="S",IF(Q2168="1. Aceitou o programa",R2168-B2168,0),0)</f>
        <v>72</v>
      </c>
      <c r="AY2168" s="209">
        <f>IF(BB2168="S",IF(AND(S2168&lt;&gt;"",R2168&lt;&gt;""),S2168-R2168,0),0)</f>
        <v>0</v>
      </c>
      <c r="AZ2168" s="209">
        <f>IF(BB2168="S",IF(Q2168="1. Aceitou o programa",IF(OR(X2168="Não se Aplica",X2168=""),IF(OR(W2168="Não se Aplica",W2168=""),0,W2168-V2168),AVERAGE(X2168-W2168,W2168-V2168)),0),0)</f>
        <v>32</v>
      </c>
      <c r="BA2168" s="209">
        <f>IF(BB2168="S",IF(AND(Q2168="1. Aceitou o programa",AH2168="Realizada"),IFERROR(IF(AG2168="",0,AG2168-R2168),0),0),0)</f>
        <v>0</v>
      </c>
      <c r="BB2168" s="209" t="str">
        <f>_xlfn.XLOOKUP(U2168,'Lista Suspensa'!$AA$20:$AA$23,'Lista Suspensa'!$AB$20:$AB$23,"N/A")</f>
        <v>S</v>
      </c>
    </row>
    <row r="2169" spans="1:54" ht="12" customHeight="1">
      <c r="A2169" s="151" t="s">
        <v>54</v>
      </c>
      <c r="B2169" s="152">
        <v>46083</v>
      </c>
      <c r="C2169" s="153" t="s">
        <v>55</v>
      </c>
      <c r="D2169" s="153" t="s">
        <v>56</v>
      </c>
      <c r="E2169" s="244">
        <v>92864356</v>
      </c>
      <c r="F2169" s="144" t="s">
        <v>4346</v>
      </c>
      <c r="G2169" s="230"/>
      <c r="H2169" s="154">
        <v>31739</v>
      </c>
      <c r="I2169" s="153">
        <v>39</v>
      </c>
      <c r="J2169" s="148" t="s">
        <v>70</v>
      </c>
      <c r="K2169" s="153"/>
      <c r="L2169" s="153"/>
      <c r="M2169" s="153"/>
      <c r="N2169" s="153">
        <v>450</v>
      </c>
      <c r="O2169" s="155" t="s">
        <v>4347</v>
      </c>
      <c r="P2169" s="156" t="s">
        <v>60</v>
      </c>
      <c r="Q2169" s="157" t="s">
        <v>110</v>
      </c>
      <c r="R2169" s="158">
        <v>46155</v>
      </c>
      <c r="S2169" s="159"/>
      <c r="T2169" s="159" t="s">
        <v>62</v>
      </c>
      <c r="U2169" s="159" t="s">
        <v>111</v>
      </c>
      <c r="V2169" s="154">
        <v>46126</v>
      </c>
      <c r="W2169" s="154">
        <v>46150</v>
      </c>
      <c r="X2169" s="154"/>
      <c r="Y2169" s="160" t="s">
        <v>4348</v>
      </c>
      <c r="Z2169" s="160" t="s">
        <v>65</v>
      </c>
      <c r="AA2169" s="153"/>
      <c r="AB2169" s="153"/>
      <c r="AC2169" s="182" t="e">
        <f t="shared" si="68"/>
        <v>#DIV/0!</v>
      </c>
      <c r="AD2169" s="153" t="e">
        <f t="shared" si="69"/>
        <v>#DIV/0!</v>
      </c>
      <c r="AE2169" s="233" t="s">
        <v>66</v>
      </c>
      <c r="AF2169" s="153"/>
      <c r="AG2169" s="159"/>
      <c r="AH2169" s="153"/>
      <c r="AI2169" s="161"/>
      <c r="AJ2169" s="153"/>
      <c r="AK2169" s="153"/>
      <c r="AL2169" s="207"/>
      <c r="AM2169" s="207"/>
      <c r="AN2169" s="207"/>
      <c r="AO2169" s="207" t="str">
        <f ca="1">IF(R2169="","",IF(R2169&gt;TODAY(),"0 meses",DATEDIF(R2169,TODAY(),"m") &amp; " meses"))</f>
        <v>0 meses</v>
      </c>
      <c r="AP2169" s="147" t="s">
        <v>67</v>
      </c>
      <c r="AQ2169" s="147" t="s">
        <v>67</v>
      </c>
      <c r="AR2169" s="147"/>
      <c r="AS2169" s="209" t="s">
        <v>68</v>
      </c>
      <c r="AT2169" s="223" t="str">
        <f>MONTH(B2169)&amp;"/"&amp;YEAR(B2169)</f>
        <v>3/2026</v>
      </c>
      <c r="AU2169" s="223">
        <f>WEEKNUM(B2169)-WEEKNUM(EOMONTH(B2169,-1)+1)+1</f>
        <v>1</v>
      </c>
      <c r="AV2169" s="209" t="str">
        <f>MONTH(R2169)&amp;"/"&amp;YEAR(R2169)</f>
        <v>5/2026</v>
      </c>
      <c r="AW2169" s="209">
        <f>WEEKNUM(R2169)-WEEKNUM(EOMONTH(R2169,-1)+1)+1</f>
        <v>3</v>
      </c>
      <c r="AX2169" s="209">
        <f>IF(BB2169="S",IF(Q2169="1. Aceitou o programa",R2169-B2169,0),0)</f>
        <v>72</v>
      </c>
      <c r="AY2169" s="209">
        <f>IF(BB2169="S",IF(AND(S2169&lt;&gt;"",R2169&lt;&gt;""),S2169-R2169,0),0)</f>
        <v>0</v>
      </c>
      <c r="AZ2169" s="209">
        <f>IF(BB2169="S",IF(Q2169="1. Aceitou o programa",IF(OR(X2169="Não se Aplica",X2169=""),IF(OR(W2169="Não se Aplica",W2169=""),0,W2169-V2169),AVERAGE(X2169-W2169,W2169-V2169)),0),0)</f>
        <v>24</v>
      </c>
      <c r="BA2169" s="209">
        <f>IF(BB2169="S",IF(AND(Q2169="1. Aceitou o programa",AH2169="Realizada"),IFERROR(IF(AG2169="",0,AG2169-R2169),0),0),0)</f>
        <v>0</v>
      </c>
      <c r="BB2169" s="209" t="str">
        <f>_xlfn.XLOOKUP(U2169,'Lista Suspensa'!$AA$20:$AA$23,'Lista Suspensa'!$AB$20:$AB$23,"N/A")</f>
        <v>S</v>
      </c>
    </row>
    <row r="2170" spans="1:54" ht="12" customHeight="1">
      <c r="A2170" s="151" t="s">
        <v>54</v>
      </c>
      <c r="B2170" s="152">
        <v>46083</v>
      </c>
      <c r="C2170" s="153" t="s">
        <v>55</v>
      </c>
      <c r="D2170" s="153" t="s">
        <v>56</v>
      </c>
      <c r="E2170" s="244">
        <v>86368340</v>
      </c>
      <c r="F2170" s="144" t="s">
        <v>4349</v>
      </c>
      <c r="G2170" s="230"/>
      <c r="H2170" s="154">
        <v>31767</v>
      </c>
      <c r="I2170" s="153">
        <v>39</v>
      </c>
      <c r="J2170" s="148" t="s">
        <v>70</v>
      </c>
      <c r="K2170" s="153"/>
      <c r="L2170" s="153"/>
      <c r="M2170" s="153"/>
      <c r="N2170" s="153">
        <v>75</v>
      </c>
      <c r="O2170" s="155" t="s">
        <v>4350</v>
      </c>
      <c r="P2170" s="156" t="s">
        <v>60</v>
      </c>
      <c r="Q2170" s="157" t="s">
        <v>110</v>
      </c>
      <c r="R2170" s="158">
        <v>46155</v>
      </c>
      <c r="S2170" s="159"/>
      <c r="T2170" s="159" t="s">
        <v>62</v>
      </c>
      <c r="U2170" s="159" t="s">
        <v>111</v>
      </c>
      <c r="V2170" s="154">
        <v>46114</v>
      </c>
      <c r="W2170" s="154">
        <v>46150</v>
      </c>
      <c r="X2170" s="154"/>
      <c r="Y2170" s="160" t="s">
        <v>64</v>
      </c>
      <c r="Z2170" s="160" t="s">
        <v>65</v>
      </c>
      <c r="AA2170" s="153"/>
      <c r="AB2170" s="153"/>
      <c r="AC2170" s="182" t="e">
        <f t="shared" si="68"/>
        <v>#DIV/0!</v>
      </c>
      <c r="AD2170" s="153" t="e">
        <f t="shared" si="69"/>
        <v>#DIV/0!</v>
      </c>
      <c r="AE2170" s="233" t="s">
        <v>66</v>
      </c>
      <c r="AF2170" s="153"/>
      <c r="AG2170" s="159"/>
      <c r="AH2170" s="153"/>
      <c r="AI2170" s="161"/>
      <c r="AJ2170" s="153"/>
      <c r="AK2170" s="153"/>
      <c r="AL2170" s="207"/>
      <c r="AM2170" s="207"/>
      <c r="AN2170" s="207"/>
      <c r="AO2170" s="207" t="str">
        <f ca="1">IF(R2170="","",IF(R2170&gt;TODAY(),"0 meses",DATEDIF(R2170,TODAY(),"m") &amp; " meses"))</f>
        <v>0 meses</v>
      </c>
      <c r="AP2170" s="147" t="s">
        <v>67</v>
      </c>
      <c r="AQ2170" s="147" t="s">
        <v>67</v>
      </c>
      <c r="AR2170" s="147"/>
      <c r="AS2170" s="209" t="s">
        <v>68</v>
      </c>
      <c r="AT2170" s="223" t="str">
        <f>MONTH(B2170)&amp;"/"&amp;YEAR(B2170)</f>
        <v>3/2026</v>
      </c>
      <c r="AU2170" s="223">
        <f>WEEKNUM(B2170)-WEEKNUM(EOMONTH(B2170,-1)+1)+1</f>
        <v>1</v>
      </c>
      <c r="AV2170" s="209" t="str">
        <f>MONTH(R2170)&amp;"/"&amp;YEAR(R2170)</f>
        <v>5/2026</v>
      </c>
      <c r="AW2170" s="209">
        <f>WEEKNUM(R2170)-WEEKNUM(EOMONTH(R2170,-1)+1)+1</f>
        <v>3</v>
      </c>
      <c r="AX2170" s="209">
        <f>IF(BB2170="S",IF(Q2170="1. Aceitou o programa",R2170-B2170,0),0)</f>
        <v>72</v>
      </c>
      <c r="AY2170" s="209">
        <f>IF(BB2170="S",IF(AND(S2170&lt;&gt;"",R2170&lt;&gt;""),S2170-R2170,0),0)</f>
        <v>0</v>
      </c>
      <c r="AZ2170" s="209">
        <f>IF(BB2170="S",IF(Q2170="1. Aceitou o programa",IF(OR(X2170="Não se Aplica",X2170=""),IF(OR(W2170="Não se Aplica",W2170=""),0,W2170-V2170),AVERAGE(X2170-W2170,W2170-V2170)),0),0)</f>
        <v>36</v>
      </c>
      <c r="BA2170" s="209">
        <f>IF(BB2170="S",IF(AND(Q2170="1. Aceitou o programa",AH2170="Realizada"),IFERROR(IF(AG2170="",0,AG2170-R2170),0),0),0)</f>
        <v>0</v>
      </c>
      <c r="BB2170" s="209" t="str">
        <f>_xlfn.XLOOKUP(U2170,'Lista Suspensa'!$AA$20:$AA$23,'Lista Suspensa'!$AB$20:$AB$23,"N/A")</f>
        <v>S</v>
      </c>
    </row>
    <row r="2171" spans="1:54" ht="12" customHeight="1">
      <c r="A2171" s="151" t="s">
        <v>54</v>
      </c>
      <c r="B2171" s="152">
        <v>46083</v>
      </c>
      <c r="C2171" s="153" t="s">
        <v>55</v>
      </c>
      <c r="D2171" s="153" t="s">
        <v>56</v>
      </c>
      <c r="E2171" s="244">
        <v>81522463</v>
      </c>
      <c r="F2171" s="144" t="s">
        <v>4351</v>
      </c>
      <c r="G2171" s="230"/>
      <c r="H2171" s="154">
        <v>31841</v>
      </c>
      <c r="I2171" s="153">
        <v>39</v>
      </c>
      <c r="J2171" s="148" t="s">
        <v>58</v>
      </c>
      <c r="K2171" s="153"/>
      <c r="L2171" s="153"/>
      <c r="M2171" s="153"/>
      <c r="N2171" s="153">
        <v>40</v>
      </c>
      <c r="O2171" s="155" t="s">
        <v>4352</v>
      </c>
      <c r="P2171" s="156" t="s">
        <v>60</v>
      </c>
      <c r="Q2171" s="157" t="s">
        <v>110</v>
      </c>
      <c r="R2171" s="158">
        <v>46155</v>
      </c>
      <c r="S2171" s="159"/>
      <c r="T2171" s="159" t="s">
        <v>62</v>
      </c>
      <c r="U2171" s="159" t="s">
        <v>111</v>
      </c>
      <c r="V2171" s="154">
        <v>46114</v>
      </c>
      <c r="W2171" s="154">
        <v>46150</v>
      </c>
      <c r="X2171" s="154"/>
      <c r="Y2171" s="160" t="s">
        <v>64</v>
      </c>
      <c r="Z2171" s="160" t="s">
        <v>65</v>
      </c>
      <c r="AA2171" s="153"/>
      <c r="AB2171" s="153"/>
      <c r="AC2171" s="182" t="e">
        <f t="shared" si="68"/>
        <v>#DIV/0!</v>
      </c>
      <c r="AD2171" s="153" t="e">
        <f t="shared" si="69"/>
        <v>#DIV/0!</v>
      </c>
      <c r="AE2171" s="233" t="s">
        <v>66</v>
      </c>
      <c r="AF2171" s="153"/>
      <c r="AG2171" s="159"/>
      <c r="AH2171" s="153"/>
      <c r="AI2171" s="161"/>
      <c r="AJ2171" s="153"/>
      <c r="AK2171" s="153"/>
      <c r="AL2171" s="207"/>
      <c r="AM2171" s="207"/>
      <c r="AN2171" s="207"/>
      <c r="AO2171" s="207" t="str">
        <f ca="1">IF(R2171="","",IF(R2171&gt;TODAY(),"0 meses",DATEDIF(R2171,TODAY(),"m") &amp; " meses"))</f>
        <v>0 meses</v>
      </c>
      <c r="AP2171" s="147" t="s">
        <v>67</v>
      </c>
      <c r="AQ2171" s="147" t="s">
        <v>67</v>
      </c>
      <c r="AR2171" s="147"/>
      <c r="AS2171" s="209" t="s">
        <v>68</v>
      </c>
      <c r="AT2171" s="223" t="str">
        <f>MONTH(B2171)&amp;"/"&amp;YEAR(B2171)</f>
        <v>3/2026</v>
      </c>
      <c r="AU2171" s="223">
        <f>WEEKNUM(B2171)-WEEKNUM(EOMONTH(B2171,-1)+1)+1</f>
        <v>1</v>
      </c>
      <c r="AV2171" s="209" t="str">
        <f>MONTH(R2171)&amp;"/"&amp;YEAR(R2171)</f>
        <v>5/2026</v>
      </c>
      <c r="AW2171" s="209">
        <f>WEEKNUM(R2171)-WEEKNUM(EOMONTH(R2171,-1)+1)+1</f>
        <v>3</v>
      </c>
      <c r="AX2171" s="209">
        <f>IF(BB2171="S",IF(Q2171="1. Aceitou o programa",R2171-B2171,0),0)</f>
        <v>72</v>
      </c>
      <c r="AY2171" s="209">
        <f>IF(BB2171="S",IF(AND(S2171&lt;&gt;"",R2171&lt;&gt;""),S2171-R2171,0),0)</f>
        <v>0</v>
      </c>
      <c r="AZ2171" s="209">
        <f>IF(BB2171="S",IF(Q2171="1. Aceitou o programa",IF(OR(X2171="Não se Aplica",X2171=""),IF(OR(W2171="Não se Aplica",W2171=""),0,W2171-V2171),AVERAGE(X2171-W2171,W2171-V2171)),0),0)</f>
        <v>36</v>
      </c>
      <c r="BA2171" s="209">
        <f>IF(BB2171="S",IF(AND(Q2171="1. Aceitou o programa",AH2171="Realizada"),IFERROR(IF(AG2171="",0,AG2171-R2171),0),0),0)</f>
        <v>0</v>
      </c>
      <c r="BB2171" s="209" t="str">
        <f>_xlfn.XLOOKUP(U2171,'Lista Suspensa'!$AA$20:$AA$23,'Lista Suspensa'!$AB$20:$AB$23,"N/A")</f>
        <v>S</v>
      </c>
    </row>
    <row r="2172" spans="1:54" ht="12" customHeight="1">
      <c r="A2172" s="151" t="s">
        <v>54</v>
      </c>
      <c r="B2172" s="152">
        <v>46083</v>
      </c>
      <c r="C2172" s="153" t="s">
        <v>55</v>
      </c>
      <c r="D2172" s="153" t="s">
        <v>56</v>
      </c>
      <c r="E2172" s="244">
        <v>87852651</v>
      </c>
      <c r="F2172" s="144" t="s">
        <v>4353</v>
      </c>
      <c r="G2172" s="230"/>
      <c r="H2172" s="154">
        <v>31936</v>
      </c>
      <c r="I2172" s="153">
        <v>38</v>
      </c>
      <c r="J2172" s="148" t="s">
        <v>70</v>
      </c>
      <c r="K2172" s="153"/>
      <c r="L2172" s="153"/>
      <c r="M2172" s="153"/>
      <c r="N2172" s="153">
        <v>60</v>
      </c>
      <c r="O2172" s="155">
        <v>11996308696</v>
      </c>
      <c r="P2172" s="156" t="s">
        <v>71</v>
      </c>
      <c r="Q2172" s="157" t="s">
        <v>110</v>
      </c>
      <c r="R2172" s="158">
        <v>46155</v>
      </c>
      <c r="S2172" s="159"/>
      <c r="T2172" s="159" t="s">
        <v>62</v>
      </c>
      <c r="U2172" s="159" t="s">
        <v>111</v>
      </c>
      <c r="V2172" s="154">
        <v>46118</v>
      </c>
      <c r="W2172" s="154">
        <v>46150</v>
      </c>
      <c r="X2172" s="154"/>
      <c r="Y2172" s="160" t="s">
        <v>64</v>
      </c>
      <c r="Z2172" s="160" t="s">
        <v>65</v>
      </c>
      <c r="AA2172" s="153"/>
      <c r="AB2172" s="153"/>
      <c r="AC2172" s="182" t="e">
        <f t="shared" si="68"/>
        <v>#DIV/0!</v>
      </c>
      <c r="AD2172" s="153" t="e">
        <f t="shared" si="69"/>
        <v>#DIV/0!</v>
      </c>
      <c r="AE2172" s="233" t="s">
        <v>66</v>
      </c>
      <c r="AF2172" s="153"/>
      <c r="AG2172" s="159"/>
      <c r="AH2172" s="153"/>
      <c r="AI2172" s="161"/>
      <c r="AJ2172" s="153"/>
      <c r="AK2172" s="153"/>
      <c r="AL2172" s="207"/>
      <c r="AM2172" s="207"/>
      <c r="AN2172" s="207"/>
      <c r="AO2172" s="207" t="str">
        <f ca="1">IF(R2172="","",IF(R2172&gt;TODAY(),"0 meses",DATEDIF(R2172,TODAY(),"m") &amp; " meses"))</f>
        <v>0 meses</v>
      </c>
      <c r="AP2172" s="147" t="s">
        <v>67</v>
      </c>
      <c r="AQ2172" s="147" t="s">
        <v>67</v>
      </c>
      <c r="AR2172" s="147"/>
      <c r="AS2172" s="209" t="s">
        <v>68</v>
      </c>
      <c r="AT2172" s="223" t="str">
        <f>MONTH(B2172)&amp;"/"&amp;YEAR(B2172)</f>
        <v>3/2026</v>
      </c>
      <c r="AU2172" s="223">
        <f>WEEKNUM(B2172)-WEEKNUM(EOMONTH(B2172,-1)+1)+1</f>
        <v>1</v>
      </c>
      <c r="AV2172" s="209" t="str">
        <f>MONTH(R2172)&amp;"/"&amp;YEAR(R2172)</f>
        <v>5/2026</v>
      </c>
      <c r="AW2172" s="209">
        <f>WEEKNUM(R2172)-WEEKNUM(EOMONTH(R2172,-1)+1)+1</f>
        <v>3</v>
      </c>
      <c r="AX2172" s="209">
        <f>IF(BB2172="S",IF(Q2172="1. Aceitou o programa",R2172-B2172,0),0)</f>
        <v>72</v>
      </c>
      <c r="AY2172" s="209">
        <f>IF(BB2172="S",IF(AND(S2172&lt;&gt;"",R2172&lt;&gt;""),S2172-R2172,0),0)</f>
        <v>0</v>
      </c>
      <c r="AZ2172" s="209">
        <f>IF(BB2172="S",IF(Q2172="1. Aceitou o programa",IF(OR(X2172="Não se Aplica",X2172=""),IF(OR(W2172="Não se Aplica",W2172=""),0,W2172-V2172),AVERAGE(X2172-W2172,W2172-V2172)),0),0)</f>
        <v>32</v>
      </c>
      <c r="BA2172" s="209">
        <f>IF(BB2172="S",IF(AND(Q2172="1. Aceitou o programa",AH2172="Realizada"),IFERROR(IF(AG2172="",0,AG2172-R2172),0),0),0)</f>
        <v>0</v>
      </c>
      <c r="BB2172" s="209" t="str">
        <f>_xlfn.XLOOKUP(U2172,'Lista Suspensa'!$AA$20:$AA$23,'Lista Suspensa'!$AB$20:$AB$23,"N/A")</f>
        <v>S</v>
      </c>
    </row>
    <row r="2173" spans="1:54" ht="12" customHeight="1">
      <c r="A2173" s="151" t="s">
        <v>54</v>
      </c>
      <c r="B2173" s="152">
        <v>46083</v>
      </c>
      <c r="C2173" s="153" t="s">
        <v>55</v>
      </c>
      <c r="D2173" s="153" t="s">
        <v>56</v>
      </c>
      <c r="E2173" s="244">
        <v>93150299</v>
      </c>
      <c r="F2173" s="144" t="s">
        <v>4354</v>
      </c>
      <c r="G2173" s="230"/>
      <c r="H2173" s="154">
        <v>31957</v>
      </c>
      <c r="I2173" s="153">
        <v>38</v>
      </c>
      <c r="J2173" s="148" t="s">
        <v>70</v>
      </c>
      <c r="K2173" s="153"/>
      <c r="L2173" s="153"/>
      <c r="M2173" s="153"/>
      <c r="N2173" s="153">
        <v>450</v>
      </c>
      <c r="O2173" s="155" t="s">
        <v>4355</v>
      </c>
      <c r="P2173" s="156" t="s">
        <v>71</v>
      </c>
      <c r="Q2173" s="157" t="s">
        <v>110</v>
      </c>
      <c r="R2173" s="158">
        <v>46155</v>
      </c>
      <c r="S2173" s="159"/>
      <c r="T2173" s="159" t="s">
        <v>62</v>
      </c>
      <c r="U2173" s="159" t="s">
        <v>111</v>
      </c>
      <c r="V2173" s="154">
        <v>46127</v>
      </c>
      <c r="W2173" s="154">
        <v>46150</v>
      </c>
      <c r="X2173" s="154"/>
      <c r="Y2173" s="160" t="s">
        <v>2719</v>
      </c>
      <c r="Z2173" s="160" t="s">
        <v>65</v>
      </c>
      <c r="AA2173" s="153"/>
      <c r="AB2173" s="153"/>
      <c r="AC2173" s="182" t="e">
        <f t="shared" si="68"/>
        <v>#DIV/0!</v>
      </c>
      <c r="AD2173" s="153" t="e">
        <f t="shared" si="69"/>
        <v>#DIV/0!</v>
      </c>
      <c r="AE2173" s="233" t="s">
        <v>66</v>
      </c>
      <c r="AF2173" s="153"/>
      <c r="AG2173" s="159"/>
      <c r="AH2173" s="153"/>
      <c r="AI2173" s="161"/>
      <c r="AJ2173" s="153"/>
      <c r="AK2173" s="153"/>
      <c r="AL2173" s="207"/>
      <c r="AM2173" s="207"/>
      <c r="AN2173" s="207"/>
      <c r="AO2173" s="207" t="str">
        <f ca="1">IF(R2173="","",IF(R2173&gt;TODAY(),"0 meses",DATEDIF(R2173,TODAY(),"m") &amp; " meses"))</f>
        <v>0 meses</v>
      </c>
      <c r="AP2173" s="147" t="s">
        <v>67</v>
      </c>
      <c r="AQ2173" s="147" t="s">
        <v>67</v>
      </c>
      <c r="AR2173" s="147"/>
      <c r="AS2173" s="209" t="s">
        <v>68</v>
      </c>
      <c r="AT2173" s="223" t="str">
        <f>MONTH(B2173)&amp;"/"&amp;YEAR(B2173)</f>
        <v>3/2026</v>
      </c>
      <c r="AU2173" s="223">
        <f>WEEKNUM(B2173)-WEEKNUM(EOMONTH(B2173,-1)+1)+1</f>
        <v>1</v>
      </c>
      <c r="AV2173" s="209" t="str">
        <f>MONTH(R2173)&amp;"/"&amp;YEAR(R2173)</f>
        <v>5/2026</v>
      </c>
      <c r="AW2173" s="209">
        <f>WEEKNUM(R2173)-WEEKNUM(EOMONTH(R2173,-1)+1)+1</f>
        <v>3</v>
      </c>
      <c r="AX2173" s="209">
        <f>IF(BB2173="S",IF(Q2173="1. Aceitou o programa",R2173-B2173,0),0)</f>
        <v>72</v>
      </c>
      <c r="AY2173" s="209">
        <f>IF(BB2173="S",IF(AND(S2173&lt;&gt;"",R2173&lt;&gt;""),S2173-R2173,0),0)</f>
        <v>0</v>
      </c>
      <c r="AZ2173" s="209">
        <f>IF(BB2173="S",IF(Q2173="1. Aceitou o programa",IF(OR(X2173="Não se Aplica",X2173=""),IF(OR(W2173="Não se Aplica",W2173=""),0,W2173-V2173),AVERAGE(X2173-W2173,W2173-V2173)),0),0)</f>
        <v>23</v>
      </c>
      <c r="BA2173" s="209">
        <f>IF(BB2173="S",IF(AND(Q2173="1. Aceitou o programa",AH2173="Realizada"),IFERROR(IF(AG2173="",0,AG2173-R2173),0),0),0)</f>
        <v>0</v>
      </c>
      <c r="BB2173" s="209" t="str">
        <f>_xlfn.XLOOKUP(U2173,'Lista Suspensa'!$AA$20:$AA$23,'Lista Suspensa'!$AB$20:$AB$23,"N/A")</f>
        <v>S</v>
      </c>
    </row>
    <row r="2174" spans="1:54" ht="12" customHeight="1">
      <c r="A2174" s="151" t="s">
        <v>54</v>
      </c>
      <c r="B2174" s="152">
        <v>46083</v>
      </c>
      <c r="C2174" s="153" t="s">
        <v>55</v>
      </c>
      <c r="D2174" s="153" t="s">
        <v>56</v>
      </c>
      <c r="E2174" s="244">
        <v>81129700</v>
      </c>
      <c r="F2174" s="144" t="s">
        <v>4356</v>
      </c>
      <c r="G2174" s="230"/>
      <c r="H2174" s="154">
        <v>31976</v>
      </c>
      <c r="I2174" s="153">
        <v>38</v>
      </c>
      <c r="J2174" s="148" t="s">
        <v>70</v>
      </c>
      <c r="K2174" s="153"/>
      <c r="L2174" s="153"/>
      <c r="M2174" s="153"/>
      <c r="N2174" s="153">
        <v>60</v>
      </c>
      <c r="O2174" s="155" t="s">
        <v>4357</v>
      </c>
      <c r="P2174" s="156" t="s">
        <v>89</v>
      </c>
      <c r="Q2174" s="157" t="s">
        <v>110</v>
      </c>
      <c r="R2174" s="158">
        <v>46155</v>
      </c>
      <c r="S2174" s="159"/>
      <c r="T2174" s="159" t="s">
        <v>62</v>
      </c>
      <c r="U2174" s="159" t="s">
        <v>111</v>
      </c>
      <c r="V2174" s="154">
        <v>46114</v>
      </c>
      <c r="W2174" s="154">
        <v>46150</v>
      </c>
      <c r="X2174" s="154"/>
      <c r="Y2174" s="160" t="s">
        <v>4358</v>
      </c>
      <c r="Z2174" s="160" t="s">
        <v>65</v>
      </c>
      <c r="AA2174" s="153"/>
      <c r="AB2174" s="153"/>
      <c r="AC2174" s="182" t="e">
        <f t="shared" si="68"/>
        <v>#DIV/0!</v>
      </c>
      <c r="AD2174" s="153" t="e">
        <f t="shared" si="69"/>
        <v>#DIV/0!</v>
      </c>
      <c r="AE2174" s="233" t="s">
        <v>66</v>
      </c>
      <c r="AF2174" s="153"/>
      <c r="AG2174" s="159"/>
      <c r="AH2174" s="153"/>
      <c r="AI2174" s="161"/>
      <c r="AJ2174" s="153"/>
      <c r="AK2174" s="153"/>
      <c r="AL2174" s="207"/>
      <c r="AM2174" s="207"/>
      <c r="AN2174" s="207"/>
      <c r="AO2174" s="207" t="str">
        <f ca="1">IF(R2174="","",IF(R2174&gt;TODAY(),"0 meses",DATEDIF(R2174,TODAY(),"m") &amp; " meses"))</f>
        <v>0 meses</v>
      </c>
      <c r="AP2174" s="147" t="s">
        <v>67</v>
      </c>
      <c r="AQ2174" s="147" t="s">
        <v>67</v>
      </c>
      <c r="AR2174" s="147"/>
      <c r="AS2174" s="209" t="s">
        <v>68</v>
      </c>
      <c r="AT2174" s="223" t="str">
        <f>MONTH(B2174)&amp;"/"&amp;YEAR(B2174)</f>
        <v>3/2026</v>
      </c>
      <c r="AU2174" s="223">
        <f>WEEKNUM(B2174)-WEEKNUM(EOMONTH(B2174,-1)+1)+1</f>
        <v>1</v>
      </c>
      <c r="AV2174" s="209" t="str">
        <f>MONTH(R2174)&amp;"/"&amp;YEAR(R2174)</f>
        <v>5/2026</v>
      </c>
      <c r="AW2174" s="209">
        <f>WEEKNUM(R2174)-WEEKNUM(EOMONTH(R2174,-1)+1)+1</f>
        <v>3</v>
      </c>
      <c r="AX2174" s="209">
        <f>IF(BB2174="S",IF(Q2174="1. Aceitou o programa",R2174-B2174,0),0)</f>
        <v>72</v>
      </c>
      <c r="AY2174" s="209">
        <f>IF(BB2174="S",IF(AND(S2174&lt;&gt;"",R2174&lt;&gt;""),S2174-R2174,0),0)</f>
        <v>0</v>
      </c>
      <c r="AZ2174" s="209">
        <f>IF(BB2174="S",IF(Q2174="1. Aceitou o programa",IF(OR(X2174="Não se Aplica",X2174=""),IF(OR(W2174="Não se Aplica",W2174=""),0,W2174-V2174),AVERAGE(X2174-W2174,W2174-V2174)),0),0)</f>
        <v>36</v>
      </c>
      <c r="BA2174" s="209">
        <f>IF(BB2174="S",IF(AND(Q2174="1. Aceitou o programa",AH2174="Realizada"),IFERROR(IF(AG2174="",0,AG2174-R2174),0),0),0)</f>
        <v>0</v>
      </c>
      <c r="BB2174" s="209" t="str">
        <f>_xlfn.XLOOKUP(U2174,'Lista Suspensa'!$AA$20:$AA$23,'Lista Suspensa'!$AB$20:$AB$23,"N/A")</f>
        <v>S</v>
      </c>
    </row>
    <row r="2175" spans="1:54" ht="12" customHeight="1">
      <c r="A2175" s="151" t="s">
        <v>54</v>
      </c>
      <c r="B2175" s="152">
        <v>46083</v>
      </c>
      <c r="C2175" s="153" t="s">
        <v>55</v>
      </c>
      <c r="D2175" s="153" t="s">
        <v>56</v>
      </c>
      <c r="E2175" s="244">
        <v>92751461</v>
      </c>
      <c r="F2175" s="144" t="s">
        <v>4359</v>
      </c>
      <c r="G2175" s="230"/>
      <c r="H2175" s="154">
        <v>32053</v>
      </c>
      <c r="I2175" s="153">
        <v>38</v>
      </c>
      <c r="J2175" s="148" t="s">
        <v>70</v>
      </c>
      <c r="K2175" s="153"/>
      <c r="L2175" s="153"/>
      <c r="M2175" s="153"/>
      <c r="N2175" s="153">
        <v>60</v>
      </c>
      <c r="O2175" s="155" t="s">
        <v>4360</v>
      </c>
      <c r="P2175" s="156" t="s">
        <v>60</v>
      </c>
      <c r="Q2175" s="157" t="s">
        <v>110</v>
      </c>
      <c r="R2175" s="158">
        <v>46155</v>
      </c>
      <c r="S2175" s="159"/>
      <c r="T2175" s="159" t="s">
        <v>62</v>
      </c>
      <c r="U2175" s="159" t="s">
        <v>111</v>
      </c>
      <c r="V2175" s="154">
        <v>46126</v>
      </c>
      <c r="W2175" s="154">
        <v>46150</v>
      </c>
      <c r="X2175" s="154"/>
      <c r="Y2175" s="160" t="s">
        <v>64</v>
      </c>
      <c r="Z2175" s="160" t="s">
        <v>65</v>
      </c>
      <c r="AA2175" s="153"/>
      <c r="AB2175" s="153"/>
      <c r="AC2175" s="182" t="e">
        <f t="shared" si="68"/>
        <v>#DIV/0!</v>
      </c>
      <c r="AD2175" s="153" t="e">
        <f t="shared" si="69"/>
        <v>#DIV/0!</v>
      </c>
      <c r="AE2175" s="233" t="s">
        <v>66</v>
      </c>
      <c r="AF2175" s="153"/>
      <c r="AG2175" s="159"/>
      <c r="AH2175" s="153"/>
      <c r="AI2175" s="161"/>
      <c r="AJ2175" s="153"/>
      <c r="AK2175" s="153"/>
      <c r="AL2175" s="207"/>
      <c r="AM2175" s="207"/>
      <c r="AN2175" s="207"/>
      <c r="AO2175" s="207" t="str">
        <f ca="1">IF(R2175="","",IF(R2175&gt;TODAY(),"0 meses",DATEDIF(R2175,TODAY(),"m") &amp; " meses"))</f>
        <v>0 meses</v>
      </c>
      <c r="AP2175" s="147" t="s">
        <v>67</v>
      </c>
      <c r="AQ2175" s="147" t="s">
        <v>67</v>
      </c>
      <c r="AR2175" s="147"/>
      <c r="AS2175" s="209" t="s">
        <v>68</v>
      </c>
      <c r="AT2175" s="223" t="str">
        <f>MONTH(B2175)&amp;"/"&amp;YEAR(B2175)</f>
        <v>3/2026</v>
      </c>
      <c r="AU2175" s="223">
        <f>WEEKNUM(B2175)-WEEKNUM(EOMONTH(B2175,-1)+1)+1</f>
        <v>1</v>
      </c>
      <c r="AV2175" s="209" t="str">
        <f>MONTH(R2175)&amp;"/"&amp;YEAR(R2175)</f>
        <v>5/2026</v>
      </c>
      <c r="AW2175" s="209">
        <f>WEEKNUM(R2175)-WEEKNUM(EOMONTH(R2175,-1)+1)+1</f>
        <v>3</v>
      </c>
      <c r="AX2175" s="209">
        <f>IF(BB2175="S",IF(Q2175="1. Aceitou o programa",R2175-B2175,0),0)</f>
        <v>72</v>
      </c>
      <c r="AY2175" s="209">
        <f>IF(BB2175="S",IF(AND(S2175&lt;&gt;"",R2175&lt;&gt;""),S2175-R2175,0),0)</f>
        <v>0</v>
      </c>
      <c r="AZ2175" s="209">
        <f>IF(BB2175="S",IF(Q2175="1. Aceitou o programa",IF(OR(X2175="Não se Aplica",X2175=""),IF(OR(W2175="Não se Aplica",W2175=""),0,W2175-V2175),AVERAGE(X2175-W2175,W2175-V2175)),0),0)</f>
        <v>24</v>
      </c>
      <c r="BA2175" s="209">
        <f>IF(BB2175="S",IF(AND(Q2175="1. Aceitou o programa",AH2175="Realizada"),IFERROR(IF(AG2175="",0,AG2175-R2175),0),0),0)</f>
        <v>0</v>
      </c>
      <c r="BB2175" s="209" t="str">
        <f>_xlfn.XLOOKUP(U2175,'Lista Suspensa'!$AA$20:$AA$23,'Lista Suspensa'!$AB$20:$AB$23,"N/A")</f>
        <v>S</v>
      </c>
    </row>
    <row r="2176" spans="1:54" ht="12" customHeight="1">
      <c r="A2176" s="151" t="s">
        <v>54</v>
      </c>
      <c r="B2176" s="152">
        <v>46083</v>
      </c>
      <c r="C2176" s="153" t="s">
        <v>55</v>
      </c>
      <c r="D2176" s="153" t="s">
        <v>56</v>
      </c>
      <c r="E2176" s="244">
        <v>74828357</v>
      </c>
      <c r="F2176" s="144" t="s">
        <v>4361</v>
      </c>
      <c r="G2176" s="230"/>
      <c r="H2176" s="154">
        <v>32129</v>
      </c>
      <c r="I2176" s="153">
        <v>38</v>
      </c>
      <c r="J2176" s="148" t="s">
        <v>58</v>
      </c>
      <c r="K2176" s="153"/>
      <c r="L2176" s="153"/>
      <c r="M2176" s="153"/>
      <c r="N2176" s="153">
        <v>50</v>
      </c>
      <c r="O2176" s="155" t="s">
        <v>4362</v>
      </c>
      <c r="P2176" s="156" t="s">
        <v>60</v>
      </c>
      <c r="Q2176" s="157" t="s">
        <v>110</v>
      </c>
      <c r="R2176" s="158">
        <v>46155</v>
      </c>
      <c r="S2176" s="159"/>
      <c r="T2176" s="159" t="s">
        <v>62</v>
      </c>
      <c r="U2176" s="159" t="s">
        <v>111</v>
      </c>
      <c r="V2176" s="154">
        <v>46113</v>
      </c>
      <c r="W2176" s="154">
        <v>46150</v>
      </c>
      <c r="X2176" s="154"/>
      <c r="Y2176" s="160" t="s">
        <v>64</v>
      </c>
      <c r="Z2176" s="160" t="s">
        <v>65</v>
      </c>
      <c r="AA2176" s="153"/>
      <c r="AB2176" s="153"/>
      <c r="AC2176" s="182" t="e">
        <f t="shared" si="68"/>
        <v>#DIV/0!</v>
      </c>
      <c r="AD2176" s="153" t="e">
        <f t="shared" si="69"/>
        <v>#DIV/0!</v>
      </c>
      <c r="AE2176" s="233" t="s">
        <v>66</v>
      </c>
      <c r="AF2176" s="153"/>
      <c r="AG2176" s="159"/>
      <c r="AH2176" s="153"/>
      <c r="AI2176" s="161"/>
      <c r="AJ2176" s="153"/>
      <c r="AK2176" s="153"/>
      <c r="AL2176" s="207"/>
      <c r="AM2176" s="207"/>
      <c r="AN2176" s="207"/>
      <c r="AO2176" s="207" t="str">
        <f ca="1">IF(R2176="","",IF(R2176&gt;TODAY(),"0 meses",DATEDIF(R2176,TODAY(),"m") &amp; " meses"))</f>
        <v>0 meses</v>
      </c>
      <c r="AP2176" s="147" t="s">
        <v>67</v>
      </c>
      <c r="AQ2176" s="147" t="s">
        <v>67</v>
      </c>
      <c r="AR2176" s="147"/>
      <c r="AS2176" s="209" t="s">
        <v>68</v>
      </c>
      <c r="AT2176" s="223" t="str">
        <f>MONTH(B2176)&amp;"/"&amp;YEAR(B2176)</f>
        <v>3/2026</v>
      </c>
      <c r="AU2176" s="223">
        <f>WEEKNUM(B2176)-WEEKNUM(EOMONTH(B2176,-1)+1)+1</f>
        <v>1</v>
      </c>
      <c r="AV2176" s="209" t="str">
        <f>MONTH(R2176)&amp;"/"&amp;YEAR(R2176)</f>
        <v>5/2026</v>
      </c>
      <c r="AW2176" s="209">
        <f>WEEKNUM(R2176)-WEEKNUM(EOMONTH(R2176,-1)+1)+1</f>
        <v>3</v>
      </c>
      <c r="AX2176" s="209">
        <f>IF(BB2176="S",IF(Q2176="1. Aceitou o programa",R2176-B2176,0),0)</f>
        <v>72</v>
      </c>
      <c r="AY2176" s="209">
        <f>IF(BB2176="S",IF(AND(S2176&lt;&gt;"",R2176&lt;&gt;""),S2176-R2176,0),0)</f>
        <v>0</v>
      </c>
      <c r="AZ2176" s="209">
        <f>IF(BB2176="S",IF(Q2176="1. Aceitou o programa",IF(OR(X2176="Não se Aplica",X2176=""),IF(OR(W2176="Não se Aplica",W2176=""),0,W2176-V2176),AVERAGE(X2176-W2176,W2176-V2176)),0),0)</f>
        <v>37</v>
      </c>
      <c r="BA2176" s="209">
        <f>IF(BB2176="S",IF(AND(Q2176="1. Aceitou o programa",AH2176="Realizada"),IFERROR(IF(AG2176="",0,AG2176-R2176),0),0),0)</f>
        <v>0</v>
      </c>
      <c r="BB2176" s="209" t="str">
        <f>_xlfn.XLOOKUP(U2176,'Lista Suspensa'!$AA$20:$AA$23,'Lista Suspensa'!$AB$20:$AB$23,"N/A")</f>
        <v>S</v>
      </c>
    </row>
    <row r="2177" spans="1:54" ht="12" customHeight="1">
      <c r="A2177" s="151" t="s">
        <v>54</v>
      </c>
      <c r="B2177" s="152">
        <v>46083</v>
      </c>
      <c r="C2177" s="153" t="s">
        <v>55</v>
      </c>
      <c r="D2177" s="153" t="s">
        <v>56</v>
      </c>
      <c r="E2177" s="244">
        <v>84036469</v>
      </c>
      <c r="F2177" s="144" t="s">
        <v>4363</v>
      </c>
      <c r="G2177" s="230"/>
      <c r="H2177" s="154">
        <v>32148</v>
      </c>
      <c r="I2177" s="153">
        <v>38</v>
      </c>
      <c r="J2177" s="148" t="s">
        <v>70</v>
      </c>
      <c r="K2177" s="153"/>
      <c r="L2177" s="153"/>
      <c r="M2177" s="153"/>
      <c r="N2177" s="153">
        <v>60</v>
      </c>
      <c r="O2177" s="155">
        <v>21969768839</v>
      </c>
      <c r="P2177" s="156" t="s">
        <v>60</v>
      </c>
      <c r="Q2177" s="157" t="s">
        <v>110</v>
      </c>
      <c r="R2177" s="158">
        <v>46155</v>
      </c>
      <c r="S2177" s="159"/>
      <c r="T2177" s="159" t="s">
        <v>62</v>
      </c>
      <c r="U2177" s="159" t="s">
        <v>111</v>
      </c>
      <c r="V2177" s="154">
        <v>46118</v>
      </c>
      <c r="W2177" s="154">
        <v>46150</v>
      </c>
      <c r="X2177" s="154"/>
      <c r="Y2177" s="160" t="s">
        <v>64</v>
      </c>
      <c r="Z2177" s="160" t="s">
        <v>65</v>
      </c>
      <c r="AA2177" s="153"/>
      <c r="AB2177" s="153"/>
      <c r="AC2177" s="182" t="e">
        <f t="shared" si="68"/>
        <v>#DIV/0!</v>
      </c>
      <c r="AD2177" s="153" t="e">
        <f t="shared" si="69"/>
        <v>#DIV/0!</v>
      </c>
      <c r="AE2177" s="233" t="s">
        <v>66</v>
      </c>
      <c r="AF2177" s="153"/>
      <c r="AG2177" s="159"/>
      <c r="AH2177" s="153"/>
      <c r="AI2177" s="161"/>
      <c r="AJ2177" s="153"/>
      <c r="AK2177" s="153"/>
      <c r="AL2177" s="207"/>
      <c r="AM2177" s="207"/>
      <c r="AN2177" s="207"/>
      <c r="AO2177" s="207" t="str">
        <f ca="1">IF(R2177="","",IF(R2177&gt;TODAY(),"0 meses",DATEDIF(R2177,TODAY(),"m") &amp; " meses"))</f>
        <v>0 meses</v>
      </c>
      <c r="AP2177" s="147" t="s">
        <v>67</v>
      </c>
      <c r="AQ2177" s="147" t="s">
        <v>67</v>
      </c>
      <c r="AR2177" s="147"/>
      <c r="AS2177" s="209" t="s">
        <v>68</v>
      </c>
      <c r="AT2177" s="223" t="str">
        <f>MONTH(B2177)&amp;"/"&amp;YEAR(B2177)</f>
        <v>3/2026</v>
      </c>
      <c r="AU2177" s="223">
        <f>WEEKNUM(B2177)-WEEKNUM(EOMONTH(B2177,-1)+1)+1</f>
        <v>1</v>
      </c>
      <c r="AV2177" s="209" t="str">
        <f>MONTH(R2177)&amp;"/"&amp;YEAR(R2177)</f>
        <v>5/2026</v>
      </c>
      <c r="AW2177" s="209">
        <f>WEEKNUM(R2177)-WEEKNUM(EOMONTH(R2177,-1)+1)+1</f>
        <v>3</v>
      </c>
      <c r="AX2177" s="209">
        <f>IF(BB2177="S",IF(Q2177="1. Aceitou o programa",R2177-B2177,0),0)</f>
        <v>72</v>
      </c>
      <c r="AY2177" s="209">
        <f>IF(BB2177="S",IF(AND(S2177&lt;&gt;"",R2177&lt;&gt;""),S2177-R2177,0),0)</f>
        <v>0</v>
      </c>
      <c r="AZ2177" s="209">
        <f>IF(BB2177="S",IF(Q2177="1. Aceitou o programa",IF(OR(X2177="Não se Aplica",X2177=""),IF(OR(W2177="Não se Aplica",W2177=""),0,W2177-V2177),AVERAGE(X2177-W2177,W2177-V2177)),0),0)</f>
        <v>32</v>
      </c>
      <c r="BA2177" s="209">
        <f>IF(BB2177="S",IF(AND(Q2177="1. Aceitou o programa",AH2177="Realizada"),IFERROR(IF(AG2177="",0,AG2177-R2177),0),0),0)</f>
        <v>0</v>
      </c>
      <c r="BB2177" s="209" t="str">
        <f>_xlfn.XLOOKUP(U2177,'Lista Suspensa'!$AA$20:$AA$23,'Lista Suspensa'!$AB$20:$AB$23,"N/A")</f>
        <v>S</v>
      </c>
    </row>
    <row r="2178" spans="1:54" ht="12" customHeight="1">
      <c r="A2178" s="151" t="s">
        <v>54</v>
      </c>
      <c r="B2178" s="152">
        <v>46083</v>
      </c>
      <c r="C2178" s="153" t="s">
        <v>55</v>
      </c>
      <c r="D2178" s="153" t="s">
        <v>56</v>
      </c>
      <c r="E2178" s="244">
        <v>83013746</v>
      </c>
      <c r="F2178" s="144" t="s">
        <v>4364</v>
      </c>
      <c r="G2178" s="230"/>
      <c r="H2178" s="154">
        <v>32261</v>
      </c>
      <c r="I2178" s="153">
        <v>38</v>
      </c>
      <c r="J2178" s="148" t="s">
        <v>70</v>
      </c>
      <c r="K2178" s="153"/>
      <c r="L2178" s="153"/>
      <c r="M2178" s="153"/>
      <c r="N2178" s="153">
        <v>80</v>
      </c>
      <c r="O2178" s="155" t="s">
        <v>4365</v>
      </c>
      <c r="P2178" s="156" t="s">
        <v>60</v>
      </c>
      <c r="Q2178" s="157" t="s">
        <v>110</v>
      </c>
      <c r="R2178" s="158">
        <v>46155</v>
      </c>
      <c r="S2178" s="159"/>
      <c r="T2178" s="159" t="s">
        <v>62</v>
      </c>
      <c r="U2178" s="159" t="s">
        <v>111</v>
      </c>
      <c r="V2178" s="154">
        <v>46114</v>
      </c>
      <c r="W2178" s="154">
        <v>46155</v>
      </c>
      <c r="X2178" s="154"/>
      <c r="Y2178" s="160" t="s">
        <v>99</v>
      </c>
      <c r="Z2178" s="160" t="s">
        <v>65</v>
      </c>
      <c r="AA2178" s="153"/>
      <c r="AB2178" s="153"/>
      <c r="AC2178" s="182" t="e">
        <f t="shared" ref="AC2178:AC2241" si="70">SUM(AA2178/(AB2178^2))</f>
        <v>#DIV/0!</v>
      </c>
      <c r="AD2178" s="153" t="e">
        <f t="shared" ref="AD2178:AD2241" si="71">IF(AC2178&lt;18.5,"ABAIXO DO PESO",
(IF(AC2178&lt;=24.9,"PESO NORMAL",
(IF(AC2178&lt;=29.9,"SOBREPESO",
(IF(AC2178&lt;=34.9,"OBESIDADE I",
(IF(AC2178&lt;=39.9,"OBESIDADE II",
(IF(AC2178&lt;=999,"OBESIDADE III","VAZIO")))))))))))</f>
        <v>#DIV/0!</v>
      </c>
      <c r="AE2178" s="233" t="s">
        <v>66</v>
      </c>
      <c r="AF2178" s="153"/>
      <c r="AG2178" s="159"/>
      <c r="AH2178" s="153"/>
      <c r="AI2178" s="161"/>
      <c r="AJ2178" s="153"/>
      <c r="AK2178" s="153"/>
      <c r="AL2178" s="207"/>
      <c r="AM2178" s="207"/>
      <c r="AN2178" s="207"/>
      <c r="AO2178" s="207" t="str">
        <f ca="1">IF(R2178="","",IF(R2178&gt;TODAY(),"0 meses",DATEDIF(R2178,TODAY(),"m") &amp; " meses"))</f>
        <v>0 meses</v>
      </c>
      <c r="AP2178" s="147" t="s">
        <v>67</v>
      </c>
      <c r="AQ2178" s="147" t="s">
        <v>67</v>
      </c>
      <c r="AR2178" s="147"/>
      <c r="AS2178" s="209" t="s">
        <v>68</v>
      </c>
      <c r="AT2178" s="223" t="str">
        <f>MONTH(B2178)&amp;"/"&amp;YEAR(B2178)</f>
        <v>3/2026</v>
      </c>
      <c r="AU2178" s="223">
        <f>WEEKNUM(B2178)-WEEKNUM(EOMONTH(B2178,-1)+1)+1</f>
        <v>1</v>
      </c>
      <c r="AV2178" s="209" t="str">
        <f>MONTH(R2178)&amp;"/"&amp;YEAR(R2178)</f>
        <v>5/2026</v>
      </c>
      <c r="AW2178" s="209">
        <f>WEEKNUM(R2178)-WEEKNUM(EOMONTH(R2178,-1)+1)+1</f>
        <v>3</v>
      </c>
      <c r="AX2178" s="209">
        <f>IF(BB2178="S",IF(Q2178="1. Aceitou o programa",R2178-B2178,0),0)</f>
        <v>72</v>
      </c>
      <c r="AY2178" s="209">
        <f>IF(BB2178="S",IF(AND(S2178&lt;&gt;"",R2178&lt;&gt;""),S2178-R2178,0),0)</f>
        <v>0</v>
      </c>
      <c r="AZ2178" s="209">
        <f>IF(BB2178="S",IF(Q2178="1. Aceitou o programa",IF(OR(X2178="Não se Aplica",X2178=""),IF(OR(W2178="Não se Aplica",W2178=""),0,W2178-V2178),AVERAGE(X2178-W2178,W2178-V2178)),0),0)</f>
        <v>41</v>
      </c>
      <c r="BA2178" s="209">
        <f>IF(BB2178="S",IF(AND(Q2178="1. Aceitou o programa",AH2178="Realizada"),IFERROR(IF(AG2178="",0,AG2178-R2178),0),0),0)</f>
        <v>0</v>
      </c>
      <c r="BB2178" s="209" t="str">
        <f>_xlfn.XLOOKUP(U2178,'Lista Suspensa'!$AA$20:$AA$23,'Lista Suspensa'!$AB$20:$AB$23,"N/A")</f>
        <v>S</v>
      </c>
    </row>
    <row r="2179" spans="1:54" ht="12" customHeight="1">
      <c r="A2179" s="151" t="s">
        <v>54</v>
      </c>
      <c r="B2179" s="152">
        <v>46083</v>
      </c>
      <c r="C2179" s="153" t="s">
        <v>55</v>
      </c>
      <c r="D2179" s="153" t="s">
        <v>56</v>
      </c>
      <c r="E2179" s="244">
        <v>86838443</v>
      </c>
      <c r="F2179" s="144" t="s">
        <v>4366</v>
      </c>
      <c r="G2179" s="230"/>
      <c r="H2179" s="154">
        <v>32325</v>
      </c>
      <c r="I2179" s="153">
        <v>37</v>
      </c>
      <c r="J2179" s="148" t="s">
        <v>70</v>
      </c>
      <c r="K2179" s="153"/>
      <c r="L2179" s="153"/>
      <c r="M2179" s="153"/>
      <c r="N2179" s="153">
        <v>40</v>
      </c>
      <c r="O2179" s="155">
        <v>11976516029</v>
      </c>
      <c r="P2179" s="156" t="s">
        <v>60</v>
      </c>
      <c r="Q2179" s="157" t="s">
        <v>110</v>
      </c>
      <c r="R2179" s="158">
        <v>46155</v>
      </c>
      <c r="S2179" s="159"/>
      <c r="T2179" s="159" t="s">
        <v>62</v>
      </c>
      <c r="U2179" s="159" t="s">
        <v>111</v>
      </c>
      <c r="V2179" s="154">
        <v>46118</v>
      </c>
      <c r="W2179" s="154">
        <v>46155</v>
      </c>
      <c r="X2179" s="154"/>
      <c r="Y2179" s="160" t="s">
        <v>99</v>
      </c>
      <c r="Z2179" s="160" t="s">
        <v>65</v>
      </c>
      <c r="AA2179" s="153"/>
      <c r="AB2179" s="153"/>
      <c r="AC2179" s="182" t="e">
        <f t="shared" si="70"/>
        <v>#DIV/0!</v>
      </c>
      <c r="AD2179" s="153" t="e">
        <f t="shared" si="71"/>
        <v>#DIV/0!</v>
      </c>
      <c r="AE2179" s="233" t="s">
        <v>66</v>
      </c>
      <c r="AF2179" s="153"/>
      <c r="AG2179" s="159"/>
      <c r="AH2179" s="153"/>
      <c r="AI2179" s="161"/>
      <c r="AJ2179" s="153"/>
      <c r="AK2179" s="153"/>
      <c r="AL2179" s="207"/>
      <c r="AM2179" s="207"/>
      <c r="AN2179" s="207"/>
      <c r="AO2179" s="207" t="str">
        <f ca="1">IF(R2179="","",IF(R2179&gt;TODAY(),"0 meses",DATEDIF(R2179,TODAY(),"m") &amp; " meses"))</f>
        <v>0 meses</v>
      </c>
      <c r="AP2179" s="147" t="s">
        <v>67</v>
      </c>
      <c r="AQ2179" s="147" t="s">
        <v>67</v>
      </c>
      <c r="AR2179" s="147"/>
      <c r="AS2179" s="209" t="s">
        <v>68</v>
      </c>
      <c r="AT2179" s="223" t="str">
        <f>MONTH(B2179)&amp;"/"&amp;YEAR(B2179)</f>
        <v>3/2026</v>
      </c>
      <c r="AU2179" s="223">
        <f>WEEKNUM(B2179)-WEEKNUM(EOMONTH(B2179,-1)+1)+1</f>
        <v>1</v>
      </c>
      <c r="AV2179" s="209" t="str">
        <f>MONTH(R2179)&amp;"/"&amp;YEAR(R2179)</f>
        <v>5/2026</v>
      </c>
      <c r="AW2179" s="209">
        <f>WEEKNUM(R2179)-WEEKNUM(EOMONTH(R2179,-1)+1)+1</f>
        <v>3</v>
      </c>
      <c r="AX2179" s="209">
        <f>IF(BB2179="S",IF(Q2179="1. Aceitou o programa",R2179-B2179,0),0)</f>
        <v>72</v>
      </c>
      <c r="AY2179" s="209">
        <f>IF(BB2179="S",IF(AND(S2179&lt;&gt;"",R2179&lt;&gt;""),S2179-R2179,0),0)</f>
        <v>0</v>
      </c>
      <c r="AZ2179" s="209">
        <f>IF(BB2179="S",IF(Q2179="1. Aceitou o programa",IF(OR(X2179="Não se Aplica",X2179=""),IF(OR(W2179="Não se Aplica",W2179=""),0,W2179-V2179),AVERAGE(X2179-W2179,W2179-V2179)),0),0)</f>
        <v>37</v>
      </c>
      <c r="BA2179" s="209">
        <f>IF(BB2179="S",IF(AND(Q2179="1. Aceitou o programa",AH2179="Realizada"),IFERROR(IF(AG2179="",0,AG2179-R2179),0),0),0)</f>
        <v>0</v>
      </c>
      <c r="BB2179" s="209" t="str">
        <f>_xlfn.XLOOKUP(U2179,'Lista Suspensa'!$AA$20:$AA$23,'Lista Suspensa'!$AB$20:$AB$23,"N/A")</f>
        <v>S</v>
      </c>
    </row>
    <row r="2180" spans="1:54" ht="12" customHeight="1">
      <c r="A2180" s="151" t="s">
        <v>54</v>
      </c>
      <c r="B2180" s="152">
        <v>46083</v>
      </c>
      <c r="C2180" s="153" t="s">
        <v>55</v>
      </c>
      <c r="D2180" s="153" t="s">
        <v>56</v>
      </c>
      <c r="E2180" s="244">
        <v>73028958</v>
      </c>
      <c r="F2180" s="144" t="s">
        <v>4367</v>
      </c>
      <c r="G2180" s="230"/>
      <c r="H2180" s="154">
        <v>32348</v>
      </c>
      <c r="I2180" s="153">
        <v>37</v>
      </c>
      <c r="J2180" s="148" t="s">
        <v>70</v>
      </c>
      <c r="K2180" s="153"/>
      <c r="L2180" s="153"/>
      <c r="M2180" s="153"/>
      <c r="N2180" s="153">
        <v>400</v>
      </c>
      <c r="O2180" s="155" t="s">
        <v>4368</v>
      </c>
      <c r="P2180" s="156" t="s">
        <v>60</v>
      </c>
      <c r="Q2180" s="157" t="s">
        <v>110</v>
      </c>
      <c r="R2180" s="158">
        <v>46155</v>
      </c>
      <c r="S2180" s="159"/>
      <c r="T2180" s="159" t="s">
        <v>62</v>
      </c>
      <c r="U2180" s="159" t="s">
        <v>111</v>
      </c>
      <c r="V2180" s="154">
        <v>46113</v>
      </c>
      <c r="W2180" s="154">
        <v>46155</v>
      </c>
      <c r="X2180" s="154"/>
      <c r="Y2180" s="160" t="s">
        <v>99</v>
      </c>
      <c r="Z2180" s="160" t="s">
        <v>65</v>
      </c>
      <c r="AA2180" s="153"/>
      <c r="AB2180" s="153"/>
      <c r="AC2180" s="182" t="e">
        <f t="shared" si="70"/>
        <v>#DIV/0!</v>
      </c>
      <c r="AD2180" s="153" t="e">
        <f t="shared" si="71"/>
        <v>#DIV/0!</v>
      </c>
      <c r="AE2180" s="233" t="s">
        <v>66</v>
      </c>
      <c r="AF2180" s="153"/>
      <c r="AG2180" s="159"/>
      <c r="AH2180" s="153"/>
      <c r="AI2180" s="161"/>
      <c r="AJ2180" s="153"/>
      <c r="AK2180" s="153"/>
      <c r="AL2180" s="207"/>
      <c r="AM2180" s="207"/>
      <c r="AN2180" s="207"/>
      <c r="AO2180" s="207" t="str">
        <f ca="1">IF(R2180="","",IF(R2180&gt;TODAY(),"0 meses",DATEDIF(R2180,TODAY(),"m") &amp; " meses"))</f>
        <v>0 meses</v>
      </c>
      <c r="AP2180" s="147" t="s">
        <v>67</v>
      </c>
      <c r="AQ2180" s="147" t="s">
        <v>67</v>
      </c>
      <c r="AR2180" s="147"/>
      <c r="AS2180" s="209" t="s">
        <v>68</v>
      </c>
      <c r="AT2180" s="223" t="str">
        <f>MONTH(B2180)&amp;"/"&amp;YEAR(B2180)</f>
        <v>3/2026</v>
      </c>
      <c r="AU2180" s="223">
        <f>WEEKNUM(B2180)-WEEKNUM(EOMONTH(B2180,-1)+1)+1</f>
        <v>1</v>
      </c>
      <c r="AV2180" s="209" t="str">
        <f>MONTH(R2180)&amp;"/"&amp;YEAR(R2180)</f>
        <v>5/2026</v>
      </c>
      <c r="AW2180" s="209">
        <f>WEEKNUM(R2180)-WEEKNUM(EOMONTH(R2180,-1)+1)+1</f>
        <v>3</v>
      </c>
      <c r="AX2180" s="209">
        <f>IF(BB2180="S",IF(Q2180="1. Aceitou o programa",R2180-B2180,0),0)</f>
        <v>72</v>
      </c>
      <c r="AY2180" s="209">
        <f>IF(BB2180="S",IF(AND(S2180&lt;&gt;"",R2180&lt;&gt;""),S2180-R2180,0),0)</f>
        <v>0</v>
      </c>
      <c r="AZ2180" s="209">
        <f>IF(BB2180="S",IF(Q2180="1. Aceitou o programa",IF(OR(X2180="Não se Aplica",X2180=""),IF(OR(W2180="Não se Aplica",W2180=""),0,W2180-V2180),AVERAGE(X2180-W2180,W2180-V2180)),0),0)</f>
        <v>42</v>
      </c>
      <c r="BA2180" s="209">
        <f>IF(BB2180="S",IF(AND(Q2180="1. Aceitou o programa",AH2180="Realizada"),IFERROR(IF(AG2180="",0,AG2180-R2180),0),0),0)</f>
        <v>0</v>
      </c>
      <c r="BB2180" s="209" t="str">
        <f>_xlfn.XLOOKUP(U2180,'Lista Suspensa'!$AA$20:$AA$23,'Lista Suspensa'!$AB$20:$AB$23,"N/A")</f>
        <v>S</v>
      </c>
    </row>
    <row r="2181" spans="1:54" ht="12" customHeight="1">
      <c r="A2181" s="151" t="s">
        <v>54</v>
      </c>
      <c r="B2181" s="152">
        <v>46083</v>
      </c>
      <c r="C2181" s="153" t="s">
        <v>55</v>
      </c>
      <c r="D2181" s="153" t="s">
        <v>56</v>
      </c>
      <c r="E2181" s="244">
        <v>83588600</v>
      </c>
      <c r="F2181" s="144" t="s">
        <v>4369</v>
      </c>
      <c r="G2181" s="230"/>
      <c r="H2181" s="154">
        <v>32624</v>
      </c>
      <c r="I2181" s="153">
        <v>37</v>
      </c>
      <c r="J2181" s="148" t="s">
        <v>70</v>
      </c>
      <c r="K2181" s="153"/>
      <c r="L2181" s="153"/>
      <c r="M2181" s="153"/>
      <c r="N2181" s="153">
        <v>40</v>
      </c>
      <c r="O2181" s="155" t="s">
        <v>4370</v>
      </c>
      <c r="P2181" s="156" t="s">
        <v>60</v>
      </c>
      <c r="Q2181" s="157" t="s">
        <v>110</v>
      </c>
      <c r="R2181" s="158">
        <v>46155</v>
      </c>
      <c r="S2181" s="159"/>
      <c r="T2181" s="159" t="s">
        <v>62</v>
      </c>
      <c r="U2181" s="159" t="s">
        <v>111</v>
      </c>
      <c r="V2181" s="154">
        <v>46114</v>
      </c>
      <c r="W2181" s="154">
        <v>46155</v>
      </c>
      <c r="X2181" s="154"/>
      <c r="Y2181" s="160" t="s">
        <v>99</v>
      </c>
      <c r="Z2181" s="160" t="s">
        <v>65</v>
      </c>
      <c r="AA2181" s="153"/>
      <c r="AB2181" s="153"/>
      <c r="AC2181" s="182" t="e">
        <f t="shared" si="70"/>
        <v>#DIV/0!</v>
      </c>
      <c r="AD2181" s="153" t="e">
        <f t="shared" si="71"/>
        <v>#DIV/0!</v>
      </c>
      <c r="AE2181" s="233" t="s">
        <v>66</v>
      </c>
      <c r="AF2181" s="153"/>
      <c r="AG2181" s="159"/>
      <c r="AH2181" s="153"/>
      <c r="AI2181" s="161"/>
      <c r="AJ2181" s="153"/>
      <c r="AK2181" s="153"/>
      <c r="AL2181" s="207" t="s">
        <v>85</v>
      </c>
      <c r="AM2181" s="207" t="s">
        <v>86</v>
      </c>
      <c r="AN2181" s="207" t="s">
        <v>191</v>
      </c>
      <c r="AO2181" s="207" t="str">
        <f ca="1">IF(R2181="","",IF(R2181&gt;TODAY(),"0 meses",DATEDIF(R2181,TODAY(),"m") &amp; " meses"))</f>
        <v>0 meses</v>
      </c>
      <c r="AP2181" s="147" t="s">
        <v>67</v>
      </c>
      <c r="AQ2181" s="147" t="s">
        <v>67</v>
      </c>
      <c r="AR2181" s="147"/>
      <c r="AS2181" s="209" t="s">
        <v>68</v>
      </c>
      <c r="AT2181" s="223" t="str">
        <f>MONTH(B2181)&amp;"/"&amp;YEAR(B2181)</f>
        <v>3/2026</v>
      </c>
      <c r="AU2181" s="223">
        <f>WEEKNUM(B2181)-WEEKNUM(EOMONTH(B2181,-1)+1)+1</f>
        <v>1</v>
      </c>
      <c r="AV2181" s="209" t="str">
        <f>MONTH(R2181)&amp;"/"&amp;YEAR(R2181)</f>
        <v>5/2026</v>
      </c>
      <c r="AW2181" s="209">
        <f>WEEKNUM(R2181)-WEEKNUM(EOMONTH(R2181,-1)+1)+1</f>
        <v>3</v>
      </c>
      <c r="AX2181" s="209">
        <f>IF(BB2181="S",IF(Q2181="1. Aceitou o programa",R2181-B2181,0),0)</f>
        <v>72</v>
      </c>
      <c r="AY2181" s="209">
        <f>IF(BB2181="S",IF(AND(S2181&lt;&gt;"",R2181&lt;&gt;""),S2181-R2181,0),0)</f>
        <v>0</v>
      </c>
      <c r="AZ2181" s="209">
        <f>IF(BB2181="S",IF(Q2181="1. Aceitou o programa",IF(OR(X2181="Não se Aplica",X2181=""),IF(OR(W2181="Não se Aplica",W2181=""),0,W2181-V2181),AVERAGE(X2181-W2181,W2181-V2181)),0),0)</f>
        <v>41</v>
      </c>
      <c r="BA2181" s="209">
        <f>IF(BB2181="S",IF(AND(Q2181="1. Aceitou o programa",AH2181="Realizada"),IFERROR(IF(AG2181="",0,AG2181-R2181),0),0),0)</f>
        <v>0</v>
      </c>
      <c r="BB2181" s="209" t="str">
        <f>_xlfn.XLOOKUP(U2181,'Lista Suspensa'!$AA$20:$AA$23,'Lista Suspensa'!$AB$20:$AB$23,"N/A")</f>
        <v>S</v>
      </c>
    </row>
    <row r="2182" spans="1:54" ht="12" customHeight="1">
      <c r="A2182" s="151" t="s">
        <v>54</v>
      </c>
      <c r="B2182" s="152">
        <v>46083</v>
      </c>
      <c r="C2182" s="153" t="s">
        <v>55</v>
      </c>
      <c r="D2182" s="153" t="s">
        <v>56</v>
      </c>
      <c r="E2182" s="244">
        <v>77340775</v>
      </c>
      <c r="F2182" s="144" t="s">
        <v>4371</v>
      </c>
      <c r="G2182" s="230"/>
      <c r="H2182" s="154">
        <v>32681</v>
      </c>
      <c r="I2182" s="153">
        <v>36</v>
      </c>
      <c r="J2182" s="148" t="s">
        <v>70</v>
      </c>
      <c r="K2182" s="153"/>
      <c r="L2182" s="153"/>
      <c r="M2182" s="153"/>
      <c r="N2182" s="153">
        <v>450</v>
      </c>
      <c r="O2182" s="155" t="s">
        <v>4372</v>
      </c>
      <c r="P2182" s="156" t="s">
        <v>60</v>
      </c>
      <c r="Q2182" s="157" t="s">
        <v>110</v>
      </c>
      <c r="R2182" s="158">
        <v>46155</v>
      </c>
      <c r="S2182" s="159"/>
      <c r="T2182" s="159" t="s">
        <v>62</v>
      </c>
      <c r="U2182" s="159" t="s">
        <v>111</v>
      </c>
      <c r="V2182" s="154">
        <v>46112</v>
      </c>
      <c r="W2182" s="154">
        <v>46155</v>
      </c>
      <c r="X2182" s="154"/>
      <c r="Y2182" s="160" t="s">
        <v>99</v>
      </c>
      <c r="Z2182" s="160" t="s">
        <v>65</v>
      </c>
      <c r="AA2182" s="153"/>
      <c r="AB2182" s="153"/>
      <c r="AC2182" s="182" t="e">
        <f t="shared" si="70"/>
        <v>#DIV/0!</v>
      </c>
      <c r="AD2182" s="153" t="e">
        <f t="shared" si="71"/>
        <v>#DIV/0!</v>
      </c>
      <c r="AE2182" s="233" t="s">
        <v>66</v>
      </c>
      <c r="AF2182" s="153"/>
      <c r="AG2182" s="159"/>
      <c r="AH2182" s="153"/>
      <c r="AI2182" s="161"/>
      <c r="AJ2182" s="153"/>
      <c r="AK2182" s="153"/>
      <c r="AL2182" s="207"/>
      <c r="AM2182" s="207"/>
      <c r="AN2182" s="207"/>
      <c r="AO2182" s="207" t="str">
        <f ca="1">IF(R2182="","",IF(R2182&gt;TODAY(),"0 meses",DATEDIF(R2182,TODAY(),"m") &amp; " meses"))</f>
        <v>0 meses</v>
      </c>
      <c r="AP2182" s="147" t="s">
        <v>67</v>
      </c>
      <c r="AQ2182" s="147" t="s">
        <v>67</v>
      </c>
      <c r="AR2182" s="147"/>
      <c r="AS2182" s="209" t="s">
        <v>68</v>
      </c>
      <c r="AT2182" s="223" t="str">
        <f>MONTH(B2182)&amp;"/"&amp;YEAR(B2182)</f>
        <v>3/2026</v>
      </c>
      <c r="AU2182" s="223">
        <f>WEEKNUM(B2182)-WEEKNUM(EOMONTH(B2182,-1)+1)+1</f>
        <v>1</v>
      </c>
      <c r="AV2182" s="209" t="str">
        <f>MONTH(R2182)&amp;"/"&amp;YEAR(R2182)</f>
        <v>5/2026</v>
      </c>
      <c r="AW2182" s="209">
        <f>WEEKNUM(R2182)-WEEKNUM(EOMONTH(R2182,-1)+1)+1</f>
        <v>3</v>
      </c>
      <c r="AX2182" s="209">
        <f>IF(BB2182="S",IF(Q2182="1. Aceitou o programa",R2182-B2182,0),0)</f>
        <v>72</v>
      </c>
      <c r="AY2182" s="209">
        <f>IF(BB2182="S",IF(AND(S2182&lt;&gt;"",R2182&lt;&gt;""),S2182-R2182,0),0)</f>
        <v>0</v>
      </c>
      <c r="AZ2182" s="209">
        <f>IF(BB2182="S",IF(Q2182="1. Aceitou o programa",IF(OR(X2182="Não se Aplica",X2182=""),IF(OR(W2182="Não se Aplica",W2182=""),0,W2182-V2182),AVERAGE(X2182-W2182,W2182-V2182)),0),0)</f>
        <v>43</v>
      </c>
      <c r="BA2182" s="209">
        <f>IF(BB2182="S",IF(AND(Q2182="1. Aceitou o programa",AH2182="Realizada"),IFERROR(IF(AG2182="",0,AG2182-R2182),0),0),0)</f>
        <v>0</v>
      </c>
      <c r="BB2182" s="209" t="str">
        <f>_xlfn.XLOOKUP(U2182,'Lista Suspensa'!$AA$20:$AA$23,'Lista Suspensa'!$AB$20:$AB$23,"N/A")</f>
        <v>S</v>
      </c>
    </row>
    <row r="2183" spans="1:54" ht="12" customHeight="1">
      <c r="A2183" s="151" t="s">
        <v>54</v>
      </c>
      <c r="B2183" s="152">
        <v>46083</v>
      </c>
      <c r="C2183" s="153" t="s">
        <v>55</v>
      </c>
      <c r="D2183" s="153" t="s">
        <v>56</v>
      </c>
      <c r="E2183" s="244">
        <v>92864589</v>
      </c>
      <c r="F2183" s="144" t="s">
        <v>4373</v>
      </c>
      <c r="G2183" s="230"/>
      <c r="H2183" s="154">
        <v>32690</v>
      </c>
      <c r="I2183" s="153">
        <v>36</v>
      </c>
      <c r="J2183" s="148" t="s">
        <v>70</v>
      </c>
      <c r="K2183" s="153"/>
      <c r="L2183" s="153"/>
      <c r="M2183" s="153"/>
      <c r="N2183" s="153">
        <v>110</v>
      </c>
      <c r="O2183" s="155" t="s">
        <v>4374</v>
      </c>
      <c r="P2183" s="156" t="s">
        <v>60</v>
      </c>
      <c r="Q2183" s="157" t="s">
        <v>110</v>
      </c>
      <c r="R2183" s="158">
        <v>46155</v>
      </c>
      <c r="S2183" s="159"/>
      <c r="T2183" s="159" t="s">
        <v>62</v>
      </c>
      <c r="U2183" s="159" t="s">
        <v>111</v>
      </c>
      <c r="V2183" s="154">
        <v>46126</v>
      </c>
      <c r="W2183" s="154">
        <v>46155</v>
      </c>
      <c r="X2183" s="154"/>
      <c r="Y2183" s="160" t="s">
        <v>99</v>
      </c>
      <c r="Z2183" s="160" t="s">
        <v>65</v>
      </c>
      <c r="AA2183" s="153"/>
      <c r="AB2183" s="153"/>
      <c r="AC2183" s="182" t="e">
        <f t="shared" si="70"/>
        <v>#DIV/0!</v>
      </c>
      <c r="AD2183" s="153" t="e">
        <f t="shared" si="71"/>
        <v>#DIV/0!</v>
      </c>
      <c r="AE2183" s="233" t="s">
        <v>66</v>
      </c>
      <c r="AF2183" s="153"/>
      <c r="AG2183" s="159"/>
      <c r="AH2183" s="153"/>
      <c r="AI2183" s="161"/>
      <c r="AJ2183" s="153"/>
      <c r="AK2183" s="153"/>
      <c r="AL2183" s="207"/>
      <c r="AM2183" s="207"/>
      <c r="AN2183" s="207"/>
      <c r="AO2183" s="207" t="str">
        <f ca="1">IF(R2183="","",IF(R2183&gt;TODAY(),"0 meses",DATEDIF(R2183,TODAY(),"m") &amp; " meses"))</f>
        <v>0 meses</v>
      </c>
      <c r="AP2183" s="147" t="s">
        <v>67</v>
      </c>
      <c r="AQ2183" s="147" t="s">
        <v>67</v>
      </c>
      <c r="AR2183" s="147"/>
      <c r="AS2183" s="209" t="s">
        <v>68</v>
      </c>
      <c r="AT2183" s="223" t="str">
        <f>MONTH(B2183)&amp;"/"&amp;YEAR(B2183)</f>
        <v>3/2026</v>
      </c>
      <c r="AU2183" s="223">
        <f>WEEKNUM(B2183)-WEEKNUM(EOMONTH(B2183,-1)+1)+1</f>
        <v>1</v>
      </c>
      <c r="AV2183" s="209" t="str">
        <f>MONTH(R2183)&amp;"/"&amp;YEAR(R2183)</f>
        <v>5/2026</v>
      </c>
      <c r="AW2183" s="209">
        <f>WEEKNUM(R2183)-WEEKNUM(EOMONTH(R2183,-1)+1)+1</f>
        <v>3</v>
      </c>
      <c r="AX2183" s="209">
        <f>IF(BB2183="S",IF(Q2183="1. Aceitou o programa",R2183-B2183,0),0)</f>
        <v>72</v>
      </c>
      <c r="AY2183" s="209">
        <f>IF(BB2183="S",IF(AND(S2183&lt;&gt;"",R2183&lt;&gt;""),S2183-R2183,0),0)</f>
        <v>0</v>
      </c>
      <c r="AZ2183" s="209">
        <f>IF(BB2183="S",IF(Q2183="1. Aceitou o programa",IF(OR(X2183="Não se Aplica",X2183=""),IF(OR(W2183="Não se Aplica",W2183=""),0,W2183-V2183),AVERAGE(X2183-W2183,W2183-V2183)),0),0)</f>
        <v>29</v>
      </c>
      <c r="BA2183" s="209">
        <f>IF(BB2183="S",IF(AND(Q2183="1. Aceitou o programa",AH2183="Realizada"),IFERROR(IF(AG2183="",0,AG2183-R2183),0),0),0)</f>
        <v>0</v>
      </c>
      <c r="BB2183" s="209" t="str">
        <f>_xlfn.XLOOKUP(U2183,'Lista Suspensa'!$AA$20:$AA$23,'Lista Suspensa'!$AB$20:$AB$23,"N/A")</f>
        <v>S</v>
      </c>
    </row>
    <row r="2184" spans="1:54" ht="12" customHeight="1">
      <c r="A2184" s="151" t="s">
        <v>54</v>
      </c>
      <c r="B2184" s="152">
        <v>46083</v>
      </c>
      <c r="C2184" s="153" t="s">
        <v>55</v>
      </c>
      <c r="D2184" s="153" t="s">
        <v>56</v>
      </c>
      <c r="E2184" s="244">
        <v>93394041</v>
      </c>
      <c r="F2184" s="144" t="s">
        <v>4375</v>
      </c>
      <c r="G2184" s="230"/>
      <c r="H2184" s="154">
        <v>32715</v>
      </c>
      <c r="I2184" s="153">
        <v>36</v>
      </c>
      <c r="J2184" s="148" t="s">
        <v>58</v>
      </c>
      <c r="K2184" s="153"/>
      <c r="L2184" s="153"/>
      <c r="M2184" s="153"/>
      <c r="N2184" s="153">
        <v>110</v>
      </c>
      <c r="O2184" s="155" t="s">
        <v>4376</v>
      </c>
      <c r="P2184" s="156" t="s">
        <v>60</v>
      </c>
      <c r="Q2184" s="157" t="s">
        <v>110</v>
      </c>
      <c r="R2184" s="158">
        <v>46155</v>
      </c>
      <c r="S2184" s="159"/>
      <c r="T2184" s="159" t="s">
        <v>62</v>
      </c>
      <c r="U2184" s="159" t="s">
        <v>111</v>
      </c>
      <c r="V2184" s="154">
        <v>46125</v>
      </c>
      <c r="W2184" s="154"/>
      <c r="X2184" s="154"/>
      <c r="Y2184" s="160" t="s">
        <v>2589</v>
      </c>
      <c r="Z2184" s="160" t="s">
        <v>65</v>
      </c>
      <c r="AA2184" s="153"/>
      <c r="AB2184" s="153"/>
      <c r="AC2184" s="182" t="e">
        <f t="shared" si="70"/>
        <v>#DIV/0!</v>
      </c>
      <c r="AD2184" s="153" t="e">
        <f t="shared" si="71"/>
        <v>#DIV/0!</v>
      </c>
      <c r="AE2184" s="233" t="s">
        <v>66</v>
      </c>
      <c r="AF2184" s="153"/>
      <c r="AG2184" s="159"/>
      <c r="AH2184" s="153"/>
      <c r="AI2184" s="161"/>
      <c r="AJ2184" s="153"/>
      <c r="AK2184" s="153"/>
      <c r="AL2184" s="207"/>
      <c r="AM2184" s="207"/>
      <c r="AN2184" s="207"/>
      <c r="AO2184" s="207" t="str">
        <f ca="1">IF(R2184="","",IF(R2184&gt;TODAY(),"0 meses",DATEDIF(R2184,TODAY(),"m") &amp; " meses"))</f>
        <v>0 meses</v>
      </c>
      <c r="AP2184" s="147" t="s">
        <v>67</v>
      </c>
      <c r="AQ2184" s="147" t="s">
        <v>67</v>
      </c>
      <c r="AR2184" s="147"/>
      <c r="AS2184" s="209" t="s">
        <v>68</v>
      </c>
      <c r="AT2184" s="223" t="str">
        <f>MONTH(B2184)&amp;"/"&amp;YEAR(B2184)</f>
        <v>3/2026</v>
      </c>
      <c r="AU2184" s="223">
        <f>WEEKNUM(B2184)-WEEKNUM(EOMONTH(B2184,-1)+1)+1</f>
        <v>1</v>
      </c>
      <c r="AV2184" s="209" t="str">
        <f>MONTH(R2184)&amp;"/"&amp;YEAR(R2184)</f>
        <v>5/2026</v>
      </c>
      <c r="AW2184" s="209">
        <f>WEEKNUM(R2184)-WEEKNUM(EOMONTH(R2184,-1)+1)+1</f>
        <v>3</v>
      </c>
      <c r="AX2184" s="209">
        <f>IF(BB2184="S",IF(Q2184="1. Aceitou o programa",R2184-B2184,0),0)</f>
        <v>72</v>
      </c>
      <c r="AY2184" s="209">
        <f>IF(BB2184="S",IF(AND(S2184&lt;&gt;"",R2184&lt;&gt;""),S2184-R2184,0),0)</f>
        <v>0</v>
      </c>
      <c r="AZ2184" s="209">
        <f>IF(BB2184="S",IF(Q2184="1. Aceitou o programa",IF(OR(X2184="Não se Aplica",X2184=""),IF(OR(W2184="Não se Aplica",W2184=""),0,W2184-V2184),AVERAGE(X2184-W2184,W2184-V2184)),0),0)</f>
        <v>0</v>
      </c>
      <c r="BA2184" s="209">
        <f>IF(BB2184="S",IF(AND(Q2184="1. Aceitou o programa",AH2184="Realizada"),IFERROR(IF(AG2184="",0,AG2184-R2184),0),0),0)</f>
        <v>0</v>
      </c>
      <c r="BB2184" s="209" t="str">
        <f>_xlfn.XLOOKUP(U2184,'Lista Suspensa'!$AA$20:$AA$23,'Lista Suspensa'!$AB$20:$AB$23,"N/A")</f>
        <v>S</v>
      </c>
    </row>
    <row r="2185" spans="1:54" ht="12" customHeight="1">
      <c r="A2185" s="151" t="s">
        <v>54</v>
      </c>
      <c r="B2185" s="152">
        <v>46083</v>
      </c>
      <c r="C2185" s="153" t="s">
        <v>55</v>
      </c>
      <c r="D2185" s="153" t="s">
        <v>56</v>
      </c>
      <c r="E2185" s="244">
        <v>84834945</v>
      </c>
      <c r="F2185" s="144" t="s">
        <v>4377</v>
      </c>
      <c r="G2185" s="230"/>
      <c r="H2185" s="154">
        <v>32749</v>
      </c>
      <c r="I2185" s="153">
        <v>36</v>
      </c>
      <c r="J2185" s="148" t="s">
        <v>58</v>
      </c>
      <c r="K2185" s="153"/>
      <c r="L2185" s="153"/>
      <c r="M2185" s="153"/>
      <c r="N2185" s="153">
        <v>380</v>
      </c>
      <c r="O2185" s="155" t="s">
        <v>4378</v>
      </c>
      <c r="P2185" s="156" t="s">
        <v>60</v>
      </c>
      <c r="Q2185" s="157" t="s">
        <v>110</v>
      </c>
      <c r="R2185" s="158">
        <v>46155</v>
      </c>
      <c r="S2185" s="159"/>
      <c r="T2185" s="159" t="s">
        <v>62</v>
      </c>
      <c r="U2185" s="159" t="s">
        <v>111</v>
      </c>
      <c r="V2185" s="154">
        <v>46114</v>
      </c>
      <c r="W2185" s="154"/>
      <c r="X2185" s="154"/>
      <c r="Y2185" s="160" t="s">
        <v>4379</v>
      </c>
      <c r="Z2185" s="160" t="s">
        <v>65</v>
      </c>
      <c r="AA2185" s="153"/>
      <c r="AB2185" s="153"/>
      <c r="AC2185" s="182" t="e">
        <f t="shared" si="70"/>
        <v>#DIV/0!</v>
      </c>
      <c r="AD2185" s="153" t="e">
        <f t="shared" si="71"/>
        <v>#DIV/0!</v>
      </c>
      <c r="AE2185" s="233" t="s">
        <v>66</v>
      </c>
      <c r="AF2185" s="153"/>
      <c r="AG2185" s="159"/>
      <c r="AH2185" s="153"/>
      <c r="AI2185" s="161"/>
      <c r="AJ2185" s="153"/>
      <c r="AK2185" s="153"/>
      <c r="AL2185" s="207"/>
      <c r="AM2185" s="207"/>
      <c r="AN2185" s="207"/>
      <c r="AO2185" s="207" t="str">
        <f ca="1">IF(R2185="","",IF(R2185&gt;TODAY(),"0 meses",DATEDIF(R2185,TODAY(),"m") &amp; " meses"))</f>
        <v>0 meses</v>
      </c>
      <c r="AP2185" s="147" t="s">
        <v>67</v>
      </c>
      <c r="AQ2185" s="147" t="s">
        <v>67</v>
      </c>
      <c r="AR2185" s="147"/>
      <c r="AS2185" s="209" t="s">
        <v>68</v>
      </c>
      <c r="AT2185" s="223" t="str">
        <f>MONTH(B2185)&amp;"/"&amp;YEAR(B2185)</f>
        <v>3/2026</v>
      </c>
      <c r="AU2185" s="223">
        <f>WEEKNUM(B2185)-WEEKNUM(EOMONTH(B2185,-1)+1)+1</f>
        <v>1</v>
      </c>
      <c r="AV2185" s="209" t="str">
        <f>MONTH(R2185)&amp;"/"&amp;YEAR(R2185)</f>
        <v>5/2026</v>
      </c>
      <c r="AW2185" s="209">
        <f>WEEKNUM(R2185)-WEEKNUM(EOMONTH(R2185,-1)+1)+1</f>
        <v>3</v>
      </c>
      <c r="AX2185" s="209">
        <f>IF(BB2185="S",IF(Q2185="1. Aceitou o programa",R2185-B2185,0),0)</f>
        <v>72</v>
      </c>
      <c r="AY2185" s="209">
        <f>IF(BB2185="S",IF(AND(S2185&lt;&gt;"",R2185&lt;&gt;""),S2185-R2185,0),0)</f>
        <v>0</v>
      </c>
      <c r="AZ2185" s="209">
        <f>IF(BB2185="S",IF(Q2185="1. Aceitou o programa",IF(OR(X2185="Não se Aplica",X2185=""),IF(OR(W2185="Não se Aplica",W2185=""),0,W2185-V2185),AVERAGE(X2185-W2185,W2185-V2185)),0),0)</f>
        <v>0</v>
      </c>
      <c r="BA2185" s="209">
        <f>IF(BB2185="S",IF(AND(Q2185="1. Aceitou o programa",AH2185="Realizada"),IFERROR(IF(AG2185="",0,AG2185-R2185),0),0),0)</f>
        <v>0</v>
      </c>
      <c r="BB2185" s="209" t="str">
        <f>_xlfn.XLOOKUP(U2185,'Lista Suspensa'!$AA$20:$AA$23,'Lista Suspensa'!$AB$20:$AB$23,"N/A")</f>
        <v>S</v>
      </c>
    </row>
    <row r="2186" spans="1:54" ht="12" customHeight="1">
      <c r="A2186" s="151" t="s">
        <v>54</v>
      </c>
      <c r="B2186" s="152">
        <v>46083</v>
      </c>
      <c r="C2186" s="153" t="s">
        <v>55</v>
      </c>
      <c r="D2186" s="153" t="s">
        <v>56</v>
      </c>
      <c r="E2186" s="244">
        <v>84307573</v>
      </c>
      <c r="F2186" s="144" t="s">
        <v>4380</v>
      </c>
      <c r="G2186" s="230"/>
      <c r="H2186" s="154">
        <v>32766</v>
      </c>
      <c r="I2186" s="153">
        <v>36</v>
      </c>
      <c r="J2186" s="148" t="s">
        <v>58</v>
      </c>
      <c r="K2186" s="153"/>
      <c r="L2186" s="153"/>
      <c r="M2186" s="153"/>
      <c r="N2186" s="153">
        <v>40</v>
      </c>
      <c r="O2186" s="155" t="s">
        <v>4381</v>
      </c>
      <c r="P2186" s="156" t="s">
        <v>60</v>
      </c>
      <c r="Q2186" s="157" t="s">
        <v>110</v>
      </c>
      <c r="R2186" s="158">
        <v>46155</v>
      </c>
      <c r="S2186" s="159"/>
      <c r="T2186" s="159" t="s">
        <v>62</v>
      </c>
      <c r="U2186" s="159" t="s">
        <v>111</v>
      </c>
      <c r="V2186" s="154">
        <v>46114</v>
      </c>
      <c r="W2186" s="154">
        <v>46155</v>
      </c>
      <c r="X2186" s="154"/>
      <c r="Y2186" s="160" t="s">
        <v>99</v>
      </c>
      <c r="Z2186" s="160" t="s">
        <v>65</v>
      </c>
      <c r="AA2186" s="153"/>
      <c r="AB2186" s="153"/>
      <c r="AC2186" s="182" t="e">
        <f t="shared" si="70"/>
        <v>#DIV/0!</v>
      </c>
      <c r="AD2186" s="153" t="e">
        <f t="shared" si="71"/>
        <v>#DIV/0!</v>
      </c>
      <c r="AE2186" s="233" t="s">
        <v>66</v>
      </c>
      <c r="AF2186" s="153"/>
      <c r="AG2186" s="159"/>
      <c r="AH2186" s="153"/>
      <c r="AI2186" s="161"/>
      <c r="AJ2186" s="153"/>
      <c r="AK2186" s="153"/>
      <c r="AL2186" s="207"/>
      <c r="AM2186" s="207"/>
      <c r="AN2186" s="207"/>
      <c r="AO2186" s="207" t="str">
        <f ca="1">IF(R2186="","",IF(R2186&gt;TODAY(),"0 meses",DATEDIF(R2186,TODAY(),"m") &amp; " meses"))</f>
        <v>0 meses</v>
      </c>
      <c r="AP2186" s="147" t="s">
        <v>67</v>
      </c>
      <c r="AQ2186" s="147" t="s">
        <v>67</v>
      </c>
      <c r="AR2186" s="147"/>
      <c r="AS2186" s="209" t="s">
        <v>68</v>
      </c>
      <c r="AT2186" s="223" t="str">
        <f>MONTH(B2186)&amp;"/"&amp;YEAR(B2186)</f>
        <v>3/2026</v>
      </c>
      <c r="AU2186" s="223">
        <f>WEEKNUM(B2186)-WEEKNUM(EOMONTH(B2186,-1)+1)+1</f>
        <v>1</v>
      </c>
      <c r="AV2186" s="209" t="str">
        <f>MONTH(R2186)&amp;"/"&amp;YEAR(R2186)</f>
        <v>5/2026</v>
      </c>
      <c r="AW2186" s="209">
        <f>WEEKNUM(R2186)-WEEKNUM(EOMONTH(R2186,-1)+1)+1</f>
        <v>3</v>
      </c>
      <c r="AX2186" s="209">
        <f>IF(BB2186="S",IF(Q2186="1. Aceitou o programa",R2186-B2186,0),0)</f>
        <v>72</v>
      </c>
      <c r="AY2186" s="209">
        <f>IF(BB2186="S",IF(AND(S2186&lt;&gt;"",R2186&lt;&gt;""),S2186-R2186,0),0)</f>
        <v>0</v>
      </c>
      <c r="AZ2186" s="209">
        <f>IF(BB2186="S",IF(Q2186="1. Aceitou o programa",IF(OR(X2186="Não se Aplica",X2186=""),IF(OR(W2186="Não se Aplica",W2186=""),0,W2186-V2186),AVERAGE(X2186-W2186,W2186-V2186)),0),0)</f>
        <v>41</v>
      </c>
      <c r="BA2186" s="209">
        <f>IF(BB2186="S",IF(AND(Q2186="1. Aceitou o programa",AH2186="Realizada"),IFERROR(IF(AG2186="",0,AG2186-R2186),0),0),0)</f>
        <v>0</v>
      </c>
      <c r="BB2186" s="209" t="str">
        <f>_xlfn.XLOOKUP(U2186,'Lista Suspensa'!$AA$20:$AA$23,'Lista Suspensa'!$AB$20:$AB$23,"N/A")</f>
        <v>S</v>
      </c>
    </row>
    <row r="2187" spans="1:54" ht="12" customHeight="1">
      <c r="A2187" s="151" t="s">
        <v>54</v>
      </c>
      <c r="B2187" s="152">
        <v>46083</v>
      </c>
      <c r="C2187" s="153" t="s">
        <v>55</v>
      </c>
      <c r="D2187" s="153" t="s">
        <v>56</v>
      </c>
      <c r="E2187" s="244">
        <v>86245466</v>
      </c>
      <c r="F2187" s="144" t="s">
        <v>4382</v>
      </c>
      <c r="G2187" s="230"/>
      <c r="H2187" s="154">
        <v>32796</v>
      </c>
      <c r="I2187" s="153">
        <v>36</v>
      </c>
      <c r="J2187" s="148" t="s">
        <v>70</v>
      </c>
      <c r="K2187" s="153"/>
      <c r="L2187" s="153"/>
      <c r="M2187" s="153"/>
      <c r="N2187" s="153">
        <v>60</v>
      </c>
      <c r="O2187" s="155">
        <v>11989688818</v>
      </c>
      <c r="P2187" s="156" t="s">
        <v>60</v>
      </c>
      <c r="Q2187" s="157" t="s">
        <v>110</v>
      </c>
      <c r="R2187" s="158">
        <v>46155</v>
      </c>
      <c r="S2187" s="159"/>
      <c r="T2187" s="159" t="s">
        <v>62</v>
      </c>
      <c r="U2187" s="159" t="s">
        <v>111</v>
      </c>
      <c r="V2187" s="154">
        <v>46118</v>
      </c>
      <c r="W2187" s="154">
        <v>46155</v>
      </c>
      <c r="X2187" s="154"/>
      <c r="Y2187" s="160" t="s">
        <v>99</v>
      </c>
      <c r="Z2187" s="160" t="s">
        <v>65</v>
      </c>
      <c r="AA2187" s="153"/>
      <c r="AB2187" s="153"/>
      <c r="AC2187" s="182" t="e">
        <f t="shared" si="70"/>
        <v>#DIV/0!</v>
      </c>
      <c r="AD2187" s="153" t="e">
        <f t="shared" si="71"/>
        <v>#DIV/0!</v>
      </c>
      <c r="AE2187" s="233" t="s">
        <v>66</v>
      </c>
      <c r="AF2187" s="153"/>
      <c r="AG2187" s="159"/>
      <c r="AH2187" s="153"/>
      <c r="AI2187" s="161"/>
      <c r="AJ2187" s="153"/>
      <c r="AK2187" s="153"/>
      <c r="AL2187" s="207"/>
      <c r="AM2187" s="207"/>
      <c r="AN2187" s="207"/>
      <c r="AO2187" s="207" t="str">
        <f ca="1">IF(R2187="","",IF(R2187&gt;TODAY(),"0 meses",DATEDIF(R2187,TODAY(),"m") &amp; " meses"))</f>
        <v>0 meses</v>
      </c>
      <c r="AP2187" s="147" t="s">
        <v>67</v>
      </c>
      <c r="AQ2187" s="147" t="s">
        <v>67</v>
      </c>
      <c r="AR2187" s="147"/>
      <c r="AS2187" s="209" t="s">
        <v>68</v>
      </c>
      <c r="AT2187" s="223" t="str">
        <f>MONTH(B2187)&amp;"/"&amp;YEAR(B2187)</f>
        <v>3/2026</v>
      </c>
      <c r="AU2187" s="223">
        <f>WEEKNUM(B2187)-WEEKNUM(EOMONTH(B2187,-1)+1)+1</f>
        <v>1</v>
      </c>
      <c r="AV2187" s="209" t="str">
        <f>MONTH(R2187)&amp;"/"&amp;YEAR(R2187)</f>
        <v>5/2026</v>
      </c>
      <c r="AW2187" s="209">
        <f>WEEKNUM(R2187)-WEEKNUM(EOMONTH(R2187,-1)+1)+1</f>
        <v>3</v>
      </c>
      <c r="AX2187" s="209">
        <f>IF(BB2187="S",IF(Q2187="1. Aceitou o programa",R2187-B2187,0),0)</f>
        <v>72</v>
      </c>
      <c r="AY2187" s="209">
        <f>IF(BB2187="S",IF(AND(S2187&lt;&gt;"",R2187&lt;&gt;""),S2187-R2187,0),0)</f>
        <v>0</v>
      </c>
      <c r="AZ2187" s="209">
        <f>IF(BB2187="S",IF(Q2187="1. Aceitou o programa",IF(OR(X2187="Não se Aplica",X2187=""),IF(OR(W2187="Não se Aplica",W2187=""),0,W2187-V2187),AVERAGE(X2187-W2187,W2187-V2187)),0),0)</f>
        <v>37</v>
      </c>
      <c r="BA2187" s="209">
        <f>IF(BB2187="S",IF(AND(Q2187="1. Aceitou o programa",AH2187="Realizada"),IFERROR(IF(AG2187="",0,AG2187-R2187),0),0),0)</f>
        <v>0</v>
      </c>
      <c r="BB2187" s="209" t="str">
        <f>_xlfn.XLOOKUP(U2187,'Lista Suspensa'!$AA$20:$AA$23,'Lista Suspensa'!$AB$20:$AB$23,"N/A")</f>
        <v>S</v>
      </c>
    </row>
    <row r="2188" spans="1:54" ht="12" customHeight="1">
      <c r="A2188" s="151" t="s">
        <v>54</v>
      </c>
      <c r="B2188" s="152">
        <v>46083</v>
      </c>
      <c r="C2188" s="153" t="s">
        <v>55</v>
      </c>
      <c r="D2188" s="153" t="s">
        <v>56</v>
      </c>
      <c r="E2188" s="244">
        <v>81044365</v>
      </c>
      <c r="F2188" s="144" t="s">
        <v>4383</v>
      </c>
      <c r="G2188" s="230"/>
      <c r="H2188" s="154">
        <v>32920</v>
      </c>
      <c r="I2188" s="153">
        <v>36</v>
      </c>
      <c r="J2188" s="148" t="s">
        <v>58</v>
      </c>
      <c r="K2188" s="153"/>
      <c r="L2188" s="153"/>
      <c r="M2188" s="153"/>
      <c r="N2188" s="153">
        <v>380</v>
      </c>
      <c r="O2188" s="155" t="s">
        <v>4384</v>
      </c>
      <c r="P2188" s="156" t="s">
        <v>60</v>
      </c>
      <c r="Q2188" s="157" t="s">
        <v>110</v>
      </c>
      <c r="R2188" s="158">
        <v>46155</v>
      </c>
      <c r="S2188" s="159"/>
      <c r="T2188" s="159" t="s">
        <v>62</v>
      </c>
      <c r="U2188" s="159" t="s">
        <v>111</v>
      </c>
      <c r="V2188" s="154">
        <v>46114</v>
      </c>
      <c r="W2188" s="154">
        <v>46155</v>
      </c>
      <c r="X2188" s="154"/>
      <c r="Y2188" s="160" t="s">
        <v>99</v>
      </c>
      <c r="Z2188" s="160" t="s">
        <v>65</v>
      </c>
      <c r="AA2188" s="153"/>
      <c r="AB2188" s="153"/>
      <c r="AC2188" s="182" t="e">
        <f t="shared" si="70"/>
        <v>#DIV/0!</v>
      </c>
      <c r="AD2188" s="153" t="e">
        <f t="shared" si="71"/>
        <v>#DIV/0!</v>
      </c>
      <c r="AE2188" s="233" t="s">
        <v>66</v>
      </c>
      <c r="AF2188" s="153"/>
      <c r="AG2188" s="159"/>
      <c r="AH2188" s="153"/>
      <c r="AI2188" s="161"/>
      <c r="AJ2188" s="153"/>
      <c r="AK2188" s="153"/>
      <c r="AL2188" s="207"/>
      <c r="AM2188" s="207"/>
      <c r="AN2188" s="207"/>
      <c r="AO2188" s="207" t="str">
        <f ca="1">IF(R2188="","",IF(R2188&gt;TODAY(),"0 meses",DATEDIF(R2188,TODAY(),"m") &amp; " meses"))</f>
        <v>0 meses</v>
      </c>
      <c r="AP2188" s="147" t="s">
        <v>67</v>
      </c>
      <c r="AQ2188" s="147" t="s">
        <v>67</v>
      </c>
      <c r="AR2188" s="147"/>
      <c r="AS2188" s="209" t="s">
        <v>68</v>
      </c>
      <c r="AT2188" s="223" t="str">
        <f>MONTH(B2188)&amp;"/"&amp;YEAR(B2188)</f>
        <v>3/2026</v>
      </c>
      <c r="AU2188" s="223">
        <f>WEEKNUM(B2188)-WEEKNUM(EOMONTH(B2188,-1)+1)+1</f>
        <v>1</v>
      </c>
      <c r="AV2188" s="209" t="str">
        <f>MONTH(R2188)&amp;"/"&amp;YEAR(R2188)</f>
        <v>5/2026</v>
      </c>
      <c r="AW2188" s="209">
        <f>WEEKNUM(R2188)-WEEKNUM(EOMONTH(R2188,-1)+1)+1</f>
        <v>3</v>
      </c>
      <c r="AX2188" s="209">
        <f>IF(BB2188="S",IF(Q2188="1. Aceitou o programa",R2188-B2188,0),0)</f>
        <v>72</v>
      </c>
      <c r="AY2188" s="209">
        <f>IF(BB2188="S",IF(AND(S2188&lt;&gt;"",R2188&lt;&gt;""),S2188-R2188,0),0)</f>
        <v>0</v>
      </c>
      <c r="AZ2188" s="209">
        <f>IF(BB2188="S",IF(Q2188="1. Aceitou o programa",IF(OR(X2188="Não se Aplica",X2188=""),IF(OR(W2188="Não se Aplica",W2188=""),0,W2188-V2188),AVERAGE(X2188-W2188,W2188-V2188)),0),0)</f>
        <v>41</v>
      </c>
      <c r="BA2188" s="209">
        <f>IF(BB2188="S",IF(AND(Q2188="1. Aceitou o programa",AH2188="Realizada"),IFERROR(IF(AG2188="",0,AG2188-R2188),0),0),0)</f>
        <v>0</v>
      </c>
      <c r="BB2188" s="209" t="str">
        <f>_xlfn.XLOOKUP(U2188,'Lista Suspensa'!$AA$20:$AA$23,'Lista Suspensa'!$AB$20:$AB$23,"N/A")</f>
        <v>S</v>
      </c>
    </row>
    <row r="2189" spans="1:54" ht="12" customHeight="1">
      <c r="A2189" s="151" t="s">
        <v>54</v>
      </c>
      <c r="B2189" s="152">
        <v>46083</v>
      </c>
      <c r="C2189" s="153" t="s">
        <v>55</v>
      </c>
      <c r="D2189" s="153" t="s">
        <v>56</v>
      </c>
      <c r="E2189" s="244">
        <v>93639487</v>
      </c>
      <c r="F2189" s="144" t="s">
        <v>4385</v>
      </c>
      <c r="G2189" s="230"/>
      <c r="H2189" s="154">
        <v>33175</v>
      </c>
      <c r="I2189" s="153">
        <v>35</v>
      </c>
      <c r="J2189" s="148" t="s">
        <v>70</v>
      </c>
      <c r="K2189" s="153"/>
      <c r="L2189" s="153"/>
      <c r="M2189" s="153"/>
      <c r="N2189" s="153">
        <v>60</v>
      </c>
      <c r="O2189" s="155" t="s">
        <v>4386</v>
      </c>
      <c r="P2189" s="156" t="s">
        <v>60</v>
      </c>
      <c r="Q2189" s="157" t="s">
        <v>110</v>
      </c>
      <c r="R2189" s="158">
        <v>46155</v>
      </c>
      <c r="S2189" s="159"/>
      <c r="T2189" s="159" t="s">
        <v>62</v>
      </c>
      <c r="U2189" s="159" t="s">
        <v>111</v>
      </c>
      <c r="V2189" s="154">
        <v>46111</v>
      </c>
      <c r="W2189" s="154">
        <v>46155</v>
      </c>
      <c r="X2189" s="154"/>
      <c r="Y2189" s="160" t="s">
        <v>99</v>
      </c>
      <c r="Z2189" s="160" t="s">
        <v>65</v>
      </c>
      <c r="AA2189" s="153"/>
      <c r="AB2189" s="153"/>
      <c r="AC2189" s="182" t="e">
        <f t="shared" si="70"/>
        <v>#DIV/0!</v>
      </c>
      <c r="AD2189" s="153" t="e">
        <f t="shared" si="71"/>
        <v>#DIV/0!</v>
      </c>
      <c r="AE2189" s="233" t="s">
        <v>66</v>
      </c>
      <c r="AF2189" s="153"/>
      <c r="AG2189" s="159"/>
      <c r="AH2189" s="153"/>
      <c r="AI2189" s="161"/>
      <c r="AJ2189" s="153"/>
      <c r="AK2189" s="153"/>
      <c r="AL2189" s="207"/>
      <c r="AM2189" s="207"/>
      <c r="AN2189" s="207"/>
      <c r="AO2189" s="207" t="str">
        <f ca="1">IF(R2189="","",IF(R2189&gt;TODAY(),"0 meses",DATEDIF(R2189,TODAY(),"m") &amp; " meses"))</f>
        <v>0 meses</v>
      </c>
      <c r="AP2189" s="147" t="s">
        <v>67</v>
      </c>
      <c r="AQ2189" s="147" t="s">
        <v>67</v>
      </c>
      <c r="AR2189" s="147"/>
      <c r="AS2189" s="209" t="s">
        <v>68</v>
      </c>
      <c r="AT2189" s="223" t="str">
        <f>MONTH(B2189)&amp;"/"&amp;YEAR(B2189)</f>
        <v>3/2026</v>
      </c>
      <c r="AU2189" s="223">
        <f>WEEKNUM(B2189)-WEEKNUM(EOMONTH(B2189,-1)+1)+1</f>
        <v>1</v>
      </c>
      <c r="AV2189" s="209" t="str">
        <f>MONTH(R2189)&amp;"/"&amp;YEAR(R2189)</f>
        <v>5/2026</v>
      </c>
      <c r="AW2189" s="209">
        <f>WEEKNUM(R2189)-WEEKNUM(EOMONTH(R2189,-1)+1)+1</f>
        <v>3</v>
      </c>
      <c r="AX2189" s="209">
        <f>IF(BB2189="S",IF(Q2189="1. Aceitou o programa",R2189-B2189,0),0)</f>
        <v>72</v>
      </c>
      <c r="AY2189" s="209">
        <f>IF(BB2189="S",IF(AND(S2189&lt;&gt;"",R2189&lt;&gt;""),S2189-R2189,0),0)</f>
        <v>0</v>
      </c>
      <c r="AZ2189" s="209">
        <f>IF(BB2189="S",IF(Q2189="1. Aceitou o programa",IF(OR(X2189="Não se Aplica",X2189=""),IF(OR(W2189="Não se Aplica",W2189=""),0,W2189-V2189),AVERAGE(X2189-W2189,W2189-V2189)),0),0)</f>
        <v>44</v>
      </c>
      <c r="BA2189" s="209">
        <f>IF(BB2189="S",IF(AND(Q2189="1. Aceitou o programa",AH2189="Realizada"),IFERROR(IF(AG2189="",0,AG2189-R2189),0),0),0)</f>
        <v>0</v>
      </c>
      <c r="BB2189" s="209" t="str">
        <f>_xlfn.XLOOKUP(U2189,'Lista Suspensa'!$AA$20:$AA$23,'Lista Suspensa'!$AB$20:$AB$23,"N/A")</f>
        <v>S</v>
      </c>
    </row>
    <row r="2190" spans="1:54" ht="12" customHeight="1">
      <c r="A2190" s="151" t="s">
        <v>54</v>
      </c>
      <c r="B2190" s="152">
        <v>46083</v>
      </c>
      <c r="C2190" s="153" t="s">
        <v>55</v>
      </c>
      <c r="D2190" s="153" t="s">
        <v>56</v>
      </c>
      <c r="E2190" s="244">
        <v>82423806</v>
      </c>
      <c r="F2190" s="144" t="s">
        <v>4387</v>
      </c>
      <c r="G2190" s="230"/>
      <c r="H2190" s="154">
        <v>33426</v>
      </c>
      <c r="I2190" s="153">
        <v>34</v>
      </c>
      <c r="J2190" s="148" t="s">
        <v>70</v>
      </c>
      <c r="K2190" s="153"/>
      <c r="L2190" s="153"/>
      <c r="M2190" s="153"/>
      <c r="N2190" s="153">
        <v>400</v>
      </c>
      <c r="O2190" s="155" t="s">
        <v>4388</v>
      </c>
      <c r="P2190" s="156" t="s">
        <v>60</v>
      </c>
      <c r="Q2190" s="157" t="s">
        <v>110</v>
      </c>
      <c r="R2190" s="158">
        <v>46155</v>
      </c>
      <c r="S2190" s="159"/>
      <c r="T2190" s="159" t="s">
        <v>62</v>
      </c>
      <c r="U2190" s="159" t="s">
        <v>111</v>
      </c>
      <c r="V2190" s="154">
        <v>46114</v>
      </c>
      <c r="W2190" s="154">
        <v>46155</v>
      </c>
      <c r="X2190" s="154"/>
      <c r="Y2190" s="160" t="s">
        <v>99</v>
      </c>
      <c r="Z2190" s="160" t="s">
        <v>65</v>
      </c>
      <c r="AA2190" s="153"/>
      <c r="AB2190" s="153"/>
      <c r="AC2190" s="182" t="e">
        <f t="shared" si="70"/>
        <v>#DIV/0!</v>
      </c>
      <c r="AD2190" s="153" t="e">
        <f t="shared" si="71"/>
        <v>#DIV/0!</v>
      </c>
      <c r="AE2190" s="233" t="s">
        <v>66</v>
      </c>
      <c r="AF2190" s="153"/>
      <c r="AG2190" s="159"/>
      <c r="AH2190" s="153"/>
      <c r="AI2190" s="161"/>
      <c r="AJ2190" s="153"/>
      <c r="AK2190" s="153"/>
      <c r="AL2190" s="207"/>
      <c r="AM2190" s="207"/>
      <c r="AN2190" s="207"/>
      <c r="AO2190" s="207" t="str">
        <f ca="1">IF(R2190="","",IF(R2190&gt;TODAY(),"0 meses",DATEDIF(R2190,TODAY(),"m") &amp; " meses"))</f>
        <v>0 meses</v>
      </c>
      <c r="AP2190" s="147" t="s">
        <v>67</v>
      </c>
      <c r="AQ2190" s="147" t="s">
        <v>67</v>
      </c>
      <c r="AR2190" s="147"/>
      <c r="AS2190" s="209" t="s">
        <v>68</v>
      </c>
      <c r="AT2190" s="223" t="str">
        <f>MONTH(B2190)&amp;"/"&amp;YEAR(B2190)</f>
        <v>3/2026</v>
      </c>
      <c r="AU2190" s="223">
        <f>WEEKNUM(B2190)-WEEKNUM(EOMONTH(B2190,-1)+1)+1</f>
        <v>1</v>
      </c>
      <c r="AV2190" s="209" t="str">
        <f>MONTH(R2190)&amp;"/"&amp;YEAR(R2190)</f>
        <v>5/2026</v>
      </c>
      <c r="AW2190" s="209">
        <f>WEEKNUM(R2190)-WEEKNUM(EOMONTH(R2190,-1)+1)+1</f>
        <v>3</v>
      </c>
      <c r="AX2190" s="209">
        <f>IF(BB2190="S",IF(Q2190="1. Aceitou o programa",R2190-B2190,0),0)</f>
        <v>72</v>
      </c>
      <c r="AY2190" s="209">
        <f>IF(BB2190="S",IF(AND(S2190&lt;&gt;"",R2190&lt;&gt;""),S2190-R2190,0),0)</f>
        <v>0</v>
      </c>
      <c r="AZ2190" s="209">
        <f>IF(BB2190="S",IF(Q2190="1. Aceitou o programa",IF(OR(X2190="Não se Aplica",X2190=""),IF(OR(W2190="Não se Aplica",W2190=""),0,W2190-V2190),AVERAGE(X2190-W2190,W2190-V2190)),0),0)</f>
        <v>41</v>
      </c>
      <c r="BA2190" s="209">
        <f>IF(BB2190="S",IF(AND(Q2190="1. Aceitou o programa",AH2190="Realizada"),IFERROR(IF(AG2190="",0,AG2190-R2190),0),0),0)</f>
        <v>0</v>
      </c>
      <c r="BB2190" s="209" t="str">
        <f>_xlfn.XLOOKUP(U2190,'Lista Suspensa'!$AA$20:$AA$23,'Lista Suspensa'!$AB$20:$AB$23,"N/A")</f>
        <v>S</v>
      </c>
    </row>
    <row r="2191" spans="1:54" ht="12" customHeight="1">
      <c r="A2191" s="151" t="s">
        <v>54</v>
      </c>
      <c r="B2191" s="152">
        <v>46083</v>
      </c>
      <c r="C2191" s="153" t="s">
        <v>55</v>
      </c>
      <c r="D2191" s="153" t="s">
        <v>56</v>
      </c>
      <c r="E2191" s="244">
        <v>93426013</v>
      </c>
      <c r="F2191" s="144" t="s">
        <v>4389</v>
      </c>
      <c r="G2191" s="230"/>
      <c r="H2191" s="154">
        <v>33529</v>
      </c>
      <c r="I2191" s="153">
        <v>34</v>
      </c>
      <c r="J2191" s="148" t="s">
        <v>70</v>
      </c>
      <c r="K2191" s="153"/>
      <c r="L2191" s="153"/>
      <c r="M2191" s="153"/>
      <c r="N2191" s="153">
        <v>60</v>
      </c>
      <c r="O2191" s="155" t="s">
        <v>4390</v>
      </c>
      <c r="P2191" s="156" t="s">
        <v>60</v>
      </c>
      <c r="Q2191" s="157" t="s">
        <v>110</v>
      </c>
      <c r="R2191" s="158">
        <v>46155</v>
      </c>
      <c r="S2191" s="159"/>
      <c r="T2191" s="159" t="s">
        <v>62</v>
      </c>
      <c r="U2191" s="159" t="s">
        <v>111</v>
      </c>
      <c r="V2191" s="154">
        <v>46099</v>
      </c>
      <c r="W2191" s="154">
        <v>46155</v>
      </c>
      <c r="X2191" s="154"/>
      <c r="Y2191" s="160" t="s">
        <v>99</v>
      </c>
      <c r="Z2191" s="160" t="s">
        <v>65</v>
      </c>
      <c r="AA2191" s="153"/>
      <c r="AB2191" s="153"/>
      <c r="AC2191" s="182" t="e">
        <f t="shared" si="70"/>
        <v>#DIV/0!</v>
      </c>
      <c r="AD2191" s="153" t="e">
        <f t="shared" si="71"/>
        <v>#DIV/0!</v>
      </c>
      <c r="AE2191" s="233" t="s">
        <v>66</v>
      </c>
      <c r="AF2191" s="153"/>
      <c r="AG2191" s="159"/>
      <c r="AH2191" s="153"/>
      <c r="AI2191" s="161"/>
      <c r="AJ2191" s="153"/>
      <c r="AK2191" s="153"/>
      <c r="AL2191" s="207"/>
      <c r="AM2191" s="207"/>
      <c r="AN2191" s="207"/>
      <c r="AO2191" s="207" t="str">
        <f ca="1">IF(R2191="","",IF(R2191&gt;TODAY(),"0 meses",DATEDIF(R2191,TODAY(),"m") &amp; " meses"))</f>
        <v>0 meses</v>
      </c>
      <c r="AP2191" s="147" t="s">
        <v>67</v>
      </c>
      <c r="AQ2191" s="147" t="s">
        <v>67</v>
      </c>
      <c r="AR2191" s="147"/>
      <c r="AS2191" s="209" t="s">
        <v>68</v>
      </c>
      <c r="AT2191" s="223" t="str">
        <f>MONTH(B2191)&amp;"/"&amp;YEAR(B2191)</f>
        <v>3/2026</v>
      </c>
      <c r="AU2191" s="223">
        <f>WEEKNUM(B2191)-WEEKNUM(EOMONTH(B2191,-1)+1)+1</f>
        <v>1</v>
      </c>
      <c r="AV2191" s="209" t="str">
        <f>MONTH(R2191)&amp;"/"&amp;YEAR(R2191)</f>
        <v>5/2026</v>
      </c>
      <c r="AW2191" s="209">
        <f>WEEKNUM(R2191)-WEEKNUM(EOMONTH(R2191,-1)+1)+1</f>
        <v>3</v>
      </c>
      <c r="AX2191" s="209">
        <f>IF(BB2191="S",IF(Q2191="1. Aceitou o programa",R2191-B2191,0),0)</f>
        <v>72</v>
      </c>
      <c r="AY2191" s="209">
        <f>IF(BB2191="S",IF(AND(S2191&lt;&gt;"",R2191&lt;&gt;""),S2191-R2191,0),0)</f>
        <v>0</v>
      </c>
      <c r="AZ2191" s="209">
        <f>IF(BB2191="S",IF(Q2191="1. Aceitou o programa",IF(OR(X2191="Não se Aplica",X2191=""),IF(OR(W2191="Não se Aplica",W2191=""),0,W2191-V2191),AVERAGE(X2191-W2191,W2191-V2191)),0),0)</f>
        <v>56</v>
      </c>
      <c r="BA2191" s="209">
        <f>IF(BB2191="S",IF(AND(Q2191="1. Aceitou o programa",AH2191="Realizada"),IFERROR(IF(AG2191="",0,AG2191-R2191),0),0),0)</f>
        <v>0</v>
      </c>
      <c r="BB2191" s="209" t="str">
        <f>_xlfn.XLOOKUP(U2191,'Lista Suspensa'!$AA$20:$AA$23,'Lista Suspensa'!$AB$20:$AB$23,"N/A")</f>
        <v>S</v>
      </c>
    </row>
    <row r="2192" spans="1:54" ht="12" customHeight="1">
      <c r="A2192" s="151" t="s">
        <v>54</v>
      </c>
      <c r="B2192" s="152">
        <v>46083</v>
      </c>
      <c r="C2192" s="153" t="s">
        <v>55</v>
      </c>
      <c r="D2192" s="153" t="s">
        <v>56</v>
      </c>
      <c r="E2192" s="244">
        <v>92660193</v>
      </c>
      <c r="F2192" s="144" t="s">
        <v>4391</v>
      </c>
      <c r="G2192" s="230"/>
      <c r="H2192" s="154">
        <v>33587</v>
      </c>
      <c r="I2192" s="153">
        <v>34</v>
      </c>
      <c r="J2192" s="148" t="s">
        <v>70</v>
      </c>
      <c r="K2192" s="153"/>
      <c r="L2192" s="153"/>
      <c r="M2192" s="153"/>
      <c r="N2192" s="153">
        <v>80</v>
      </c>
      <c r="O2192" s="155" t="s">
        <v>4392</v>
      </c>
      <c r="P2192" s="156" t="s">
        <v>60</v>
      </c>
      <c r="Q2192" s="157" t="s">
        <v>110</v>
      </c>
      <c r="R2192" s="158">
        <v>46155</v>
      </c>
      <c r="S2192" s="159"/>
      <c r="T2192" s="159" t="s">
        <v>62</v>
      </c>
      <c r="U2192" s="159" t="s">
        <v>111</v>
      </c>
      <c r="V2192" s="154">
        <v>46111</v>
      </c>
      <c r="W2192" s="154">
        <v>46155</v>
      </c>
      <c r="X2192" s="154"/>
      <c r="Y2192" s="160" t="s">
        <v>99</v>
      </c>
      <c r="Z2192" s="160" t="s">
        <v>65</v>
      </c>
      <c r="AA2192" s="153"/>
      <c r="AB2192" s="153"/>
      <c r="AC2192" s="182" t="e">
        <f t="shared" si="70"/>
        <v>#DIV/0!</v>
      </c>
      <c r="AD2192" s="153" t="e">
        <f t="shared" si="71"/>
        <v>#DIV/0!</v>
      </c>
      <c r="AE2192" s="233" t="s">
        <v>66</v>
      </c>
      <c r="AF2192" s="153"/>
      <c r="AG2192" s="159"/>
      <c r="AH2192" s="153"/>
      <c r="AI2192" s="161"/>
      <c r="AJ2192" s="153"/>
      <c r="AK2192" s="153"/>
      <c r="AL2192" s="207"/>
      <c r="AM2192" s="207"/>
      <c r="AN2192" s="207"/>
      <c r="AO2192" s="207" t="str">
        <f ca="1">IF(R2192="","",IF(R2192&gt;TODAY(),"0 meses",DATEDIF(R2192,TODAY(),"m") &amp; " meses"))</f>
        <v>0 meses</v>
      </c>
      <c r="AP2192" s="147" t="s">
        <v>67</v>
      </c>
      <c r="AQ2192" s="147" t="s">
        <v>67</v>
      </c>
      <c r="AR2192" s="147"/>
      <c r="AS2192" s="209" t="s">
        <v>68</v>
      </c>
      <c r="AT2192" s="223" t="str">
        <f>MONTH(B2192)&amp;"/"&amp;YEAR(B2192)</f>
        <v>3/2026</v>
      </c>
      <c r="AU2192" s="223">
        <f>WEEKNUM(B2192)-WEEKNUM(EOMONTH(B2192,-1)+1)+1</f>
        <v>1</v>
      </c>
      <c r="AV2192" s="209" t="str">
        <f>MONTH(R2192)&amp;"/"&amp;YEAR(R2192)</f>
        <v>5/2026</v>
      </c>
      <c r="AW2192" s="209">
        <f>WEEKNUM(R2192)-WEEKNUM(EOMONTH(R2192,-1)+1)+1</f>
        <v>3</v>
      </c>
      <c r="AX2192" s="209">
        <f>IF(BB2192="S",IF(Q2192="1. Aceitou o programa",R2192-B2192,0),0)</f>
        <v>72</v>
      </c>
      <c r="AY2192" s="209">
        <f>IF(BB2192="S",IF(AND(S2192&lt;&gt;"",R2192&lt;&gt;""),S2192-R2192,0),0)</f>
        <v>0</v>
      </c>
      <c r="AZ2192" s="209">
        <f>IF(BB2192="S",IF(Q2192="1. Aceitou o programa",IF(OR(X2192="Não se Aplica",X2192=""),IF(OR(W2192="Não se Aplica",W2192=""),0,W2192-V2192),AVERAGE(X2192-W2192,W2192-V2192)),0),0)</f>
        <v>44</v>
      </c>
      <c r="BA2192" s="209">
        <f>IF(BB2192="S",IF(AND(Q2192="1. Aceitou o programa",AH2192="Realizada"),IFERROR(IF(AG2192="",0,AG2192-R2192),0),0),0)</f>
        <v>0</v>
      </c>
      <c r="BB2192" s="209" t="str">
        <f>_xlfn.XLOOKUP(U2192,'Lista Suspensa'!$AA$20:$AA$23,'Lista Suspensa'!$AB$20:$AB$23,"N/A")</f>
        <v>S</v>
      </c>
    </row>
    <row r="2193" spans="1:54" ht="12" customHeight="1">
      <c r="A2193" s="151" t="s">
        <v>54</v>
      </c>
      <c r="B2193" s="152">
        <v>46083</v>
      </c>
      <c r="C2193" s="153" t="s">
        <v>55</v>
      </c>
      <c r="D2193" s="153" t="s">
        <v>56</v>
      </c>
      <c r="E2193" s="244">
        <v>93377218</v>
      </c>
      <c r="F2193" s="144" t="s">
        <v>4393</v>
      </c>
      <c r="G2193" s="230"/>
      <c r="H2193" s="154">
        <v>33668</v>
      </c>
      <c r="I2193" s="153">
        <v>34</v>
      </c>
      <c r="J2193" s="148" t="s">
        <v>70</v>
      </c>
      <c r="K2193" s="153"/>
      <c r="L2193" s="153"/>
      <c r="M2193" s="153"/>
      <c r="N2193" s="153">
        <v>380</v>
      </c>
      <c r="O2193" s="155" t="s">
        <v>4394</v>
      </c>
      <c r="P2193" s="156" t="s">
        <v>60</v>
      </c>
      <c r="Q2193" s="157" t="s">
        <v>110</v>
      </c>
      <c r="R2193" s="158">
        <v>46155</v>
      </c>
      <c r="S2193" s="159"/>
      <c r="T2193" s="159" t="s">
        <v>62</v>
      </c>
      <c r="U2193" s="159" t="s">
        <v>111</v>
      </c>
      <c r="V2193" s="154">
        <v>46111</v>
      </c>
      <c r="W2193" s="154">
        <v>46155</v>
      </c>
      <c r="X2193" s="154"/>
      <c r="Y2193" s="160" t="s">
        <v>99</v>
      </c>
      <c r="Z2193" s="160" t="s">
        <v>65</v>
      </c>
      <c r="AA2193" s="153"/>
      <c r="AB2193" s="153"/>
      <c r="AC2193" s="182" t="e">
        <f t="shared" si="70"/>
        <v>#DIV/0!</v>
      </c>
      <c r="AD2193" s="153" t="e">
        <f t="shared" si="71"/>
        <v>#DIV/0!</v>
      </c>
      <c r="AE2193" s="233" t="s">
        <v>66</v>
      </c>
      <c r="AF2193" s="153"/>
      <c r="AG2193" s="159"/>
      <c r="AH2193" s="153"/>
      <c r="AI2193" s="161"/>
      <c r="AJ2193" s="153"/>
      <c r="AK2193" s="153"/>
      <c r="AL2193" s="207"/>
      <c r="AM2193" s="207"/>
      <c r="AN2193" s="207"/>
      <c r="AO2193" s="207" t="str">
        <f ca="1">IF(R2193="","",IF(R2193&gt;TODAY(),"0 meses",DATEDIF(R2193,TODAY(),"m") &amp; " meses"))</f>
        <v>0 meses</v>
      </c>
      <c r="AP2193" s="147" t="s">
        <v>67</v>
      </c>
      <c r="AQ2193" s="147" t="s">
        <v>67</v>
      </c>
      <c r="AR2193" s="147"/>
      <c r="AS2193" s="209" t="s">
        <v>68</v>
      </c>
      <c r="AT2193" s="223" t="str">
        <f>MONTH(B2193)&amp;"/"&amp;YEAR(B2193)</f>
        <v>3/2026</v>
      </c>
      <c r="AU2193" s="223">
        <f>WEEKNUM(B2193)-WEEKNUM(EOMONTH(B2193,-1)+1)+1</f>
        <v>1</v>
      </c>
      <c r="AV2193" s="209" t="str">
        <f>MONTH(R2193)&amp;"/"&amp;YEAR(R2193)</f>
        <v>5/2026</v>
      </c>
      <c r="AW2193" s="209">
        <f>WEEKNUM(R2193)-WEEKNUM(EOMONTH(R2193,-1)+1)+1</f>
        <v>3</v>
      </c>
      <c r="AX2193" s="209">
        <f>IF(BB2193="S",IF(Q2193="1. Aceitou o programa",R2193-B2193,0),0)</f>
        <v>72</v>
      </c>
      <c r="AY2193" s="209">
        <f>IF(BB2193="S",IF(AND(S2193&lt;&gt;"",R2193&lt;&gt;""),S2193-R2193,0),0)</f>
        <v>0</v>
      </c>
      <c r="AZ2193" s="209">
        <f>IF(BB2193="S",IF(Q2193="1. Aceitou o programa",IF(OR(X2193="Não se Aplica",X2193=""),IF(OR(W2193="Não se Aplica",W2193=""),0,W2193-V2193),AVERAGE(X2193-W2193,W2193-V2193)),0),0)</f>
        <v>44</v>
      </c>
      <c r="BA2193" s="209">
        <f>IF(BB2193="S",IF(AND(Q2193="1. Aceitou o programa",AH2193="Realizada"),IFERROR(IF(AG2193="",0,AG2193-R2193),0),0),0)</f>
        <v>0</v>
      </c>
      <c r="BB2193" s="209" t="str">
        <f>_xlfn.XLOOKUP(U2193,'Lista Suspensa'!$AA$20:$AA$23,'Lista Suspensa'!$AB$20:$AB$23,"N/A")</f>
        <v>S</v>
      </c>
    </row>
    <row r="2194" spans="1:54" ht="12" customHeight="1">
      <c r="A2194" s="151" t="s">
        <v>54</v>
      </c>
      <c r="B2194" s="152">
        <v>46083</v>
      </c>
      <c r="C2194" s="153" t="s">
        <v>55</v>
      </c>
      <c r="D2194" s="153" t="s">
        <v>56</v>
      </c>
      <c r="E2194" s="244">
        <v>92822711</v>
      </c>
      <c r="F2194" s="144" t="s">
        <v>4395</v>
      </c>
      <c r="G2194" s="230"/>
      <c r="H2194" s="154">
        <v>33892</v>
      </c>
      <c r="I2194" s="153">
        <v>33</v>
      </c>
      <c r="J2194" s="148" t="s">
        <v>70</v>
      </c>
      <c r="K2194" s="153"/>
      <c r="L2194" s="153"/>
      <c r="M2194" s="153"/>
      <c r="N2194" s="153">
        <v>60</v>
      </c>
      <c r="O2194" s="155" t="s">
        <v>4396</v>
      </c>
      <c r="P2194" s="156" t="s">
        <v>60</v>
      </c>
      <c r="Q2194" s="157" t="s">
        <v>110</v>
      </c>
      <c r="R2194" s="158">
        <v>46155</v>
      </c>
      <c r="S2194" s="159"/>
      <c r="T2194" s="159" t="s">
        <v>62</v>
      </c>
      <c r="U2194" s="159" t="s">
        <v>111</v>
      </c>
      <c r="V2194" s="154">
        <v>46111</v>
      </c>
      <c r="W2194" s="154">
        <v>46155</v>
      </c>
      <c r="X2194" s="154"/>
      <c r="Y2194" s="160" t="s">
        <v>99</v>
      </c>
      <c r="Z2194" s="160" t="s">
        <v>65</v>
      </c>
      <c r="AA2194" s="153"/>
      <c r="AB2194" s="153"/>
      <c r="AC2194" s="182" t="e">
        <f t="shared" si="70"/>
        <v>#DIV/0!</v>
      </c>
      <c r="AD2194" s="153" t="e">
        <f t="shared" si="71"/>
        <v>#DIV/0!</v>
      </c>
      <c r="AE2194" s="233" t="s">
        <v>66</v>
      </c>
      <c r="AF2194" s="153"/>
      <c r="AG2194" s="159"/>
      <c r="AH2194" s="153"/>
      <c r="AI2194" s="161"/>
      <c r="AJ2194" s="153"/>
      <c r="AK2194" s="153"/>
      <c r="AL2194" s="207"/>
      <c r="AM2194" s="207"/>
      <c r="AN2194" s="207"/>
      <c r="AO2194" s="207" t="str">
        <f ca="1">IF(R2194="","",IF(R2194&gt;TODAY(),"0 meses",DATEDIF(R2194,TODAY(),"m") &amp; " meses"))</f>
        <v>0 meses</v>
      </c>
      <c r="AP2194" s="147" t="s">
        <v>67</v>
      </c>
      <c r="AQ2194" s="147" t="s">
        <v>67</v>
      </c>
      <c r="AR2194" s="147"/>
      <c r="AS2194" s="209" t="s">
        <v>68</v>
      </c>
      <c r="AT2194" s="223" t="str">
        <f>MONTH(B2194)&amp;"/"&amp;YEAR(B2194)</f>
        <v>3/2026</v>
      </c>
      <c r="AU2194" s="223">
        <f>WEEKNUM(B2194)-WEEKNUM(EOMONTH(B2194,-1)+1)+1</f>
        <v>1</v>
      </c>
      <c r="AV2194" s="209" t="str">
        <f>MONTH(R2194)&amp;"/"&amp;YEAR(R2194)</f>
        <v>5/2026</v>
      </c>
      <c r="AW2194" s="209">
        <f>WEEKNUM(R2194)-WEEKNUM(EOMONTH(R2194,-1)+1)+1</f>
        <v>3</v>
      </c>
      <c r="AX2194" s="209">
        <f>IF(BB2194="S",IF(Q2194="1. Aceitou o programa",R2194-B2194,0),0)</f>
        <v>72</v>
      </c>
      <c r="AY2194" s="209">
        <f>IF(BB2194="S",IF(AND(S2194&lt;&gt;"",R2194&lt;&gt;""),S2194-R2194,0),0)</f>
        <v>0</v>
      </c>
      <c r="AZ2194" s="209">
        <f>IF(BB2194="S",IF(Q2194="1. Aceitou o programa",IF(OR(X2194="Não se Aplica",X2194=""),IF(OR(W2194="Não se Aplica",W2194=""),0,W2194-V2194),AVERAGE(X2194-W2194,W2194-V2194)),0),0)</f>
        <v>44</v>
      </c>
      <c r="BA2194" s="209">
        <f>IF(BB2194="S",IF(AND(Q2194="1. Aceitou o programa",AH2194="Realizada"),IFERROR(IF(AG2194="",0,AG2194-R2194),0),0),0)</f>
        <v>0</v>
      </c>
      <c r="BB2194" s="209" t="str">
        <f>_xlfn.XLOOKUP(U2194,'Lista Suspensa'!$AA$20:$AA$23,'Lista Suspensa'!$AB$20:$AB$23,"N/A")</f>
        <v>S</v>
      </c>
    </row>
    <row r="2195" spans="1:54" ht="12" customHeight="1">
      <c r="A2195" s="151" t="s">
        <v>54</v>
      </c>
      <c r="B2195" s="152">
        <v>46083</v>
      </c>
      <c r="C2195" s="153" t="s">
        <v>55</v>
      </c>
      <c r="D2195" s="153" t="s">
        <v>56</v>
      </c>
      <c r="E2195" s="244">
        <v>83560206</v>
      </c>
      <c r="F2195" s="144" t="s">
        <v>4397</v>
      </c>
      <c r="G2195" s="230"/>
      <c r="H2195" s="154">
        <v>33980</v>
      </c>
      <c r="I2195" s="153">
        <v>33</v>
      </c>
      <c r="J2195" s="148" t="s">
        <v>70</v>
      </c>
      <c r="K2195" s="153"/>
      <c r="L2195" s="153"/>
      <c r="M2195" s="153"/>
      <c r="N2195" s="153">
        <v>60</v>
      </c>
      <c r="O2195" s="155">
        <v>11949581896</v>
      </c>
      <c r="P2195" s="156" t="s">
        <v>60</v>
      </c>
      <c r="Q2195" s="157" t="s">
        <v>110</v>
      </c>
      <c r="R2195" s="158">
        <v>46155</v>
      </c>
      <c r="S2195" s="159"/>
      <c r="T2195" s="159" t="s">
        <v>62</v>
      </c>
      <c r="U2195" s="159" t="s">
        <v>111</v>
      </c>
      <c r="V2195" s="154">
        <v>46118</v>
      </c>
      <c r="W2195" s="154">
        <v>46139</v>
      </c>
      <c r="X2195" s="154"/>
      <c r="Y2195" s="160" t="s">
        <v>4078</v>
      </c>
      <c r="Z2195" s="160" t="s">
        <v>65</v>
      </c>
      <c r="AA2195" s="153"/>
      <c r="AB2195" s="153"/>
      <c r="AC2195" s="182" t="e">
        <f t="shared" si="70"/>
        <v>#DIV/0!</v>
      </c>
      <c r="AD2195" s="153" t="e">
        <f t="shared" si="71"/>
        <v>#DIV/0!</v>
      </c>
      <c r="AE2195" s="233" t="s">
        <v>66</v>
      </c>
      <c r="AF2195" s="153"/>
      <c r="AG2195" s="159"/>
      <c r="AH2195" s="153"/>
      <c r="AI2195" s="161"/>
      <c r="AJ2195" s="153"/>
      <c r="AK2195" s="153"/>
      <c r="AL2195" s="207"/>
      <c r="AM2195" s="207"/>
      <c r="AN2195" s="207"/>
      <c r="AO2195" s="207" t="str">
        <f ca="1">IF(R2195="","",IF(R2195&gt;TODAY(),"0 meses",DATEDIF(R2195,TODAY(),"m") &amp; " meses"))</f>
        <v>0 meses</v>
      </c>
      <c r="AP2195" s="147" t="s">
        <v>67</v>
      </c>
      <c r="AQ2195" s="147" t="s">
        <v>67</v>
      </c>
      <c r="AR2195" s="147"/>
      <c r="AS2195" s="209" t="s">
        <v>68</v>
      </c>
      <c r="AT2195" s="223" t="str">
        <f>MONTH(B2195)&amp;"/"&amp;YEAR(B2195)</f>
        <v>3/2026</v>
      </c>
      <c r="AU2195" s="223">
        <f>WEEKNUM(B2195)-WEEKNUM(EOMONTH(B2195,-1)+1)+1</f>
        <v>1</v>
      </c>
      <c r="AV2195" s="209" t="str">
        <f>MONTH(R2195)&amp;"/"&amp;YEAR(R2195)</f>
        <v>5/2026</v>
      </c>
      <c r="AW2195" s="209">
        <f>WEEKNUM(R2195)-WEEKNUM(EOMONTH(R2195,-1)+1)+1</f>
        <v>3</v>
      </c>
      <c r="AX2195" s="209">
        <f>IF(BB2195="S",IF(Q2195="1. Aceitou o programa",R2195-B2195,0),0)</f>
        <v>72</v>
      </c>
      <c r="AY2195" s="209">
        <f>IF(BB2195="S",IF(AND(S2195&lt;&gt;"",R2195&lt;&gt;""),S2195-R2195,0),0)</f>
        <v>0</v>
      </c>
      <c r="AZ2195" s="209">
        <f>IF(BB2195="S",IF(Q2195="1. Aceitou o programa",IF(OR(X2195="Não se Aplica",X2195=""),IF(OR(W2195="Não se Aplica",W2195=""),0,W2195-V2195),AVERAGE(X2195-W2195,W2195-V2195)),0),0)</f>
        <v>21</v>
      </c>
      <c r="BA2195" s="209">
        <f>IF(BB2195="S",IF(AND(Q2195="1. Aceitou o programa",AH2195="Realizada"),IFERROR(IF(AG2195="",0,AG2195-R2195),0),0),0)</f>
        <v>0</v>
      </c>
      <c r="BB2195" s="209" t="str">
        <f>_xlfn.XLOOKUP(U2195,'Lista Suspensa'!$AA$20:$AA$23,'Lista Suspensa'!$AB$20:$AB$23,"N/A")</f>
        <v>S</v>
      </c>
    </row>
    <row r="2196" spans="1:54" ht="12" customHeight="1">
      <c r="A2196" s="151" t="s">
        <v>54</v>
      </c>
      <c r="B2196" s="152">
        <v>46083</v>
      </c>
      <c r="C2196" s="153" t="s">
        <v>55</v>
      </c>
      <c r="D2196" s="153" t="s">
        <v>56</v>
      </c>
      <c r="E2196" s="244">
        <v>89475734</v>
      </c>
      <c r="F2196" s="144" t="s">
        <v>4398</v>
      </c>
      <c r="G2196" s="230"/>
      <c r="H2196" s="154">
        <v>34607</v>
      </c>
      <c r="I2196" s="153">
        <v>31</v>
      </c>
      <c r="J2196" s="148" t="s">
        <v>58</v>
      </c>
      <c r="K2196" s="153"/>
      <c r="L2196" s="153"/>
      <c r="M2196" s="153"/>
      <c r="N2196" s="153">
        <v>500</v>
      </c>
      <c r="O2196" s="155" t="s">
        <v>4399</v>
      </c>
      <c r="P2196" s="156" t="s">
        <v>60</v>
      </c>
      <c r="Q2196" s="157" t="s">
        <v>110</v>
      </c>
      <c r="R2196" s="158">
        <v>46155</v>
      </c>
      <c r="S2196" s="159"/>
      <c r="T2196" s="159" t="s">
        <v>62</v>
      </c>
      <c r="U2196" s="159" t="s">
        <v>111</v>
      </c>
      <c r="V2196" s="154">
        <v>46118</v>
      </c>
      <c r="W2196" s="154">
        <v>46142</v>
      </c>
      <c r="X2196" s="154"/>
      <c r="Y2196" s="160" t="s">
        <v>4400</v>
      </c>
      <c r="Z2196" s="160" t="s">
        <v>65</v>
      </c>
      <c r="AA2196" s="153"/>
      <c r="AB2196" s="153"/>
      <c r="AC2196" s="182" t="e">
        <f t="shared" si="70"/>
        <v>#DIV/0!</v>
      </c>
      <c r="AD2196" s="153" t="e">
        <f t="shared" si="71"/>
        <v>#DIV/0!</v>
      </c>
      <c r="AE2196" s="233" t="s">
        <v>66</v>
      </c>
      <c r="AF2196" s="153"/>
      <c r="AG2196" s="159"/>
      <c r="AH2196" s="153"/>
      <c r="AI2196" s="161"/>
      <c r="AJ2196" s="153"/>
      <c r="AK2196" s="153"/>
      <c r="AL2196" s="207" t="s">
        <v>85</v>
      </c>
      <c r="AM2196" s="207" t="s">
        <v>86</v>
      </c>
      <c r="AN2196" s="207" t="s">
        <v>191</v>
      </c>
      <c r="AO2196" s="207" t="str">
        <f ca="1">IF(R2196="","",IF(R2196&gt;TODAY(),"0 meses",DATEDIF(R2196,TODAY(),"m") &amp; " meses"))</f>
        <v>0 meses</v>
      </c>
      <c r="AP2196" s="147" t="s">
        <v>67</v>
      </c>
      <c r="AQ2196" s="147" t="s">
        <v>67</v>
      </c>
      <c r="AR2196" s="147"/>
      <c r="AS2196" s="209" t="s">
        <v>68</v>
      </c>
      <c r="AT2196" s="223" t="str">
        <f>MONTH(B2196)&amp;"/"&amp;YEAR(B2196)</f>
        <v>3/2026</v>
      </c>
      <c r="AU2196" s="223">
        <f>WEEKNUM(B2196)-WEEKNUM(EOMONTH(B2196,-1)+1)+1</f>
        <v>1</v>
      </c>
      <c r="AV2196" s="209" t="str">
        <f>MONTH(R2196)&amp;"/"&amp;YEAR(R2196)</f>
        <v>5/2026</v>
      </c>
      <c r="AW2196" s="209">
        <f>WEEKNUM(R2196)-WEEKNUM(EOMONTH(R2196,-1)+1)+1</f>
        <v>3</v>
      </c>
      <c r="AX2196" s="209">
        <f>IF(BB2196="S",IF(Q2196="1. Aceitou o programa",R2196-B2196,0),0)</f>
        <v>72</v>
      </c>
      <c r="AY2196" s="209">
        <f>IF(BB2196="S",IF(AND(S2196&lt;&gt;"",R2196&lt;&gt;""),S2196-R2196,0),0)</f>
        <v>0</v>
      </c>
      <c r="AZ2196" s="209">
        <f>IF(BB2196="S",IF(Q2196="1. Aceitou o programa",IF(OR(X2196="Não se Aplica",X2196=""),IF(OR(W2196="Não se Aplica",W2196=""),0,W2196-V2196),AVERAGE(X2196-W2196,W2196-V2196)),0),0)</f>
        <v>24</v>
      </c>
      <c r="BA2196" s="209">
        <f>IF(BB2196="S",IF(AND(Q2196="1. Aceitou o programa",AH2196="Realizada"),IFERROR(IF(AG2196="",0,AG2196-R2196),0),0),0)</f>
        <v>0</v>
      </c>
      <c r="BB2196" s="209" t="str">
        <f>_xlfn.XLOOKUP(U2196,'Lista Suspensa'!$AA$20:$AA$23,'Lista Suspensa'!$AB$20:$AB$23,"N/A")</f>
        <v>S</v>
      </c>
    </row>
    <row r="2197" spans="1:54" ht="12" customHeight="1">
      <c r="A2197" s="151" t="s">
        <v>54</v>
      </c>
      <c r="B2197" s="152">
        <v>46083</v>
      </c>
      <c r="C2197" s="153" t="s">
        <v>55</v>
      </c>
      <c r="D2197" s="153" t="s">
        <v>56</v>
      </c>
      <c r="E2197" s="244">
        <v>87147944</v>
      </c>
      <c r="F2197" s="144" t="s">
        <v>4401</v>
      </c>
      <c r="G2197" s="230"/>
      <c r="H2197" s="154">
        <v>34000</v>
      </c>
      <c r="I2197" s="153">
        <v>33</v>
      </c>
      <c r="J2197" s="148" t="s">
        <v>70</v>
      </c>
      <c r="K2197" s="153"/>
      <c r="L2197" s="153"/>
      <c r="M2197" s="153"/>
      <c r="N2197" s="153">
        <v>380</v>
      </c>
      <c r="O2197" s="155" t="s">
        <v>4402</v>
      </c>
      <c r="P2197" s="156" t="s">
        <v>60</v>
      </c>
      <c r="Q2197" s="157" t="s">
        <v>110</v>
      </c>
      <c r="R2197" s="158">
        <v>46155</v>
      </c>
      <c r="S2197" s="159"/>
      <c r="T2197" s="159" t="s">
        <v>62</v>
      </c>
      <c r="U2197" s="159" t="s">
        <v>111</v>
      </c>
      <c r="V2197" s="154">
        <v>46118</v>
      </c>
      <c r="W2197" s="154">
        <v>46155</v>
      </c>
      <c r="X2197" s="154"/>
      <c r="Y2197" s="160" t="s">
        <v>99</v>
      </c>
      <c r="Z2197" s="160" t="s">
        <v>65</v>
      </c>
      <c r="AA2197" s="153"/>
      <c r="AB2197" s="153"/>
      <c r="AC2197" s="182" t="e">
        <f t="shared" si="70"/>
        <v>#DIV/0!</v>
      </c>
      <c r="AD2197" s="153" t="e">
        <f t="shared" si="71"/>
        <v>#DIV/0!</v>
      </c>
      <c r="AE2197" s="233" t="s">
        <v>66</v>
      </c>
      <c r="AF2197" s="153"/>
      <c r="AG2197" s="159"/>
      <c r="AH2197" s="153"/>
      <c r="AI2197" s="161"/>
      <c r="AJ2197" s="153"/>
      <c r="AK2197" s="153"/>
      <c r="AL2197" s="207"/>
      <c r="AM2197" s="207"/>
      <c r="AN2197" s="207"/>
      <c r="AO2197" s="207" t="str">
        <f ca="1">IF(R2197="","",IF(R2197&gt;TODAY(),"0 meses",DATEDIF(R2197,TODAY(),"m") &amp; " meses"))</f>
        <v>0 meses</v>
      </c>
      <c r="AP2197" s="147" t="s">
        <v>67</v>
      </c>
      <c r="AQ2197" s="147" t="s">
        <v>67</v>
      </c>
      <c r="AR2197" s="147"/>
      <c r="AS2197" s="209" t="s">
        <v>68</v>
      </c>
      <c r="AT2197" s="223" t="str">
        <f>MONTH(B2197)&amp;"/"&amp;YEAR(B2197)</f>
        <v>3/2026</v>
      </c>
      <c r="AU2197" s="223">
        <f>WEEKNUM(B2197)-WEEKNUM(EOMONTH(B2197,-1)+1)+1</f>
        <v>1</v>
      </c>
      <c r="AV2197" s="209" t="str">
        <f>MONTH(R2197)&amp;"/"&amp;YEAR(R2197)</f>
        <v>5/2026</v>
      </c>
      <c r="AW2197" s="209">
        <f>WEEKNUM(R2197)-WEEKNUM(EOMONTH(R2197,-1)+1)+1</f>
        <v>3</v>
      </c>
      <c r="AX2197" s="209">
        <f>IF(BB2197="S",IF(Q2197="1. Aceitou o programa",R2197-B2197,0),0)</f>
        <v>72</v>
      </c>
      <c r="AY2197" s="209">
        <f>IF(BB2197="S",IF(AND(S2197&lt;&gt;"",R2197&lt;&gt;""),S2197-R2197,0),0)</f>
        <v>0</v>
      </c>
      <c r="AZ2197" s="209">
        <f>IF(BB2197="S",IF(Q2197="1. Aceitou o programa",IF(OR(X2197="Não se Aplica",X2197=""),IF(OR(W2197="Não se Aplica",W2197=""),0,W2197-V2197),AVERAGE(X2197-W2197,W2197-V2197)),0),0)</f>
        <v>37</v>
      </c>
      <c r="BA2197" s="209">
        <f>IF(BB2197="S",IF(AND(Q2197="1. Aceitou o programa",AH2197="Realizada"),IFERROR(IF(AG2197="",0,AG2197-R2197),0),0),0)</f>
        <v>0</v>
      </c>
      <c r="BB2197" s="209" t="str">
        <f>_xlfn.XLOOKUP(U2197,'Lista Suspensa'!$AA$20:$AA$23,'Lista Suspensa'!$AB$20:$AB$23,"N/A")</f>
        <v>S</v>
      </c>
    </row>
    <row r="2198" spans="1:54" ht="12" customHeight="1">
      <c r="A2198" s="151" t="s">
        <v>54</v>
      </c>
      <c r="B2198" s="152">
        <v>46083</v>
      </c>
      <c r="C2198" s="153" t="s">
        <v>55</v>
      </c>
      <c r="D2198" s="153" t="s">
        <v>56</v>
      </c>
      <c r="E2198" s="244">
        <v>94603694</v>
      </c>
      <c r="F2198" s="144" t="s">
        <v>4403</v>
      </c>
      <c r="G2198" s="230"/>
      <c r="H2198" s="154">
        <v>34619</v>
      </c>
      <c r="I2198" s="153">
        <v>31</v>
      </c>
      <c r="J2198" s="148" t="s">
        <v>70</v>
      </c>
      <c r="K2198" s="153"/>
      <c r="L2198" s="153"/>
      <c r="M2198" s="153"/>
      <c r="N2198" s="153">
        <v>60</v>
      </c>
      <c r="O2198" s="155" t="s">
        <v>4404</v>
      </c>
      <c r="P2198" s="156" t="s">
        <v>60</v>
      </c>
      <c r="Q2198" s="157" t="s">
        <v>110</v>
      </c>
      <c r="R2198" s="158">
        <v>46155</v>
      </c>
      <c r="S2198" s="159"/>
      <c r="T2198" s="159" t="s">
        <v>62</v>
      </c>
      <c r="U2198" s="159" t="s">
        <v>111</v>
      </c>
      <c r="V2198" s="154">
        <v>46125</v>
      </c>
      <c r="W2198" s="154">
        <v>46142</v>
      </c>
      <c r="X2198" s="154"/>
      <c r="Y2198" s="160" t="s">
        <v>90</v>
      </c>
      <c r="Z2198" s="160" t="s">
        <v>65</v>
      </c>
      <c r="AA2198" s="153"/>
      <c r="AB2198" s="153"/>
      <c r="AC2198" s="182" t="e">
        <f t="shared" si="70"/>
        <v>#DIV/0!</v>
      </c>
      <c r="AD2198" s="153" t="e">
        <f t="shared" si="71"/>
        <v>#DIV/0!</v>
      </c>
      <c r="AE2198" s="233" t="s">
        <v>66</v>
      </c>
      <c r="AF2198" s="153"/>
      <c r="AG2198" s="159"/>
      <c r="AH2198" s="153"/>
      <c r="AI2198" s="161"/>
      <c r="AJ2198" s="153"/>
      <c r="AK2198" s="153"/>
      <c r="AL2198" s="207"/>
      <c r="AM2198" s="207"/>
      <c r="AN2198" s="207"/>
      <c r="AO2198" s="207" t="str">
        <f ca="1">IF(R2198="","",IF(R2198&gt;TODAY(),"0 meses",DATEDIF(R2198,TODAY(),"m") &amp; " meses"))</f>
        <v>0 meses</v>
      </c>
      <c r="AP2198" s="147" t="s">
        <v>67</v>
      </c>
      <c r="AQ2198" s="147" t="s">
        <v>67</v>
      </c>
      <c r="AR2198" s="147"/>
      <c r="AS2198" s="209" t="s">
        <v>68</v>
      </c>
      <c r="AT2198" s="223" t="str">
        <f>MONTH(B2198)&amp;"/"&amp;YEAR(B2198)</f>
        <v>3/2026</v>
      </c>
      <c r="AU2198" s="223">
        <f>WEEKNUM(B2198)-WEEKNUM(EOMONTH(B2198,-1)+1)+1</f>
        <v>1</v>
      </c>
      <c r="AV2198" s="209" t="str">
        <f>MONTH(R2198)&amp;"/"&amp;YEAR(R2198)</f>
        <v>5/2026</v>
      </c>
      <c r="AW2198" s="209">
        <f>WEEKNUM(R2198)-WEEKNUM(EOMONTH(R2198,-1)+1)+1</f>
        <v>3</v>
      </c>
      <c r="AX2198" s="209">
        <f>IF(BB2198="S",IF(Q2198="1. Aceitou o programa",R2198-B2198,0),0)</f>
        <v>72</v>
      </c>
      <c r="AY2198" s="209">
        <f>IF(BB2198="S",IF(AND(S2198&lt;&gt;"",R2198&lt;&gt;""),S2198-R2198,0),0)</f>
        <v>0</v>
      </c>
      <c r="AZ2198" s="209">
        <f>IF(BB2198="S",IF(Q2198="1. Aceitou o programa",IF(OR(X2198="Não se Aplica",X2198=""),IF(OR(W2198="Não se Aplica",W2198=""),0,W2198-V2198),AVERAGE(X2198-W2198,W2198-V2198)),0),0)</f>
        <v>17</v>
      </c>
      <c r="BA2198" s="209">
        <f>IF(BB2198="S",IF(AND(Q2198="1. Aceitou o programa",AH2198="Realizada"),IFERROR(IF(AG2198="",0,AG2198-R2198),0),0),0)</f>
        <v>0</v>
      </c>
      <c r="BB2198" s="209" t="str">
        <f>_xlfn.XLOOKUP(U2198,'Lista Suspensa'!$AA$20:$AA$23,'Lista Suspensa'!$AB$20:$AB$23,"N/A")</f>
        <v>S</v>
      </c>
    </row>
    <row r="2199" spans="1:54" ht="12" customHeight="1">
      <c r="A2199" s="151" t="s">
        <v>54</v>
      </c>
      <c r="B2199" s="152">
        <v>46083</v>
      </c>
      <c r="C2199" s="153" t="s">
        <v>55</v>
      </c>
      <c r="D2199" s="153" t="s">
        <v>56</v>
      </c>
      <c r="E2199" s="244">
        <v>74538878</v>
      </c>
      <c r="F2199" s="144" t="s">
        <v>4405</v>
      </c>
      <c r="G2199" s="230"/>
      <c r="H2199" s="154">
        <v>34032</v>
      </c>
      <c r="I2199" s="153">
        <v>33</v>
      </c>
      <c r="J2199" s="148" t="s">
        <v>70</v>
      </c>
      <c r="K2199" s="153"/>
      <c r="L2199" s="153"/>
      <c r="M2199" s="153"/>
      <c r="N2199" s="153">
        <v>50</v>
      </c>
      <c r="O2199" s="155" t="s">
        <v>4406</v>
      </c>
      <c r="P2199" s="156" t="s">
        <v>60</v>
      </c>
      <c r="Q2199" s="157" t="s">
        <v>110</v>
      </c>
      <c r="R2199" s="158">
        <v>46155</v>
      </c>
      <c r="S2199" s="159"/>
      <c r="T2199" s="159" t="s">
        <v>62</v>
      </c>
      <c r="U2199" s="159" t="s">
        <v>111</v>
      </c>
      <c r="V2199" s="154">
        <v>46113</v>
      </c>
      <c r="W2199" s="154">
        <v>46155</v>
      </c>
      <c r="X2199" s="154"/>
      <c r="Y2199" s="160" t="s">
        <v>99</v>
      </c>
      <c r="Z2199" s="160" t="s">
        <v>65</v>
      </c>
      <c r="AA2199" s="153"/>
      <c r="AB2199" s="153"/>
      <c r="AC2199" s="182" t="e">
        <f t="shared" si="70"/>
        <v>#DIV/0!</v>
      </c>
      <c r="AD2199" s="153" t="e">
        <f t="shared" si="71"/>
        <v>#DIV/0!</v>
      </c>
      <c r="AE2199" s="233" t="s">
        <v>66</v>
      </c>
      <c r="AF2199" s="153"/>
      <c r="AG2199" s="159"/>
      <c r="AH2199" s="153"/>
      <c r="AI2199" s="161"/>
      <c r="AJ2199" s="153"/>
      <c r="AK2199" s="153"/>
      <c r="AL2199" s="207"/>
      <c r="AM2199" s="207"/>
      <c r="AN2199" s="207"/>
      <c r="AO2199" s="207" t="str">
        <f ca="1">IF(R2199="","",IF(R2199&gt;TODAY(),"0 meses",DATEDIF(R2199,TODAY(),"m") &amp; " meses"))</f>
        <v>0 meses</v>
      </c>
      <c r="AP2199" s="147" t="s">
        <v>67</v>
      </c>
      <c r="AQ2199" s="147" t="s">
        <v>67</v>
      </c>
      <c r="AR2199" s="147"/>
      <c r="AS2199" s="209" t="s">
        <v>68</v>
      </c>
      <c r="AT2199" s="223" t="str">
        <f>MONTH(B2199)&amp;"/"&amp;YEAR(B2199)</f>
        <v>3/2026</v>
      </c>
      <c r="AU2199" s="223">
        <f>WEEKNUM(B2199)-WEEKNUM(EOMONTH(B2199,-1)+1)+1</f>
        <v>1</v>
      </c>
      <c r="AV2199" s="209" t="str">
        <f>MONTH(R2199)&amp;"/"&amp;YEAR(R2199)</f>
        <v>5/2026</v>
      </c>
      <c r="AW2199" s="209">
        <f>WEEKNUM(R2199)-WEEKNUM(EOMONTH(R2199,-1)+1)+1</f>
        <v>3</v>
      </c>
      <c r="AX2199" s="209">
        <f>IF(BB2199="S",IF(Q2199="1. Aceitou o programa",R2199-B2199,0),0)</f>
        <v>72</v>
      </c>
      <c r="AY2199" s="209">
        <f>IF(BB2199="S",IF(AND(S2199&lt;&gt;"",R2199&lt;&gt;""),S2199-R2199,0),0)</f>
        <v>0</v>
      </c>
      <c r="AZ2199" s="209">
        <f>IF(BB2199="S",IF(Q2199="1. Aceitou o programa",IF(OR(X2199="Não se Aplica",X2199=""),IF(OR(W2199="Não se Aplica",W2199=""),0,W2199-V2199),AVERAGE(X2199-W2199,W2199-V2199)),0),0)</f>
        <v>42</v>
      </c>
      <c r="BA2199" s="209">
        <f>IF(BB2199="S",IF(AND(Q2199="1. Aceitou o programa",AH2199="Realizada"),IFERROR(IF(AG2199="",0,AG2199-R2199),0),0),0)</f>
        <v>0</v>
      </c>
      <c r="BB2199" s="209" t="str">
        <f>_xlfn.XLOOKUP(U2199,'Lista Suspensa'!$AA$20:$AA$23,'Lista Suspensa'!$AB$20:$AB$23,"N/A")</f>
        <v>S</v>
      </c>
    </row>
    <row r="2200" spans="1:54" ht="12" customHeight="1">
      <c r="A2200" s="151" t="s">
        <v>54</v>
      </c>
      <c r="B2200" s="152">
        <v>46083</v>
      </c>
      <c r="C2200" s="153" t="s">
        <v>55</v>
      </c>
      <c r="D2200" s="153" t="s">
        <v>56</v>
      </c>
      <c r="E2200" s="244">
        <v>82601433</v>
      </c>
      <c r="F2200" s="144" t="s">
        <v>4407</v>
      </c>
      <c r="G2200" s="230"/>
      <c r="H2200" s="154">
        <v>34185</v>
      </c>
      <c r="I2200" s="153">
        <v>32</v>
      </c>
      <c r="J2200" s="148" t="s">
        <v>70</v>
      </c>
      <c r="K2200" s="153"/>
      <c r="L2200" s="153"/>
      <c r="M2200" s="153"/>
      <c r="N2200" s="153">
        <v>380</v>
      </c>
      <c r="O2200" s="155" t="s">
        <v>4408</v>
      </c>
      <c r="P2200" s="156" t="s">
        <v>60</v>
      </c>
      <c r="Q2200" s="157" t="s">
        <v>110</v>
      </c>
      <c r="R2200" s="158">
        <v>46155</v>
      </c>
      <c r="S2200" s="159"/>
      <c r="T2200" s="159" t="s">
        <v>62</v>
      </c>
      <c r="U2200" s="159" t="s">
        <v>111</v>
      </c>
      <c r="V2200" s="154">
        <v>46114</v>
      </c>
      <c r="W2200" s="154">
        <v>46155</v>
      </c>
      <c r="X2200" s="154"/>
      <c r="Y2200" s="160" t="s">
        <v>99</v>
      </c>
      <c r="Z2200" s="160" t="s">
        <v>65</v>
      </c>
      <c r="AA2200" s="153"/>
      <c r="AB2200" s="153"/>
      <c r="AC2200" s="182" t="e">
        <f t="shared" si="70"/>
        <v>#DIV/0!</v>
      </c>
      <c r="AD2200" s="153" t="e">
        <f t="shared" si="71"/>
        <v>#DIV/0!</v>
      </c>
      <c r="AE2200" s="233" t="s">
        <v>66</v>
      </c>
      <c r="AF2200" s="153"/>
      <c r="AG2200" s="159"/>
      <c r="AH2200" s="153"/>
      <c r="AI2200" s="161"/>
      <c r="AJ2200" s="153"/>
      <c r="AK2200" s="153"/>
      <c r="AL2200" s="207"/>
      <c r="AM2200" s="207"/>
      <c r="AN2200" s="207"/>
      <c r="AO2200" s="207" t="str">
        <f ca="1">IF(R2200="","",IF(R2200&gt;TODAY(),"0 meses",DATEDIF(R2200,TODAY(),"m") &amp; " meses"))</f>
        <v>0 meses</v>
      </c>
      <c r="AP2200" s="147" t="s">
        <v>67</v>
      </c>
      <c r="AQ2200" s="147" t="s">
        <v>67</v>
      </c>
      <c r="AR2200" s="147"/>
      <c r="AS2200" s="209" t="s">
        <v>68</v>
      </c>
      <c r="AT2200" s="223" t="str">
        <f>MONTH(B2200)&amp;"/"&amp;YEAR(B2200)</f>
        <v>3/2026</v>
      </c>
      <c r="AU2200" s="223">
        <f>WEEKNUM(B2200)-WEEKNUM(EOMONTH(B2200,-1)+1)+1</f>
        <v>1</v>
      </c>
      <c r="AV2200" s="209" t="str">
        <f>MONTH(R2200)&amp;"/"&amp;YEAR(R2200)</f>
        <v>5/2026</v>
      </c>
      <c r="AW2200" s="209">
        <f>WEEKNUM(R2200)-WEEKNUM(EOMONTH(R2200,-1)+1)+1</f>
        <v>3</v>
      </c>
      <c r="AX2200" s="209">
        <f>IF(BB2200="S",IF(Q2200="1. Aceitou o programa",R2200-B2200,0),0)</f>
        <v>72</v>
      </c>
      <c r="AY2200" s="209">
        <f>IF(BB2200="S",IF(AND(S2200&lt;&gt;"",R2200&lt;&gt;""),S2200-R2200,0),0)</f>
        <v>0</v>
      </c>
      <c r="AZ2200" s="209">
        <f>IF(BB2200="S",IF(Q2200="1. Aceitou o programa",IF(OR(X2200="Não se Aplica",X2200=""),IF(OR(W2200="Não se Aplica",W2200=""),0,W2200-V2200),AVERAGE(X2200-W2200,W2200-V2200)),0),0)</f>
        <v>41</v>
      </c>
      <c r="BA2200" s="209">
        <f>IF(BB2200="S",IF(AND(Q2200="1. Aceitou o programa",AH2200="Realizada"),IFERROR(IF(AG2200="",0,AG2200-R2200),0),0),0)</f>
        <v>0</v>
      </c>
      <c r="BB2200" s="209" t="str">
        <f>_xlfn.XLOOKUP(U2200,'Lista Suspensa'!$AA$20:$AA$23,'Lista Suspensa'!$AB$20:$AB$23,"N/A")</f>
        <v>S</v>
      </c>
    </row>
    <row r="2201" spans="1:54" ht="12" customHeight="1">
      <c r="A2201" s="151" t="s">
        <v>54</v>
      </c>
      <c r="B2201" s="152">
        <v>46083</v>
      </c>
      <c r="C2201" s="153" t="s">
        <v>55</v>
      </c>
      <c r="D2201" s="153" t="s">
        <v>56</v>
      </c>
      <c r="E2201" s="244">
        <v>82400060</v>
      </c>
      <c r="F2201" s="144" t="s">
        <v>4409</v>
      </c>
      <c r="G2201" s="230"/>
      <c r="H2201" s="154">
        <v>34217</v>
      </c>
      <c r="I2201" s="153">
        <v>32</v>
      </c>
      <c r="J2201" s="148" t="s">
        <v>58</v>
      </c>
      <c r="K2201" s="153"/>
      <c r="L2201" s="153"/>
      <c r="M2201" s="153"/>
      <c r="N2201" s="153">
        <v>40</v>
      </c>
      <c r="O2201" s="155" t="s">
        <v>4410</v>
      </c>
      <c r="P2201" s="156" t="s">
        <v>60</v>
      </c>
      <c r="Q2201" s="157" t="s">
        <v>110</v>
      </c>
      <c r="R2201" s="158">
        <v>46155</v>
      </c>
      <c r="S2201" s="159"/>
      <c r="T2201" s="159" t="s">
        <v>62</v>
      </c>
      <c r="U2201" s="159" t="s">
        <v>111</v>
      </c>
      <c r="V2201" s="154">
        <v>46114</v>
      </c>
      <c r="W2201" s="154">
        <v>46155</v>
      </c>
      <c r="X2201" s="154"/>
      <c r="Y2201" s="160" t="s">
        <v>99</v>
      </c>
      <c r="Z2201" s="160" t="s">
        <v>65</v>
      </c>
      <c r="AA2201" s="153"/>
      <c r="AB2201" s="153"/>
      <c r="AC2201" s="182" t="e">
        <f t="shared" si="70"/>
        <v>#DIV/0!</v>
      </c>
      <c r="AD2201" s="153" t="e">
        <f t="shared" si="71"/>
        <v>#DIV/0!</v>
      </c>
      <c r="AE2201" s="233" t="s">
        <v>66</v>
      </c>
      <c r="AF2201" s="153"/>
      <c r="AG2201" s="159"/>
      <c r="AH2201" s="153"/>
      <c r="AI2201" s="161"/>
      <c r="AJ2201" s="153"/>
      <c r="AK2201" s="153"/>
      <c r="AL2201" s="207"/>
      <c r="AM2201" s="207"/>
      <c r="AN2201" s="207"/>
      <c r="AO2201" s="207" t="str">
        <f ca="1">IF(R2201="","",IF(R2201&gt;TODAY(),"0 meses",DATEDIF(R2201,TODAY(),"m") &amp; " meses"))</f>
        <v>0 meses</v>
      </c>
      <c r="AP2201" s="147" t="s">
        <v>67</v>
      </c>
      <c r="AQ2201" s="147" t="s">
        <v>67</v>
      </c>
      <c r="AR2201" s="147"/>
      <c r="AS2201" s="209" t="s">
        <v>68</v>
      </c>
      <c r="AT2201" s="223" t="str">
        <f>MONTH(B2201)&amp;"/"&amp;YEAR(B2201)</f>
        <v>3/2026</v>
      </c>
      <c r="AU2201" s="223">
        <f>WEEKNUM(B2201)-WEEKNUM(EOMONTH(B2201,-1)+1)+1</f>
        <v>1</v>
      </c>
      <c r="AV2201" s="209" t="str">
        <f>MONTH(R2201)&amp;"/"&amp;YEAR(R2201)</f>
        <v>5/2026</v>
      </c>
      <c r="AW2201" s="209">
        <f>WEEKNUM(R2201)-WEEKNUM(EOMONTH(R2201,-1)+1)+1</f>
        <v>3</v>
      </c>
      <c r="AX2201" s="209">
        <f>IF(BB2201="S",IF(Q2201="1. Aceitou o programa",R2201-B2201,0),0)</f>
        <v>72</v>
      </c>
      <c r="AY2201" s="209">
        <f>IF(BB2201="S",IF(AND(S2201&lt;&gt;"",R2201&lt;&gt;""),S2201-R2201,0),0)</f>
        <v>0</v>
      </c>
      <c r="AZ2201" s="209">
        <f>IF(BB2201="S",IF(Q2201="1. Aceitou o programa",IF(OR(X2201="Não se Aplica",X2201=""),IF(OR(W2201="Não se Aplica",W2201=""),0,W2201-V2201),AVERAGE(X2201-W2201,W2201-V2201)),0),0)</f>
        <v>41</v>
      </c>
      <c r="BA2201" s="209">
        <f>IF(BB2201="S",IF(AND(Q2201="1. Aceitou o programa",AH2201="Realizada"),IFERROR(IF(AG2201="",0,AG2201-R2201),0),0),0)</f>
        <v>0</v>
      </c>
      <c r="BB2201" s="209" t="str">
        <f>_xlfn.XLOOKUP(U2201,'Lista Suspensa'!$AA$20:$AA$23,'Lista Suspensa'!$AB$20:$AB$23,"N/A")</f>
        <v>S</v>
      </c>
    </row>
    <row r="2202" spans="1:54" ht="12" customHeight="1">
      <c r="A2202" s="151" t="s">
        <v>54</v>
      </c>
      <c r="B2202" s="152">
        <v>46083</v>
      </c>
      <c r="C2202" s="153" t="s">
        <v>55</v>
      </c>
      <c r="D2202" s="153" t="s">
        <v>56</v>
      </c>
      <c r="E2202" s="244">
        <v>94122173</v>
      </c>
      <c r="F2202" s="144" t="s">
        <v>4411</v>
      </c>
      <c r="G2202" s="230"/>
      <c r="H2202" s="154">
        <v>34824</v>
      </c>
      <c r="I2202" s="153">
        <v>31</v>
      </c>
      <c r="J2202" s="148" t="s">
        <v>70</v>
      </c>
      <c r="K2202" s="153"/>
      <c r="L2202" s="153"/>
      <c r="M2202" s="153"/>
      <c r="N2202" s="153">
        <v>110</v>
      </c>
      <c r="O2202" s="155" t="s">
        <v>4412</v>
      </c>
      <c r="P2202" s="156" t="s">
        <v>89</v>
      </c>
      <c r="Q2202" s="157" t="s">
        <v>110</v>
      </c>
      <c r="R2202" s="158">
        <v>46155</v>
      </c>
      <c r="S2202" s="159"/>
      <c r="T2202" s="159" t="s">
        <v>62</v>
      </c>
      <c r="U2202" s="159" t="s">
        <v>111</v>
      </c>
      <c r="V2202" s="154">
        <v>46111</v>
      </c>
      <c r="W2202" s="154">
        <v>46142</v>
      </c>
      <c r="X2202" s="154"/>
      <c r="Y2202" s="160">
        <v>46111</v>
      </c>
      <c r="Z2202" s="160" t="s">
        <v>65</v>
      </c>
      <c r="AA2202" s="153"/>
      <c r="AB2202" s="153"/>
      <c r="AC2202" s="182" t="e">
        <f t="shared" si="70"/>
        <v>#DIV/0!</v>
      </c>
      <c r="AD2202" s="153" t="e">
        <f t="shared" si="71"/>
        <v>#DIV/0!</v>
      </c>
      <c r="AE2202" s="233" t="s">
        <v>66</v>
      </c>
      <c r="AF2202" s="153"/>
      <c r="AG2202" s="159"/>
      <c r="AH2202" s="153"/>
      <c r="AI2202" s="161"/>
      <c r="AJ2202" s="153"/>
      <c r="AK2202" s="153"/>
      <c r="AL2202" s="207"/>
      <c r="AM2202" s="207"/>
      <c r="AN2202" s="207"/>
      <c r="AO2202" s="207" t="str">
        <f ca="1">IF(R2202="","",IF(R2202&gt;TODAY(),"0 meses",DATEDIF(R2202,TODAY(),"m") &amp; " meses"))</f>
        <v>0 meses</v>
      </c>
      <c r="AP2202" s="147" t="s">
        <v>67</v>
      </c>
      <c r="AQ2202" s="147" t="s">
        <v>67</v>
      </c>
      <c r="AR2202" s="147"/>
      <c r="AS2202" s="209" t="s">
        <v>68</v>
      </c>
      <c r="AT2202" s="223" t="str">
        <f>MONTH(B2202)&amp;"/"&amp;YEAR(B2202)</f>
        <v>3/2026</v>
      </c>
      <c r="AU2202" s="223">
        <f>WEEKNUM(B2202)-WEEKNUM(EOMONTH(B2202,-1)+1)+1</f>
        <v>1</v>
      </c>
      <c r="AV2202" s="209" t="str">
        <f>MONTH(R2202)&amp;"/"&amp;YEAR(R2202)</f>
        <v>5/2026</v>
      </c>
      <c r="AW2202" s="209">
        <f>WEEKNUM(R2202)-WEEKNUM(EOMONTH(R2202,-1)+1)+1</f>
        <v>3</v>
      </c>
      <c r="AX2202" s="209">
        <f>IF(BB2202="S",IF(Q2202="1. Aceitou o programa",R2202-B2202,0),0)</f>
        <v>72</v>
      </c>
      <c r="AY2202" s="209">
        <f>IF(BB2202="S",IF(AND(S2202&lt;&gt;"",R2202&lt;&gt;""),S2202-R2202,0),0)</f>
        <v>0</v>
      </c>
      <c r="AZ2202" s="209">
        <f>IF(BB2202="S",IF(Q2202="1. Aceitou o programa",IF(OR(X2202="Não se Aplica",X2202=""),IF(OR(W2202="Não se Aplica",W2202=""),0,W2202-V2202),AVERAGE(X2202-W2202,W2202-V2202)),0),0)</f>
        <v>31</v>
      </c>
      <c r="BA2202" s="209">
        <f>IF(BB2202="S",IF(AND(Q2202="1. Aceitou o programa",AH2202="Realizada"),IFERROR(IF(AG2202="",0,AG2202-R2202),0),0),0)</f>
        <v>0</v>
      </c>
      <c r="BB2202" s="209" t="str">
        <f>_xlfn.XLOOKUP(U2202,'Lista Suspensa'!$AA$20:$AA$23,'Lista Suspensa'!$AB$20:$AB$23,"N/A")</f>
        <v>S</v>
      </c>
    </row>
    <row r="2203" spans="1:54" ht="12" customHeight="1">
      <c r="A2203" s="151" t="s">
        <v>54</v>
      </c>
      <c r="B2203" s="152">
        <v>46083</v>
      </c>
      <c r="C2203" s="153" t="s">
        <v>55</v>
      </c>
      <c r="D2203" s="153" t="s">
        <v>56</v>
      </c>
      <c r="E2203" s="244">
        <v>94287309</v>
      </c>
      <c r="F2203" s="144" t="s">
        <v>4413</v>
      </c>
      <c r="G2203" s="230"/>
      <c r="H2203" s="154">
        <v>34295</v>
      </c>
      <c r="I2203" s="153">
        <v>32</v>
      </c>
      <c r="J2203" s="148" t="s">
        <v>70</v>
      </c>
      <c r="K2203" s="153"/>
      <c r="L2203" s="153"/>
      <c r="M2203" s="153"/>
      <c r="N2203" s="153">
        <v>120</v>
      </c>
      <c r="O2203" s="155" t="s">
        <v>4414</v>
      </c>
      <c r="P2203" s="156" t="s">
        <v>60</v>
      </c>
      <c r="Q2203" s="157" t="s">
        <v>110</v>
      </c>
      <c r="R2203" s="158">
        <v>46155</v>
      </c>
      <c r="S2203" s="159"/>
      <c r="T2203" s="159" t="s">
        <v>62</v>
      </c>
      <c r="U2203" s="159" t="s">
        <v>111</v>
      </c>
      <c r="V2203" s="154">
        <v>46111</v>
      </c>
      <c r="W2203" s="154">
        <v>46155</v>
      </c>
      <c r="X2203" s="154"/>
      <c r="Y2203" s="160" t="s">
        <v>99</v>
      </c>
      <c r="Z2203" s="160" t="s">
        <v>65</v>
      </c>
      <c r="AA2203" s="153"/>
      <c r="AB2203" s="153"/>
      <c r="AC2203" s="182" t="e">
        <f t="shared" si="70"/>
        <v>#DIV/0!</v>
      </c>
      <c r="AD2203" s="153" t="e">
        <f t="shared" si="71"/>
        <v>#DIV/0!</v>
      </c>
      <c r="AE2203" s="233" t="s">
        <v>66</v>
      </c>
      <c r="AF2203" s="153"/>
      <c r="AG2203" s="159"/>
      <c r="AH2203" s="153"/>
      <c r="AI2203" s="161"/>
      <c r="AJ2203" s="153"/>
      <c r="AK2203" s="153"/>
      <c r="AL2203" s="207"/>
      <c r="AM2203" s="207"/>
      <c r="AN2203" s="207"/>
      <c r="AO2203" s="207" t="str">
        <f ca="1">IF(R2203="","",IF(R2203&gt;TODAY(),"0 meses",DATEDIF(R2203,TODAY(),"m") &amp; " meses"))</f>
        <v>0 meses</v>
      </c>
      <c r="AP2203" s="147" t="s">
        <v>67</v>
      </c>
      <c r="AQ2203" s="147" t="s">
        <v>67</v>
      </c>
      <c r="AR2203" s="147"/>
      <c r="AS2203" s="209" t="s">
        <v>68</v>
      </c>
      <c r="AT2203" s="223" t="str">
        <f>MONTH(B2203)&amp;"/"&amp;YEAR(B2203)</f>
        <v>3/2026</v>
      </c>
      <c r="AU2203" s="223">
        <f>WEEKNUM(B2203)-WEEKNUM(EOMONTH(B2203,-1)+1)+1</f>
        <v>1</v>
      </c>
      <c r="AV2203" s="209" t="str">
        <f>MONTH(R2203)&amp;"/"&amp;YEAR(R2203)</f>
        <v>5/2026</v>
      </c>
      <c r="AW2203" s="209">
        <f>WEEKNUM(R2203)-WEEKNUM(EOMONTH(R2203,-1)+1)+1</f>
        <v>3</v>
      </c>
      <c r="AX2203" s="209">
        <f>IF(BB2203="S",IF(Q2203="1. Aceitou o programa",R2203-B2203,0),0)</f>
        <v>72</v>
      </c>
      <c r="AY2203" s="209">
        <f>IF(BB2203="S",IF(AND(S2203&lt;&gt;"",R2203&lt;&gt;""),S2203-R2203,0),0)</f>
        <v>0</v>
      </c>
      <c r="AZ2203" s="209">
        <f>IF(BB2203="S",IF(Q2203="1. Aceitou o programa",IF(OR(X2203="Não se Aplica",X2203=""),IF(OR(W2203="Não se Aplica",W2203=""),0,W2203-V2203),AVERAGE(X2203-W2203,W2203-V2203)),0),0)</f>
        <v>44</v>
      </c>
      <c r="BA2203" s="209">
        <f>IF(BB2203="S",IF(AND(Q2203="1. Aceitou o programa",AH2203="Realizada"),IFERROR(IF(AG2203="",0,AG2203-R2203),0),0),0)</f>
        <v>0</v>
      </c>
      <c r="BB2203" s="209" t="str">
        <f>_xlfn.XLOOKUP(U2203,'Lista Suspensa'!$AA$20:$AA$23,'Lista Suspensa'!$AB$20:$AB$23,"N/A")</f>
        <v>S</v>
      </c>
    </row>
    <row r="2204" spans="1:54" ht="12" customHeight="1">
      <c r="A2204" s="151" t="s">
        <v>54</v>
      </c>
      <c r="B2204" s="152">
        <v>46083</v>
      </c>
      <c r="C2204" s="153" t="s">
        <v>55</v>
      </c>
      <c r="D2204" s="153" t="s">
        <v>56</v>
      </c>
      <c r="E2204" s="244">
        <v>76092658</v>
      </c>
      <c r="F2204" s="144" t="s">
        <v>4415</v>
      </c>
      <c r="G2204" s="230"/>
      <c r="H2204" s="154">
        <v>34429</v>
      </c>
      <c r="I2204" s="153">
        <v>32</v>
      </c>
      <c r="J2204" s="148" t="s">
        <v>58</v>
      </c>
      <c r="K2204" s="153"/>
      <c r="L2204" s="153"/>
      <c r="M2204" s="153"/>
      <c r="N2204" s="153">
        <v>50</v>
      </c>
      <c r="O2204" s="155" t="s">
        <v>4416</v>
      </c>
      <c r="P2204" s="156" t="s">
        <v>60</v>
      </c>
      <c r="Q2204" s="157" t="s">
        <v>110</v>
      </c>
      <c r="R2204" s="158">
        <v>46155</v>
      </c>
      <c r="S2204" s="159"/>
      <c r="T2204" s="159" t="s">
        <v>62</v>
      </c>
      <c r="U2204" s="159" t="s">
        <v>111</v>
      </c>
      <c r="V2204" s="154">
        <v>46113</v>
      </c>
      <c r="W2204" s="154">
        <v>46155</v>
      </c>
      <c r="X2204" s="154"/>
      <c r="Y2204" s="160" t="s">
        <v>99</v>
      </c>
      <c r="Z2204" s="160" t="s">
        <v>65</v>
      </c>
      <c r="AA2204" s="153"/>
      <c r="AB2204" s="153"/>
      <c r="AC2204" s="182" t="e">
        <f t="shared" si="70"/>
        <v>#DIV/0!</v>
      </c>
      <c r="AD2204" s="153" t="e">
        <f t="shared" si="71"/>
        <v>#DIV/0!</v>
      </c>
      <c r="AE2204" s="233" t="s">
        <v>66</v>
      </c>
      <c r="AF2204" s="153"/>
      <c r="AG2204" s="159"/>
      <c r="AH2204" s="153"/>
      <c r="AI2204" s="161"/>
      <c r="AJ2204" s="153"/>
      <c r="AK2204" s="153"/>
      <c r="AL2204" s="207"/>
      <c r="AM2204" s="207"/>
      <c r="AN2204" s="207"/>
      <c r="AO2204" s="207" t="str">
        <f ca="1">IF(R2204="","",IF(R2204&gt;TODAY(),"0 meses",DATEDIF(R2204,TODAY(),"m") &amp; " meses"))</f>
        <v>0 meses</v>
      </c>
      <c r="AP2204" s="147" t="s">
        <v>67</v>
      </c>
      <c r="AQ2204" s="147" t="s">
        <v>67</v>
      </c>
      <c r="AR2204" s="147"/>
      <c r="AS2204" s="209" t="s">
        <v>68</v>
      </c>
      <c r="AT2204" s="223" t="str">
        <f>MONTH(B2204)&amp;"/"&amp;YEAR(B2204)</f>
        <v>3/2026</v>
      </c>
      <c r="AU2204" s="223">
        <f>WEEKNUM(B2204)-WEEKNUM(EOMONTH(B2204,-1)+1)+1</f>
        <v>1</v>
      </c>
      <c r="AV2204" s="209" t="str">
        <f>MONTH(R2204)&amp;"/"&amp;YEAR(R2204)</f>
        <v>5/2026</v>
      </c>
      <c r="AW2204" s="209">
        <f>WEEKNUM(R2204)-WEEKNUM(EOMONTH(R2204,-1)+1)+1</f>
        <v>3</v>
      </c>
      <c r="AX2204" s="209">
        <f>IF(BB2204="S",IF(Q2204="1. Aceitou o programa",R2204-B2204,0),0)</f>
        <v>72</v>
      </c>
      <c r="AY2204" s="209">
        <f>IF(BB2204="S",IF(AND(S2204&lt;&gt;"",R2204&lt;&gt;""),S2204-R2204,0),0)</f>
        <v>0</v>
      </c>
      <c r="AZ2204" s="209">
        <f>IF(BB2204="S",IF(Q2204="1. Aceitou o programa",IF(OR(X2204="Não se Aplica",X2204=""),IF(OR(W2204="Não se Aplica",W2204=""),0,W2204-V2204),AVERAGE(X2204-W2204,W2204-V2204)),0),0)</f>
        <v>42</v>
      </c>
      <c r="BA2204" s="209">
        <f>IF(BB2204="S",IF(AND(Q2204="1. Aceitou o programa",AH2204="Realizada"),IFERROR(IF(AG2204="",0,AG2204-R2204),0),0),0)</f>
        <v>0</v>
      </c>
      <c r="BB2204" s="209" t="str">
        <f>_xlfn.XLOOKUP(U2204,'Lista Suspensa'!$AA$20:$AA$23,'Lista Suspensa'!$AB$20:$AB$23,"N/A")</f>
        <v>S</v>
      </c>
    </row>
    <row r="2205" spans="1:54" ht="12" customHeight="1">
      <c r="A2205" s="151" t="s">
        <v>54</v>
      </c>
      <c r="B2205" s="152">
        <v>46083</v>
      </c>
      <c r="C2205" s="153" t="s">
        <v>55</v>
      </c>
      <c r="D2205" s="153" t="s">
        <v>56</v>
      </c>
      <c r="E2205" s="244">
        <v>79124144</v>
      </c>
      <c r="F2205" s="144" t="s">
        <v>4417</v>
      </c>
      <c r="G2205" s="230"/>
      <c r="H2205" s="154">
        <v>34446</v>
      </c>
      <c r="I2205" s="153">
        <v>32</v>
      </c>
      <c r="J2205" s="148" t="s">
        <v>70</v>
      </c>
      <c r="K2205" s="153"/>
      <c r="L2205" s="153"/>
      <c r="M2205" s="153"/>
      <c r="N2205" s="153">
        <v>60</v>
      </c>
      <c r="O2205" s="155" t="s">
        <v>4418</v>
      </c>
      <c r="P2205" s="156" t="s">
        <v>60</v>
      </c>
      <c r="Q2205" s="157" t="s">
        <v>110</v>
      </c>
      <c r="R2205" s="158">
        <v>46155</v>
      </c>
      <c r="S2205" s="159"/>
      <c r="T2205" s="159" t="s">
        <v>62</v>
      </c>
      <c r="U2205" s="159" t="s">
        <v>111</v>
      </c>
      <c r="V2205" s="154">
        <v>46113</v>
      </c>
      <c r="W2205" s="154">
        <v>46155</v>
      </c>
      <c r="X2205" s="154"/>
      <c r="Y2205" s="160" t="s">
        <v>99</v>
      </c>
      <c r="Z2205" s="160" t="s">
        <v>65</v>
      </c>
      <c r="AA2205" s="153"/>
      <c r="AB2205" s="153"/>
      <c r="AC2205" s="182" t="e">
        <f t="shared" si="70"/>
        <v>#DIV/0!</v>
      </c>
      <c r="AD2205" s="153" t="e">
        <f t="shared" si="71"/>
        <v>#DIV/0!</v>
      </c>
      <c r="AE2205" s="233" t="s">
        <v>66</v>
      </c>
      <c r="AF2205" s="153"/>
      <c r="AG2205" s="159"/>
      <c r="AH2205" s="153"/>
      <c r="AI2205" s="161"/>
      <c r="AJ2205" s="153"/>
      <c r="AK2205" s="153"/>
      <c r="AL2205" s="207"/>
      <c r="AM2205" s="207"/>
      <c r="AN2205" s="207"/>
      <c r="AO2205" s="207" t="str">
        <f ca="1">IF(R2205="","",IF(R2205&gt;TODAY(),"0 meses",DATEDIF(R2205,TODAY(),"m") &amp; " meses"))</f>
        <v>0 meses</v>
      </c>
      <c r="AP2205" s="147" t="s">
        <v>67</v>
      </c>
      <c r="AQ2205" s="147" t="s">
        <v>67</v>
      </c>
      <c r="AR2205" s="147"/>
      <c r="AS2205" s="209" t="s">
        <v>68</v>
      </c>
      <c r="AT2205" s="223" t="str">
        <f>MONTH(B2205)&amp;"/"&amp;YEAR(B2205)</f>
        <v>3/2026</v>
      </c>
      <c r="AU2205" s="223">
        <f>WEEKNUM(B2205)-WEEKNUM(EOMONTH(B2205,-1)+1)+1</f>
        <v>1</v>
      </c>
      <c r="AV2205" s="209" t="str">
        <f>MONTH(R2205)&amp;"/"&amp;YEAR(R2205)</f>
        <v>5/2026</v>
      </c>
      <c r="AW2205" s="209">
        <f>WEEKNUM(R2205)-WEEKNUM(EOMONTH(R2205,-1)+1)+1</f>
        <v>3</v>
      </c>
      <c r="AX2205" s="209">
        <f>IF(BB2205="S",IF(Q2205="1. Aceitou o programa",R2205-B2205,0),0)</f>
        <v>72</v>
      </c>
      <c r="AY2205" s="209">
        <f>IF(BB2205="S",IF(AND(S2205&lt;&gt;"",R2205&lt;&gt;""),S2205-R2205,0),0)</f>
        <v>0</v>
      </c>
      <c r="AZ2205" s="209">
        <f>IF(BB2205="S",IF(Q2205="1. Aceitou o programa",IF(OR(X2205="Não se Aplica",X2205=""),IF(OR(W2205="Não se Aplica",W2205=""),0,W2205-V2205),AVERAGE(X2205-W2205,W2205-V2205)),0),0)</f>
        <v>42</v>
      </c>
      <c r="BA2205" s="209">
        <f>IF(BB2205="S",IF(AND(Q2205="1. Aceitou o programa",AH2205="Realizada"),IFERROR(IF(AG2205="",0,AG2205-R2205),0),0),0)</f>
        <v>0</v>
      </c>
      <c r="BB2205" s="209" t="str">
        <f>_xlfn.XLOOKUP(U2205,'Lista Suspensa'!$AA$20:$AA$23,'Lista Suspensa'!$AB$20:$AB$23,"N/A")</f>
        <v>S</v>
      </c>
    </row>
    <row r="2206" spans="1:54" ht="12" customHeight="1">
      <c r="A2206" s="151" t="s">
        <v>54</v>
      </c>
      <c r="B2206" s="152">
        <v>46083</v>
      </c>
      <c r="C2206" s="153" t="s">
        <v>55</v>
      </c>
      <c r="D2206" s="153" t="s">
        <v>56</v>
      </c>
      <c r="E2206" s="244">
        <v>88280432</v>
      </c>
      <c r="F2206" s="144" t="s">
        <v>4419</v>
      </c>
      <c r="G2206" s="230"/>
      <c r="H2206" s="154">
        <v>35055</v>
      </c>
      <c r="I2206" s="153">
        <v>30</v>
      </c>
      <c r="J2206" s="148" t="s">
        <v>58</v>
      </c>
      <c r="K2206" s="153"/>
      <c r="L2206" s="153"/>
      <c r="M2206" s="153"/>
      <c r="N2206" s="153">
        <v>60</v>
      </c>
      <c r="O2206" s="155" t="s">
        <v>4420</v>
      </c>
      <c r="P2206" s="156" t="s">
        <v>60</v>
      </c>
      <c r="Q2206" s="157" t="s">
        <v>110</v>
      </c>
      <c r="R2206" s="158">
        <v>46155</v>
      </c>
      <c r="S2206" s="159"/>
      <c r="T2206" s="159" t="s">
        <v>62</v>
      </c>
      <c r="U2206" s="159" t="s">
        <v>111</v>
      </c>
      <c r="V2206" s="154">
        <v>46118</v>
      </c>
      <c r="W2206" s="154">
        <v>46142</v>
      </c>
      <c r="X2206" s="154"/>
      <c r="Y2206" s="160" t="s">
        <v>4421</v>
      </c>
      <c r="Z2206" s="160" t="s">
        <v>65</v>
      </c>
      <c r="AA2206" s="153"/>
      <c r="AB2206" s="153"/>
      <c r="AC2206" s="182" t="e">
        <f t="shared" si="70"/>
        <v>#DIV/0!</v>
      </c>
      <c r="AD2206" s="153" t="e">
        <f t="shared" si="71"/>
        <v>#DIV/0!</v>
      </c>
      <c r="AE2206" s="233" t="s">
        <v>66</v>
      </c>
      <c r="AF2206" s="153"/>
      <c r="AG2206" s="159"/>
      <c r="AH2206" s="153"/>
      <c r="AI2206" s="161"/>
      <c r="AJ2206" s="153"/>
      <c r="AK2206" s="153"/>
      <c r="AL2206" s="207"/>
      <c r="AM2206" s="207"/>
      <c r="AN2206" s="207"/>
      <c r="AO2206" s="207" t="str">
        <f ca="1">IF(R2206="","",IF(R2206&gt;TODAY(),"0 meses",DATEDIF(R2206,TODAY(),"m") &amp; " meses"))</f>
        <v>0 meses</v>
      </c>
      <c r="AP2206" s="147" t="s">
        <v>67</v>
      </c>
      <c r="AQ2206" s="147" t="s">
        <v>67</v>
      </c>
      <c r="AR2206" s="147"/>
      <c r="AS2206" s="209" t="s">
        <v>68</v>
      </c>
      <c r="AT2206" s="223" t="str">
        <f>MONTH(B2206)&amp;"/"&amp;YEAR(B2206)</f>
        <v>3/2026</v>
      </c>
      <c r="AU2206" s="223">
        <f>WEEKNUM(B2206)-WEEKNUM(EOMONTH(B2206,-1)+1)+1</f>
        <v>1</v>
      </c>
      <c r="AV2206" s="209" t="str">
        <f>MONTH(R2206)&amp;"/"&amp;YEAR(R2206)</f>
        <v>5/2026</v>
      </c>
      <c r="AW2206" s="209">
        <f>WEEKNUM(R2206)-WEEKNUM(EOMONTH(R2206,-1)+1)+1</f>
        <v>3</v>
      </c>
      <c r="AX2206" s="209">
        <f>IF(BB2206="S",IF(Q2206="1. Aceitou o programa",R2206-B2206,0),0)</f>
        <v>72</v>
      </c>
      <c r="AY2206" s="209">
        <f>IF(BB2206="S",IF(AND(S2206&lt;&gt;"",R2206&lt;&gt;""),S2206-R2206,0),0)</f>
        <v>0</v>
      </c>
      <c r="AZ2206" s="209">
        <f>IF(BB2206="S",IF(Q2206="1. Aceitou o programa",IF(OR(X2206="Não se Aplica",X2206=""),IF(OR(W2206="Não se Aplica",W2206=""),0,W2206-V2206),AVERAGE(X2206-W2206,W2206-V2206)),0),0)</f>
        <v>24</v>
      </c>
      <c r="BA2206" s="209">
        <f>IF(BB2206="S",IF(AND(Q2206="1. Aceitou o programa",AH2206="Realizada"),IFERROR(IF(AG2206="",0,AG2206-R2206),0),0),0)</f>
        <v>0</v>
      </c>
      <c r="BB2206" s="209" t="str">
        <f>_xlfn.XLOOKUP(U2206,'Lista Suspensa'!$AA$20:$AA$23,'Lista Suspensa'!$AB$20:$AB$23,"N/A")</f>
        <v>S</v>
      </c>
    </row>
    <row r="2207" spans="1:54" ht="12" customHeight="1">
      <c r="A2207" s="151" t="s">
        <v>54</v>
      </c>
      <c r="B2207" s="152">
        <v>46083</v>
      </c>
      <c r="C2207" s="153" t="s">
        <v>55</v>
      </c>
      <c r="D2207" s="153" t="s">
        <v>56</v>
      </c>
      <c r="E2207" s="244">
        <v>87874278</v>
      </c>
      <c r="F2207" s="144" t="s">
        <v>4422</v>
      </c>
      <c r="G2207" s="230"/>
      <c r="H2207" s="154">
        <v>35419</v>
      </c>
      <c r="I2207" s="153">
        <v>29</v>
      </c>
      <c r="J2207" s="148" t="s">
        <v>70</v>
      </c>
      <c r="K2207" s="153"/>
      <c r="L2207" s="153"/>
      <c r="M2207" s="153"/>
      <c r="N2207" s="153">
        <v>60</v>
      </c>
      <c r="O2207" s="155">
        <v>11992115596</v>
      </c>
      <c r="P2207" s="156" t="s">
        <v>60</v>
      </c>
      <c r="Q2207" s="157" t="s">
        <v>110</v>
      </c>
      <c r="R2207" s="158">
        <v>46155</v>
      </c>
      <c r="S2207" s="159"/>
      <c r="T2207" s="159" t="s">
        <v>62</v>
      </c>
      <c r="U2207" s="159" t="s">
        <v>111</v>
      </c>
      <c r="V2207" s="154">
        <v>46118</v>
      </c>
      <c r="W2207" s="154">
        <v>46142</v>
      </c>
      <c r="X2207" s="154"/>
      <c r="Y2207" s="160" t="s">
        <v>4423</v>
      </c>
      <c r="Z2207" s="160" t="s">
        <v>65</v>
      </c>
      <c r="AA2207" s="153"/>
      <c r="AB2207" s="153"/>
      <c r="AC2207" s="182" t="e">
        <f t="shared" si="70"/>
        <v>#DIV/0!</v>
      </c>
      <c r="AD2207" s="153" t="e">
        <f t="shared" si="71"/>
        <v>#DIV/0!</v>
      </c>
      <c r="AE2207" s="233" t="s">
        <v>66</v>
      </c>
      <c r="AF2207" s="153"/>
      <c r="AG2207" s="159"/>
      <c r="AH2207" s="153"/>
      <c r="AI2207" s="161"/>
      <c r="AJ2207" s="153"/>
      <c r="AK2207" s="153"/>
      <c r="AL2207" s="207"/>
      <c r="AM2207" s="207"/>
      <c r="AN2207" s="207"/>
      <c r="AO2207" s="207" t="str">
        <f ca="1">IF(R2207="","",IF(R2207&gt;TODAY(),"0 meses",DATEDIF(R2207,TODAY(),"m") &amp; " meses"))</f>
        <v>0 meses</v>
      </c>
      <c r="AP2207" s="147" t="s">
        <v>67</v>
      </c>
      <c r="AQ2207" s="147" t="s">
        <v>67</v>
      </c>
      <c r="AR2207" s="147"/>
      <c r="AS2207" s="209" t="s">
        <v>68</v>
      </c>
      <c r="AT2207" s="223" t="str">
        <f>MONTH(B2207)&amp;"/"&amp;YEAR(B2207)</f>
        <v>3/2026</v>
      </c>
      <c r="AU2207" s="223">
        <f>WEEKNUM(B2207)-WEEKNUM(EOMONTH(B2207,-1)+1)+1</f>
        <v>1</v>
      </c>
      <c r="AV2207" s="209" t="str">
        <f>MONTH(R2207)&amp;"/"&amp;YEAR(R2207)</f>
        <v>5/2026</v>
      </c>
      <c r="AW2207" s="209">
        <f>WEEKNUM(R2207)-WEEKNUM(EOMONTH(R2207,-1)+1)+1</f>
        <v>3</v>
      </c>
      <c r="AX2207" s="209">
        <f>IF(BB2207="S",IF(Q2207="1. Aceitou o programa",R2207-B2207,0),0)</f>
        <v>72</v>
      </c>
      <c r="AY2207" s="209">
        <f>IF(BB2207="S",IF(AND(S2207&lt;&gt;"",R2207&lt;&gt;""),S2207-R2207,0),0)</f>
        <v>0</v>
      </c>
      <c r="AZ2207" s="209">
        <f>IF(BB2207="S",IF(Q2207="1. Aceitou o programa",IF(OR(X2207="Não se Aplica",X2207=""),IF(OR(W2207="Não se Aplica",W2207=""),0,W2207-V2207),AVERAGE(X2207-W2207,W2207-V2207)),0),0)</f>
        <v>24</v>
      </c>
      <c r="BA2207" s="209">
        <f>IF(BB2207="S",IF(AND(Q2207="1. Aceitou o programa",AH2207="Realizada"),IFERROR(IF(AG2207="",0,AG2207-R2207),0),0),0)</f>
        <v>0</v>
      </c>
      <c r="BB2207" s="209" t="str">
        <f>_xlfn.XLOOKUP(U2207,'Lista Suspensa'!$AA$20:$AA$23,'Lista Suspensa'!$AB$20:$AB$23,"N/A")</f>
        <v>S</v>
      </c>
    </row>
    <row r="2208" spans="1:54" ht="12" customHeight="1">
      <c r="A2208" s="151" t="s">
        <v>54</v>
      </c>
      <c r="B2208" s="152">
        <v>46083</v>
      </c>
      <c r="C2208" s="153" t="s">
        <v>55</v>
      </c>
      <c r="D2208" s="153" t="s">
        <v>56</v>
      </c>
      <c r="E2208" s="244">
        <v>94072109</v>
      </c>
      <c r="F2208" s="144" t="s">
        <v>4424</v>
      </c>
      <c r="G2208" s="230"/>
      <c r="H2208" s="154">
        <v>35598</v>
      </c>
      <c r="I2208" s="153">
        <v>28</v>
      </c>
      <c r="J2208" s="148" t="s">
        <v>58</v>
      </c>
      <c r="K2208" s="153"/>
      <c r="L2208" s="153"/>
      <c r="M2208" s="153"/>
      <c r="N2208" s="153">
        <v>380</v>
      </c>
      <c r="O2208" s="155" t="s">
        <v>4425</v>
      </c>
      <c r="P2208" s="156" t="s">
        <v>2026</v>
      </c>
      <c r="Q2208" s="157" t="s">
        <v>110</v>
      </c>
      <c r="R2208" s="158">
        <v>46155</v>
      </c>
      <c r="S2208" s="159"/>
      <c r="T2208" s="159" t="s">
        <v>62</v>
      </c>
      <c r="U2208" s="159" t="s">
        <v>111</v>
      </c>
      <c r="V2208" s="154">
        <v>46111</v>
      </c>
      <c r="W2208" s="154">
        <v>46142</v>
      </c>
      <c r="X2208" s="154"/>
      <c r="Y2208" s="160">
        <v>46111</v>
      </c>
      <c r="Z2208" s="160" t="s">
        <v>65</v>
      </c>
      <c r="AA2208" s="153"/>
      <c r="AB2208" s="153"/>
      <c r="AC2208" s="182" t="e">
        <f t="shared" si="70"/>
        <v>#DIV/0!</v>
      </c>
      <c r="AD2208" s="153" t="e">
        <f t="shared" si="71"/>
        <v>#DIV/0!</v>
      </c>
      <c r="AE2208" s="233" t="s">
        <v>66</v>
      </c>
      <c r="AF2208" s="153"/>
      <c r="AG2208" s="159"/>
      <c r="AH2208" s="153"/>
      <c r="AI2208" s="161"/>
      <c r="AJ2208" s="153"/>
      <c r="AK2208" s="153"/>
      <c r="AL2208" s="207"/>
      <c r="AM2208" s="207"/>
      <c r="AN2208" s="207"/>
      <c r="AO2208" s="207" t="str">
        <f ca="1">IF(R2208="","",IF(R2208&gt;TODAY(),"0 meses",DATEDIF(R2208,TODAY(),"m") &amp; " meses"))</f>
        <v>0 meses</v>
      </c>
      <c r="AP2208" s="147" t="s">
        <v>67</v>
      </c>
      <c r="AQ2208" s="147" t="s">
        <v>67</v>
      </c>
      <c r="AR2208" s="147"/>
      <c r="AS2208" s="209" t="s">
        <v>68</v>
      </c>
      <c r="AT2208" s="223" t="str">
        <f>MONTH(B2208)&amp;"/"&amp;YEAR(B2208)</f>
        <v>3/2026</v>
      </c>
      <c r="AU2208" s="223">
        <f>WEEKNUM(B2208)-WEEKNUM(EOMONTH(B2208,-1)+1)+1</f>
        <v>1</v>
      </c>
      <c r="AV2208" s="209" t="str">
        <f>MONTH(R2208)&amp;"/"&amp;YEAR(R2208)</f>
        <v>5/2026</v>
      </c>
      <c r="AW2208" s="209">
        <f>WEEKNUM(R2208)-WEEKNUM(EOMONTH(R2208,-1)+1)+1</f>
        <v>3</v>
      </c>
      <c r="AX2208" s="209">
        <f>IF(BB2208="S",IF(Q2208="1. Aceitou o programa",R2208-B2208,0),0)</f>
        <v>72</v>
      </c>
      <c r="AY2208" s="209">
        <f>IF(BB2208="S",IF(AND(S2208&lt;&gt;"",R2208&lt;&gt;""),S2208-R2208,0),0)</f>
        <v>0</v>
      </c>
      <c r="AZ2208" s="209">
        <f>IF(BB2208="S",IF(Q2208="1. Aceitou o programa",IF(OR(X2208="Não se Aplica",X2208=""),IF(OR(W2208="Não se Aplica",W2208=""),0,W2208-V2208),AVERAGE(X2208-W2208,W2208-V2208)),0),0)</f>
        <v>31</v>
      </c>
      <c r="BA2208" s="209">
        <f>IF(BB2208="S",IF(AND(Q2208="1. Aceitou o programa",AH2208="Realizada"),IFERROR(IF(AG2208="",0,AG2208-R2208),0),0),0)</f>
        <v>0</v>
      </c>
      <c r="BB2208" s="209" t="str">
        <f>_xlfn.XLOOKUP(U2208,'Lista Suspensa'!$AA$20:$AA$23,'Lista Suspensa'!$AB$20:$AB$23,"N/A")</f>
        <v>S</v>
      </c>
    </row>
    <row r="2209" spans="1:54" ht="12" customHeight="1">
      <c r="A2209" s="151" t="s">
        <v>54</v>
      </c>
      <c r="B2209" s="152">
        <v>46083</v>
      </c>
      <c r="C2209" s="153" t="s">
        <v>55</v>
      </c>
      <c r="D2209" s="153" t="s">
        <v>56</v>
      </c>
      <c r="E2209" s="244">
        <v>94640120</v>
      </c>
      <c r="F2209" s="144" t="s">
        <v>4426</v>
      </c>
      <c r="G2209" s="230"/>
      <c r="H2209" s="154">
        <v>35648</v>
      </c>
      <c r="I2209" s="153">
        <v>28</v>
      </c>
      <c r="J2209" s="148" t="s">
        <v>70</v>
      </c>
      <c r="K2209" s="153"/>
      <c r="L2209" s="153"/>
      <c r="M2209" s="153"/>
      <c r="N2209" s="153">
        <v>75</v>
      </c>
      <c r="O2209" s="155" t="s">
        <v>4427</v>
      </c>
      <c r="P2209" s="156" t="s">
        <v>2026</v>
      </c>
      <c r="Q2209" s="157" t="s">
        <v>110</v>
      </c>
      <c r="R2209" s="158">
        <v>46155</v>
      </c>
      <c r="S2209" s="159"/>
      <c r="T2209" s="159" t="s">
        <v>62</v>
      </c>
      <c r="U2209" s="159" t="s">
        <v>111</v>
      </c>
      <c r="V2209" s="154">
        <v>46111</v>
      </c>
      <c r="W2209" s="154">
        <v>46142</v>
      </c>
      <c r="X2209" s="154"/>
      <c r="Y2209" s="160">
        <v>46111</v>
      </c>
      <c r="Z2209" s="160" t="s">
        <v>65</v>
      </c>
      <c r="AA2209" s="153"/>
      <c r="AB2209" s="153"/>
      <c r="AC2209" s="182" t="e">
        <f t="shared" si="70"/>
        <v>#DIV/0!</v>
      </c>
      <c r="AD2209" s="153" t="e">
        <f t="shared" si="71"/>
        <v>#DIV/0!</v>
      </c>
      <c r="AE2209" s="233" t="s">
        <v>66</v>
      </c>
      <c r="AF2209" s="153"/>
      <c r="AG2209" s="159"/>
      <c r="AH2209" s="153"/>
      <c r="AI2209" s="161"/>
      <c r="AJ2209" s="153"/>
      <c r="AK2209" s="153"/>
      <c r="AL2209" s="207"/>
      <c r="AM2209" s="207"/>
      <c r="AN2209" s="207"/>
      <c r="AO2209" s="207" t="str">
        <f ca="1">IF(R2209="","",IF(R2209&gt;TODAY(),"0 meses",DATEDIF(R2209,TODAY(),"m") &amp; " meses"))</f>
        <v>0 meses</v>
      </c>
      <c r="AP2209" s="147" t="s">
        <v>67</v>
      </c>
      <c r="AQ2209" s="147" t="s">
        <v>67</v>
      </c>
      <c r="AR2209" s="147"/>
      <c r="AS2209" s="209" t="s">
        <v>68</v>
      </c>
      <c r="AT2209" s="223" t="str">
        <f>MONTH(B2209)&amp;"/"&amp;YEAR(B2209)</f>
        <v>3/2026</v>
      </c>
      <c r="AU2209" s="223">
        <f>WEEKNUM(B2209)-WEEKNUM(EOMONTH(B2209,-1)+1)+1</f>
        <v>1</v>
      </c>
      <c r="AV2209" s="209" t="str">
        <f>MONTH(R2209)&amp;"/"&amp;YEAR(R2209)</f>
        <v>5/2026</v>
      </c>
      <c r="AW2209" s="209">
        <f>WEEKNUM(R2209)-WEEKNUM(EOMONTH(R2209,-1)+1)+1</f>
        <v>3</v>
      </c>
      <c r="AX2209" s="209">
        <f>IF(BB2209="S",IF(Q2209="1. Aceitou o programa",R2209-B2209,0),0)</f>
        <v>72</v>
      </c>
      <c r="AY2209" s="209">
        <f>IF(BB2209="S",IF(AND(S2209&lt;&gt;"",R2209&lt;&gt;""),S2209-R2209,0),0)</f>
        <v>0</v>
      </c>
      <c r="AZ2209" s="209">
        <f>IF(BB2209="S",IF(Q2209="1. Aceitou o programa",IF(OR(X2209="Não se Aplica",X2209=""),IF(OR(W2209="Não se Aplica",W2209=""),0,W2209-V2209),AVERAGE(X2209-W2209,W2209-V2209)),0),0)</f>
        <v>31</v>
      </c>
      <c r="BA2209" s="209">
        <f>IF(BB2209="S",IF(AND(Q2209="1. Aceitou o programa",AH2209="Realizada"),IFERROR(IF(AG2209="",0,AG2209-R2209),0),0),0)</f>
        <v>0</v>
      </c>
      <c r="BB2209" s="209" t="str">
        <f>_xlfn.XLOOKUP(U2209,'Lista Suspensa'!$AA$20:$AA$23,'Lista Suspensa'!$AB$20:$AB$23,"N/A")</f>
        <v>S</v>
      </c>
    </row>
    <row r="2210" spans="1:54" ht="12" customHeight="1">
      <c r="A2210" s="151" t="s">
        <v>54</v>
      </c>
      <c r="B2210" s="152">
        <v>46083</v>
      </c>
      <c r="C2210" s="153" t="s">
        <v>55</v>
      </c>
      <c r="D2210" s="153" t="s">
        <v>56</v>
      </c>
      <c r="E2210" s="244">
        <v>93946919</v>
      </c>
      <c r="F2210" s="144" t="s">
        <v>4428</v>
      </c>
      <c r="G2210" s="230"/>
      <c r="H2210" s="154">
        <v>35267</v>
      </c>
      <c r="I2210" s="153">
        <v>29</v>
      </c>
      <c r="J2210" s="148" t="s">
        <v>70</v>
      </c>
      <c r="K2210" s="153"/>
      <c r="L2210" s="153"/>
      <c r="M2210" s="153"/>
      <c r="N2210" s="153">
        <v>750</v>
      </c>
      <c r="O2210" s="155" t="s">
        <v>4429</v>
      </c>
      <c r="P2210" s="156" t="s">
        <v>71</v>
      </c>
      <c r="Q2210" s="157" t="s">
        <v>110</v>
      </c>
      <c r="R2210" s="158">
        <v>46155</v>
      </c>
      <c r="S2210" s="159"/>
      <c r="T2210" s="159" t="s">
        <v>62</v>
      </c>
      <c r="U2210" s="159" t="s">
        <v>111</v>
      </c>
      <c r="V2210" s="154">
        <v>46128</v>
      </c>
      <c r="W2210" s="154">
        <v>46142</v>
      </c>
      <c r="X2210" s="154"/>
      <c r="Y2210" s="160" t="s">
        <v>4430</v>
      </c>
      <c r="Z2210" s="160" t="s">
        <v>65</v>
      </c>
      <c r="AA2210" s="153"/>
      <c r="AB2210" s="153"/>
      <c r="AC2210" s="182" t="e">
        <f t="shared" si="70"/>
        <v>#DIV/0!</v>
      </c>
      <c r="AD2210" s="153" t="e">
        <f t="shared" si="71"/>
        <v>#DIV/0!</v>
      </c>
      <c r="AE2210" s="233" t="s">
        <v>66</v>
      </c>
      <c r="AF2210" s="153"/>
      <c r="AG2210" s="159"/>
      <c r="AH2210" s="153"/>
      <c r="AI2210" s="161"/>
      <c r="AJ2210" s="153"/>
      <c r="AK2210" s="153"/>
      <c r="AL2210" s="207"/>
      <c r="AM2210" s="207"/>
      <c r="AN2210" s="207"/>
      <c r="AO2210" s="207" t="str">
        <f ca="1">IF(R2210="","",IF(R2210&gt;TODAY(),"0 meses",DATEDIF(R2210,TODAY(),"m") &amp; " meses"))</f>
        <v>0 meses</v>
      </c>
      <c r="AP2210" s="147" t="s">
        <v>67</v>
      </c>
      <c r="AQ2210" s="147" t="s">
        <v>67</v>
      </c>
      <c r="AR2210" s="147"/>
      <c r="AS2210" s="209" t="s">
        <v>68</v>
      </c>
      <c r="AT2210" s="223" t="str">
        <f>MONTH(B2210)&amp;"/"&amp;YEAR(B2210)</f>
        <v>3/2026</v>
      </c>
      <c r="AU2210" s="223">
        <f>WEEKNUM(B2210)-WEEKNUM(EOMONTH(B2210,-1)+1)+1</f>
        <v>1</v>
      </c>
      <c r="AV2210" s="209" t="str">
        <f>MONTH(R2210)&amp;"/"&amp;YEAR(R2210)</f>
        <v>5/2026</v>
      </c>
      <c r="AW2210" s="209">
        <f>WEEKNUM(R2210)-WEEKNUM(EOMONTH(R2210,-1)+1)+1</f>
        <v>3</v>
      </c>
      <c r="AX2210" s="209">
        <f>IF(BB2210="S",IF(Q2210="1. Aceitou o programa",R2210-B2210,0),0)</f>
        <v>72</v>
      </c>
      <c r="AY2210" s="209">
        <f>IF(BB2210="S",IF(AND(S2210&lt;&gt;"",R2210&lt;&gt;""),S2210-R2210,0),0)</f>
        <v>0</v>
      </c>
      <c r="AZ2210" s="209">
        <f>IF(BB2210="S",IF(Q2210="1. Aceitou o programa",IF(OR(X2210="Não se Aplica",X2210=""),IF(OR(W2210="Não se Aplica",W2210=""),0,W2210-V2210),AVERAGE(X2210-W2210,W2210-V2210)),0),0)</f>
        <v>14</v>
      </c>
      <c r="BA2210" s="209">
        <f>IF(BB2210="S",IF(AND(Q2210="1. Aceitou o programa",AH2210="Realizada"),IFERROR(IF(AG2210="",0,AG2210-R2210),0),0),0)</f>
        <v>0</v>
      </c>
      <c r="BB2210" s="209" t="str">
        <f>_xlfn.XLOOKUP(U2210,'Lista Suspensa'!$AA$20:$AA$23,'Lista Suspensa'!$AB$20:$AB$23,"N/A")</f>
        <v>S</v>
      </c>
    </row>
    <row r="2211" spans="1:54" ht="12" customHeight="1">
      <c r="A2211" s="151" t="s">
        <v>54</v>
      </c>
      <c r="B2211" s="152">
        <v>46083</v>
      </c>
      <c r="C2211" s="153" t="s">
        <v>55</v>
      </c>
      <c r="D2211" s="153" t="s">
        <v>56</v>
      </c>
      <c r="E2211" s="244">
        <v>89302604</v>
      </c>
      <c r="F2211" s="144" t="s">
        <v>4431</v>
      </c>
      <c r="G2211" s="230"/>
      <c r="H2211" s="154">
        <v>35781</v>
      </c>
      <c r="I2211" s="153">
        <v>28</v>
      </c>
      <c r="J2211" s="148" t="s">
        <v>70</v>
      </c>
      <c r="K2211" s="153"/>
      <c r="L2211" s="153"/>
      <c r="M2211" s="153"/>
      <c r="N2211" s="153">
        <v>110</v>
      </c>
      <c r="O2211" s="155" t="s">
        <v>4432</v>
      </c>
      <c r="P2211" s="156" t="s">
        <v>60</v>
      </c>
      <c r="Q2211" s="157" t="s">
        <v>110</v>
      </c>
      <c r="R2211" s="158">
        <v>46155</v>
      </c>
      <c r="S2211" s="159"/>
      <c r="T2211" s="159" t="s">
        <v>62</v>
      </c>
      <c r="U2211" s="159" t="s">
        <v>111</v>
      </c>
      <c r="V2211" s="154">
        <v>46118</v>
      </c>
      <c r="W2211" s="154">
        <v>46142</v>
      </c>
      <c r="X2211" s="154"/>
      <c r="Y2211" s="160" t="s">
        <v>4433</v>
      </c>
      <c r="Z2211" s="160" t="s">
        <v>65</v>
      </c>
      <c r="AA2211" s="153"/>
      <c r="AB2211" s="153"/>
      <c r="AC2211" s="182" t="e">
        <f t="shared" si="70"/>
        <v>#DIV/0!</v>
      </c>
      <c r="AD2211" s="153" t="e">
        <f t="shared" si="71"/>
        <v>#DIV/0!</v>
      </c>
      <c r="AE2211" s="233" t="s">
        <v>66</v>
      </c>
      <c r="AF2211" s="153"/>
      <c r="AG2211" s="159"/>
      <c r="AH2211" s="153"/>
      <c r="AI2211" s="161"/>
      <c r="AJ2211" s="153"/>
      <c r="AK2211" s="153"/>
      <c r="AL2211" s="207"/>
      <c r="AM2211" s="207"/>
      <c r="AN2211" s="207"/>
      <c r="AO2211" s="207" t="str">
        <f ca="1">IF(R2211="","",IF(R2211&gt;TODAY(),"0 meses",DATEDIF(R2211,TODAY(),"m") &amp; " meses"))</f>
        <v>0 meses</v>
      </c>
      <c r="AP2211" s="147" t="s">
        <v>67</v>
      </c>
      <c r="AQ2211" s="147" t="s">
        <v>67</v>
      </c>
      <c r="AR2211" s="147"/>
      <c r="AS2211" s="209" t="s">
        <v>68</v>
      </c>
      <c r="AT2211" s="223" t="str">
        <f>MONTH(B2211)&amp;"/"&amp;YEAR(B2211)</f>
        <v>3/2026</v>
      </c>
      <c r="AU2211" s="223">
        <f>WEEKNUM(B2211)-WEEKNUM(EOMONTH(B2211,-1)+1)+1</f>
        <v>1</v>
      </c>
      <c r="AV2211" s="209" t="str">
        <f>MONTH(R2211)&amp;"/"&amp;YEAR(R2211)</f>
        <v>5/2026</v>
      </c>
      <c r="AW2211" s="209">
        <f>WEEKNUM(R2211)-WEEKNUM(EOMONTH(R2211,-1)+1)+1</f>
        <v>3</v>
      </c>
      <c r="AX2211" s="209">
        <f>IF(BB2211="S",IF(Q2211="1. Aceitou o programa",R2211-B2211,0),0)</f>
        <v>72</v>
      </c>
      <c r="AY2211" s="209">
        <f>IF(BB2211="S",IF(AND(S2211&lt;&gt;"",R2211&lt;&gt;""),S2211-R2211,0),0)</f>
        <v>0</v>
      </c>
      <c r="AZ2211" s="209">
        <f>IF(BB2211="S",IF(Q2211="1. Aceitou o programa",IF(OR(X2211="Não se Aplica",X2211=""),IF(OR(W2211="Não se Aplica",W2211=""),0,W2211-V2211),AVERAGE(X2211-W2211,W2211-V2211)),0),0)</f>
        <v>24</v>
      </c>
      <c r="BA2211" s="209">
        <f>IF(BB2211="S",IF(AND(Q2211="1. Aceitou o programa",AH2211="Realizada"),IFERROR(IF(AG2211="",0,AG2211-R2211),0),0),0)</f>
        <v>0</v>
      </c>
      <c r="BB2211" s="209" t="str">
        <f>_xlfn.XLOOKUP(U2211,'Lista Suspensa'!$AA$20:$AA$23,'Lista Suspensa'!$AB$20:$AB$23,"N/A")</f>
        <v>S</v>
      </c>
    </row>
    <row r="2212" spans="1:54" ht="12" customHeight="1">
      <c r="A2212" s="151" t="s">
        <v>54</v>
      </c>
      <c r="B2212" s="152">
        <v>46083</v>
      </c>
      <c r="C2212" s="153" t="s">
        <v>55</v>
      </c>
      <c r="D2212" s="153" t="s">
        <v>56</v>
      </c>
      <c r="E2212" s="244">
        <v>78767948</v>
      </c>
      <c r="F2212" s="144" t="s">
        <v>4434</v>
      </c>
      <c r="G2212" s="230"/>
      <c r="H2212" s="154">
        <v>35826</v>
      </c>
      <c r="I2212" s="153">
        <v>28</v>
      </c>
      <c r="J2212" s="148" t="s">
        <v>70</v>
      </c>
      <c r="K2212" s="153"/>
      <c r="L2212" s="153"/>
      <c r="M2212" s="153"/>
      <c r="N2212" s="153">
        <v>60</v>
      </c>
      <c r="O2212" s="155" t="s">
        <v>4435</v>
      </c>
      <c r="P2212" s="156" t="s">
        <v>60</v>
      </c>
      <c r="Q2212" s="157" t="s">
        <v>110</v>
      </c>
      <c r="R2212" s="158">
        <v>46155</v>
      </c>
      <c r="S2212" s="159"/>
      <c r="T2212" s="159" t="s">
        <v>62</v>
      </c>
      <c r="U2212" s="159" t="s">
        <v>111</v>
      </c>
      <c r="V2212" s="154">
        <v>46113</v>
      </c>
      <c r="W2212" s="154">
        <v>46142</v>
      </c>
      <c r="X2212" s="154"/>
      <c r="Y2212" s="160" t="s">
        <v>4436</v>
      </c>
      <c r="Z2212" s="160" t="s">
        <v>65</v>
      </c>
      <c r="AA2212" s="153"/>
      <c r="AB2212" s="153"/>
      <c r="AC2212" s="182" t="e">
        <f t="shared" si="70"/>
        <v>#DIV/0!</v>
      </c>
      <c r="AD2212" s="153" t="e">
        <f t="shared" si="71"/>
        <v>#DIV/0!</v>
      </c>
      <c r="AE2212" s="233" t="s">
        <v>66</v>
      </c>
      <c r="AF2212" s="153"/>
      <c r="AG2212" s="159"/>
      <c r="AH2212" s="153"/>
      <c r="AI2212" s="161"/>
      <c r="AJ2212" s="153"/>
      <c r="AK2212" s="153"/>
      <c r="AL2212" s="207"/>
      <c r="AM2212" s="207"/>
      <c r="AN2212" s="207"/>
      <c r="AO2212" s="207" t="str">
        <f ca="1">IF(R2212="","",IF(R2212&gt;TODAY(),"0 meses",DATEDIF(R2212,TODAY(),"m") &amp; " meses"))</f>
        <v>0 meses</v>
      </c>
      <c r="AP2212" s="147" t="s">
        <v>67</v>
      </c>
      <c r="AQ2212" s="147" t="s">
        <v>67</v>
      </c>
      <c r="AR2212" s="147"/>
      <c r="AS2212" s="209" t="s">
        <v>68</v>
      </c>
      <c r="AT2212" s="223" t="str">
        <f>MONTH(B2212)&amp;"/"&amp;YEAR(B2212)</f>
        <v>3/2026</v>
      </c>
      <c r="AU2212" s="223">
        <f>WEEKNUM(B2212)-WEEKNUM(EOMONTH(B2212,-1)+1)+1</f>
        <v>1</v>
      </c>
      <c r="AV2212" s="209" t="str">
        <f>MONTH(R2212)&amp;"/"&amp;YEAR(R2212)</f>
        <v>5/2026</v>
      </c>
      <c r="AW2212" s="209">
        <f>WEEKNUM(R2212)-WEEKNUM(EOMONTH(R2212,-1)+1)+1</f>
        <v>3</v>
      </c>
      <c r="AX2212" s="209">
        <f>IF(BB2212="S",IF(Q2212="1. Aceitou o programa",R2212-B2212,0),0)</f>
        <v>72</v>
      </c>
      <c r="AY2212" s="209">
        <f>IF(BB2212="S",IF(AND(S2212&lt;&gt;"",R2212&lt;&gt;""),S2212-R2212,0),0)</f>
        <v>0</v>
      </c>
      <c r="AZ2212" s="209">
        <f>IF(BB2212="S",IF(Q2212="1. Aceitou o programa",IF(OR(X2212="Não se Aplica",X2212=""),IF(OR(W2212="Não se Aplica",W2212=""),0,W2212-V2212),AVERAGE(X2212-W2212,W2212-V2212)),0),0)</f>
        <v>29</v>
      </c>
      <c r="BA2212" s="209">
        <f>IF(BB2212="S",IF(AND(Q2212="1. Aceitou o programa",AH2212="Realizada"),IFERROR(IF(AG2212="",0,AG2212-R2212),0),0),0)</f>
        <v>0</v>
      </c>
      <c r="BB2212" s="209" t="str">
        <f>_xlfn.XLOOKUP(U2212,'Lista Suspensa'!$AA$20:$AA$23,'Lista Suspensa'!$AB$20:$AB$23,"N/A")</f>
        <v>S</v>
      </c>
    </row>
    <row r="2213" spans="1:54" ht="12" customHeight="1">
      <c r="A2213" s="151" t="s">
        <v>54</v>
      </c>
      <c r="B2213" s="152">
        <v>46083</v>
      </c>
      <c r="C2213" s="153" t="s">
        <v>55</v>
      </c>
      <c r="D2213" s="153" t="s">
        <v>56</v>
      </c>
      <c r="E2213" s="244">
        <v>94373322</v>
      </c>
      <c r="F2213" s="144" t="s">
        <v>4437</v>
      </c>
      <c r="G2213" s="230"/>
      <c r="H2213" s="154">
        <v>35520</v>
      </c>
      <c r="I2213" s="153">
        <v>29</v>
      </c>
      <c r="J2213" s="148" t="s">
        <v>70</v>
      </c>
      <c r="K2213" s="153"/>
      <c r="L2213" s="153"/>
      <c r="M2213" s="153"/>
      <c r="N2213" s="153">
        <v>120</v>
      </c>
      <c r="O2213" s="155" t="s">
        <v>4438</v>
      </c>
      <c r="P2213" s="156" t="s">
        <v>71</v>
      </c>
      <c r="Q2213" s="157" t="s">
        <v>110</v>
      </c>
      <c r="R2213" s="158">
        <v>46155</v>
      </c>
      <c r="S2213" s="159"/>
      <c r="T2213" s="159" t="s">
        <v>62</v>
      </c>
      <c r="U2213" s="159" t="s">
        <v>111</v>
      </c>
      <c r="V2213" s="154">
        <v>46126</v>
      </c>
      <c r="W2213" s="154"/>
      <c r="X2213" s="154"/>
      <c r="Y2213" s="160" t="s">
        <v>2698</v>
      </c>
      <c r="Z2213" s="160" t="s">
        <v>65</v>
      </c>
      <c r="AA2213" s="153"/>
      <c r="AB2213" s="153"/>
      <c r="AC2213" s="182" t="e">
        <f t="shared" si="70"/>
        <v>#DIV/0!</v>
      </c>
      <c r="AD2213" s="153" t="e">
        <f t="shared" si="71"/>
        <v>#DIV/0!</v>
      </c>
      <c r="AE2213" s="233" t="s">
        <v>66</v>
      </c>
      <c r="AF2213" s="153"/>
      <c r="AG2213" s="159"/>
      <c r="AH2213" s="153"/>
      <c r="AI2213" s="161"/>
      <c r="AJ2213" s="153"/>
      <c r="AK2213" s="153"/>
      <c r="AL2213" s="207"/>
      <c r="AM2213" s="207"/>
      <c r="AN2213" s="207"/>
      <c r="AO2213" s="207" t="str">
        <f ca="1">IF(R2213="","",IF(R2213&gt;TODAY(),"0 meses",DATEDIF(R2213,TODAY(),"m") &amp; " meses"))</f>
        <v>0 meses</v>
      </c>
      <c r="AP2213" s="147" t="s">
        <v>67</v>
      </c>
      <c r="AQ2213" s="147" t="s">
        <v>67</v>
      </c>
      <c r="AR2213" s="147"/>
      <c r="AS2213" s="209" t="s">
        <v>68</v>
      </c>
      <c r="AT2213" s="223" t="str">
        <f>MONTH(B2213)&amp;"/"&amp;YEAR(B2213)</f>
        <v>3/2026</v>
      </c>
      <c r="AU2213" s="223">
        <f>WEEKNUM(B2213)-WEEKNUM(EOMONTH(B2213,-1)+1)+1</f>
        <v>1</v>
      </c>
      <c r="AV2213" s="209" t="str">
        <f>MONTH(R2213)&amp;"/"&amp;YEAR(R2213)</f>
        <v>5/2026</v>
      </c>
      <c r="AW2213" s="209">
        <f>WEEKNUM(R2213)-WEEKNUM(EOMONTH(R2213,-1)+1)+1</f>
        <v>3</v>
      </c>
      <c r="AX2213" s="209">
        <f>IF(BB2213="S",IF(Q2213="1. Aceitou o programa",R2213-B2213,0),0)</f>
        <v>72</v>
      </c>
      <c r="AY2213" s="209">
        <f>IF(BB2213="S",IF(AND(S2213&lt;&gt;"",R2213&lt;&gt;""),S2213-R2213,0),0)</f>
        <v>0</v>
      </c>
      <c r="AZ2213" s="209">
        <f>IF(BB2213="S",IF(Q2213="1. Aceitou o programa",IF(OR(X2213="Não se Aplica",X2213=""),IF(OR(W2213="Não se Aplica",W2213=""),0,W2213-V2213),AVERAGE(X2213-W2213,W2213-V2213)),0),0)</f>
        <v>0</v>
      </c>
      <c r="BA2213" s="209">
        <f>IF(BB2213="S",IF(AND(Q2213="1. Aceitou o programa",AH2213="Realizada"),IFERROR(IF(AG2213="",0,AG2213-R2213),0),0),0)</f>
        <v>0</v>
      </c>
      <c r="BB2213" s="209" t="str">
        <f>_xlfn.XLOOKUP(U2213,'Lista Suspensa'!$AA$20:$AA$23,'Lista Suspensa'!$AB$20:$AB$23,"N/A")</f>
        <v>S</v>
      </c>
    </row>
    <row r="2214" spans="1:54" ht="12" customHeight="1">
      <c r="A2214" s="151" t="s">
        <v>54</v>
      </c>
      <c r="B2214" s="152">
        <v>46083</v>
      </c>
      <c r="C2214" s="153" t="s">
        <v>55</v>
      </c>
      <c r="D2214" s="153" t="s">
        <v>56</v>
      </c>
      <c r="E2214" s="244">
        <v>416552382</v>
      </c>
      <c r="F2214" s="144" t="s">
        <v>4439</v>
      </c>
      <c r="G2214" s="230"/>
      <c r="H2214" s="154">
        <v>36931</v>
      </c>
      <c r="I2214" s="153">
        <v>25</v>
      </c>
      <c r="J2214" s="148" t="s">
        <v>70</v>
      </c>
      <c r="K2214" s="153"/>
      <c r="L2214" s="153"/>
      <c r="M2214" s="153"/>
      <c r="N2214" s="153">
        <v>400</v>
      </c>
      <c r="O2214" s="155" t="s">
        <v>4440</v>
      </c>
      <c r="P2214" s="156" t="s">
        <v>89</v>
      </c>
      <c r="Q2214" s="157" t="s">
        <v>110</v>
      </c>
      <c r="R2214" s="158">
        <v>46155</v>
      </c>
      <c r="S2214" s="159"/>
      <c r="T2214" s="159" t="s">
        <v>62</v>
      </c>
      <c r="U2214" s="159" t="s">
        <v>111</v>
      </c>
      <c r="V2214" s="154">
        <v>46111</v>
      </c>
      <c r="W2214" s="154">
        <v>46142</v>
      </c>
      <c r="X2214" s="154"/>
      <c r="Y2214" s="160">
        <v>46111</v>
      </c>
      <c r="Z2214" s="160" t="s">
        <v>65</v>
      </c>
      <c r="AA2214" s="153"/>
      <c r="AB2214" s="153"/>
      <c r="AC2214" s="182" t="e">
        <f t="shared" si="70"/>
        <v>#DIV/0!</v>
      </c>
      <c r="AD2214" s="153" t="e">
        <f t="shared" si="71"/>
        <v>#DIV/0!</v>
      </c>
      <c r="AE2214" s="233" t="s">
        <v>66</v>
      </c>
      <c r="AF2214" s="153"/>
      <c r="AG2214" s="159"/>
      <c r="AH2214" s="153"/>
      <c r="AI2214" s="161"/>
      <c r="AJ2214" s="153"/>
      <c r="AK2214" s="153"/>
      <c r="AL2214" s="207"/>
      <c r="AM2214" s="207"/>
      <c r="AN2214" s="207"/>
      <c r="AO2214" s="207" t="str">
        <f ca="1">IF(R2214="","",IF(R2214&gt;TODAY(),"0 meses",DATEDIF(R2214,TODAY(),"m") &amp; " meses"))</f>
        <v>0 meses</v>
      </c>
      <c r="AP2214" s="147" t="s">
        <v>67</v>
      </c>
      <c r="AQ2214" s="147" t="s">
        <v>67</v>
      </c>
      <c r="AR2214" s="147"/>
      <c r="AS2214" s="209" t="s">
        <v>68</v>
      </c>
      <c r="AT2214" s="223" t="str">
        <f>MONTH(B2214)&amp;"/"&amp;YEAR(B2214)</f>
        <v>3/2026</v>
      </c>
      <c r="AU2214" s="223">
        <f>WEEKNUM(B2214)-WEEKNUM(EOMONTH(B2214,-1)+1)+1</f>
        <v>1</v>
      </c>
      <c r="AV2214" s="209" t="str">
        <f>MONTH(R2214)&amp;"/"&amp;YEAR(R2214)</f>
        <v>5/2026</v>
      </c>
      <c r="AW2214" s="209">
        <f>WEEKNUM(R2214)-WEEKNUM(EOMONTH(R2214,-1)+1)+1</f>
        <v>3</v>
      </c>
      <c r="AX2214" s="209">
        <f>IF(BB2214="S",IF(Q2214="1. Aceitou o programa",R2214-B2214,0),0)</f>
        <v>72</v>
      </c>
      <c r="AY2214" s="209">
        <f>IF(BB2214="S",IF(AND(S2214&lt;&gt;"",R2214&lt;&gt;""),S2214-R2214,0),0)</f>
        <v>0</v>
      </c>
      <c r="AZ2214" s="209">
        <f>IF(BB2214="S",IF(Q2214="1. Aceitou o programa",IF(OR(X2214="Não se Aplica",X2214=""),IF(OR(W2214="Não se Aplica",W2214=""),0,W2214-V2214),AVERAGE(X2214-W2214,W2214-V2214)),0),0)</f>
        <v>31</v>
      </c>
      <c r="BA2214" s="209">
        <f>IF(BB2214="S",IF(AND(Q2214="1. Aceitou o programa",AH2214="Realizada"),IFERROR(IF(AG2214="",0,AG2214-R2214),0),0),0)</f>
        <v>0</v>
      </c>
      <c r="BB2214" s="209" t="str">
        <f>_xlfn.XLOOKUP(U2214,'Lista Suspensa'!$AA$20:$AA$23,'Lista Suspensa'!$AB$20:$AB$23,"N/A")</f>
        <v>S</v>
      </c>
    </row>
    <row r="2215" spans="1:54" ht="12" customHeight="1">
      <c r="A2215" s="151" t="s">
        <v>54</v>
      </c>
      <c r="B2215" s="152">
        <v>46083</v>
      </c>
      <c r="C2215" s="153" t="s">
        <v>55</v>
      </c>
      <c r="D2215" s="153" t="s">
        <v>56</v>
      </c>
      <c r="E2215" s="244">
        <v>92754267</v>
      </c>
      <c r="F2215" s="144" t="s">
        <v>4441</v>
      </c>
      <c r="G2215" s="230"/>
      <c r="H2215" s="154">
        <v>36051</v>
      </c>
      <c r="I2215" s="153">
        <v>27</v>
      </c>
      <c r="J2215" s="148" t="s">
        <v>70</v>
      </c>
      <c r="K2215" s="153"/>
      <c r="L2215" s="153"/>
      <c r="M2215" s="153"/>
      <c r="N2215" s="153">
        <v>60</v>
      </c>
      <c r="O2215" s="155" t="s">
        <v>4442</v>
      </c>
      <c r="P2215" s="156" t="s">
        <v>71</v>
      </c>
      <c r="Q2215" s="157" t="s">
        <v>110</v>
      </c>
      <c r="R2215" s="158">
        <v>46155</v>
      </c>
      <c r="S2215" s="159"/>
      <c r="T2215" s="159" t="s">
        <v>62</v>
      </c>
      <c r="U2215" s="159" t="s">
        <v>111</v>
      </c>
      <c r="V2215" s="154">
        <v>46126</v>
      </c>
      <c r="W2215" s="154">
        <v>46141</v>
      </c>
      <c r="X2215" s="154">
        <v>46142</v>
      </c>
      <c r="Y2215" s="160" t="s">
        <v>4220</v>
      </c>
      <c r="Z2215" s="160" t="s">
        <v>65</v>
      </c>
      <c r="AA2215" s="153"/>
      <c r="AB2215" s="153"/>
      <c r="AC2215" s="182" t="e">
        <f t="shared" si="70"/>
        <v>#DIV/0!</v>
      </c>
      <c r="AD2215" s="153" t="e">
        <f t="shared" si="71"/>
        <v>#DIV/0!</v>
      </c>
      <c r="AE2215" s="233" t="s">
        <v>66</v>
      </c>
      <c r="AF2215" s="153"/>
      <c r="AG2215" s="159"/>
      <c r="AH2215" s="153"/>
      <c r="AI2215" s="161"/>
      <c r="AJ2215" s="153"/>
      <c r="AK2215" s="153"/>
      <c r="AL2215" s="207"/>
      <c r="AM2215" s="207"/>
      <c r="AN2215" s="207"/>
      <c r="AO2215" s="207" t="str">
        <f ca="1">IF(R2215="","",IF(R2215&gt;TODAY(),"0 meses",DATEDIF(R2215,TODAY(),"m") &amp; " meses"))</f>
        <v>0 meses</v>
      </c>
      <c r="AP2215" s="147" t="s">
        <v>67</v>
      </c>
      <c r="AQ2215" s="147" t="s">
        <v>67</v>
      </c>
      <c r="AR2215" s="147"/>
      <c r="AS2215" s="209" t="s">
        <v>68</v>
      </c>
      <c r="AT2215" s="223" t="str">
        <f>MONTH(B2215)&amp;"/"&amp;YEAR(B2215)</f>
        <v>3/2026</v>
      </c>
      <c r="AU2215" s="223">
        <f>WEEKNUM(B2215)-WEEKNUM(EOMONTH(B2215,-1)+1)+1</f>
        <v>1</v>
      </c>
      <c r="AV2215" s="209" t="str">
        <f>MONTH(R2215)&amp;"/"&amp;YEAR(R2215)</f>
        <v>5/2026</v>
      </c>
      <c r="AW2215" s="209">
        <f>WEEKNUM(R2215)-WEEKNUM(EOMONTH(R2215,-1)+1)+1</f>
        <v>3</v>
      </c>
      <c r="AX2215" s="209">
        <f>IF(BB2215="S",IF(Q2215="1. Aceitou o programa",R2215-B2215,0),0)</f>
        <v>72</v>
      </c>
      <c r="AY2215" s="209">
        <f>IF(BB2215="S",IF(AND(S2215&lt;&gt;"",R2215&lt;&gt;""),S2215-R2215,0),0)</f>
        <v>0</v>
      </c>
      <c r="AZ2215" s="209">
        <f>IF(BB2215="S",IF(Q2215="1. Aceitou o programa",IF(OR(X2215="Não se Aplica",X2215=""),IF(OR(W2215="Não se Aplica",W2215=""),0,W2215-V2215),AVERAGE(X2215-W2215,W2215-V2215)),0),0)</f>
        <v>8</v>
      </c>
      <c r="BA2215" s="209">
        <f>IF(BB2215="S",IF(AND(Q2215="1. Aceitou o programa",AH2215="Realizada"),IFERROR(IF(AG2215="",0,AG2215-R2215),0),0),0)</f>
        <v>0</v>
      </c>
      <c r="BB2215" s="209" t="str">
        <f>_xlfn.XLOOKUP(U2215,'Lista Suspensa'!$AA$20:$AA$23,'Lista Suspensa'!$AB$20:$AB$23,"N/A")</f>
        <v>S</v>
      </c>
    </row>
    <row r="2216" spans="1:54" ht="12" customHeight="1">
      <c r="A2216" s="151" t="s">
        <v>54</v>
      </c>
      <c r="B2216" s="152">
        <v>46083</v>
      </c>
      <c r="C2216" s="153" t="s">
        <v>55</v>
      </c>
      <c r="D2216" s="153" t="s">
        <v>56</v>
      </c>
      <c r="E2216" s="244">
        <v>89201757</v>
      </c>
      <c r="F2216" s="144" t="s">
        <v>4443</v>
      </c>
      <c r="G2216" s="230"/>
      <c r="H2216" s="154">
        <v>36475</v>
      </c>
      <c r="I2216" s="153">
        <v>26</v>
      </c>
      <c r="J2216" s="148" t="s">
        <v>70</v>
      </c>
      <c r="K2216" s="153"/>
      <c r="L2216" s="153"/>
      <c r="M2216" s="153"/>
      <c r="N2216" s="153">
        <v>75</v>
      </c>
      <c r="O2216" s="155">
        <v>21967323309</v>
      </c>
      <c r="P2216" s="156" t="s">
        <v>60</v>
      </c>
      <c r="Q2216" s="157" t="s">
        <v>110</v>
      </c>
      <c r="R2216" s="158">
        <v>46155</v>
      </c>
      <c r="S2216" s="159"/>
      <c r="T2216" s="159" t="s">
        <v>62</v>
      </c>
      <c r="U2216" s="159" t="s">
        <v>111</v>
      </c>
      <c r="V2216" s="154">
        <v>46118</v>
      </c>
      <c r="W2216" s="154">
        <v>46141</v>
      </c>
      <c r="X2216" s="154">
        <v>46142</v>
      </c>
      <c r="Y2216" s="160" t="s">
        <v>4444</v>
      </c>
      <c r="Z2216" s="160" t="s">
        <v>65</v>
      </c>
      <c r="AA2216" s="153"/>
      <c r="AB2216" s="153"/>
      <c r="AC2216" s="182" t="e">
        <f t="shared" si="70"/>
        <v>#DIV/0!</v>
      </c>
      <c r="AD2216" s="153" t="e">
        <f t="shared" si="71"/>
        <v>#DIV/0!</v>
      </c>
      <c r="AE2216" s="233" t="s">
        <v>66</v>
      </c>
      <c r="AF2216" s="153"/>
      <c r="AG2216" s="159"/>
      <c r="AH2216" s="153"/>
      <c r="AI2216" s="161"/>
      <c r="AJ2216" s="153"/>
      <c r="AK2216" s="153"/>
      <c r="AL2216" s="207"/>
      <c r="AM2216" s="207"/>
      <c r="AN2216" s="207"/>
      <c r="AO2216" s="207" t="str">
        <f ca="1">IF(R2216="","",IF(R2216&gt;TODAY(),"0 meses",DATEDIF(R2216,TODAY(),"m") &amp; " meses"))</f>
        <v>0 meses</v>
      </c>
      <c r="AP2216" s="147" t="s">
        <v>67</v>
      </c>
      <c r="AQ2216" s="147" t="s">
        <v>67</v>
      </c>
      <c r="AR2216" s="147"/>
      <c r="AS2216" s="209" t="s">
        <v>68</v>
      </c>
      <c r="AT2216" s="223" t="str">
        <f>MONTH(B2216)&amp;"/"&amp;YEAR(B2216)</f>
        <v>3/2026</v>
      </c>
      <c r="AU2216" s="223">
        <f>WEEKNUM(B2216)-WEEKNUM(EOMONTH(B2216,-1)+1)+1</f>
        <v>1</v>
      </c>
      <c r="AV2216" s="209" t="str">
        <f>MONTH(R2216)&amp;"/"&amp;YEAR(R2216)</f>
        <v>5/2026</v>
      </c>
      <c r="AW2216" s="209">
        <f>WEEKNUM(R2216)-WEEKNUM(EOMONTH(R2216,-1)+1)+1</f>
        <v>3</v>
      </c>
      <c r="AX2216" s="209">
        <f>IF(BB2216="S",IF(Q2216="1. Aceitou o programa",R2216-B2216,0),0)</f>
        <v>72</v>
      </c>
      <c r="AY2216" s="209">
        <f>IF(BB2216="S",IF(AND(S2216&lt;&gt;"",R2216&lt;&gt;""),S2216-R2216,0),0)</f>
        <v>0</v>
      </c>
      <c r="AZ2216" s="209">
        <f>IF(BB2216="S",IF(Q2216="1. Aceitou o programa",IF(OR(X2216="Não se Aplica",X2216=""),IF(OR(W2216="Não se Aplica",W2216=""),0,W2216-V2216),AVERAGE(X2216-W2216,W2216-V2216)),0),0)</f>
        <v>12</v>
      </c>
      <c r="BA2216" s="209">
        <f>IF(BB2216="S",IF(AND(Q2216="1. Aceitou o programa",AH2216="Realizada"),IFERROR(IF(AG2216="",0,AG2216-R2216),0),0),0)</f>
        <v>0</v>
      </c>
      <c r="BB2216" s="209" t="str">
        <f>_xlfn.XLOOKUP(U2216,'Lista Suspensa'!$AA$20:$AA$23,'Lista Suspensa'!$AB$20:$AB$23,"N/A")</f>
        <v>S</v>
      </c>
    </row>
    <row r="2217" spans="1:54" ht="12" customHeight="1">
      <c r="A2217" s="151" t="s">
        <v>54</v>
      </c>
      <c r="B2217" s="152">
        <v>46083</v>
      </c>
      <c r="C2217" s="153" t="s">
        <v>55</v>
      </c>
      <c r="D2217" s="153" t="s">
        <v>56</v>
      </c>
      <c r="E2217" s="244">
        <v>93035376</v>
      </c>
      <c r="F2217" s="144" t="s">
        <v>4445</v>
      </c>
      <c r="G2217" s="230"/>
      <c r="H2217" s="154">
        <v>36668</v>
      </c>
      <c r="I2217" s="153">
        <v>25</v>
      </c>
      <c r="J2217" s="148" t="s">
        <v>58</v>
      </c>
      <c r="K2217" s="153"/>
      <c r="L2217" s="153"/>
      <c r="M2217" s="153"/>
      <c r="N2217" s="153">
        <v>400</v>
      </c>
      <c r="O2217" s="155" t="s">
        <v>4446</v>
      </c>
      <c r="P2217" s="156" t="s">
        <v>89</v>
      </c>
      <c r="Q2217" s="157" t="s">
        <v>110</v>
      </c>
      <c r="R2217" s="158">
        <v>46155</v>
      </c>
      <c r="S2217" s="159"/>
      <c r="T2217" s="159" t="s">
        <v>62</v>
      </c>
      <c r="U2217" s="159" t="s">
        <v>111</v>
      </c>
      <c r="V2217" s="154">
        <v>46126</v>
      </c>
      <c r="W2217" s="154">
        <v>46141</v>
      </c>
      <c r="X2217" s="154">
        <v>46142</v>
      </c>
      <c r="Y2217" s="160" t="s">
        <v>4447</v>
      </c>
      <c r="Z2217" s="160" t="s">
        <v>65</v>
      </c>
      <c r="AA2217" s="153"/>
      <c r="AB2217" s="153"/>
      <c r="AC2217" s="182" t="e">
        <f t="shared" si="70"/>
        <v>#DIV/0!</v>
      </c>
      <c r="AD2217" s="153" t="e">
        <f t="shared" si="71"/>
        <v>#DIV/0!</v>
      </c>
      <c r="AE2217" s="233" t="s">
        <v>66</v>
      </c>
      <c r="AF2217" s="153"/>
      <c r="AG2217" s="159"/>
      <c r="AH2217" s="153"/>
      <c r="AI2217" s="161"/>
      <c r="AJ2217" s="153"/>
      <c r="AK2217" s="153"/>
      <c r="AL2217" s="207"/>
      <c r="AM2217" s="207"/>
      <c r="AN2217" s="207"/>
      <c r="AO2217" s="207" t="str">
        <f ca="1">IF(R2217="","",IF(R2217&gt;TODAY(),"0 meses",DATEDIF(R2217,TODAY(),"m") &amp; " meses"))</f>
        <v>0 meses</v>
      </c>
      <c r="AP2217" s="147" t="s">
        <v>67</v>
      </c>
      <c r="AQ2217" s="147" t="s">
        <v>67</v>
      </c>
      <c r="AR2217" s="147"/>
      <c r="AS2217" s="209" t="s">
        <v>68</v>
      </c>
      <c r="AT2217" s="223" t="str">
        <f>MONTH(B2217)&amp;"/"&amp;YEAR(B2217)</f>
        <v>3/2026</v>
      </c>
      <c r="AU2217" s="223">
        <f>WEEKNUM(B2217)-WEEKNUM(EOMONTH(B2217,-1)+1)+1</f>
        <v>1</v>
      </c>
      <c r="AV2217" s="209" t="str">
        <f>MONTH(R2217)&amp;"/"&amp;YEAR(R2217)</f>
        <v>5/2026</v>
      </c>
      <c r="AW2217" s="209">
        <f>WEEKNUM(R2217)-WEEKNUM(EOMONTH(R2217,-1)+1)+1</f>
        <v>3</v>
      </c>
      <c r="AX2217" s="209">
        <f>IF(BB2217="S",IF(Q2217="1. Aceitou o programa",R2217-B2217,0),0)</f>
        <v>72</v>
      </c>
      <c r="AY2217" s="209">
        <f>IF(BB2217="S",IF(AND(S2217&lt;&gt;"",R2217&lt;&gt;""),S2217-R2217,0),0)</f>
        <v>0</v>
      </c>
      <c r="AZ2217" s="209">
        <f>IF(BB2217="S",IF(Q2217="1. Aceitou o programa",IF(OR(X2217="Não se Aplica",X2217=""),IF(OR(W2217="Não se Aplica",W2217=""),0,W2217-V2217),AVERAGE(X2217-W2217,W2217-V2217)),0),0)</f>
        <v>8</v>
      </c>
      <c r="BA2217" s="209">
        <f>IF(BB2217="S",IF(AND(Q2217="1. Aceitou o programa",AH2217="Realizada"),IFERROR(IF(AG2217="",0,AG2217-R2217),0),0),0)</f>
        <v>0</v>
      </c>
      <c r="BB2217" s="209" t="str">
        <f>_xlfn.XLOOKUP(U2217,'Lista Suspensa'!$AA$20:$AA$23,'Lista Suspensa'!$AB$20:$AB$23,"N/A")</f>
        <v>S</v>
      </c>
    </row>
    <row r="2218" spans="1:54" ht="12" customHeight="1">
      <c r="A2218" s="151" t="s">
        <v>54</v>
      </c>
      <c r="B2218" s="152">
        <v>46083</v>
      </c>
      <c r="C2218" s="153" t="s">
        <v>55</v>
      </c>
      <c r="D2218" s="153" t="s">
        <v>56</v>
      </c>
      <c r="E2218" s="244">
        <v>89781979</v>
      </c>
      <c r="F2218" s="144" t="s">
        <v>4448</v>
      </c>
      <c r="G2218" s="230"/>
      <c r="H2218" s="154">
        <v>36770</v>
      </c>
      <c r="I2218" s="153">
        <v>25</v>
      </c>
      <c r="J2218" s="148" t="s">
        <v>70</v>
      </c>
      <c r="K2218" s="153"/>
      <c r="L2218" s="153"/>
      <c r="M2218" s="153"/>
      <c r="N2218" s="153">
        <v>120</v>
      </c>
      <c r="O2218" s="155" t="s">
        <v>4449</v>
      </c>
      <c r="P2218" s="156" t="s">
        <v>60</v>
      </c>
      <c r="Q2218" s="157" t="s">
        <v>110</v>
      </c>
      <c r="R2218" s="158">
        <v>46155</v>
      </c>
      <c r="S2218" s="159"/>
      <c r="T2218" s="159" t="s">
        <v>62</v>
      </c>
      <c r="U2218" s="159" t="s">
        <v>111</v>
      </c>
      <c r="V2218" s="154">
        <v>46128</v>
      </c>
      <c r="W2218" s="154">
        <v>46141</v>
      </c>
      <c r="X2218" s="154">
        <v>46142</v>
      </c>
      <c r="Y2218" s="160" t="s">
        <v>4450</v>
      </c>
      <c r="Z2218" s="160" t="s">
        <v>65</v>
      </c>
      <c r="AA2218" s="153"/>
      <c r="AB2218" s="153"/>
      <c r="AC2218" s="182" t="e">
        <f t="shared" si="70"/>
        <v>#DIV/0!</v>
      </c>
      <c r="AD2218" s="153" t="e">
        <f t="shared" si="71"/>
        <v>#DIV/0!</v>
      </c>
      <c r="AE2218" s="233" t="s">
        <v>66</v>
      </c>
      <c r="AF2218" s="153"/>
      <c r="AG2218" s="159"/>
      <c r="AH2218" s="153"/>
      <c r="AI2218" s="161"/>
      <c r="AJ2218" s="153"/>
      <c r="AK2218" s="153"/>
      <c r="AL2218" s="207"/>
      <c r="AM2218" s="207"/>
      <c r="AN2218" s="207"/>
      <c r="AO2218" s="207" t="str">
        <f ca="1">IF(R2218="","",IF(R2218&gt;TODAY(),"0 meses",DATEDIF(R2218,TODAY(),"m") &amp; " meses"))</f>
        <v>0 meses</v>
      </c>
      <c r="AP2218" s="147" t="s">
        <v>67</v>
      </c>
      <c r="AQ2218" s="147" t="s">
        <v>67</v>
      </c>
      <c r="AR2218" s="147"/>
      <c r="AS2218" s="209" t="s">
        <v>68</v>
      </c>
      <c r="AT2218" s="223" t="str">
        <f>MONTH(B2218)&amp;"/"&amp;YEAR(B2218)</f>
        <v>3/2026</v>
      </c>
      <c r="AU2218" s="223">
        <f>WEEKNUM(B2218)-WEEKNUM(EOMONTH(B2218,-1)+1)+1</f>
        <v>1</v>
      </c>
      <c r="AV2218" s="209" t="str">
        <f>MONTH(R2218)&amp;"/"&amp;YEAR(R2218)</f>
        <v>5/2026</v>
      </c>
      <c r="AW2218" s="209">
        <f>WEEKNUM(R2218)-WEEKNUM(EOMONTH(R2218,-1)+1)+1</f>
        <v>3</v>
      </c>
      <c r="AX2218" s="209">
        <f>IF(BB2218="S",IF(Q2218="1. Aceitou o programa",R2218-B2218,0),0)</f>
        <v>72</v>
      </c>
      <c r="AY2218" s="209">
        <f>IF(BB2218="S",IF(AND(S2218&lt;&gt;"",R2218&lt;&gt;""),S2218-R2218,0),0)</f>
        <v>0</v>
      </c>
      <c r="AZ2218" s="209">
        <f>IF(BB2218="S",IF(Q2218="1. Aceitou o programa",IF(OR(X2218="Não se Aplica",X2218=""),IF(OR(W2218="Não se Aplica",W2218=""),0,W2218-V2218),AVERAGE(X2218-W2218,W2218-V2218)),0),0)</f>
        <v>7</v>
      </c>
      <c r="BA2218" s="209">
        <f>IF(BB2218="S",IF(AND(Q2218="1. Aceitou o programa",AH2218="Realizada"),IFERROR(IF(AG2218="",0,AG2218-R2218),0),0),0)</f>
        <v>0</v>
      </c>
      <c r="BB2218" s="209" t="str">
        <f>_xlfn.XLOOKUP(U2218,'Lista Suspensa'!$AA$20:$AA$23,'Lista Suspensa'!$AB$20:$AB$23,"N/A")</f>
        <v>S</v>
      </c>
    </row>
    <row r="2219" spans="1:54" ht="12" customHeight="1">
      <c r="A2219" s="151" t="s">
        <v>54</v>
      </c>
      <c r="B2219" s="152">
        <v>46083</v>
      </c>
      <c r="C2219" s="153" t="s">
        <v>55</v>
      </c>
      <c r="D2219" s="153" t="s">
        <v>56</v>
      </c>
      <c r="E2219" s="244">
        <v>93921082</v>
      </c>
      <c r="F2219" s="144" t="s">
        <v>4451</v>
      </c>
      <c r="G2219" s="230"/>
      <c r="H2219" s="154">
        <v>36858</v>
      </c>
      <c r="I2219" s="153">
        <v>25</v>
      </c>
      <c r="J2219" s="148" t="s">
        <v>58</v>
      </c>
      <c r="K2219" s="153"/>
      <c r="L2219" s="153"/>
      <c r="M2219" s="153"/>
      <c r="N2219" s="153">
        <v>60</v>
      </c>
      <c r="O2219" s="155" t="s">
        <v>4452</v>
      </c>
      <c r="P2219" s="156" t="s">
        <v>2026</v>
      </c>
      <c r="Q2219" s="157" t="s">
        <v>110</v>
      </c>
      <c r="R2219" s="158">
        <v>46155</v>
      </c>
      <c r="S2219" s="159"/>
      <c r="T2219" s="159" t="s">
        <v>62</v>
      </c>
      <c r="U2219" s="159" t="s">
        <v>111</v>
      </c>
      <c r="V2219" s="154">
        <v>46111</v>
      </c>
      <c r="W2219" s="154">
        <v>46141</v>
      </c>
      <c r="X2219" s="154">
        <v>46142</v>
      </c>
      <c r="Y2219" s="160">
        <v>46111</v>
      </c>
      <c r="Z2219" s="160" t="s">
        <v>65</v>
      </c>
      <c r="AA2219" s="153"/>
      <c r="AB2219" s="153"/>
      <c r="AC2219" s="182" t="e">
        <f t="shared" si="70"/>
        <v>#DIV/0!</v>
      </c>
      <c r="AD2219" s="153" t="e">
        <f t="shared" si="71"/>
        <v>#DIV/0!</v>
      </c>
      <c r="AE2219" s="233" t="s">
        <v>66</v>
      </c>
      <c r="AF2219" s="153"/>
      <c r="AG2219" s="159"/>
      <c r="AH2219" s="153"/>
      <c r="AI2219" s="161"/>
      <c r="AJ2219" s="153"/>
      <c r="AK2219" s="153"/>
      <c r="AL2219" s="207"/>
      <c r="AM2219" s="207"/>
      <c r="AN2219" s="207"/>
      <c r="AO2219" s="207" t="str">
        <f ca="1">IF(R2219="","",IF(R2219&gt;TODAY(),"0 meses",DATEDIF(R2219,TODAY(),"m") &amp; " meses"))</f>
        <v>0 meses</v>
      </c>
      <c r="AP2219" s="147" t="s">
        <v>67</v>
      </c>
      <c r="AQ2219" s="147" t="s">
        <v>67</v>
      </c>
      <c r="AR2219" s="147"/>
      <c r="AS2219" s="209" t="s">
        <v>68</v>
      </c>
      <c r="AT2219" s="223" t="str">
        <f>MONTH(B2219)&amp;"/"&amp;YEAR(B2219)</f>
        <v>3/2026</v>
      </c>
      <c r="AU2219" s="223">
        <f>WEEKNUM(B2219)-WEEKNUM(EOMONTH(B2219,-1)+1)+1</f>
        <v>1</v>
      </c>
      <c r="AV2219" s="209" t="str">
        <f>MONTH(R2219)&amp;"/"&amp;YEAR(R2219)</f>
        <v>5/2026</v>
      </c>
      <c r="AW2219" s="209">
        <f>WEEKNUM(R2219)-WEEKNUM(EOMONTH(R2219,-1)+1)+1</f>
        <v>3</v>
      </c>
      <c r="AX2219" s="209">
        <f>IF(BB2219="S",IF(Q2219="1. Aceitou o programa",R2219-B2219,0),0)</f>
        <v>72</v>
      </c>
      <c r="AY2219" s="209">
        <f>IF(BB2219="S",IF(AND(S2219&lt;&gt;"",R2219&lt;&gt;""),S2219-R2219,0),0)</f>
        <v>0</v>
      </c>
      <c r="AZ2219" s="209">
        <f>IF(BB2219="S",IF(Q2219="1. Aceitou o programa",IF(OR(X2219="Não se Aplica",X2219=""),IF(OR(W2219="Não se Aplica",W2219=""),0,W2219-V2219),AVERAGE(X2219-W2219,W2219-V2219)),0),0)</f>
        <v>15.5</v>
      </c>
      <c r="BA2219" s="209">
        <f>IF(BB2219="S",IF(AND(Q2219="1. Aceitou o programa",AH2219="Realizada"),IFERROR(IF(AG2219="",0,AG2219-R2219),0),0),0)</f>
        <v>0</v>
      </c>
      <c r="BB2219" s="209" t="str">
        <f>_xlfn.XLOOKUP(U2219,'Lista Suspensa'!$AA$20:$AA$23,'Lista Suspensa'!$AB$20:$AB$23,"N/A")</f>
        <v>S</v>
      </c>
    </row>
    <row r="2220" spans="1:54" ht="12" customHeight="1">
      <c r="A2220" s="151" t="s">
        <v>54</v>
      </c>
      <c r="B2220" s="152">
        <v>46083</v>
      </c>
      <c r="C2220" s="153" t="s">
        <v>55</v>
      </c>
      <c r="D2220" s="153" t="s">
        <v>56</v>
      </c>
      <c r="E2220" s="244">
        <v>94947052</v>
      </c>
      <c r="F2220" s="144" t="s">
        <v>4453</v>
      </c>
      <c r="G2220" s="230"/>
      <c r="H2220" s="154">
        <v>37001</v>
      </c>
      <c r="I2220" s="153">
        <v>25</v>
      </c>
      <c r="J2220" s="148" t="s">
        <v>70</v>
      </c>
      <c r="K2220" s="153"/>
      <c r="L2220" s="153"/>
      <c r="M2220" s="153"/>
      <c r="N2220" s="153">
        <v>60</v>
      </c>
      <c r="O2220" s="155" t="s">
        <v>4454</v>
      </c>
      <c r="P2220" s="156" t="s">
        <v>71</v>
      </c>
      <c r="Q2220" s="157" t="s">
        <v>110</v>
      </c>
      <c r="R2220" s="158">
        <v>46155</v>
      </c>
      <c r="S2220" s="159"/>
      <c r="T2220" s="159" t="s">
        <v>62</v>
      </c>
      <c r="U2220" s="159" t="s">
        <v>111</v>
      </c>
      <c r="V2220" s="154">
        <v>46128</v>
      </c>
      <c r="W2220" s="154">
        <v>46141</v>
      </c>
      <c r="X2220" s="154">
        <v>46142</v>
      </c>
      <c r="Y2220" s="160" t="s">
        <v>4455</v>
      </c>
      <c r="Z2220" s="160" t="s">
        <v>65</v>
      </c>
      <c r="AA2220" s="153"/>
      <c r="AB2220" s="153"/>
      <c r="AC2220" s="182" t="e">
        <f t="shared" si="70"/>
        <v>#DIV/0!</v>
      </c>
      <c r="AD2220" s="153" t="e">
        <f t="shared" si="71"/>
        <v>#DIV/0!</v>
      </c>
      <c r="AE2220" s="233" t="s">
        <v>66</v>
      </c>
      <c r="AF2220" s="153"/>
      <c r="AG2220" s="159"/>
      <c r="AH2220" s="153"/>
      <c r="AI2220" s="161"/>
      <c r="AJ2220" s="153"/>
      <c r="AK2220" s="153"/>
      <c r="AL2220" s="207"/>
      <c r="AM2220" s="207"/>
      <c r="AN2220" s="207"/>
      <c r="AO2220" s="207" t="str">
        <f ca="1">IF(R2220="","",IF(R2220&gt;TODAY(),"0 meses",DATEDIF(R2220,TODAY(),"m") &amp; " meses"))</f>
        <v>0 meses</v>
      </c>
      <c r="AP2220" s="147" t="s">
        <v>67</v>
      </c>
      <c r="AQ2220" s="147" t="s">
        <v>67</v>
      </c>
      <c r="AR2220" s="147"/>
      <c r="AS2220" s="209" t="s">
        <v>68</v>
      </c>
      <c r="AT2220" s="223" t="str">
        <f>MONTH(B2220)&amp;"/"&amp;YEAR(B2220)</f>
        <v>3/2026</v>
      </c>
      <c r="AU2220" s="223">
        <f>WEEKNUM(B2220)-WEEKNUM(EOMONTH(B2220,-1)+1)+1</f>
        <v>1</v>
      </c>
      <c r="AV2220" s="209" t="str">
        <f>MONTH(R2220)&amp;"/"&amp;YEAR(R2220)</f>
        <v>5/2026</v>
      </c>
      <c r="AW2220" s="209">
        <f>WEEKNUM(R2220)-WEEKNUM(EOMONTH(R2220,-1)+1)+1</f>
        <v>3</v>
      </c>
      <c r="AX2220" s="209">
        <f>IF(BB2220="S",IF(Q2220="1. Aceitou o programa",R2220-B2220,0),0)</f>
        <v>72</v>
      </c>
      <c r="AY2220" s="209">
        <f>IF(BB2220="S",IF(AND(S2220&lt;&gt;"",R2220&lt;&gt;""),S2220-R2220,0),0)</f>
        <v>0</v>
      </c>
      <c r="AZ2220" s="209">
        <f>IF(BB2220="S",IF(Q2220="1. Aceitou o programa",IF(OR(X2220="Não se Aplica",X2220=""),IF(OR(W2220="Não se Aplica",W2220=""),0,W2220-V2220),AVERAGE(X2220-W2220,W2220-V2220)),0),0)</f>
        <v>7</v>
      </c>
      <c r="BA2220" s="209">
        <f>IF(BB2220="S",IF(AND(Q2220="1. Aceitou o programa",AH2220="Realizada"),IFERROR(IF(AG2220="",0,AG2220-R2220),0),0),0)</f>
        <v>0</v>
      </c>
      <c r="BB2220" s="209" t="str">
        <f>_xlfn.XLOOKUP(U2220,'Lista Suspensa'!$AA$20:$AA$23,'Lista Suspensa'!$AB$20:$AB$23,"N/A")</f>
        <v>S</v>
      </c>
    </row>
    <row r="2221" spans="1:54" ht="12" customHeight="1">
      <c r="A2221" s="151" t="s">
        <v>54</v>
      </c>
      <c r="B2221" s="152">
        <v>46083</v>
      </c>
      <c r="C2221" s="153" t="s">
        <v>55</v>
      </c>
      <c r="D2221" s="153" t="s">
        <v>56</v>
      </c>
      <c r="E2221" s="244">
        <v>81088102</v>
      </c>
      <c r="F2221" s="144" t="s">
        <v>4456</v>
      </c>
      <c r="G2221" s="230"/>
      <c r="H2221" s="154">
        <v>37011</v>
      </c>
      <c r="I2221" s="153">
        <v>25</v>
      </c>
      <c r="J2221" s="148" t="s">
        <v>70</v>
      </c>
      <c r="K2221" s="153"/>
      <c r="L2221" s="153"/>
      <c r="M2221" s="153"/>
      <c r="N2221" s="153">
        <v>40</v>
      </c>
      <c r="O2221" s="155" t="s">
        <v>4457</v>
      </c>
      <c r="P2221" s="156" t="s">
        <v>60</v>
      </c>
      <c r="Q2221" s="157" t="s">
        <v>110</v>
      </c>
      <c r="R2221" s="158">
        <v>46155</v>
      </c>
      <c r="S2221" s="159"/>
      <c r="T2221" s="159" t="s">
        <v>62</v>
      </c>
      <c r="U2221" s="159" t="s">
        <v>111</v>
      </c>
      <c r="V2221" s="154">
        <v>46114</v>
      </c>
      <c r="W2221" s="154">
        <v>46141</v>
      </c>
      <c r="X2221" s="154">
        <v>46142</v>
      </c>
      <c r="Y2221" s="160" t="s">
        <v>4458</v>
      </c>
      <c r="Z2221" s="160" t="s">
        <v>65</v>
      </c>
      <c r="AA2221" s="153"/>
      <c r="AB2221" s="153"/>
      <c r="AC2221" s="182" t="e">
        <f t="shared" si="70"/>
        <v>#DIV/0!</v>
      </c>
      <c r="AD2221" s="153" t="e">
        <f t="shared" si="71"/>
        <v>#DIV/0!</v>
      </c>
      <c r="AE2221" s="233" t="s">
        <v>66</v>
      </c>
      <c r="AF2221" s="153"/>
      <c r="AG2221" s="159"/>
      <c r="AH2221" s="153"/>
      <c r="AI2221" s="161"/>
      <c r="AJ2221" s="153"/>
      <c r="AK2221" s="153"/>
      <c r="AL2221" s="207"/>
      <c r="AM2221" s="207"/>
      <c r="AN2221" s="207"/>
      <c r="AO2221" s="207" t="str">
        <f ca="1">IF(R2221="","",IF(R2221&gt;TODAY(),"0 meses",DATEDIF(R2221,TODAY(),"m") &amp; " meses"))</f>
        <v>0 meses</v>
      </c>
      <c r="AP2221" s="147" t="s">
        <v>67</v>
      </c>
      <c r="AQ2221" s="147" t="s">
        <v>67</v>
      </c>
      <c r="AR2221" s="147"/>
      <c r="AS2221" s="209" t="s">
        <v>68</v>
      </c>
      <c r="AT2221" s="223" t="str">
        <f>MONTH(B2221)&amp;"/"&amp;YEAR(B2221)</f>
        <v>3/2026</v>
      </c>
      <c r="AU2221" s="223">
        <f>WEEKNUM(B2221)-WEEKNUM(EOMONTH(B2221,-1)+1)+1</f>
        <v>1</v>
      </c>
      <c r="AV2221" s="209" t="str">
        <f>MONTH(R2221)&amp;"/"&amp;YEAR(R2221)</f>
        <v>5/2026</v>
      </c>
      <c r="AW2221" s="209">
        <f>WEEKNUM(R2221)-WEEKNUM(EOMONTH(R2221,-1)+1)+1</f>
        <v>3</v>
      </c>
      <c r="AX2221" s="209">
        <f>IF(BB2221="S",IF(Q2221="1. Aceitou o programa",R2221-B2221,0),0)</f>
        <v>72</v>
      </c>
      <c r="AY2221" s="209">
        <f>IF(BB2221="S",IF(AND(S2221&lt;&gt;"",R2221&lt;&gt;""),S2221-R2221,0),0)</f>
        <v>0</v>
      </c>
      <c r="AZ2221" s="209">
        <f>IF(BB2221="S",IF(Q2221="1. Aceitou o programa",IF(OR(X2221="Não se Aplica",X2221=""),IF(OR(W2221="Não se Aplica",W2221=""),0,W2221-V2221),AVERAGE(X2221-W2221,W2221-V2221)),0),0)</f>
        <v>14</v>
      </c>
      <c r="BA2221" s="209">
        <f>IF(BB2221="S",IF(AND(Q2221="1. Aceitou o programa",AH2221="Realizada"),IFERROR(IF(AG2221="",0,AG2221-R2221),0),0),0)</f>
        <v>0</v>
      </c>
      <c r="BB2221" s="209" t="str">
        <f>_xlfn.XLOOKUP(U2221,'Lista Suspensa'!$AA$20:$AA$23,'Lista Suspensa'!$AB$20:$AB$23,"N/A")</f>
        <v>S</v>
      </c>
    </row>
    <row r="2222" spans="1:54" ht="12" customHeight="1">
      <c r="A2222" s="151" t="s">
        <v>54</v>
      </c>
      <c r="B2222" s="152">
        <v>46083</v>
      </c>
      <c r="C2222" s="153" t="s">
        <v>55</v>
      </c>
      <c r="D2222" s="153" t="s">
        <v>56</v>
      </c>
      <c r="E2222" s="244">
        <v>82938681</v>
      </c>
      <c r="F2222" s="144" t="s">
        <v>4459</v>
      </c>
      <c r="G2222" s="230"/>
      <c r="H2222" s="154">
        <v>37047</v>
      </c>
      <c r="I2222" s="153">
        <v>24</v>
      </c>
      <c r="J2222" s="148" t="s">
        <v>70</v>
      </c>
      <c r="K2222" s="153"/>
      <c r="L2222" s="153"/>
      <c r="M2222" s="153"/>
      <c r="N2222" s="153">
        <v>40</v>
      </c>
      <c r="O2222" s="155" t="s">
        <v>4460</v>
      </c>
      <c r="P2222" s="156" t="s">
        <v>89</v>
      </c>
      <c r="Q2222" s="157" t="s">
        <v>110</v>
      </c>
      <c r="R2222" s="158">
        <v>46155</v>
      </c>
      <c r="S2222" s="159"/>
      <c r="T2222" s="159" t="s">
        <v>62</v>
      </c>
      <c r="U2222" s="159" t="s">
        <v>111</v>
      </c>
      <c r="V2222" s="154">
        <v>46114</v>
      </c>
      <c r="W2222" s="154">
        <v>46141</v>
      </c>
      <c r="X2222" s="154">
        <v>46142</v>
      </c>
      <c r="Y2222" s="160" t="s">
        <v>4461</v>
      </c>
      <c r="Z2222" s="160" t="s">
        <v>65</v>
      </c>
      <c r="AA2222" s="153"/>
      <c r="AB2222" s="153"/>
      <c r="AC2222" s="182" t="e">
        <f t="shared" si="70"/>
        <v>#DIV/0!</v>
      </c>
      <c r="AD2222" s="153" t="e">
        <f t="shared" si="71"/>
        <v>#DIV/0!</v>
      </c>
      <c r="AE2222" s="233" t="s">
        <v>66</v>
      </c>
      <c r="AF2222" s="153"/>
      <c r="AG2222" s="159"/>
      <c r="AH2222" s="153"/>
      <c r="AI2222" s="161"/>
      <c r="AJ2222" s="153"/>
      <c r="AK2222" s="153"/>
      <c r="AL2222" s="207"/>
      <c r="AM2222" s="207"/>
      <c r="AN2222" s="207"/>
      <c r="AO2222" s="207" t="str">
        <f ca="1">IF(R2222="","",IF(R2222&gt;TODAY(),"0 meses",DATEDIF(R2222,TODAY(),"m") &amp; " meses"))</f>
        <v>0 meses</v>
      </c>
      <c r="AP2222" s="147" t="s">
        <v>67</v>
      </c>
      <c r="AQ2222" s="147" t="s">
        <v>67</v>
      </c>
      <c r="AR2222" s="147"/>
      <c r="AS2222" s="209" t="s">
        <v>68</v>
      </c>
      <c r="AT2222" s="223" t="str">
        <f>MONTH(B2222)&amp;"/"&amp;YEAR(B2222)</f>
        <v>3/2026</v>
      </c>
      <c r="AU2222" s="223">
        <f>WEEKNUM(B2222)-WEEKNUM(EOMONTH(B2222,-1)+1)+1</f>
        <v>1</v>
      </c>
      <c r="AV2222" s="209" t="str">
        <f>MONTH(R2222)&amp;"/"&amp;YEAR(R2222)</f>
        <v>5/2026</v>
      </c>
      <c r="AW2222" s="209">
        <f>WEEKNUM(R2222)-WEEKNUM(EOMONTH(R2222,-1)+1)+1</f>
        <v>3</v>
      </c>
      <c r="AX2222" s="209">
        <f>IF(BB2222="S",IF(Q2222="1. Aceitou o programa",R2222-B2222,0),0)</f>
        <v>72</v>
      </c>
      <c r="AY2222" s="209">
        <f>IF(BB2222="S",IF(AND(S2222&lt;&gt;"",R2222&lt;&gt;""),S2222-R2222,0),0)</f>
        <v>0</v>
      </c>
      <c r="AZ2222" s="209">
        <f>IF(BB2222="S",IF(Q2222="1. Aceitou o programa",IF(OR(X2222="Não se Aplica",X2222=""),IF(OR(W2222="Não se Aplica",W2222=""),0,W2222-V2222),AVERAGE(X2222-W2222,W2222-V2222)),0),0)</f>
        <v>14</v>
      </c>
      <c r="BA2222" s="209">
        <f>IF(BB2222="S",IF(AND(Q2222="1. Aceitou o programa",AH2222="Realizada"),IFERROR(IF(AG2222="",0,AG2222-R2222),0),0),0)</f>
        <v>0</v>
      </c>
      <c r="BB2222" s="209" t="str">
        <f>_xlfn.XLOOKUP(U2222,'Lista Suspensa'!$AA$20:$AA$23,'Lista Suspensa'!$AB$20:$AB$23,"N/A")</f>
        <v>S</v>
      </c>
    </row>
    <row r="2223" spans="1:54" ht="12" customHeight="1">
      <c r="A2223" s="151" t="s">
        <v>54</v>
      </c>
      <c r="B2223" s="152">
        <v>46083</v>
      </c>
      <c r="C2223" s="153" t="s">
        <v>55</v>
      </c>
      <c r="D2223" s="153" t="s">
        <v>56</v>
      </c>
      <c r="E2223" s="244">
        <v>93140394</v>
      </c>
      <c r="F2223" s="144" t="s">
        <v>4462</v>
      </c>
      <c r="G2223" s="230"/>
      <c r="H2223" s="154">
        <v>37142</v>
      </c>
      <c r="I2223" s="153">
        <v>24</v>
      </c>
      <c r="J2223" s="148" t="s">
        <v>70</v>
      </c>
      <c r="K2223" s="153"/>
      <c r="L2223" s="153"/>
      <c r="M2223" s="153"/>
      <c r="N2223" s="153">
        <v>60</v>
      </c>
      <c r="O2223" s="155">
        <v>11913553289</v>
      </c>
      <c r="P2223" s="156" t="s">
        <v>60</v>
      </c>
      <c r="Q2223" s="157" t="s">
        <v>110</v>
      </c>
      <c r="R2223" s="158">
        <v>46155</v>
      </c>
      <c r="S2223" s="159"/>
      <c r="T2223" s="159" t="s">
        <v>62</v>
      </c>
      <c r="U2223" s="159" t="s">
        <v>111</v>
      </c>
      <c r="V2223" s="154">
        <v>46126</v>
      </c>
      <c r="W2223" s="154">
        <v>46141</v>
      </c>
      <c r="X2223" s="154">
        <v>46142</v>
      </c>
      <c r="Y2223" s="160" t="s">
        <v>4463</v>
      </c>
      <c r="Z2223" s="160" t="s">
        <v>65</v>
      </c>
      <c r="AA2223" s="153"/>
      <c r="AB2223" s="153"/>
      <c r="AC2223" s="182" t="e">
        <f t="shared" si="70"/>
        <v>#DIV/0!</v>
      </c>
      <c r="AD2223" s="153" t="e">
        <f t="shared" si="71"/>
        <v>#DIV/0!</v>
      </c>
      <c r="AE2223" s="233" t="s">
        <v>66</v>
      </c>
      <c r="AF2223" s="153"/>
      <c r="AG2223" s="159"/>
      <c r="AH2223" s="153"/>
      <c r="AI2223" s="161"/>
      <c r="AJ2223" s="153"/>
      <c r="AK2223" s="153"/>
      <c r="AL2223" s="207"/>
      <c r="AM2223" s="207"/>
      <c r="AN2223" s="207"/>
      <c r="AO2223" s="207" t="str">
        <f ca="1">IF(R2223="","",IF(R2223&gt;TODAY(),"0 meses",DATEDIF(R2223,TODAY(),"m") &amp; " meses"))</f>
        <v>0 meses</v>
      </c>
      <c r="AP2223" s="147" t="s">
        <v>67</v>
      </c>
      <c r="AQ2223" s="147" t="s">
        <v>67</v>
      </c>
      <c r="AR2223" s="147"/>
      <c r="AS2223" s="209" t="s">
        <v>68</v>
      </c>
      <c r="AT2223" s="223" t="str">
        <f>MONTH(B2223)&amp;"/"&amp;YEAR(B2223)</f>
        <v>3/2026</v>
      </c>
      <c r="AU2223" s="223">
        <f>WEEKNUM(B2223)-WEEKNUM(EOMONTH(B2223,-1)+1)+1</f>
        <v>1</v>
      </c>
      <c r="AV2223" s="209" t="str">
        <f>MONTH(R2223)&amp;"/"&amp;YEAR(R2223)</f>
        <v>5/2026</v>
      </c>
      <c r="AW2223" s="209">
        <f>WEEKNUM(R2223)-WEEKNUM(EOMONTH(R2223,-1)+1)+1</f>
        <v>3</v>
      </c>
      <c r="AX2223" s="209">
        <f>IF(BB2223="S",IF(Q2223="1. Aceitou o programa",R2223-B2223,0),0)</f>
        <v>72</v>
      </c>
      <c r="AY2223" s="209">
        <f>IF(BB2223="S",IF(AND(S2223&lt;&gt;"",R2223&lt;&gt;""),S2223-R2223,0),0)</f>
        <v>0</v>
      </c>
      <c r="AZ2223" s="209">
        <f>IF(BB2223="S",IF(Q2223="1. Aceitou o programa",IF(OR(X2223="Não se Aplica",X2223=""),IF(OR(W2223="Não se Aplica",W2223=""),0,W2223-V2223),AVERAGE(X2223-W2223,W2223-V2223)),0),0)</f>
        <v>8</v>
      </c>
      <c r="BA2223" s="209">
        <f>IF(BB2223="S",IF(AND(Q2223="1. Aceitou o programa",AH2223="Realizada"),IFERROR(IF(AG2223="",0,AG2223-R2223),0),0),0)</f>
        <v>0</v>
      </c>
      <c r="BB2223" s="209" t="str">
        <f>_xlfn.XLOOKUP(U2223,'Lista Suspensa'!$AA$20:$AA$23,'Lista Suspensa'!$AB$20:$AB$23,"N/A")</f>
        <v>S</v>
      </c>
    </row>
    <row r="2224" spans="1:54" ht="12" customHeight="1">
      <c r="A2224" s="151" t="s">
        <v>54</v>
      </c>
      <c r="B2224" s="152">
        <v>46083</v>
      </c>
      <c r="C2224" s="153" t="s">
        <v>55</v>
      </c>
      <c r="D2224" s="153" t="s">
        <v>56</v>
      </c>
      <c r="E2224" s="244">
        <v>443635030</v>
      </c>
      <c r="F2224" s="144" t="s">
        <v>4464</v>
      </c>
      <c r="G2224" s="230"/>
      <c r="H2224" s="154">
        <v>37571</v>
      </c>
      <c r="I2224" s="153">
        <v>23</v>
      </c>
      <c r="J2224" s="148" t="s">
        <v>70</v>
      </c>
      <c r="K2224" s="153"/>
      <c r="L2224" s="153"/>
      <c r="M2224" s="153"/>
      <c r="N2224" s="153">
        <v>500</v>
      </c>
      <c r="O2224" s="155" t="s">
        <v>4465</v>
      </c>
      <c r="P2224" s="156" t="s">
        <v>89</v>
      </c>
      <c r="Q2224" s="157" t="s">
        <v>110</v>
      </c>
      <c r="R2224" s="158">
        <v>46155</v>
      </c>
      <c r="S2224" s="159"/>
      <c r="T2224" s="159" t="s">
        <v>62</v>
      </c>
      <c r="U2224" s="159" t="s">
        <v>111</v>
      </c>
      <c r="V2224" s="154">
        <v>46126</v>
      </c>
      <c r="W2224" s="154">
        <v>46141</v>
      </c>
      <c r="X2224" s="154">
        <v>46142</v>
      </c>
      <c r="Y2224" s="160" t="s">
        <v>2966</v>
      </c>
      <c r="Z2224" s="160" t="s">
        <v>65</v>
      </c>
      <c r="AA2224" s="153"/>
      <c r="AB2224" s="153"/>
      <c r="AC2224" s="182" t="e">
        <f t="shared" si="70"/>
        <v>#DIV/0!</v>
      </c>
      <c r="AD2224" s="153" t="e">
        <f t="shared" si="71"/>
        <v>#DIV/0!</v>
      </c>
      <c r="AE2224" s="233" t="s">
        <v>66</v>
      </c>
      <c r="AF2224" s="153"/>
      <c r="AG2224" s="159"/>
      <c r="AH2224" s="153"/>
      <c r="AI2224" s="161"/>
      <c r="AJ2224" s="153"/>
      <c r="AK2224" s="153"/>
      <c r="AL2224" s="207"/>
      <c r="AM2224" s="207"/>
      <c r="AN2224" s="207"/>
      <c r="AO2224" s="207" t="str">
        <f ca="1">IF(R2224="","",IF(R2224&gt;TODAY(),"0 meses",DATEDIF(R2224,TODAY(),"m") &amp; " meses"))</f>
        <v>0 meses</v>
      </c>
      <c r="AP2224" s="147" t="s">
        <v>67</v>
      </c>
      <c r="AQ2224" s="147" t="s">
        <v>67</v>
      </c>
      <c r="AR2224" s="147"/>
      <c r="AS2224" s="209" t="s">
        <v>68</v>
      </c>
      <c r="AT2224" s="223" t="str">
        <f>MONTH(B2224)&amp;"/"&amp;YEAR(B2224)</f>
        <v>3/2026</v>
      </c>
      <c r="AU2224" s="223">
        <f>WEEKNUM(B2224)-WEEKNUM(EOMONTH(B2224,-1)+1)+1</f>
        <v>1</v>
      </c>
      <c r="AV2224" s="209" t="str">
        <f>MONTH(R2224)&amp;"/"&amp;YEAR(R2224)</f>
        <v>5/2026</v>
      </c>
      <c r="AW2224" s="209">
        <f>WEEKNUM(R2224)-WEEKNUM(EOMONTH(R2224,-1)+1)+1</f>
        <v>3</v>
      </c>
      <c r="AX2224" s="209">
        <f>IF(BB2224="S",IF(Q2224="1. Aceitou o programa",R2224-B2224,0),0)</f>
        <v>72</v>
      </c>
      <c r="AY2224" s="209">
        <f>IF(BB2224="S",IF(AND(S2224&lt;&gt;"",R2224&lt;&gt;""),S2224-R2224,0),0)</f>
        <v>0</v>
      </c>
      <c r="AZ2224" s="209">
        <f>IF(BB2224="S",IF(Q2224="1. Aceitou o programa",IF(OR(X2224="Não se Aplica",X2224=""),IF(OR(W2224="Não se Aplica",W2224=""),0,W2224-V2224),AVERAGE(X2224-W2224,W2224-V2224)),0),0)</f>
        <v>8</v>
      </c>
      <c r="BA2224" s="209">
        <f>IF(BB2224="S",IF(AND(Q2224="1. Aceitou o programa",AH2224="Realizada"),IFERROR(IF(AG2224="",0,AG2224-R2224),0),0),0)</f>
        <v>0</v>
      </c>
      <c r="BB2224" s="209" t="str">
        <f>_xlfn.XLOOKUP(U2224,'Lista Suspensa'!$AA$20:$AA$23,'Lista Suspensa'!$AB$20:$AB$23,"N/A")</f>
        <v>S</v>
      </c>
    </row>
    <row r="2225" spans="1:54" ht="12" customHeight="1">
      <c r="A2225" s="151" t="s">
        <v>54</v>
      </c>
      <c r="B2225" s="152">
        <v>46083</v>
      </c>
      <c r="C2225" s="153" t="s">
        <v>55</v>
      </c>
      <c r="D2225" s="153" t="s">
        <v>56</v>
      </c>
      <c r="E2225" s="244">
        <v>89212492</v>
      </c>
      <c r="F2225" s="144" t="s">
        <v>4466</v>
      </c>
      <c r="G2225" s="230"/>
      <c r="H2225" s="154">
        <v>38075</v>
      </c>
      <c r="I2225" s="153">
        <v>22</v>
      </c>
      <c r="J2225" s="148" t="s">
        <v>70</v>
      </c>
      <c r="K2225" s="153"/>
      <c r="L2225" s="153"/>
      <c r="M2225" s="153"/>
      <c r="N2225" s="153">
        <v>80</v>
      </c>
      <c r="O2225" s="155" t="s">
        <v>4467</v>
      </c>
      <c r="P2225" s="156" t="s">
        <v>89</v>
      </c>
      <c r="Q2225" s="157" t="s">
        <v>110</v>
      </c>
      <c r="R2225" s="158">
        <v>46155</v>
      </c>
      <c r="S2225" s="159"/>
      <c r="T2225" s="159" t="s">
        <v>62</v>
      </c>
      <c r="U2225" s="159" t="s">
        <v>111</v>
      </c>
      <c r="V2225" s="154">
        <v>46118</v>
      </c>
      <c r="W2225" s="154">
        <v>46119</v>
      </c>
      <c r="X2225" s="154">
        <v>46142</v>
      </c>
      <c r="Y2225" s="160" t="s">
        <v>4468</v>
      </c>
      <c r="Z2225" s="160" t="s">
        <v>65</v>
      </c>
      <c r="AA2225" s="153"/>
      <c r="AB2225" s="153"/>
      <c r="AC2225" s="182" t="e">
        <f t="shared" si="70"/>
        <v>#DIV/0!</v>
      </c>
      <c r="AD2225" s="153" t="e">
        <f t="shared" si="71"/>
        <v>#DIV/0!</v>
      </c>
      <c r="AE2225" s="233" t="s">
        <v>66</v>
      </c>
      <c r="AF2225" s="153"/>
      <c r="AG2225" s="159"/>
      <c r="AH2225" s="153"/>
      <c r="AI2225" s="161"/>
      <c r="AJ2225" s="153"/>
      <c r="AK2225" s="153"/>
      <c r="AL2225" s="207"/>
      <c r="AM2225" s="207"/>
      <c r="AN2225" s="207"/>
      <c r="AO2225" s="207" t="str">
        <f ca="1">IF(R2225="","",IF(R2225&gt;TODAY(),"0 meses",DATEDIF(R2225,TODAY(),"m") &amp; " meses"))</f>
        <v>0 meses</v>
      </c>
      <c r="AP2225" s="147" t="s">
        <v>67</v>
      </c>
      <c r="AQ2225" s="147" t="s">
        <v>67</v>
      </c>
      <c r="AR2225" s="147"/>
      <c r="AS2225" s="209" t="s">
        <v>68</v>
      </c>
      <c r="AT2225" s="223" t="str">
        <f>MONTH(B2225)&amp;"/"&amp;YEAR(B2225)</f>
        <v>3/2026</v>
      </c>
      <c r="AU2225" s="223">
        <f>WEEKNUM(B2225)-WEEKNUM(EOMONTH(B2225,-1)+1)+1</f>
        <v>1</v>
      </c>
      <c r="AV2225" s="209" t="str">
        <f>MONTH(R2225)&amp;"/"&amp;YEAR(R2225)</f>
        <v>5/2026</v>
      </c>
      <c r="AW2225" s="209">
        <f>WEEKNUM(R2225)-WEEKNUM(EOMONTH(R2225,-1)+1)+1</f>
        <v>3</v>
      </c>
      <c r="AX2225" s="209">
        <f>IF(BB2225="S",IF(Q2225="1. Aceitou o programa",R2225-B2225,0),0)</f>
        <v>72</v>
      </c>
      <c r="AY2225" s="209">
        <f>IF(BB2225="S",IF(AND(S2225&lt;&gt;"",R2225&lt;&gt;""),S2225-R2225,0),0)</f>
        <v>0</v>
      </c>
      <c r="AZ2225" s="209">
        <f>IF(BB2225="S",IF(Q2225="1. Aceitou o programa",IF(OR(X2225="Não se Aplica",X2225=""),IF(OR(W2225="Não se Aplica",W2225=""),0,W2225-V2225),AVERAGE(X2225-W2225,W2225-V2225)),0),0)</f>
        <v>12</v>
      </c>
      <c r="BA2225" s="209">
        <f>IF(BB2225="S",IF(AND(Q2225="1. Aceitou o programa",AH2225="Realizada"),IFERROR(IF(AG2225="",0,AG2225-R2225),0),0),0)</f>
        <v>0</v>
      </c>
      <c r="BB2225" s="209" t="str">
        <f>_xlfn.XLOOKUP(U2225,'Lista Suspensa'!$AA$20:$AA$23,'Lista Suspensa'!$AB$20:$AB$23,"N/A")</f>
        <v>S</v>
      </c>
    </row>
    <row r="2226" spans="1:54" ht="12" customHeight="1">
      <c r="A2226" s="151" t="s">
        <v>54</v>
      </c>
      <c r="B2226" s="152">
        <v>46083</v>
      </c>
      <c r="C2226" s="153" t="s">
        <v>55</v>
      </c>
      <c r="D2226" s="153" t="s">
        <v>56</v>
      </c>
      <c r="E2226" s="244">
        <v>92689569</v>
      </c>
      <c r="F2226" s="144" t="s">
        <v>4469</v>
      </c>
      <c r="G2226" s="230"/>
      <c r="H2226" s="154">
        <v>38162</v>
      </c>
      <c r="I2226" s="153">
        <v>21</v>
      </c>
      <c r="J2226" s="148" t="s">
        <v>70</v>
      </c>
      <c r="K2226" s="153"/>
      <c r="L2226" s="153"/>
      <c r="M2226" s="153"/>
      <c r="N2226" s="153">
        <v>60</v>
      </c>
      <c r="O2226" s="155" t="s">
        <v>4470</v>
      </c>
      <c r="P2226" s="156" t="s">
        <v>71</v>
      </c>
      <c r="Q2226" s="157" t="s">
        <v>110</v>
      </c>
      <c r="R2226" s="158">
        <v>46155</v>
      </c>
      <c r="S2226" s="159"/>
      <c r="T2226" s="159" t="s">
        <v>62</v>
      </c>
      <c r="U2226" s="159" t="s">
        <v>111</v>
      </c>
      <c r="V2226" s="154">
        <v>46127</v>
      </c>
      <c r="W2226" s="154">
        <v>46141</v>
      </c>
      <c r="X2226" s="154">
        <v>46142</v>
      </c>
      <c r="Y2226" s="160" t="s">
        <v>4471</v>
      </c>
      <c r="Z2226" s="160" t="s">
        <v>65</v>
      </c>
      <c r="AA2226" s="153"/>
      <c r="AB2226" s="153"/>
      <c r="AC2226" s="182" t="e">
        <f t="shared" si="70"/>
        <v>#DIV/0!</v>
      </c>
      <c r="AD2226" s="153" t="e">
        <f t="shared" si="71"/>
        <v>#DIV/0!</v>
      </c>
      <c r="AE2226" s="233" t="s">
        <v>66</v>
      </c>
      <c r="AF2226" s="153"/>
      <c r="AG2226" s="159"/>
      <c r="AH2226" s="153"/>
      <c r="AI2226" s="161"/>
      <c r="AJ2226" s="153"/>
      <c r="AK2226" s="153"/>
      <c r="AL2226" s="207"/>
      <c r="AM2226" s="207"/>
      <c r="AN2226" s="207"/>
      <c r="AO2226" s="207" t="str">
        <f ca="1">IF(R2226="","",IF(R2226&gt;TODAY(),"0 meses",DATEDIF(R2226,TODAY(),"m") &amp; " meses"))</f>
        <v>0 meses</v>
      </c>
      <c r="AP2226" s="147" t="s">
        <v>67</v>
      </c>
      <c r="AQ2226" s="147" t="s">
        <v>67</v>
      </c>
      <c r="AR2226" s="147"/>
      <c r="AS2226" s="209" t="s">
        <v>68</v>
      </c>
      <c r="AT2226" s="223" t="str">
        <f>MONTH(B2226)&amp;"/"&amp;YEAR(B2226)</f>
        <v>3/2026</v>
      </c>
      <c r="AU2226" s="223">
        <f>WEEKNUM(B2226)-WEEKNUM(EOMONTH(B2226,-1)+1)+1</f>
        <v>1</v>
      </c>
      <c r="AV2226" s="209" t="str">
        <f>MONTH(R2226)&amp;"/"&amp;YEAR(R2226)</f>
        <v>5/2026</v>
      </c>
      <c r="AW2226" s="209">
        <f>WEEKNUM(R2226)-WEEKNUM(EOMONTH(R2226,-1)+1)+1</f>
        <v>3</v>
      </c>
      <c r="AX2226" s="209">
        <f>IF(BB2226="S",IF(Q2226="1. Aceitou o programa",R2226-B2226,0),0)</f>
        <v>72</v>
      </c>
      <c r="AY2226" s="209">
        <f>IF(BB2226="S",IF(AND(S2226&lt;&gt;"",R2226&lt;&gt;""),S2226-R2226,0),0)</f>
        <v>0</v>
      </c>
      <c r="AZ2226" s="209">
        <f>IF(BB2226="S",IF(Q2226="1. Aceitou o programa",IF(OR(X2226="Não se Aplica",X2226=""),IF(OR(W2226="Não se Aplica",W2226=""),0,W2226-V2226),AVERAGE(X2226-W2226,W2226-V2226)),0),0)</f>
        <v>7.5</v>
      </c>
      <c r="BA2226" s="209">
        <f>IF(BB2226="S",IF(AND(Q2226="1. Aceitou o programa",AH2226="Realizada"),IFERROR(IF(AG2226="",0,AG2226-R2226),0),0),0)</f>
        <v>0</v>
      </c>
      <c r="BB2226" s="209" t="str">
        <f>_xlfn.XLOOKUP(U2226,'Lista Suspensa'!$AA$20:$AA$23,'Lista Suspensa'!$AB$20:$AB$23,"N/A")</f>
        <v>S</v>
      </c>
    </row>
    <row r="2227" spans="1:54" ht="12" customHeight="1">
      <c r="A2227" s="151" t="s">
        <v>54</v>
      </c>
      <c r="B2227" s="152">
        <v>46083</v>
      </c>
      <c r="C2227" s="153" t="s">
        <v>55</v>
      </c>
      <c r="D2227" s="153" t="s">
        <v>56</v>
      </c>
      <c r="E2227" s="244">
        <v>94714898</v>
      </c>
      <c r="F2227" s="144" t="s">
        <v>4472</v>
      </c>
      <c r="G2227" s="230"/>
      <c r="H2227" s="154">
        <v>39695</v>
      </c>
      <c r="I2227" s="153">
        <v>17</v>
      </c>
      <c r="J2227" s="148" t="s">
        <v>58</v>
      </c>
      <c r="K2227" s="153"/>
      <c r="L2227" s="153"/>
      <c r="M2227" s="153"/>
      <c r="N2227" s="153">
        <v>60</v>
      </c>
      <c r="O2227" s="155" t="s">
        <v>4473</v>
      </c>
      <c r="P2227" s="156" t="s">
        <v>60</v>
      </c>
      <c r="Q2227" s="157" t="s">
        <v>110</v>
      </c>
      <c r="R2227" s="158">
        <v>46155</v>
      </c>
      <c r="S2227" s="159"/>
      <c r="T2227" s="159" t="s">
        <v>62</v>
      </c>
      <c r="U2227" s="159" t="s">
        <v>111</v>
      </c>
      <c r="V2227" s="154">
        <v>46126</v>
      </c>
      <c r="W2227" s="154">
        <v>46141</v>
      </c>
      <c r="X2227" s="154"/>
      <c r="Y2227" s="160" t="s">
        <v>4474</v>
      </c>
      <c r="Z2227" s="160" t="s">
        <v>65</v>
      </c>
      <c r="AA2227" s="153"/>
      <c r="AB2227" s="153"/>
      <c r="AC2227" s="182" t="e">
        <f t="shared" si="70"/>
        <v>#DIV/0!</v>
      </c>
      <c r="AD2227" s="153" t="e">
        <f t="shared" si="71"/>
        <v>#DIV/0!</v>
      </c>
      <c r="AE2227" s="233" t="s">
        <v>66</v>
      </c>
      <c r="AF2227" s="153"/>
      <c r="AG2227" s="159"/>
      <c r="AH2227" s="153"/>
      <c r="AI2227" s="161"/>
      <c r="AJ2227" s="153"/>
      <c r="AK2227" s="153"/>
      <c r="AL2227" s="207"/>
      <c r="AM2227" s="207"/>
      <c r="AN2227" s="207"/>
      <c r="AO2227" s="207" t="str">
        <f ca="1">IF(R2227="","",IF(R2227&gt;TODAY(),"0 meses",DATEDIF(R2227,TODAY(),"m") &amp; " meses"))</f>
        <v>0 meses</v>
      </c>
      <c r="AP2227" s="147" t="s">
        <v>67</v>
      </c>
      <c r="AQ2227" s="147" t="s">
        <v>67</v>
      </c>
      <c r="AR2227" s="147"/>
      <c r="AS2227" s="209" t="s">
        <v>68</v>
      </c>
      <c r="AT2227" s="223" t="str">
        <f>MONTH(B2227)&amp;"/"&amp;YEAR(B2227)</f>
        <v>3/2026</v>
      </c>
      <c r="AU2227" s="223">
        <f>WEEKNUM(B2227)-WEEKNUM(EOMONTH(B2227,-1)+1)+1</f>
        <v>1</v>
      </c>
      <c r="AV2227" s="209" t="str">
        <f>MONTH(R2227)&amp;"/"&amp;YEAR(R2227)</f>
        <v>5/2026</v>
      </c>
      <c r="AW2227" s="209">
        <f>WEEKNUM(R2227)-WEEKNUM(EOMONTH(R2227,-1)+1)+1</f>
        <v>3</v>
      </c>
      <c r="AX2227" s="209">
        <f>IF(BB2227="S",IF(Q2227="1. Aceitou o programa",R2227-B2227,0),0)</f>
        <v>72</v>
      </c>
      <c r="AY2227" s="209">
        <f>IF(BB2227="S",IF(AND(S2227&lt;&gt;"",R2227&lt;&gt;""),S2227-R2227,0),0)</f>
        <v>0</v>
      </c>
      <c r="AZ2227" s="209">
        <f>IF(BB2227="S",IF(Q2227="1. Aceitou o programa",IF(OR(X2227="Não se Aplica",X2227=""),IF(OR(W2227="Não se Aplica",W2227=""),0,W2227-V2227),AVERAGE(X2227-W2227,W2227-V2227)),0),0)</f>
        <v>15</v>
      </c>
      <c r="BA2227" s="209">
        <f>IF(BB2227="S",IF(AND(Q2227="1. Aceitou o programa",AH2227="Realizada"),IFERROR(IF(AG2227="",0,AG2227-R2227),0),0),0)</f>
        <v>0</v>
      </c>
      <c r="BB2227" s="209" t="str">
        <f>_xlfn.XLOOKUP(U2227,'Lista Suspensa'!$AA$20:$AA$23,'Lista Suspensa'!$AB$20:$AB$23,"N/A")</f>
        <v>S</v>
      </c>
    </row>
    <row r="2228" spans="1:54" ht="12" customHeight="1">
      <c r="A2228" s="151" t="s">
        <v>54</v>
      </c>
      <c r="B2228" s="152">
        <v>46083</v>
      </c>
      <c r="C2228" s="153" t="s">
        <v>55</v>
      </c>
      <c r="D2228" s="153" t="s">
        <v>56</v>
      </c>
      <c r="E2228" s="244">
        <v>85439211</v>
      </c>
      <c r="F2228" s="144" t="s">
        <v>4475</v>
      </c>
      <c r="G2228" s="230"/>
      <c r="H2228" s="154">
        <v>39220</v>
      </c>
      <c r="I2228" s="153">
        <v>19</v>
      </c>
      <c r="J2228" s="148" t="s">
        <v>70</v>
      </c>
      <c r="K2228" s="153"/>
      <c r="L2228" s="153"/>
      <c r="M2228" s="153"/>
      <c r="N2228" s="153">
        <v>40</v>
      </c>
      <c r="O2228" s="155" t="s">
        <v>4476</v>
      </c>
      <c r="P2228" s="156" t="s">
        <v>60</v>
      </c>
      <c r="Q2228" s="157" t="s">
        <v>110</v>
      </c>
      <c r="R2228" s="158">
        <v>46155</v>
      </c>
      <c r="S2228" s="159"/>
      <c r="T2228" s="159" t="s">
        <v>62</v>
      </c>
      <c r="U2228" s="159" t="s">
        <v>111</v>
      </c>
      <c r="V2228" s="154">
        <v>46114</v>
      </c>
      <c r="W2228" s="154">
        <v>46141</v>
      </c>
      <c r="X2228" s="154">
        <v>46142</v>
      </c>
      <c r="Y2228" s="160" t="s">
        <v>90</v>
      </c>
      <c r="Z2228" s="160" t="s">
        <v>65</v>
      </c>
      <c r="AA2228" s="153"/>
      <c r="AB2228" s="153"/>
      <c r="AC2228" s="182" t="e">
        <f t="shared" si="70"/>
        <v>#DIV/0!</v>
      </c>
      <c r="AD2228" s="153" t="e">
        <f t="shared" si="71"/>
        <v>#DIV/0!</v>
      </c>
      <c r="AE2228" s="233" t="s">
        <v>66</v>
      </c>
      <c r="AF2228" s="153"/>
      <c r="AG2228" s="159"/>
      <c r="AH2228" s="153"/>
      <c r="AI2228" s="161"/>
      <c r="AJ2228" s="153"/>
      <c r="AK2228" s="153"/>
      <c r="AL2228" s="207"/>
      <c r="AM2228" s="207"/>
      <c r="AN2228" s="207"/>
      <c r="AO2228" s="207" t="str">
        <f ca="1">IF(R2228="","",IF(R2228&gt;TODAY(),"0 meses",DATEDIF(R2228,TODAY(),"m") &amp; " meses"))</f>
        <v>0 meses</v>
      </c>
      <c r="AP2228" s="147" t="s">
        <v>67</v>
      </c>
      <c r="AQ2228" s="147" t="s">
        <v>67</v>
      </c>
      <c r="AR2228" s="147"/>
      <c r="AS2228" s="209" t="s">
        <v>68</v>
      </c>
      <c r="AT2228" s="223" t="str">
        <f>MONTH(B2228)&amp;"/"&amp;YEAR(B2228)</f>
        <v>3/2026</v>
      </c>
      <c r="AU2228" s="223">
        <f>WEEKNUM(B2228)-WEEKNUM(EOMONTH(B2228,-1)+1)+1</f>
        <v>1</v>
      </c>
      <c r="AV2228" s="209" t="str">
        <f>MONTH(R2228)&amp;"/"&amp;YEAR(R2228)</f>
        <v>5/2026</v>
      </c>
      <c r="AW2228" s="209">
        <f>WEEKNUM(R2228)-WEEKNUM(EOMONTH(R2228,-1)+1)+1</f>
        <v>3</v>
      </c>
      <c r="AX2228" s="209">
        <f>IF(BB2228="S",IF(Q2228="1. Aceitou o programa",R2228-B2228,0),0)</f>
        <v>72</v>
      </c>
      <c r="AY2228" s="209">
        <f>IF(BB2228="S",IF(AND(S2228&lt;&gt;"",R2228&lt;&gt;""),S2228-R2228,0),0)</f>
        <v>0</v>
      </c>
      <c r="AZ2228" s="209">
        <f>IF(BB2228="S",IF(Q2228="1. Aceitou o programa",IF(OR(X2228="Não se Aplica",X2228=""),IF(OR(W2228="Não se Aplica",W2228=""),0,W2228-V2228),AVERAGE(X2228-W2228,W2228-V2228)),0),0)</f>
        <v>14</v>
      </c>
      <c r="BA2228" s="209">
        <f>IF(BB2228="S",IF(AND(Q2228="1. Aceitou o programa",AH2228="Realizada"),IFERROR(IF(AG2228="",0,AG2228-R2228),0),0),0)</f>
        <v>0</v>
      </c>
      <c r="BB2228" s="209" t="str">
        <f>_xlfn.XLOOKUP(U2228,'Lista Suspensa'!$AA$20:$AA$23,'Lista Suspensa'!$AB$20:$AB$23,"N/A")</f>
        <v>S</v>
      </c>
    </row>
    <row r="2229" spans="1:54" ht="12" customHeight="1">
      <c r="A2229" s="151" t="s">
        <v>54</v>
      </c>
      <c r="B2229" s="152">
        <v>46083</v>
      </c>
      <c r="C2229" s="153" t="s">
        <v>55</v>
      </c>
      <c r="D2229" s="153" t="s">
        <v>56</v>
      </c>
      <c r="E2229" s="244">
        <v>74446039</v>
      </c>
      <c r="F2229" s="144" t="s">
        <v>4477</v>
      </c>
      <c r="G2229" s="230"/>
      <c r="H2229" s="154">
        <v>38547</v>
      </c>
      <c r="I2229" s="153">
        <v>20</v>
      </c>
      <c r="J2229" s="148" t="s">
        <v>70</v>
      </c>
      <c r="K2229" s="153"/>
      <c r="L2229" s="153"/>
      <c r="M2229" s="153"/>
      <c r="N2229" s="153">
        <v>400</v>
      </c>
      <c r="O2229" s="155" t="s">
        <v>4478</v>
      </c>
      <c r="P2229" s="156" t="s">
        <v>89</v>
      </c>
      <c r="Q2229" s="157" t="s">
        <v>110</v>
      </c>
      <c r="R2229" s="158">
        <v>46155</v>
      </c>
      <c r="S2229" s="159"/>
      <c r="T2229" s="159" t="s">
        <v>62</v>
      </c>
      <c r="U2229" s="159" t="s">
        <v>111</v>
      </c>
      <c r="V2229" s="154">
        <v>46113</v>
      </c>
      <c r="W2229" s="154">
        <v>46141</v>
      </c>
      <c r="X2229" s="154">
        <v>46142</v>
      </c>
      <c r="Y2229" s="160" t="s">
        <v>4479</v>
      </c>
      <c r="Z2229" s="160" t="s">
        <v>65</v>
      </c>
      <c r="AA2229" s="153"/>
      <c r="AB2229" s="153"/>
      <c r="AC2229" s="182" t="e">
        <f t="shared" si="70"/>
        <v>#DIV/0!</v>
      </c>
      <c r="AD2229" s="153" t="e">
        <f t="shared" si="71"/>
        <v>#DIV/0!</v>
      </c>
      <c r="AE2229" s="233" t="s">
        <v>66</v>
      </c>
      <c r="AF2229" s="153"/>
      <c r="AG2229" s="159"/>
      <c r="AH2229" s="153"/>
      <c r="AI2229" s="161"/>
      <c r="AJ2229" s="153"/>
      <c r="AK2229" s="153"/>
      <c r="AL2229" s="207"/>
      <c r="AM2229" s="207"/>
      <c r="AN2229" s="207"/>
      <c r="AO2229" s="207" t="str">
        <f ca="1">IF(R2229="","",IF(R2229&gt;TODAY(),"0 meses",DATEDIF(R2229,TODAY(),"m") &amp; " meses"))</f>
        <v>0 meses</v>
      </c>
      <c r="AP2229" s="147" t="s">
        <v>67</v>
      </c>
      <c r="AQ2229" s="147" t="s">
        <v>67</v>
      </c>
      <c r="AR2229" s="147"/>
      <c r="AS2229" s="209" t="s">
        <v>68</v>
      </c>
      <c r="AT2229" s="223" t="str">
        <f>MONTH(B2229)&amp;"/"&amp;YEAR(B2229)</f>
        <v>3/2026</v>
      </c>
      <c r="AU2229" s="223">
        <f>WEEKNUM(B2229)-WEEKNUM(EOMONTH(B2229,-1)+1)+1</f>
        <v>1</v>
      </c>
      <c r="AV2229" s="209" t="str">
        <f>MONTH(R2229)&amp;"/"&amp;YEAR(R2229)</f>
        <v>5/2026</v>
      </c>
      <c r="AW2229" s="209">
        <f>WEEKNUM(R2229)-WEEKNUM(EOMONTH(R2229,-1)+1)+1</f>
        <v>3</v>
      </c>
      <c r="AX2229" s="209">
        <f>IF(BB2229="S",IF(Q2229="1. Aceitou o programa",R2229-B2229,0),0)</f>
        <v>72</v>
      </c>
      <c r="AY2229" s="209">
        <f>IF(BB2229="S",IF(AND(S2229&lt;&gt;"",R2229&lt;&gt;""),S2229-R2229,0),0)</f>
        <v>0</v>
      </c>
      <c r="AZ2229" s="209">
        <f>IF(BB2229="S",IF(Q2229="1. Aceitou o programa",IF(OR(X2229="Não se Aplica",X2229=""),IF(OR(W2229="Não se Aplica",W2229=""),0,W2229-V2229),AVERAGE(X2229-W2229,W2229-V2229)),0),0)</f>
        <v>14.5</v>
      </c>
      <c r="BA2229" s="209">
        <f>IF(BB2229="S",IF(AND(Q2229="1. Aceitou o programa",AH2229="Realizada"),IFERROR(IF(AG2229="",0,AG2229-R2229),0),0),0)</f>
        <v>0</v>
      </c>
      <c r="BB2229" s="209" t="str">
        <f>_xlfn.XLOOKUP(U2229,'Lista Suspensa'!$AA$20:$AA$23,'Lista Suspensa'!$AB$20:$AB$23,"N/A")</f>
        <v>S</v>
      </c>
    </row>
    <row r="2230" spans="1:54" ht="12" customHeight="1">
      <c r="A2230" s="151" t="s">
        <v>54</v>
      </c>
      <c r="B2230" s="152">
        <v>46083</v>
      </c>
      <c r="C2230" s="153" t="s">
        <v>55</v>
      </c>
      <c r="D2230" s="153" t="s">
        <v>56</v>
      </c>
      <c r="E2230" s="244">
        <v>803206496</v>
      </c>
      <c r="F2230" s="144" t="s">
        <v>4480</v>
      </c>
      <c r="G2230" s="230"/>
      <c r="H2230" s="154">
        <v>38736</v>
      </c>
      <c r="I2230" s="153">
        <v>20</v>
      </c>
      <c r="J2230" s="148" t="s">
        <v>70</v>
      </c>
      <c r="K2230" s="153"/>
      <c r="L2230" s="153"/>
      <c r="M2230" s="153"/>
      <c r="N2230" s="153">
        <v>100</v>
      </c>
      <c r="O2230" s="155" t="s">
        <v>4481</v>
      </c>
      <c r="P2230" s="156" t="s">
        <v>60</v>
      </c>
      <c r="Q2230" s="157" t="s">
        <v>110</v>
      </c>
      <c r="R2230" s="158">
        <v>46155</v>
      </c>
      <c r="S2230" s="159"/>
      <c r="T2230" s="159" t="s">
        <v>62</v>
      </c>
      <c r="U2230" s="159" t="s">
        <v>111</v>
      </c>
      <c r="V2230" s="154">
        <v>46126</v>
      </c>
      <c r="W2230" s="154">
        <v>46141</v>
      </c>
      <c r="X2230" s="154">
        <v>46142</v>
      </c>
      <c r="Y2230" s="160" t="s">
        <v>4220</v>
      </c>
      <c r="Z2230" s="160" t="s">
        <v>65</v>
      </c>
      <c r="AA2230" s="153"/>
      <c r="AB2230" s="153"/>
      <c r="AC2230" s="182" t="e">
        <f t="shared" si="70"/>
        <v>#DIV/0!</v>
      </c>
      <c r="AD2230" s="153" t="e">
        <f t="shared" si="71"/>
        <v>#DIV/0!</v>
      </c>
      <c r="AE2230" s="233" t="s">
        <v>66</v>
      </c>
      <c r="AF2230" s="153"/>
      <c r="AG2230" s="159"/>
      <c r="AH2230" s="153"/>
      <c r="AI2230" s="161"/>
      <c r="AJ2230" s="153"/>
      <c r="AK2230" s="153"/>
      <c r="AL2230" s="207"/>
      <c r="AM2230" s="207"/>
      <c r="AN2230" s="207"/>
      <c r="AO2230" s="207" t="str">
        <f ca="1">IF(R2230="","",IF(R2230&gt;TODAY(),"0 meses",DATEDIF(R2230,TODAY(),"m") &amp; " meses"))</f>
        <v>0 meses</v>
      </c>
      <c r="AP2230" s="147" t="s">
        <v>67</v>
      </c>
      <c r="AQ2230" s="147" t="s">
        <v>67</v>
      </c>
      <c r="AR2230" s="147"/>
      <c r="AS2230" s="209" t="s">
        <v>68</v>
      </c>
      <c r="AT2230" s="223" t="str">
        <f>MONTH(B2230)&amp;"/"&amp;YEAR(B2230)</f>
        <v>3/2026</v>
      </c>
      <c r="AU2230" s="223">
        <f>WEEKNUM(B2230)-WEEKNUM(EOMONTH(B2230,-1)+1)+1</f>
        <v>1</v>
      </c>
      <c r="AV2230" s="209" t="str">
        <f>MONTH(R2230)&amp;"/"&amp;YEAR(R2230)</f>
        <v>5/2026</v>
      </c>
      <c r="AW2230" s="209">
        <f>WEEKNUM(R2230)-WEEKNUM(EOMONTH(R2230,-1)+1)+1</f>
        <v>3</v>
      </c>
      <c r="AX2230" s="209">
        <f>IF(BB2230="S",IF(Q2230="1. Aceitou o programa",R2230-B2230,0),0)</f>
        <v>72</v>
      </c>
      <c r="AY2230" s="209">
        <f>IF(BB2230="S",IF(AND(S2230&lt;&gt;"",R2230&lt;&gt;""),S2230-R2230,0),0)</f>
        <v>0</v>
      </c>
      <c r="AZ2230" s="209">
        <f>IF(BB2230="S",IF(Q2230="1. Aceitou o programa",IF(OR(X2230="Não se Aplica",X2230=""),IF(OR(W2230="Não se Aplica",W2230=""),0,W2230-V2230),AVERAGE(X2230-W2230,W2230-V2230)),0),0)</f>
        <v>8</v>
      </c>
      <c r="BA2230" s="209">
        <f>IF(BB2230="S",IF(AND(Q2230="1. Aceitou o programa",AH2230="Realizada"),IFERROR(IF(AG2230="",0,AG2230-R2230),0),0),0)</f>
        <v>0</v>
      </c>
      <c r="BB2230" s="209" t="str">
        <f>_xlfn.XLOOKUP(U2230,'Lista Suspensa'!$AA$20:$AA$23,'Lista Suspensa'!$AB$20:$AB$23,"N/A")</f>
        <v>S</v>
      </c>
    </row>
    <row r="2231" spans="1:54" ht="12" customHeight="1">
      <c r="A2231" s="151" t="s">
        <v>54</v>
      </c>
      <c r="B2231" s="152">
        <v>46083</v>
      </c>
      <c r="C2231" s="153" t="s">
        <v>55</v>
      </c>
      <c r="D2231" s="153" t="s">
        <v>56</v>
      </c>
      <c r="E2231" s="244">
        <v>73787103</v>
      </c>
      <c r="F2231" s="144" t="s">
        <v>4482</v>
      </c>
      <c r="G2231" s="230"/>
      <c r="H2231" s="154">
        <v>38937</v>
      </c>
      <c r="I2231" s="153">
        <v>19</v>
      </c>
      <c r="J2231" s="148" t="s">
        <v>58</v>
      </c>
      <c r="K2231" s="153"/>
      <c r="L2231" s="153"/>
      <c r="M2231" s="153"/>
      <c r="N2231" s="153">
        <v>50</v>
      </c>
      <c r="O2231" s="155" t="s">
        <v>4483</v>
      </c>
      <c r="P2231" s="156" t="s">
        <v>60</v>
      </c>
      <c r="Q2231" s="157" t="s">
        <v>110</v>
      </c>
      <c r="R2231" s="158">
        <v>46155</v>
      </c>
      <c r="S2231" s="159"/>
      <c r="T2231" s="159" t="s">
        <v>62</v>
      </c>
      <c r="U2231" s="159" t="s">
        <v>111</v>
      </c>
      <c r="V2231" s="154">
        <v>46113</v>
      </c>
      <c r="W2231" s="154">
        <v>46141</v>
      </c>
      <c r="X2231" s="154">
        <v>46142</v>
      </c>
      <c r="Y2231" s="160" t="s">
        <v>2966</v>
      </c>
      <c r="Z2231" s="160" t="s">
        <v>65</v>
      </c>
      <c r="AA2231" s="153"/>
      <c r="AB2231" s="153"/>
      <c r="AC2231" s="182" t="e">
        <f t="shared" si="70"/>
        <v>#DIV/0!</v>
      </c>
      <c r="AD2231" s="153" t="e">
        <f t="shared" si="71"/>
        <v>#DIV/0!</v>
      </c>
      <c r="AE2231" s="233" t="s">
        <v>66</v>
      </c>
      <c r="AF2231" s="153"/>
      <c r="AG2231" s="159"/>
      <c r="AH2231" s="153"/>
      <c r="AI2231" s="161"/>
      <c r="AJ2231" s="153"/>
      <c r="AK2231" s="153"/>
      <c r="AL2231" s="207"/>
      <c r="AM2231" s="207"/>
      <c r="AN2231" s="207"/>
      <c r="AO2231" s="207" t="str">
        <f ca="1">IF(R2231="","",IF(R2231&gt;TODAY(),"0 meses",DATEDIF(R2231,TODAY(),"m") &amp; " meses"))</f>
        <v>0 meses</v>
      </c>
      <c r="AP2231" s="147" t="s">
        <v>67</v>
      </c>
      <c r="AQ2231" s="147" t="s">
        <v>67</v>
      </c>
      <c r="AR2231" s="147"/>
      <c r="AS2231" s="209" t="s">
        <v>68</v>
      </c>
      <c r="AT2231" s="223" t="str">
        <f>MONTH(B2231)&amp;"/"&amp;YEAR(B2231)</f>
        <v>3/2026</v>
      </c>
      <c r="AU2231" s="223">
        <f>WEEKNUM(B2231)-WEEKNUM(EOMONTH(B2231,-1)+1)+1</f>
        <v>1</v>
      </c>
      <c r="AV2231" s="209" t="str">
        <f>MONTH(R2231)&amp;"/"&amp;YEAR(R2231)</f>
        <v>5/2026</v>
      </c>
      <c r="AW2231" s="209">
        <f>WEEKNUM(R2231)-WEEKNUM(EOMONTH(R2231,-1)+1)+1</f>
        <v>3</v>
      </c>
      <c r="AX2231" s="209">
        <f>IF(BB2231="S",IF(Q2231="1. Aceitou o programa",R2231-B2231,0),0)</f>
        <v>72</v>
      </c>
      <c r="AY2231" s="209">
        <f>IF(BB2231="S",IF(AND(S2231&lt;&gt;"",R2231&lt;&gt;""),S2231-R2231,0),0)</f>
        <v>0</v>
      </c>
      <c r="AZ2231" s="209">
        <f>IF(BB2231="S",IF(Q2231="1. Aceitou o programa",IF(OR(X2231="Não se Aplica",X2231=""),IF(OR(W2231="Não se Aplica",W2231=""),0,W2231-V2231),AVERAGE(X2231-W2231,W2231-V2231)),0),0)</f>
        <v>14.5</v>
      </c>
      <c r="BA2231" s="209">
        <f>IF(BB2231="S",IF(AND(Q2231="1. Aceitou o programa",AH2231="Realizada"),IFERROR(IF(AG2231="",0,AG2231-R2231),0),0),0)</f>
        <v>0</v>
      </c>
      <c r="BB2231" s="209" t="str">
        <f>_xlfn.XLOOKUP(U2231,'Lista Suspensa'!$AA$20:$AA$23,'Lista Suspensa'!$AB$20:$AB$23,"N/A")</f>
        <v>S</v>
      </c>
    </row>
    <row r="2232" spans="1:54" ht="12" customHeight="1">
      <c r="A2232" s="151" t="s">
        <v>54</v>
      </c>
      <c r="B2232" s="152">
        <v>46083</v>
      </c>
      <c r="C2232" s="153" t="s">
        <v>55</v>
      </c>
      <c r="D2232" s="153" t="s">
        <v>56</v>
      </c>
      <c r="E2232" s="244">
        <v>93505243</v>
      </c>
      <c r="F2232" s="144" t="s">
        <v>4484</v>
      </c>
      <c r="G2232" s="230"/>
      <c r="H2232" s="154">
        <v>26515</v>
      </c>
      <c r="I2232" s="153">
        <v>53</v>
      </c>
      <c r="J2232" s="148" t="s">
        <v>70</v>
      </c>
      <c r="K2232" s="153" t="s">
        <v>101</v>
      </c>
      <c r="L2232" s="153"/>
      <c r="M2232" s="153"/>
      <c r="N2232" s="153">
        <v>75</v>
      </c>
      <c r="O2232" s="155" t="s">
        <v>4485</v>
      </c>
      <c r="P2232" s="156" t="s">
        <v>89</v>
      </c>
      <c r="Q2232" s="157" t="s">
        <v>110</v>
      </c>
      <c r="R2232" s="158">
        <v>46155</v>
      </c>
      <c r="S2232" s="159"/>
      <c r="T2232" s="159" t="s">
        <v>62</v>
      </c>
      <c r="U2232" s="159" t="s">
        <v>111</v>
      </c>
      <c r="V2232" s="154">
        <v>46142</v>
      </c>
      <c r="W2232" s="154"/>
      <c r="X2232" s="154"/>
      <c r="Y2232" s="160" t="s">
        <v>240</v>
      </c>
      <c r="Z2232" s="160" t="s">
        <v>65</v>
      </c>
      <c r="AA2232" s="153"/>
      <c r="AB2232" s="153"/>
      <c r="AC2232" s="182" t="e">
        <f t="shared" si="70"/>
        <v>#DIV/0!</v>
      </c>
      <c r="AD2232" s="153" t="e">
        <f t="shared" si="71"/>
        <v>#DIV/0!</v>
      </c>
      <c r="AE2232" s="233" t="s">
        <v>66</v>
      </c>
      <c r="AF2232" s="153"/>
      <c r="AG2232" s="159"/>
      <c r="AH2232" s="153"/>
      <c r="AI2232" s="161"/>
      <c r="AJ2232" s="153"/>
      <c r="AK2232" s="153"/>
      <c r="AL2232" s="207"/>
      <c r="AM2232" s="207"/>
      <c r="AN2232" s="207"/>
      <c r="AO2232" s="207" t="str">
        <f ca="1">IF(R2232="","",IF(R2232&gt;TODAY(),"0 meses",DATEDIF(R2232,TODAY(),"m") &amp; " meses"))</f>
        <v>0 meses</v>
      </c>
      <c r="AP2232" s="147" t="s">
        <v>67</v>
      </c>
      <c r="AQ2232" s="147" t="s">
        <v>67</v>
      </c>
      <c r="AR2232" s="147"/>
      <c r="AS2232" s="209" t="s">
        <v>68</v>
      </c>
      <c r="AT2232" s="223" t="str">
        <f>MONTH(B2232)&amp;"/"&amp;YEAR(B2232)</f>
        <v>3/2026</v>
      </c>
      <c r="AU2232" s="223">
        <f>WEEKNUM(B2232)-WEEKNUM(EOMONTH(B2232,-1)+1)+1</f>
        <v>1</v>
      </c>
      <c r="AV2232" s="209" t="str">
        <f>MONTH(R2232)&amp;"/"&amp;YEAR(R2232)</f>
        <v>5/2026</v>
      </c>
      <c r="AW2232" s="209">
        <f>WEEKNUM(R2232)-WEEKNUM(EOMONTH(R2232,-1)+1)+1</f>
        <v>3</v>
      </c>
      <c r="AX2232" s="209">
        <f>IF(BB2232="S",IF(Q2232="1. Aceitou o programa",R2232-B2232,0),0)</f>
        <v>72</v>
      </c>
      <c r="AY2232" s="209">
        <f>IF(BB2232="S",IF(AND(S2232&lt;&gt;"",R2232&lt;&gt;""),S2232-R2232,0),0)</f>
        <v>0</v>
      </c>
      <c r="AZ2232" s="209">
        <f>IF(BB2232="S",IF(Q2232="1. Aceitou o programa",IF(OR(X2232="Não se Aplica",X2232=""),IF(OR(W2232="Não se Aplica",W2232=""),0,W2232-V2232),AVERAGE(X2232-W2232,W2232-V2232)),0),0)</f>
        <v>0</v>
      </c>
      <c r="BA2232" s="209">
        <f>IF(BB2232="S",IF(AND(Q2232="1. Aceitou o programa",AH2232="Realizada"),IFERROR(IF(AG2232="",0,AG2232-R2232),0),0),0)</f>
        <v>0</v>
      </c>
      <c r="BB2232" s="209" t="str">
        <f>_xlfn.XLOOKUP(U2232,'Lista Suspensa'!$AA$20:$AA$23,'Lista Suspensa'!$AB$20:$AB$23,"N/A")</f>
        <v>S</v>
      </c>
    </row>
    <row r="2233" spans="1:54" ht="12" customHeight="1">
      <c r="A2233" s="151" t="s">
        <v>54</v>
      </c>
      <c r="B2233" s="152">
        <v>46083</v>
      </c>
      <c r="C2233" s="153" t="s">
        <v>55</v>
      </c>
      <c r="D2233" s="153" t="s">
        <v>56</v>
      </c>
      <c r="E2233" s="244">
        <v>94145167</v>
      </c>
      <c r="F2233" s="144" t="s">
        <v>4486</v>
      </c>
      <c r="G2233" s="230"/>
      <c r="H2233" s="154">
        <v>22056</v>
      </c>
      <c r="I2233" s="153">
        <v>65</v>
      </c>
      <c r="J2233" s="148" t="s">
        <v>70</v>
      </c>
      <c r="K2233" s="153" t="s">
        <v>101</v>
      </c>
      <c r="L2233" s="153"/>
      <c r="M2233" s="153"/>
      <c r="N2233" s="153">
        <v>120</v>
      </c>
      <c r="O2233" s="155" t="s">
        <v>4487</v>
      </c>
      <c r="P2233" s="156" t="s">
        <v>60</v>
      </c>
      <c r="Q2233" s="157" t="s">
        <v>110</v>
      </c>
      <c r="R2233" s="158">
        <v>46155</v>
      </c>
      <c r="S2233" s="159"/>
      <c r="T2233" s="159" t="s">
        <v>62</v>
      </c>
      <c r="U2233" s="159" t="s">
        <v>111</v>
      </c>
      <c r="V2233" s="154">
        <v>46149</v>
      </c>
      <c r="W2233" s="154"/>
      <c r="X2233" s="154"/>
      <c r="Y2233" s="160" t="s">
        <v>64</v>
      </c>
      <c r="Z2233" s="160" t="s">
        <v>65</v>
      </c>
      <c r="AA2233" s="153"/>
      <c r="AB2233" s="153"/>
      <c r="AC2233" s="182" t="e">
        <f t="shared" si="70"/>
        <v>#DIV/0!</v>
      </c>
      <c r="AD2233" s="153" t="e">
        <f t="shared" si="71"/>
        <v>#DIV/0!</v>
      </c>
      <c r="AE2233" s="233" t="s">
        <v>66</v>
      </c>
      <c r="AF2233" s="153"/>
      <c r="AG2233" s="159"/>
      <c r="AH2233" s="153"/>
      <c r="AI2233" s="161"/>
      <c r="AJ2233" s="153"/>
      <c r="AK2233" s="153"/>
      <c r="AL2233" s="207"/>
      <c r="AM2233" s="207"/>
      <c r="AN2233" s="207"/>
      <c r="AO2233" s="207" t="str">
        <f ca="1">IF(R2233="","",IF(R2233&gt;TODAY(),"0 meses",DATEDIF(R2233,TODAY(),"m") &amp; " meses"))</f>
        <v>0 meses</v>
      </c>
      <c r="AP2233" s="147" t="s">
        <v>67</v>
      </c>
      <c r="AQ2233" s="147" t="s">
        <v>67</v>
      </c>
      <c r="AR2233" s="147"/>
      <c r="AS2233" s="209" t="s">
        <v>68</v>
      </c>
      <c r="AT2233" s="223" t="str">
        <f>MONTH(B2233)&amp;"/"&amp;YEAR(B2233)</f>
        <v>3/2026</v>
      </c>
      <c r="AU2233" s="223">
        <f>WEEKNUM(B2233)-WEEKNUM(EOMONTH(B2233,-1)+1)+1</f>
        <v>1</v>
      </c>
      <c r="AV2233" s="209" t="str">
        <f>MONTH(R2233)&amp;"/"&amp;YEAR(R2233)</f>
        <v>5/2026</v>
      </c>
      <c r="AW2233" s="209">
        <f>WEEKNUM(R2233)-WEEKNUM(EOMONTH(R2233,-1)+1)+1</f>
        <v>3</v>
      </c>
      <c r="AX2233" s="209">
        <f>IF(BB2233="S",IF(Q2233="1. Aceitou o programa",R2233-B2233,0),0)</f>
        <v>72</v>
      </c>
      <c r="AY2233" s="209">
        <f>IF(BB2233="S",IF(AND(S2233&lt;&gt;"",R2233&lt;&gt;""),S2233-R2233,0),0)</f>
        <v>0</v>
      </c>
      <c r="AZ2233" s="209">
        <f>IF(BB2233="S",IF(Q2233="1. Aceitou o programa",IF(OR(X2233="Não se Aplica",X2233=""),IF(OR(W2233="Não se Aplica",W2233=""),0,W2233-V2233),AVERAGE(X2233-W2233,W2233-V2233)),0),0)</f>
        <v>0</v>
      </c>
      <c r="BA2233" s="209">
        <f>IF(BB2233="S",IF(AND(Q2233="1. Aceitou o programa",AH2233="Realizada"),IFERROR(IF(AG2233="",0,AG2233-R2233),0),0),0)</f>
        <v>0</v>
      </c>
      <c r="BB2233" s="209" t="str">
        <f>_xlfn.XLOOKUP(U2233,'Lista Suspensa'!$AA$20:$AA$23,'Lista Suspensa'!$AB$20:$AB$23,"N/A")</f>
        <v>S</v>
      </c>
    </row>
    <row r="2234" spans="1:54" ht="12" customHeight="1">
      <c r="A2234" s="151" t="s">
        <v>54</v>
      </c>
      <c r="B2234" s="152">
        <v>46083</v>
      </c>
      <c r="C2234" s="153" t="s">
        <v>55</v>
      </c>
      <c r="D2234" s="153" t="s">
        <v>56</v>
      </c>
      <c r="E2234" s="244">
        <v>752876074</v>
      </c>
      <c r="F2234" s="144" t="s">
        <v>4488</v>
      </c>
      <c r="G2234" s="230"/>
      <c r="H2234" s="154">
        <v>23268</v>
      </c>
      <c r="I2234" s="153">
        <v>62</v>
      </c>
      <c r="J2234" s="148" t="s">
        <v>70</v>
      </c>
      <c r="K2234" s="153" t="s">
        <v>101</v>
      </c>
      <c r="L2234" s="153"/>
      <c r="M2234" s="153"/>
      <c r="N2234" s="153">
        <v>100</v>
      </c>
      <c r="O2234" s="155">
        <v>21987196577</v>
      </c>
      <c r="P2234" s="156" t="s">
        <v>60</v>
      </c>
      <c r="Q2234" s="157" t="s">
        <v>110</v>
      </c>
      <c r="R2234" s="158">
        <v>46155</v>
      </c>
      <c r="S2234" s="159"/>
      <c r="T2234" s="159" t="s">
        <v>62</v>
      </c>
      <c r="U2234" s="159" t="s">
        <v>111</v>
      </c>
      <c r="V2234" s="154">
        <v>46149</v>
      </c>
      <c r="W2234" s="154"/>
      <c r="X2234" s="154"/>
      <c r="Y2234" s="160" t="s">
        <v>4223</v>
      </c>
      <c r="Z2234" s="160" t="s">
        <v>65</v>
      </c>
      <c r="AA2234" s="153"/>
      <c r="AB2234" s="153"/>
      <c r="AC2234" s="182" t="e">
        <f t="shared" si="70"/>
        <v>#DIV/0!</v>
      </c>
      <c r="AD2234" s="153" t="e">
        <f t="shared" si="71"/>
        <v>#DIV/0!</v>
      </c>
      <c r="AE2234" s="233" t="s">
        <v>66</v>
      </c>
      <c r="AF2234" s="153"/>
      <c r="AG2234" s="159"/>
      <c r="AH2234" s="153"/>
      <c r="AI2234" s="161"/>
      <c r="AJ2234" s="153"/>
      <c r="AK2234" s="153"/>
      <c r="AL2234" s="207"/>
      <c r="AM2234" s="207"/>
      <c r="AN2234" s="207"/>
      <c r="AO2234" s="207" t="str">
        <f ca="1">IF(R2234="","",IF(R2234&gt;TODAY(),"0 meses",DATEDIF(R2234,TODAY(),"m") &amp; " meses"))</f>
        <v>0 meses</v>
      </c>
      <c r="AP2234" s="147" t="s">
        <v>67</v>
      </c>
      <c r="AQ2234" s="147" t="s">
        <v>67</v>
      </c>
      <c r="AR2234" s="147"/>
      <c r="AS2234" s="209" t="s">
        <v>68</v>
      </c>
      <c r="AT2234" s="223" t="str">
        <f>MONTH(B2234)&amp;"/"&amp;YEAR(B2234)</f>
        <v>3/2026</v>
      </c>
      <c r="AU2234" s="223">
        <f>WEEKNUM(B2234)-WEEKNUM(EOMONTH(B2234,-1)+1)+1</f>
        <v>1</v>
      </c>
      <c r="AV2234" s="209" t="str">
        <f>MONTH(R2234)&amp;"/"&amp;YEAR(R2234)</f>
        <v>5/2026</v>
      </c>
      <c r="AW2234" s="209">
        <f>WEEKNUM(R2234)-WEEKNUM(EOMONTH(R2234,-1)+1)+1</f>
        <v>3</v>
      </c>
      <c r="AX2234" s="209">
        <f>IF(BB2234="S",IF(Q2234="1. Aceitou o programa",R2234-B2234,0),0)</f>
        <v>72</v>
      </c>
      <c r="AY2234" s="209">
        <f>IF(BB2234="S",IF(AND(S2234&lt;&gt;"",R2234&lt;&gt;""),S2234-R2234,0),0)</f>
        <v>0</v>
      </c>
      <c r="AZ2234" s="209">
        <f>IF(BB2234="S",IF(Q2234="1. Aceitou o programa",IF(OR(X2234="Não se Aplica",X2234=""),IF(OR(W2234="Não se Aplica",W2234=""),0,W2234-V2234),AVERAGE(X2234-W2234,W2234-V2234)),0),0)</f>
        <v>0</v>
      </c>
      <c r="BA2234" s="209">
        <f>IF(BB2234="S",IF(AND(Q2234="1. Aceitou o programa",AH2234="Realizada"),IFERROR(IF(AG2234="",0,AG2234-R2234),0),0),0)</f>
        <v>0</v>
      </c>
      <c r="BB2234" s="209" t="str">
        <f>_xlfn.XLOOKUP(U2234,'Lista Suspensa'!$AA$20:$AA$23,'Lista Suspensa'!$AB$20:$AB$23,"N/A")</f>
        <v>S</v>
      </c>
    </row>
    <row r="2235" spans="1:54" ht="12" customHeight="1">
      <c r="A2235" s="151" t="s">
        <v>54</v>
      </c>
      <c r="B2235" s="152">
        <v>46083</v>
      </c>
      <c r="C2235" s="153" t="s">
        <v>55</v>
      </c>
      <c r="D2235" s="153" t="s">
        <v>56</v>
      </c>
      <c r="E2235" s="244">
        <v>213616980</v>
      </c>
      <c r="F2235" s="144" t="s">
        <v>4489</v>
      </c>
      <c r="G2235" s="230"/>
      <c r="H2235" s="154">
        <v>23871</v>
      </c>
      <c r="I2235" s="153">
        <v>61</v>
      </c>
      <c r="J2235" s="148" t="s">
        <v>70</v>
      </c>
      <c r="K2235" s="153" t="s">
        <v>101</v>
      </c>
      <c r="L2235" s="153"/>
      <c r="M2235" s="153"/>
      <c r="N2235" s="153">
        <v>400</v>
      </c>
      <c r="O2235" s="155" t="s">
        <v>4490</v>
      </c>
      <c r="P2235" s="156" t="s">
        <v>71</v>
      </c>
      <c r="Q2235" s="157" t="s">
        <v>110</v>
      </c>
      <c r="R2235" s="158">
        <v>46155</v>
      </c>
      <c r="S2235" s="159"/>
      <c r="T2235" s="159" t="s">
        <v>62</v>
      </c>
      <c r="U2235" s="159" t="s">
        <v>111</v>
      </c>
      <c r="V2235" s="154">
        <v>46149</v>
      </c>
      <c r="W2235" s="154"/>
      <c r="X2235" s="154"/>
      <c r="Y2235" s="160" t="s">
        <v>4491</v>
      </c>
      <c r="Z2235" s="160" t="s">
        <v>65</v>
      </c>
      <c r="AA2235" s="153"/>
      <c r="AB2235" s="153"/>
      <c r="AC2235" s="182" t="e">
        <f t="shared" si="70"/>
        <v>#DIV/0!</v>
      </c>
      <c r="AD2235" s="153" t="e">
        <f t="shared" si="71"/>
        <v>#DIV/0!</v>
      </c>
      <c r="AE2235" s="233" t="s">
        <v>66</v>
      </c>
      <c r="AF2235" s="153"/>
      <c r="AG2235" s="159"/>
      <c r="AH2235" s="153"/>
      <c r="AI2235" s="161"/>
      <c r="AJ2235" s="153"/>
      <c r="AK2235" s="153"/>
      <c r="AL2235" s="207"/>
      <c r="AM2235" s="207"/>
      <c r="AN2235" s="207"/>
      <c r="AO2235" s="207" t="str">
        <f ca="1">IF(R2235="","",IF(R2235&gt;TODAY(),"0 meses",DATEDIF(R2235,TODAY(),"m") &amp; " meses"))</f>
        <v>0 meses</v>
      </c>
      <c r="AP2235" s="147" t="s">
        <v>67</v>
      </c>
      <c r="AQ2235" s="147" t="s">
        <v>67</v>
      </c>
      <c r="AR2235" s="147"/>
      <c r="AS2235" s="209" t="s">
        <v>68</v>
      </c>
      <c r="AT2235" s="223" t="str">
        <f>MONTH(B2235)&amp;"/"&amp;YEAR(B2235)</f>
        <v>3/2026</v>
      </c>
      <c r="AU2235" s="223">
        <f>WEEKNUM(B2235)-WEEKNUM(EOMONTH(B2235,-1)+1)+1</f>
        <v>1</v>
      </c>
      <c r="AV2235" s="209" t="str">
        <f>MONTH(R2235)&amp;"/"&amp;YEAR(R2235)</f>
        <v>5/2026</v>
      </c>
      <c r="AW2235" s="209">
        <f>WEEKNUM(R2235)-WEEKNUM(EOMONTH(R2235,-1)+1)+1</f>
        <v>3</v>
      </c>
      <c r="AX2235" s="209">
        <f>IF(BB2235="S",IF(Q2235="1. Aceitou o programa",R2235-B2235,0),0)</f>
        <v>72</v>
      </c>
      <c r="AY2235" s="209">
        <f>IF(BB2235="S",IF(AND(S2235&lt;&gt;"",R2235&lt;&gt;""),S2235-R2235,0),0)</f>
        <v>0</v>
      </c>
      <c r="AZ2235" s="209">
        <f>IF(BB2235="S",IF(Q2235="1. Aceitou o programa",IF(OR(X2235="Não se Aplica",X2235=""),IF(OR(W2235="Não se Aplica",W2235=""),0,W2235-V2235),AVERAGE(X2235-W2235,W2235-V2235)),0),0)</f>
        <v>0</v>
      </c>
      <c r="BA2235" s="209">
        <f>IF(BB2235="S",IF(AND(Q2235="1. Aceitou o programa",AH2235="Realizada"),IFERROR(IF(AG2235="",0,AG2235-R2235),0),0),0)</f>
        <v>0</v>
      </c>
      <c r="BB2235" s="209" t="str">
        <f>_xlfn.XLOOKUP(U2235,'Lista Suspensa'!$AA$20:$AA$23,'Lista Suspensa'!$AB$20:$AB$23,"N/A")</f>
        <v>S</v>
      </c>
    </row>
    <row r="2236" spans="1:54" ht="12" customHeight="1">
      <c r="A2236" s="151" t="s">
        <v>54</v>
      </c>
      <c r="B2236" s="152">
        <v>46083</v>
      </c>
      <c r="C2236" s="153" t="s">
        <v>55</v>
      </c>
      <c r="D2236" s="153" t="s">
        <v>56</v>
      </c>
      <c r="E2236" s="244">
        <v>94880963</v>
      </c>
      <c r="F2236" s="144" t="s">
        <v>4492</v>
      </c>
      <c r="G2236" s="230"/>
      <c r="H2236" s="154">
        <v>24145</v>
      </c>
      <c r="I2236" s="153">
        <v>60</v>
      </c>
      <c r="J2236" s="148" t="s">
        <v>70</v>
      </c>
      <c r="K2236" s="153" t="s">
        <v>101</v>
      </c>
      <c r="L2236" s="153"/>
      <c r="M2236" s="153"/>
      <c r="N2236" s="153">
        <v>120</v>
      </c>
      <c r="O2236" s="155">
        <v>2199686373</v>
      </c>
      <c r="P2236" s="156" t="s">
        <v>60</v>
      </c>
      <c r="Q2236" s="157" t="s">
        <v>110</v>
      </c>
      <c r="R2236" s="158">
        <v>46155</v>
      </c>
      <c r="S2236" s="159"/>
      <c r="T2236" s="159" t="s">
        <v>62</v>
      </c>
      <c r="U2236" s="159" t="s">
        <v>111</v>
      </c>
      <c r="V2236" s="154">
        <v>46149</v>
      </c>
      <c r="W2236" s="154"/>
      <c r="X2236" s="154"/>
      <c r="Y2236" s="160" t="s">
        <v>64</v>
      </c>
      <c r="Z2236" s="160" t="s">
        <v>65</v>
      </c>
      <c r="AA2236" s="153"/>
      <c r="AB2236" s="153"/>
      <c r="AC2236" s="182" t="e">
        <f t="shared" si="70"/>
        <v>#DIV/0!</v>
      </c>
      <c r="AD2236" s="153" t="e">
        <f t="shared" si="71"/>
        <v>#DIV/0!</v>
      </c>
      <c r="AE2236" s="233" t="s">
        <v>66</v>
      </c>
      <c r="AF2236" s="153"/>
      <c r="AG2236" s="159"/>
      <c r="AH2236" s="153"/>
      <c r="AI2236" s="161"/>
      <c r="AJ2236" s="153"/>
      <c r="AK2236" s="153"/>
      <c r="AL2236" s="207"/>
      <c r="AM2236" s="207"/>
      <c r="AN2236" s="207"/>
      <c r="AO2236" s="207" t="str">
        <f ca="1">IF(R2236="","",IF(R2236&gt;TODAY(),"0 meses",DATEDIF(R2236,TODAY(),"m") &amp; " meses"))</f>
        <v>0 meses</v>
      </c>
      <c r="AP2236" s="147" t="s">
        <v>67</v>
      </c>
      <c r="AQ2236" s="147" t="s">
        <v>67</v>
      </c>
      <c r="AR2236" s="147"/>
      <c r="AS2236" s="209" t="s">
        <v>68</v>
      </c>
      <c r="AT2236" s="223" t="str">
        <f>MONTH(B2236)&amp;"/"&amp;YEAR(B2236)</f>
        <v>3/2026</v>
      </c>
      <c r="AU2236" s="223">
        <f>WEEKNUM(B2236)-WEEKNUM(EOMONTH(B2236,-1)+1)+1</f>
        <v>1</v>
      </c>
      <c r="AV2236" s="209" t="str">
        <f>MONTH(R2236)&amp;"/"&amp;YEAR(R2236)</f>
        <v>5/2026</v>
      </c>
      <c r="AW2236" s="209">
        <f>WEEKNUM(R2236)-WEEKNUM(EOMONTH(R2236,-1)+1)+1</f>
        <v>3</v>
      </c>
      <c r="AX2236" s="209">
        <f>IF(BB2236="S",IF(Q2236="1. Aceitou o programa",R2236-B2236,0),0)</f>
        <v>72</v>
      </c>
      <c r="AY2236" s="209">
        <f>IF(BB2236="S",IF(AND(S2236&lt;&gt;"",R2236&lt;&gt;""),S2236-R2236,0),0)</f>
        <v>0</v>
      </c>
      <c r="AZ2236" s="209">
        <f>IF(BB2236="S",IF(Q2236="1. Aceitou o programa",IF(OR(X2236="Não se Aplica",X2236=""),IF(OR(W2236="Não se Aplica",W2236=""),0,W2236-V2236),AVERAGE(X2236-W2236,W2236-V2236)),0),0)</f>
        <v>0</v>
      </c>
      <c r="BA2236" s="209">
        <f>IF(BB2236="S",IF(AND(Q2236="1. Aceitou o programa",AH2236="Realizada"),IFERROR(IF(AG2236="",0,AG2236-R2236),0),0),0)</f>
        <v>0</v>
      </c>
      <c r="BB2236" s="209" t="str">
        <f>_xlfn.XLOOKUP(U2236,'Lista Suspensa'!$AA$20:$AA$23,'Lista Suspensa'!$AB$20:$AB$23,"N/A")</f>
        <v>S</v>
      </c>
    </row>
    <row r="2237" spans="1:54" ht="12" customHeight="1">
      <c r="A2237" s="151" t="s">
        <v>54</v>
      </c>
      <c r="B2237" s="152">
        <v>46083</v>
      </c>
      <c r="C2237" s="153" t="s">
        <v>55</v>
      </c>
      <c r="D2237" s="153" t="s">
        <v>56</v>
      </c>
      <c r="E2237" s="244">
        <v>92884692</v>
      </c>
      <c r="F2237" s="144" t="s">
        <v>4493</v>
      </c>
      <c r="G2237" s="230"/>
      <c r="H2237" s="154">
        <v>24945</v>
      </c>
      <c r="I2237" s="153">
        <v>58</v>
      </c>
      <c r="J2237" s="148" t="s">
        <v>70</v>
      </c>
      <c r="K2237" s="153" t="s">
        <v>101</v>
      </c>
      <c r="L2237" s="153"/>
      <c r="M2237" s="153"/>
      <c r="N2237" s="153">
        <v>750</v>
      </c>
      <c r="O2237" s="155">
        <v>21993021331</v>
      </c>
      <c r="P2237" s="156" t="s">
        <v>60</v>
      </c>
      <c r="Q2237" s="157" t="s">
        <v>110</v>
      </c>
      <c r="R2237" s="158">
        <v>46155</v>
      </c>
      <c r="S2237" s="159"/>
      <c r="T2237" s="159" t="s">
        <v>62</v>
      </c>
      <c r="U2237" s="159" t="s">
        <v>111</v>
      </c>
      <c r="V2237" s="154">
        <v>46149</v>
      </c>
      <c r="W2237" s="154"/>
      <c r="X2237" s="154"/>
      <c r="Y2237" s="160" t="s">
        <v>64</v>
      </c>
      <c r="Z2237" s="160" t="s">
        <v>65</v>
      </c>
      <c r="AA2237" s="153"/>
      <c r="AB2237" s="153"/>
      <c r="AC2237" s="182" t="e">
        <f t="shared" si="70"/>
        <v>#DIV/0!</v>
      </c>
      <c r="AD2237" s="153" t="e">
        <f t="shared" si="71"/>
        <v>#DIV/0!</v>
      </c>
      <c r="AE2237" s="233" t="s">
        <v>66</v>
      </c>
      <c r="AF2237" s="153"/>
      <c r="AG2237" s="159"/>
      <c r="AH2237" s="153"/>
      <c r="AI2237" s="161"/>
      <c r="AJ2237" s="153"/>
      <c r="AK2237" s="153"/>
      <c r="AL2237" s="207"/>
      <c r="AM2237" s="207"/>
      <c r="AN2237" s="207"/>
      <c r="AO2237" s="207" t="str">
        <f ca="1">IF(R2237="","",IF(R2237&gt;TODAY(),"0 meses",DATEDIF(R2237,TODAY(),"m") &amp; " meses"))</f>
        <v>0 meses</v>
      </c>
      <c r="AP2237" s="147" t="s">
        <v>67</v>
      </c>
      <c r="AQ2237" s="147" t="s">
        <v>67</v>
      </c>
      <c r="AR2237" s="147"/>
      <c r="AS2237" s="209" t="s">
        <v>68</v>
      </c>
      <c r="AT2237" s="223" t="str">
        <f>MONTH(B2237)&amp;"/"&amp;YEAR(B2237)</f>
        <v>3/2026</v>
      </c>
      <c r="AU2237" s="223">
        <f>WEEKNUM(B2237)-WEEKNUM(EOMONTH(B2237,-1)+1)+1</f>
        <v>1</v>
      </c>
      <c r="AV2237" s="209" t="str">
        <f>MONTH(R2237)&amp;"/"&amp;YEAR(R2237)</f>
        <v>5/2026</v>
      </c>
      <c r="AW2237" s="209">
        <f>WEEKNUM(R2237)-WEEKNUM(EOMONTH(R2237,-1)+1)+1</f>
        <v>3</v>
      </c>
      <c r="AX2237" s="209">
        <f>IF(BB2237="S",IF(Q2237="1. Aceitou o programa",R2237-B2237,0),0)</f>
        <v>72</v>
      </c>
      <c r="AY2237" s="209">
        <f>IF(BB2237="S",IF(AND(S2237&lt;&gt;"",R2237&lt;&gt;""),S2237-R2237,0),0)</f>
        <v>0</v>
      </c>
      <c r="AZ2237" s="209">
        <f>IF(BB2237="S",IF(Q2237="1. Aceitou o programa",IF(OR(X2237="Não se Aplica",X2237=""),IF(OR(W2237="Não se Aplica",W2237=""),0,W2237-V2237),AVERAGE(X2237-W2237,W2237-V2237)),0),0)</f>
        <v>0</v>
      </c>
      <c r="BA2237" s="209">
        <f>IF(BB2237="S",IF(AND(Q2237="1. Aceitou o programa",AH2237="Realizada"),IFERROR(IF(AG2237="",0,AG2237-R2237),0),0),0)</f>
        <v>0</v>
      </c>
      <c r="BB2237" s="209" t="str">
        <f>_xlfn.XLOOKUP(U2237,'Lista Suspensa'!$AA$20:$AA$23,'Lista Suspensa'!$AB$20:$AB$23,"N/A")</f>
        <v>S</v>
      </c>
    </row>
    <row r="2238" spans="1:54" ht="12" customHeight="1">
      <c r="A2238" s="151" t="s">
        <v>54</v>
      </c>
      <c r="B2238" s="152">
        <v>46083</v>
      </c>
      <c r="C2238" s="153" t="s">
        <v>55</v>
      </c>
      <c r="D2238" s="153" t="s">
        <v>56</v>
      </c>
      <c r="E2238" s="244">
        <v>882085298</v>
      </c>
      <c r="F2238" s="144" t="s">
        <v>4494</v>
      </c>
      <c r="G2238" s="230"/>
      <c r="H2238" s="154">
        <v>25131</v>
      </c>
      <c r="I2238" s="153">
        <v>57</v>
      </c>
      <c r="J2238" s="148" t="s">
        <v>70</v>
      </c>
      <c r="K2238" s="153" t="s">
        <v>101</v>
      </c>
      <c r="L2238" s="153"/>
      <c r="M2238" s="153"/>
      <c r="N2238" s="153">
        <v>600</v>
      </c>
      <c r="O2238" s="155" t="s">
        <v>4495</v>
      </c>
      <c r="P2238" s="156" t="s">
        <v>60</v>
      </c>
      <c r="Q2238" s="157" t="s">
        <v>110</v>
      </c>
      <c r="R2238" s="158">
        <v>46155</v>
      </c>
      <c r="S2238" s="159"/>
      <c r="T2238" s="159" t="s">
        <v>62</v>
      </c>
      <c r="U2238" s="159" t="s">
        <v>111</v>
      </c>
      <c r="V2238" s="154">
        <v>46149</v>
      </c>
      <c r="W2238" s="154"/>
      <c r="X2238" s="154"/>
      <c r="Y2238" s="160" t="s">
        <v>4496</v>
      </c>
      <c r="Z2238" s="160" t="s">
        <v>65</v>
      </c>
      <c r="AA2238" s="153"/>
      <c r="AB2238" s="153"/>
      <c r="AC2238" s="182" t="e">
        <f t="shared" si="70"/>
        <v>#DIV/0!</v>
      </c>
      <c r="AD2238" s="153" t="e">
        <f t="shared" si="71"/>
        <v>#DIV/0!</v>
      </c>
      <c r="AE2238" s="233" t="s">
        <v>66</v>
      </c>
      <c r="AF2238" s="153"/>
      <c r="AG2238" s="159"/>
      <c r="AH2238" s="153"/>
      <c r="AI2238" s="161"/>
      <c r="AJ2238" s="153"/>
      <c r="AK2238" s="153"/>
      <c r="AL2238" s="207"/>
      <c r="AM2238" s="207"/>
      <c r="AN2238" s="207"/>
      <c r="AO2238" s="207" t="str">
        <f ca="1">IF(R2238="","",IF(R2238&gt;TODAY(),"0 meses",DATEDIF(R2238,TODAY(),"m") &amp; " meses"))</f>
        <v>0 meses</v>
      </c>
      <c r="AP2238" s="147" t="s">
        <v>67</v>
      </c>
      <c r="AQ2238" s="147" t="s">
        <v>67</v>
      </c>
      <c r="AR2238" s="147"/>
      <c r="AS2238" s="209" t="s">
        <v>68</v>
      </c>
      <c r="AT2238" s="223" t="str">
        <f>MONTH(B2238)&amp;"/"&amp;YEAR(B2238)</f>
        <v>3/2026</v>
      </c>
      <c r="AU2238" s="223">
        <f>WEEKNUM(B2238)-WEEKNUM(EOMONTH(B2238,-1)+1)+1</f>
        <v>1</v>
      </c>
      <c r="AV2238" s="209" t="str">
        <f>MONTH(R2238)&amp;"/"&amp;YEAR(R2238)</f>
        <v>5/2026</v>
      </c>
      <c r="AW2238" s="209">
        <f>WEEKNUM(R2238)-WEEKNUM(EOMONTH(R2238,-1)+1)+1</f>
        <v>3</v>
      </c>
      <c r="AX2238" s="209">
        <f>IF(BB2238="S",IF(Q2238="1. Aceitou o programa",R2238-B2238,0),0)</f>
        <v>72</v>
      </c>
      <c r="AY2238" s="209">
        <f>IF(BB2238="S",IF(AND(S2238&lt;&gt;"",R2238&lt;&gt;""),S2238-R2238,0),0)</f>
        <v>0</v>
      </c>
      <c r="AZ2238" s="209">
        <f>IF(BB2238="S",IF(Q2238="1. Aceitou o programa",IF(OR(X2238="Não se Aplica",X2238=""),IF(OR(W2238="Não se Aplica",W2238=""),0,W2238-V2238),AVERAGE(X2238-W2238,W2238-V2238)),0),0)</f>
        <v>0</v>
      </c>
      <c r="BA2238" s="209">
        <f>IF(BB2238="S",IF(AND(Q2238="1. Aceitou o programa",AH2238="Realizada"),IFERROR(IF(AG2238="",0,AG2238-R2238),0),0),0)</f>
        <v>0</v>
      </c>
      <c r="BB2238" s="209" t="str">
        <f>_xlfn.XLOOKUP(U2238,'Lista Suspensa'!$AA$20:$AA$23,'Lista Suspensa'!$AB$20:$AB$23,"N/A")</f>
        <v>S</v>
      </c>
    </row>
    <row r="2239" spans="1:54" ht="12" customHeight="1">
      <c r="A2239" s="151" t="s">
        <v>54</v>
      </c>
      <c r="B2239" s="152">
        <v>46083</v>
      </c>
      <c r="C2239" s="153" t="s">
        <v>55</v>
      </c>
      <c r="D2239" s="153" t="s">
        <v>56</v>
      </c>
      <c r="E2239" s="244">
        <v>94063196</v>
      </c>
      <c r="F2239" s="144" t="s">
        <v>4497</v>
      </c>
      <c r="G2239" s="230"/>
      <c r="H2239" s="154">
        <v>25530</v>
      </c>
      <c r="I2239" s="153">
        <v>56</v>
      </c>
      <c r="J2239" s="148" t="s">
        <v>70</v>
      </c>
      <c r="K2239" s="153" t="s">
        <v>101</v>
      </c>
      <c r="L2239" s="153"/>
      <c r="M2239" s="153"/>
      <c r="N2239" s="153">
        <v>380</v>
      </c>
      <c r="O2239" s="155" t="s">
        <v>4498</v>
      </c>
      <c r="P2239" s="156" t="s">
        <v>60</v>
      </c>
      <c r="Q2239" s="157" t="s">
        <v>110</v>
      </c>
      <c r="R2239" s="158">
        <v>46155</v>
      </c>
      <c r="S2239" s="159"/>
      <c r="T2239" s="159" t="s">
        <v>62</v>
      </c>
      <c r="U2239" s="159" t="s">
        <v>111</v>
      </c>
      <c r="V2239" s="154">
        <v>46149</v>
      </c>
      <c r="W2239" s="154"/>
      <c r="X2239" s="154"/>
      <c r="Y2239" s="160" t="s">
        <v>2849</v>
      </c>
      <c r="Z2239" s="160" t="s">
        <v>65</v>
      </c>
      <c r="AA2239" s="153"/>
      <c r="AB2239" s="153"/>
      <c r="AC2239" s="182" t="e">
        <f t="shared" si="70"/>
        <v>#DIV/0!</v>
      </c>
      <c r="AD2239" s="153" t="e">
        <f t="shared" si="71"/>
        <v>#DIV/0!</v>
      </c>
      <c r="AE2239" s="233" t="s">
        <v>66</v>
      </c>
      <c r="AF2239" s="153"/>
      <c r="AG2239" s="159"/>
      <c r="AH2239" s="153"/>
      <c r="AI2239" s="161"/>
      <c r="AJ2239" s="153"/>
      <c r="AK2239" s="153"/>
      <c r="AL2239" s="207"/>
      <c r="AM2239" s="207"/>
      <c r="AN2239" s="207"/>
      <c r="AO2239" s="207" t="str">
        <f ca="1">IF(R2239="","",IF(R2239&gt;TODAY(),"0 meses",DATEDIF(R2239,TODAY(),"m") &amp; " meses"))</f>
        <v>0 meses</v>
      </c>
      <c r="AP2239" s="147" t="s">
        <v>67</v>
      </c>
      <c r="AQ2239" s="147" t="s">
        <v>67</v>
      </c>
      <c r="AR2239" s="147"/>
      <c r="AS2239" s="209" t="s">
        <v>68</v>
      </c>
      <c r="AT2239" s="223" t="str">
        <f>MONTH(B2239)&amp;"/"&amp;YEAR(B2239)</f>
        <v>3/2026</v>
      </c>
      <c r="AU2239" s="223">
        <f>WEEKNUM(B2239)-WEEKNUM(EOMONTH(B2239,-1)+1)+1</f>
        <v>1</v>
      </c>
      <c r="AV2239" s="209" t="str">
        <f>MONTH(R2239)&amp;"/"&amp;YEAR(R2239)</f>
        <v>5/2026</v>
      </c>
      <c r="AW2239" s="209">
        <f>WEEKNUM(R2239)-WEEKNUM(EOMONTH(R2239,-1)+1)+1</f>
        <v>3</v>
      </c>
      <c r="AX2239" s="209">
        <f>IF(BB2239="S",IF(Q2239="1. Aceitou o programa",R2239-B2239,0),0)</f>
        <v>72</v>
      </c>
      <c r="AY2239" s="209">
        <f>IF(BB2239="S",IF(AND(S2239&lt;&gt;"",R2239&lt;&gt;""),S2239-R2239,0),0)</f>
        <v>0</v>
      </c>
      <c r="AZ2239" s="209">
        <f>IF(BB2239="S",IF(Q2239="1. Aceitou o programa",IF(OR(X2239="Não se Aplica",X2239=""),IF(OR(W2239="Não se Aplica",W2239=""),0,W2239-V2239),AVERAGE(X2239-W2239,W2239-V2239)),0),0)</f>
        <v>0</v>
      </c>
      <c r="BA2239" s="209">
        <f>IF(BB2239="S",IF(AND(Q2239="1. Aceitou o programa",AH2239="Realizada"),IFERROR(IF(AG2239="",0,AG2239-R2239),0),0),0)</f>
        <v>0</v>
      </c>
      <c r="BB2239" s="209" t="str">
        <f>_xlfn.XLOOKUP(U2239,'Lista Suspensa'!$AA$20:$AA$23,'Lista Suspensa'!$AB$20:$AB$23,"N/A")</f>
        <v>S</v>
      </c>
    </row>
    <row r="2240" spans="1:54" ht="12" customHeight="1">
      <c r="A2240" s="151" t="s">
        <v>54</v>
      </c>
      <c r="B2240" s="152">
        <v>46083</v>
      </c>
      <c r="C2240" s="153" t="s">
        <v>55</v>
      </c>
      <c r="D2240" s="153" t="s">
        <v>56</v>
      </c>
      <c r="E2240" s="244">
        <v>819172189</v>
      </c>
      <c r="F2240" s="144" t="s">
        <v>4499</v>
      </c>
      <c r="G2240" s="230"/>
      <c r="H2240" s="154">
        <v>25944</v>
      </c>
      <c r="I2240" s="153">
        <v>55</v>
      </c>
      <c r="J2240" s="148" t="s">
        <v>70</v>
      </c>
      <c r="K2240" s="153" t="s">
        <v>101</v>
      </c>
      <c r="L2240" s="153"/>
      <c r="M2240" s="153"/>
      <c r="N2240" s="153">
        <v>200</v>
      </c>
      <c r="O2240" s="155" t="s">
        <v>4500</v>
      </c>
      <c r="P2240" s="156" t="s">
        <v>60</v>
      </c>
      <c r="Q2240" s="157" t="s">
        <v>110</v>
      </c>
      <c r="R2240" s="158">
        <v>46155</v>
      </c>
      <c r="S2240" s="159"/>
      <c r="T2240" s="159" t="s">
        <v>62</v>
      </c>
      <c r="U2240" s="159" t="s">
        <v>111</v>
      </c>
      <c r="V2240" s="154">
        <v>46149</v>
      </c>
      <c r="W2240" s="154">
        <v>46155</v>
      </c>
      <c r="X2240" s="154"/>
      <c r="Y2240" s="160" t="s">
        <v>99</v>
      </c>
      <c r="Z2240" s="160" t="s">
        <v>65</v>
      </c>
      <c r="AA2240" s="153"/>
      <c r="AB2240" s="153"/>
      <c r="AC2240" s="182" t="e">
        <f t="shared" si="70"/>
        <v>#DIV/0!</v>
      </c>
      <c r="AD2240" s="153" t="e">
        <f t="shared" si="71"/>
        <v>#DIV/0!</v>
      </c>
      <c r="AE2240" s="233" t="s">
        <v>66</v>
      </c>
      <c r="AF2240" s="153"/>
      <c r="AG2240" s="159"/>
      <c r="AH2240" s="153"/>
      <c r="AI2240" s="161"/>
      <c r="AJ2240" s="153"/>
      <c r="AK2240" s="153"/>
      <c r="AL2240" s="207"/>
      <c r="AM2240" s="207"/>
      <c r="AN2240" s="207"/>
      <c r="AO2240" s="207" t="str">
        <f ca="1">IF(R2240="","",IF(R2240&gt;TODAY(),"0 meses",DATEDIF(R2240,TODAY(),"m") &amp; " meses"))</f>
        <v>0 meses</v>
      </c>
      <c r="AP2240" s="147" t="s">
        <v>67</v>
      </c>
      <c r="AQ2240" s="147" t="s">
        <v>67</v>
      </c>
      <c r="AR2240" s="147"/>
      <c r="AS2240" s="209" t="s">
        <v>68</v>
      </c>
      <c r="AT2240" s="223" t="str">
        <f>MONTH(B2240)&amp;"/"&amp;YEAR(B2240)</f>
        <v>3/2026</v>
      </c>
      <c r="AU2240" s="223">
        <f>WEEKNUM(B2240)-WEEKNUM(EOMONTH(B2240,-1)+1)+1</f>
        <v>1</v>
      </c>
      <c r="AV2240" s="209" t="str">
        <f>MONTH(R2240)&amp;"/"&amp;YEAR(R2240)</f>
        <v>5/2026</v>
      </c>
      <c r="AW2240" s="209">
        <f>WEEKNUM(R2240)-WEEKNUM(EOMONTH(R2240,-1)+1)+1</f>
        <v>3</v>
      </c>
      <c r="AX2240" s="209">
        <f>IF(BB2240="S",IF(Q2240="1. Aceitou o programa",R2240-B2240,0),0)</f>
        <v>72</v>
      </c>
      <c r="AY2240" s="209">
        <f>IF(BB2240="S",IF(AND(S2240&lt;&gt;"",R2240&lt;&gt;""),S2240-R2240,0),0)</f>
        <v>0</v>
      </c>
      <c r="AZ2240" s="209">
        <f>IF(BB2240="S",IF(Q2240="1. Aceitou o programa",IF(OR(X2240="Não se Aplica",X2240=""),IF(OR(W2240="Não se Aplica",W2240=""),0,W2240-V2240),AVERAGE(X2240-W2240,W2240-V2240)),0),0)</f>
        <v>6</v>
      </c>
      <c r="BA2240" s="209">
        <f>IF(BB2240="S",IF(AND(Q2240="1. Aceitou o programa",AH2240="Realizada"),IFERROR(IF(AG2240="",0,AG2240-R2240),0),0),0)</f>
        <v>0</v>
      </c>
      <c r="BB2240" s="209" t="str">
        <f>_xlfn.XLOOKUP(U2240,'Lista Suspensa'!$AA$20:$AA$23,'Lista Suspensa'!$AB$20:$AB$23,"N/A")</f>
        <v>S</v>
      </c>
    </row>
    <row r="2241" spans="1:54" ht="12" customHeight="1">
      <c r="A2241" s="151" t="s">
        <v>54</v>
      </c>
      <c r="B2241" s="152">
        <v>46083</v>
      </c>
      <c r="C2241" s="153" t="s">
        <v>55</v>
      </c>
      <c r="D2241" s="153" t="s">
        <v>56</v>
      </c>
      <c r="E2241" s="244">
        <v>93765500</v>
      </c>
      <c r="F2241" s="144" t="s">
        <v>4501</v>
      </c>
      <c r="G2241" s="230"/>
      <c r="H2241" s="154">
        <v>26443</v>
      </c>
      <c r="I2241" s="153">
        <v>53</v>
      </c>
      <c r="J2241" s="148" t="s">
        <v>70</v>
      </c>
      <c r="K2241" s="153" t="s">
        <v>101</v>
      </c>
      <c r="L2241" s="153"/>
      <c r="M2241" s="153"/>
      <c r="N2241" s="153">
        <v>380</v>
      </c>
      <c r="O2241" s="155" t="s">
        <v>4502</v>
      </c>
      <c r="P2241" s="156" t="s">
        <v>60</v>
      </c>
      <c r="Q2241" s="157" t="s">
        <v>110</v>
      </c>
      <c r="R2241" s="158">
        <v>46155</v>
      </c>
      <c r="S2241" s="159"/>
      <c r="T2241" s="159" t="s">
        <v>62</v>
      </c>
      <c r="U2241" s="159" t="s">
        <v>111</v>
      </c>
      <c r="V2241" s="154">
        <v>46149</v>
      </c>
      <c r="W2241" s="154">
        <v>46155</v>
      </c>
      <c r="X2241" s="154"/>
      <c r="Y2241" s="160" t="s">
        <v>99</v>
      </c>
      <c r="Z2241" s="160" t="s">
        <v>65</v>
      </c>
      <c r="AA2241" s="153"/>
      <c r="AB2241" s="153"/>
      <c r="AC2241" s="182" t="e">
        <f t="shared" si="70"/>
        <v>#DIV/0!</v>
      </c>
      <c r="AD2241" s="153" t="e">
        <f t="shared" si="71"/>
        <v>#DIV/0!</v>
      </c>
      <c r="AE2241" s="233" t="s">
        <v>66</v>
      </c>
      <c r="AF2241" s="153"/>
      <c r="AG2241" s="159"/>
      <c r="AH2241" s="153"/>
      <c r="AI2241" s="161"/>
      <c r="AJ2241" s="153"/>
      <c r="AK2241" s="153"/>
      <c r="AL2241" s="207"/>
      <c r="AM2241" s="207"/>
      <c r="AN2241" s="207"/>
      <c r="AO2241" s="207" t="str">
        <f ca="1">IF(R2241="","",IF(R2241&gt;TODAY(),"0 meses",DATEDIF(R2241,TODAY(),"m") &amp; " meses"))</f>
        <v>0 meses</v>
      </c>
      <c r="AP2241" s="147" t="s">
        <v>67</v>
      </c>
      <c r="AQ2241" s="147" t="s">
        <v>67</v>
      </c>
      <c r="AR2241" s="147"/>
      <c r="AS2241" s="209" t="s">
        <v>68</v>
      </c>
      <c r="AT2241" s="223" t="str">
        <f>MONTH(B2241)&amp;"/"&amp;YEAR(B2241)</f>
        <v>3/2026</v>
      </c>
      <c r="AU2241" s="223">
        <f>WEEKNUM(B2241)-WEEKNUM(EOMONTH(B2241,-1)+1)+1</f>
        <v>1</v>
      </c>
      <c r="AV2241" s="209" t="str">
        <f>MONTH(R2241)&amp;"/"&amp;YEAR(R2241)</f>
        <v>5/2026</v>
      </c>
      <c r="AW2241" s="209">
        <f>WEEKNUM(R2241)-WEEKNUM(EOMONTH(R2241,-1)+1)+1</f>
        <v>3</v>
      </c>
      <c r="AX2241" s="209">
        <f>IF(BB2241="S",IF(Q2241="1. Aceitou o programa",R2241-B2241,0),0)</f>
        <v>72</v>
      </c>
      <c r="AY2241" s="209">
        <f>IF(BB2241="S",IF(AND(S2241&lt;&gt;"",R2241&lt;&gt;""),S2241-R2241,0),0)</f>
        <v>0</v>
      </c>
      <c r="AZ2241" s="209">
        <f>IF(BB2241="S",IF(Q2241="1. Aceitou o programa",IF(OR(X2241="Não se Aplica",X2241=""),IF(OR(W2241="Não se Aplica",W2241=""),0,W2241-V2241),AVERAGE(X2241-W2241,W2241-V2241)),0),0)</f>
        <v>6</v>
      </c>
      <c r="BA2241" s="209">
        <f>IF(BB2241="S",IF(AND(Q2241="1. Aceitou o programa",AH2241="Realizada"),IFERROR(IF(AG2241="",0,AG2241-R2241),0),0),0)</f>
        <v>0</v>
      </c>
      <c r="BB2241" s="209" t="str">
        <f>_xlfn.XLOOKUP(U2241,'Lista Suspensa'!$AA$20:$AA$23,'Lista Suspensa'!$AB$20:$AB$23,"N/A")</f>
        <v>S</v>
      </c>
    </row>
    <row r="2242" spans="1:54" ht="12" customHeight="1">
      <c r="A2242" s="151" t="s">
        <v>54</v>
      </c>
      <c r="B2242" s="152">
        <v>46083</v>
      </c>
      <c r="C2242" s="153" t="s">
        <v>55</v>
      </c>
      <c r="D2242" s="153" t="s">
        <v>56</v>
      </c>
      <c r="E2242" s="244">
        <v>756019281</v>
      </c>
      <c r="F2242" s="144" t="s">
        <v>4503</v>
      </c>
      <c r="G2242" s="230"/>
      <c r="H2242" s="154">
        <v>26837</v>
      </c>
      <c r="I2242" s="153">
        <v>52</v>
      </c>
      <c r="J2242" s="148" t="s">
        <v>70</v>
      </c>
      <c r="K2242" s="153" t="s">
        <v>101</v>
      </c>
      <c r="L2242" s="153"/>
      <c r="M2242" s="153"/>
      <c r="N2242" s="153">
        <v>100</v>
      </c>
      <c r="O2242" s="155" t="s">
        <v>4504</v>
      </c>
      <c r="P2242" s="156" t="s">
        <v>60</v>
      </c>
      <c r="Q2242" s="157" t="s">
        <v>110</v>
      </c>
      <c r="R2242" s="158">
        <v>46155</v>
      </c>
      <c r="S2242" s="159"/>
      <c r="T2242" s="159" t="s">
        <v>62</v>
      </c>
      <c r="U2242" s="159" t="s">
        <v>111</v>
      </c>
      <c r="V2242" s="154">
        <v>46149</v>
      </c>
      <c r="W2242" s="154"/>
      <c r="X2242" s="154"/>
      <c r="Y2242" s="160" t="s">
        <v>4505</v>
      </c>
      <c r="Z2242" s="160" t="s">
        <v>65</v>
      </c>
      <c r="AA2242" s="153"/>
      <c r="AB2242" s="153"/>
      <c r="AC2242" s="182" t="e">
        <f t="shared" ref="AC2242:AC2305" si="72">SUM(AA2242/(AB2242^2))</f>
        <v>#DIV/0!</v>
      </c>
      <c r="AD2242" s="153" t="e">
        <f t="shared" ref="AD2242:AD2305" si="73">IF(AC2242&lt;18.5,"ABAIXO DO PESO",
(IF(AC2242&lt;=24.9,"PESO NORMAL",
(IF(AC2242&lt;=29.9,"SOBREPESO",
(IF(AC2242&lt;=34.9,"OBESIDADE I",
(IF(AC2242&lt;=39.9,"OBESIDADE II",
(IF(AC2242&lt;=999,"OBESIDADE III","VAZIO")))))))))))</f>
        <v>#DIV/0!</v>
      </c>
      <c r="AE2242" s="233" t="s">
        <v>66</v>
      </c>
      <c r="AF2242" s="153"/>
      <c r="AG2242" s="159"/>
      <c r="AH2242" s="153"/>
      <c r="AI2242" s="161"/>
      <c r="AJ2242" s="153"/>
      <c r="AK2242" s="153"/>
      <c r="AL2242" s="207"/>
      <c r="AM2242" s="207"/>
      <c r="AN2242" s="207"/>
      <c r="AO2242" s="207" t="str">
        <f ca="1">IF(R2242="","",IF(R2242&gt;TODAY(),"0 meses",DATEDIF(R2242,TODAY(),"m") &amp; " meses"))</f>
        <v>0 meses</v>
      </c>
      <c r="AP2242" s="147" t="s">
        <v>67</v>
      </c>
      <c r="AQ2242" s="147" t="s">
        <v>67</v>
      </c>
      <c r="AR2242" s="147"/>
      <c r="AS2242" s="209" t="s">
        <v>68</v>
      </c>
      <c r="AT2242" s="223" t="str">
        <f>MONTH(B2242)&amp;"/"&amp;YEAR(B2242)</f>
        <v>3/2026</v>
      </c>
      <c r="AU2242" s="223">
        <f>WEEKNUM(B2242)-WEEKNUM(EOMONTH(B2242,-1)+1)+1</f>
        <v>1</v>
      </c>
      <c r="AV2242" s="209" t="str">
        <f>MONTH(R2242)&amp;"/"&amp;YEAR(R2242)</f>
        <v>5/2026</v>
      </c>
      <c r="AW2242" s="209">
        <f>WEEKNUM(R2242)-WEEKNUM(EOMONTH(R2242,-1)+1)+1</f>
        <v>3</v>
      </c>
      <c r="AX2242" s="209">
        <f>IF(BB2242="S",IF(Q2242="1. Aceitou o programa",R2242-B2242,0),0)</f>
        <v>72</v>
      </c>
      <c r="AY2242" s="209">
        <f>IF(BB2242="S",IF(AND(S2242&lt;&gt;"",R2242&lt;&gt;""),S2242-R2242,0),0)</f>
        <v>0</v>
      </c>
      <c r="AZ2242" s="209">
        <f>IF(BB2242="S",IF(Q2242="1. Aceitou o programa",IF(OR(X2242="Não se Aplica",X2242=""),IF(OR(W2242="Não se Aplica",W2242=""),0,W2242-V2242),AVERAGE(X2242-W2242,W2242-V2242)),0),0)</f>
        <v>0</v>
      </c>
      <c r="BA2242" s="209">
        <f>IF(BB2242="S",IF(AND(Q2242="1. Aceitou o programa",AH2242="Realizada"),IFERROR(IF(AG2242="",0,AG2242-R2242),0),0),0)</f>
        <v>0</v>
      </c>
      <c r="BB2242" s="209" t="str">
        <f>_xlfn.XLOOKUP(U2242,'Lista Suspensa'!$AA$20:$AA$23,'Lista Suspensa'!$AB$20:$AB$23,"N/A")</f>
        <v>S</v>
      </c>
    </row>
    <row r="2243" spans="1:54" ht="12" customHeight="1">
      <c r="A2243" s="151" t="s">
        <v>54</v>
      </c>
      <c r="B2243" s="152">
        <v>46083</v>
      </c>
      <c r="C2243" s="153" t="s">
        <v>55</v>
      </c>
      <c r="D2243" s="153" t="s">
        <v>56</v>
      </c>
      <c r="E2243" s="244">
        <v>751929883</v>
      </c>
      <c r="F2243" s="144" t="s">
        <v>4506</v>
      </c>
      <c r="G2243" s="230"/>
      <c r="H2243" s="154">
        <v>27636</v>
      </c>
      <c r="I2243" s="153">
        <v>50</v>
      </c>
      <c r="J2243" s="148" t="s">
        <v>70</v>
      </c>
      <c r="K2243" s="153" t="s">
        <v>101</v>
      </c>
      <c r="L2243" s="153"/>
      <c r="M2243" s="153"/>
      <c r="N2243" s="153">
        <v>300</v>
      </c>
      <c r="O2243" s="155">
        <v>21976743657</v>
      </c>
      <c r="P2243" s="156" t="s">
        <v>60</v>
      </c>
      <c r="Q2243" s="157" t="s">
        <v>110</v>
      </c>
      <c r="R2243" s="158">
        <v>46155</v>
      </c>
      <c r="S2243" s="159"/>
      <c r="T2243" s="159" t="s">
        <v>62</v>
      </c>
      <c r="U2243" s="159" t="s">
        <v>111</v>
      </c>
      <c r="V2243" s="154">
        <v>46149</v>
      </c>
      <c r="W2243" s="154"/>
      <c r="X2243" s="154"/>
      <c r="Y2243" s="160" t="s">
        <v>64</v>
      </c>
      <c r="Z2243" s="160" t="s">
        <v>65</v>
      </c>
      <c r="AA2243" s="153"/>
      <c r="AB2243" s="153"/>
      <c r="AC2243" s="182" t="e">
        <f t="shared" si="72"/>
        <v>#DIV/0!</v>
      </c>
      <c r="AD2243" s="153" t="e">
        <f t="shared" si="73"/>
        <v>#DIV/0!</v>
      </c>
      <c r="AE2243" s="233" t="s">
        <v>66</v>
      </c>
      <c r="AF2243" s="153"/>
      <c r="AG2243" s="159"/>
      <c r="AH2243" s="153"/>
      <c r="AI2243" s="161"/>
      <c r="AJ2243" s="153"/>
      <c r="AK2243" s="153"/>
      <c r="AL2243" s="207"/>
      <c r="AM2243" s="207"/>
      <c r="AN2243" s="207"/>
      <c r="AO2243" s="207" t="str">
        <f ca="1">IF(R2243="","",IF(R2243&gt;TODAY(),"0 meses",DATEDIF(R2243,TODAY(),"m") &amp; " meses"))</f>
        <v>0 meses</v>
      </c>
      <c r="AP2243" s="147" t="s">
        <v>67</v>
      </c>
      <c r="AQ2243" s="147" t="s">
        <v>67</v>
      </c>
      <c r="AR2243" s="147"/>
      <c r="AS2243" s="209" t="s">
        <v>68</v>
      </c>
      <c r="AT2243" s="223" t="str">
        <f>MONTH(B2243)&amp;"/"&amp;YEAR(B2243)</f>
        <v>3/2026</v>
      </c>
      <c r="AU2243" s="223">
        <f>WEEKNUM(B2243)-WEEKNUM(EOMONTH(B2243,-1)+1)+1</f>
        <v>1</v>
      </c>
      <c r="AV2243" s="209" t="str">
        <f>MONTH(R2243)&amp;"/"&amp;YEAR(R2243)</f>
        <v>5/2026</v>
      </c>
      <c r="AW2243" s="209">
        <f>WEEKNUM(R2243)-WEEKNUM(EOMONTH(R2243,-1)+1)+1</f>
        <v>3</v>
      </c>
      <c r="AX2243" s="209">
        <f>IF(BB2243="S",IF(Q2243="1. Aceitou o programa",R2243-B2243,0),0)</f>
        <v>72</v>
      </c>
      <c r="AY2243" s="209">
        <f>IF(BB2243="S",IF(AND(S2243&lt;&gt;"",R2243&lt;&gt;""),S2243-R2243,0),0)</f>
        <v>0</v>
      </c>
      <c r="AZ2243" s="209">
        <f>IF(BB2243="S",IF(Q2243="1. Aceitou o programa",IF(OR(X2243="Não se Aplica",X2243=""),IF(OR(W2243="Não se Aplica",W2243=""),0,W2243-V2243),AVERAGE(X2243-W2243,W2243-V2243)),0),0)</f>
        <v>0</v>
      </c>
      <c r="BA2243" s="209">
        <f>IF(BB2243="S",IF(AND(Q2243="1. Aceitou o programa",AH2243="Realizada"),IFERROR(IF(AG2243="",0,AG2243-R2243),0),0),0)</f>
        <v>0</v>
      </c>
      <c r="BB2243" s="209" t="str">
        <f>_xlfn.XLOOKUP(U2243,'Lista Suspensa'!$AA$20:$AA$23,'Lista Suspensa'!$AB$20:$AB$23,"N/A")</f>
        <v>S</v>
      </c>
    </row>
    <row r="2244" spans="1:54" ht="12" customHeight="1">
      <c r="A2244" s="151" t="s">
        <v>54</v>
      </c>
      <c r="B2244" s="152">
        <v>46083</v>
      </c>
      <c r="C2244" s="153" t="s">
        <v>55</v>
      </c>
      <c r="D2244" s="153" t="s">
        <v>56</v>
      </c>
      <c r="E2244" s="244">
        <v>94040479</v>
      </c>
      <c r="F2244" s="144" t="s">
        <v>4507</v>
      </c>
      <c r="G2244" s="230"/>
      <c r="H2244" s="154">
        <v>28507</v>
      </c>
      <c r="I2244" s="153">
        <v>48</v>
      </c>
      <c r="J2244" s="148" t="s">
        <v>58</v>
      </c>
      <c r="K2244" s="153" t="s">
        <v>101</v>
      </c>
      <c r="L2244" s="153"/>
      <c r="M2244" s="153"/>
      <c r="N2244" s="153">
        <v>80</v>
      </c>
      <c r="O2244" s="155" t="s">
        <v>4508</v>
      </c>
      <c r="P2244" s="156" t="s">
        <v>60</v>
      </c>
      <c r="Q2244" s="157" t="s">
        <v>110</v>
      </c>
      <c r="R2244" s="158">
        <v>46155</v>
      </c>
      <c r="S2244" s="159"/>
      <c r="T2244" s="159" t="s">
        <v>62</v>
      </c>
      <c r="U2244" s="159" t="s">
        <v>111</v>
      </c>
      <c r="V2244" s="154">
        <v>46149</v>
      </c>
      <c r="W2244" s="154"/>
      <c r="X2244" s="154"/>
      <c r="Y2244" s="160" t="s">
        <v>64</v>
      </c>
      <c r="Z2244" s="160" t="s">
        <v>65</v>
      </c>
      <c r="AA2244" s="153"/>
      <c r="AB2244" s="153"/>
      <c r="AC2244" s="182" t="e">
        <f t="shared" si="72"/>
        <v>#DIV/0!</v>
      </c>
      <c r="AD2244" s="153" t="e">
        <f t="shared" si="73"/>
        <v>#DIV/0!</v>
      </c>
      <c r="AE2244" s="233" t="s">
        <v>66</v>
      </c>
      <c r="AF2244" s="153"/>
      <c r="AG2244" s="159"/>
      <c r="AH2244" s="153"/>
      <c r="AI2244" s="161"/>
      <c r="AJ2244" s="153"/>
      <c r="AK2244" s="153"/>
      <c r="AL2244" s="207"/>
      <c r="AM2244" s="207"/>
      <c r="AN2244" s="207"/>
      <c r="AO2244" s="207" t="str">
        <f ca="1">IF(R2244="","",IF(R2244&gt;TODAY(),"0 meses",DATEDIF(R2244,TODAY(),"m") &amp; " meses"))</f>
        <v>0 meses</v>
      </c>
      <c r="AP2244" s="147" t="s">
        <v>67</v>
      </c>
      <c r="AQ2244" s="147" t="s">
        <v>67</v>
      </c>
      <c r="AR2244" s="147"/>
      <c r="AS2244" s="209" t="s">
        <v>68</v>
      </c>
      <c r="AT2244" s="223" t="str">
        <f>MONTH(B2244)&amp;"/"&amp;YEAR(B2244)</f>
        <v>3/2026</v>
      </c>
      <c r="AU2244" s="223">
        <f>WEEKNUM(B2244)-WEEKNUM(EOMONTH(B2244,-1)+1)+1</f>
        <v>1</v>
      </c>
      <c r="AV2244" s="209" t="str">
        <f>MONTH(R2244)&amp;"/"&amp;YEAR(R2244)</f>
        <v>5/2026</v>
      </c>
      <c r="AW2244" s="209">
        <f>WEEKNUM(R2244)-WEEKNUM(EOMONTH(R2244,-1)+1)+1</f>
        <v>3</v>
      </c>
      <c r="AX2244" s="209">
        <f>IF(BB2244="S",IF(Q2244="1. Aceitou o programa",R2244-B2244,0),0)</f>
        <v>72</v>
      </c>
      <c r="AY2244" s="209">
        <f>IF(BB2244="S",IF(AND(S2244&lt;&gt;"",R2244&lt;&gt;""),S2244-R2244,0),0)</f>
        <v>0</v>
      </c>
      <c r="AZ2244" s="209">
        <f>IF(BB2244="S",IF(Q2244="1. Aceitou o programa",IF(OR(X2244="Não se Aplica",X2244=""),IF(OR(W2244="Não se Aplica",W2244=""),0,W2244-V2244),AVERAGE(X2244-W2244,W2244-V2244)),0),0)</f>
        <v>0</v>
      </c>
      <c r="BA2244" s="209">
        <f>IF(BB2244="S",IF(AND(Q2244="1. Aceitou o programa",AH2244="Realizada"),IFERROR(IF(AG2244="",0,AG2244-R2244),0),0),0)</f>
        <v>0</v>
      </c>
      <c r="BB2244" s="209" t="str">
        <f>_xlfn.XLOOKUP(U2244,'Lista Suspensa'!$AA$20:$AA$23,'Lista Suspensa'!$AB$20:$AB$23,"N/A")</f>
        <v>S</v>
      </c>
    </row>
    <row r="2245" spans="1:54" ht="12" customHeight="1">
      <c r="A2245" s="151" t="s">
        <v>54</v>
      </c>
      <c r="B2245" s="152">
        <v>46083</v>
      </c>
      <c r="C2245" s="153" t="s">
        <v>55</v>
      </c>
      <c r="D2245" s="153" t="s">
        <v>56</v>
      </c>
      <c r="E2245" s="244">
        <v>93734470</v>
      </c>
      <c r="F2245" s="144" t="s">
        <v>4509</v>
      </c>
      <c r="G2245" s="230"/>
      <c r="H2245" s="154">
        <v>28579</v>
      </c>
      <c r="I2245" s="153">
        <v>48</v>
      </c>
      <c r="J2245" s="148" t="s">
        <v>70</v>
      </c>
      <c r="K2245" s="153" t="s">
        <v>101</v>
      </c>
      <c r="L2245" s="153"/>
      <c r="M2245" s="153"/>
      <c r="N2245" s="153">
        <v>380</v>
      </c>
      <c r="O2245" s="155" t="s">
        <v>4510</v>
      </c>
      <c r="P2245" s="156" t="s">
        <v>60</v>
      </c>
      <c r="Q2245" s="157" t="s">
        <v>110</v>
      </c>
      <c r="R2245" s="158">
        <v>46155</v>
      </c>
      <c r="S2245" s="159"/>
      <c r="T2245" s="159" t="s">
        <v>62</v>
      </c>
      <c r="U2245" s="159" t="s">
        <v>111</v>
      </c>
      <c r="V2245" s="154">
        <v>46149</v>
      </c>
      <c r="W2245" s="154"/>
      <c r="X2245" s="154"/>
      <c r="Y2245" s="160" t="s">
        <v>4511</v>
      </c>
      <c r="Z2245" s="160" t="s">
        <v>65</v>
      </c>
      <c r="AA2245" s="153"/>
      <c r="AB2245" s="153"/>
      <c r="AC2245" s="182" t="e">
        <f t="shared" si="72"/>
        <v>#DIV/0!</v>
      </c>
      <c r="AD2245" s="153" t="e">
        <f t="shared" si="73"/>
        <v>#DIV/0!</v>
      </c>
      <c r="AE2245" s="233" t="s">
        <v>66</v>
      </c>
      <c r="AF2245" s="153"/>
      <c r="AG2245" s="159"/>
      <c r="AH2245" s="153"/>
      <c r="AI2245" s="161"/>
      <c r="AJ2245" s="153"/>
      <c r="AK2245" s="153"/>
      <c r="AL2245" s="207"/>
      <c r="AM2245" s="207"/>
      <c r="AN2245" s="207"/>
      <c r="AO2245" s="207" t="str">
        <f ca="1">IF(R2245="","",IF(R2245&gt;TODAY(),"0 meses",DATEDIF(R2245,TODAY(),"m") &amp; " meses"))</f>
        <v>0 meses</v>
      </c>
      <c r="AP2245" s="147" t="s">
        <v>67</v>
      </c>
      <c r="AQ2245" s="147" t="s">
        <v>67</v>
      </c>
      <c r="AR2245" s="147"/>
      <c r="AS2245" s="209" t="s">
        <v>68</v>
      </c>
      <c r="AT2245" s="223" t="str">
        <f>MONTH(B2245)&amp;"/"&amp;YEAR(B2245)</f>
        <v>3/2026</v>
      </c>
      <c r="AU2245" s="223">
        <f>WEEKNUM(B2245)-WEEKNUM(EOMONTH(B2245,-1)+1)+1</f>
        <v>1</v>
      </c>
      <c r="AV2245" s="209" t="str">
        <f>MONTH(R2245)&amp;"/"&amp;YEAR(R2245)</f>
        <v>5/2026</v>
      </c>
      <c r="AW2245" s="209">
        <f>WEEKNUM(R2245)-WEEKNUM(EOMONTH(R2245,-1)+1)+1</f>
        <v>3</v>
      </c>
      <c r="AX2245" s="209">
        <f>IF(BB2245="S",IF(Q2245="1. Aceitou o programa",R2245-B2245,0),0)</f>
        <v>72</v>
      </c>
      <c r="AY2245" s="209">
        <f>IF(BB2245="S",IF(AND(S2245&lt;&gt;"",R2245&lt;&gt;""),S2245-R2245,0),0)</f>
        <v>0</v>
      </c>
      <c r="AZ2245" s="209">
        <f>IF(BB2245="S",IF(Q2245="1. Aceitou o programa",IF(OR(X2245="Não se Aplica",X2245=""),IF(OR(W2245="Não se Aplica",W2245=""),0,W2245-V2245),AVERAGE(X2245-W2245,W2245-V2245)),0),0)</f>
        <v>0</v>
      </c>
      <c r="BA2245" s="209">
        <f>IF(BB2245="S",IF(AND(Q2245="1. Aceitou o programa",AH2245="Realizada"),IFERROR(IF(AG2245="",0,AG2245-R2245),0),0),0)</f>
        <v>0</v>
      </c>
      <c r="BB2245" s="209" t="str">
        <f>_xlfn.XLOOKUP(U2245,'Lista Suspensa'!$AA$20:$AA$23,'Lista Suspensa'!$AB$20:$AB$23,"N/A")</f>
        <v>S</v>
      </c>
    </row>
    <row r="2246" spans="1:54" ht="12" customHeight="1">
      <c r="A2246" s="151" t="s">
        <v>54</v>
      </c>
      <c r="B2246" s="152">
        <v>46083</v>
      </c>
      <c r="C2246" s="153" t="s">
        <v>55</v>
      </c>
      <c r="D2246" s="153" t="s">
        <v>56</v>
      </c>
      <c r="E2246" s="244">
        <v>92888854</v>
      </c>
      <c r="F2246" s="144" t="s">
        <v>4512</v>
      </c>
      <c r="G2246" s="230"/>
      <c r="H2246" s="154">
        <v>28692</v>
      </c>
      <c r="I2246" s="153">
        <v>47</v>
      </c>
      <c r="J2246" s="148" t="s">
        <v>70</v>
      </c>
      <c r="K2246" s="153" t="s">
        <v>101</v>
      </c>
      <c r="L2246" s="153"/>
      <c r="M2246" s="153"/>
      <c r="N2246" s="153">
        <v>80</v>
      </c>
      <c r="O2246" s="155">
        <v>21980200053</v>
      </c>
      <c r="P2246" s="156" t="s">
        <v>60</v>
      </c>
      <c r="Q2246" s="157" t="s">
        <v>110</v>
      </c>
      <c r="R2246" s="158">
        <v>46155</v>
      </c>
      <c r="S2246" s="159"/>
      <c r="T2246" s="159" t="s">
        <v>62</v>
      </c>
      <c r="U2246" s="159" t="s">
        <v>111</v>
      </c>
      <c r="V2246" s="154">
        <v>46149</v>
      </c>
      <c r="W2246" s="154"/>
      <c r="X2246" s="154"/>
      <c r="Y2246" s="160" t="s">
        <v>4513</v>
      </c>
      <c r="Z2246" s="160" t="s">
        <v>65</v>
      </c>
      <c r="AA2246" s="153"/>
      <c r="AB2246" s="153"/>
      <c r="AC2246" s="182" t="e">
        <f t="shared" si="72"/>
        <v>#DIV/0!</v>
      </c>
      <c r="AD2246" s="153" t="e">
        <f t="shared" si="73"/>
        <v>#DIV/0!</v>
      </c>
      <c r="AE2246" s="233" t="s">
        <v>66</v>
      </c>
      <c r="AF2246" s="153"/>
      <c r="AG2246" s="159"/>
      <c r="AH2246" s="153"/>
      <c r="AI2246" s="161"/>
      <c r="AJ2246" s="153"/>
      <c r="AK2246" s="153"/>
      <c r="AL2246" s="207"/>
      <c r="AM2246" s="207"/>
      <c r="AN2246" s="207"/>
      <c r="AO2246" s="207" t="str">
        <f ca="1">IF(R2246="","",IF(R2246&gt;TODAY(),"0 meses",DATEDIF(R2246,TODAY(),"m") &amp; " meses"))</f>
        <v>0 meses</v>
      </c>
      <c r="AP2246" s="147" t="s">
        <v>67</v>
      </c>
      <c r="AQ2246" s="147" t="s">
        <v>67</v>
      </c>
      <c r="AR2246" s="147"/>
      <c r="AS2246" s="209" t="s">
        <v>68</v>
      </c>
      <c r="AT2246" s="223" t="str">
        <f>MONTH(B2246)&amp;"/"&amp;YEAR(B2246)</f>
        <v>3/2026</v>
      </c>
      <c r="AU2246" s="223">
        <f>WEEKNUM(B2246)-WEEKNUM(EOMONTH(B2246,-1)+1)+1</f>
        <v>1</v>
      </c>
      <c r="AV2246" s="209" t="str">
        <f>MONTH(R2246)&amp;"/"&amp;YEAR(R2246)</f>
        <v>5/2026</v>
      </c>
      <c r="AW2246" s="209">
        <f>WEEKNUM(R2246)-WEEKNUM(EOMONTH(R2246,-1)+1)+1</f>
        <v>3</v>
      </c>
      <c r="AX2246" s="209">
        <f>IF(BB2246="S",IF(Q2246="1. Aceitou o programa",R2246-B2246,0),0)</f>
        <v>72</v>
      </c>
      <c r="AY2246" s="209">
        <f>IF(BB2246="S",IF(AND(S2246&lt;&gt;"",R2246&lt;&gt;""),S2246-R2246,0),0)</f>
        <v>0</v>
      </c>
      <c r="AZ2246" s="209">
        <f>IF(BB2246="S",IF(Q2246="1. Aceitou o programa",IF(OR(X2246="Não se Aplica",X2246=""),IF(OR(W2246="Não se Aplica",W2246=""),0,W2246-V2246),AVERAGE(X2246-W2246,W2246-V2246)),0),0)</f>
        <v>0</v>
      </c>
      <c r="BA2246" s="209">
        <f>IF(BB2246="S",IF(AND(Q2246="1. Aceitou o programa",AH2246="Realizada"),IFERROR(IF(AG2246="",0,AG2246-R2246),0),0),0)</f>
        <v>0</v>
      </c>
      <c r="BB2246" s="209" t="str">
        <f>_xlfn.XLOOKUP(U2246,'Lista Suspensa'!$AA$20:$AA$23,'Lista Suspensa'!$AB$20:$AB$23,"N/A")</f>
        <v>S</v>
      </c>
    </row>
    <row r="2247" spans="1:54" ht="12" customHeight="1">
      <c r="A2247" s="151" t="s">
        <v>54</v>
      </c>
      <c r="B2247" s="152">
        <v>46083</v>
      </c>
      <c r="C2247" s="153" t="s">
        <v>55</v>
      </c>
      <c r="D2247" s="153" t="s">
        <v>56</v>
      </c>
      <c r="E2247" s="244">
        <v>190606827</v>
      </c>
      <c r="F2247" s="144" t="s">
        <v>4514</v>
      </c>
      <c r="G2247" s="230"/>
      <c r="H2247" s="154">
        <v>29666</v>
      </c>
      <c r="I2247" s="153">
        <v>45</v>
      </c>
      <c r="J2247" s="148" t="s">
        <v>70</v>
      </c>
      <c r="K2247" s="153" t="s">
        <v>101</v>
      </c>
      <c r="L2247" s="153"/>
      <c r="M2247" s="153"/>
      <c r="N2247" s="153">
        <v>400</v>
      </c>
      <c r="O2247" s="155">
        <v>21985495014</v>
      </c>
      <c r="P2247" s="156" t="s">
        <v>60</v>
      </c>
      <c r="Q2247" s="157" t="s">
        <v>110</v>
      </c>
      <c r="R2247" s="158">
        <v>46155</v>
      </c>
      <c r="S2247" s="159"/>
      <c r="T2247" s="159" t="s">
        <v>62</v>
      </c>
      <c r="U2247" s="159" t="s">
        <v>111</v>
      </c>
      <c r="V2247" s="154">
        <v>46149</v>
      </c>
      <c r="W2247" s="154"/>
      <c r="X2247" s="154"/>
      <c r="Y2247" s="160" t="s">
        <v>4515</v>
      </c>
      <c r="Z2247" s="160" t="s">
        <v>65</v>
      </c>
      <c r="AA2247" s="153"/>
      <c r="AB2247" s="153"/>
      <c r="AC2247" s="182" t="e">
        <f t="shared" si="72"/>
        <v>#DIV/0!</v>
      </c>
      <c r="AD2247" s="153" t="e">
        <f t="shared" si="73"/>
        <v>#DIV/0!</v>
      </c>
      <c r="AE2247" s="233" t="s">
        <v>66</v>
      </c>
      <c r="AF2247" s="153"/>
      <c r="AG2247" s="159"/>
      <c r="AH2247" s="153"/>
      <c r="AI2247" s="161"/>
      <c r="AJ2247" s="153"/>
      <c r="AK2247" s="153"/>
      <c r="AL2247" s="207"/>
      <c r="AM2247" s="207"/>
      <c r="AN2247" s="207"/>
      <c r="AO2247" s="207" t="str">
        <f ca="1">IF(R2247="","",IF(R2247&gt;TODAY(),"0 meses",DATEDIF(R2247,TODAY(),"m") &amp; " meses"))</f>
        <v>0 meses</v>
      </c>
      <c r="AP2247" s="147" t="s">
        <v>67</v>
      </c>
      <c r="AQ2247" s="147" t="s">
        <v>67</v>
      </c>
      <c r="AR2247" s="147"/>
      <c r="AS2247" s="209" t="s">
        <v>68</v>
      </c>
      <c r="AT2247" s="223" t="str">
        <f>MONTH(B2247)&amp;"/"&amp;YEAR(B2247)</f>
        <v>3/2026</v>
      </c>
      <c r="AU2247" s="223">
        <f>WEEKNUM(B2247)-WEEKNUM(EOMONTH(B2247,-1)+1)+1</f>
        <v>1</v>
      </c>
      <c r="AV2247" s="209" t="str">
        <f>MONTH(R2247)&amp;"/"&amp;YEAR(R2247)</f>
        <v>5/2026</v>
      </c>
      <c r="AW2247" s="209">
        <f>WEEKNUM(R2247)-WEEKNUM(EOMONTH(R2247,-1)+1)+1</f>
        <v>3</v>
      </c>
      <c r="AX2247" s="209">
        <f>IF(BB2247="S",IF(Q2247="1. Aceitou o programa",R2247-B2247,0),0)</f>
        <v>72</v>
      </c>
      <c r="AY2247" s="209">
        <f>IF(BB2247="S",IF(AND(S2247&lt;&gt;"",R2247&lt;&gt;""),S2247-R2247,0),0)</f>
        <v>0</v>
      </c>
      <c r="AZ2247" s="209">
        <f>IF(BB2247="S",IF(Q2247="1. Aceitou o programa",IF(OR(X2247="Não se Aplica",X2247=""),IF(OR(W2247="Não se Aplica",W2247=""),0,W2247-V2247),AVERAGE(X2247-W2247,W2247-V2247)),0),0)</f>
        <v>0</v>
      </c>
      <c r="BA2247" s="209">
        <f>IF(BB2247="S",IF(AND(Q2247="1. Aceitou o programa",AH2247="Realizada"),IFERROR(IF(AG2247="",0,AG2247-R2247),0),0),0)</f>
        <v>0</v>
      </c>
      <c r="BB2247" s="209" t="str">
        <f>_xlfn.XLOOKUP(U2247,'Lista Suspensa'!$AA$20:$AA$23,'Lista Suspensa'!$AB$20:$AB$23,"N/A")</f>
        <v>S</v>
      </c>
    </row>
    <row r="2248" spans="1:54" ht="12" customHeight="1">
      <c r="A2248" s="151" t="s">
        <v>54</v>
      </c>
      <c r="B2248" s="152">
        <v>46083</v>
      </c>
      <c r="C2248" s="153" t="s">
        <v>55</v>
      </c>
      <c r="D2248" s="153" t="s">
        <v>56</v>
      </c>
      <c r="E2248" s="244">
        <v>93033841</v>
      </c>
      <c r="F2248" s="144" t="s">
        <v>4516</v>
      </c>
      <c r="G2248" s="230"/>
      <c r="H2248" s="154">
        <v>29771</v>
      </c>
      <c r="I2248" s="153">
        <v>44</v>
      </c>
      <c r="J2248" s="148" t="s">
        <v>70</v>
      </c>
      <c r="K2248" s="153" t="s">
        <v>101</v>
      </c>
      <c r="L2248" s="153"/>
      <c r="M2248" s="153"/>
      <c r="N2248" s="153">
        <v>450</v>
      </c>
      <c r="O2248" s="155">
        <v>71986104743</v>
      </c>
      <c r="P2248" s="156" t="s">
        <v>60</v>
      </c>
      <c r="Q2248" s="157" t="s">
        <v>110</v>
      </c>
      <c r="R2248" s="158">
        <v>46155</v>
      </c>
      <c r="S2248" s="159"/>
      <c r="T2248" s="159" t="s">
        <v>62</v>
      </c>
      <c r="U2248" s="159" t="s">
        <v>111</v>
      </c>
      <c r="V2248" s="154">
        <v>46149</v>
      </c>
      <c r="W2248" s="154"/>
      <c r="X2248" s="154"/>
      <c r="Y2248" s="160" t="s">
        <v>3943</v>
      </c>
      <c r="Z2248" s="160" t="s">
        <v>65</v>
      </c>
      <c r="AA2248" s="153"/>
      <c r="AB2248" s="153"/>
      <c r="AC2248" s="182" t="e">
        <f t="shared" si="72"/>
        <v>#DIV/0!</v>
      </c>
      <c r="AD2248" s="153" t="e">
        <f t="shared" si="73"/>
        <v>#DIV/0!</v>
      </c>
      <c r="AE2248" s="233" t="s">
        <v>66</v>
      </c>
      <c r="AF2248" s="153"/>
      <c r="AG2248" s="159"/>
      <c r="AH2248" s="153"/>
      <c r="AI2248" s="161"/>
      <c r="AJ2248" s="153"/>
      <c r="AK2248" s="153"/>
      <c r="AL2248" s="207"/>
      <c r="AM2248" s="207"/>
      <c r="AN2248" s="207"/>
      <c r="AO2248" s="207" t="str">
        <f ca="1">IF(R2248="","",IF(R2248&gt;TODAY(),"0 meses",DATEDIF(R2248,TODAY(),"m") &amp; " meses"))</f>
        <v>0 meses</v>
      </c>
      <c r="AP2248" s="147" t="s">
        <v>67</v>
      </c>
      <c r="AQ2248" s="147" t="s">
        <v>67</v>
      </c>
      <c r="AR2248" s="147"/>
      <c r="AS2248" s="209" t="s">
        <v>68</v>
      </c>
      <c r="AT2248" s="223" t="str">
        <f>MONTH(B2248)&amp;"/"&amp;YEAR(B2248)</f>
        <v>3/2026</v>
      </c>
      <c r="AU2248" s="223">
        <f>WEEKNUM(B2248)-WEEKNUM(EOMONTH(B2248,-1)+1)+1</f>
        <v>1</v>
      </c>
      <c r="AV2248" s="209" t="str">
        <f>MONTH(R2248)&amp;"/"&amp;YEAR(R2248)</f>
        <v>5/2026</v>
      </c>
      <c r="AW2248" s="209">
        <f>WEEKNUM(R2248)-WEEKNUM(EOMONTH(R2248,-1)+1)+1</f>
        <v>3</v>
      </c>
      <c r="AX2248" s="209">
        <f>IF(BB2248="S",IF(Q2248="1. Aceitou o programa",R2248-B2248,0),0)</f>
        <v>72</v>
      </c>
      <c r="AY2248" s="209">
        <f>IF(BB2248="S",IF(AND(S2248&lt;&gt;"",R2248&lt;&gt;""),S2248-R2248,0),0)</f>
        <v>0</v>
      </c>
      <c r="AZ2248" s="209">
        <f>IF(BB2248="S",IF(Q2248="1. Aceitou o programa",IF(OR(X2248="Não se Aplica",X2248=""),IF(OR(W2248="Não se Aplica",W2248=""),0,W2248-V2248),AVERAGE(X2248-W2248,W2248-V2248)),0),0)</f>
        <v>0</v>
      </c>
      <c r="BA2248" s="209">
        <f>IF(BB2248="S",IF(AND(Q2248="1. Aceitou o programa",AH2248="Realizada"),IFERROR(IF(AG2248="",0,AG2248-R2248),0),0),0)</f>
        <v>0</v>
      </c>
      <c r="BB2248" s="209" t="str">
        <f>_xlfn.XLOOKUP(U2248,'Lista Suspensa'!$AA$20:$AA$23,'Lista Suspensa'!$AB$20:$AB$23,"N/A")</f>
        <v>S</v>
      </c>
    </row>
    <row r="2249" spans="1:54" ht="12" customHeight="1">
      <c r="A2249" s="151" t="s">
        <v>54</v>
      </c>
      <c r="B2249" s="152">
        <v>46083</v>
      </c>
      <c r="C2249" s="153" t="s">
        <v>55</v>
      </c>
      <c r="D2249" s="153" t="s">
        <v>56</v>
      </c>
      <c r="E2249" s="244">
        <v>889449465</v>
      </c>
      <c r="F2249" s="144" t="s">
        <v>4517</v>
      </c>
      <c r="G2249" s="230"/>
      <c r="H2249" s="154">
        <v>29819</v>
      </c>
      <c r="I2249" s="153">
        <v>44</v>
      </c>
      <c r="J2249" s="148" t="s">
        <v>70</v>
      </c>
      <c r="K2249" s="153" t="s">
        <v>101</v>
      </c>
      <c r="L2249" s="153"/>
      <c r="M2249" s="153"/>
      <c r="N2249" s="153">
        <v>600</v>
      </c>
      <c r="O2249" s="155" t="s">
        <v>4518</v>
      </c>
      <c r="P2249" s="156" t="s">
        <v>60</v>
      </c>
      <c r="Q2249" s="157" t="s">
        <v>110</v>
      </c>
      <c r="R2249" s="158">
        <v>46155</v>
      </c>
      <c r="S2249" s="159"/>
      <c r="T2249" s="159" t="s">
        <v>62</v>
      </c>
      <c r="U2249" s="159" t="s">
        <v>111</v>
      </c>
      <c r="V2249" s="154">
        <v>46149</v>
      </c>
      <c r="W2249" s="154"/>
      <c r="X2249" s="154"/>
      <c r="Y2249" s="160" t="s">
        <v>2774</v>
      </c>
      <c r="Z2249" s="160" t="s">
        <v>65</v>
      </c>
      <c r="AA2249" s="153"/>
      <c r="AB2249" s="153"/>
      <c r="AC2249" s="182" t="e">
        <f t="shared" si="72"/>
        <v>#DIV/0!</v>
      </c>
      <c r="AD2249" s="153" t="e">
        <f t="shared" si="73"/>
        <v>#DIV/0!</v>
      </c>
      <c r="AE2249" s="233" t="s">
        <v>66</v>
      </c>
      <c r="AF2249" s="153"/>
      <c r="AG2249" s="159"/>
      <c r="AH2249" s="153"/>
      <c r="AI2249" s="161"/>
      <c r="AJ2249" s="153"/>
      <c r="AK2249" s="153"/>
      <c r="AL2249" s="207"/>
      <c r="AM2249" s="207"/>
      <c r="AN2249" s="207"/>
      <c r="AO2249" s="207" t="str">
        <f ca="1">IF(R2249="","",IF(R2249&gt;TODAY(),"0 meses",DATEDIF(R2249,TODAY(),"m") &amp; " meses"))</f>
        <v>0 meses</v>
      </c>
      <c r="AP2249" s="147" t="s">
        <v>67</v>
      </c>
      <c r="AQ2249" s="147" t="s">
        <v>67</v>
      </c>
      <c r="AR2249" s="147"/>
      <c r="AS2249" s="209" t="s">
        <v>68</v>
      </c>
      <c r="AT2249" s="223" t="str">
        <f>MONTH(B2249)&amp;"/"&amp;YEAR(B2249)</f>
        <v>3/2026</v>
      </c>
      <c r="AU2249" s="223">
        <f>WEEKNUM(B2249)-WEEKNUM(EOMONTH(B2249,-1)+1)+1</f>
        <v>1</v>
      </c>
      <c r="AV2249" s="209" t="str">
        <f>MONTH(R2249)&amp;"/"&amp;YEAR(R2249)</f>
        <v>5/2026</v>
      </c>
      <c r="AW2249" s="209">
        <f>WEEKNUM(R2249)-WEEKNUM(EOMONTH(R2249,-1)+1)+1</f>
        <v>3</v>
      </c>
      <c r="AX2249" s="209">
        <f>IF(BB2249="S",IF(Q2249="1. Aceitou o programa",R2249-B2249,0),0)</f>
        <v>72</v>
      </c>
      <c r="AY2249" s="209">
        <f>IF(BB2249="S",IF(AND(S2249&lt;&gt;"",R2249&lt;&gt;""),S2249-R2249,0),0)</f>
        <v>0</v>
      </c>
      <c r="AZ2249" s="209">
        <f>IF(BB2249="S",IF(Q2249="1. Aceitou o programa",IF(OR(X2249="Não se Aplica",X2249=""),IF(OR(W2249="Não se Aplica",W2249=""),0,W2249-V2249),AVERAGE(X2249-W2249,W2249-V2249)),0),0)</f>
        <v>0</v>
      </c>
      <c r="BA2249" s="209">
        <f>IF(BB2249="S",IF(AND(Q2249="1. Aceitou o programa",AH2249="Realizada"),IFERROR(IF(AG2249="",0,AG2249-R2249),0),0),0)</f>
        <v>0</v>
      </c>
      <c r="BB2249" s="209" t="str">
        <f>_xlfn.XLOOKUP(U2249,'Lista Suspensa'!$AA$20:$AA$23,'Lista Suspensa'!$AB$20:$AB$23,"N/A")</f>
        <v>S</v>
      </c>
    </row>
    <row r="2250" spans="1:54" ht="12" customHeight="1">
      <c r="A2250" s="151" t="s">
        <v>54</v>
      </c>
      <c r="B2250" s="152">
        <v>46083</v>
      </c>
      <c r="C2250" s="153" t="s">
        <v>55</v>
      </c>
      <c r="D2250" s="153" t="s">
        <v>56</v>
      </c>
      <c r="E2250" s="244">
        <v>93515648</v>
      </c>
      <c r="F2250" s="144" t="s">
        <v>4519</v>
      </c>
      <c r="G2250" s="230"/>
      <c r="H2250" s="154">
        <v>30441</v>
      </c>
      <c r="I2250" s="153">
        <v>43</v>
      </c>
      <c r="J2250" s="148" t="s">
        <v>70</v>
      </c>
      <c r="K2250" s="153" t="s">
        <v>101</v>
      </c>
      <c r="L2250" s="153"/>
      <c r="M2250" s="153"/>
      <c r="N2250" s="153">
        <v>80</v>
      </c>
      <c r="O2250" s="155" t="s">
        <v>4520</v>
      </c>
      <c r="P2250" s="156" t="s">
        <v>60</v>
      </c>
      <c r="Q2250" s="157" t="s">
        <v>110</v>
      </c>
      <c r="R2250" s="158">
        <v>46155</v>
      </c>
      <c r="S2250" s="159"/>
      <c r="T2250" s="159" t="s">
        <v>62</v>
      </c>
      <c r="U2250" s="159" t="s">
        <v>111</v>
      </c>
      <c r="V2250" s="154">
        <v>46149</v>
      </c>
      <c r="W2250" s="154"/>
      <c r="X2250" s="154"/>
      <c r="Y2250" s="160" t="s">
        <v>2859</v>
      </c>
      <c r="Z2250" s="160" t="s">
        <v>65</v>
      </c>
      <c r="AA2250" s="153"/>
      <c r="AB2250" s="153"/>
      <c r="AC2250" s="182" t="e">
        <f t="shared" si="72"/>
        <v>#DIV/0!</v>
      </c>
      <c r="AD2250" s="153" t="e">
        <f t="shared" si="73"/>
        <v>#DIV/0!</v>
      </c>
      <c r="AE2250" s="233" t="s">
        <v>66</v>
      </c>
      <c r="AF2250" s="153"/>
      <c r="AG2250" s="159"/>
      <c r="AH2250" s="153"/>
      <c r="AI2250" s="161"/>
      <c r="AJ2250" s="153"/>
      <c r="AK2250" s="153"/>
      <c r="AL2250" s="207"/>
      <c r="AM2250" s="207"/>
      <c r="AN2250" s="207"/>
      <c r="AO2250" s="207" t="str">
        <f ca="1">IF(R2250="","",IF(R2250&gt;TODAY(),"0 meses",DATEDIF(R2250,TODAY(),"m") &amp; " meses"))</f>
        <v>0 meses</v>
      </c>
      <c r="AP2250" s="147" t="s">
        <v>67</v>
      </c>
      <c r="AQ2250" s="147" t="s">
        <v>67</v>
      </c>
      <c r="AR2250" s="147"/>
      <c r="AS2250" s="209" t="s">
        <v>68</v>
      </c>
      <c r="AT2250" s="223" t="str">
        <f>MONTH(B2250)&amp;"/"&amp;YEAR(B2250)</f>
        <v>3/2026</v>
      </c>
      <c r="AU2250" s="223">
        <f>WEEKNUM(B2250)-WEEKNUM(EOMONTH(B2250,-1)+1)+1</f>
        <v>1</v>
      </c>
      <c r="AV2250" s="209" t="str">
        <f>MONTH(R2250)&amp;"/"&amp;YEAR(R2250)</f>
        <v>5/2026</v>
      </c>
      <c r="AW2250" s="209">
        <f>WEEKNUM(R2250)-WEEKNUM(EOMONTH(R2250,-1)+1)+1</f>
        <v>3</v>
      </c>
      <c r="AX2250" s="209">
        <f>IF(BB2250="S",IF(Q2250="1. Aceitou o programa",R2250-B2250,0),0)</f>
        <v>72</v>
      </c>
      <c r="AY2250" s="209">
        <f>IF(BB2250="S",IF(AND(S2250&lt;&gt;"",R2250&lt;&gt;""),S2250-R2250,0),0)</f>
        <v>0</v>
      </c>
      <c r="AZ2250" s="209">
        <f>IF(BB2250="S",IF(Q2250="1. Aceitou o programa",IF(OR(X2250="Não se Aplica",X2250=""),IF(OR(W2250="Não se Aplica",W2250=""),0,W2250-V2250),AVERAGE(X2250-W2250,W2250-V2250)),0),0)</f>
        <v>0</v>
      </c>
      <c r="BA2250" s="209">
        <f>IF(BB2250="S",IF(AND(Q2250="1. Aceitou o programa",AH2250="Realizada"),IFERROR(IF(AG2250="",0,AG2250-R2250),0),0),0)</f>
        <v>0</v>
      </c>
      <c r="BB2250" s="209" t="str">
        <f>_xlfn.XLOOKUP(U2250,'Lista Suspensa'!$AA$20:$AA$23,'Lista Suspensa'!$AB$20:$AB$23,"N/A")</f>
        <v>S</v>
      </c>
    </row>
    <row r="2251" spans="1:54" ht="12" customHeight="1">
      <c r="A2251" s="151" t="s">
        <v>54</v>
      </c>
      <c r="B2251" s="152">
        <v>46083</v>
      </c>
      <c r="C2251" s="153" t="s">
        <v>55</v>
      </c>
      <c r="D2251" s="153" t="s">
        <v>56</v>
      </c>
      <c r="E2251" s="244">
        <v>93393641</v>
      </c>
      <c r="F2251" s="144" t="s">
        <v>4521</v>
      </c>
      <c r="G2251" s="230"/>
      <c r="H2251" s="154">
        <v>30774</v>
      </c>
      <c r="I2251" s="153">
        <v>42</v>
      </c>
      <c r="J2251" s="148" t="s">
        <v>70</v>
      </c>
      <c r="K2251" s="153" t="s">
        <v>101</v>
      </c>
      <c r="L2251" s="153"/>
      <c r="M2251" s="153"/>
      <c r="N2251" s="153">
        <v>120</v>
      </c>
      <c r="O2251" s="155">
        <v>21965428296</v>
      </c>
      <c r="P2251" s="156" t="s">
        <v>60</v>
      </c>
      <c r="Q2251" s="157" t="s">
        <v>110</v>
      </c>
      <c r="R2251" s="158">
        <v>46155</v>
      </c>
      <c r="S2251" s="159"/>
      <c r="T2251" s="159" t="s">
        <v>62</v>
      </c>
      <c r="U2251" s="159" t="s">
        <v>111</v>
      </c>
      <c r="V2251" s="154">
        <v>46149</v>
      </c>
      <c r="W2251" s="154"/>
      <c r="X2251" s="154"/>
      <c r="Y2251" s="160" t="s">
        <v>64</v>
      </c>
      <c r="Z2251" s="160" t="s">
        <v>65</v>
      </c>
      <c r="AA2251" s="153"/>
      <c r="AB2251" s="153"/>
      <c r="AC2251" s="182" t="e">
        <f t="shared" si="72"/>
        <v>#DIV/0!</v>
      </c>
      <c r="AD2251" s="153" t="e">
        <f t="shared" si="73"/>
        <v>#DIV/0!</v>
      </c>
      <c r="AE2251" s="233" t="s">
        <v>66</v>
      </c>
      <c r="AF2251" s="153"/>
      <c r="AG2251" s="159"/>
      <c r="AH2251" s="153"/>
      <c r="AI2251" s="161"/>
      <c r="AJ2251" s="153"/>
      <c r="AK2251" s="153"/>
      <c r="AL2251" s="207"/>
      <c r="AM2251" s="207"/>
      <c r="AN2251" s="207"/>
      <c r="AO2251" s="207" t="str">
        <f ca="1">IF(R2251="","",IF(R2251&gt;TODAY(),"0 meses",DATEDIF(R2251,TODAY(),"m") &amp; " meses"))</f>
        <v>0 meses</v>
      </c>
      <c r="AP2251" s="147" t="s">
        <v>67</v>
      </c>
      <c r="AQ2251" s="147" t="s">
        <v>67</v>
      </c>
      <c r="AR2251" s="147"/>
      <c r="AS2251" s="209" t="s">
        <v>68</v>
      </c>
      <c r="AT2251" s="223" t="str">
        <f>MONTH(B2251)&amp;"/"&amp;YEAR(B2251)</f>
        <v>3/2026</v>
      </c>
      <c r="AU2251" s="223">
        <f>WEEKNUM(B2251)-WEEKNUM(EOMONTH(B2251,-1)+1)+1</f>
        <v>1</v>
      </c>
      <c r="AV2251" s="209" t="str">
        <f>MONTH(R2251)&amp;"/"&amp;YEAR(R2251)</f>
        <v>5/2026</v>
      </c>
      <c r="AW2251" s="209">
        <f>WEEKNUM(R2251)-WEEKNUM(EOMONTH(R2251,-1)+1)+1</f>
        <v>3</v>
      </c>
      <c r="AX2251" s="209">
        <f>IF(BB2251="S",IF(Q2251="1. Aceitou o programa",R2251-B2251,0),0)</f>
        <v>72</v>
      </c>
      <c r="AY2251" s="209">
        <f>IF(BB2251="S",IF(AND(S2251&lt;&gt;"",R2251&lt;&gt;""),S2251-R2251,0),0)</f>
        <v>0</v>
      </c>
      <c r="AZ2251" s="209">
        <f>IF(BB2251="S",IF(Q2251="1. Aceitou o programa",IF(OR(X2251="Não se Aplica",X2251=""),IF(OR(W2251="Não se Aplica",W2251=""),0,W2251-V2251),AVERAGE(X2251-W2251,W2251-V2251)),0),0)</f>
        <v>0</v>
      </c>
      <c r="BA2251" s="209">
        <f>IF(BB2251="S",IF(AND(Q2251="1. Aceitou o programa",AH2251="Realizada"),IFERROR(IF(AG2251="",0,AG2251-R2251),0),0),0)</f>
        <v>0</v>
      </c>
      <c r="BB2251" s="209" t="str">
        <f>_xlfn.XLOOKUP(U2251,'Lista Suspensa'!$AA$20:$AA$23,'Lista Suspensa'!$AB$20:$AB$23,"N/A")</f>
        <v>S</v>
      </c>
    </row>
    <row r="2252" spans="1:54" ht="12" customHeight="1">
      <c r="A2252" s="151" t="s">
        <v>54</v>
      </c>
      <c r="B2252" s="152">
        <v>46083</v>
      </c>
      <c r="C2252" s="153" t="s">
        <v>55</v>
      </c>
      <c r="D2252" s="153" t="s">
        <v>56</v>
      </c>
      <c r="E2252" s="244">
        <v>94700176</v>
      </c>
      <c r="F2252" s="144" t="s">
        <v>4522</v>
      </c>
      <c r="G2252" s="230"/>
      <c r="H2252" s="154">
        <v>31220</v>
      </c>
      <c r="I2252" s="153">
        <v>40</v>
      </c>
      <c r="J2252" s="148" t="s">
        <v>70</v>
      </c>
      <c r="K2252" s="153" t="s">
        <v>101</v>
      </c>
      <c r="L2252" s="153"/>
      <c r="M2252" s="153"/>
      <c r="N2252" s="153">
        <v>380</v>
      </c>
      <c r="O2252" s="155">
        <v>21975372326</v>
      </c>
      <c r="P2252" s="156" t="s">
        <v>60</v>
      </c>
      <c r="Q2252" s="157" t="s">
        <v>110</v>
      </c>
      <c r="R2252" s="158">
        <v>46155</v>
      </c>
      <c r="S2252" s="159"/>
      <c r="T2252" s="159" t="s">
        <v>62</v>
      </c>
      <c r="U2252" s="159" t="s">
        <v>111</v>
      </c>
      <c r="V2252" s="154">
        <v>46149</v>
      </c>
      <c r="W2252" s="154"/>
      <c r="X2252" s="154"/>
      <c r="Y2252" s="160" t="s">
        <v>64</v>
      </c>
      <c r="Z2252" s="160" t="s">
        <v>65</v>
      </c>
      <c r="AA2252" s="153"/>
      <c r="AB2252" s="153"/>
      <c r="AC2252" s="182" t="e">
        <f t="shared" si="72"/>
        <v>#DIV/0!</v>
      </c>
      <c r="AD2252" s="153" t="e">
        <f t="shared" si="73"/>
        <v>#DIV/0!</v>
      </c>
      <c r="AE2252" s="233" t="s">
        <v>66</v>
      </c>
      <c r="AF2252" s="153"/>
      <c r="AG2252" s="159"/>
      <c r="AH2252" s="153"/>
      <c r="AI2252" s="161"/>
      <c r="AJ2252" s="153"/>
      <c r="AK2252" s="153"/>
      <c r="AL2252" s="207"/>
      <c r="AM2252" s="207"/>
      <c r="AN2252" s="207"/>
      <c r="AO2252" s="207" t="str">
        <f ca="1">IF(R2252="","",IF(R2252&gt;TODAY(),"0 meses",DATEDIF(R2252,TODAY(),"m") &amp; " meses"))</f>
        <v>0 meses</v>
      </c>
      <c r="AP2252" s="147" t="s">
        <v>67</v>
      </c>
      <c r="AQ2252" s="147" t="s">
        <v>67</v>
      </c>
      <c r="AR2252" s="147"/>
      <c r="AS2252" s="209" t="s">
        <v>68</v>
      </c>
      <c r="AT2252" s="223" t="str">
        <f>MONTH(B2252)&amp;"/"&amp;YEAR(B2252)</f>
        <v>3/2026</v>
      </c>
      <c r="AU2252" s="223">
        <f>WEEKNUM(B2252)-WEEKNUM(EOMONTH(B2252,-1)+1)+1</f>
        <v>1</v>
      </c>
      <c r="AV2252" s="209" t="str">
        <f>MONTH(R2252)&amp;"/"&amp;YEAR(R2252)</f>
        <v>5/2026</v>
      </c>
      <c r="AW2252" s="209">
        <f>WEEKNUM(R2252)-WEEKNUM(EOMONTH(R2252,-1)+1)+1</f>
        <v>3</v>
      </c>
      <c r="AX2252" s="209">
        <f>IF(BB2252="S",IF(Q2252="1. Aceitou o programa",R2252-B2252,0),0)</f>
        <v>72</v>
      </c>
      <c r="AY2252" s="209">
        <f>IF(BB2252="S",IF(AND(S2252&lt;&gt;"",R2252&lt;&gt;""),S2252-R2252,0),0)</f>
        <v>0</v>
      </c>
      <c r="AZ2252" s="209">
        <f>IF(BB2252="S",IF(Q2252="1. Aceitou o programa",IF(OR(X2252="Não se Aplica",X2252=""),IF(OR(W2252="Não se Aplica",W2252=""),0,W2252-V2252),AVERAGE(X2252-W2252,W2252-V2252)),0),0)</f>
        <v>0</v>
      </c>
      <c r="BA2252" s="209">
        <f>IF(BB2252="S",IF(AND(Q2252="1. Aceitou o programa",AH2252="Realizada"),IFERROR(IF(AG2252="",0,AG2252-R2252),0),0),0)</f>
        <v>0</v>
      </c>
      <c r="BB2252" s="209" t="str">
        <f>_xlfn.XLOOKUP(U2252,'Lista Suspensa'!$AA$20:$AA$23,'Lista Suspensa'!$AB$20:$AB$23,"N/A")</f>
        <v>S</v>
      </c>
    </row>
    <row r="2253" spans="1:54" ht="12" customHeight="1">
      <c r="A2253" s="151" t="s">
        <v>54</v>
      </c>
      <c r="B2253" s="152">
        <v>46083</v>
      </c>
      <c r="C2253" s="153" t="s">
        <v>55</v>
      </c>
      <c r="D2253" s="153" t="s">
        <v>56</v>
      </c>
      <c r="E2253" s="244">
        <v>94604012</v>
      </c>
      <c r="F2253" s="144" t="s">
        <v>4523</v>
      </c>
      <c r="G2253" s="230"/>
      <c r="H2253" s="154">
        <v>32183</v>
      </c>
      <c r="I2253" s="153">
        <v>38</v>
      </c>
      <c r="J2253" s="148" t="s">
        <v>58</v>
      </c>
      <c r="K2253" s="153" t="s">
        <v>101</v>
      </c>
      <c r="L2253" s="153"/>
      <c r="M2253" s="153"/>
      <c r="N2253" s="153">
        <v>120</v>
      </c>
      <c r="O2253" s="155" t="s">
        <v>4524</v>
      </c>
      <c r="P2253" s="156" t="s">
        <v>60</v>
      </c>
      <c r="Q2253" s="157" t="s">
        <v>110</v>
      </c>
      <c r="R2253" s="158">
        <v>46155</v>
      </c>
      <c r="S2253" s="159"/>
      <c r="T2253" s="159" t="s">
        <v>62</v>
      </c>
      <c r="U2253" s="159" t="s">
        <v>111</v>
      </c>
      <c r="V2253" s="154">
        <v>46149</v>
      </c>
      <c r="W2253" s="154"/>
      <c r="X2253" s="154"/>
      <c r="Y2253" s="160" t="s">
        <v>64</v>
      </c>
      <c r="Z2253" s="160" t="s">
        <v>65</v>
      </c>
      <c r="AA2253" s="153"/>
      <c r="AB2253" s="153"/>
      <c r="AC2253" s="182" t="e">
        <f t="shared" si="72"/>
        <v>#DIV/0!</v>
      </c>
      <c r="AD2253" s="153" t="e">
        <f t="shared" si="73"/>
        <v>#DIV/0!</v>
      </c>
      <c r="AE2253" s="233" t="s">
        <v>66</v>
      </c>
      <c r="AF2253" s="153"/>
      <c r="AG2253" s="159"/>
      <c r="AH2253" s="153"/>
      <c r="AI2253" s="161"/>
      <c r="AJ2253" s="153"/>
      <c r="AK2253" s="153"/>
      <c r="AL2253" s="207"/>
      <c r="AM2253" s="207"/>
      <c r="AN2253" s="207"/>
      <c r="AO2253" s="207" t="str">
        <f ca="1">IF(R2253="","",IF(R2253&gt;TODAY(),"0 meses",DATEDIF(R2253,TODAY(),"m") &amp; " meses"))</f>
        <v>0 meses</v>
      </c>
      <c r="AP2253" s="147" t="s">
        <v>67</v>
      </c>
      <c r="AQ2253" s="147" t="s">
        <v>67</v>
      </c>
      <c r="AR2253" s="147"/>
      <c r="AS2253" s="209" t="s">
        <v>68</v>
      </c>
      <c r="AT2253" s="223" t="str">
        <f>MONTH(B2253)&amp;"/"&amp;YEAR(B2253)</f>
        <v>3/2026</v>
      </c>
      <c r="AU2253" s="223">
        <f>WEEKNUM(B2253)-WEEKNUM(EOMONTH(B2253,-1)+1)+1</f>
        <v>1</v>
      </c>
      <c r="AV2253" s="209" t="str">
        <f>MONTH(R2253)&amp;"/"&amp;YEAR(R2253)</f>
        <v>5/2026</v>
      </c>
      <c r="AW2253" s="209">
        <f>WEEKNUM(R2253)-WEEKNUM(EOMONTH(R2253,-1)+1)+1</f>
        <v>3</v>
      </c>
      <c r="AX2253" s="209">
        <f>IF(BB2253="S",IF(Q2253="1. Aceitou o programa",R2253-B2253,0),0)</f>
        <v>72</v>
      </c>
      <c r="AY2253" s="209">
        <f>IF(BB2253="S",IF(AND(S2253&lt;&gt;"",R2253&lt;&gt;""),S2253-R2253,0),0)</f>
        <v>0</v>
      </c>
      <c r="AZ2253" s="209">
        <f>IF(BB2253="S",IF(Q2253="1. Aceitou o programa",IF(OR(X2253="Não se Aplica",X2253=""),IF(OR(W2253="Não se Aplica",W2253=""),0,W2253-V2253),AVERAGE(X2253-W2253,W2253-V2253)),0),0)</f>
        <v>0</v>
      </c>
      <c r="BA2253" s="209">
        <f>IF(BB2253="S",IF(AND(Q2253="1. Aceitou o programa",AH2253="Realizada"),IFERROR(IF(AG2253="",0,AG2253-R2253),0),0),0)</f>
        <v>0</v>
      </c>
      <c r="BB2253" s="209" t="str">
        <f>_xlfn.XLOOKUP(U2253,'Lista Suspensa'!$AA$20:$AA$23,'Lista Suspensa'!$AB$20:$AB$23,"N/A")</f>
        <v>S</v>
      </c>
    </row>
    <row r="2254" spans="1:54" ht="12" customHeight="1">
      <c r="A2254" s="151" t="s">
        <v>54</v>
      </c>
      <c r="B2254" s="152">
        <v>46083</v>
      </c>
      <c r="C2254" s="153" t="s">
        <v>55</v>
      </c>
      <c r="D2254" s="153" t="s">
        <v>56</v>
      </c>
      <c r="E2254" s="244">
        <v>93996420</v>
      </c>
      <c r="F2254" s="144" t="s">
        <v>4525</v>
      </c>
      <c r="G2254" s="230"/>
      <c r="H2254" s="154">
        <v>32476</v>
      </c>
      <c r="I2254" s="153">
        <v>37</v>
      </c>
      <c r="J2254" s="148" t="s">
        <v>70</v>
      </c>
      <c r="K2254" s="153" t="s">
        <v>101</v>
      </c>
      <c r="L2254" s="153"/>
      <c r="M2254" s="153"/>
      <c r="N2254" s="153">
        <v>380</v>
      </c>
      <c r="O2254" s="155">
        <v>21987772289</v>
      </c>
      <c r="P2254" s="156" t="s">
        <v>60</v>
      </c>
      <c r="Q2254" s="157" t="s">
        <v>110</v>
      </c>
      <c r="R2254" s="158">
        <v>46155</v>
      </c>
      <c r="S2254" s="159"/>
      <c r="T2254" s="159" t="s">
        <v>62</v>
      </c>
      <c r="U2254" s="159" t="s">
        <v>111</v>
      </c>
      <c r="V2254" s="154">
        <v>46149</v>
      </c>
      <c r="W2254" s="154"/>
      <c r="X2254" s="154"/>
      <c r="Y2254" s="160" t="s">
        <v>4526</v>
      </c>
      <c r="Z2254" s="160" t="s">
        <v>65</v>
      </c>
      <c r="AA2254" s="153"/>
      <c r="AB2254" s="153"/>
      <c r="AC2254" s="182" t="e">
        <f t="shared" si="72"/>
        <v>#DIV/0!</v>
      </c>
      <c r="AD2254" s="153" t="e">
        <f t="shared" si="73"/>
        <v>#DIV/0!</v>
      </c>
      <c r="AE2254" s="233" t="s">
        <v>66</v>
      </c>
      <c r="AF2254" s="153"/>
      <c r="AG2254" s="159"/>
      <c r="AH2254" s="153"/>
      <c r="AI2254" s="161"/>
      <c r="AJ2254" s="153"/>
      <c r="AK2254" s="153"/>
      <c r="AL2254" s="207"/>
      <c r="AM2254" s="207"/>
      <c r="AN2254" s="207"/>
      <c r="AO2254" s="207" t="str">
        <f ca="1">IF(R2254="","",IF(R2254&gt;TODAY(),"0 meses",DATEDIF(R2254,TODAY(),"m") &amp; " meses"))</f>
        <v>0 meses</v>
      </c>
      <c r="AP2254" s="147" t="s">
        <v>67</v>
      </c>
      <c r="AQ2254" s="147" t="s">
        <v>67</v>
      </c>
      <c r="AR2254" s="147"/>
      <c r="AS2254" s="209" t="s">
        <v>68</v>
      </c>
      <c r="AT2254" s="223" t="str">
        <f>MONTH(B2254)&amp;"/"&amp;YEAR(B2254)</f>
        <v>3/2026</v>
      </c>
      <c r="AU2254" s="223">
        <f>WEEKNUM(B2254)-WEEKNUM(EOMONTH(B2254,-1)+1)+1</f>
        <v>1</v>
      </c>
      <c r="AV2254" s="209" t="str">
        <f>MONTH(R2254)&amp;"/"&amp;YEAR(R2254)</f>
        <v>5/2026</v>
      </c>
      <c r="AW2254" s="209">
        <f>WEEKNUM(R2254)-WEEKNUM(EOMONTH(R2254,-1)+1)+1</f>
        <v>3</v>
      </c>
      <c r="AX2254" s="209">
        <f>IF(BB2254="S",IF(Q2254="1. Aceitou o programa",R2254-B2254,0),0)</f>
        <v>72</v>
      </c>
      <c r="AY2254" s="209">
        <f>IF(BB2254="S",IF(AND(S2254&lt;&gt;"",R2254&lt;&gt;""),S2254-R2254,0),0)</f>
        <v>0</v>
      </c>
      <c r="AZ2254" s="209">
        <f>IF(BB2254="S",IF(Q2254="1. Aceitou o programa",IF(OR(X2254="Não se Aplica",X2254=""),IF(OR(W2254="Não se Aplica",W2254=""),0,W2254-V2254),AVERAGE(X2254-W2254,W2254-V2254)),0),0)</f>
        <v>0</v>
      </c>
      <c r="BA2254" s="209">
        <f>IF(BB2254="S",IF(AND(Q2254="1. Aceitou o programa",AH2254="Realizada"),IFERROR(IF(AG2254="",0,AG2254-R2254),0),0),0)</f>
        <v>0</v>
      </c>
      <c r="BB2254" s="209" t="str">
        <f>_xlfn.XLOOKUP(U2254,'Lista Suspensa'!$AA$20:$AA$23,'Lista Suspensa'!$AB$20:$AB$23,"N/A")</f>
        <v>S</v>
      </c>
    </row>
    <row r="2255" spans="1:54" ht="12" customHeight="1">
      <c r="A2255" s="151" t="s">
        <v>54</v>
      </c>
      <c r="B2255" s="152">
        <v>46083</v>
      </c>
      <c r="C2255" s="153" t="s">
        <v>55</v>
      </c>
      <c r="D2255" s="153" t="s">
        <v>56</v>
      </c>
      <c r="E2255" s="244">
        <v>94825737</v>
      </c>
      <c r="F2255" s="144" t="s">
        <v>4527</v>
      </c>
      <c r="G2255" s="230"/>
      <c r="H2255" s="154">
        <v>32881</v>
      </c>
      <c r="I2255" s="153">
        <v>36</v>
      </c>
      <c r="J2255" s="148" t="s">
        <v>58</v>
      </c>
      <c r="K2255" s="153" t="s">
        <v>101</v>
      </c>
      <c r="L2255" s="153"/>
      <c r="M2255" s="153"/>
      <c r="N2255" s="153">
        <v>75</v>
      </c>
      <c r="O2255" s="155">
        <v>21972686505</v>
      </c>
      <c r="P2255" s="156" t="s">
        <v>60</v>
      </c>
      <c r="Q2255" s="157" t="s">
        <v>110</v>
      </c>
      <c r="R2255" s="158">
        <v>46155</v>
      </c>
      <c r="S2255" s="159"/>
      <c r="T2255" s="159" t="s">
        <v>62</v>
      </c>
      <c r="U2255" s="159" t="s">
        <v>111</v>
      </c>
      <c r="V2255" s="154">
        <v>46149</v>
      </c>
      <c r="W2255" s="154"/>
      <c r="X2255" s="154"/>
      <c r="Y2255" s="160" t="s">
        <v>2849</v>
      </c>
      <c r="Z2255" s="160" t="s">
        <v>65</v>
      </c>
      <c r="AA2255" s="153"/>
      <c r="AB2255" s="153"/>
      <c r="AC2255" s="182" t="e">
        <f t="shared" si="72"/>
        <v>#DIV/0!</v>
      </c>
      <c r="AD2255" s="153" t="e">
        <f t="shared" si="73"/>
        <v>#DIV/0!</v>
      </c>
      <c r="AE2255" s="233" t="s">
        <v>66</v>
      </c>
      <c r="AF2255" s="153"/>
      <c r="AG2255" s="159"/>
      <c r="AH2255" s="153"/>
      <c r="AI2255" s="161"/>
      <c r="AJ2255" s="153"/>
      <c r="AK2255" s="153"/>
      <c r="AL2255" s="207"/>
      <c r="AM2255" s="207"/>
      <c r="AN2255" s="207"/>
      <c r="AO2255" s="207" t="str">
        <f ca="1">IF(R2255="","",IF(R2255&gt;TODAY(),"0 meses",DATEDIF(R2255,TODAY(),"m") &amp; " meses"))</f>
        <v>0 meses</v>
      </c>
      <c r="AP2255" s="147" t="s">
        <v>67</v>
      </c>
      <c r="AQ2255" s="147" t="s">
        <v>67</v>
      </c>
      <c r="AR2255" s="147"/>
      <c r="AS2255" s="209" t="s">
        <v>68</v>
      </c>
      <c r="AT2255" s="223" t="str">
        <f>MONTH(B2255)&amp;"/"&amp;YEAR(B2255)</f>
        <v>3/2026</v>
      </c>
      <c r="AU2255" s="223">
        <f>WEEKNUM(B2255)-WEEKNUM(EOMONTH(B2255,-1)+1)+1</f>
        <v>1</v>
      </c>
      <c r="AV2255" s="209" t="str">
        <f>MONTH(R2255)&amp;"/"&amp;YEAR(R2255)</f>
        <v>5/2026</v>
      </c>
      <c r="AW2255" s="209">
        <f>WEEKNUM(R2255)-WEEKNUM(EOMONTH(R2255,-1)+1)+1</f>
        <v>3</v>
      </c>
      <c r="AX2255" s="209">
        <f>IF(BB2255="S",IF(Q2255="1. Aceitou o programa",R2255-B2255,0),0)</f>
        <v>72</v>
      </c>
      <c r="AY2255" s="209">
        <f>IF(BB2255="S",IF(AND(S2255&lt;&gt;"",R2255&lt;&gt;""),S2255-R2255,0),0)</f>
        <v>0</v>
      </c>
      <c r="AZ2255" s="209">
        <f>IF(BB2255="S",IF(Q2255="1. Aceitou o programa",IF(OR(X2255="Não se Aplica",X2255=""),IF(OR(W2255="Não se Aplica",W2255=""),0,W2255-V2255),AVERAGE(X2255-W2255,W2255-V2255)),0),0)</f>
        <v>0</v>
      </c>
      <c r="BA2255" s="209">
        <f>IF(BB2255="S",IF(AND(Q2255="1. Aceitou o programa",AH2255="Realizada"),IFERROR(IF(AG2255="",0,AG2255-R2255),0),0),0)</f>
        <v>0</v>
      </c>
      <c r="BB2255" s="209" t="str">
        <f>_xlfn.XLOOKUP(U2255,'Lista Suspensa'!$AA$20:$AA$23,'Lista Suspensa'!$AB$20:$AB$23,"N/A")</f>
        <v>S</v>
      </c>
    </row>
    <row r="2256" spans="1:54" ht="12" customHeight="1">
      <c r="A2256" s="151" t="s">
        <v>54</v>
      </c>
      <c r="B2256" s="152">
        <v>46083</v>
      </c>
      <c r="C2256" s="153" t="s">
        <v>55</v>
      </c>
      <c r="D2256" s="153" t="s">
        <v>56</v>
      </c>
      <c r="E2256" s="244">
        <v>94224233</v>
      </c>
      <c r="F2256" s="144" t="s">
        <v>4528</v>
      </c>
      <c r="G2256" s="230"/>
      <c r="H2256" s="154">
        <v>33390</v>
      </c>
      <c r="I2256" s="153">
        <v>34</v>
      </c>
      <c r="J2256" s="148" t="s">
        <v>70</v>
      </c>
      <c r="K2256" s="153" t="s">
        <v>101</v>
      </c>
      <c r="L2256" s="153"/>
      <c r="M2256" s="153"/>
      <c r="N2256" s="153">
        <v>120</v>
      </c>
      <c r="O2256" s="155" t="s">
        <v>4529</v>
      </c>
      <c r="P2256" s="156" t="s">
        <v>60</v>
      </c>
      <c r="Q2256" s="157" t="s">
        <v>110</v>
      </c>
      <c r="R2256" s="158">
        <v>46155</v>
      </c>
      <c r="S2256" s="159"/>
      <c r="T2256" s="159" t="s">
        <v>62</v>
      </c>
      <c r="U2256" s="159" t="s">
        <v>111</v>
      </c>
      <c r="V2256" s="154">
        <v>46149</v>
      </c>
      <c r="W2256" s="154"/>
      <c r="X2256" s="154"/>
      <c r="Y2256" s="160" t="s">
        <v>64</v>
      </c>
      <c r="Z2256" s="160" t="s">
        <v>65</v>
      </c>
      <c r="AA2256" s="153"/>
      <c r="AB2256" s="153"/>
      <c r="AC2256" s="182" t="e">
        <f t="shared" si="72"/>
        <v>#DIV/0!</v>
      </c>
      <c r="AD2256" s="153" t="e">
        <f t="shared" si="73"/>
        <v>#DIV/0!</v>
      </c>
      <c r="AE2256" s="233" t="s">
        <v>66</v>
      </c>
      <c r="AF2256" s="153"/>
      <c r="AG2256" s="159"/>
      <c r="AH2256" s="153"/>
      <c r="AI2256" s="161"/>
      <c r="AJ2256" s="153"/>
      <c r="AK2256" s="153"/>
      <c r="AL2256" s="207"/>
      <c r="AM2256" s="207"/>
      <c r="AN2256" s="207"/>
      <c r="AO2256" s="207" t="str">
        <f ca="1">IF(R2256="","",IF(R2256&gt;TODAY(),"0 meses",DATEDIF(R2256,TODAY(),"m") &amp; " meses"))</f>
        <v>0 meses</v>
      </c>
      <c r="AP2256" s="147" t="s">
        <v>67</v>
      </c>
      <c r="AQ2256" s="147" t="s">
        <v>67</v>
      </c>
      <c r="AR2256" s="147"/>
      <c r="AS2256" s="209" t="s">
        <v>68</v>
      </c>
      <c r="AT2256" s="223" t="str">
        <f>MONTH(B2256)&amp;"/"&amp;YEAR(B2256)</f>
        <v>3/2026</v>
      </c>
      <c r="AU2256" s="223">
        <f>WEEKNUM(B2256)-WEEKNUM(EOMONTH(B2256,-1)+1)+1</f>
        <v>1</v>
      </c>
      <c r="AV2256" s="209" t="str">
        <f>MONTH(R2256)&amp;"/"&amp;YEAR(R2256)</f>
        <v>5/2026</v>
      </c>
      <c r="AW2256" s="209">
        <f>WEEKNUM(R2256)-WEEKNUM(EOMONTH(R2256,-1)+1)+1</f>
        <v>3</v>
      </c>
      <c r="AX2256" s="209">
        <f>IF(BB2256="S",IF(Q2256="1. Aceitou o programa",R2256-B2256,0),0)</f>
        <v>72</v>
      </c>
      <c r="AY2256" s="209">
        <f>IF(BB2256="S",IF(AND(S2256&lt;&gt;"",R2256&lt;&gt;""),S2256-R2256,0),0)</f>
        <v>0</v>
      </c>
      <c r="AZ2256" s="209">
        <f>IF(BB2256="S",IF(Q2256="1. Aceitou o programa",IF(OR(X2256="Não se Aplica",X2256=""),IF(OR(W2256="Não se Aplica",W2256=""),0,W2256-V2256),AVERAGE(X2256-W2256,W2256-V2256)),0),0)</f>
        <v>0</v>
      </c>
      <c r="BA2256" s="209">
        <f>IF(BB2256="S",IF(AND(Q2256="1. Aceitou o programa",AH2256="Realizada"),IFERROR(IF(AG2256="",0,AG2256-R2256),0),0),0)</f>
        <v>0</v>
      </c>
      <c r="BB2256" s="209" t="str">
        <f>_xlfn.XLOOKUP(U2256,'Lista Suspensa'!$AA$20:$AA$23,'Lista Suspensa'!$AB$20:$AB$23,"N/A")</f>
        <v>S</v>
      </c>
    </row>
    <row r="2257" spans="1:54" ht="12" customHeight="1">
      <c r="A2257" s="151" t="s">
        <v>54</v>
      </c>
      <c r="B2257" s="152">
        <v>46083</v>
      </c>
      <c r="C2257" s="153" t="s">
        <v>55</v>
      </c>
      <c r="D2257" s="153" t="s">
        <v>56</v>
      </c>
      <c r="E2257" s="244">
        <v>94846557</v>
      </c>
      <c r="F2257" s="144" t="s">
        <v>4530</v>
      </c>
      <c r="G2257" s="230"/>
      <c r="H2257" s="154">
        <v>34509</v>
      </c>
      <c r="I2257" s="153">
        <v>31</v>
      </c>
      <c r="J2257" s="148" t="s">
        <v>70</v>
      </c>
      <c r="K2257" s="153" t="s">
        <v>101</v>
      </c>
      <c r="L2257" s="153"/>
      <c r="M2257" s="153"/>
      <c r="N2257" s="153">
        <v>120</v>
      </c>
      <c r="O2257" s="155">
        <v>21969644389</v>
      </c>
      <c r="P2257" s="156" t="s">
        <v>60</v>
      </c>
      <c r="Q2257" s="157" t="s">
        <v>110</v>
      </c>
      <c r="R2257" s="158">
        <v>46155</v>
      </c>
      <c r="S2257" s="159"/>
      <c r="T2257" s="159" t="s">
        <v>62</v>
      </c>
      <c r="U2257" s="159" t="s">
        <v>111</v>
      </c>
      <c r="V2257" s="154">
        <v>46149</v>
      </c>
      <c r="W2257" s="154"/>
      <c r="X2257" s="154"/>
      <c r="Y2257" s="160" t="s">
        <v>3010</v>
      </c>
      <c r="Z2257" s="160" t="s">
        <v>65</v>
      </c>
      <c r="AA2257" s="153"/>
      <c r="AB2257" s="153"/>
      <c r="AC2257" s="182" t="e">
        <f t="shared" si="72"/>
        <v>#DIV/0!</v>
      </c>
      <c r="AD2257" s="153" t="e">
        <f t="shared" si="73"/>
        <v>#DIV/0!</v>
      </c>
      <c r="AE2257" s="233" t="s">
        <v>66</v>
      </c>
      <c r="AF2257" s="153"/>
      <c r="AG2257" s="159"/>
      <c r="AH2257" s="153"/>
      <c r="AI2257" s="161"/>
      <c r="AJ2257" s="153"/>
      <c r="AK2257" s="153"/>
      <c r="AL2257" s="207"/>
      <c r="AM2257" s="207"/>
      <c r="AN2257" s="207"/>
      <c r="AO2257" s="207" t="str">
        <f ca="1">IF(R2257="","",IF(R2257&gt;TODAY(),"0 meses",DATEDIF(R2257,TODAY(),"m") &amp; " meses"))</f>
        <v>0 meses</v>
      </c>
      <c r="AP2257" s="147" t="s">
        <v>67</v>
      </c>
      <c r="AQ2257" s="147" t="s">
        <v>67</v>
      </c>
      <c r="AR2257" s="147"/>
      <c r="AS2257" s="209" t="s">
        <v>68</v>
      </c>
      <c r="AT2257" s="223" t="str">
        <f>MONTH(B2257)&amp;"/"&amp;YEAR(B2257)</f>
        <v>3/2026</v>
      </c>
      <c r="AU2257" s="223">
        <f>WEEKNUM(B2257)-WEEKNUM(EOMONTH(B2257,-1)+1)+1</f>
        <v>1</v>
      </c>
      <c r="AV2257" s="209" t="str">
        <f>MONTH(R2257)&amp;"/"&amp;YEAR(R2257)</f>
        <v>5/2026</v>
      </c>
      <c r="AW2257" s="209">
        <f>WEEKNUM(R2257)-WEEKNUM(EOMONTH(R2257,-1)+1)+1</f>
        <v>3</v>
      </c>
      <c r="AX2257" s="209">
        <f>IF(BB2257="S",IF(Q2257="1. Aceitou o programa",R2257-B2257,0),0)</f>
        <v>72</v>
      </c>
      <c r="AY2257" s="209">
        <f>IF(BB2257="S",IF(AND(S2257&lt;&gt;"",R2257&lt;&gt;""),S2257-R2257,0),0)</f>
        <v>0</v>
      </c>
      <c r="AZ2257" s="209">
        <f>IF(BB2257="S",IF(Q2257="1. Aceitou o programa",IF(OR(X2257="Não se Aplica",X2257=""),IF(OR(W2257="Não se Aplica",W2257=""),0,W2257-V2257),AVERAGE(X2257-W2257,W2257-V2257)),0),0)</f>
        <v>0</v>
      </c>
      <c r="BA2257" s="209">
        <f>IF(BB2257="S",IF(AND(Q2257="1. Aceitou o programa",AH2257="Realizada"),IFERROR(IF(AG2257="",0,AG2257-R2257),0),0),0)</f>
        <v>0</v>
      </c>
      <c r="BB2257" s="209" t="str">
        <f>_xlfn.XLOOKUP(U2257,'Lista Suspensa'!$AA$20:$AA$23,'Lista Suspensa'!$AB$20:$AB$23,"N/A")</f>
        <v>S</v>
      </c>
    </row>
    <row r="2258" spans="1:54" ht="12" customHeight="1">
      <c r="A2258" s="151" t="s">
        <v>54</v>
      </c>
      <c r="B2258" s="152">
        <v>46083</v>
      </c>
      <c r="C2258" s="153" t="s">
        <v>55</v>
      </c>
      <c r="D2258" s="153" t="s">
        <v>56</v>
      </c>
      <c r="E2258" s="244">
        <v>881395099</v>
      </c>
      <c r="F2258" s="144" t="s">
        <v>4531</v>
      </c>
      <c r="G2258" s="230"/>
      <c r="H2258" s="154">
        <v>36944</v>
      </c>
      <c r="I2258" s="153">
        <v>25</v>
      </c>
      <c r="J2258" s="148" t="s">
        <v>70</v>
      </c>
      <c r="K2258" s="153" t="s">
        <v>101</v>
      </c>
      <c r="L2258" s="153"/>
      <c r="M2258" s="153"/>
      <c r="N2258" s="153">
        <v>600</v>
      </c>
      <c r="O2258" s="155" t="s">
        <v>4532</v>
      </c>
      <c r="P2258" s="156" t="s">
        <v>60</v>
      </c>
      <c r="Q2258" s="157" t="s">
        <v>110</v>
      </c>
      <c r="R2258" s="158">
        <v>46155</v>
      </c>
      <c r="S2258" s="159"/>
      <c r="T2258" s="159" t="s">
        <v>62</v>
      </c>
      <c r="U2258" s="159" t="s">
        <v>111</v>
      </c>
      <c r="V2258" s="154">
        <v>46149</v>
      </c>
      <c r="W2258" s="154"/>
      <c r="X2258" s="154"/>
      <c r="Y2258" s="160" t="s">
        <v>4533</v>
      </c>
      <c r="Z2258" s="160" t="s">
        <v>65</v>
      </c>
      <c r="AA2258" s="153"/>
      <c r="AB2258" s="153"/>
      <c r="AC2258" s="182" t="e">
        <f t="shared" si="72"/>
        <v>#DIV/0!</v>
      </c>
      <c r="AD2258" s="153" t="e">
        <f t="shared" si="73"/>
        <v>#DIV/0!</v>
      </c>
      <c r="AE2258" s="233" t="s">
        <v>66</v>
      </c>
      <c r="AF2258" s="153"/>
      <c r="AG2258" s="159"/>
      <c r="AH2258" s="153"/>
      <c r="AI2258" s="161"/>
      <c r="AJ2258" s="153"/>
      <c r="AK2258" s="153"/>
      <c r="AL2258" s="207"/>
      <c r="AM2258" s="207"/>
      <c r="AN2258" s="207"/>
      <c r="AO2258" s="207" t="str">
        <f ca="1">IF(R2258="","",IF(R2258&gt;TODAY(),"0 meses",DATEDIF(R2258,TODAY(),"m") &amp; " meses"))</f>
        <v>0 meses</v>
      </c>
      <c r="AP2258" s="147" t="s">
        <v>67</v>
      </c>
      <c r="AQ2258" s="147" t="s">
        <v>67</v>
      </c>
      <c r="AR2258" s="147"/>
      <c r="AS2258" s="209" t="s">
        <v>68</v>
      </c>
      <c r="AT2258" s="223" t="str">
        <f>MONTH(B2258)&amp;"/"&amp;YEAR(B2258)</f>
        <v>3/2026</v>
      </c>
      <c r="AU2258" s="223">
        <f>WEEKNUM(B2258)-WEEKNUM(EOMONTH(B2258,-1)+1)+1</f>
        <v>1</v>
      </c>
      <c r="AV2258" s="209" t="str">
        <f>MONTH(R2258)&amp;"/"&amp;YEAR(R2258)</f>
        <v>5/2026</v>
      </c>
      <c r="AW2258" s="209">
        <f>WEEKNUM(R2258)-WEEKNUM(EOMONTH(R2258,-1)+1)+1</f>
        <v>3</v>
      </c>
      <c r="AX2258" s="209">
        <f>IF(BB2258="S",IF(Q2258="1. Aceitou o programa",R2258-B2258,0),0)</f>
        <v>72</v>
      </c>
      <c r="AY2258" s="209">
        <f>IF(BB2258="S",IF(AND(S2258&lt;&gt;"",R2258&lt;&gt;""),S2258-R2258,0),0)</f>
        <v>0</v>
      </c>
      <c r="AZ2258" s="209">
        <f>IF(BB2258="S",IF(Q2258="1. Aceitou o programa",IF(OR(X2258="Não se Aplica",X2258=""),IF(OR(W2258="Não se Aplica",W2258=""),0,W2258-V2258),AVERAGE(X2258-W2258,W2258-V2258)),0),0)</f>
        <v>0</v>
      </c>
      <c r="BA2258" s="209">
        <f>IF(BB2258="S",IF(AND(Q2258="1. Aceitou o programa",AH2258="Realizada"),IFERROR(IF(AG2258="",0,AG2258-R2258),0),0),0)</f>
        <v>0</v>
      </c>
      <c r="BB2258" s="209" t="str">
        <f>_xlfn.XLOOKUP(U2258,'Lista Suspensa'!$AA$20:$AA$23,'Lista Suspensa'!$AB$20:$AB$23,"N/A")</f>
        <v>S</v>
      </c>
    </row>
    <row r="2259" spans="1:54" ht="12" customHeight="1">
      <c r="A2259" s="151" t="s">
        <v>54</v>
      </c>
      <c r="B2259" s="152">
        <v>46083</v>
      </c>
      <c r="C2259" s="153" t="s">
        <v>55</v>
      </c>
      <c r="D2259" s="153" t="s">
        <v>56</v>
      </c>
      <c r="E2259" s="244">
        <v>978867548</v>
      </c>
      <c r="F2259" s="144" t="s">
        <v>4534</v>
      </c>
      <c r="G2259" s="230"/>
      <c r="H2259" s="154">
        <v>39071</v>
      </c>
      <c r="I2259" s="153">
        <v>19</v>
      </c>
      <c r="J2259" s="148" t="s">
        <v>70</v>
      </c>
      <c r="K2259" s="153" t="s">
        <v>101</v>
      </c>
      <c r="L2259" s="153"/>
      <c r="M2259" s="153"/>
      <c r="N2259" s="153">
        <v>400</v>
      </c>
      <c r="O2259" s="155" t="s">
        <v>4535</v>
      </c>
      <c r="P2259" s="156" t="s">
        <v>60</v>
      </c>
      <c r="Q2259" s="157" t="s">
        <v>110</v>
      </c>
      <c r="R2259" s="158">
        <v>46155</v>
      </c>
      <c r="S2259" s="159"/>
      <c r="T2259" s="159" t="s">
        <v>62</v>
      </c>
      <c r="U2259" s="159" t="s">
        <v>111</v>
      </c>
      <c r="V2259" s="154">
        <v>46149</v>
      </c>
      <c r="W2259" s="154"/>
      <c r="X2259" s="154"/>
      <c r="Y2259" s="160" t="s">
        <v>64</v>
      </c>
      <c r="Z2259" s="160" t="s">
        <v>65</v>
      </c>
      <c r="AA2259" s="153"/>
      <c r="AB2259" s="153"/>
      <c r="AC2259" s="182" t="e">
        <f t="shared" si="72"/>
        <v>#DIV/0!</v>
      </c>
      <c r="AD2259" s="153" t="e">
        <f t="shared" si="73"/>
        <v>#DIV/0!</v>
      </c>
      <c r="AE2259" s="233" t="s">
        <v>66</v>
      </c>
      <c r="AF2259" s="153"/>
      <c r="AG2259" s="159"/>
      <c r="AH2259" s="153"/>
      <c r="AI2259" s="161"/>
      <c r="AJ2259" s="153"/>
      <c r="AK2259" s="153"/>
      <c r="AL2259" s="207"/>
      <c r="AM2259" s="207"/>
      <c r="AN2259" s="207"/>
      <c r="AO2259" s="207" t="str">
        <f ca="1">IF(R2259="","",IF(R2259&gt;TODAY(),"0 meses",DATEDIF(R2259,TODAY(),"m") &amp; " meses"))</f>
        <v>0 meses</v>
      </c>
      <c r="AP2259" s="147" t="s">
        <v>67</v>
      </c>
      <c r="AQ2259" s="147" t="s">
        <v>67</v>
      </c>
      <c r="AR2259" s="147"/>
      <c r="AS2259" s="209" t="s">
        <v>68</v>
      </c>
      <c r="AT2259" s="223" t="str">
        <f>MONTH(B2259)&amp;"/"&amp;YEAR(B2259)</f>
        <v>3/2026</v>
      </c>
      <c r="AU2259" s="223">
        <f>WEEKNUM(B2259)-WEEKNUM(EOMONTH(B2259,-1)+1)+1</f>
        <v>1</v>
      </c>
      <c r="AV2259" s="209" t="str">
        <f>MONTH(R2259)&amp;"/"&amp;YEAR(R2259)</f>
        <v>5/2026</v>
      </c>
      <c r="AW2259" s="209">
        <f>WEEKNUM(R2259)-WEEKNUM(EOMONTH(R2259,-1)+1)+1</f>
        <v>3</v>
      </c>
      <c r="AX2259" s="209">
        <f>IF(BB2259="S",IF(Q2259="1. Aceitou o programa",R2259-B2259,0),0)</f>
        <v>72</v>
      </c>
      <c r="AY2259" s="209">
        <f>IF(BB2259="S",IF(AND(S2259&lt;&gt;"",R2259&lt;&gt;""),S2259-R2259,0),0)</f>
        <v>0</v>
      </c>
      <c r="AZ2259" s="209">
        <f>IF(BB2259="S",IF(Q2259="1. Aceitou o programa",IF(OR(X2259="Não se Aplica",X2259=""),IF(OR(W2259="Não se Aplica",W2259=""),0,W2259-V2259),AVERAGE(X2259-W2259,W2259-V2259)),0),0)</f>
        <v>0</v>
      </c>
      <c r="BA2259" s="209">
        <f>IF(BB2259="S",IF(AND(Q2259="1. Aceitou o programa",AH2259="Realizada"),IFERROR(IF(AG2259="",0,AG2259-R2259),0),0),0)</f>
        <v>0</v>
      </c>
      <c r="BB2259" s="209" t="str">
        <f>_xlfn.XLOOKUP(U2259,'Lista Suspensa'!$AA$20:$AA$23,'Lista Suspensa'!$AB$20:$AB$23,"N/A")</f>
        <v>S</v>
      </c>
    </row>
    <row r="2260" spans="1:54" ht="12" customHeight="1">
      <c r="A2260" s="151" t="s">
        <v>54</v>
      </c>
      <c r="B2260" s="152">
        <v>46083</v>
      </c>
      <c r="C2260" s="153" t="s">
        <v>55</v>
      </c>
      <c r="D2260" s="153" t="s">
        <v>56</v>
      </c>
      <c r="E2260" s="244">
        <v>451608453</v>
      </c>
      <c r="F2260" s="144" t="s">
        <v>4536</v>
      </c>
      <c r="G2260" s="230"/>
      <c r="H2260" s="154">
        <v>16797</v>
      </c>
      <c r="I2260" s="153">
        <v>80</v>
      </c>
      <c r="J2260" s="148" t="s">
        <v>70</v>
      </c>
      <c r="K2260" s="153" t="s">
        <v>59</v>
      </c>
      <c r="L2260" s="153"/>
      <c r="M2260" s="153"/>
      <c r="N2260" s="153">
        <v>400</v>
      </c>
      <c r="O2260" s="155" t="s">
        <v>4537</v>
      </c>
      <c r="P2260" s="156" t="s">
        <v>60</v>
      </c>
      <c r="Q2260" s="157" t="s">
        <v>110</v>
      </c>
      <c r="R2260" s="158">
        <v>46155</v>
      </c>
      <c r="S2260" s="159"/>
      <c r="T2260" s="159" t="s">
        <v>62</v>
      </c>
      <c r="U2260" s="159" t="s">
        <v>111</v>
      </c>
      <c r="V2260" s="154">
        <v>46149</v>
      </c>
      <c r="W2260" s="154"/>
      <c r="X2260" s="154"/>
      <c r="Y2260" s="160" t="s">
        <v>64</v>
      </c>
      <c r="Z2260" s="160" t="s">
        <v>65</v>
      </c>
      <c r="AA2260" s="153"/>
      <c r="AB2260" s="153"/>
      <c r="AC2260" s="182" t="e">
        <f t="shared" si="72"/>
        <v>#DIV/0!</v>
      </c>
      <c r="AD2260" s="153" t="e">
        <f t="shared" si="73"/>
        <v>#DIV/0!</v>
      </c>
      <c r="AE2260" s="233" t="s">
        <v>66</v>
      </c>
      <c r="AF2260" s="153"/>
      <c r="AG2260" s="159"/>
      <c r="AH2260" s="153"/>
      <c r="AI2260" s="161"/>
      <c r="AJ2260" s="153"/>
      <c r="AK2260" s="153"/>
      <c r="AL2260" s="207"/>
      <c r="AM2260" s="207"/>
      <c r="AN2260" s="207"/>
      <c r="AO2260" s="207" t="str">
        <f ca="1">IF(R2260="","",IF(R2260&gt;TODAY(),"0 meses",DATEDIF(R2260,TODAY(),"m") &amp; " meses"))</f>
        <v>0 meses</v>
      </c>
      <c r="AP2260" s="147" t="s">
        <v>67</v>
      </c>
      <c r="AQ2260" s="147" t="s">
        <v>67</v>
      </c>
      <c r="AR2260" s="147"/>
      <c r="AS2260" s="209" t="s">
        <v>68</v>
      </c>
      <c r="AT2260" s="223" t="str">
        <f>MONTH(B2260)&amp;"/"&amp;YEAR(B2260)</f>
        <v>3/2026</v>
      </c>
      <c r="AU2260" s="223">
        <f>WEEKNUM(B2260)-WEEKNUM(EOMONTH(B2260,-1)+1)+1</f>
        <v>1</v>
      </c>
      <c r="AV2260" s="209" t="str">
        <f>MONTH(R2260)&amp;"/"&amp;YEAR(R2260)</f>
        <v>5/2026</v>
      </c>
      <c r="AW2260" s="209">
        <f>WEEKNUM(R2260)-WEEKNUM(EOMONTH(R2260,-1)+1)+1</f>
        <v>3</v>
      </c>
      <c r="AX2260" s="209">
        <f>IF(BB2260="S",IF(Q2260="1. Aceitou o programa",R2260-B2260,0),0)</f>
        <v>72</v>
      </c>
      <c r="AY2260" s="209">
        <f>IF(BB2260="S",IF(AND(S2260&lt;&gt;"",R2260&lt;&gt;""),S2260-R2260,0),0)</f>
        <v>0</v>
      </c>
      <c r="AZ2260" s="209">
        <f>IF(BB2260="S",IF(Q2260="1. Aceitou o programa",IF(OR(X2260="Não se Aplica",X2260=""),IF(OR(W2260="Não se Aplica",W2260=""),0,W2260-V2260),AVERAGE(X2260-W2260,W2260-V2260)),0),0)</f>
        <v>0</v>
      </c>
      <c r="BA2260" s="209">
        <f>IF(BB2260="S",IF(AND(Q2260="1. Aceitou o programa",AH2260="Realizada"),IFERROR(IF(AG2260="",0,AG2260-R2260),0),0),0)</f>
        <v>0</v>
      </c>
      <c r="BB2260" s="209" t="str">
        <f>_xlfn.XLOOKUP(U2260,'Lista Suspensa'!$AA$20:$AA$23,'Lista Suspensa'!$AB$20:$AB$23,"N/A")</f>
        <v>S</v>
      </c>
    </row>
    <row r="2261" spans="1:54" ht="12" customHeight="1">
      <c r="A2261" s="151" t="s">
        <v>54</v>
      </c>
      <c r="B2261" s="152">
        <v>46083</v>
      </c>
      <c r="C2261" s="153" t="s">
        <v>55</v>
      </c>
      <c r="D2261" s="153" t="s">
        <v>56</v>
      </c>
      <c r="E2261" s="244">
        <v>451828968</v>
      </c>
      <c r="F2261" s="144" t="s">
        <v>4538</v>
      </c>
      <c r="G2261" s="230"/>
      <c r="H2261" s="154">
        <v>18644</v>
      </c>
      <c r="I2261" s="153">
        <v>75</v>
      </c>
      <c r="J2261" s="148" t="s">
        <v>70</v>
      </c>
      <c r="K2261" s="153" t="s">
        <v>59</v>
      </c>
      <c r="L2261" s="153"/>
      <c r="M2261" s="153"/>
      <c r="N2261" s="153">
        <v>400</v>
      </c>
      <c r="O2261" s="155" t="s">
        <v>4539</v>
      </c>
      <c r="P2261" s="156" t="s">
        <v>60</v>
      </c>
      <c r="Q2261" s="157" t="s">
        <v>110</v>
      </c>
      <c r="R2261" s="158">
        <v>46155</v>
      </c>
      <c r="S2261" s="159"/>
      <c r="T2261" s="159" t="s">
        <v>62</v>
      </c>
      <c r="U2261" s="159" t="s">
        <v>111</v>
      </c>
      <c r="V2261" s="154">
        <v>46149</v>
      </c>
      <c r="W2261" s="154"/>
      <c r="X2261" s="154"/>
      <c r="Y2261" s="160" t="s">
        <v>64</v>
      </c>
      <c r="Z2261" s="160" t="s">
        <v>65</v>
      </c>
      <c r="AA2261" s="153"/>
      <c r="AB2261" s="153"/>
      <c r="AC2261" s="182" t="e">
        <f t="shared" si="72"/>
        <v>#DIV/0!</v>
      </c>
      <c r="AD2261" s="153" t="e">
        <f t="shared" si="73"/>
        <v>#DIV/0!</v>
      </c>
      <c r="AE2261" s="233" t="s">
        <v>66</v>
      </c>
      <c r="AF2261" s="153"/>
      <c r="AG2261" s="159"/>
      <c r="AH2261" s="153"/>
      <c r="AI2261" s="161"/>
      <c r="AJ2261" s="153"/>
      <c r="AK2261" s="153"/>
      <c r="AL2261" s="207"/>
      <c r="AM2261" s="207"/>
      <c r="AN2261" s="207"/>
      <c r="AO2261" s="207" t="str">
        <f ca="1">IF(R2261="","",IF(R2261&gt;TODAY(),"0 meses",DATEDIF(R2261,TODAY(),"m") &amp; " meses"))</f>
        <v>0 meses</v>
      </c>
      <c r="AP2261" s="147" t="s">
        <v>67</v>
      </c>
      <c r="AQ2261" s="147" t="s">
        <v>67</v>
      </c>
      <c r="AR2261" s="147"/>
      <c r="AS2261" s="209" t="s">
        <v>68</v>
      </c>
      <c r="AT2261" s="223" t="str">
        <f>MONTH(B2261)&amp;"/"&amp;YEAR(B2261)</f>
        <v>3/2026</v>
      </c>
      <c r="AU2261" s="223">
        <f>WEEKNUM(B2261)-WEEKNUM(EOMONTH(B2261,-1)+1)+1</f>
        <v>1</v>
      </c>
      <c r="AV2261" s="209" t="str">
        <f>MONTH(R2261)&amp;"/"&amp;YEAR(R2261)</f>
        <v>5/2026</v>
      </c>
      <c r="AW2261" s="209">
        <f>WEEKNUM(R2261)-WEEKNUM(EOMONTH(R2261,-1)+1)+1</f>
        <v>3</v>
      </c>
      <c r="AX2261" s="209">
        <f>IF(BB2261="S",IF(Q2261="1. Aceitou o programa",R2261-B2261,0),0)</f>
        <v>72</v>
      </c>
      <c r="AY2261" s="209">
        <f>IF(BB2261="S",IF(AND(S2261&lt;&gt;"",R2261&lt;&gt;""),S2261-R2261,0),0)</f>
        <v>0</v>
      </c>
      <c r="AZ2261" s="209">
        <f>IF(BB2261="S",IF(Q2261="1. Aceitou o programa",IF(OR(X2261="Não se Aplica",X2261=""),IF(OR(W2261="Não se Aplica",W2261=""),0,W2261-V2261),AVERAGE(X2261-W2261,W2261-V2261)),0),0)</f>
        <v>0</v>
      </c>
      <c r="BA2261" s="209">
        <f>IF(BB2261="S",IF(AND(Q2261="1. Aceitou o programa",AH2261="Realizada"),IFERROR(IF(AG2261="",0,AG2261-R2261),0),0),0)</f>
        <v>0</v>
      </c>
      <c r="BB2261" s="209" t="str">
        <f>_xlfn.XLOOKUP(U2261,'Lista Suspensa'!$AA$20:$AA$23,'Lista Suspensa'!$AB$20:$AB$23,"N/A")</f>
        <v>S</v>
      </c>
    </row>
    <row r="2262" spans="1:54" ht="12" customHeight="1">
      <c r="A2262" s="151" t="s">
        <v>54</v>
      </c>
      <c r="B2262" s="152">
        <v>46083</v>
      </c>
      <c r="C2262" s="153" t="s">
        <v>55</v>
      </c>
      <c r="D2262" s="153" t="s">
        <v>56</v>
      </c>
      <c r="E2262" s="244">
        <v>451722647</v>
      </c>
      <c r="F2262" s="144" t="s">
        <v>4540</v>
      </c>
      <c r="G2262" s="230"/>
      <c r="H2262" s="154">
        <v>21126</v>
      </c>
      <c r="I2262" s="153">
        <v>68</v>
      </c>
      <c r="J2262" s="148" t="s">
        <v>70</v>
      </c>
      <c r="K2262" s="153" t="s">
        <v>59</v>
      </c>
      <c r="L2262" s="153"/>
      <c r="M2262" s="153"/>
      <c r="N2262" s="153">
        <v>400</v>
      </c>
      <c r="O2262" s="155" t="s">
        <v>4541</v>
      </c>
      <c r="P2262" s="156" t="s">
        <v>60</v>
      </c>
      <c r="Q2262" s="157" t="s">
        <v>110</v>
      </c>
      <c r="R2262" s="158">
        <v>46155</v>
      </c>
      <c r="S2262" s="159"/>
      <c r="T2262" s="159" t="s">
        <v>62</v>
      </c>
      <c r="U2262" s="159" t="s">
        <v>111</v>
      </c>
      <c r="V2262" s="154">
        <v>46149</v>
      </c>
      <c r="W2262" s="154"/>
      <c r="X2262" s="154"/>
      <c r="Y2262" s="160" t="s">
        <v>64</v>
      </c>
      <c r="Z2262" s="160" t="s">
        <v>65</v>
      </c>
      <c r="AA2262" s="153"/>
      <c r="AB2262" s="153"/>
      <c r="AC2262" s="182" t="e">
        <f t="shared" si="72"/>
        <v>#DIV/0!</v>
      </c>
      <c r="AD2262" s="153" t="e">
        <f t="shared" si="73"/>
        <v>#DIV/0!</v>
      </c>
      <c r="AE2262" s="233" t="s">
        <v>66</v>
      </c>
      <c r="AF2262" s="153"/>
      <c r="AG2262" s="159"/>
      <c r="AH2262" s="153"/>
      <c r="AI2262" s="161"/>
      <c r="AJ2262" s="153"/>
      <c r="AK2262" s="153"/>
      <c r="AL2262" s="207"/>
      <c r="AM2262" s="207"/>
      <c r="AN2262" s="207"/>
      <c r="AO2262" s="207" t="str">
        <f ca="1">IF(R2262="","",IF(R2262&gt;TODAY(),"0 meses",DATEDIF(R2262,TODAY(),"m") &amp; " meses"))</f>
        <v>0 meses</v>
      </c>
      <c r="AP2262" s="147" t="s">
        <v>67</v>
      </c>
      <c r="AQ2262" s="147" t="s">
        <v>67</v>
      </c>
      <c r="AR2262" s="147"/>
      <c r="AS2262" s="209" t="s">
        <v>68</v>
      </c>
      <c r="AT2262" s="223" t="str">
        <f>MONTH(B2262)&amp;"/"&amp;YEAR(B2262)</f>
        <v>3/2026</v>
      </c>
      <c r="AU2262" s="223">
        <f>WEEKNUM(B2262)-WEEKNUM(EOMONTH(B2262,-1)+1)+1</f>
        <v>1</v>
      </c>
      <c r="AV2262" s="209" t="str">
        <f>MONTH(R2262)&amp;"/"&amp;YEAR(R2262)</f>
        <v>5/2026</v>
      </c>
      <c r="AW2262" s="209">
        <f>WEEKNUM(R2262)-WEEKNUM(EOMONTH(R2262,-1)+1)+1</f>
        <v>3</v>
      </c>
      <c r="AX2262" s="209">
        <f>IF(BB2262="S",IF(Q2262="1. Aceitou o programa",R2262-B2262,0),0)</f>
        <v>72</v>
      </c>
      <c r="AY2262" s="209">
        <f>IF(BB2262="S",IF(AND(S2262&lt;&gt;"",R2262&lt;&gt;""),S2262-R2262,0),0)</f>
        <v>0</v>
      </c>
      <c r="AZ2262" s="209">
        <f>IF(BB2262="S",IF(Q2262="1. Aceitou o programa",IF(OR(X2262="Não se Aplica",X2262=""),IF(OR(W2262="Não se Aplica",W2262=""),0,W2262-V2262),AVERAGE(X2262-W2262,W2262-V2262)),0),0)</f>
        <v>0</v>
      </c>
      <c r="BA2262" s="209">
        <f>IF(BB2262="S",IF(AND(Q2262="1. Aceitou o programa",AH2262="Realizada"),IFERROR(IF(AG2262="",0,AG2262-R2262),0),0),0)</f>
        <v>0</v>
      </c>
      <c r="BB2262" s="209" t="str">
        <f>_xlfn.XLOOKUP(U2262,'Lista Suspensa'!$AA$20:$AA$23,'Lista Suspensa'!$AB$20:$AB$23,"N/A")</f>
        <v>S</v>
      </c>
    </row>
    <row r="2263" spans="1:54" ht="12" customHeight="1">
      <c r="A2263" s="151" t="s">
        <v>54</v>
      </c>
      <c r="B2263" s="152">
        <v>46083</v>
      </c>
      <c r="C2263" s="153" t="s">
        <v>55</v>
      </c>
      <c r="D2263" s="153" t="s">
        <v>56</v>
      </c>
      <c r="E2263" s="244">
        <v>594616867</v>
      </c>
      <c r="F2263" s="144" t="s">
        <v>4542</v>
      </c>
      <c r="G2263" s="230"/>
      <c r="H2263" s="154">
        <v>21958</v>
      </c>
      <c r="I2263" s="153">
        <v>66</v>
      </c>
      <c r="J2263" s="148" t="s">
        <v>70</v>
      </c>
      <c r="K2263" s="153" t="s">
        <v>59</v>
      </c>
      <c r="L2263" s="153"/>
      <c r="M2263" s="153"/>
      <c r="N2263" s="153">
        <v>50</v>
      </c>
      <c r="O2263" s="155" t="s">
        <v>4543</v>
      </c>
      <c r="P2263" s="156" t="s">
        <v>60</v>
      </c>
      <c r="Q2263" s="157" t="s">
        <v>110</v>
      </c>
      <c r="R2263" s="158">
        <v>46155</v>
      </c>
      <c r="S2263" s="159"/>
      <c r="T2263" s="159" t="s">
        <v>62</v>
      </c>
      <c r="U2263" s="159" t="s">
        <v>111</v>
      </c>
      <c r="V2263" s="154">
        <v>46149</v>
      </c>
      <c r="W2263" s="154"/>
      <c r="X2263" s="154"/>
      <c r="Y2263" s="160" t="s">
        <v>491</v>
      </c>
      <c r="Z2263" s="160" t="s">
        <v>65</v>
      </c>
      <c r="AA2263" s="153"/>
      <c r="AB2263" s="153"/>
      <c r="AC2263" s="182" t="e">
        <f t="shared" si="72"/>
        <v>#DIV/0!</v>
      </c>
      <c r="AD2263" s="153" t="e">
        <f t="shared" si="73"/>
        <v>#DIV/0!</v>
      </c>
      <c r="AE2263" s="233" t="s">
        <v>66</v>
      </c>
      <c r="AF2263" s="153"/>
      <c r="AG2263" s="159"/>
      <c r="AH2263" s="153"/>
      <c r="AI2263" s="161"/>
      <c r="AJ2263" s="153"/>
      <c r="AK2263" s="153"/>
      <c r="AL2263" s="207"/>
      <c r="AM2263" s="207"/>
      <c r="AN2263" s="207"/>
      <c r="AO2263" s="207" t="str">
        <f ca="1">IF(R2263="","",IF(R2263&gt;TODAY(),"0 meses",DATEDIF(R2263,TODAY(),"m") &amp; " meses"))</f>
        <v>0 meses</v>
      </c>
      <c r="AP2263" s="147" t="s">
        <v>67</v>
      </c>
      <c r="AQ2263" s="147" t="s">
        <v>67</v>
      </c>
      <c r="AR2263" s="147"/>
      <c r="AS2263" s="209" t="s">
        <v>68</v>
      </c>
      <c r="AT2263" s="223" t="str">
        <f>MONTH(B2263)&amp;"/"&amp;YEAR(B2263)</f>
        <v>3/2026</v>
      </c>
      <c r="AU2263" s="223">
        <f>WEEKNUM(B2263)-WEEKNUM(EOMONTH(B2263,-1)+1)+1</f>
        <v>1</v>
      </c>
      <c r="AV2263" s="209" t="str">
        <f>MONTH(R2263)&amp;"/"&amp;YEAR(R2263)</f>
        <v>5/2026</v>
      </c>
      <c r="AW2263" s="209">
        <f>WEEKNUM(R2263)-WEEKNUM(EOMONTH(R2263,-1)+1)+1</f>
        <v>3</v>
      </c>
      <c r="AX2263" s="209">
        <f>IF(BB2263="S",IF(Q2263="1. Aceitou o programa",R2263-B2263,0),0)</f>
        <v>72</v>
      </c>
      <c r="AY2263" s="209">
        <f>IF(BB2263="S",IF(AND(S2263&lt;&gt;"",R2263&lt;&gt;""),S2263-R2263,0),0)</f>
        <v>0</v>
      </c>
      <c r="AZ2263" s="209">
        <f>IF(BB2263="S",IF(Q2263="1. Aceitou o programa",IF(OR(X2263="Não se Aplica",X2263=""),IF(OR(W2263="Não se Aplica",W2263=""),0,W2263-V2263),AVERAGE(X2263-W2263,W2263-V2263)),0),0)</f>
        <v>0</v>
      </c>
      <c r="BA2263" s="209">
        <f>IF(BB2263="S",IF(AND(Q2263="1. Aceitou o programa",AH2263="Realizada"),IFERROR(IF(AG2263="",0,AG2263-R2263),0),0),0)</f>
        <v>0</v>
      </c>
      <c r="BB2263" s="209" t="str">
        <f>_xlfn.XLOOKUP(U2263,'Lista Suspensa'!$AA$20:$AA$23,'Lista Suspensa'!$AB$20:$AB$23,"N/A")</f>
        <v>S</v>
      </c>
    </row>
    <row r="2264" spans="1:54" ht="12" customHeight="1">
      <c r="A2264" s="151" t="s">
        <v>54</v>
      </c>
      <c r="B2264" s="152">
        <v>46083</v>
      </c>
      <c r="C2264" s="153" t="s">
        <v>55</v>
      </c>
      <c r="D2264" s="153" t="s">
        <v>56</v>
      </c>
      <c r="E2264" s="244">
        <v>92619207</v>
      </c>
      <c r="F2264" s="144" t="s">
        <v>4544</v>
      </c>
      <c r="G2264" s="230"/>
      <c r="H2264" s="154">
        <v>23870</v>
      </c>
      <c r="I2264" s="153">
        <v>61</v>
      </c>
      <c r="J2264" s="148" t="s">
        <v>70</v>
      </c>
      <c r="K2264" s="153" t="s">
        <v>59</v>
      </c>
      <c r="L2264" s="153"/>
      <c r="M2264" s="153"/>
      <c r="N2264" s="153">
        <v>60</v>
      </c>
      <c r="O2264" s="155">
        <v>11913170337</v>
      </c>
      <c r="P2264" s="156" t="s">
        <v>60</v>
      </c>
      <c r="Q2264" s="157" t="s">
        <v>110</v>
      </c>
      <c r="R2264" s="158">
        <v>46155</v>
      </c>
      <c r="S2264" s="159"/>
      <c r="T2264" s="159" t="s">
        <v>62</v>
      </c>
      <c r="U2264" s="159" t="s">
        <v>111</v>
      </c>
      <c r="V2264" s="154">
        <v>46149</v>
      </c>
      <c r="W2264" s="154"/>
      <c r="X2264" s="154"/>
      <c r="Y2264" s="160" t="s">
        <v>64</v>
      </c>
      <c r="Z2264" s="160" t="s">
        <v>65</v>
      </c>
      <c r="AA2264" s="153"/>
      <c r="AB2264" s="153"/>
      <c r="AC2264" s="182" t="e">
        <f t="shared" si="72"/>
        <v>#DIV/0!</v>
      </c>
      <c r="AD2264" s="153" t="e">
        <f t="shared" si="73"/>
        <v>#DIV/0!</v>
      </c>
      <c r="AE2264" s="233" t="s">
        <v>66</v>
      </c>
      <c r="AF2264" s="153"/>
      <c r="AG2264" s="159"/>
      <c r="AH2264" s="153"/>
      <c r="AI2264" s="161"/>
      <c r="AJ2264" s="153"/>
      <c r="AK2264" s="153"/>
      <c r="AL2264" s="207"/>
      <c r="AM2264" s="207"/>
      <c r="AN2264" s="207"/>
      <c r="AO2264" s="207" t="str">
        <f ca="1">IF(R2264="","",IF(R2264&gt;TODAY(),"0 meses",DATEDIF(R2264,TODAY(),"m") &amp; " meses"))</f>
        <v>0 meses</v>
      </c>
      <c r="AP2264" s="147" t="s">
        <v>67</v>
      </c>
      <c r="AQ2264" s="147" t="s">
        <v>67</v>
      </c>
      <c r="AR2264" s="147"/>
      <c r="AS2264" s="209" t="s">
        <v>68</v>
      </c>
      <c r="AT2264" s="223" t="str">
        <f>MONTH(B2264)&amp;"/"&amp;YEAR(B2264)</f>
        <v>3/2026</v>
      </c>
      <c r="AU2264" s="223">
        <f>WEEKNUM(B2264)-WEEKNUM(EOMONTH(B2264,-1)+1)+1</f>
        <v>1</v>
      </c>
      <c r="AV2264" s="209" t="str">
        <f>MONTH(R2264)&amp;"/"&amp;YEAR(R2264)</f>
        <v>5/2026</v>
      </c>
      <c r="AW2264" s="209">
        <f>WEEKNUM(R2264)-WEEKNUM(EOMONTH(R2264,-1)+1)+1</f>
        <v>3</v>
      </c>
      <c r="AX2264" s="209">
        <f>IF(BB2264="S",IF(Q2264="1. Aceitou o programa",R2264-B2264,0),0)</f>
        <v>72</v>
      </c>
      <c r="AY2264" s="209">
        <f>IF(BB2264="S",IF(AND(S2264&lt;&gt;"",R2264&lt;&gt;""),S2264-R2264,0),0)</f>
        <v>0</v>
      </c>
      <c r="AZ2264" s="209">
        <f>IF(BB2264="S",IF(Q2264="1. Aceitou o programa",IF(OR(X2264="Não se Aplica",X2264=""),IF(OR(W2264="Não se Aplica",W2264=""),0,W2264-V2264),AVERAGE(X2264-W2264,W2264-V2264)),0),0)</f>
        <v>0</v>
      </c>
      <c r="BA2264" s="209">
        <f>IF(BB2264="S",IF(AND(Q2264="1. Aceitou o programa",AH2264="Realizada"),IFERROR(IF(AG2264="",0,AG2264-R2264),0),0),0)</f>
        <v>0</v>
      </c>
      <c r="BB2264" s="209" t="str">
        <f>_xlfn.XLOOKUP(U2264,'Lista Suspensa'!$AA$20:$AA$23,'Lista Suspensa'!$AB$20:$AB$23,"N/A")</f>
        <v>S</v>
      </c>
    </row>
    <row r="2265" spans="1:54" ht="12" customHeight="1">
      <c r="A2265" s="151" t="s">
        <v>54</v>
      </c>
      <c r="B2265" s="152">
        <v>46083</v>
      </c>
      <c r="C2265" s="153" t="s">
        <v>55</v>
      </c>
      <c r="D2265" s="153" t="s">
        <v>56</v>
      </c>
      <c r="E2265" s="244">
        <v>94535509</v>
      </c>
      <c r="F2265" s="144" t="s">
        <v>4545</v>
      </c>
      <c r="G2265" s="230"/>
      <c r="H2265" s="154">
        <v>24211</v>
      </c>
      <c r="I2265" s="153">
        <v>60</v>
      </c>
      <c r="J2265" s="148" t="s">
        <v>70</v>
      </c>
      <c r="K2265" s="153" t="s">
        <v>59</v>
      </c>
      <c r="L2265" s="153"/>
      <c r="M2265" s="153"/>
      <c r="N2265" s="153">
        <v>60</v>
      </c>
      <c r="O2265" s="155" t="s">
        <v>4546</v>
      </c>
      <c r="P2265" s="156" t="s">
        <v>60</v>
      </c>
      <c r="Q2265" s="157" t="s">
        <v>110</v>
      </c>
      <c r="R2265" s="158">
        <v>46155</v>
      </c>
      <c r="S2265" s="159"/>
      <c r="T2265" s="159" t="s">
        <v>62</v>
      </c>
      <c r="U2265" s="159" t="s">
        <v>111</v>
      </c>
      <c r="V2265" s="154">
        <v>46149</v>
      </c>
      <c r="W2265" s="154"/>
      <c r="X2265" s="154"/>
      <c r="Y2265" s="160" t="s">
        <v>491</v>
      </c>
      <c r="Z2265" s="160" t="s">
        <v>65</v>
      </c>
      <c r="AA2265" s="153"/>
      <c r="AB2265" s="153"/>
      <c r="AC2265" s="182" t="e">
        <f t="shared" si="72"/>
        <v>#DIV/0!</v>
      </c>
      <c r="AD2265" s="153" t="e">
        <f t="shared" si="73"/>
        <v>#DIV/0!</v>
      </c>
      <c r="AE2265" s="233" t="s">
        <v>66</v>
      </c>
      <c r="AF2265" s="153"/>
      <c r="AG2265" s="159"/>
      <c r="AH2265" s="153"/>
      <c r="AI2265" s="161"/>
      <c r="AJ2265" s="153"/>
      <c r="AK2265" s="153"/>
      <c r="AL2265" s="207"/>
      <c r="AM2265" s="207"/>
      <c r="AN2265" s="207"/>
      <c r="AO2265" s="207" t="str">
        <f ca="1">IF(R2265="","",IF(R2265&gt;TODAY(),"0 meses",DATEDIF(R2265,TODAY(),"m") &amp; " meses"))</f>
        <v>0 meses</v>
      </c>
      <c r="AP2265" s="147" t="s">
        <v>67</v>
      </c>
      <c r="AQ2265" s="147" t="s">
        <v>67</v>
      </c>
      <c r="AR2265" s="147"/>
      <c r="AS2265" s="209" t="s">
        <v>68</v>
      </c>
      <c r="AT2265" s="223" t="str">
        <f>MONTH(B2265)&amp;"/"&amp;YEAR(B2265)</f>
        <v>3/2026</v>
      </c>
      <c r="AU2265" s="223">
        <f>WEEKNUM(B2265)-WEEKNUM(EOMONTH(B2265,-1)+1)+1</f>
        <v>1</v>
      </c>
      <c r="AV2265" s="209" t="str">
        <f>MONTH(R2265)&amp;"/"&amp;YEAR(R2265)</f>
        <v>5/2026</v>
      </c>
      <c r="AW2265" s="209">
        <f>WEEKNUM(R2265)-WEEKNUM(EOMONTH(R2265,-1)+1)+1</f>
        <v>3</v>
      </c>
      <c r="AX2265" s="209">
        <f>IF(BB2265="S",IF(Q2265="1. Aceitou o programa",R2265-B2265,0),0)</f>
        <v>72</v>
      </c>
      <c r="AY2265" s="209">
        <f>IF(BB2265="S",IF(AND(S2265&lt;&gt;"",R2265&lt;&gt;""),S2265-R2265,0),0)</f>
        <v>0</v>
      </c>
      <c r="AZ2265" s="209">
        <f>IF(BB2265="S",IF(Q2265="1. Aceitou o programa",IF(OR(X2265="Não se Aplica",X2265=""),IF(OR(W2265="Não se Aplica",W2265=""),0,W2265-V2265),AVERAGE(X2265-W2265,W2265-V2265)),0),0)</f>
        <v>0</v>
      </c>
      <c r="BA2265" s="209">
        <f>IF(BB2265="S",IF(AND(Q2265="1. Aceitou o programa",AH2265="Realizada"),IFERROR(IF(AG2265="",0,AG2265-R2265),0),0),0)</f>
        <v>0</v>
      </c>
      <c r="BB2265" s="209" t="str">
        <f>_xlfn.XLOOKUP(U2265,'Lista Suspensa'!$AA$20:$AA$23,'Lista Suspensa'!$AB$20:$AB$23,"N/A")</f>
        <v>S</v>
      </c>
    </row>
    <row r="2266" spans="1:54" ht="12" customHeight="1">
      <c r="A2266" s="151" t="s">
        <v>54</v>
      </c>
      <c r="B2266" s="152">
        <v>46083</v>
      </c>
      <c r="C2266" s="153" t="s">
        <v>55</v>
      </c>
      <c r="D2266" s="153" t="s">
        <v>56</v>
      </c>
      <c r="E2266" s="244">
        <v>93579172</v>
      </c>
      <c r="F2266" s="144" t="s">
        <v>4547</v>
      </c>
      <c r="G2266" s="230"/>
      <c r="H2266" s="154">
        <v>24367</v>
      </c>
      <c r="I2266" s="153">
        <v>59</v>
      </c>
      <c r="J2266" s="148" t="s">
        <v>70</v>
      </c>
      <c r="K2266" s="153" t="s">
        <v>59</v>
      </c>
      <c r="L2266" s="153"/>
      <c r="M2266" s="153"/>
      <c r="N2266" s="153">
        <v>450</v>
      </c>
      <c r="O2266" s="155" t="s">
        <v>4548</v>
      </c>
      <c r="P2266" s="156" t="s">
        <v>60</v>
      </c>
      <c r="Q2266" s="157" t="s">
        <v>110</v>
      </c>
      <c r="R2266" s="158">
        <v>46155</v>
      </c>
      <c r="S2266" s="159"/>
      <c r="T2266" s="159" t="s">
        <v>62</v>
      </c>
      <c r="U2266" s="159" t="s">
        <v>111</v>
      </c>
      <c r="V2266" s="154">
        <v>46149</v>
      </c>
      <c r="W2266" s="154"/>
      <c r="X2266" s="154"/>
      <c r="Y2266" s="160" t="s">
        <v>64</v>
      </c>
      <c r="Z2266" s="160" t="s">
        <v>65</v>
      </c>
      <c r="AA2266" s="153"/>
      <c r="AB2266" s="153"/>
      <c r="AC2266" s="182" t="e">
        <f t="shared" si="72"/>
        <v>#DIV/0!</v>
      </c>
      <c r="AD2266" s="153" t="e">
        <f t="shared" si="73"/>
        <v>#DIV/0!</v>
      </c>
      <c r="AE2266" s="233" t="s">
        <v>66</v>
      </c>
      <c r="AF2266" s="153"/>
      <c r="AG2266" s="159"/>
      <c r="AH2266" s="153"/>
      <c r="AI2266" s="161"/>
      <c r="AJ2266" s="153"/>
      <c r="AK2266" s="153"/>
      <c r="AL2266" s="207"/>
      <c r="AM2266" s="207"/>
      <c r="AN2266" s="207"/>
      <c r="AO2266" s="207" t="str">
        <f ca="1">IF(R2266="","",IF(R2266&gt;TODAY(),"0 meses",DATEDIF(R2266,TODAY(),"m") &amp; " meses"))</f>
        <v>0 meses</v>
      </c>
      <c r="AP2266" s="147" t="s">
        <v>67</v>
      </c>
      <c r="AQ2266" s="147" t="s">
        <v>67</v>
      </c>
      <c r="AR2266" s="147"/>
      <c r="AS2266" s="209" t="s">
        <v>68</v>
      </c>
      <c r="AT2266" s="223" t="str">
        <f>MONTH(B2266)&amp;"/"&amp;YEAR(B2266)</f>
        <v>3/2026</v>
      </c>
      <c r="AU2266" s="223">
        <f>WEEKNUM(B2266)-WEEKNUM(EOMONTH(B2266,-1)+1)+1</f>
        <v>1</v>
      </c>
      <c r="AV2266" s="209" t="str">
        <f>MONTH(R2266)&amp;"/"&amp;YEAR(R2266)</f>
        <v>5/2026</v>
      </c>
      <c r="AW2266" s="209">
        <f>WEEKNUM(R2266)-WEEKNUM(EOMONTH(R2266,-1)+1)+1</f>
        <v>3</v>
      </c>
      <c r="AX2266" s="209">
        <f>IF(BB2266="S",IF(Q2266="1. Aceitou o programa",R2266-B2266,0),0)</f>
        <v>72</v>
      </c>
      <c r="AY2266" s="209">
        <f>IF(BB2266="S",IF(AND(S2266&lt;&gt;"",R2266&lt;&gt;""),S2266-R2266,0),0)</f>
        <v>0</v>
      </c>
      <c r="AZ2266" s="209">
        <f>IF(BB2266="S",IF(Q2266="1. Aceitou o programa",IF(OR(X2266="Não se Aplica",X2266=""),IF(OR(W2266="Não se Aplica",W2266=""),0,W2266-V2266),AVERAGE(X2266-W2266,W2266-V2266)),0),0)</f>
        <v>0</v>
      </c>
      <c r="BA2266" s="209">
        <f>IF(BB2266="S",IF(AND(Q2266="1. Aceitou o programa",AH2266="Realizada"),IFERROR(IF(AG2266="",0,AG2266-R2266),0),0),0)</f>
        <v>0</v>
      </c>
      <c r="BB2266" s="209" t="str">
        <f>_xlfn.XLOOKUP(U2266,'Lista Suspensa'!$AA$20:$AA$23,'Lista Suspensa'!$AB$20:$AB$23,"N/A")</f>
        <v>S</v>
      </c>
    </row>
    <row r="2267" spans="1:54" ht="12" customHeight="1">
      <c r="A2267" s="151" t="s">
        <v>54</v>
      </c>
      <c r="B2267" s="152">
        <v>46083</v>
      </c>
      <c r="C2267" s="153" t="s">
        <v>55</v>
      </c>
      <c r="D2267" s="153" t="s">
        <v>56</v>
      </c>
      <c r="E2267" s="244">
        <v>89824781</v>
      </c>
      <c r="F2267" s="144" t="s">
        <v>4549</v>
      </c>
      <c r="G2267" s="230"/>
      <c r="H2267" s="154">
        <v>24809</v>
      </c>
      <c r="I2267" s="153">
        <v>58</v>
      </c>
      <c r="J2267" s="148" t="s">
        <v>70</v>
      </c>
      <c r="K2267" s="153" t="s">
        <v>59</v>
      </c>
      <c r="L2267" s="153"/>
      <c r="M2267" s="153"/>
      <c r="N2267" s="153">
        <v>380</v>
      </c>
      <c r="O2267" s="155" t="s">
        <v>4550</v>
      </c>
      <c r="P2267" s="156" t="s">
        <v>60</v>
      </c>
      <c r="Q2267" s="157" t="s">
        <v>110</v>
      </c>
      <c r="R2267" s="158">
        <v>46155</v>
      </c>
      <c r="S2267" s="159"/>
      <c r="T2267" s="159" t="s">
        <v>62</v>
      </c>
      <c r="U2267" s="159" t="s">
        <v>111</v>
      </c>
      <c r="V2267" s="154">
        <v>46149</v>
      </c>
      <c r="W2267" s="154">
        <v>46155</v>
      </c>
      <c r="X2267" s="154"/>
      <c r="Y2267" s="160" t="s">
        <v>99</v>
      </c>
      <c r="Z2267" s="160" t="s">
        <v>65</v>
      </c>
      <c r="AA2267" s="153"/>
      <c r="AB2267" s="153"/>
      <c r="AC2267" s="182" t="e">
        <f t="shared" si="72"/>
        <v>#DIV/0!</v>
      </c>
      <c r="AD2267" s="153" t="e">
        <f t="shared" si="73"/>
        <v>#DIV/0!</v>
      </c>
      <c r="AE2267" s="233" t="s">
        <v>66</v>
      </c>
      <c r="AF2267" s="153"/>
      <c r="AG2267" s="159"/>
      <c r="AH2267" s="153"/>
      <c r="AI2267" s="161"/>
      <c r="AJ2267" s="153"/>
      <c r="AK2267" s="153"/>
      <c r="AL2267" s="207"/>
      <c r="AM2267" s="207"/>
      <c r="AN2267" s="207"/>
      <c r="AO2267" s="207" t="str">
        <f ca="1">IF(R2267="","",IF(R2267&gt;TODAY(),"0 meses",DATEDIF(R2267,TODAY(),"m") &amp; " meses"))</f>
        <v>0 meses</v>
      </c>
      <c r="AP2267" s="147" t="s">
        <v>67</v>
      </c>
      <c r="AQ2267" s="147" t="s">
        <v>67</v>
      </c>
      <c r="AR2267" s="147"/>
      <c r="AS2267" s="209" t="s">
        <v>68</v>
      </c>
      <c r="AT2267" s="223" t="str">
        <f>MONTH(B2267)&amp;"/"&amp;YEAR(B2267)</f>
        <v>3/2026</v>
      </c>
      <c r="AU2267" s="223">
        <f>WEEKNUM(B2267)-WEEKNUM(EOMONTH(B2267,-1)+1)+1</f>
        <v>1</v>
      </c>
      <c r="AV2267" s="209" t="str">
        <f>MONTH(R2267)&amp;"/"&amp;YEAR(R2267)</f>
        <v>5/2026</v>
      </c>
      <c r="AW2267" s="209">
        <f>WEEKNUM(R2267)-WEEKNUM(EOMONTH(R2267,-1)+1)+1</f>
        <v>3</v>
      </c>
      <c r="AX2267" s="209">
        <f>IF(BB2267="S",IF(Q2267="1. Aceitou o programa",R2267-B2267,0),0)</f>
        <v>72</v>
      </c>
      <c r="AY2267" s="209">
        <f>IF(BB2267="S",IF(AND(S2267&lt;&gt;"",R2267&lt;&gt;""),S2267-R2267,0),0)</f>
        <v>0</v>
      </c>
      <c r="AZ2267" s="209">
        <f>IF(BB2267="S",IF(Q2267="1. Aceitou o programa",IF(OR(X2267="Não se Aplica",X2267=""),IF(OR(W2267="Não se Aplica",W2267=""),0,W2267-V2267),AVERAGE(X2267-W2267,W2267-V2267)),0),0)</f>
        <v>6</v>
      </c>
      <c r="BA2267" s="209">
        <f>IF(BB2267="S",IF(AND(Q2267="1. Aceitou o programa",AH2267="Realizada"),IFERROR(IF(AG2267="",0,AG2267-R2267),0),0),0)</f>
        <v>0</v>
      </c>
      <c r="BB2267" s="209" t="str">
        <f>_xlfn.XLOOKUP(U2267,'Lista Suspensa'!$AA$20:$AA$23,'Lista Suspensa'!$AB$20:$AB$23,"N/A")</f>
        <v>S</v>
      </c>
    </row>
    <row r="2268" spans="1:54" ht="12" customHeight="1">
      <c r="A2268" s="151" t="s">
        <v>54</v>
      </c>
      <c r="B2268" s="152">
        <v>46083</v>
      </c>
      <c r="C2268" s="153" t="s">
        <v>55</v>
      </c>
      <c r="D2268" s="153" t="s">
        <v>56</v>
      </c>
      <c r="E2268" s="244">
        <v>789666464</v>
      </c>
      <c r="F2268" s="144" t="s">
        <v>4551</v>
      </c>
      <c r="G2268" s="230"/>
      <c r="H2268" s="154">
        <v>24884</v>
      </c>
      <c r="I2268" s="153">
        <v>58</v>
      </c>
      <c r="J2268" s="148" t="s">
        <v>70</v>
      </c>
      <c r="K2268" s="153" t="s">
        <v>59</v>
      </c>
      <c r="L2268" s="153"/>
      <c r="M2268" s="153"/>
      <c r="N2268" s="153">
        <v>100</v>
      </c>
      <c r="O2268" s="155" t="s">
        <v>4552</v>
      </c>
      <c r="P2268" s="156" t="s">
        <v>60</v>
      </c>
      <c r="Q2268" s="157" t="s">
        <v>110</v>
      </c>
      <c r="R2268" s="158">
        <v>46155</v>
      </c>
      <c r="S2268" s="159"/>
      <c r="T2268" s="159" t="s">
        <v>62</v>
      </c>
      <c r="U2268" s="159" t="s">
        <v>111</v>
      </c>
      <c r="V2268" s="154">
        <v>46149</v>
      </c>
      <c r="W2268" s="154"/>
      <c r="X2268" s="154"/>
      <c r="Y2268" s="160" t="s">
        <v>64</v>
      </c>
      <c r="Z2268" s="160" t="s">
        <v>65</v>
      </c>
      <c r="AA2268" s="153"/>
      <c r="AB2268" s="153"/>
      <c r="AC2268" s="182" t="e">
        <f t="shared" si="72"/>
        <v>#DIV/0!</v>
      </c>
      <c r="AD2268" s="153" t="e">
        <f t="shared" si="73"/>
        <v>#DIV/0!</v>
      </c>
      <c r="AE2268" s="233" t="s">
        <v>66</v>
      </c>
      <c r="AF2268" s="153"/>
      <c r="AG2268" s="159"/>
      <c r="AH2268" s="153"/>
      <c r="AI2268" s="161"/>
      <c r="AJ2268" s="153"/>
      <c r="AK2268" s="153"/>
      <c r="AL2268" s="207"/>
      <c r="AM2268" s="207"/>
      <c r="AN2268" s="207"/>
      <c r="AO2268" s="207" t="str">
        <f ca="1">IF(R2268="","",IF(R2268&gt;TODAY(),"0 meses",DATEDIF(R2268,TODAY(),"m") &amp; " meses"))</f>
        <v>0 meses</v>
      </c>
      <c r="AP2268" s="147" t="s">
        <v>67</v>
      </c>
      <c r="AQ2268" s="147" t="s">
        <v>67</v>
      </c>
      <c r="AR2268" s="147"/>
      <c r="AS2268" s="209" t="s">
        <v>68</v>
      </c>
      <c r="AT2268" s="223" t="str">
        <f>MONTH(B2268)&amp;"/"&amp;YEAR(B2268)</f>
        <v>3/2026</v>
      </c>
      <c r="AU2268" s="223">
        <f>WEEKNUM(B2268)-WEEKNUM(EOMONTH(B2268,-1)+1)+1</f>
        <v>1</v>
      </c>
      <c r="AV2268" s="209" t="str">
        <f>MONTH(R2268)&amp;"/"&amp;YEAR(R2268)</f>
        <v>5/2026</v>
      </c>
      <c r="AW2268" s="209">
        <f>WEEKNUM(R2268)-WEEKNUM(EOMONTH(R2268,-1)+1)+1</f>
        <v>3</v>
      </c>
      <c r="AX2268" s="209">
        <f>IF(BB2268="S",IF(Q2268="1. Aceitou o programa",R2268-B2268,0),0)</f>
        <v>72</v>
      </c>
      <c r="AY2268" s="209">
        <f>IF(BB2268="S",IF(AND(S2268&lt;&gt;"",R2268&lt;&gt;""),S2268-R2268,0),0)</f>
        <v>0</v>
      </c>
      <c r="AZ2268" s="209">
        <f>IF(BB2268="S",IF(Q2268="1. Aceitou o programa",IF(OR(X2268="Não se Aplica",X2268=""),IF(OR(W2268="Não se Aplica",W2268=""),0,W2268-V2268),AVERAGE(X2268-W2268,W2268-V2268)),0),0)</f>
        <v>0</v>
      </c>
      <c r="BA2268" s="209">
        <f>IF(BB2268="S",IF(AND(Q2268="1. Aceitou o programa",AH2268="Realizada"),IFERROR(IF(AG2268="",0,AG2268-R2268),0),0),0)</f>
        <v>0</v>
      </c>
      <c r="BB2268" s="209" t="str">
        <f>_xlfn.XLOOKUP(U2268,'Lista Suspensa'!$AA$20:$AA$23,'Lista Suspensa'!$AB$20:$AB$23,"N/A")</f>
        <v>S</v>
      </c>
    </row>
    <row r="2269" spans="1:54" ht="12" customHeight="1">
      <c r="A2269" s="151" t="s">
        <v>54</v>
      </c>
      <c r="B2269" s="152">
        <v>46083</v>
      </c>
      <c r="C2269" s="153" t="s">
        <v>55</v>
      </c>
      <c r="D2269" s="153" t="s">
        <v>56</v>
      </c>
      <c r="E2269" s="244">
        <v>93889505</v>
      </c>
      <c r="F2269" s="144" t="s">
        <v>4553</v>
      </c>
      <c r="G2269" s="230"/>
      <c r="H2269" s="154">
        <v>25735</v>
      </c>
      <c r="I2269" s="153">
        <v>55</v>
      </c>
      <c r="J2269" s="148" t="s">
        <v>70</v>
      </c>
      <c r="K2269" s="153" t="s">
        <v>59</v>
      </c>
      <c r="L2269" s="153"/>
      <c r="M2269" s="153"/>
      <c r="N2269" s="153">
        <v>60</v>
      </c>
      <c r="O2269" s="155" t="s">
        <v>4554</v>
      </c>
      <c r="P2269" s="156" t="s">
        <v>60</v>
      </c>
      <c r="Q2269" s="157" t="s">
        <v>110</v>
      </c>
      <c r="R2269" s="158">
        <v>46155</v>
      </c>
      <c r="S2269" s="159"/>
      <c r="T2269" s="159" t="s">
        <v>62</v>
      </c>
      <c r="U2269" s="159" t="s">
        <v>111</v>
      </c>
      <c r="V2269" s="154">
        <v>46147</v>
      </c>
      <c r="W2269" s="154"/>
      <c r="X2269" s="154"/>
      <c r="Y2269" s="160" t="s">
        <v>4555</v>
      </c>
      <c r="Z2269" s="160" t="s">
        <v>65</v>
      </c>
      <c r="AA2269" s="153"/>
      <c r="AB2269" s="153"/>
      <c r="AC2269" s="182" t="e">
        <f t="shared" si="72"/>
        <v>#DIV/0!</v>
      </c>
      <c r="AD2269" s="153" t="e">
        <f t="shared" si="73"/>
        <v>#DIV/0!</v>
      </c>
      <c r="AE2269" s="233" t="s">
        <v>66</v>
      </c>
      <c r="AF2269" s="153"/>
      <c r="AG2269" s="159"/>
      <c r="AH2269" s="153"/>
      <c r="AI2269" s="161"/>
      <c r="AJ2269" s="153"/>
      <c r="AK2269" s="153"/>
      <c r="AL2269" s="207"/>
      <c r="AM2269" s="207"/>
      <c r="AN2269" s="207"/>
      <c r="AO2269" s="207" t="str">
        <f ca="1">IF(R2269="","",IF(R2269&gt;TODAY(),"0 meses",DATEDIF(R2269,TODAY(),"m") &amp; " meses"))</f>
        <v>0 meses</v>
      </c>
      <c r="AP2269" s="147" t="s">
        <v>67</v>
      </c>
      <c r="AQ2269" s="147" t="s">
        <v>67</v>
      </c>
      <c r="AR2269" s="147"/>
      <c r="AS2269" s="209" t="s">
        <v>68</v>
      </c>
      <c r="AT2269" s="223" t="str">
        <f>MONTH(B2269)&amp;"/"&amp;YEAR(B2269)</f>
        <v>3/2026</v>
      </c>
      <c r="AU2269" s="223">
        <f>WEEKNUM(B2269)-WEEKNUM(EOMONTH(B2269,-1)+1)+1</f>
        <v>1</v>
      </c>
      <c r="AV2269" s="209" t="str">
        <f>MONTH(R2269)&amp;"/"&amp;YEAR(R2269)</f>
        <v>5/2026</v>
      </c>
      <c r="AW2269" s="209">
        <f>WEEKNUM(R2269)-WEEKNUM(EOMONTH(R2269,-1)+1)+1</f>
        <v>3</v>
      </c>
      <c r="AX2269" s="209">
        <f>IF(BB2269="S",IF(Q2269="1. Aceitou o programa",R2269-B2269,0),0)</f>
        <v>72</v>
      </c>
      <c r="AY2269" s="209">
        <f>IF(BB2269="S",IF(AND(S2269&lt;&gt;"",R2269&lt;&gt;""),S2269-R2269,0),0)</f>
        <v>0</v>
      </c>
      <c r="AZ2269" s="209">
        <f>IF(BB2269="S",IF(Q2269="1. Aceitou o programa",IF(OR(X2269="Não se Aplica",X2269=""),IF(OR(W2269="Não se Aplica",W2269=""),0,W2269-V2269),AVERAGE(X2269-W2269,W2269-V2269)),0),0)</f>
        <v>0</v>
      </c>
      <c r="BA2269" s="209">
        <f>IF(BB2269="S",IF(AND(Q2269="1. Aceitou o programa",AH2269="Realizada"),IFERROR(IF(AG2269="",0,AG2269-R2269),0),0),0)</f>
        <v>0</v>
      </c>
      <c r="BB2269" s="209" t="str">
        <f>_xlfn.XLOOKUP(U2269,'Lista Suspensa'!$AA$20:$AA$23,'Lista Suspensa'!$AB$20:$AB$23,"N/A")</f>
        <v>S</v>
      </c>
    </row>
    <row r="2270" spans="1:54" ht="12" customHeight="1">
      <c r="A2270" s="151" t="s">
        <v>54</v>
      </c>
      <c r="B2270" s="152">
        <v>46083</v>
      </c>
      <c r="C2270" s="153" t="s">
        <v>55</v>
      </c>
      <c r="D2270" s="153" t="s">
        <v>56</v>
      </c>
      <c r="E2270" s="244">
        <v>593939743</v>
      </c>
      <c r="F2270" s="144" t="s">
        <v>4556</v>
      </c>
      <c r="G2270" s="230"/>
      <c r="H2270" s="154">
        <v>25795</v>
      </c>
      <c r="I2270" s="153">
        <v>55</v>
      </c>
      <c r="J2270" s="148" t="s">
        <v>70</v>
      </c>
      <c r="K2270" s="153" t="s">
        <v>59</v>
      </c>
      <c r="L2270" s="153"/>
      <c r="M2270" s="153"/>
      <c r="N2270" s="153">
        <v>50</v>
      </c>
      <c r="O2270" s="155">
        <v>11958962567</v>
      </c>
      <c r="P2270" s="156" t="s">
        <v>60</v>
      </c>
      <c r="Q2270" s="157" t="s">
        <v>110</v>
      </c>
      <c r="R2270" s="158">
        <v>46155</v>
      </c>
      <c r="S2270" s="159"/>
      <c r="T2270" s="159" t="s">
        <v>62</v>
      </c>
      <c r="U2270" s="159" t="s">
        <v>111</v>
      </c>
      <c r="V2270" s="154">
        <v>46149</v>
      </c>
      <c r="W2270" s="154"/>
      <c r="X2270" s="154"/>
      <c r="Y2270" s="160" t="s">
        <v>4557</v>
      </c>
      <c r="Z2270" s="160" t="s">
        <v>65</v>
      </c>
      <c r="AA2270" s="153"/>
      <c r="AB2270" s="153"/>
      <c r="AC2270" s="182" t="e">
        <f t="shared" si="72"/>
        <v>#DIV/0!</v>
      </c>
      <c r="AD2270" s="153" t="e">
        <f t="shared" si="73"/>
        <v>#DIV/0!</v>
      </c>
      <c r="AE2270" s="233" t="s">
        <v>66</v>
      </c>
      <c r="AF2270" s="153"/>
      <c r="AG2270" s="159"/>
      <c r="AH2270" s="153"/>
      <c r="AI2270" s="161"/>
      <c r="AJ2270" s="153"/>
      <c r="AK2270" s="153"/>
      <c r="AL2270" s="207"/>
      <c r="AM2270" s="207"/>
      <c r="AN2270" s="207"/>
      <c r="AO2270" s="207" t="str">
        <f ca="1">IF(R2270="","",IF(R2270&gt;TODAY(),"0 meses",DATEDIF(R2270,TODAY(),"m") &amp; " meses"))</f>
        <v>0 meses</v>
      </c>
      <c r="AP2270" s="147" t="s">
        <v>67</v>
      </c>
      <c r="AQ2270" s="147" t="s">
        <v>67</v>
      </c>
      <c r="AR2270" s="147"/>
      <c r="AS2270" s="209" t="s">
        <v>68</v>
      </c>
      <c r="AT2270" s="223" t="str">
        <f>MONTH(B2270)&amp;"/"&amp;YEAR(B2270)</f>
        <v>3/2026</v>
      </c>
      <c r="AU2270" s="223">
        <f>WEEKNUM(B2270)-WEEKNUM(EOMONTH(B2270,-1)+1)+1</f>
        <v>1</v>
      </c>
      <c r="AV2270" s="209" t="str">
        <f>MONTH(R2270)&amp;"/"&amp;YEAR(R2270)</f>
        <v>5/2026</v>
      </c>
      <c r="AW2270" s="209">
        <f>WEEKNUM(R2270)-WEEKNUM(EOMONTH(R2270,-1)+1)+1</f>
        <v>3</v>
      </c>
      <c r="AX2270" s="209">
        <f>IF(BB2270="S",IF(Q2270="1. Aceitou o programa",R2270-B2270,0),0)</f>
        <v>72</v>
      </c>
      <c r="AY2270" s="209">
        <f>IF(BB2270="S",IF(AND(S2270&lt;&gt;"",R2270&lt;&gt;""),S2270-R2270,0),0)</f>
        <v>0</v>
      </c>
      <c r="AZ2270" s="209">
        <f>IF(BB2270="S",IF(Q2270="1. Aceitou o programa",IF(OR(X2270="Não se Aplica",X2270=""),IF(OR(W2270="Não se Aplica",W2270=""),0,W2270-V2270),AVERAGE(X2270-W2270,W2270-V2270)),0),0)</f>
        <v>0</v>
      </c>
      <c r="BA2270" s="209">
        <f>IF(BB2270="S",IF(AND(Q2270="1. Aceitou o programa",AH2270="Realizada"),IFERROR(IF(AG2270="",0,AG2270-R2270),0),0),0)</f>
        <v>0</v>
      </c>
      <c r="BB2270" s="209" t="str">
        <f>_xlfn.XLOOKUP(U2270,'Lista Suspensa'!$AA$20:$AA$23,'Lista Suspensa'!$AB$20:$AB$23,"N/A")</f>
        <v>S</v>
      </c>
    </row>
    <row r="2271" spans="1:54" ht="12" customHeight="1">
      <c r="A2271" s="151" t="s">
        <v>67</v>
      </c>
      <c r="B2271" s="152">
        <v>46083</v>
      </c>
      <c r="C2271" s="153" t="s">
        <v>122</v>
      </c>
      <c r="D2271" s="153" t="s">
        <v>175</v>
      </c>
      <c r="E2271" s="244">
        <v>782789200</v>
      </c>
      <c r="F2271" s="144" t="s">
        <v>4558</v>
      </c>
      <c r="G2271" s="230"/>
      <c r="H2271" s="154">
        <v>25842</v>
      </c>
      <c r="I2271" s="153">
        <v>55</v>
      </c>
      <c r="J2271" s="148" t="s">
        <v>70</v>
      </c>
      <c r="K2271" s="153" t="s">
        <v>59</v>
      </c>
      <c r="L2271" s="153"/>
      <c r="M2271" s="153"/>
      <c r="N2271" s="153">
        <v>200</v>
      </c>
      <c r="O2271" s="155">
        <v>11998907980</v>
      </c>
      <c r="P2271" s="156" t="s">
        <v>60</v>
      </c>
      <c r="Q2271" s="157" t="s">
        <v>110</v>
      </c>
      <c r="R2271" s="158">
        <v>46155</v>
      </c>
      <c r="S2271" s="159"/>
      <c r="T2271" s="159" t="s">
        <v>62</v>
      </c>
      <c r="U2271" s="159" t="s">
        <v>111</v>
      </c>
      <c r="V2271" s="154">
        <v>46149</v>
      </c>
      <c r="W2271" s="154"/>
      <c r="X2271" s="154"/>
      <c r="Y2271" s="160" t="s">
        <v>4559</v>
      </c>
      <c r="Z2271" s="160" t="s">
        <v>65</v>
      </c>
      <c r="AA2271" s="153"/>
      <c r="AB2271" s="153"/>
      <c r="AC2271" s="182" t="e">
        <f t="shared" si="72"/>
        <v>#DIV/0!</v>
      </c>
      <c r="AD2271" s="153" t="e">
        <f t="shared" si="73"/>
        <v>#DIV/0!</v>
      </c>
      <c r="AE2271" s="233" t="s">
        <v>66</v>
      </c>
      <c r="AF2271" s="153"/>
      <c r="AG2271" s="159"/>
      <c r="AH2271" s="153"/>
      <c r="AI2271" s="161"/>
      <c r="AJ2271" s="153"/>
      <c r="AK2271" s="153"/>
      <c r="AL2271" s="207"/>
      <c r="AM2271" s="207"/>
      <c r="AN2271" s="207"/>
      <c r="AO2271" s="207" t="str">
        <f ca="1">IF(R2271="","",IF(R2271&gt;TODAY(),"0 meses",DATEDIF(R2271,TODAY(),"m") &amp; " meses"))</f>
        <v>0 meses</v>
      </c>
      <c r="AP2271" s="147" t="s">
        <v>67</v>
      </c>
      <c r="AQ2271" s="147" t="s">
        <v>67</v>
      </c>
      <c r="AR2271" s="147"/>
      <c r="AS2271" s="209" t="s">
        <v>68</v>
      </c>
      <c r="AT2271" s="223" t="str">
        <f>MONTH(B2271)&amp;"/"&amp;YEAR(B2271)</f>
        <v>3/2026</v>
      </c>
      <c r="AU2271" s="223">
        <f>WEEKNUM(B2271)-WEEKNUM(EOMONTH(B2271,-1)+1)+1</f>
        <v>1</v>
      </c>
      <c r="AV2271" s="209" t="str">
        <f>MONTH(R2271)&amp;"/"&amp;YEAR(R2271)</f>
        <v>5/2026</v>
      </c>
      <c r="AW2271" s="209">
        <f>WEEKNUM(R2271)-WEEKNUM(EOMONTH(R2271,-1)+1)+1</f>
        <v>3</v>
      </c>
      <c r="AX2271" s="209">
        <f>IF(BB2271="S",IF(Q2271="1. Aceitou o programa",R2271-B2271,0),0)</f>
        <v>72</v>
      </c>
      <c r="AY2271" s="209">
        <f>IF(BB2271="S",IF(AND(S2271&lt;&gt;"",R2271&lt;&gt;""),S2271-R2271,0),0)</f>
        <v>0</v>
      </c>
      <c r="AZ2271" s="209">
        <f>IF(BB2271="S",IF(Q2271="1. Aceitou o programa",IF(OR(X2271="Não se Aplica",X2271=""),IF(OR(W2271="Não se Aplica",W2271=""),0,W2271-V2271),AVERAGE(X2271-W2271,W2271-V2271)),0),0)</f>
        <v>0</v>
      </c>
      <c r="BA2271" s="209">
        <f>IF(BB2271="S",IF(AND(Q2271="1. Aceitou o programa",AH2271="Realizada"),IFERROR(IF(AG2271="",0,AG2271-R2271),0),0),0)</f>
        <v>0</v>
      </c>
      <c r="BB2271" s="209" t="str">
        <f>_xlfn.XLOOKUP(U2271,'Lista Suspensa'!$AA$20:$AA$23,'Lista Suspensa'!$AB$20:$AB$23,"N/A")</f>
        <v>S</v>
      </c>
    </row>
    <row r="2272" spans="1:54" ht="12" customHeight="1">
      <c r="A2272" s="151" t="s">
        <v>54</v>
      </c>
      <c r="B2272" s="152">
        <v>46083</v>
      </c>
      <c r="C2272" s="153" t="s">
        <v>55</v>
      </c>
      <c r="D2272" s="153" t="s">
        <v>56</v>
      </c>
      <c r="E2272" s="244">
        <v>443635021</v>
      </c>
      <c r="F2272" s="144" t="s">
        <v>4560</v>
      </c>
      <c r="G2272" s="230"/>
      <c r="H2272" s="154">
        <v>26117</v>
      </c>
      <c r="I2272" s="153">
        <v>54</v>
      </c>
      <c r="J2272" s="148" t="s">
        <v>70</v>
      </c>
      <c r="K2272" s="153" t="s">
        <v>59</v>
      </c>
      <c r="L2272" s="153"/>
      <c r="M2272" s="153"/>
      <c r="N2272" s="153">
        <v>500</v>
      </c>
      <c r="O2272" s="155" t="s">
        <v>4561</v>
      </c>
      <c r="P2272" s="156" t="s">
        <v>60</v>
      </c>
      <c r="Q2272" s="157" t="s">
        <v>110</v>
      </c>
      <c r="R2272" s="158">
        <v>46155</v>
      </c>
      <c r="S2272" s="159"/>
      <c r="T2272" s="159" t="s">
        <v>62</v>
      </c>
      <c r="U2272" s="159" t="s">
        <v>111</v>
      </c>
      <c r="V2272" s="154">
        <v>46149</v>
      </c>
      <c r="W2272" s="154"/>
      <c r="X2272" s="154"/>
      <c r="Y2272" s="160" t="s">
        <v>64</v>
      </c>
      <c r="Z2272" s="160" t="s">
        <v>65</v>
      </c>
      <c r="AA2272" s="153"/>
      <c r="AB2272" s="153"/>
      <c r="AC2272" s="182" t="e">
        <f t="shared" si="72"/>
        <v>#DIV/0!</v>
      </c>
      <c r="AD2272" s="153" t="e">
        <f t="shared" si="73"/>
        <v>#DIV/0!</v>
      </c>
      <c r="AE2272" s="233" t="s">
        <v>66</v>
      </c>
      <c r="AF2272" s="153"/>
      <c r="AG2272" s="159"/>
      <c r="AH2272" s="153"/>
      <c r="AI2272" s="161"/>
      <c r="AJ2272" s="153"/>
      <c r="AK2272" s="153"/>
      <c r="AL2272" s="207"/>
      <c r="AM2272" s="207"/>
      <c r="AN2272" s="207"/>
      <c r="AO2272" s="207" t="str">
        <f ca="1">IF(R2272="","",IF(R2272&gt;TODAY(),"0 meses",DATEDIF(R2272,TODAY(),"m") &amp; " meses"))</f>
        <v>0 meses</v>
      </c>
      <c r="AP2272" s="147" t="s">
        <v>67</v>
      </c>
      <c r="AQ2272" s="147" t="s">
        <v>67</v>
      </c>
      <c r="AR2272" s="147"/>
      <c r="AS2272" s="209" t="s">
        <v>68</v>
      </c>
      <c r="AT2272" s="223" t="str">
        <f>MONTH(B2272)&amp;"/"&amp;YEAR(B2272)</f>
        <v>3/2026</v>
      </c>
      <c r="AU2272" s="223">
        <f>WEEKNUM(B2272)-WEEKNUM(EOMONTH(B2272,-1)+1)+1</f>
        <v>1</v>
      </c>
      <c r="AV2272" s="209" t="str">
        <f>MONTH(R2272)&amp;"/"&amp;YEAR(R2272)</f>
        <v>5/2026</v>
      </c>
      <c r="AW2272" s="209">
        <f>WEEKNUM(R2272)-WEEKNUM(EOMONTH(R2272,-1)+1)+1</f>
        <v>3</v>
      </c>
      <c r="AX2272" s="209">
        <f>IF(BB2272="S",IF(Q2272="1. Aceitou o programa",R2272-B2272,0),0)</f>
        <v>72</v>
      </c>
      <c r="AY2272" s="209">
        <f>IF(BB2272="S",IF(AND(S2272&lt;&gt;"",R2272&lt;&gt;""),S2272-R2272,0),0)</f>
        <v>0</v>
      </c>
      <c r="AZ2272" s="209">
        <f>IF(BB2272="S",IF(Q2272="1. Aceitou o programa",IF(OR(X2272="Não se Aplica",X2272=""),IF(OR(W2272="Não se Aplica",W2272=""),0,W2272-V2272),AVERAGE(X2272-W2272,W2272-V2272)),0),0)</f>
        <v>0</v>
      </c>
      <c r="BA2272" s="209">
        <f>IF(BB2272="S",IF(AND(Q2272="1. Aceitou o programa",AH2272="Realizada"),IFERROR(IF(AG2272="",0,AG2272-R2272),0),0),0)</f>
        <v>0</v>
      </c>
      <c r="BB2272" s="209" t="str">
        <f>_xlfn.XLOOKUP(U2272,'Lista Suspensa'!$AA$20:$AA$23,'Lista Suspensa'!$AB$20:$AB$23,"N/A")</f>
        <v>S</v>
      </c>
    </row>
    <row r="2273" spans="1:54" ht="12" customHeight="1">
      <c r="A2273" s="151" t="s">
        <v>54</v>
      </c>
      <c r="B2273" s="152">
        <v>46083</v>
      </c>
      <c r="C2273" s="153" t="s">
        <v>55</v>
      </c>
      <c r="D2273" s="153" t="s">
        <v>56</v>
      </c>
      <c r="E2273" s="244">
        <v>803506716</v>
      </c>
      <c r="F2273" s="144" t="s">
        <v>4562</v>
      </c>
      <c r="G2273" s="230"/>
      <c r="H2273" s="154">
        <v>26334</v>
      </c>
      <c r="I2273" s="153">
        <v>54</v>
      </c>
      <c r="J2273" s="148" t="s">
        <v>70</v>
      </c>
      <c r="K2273" s="153" t="s">
        <v>59</v>
      </c>
      <c r="L2273" s="153"/>
      <c r="M2273" s="153"/>
      <c r="N2273" s="153">
        <v>100</v>
      </c>
      <c r="O2273" s="155">
        <v>11982765626</v>
      </c>
      <c r="P2273" s="156" t="s">
        <v>60</v>
      </c>
      <c r="Q2273" s="157" t="s">
        <v>110</v>
      </c>
      <c r="R2273" s="158">
        <v>46155</v>
      </c>
      <c r="S2273" s="159"/>
      <c r="T2273" s="159" t="s">
        <v>62</v>
      </c>
      <c r="U2273" s="159" t="s">
        <v>111</v>
      </c>
      <c r="V2273" s="154">
        <v>46149</v>
      </c>
      <c r="W2273" s="154"/>
      <c r="X2273" s="154"/>
      <c r="Y2273" s="160" t="s">
        <v>2687</v>
      </c>
      <c r="Z2273" s="160" t="s">
        <v>65</v>
      </c>
      <c r="AA2273" s="153"/>
      <c r="AB2273" s="153"/>
      <c r="AC2273" s="182" t="e">
        <f t="shared" si="72"/>
        <v>#DIV/0!</v>
      </c>
      <c r="AD2273" s="153" t="e">
        <f t="shared" si="73"/>
        <v>#DIV/0!</v>
      </c>
      <c r="AE2273" s="233" t="s">
        <v>66</v>
      </c>
      <c r="AF2273" s="153"/>
      <c r="AG2273" s="159"/>
      <c r="AH2273" s="153"/>
      <c r="AI2273" s="161"/>
      <c r="AJ2273" s="153"/>
      <c r="AK2273" s="153"/>
      <c r="AL2273" s="207"/>
      <c r="AM2273" s="207"/>
      <c r="AN2273" s="207"/>
      <c r="AO2273" s="207" t="str">
        <f ca="1">IF(R2273="","",IF(R2273&gt;TODAY(),"0 meses",DATEDIF(R2273,TODAY(),"m") &amp; " meses"))</f>
        <v>0 meses</v>
      </c>
      <c r="AP2273" s="147" t="s">
        <v>67</v>
      </c>
      <c r="AQ2273" s="147" t="s">
        <v>67</v>
      </c>
      <c r="AR2273" s="147"/>
      <c r="AS2273" s="209" t="s">
        <v>68</v>
      </c>
      <c r="AT2273" s="223" t="str">
        <f>MONTH(B2273)&amp;"/"&amp;YEAR(B2273)</f>
        <v>3/2026</v>
      </c>
      <c r="AU2273" s="223">
        <f>WEEKNUM(B2273)-WEEKNUM(EOMONTH(B2273,-1)+1)+1</f>
        <v>1</v>
      </c>
      <c r="AV2273" s="209" t="str">
        <f>MONTH(R2273)&amp;"/"&amp;YEAR(R2273)</f>
        <v>5/2026</v>
      </c>
      <c r="AW2273" s="209">
        <f>WEEKNUM(R2273)-WEEKNUM(EOMONTH(R2273,-1)+1)+1</f>
        <v>3</v>
      </c>
      <c r="AX2273" s="209">
        <f>IF(BB2273="S",IF(Q2273="1. Aceitou o programa",R2273-B2273,0),0)</f>
        <v>72</v>
      </c>
      <c r="AY2273" s="209">
        <f>IF(BB2273="S",IF(AND(S2273&lt;&gt;"",R2273&lt;&gt;""),S2273-R2273,0),0)</f>
        <v>0</v>
      </c>
      <c r="AZ2273" s="209">
        <f>IF(BB2273="S",IF(Q2273="1. Aceitou o programa",IF(OR(X2273="Não se Aplica",X2273=""),IF(OR(W2273="Não se Aplica",W2273=""),0,W2273-V2273),AVERAGE(X2273-W2273,W2273-V2273)),0),0)</f>
        <v>0</v>
      </c>
      <c r="BA2273" s="209">
        <f>IF(BB2273="S",IF(AND(Q2273="1. Aceitou o programa",AH2273="Realizada"),IFERROR(IF(AG2273="",0,AG2273-R2273),0),0),0)</f>
        <v>0</v>
      </c>
      <c r="BB2273" s="209" t="str">
        <f>_xlfn.XLOOKUP(U2273,'Lista Suspensa'!$AA$20:$AA$23,'Lista Suspensa'!$AB$20:$AB$23,"N/A")</f>
        <v>S</v>
      </c>
    </row>
    <row r="2274" spans="1:54" ht="12" customHeight="1">
      <c r="A2274" s="151" t="s">
        <v>54</v>
      </c>
      <c r="B2274" s="152">
        <v>46083</v>
      </c>
      <c r="C2274" s="153" t="s">
        <v>55</v>
      </c>
      <c r="D2274" s="153" t="s">
        <v>56</v>
      </c>
      <c r="E2274" s="244">
        <v>94318577</v>
      </c>
      <c r="F2274" s="144" t="s">
        <v>4563</v>
      </c>
      <c r="G2274" s="230"/>
      <c r="H2274" s="154">
        <v>26357</v>
      </c>
      <c r="I2274" s="153">
        <v>54</v>
      </c>
      <c r="J2274" s="148" t="s">
        <v>70</v>
      </c>
      <c r="K2274" s="153" t="s">
        <v>59</v>
      </c>
      <c r="L2274" s="153"/>
      <c r="M2274" s="153"/>
      <c r="N2274" s="153">
        <v>110</v>
      </c>
      <c r="O2274" s="155" t="s">
        <v>4564</v>
      </c>
      <c r="P2274" s="156" t="s">
        <v>60</v>
      </c>
      <c r="Q2274" s="157" t="s">
        <v>110</v>
      </c>
      <c r="R2274" s="158">
        <v>46155</v>
      </c>
      <c r="S2274" s="159"/>
      <c r="T2274" s="159" t="s">
        <v>62</v>
      </c>
      <c r="U2274" s="159" t="s">
        <v>111</v>
      </c>
      <c r="V2274" s="154">
        <v>46149</v>
      </c>
      <c r="W2274" s="154"/>
      <c r="X2274" s="154"/>
      <c r="Y2274" s="160" t="s">
        <v>2828</v>
      </c>
      <c r="Z2274" s="160" t="s">
        <v>65</v>
      </c>
      <c r="AA2274" s="153"/>
      <c r="AB2274" s="153"/>
      <c r="AC2274" s="182" t="e">
        <f t="shared" si="72"/>
        <v>#DIV/0!</v>
      </c>
      <c r="AD2274" s="153" t="e">
        <f t="shared" si="73"/>
        <v>#DIV/0!</v>
      </c>
      <c r="AE2274" s="233" t="s">
        <v>66</v>
      </c>
      <c r="AF2274" s="153"/>
      <c r="AG2274" s="159"/>
      <c r="AH2274" s="153"/>
      <c r="AI2274" s="161"/>
      <c r="AJ2274" s="153"/>
      <c r="AK2274" s="153"/>
      <c r="AL2274" s="207"/>
      <c r="AM2274" s="207"/>
      <c r="AN2274" s="207"/>
      <c r="AO2274" s="207" t="str">
        <f ca="1">IF(R2274="","",IF(R2274&gt;TODAY(),"0 meses",DATEDIF(R2274,TODAY(),"m") &amp; " meses"))</f>
        <v>0 meses</v>
      </c>
      <c r="AP2274" s="147" t="s">
        <v>67</v>
      </c>
      <c r="AQ2274" s="147" t="s">
        <v>67</v>
      </c>
      <c r="AR2274" s="147"/>
      <c r="AS2274" s="209" t="s">
        <v>68</v>
      </c>
      <c r="AT2274" s="223" t="str">
        <f>MONTH(B2274)&amp;"/"&amp;YEAR(B2274)</f>
        <v>3/2026</v>
      </c>
      <c r="AU2274" s="223">
        <f>WEEKNUM(B2274)-WEEKNUM(EOMONTH(B2274,-1)+1)+1</f>
        <v>1</v>
      </c>
      <c r="AV2274" s="209" t="str">
        <f>MONTH(R2274)&amp;"/"&amp;YEAR(R2274)</f>
        <v>5/2026</v>
      </c>
      <c r="AW2274" s="209">
        <f>WEEKNUM(R2274)-WEEKNUM(EOMONTH(R2274,-1)+1)+1</f>
        <v>3</v>
      </c>
      <c r="AX2274" s="209">
        <f>IF(BB2274="S",IF(Q2274="1. Aceitou o programa",R2274-B2274,0),0)</f>
        <v>72</v>
      </c>
      <c r="AY2274" s="209">
        <f>IF(BB2274="S",IF(AND(S2274&lt;&gt;"",R2274&lt;&gt;""),S2274-R2274,0),0)</f>
        <v>0</v>
      </c>
      <c r="AZ2274" s="209">
        <f>IF(BB2274="S",IF(Q2274="1. Aceitou o programa",IF(OR(X2274="Não se Aplica",X2274=""),IF(OR(W2274="Não se Aplica",W2274=""),0,W2274-V2274),AVERAGE(X2274-W2274,W2274-V2274)),0),0)</f>
        <v>0</v>
      </c>
      <c r="BA2274" s="209">
        <f>IF(BB2274="S",IF(AND(Q2274="1. Aceitou o programa",AH2274="Realizada"),IFERROR(IF(AG2274="",0,AG2274-R2274),0),0),0)</f>
        <v>0</v>
      </c>
      <c r="BB2274" s="209" t="str">
        <f>_xlfn.XLOOKUP(U2274,'Lista Suspensa'!$AA$20:$AA$23,'Lista Suspensa'!$AB$20:$AB$23,"N/A")</f>
        <v>S</v>
      </c>
    </row>
    <row r="2275" spans="1:54" ht="12" customHeight="1">
      <c r="A2275" s="151" t="s">
        <v>54</v>
      </c>
      <c r="B2275" s="152">
        <v>46083</v>
      </c>
      <c r="C2275" s="153" t="s">
        <v>55</v>
      </c>
      <c r="D2275" s="153" t="s">
        <v>56</v>
      </c>
      <c r="E2275" s="244">
        <v>94946814</v>
      </c>
      <c r="F2275" s="144" t="s">
        <v>4565</v>
      </c>
      <c r="G2275" s="230"/>
      <c r="H2275" s="154">
        <v>26378</v>
      </c>
      <c r="I2275" s="153">
        <v>54</v>
      </c>
      <c r="J2275" s="148" t="s">
        <v>58</v>
      </c>
      <c r="K2275" s="153" t="s">
        <v>59</v>
      </c>
      <c r="L2275" s="153"/>
      <c r="M2275" s="153"/>
      <c r="N2275" s="153">
        <v>60</v>
      </c>
      <c r="O2275" s="155" t="s">
        <v>4566</v>
      </c>
      <c r="P2275" s="156" t="s">
        <v>60</v>
      </c>
      <c r="Q2275" s="157" t="s">
        <v>110</v>
      </c>
      <c r="R2275" s="158">
        <v>46155</v>
      </c>
      <c r="S2275" s="159"/>
      <c r="T2275" s="159" t="s">
        <v>62</v>
      </c>
      <c r="U2275" s="159" t="s">
        <v>111</v>
      </c>
      <c r="V2275" s="154">
        <v>46149</v>
      </c>
      <c r="W2275" s="154"/>
      <c r="X2275" s="154"/>
      <c r="Y2275" s="160" t="s">
        <v>2859</v>
      </c>
      <c r="Z2275" s="160" t="s">
        <v>65</v>
      </c>
      <c r="AA2275" s="153"/>
      <c r="AB2275" s="153"/>
      <c r="AC2275" s="182" t="e">
        <f t="shared" si="72"/>
        <v>#DIV/0!</v>
      </c>
      <c r="AD2275" s="153" t="e">
        <f t="shared" si="73"/>
        <v>#DIV/0!</v>
      </c>
      <c r="AE2275" s="233" t="s">
        <v>66</v>
      </c>
      <c r="AF2275" s="153"/>
      <c r="AG2275" s="159"/>
      <c r="AH2275" s="153"/>
      <c r="AI2275" s="161"/>
      <c r="AJ2275" s="153"/>
      <c r="AK2275" s="153"/>
      <c r="AL2275" s="207"/>
      <c r="AM2275" s="207"/>
      <c r="AN2275" s="207"/>
      <c r="AO2275" s="207" t="str">
        <f ca="1">IF(R2275="","",IF(R2275&gt;TODAY(),"0 meses",DATEDIF(R2275,TODAY(),"m") &amp; " meses"))</f>
        <v>0 meses</v>
      </c>
      <c r="AP2275" s="147" t="s">
        <v>67</v>
      </c>
      <c r="AQ2275" s="147" t="s">
        <v>67</v>
      </c>
      <c r="AR2275" s="147"/>
      <c r="AS2275" s="209" t="s">
        <v>68</v>
      </c>
      <c r="AT2275" s="223" t="str">
        <f>MONTH(B2275)&amp;"/"&amp;YEAR(B2275)</f>
        <v>3/2026</v>
      </c>
      <c r="AU2275" s="223">
        <f>WEEKNUM(B2275)-WEEKNUM(EOMONTH(B2275,-1)+1)+1</f>
        <v>1</v>
      </c>
      <c r="AV2275" s="209" t="str">
        <f>MONTH(R2275)&amp;"/"&amp;YEAR(R2275)</f>
        <v>5/2026</v>
      </c>
      <c r="AW2275" s="209">
        <f>WEEKNUM(R2275)-WEEKNUM(EOMONTH(R2275,-1)+1)+1</f>
        <v>3</v>
      </c>
      <c r="AX2275" s="209">
        <f>IF(BB2275="S",IF(Q2275="1. Aceitou o programa",R2275-B2275,0),0)</f>
        <v>72</v>
      </c>
      <c r="AY2275" s="209">
        <f>IF(BB2275="S",IF(AND(S2275&lt;&gt;"",R2275&lt;&gt;""),S2275-R2275,0),0)</f>
        <v>0</v>
      </c>
      <c r="AZ2275" s="209">
        <f>IF(BB2275="S",IF(Q2275="1. Aceitou o programa",IF(OR(X2275="Não se Aplica",X2275=""),IF(OR(W2275="Não se Aplica",W2275=""),0,W2275-V2275),AVERAGE(X2275-W2275,W2275-V2275)),0),0)</f>
        <v>0</v>
      </c>
      <c r="BA2275" s="209">
        <f>IF(BB2275="S",IF(AND(Q2275="1. Aceitou o programa",AH2275="Realizada"),IFERROR(IF(AG2275="",0,AG2275-R2275),0),0),0)</f>
        <v>0</v>
      </c>
      <c r="BB2275" s="209" t="str">
        <f>_xlfn.XLOOKUP(U2275,'Lista Suspensa'!$AA$20:$AA$23,'Lista Suspensa'!$AB$20:$AB$23,"N/A")</f>
        <v>S</v>
      </c>
    </row>
    <row r="2276" spans="1:54" ht="12" customHeight="1">
      <c r="A2276" s="151" t="s">
        <v>54</v>
      </c>
      <c r="B2276" s="152">
        <v>46083</v>
      </c>
      <c r="C2276" s="153" t="s">
        <v>55</v>
      </c>
      <c r="D2276" s="153" t="s">
        <v>56</v>
      </c>
      <c r="E2276" s="244">
        <v>301302472</v>
      </c>
      <c r="F2276" s="144" t="s">
        <v>4567</v>
      </c>
      <c r="G2276" s="230"/>
      <c r="H2276" s="154">
        <v>26493</v>
      </c>
      <c r="I2276" s="153">
        <v>53</v>
      </c>
      <c r="J2276" s="148" t="s">
        <v>70</v>
      </c>
      <c r="K2276" s="153" t="s">
        <v>59</v>
      </c>
      <c r="L2276" s="153"/>
      <c r="M2276" s="153"/>
      <c r="N2276" s="153">
        <v>600</v>
      </c>
      <c r="O2276" s="155" t="s">
        <v>4568</v>
      </c>
      <c r="P2276" s="156" t="s">
        <v>60</v>
      </c>
      <c r="Q2276" s="157" t="s">
        <v>110</v>
      </c>
      <c r="R2276" s="158">
        <v>46155</v>
      </c>
      <c r="S2276" s="159"/>
      <c r="T2276" s="159" t="s">
        <v>62</v>
      </c>
      <c r="U2276" s="159" t="s">
        <v>111</v>
      </c>
      <c r="V2276" s="154">
        <v>46149</v>
      </c>
      <c r="W2276" s="154"/>
      <c r="X2276" s="154"/>
      <c r="Y2276" s="160" t="s">
        <v>64</v>
      </c>
      <c r="Z2276" s="160" t="s">
        <v>65</v>
      </c>
      <c r="AA2276" s="153"/>
      <c r="AB2276" s="153"/>
      <c r="AC2276" s="182" t="e">
        <f t="shared" si="72"/>
        <v>#DIV/0!</v>
      </c>
      <c r="AD2276" s="153" t="e">
        <f t="shared" si="73"/>
        <v>#DIV/0!</v>
      </c>
      <c r="AE2276" s="233" t="s">
        <v>66</v>
      </c>
      <c r="AF2276" s="153"/>
      <c r="AG2276" s="159"/>
      <c r="AH2276" s="153"/>
      <c r="AI2276" s="161"/>
      <c r="AJ2276" s="153"/>
      <c r="AK2276" s="153"/>
      <c r="AL2276" s="207"/>
      <c r="AM2276" s="207"/>
      <c r="AN2276" s="207"/>
      <c r="AO2276" s="207" t="str">
        <f ca="1">IF(R2276="","",IF(R2276&gt;TODAY(),"0 meses",DATEDIF(R2276,TODAY(),"m") &amp; " meses"))</f>
        <v>0 meses</v>
      </c>
      <c r="AP2276" s="147" t="s">
        <v>67</v>
      </c>
      <c r="AQ2276" s="147" t="s">
        <v>67</v>
      </c>
      <c r="AR2276" s="147"/>
      <c r="AS2276" s="209" t="s">
        <v>68</v>
      </c>
      <c r="AT2276" s="223" t="str">
        <f>MONTH(B2276)&amp;"/"&amp;YEAR(B2276)</f>
        <v>3/2026</v>
      </c>
      <c r="AU2276" s="223">
        <f>WEEKNUM(B2276)-WEEKNUM(EOMONTH(B2276,-1)+1)+1</f>
        <v>1</v>
      </c>
      <c r="AV2276" s="209" t="str">
        <f>MONTH(R2276)&amp;"/"&amp;YEAR(R2276)</f>
        <v>5/2026</v>
      </c>
      <c r="AW2276" s="209">
        <f>WEEKNUM(R2276)-WEEKNUM(EOMONTH(R2276,-1)+1)+1</f>
        <v>3</v>
      </c>
      <c r="AX2276" s="209">
        <f>IF(BB2276="S",IF(Q2276="1. Aceitou o programa",R2276-B2276,0),0)</f>
        <v>72</v>
      </c>
      <c r="AY2276" s="209">
        <f>IF(BB2276="S",IF(AND(S2276&lt;&gt;"",R2276&lt;&gt;""),S2276-R2276,0),0)</f>
        <v>0</v>
      </c>
      <c r="AZ2276" s="209">
        <f>IF(BB2276="S",IF(Q2276="1. Aceitou o programa",IF(OR(X2276="Não se Aplica",X2276=""),IF(OR(W2276="Não se Aplica",W2276=""),0,W2276-V2276),AVERAGE(X2276-W2276,W2276-V2276)),0),0)</f>
        <v>0</v>
      </c>
      <c r="BA2276" s="209">
        <f>IF(BB2276="S",IF(AND(Q2276="1. Aceitou o programa",AH2276="Realizada"),IFERROR(IF(AG2276="",0,AG2276-R2276),0),0),0)</f>
        <v>0</v>
      </c>
      <c r="BB2276" s="209" t="str">
        <f>_xlfn.XLOOKUP(U2276,'Lista Suspensa'!$AA$20:$AA$23,'Lista Suspensa'!$AB$20:$AB$23,"N/A")</f>
        <v>S</v>
      </c>
    </row>
    <row r="2277" spans="1:54" ht="12" customHeight="1">
      <c r="A2277" s="151" t="s">
        <v>54</v>
      </c>
      <c r="B2277" s="152">
        <v>46083</v>
      </c>
      <c r="C2277" s="153" t="s">
        <v>55</v>
      </c>
      <c r="D2277" s="153" t="s">
        <v>56</v>
      </c>
      <c r="E2277" s="244">
        <v>594044308</v>
      </c>
      <c r="F2277" s="144" t="s">
        <v>4569</v>
      </c>
      <c r="G2277" s="230"/>
      <c r="H2277" s="154">
        <v>26634</v>
      </c>
      <c r="I2277" s="153">
        <v>53</v>
      </c>
      <c r="J2277" s="148" t="s">
        <v>70</v>
      </c>
      <c r="K2277" s="153" t="s">
        <v>59</v>
      </c>
      <c r="L2277" s="153"/>
      <c r="M2277" s="153"/>
      <c r="N2277" s="153">
        <v>50</v>
      </c>
      <c r="O2277" s="155" t="s">
        <v>4570</v>
      </c>
      <c r="P2277" s="156" t="s">
        <v>60</v>
      </c>
      <c r="Q2277" s="157" t="s">
        <v>110</v>
      </c>
      <c r="R2277" s="158">
        <v>46155</v>
      </c>
      <c r="S2277" s="159"/>
      <c r="T2277" s="159" t="s">
        <v>62</v>
      </c>
      <c r="U2277" s="159" t="s">
        <v>111</v>
      </c>
      <c r="V2277" s="154">
        <v>46149</v>
      </c>
      <c r="W2277" s="154"/>
      <c r="X2277" s="154"/>
      <c r="Y2277" s="160" t="s">
        <v>2679</v>
      </c>
      <c r="Z2277" s="160" t="s">
        <v>65</v>
      </c>
      <c r="AA2277" s="153"/>
      <c r="AB2277" s="153"/>
      <c r="AC2277" s="182" t="e">
        <f t="shared" si="72"/>
        <v>#DIV/0!</v>
      </c>
      <c r="AD2277" s="153" t="e">
        <f t="shared" si="73"/>
        <v>#DIV/0!</v>
      </c>
      <c r="AE2277" s="233" t="s">
        <v>66</v>
      </c>
      <c r="AF2277" s="153"/>
      <c r="AG2277" s="159"/>
      <c r="AH2277" s="153"/>
      <c r="AI2277" s="161"/>
      <c r="AJ2277" s="153"/>
      <c r="AK2277" s="153"/>
      <c r="AL2277" s="207"/>
      <c r="AM2277" s="207"/>
      <c r="AN2277" s="207"/>
      <c r="AO2277" s="207" t="str">
        <f ca="1">IF(R2277="","",IF(R2277&gt;TODAY(),"0 meses",DATEDIF(R2277,TODAY(),"m") &amp; " meses"))</f>
        <v>0 meses</v>
      </c>
      <c r="AP2277" s="147" t="s">
        <v>67</v>
      </c>
      <c r="AQ2277" s="147" t="s">
        <v>67</v>
      </c>
      <c r="AR2277" s="147"/>
      <c r="AS2277" s="209" t="s">
        <v>68</v>
      </c>
      <c r="AT2277" s="223" t="str">
        <f>MONTH(B2277)&amp;"/"&amp;YEAR(B2277)</f>
        <v>3/2026</v>
      </c>
      <c r="AU2277" s="223">
        <f>WEEKNUM(B2277)-WEEKNUM(EOMONTH(B2277,-1)+1)+1</f>
        <v>1</v>
      </c>
      <c r="AV2277" s="209" t="str">
        <f>MONTH(R2277)&amp;"/"&amp;YEAR(R2277)</f>
        <v>5/2026</v>
      </c>
      <c r="AW2277" s="209">
        <f>WEEKNUM(R2277)-WEEKNUM(EOMONTH(R2277,-1)+1)+1</f>
        <v>3</v>
      </c>
      <c r="AX2277" s="209">
        <f>IF(BB2277="S",IF(Q2277="1. Aceitou o programa",R2277-B2277,0),0)</f>
        <v>72</v>
      </c>
      <c r="AY2277" s="209">
        <f>IF(BB2277="S",IF(AND(S2277&lt;&gt;"",R2277&lt;&gt;""),S2277-R2277,0),0)</f>
        <v>0</v>
      </c>
      <c r="AZ2277" s="209">
        <f>IF(BB2277="S",IF(Q2277="1. Aceitou o programa",IF(OR(X2277="Não se Aplica",X2277=""),IF(OR(W2277="Não se Aplica",W2277=""),0,W2277-V2277),AVERAGE(X2277-W2277,W2277-V2277)),0),0)</f>
        <v>0</v>
      </c>
      <c r="BA2277" s="209">
        <f>IF(BB2277="S",IF(AND(Q2277="1. Aceitou o programa",AH2277="Realizada"),IFERROR(IF(AG2277="",0,AG2277-R2277),0),0),0)</f>
        <v>0</v>
      </c>
      <c r="BB2277" s="209" t="str">
        <f>_xlfn.XLOOKUP(U2277,'Lista Suspensa'!$AA$20:$AA$23,'Lista Suspensa'!$AB$20:$AB$23,"N/A")</f>
        <v>S</v>
      </c>
    </row>
    <row r="2278" spans="1:54" ht="12" customHeight="1">
      <c r="A2278" s="151" t="s">
        <v>54</v>
      </c>
      <c r="B2278" s="152">
        <v>46083</v>
      </c>
      <c r="C2278" s="153" t="s">
        <v>55</v>
      </c>
      <c r="D2278" s="153" t="s">
        <v>56</v>
      </c>
      <c r="E2278" s="244">
        <v>94300001</v>
      </c>
      <c r="F2278" s="144" t="s">
        <v>4571</v>
      </c>
      <c r="G2278" s="230"/>
      <c r="H2278" s="154">
        <v>26709</v>
      </c>
      <c r="I2278" s="153">
        <v>53</v>
      </c>
      <c r="J2278" s="148" t="s">
        <v>70</v>
      </c>
      <c r="K2278" s="153" t="s">
        <v>59</v>
      </c>
      <c r="L2278" s="153"/>
      <c r="M2278" s="153"/>
      <c r="N2278" s="153">
        <v>110</v>
      </c>
      <c r="O2278" s="155" t="s">
        <v>4572</v>
      </c>
      <c r="P2278" s="156" t="s">
        <v>60</v>
      </c>
      <c r="Q2278" s="157" t="s">
        <v>110</v>
      </c>
      <c r="R2278" s="158">
        <v>46155</v>
      </c>
      <c r="S2278" s="159"/>
      <c r="T2278" s="159" t="s">
        <v>62</v>
      </c>
      <c r="U2278" s="159" t="s">
        <v>111</v>
      </c>
      <c r="V2278" s="154">
        <v>46149</v>
      </c>
      <c r="W2278" s="154"/>
      <c r="X2278" s="154"/>
      <c r="Y2278" s="160" t="s">
        <v>2864</v>
      </c>
      <c r="Z2278" s="160" t="s">
        <v>65</v>
      </c>
      <c r="AA2278" s="153"/>
      <c r="AB2278" s="153"/>
      <c r="AC2278" s="182" t="e">
        <f t="shared" si="72"/>
        <v>#DIV/0!</v>
      </c>
      <c r="AD2278" s="153" t="e">
        <f t="shared" si="73"/>
        <v>#DIV/0!</v>
      </c>
      <c r="AE2278" s="233" t="s">
        <v>66</v>
      </c>
      <c r="AF2278" s="153"/>
      <c r="AG2278" s="159"/>
      <c r="AH2278" s="153"/>
      <c r="AI2278" s="161"/>
      <c r="AJ2278" s="153"/>
      <c r="AK2278" s="153"/>
      <c r="AL2278" s="207"/>
      <c r="AM2278" s="207"/>
      <c r="AN2278" s="207"/>
      <c r="AO2278" s="207" t="str">
        <f ca="1">IF(R2278="","",IF(R2278&gt;TODAY(),"0 meses",DATEDIF(R2278,TODAY(),"m") &amp; " meses"))</f>
        <v>0 meses</v>
      </c>
      <c r="AP2278" s="147" t="s">
        <v>67</v>
      </c>
      <c r="AQ2278" s="147" t="s">
        <v>67</v>
      </c>
      <c r="AR2278" s="147"/>
      <c r="AS2278" s="209" t="s">
        <v>68</v>
      </c>
      <c r="AT2278" s="223" t="str">
        <f>MONTH(B2278)&amp;"/"&amp;YEAR(B2278)</f>
        <v>3/2026</v>
      </c>
      <c r="AU2278" s="223">
        <f>WEEKNUM(B2278)-WEEKNUM(EOMONTH(B2278,-1)+1)+1</f>
        <v>1</v>
      </c>
      <c r="AV2278" s="209" t="str">
        <f>MONTH(R2278)&amp;"/"&amp;YEAR(R2278)</f>
        <v>5/2026</v>
      </c>
      <c r="AW2278" s="209">
        <f>WEEKNUM(R2278)-WEEKNUM(EOMONTH(R2278,-1)+1)+1</f>
        <v>3</v>
      </c>
      <c r="AX2278" s="209">
        <f>IF(BB2278="S",IF(Q2278="1. Aceitou o programa",R2278-B2278,0),0)</f>
        <v>72</v>
      </c>
      <c r="AY2278" s="209">
        <f>IF(BB2278="S",IF(AND(S2278&lt;&gt;"",R2278&lt;&gt;""),S2278-R2278,0),0)</f>
        <v>0</v>
      </c>
      <c r="AZ2278" s="209">
        <f>IF(BB2278="S",IF(Q2278="1. Aceitou o programa",IF(OR(X2278="Não se Aplica",X2278=""),IF(OR(W2278="Não se Aplica",W2278=""),0,W2278-V2278),AVERAGE(X2278-W2278,W2278-V2278)),0),0)</f>
        <v>0</v>
      </c>
      <c r="BA2278" s="209">
        <f>IF(BB2278="S",IF(AND(Q2278="1. Aceitou o programa",AH2278="Realizada"),IFERROR(IF(AG2278="",0,AG2278-R2278),0),0),0)</f>
        <v>0</v>
      </c>
      <c r="BB2278" s="209" t="str">
        <f>_xlfn.XLOOKUP(U2278,'Lista Suspensa'!$AA$20:$AA$23,'Lista Suspensa'!$AB$20:$AB$23,"N/A")</f>
        <v>S</v>
      </c>
    </row>
    <row r="2279" spans="1:54" ht="12" customHeight="1">
      <c r="A2279" s="151" t="s">
        <v>54</v>
      </c>
      <c r="B2279" s="152">
        <v>46083</v>
      </c>
      <c r="C2279" s="153" t="s">
        <v>55</v>
      </c>
      <c r="D2279" s="153" t="s">
        <v>56</v>
      </c>
      <c r="E2279" s="244">
        <v>450774686</v>
      </c>
      <c r="F2279" s="144" t="s">
        <v>4573</v>
      </c>
      <c r="G2279" s="230"/>
      <c r="H2279" s="154">
        <v>26917</v>
      </c>
      <c r="I2279" s="153">
        <v>52</v>
      </c>
      <c r="J2279" s="148" t="s">
        <v>70</v>
      </c>
      <c r="K2279" s="153" t="s">
        <v>59</v>
      </c>
      <c r="L2279" s="153"/>
      <c r="M2279" s="153"/>
      <c r="N2279" s="153">
        <v>200</v>
      </c>
      <c r="O2279" s="155" t="s">
        <v>4574</v>
      </c>
      <c r="P2279" s="156" t="s">
        <v>60</v>
      </c>
      <c r="Q2279" s="157" t="s">
        <v>110</v>
      </c>
      <c r="R2279" s="158">
        <v>46155</v>
      </c>
      <c r="S2279" s="159"/>
      <c r="T2279" s="159" t="s">
        <v>62</v>
      </c>
      <c r="U2279" s="159" t="s">
        <v>111</v>
      </c>
      <c r="V2279" s="154">
        <v>46149</v>
      </c>
      <c r="W2279" s="154"/>
      <c r="X2279" s="154"/>
      <c r="Y2279" s="160" t="s">
        <v>4575</v>
      </c>
      <c r="Z2279" s="160" t="s">
        <v>65</v>
      </c>
      <c r="AA2279" s="153"/>
      <c r="AB2279" s="153"/>
      <c r="AC2279" s="182" t="e">
        <f t="shared" si="72"/>
        <v>#DIV/0!</v>
      </c>
      <c r="AD2279" s="153" t="e">
        <f t="shared" si="73"/>
        <v>#DIV/0!</v>
      </c>
      <c r="AE2279" s="233" t="s">
        <v>66</v>
      </c>
      <c r="AF2279" s="153"/>
      <c r="AG2279" s="159"/>
      <c r="AH2279" s="153"/>
      <c r="AI2279" s="161"/>
      <c r="AJ2279" s="153"/>
      <c r="AK2279" s="153"/>
      <c r="AL2279" s="207"/>
      <c r="AM2279" s="207"/>
      <c r="AN2279" s="207"/>
      <c r="AO2279" s="207" t="str">
        <f ca="1">IF(R2279="","",IF(R2279&gt;TODAY(),"0 meses",DATEDIF(R2279,TODAY(),"m") &amp; " meses"))</f>
        <v>0 meses</v>
      </c>
      <c r="AP2279" s="147" t="s">
        <v>67</v>
      </c>
      <c r="AQ2279" s="147" t="s">
        <v>67</v>
      </c>
      <c r="AR2279" s="147"/>
      <c r="AS2279" s="209" t="s">
        <v>68</v>
      </c>
      <c r="AT2279" s="223" t="str">
        <f>MONTH(B2279)&amp;"/"&amp;YEAR(B2279)</f>
        <v>3/2026</v>
      </c>
      <c r="AU2279" s="223">
        <f>WEEKNUM(B2279)-WEEKNUM(EOMONTH(B2279,-1)+1)+1</f>
        <v>1</v>
      </c>
      <c r="AV2279" s="209" t="str">
        <f>MONTH(R2279)&amp;"/"&amp;YEAR(R2279)</f>
        <v>5/2026</v>
      </c>
      <c r="AW2279" s="209">
        <f>WEEKNUM(R2279)-WEEKNUM(EOMONTH(R2279,-1)+1)+1</f>
        <v>3</v>
      </c>
      <c r="AX2279" s="209">
        <f>IF(BB2279="S",IF(Q2279="1. Aceitou o programa",R2279-B2279,0),0)</f>
        <v>72</v>
      </c>
      <c r="AY2279" s="209">
        <f>IF(BB2279="S",IF(AND(S2279&lt;&gt;"",R2279&lt;&gt;""),S2279-R2279,0),0)</f>
        <v>0</v>
      </c>
      <c r="AZ2279" s="209">
        <f>IF(BB2279="S",IF(Q2279="1. Aceitou o programa",IF(OR(X2279="Não se Aplica",X2279=""),IF(OR(W2279="Não se Aplica",W2279=""),0,W2279-V2279),AVERAGE(X2279-W2279,W2279-V2279)),0),0)</f>
        <v>0</v>
      </c>
      <c r="BA2279" s="209">
        <f>IF(BB2279="S",IF(AND(Q2279="1. Aceitou o programa",AH2279="Realizada"),IFERROR(IF(AG2279="",0,AG2279-R2279),0),0),0)</f>
        <v>0</v>
      </c>
      <c r="BB2279" s="209" t="str">
        <f>_xlfn.XLOOKUP(U2279,'Lista Suspensa'!$AA$20:$AA$23,'Lista Suspensa'!$AB$20:$AB$23,"N/A")</f>
        <v>S</v>
      </c>
    </row>
    <row r="2280" spans="1:54" ht="12" customHeight="1">
      <c r="A2280" s="151" t="s">
        <v>54</v>
      </c>
      <c r="B2280" s="152">
        <v>46083</v>
      </c>
      <c r="C2280" s="153" t="s">
        <v>55</v>
      </c>
      <c r="D2280" s="153" t="s">
        <v>56</v>
      </c>
      <c r="E2280" s="244">
        <v>92864571</v>
      </c>
      <c r="F2280" s="144" t="s">
        <v>4576</v>
      </c>
      <c r="G2280" s="230"/>
      <c r="H2280" s="154">
        <v>27067</v>
      </c>
      <c r="I2280" s="153">
        <v>52</v>
      </c>
      <c r="J2280" s="148" t="s">
        <v>70</v>
      </c>
      <c r="K2280" s="153" t="s">
        <v>59</v>
      </c>
      <c r="L2280" s="153"/>
      <c r="M2280" s="153"/>
      <c r="N2280" s="153">
        <v>110</v>
      </c>
      <c r="O2280" s="155" t="s">
        <v>4577</v>
      </c>
      <c r="P2280" s="156" t="s">
        <v>60</v>
      </c>
      <c r="Q2280" s="157" t="s">
        <v>110</v>
      </c>
      <c r="R2280" s="158">
        <v>46155</v>
      </c>
      <c r="S2280" s="159"/>
      <c r="T2280" s="159" t="s">
        <v>62</v>
      </c>
      <c r="U2280" s="159" t="s">
        <v>111</v>
      </c>
      <c r="V2280" s="154">
        <v>46149</v>
      </c>
      <c r="W2280" s="154"/>
      <c r="X2280" s="154"/>
      <c r="Y2280" s="160" t="s">
        <v>64</v>
      </c>
      <c r="Z2280" s="160" t="s">
        <v>65</v>
      </c>
      <c r="AA2280" s="153"/>
      <c r="AB2280" s="153"/>
      <c r="AC2280" s="182" t="e">
        <f t="shared" si="72"/>
        <v>#DIV/0!</v>
      </c>
      <c r="AD2280" s="153" t="e">
        <f t="shared" si="73"/>
        <v>#DIV/0!</v>
      </c>
      <c r="AE2280" s="233" t="s">
        <v>66</v>
      </c>
      <c r="AF2280" s="153"/>
      <c r="AG2280" s="159"/>
      <c r="AH2280" s="153"/>
      <c r="AI2280" s="161"/>
      <c r="AJ2280" s="153"/>
      <c r="AK2280" s="153"/>
      <c r="AL2280" s="207"/>
      <c r="AM2280" s="207"/>
      <c r="AN2280" s="207"/>
      <c r="AO2280" s="207" t="str">
        <f ca="1">IF(R2280="","",IF(R2280&gt;TODAY(),"0 meses",DATEDIF(R2280,TODAY(),"m") &amp; " meses"))</f>
        <v>0 meses</v>
      </c>
      <c r="AP2280" s="147" t="s">
        <v>67</v>
      </c>
      <c r="AQ2280" s="147" t="s">
        <v>67</v>
      </c>
      <c r="AR2280" s="147"/>
      <c r="AS2280" s="209" t="s">
        <v>68</v>
      </c>
      <c r="AT2280" s="223" t="str">
        <f>MONTH(B2280)&amp;"/"&amp;YEAR(B2280)</f>
        <v>3/2026</v>
      </c>
      <c r="AU2280" s="223">
        <f>WEEKNUM(B2280)-WEEKNUM(EOMONTH(B2280,-1)+1)+1</f>
        <v>1</v>
      </c>
      <c r="AV2280" s="209" t="str">
        <f>MONTH(R2280)&amp;"/"&amp;YEAR(R2280)</f>
        <v>5/2026</v>
      </c>
      <c r="AW2280" s="209">
        <f>WEEKNUM(R2280)-WEEKNUM(EOMONTH(R2280,-1)+1)+1</f>
        <v>3</v>
      </c>
      <c r="AX2280" s="209">
        <f>IF(BB2280="S",IF(Q2280="1. Aceitou o programa",R2280-B2280,0),0)</f>
        <v>72</v>
      </c>
      <c r="AY2280" s="209">
        <f>IF(BB2280="S",IF(AND(S2280&lt;&gt;"",R2280&lt;&gt;""),S2280-R2280,0),0)</f>
        <v>0</v>
      </c>
      <c r="AZ2280" s="209">
        <f>IF(BB2280="S",IF(Q2280="1. Aceitou o programa",IF(OR(X2280="Não se Aplica",X2280=""),IF(OR(W2280="Não se Aplica",W2280=""),0,W2280-V2280),AVERAGE(X2280-W2280,W2280-V2280)),0),0)</f>
        <v>0</v>
      </c>
      <c r="BA2280" s="209">
        <f>IF(BB2280="S",IF(AND(Q2280="1. Aceitou o programa",AH2280="Realizada"),IFERROR(IF(AG2280="",0,AG2280-R2280),0),0),0)</f>
        <v>0</v>
      </c>
      <c r="BB2280" s="209" t="str">
        <f>_xlfn.XLOOKUP(U2280,'Lista Suspensa'!$AA$20:$AA$23,'Lista Suspensa'!$AB$20:$AB$23,"N/A")</f>
        <v>S</v>
      </c>
    </row>
    <row r="2281" spans="1:54" ht="12" customHeight="1">
      <c r="A2281" s="151" t="s">
        <v>54</v>
      </c>
      <c r="B2281" s="152">
        <v>46083</v>
      </c>
      <c r="C2281" s="153" t="s">
        <v>55</v>
      </c>
      <c r="D2281" s="153" t="s">
        <v>56</v>
      </c>
      <c r="E2281" s="244">
        <v>94079208</v>
      </c>
      <c r="F2281" s="144" t="s">
        <v>4578</v>
      </c>
      <c r="G2281" s="230"/>
      <c r="H2281" s="154">
        <v>27089</v>
      </c>
      <c r="I2281" s="153">
        <v>52</v>
      </c>
      <c r="J2281" s="148" t="s">
        <v>70</v>
      </c>
      <c r="K2281" s="153" t="s">
        <v>59</v>
      </c>
      <c r="L2281" s="153"/>
      <c r="M2281" s="153"/>
      <c r="N2281" s="153">
        <v>110</v>
      </c>
      <c r="O2281" s="155" t="s">
        <v>4579</v>
      </c>
      <c r="P2281" s="156" t="s">
        <v>60</v>
      </c>
      <c r="Q2281" s="157" t="s">
        <v>110</v>
      </c>
      <c r="R2281" s="158">
        <v>46155</v>
      </c>
      <c r="S2281" s="159"/>
      <c r="T2281" s="159" t="s">
        <v>62</v>
      </c>
      <c r="U2281" s="159" t="s">
        <v>111</v>
      </c>
      <c r="V2281" s="154">
        <v>46149</v>
      </c>
      <c r="W2281" s="154">
        <v>46155</v>
      </c>
      <c r="X2281" s="154"/>
      <c r="Y2281" s="160" t="s">
        <v>99</v>
      </c>
      <c r="Z2281" s="160" t="s">
        <v>65</v>
      </c>
      <c r="AA2281" s="153"/>
      <c r="AB2281" s="153"/>
      <c r="AC2281" s="182" t="e">
        <f t="shared" si="72"/>
        <v>#DIV/0!</v>
      </c>
      <c r="AD2281" s="153" t="e">
        <f t="shared" si="73"/>
        <v>#DIV/0!</v>
      </c>
      <c r="AE2281" s="233" t="s">
        <v>66</v>
      </c>
      <c r="AF2281" s="153"/>
      <c r="AG2281" s="159"/>
      <c r="AH2281" s="153"/>
      <c r="AI2281" s="161"/>
      <c r="AJ2281" s="153"/>
      <c r="AK2281" s="153"/>
      <c r="AL2281" s="207"/>
      <c r="AM2281" s="207"/>
      <c r="AN2281" s="207"/>
      <c r="AO2281" s="207" t="str">
        <f ca="1">IF(R2281="","",IF(R2281&gt;TODAY(),"0 meses",DATEDIF(R2281,TODAY(),"m") &amp; " meses"))</f>
        <v>0 meses</v>
      </c>
      <c r="AP2281" s="147" t="s">
        <v>67</v>
      </c>
      <c r="AQ2281" s="147" t="s">
        <v>67</v>
      </c>
      <c r="AR2281" s="147"/>
      <c r="AS2281" s="209" t="s">
        <v>68</v>
      </c>
      <c r="AT2281" s="223" t="str">
        <f>MONTH(B2281)&amp;"/"&amp;YEAR(B2281)</f>
        <v>3/2026</v>
      </c>
      <c r="AU2281" s="223">
        <f>WEEKNUM(B2281)-WEEKNUM(EOMONTH(B2281,-1)+1)+1</f>
        <v>1</v>
      </c>
      <c r="AV2281" s="209" t="str">
        <f>MONTH(R2281)&amp;"/"&amp;YEAR(R2281)</f>
        <v>5/2026</v>
      </c>
      <c r="AW2281" s="209">
        <f>WEEKNUM(R2281)-WEEKNUM(EOMONTH(R2281,-1)+1)+1</f>
        <v>3</v>
      </c>
      <c r="AX2281" s="209">
        <f>IF(BB2281="S",IF(Q2281="1. Aceitou o programa",R2281-B2281,0),0)</f>
        <v>72</v>
      </c>
      <c r="AY2281" s="209">
        <f>IF(BB2281="S",IF(AND(S2281&lt;&gt;"",R2281&lt;&gt;""),S2281-R2281,0),0)</f>
        <v>0</v>
      </c>
      <c r="AZ2281" s="209">
        <f>IF(BB2281="S",IF(Q2281="1. Aceitou o programa",IF(OR(X2281="Não se Aplica",X2281=""),IF(OR(W2281="Não se Aplica",W2281=""),0,W2281-V2281),AVERAGE(X2281-W2281,W2281-V2281)),0),0)</f>
        <v>6</v>
      </c>
      <c r="BA2281" s="209">
        <f>IF(BB2281="S",IF(AND(Q2281="1. Aceitou o programa",AH2281="Realizada"),IFERROR(IF(AG2281="",0,AG2281-R2281),0),0),0)</f>
        <v>0</v>
      </c>
      <c r="BB2281" s="209" t="str">
        <f>_xlfn.XLOOKUP(U2281,'Lista Suspensa'!$AA$20:$AA$23,'Lista Suspensa'!$AB$20:$AB$23,"N/A")</f>
        <v>S</v>
      </c>
    </row>
    <row r="2282" spans="1:54" ht="12" customHeight="1">
      <c r="A2282" s="151" t="s">
        <v>54</v>
      </c>
      <c r="B2282" s="152">
        <v>46083</v>
      </c>
      <c r="C2282" s="153" t="s">
        <v>55</v>
      </c>
      <c r="D2282" s="153" t="s">
        <v>56</v>
      </c>
      <c r="E2282" s="244">
        <v>94135904</v>
      </c>
      <c r="F2282" s="144" t="s">
        <v>4580</v>
      </c>
      <c r="G2282" s="230"/>
      <c r="H2282" s="154">
        <v>27713</v>
      </c>
      <c r="I2282" s="153">
        <v>50</v>
      </c>
      <c r="J2282" s="148" t="s">
        <v>70</v>
      </c>
      <c r="K2282" s="153" t="s">
        <v>59</v>
      </c>
      <c r="L2282" s="153"/>
      <c r="M2282" s="153"/>
      <c r="N2282" s="153">
        <v>110</v>
      </c>
      <c r="O2282" s="155" t="s">
        <v>4581</v>
      </c>
      <c r="P2282" s="156" t="s">
        <v>60</v>
      </c>
      <c r="Q2282" s="157" t="s">
        <v>110</v>
      </c>
      <c r="R2282" s="158">
        <v>46155</v>
      </c>
      <c r="S2282" s="159"/>
      <c r="T2282" s="159" t="s">
        <v>62</v>
      </c>
      <c r="U2282" s="159" t="s">
        <v>111</v>
      </c>
      <c r="V2282" s="154">
        <v>46149</v>
      </c>
      <c r="W2282" s="154"/>
      <c r="X2282" s="154"/>
      <c r="Y2282" s="160" t="s">
        <v>4582</v>
      </c>
      <c r="Z2282" s="160" t="s">
        <v>65</v>
      </c>
      <c r="AA2282" s="153"/>
      <c r="AB2282" s="153"/>
      <c r="AC2282" s="182" t="e">
        <f t="shared" si="72"/>
        <v>#DIV/0!</v>
      </c>
      <c r="AD2282" s="153" t="e">
        <f t="shared" si="73"/>
        <v>#DIV/0!</v>
      </c>
      <c r="AE2282" s="233" t="s">
        <v>66</v>
      </c>
      <c r="AF2282" s="153"/>
      <c r="AG2282" s="159"/>
      <c r="AH2282" s="153"/>
      <c r="AI2282" s="161"/>
      <c r="AJ2282" s="153"/>
      <c r="AK2282" s="153"/>
      <c r="AL2282" s="207"/>
      <c r="AM2282" s="207"/>
      <c r="AN2282" s="207"/>
      <c r="AO2282" s="207" t="str">
        <f ca="1">IF(R2282="","",IF(R2282&gt;TODAY(),"0 meses",DATEDIF(R2282,TODAY(),"m") &amp; " meses"))</f>
        <v>0 meses</v>
      </c>
      <c r="AP2282" s="147" t="s">
        <v>67</v>
      </c>
      <c r="AQ2282" s="147" t="s">
        <v>67</v>
      </c>
      <c r="AR2282" s="147"/>
      <c r="AS2282" s="209" t="s">
        <v>68</v>
      </c>
      <c r="AT2282" s="223" t="str">
        <f>MONTH(B2282)&amp;"/"&amp;YEAR(B2282)</f>
        <v>3/2026</v>
      </c>
      <c r="AU2282" s="223">
        <f>WEEKNUM(B2282)-WEEKNUM(EOMONTH(B2282,-1)+1)+1</f>
        <v>1</v>
      </c>
      <c r="AV2282" s="209" t="str">
        <f>MONTH(R2282)&amp;"/"&amp;YEAR(R2282)</f>
        <v>5/2026</v>
      </c>
      <c r="AW2282" s="209">
        <f>WEEKNUM(R2282)-WEEKNUM(EOMONTH(R2282,-1)+1)+1</f>
        <v>3</v>
      </c>
      <c r="AX2282" s="209">
        <f>IF(BB2282="S",IF(Q2282="1. Aceitou o programa",R2282-B2282,0),0)</f>
        <v>72</v>
      </c>
      <c r="AY2282" s="209">
        <f>IF(BB2282="S",IF(AND(S2282&lt;&gt;"",R2282&lt;&gt;""),S2282-R2282,0),0)</f>
        <v>0</v>
      </c>
      <c r="AZ2282" s="209">
        <f>IF(BB2282="S",IF(Q2282="1. Aceitou o programa",IF(OR(X2282="Não se Aplica",X2282=""),IF(OR(W2282="Não se Aplica",W2282=""),0,W2282-V2282),AVERAGE(X2282-W2282,W2282-V2282)),0),0)</f>
        <v>0</v>
      </c>
      <c r="BA2282" s="209">
        <f>IF(BB2282="S",IF(AND(Q2282="1. Aceitou o programa",AH2282="Realizada"),IFERROR(IF(AG2282="",0,AG2282-R2282),0),0),0)</f>
        <v>0</v>
      </c>
      <c r="BB2282" s="209" t="str">
        <f>_xlfn.XLOOKUP(U2282,'Lista Suspensa'!$AA$20:$AA$23,'Lista Suspensa'!$AB$20:$AB$23,"N/A")</f>
        <v>S</v>
      </c>
    </row>
    <row r="2283" spans="1:54" ht="12" customHeight="1">
      <c r="A2283" s="151" t="s">
        <v>54</v>
      </c>
      <c r="B2283" s="152">
        <v>46083</v>
      </c>
      <c r="C2283" s="153" t="s">
        <v>55</v>
      </c>
      <c r="D2283" s="153" t="s">
        <v>56</v>
      </c>
      <c r="E2283" s="244">
        <v>593946294</v>
      </c>
      <c r="F2283" s="144" t="s">
        <v>4583</v>
      </c>
      <c r="G2283" s="230"/>
      <c r="H2283" s="154">
        <v>27918</v>
      </c>
      <c r="I2283" s="153">
        <v>49</v>
      </c>
      <c r="J2283" s="148" t="s">
        <v>70</v>
      </c>
      <c r="K2283" s="153" t="s">
        <v>59</v>
      </c>
      <c r="L2283" s="153"/>
      <c r="M2283" s="153"/>
      <c r="N2283" s="153">
        <v>50</v>
      </c>
      <c r="O2283" s="155" t="s">
        <v>4584</v>
      </c>
      <c r="P2283" s="156" t="s">
        <v>60</v>
      </c>
      <c r="Q2283" s="157" t="s">
        <v>110</v>
      </c>
      <c r="R2283" s="158">
        <v>46155</v>
      </c>
      <c r="S2283" s="159"/>
      <c r="T2283" s="159" t="s">
        <v>62</v>
      </c>
      <c r="U2283" s="159" t="s">
        <v>111</v>
      </c>
      <c r="V2283" s="154">
        <v>46149</v>
      </c>
      <c r="W2283" s="154">
        <v>46155</v>
      </c>
      <c r="X2283" s="154"/>
      <c r="Y2283" s="160" t="s">
        <v>99</v>
      </c>
      <c r="Z2283" s="160" t="s">
        <v>65</v>
      </c>
      <c r="AA2283" s="153"/>
      <c r="AB2283" s="153"/>
      <c r="AC2283" s="182" t="e">
        <f t="shared" si="72"/>
        <v>#DIV/0!</v>
      </c>
      <c r="AD2283" s="153" t="e">
        <f t="shared" si="73"/>
        <v>#DIV/0!</v>
      </c>
      <c r="AE2283" s="233" t="s">
        <v>66</v>
      </c>
      <c r="AF2283" s="153"/>
      <c r="AG2283" s="159"/>
      <c r="AH2283" s="153"/>
      <c r="AI2283" s="161"/>
      <c r="AJ2283" s="153"/>
      <c r="AK2283" s="153"/>
      <c r="AL2283" s="207"/>
      <c r="AM2283" s="207"/>
      <c r="AN2283" s="207"/>
      <c r="AO2283" s="207" t="str">
        <f ca="1">IF(R2283="","",IF(R2283&gt;TODAY(),"0 meses",DATEDIF(R2283,TODAY(),"m") &amp; " meses"))</f>
        <v>0 meses</v>
      </c>
      <c r="AP2283" s="147" t="s">
        <v>67</v>
      </c>
      <c r="AQ2283" s="147" t="s">
        <v>67</v>
      </c>
      <c r="AR2283" s="147"/>
      <c r="AS2283" s="209" t="s">
        <v>68</v>
      </c>
      <c r="AT2283" s="223" t="str">
        <f>MONTH(B2283)&amp;"/"&amp;YEAR(B2283)</f>
        <v>3/2026</v>
      </c>
      <c r="AU2283" s="223">
        <f>WEEKNUM(B2283)-WEEKNUM(EOMONTH(B2283,-1)+1)+1</f>
        <v>1</v>
      </c>
      <c r="AV2283" s="209" t="str">
        <f>MONTH(R2283)&amp;"/"&amp;YEAR(R2283)</f>
        <v>5/2026</v>
      </c>
      <c r="AW2283" s="209">
        <f>WEEKNUM(R2283)-WEEKNUM(EOMONTH(R2283,-1)+1)+1</f>
        <v>3</v>
      </c>
      <c r="AX2283" s="209">
        <f>IF(BB2283="S",IF(Q2283="1. Aceitou o programa",R2283-B2283,0),0)</f>
        <v>72</v>
      </c>
      <c r="AY2283" s="209">
        <f>IF(BB2283="S",IF(AND(S2283&lt;&gt;"",R2283&lt;&gt;""),S2283-R2283,0),0)</f>
        <v>0</v>
      </c>
      <c r="AZ2283" s="209">
        <f>IF(BB2283="S",IF(Q2283="1. Aceitou o programa",IF(OR(X2283="Não se Aplica",X2283=""),IF(OR(W2283="Não se Aplica",W2283=""),0,W2283-V2283),AVERAGE(X2283-W2283,W2283-V2283)),0),0)</f>
        <v>6</v>
      </c>
      <c r="BA2283" s="209">
        <f>IF(BB2283="S",IF(AND(Q2283="1. Aceitou o programa",AH2283="Realizada"),IFERROR(IF(AG2283="",0,AG2283-R2283),0),0),0)</f>
        <v>0</v>
      </c>
      <c r="BB2283" s="209" t="str">
        <f>_xlfn.XLOOKUP(U2283,'Lista Suspensa'!$AA$20:$AA$23,'Lista Suspensa'!$AB$20:$AB$23,"N/A")</f>
        <v>S</v>
      </c>
    </row>
    <row r="2284" spans="1:54" ht="12" customHeight="1">
      <c r="A2284" s="151" t="s">
        <v>54</v>
      </c>
      <c r="B2284" s="152">
        <v>46083</v>
      </c>
      <c r="C2284" s="153" t="s">
        <v>55</v>
      </c>
      <c r="D2284" s="153" t="s">
        <v>56</v>
      </c>
      <c r="E2284" s="244">
        <v>94658176</v>
      </c>
      <c r="F2284" s="144" t="s">
        <v>4585</v>
      </c>
      <c r="G2284" s="230"/>
      <c r="H2284" s="154">
        <v>28001</v>
      </c>
      <c r="I2284" s="153">
        <v>49</v>
      </c>
      <c r="J2284" s="148" t="s">
        <v>70</v>
      </c>
      <c r="K2284" s="153" t="s">
        <v>59</v>
      </c>
      <c r="L2284" s="153"/>
      <c r="M2284" s="153"/>
      <c r="N2284" s="153">
        <v>110</v>
      </c>
      <c r="O2284" s="155">
        <v>11978060501</v>
      </c>
      <c r="P2284" s="156" t="s">
        <v>60</v>
      </c>
      <c r="Q2284" s="157" t="s">
        <v>110</v>
      </c>
      <c r="R2284" s="158">
        <v>46155</v>
      </c>
      <c r="S2284" s="159"/>
      <c r="T2284" s="159" t="s">
        <v>62</v>
      </c>
      <c r="U2284" s="159" t="s">
        <v>111</v>
      </c>
      <c r="V2284" s="154">
        <v>46149</v>
      </c>
      <c r="W2284" s="154"/>
      <c r="X2284" s="154"/>
      <c r="Y2284" s="160" t="s">
        <v>4586</v>
      </c>
      <c r="Z2284" s="160" t="s">
        <v>65</v>
      </c>
      <c r="AA2284" s="153"/>
      <c r="AB2284" s="153"/>
      <c r="AC2284" s="182" t="e">
        <f t="shared" si="72"/>
        <v>#DIV/0!</v>
      </c>
      <c r="AD2284" s="153" t="e">
        <f t="shared" si="73"/>
        <v>#DIV/0!</v>
      </c>
      <c r="AE2284" s="233" t="s">
        <v>66</v>
      </c>
      <c r="AF2284" s="153"/>
      <c r="AG2284" s="159"/>
      <c r="AH2284" s="153"/>
      <c r="AI2284" s="161"/>
      <c r="AJ2284" s="153"/>
      <c r="AK2284" s="153"/>
      <c r="AL2284" s="207"/>
      <c r="AM2284" s="207"/>
      <c r="AN2284" s="207"/>
      <c r="AO2284" s="207" t="str">
        <f ca="1">IF(R2284="","",IF(R2284&gt;TODAY(),"0 meses",DATEDIF(R2284,TODAY(),"m") &amp; " meses"))</f>
        <v>0 meses</v>
      </c>
      <c r="AP2284" s="147" t="s">
        <v>67</v>
      </c>
      <c r="AQ2284" s="147" t="s">
        <v>67</v>
      </c>
      <c r="AR2284" s="147"/>
      <c r="AS2284" s="209" t="s">
        <v>68</v>
      </c>
      <c r="AT2284" s="223" t="str">
        <f>MONTH(B2284)&amp;"/"&amp;YEAR(B2284)</f>
        <v>3/2026</v>
      </c>
      <c r="AU2284" s="223">
        <f>WEEKNUM(B2284)-WEEKNUM(EOMONTH(B2284,-1)+1)+1</f>
        <v>1</v>
      </c>
      <c r="AV2284" s="209" t="str">
        <f>MONTH(R2284)&amp;"/"&amp;YEAR(R2284)</f>
        <v>5/2026</v>
      </c>
      <c r="AW2284" s="209">
        <f>WEEKNUM(R2284)-WEEKNUM(EOMONTH(R2284,-1)+1)+1</f>
        <v>3</v>
      </c>
      <c r="AX2284" s="209">
        <f>IF(BB2284="S",IF(Q2284="1. Aceitou o programa",R2284-B2284,0),0)</f>
        <v>72</v>
      </c>
      <c r="AY2284" s="209">
        <f>IF(BB2284="S",IF(AND(S2284&lt;&gt;"",R2284&lt;&gt;""),S2284-R2284,0),0)</f>
        <v>0</v>
      </c>
      <c r="AZ2284" s="209">
        <f>IF(BB2284="S",IF(Q2284="1. Aceitou o programa",IF(OR(X2284="Não se Aplica",X2284=""),IF(OR(W2284="Não se Aplica",W2284=""),0,W2284-V2284),AVERAGE(X2284-W2284,W2284-V2284)),0),0)</f>
        <v>0</v>
      </c>
      <c r="BA2284" s="209">
        <f>IF(BB2284="S",IF(AND(Q2284="1. Aceitou o programa",AH2284="Realizada"),IFERROR(IF(AG2284="",0,AG2284-R2284),0),0),0)</f>
        <v>0</v>
      </c>
      <c r="BB2284" s="209" t="str">
        <f>_xlfn.XLOOKUP(U2284,'Lista Suspensa'!$AA$20:$AA$23,'Lista Suspensa'!$AB$20:$AB$23,"N/A")</f>
        <v>S</v>
      </c>
    </row>
    <row r="2285" spans="1:54" ht="12" customHeight="1">
      <c r="A2285" s="151" t="s">
        <v>54</v>
      </c>
      <c r="B2285" s="152">
        <v>46083</v>
      </c>
      <c r="C2285" s="153" t="s">
        <v>55</v>
      </c>
      <c r="D2285" s="153" t="s">
        <v>56</v>
      </c>
      <c r="E2285" s="244">
        <v>92682618</v>
      </c>
      <c r="F2285" s="144" t="s">
        <v>4587</v>
      </c>
      <c r="G2285" s="230"/>
      <c r="H2285" s="154">
        <v>28087</v>
      </c>
      <c r="I2285" s="153">
        <v>49</v>
      </c>
      <c r="J2285" s="148" t="s">
        <v>70</v>
      </c>
      <c r="K2285" s="153" t="s">
        <v>59</v>
      </c>
      <c r="L2285" s="153"/>
      <c r="M2285" s="153"/>
      <c r="N2285" s="153">
        <v>80</v>
      </c>
      <c r="O2285" s="155" t="s">
        <v>4588</v>
      </c>
      <c r="P2285" s="156" t="s">
        <v>60</v>
      </c>
      <c r="Q2285" s="157" t="s">
        <v>110</v>
      </c>
      <c r="R2285" s="158">
        <v>46155</v>
      </c>
      <c r="S2285" s="159"/>
      <c r="T2285" s="159" t="s">
        <v>62</v>
      </c>
      <c r="U2285" s="159" t="s">
        <v>111</v>
      </c>
      <c r="V2285" s="154">
        <v>46149</v>
      </c>
      <c r="W2285" s="154"/>
      <c r="X2285" s="154"/>
      <c r="Y2285" s="160" t="s">
        <v>4589</v>
      </c>
      <c r="Z2285" s="160" t="s">
        <v>65</v>
      </c>
      <c r="AA2285" s="153"/>
      <c r="AB2285" s="153"/>
      <c r="AC2285" s="182" t="e">
        <f t="shared" si="72"/>
        <v>#DIV/0!</v>
      </c>
      <c r="AD2285" s="153" t="e">
        <f t="shared" si="73"/>
        <v>#DIV/0!</v>
      </c>
      <c r="AE2285" s="233" t="s">
        <v>66</v>
      </c>
      <c r="AF2285" s="153"/>
      <c r="AG2285" s="159"/>
      <c r="AH2285" s="153"/>
      <c r="AI2285" s="161"/>
      <c r="AJ2285" s="153"/>
      <c r="AK2285" s="153"/>
      <c r="AL2285" s="207"/>
      <c r="AM2285" s="207"/>
      <c r="AN2285" s="207"/>
      <c r="AO2285" s="207" t="str">
        <f ca="1">IF(R2285="","",IF(R2285&gt;TODAY(),"0 meses",DATEDIF(R2285,TODAY(),"m") &amp; " meses"))</f>
        <v>0 meses</v>
      </c>
      <c r="AP2285" s="147" t="s">
        <v>67</v>
      </c>
      <c r="AQ2285" s="147" t="s">
        <v>67</v>
      </c>
      <c r="AR2285" s="147"/>
      <c r="AS2285" s="209" t="s">
        <v>68</v>
      </c>
      <c r="AT2285" s="223" t="str">
        <f>MONTH(B2285)&amp;"/"&amp;YEAR(B2285)</f>
        <v>3/2026</v>
      </c>
      <c r="AU2285" s="223">
        <f>WEEKNUM(B2285)-WEEKNUM(EOMONTH(B2285,-1)+1)+1</f>
        <v>1</v>
      </c>
      <c r="AV2285" s="209" t="str">
        <f>MONTH(R2285)&amp;"/"&amp;YEAR(R2285)</f>
        <v>5/2026</v>
      </c>
      <c r="AW2285" s="209">
        <f>WEEKNUM(R2285)-WEEKNUM(EOMONTH(R2285,-1)+1)+1</f>
        <v>3</v>
      </c>
      <c r="AX2285" s="209">
        <f>IF(BB2285="S",IF(Q2285="1. Aceitou o programa",R2285-B2285,0),0)</f>
        <v>72</v>
      </c>
      <c r="AY2285" s="209">
        <f>IF(BB2285="S",IF(AND(S2285&lt;&gt;"",R2285&lt;&gt;""),S2285-R2285,0),0)</f>
        <v>0</v>
      </c>
      <c r="AZ2285" s="209">
        <f>IF(BB2285="S",IF(Q2285="1. Aceitou o programa",IF(OR(X2285="Não se Aplica",X2285=""),IF(OR(W2285="Não se Aplica",W2285=""),0,W2285-V2285),AVERAGE(X2285-W2285,W2285-V2285)),0),0)</f>
        <v>0</v>
      </c>
      <c r="BA2285" s="209">
        <f>IF(BB2285="S",IF(AND(Q2285="1. Aceitou o programa",AH2285="Realizada"),IFERROR(IF(AG2285="",0,AG2285-R2285),0),0),0)</f>
        <v>0</v>
      </c>
      <c r="BB2285" s="209" t="str">
        <f>_xlfn.XLOOKUP(U2285,'Lista Suspensa'!$AA$20:$AA$23,'Lista Suspensa'!$AB$20:$AB$23,"N/A")</f>
        <v>S</v>
      </c>
    </row>
    <row r="2286" spans="1:54" ht="12" customHeight="1">
      <c r="A2286" s="151" t="s">
        <v>54</v>
      </c>
      <c r="B2286" s="152">
        <v>46083</v>
      </c>
      <c r="C2286" s="153" t="s">
        <v>55</v>
      </c>
      <c r="D2286" s="153" t="s">
        <v>56</v>
      </c>
      <c r="E2286" s="244">
        <v>596215878</v>
      </c>
      <c r="F2286" s="144" t="s">
        <v>4590</v>
      </c>
      <c r="G2286" s="230"/>
      <c r="H2286" s="154">
        <v>28135</v>
      </c>
      <c r="I2286" s="153">
        <v>49</v>
      </c>
      <c r="J2286" s="148" t="s">
        <v>70</v>
      </c>
      <c r="K2286" s="153" t="s">
        <v>59</v>
      </c>
      <c r="L2286" s="153"/>
      <c r="M2286" s="153"/>
      <c r="N2286" s="153">
        <v>50</v>
      </c>
      <c r="O2286" s="155" t="s">
        <v>4591</v>
      </c>
      <c r="P2286" s="156" t="s">
        <v>60</v>
      </c>
      <c r="Q2286" s="157" t="s">
        <v>110</v>
      </c>
      <c r="R2286" s="158">
        <v>46155</v>
      </c>
      <c r="S2286" s="159"/>
      <c r="T2286" s="159" t="s">
        <v>62</v>
      </c>
      <c r="U2286" s="159" t="s">
        <v>111</v>
      </c>
      <c r="V2286" s="154">
        <v>46149</v>
      </c>
      <c r="W2286" s="154"/>
      <c r="X2286" s="154"/>
      <c r="Y2286" s="160" t="s">
        <v>64</v>
      </c>
      <c r="Z2286" s="160" t="s">
        <v>65</v>
      </c>
      <c r="AA2286" s="153"/>
      <c r="AB2286" s="153"/>
      <c r="AC2286" s="182" t="e">
        <f t="shared" si="72"/>
        <v>#DIV/0!</v>
      </c>
      <c r="AD2286" s="153" t="e">
        <f t="shared" si="73"/>
        <v>#DIV/0!</v>
      </c>
      <c r="AE2286" s="233" t="s">
        <v>66</v>
      </c>
      <c r="AF2286" s="153"/>
      <c r="AG2286" s="159"/>
      <c r="AH2286" s="153"/>
      <c r="AI2286" s="161"/>
      <c r="AJ2286" s="153"/>
      <c r="AK2286" s="153"/>
      <c r="AL2286" s="207"/>
      <c r="AM2286" s="207"/>
      <c r="AN2286" s="207"/>
      <c r="AO2286" s="207" t="str">
        <f ca="1">IF(R2286="","",IF(R2286&gt;TODAY(),"0 meses",DATEDIF(R2286,TODAY(),"m") &amp; " meses"))</f>
        <v>0 meses</v>
      </c>
      <c r="AP2286" s="147" t="s">
        <v>67</v>
      </c>
      <c r="AQ2286" s="147" t="s">
        <v>67</v>
      </c>
      <c r="AR2286" s="147"/>
      <c r="AS2286" s="209" t="s">
        <v>68</v>
      </c>
      <c r="AT2286" s="223" t="str">
        <f>MONTH(B2286)&amp;"/"&amp;YEAR(B2286)</f>
        <v>3/2026</v>
      </c>
      <c r="AU2286" s="223">
        <f>WEEKNUM(B2286)-WEEKNUM(EOMONTH(B2286,-1)+1)+1</f>
        <v>1</v>
      </c>
      <c r="AV2286" s="209" t="str">
        <f>MONTH(R2286)&amp;"/"&amp;YEAR(R2286)</f>
        <v>5/2026</v>
      </c>
      <c r="AW2286" s="209">
        <f>WEEKNUM(R2286)-WEEKNUM(EOMONTH(R2286,-1)+1)+1</f>
        <v>3</v>
      </c>
      <c r="AX2286" s="209">
        <f>IF(BB2286="S",IF(Q2286="1. Aceitou o programa",R2286-B2286,0),0)</f>
        <v>72</v>
      </c>
      <c r="AY2286" s="209">
        <f>IF(BB2286="S",IF(AND(S2286&lt;&gt;"",R2286&lt;&gt;""),S2286-R2286,0),0)</f>
        <v>0</v>
      </c>
      <c r="AZ2286" s="209">
        <f>IF(BB2286="S",IF(Q2286="1. Aceitou o programa",IF(OR(X2286="Não se Aplica",X2286=""),IF(OR(W2286="Não se Aplica",W2286=""),0,W2286-V2286),AVERAGE(X2286-W2286,W2286-V2286)),0),0)</f>
        <v>0</v>
      </c>
      <c r="BA2286" s="209">
        <f>IF(BB2286="S",IF(AND(Q2286="1. Aceitou o programa",AH2286="Realizada"),IFERROR(IF(AG2286="",0,AG2286-R2286),0),0),0)</f>
        <v>0</v>
      </c>
      <c r="BB2286" s="209" t="str">
        <f>_xlfn.XLOOKUP(U2286,'Lista Suspensa'!$AA$20:$AA$23,'Lista Suspensa'!$AB$20:$AB$23,"N/A")</f>
        <v>S</v>
      </c>
    </row>
    <row r="2287" spans="1:54" ht="12" customHeight="1">
      <c r="A2287" s="151" t="s">
        <v>54</v>
      </c>
      <c r="B2287" s="152">
        <v>46083</v>
      </c>
      <c r="C2287" s="153" t="s">
        <v>55</v>
      </c>
      <c r="D2287" s="153" t="s">
        <v>56</v>
      </c>
      <c r="E2287" s="244">
        <v>92773072</v>
      </c>
      <c r="F2287" s="144" t="s">
        <v>4592</v>
      </c>
      <c r="G2287" s="230"/>
      <c r="H2287" s="154">
        <v>28215</v>
      </c>
      <c r="I2287" s="153">
        <v>49</v>
      </c>
      <c r="J2287" s="148" t="s">
        <v>70</v>
      </c>
      <c r="K2287" s="153" t="s">
        <v>59</v>
      </c>
      <c r="L2287" s="153"/>
      <c r="M2287" s="153"/>
      <c r="N2287" s="153">
        <v>60</v>
      </c>
      <c r="O2287" s="155" t="s">
        <v>4593</v>
      </c>
      <c r="P2287" s="156" t="s">
        <v>60</v>
      </c>
      <c r="Q2287" s="157" t="s">
        <v>110</v>
      </c>
      <c r="R2287" s="158">
        <v>46155</v>
      </c>
      <c r="S2287" s="159"/>
      <c r="T2287" s="159" t="s">
        <v>62</v>
      </c>
      <c r="U2287" s="159" t="s">
        <v>111</v>
      </c>
      <c r="V2287" s="154">
        <v>46149</v>
      </c>
      <c r="W2287" s="154"/>
      <c r="X2287" s="154"/>
      <c r="Y2287" s="160" t="s">
        <v>64</v>
      </c>
      <c r="Z2287" s="160" t="s">
        <v>65</v>
      </c>
      <c r="AA2287" s="153"/>
      <c r="AB2287" s="153"/>
      <c r="AC2287" s="182" t="e">
        <f t="shared" si="72"/>
        <v>#DIV/0!</v>
      </c>
      <c r="AD2287" s="153" t="e">
        <f t="shared" si="73"/>
        <v>#DIV/0!</v>
      </c>
      <c r="AE2287" s="233" t="s">
        <v>66</v>
      </c>
      <c r="AF2287" s="153"/>
      <c r="AG2287" s="159"/>
      <c r="AH2287" s="153"/>
      <c r="AI2287" s="161"/>
      <c r="AJ2287" s="153"/>
      <c r="AK2287" s="153"/>
      <c r="AL2287" s="207"/>
      <c r="AM2287" s="207"/>
      <c r="AN2287" s="207"/>
      <c r="AO2287" s="207" t="str">
        <f ca="1">IF(R2287="","",IF(R2287&gt;TODAY(),"0 meses",DATEDIF(R2287,TODAY(),"m") &amp; " meses"))</f>
        <v>0 meses</v>
      </c>
      <c r="AP2287" s="147" t="s">
        <v>67</v>
      </c>
      <c r="AQ2287" s="147" t="s">
        <v>67</v>
      </c>
      <c r="AR2287" s="147"/>
      <c r="AS2287" s="209" t="s">
        <v>68</v>
      </c>
      <c r="AT2287" s="223" t="str">
        <f>MONTH(B2287)&amp;"/"&amp;YEAR(B2287)</f>
        <v>3/2026</v>
      </c>
      <c r="AU2287" s="223">
        <f>WEEKNUM(B2287)-WEEKNUM(EOMONTH(B2287,-1)+1)+1</f>
        <v>1</v>
      </c>
      <c r="AV2287" s="209" t="str">
        <f>MONTH(R2287)&amp;"/"&amp;YEAR(R2287)</f>
        <v>5/2026</v>
      </c>
      <c r="AW2287" s="209">
        <f>WEEKNUM(R2287)-WEEKNUM(EOMONTH(R2287,-1)+1)+1</f>
        <v>3</v>
      </c>
      <c r="AX2287" s="209">
        <f>IF(BB2287="S",IF(Q2287="1. Aceitou o programa",R2287-B2287,0),0)</f>
        <v>72</v>
      </c>
      <c r="AY2287" s="209">
        <f>IF(BB2287="S",IF(AND(S2287&lt;&gt;"",R2287&lt;&gt;""),S2287-R2287,0),0)</f>
        <v>0</v>
      </c>
      <c r="AZ2287" s="209">
        <f>IF(BB2287="S",IF(Q2287="1. Aceitou o programa",IF(OR(X2287="Não se Aplica",X2287=""),IF(OR(W2287="Não se Aplica",W2287=""),0,W2287-V2287),AVERAGE(X2287-W2287,W2287-V2287)),0),0)</f>
        <v>0</v>
      </c>
      <c r="BA2287" s="209">
        <f>IF(BB2287="S",IF(AND(Q2287="1. Aceitou o programa",AH2287="Realizada"),IFERROR(IF(AG2287="",0,AG2287-R2287),0),0),0)</f>
        <v>0</v>
      </c>
      <c r="BB2287" s="209" t="str">
        <f>_xlfn.XLOOKUP(U2287,'Lista Suspensa'!$AA$20:$AA$23,'Lista Suspensa'!$AB$20:$AB$23,"N/A")</f>
        <v>S</v>
      </c>
    </row>
    <row r="2288" spans="1:54" ht="12" customHeight="1">
      <c r="A2288" s="151" t="s">
        <v>54</v>
      </c>
      <c r="B2288" s="152">
        <v>46083</v>
      </c>
      <c r="C2288" s="153" t="s">
        <v>55</v>
      </c>
      <c r="D2288" s="153" t="s">
        <v>56</v>
      </c>
      <c r="E2288" s="244">
        <v>93449172</v>
      </c>
      <c r="F2288" s="144" t="s">
        <v>4594</v>
      </c>
      <c r="G2288" s="230"/>
      <c r="H2288" s="154">
        <v>28278</v>
      </c>
      <c r="I2288" s="153">
        <v>48</v>
      </c>
      <c r="J2288" s="148" t="s">
        <v>70</v>
      </c>
      <c r="K2288" s="153" t="s">
        <v>59</v>
      </c>
      <c r="L2288" s="153"/>
      <c r="M2288" s="153"/>
      <c r="N2288" s="153">
        <v>750</v>
      </c>
      <c r="O2288" s="155" t="s">
        <v>4595</v>
      </c>
      <c r="P2288" s="156" t="s">
        <v>60</v>
      </c>
      <c r="Q2288" s="157" t="s">
        <v>110</v>
      </c>
      <c r="R2288" s="158">
        <v>46155</v>
      </c>
      <c r="S2288" s="159"/>
      <c r="T2288" s="159" t="s">
        <v>62</v>
      </c>
      <c r="U2288" s="159" t="s">
        <v>111</v>
      </c>
      <c r="V2288" s="154">
        <v>46149</v>
      </c>
      <c r="W2288" s="154"/>
      <c r="X2288" s="154"/>
      <c r="Y2288" s="160" t="s">
        <v>4596</v>
      </c>
      <c r="Z2288" s="160" t="s">
        <v>65</v>
      </c>
      <c r="AA2288" s="153"/>
      <c r="AB2288" s="153"/>
      <c r="AC2288" s="182" t="e">
        <f t="shared" si="72"/>
        <v>#DIV/0!</v>
      </c>
      <c r="AD2288" s="153" t="e">
        <f t="shared" si="73"/>
        <v>#DIV/0!</v>
      </c>
      <c r="AE2288" s="233" t="s">
        <v>66</v>
      </c>
      <c r="AF2288" s="153"/>
      <c r="AG2288" s="159"/>
      <c r="AH2288" s="153"/>
      <c r="AI2288" s="161"/>
      <c r="AJ2288" s="153"/>
      <c r="AK2288" s="153"/>
      <c r="AL2288" s="207"/>
      <c r="AM2288" s="207"/>
      <c r="AN2288" s="207"/>
      <c r="AO2288" s="207" t="str">
        <f ca="1">IF(R2288="","",IF(R2288&gt;TODAY(),"0 meses",DATEDIF(R2288,TODAY(),"m") &amp; " meses"))</f>
        <v>0 meses</v>
      </c>
      <c r="AP2288" s="147" t="s">
        <v>67</v>
      </c>
      <c r="AQ2288" s="147" t="s">
        <v>67</v>
      </c>
      <c r="AR2288" s="147"/>
      <c r="AS2288" s="209" t="s">
        <v>68</v>
      </c>
      <c r="AT2288" s="223" t="str">
        <f>MONTH(B2288)&amp;"/"&amp;YEAR(B2288)</f>
        <v>3/2026</v>
      </c>
      <c r="AU2288" s="223">
        <f>WEEKNUM(B2288)-WEEKNUM(EOMONTH(B2288,-1)+1)+1</f>
        <v>1</v>
      </c>
      <c r="AV2288" s="209" t="str">
        <f>MONTH(R2288)&amp;"/"&amp;YEAR(R2288)</f>
        <v>5/2026</v>
      </c>
      <c r="AW2288" s="209">
        <f>WEEKNUM(R2288)-WEEKNUM(EOMONTH(R2288,-1)+1)+1</f>
        <v>3</v>
      </c>
      <c r="AX2288" s="209">
        <f>IF(BB2288="S",IF(Q2288="1. Aceitou o programa",R2288-B2288,0),0)</f>
        <v>72</v>
      </c>
      <c r="AY2288" s="209">
        <f>IF(BB2288="S",IF(AND(S2288&lt;&gt;"",R2288&lt;&gt;""),S2288-R2288,0),0)</f>
        <v>0</v>
      </c>
      <c r="AZ2288" s="209">
        <f>IF(BB2288="S",IF(Q2288="1. Aceitou o programa",IF(OR(X2288="Não se Aplica",X2288=""),IF(OR(W2288="Não se Aplica",W2288=""),0,W2288-V2288),AVERAGE(X2288-W2288,W2288-V2288)),0),0)</f>
        <v>0</v>
      </c>
      <c r="BA2288" s="209">
        <f>IF(BB2288="S",IF(AND(Q2288="1. Aceitou o programa",AH2288="Realizada"),IFERROR(IF(AG2288="",0,AG2288-R2288),0),0),0)</f>
        <v>0</v>
      </c>
      <c r="BB2288" s="209" t="str">
        <f>_xlfn.XLOOKUP(U2288,'Lista Suspensa'!$AA$20:$AA$23,'Lista Suspensa'!$AB$20:$AB$23,"N/A")</f>
        <v>S</v>
      </c>
    </row>
    <row r="2289" spans="1:54" ht="12" customHeight="1">
      <c r="A2289" s="151" t="s">
        <v>54</v>
      </c>
      <c r="B2289" s="152">
        <v>46083</v>
      </c>
      <c r="C2289" s="153" t="s">
        <v>55</v>
      </c>
      <c r="D2289" s="153" t="s">
        <v>56</v>
      </c>
      <c r="E2289" s="244">
        <v>443662207</v>
      </c>
      <c r="F2289" s="144" t="s">
        <v>4597</v>
      </c>
      <c r="G2289" s="230"/>
      <c r="H2289" s="154">
        <v>28307</v>
      </c>
      <c r="I2289" s="153">
        <v>48</v>
      </c>
      <c r="J2289" s="148" t="s">
        <v>70</v>
      </c>
      <c r="K2289" s="153" t="s">
        <v>59</v>
      </c>
      <c r="L2289" s="153"/>
      <c r="M2289" s="153"/>
      <c r="N2289" s="153">
        <v>300</v>
      </c>
      <c r="O2289" s="155" t="s">
        <v>4598</v>
      </c>
      <c r="P2289" s="156" t="s">
        <v>60</v>
      </c>
      <c r="Q2289" s="157" t="s">
        <v>110</v>
      </c>
      <c r="R2289" s="158">
        <v>46155</v>
      </c>
      <c r="S2289" s="159"/>
      <c r="T2289" s="159" t="s">
        <v>62</v>
      </c>
      <c r="U2289" s="159" t="s">
        <v>111</v>
      </c>
      <c r="V2289" s="154">
        <v>46149</v>
      </c>
      <c r="W2289" s="154"/>
      <c r="X2289" s="154"/>
      <c r="Y2289" s="160" t="s">
        <v>64</v>
      </c>
      <c r="Z2289" s="160" t="s">
        <v>65</v>
      </c>
      <c r="AA2289" s="153"/>
      <c r="AB2289" s="153"/>
      <c r="AC2289" s="182" t="e">
        <f t="shared" si="72"/>
        <v>#DIV/0!</v>
      </c>
      <c r="AD2289" s="153" t="e">
        <f t="shared" si="73"/>
        <v>#DIV/0!</v>
      </c>
      <c r="AE2289" s="233" t="s">
        <v>66</v>
      </c>
      <c r="AF2289" s="153"/>
      <c r="AG2289" s="159"/>
      <c r="AH2289" s="153"/>
      <c r="AI2289" s="161"/>
      <c r="AJ2289" s="153"/>
      <c r="AK2289" s="153"/>
      <c r="AL2289" s="207"/>
      <c r="AM2289" s="207"/>
      <c r="AN2289" s="207"/>
      <c r="AO2289" s="207" t="str">
        <f ca="1">IF(R2289="","",IF(R2289&gt;TODAY(),"0 meses",DATEDIF(R2289,TODAY(),"m") &amp; " meses"))</f>
        <v>0 meses</v>
      </c>
      <c r="AP2289" s="147" t="s">
        <v>67</v>
      </c>
      <c r="AQ2289" s="147" t="s">
        <v>67</v>
      </c>
      <c r="AR2289" s="147"/>
      <c r="AS2289" s="209" t="s">
        <v>68</v>
      </c>
      <c r="AT2289" s="223" t="str">
        <f>MONTH(B2289)&amp;"/"&amp;YEAR(B2289)</f>
        <v>3/2026</v>
      </c>
      <c r="AU2289" s="223">
        <f>WEEKNUM(B2289)-WEEKNUM(EOMONTH(B2289,-1)+1)+1</f>
        <v>1</v>
      </c>
      <c r="AV2289" s="209" t="str">
        <f>MONTH(R2289)&amp;"/"&amp;YEAR(R2289)</f>
        <v>5/2026</v>
      </c>
      <c r="AW2289" s="209">
        <f>WEEKNUM(R2289)-WEEKNUM(EOMONTH(R2289,-1)+1)+1</f>
        <v>3</v>
      </c>
      <c r="AX2289" s="209">
        <f>IF(BB2289="S",IF(Q2289="1. Aceitou o programa",R2289-B2289,0),0)</f>
        <v>72</v>
      </c>
      <c r="AY2289" s="209">
        <f>IF(BB2289="S",IF(AND(S2289&lt;&gt;"",R2289&lt;&gt;""),S2289-R2289,0),0)</f>
        <v>0</v>
      </c>
      <c r="AZ2289" s="209">
        <f>IF(BB2289="S",IF(Q2289="1. Aceitou o programa",IF(OR(X2289="Não se Aplica",X2289=""),IF(OR(W2289="Não se Aplica",W2289=""),0,W2289-V2289),AVERAGE(X2289-W2289,W2289-V2289)),0),0)</f>
        <v>0</v>
      </c>
      <c r="BA2289" s="209">
        <f>IF(BB2289="S",IF(AND(Q2289="1. Aceitou o programa",AH2289="Realizada"),IFERROR(IF(AG2289="",0,AG2289-R2289),0),0),0)</f>
        <v>0</v>
      </c>
      <c r="BB2289" s="209" t="str">
        <f>_xlfn.XLOOKUP(U2289,'Lista Suspensa'!$AA$20:$AA$23,'Lista Suspensa'!$AB$20:$AB$23,"N/A")</f>
        <v>S</v>
      </c>
    </row>
    <row r="2290" spans="1:54" ht="12" customHeight="1">
      <c r="A2290" s="151" t="s">
        <v>54</v>
      </c>
      <c r="B2290" s="152">
        <v>46083</v>
      </c>
      <c r="C2290" s="153" t="s">
        <v>55</v>
      </c>
      <c r="D2290" s="153" t="s">
        <v>56</v>
      </c>
      <c r="E2290" s="244">
        <v>451293002</v>
      </c>
      <c r="F2290" s="144" t="s">
        <v>4599</v>
      </c>
      <c r="G2290" s="230"/>
      <c r="H2290" s="154">
        <v>28369</v>
      </c>
      <c r="I2290" s="153">
        <v>48</v>
      </c>
      <c r="J2290" s="148" t="s">
        <v>70</v>
      </c>
      <c r="K2290" s="153" t="s">
        <v>59</v>
      </c>
      <c r="L2290" s="153"/>
      <c r="M2290" s="153"/>
      <c r="N2290" s="153">
        <v>200</v>
      </c>
      <c r="O2290" s="155" t="s">
        <v>4600</v>
      </c>
      <c r="P2290" s="156" t="s">
        <v>60</v>
      </c>
      <c r="Q2290" s="157" t="s">
        <v>110</v>
      </c>
      <c r="R2290" s="158">
        <v>46155</v>
      </c>
      <c r="S2290" s="159"/>
      <c r="T2290" s="159" t="s">
        <v>62</v>
      </c>
      <c r="U2290" s="159" t="s">
        <v>111</v>
      </c>
      <c r="V2290" s="154">
        <v>46149</v>
      </c>
      <c r="W2290" s="154"/>
      <c r="X2290" s="154"/>
      <c r="Y2290" s="160" t="s">
        <v>2805</v>
      </c>
      <c r="Z2290" s="160" t="s">
        <v>65</v>
      </c>
      <c r="AA2290" s="153"/>
      <c r="AB2290" s="153"/>
      <c r="AC2290" s="182" t="e">
        <f t="shared" si="72"/>
        <v>#DIV/0!</v>
      </c>
      <c r="AD2290" s="153" t="e">
        <f t="shared" si="73"/>
        <v>#DIV/0!</v>
      </c>
      <c r="AE2290" s="233" t="s">
        <v>66</v>
      </c>
      <c r="AF2290" s="153"/>
      <c r="AG2290" s="159"/>
      <c r="AH2290" s="153"/>
      <c r="AI2290" s="161"/>
      <c r="AJ2290" s="153"/>
      <c r="AK2290" s="153"/>
      <c r="AL2290" s="207"/>
      <c r="AM2290" s="207"/>
      <c r="AN2290" s="207"/>
      <c r="AO2290" s="207" t="str">
        <f ca="1">IF(R2290="","",IF(R2290&gt;TODAY(),"0 meses",DATEDIF(R2290,TODAY(),"m") &amp; " meses"))</f>
        <v>0 meses</v>
      </c>
      <c r="AP2290" s="147" t="s">
        <v>67</v>
      </c>
      <c r="AQ2290" s="147" t="s">
        <v>67</v>
      </c>
      <c r="AR2290" s="147"/>
      <c r="AS2290" s="209" t="s">
        <v>68</v>
      </c>
      <c r="AT2290" s="223" t="str">
        <f>MONTH(B2290)&amp;"/"&amp;YEAR(B2290)</f>
        <v>3/2026</v>
      </c>
      <c r="AU2290" s="223">
        <f>WEEKNUM(B2290)-WEEKNUM(EOMONTH(B2290,-1)+1)+1</f>
        <v>1</v>
      </c>
      <c r="AV2290" s="209" t="str">
        <f>MONTH(R2290)&amp;"/"&amp;YEAR(R2290)</f>
        <v>5/2026</v>
      </c>
      <c r="AW2290" s="209">
        <f>WEEKNUM(R2290)-WEEKNUM(EOMONTH(R2290,-1)+1)+1</f>
        <v>3</v>
      </c>
      <c r="AX2290" s="209">
        <f>IF(BB2290="S",IF(Q2290="1. Aceitou o programa",R2290-B2290,0),0)</f>
        <v>72</v>
      </c>
      <c r="AY2290" s="209">
        <f>IF(BB2290="S",IF(AND(S2290&lt;&gt;"",R2290&lt;&gt;""),S2290-R2290,0),0)</f>
        <v>0</v>
      </c>
      <c r="AZ2290" s="209">
        <f>IF(BB2290="S",IF(Q2290="1. Aceitou o programa",IF(OR(X2290="Não se Aplica",X2290=""),IF(OR(W2290="Não se Aplica",W2290=""),0,W2290-V2290),AVERAGE(X2290-W2290,W2290-V2290)),0),0)</f>
        <v>0</v>
      </c>
      <c r="BA2290" s="209">
        <f>IF(BB2290="S",IF(AND(Q2290="1. Aceitou o programa",AH2290="Realizada"),IFERROR(IF(AG2290="",0,AG2290-R2290),0),0),0)</f>
        <v>0</v>
      </c>
      <c r="BB2290" s="209" t="str">
        <f>_xlfn.XLOOKUP(U2290,'Lista Suspensa'!$AA$20:$AA$23,'Lista Suspensa'!$AB$20:$AB$23,"N/A")</f>
        <v>S</v>
      </c>
    </row>
    <row r="2291" spans="1:54" ht="12" customHeight="1">
      <c r="A2291" s="151" t="s">
        <v>54</v>
      </c>
      <c r="B2291" s="152">
        <v>46083</v>
      </c>
      <c r="C2291" s="153" t="s">
        <v>55</v>
      </c>
      <c r="D2291" s="153" t="s">
        <v>56</v>
      </c>
      <c r="E2291" s="244">
        <v>93005581</v>
      </c>
      <c r="F2291" s="144" t="s">
        <v>4601</v>
      </c>
      <c r="G2291" s="230"/>
      <c r="H2291" s="154">
        <v>28543</v>
      </c>
      <c r="I2291" s="153">
        <v>48</v>
      </c>
      <c r="J2291" s="148" t="s">
        <v>58</v>
      </c>
      <c r="K2291" s="153" t="s">
        <v>59</v>
      </c>
      <c r="L2291" s="153"/>
      <c r="M2291" s="153"/>
      <c r="N2291" s="153">
        <v>40</v>
      </c>
      <c r="O2291" s="155" t="s">
        <v>4602</v>
      </c>
      <c r="P2291" s="156" t="s">
        <v>60</v>
      </c>
      <c r="Q2291" s="157" t="s">
        <v>110</v>
      </c>
      <c r="R2291" s="158">
        <v>46155</v>
      </c>
      <c r="S2291" s="159"/>
      <c r="T2291" s="159" t="s">
        <v>62</v>
      </c>
      <c r="U2291" s="159" t="s">
        <v>111</v>
      </c>
      <c r="V2291" s="154">
        <v>46149</v>
      </c>
      <c r="W2291" s="154"/>
      <c r="X2291" s="154"/>
      <c r="Y2291" s="160" t="s">
        <v>2646</v>
      </c>
      <c r="Z2291" s="160" t="s">
        <v>65</v>
      </c>
      <c r="AA2291" s="153"/>
      <c r="AB2291" s="153"/>
      <c r="AC2291" s="182" t="e">
        <f t="shared" si="72"/>
        <v>#DIV/0!</v>
      </c>
      <c r="AD2291" s="153" t="e">
        <f t="shared" si="73"/>
        <v>#DIV/0!</v>
      </c>
      <c r="AE2291" s="233" t="s">
        <v>66</v>
      </c>
      <c r="AF2291" s="153"/>
      <c r="AG2291" s="159"/>
      <c r="AH2291" s="153"/>
      <c r="AI2291" s="161"/>
      <c r="AJ2291" s="153"/>
      <c r="AK2291" s="153"/>
      <c r="AL2291" s="207"/>
      <c r="AM2291" s="207"/>
      <c r="AN2291" s="207"/>
      <c r="AO2291" s="207" t="str">
        <f ca="1">IF(R2291="","",IF(R2291&gt;TODAY(),"0 meses",DATEDIF(R2291,TODAY(),"m") &amp; " meses"))</f>
        <v>0 meses</v>
      </c>
      <c r="AP2291" s="147" t="s">
        <v>67</v>
      </c>
      <c r="AQ2291" s="147" t="s">
        <v>67</v>
      </c>
      <c r="AR2291" s="147"/>
      <c r="AS2291" s="209" t="s">
        <v>68</v>
      </c>
      <c r="AT2291" s="223" t="str">
        <f>MONTH(B2291)&amp;"/"&amp;YEAR(B2291)</f>
        <v>3/2026</v>
      </c>
      <c r="AU2291" s="223">
        <f>WEEKNUM(B2291)-WEEKNUM(EOMONTH(B2291,-1)+1)+1</f>
        <v>1</v>
      </c>
      <c r="AV2291" s="209" t="str">
        <f>MONTH(R2291)&amp;"/"&amp;YEAR(R2291)</f>
        <v>5/2026</v>
      </c>
      <c r="AW2291" s="209">
        <f>WEEKNUM(R2291)-WEEKNUM(EOMONTH(R2291,-1)+1)+1</f>
        <v>3</v>
      </c>
      <c r="AX2291" s="209">
        <f>IF(BB2291="S",IF(Q2291="1. Aceitou o programa",R2291-B2291,0),0)</f>
        <v>72</v>
      </c>
      <c r="AY2291" s="209">
        <f>IF(BB2291="S",IF(AND(S2291&lt;&gt;"",R2291&lt;&gt;""),S2291-R2291,0),0)</f>
        <v>0</v>
      </c>
      <c r="AZ2291" s="209">
        <f>IF(BB2291="S",IF(Q2291="1. Aceitou o programa",IF(OR(X2291="Não se Aplica",X2291=""),IF(OR(W2291="Não se Aplica",W2291=""),0,W2291-V2291),AVERAGE(X2291-W2291,W2291-V2291)),0),0)</f>
        <v>0</v>
      </c>
      <c r="BA2291" s="209">
        <f>IF(BB2291="S",IF(AND(Q2291="1. Aceitou o programa",AH2291="Realizada"),IFERROR(IF(AG2291="",0,AG2291-R2291),0),0),0)</f>
        <v>0</v>
      </c>
      <c r="BB2291" s="209" t="str">
        <f>_xlfn.XLOOKUP(U2291,'Lista Suspensa'!$AA$20:$AA$23,'Lista Suspensa'!$AB$20:$AB$23,"N/A")</f>
        <v>S</v>
      </c>
    </row>
    <row r="2292" spans="1:54" ht="12" customHeight="1">
      <c r="A2292" s="151" t="s">
        <v>54</v>
      </c>
      <c r="B2292" s="152">
        <v>46083</v>
      </c>
      <c r="C2292" s="153" t="s">
        <v>55</v>
      </c>
      <c r="D2292" s="153" t="s">
        <v>56</v>
      </c>
      <c r="E2292" s="244">
        <v>94341327</v>
      </c>
      <c r="F2292" s="144" t="s">
        <v>4603</v>
      </c>
      <c r="G2292" s="230"/>
      <c r="H2292" s="154">
        <v>28621</v>
      </c>
      <c r="I2292" s="153">
        <v>48</v>
      </c>
      <c r="J2292" s="148" t="s">
        <v>70</v>
      </c>
      <c r="K2292" s="153" t="s">
        <v>59</v>
      </c>
      <c r="L2292" s="153"/>
      <c r="M2292" s="153"/>
      <c r="N2292" s="153">
        <v>110</v>
      </c>
      <c r="O2292" s="155" t="s">
        <v>4604</v>
      </c>
      <c r="P2292" s="156" t="s">
        <v>60</v>
      </c>
      <c r="Q2292" s="157" t="s">
        <v>110</v>
      </c>
      <c r="R2292" s="158">
        <v>46155</v>
      </c>
      <c r="S2292" s="159"/>
      <c r="T2292" s="159" t="s">
        <v>62</v>
      </c>
      <c r="U2292" s="159" t="s">
        <v>111</v>
      </c>
      <c r="V2292" s="154">
        <v>46149</v>
      </c>
      <c r="W2292" s="154"/>
      <c r="X2292" s="154"/>
      <c r="Y2292" s="160" t="s">
        <v>4605</v>
      </c>
      <c r="Z2292" s="160" t="s">
        <v>65</v>
      </c>
      <c r="AA2292" s="153"/>
      <c r="AB2292" s="153"/>
      <c r="AC2292" s="182" t="e">
        <f t="shared" si="72"/>
        <v>#DIV/0!</v>
      </c>
      <c r="AD2292" s="153" t="e">
        <f t="shared" si="73"/>
        <v>#DIV/0!</v>
      </c>
      <c r="AE2292" s="233" t="s">
        <v>66</v>
      </c>
      <c r="AF2292" s="153"/>
      <c r="AG2292" s="159"/>
      <c r="AH2292" s="153"/>
      <c r="AI2292" s="161"/>
      <c r="AJ2292" s="153"/>
      <c r="AK2292" s="153"/>
      <c r="AL2292" s="207"/>
      <c r="AM2292" s="207"/>
      <c r="AN2292" s="207"/>
      <c r="AO2292" s="207" t="str">
        <f ca="1">IF(R2292="","",IF(R2292&gt;TODAY(),"0 meses",DATEDIF(R2292,TODAY(),"m") &amp; " meses"))</f>
        <v>0 meses</v>
      </c>
      <c r="AP2292" s="147" t="s">
        <v>67</v>
      </c>
      <c r="AQ2292" s="147" t="s">
        <v>67</v>
      </c>
      <c r="AR2292" s="147"/>
      <c r="AS2292" s="209" t="s">
        <v>68</v>
      </c>
      <c r="AT2292" s="223" t="str">
        <f>MONTH(B2292)&amp;"/"&amp;YEAR(B2292)</f>
        <v>3/2026</v>
      </c>
      <c r="AU2292" s="223">
        <f>WEEKNUM(B2292)-WEEKNUM(EOMONTH(B2292,-1)+1)+1</f>
        <v>1</v>
      </c>
      <c r="AV2292" s="209" t="str">
        <f>MONTH(R2292)&amp;"/"&amp;YEAR(R2292)</f>
        <v>5/2026</v>
      </c>
      <c r="AW2292" s="209">
        <f>WEEKNUM(R2292)-WEEKNUM(EOMONTH(R2292,-1)+1)+1</f>
        <v>3</v>
      </c>
      <c r="AX2292" s="209">
        <f>IF(BB2292="S",IF(Q2292="1. Aceitou o programa",R2292-B2292,0),0)</f>
        <v>72</v>
      </c>
      <c r="AY2292" s="209">
        <f>IF(BB2292="S",IF(AND(S2292&lt;&gt;"",R2292&lt;&gt;""),S2292-R2292,0),0)</f>
        <v>0</v>
      </c>
      <c r="AZ2292" s="209">
        <f>IF(BB2292="S",IF(Q2292="1. Aceitou o programa",IF(OR(X2292="Não se Aplica",X2292=""),IF(OR(W2292="Não se Aplica",W2292=""),0,W2292-V2292),AVERAGE(X2292-W2292,W2292-V2292)),0),0)</f>
        <v>0</v>
      </c>
      <c r="BA2292" s="209">
        <f>IF(BB2292="S",IF(AND(Q2292="1. Aceitou o programa",AH2292="Realizada"),IFERROR(IF(AG2292="",0,AG2292-R2292),0),0),0)</f>
        <v>0</v>
      </c>
      <c r="BB2292" s="209" t="str">
        <f>_xlfn.XLOOKUP(U2292,'Lista Suspensa'!$AA$20:$AA$23,'Lista Suspensa'!$AB$20:$AB$23,"N/A")</f>
        <v>S</v>
      </c>
    </row>
    <row r="2293" spans="1:54" ht="12" customHeight="1">
      <c r="A2293" s="151" t="s">
        <v>54</v>
      </c>
      <c r="B2293" s="152">
        <v>46083</v>
      </c>
      <c r="C2293" s="153" t="s">
        <v>55</v>
      </c>
      <c r="D2293" s="153" t="s">
        <v>56</v>
      </c>
      <c r="E2293" s="244">
        <v>92864390</v>
      </c>
      <c r="F2293" s="144" t="s">
        <v>4606</v>
      </c>
      <c r="G2293" s="230"/>
      <c r="H2293" s="154">
        <v>28758</v>
      </c>
      <c r="I2293" s="153">
        <v>47</v>
      </c>
      <c r="J2293" s="148" t="s">
        <v>70</v>
      </c>
      <c r="K2293" s="153" t="s">
        <v>59</v>
      </c>
      <c r="L2293" s="153"/>
      <c r="M2293" s="153"/>
      <c r="N2293" s="153">
        <v>110</v>
      </c>
      <c r="O2293" s="155" t="s">
        <v>4607</v>
      </c>
      <c r="P2293" s="156" t="s">
        <v>60</v>
      </c>
      <c r="Q2293" s="157" t="s">
        <v>110</v>
      </c>
      <c r="R2293" s="158">
        <v>46155</v>
      </c>
      <c r="S2293" s="159"/>
      <c r="T2293" s="159" t="s">
        <v>62</v>
      </c>
      <c r="U2293" s="159" t="s">
        <v>111</v>
      </c>
      <c r="V2293" s="154">
        <v>46149</v>
      </c>
      <c r="W2293" s="154"/>
      <c r="X2293" s="154"/>
      <c r="Y2293" s="160" t="s">
        <v>64</v>
      </c>
      <c r="Z2293" s="160" t="s">
        <v>65</v>
      </c>
      <c r="AA2293" s="153"/>
      <c r="AB2293" s="153"/>
      <c r="AC2293" s="182" t="e">
        <f t="shared" si="72"/>
        <v>#DIV/0!</v>
      </c>
      <c r="AD2293" s="153" t="e">
        <f t="shared" si="73"/>
        <v>#DIV/0!</v>
      </c>
      <c r="AE2293" s="233" t="s">
        <v>66</v>
      </c>
      <c r="AF2293" s="153"/>
      <c r="AG2293" s="159"/>
      <c r="AH2293" s="153"/>
      <c r="AI2293" s="161"/>
      <c r="AJ2293" s="153"/>
      <c r="AK2293" s="153"/>
      <c r="AL2293" s="207"/>
      <c r="AM2293" s="207"/>
      <c r="AN2293" s="207"/>
      <c r="AO2293" s="207" t="str">
        <f ca="1">IF(R2293="","",IF(R2293&gt;TODAY(),"0 meses",DATEDIF(R2293,TODAY(),"m") &amp; " meses"))</f>
        <v>0 meses</v>
      </c>
      <c r="AP2293" s="147" t="s">
        <v>67</v>
      </c>
      <c r="AQ2293" s="147" t="s">
        <v>67</v>
      </c>
      <c r="AR2293" s="147"/>
      <c r="AS2293" s="209" t="s">
        <v>68</v>
      </c>
      <c r="AT2293" s="223" t="str">
        <f>MONTH(B2293)&amp;"/"&amp;YEAR(B2293)</f>
        <v>3/2026</v>
      </c>
      <c r="AU2293" s="223">
        <f>WEEKNUM(B2293)-WEEKNUM(EOMONTH(B2293,-1)+1)+1</f>
        <v>1</v>
      </c>
      <c r="AV2293" s="209" t="str">
        <f>MONTH(R2293)&amp;"/"&amp;YEAR(R2293)</f>
        <v>5/2026</v>
      </c>
      <c r="AW2293" s="209">
        <f>WEEKNUM(R2293)-WEEKNUM(EOMONTH(R2293,-1)+1)+1</f>
        <v>3</v>
      </c>
      <c r="AX2293" s="209">
        <f>IF(BB2293="S",IF(Q2293="1. Aceitou o programa",R2293-B2293,0),0)</f>
        <v>72</v>
      </c>
      <c r="AY2293" s="209">
        <f>IF(BB2293="S",IF(AND(S2293&lt;&gt;"",R2293&lt;&gt;""),S2293-R2293,0),0)</f>
        <v>0</v>
      </c>
      <c r="AZ2293" s="209">
        <f>IF(BB2293="S",IF(Q2293="1. Aceitou o programa",IF(OR(X2293="Não se Aplica",X2293=""),IF(OR(W2293="Não se Aplica",W2293=""),0,W2293-V2293),AVERAGE(X2293-W2293,W2293-V2293)),0),0)</f>
        <v>0</v>
      </c>
      <c r="BA2293" s="209">
        <f>IF(BB2293="S",IF(AND(Q2293="1. Aceitou o programa",AH2293="Realizada"),IFERROR(IF(AG2293="",0,AG2293-R2293),0),0),0)</f>
        <v>0</v>
      </c>
      <c r="BB2293" s="209" t="str">
        <f>_xlfn.XLOOKUP(U2293,'Lista Suspensa'!$AA$20:$AA$23,'Lista Suspensa'!$AB$20:$AB$23,"N/A")</f>
        <v>S</v>
      </c>
    </row>
    <row r="2294" spans="1:54" ht="12" customHeight="1">
      <c r="A2294" s="151" t="s">
        <v>54</v>
      </c>
      <c r="B2294" s="152">
        <v>46083</v>
      </c>
      <c r="C2294" s="153" t="s">
        <v>55</v>
      </c>
      <c r="D2294" s="153" t="s">
        <v>56</v>
      </c>
      <c r="E2294" s="244">
        <v>94541104</v>
      </c>
      <c r="F2294" s="144" t="s">
        <v>4608</v>
      </c>
      <c r="G2294" s="230"/>
      <c r="H2294" s="154">
        <v>29279</v>
      </c>
      <c r="I2294" s="153">
        <v>46</v>
      </c>
      <c r="J2294" s="148" t="s">
        <v>58</v>
      </c>
      <c r="K2294" s="153" t="s">
        <v>59</v>
      </c>
      <c r="L2294" s="153"/>
      <c r="M2294" s="153"/>
      <c r="N2294" s="153">
        <v>60</v>
      </c>
      <c r="O2294" s="155" t="s">
        <v>4609</v>
      </c>
      <c r="P2294" s="156" t="s">
        <v>60</v>
      </c>
      <c r="Q2294" s="157" t="s">
        <v>110</v>
      </c>
      <c r="R2294" s="158">
        <v>46155</v>
      </c>
      <c r="S2294" s="159"/>
      <c r="T2294" s="159" t="s">
        <v>62</v>
      </c>
      <c r="U2294" s="159" t="s">
        <v>111</v>
      </c>
      <c r="V2294" s="154">
        <v>46149</v>
      </c>
      <c r="W2294" s="154"/>
      <c r="X2294" s="154"/>
      <c r="Y2294" s="160" t="s">
        <v>4610</v>
      </c>
      <c r="Z2294" s="160" t="s">
        <v>65</v>
      </c>
      <c r="AA2294" s="153"/>
      <c r="AB2294" s="153"/>
      <c r="AC2294" s="182" t="e">
        <f t="shared" si="72"/>
        <v>#DIV/0!</v>
      </c>
      <c r="AD2294" s="153" t="e">
        <f t="shared" si="73"/>
        <v>#DIV/0!</v>
      </c>
      <c r="AE2294" s="233" t="s">
        <v>66</v>
      </c>
      <c r="AF2294" s="153"/>
      <c r="AG2294" s="159"/>
      <c r="AH2294" s="153"/>
      <c r="AI2294" s="161"/>
      <c r="AJ2294" s="153"/>
      <c r="AK2294" s="153"/>
      <c r="AL2294" s="207"/>
      <c r="AM2294" s="207"/>
      <c r="AN2294" s="207"/>
      <c r="AO2294" s="207" t="str">
        <f ca="1">IF(R2294="","",IF(R2294&gt;TODAY(),"0 meses",DATEDIF(R2294,TODAY(),"m") &amp; " meses"))</f>
        <v>0 meses</v>
      </c>
      <c r="AP2294" s="147" t="s">
        <v>67</v>
      </c>
      <c r="AQ2294" s="147" t="s">
        <v>67</v>
      </c>
      <c r="AR2294" s="147"/>
      <c r="AS2294" s="209" t="s">
        <v>68</v>
      </c>
      <c r="AT2294" s="223" t="str">
        <f>MONTH(B2294)&amp;"/"&amp;YEAR(B2294)</f>
        <v>3/2026</v>
      </c>
      <c r="AU2294" s="223">
        <f>WEEKNUM(B2294)-WEEKNUM(EOMONTH(B2294,-1)+1)+1</f>
        <v>1</v>
      </c>
      <c r="AV2294" s="209" t="str">
        <f>MONTH(R2294)&amp;"/"&amp;YEAR(R2294)</f>
        <v>5/2026</v>
      </c>
      <c r="AW2294" s="209">
        <f>WEEKNUM(R2294)-WEEKNUM(EOMONTH(R2294,-1)+1)+1</f>
        <v>3</v>
      </c>
      <c r="AX2294" s="209">
        <f>IF(BB2294="S",IF(Q2294="1. Aceitou o programa",R2294-B2294,0),0)</f>
        <v>72</v>
      </c>
      <c r="AY2294" s="209">
        <f>IF(BB2294="S",IF(AND(S2294&lt;&gt;"",R2294&lt;&gt;""),S2294-R2294,0),0)</f>
        <v>0</v>
      </c>
      <c r="AZ2294" s="209">
        <f>IF(BB2294="S",IF(Q2294="1. Aceitou o programa",IF(OR(X2294="Não se Aplica",X2294=""),IF(OR(W2294="Não se Aplica",W2294=""),0,W2294-V2294),AVERAGE(X2294-W2294,W2294-V2294)),0),0)</f>
        <v>0</v>
      </c>
      <c r="BA2294" s="209">
        <f>IF(BB2294="S",IF(AND(Q2294="1. Aceitou o programa",AH2294="Realizada"),IFERROR(IF(AG2294="",0,AG2294-R2294),0),0),0)</f>
        <v>0</v>
      </c>
      <c r="BB2294" s="209" t="str">
        <f>_xlfn.XLOOKUP(U2294,'Lista Suspensa'!$AA$20:$AA$23,'Lista Suspensa'!$AB$20:$AB$23,"N/A")</f>
        <v>S</v>
      </c>
    </row>
    <row r="2295" spans="1:54" ht="12" customHeight="1">
      <c r="A2295" s="151" t="s">
        <v>54</v>
      </c>
      <c r="B2295" s="152">
        <v>46083</v>
      </c>
      <c r="C2295" s="153" t="s">
        <v>55</v>
      </c>
      <c r="D2295" s="153" t="s">
        <v>56</v>
      </c>
      <c r="E2295" s="244">
        <v>94171353</v>
      </c>
      <c r="F2295" s="144" t="s">
        <v>4611</v>
      </c>
      <c r="G2295" s="230"/>
      <c r="H2295" s="154">
        <v>29318</v>
      </c>
      <c r="I2295" s="153">
        <v>46</v>
      </c>
      <c r="J2295" s="148" t="s">
        <v>70</v>
      </c>
      <c r="K2295" s="153" t="s">
        <v>59</v>
      </c>
      <c r="L2295" s="153"/>
      <c r="M2295" s="153"/>
      <c r="N2295" s="153">
        <v>110</v>
      </c>
      <c r="O2295" s="155" t="s">
        <v>4612</v>
      </c>
      <c r="P2295" s="156" t="s">
        <v>60</v>
      </c>
      <c r="Q2295" s="157" t="s">
        <v>110</v>
      </c>
      <c r="R2295" s="158">
        <v>46155</v>
      </c>
      <c r="S2295" s="159"/>
      <c r="T2295" s="159" t="s">
        <v>62</v>
      </c>
      <c r="U2295" s="159" t="s">
        <v>111</v>
      </c>
      <c r="V2295" s="154">
        <v>46149</v>
      </c>
      <c r="W2295" s="154"/>
      <c r="X2295" s="154"/>
      <c r="Y2295" s="160" t="s">
        <v>64</v>
      </c>
      <c r="Z2295" s="160" t="s">
        <v>65</v>
      </c>
      <c r="AA2295" s="153"/>
      <c r="AB2295" s="153"/>
      <c r="AC2295" s="182" t="e">
        <f t="shared" si="72"/>
        <v>#DIV/0!</v>
      </c>
      <c r="AD2295" s="153" t="e">
        <f t="shared" si="73"/>
        <v>#DIV/0!</v>
      </c>
      <c r="AE2295" s="233" t="s">
        <v>66</v>
      </c>
      <c r="AF2295" s="153"/>
      <c r="AG2295" s="159"/>
      <c r="AH2295" s="153"/>
      <c r="AI2295" s="161"/>
      <c r="AJ2295" s="153"/>
      <c r="AK2295" s="153"/>
      <c r="AL2295" s="207"/>
      <c r="AM2295" s="207"/>
      <c r="AN2295" s="207"/>
      <c r="AO2295" s="207" t="str">
        <f ca="1">IF(R2295="","",IF(R2295&gt;TODAY(),"0 meses",DATEDIF(R2295,TODAY(),"m") &amp; " meses"))</f>
        <v>0 meses</v>
      </c>
      <c r="AP2295" s="147" t="s">
        <v>67</v>
      </c>
      <c r="AQ2295" s="147" t="s">
        <v>67</v>
      </c>
      <c r="AR2295" s="147"/>
      <c r="AS2295" s="209" t="s">
        <v>68</v>
      </c>
      <c r="AT2295" s="223" t="str">
        <f>MONTH(B2295)&amp;"/"&amp;YEAR(B2295)</f>
        <v>3/2026</v>
      </c>
      <c r="AU2295" s="223">
        <f>WEEKNUM(B2295)-WEEKNUM(EOMONTH(B2295,-1)+1)+1</f>
        <v>1</v>
      </c>
      <c r="AV2295" s="209" t="str">
        <f>MONTH(R2295)&amp;"/"&amp;YEAR(R2295)</f>
        <v>5/2026</v>
      </c>
      <c r="AW2295" s="209">
        <f>WEEKNUM(R2295)-WEEKNUM(EOMONTH(R2295,-1)+1)+1</f>
        <v>3</v>
      </c>
      <c r="AX2295" s="209">
        <f>IF(BB2295="S",IF(Q2295="1. Aceitou o programa",R2295-B2295,0),0)</f>
        <v>72</v>
      </c>
      <c r="AY2295" s="209">
        <f>IF(BB2295="S",IF(AND(S2295&lt;&gt;"",R2295&lt;&gt;""),S2295-R2295,0),0)</f>
        <v>0</v>
      </c>
      <c r="AZ2295" s="209">
        <f>IF(BB2295="S",IF(Q2295="1. Aceitou o programa",IF(OR(X2295="Não se Aplica",X2295=""),IF(OR(W2295="Não se Aplica",W2295=""),0,W2295-V2295),AVERAGE(X2295-W2295,W2295-V2295)),0),0)</f>
        <v>0</v>
      </c>
      <c r="BA2295" s="209">
        <f>IF(BB2295="S",IF(AND(Q2295="1. Aceitou o programa",AH2295="Realizada"),IFERROR(IF(AG2295="",0,AG2295-R2295),0),0),0)</f>
        <v>0</v>
      </c>
      <c r="BB2295" s="209" t="str">
        <f>_xlfn.XLOOKUP(U2295,'Lista Suspensa'!$AA$20:$AA$23,'Lista Suspensa'!$AB$20:$AB$23,"N/A")</f>
        <v>S</v>
      </c>
    </row>
    <row r="2296" spans="1:54" ht="12" customHeight="1">
      <c r="A2296" s="151" t="s">
        <v>54</v>
      </c>
      <c r="B2296" s="152">
        <v>46083</v>
      </c>
      <c r="C2296" s="153" t="s">
        <v>55</v>
      </c>
      <c r="D2296" s="153" t="s">
        <v>56</v>
      </c>
      <c r="E2296" s="244">
        <v>94635688</v>
      </c>
      <c r="F2296" s="144" t="s">
        <v>4613</v>
      </c>
      <c r="G2296" s="230"/>
      <c r="H2296" s="154">
        <v>29689</v>
      </c>
      <c r="I2296" s="153">
        <v>45</v>
      </c>
      <c r="J2296" s="148" t="s">
        <v>70</v>
      </c>
      <c r="K2296" s="153" t="s">
        <v>59</v>
      </c>
      <c r="L2296" s="153"/>
      <c r="M2296" s="153"/>
      <c r="N2296" s="153">
        <v>60</v>
      </c>
      <c r="O2296" s="155">
        <v>11969003431</v>
      </c>
      <c r="P2296" s="156" t="s">
        <v>60</v>
      </c>
      <c r="Q2296" s="157" t="s">
        <v>110</v>
      </c>
      <c r="R2296" s="158">
        <v>46155</v>
      </c>
      <c r="S2296" s="159"/>
      <c r="T2296" s="159" t="s">
        <v>62</v>
      </c>
      <c r="U2296" s="159" t="s">
        <v>111</v>
      </c>
      <c r="V2296" s="154">
        <v>46149</v>
      </c>
      <c r="W2296" s="154"/>
      <c r="X2296" s="154"/>
      <c r="Y2296" s="160" t="s">
        <v>2666</v>
      </c>
      <c r="Z2296" s="160" t="s">
        <v>65</v>
      </c>
      <c r="AA2296" s="153"/>
      <c r="AB2296" s="153"/>
      <c r="AC2296" s="182" t="e">
        <f t="shared" si="72"/>
        <v>#DIV/0!</v>
      </c>
      <c r="AD2296" s="153" t="e">
        <f t="shared" si="73"/>
        <v>#DIV/0!</v>
      </c>
      <c r="AE2296" s="233" t="s">
        <v>66</v>
      </c>
      <c r="AF2296" s="153"/>
      <c r="AG2296" s="159"/>
      <c r="AH2296" s="153"/>
      <c r="AI2296" s="161"/>
      <c r="AJ2296" s="153"/>
      <c r="AK2296" s="153"/>
      <c r="AL2296" s="207"/>
      <c r="AM2296" s="207"/>
      <c r="AN2296" s="207"/>
      <c r="AO2296" s="207" t="str">
        <f ca="1">IF(R2296="","",IF(R2296&gt;TODAY(),"0 meses",DATEDIF(R2296,TODAY(),"m") &amp; " meses"))</f>
        <v>0 meses</v>
      </c>
      <c r="AP2296" s="147" t="s">
        <v>67</v>
      </c>
      <c r="AQ2296" s="147" t="s">
        <v>67</v>
      </c>
      <c r="AR2296" s="147"/>
      <c r="AS2296" s="209" t="s">
        <v>68</v>
      </c>
      <c r="AT2296" s="223" t="str">
        <f>MONTH(B2296)&amp;"/"&amp;YEAR(B2296)</f>
        <v>3/2026</v>
      </c>
      <c r="AU2296" s="223">
        <f>WEEKNUM(B2296)-WEEKNUM(EOMONTH(B2296,-1)+1)+1</f>
        <v>1</v>
      </c>
      <c r="AV2296" s="209" t="str">
        <f>MONTH(R2296)&amp;"/"&amp;YEAR(R2296)</f>
        <v>5/2026</v>
      </c>
      <c r="AW2296" s="209">
        <f>WEEKNUM(R2296)-WEEKNUM(EOMONTH(R2296,-1)+1)+1</f>
        <v>3</v>
      </c>
      <c r="AX2296" s="209">
        <f>IF(BB2296="S",IF(Q2296="1. Aceitou o programa",R2296-B2296,0),0)</f>
        <v>72</v>
      </c>
      <c r="AY2296" s="209">
        <f>IF(BB2296="S",IF(AND(S2296&lt;&gt;"",R2296&lt;&gt;""),S2296-R2296,0),0)</f>
        <v>0</v>
      </c>
      <c r="AZ2296" s="209">
        <f>IF(BB2296="S",IF(Q2296="1. Aceitou o programa",IF(OR(X2296="Não se Aplica",X2296=""),IF(OR(W2296="Não se Aplica",W2296=""),0,W2296-V2296),AVERAGE(X2296-W2296,W2296-V2296)),0),0)</f>
        <v>0</v>
      </c>
      <c r="BA2296" s="209">
        <f>IF(BB2296="S",IF(AND(Q2296="1. Aceitou o programa",AH2296="Realizada"),IFERROR(IF(AG2296="",0,AG2296-R2296),0),0),0)</f>
        <v>0</v>
      </c>
      <c r="BB2296" s="209" t="str">
        <f>_xlfn.XLOOKUP(U2296,'Lista Suspensa'!$AA$20:$AA$23,'Lista Suspensa'!$AB$20:$AB$23,"N/A")</f>
        <v>S</v>
      </c>
    </row>
    <row r="2297" spans="1:54" ht="12" customHeight="1">
      <c r="A2297" s="151" t="s">
        <v>54</v>
      </c>
      <c r="B2297" s="152">
        <v>46083</v>
      </c>
      <c r="C2297" s="153" t="s">
        <v>55</v>
      </c>
      <c r="D2297" s="153" t="s">
        <v>56</v>
      </c>
      <c r="E2297" s="244">
        <v>94447296</v>
      </c>
      <c r="F2297" s="144" t="s">
        <v>4614</v>
      </c>
      <c r="G2297" s="230"/>
      <c r="H2297" s="154">
        <v>29711</v>
      </c>
      <c r="I2297" s="153">
        <v>45</v>
      </c>
      <c r="J2297" s="148" t="s">
        <v>70</v>
      </c>
      <c r="K2297" s="153" t="s">
        <v>59</v>
      </c>
      <c r="L2297" s="153"/>
      <c r="M2297" s="153"/>
      <c r="N2297" s="153">
        <v>60</v>
      </c>
      <c r="O2297" s="155" t="s">
        <v>4615</v>
      </c>
      <c r="P2297" s="156" t="s">
        <v>60</v>
      </c>
      <c r="Q2297" s="157" t="s">
        <v>110</v>
      </c>
      <c r="R2297" s="158">
        <v>46155</v>
      </c>
      <c r="S2297" s="159"/>
      <c r="T2297" s="159" t="s">
        <v>62</v>
      </c>
      <c r="U2297" s="159" t="s">
        <v>111</v>
      </c>
      <c r="V2297" s="154">
        <v>46149</v>
      </c>
      <c r="W2297" s="154"/>
      <c r="X2297" s="154"/>
      <c r="Y2297" s="160" t="s">
        <v>64</v>
      </c>
      <c r="Z2297" s="160" t="s">
        <v>65</v>
      </c>
      <c r="AA2297" s="153"/>
      <c r="AB2297" s="153"/>
      <c r="AC2297" s="182" t="e">
        <f t="shared" si="72"/>
        <v>#DIV/0!</v>
      </c>
      <c r="AD2297" s="153" t="e">
        <f t="shared" si="73"/>
        <v>#DIV/0!</v>
      </c>
      <c r="AE2297" s="233" t="s">
        <v>66</v>
      </c>
      <c r="AF2297" s="153"/>
      <c r="AG2297" s="159"/>
      <c r="AH2297" s="153"/>
      <c r="AI2297" s="161"/>
      <c r="AJ2297" s="153"/>
      <c r="AK2297" s="153"/>
      <c r="AL2297" s="207"/>
      <c r="AM2297" s="207"/>
      <c r="AN2297" s="207"/>
      <c r="AO2297" s="207" t="str">
        <f ca="1">IF(R2297="","",IF(R2297&gt;TODAY(),"0 meses",DATEDIF(R2297,TODAY(),"m") &amp; " meses"))</f>
        <v>0 meses</v>
      </c>
      <c r="AP2297" s="147" t="s">
        <v>67</v>
      </c>
      <c r="AQ2297" s="147" t="s">
        <v>67</v>
      </c>
      <c r="AR2297" s="147"/>
      <c r="AS2297" s="209" t="s">
        <v>68</v>
      </c>
      <c r="AT2297" s="223" t="str">
        <f>MONTH(B2297)&amp;"/"&amp;YEAR(B2297)</f>
        <v>3/2026</v>
      </c>
      <c r="AU2297" s="223">
        <f>WEEKNUM(B2297)-WEEKNUM(EOMONTH(B2297,-1)+1)+1</f>
        <v>1</v>
      </c>
      <c r="AV2297" s="209" t="str">
        <f>MONTH(R2297)&amp;"/"&amp;YEAR(R2297)</f>
        <v>5/2026</v>
      </c>
      <c r="AW2297" s="209">
        <f>WEEKNUM(R2297)-WEEKNUM(EOMONTH(R2297,-1)+1)+1</f>
        <v>3</v>
      </c>
      <c r="AX2297" s="209">
        <f>IF(BB2297="S",IF(Q2297="1. Aceitou o programa",R2297-B2297,0),0)</f>
        <v>72</v>
      </c>
      <c r="AY2297" s="209">
        <f>IF(BB2297="S",IF(AND(S2297&lt;&gt;"",R2297&lt;&gt;""),S2297-R2297,0),0)</f>
        <v>0</v>
      </c>
      <c r="AZ2297" s="209">
        <f>IF(BB2297="S",IF(Q2297="1. Aceitou o programa",IF(OR(X2297="Não se Aplica",X2297=""),IF(OR(W2297="Não se Aplica",W2297=""),0,W2297-V2297),AVERAGE(X2297-W2297,W2297-V2297)),0),0)</f>
        <v>0</v>
      </c>
      <c r="BA2297" s="209">
        <f>IF(BB2297="S",IF(AND(Q2297="1. Aceitou o programa",AH2297="Realizada"),IFERROR(IF(AG2297="",0,AG2297-R2297),0),0),0)</f>
        <v>0</v>
      </c>
      <c r="BB2297" s="209" t="str">
        <f>_xlfn.XLOOKUP(U2297,'Lista Suspensa'!$AA$20:$AA$23,'Lista Suspensa'!$AB$20:$AB$23,"N/A")</f>
        <v>S</v>
      </c>
    </row>
    <row r="2298" spans="1:54" ht="12" customHeight="1">
      <c r="A2298" s="151" t="s">
        <v>54</v>
      </c>
      <c r="B2298" s="152">
        <v>46083</v>
      </c>
      <c r="C2298" s="153" t="s">
        <v>55</v>
      </c>
      <c r="D2298" s="153" t="s">
        <v>56</v>
      </c>
      <c r="E2298" s="244">
        <v>94736393</v>
      </c>
      <c r="F2298" s="144" t="s">
        <v>4616</v>
      </c>
      <c r="G2298" s="230"/>
      <c r="H2298" s="154">
        <v>29809</v>
      </c>
      <c r="I2298" s="153">
        <v>44</v>
      </c>
      <c r="J2298" s="148" t="s">
        <v>70</v>
      </c>
      <c r="K2298" s="153" t="s">
        <v>59</v>
      </c>
      <c r="L2298" s="153"/>
      <c r="M2298" s="153"/>
      <c r="N2298" s="153">
        <v>60</v>
      </c>
      <c r="O2298" s="155">
        <v>11988655050</v>
      </c>
      <c r="P2298" s="156" t="s">
        <v>60</v>
      </c>
      <c r="Q2298" s="157" t="s">
        <v>110</v>
      </c>
      <c r="R2298" s="158">
        <v>46155</v>
      </c>
      <c r="S2298" s="159"/>
      <c r="T2298" s="159" t="s">
        <v>62</v>
      </c>
      <c r="U2298" s="159" t="s">
        <v>111</v>
      </c>
      <c r="V2298" s="154">
        <v>46149</v>
      </c>
      <c r="W2298" s="154">
        <v>46155</v>
      </c>
      <c r="X2298" s="154"/>
      <c r="Y2298" s="160" t="s">
        <v>99</v>
      </c>
      <c r="Z2298" s="160" t="s">
        <v>65</v>
      </c>
      <c r="AA2298" s="153"/>
      <c r="AB2298" s="153"/>
      <c r="AC2298" s="182" t="e">
        <f t="shared" si="72"/>
        <v>#DIV/0!</v>
      </c>
      <c r="AD2298" s="153" t="e">
        <f t="shared" si="73"/>
        <v>#DIV/0!</v>
      </c>
      <c r="AE2298" s="233" t="s">
        <v>66</v>
      </c>
      <c r="AF2298" s="153"/>
      <c r="AG2298" s="159"/>
      <c r="AH2298" s="153"/>
      <c r="AI2298" s="161"/>
      <c r="AJ2298" s="153"/>
      <c r="AK2298" s="153"/>
      <c r="AL2298" s="207"/>
      <c r="AM2298" s="207"/>
      <c r="AN2298" s="207"/>
      <c r="AO2298" s="207" t="str">
        <f ca="1">IF(R2298="","",IF(R2298&gt;TODAY(),"0 meses",DATEDIF(R2298,TODAY(),"m") &amp; " meses"))</f>
        <v>0 meses</v>
      </c>
      <c r="AP2298" s="147" t="s">
        <v>67</v>
      </c>
      <c r="AQ2298" s="147" t="s">
        <v>67</v>
      </c>
      <c r="AR2298" s="147"/>
      <c r="AS2298" s="209" t="s">
        <v>68</v>
      </c>
      <c r="AT2298" s="223" t="str">
        <f>MONTH(B2298)&amp;"/"&amp;YEAR(B2298)</f>
        <v>3/2026</v>
      </c>
      <c r="AU2298" s="223">
        <f>WEEKNUM(B2298)-WEEKNUM(EOMONTH(B2298,-1)+1)+1</f>
        <v>1</v>
      </c>
      <c r="AV2298" s="209" t="str">
        <f>MONTH(R2298)&amp;"/"&amp;YEAR(R2298)</f>
        <v>5/2026</v>
      </c>
      <c r="AW2298" s="209">
        <f>WEEKNUM(R2298)-WEEKNUM(EOMONTH(R2298,-1)+1)+1</f>
        <v>3</v>
      </c>
      <c r="AX2298" s="209">
        <f>IF(BB2298="S",IF(Q2298="1. Aceitou o programa",R2298-B2298,0),0)</f>
        <v>72</v>
      </c>
      <c r="AY2298" s="209">
        <f>IF(BB2298="S",IF(AND(S2298&lt;&gt;"",R2298&lt;&gt;""),S2298-R2298,0),0)</f>
        <v>0</v>
      </c>
      <c r="AZ2298" s="209">
        <f>IF(BB2298="S",IF(Q2298="1. Aceitou o programa",IF(OR(X2298="Não se Aplica",X2298=""),IF(OR(W2298="Não se Aplica",W2298=""),0,W2298-V2298),AVERAGE(X2298-W2298,W2298-V2298)),0),0)</f>
        <v>6</v>
      </c>
      <c r="BA2298" s="209">
        <f>IF(BB2298="S",IF(AND(Q2298="1. Aceitou o programa",AH2298="Realizada"),IFERROR(IF(AG2298="",0,AG2298-R2298),0),0),0)</f>
        <v>0</v>
      </c>
      <c r="BB2298" s="209" t="str">
        <f>_xlfn.XLOOKUP(U2298,'Lista Suspensa'!$AA$20:$AA$23,'Lista Suspensa'!$AB$20:$AB$23,"N/A")</f>
        <v>S</v>
      </c>
    </row>
    <row r="2299" spans="1:54" ht="12" customHeight="1">
      <c r="A2299" s="151" t="s">
        <v>54</v>
      </c>
      <c r="B2299" s="152">
        <v>46083</v>
      </c>
      <c r="C2299" s="153" t="s">
        <v>55</v>
      </c>
      <c r="D2299" s="153" t="s">
        <v>56</v>
      </c>
      <c r="E2299" s="244">
        <v>807138568</v>
      </c>
      <c r="F2299" s="144" t="s">
        <v>4617</v>
      </c>
      <c r="G2299" s="230"/>
      <c r="H2299" s="154">
        <v>29876</v>
      </c>
      <c r="I2299" s="153">
        <v>44</v>
      </c>
      <c r="J2299" s="148" t="s">
        <v>70</v>
      </c>
      <c r="K2299" s="153" t="s">
        <v>59</v>
      </c>
      <c r="L2299" s="153"/>
      <c r="M2299" s="153"/>
      <c r="N2299" s="153">
        <v>100</v>
      </c>
      <c r="O2299" s="155" t="s">
        <v>4618</v>
      </c>
      <c r="P2299" s="156" t="s">
        <v>60</v>
      </c>
      <c r="Q2299" s="157" t="s">
        <v>110</v>
      </c>
      <c r="R2299" s="158">
        <v>46155</v>
      </c>
      <c r="S2299" s="159"/>
      <c r="T2299" s="159" t="s">
        <v>62</v>
      </c>
      <c r="U2299" s="159" t="s">
        <v>111</v>
      </c>
      <c r="V2299" s="154">
        <v>46149</v>
      </c>
      <c r="W2299" s="154"/>
      <c r="X2299" s="154"/>
      <c r="Y2299" s="160" t="s">
        <v>64</v>
      </c>
      <c r="Z2299" s="160" t="s">
        <v>65</v>
      </c>
      <c r="AA2299" s="153"/>
      <c r="AB2299" s="153"/>
      <c r="AC2299" s="182" t="e">
        <f t="shared" si="72"/>
        <v>#DIV/0!</v>
      </c>
      <c r="AD2299" s="153" t="e">
        <f t="shared" si="73"/>
        <v>#DIV/0!</v>
      </c>
      <c r="AE2299" s="233" t="s">
        <v>66</v>
      </c>
      <c r="AF2299" s="153"/>
      <c r="AG2299" s="159"/>
      <c r="AH2299" s="153"/>
      <c r="AI2299" s="161"/>
      <c r="AJ2299" s="153"/>
      <c r="AK2299" s="153"/>
      <c r="AL2299" s="207"/>
      <c r="AM2299" s="207"/>
      <c r="AN2299" s="207"/>
      <c r="AO2299" s="207" t="str">
        <f ca="1">IF(R2299="","",IF(R2299&gt;TODAY(),"0 meses",DATEDIF(R2299,TODAY(),"m") &amp; " meses"))</f>
        <v>0 meses</v>
      </c>
      <c r="AP2299" s="147" t="s">
        <v>67</v>
      </c>
      <c r="AQ2299" s="147" t="s">
        <v>67</v>
      </c>
      <c r="AR2299" s="147"/>
      <c r="AS2299" s="209" t="s">
        <v>68</v>
      </c>
      <c r="AT2299" s="223" t="str">
        <f>MONTH(B2299)&amp;"/"&amp;YEAR(B2299)</f>
        <v>3/2026</v>
      </c>
      <c r="AU2299" s="223">
        <f>WEEKNUM(B2299)-WEEKNUM(EOMONTH(B2299,-1)+1)+1</f>
        <v>1</v>
      </c>
      <c r="AV2299" s="209" t="str">
        <f>MONTH(R2299)&amp;"/"&amp;YEAR(R2299)</f>
        <v>5/2026</v>
      </c>
      <c r="AW2299" s="209">
        <f>WEEKNUM(R2299)-WEEKNUM(EOMONTH(R2299,-1)+1)+1</f>
        <v>3</v>
      </c>
      <c r="AX2299" s="209">
        <f>IF(BB2299="S",IF(Q2299="1. Aceitou o programa",R2299-B2299,0),0)</f>
        <v>72</v>
      </c>
      <c r="AY2299" s="209">
        <f>IF(BB2299="S",IF(AND(S2299&lt;&gt;"",R2299&lt;&gt;""),S2299-R2299,0),0)</f>
        <v>0</v>
      </c>
      <c r="AZ2299" s="209">
        <f>IF(BB2299="S",IF(Q2299="1. Aceitou o programa",IF(OR(X2299="Não se Aplica",X2299=""),IF(OR(W2299="Não se Aplica",W2299=""),0,W2299-V2299),AVERAGE(X2299-W2299,W2299-V2299)),0),0)</f>
        <v>0</v>
      </c>
      <c r="BA2299" s="209">
        <f>IF(BB2299="S",IF(AND(Q2299="1. Aceitou o programa",AH2299="Realizada"),IFERROR(IF(AG2299="",0,AG2299-R2299),0),0),0)</f>
        <v>0</v>
      </c>
      <c r="BB2299" s="209" t="str">
        <f>_xlfn.XLOOKUP(U2299,'Lista Suspensa'!$AA$20:$AA$23,'Lista Suspensa'!$AB$20:$AB$23,"N/A")</f>
        <v>S</v>
      </c>
    </row>
    <row r="2300" spans="1:54" ht="12" customHeight="1">
      <c r="A2300" s="151" t="s">
        <v>54</v>
      </c>
      <c r="B2300" s="152">
        <v>46083</v>
      </c>
      <c r="C2300" s="153" t="s">
        <v>55</v>
      </c>
      <c r="D2300" s="153" t="s">
        <v>56</v>
      </c>
      <c r="E2300" s="244">
        <v>94505741</v>
      </c>
      <c r="F2300" s="144" t="s">
        <v>4619</v>
      </c>
      <c r="G2300" s="230"/>
      <c r="H2300" s="154">
        <v>29889</v>
      </c>
      <c r="I2300" s="153">
        <v>44</v>
      </c>
      <c r="J2300" s="148" t="s">
        <v>70</v>
      </c>
      <c r="K2300" s="153" t="s">
        <v>59</v>
      </c>
      <c r="L2300" s="153"/>
      <c r="M2300" s="153"/>
      <c r="N2300" s="153">
        <v>110</v>
      </c>
      <c r="O2300" s="155" t="s">
        <v>4620</v>
      </c>
      <c r="P2300" s="156" t="s">
        <v>60</v>
      </c>
      <c r="Q2300" s="157" t="s">
        <v>110</v>
      </c>
      <c r="R2300" s="158">
        <v>46155</v>
      </c>
      <c r="S2300" s="159"/>
      <c r="T2300" s="159" t="s">
        <v>62</v>
      </c>
      <c r="U2300" s="159" t="s">
        <v>111</v>
      </c>
      <c r="V2300" s="154">
        <v>46149</v>
      </c>
      <c r="W2300" s="154"/>
      <c r="X2300" s="154"/>
      <c r="Y2300" s="160" t="s">
        <v>4621</v>
      </c>
      <c r="Z2300" s="160" t="s">
        <v>65</v>
      </c>
      <c r="AA2300" s="153"/>
      <c r="AB2300" s="153"/>
      <c r="AC2300" s="182" t="e">
        <f t="shared" si="72"/>
        <v>#DIV/0!</v>
      </c>
      <c r="AD2300" s="153" t="e">
        <f t="shared" si="73"/>
        <v>#DIV/0!</v>
      </c>
      <c r="AE2300" s="233" t="s">
        <v>66</v>
      </c>
      <c r="AF2300" s="153"/>
      <c r="AG2300" s="159"/>
      <c r="AH2300" s="153"/>
      <c r="AI2300" s="161"/>
      <c r="AJ2300" s="153"/>
      <c r="AK2300" s="153"/>
      <c r="AL2300" s="207"/>
      <c r="AM2300" s="207"/>
      <c r="AN2300" s="207"/>
      <c r="AO2300" s="207" t="str">
        <f ca="1">IF(R2300="","",IF(R2300&gt;TODAY(),"0 meses",DATEDIF(R2300,TODAY(),"m") &amp; " meses"))</f>
        <v>0 meses</v>
      </c>
      <c r="AP2300" s="147" t="s">
        <v>67</v>
      </c>
      <c r="AQ2300" s="147" t="s">
        <v>67</v>
      </c>
      <c r="AR2300" s="147"/>
      <c r="AS2300" s="209" t="s">
        <v>68</v>
      </c>
      <c r="AT2300" s="223" t="str">
        <f>MONTH(B2300)&amp;"/"&amp;YEAR(B2300)</f>
        <v>3/2026</v>
      </c>
      <c r="AU2300" s="223">
        <f>WEEKNUM(B2300)-WEEKNUM(EOMONTH(B2300,-1)+1)+1</f>
        <v>1</v>
      </c>
      <c r="AV2300" s="209" t="str">
        <f>MONTH(R2300)&amp;"/"&amp;YEAR(R2300)</f>
        <v>5/2026</v>
      </c>
      <c r="AW2300" s="209">
        <f>WEEKNUM(R2300)-WEEKNUM(EOMONTH(R2300,-1)+1)+1</f>
        <v>3</v>
      </c>
      <c r="AX2300" s="209">
        <f>IF(BB2300="S",IF(Q2300="1. Aceitou o programa",R2300-B2300,0),0)</f>
        <v>72</v>
      </c>
      <c r="AY2300" s="209">
        <f>IF(BB2300="S",IF(AND(S2300&lt;&gt;"",R2300&lt;&gt;""),S2300-R2300,0),0)</f>
        <v>0</v>
      </c>
      <c r="AZ2300" s="209">
        <f>IF(BB2300="S",IF(Q2300="1. Aceitou o programa",IF(OR(X2300="Não se Aplica",X2300=""),IF(OR(W2300="Não se Aplica",W2300=""),0,W2300-V2300),AVERAGE(X2300-W2300,W2300-V2300)),0),0)</f>
        <v>0</v>
      </c>
      <c r="BA2300" s="209">
        <f>IF(BB2300="S",IF(AND(Q2300="1. Aceitou o programa",AH2300="Realizada"),IFERROR(IF(AG2300="",0,AG2300-R2300),0),0),0)</f>
        <v>0</v>
      </c>
      <c r="BB2300" s="209" t="str">
        <f>_xlfn.XLOOKUP(U2300,'Lista Suspensa'!$AA$20:$AA$23,'Lista Suspensa'!$AB$20:$AB$23,"N/A")</f>
        <v>S</v>
      </c>
    </row>
    <row r="2301" spans="1:54" ht="12" customHeight="1">
      <c r="A2301" s="151" t="s">
        <v>54</v>
      </c>
      <c r="B2301" s="152">
        <v>46083</v>
      </c>
      <c r="C2301" s="153" t="s">
        <v>55</v>
      </c>
      <c r="D2301" s="153" t="s">
        <v>56</v>
      </c>
      <c r="E2301" s="244">
        <v>93707858</v>
      </c>
      <c r="F2301" s="144" t="s">
        <v>4622</v>
      </c>
      <c r="G2301" s="230"/>
      <c r="H2301" s="154">
        <v>29940</v>
      </c>
      <c r="I2301" s="153">
        <v>44</v>
      </c>
      <c r="J2301" s="148" t="s">
        <v>70</v>
      </c>
      <c r="K2301" s="153" t="s">
        <v>59</v>
      </c>
      <c r="L2301" s="153"/>
      <c r="M2301" s="153"/>
      <c r="N2301" s="153">
        <v>110</v>
      </c>
      <c r="O2301" s="155" t="s">
        <v>4623</v>
      </c>
      <c r="P2301" s="156" t="s">
        <v>60</v>
      </c>
      <c r="Q2301" s="157" t="s">
        <v>110</v>
      </c>
      <c r="R2301" s="158">
        <v>46155</v>
      </c>
      <c r="S2301" s="159"/>
      <c r="T2301" s="159" t="s">
        <v>62</v>
      </c>
      <c r="U2301" s="159" t="s">
        <v>111</v>
      </c>
      <c r="V2301" s="154">
        <v>46149</v>
      </c>
      <c r="W2301" s="154"/>
      <c r="X2301" s="154"/>
      <c r="Y2301" s="160" t="s">
        <v>64</v>
      </c>
      <c r="Z2301" s="160" t="s">
        <v>65</v>
      </c>
      <c r="AA2301" s="153"/>
      <c r="AB2301" s="153"/>
      <c r="AC2301" s="182" t="e">
        <f t="shared" si="72"/>
        <v>#DIV/0!</v>
      </c>
      <c r="AD2301" s="153" t="e">
        <f t="shared" si="73"/>
        <v>#DIV/0!</v>
      </c>
      <c r="AE2301" s="233" t="s">
        <v>66</v>
      </c>
      <c r="AF2301" s="153"/>
      <c r="AG2301" s="159"/>
      <c r="AH2301" s="153"/>
      <c r="AI2301" s="161"/>
      <c r="AJ2301" s="153"/>
      <c r="AK2301" s="153"/>
      <c r="AL2301" s="207"/>
      <c r="AM2301" s="207"/>
      <c r="AN2301" s="207"/>
      <c r="AO2301" s="207" t="str">
        <f ca="1">IF(R2301="","",IF(R2301&gt;TODAY(),"0 meses",DATEDIF(R2301,TODAY(),"m") &amp; " meses"))</f>
        <v>0 meses</v>
      </c>
      <c r="AP2301" s="147" t="s">
        <v>67</v>
      </c>
      <c r="AQ2301" s="147" t="s">
        <v>67</v>
      </c>
      <c r="AR2301" s="147"/>
      <c r="AS2301" s="209" t="s">
        <v>68</v>
      </c>
      <c r="AT2301" s="223" t="str">
        <f>MONTH(B2301)&amp;"/"&amp;YEAR(B2301)</f>
        <v>3/2026</v>
      </c>
      <c r="AU2301" s="223">
        <f>WEEKNUM(B2301)-WEEKNUM(EOMONTH(B2301,-1)+1)+1</f>
        <v>1</v>
      </c>
      <c r="AV2301" s="209" t="str">
        <f>MONTH(R2301)&amp;"/"&amp;YEAR(R2301)</f>
        <v>5/2026</v>
      </c>
      <c r="AW2301" s="209">
        <f>WEEKNUM(R2301)-WEEKNUM(EOMONTH(R2301,-1)+1)+1</f>
        <v>3</v>
      </c>
      <c r="AX2301" s="209">
        <f>IF(BB2301="S",IF(Q2301="1. Aceitou o programa",R2301-B2301,0),0)</f>
        <v>72</v>
      </c>
      <c r="AY2301" s="209">
        <f>IF(BB2301="S",IF(AND(S2301&lt;&gt;"",R2301&lt;&gt;""),S2301-R2301,0),0)</f>
        <v>0</v>
      </c>
      <c r="AZ2301" s="209">
        <f>IF(BB2301="S",IF(Q2301="1. Aceitou o programa",IF(OR(X2301="Não se Aplica",X2301=""),IF(OR(W2301="Não se Aplica",W2301=""),0,W2301-V2301),AVERAGE(X2301-W2301,W2301-V2301)),0),0)</f>
        <v>0</v>
      </c>
      <c r="BA2301" s="209">
        <f>IF(BB2301="S",IF(AND(Q2301="1. Aceitou o programa",AH2301="Realizada"),IFERROR(IF(AG2301="",0,AG2301-R2301),0),0),0)</f>
        <v>0</v>
      </c>
      <c r="BB2301" s="209" t="str">
        <f>_xlfn.XLOOKUP(U2301,'Lista Suspensa'!$AA$20:$AA$23,'Lista Suspensa'!$AB$20:$AB$23,"N/A")</f>
        <v>S</v>
      </c>
    </row>
    <row r="2302" spans="1:54" ht="12" customHeight="1">
      <c r="A2302" s="151" t="s">
        <v>54</v>
      </c>
      <c r="B2302" s="152">
        <v>46083</v>
      </c>
      <c r="C2302" s="153" t="s">
        <v>55</v>
      </c>
      <c r="D2302" s="153" t="s">
        <v>56</v>
      </c>
      <c r="E2302" s="244">
        <v>793894689</v>
      </c>
      <c r="F2302" s="144" t="s">
        <v>4624</v>
      </c>
      <c r="G2302" s="230"/>
      <c r="H2302" s="154">
        <v>29961</v>
      </c>
      <c r="I2302" s="153">
        <v>44</v>
      </c>
      <c r="J2302" s="148" t="s">
        <v>58</v>
      </c>
      <c r="K2302" s="153" t="s">
        <v>59</v>
      </c>
      <c r="L2302" s="153"/>
      <c r="M2302" s="153"/>
      <c r="N2302" s="153">
        <v>100</v>
      </c>
      <c r="O2302" s="155" t="s">
        <v>4625</v>
      </c>
      <c r="P2302" s="156" t="s">
        <v>60</v>
      </c>
      <c r="Q2302" s="157" t="s">
        <v>110</v>
      </c>
      <c r="R2302" s="158">
        <v>46155</v>
      </c>
      <c r="S2302" s="159"/>
      <c r="T2302" s="159" t="s">
        <v>62</v>
      </c>
      <c r="U2302" s="159" t="s">
        <v>111</v>
      </c>
      <c r="V2302" s="154">
        <v>46149</v>
      </c>
      <c r="W2302" s="154"/>
      <c r="X2302" s="154"/>
      <c r="Y2302" s="160" t="s">
        <v>4626</v>
      </c>
      <c r="Z2302" s="160" t="s">
        <v>65</v>
      </c>
      <c r="AA2302" s="153"/>
      <c r="AB2302" s="153"/>
      <c r="AC2302" s="182" t="e">
        <f t="shared" si="72"/>
        <v>#DIV/0!</v>
      </c>
      <c r="AD2302" s="153" t="e">
        <f t="shared" si="73"/>
        <v>#DIV/0!</v>
      </c>
      <c r="AE2302" s="233" t="s">
        <v>66</v>
      </c>
      <c r="AF2302" s="153"/>
      <c r="AG2302" s="159"/>
      <c r="AH2302" s="153"/>
      <c r="AI2302" s="161"/>
      <c r="AJ2302" s="153"/>
      <c r="AK2302" s="153"/>
      <c r="AL2302" s="207"/>
      <c r="AM2302" s="207"/>
      <c r="AN2302" s="207"/>
      <c r="AO2302" s="207" t="str">
        <f ca="1">IF(R2302="","",IF(R2302&gt;TODAY(),"0 meses",DATEDIF(R2302,TODAY(),"m") &amp; " meses"))</f>
        <v>0 meses</v>
      </c>
      <c r="AP2302" s="147" t="s">
        <v>67</v>
      </c>
      <c r="AQ2302" s="147" t="s">
        <v>67</v>
      </c>
      <c r="AR2302" s="147"/>
      <c r="AS2302" s="209" t="s">
        <v>68</v>
      </c>
      <c r="AT2302" s="223" t="str">
        <f>MONTH(B2302)&amp;"/"&amp;YEAR(B2302)</f>
        <v>3/2026</v>
      </c>
      <c r="AU2302" s="223">
        <f>WEEKNUM(B2302)-WEEKNUM(EOMONTH(B2302,-1)+1)+1</f>
        <v>1</v>
      </c>
      <c r="AV2302" s="209" t="str">
        <f>MONTH(R2302)&amp;"/"&amp;YEAR(R2302)</f>
        <v>5/2026</v>
      </c>
      <c r="AW2302" s="209">
        <f>WEEKNUM(R2302)-WEEKNUM(EOMONTH(R2302,-1)+1)+1</f>
        <v>3</v>
      </c>
      <c r="AX2302" s="209">
        <f>IF(BB2302="S",IF(Q2302="1. Aceitou o programa",R2302-B2302,0),0)</f>
        <v>72</v>
      </c>
      <c r="AY2302" s="209">
        <f>IF(BB2302="S",IF(AND(S2302&lt;&gt;"",R2302&lt;&gt;""),S2302-R2302,0),0)</f>
        <v>0</v>
      </c>
      <c r="AZ2302" s="209">
        <f>IF(BB2302="S",IF(Q2302="1. Aceitou o programa",IF(OR(X2302="Não se Aplica",X2302=""),IF(OR(W2302="Não se Aplica",W2302=""),0,W2302-V2302),AVERAGE(X2302-W2302,W2302-V2302)),0),0)</f>
        <v>0</v>
      </c>
      <c r="BA2302" s="209">
        <f>IF(BB2302="S",IF(AND(Q2302="1. Aceitou o programa",AH2302="Realizada"),IFERROR(IF(AG2302="",0,AG2302-R2302),0),0),0)</f>
        <v>0</v>
      </c>
      <c r="BB2302" s="209" t="str">
        <f>_xlfn.XLOOKUP(U2302,'Lista Suspensa'!$AA$20:$AA$23,'Lista Suspensa'!$AB$20:$AB$23,"N/A")</f>
        <v>S</v>
      </c>
    </row>
    <row r="2303" spans="1:54" ht="12" customHeight="1">
      <c r="A2303" s="151" t="s">
        <v>54</v>
      </c>
      <c r="B2303" s="152">
        <v>46083</v>
      </c>
      <c r="C2303" s="153" t="s">
        <v>55</v>
      </c>
      <c r="D2303" s="153" t="s">
        <v>56</v>
      </c>
      <c r="E2303" s="244">
        <v>92994887</v>
      </c>
      <c r="F2303" s="144" t="s">
        <v>4627</v>
      </c>
      <c r="G2303" s="230"/>
      <c r="H2303" s="154">
        <v>30051</v>
      </c>
      <c r="I2303" s="153">
        <v>44</v>
      </c>
      <c r="J2303" s="148" t="s">
        <v>70</v>
      </c>
      <c r="K2303" s="153" t="s">
        <v>59</v>
      </c>
      <c r="L2303" s="153"/>
      <c r="M2303" s="153"/>
      <c r="N2303" s="153">
        <v>60</v>
      </c>
      <c r="O2303" s="155" t="s">
        <v>4628</v>
      </c>
      <c r="P2303" s="156" t="s">
        <v>60</v>
      </c>
      <c r="Q2303" s="157" t="s">
        <v>110</v>
      </c>
      <c r="R2303" s="158">
        <v>46155</v>
      </c>
      <c r="S2303" s="159"/>
      <c r="T2303" s="159" t="s">
        <v>62</v>
      </c>
      <c r="U2303" s="159" t="s">
        <v>111</v>
      </c>
      <c r="V2303" s="154">
        <v>46149</v>
      </c>
      <c r="W2303" s="154"/>
      <c r="X2303" s="154"/>
      <c r="Y2303" s="160" t="s">
        <v>64</v>
      </c>
      <c r="Z2303" s="160" t="s">
        <v>65</v>
      </c>
      <c r="AA2303" s="153"/>
      <c r="AB2303" s="153"/>
      <c r="AC2303" s="182" t="e">
        <f t="shared" si="72"/>
        <v>#DIV/0!</v>
      </c>
      <c r="AD2303" s="153" t="e">
        <f t="shared" si="73"/>
        <v>#DIV/0!</v>
      </c>
      <c r="AE2303" s="233" t="s">
        <v>66</v>
      </c>
      <c r="AF2303" s="153"/>
      <c r="AG2303" s="159"/>
      <c r="AH2303" s="153"/>
      <c r="AI2303" s="161"/>
      <c r="AJ2303" s="153"/>
      <c r="AK2303" s="153"/>
      <c r="AL2303" s="207"/>
      <c r="AM2303" s="207"/>
      <c r="AN2303" s="207"/>
      <c r="AO2303" s="207" t="str">
        <f ca="1">IF(R2303="","",IF(R2303&gt;TODAY(),"0 meses",DATEDIF(R2303,TODAY(),"m") &amp; " meses"))</f>
        <v>0 meses</v>
      </c>
      <c r="AP2303" s="147" t="s">
        <v>67</v>
      </c>
      <c r="AQ2303" s="147" t="s">
        <v>67</v>
      </c>
      <c r="AR2303" s="147"/>
      <c r="AS2303" s="209" t="s">
        <v>68</v>
      </c>
      <c r="AT2303" s="223" t="str">
        <f>MONTH(B2303)&amp;"/"&amp;YEAR(B2303)</f>
        <v>3/2026</v>
      </c>
      <c r="AU2303" s="223">
        <f>WEEKNUM(B2303)-WEEKNUM(EOMONTH(B2303,-1)+1)+1</f>
        <v>1</v>
      </c>
      <c r="AV2303" s="209" t="str">
        <f>MONTH(R2303)&amp;"/"&amp;YEAR(R2303)</f>
        <v>5/2026</v>
      </c>
      <c r="AW2303" s="209">
        <f>WEEKNUM(R2303)-WEEKNUM(EOMONTH(R2303,-1)+1)+1</f>
        <v>3</v>
      </c>
      <c r="AX2303" s="209">
        <f>IF(BB2303="S",IF(Q2303="1. Aceitou o programa",R2303-B2303,0),0)</f>
        <v>72</v>
      </c>
      <c r="AY2303" s="209">
        <f>IF(BB2303="S",IF(AND(S2303&lt;&gt;"",R2303&lt;&gt;""),S2303-R2303,0),0)</f>
        <v>0</v>
      </c>
      <c r="AZ2303" s="209">
        <f>IF(BB2303="S",IF(Q2303="1. Aceitou o programa",IF(OR(X2303="Não se Aplica",X2303=""),IF(OR(W2303="Não se Aplica",W2303=""),0,W2303-V2303),AVERAGE(X2303-W2303,W2303-V2303)),0),0)</f>
        <v>0</v>
      </c>
      <c r="BA2303" s="209">
        <f>IF(BB2303="S",IF(AND(Q2303="1. Aceitou o programa",AH2303="Realizada"),IFERROR(IF(AG2303="",0,AG2303-R2303),0),0),0)</f>
        <v>0</v>
      </c>
      <c r="BB2303" s="209" t="str">
        <f>_xlfn.XLOOKUP(U2303,'Lista Suspensa'!$AA$20:$AA$23,'Lista Suspensa'!$AB$20:$AB$23,"N/A")</f>
        <v>S</v>
      </c>
    </row>
    <row r="2304" spans="1:54" ht="12" customHeight="1">
      <c r="A2304" s="151" t="s">
        <v>54</v>
      </c>
      <c r="B2304" s="152">
        <v>46083</v>
      </c>
      <c r="C2304" s="153" t="s">
        <v>55</v>
      </c>
      <c r="D2304" s="153" t="s">
        <v>56</v>
      </c>
      <c r="E2304" s="244">
        <v>452259738</v>
      </c>
      <c r="F2304" s="144" t="s">
        <v>4629</v>
      </c>
      <c r="G2304" s="230"/>
      <c r="H2304" s="154">
        <v>30087</v>
      </c>
      <c r="I2304" s="153">
        <v>44</v>
      </c>
      <c r="J2304" s="148" t="s">
        <v>70</v>
      </c>
      <c r="K2304" s="153" t="s">
        <v>59</v>
      </c>
      <c r="L2304" s="153"/>
      <c r="M2304" s="153"/>
      <c r="N2304" s="153">
        <v>200</v>
      </c>
      <c r="O2304" s="155" t="s">
        <v>4630</v>
      </c>
      <c r="P2304" s="156" t="s">
        <v>60</v>
      </c>
      <c r="Q2304" s="157" t="s">
        <v>110</v>
      </c>
      <c r="R2304" s="158">
        <v>46155</v>
      </c>
      <c r="S2304" s="159"/>
      <c r="T2304" s="159" t="s">
        <v>62</v>
      </c>
      <c r="U2304" s="159" t="s">
        <v>111</v>
      </c>
      <c r="V2304" s="154">
        <v>46149</v>
      </c>
      <c r="W2304" s="154"/>
      <c r="X2304" s="154"/>
      <c r="Y2304" s="160" t="s">
        <v>64</v>
      </c>
      <c r="Z2304" s="160" t="s">
        <v>65</v>
      </c>
      <c r="AA2304" s="153"/>
      <c r="AB2304" s="153"/>
      <c r="AC2304" s="182" t="e">
        <f t="shared" si="72"/>
        <v>#DIV/0!</v>
      </c>
      <c r="AD2304" s="153" t="e">
        <f t="shared" si="73"/>
        <v>#DIV/0!</v>
      </c>
      <c r="AE2304" s="233" t="s">
        <v>66</v>
      </c>
      <c r="AF2304" s="153"/>
      <c r="AG2304" s="159"/>
      <c r="AH2304" s="153"/>
      <c r="AI2304" s="161"/>
      <c r="AJ2304" s="153"/>
      <c r="AK2304" s="153"/>
      <c r="AL2304" s="207"/>
      <c r="AM2304" s="207"/>
      <c r="AN2304" s="207"/>
      <c r="AO2304" s="207" t="str">
        <f ca="1">IF(R2304="","",IF(R2304&gt;TODAY(),"0 meses",DATEDIF(R2304,TODAY(),"m") &amp; " meses"))</f>
        <v>0 meses</v>
      </c>
      <c r="AP2304" s="147" t="s">
        <v>67</v>
      </c>
      <c r="AQ2304" s="147" t="s">
        <v>67</v>
      </c>
      <c r="AR2304" s="147"/>
      <c r="AS2304" s="209" t="s">
        <v>68</v>
      </c>
      <c r="AT2304" s="223" t="str">
        <f>MONTH(B2304)&amp;"/"&amp;YEAR(B2304)</f>
        <v>3/2026</v>
      </c>
      <c r="AU2304" s="223">
        <f>WEEKNUM(B2304)-WEEKNUM(EOMONTH(B2304,-1)+1)+1</f>
        <v>1</v>
      </c>
      <c r="AV2304" s="209" t="str">
        <f>MONTH(R2304)&amp;"/"&amp;YEAR(R2304)</f>
        <v>5/2026</v>
      </c>
      <c r="AW2304" s="209">
        <f>WEEKNUM(R2304)-WEEKNUM(EOMONTH(R2304,-1)+1)+1</f>
        <v>3</v>
      </c>
      <c r="AX2304" s="209">
        <f>IF(BB2304="S",IF(Q2304="1. Aceitou o programa",R2304-B2304,0),0)</f>
        <v>72</v>
      </c>
      <c r="AY2304" s="209">
        <f>IF(BB2304="S",IF(AND(S2304&lt;&gt;"",R2304&lt;&gt;""),S2304-R2304,0),0)</f>
        <v>0</v>
      </c>
      <c r="AZ2304" s="209">
        <f>IF(BB2304="S",IF(Q2304="1. Aceitou o programa",IF(OR(X2304="Não se Aplica",X2304=""),IF(OR(W2304="Não se Aplica",W2304=""),0,W2304-V2304),AVERAGE(X2304-W2304,W2304-V2304)),0),0)</f>
        <v>0</v>
      </c>
      <c r="BA2304" s="209">
        <f>IF(BB2304="S",IF(AND(Q2304="1. Aceitou o programa",AH2304="Realizada"),IFERROR(IF(AG2304="",0,AG2304-R2304),0),0),0)</f>
        <v>0</v>
      </c>
      <c r="BB2304" s="209" t="str">
        <f>_xlfn.XLOOKUP(U2304,'Lista Suspensa'!$AA$20:$AA$23,'Lista Suspensa'!$AB$20:$AB$23,"N/A")</f>
        <v>S</v>
      </c>
    </row>
    <row r="2305" spans="1:54" ht="12" customHeight="1">
      <c r="A2305" s="151" t="s">
        <v>54</v>
      </c>
      <c r="B2305" s="152">
        <v>46083</v>
      </c>
      <c r="C2305" s="153" t="s">
        <v>55</v>
      </c>
      <c r="D2305" s="153" t="s">
        <v>56</v>
      </c>
      <c r="E2305" s="244">
        <v>92997458</v>
      </c>
      <c r="F2305" s="144" t="s">
        <v>4631</v>
      </c>
      <c r="G2305" s="230"/>
      <c r="H2305" s="154">
        <v>30106</v>
      </c>
      <c r="I2305" s="153">
        <v>43</v>
      </c>
      <c r="J2305" s="148" t="s">
        <v>70</v>
      </c>
      <c r="K2305" s="153" t="s">
        <v>59</v>
      </c>
      <c r="L2305" s="153"/>
      <c r="M2305" s="153"/>
      <c r="N2305" s="153">
        <v>110</v>
      </c>
      <c r="O2305" s="155" t="s">
        <v>4632</v>
      </c>
      <c r="P2305" s="156" t="s">
        <v>60</v>
      </c>
      <c r="Q2305" s="157" t="s">
        <v>110</v>
      </c>
      <c r="R2305" s="158">
        <v>46155</v>
      </c>
      <c r="S2305" s="159"/>
      <c r="T2305" s="159" t="s">
        <v>62</v>
      </c>
      <c r="U2305" s="159" t="s">
        <v>111</v>
      </c>
      <c r="V2305" s="154">
        <v>46149</v>
      </c>
      <c r="W2305" s="154">
        <v>46155</v>
      </c>
      <c r="X2305" s="154"/>
      <c r="Y2305" s="160" t="s">
        <v>99</v>
      </c>
      <c r="Z2305" s="160" t="s">
        <v>65</v>
      </c>
      <c r="AA2305" s="153"/>
      <c r="AB2305" s="153"/>
      <c r="AC2305" s="182" t="e">
        <f t="shared" si="72"/>
        <v>#DIV/0!</v>
      </c>
      <c r="AD2305" s="153" t="e">
        <f t="shared" si="73"/>
        <v>#DIV/0!</v>
      </c>
      <c r="AE2305" s="233" t="s">
        <v>66</v>
      </c>
      <c r="AF2305" s="153"/>
      <c r="AG2305" s="159"/>
      <c r="AH2305" s="153"/>
      <c r="AI2305" s="161"/>
      <c r="AJ2305" s="153"/>
      <c r="AK2305" s="153"/>
      <c r="AL2305" s="207"/>
      <c r="AM2305" s="207"/>
      <c r="AN2305" s="207"/>
      <c r="AO2305" s="207" t="str">
        <f ca="1">IF(R2305="","",IF(R2305&gt;TODAY(),"0 meses",DATEDIF(R2305,TODAY(),"m") &amp; " meses"))</f>
        <v>0 meses</v>
      </c>
      <c r="AP2305" s="147" t="s">
        <v>67</v>
      </c>
      <c r="AQ2305" s="147" t="s">
        <v>67</v>
      </c>
      <c r="AR2305" s="147"/>
      <c r="AS2305" s="209" t="s">
        <v>68</v>
      </c>
      <c r="AT2305" s="223" t="str">
        <f>MONTH(B2305)&amp;"/"&amp;YEAR(B2305)</f>
        <v>3/2026</v>
      </c>
      <c r="AU2305" s="223">
        <f>WEEKNUM(B2305)-WEEKNUM(EOMONTH(B2305,-1)+1)+1</f>
        <v>1</v>
      </c>
      <c r="AV2305" s="209" t="str">
        <f>MONTH(R2305)&amp;"/"&amp;YEAR(R2305)</f>
        <v>5/2026</v>
      </c>
      <c r="AW2305" s="209">
        <f>WEEKNUM(R2305)-WEEKNUM(EOMONTH(R2305,-1)+1)+1</f>
        <v>3</v>
      </c>
      <c r="AX2305" s="209">
        <f>IF(BB2305="S",IF(Q2305="1. Aceitou o programa",R2305-B2305,0),0)</f>
        <v>72</v>
      </c>
      <c r="AY2305" s="209">
        <f>IF(BB2305="S",IF(AND(S2305&lt;&gt;"",R2305&lt;&gt;""),S2305-R2305,0),0)</f>
        <v>0</v>
      </c>
      <c r="AZ2305" s="209">
        <f>IF(BB2305="S",IF(Q2305="1. Aceitou o programa",IF(OR(X2305="Não se Aplica",X2305=""),IF(OR(W2305="Não se Aplica",W2305=""),0,W2305-V2305),AVERAGE(X2305-W2305,W2305-V2305)),0),0)</f>
        <v>6</v>
      </c>
      <c r="BA2305" s="209">
        <f>IF(BB2305="S",IF(AND(Q2305="1. Aceitou o programa",AH2305="Realizada"),IFERROR(IF(AG2305="",0,AG2305-R2305),0),0),0)</f>
        <v>0</v>
      </c>
      <c r="BB2305" s="209" t="str">
        <f>_xlfn.XLOOKUP(U2305,'Lista Suspensa'!$AA$20:$AA$23,'Lista Suspensa'!$AB$20:$AB$23,"N/A")</f>
        <v>S</v>
      </c>
    </row>
    <row r="2306" spans="1:54" ht="12" customHeight="1">
      <c r="A2306" s="151" t="s">
        <v>54</v>
      </c>
      <c r="B2306" s="152">
        <v>46083</v>
      </c>
      <c r="C2306" s="153" t="s">
        <v>55</v>
      </c>
      <c r="D2306" s="153" t="s">
        <v>56</v>
      </c>
      <c r="E2306" s="244">
        <v>92606025</v>
      </c>
      <c r="F2306" s="144" t="s">
        <v>4633</v>
      </c>
      <c r="G2306" s="230"/>
      <c r="H2306" s="154">
        <v>30156</v>
      </c>
      <c r="I2306" s="153">
        <v>43</v>
      </c>
      <c r="J2306" s="148" t="s">
        <v>70</v>
      </c>
      <c r="K2306" s="153" t="s">
        <v>59</v>
      </c>
      <c r="L2306" s="153"/>
      <c r="M2306" s="153"/>
      <c r="N2306" s="153">
        <v>110</v>
      </c>
      <c r="O2306" s="155" t="s">
        <v>4634</v>
      </c>
      <c r="P2306" s="156" t="s">
        <v>60</v>
      </c>
      <c r="Q2306" s="157" t="s">
        <v>110</v>
      </c>
      <c r="R2306" s="158">
        <v>46155</v>
      </c>
      <c r="S2306" s="159"/>
      <c r="T2306" s="159" t="s">
        <v>62</v>
      </c>
      <c r="U2306" s="159" t="s">
        <v>111</v>
      </c>
      <c r="V2306" s="154">
        <v>46149</v>
      </c>
      <c r="W2306" s="154"/>
      <c r="X2306" s="154"/>
      <c r="Y2306" s="160" t="s">
        <v>4635</v>
      </c>
      <c r="Z2306" s="160" t="s">
        <v>65</v>
      </c>
      <c r="AA2306" s="153"/>
      <c r="AB2306" s="153"/>
      <c r="AC2306" s="182" t="e">
        <f t="shared" ref="AC2306:AC2369" si="74">SUM(AA2306/(AB2306^2))</f>
        <v>#DIV/0!</v>
      </c>
      <c r="AD2306" s="153" t="e">
        <f t="shared" ref="AD2306:AD2369" si="75">IF(AC2306&lt;18.5,"ABAIXO DO PESO",
(IF(AC2306&lt;=24.9,"PESO NORMAL",
(IF(AC2306&lt;=29.9,"SOBREPESO",
(IF(AC2306&lt;=34.9,"OBESIDADE I",
(IF(AC2306&lt;=39.9,"OBESIDADE II",
(IF(AC2306&lt;=999,"OBESIDADE III","VAZIO")))))))))))</f>
        <v>#DIV/0!</v>
      </c>
      <c r="AE2306" s="233" t="s">
        <v>66</v>
      </c>
      <c r="AF2306" s="153"/>
      <c r="AG2306" s="159"/>
      <c r="AH2306" s="153"/>
      <c r="AI2306" s="161"/>
      <c r="AJ2306" s="153"/>
      <c r="AK2306" s="153"/>
      <c r="AL2306" s="207"/>
      <c r="AM2306" s="207"/>
      <c r="AN2306" s="207"/>
      <c r="AO2306" s="207" t="str">
        <f ca="1">IF(R2306="","",IF(R2306&gt;TODAY(),"0 meses",DATEDIF(R2306,TODAY(),"m") &amp; " meses"))</f>
        <v>0 meses</v>
      </c>
      <c r="AP2306" s="147" t="s">
        <v>67</v>
      </c>
      <c r="AQ2306" s="147" t="s">
        <v>67</v>
      </c>
      <c r="AR2306" s="147"/>
      <c r="AS2306" s="209" t="s">
        <v>68</v>
      </c>
      <c r="AT2306" s="223" t="str">
        <f>MONTH(B2306)&amp;"/"&amp;YEAR(B2306)</f>
        <v>3/2026</v>
      </c>
      <c r="AU2306" s="223">
        <f>WEEKNUM(B2306)-WEEKNUM(EOMONTH(B2306,-1)+1)+1</f>
        <v>1</v>
      </c>
      <c r="AV2306" s="209" t="str">
        <f>MONTH(R2306)&amp;"/"&amp;YEAR(R2306)</f>
        <v>5/2026</v>
      </c>
      <c r="AW2306" s="209">
        <f>WEEKNUM(R2306)-WEEKNUM(EOMONTH(R2306,-1)+1)+1</f>
        <v>3</v>
      </c>
      <c r="AX2306" s="209">
        <f>IF(BB2306="S",IF(Q2306="1. Aceitou o programa",R2306-B2306,0),0)</f>
        <v>72</v>
      </c>
      <c r="AY2306" s="209">
        <f>IF(BB2306="S",IF(AND(S2306&lt;&gt;"",R2306&lt;&gt;""),S2306-R2306,0),0)</f>
        <v>0</v>
      </c>
      <c r="AZ2306" s="209">
        <f>IF(BB2306="S",IF(Q2306="1. Aceitou o programa",IF(OR(X2306="Não se Aplica",X2306=""),IF(OR(W2306="Não se Aplica",W2306=""),0,W2306-V2306),AVERAGE(X2306-W2306,W2306-V2306)),0),0)</f>
        <v>0</v>
      </c>
      <c r="BA2306" s="209">
        <f>IF(BB2306="S",IF(AND(Q2306="1. Aceitou o programa",AH2306="Realizada"),IFERROR(IF(AG2306="",0,AG2306-R2306),0),0),0)</f>
        <v>0</v>
      </c>
      <c r="BB2306" s="209" t="str">
        <f>_xlfn.XLOOKUP(U2306,'Lista Suspensa'!$AA$20:$AA$23,'Lista Suspensa'!$AB$20:$AB$23,"N/A")</f>
        <v>S</v>
      </c>
    </row>
    <row r="2307" spans="1:54" ht="12" customHeight="1">
      <c r="A2307" s="151" t="s">
        <v>54</v>
      </c>
      <c r="B2307" s="152">
        <v>46083</v>
      </c>
      <c r="C2307" s="153" t="s">
        <v>55</v>
      </c>
      <c r="D2307" s="153" t="s">
        <v>56</v>
      </c>
      <c r="E2307" s="244">
        <v>93895372</v>
      </c>
      <c r="F2307" s="144" t="s">
        <v>4636</v>
      </c>
      <c r="G2307" s="230"/>
      <c r="H2307" s="154">
        <v>30294</v>
      </c>
      <c r="I2307" s="153">
        <v>43</v>
      </c>
      <c r="J2307" s="148" t="s">
        <v>70</v>
      </c>
      <c r="K2307" s="153" t="s">
        <v>59</v>
      </c>
      <c r="L2307" s="153"/>
      <c r="M2307" s="153"/>
      <c r="N2307" s="153">
        <v>60</v>
      </c>
      <c r="O2307" s="155" t="s">
        <v>4637</v>
      </c>
      <c r="P2307" s="156" t="s">
        <v>60</v>
      </c>
      <c r="Q2307" s="157" t="s">
        <v>110</v>
      </c>
      <c r="R2307" s="158">
        <v>46155</v>
      </c>
      <c r="S2307" s="159"/>
      <c r="T2307" s="159" t="s">
        <v>62</v>
      </c>
      <c r="U2307" s="159" t="s">
        <v>111</v>
      </c>
      <c r="V2307" s="154">
        <v>46149</v>
      </c>
      <c r="W2307" s="154"/>
      <c r="X2307" s="154"/>
      <c r="Y2307" s="160" t="s">
        <v>4638</v>
      </c>
      <c r="Z2307" s="160" t="s">
        <v>65</v>
      </c>
      <c r="AA2307" s="153"/>
      <c r="AB2307" s="153"/>
      <c r="AC2307" s="182" t="e">
        <f t="shared" si="74"/>
        <v>#DIV/0!</v>
      </c>
      <c r="AD2307" s="153" t="e">
        <f t="shared" si="75"/>
        <v>#DIV/0!</v>
      </c>
      <c r="AE2307" s="233" t="s">
        <v>66</v>
      </c>
      <c r="AF2307" s="153"/>
      <c r="AG2307" s="159"/>
      <c r="AH2307" s="153"/>
      <c r="AI2307" s="161"/>
      <c r="AJ2307" s="153"/>
      <c r="AK2307" s="153"/>
      <c r="AL2307" s="207"/>
      <c r="AM2307" s="207"/>
      <c r="AN2307" s="207"/>
      <c r="AO2307" s="207" t="str">
        <f ca="1">IF(R2307="","",IF(R2307&gt;TODAY(),"0 meses",DATEDIF(R2307,TODAY(),"m") &amp; " meses"))</f>
        <v>0 meses</v>
      </c>
      <c r="AP2307" s="147" t="s">
        <v>67</v>
      </c>
      <c r="AQ2307" s="147" t="s">
        <v>67</v>
      </c>
      <c r="AR2307" s="147"/>
      <c r="AS2307" s="209" t="s">
        <v>68</v>
      </c>
      <c r="AT2307" s="223" t="str">
        <f>MONTH(B2307)&amp;"/"&amp;YEAR(B2307)</f>
        <v>3/2026</v>
      </c>
      <c r="AU2307" s="223">
        <f>WEEKNUM(B2307)-WEEKNUM(EOMONTH(B2307,-1)+1)+1</f>
        <v>1</v>
      </c>
      <c r="AV2307" s="209" t="str">
        <f>MONTH(R2307)&amp;"/"&amp;YEAR(R2307)</f>
        <v>5/2026</v>
      </c>
      <c r="AW2307" s="209">
        <f>WEEKNUM(R2307)-WEEKNUM(EOMONTH(R2307,-1)+1)+1</f>
        <v>3</v>
      </c>
      <c r="AX2307" s="209">
        <f>IF(BB2307="S",IF(Q2307="1. Aceitou o programa",R2307-B2307,0),0)</f>
        <v>72</v>
      </c>
      <c r="AY2307" s="209">
        <f>IF(BB2307="S",IF(AND(S2307&lt;&gt;"",R2307&lt;&gt;""),S2307-R2307,0),0)</f>
        <v>0</v>
      </c>
      <c r="AZ2307" s="209">
        <f>IF(BB2307="S",IF(Q2307="1. Aceitou o programa",IF(OR(X2307="Não se Aplica",X2307=""),IF(OR(W2307="Não se Aplica",W2307=""),0,W2307-V2307),AVERAGE(X2307-W2307,W2307-V2307)),0),0)</f>
        <v>0</v>
      </c>
      <c r="BA2307" s="209">
        <f>IF(BB2307="S",IF(AND(Q2307="1. Aceitou o programa",AH2307="Realizada"),IFERROR(IF(AG2307="",0,AG2307-R2307),0),0),0)</f>
        <v>0</v>
      </c>
      <c r="BB2307" s="209" t="str">
        <f>_xlfn.XLOOKUP(U2307,'Lista Suspensa'!$AA$20:$AA$23,'Lista Suspensa'!$AB$20:$AB$23,"N/A")</f>
        <v>S</v>
      </c>
    </row>
    <row r="2308" spans="1:54" ht="12" customHeight="1">
      <c r="A2308" s="151" t="s">
        <v>54</v>
      </c>
      <c r="B2308" s="152">
        <v>46083</v>
      </c>
      <c r="C2308" s="153" t="s">
        <v>55</v>
      </c>
      <c r="D2308" s="153" t="s">
        <v>56</v>
      </c>
      <c r="E2308" s="244">
        <v>94586730</v>
      </c>
      <c r="F2308" s="144" t="s">
        <v>4639</v>
      </c>
      <c r="G2308" s="230"/>
      <c r="H2308" s="154">
        <v>30456</v>
      </c>
      <c r="I2308" s="153">
        <v>43</v>
      </c>
      <c r="J2308" s="148" t="s">
        <v>70</v>
      </c>
      <c r="K2308" s="153" t="s">
        <v>59</v>
      </c>
      <c r="L2308" s="153"/>
      <c r="M2308" s="153"/>
      <c r="N2308" s="153">
        <v>110</v>
      </c>
      <c r="O2308" s="155" t="s">
        <v>4640</v>
      </c>
      <c r="P2308" s="156" t="s">
        <v>60</v>
      </c>
      <c r="Q2308" s="157" t="s">
        <v>110</v>
      </c>
      <c r="R2308" s="158">
        <v>46155</v>
      </c>
      <c r="S2308" s="159"/>
      <c r="T2308" s="159" t="s">
        <v>62</v>
      </c>
      <c r="U2308" s="159" t="s">
        <v>111</v>
      </c>
      <c r="V2308" s="154">
        <v>46149</v>
      </c>
      <c r="W2308" s="154"/>
      <c r="X2308" s="154"/>
      <c r="Y2308" s="160" t="s">
        <v>64</v>
      </c>
      <c r="Z2308" s="160" t="s">
        <v>65</v>
      </c>
      <c r="AA2308" s="153"/>
      <c r="AB2308" s="153"/>
      <c r="AC2308" s="182" t="e">
        <f t="shared" si="74"/>
        <v>#DIV/0!</v>
      </c>
      <c r="AD2308" s="153" t="e">
        <f t="shared" si="75"/>
        <v>#DIV/0!</v>
      </c>
      <c r="AE2308" s="233" t="s">
        <v>66</v>
      </c>
      <c r="AF2308" s="153"/>
      <c r="AG2308" s="159"/>
      <c r="AH2308" s="153"/>
      <c r="AI2308" s="161"/>
      <c r="AJ2308" s="153"/>
      <c r="AK2308" s="153"/>
      <c r="AL2308" s="207"/>
      <c r="AM2308" s="207"/>
      <c r="AN2308" s="207"/>
      <c r="AO2308" s="207" t="str">
        <f ca="1">IF(R2308="","",IF(R2308&gt;TODAY(),"0 meses",DATEDIF(R2308,TODAY(),"m") &amp; " meses"))</f>
        <v>0 meses</v>
      </c>
      <c r="AP2308" s="147" t="s">
        <v>67</v>
      </c>
      <c r="AQ2308" s="147" t="s">
        <v>67</v>
      </c>
      <c r="AR2308" s="147"/>
      <c r="AS2308" s="209" t="s">
        <v>68</v>
      </c>
      <c r="AT2308" s="223" t="str">
        <f>MONTH(B2308)&amp;"/"&amp;YEAR(B2308)</f>
        <v>3/2026</v>
      </c>
      <c r="AU2308" s="223">
        <f>WEEKNUM(B2308)-WEEKNUM(EOMONTH(B2308,-1)+1)+1</f>
        <v>1</v>
      </c>
      <c r="AV2308" s="209" t="str">
        <f>MONTH(R2308)&amp;"/"&amp;YEAR(R2308)</f>
        <v>5/2026</v>
      </c>
      <c r="AW2308" s="209">
        <f>WEEKNUM(R2308)-WEEKNUM(EOMONTH(R2308,-1)+1)+1</f>
        <v>3</v>
      </c>
      <c r="AX2308" s="209">
        <f>IF(BB2308="S",IF(Q2308="1. Aceitou o programa",R2308-B2308,0),0)</f>
        <v>72</v>
      </c>
      <c r="AY2308" s="209">
        <f>IF(BB2308="S",IF(AND(S2308&lt;&gt;"",R2308&lt;&gt;""),S2308-R2308,0),0)</f>
        <v>0</v>
      </c>
      <c r="AZ2308" s="209">
        <f>IF(BB2308="S",IF(Q2308="1. Aceitou o programa",IF(OR(X2308="Não se Aplica",X2308=""),IF(OR(W2308="Não se Aplica",W2308=""),0,W2308-V2308),AVERAGE(X2308-W2308,W2308-V2308)),0),0)</f>
        <v>0</v>
      </c>
      <c r="BA2308" s="209">
        <f>IF(BB2308="S",IF(AND(Q2308="1. Aceitou o programa",AH2308="Realizada"),IFERROR(IF(AG2308="",0,AG2308-R2308),0),0),0)</f>
        <v>0</v>
      </c>
      <c r="BB2308" s="209" t="str">
        <f>_xlfn.XLOOKUP(U2308,'Lista Suspensa'!$AA$20:$AA$23,'Lista Suspensa'!$AB$20:$AB$23,"N/A")</f>
        <v>S</v>
      </c>
    </row>
    <row r="2309" spans="1:54" ht="12" customHeight="1">
      <c r="A2309" s="151" t="s">
        <v>54</v>
      </c>
      <c r="B2309" s="152">
        <v>46083</v>
      </c>
      <c r="C2309" s="153" t="s">
        <v>55</v>
      </c>
      <c r="D2309" s="153" t="s">
        <v>56</v>
      </c>
      <c r="E2309" s="244">
        <v>94340473</v>
      </c>
      <c r="F2309" s="144" t="s">
        <v>4641</v>
      </c>
      <c r="G2309" s="230"/>
      <c r="H2309" s="154">
        <v>30484</v>
      </c>
      <c r="I2309" s="153">
        <v>42</v>
      </c>
      <c r="J2309" s="148" t="s">
        <v>70</v>
      </c>
      <c r="K2309" s="153" t="s">
        <v>59</v>
      </c>
      <c r="L2309" s="153"/>
      <c r="M2309" s="153"/>
      <c r="N2309" s="153">
        <v>110</v>
      </c>
      <c r="O2309" s="155">
        <v>11965795971</v>
      </c>
      <c r="P2309" s="156" t="s">
        <v>60</v>
      </c>
      <c r="Q2309" s="157" t="s">
        <v>110</v>
      </c>
      <c r="R2309" s="158">
        <v>46155</v>
      </c>
      <c r="S2309" s="159"/>
      <c r="T2309" s="159" t="s">
        <v>62</v>
      </c>
      <c r="U2309" s="159" t="s">
        <v>111</v>
      </c>
      <c r="V2309" s="154">
        <v>46149</v>
      </c>
      <c r="W2309" s="154"/>
      <c r="X2309" s="154"/>
      <c r="Y2309" s="160" t="s">
        <v>64</v>
      </c>
      <c r="Z2309" s="160" t="s">
        <v>65</v>
      </c>
      <c r="AA2309" s="153"/>
      <c r="AB2309" s="153"/>
      <c r="AC2309" s="182" t="e">
        <f t="shared" si="74"/>
        <v>#DIV/0!</v>
      </c>
      <c r="AD2309" s="153" t="e">
        <f t="shared" si="75"/>
        <v>#DIV/0!</v>
      </c>
      <c r="AE2309" s="233" t="s">
        <v>66</v>
      </c>
      <c r="AF2309" s="153"/>
      <c r="AG2309" s="159"/>
      <c r="AH2309" s="153"/>
      <c r="AI2309" s="161"/>
      <c r="AJ2309" s="153"/>
      <c r="AK2309" s="153"/>
      <c r="AL2309" s="207"/>
      <c r="AM2309" s="207"/>
      <c r="AN2309" s="207"/>
      <c r="AO2309" s="207" t="str">
        <f ca="1">IF(R2309="","",IF(R2309&gt;TODAY(),"0 meses",DATEDIF(R2309,TODAY(),"m") &amp; " meses"))</f>
        <v>0 meses</v>
      </c>
      <c r="AP2309" s="147" t="s">
        <v>67</v>
      </c>
      <c r="AQ2309" s="147" t="s">
        <v>67</v>
      </c>
      <c r="AR2309" s="147"/>
      <c r="AS2309" s="209" t="s">
        <v>68</v>
      </c>
      <c r="AT2309" s="223" t="str">
        <f>MONTH(B2309)&amp;"/"&amp;YEAR(B2309)</f>
        <v>3/2026</v>
      </c>
      <c r="AU2309" s="223">
        <f>WEEKNUM(B2309)-WEEKNUM(EOMONTH(B2309,-1)+1)+1</f>
        <v>1</v>
      </c>
      <c r="AV2309" s="209" t="str">
        <f>MONTH(R2309)&amp;"/"&amp;YEAR(R2309)</f>
        <v>5/2026</v>
      </c>
      <c r="AW2309" s="209">
        <f>WEEKNUM(R2309)-WEEKNUM(EOMONTH(R2309,-1)+1)+1</f>
        <v>3</v>
      </c>
      <c r="AX2309" s="209">
        <f>IF(BB2309="S",IF(Q2309="1. Aceitou o programa",R2309-B2309,0),0)</f>
        <v>72</v>
      </c>
      <c r="AY2309" s="209">
        <f>IF(BB2309="S",IF(AND(S2309&lt;&gt;"",R2309&lt;&gt;""),S2309-R2309,0),0)</f>
        <v>0</v>
      </c>
      <c r="AZ2309" s="209">
        <f>IF(BB2309="S",IF(Q2309="1. Aceitou o programa",IF(OR(X2309="Não se Aplica",X2309=""),IF(OR(W2309="Não se Aplica",W2309=""),0,W2309-V2309),AVERAGE(X2309-W2309,W2309-V2309)),0),0)</f>
        <v>0</v>
      </c>
      <c r="BA2309" s="209">
        <f>IF(BB2309="S",IF(AND(Q2309="1. Aceitou o programa",AH2309="Realizada"),IFERROR(IF(AG2309="",0,AG2309-R2309),0),0),0)</f>
        <v>0</v>
      </c>
      <c r="BB2309" s="209" t="str">
        <f>_xlfn.XLOOKUP(U2309,'Lista Suspensa'!$AA$20:$AA$23,'Lista Suspensa'!$AB$20:$AB$23,"N/A")</f>
        <v>S</v>
      </c>
    </row>
    <row r="2310" spans="1:54" ht="12" customHeight="1">
      <c r="A2310" s="151" t="s">
        <v>54</v>
      </c>
      <c r="B2310" s="152">
        <v>46083</v>
      </c>
      <c r="C2310" s="153" t="s">
        <v>55</v>
      </c>
      <c r="D2310" s="153" t="s">
        <v>56</v>
      </c>
      <c r="E2310" s="244">
        <v>94516907</v>
      </c>
      <c r="F2310" s="144" t="s">
        <v>4642</v>
      </c>
      <c r="G2310" s="230"/>
      <c r="H2310" s="154">
        <v>30980</v>
      </c>
      <c r="I2310" s="153">
        <v>41</v>
      </c>
      <c r="J2310" s="148" t="s">
        <v>58</v>
      </c>
      <c r="K2310" s="153" t="s">
        <v>59</v>
      </c>
      <c r="L2310" s="153"/>
      <c r="M2310" s="153"/>
      <c r="N2310" s="153">
        <v>60</v>
      </c>
      <c r="O2310" s="155" t="s">
        <v>4643</v>
      </c>
      <c r="P2310" s="156" t="s">
        <v>60</v>
      </c>
      <c r="Q2310" s="157" t="s">
        <v>110</v>
      </c>
      <c r="R2310" s="158">
        <v>46155</v>
      </c>
      <c r="S2310" s="159"/>
      <c r="T2310" s="159" t="s">
        <v>62</v>
      </c>
      <c r="U2310" s="159" t="s">
        <v>111</v>
      </c>
      <c r="V2310" s="154">
        <v>46149</v>
      </c>
      <c r="W2310" s="154"/>
      <c r="X2310" s="154"/>
      <c r="Y2310" s="160" t="s">
        <v>64</v>
      </c>
      <c r="Z2310" s="160" t="s">
        <v>65</v>
      </c>
      <c r="AA2310" s="153"/>
      <c r="AB2310" s="153"/>
      <c r="AC2310" s="182" t="e">
        <f t="shared" si="74"/>
        <v>#DIV/0!</v>
      </c>
      <c r="AD2310" s="153" t="e">
        <f t="shared" si="75"/>
        <v>#DIV/0!</v>
      </c>
      <c r="AE2310" s="233" t="s">
        <v>66</v>
      </c>
      <c r="AF2310" s="153"/>
      <c r="AG2310" s="159"/>
      <c r="AH2310" s="153"/>
      <c r="AI2310" s="161"/>
      <c r="AJ2310" s="153"/>
      <c r="AK2310" s="153"/>
      <c r="AL2310" s="207"/>
      <c r="AM2310" s="207"/>
      <c r="AN2310" s="207"/>
      <c r="AO2310" s="207" t="str">
        <f ca="1">IF(R2310="","",IF(R2310&gt;TODAY(),"0 meses",DATEDIF(R2310,TODAY(),"m") &amp; " meses"))</f>
        <v>0 meses</v>
      </c>
      <c r="AP2310" s="147" t="s">
        <v>67</v>
      </c>
      <c r="AQ2310" s="147" t="s">
        <v>67</v>
      </c>
      <c r="AR2310" s="147"/>
      <c r="AS2310" s="209" t="s">
        <v>68</v>
      </c>
      <c r="AT2310" s="223" t="str">
        <f>MONTH(B2310)&amp;"/"&amp;YEAR(B2310)</f>
        <v>3/2026</v>
      </c>
      <c r="AU2310" s="223">
        <f>WEEKNUM(B2310)-WEEKNUM(EOMONTH(B2310,-1)+1)+1</f>
        <v>1</v>
      </c>
      <c r="AV2310" s="209" t="str">
        <f>MONTH(R2310)&amp;"/"&amp;YEAR(R2310)</f>
        <v>5/2026</v>
      </c>
      <c r="AW2310" s="209">
        <f>WEEKNUM(R2310)-WEEKNUM(EOMONTH(R2310,-1)+1)+1</f>
        <v>3</v>
      </c>
      <c r="AX2310" s="209">
        <f>IF(BB2310="S",IF(Q2310="1. Aceitou o programa",R2310-B2310,0),0)</f>
        <v>72</v>
      </c>
      <c r="AY2310" s="209">
        <f>IF(BB2310="S",IF(AND(S2310&lt;&gt;"",R2310&lt;&gt;""),S2310-R2310,0),0)</f>
        <v>0</v>
      </c>
      <c r="AZ2310" s="209">
        <f>IF(BB2310="S",IF(Q2310="1. Aceitou o programa",IF(OR(X2310="Não se Aplica",X2310=""),IF(OR(W2310="Não se Aplica",W2310=""),0,W2310-V2310),AVERAGE(X2310-W2310,W2310-V2310)),0),0)</f>
        <v>0</v>
      </c>
      <c r="BA2310" s="209">
        <f>IF(BB2310="S",IF(AND(Q2310="1. Aceitou o programa",AH2310="Realizada"),IFERROR(IF(AG2310="",0,AG2310-R2310),0),0),0)</f>
        <v>0</v>
      </c>
      <c r="BB2310" s="209" t="str">
        <f>_xlfn.XLOOKUP(U2310,'Lista Suspensa'!$AA$20:$AA$23,'Lista Suspensa'!$AB$20:$AB$23,"N/A")</f>
        <v>S</v>
      </c>
    </row>
    <row r="2311" spans="1:54" ht="12" customHeight="1">
      <c r="A2311" s="151" t="s">
        <v>54</v>
      </c>
      <c r="B2311" s="152">
        <v>46083</v>
      </c>
      <c r="C2311" s="153" t="s">
        <v>55</v>
      </c>
      <c r="D2311" s="153" t="s">
        <v>56</v>
      </c>
      <c r="E2311" s="244">
        <v>94219198</v>
      </c>
      <c r="F2311" s="144" t="s">
        <v>4644</v>
      </c>
      <c r="G2311" s="230"/>
      <c r="H2311" s="154">
        <v>31180</v>
      </c>
      <c r="I2311" s="153">
        <v>41</v>
      </c>
      <c r="J2311" s="148" t="s">
        <v>58</v>
      </c>
      <c r="K2311" s="153" t="s">
        <v>59</v>
      </c>
      <c r="L2311" s="153"/>
      <c r="M2311" s="153"/>
      <c r="N2311" s="153">
        <v>80</v>
      </c>
      <c r="O2311" s="155">
        <v>99988037889</v>
      </c>
      <c r="P2311" s="156" t="s">
        <v>60</v>
      </c>
      <c r="Q2311" s="157" t="s">
        <v>110</v>
      </c>
      <c r="R2311" s="158">
        <v>46155</v>
      </c>
      <c r="S2311" s="159"/>
      <c r="T2311" s="159" t="s">
        <v>62</v>
      </c>
      <c r="U2311" s="159" t="s">
        <v>111</v>
      </c>
      <c r="V2311" s="154">
        <v>46149</v>
      </c>
      <c r="W2311" s="154"/>
      <c r="X2311" s="154"/>
      <c r="Y2311" s="160" t="s">
        <v>64</v>
      </c>
      <c r="Z2311" s="160" t="s">
        <v>65</v>
      </c>
      <c r="AA2311" s="153"/>
      <c r="AB2311" s="153"/>
      <c r="AC2311" s="182" t="e">
        <f t="shared" si="74"/>
        <v>#DIV/0!</v>
      </c>
      <c r="AD2311" s="153" t="e">
        <f t="shared" si="75"/>
        <v>#DIV/0!</v>
      </c>
      <c r="AE2311" s="233" t="s">
        <v>66</v>
      </c>
      <c r="AF2311" s="153"/>
      <c r="AG2311" s="159"/>
      <c r="AH2311" s="153"/>
      <c r="AI2311" s="161"/>
      <c r="AJ2311" s="153"/>
      <c r="AK2311" s="153"/>
      <c r="AL2311" s="207"/>
      <c r="AM2311" s="207"/>
      <c r="AN2311" s="207"/>
      <c r="AO2311" s="207" t="str">
        <f ca="1">IF(R2311="","",IF(R2311&gt;TODAY(),"0 meses",DATEDIF(R2311,TODAY(),"m") &amp; " meses"))</f>
        <v>0 meses</v>
      </c>
      <c r="AP2311" s="147" t="s">
        <v>67</v>
      </c>
      <c r="AQ2311" s="147" t="s">
        <v>67</v>
      </c>
      <c r="AR2311" s="147"/>
      <c r="AS2311" s="209" t="s">
        <v>68</v>
      </c>
      <c r="AT2311" s="223" t="str">
        <f>MONTH(B2311)&amp;"/"&amp;YEAR(B2311)</f>
        <v>3/2026</v>
      </c>
      <c r="AU2311" s="223">
        <f>WEEKNUM(B2311)-WEEKNUM(EOMONTH(B2311,-1)+1)+1</f>
        <v>1</v>
      </c>
      <c r="AV2311" s="209" t="str">
        <f>MONTH(R2311)&amp;"/"&amp;YEAR(R2311)</f>
        <v>5/2026</v>
      </c>
      <c r="AW2311" s="209">
        <f>WEEKNUM(R2311)-WEEKNUM(EOMONTH(R2311,-1)+1)+1</f>
        <v>3</v>
      </c>
      <c r="AX2311" s="209">
        <f>IF(BB2311="S",IF(Q2311="1. Aceitou o programa",R2311-B2311,0),0)</f>
        <v>72</v>
      </c>
      <c r="AY2311" s="209">
        <f>IF(BB2311="S",IF(AND(S2311&lt;&gt;"",R2311&lt;&gt;""),S2311-R2311,0),0)</f>
        <v>0</v>
      </c>
      <c r="AZ2311" s="209">
        <f>IF(BB2311="S",IF(Q2311="1. Aceitou o programa",IF(OR(X2311="Não se Aplica",X2311=""),IF(OR(W2311="Não se Aplica",W2311=""),0,W2311-V2311),AVERAGE(X2311-W2311,W2311-V2311)),0),0)</f>
        <v>0</v>
      </c>
      <c r="BA2311" s="209">
        <f>IF(BB2311="S",IF(AND(Q2311="1. Aceitou o programa",AH2311="Realizada"),IFERROR(IF(AG2311="",0,AG2311-R2311),0),0),0)</f>
        <v>0</v>
      </c>
      <c r="BB2311" s="209" t="str">
        <f>_xlfn.XLOOKUP(U2311,'Lista Suspensa'!$AA$20:$AA$23,'Lista Suspensa'!$AB$20:$AB$23,"N/A")</f>
        <v>S</v>
      </c>
    </row>
    <row r="2312" spans="1:54" ht="12" customHeight="1">
      <c r="A2312" s="151" t="s">
        <v>54</v>
      </c>
      <c r="B2312" s="152">
        <v>46083</v>
      </c>
      <c r="C2312" s="153" t="s">
        <v>55</v>
      </c>
      <c r="D2312" s="153" t="s">
        <v>56</v>
      </c>
      <c r="E2312" s="244">
        <v>808215221</v>
      </c>
      <c r="F2312" s="144" t="s">
        <v>4645</v>
      </c>
      <c r="G2312" s="230"/>
      <c r="H2312" s="154">
        <v>31182</v>
      </c>
      <c r="I2312" s="153">
        <v>41</v>
      </c>
      <c r="J2312" s="148" t="s">
        <v>70</v>
      </c>
      <c r="K2312" s="153" t="s">
        <v>59</v>
      </c>
      <c r="L2312" s="153"/>
      <c r="M2312" s="153"/>
      <c r="N2312" s="153">
        <v>600</v>
      </c>
      <c r="O2312" s="155" t="s">
        <v>4646</v>
      </c>
      <c r="P2312" s="156" t="s">
        <v>60</v>
      </c>
      <c r="Q2312" s="157" t="s">
        <v>110</v>
      </c>
      <c r="R2312" s="158">
        <v>46155</v>
      </c>
      <c r="S2312" s="159"/>
      <c r="T2312" s="159" t="s">
        <v>62</v>
      </c>
      <c r="U2312" s="159" t="s">
        <v>111</v>
      </c>
      <c r="V2312" s="154">
        <v>46149</v>
      </c>
      <c r="W2312" s="154"/>
      <c r="X2312" s="154"/>
      <c r="Y2312" s="160" t="s">
        <v>64</v>
      </c>
      <c r="Z2312" s="160" t="s">
        <v>65</v>
      </c>
      <c r="AA2312" s="153"/>
      <c r="AB2312" s="153"/>
      <c r="AC2312" s="182" t="e">
        <f t="shared" si="74"/>
        <v>#DIV/0!</v>
      </c>
      <c r="AD2312" s="153" t="e">
        <f t="shared" si="75"/>
        <v>#DIV/0!</v>
      </c>
      <c r="AE2312" s="233" t="s">
        <v>66</v>
      </c>
      <c r="AF2312" s="153"/>
      <c r="AG2312" s="159"/>
      <c r="AH2312" s="153"/>
      <c r="AI2312" s="161"/>
      <c r="AJ2312" s="153"/>
      <c r="AK2312" s="153"/>
      <c r="AL2312" s="207"/>
      <c r="AM2312" s="207"/>
      <c r="AN2312" s="207"/>
      <c r="AO2312" s="207" t="str">
        <f ca="1">IF(R2312="","",IF(R2312&gt;TODAY(),"0 meses",DATEDIF(R2312,TODAY(),"m") &amp; " meses"))</f>
        <v>0 meses</v>
      </c>
      <c r="AP2312" s="147" t="s">
        <v>67</v>
      </c>
      <c r="AQ2312" s="147" t="s">
        <v>67</v>
      </c>
      <c r="AR2312" s="147"/>
      <c r="AS2312" s="209" t="s">
        <v>68</v>
      </c>
      <c r="AT2312" s="223" t="str">
        <f>MONTH(B2312)&amp;"/"&amp;YEAR(B2312)</f>
        <v>3/2026</v>
      </c>
      <c r="AU2312" s="223">
        <f>WEEKNUM(B2312)-WEEKNUM(EOMONTH(B2312,-1)+1)+1</f>
        <v>1</v>
      </c>
      <c r="AV2312" s="209" t="str">
        <f>MONTH(R2312)&amp;"/"&amp;YEAR(R2312)</f>
        <v>5/2026</v>
      </c>
      <c r="AW2312" s="209">
        <f>WEEKNUM(R2312)-WEEKNUM(EOMONTH(R2312,-1)+1)+1</f>
        <v>3</v>
      </c>
      <c r="AX2312" s="209">
        <f>IF(BB2312="S",IF(Q2312="1. Aceitou o programa",R2312-B2312,0),0)</f>
        <v>72</v>
      </c>
      <c r="AY2312" s="209">
        <f>IF(BB2312="S",IF(AND(S2312&lt;&gt;"",R2312&lt;&gt;""),S2312-R2312,0),0)</f>
        <v>0</v>
      </c>
      <c r="AZ2312" s="209">
        <f>IF(BB2312="S",IF(Q2312="1. Aceitou o programa",IF(OR(X2312="Não se Aplica",X2312=""),IF(OR(W2312="Não se Aplica",W2312=""),0,W2312-V2312),AVERAGE(X2312-W2312,W2312-V2312)),0),0)</f>
        <v>0</v>
      </c>
      <c r="BA2312" s="209">
        <f>IF(BB2312="S",IF(AND(Q2312="1. Aceitou o programa",AH2312="Realizada"),IFERROR(IF(AG2312="",0,AG2312-R2312),0),0),0)</f>
        <v>0</v>
      </c>
      <c r="BB2312" s="209" t="str">
        <f>_xlfn.XLOOKUP(U2312,'Lista Suspensa'!$AA$20:$AA$23,'Lista Suspensa'!$AB$20:$AB$23,"N/A")</f>
        <v>S</v>
      </c>
    </row>
    <row r="2313" spans="1:54" ht="12" customHeight="1">
      <c r="A2313" s="151" t="s">
        <v>54</v>
      </c>
      <c r="B2313" s="152">
        <v>46083</v>
      </c>
      <c r="C2313" s="153" t="s">
        <v>55</v>
      </c>
      <c r="D2313" s="153" t="s">
        <v>56</v>
      </c>
      <c r="E2313" s="244">
        <v>93947805</v>
      </c>
      <c r="F2313" s="144" t="s">
        <v>4647</v>
      </c>
      <c r="G2313" s="230"/>
      <c r="H2313" s="154">
        <v>31441</v>
      </c>
      <c r="I2313" s="153">
        <v>40</v>
      </c>
      <c r="J2313" s="148" t="s">
        <v>70</v>
      </c>
      <c r="K2313" s="153" t="s">
        <v>59</v>
      </c>
      <c r="L2313" s="153"/>
      <c r="M2313" s="153"/>
      <c r="N2313" s="153">
        <v>60</v>
      </c>
      <c r="O2313" s="155" t="s">
        <v>4648</v>
      </c>
      <c r="P2313" s="156" t="s">
        <v>60</v>
      </c>
      <c r="Q2313" s="157" t="s">
        <v>110</v>
      </c>
      <c r="R2313" s="158">
        <v>46155</v>
      </c>
      <c r="S2313" s="159"/>
      <c r="T2313" s="159" t="s">
        <v>62</v>
      </c>
      <c r="U2313" s="159" t="s">
        <v>111</v>
      </c>
      <c r="V2313" s="154">
        <v>46149</v>
      </c>
      <c r="W2313" s="154"/>
      <c r="X2313" s="154"/>
      <c r="Y2313" s="160" t="s">
        <v>4649</v>
      </c>
      <c r="Z2313" s="160" t="s">
        <v>65</v>
      </c>
      <c r="AA2313" s="153"/>
      <c r="AB2313" s="153"/>
      <c r="AC2313" s="182" t="e">
        <f t="shared" si="74"/>
        <v>#DIV/0!</v>
      </c>
      <c r="AD2313" s="153" t="e">
        <f t="shared" si="75"/>
        <v>#DIV/0!</v>
      </c>
      <c r="AE2313" s="233" t="s">
        <v>66</v>
      </c>
      <c r="AF2313" s="153"/>
      <c r="AG2313" s="159"/>
      <c r="AH2313" s="153"/>
      <c r="AI2313" s="161"/>
      <c r="AJ2313" s="153"/>
      <c r="AK2313" s="153"/>
      <c r="AL2313" s="207"/>
      <c r="AM2313" s="207"/>
      <c r="AN2313" s="207"/>
      <c r="AO2313" s="207" t="str">
        <f ca="1">IF(R2313="","",IF(R2313&gt;TODAY(),"0 meses",DATEDIF(R2313,TODAY(),"m") &amp; " meses"))</f>
        <v>0 meses</v>
      </c>
      <c r="AP2313" s="147" t="s">
        <v>67</v>
      </c>
      <c r="AQ2313" s="147" t="s">
        <v>67</v>
      </c>
      <c r="AR2313" s="147"/>
      <c r="AS2313" s="209" t="s">
        <v>68</v>
      </c>
      <c r="AT2313" s="223" t="str">
        <f>MONTH(B2313)&amp;"/"&amp;YEAR(B2313)</f>
        <v>3/2026</v>
      </c>
      <c r="AU2313" s="223">
        <f>WEEKNUM(B2313)-WEEKNUM(EOMONTH(B2313,-1)+1)+1</f>
        <v>1</v>
      </c>
      <c r="AV2313" s="209" t="str">
        <f>MONTH(R2313)&amp;"/"&amp;YEAR(R2313)</f>
        <v>5/2026</v>
      </c>
      <c r="AW2313" s="209">
        <f>WEEKNUM(R2313)-WEEKNUM(EOMONTH(R2313,-1)+1)+1</f>
        <v>3</v>
      </c>
      <c r="AX2313" s="209">
        <f>IF(BB2313="S",IF(Q2313="1. Aceitou o programa",R2313-B2313,0),0)</f>
        <v>72</v>
      </c>
      <c r="AY2313" s="209">
        <f>IF(BB2313="S",IF(AND(S2313&lt;&gt;"",R2313&lt;&gt;""),S2313-R2313,0),0)</f>
        <v>0</v>
      </c>
      <c r="AZ2313" s="209">
        <f>IF(BB2313="S",IF(Q2313="1. Aceitou o programa",IF(OR(X2313="Não se Aplica",X2313=""),IF(OR(W2313="Não se Aplica",W2313=""),0,W2313-V2313),AVERAGE(X2313-W2313,W2313-V2313)),0),0)</f>
        <v>0</v>
      </c>
      <c r="BA2313" s="209">
        <f>IF(BB2313="S",IF(AND(Q2313="1. Aceitou o programa",AH2313="Realizada"),IFERROR(IF(AG2313="",0,AG2313-R2313),0),0),0)</f>
        <v>0</v>
      </c>
      <c r="BB2313" s="209" t="str">
        <f>_xlfn.XLOOKUP(U2313,'Lista Suspensa'!$AA$20:$AA$23,'Lista Suspensa'!$AB$20:$AB$23,"N/A")</f>
        <v>S</v>
      </c>
    </row>
    <row r="2314" spans="1:54" ht="12" customHeight="1">
      <c r="A2314" s="151" t="s">
        <v>54</v>
      </c>
      <c r="B2314" s="152">
        <v>46083</v>
      </c>
      <c r="C2314" s="153" t="s">
        <v>55</v>
      </c>
      <c r="D2314" s="153" t="s">
        <v>56</v>
      </c>
      <c r="E2314" s="244">
        <v>93404832</v>
      </c>
      <c r="F2314" s="144" t="s">
        <v>4650</v>
      </c>
      <c r="G2314" s="230"/>
      <c r="H2314" s="154">
        <v>31484</v>
      </c>
      <c r="I2314" s="153">
        <v>40</v>
      </c>
      <c r="J2314" s="148" t="s">
        <v>70</v>
      </c>
      <c r="K2314" s="153" t="s">
        <v>59</v>
      </c>
      <c r="L2314" s="153"/>
      <c r="M2314" s="153"/>
      <c r="N2314" s="153">
        <v>110</v>
      </c>
      <c r="O2314" s="155" t="s">
        <v>4651</v>
      </c>
      <c r="P2314" s="156" t="s">
        <v>60</v>
      </c>
      <c r="Q2314" s="157" t="s">
        <v>110</v>
      </c>
      <c r="R2314" s="158">
        <v>46155</v>
      </c>
      <c r="S2314" s="159"/>
      <c r="T2314" s="159" t="s">
        <v>62</v>
      </c>
      <c r="U2314" s="159" t="s">
        <v>111</v>
      </c>
      <c r="V2314" s="154">
        <v>46149</v>
      </c>
      <c r="W2314" s="154">
        <v>46155</v>
      </c>
      <c r="X2314" s="154"/>
      <c r="Y2314" s="160" t="s">
        <v>99</v>
      </c>
      <c r="Z2314" s="160" t="s">
        <v>65</v>
      </c>
      <c r="AA2314" s="153"/>
      <c r="AB2314" s="153"/>
      <c r="AC2314" s="182" t="e">
        <f t="shared" si="74"/>
        <v>#DIV/0!</v>
      </c>
      <c r="AD2314" s="153" t="e">
        <f t="shared" si="75"/>
        <v>#DIV/0!</v>
      </c>
      <c r="AE2314" s="233" t="s">
        <v>66</v>
      </c>
      <c r="AF2314" s="153"/>
      <c r="AG2314" s="159"/>
      <c r="AH2314" s="153"/>
      <c r="AI2314" s="161"/>
      <c r="AJ2314" s="153"/>
      <c r="AK2314" s="153"/>
      <c r="AL2314" s="207"/>
      <c r="AM2314" s="207"/>
      <c r="AN2314" s="207"/>
      <c r="AO2314" s="207" t="str">
        <f ca="1">IF(R2314="","",IF(R2314&gt;TODAY(),"0 meses",DATEDIF(R2314,TODAY(),"m") &amp; " meses"))</f>
        <v>0 meses</v>
      </c>
      <c r="AP2314" s="147" t="s">
        <v>67</v>
      </c>
      <c r="AQ2314" s="147" t="s">
        <v>67</v>
      </c>
      <c r="AR2314" s="147"/>
      <c r="AS2314" s="209" t="s">
        <v>68</v>
      </c>
      <c r="AT2314" s="223" t="str">
        <f>MONTH(B2314)&amp;"/"&amp;YEAR(B2314)</f>
        <v>3/2026</v>
      </c>
      <c r="AU2314" s="223">
        <f>WEEKNUM(B2314)-WEEKNUM(EOMONTH(B2314,-1)+1)+1</f>
        <v>1</v>
      </c>
      <c r="AV2314" s="209" t="str">
        <f>MONTH(R2314)&amp;"/"&amp;YEAR(R2314)</f>
        <v>5/2026</v>
      </c>
      <c r="AW2314" s="209">
        <f>WEEKNUM(R2314)-WEEKNUM(EOMONTH(R2314,-1)+1)+1</f>
        <v>3</v>
      </c>
      <c r="AX2314" s="209">
        <f>IF(BB2314="S",IF(Q2314="1. Aceitou o programa",R2314-B2314,0),0)</f>
        <v>72</v>
      </c>
      <c r="AY2314" s="209">
        <f>IF(BB2314="S",IF(AND(S2314&lt;&gt;"",R2314&lt;&gt;""),S2314-R2314,0),0)</f>
        <v>0</v>
      </c>
      <c r="AZ2314" s="209">
        <f>IF(BB2314="S",IF(Q2314="1. Aceitou o programa",IF(OR(X2314="Não se Aplica",X2314=""),IF(OR(W2314="Não se Aplica",W2314=""),0,W2314-V2314),AVERAGE(X2314-W2314,W2314-V2314)),0),0)</f>
        <v>6</v>
      </c>
      <c r="BA2314" s="209">
        <f>IF(BB2314="S",IF(AND(Q2314="1. Aceitou o programa",AH2314="Realizada"),IFERROR(IF(AG2314="",0,AG2314-R2314),0),0),0)</f>
        <v>0</v>
      </c>
      <c r="BB2314" s="209" t="str">
        <f>_xlfn.XLOOKUP(U2314,'Lista Suspensa'!$AA$20:$AA$23,'Lista Suspensa'!$AB$20:$AB$23,"N/A")</f>
        <v>S</v>
      </c>
    </row>
    <row r="2315" spans="1:54" ht="12" customHeight="1">
      <c r="A2315" s="151" t="s">
        <v>54</v>
      </c>
      <c r="B2315" s="152">
        <v>46083</v>
      </c>
      <c r="C2315" s="153" t="s">
        <v>55</v>
      </c>
      <c r="D2315" s="153" t="s">
        <v>56</v>
      </c>
      <c r="E2315" s="244">
        <v>94335581</v>
      </c>
      <c r="F2315" s="144" t="s">
        <v>4652</v>
      </c>
      <c r="G2315" s="230"/>
      <c r="H2315" s="154">
        <v>31598</v>
      </c>
      <c r="I2315" s="153">
        <v>39</v>
      </c>
      <c r="J2315" s="148" t="s">
        <v>70</v>
      </c>
      <c r="K2315" s="153" t="s">
        <v>59</v>
      </c>
      <c r="L2315" s="153"/>
      <c r="M2315" s="153"/>
      <c r="N2315" s="153">
        <v>110</v>
      </c>
      <c r="O2315" s="155" t="s">
        <v>4653</v>
      </c>
      <c r="P2315" s="156" t="s">
        <v>60</v>
      </c>
      <c r="Q2315" s="157" t="s">
        <v>110</v>
      </c>
      <c r="R2315" s="158">
        <v>46155</v>
      </c>
      <c r="S2315" s="159"/>
      <c r="T2315" s="159" t="s">
        <v>62</v>
      </c>
      <c r="U2315" s="159" t="s">
        <v>111</v>
      </c>
      <c r="V2315" s="154">
        <v>46149</v>
      </c>
      <c r="W2315" s="154"/>
      <c r="X2315" s="154"/>
      <c r="Y2315" s="160" t="s">
        <v>4654</v>
      </c>
      <c r="Z2315" s="160" t="s">
        <v>65</v>
      </c>
      <c r="AA2315" s="153"/>
      <c r="AB2315" s="153"/>
      <c r="AC2315" s="182" t="e">
        <f t="shared" si="74"/>
        <v>#DIV/0!</v>
      </c>
      <c r="AD2315" s="153" t="e">
        <f t="shared" si="75"/>
        <v>#DIV/0!</v>
      </c>
      <c r="AE2315" s="233" t="s">
        <v>66</v>
      </c>
      <c r="AF2315" s="153" t="s">
        <v>161</v>
      </c>
      <c r="AG2315" s="159" t="s">
        <v>4655</v>
      </c>
      <c r="AH2315" s="153"/>
      <c r="AI2315" s="161"/>
      <c r="AJ2315" s="153"/>
      <c r="AK2315" s="153"/>
      <c r="AL2315" s="207"/>
      <c r="AM2315" s="207"/>
      <c r="AN2315" s="207"/>
      <c r="AO2315" s="207" t="str">
        <f ca="1">IF(R2315="","",IF(R2315&gt;TODAY(),"0 meses",DATEDIF(R2315,TODAY(),"m") &amp; " meses"))</f>
        <v>0 meses</v>
      </c>
      <c r="AP2315" s="147" t="s">
        <v>67</v>
      </c>
      <c r="AQ2315" s="147" t="s">
        <v>67</v>
      </c>
      <c r="AR2315" s="147"/>
      <c r="AS2315" s="209" t="s">
        <v>68</v>
      </c>
      <c r="AT2315" s="223" t="str">
        <f>MONTH(B2315)&amp;"/"&amp;YEAR(B2315)</f>
        <v>3/2026</v>
      </c>
      <c r="AU2315" s="223">
        <f>WEEKNUM(B2315)-WEEKNUM(EOMONTH(B2315,-1)+1)+1</f>
        <v>1</v>
      </c>
      <c r="AV2315" s="209" t="str">
        <f>MONTH(R2315)&amp;"/"&amp;YEAR(R2315)</f>
        <v>5/2026</v>
      </c>
      <c r="AW2315" s="209">
        <f>WEEKNUM(R2315)-WEEKNUM(EOMONTH(R2315,-1)+1)+1</f>
        <v>3</v>
      </c>
      <c r="AX2315" s="209">
        <f>IF(BB2315="S",IF(Q2315="1. Aceitou o programa",R2315-B2315,0),0)</f>
        <v>72</v>
      </c>
      <c r="AY2315" s="209">
        <f>IF(BB2315="S",IF(AND(S2315&lt;&gt;"",R2315&lt;&gt;""),S2315-R2315,0),0)</f>
        <v>0</v>
      </c>
      <c r="AZ2315" s="209">
        <f>IF(BB2315="S",IF(Q2315="1. Aceitou o programa",IF(OR(X2315="Não se Aplica",X2315=""),IF(OR(W2315="Não se Aplica",W2315=""),0,W2315-V2315),AVERAGE(X2315-W2315,W2315-V2315)),0),0)</f>
        <v>0</v>
      </c>
      <c r="BA2315" s="209">
        <f>IF(BB2315="S",IF(AND(Q2315="1. Aceitou o programa",AH2315="Realizada"),IFERROR(IF(AG2315="",0,AG2315-R2315),0),0),0)</f>
        <v>0</v>
      </c>
      <c r="BB2315" s="209" t="str">
        <f>_xlfn.XLOOKUP(U2315,'Lista Suspensa'!$AA$20:$AA$23,'Lista Suspensa'!$AB$20:$AB$23,"N/A")</f>
        <v>S</v>
      </c>
    </row>
    <row r="2316" spans="1:54" ht="12" customHeight="1">
      <c r="A2316" s="151" t="s">
        <v>54</v>
      </c>
      <c r="B2316" s="152">
        <v>46083</v>
      </c>
      <c r="C2316" s="153" t="s">
        <v>55</v>
      </c>
      <c r="D2316" s="153" t="s">
        <v>56</v>
      </c>
      <c r="E2316" s="244">
        <v>94041160</v>
      </c>
      <c r="F2316" s="144" t="s">
        <v>4656</v>
      </c>
      <c r="G2316" s="230"/>
      <c r="H2316" s="154">
        <v>31951</v>
      </c>
      <c r="I2316" s="153">
        <v>38</v>
      </c>
      <c r="J2316" s="148" t="s">
        <v>58</v>
      </c>
      <c r="K2316" s="153" t="s">
        <v>59</v>
      </c>
      <c r="L2316" s="153"/>
      <c r="M2316" s="153"/>
      <c r="N2316" s="153">
        <v>50</v>
      </c>
      <c r="O2316" s="155" t="s">
        <v>4657</v>
      </c>
      <c r="P2316" s="156" t="s">
        <v>60</v>
      </c>
      <c r="Q2316" s="157" t="s">
        <v>110</v>
      </c>
      <c r="R2316" s="158">
        <v>46155</v>
      </c>
      <c r="S2316" s="159"/>
      <c r="T2316" s="159" t="s">
        <v>62</v>
      </c>
      <c r="U2316" s="159" t="s">
        <v>111</v>
      </c>
      <c r="V2316" s="154">
        <v>46149</v>
      </c>
      <c r="W2316" s="154">
        <v>46155</v>
      </c>
      <c r="X2316" s="154"/>
      <c r="Y2316" s="160" t="s">
        <v>99</v>
      </c>
      <c r="Z2316" s="160" t="s">
        <v>65</v>
      </c>
      <c r="AA2316" s="153"/>
      <c r="AB2316" s="153"/>
      <c r="AC2316" s="182" t="e">
        <f t="shared" si="74"/>
        <v>#DIV/0!</v>
      </c>
      <c r="AD2316" s="153" t="e">
        <f t="shared" si="75"/>
        <v>#DIV/0!</v>
      </c>
      <c r="AE2316" s="233" t="s">
        <v>66</v>
      </c>
      <c r="AF2316" s="153"/>
      <c r="AG2316" s="159"/>
      <c r="AH2316" s="153"/>
      <c r="AI2316" s="161"/>
      <c r="AJ2316" s="153"/>
      <c r="AK2316" s="153"/>
      <c r="AL2316" s="207"/>
      <c r="AM2316" s="207"/>
      <c r="AN2316" s="207"/>
      <c r="AO2316" s="207" t="str">
        <f ca="1">IF(R2316="","",IF(R2316&gt;TODAY(),"0 meses",DATEDIF(R2316,TODAY(),"m") &amp; " meses"))</f>
        <v>0 meses</v>
      </c>
      <c r="AP2316" s="147" t="s">
        <v>67</v>
      </c>
      <c r="AQ2316" s="147" t="s">
        <v>67</v>
      </c>
      <c r="AR2316" s="147"/>
      <c r="AS2316" s="209" t="s">
        <v>68</v>
      </c>
      <c r="AT2316" s="223" t="str">
        <f>MONTH(B2316)&amp;"/"&amp;YEAR(B2316)</f>
        <v>3/2026</v>
      </c>
      <c r="AU2316" s="223">
        <f>WEEKNUM(B2316)-WEEKNUM(EOMONTH(B2316,-1)+1)+1</f>
        <v>1</v>
      </c>
      <c r="AV2316" s="209" t="str">
        <f>MONTH(R2316)&amp;"/"&amp;YEAR(R2316)</f>
        <v>5/2026</v>
      </c>
      <c r="AW2316" s="209">
        <f>WEEKNUM(R2316)-WEEKNUM(EOMONTH(R2316,-1)+1)+1</f>
        <v>3</v>
      </c>
      <c r="AX2316" s="209">
        <f>IF(BB2316="S",IF(Q2316="1. Aceitou o programa",R2316-B2316,0),0)</f>
        <v>72</v>
      </c>
      <c r="AY2316" s="209">
        <f>IF(BB2316="S",IF(AND(S2316&lt;&gt;"",R2316&lt;&gt;""),S2316-R2316,0),0)</f>
        <v>0</v>
      </c>
      <c r="AZ2316" s="209">
        <f>IF(BB2316="S",IF(Q2316="1. Aceitou o programa",IF(OR(X2316="Não se Aplica",X2316=""),IF(OR(W2316="Não se Aplica",W2316=""),0,W2316-V2316),AVERAGE(X2316-W2316,W2316-V2316)),0),0)</f>
        <v>6</v>
      </c>
      <c r="BA2316" s="209">
        <f>IF(BB2316="S",IF(AND(Q2316="1. Aceitou o programa",AH2316="Realizada"),IFERROR(IF(AG2316="",0,AG2316-R2316),0),0),0)</f>
        <v>0</v>
      </c>
      <c r="BB2316" s="209" t="str">
        <f>_xlfn.XLOOKUP(U2316,'Lista Suspensa'!$AA$20:$AA$23,'Lista Suspensa'!$AB$20:$AB$23,"N/A")</f>
        <v>S</v>
      </c>
    </row>
    <row r="2317" spans="1:54" ht="12" customHeight="1">
      <c r="A2317" s="151" t="s">
        <v>54</v>
      </c>
      <c r="B2317" s="152">
        <v>46083</v>
      </c>
      <c r="C2317" s="153" t="s">
        <v>55</v>
      </c>
      <c r="D2317" s="153" t="s">
        <v>56</v>
      </c>
      <c r="E2317" s="244">
        <v>94496601</v>
      </c>
      <c r="F2317" s="144" t="s">
        <v>4658</v>
      </c>
      <c r="G2317" s="230"/>
      <c r="H2317" s="154">
        <v>32038</v>
      </c>
      <c r="I2317" s="153">
        <v>38</v>
      </c>
      <c r="J2317" s="148" t="s">
        <v>70</v>
      </c>
      <c r="K2317" s="153" t="s">
        <v>59</v>
      </c>
      <c r="L2317" s="153"/>
      <c r="M2317" s="153"/>
      <c r="N2317" s="153">
        <v>60</v>
      </c>
      <c r="O2317" s="155" t="s">
        <v>4659</v>
      </c>
      <c r="P2317" s="156" t="s">
        <v>60</v>
      </c>
      <c r="Q2317" s="157" t="s">
        <v>110</v>
      </c>
      <c r="R2317" s="158">
        <v>46155</v>
      </c>
      <c r="S2317" s="159"/>
      <c r="T2317" s="159" t="s">
        <v>62</v>
      </c>
      <c r="U2317" s="159" t="s">
        <v>111</v>
      </c>
      <c r="V2317" s="154">
        <v>46149</v>
      </c>
      <c r="W2317" s="154"/>
      <c r="X2317" s="154"/>
      <c r="Y2317" s="160" t="s">
        <v>64</v>
      </c>
      <c r="Z2317" s="160" t="s">
        <v>65</v>
      </c>
      <c r="AA2317" s="153"/>
      <c r="AB2317" s="153"/>
      <c r="AC2317" s="182" t="e">
        <f t="shared" si="74"/>
        <v>#DIV/0!</v>
      </c>
      <c r="AD2317" s="153" t="e">
        <f t="shared" si="75"/>
        <v>#DIV/0!</v>
      </c>
      <c r="AE2317" s="233" t="s">
        <v>66</v>
      </c>
      <c r="AF2317" s="153"/>
      <c r="AG2317" s="159"/>
      <c r="AH2317" s="153"/>
      <c r="AI2317" s="161"/>
      <c r="AJ2317" s="153"/>
      <c r="AK2317" s="153"/>
      <c r="AL2317" s="207"/>
      <c r="AM2317" s="207"/>
      <c r="AN2317" s="207"/>
      <c r="AO2317" s="207" t="str">
        <f ca="1">IF(R2317="","",IF(R2317&gt;TODAY(),"0 meses",DATEDIF(R2317,TODAY(),"m") &amp; " meses"))</f>
        <v>0 meses</v>
      </c>
      <c r="AP2317" s="147" t="s">
        <v>67</v>
      </c>
      <c r="AQ2317" s="147" t="s">
        <v>67</v>
      </c>
      <c r="AR2317" s="147"/>
      <c r="AS2317" s="209" t="s">
        <v>68</v>
      </c>
      <c r="AT2317" s="223" t="str">
        <f>MONTH(B2317)&amp;"/"&amp;YEAR(B2317)</f>
        <v>3/2026</v>
      </c>
      <c r="AU2317" s="223">
        <f>WEEKNUM(B2317)-WEEKNUM(EOMONTH(B2317,-1)+1)+1</f>
        <v>1</v>
      </c>
      <c r="AV2317" s="209" t="str">
        <f>MONTH(R2317)&amp;"/"&amp;YEAR(R2317)</f>
        <v>5/2026</v>
      </c>
      <c r="AW2317" s="209">
        <f>WEEKNUM(R2317)-WEEKNUM(EOMONTH(R2317,-1)+1)+1</f>
        <v>3</v>
      </c>
      <c r="AX2317" s="209">
        <f>IF(BB2317="S",IF(Q2317="1. Aceitou o programa",R2317-B2317,0),0)</f>
        <v>72</v>
      </c>
      <c r="AY2317" s="209">
        <f>IF(BB2317="S",IF(AND(S2317&lt;&gt;"",R2317&lt;&gt;""),S2317-R2317,0),0)</f>
        <v>0</v>
      </c>
      <c r="AZ2317" s="209">
        <f>IF(BB2317="S",IF(Q2317="1. Aceitou o programa",IF(OR(X2317="Não se Aplica",X2317=""),IF(OR(W2317="Não se Aplica",W2317=""),0,W2317-V2317),AVERAGE(X2317-W2317,W2317-V2317)),0),0)</f>
        <v>0</v>
      </c>
      <c r="BA2317" s="209">
        <f>IF(BB2317="S",IF(AND(Q2317="1. Aceitou o programa",AH2317="Realizada"),IFERROR(IF(AG2317="",0,AG2317-R2317),0),0),0)</f>
        <v>0</v>
      </c>
      <c r="BB2317" s="209" t="str">
        <f>_xlfn.XLOOKUP(U2317,'Lista Suspensa'!$AA$20:$AA$23,'Lista Suspensa'!$AB$20:$AB$23,"N/A")</f>
        <v>S</v>
      </c>
    </row>
    <row r="2318" spans="1:54" ht="12" customHeight="1">
      <c r="A2318" s="151" t="s">
        <v>54</v>
      </c>
      <c r="B2318" s="152">
        <v>46083</v>
      </c>
      <c r="C2318" s="153" t="s">
        <v>55</v>
      </c>
      <c r="D2318" s="153" t="s">
        <v>56</v>
      </c>
      <c r="E2318" s="244">
        <v>94444852</v>
      </c>
      <c r="F2318" s="144" t="s">
        <v>4660</v>
      </c>
      <c r="G2318" s="230"/>
      <c r="H2318" s="154">
        <v>32162</v>
      </c>
      <c r="I2318" s="153">
        <v>38</v>
      </c>
      <c r="J2318" s="148" t="s">
        <v>70</v>
      </c>
      <c r="K2318" s="153" t="s">
        <v>59</v>
      </c>
      <c r="L2318" s="153"/>
      <c r="M2318" s="153"/>
      <c r="N2318" s="153">
        <v>60</v>
      </c>
      <c r="O2318" s="155">
        <v>11986152529</v>
      </c>
      <c r="P2318" s="156" t="s">
        <v>60</v>
      </c>
      <c r="Q2318" s="157" t="s">
        <v>110</v>
      </c>
      <c r="R2318" s="158">
        <v>46155</v>
      </c>
      <c r="S2318" s="159"/>
      <c r="T2318" s="159" t="s">
        <v>62</v>
      </c>
      <c r="U2318" s="159" t="s">
        <v>111</v>
      </c>
      <c r="V2318" s="154">
        <v>46149</v>
      </c>
      <c r="W2318" s="154"/>
      <c r="X2318" s="154"/>
      <c r="Y2318" s="160" t="s">
        <v>4491</v>
      </c>
      <c r="Z2318" s="160" t="s">
        <v>65</v>
      </c>
      <c r="AA2318" s="153"/>
      <c r="AB2318" s="153"/>
      <c r="AC2318" s="182" t="e">
        <f t="shared" si="74"/>
        <v>#DIV/0!</v>
      </c>
      <c r="AD2318" s="153" t="e">
        <f t="shared" si="75"/>
        <v>#DIV/0!</v>
      </c>
      <c r="AE2318" s="233" t="s">
        <v>66</v>
      </c>
      <c r="AF2318" s="153"/>
      <c r="AG2318" s="159"/>
      <c r="AH2318" s="153"/>
      <c r="AI2318" s="161"/>
      <c r="AJ2318" s="153"/>
      <c r="AK2318" s="153"/>
      <c r="AL2318" s="207"/>
      <c r="AM2318" s="207"/>
      <c r="AN2318" s="207"/>
      <c r="AO2318" s="207" t="str">
        <f ca="1">IF(R2318="","",IF(R2318&gt;TODAY(),"0 meses",DATEDIF(R2318,TODAY(),"m") &amp; " meses"))</f>
        <v>0 meses</v>
      </c>
      <c r="AP2318" s="147" t="s">
        <v>67</v>
      </c>
      <c r="AQ2318" s="147" t="s">
        <v>67</v>
      </c>
      <c r="AR2318" s="147"/>
      <c r="AS2318" s="209" t="s">
        <v>68</v>
      </c>
      <c r="AT2318" s="223" t="str">
        <f>MONTH(B2318)&amp;"/"&amp;YEAR(B2318)</f>
        <v>3/2026</v>
      </c>
      <c r="AU2318" s="223">
        <f>WEEKNUM(B2318)-WEEKNUM(EOMONTH(B2318,-1)+1)+1</f>
        <v>1</v>
      </c>
      <c r="AV2318" s="209" t="str">
        <f>MONTH(R2318)&amp;"/"&amp;YEAR(R2318)</f>
        <v>5/2026</v>
      </c>
      <c r="AW2318" s="209">
        <f>WEEKNUM(R2318)-WEEKNUM(EOMONTH(R2318,-1)+1)+1</f>
        <v>3</v>
      </c>
      <c r="AX2318" s="209">
        <f>IF(BB2318="S",IF(Q2318="1. Aceitou o programa",R2318-B2318,0),0)</f>
        <v>72</v>
      </c>
      <c r="AY2318" s="209">
        <f>IF(BB2318="S",IF(AND(S2318&lt;&gt;"",R2318&lt;&gt;""),S2318-R2318,0),0)</f>
        <v>0</v>
      </c>
      <c r="AZ2318" s="209">
        <f>IF(BB2318="S",IF(Q2318="1. Aceitou o programa",IF(OR(X2318="Não se Aplica",X2318=""),IF(OR(W2318="Não se Aplica",W2318=""),0,W2318-V2318),AVERAGE(X2318-W2318,W2318-V2318)),0),0)</f>
        <v>0</v>
      </c>
      <c r="BA2318" s="209">
        <f>IF(BB2318="S",IF(AND(Q2318="1. Aceitou o programa",AH2318="Realizada"),IFERROR(IF(AG2318="",0,AG2318-R2318),0),0),0)</f>
        <v>0</v>
      </c>
      <c r="BB2318" s="209" t="str">
        <f>_xlfn.XLOOKUP(U2318,'Lista Suspensa'!$AA$20:$AA$23,'Lista Suspensa'!$AB$20:$AB$23,"N/A")</f>
        <v>S</v>
      </c>
    </row>
    <row r="2319" spans="1:54" ht="12" customHeight="1">
      <c r="A2319" s="151" t="s">
        <v>54</v>
      </c>
      <c r="B2319" s="152">
        <v>46083</v>
      </c>
      <c r="C2319" s="153" t="s">
        <v>55</v>
      </c>
      <c r="D2319" s="153" t="s">
        <v>56</v>
      </c>
      <c r="E2319" s="244">
        <v>94658115</v>
      </c>
      <c r="F2319" s="144" t="s">
        <v>4661</v>
      </c>
      <c r="G2319" s="230"/>
      <c r="H2319" s="154">
        <v>32181</v>
      </c>
      <c r="I2319" s="153">
        <v>38</v>
      </c>
      <c r="J2319" s="148" t="s">
        <v>58</v>
      </c>
      <c r="K2319" s="153" t="s">
        <v>59</v>
      </c>
      <c r="L2319" s="153"/>
      <c r="M2319" s="153"/>
      <c r="N2319" s="153">
        <v>110</v>
      </c>
      <c r="O2319" s="155" t="s">
        <v>4662</v>
      </c>
      <c r="P2319" s="156" t="s">
        <v>60</v>
      </c>
      <c r="Q2319" s="157" t="s">
        <v>110</v>
      </c>
      <c r="R2319" s="158">
        <v>46155</v>
      </c>
      <c r="S2319" s="159"/>
      <c r="T2319" s="159" t="s">
        <v>62</v>
      </c>
      <c r="U2319" s="159" t="s">
        <v>111</v>
      </c>
      <c r="V2319" s="154">
        <v>46149</v>
      </c>
      <c r="W2319" s="154"/>
      <c r="X2319" s="154"/>
      <c r="Y2319" s="160" t="s">
        <v>2652</v>
      </c>
      <c r="Z2319" s="160" t="s">
        <v>65</v>
      </c>
      <c r="AA2319" s="153"/>
      <c r="AB2319" s="153"/>
      <c r="AC2319" s="182" t="e">
        <f t="shared" si="74"/>
        <v>#DIV/0!</v>
      </c>
      <c r="AD2319" s="153" t="e">
        <f t="shared" si="75"/>
        <v>#DIV/0!</v>
      </c>
      <c r="AE2319" s="233" t="s">
        <v>66</v>
      </c>
      <c r="AF2319" s="153"/>
      <c r="AG2319" s="159"/>
      <c r="AH2319" s="153"/>
      <c r="AI2319" s="161"/>
      <c r="AJ2319" s="153"/>
      <c r="AK2319" s="153"/>
      <c r="AL2319" s="207"/>
      <c r="AM2319" s="207"/>
      <c r="AN2319" s="207"/>
      <c r="AO2319" s="207" t="str">
        <f ca="1">IF(R2319="","",IF(R2319&gt;TODAY(),"0 meses",DATEDIF(R2319,TODAY(),"m") &amp; " meses"))</f>
        <v>0 meses</v>
      </c>
      <c r="AP2319" s="147" t="s">
        <v>67</v>
      </c>
      <c r="AQ2319" s="147" t="s">
        <v>67</v>
      </c>
      <c r="AR2319" s="147"/>
      <c r="AS2319" s="209" t="s">
        <v>68</v>
      </c>
      <c r="AT2319" s="223" t="str">
        <f>MONTH(B2319)&amp;"/"&amp;YEAR(B2319)</f>
        <v>3/2026</v>
      </c>
      <c r="AU2319" s="223">
        <f>WEEKNUM(B2319)-WEEKNUM(EOMONTH(B2319,-1)+1)+1</f>
        <v>1</v>
      </c>
      <c r="AV2319" s="209" t="str">
        <f>MONTH(R2319)&amp;"/"&amp;YEAR(R2319)</f>
        <v>5/2026</v>
      </c>
      <c r="AW2319" s="209">
        <f>WEEKNUM(R2319)-WEEKNUM(EOMONTH(R2319,-1)+1)+1</f>
        <v>3</v>
      </c>
      <c r="AX2319" s="209">
        <f>IF(BB2319="S",IF(Q2319="1. Aceitou o programa",R2319-B2319,0),0)</f>
        <v>72</v>
      </c>
      <c r="AY2319" s="209">
        <f>IF(BB2319="S",IF(AND(S2319&lt;&gt;"",R2319&lt;&gt;""),S2319-R2319,0),0)</f>
        <v>0</v>
      </c>
      <c r="AZ2319" s="209">
        <f>IF(BB2319="S",IF(Q2319="1. Aceitou o programa",IF(OR(X2319="Não se Aplica",X2319=""),IF(OR(W2319="Não se Aplica",W2319=""),0,W2319-V2319),AVERAGE(X2319-W2319,W2319-V2319)),0),0)</f>
        <v>0</v>
      </c>
      <c r="BA2319" s="209">
        <f>IF(BB2319="S",IF(AND(Q2319="1. Aceitou o programa",AH2319="Realizada"),IFERROR(IF(AG2319="",0,AG2319-R2319),0),0),0)</f>
        <v>0</v>
      </c>
      <c r="BB2319" s="209" t="str">
        <f>_xlfn.XLOOKUP(U2319,'Lista Suspensa'!$AA$20:$AA$23,'Lista Suspensa'!$AB$20:$AB$23,"N/A")</f>
        <v>S</v>
      </c>
    </row>
    <row r="2320" spans="1:54" ht="12" customHeight="1">
      <c r="A2320" s="151" t="s">
        <v>54</v>
      </c>
      <c r="B2320" s="152">
        <v>46083</v>
      </c>
      <c r="C2320" s="153" t="s">
        <v>55</v>
      </c>
      <c r="D2320" s="153" t="s">
        <v>56</v>
      </c>
      <c r="E2320" s="244">
        <v>94445712</v>
      </c>
      <c r="F2320" s="144" t="s">
        <v>4663</v>
      </c>
      <c r="G2320" s="230"/>
      <c r="H2320" s="154">
        <v>32331</v>
      </c>
      <c r="I2320" s="153">
        <v>37</v>
      </c>
      <c r="J2320" s="148" t="s">
        <v>70</v>
      </c>
      <c r="K2320" s="153" t="s">
        <v>59</v>
      </c>
      <c r="L2320" s="153"/>
      <c r="M2320" s="153"/>
      <c r="N2320" s="153">
        <v>60</v>
      </c>
      <c r="O2320" s="155" t="s">
        <v>4664</v>
      </c>
      <c r="P2320" s="156" t="s">
        <v>60</v>
      </c>
      <c r="Q2320" s="157" t="s">
        <v>110</v>
      </c>
      <c r="R2320" s="158">
        <v>46155</v>
      </c>
      <c r="S2320" s="159"/>
      <c r="T2320" s="159" t="s">
        <v>62</v>
      </c>
      <c r="U2320" s="159" t="s">
        <v>111</v>
      </c>
      <c r="V2320" s="154">
        <v>46149</v>
      </c>
      <c r="W2320" s="154"/>
      <c r="X2320" s="154"/>
      <c r="Y2320" s="160" t="s">
        <v>4665</v>
      </c>
      <c r="Z2320" s="160" t="s">
        <v>65</v>
      </c>
      <c r="AA2320" s="153"/>
      <c r="AB2320" s="153"/>
      <c r="AC2320" s="182" t="e">
        <f t="shared" si="74"/>
        <v>#DIV/0!</v>
      </c>
      <c r="AD2320" s="153" t="e">
        <f t="shared" si="75"/>
        <v>#DIV/0!</v>
      </c>
      <c r="AE2320" s="233" t="s">
        <v>66</v>
      </c>
      <c r="AF2320" s="153"/>
      <c r="AG2320" s="159"/>
      <c r="AH2320" s="153"/>
      <c r="AI2320" s="161"/>
      <c r="AJ2320" s="153"/>
      <c r="AK2320" s="153"/>
      <c r="AL2320" s="207"/>
      <c r="AM2320" s="207"/>
      <c r="AN2320" s="207"/>
      <c r="AO2320" s="207" t="str">
        <f ca="1">IF(R2320="","",IF(R2320&gt;TODAY(),"0 meses",DATEDIF(R2320,TODAY(),"m") &amp; " meses"))</f>
        <v>0 meses</v>
      </c>
      <c r="AP2320" s="147" t="s">
        <v>67</v>
      </c>
      <c r="AQ2320" s="147" t="s">
        <v>67</v>
      </c>
      <c r="AR2320" s="147"/>
      <c r="AS2320" s="209" t="s">
        <v>68</v>
      </c>
      <c r="AT2320" s="223" t="str">
        <f>MONTH(B2320)&amp;"/"&amp;YEAR(B2320)</f>
        <v>3/2026</v>
      </c>
      <c r="AU2320" s="223">
        <f>WEEKNUM(B2320)-WEEKNUM(EOMONTH(B2320,-1)+1)+1</f>
        <v>1</v>
      </c>
      <c r="AV2320" s="209" t="str">
        <f>MONTH(R2320)&amp;"/"&amp;YEAR(R2320)</f>
        <v>5/2026</v>
      </c>
      <c r="AW2320" s="209">
        <f>WEEKNUM(R2320)-WEEKNUM(EOMONTH(R2320,-1)+1)+1</f>
        <v>3</v>
      </c>
      <c r="AX2320" s="209">
        <f>IF(BB2320="S",IF(Q2320="1. Aceitou o programa",R2320-B2320,0),0)</f>
        <v>72</v>
      </c>
      <c r="AY2320" s="209">
        <f>IF(BB2320="S",IF(AND(S2320&lt;&gt;"",R2320&lt;&gt;""),S2320-R2320,0),0)</f>
        <v>0</v>
      </c>
      <c r="AZ2320" s="209">
        <f>IF(BB2320="S",IF(Q2320="1. Aceitou o programa",IF(OR(X2320="Não se Aplica",X2320=""),IF(OR(W2320="Não se Aplica",W2320=""),0,W2320-V2320),AVERAGE(X2320-W2320,W2320-V2320)),0),0)</f>
        <v>0</v>
      </c>
      <c r="BA2320" s="209">
        <f>IF(BB2320="S",IF(AND(Q2320="1. Aceitou o programa",AH2320="Realizada"),IFERROR(IF(AG2320="",0,AG2320-R2320),0),0),0)</f>
        <v>0</v>
      </c>
      <c r="BB2320" s="209" t="str">
        <f>_xlfn.XLOOKUP(U2320,'Lista Suspensa'!$AA$20:$AA$23,'Lista Suspensa'!$AB$20:$AB$23,"N/A")</f>
        <v>S</v>
      </c>
    </row>
    <row r="2321" spans="1:54" ht="12" customHeight="1">
      <c r="A2321" s="151" t="s">
        <v>54</v>
      </c>
      <c r="B2321" s="152">
        <v>46083</v>
      </c>
      <c r="C2321" s="153" t="s">
        <v>55</v>
      </c>
      <c r="D2321" s="153" t="s">
        <v>56</v>
      </c>
      <c r="E2321" s="244">
        <v>93826841</v>
      </c>
      <c r="F2321" s="144" t="s">
        <v>4666</v>
      </c>
      <c r="G2321" s="230"/>
      <c r="H2321" s="154">
        <v>32420</v>
      </c>
      <c r="I2321" s="153">
        <v>37</v>
      </c>
      <c r="J2321" s="148" t="s">
        <v>70</v>
      </c>
      <c r="K2321" s="153" t="s">
        <v>59</v>
      </c>
      <c r="L2321" s="153"/>
      <c r="M2321" s="153"/>
      <c r="N2321" s="153">
        <v>60</v>
      </c>
      <c r="O2321" s="155" t="s">
        <v>4667</v>
      </c>
      <c r="P2321" s="156" t="s">
        <v>60</v>
      </c>
      <c r="Q2321" s="157" t="s">
        <v>110</v>
      </c>
      <c r="R2321" s="158">
        <v>46155</v>
      </c>
      <c r="S2321" s="159"/>
      <c r="T2321" s="159" t="s">
        <v>62</v>
      </c>
      <c r="U2321" s="159" t="s">
        <v>111</v>
      </c>
      <c r="V2321" s="154">
        <v>46149</v>
      </c>
      <c r="W2321" s="154"/>
      <c r="X2321" s="154"/>
      <c r="Y2321" s="160" t="s">
        <v>4668</v>
      </c>
      <c r="Z2321" s="160" t="s">
        <v>65</v>
      </c>
      <c r="AA2321" s="153"/>
      <c r="AB2321" s="153"/>
      <c r="AC2321" s="182" t="e">
        <f t="shared" si="74"/>
        <v>#DIV/0!</v>
      </c>
      <c r="AD2321" s="153" t="e">
        <f t="shared" si="75"/>
        <v>#DIV/0!</v>
      </c>
      <c r="AE2321" s="233" t="s">
        <v>66</v>
      </c>
      <c r="AF2321" s="153"/>
      <c r="AG2321" s="159"/>
      <c r="AH2321" s="153"/>
      <c r="AI2321" s="161"/>
      <c r="AJ2321" s="153"/>
      <c r="AK2321" s="153"/>
      <c r="AL2321" s="207"/>
      <c r="AM2321" s="207"/>
      <c r="AN2321" s="207"/>
      <c r="AO2321" s="207" t="str">
        <f ca="1">IF(R2321="","",IF(R2321&gt;TODAY(),"0 meses",DATEDIF(R2321,TODAY(),"m") &amp; " meses"))</f>
        <v>0 meses</v>
      </c>
      <c r="AP2321" s="147" t="s">
        <v>67</v>
      </c>
      <c r="AQ2321" s="147" t="s">
        <v>67</v>
      </c>
      <c r="AR2321" s="147"/>
      <c r="AS2321" s="209" t="s">
        <v>68</v>
      </c>
      <c r="AT2321" s="223" t="str">
        <f>MONTH(B2321)&amp;"/"&amp;YEAR(B2321)</f>
        <v>3/2026</v>
      </c>
      <c r="AU2321" s="223">
        <f>WEEKNUM(B2321)-WEEKNUM(EOMONTH(B2321,-1)+1)+1</f>
        <v>1</v>
      </c>
      <c r="AV2321" s="209" t="str">
        <f>MONTH(R2321)&amp;"/"&amp;YEAR(R2321)</f>
        <v>5/2026</v>
      </c>
      <c r="AW2321" s="209">
        <f>WEEKNUM(R2321)-WEEKNUM(EOMONTH(R2321,-1)+1)+1</f>
        <v>3</v>
      </c>
      <c r="AX2321" s="209">
        <f>IF(BB2321="S",IF(Q2321="1. Aceitou o programa",R2321-B2321,0),0)</f>
        <v>72</v>
      </c>
      <c r="AY2321" s="209">
        <f>IF(BB2321="S",IF(AND(S2321&lt;&gt;"",R2321&lt;&gt;""),S2321-R2321,0),0)</f>
        <v>0</v>
      </c>
      <c r="AZ2321" s="209">
        <f>IF(BB2321="S",IF(Q2321="1. Aceitou o programa",IF(OR(X2321="Não se Aplica",X2321=""),IF(OR(W2321="Não se Aplica",W2321=""),0,W2321-V2321),AVERAGE(X2321-W2321,W2321-V2321)),0),0)</f>
        <v>0</v>
      </c>
      <c r="BA2321" s="209">
        <f>IF(BB2321="S",IF(AND(Q2321="1. Aceitou o programa",AH2321="Realizada"),IFERROR(IF(AG2321="",0,AG2321-R2321),0),0),0)</f>
        <v>0</v>
      </c>
      <c r="BB2321" s="209" t="str">
        <f>_xlfn.XLOOKUP(U2321,'Lista Suspensa'!$AA$20:$AA$23,'Lista Suspensa'!$AB$20:$AB$23,"N/A")</f>
        <v>S</v>
      </c>
    </row>
    <row r="2322" spans="1:54" ht="12" customHeight="1">
      <c r="A2322" s="151" t="s">
        <v>54</v>
      </c>
      <c r="B2322" s="152">
        <v>46083</v>
      </c>
      <c r="C2322" s="153" t="s">
        <v>55</v>
      </c>
      <c r="D2322" s="153" t="s">
        <v>56</v>
      </c>
      <c r="E2322" s="244">
        <v>770736130</v>
      </c>
      <c r="F2322" s="144" t="s">
        <v>4669</v>
      </c>
      <c r="G2322" s="230"/>
      <c r="H2322" s="154">
        <v>32473</v>
      </c>
      <c r="I2322" s="153">
        <v>37</v>
      </c>
      <c r="J2322" s="148" t="s">
        <v>70</v>
      </c>
      <c r="K2322" s="153" t="s">
        <v>59</v>
      </c>
      <c r="L2322" s="153"/>
      <c r="M2322" s="153"/>
      <c r="N2322" s="153">
        <v>200</v>
      </c>
      <c r="O2322" s="155" t="s">
        <v>4670</v>
      </c>
      <c r="P2322" s="156" t="s">
        <v>60</v>
      </c>
      <c r="Q2322" s="157" t="s">
        <v>110</v>
      </c>
      <c r="R2322" s="158">
        <v>46155</v>
      </c>
      <c r="S2322" s="159"/>
      <c r="T2322" s="159" t="s">
        <v>62</v>
      </c>
      <c r="U2322" s="159" t="s">
        <v>111</v>
      </c>
      <c r="V2322" s="154">
        <v>46149</v>
      </c>
      <c r="W2322" s="154"/>
      <c r="X2322" s="154"/>
      <c r="Y2322" s="160" t="s">
        <v>3858</v>
      </c>
      <c r="Z2322" s="160" t="s">
        <v>65</v>
      </c>
      <c r="AA2322" s="153"/>
      <c r="AB2322" s="153"/>
      <c r="AC2322" s="182" t="e">
        <f t="shared" si="74"/>
        <v>#DIV/0!</v>
      </c>
      <c r="AD2322" s="153" t="e">
        <f t="shared" si="75"/>
        <v>#DIV/0!</v>
      </c>
      <c r="AE2322" s="233" t="s">
        <v>66</v>
      </c>
      <c r="AF2322" s="153"/>
      <c r="AG2322" s="159"/>
      <c r="AH2322" s="153"/>
      <c r="AI2322" s="161"/>
      <c r="AJ2322" s="153"/>
      <c r="AK2322" s="153"/>
      <c r="AL2322" s="207"/>
      <c r="AM2322" s="207"/>
      <c r="AN2322" s="207"/>
      <c r="AO2322" s="207" t="str">
        <f ca="1">IF(R2322="","",IF(R2322&gt;TODAY(),"0 meses",DATEDIF(R2322,TODAY(),"m") &amp; " meses"))</f>
        <v>0 meses</v>
      </c>
      <c r="AP2322" s="147" t="s">
        <v>67</v>
      </c>
      <c r="AQ2322" s="147" t="s">
        <v>67</v>
      </c>
      <c r="AR2322" s="147"/>
      <c r="AS2322" s="209" t="s">
        <v>68</v>
      </c>
      <c r="AT2322" s="223" t="str">
        <f>MONTH(B2322)&amp;"/"&amp;YEAR(B2322)</f>
        <v>3/2026</v>
      </c>
      <c r="AU2322" s="223">
        <f>WEEKNUM(B2322)-WEEKNUM(EOMONTH(B2322,-1)+1)+1</f>
        <v>1</v>
      </c>
      <c r="AV2322" s="209" t="str">
        <f>MONTH(R2322)&amp;"/"&amp;YEAR(R2322)</f>
        <v>5/2026</v>
      </c>
      <c r="AW2322" s="209">
        <f>WEEKNUM(R2322)-WEEKNUM(EOMONTH(R2322,-1)+1)+1</f>
        <v>3</v>
      </c>
      <c r="AX2322" s="209">
        <f>IF(BB2322="S",IF(Q2322="1. Aceitou o programa",R2322-B2322,0),0)</f>
        <v>72</v>
      </c>
      <c r="AY2322" s="209">
        <f>IF(BB2322="S",IF(AND(S2322&lt;&gt;"",R2322&lt;&gt;""),S2322-R2322,0),0)</f>
        <v>0</v>
      </c>
      <c r="AZ2322" s="209">
        <f>IF(BB2322="S",IF(Q2322="1. Aceitou o programa",IF(OR(X2322="Não se Aplica",X2322=""),IF(OR(W2322="Não se Aplica",W2322=""),0,W2322-V2322),AVERAGE(X2322-W2322,W2322-V2322)),0),0)</f>
        <v>0</v>
      </c>
      <c r="BA2322" s="209">
        <f>IF(BB2322="S",IF(AND(Q2322="1. Aceitou o programa",AH2322="Realizada"),IFERROR(IF(AG2322="",0,AG2322-R2322),0),0),0)</f>
        <v>0</v>
      </c>
      <c r="BB2322" s="209" t="str">
        <f>_xlfn.XLOOKUP(U2322,'Lista Suspensa'!$AA$20:$AA$23,'Lista Suspensa'!$AB$20:$AB$23,"N/A")</f>
        <v>S</v>
      </c>
    </row>
    <row r="2323" spans="1:54" ht="12" customHeight="1">
      <c r="A2323" s="151" t="s">
        <v>54</v>
      </c>
      <c r="B2323" s="152">
        <v>46083</v>
      </c>
      <c r="C2323" s="153" t="s">
        <v>55</v>
      </c>
      <c r="D2323" s="153" t="s">
        <v>56</v>
      </c>
      <c r="E2323" s="244">
        <v>95549334</v>
      </c>
      <c r="F2323" s="144" t="s">
        <v>4671</v>
      </c>
      <c r="G2323" s="230"/>
      <c r="H2323" s="154">
        <v>32880</v>
      </c>
      <c r="I2323" s="153">
        <v>36</v>
      </c>
      <c r="J2323" s="148" t="s">
        <v>70</v>
      </c>
      <c r="K2323" s="153" t="s">
        <v>59</v>
      </c>
      <c r="L2323" s="153"/>
      <c r="M2323" s="153"/>
      <c r="N2323" s="153">
        <v>60</v>
      </c>
      <c r="O2323" s="155" t="s">
        <v>4672</v>
      </c>
      <c r="P2323" s="156" t="s">
        <v>60</v>
      </c>
      <c r="Q2323" s="157" t="s">
        <v>110</v>
      </c>
      <c r="R2323" s="158">
        <v>46155</v>
      </c>
      <c r="S2323" s="159"/>
      <c r="T2323" s="159" t="s">
        <v>62</v>
      </c>
      <c r="U2323" s="159" t="s">
        <v>111</v>
      </c>
      <c r="V2323" s="154">
        <v>46149</v>
      </c>
      <c r="W2323" s="154"/>
      <c r="X2323" s="154"/>
      <c r="Y2323" s="160" t="s">
        <v>4673</v>
      </c>
      <c r="Z2323" s="160" t="s">
        <v>65</v>
      </c>
      <c r="AA2323" s="153"/>
      <c r="AB2323" s="153"/>
      <c r="AC2323" s="182" t="e">
        <f t="shared" si="74"/>
        <v>#DIV/0!</v>
      </c>
      <c r="AD2323" s="153" t="e">
        <f t="shared" si="75"/>
        <v>#DIV/0!</v>
      </c>
      <c r="AE2323" s="233" t="s">
        <v>66</v>
      </c>
      <c r="AF2323" s="153"/>
      <c r="AG2323" s="159"/>
      <c r="AH2323" s="153"/>
      <c r="AI2323" s="161"/>
      <c r="AJ2323" s="153"/>
      <c r="AK2323" s="153"/>
      <c r="AL2323" s="207"/>
      <c r="AM2323" s="207"/>
      <c r="AN2323" s="207"/>
      <c r="AO2323" s="207" t="str">
        <f ca="1">IF(R2323="","",IF(R2323&gt;TODAY(),"0 meses",DATEDIF(R2323,TODAY(),"m") &amp; " meses"))</f>
        <v>0 meses</v>
      </c>
      <c r="AP2323" s="147" t="s">
        <v>67</v>
      </c>
      <c r="AQ2323" s="147" t="s">
        <v>67</v>
      </c>
      <c r="AR2323" s="147"/>
      <c r="AS2323" s="209" t="s">
        <v>68</v>
      </c>
      <c r="AT2323" s="223" t="str">
        <f>MONTH(B2323)&amp;"/"&amp;YEAR(B2323)</f>
        <v>3/2026</v>
      </c>
      <c r="AU2323" s="223">
        <f>WEEKNUM(B2323)-WEEKNUM(EOMONTH(B2323,-1)+1)+1</f>
        <v>1</v>
      </c>
      <c r="AV2323" s="209" t="str">
        <f>MONTH(R2323)&amp;"/"&amp;YEAR(R2323)</f>
        <v>5/2026</v>
      </c>
      <c r="AW2323" s="209">
        <f>WEEKNUM(R2323)-WEEKNUM(EOMONTH(R2323,-1)+1)+1</f>
        <v>3</v>
      </c>
      <c r="AX2323" s="209">
        <f>IF(BB2323="S",IF(Q2323="1. Aceitou o programa",R2323-B2323,0),0)</f>
        <v>72</v>
      </c>
      <c r="AY2323" s="209">
        <f>IF(BB2323="S",IF(AND(S2323&lt;&gt;"",R2323&lt;&gt;""),S2323-R2323,0),0)</f>
        <v>0</v>
      </c>
      <c r="AZ2323" s="209">
        <f>IF(BB2323="S",IF(Q2323="1. Aceitou o programa",IF(OR(X2323="Não se Aplica",X2323=""),IF(OR(W2323="Não se Aplica",W2323=""),0,W2323-V2323),AVERAGE(X2323-W2323,W2323-V2323)),0),0)</f>
        <v>0</v>
      </c>
      <c r="BA2323" s="209">
        <f>IF(BB2323="S",IF(AND(Q2323="1. Aceitou o programa",AH2323="Realizada"),IFERROR(IF(AG2323="",0,AG2323-R2323),0),0),0)</f>
        <v>0</v>
      </c>
      <c r="BB2323" s="209" t="str">
        <f>_xlfn.XLOOKUP(U2323,'Lista Suspensa'!$AA$20:$AA$23,'Lista Suspensa'!$AB$20:$AB$23,"N/A")</f>
        <v>S</v>
      </c>
    </row>
    <row r="2324" spans="1:54" ht="12" customHeight="1">
      <c r="A2324" s="151" t="s">
        <v>54</v>
      </c>
      <c r="B2324" s="152">
        <v>46083</v>
      </c>
      <c r="C2324" s="153" t="s">
        <v>55</v>
      </c>
      <c r="D2324" s="153" t="s">
        <v>56</v>
      </c>
      <c r="E2324" s="244">
        <v>94030999</v>
      </c>
      <c r="F2324" s="144" t="s">
        <v>4674</v>
      </c>
      <c r="G2324" s="230"/>
      <c r="H2324" s="154">
        <v>33031</v>
      </c>
      <c r="I2324" s="153">
        <v>35</v>
      </c>
      <c r="J2324" s="148" t="s">
        <v>70</v>
      </c>
      <c r="K2324" s="153" t="s">
        <v>59</v>
      </c>
      <c r="L2324" s="153"/>
      <c r="M2324" s="153"/>
      <c r="N2324" s="153">
        <v>110</v>
      </c>
      <c r="O2324" s="155" t="s">
        <v>4675</v>
      </c>
      <c r="P2324" s="156" t="s">
        <v>60</v>
      </c>
      <c r="Q2324" s="157" t="s">
        <v>110</v>
      </c>
      <c r="R2324" s="158">
        <v>46155</v>
      </c>
      <c r="S2324" s="159"/>
      <c r="T2324" s="159" t="s">
        <v>62</v>
      </c>
      <c r="U2324" s="159" t="s">
        <v>111</v>
      </c>
      <c r="V2324" s="154">
        <v>46149</v>
      </c>
      <c r="W2324" s="154"/>
      <c r="X2324" s="154"/>
      <c r="Y2324" s="160" t="s">
        <v>4676</v>
      </c>
      <c r="Z2324" s="160" t="s">
        <v>65</v>
      </c>
      <c r="AA2324" s="153"/>
      <c r="AB2324" s="153"/>
      <c r="AC2324" s="182" t="e">
        <f t="shared" si="74"/>
        <v>#DIV/0!</v>
      </c>
      <c r="AD2324" s="153" t="e">
        <f t="shared" si="75"/>
        <v>#DIV/0!</v>
      </c>
      <c r="AE2324" s="233" t="s">
        <v>66</v>
      </c>
      <c r="AF2324" s="153"/>
      <c r="AG2324" s="159"/>
      <c r="AH2324" s="153"/>
      <c r="AI2324" s="161"/>
      <c r="AJ2324" s="153"/>
      <c r="AK2324" s="153"/>
      <c r="AL2324" s="207"/>
      <c r="AM2324" s="207"/>
      <c r="AN2324" s="207"/>
      <c r="AO2324" s="207" t="str">
        <f ca="1">IF(R2324="","",IF(R2324&gt;TODAY(),"0 meses",DATEDIF(R2324,TODAY(),"m") &amp; " meses"))</f>
        <v>0 meses</v>
      </c>
      <c r="AP2324" s="147" t="s">
        <v>67</v>
      </c>
      <c r="AQ2324" s="147" t="s">
        <v>67</v>
      </c>
      <c r="AR2324" s="147"/>
      <c r="AS2324" s="209" t="s">
        <v>68</v>
      </c>
      <c r="AT2324" s="223" t="str">
        <f>MONTH(B2324)&amp;"/"&amp;YEAR(B2324)</f>
        <v>3/2026</v>
      </c>
      <c r="AU2324" s="223">
        <f>WEEKNUM(B2324)-WEEKNUM(EOMONTH(B2324,-1)+1)+1</f>
        <v>1</v>
      </c>
      <c r="AV2324" s="209" t="str">
        <f>MONTH(R2324)&amp;"/"&amp;YEAR(R2324)</f>
        <v>5/2026</v>
      </c>
      <c r="AW2324" s="209">
        <f>WEEKNUM(R2324)-WEEKNUM(EOMONTH(R2324,-1)+1)+1</f>
        <v>3</v>
      </c>
      <c r="AX2324" s="209">
        <f>IF(BB2324="S",IF(Q2324="1. Aceitou o programa",R2324-B2324,0),0)</f>
        <v>72</v>
      </c>
      <c r="AY2324" s="209">
        <f>IF(BB2324="S",IF(AND(S2324&lt;&gt;"",R2324&lt;&gt;""),S2324-R2324,0),0)</f>
        <v>0</v>
      </c>
      <c r="AZ2324" s="209">
        <f>IF(BB2324="S",IF(Q2324="1. Aceitou o programa",IF(OR(X2324="Não se Aplica",X2324=""),IF(OR(W2324="Não se Aplica",W2324=""),0,W2324-V2324),AVERAGE(X2324-W2324,W2324-V2324)),0),0)</f>
        <v>0</v>
      </c>
      <c r="BA2324" s="209">
        <f>IF(BB2324="S",IF(AND(Q2324="1. Aceitou o programa",AH2324="Realizada"),IFERROR(IF(AG2324="",0,AG2324-R2324),0),0),0)</f>
        <v>0</v>
      </c>
      <c r="BB2324" s="209" t="str">
        <f>_xlfn.XLOOKUP(U2324,'Lista Suspensa'!$AA$20:$AA$23,'Lista Suspensa'!$AB$20:$AB$23,"N/A")</f>
        <v>S</v>
      </c>
    </row>
    <row r="2325" spans="1:54" ht="12" customHeight="1">
      <c r="A2325" s="151" t="s">
        <v>54</v>
      </c>
      <c r="B2325" s="152">
        <v>46083</v>
      </c>
      <c r="C2325" s="153" t="s">
        <v>55</v>
      </c>
      <c r="D2325" s="153" t="s">
        <v>56</v>
      </c>
      <c r="E2325" s="244">
        <v>451595106</v>
      </c>
      <c r="F2325" s="144" t="s">
        <v>4677</v>
      </c>
      <c r="G2325" s="230"/>
      <c r="H2325" s="154">
        <v>33350</v>
      </c>
      <c r="I2325" s="153">
        <v>35</v>
      </c>
      <c r="J2325" s="148" t="s">
        <v>70</v>
      </c>
      <c r="K2325" s="153" t="s">
        <v>59</v>
      </c>
      <c r="L2325" s="153"/>
      <c r="M2325" s="153"/>
      <c r="N2325" s="153">
        <v>400</v>
      </c>
      <c r="O2325" s="155" t="s">
        <v>4678</v>
      </c>
      <c r="P2325" s="156" t="s">
        <v>60</v>
      </c>
      <c r="Q2325" s="157" t="s">
        <v>110</v>
      </c>
      <c r="R2325" s="158">
        <v>46155</v>
      </c>
      <c r="S2325" s="159"/>
      <c r="T2325" s="159" t="s">
        <v>62</v>
      </c>
      <c r="U2325" s="159" t="s">
        <v>111</v>
      </c>
      <c r="V2325" s="154">
        <v>46149</v>
      </c>
      <c r="W2325" s="154"/>
      <c r="X2325" s="154"/>
      <c r="Y2325" s="160" t="s">
        <v>4679</v>
      </c>
      <c r="Z2325" s="160" t="s">
        <v>65</v>
      </c>
      <c r="AA2325" s="153"/>
      <c r="AB2325" s="153"/>
      <c r="AC2325" s="182" t="e">
        <f t="shared" si="74"/>
        <v>#DIV/0!</v>
      </c>
      <c r="AD2325" s="153" t="e">
        <f t="shared" si="75"/>
        <v>#DIV/0!</v>
      </c>
      <c r="AE2325" s="233" t="s">
        <v>66</v>
      </c>
      <c r="AF2325" s="153"/>
      <c r="AG2325" s="159"/>
      <c r="AH2325" s="153"/>
      <c r="AI2325" s="161"/>
      <c r="AJ2325" s="153"/>
      <c r="AK2325" s="153"/>
      <c r="AL2325" s="207"/>
      <c r="AM2325" s="207"/>
      <c r="AN2325" s="207"/>
      <c r="AO2325" s="207" t="str">
        <f ca="1">IF(R2325="","",IF(R2325&gt;TODAY(),"0 meses",DATEDIF(R2325,TODAY(),"m") &amp; " meses"))</f>
        <v>0 meses</v>
      </c>
      <c r="AP2325" s="147" t="s">
        <v>67</v>
      </c>
      <c r="AQ2325" s="147" t="s">
        <v>67</v>
      </c>
      <c r="AR2325" s="147"/>
      <c r="AS2325" s="209" t="s">
        <v>68</v>
      </c>
      <c r="AT2325" s="223" t="str">
        <f>MONTH(B2325)&amp;"/"&amp;YEAR(B2325)</f>
        <v>3/2026</v>
      </c>
      <c r="AU2325" s="223">
        <f>WEEKNUM(B2325)-WEEKNUM(EOMONTH(B2325,-1)+1)+1</f>
        <v>1</v>
      </c>
      <c r="AV2325" s="209" t="str">
        <f>MONTH(R2325)&amp;"/"&amp;YEAR(R2325)</f>
        <v>5/2026</v>
      </c>
      <c r="AW2325" s="209">
        <f>WEEKNUM(R2325)-WEEKNUM(EOMONTH(R2325,-1)+1)+1</f>
        <v>3</v>
      </c>
      <c r="AX2325" s="209">
        <f>IF(BB2325="S",IF(Q2325="1. Aceitou o programa",R2325-B2325,0),0)</f>
        <v>72</v>
      </c>
      <c r="AY2325" s="209">
        <f>IF(BB2325="S",IF(AND(S2325&lt;&gt;"",R2325&lt;&gt;""),S2325-R2325,0),0)</f>
        <v>0</v>
      </c>
      <c r="AZ2325" s="209">
        <f>IF(BB2325="S",IF(Q2325="1. Aceitou o programa",IF(OR(X2325="Não se Aplica",X2325=""),IF(OR(W2325="Não se Aplica",W2325=""),0,W2325-V2325),AVERAGE(X2325-W2325,W2325-V2325)),0),0)</f>
        <v>0</v>
      </c>
      <c r="BA2325" s="209">
        <f>IF(BB2325="S",IF(AND(Q2325="1. Aceitou o programa",AH2325="Realizada"),IFERROR(IF(AG2325="",0,AG2325-R2325),0),0),0)</f>
        <v>0</v>
      </c>
      <c r="BB2325" s="209" t="str">
        <f>_xlfn.XLOOKUP(U2325,'Lista Suspensa'!$AA$20:$AA$23,'Lista Suspensa'!$AB$20:$AB$23,"N/A")</f>
        <v>S</v>
      </c>
    </row>
    <row r="2326" spans="1:54" ht="12" customHeight="1">
      <c r="A2326" s="151" t="s">
        <v>54</v>
      </c>
      <c r="B2326" s="152">
        <v>46083</v>
      </c>
      <c r="C2326" s="153" t="s">
        <v>55</v>
      </c>
      <c r="D2326" s="153" t="s">
        <v>56</v>
      </c>
      <c r="E2326" s="244">
        <v>596927568</v>
      </c>
      <c r="F2326" s="144" t="s">
        <v>4680</v>
      </c>
      <c r="G2326" s="230"/>
      <c r="H2326" s="154">
        <v>33520</v>
      </c>
      <c r="I2326" s="153">
        <v>34</v>
      </c>
      <c r="J2326" s="148" t="s">
        <v>70</v>
      </c>
      <c r="K2326" s="153" t="s">
        <v>59</v>
      </c>
      <c r="L2326" s="153"/>
      <c r="M2326" s="153"/>
      <c r="N2326" s="153">
        <v>50</v>
      </c>
      <c r="O2326" s="155" t="s">
        <v>4681</v>
      </c>
      <c r="P2326" s="156" t="s">
        <v>60</v>
      </c>
      <c r="Q2326" s="157" t="s">
        <v>110</v>
      </c>
      <c r="R2326" s="158">
        <v>46155</v>
      </c>
      <c r="S2326" s="159"/>
      <c r="T2326" s="159" t="s">
        <v>62</v>
      </c>
      <c r="U2326" s="159" t="s">
        <v>111</v>
      </c>
      <c r="V2326" s="154">
        <v>46149</v>
      </c>
      <c r="W2326" s="154"/>
      <c r="X2326" s="154"/>
      <c r="Y2326" s="160" t="s">
        <v>4682</v>
      </c>
      <c r="Z2326" s="160" t="s">
        <v>65</v>
      </c>
      <c r="AA2326" s="153"/>
      <c r="AB2326" s="153"/>
      <c r="AC2326" s="182" t="e">
        <f t="shared" si="74"/>
        <v>#DIV/0!</v>
      </c>
      <c r="AD2326" s="153" t="e">
        <f t="shared" si="75"/>
        <v>#DIV/0!</v>
      </c>
      <c r="AE2326" s="233" t="s">
        <v>66</v>
      </c>
      <c r="AF2326" s="153"/>
      <c r="AG2326" s="159"/>
      <c r="AH2326" s="153"/>
      <c r="AI2326" s="161"/>
      <c r="AJ2326" s="153"/>
      <c r="AK2326" s="153"/>
      <c r="AL2326" s="207"/>
      <c r="AM2326" s="207"/>
      <c r="AN2326" s="207"/>
      <c r="AO2326" s="207" t="str">
        <f ca="1">IF(R2326="","",IF(R2326&gt;TODAY(),"0 meses",DATEDIF(R2326,TODAY(),"m") &amp; " meses"))</f>
        <v>0 meses</v>
      </c>
      <c r="AP2326" s="147" t="s">
        <v>67</v>
      </c>
      <c r="AQ2326" s="147" t="s">
        <v>67</v>
      </c>
      <c r="AR2326" s="147"/>
      <c r="AS2326" s="209" t="s">
        <v>68</v>
      </c>
      <c r="AT2326" s="223" t="str">
        <f>MONTH(B2326)&amp;"/"&amp;YEAR(B2326)</f>
        <v>3/2026</v>
      </c>
      <c r="AU2326" s="223">
        <f>WEEKNUM(B2326)-WEEKNUM(EOMONTH(B2326,-1)+1)+1</f>
        <v>1</v>
      </c>
      <c r="AV2326" s="209" t="str">
        <f>MONTH(R2326)&amp;"/"&amp;YEAR(R2326)</f>
        <v>5/2026</v>
      </c>
      <c r="AW2326" s="209">
        <f>WEEKNUM(R2326)-WEEKNUM(EOMONTH(R2326,-1)+1)+1</f>
        <v>3</v>
      </c>
      <c r="AX2326" s="209">
        <f>IF(BB2326="S",IF(Q2326="1. Aceitou o programa",R2326-B2326,0),0)</f>
        <v>72</v>
      </c>
      <c r="AY2326" s="209">
        <f>IF(BB2326="S",IF(AND(S2326&lt;&gt;"",R2326&lt;&gt;""),S2326-R2326,0),0)</f>
        <v>0</v>
      </c>
      <c r="AZ2326" s="209">
        <f>IF(BB2326="S",IF(Q2326="1. Aceitou o programa",IF(OR(X2326="Não se Aplica",X2326=""),IF(OR(W2326="Não se Aplica",W2326=""),0,W2326-V2326),AVERAGE(X2326-W2326,W2326-V2326)),0),0)</f>
        <v>0</v>
      </c>
      <c r="BA2326" s="209">
        <f>IF(BB2326="S",IF(AND(Q2326="1. Aceitou o programa",AH2326="Realizada"),IFERROR(IF(AG2326="",0,AG2326-R2326),0),0),0)</f>
        <v>0</v>
      </c>
      <c r="BB2326" s="209" t="str">
        <f>_xlfn.XLOOKUP(U2326,'Lista Suspensa'!$AA$20:$AA$23,'Lista Suspensa'!$AB$20:$AB$23,"N/A")</f>
        <v>S</v>
      </c>
    </row>
    <row r="2327" spans="1:54" ht="12" customHeight="1">
      <c r="A2327" s="151" t="s">
        <v>54</v>
      </c>
      <c r="B2327" s="152">
        <v>46083</v>
      </c>
      <c r="C2327" s="153" t="s">
        <v>55</v>
      </c>
      <c r="D2327" s="153" t="s">
        <v>56</v>
      </c>
      <c r="E2327" s="244">
        <v>94763556</v>
      </c>
      <c r="F2327" s="144" t="s">
        <v>4683</v>
      </c>
      <c r="G2327" s="230"/>
      <c r="H2327" s="154">
        <v>33775</v>
      </c>
      <c r="I2327" s="153">
        <v>33</v>
      </c>
      <c r="J2327" s="148" t="s">
        <v>70</v>
      </c>
      <c r="K2327" s="153" t="s">
        <v>59</v>
      </c>
      <c r="L2327" s="153"/>
      <c r="M2327" s="153"/>
      <c r="N2327" s="153">
        <v>110</v>
      </c>
      <c r="O2327" s="155" t="s">
        <v>4684</v>
      </c>
      <c r="P2327" s="156" t="s">
        <v>60</v>
      </c>
      <c r="Q2327" s="157" t="s">
        <v>110</v>
      </c>
      <c r="R2327" s="158">
        <v>46155</v>
      </c>
      <c r="S2327" s="159"/>
      <c r="T2327" s="159" t="s">
        <v>62</v>
      </c>
      <c r="U2327" s="159" t="s">
        <v>111</v>
      </c>
      <c r="V2327" s="154">
        <v>46149</v>
      </c>
      <c r="W2327" s="154"/>
      <c r="X2327" s="154"/>
      <c r="Y2327" s="160" t="s">
        <v>64</v>
      </c>
      <c r="Z2327" s="160" t="s">
        <v>65</v>
      </c>
      <c r="AA2327" s="153"/>
      <c r="AB2327" s="153"/>
      <c r="AC2327" s="182" t="e">
        <f t="shared" si="74"/>
        <v>#DIV/0!</v>
      </c>
      <c r="AD2327" s="153" t="e">
        <f t="shared" si="75"/>
        <v>#DIV/0!</v>
      </c>
      <c r="AE2327" s="233" t="s">
        <v>66</v>
      </c>
      <c r="AF2327" s="153"/>
      <c r="AG2327" s="159"/>
      <c r="AH2327" s="153"/>
      <c r="AI2327" s="161"/>
      <c r="AJ2327" s="153"/>
      <c r="AK2327" s="153"/>
      <c r="AL2327" s="207"/>
      <c r="AM2327" s="207"/>
      <c r="AN2327" s="207"/>
      <c r="AO2327" s="207" t="str">
        <f ca="1">IF(R2327="","",IF(R2327&gt;TODAY(),"0 meses",DATEDIF(R2327,TODAY(),"m") &amp; " meses"))</f>
        <v>0 meses</v>
      </c>
      <c r="AP2327" s="147" t="s">
        <v>67</v>
      </c>
      <c r="AQ2327" s="147" t="s">
        <v>67</v>
      </c>
      <c r="AR2327" s="147"/>
      <c r="AS2327" s="209" t="s">
        <v>68</v>
      </c>
      <c r="AT2327" s="223" t="str">
        <f>MONTH(B2327)&amp;"/"&amp;YEAR(B2327)</f>
        <v>3/2026</v>
      </c>
      <c r="AU2327" s="223">
        <f>WEEKNUM(B2327)-WEEKNUM(EOMONTH(B2327,-1)+1)+1</f>
        <v>1</v>
      </c>
      <c r="AV2327" s="209" t="str">
        <f>MONTH(R2327)&amp;"/"&amp;YEAR(R2327)</f>
        <v>5/2026</v>
      </c>
      <c r="AW2327" s="209">
        <f>WEEKNUM(R2327)-WEEKNUM(EOMONTH(R2327,-1)+1)+1</f>
        <v>3</v>
      </c>
      <c r="AX2327" s="209">
        <f>IF(BB2327="S",IF(Q2327="1. Aceitou o programa",R2327-B2327,0),0)</f>
        <v>72</v>
      </c>
      <c r="AY2327" s="209">
        <f>IF(BB2327="S",IF(AND(S2327&lt;&gt;"",R2327&lt;&gt;""),S2327-R2327,0),0)</f>
        <v>0</v>
      </c>
      <c r="AZ2327" s="209">
        <f>IF(BB2327="S",IF(Q2327="1. Aceitou o programa",IF(OR(X2327="Não se Aplica",X2327=""),IF(OR(W2327="Não se Aplica",W2327=""),0,W2327-V2327),AVERAGE(X2327-W2327,W2327-V2327)),0),0)</f>
        <v>0</v>
      </c>
      <c r="BA2327" s="209">
        <f>IF(BB2327="S",IF(AND(Q2327="1. Aceitou o programa",AH2327="Realizada"),IFERROR(IF(AG2327="",0,AG2327-R2327),0),0),0)</f>
        <v>0</v>
      </c>
      <c r="BB2327" s="209" t="str">
        <f>_xlfn.XLOOKUP(U2327,'Lista Suspensa'!$AA$20:$AA$23,'Lista Suspensa'!$AB$20:$AB$23,"N/A")</f>
        <v>S</v>
      </c>
    </row>
    <row r="2328" spans="1:54" ht="12" customHeight="1">
      <c r="A2328" s="151" t="s">
        <v>54</v>
      </c>
      <c r="B2328" s="152">
        <v>46083</v>
      </c>
      <c r="C2328" s="153" t="s">
        <v>55</v>
      </c>
      <c r="D2328" s="153" t="s">
        <v>56</v>
      </c>
      <c r="E2328" s="244">
        <v>94621718</v>
      </c>
      <c r="F2328" s="144" t="s">
        <v>4685</v>
      </c>
      <c r="G2328" s="230"/>
      <c r="H2328" s="154">
        <v>33810</v>
      </c>
      <c r="I2328" s="153">
        <v>33</v>
      </c>
      <c r="J2328" s="148" t="s">
        <v>70</v>
      </c>
      <c r="K2328" s="153" t="s">
        <v>59</v>
      </c>
      <c r="L2328" s="153"/>
      <c r="M2328" s="153"/>
      <c r="N2328" s="153">
        <v>80</v>
      </c>
      <c r="O2328" s="155" t="s">
        <v>4686</v>
      </c>
      <c r="P2328" s="156" t="s">
        <v>60</v>
      </c>
      <c r="Q2328" s="157" t="s">
        <v>110</v>
      </c>
      <c r="R2328" s="158">
        <v>46155</v>
      </c>
      <c r="S2328" s="159"/>
      <c r="T2328" s="159" t="s">
        <v>62</v>
      </c>
      <c r="U2328" s="159" t="s">
        <v>111</v>
      </c>
      <c r="V2328" s="154">
        <v>46149</v>
      </c>
      <c r="W2328" s="154"/>
      <c r="X2328" s="154"/>
      <c r="Y2328" s="160" t="s">
        <v>4687</v>
      </c>
      <c r="Z2328" s="160" t="s">
        <v>65</v>
      </c>
      <c r="AA2328" s="153"/>
      <c r="AB2328" s="153"/>
      <c r="AC2328" s="182" t="e">
        <f t="shared" si="74"/>
        <v>#DIV/0!</v>
      </c>
      <c r="AD2328" s="153" t="e">
        <f t="shared" si="75"/>
        <v>#DIV/0!</v>
      </c>
      <c r="AE2328" s="233" t="s">
        <v>66</v>
      </c>
      <c r="AF2328" s="153"/>
      <c r="AG2328" s="159"/>
      <c r="AH2328" s="153"/>
      <c r="AI2328" s="161"/>
      <c r="AJ2328" s="153"/>
      <c r="AK2328" s="153"/>
      <c r="AL2328" s="207"/>
      <c r="AM2328" s="207"/>
      <c r="AN2328" s="207"/>
      <c r="AO2328" s="207" t="str">
        <f ca="1">IF(R2328="","",IF(R2328&gt;TODAY(),"0 meses",DATEDIF(R2328,TODAY(),"m") &amp; " meses"))</f>
        <v>0 meses</v>
      </c>
      <c r="AP2328" s="147" t="s">
        <v>67</v>
      </c>
      <c r="AQ2328" s="147" t="s">
        <v>67</v>
      </c>
      <c r="AR2328" s="147"/>
      <c r="AS2328" s="209" t="s">
        <v>68</v>
      </c>
      <c r="AT2328" s="223" t="str">
        <f>MONTH(B2328)&amp;"/"&amp;YEAR(B2328)</f>
        <v>3/2026</v>
      </c>
      <c r="AU2328" s="223">
        <f>WEEKNUM(B2328)-WEEKNUM(EOMONTH(B2328,-1)+1)+1</f>
        <v>1</v>
      </c>
      <c r="AV2328" s="209" t="str">
        <f>MONTH(R2328)&amp;"/"&amp;YEAR(R2328)</f>
        <v>5/2026</v>
      </c>
      <c r="AW2328" s="209">
        <f>WEEKNUM(R2328)-WEEKNUM(EOMONTH(R2328,-1)+1)+1</f>
        <v>3</v>
      </c>
      <c r="AX2328" s="209">
        <f>IF(BB2328="S",IF(Q2328="1. Aceitou o programa",R2328-B2328,0),0)</f>
        <v>72</v>
      </c>
      <c r="AY2328" s="209">
        <f>IF(BB2328="S",IF(AND(S2328&lt;&gt;"",R2328&lt;&gt;""),S2328-R2328,0),0)</f>
        <v>0</v>
      </c>
      <c r="AZ2328" s="209">
        <f>IF(BB2328="S",IF(Q2328="1. Aceitou o programa",IF(OR(X2328="Não se Aplica",X2328=""),IF(OR(W2328="Não se Aplica",W2328=""),0,W2328-V2328),AVERAGE(X2328-W2328,W2328-V2328)),0),0)</f>
        <v>0</v>
      </c>
      <c r="BA2328" s="209">
        <f>IF(BB2328="S",IF(AND(Q2328="1. Aceitou o programa",AH2328="Realizada"),IFERROR(IF(AG2328="",0,AG2328-R2328),0),0),0)</f>
        <v>0</v>
      </c>
      <c r="BB2328" s="209" t="str">
        <f>_xlfn.XLOOKUP(U2328,'Lista Suspensa'!$AA$20:$AA$23,'Lista Suspensa'!$AB$20:$AB$23,"N/A")</f>
        <v>S</v>
      </c>
    </row>
    <row r="2329" spans="1:54" ht="12" customHeight="1">
      <c r="A2329" s="151" t="s">
        <v>54</v>
      </c>
      <c r="B2329" s="152">
        <v>46083</v>
      </c>
      <c r="C2329" s="153" t="s">
        <v>55</v>
      </c>
      <c r="D2329" s="153" t="s">
        <v>56</v>
      </c>
      <c r="E2329" s="244">
        <v>89987358</v>
      </c>
      <c r="F2329" s="144" t="s">
        <v>4688</v>
      </c>
      <c r="G2329" s="230"/>
      <c r="H2329" s="154">
        <v>31149</v>
      </c>
      <c r="I2329" s="153">
        <v>41</v>
      </c>
      <c r="J2329" s="148" t="s">
        <v>70</v>
      </c>
      <c r="K2329" s="153"/>
      <c r="L2329" s="153"/>
      <c r="M2329" s="153"/>
      <c r="N2329" s="153">
        <v>120</v>
      </c>
      <c r="O2329" s="155" t="s">
        <v>4689</v>
      </c>
      <c r="P2329" s="156" t="s">
        <v>60</v>
      </c>
      <c r="Q2329" s="157" t="s">
        <v>110</v>
      </c>
      <c r="R2329" s="158">
        <v>46155</v>
      </c>
      <c r="S2329" s="159"/>
      <c r="T2329" s="159" t="s">
        <v>62</v>
      </c>
      <c r="U2329" s="159" t="s">
        <v>111</v>
      </c>
      <c r="V2329" s="154">
        <v>46149</v>
      </c>
      <c r="W2329" s="154"/>
      <c r="X2329" s="154"/>
      <c r="Y2329" s="160" t="s">
        <v>4690</v>
      </c>
      <c r="Z2329" s="160" t="s">
        <v>65</v>
      </c>
      <c r="AA2329" s="153"/>
      <c r="AB2329" s="153"/>
      <c r="AC2329" s="182" t="e">
        <f t="shared" si="74"/>
        <v>#DIV/0!</v>
      </c>
      <c r="AD2329" s="153" t="e">
        <f t="shared" si="75"/>
        <v>#DIV/0!</v>
      </c>
      <c r="AE2329" s="233" t="s">
        <v>66</v>
      </c>
      <c r="AF2329" s="153"/>
      <c r="AG2329" s="159"/>
      <c r="AH2329" s="153"/>
      <c r="AI2329" s="161"/>
      <c r="AJ2329" s="153"/>
      <c r="AK2329" s="153"/>
      <c r="AL2329" s="207"/>
      <c r="AM2329" s="207"/>
      <c r="AN2329" s="207"/>
      <c r="AO2329" s="207" t="str">
        <f ca="1">IF(R2329="","",IF(R2329&gt;TODAY(),"0 meses",DATEDIF(R2329,TODAY(),"m") &amp; " meses"))</f>
        <v>0 meses</v>
      </c>
      <c r="AP2329" s="147" t="s">
        <v>67</v>
      </c>
      <c r="AQ2329" s="147" t="s">
        <v>67</v>
      </c>
      <c r="AR2329" s="147"/>
      <c r="AS2329" s="209" t="s">
        <v>68</v>
      </c>
      <c r="AT2329" s="223" t="str">
        <f>MONTH(B2329)&amp;"/"&amp;YEAR(B2329)</f>
        <v>3/2026</v>
      </c>
      <c r="AU2329" s="223">
        <f>WEEKNUM(B2329)-WEEKNUM(EOMONTH(B2329,-1)+1)+1</f>
        <v>1</v>
      </c>
      <c r="AV2329" s="209" t="str">
        <f>MONTH(R2329)&amp;"/"&amp;YEAR(R2329)</f>
        <v>5/2026</v>
      </c>
      <c r="AW2329" s="209">
        <f>WEEKNUM(R2329)-WEEKNUM(EOMONTH(R2329,-1)+1)+1</f>
        <v>3</v>
      </c>
      <c r="AX2329" s="209">
        <f>IF(BB2329="S",IF(Q2329="1. Aceitou o programa",R2329-B2329,0),0)</f>
        <v>72</v>
      </c>
      <c r="AY2329" s="209">
        <f>IF(BB2329="S",IF(AND(S2329&lt;&gt;"",R2329&lt;&gt;""),S2329-R2329,0),0)</f>
        <v>0</v>
      </c>
      <c r="AZ2329" s="209">
        <f>IF(BB2329="S",IF(Q2329="1. Aceitou o programa",IF(OR(X2329="Não se Aplica",X2329=""),IF(OR(W2329="Não se Aplica",W2329=""),0,W2329-V2329),AVERAGE(X2329-W2329,W2329-V2329)),0),0)</f>
        <v>0</v>
      </c>
      <c r="BA2329" s="209">
        <f>IF(BB2329="S",IF(AND(Q2329="1. Aceitou o programa",AH2329="Realizada"),IFERROR(IF(AG2329="",0,AG2329-R2329),0),0),0)</f>
        <v>0</v>
      </c>
      <c r="BB2329" s="209" t="str">
        <f>_xlfn.XLOOKUP(U2329,'Lista Suspensa'!$AA$20:$AA$23,'Lista Suspensa'!$AB$20:$AB$23,"N/A")</f>
        <v>S</v>
      </c>
    </row>
    <row r="2330" spans="1:54" ht="12" customHeight="1">
      <c r="A2330" s="151" t="s">
        <v>54</v>
      </c>
      <c r="B2330" s="152">
        <v>46083</v>
      </c>
      <c r="C2330" s="153" t="s">
        <v>55</v>
      </c>
      <c r="D2330" s="153" t="s">
        <v>56</v>
      </c>
      <c r="E2330" s="244">
        <v>92606081</v>
      </c>
      <c r="F2330" s="144" t="s">
        <v>4691</v>
      </c>
      <c r="G2330" s="230"/>
      <c r="H2330" s="154">
        <v>31295</v>
      </c>
      <c r="I2330" s="153">
        <v>40</v>
      </c>
      <c r="J2330" s="148" t="s">
        <v>70</v>
      </c>
      <c r="K2330" s="153"/>
      <c r="L2330" s="153"/>
      <c r="M2330" s="153"/>
      <c r="N2330" s="153">
        <v>110</v>
      </c>
      <c r="O2330" s="155" t="s">
        <v>4692</v>
      </c>
      <c r="P2330" s="156" t="s">
        <v>60</v>
      </c>
      <c r="Q2330" s="157" t="s">
        <v>110</v>
      </c>
      <c r="R2330" s="158">
        <v>46155</v>
      </c>
      <c r="S2330" s="159"/>
      <c r="T2330" s="159" t="s">
        <v>62</v>
      </c>
      <c r="U2330" s="159" t="s">
        <v>111</v>
      </c>
      <c r="V2330" s="154">
        <v>46149</v>
      </c>
      <c r="W2330" s="154"/>
      <c r="X2330" s="154"/>
      <c r="Y2330" s="160" t="s">
        <v>3579</v>
      </c>
      <c r="Z2330" s="160" t="s">
        <v>65</v>
      </c>
      <c r="AA2330" s="153"/>
      <c r="AB2330" s="153"/>
      <c r="AC2330" s="182" t="e">
        <f t="shared" si="74"/>
        <v>#DIV/0!</v>
      </c>
      <c r="AD2330" s="153" t="e">
        <f t="shared" si="75"/>
        <v>#DIV/0!</v>
      </c>
      <c r="AE2330" s="233" t="s">
        <v>66</v>
      </c>
      <c r="AF2330" s="153"/>
      <c r="AG2330" s="159"/>
      <c r="AH2330" s="153"/>
      <c r="AI2330" s="161"/>
      <c r="AJ2330" s="153"/>
      <c r="AK2330" s="153"/>
      <c r="AL2330" s="207"/>
      <c r="AM2330" s="207"/>
      <c r="AN2330" s="207"/>
      <c r="AO2330" s="207" t="str">
        <f ca="1">IF(R2330="","",IF(R2330&gt;TODAY(),"0 meses",DATEDIF(R2330,TODAY(),"m") &amp; " meses"))</f>
        <v>0 meses</v>
      </c>
      <c r="AP2330" s="147" t="s">
        <v>67</v>
      </c>
      <c r="AQ2330" s="147" t="s">
        <v>67</v>
      </c>
      <c r="AR2330" s="147"/>
      <c r="AS2330" s="209" t="s">
        <v>68</v>
      </c>
      <c r="AT2330" s="223" t="str">
        <f>MONTH(B2330)&amp;"/"&amp;YEAR(B2330)</f>
        <v>3/2026</v>
      </c>
      <c r="AU2330" s="223">
        <f>WEEKNUM(B2330)-WEEKNUM(EOMONTH(B2330,-1)+1)+1</f>
        <v>1</v>
      </c>
      <c r="AV2330" s="209" t="str">
        <f>MONTH(R2330)&amp;"/"&amp;YEAR(R2330)</f>
        <v>5/2026</v>
      </c>
      <c r="AW2330" s="209">
        <f>WEEKNUM(R2330)-WEEKNUM(EOMONTH(R2330,-1)+1)+1</f>
        <v>3</v>
      </c>
      <c r="AX2330" s="209">
        <f>IF(BB2330="S",IF(Q2330="1. Aceitou o programa",R2330-B2330,0),0)</f>
        <v>72</v>
      </c>
      <c r="AY2330" s="209">
        <f>IF(BB2330="S",IF(AND(S2330&lt;&gt;"",R2330&lt;&gt;""),S2330-R2330,0),0)</f>
        <v>0</v>
      </c>
      <c r="AZ2330" s="209">
        <f>IF(BB2330="S",IF(Q2330="1. Aceitou o programa",IF(OR(X2330="Não se Aplica",X2330=""),IF(OR(W2330="Não se Aplica",W2330=""),0,W2330-V2330),AVERAGE(X2330-W2330,W2330-V2330)),0),0)</f>
        <v>0</v>
      </c>
      <c r="BA2330" s="209">
        <f>IF(BB2330="S",IF(AND(Q2330="1. Aceitou o programa",AH2330="Realizada"),IFERROR(IF(AG2330="",0,AG2330-R2330),0),0),0)</f>
        <v>0</v>
      </c>
      <c r="BB2330" s="209" t="str">
        <f>_xlfn.XLOOKUP(U2330,'Lista Suspensa'!$AA$20:$AA$23,'Lista Suspensa'!$AB$20:$AB$23,"N/A")</f>
        <v>S</v>
      </c>
    </row>
    <row r="2331" spans="1:54" ht="12" customHeight="1">
      <c r="A2331" s="151" t="s">
        <v>54</v>
      </c>
      <c r="B2331" s="152">
        <v>46083</v>
      </c>
      <c r="C2331" s="153" t="s">
        <v>55</v>
      </c>
      <c r="D2331" s="153" t="s">
        <v>56</v>
      </c>
      <c r="E2331" s="244">
        <v>92850567</v>
      </c>
      <c r="F2331" s="144" t="s">
        <v>4693</v>
      </c>
      <c r="G2331" s="230"/>
      <c r="H2331" s="154">
        <v>31467</v>
      </c>
      <c r="I2331" s="153">
        <v>40</v>
      </c>
      <c r="J2331" s="148" t="s">
        <v>58</v>
      </c>
      <c r="K2331" s="153"/>
      <c r="L2331" s="153"/>
      <c r="M2331" s="153"/>
      <c r="N2331" s="153">
        <v>60</v>
      </c>
      <c r="O2331" s="155" t="s">
        <v>4694</v>
      </c>
      <c r="P2331" s="156" t="s">
        <v>60</v>
      </c>
      <c r="Q2331" s="157" t="s">
        <v>110</v>
      </c>
      <c r="R2331" s="158">
        <v>46155</v>
      </c>
      <c r="S2331" s="159"/>
      <c r="T2331" s="159" t="s">
        <v>62</v>
      </c>
      <c r="U2331" s="159" t="s">
        <v>111</v>
      </c>
      <c r="V2331" s="154">
        <v>46149</v>
      </c>
      <c r="W2331" s="154"/>
      <c r="X2331" s="154"/>
      <c r="Y2331" s="160" t="s">
        <v>4695</v>
      </c>
      <c r="Z2331" s="160" t="s">
        <v>65</v>
      </c>
      <c r="AA2331" s="153"/>
      <c r="AB2331" s="153"/>
      <c r="AC2331" s="182" t="e">
        <f t="shared" si="74"/>
        <v>#DIV/0!</v>
      </c>
      <c r="AD2331" s="153" t="e">
        <f t="shared" si="75"/>
        <v>#DIV/0!</v>
      </c>
      <c r="AE2331" s="233" t="s">
        <v>66</v>
      </c>
      <c r="AF2331" s="153"/>
      <c r="AG2331" s="159"/>
      <c r="AH2331" s="153"/>
      <c r="AI2331" s="161"/>
      <c r="AJ2331" s="153"/>
      <c r="AK2331" s="153"/>
      <c r="AL2331" s="207"/>
      <c r="AM2331" s="207"/>
      <c r="AN2331" s="207"/>
      <c r="AO2331" s="207" t="str">
        <f ca="1">IF(R2331="","",IF(R2331&gt;TODAY(),"0 meses",DATEDIF(R2331,TODAY(),"m") &amp; " meses"))</f>
        <v>0 meses</v>
      </c>
      <c r="AP2331" s="147" t="s">
        <v>67</v>
      </c>
      <c r="AQ2331" s="147" t="s">
        <v>67</v>
      </c>
      <c r="AR2331" s="147"/>
      <c r="AS2331" s="209" t="s">
        <v>68</v>
      </c>
      <c r="AT2331" s="223" t="str">
        <f>MONTH(B2331)&amp;"/"&amp;YEAR(B2331)</f>
        <v>3/2026</v>
      </c>
      <c r="AU2331" s="223">
        <f>WEEKNUM(B2331)-WEEKNUM(EOMONTH(B2331,-1)+1)+1</f>
        <v>1</v>
      </c>
      <c r="AV2331" s="209" t="str">
        <f>MONTH(R2331)&amp;"/"&amp;YEAR(R2331)</f>
        <v>5/2026</v>
      </c>
      <c r="AW2331" s="209">
        <f>WEEKNUM(R2331)-WEEKNUM(EOMONTH(R2331,-1)+1)+1</f>
        <v>3</v>
      </c>
      <c r="AX2331" s="209">
        <f>IF(BB2331="S",IF(Q2331="1. Aceitou o programa",R2331-B2331,0),0)</f>
        <v>72</v>
      </c>
      <c r="AY2331" s="209">
        <f>IF(BB2331="S",IF(AND(S2331&lt;&gt;"",R2331&lt;&gt;""),S2331-R2331,0),0)</f>
        <v>0</v>
      </c>
      <c r="AZ2331" s="209">
        <f>IF(BB2331="S",IF(Q2331="1. Aceitou o programa",IF(OR(X2331="Não se Aplica",X2331=""),IF(OR(W2331="Não se Aplica",W2331=""),0,W2331-V2331),AVERAGE(X2331-W2331,W2331-V2331)),0),0)</f>
        <v>0</v>
      </c>
      <c r="BA2331" s="209">
        <f>IF(BB2331="S",IF(AND(Q2331="1. Aceitou o programa",AH2331="Realizada"),IFERROR(IF(AG2331="",0,AG2331-R2331),0),0),0)</f>
        <v>0</v>
      </c>
      <c r="BB2331" s="209" t="str">
        <f>_xlfn.XLOOKUP(U2331,'Lista Suspensa'!$AA$20:$AA$23,'Lista Suspensa'!$AB$20:$AB$23,"N/A")</f>
        <v>S</v>
      </c>
    </row>
    <row r="2332" spans="1:54" ht="12" customHeight="1">
      <c r="A2332" s="151" t="s">
        <v>54</v>
      </c>
      <c r="B2332" s="152">
        <v>46083</v>
      </c>
      <c r="C2332" s="153" t="s">
        <v>55</v>
      </c>
      <c r="D2332" s="153" t="s">
        <v>56</v>
      </c>
      <c r="E2332" s="244">
        <v>92685923</v>
      </c>
      <c r="F2332" s="144" t="s">
        <v>4696</v>
      </c>
      <c r="G2332" s="230"/>
      <c r="H2332" s="154">
        <v>31566</v>
      </c>
      <c r="I2332" s="153">
        <v>39</v>
      </c>
      <c r="J2332" s="148" t="s">
        <v>70</v>
      </c>
      <c r="K2332" s="153"/>
      <c r="L2332" s="153"/>
      <c r="M2332" s="153"/>
      <c r="N2332" s="153">
        <v>60</v>
      </c>
      <c r="O2332" s="155" t="s">
        <v>4697</v>
      </c>
      <c r="P2332" s="156" t="s">
        <v>60</v>
      </c>
      <c r="Q2332" s="157" t="s">
        <v>110</v>
      </c>
      <c r="R2332" s="158">
        <v>46155</v>
      </c>
      <c r="S2332" s="159"/>
      <c r="T2332" s="159" t="s">
        <v>62</v>
      </c>
      <c r="U2332" s="159" t="s">
        <v>111</v>
      </c>
      <c r="V2332" s="154">
        <v>46149</v>
      </c>
      <c r="W2332" s="154"/>
      <c r="X2332" s="154"/>
      <c r="Y2332" s="160" t="s">
        <v>4698</v>
      </c>
      <c r="Z2332" s="160" t="s">
        <v>65</v>
      </c>
      <c r="AA2332" s="153"/>
      <c r="AB2332" s="153"/>
      <c r="AC2332" s="182" t="e">
        <f t="shared" si="74"/>
        <v>#DIV/0!</v>
      </c>
      <c r="AD2332" s="153" t="e">
        <f t="shared" si="75"/>
        <v>#DIV/0!</v>
      </c>
      <c r="AE2332" s="233" t="s">
        <v>66</v>
      </c>
      <c r="AF2332" s="153"/>
      <c r="AG2332" s="159"/>
      <c r="AH2332" s="153"/>
      <c r="AI2332" s="161"/>
      <c r="AJ2332" s="153"/>
      <c r="AK2332" s="153"/>
      <c r="AL2332" s="207" t="s">
        <v>85</v>
      </c>
      <c r="AM2332" s="207" t="s">
        <v>86</v>
      </c>
      <c r="AN2332" s="207" t="s">
        <v>191</v>
      </c>
      <c r="AO2332" s="207" t="str">
        <f ca="1">IF(R2332="","",IF(R2332&gt;TODAY(),"0 meses",DATEDIF(R2332,TODAY(),"m") &amp; " meses"))</f>
        <v>0 meses</v>
      </c>
      <c r="AP2332" s="147" t="s">
        <v>67</v>
      </c>
      <c r="AQ2332" s="147" t="s">
        <v>67</v>
      </c>
      <c r="AR2332" s="147"/>
      <c r="AS2332" s="209" t="s">
        <v>68</v>
      </c>
      <c r="AT2332" s="223" t="str">
        <f>MONTH(B2332)&amp;"/"&amp;YEAR(B2332)</f>
        <v>3/2026</v>
      </c>
      <c r="AU2332" s="223">
        <f>WEEKNUM(B2332)-WEEKNUM(EOMONTH(B2332,-1)+1)+1</f>
        <v>1</v>
      </c>
      <c r="AV2332" s="209" t="str">
        <f>MONTH(R2332)&amp;"/"&amp;YEAR(R2332)</f>
        <v>5/2026</v>
      </c>
      <c r="AW2332" s="209">
        <f>WEEKNUM(R2332)-WEEKNUM(EOMONTH(R2332,-1)+1)+1</f>
        <v>3</v>
      </c>
      <c r="AX2332" s="209">
        <f>IF(BB2332="S",IF(Q2332="1. Aceitou o programa",R2332-B2332,0),0)</f>
        <v>72</v>
      </c>
      <c r="AY2332" s="209">
        <f>IF(BB2332="S",IF(AND(S2332&lt;&gt;"",R2332&lt;&gt;""),S2332-R2332,0),0)</f>
        <v>0</v>
      </c>
      <c r="AZ2332" s="209">
        <f>IF(BB2332="S",IF(Q2332="1. Aceitou o programa",IF(OR(X2332="Não se Aplica",X2332=""),IF(OR(W2332="Não se Aplica",W2332=""),0,W2332-V2332),AVERAGE(X2332-W2332,W2332-V2332)),0),0)</f>
        <v>0</v>
      </c>
      <c r="BA2332" s="209">
        <f>IF(BB2332="S",IF(AND(Q2332="1. Aceitou o programa",AH2332="Realizada"),IFERROR(IF(AG2332="",0,AG2332-R2332),0),0),0)</f>
        <v>0</v>
      </c>
      <c r="BB2332" s="209" t="str">
        <f>_xlfn.XLOOKUP(U2332,'Lista Suspensa'!$AA$20:$AA$23,'Lista Suspensa'!$AB$20:$AB$23,"N/A")</f>
        <v>S</v>
      </c>
    </row>
    <row r="2333" spans="1:54" ht="12" customHeight="1">
      <c r="A2333" s="151" t="s">
        <v>54</v>
      </c>
      <c r="B2333" s="152">
        <v>46083</v>
      </c>
      <c r="C2333" s="153" t="s">
        <v>55</v>
      </c>
      <c r="D2333" s="153" t="s">
        <v>56</v>
      </c>
      <c r="E2333" s="244">
        <v>92606045</v>
      </c>
      <c r="F2333" s="144" t="s">
        <v>4699</v>
      </c>
      <c r="G2333" s="230"/>
      <c r="H2333" s="154">
        <v>31567</v>
      </c>
      <c r="I2333" s="153">
        <v>39</v>
      </c>
      <c r="J2333" s="148" t="s">
        <v>70</v>
      </c>
      <c r="K2333" s="153"/>
      <c r="L2333" s="153"/>
      <c r="M2333" s="153"/>
      <c r="N2333" s="153">
        <v>110</v>
      </c>
      <c r="O2333" s="155" t="s">
        <v>4700</v>
      </c>
      <c r="P2333" s="156" t="s">
        <v>60</v>
      </c>
      <c r="Q2333" s="157" t="s">
        <v>110</v>
      </c>
      <c r="R2333" s="158">
        <v>46155</v>
      </c>
      <c r="S2333" s="159"/>
      <c r="T2333" s="159" t="s">
        <v>62</v>
      </c>
      <c r="U2333" s="159" t="s">
        <v>111</v>
      </c>
      <c r="V2333" s="154">
        <v>46149</v>
      </c>
      <c r="W2333" s="154"/>
      <c r="X2333" s="154"/>
      <c r="Y2333" s="160" t="s">
        <v>4701</v>
      </c>
      <c r="Z2333" s="160" t="s">
        <v>65</v>
      </c>
      <c r="AA2333" s="153"/>
      <c r="AB2333" s="153"/>
      <c r="AC2333" s="182" t="e">
        <f t="shared" si="74"/>
        <v>#DIV/0!</v>
      </c>
      <c r="AD2333" s="153" t="e">
        <f t="shared" si="75"/>
        <v>#DIV/0!</v>
      </c>
      <c r="AE2333" s="233" t="s">
        <v>66</v>
      </c>
      <c r="AF2333" s="153"/>
      <c r="AG2333" s="159"/>
      <c r="AH2333" s="153"/>
      <c r="AI2333" s="161"/>
      <c r="AJ2333" s="153"/>
      <c r="AK2333" s="153"/>
      <c r="AL2333" s="207"/>
      <c r="AM2333" s="207"/>
      <c r="AN2333" s="207"/>
      <c r="AO2333" s="207" t="str">
        <f ca="1">IF(R2333="","",IF(R2333&gt;TODAY(),"0 meses",DATEDIF(R2333,TODAY(),"m") &amp; " meses"))</f>
        <v>0 meses</v>
      </c>
      <c r="AP2333" s="147" t="s">
        <v>67</v>
      </c>
      <c r="AQ2333" s="147" t="s">
        <v>67</v>
      </c>
      <c r="AR2333" s="147"/>
      <c r="AS2333" s="209" t="s">
        <v>68</v>
      </c>
      <c r="AT2333" s="223" t="str">
        <f>MONTH(B2333)&amp;"/"&amp;YEAR(B2333)</f>
        <v>3/2026</v>
      </c>
      <c r="AU2333" s="223">
        <f>WEEKNUM(B2333)-WEEKNUM(EOMONTH(B2333,-1)+1)+1</f>
        <v>1</v>
      </c>
      <c r="AV2333" s="209" t="str">
        <f>MONTH(R2333)&amp;"/"&amp;YEAR(R2333)</f>
        <v>5/2026</v>
      </c>
      <c r="AW2333" s="209">
        <f>WEEKNUM(R2333)-WEEKNUM(EOMONTH(R2333,-1)+1)+1</f>
        <v>3</v>
      </c>
      <c r="AX2333" s="209">
        <f>IF(BB2333="S",IF(Q2333="1. Aceitou o programa",R2333-B2333,0),0)</f>
        <v>72</v>
      </c>
      <c r="AY2333" s="209">
        <f>IF(BB2333="S",IF(AND(S2333&lt;&gt;"",R2333&lt;&gt;""),S2333-R2333,0),0)</f>
        <v>0</v>
      </c>
      <c r="AZ2333" s="209">
        <f>IF(BB2333="S",IF(Q2333="1. Aceitou o programa",IF(OR(X2333="Não se Aplica",X2333=""),IF(OR(W2333="Não se Aplica",W2333=""),0,W2333-V2333),AVERAGE(X2333-W2333,W2333-V2333)),0),0)</f>
        <v>0</v>
      </c>
      <c r="BA2333" s="209">
        <f>IF(BB2333="S",IF(AND(Q2333="1. Aceitou o programa",AH2333="Realizada"),IFERROR(IF(AG2333="",0,AG2333-R2333),0),0),0)</f>
        <v>0</v>
      </c>
      <c r="BB2333" s="209" t="str">
        <f>_xlfn.XLOOKUP(U2333,'Lista Suspensa'!$AA$20:$AA$23,'Lista Suspensa'!$AB$20:$AB$23,"N/A")</f>
        <v>S</v>
      </c>
    </row>
    <row r="2334" spans="1:54" ht="12" customHeight="1">
      <c r="A2334" s="151" t="s">
        <v>54</v>
      </c>
      <c r="B2334" s="152">
        <v>46083</v>
      </c>
      <c r="C2334" s="153" t="s">
        <v>55</v>
      </c>
      <c r="D2334" s="153" t="s">
        <v>56</v>
      </c>
      <c r="E2334" s="244">
        <v>92832034</v>
      </c>
      <c r="F2334" s="144" t="s">
        <v>4702</v>
      </c>
      <c r="G2334" s="230"/>
      <c r="H2334" s="154">
        <v>31806</v>
      </c>
      <c r="I2334" s="153">
        <v>39</v>
      </c>
      <c r="J2334" s="148" t="s">
        <v>70</v>
      </c>
      <c r="K2334" s="153"/>
      <c r="L2334" s="153"/>
      <c r="M2334" s="153"/>
      <c r="N2334" s="153">
        <v>60</v>
      </c>
      <c r="O2334" s="155" t="s">
        <v>4703</v>
      </c>
      <c r="P2334" s="156" t="s">
        <v>60</v>
      </c>
      <c r="Q2334" s="157" t="s">
        <v>110</v>
      </c>
      <c r="R2334" s="158">
        <v>46155</v>
      </c>
      <c r="S2334" s="159"/>
      <c r="T2334" s="159" t="s">
        <v>62</v>
      </c>
      <c r="U2334" s="159" t="s">
        <v>111</v>
      </c>
      <c r="V2334" s="154">
        <v>46149</v>
      </c>
      <c r="W2334" s="154"/>
      <c r="X2334" s="154"/>
      <c r="Y2334" s="160" t="s">
        <v>4704</v>
      </c>
      <c r="Z2334" s="160" t="s">
        <v>65</v>
      </c>
      <c r="AA2334" s="153"/>
      <c r="AB2334" s="153"/>
      <c r="AC2334" s="182" t="e">
        <f t="shared" si="74"/>
        <v>#DIV/0!</v>
      </c>
      <c r="AD2334" s="153" t="e">
        <f t="shared" si="75"/>
        <v>#DIV/0!</v>
      </c>
      <c r="AE2334" s="233" t="s">
        <v>66</v>
      </c>
      <c r="AF2334" s="153"/>
      <c r="AG2334" s="159"/>
      <c r="AH2334" s="153"/>
      <c r="AI2334" s="161"/>
      <c r="AJ2334" s="153"/>
      <c r="AK2334" s="153"/>
      <c r="AL2334" s="207"/>
      <c r="AM2334" s="207"/>
      <c r="AN2334" s="207"/>
      <c r="AO2334" s="207" t="str">
        <f ca="1">IF(R2334="","",IF(R2334&gt;TODAY(),"0 meses",DATEDIF(R2334,TODAY(),"m") &amp; " meses"))</f>
        <v>0 meses</v>
      </c>
      <c r="AP2334" s="147" t="s">
        <v>67</v>
      </c>
      <c r="AQ2334" s="147" t="s">
        <v>67</v>
      </c>
      <c r="AR2334" s="147"/>
      <c r="AS2334" s="209" t="s">
        <v>68</v>
      </c>
      <c r="AT2334" s="223" t="str">
        <f>MONTH(B2334)&amp;"/"&amp;YEAR(B2334)</f>
        <v>3/2026</v>
      </c>
      <c r="AU2334" s="223">
        <f>WEEKNUM(B2334)-WEEKNUM(EOMONTH(B2334,-1)+1)+1</f>
        <v>1</v>
      </c>
      <c r="AV2334" s="209" t="str">
        <f>MONTH(R2334)&amp;"/"&amp;YEAR(R2334)</f>
        <v>5/2026</v>
      </c>
      <c r="AW2334" s="209">
        <f>WEEKNUM(R2334)-WEEKNUM(EOMONTH(R2334,-1)+1)+1</f>
        <v>3</v>
      </c>
      <c r="AX2334" s="209">
        <f>IF(BB2334="S",IF(Q2334="1. Aceitou o programa",R2334-B2334,0),0)</f>
        <v>72</v>
      </c>
      <c r="AY2334" s="209">
        <f>IF(BB2334="S",IF(AND(S2334&lt;&gt;"",R2334&lt;&gt;""),S2334-R2334,0),0)</f>
        <v>0</v>
      </c>
      <c r="AZ2334" s="209">
        <f>IF(BB2334="S",IF(Q2334="1. Aceitou o programa",IF(OR(X2334="Não se Aplica",X2334=""),IF(OR(W2334="Não se Aplica",W2334=""),0,W2334-V2334),AVERAGE(X2334-W2334,W2334-V2334)),0),0)</f>
        <v>0</v>
      </c>
      <c r="BA2334" s="209">
        <f>IF(BB2334="S",IF(AND(Q2334="1. Aceitou o programa",AH2334="Realizada"),IFERROR(IF(AG2334="",0,AG2334-R2334),0),0),0)</f>
        <v>0</v>
      </c>
      <c r="BB2334" s="209" t="str">
        <f>_xlfn.XLOOKUP(U2334,'Lista Suspensa'!$AA$20:$AA$23,'Lista Suspensa'!$AB$20:$AB$23,"N/A")</f>
        <v>S</v>
      </c>
    </row>
    <row r="2335" spans="1:54" ht="12" customHeight="1">
      <c r="A2335" s="151" t="s">
        <v>54</v>
      </c>
      <c r="B2335" s="152">
        <v>46083</v>
      </c>
      <c r="C2335" s="153" t="s">
        <v>55</v>
      </c>
      <c r="D2335" s="153" t="s">
        <v>56</v>
      </c>
      <c r="E2335" s="244">
        <v>89979329</v>
      </c>
      <c r="F2335" s="144" t="s">
        <v>4705</v>
      </c>
      <c r="G2335" s="230"/>
      <c r="H2335" s="154">
        <v>32106</v>
      </c>
      <c r="I2335" s="153">
        <v>38</v>
      </c>
      <c r="J2335" s="148" t="s">
        <v>70</v>
      </c>
      <c r="K2335" s="153"/>
      <c r="L2335" s="153"/>
      <c r="M2335" s="153"/>
      <c r="N2335" s="153">
        <v>60</v>
      </c>
      <c r="O2335" s="155" t="s">
        <v>4706</v>
      </c>
      <c r="P2335" s="156" t="s">
        <v>60</v>
      </c>
      <c r="Q2335" s="157" t="s">
        <v>110</v>
      </c>
      <c r="R2335" s="158">
        <v>46155</v>
      </c>
      <c r="S2335" s="159"/>
      <c r="T2335" s="159" t="s">
        <v>62</v>
      </c>
      <c r="U2335" s="159" t="s">
        <v>111</v>
      </c>
      <c r="V2335" s="154">
        <v>46149</v>
      </c>
      <c r="W2335" s="154"/>
      <c r="X2335" s="154"/>
      <c r="Y2335" s="160" t="s">
        <v>4707</v>
      </c>
      <c r="Z2335" s="160" t="s">
        <v>65</v>
      </c>
      <c r="AA2335" s="153"/>
      <c r="AB2335" s="153"/>
      <c r="AC2335" s="182" t="e">
        <f t="shared" si="74"/>
        <v>#DIV/0!</v>
      </c>
      <c r="AD2335" s="153" t="e">
        <f t="shared" si="75"/>
        <v>#DIV/0!</v>
      </c>
      <c r="AE2335" s="233" t="s">
        <v>66</v>
      </c>
      <c r="AF2335" s="153"/>
      <c r="AG2335" s="159"/>
      <c r="AH2335" s="153"/>
      <c r="AI2335" s="161"/>
      <c r="AJ2335" s="153"/>
      <c r="AK2335" s="153"/>
      <c r="AL2335" s="207"/>
      <c r="AM2335" s="207"/>
      <c r="AN2335" s="207"/>
      <c r="AO2335" s="207" t="str">
        <f ca="1">IF(R2335="","",IF(R2335&gt;TODAY(),"0 meses",DATEDIF(R2335,TODAY(),"m") &amp; " meses"))</f>
        <v>0 meses</v>
      </c>
      <c r="AP2335" s="147" t="s">
        <v>67</v>
      </c>
      <c r="AQ2335" s="147" t="s">
        <v>67</v>
      </c>
      <c r="AR2335" s="147"/>
      <c r="AS2335" s="209" t="s">
        <v>68</v>
      </c>
      <c r="AT2335" s="223" t="str">
        <f>MONTH(B2335)&amp;"/"&amp;YEAR(B2335)</f>
        <v>3/2026</v>
      </c>
      <c r="AU2335" s="223">
        <f>WEEKNUM(B2335)-WEEKNUM(EOMONTH(B2335,-1)+1)+1</f>
        <v>1</v>
      </c>
      <c r="AV2335" s="209" t="str">
        <f>MONTH(R2335)&amp;"/"&amp;YEAR(R2335)</f>
        <v>5/2026</v>
      </c>
      <c r="AW2335" s="209">
        <f>WEEKNUM(R2335)-WEEKNUM(EOMONTH(R2335,-1)+1)+1</f>
        <v>3</v>
      </c>
      <c r="AX2335" s="209">
        <f>IF(BB2335="S",IF(Q2335="1. Aceitou o programa",R2335-B2335,0),0)</f>
        <v>72</v>
      </c>
      <c r="AY2335" s="209">
        <f>IF(BB2335="S",IF(AND(S2335&lt;&gt;"",R2335&lt;&gt;""),S2335-R2335,0),0)</f>
        <v>0</v>
      </c>
      <c r="AZ2335" s="209">
        <f>IF(BB2335="S",IF(Q2335="1. Aceitou o programa",IF(OR(X2335="Não se Aplica",X2335=""),IF(OR(W2335="Não se Aplica",W2335=""),0,W2335-V2335),AVERAGE(X2335-W2335,W2335-V2335)),0),0)</f>
        <v>0</v>
      </c>
      <c r="BA2335" s="209">
        <f>IF(BB2335="S",IF(AND(Q2335="1. Aceitou o programa",AH2335="Realizada"),IFERROR(IF(AG2335="",0,AG2335-R2335),0),0),0)</f>
        <v>0</v>
      </c>
      <c r="BB2335" s="209" t="str">
        <f>_xlfn.XLOOKUP(U2335,'Lista Suspensa'!$AA$20:$AA$23,'Lista Suspensa'!$AB$20:$AB$23,"N/A")</f>
        <v>S</v>
      </c>
    </row>
    <row r="2336" spans="1:54" ht="12" customHeight="1">
      <c r="A2336" s="151" t="s">
        <v>54</v>
      </c>
      <c r="B2336" s="152">
        <v>46083</v>
      </c>
      <c r="C2336" s="153" t="s">
        <v>55</v>
      </c>
      <c r="D2336" s="153" t="s">
        <v>56</v>
      </c>
      <c r="E2336" s="244">
        <v>92680499</v>
      </c>
      <c r="F2336" s="144" t="s">
        <v>4708</v>
      </c>
      <c r="G2336" s="230"/>
      <c r="H2336" s="154">
        <v>32167</v>
      </c>
      <c r="I2336" s="153">
        <v>38</v>
      </c>
      <c r="J2336" s="148" t="s">
        <v>58</v>
      </c>
      <c r="K2336" s="153"/>
      <c r="L2336" s="153"/>
      <c r="M2336" s="153"/>
      <c r="N2336" s="153">
        <v>380</v>
      </c>
      <c r="O2336" s="155" t="s">
        <v>4709</v>
      </c>
      <c r="P2336" s="156" t="s">
        <v>60</v>
      </c>
      <c r="Q2336" s="157" t="s">
        <v>110</v>
      </c>
      <c r="R2336" s="158">
        <v>46155</v>
      </c>
      <c r="S2336" s="159"/>
      <c r="T2336" s="159" t="s">
        <v>62</v>
      </c>
      <c r="U2336" s="159" t="s">
        <v>111</v>
      </c>
      <c r="V2336" s="154">
        <v>46149</v>
      </c>
      <c r="W2336" s="154"/>
      <c r="X2336" s="154"/>
      <c r="Y2336" s="160" t="s">
        <v>4710</v>
      </c>
      <c r="Z2336" s="160" t="s">
        <v>65</v>
      </c>
      <c r="AA2336" s="153"/>
      <c r="AB2336" s="153"/>
      <c r="AC2336" s="182" t="e">
        <f t="shared" si="74"/>
        <v>#DIV/0!</v>
      </c>
      <c r="AD2336" s="153" t="e">
        <f t="shared" si="75"/>
        <v>#DIV/0!</v>
      </c>
      <c r="AE2336" s="233" t="s">
        <v>66</v>
      </c>
      <c r="AF2336" s="153"/>
      <c r="AG2336" s="159"/>
      <c r="AH2336" s="153"/>
      <c r="AI2336" s="161"/>
      <c r="AJ2336" s="153"/>
      <c r="AK2336" s="153"/>
      <c r="AL2336" s="207" t="s">
        <v>85</v>
      </c>
      <c r="AM2336" s="207" t="s">
        <v>86</v>
      </c>
      <c r="AN2336" s="207" t="s">
        <v>191</v>
      </c>
      <c r="AO2336" s="207" t="str">
        <f ca="1">IF(R2336="","",IF(R2336&gt;TODAY(),"0 meses",DATEDIF(R2336,TODAY(),"m") &amp; " meses"))</f>
        <v>0 meses</v>
      </c>
      <c r="AP2336" s="147" t="s">
        <v>67</v>
      </c>
      <c r="AQ2336" s="147" t="s">
        <v>67</v>
      </c>
      <c r="AR2336" s="147"/>
      <c r="AS2336" s="209" t="s">
        <v>68</v>
      </c>
      <c r="AT2336" s="223" t="str">
        <f>MONTH(B2336)&amp;"/"&amp;YEAR(B2336)</f>
        <v>3/2026</v>
      </c>
      <c r="AU2336" s="223">
        <f>WEEKNUM(B2336)-WEEKNUM(EOMONTH(B2336,-1)+1)+1</f>
        <v>1</v>
      </c>
      <c r="AV2336" s="209" t="str">
        <f>MONTH(R2336)&amp;"/"&amp;YEAR(R2336)</f>
        <v>5/2026</v>
      </c>
      <c r="AW2336" s="209">
        <f>WEEKNUM(R2336)-WEEKNUM(EOMONTH(R2336,-1)+1)+1</f>
        <v>3</v>
      </c>
      <c r="AX2336" s="209">
        <f>IF(BB2336="S",IF(Q2336="1. Aceitou o programa",R2336-B2336,0),0)</f>
        <v>72</v>
      </c>
      <c r="AY2336" s="209">
        <f>IF(BB2336="S",IF(AND(S2336&lt;&gt;"",R2336&lt;&gt;""),S2336-R2336,0),0)</f>
        <v>0</v>
      </c>
      <c r="AZ2336" s="209">
        <f>IF(BB2336="S",IF(Q2336="1. Aceitou o programa",IF(OR(X2336="Não se Aplica",X2336=""),IF(OR(W2336="Não se Aplica",W2336=""),0,W2336-V2336),AVERAGE(X2336-W2336,W2336-V2336)),0),0)</f>
        <v>0</v>
      </c>
      <c r="BA2336" s="209">
        <f>IF(BB2336="S",IF(AND(Q2336="1. Aceitou o programa",AH2336="Realizada"),IFERROR(IF(AG2336="",0,AG2336-R2336),0),0),0)</f>
        <v>0</v>
      </c>
      <c r="BB2336" s="209" t="str">
        <f>_xlfn.XLOOKUP(U2336,'Lista Suspensa'!$AA$20:$AA$23,'Lista Suspensa'!$AB$20:$AB$23,"N/A")</f>
        <v>S</v>
      </c>
    </row>
    <row r="2337" spans="1:54" ht="12" customHeight="1">
      <c r="A2337" s="151" t="s">
        <v>54</v>
      </c>
      <c r="B2337" s="152">
        <v>46083</v>
      </c>
      <c r="C2337" s="153" t="s">
        <v>55</v>
      </c>
      <c r="D2337" s="153" t="s">
        <v>56</v>
      </c>
      <c r="E2337" s="244">
        <v>92945395</v>
      </c>
      <c r="F2337" s="144" t="s">
        <v>4711</v>
      </c>
      <c r="G2337" s="230"/>
      <c r="H2337" s="154">
        <v>32192</v>
      </c>
      <c r="I2337" s="153">
        <v>38</v>
      </c>
      <c r="J2337" s="148" t="s">
        <v>70</v>
      </c>
      <c r="K2337" s="153"/>
      <c r="L2337" s="153"/>
      <c r="M2337" s="153"/>
      <c r="N2337" s="153">
        <v>380</v>
      </c>
      <c r="O2337" s="155" t="s">
        <v>4712</v>
      </c>
      <c r="P2337" s="156" t="s">
        <v>60</v>
      </c>
      <c r="Q2337" s="157" t="s">
        <v>110</v>
      </c>
      <c r="R2337" s="158">
        <v>46155</v>
      </c>
      <c r="S2337" s="159"/>
      <c r="T2337" s="159" t="s">
        <v>62</v>
      </c>
      <c r="U2337" s="159" t="s">
        <v>111</v>
      </c>
      <c r="V2337" s="154">
        <v>46149</v>
      </c>
      <c r="W2337" s="154"/>
      <c r="X2337" s="154"/>
      <c r="Y2337" s="160" t="s">
        <v>4713</v>
      </c>
      <c r="Z2337" s="160" t="s">
        <v>65</v>
      </c>
      <c r="AA2337" s="153"/>
      <c r="AB2337" s="153"/>
      <c r="AC2337" s="182" t="e">
        <f t="shared" si="74"/>
        <v>#DIV/0!</v>
      </c>
      <c r="AD2337" s="153" t="e">
        <f t="shared" si="75"/>
        <v>#DIV/0!</v>
      </c>
      <c r="AE2337" s="233" t="s">
        <v>66</v>
      </c>
      <c r="AF2337" s="153"/>
      <c r="AG2337" s="159"/>
      <c r="AH2337" s="153"/>
      <c r="AI2337" s="161"/>
      <c r="AJ2337" s="153"/>
      <c r="AK2337" s="153"/>
      <c r="AL2337" s="207"/>
      <c r="AM2337" s="207"/>
      <c r="AN2337" s="207"/>
      <c r="AO2337" s="207" t="str">
        <f ca="1">IF(R2337="","",IF(R2337&gt;TODAY(),"0 meses",DATEDIF(R2337,TODAY(),"m") &amp; " meses"))</f>
        <v>0 meses</v>
      </c>
      <c r="AP2337" s="147" t="s">
        <v>67</v>
      </c>
      <c r="AQ2337" s="147" t="s">
        <v>67</v>
      </c>
      <c r="AR2337" s="147"/>
      <c r="AS2337" s="209" t="s">
        <v>68</v>
      </c>
      <c r="AT2337" s="223" t="str">
        <f>MONTH(B2337)&amp;"/"&amp;YEAR(B2337)</f>
        <v>3/2026</v>
      </c>
      <c r="AU2337" s="223">
        <f>WEEKNUM(B2337)-WEEKNUM(EOMONTH(B2337,-1)+1)+1</f>
        <v>1</v>
      </c>
      <c r="AV2337" s="209" t="str">
        <f>MONTH(R2337)&amp;"/"&amp;YEAR(R2337)</f>
        <v>5/2026</v>
      </c>
      <c r="AW2337" s="209">
        <f>WEEKNUM(R2337)-WEEKNUM(EOMONTH(R2337,-1)+1)+1</f>
        <v>3</v>
      </c>
      <c r="AX2337" s="209">
        <f>IF(BB2337="S",IF(Q2337="1. Aceitou o programa",R2337-B2337,0),0)</f>
        <v>72</v>
      </c>
      <c r="AY2337" s="209">
        <f>IF(BB2337="S",IF(AND(S2337&lt;&gt;"",R2337&lt;&gt;""),S2337-R2337,0),0)</f>
        <v>0</v>
      </c>
      <c r="AZ2337" s="209">
        <f>IF(BB2337="S",IF(Q2337="1. Aceitou o programa",IF(OR(X2337="Não se Aplica",X2337=""),IF(OR(W2337="Não se Aplica",W2337=""),0,W2337-V2337),AVERAGE(X2337-W2337,W2337-V2337)),0),0)</f>
        <v>0</v>
      </c>
      <c r="BA2337" s="209">
        <f>IF(BB2337="S",IF(AND(Q2337="1. Aceitou o programa",AH2337="Realizada"),IFERROR(IF(AG2337="",0,AG2337-R2337),0),0),0)</f>
        <v>0</v>
      </c>
      <c r="BB2337" s="209" t="str">
        <f>_xlfn.XLOOKUP(U2337,'Lista Suspensa'!$AA$20:$AA$23,'Lista Suspensa'!$AB$20:$AB$23,"N/A")</f>
        <v>S</v>
      </c>
    </row>
    <row r="2338" spans="1:54" ht="12" customHeight="1">
      <c r="A2338" s="151" t="s">
        <v>54</v>
      </c>
      <c r="B2338" s="152">
        <v>46083</v>
      </c>
      <c r="C2338" s="153" t="s">
        <v>55</v>
      </c>
      <c r="D2338" s="153" t="s">
        <v>56</v>
      </c>
      <c r="E2338" s="244">
        <v>92851098</v>
      </c>
      <c r="F2338" s="144" t="s">
        <v>4714</v>
      </c>
      <c r="G2338" s="230"/>
      <c r="H2338" s="154">
        <v>32211</v>
      </c>
      <c r="I2338" s="153">
        <v>38</v>
      </c>
      <c r="J2338" s="148" t="s">
        <v>70</v>
      </c>
      <c r="K2338" s="153"/>
      <c r="L2338" s="153"/>
      <c r="M2338" s="153"/>
      <c r="N2338" s="153">
        <v>380</v>
      </c>
      <c r="O2338" s="155" t="s">
        <v>4715</v>
      </c>
      <c r="P2338" s="156" t="s">
        <v>60</v>
      </c>
      <c r="Q2338" s="157" t="s">
        <v>110</v>
      </c>
      <c r="R2338" s="158">
        <v>46155</v>
      </c>
      <c r="S2338" s="159"/>
      <c r="T2338" s="159" t="s">
        <v>62</v>
      </c>
      <c r="U2338" s="159" t="s">
        <v>111</v>
      </c>
      <c r="V2338" s="154">
        <v>46149</v>
      </c>
      <c r="W2338" s="154"/>
      <c r="X2338" s="154"/>
      <c r="Y2338" s="160" t="s">
        <v>64</v>
      </c>
      <c r="Z2338" s="160" t="s">
        <v>65</v>
      </c>
      <c r="AA2338" s="153"/>
      <c r="AB2338" s="153"/>
      <c r="AC2338" s="182" t="e">
        <f t="shared" si="74"/>
        <v>#DIV/0!</v>
      </c>
      <c r="AD2338" s="153" t="e">
        <f t="shared" si="75"/>
        <v>#DIV/0!</v>
      </c>
      <c r="AE2338" s="233" t="s">
        <v>66</v>
      </c>
      <c r="AF2338" s="153"/>
      <c r="AG2338" s="159"/>
      <c r="AH2338" s="153"/>
      <c r="AI2338" s="161"/>
      <c r="AJ2338" s="153"/>
      <c r="AK2338" s="153"/>
      <c r="AL2338" s="207"/>
      <c r="AM2338" s="207"/>
      <c r="AN2338" s="207"/>
      <c r="AO2338" s="207" t="str">
        <f ca="1">IF(R2338="","",IF(R2338&gt;TODAY(),"0 meses",DATEDIF(R2338,TODAY(),"m") &amp; " meses"))</f>
        <v>0 meses</v>
      </c>
      <c r="AP2338" s="147" t="s">
        <v>67</v>
      </c>
      <c r="AQ2338" s="147" t="s">
        <v>67</v>
      </c>
      <c r="AR2338" s="147"/>
      <c r="AS2338" s="209" t="s">
        <v>68</v>
      </c>
      <c r="AT2338" s="223" t="str">
        <f>MONTH(B2338)&amp;"/"&amp;YEAR(B2338)</f>
        <v>3/2026</v>
      </c>
      <c r="AU2338" s="223">
        <f>WEEKNUM(B2338)-WEEKNUM(EOMONTH(B2338,-1)+1)+1</f>
        <v>1</v>
      </c>
      <c r="AV2338" s="209" t="str">
        <f>MONTH(R2338)&amp;"/"&amp;YEAR(R2338)</f>
        <v>5/2026</v>
      </c>
      <c r="AW2338" s="209">
        <f>WEEKNUM(R2338)-WEEKNUM(EOMONTH(R2338,-1)+1)+1</f>
        <v>3</v>
      </c>
      <c r="AX2338" s="209">
        <f>IF(BB2338="S",IF(Q2338="1. Aceitou o programa",R2338-B2338,0),0)</f>
        <v>72</v>
      </c>
      <c r="AY2338" s="209">
        <f>IF(BB2338="S",IF(AND(S2338&lt;&gt;"",R2338&lt;&gt;""),S2338-R2338,0),0)</f>
        <v>0</v>
      </c>
      <c r="AZ2338" s="209">
        <f>IF(BB2338="S",IF(Q2338="1. Aceitou o programa",IF(OR(X2338="Não se Aplica",X2338=""),IF(OR(W2338="Não se Aplica",W2338=""),0,W2338-V2338),AVERAGE(X2338-W2338,W2338-V2338)),0),0)</f>
        <v>0</v>
      </c>
      <c r="BA2338" s="209">
        <f>IF(BB2338="S",IF(AND(Q2338="1. Aceitou o programa",AH2338="Realizada"),IFERROR(IF(AG2338="",0,AG2338-R2338),0),0),0)</f>
        <v>0</v>
      </c>
      <c r="BB2338" s="209" t="str">
        <f>_xlfn.XLOOKUP(U2338,'Lista Suspensa'!$AA$20:$AA$23,'Lista Suspensa'!$AB$20:$AB$23,"N/A")</f>
        <v>S</v>
      </c>
    </row>
    <row r="2339" spans="1:54" ht="12" customHeight="1">
      <c r="A2339" s="151" t="s">
        <v>54</v>
      </c>
      <c r="B2339" s="152">
        <v>46083</v>
      </c>
      <c r="C2339" s="153" t="s">
        <v>55</v>
      </c>
      <c r="D2339" s="153" t="s">
        <v>56</v>
      </c>
      <c r="E2339" s="244">
        <v>92936788</v>
      </c>
      <c r="F2339" s="144" t="s">
        <v>4716</v>
      </c>
      <c r="G2339" s="230"/>
      <c r="H2339" s="154">
        <v>32285</v>
      </c>
      <c r="I2339" s="153">
        <v>37</v>
      </c>
      <c r="J2339" s="148" t="s">
        <v>70</v>
      </c>
      <c r="K2339" s="153"/>
      <c r="L2339" s="153"/>
      <c r="M2339" s="153"/>
      <c r="N2339" s="153">
        <v>110</v>
      </c>
      <c r="O2339" s="155" t="s">
        <v>4717</v>
      </c>
      <c r="P2339" s="156" t="s">
        <v>60</v>
      </c>
      <c r="Q2339" s="157" t="s">
        <v>110</v>
      </c>
      <c r="R2339" s="158">
        <v>46155</v>
      </c>
      <c r="S2339" s="159"/>
      <c r="T2339" s="159" t="s">
        <v>62</v>
      </c>
      <c r="U2339" s="159" t="s">
        <v>111</v>
      </c>
      <c r="V2339" s="154">
        <v>46149</v>
      </c>
      <c r="W2339" s="154"/>
      <c r="X2339" s="154"/>
      <c r="Y2339" s="160" t="s">
        <v>4718</v>
      </c>
      <c r="Z2339" s="160" t="s">
        <v>65</v>
      </c>
      <c r="AA2339" s="153"/>
      <c r="AB2339" s="153"/>
      <c r="AC2339" s="182" t="e">
        <f t="shared" si="74"/>
        <v>#DIV/0!</v>
      </c>
      <c r="AD2339" s="153" t="e">
        <f t="shared" si="75"/>
        <v>#DIV/0!</v>
      </c>
      <c r="AE2339" s="233" t="s">
        <v>66</v>
      </c>
      <c r="AF2339" s="153"/>
      <c r="AG2339" s="159"/>
      <c r="AH2339" s="153"/>
      <c r="AI2339" s="161"/>
      <c r="AJ2339" s="153"/>
      <c r="AK2339" s="153"/>
      <c r="AL2339" s="207"/>
      <c r="AM2339" s="207"/>
      <c r="AN2339" s="207"/>
      <c r="AO2339" s="207" t="str">
        <f ca="1">IF(R2339="","",IF(R2339&gt;TODAY(),"0 meses",DATEDIF(R2339,TODAY(),"m") &amp; " meses"))</f>
        <v>0 meses</v>
      </c>
      <c r="AP2339" s="147" t="s">
        <v>67</v>
      </c>
      <c r="AQ2339" s="147" t="s">
        <v>67</v>
      </c>
      <c r="AR2339" s="147"/>
      <c r="AS2339" s="209" t="s">
        <v>68</v>
      </c>
      <c r="AT2339" s="223" t="str">
        <f>MONTH(B2339)&amp;"/"&amp;YEAR(B2339)</f>
        <v>3/2026</v>
      </c>
      <c r="AU2339" s="223">
        <f>WEEKNUM(B2339)-WEEKNUM(EOMONTH(B2339,-1)+1)+1</f>
        <v>1</v>
      </c>
      <c r="AV2339" s="209" t="str">
        <f>MONTH(R2339)&amp;"/"&amp;YEAR(R2339)</f>
        <v>5/2026</v>
      </c>
      <c r="AW2339" s="209">
        <f>WEEKNUM(R2339)-WEEKNUM(EOMONTH(R2339,-1)+1)+1</f>
        <v>3</v>
      </c>
      <c r="AX2339" s="209">
        <f>IF(BB2339="S",IF(Q2339="1. Aceitou o programa",R2339-B2339,0),0)</f>
        <v>72</v>
      </c>
      <c r="AY2339" s="209">
        <f>IF(BB2339="S",IF(AND(S2339&lt;&gt;"",R2339&lt;&gt;""),S2339-R2339,0),0)</f>
        <v>0</v>
      </c>
      <c r="AZ2339" s="209">
        <f>IF(BB2339="S",IF(Q2339="1. Aceitou o programa",IF(OR(X2339="Não se Aplica",X2339=""),IF(OR(W2339="Não se Aplica",W2339=""),0,W2339-V2339),AVERAGE(X2339-W2339,W2339-V2339)),0),0)</f>
        <v>0</v>
      </c>
      <c r="BA2339" s="209">
        <f>IF(BB2339="S",IF(AND(Q2339="1. Aceitou o programa",AH2339="Realizada"),IFERROR(IF(AG2339="",0,AG2339-R2339),0),0),0)</f>
        <v>0</v>
      </c>
      <c r="BB2339" s="209" t="str">
        <f>_xlfn.XLOOKUP(U2339,'Lista Suspensa'!$AA$20:$AA$23,'Lista Suspensa'!$AB$20:$AB$23,"N/A")</f>
        <v>S</v>
      </c>
    </row>
    <row r="2340" spans="1:54" ht="12" customHeight="1">
      <c r="A2340" s="151" t="s">
        <v>54</v>
      </c>
      <c r="B2340" s="152">
        <v>46083</v>
      </c>
      <c r="C2340" s="153" t="s">
        <v>55</v>
      </c>
      <c r="D2340" s="153" t="s">
        <v>56</v>
      </c>
      <c r="E2340" s="244">
        <v>92894880</v>
      </c>
      <c r="F2340" s="144" t="s">
        <v>4719</v>
      </c>
      <c r="G2340" s="230"/>
      <c r="H2340" s="154">
        <v>32483</v>
      </c>
      <c r="I2340" s="153">
        <v>37</v>
      </c>
      <c r="J2340" s="148" t="s">
        <v>70</v>
      </c>
      <c r="K2340" s="153"/>
      <c r="L2340" s="153"/>
      <c r="M2340" s="153"/>
      <c r="N2340" s="153">
        <v>110</v>
      </c>
      <c r="O2340" s="155" t="s">
        <v>4720</v>
      </c>
      <c r="P2340" s="156" t="s">
        <v>60</v>
      </c>
      <c r="Q2340" s="157" t="s">
        <v>110</v>
      </c>
      <c r="R2340" s="158">
        <v>46155</v>
      </c>
      <c r="S2340" s="159"/>
      <c r="T2340" s="159" t="s">
        <v>62</v>
      </c>
      <c r="U2340" s="159" t="s">
        <v>111</v>
      </c>
      <c r="V2340" s="154">
        <v>46149</v>
      </c>
      <c r="W2340" s="154"/>
      <c r="X2340" s="154"/>
      <c r="Y2340" s="160" t="s">
        <v>2805</v>
      </c>
      <c r="Z2340" s="160" t="s">
        <v>65</v>
      </c>
      <c r="AA2340" s="153"/>
      <c r="AB2340" s="153"/>
      <c r="AC2340" s="182" t="e">
        <f t="shared" si="74"/>
        <v>#DIV/0!</v>
      </c>
      <c r="AD2340" s="153" t="e">
        <f t="shared" si="75"/>
        <v>#DIV/0!</v>
      </c>
      <c r="AE2340" s="233" t="s">
        <v>66</v>
      </c>
      <c r="AF2340" s="153"/>
      <c r="AG2340" s="159"/>
      <c r="AH2340" s="153"/>
      <c r="AI2340" s="161"/>
      <c r="AJ2340" s="153"/>
      <c r="AK2340" s="153"/>
      <c r="AL2340" s="207"/>
      <c r="AM2340" s="207"/>
      <c r="AN2340" s="207"/>
      <c r="AO2340" s="207" t="str">
        <f ca="1">IF(R2340="","",IF(R2340&gt;TODAY(),"0 meses",DATEDIF(R2340,TODAY(),"m") &amp; " meses"))</f>
        <v>0 meses</v>
      </c>
      <c r="AP2340" s="147" t="s">
        <v>67</v>
      </c>
      <c r="AQ2340" s="147" t="s">
        <v>67</v>
      </c>
      <c r="AR2340" s="147"/>
      <c r="AS2340" s="209" t="s">
        <v>68</v>
      </c>
      <c r="AT2340" s="223" t="str">
        <f>MONTH(B2340)&amp;"/"&amp;YEAR(B2340)</f>
        <v>3/2026</v>
      </c>
      <c r="AU2340" s="223">
        <f>WEEKNUM(B2340)-WEEKNUM(EOMONTH(B2340,-1)+1)+1</f>
        <v>1</v>
      </c>
      <c r="AV2340" s="209" t="str">
        <f>MONTH(R2340)&amp;"/"&amp;YEAR(R2340)</f>
        <v>5/2026</v>
      </c>
      <c r="AW2340" s="209">
        <f>WEEKNUM(R2340)-WEEKNUM(EOMONTH(R2340,-1)+1)+1</f>
        <v>3</v>
      </c>
      <c r="AX2340" s="209">
        <f>IF(BB2340="S",IF(Q2340="1. Aceitou o programa",R2340-B2340,0),0)</f>
        <v>72</v>
      </c>
      <c r="AY2340" s="209">
        <f>IF(BB2340="S",IF(AND(S2340&lt;&gt;"",R2340&lt;&gt;""),S2340-R2340,0),0)</f>
        <v>0</v>
      </c>
      <c r="AZ2340" s="209">
        <f>IF(BB2340="S",IF(Q2340="1. Aceitou o programa",IF(OR(X2340="Não se Aplica",X2340=""),IF(OR(W2340="Não se Aplica",W2340=""),0,W2340-V2340),AVERAGE(X2340-W2340,W2340-V2340)),0),0)</f>
        <v>0</v>
      </c>
      <c r="BA2340" s="209">
        <f>IF(BB2340="S",IF(AND(Q2340="1. Aceitou o programa",AH2340="Realizada"),IFERROR(IF(AG2340="",0,AG2340-R2340),0),0),0)</f>
        <v>0</v>
      </c>
      <c r="BB2340" s="209" t="str">
        <f>_xlfn.XLOOKUP(U2340,'Lista Suspensa'!$AA$20:$AA$23,'Lista Suspensa'!$AB$20:$AB$23,"N/A")</f>
        <v>S</v>
      </c>
    </row>
    <row r="2341" spans="1:54" ht="12" customHeight="1">
      <c r="A2341" s="151" t="s">
        <v>54</v>
      </c>
      <c r="B2341" s="152">
        <v>46083</v>
      </c>
      <c r="C2341" s="153" t="s">
        <v>55</v>
      </c>
      <c r="D2341" s="153" t="s">
        <v>56</v>
      </c>
      <c r="E2341" s="244">
        <v>93393811</v>
      </c>
      <c r="F2341" s="144" t="s">
        <v>4721</v>
      </c>
      <c r="G2341" s="230"/>
      <c r="H2341" s="154">
        <v>32573</v>
      </c>
      <c r="I2341" s="153">
        <v>37</v>
      </c>
      <c r="J2341" s="148" t="s">
        <v>70</v>
      </c>
      <c r="K2341" s="153"/>
      <c r="L2341" s="153"/>
      <c r="M2341" s="153"/>
      <c r="N2341" s="153">
        <v>110</v>
      </c>
      <c r="O2341" s="155" t="s">
        <v>4722</v>
      </c>
      <c r="P2341" s="156" t="s">
        <v>60</v>
      </c>
      <c r="Q2341" s="157" t="s">
        <v>110</v>
      </c>
      <c r="R2341" s="158">
        <v>46155</v>
      </c>
      <c r="S2341" s="159"/>
      <c r="T2341" s="159" t="s">
        <v>62</v>
      </c>
      <c r="U2341" s="159" t="s">
        <v>111</v>
      </c>
      <c r="V2341" s="154">
        <v>46149</v>
      </c>
      <c r="W2341" s="154"/>
      <c r="X2341" s="154"/>
      <c r="Y2341" s="160" t="s">
        <v>107</v>
      </c>
      <c r="Z2341" s="160" t="s">
        <v>65</v>
      </c>
      <c r="AA2341" s="153"/>
      <c r="AB2341" s="153"/>
      <c r="AC2341" s="182" t="e">
        <f t="shared" si="74"/>
        <v>#DIV/0!</v>
      </c>
      <c r="AD2341" s="153" t="e">
        <f t="shared" si="75"/>
        <v>#DIV/0!</v>
      </c>
      <c r="AE2341" s="233" t="s">
        <v>66</v>
      </c>
      <c r="AF2341" s="153"/>
      <c r="AG2341" s="159"/>
      <c r="AH2341" s="153"/>
      <c r="AI2341" s="161"/>
      <c r="AJ2341" s="153"/>
      <c r="AK2341" s="153"/>
      <c r="AL2341" s="207"/>
      <c r="AM2341" s="207"/>
      <c r="AN2341" s="207"/>
      <c r="AO2341" s="207" t="str">
        <f ca="1">IF(R2341="","",IF(R2341&gt;TODAY(),"0 meses",DATEDIF(R2341,TODAY(),"m") &amp; " meses"))</f>
        <v>0 meses</v>
      </c>
      <c r="AP2341" s="147" t="s">
        <v>67</v>
      </c>
      <c r="AQ2341" s="147" t="s">
        <v>67</v>
      </c>
      <c r="AR2341" s="147"/>
      <c r="AS2341" s="209" t="s">
        <v>68</v>
      </c>
      <c r="AT2341" s="223" t="str">
        <f>MONTH(B2341)&amp;"/"&amp;YEAR(B2341)</f>
        <v>3/2026</v>
      </c>
      <c r="AU2341" s="223">
        <f>WEEKNUM(B2341)-WEEKNUM(EOMONTH(B2341,-1)+1)+1</f>
        <v>1</v>
      </c>
      <c r="AV2341" s="209" t="str">
        <f>MONTH(R2341)&amp;"/"&amp;YEAR(R2341)</f>
        <v>5/2026</v>
      </c>
      <c r="AW2341" s="209">
        <f>WEEKNUM(R2341)-WEEKNUM(EOMONTH(R2341,-1)+1)+1</f>
        <v>3</v>
      </c>
      <c r="AX2341" s="209">
        <f>IF(BB2341="S",IF(Q2341="1. Aceitou o programa",R2341-B2341,0),0)</f>
        <v>72</v>
      </c>
      <c r="AY2341" s="209">
        <f>IF(BB2341="S",IF(AND(S2341&lt;&gt;"",R2341&lt;&gt;""),S2341-R2341,0),0)</f>
        <v>0</v>
      </c>
      <c r="AZ2341" s="209">
        <f>IF(BB2341="S",IF(Q2341="1. Aceitou o programa",IF(OR(X2341="Não se Aplica",X2341=""),IF(OR(W2341="Não se Aplica",W2341=""),0,W2341-V2341),AVERAGE(X2341-W2341,W2341-V2341)),0),0)</f>
        <v>0</v>
      </c>
      <c r="BA2341" s="209">
        <f>IF(BB2341="S",IF(AND(Q2341="1. Aceitou o programa",AH2341="Realizada"),IFERROR(IF(AG2341="",0,AG2341-R2341),0),0),0)</f>
        <v>0</v>
      </c>
      <c r="BB2341" s="209" t="str">
        <f>_xlfn.XLOOKUP(U2341,'Lista Suspensa'!$AA$20:$AA$23,'Lista Suspensa'!$AB$20:$AB$23,"N/A")</f>
        <v>S</v>
      </c>
    </row>
    <row r="2342" spans="1:54" ht="12" customHeight="1">
      <c r="A2342" s="151" t="s">
        <v>54</v>
      </c>
      <c r="B2342" s="152">
        <v>46083</v>
      </c>
      <c r="C2342" s="153" t="s">
        <v>55</v>
      </c>
      <c r="D2342" s="153" t="s">
        <v>56</v>
      </c>
      <c r="E2342" s="244">
        <v>92866729</v>
      </c>
      <c r="F2342" s="144" t="s">
        <v>4723</v>
      </c>
      <c r="G2342" s="230"/>
      <c r="H2342" s="154">
        <v>32643</v>
      </c>
      <c r="I2342" s="153">
        <v>37</v>
      </c>
      <c r="J2342" s="148" t="s">
        <v>70</v>
      </c>
      <c r="K2342" s="153"/>
      <c r="L2342" s="153"/>
      <c r="M2342" s="153"/>
      <c r="N2342" s="153">
        <v>120</v>
      </c>
      <c r="O2342" s="155" t="s">
        <v>4724</v>
      </c>
      <c r="P2342" s="156" t="s">
        <v>60</v>
      </c>
      <c r="Q2342" s="157" t="s">
        <v>110</v>
      </c>
      <c r="R2342" s="158">
        <v>46155</v>
      </c>
      <c r="S2342" s="159"/>
      <c r="T2342" s="159" t="s">
        <v>62</v>
      </c>
      <c r="U2342" s="159" t="s">
        <v>111</v>
      </c>
      <c r="V2342" s="154">
        <v>46149</v>
      </c>
      <c r="W2342" s="154"/>
      <c r="X2342" s="154"/>
      <c r="Y2342" s="160" t="s">
        <v>64</v>
      </c>
      <c r="Z2342" s="160" t="s">
        <v>65</v>
      </c>
      <c r="AA2342" s="153"/>
      <c r="AB2342" s="153"/>
      <c r="AC2342" s="182" t="e">
        <f t="shared" si="74"/>
        <v>#DIV/0!</v>
      </c>
      <c r="AD2342" s="153" t="e">
        <f t="shared" si="75"/>
        <v>#DIV/0!</v>
      </c>
      <c r="AE2342" s="233" t="s">
        <v>66</v>
      </c>
      <c r="AF2342" s="153"/>
      <c r="AG2342" s="159"/>
      <c r="AH2342" s="153"/>
      <c r="AI2342" s="161"/>
      <c r="AJ2342" s="153"/>
      <c r="AK2342" s="153"/>
      <c r="AL2342" s="207"/>
      <c r="AM2342" s="207"/>
      <c r="AN2342" s="207"/>
      <c r="AO2342" s="207" t="str">
        <f ca="1">IF(R2342="","",IF(R2342&gt;TODAY(),"0 meses",DATEDIF(R2342,TODAY(),"m") &amp; " meses"))</f>
        <v>0 meses</v>
      </c>
      <c r="AP2342" s="147" t="s">
        <v>67</v>
      </c>
      <c r="AQ2342" s="147" t="s">
        <v>67</v>
      </c>
      <c r="AR2342" s="147"/>
      <c r="AS2342" s="209" t="s">
        <v>68</v>
      </c>
      <c r="AT2342" s="223" t="str">
        <f>MONTH(B2342)&amp;"/"&amp;YEAR(B2342)</f>
        <v>3/2026</v>
      </c>
      <c r="AU2342" s="223">
        <f>WEEKNUM(B2342)-WEEKNUM(EOMONTH(B2342,-1)+1)+1</f>
        <v>1</v>
      </c>
      <c r="AV2342" s="209" t="str">
        <f>MONTH(R2342)&amp;"/"&amp;YEAR(R2342)</f>
        <v>5/2026</v>
      </c>
      <c r="AW2342" s="209">
        <f>WEEKNUM(R2342)-WEEKNUM(EOMONTH(R2342,-1)+1)+1</f>
        <v>3</v>
      </c>
      <c r="AX2342" s="209">
        <f>IF(BB2342="S",IF(Q2342="1. Aceitou o programa",R2342-B2342,0),0)</f>
        <v>72</v>
      </c>
      <c r="AY2342" s="209">
        <f>IF(BB2342="S",IF(AND(S2342&lt;&gt;"",R2342&lt;&gt;""),S2342-R2342,0),0)</f>
        <v>0</v>
      </c>
      <c r="AZ2342" s="209">
        <f>IF(BB2342="S",IF(Q2342="1. Aceitou o programa",IF(OR(X2342="Não se Aplica",X2342=""),IF(OR(W2342="Não se Aplica",W2342=""),0,W2342-V2342),AVERAGE(X2342-W2342,W2342-V2342)),0),0)</f>
        <v>0</v>
      </c>
      <c r="BA2342" s="209">
        <f>IF(BB2342="S",IF(AND(Q2342="1. Aceitou o programa",AH2342="Realizada"),IFERROR(IF(AG2342="",0,AG2342-R2342),0),0),0)</f>
        <v>0</v>
      </c>
      <c r="BB2342" s="209" t="str">
        <f>_xlfn.XLOOKUP(U2342,'Lista Suspensa'!$AA$20:$AA$23,'Lista Suspensa'!$AB$20:$AB$23,"N/A")</f>
        <v>S</v>
      </c>
    </row>
    <row r="2343" spans="1:54" ht="12" customHeight="1">
      <c r="A2343" s="151" t="s">
        <v>54</v>
      </c>
      <c r="B2343" s="152">
        <v>46083</v>
      </c>
      <c r="C2343" s="153" t="s">
        <v>55</v>
      </c>
      <c r="D2343" s="153" t="s">
        <v>56</v>
      </c>
      <c r="E2343" s="244">
        <v>93505640</v>
      </c>
      <c r="F2343" s="144" t="s">
        <v>4725</v>
      </c>
      <c r="G2343" s="230"/>
      <c r="H2343" s="154">
        <v>32786</v>
      </c>
      <c r="I2343" s="153">
        <v>36</v>
      </c>
      <c r="J2343" s="148" t="s">
        <v>70</v>
      </c>
      <c r="K2343" s="153"/>
      <c r="L2343" s="153"/>
      <c r="M2343" s="153"/>
      <c r="N2343" s="153">
        <v>110</v>
      </c>
      <c r="O2343" s="155" t="s">
        <v>4726</v>
      </c>
      <c r="P2343" s="156" t="s">
        <v>60</v>
      </c>
      <c r="Q2343" s="157" t="s">
        <v>110</v>
      </c>
      <c r="R2343" s="158">
        <v>46155</v>
      </c>
      <c r="S2343" s="159"/>
      <c r="T2343" s="159" t="s">
        <v>62</v>
      </c>
      <c r="U2343" s="159" t="s">
        <v>111</v>
      </c>
      <c r="V2343" s="154">
        <v>46149</v>
      </c>
      <c r="W2343" s="154"/>
      <c r="X2343" s="154"/>
      <c r="Y2343" s="160" t="s">
        <v>4727</v>
      </c>
      <c r="Z2343" s="160" t="s">
        <v>65</v>
      </c>
      <c r="AA2343" s="153"/>
      <c r="AB2343" s="153"/>
      <c r="AC2343" s="182" t="e">
        <f t="shared" si="74"/>
        <v>#DIV/0!</v>
      </c>
      <c r="AD2343" s="153" t="e">
        <f t="shared" si="75"/>
        <v>#DIV/0!</v>
      </c>
      <c r="AE2343" s="233" t="s">
        <v>66</v>
      </c>
      <c r="AF2343" s="153"/>
      <c r="AG2343" s="159"/>
      <c r="AH2343" s="153"/>
      <c r="AI2343" s="161"/>
      <c r="AJ2343" s="153"/>
      <c r="AK2343" s="153"/>
      <c r="AL2343" s="207"/>
      <c r="AM2343" s="207"/>
      <c r="AN2343" s="207"/>
      <c r="AO2343" s="207" t="str">
        <f ca="1">IF(R2343="","",IF(R2343&gt;TODAY(),"0 meses",DATEDIF(R2343,TODAY(),"m") &amp; " meses"))</f>
        <v>0 meses</v>
      </c>
      <c r="AP2343" s="147" t="s">
        <v>67</v>
      </c>
      <c r="AQ2343" s="147" t="s">
        <v>67</v>
      </c>
      <c r="AR2343" s="147"/>
      <c r="AS2343" s="209" t="s">
        <v>68</v>
      </c>
      <c r="AT2343" s="223" t="str">
        <f>MONTH(B2343)&amp;"/"&amp;YEAR(B2343)</f>
        <v>3/2026</v>
      </c>
      <c r="AU2343" s="223">
        <f>WEEKNUM(B2343)-WEEKNUM(EOMONTH(B2343,-1)+1)+1</f>
        <v>1</v>
      </c>
      <c r="AV2343" s="209" t="str">
        <f>MONTH(R2343)&amp;"/"&amp;YEAR(R2343)</f>
        <v>5/2026</v>
      </c>
      <c r="AW2343" s="209">
        <f>WEEKNUM(R2343)-WEEKNUM(EOMONTH(R2343,-1)+1)+1</f>
        <v>3</v>
      </c>
      <c r="AX2343" s="209">
        <f>IF(BB2343="S",IF(Q2343="1. Aceitou o programa",R2343-B2343,0),0)</f>
        <v>72</v>
      </c>
      <c r="AY2343" s="209">
        <f>IF(BB2343="S",IF(AND(S2343&lt;&gt;"",R2343&lt;&gt;""),S2343-R2343,0),0)</f>
        <v>0</v>
      </c>
      <c r="AZ2343" s="209">
        <f>IF(BB2343="S",IF(Q2343="1. Aceitou o programa",IF(OR(X2343="Não se Aplica",X2343=""),IF(OR(W2343="Não se Aplica",W2343=""),0,W2343-V2343),AVERAGE(X2343-W2343,W2343-V2343)),0),0)</f>
        <v>0</v>
      </c>
      <c r="BA2343" s="209">
        <f>IF(BB2343="S",IF(AND(Q2343="1. Aceitou o programa",AH2343="Realizada"),IFERROR(IF(AG2343="",0,AG2343-R2343),0),0),0)</f>
        <v>0</v>
      </c>
      <c r="BB2343" s="209" t="str">
        <f>_xlfn.XLOOKUP(U2343,'Lista Suspensa'!$AA$20:$AA$23,'Lista Suspensa'!$AB$20:$AB$23,"N/A")</f>
        <v>S</v>
      </c>
    </row>
    <row r="2344" spans="1:54" ht="12" customHeight="1">
      <c r="A2344" s="151" t="s">
        <v>54</v>
      </c>
      <c r="B2344" s="152">
        <v>46083</v>
      </c>
      <c r="C2344" s="153" t="s">
        <v>55</v>
      </c>
      <c r="D2344" s="153" t="s">
        <v>56</v>
      </c>
      <c r="E2344" s="244">
        <v>92905264</v>
      </c>
      <c r="F2344" s="144" t="s">
        <v>4728</v>
      </c>
      <c r="G2344" s="230"/>
      <c r="H2344" s="154">
        <v>32913</v>
      </c>
      <c r="I2344" s="153">
        <v>36</v>
      </c>
      <c r="J2344" s="148" t="s">
        <v>70</v>
      </c>
      <c r="K2344" s="153"/>
      <c r="L2344" s="153"/>
      <c r="M2344" s="153"/>
      <c r="N2344" s="153">
        <v>120</v>
      </c>
      <c r="O2344" s="155">
        <v>21997147884</v>
      </c>
      <c r="P2344" s="156" t="s">
        <v>60</v>
      </c>
      <c r="Q2344" s="157" t="s">
        <v>110</v>
      </c>
      <c r="R2344" s="158">
        <v>46155</v>
      </c>
      <c r="S2344" s="159"/>
      <c r="T2344" s="159" t="s">
        <v>62</v>
      </c>
      <c r="U2344" s="159" t="s">
        <v>111</v>
      </c>
      <c r="V2344" s="154">
        <v>46149</v>
      </c>
      <c r="W2344" s="154"/>
      <c r="X2344" s="154"/>
      <c r="Y2344" s="160" t="s">
        <v>4471</v>
      </c>
      <c r="Z2344" s="160" t="s">
        <v>65</v>
      </c>
      <c r="AA2344" s="153"/>
      <c r="AB2344" s="153"/>
      <c r="AC2344" s="182" t="e">
        <f t="shared" si="74"/>
        <v>#DIV/0!</v>
      </c>
      <c r="AD2344" s="153" t="e">
        <f t="shared" si="75"/>
        <v>#DIV/0!</v>
      </c>
      <c r="AE2344" s="233" t="s">
        <v>66</v>
      </c>
      <c r="AF2344" s="153"/>
      <c r="AG2344" s="159"/>
      <c r="AH2344" s="153"/>
      <c r="AI2344" s="161"/>
      <c r="AJ2344" s="153"/>
      <c r="AK2344" s="153"/>
      <c r="AL2344" s="207"/>
      <c r="AM2344" s="207"/>
      <c r="AN2344" s="207"/>
      <c r="AO2344" s="207" t="str">
        <f ca="1">IF(R2344="","",IF(R2344&gt;TODAY(),"0 meses",DATEDIF(R2344,TODAY(),"m") &amp; " meses"))</f>
        <v>0 meses</v>
      </c>
      <c r="AP2344" s="147" t="s">
        <v>67</v>
      </c>
      <c r="AQ2344" s="147" t="s">
        <v>67</v>
      </c>
      <c r="AR2344" s="147"/>
      <c r="AS2344" s="209" t="s">
        <v>68</v>
      </c>
      <c r="AT2344" s="223" t="str">
        <f>MONTH(B2344)&amp;"/"&amp;YEAR(B2344)</f>
        <v>3/2026</v>
      </c>
      <c r="AU2344" s="223">
        <f>WEEKNUM(B2344)-WEEKNUM(EOMONTH(B2344,-1)+1)+1</f>
        <v>1</v>
      </c>
      <c r="AV2344" s="209" t="str">
        <f>MONTH(R2344)&amp;"/"&amp;YEAR(R2344)</f>
        <v>5/2026</v>
      </c>
      <c r="AW2344" s="209">
        <f>WEEKNUM(R2344)-WEEKNUM(EOMONTH(R2344,-1)+1)+1</f>
        <v>3</v>
      </c>
      <c r="AX2344" s="209">
        <f>IF(BB2344="S",IF(Q2344="1. Aceitou o programa",R2344-B2344,0),0)</f>
        <v>72</v>
      </c>
      <c r="AY2344" s="209">
        <f>IF(BB2344="S",IF(AND(S2344&lt;&gt;"",R2344&lt;&gt;""),S2344-R2344,0),0)</f>
        <v>0</v>
      </c>
      <c r="AZ2344" s="209">
        <f>IF(BB2344="S",IF(Q2344="1. Aceitou o programa",IF(OR(X2344="Não se Aplica",X2344=""),IF(OR(W2344="Não se Aplica",W2344=""),0,W2344-V2344),AVERAGE(X2344-W2344,W2344-V2344)),0),0)</f>
        <v>0</v>
      </c>
      <c r="BA2344" s="209">
        <f>IF(BB2344="S",IF(AND(Q2344="1. Aceitou o programa",AH2344="Realizada"),IFERROR(IF(AG2344="",0,AG2344-R2344),0),0),0)</f>
        <v>0</v>
      </c>
      <c r="BB2344" s="209" t="str">
        <f>_xlfn.XLOOKUP(U2344,'Lista Suspensa'!$AA$20:$AA$23,'Lista Suspensa'!$AB$20:$AB$23,"N/A")</f>
        <v>S</v>
      </c>
    </row>
    <row r="2345" spans="1:54" ht="12" customHeight="1">
      <c r="A2345" s="151" t="s">
        <v>54</v>
      </c>
      <c r="B2345" s="152">
        <v>46083</v>
      </c>
      <c r="C2345" s="153" t="s">
        <v>55</v>
      </c>
      <c r="D2345" s="153" t="s">
        <v>56</v>
      </c>
      <c r="E2345" s="244">
        <v>93148474</v>
      </c>
      <c r="F2345" s="144" t="s">
        <v>4729</v>
      </c>
      <c r="G2345" s="230"/>
      <c r="H2345" s="154">
        <v>33277</v>
      </c>
      <c r="I2345" s="153">
        <v>35</v>
      </c>
      <c r="J2345" s="148" t="s">
        <v>70</v>
      </c>
      <c r="K2345" s="153"/>
      <c r="L2345" s="153"/>
      <c r="M2345" s="153"/>
      <c r="N2345" s="153">
        <v>80</v>
      </c>
      <c r="O2345" s="155" t="s">
        <v>4730</v>
      </c>
      <c r="P2345" s="156" t="s">
        <v>60</v>
      </c>
      <c r="Q2345" s="157" t="s">
        <v>110</v>
      </c>
      <c r="R2345" s="158">
        <v>46155</v>
      </c>
      <c r="S2345" s="159"/>
      <c r="T2345" s="159" t="s">
        <v>62</v>
      </c>
      <c r="U2345" s="159" t="s">
        <v>111</v>
      </c>
      <c r="V2345" s="154">
        <v>46149</v>
      </c>
      <c r="W2345" s="154"/>
      <c r="X2345" s="154"/>
      <c r="Y2345" s="160" t="s">
        <v>64</v>
      </c>
      <c r="Z2345" s="160" t="s">
        <v>65</v>
      </c>
      <c r="AA2345" s="153"/>
      <c r="AB2345" s="153"/>
      <c r="AC2345" s="182" t="e">
        <f t="shared" si="74"/>
        <v>#DIV/0!</v>
      </c>
      <c r="AD2345" s="153" t="e">
        <f t="shared" si="75"/>
        <v>#DIV/0!</v>
      </c>
      <c r="AE2345" s="233" t="s">
        <v>66</v>
      </c>
      <c r="AF2345" s="153"/>
      <c r="AG2345" s="159"/>
      <c r="AH2345" s="153"/>
      <c r="AI2345" s="161"/>
      <c r="AJ2345" s="153"/>
      <c r="AK2345" s="153"/>
      <c r="AL2345" s="207"/>
      <c r="AM2345" s="207"/>
      <c r="AN2345" s="207"/>
      <c r="AO2345" s="207" t="str">
        <f ca="1">IF(R2345="","",IF(R2345&gt;TODAY(),"0 meses",DATEDIF(R2345,TODAY(),"m") &amp; " meses"))</f>
        <v>0 meses</v>
      </c>
      <c r="AP2345" s="147" t="s">
        <v>67</v>
      </c>
      <c r="AQ2345" s="147" t="s">
        <v>67</v>
      </c>
      <c r="AR2345" s="147"/>
      <c r="AS2345" s="209" t="s">
        <v>68</v>
      </c>
      <c r="AT2345" s="223" t="str">
        <f>MONTH(B2345)&amp;"/"&amp;YEAR(B2345)</f>
        <v>3/2026</v>
      </c>
      <c r="AU2345" s="223">
        <f>WEEKNUM(B2345)-WEEKNUM(EOMONTH(B2345,-1)+1)+1</f>
        <v>1</v>
      </c>
      <c r="AV2345" s="209" t="str">
        <f>MONTH(R2345)&amp;"/"&amp;YEAR(R2345)</f>
        <v>5/2026</v>
      </c>
      <c r="AW2345" s="209">
        <f>WEEKNUM(R2345)-WEEKNUM(EOMONTH(R2345,-1)+1)+1</f>
        <v>3</v>
      </c>
      <c r="AX2345" s="209">
        <f>IF(BB2345="S",IF(Q2345="1. Aceitou o programa",R2345-B2345,0),0)</f>
        <v>72</v>
      </c>
      <c r="AY2345" s="209">
        <f>IF(BB2345="S",IF(AND(S2345&lt;&gt;"",R2345&lt;&gt;""),S2345-R2345,0),0)</f>
        <v>0</v>
      </c>
      <c r="AZ2345" s="209">
        <f>IF(BB2345="S",IF(Q2345="1. Aceitou o programa",IF(OR(X2345="Não se Aplica",X2345=""),IF(OR(W2345="Não se Aplica",W2345=""),0,W2345-V2345),AVERAGE(X2345-W2345,W2345-V2345)),0),0)</f>
        <v>0</v>
      </c>
      <c r="BA2345" s="209">
        <f>IF(BB2345="S",IF(AND(Q2345="1. Aceitou o programa",AH2345="Realizada"),IFERROR(IF(AG2345="",0,AG2345-R2345),0),0),0)</f>
        <v>0</v>
      </c>
      <c r="BB2345" s="209" t="str">
        <f>_xlfn.XLOOKUP(U2345,'Lista Suspensa'!$AA$20:$AA$23,'Lista Suspensa'!$AB$20:$AB$23,"N/A")</f>
        <v>S</v>
      </c>
    </row>
    <row r="2346" spans="1:54" ht="12" customHeight="1">
      <c r="A2346" s="151" t="s">
        <v>54</v>
      </c>
      <c r="B2346" s="152">
        <v>46083</v>
      </c>
      <c r="C2346" s="153" t="s">
        <v>55</v>
      </c>
      <c r="D2346" s="153" t="s">
        <v>56</v>
      </c>
      <c r="E2346" s="244">
        <v>93608596</v>
      </c>
      <c r="F2346" s="144" t="s">
        <v>4731</v>
      </c>
      <c r="G2346" s="230"/>
      <c r="H2346" s="154">
        <v>33302</v>
      </c>
      <c r="I2346" s="153">
        <v>35</v>
      </c>
      <c r="J2346" s="148" t="s">
        <v>70</v>
      </c>
      <c r="K2346" s="153"/>
      <c r="L2346" s="153"/>
      <c r="M2346" s="153"/>
      <c r="N2346" s="153">
        <v>120</v>
      </c>
      <c r="O2346" s="155" t="s">
        <v>4732</v>
      </c>
      <c r="P2346" s="156" t="s">
        <v>60</v>
      </c>
      <c r="Q2346" s="157" t="s">
        <v>110</v>
      </c>
      <c r="R2346" s="158">
        <v>46155</v>
      </c>
      <c r="S2346" s="159"/>
      <c r="T2346" s="159" t="s">
        <v>62</v>
      </c>
      <c r="U2346" s="159" t="s">
        <v>111</v>
      </c>
      <c r="V2346" s="154">
        <v>46149</v>
      </c>
      <c r="W2346" s="154"/>
      <c r="X2346" s="154"/>
      <c r="Y2346" s="160" t="s">
        <v>64</v>
      </c>
      <c r="Z2346" s="160" t="s">
        <v>65</v>
      </c>
      <c r="AA2346" s="153"/>
      <c r="AB2346" s="153"/>
      <c r="AC2346" s="182" t="e">
        <f t="shared" si="74"/>
        <v>#DIV/0!</v>
      </c>
      <c r="AD2346" s="153" t="e">
        <f t="shared" si="75"/>
        <v>#DIV/0!</v>
      </c>
      <c r="AE2346" s="233" t="s">
        <v>66</v>
      </c>
      <c r="AF2346" s="153"/>
      <c r="AG2346" s="159"/>
      <c r="AH2346" s="153"/>
      <c r="AI2346" s="161"/>
      <c r="AJ2346" s="153"/>
      <c r="AK2346" s="153"/>
      <c r="AL2346" s="207"/>
      <c r="AM2346" s="207"/>
      <c r="AN2346" s="207"/>
      <c r="AO2346" s="207" t="str">
        <f ca="1">IF(R2346="","",IF(R2346&gt;TODAY(),"0 meses",DATEDIF(R2346,TODAY(),"m") &amp; " meses"))</f>
        <v>0 meses</v>
      </c>
      <c r="AP2346" s="147" t="s">
        <v>67</v>
      </c>
      <c r="AQ2346" s="147" t="s">
        <v>67</v>
      </c>
      <c r="AR2346" s="147"/>
      <c r="AS2346" s="209" t="s">
        <v>68</v>
      </c>
      <c r="AT2346" s="223" t="str">
        <f>MONTH(B2346)&amp;"/"&amp;YEAR(B2346)</f>
        <v>3/2026</v>
      </c>
      <c r="AU2346" s="223">
        <f>WEEKNUM(B2346)-WEEKNUM(EOMONTH(B2346,-1)+1)+1</f>
        <v>1</v>
      </c>
      <c r="AV2346" s="209" t="str">
        <f>MONTH(R2346)&amp;"/"&amp;YEAR(R2346)</f>
        <v>5/2026</v>
      </c>
      <c r="AW2346" s="209">
        <f>WEEKNUM(R2346)-WEEKNUM(EOMONTH(R2346,-1)+1)+1</f>
        <v>3</v>
      </c>
      <c r="AX2346" s="209">
        <f>IF(BB2346="S",IF(Q2346="1. Aceitou o programa",R2346-B2346,0),0)</f>
        <v>72</v>
      </c>
      <c r="AY2346" s="209">
        <f>IF(BB2346="S",IF(AND(S2346&lt;&gt;"",R2346&lt;&gt;""),S2346-R2346,0),0)</f>
        <v>0</v>
      </c>
      <c r="AZ2346" s="209">
        <f>IF(BB2346="S",IF(Q2346="1. Aceitou o programa",IF(OR(X2346="Não se Aplica",X2346=""),IF(OR(W2346="Não se Aplica",W2346=""),0,W2346-V2346),AVERAGE(X2346-W2346,W2346-V2346)),0),0)</f>
        <v>0</v>
      </c>
      <c r="BA2346" s="209">
        <f>IF(BB2346="S",IF(AND(Q2346="1. Aceitou o programa",AH2346="Realizada"),IFERROR(IF(AG2346="",0,AG2346-R2346),0),0),0)</f>
        <v>0</v>
      </c>
      <c r="BB2346" s="209" t="str">
        <f>_xlfn.XLOOKUP(U2346,'Lista Suspensa'!$AA$20:$AA$23,'Lista Suspensa'!$AB$20:$AB$23,"N/A")</f>
        <v>S</v>
      </c>
    </row>
    <row r="2347" spans="1:54" ht="12" customHeight="1">
      <c r="A2347" s="151" t="s">
        <v>54</v>
      </c>
      <c r="B2347" s="152">
        <v>46083</v>
      </c>
      <c r="C2347" s="153" t="s">
        <v>55</v>
      </c>
      <c r="D2347" s="153" t="s">
        <v>56</v>
      </c>
      <c r="E2347" s="244">
        <v>93608219</v>
      </c>
      <c r="F2347" s="144" t="s">
        <v>4733</v>
      </c>
      <c r="G2347" s="230"/>
      <c r="H2347" s="154">
        <v>33363</v>
      </c>
      <c r="I2347" s="153">
        <v>35</v>
      </c>
      <c r="J2347" s="148" t="s">
        <v>70</v>
      </c>
      <c r="K2347" s="153"/>
      <c r="L2347" s="153"/>
      <c r="M2347" s="153"/>
      <c r="N2347" s="153">
        <v>120</v>
      </c>
      <c r="O2347" s="155">
        <v>21972904172</v>
      </c>
      <c r="P2347" s="156" t="s">
        <v>60</v>
      </c>
      <c r="Q2347" s="157" t="s">
        <v>110</v>
      </c>
      <c r="R2347" s="158">
        <v>46155</v>
      </c>
      <c r="S2347" s="159"/>
      <c r="T2347" s="159" t="s">
        <v>62</v>
      </c>
      <c r="U2347" s="159" t="s">
        <v>111</v>
      </c>
      <c r="V2347" s="154">
        <v>46149</v>
      </c>
      <c r="W2347" s="154"/>
      <c r="X2347" s="154"/>
      <c r="Y2347" s="160" t="s">
        <v>64</v>
      </c>
      <c r="Z2347" s="160" t="s">
        <v>65</v>
      </c>
      <c r="AA2347" s="153"/>
      <c r="AB2347" s="153"/>
      <c r="AC2347" s="182" t="e">
        <f t="shared" si="74"/>
        <v>#DIV/0!</v>
      </c>
      <c r="AD2347" s="153" t="e">
        <f t="shared" si="75"/>
        <v>#DIV/0!</v>
      </c>
      <c r="AE2347" s="233" t="s">
        <v>66</v>
      </c>
      <c r="AF2347" s="153"/>
      <c r="AG2347" s="159"/>
      <c r="AH2347" s="153"/>
      <c r="AI2347" s="161"/>
      <c r="AJ2347" s="153"/>
      <c r="AK2347" s="153"/>
      <c r="AL2347" s="207"/>
      <c r="AM2347" s="207"/>
      <c r="AN2347" s="207"/>
      <c r="AO2347" s="207" t="str">
        <f ca="1">IF(R2347="","",IF(R2347&gt;TODAY(),"0 meses",DATEDIF(R2347,TODAY(),"m") &amp; " meses"))</f>
        <v>0 meses</v>
      </c>
      <c r="AP2347" s="147" t="s">
        <v>67</v>
      </c>
      <c r="AQ2347" s="147" t="s">
        <v>67</v>
      </c>
      <c r="AR2347" s="147"/>
      <c r="AS2347" s="209" t="s">
        <v>68</v>
      </c>
      <c r="AT2347" s="223" t="str">
        <f>MONTH(B2347)&amp;"/"&amp;YEAR(B2347)</f>
        <v>3/2026</v>
      </c>
      <c r="AU2347" s="223">
        <f>WEEKNUM(B2347)-WEEKNUM(EOMONTH(B2347,-1)+1)+1</f>
        <v>1</v>
      </c>
      <c r="AV2347" s="209" t="str">
        <f>MONTH(R2347)&amp;"/"&amp;YEAR(R2347)</f>
        <v>5/2026</v>
      </c>
      <c r="AW2347" s="209">
        <f>WEEKNUM(R2347)-WEEKNUM(EOMONTH(R2347,-1)+1)+1</f>
        <v>3</v>
      </c>
      <c r="AX2347" s="209">
        <f>IF(BB2347="S",IF(Q2347="1. Aceitou o programa",R2347-B2347,0),0)</f>
        <v>72</v>
      </c>
      <c r="AY2347" s="209">
        <f>IF(BB2347="S",IF(AND(S2347&lt;&gt;"",R2347&lt;&gt;""),S2347-R2347,0),0)</f>
        <v>0</v>
      </c>
      <c r="AZ2347" s="209">
        <f>IF(BB2347="S",IF(Q2347="1. Aceitou o programa",IF(OR(X2347="Não se Aplica",X2347=""),IF(OR(W2347="Não se Aplica",W2347=""),0,W2347-V2347),AVERAGE(X2347-W2347,W2347-V2347)),0),0)</f>
        <v>0</v>
      </c>
      <c r="BA2347" s="209">
        <f>IF(BB2347="S",IF(AND(Q2347="1. Aceitou o programa",AH2347="Realizada"),IFERROR(IF(AG2347="",0,AG2347-R2347),0),0),0)</f>
        <v>0</v>
      </c>
      <c r="BB2347" s="209" t="str">
        <f>_xlfn.XLOOKUP(U2347,'Lista Suspensa'!$AA$20:$AA$23,'Lista Suspensa'!$AB$20:$AB$23,"N/A")</f>
        <v>S</v>
      </c>
    </row>
    <row r="2348" spans="1:54" ht="12" customHeight="1">
      <c r="A2348" s="151" t="s">
        <v>54</v>
      </c>
      <c r="B2348" s="152">
        <v>46083</v>
      </c>
      <c r="C2348" s="153" t="s">
        <v>55</v>
      </c>
      <c r="D2348" s="153" t="s">
        <v>56</v>
      </c>
      <c r="E2348" s="244">
        <v>94051900</v>
      </c>
      <c r="F2348" s="144" t="s">
        <v>4734</v>
      </c>
      <c r="G2348" s="230"/>
      <c r="H2348" s="154">
        <v>33707</v>
      </c>
      <c r="I2348" s="153">
        <v>34</v>
      </c>
      <c r="J2348" s="148" t="s">
        <v>70</v>
      </c>
      <c r="K2348" s="153"/>
      <c r="L2348" s="153"/>
      <c r="M2348" s="153"/>
      <c r="N2348" s="153">
        <v>60</v>
      </c>
      <c r="O2348" s="155" t="s">
        <v>4735</v>
      </c>
      <c r="P2348" s="156" t="s">
        <v>60</v>
      </c>
      <c r="Q2348" s="157" t="s">
        <v>110</v>
      </c>
      <c r="R2348" s="158">
        <v>46155</v>
      </c>
      <c r="S2348" s="159"/>
      <c r="T2348" s="159" t="s">
        <v>62</v>
      </c>
      <c r="U2348" s="159" t="s">
        <v>111</v>
      </c>
      <c r="V2348" s="154">
        <v>46149</v>
      </c>
      <c r="W2348" s="154"/>
      <c r="X2348" s="154"/>
      <c r="Y2348" s="160" t="s">
        <v>64</v>
      </c>
      <c r="Z2348" s="160" t="s">
        <v>65</v>
      </c>
      <c r="AA2348" s="153"/>
      <c r="AB2348" s="153"/>
      <c r="AC2348" s="182" t="e">
        <f t="shared" si="74"/>
        <v>#DIV/0!</v>
      </c>
      <c r="AD2348" s="153" t="e">
        <f t="shared" si="75"/>
        <v>#DIV/0!</v>
      </c>
      <c r="AE2348" s="233" t="s">
        <v>66</v>
      </c>
      <c r="AF2348" s="153"/>
      <c r="AG2348" s="159"/>
      <c r="AH2348" s="153"/>
      <c r="AI2348" s="161"/>
      <c r="AJ2348" s="153"/>
      <c r="AK2348" s="153"/>
      <c r="AL2348" s="207"/>
      <c r="AM2348" s="207"/>
      <c r="AN2348" s="207"/>
      <c r="AO2348" s="207" t="str">
        <f ca="1">IF(R2348="","",IF(R2348&gt;TODAY(),"0 meses",DATEDIF(R2348,TODAY(),"m") &amp; " meses"))</f>
        <v>0 meses</v>
      </c>
      <c r="AP2348" s="147" t="s">
        <v>67</v>
      </c>
      <c r="AQ2348" s="147" t="s">
        <v>67</v>
      </c>
      <c r="AR2348" s="147"/>
      <c r="AS2348" s="209" t="s">
        <v>68</v>
      </c>
      <c r="AT2348" s="223" t="str">
        <f>MONTH(B2348)&amp;"/"&amp;YEAR(B2348)</f>
        <v>3/2026</v>
      </c>
      <c r="AU2348" s="223">
        <f>WEEKNUM(B2348)-WEEKNUM(EOMONTH(B2348,-1)+1)+1</f>
        <v>1</v>
      </c>
      <c r="AV2348" s="209" t="str">
        <f>MONTH(R2348)&amp;"/"&amp;YEAR(R2348)</f>
        <v>5/2026</v>
      </c>
      <c r="AW2348" s="209">
        <f>WEEKNUM(R2348)-WEEKNUM(EOMONTH(R2348,-1)+1)+1</f>
        <v>3</v>
      </c>
      <c r="AX2348" s="209">
        <f>IF(BB2348="S",IF(Q2348="1. Aceitou o programa",R2348-B2348,0),0)</f>
        <v>72</v>
      </c>
      <c r="AY2348" s="209">
        <f>IF(BB2348="S",IF(AND(S2348&lt;&gt;"",R2348&lt;&gt;""),S2348-R2348,0),0)</f>
        <v>0</v>
      </c>
      <c r="AZ2348" s="209">
        <f>IF(BB2348="S",IF(Q2348="1. Aceitou o programa",IF(OR(X2348="Não se Aplica",X2348=""),IF(OR(W2348="Não se Aplica",W2348=""),0,W2348-V2348),AVERAGE(X2348-W2348,W2348-V2348)),0),0)</f>
        <v>0</v>
      </c>
      <c r="BA2348" s="209">
        <f>IF(BB2348="S",IF(AND(Q2348="1. Aceitou o programa",AH2348="Realizada"),IFERROR(IF(AG2348="",0,AG2348-R2348),0),0),0)</f>
        <v>0</v>
      </c>
      <c r="BB2348" s="209" t="str">
        <f>_xlfn.XLOOKUP(U2348,'Lista Suspensa'!$AA$20:$AA$23,'Lista Suspensa'!$AB$20:$AB$23,"N/A")</f>
        <v>S</v>
      </c>
    </row>
    <row r="2349" spans="1:54" ht="12" customHeight="1">
      <c r="A2349" s="151" t="s">
        <v>54</v>
      </c>
      <c r="B2349" s="152">
        <v>46083</v>
      </c>
      <c r="C2349" s="153" t="s">
        <v>55</v>
      </c>
      <c r="D2349" s="153" t="s">
        <v>56</v>
      </c>
      <c r="E2349" s="244">
        <v>94070368</v>
      </c>
      <c r="F2349" s="144" t="s">
        <v>4736</v>
      </c>
      <c r="G2349" s="230"/>
      <c r="H2349" s="154">
        <v>33745</v>
      </c>
      <c r="I2349" s="153">
        <v>33</v>
      </c>
      <c r="J2349" s="148" t="s">
        <v>70</v>
      </c>
      <c r="K2349" s="153"/>
      <c r="L2349" s="153"/>
      <c r="M2349" s="153"/>
      <c r="N2349" s="153">
        <v>110</v>
      </c>
      <c r="O2349" s="155" t="s">
        <v>4737</v>
      </c>
      <c r="P2349" s="156" t="s">
        <v>60</v>
      </c>
      <c r="Q2349" s="157" t="s">
        <v>110</v>
      </c>
      <c r="R2349" s="158">
        <v>46155</v>
      </c>
      <c r="S2349" s="159"/>
      <c r="T2349" s="159" t="s">
        <v>62</v>
      </c>
      <c r="U2349" s="159" t="s">
        <v>111</v>
      </c>
      <c r="V2349" s="154">
        <v>46149</v>
      </c>
      <c r="W2349" s="154"/>
      <c r="X2349" s="154"/>
      <c r="Y2349" s="160" t="s">
        <v>4738</v>
      </c>
      <c r="Z2349" s="160" t="s">
        <v>65</v>
      </c>
      <c r="AA2349" s="153"/>
      <c r="AB2349" s="153"/>
      <c r="AC2349" s="182" t="e">
        <f t="shared" si="74"/>
        <v>#DIV/0!</v>
      </c>
      <c r="AD2349" s="153" t="e">
        <f t="shared" si="75"/>
        <v>#DIV/0!</v>
      </c>
      <c r="AE2349" s="233" t="s">
        <v>66</v>
      </c>
      <c r="AF2349" s="153"/>
      <c r="AG2349" s="159"/>
      <c r="AH2349" s="153"/>
      <c r="AI2349" s="161"/>
      <c r="AJ2349" s="153"/>
      <c r="AK2349" s="153"/>
      <c r="AL2349" s="207"/>
      <c r="AM2349" s="207"/>
      <c r="AN2349" s="207"/>
      <c r="AO2349" s="207" t="str">
        <f ca="1">IF(R2349="","",IF(R2349&gt;TODAY(),"0 meses",DATEDIF(R2349,TODAY(),"m") &amp; " meses"))</f>
        <v>0 meses</v>
      </c>
      <c r="AP2349" s="147" t="s">
        <v>67</v>
      </c>
      <c r="AQ2349" s="147" t="s">
        <v>67</v>
      </c>
      <c r="AR2349" s="147"/>
      <c r="AS2349" s="209" t="s">
        <v>68</v>
      </c>
      <c r="AT2349" s="223" t="str">
        <f>MONTH(B2349)&amp;"/"&amp;YEAR(B2349)</f>
        <v>3/2026</v>
      </c>
      <c r="AU2349" s="223">
        <f>WEEKNUM(B2349)-WEEKNUM(EOMONTH(B2349,-1)+1)+1</f>
        <v>1</v>
      </c>
      <c r="AV2349" s="209" t="str">
        <f>MONTH(R2349)&amp;"/"&amp;YEAR(R2349)</f>
        <v>5/2026</v>
      </c>
      <c r="AW2349" s="209">
        <f>WEEKNUM(R2349)-WEEKNUM(EOMONTH(R2349,-1)+1)+1</f>
        <v>3</v>
      </c>
      <c r="AX2349" s="209">
        <f>IF(BB2349="S",IF(Q2349="1. Aceitou o programa",R2349-B2349,0),0)</f>
        <v>72</v>
      </c>
      <c r="AY2349" s="209">
        <f>IF(BB2349="S",IF(AND(S2349&lt;&gt;"",R2349&lt;&gt;""),S2349-R2349,0),0)</f>
        <v>0</v>
      </c>
      <c r="AZ2349" s="209">
        <f>IF(BB2349="S",IF(Q2349="1. Aceitou o programa",IF(OR(X2349="Não se Aplica",X2349=""),IF(OR(W2349="Não se Aplica",W2349=""),0,W2349-V2349),AVERAGE(X2349-W2349,W2349-V2349)),0),0)</f>
        <v>0</v>
      </c>
      <c r="BA2349" s="209">
        <f>IF(BB2349="S",IF(AND(Q2349="1. Aceitou o programa",AH2349="Realizada"),IFERROR(IF(AG2349="",0,AG2349-R2349),0),0),0)</f>
        <v>0</v>
      </c>
      <c r="BB2349" s="209" t="str">
        <f>_xlfn.XLOOKUP(U2349,'Lista Suspensa'!$AA$20:$AA$23,'Lista Suspensa'!$AB$20:$AB$23,"N/A")</f>
        <v>S</v>
      </c>
    </row>
    <row r="2350" spans="1:54" ht="12" customHeight="1">
      <c r="A2350" s="151" t="s">
        <v>54</v>
      </c>
      <c r="B2350" s="152">
        <v>46083</v>
      </c>
      <c r="C2350" s="153" t="s">
        <v>55</v>
      </c>
      <c r="D2350" s="153" t="s">
        <v>56</v>
      </c>
      <c r="E2350" s="244">
        <v>93662847</v>
      </c>
      <c r="F2350" s="144" t="s">
        <v>4739</v>
      </c>
      <c r="G2350" s="230"/>
      <c r="H2350" s="154">
        <v>33870</v>
      </c>
      <c r="I2350" s="153">
        <v>33</v>
      </c>
      <c r="J2350" s="148" t="s">
        <v>70</v>
      </c>
      <c r="K2350" s="153"/>
      <c r="L2350" s="153"/>
      <c r="M2350" s="153"/>
      <c r="N2350" s="153">
        <v>60</v>
      </c>
      <c r="O2350" s="155" t="s">
        <v>4740</v>
      </c>
      <c r="P2350" s="156" t="s">
        <v>60</v>
      </c>
      <c r="Q2350" s="157" t="s">
        <v>110</v>
      </c>
      <c r="R2350" s="158">
        <v>46155</v>
      </c>
      <c r="S2350" s="159"/>
      <c r="T2350" s="159" t="s">
        <v>62</v>
      </c>
      <c r="U2350" s="159" t="s">
        <v>111</v>
      </c>
      <c r="V2350" s="154">
        <v>46149</v>
      </c>
      <c r="W2350" s="154"/>
      <c r="X2350" s="154"/>
      <c r="Y2350" s="160" t="s">
        <v>4741</v>
      </c>
      <c r="Z2350" s="160" t="s">
        <v>65</v>
      </c>
      <c r="AA2350" s="153"/>
      <c r="AB2350" s="153"/>
      <c r="AC2350" s="182" t="e">
        <f t="shared" si="74"/>
        <v>#DIV/0!</v>
      </c>
      <c r="AD2350" s="153" t="e">
        <f t="shared" si="75"/>
        <v>#DIV/0!</v>
      </c>
      <c r="AE2350" s="233" t="s">
        <v>66</v>
      </c>
      <c r="AF2350" s="153"/>
      <c r="AG2350" s="159"/>
      <c r="AH2350" s="153"/>
      <c r="AI2350" s="161"/>
      <c r="AJ2350" s="153"/>
      <c r="AK2350" s="153"/>
      <c r="AL2350" s="207"/>
      <c r="AM2350" s="207"/>
      <c r="AN2350" s="207"/>
      <c r="AO2350" s="207" t="str">
        <f ca="1">IF(R2350="","",IF(R2350&gt;TODAY(),"0 meses",DATEDIF(R2350,TODAY(),"m") &amp; " meses"))</f>
        <v>0 meses</v>
      </c>
      <c r="AP2350" s="147" t="s">
        <v>67</v>
      </c>
      <c r="AQ2350" s="147" t="s">
        <v>67</v>
      </c>
      <c r="AR2350" s="147"/>
      <c r="AS2350" s="209" t="s">
        <v>68</v>
      </c>
      <c r="AT2350" s="223" t="str">
        <f>MONTH(B2350)&amp;"/"&amp;YEAR(B2350)</f>
        <v>3/2026</v>
      </c>
      <c r="AU2350" s="223">
        <f>WEEKNUM(B2350)-WEEKNUM(EOMONTH(B2350,-1)+1)+1</f>
        <v>1</v>
      </c>
      <c r="AV2350" s="209" t="str">
        <f>MONTH(R2350)&amp;"/"&amp;YEAR(R2350)</f>
        <v>5/2026</v>
      </c>
      <c r="AW2350" s="209">
        <f>WEEKNUM(R2350)-WEEKNUM(EOMONTH(R2350,-1)+1)+1</f>
        <v>3</v>
      </c>
      <c r="AX2350" s="209">
        <f>IF(BB2350="S",IF(Q2350="1. Aceitou o programa",R2350-B2350,0),0)</f>
        <v>72</v>
      </c>
      <c r="AY2350" s="209">
        <f>IF(BB2350="S",IF(AND(S2350&lt;&gt;"",R2350&lt;&gt;""),S2350-R2350,0),0)</f>
        <v>0</v>
      </c>
      <c r="AZ2350" s="209">
        <f>IF(BB2350="S",IF(Q2350="1. Aceitou o programa",IF(OR(X2350="Não se Aplica",X2350=""),IF(OR(W2350="Não se Aplica",W2350=""),0,W2350-V2350),AVERAGE(X2350-W2350,W2350-V2350)),0),0)</f>
        <v>0</v>
      </c>
      <c r="BA2350" s="209">
        <f>IF(BB2350="S",IF(AND(Q2350="1. Aceitou o programa",AH2350="Realizada"),IFERROR(IF(AG2350="",0,AG2350-R2350),0),0),0)</f>
        <v>0</v>
      </c>
      <c r="BB2350" s="209" t="str">
        <f>_xlfn.XLOOKUP(U2350,'Lista Suspensa'!$AA$20:$AA$23,'Lista Suspensa'!$AB$20:$AB$23,"N/A")</f>
        <v>S</v>
      </c>
    </row>
    <row r="2351" spans="1:54" ht="12" customHeight="1">
      <c r="A2351" s="151" t="s">
        <v>54</v>
      </c>
      <c r="B2351" s="152">
        <v>46083</v>
      </c>
      <c r="C2351" s="153" t="s">
        <v>55</v>
      </c>
      <c r="D2351" s="153" t="s">
        <v>56</v>
      </c>
      <c r="E2351" s="244">
        <v>89978791</v>
      </c>
      <c r="F2351" s="144" t="s">
        <v>4742</v>
      </c>
      <c r="G2351" s="230"/>
      <c r="H2351" s="154">
        <v>33998</v>
      </c>
      <c r="I2351" s="153">
        <v>33</v>
      </c>
      <c r="J2351" s="148" t="s">
        <v>70</v>
      </c>
      <c r="K2351" s="153"/>
      <c r="L2351" s="153"/>
      <c r="M2351" s="153"/>
      <c r="N2351" s="153">
        <v>60</v>
      </c>
      <c r="O2351" s="155" t="s">
        <v>4743</v>
      </c>
      <c r="P2351" s="156" t="s">
        <v>60</v>
      </c>
      <c r="Q2351" s="157" t="s">
        <v>110</v>
      </c>
      <c r="R2351" s="158">
        <v>46155</v>
      </c>
      <c r="S2351" s="159"/>
      <c r="T2351" s="159" t="s">
        <v>62</v>
      </c>
      <c r="U2351" s="159" t="s">
        <v>111</v>
      </c>
      <c r="V2351" s="154">
        <v>46149</v>
      </c>
      <c r="W2351" s="154"/>
      <c r="X2351" s="154"/>
      <c r="Y2351" s="160" t="s">
        <v>64</v>
      </c>
      <c r="Z2351" s="160" t="s">
        <v>65</v>
      </c>
      <c r="AA2351" s="153"/>
      <c r="AB2351" s="153"/>
      <c r="AC2351" s="182" t="e">
        <f t="shared" si="74"/>
        <v>#DIV/0!</v>
      </c>
      <c r="AD2351" s="153" t="e">
        <f t="shared" si="75"/>
        <v>#DIV/0!</v>
      </c>
      <c r="AE2351" s="233" t="s">
        <v>66</v>
      </c>
      <c r="AF2351" s="153"/>
      <c r="AG2351" s="159"/>
      <c r="AH2351" s="153"/>
      <c r="AI2351" s="161"/>
      <c r="AJ2351" s="153"/>
      <c r="AK2351" s="153"/>
      <c r="AL2351" s="207"/>
      <c r="AM2351" s="207"/>
      <c r="AN2351" s="207"/>
      <c r="AO2351" s="207" t="str">
        <f ca="1">IF(R2351="","",IF(R2351&gt;TODAY(),"0 meses",DATEDIF(R2351,TODAY(),"m") &amp; " meses"))</f>
        <v>0 meses</v>
      </c>
      <c r="AP2351" s="147" t="s">
        <v>67</v>
      </c>
      <c r="AQ2351" s="147" t="s">
        <v>67</v>
      </c>
      <c r="AR2351" s="147"/>
      <c r="AS2351" s="209" t="s">
        <v>68</v>
      </c>
      <c r="AT2351" s="223" t="str">
        <f>MONTH(B2351)&amp;"/"&amp;YEAR(B2351)</f>
        <v>3/2026</v>
      </c>
      <c r="AU2351" s="223">
        <f>WEEKNUM(B2351)-WEEKNUM(EOMONTH(B2351,-1)+1)+1</f>
        <v>1</v>
      </c>
      <c r="AV2351" s="209" t="str">
        <f>MONTH(R2351)&amp;"/"&amp;YEAR(R2351)</f>
        <v>5/2026</v>
      </c>
      <c r="AW2351" s="209">
        <f>WEEKNUM(R2351)-WEEKNUM(EOMONTH(R2351,-1)+1)+1</f>
        <v>3</v>
      </c>
      <c r="AX2351" s="209">
        <f>IF(BB2351="S",IF(Q2351="1. Aceitou o programa",R2351-B2351,0),0)</f>
        <v>72</v>
      </c>
      <c r="AY2351" s="209">
        <f>IF(BB2351="S",IF(AND(S2351&lt;&gt;"",R2351&lt;&gt;""),S2351-R2351,0),0)</f>
        <v>0</v>
      </c>
      <c r="AZ2351" s="209">
        <f>IF(BB2351="S",IF(Q2351="1. Aceitou o programa",IF(OR(X2351="Não se Aplica",X2351=""),IF(OR(W2351="Não se Aplica",W2351=""),0,W2351-V2351),AVERAGE(X2351-W2351,W2351-V2351)),0),0)</f>
        <v>0</v>
      </c>
      <c r="BA2351" s="209">
        <f>IF(BB2351="S",IF(AND(Q2351="1. Aceitou o programa",AH2351="Realizada"),IFERROR(IF(AG2351="",0,AG2351-R2351),0),0),0)</f>
        <v>0</v>
      </c>
      <c r="BB2351" s="209" t="str">
        <f>_xlfn.XLOOKUP(U2351,'Lista Suspensa'!$AA$20:$AA$23,'Lista Suspensa'!$AB$20:$AB$23,"N/A")</f>
        <v>S</v>
      </c>
    </row>
    <row r="2352" spans="1:54" ht="12" customHeight="1">
      <c r="A2352" s="151" t="s">
        <v>54</v>
      </c>
      <c r="B2352" s="152">
        <v>46083</v>
      </c>
      <c r="C2352" s="153" t="s">
        <v>55</v>
      </c>
      <c r="D2352" s="153" t="s">
        <v>56</v>
      </c>
      <c r="E2352" s="244">
        <v>94193401</v>
      </c>
      <c r="F2352" s="144" t="s">
        <v>4744</v>
      </c>
      <c r="G2352" s="230"/>
      <c r="H2352" s="154">
        <v>34198</v>
      </c>
      <c r="I2352" s="153">
        <v>32</v>
      </c>
      <c r="J2352" s="148" t="s">
        <v>70</v>
      </c>
      <c r="K2352" s="153"/>
      <c r="L2352" s="153"/>
      <c r="M2352" s="153"/>
      <c r="N2352" s="153">
        <v>380</v>
      </c>
      <c r="O2352" s="155">
        <v>21976024276</v>
      </c>
      <c r="P2352" s="156" t="s">
        <v>60</v>
      </c>
      <c r="Q2352" s="157" t="s">
        <v>110</v>
      </c>
      <c r="R2352" s="158">
        <v>46155</v>
      </c>
      <c r="S2352" s="159"/>
      <c r="T2352" s="159" t="s">
        <v>62</v>
      </c>
      <c r="U2352" s="159" t="s">
        <v>111</v>
      </c>
      <c r="V2352" s="154">
        <v>46149</v>
      </c>
      <c r="W2352" s="154"/>
      <c r="X2352" s="154"/>
      <c r="Y2352" s="160" t="s">
        <v>4745</v>
      </c>
      <c r="Z2352" s="160" t="s">
        <v>65</v>
      </c>
      <c r="AA2352" s="153"/>
      <c r="AB2352" s="153"/>
      <c r="AC2352" s="182" t="e">
        <f t="shared" si="74"/>
        <v>#DIV/0!</v>
      </c>
      <c r="AD2352" s="153" t="e">
        <f t="shared" si="75"/>
        <v>#DIV/0!</v>
      </c>
      <c r="AE2352" s="233" t="s">
        <v>66</v>
      </c>
      <c r="AF2352" s="153"/>
      <c r="AG2352" s="159"/>
      <c r="AH2352" s="153"/>
      <c r="AI2352" s="161"/>
      <c r="AJ2352" s="153"/>
      <c r="AK2352" s="153"/>
      <c r="AL2352" s="207"/>
      <c r="AM2352" s="207"/>
      <c r="AN2352" s="207"/>
      <c r="AO2352" s="207" t="str">
        <f ca="1">IF(R2352="","",IF(R2352&gt;TODAY(),"0 meses",DATEDIF(R2352,TODAY(),"m") &amp; " meses"))</f>
        <v>0 meses</v>
      </c>
      <c r="AP2352" s="147" t="s">
        <v>67</v>
      </c>
      <c r="AQ2352" s="147" t="s">
        <v>67</v>
      </c>
      <c r="AR2352" s="147"/>
      <c r="AS2352" s="209" t="s">
        <v>68</v>
      </c>
      <c r="AT2352" s="223" t="str">
        <f>MONTH(B2352)&amp;"/"&amp;YEAR(B2352)</f>
        <v>3/2026</v>
      </c>
      <c r="AU2352" s="223">
        <f>WEEKNUM(B2352)-WEEKNUM(EOMONTH(B2352,-1)+1)+1</f>
        <v>1</v>
      </c>
      <c r="AV2352" s="209" t="str">
        <f>MONTH(R2352)&amp;"/"&amp;YEAR(R2352)</f>
        <v>5/2026</v>
      </c>
      <c r="AW2352" s="209">
        <f>WEEKNUM(R2352)-WEEKNUM(EOMONTH(R2352,-1)+1)+1</f>
        <v>3</v>
      </c>
      <c r="AX2352" s="209">
        <f>IF(BB2352="S",IF(Q2352="1. Aceitou o programa",R2352-B2352,0),0)</f>
        <v>72</v>
      </c>
      <c r="AY2352" s="209">
        <f>IF(BB2352="S",IF(AND(S2352&lt;&gt;"",R2352&lt;&gt;""),S2352-R2352,0),0)</f>
        <v>0</v>
      </c>
      <c r="AZ2352" s="209">
        <f>IF(BB2352="S",IF(Q2352="1. Aceitou o programa",IF(OR(X2352="Não se Aplica",X2352=""),IF(OR(W2352="Não se Aplica",W2352=""),0,W2352-V2352),AVERAGE(X2352-W2352,W2352-V2352)),0),0)</f>
        <v>0</v>
      </c>
      <c r="BA2352" s="209">
        <f>IF(BB2352="S",IF(AND(Q2352="1. Aceitou o programa",AH2352="Realizada"),IFERROR(IF(AG2352="",0,AG2352-R2352),0),0),0)</f>
        <v>0</v>
      </c>
      <c r="BB2352" s="209" t="str">
        <f>_xlfn.XLOOKUP(U2352,'Lista Suspensa'!$AA$20:$AA$23,'Lista Suspensa'!$AB$20:$AB$23,"N/A")</f>
        <v>S</v>
      </c>
    </row>
    <row r="2353" spans="1:54" ht="12" customHeight="1">
      <c r="A2353" s="151" t="s">
        <v>54</v>
      </c>
      <c r="B2353" s="152">
        <v>46083</v>
      </c>
      <c r="C2353" s="153" t="s">
        <v>55</v>
      </c>
      <c r="D2353" s="153" t="s">
        <v>56</v>
      </c>
      <c r="E2353" s="244">
        <v>92936992</v>
      </c>
      <c r="F2353" s="144" t="s">
        <v>4746</v>
      </c>
      <c r="G2353" s="230"/>
      <c r="H2353" s="154">
        <v>34290</v>
      </c>
      <c r="I2353" s="153">
        <v>32</v>
      </c>
      <c r="J2353" s="148" t="s">
        <v>70</v>
      </c>
      <c r="K2353" s="153"/>
      <c r="L2353" s="153"/>
      <c r="M2353" s="153"/>
      <c r="N2353" s="153">
        <v>120</v>
      </c>
      <c r="O2353" s="155">
        <v>21972867054</v>
      </c>
      <c r="P2353" s="156" t="s">
        <v>60</v>
      </c>
      <c r="Q2353" s="157" t="s">
        <v>110</v>
      </c>
      <c r="R2353" s="158">
        <v>46155</v>
      </c>
      <c r="S2353" s="159"/>
      <c r="T2353" s="159" t="s">
        <v>62</v>
      </c>
      <c r="U2353" s="159" t="s">
        <v>111</v>
      </c>
      <c r="V2353" s="154">
        <v>46149</v>
      </c>
      <c r="W2353" s="154"/>
      <c r="X2353" s="154"/>
      <c r="Y2353" s="160" t="s">
        <v>64</v>
      </c>
      <c r="Z2353" s="160" t="s">
        <v>65</v>
      </c>
      <c r="AA2353" s="153"/>
      <c r="AB2353" s="153"/>
      <c r="AC2353" s="182" t="e">
        <f t="shared" si="74"/>
        <v>#DIV/0!</v>
      </c>
      <c r="AD2353" s="153" t="e">
        <f t="shared" si="75"/>
        <v>#DIV/0!</v>
      </c>
      <c r="AE2353" s="233" t="s">
        <v>66</v>
      </c>
      <c r="AF2353" s="153"/>
      <c r="AG2353" s="159"/>
      <c r="AH2353" s="153"/>
      <c r="AI2353" s="161"/>
      <c r="AJ2353" s="153"/>
      <c r="AK2353" s="153"/>
      <c r="AL2353" s="207"/>
      <c r="AM2353" s="207"/>
      <c r="AN2353" s="207"/>
      <c r="AO2353" s="207" t="str">
        <f ca="1">IF(R2353="","",IF(R2353&gt;TODAY(),"0 meses",DATEDIF(R2353,TODAY(),"m") &amp; " meses"))</f>
        <v>0 meses</v>
      </c>
      <c r="AP2353" s="147" t="s">
        <v>67</v>
      </c>
      <c r="AQ2353" s="147" t="s">
        <v>67</v>
      </c>
      <c r="AR2353" s="147"/>
      <c r="AS2353" s="209" t="s">
        <v>68</v>
      </c>
      <c r="AT2353" s="223" t="str">
        <f>MONTH(B2353)&amp;"/"&amp;YEAR(B2353)</f>
        <v>3/2026</v>
      </c>
      <c r="AU2353" s="223">
        <f>WEEKNUM(B2353)-WEEKNUM(EOMONTH(B2353,-1)+1)+1</f>
        <v>1</v>
      </c>
      <c r="AV2353" s="209" t="str">
        <f>MONTH(R2353)&amp;"/"&amp;YEAR(R2353)</f>
        <v>5/2026</v>
      </c>
      <c r="AW2353" s="209">
        <f>WEEKNUM(R2353)-WEEKNUM(EOMONTH(R2353,-1)+1)+1</f>
        <v>3</v>
      </c>
      <c r="AX2353" s="209">
        <f>IF(BB2353="S",IF(Q2353="1. Aceitou o programa",R2353-B2353,0),0)</f>
        <v>72</v>
      </c>
      <c r="AY2353" s="209">
        <f>IF(BB2353="S",IF(AND(S2353&lt;&gt;"",R2353&lt;&gt;""),S2353-R2353,0),0)</f>
        <v>0</v>
      </c>
      <c r="AZ2353" s="209">
        <f>IF(BB2353="S",IF(Q2353="1. Aceitou o programa",IF(OR(X2353="Não se Aplica",X2353=""),IF(OR(W2353="Não se Aplica",W2353=""),0,W2353-V2353),AVERAGE(X2353-W2353,W2353-V2353)),0),0)</f>
        <v>0</v>
      </c>
      <c r="BA2353" s="209">
        <f>IF(BB2353="S",IF(AND(Q2353="1. Aceitou o programa",AH2353="Realizada"),IFERROR(IF(AG2353="",0,AG2353-R2353),0),0),0)</f>
        <v>0</v>
      </c>
      <c r="BB2353" s="209" t="str">
        <f>_xlfn.XLOOKUP(U2353,'Lista Suspensa'!$AA$20:$AA$23,'Lista Suspensa'!$AB$20:$AB$23,"N/A")</f>
        <v>S</v>
      </c>
    </row>
    <row r="2354" spans="1:54" ht="12" customHeight="1">
      <c r="A2354" s="151" t="s">
        <v>54</v>
      </c>
      <c r="B2354" s="152">
        <v>46083</v>
      </c>
      <c r="C2354" s="153" t="s">
        <v>55</v>
      </c>
      <c r="D2354" s="153" t="s">
        <v>56</v>
      </c>
      <c r="E2354" s="244">
        <v>94167419</v>
      </c>
      <c r="F2354" s="144" t="s">
        <v>4747</v>
      </c>
      <c r="G2354" s="230"/>
      <c r="H2354" s="154">
        <v>34303</v>
      </c>
      <c r="I2354" s="153">
        <v>32</v>
      </c>
      <c r="J2354" s="148" t="s">
        <v>70</v>
      </c>
      <c r="K2354" s="153"/>
      <c r="L2354" s="153"/>
      <c r="M2354" s="153"/>
      <c r="N2354" s="153">
        <v>110</v>
      </c>
      <c r="O2354" s="155" t="s">
        <v>4748</v>
      </c>
      <c r="P2354" s="156" t="s">
        <v>60</v>
      </c>
      <c r="Q2354" s="157" t="s">
        <v>110</v>
      </c>
      <c r="R2354" s="158">
        <v>46155</v>
      </c>
      <c r="S2354" s="159"/>
      <c r="T2354" s="159" t="s">
        <v>62</v>
      </c>
      <c r="U2354" s="159" t="s">
        <v>111</v>
      </c>
      <c r="V2354" s="154">
        <v>46149</v>
      </c>
      <c r="W2354" s="154">
        <v>46155</v>
      </c>
      <c r="X2354" s="154"/>
      <c r="Y2354" s="160" t="s">
        <v>99</v>
      </c>
      <c r="Z2354" s="160" t="s">
        <v>65</v>
      </c>
      <c r="AA2354" s="153"/>
      <c r="AB2354" s="153"/>
      <c r="AC2354" s="182" t="e">
        <f t="shared" si="74"/>
        <v>#DIV/0!</v>
      </c>
      <c r="AD2354" s="153" t="e">
        <f t="shared" si="75"/>
        <v>#DIV/0!</v>
      </c>
      <c r="AE2354" s="233" t="s">
        <v>66</v>
      </c>
      <c r="AF2354" s="153"/>
      <c r="AG2354" s="159"/>
      <c r="AH2354" s="153"/>
      <c r="AI2354" s="161"/>
      <c r="AJ2354" s="153"/>
      <c r="AK2354" s="153"/>
      <c r="AL2354" s="207"/>
      <c r="AM2354" s="207"/>
      <c r="AN2354" s="207"/>
      <c r="AO2354" s="207" t="str">
        <f ca="1">IF(R2354="","",IF(R2354&gt;TODAY(),"0 meses",DATEDIF(R2354,TODAY(),"m") &amp; " meses"))</f>
        <v>0 meses</v>
      </c>
      <c r="AP2354" s="147" t="s">
        <v>67</v>
      </c>
      <c r="AQ2354" s="147" t="s">
        <v>67</v>
      </c>
      <c r="AR2354" s="147"/>
      <c r="AS2354" s="209" t="s">
        <v>68</v>
      </c>
      <c r="AT2354" s="223" t="str">
        <f>MONTH(B2354)&amp;"/"&amp;YEAR(B2354)</f>
        <v>3/2026</v>
      </c>
      <c r="AU2354" s="223">
        <f>WEEKNUM(B2354)-WEEKNUM(EOMONTH(B2354,-1)+1)+1</f>
        <v>1</v>
      </c>
      <c r="AV2354" s="209" t="str">
        <f>MONTH(R2354)&amp;"/"&amp;YEAR(R2354)</f>
        <v>5/2026</v>
      </c>
      <c r="AW2354" s="209">
        <f>WEEKNUM(R2354)-WEEKNUM(EOMONTH(R2354,-1)+1)+1</f>
        <v>3</v>
      </c>
      <c r="AX2354" s="209">
        <f>IF(BB2354="S",IF(Q2354="1. Aceitou o programa",R2354-B2354,0),0)</f>
        <v>72</v>
      </c>
      <c r="AY2354" s="209">
        <f>IF(BB2354="S",IF(AND(S2354&lt;&gt;"",R2354&lt;&gt;""),S2354-R2354,0),0)</f>
        <v>0</v>
      </c>
      <c r="AZ2354" s="209">
        <f>IF(BB2354="S",IF(Q2354="1. Aceitou o programa",IF(OR(X2354="Não se Aplica",X2354=""),IF(OR(W2354="Não se Aplica",W2354=""),0,W2354-V2354),AVERAGE(X2354-W2354,W2354-V2354)),0),0)</f>
        <v>6</v>
      </c>
      <c r="BA2354" s="209">
        <f>IF(BB2354="S",IF(AND(Q2354="1. Aceitou o programa",AH2354="Realizada"),IFERROR(IF(AG2354="",0,AG2354-R2354),0),0),0)</f>
        <v>0</v>
      </c>
      <c r="BB2354" s="209" t="str">
        <f>_xlfn.XLOOKUP(U2354,'Lista Suspensa'!$AA$20:$AA$23,'Lista Suspensa'!$AB$20:$AB$23,"N/A")</f>
        <v>S</v>
      </c>
    </row>
    <row r="2355" spans="1:54" ht="12" customHeight="1">
      <c r="A2355" s="151" t="s">
        <v>121</v>
      </c>
      <c r="B2355" s="152">
        <v>45292</v>
      </c>
      <c r="C2355" s="153" t="s">
        <v>297</v>
      </c>
      <c r="D2355" s="153" t="s">
        <v>167</v>
      </c>
      <c r="E2355" s="244">
        <v>78167134</v>
      </c>
      <c r="F2355" s="144" t="s">
        <v>4749</v>
      </c>
      <c r="G2355" s="230"/>
      <c r="H2355" s="154">
        <v>34393</v>
      </c>
      <c r="I2355" s="153">
        <v>32</v>
      </c>
      <c r="J2355" s="148" t="s">
        <v>58</v>
      </c>
      <c r="K2355" s="153"/>
      <c r="L2355" s="153"/>
      <c r="M2355" s="153"/>
      <c r="N2355" s="153"/>
      <c r="O2355" s="155" t="s">
        <v>4750</v>
      </c>
      <c r="P2355" s="156" t="s">
        <v>60</v>
      </c>
      <c r="Q2355" s="157" t="s">
        <v>110</v>
      </c>
      <c r="R2355" s="158">
        <v>45954</v>
      </c>
      <c r="S2355" s="159"/>
      <c r="T2355" s="159" t="s">
        <v>62</v>
      </c>
      <c r="U2355" s="159" t="s">
        <v>111</v>
      </c>
      <c r="V2355" s="154">
        <v>45954</v>
      </c>
      <c r="W2355" s="154" t="s">
        <v>126</v>
      </c>
      <c r="X2355" s="154" t="s">
        <v>126</v>
      </c>
      <c r="Y2355" s="160"/>
      <c r="Z2355" s="160" t="s">
        <v>128</v>
      </c>
      <c r="AA2355" s="153">
        <v>138</v>
      </c>
      <c r="AB2355" s="153">
        <v>1.77</v>
      </c>
      <c r="AC2355" s="182">
        <f t="shared" si="74"/>
        <v>44.048645025375848</v>
      </c>
      <c r="AD2355" s="153" t="str">
        <f t="shared" si="75"/>
        <v>OBESIDADE III</v>
      </c>
      <c r="AE2355" s="233" t="s">
        <v>135</v>
      </c>
      <c r="AF2355" s="153" t="s">
        <v>130</v>
      </c>
      <c r="AG2355" s="159"/>
      <c r="AH2355" s="153"/>
      <c r="AI2355" s="161"/>
      <c r="AJ2355" s="153"/>
      <c r="AK2355" s="153"/>
      <c r="AL2355" s="207" t="s">
        <v>131</v>
      </c>
      <c r="AM2355" s="207"/>
      <c r="AN2355" s="207"/>
      <c r="AO2355" s="207" t="str">
        <f ca="1">IF(R2355="","",IF(R2355&gt;TODAY(),"0 meses",DATEDIF(R2355,TODAY(),"m") &amp; " meses"))</f>
        <v>7 meses</v>
      </c>
      <c r="AP2355" s="147" t="s">
        <v>4751</v>
      </c>
      <c r="AQ2355" s="147" t="s">
        <v>67</v>
      </c>
      <c r="AR2355" s="147"/>
      <c r="AS2355" s="209" t="s">
        <v>68</v>
      </c>
      <c r="AT2355" s="223" t="str">
        <f>MONTH(B2355)&amp;"/"&amp;YEAR(B2355)</f>
        <v>1/2024</v>
      </c>
      <c r="AU2355" s="223">
        <f>WEEKNUM(B2355)-WEEKNUM(EOMONTH(B2355,-1)+1)+1</f>
        <v>1</v>
      </c>
      <c r="AV2355" s="209" t="str">
        <f>MONTH(R2355)&amp;"/"&amp;YEAR(R2355)</f>
        <v>10/2025</v>
      </c>
      <c r="AW2355" s="209">
        <f>WEEKNUM(R2355)-WEEKNUM(EOMONTH(R2355,-1)+1)+1</f>
        <v>4</v>
      </c>
      <c r="AX2355" s="209">
        <f>IF(BB2355="S",IF(Q2355="1. Aceitou o programa",R2355-B2355,0),0)</f>
        <v>662</v>
      </c>
      <c r="AY2355" s="209">
        <f>IF(BB2355="S",IF(AND(S2355&lt;&gt;"",R2355&lt;&gt;""),S2355-R2355,0),0)</f>
        <v>0</v>
      </c>
      <c r="AZ2355" s="209">
        <f>IF(BB2355="S",IF(Q2355="1. Aceitou o programa",IF(OR(X2355="Não se Aplica",X2355=""),IF(OR(W2355="Não se Aplica",W2355=""),0,W2355-V2355),AVERAGE(X2355-W2355,W2355-V2355)),0),0)</f>
        <v>0</v>
      </c>
      <c r="BA2355" s="209">
        <f>IF(BB2355="S",IF(AND(Q2355="1. Aceitou o programa",AH2355="Realizada"),IFERROR(IF(AG2355="",0,AG2355-R2355),0),0),0)</f>
        <v>0</v>
      </c>
      <c r="BB2355" s="209" t="str">
        <f>_xlfn.XLOOKUP(U2355,'Lista Suspensa'!$AA$20:$AA$23,'Lista Suspensa'!$AB$20:$AB$23,"N/A")</f>
        <v>S</v>
      </c>
    </row>
    <row r="2356" spans="1:54" ht="12" customHeight="1">
      <c r="A2356" s="151" t="s">
        <v>121</v>
      </c>
      <c r="B2356" s="152">
        <v>45292</v>
      </c>
      <c r="C2356" s="153" t="s">
        <v>297</v>
      </c>
      <c r="D2356" s="153" t="s">
        <v>455</v>
      </c>
      <c r="E2356" s="244">
        <v>81717044</v>
      </c>
      <c r="F2356" s="144" t="s">
        <v>4752</v>
      </c>
      <c r="G2356" s="230"/>
      <c r="H2356" s="154">
        <v>37536</v>
      </c>
      <c r="I2356" s="153">
        <v>23</v>
      </c>
      <c r="J2356" s="148" t="s">
        <v>70</v>
      </c>
      <c r="K2356" s="153"/>
      <c r="L2356" s="153"/>
      <c r="M2356" s="153"/>
      <c r="N2356" s="153"/>
      <c r="O2356" s="155" t="s">
        <v>4753</v>
      </c>
      <c r="P2356" s="156" t="s">
        <v>60</v>
      </c>
      <c r="Q2356" s="157" t="s">
        <v>110</v>
      </c>
      <c r="R2356" s="158">
        <v>46042</v>
      </c>
      <c r="S2356" s="159"/>
      <c r="T2356" s="159" t="s">
        <v>62</v>
      </c>
      <c r="U2356" s="159" t="s">
        <v>111</v>
      </c>
      <c r="V2356" s="154">
        <v>46042</v>
      </c>
      <c r="W2356" s="154" t="s">
        <v>126</v>
      </c>
      <c r="X2356" s="154" t="s">
        <v>126</v>
      </c>
      <c r="Y2356" s="160"/>
      <c r="Z2356" s="160" t="s">
        <v>128</v>
      </c>
      <c r="AA2356" s="153">
        <v>101</v>
      </c>
      <c r="AB2356" s="153">
        <v>1.73</v>
      </c>
      <c r="AC2356" s="182">
        <f t="shared" si="74"/>
        <v>33.746533462527985</v>
      </c>
      <c r="AD2356" s="153" t="str">
        <f t="shared" si="75"/>
        <v>OBESIDADE I</v>
      </c>
      <c r="AE2356" s="233" t="s">
        <v>135</v>
      </c>
      <c r="AF2356" s="153" t="s">
        <v>130</v>
      </c>
      <c r="AG2356" s="159"/>
      <c r="AH2356" s="153"/>
      <c r="AI2356" s="161"/>
      <c r="AJ2356" s="153"/>
      <c r="AK2356" s="153"/>
      <c r="AL2356" s="207" t="s">
        <v>131</v>
      </c>
      <c r="AM2356" s="207"/>
      <c r="AN2356" s="207"/>
      <c r="AO2356" s="207" t="str">
        <f ca="1">IF(R2356="","",IF(R2356&gt;TODAY(),"0 meses",DATEDIF(R2356,TODAY(),"m") &amp; " meses"))</f>
        <v>4 meses</v>
      </c>
      <c r="AP2356" s="147" t="s">
        <v>4751</v>
      </c>
      <c r="AQ2356" s="147" t="s">
        <v>67</v>
      </c>
      <c r="AR2356" s="147"/>
      <c r="AS2356" s="209" t="s">
        <v>68</v>
      </c>
      <c r="AT2356" s="223" t="str">
        <f>MONTH(B2356)&amp;"/"&amp;YEAR(B2356)</f>
        <v>1/2024</v>
      </c>
      <c r="AU2356" s="223">
        <f>WEEKNUM(B2356)-WEEKNUM(EOMONTH(B2356,-1)+1)+1</f>
        <v>1</v>
      </c>
      <c r="AV2356" s="209" t="str">
        <f>MONTH(R2356)&amp;"/"&amp;YEAR(R2356)</f>
        <v>1/2026</v>
      </c>
      <c r="AW2356" s="209">
        <f>WEEKNUM(R2356)-WEEKNUM(EOMONTH(R2356,-1)+1)+1</f>
        <v>4</v>
      </c>
      <c r="AX2356" s="209">
        <f>IF(BB2356="S",IF(Q2356="1. Aceitou o programa",R2356-B2356,0),0)</f>
        <v>750</v>
      </c>
      <c r="AY2356" s="209">
        <f>IF(BB2356="S",IF(AND(S2356&lt;&gt;"",R2356&lt;&gt;""),S2356-R2356,0),0)</f>
        <v>0</v>
      </c>
      <c r="AZ2356" s="209">
        <f>IF(BB2356="S",IF(Q2356="1. Aceitou o programa",IF(OR(X2356="Não se Aplica",X2356=""),IF(OR(W2356="Não se Aplica",W2356=""),0,W2356-V2356),AVERAGE(X2356-W2356,W2356-V2356)),0),0)</f>
        <v>0</v>
      </c>
      <c r="BA2356" s="209">
        <f>IF(BB2356="S",IF(AND(Q2356="1. Aceitou o programa",AH2356="Realizada"),IFERROR(IF(AG2356="",0,AG2356-R2356),0),0),0)</f>
        <v>0</v>
      </c>
      <c r="BB2356" s="209" t="str">
        <f>_xlfn.XLOOKUP(U2356,'Lista Suspensa'!$AA$20:$AA$23,'Lista Suspensa'!$AB$20:$AB$23,"N/A")</f>
        <v>S</v>
      </c>
    </row>
    <row r="2357" spans="1:54" ht="12" customHeight="1">
      <c r="A2357" s="151" t="s">
        <v>121</v>
      </c>
      <c r="B2357" s="152">
        <v>45292</v>
      </c>
      <c r="C2357" s="153" t="s">
        <v>297</v>
      </c>
      <c r="D2357" s="153" t="s">
        <v>167</v>
      </c>
      <c r="E2357" s="244">
        <v>89505080</v>
      </c>
      <c r="F2357" s="144" t="s">
        <v>4754</v>
      </c>
      <c r="G2357" s="230"/>
      <c r="H2357" s="154">
        <v>33315</v>
      </c>
      <c r="I2357" s="153">
        <v>35</v>
      </c>
      <c r="J2357" s="148" t="s">
        <v>58</v>
      </c>
      <c r="K2357" s="153"/>
      <c r="L2357" s="153"/>
      <c r="M2357" s="153"/>
      <c r="N2357" s="153"/>
      <c r="O2357" s="155">
        <v>11945450615</v>
      </c>
      <c r="P2357" s="156" t="s">
        <v>60</v>
      </c>
      <c r="Q2357" s="157" t="s">
        <v>110</v>
      </c>
      <c r="R2357" s="158">
        <v>46051</v>
      </c>
      <c r="S2357" s="159"/>
      <c r="T2357" s="159" t="s">
        <v>62</v>
      </c>
      <c r="U2357" s="159" t="s">
        <v>111</v>
      </c>
      <c r="V2357" s="154">
        <v>46051</v>
      </c>
      <c r="W2357" s="154" t="s">
        <v>126</v>
      </c>
      <c r="X2357" s="154" t="s">
        <v>126</v>
      </c>
      <c r="Y2357" s="160" t="s">
        <v>4755</v>
      </c>
      <c r="Z2357" s="160" t="s">
        <v>65</v>
      </c>
      <c r="AA2357" s="153">
        <v>160</v>
      </c>
      <c r="AB2357" s="153">
        <v>1.71</v>
      </c>
      <c r="AC2357" s="182">
        <f t="shared" si="74"/>
        <v>54.717690913443455</v>
      </c>
      <c r="AD2357" s="153" t="str">
        <f t="shared" si="75"/>
        <v>OBESIDADE III</v>
      </c>
      <c r="AE2357" s="233" t="s">
        <v>225</v>
      </c>
      <c r="AF2357" s="153" t="s">
        <v>130</v>
      </c>
      <c r="AG2357" s="159"/>
      <c r="AH2357" s="153"/>
      <c r="AI2357" s="161"/>
      <c r="AJ2357" s="153"/>
      <c r="AK2357" s="153"/>
      <c r="AL2357" s="207" t="s">
        <v>143</v>
      </c>
      <c r="AM2357" s="207"/>
      <c r="AN2357" s="207"/>
      <c r="AO2357" s="207" t="str">
        <f ca="1">IF(R2357="","",IF(R2357&gt;TODAY(),"0 meses",DATEDIF(R2357,TODAY(),"m") &amp; " meses"))</f>
        <v>4 meses</v>
      </c>
      <c r="AP2357" s="147" t="s">
        <v>4751</v>
      </c>
      <c r="AQ2357" s="147" t="s">
        <v>67</v>
      </c>
      <c r="AR2357" s="147"/>
      <c r="AS2357" s="209" t="s">
        <v>68</v>
      </c>
      <c r="AT2357" s="223" t="str">
        <f>MONTH(B2357)&amp;"/"&amp;YEAR(B2357)</f>
        <v>1/2024</v>
      </c>
      <c r="AU2357" s="223">
        <f>WEEKNUM(B2357)-WEEKNUM(EOMONTH(B2357,-1)+1)+1</f>
        <v>1</v>
      </c>
      <c r="AV2357" s="209" t="str">
        <f>MONTH(R2357)&amp;"/"&amp;YEAR(R2357)</f>
        <v>1/2026</v>
      </c>
      <c r="AW2357" s="209">
        <f>WEEKNUM(R2357)-WEEKNUM(EOMONTH(R2357,-1)+1)+1</f>
        <v>5</v>
      </c>
      <c r="AX2357" s="209">
        <f>IF(BB2357="S",IF(Q2357="1. Aceitou o programa",R2357-B2357,0),0)</f>
        <v>759</v>
      </c>
      <c r="AY2357" s="209">
        <f>IF(BB2357="S",IF(AND(S2357&lt;&gt;"",R2357&lt;&gt;""),S2357-R2357,0),0)</f>
        <v>0</v>
      </c>
      <c r="AZ2357" s="209">
        <f>IF(BB2357="S",IF(Q2357="1. Aceitou o programa",IF(OR(X2357="Não se Aplica",X2357=""),IF(OR(W2357="Não se Aplica",W2357=""),0,W2357-V2357),AVERAGE(X2357-W2357,W2357-V2357)),0),0)</f>
        <v>0</v>
      </c>
      <c r="BA2357" s="209">
        <f>IF(BB2357="S",IF(AND(Q2357="1. Aceitou o programa",AH2357="Realizada"),IFERROR(IF(AG2357="",0,AG2357-R2357),0),0),0)</f>
        <v>0</v>
      </c>
      <c r="BB2357" s="209" t="str">
        <f>_xlfn.XLOOKUP(U2357,'Lista Suspensa'!$AA$20:$AA$23,'Lista Suspensa'!$AB$20:$AB$23,"N/A")</f>
        <v>S</v>
      </c>
    </row>
    <row r="2358" spans="1:54" ht="12" customHeight="1">
      <c r="A2358" s="151" t="s">
        <v>67</v>
      </c>
      <c r="B2358" s="152">
        <v>46122</v>
      </c>
      <c r="C2358" s="153" t="s">
        <v>122</v>
      </c>
      <c r="D2358" s="153" t="s">
        <v>1509</v>
      </c>
      <c r="E2358" s="244">
        <v>95666385</v>
      </c>
      <c r="F2358" s="144" t="s">
        <v>4756</v>
      </c>
      <c r="G2358" s="230"/>
      <c r="H2358" s="154">
        <v>37258</v>
      </c>
      <c r="I2358" s="153">
        <v>24</v>
      </c>
      <c r="J2358" s="148" t="s">
        <v>70</v>
      </c>
      <c r="K2358" s="153"/>
      <c r="L2358" s="153"/>
      <c r="M2358" s="153"/>
      <c r="N2358" s="153">
        <v>380</v>
      </c>
      <c r="O2358" s="155" t="s">
        <v>4757</v>
      </c>
      <c r="P2358" s="156" t="s">
        <v>89</v>
      </c>
      <c r="Q2358" s="157" t="s">
        <v>110</v>
      </c>
      <c r="R2358" s="158">
        <v>46114</v>
      </c>
      <c r="S2358" s="159"/>
      <c r="T2358" s="159" t="s">
        <v>62</v>
      </c>
      <c r="U2358" s="159" t="s">
        <v>111</v>
      </c>
      <c r="V2358" s="154">
        <v>46139</v>
      </c>
      <c r="W2358" s="154">
        <v>46141</v>
      </c>
      <c r="X2358" s="154">
        <v>46146</v>
      </c>
      <c r="Y2358" s="160" t="s">
        <v>2914</v>
      </c>
      <c r="Z2358" s="160" t="s">
        <v>128</v>
      </c>
      <c r="AA2358" s="153">
        <v>109.2</v>
      </c>
      <c r="AB2358" s="153">
        <v>1.63</v>
      </c>
      <c r="AC2358" s="182">
        <f t="shared" si="74"/>
        <v>41.100530693665554</v>
      </c>
      <c r="AD2358" s="153" t="str">
        <f t="shared" si="75"/>
        <v>OBESIDADE III</v>
      </c>
      <c r="AE2358" s="233" t="s">
        <v>135</v>
      </c>
      <c r="AF2358" s="153" t="s">
        <v>130</v>
      </c>
      <c r="AG2358" s="159"/>
      <c r="AH2358" s="153"/>
      <c r="AI2358" s="161"/>
      <c r="AJ2358" s="153"/>
      <c r="AK2358" s="153"/>
      <c r="AL2358" s="207" t="s">
        <v>131</v>
      </c>
      <c r="AM2358" s="207"/>
      <c r="AN2358" s="207"/>
      <c r="AO2358" s="207" t="str">
        <f ca="1">IF(R2358="","",IF(R2358&gt;TODAY(),"0 meses",DATEDIF(R2358,TODAY(),"m") &amp; " meses"))</f>
        <v>2 meses</v>
      </c>
      <c r="AP2358" s="147" t="s">
        <v>4751</v>
      </c>
      <c r="AQ2358" s="147" t="s">
        <v>67</v>
      </c>
      <c r="AR2358" s="147"/>
      <c r="AS2358" s="209" t="s">
        <v>68</v>
      </c>
      <c r="AT2358" s="223" t="str">
        <f>MONTH(B2358)&amp;"/"&amp;YEAR(B2358)</f>
        <v>4/2026</v>
      </c>
      <c r="AU2358" s="223">
        <f>WEEKNUM(B2358)-WEEKNUM(EOMONTH(B2358,-1)+1)+1</f>
        <v>2</v>
      </c>
      <c r="AV2358" s="209" t="str">
        <f>MONTH(R2358)&amp;"/"&amp;YEAR(R2358)</f>
        <v>4/2026</v>
      </c>
      <c r="AW2358" s="209">
        <f>WEEKNUM(R2358)-WEEKNUM(EOMONTH(R2358,-1)+1)+1</f>
        <v>1</v>
      </c>
      <c r="AX2358" s="209">
        <f>IF(BB2358="S",IF(Q2358="1. Aceitou o programa",R2358-B2358,0),0)</f>
        <v>-8</v>
      </c>
      <c r="AY2358" s="209">
        <f>IF(BB2358="S",IF(AND(S2358&lt;&gt;"",R2358&lt;&gt;""),S2358-R2358,0),0)</f>
        <v>0</v>
      </c>
      <c r="AZ2358" s="209">
        <f>IF(BB2358="S",IF(Q2358="1. Aceitou o programa",IF(OR(X2358="Não se Aplica",X2358=""),IF(OR(W2358="Não se Aplica",W2358=""),0,W2358-V2358),AVERAGE(X2358-W2358,W2358-V2358)),0),0)</f>
        <v>3.5</v>
      </c>
      <c r="BA2358" s="209">
        <f>IF(BB2358="S",IF(AND(Q2358="1. Aceitou o programa",AH2358="Realizada"),IFERROR(IF(AG2358="",0,AG2358-R2358),0),0),0)</f>
        <v>0</v>
      </c>
      <c r="BB2358" s="209" t="str">
        <f>_xlfn.XLOOKUP(U2358,'Lista Suspensa'!$AA$20:$AA$23,'Lista Suspensa'!$AB$20:$AB$23,"N/A")</f>
        <v>S</v>
      </c>
    </row>
    <row r="2359" spans="1:54" ht="12" customHeight="1">
      <c r="A2359" s="151" t="s">
        <v>54</v>
      </c>
      <c r="B2359" s="152">
        <v>46083</v>
      </c>
      <c r="C2359" s="153" t="s">
        <v>55</v>
      </c>
      <c r="D2359" s="153" t="s">
        <v>56</v>
      </c>
      <c r="E2359" s="244">
        <v>94589355</v>
      </c>
      <c r="F2359" s="144" t="s">
        <v>4758</v>
      </c>
      <c r="G2359" s="230"/>
      <c r="H2359" s="154">
        <v>28410</v>
      </c>
      <c r="I2359" s="153">
        <v>48</v>
      </c>
      <c r="J2359" s="148" t="s">
        <v>58</v>
      </c>
      <c r="K2359" s="153" t="s">
        <v>101</v>
      </c>
      <c r="L2359" s="153"/>
      <c r="M2359" s="153"/>
      <c r="N2359" s="153">
        <v>750</v>
      </c>
      <c r="O2359" s="155" t="s">
        <v>4759</v>
      </c>
      <c r="P2359" s="156" t="s">
        <v>89</v>
      </c>
      <c r="Q2359" s="157" t="s">
        <v>110</v>
      </c>
      <c r="R2359" s="158">
        <v>46132</v>
      </c>
      <c r="S2359" s="159"/>
      <c r="T2359" s="159" t="s">
        <v>62</v>
      </c>
      <c r="U2359" s="159" t="s">
        <v>111</v>
      </c>
      <c r="V2359" s="154">
        <v>46132</v>
      </c>
      <c r="W2359" s="154" t="s">
        <v>126</v>
      </c>
      <c r="X2359" s="154" t="s">
        <v>126</v>
      </c>
      <c r="Y2359" s="160" t="s">
        <v>1100</v>
      </c>
      <c r="Z2359" s="160" t="s">
        <v>128</v>
      </c>
      <c r="AA2359" s="153">
        <v>105</v>
      </c>
      <c r="AB2359" s="153">
        <v>1.75</v>
      </c>
      <c r="AC2359" s="182">
        <f t="shared" si="74"/>
        <v>34.285714285714285</v>
      </c>
      <c r="AD2359" s="153" t="str">
        <f t="shared" si="75"/>
        <v>OBESIDADE I</v>
      </c>
      <c r="AE2359" s="233" t="s">
        <v>139</v>
      </c>
      <c r="AF2359" s="153" t="s">
        <v>130</v>
      </c>
      <c r="AG2359" s="159"/>
      <c r="AH2359" s="153"/>
      <c r="AI2359" s="161"/>
      <c r="AJ2359" s="153"/>
      <c r="AK2359" s="153"/>
      <c r="AL2359" s="207" t="s">
        <v>131</v>
      </c>
      <c r="AM2359" s="207"/>
      <c r="AN2359" s="207"/>
      <c r="AO2359" s="207" t="str">
        <f ca="1">IF(R2359="","",IF(R2359&gt;TODAY(),"0 meses",DATEDIF(R2359,TODAY(),"m") &amp; " meses"))</f>
        <v>1 meses</v>
      </c>
      <c r="AP2359" s="147" t="s">
        <v>4751</v>
      </c>
      <c r="AQ2359" s="147" t="s">
        <v>67</v>
      </c>
      <c r="AR2359" s="147"/>
      <c r="AS2359" s="209" t="s">
        <v>68</v>
      </c>
      <c r="AT2359" s="223" t="str">
        <f>MONTH(B2359)&amp;"/"&amp;YEAR(B2359)</f>
        <v>3/2026</v>
      </c>
      <c r="AU2359" s="223">
        <f>WEEKNUM(B2359)-WEEKNUM(EOMONTH(B2359,-1)+1)+1</f>
        <v>1</v>
      </c>
      <c r="AV2359" s="209" t="str">
        <f>MONTH(R2359)&amp;"/"&amp;YEAR(R2359)</f>
        <v>4/2026</v>
      </c>
      <c r="AW2359" s="209">
        <f>WEEKNUM(R2359)-WEEKNUM(EOMONTH(R2359,-1)+1)+1</f>
        <v>4</v>
      </c>
      <c r="AX2359" s="209">
        <f>IF(BB2359="S",IF(Q2359="1. Aceitou o programa",R2359-B2359,0),0)</f>
        <v>49</v>
      </c>
      <c r="AY2359" s="209">
        <f>IF(BB2359="S",IF(AND(S2359&lt;&gt;"",R2359&lt;&gt;""),S2359-R2359,0),0)</f>
        <v>0</v>
      </c>
      <c r="AZ2359" s="209">
        <f>IF(BB2359="S",IF(Q2359="1. Aceitou o programa",IF(OR(X2359="Não se Aplica",X2359=""),IF(OR(W2359="Não se Aplica",W2359=""),0,W2359-V2359),AVERAGE(X2359-W2359,W2359-V2359)),0),0)</f>
        <v>0</v>
      </c>
      <c r="BA2359" s="209">
        <f>IF(BB2359="S",IF(AND(Q2359="1. Aceitou o programa",AH2359="Realizada"),IFERROR(IF(AG2359="",0,AG2359-R2359),0),0),0)</f>
        <v>0</v>
      </c>
      <c r="BB2359" s="209" t="str">
        <f>_xlfn.XLOOKUP(U2359,'Lista Suspensa'!$AA$20:$AA$23,'Lista Suspensa'!$AB$20:$AB$23,"N/A")</f>
        <v>S</v>
      </c>
    </row>
    <row r="2360" spans="1:54" ht="12" customHeight="1">
      <c r="A2360" s="151" t="s">
        <v>54</v>
      </c>
      <c r="B2360" s="152">
        <v>46083</v>
      </c>
      <c r="C2360" s="153" t="s">
        <v>55</v>
      </c>
      <c r="D2360" s="153" t="s">
        <v>56</v>
      </c>
      <c r="E2360" s="244">
        <v>94122112</v>
      </c>
      <c r="F2360" s="144" t="s">
        <v>4760</v>
      </c>
      <c r="G2360" s="230"/>
      <c r="H2360" s="154">
        <v>29044</v>
      </c>
      <c r="I2360" s="153">
        <v>46</v>
      </c>
      <c r="J2360" s="148" t="s">
        <v>58</v>
      </c>
      <c r="K2360" s="153" t="s">
        <v>101</v>
      </c>
      <c r="L2360" s="153"/>
      <c r="M2360" s="153"/>
      <c r="N2360" s="153">
        <v>120</v>
      </c>
      <c r="O2360" s="155" t="s">
        <v>4761</v>
      </c>
      <c r="P2360" s="156" t="s">
        <v>2077</v>
      </c>
      <c r="Q2360" s="157" t="s">
        <v>110</v>
      </c>
      <c r="R2360" s="158">
        <v>46132</v>
      </c>
      <c r="S2360" s="159"/>
      <c r="T2360" s="159" t="s">
        <v>62</v>
      </c>
      <c r="U2360" s="159" t="s">
        <v>111</v>
      </c>
      <c r="V2360" s="154">
        <v>46132</v>
      </c>
      <c r="W2360" s="154" t="s">
        <v>126</v>
      </c>
      <c r="X2360" s="154" t="s">
        <v>126</v>
      </c>
      <c r="Y2360" s="160" t="s">
        <v>4687</v>
      </c>
      <c r="Z2360" s="160" t="s">
        <v>128</v>
      </c>
      <c r="AA2360" s="153">
        <v>128</v>
      </c>
      <c r="AB2360" s="153">
        <v>1.73</v>
      </c>
      <c r="AC2360" s="182">
        <f t="shared" si="74"/>
        <v>42.767883992114669</v>
      </c>
      <c r="AD2360" s="153" t="str">
        <f t="shared" si="75"/>
        <v>OBESIDADE III</v>
      </c>
      <c r="AE2360" s="233" t="s">
        <v>1040</v>
      </c>
      <c r="AF2360" s="153" t="s">
        <v>130</v>
      </c>
      <c r="AG2360" s="159"/>
      <c r="AH2360" s="153"/>
      <c r="AI2360" s="161"/>
      <c r="AJ2360" s="153"/>
      <c r="AK2360" s="153"/>
      <c r="AL2360" s="207" t="s">
        <v>131</v>
      </c>
      <c r="AM2360" s="207"/>
      <c r="AN2360" s="207"/>
      <c r="AO2360" s="207" t="str">
        <f ca="1">IF(R2360="","",IF(R2360&gt;TODAY(),"0 meses",DATEDIF(R2360,TODAY(),"m") &amp; " meses"))</f>
        <v>1 meses</v>
      </c>
      <c r="AP2360" s="147" t="s">
        <v>4751</v>
      </c>
      <c r="AQ2360" s="147" t="s">
        <v>67</v>
      </c>
      <c r="AR2360" s="147"/>
      <c r="AS2360" s="209" t="s">
        <v>68</v>
      </c>
      <c r="AT2360" s="223" t="str">
        <f>MONTH(B2360)&amp;"/"&amp;YEAR(B2360)</f>
        <v>3/2026</v>
      </c>
      <c r="AU2360" s="223">
        <f>WEEKNUM(B2360)-WEEKNUM(EOMONTH(B2360,-1)+1)+1</f>
        <v>1</v>
      </c>
      <c r="AV2360" s="209" t="str">
        <f>MONTH(R2360)&amp;"/"&amp;YEAR(R2360)</f>
        <v>4/2026</v>
      </c>
      <c r="AW2360" s="209">
        <f>WEEKNUM(R2360)-WEEKNUM(EOMONTH(R2360,-1)+1)+1</f>
        <v>4</v>
      </c>
      <c r="AX2360" s="209">
        <f>IF(BB2360="S",IF(Q2360="1. Aceitou o programa",R2360-B2360,0),0)</f>
        <v>49</v>
      </c>
      <c r="AY2360" s="209">
        <f>IF(BB2360="S",IF(AND(S2360&lt;&gt;"",R2360&lt;&gt;""),S2360-R2360,0),0)</f>
        <v>0</v>
      </c>
      <c r="AZ2360" s="209">
        <f>IF(BB2360="S",IF(Q2360="1. Aceitou o programa",IF(OR(X2360="Não se Aplica",X2360=""),IF(OR(W2360="Não se Aplica",W2360=""),0,W2360-V2360),AVERAGE(X2360-W2360,W2360-V2360)),0),0)</f>
        <v>0</v>
      </c>
      <c r="BA2360" s="209">
        <f>IF(BB2360="S",IF(AND(Q2360="1. Aceitou o programa",AH2360="Realizada"),IFERROR(IF(AG2360="",0,AG2360-R2360),0),0),0)</f>
        <v>0</v>
      </c>
      <c r="BB2360" s="209" t="str">
        <f>_xlfn.XLOOKUP(U2360,'Lista Suspensa'!$AA$20:$AA$23,'Lista Suspensa'!$AB$20:$AB$23,"N/A")</f>
        <v>S</v>
      </c>
    </row>
    <row r="2361" spans="1:54" ht="12" customHeight="1">
      <c r="A2361" s="151" t="s">
        <v>54</v>
      </c>
      <c r="B2361" s="152">
        <v>46083</v>
      </c>
      <c r="C2361" s="153" t="s">
        <v>55</v>
      </c>
      <c r="D2361" s="153" t="s">
        <v>56</v>
      </c>
      <c r="E2361" s="244">
        <v>94414635</v>
      </c>
      <c r="F2361" s="144" t="s">
        <v>4762</v>
      </c>
      <c r="G2361" s="230"/>
      <c r="H2361" s="154">
        <v>29624</v>
      </c>
      <c r="I2361" s="153">
        <v>45</v>
      </c>
      <c r="J2361" s="148" t="s">
        <v>70</v>
      </c>
      <c r="K2361" s="153" t="s">
        <v>101</v>
      </c>
      <c r="L2361" s="153"/>
      <c r="M2361" s="153"/>
      <c r="N2361" s="153">
        <v>120</v>
      </c>
      <c r="O2361" s="155" t="s">
        <v>4763</v>
      </c>
      <c r="P2361" s="156" t="s">
        <v>2242</v>
      </c>
      <c r="Q2361" s="157" t="s">
        <v>110</v>
      </c>
      <c r="R2361" s="158">
        <v>46132</v>
      </c>
      <c r="S2361" s="159"/>
      <c r="T2361" s="159" t="s">
        <v>62</v>
      </c>
      <c r="U2361" s="159" t="s">
        <v>111</v>
      </c>
      <c r="V2361" s="154">
        <v>46132</v>
      </c>
      <c r="W2361" s="154" t="s">
        <v>126</v>
      </c>
      <c r="X2361" s="154" t="s">
        <v>126</v>
      </c>
      <c r="Y2361" s="160" t="s">
        <v>112</v>
      </c>
      <c r="Z2361" s="160" t="s">
        <v>128</v>
      </c>
      <c r="AA2361" s="153">
        <v>80</v>
      </c>
      <c r="AB2361" s="153">
        <v>1.7</v>
      </c>
      <c r="AC2361" s="182">
        <f t="shared" si="74"/>
        <v>27.681660899653981</v>
      </c>
      <c r="AD2361" s="153" t="str">
        <f t="shared" si="75"/>
        <v>SOBREPESO</v>
      </c>
      <c r="AE2361" s="233" t="s">
        <v>135</v>
      </c>
      <c r="AF2361" s="153" t="s">
        <v>130</v>
      </c>
      <c r="AG2361" s="159"/>
      <c r="AH2361" s="153"/>
      <c r="AI2361" s="161"/>
      <c r="AJ2361" s="153"/>
      <c r="AK2361" s="153"/>
      <c r="AL2361" s="207" t="s">
        <v>136</v>
      </c>
      <c r="AM2361" s="207"/>
      <c r="AN2361" s="207"/>
      <c r="AO2361" s="207" t="str">
        <f ca="1">IF(R2361="","",IF(R2361&gt;TODAY(),"0 meses",DATEDIF(R2361,TODAY(),"m") &amp; " meses"))</f>
        <v>1 meses</v>
      </c>
      <c r="AP2361" s="147" t="s">
        <v>4751</v>
      </c>
      <c r="AQ2361" s="147" t="s">
        <v>67</v>
      </c>
      <c r="AR2361" s="147"/>
      <c r="AS2361" s="209" t="s">
        <v>68</v>
      </c>
      <c r="AT2361" s="223" t="str">
        <f>MONTH(B2361)&amp;"/"&amp;YEAR(B2361)</f>
        <v>3/2026</v>
      </c>
      <c r="AU2361" s="223">
        <f>WEEKNUM(B2361)-WEEKNUM(EOMONTH(B2361,-1)+1)+1</f>
        <v>1</v>
      </c>
      <c r="AV2361" s="209" t="str">
        <f>MONTH(R2361)&amp;"/"&amp;YEAR(R2361)</f>
        <v>4/2026</v>
      </c>
      <c r="AW2361" s="209">
        <f>WEEKNUM(R2361)-WEEKNUM(EOMONTH(R2361,-1)+1)+1</f>
        <v>4</v>
      </c>
      <c r="AX2361" s="209">
        <f>IF(BB2361="S",IF(Q2361="1. Aceitou o programa",R2361-B2361,0),0)</f>
        <v>49</v>
      </c>
      <c r="AY2361" s="209">
        <f>IF(BB2361="S",IF(AND(S2361&lt;&gt;"",R2361&lt;&gt;""),S2361-R2361,0),0)</f>
        <v>0</v>
      </c>
      <c r="AZ2361" s="209">
        <f>IF(BB2361="S",IF(Q2361="1. Aceitou o programa",IF(OR(X2361="Não se Aplica",X2361=""),IF(OR(W2361="Não se Aplica",W2361=""),0,W2361-V2361),AVERAGE(X2361-W2361,W2361-V2361)),0),0)</f>
        <v>0</v>
      </c>
      <c r="BA2361" s="209">
        <f>IF(BB2361="S",IF(AND(Q2361="1. Aceitou o programa",AH2361="Realizada"),IFERROR(IF(AG2361="",0,AG2361-R2361),0),0),0)</f>
        <v>0</v>
      </c>
      <c r="BB2361" s="209" t="str">
        <f>_xlfn.XLOOKUP(U2361,'Lista Suspensa'!$AA$20:$AA$23,'Lista Suspensa'!$AB$20:$AB$23,"N/A")</f>
        <v>S</v>
      </c>
    </row>
    <row r="2362" spans="1:54" ht="12" customHeight="1">
      <c r="A2362" s="151" t="s">
        <v>54</v>
      </c>
      <c r="B2362" s="152">
        <v>46083</v>
      </c>
      <c r="C2362" s="153" t="s">
        <v>55</v>
      </c>
      <c r="D2362" s="153" t="s">
        <v>56</v>
      </c>
      <c r="E2362" s="244">
        <v>93496096</v>
      </c>
      <c r="F2362" s="144" t="s">
        <v>4764</v>
      </c>
      <c r="G2362" s="230"/>
      <c r="H2362" s="154">
        <v>29927</v>
      </c>
      <c r="I2362" s="153">
        <v>44</v>
      </c>
      <c r="J2362" s="148" t="s">
        <v>70</v>
      </c>
      <c r="K2362" s="153" t="s">
        <v>101</v>
      </c>
      <c r="L2362" s="153"/>
      <c r="M2362" s="153"/>
      <c r="N2362" s="153">
        <v>120</v>
      </c>
      <c r="O2362" s="155" t="s">
        <v>4765</v>
      </c>
      <c r="P2362" s="156" t="s">
        <v>2077</v>
      </c>
      <c r="Q2362" s="157" t="s">
        <v>110</v>
      </c>
      <c r="R2362" s="158">
        <v>46132</v>
      </c>
      <c r="S2362" s="159"/>
      <c r="T2362" s="159" t="s">
        <v>62</v>
      </c>
      <c r="U2362" s="159" t="s">
        <v>111</v>
      </c>
      <c r="V2362" s="154">
        <v>46132</v>
      </c>
      <c r="W2362" s="154" t="s">
        <v>126</v>
      </c>
      <c r="X2362" s="154" t="s">
        <v>126</v>
      </c>
      <c r="Y2362" s="160" t="s">
        <v>2869</v>
      </c>
      <c r="Z2362" s="160" t="s">
        <v>128</v>
      </c>
      <c r="AA2362" s="153">
        <v>177</v>
      </c>
      <c r="AB2362" s="153">
        <v>1.75</v>
      </c>
      <c r="AC2362" s="182">
        <f t="shared" si="74"/>
        <v>57.795918367346935</v>
      </c>
      <c r="AD2362" s="153" t="str">
        <f t="shared" si="75"/>
        <v>OBESIDADE III</v>
      </c>
      <c r="AE2362" s="233" t="s">
        <v>947</v>
      </c>
      <c r="AF2362" s="153" t="s">
        <v>130</v>
      </c>
      <c r="AG2362" s="159"/>
      <c r="AH2362" s="153"/>
      <c r="AI2362" s="161"/>
      <c r="AJ2362" s="153"/>
      <c r="AK2362" s="153"/>
      <c r="AL2362" s="207" t="s">
        <v>143</v>
      </c>
      <c r="AM2362" s="207"/>
      <c r="AN2362" s="207"/>
      <c r="AO2362" s="207" t="str">
        <f ca="1">IF(R2362="","",IF(R2362&gt;TODAY(),"0 meses",DATEDIF(R2362,TODAY(),"m") &amp; " meses"))</f>
        <v>1 meses</v>
      </c>
      <c r="AP2362" s="147" t="s">
        <v>4751</v>
      </c>
      <c r="AQ2362" s="147" t="s">
        <v>67</v>
      </c>
      <c r="AR2362" s="147"/>
      <c r="AS2362" s="209" t="s">
        <v>68</v>
      </c>
      <c r="AT2362" s="223" t="str">
        <f>MONTH(B2362)&amp;"/"&amp;YEAR(B2362)</f>
        <v>3/2026</v>
      </c>
      <c r="AU2362" s="223">
        <f>WEEKNUM(B2362)-WEEKNUM(EOMONTH(B2362,-1)+1)+1</f>
        <v>1</v>
      </c>
      <c r="AV2362" s="209" t="str">
        <f>MONTH(R2362)&amp;"/"&amp;YEAR(R2362)</f>
        <v>4/2026</v>
      </c>
      <c r="AW2362" s="209">
        <f>WEEKNUM(R2362)-WEEKNUM(EOMONTH(R2362,-1)+1)+1</f>
        <v>4</v>
      </c>
      <c r="AX2362" s="209">
        <f>IF(BB2362="S",IF(Q2362="1. Aceitou o programa",R2362-B2362,0),0)</f>
        <v>49</v>
      </c>
      <c r="AY2362" s="209">
        <f>IF(BB2362="S",IF(AND(S2362&lt;&gt;"",R2362&lt;&gt;""),S2362-R2362,0),0)</f>
        <v>0</v>
      </c>
      <c r="AZ2362" s="209">
        <f>IF(BB2362="S",IF(Q2362="1. Aceitou o programa",IF(OR(X2362="Não se Aplica",X2362=""),IF(OR(W2362="Não se Aplica",W2362=""),0,W2362-V2362),AVERAGE(X2362-W2362,W2362-V2362)),0),0)</f>
        <v>0</v>
      </c>
      <c r="BA2362" s="209">
        <f>IF(BB2362="S",IF(AND(Q2362="1. Aceitou o programa",AH2362="Realizada"),IFERROR(IF(AG2362="",0,AG2362-R2362),0),0),0)</f>
        <v>0</v>
      </c>
      <c r="BB2362" s="209" t="str">
        <f>_xlfn.XLOOKUP(U2362,'Lista Suspensa'!$AA$20:$AA$23,'Lista Suspensa'!$AB$20:$AB$23,"N/A")</f>
        <v>S</v>
      </c>
    </row>
    <row r="2363" spans="1:54" ht="12" customHeight="1">
      <c r="A2363" s="151" t="s">
        <v>54</v>
      </c>
      <c r="B2363" s="152">
        <v>46083</v>
      </c>
      <c r="C2363" s="153" t="s">
        <v>55</v>
      </c>
      <c r="D2363" s="153" t="s">
        <v>56</v>
      </c>
      <c r="E2363" s="244">
        <v>94414129</v>
      </c>
      <c r="F2363" s="144" t="s">
        <v>4766</v>
      </c>
      <c r="G2363" s="230"/>
      <c r="H2363" s="154">
        <v>30210</v>
      </c>
      <c r="I2363" s="153">
        <v>43</v>
      </c>
      <c r="J2363" s="148" t="s">
        <v>70</v>
      </c>
      <c r="K2363" s="153" t="s">
        <v>101</v>
      </c>
      <c r="L2363" s="153"/>
      <c r="M2363" s="153"/>
      <c r="N2363" s="153">
        <v>120</v>
      </c>
      <c r="O2363" s="155" t="s">
        <v>4767</v>
      </c>
      <c r="P2363" s="156" t="s">
        <v>2242</v>
      </c>
      <c r="Q2363" s="157" t="s">
        <v>110</v>
      </c>
      <c r="R2363" s="158">
        <v>46132</v>
      </c>
      <c r="S2363" s="159"/>
      <c r="T2363" s="159" t="s">
        <v>62</v>
      </c>
      <c r="U2363" s="159" t="s">
        <v>111</v>
      </c>
      <c r="V2363" s="154">
        <v>46132</v>
      </c>
      <c r="W2363" s="154" t="s">
        <v>126</v>
      </c>
      <c r="X2363" s="154" t="s">
        <v>126</v>
      </c>
      <c r="Y2363" s="160" t="s">
        <v>4695</v>
      </c>
      <c r="Z2363" s="160" t="s">
        <v>128</v>
      </c>
      <c r="AA2363" s="153">
        <v>98</v>
      </c>
      <c r="AB2363" s="153">
        <v>1.53</v>
      </c>
      <c r="AC2363" s="182">
        <f t="shared" si="74"/>
        <v>41.864240249476694</v>
      </c>
      <c r="AD2363" s="153" t="str">
        <f t="shared" si="75"/>
        <v>OBESIDADE III</v>
      </c>
      <c r="AE2363" s="233" t="s">
        <v>135</v>
      </c>
      <c r="AF2363" s="153" t="s">
        <v>130</v>
      </c>
      <c r="AG2363" s="159"/>
      <c r="AH2363" s="153"/>
      <c r="AI2363" s="161"/>
      <c r="AJ2363" s="153"/>
      <c r="AK2363" s="153"/>
      <c r="AL2363" s="207" t="s">
        <v>131</v>
      </c>
      <c r="AM2363" s="207"/>
      <c r="AN2363" s="207"/>
      <c r="AO2363" s="207" t="str">
        <f ca="1">IF(R2363="","",IF(R2363&gt;TODAY(),"0 meses",DATEDIF(R2363,TODAY(),"m") &amp; " meses"))</f>
        <v>1 meses</v>
      </c>
      <c r="AP2363" s="147" t="s">
        <v>4751</v>
      </c>
      <c r="AQ2363" s="147" t="s">
        <v>67</v>
      </c>
      <c r="AR2363" s="147"/>
      <c r="AS2363" s="209" t="s">
        <v>68</v>
      </c>
      <c r="AT2363" s="223" t="str">
        <f>MONTH(B2363)&amp;"/"&amp;YEAR(B2363)</f>
        <v>3/2026</v>
      </c>
      <c r="AU2363" s="223">
        <f>WEEKNUM(B2363)-WEEKNUM(EOMONTH(B2363,-1)+1)+1</f>
        <v>1</v>
      </c>
      <c r="AV2363" s="209" t="str">
        <f>MONTH(R2363)&amp;"/"&amp;YEAR(R2363)</f>
        <v>4/2026</v>
      </c>
      <c r="AW2363" s="209">
        <f>WEEKNUM(R2363)-WEEKNUM(EOMONTH(R2363,-1)+1)+1</f>
        <v>4</v>
      </c>
      <c r="AX2363" s="209">
        <f>IF(BB2363="S",IF(Q2363="1. Aceitou o programa",R2363-B2363,0),0)</f>
        <v>49</v>
      </c>
      <c r="AY2363" s="209">
        <f>IF(BB2363="S",IF(AND(S2363&lt;&gt;"",R2363&lt;&gt;""),S2363-R2363,0),0)</f>
        <v>0</v>
      </c>
      <c r="AZ2363" s="209">
        <f>IF(BB2363="S",IF(Q2363="1. Aceitou o programa",IF(OR(X2363="Não se Aplica",X2363=""),IF(OR(W2363="Não se Aplica",W2363=""),0,W2363-V2363),AVERAGE(X2363-W2363,W2363-V2363)),0),0)</f>
        <v>0</v>
      </c>
      <c r="BA2363" s="209">
        <f>IF(BB2363="S",IF(AND(Q2363="1. Aceitou o programa",AH2363="Realizada"),IFERROR(IF(AG2363="",0,AG2363-R2363),0),0),0)</f>
        <v>0</v>
      </c>
      <c r="BB2363" s="209" t="str">
        <f>_xlfn.XLOOKUP(U2363,'Lista Suspensa'!$AA$20:$AA$23,'Lista Suspensa'!$AB$20:$AB$23,"N/A")</f>
        <v>S</v>
      </c>
    </row>
    <row r="2364" spans="1:54" ht="12" customHeight="1">
      <c r="A2364" s="151" t="s">
        <v>54</v>
      </c>
      <c r="B2364" s="152">
        <v>46083</v>
      </c>
      <c r="C2364" s="153" t="s">
        <v>55</v>
      </c>
      <c r="D2364" s="153" t="s">
        <v>56</v>
      </c>
      <c r="E2364" s="244">
        <v>315447877</v>
      </c>
      <c r="F2364" s="144" t="s">
        <v>4768</v>
      </c>
      <c r="G2364" s="230"/>
      <c r="H2364" s="154">
        <v>30426</v>
      </c>
      <c r="I2364" s="153">
        <v>43</v>
      </c>
      <c r="J2364" s="148" t="s">
        <v>70</v>
      </c>
      <c r="K2364" s="153" t="s">
        <v>101</v>
      </c>
      <c r="L2364" s="153"/>
      <c r="M2364" s="153"/>
      <c r="N2364" s="153">
        <v>300</v>
      </c>
      <c r="O2364" s="155">
        <v>21982764220</v>
      </c>
      <c r="P2364" s="156" t="s">
        <v>2242</v>
      </c>
      <c r="Q2364" s="157" t="s">
        <v>110</v>
      </c>
      <c r="R2364" s="158">
        <v>46132</v>
      </c>
      <c r="S2364" s="159"/>
      <c r="T2364" s="159" t="s">
        <v>62</v>
      </c>
      <c r="U2364" s="159" t="s">
        <v>111</v>
      </c>
      <c r="V2364" s="154">
        <v>46132</v>
      </c>
      <c r="W2364" s="154" t="s">
        <v>126</v>
      </c>
      <c r="X2364" s="154" t="s">
        <v>126</v>
      </c>
      <c r="Y2364" s="160" t="s">
        <v>4559</v>
      </c>
      <c r="Z2364" s="160" t="s">
        <v>134</v>
      </c>
      <c r="AA2364" s="153">
        <v>84</v>
      </c>
      <c r="AB2364" s="153">
        <v>1.57</v>
      </c>
      <c r="AC2364" s="182">
        <f t="shared" si="74"/>
        <v>34.078461600876302</v>
      </c>
      <c r="AD2364" s="153" t="str">
        <f t="shared" si="75"/>
        <v>OBESIDADE I</v>
      </c>
      <c r="AE2364" s="233" t="s">
        <v>135</v>
      </c>
      <c r="AF2364" s="153" t="s">
        <v>130</v>
      </c>
      <c r="AG2364" s="159"/>
      <c r="AH2364" s="153"/>
      <c r="AI2364" s="161"/>
      <c r="AJ2364" s="153"/>
      <c r="AK2364" s="153"/>
      <c r="AL2364" s="207" t="s">
        <v>131</v>
      </c>
      <c r="AM2364" s="207"/>
      <c r="AN2364" s="207"/>
      <c r="AO2364" s="207" t="str">
        <f ca="1">IF(R2364="","",IF(R2364&gt;TODAY(),"0 meses",DATEDIF(R2364,TODAY(),"m") &amp; " meses"))</f>
        <v>1 meses</v>
      </c>
      <c r="AP2364" s="147" t="s">
        <v>4751</v>
      </c>
      <c r="AQ2364" s="147" t="s">
        <v>67</v>
      </c>
      <c r="AR2364" s="147"/>
      <c r="AS2364" s="209" t="s">
        <v>68</v>
      </c>
      <c r="AT2364" s="223" t="str">
        <f>MONTH(B2364)&amp;"/"&amp;YEAR(B2364)</f>
        <v>3/2026</v>
      </c>
      <c r="AU2364" s="223">
        <f>WEEKNUM(B2364)-WEEKNUM(EOMONTH(B2364,-1)+1)+1</f>
        <v>1</v>
      </c>
      <c r="AV2364" s="209" t="str">
        <f>MONTH(R2364)&amp;"/"&amp;YEAR(R2364)</f>
        <v>4/2026</v>
      </c>
      <c r="AW2364" s="209">
        <f>WEEKNUM(R2364)-WEEKNUM(EOMONTH(R2364,-1)+1)+1</f>
        <v>4</v>
      </c>
      <c r="AX2364" s="209">
        <f>IF(BB2364="S",IF(Q2364="1. Aceitou o programa",R2364-B2364,0),0)</f>
        <v>49</v>
      </c>
      <c r="AY2364" s="209">
        <f>IF(BB2364="S",IF(AND(S2364&lt;&gt;"",R2364&lt;&gt;""),S2364-R2364,0),0)</f>
        <v>0</v>
      </c>
      <c r="AZ2364" s="209">
        <f>IF(BB2364="S",IF(Q2364="1. Aceitou o programa",IF(OR(X2364="Não se Aplica",X2364=""),IF(OR(W2364="Não se Aplica",W2364=""),0,W2364-V2364),AVERAGE(X2364-W2364,W2364-V2364)),0),0)</f>
        <v>0</v>
      </c>
      <c r="BA2364" s="209">
        <f>IF(BB2364="S",IF(AND(Q2364="1. Aceitou o programa",AH2364="Realizada"),IFERROR(IF(AG2364="",0,AG2364-R2364),0),0),0)</f>
        <v>0</v>
      </c>
      <c r="BB2364" s="209" t="str">
        <f>_xlfn.XLOOKUP(U2364,'Lista Suspensa'!$AA$20:$AA$23,'Lista Suspensa'!$AB$20:$AB$23,"N/A")</f>
        <v>S</v>
      </c>
    </row>
    <row r="2365" spans="1:54" ht="12" customHeight="1">
      <c r="A2365" s="151" t="s">
        <v>54</v>
      </c>
      <c r="B2365" s="152">
        <v>46083</v>
      </c>
      <c r="C2365" s="153" t="s">
        <v>55</v>
      </c>
      <c r="D2365" s="153" t="s">
        <v>56</v>
      </c>
      <c r="E2365" s="244">
        <v>94623076</v>
      </c>
      <c r="F2365" s="144" t="s">
        <v>4769</v>
      </c>
      <c r="G2365" s="230"/>
      <c r="H2365" s="154">
        <v>30443</v>
      </c>
      <c r="I2365" s="153">
        <v>43</v>
      </c>
      <c r="J2365" s="148" t="s">
        <v>70</v>
      </c>
      <c r="K2365" s="153" t="s">
        <v>101</v>
      </c>
      <c r="L2365" s="153"/>
      <c r="M2365" s="153"/>
      <c r="N2365" s="153">
        <v>120</v>
      </c>
      <c r="O2365" s="155" t="s">
        <v>4770</v>
      </c>
      <c r="P2365" s="156" t="s">
        <v>2242</v>
      </c>
      <c r="Q2365" s="157" t="s">
        <v>110</v>
      </c>
      <c r="R2365" s="158">
        <v>46132</v>
      </c>
      <c r="S2365" s="159"/>
      <c r="T2365" s="159" t="s">
        <v>62</v>
      </c>
      <c r="U2365" s="159" t="s">
        <v>111</v>
      </c>
      <c r="V2365" s="154">
        <v>46132</v>
      </c>
      <c r="W2365" s="154" t="s">
        <v>126</v>
      </c>
      <c r="X2365" s="154" t="s">
        <v>126</v>
      </c>
      <c r="Y2365" s="160" t="s">
        <v>2756</v>
      </c>
      <c r="Z2365" s="160" t="s">
        <v>128</v>
      </c>
      <c r="AA2365" s="153">
        <v>130</v>
      </c>
      <c r="AB2365" s="153">
        <v>1.71</v>
      </c>
      <c r="AC2365" s="182">
        <f t="shared" si="74"/>
        <v>44.458123867172809</v>
      </c>
      <c r="AD2365" s="153" t="str">
        <f t="shared" si="75"/>
        <v>OBESIDADE III</v>
      </c>
      <c r="AE2365" s="233" t="s">
        <v>135</v>
      </c>
      <c r="AF2365" s="153" t="s">
        <v>130</v>
      </c>
      <c r="AG2365" s="159"/>
      <c r="AH2365" s="153"/>
      <c r="AI2365" s="161"/>
      <c r="AJ2365" s="153"/>
      <c r="AK2365" s="153"/>
      <c r="AL2365" s="207" t="s">
        <v>131</v>
      </c>
      <c r="AM2365" s="207"/>
      <c r="AN2365" s="207"/>
      <c r="AO2365" s="207" t="str">
        <f ca="1">IF(R2365="","",IF(R2365&gt;TODAY(),"0 meses",DATEDIF(R2365,TODAY(),"m") &amp; " meses"))</f>
        <v>1 meses</v>
      </c>
      <c r="AP2365" s="147" t="s">
        <v>4751</v>
      </c>
      <c r="AQ2365" s="147" t="s">
        <v>67</v>
      </c>
      <c r="AR2365" s="147"/>
      <c r="AS2365" s="209" t="s">
        <v>68</v>
      </c>
      <c r="AT2365" s="223" t="str">
        <f>MONTH(B2365)&amp;"/"&amp;YEAR(B2365)</f>
        <v>3/2026</v>
      </c>
      <c r="AU2365" s="223">
        <f>WEEKNUM(B2365)-WEEKNUM(EOMONTH(B2365,-1)+1)+1</f>
        <v>1</v>
      </c>
      <c r="AV2365" s="209" t="str">
        <f>MONTH(R2365)&amp;"/"&amp;YEAR(R2365)</f>
        <v>4/2026</v>
      </c>
      <c r="AW2365" s="209">
        <f>WEEKNUM(R2365)-WEEKNUM(EOMONTH(R2365,-1)+1)+1</f>
        <v>4</v>
      </c>
      <c r="AX2365" s="209">
        <f>IF(BB2365="S",IF(Q2365="1. Aceitou o programa",R2365-B2365,0),0)</f>
        <v>49</v>
      </c>
      <c r="AY2365" s="209">
        <f>IF(BB2365="S",IF(AND(S2365&lt;&gt;"",R2365&lt;&gt;""),S2365-R2365,0),0)</f>
        <v>0</v>
      </c>
      <c r="AZ2365" s="209">
        <f>IF(BB2365="S",IF(Q2365="1. Aceitou o programa",IF(OR(X2365="Não se Aplica",X2365=""),IF(OR(W2365="Não se Aplica",W2365=""),0,W2365-V2365),AVERAGE(X2365-W2365,W2365-V2365)),0),0)</f>
        <v>0</v>
      </c>
      <c r="BA2365" s="209">
        <f>IF(BB2365="S",IF(AND(Q2365="1. Aceitou o programa",AH2365="Realizada"),IFERROR(IF(AG2365="",0,AG2365-R2365),0),0),0)</f>
        <v>0</v>
      </c>
      <c r="BB2365" s="209" t="str">
        <f>_xlfn.XLOOKUP(U2365,'Lista Suspensa'!$AA$20:$AA$23,'Lista Suspensa'!$AB$20:$AB$23,"N/A")</f>
        <v>S</v>
      </c>
    </row>
    <row r="2366" spans="1:54" ht="12" customHeight="1">
      <c r="A2366" s="151" t="s">
        <v>54</v>
      </c>
      <c r="B2366" s="152">
        <v>46083</v>
      </c>
      <c r="C2366" s="153" t="s">
        <v>55</v>
      </c>
      <c r="D2366" s="153" t="s">
        <v>56</v>
      </c>
      <c r="E2366" s="244">
        <v>93933968</v>
      </c>
      <c r="F2366" s="144" t="s">
        <v>4771</v>
      </c>
      <c r="G2366" s="230"/>
      <c r="H2366" s="154">
        <v>30937</v>
      </c>
      <c r="I2366" s="153">
        <v>41</v>
      </c>
      <c r="J2366" s="148" t="s">
        <v>70</v>
      </c>
      <c r="K2366" s="153" t="s">
        <v>101</v>
      </c>
      <c r="L2366" s="153"/>
      <c r="M2366" s="153"/>
      <c r="N2366" s="153">
        <v>75</v>
      </c>
      <c r="O2366" s="155" t="s">
        <v>4772</v>
      </c>
      <c r="P2366" s="156" t="s">
        <v>2242</v>
      </c>
      <c r="Q2366" s="157" t="s">
        <v>110</v>
      </c>
      <c r="R2366" s="158">
        <v>46132</v>
      </c>
      <c r="S2366" s="159"/>
      <c r="T2366" s="159" t="s">
        <v>62</v>
      </c>
      <c r="U2366" s="159" t="s">
        <v>111</v>
      </c>
      <c r="V2366" s="154">
        <v>46132</v>
      </c>
      <c r="W2366" s="154" t="s">
        <v>126</v>
      </c>
      <c r="X2366" s="154" t="s">
        <v>126</v>
      </c>
      <c r="Y2366" s="160" t="s">
        <v>4773</v>
      </c>
      <c r="Z2366" s="160" t="s">
        <v>128</v>
      </c>
      <c r="AA2366" s="153">
        <v>110</v>
      </c>
      <c r="AB2366" s="153">
        <v>1.68</v>
      </c>
      <c r="AC2366" s="182">
        <f t="shared" si="74"/>
        <v>38.973922902494337</v>
      </c>
      <c r="AD2366" s="153" t="str">
        <f t="shared" si="75"/>
        <v>OBESIDADE II</v>
      </c>
      <c r="AE2366" s="233" t="s">
        <v>135</v>
      </c>
      <c r="AF2366" s="153" t="s">
        <v>130</v>
      </c>
      <c r="AG2366" s="159"/>
      <c r="AH2366" s="153"/>
      <c r="AI2366" s="161"/>
      <c r="AJ2366" s="153"/>
      <c r="AK2366" s="153"/>
      <c r="AL2366" s="207" t="s">
        <v>131</v>
      </c>
      <c r="AM2366" s="207"/>
      <c r="AN2366" s="207"/>
      <c r="AO2366" s="207" t="str">
        <f ca="1">IF(R2366="","",IF(R2366&gt;TODAY(),"0 meses",DATEDIF(R2366,TODAY(),"m") &amp; " meses"))</f>
        <v>1 meses</v>
      </c>
      <c r="AP2366" s="147" t="s">
        <v>4751</v>
      </c>
      <c r="AQ2366" s="147" t="s">
        <v>67</v>
      </c>
      <c r="AR2366" s="147"/>
      <c r="AS2366" s="209" t="s">
        <v>68</v>
      </c>
      <c r="AT2366" s="223" t="str">
        <f>MONTH(B2366)&amp;"/"&amp;YEAR(B2366)</f>
        <v>3/2026</v>
      </c>
      <c r="AU2366" s="223">
        <f>WEEKNUM(B2366)-WEEKNUM(EOMONTH(B2366,-1)+1)+1</f>
        <v>1</v>
      </c>
      <c r="AV2366" s="209" t="str">
        <f>MONTH(R2366)&amp;"/"&amp;YEAR(R2366)</f>
        <v>4/2026</v>
      </c>
      <c r="AW2366" s="209">
        <f>WEEKNUM(R2366)-WEEKNUM(EOMONTH(R2366,-1)+1)+1</f>
        <v>4</v>
      </c>
      <c r="AX2366" s="209">
        <f>IF(BB2366="S",IF(Q2366="1. Aceitou o programa",R2366-B2366,0),0)</f>
        <v>49</v>
      </c>
      <c r="AY2366" s="209">
        <f>IF(BB2366="S",IF(AND(S2366&lt;&gt;"",R2366&lt;&gt;""),S2366-R2366,0),0)</f>
        <v>0</v>
      </c>
      <c r="AZ2366" s="209">
        <f>IF(BB2366="S",IF(Q2366="1. Aceitou o programa",IF(OR(X2366="Não se Aplica",X2366=""),IF(OR(W2366="Não se Aplica",W2366=""),0,W2366-V2366),AVERAGE(X2366-W2366,W2366-V2366)),0),0)</f>
        <v>0</v>
      </c>
      <c r="BA2366" s="209">
        <f>IF(BB2366="S",IF(AND(Q2366="1. Aceitou o programa",AH2366="Realizada"),IFERROR(IF(AG2366="",0,AG2366-R2366),0),0),0)</f>
        <v>0</v>
      </c>
      <c r="BB2366" s="209" t="str">
        <f>_xlfn.XLOOKUP(U2366,'Lista Suspensa'!$AA$20:$AA$23,'Lista Suspensa'!$AB$20:$AB$23,"N/A")</f>
        <v>S</v>
      </c>
    </row>
    <row r="2367" spans="1:54" ht="12" customHeight="1">
      <c r="A2367" s="151" t="s">
        <v>67</v>
      </c>
      <c r="B2367" s="152">
        <v>46135</v>
      </c>
      <c r="C2367" s="153" t="s">
        <v>297</v>
      </c>
      <c r="D2367" s="153" t="s">
        <v>455</v>
      </c>
      <c r="E2367" s="244">
        <v>93849808</v>
      </c>
      <c r="F2367" s="144" t="s">
        <v>4774</v>
      </c>
      <c r="G2367" s="230"/>
      <c r="H2367" s="154">
        <v>27264</v>
      </c>
      <c r="I2367" s="153">
        <v>51</v>
      </c>
      <c r="J2367" s="148" t="s">
        <v>70</v>
      </c>
      <c r="K2367" s="153" t="s">
        <v>101</v>
      </c>
      <c r="L2367" s="153"/>
      <c r="M2367" s="153"/>
      <c r="N2367" s="153">
        <v>75</v>
      </c>
      <c r="O2367" s="155">
        <v>21992602959</v>
      </c>
      <c r="P2367" s="156" t="s">
        <v>2242</v>
      </c>
      <c r="Q2367" s="157" t="s">
        <v>110</v>
      </c>
      <c r="R2367" s="158">
        <v>46134</v>
      </c>
      <c r="S2367" s="159"/>
      <c r="T2367" s="159" t="s">
        <v>62</v>
      </c>
      <c r="U2367" s="159" t="s">
        <v>111</v>
      </c>
      <c r="V2367" s="154">
        <v>46141</v>
      </c>
      <c r="W2367" s="154" t="s">
        <v>126</v>
      </c>
      <c r="X2367" s="154" t="s">
        <v>126</v>
      </c>
      <c r="Y2367" s="160" t="s">
        <v>4447</v>
      </c>
      <c r="Z2367" s="160" t="s">
        <v>128</v>
      </c>
      <c r="AA2367" s="153">
        <v>80</v>
      </c>
      <c r="AB2367" s="153">
        <v>1.58</v>
      </c>
      <c r="AC2367" s="182">
        <f t="shared" si="74"/>
        <v>32.046146450889275</v>
      </c>
      <c r="AD2367" s="153" t="str">
        <f t="shared" si="75"/>
        <v>OBESIDADE I</v>
      </c>
      <c r="AE2367" s="233" t="s">
        <v>947</v>
      </c>
      <c r="AF2367" s="153" t="s">
        <v>130</v>
      </c>
      <c r="AG2367" s="159"/>
      <c r="AH2367" s="153"/>
      <c r="AI2367" s="161"/>
      <c r="AJ2367" s="153"/>
      <c r="AK2367" s="153"/>
      <c r="AL2367" s="207" t="s">
        <v>131</v>
      </c>
      <c r="AM2367" s="207"/>
      <c r="AN2367" s="207"/>
      <c r="AO2367" s="207" t="str">
        <f ca="1">IF(R2367="","",IF(R2367&gt;TODAY(),"0 meses",DATEDIF(R2367,TODAY(),"m") &amp; " meses"))</f>
        <v>1 meses</v>
      </c>
      <c r="AP2367" s="147" t="s">
        <v>4751</v>
      </c>
      <c r="AQ2367" s="147" t="s">
        <v>67</v>
      </c>
      <c r="AR2367" s="147"/>
      <c r="AS2367" s="209" t="s">
        <v>68</v>
      </c>
      <c r="AT2367" s="223" t="str">
        <f>MONTH(B2367)&amp;"/"&amp;YEAR(B2367)</f>
        <v>4/2026</v>
      </c>
      <c r="AU2367" s="223">
        <f>WEEKNUM(B2367)-WEEKNUM(EOMONTH(B2367,-1)+1)+1</f>
        <v>4</v>
      </c>
      <c r="AV2367" s="209" t="str">
        <f>MONTH(R2367)&amp;"/"&amp;YEAR(R2367)</f>
        <v>4/2026</v>
      </c>
      <c r="AW2367" s="209">
        <f>WEEKNUM(R2367)-WEEKNUM(EOMONTH(R2367,-1)+1)+1</f>
        <v>4</v>
      </c>
      <c r="AX2367" s="209">
        <f>IF(BB2367="S",IF(Q2367="1. Aceitou o programa",R2367-B2367,0),0)</f>
        <v>-1</v>
      </c>
      <c r="AY2367" s="209">
        <f>IF(BB2367="S",IF(AND(S2367&lt;&gt;"",R2367&lt;&gt;""),S2367-R2367,0),0)</f>
        <v>0</v>
      </c>
      <c r="AZ2367" s="209">
        <f>IF(BB2367="S",IF(Q2367="1. Aceitou o programa",IF(OR(X2367="Não se Aplica",X2367=""),IF(OR(W2367="Não se Aplica",W2367=""),0,W2367-V2367),AVERAGE(X2367-W2367,W2367-V2367)),0),0)</f>
        <v>0</v>
      </c>
      <c r="BA2367" s="209">
        <f>IF(BB2367="S",IF(AND(Q2367="1. Aceitou o programa",AH2367="Realizada"),IFERROR(IF(AG2367="",0,AG2367-R2367),0),0),0)</f>
        <v>0</v>
      </c>
      <c r="BB2367" s="209" t="str">
        <f>_xlfn.XLOOKUP(U2367,'Lista Suspensa'!$AA$20:$AA$23,'Lista Suspensa'!$AB$20:$AB$23,"N/A")</f>
        <v>S</v>
      </c>
    </row>
    <row r="2368" spans="1:54" ht="12" customHeight="1">
      <c r="A2368" s="151" t="s">
        <v>54</v>
      </c>
      <c r="B2368" s="152">
        <v>46083</v>
      </c>
      <c r="C2368" s="153" t="s">
        <v>297</v>
      </c>
      <c r="D2368" s="153" t="s">
        <v>167</v>
      </c>
      <c r="E2368" s="244">
        <v>89457719</v>
      </c>
      <c r="F2368" s="144" t="s">
        <v>4775</v>
      </c>
      <c r="G2368" s="230"/>
      <c r="H2368" s="154">
        <v>32959</v>
      </c>
      <c r="I2368" s="153">
        <v>36</v>
      </c>
      <c r="J2368" s="148" t="s">
        <v>70</v>
      </c>
      <c r="K2368" s="153"/>
      <c r="L2368" s="153"/>
      <c r="M2368" s="153"/>
      <c r="N2368" s="153">
        <v>450</v>
      </c>
      <c r="O2368" s="155" t="s">
        <v>4776</v>
      </c>
      <c r="P2368" s="156" t="s">
        <v>2077</v>
      </c>
      <c r="Q2368" s="157" t="s">
        <v>110</v>
      </c>
      <c r="R2368" s="158">
        <v>46139</v>
      </c>
      <c r="S2368" s="159"/>
      <c r="T2368" s="159" t="s">
        <v>62</v>
      </c>
      <c r="U2368" s="159" t="s">
        <v>111</v>
      </c>
      <c r="V2368" s="154">
        <v>46112</v>
      </c>
      <c r="W2368" s="154" t="s">
        <v>126</v>
      </c>
      <c r="X2368" s="154" t="s">
        <v>126</v>
      </c>
      <c r="Y2368" s="160">
        <v>46111</v>
      </c>
      <c r="Z2368" s="160" t="s">
        <v>128</v>
      </c>
      <c r="AA2368" s="153">
        <v>135</v>
      </c>
      <c r="AB2368" s="153" t="s">
        <v>4777</v>
      </c>
      <c r="AC2368" s="182">
        <f t="shared" si="74"/>
        <v>50.193337299226663</v>
      </c>
      <c r="AD2368" s="153" t="str">
        <f t="shared" si="75"/>
        <v>OBESIDADE III</v>
      </c>
      <c r="AE2368" s="233" t="s">
        <v>135</v>
      </c>
      <c r="AF2368" s="153" t="s">
        <v>130</v>
      </c>
      <c r="AG2368" s="159"/>
      <c r="AH2368" s="153"/>
      <c r="AI2368" s="161"/>
      <c r="AJ2368" s="153"/>
      <c r="AK2368" s="153"/>
      <c r="AL2368" s="207" t="s">
        <v>143</v>
      </c>
      <c r="AM2368" s="207"/>
      <c r="AN2368" s="207"/>
      <c r="AO2368" s="207" t="str">
        <f ca="1">IF(R2368="","",IF(R2368&gt;TODAY(),"0 meses",DATEDIF(R2368,TODAY(),"m") &amp; " meses"))</f>
        <v>1 meses</v>
      </c>
      <c r="AP2368" s="147" t="s">
        <v>4751</v>
      </c>
      <c r="AQ2368" s="147" t="s">
        <v>67</v>
      </c>
      <c r="AR2368" s="147"/>
      <c r="AS2368" s="209" t="s">
        <v>68</v>
      </c>
      <c r="AT2368" s="223" t="str">
        <f>MONTH(B2368)&amp;"/"&amp;YEAR(B2368)</f>
        <v>3/2026</v>
      </c>
      <c r="AU2368" s="223">
        <f>WEEKNUM(B2368)-WEEKNUM(EOMONTH(B2368,-1)+1)+1</f>
        <v>1</v>
      </c>
      <c r="AV2368" s="209" t="str">
        <f>MONTH(R2368)&amp;"/"&amp;YEAR(R2368)</f>
        <v>4/2026</v>
      </c>
      <c r="AW2368" s="209">
        <f>WEEKNUM(R2368)-WEEKNUM(EOMONTH(R2368,-1)+1)+1</f>
        <v>5</v>
      </c>
      <c r="AX2368" s="209">
        <f>IF(BB2368="S",IF(Q2368="1. Aceitou o programa",R2368-B2368,0),0)</f>
        <v>56</v>
      </c>
      <c r="AY2368" s="209">
        <f>IF(BB2368="S",IF(AND(S2368&lt;&gt;"",R2368&lt;&gt;""),S2368-R2368,0),0)</f>
        <v>0</v>
      </c>
      <c r="AZ2368" s="209">
        <f>IF(BB2368="S",IF(Q2368="1. Aceitou o programa",IF(OR(X2368="Não se Aplica",X2368=""),IF(OR(W2368="Não se Aplica",W2368=""),0,W2368-V2368),AVERAGE(X2368-W2368,W2368-V2368)),0),0)</f>
        <v>0</v>
      </c>
      <c r="BA2368" s="209">
        <f>IF(BB2368="S",IF(AND(Q2368="1. Aceitou o programa",AH2368="Realizada"),IFERROR(IF(AG2368="",0,AG2368-R2368),0),0),0)</f>
        <v>0</v>
      </c>
      <c r="BB2368" s="209" t="str">
        <f>_xlfn.XLOOKUP(U2368,'Lista Suspensa'!$AA$20:$AA$23,'Lista Suspensa'!$AB$20:$AB$23,"N/A")</f>
        <v>S</v>
      </c>
    </row>
    <row r="2369" spans="1:54" ht="12" customHeight="1">
      <c r="A2369" s="151" t="s">
        <v>67</v>
      </c>
      <c r="B2369" s="152">
        <v>46122</v>
      </c>
      <c r="C2369" s="153" t="s">
        <v>122</v>
      </c>
      <c r="D2369" s="153" t="s">
        <v>471</v>
      </c>
      <c r="E2369" s="244">
        <v>96887503</v>
      </c>
      <c r="F2369" s="144" t="s">
        <v>4778</v>
      </c>
      <c r="G2369" s="230"/>
      <c r="H2369" s="154">
        <v>31577</v>
      </c>
      <c r="I2369" s="153">
        <v>39</v>
      </c>
      <c r="J2369" s="148" t="s">
        <v>70</v>
      </c>
      <c r="K2369" s="153" t="s">
        <v>101</v>
      </c>
      <c r="L2369" s="153"/>
      <c r="M2369" s="153"/>
      <c r="N2369" s="153">
        <v>50</v>
      </c>
      <c r="O2369" s="155" t="s">
        <v>4779</v>
      </c>
      <c r="P2369" s="156" t="s">
        <v>2077</v>
      </c>
      <c r="Q2369" s="157" t="s">
        <v>110</v>
      </c>
      <c r="R2369" s="158">
        <v>46139</v>
      </c>
      <c r="S2369" s="159"/>
      <c r="T2369" s="159" t="s">
        <v>62</v>
      </c>
      <c r="U2369" s="159" t="s">
        <v>111</v>
      </c>
      <c r="V2369" s="154">
        <v>46139</v>
      </c>
      <c r="W2369" s="154" t="s">
        <v>126</v>
      </c>
      <c r="X2369" s="154" t="s">
        <v>126</v>
      </c>
      <c r="Y2369" s="160" t="s">
        <v>4780</v>
      </c>
      <c r="Z2369" s="160" t="s">
        <v>128</v>
      </c>
      <c r="AA2369" s="153">
        <v>113</v>
      </c>
      <c r="AB2369" s="153">
        <v>1.7</v>
      </c>
      <c r="AC2369" s="182">
        <f t="shared" si="74"/>
        <v>39.100346020761251</v>
      </c>
      <c r="AD2369" s="153" t="str">
        <f t="shared" si="75"/>
        <v>OBESIDADE II</v>
      </c>
      <c r="AE2369" s="233" t="s">
        <v>1092</v>
      </c>
      <c r="AF2369" s="153" t="s">
        <v>130</v>
      </c>
      <c r="AG2369" s="159"/>
      <c r="AH2369" s="153"/>
      <c r="AI2369" s="161"/>
      <c r="AJ2369" s="153"/>
      <c r="AK2369" s="153"/>
      <c r="AL2369" s="207" t="s">
        <v>131</v>
      </c>
      <c r="AM2369" s="207"/>
      <c r="AN2369" s="207"/>
      <c r="AO2369" s="207" t="str">
        <f ca="1">IF(R2369="","",IF(R2369&gt;TODAY(),"0 meses",DATEDIF(R2369,TODAY(),"m") &amp; " meses"))</f>
        <v>1 meses</v>
      </c>
      <c r="AP2369" s="147" t="s">
        <v>4751</v>
      </c>
      <c r="AQ2369" s="147" t="s">
        <v>67</v>
      </c>
      <c r="AR2369" s="147"/>
      <c r="AS2369" s="209" t="s">
        <v>68</v>
      </c>
      <c r="AT2369" s="223" t="str">
        <f>MONTH(B2369)&amp;"/"&amp;YEAR(B2369)</f>
        <v>4/2026</v>
      </c>
      <c r="AU2369" s="223">
        <f>WEEKNUM(B2369)-WEEKNUM(EOMONTH(B2369,-1)+1)+1</f>
        <v>2</v>
      </c>
      <c r="AV2369" s="209" t="str">
        <f>MONTH(R2369)&amp;"/"&amp;YEAR(R2369)</f>
        <v>4/2026</v>
      </c>
      <c r="AW2369" s="209">
        <f>WEEKNUM(R2369)-WEEKNUM(EOMONTH(R2369,-1)+1)+1</f>
        <v>5</v>
      </c>
      <c r="AX2369" s="209">
        <f>IF(BB2369="S",IF(Q2369="1. Aceitou o programa",R2369-B2369,0),0)</f>
        <v>17</v>
      </c>
      <c r="AY2369" s="209">
        <f>IF(BB2369="S",IF(AND(S2369&lt;&gt;"",R2369&lt;&gt;""),S2369-R2369,0),0)</f>
        <v>0</v>
      </c>
      <c r="AZ2369" s="209">
        <f>IF(BB2369="S",IF(Q2369="1. Aceitou o programa",IF(OR(X2369="Não se Aplica",X2369=""),IF(OR(W2369="Não se Aplica",W2369=""),0,W2369-V2369),AVERAGE(X2369-W2369,W2369-V2369)),0),0)</f>
        <v>0</v>
      </c>
      <c r="BA2369" s="209">
        <f>IF(BB2369="S",IF(AND(Q2369="1. Aceitou o programa",AH2369="Realizada"),IFERROR(IF(AG2369="",0,AG2369-R2369),0),0),0)</f>
        <v>0</v>
      </c>
      <c r="BB2369" s="209" t="str">
        <f>_xlfn.XLOOKUP(U2369,'Lista Suspensa'!$AA$20:$AA$23,'Lista Suspensa'!$AB$20:$AB$23,"N/A")</f>
        <v>S</v>
      </c>
    </row>
    <row r="2370" spans="1:54" ht="12" customHeight="1">
      <c r="A2370" s="151" t="s">
        <v>54</v>
      </c>
      <c r="B2370" s="152">
        <v>46083</v>
      </c>
      <c r="C2370" s="153" t="s">
        <v>55</v>
      </c>
      <c r="D2370" s="153" t="s">
        <v>56</v>
      </c>
      <c r="E2370" s="244">
        <v>94480299</v>
      </c>
      <c r="F2370" s="144" t="s">
        <v>4781</v>
      </c>
      <c r="G2370" s="230"/>
      <c r="H2370" s="154">
        <v>26720</v>
      </c>
      <c r="I2370" s="153">
        <v>53</v>
      </c>
      <c r="J2370" s="148" t="s">
        <v>70</v>
      </c>
      <c r="K2370" s="153" t="s">
        <v>59</v>
      </c>
      <c r="L2370" s="153"/>
      <c r="M2370" s="153"/>
      <c r="N2370" s="153">
        <v>110</v>
      </c>
      <c r="O2370" s="155" t="s">
        <v>4782</v>
      </c>
      <c r="P2370" s="156" t="s">
        <v>2077</v>
      </c>
      <c r="Q2370" s="157" t="s">
        <v>110</v>
      </c>
      <c r="R2370" s="158">
        <v>46139</v>
      </c>
      <c r="S2370" s="159"/>
      <c r="T2370" s="159" t="s">
        <v>62</v>
      </c>
      <c r="U2370" s="159" t="s">
        <v>111</v>
      </c>
      <c r="V2370" s="154">
        <v>46125</v>
      </c>
      <c r="W2370" s="154" t="s">
        <v>126</v>
      </c>
      <c r="X2370" s="154" t="s">
        <v>126</v>
      </c>
      <c r="Y2370" s="160"/>
      <c r="Z2370" s="160" t="s">
        <v>128</v>
      </c>
      <c r="AA2370" s="153">
        <v>80</v>
      </c>
      <c r="AB2370" s="153">
        <v>1.44</v>
      </c>
      <c r="AC2370" s="182">
        <f t="shared" ref="AC2370:AC2433" si="76">SUM(AA2370/(AB2370^2))</f>
        <v>38.580246913580247</v>
      </c>
      <c r="AD2370" s="153" t="str">
        <f t="shared" ref="AD2370:AD2433" si="77">IF(AC2370&lt;18.5,"ABAIXO DO PESO",
(IF(AC2370&lt;=24.9,"PESO NORMAL",
(IF(AC2370&lt;=29.9,"SOBREPESO",
(IF(AC2370&lt;=34.9,"OBESIDADE I",
(IF(AC2370&lt;=39.9,"OBESIDADE II",
(IF(AC2370&lt;=999,"OBESIDADE III","VAZIO")))))))))))</f>
        <v>OBESIDADE II</v>
      </c>
      <c r="AE2370" s="233" t="s">
        <v>135</v>
      </c>
      <c r="AF2370" s="153" t="s">
        <v>130</v>
      </c>
      <c r="AG2370" s="159"/>
      <c r="AH2370" s="153"/>
      <c r="AI2370" s="161"/>
      <c r="AJ2370" s="153"/>
      <c r="AK2370" s="153"/>
      <c r="AL2370" s="207" t="s">
        <v>131</v>
      </c>
      <c r="AM2370" s="207"/>
      <c r="AN2370" s="207"/>
      <c r="AO2370" s="207" t="str">
        <f ca="1">IF(R2370="","",IF(R2370&gt;TODAY(),"0 meses",DATEDIF(R2370,TODAY(),"m") &amp; " meses"))</f>
        <v>1 meses</v>
      </c>
      <c r="AP2370" s="147" t="s">
        <v>4751</v>
      </c>
      <c r="AQ2370" s="147" t="s">
        <v>67</v>
      </c>
      <c r="AR2370" s="147"/>
      <c r="AS2370" s="209" t="s">
        <v>68</v>
      </c>
      <c r="AT2370" s="223" t="str">
        <f>MONTH(B2370)&amp;"/"&amp;YEAR(B2370)</f>
        <v>3/2026</v>
      </c>
      <c r="AU2370" s="223">
        <f>WEEKNUM(B2370)-WEEKNUM(EOMONTH(B2370,-1)+1)+1</f>
        <v>1</v>
      </c>
      <c r="AV2370" s="209" t="str">
        <f>MONTH(R2370)&amp;"/"&amp;YEAR(R2370)</f>
        <v>4/2026</v>
      </c>
      <c r="AW2370" s="209">
        <f>WEEKNUM(R2370)-WEEKNUM(EOMONTH(R2370,-1)+1)+1</f>
        <v>5</v>
      </c>
      <c r="AX2370" s="209">
        <f>IF(BB2370="S",IF(Q2370="1. Aceitou o programa",R2370-B2370,0),0)</f>
        <v>56</v>
      </c>
      <c r="AY2370" s="209">
        <f>IF(BB2370="S",IF(AND(S2370&lt;&gt;"",R2370&lt;&gt;""),S2370-R2370,0),0)</f>
        <v>0</v>
      </c>
      <c r="AZ2370" s="209">
        <f>IF(BB2370="S",IF(Q2370="1. Aceitou o programa",IF(OR(X2370="Não se Aplica",X2370=""),IF(OR(W2370="Não se Aplica",W2370=""),0,W2370-V2370),AVERAGE(X2370-W2370,W2370-V2370)),0),0)</f>
        <v>0</v>
      </c>
      <c r="BA2370" s="209">
        <f>IF(BB2370="S",IF(AND(Q2370="1. Aceitou o programa",AH2370="Realizada"),IFERROR(IF(AG2370="",0,AG2370-R2370),0),0),0)</f>
        <v>0</v>
      </c>
      <c r="BB2370" s="209" t="str">
        <f>_xlfn.XLOOKUP(U2370,'Lista Suspensa'!$AA$20:$AA$23,'Lista Suspensa'!$AB$20:$AB$23,"N/A")</f>
        <v>S</v>
      </c>
    </row>
    <row r="2371" spans="1:54" ht="12" customHeight="1">
      <c r="A2371" s="151" t="s">
        <v>67</v>
      </c>
      <c r="B2371" s="152">
        <v>46122</v>
      </c>
      <c r="C2371" s="153" t="s">
        <v>122</v>
      </c>
      <c r="D2371" s="153" t="s">
        <v>471</v>
      </c>
      <c r="E2371" s="244">
        <v>95882910</v>
      </c>
      <c r="F2371" s="144" t="s">
        <v>4783</v>
      </c>
      <c r="G2371" s="230"/>
      <c r="H2371" s="154">
        <v>32200</v>
      </c>
      <c r="I2371" s="153">
        <v>38</v>
      </c>
      <c r="J2371" s="148" t="s">
        <v>70</v>
      </c>
      <c r="K2371" s="153" t="s">
        <v>101</v>
      </c>
      <c r="L2371" s="153"/>
      <c r="M2371" s="153"/>
      <c r="N2371" s="153">
        <v>75</v>
      </c>
      <c r="O2371" s="155">
        <v>21967138824</v>
      </c>
      <c r="P2371" s="156" t="s">
        <v>89</v>
      </c>
      <c r="Q2371" s="157" t="s">
        <v>110</v>
      </c>
      <c r="R2371" s="158">
        <v>46139</v>
      </c>
      <c r="S2371" s="159"/>
      <c r="T2371" s="159" t="s">
        <v>62</v>
      </c>
      <c r="U2371" s="159" t="s">
        <v>111</v>
      </c>
      <c r="V2371" s="154">
        <v>46139</v>
      </c>
      <c r="W2371" s="154" t="s">
        <v>126</v>
      </c>
      <c r="X2371" s="154" t="s">
        <v>126</v>
      </c>
      <c r="Y2371" s="160" t="s">
        <v>4784</v>
      </c>
      <c r="Z2371" s="160" t="s">
        <v>128</v>
      </c>
      <c r="AA2371" s="153">
        <v>162</v>
      </c>
      <c r="AB2371" s="153">
        <v>1.64</v>
      </c>
      <c r="AC2371" s="182">
        <f t="shared" si="76"/>
        <v>60.232004759071991</v>
      </c>
      <c r="AD2371" s="153" t="str">
        <f t="shared" si="77"/>
        <v>OBESIDADE III</v>
      </c>
      <c r="AE2371" s="233" t="s">
        <v>66</v>
      </c>
      <c r="AF2371" s="153" t="s">
        <v>130</v>
      </c>
      <c r="AG2371" s="159"/>
      <c r="AH2371" s="153"/>
      <c r="AI2371" s="161"/>
      <c r="AJ2371" s="153"/>
      <c r="AK2371" s="153"/>
      <c r="AL2371" s="207" t="s">
        <v>143</v>
      </c>
      <c r="AM2371" s="207"/>
      <c r="AN2371" s="207"/>
      <c r="AO2371" s="207" t="str">
        <f ca="1">IF(R2371="","",IF(R2371&gt;TODAY(),"0 meses",DATEDIF(R2371,TODAY(),"m") &amp; " meses"))</f>
        <v>1 meses</v>
      </c>
      <c r="AP2371" s="147" t="s">
        <v>4751</v>
      </c>
      <c r="AQ2371" s="147" t="s">
        <v>67</v>
      </c>
      <c r="AR2371" s="147"/>
      <c r="AS2371" s="209" t="s">
        <v>68</v>
      </c>
      <c r="AT2371" s="223" t="str">
        <f>MONTH(B2371)&amp;"/"&amp;YEAR(B2371)</f>
        <v>4/2026</v>
      </c>
      <c r="AU2371" s="223">
        <f>WEEKNUM(B2371)-WEEKNUM(EOMONTH(B2371,-1)+1)+1</f>
        <v>2</v>
      </c>
      <c r="AV2371" s="209" t="str">
        <f>MONTH(R2371)&amp;"/"&amp;YEAR(R2371)</f>
        <v>4/2026</v>
      </c>
      <c r="AW2371" s="209">
        <f>WEEKNUM(R2371)-WEEKNUM(EOMONTH(R2371,-1)+1)+1</f>
        <v>5</v>
      </c>
      <c r="AX2371" s="209">
        <f>IF(BB2371="S",IF(Q2371="1. Aceitou o programa",R2371-B2371,0),0)</f>
        <v>17</v>
      </c>
      <c r="AY2371" s="209">
        <f>IF(BB2371="S",IF(AND(S2371&lt;&gt;"",R2371&lt;&gt;""),S2371-R2371,0),0)</f>
        <v>0</v>
      </c>
      <c r="AZ2371" s="209">
        <f>IF(BB2371="S",IF(Q2371="1. Aceitou o programa",IF(OR(X2371="Não se Aplica",X2371=""),IF(OR(W2371="Não se Aplica",W2371=""),0,W2371-V2371),AVERAGE(X2371-W2371,W2371-V2371)),0),0)</f>
        <v>0</v>
      </c>
      <c r="BA2371" s="209">
        <f>IF(BB2371="S",IF(AND(Q2371="1. Aceitou o programa",AH2371="Realizada"),IFERROR(IF(AG2371="",0,AG2371-R2371),0),0),0)</f>
        <v>0</v>
      </c>
      <c r="BB2371" s="209" t="str">
        <f>_xlfn.XLOOKUP(U2371,'Lista Suspensa'!$AA$20:$AA$23,'Lista Suspensa'!$AB$20:$AB$23,"N/A")</f>
        <v>S</v>
      </c>
    </row>
    <row r="2372" spans="1:54" ht="12" customHeight="1">
      <c r="A2372" s="151" t="s">
        <v>67</v>
      </c>
      <c r="B2372" s="152">
        <v>46122</v>
      </c>
      <c r="C2372" s="153" t="s">
        <v>122</v>
      </c>
      <c r="D2372" s="153" t="s">
        <v>471</v>
      </c>
      <c r="E2372" s="244">
        <v>95518740</v>
      </c>
      <c r="F2372" s="144" t="s">
        <v>4785</v>
      </c>
      <c r="G2372" s="230"/>
      <c r="H2372" s="154">
        <v>32390</v>
      </c>
      <c r="I2372" s="153">
        <v>37</v>
      </c>
      <c r="J2372" s="148" t="s">
        <v>70</v>
      </c>
      <c r="K2372" s="153" t="s">
        <v>101</v>
      </c>
      <c r="L2372" s="153"/>
      <c r="M2372" s="153"/>
      <c r="N2372" s="153">
        <v>120</v>
      </c>
      <c r="O2372" s="155">
        <v>11973783252</v>
      </c>
      <c r="P2372" s="156" t="s">
        <v>2242</v>
      </c>
      <c r="Q2372" s="157" t="s">
        <v>110</v>
      </c>
      <c r="R2372" s="158">
        <v>46139</v>
      </c>
      <c r="S2372" s="159"/>
      <c r="T2372" s="159" t="s">
        <v>62</v>
      </c>
      <c r="U2372" s="159" t="s">
        <v>111</v>
      </c>
      <c r="V2372" s="154">
        <v>46139</v>
      </c>
      <c r="W2372" s="154">
        <v>46141</v>
      </c>
      <c r="X2372" s="154">
        <v>46146</v>
      </c>
      <c r="Y2372" s="160" t="s">
        <v>2878</v>
      </c>
      <c r="Z2372" s="160" t="s">
        <v>128</v>
      </c>
      <c r="AA2372" s="153">
        <v>150</v>
      </c>
      <c r="AB2372" s="153">
        <v>1.68</v>
      </c>
      <c r="AC2372" s="182">
        <f t="shared" si="76"/>
        <v>53.14625850340137</v>
      </c>
      <c r="AD2372" s="153" t="str">
        <f t="shared" si="77"/>
        <v>OBESIDADE III</v>
      </c>
      <c r="AE2372" s="233" t="s">
        <v>66</v>
      </c>
      <c r="AF2372" s="153" t="s">
        <v>130</v>
      </c>
      <c r="AG2372" s="159"/>
      <c r="AH2372" s="153"/>
      <c r="AI2372" s="161"/>
      <c r="AJ2372" s="153"/>
      <c r="AK2372" s="153"/>
      <c r="AL2372" s="207" t="s">
        <v>143</v>
      </c>
      <c r="AM2372" s="207"/>
      <c r="AN2372" s="207"/>
      <c r="AO2372" s="207" t="str">
        <f ca="1">IF(R2372="","",IF(R2372&gt;TODAY(),"0 meses",DATEDIF(R2372,TODAY(),"m") &amp; " meses"))</f>
        <v>1 meses</v>
      </c>
      <c r="AP2372" s="147" t="s">
        <v>4751</v>
      </c>
      <c r="AQ2372" s="147" t="s">
        <v>67</v>
      </c>
      <c r="AR2372" s="147"/>
      <c r="AS2372" s="209" t="s">
        <v>68</v>
      </c>
      <c r="AT2372" s="223" t="str">
        <f>MONTH(B2372)&amp;"/"&amp;YEAR(B2372)</f>
        <v>4/2026</v>
      </c>
      <c r="AU2372" s="223">
        <f>WEEKNUM(B2372)-WEEKNUM(EOMONTH(B2372,-1)+1)+1</f>
        <v>2</v>
      </c>
      <c r="AV2372" s="209" t="str">
        <f>MONTH(R2372)&amp;"/"&amp;YEAR(R2372)</f>
        <v>4/2026</v>
      </c>
      <c r="AW2372" s="209">
        <f>WEEKNUM(R2372)-WEEKNUM(EOMONTH(R2372,-1)+1)+1</f>
        <v>5</v>
      </c>
      <c r="AX2372" s="209">
        <f>IF(BB2372="S",IF(Q2372="1. Aceitou o programa",R2372-B2372,0),0)</f>
        <v>17</v>
      </c>
      <c r="AY2372" s="209">
        <f>IF(BB2372="S",IF(AND(S2372&lt;&gt;"",R2372&lt;&gt;""),S2372-R2372,0),0)</f>
        <v>0</v>
      </c>
      <c r="AZ2372" s="209">
        <f>IF(BB2372="S",IF(Q2372="1. Aceitou o programa",IF(OR(X2372="Não se Aplica",X2372=""),IF(OR(W2372="Não se Aplica",W2372=""),0,W2372-V2372),AVERAGE(X2372-W2372,W2372-V2372)),0),0)</f>
        <v>3.5</v>
      </c>
      <c r="BA2372" s="209">
        <f>IF(BB2372="S",IF(AND(Q2372="1. Aceitou o programa",AH2372="Realizada"),IFERROR(IF(AG2372="",0,AG2372-R2372),0),0),0)</f>
        <v>0</v>
      </c>
      <c r="BB2372" s="209" t="str">
        <f>_xlfn.XLOOKUP(U2372,'Lista Suspensa'!$AA$20:$AA$23,'Lista Suspensa'!$AB$20:$AB$23,"N/A")</f>
        <v>S</v>
      </c>
    </row>
    <row r="2373" spans="1:54" ht="12" customHeight="1">
      <c r="A2373" s="151" t="s">
        <v>54</v>
      </c>
      <c r="B2373" s="152">
        <v>46083</v>
      </c>
      <c r="C2373" s="153" t="s">
        <v>55</v>
      </c>
      <c r="D2373" s="153" t="s">
        <v>56</v>
      </c>
      <c r="E2373" s="244">
        <v>76333567</v>
      </c>
      <c r="F2373" s="144" t="s">
        <v>4786</v>
      </c>
      <c r="G2373" s="230"/>
      <c r="H2373" s="154">
        <v>31642</v>
      </c>
      <c r="I2373" s="153">
        <v>39</v>
      </c>
      <c r="J2373" s="148" t="s">
        <v>70</v>
      </c>
      <c r="K2373" s="153"/>
      <c r="L2373" s="153"/>
      <c r="M2373" s="153"/>
      <c r="N2373" s="153">
        <v>50</v>
      </c>
      <c r="O2373" s="155" t="s">
        <v>4787</v>
      </c>
      <c r="P2373" s="156" t="s">
        <v>2242</v>
      </c>
      <c r="Q2373" s="157" t="s">
        <v>110</v>
      </c>
      <c r="R2373" s="158">
        <v>46141</v>
      </c>
      <c r="S2373" s="159"/>
      <c r="T2373" s="159" t="s">
        <v>62</v>
      </c>
      <c r="U2373" s="159" t="s">
        <v>111</v>
      </c>
      <c r="V2373" s="154">
        <v>46113</v>
      </c>
      <c r="W2373" s="154" t="s">
        <v>126</v>
      </c>
      <c r="X2373" s="154" t="s">
        <v>126</v>
      </c>
      <c r="Y2373" s="160" t="s">
        <v>283</v>
      </c>
      <c r="Z2373" s="160" t="s">
        <v>128</v>
      </c>
      <c r="AA2373" s="153">
        <v>81</v>
      </c>
      <c r="AB2373" s="153">
        <v>1.62</v>
      </c>
      <c r="AC2373" s="182">
        <f t="shared" si="76"/>
        <v>30.864197530864192</v>
      </c>
      <c r="AD2373" s="153" t="str">
        <f t="shared" si="77"/>
        <v>OBESIDADE I</v>
      </c>
      <c r="AE2373" s="233" t="s">
        <v>427</v>
      </c>
      <c r="AF2373" s="153" t="s">
        <v>130</v>
      </c>
      <c r="AG2373" s="159"/>
      <c r="AH2373" s="153"/>
      <c r="AI2373" s="161"/>
      <c r="AJ2373" s="153"/>
      <c r="AK2373" s="153"/>
      <c r="AL2373" s="207" t="s">
        <v>131</v>
      </c>
      <c r="AM2373" s="207"/>
      <c r="AN2373" s="207"/>
      <c r="AO2373" s="207" t="str">
        <f ca="1">IF(R2373="","",IF(R2373&gt;TODAY(),"0 meses",DATEDIF(R2373,TODAY(),"m") &amp; " meses"))</f>
        <v>1 meses</v>
      </c>
      <c r="AP2373" s="147" t="s">
        <v>4751</v>
      </c>
      <c r="AQ2373" s="147" t="s">
        <v>67</v>
      </c>
      <c r="AR2373" s="147"/>
      <c r="AS2373" s="209" t="s">
        <v>68</v>
      </c>
      <c r="AT2373" s="223" t="str">
        <f>MONTH(B2373)&amp;"/"&amp;YEAR(B2373)</f>
        <v>3/2026</v>
      </c>
      <c r="AU2373" s="223">
        <f>WEEKNUM(B2373)-WEEKNUM(EOMONTH(B2373,-1)+1)+1</f>
        <v>1</v>
      </c>
      <c r="AV2373" s="209" t="str">
        <f>MONTH(R2373)&amp;"/"&amp;YEAR(R2373)</f>
        <v>4/2026</v>
      </c>
      <c r="AW2373" s="209">
        <f>WEEKNUM(R2373)-WEEKNUM(EOMONTH(R2373,-1)+1)+1</f>
        <v>5</v>
      </c>
      <c r="AX2373" s="209">
        <f>IF(BB2373="S",IF(Q2373="1. Aceitou o programa",R2373-B2373,0),0)</f>
        <v>58</v>
      </c>
      <c r="AY2373" s="209">
        <f>IF(BB2373="S",IF(AND(S2373&lt;&gt;"",R2373&lt;&gt;""),S2373-R2373,0),0)</f>
        <v>0</v>
      </c>
      <c r="AZ2373" s="209">
        <f>IF(BB2373="S",IF(Q2373="1. Aceitou o programa",IF(OR(X2373="Não se Aplica",X2373=""),IF(OR(W2373="Não se Aplica",W2373=""),0,W2373-V2373),AVERAGE(X2373-W2373,W2373-V2373)),0),0)</f>
        <v>0</v>
      </c>
      <c r="BA2373" s="209">
        <f>IF(BB2373="S",IF(AND(Q2373="1. Aceitou o programa",AH2373="Realizada"),IFERROR(IF(AG2373="",0,AG2373-R2373),0),0),0)</f>
        <v>0</v>
      </c>
      <c r="BB2373" s="209" t="str">
        <f>_xlfn.XLOOKUP(U2373,'Lista Suspensa'!$AA$20:$AA$23,'Lista Suspensa'!$AB$20:$AB$23,"N/A")</f>
        <v>S</v>
      </c>
    </row>
    <row r="2374" spans="1:54" ht="12" customHeight="1">
      <c r="A2374" s="151" t="s">
        <v>54</v>
      </c>
      <c r="B2374" s="152">
        <v>46083</v>
      </c>
      <c r="C2374" s="153" t="s">
        <v>55</v>
      </c>
      <c r="D2374" s="153" t="s">
        <v>56</v>
      </c>
      <c r="E2374" s="244">
        <v>94554253</v>
      </c>
      <c r="F2374" s="144" t="s">
        <v>4788</v>
      </c>
      <c r="G2374" s="230"/>
      <c r="H2374" s="154">
        <v>36673</v>
      </c>
      <c r="I2374" s="153">
        <v>25</v>
      </c>
      <c r="J2374" s="148" t="s">
        <v>58</v>
      </c>
      <c r="K2374" s="153"/>
      <c r="L2374" s="153"/>
      <c r="M2374" s="153"/>
      <c r="N2374" s="153">
        <v>110</v>
      </c>
      <c r="O2374" s="155" t="s">
        <v>4789</v>
      </c>
      <c r="P2374" s="156" t="s">
        <v>2077</v>
      </c>
      <c r="Q2374" s="157" t="s">
        <v>110</v>
      </c>
      <c r="R2374" s="158">
        <v>46141</v>
      </c>
      <c r="S2374" s="159"/>
      <c r="T2374" s="159" t="s">
        <v>62</v>
      </c>
      <c r="U2374" s="159" t="s">
        <v>111</v>
      </c>
      <c r="V2374" s="154">
        <v>46125</v>
      </c>
      <c r="W2374" s="154">
        <v>46141</v>
      </c>
      <c r="X2374" s="154" t="s">
        <v>126</v>
      </c>
      <c r="Y2374" s="160" t="s">
        <v>2984</v>
      </c>
      <c r="Z2374" s="160" t="s">
        <v>128</v>
      </c>
      <c r="AA2374" s="153">
        <v>110</v>
      </c>
      <c r="AB2374" s="153">
        <v>1.8</v>
      </c>
      <c r="AC2374" s="182">
        <f t="shared" si="76"/>
        <v>33.950617283950614</v>
      </c>
      <c r="AD2374" s="153" t="str">
        <f t="shared" si="77"/>
        <v>OBESIDADE I</v>
      </c>
      <c r="AE2374" s="233" t="s">
        <v>135</v>
      </c>
      <c r="AF2374" s="153" t="s">
        <v>130</v>
      </c>
      <c r="AG2374" s="159"/>
      <c r="AH2374" s="153"/>
      <c r="AI2374" s="161"/>
      <c r="AJ2374" s="153"/>
      <c r="AK2374" s="153"/>
      <c r="AL2374" s="207" t="s">
        <v>131</v>
      </c>
      <c r="AM2374" s="207"/>
      <c r="AN2374" s="207"/>
      <c r="AO2374" s="207" t="str">
        <f ca="1">IF(R2374="","",IF(R2374&gt;TODAY(),"0 meses",DATEDIF(R2374,TODAY(),"m") &amp; " meses"))</f>
        <v>1 meses</v>
      </c>
      <c r="AP2374" s="147" t="s">
        <v>4751</v>
      </c>
      <c r="AQ2374" s="147" t="s">
        <v>67</v>
      </c>
      <c r="AR2374" s="147"/>
      <c r="AS2374" s="209" t="s">
        <v>68</v>
      </c>
      <c r="AT2374" s="223" t="str">
        <f>MONTH(B2374)&amp;"/"&amp;YEAR(B2374)</f>
        <v>3/2026</v>
      </c>
      <c r="AU2374" s="223">
        <f>WEEKNUM(B2374)-WEEKNUM(EOMONTH(B2374,-1)+1)+1</f>
        <v>1</v>
      </c>
      <c r="AV2374" s="209" t="str">
        <f>MONTH(R2374)&amp;"/"&amp;YEAR(R2374)</f>
        <v>4/2026</v>
      </c>
      <c r="AW2374" s="209">
        <f>WEEKNUM(R2374)-WEEKNUM(EOMONTH(R2374,-1)+1)+1</f>
        <v>5</v>
      </c>
      <c r="AX2374" s="209">
        <f>IF(BB2374="S",IF(Q2374="1. Aceitou o programa",R2374-B2374,0),0)</f>
        <v>58</v>
      </c>
      <c r="AY2374" s="209">
        <f>IF(BB2374="S",IF(AND(S2374&lt;&gt;"",R2374&lt;&gt;""),S2374-R2374,0),0)</f>
        <v>0</v>
      </c>
      <c r="AZ2374" s="209">
        <f>IF(BB2374="S",IF(Q2374="1. Aceitou o programa",IF(OR(X2374="Não se Aplica",X2374=""),IF(OR(W2374="Não se Aplica",W2374=""),0,W2374-V2374),AVERAGE(X2374-W2374,W2374-V2374)),0),0)</f>
        <v>16</v>
      </c>
      <c r="BA2374" s="209">
        <f>IF(BB2374="S",IF(AND(Q2374="1. Aceitou o programa",AH2374="Realizada"),IFERROR(IF(AG2374="",0,AG2374-R2374),0),0),0)</f>
        <v>0</v>
      </c>
      <c r="BB2374" s="209" t="str">
        <f>_xlfn.XLOOKUP(U2374,'Lista Suspensa'!$AA$20:$AA$23,'Lista Suspensa'!$AB$20:$AB$23,"N/A")</f>
        <v>S</v>
      </c>
    </row>
    <row r="2375" spans="1:54" ht="12" customHeight="1">
      <c r="A2375" s="151" t="s">
        <v>54</v>
      </c>
      <c r="B2375" s="152">
        <v>46083</v>
      </c>
      <c r="C2375" s="153" t="s">
        <v>55</v>
      </c>
      <c r="D2375" s="153" t="s">
        <v>56</v>
      </c>
      <c r="E2375" s="244">
        <v>79392487</v>
      </c>
      <c r="F2375" s="144" t="s">
        <v>4790</v>
      </c>
      <c r="G2375" s="230"/>
      <c r="H2375" s="154">
        <v>36712</v>
      </c>
      <c r="I2375" s="153">
        <v>25</v>
      </c>
      <c r="J2375" s="148" t="s">
        <v>70</v>
      </c>
      <c r="K2375" s="153"/>
      <c r="L2375" s="153"/>
      <c r="M2375" s="153"/>
      <c r="N2375" s="153">
        <v>40</v>
      </c>
      <c r="O2375" s="155" t="s">
        <v>4791</v>
      </c>
      <c r="P2375" s="156" t="s">
        <v>2242</v>
      </c>
      <c r="Q2375" s="157" t="s">
        <v>110</v>
      </c>
      <c r="R2375" s="158">
        <v>46141</v>
      </c>
      <c r="S2375" s="159"/>
      <c r="T2375" s="159" t="s">
        <v>62</v>
      </c>
      <c r="U2375" s="159" t="s">
        <v>111</v>
      </c>
      <c r="V2375" s="154">
        <v>46112</v>
      </c>
      <c r="W2375" s="154" t="s">
        <v>126</v>
      </c>
      <c r="X2375" s="154" t="s">
        <v>126</v>
      </c>
      <c r="Y2375" s="160">
        <v>46111</v>
      </c>
      <c r="Z2375" s="160" t="s">
        <v>128</v>
      </c>
      <c r="AA2375" s="153">
        <v>70</v>
      </c>
      <c r="AB2375" s="153">
        <v>1.5</v>
      </c>
      <c r="AC2375" s="182">
        <f t="shared" si="76"/>
        <v>31.111111111111111</v>
      </c>
      <c r="AD2375" s="153" t="str">
        <f t="shared" si="77"/>
        <v>OBESIDADE I</v>
      </c>
      <c r="AE2375" s="233" t="s">
        <v>135</v>
      </c>
      <c r="AF2375" s="153" t="s">
        <v>130</v>
      </c>
      <c r="AG2375" s="159"/>
      <c r="AH2375" s="153"/>
      <c r="AI2375" s="161"/>
      <c r="AJ2375" s="153"/>
      <c r="AK2375" s="153"/>
      <c r="AL2375" s="207" t="s">
        <v>131</v>
      </c>
      <c r="AM2375" s="207"/>
      <c r="AN2375" s="207"/>
      <c r="AO2375" s="207" t="str">
        <f ca="1">IF(R2375="","",IF(R2375&gt;TODAY(),"0 meses",DATEDIF(R2375,TODAY(),"m") &amp; " meses"))</f>
        <v>1 meses</v>
      </c>
      <c r="AP2375" s="147" t="s">
        <v>4751</v>
      </c>
      <c r="AQ2375" s="147" t="s">
        <v>67</v>
      </c>
      <c r="AR2375" s="147"/>
      <c r="AS2375" s="209" t="s">
        <v>68</v>
      </c>
      <c r="AT2375" s="223" t="str">
        <f>MONTH(B2375)&amp;"/"&amp;YEAR(B2375)</f>
        <v>3/2026</v>
      </c>
      <c r="AU2375" s="223">
        <f>WEEKNUM(B2375)-WEEKNUM(EOMONTH(B2375,-1)+1)+1</f>
        <v>1</v>
      </c>
      <c r="AV2375" s="209" t="str">
        <f>MONTH(R2375)&amp;"/"&amp;YEAR(R2375)</f>
        <v>4/2026</v>
      </c>
      <c r="AW2375" s="209">
        <f>WEEKNUM(R2375)-WEEKNUM(EOMONTH(R2375,-1)+1)+1</f>
        <v>5</v>
      </c>
      <c r="AX2375" s="209">
        <f>IF(BB2375="S",IF(Q2375="1. Aceitou o programa",R2375-B2375,0),0)</f>
        <v>58</v>
      </c>
      <c r="AY2375" s="209">
        <f>IF(BB2375="S",IF(AND(S2375&lt;&gt;"",R2375&lt;&gt;""),S2375-R2375,0),0)</f>
        <v>0</v>
      </c>
      <c r="AZ2375" s="209">
        <f>IF(BB2375="S",IF(Q2375="1. Aceitou o programa",IF(OR(X2375="Não se Aplica",X2375=""),IF(OR(W2375="Não se Aplica",W2375=""),0,W2375-V2375),AVERAGE(X2375-W2375,W2375-V2375)),0),0)</f>
        <v>0</v>
      </c>
      <c r="BA2375" s="209">
        <f>IF(BB2375="S",IF(AND(Q2375="1. Aceitou o programa",AH2375="Realizada"),IFERROR(IF(AG2375="",0,AG2375-R2375),0),0),0)</f>
        <v>0</v>
      </c>
      <c r="BB2375" s="209" t="str">
        <f>_xlfn.XLOOKUP(U2375,'Lista Suspensa'!$AA$20:$AA$23,'Lista Suspensa'!$AB$20:$AB$23,"N/A")</f>
        <v>S</v>
      </c>
    </row>
    <row r="2376" spans="1:54" ht="12" customHeight="1">
      <c r="A2376" s="151" t="s">
        <v>54</v>
      </c>
      <c r="B2376" s="152">
        <v>46083</v>
      </c>
      <c r="C2376" s="153" t="s">
        <v>55</v>
      </c>
      <c r="D2376" s="153" t="s">
        <v>56</v>
      </c>
      <c r="E2376" s="244">
        <v>89314988</v>
      </c>
      <c r="F2376" s="144" t="s">
        <v>4792</v>
      </c>
      <c r="G2376" s="230"/>
      <c r="H2376" s="154">
        <v>37147</v>
      </c>
      <c r="I2376" s="153">
        <v>24</v>
      </c>
      <c r="J2376" s="148" t="s">
        <v>70</v>
      </c>
      <c r="K2376" s="153"/>
      <c r="L2376" s="153"/>
      <c r="M2376" s="153"/>
      <c r="N2376" s="153">
        <v>380</v>
      </c>
      <c r="O2376" s="155">
        <v>11946860175</v>
      </c>
      <c r="P2376" s="156" t="s">
        <v>2077</v>
      </c>
      <c r="Q2376" s="157" t="s">
        <v>110</v>
      </c>
      <c r="R2376" s="158">
        <v>46141</v>
      </c>
      <c r="S2376" s="159"/>
      <c r="T2376" s="159" t="s">
        <v>62</v>
      </c>
      <c r="U2376" s="159" t="s">
        <v>111</v>
      </c>
      <c r="V2376" s="154">
        <v>46118</v>
      </c>
      <c r="W2376" s="154">
        <v>46141</v>
      </c>
      <c r="X2376" s="154">
        <v>46142</v>
      </c>
      <c r="Y2376" s="160" t="s">
        <v>4793</v>
      </c>
      <c r="Z2376" s="160" t="s">
        <v>128</v>
      </c>
      <c r="AA2376" s="153">
        <v>79.5</v>
      </c>
      <c r="AB2376" s="153">
        <v>1.62</v>
      </c>
      <c r="AC2376" s="182">
        <f t="shared" si="76"/>
        <v>30.292638317329668</v>
      </c>
      <c r="AD2376" s="153" t="str">
        <f t="shared" si="77"/>
        <v>OBESIDADE I</v>
      </c>
      <c r="AE2376" s="233" t="s">
        <v>1264</v>
      </c>
      <c r="AF2376" s="153" t="s">
        <v>130</v>
      </c>
      <c r="AG2376" s="159"/>
      <c r="AH2376" s="153"/>
      <c r="AI2376" s="161"/>
      <c r="AJ2376" s="153"/>
      <c r="AK2376" s="153"/>
      <c r="AL2376" s="207" t="s">
        <v>131</v>
      </c>
      <c r="AM2376" s="207"/>
      <c r="AN2376" s="207"/>
      <c r="AO2376" s="207" t="str">
        <f ca="1">IF(R2376="","",IF(R2376&gt;TODAY(),"0 meses",DATEDIF(R2376,TODAY(),"m") &amp; " meses"))</f>
        <v>1 meses</v>
      </c>
      <c r="AP2376" s="147" t="s">
        <v>4751</v>
      </c>
      <c r="AQ2376" s="147" t="s">
        <v>67</v>
      </c>
      <c r="AR2376" s="147"/>
      <c r="AS2376" s="209" t="s">
        <v>68</v>
      </c>
      <c r="AT2376" s="223" t="str">
        <f>MONTH(B2376)&amp;"/"&amp;YEAR(B2376)</f>
        <v>3/2026</v>
      </c>
      <c r="AU2376" s="223">
        <f>WEEKNUM(B2376)-WEEKNUM(EOMONTH(B2376,-1)+1)+1</f>
        <v>1</v>
      </c>
      <c r="AV2376" s="209" t="str">
        <f>MONTH(R2376)&amp;"/"&amp;YEAR(R2376)</f>
        <v>4/2026</v>
      </c>
      <c r="AW2376" s="209">
        <f>WEEKNUM(R2376)-WEEKNUM(EOMONTH(R2376,-1)+1)+1</f>
        <v>5</v>
      </c>
      <c r="AX2376" s="209">
        <f>IF(BB2376="S",IF(Q2376="1. Aceitou o programa",R2376-B2376,0),0)</f>
        <v>58</v>
      </c>
      <c r="AY2376" s="209">
        <f>IF(BB2376="S",IF(AND(S2376&lt;&gt;"",R2376&lt;&gt;""),S2376-R2376,0),0)</f>
        <v>0</v>
      </c>
      <c r="AZ2376" s="209">
        <f>IF(BB2376="S",IF(Q2376="1. Aceitou o programa",IF(OR(X2376="Não se Aplica",X2376=""),IF(OR(W2376="Não se Aplica",W2376=""),0,W2376-V2376),AVERAGE(X2376-W2376,W2376-V2376)),0),0)</f>
        <v>12</v>
      </c>
      <c r="BA2376" s="209">
        <f>IF(BB2376="S",IF(AND(Q2376="1. Aceitou o programa",AH2376="Realizada"),IFERROR(IF(AG2376="",0,AG2376-R2376),0),0),0)</f>
        <v>0</v>
      </c>
      <c r="BB2376" s="209" t="str">
        <f>_xlfn.XLOOKUP(U2376,'Lista Suspensa'!$AA$20:$AA$23,'Lista Suspensa'!$AB$20:$AB$23,"N/A")</f>
        <v>S</v>
      </c>
    </row>
    <row r="2377" spans="1:54" ht="12" customHeight="1">
      <c r="A2377" s="151" t="s">
        <v>54</v>
      </c>
      <c r="B2377" s="152">
        <v>46083</v>
      </c>
      <c r="C2377" s="153" t="s">
        <v>55</v>
      </c>
      <c r="D2377" s="153" t="s">
        <v>56</v>
      </c>
      <c r="E2377" s="244">
        <v>95014839</v>
      </c>
      <c r="F2377" s="144" t="s">
        <v>4794</v>
      </c>
      <c r="G2377" s="230"/>
      <c r="H2377" s="154">
        <v>37363</v>
      </c>
      <c r="I2377" s="153">
        <v>24</v>
      </c>
      <c r="J2377" s="148" t="s">
        <v>70</v>
      </c>
      <c r="K2377" s="153"/>
      <c r="L2377" s="153"/>
      <c r="M2377" s="153"/>
      <c r="N2377" s="153">
        <v>75</v>
      </c>
      <c r="O2377" s="155" t="s">
        <v>4795</v>
      </c>
      <c r="P2377" s="156" t="s">
        <v>2077</v>
      </c>
      <c r="Q2377" s="157" t="s">
        <v>110</v>
      </c>
      <c r="R2377" s="158">
        <v>46141</v>
      </c>
      <c r="S2377" s="159"/>
      <c r="T2377" s="159" t="s">
        <v>62</v>
      </c>
      <c r="U2377" s="159" t="s">
        <v>111</v>
      </c>
      <c r="V2377" s="154">
        <v>46126</v>
      </c>
      <c r="W2377" s="154">
        <v>46141</v>
      </c>
      <c r="X2377" s="154">
        <v>46142</v>
      </c>
      <c r="Y2377" s="160" t="s">
        <v>2900</v>
      </c>
      <c r="Z2377" s="160" t="s">
        <v>128</v>
      </c>
      <c r="AA2377" s="153">
        <v>77.900000000000006</v>
      </c>
      <c r="AB2377" s="153">
        <v>1.67</v>
      </c>
      <c r="AC2377" s="182">
        <f t="shared" si="76"/>
        <v>27.93215963283015</v>
      </c>
      <c r="AD2377" s="153" t="str">
        <f t="shared" si="77"/>
        <v>SOBREPESO</v>
      </c>
      <c r="AE2377" s="233" t="s">
        <v>139</v>
      </c>
      <c r="AF2377" s="153" t="s">
        <v>130</v>
      </c>
      <c r="AG2377" s="159"/>
      <c r="AH2377" s="153"/>
      <c r="AI2377" s="161"/>
      <c r="AJ2377" s="153"/>
      <c r="AK2377" s="153"/>
      <c r="AL2377" s="207" t="s">
        <v>136</v>
      </c>
      <c r="AM2377" s="207"/>
      <c r="AN2377" s="207"/>
      <c r="AO2377" s="207" t="str">
        <f ca="1">IF(R2377="","",IF(R2377&gt;TODAY(),"0 meses",DATEDIF(R2377,TODAY(),"m") &amp; " meses"))</f>
        <v>1 meses</v>
      </c>
      <c r="AP2377" s="147" t="s">
        <v>4751</v>
      </c>
      <c r="AQ2377" s="147" t="s">
        <v>67</v>
      </c>
      <c r="AR2377" s="147"/>
      <c r="AS2377" s="209" t="s">
        <v>68</v>
      </c>
      <c r="AT2377" s="223" t="str">
        <f>MONTH(B2377)&amp;"/"&amp;YEAR(B2377)</f>
        <v>3/2026</v>
      </c>
      <c r="AU2377" s="223">
        <f>WEEKNUM(B2377)-WEEKNUM(EOMONTH(B2377,-1)+1)+1</f>
        <v>1</v>
      </c>
      <c r="AV2377" s="209" t="str">
        <f>MONTH(R2377)&amp;"/"&amp;YEAR(R2377)</f>
        <v>4/2026</v>
      </c>
      <c r="AW2377" s="209">
        <f>WEEKNUM(R2377)-WEEKNUM(EOMONTH(R2377,-1)+1)+1</f>
        <v>5</v>
      </c>
      <c r="AX2377" s="209">
        <f>IF(BB2377="S",IF(Q2377="1. Aceitou o programa",R2377-B2377,0),0)</f>
        <v>58</v>
      </c>
      <c r="AY2377" s="209">
        <f>IF(BB2377="S",IF(AND(S2377&lt;&gt;"",R2377&lt;&gt;""),S2377-R2377,0),0)</f>
        <v>0</v>
      </c>
      <c r="AZ2377" s="209">
        <f>IF(BB2377="S",IF(Q2377="1. Aceitou o programa",IF(OR(X2377="Não se Aplica",X2377=""),IF(OR(W2377="Não se Aplica",W2377=""),0,W2377-V2377),AVERAGE(X2377-W2377,W2377-V2377)),0),0)</f>
        <v>8</v>
      </c>
      <c r="BA2377" s="209">
        <f>IF(BB2377="S",IF(AND(Q2377="1. Aceitou o programa",AH2377="Realizada"),IFERROR(IF(AG2377="",0,AG2377-R2377),0),0),0)</f>
        <v>0</v>
      </c>
      <c r="BB2377" s="209" t="str">
        <f>_xlfn.XLOOKUP(U2377,'Lista Suspensa'!$AA$20:$AA$23,'Lista Suspensa'!$AB$20:$AB$23,"N/A")</f>
        <v>S</v>
      </c>
    </row>
    <row r="2378" spans="1:54" ht="12" customHeight="1">
      <c r="A2378" s="151" t="s">
        <v>54</v>
      </c>
      <c r="B2378" s="152">
        <v>46083</v>
      </c>
      <c r="C2378" s="153" t="s">
        <v>55</v>
      </c>
      <c r="D2378" s="153" t="s">
        <v>56</v>
      </c>
      <c r="E2378" s="244">
        <v>93849264</v>
      </c>
      <c r="F2378" s="144" t="s">
        <v>4796</v>
      </c>
      <c r="G2378" s="230"/>
      <c r="H2378" s="154">
        <v>37791</v>
      </c>
      <c r="I2378" s="153">
        <v>22</v>
      </c>
      <c r="J2378" s="148" t="s">
        <v>70</v>
      </c>
      <c r="K2378" s="153"/>
      <c r="L2378" s="153"/>
      <c r="M2378" s="153"/>
      <c r="N2378" s="153">
        <v>60</v>
      </c>
      <c r="O2378" s="155" t="s">
        <v>4797</v>
      </c>
      <c r="P2378" s="156" t="s">
        <v>2077</v>
      </c>
      <c r="Q2378" s="157" t="s">
        <v>110</v>
      </c>
      <c r="R2378" s="158">
        <v>46141</v>
      </c>
      <c r="S2378" s="159"/>
      <c r="T2378" s="159" t="s">
        <v>62</v>
      </c>
      <c r="U2378" s="159" t="s">
        <v>111</v>
      </c>
      <c r="V2378" s="154">
        <v>46126</v>
      </c>
      <c r="W2378" s="154">
        <v>46141</v>
      </c>
      <c r="X2378" s="154" t="s">
        <v>126</v>
      </c>
      <c r="Y2378" s="160" t="s">
        <v>2607</v>
      </c>
      <c r="Z2378" s="160" t="s">
        <v>201</v>
      </c>
      <c r="AA2378" s="153">
        <v>117</v>
      </c>
      <c r="AB2378" s="153">
        <v>1.64</v>
      </c>
      <c r="AC2378" s="182">
        <f t="shared" si="76"/>
        <v>43.500892325996439</v>
      </c>
      <c r="AD2378" s="153" t="str">
        <f t="shared" si="77"/>
        <v>OBESIDADE III</v>
      </c>
      <c r="AE2378" s="233" t="s">
        <v>129</v>
      </c>
      <c r="AF2378" s="153" t="s">
        <v>130</v>
      </c>
      <c r="AG2378" s="159"/>
      <c r="AH2378" s="153"/>
      <c r="AI2378" s="161"/>
      <c r="AJ2378" s="153"/>
      <c r="AK2378" s="153"/>
      <c r="AL2378" s="207" t="s">
        <v>131</v>
      </c>
      <c r="AM2378" s="207"/>
      <c r="AN2378" s="207"/>
      <c r="AO2378" s="207" t="str">
        <f ca="1">IF(R2378="","",IF(R2378&gt;TODAY(),"0 meses",DATEDIF(R2378,TODAY(),"m") &amp; " meses"))</f>
        <v>1 meses</v>
      </c>
      <c r="AP2378" s="147" t="s">
        <v>4751</v>
      </c>
      <c r="AQ2378" s="147" t="s">
        <v>67</v>
      </c>
      <c r="AR2378" s="147"/>
      <c r="AS2378" s="209" t="s">
        <v>68</v>
      </c>
      <c r="AT2378" s="223" t="str">
        <f>MONTH(B2378)&amp;"/"&amp;YEAR(B2378)</f>
        <v>3/2026</v>
      </c>
      <c r="AU2378" s="223">
        <f>WEEKNUM(B2378)-WEEKNUM(EOMONTH(B2378,-1)+1)+1</f>
        <v>1</v>
      </c>
      <c r="AV2378" s="209" t="str">
        <f>MONTH(R2378)&amp;"/"&amp;YEAR(R2378)</f>
        <v>4/2026</v>
      </c>
      <c r="AW2378" s="209">
        <f>WEEKNUM(R2378)-WEEKNUM(EOMONTH(R2378,-1)+1)+1</f>
        <v>5</v>
      </c>
      <c r="AX2378" s="209">
        <f>IF(BB2378="S",IF(Q2378="1. Aceitou o programa",R2378-B2378,0),0)</f>
        <v>58</v>
      </c>
      <c r="AY2378" s="209">
        <f>IF(BB2378="S",IF(AND(S2378&lt;&gt;"",R2378&lt;&gt;""),S2378-R2378,0),0)</f>
        <v>0</v>
      </c>
      <c r="AZ2378" s="209">
        <f>IF(BB2378="S",IF(Q2378="1. Aceitou o programa",IF(OR(X2378="Não se Aplica",X2378=""),IF(OR(W2378="Não se Aplica",W2378=""),0,W2378-V2378),AVERAGE(X2378-W2378,W2378-V2378)),0),0)</f>
        <v>15</v>
      </c>
      <c r="BA2378" s="209">
        <f>IF(BB2378="S",IF(AND(Q2378="1. Aceitou o programa",AH2378="Realizada"),IFERROR(IF(AG2378="",0,AG2378-R2378),0),0),0)</f>
        <v>0</v>
      </c>
      <c r="BB2378" s="209" t="str">
        <f>_xlfn.XLOOKUP(U2378,'Lista Suspensa'!$AA$20:$AA$23,'Lista Suspensa'!$AB$20:$AB$23,"N/A")</f>
        <v>S</v>
      </c>
    </row>
    <row r="2379" spans="1:54" ht="12" customHeight="1">
      <c r="A2379" s="151" t="s">
        <v>54</v>
      </c>
      <c r="B2379" s="152">
        <v>46083</v>
      </c>
      <c r="C2379" s="153" t="s">
        <v>55</v>
      </c>
      <c r="D2379" s="153" t="s">
        <v>56</v>
      </c>
      <c r="E2379" s="244">
        <v>83908961</v>
      </c>
      <c r="F2379" s="144" t="s">
        <v>4798</v>
      </c>
      <c r="G2379" s="230"/>
      <c r="H2379" s="154">
        <v>38759</v>
      </c>
      <c r="I2379" s="153">
        <v>20</v>
      </c>
      <c r="J2379" s="148" t="s">
        <v>70</v>
      </c>
      <c r="K2379" s="153"/>
      <c r="L2379" s="153"/>
      <c r="M2379" s="153"/>
      <c r="N2379" s="153">
        <v>200</v>
      </c>
      <c r="O2379" s="155" t="s">
        <v>4799</v>
      </c>
      <c r="P2379" s="156" t="s">
        <v>2077</v>
      </c>
      <c r="Q2379" s="157" t="s">
        <v>110</v>
      </c>
      <c r="R2379" s="158">
        <v>46141</v>
      </c>
      <c r="S2379" s="159"/>
      <c r="T2379" s="159" t="s">
        <v>62</v>
      </c>
      <c r="U2379" s="159" t="s">
        <v>111</v>
      </c>
      <c r="V2379" s="154">
        <v>46114</v>
      </c>
      <c r="W2379" s="154">
        <v>46141</v>
      </c>
      <c r="X2379" s="154" t="s">
        <v>126</v>
      </c>
      <c r="Y2379" s="160" t="s">
        <v>4800</v>
      </c>
      <c r="Z2379" s="160" t="s">
        <v>128</v>
      </c>
      <c r="AA2379" s="153">
        <v>128</v>
      </c>
      <c r="AB2379" s="153">
        <v>1.8</v>
      </c>
      <c r="AC2379" s="182">
        <f t="shared" si="76"/>
        <v>39.506172839506171</v>
      </c>
      <c r="AD2379" s="153" t="str">
        <f t="shared" si="77"/>
        <v>OBESIDADE II</v>
      </c>
      <c r="AE2379" s="233" t="s">
        <v>225</v>
      </c>
      <c r="AF2379" s="153" t="s">
        <v>130</v>
      </c>
      <c r="AG2379" s="159"/>
      <c r="AH2379" s="153"/>
      <c r="AI2379" s="161"/>
      <c r="AJ2379" s="153"/>
      <c r="AK2379" s="153"/>
      <c r="AL2379" s="207" t="s">
        <v>131</v>
      </c>
      <c r="AM2379" s="207"/>
      <c r="AN2379" s="207"/>
      <c r="AO2379" s="207" t="str">
        <f ca="1">IF(R2379="","",IF(R2379&gt;TODAY(),"0 meses",DATEDIF(R2379,TODAY(),"m") &amp; " meses"))</f>
        <v>1 meses</v>
      </c>
      <c r="AP2379" s="147" t="s">
        <v>4751</v>
      </c>
      <c r="AQ2379" s="147" t="s">
        <v>67</v>
      </c>
      <c r="AR2379" s="147"/>
      <c r="AS2379" s="209" t="s">
        <v>68</v>
      </c>
      <c r="AT2379" s="223" t="str">
        <f>MONTH(B2379)&amp;"/"&amp;YEAR(B2379)</f>
        <v>3/2026</v>
      </c>
      <c r="AU2379" s="223">
        <f>WEEKNUM(B2379)-WEEKNUM(EOMONTH(B2379,-1)+1)+1</f>
        <v>1</v>
      </c>
      <c r="AV2379" s="209" t="str">
        <f>MONTH(R2379)&amp;"/"&amp;YEAR(R2379)</f>
        <v>4/2026</v>
      </c>
      <c r="AW2379" s="209">
        <f>WEEKNUM(R2379)-WEEKNUM(EOMONTH(R2379,-1)+1)+1</f>
        <v>5</v>
      </c>
      <c r="AX2379" s="209">
        <f>IF(BB2379="S",IF(Q2379="1. Aceitou o programa",R2379-B2379,0),0)</f>
        <v>58</v>
      </c>
      <c r="AY2379" s="209">
        <f>IF(BB2379="S",IF(AND(S2379&lt;&gt;"",R2379&lt;&gt;""),S2379-R2379,0),0)</f>
        <v>0</v>
      </c>
      <c r="AZ2379" s="209">
        <f>IF(BB2379="S",IF(Q2379="1. Aceitou o programa",IF(OR(X2379="Não se Aplica",X2379=""),IF(OR(W2379="Não se Aplica",W2379=""),0,W2379-V2379),AVERAGE(X2379-W2379,W2379-V2379)),0),0)</f>
        <v>27</v>
      </c>
      <c r="BA2379" s="209">
        <f>IF(BB2379="S",IF(AND(Q2379="1. Aceitou o programa",AH2379="Realizada"),IFERROR(IF(AG2379="",0,AG2379-R2379),0),0),0)</f>
        <v>0</v>
      </c>
      <c r="BB2379" s="209" t="str">
        <f>_xlfn.XLOOKUP(U2379,'Lista Suspensa'!$AA$20:$AA$23,'Lista Suspensa'!$AB$20:$AB$23,"N/A")</f>
        <v>S</v>
      </c>
    </row>
    <row r="2380" spans="1:54" ht="12" customHeight="1">
      <c r="A2380" s="151" t="s">
        <v>67</v>
      </c>
      <c r="B2380" s="152">
        <v>46122</v>
      </c>
      <c r="C2380" s="153" t="s">
        <v>122</v>
      </c>
      <c r="D2380" s="153" t="s">
        <v>167</v>
      </c>
      <c r="E2380" s="244">
        <v>96500072</v>
      </c>
      <c r="F2380" s="144" t="s">
        <v>4801</v>
      </c>
      <c r="G2380" s="230"/>
      <c r="H2380" s="154">
        <v>35147</v>
      </c>
      <c r="I2380" s="153">
        <v>30</v>
      </c>
      <c r="J2380" s="148" t="s">
        <v>58</v>
      </c>
      <c r="K2380" s="153" t="s">
        <v>59</v>
      </c>
      <c r="L2380" s="153"/>
      <c r="M2380" s="153"/>
      <c r="N2380" s="153">
        <v>380</v>
      </c>
      <c r="O2380" s="155">
        <v>21972607199</v>
      </c>
      <c r="P2380" s="156" t="s">
        <v>2077</v>
      </c>
      <c r="Q2380" s="157" t="s">
        <v>110</v>
      </c>
      <c r="R2380" s="158">
        <v>46141</v>
      </c>
      <c r="S2380" s="159"/>
      <c r="T2380" s="159" t="s">
        <v>62</v>
      </c>
      <c r="U2380" s="159" t="s">
        <v>111</v>
      </c>
      <c r="V2380" s="154">
        <v>46128</v>
      </c>
      <c r="W2380" s="154">
        <v>46146</v>
      </c>
      <c r="X2380" s="154">
        <v>46142</v>
      </c>
      <c r="Y2380" s="160" t="s">
        <v>4447</v>
      </c>
      <c r="Z2380" s="160" t="s">
        <v>128</v>
      </c>
      <c r="AA2380" s="153">
        <v>132</v>
      </c>
      <c r="AB2380" s="153">
        <v>1.78</v>
      </c>
      <c r="AC2380" s="182">
        <f t="shared" si="76"/>
        <v>41.661406388082312</v>
      </c>
      <c r="AD2380" s="153" t="str">
        <f t="shared" si="77"/>
        <v>OBESIDADE III</v>
      </c>
      <c r="AE2380" s="233" t="s">
        <v>135</v>
      </c>
      <c r="AF2380" s="153" t="s">
        <v>130</v>
      </c>
      <c r="AG2380" s="159"/>
      <c r="AH2380" s="153"/>
      <c r="AI2380" s="161"/>
      <c r="AJ2380" s="153"/>
      <c r="AK2380" s="153"/>
      <c r="AL2380" s="207" t="s">
        <v>131</v>
      </c>
      <c r="AM2380" s="207"/>
      <c r="AN2380" s="207"/>
      <c r="AO2380" s="207" t="str">
        <f ca="1">IF(R2380="","",IF(R2380&gt;TODAY(),"0 meses",DATEDIF(R2380,TODAY(),"m") &amp; " meses"))</f>
        <v>1 meses</v>
      </c>
      <c r="AP2380" s="147" t="s">
        <v>4751</v>
      </c>
      <c r="AQ2380" s="147" t="s">
        <v>67</v>
      </c>
      <c r="AR2380" s="147"/>
      <c r="AS2380" s="209" t="s">
        <v>68</v>
      </c>
      <c r="AT2380" s="223" t="str">
        <f>MONTH(B2380)&amp;"/"&amp;YEAR(B2380)</f>
        <v>4/2026</v>
      </c>
      <c r="AU2380" s="223">
        <f>WEEKNUM(B2380)-WEEKNUM(EOMONTH(B2380,-1)+1)+1</f>
        <v>2</v>
      </c>
      <c r="AV2380" s="209" t="str">
        <f>MONTH(R2380)&amp;"/"&amp;YEAR(R2380)</f>
        <v>4/2026</v>
      </c>
      <c r="AW2380" s="209">
        <f>WEEKNUM(R2380)-WEEKNUM(EOMONTH(R2380,-1)+1)+1</f>
        <v>5</v>
      </c>
      <c r="AX2380" s="209">
        <f>IF(BB2380="S",IF(Q2380="1. Aceitou o programa",R2380-B2380,0),0)</f>
        <v>19</v>
      </c>
      <c r="AY2380" s="209">
        <f>IF(BB2380="S",IF(AND(S2380&lt;&gt;"",R2380&lt;&gt;""),S2380-R2380,0),0)</f>
        <v>0</v>
      </c>
      <c r="AZ2380" s="209">
        <f>IF(BB2380="S",IF(Q2380="1. Aceitou o programa",IF(OR(X2380="Não se Aplica",X2380=""),IF(OR(W2380="Não se Aplica",W2380=""),0,W2380-V2380),AVERAGE(X2380-W2380,W2380-V2380)),0),0)</f>
        <v>7</v>
      </c>
      <c r="BA2380" s="209">
        <f>IF(BB2380="S",IF(AND(Q2380="1. Aceitou o programa",AH2380="Realizada"),IFERROR(IF(AG2380="",0,AG2380-R2380),0),0),0)</f>
        <v>0</v>
      </c>
      <c r="BB2380" s="209" t="str">
        <f>_xlfn.XLOOKUP(U2380,'Lista Suspensa'!$AA$20:$AA$23,'Lista Suspensa'!$AB$20:$AB$23,"N/A")</f>
        <v>S</v>
      </c>
    </row>
    <row r="2381" spans="1:54" ht="12" customHeight="1">
      <c r="A2381" s="151" t="s">
        <v>67</v>
      </c>
      <c r="B2381" s="152">
        <v>46122</v>
      </c>
      <c r="C2381" s="153" t="s">
        <v>122</v>
      </c>
      <c r="D2381" s="153" t="s">
        <v>274</v>
      </c>
      <c r="E2381" s="244">
        <v>94031510</v>
      </c>
      <c r="F2381" s="144" t="s">
        <v>4802</v>
      </c>
      <c r="G2381" s="230"/>
      <c r="H2381" s="154">
        <v>31088</v>
      </c>
      <c r="I2381" s="153">
        <v>41</v>
      </c>
      <c r="J2381" s="148" t="s">
        <v>58</v>
      </c>
      <c r="K2381" s="153" t="s">
        <v>101</v>
      </c>
      <c r="L2381" s="153"/>
      <c r="M2381" s="153"/>
      <c r="N2381" s="153">
        <v>380</v>
      </c>
      <c r="O2381" s="155">
        <v>11976726736</v>
      </c>
      <c r="P2381" s="156" t="s">
        <v>2077</v>
      </c>
      <c r="Q2381" s="157" t="s">
        <v>110</v>
      </c>
      <c r="R2381" s="158">
        <v>46141</v>
      </c>
      <c r="S2381" s="159"/>
      <c r="T2381" s="159" t="s">
        <v>62</v>
      </c>
      <c r="U2381" s="159" t="s">
        <v>111</v>
      </c>
      <c r="V2381" s="154">
        <v>46139</v>
      </c>
      <c r="W2381" s="154">
        <v>46141</v>
      </c>
      <c r="X2381" s="154">
        <v>46146</v>
      </c>
      <c r="Y2381" s="160" t="s">
        <v>4803</v>
      </c>
      <c r="Z2381" s="160" t="s">
        <v>128</v>
      </c>
      <c r="AA2381" s="153">
        <v>158</v>
      </c>
      <c r="AB2381" s="153">
        <v>1.9</v>
      </c>
      <c r="AC2381" s="182">
        <f t="shared" si="76"/>
        <v>43.767313019390585</v>
      </c>
      <c r="AD2381" s="153" t="str">
        <f t="shared" si="77"/>
        <v>OBESIDADE III</v>
      </c>
      <c r="AE2381" s="233" t="s">
        <v>1092</v>
      </c>
      <c r="AF2381" s="153" t="s">
        <v>130</v>
      </c>
      <c r="AG2381" s="159"/>
      <c r="AH2381" s="153"/>
      <c r="AI2381" s="161"/>
      <c r="AJ2381" s="153"/>
      <c r="AK2381" s="153"/>
      <c r="AL2381" s="207" t="s">
        <v>131</v>
      </c>
      <c r="AM2381" s="207"/>
      <c r="AN2381" s="207"/>
      <c r="AO2381" s="207" t="str">
        <f ca="1">IF(R2381="","",IF(R2381&gt;TODAY(),"0 meses",DATEDIF(R2381,TODAY(),"m") &amp; " meses"))</f>
        <v>1 meses</v>
      </c>
      <c r="AP2381" s="147" t="s">
        <v>4751</v>
      </c>
      <c r="AQ2381" s="147" t="s">
        <v>67</v>
      </c>
      <c r="AR2381" s="147"/>
      <c r="AS2381" s="209" t="s">
        <v>68</v>
      </c>
      <c r="AT2381" s="223" t="str">
        <f>MONTH(B2381)&amp;"/"&amp;YEAR(B2381)</f>
        <v>4/2026</v>
      </c>
      <c r="AU2381" s="223">
        <f>WEEKNUM(B2381)-WEEKNUM(EOMONTH(B2381,-1)+1)+1</f>
        <v>2</v>
      </c>
      <c r="AV2381" s="209" t="str">
        <f>MONTH(R2381)&amp;"/"&amp;YEAR(R2381)</f>
        <v>4/2026</v>
      </c>
      <c r="AW2381" s="209">
        <f>WEEKNUM(R2381)-WEEKNUM(EOMONTH(R2381,-1)+1)+1</f>
        <v>5</v>
      </c>
      <c r="AX2381" s="209">
        <f>IF(BB2381="S",IF(Q2381="1. Aceitou o programa",R2381-B2381,0),0)</f>
        <v>19</v>
      </c>
      <c r="AY2381" s="209">
        <f>IF(BB2381="S",IF(AND(S2381&lt;&gt;"",R2381&lt;&gt;""),S2381-R2381,0),0)</f>
        <v>0</v>
      </c>
      <c r="AZ2381" s="209">
        <f>IF(BB2381="S",IF(Q2381="1. Aceitou o programa",IF(OR(X2381="Não se Aplica",X2381=""),IF(OR(W2381="Não se Aplica",W2381=""),0,W2381-V2381),AVERAGE(X2381-W2381,W2381-V2381)),0),0)</f>
        <v>3.5</v>
      </c>
      <c r="BA2381" s="209">
        <f>IF(BB2381="S",IF(AND(Q2381="1. Aceitou o programa",AH2381="Realizada"),IFERROR(IF(AG2381="",0,AG2381-R2381),0),0),0)</f>
        <v>0</v>
      </c>
      <c r="BB2381" s="209" t="str">
        <f>_xlfn.XLOOKUP(U2381,'Lista Suspensa'!$AA$20:$AA$23,'Lista Suspensa'!$AB$20:$AB$23,"N/A")</f>
        <v>S</v>
      </c>
    </row>
    <row r="2382" spans="1:54" ht="12" customHeight="1">
      <c r="A2382" s="151" t="s">
        <v>67</v>
      </c>
      <c r="B2382" s="152">
        <v>46135</v>
      </c>
      <c r="C2382" s="153" t="s">
        <v>297</v>
      </c>
      <c r="D2382" s="153" t="s">
        <v>455</v>
      </c>
      <c r="E2382" s="244">
        <v>78391772</v>
      </c>
      <c r="F2382" s="144" t="s">
        <v>4804</v>
      </c>
      <c r="G2382" s="230"/>
      <c r="H2382" s="154">
        <v>34255</v>
      </c>
      <c r="I2382" s="153">
        <v>32</v>
      </c>
      <c r="J2382" s="148" t="s">
        <v>70</v>
      </c>
      <c r="K2382" s="153" t="s">
        <v>59</v>
      </c>
      <c r="L2382" s="153"/>
      <c r="M2382" s="153"/>
      <c r="N2382" s="153">
        <v>500</v>
      </c>
      <c r="O2382" s="155">
        <v>11952365951</v>
      </c>
      <c r="P2382" s="156" t="s">
        <v>2077</v>
      </c>
      <c r="Q2382" s="157" t="s">
        <v>110</v>
      </c>
      <c r="R2382" s="158">
        <v>46141</v>
      </c>
      <c r="S2382" s="159"/>
      <c r="T2382" s="159" t="s">
        <v>62</v>
      </c>
      <c r="U2382" s="159" t="s">
        <v>111</v>
      </c>
      <c r="V2382" s="154">
        <v>46141</v>
      </c>
      <c r="W2382" s="154">
        <v>46146</v>
      </c>
      <c r="X2382" s="154" t="s">
        <v>126</v>
      </c>
      <c r="Y2382" s="160" t="s">
        <v>3403</v>
      </c>
      <c r="Z2382" s="160" t="s">
        <v>128</v>
      </c>
      <c r="AA2382" s="153">
        <v>76</v>
      </c>
      <c r="AB2382" s="153">
        <v>1.56</v>
      </c>
      <c r="AC2382" s="182">
        <f t="shared" si="76"/>
        <v>31.229454306377381</v>
      </c>
      <c r="AD2382" s="153" t="str">
        <f t="shared" si="77"/>
        <v>OBESIDADE I</v>
      </c>
      <c r="AE2382" s="233" t="s">
        <v>135</v>
      </c>
      <c r="AF2382" s="153" t="s">
        <v>130</v>
      </c>
      <c r="AG2382" s="159"/>
      <c r="AH2382" s="153"/>
      <c r="AI2382" s="161"/>
      <c r="AJ2382" s="153"/>
      <c r="AK2382" s="153"/>
      <c r="AL2382" s="207" t="s">
        <v>136</v>
      </c>
      <c r="AM2382" s="207"/>
      <c r="AN2382" s="207"/>
      <c r="AO2382" s="207" t="str">
        <f ca="1">IF(R2382="","",IF(R2382&gt;TODAY(),"0 meses",DATEDIF(R2382,TODAY(),"m") &amp; " meses"))</f>
        <v>1 meses</v>
      </c>
      <c r="AP2382" s="147" t="s">
        <v>4751</v>
      </c>
      <c r="AQ2382" s="147" t="s">
        <v>67</v>
      </c>
      <c r="AR2382" s="147"/>
      <c r="AS2382" s="209" t="s">
        <v>68</v>
      </c>
      <c r="AT2382" s="223" t="str">
        <f>MONTH(B2382)&amp;"/"&amp;YEAR(B2382)</f>
        <v>4/2026</v>
      </c>
      <c r="AU2382" s="223">
        <f>WEEKNUM(B2382)-WEEKNUM(EOMONTH(B2382,-1)+1)+1</f>
        <v>4</v>
      </c>
      <c r="AV2382" s="209" t="str">
        <f>MONTH(R2382)&amp;"/"&amp;YEAR(R2382)</f>
        <v>4/2026</v>
      </c>
      <c r="AW2382" s="209">
        <f>WEEKNUM(R2382)-WEEKNUM(EOMONTH(R2382,-1)+1)+1</f>
        <v>5</v>
      </c>
      <c r="AX2382" s="209">
        <f>IF(BB2382="S",IF(Q2382="1. Aceitou o programa",R2382-B2382,0),0)</f>
        <v>6</v>
      </c>
      <c r="AY2382" s="209">
        <f>IF(BB2382="S",IF(AND(S2382&lt;&gt;"",R2382&lt;&gt;""),S2382-R2382,0),0)</f>
        <v>0</v>
      </c>
      <c r="AZ2382" s="209">
        <f>IF(BB2382="S",IF(Q2382="1. Aceitou o programa",IF(OR(X2382="Não se Aplica",X2382=""),IF(OR(W2382="Não se Aplica",W2382=""),0,W2382-V2382),AVERAGE(X2382-W2382,W2382-V2382)),0),0)</f>
        <v>5</v>
      </c>
      <c r="BA2382" s="209">
        <f>IF(BB2382="S",IF(AND(Q2382="1. Aceitou o programa",AH2382="Realizada"),IFERROR(IF(AG2382="",0,AG2382-R2382),0),0),0)</f>
        <v>0</v>
      </c>
      <c r="BB2382" s="209" t="str">
        <f>_xlfn.XLOOKUP(U2382,'Lista Suspensa'!$AA$20:$AA$23,'Lista Suspensa'!$AB$20:$AB$23,"N/A")</f>
        <v>S</v>
      </c>
    </row>
    <row r="2383" spans="1:54" ht="12" customHeight="1">
      <c r="A2383" s="151" t="s">
        <v>67</v>
      </c>
      <c r="B2383" s="152">
        <v>46140</v>
      </c>
      <c r="C2383" s="153" t="s">
        <v>297</v>
      </c>
      <c r="D2383" s="153" t="s">
        <v>455</v>
      </c>
      <c r="E2383" s="244">
        <v>86883380</v>
      </c>
      <c r="F2383" s="144" t="s">
        <v>4805</v>
      </c>
      <c r="G2383" s="230"/>
      <c r="H2383" s="154">
        <v>32525</v>
      </c>
      <c r="I2383" s="153">
        <v>37</v>
      </c>
      <c r="J2383" s="148" t="s">
        <v>58</v>
      </c>
      <c r="K2383" s="153" t="s">
        <v>59</v>
      </c>
      <c r="L2383" s="153"/>
      <c r="M2383" s="153"/>
      <c r="N2383" s="153">
        <v>450</v>
      </c>
      <c r="O2383" s="155">
        <v>11954880683</v>
      </c>
      <c r="P2383" s="156" t="s">
        <v>2242</v>
      </c>
      <c r="Q2383" s="157" t="s">
        <v>110</v>
      </c>
      <c r="R2383" s="158">
        <v>46141</v>
      </c>
      <c r="S2383" s="159"/>
      <c r="T2383" s="159" t="s">
        <v>62</v>
      </c>
      <c r="U2383" s="159" t="s">
        <v>111</v>
      </c>
      <c r="V2383" s="154">
        <v>46141</v>
      </c>
      <c r="W2383" s="154" t="s">
        <v>126</v>
      </c>
      <c r="X2383" s="154" t="s">
        <v>126</v>
      </c>
      <c r="Y2383" s="160" t="s">
        <v>4806</v>
      </c>
      <c r="Z2383" s="160" t="s">
        <v>128</v>
      </c>
      <c r="AA2383" s="153">
        <v>105</v>
      </c>
      <c r="AB2383" s="153">
        <v>1.74</v>
      </c>
      <c r="AC2383" s="182">
        <f t="shared" si="76"/>
        <v>34.68093539437178</v>
      </c>
      <c r="AD2383" s="153" t="str">
        <f t="shared" si="77"/>
        <v>OBESIDADE I</v>
      </c>
      <c r="AE2383" s="233" t="s">
        <v>135</v>
      </c>
      <c r="AF2383" s="153" t="s">
        <v>130</v>
      </c>
      <c r="AG2383" s="159"/>
      <c r="AH2383" s="153"/>
      <c r="AI2383" s="161"/>
      <c r="AJ2383" s="153"/>
      <c r="AK2383" s="153"/>
      <c r="AL2383" s="207" t="s">
        <v>136</v>
      </c>
      <c r="AM2383" s="207"/>
      <c r="AN2383" s="207"/>
      <c r="AO2383" s="207" t="str">
        <f ca="1">IF(R2383="","",IF(R2383&gt;TODAY(),"0 meses",DATEDIF(R2383,TODAY(),"m") &amp; " meses"))</f>
        <v>1 meses</v>
      </c>
      <c r="AP2383" s="147" t="s">
        <v>4751</v>
      </c>
      <c r="AQ2383" s="147" t="s">
        <v>67</v>
      </c>
      <c r="AR2383" s="147"/>
      <c r="AS2383" s="209" t="s">
        <v>68</v>
      </c>
      <c r="AT2383" s="223" t="str">
        <f>MONTH(B2383)&amp;"/"&amp;YEAR(B2383)</f>
        <v>4/2026</v>
      </c>
      <c r="AU2383" s="223">
        <f>WEEKNUM(B2383)-WEEKNUM(EOMONTH(B2383,-1)+1)+1</f>
        <v>5</v>
      </c>
      <c r="AV2383" s="209" t="str">
        <f>MONTH(R2383)&amp;"/"&amp;YEAR(R2383)</f>
        <v>4/2026</v>
      </c>
      <c r="AW2383" s="209">
        <f>WEEKNUM(R2383)-WEEKNUM(EOMONTH(R2383,-1)+1)+1</f>
        <v>5</v>
      </c>
      <c r="AX2383" s="209">
        <f>IF(BB2383="S",IF(Q2383="1. Aceitou o programa",R2383-B2383,0),0)</f>
        <v>1</v>
      </c>
      <c r="AY2383" s="209">
        <f>IF(BB2383="S",IF(AND(S2383&lt;&gt;"",R2383&lt;&gt;""),S2383-R2383,0),0)</f>
        <v>0</v>
      </c>
      <c r="AZ2383" s="209">
        <f>IF(BB2383="S",IF(Q2383="1. Aceitou o programa",IF(OR(X2383="Não se Aplica",X2383=""),IF(OR(W2383="Não se Aplica",W2383=""),0,W2383-V2383),AVERAGE(X2383-W2383,W2383-V2383)),0),0)</f>
        <v>0</v>
      </c>
      <c r="BA2383" s="209">
        <f>IF(BB2383="S",IF(AND(Q2383="1. Aceitou o programa",AH2383="Realizada"),IFERROR(IF(AG2383="",0,AG2383-R2383),0),0),0)</f>
        <v>0</v>
      </c>
      <c r="BB2383" s="209" t="str">
        <f>_xlfn.XLOOKUP(U2383,'Lista Suspensa'!$AA$20:$AA$23,'Lista Suspensa'!$AB$20:$AB$23,"N/A")</f>
        <v>S</v>
      </c>
    </row>
    <row r="2384" spans="1:54" ht="12" customHeight="1">
      <c r="A2384" s="151" t="s">
        <v>67</v>
      </c>
      <c r="B2384" s="152">
        <v>46140</v>
      </c>
      <c r="C2384" s="153" t="s">
        <v>297</v>
      </c>
      <c r="D2384" s="153" t="s">
        <v>455</v>
      </c>
      <c r="E2384" s="244">
        <v>74141566</v>
      </c>
      <c r="F2384" s="144" t="s">
        <v>4807</v>
      </c>
      <c r="G2384" s="230"/>
      <c r="H2384" s="154">
        <v>29873</v>
      </c>
      <c r="I2384" s="153">
        <v>44</v>
      </c>
      <c r="J2384" s="148" t="s">
        <v>58</v>
      </c>
      <c r="K2384" s="153" t="s">
        <v>59</v>
      </c>
      <c r="L2384" s="153"/>
      <c r="M2384" s="153"/>
      <c r="N2384" s="153">
        <v>500</v>
      </c>
      <c r="O2384" s="155">
        <v>11982006866</v>
      </c>
      <c r="P2384" s="156" t="s">
        <v>2077</v>
      </c>
      <c r="Q2384" s="157" t="s">
        <v>110</v>
      </c>
      <c r="R2384" s="158">
        <v>46141</v>
      </c>
      <c r="S2384" s="159"/>
      <c r="T2384" s="159" t="s">
        <v>62</v>
      </c>
      <c r="U2384" s="159" t="s">
        <v>111</v>
      </c>
      <c r="V2384" s="154">
        <v>46141</v>
      </c>
      <c r="W2384" s="154" t="s">
        <v>126</v>
      </c>
      <c r="X2384" s="154" t="s">
        <v>126</v>
      </c>
      <c r="Y2384" s="160" t="s">
        <v>2973</v>
      </c>
      <c r="Z2384" s="160" t="s">
        <v>128</v>
      </c>
      <c r="AA2384" s="153">
        <v>116</v>
      </c>
      <c r="AB2384" s="153">
        <v>1.85</v>
      </c>
      <c r="AC2384" s="182">
        <f t="shared" si="76"/>
        <v>33.893352812271729</v>
      </c>
      <c r="AD2384" s="153" t="str">
        <f t="shared" si="77"/>
        <v>OBESIDADE I</v>
      </c>
      <c r="AE2384" s="233" t="s">
        <v>135</v>
      </c>
      <c r="AF2384" s="153" t="s">
        <v>130</v>
      </c>
      <c r="AG2384" s="159"/>
      <c r="AH2384" s="153"/>
      <c r="AI2384" s="161"/>
      <c r="AJ2384" s="153"/>
      <c r="AK2384" s="153"/>
      <c r="AL2384" s="207" t="s">
        <v>131</v>
      </c>
      <c r="AM2384" s="207"/>
      <c r="AN2384" s="207"/>
      <c r="AO2384" s="207" t="str">
        <f ca="1">IF(R2384="","",IF(R2384&gt;TODAY(),"0 meses",DATEDIF(R2384,TODAY(),"m") &amp; " meses"))</f>
        <v>1 meses</v>
      </c>
      <c r="AP2384" s="147" t="s">
        <v>4751</v>
      </c>
      <c r="AQ2384" s="147" t="s">
        <v>67</v>
      </c>
      <c r="AR2384" s="147"/>
      <c r="AS2384" s="209" t="s">
        <v>68</v>
      </c>
      <c r="AT2384" s="223" t="str">
        <f>MONTH(B2384)&amp;"/"&amp;YEAR(B2384)</f>
        <v>4/2026</v>
      </c>
      <c r="AU2384" s="223">
        <f>WEEKNUM(B2384)-WEEKNUM(EOMONTH(B2384,-1)+1)+1</f>
        <v>5</v>
      </c>
      <c r="AV2384" s="209" t="str">
        <f>MONTH(R2384)&amp;"/"&amp;YEAR(R2384)</f>
        <v>4/2026</v>
      </c>
      <c r="AW2384" s="209">
        <f>WEEKNUM(R2384)-WEEKNUM(EOMONTH(R2384,-1)+1)+1</f>
        <v>5</v>
      </c>
      <c r="AX2384" s="209">
        <f>IF(BB2384="S",IF(Q2384="1. Aceitou o programa",R2384-B2384,0),0)</f>
        <v>1</v>
      </c>
      <c r="AY2384" s="209">
        <f>IF(BB2384="S",IF(AND(S2384&lt;&gt;"",R2384&lt;&gt;""),S2384-R2384,0),0)</f>
        <v>0</v>
      </c>
      <c r="AZ2384" s="209">
        <f>IF(BB2384="S",IF(Q2384="1. Aceitou o programa",IF(OR(X2384="Não se Aplica",X2384=""),IF(OR(W2384="Não se Aplica",W2384=""),0,W2384-V2384),AVERAGE(X2384-W2384,W2384-V2384)),0),0)</f>
        <v>0</v>
      </c>
      <c r="BA2384" s="209">
        <f>IF(BB2384="S",IF(AND(Q2384="1. Aceitou o programa",AH2384="Realizada"),IFERROR(IF(AG2384="",0,AG2384-R2384),0),0),0)</f>
        <v>0</v>
      </c>
      <c r="BB2384" s="209" t="str">
        <f>_xlfn.XLOOKUP(U2384,'Lista Suspensa'!$AA$20:$AA$23,'Lista Suspensa'!$AB$20:$AB$23,"N/A")</f>
        <v>S</v>
      </c>
    </row>
    <row r="2385" spans="1:54" ht="12" customHeight="1">
      <c r="A2385" s="151" t="s">
        <v>67</v>
      </c>
      <c r="B2385" s="152">
        <v>46140</v>
      </c>
      <c r="C2385" s="153" t="s">
        <v>297</v>
      </c>
      <c r="D2385" s="153" t="s">
        <v>455</v>
      </c>
      <c r="E2385" s="244">
        <v>95593537</v>
      </c>
      <c r="F2385" s="144" t="s">
        <v>4808</v>
      </c>
      <c r="G2385" s="230"/>
      <c r="H2385" s="154">
        <v>28175</v>
      </c>
      <c r="I2385" s="153">
        <v>49</v>
      </c>
      <c r="J2385" s="148" t="s">
        <v>70</v>
      </c>
      <c r="K2385" s="153" t="s">
        <v>101</v>
      </c>
      <c r="L2385" s="153"/>
      <c r="M2385" s="153"/>
      <c r="N2385" s="153">
        <v>450</v>
      </c>
      <c r="O2385" s="155">
        <v>21997483943</v>
      </c>
      <c r="P2385" s="156" t="s">
        <v>89</v>
      </c>
      <c r="Q2385" s="157" t="s">
        <v>110</v>
      </c>
      <c r="R2385" s="158">
        <v>46141</v>
      </c>
      <c r="S2385" s="159"/>
      <c r="T2385" s="159" t="s">
        <v>62</v>
      </c>
      <c r="U2385" s="159" t="s">
        <v>111</v>
      </c>
      <c r="V2385" s="154">
        <v>46141</v>
      </c>
      <c r="W2385" s="154" t="s">
        <v>126</v>
      </c>
      <c r="X2385" s="154" t="s">
        <v>126</v>
      </c>
      <c r="Y2385" s="160" t="s">
        <v>4809</v>
      </c>
      <c r="Z2385" s="160" t="s">
        <v>128</v>
      </c>
      <c r="AA2385" s="153">
        <v>119.8</v>
      </c>
      <c r="AB2385" s="153">
        <v>1.73</v>
      </c>
      <c r="AC2385" s="182">
        <f t="shared" si="76"/>
        <v>40.028066423869824</v>
      </c>
      <c r="AD2385" s="153" t="str">
        <f t="shared" si="77"/>
        <v>OBESIDADE III</v>
      </c>
      <c r="AE2385" s="233" t="s">
        <v>135</v>
      </c>
      <c r="AF2385" s="153" t="s">
        <v>130</v>
      </c>
      <c r="AG2385" s="159"/>
      <c r="AH2385" s="153"/>
      <c r="AI2385" s="161"/>
      <c r="AJ2385" s="153"/>
      <c r="AK2385" s="153"/>
      <c r="AL2385" s="207" t="s">
        <v>131</v>
      </c>
      <c r="AM2385" s="207"/>
      <c r="AN2385" s="207"/>
      <c r="AO2385" s="207" t="str">
        <f ca="1">IF(R2385="","",IF(R2385&gt;TODAY(),"0 meses",DATEDIF(R2385,TODAY(),"m") &amp; " meses"))</f>
        <v>1 meses</v>
      </c>
      <c r="AP2385" s="147" t="s">
        <v>4751</v>
      </c>
      <c r="AQ2385" s="147" t="s">
        <v>67</v>
      </c>
      <c r="AR2385" s="147"/>
      <c r="AS2385" s="209" t="s">
        <v>68</v>
      </c>
      <c r="AT2385" s="223" t="str">
        <f>MONTH(B2385)&amp;"/"&amp;YEAR(B2385)</f>
        <v>4/2026</v>
      </c>
      <c r="AU2385" s="223">
        <f>WEEKNUM(B2385)-WEEKNUM(EOMONTH(B2385,-1)+1)+1</f>
        <v>5</v>
      </c>
      <c r="AV2385" s="209" t="str">
        <f>MONTH(R2385)&amp;"/"&amp;YEAR(R2385)</f>
        <v>4/2026</v>
      </c>
      <c r="AW2385" s="209">
        <f>WEEKNUM(R2385)-WEEKNUM(EOMONTH(R2385,-1)+1)+1</f>
        <v>5</v>
      </c>
      <c r="AX2385" s="209">
        <f>IF(BB2385="S",IF(Q2385="1. Aceitou o programa",R2385-B2385,0),0)</f>
        <v>1</v>
      </c>
      <c r="AY2385" s="209">
        <f>IF(BB2385="S",IF(AND(S2385&lt;&gt;"",R2385&lt;&gt;""),S2385-R2385,0),0)</f>
        <v>0</v>
      </c>
      <c r="AZ2385" s="209">
        <f>IF(BB2385="S",IF(Q2385="1. Aceitou o programa",IF(OR(X2385="Não se Aplica",X2385=""),IF(OR(W2385="Não se Aplica",W2385=""),0,W2385-V2385),AVERAGE(X2385-W2385,W2385-V2385)),0),0)</f>
        <v>0</v>
      </c>
      <c r="BA2385" s="209">
        <f>IF(BB2385="S",IF(AND(Q2385="1. Aceitou o programa",AH2385="Realizada"),IFERROR(IF(AG2385="",0,AG2385-R2385),0),0),0)</f>
        <v>0</v>
      </c>
      <c r="BB2385" s="209" t="str">
        <f>_xlfn.XLOOKUP(U2385,'Lista Suspensa'!$AA$20:$AA$23,'Lista Suspensa'!$AB$20:$AB$23,"N/A")</f>
        <v>S</v>
      </c>
    </row>
    <row r="2386" spans="1:54" ht="12" customHeight="1">
      <c r="A2386" s="151" t="s">
        <v>67</v>
      </c>
      <c r="B2386" s="152">
        <v>46140</v>
      </c>
      <c r="C2386" s="153" t="s">
        <v>297</v>
      </c>
      <c r="D2386" s="153" t="s">
        <v>455</v>
      </c>
      <c r="E2386" s="244">
        <v>94325412</v>
      </c>
      <c r="F2386" s="144" t="s">
        <v>4810</v>
      </c>
      <c r="G2386" s="230"/>
      <c r="H2386" s="154">
        <v>33464</v>
      </c>
      <c r="I2386" s="153">
        <v>34</v>
      </c>
      <c r="J2386" s="148" t="s">
        <v>70</v>
      </c>
      <c r="K2386" s="153" t="s">
        <v>101</v>
      </c>
      <c r="L2386" s="153"/>
      <c r="M2386" s="153"/>
      <c r="N2386" s="153">
        <v>450</v>
      </c>
      <c r="O2386" s="155">
        <v>21971754548</v>
      </c>
      <c r="P2386" s="156" t="s">
        <v>89</v>
      </c>
      <c r="Q2386" s="157" t="s">
        <v>110</v>
      </c>
      <c r="R2386" s="158">
        <v>46141</v>
      </c>
      <c r="S2386" s="159"/>
      <c r="T2386" s="159" t="s">
        <v>62</v>
      </c>
      <c r="U2386" s="159" t="s">
        <v>111</v>
      </c>
      <c r="V2386" s="154">
        <v>46141</v>
      </c>
      <c r="W2386" s="154" t="s">
        <v>126</v>
      </c>
      <c r="X2386" s="154" t="s">
        <v>126</v>
      </c>
      <c r="Y2386" s="160" t="s">
        <v>4707</v>
      </c>
      <c r="Z2386" s="160" t="s">
        <v>128</v>
      </c>
      <c r="AA2386" s="153">
        <v>71</v>
      </c>
      <c r="AB2386" s="153">
        <v>1.57</v>
      </c>
      <c r="AC2386" s="182">
        <f t="shared" si="76"/>
        <v>28.804413972169254</v>
      </c>
      <c r="AD2386" s="153" t="str">
        <f t="shared" si="77"/>
        <v>SOBREPESO</v>
      </c>
      <c r="AE2386" s="233" t="s">
        <v>139</v>
      </c>
      <c r="AF2386" s="153" t="s">
        <v>130</v>
      </c>
      <c r="AG2386" s="159"/>
      <c r="AH2386" s="153"/>
      <c r="AI2386" s="161"/>
      <c r="AJ2386" s="153"/>
      <c r="AK2386" s="153"/>
      <c r="AL2386" s="207" t="s">
        <v>136</v>
      </c>
      <c r="AM2386" s="207"/>
      <c r="AN2386" s="207"/>
      <c r="AO2386" s="207" t="str">
        <f ca="1">IF(R2386="","",IF(R2386&gt;TODAY(),"0 meses",DATEDIF(R2386,TODAY(),"m") &amp; " meses"))</f>
        <v>1 meses</v>
      </c>
      <c r="AP2386" s="147" t="s">
        <v>4751</v>
      </c>
      <c r="AQ2386" s="147" t="s">
        <v>67</v>
      </c>
      <c r="AR2386" s="147"/>
      <c r="AS2386" s="209" t="s">
        <v>68</v>
      </c>
      <c r="AT2386" s="223" t="str">
        <f>MONTH(B2386)&amp;"/"&amp;YEAR(B2386)</f>
        <v>4/2026</v>
      </c>
      <c r="AU2386" s="223">
        <f>WEEKNUM(B2386)-WEEKNUM(EOMONTH(B2386,-1)+1)+1</f>
        <v>5</v>
      </c>
      <c r="AV2386" s="209" t="str">
        <f>MONTH(R2386)&amp;"/"&amp;YEAR(R2386)</f>
        <v>4/2026</v>
      </c>
      <c r="AW2386" s="209">
        <f>WEEKNUM(R2386)-WEEKNUM(EOMONTH(R2386,-1)+1)+1</f>
        <v>5</v>
      </c>
      <c r="AX2386" s="209">
        <f>IF(BB2386="S",IF(Q2386="1. Aceitou o programa",R2386-B2386,0),0)</f>
        <v>1</v>
      </c>
      <c r="AY2386" s="209">
        <f>IF(BB2386="S",IF(AND(S2386&lt;&gt;"",R2386&lt;&gt;""),S2386-R2386,0),0)</f>
        <v>0</v>
      </c>
      <c r="AZ2386" s="209">
        <f>IF(BB2386="S",IF(Q2386="1. Aceitou o programa",IF(OR(X2386="Não se Aplica",X2386=""),IF(OR(W2386="Não se Aplica",W2386=""),0,W2386-V2386),AVERAGE(X2386-W2386,W2386-V2386)),0),0)</f>
        <v>0</v>
      </c>
      <c r="BA2386" s="209">
        <f>IF(BB2386="S",IF(AND(Q2386="1. Aceitou o programa",AH2386="Realizada"),IFERROR(IF(AG2386="",0,AG2386-R2386),0),0),0)</f>
        <v>0</v>
      </c>
      <c r="BB2386" s="209" t="str">
        <f>_xlfn.XLOOKUP(U2386,'Lista Suspensa'!$AA$20:$AA$23,'Lista Suspensa'!$AB$20:$AB$23,"N/A")</f>
        <v>S</v>
      </c>
    </row>
    <row r="2387" spans="1:54" ht="12" customHeight="1">
      <c r="A2387" s="151" t="s">
        <v>67</v>
      </c>
      <c r="B2387" s="152">
        <v>46140</v>
      </c>
      <c r="C2387" s="153" t="s">
        <v>297</v>
      </c>
      <c r="D2387" s="153" t="s">
        <v>455</v>
      </c>
      <c r="E2387" s="244">
        <v>95933668</v>
      </c>
      <c r="F2387" s="144" t="s">
        <v>4811</v>
      </c>
      <c r="G2387" s="230"/>
      <c r="H2387" s="154">
        <v>28093</v>
      </c>
      <c r="I2387" s="153">
        <v>49</v>
      </c>
      <c r="J2387" s="148" t="s">
        <v>70</v>
      </c>
      <c r="K2387" s="153" t="s">
        <v>59</v>
      </c>
      <c r="L2387" s="153"/>
      <c r="M2387" s="153"/>
      <c r="N2387" s="153">
        <v>60</v>
      </c>
      <c r="O2387" s="155">
        <v>11947176597</v>
      </c>
      <c r="P2387" s="156" t="s">
        <v>2242</v>
      </c>
      <c r="Q2387" s="157" t="s">
        <v>110</v>
      </c>
      <c r="R2387" s="158">
        <v>46141</v>
      </c>
      <c r="S2387" s="159"/>
      <c r="T2387" s="159" t="s">
        <v>62</v>
      </c>
      <c r="U2387" s="159" t="s">
        <v>111</v>
      </c>
      <c r="V2387" s="154">
        <v>46141</v>
      </c>
      <c r="W2387" s="154" t="s">
        <v>126</v>
      </c>
      <c r="X2387" s="154" t="s">
        <v>126</v>
      </c>
      <c r="Y2387" s="160" t="s">
        <v>4812</v>
      </c>
      <c r="Z2387" s="160" t="s">
        <v>128</v>
      </c>
      <c r="AA2387" s="153">
        <v>78</v>
      </c>
      <c r="AB2387" s="153">
        <v>1.54</v>
      </c>
      <c r="AC2387" s="182">
        <f t="shared" si="76"/>
        <v>32.889188733344575</v>
      </c>
      <c r="AD2387" s="153" t="str">
        <f t="shared" si="77"/>
        <v>OBESIDADE I</v>
      </c>
      <c r="AE2387" s="233" t="s">
        <v>1264</v>
      </c>
      <c r="AF2387" s="153" t="s">
        <v>130</v>
      </c>
      <c r="AG2387" s="159"/>
      <c r="AH2387" s="153"/>
      <c r="AI2387" s="161"/>
      <c r="AJ2387" s="153"/>
      <c r="AK2387" s="153"/>
      <c r="AL2387" s="207" t="s">
        <v>136</v>
      </c>
      <c r="AM2387" s="207"/>
      <c r="AN2387" s="207"/>
      <c r="AO2387" s="207" t="str">
        <f ca="1">IF(R2387="","",IF(R2387&gt;TODAY(),"0 meses",DATEDIF(R2387,TODAY(),"m") &amp; " meses"))</f>
        <v>1 meses</v>
      </c>
      <c r="AP2387" s="147" t="s">
        <v>4751</v>
      </c>
      <c r="AQ2387" s="147" t="s">
        <v>67</v>
      </c>
      <c r="AR2387" s="147"/>
      <c r="AS2387" s="209" t="s">
        <v>68</v>
      </c>
      <c r="AT2387" s="223" t="str">
        <f>MONTH(B2387)&amp;"/"&amp;YEAR(B2387)</f>
        <v>4/2026</v>
      </c>
      <c r="AU2387" s="223">
        <f>WEEKNUM(B2387)-WEEKNUM(EOMONTH(B2387,-1)+1)+1</f>
        <v>5</v>
      </c>
      <c r="AV2387" s="209" t="str">
        <f>MONTH(R2387)&amp;"/"&amp;YEAR(R2387)</f>
        <v>4/2026</v>
      </c>
      <c r="AW2387" s="209">
        <f>WEEKNUM(R2387)-WEEKNUM(EOMONTH(R2387,-1)+1)+1</f>
        <v>5</v>
      </c>
      <c r="AX2387" s="209">
        <f>IF(BB2387="S",IF(Q2387="1. Aceitou o programa",R2387-B2387,0),0)</f>
        <v>1</v>
      </c>
      <c r="AY2387" s="209">
        <f>IF(BB2387="S",IF(AND(S2387&lt;&gt;"",R2387&lt;&gt;""),S2387-R2387,0),0)</f>
        <v>0</v>
      </c>
      <c r="AZ2387" s="209">
        <f>IF(BB2387="S",IF(Q2387="1. Aceitou o programa",IF(OR(X2387="Não se Aplica",X2387=""),IF(OR(W2387="Não se Aplica",W2387=""),0,W2387-V2387),AVERAGE(X2387-W2387,W2387-V2387)),0),0)</f>
        <v>0</v>
      </c>
      <c r="BA2387" s="209">
        <f>IF(BB2387="S",IF(AND(Q2387="1. Aceitou o programa",AH2387="Realizada"),IFERROR(IF(AG2387="",0,AG2387-R2387),0),0),0)</f>
        <v>0</v>
      </c>
      <c r="BB2387" s="209" t="str">
        <f>_xlfn.XLOOKUP(U2387,'Lista Suspensa'!$AA$20:$AA$23,'Lista Suspensa'!$AB$20:$AB$23,"N/A")</f>
        <v>S</v>
      </c>
    </row>
    <row r="2388" spans="1:54" ht="12" customHeight="1">
      <c r="A2388" s="151" t="s">
        <v>54</v>
      </c>
      <c r="B2388" s="152">
        <v>46083</v>
      </c>
      <c r="C2388" s="153" t="s">
        <v>55</v>
      </c>
      <c r="D2388" s="153" t="s">
        <v>56</v>
      </c>
      <c r="E2388" s="244">
        <v>89205874</v>
      </c>
      <c r="F2388" s="144" t="s">
        <v>4813</v>
      </c>
      <c r="G2388" s="230"/>
      <c r="H2388" s="154">
        <v>31376</v>
      </c>
      <c r="I2388" s="153">
        <v>40</v>
      </c>
      <c r="J2388" s="148" t="s">
        <v>70</v>
      </c>
      <c r="K2388" s="153"/>
      <c r="L2388" s="153"/>
      <c r="M2388" s="153"/>
      <c r="N2388" s="153">
        <v>80</v>
      </c>
      <c r="O2388" s="155" t="s">
        <v>4814</v>
      </c>
      <c r="P2388" s="156" t="s">
        <v>89</v>
      </c>
      <c r="Q2388" s="157" t="s">
        <v>110</v>
      </c>
      <c r="R2388" s="158">
        <v>46142</v>
      </c>
      <c r="S2388" s="159"/>
      <c r="T2388" s="159" t="s">
        <v>62</v>
      </c>
      <c r="U2388" s="159" t="s">
        <v>111</v>
      </c>
      <c r="V2388" s="154">
        <v>46118</v>
      </c>
      <c r="W2388" s="154">
        <v>46141</v>
      </c>
      <c r="X2388" s="154" t="s">
        <v>126</v>
      </c>
      <c r="Y2388" s="160" t="s">
        <v>4815</v>
      </c>
      <c r="Z2388" s="160" t="s">
        <v>128</v>
      </c>
      <c r="AA2388" s="153">
        <v>114</v>
      </c>
      <c r="AB2388" s="153">
        <v>1.75</v>
      </c>
      <c r="AC2388" s="182">
        <f t="shared" si="76"/>
        <v>37.224489795918366</v>
      </c>
      <c r="AD2388" s="153" t="str">
        <f t="shared" si="77"/>
        <v>OBESIDADE II</v>
      </c>
      <c r="AE2388" s="233" t="s">
        <v>135</v>
      </c>
      <c r="AF2388" s="153" t="s">
        <v>130</v>
      </c>
      <c r="AG2388" s="159"/>
      <c r="AH2388" s="153"/>
      <c r="AI2388" s="161"/>
      <c r="AJ2388" s="153"/>
      <c r="AK2388" s="153"/>
      <c r="AL2388" s="207" t="s">
        <v>131</v>
      </c>
      <c r="AM2388" s="207"/>
      <c r="AN2388" s="207"/>
      <c r="AO2388" s="207" t="str">
        <f ca="1">IF(R2388="","",IF(R2388&gt;TODAY(),"0 meses",DATEDIF(R2388,TODAY(),"m") &amp; " meses"))</f>
        <v>1 meses</v>
      </c>
      <c r="AP2388" s="147" t="s">
        <v>4751</v>
      </c>
      <c r="AQ2388" s="147" t="s">
        <v>67</v>
      </c>
      <c r="AR2388" s="147"/>
      <c r="AS2388" s="209" t="s">
        <v>68</v>
      </c>
      <c r="AT2388" s="223" t="str">
        <f>MONTH(B2388)&amp;"/"&amp;YEAR(B2388)</f>
        <v>3/2026</v>
      </c>
      <c r="AU2388" s="223">
        <f>WEEKNUM(B2388)-WEEKNUM(EOMONTH(B2388,-1)+1)+1</f>
        <v>1</v>
      </c>
      <c r="AV2388" s="209" t="str">
        <f>MONTH(R2388)&amp;"/"&amp;YEAR(R2388)</f>
        <v>4/2026</v>
      </c>
      <c r="AW2388" s="209">
        <f>WEEKNUM(R2388)-WEEKNUM(EOMONTH(R2388,-1)+1)+1</f>
        <v>5</v>
      </c>
      <c r="AX2388" s="209">
        <f>IF(BB2388="S",IF(Q2388="1. Aceitou o programa",R2388-B2388,0),0)</f>
        <v>59</v>
      </c>
      <c r="AY2388" s="209">
        <f>IF(BB2388="S",IF(AND(S2388&lt;&gt;"",R2388&lt;&gt;""),S2388-R2388,0),0)</f>
        <v>0</v>
      </c>
      <c r="AZ2388" s="209">
        <f>IF(BB2388="S",IF(Q2388="1. Aceitou o programa",IF(OR(X2388="Não se Aplica",X2388=""),IF(OR(W2388="Não se Aplica",W2388=""),0,W2388-V2388),AVERAGE(X2388-W2388,W2388-V2388)),0),0)</f>
        <v>23</v>
      </c>
      <c r="BA2388" s="209">
        <f>IF(BB2388="S",IF(AND(Q2388="1. Aceitou o programa",AH2388="Realizada"),IFERROR(IF(AG2388="",0,AG2388-R2388),0),0),0)</f>
        <v>0</v>
      </c>
      <c r="BB2388" s="209" t="str">
        <f>_xlfn.XLOOKUP(U2388,'Lista Suspensa'!$AA$20:$AA$23,'Lista Suspensa'!$AB$20:$AB$23,"N/A")</f>
        <v>S</v>
      </c>
    </row>
    <row r="2389" spans="1:54" ht="12" customHeight="1">
      <c r="A2389" s="151" t="s">
        <v>54</v>
      </c>
      <c r="B2389" s="152">
        <v>46083</v>
      </c>
      <c r="C2389" s="153" t="s">
        <v>55</v>
      </c>
      <c r="D2389" s="153" t="s">
        <v>56</v>
      </c>
      <c r="E2389" s="244">
        <v>84864323</v>
      </c>
      <c r="F2389" s="144" t="s">
        <v>4816</v>
      </c>
      <c r="G2389" s="230"/>
      <c r="H2389" s="154">
        <v>31390</v>
      </c>
      <c r="I2389" s="153">
        <v>40</v>
      </c>
      <c r="J2389" s="148" t="s">
        <v>70</v>
      </c>
      <c r="K2389" s="153"/>
      <c r="L2389" s="153"/>
      <c r="M2389" s="153"/>
      <c r="N2389" s="153">
        <v>400</v>
      </c>
      <c r="O2389" s="155">
        <v>11998453637</v>
      </c>
      <c r="P2389" s="156" t="s">
        <v>2077</v>
      </c>
      <c r="Q2389" s="157" t="s">
        <v>110</v>
      </c>
      <c r="R2389" s="158">
        <v>46142</v>
      </c>
      <c r="S2389" s="159"/>
      <c r="T2389" s="159" t="s">
        <v>62</v>
      </c>
      <c r="U2389" s="159" t="s">
        <v>111</v>
      </c>
      <c r="V2389" s="154">
        <v>46118</v>
      </c>
      <c r="W2389" s="154">
        <v>46142</v>
      </c>
      <c r="X2389" s="154" t="s">
        <v>126</v>
      </c>
      <c r="Y2389" s="160" t="s">
        <v>90</v>
      </c>
      <c r="Z2389" s="160" t="s">
        <v>190</v>
      </c>
      <c r="AA2389" s="153">
        <v>120</v>
      </c>
      <c r="AB2389" s="153">
        <v>1.66</v>
      </c>
      <c r="AC2389" s="182">
        <f t="shared" si="76"/>
        <v>43.547684714762667</v>
      </c>
      <c r="AD2389" s="153" t="str">
        <f t="shared" si="77"/>
        <v>OBESIDADE III</v>
      </c>
      <c r="AE2389" s="233" t="s">
        <v>427</v>
      </c>
      <c r="AF2389" s="153" t="s">
        <v>130</v>
      </c>
      <c r="AG2389" s="159"/>
      <c r="AH2389" s="153"/>
      <c r="AI2389" s="161"/>
      <c r="AJ2389" s="153"/>
      <c r="AK2389" s="153"/>
      <c r="AL2389" s="207" t="s">
        <v>131</v>
      </c>
      <c r="AM2389" s="207"/>
      <c r="AN2389" s="207"/>
      <c r="AO2389" s="207" t="str">
        <f ca="1">IF(R2389="","",IF(R2389&gt;TODAY(),"0 meses",DATEDIF(R2389,TODAY(),"m") &amp; " meses"))</f>
        <v>1 meses</v>
      </c>
      <c r="AP2389" s="147" t="s">
        <v>4751</v>
      </c>
      <c r="AQ2389" s="147" t="s">
        <v>67</v>
      </c>
      <c r="AR2389" s="147"/>
      <c r="AS2389" s="209" t="s">
        <v>68</v>
      </c>
      <c r="AT2389" s="223" t="str">
        <f>MONTH(B2389)&amp;"/"&amp;YEAR(B2389)</f>
        <v>3/2026</v>
      </c>
      <c r="AU2389" s="223">
        <f>WEEKNUM(B2389)-WEEKNUM(EOMONTH(B2389,-1)+1)+1</f>
        <v>1</v>
      </c>
      <c r="AV2389" s="209" t="str">
        <f>MONTH(R2389)&amp;"/"&amp;YEAR(R2389)</f>
        <v>4/2026</v>
      </c>
      <c r="AW2389" s="209">
        <f>WEEKNUM(R2389)-WEEKNUM(EOMONTH(R2389,-1)+1)+1</f>
        <v>5</v>
      </c>
      <c r="AX2389" s="209">
        <f>IF(BB2389="S",IF(Q2389="1. Aceitou o programa",R2389-B2389,0),0)</f>
        <v>59</v>
      </c>
      <c r="AY2389" s="209">
        <f>IF(BB2389="S",IF(AND(S2389&lt;&gt;"",R2389&lt;&gt;""),S2389-R2389,0),0)</f>
        <v>0</v>
      </c>
      <c r="AZ2389" s="209">
        <f>IF(BB2389="S",IF(Q2389="1. Aceitou o programa",IF(OR(X2389="Não se Aplica",X2389=""),IF(OR(W2389="Não se Aplica",W2389=""),0,W2389-V2389),AVERAGE(X2389-W2389,W2389-V2389)),0),0)</f>
        <v>24</v>
      </c>
      <c r="BA2389" s="209">
        <f>IF(BB2389="S",IF(AND(Q2389="1. Aceitou o programa",AH2389="Realizada"),IFERROR(IF(AG2389="",0,AG2389-R2389),0),0),0)</f>
        <v>0</v>
      </c>
      <c r="BB2389" s="209" t="str">
        <f>_xlfn.XLOOKUP(U2389,'Lista Suspensa'!$AA$20:$AA$23,'Lista Suspensa'!$AB$20:$AB$23,"N/A")</f>
        <v>S</v>
      </c>
    </row>
    <row r="2390" spans="1:54" ht="12" customHeight="1">
      <c r="A2390" s="151" t="s">
        <v>54</v>
      </c>
      <c r="B2390" s="152">
        <v>46083</v>
      </c>
      <c r="C2390" s="153" t="s">
        <v>55</v>
      </c>
      <c r="D2390" s="153" t="s">
        <v>56</v>
      </c>
      <c r="E2390" s="244">
        <v>94319892</v>
      </c>
      <c r="F2390" s="144" t="s">
        <v>4817</v>
      </c>
      <c r="G2390" s="230"/>
      <c r="H2390" s="154">
        <v>34661</v>
      </c>
      <c r="I2390" s="153">
        <v>31</v>
      </c>
      <c r="J2390" s="148" t="s">
        <v>70</v>
      </c>
      <c r="K2390" s="153"/>
      <c r="L2390" s="153"/>
      <c r="M2390" s="153"/>
      <c r="N2390" s="153">
        <v>110</v>
      </c>
      <c r="O2390" s="155" t="s">
        <v>4818</v>
      </c>
      <c r="P2390" s="156" t="s">
        <v>2077</v>
      </c>
      <c r="Q2390" s="157" t="s">
        <v>110</v>
      </c>
      <c r="R2390" s="158">
        <v>46142</v>
      </c>
      <c r="S2390" s="159"/>
      <c r="T2390" s="159" t="s">
        <v>62</v>
      </c>
      <c r="U2390" s="159" t="s">
        <v>111</v>
      </c>
      <c r="V2390" s="154">
        <v>46111</v>
      </c>
      <c r="W2390" s="154">
        <v>46142</v>
      </c>
      <c r="X2390" s="154" t="s">
        <v>126</v>
      </c>
      <c r="Y2390" s="160">
        <v>46111</v>
      </c>
      <c r="Z2390" s="160" t="s">
        <v>128</v>
      </c>
      <c r="AA2390" s="153">
        <v>153</v>
      </c>
      <c r="AB2390" s="153">
        <v>1.53</v>
      </c>
      <c r="AC2390" s="182">
        <f t="shared" si="76"/>
        <v>65.359477124183002</v>
      </c>
      <c r="AD2390" s="153" t="str">
        <f t="shared" si="77"/>
        <v>OBESIDADE III</v>
      </c>
      <c r="AE2390" s="233" t="s">
        <v>135</v>
      </c>
      <c r="AF2390" s="153" t="s">
        <v>130</v>
      </c>
      <c r="AG2390" s="159"/>
      <c r="AH2390" s="153"/>
      <c r="AI2390" s="161"/>
      <c r="AJ2390" s="153"/>
      <c r="AK2390" s="153"/>
      <c r="AL2390" s="207" t="s">
        <v>143</v>
      </c>
      <c r="AM2390" s="207"/>
      <c r="AN2390" s="207"/>
      <c r="AO2390" s="207" t="str">
        <f ca="1">IF(R2390="","",IF(R2390&gt;TODAY(),"0 meses",DATEDIF(R2390,TODAY(),"m") &amp; " meses"))</f>
        <v>1 meses</v>
      </c>
      <c r="AP2390" s="147" t="s">
        <v>4751</v>
      </c>
      <c r="AQ2390" s="147" t="s">
        <v>67</v>
      </c>
      <c r="AR2390" s="147"/>
      <c r="AS2390" s="209" t="s">
        <v>68</v>
      </c>
      <c r="AT2390" s="223" t="str">
        <f>MONTH(B2390)&amp;"/"&amp;YEAR(B2390)</f>
        <v>3/2026</v>
      </c>
      <c r="AU2390" s="223">
        <f>WEEKNUM(B2390)-WEEKNUM(EOMONTH(B2390,-1)+1)+1</f>
        <v>1</v>
      </c>
      <c r="AV2390" s="209" t="str">
        <f>MONTH(R2390)&amp;"/"&amp;YEAR(R2390)</f>
        <v>4/2026</v>
      </c>
      <c r="AW2390" s="209">
        <f>WEEKNUM(R2390)-WEEKNUM(EOMONTH(R2390,-1)+1)+1</f>
        <v>5</v>
      </c>
      <c r="AX2390" s="209">
        <f>IF(BB2390="S",IF(Q2390="1. Aceitou o programa",R2390-B2390,0),0)</f>
        <v>59</v>
      </c>
      <c r="AY2390" s="209">
        <f>IF(BB2390="S",IF(AND(S2390&lt;&gt;"",R2390&lt;&gt;""),S2390-R2390,0),0)</f>
        <v>0</v>
      </c>
      <c r="AZ2390" s="209">
        <f>IF(BB2390="S",IF(Q2390="1. Aceitou o programa",IF(OR(X2390="Não se Aplica",X2390=""),IF(OR(W2390="Não se Aplica",W2390=""),0,W2390-V2390),AVERAGE(X2390-W2390,W2390-V2390)),0),0)</f>
        <v>31</v>
      </c>
      <c r="BA2390" s="209">
        <f>IF(BB2390="S",IF(AND(Q2390="1. Aceitou o programa",AH2390="Realizada"),IFERROR(IF(AG2390="",0,AG2390-R2390),0),0),0)</f>
        <v>0</v>
      </c>
      <c r="BB2390" s="209" t="str">
        <f>_xlfn.XLOOKUP(U2390,'Lista Suspensa'!$AA$20:$AA$23,'Lista Suspensa'!$AB$20:$AB$23,"N/A")</f>
        <v>S</v>
      </c>
    </row>
    <row r="2391" spans="1:54" ht="12" customHeight="1">
      <c r="A2391" s="151" t="s">
        <v>54</v>
      </c>
      <c r="B2391" s="152">
        <v>46083</v>
      </c>
      <c r="C2391" s="153" t="s">
        <v>55</v>
      </c>
      <c r="D2391" s="153" t="s">
        <v>56</v>
      </c>
      <c r="E2391" s="244">
        <v>89436040</v>
      </c>
      <c r="F2391" s="144" t="s">
        <v>4819</v>
      </c>
      <c r="G2391" s="230"/>
      <c r="H2391" s="154">
        <v>34698</v>
      </c>
      <c r="I2391" s="153">
        <v>31</v>
      </c>
      <c r="J2391" s="148" t="s">
        <v>70</v>
      </c>
      <c r="K2391" s="153"/>
      <c r="L2391" s="153"/>
      <c r="M2391" s="153"/>
      <c r="N2391" s="153">
        <v>380</v>
      </c>
      <c r="O2391" s="155" t="s">
        <v>4820</v>
      </c>
      <c r="P2391" s="156" t="s">
        <v>2242</v>
      </c>
      <c r="Q2391" s="157" t="s">
        <v>110</v>
      </c>
      <c r="R2391" s="158">
        <v>46142</v>
      </c>
      <c r="S2391" s="159"/>
      <c r="T2391" s="159" t="s">
        <v>62</v>
      </c>
      <c r="U2391" s="159" t="s">
        <v>111</v>
      </c>
      <c r="V2391" s="154">
        <v>46118</v>
      </c>
      <c r="W2391" s="154">
        <v>46142</v>
      </c>
      <c r="X2391" s="154" t="s">
        <v>126</v>
      </c>
      <c r="Y2391" s="160" t="s">
        <v>232</v>
      </c>
      <c r="Z2391" s="160" t="s">
        <v>128</v>
      </c>
      <c r="AA2391" s="153">
        <v>100</v>
      </c>
      <c r="AB2391" s="153">
        <v>1.6</v>
      </c>
      <c r="AC2391" s="182">
        <f t="shared" si="76"/>
        <v>39.062499999999993</v>
      </c>
      <c r="AD2391" s="153" t="str">
        <f t="shared" si="77"/>
        <v>OBESIDADE II</v>
      </c>
      <c r="AE2391" s="233" t="s">
        <v>66</v>
      </c>
      <c r="AF2391" s="153" t="s">
        <v>130</v>
      </c>
      <c r="AG2391" s="159"/>
      <c r="AH2391" s="153"/>
      <c r="AI2391" s="161"/>
      <c r="AJ2391" s="153"/>
      <c r="AK2391" s="153"/>
      <c r="AL2391" s="207" t="s">
        <v>131</v>
      </c>
      <c r="AM2391" s="207"/>
      <c r="AN2391" s="207"/>
      <c r="AO2391" s="207" t="str">
        <f ca="1">IF(R2391="","",IF(R2391&gt;TODAY(),"0 meses",DATEDIF(R2391,TODAY(),"m") &amp; " meses"))</f>
        <v>1 meses</v>
      </c>
      <c r="AP2391" s="147" t="s">
        <v>4751</v>
      </c>
      <c r="AQ2391" s="147" t="s">
        <v>67</v>
      </c>
      <c r="AR2391" s="147"/>
      <c r="AS2391" s="209" t="s">
        <v>68</v>
      </c>
      <c r="AT2391" s="223" t="str">
        <f>MONTH(B2391)&amp;"/"&amp;YEAR(B2391)</f>
        <v>3/2026</v>
      </c>
      <c r="AU2391" s="223">
        <f>WEEKNUM(B2391)-WEEKNUM(EOMONTH(B2391,-1)+1)+1</f>
        <v>1</v>
      </c>
      <c r="AV2391" s="209" t="str">
        <f>MONTH(R2391)&amp;"/"&amp;YEAR(R2391)</f>
        <v>4/2026</v>
      </c>
      <c r="AW2391" s="209">
        <f>WEEKNUM(R2391)-WEEKNUM(EOMONTH(R2391,-1)+1)+1</f>
        <v>5</v>
      </c>
      <c r="AX2391" s="209">
        <f>IF(BB2391="S",IF(Q2391="1. Aceitou o programa",R2391-B2391,0),0)</f>
        <v>59</v>
      </c>
      <c r="AY2391" s="209">
        <f>IF(BB2391="S",IF(AND(S2391&lt;&gt;"",R2391&lt;&gt;""),S2391-R2391,0),0)</f>
        <v>0</v>
      </c>
      <c r="AZ2391" s="209">
        <f>IF(BB2391="S",IF(Q2391="1. Aceitou o programa",IF(OR(X2391="Não se Aplica",X2391=""),IF(OR(W2391="Não se Aplica",W2391=""),0,W2391-V2391),AVERAGE(X2391-W2391,W2391-V2391)),0),0)</f>
        <v>24</v>
      </c>
      <c r="BA2391" s="209">
        <f>IF(BB2391="S",IF(AND(Q2391="1. Aceitou o programa",AH2391="Realizada"),IFERROR(IF(AG2391="",0,AG2391-R2391),0),0),0)</f>
        <v>0</v>
      </c>
      <c r="BB2391" s="209" t="str">
        <f>_xlfn.XLOOKUP(U2391,'Lista Suspensa'!$AA$20:$AA$23,'Lista Suspensa'!$AB$20:$AB$23,"N/A")</f>
        <v>S</v>
      </c>
    </row>
    <row r="2392" spans="1:54" ht="12" customHeight="1">
      <c r="A2392" s="151" t="s">
        <v>54</v>
      </c>
      <c r="B2392" s="152">
        <v>46083</v>
      </c>
      <c r="C2392" s="153" t="s">
        <v>55</v>
      </c>
      <c r="D2392" s="153" t="s">
        <v>56</v>
      </c>
      <c r="E2392" s="244">
        <v>82331448</v>
      </c>
      <c r="F2392" s="144" t="s">
        <v>4821</v>
      </c>
      <c r="G2392" s="230"/>
      <c r="H2392" s="154">
        <v>34859</v>
      </c>
      <c r="I2392" s="153">
        <v>30</v>
      </c>
      <c r="J2392" s="148" t="s">
        <v>70</v>
      </c>
      <c r="K2392" s="153"/>
      <c r="L2392" s="153"/>
      <c r="M2392" s="153"/>
      <c r="N2392" s="153">
        <v>60</v>
      </c>
      <c r="O2392" s="155" t="s">
        <v>4822</v>
      </c>
      <c r="P2392" s="156" t="s">
        <v>60</v>
      </c>
      <c r="Q2392" s="157" t="s">
        <v>110</v>
      </c>
      <c r="R2392" s="158">
        <v>46142</v>
      </c>
      <c r="S2392" s="159"/>
      <c r="T2392" s="159" t="s">
        <v>62</v>
      </c>
      <c r="U2392" s="159" t="s">
        <v>111</v>
      </c>
      <c r="V2392" s="154">
        <v>46114</v>
      </c>
      <c r="W2392" s="154">
        <v>46142</v>
      </c>
      <c r="X2392" s="154" t="s">
        <v>126</v>
      </c>
      <c r="Y2392" s="160" t="s">
        <v>4823</v>
      </c>
      <c r="Z2392" s="160" t="s">
        <v>174</v>
      </c>
      <c r="AA2392" s="153">
        <v>80</v>
      </c>
      <c r="AB2392" s="153">
        <v>1.58</v>
      </c>
      <c r="AC2392" s="182">
        <f t="shared" si="76"/>
        <v>32.046146450889275</v>
      </c>
      <c r="AD2392" s="153" t="str">
        <f t="shared" si="77"/>
        <v>OBESIDADE I</v>
      </c>
      <c r="AE2392" s="233" t="s">
        <v>66</v>
      </c>
      <c r="AF2392" s="153" t="s">
        <v>130</v>
      </c>
      <c r="AG2392" s="159"/>
      <c r="AH2392" s="153"/>
      <c r="AI2392" s="161"/>
      <c r="AJ2392" s="153"/>
      <c r="AK2392" s="153"/>
      <c r="AL2392" s="207" t="s">
        <v>131</v>
      </c>
      <c r="AM2392" s="207"/>
      <c r="AN2392" s="207"/>
      <c r="AO2392" s="207" t="str">
        <f ca="1">IF(R2392="","",IF(R2392&gt;TODAY(),"0 meses",DATEDIF(R2392,TODAY(),"m") &amp; " meses"))</f>
        <v>1 meses</v>
      </c>
      <c r="AP2392" s="147" t="s">
        <v>4751</v>
      </c>
      <c r="AQ2392" s="147" t="s">
        <v>67</v>
      </c>
      <c r="AR2392" s="147"/>
      <c r="AS2392" s="209" t="s">
        <v>68</v>
      </c>
      <c r="AT2392" s="223" t="str">
        <f>MONTH(B2392)&amp;"/"&amp;YEAR(B2392)</f>
        <v>3/2026</v>
      </c>
      <c r="AU2392" s="223">
        <f>WEEKNUM(B2392)-WEEKNUM(EOMONTH(B2392,-1)+1)+1</f>
        <v>1</v>
      </c>
      <c r="AV2392" s="209" t="str">
        <f>MONTH(R2392)&amp;"/"&amp;YEAR(R2392)</f>
        <v>4/2026</v>
      </c>
      <c r="AW2392" s="209">
        <f>WEEKNUM(R2392)-WEEKNUM(EOMONTH(R2392,-1)+1)+1</f>
        <v>5</v>
      </c>
      <c r="AX2392" s="209">
        <f>IF(BB2392="S",IF(Q2392="1. Aceitou o programa",R2392-B2392,0),0)</f>
        <v>59</v>
      </c>
      <c r="AY2392" s="209">
        <f>IF(BB2392="S",IF(AND(S2392&lt;&gt;"",R2392&lt;&gt;""),S2392-R2392,0),0)</f>
        <v>0</v>
      </c>
      <c r="AZ2392" s="209">
        <f>IF(BB2392="S",IF(Q2392="1. Aceitou o programa",IF(OR(X2392="Não se Aplica",X2392=""),IF(OR(W2392="Não se Aplica",W2392=""),0,W2392-V2392),AVERAGE(X2392-W2392,W2392-V2392)),0),0)</f>
        <v>28</v>
      </c>
      <c r="BA2392" s="209">
        <f>IF(BB2392="S",IF(AND(Q2392="1. Aceitou o programa",AH2392="Realizada"),IFERROR(IF(AG2392="",0,AG2392-R2392),0),0),0)</f>
        <v>0</v>
      </c>
      <c r="BB2392" s="209" t="str">
        <f>_xlfn.XLOOKUP(U2392,'Lista Suspensa'!$AA$20:$AA$23,'Lista Suspensa'!$AB$20:$AB$23,"N/A")</f>
        <v>S</v>
      </c>
    </row>
    <row r="2393" spans="1:54" ht="12" customHeight="1">
      <c r="A2393" s="151" t="s">
        <v>54</v>
      </c>
      <c r="B2393" s="152">
        <v>46083</v>
      </c>
      <c r="C2393" s="153" t="s">
        <v>55</v>
      </c>
      <c r="D2393" s="153" t="s">
        <v>56</v>
      </c>
      <c r="E2393" s="244">
        <v>94226559</v>
      </c>
      <c r="F2393" s="144" t="s">
        <v>4824</v>
      </c>
      <c r="G2393" s="230"/>
      <c r="H2393" s="154">
        <v>34868</v>
      </c>
      <c r="I2393" s="153">
        <v>30</v>
      </c>
      <c r="J2393" s="148" t="s">
        <v>70</v>
      </c>
      <c r="K2393" s="153"/>
      <c r="L2393" s="153"/>
      <c r="M2393" s="153"/>
      <c r="N2393" s="153">
        <v>110</v>
      </c>
      <c r="O2393" s="155" t="s">
        <v>4825</v>
      </c>
      <c r="P2393" s="156" t="s">
        <v>2242</v>
      </c>
      <c r="Q2393" s="157" t="s">
        <v>110</v>
      </c>
      <c r="R2393" s="158">
        <v>46142</v>
      </c>
      <c r="S2393" s="159"/>
      <c r="T2393" s="159" t="s">
        <v>62</v>
      </c>
      <c r="U2393" s="159" t="s">
        <v>111</v>
      </c>
      <c r="V2393" s="154">
        <v>46111</v>
      </c>
      <c r="W2393" s="154">
        <v>46142</v>
      </c>
      <c r="X2393" s="154" t="s">
        <v>126</v>
      </c>
      <c r="Y2393" s="160">
        <v>46111</v>
      </c>
      <c r="Z2393" s="160" t="s">
        <v>128</v>
      </c>
      <c r="AA2393" s="153">
        <v>86</v>
      </c>
      <c r="AB2393" s="153">
        <v>1.75</v>
      </c>
      <c r="AC2393" s="182">
        <f t="shared" si="76"/>
        <v>28.081632653061224</v>
      </c>
      <c r="AD2393" s="153" t="str">
        <f t="shared" si="77"/>
        <v>SOBREPESO</v>
      </c>
      <c r="AE2393" s="233" t="s">
        <v>66</v>
      </c>
      <c r="AF2393" s="153" t="s">
        <v>130</v>
      </c>
      <c r="AG2393" s="159"/>
      <c r="AH2393" s="153"/>
      <c r="AI2393" s="161"/>
      <c r="AJ2393" s="153"/>
      <c r="AK2393" s="153"/>
      <c r="AL2393" s="207" t="s">
        <v>136</v>
      </c>
      <c r="AM2393" s="207"/>
      <c r="AN2393" s="207"/>
      <c r="AO2393" s="207" t="str">
        <f ca="1">IF(R2393="","",IF(R2393&gt;TODAY(),"0 meses",DATEDIF(R2393,TODAY(),"m") &amp; " meses"))</f>
        <v>1 meses</v>
      </c>
      <c r="AP2393" s="147" t="s">
        <v>4751</v>
      </c>
      <c r="AQ2393" s="147" t="s">
        <v>67</v>
      </c>
      <c r="AR2393" s="147"/>
      <c r="AS2393" s="209" t="s">
        <v>68</v>
      </c>
      <c r="AT2393" s="223" t="str">
        <f>MONTH(B2393)&amp;"/"&amp;YEAR(B2393)</f>
        <v>3/2026</v>
      </c>
      <c r="AU2393" s="223">
        <f>WEEKNUM(B2393)-WEEKNUM(EOMONTH(B2393,-1)+1)+1</f>
        <v>1</v>
      </c>
      <c r="AV2393" s="209" t="str">
        <f>MONTH(R2393)&amp;"/"&amp;YEAR(R2393)</f>
        <v>4/2026</v>
      </c>
      <c r="AW2393" s="209">
        <f>WEEKNUM(R2393)-WEEKNUM(EOMONTH(R2393,-1)+1)+1</f>
        <v>5</v>
      </c>
      <c r="AX2393" s="209">
        <f>IF(BB2393="S",IF(Q2393="1. Aceitou o programa",R2393-B2393,0),0)</f>
        <v>59</v>
      </c>
      <c r="AY2393" s="209">
        <f>IF(BB2393="S",IF(AND(S2393&lt;&gt;"",R2393&lt;&gt;""),S2393-R2393,0),0)</f>
        <v>0</v>
      </c>
      <c r="AZ2393" s="209">
        <f>IF(BB2393="S",IF(Q2393="1. Aceitou o programa",IF(OR(X2393="Não se Aplica",X2393=""),IF(OR(W2393="Não se Aplica",W2393=""),0,W2393-V2393),AVERAGE(X2393-W2393,W2393-V2393)),0),0)</f>
        <v>31</v>
      </c>
      <c r="BA2393" s="209">
        <f>IF(BB2393="S",IF(AND(Q2393="1. Aceitou o programa",AH2393="Realizada"),IFERROR(IF(AG2393="",0,AG2393-R2393),0),0),0)</f>
        <v>0</v>
      </c>
      <c r="BB2393" s="209" t="str">
        <f>_xlfn.XLOOKUP(U2393,'Lista Suspensa'!$AA$20:$AA$23,'Lista Suspensa'!$AB$20:$AB$23,"N/A")</f>
        <v>S</v>
      </c>
    </row>
    <row r="2394" spans="1:54" ht="12" customHeight="1">
      <c r="A2394" s="151" t="s">
        <v>54</v>
      </c>
      <c r="B2394" s="152">
        <v>46083</v>
      </c>
      <c r="C2394" s="153" t="s">
        <v>55</v>
      </c>
      <c r="D2394" s="153" t="s">
        <v>56</v>
      </c>
      <c r="E2394" s="244">
        <v>93941966</v>
      </c>
      <c r="F2394" s="144" t="s">
        <v>4826</v>
      </c>
      <c r="G2394" s="230"/>
      <c r="H2394" s="154">
        <v>35055</v>
      </c>
      <c r="I2394" s="153">
        <v>30</v>
      </c>
      <c r="J2394" s="148" t="s">
        <v>70</v>
      </c>
      <c r="K2394" s="153"/>
      <c r="L2394" s="153"/>
      <c r="M2394" s="153"/>
      <c r="N2394" s="153">
        <v>60</v>
      </c>
      <c r="O2394" s="155" t="s">
        <v>4827</v>
      </c>
      <c r="P2394" s="156" t="s">
        <v>89</v>
      </c>
      <c r="Q2394" s="157" t="s">
        <v>110</v>
      </c>
      <c r="R2394" s="158">
        <v>46142</v>
      </c>
      <c r="S2394" s="159"/>
      <c r="T2394" s="159" t="s">
        <v>62</v>
      </c>
      <c r="U2394" s="159" t="s">
        <v>111</v>
      </c>
      <c r="V2394" s="154">
        <v>46126</v>
      </c>
      <c r="W2394" s="154">
        <v>46142</v>
      </c>
      <c r="X2394" s="154" t="s">
        <v>126</v>
      </c>
      <c r="Y2394" s="160" t="s">
        <v>787</v>
      </c>
      <c r="Z2394" s="160" t="s">
        <v>128</v>
      </c>
      <c r="AA2394" s="153">
        <v>125</v>
      </c>
      <c r="AB2394" s="153">
        <v>1.63</v>
      </c>
      <c r="AC2394" s="182">
        <f t="shared" si="76"/>
        <v>47.047310775716063</v>
      </c>
      <c r="AD2394" s="153" t="str">
        <f t="shared" si="77"/>
        <v>OBESIDADE III</v>
      </c>
      <c r="AE2394" s="233" t="s">
        <v>66</v>
      </c>
      <c r="AF2394" s="153" t="s">
        <v>130</v>
      </c>
      <c r="AG2394" s="159"/>
      <c r="AH2394" s="153"/>
      <c r="AI2394" s="161"/>
      <c r="AJ2394" s="153"/>
      <c r="AK2394" s="153"/>
      <c r="AL2394" s="207" t="s">
        <v>131</v>
      </c>
      <c r="AM2394" s="207"/>
      <c r="AN2394" s="207"/>
      <c r="AO2394" s="207" t="str">
        <f ca="1">IF(R2394="","",IF(R2394&gt;TODAY(),"0 meses",DATEDIF(R2394,TODAY(),"m") &amp; " meses"))</f>
        <v>1 meses</v>
      </c>
      <c r="AP2394" s="147" t="s">
        <v>4751</v>
      </c>
      <c r="AQ2394" s="147" t="s">
        <v>67</v>
      </c>
      <c r="AR2394" s="147"/>
      <c r="AS2394" s="209" t="s">
        <v>68</v>
      </c>
      <c r="AT2394" s="223" t="str">
        <f>MONTH(B2394)&amp;"/"&amp;YEAR(B2394)</f>
        <v>3/2026</v>
      </c>
      <c r="AU2394" s="223">
        <f>WEEKNUM(B2394)-WEEKNUM(EOMONTH(B2394,-1)+1)+1</f>
        <v>1</v>
      </c>
      <c r="AV2394" s="209" t="str">
        <f>MONTH(R2394)&amp;"/"&amp;YEAR(R2394)</f>
        <v>4/2026</v>
      </c>
      <c r="AW2394" s="209">
        <f>WEEKNUM(R2394)-WEEKNUM(EOMONTH(R2394,-1)+1)+1</f>
        <v>5</v>
      </c>
      <c r="AX2394" s="209">
        <f>IF(BB2394="S",IF(Q2394="1. Aceitou o programa",R2394-B2394,0),0)</f>
        <v>59</v>
      </c>
      <c r="AY2394" s="209">
        <f>IF(BB2394="S",IF(AND(S2394&lt;&gt;"",R2394&lt;&gt;""),S2394-R2394,0),0)</f>
        <v>0</v>
      </c>
      <c r="AZ2394" s="209">
        <f>IF(BB2394="S",IF(Q2394="1. Aceitou o programa",IF(OR(X2394="Não se Aplica",X2394=""),IF(OR(W2394="Não se Aplica",W2394=""),0,W2394-V2394),AVERAGE(X2394-W2394,W2394-V2394)),0),0)</f>
        <v>16</v>
      </c>
      <c r="BA2394" s="209">
        <f>IF(BB2394="S",IF(AND(Q2394="1. Aceitou o programa",AH2394="Realizada"),IFERROR(IF(AG2394="",0,AG2394-R2394),0),0),0)</f>
        <v>0</v>
      </c>
      <c r="BB2394" s="209" t="str">
        <f>_xlfn.XLOOKUP(U2394,'Lista Suspensa'!$AA$20:$AA$23,'Lista Suspensa'!$AB$20:$AB$23,"N/A")</f>
        <v>S</v>
      </c>
    </row>
    <row r="2395" spans="1:54" ht="12" customHeight="1">
      <c r="A2395" s="151" t="s">
        <v>54</v>
      </c>
      <c r="B2395" s="152">
        <v>46083</v>
      </c>
      <c r="C2395" s="153" t="s">
        <v>55</v>
      </c>
      <c r="D2395" s="153" t="s">
        <v>56</v>
      </c>
      <c r="E2395" s="244">
        <v>93986786</v>
      </c>
      <c r="F2395" s="144" t="s">
        <v>4828</v>
      </c>
      <c r="G2395" s="230"/>
      <c r="H2395" s="154">
        <v>35215</v>
      </c>
      <c r="I2395" s="153">
        <v>29</v>
      </c>
      <c r="J2395" s="148" t="s">
        <v>70</v>
      </c>
      <c r="K2395" s="153"/>
      <c r="L2395" s="153"/>
      <c r="M2395" s="153"/>
      <c r="N2395" s="153">
        <v>120</v>
      </c>
      <c r="O2395" s="155" t="s">
        <v>4829</v>
      </c>
      <c r="P2395" s="156" t="s">
        <v>2077</v>
      </c>
      <c r="Q2395" s="157" t="s">
        <v>110</v>
      </c>
      <c r="R2395" s="158">
        <v>46142</v>
      </c>
      <c r="S2395" s="159"/>
      <c r="T2395" s="159" t="s">
        <v>62</v>
      </c>
      <c r="U2395" s="159" t="s">
        <v>111</v>
      </c>
      <c r="V2395" s="154">
        <v>46111</v>
      </c>
      <c r="W2395" s="154">
        <v>46142</v>
      </c>
      <c r="X2395" s="154" t="s">
        <v>126</v>
      </c>
      <c r="Y2395" s="160">
        <v>46111</v>
      </c>
      <c r="Z2395" s="160" t="s">
        <v>128</v>
      </c>
      <c r="AA2395" s="153">
        <v>100</v>
      </c>
      <c r="AB2395" s="153">
        <v>1.6</v>
      </c>
      <c r="AC2395" s="182">
        <f t="shared" si="76"/>
        <v>39.062499999999993</v>
      </c>
      <c r="AD2395" s="153" t="str">
        <f t="shared" si="77"/>
        <v>OBESIDADE II</v>
      </c>
      <c r="AE2395" s="233" t="s">
        <v>139</v>
      </c>
      <c r="AF2395" s="153" t="s">
        <v>130</v>
      </c>
      <c r="AG2395" s="159"/>
      <c r="AH2395" s="153"/>
      <c r="AI2395" s="161"/>
      <c r="AJ2395" s="153"/>
      <c r="AK2395" s="153"/>
      <c r="AL2395" s="207" t="s">
        <v>131</v>
      </c>
      <c r="AM2395" s="207"/>
      <c r="AN2395" s="207"/>
      <c r="AO2395" s="207" t="str">
        <f ca="1">IF(R2395="","",IF(R2395&gt;TODAY(),"0 meses",DATEDIF(R2395,TODAY(),"m") &amp; " meses"))</f>
        <v>1 meses</v>
      </c>
      <c r="AP2395" s="147" t="s">
        <v>4751</v>
      </c>
      <c r="AQ2395" s="147" t="s">
        <v>67</v>
      </c>
      <c r="AR2395" s="147"/>
      <c r="AS2395" s="209" t="s">
        <v>68</v>
      </c>
      <c r="AT2395" s="223" t="str">
        <f>MONTH(B2395)&amp;"/"&amp;YEAR(B2395)</f>
        <v>3/2026</v>
      </c>
      <c r="AU2395" s="223">
        <f>WEEKNUM(B2395)-WEEKNUM(EOMONTH(B2395,-1)+1)+1</f>
        <v>1</v>
      </c>
      <c r="AV2395" s="209" t="str">
        <f>MONTH(R2395)&amp;"/"&amp;YEAR(R2395)</f>
        <v>4/2026</v>
      </c>
      <c r="AW2395" s="209">
        <f>WEEKNUM(R2395)-WEEKNUM(EOMONTH(R2395,-1)+1)+1</f>
        <v>5</v>
      </c>
      <c r="AX2395" s="209">
        <f>IF(BB2395="S",IF(Q2395="1. Aceitou o programa",R2395-B2395,0),0)</f>
        <v>59</v>
      </c>
      <c r="AY2395" s="209">
        <f>IF(BB2395="S",IF(AND(S2395&lt;&gt;"",R2395&lt;&gt;""),S2395-R2395,0),0)</f>
        <v>0</v>
      </c>
      <c r="AZ2395" s="209">
        <f>IF(BB2395="S",IF(Q2395="1. Aceitou o programa",IF(OR(X2395="Não se Aplica",X2395=""),IF(OR(W2395="Não se Aplica",W2395=""),0,W2395-V2395),AVERAGE(X2395-W2395,W2395-V2395)),0),0)</f>
        <v>31</v>
      </c>
      <c r="BA2395" s="209">
        <f>IF(BB2395="S",IF(AND(Q2395="1. Aceitou o programa",AH2395="Realizada"),IFERROR(IF(AG2395="",0,AG2395-R2395),0),0),0)</f>
        <v>0</v>
      </c>
      <c r="BB2395" s="209" t="str">
        <f>_xlfn.XLOOKUP(U2395,'Lista Suspensa'!$AA$20:$AA$23,'Lista Suspensa'!$AB$20:$AB$23,"N/A")</f>
        <v>S</v>
      </c>
    </row>
    <row r="2396" spans="1:54" ht="12" customHeight="1">
      <c r="A2396" s="151" t="s">
        <v>54</v>
      </c>
      <c r="B2396" s="152">
        <v>46083</v>
      </c>
      <c r="C2396" s="153" t="s">
        <v>55</v>
      </c>
      <c r="D2396" s="153" t="s">
        <v>56</v>
      </c>
      <c r="E2396" s="244">
        <v>83244261</v>
      </c>
      <c r="F2396" s="144" t="s">
        <v>4830</v>
      </c>
      <c r="G2396" s="230"/>
      <c r="H2396" s="154">
        <v>35528</v>
      </c>
      <c r="I2396" s="153">
        <v>29</v>
      </c>
      <c r="J2396" s="148" t="s">
        <v>70</v>
      </c>
      <c r="K2396" s="153"/>
      <c r="L2396" s="153"/>
      <c r="M2396" s="153"/>
      <c r="N2396" s="153">
        <v>450</v>
      </c>
      <c r="O2396" s="155" t="s">
        <v>4831</v>
      </c>
      <c r="P2396" s="156" t="s">
        <v>89</v>
      </c>
      <c r="Q2396" s="157" t="s">
        <v>110</v>
      </c>
      <c r="R2396" s="158">
        <v>46142</v>
      </c>
      <c r="S2396" s="159"/>
      <c r="T2396" s="159" t="s">
        <v>62</v>
      </c>
      <c r="U2396" s="159" t="s">
        <v>111</v>
      </c>
      <c r="V2396" s="154">
        <v>46114</v>
      </c>
      <c r="W2396" s="154">
        <v>46142</v>
      </c>
      <c r="X2396" s="154" t="s">
        <v>126</v>
      </c>
      <c r="Y2396" s="160" t="s">
        <v>4832</v>
      </c>
      <c r="Z2396" s="160" t="s">
        <v>128</v>
      </c>
      <c r="AA2396" s="153">
        <v>72</v>
      </c>
      <c r="AB2396" s="153">
        <v>1.61</v>
      </c>
      <c r="AC2396" s="182">
        <f t="shared" si="76"/>
        <v>27.776706145596233</v>
      </c>
      <c r="AD2396" s="153" t="str">
        <f t="shared" si="77"/>
        <v>SOBREPESO</v>
      </c>
      <c r="AE2396" s="233" t="s">
        <v>129</v>
      </c>
      <c r="AF2396" s="153" t="s">
        <v>130</v>
      </c>
      <c r="AG2396" s="159"/>
      <c r="AH2396" s="153"/>
      <c r="AI2396" s="161"/>
      <c r="AJ2396" s="153"/>
      <c r="AK2396" s="153"/>
      <c r="AL2396" s="207" t="s">
        <v>136</v>
      </c>
      <c r="AM2396" s="207"/>
      <c r="AN2396" s="207"/>
      <c r="AO2396" s="207" t="str">
        <f ca="1">IF(R2396="","",IF(R2396&gt;TODAY(),"0 meses",DATEDIF(R2396,TODAY(),"m") &amp; " meses"))</f>
        <v>1 meses</v>
      </c>
      <c r="AP2396" s="147" t="s">
        <v>4751</v>
      </c>
      <c r="AQ2396" s="147" t="s">
        <v>67</v>
      </c>
      <c r="AR2396" s="147"/>
      <c r="AS2396" s="209" t="s">
        <v>68</v>
      </c>
      <c r="AT2396" s="223" t="str">
        <f>MONTH(B2396)&amp;"/"&amp;YEAR(B2396)</f>
        <v>3/2026</v>
      </c>
      <c r="AU2396" s="223">
        <f>WEEKNUM(B2396)-WEEKNUM(EOMONTH(B2396,-1)+1)+1</f>
        <v>1</v>
      </c>
      <c r="AV2396" s="209" t="str">
        <f>MONTH(R2396)&amp;"/"&amp;YEAR(R2396)</f>
        <v>4/2026</v>
      </c>
      <c r="AW2396" s="209">
        <f>WEEKNUM(R2396)-WEEKNUM(EOMONTH(R2396,-1)+1)+1</f>
        <v>5</v>
      </c>
      <c r="AX2396" s="209">
        <f>IF(BB2396="S",IF(Q2396="1. Aceitou o programa",R2396-B2396,0),0)</f>
        <v>59</v>
      </c>
      <c r="AY2396" s="209">
        <f>IF(BB2396="S",IF(AND(S2396&lt;&gt;"",R2396&lt;&gt;""),S2396-R2396,0),0)</f>
        <v>0</v>
      </c>
      <c r="AZ2396" s="209">
        <f>IF(BB2396="S",IF(Q2396="1. Aceitou o programa",IF(OR(X2396="Não se Aplica",X2396=""),IF(OR(W2396="Não se Aplica",W2396=""),0,W2396-V2396),AVERAGE(X2396-W2396,W2396-V2396)),0),0)</f>
        <v>28</v>
      </c>
      <c r="BA2396" s="209">
        <f>IF(BB2396="S",IF(AND(Q2396="1. Aceitou o programa",AH2396="Realizada"),IFERROR(IF(AG2396="",0,AG2396-R2396),0),0),0)</f>
        <v>0</v>
      </c>
      <c r="BB2396" s="209" t="str">
        <f>_xlfn.XLOOKUP(U2396,'Lista Suspensa'!$AA$20:$AA$23,'Lista Suspensa'!$AB$20:$AB$23,"N/A")</f>
        <v>S</v>
      </c>
    </row>
    <row r="2397" spans="1:54" ht="12" customHeight="1">
      <c r="A2397" s="151" t="s">
        <v>54</v>
      </c>
      <c r="B2397" s="152">
        <v>46083</v>
      </c>
      <c r="C2397" s="153" t="s">
        <v>55</v>
      </c>
      <c r="D2397" s="153" t="s">
        <v>56</v>
      </c>
      <c r="E2397" s="244">
        <v>93405035</v>
      </c>
      <c r="F2397" s="144" t="s">
        <v>4833</v>
      </c>
      <c r="G2397" s="230"/>
      <c r="H2397" s="154">
        <v>35710</v>
      </c>
      <c r="I2397" s="153">
        <v>28</v>
      </c>
      <c r="J2397" s="148" t="s">
        <v>70</v>
      </c>
      <c r="K2397" s="153"/>
      <c r="L2397" s="153"/>
      <c r="M2397" s="153"/>
      <c r="N2397" s="153">
        <v>110</v>
      </c>
      <c r="O2397" s="155" t="s">
        <v>4834</v>
      </c>
      <c r="P2397" s="156" t="s">
        <v>2077</v>
      </c>
      <c r="Q2397" s="157" t="s">
        <v>110</v>
      </c>
      <c r="R2397" s="158">
        <v>46142</v>
      </c>
      <c r="S2397" s="159"/>
      <c r="T2397" s="159" t="s">
        <v>62</v>
      </c>
      <c r="U2397" s="159" t="s">
        <v>111</v>
      </c>
      <c r="V2397" s="154">
        <v>46111</v>
      </c>
      <c r="W2397" s="154">
        <v>46142</v>
      </c>
      <c r="X2397" s="154" t="s">
        <v>126</v>
      </c>
      <c r="Y2397" s="160">
        <v>46111</v>
      </c>
      <c r="Z2397" s="160" t="s">
        <v>190</v>
      </c>
      <c r="AA2397" s="153">
        <v>142</v>
      </c>
      <c r="AB2397" s="153">
        <v>1.73</v>
      </c>
      <c r="AC2397" s="182">
        <f t="shared" si="76"/>
        <v>47.445621303752212</v>
      </c>
      <c r="AD2397" s="153" t="str">
        <f t="shared" si="77"/>
        <v>OBESIDADE III</v>
      </c>
      <c r="AE2397" s="233" t="s">
        <v>225</v>
      </c>
      <c r="AF2397" s="153" t="s">
        <v>130</v>
      </c>
      <c r="AG2397" s="159"/>
      <c r="AH2397" s="153"/>
      <c r="AI2397" s="161"/>
      <c r="AJ2397" s="153"/>
      <c r="AK2397" s="153"/>
      <c r="AL2397" s="207" t="s">
        <v>131</v>
      </c>
      <c r="AM2397" s="207"/>
      <c r="AN2397" s="207"/>
      <c r="AO2397" s="207" t="str">
        <f ca="1">IF(R2397="","",IF(R2397&gt;TODAY(),"0 meses",DATEDIF(R2397,TODAY(),"m") &amp; " meses"))</f>
        <v>1 meses</v>
      </c>
      <c r="AP2397" s="147" t="s">
        <v>4751</v>
      </c>
      <c r="AQ2397" s="147" t="s">
        <v>67</v>
      </c>
      <c r="AR2397" s="147"/>
      <c r="AS2397" s="209" t="s">
        <v>68</v>
      </c>
      <c r="AT2397" s="223" t="str">
        <f>MONTH(B2397)&amp;"/"&amp;YEAR(B2397)</f>
        <v>3/2026</v>
      </c>
      <c r="AU2397" s="223">
        <f>WEEKNUM(B2397)-WEEKNUM(EOMONTH(B2397,-1)+1)+1</f>
        <v>1</v>
      </c>
      <c r="AV2397" s="209" t="str">
        <f>MONTH(R2397)&amp;"/"&amp;YEAR(R2397)</f>
        <v>4/2026</v>
      </c>
      <c r="AW2397" s="209">
        <f>WEEKNUM(R2397)-WEEKNUM(EOMONTH(R2397,-1)+1)+1</f>
        <v>5</v>
      </c>
      <c r="AX2397" s="209">
        <f>IF(BB2397="S",IF(Q2397="1. Aceitou o programa",R2397-B2397,0),0)</f>
        <v>59</v>
      </c>
      <c r="AY2397" s="209">
        <f>IF(BB2397="S",IF(AND(S2397&lt;&gt;"",R2397&lt;&gt;""),S2397-R2397,0),0)</f>
        <v>0</v>
      </c>
      <c r="AZ2397" s="209">
        <f>IF(BB2397="S",IF(Q2397="1. Aceitou o programa",IF(OR(X2397="Não se Aplica",X2397=""),IF(OR(W2397="Não se Aplica",W2397=""),0,W2397-V2397),AVERAGE(X2397-W2397,W2397-V2397)),0),0)</f>
        <v>31</v>
      </c>
      <c r="BA2397" s="209">
        <f>IF(BB2397="S",IF(AND(Q2397="1. Aceitou o programa",AH2397="Realizada"),IFERROR(IF(AG2397="",0,AG2397-R2397),0),0),0)</f>
        <v>0</v>
      </c>
      <c r="BB2397" s="209" t="str">
        <f>_xlfn.XLOOKUP(U2397,'Lista Suspensa'!$AA$20:$AA$23,'Lista Suspensa'!$AB$20:$AB$23,"N/A")</f>
        <v>S</v>
      </c>
    </row>
    <row r="2398" spans="1:54" ht="12" customHeight="1">
      <c r="A2398" s="151" t="s">
        <v>54</v>
      </c>
      <c r="B2398" s="152">
        <v>46083</v>
      </c>
      <c r="C2398" s="153" t="s">
        <v>55</v>
      </c>
      <c r="D2398" s="153" t="s">
        <v>56</v>
      </c>
      <c r="E2398" s="244">
        <v>79660004</v>
      </c>
      <c r="F2398" s="144" t="s">
        <v>4835</v>
      </c>
      <c r="G2398" s="230"/>
      <c r="H2398" s="154">
        <v>36235</v>
      </c>
      <c r="I2398" s="153">
        <v>27</v>
      </c>
      <c r="J2398" s="148" t="s">
        <v>70</v>
      </c>
      <c r="K2398" s="153"/>
      <c r="L2398" s="153"/>
      <c r="M2398" s="153"/>
      <c r="N2398" s="153">
        <v>40</v>
      </c>
      <c r="O2398" s="155" t="s">
        <v>4836</v>
      </c>
      <c r="P2398" s="156" t="s">
        <v>2242</v>
      </c>
      <c r="Q2398" s="157" t="s">
        <v>110</v>
      </c>
      <c r="R2398" s="158">
        <v>46142</v>
      </c>
      <c r="S2398" s="159"/>
      <c r="T2398" s="159" t="s">
        <v>62</v>
      </c>
      <c r="U2398" s="159" t="s">
        <v>111</v>
      </c>
      <c r="V2398" s="154">
        <v>46114</v>
      </c>
      <c r="W2398" s="154">
        <v>46141</v>
      </c>
      <c r="X2398" s="154" t="s">
        <v>126</v>
      </c>
      <c r="Y2398" s="160" t="s">
        <v>4837</v>
      </c>
      <c r="Z2398" s="160" t="s">
        <v>128</v>
      </c>
      <c r="AA2398" s="153">
        <v>91</v>
      </c>
      <c r="AB2398" s="153">
        <v>1.56</v>
      </c>
      <c r="AC2398" s="182">
        <f t="shared" si="76"/>
        <v>37.393162393162392</v>
      </c>
      <c r="AD2398" s="153" t="str">
        <f t="shared" si="77"/>
        <v>OBESIDADE II</v>
      </c>
      <c r="AE2398" s="233" t="s">
        <v>135</v>
      </c>
      <c r="AF2398" s="153" t="s">
        <v>130</v>
      </c>
      <c r="AG2398" s="159"/>
      <c r="AH2398" s="153"/>
      <c r="AI2398" s="161"/>
      <c r="AJ2398" s="153"/>
      <c r="AK2398" s="153"/>
      <c r="AL2398" s="207" t="s">
        <v>131</v>
      </c>
      <c r="AM2398" s="207"/>
      <c r="AN2398" s="207"/>
      <c r="AO2398" s="207" t="str">
        <f ca="1">IF(R2398="","",IF(R2398&gt;TODAY(),"0 meses",DATEDIF(R2398,TODAY(),"m") &amp; " meses"))</f>
        <v>1 meses</v>
      </c>
      <c r="AP2398" s="147" t="s">
        <v>4751</v>
      </c>
      <c r="AQ2398" s="147" t="s">
        <v>67</v>
      </c>
      <c r="AR2398" s="147"/>
      <c r="AS2398" s="209" t="s">
        <v>68</v>
      </c>
      <c r="AT2398" s="223" t="str">
        <f>MONTH(B2398)&amp;"/"&amp;YEAR(B2398)</f>
        <v>3/2026</v>
      </c>
      <c r="AU2398" s="223">
        <f>WEEKNUM(B2398)-WEEKNUM(EOMONTH(B2398,-1)+1)+1</f>
        <v>1</v>
      </c>
      <c r="AV2398" s="209" t="str">
        <f>MONTH(R2398)&amp;"/"&amp;YEAR(R2398)</f>
        <v>4/2026</v>
      </c>
      <c r="AW2398" s="209">
        <f>WEEKNUM(R2398)-WEEKNUM(EOMONTH(R2398,-1)+1)+1</f>
        <v>5</v>
      </c>
      <c r="AX2398" s="209">
        <f>IF(BB2398="S",IF(Q2398="1. Aceitou o programa",R2398-B2398,0),0)</f>
        <v>59</v>
      </c>
      <c r="AY2398" s="209">
        <f>IF(BB2398="S",IF(AND(S2398&lt;&gt;"",R2398&lt;&gt;""),S2398-R2398,0),0)</f>
        <v>0</v>
      </c>
      <c r="AZ2398" s="209">
        <f>IF(BB2398="S",IF(Q2398="1. Aceitou o programa",IF(OR(X2398="Não se Aplica",X2398=""),IF(OR(W2398="Não se Aplica",W2398=""),0,W2398-V2398),AVERAGE(X2398-W2398,W2398-V2398)),0),0)</f>
        <v>27</v>
      </c>
      <c r="BA2398" s="209">
        <f>IF(BB2398="S",IF(AND(Q2398="1. Aceitou o programa",AH2398="Realizada"),IFERROR(IF(AG2398="",0,AG2398-R2398),0),0),0)</f>
        <v>0</v>
      </c>
      <c r="BB2398" s="209" t="str">
        <f>_xlfn.XLOOKUP(U2398,'Lista Suspensa'!$AA$20:$AA$23,'Lista Suspensa'!$AB$20:$AB$23,"N/A")</f>
        <v>S</v>
      </c>
    </row>
    <row r="2399" spans="1:54" ht="12" customHeight="1">
      <c r="A2399" s="151" t="s">
        <v>54</v>
      </c>
      <c r="B2399" s="152">
        <v>46083</v>
      </c>
      <c r="C2399" s="153" t="s">
        <v>55</v>
      </c>
      <c r="D2399" s="153" t="s">
        <v>56</v>
      </c>
      <c r="E2399" s="244">
        <v>93962551</v>
      </c>
      <c r="F2399" s="144" t="s">
        <v>4838</v>
      </c>
      <c r="G2399" s="230"/>
      <c r="H2399" s="154">
        <v>36487</v>
      </c>
      <c r="I2399" s="153">
        <v>26</v>
      </c>
      <c r="J2399" s="148" t="s">
        <v>70</v>
      </c>
      <c r="K2399" s="153"/>
      <c r="L2399" s="153"/>
      <c r="M2399" s="153"/>
      <c r="N2399" s="153">
        <v>60</v>
      </c>
      <c r="O2399" s="155" t="s">
        <v>4839</v>
      </c>
      <c r="P2399" s="156" t="s">
        <v>89</v>
      </c>
      <c r="Q2399" s="157" t="s">
        <v>110</v>
      </c>
      <c r="R2399" s="158">
        <v>46142</v>
      </c>
      <c r="S2399" s="159"/>
      <c r="T2399" s="159" t="s">
        <v>62</v>
      </c>
      <c r="U2399" s="159" t="s">
        <v>111</v>
      </c>
      <c r="V2399" s="154">
        <v>46111</v>
      </c>
      <c r="W2399" s="154">
        <v>46141</v>
      </c>
      <c r="X2399" s="154" t="s">
        <v>126</v>
      </c>
      <c r="Y2399" s="160">
        <v>46111</v>
      </c>
      <c r="Z2399" s="160" t="s">
        <v>128</v>
      </c>
      <c r="AA2399" s="153">
        <v>110</v>
      </c>
      <c r="AB2399" s="153">
        <v>1.58</v>
      </c>
      <c r="AC2399" s="182">
        <f t="shared" si="76"/>
        <v>44.063451369972753</v>
      </c>
      <c r="AD2399" s="153" t="str">
        <f t="shared" si="77"/>
        <v>OBESIDADE III</v>
      </c>
      <c r="AE2399" s="233" t="s">
        <v>135</v>
      </c>
      <c r="AF2399" s="153" t="s">
        <v>130</v>
      </c>
      <c r="AG2399" s="159"/>
      <c r="AH2399" s="153"/>
      <c r="AI2399" s="161"/>
      <c r="AJ2399" s="153"/>
      <c r="AK2399" s="153"/>
      <c r="AL2399" s="207" t="s">
        <v>131</v>
      </c>
      <c r="AM2399" s="207"/>
      <c r="AN2399" s="207"/>
      <c r="AO2399" s="207" t="str">
        <f ca="1">IF(R2399="","",IF(R2399&gt;TODAY(),"0 meses",DATEDIF(R2399,TODAY(),"m") &amp; " meses"))</f>
        <v>1 meses</v>
      </c>
      <c r="AP2399" s="147" t="s">
        <v>4751</v>
      </c>
      <c r="AQ2399" s="147" t="s">
        <v>67</v>
      </c>
      <c r="AR2399" s="147"/>
      <c r="AS2399" s="209" t="s">
        <v>68</v>
      </c>
      <c r="AT2399" s="223" t="str">
        <f>MONTH(B2399)&amp;"/"&amp;YEAR(B2399)</f>
        <v>3/2026</v>
      </c>
      <c r="AU2399" s="223">
        <f>WEEKNUM(B2399)-WEEKNUM(EOMONTH(B2399,-1)+1)+1</f>
        <v>1</v>
      </c>
      <c r="AV2399" s="209" t="str">
        <f>MONTH(R2399)&amp;"/"&amp;YEAR(R2399)</f>
        <v>4/2026</v>
      </c>
      <c r="AW2399" s="209">
        <f>WEEKNUM(R2399)-WEEKNUM(EOMONTH(R2399,-1)+1)+1</f>
        <v>5</v>
      </c>
      <c r="AX2399" s="209">
        <f>IF(BB2399="S",IF(Q2399="1. Aceitou o programa",R2399-B2399,0),0)</f>
        <v>59</v>
      </c>
      <c r="AY2399" s="209">
        <f>IF(BB2399="S",IF(AND(S2399&lt;&gt;"",R2399&lt;&gt;""),S2399-R2399,0),0)</f>
        <v>0</v>
      </c>
      <c r="AZ2399" s="209">
        <f>IF(BB2399="S",IF(Q2399="1. Aceitou o programa",IF(OR(X2399="Não se Aplica",X2399=""),IF(OR(W2399="Não se Aplica",W2399=""),0,W2399-V2399),AVERAGE(X2399-W2399,W2399-V2399)),0),0)</f>
        <v>30</v>
      </c>
      <c r="BA2399" s="209">
        <f>IF(BB2399="S",IF(AND(Q2399="1. Aceitou o programa",AH2399="Realizada"),IFERROR(IF(AG2399="",0,AG2399-R2399),0),0),0)</f>
        <v>0</v>
      </c>
      <c r="BB2399" s="209" t="str">
        <f>_xlfn.XLOOKUP(U2399,'Lista Suspensa'!$AA$20:$AA$23,'Lista Suspensa'!$AB$20:$AB$23,"N/A")</f>
        <v>S</v>
      </c>
    </row>
    <row r="2400" spans="1:54" ht="12" customHeight="1">
      <c r="A2400" s="151" t="s">
        <v>54</v>
      </c>
      <c r="B2400" s="152">
        <v>46083</v>
      </c>
      <c r="C2400" s="153" t="s">
        <v>55</v>
      </c>
      <c r="D2400" s="153" t="s">
        <v>56</v>
      </c>
      <c r="E2400" s="244">
        <v>77169927</v>
      </c>
      <c r="F2400" s="144" t="s">
        <v>4840</v>
      </c>
      <c r="G2400" s="230"/>
      <c r="H2400" s="154">
        <v>39162</v>
      </c>
      <c r="I2400" s="153">
        <v>19</v>
      </c>
      <c r="J2400" s="148" t="s">
        <v>70</v>
      </c>
      <c r="K2400" s="153"/>
      <c r="L2400" s="153"/>
      <c r="M2400" s="153"/>
      <c r="N2400" s="153">
        <v>50</v>
      </c>
      <c r="O2400" s="155" t="s">
        <v>4841</v>
      </c>
      <c r="P2400" s="156" t="s">
        <v>2242</v>
      </c>
      <c r="Q2400" s="157" t="s">
        <v>110</v>
      </c>
      <c r="R2400" s="158">
        <v>46142</v>
      </c>
      <c r="S2400" s="159"/>
      <c r="T2400" s="159" t="s">
        <v>62</v>
      </c>
      <c r="U2400" s="159" t="s">
        <v>111</v>
      </c>
      <c r="V2400" s="154">
        <v>46113</v>
      </c>
      <c r="W2400" s="154">
        <v>46141</v>
      </c>
      <c r="X2400" s="154" t="s">
        <v>126</v>
      </c>
      <c r="Y2400" s="160" t="s">
        <v>3920</v>
      </c>
      <c r="Z2400" s="160" t="s">
        <v>128</v>
      </c>
      <c r="AA2400" s="153">
        <v>94</v>
      </c>
      <c r="AB2400" s="153">
        <v>1.6</v>
      </c>
      <c r="AC2400" s="182">
        <f t="shared" si="76"/>
        <v>36.718749999999993</v>
      </c>
      <c r="AD2400" s="153" t="str">
        <f t="shared" si="77"/>
        <v>OBESIDADE II</v>
      </c>
      <c r="AE2400" s="233" t="s">
        <v>66</v>
      </c>
      <c r="AF2400" s="153" t="s">
        <v>130</v>
      </c>
      <c r="AG2400" s="159"/>
      <c r="AH2400" s="153"/>
      <c r="AI2400" s="161"/>
      <c r="AJ2400" s="153"/>
      <c r="AK2400" s="153"/>
      <c r="AL2400" s="207" t="s">
        <v>131</v>
      </c>
      <c r="AM2400" s="207"/>
      <c r="AN2400" s="207"/>
      <c r="AO2400" s="207" t="str">
        <f ca="1">IF(R2400="","",IF(R2400&gt;TODAY(),"0 meses",DATEDIF(R2400,TODAY(),"m") &amp; " meses"))</f>
        <v>1 meses</v>
      </c>
      <c r="AP2400" s="147" t="s">
        <v>4751</v>
      </c>
      <c r="AQ2400" s="147" t="s">
        <v>67</v>
      </c>
      <c r="AR2400" s="147"/>
      <c r="AS2400" s="209" t="s">
        <v>68</v>
      </c>
      <c r="AT2400" s="223" t="str">
        <f>MONTH(B2400)&amp;"/"&amp;YEAR(B2400)</f>
        <v>3/2026</v>
      </c>
      <c r="AU2400" s="223">
        <f>WEEKNUM(B2400)-WEEKNUM(EOMONTH(B2400,-1)+1)+1</f>
        <v>1</v>
      </c>
      <c r="AV2400" s="209" t="str">
        <f>MONTH(R2400)&amp;"/"&amp;YEAR(R2400)</f>
        <v>4/2026</v>
      </c>
      <c r="AW2400" s="209">
        <f>WEEKNUM(R2400)-WEEKNUM(EOMONTH(R2400,-1)+1)+1</f>
        <v>5</v>
      </c>
      <c r="AX2400" s="209">
        <f>IF(BB2400="S",IF(Q2400="1. Aceitou o programa",R2400-B2400,0),0)</f>
        <v>59</v>
      </c>
      <c r="AY2400" s="209">
        <f>IF(BB2400="S",IF(AND(S2400&lt;&gt;"",R2400&lt;&gt;""),S2400-R2400,0),0)</f>
        <v>0</v>
      </c>
      <c r="AZ2400" s="209">
        <f>IF(BB2400="S",IF(Q2400="1. Aceitou o programa",IF(OR(X2400="Não se Aplica",X2400=""),IF(OR(W2400="Não se Aplica",W2400=""),0,W2400-V2400),AVERAGE(X2400-W2400,W2400-V2400)),0),0)</f>
        <v>28</v>
      </c>
      <c r="BA2400" s="209">
        <f>IF(BB2400="S",IF(AND(Q2400="1. Aceitou o programa",AH2400="Realizada"),IFERROR(IF(AG2400="",0,AG2400-R2400),0),0),0)</f>
        <v>0</v>
      </c>
      <c r="BB2400" s="209" t="str">
        <f>_xlfn.XLOOKUP(U2400,'Lista Suspensa'!$AA$20:$AA$23,'Lista Suspensa'!$AB$20:$AB$23,"N/A")</f>
        <v>S</v>
      </c>
    </row>
    <row r="2401" spans="1:54" ht="12" customHeight="1">
      <c r="A2401" s="151" t="s">
        <v>54</v>
      </c>
      <c r="B2401" s="152">
        <v>46083</v>
      </c>
      <c r="C2401" s="153" t="s">
        <v>55</v>
      </c>
      <c r="D2401" s="153" t="s">
        <v>56</v>
      </c>
      <c r="E2401" s="244">
        <v>883648857</v>
      </c>
      <c r="F2401" s="144" t="s">
        <v>4842</v>
      </c>
      <c r="G2401" s="230"/>
      <c r="H2401" s="154">
        <v>29240</v>
      </c>
      <c r="I2401" s="153">
        <v>46</v>
      </c>
      <c r="J2401" s="148" t="s">
        <v>58</v>
      </c>
      <c r="K2401" s="153" t="s">
        <v>101</v>
      </c>
      <c r="L2401" s="153"/>
      <c r="M2401" s="153"/>
      <c r="N2401" s="153">
        <v>600</v>
      </c>
      <c r="O2401" s="155" t="s">
        <v>4843</v>
      </c>
      <c r="P2401" s="156" t="s">
        <v>2242</v>
      </c>
      <c r="Q2401" s="157" t="s">
        <v>110</v>
      </c>
      <c r="R2401" s="158">
        <v>46142</v>
      </c>
      <c r="S2401" s="159"/>
      <c r="T2401" s="159" t="s">
        <v>62</v>
      </c>
      <c r="U2401" s="159" t="s">
        <v>111</v>
      </c>
      <c r="V2401" s="154">
        <v>46142</v>
      </c>
      <c r="W2401" s="154" t="s">
        <v>126</v>
      </c>
      <c r="X2401" s="154" t="s">
        <v>126</v>
      </c>
      <c r="Y2401" s="160" t="s">
        <v>90</v>
      </c>
      <c r="Z2401" s="160" t="s">
        <v>128</v>
      </c>
      <c r="AA2401" s="153">
        <v>135</v>
      </c>
      <c r="AB2401" s="153">
        <v>1.75</v>
      </c>
      <c r="AC2401" s="182">
        <f t="shared" si="76"/>
        <v>44.081632653061227</v>
      </c>
      <c r="AD2401" s="153" t="str">
        <f t="shared" si="77"/>
        <v>OBESIDADE III</v>
      </c>
      <c r="AE2401" s="233" t="s">
        <v>135</v>
      </c>
      <c r="AF2401" s="153" t="s">
        <v>130</v>
      </c>
      <c r="AG2401" s="159"/>
      <c r="AH2401" s="153"/>
      <c r="AI2401" s="161"/>
      <c r="AJ2401" s="153"/>
      <c r="AK2401" s="153"/>
      <c r="AL2401" s="207" t="s">
        <v>131</v>
      </c>
      <c r="AM2401" s="207"/>
      <c r="AN2401" s="207"/>
      <c r="AO2401" s="207" t="str">
        <f ca="1">IF(R2401="","",IF(R2401&gt;TODAY(),"0 meses",DATEDIF(R2401,TODAY(),"m") &amp; " meses"))</f>
        <v>1 meses</v>
      </c>
      <c r="AP2401" s="147" t="s">
        <v>4751</v>
      </c>
      <c r="AQ2401" s="147" t="s">
        <v>67</v>
      </c>
      <c r="AR2401" s="147"/>
      <c r="AS2401" s="209" t="s">
        <v>68</v>
      </c>
      <c r="AT2401" s="223" t="str">
        <f>MONTH(B2401)&amp;"/"&amp;YEAR(B2401)</f>
        <v>3/2026</v>
      </c>
      <c r="AU2401" s="223">
        <f>WEEKNUM(B2401)-WEEKNUM(EOMONTH(B2401,-1)+1)+1</f>
        <v>1</v>
      </c>
      <c r="AV2401" s="209" t="str">
        <f>MONTH(R2401)&amp;"/"&amp;YEAR(R2401)</f>
        <v>4/2026</v>
      </c>
      <c r="AW2401" s="209">
        <f>WEEKNUM(R2401)-WEEKNUM(EOMONTH(R2401,-1)+1)+1</f>
        <v>5</v>
      </c>
      <c r="AX2401" s="209">
        <f>IF(BB2401="S",IF(Q2401="1. Aceitou o programa",R2401-B2401,0),0)</f>
        <v>59</v>
      </c>
      <c r="AY2401" s="209">
        <f>IF(BB2401="S",IF(AND(S2401&lt;&gt;"",R2401&lt;&gt;""),S2401-R2401,0),0)</f>
        <v>0</v>
      </c>
      <c r="AZ2401" s="209">
        <f>IF(BB2401="S",IF(Q2401="1. Aceitou o programa",IF(OR(X2401="Não se Aplica",X2401=""),IF(OR(W2401="Não se Aplica",W2401=""),0,W2401-V2401),AVERAGE(X2401-W2401,W2401-V2401)),0),0)</f>
        <v>0</v>
      </c>
      <c r="BA2401" s="209">
        <f>IF(BB2401="S",IF(AND(Q2401="1. Aceitou o programa",AH2401="Realizada"),IFERROR(IF(AG2401="",0,AG2401-R2401),0),0),0)</f>
        <v>0</v>
      </c>
      <c r="BB2401" s="209" t="str">
        <f>_xlfn.XLOOKUP(U2401,'Lista Suspensa'!$AA$20:$AA$23,'Lista Suspensa'!$AB$20:$AB$23,"N/A")</f>
        <v>S</v>
      </c>
    </row>
    <row r="2402" spans="1:54" ht="12" customHeight="1">
      <c r="A2402" s="151" t="s">
        <v>67</v>
      </c>
      <c r="B2402" s="152">
        <v>46146</v>
      </c>
      <c r="C2402" s="153" t="s">
        <v>297</v>
      </c>
      <c r="D2402" s="153" t="s">
        <v>455</v>
      </c>
      <c r="E2402" s="244">
        <v>96742004</v>
      </c>
      <c r="F2402" s="144" t="s">
        <v>4844</v>
      </c>
      <c r="G2402" s="230"/>
      <c r="H2402" s="154">
        <v>36382</v>
      </c>
      <c r="I2402" s="153">
        <v>26</v>
      </c>
      <c r="J2402" s="148" t="s">
        <v>58</v>
      </c>
      <c r="K2402" s="153" t="s">
        <v>59</v>
      </c>
      <c r="L2402" s="153"/>
      <c r="M2402" s="153"/>
      <c r="N2402" s="153">
        <v>380</v>
      </c>
      <c r="O2402" s="155" t="s">
        <v>4845</v>
      </c>
      <c r="P2402" s="156" t="s">
        <v>71</v>
      </c>
      <c r="Q2402" s="157" t="s">
        <v>110</v>
      </c>
      <c r="R2402" s="158">
        <v>46146</v>
      </c>
      <c r="S2402" s="159"/>
      <c r="T2402" s="159" t="s">
        <v>62</v>
      </c>
      <c r="U2402" s="159" t="s">
        <v>111</v>
      </c>
      <c r="V2402" s="154">
        <v>46146</v>
      </c>
      <c r="W2402" s="154" t="s">
        <v>126</v>
      </c>
      <c r="X2402" s="154" t="s">
        <v>126</v>
      </c>
      <c r="Y2402" s="160" t="s">
        <v>4846</v>
      </c>
      <c r="Z2402" s="160" t="s">
        <v>128</v>
      </c>
      <c r="AA2402" s="153">
        <v>91.5</v>
      </c>
      <c r="AB2402" s="153">
        <v>1.7</v>
      </c>
      <c r="AC2402" s="182">
        <f t="shared" si="76"/>
        <v>31.660899653979243</v>
      </c>
      <c r="AD2402" s="153" t="str">
        <f t="shared" si="77"/>
        <v>OBESIDADE I</v>
      </c>
      <c r="AE2402" s="233" t="s">
        <v>135</v>
      </c>
      <c r="AF2402" s="153" t="s">
        <v>130</v>
      </c>
      <c r="AG2402" s="159"/>
      <c r="AH2402" s="153"/>
      <c r="AI2402" s="161"/>
      <c r="AJ2402" s="153"/>
      <c r="AK2402" s="153"/>
      <c r="AL2402" s="207" t="s">
        <v>131</v>
      </c>
      <c r="AM2402" s="207"/>
      <c r="AN2402" s="207"/>
      <c r="AO2402" s="207" t="str">
        <f ca="1">IF(R2402="","",IF(R2402&gt;TODAY(),"0 meses",DATEDIF(R2402,TODAY(),"m") &amp; " meses"))</f>
        <v>1 meses</v>
      </c>
      <c r="AP2402" s="147" t="s">
        <v>4751</v>
      </c>
      <c r="AQ2402" s="147" t="s">
        <v>67</v>
      </c>
      <c r="AR2402" s="147"/>
      <c r="AS2402" s="209" t="s">
        <v>68</v>
      </c>
      <c r="AT2402" s="223" t="str">
        <f>MONTH(B2402)&amp;"/"&amp;YEAR(B2402)</f>
        <v>5/2026</v>
      </c>
      <c r="AU2402" s="223">
        <f>WEEKNUM(B2402)-WEEKNUM(EOMONTH(B2402,-1)+1)+1</f>
        <v>2</v>
      </c>
      <c r="AV2402" s="209" t="str">
        <f>MONTH(R2402)&amp;"/"&amp;YEAR(R2402)</f>
        <v>5/2026</v>
      </c>
      <c r="AW2402" s="209">
        <f>WEEKNUM(R2402)-WEEKNUM(EOMONTH(R2402,-1)+1)+1</f>
        <v>2</v>
      </c>
      <c r="AX2402" s="209">
        <f>IF(BB2402="S",IF(Q2402="1. Aceitou o programa",R2402-B2402,0),0)</f>
        <v>0</v>
      </c>
      <c r="AY2402" s="209">
        <f>IF(BB2402="S",IF(AND(S2402&lt;&gt;"",R2402&lt;&gt;""),S2402-R2402,0),0)</f>
        <v>0</v>
      </c>
      <c r="AZ2402" s="209">
        <f>IF(BB2402="S",IF(Q2402="1. Aceitou o programa",IF(OR(X2402="Não se Aplica",X2402=""),IF(OR(W2402="Não se Aplica",W2402=""),0,W2402-V2402),AVERAGE(X2402-W2402,W2402-V2402)),0),0)</f>
        <v>0</v>
      </c>
      <c r="BA2402" s="209">
        <f>IF(BB2402="S",IF(AND(Q2402="1. Aceitou o programa",AH2402="Realizada"),IFERROR(IF(AG2402="",0,AG2402-R2402),0),0),0)</f>
        <v>0</v>
      </c>
      <c r="BB2402" s="209" t="str">
        <f>_xlfn.XLOOKUP(U2402,'Lista Suspensa'!$AA$20:$AA$23,'Lista Suspensa'!$AB$20:$AB$23,"N/A")</f>
        <v>S</v>
      </c>
    </row>
    <row r="2403" spans="1:54" ht="12" customHeight="1">
      <c r="A2403" s="151" t="s">
        <v>67</v>
      </c>
      <c r="B2403" s="152">
        <v>46146</v>
      </c>
      <c r="C2403" s="153" t="s">
        <v>297</v>
      </c>
      <c r="D2403" s="153" t="s">
        <v>455</v>
      </c>
      <c r="E2403" s="244">
        <v>88970795</v>
      </c>
      <c r="F2403" s="144" t="s">
        <v>4847</v>
      </c>
      <c r="G2403" s="230"/>
      <c r="H2403" s="154">
        <v>35000</v>
      </c>
      <c r="I2403" s="153">
        <v>30</v>
      </c>
      <c r="J2403" s="148" t="s">
        <v>70</v>
      </c>
      <c r="K2403" s="153" t="s">
        <v>101</v>
      </c>
      <c r="L2403" s="153"/>
      <c r="M2403" s="153"/>
      <c r="N2403" s="153">
        <v>380</v>
      </c>
      <c r="O2403" s="155">
        <v>21981860500</v>
      </c>
      <c r="P2403" s="156" t="s">
        <v>3022</v>
      </c>
      <c r="Q2403" s="157" t="s">
        <v>110</v>
      </c>
      <c r="R2403" s="158">
        <v>46146</v>
      </c>
      <c r="S2403" s="159"/>
      <c r="T2403" s="159" t="s">
        <v>62</v>
      </c>
      <c r="U2403" s="159" t="s">
        <v>111</v>
      </c>
      <c r="V2403" s="154">
        <v>46146</v>
      </c>
      <c r="W2403" s="154" t="s">
        <v>126</v>
      </c>
      <c r="X2403" s="154" t="s">
        <v>126</v>
      </c>
      <c r="Y2403" s="160" t="s">
        <v>3123</v>
      </c>
      <c r="Z2403" s="160" t="s">
        <v>65</v>
      </c>
      <c r="AA2403" s="153">
        <v>97</v>
      </c>
      <c r="AB2403" s="153">
        <v>1.65</v>
      </c>
      <c r="AC2403" s="182">
        <f t="shared" si="76"/>
        <v>35.629017447199267</v>
      </c>
      <c r="AD2403" s="153" t="str">
        <f t="shared" si="77"/>
        <v>OBESIDADE II</v>
      </c>
      <c r="AE2403" s="233" t="s">
        <v>129</v>
      </c>
      <c r="AF2403" s="153" t="s">
        <v>130</v>
      </c>
      <c r="AG2403" s="159"/>
      <c r="AH2403" s="153"/>
      <c r="AI2403" s="161"/>
      <c r="AJ2403" s="153"/>
      <c r="AK2403" s="153"/>
      <c r="AL2403" s="207" t="s">
        <v>131</v>
      </c>
      <c r="AM2403" s="207"/>
      <c r="AN2403" s="207"/>
      <c r="AO2403" s="207" t="str">
        <f ca="1">IF(R2403="","",IF(R2403&gt;TODAY(),"0 meses",DATEDIF(R2403,TODAY(),"m") &amp; " meses"))</f>
        <v>1 meses</v>
      </c>
      <c r="AP2403" s="147" t="s">
        <v>4751</v>
      </c>
      <c r="AQ2403" s="147" t="s">
        <v>67</v>
      </c>
      <c r="AR2403" s="147"/>
      <c r="AS2403" s="209" t="s">
        <v>68</v>
      </c>
      <c r="AT2403" s="223" t="str">
        <f>MONTH(B2403)&amp;"/"&amp;YEAR(B2403)</f>
        <v>5/2026</v>
      </c>
      <c r="AU2403" s="223">
        <f>WEEKNUM(B2403)-WEEKNUM(EOMONTH(B2403,-1)+1)+1</f>
        <v>2</v>
      </c>
      <c r="AV2403" s="209" t="str">
        <f>MONTH(R2403)&amp;"/"&amp;YEAR(R2403)</f>
        <v>5/2026</v>
      </c>
      <c r="AW2403" s="209">
        <f>WEEKNUM(R2403)-WEEKNUM(EOMONTH(R2403,-1)+1)+1</f>
        <v>2</v>
      </c>
      <c r="AX2403" s="209">
        <f>IF(BB2403="S",IF(Q2403="1. Aceitou o programa",R2403-B2403,0),0)</f>
        <v>0</v>
      </c>
      <c r="AY2403" s="209">
        <f>IF(BB2403="S",IF(AND(S2403&lt;&gt;"",R2403&lt;&gt;""),S2403-R2403,0),0)</f>
        <v>0</v>
      </c>
      <c r="AZ2403" s="209">
        <f>IF(BB2403="S",IF(Q2403="1. Aceitou o programa",IF(OR(X2403="Não se Aplica",X2403=""),IF(OR(W2403="Não se Aplica",W2403=""),0,W2403-V2403),AVERAGE(X2403-W2403,W2403-V2403)),0),0)</f>
        <v>0</v>
      </c>
      <c r="BA2403" s="209">
        <f>IF(BB2403="S",IF(AND(Q2403="1. Aceitou o programa",AH2403="Realizada"),IFERROR(IF(AG2403="",0,AG2403-R2403),0),0),0)</f>
        <v>0</v>
      </c>
      <c r="BB2403" s="209" t="str">
        <f>_xlfn.XLOOKUP(U2403,'Lista Suspensa'!$AA$20:$AA$23,'Lista Suspensa'!$AB$20:$AB$23,"N/A")</f>
        <v>S</v>
      </c>
    </row>
    <row r="2404" spans="1:54" ht="12" customHeight="1">
      <c r="A2404" s="151" t="s">
        <v>54</v>
      </c>
      <c r="B2404" s="152">
        <v>46127</v>
      </c>
      <c r="C2404" s="153" t="s">
        <v>297</v>
      </c>
      <c r="D2404" s="153" t="s">
        <v>455</v>
      </c>
      <c r="E2404" s="244">
        <v>88981807</v>
      </c>
      <c r="F2404" s="144" t="s">
        <v>4848</v>
      </c>
      <c r="G2404" s="230"/>
      <c r="H2404" s="154">
        <v>29944</v>
      </c>
      <c r="I2404" s="153">
        <v>44</v>
      </c>
      <c r="J2404" s="148" t="s">
        <v>70</v>
      </c>
      <c r="K2404" s="153"/>
      <c r="L2404" s="153"/>
      <c r="M2404" s="153"/>
      <c r="N2404" s="153">
        <v>380</v>
      </c>
      <c r="O2404" s="155" t="s">
        <v>4849</v>
      </c>
      <c r="P2404" s="156" t="s">
        <v>60</v>
      </c>
      <c r="Q2404" s="157" t="s">
        <v>110</v>
      </c>
      <c r="R2404" s="158">
        <v>46146</v>
      </c>
      <c r="S2404" s="159"/>
      <c r="T2404" s="159" t="s">
        <v>62</v>
      </c>
      <c r="U2404" s="159" t="s">
        <v>111</v>
      </c>
      <c r="V2404" s="154">
        <v>46139</v>
      </c>
      <c r="W2404" s="154">
        <v>46146</v>
      </c>
      <c r="X2404" s="154" t="s">
        <v>126</v>
      </c>
      <c r="Y2404" s="160" t="s">
        <v>90</v>
      </c>
      <c r="Z2404" s="160" t="s">
        <v>128</v>
      </c>
      <c r="AA2404" s="153">
        <v>74</v>
      </c>
      <c r="AB2404" s="153">
        <v>1.65</v>
      </c>
      <c r="AC2404" s="182">
        <f t="shared" si="76"/>
        <v>27.180899908172638</v>
      </c>
      <c r="AD2404" s="153" t="str">
        <f t="shared" si="77"/>
        <v>SOBREPESO</v>
      </c>
      <c r="AE2404" s="233" t="s">
        <v>1092</v>
      </c>
      <c r="AF2404" s="153" t="s">
        <v>130</v>
      </c>
      <c r="AG2404" s="159"/>
      <c r="AH2404" s="153"/>
      <c r="AI2404" s="161"/>
      <c r="AJ2404" s="153"/>
      <c r="AK2404" s="153"/>
      <c r="AL2404" s="207" t="s">
        <v>136</v>
      </c>
      <c r="AM2404" s="207"/>
      <c r="AN2404" s="207"/>
      <c r="AO2404" s="207" t="str">
        <f ca="1">IF(R2404="","",IF(R2404&gt;TODAY(),"0 meses",DATEDIF(R2404,TODAY(),"m") &amp; " meses"))</f>
        <v>1 meses</v>
      </c>
      <c r="AP2404" s="147" t="s">
        <v>4751</v>
      </c>
      <c r="AQ2404" s="147" t="s">
        <v>67</v>
      </c>
      <c r="AR2404" s="147"/>
      <c r="AS2404" s="209" t="s">
        <v>68</v>
      </c>
      <c r="AT2404" s="223" t="str">
        <f>MONTH(B2404)&amp;"/"&amp;YEAR(B2404)</f>
        <v>4/2026</v>
      </c>
      <c r="AU2404" s="223">
        <f>WEEKNUM(B2404)-WEEKNUM(EOMONTH(B2404,-1)+1)+1</f>
        <v>3</v>
      </c>
      <c r="AV2404" s="209" t="str">
        <f>MONTH(R2404)&amp;"/"&amp;YEAR(R2404)</f>
        <v>5/2026</v>
      </c>
      <c r="AW2404" s="209">
        <f>WEEKNUM(R2404)-WEEKNUM(EOMONTH(R2404,-1)+1)+1</f>
        <v>2</v>
      </c>
      <c r="AX2404" s="209">
        <f>IF(BB2404="S",IF(Q2404="1. Aceitou o programa",R2404-B2404,0),0)</f>
        <v>19</v>
      </c>
      <c r="AY2404" s="209">
        <f>IF(BB2404="S",IF(AND(S2404&lt;&gt;"",R2404&lt;&gt;""),S2404-R2404,0),0)</f>
        <v>0</v>
      </c>
      <c r="AZ2404" s="209">
        <f>IF(BB2404="S",IF(Q2404="1. Aceitou o programa",IF(OR(X2404="Não se Aplica",X2404=""),IF(OR(W2404="Não se Aplica",W2404=""),0,W2404-V2404),AVERAGE(X2404-W2404,W2404-V2404)),0),0)</f>
        <v>7</v>
      </c>
      <c r="BA2404" s="209">
        <f>IF(BB2404="S",IF(AND(Q2404="1. Aceitou o programa",AH2404="Realizada"),IFERROR(IF(AG2404="",0,AG2404-R2404),0),0),0)</f>
        <v>0</v>
      </c>
      <c r="BB2404" s="209" t="str">
        <f>_xlfn.XLOOKUP(U2404,'Lista Suspensa'!$AA$20:$AA$23,'Lista Suspensa'!$AB$20:$AB$23,"N/A")</f>
        <v>S</v>
      </c>
    </row>
    <row r="2405" spans="1:54" ht="12" customHeight="1">
      <c r="A2405" s="151" t="s">
        <v>67</v>
      </c>
      <c r="B2405" s="152">
        <v>46142</v>
      </c>
      <c r="C2405" s="153" t="s">
        <v>122</v>
      </c>
      <c r="D2405" s="153" t="s">
        <v>167</v>
      </c>
      <c r="E2405" s="244">
        <v>97145049</v>
      </c>
      <c r="F2405" s="144" t="s">
        <v>4850</v>
      </c>
      <c r="G2405" s="230"/>
      <c r="H2405" s="154">
        <v>29824</v>
      </c>
      <c r="I2405" s="153">
        <v>38</v>
      </c>
      <c r="J2405" s="148" t="s">
        <v>70</v>
      </c>
      <c r="K2405" s="153" t="s">
        <v>59</v>
      </c>
      <c r="L2405" s="153"/>
      <c r="M2405" s="153"/>
      <c r="N2405" s="153">
        <v>380</v>
      </c>
      <c r="O2405" s="155">
        <v>11959139415</v>
      </c>
      <c r="P2405" s="156" t="s">
        <v>2023</v>
      </c>
      <c r="Q2405" s="157" t="s">
        <v>110</v>
      </c>
      <c r="R2405" s="158">
        <v>46146</v>
      </c>
      <c r="S2405" s="159"/>
      <c r="T2405" s="159" t="s">
        <v>62</v>
      </c>
      <c r="U2405" s="159" t="s">
        <v>111</v>
      </c>
      <c r="V2405" s="154">
        <v>46146</v>
      </c>
      <c r="W2405" s="154" t="s">
        <v>126</v>
      </c>
      <c r="X2405" s="154" t="s">
        <v>126</v>
      </c>
      <c r="Y2405" s="160"/>
      <c r="Z2405" s="160" t="s">
        <v>128</v>
      </c>
      <c r="AA2405" s="153">
        <v>100</v>
      </c>
      <c r="AB2405" s="153">
        <v>1.57</v>
      </c>
      <c r="AC2405" s="182">
        <f t="shared" si="76"/>
        <v>40.56959714390036</v>
      </c>
      <c r="AD2405" s="153" t="str">
        <f t="shared" si="77"/>
        <v>OBESIDADE III</v>
      </c>
      <c r="AE2405" s="233" t="s">
        <v>225</v>
      </c>
      <c r="AF2405" s="153" t="s">
        <v>130</v>
      </c>
      <c r="AG2405" s="159"/>
      <c r="AH2405" s="153"/>
      <c r="AI2405" s="161"/>
      <c r="AJ2405" s="153"/>
      <c r="AK2405" s="153"/>
      <c r="AL2405" s="207" t="s">
        <v>131</v>
      </c>
      <c r="AM2405" s="207"/>
      <c r="AN2405" s="207"/>
      <c r="AO2405" s="207" t="str">
        <f ca="1">IF(R2405="","",IF(R2405&gt;TODAY(),"0 meses",DATEDIF(R2405,TODAY(),"m") &amp; " meses"))</f>
        <v>1 meses</v>
      </c>
      <c r="AP2405" s="147" t="s">
        <v>4751</v>
      </c>
      <c r="AQ2405" s="147" t="s">
        <v>67</v>
      </c>
      <c r="AR2405" s="147"/>
      <c r="AS2405" s="209" t="s">
        <v>68</v>
      </c>
      <c r="AT2405" s="223" t="str">
        <f>MONTH(B2405)&amp;"/"&amp;YEAR(B2405)</f>
        <v>4/2026</v>
      </c>
      <c r="AU2405" s="223">
        <f>WEEKNUM(B2405)-WEEKNUM(EOMONTH(B2405,-1)+1)+1</f>
        <v>5</v>
      </c>
      <c r="AV2405" s="209" t="str">
        <f>MONTH(R2405)&amp;"/"&amp;YEAR(R2405)</f>
        <v>5/2026</v>
      </c>
      <c r="AW2405" s="209">
        <f>WEEKNUM(R2405)-WEEKNUM(EOMONTH(R2405,-1)+1)+1</f>
        <v>2</v>
      </c>
      <c r="AX2405" s="209">
        <f>IF(BB2405="S",IF(Q2405="1. Aceitou o programa",R2405-B2405,0),0)</f>
        <v>4</v>
      </c>
      <c r="AY2405" s="209">
        <f>IF(BB2405="S",IF(AND(S2405&lt;&gt;"",R2405&lt;&gt;""),S2405-R2405,0),0)</f>
        <v>0</v>
      </c>
      <c r="AZ2405" s="209">
        <f>IF(BB2405="S",IF(Q2405="1. Aceitou o programa",IF(OR(X2405="Não se Aplica",X2405=""),IF(OR(W2405="Não se Aplica",W2405=""),0,W2405-V2405),AVERAGE(X2405-W2405,W2405-V2405)),0),0)</f>
        <v>0</v>
      </c>
      <c r="BA2405" s="209">
        <f>IF(BB2405="S",IF(AND(Q2405="1. Aceitou o programa",AH2405="Realizada"),IFERROR(IF(AG2405="",0,AG2405-R2405),0),0),0)</f>
        <v>0</v>
      </c>
      <c r="BB2405" s="209" t="str">
        <f>_xlfn.XLOOKUP(U2405,'Lista Suspensa'!$AA$20:$AA$23,'Lista Suspensa'!$AB$20:$AB$23,"N/A")</f>
        <v>S</v>
      </c>
    </row>
    <row r="2406" spans="1:54" ht="12" customHeight="1">
      <c r="A2406" s="151" t="s">
        <v>67</v>
      </c>
      <c r="B2406" s="152">
        <v>46142</v>
      </c>
      <c r="C2406" s="153" t="s">
        <v>297</v>
      </c>
      <c r="D2406" s="153" t="s">
        <v>455</v>
      </c>
      <c r="E2406" s="244">
        <v>96030219</v>
      </c>
      <c r="F2406" s="144" t="s">
        <v>4851</v>
      </c>
      <c r="G2406" s="230"/>
      <c r="H2406" s="154">
        <v>29735</v>
      </c>
      <c r="I2406" s="153">
        <v>44</v>
      </c>
      <c r="J2406" s="148" t="s">
        <v>70</v>
      </c>
      <c r="K2406" s="153" t="s">
        <v>59</v>
      </c>
      <c r="L2406" s="153"/>
      <c r="M2406" s="153"/>
      <c r="N2406" s="153">
        <v>110</v>
      </c>
      <c r="O2406" s="155" t="s">
        <v>4852</v>
      </c>
      <c r="P2406" s="156" t="s">
        <v>3022</v>
      </c>
      <c r="Q2406" s="157" t="s">
        <v>110</v>
      </c>
      <c r="R2406" s="158">
        <v>46146</v>
      </c>
      <c r="S2406" s="159"/>
      <c r="T2406" s="159" t="s">
        <v>62</v>
      </c>
      <c r="U2406" s="159" t="s">
        <v>111</v>
      </c>
      <c r="V2406" s="154">
        <v>46146</v>
      </c>
      <c r="W2406" s="154" t="s">
        <v>126</v>
      </c>
      <c r="X2406" s="154" t="s">
        <v>126</v>
      </c>
      <c r="Y2406" s="160" t="s">
        <v>4853</v>
      </c>
      <c r="Z2406" s="160" t="s">
        <v>128</v>
      </c>
      <c r="AA2406" s="153">
        <v>82.7</v>
      </c>
      <c r="AB2406" s="153">
        <v>1.61</v>
      </c>
      <c r="AC2406" s="182">
        <f t="shared" si="76"/>
        <v>31.904633308900117</v>
      </c>
      <c r="AD2406" s="153" t="str">
        <f t="shared" si="77"/>
        <v>OBESIDADE I</v>
      </c>
      <c r="AE2406" s="233" t="s">
        <v>135</v>
      </c>
      <c r="AF2406" s="153" t="s">
        <v>130</v>
      </c>
      <c r="AG2406" s="159"/>
      <c r="AH2406" s="153"/>
      <c r="AI2406" s="161"/>
      <c r="AJ2406" s="153"/>
      <c r="AK2406" s="153"/>
      <c r="AL2406" s="207" t="s">
        <v>136</v>
      </c>
      <c r="AM2406" s="207"/>
      <c r="AN2406" s="207"/>
      <c r="AO2406" s="207" t="str">
        <f ca="1">IF(R2406="","",IF(R2406&gt;TODAY(),"0 meses",DATEDIF(R2406,TODAY(),"m") &amp; " meses"))</f>
        <v>1 meses</v>
      </c>
      <c r="AP2406" s="147" t="s">
        <v>4751</v>
      </c>
      <c r="AQ2406" s="147" t="s">
        <v>67</v>
      </c>
      <c r="AR2406" s="147"/>
      <c r="AS2406" s="209" t="s">
        <v>68</v>
      </c>
      <c r="AT2406" s="223" t="str">
        <f>MONTH(B2406)&amp;"/"&amp;YEAR(B2406)</f>
        <v>4/2026</v>
      </c>
      <c r="AU2406" s="223">
        <f>WEEKNUM(B2406)-WEEKNUM(EOMONTH(B2406,-1)+1)+1</f>
        <v>5</v>
      </c>
      <c r="AV2406" s="209" t="str">
        <f>MONTH(R2406)&amp;"/"&amp;YEAR(R2406)</f>
        <v>5/2026</v>
      </c>
      <c r="AW2406" s="209">
        <f>WEEKNUM(R2406)-WEEKNUM(EOMONTH(R2406,-1)+1)+1</f>
        <v>2</v>
      </c>
      <c r="AX2406" s="209">
        <f>IF(BB2406="S",IF(Q2406="1. Aceitou o programa",R2406-B2406,0),0)</f>
        <v>4</v>
      </c>
      <c r="AY2406" s="209">
        <f>IF(BB2406="S",IF(AND(S2406&lt;&gt;"",R2406&lt;&gt;""),S2406-R2406,0),0)</f>
        <v>0</v>
      </c>
      <c r="AZ2406" s="209">
        <f>IF(BB2406="S",IF(Q2406="1. Aceitou o programa",IF(OR(X2406="Não se Aplica",X2406=""),IF(OR(W2406="Não se Aplica",W2406=""),0,W2406-V2406),AVERAGE(X2406-W2406,W2406-V2406)),0),0)</f>
        <v>0</v>
      </c>
      <c r="BA2406" s="209">
        <f>IF(BB2406="S",IF(AND(Q2406="1. Aceitou o programa",AH2406="Realizada"),IFERROR(IF(AG2406="",0,AG2406-R2406),0),0),0)</f>
        <v>0</v>
      </c>
      <c r="BB2406" s="209" t="str">
        <f>_xlfn.XLOOKUP(U2406,'Lista Suspensa'!$AA$20:$AA$23,'Lista Suspensa'!$AB$20:$AB$23,"N/A")</f>
        <v>S</v>
      </c>
    </row>
    <row r="2407" spans="1:54" ht="12" customHeight="1">
      <c r="A2407" s="151" t="s">
        <v>67</v>
      </c>
      <c r="B2407" s="152">
        <v>46146</v>
      </c>
      <c r="C2407" s="153" t="s">
        <v>297</v>
      </c>
      <c r="D2407" s="153" t="s">
        <v>455</v>
      </c>
      <c r="E2407" s="244">
        <v>800057180</v>
      </c>
      <c r="F2407" s="144" t="s">
        <v>4854</v>
      </c>
      <c r="G2407" s="230"/>
      <c r="H2407" s="154">
        <v>28331</v>
      </c>
      <c r="I2407" s="153">
        <v>48</v>
      </c>
      <c r="J2407" s="148" t="s">
        <v>70</v>
      </c>
      <c r="K2407" s="153" t="s">
        <v>59</v>
      </c>
      <c r="L2407" s="153"/>
      <c r="M2407" s="153"/>
      <c r="N2407" s="153">
        <v>200</v>
      </c>
      <c r="O2407" s="155">
        <v>11971955245</v>
      </c>
      <c r="P2407" s="156" t="s">
        <v>2077</v>
      </c>
      <c r="Q2407" s="157" t="s">
        <v>110</v>
      </c>
      <c r="R2407" s="158">
        <v>46147</v>
      </c>
      <c r="S2407" s="159"/>
      <c r="T2407" s="159" t="s">
        <v>62</v>
      </c>
      <c r="U2407" s="159" t="s">
        <v>111</v>
      </c>
      <c r="V2407" s="154">
        <v>46146</v>
      </c>
      <c r="W2407" s="154" t="s">
        <v>126</v>
      </c>
      <c r="X2407" s="154" t="s">
        <v>126</v>
      </c>
      <c r="Y2407" s="160" t="s">
        <v>3083</v>
      </c>
      <c r="Z2407" s="160" t="s">
        <v>128</v>
      </c>
      <c r="AA2407" s="153">
        <v>84.4</v>
      </c>
      <c r="AB2407" s="153">
        <v>1.61</v>
      </c>
      <c r="AC2407" s="182">
        <f t="shared" si="76"/>
        <v>32.560472204004476</v>
      </c>
      <c r="AD2407" s="153" t="str">
        <f t="shared" si="77"/>
        <v>OBESIDADE I</v>
      </c>
      <c r="AE2407" s="233" t="s">
        <v>225</v>
      </c>
      <c r="AF2407" s="153" t="s">
        <v>130</v>
      </c>
      <c r="AG2407" s="159"/>
      <c r="AH2407" s="153"/>
      <c r="AI2407" s="161"/>
      <c r="AJ2407" s="153"/>
      <c r="AK2407" s="153"/>
      <c r="AL2407" s="207" t="s">
        <v>131</v>
      </c>
      <c r="AM2407" s="207"/>
      <c r="AN2407" s="207"/>
      <c r="AO2407" s="207" t="str">
        <f ca="1">IF(R2407="","",IF(R2407&gt;TODAY(),"0 meses",DATEDIF(R2407,TODAY(),"m") &amp; " meses"))</f>
        <v>1 meses</v>
      </c>
      <c r="AP2407" s="147" t="s">
        <v>4751</v>
      </c>
      <c r="AQ2407" s="147" t="s">
        <v>67</v>
      </c>
      <c r="AR2407" s="147"/>
      <c r="AS2407" s="209" t="s">
        <v>68</v>
      </c>
      <c r="AT2407" s="223" t="str">
        <f>MONTH(B2407)&amp;"/"&amp;YEAR(B2407)</f>
        <v>5/2026</v>
      </c>
      <c r="AU2407" s="223">
        <f>WEEKNUM(B2407)-WEEKNUM(EOMONTH(B2407,-1)+1)+1</f>
        <v>2</v>
      </c>
      <c r="AV2407" s="209" t="str">
        <f>MONTH(R2407)&amp;"/"&amp;YEAR(R2407)</f>
        <v>5/2026</v>
      </c>
      <c r="AW2407" s="209">
        <f>WEEKNUM(R2407)-WEEKNUM(EOMONTH(R2407,-1)+1)+1</f>
        <v>2</v>
      </c>
      <c r="AX2407" s="209">
        <f>IF(BB2407="S",IF(Q2407="1. Aceitou o programa",R2407-B2407,0),0)</f>
        <v>1</v>
      </c>
      <c r="AY2407" s="209">
        <f>IF(BB2407="S",IF(AND(S2407&lt;&gt;"",R2407&lt;&gt;""),S2407-R2407,0),0)</f>
        <v>0</v>
      </c>
      <c r="AZ2407" s="209">
        <f>IF(BB2407="S",IF(Q2407="1. Aceitou o programa",IF(OR(X2407="Não se Aplica",X2407=""),IF(OR(W2407="Não se Aplica",W2407=""),0,W2407-V2407),AVERAGE(X2407-W2407,W2407-V2407)),0),0)</f>
        <v>0</v>
      </c>
      <c r="BA2407" s="209">
        <f>IF(BB2407="S",IF(AND(Q2407="1. Aceitou o programa",AH2407="Realizada"),IFERROR(IF(AG2407="",0,AG2407-R2407),0),0),0)</f>
        <v>0</v>
      </c>
      <c r="BB2407" s="209" t="str">
        <f>_xlfn.XLOOKUP(U2407,'Lista Suspensa'!$AA$20:$AA$23,'Lista Suspensa'!$AB$20:$AB$23,"N/A")</f>
        <v>S</v>
      </c>
    </row>
    <row r="2408" spans="1:54" ht="12" customHeight="1">
      <c r="A2408" s="151" t="s">
        <v>67</v>
      </c>
      <c r="B2408" s="152">
        <v>46146</v>
      </c>
      <c r="C2408" s="153" t="s">
        <v>297</v>
      </c>
      <c r="D2408" s="153" t="s">
        <v>455</v>
      </c>
      <c r="E2408" s="244">
        <v>96179773</v>
      </c>
      <c r="F2408" s="144" t="s">
        <v>4855</v>
      </c>
      <c r="G2408" s="230"/>
      <c r="H2408" s="154">
        <v>34636</v>
      </c>
      <c r="I2408" s="153">
        <v>31</v>
      </c>
      <c r="J2408" s="148" t="s">
        <v>70</v>
      </c>
      <c r="K2408" s="153" t="s">
        <v>59</v>
      </c>
      <c r="L2408" s="153"/>
      <c r="M2408" s="153"/>
      <c r="N2408" s="153">
        <v>60</v>
      </c>
      <c r="O2408" s="155" t="s">
        <v>4856</v>
      </c>
      <c r="P2408" s="156" t="s">
        <v>2077</v>
      </c>
      <c r="Q2408" s="157" t="s">
        <v>110</v>
      </c>
      <c r="R2408" s="158">
        <v>46147</v>
      </c>
      <c r="S2408" s="159"/>
      <c r="T2408" s="159" t="s">
        <v>62</v>
      </c>
      <c r="U2408" s="159" t="s">
        <v>111</v>
      </c>
      <c r="V2408" s="154">
        <v>46146</v>
      </c>
      <c r="W2408" s="154" t="s">
        <v>126</v>
      </c>
      <c r="X2408" s="154" t="s">
        <v>126</v>
      </c>
      <c r="Y2408" s="160" t="s">
        <v>3070</v>
      </c>
      <c r="Z2408" s="160" t="s">
        <v>128</v>
      </c>
      <c r="AA2408" s="153">
        <v>70</v>
      </c>
      <c r="AB2408" s="153">
        <v>1.61</v>
      </c>
      <c r="AC2408" s="182">
        <f t="shared" si="76"/>
        <v>27.005130974885226</v>
      </c>
      <c r="AD2408" s="153" t="str">
        <f t="shared" si="77"/>
        <v>SOBREPESO</v>
      </c>
      <c r="AE2408" s="233" t="s">
        <v>135</v>
      </c>
      <c r="AF2408" s="153" t="s">
        <v>130</v>
      </c>
      <c r="AG2408" s="159"/>
      <c r="AH2408" s="153"/>
      <c r="AI2408" s="161"/>
      <c r="AJ2408" s="153"/>
      <c r="AK2408" s="153"/>
      <c r="AL2408" s="207" t="s">
        <v>136</v>
      </c>
      <c r="AM2408" s="207"/>
      <c r="AN2408" s="207"/>
      <c r="AO2408" s="207" t="str">
        <f ca="1">IF(R2408="","",IF(R2408&gt;TODAY(),"0 meses",DATEDIF(R2408,TODAY(),"m") &amp; " meses"))</f>
        <v>1 meses</v>
      </c>
      <c r="AP2408" s="147" t="s">
        <v>4751</v>
      </c>
      <c r="AQ2408" s="147" t="s">
        <v>67</v>
      </c>
      <c r="AR2408" s="147"/>
      <c r="AS2408" s="209" t="s">
        <v>68</v>
      </c>
      <c r="AT2408" s="223" t="str">
        <f>MONTH(B2408)&amp;"/"&amp;YEAR(B2408)</f>
        <v>5/2026</v>
      </c>
      <c r="AU2408" s="223">
        <f>WEEKNUM(B2408)-WEEKNUM(EOMONTH(B2408,-1)+1)+1</f>
        <v>2</v>
      </c>
      <c r="AV2408" s="209" t="str">
        <f>MONTH(R2408)&amp;"/"&amp;YEAR(R2408)</f>
        <v>5/2026</v>
      </c>
      <c r="AW2408" s="209">
        <f>WEEKNUM(R2408)-WEEKNUM(EOMONTH(R2408,-1)+1)+1</f>
        <v>2</v>
      </c>
      <c r="AX2408" s="209">
        <f>IF(BB2408="S",IF(Q2408="1. Aceitou o programa",R2408-B2408,0),0)</f>
        <v>1</v>
      </c>
      <c r="AY2408" s="209">
        <f>IF(BB2408="S",IF(AND(S2408&lt;&gt;"",R2408&lt;&gt;""),S2408-R2408,0),0)</f>
        <v>0</v>
      </c>
      <c r="AZ2408" s="209">
        <f>IF(BB2408="S",IF(Q2408="1. Aceitou o programa",IF(OR(X2408="Não se Aplica",X2408=""),IF(OR(W2408="Não se Aplica",W2408=""),0,W2408-V2408),AVERAGE(X2408-W2408,W2408-V2408)),0),0)</f>
        <v>0</v>
      </c>
      <c r="BA2408" s="209">
        <f>IF(BB2408="S",IF(AND(Q2408="1. Aceitou o programa",AH2408="Realizada"),IFERROR(IF(AG2408="",0,AG2408-R2408),0),0),0)</f>
        <v>0</v>
      </c>
      <c r="BB2408" s="209" t="str">
        <f>_xlfn.XLOOKUP(U2408,'Lista Suspensa'!$AA$20:$AA$23,'Lista Suspensa'!$AB$20:$AB$23,"N/A")</f>
        <v>S</v>
      </c>
    </row>
    <row r="2409" spans="1:54" ht="12" customHeight="1">
      <c r="A2409" s="151" t="s">
        <v>67</v>
      </c>
      <c r="B2409" s="152">
        <v>46142</v>
      </c>
      <c r="C2409" s="153" t="s">
        <v>297</v>
      </c>
      <c r="D2409" s="153" t="s">
        <v>455</v>
      </c>
      <c r="E2409" s="244">
        <v>96700801</v>
      </c>
      <c r="F2409" s="144" t="s">
        <v>4857</v>
      </c>
      <c r="G2409" s="230"/>
      <c r="H2409" s="154">
        <v>30821</v>
      </c>
      <c r="I2409" s="153">
        <v>41</v>
      </c>
      <c r="J2409" s="148" t="s">
        <v>58</v>
      </c>
      <c r="K2409" s="153" t="s">
        <v>59</v>
      </c>
      <c r="L2409" s="153"/>
      <c r="M2409" s="153"/>
      <c r="N2409" s="153">
        <v>60</v>
      </c>
      <c r="O2409" s="155" t="s">
        <v>4858</v>
      </c>
      <c r="P2409" s="156" t="s">
        <v>60</v>
      </c>
      <c r="Q2409" s="157" t="s">
        <v>110</v>
      </c>
      <c r="R2409" s="158">
        <v>46147</v>
      </c>
      <c r="S2409" s="159"/>
      <c r="T2409" s="159" t="s">
        <v>62</v>
      </c>
      <c r="U2409" s="159" t="s">
        <v>111</v>
      </c>
      <c r="V2409" s="154">
        <v>46146</v>
      </c>
      <c r="W2409" s="154" t="s">
        <v>126</v>
      </c>
      <c r="X2409" s="154" t="s">
        <v>126</v>
      </c>
      <c r="Y2409" s="160" t="s">
        <v>3085</v>
      </c>
      <c r="Z2409" s="160" t="s">
        <v>128</v>
      </c>
      <c r="AA2409" s="153">
        <v>99</v>
      </c>
      <c r="AB2409" s="153">
        <v>1.73</v>
      </c>
      <c r="AC2409" s="182">
        <f t="shared" si="76"/>
        <v>33.078285275151188</v>
      </c>
      <c r="AD2409" s="153" t="str">
        <f t="shared" si="77"/>
        <v>OBESIDADE I</v>
      </c>
      <c r="AE2409" s="233" t="s">
        <v>225</v>
      </c>
      <c r="AF2409" s="153" t="s">
        <v>130</v>
      </c>
      <c r="AG2409" s="159"/>
      <c r="AH2409" s="153"/>
      <c r="AI2409" s="161"/>
      <c r="AJ2409" s="153"/>
      <c r="AK2409" s="153"/>
      <c r="AL2409" s="207" t="s">
        <v>131</v>
      </c>
      <c r="AM2409" s="207"/>
      <c r="AN2409" s="207"/>
      <c r="AO2409" s="207" t="str">
        <f ca="1">IF(R2409="","",IF(R2409&gt;TODAY(),"0 meses",DATEDIF(R2409,TODAY(),"m") &amp; " meses"))</f>
        <v>1 meses</v>
      </c>
      <c r="AP2409" s="147" t="s">
        <v>4751</v>
      </c>
      <c r="AQ2409" s="147" t="s">
        <v>67</v>
      </c>
      <c r="AR2409" s="147"/>
      <c r="AS2409" s="209" t="s">
        <v>68</v>
      </c>
      <c r="AT2409" s="223" t="str">
        <f>MONTH(B2409)&amp;"/"&amp;YEAR(B2409)</f>
        <v>4/2026</v>
      </c>
      <c r="AU2409" s="223">
        <f>WEEKNUM(B2409)-WEEKNUM(EOMONTH(B2409,-1)+1)+1</f>
        <v>5</v>
      </c>
      <c r="AV2409" s="209" t="str">
        <f>MONTH(R2409)&amp;"/"&amp;YEAR(R2409)</f>
        <v>5/2026</v>
      </c>
      <c r="AW2409" s="209">
        <f>WEEKNUM(R2409)-WEEKNUM(EOMONTH(R2409,-1)+1)+1</f>
        <v>2</v>
      </c>
      <c r="AX2409" s="209">
        <f>IF(BB2409="S",IF(Q2409="1. Aceitou o programa",R2409-B2409,0),0)</f>
        <v>5</v>
      </c>
      <c r="AY2409" s="209">
        <f>IF(BB2409="S",IF(AND(S2409&lt;&gt;"",R2409&lt;&gt;""),S2409-R2409,0),0)</f>
        <v>0</v>
      </c>
      <c r="AZ2409" s="209">
        <f>IF(BB2409="S",IF(Q2409="1. Aceitou o programa",IF(OR(X2409="Não se Aplica",X2409=""),IF(OR(W2409="Não se Aplica",W2409=""),0,W2409-V2409),AVERAGE(X2409-W2409,W2409-V2409)),0),0)</f>
        <v>0</v>
      </c>
      <c r="BA2409" s="209">
        <f>IF(BB2409="S",IF(AND(Q2409="1. Aceitou o programa",AH2409="Realizada"),IFERROR(IF(AG2409="",0,AG2409-R2409),0),0),0)</f>
        <v>0</v>
      </c>
      <c r="BB2409" s="209" t="str">
        <f>_xlfn.XLOOKUP(U2409,'Lista Suspensa'!$AA$20:$AA$23,'Lista Suspensa'!$AB$20:$AB$23,"N/A")</f>
        <v>S</v>
      </c>
    </row>
    <row r="2410" spans="1:54" ht="12" customHeight="1">
      <c r="A2410" s="151" t="s">
        <v>67</v>
      </c>
      <c r="B2410" s="152">
        <v>46147</v>
      </c>
      <c r="C2410" s="153" t="s">
        <v>297</v>
      </c>
      <c r="D2410" s="153" t="s">
        <v>455</v>
      </c>
      <c r="E2410" s="244">
        <v>94874956</v>
      </c>
      <c r="F2410" s="144" t="s">
        <v>4859</v>
      </c>
      <c r="G2410" s="230"/>
      <c r="H2410" s="154">
        <v>33841</v>
      </c>
      <c r="I2410" s="153">
        <v>33</v>
      </c>
      <c r="J2410" s="148" t="s">
        <v>70</v>
      </c>
      <c r="K2410" s="153" t="s">
        <v>59</v>
      </c>
      <c r="L2410" s="153"/>
      <c r="M2410" s="153"/>
      <c r="N2410" s="153">
        <v>380</v>
      </c>
      <c r="O2410" s="155">
        <v>11959264527</v>
      </c>
      <c r="P2410" s="156" t="s">
        <v>60</v>
      </c>
      <c r="Q2410" s="157" t="s">
        <v>110</v>
      </c>
      <c r="R2410" s="158">
        <v>46148</v>
      </c>
      <c r="S2410" s="159"/>
      <c r="T2410" s="159" t="s">
        <v>62</v>
      </c>
      <c r="U2410" s="159" t="s">
        <v>111</v>
      </c>
      <c r="V2410" s="154">
        <v>46148</v>
      </c>
      <c r="W2410" s="154" t="s">
        <v>126</v>
      </c>
      <c r="X2410" s="154" t="s">
        <v>126</v>
      </c>
      <c r="Y2410" s="160"/>
      <c r="Z2410" s="160" t="s">
        <v>128</v>
      </c>
      <c r="AA2410" s="153">
        <v>92</v>
      </c>
      <c r="AB2410" s="153">
        <v>1.65</v>
      </c>
      <c r="AC2410" s="182">
        <f t="shared" si="76"/>
        <v>33.792470156106525</v>
      </c>
      <c r="AD2410" s="153" t="str">
        <f t="shared" si="77"/>
        <v>OBESIDADE I</v>
      </c>
      <c r="AE2410" s="233" t="s">
        <v>1264</v>
      </c>
      <c r="AF2410" s="153"/>
      <c r="AG2410" s="159"/>
      <c r="AH2410" s="153"/>
      <c r="AI2410" s="161"/>
      <c r="AJ2410" s="153"/>
      <c r="AK2410" s="153"/>
      <c r="AL2410" s="207" t="s">
        <v>131</v>
      </c>
      <c r="AM2410" s="207"/>
      <c r="AN2410" s="207"/>
      <c r="AO2410" s="207" t="str">
        <f ca="1">IF(R2410="","",IF(R2410&gt;TODAY(),"0 meses",DATEDIF(R2410,TODAY(),"m") &amp; " meses"))</f>
        <v>1 meses</v>
      </c>
      <c r="AP2410" s="147" t="s">
        <v>4751</v>
      </c>
      <c r="AQ2410" s="147" t="s">
        <v>67</v>
      </c>
      <c r="AR2410" s="147"/>
      <c r="AS2410" s="209" t="s">
        <v>68</v>
      </c>
      <c r="AT2410" s="223" t="str">
        <f>MONTH(B2410)&amp;"/"&amp;YEAR(B2410)</f>
        <v>5/2026</v>
      </c>
      <c r="AU2410" s="223">
        <f>WEEKNUM(B2410)-WEEKNUM(EOMONTH(B2410,-1)+1)+1</f>
        <v>2</v>
      </c>
      <c r="AV2410" s="209" t="str">
        <f>MONTH(R2410)&amp;"/"&amp;YEAR(R2410)</f>
        <v>5/2026</v>
      </c>
      <c r="AW2410" s="209">
        <f>WEEKNUM(R2410)-WEEKNUM(EOMONTH(R2410,-1)+1)+1</f>
        <v>2</v>
      </c>
      <c r="AX2410" s="209">
        <f>IF(BB2410="S",IF(Q2410="1. Aceitou o programa",R2410-B2410,0),0)</f>
        <v>1</v>
      </c>
      <c r="AY2410" s="209">
        <f>IF(BB2410="S",IF(AND(S2410&lt;&gt;"",R2410&lt;&gt;""),S2410-R2410,0),0)</f>
        <v>0</v>
      </c>
      <c r="AZ2410" s="209">
        <f>IF(BB2410="S",IF(Q2410="1. Aceitou o programa",IF(OR(X2410="Não se Aplica",X2410=""),IF(OR(W2410="Não se Aplica",W2410=""),0,W2410-V2410),AVERAGE(X2410-W2410,W2410-V2410)),0),0)</f>
        <v>0</v>
      </c>
      <c r="BA2410" s="209">
        <f>IF(BB2410="S",IF(AND(Q2410="1. Aceitou o programa",AH2410="Realizada"),IFERROR(IF(AG2410="",0,AG2410-R2410),0),0),0)</f>
        <v>0</v>
      </c>
      <c r="BB2410" s="209" t="str">
        <f>_xlfn.XLOOKUP(U2410,'Lista Suspensa'!$AA$20:$AA$23,'Lista Suspensa'!$AB$20:$AB$23,"N/A")</f>
        <v>S</v>
      </c>
    </row>
    <row r="2411" spans="1:54" ht="12" customHeight="1">
      <c r="A2411" s="151" t="s">
        <v>67</v>
      </c>
      <c r="B2411" s="152">
        <v>46139</v>
      </c>
      <c r="C2411" s="153" t="s">
        <v>297</v>
      </c>
      <c r="D2411" s="153" t="s">
        <v>455</v>
      </c>
      <c r="E2411" s="244">
        <v>94424311</v>
      </c>
      <c r="F2411" s="144" t="s">
        <v>4860</v>
      </c>
      <c r="G2411" s="230"/>
      <c r="H2411" s="154">
        <v>27168</v>
      </c>
      <c r="I2411" s="153">
        <v>52</v>
      </c>
      <c r="J2411" s="148" t="s">
        <v>70</v>
      </c>
      <c r="K2411" s="153" t="s">
        <v>101</v>
      </c>
      <c r="L2411" s="153"/>
      <c r="M2411" s="153"/>
      <c r="N2411" s="153">
        <v>450</v>
      </c>
      <c r="O2411" s="155" t="s">
        <v>4861</v>
      </c>
      <c r="P2411" s="156" t="s">
        <v>60</v>
      </c>
      <c r="Q2411" s="157" t="s">
        <v>110</v>
      </c>
      <c r="R2411" s="158">
        <v>46148</v>
      </c>
      <c r="S2411" s="159"/>
      <c r="T2411" s="159" t="s">
        <v>62</v>
      </c>
      <c r="U2411" s="159" t="s">
        <v>111</v>
      </c>
      <c r="V2411" s="154">
        <v>46146</v>
      </c>
      <c r="W2411" s="154" t="s">
        <v>126</v>
      </c>
      <c r="X2411" s="154" t="s">
        <v>126</v>
      </c>
      <c r="Y2411" s="160" t="s">
        <v>3106</v>
      </c>
      <c r="Z2411" s="160" t="s">
        <v>128</v>
      </c>
      <c r="AA2411" s="153">
        <v>90</v>
      </c>
      <c r="AB2411" s="153">
        <v>1.57</v>
      </c>
      <c r="AC2411" s="182">
        <f t="shared" si="76"/>
        <v>36.51263742951032</v>
      </c>
      <c r="AD2411" s="153" t="str">
        <f t="shared" si="77"/>
        <v>OBESIDADE II</v>
      </c>
      <c r="AE2411" s="233" t="s">
        <v>139</v>
      </c>
      <c r="AF2411" s="153"/>
      <c r="AG2411" s="159"/>
      <c r="AH2411" s="153"/>
      <c r="AI2411" s="161"/>
      <c r="AJ2411" s="153"/>
      <c r="AK2411" s="153"/>
      <c r="AL2411" s="207" t="s">
        <v>131</v>
      </c>
      <c r="AM2411" s="207"/>
      <c r="AN2411" s="207"/>
      <c r="AO2411" s="207" t="str">
        <f ca="1">IF(R2411="","",IF(R2411&gt;TODAY(),"0 meses",DATEDIF(R2411,TODAY(),"m") &amp; " meses"))</f>
        <v>1 meses</v>
      </c>
      <c r="AP2411" s="147" t="s">
        <v>4751</v>
      </c>
      <c r="AQ2411" s="147" t="s">
        <v>67</v>
      </c>
      <c r="AR2411" s="147"/>
      <c r="AS2411" s="209" t="s">
        <v>68</v>
      </c>
      <c r="AT2411" s="223" t="str">
        <f>MONTH(B2411)&amp;"/"&amp;YEAR(B2411)</f>
        <v>4/2026</v>
      </c>
      <c r="AU2411" s="223">
        <f>WEEKNUM(B2411)-WEEKNUM(EOMONTH(B2411,-1)+1)+1</f>
        <v>5</v>
      </c>
      <c r="AV2411" s="209" t="str">
        <f>MONTH(R2411)&amp;"/"&amp;YEAR(R2411)</f>
        <v>5/2026</v>
      </c>
      <c r="AW2411" s="209">
        <f>WEEKNUM(R2411)-WEEKNUM(EOMONTH(R2411,-1)+1)+1</f>
        <v>2</v>
      </c>
      <c r="AX2411" s="209">
        <f>IF(BB2411="S",IF(Q2411="1. Aceitou o programa",R2411-B2411,0),0)</f>
        <v>9</v>
      </c>
      <c r="AY2411" s="209">
        <f>IF(BB2411="S",IF(AND(S2411&lt;&gt;"",R2411&lt;&gt;""),S2411-R2411,0),0)</f>
        <v>0</v>
      </c>
      <c r="AZ2411" s="209">
        <f>IF(BB2411="S",IF(Q2411="1. Aceitou o programa",IF(OR(X2411="Não se Aplica",X2411=""),IF(OR(W2411="Não se Aplica",W2411=""),0,W2411-V2411),AVERAGE(X2411-W2411,W2411-V2411)),0),0)</f>
        <v>0</v>
      </c>
      <c r="BA2411" s="209">
        <f>IF(BB2411="S",IF(AND(Q2411="1. Aceitou o programa",AH2411="Realizada"),IFERROR(IF(AG2411="",0,AG2411-R2411),0),0),0)</f>
        <v>0</v>
      </c>
      <c r="BB2411" s="209" t="str">
        <f>_xlfn.XLOOKUP(U2411,'Lista Suspensa'!$AA$20:$AA$23,'Lista Suspensa'!$AB$20:$AB$23,"N/A")</f>
        <v>S</v>
      </c>
    </row>
    <row r="2412" spans="1:54" ht="12" customHeight="1">
      <c r="A2412" s="151" t="s">
        <v>67</v>
      </c>
      <c r="B2412" s="152">
        <v>46142</v>
      </c>
      <c r="C2412" s="153" t="s">
        <v>297</v>
      </c>
      <c r="D2412" s="153" t="s">
        <v>455</v>
      </c>
      <c r="E2412" s="244">
        <v>92850595</v>
      </c>
      <c r="F2412" s="144" t="s">
        <v>4862</v>
      </c>
      <c r="G2412" s="230"/>
      <c r="H2412" s="154">
        <v>33869</v>
      </c>
      <c r="I2412" s="153">
        <v>33</v>
      </c>
      <c r="J2412" s="148" t="s">
        <v>70</v>
      </c>
      <c r="K2412" s="153" t="s">
        <v>59</v>
      </c>
      <c r="L2412" s="153"/>
      <c r="M2412" s="153"/>
      <c r="N2412" s="153">
        <v>380</v>
      </c>
      <c r="O2412" s="155" t="s">
        <v>4863</v>
      </c>
      <c r="P2412" s="156" t="s">
        <v>60</v>
      </c>
      <c r="Q2412" s="157" t="s">
        <v>110</v>
      </c>
      <c r="R2412" s="158">
        <v>46148</v>
      </c>
      <c r="S2412" s="159"/>
      <c r="T2412" s="159" t="s">
        <v>62</v>
      </c>
      <c r="U2412" s="159" t="s">
        <v>111</v>
      </c>
      <c r="V2412" s="154">
        <v>46146</v>
      </c>
      <c r="W2412" s="154" t="s">
        <v>126</v>
      </c>
      <c r="X2412" s="154" t="s">
        <v>126</v>
      </c>
      <c r="Y2412" s="160" t="s">
        <v>3101</v>
      </c>
      <c r="Z2412" s="160" t="s">
        <v>128</v>
      </c>
      <c r="AA2412" s="153">
        <v>143</v>
      </c>
      <c r="AB2412" s="153">
        <v>1.7</v>
      </c>
      <c r="AC2412" s="182">
        <f t="shared" si="76"/>
        <v>49.48096885813149</v>
      </c>
      <c r="AD2412" s="153" t="str">
        <f t="shared" si="77"/>
        <v>OBESIDADE III</v>
      </c>
      <c r="AE2412" s="233" t="s">
        <v>135</v>
      </c>
      <c r="AF2412" s="153"/>
      <c r="AG2412" s="159"/>
      <c r="AH2412" s="153"/>
      <c r="AI2412" s="161"/>
      <c r="AJ2412" s="153"/>
      <c r="AK2412" s="153"/>
      <c r="AL2412" s="207" t="s">
        <v>136</v>
      </c>
      <c r="AM2412" s="207"/>
      <c r="AN2412" s="207"/>
      <c r="AO2412" s="207" t="str">
        <f ca="1">IF(R2412="","",IF(R2412&gt;TODAY(),"0 meses",DATEDIF(R2412,TODAY(),"m") &amp; " meses"))</f>
        <v>1 meses</v>
      </c>
      <c r="AP2412" s="147" t="s">
        <v>4751</v>
      </c>
      <c r="AQ2412" s="147" t="s">
        <v>67</v>
      </c>
      <c r="AR2412" s="147"/>
      <c r="AS2412" s="209" t="s">
        <v>68</v>
      </c>
      <c r="AT2412" s="223" t="str">
        <f>MONTH(B2412)&amp;"/"&amp;YEAR(B2412)</f>
        <v>4/2026</v>
      </c>
      <c r="AU2412" s="223">
        <f>WEEKNUM(B2412)-WEEKNUM(EOMONTH(B2412,-1)+1)+1</f>
        <v>5</v>
      </c>
      <c r="AV2412" s="209" t="str">
        <f>MONTH(R2412)&amp;"/"&amp;YEAR(R2412)</f>
        <v>5/2026</v>
      </c>
      <c r="AW2412" s="209">
        <f>WEEKNUM(R2412)-WEEKNUM(EOMONTH(R2412,-1)+1)+1</f>
        <v>2</v>
      </c>
      <c r="AX2412" s="209">
        <f>IF(BB2412="S",IF(Q2412="1. Aceitou o programa",R2412-B2412,0),0)</f>
        <v>6</v>
      </c>
      <c r="AY2412" s="209">
        <f>IF(BB2412="S",IF(AND(S2412&lt;&gt;"",R2412&lt;&gt;""),S2412-R2412,0),0)</f>
        <v>0</v>
      </c>
      <c r="AZ2412" s="209">
        <f>IF(BB2412="S",IF(Q2412="1. Aceitou o programa",IF(OR(X2412="Não se Aplica",X2412=""),IF(OR(W2412="Não se Aplica",W2412=""),0,W2412-V2412),AVERAGE(X2412-W2412,W2412-V2412)),0),0)</f>
        <v>0</v>
      </c>
      <c r="BA2412" s="209">
        <f>IF(BB2412="S",IF(AND(Q2412="1. Aceitou o programa",AH2412="Realizada"),IFERROR(IF(AG2412="",0,AG2412-R2412),0),0),0)</f>
        <v>0</v>
      </c>
      <c r="BB2412" s="209" t="str">
        <f>_xlfn.XLOOKUP(U2412,'Lista Suspensa'!$AA$20:$AA$23,'Lista Suspensa'!$AB$20:$AB$23,"N/A")</f>
        <v>S</v>
      </c>
    </row>
    <row r="2413" spans="1:54" ht="12" customHeight="1">
      <c r="A2413" s="151" t="s">
        <v>67</v>
      </c>
      <c r="B2413" s="152">
        <v>46146</v>
      </c>
      <c r="C2413" s="153" t="s">
        <v>297</v>
      </c>
      <c r="D2413" s="153" t="s">
        <v>455</v>
      </c>
      <c r="E2413" s="244">
        <v>96492359</v>
      </c>
      <c r="F2413" s="144" t="s">
        <v>4864</v>
      </c>
      <c r="G2413" s="230"/>
      <c r="H2413" s="154">
        <v>37974</v>
      </c>
      <c r="I2413" s="153">
        <v>22</v>
      </c>
      <c r="J2413" s="148" t="s">
        <v>70</v>
      </c>
      <c r="K2413" s="153" t="s">
        <v>59</v>
      </c>
      <c r="L2413" s="153"/>
      <c r="M2413" s="153"/>
      <c r="N2413" s="153">
        <v>60</v>
      </c>
      <c r="O2413" s="155" t="s">
        <v>4865</v>
      </c>
      <c r="P2413" s="156" t="s">
        <v>2023</v>
      </c>
      <c r="Q2413" s="157" t="s">
        <v>110</v>
      </c>
      <c r="R2413" s="158">
        <v>46149</v>
      </c>
      <c r="S2413" s="159"/>
      <c r="T2413" s="159" t="s">
        <v>62</v>
      </c>
      <c r="U2413" s="159" t="s">
        <v>111</v>
      </c>
      <c r="V2413" s="154">
        <v>46146</v>
      </c>
      <c r="W2413" s="154" t="s">
        <v>126</v>
      </c>
      <c r="X2413" s="154" t="s">
        <v>126</v>
      </c>
      <c r="Y2413" s="160" t="s">
        <v>90</v>
      </c>
      <c r="Z2413" s="160" t="s">
        <v>128</v>
      </c>
      <c r="AA2413" s="153">
        <v>80</v>
      </c>
      <c r="AB2413" s="153">
        <v>1.65</v>
      </c>
      <c r="AC2413" s="182">
        <f t="shared" si="76"/>
        <v>29.384756657483933</v>
      </c>
      <c r="AD2413" s="153" t="str">
        <f t="shared" si="77"/>
        <v>SOBREPESO</v>
      </c>
      <c r="AE2413" s="233" t="s">
        <v>1264</v>
      </c>
      <c r="AF2413" s="153" t="s">
        <v>130</v>
      </c>
      <c r="AG2413" s="159"/>
      <c r="AH2413" s="153"/>
      <c r="AI2413" s="161"/>
      <c r="AJ2413" s="153"/>
      <c r="AK2413" s="153"/>
      <c r="AL2413" s="207" t="s">
        <v>136</v>
      </c>
      <c r="AM2413" s="207"/>
      <c r="AN2413" s="207"/>
      <c r="AO2413" s="207" t="str">
        <f ca="1">IF(R2413="","",IF(R2413&gt;TODAY(),"0 meses",DATEDIF(R2413,TODAY(),"m") &amp; " meses"))</f>
        <v>1 meses</v>
      </c>
      <c r="AP2413" s="147" t="s">
        <v>4751</v>
      </c>
      <c r="AQ2413" s="147" t="s">
        <v>67</v>
      </c>
      <c r="AR2413" s="147"/>
      <c r="AS2413" s="209" t="s">
        <v>68</v>
      </c>
      <c r="AT2413" s="223" t="str">
        <f>MONTH(B2413)&amp;"/"&amp;YEAR(B2413)</f>
        <v>5/2026</v>
      </c>
      <c r="AU2413" s="223">
        <f>WEEKNUM(B2413)-WEEKNUM(EOMONTH(B2413,-1)+1)+1</f>
        <v>2</v>
      </c>
      <c r="AV2413" s="209" t="str">
        <f>MONTH(R2413)&amp;"/"&amp;YEAR(R2413)</f>
        <v>5/2026</v>
      </c>
      <c r="AW2413" s="209">
        <f>WEEKNUM(R2413)-WEEKNUM(EOMONTH(R2413,-1)+1)+1</f>
        <v>2</v>
      </c>
      <c r="AX2413" s="209">
        <f>IF(BB2413="S",IF(Q2413="1. Aceitou o programa",R2413-B2413,0),0)</f>
        <v>3</v>
      </c>
      <c r="AY2413" s="209">
        <f>IF(BB2413="S",IF(AND(S2413&lt;&gt;"",R2413&lt;&gt;""),S2413-R2413,0),0)</f>
        <v>0</v>
      </c>
      <c r="AZ2413" s="209">
        <f>IF(BB2413="S",IF(Q2413="1. Aceitou o programa",IF(OR(X2413="Não se Aplica",X2413=""),IF(OR(W2413="Não se Aplica",W2413=""),0,W2413-V2413),AVERAGE(X2413-W2413,W2413-V2413)),0),0)</f>
        <v>0</v>
      </c>
      <c r="BA2413" s="209">
        <f>IF(BB2413="S",IF(AND(Q2413="1. Aceitou o programa",AH2413="Realizada"),IFERROR(IF(AG2413="",0,AG2413-R2413),0),0),0)</f>
        <v>0</v>
      </c>
      <c r="BB2413" s="209" t="str">
        <f>_xlfn.XLOOKUP(U2413,'Lista Suspensa'!$AA$20:$AA$23,'Lista Suspensa'!$AB$20:$AB$23,"N/A")</f>
        <v>S</v>
      </c>
    </row>
    <row r="2414" spans="1:54" ht="12" customHeight="1">
      <c r="A2414" s="151" t="s">
        <v>67</v>
      </c>
      <c r="B2414" s="152">
        <v>46147</v>
      </c>
      <c r="C2414" s="153" t="s">
        <v>297</v>
      </c>
      <c r="D2414" s="153" t="s">
        <v>455</v>
      </c>
      <c r="E2414" s="244">
        <v>96738524</v>
      </c>
      <c r="F2414" s="144" t="s">
        <v>4866</v>
      </c>
      <c r="G2414" s="230"/>
      <c r="H2414" s="154">
        <v>31861</v>
      </c>
      <c r="I2414" s="153">
        <v>39</v>
      </c>
      <c r="J2414" s="148" t="s">
        <v>70</v>
      </c>
      <c r="K2414" s="153" t="s">
        <v>101</v>
      </c>
      <c r="L2414" s="153"/>
      <c r="M2414" s="153"/>
      <c r="N2414" s="153">
        <v>450</v>
      </c>
      <c r="O2414" s="155">
        <v>21992251188</v>
      </c>
      <c r="P2414" s="156" t="s">
        <v>60</v>
      </c>
      <c r="Q2414" s="157" t="s">
        <v>110</v>
      </c>
      <c r="R2414" s="158">
        <v>46149</v>
      </c>
      <c r="S2414" s="159"/>
      <c r="T2414" s="159" t="s">
        <v>62</v>
      </c>
      <c r="U2414" s="159" t="s">
        <v>111</v>
      </c>
      <c r="V2414" s="154">
        <v>46149</v>
      </c>
      <c r="W2414" s="154" t="s">
        <v>126</v>
      </c>
      <c r="X2414" s="154" t="s">
        <v>126</v>
      </c>
      <c r="Y2414" s="160"/>
      <c r="Z2414" s="160" t="s">
        <v>128</v>
      </c>
      <c r="AA2414" s="153">
        <v>70</v>
      </c>
      <c r="AB2414" s="153">
        <v>1.59</v>
      </c>
      <c r="AC2414" s="182">
        <f t="shared" si="76"/>
        <v>27.688778133776353</v>
      </c>
      <c r="AD2414" s="153" t="str">
        <f t="shared" si="77"/>
        <v>SOBREPESO</v>
      </c>
      <c r="AE2414" s="233" t="s">
        <v>947</v>
      </c>
      <c r="AF2414" s="153"/>
      <c r="AG2414" s="159"/>
      <c r="AH2414" s="153"/>
      <c r="AI2414" s="161"/>
      <c r="AJ2414" s="153"/>
      <c r="AK2414" s="153"/>
      <c r="AL2414" s="207" t="s">
        <v>136</v>
      </c>
      <c r="AM2414" s="207"/>
      <c r="AN2414" s="207"/>
      <c r="AO2414" s="207" t="str">
        <f ca="1">IF(R2414="","",IF(R2414&gt;TODAY(),"0 meses",DATEDIF(R2414,TODAY(),"m") &amp; " meses"))</f>
        <v>1 meses</v>
      </c>
      <c r="AP2414" s="147" t="s">
        <v>4751</v>
      </c>
      <c r="AQ2414" s="147" t="s">
        <v>67</v>
      </c>
      <c r="AR2414" s="147"/>
      <c r="AS2414" s="209" t="s">
        <v>68</v>
      </c>
      <c r="AT2414" s="223" t="str">
        <f>MONTH(B2414)&amp;"/"&amp;YEAR(B2414)</f>
        <v>5/2026</v>
      </c>
      <c r="AU2414" s="223">
        <f>WEEKNUM(B2414)-WEEKNUM(EOMONTH(B2414,-1)+1)+1</f>
        <v>2</v>
      </c>
      <c r="AV2414" s="209" t="str">
        <f>MONTH(R2414)&amp;"/"&amp;YEAR(R2414)</f>
        <v>5/2026</v>
      </c>
      <c r="AW2414" s="209">
        <f>WEEKNUM(R2414)-WEEKNUM(EOMONTH(R2414,-1)+1)+1</f>
        <v>2</v>
      </c>
      <c r="AX2414" s="209">
        <f>IF(BB2414="S",IF(Q2414="1. Aceitou o programa",R2414-B2414,0),0)</f>
        <v>2</v>
      </c>
      <c r="AY2414" s="209">
        <f>IF(BB2414="S",IF(AND(S2414&lt;&gt;"",R2414&lt;&gt;""),S2414-R2414,0),0)</f>
        <v>0</v>
      </c>
      <c r="AZ2414" s="209">
        <f>IF(BB2414="S",IF(Q2414="1. Aceitou o programa",IF(OR(X2414="Não se Aplica",X2414=""),IF(OR(W2414="Não se Aplica",W2414=""),0,W2414-V2414),AVERAGE(X2414-W2414,W2414-V2414)),0),0)</f>
        <v>0</v>
      </c>
      <c r="BA2414" s="209">
        <f>IF(BB2414="S",IF(AND(Q2414="1. Aceitou o programa",AH2414="Realizada"),IFERROR(IF(AG2414="",0,AG2414-R2414),0),0),0)</f>
        <v>0</v>
      </c>
      <c r="BB2414" s="209" t="str">
        <f>_xlfn.XLOOKUP(U2414,'Lista Suspensa'!$AA$20:$AA$23,'Lista Suspensa'!$AB$20:$AB$23,"N/A")</f>
        <v>S</v>
      </c>
    </row>
    <row r="2415" spans="1:54" ht="12" customHeight="1">
      <c r="A2415" s="151" t="s">
        <v>67</v>
      </c>
      <c r="B2415" s="152">
        <v>46140</v>
      </c>
      <c r="C2415" s="153" t="s">
        <v>297</v>
      </c>
      <c r="D2415" s="153" t="s">
        <v>455</v>
      </c>
      <c r="E2415" s="244">
        <v>94549153</v>
      </c>
      <c r="F2415" s="144" t="s">
        <v>4867</v>
      </c>
      <c r="G2415" s="230"/>
      <c r="H2415" s="154">
        <v>37547</v>
      </c>
      <c r="I2415" s="153">
        <v>23</v>
      </c>
      <c r="J2415" s="148" t="s">
        <v>70</v>
      </c>
      <c r="K2415" s="153"/>
      <c r="L2415" s="153"/>
      <c r="M2415" s="153"/>
      <c r="N2415" s="153">
        <v>60</v>
      </c>
      <c r="O2415" s="155" t="s">
        <v>4868</v>
      </c>
      <c r="P2415" s="156" t="s">
        <v>2077</v>
      </c>
      <c r="Q2415" s="157" t="s">
        <v>110</v>
      </c>
      <c r="R2415" s="158">
        <v>46149</v>
      </c>
      <c r="S2415" s="159"/>
      <c r="T2415" s="159" t="s">
        <v>62</v>
      </c>
      <c r="U2415" s="159" t="s">
        <v>111</v>
      </c>
      <c r="V2415" s="154">
        <v>46141</v>
      </c>
      <c r="W2415" s="154">
        <v>46146</v>
      </c>
      <c r="X2415" s="154" t="s">
        <v>126</v>
      </c>
      <c r="Y2415" s="160" t="s">
        <v>90</v>
      </c>
      <c r="Z2415" s="160" t="s">
        <v>128</v>
      </c>
      <c r="AA2415" s="153">
        <v>133</v>
      </c>
      <c r="AB2415" s="153">
        <v>1.71</v>
      </c>
      <c r="AC2415" s="182">
        <f t="shared" si="76"/>
        <v>45.484080571799872</v>
      </c>
      <c r="AD2415" s="153" t="str">
        <f t="shared" si="77"/>
        <v>OBESIDADE III</v>
      </c>
      <c r="AE2415" s="233" t="s">
        <v>225</v>
      </c>
      <c r="AF2415" s="153" t="s">
        <v>130</v>
      </c>
      <c r="AG2415" s="159"/>
      <c r="AH2415" s="153"/>
      <c r="AI2415" s="161"/>
      <c r="AJ2415" s="153"/>
      <c r="AK2415" s="153"/>
      <c r="AL2415" s="207" t="s">
        <v>131</v>
      </c>
      <c r="AM2415" s="207"/>
      <c r="AN2415" s="207"/>
      <c r="AO2415" s="207" t="str">
        <f ca="1">IF(R2415="","",IF(R2415&gt;TODAY(),"0 meses",DATEDIF(R2415,TODAY(),"m") &amp; " meses"))</f>
        <v>1 meses</v>
      </c>
      <c r="AP2415" s="147" t="s">
        <v>4751</v>
      </c>
      <c r="AQ2415" s="147" t="s">
        <v>67</v>
      </c>
      <c r="AR2415" s="147"/>
      <c r="AS2415" s="209" t="s">
        <v>68</v>
      </c>
      <c r="AT2415" s="223" t="str">
        <f>MONTH(B2415)&amp;"/"&amp;YEAR(B2415)</f>
        <v>4/2026</v>
      </c>
      <c r="AU2415" s="223">
        <f>WEEKNUM(B2415)-WEEKNUM(EOMONTH(B2415,-1)+1)+1</f>
        <v>5</v>
      </c>
      <c r="AV2415" s="209" t="str">
        <f>MONTH(R2415)&amp;"/"&amp;YEAR(R2415)</f>
        <v>5/2026</v>
      </c>
      <c r="AW2415" s="209">
        <f>WEEKNUM(R2415)-WEEKNUM(EOMONTH(R2415,-1)+1)+1</f>
        <v>2</v>
      </c>
      <c r="AX2415" s="209">
        <f>IF(BB2415="S",IF(Q2415="1. Aceitou o programa",R2415-B2415,0),0)</f>
        <v>9</v>
      </c>
      <c r="AY2415" s="209">
        <f>IF(BB2415="S",IF(AND(S2415&lt;&gt;"",R2415&lt;&gt;""),S2415-R2415,0),0)</f>
        <v>0</v>
      </c>
      <c r="AZ2415" s="209">
        <f>IF(BB2415="S",IF(Q2415="1. Aceitou o programa",IF(OR(X2415="Não se Aplica",X2415=""),IF(OR(W2415="Não se Aplica",W2415=""),0,W2415-V2415),AVERAGE(X2415-W2415,W2415-V2415)),0),0)</f>
        <v>5</v>
      </c>
      <c r="BA2415" s="209">
        <f>IF(BB2415="S",IF(AND(Q2415="1. Aceitou o programa",AH2415="Realizada"),IFERROR(IF(AG2415="",0,AG2415-R2415),0),0),0)</f>
        <v>0</v>
      </c>
      <c r="BB2415" s="209" t="str">
        <f>_xlfn.XLOOKUP(U2415,'Lista Suspensa'!$AA$20:$AA$23,'Lista Suspensa'!$AB$20:$AB$23,"N/A")</f>
        <v>S</v>
      </c>
    </row>
    <row r="2416" spans="1:54" ht="12" customHeight="1">
      <c r="A2416" s="151" t="s">
        <v>67</v>
      </c>
      <c r="B2416" s="152">
        <v>46140</v>
      </c>
      <c r="C2416" s="153" t="s">
        <v>297</v>
      </c>
      <c r="D2416" s="153" t="s">
        <v>455</v>
      </c>
      <c r="E2416" s="244">
        <v>87447494</v>
      </c>
      <c r="F2416" s="144" t="s">
        <v>4869</v>
      </c>
      <c r="G2416" s="230"/>
      <c r="H2416" s="154">
        <v>27863</v>
      </c>
      <c r="I2416" s="153">
        <v>50</v>
      </c>
      <c r="J2416" s="148" t="s">
        <v>70</v>
      </c>
      <c r="K2416" s="153"/>
      <c r="L2416" s="153"/>
      <c r="M2416" s="153"/>
      <c r="N2416" s="153">
        <v>60</v>
      </c>
      <c r="O2416" s="155" t="s">
        <v>4870</v>
      </c>
      <c r="P2416" s="156" t="s">
        <v>60</v>
      </c>
      <c r="Q2416" s="157" t="s">
        <v>110</v>
      </c>
      <c r="R2416" s="158">
        <v>46149</v>
      </c>
      <c r="S2416" s="159"/>
      <c r="T2416" s="159" t="s">
        <v>62</v>
      </c>
      <c r="U2416" s="159" t="s">
        <v>111</v>
      </c>
      <c r="V2416" s="154">
        <v>46141</v>
      </c>
      <c r="W2416" s="154">
        <v>46146</v>
      </c>
      <c r="X2416" s="154" t="s">
        <v>126</v>
      </c>
      <c r="Y2416" s="160" t="s">
        <v>90</v>
      </c>
      <c r="Z2416" s="160" t="s">
        <v>128</v>
      </c>
      <c r="AA2416" s="153">
        <v>100</v>
      </c>
      <c r="AB2416" s="153">
        <v>1.7</v>
      </c>
      <c r="AC2416" s="182">
        <f t="shared" si="76"/>
        <v>34.602076124567475</v>
      </c>
      <c r="AD2416" s="153" t="str">
        <f t="shared" si="77"/>
        <v>OBESIDADE I</v>
      </c>
      <c r="AE2416" s="233" t="s">
        <v>135</v>
      </c>
      <c r="AF2416" s="153" t="s">
        <v>130</v>
      </c>
      <c r="AG2416" s="159"/>
      <c r="AH2416" s="153"/>
      <c r="AI2416" s="161"/>
      <c r="AJ2416" s="153"/>
      <c r="AK2416" s="153"/>
      <c r="AL2416" s="207" t="s">
        <v>2470</v>
      </c>
      <c r="AM2416" s="207"/>
      <c r="AN2416" s="207"/>
      <c r="AO2416" s="207" t="str">
        <f ca="1">IF(R2416="","",IF(R2416&gt;TODAY(),"0 meses",DATEDIF(R2416,TODAY(),"m") &amp; " meses"))</f>
        <v>1 meses</v>
      </c>
      <c r="AP2416" s="147" t="s">
        <v>4751</v>
      </c>
      <c r="AQ2416" s="147" t="s">
        <v>67</v>
      </c>
      <c r="AR2416" s="147"/>
      <c r="AS2416" s="209" t="s">
        <v>68</v>
      </c>
      <c r="AT2416" s="223" t="str">
        <f>MONTH(B2416)&amp;"/"&amp;YEAR(B2416)</f>
        <v>4/2026</v>
      </c>
      <c r="AU2416" s="223">
        <f>WEEKNUM(B2416)-WEEKNUM(EOMONTH(B2416,-1)+1)+1</f>
        <v>5</v>
      </c>
      <c r="AV2416" s="209" t="str">
        <f>MONTH(R2416)&amp;"/"&amp;YEAR(R2416)</f>
        <v>5/2026</v>
      </c>
      <c r="AW2416" s="209">
        <f>WEEKNUM(R2416)-WEEKNUM(EOMONTH(R2416,-1)+1)+1</f>
        <v>2</v>
      </c>
      <c r="AX2416" s="209">
        <f>IF(BB2416="S",IF(Q2416="1. Aceitou o programa",R2416-B2416,0),0)</f>
        <v>9</v>
      </c>
      <c r="AY2416" s="209">
        <f>IF(BB2416="S",IF(AND(S2416&lt;&gt;"",R2416&lt;&gt;""),S2416-R2416,0),0)</f>
        <v>0</v>
      </c>
      <c r="AZ2416" s="209">
        <f>IF(BB2416="S",IF(Q2416="1. Aceitou o programa",IF(OR(X2416="Não se Aplica",X2416=""),IF(OR(W2416="Não se Aplica",W2416=""),0,W2416-V2416),AVERAGE(X2416-W2416,W2416-V2416)),0),0)</f>
        <v>5</v>
      </c>
      <c r="BA2416" s="209">
        <f>IF(BB2416="S",IF(AND(Q2416="1. Aceitou o programa",AH2416="Realizada"),IFERROR(IF(AG2416="",0,AG2416-R2416),0),0),0)</f>
        <v>0</v>
      </c>
      <c r="BB2416" s="209" t="str">
        <f>_xlfn.XLOOKUP(U2416,'Lista Suspensa'!$AA$20:$AA$23,'Lista Suspensa'!$AB$20:$AB$23,"N/A")</f>
        <v>S</v>
      </c>
    </row>
    <row r="2417" spans="1:54" ht="12" customHeight="1">
      <c r="A2417" s="151" t="s">
        <v>67</v>
      </c>
      <c r="B2417" s="152">
        <v>46140</v>
      </c>
      <c r="C2417" s="153" t="s">
        <v>297</v>
      </c>
      <c r="D2417" s="153" t="s">
        <v>455</v>
      </c>
      <c r="E2417" s="244">
        <v>86322657</v>
      </c>
      <c r="F2417" s="144" t="s">
        <v>4871</v>
      </c>
      <c r="G2417" s="230"/>
      <c r="H2417" s="154">
        <v>31930</v>
      </c>
      <c r="I2417" s="153">
        <v>38</v>
      </c>
      <c r="J2417" s="148" t="s">
        <v>58</v>
      </c>
      <c r="K2417" s="153" t="s">
        <v>59</v>
      </c>
      <c r="L2417" s="153"/>
      <c r="M2417" s="153"/>
      <c r="N2417" s="153">
        <v>60</v>
      </c>
      <c r="O2417" s="155" t="s">
        <v>4872</v>
      </c>
      <c r="P2417" s="156" t="s">
        <v>60</v>
      </c>
      <c r="Q2417" s="157" t="s">
        <v>110</v>
      </c>
      <c r="R2417" s="158">
        <v>46149</v>
      </c>
      <c r="S2417" s="159"/>
      <c r="T2417" s="159" t="s">
        <v>62</v>
      </c>
      <c r="U2417" s="159" t="s">
        <v>111</v>
      </c>
      <c r="V2417" s="154">
        <v>46141</v>
      </c>
      <c r="W2417" s="154">
        <v>46146</v>
      </c>
      <c r="X2417" s="154" t="s">
        <v>126</v>
      </c>
      <c r="Y2417" s="160" t="s">
        <v>90</v>
      </c>
      <c r="Z2417" s="160" t="s">
        <v>128</v>
      </c>
      <c r="AA2417" s="153">
        <v>84.4</v>
      </c>
      <c r="AB2417" s="153">
        <v>1.61</v>
      </c>
      <c r="AC2417" s="182">
        <f t="shared" si="76"/>
        <v>32.560472204004476</v>
      </c>
      <c r="AD2417" s="153" t="str">
        <f t="shared" si="77"/>
        <v>OBESIDADE I</v>
      </c>
      <c r="AE2417" s="233" t="s">
        <v>66</v>
      </c>
      <c r="AF2417" s="153" t="s">
        <v>130</v>
      </c>
      <c r="AG2417" s="159"/>
      <c r="AH2417" s="153"/>
      <c r="AI2417" s="161"/>
      <c r="AJ2417" s="153"/>
      <c r="AK2417" s="153"/>
      <c r="AL2417" s="207" t="s">
        <v>131</v>
      </c>
      <c r="AM2417" s="207"/>
      <c r="AN2417" s="207"/>
      <c r="AO2417" s="207" t="str">
        <f ca="1">IF(R2417="","",IF(R2417&gt;TODAY(),"0 meses",DATEDIF(R2417,TODAY(),"m") &amp; " meses"))</f>
        <v>1 meses</v>
      </c>
      <c r="AP2417" s="147" t="s">
        <v>4751</v>
      </c>
      <c r="AQ2417" s="147" t="s">
        <v>67</v>
      </c>
      <c r="AR2417" s="147"/>
      <c r="AS2417" s="209" t="s">
        <v>68</v>
      </c>
      <c r="AT2417" s="223" t="str">
        <f>MONTH(B2417)&amp;"/"&amp;YEAR(B2417)</f>
        <v>4/2026</v>
      </c>
      <c r="AU2417" s="223">
        <f>WEEKNUM(B2417)-WEEKNUM(EOMONTH(B2417,-1)+1)+1</f>
        <v>5</v>
      </c>
      <c r="AV2417" s="209" t="str">
        <f>MONTH(R2417)&amp;"/"&amp;YEAR(R2417)</f>
        <v>5/2026</v>
      </c>
      <c r="AW2417" s="209">
        <f>WEEKNUM(R2417)-WEEKNUM(EOMONTH(R2417,-1)+1)+1</f>
        <v>2</v>
      </c>
      <c r="AX2417" s="209">
        <f>IF(BB2417="S",IF(Q2417="1. Aceitou o programa",R2417-B2417,0),0)</f>
        <v>9</v>
      </c>
      <c r="AY2417" s="209">
        <f>IF(BB2417="S",IF(AND(S2417&lt;&gt;"",R2417&lt;&gt;""),S2417-R2417,0),0)</f>
        <v>0</v>
      </c>
      <c r="AZ2417" s="209">
        <f>IF(BB2417="S",IF(Q2417="1. Aceitou o programa",IF(OR(X2417="Não se Aplica",X2417=""),IF(OR(W2417="Não se Aplica",W2417=""),0,W2417-V2417),AVERAGE(X2417-W2417,W2417-V2417)),0),0)</f>
        <v>5</v>
      </c>
      <c r="BA2417" s="209">
        <f>IF(BB2417="S",IF(AND(Q2417="1. Aceitou o programa",AH2417="Realizada"),IFERROR(IF(AG2417="",0,AG2417-R2417),0),0),0)</f>
        <v>0</v>
      </c>
      <c r="BB2417" s="209" t="str">
        <f>_xlfn.XLOOKUP(U2417,'Lista Suspensa'!$AA$20:$AA$23,'Lista Suspensa'!$AB$20:$AB$23,"N/A")</f>
        <v>S</v>
      </c>
    </row>
    <row r="2418" spans="1:54" ht="12" customHeight="1">
      <c r="A2418" s="151" t="s">
        <v>67</v>
      </c>
      <c r="B2418" s="152">
        <v>46142</v>
      </c>
      <c r="C2418" s="153" t="s">
        <v>297</v>
      </c>
      <c r="D2418" s="153" t="s">
        <v>455</v>
      </c>
      <c r="E2418" s="244">
        <v>95494152</v>
      </c>
      <c r="F2418" s="144" t="s">
        <v>4873</v>
      </c>
      <c r="G2418" s="230"/>
      <c r="H2418" s="154">
        <v>23646</v>
      </c>
      <c r="I2418" s="153">
        <v>61</v>
      </c>
      <c r="J2418" s="148" t="s">
        <v>70</v>
      </c>
      <c r="K2418" s="153" t="s">
        <v>101</v>
      </c>
      <c r="L2418" s="153"/>
      <c r="M2418" s="153"/>
      <c r="N2418" s="153">
        <v>380</v>
      </c>
      <c r="O2418" s="155" t="s">
        <v>4874</v>
      </c>
      <c r="P2418" s="156" t="s">
        <v>2023</v>
      </c>
      <c r="Q2418" s="157" t="s">
        <v>110</v>
      </c>
      <c r="R2418" s="158">
        <v>46149</v>
      </c>
      <c r="S2418" s="159"/>
      <c r="T2418" s="159" t="s">
        <v>62</v>
      </c>
      <c r="U2418" s="159" t="s">
        <v>111</v>
      </c>
      <c r="V2418" s="154">
        <v>46146</v>
      </c>
      <c r="W2418" s="154" t="s">
        <v>126</v>
      </c>
      <c r="X2418" s="154" t="s">
        <v>126</v>
      </c>
      <c r="Y2418" s="160" t="s">
        <v>90</v>
      </c>
      <c r="Z2418" s="160" t="s">
        <v>128</v>
      </c>
      <c r="AA2418" s="153">
        <v>85</v>
      </c>
      <c r="AB2418" s="153">
        <v>1.57</v>
      </c>
      <c r="AC2418" s="182">
        <f t="shared" si="76"/>
        <v>34.484157572315304</v>
      </c>
      <c r="AD2418" s="153" t="str">
        <f t="shared" si="77"/>
        <v>OBESIDADE I</v>
      </c>
      <c r="AE2418" s="233" t="s">
        <v>1092</v>
      </c>
      <c r="AF2418" s="153" t="s">
        <v>130</v>
      </c>
      <c r="AG2418" s="159"/>
      <c r="AH2418" s="153"/>
      <c r="AI2418" s="161"/>
      <c r="AJ2418" s="153"/>
      <c r="AK2418" s="153"/>
      <c r="AL2418" s="207" t="s">
        <v>131</v>
      </c>
      <c r="AM2418" s="207"/>
      <c r="AN2418" s="207"/>
      <c r="AO2418" s="207" t="str">
        <f ca="1">IF(R2418="","",IF(R2418&gt;TODAY(),"0 meses",DATEDIF(R2418,TODAY(),"m") &amp; " meses"))</f>
        <v>1 meses</v>
      </c>
      <c r="AP2418" s="147" t="s">
        <v>4751</v>
      </c>
      <c r="AQ2418" s="147" t="s">
        <v>67</v>
      </c>
      <c r="AR2418" s="147"/>
      <c r="AS2418" s="209" t="s">
        <v>68</v>
      </c>
      <c r="AT2418" s="223" t="str">
        <f>MONTH(B2418)&amp;"/"&amp;YEAR(B2418)</f>
        <v>4/2026</v>
      </c>
      <c r="AU2418" s="223">
        <f>WEEKNUM(B2418)-WEEKNUM(EOMONTH(B2418,-1)+1)+1</f>
        <v>5</v>
      </c>
      <c r="AV2418" s="209" t="str">
        <f>MONTH(R2418)&amp;"/"&amp;YEAR(R2418)</f>
        <v>5/2026</v>
      </c>
      <c r="AW2418" s="209">
        <f>WEEKNUM(R2418)-WEEKNUM(EOMONTH(R2418,-1)+1)+1</f>
        <v>2</v>
      </c>
      <c r="AX2418" s="209">
        <f>IF(BB2418="S",IF(Q2418="1. Aceitou o programa",R2418-B2418,0),0)</f>
        <v>7</v>
      </c>
      <c r="AY2418" s="209">
        <f>IF(BB2418="S",IF(AND(S2418&lt;&gt;"",R2418&lt;&gt;""),S2418-R2418,0),0)</f>
        <v>0</v>
      </c>
      <c r="AZ2418" s="209">
        <f>IF(BB2418="S",IF(Q2418="1. Aceitou o programa",IF(OR(X2418="Não se Aplica",X2418=""),IF(OR(W2418="Não se Aplica",W2418=""),0,W2418-V2418),AVERAGE(X2418-W2418,W2418-V2418)),0),0)</f>
        <v>0</v>
      </c>
      <c r="BA2418" s="209">
        <f>IF(BB2418="S",IF(AND(Q2418="1. Aceitou o programa",AH2418="Realizada"),IFERROR(IF(AG2418="",0,AG2418-R2418),0),0),0)</f>
        <v>0</v>
      </c>
      <c r="BB2418" s="209" t="str">
        <f>_xlfn.XLOOKUP(U2418,'Lista Suspensa'!$AA$20:$AA$23,'Lista Suspensa'!$AB$20:$AB$23,"N/A")</f>
        <v>S</v>
      </c>
    </row>
    <row r="2419" spans="1:54" ht="12" customHeight="1">
      <c r="A2419" s="151" t="s">
        <v>67</v>
      </c>
      <c r="B2419" s="152">
        <v>46142</v>
      </c>
      <c r="C2419" s="153" t="s">
        <v>297</v>
      </c>
      <c r="D2419" s="153" t="s">
        <v>455</v>
      </c>
      <c r="E2419" s="244">
        <v>216583225</v>
      </c>
      <c r="F2419" s="144" t="s">
        <v>4875</v>
      </c>
      <c r="G2419" s="230"/>
      <c r="H2419" s="154">
        <v>26054</v>
      </c>
      <c r="I2419" s="153">
        <v>54</v>
      </c>
      <c r="J2419" s="148" t="s">
        <v>70</v>
      </c>
      <c r="K2419" s="153" t="s">
        <v>101</v>
      </c>
      <c r="L2419" s="153"/>
      <c r="M2419" s="153"/>
      <c r="N2419" s="153">
        <v>600</v>
      </c>
      <c r="O2419" s="155" t="s">
        <v>4876</v>
      </c>
      <c r="P2419" s="156" t="s">
        <v>60</v>
      </c>
      <c r="Q2419" s="157" t="s">
        <v>110</v>
      </c>
      <c r="R2419" s="158">
        <v>46149</v>
      </c>
      <c r="S2419" s="159"/>
      <c r="T2419" s="159" t="s">
        <v>62</v>
      </c>
      <c r="U2419" s="159" t="s">
        <v>111</v>
      </c>
      <c r="V2419" s="154">
        <v>46146</v>
      </c>
      <c r="W2419" s="154" t="s">
        <v>126</v>
      </c>
      <c r="X2419" s="154" t="s">
        <v>126</v>
      </c>
      <c r="Y2419" s="160" t="s">
        <v>90</v>
      </c>
      <c r="Z2419" s="160" t="s">
        <v>128</v>
      </c>
      <c r="AA2419" s="153">
        <v>98</v>
      </c>
      <c r="AB2419" s="153">
        <v>1.71</v>
      </c>
      <c r="AC2419" s="182">
        <f t="shared" si="76"/>
        <v>33.514585684484118</v>
      </c>
      <c r="AD2419" s="153" t="str">
        <f t="shared" si="77"/>
        <v>OBESIDADE I</v>
      </c>
      <c r="AE2419" s="233" t="s">
        <v>66</v>
      </c>
      <c r="AF2419" s="153" t="s">
        <v>130</v>
      </c>
      <c r="AG2419" s="159"/>
      <c r="AH2419" s="153"/>
      <c r="AI2419" s="161"/>
      <c r="AJ2419" s="153"/>
      <c r="AK2419" s="153"/>
      <c r="AL2419" s="207" t="s">
        <v>131</v>
      </c>
      <c r="AM2419" s="207"/>
      <c r="AN2419" s="207"/>
      <c r="AO2419" s="207" t="str">
        <f ca="1">IF(R2419="","",IF(R2419&gt;TODAY(),"0 meses",DATEDIF(R2419,TODAY(),"m") &amp; " meses"))</f>
        <v>1 meses</v>
      </c>
      <c r="AP2419" s="147" t="s">
        <v>4751</v>
      </c>
      <c r="AQ2419" s="147" t="s">
        <v>67</v>
      </c>
      <c r="AR2419" s="147"/>
      <c r="AS2419" s="209" t="s">
        <v>68</v>
      </c>
      <c r="AT2419" s="223" t="str">
        <f>MONTH(B2419)&amp;"/"&amp;YEAR(B2419)</f>
        <v>4/2026</v>
      </c>
      <c r="AU2419" s="223">
        <f>WEEKNUM(B2419)-WEEKNUM(EOMONTH(B2419,-1)+1)+1</f>
        <v>5</v>
      </c>
      <c r="AV2419" s="209" t="str">
        <f>MONTH(R2419)&amp;"/"&amp;YEAR(R2419)</f>
        <v>5/2026</v>
      </c>
      <c r="AW2419" s="209">
        <f>WEEKNUM(R2419)-WEEKNUM(EOMONTH(R2419,-1)+1)+1</f>
        <v>2</v>
      </c>
      <c r="AX2419" s="209">
        <f>IF(BB2419="S",IF(Q2419="1. Aceitou o programa",R2419-B2419,0),0)</f>
        <v>7</v>
      </c>
      <c r="AY2419" s="209">
        <f>IF(BB2419="S",IF(AND(S2419&lt;&gt;"",R2419&lt;&gt;""),S2419-R2419,0),0)</f>
        <v>0</v>
      </c>
      <c r="AZ2419" s="209">
        <f>IF(BB2419="S",IF(Q2419="1. Aceitou o programa",IF(OR(X2419="Não se Aplica",X2419=""),IF(OR(W2419="Não se Aplica",W2419=""),0,W2419-V2419),AVERAGE(X2419-W2419,W2419-V2419)),0),0)</f>
        <v>0</v>
      </c>
      <c r="BA2419" s="209">
        <f>IF(BB2419="S",IF(AND(Q2419="1. Aceitou o programa",AH2419="Realizada"),IFERROR(IF(AG2419="",0,AG2419-R2419),0),0),0)</f>
        <v>0</v>
      </c>
      <c r="BB2419" s="209" t="str">
        <f>_xlfn.XLOOKUP(U2419,'Lista Suspensa'!$AA$20:$AA$23,'Lista Suspensa'!$AB$20:$AB$23,"N/A")</f>
        <v>S</v>
      </c>
    </row>
    <row r="2420" spans="1:54" ht="12" customHeight="1">
      <c r="A2420" s="151" t="s">
        <v>54</v>
      </c>
      <c r="B2420" s="152">
        <v>46083</v>
      </c>
      <c r="C2420" s="153" t="s">
        <v>297</v>
      </c>
      <c r="D2420" s="153" t="s">
        <v>167</v>
      </c>
      <c r="E2420" s="244">
        <v>961090952</v>
      </c>
      <c r="F2420" s="144" t="s">
        <v>4877</v>
      </c>
      <c r="G2420" s="230"/>
      <c r="H2420" s="154">
        <v>31404</v>
      </c>
      <c r="I2420" s="153">
        <v>40</v>
      </c>
      <c r="J2420" s="148" t="s">
        <v>70</v>
      </c>
      <c r="K2420" s="153" t="s">
        <v>59</v>
      </c>
      <c r="L2420" s="153"/>
      <c r="M2420" s="153"/>
      <c r="N2420" s="153">
        <v>400</v>
      </c>
      <c r="O2420" s="155" t="s">
        <v>4878</v>
      </c>
      <c r="P2420" s="156" t="s">
        <v>60</v>
      </c>
      <c r="Q2420" s="157" t="s">
        <v>110</v>
      </c>
      <c r="R2420" s="158">
        <v>46150</v>
      </c>
      <c r="S2420" s="159"/>
      <c r="T2420" s="159" t="s">
        <v>62</v>
      </c>
      <c r="U2420" s="159" t="s">
        <v>111</v>
      </c>
      <c r="V2420" s="154">
        <v>46128</v>
      </c>
      <c r="W2420" s="154">
        <v>46150</v>
      </c>
      <c r="X2420" s="154" t="s">
        <v>126</v>
      </c>
      <c r="Y2420" s="160" t="s">
        <v>2794</v>
      </c>
      <c r="Z2420" s="160" t="s">
        <v>128</v>
      </c>
      <c r="AA2420" s="153">
        <v>105</v>
      </c>
      <c r="AB2420" s="153">
        <v>1.6</v>
      </c>
      <c r="AC2420" s="182">
        <f t="shared" si="76"/>
        <v>41.015624999999993</v>
      </c>
      <c r="AD2420" s="153" t="str">
        <f t="shared" si="77"/>
        <v>OBESIDADE III</v>
      </c>
      <c r="AE2420" s="233" t="s">
        <v>225</v>
      </c>
      <c r="AF2420" s="153"/>
      <c r="AG2420" s="159"/>
      <c r="AH2420" s="153"/>
      <c r="AI2420" s="161"/>
      <c r="AJ2420" s="153"/>
      <c r="AK2420" s="153"/>
      <c r="AL2420" s="207" t="s">
        <v>131</v>
      </c>
      <c r="AM2420" s="207"/>
      <c r="AN2420" s="207"/>
      <c r="AO2420" s="207" t="str">
        <f ca="1">IF(R2420="","",IF(R2420&gt;TODAY(),"0 meses",DATEDIF(R2420,TODAY(),"m") &amp; " meses"))</f>
        <v>1 meses</v>
      </c>
      <c r="AP2420" s="147" t="s">
        <v>4751</v>
      </c>
      <c r="AQ2420" s="147" t="s">
        <v>67</v>
      </c>
      <c r="AR2420" s="147"/>
      <c r="AS2420" s="209" t="s">
        <v>68</v>
      </c>
      <c r="AT2420" s="223" t="str">
        <f>MONTH(B2420)&amp;"/"&amp;YEAR(B2420)</f>
        <v>3/2026</v>
      </c>
      <c r="AU2420" s="223">
        <f>WEEKNUM(B2420)-WEEKNUM(EOMONTH(B2420,-1)+1)+1</f>
        <v>1</v>
      </c>
      <c r="AV2420" s="209" t="str">
        <f>MONTH(R2420)&amp;"/"&amp;YEAR(R2420)</f>
        <v>5/2026</v>
      </c>
      <c r="AW2420" s="209">
        <f>WEEKNUM(R2420)-WEEKNUM(EOMONTH(R2420,-1)+1)+1</f>
        <v>2</v>
      </c>
      <c r="AX2420" s="209">
        <f>IF(BB2420="S",IF(Q2420="1. Aceitou o programa",R2420-B2420,0),0)</f>
        <v>67</v>
      </c>
      <c r="AY2420" s="209">
        <f>IF(BB2420="S",IF(AND(S2420&lt;&gt;"",R2420&lt;&gt;""),S2420-R2420,0),0)</f>
        <v>0</v>
      </c>
      <c r="AZ2420" s="209">
        <f>IF(BB2420="S",IF(Q2420="1. Aceitou o programa",IF(OR(X2420="Não se Aplica",X2420=""),IF(OR(W2420="Não se Aplica",W2420=""),0,W2420-V2420),AVERAGE(X2420-W2420,W2420-V2420)),0),0)</f>
        <v>22</v>
      </c>
      <c r="BA2420" s="209">
        <f>IF(BB2420="S",IF(AND(Q2420="1. Aceitou o programa",AH2420="Realizada"),IFERROR(IF(AG2420="",0,AG2420-R2420),0),0),0)</f>
        <v>0</v>
      </c>
      <c r="BB2420" s="209" t="str">
        <f>_xlfn.XLOOKUP(U2420,'Lista Suspensa'!$AA$20:$AA$23,'Lista Suspensa'!$AB$20:$AB$23,"N/A")</f>
        <v>S</v>
      </c>
    </row>
    <row r="2421" spans="1:54" ht="12" customHeight="1">
      <c r="A2421" s="151" t="s">
        <v>54</v>
      </c>
      <c r="B2421" s="152">
        <v>46083</v>
      </c>
      <c r="C2421" s="153" t="s">
        <v>55</v>
      </c>
      <c r="D2421" s="153" t="s">
        <v>56</v>
      </c>
      <c r="E2421" s="244">
        <v>93614048</v>
      </c>
      <c r="F2421" s="144" t="s">
        <v>4879</v>
      </c>
      <c r="G2421" s="230"/>
      <c r="H2421" s="154">
        <v>27202</v>
      </c>
      <c r="I2421" s="153">
        <v>51</v>
      </c>
      <c r="J2421" s="148" t="s">
        <v>58</v>
      </c>
      <c r="K2421" s="153" t="s">
        <v>101</v>
      </c>
      <c r="L2421" s="153"/>
      <c r="M2421" s="153"/>
      <c r="N2421" s="153">
        <v>750</v>
      </c>
      <c r="O2421" s="155" t="s">
        <v>4880</v>
      </c>
      <c r="P2421" s="156" t="s">
        <v>2242</v>
      </c>
      <c r="Q2421" s="157" t="s">
        <v>110</v>
      </c>
      <c r="R2421" s="158">
        <v>46150</v>
      </c>
      <c r="S2421" s="159"/>
      <c r="T2421" s="159" t="s">
        <v>62</v>
      </c>
      <c r="U2421" s="159" t="s">
        <v>111</v>
      </c>
      <c r="V2421" s="154">
        <v>46150</v>
      </c>
      <c r="W2421" s="154" t="s">
        <v>126</v>
      </c>
      <c r="X2421" s="154" t="s">
        <v>126</v>
      </c>
      <c r="Y2421" s="160" t="s">
        <v>4557</v>
      </c>
      <c r="Z2421" s="160" t="s">
        <v>128</v>
      </c>
      <c r="AA2421" s="153">
        <v>92</v>
      </c>
      <c r="AB2421" s="153">
        <v>1.7</v>
      </c>
      <c r="AC2421" s="182">
        <f t="shared" si="76"/>
        <v>31.833910034602081</v>
      </c>
      <c r="AD2421" s="153" t="str">
        <f t="shared" si="77"/>
        <v>OBESIDADE I</v>
      </c>
      <c r="AE2421" s="233" t="s">
        <v>135</v>
      </c>
      <c r="AF2421" s="153" t="s">
        <v>130</v>
      </c>
      <c r="AG2421" s="159"/>
      <c r="AH2421" s="153"/>
      <c r="AI2421" s="161"/>
      <c r="AJ2421" s="153"/>
      <c r="AK2421" s="153"/>
      <c r="AL2421" s="207" t="s">
        <v>2470</v>
      </c>
      <c r="AM2421" s="207"/>
      <c r="AN2421" s="207"/>
      <c r="AO2421" s="207" t="str">
        <f ca="1">IF(R2421="","",IF(R2421&gt;TODAY(),"0 meses",DATEDIF(R2421,TODAY(),"m") &amp; " meses"))</f>
        <v>1 meses</v>
      </c>
      <c r="AP2421" s="147" t="s">
        <v>4751</v>
      </c>
      <c r="AQ2421" s="147" t="s">
        <v>67</v>
      </c>
      <c r="AR2421" s="147"/>
      <c r="AS2421" s="209" t="s">
        <v>68</v>
      </c>
      <c r="AT2421" s="223" t="str">
        <f>MONTH(B2421)&amp;"/"&amp;YEAR(B2421)</f>
        <v>3/2026</v>
      </c>
      <c r="AU2421" s="223">
        <f>WEEKNUM(B2421)-WEEKNUM(EOMONTH(B2421,-1)+1)+1</f>
        <v>1</v>
      </c>
      <c r="AV2421" s="209" t="str">
        <f>MONTH(R2421)&amp;"/"&amp;YEAR(R2421)</f>
        <v>5/2026</v>
      </c>
      <c r="AW2421" s="209">
        <f>WEEKNUM(R2421)-WEEKNUM(EOMONTH(R2421,-1)+1)+1</f>
        <v>2</v>
      </c>
      <c r="AX2421" s="209">
        <f>IF(BB2421="S",IF(Q2421="1. Aceitou o programa",R2421-B2421,0),0)</f>
        <v>67</v>
      </c>
      <c r="AY2421" s="209">
        <f>IF(BB2421="S",IF(AND(S2421&lt;&gt;"",R2421&lt;&gt;""),S2421-R2421,0),0)</f>
        <v>0</v>
      </c>
      <c r="AZ2421" s="209">
        <f>IF(BB2421="S",IF(Q2421="1. Aceitou o programa",IF(OR(X2421="Não se Aplica",X2421=""),IF(OR(W2421="Não se Aplica",W2421=""),0,W2421-V2421),AVERAGE(X2421-W2421,W2421-V2421)),0),0)</f>
        <v>0</v>
      </c>
      <c r="BA2421" s="209">
        <f>IF(BB2421="S",IF(AND(Q2421="1. Aceitou o programa",AH2421="Realizada"),IFERROR(IF(AG2421="",0,AG2421-R2421),0),0),0)</f>
        <v>0</v>
      </c>
      <c r="BB2421" s="209" t="str">
        <f>_xlfn.XLOOKUP(U2421,'Lista Suspensa'!$AA$20:$AA$23,'Lista Suspensa'!$AB$20:$AB$23,"N/A")</f>
        <v>S</v>
      </c>
    </row>
    <row r="2422" spans="1:54" ht="12" customHeight="1">
      <c r="A2422" s="151" t="s">
        <v>67</v>
      </c>
      <c r="B2422" s="152">
        <v>46146</v>
      </c>
      <c r="C2422" s="153" t="s">
        <v>297</v>
      </c>
      <c r="D2422" s="153" t="s">
        <v>455</v>
      </c>
      <c r="E2422" s="244">
        <v>236103105</v>
      </c>
      <c r="F2422" s="144" t="s">
        <v>4881</v>
      </c>
      <c r="G2422" s="230"/>
      <c r="H2422" s="154">
        <v>29438</v>
      </c>
      <c r="I2422" s="153">
        <v>45</v>
      </c>
      <c r="J2422" s="148" t="s">
        <v>58</v>
      </c>
      <c r="K2422" s="153" t="s">
        <v>59</v>
      </c>
      <c r="L2422" s="153"/>
      <c r="M2422" s="153"/>
      <c r="N2422" s="153">
        <v>300</v>
      </c>
      <c r="O2422" s="155" t="s">
        <v>4882</v>
      </c>
      <c r="P2422" s="156" t="s">
        <v>60</v>
      </c>
      <c r="Q2422" s="157" t="s">
        <v>110</v>
      </c>
      <c r="R2422" s="158">
        <v>46155</v>
      </c>
      <c r="S2422" s="159"/>
      <c r="T2422" s="159" t="s">
        <v>62</v>
      </c>
      <c r="U2422" s="159" t="s">
        <v>111</v>
      </c>
      <c r="V2422" s="154">
        <v>46146</v>
      </c>
      <c r="W2422" s="154">
        <v>46155</v>
      </c>
      <c r="X2422" s="154" t="s">
        <v>126</v>
      </c>
      <c r="Y2422" s="160" t="s">
        <v>99</v>
      </c>
      <c r="Z2422" s="160" t="s">
        <v>128</v>
      </c>
      <c r="AA2422" s="153">
        <v>102</v>
      </c>
      <c r="AB2422" s="153">
        <v>1.75</v>
      </c>
      <c r="AC2422" s="182">
        <f t="shared" si="76"/>
        <v>33.306122448979593</v>
      </c>
      <c r="AD2422" s="153" t="str">
        <f t="shared" si="77"/>
        <v>OBESIDADE I</v>
      </c>
      <c r="AE2422" s="233" t="s">
        <v>135</v>
      </c>
      <c r="AF2422" s="153"/>
      <c r="AG2422" s="159"/>
      <c r="AH2422" s="153"/>
      <c r="AI2422" s="161"/>
      <c r="AJ2422" s="153"/>
      <c r="AK2422" s="153"/>
      <c r="AL2422" s="207" t="s">
        <v>136</v>
      </c>
      <c r="AM2422" s="207"/>
      <c r="AN2422" s="207"/>
      <c r="AO2422" s="207" t="str">
        <f ca="1">IF(R2422="","",IF(R2422&gt;TODAY(),"0 meses",DATEDIF(R2422,TODAY(),"m") &amp; " meses"))</f>
        <v>0 meses</v>
      </c>
      <c r="AP2422" s="147" t="s">
        <v>4751</v>
      </c>
      <c r="AQ2422" s="147" t="s">
        <v>67</v>
      </c>
      <c r="AR2422" s="147"/>
      <c r="AS2422" s="209" t="s">
        <v>68</v>
      </c>
      <c r="AT2422" s="223" t="str">
        <f>MONTH(B2422)&amp;"/"&amp;YEAR(B2422)</f>
        <v>5/2026</v>
      </c>
      <c r="AU2422" s="223">
        <f>WEEKNUM(B2422)-WEEKNUM(EOMONTH(B2422,-1)+1)+1</f>
        <v>2</v>
      </c>
      <c r="AV2422" s="209" t="str">
        <f>MONTH(R2422)&amp;"/"&amp;YEAR(R2422)</f>
        <v>5/2026</v>
      </c>
      <c r="AW2422" s="209">
        <f>WEEKNUM(R2422)-WEEKNUM(EOMONTH(R2422,-1)+1)+1</f>
        <v>3</v>
      </c>
      <c r="AX2422" s="209">
        <f>IF(BB2422="S",IF(Q2422="1. Aceitou o programa",R2422-B2422,0),0)</f>
        <v>9</v>
      </c>
      <c r="AY2422" s="209">
        <f>IF(BB2422="S",IF(AND(S2422&lt;&gt;"",R2422&lt;&gt;""),S2422-R2422,0),0)</f>
        <v>0</v>
      </c>
      <c r="AZ2422" s="209">
        <f>IF(BB2422="S",IF(Q2422="1. Aceitou o programa",IF(OR(X2422="Não se Aplica",X2422=""),IF(OR(W2422="Não se Aplica",W2422=""),0,W2422-V2422),AVERAGE(X2422-W2422,W2422-V2422)),0),0)</f>
        <v>9</v>
      </c>
      <c r="BA2422" s="209">
        <f>IF(BB2422="S",IF(AND(Q2422="1. Aceitou o programa",AH2422="Realizada"),IFERROR(IF(AG2422="",0,AG2422-R2422),0),0),0)</f>
        <v>0</v>
      </c>
      <c r="BB2422" s="209" t="str">
        <f>_xlfn.XLOOKUP(U2422,'Lista Suspensa'!$AA$20:$AA$23,'Lista Suspensa'!$AB$20:$AB$23,"N/A")</f>
        <v>S</v>
      </c>
    </row>
    <row r="2423" spans="1:54" ht="12" customHeight="1">
      <c r="A2423" s="151" t="s">
        <v>67</v>
      </c>
      <c r="B2423" s="152">
        <v>46139</v>
      </c>
      <c r="C2423" s="153" t="s">
        <v>297</v>
      </c>
      <c r="D2423" s="153" t="s">
        <v>455</v>
      </c>
      <c r="E2423" s="244">
        <v>873457633</v>
      </c>
      <c r="F2423" s="144" t="s">
        <v>4883</v>
      </c>
      <c r="G2423" s="230"/>
      <c r="H2423" s="154">
        <v>28499</v>
      </c>
      <c r="I2423" s="153">
        <v>48</v>
      </c>
      <c r="J2423" s="148" t="s">
        <v>70</v>
      </c>
      <c r="K2423" s="153" t="s">
        <v>988</v>
      </c>
      <c r="L2423" s="153"/>
      <c r="M2423" s="153"/>
      <c r="N2423" s="153">
        <v>400</v>
      </c>
      <c r="O2423" s="155">
        <v>41984006641</v>
      </c>
      <c r="P2423" s="156" t="s">
        <v>60</v>
      </c>
      <c r="Q2423" s="157" t="s">
        <v>110</v>
      </c>
      <c r="R2423" s="158">
        <v>46155</v>
      </c>
      <c r="S2423" s="159"/>
      <c r="T2423" s="159" t="s">
        <v>62</v>
      </c>
      <c r="U2423" s="159" t="s">
        <v>111</v>
      </c>
      <c r="V2423" s="154">
        <v>46146</v>
      </c>
      <c r="W2423" s="154">
        <v>46155</v>
      </c>
      <c r="X2423" s="154" t="s">
        <v>126</v>
      </c>
      <c r="Y2423" s="160" t="s">
        <v>99</v>
      </c>
      <c r="Z2423" s="160" t="s">
        <v>128</v>
      </c>
      <c r="AA2423" s="153">
        <v>130</v>
      </c>
      <c r="AB2423" s="153">
        <v>1.68</v>
      </c>
      <c r="AC2423" s="182">
        <f t="shared" si="76"/>
        <v>46.060090702947853</v>
      </c>
      <c r="AD2423" s="153" t="str">
        <f t="shared" si="77"/>
        <v>OBESIDADE III</v>
      </c>
      <c r="AE2423" s="233" t="s">
        <v>135</v>
      </c>
      <c r="AF2423" s="153"/>
      <c r="AG2423" s="159"/>
      <c r="AH2423" s="153"/>
      <c r="AI2423" s="161"/>
      <c r="AJ2423" s="153"/>
      <c r="AK2423" s="153"/>
      <c r="AL2423" s="207" t="s">
        <v>136</v>
      </c>
      <c r="AM2423" s="207"/>
      <c r="AN2423" s="207"/>
      <c r="AO2423" s="207" t="str">
        <f ca="1">IF(R2423="","",IF(R2423&gt;TODAY(),"0 meses",DATEDIF(R2423,TODAY(),"m") &amp; " meses"))</f>
        <v>0 meses</v>
      </c>
      <c r="AP2423" s="147" t="s">
        <v>4751</v>
      </c>
      <c r="AQ2423" s="147" t="s">
        <v>67</v>
      </c>
      <c r="AR2423" s="147"/>
      <c r="AS2423" s="209" t="s">
        <v>68</v>
      </c>
      <c r="AT2423" s="223" t="str">
        <f>MONTH(B2423)&amp;"/"&amp;YEAR(B2423)</f>
        <v>4/2026</v>
      </c>
      <c r="AU2423" s="223">
        <f>WEEKNUM(B2423)-WEEKNUM(EOMONTH(B2423,-1)+1)+1</f>
        <v>5</v>
      </c>
      <c r="AV2423" s="209" t="str">
        <f>MONTH(R2423)&amp;"/"&amp;YEAR(R2423)</f>
        <v>5/2026</v>
      </c>
      <c r="AW2423" s="209">
        <f>WEEKNUM(R2423)-WEEKNUM(EOMONTH(R2423,-1)+1)+1</f>
        <v>3</v>
      </c>
      <c r="AX2423" s="209">
        <f>IF(BB2423="S",IF(Q2423="1. Aceitou o programa",R2423-B2423,0),0)</f>
        <v>16</v>
      </c>
      <c r="AY2423" s="209">
        <f>IF(BB2423="S",IF(AND(S2423&lt;&gt;"",R2423&lt;&gt;""),S2423-R2423,0),0)</f>
        <v>0</v>
      </c>
      <c r="AZ2423" s="209">
        <f>IF(BB2423="S",IF(Q2423="1. Aceitou o programa",IF(OR(X2423="Não se Aplica",X2423=""),IF(OR(W2423="Não se Aplica",W2423=""),0,W2423-V2423),AVERAGE(X2423-W2423,W2423-V2423)),0),0)</f>
        <v>9</v>
      </c>
      <c r="BA2423" s="209">
        <f>IF(BB2423="S",IF(AND(Q2423="1. Aceitou o programa",AH2423="Realizada"),IFERROR(IF(AG2423="",0,AG2423-R2423),0),0),0)</f>
        <v>0</v>
      </c>
      <c r="BB2423" s="209" t="str">
        <f>_xlfn.XLOOKUP(U2423,'Lista Suspensa'!$AA$20:$AA$23,'Lista Suspensa'!$AB$20:$AB$23,"N/A")</f>
        <v>S</v>
      </c>
    </row>
    <row r="2424" spans="1:54" ht="12" customHeight="1">
      <c r="A2424" s="151" t="s">
        <v>67</v>
      </c>
      <c r="B2424" s="152">
        <v>46142</v>
      </c>
      <c r="C2424" s="153" t="s">
        <v>297</v>
      </c>
      <c r="D2424" s="153" t="s">
        <v>455</v>
      </c>
      <c r="E2424" s="244">
        <v>85915210</v>
      </c>
      <c r="F2424" s="144" t="s">
        <v>4884</v>
      </c>
      <c r="G2424" s="230"/>
      <c r="H2424" s="154">
        <v>29405</v>
      </c>
      <c r="I2424" s="153">
        <v>45</v>
      </c>
      <c r="J2424" s="148" t="s">
        <v>58</v>
      </c>
      <c r="K2424" s="153" t="s">
        <v>59</v>
      </c>
      <c r="L2424" s="153"/>
      <c r="M2424" s="153"/>
      <c r="N2424" s="153">
        <v>750</v>
      </c>
      <c r="O2424" s="155" t="s">
        <v>4885</v>
      </c>
      <c r="P2424" s="156" t="s">
        <v>60</v>
      </c>
      <c r="Q2424" s="157" t="s">
        <v>110</v>
      </c>
      <c r="R2424" s="158">
        <v>46155</v>
      </c>
      <c r="S2424" s="159"/>
      <c r="T2424" s="159" t="s">
        <v>62</v>
      </c>
      <c r="U2424" s="159" t="s">
        <v>111</v>
      </c>
      <c r="V2424" s="154">
        <v>46146</v>
      </c>
      <c r="W2424" s="154">
        <v>46155</v>
      </c>
      <c r="X2424" s="154" t="s">
        <v>126</v>
      </c>
      <c r="Y2424" s="160" t="s">
        <v>99</v>
      </c>
      <c r="Z2424" s="160" t="s">
        <v>128</v>
      </c>
      <c r="AA2424" s="153">
        <v>109</v>
      </c>
      <c r="AB2424" s="153">
        <v>1.72</v>
      </c>
      <c r="AC2424" s="182">
        <f t="shared" si="76"/>
        <v>36.844240129799893</v>
      </c>
      <c r="AD2424" s="153" t="str">
        <f t="shared" si="77"/>
        <v>OBESIDADE II</v>
      </c>
      <c r="AE2424" s="233" t="s">
        <v>1264</v>
      </c>
      <c r="AF2424" s="153"/>
      <c r="AG2424" s="159"/>
      <c r="AH2424" s="153"/>
      <c r="AI2424" s="161"/>
      <c r="AJ2424" s="153"/>
      <c r="AK2424" s="153"/>
      <c r="AL2424" s="207" t="s">
        <v>131</v>
      </c>
      <c r="AM2424" s="207"/>
      <c r="AN2424" s="207"/>
      <c r="AO2424" s="207" t="str">
        <f ca="1">IF(R2424="","",IF(R2424&gt;TODAY(),"0 meses",DATEDIF(R2424,TODAY(),"m") &amp; " meses"))</f>
        <v>0 meses</v>
      </c>
      <c r="AP2424" s="147" t="s">
        <v>4751</v>
      </c>
      <c r="AQ2424" s="147" t="s">
        <v>67</v>
      </c>
      <c r="AR2424" s="147"/>
      <c r="AS2424" s="209" t="s">
        <v>68</v>
      </c>
      <c r="AT2424" s="223" t="str">
        <f>MONTH(B2424)&amp;"/"&amp;YEAR(B2424)</f>
        <v>4/2026</v>
      </c>
      <c r="AU2424" s="223">
        <f>WEEKNUM(B2424)-WEEKNUM(EOMONTH(B2424,-1)+1)+1</f>
        <v>5</v>
      </c>
      <c r="AV2424" s="209" t="str">
        <f>MONTH(R2424)&amp;"/"&amp;YEAR(R2424)</f>
        <v>5/2026</v>
      </c>
      <c r="AW2424" s="209">
        <f>WEEKNUM(R2424)-WEEKNUM(EOMONTH(R2424,-1)+1)+1</f>
        <v>3</v>
      </c>
      <c r="AX2424" s="209">
        <f>IF(BB2424="S",IF(Q2424="1. Aceitou o programa",R2424-B2424,0),0)</f>
        <v>13</v>
      </c>
      <c r="AY2424" s="209">
        <f>IF(BB2424="S",IF(AND(S2424&lt;&gt;"",R2424&lt;&gt;""),S2424-R2424,0),0)</f>
        <v>0</v>
      </c>
      <c r="AZ2424" s="209">
        <f>IF(BB2424="S",IF(Q2424="1. Aceitou o programa",IF(OR(X2424="Não se Aplica",X2424=""),IF(OR(W2424="Não se Aplica",W2424=""),0,W2424-V2424),AVERAGE(X2424-W2424,W2424-V2424)),0),0)</f>
        <v>9</v>
      </c>
      <c r="BA2424" s="209">
        <f>IF(BB2424="S",IF(AND(Q2424="1. Aceitou o programa",AH2424="Realizada"),IFERROR(IF(AG2424="",0,AG2424-R2424),0),0),0)</f>
        <v>0</v>
      </c>
      <c r="BB2424" s="209" t="str">
        <f>_xlfn.XLOOKUP(U2424,'Lista Suspensa'!$AA$20:$AA$23,'Lista Suspensa'!$AB$20:$AB$23,"N/A")</f>
        <v>S</v>
      </c>
    </row>
    <row r="2425" spans="1:54" ht="12" customHeight="1">
      <c r="A2425" s="151" t="s">
        <v>67</v>
      </c>
      <c r="B2425" s="152">
        <v>46153</v>
      </c>
      <c r="C2425" s="153" t="s">
        <v>297</v>
      </c>
      <c r="D2425" s="153" t="s">
        <v>455</v>
      </c>
      <c r="E2425" s="244">
        <v>94556081</v>
      </c>
      <c r="F2425" s="144" t="s">
        <v>4886</v>
      </c>
      <c r="G2425" s="230"/>
      <c r="H2425" s="154">
        <v>27847</v>
      </c>
      <c r="I2425" s="153">
        <v>50</v>
      </c>
      <c r="J2425" s="148" t="s">
        <v>70</v>
      </c>
      <c r="K2425" s="153" t="s">
        <v>59</v>
      </c>
      <c r="L2425" s="153"/>
      <c r="M2425" s="153"/>
      <c r="N2425" s="153">
        <v>400</v>
      </c>
      <c r="O2425" s="155">
        <v>11996952430</v>
      </c>
      <c r="P2425" s="156" t="s">
        <v>60</v>
      </c>
      <c r="Q2425" s="157" t="s">
        <v>110</v>
      </c>
      <c r="R2425" s="158">
        <v>46155</v>
      </c>
      <c r="S2425" s="159"/>
      <c r="T2425" s="159" t="s">
        <v>62</v>
      </c>
      <c r="U2425" s="159" t="s">
        <v>111</v>
      </c>
      <c r="V2425" s="154">
        <v>46155</v>
      </c>
      <c r="W2425" s="154" t="s">
        <v>126</v>
      </c>
      <c r="X2425" s="154" t="s">
        <v>126</v>
      </c>
      <c r="Y2425" s="160" t="s">
        <v>99</v>
      </c>
      <c r="Z2425" s="160" t="s">
        <v>128</v>
      </c>
      <c r="AA2425" s="153">
        <v>95.5</v>
      </c>
      <c r="AB2425" s="153">
        <v>1.68</v>
      </c>
      <c r="AC2425" s="182">
        <f t="shared" si="76"/>
        <v>33.836451247165535</v>
      </c>
      <c r="AD2425" s="153" t="str">
        <f t="shared" si="77"/>
        <v>OBESIDADE I</v>
      </c>
      <c r="AE2425" s="233" t="s">
        <v>1264</v>
      </c>
      <c r="AF2425" s="153"/>
      <c r="AG2425" s="159"/>
      <c r="AH2425" s="153"/>
      <c r="AI2425" s="161"/>
      <c r="AJ2425" s="153"/>
      <c r="AK2425" s="153"/>
      <c r="AL2425" s="207" t="s">
        <v>131</v>
      </c>
      <c r="AM2425" s="207"/>
      <c r="AN2425" s="207"/>
      <c r="AO2425" s="207" t="str">
        <f ca="1">IF(R2425="","",IF(R2425&gt;TODAY(),"0 meses",DATEDIF(R2425,TODAY(),"m") &amp; " meses"))</f>
        <v>0 meses</v>
      </c>
      <c r="AP2425" s="147" t="s">
        <v>4751</v>
      </c>
      <c r="AQ2425" s="147" t="s">
        <v>67</v>
      </c>
      <c r="AR2425" s="147"/>
      <c r="AS2425" s="209" t="s">
        <v>68</v>
      </c>
      <c r="AT2425" s="223" t="str">
        <f>MONTH(B2425)&amp;"/"&amp;YEAR(B2425)</f>
        <v>5/2026</v>
      </c>
      <c r="AU2425" s="223">
        <f>WEEKNUM(B2425)-WEEKNUM(EOMONTH(B2425,-1)+1)+1</f>
        <v>3</v>
      </c>
      <c r="AV2425" s="209" t="str">
        <f>MONTH(R2425)&amp;"/"&amp;YEAR(R2425)</f>
        <v>5/2026</v>
      </c>
      <c r="AW2425" s="209">
        <f>WEEKNUM(R2425)-WEEKNUM(EOMONTH(R2425,-1)+1)+1</f>
        <v>3</v>
      </c>
      <c r="AX2425" s="209">
        <f>IF(BB2425="S",IF(Q2425="1. Aceitou o programa",R2425-B2425,0),0)</f>
        <v>2</v>
      </c>
      <c r="AY2425" s="209">
        <f>IF(BB2425="S",IF(AND(S2425&lt;&gt;"",R2425&lt;&gt;""),S2425-R2425,0),0)</f>
        <v>0</v>
      </c>
      <c r="AZ2425" s="209">
        <f>IF(BB2425="S",IF(Q2425="1. Aceitou o programa",IF(OR(X2425="Não se Aplica",X2425=""),IF(OR(W2425="Não se Aplica",W2425=""),0,W2425-V2425),AVERAGE(X2425-W2425,W2425-V2425)),0),0)</f>
        <v>0</v>
      </c>
      <c r="BA2425" s="209">
        <f>IF(BB2425="S",IF(AND(Q2425="1. Aceitou o programa",AH2425="Realizada"),IFERROR(IF(AG2425="",0,AG2425-R2425),0),0),0)</f>
        <v>0</v>
      </c>
      <c r="BB2425" s="209" t="str">
        <f>_xlfn.XLOOKUP(U2425,'Lista Suspensa'!$AA$20:$AA$23,'Lista Suspensa'!$AB$20:$AB$23,"N/A")</f>
        <v>S</v>
      </c>
    </row>
    <row r="2426" spans="1:54" ht="12" customHeight="1">
      <c r="A2426" s="151" t="s">
        <v>67</v>
      </c>
      <c r="B2426" s="152">
        <v>46153</v>
      </c>
      <c r="C2426" s="153" t="s">
        <v>297</v>
      </c>
      <c r="D2426" s="153" t="s">
        <v>455</v>
      </c>
      <c r="E2426" s="244">
        <v>108732037</v>
      </c>
      <c r="F2426" s="144" t="s">
        <v>4887</v>
      </c>
      <c r="G2426" s="230"/>
      <c r="H2426" s="154">
        <v>29018</v>
      </c>
      <c r="I2426" s="153">
        <v>46</v>
      </c>
      <c r="J2426" s="148" t="s">
        <v>58</v>
      </c>
      <c r="K2426" s="153" t="s">
        <v>553</v>
      </c>
      <c r="L2426" s="153"/>
      <c r="M2426" s="153"/>
      <c r="N2426" s="153">
        <v>500</v>
      </c>
      <c r="O2426" s="155">
        <v>61981037873</v>
      </c>
      <c r="P2426" s="156" t="s">
        <v>60</v>
      </c>
      <c r="Q2426" s="157" t="s">
        <v>110</v>
      </c>
      <c r="R2426" s="158">
        <v>46155</v>
      </c>
      <c r="S2426" s="159"/>
      <c r="T2426" s="159" t="s">
        <v>62</v>
      </c>
      <c r="U2426" s="159" t="s">
        <v>111</v>
      </c>
      <c r="V2426" s="154">
        <v>46155</v>
      </c>
      <c r="W2426" s="154" t="s">
        <v>126</v>
      </c>
      <c r="X2426" s="154" t="s">
        <v>126</v>
      </c>
      <c r="Y2426" s="160" t="s">
        <v>99</v>
      </c>
      <c r="Z2426" s="160" t="s">
        <v>128</v>
      </c>
      <c r="AA2426" s="153">
        <v>120</v>
      </c>
      <c r="AB2426" s="153">
        <v>1.77</v>
      </c>
      <c r="AC2426" s="182">
        <f t="shared" si="76"/>
        <v>38.303169587283342</v>
      </c>
      <c r="AD2426" s="153" t="str">
        <f t="shared" si="77"/>
        <v>OBESIDADE II</v>
      </c>
      <c r="AE2426" s="233" t="s">
        <v>135</v>
      </c>
      <c r="AF2426" s="153"/>
      <c r="AG2426" s="159"/>
      <c r="AH2426" s="153"/>
      <c r="AI2426" s="161"/>
      <c r="AJ2426" s="153"/>
      <c r="AK2426" s="153"/>
      <c r="AL2426" s="207" t="s">
        <v>131</v>
      </c>
      <c r="AM2426" s="207"/>
      <c r="AN2426" s="207"/>
      <c r="AO2426" s="207" t="str">
        <f ca="1">IF(R2426="","",IF(R2426&gt;TODAY(),"0 meses",DATEDIF(R2426,TODAY(),"m") &amp; " meses"))</f>
        <v>0 meses</v>
      </c>
      <c r="AP2426" s="147" t="s">
        <v>4751</v>
      </c>
      <c r="AQ2426" s="147" t="s">
        <v>67</v>
      </c>
      <c r="AR2426" s="147"/>
      <c r="AS2426" s="209" t="s">
        <v>68</v>
      </c>
      <c r="AT2426" s="223" t="str">
        <f>MONTH(B2426)&amp;"/"&amp;YEAR(B2426)</f>
        <v>5/2026</v>
      </c>
      <c r="AU2426" s="223">
        <f>WEEKNUM(B2426)-WEEKNUM(EOMONTH(B2426,-1)+1)+1</f>
        <v>3</v>
      </c>
      <c r="AV2426" s="209" t="str">
        <f>MONTH(R2426)&amp;"/"&amp;YEAR(R2426)</f>
        <v>5/2026</v>
      </c>
      <c r="AW2426" s="209">
        <f>WEEKNUM(R2426)-WEEKNUM(EOMONTH(R2426,-1)+1)+1</f>
        <v>3</v>
      </c>
      <c r="AX2426" s="209">
        <f>IF(BB2426="S",IF(Q2426="1. Aceitou o programa",R2426-B2426,0),0)</f>
        <v>2</v>
      </c>
      <c r="AY2426" s="209">
        <f>IF(BB2426="S",IF(AND(S2426&lt;&gt;"",R2426&lt;&gt;""),S2426-R2426,0),0)</f>
        <v>0</v>
      </c>
      <c r="AZ2426" s="209">
        <f>IF(BB2426="S",IF(Q2426="1. Aceitou o programa",IF(OR(X2426="Não se Aplica",X2426=""),IF(OR(W2426="Não se Aplica",W2426=""),0,W2426-V2426),AVERAGE(X2426-W2426,W2426-V2426)),0),0)</f>
        <v>0</v>
      </c>
      <c r="BA2426" s="209">
        <f>IF(BB2426="S",IF(AND(Q2426="1. Aceitou o programa",AH2426="Realizada"),IFERROR(IF(AG2426="",0,AG2426-R2426),0),0),0)</f>
        <v>0</v>
      </c>
      <c r="BB2426" s="209" t="str">
        <f>_xlfn.XLOOKUP(U2426,'Lista Suspensa'!$AA$20:$AA$23,'Lista Suspensa'!$AB$20:$AB$23,"N/A")</f>
        <v>S</v>
      </c>
    </row>
    <row r="2427" spans="1:54" ht="12" customHeight="1">
      <c r="A2427" s="151" t="s">
        <v>67</v>
      </c>
      <c r="B2427" s="152">
        <v>46153</v>
      </c>
      <c r="C2427" s="153" t="s">
        <v>297</v>
      </c>
      <c r="D2427" s="153" t="s">
        <v>455</v>
      </c>
      <c r="E2427" s="244">
        <v>89106257</v>
      </c>
      <c r="F2427" s="144" t="s">
        <v>4888</v>
      </c>
      <c r="G2427" s="230"/>
      <c r="H2427" s="154">
        <v>27999</v>
      </c>
      <c r="I2427" s="153">
        <v>49</v>
      </c>
      <c r="J2427" s="148" t="s">
        <v>70</v>
      </c>
      <c r="K2427" s="153" t="s">
        <v>59</v>
      </c>
      <c r="L2427" s="153"/>
      <c r="M2427" s="153"/>
      <c r="N2427" s="153">
        <v>80</v>
      </c>
      <c r="O2427" s="155">
        <v>11999588700</v>
      </c>
      <c r="P2427" s="156" t="s">
        <v>60</v>
      </c>
      <c r="Q2427" s="157" t="s">
        <v>110</v>
      </c>
      <c r="R2427" s="158">
        <v>46155</v>
      </c>
      <c r="S2427" s="159"/>
      <c r="T2427" s="159" t="s">
        <v>62</v>
      </c>
      <c r="U2427" s="159" t="s">
        <v>111</v>
      </c>
      <c r="V2427" s="154">
        <v>46155</v>
      </c>
      <c r="W2427" s="154" t="s">
        <v>126</v>
      </c>
      <c r="X2427" s="154" t="s">
        <v>126</v>
      </c>
      <c r="Y2427" s="160" t="s">
        <v>99</v>
      </c>
      <c r="Z2427" s="160" t="s">
        <v>128</v>
      </c>
      <c r="AA2427" s="153">
        <v>81</v>
      </c>
      <c r="AB2427" s="153">
        <v>1.56</v>
      </c>
      <c r="AC2427" s="182">
        <f t="shared" si="76"/>
        <v>33.284023668639051</v>
      </c>
      <c r="AD2427" s="153" t="str">
        <f t="shared" si="77"/>
        <v>OBESIDADE I</v>
      </c>
      <c r="AE2427" s="233" t="s">
        <v>2027</v>
      </c>
      <c r="AF2427" s="153"/>
      <c r="AG2427" s="159"/>
      <c r="AH2427" s="153"/>
      <c r="AI2427" s="161"/>
      <c r="AJ2427" s="153"/>
      <c r="AK2427" s="153"/>
      <c r="AL2427" s="207" t="s">
        <v>131</v>
      </c>
      <c r="AM2427" s="207"/>
      <c r="AN2427" s="207"/>
      <c r="AO2427" s="207" t="str">
        <f ca="1">IF(R2427="","",IF(R2427&gt;TODAY(),"0 meses",DATEDIF(R2427,TODAY(),"m") &amp; " meses"))</f>
        <v>0 meses</v>
      </c>
      <c r="AP2427" s="147" t="s">
        <v>4751</v>
      </c>
      <c r="AQ2427" s="147" t="s">
        <v>67</v>
      </c>
      <c r="AR2427" s="147"/>
      <c r="AS2427" s="209" t="s">
        <v>68</v>
      </c>
      <c r="AT2427" s="223" t="str">
        <f>MONTH(B2427)&amp;"/"&amp;YEAR(B2427)</f>
        <v>5/2026</v>
      </c>
      <c r="AU2427" s="223">
        <f>WEEKNUM(B2427)-WEEKNUM(EOMONTH(B2427,-1)+1)+1</f>
        <v>3</v>
      </c>
      <c r="AV2427" s="209" t="str">
        <f>MONTH(R2427)&amp;"/"&amp;YEAR(R2427)</f>
        <v>5/2026</v>
      </c>
      <c r="AW2427" s="209">
        <f>WEEKNUM(R2427)-WEEKNUM(EOMONTH(R2427,-1)+1)+1</f>
        <v>3</v>
      </c>
      <c r="AX2427" s="209">
        <f>IF(BB2427="S",IF(Q2427="1. Aceitou o programa",R2427-B2427,0),0)</f>
        <v>2</v>
      </c>
      <c r="AY2427" s="209">
        <f>IF(BB2427="S",IF(AND(S2427&lt;&gt;"",R2427&lt;&gt;""),S2427-R2427,0),0)</f>
        <v>0</v>
      </c>
      <c r="AZ2427" s="209">
        <f>IF(BB2427="S",IF(Q2427="1. Aceitou o programa",IF(OR(X2427="Não se Aplica",X2427=""),IF(OR(W2427="Não se Aplica",W2427=""),0,W2427-V2427),AVERAGE(X2427-W2427,W2427-V2427)),0),0)</f>
        <v>0</v>
      </c>
      <c r="BA2427" s="209">
        <f>IF(BB2427="S",IF(AND(Q2427="1. Aceitou o programa",AH2427="Realizada"),IFERROR(IF(AG2427="",0,AG2427-R2427),0),0),0)</f>
        <v>0</v>
      </c>
      <c r="BB2427" s="209" t="str">
        <f>_xlfn.XLOOKUP(U2427,'Lista Suspensa'!$AA$20:$AA$23,'Lista Suspensa'!$AB$20:$AB$23,"N/A")</f>
        <v>S</v>
      </c>
    </row>
    <row r="2428" spans="1:54" ht="12" customHeight="1">
      <c r="A2428" s="151" t="s">
        <v>67</v>
      </c>
      <c r="B2428" s="152">
        <v>46153</v>
      </c>
      <c r="C2428" s="153" t="s">
        <v>297</v>
      </c>
      <c r="D2428" s="153" t="s">
        <v>455</v>
      </c>
      <c r="E2428" s="244">
        <v>82469189</v>
      </c>
      <c r="F2428" s="144" t="s">
        <v>4889</v>
      </c>
      <c r="G2428" s="230"/>
      <c r="H2428" s="154">
        <v>23651</v>
      </c>
      <c r="I2428" s="153">
        <v>61</v>
      </c>
      <c r="J2428" s="148" t="s">
        <v>70</v>
      </c>
      <c r="K2428" s="153" t="s">
        <v>59</v>
      </c>
      <c r="L2428" s="153"/>
      <c r="M2428" s="153"/>
      <c r="N2428" s="153">
        <v>40</v>
      </c>
      <c r="O2428" s="155">
        <v>11943419528</v>
      </c>
      <c r="P2428" s="156" t="s">
        <v>71</v>
      </c>
      <c r="Q2428" s="157" t="s">
        <v>110</v>
      </c>
      <c r="R2428" s="158">
        <v>46155</v>
      </c>
      <c r="S2428" s="159"/>
      <c r="T2428" s="159" t="s">
        <v>62</v>
      </c>
      <c r="U2428" s="159" t="s">
        <v>111</v>
      </c>
      <c r="V2428" s="154">
        <v>46155</v>
      </c>
      <c r="W2428" s="154" t="s">
        <v>126</v>
      </c>
      <c r="X2428" s="154" t="s">
        <v>126</v>
      </c>
      <c r="Y2428" s="160" t="s">
        <v>99</v>
      </c>
      <c r="Z2428" s="160" t="s">
        <v>128</v>
      </c>
      <c r="AA2428" s="153">
        <v>86</v>
      </c>
      <c r="AB2428" s="153">
        <v>1.67</v>
      </c>
      <c r="AC2428" s="182">
        <f t="shared" si="76"/>
        <v>30.836530531750871</v>
      </c>
      <c r="AD2428" s="153" t="str">
        <f t="shared" si="77"/>
        <v>OBESIDADE I</v>
      </c>
      <c r="AE2428" s="233" t="s">
        <v>225</v>
      </c>
      <c r="AF2428" s="153" t="s">
        <v>130</v>
      </c>
      <c r="AG2428" s="159"/>
      <c r="AH2428" s="153"/>
      <c r="AI2428" s="161"/>
      <c r="AJ2428" s="153"/>
      <c r="AK2428" s="153"/>
      <c r="AL2428" s="207" t="s">
        <v>136</v>
      </c>
      <c r="AM2428" s="207"/>
      <c r="AN2428" s="207"/>
      <c r="AO2428" s="207" t="str">
        <f ca="1">IF(R2428="","",IF(R2428&gt;TODAY(),"0 meses",DATEDIF(R2428,TODAY(),"m") &amp; " meses"))</f>
        <v>0 meses</v>
      </c>
      <c r="AP2428" s="147" t="s">
        <v>4751</v>
      </c>
      <c r="AQ2428" s="147" t="s">
        <v>67</v>
      </c>
      <c r="AR2428" s="147"/>
      <c r="AS2428" s="209" t="s">
        <v>68</v>
      </c>
      <c r="AT2428" s="223" t="str">
        <f>MONTH(B2428)&amp;"/"&amp;YEAR(B2428)</f>
        <v>5/2026</v>
      </c>
      <c r="AU2428" s="223">
        <f>WEEKNUM(B2428)-WEEKNUM(EOMONTH(B2428,-1)+1)+1</f>
        <v>3</v>
      </c>
      <c r="AV2428" s="209" t="str">
        <f>MONTH(R2428)&amp;"/"&amp;YEAR(R2428)</f>
        <v>5/2026</v>
      </c>
      <c r="AW2428" s="209">
        <f>WEEKNUM(R2428)-WEEKNUM(EOMONTH(R2428,-1)+1)+1</f>
        <v>3</v>
      </c>
      <c r="AX2428" s="209">
        <f>IF(BB2428="S",IF(Q2428="1. Aceitou o programa",R2428-B2428,0),0)</f>
        <v>2</v>
      </c>
      <c r="AY2428" s="209">
        <f>IF(BB2428="S",IF(AND(S2428&lt;&gt;"",R2428&lt;&gt;""),S2428-R2428,0),0)</f>
        <v>0</v>
      </c>
      <c r="AZ2428" s="209">
        <f>IF(BB2428="S",IF(Q2428="1. Aceitou o programa",IF(OR(X2428="Não se Aplica",X2428=""),IF(OR(W2428="Não se Aplica",W2428=""),0,W2428-V2428),AVERAGE(X2428-W2428,W2428-V2428)),0),0)</f>
        <v>0</v>
      </c>
      <c r="BA2428" s="209">
        <f>IF(BB2428="S",IF(AND(Q2428="1. Aceitou o programa",AH2428="Realizada"),IFERROR(IF(AG2428="",0,AG2428-R2428),0),0),0)</f>
        <v>0</v>
      </c>
      <c r="BB2428" s="209" t="str">
        <f>_xlfn.XLOOKUP(U2428,'Lista Suspensa'!$AA$20:$AA$23,'Lista Suspensa'!$AB$20:$AB$23,"N/A")</f>
        <v>S</v>
      </c>
    </row>
    <row r="2429" spans="1:54" ht="12" customHeight="1">
      <c r="A2429" s="151" t="s">
        <v>67</v>
      </c>
      <c r="B2429" s="152">
        <v>46154</v>
      </c>
      <c r="C2429" s="153" t="s">
        <v>297</v>
      </c>
      <c r="D2429" s="153" t="s">
        <v>455</v>
      </c>
      <c r="E2429" s="244">
        <v>94197366</v>
      </c>
      <c r="F2429" s="144" t="s">
        <v>4890</v>
      </c>
      <c r="G2429" s="230"/>
      <c r="H2429" s="154">
        <v>34441</v>
      </c>
      <c r="I2429" s="153"/>
      <c r="J2429" s="148" t="s">
        <v>70</v>
      </c>
      <c r="K2429" s="153" t="s">
        <v>101</v>
      </c>
      <c r="L2429" s="153"/>
      <c r="M2429" s="153"/>
      <c r="N2429" s="153">
        <v>120</v>
      </c>
      <c r="O2429" s="155" t="s">
        <v>4891</v>
      </c>
      <c r="P2429" s="156" t="s">
        <v>71</v>
      </c>
      <c r="Q2429" s="157" t="s">
        <v>110</v>
      </c>
      <c r="R2429" s="158">
        <v>46155</v>
      </c>
      <c r="S2429" s="159"/>
      <c r="T2429" s="159" t="s">
        <v>62</v>
      </c>
      <c r="U2429" s="159" t="s">
        <v>111</v>
      </c>
      <c r="V2429" s="154">
        <v>46155</v>
      </c>
      <c r="W2429" s="154" t="s">
        <v>126</v>
      </c>
      <c r="X2429" s="154" t="s">
        <v>126</v>
      </c>
      <c r="Y2429" s="160" t="s">
        <v>99</v>
      </c>
      <c r="Z2429" s="160" t="s">
        <v>128</v>
      </c>
      <c r="AA2429" s="153">
        <v>79</v>
      </c>
      <c r="AB2429" s="153">
        <v>1.57</v>
      </c>
      <c r="AC2429" s="182">
        <f t="shared" si="76"/>
        <v>32.049981743681286</v>
      </c>
      <c r="AD2429" s="153" t="str">
        <f t="shared" si="77"/>
        <v>OBESIDADE I</v>
      </c>
      <c r="AE2429" s="233" t="s">
        <v>947</v>
      </c>
      <c r="AF2429" s="153" t="s">
        <v>130</v>
      </c>
      <c r="AG2429" s="159"/>
      <c r="AH2429" s="153"/>
      <c r="AI2429" s="161"/>
      <c r="AJ2429" s="153"/>
      <c r="AK2429" s="153"/>
      <c r="AL2429" s="207" t="s">
        <v>131</v>
      </c>
      <c r="AM2429" s="207"/>
      <c r="AN2429" s="207"/>
      <c r="AO2429" s="207" t="str">
        <f ca="1">IF(R2429="","",IF(R2429&gt;TODAY(),"0 meses",DATEDIF(R2429,TODAY(),"m") &amp; " meses"))</f>
        <v>0 meses</v>
      </c>
      <c r="AP2429" s="147" t="s">
        <v>4751</v>
      </c>
      <c r="AQ2429" s="147" t="s">
        <v>4751</v>
      </c>
      <c r="AR2429" s="147"/>
      <c r="AS2429" s="209" t="s">
        <v>68</v>
      </c>
      <c r="AT2429" s="223" t="str">
        <f>MONTH(B2429)&amp;"/"&amp;YEAR(B2429)</f>
        <v>5/2026</v>
      </c>
      <c r="AU2429" s="223">
        <f>WEEKNUM(B2429)-WEEKNUM(EOMONTH(B2429,-1)+1)+1</f>
        <v>3</v>
      </c>
      <c r="AV2429" s="209" t="str">
        <f>MONTH(R2429)&amp;"/"&amp;YEAR(R2429)</f>
        <v>5/2026</v>
      </c>
      <c r="AW2429" s="209">
        <f>WEEKNUM(R2429)-WEEKNUM(EOMONTH(R2429,-1)+1)+1</f>
        <v>3</v>
      </c>
      <c r="AX2429" s="209">
        <f>IF(BB2429="S",IF(Q2429="1. Aceitou o programa",R2429-B2429,0),0)</f>
        <v>1</v>
      </c>
      <c r="AY2429" s="209">
        <f>IF(BB2429="S",IF(AND(S2429&lt;&gt;"",R2429&lt;&gt;""),S2429-R2429,0),0)</f>
        <v>0</v>
      </c>
      <c r="AZ2429" s="209">
        <f>IF(BB2429="S",IF(Q2429="1. Aceitou o programa",IF(OR(X2429="Não se Aplica",X2429=""),IF(OR(W2429="Não se Aplica",W2429=""),0,W2429-V2429),AVERAGE(X2429-W2429,W2429-V2429)),0),0)</f>
        <v>0</v>
      </c>
      <c r="BA2429" s="209">
        <f>IF(BB2429="S",IF(AND(Q2429="1. Aceitou o programa",AH2429="Realizada"),IFERROR(IF(AG2429="",0,AG2429-R2429),0),0),0)</f>
        <v>0</v>
      </c>
      <c r="BB2429" s="209" t="str">
        <f>_xlfn.XLOOKUP(U2429,'Lista Suspensa'!$AA$20:$AA$23,'Lista Suspensa'!$AB$20:$AB$23,"N/A")</f>
        <v>S</v>
      </c>
    </row>
    <row r="2430" spans="1:54" ht="12" customHeight="1">
      <c r="A2430" s="151" t="s">
        <v>67</v>
      </c>
      <c r="B2430" s="152">
        <v>46154</v>
      </c>
      <c r="C2430" s="153" t="s">
        <v>297</v>
      </c>
      <c r="D2430" s="153" t="s">
        <v>455</v>
      </c>
      <c r="E2430" s="244">
        <v>903239280</v>
      </c>
      <c r="F2430" s="144" t="s">
        <v>4892</v>
      </c>
      <c r="G2430" s="230"/>
      <c r="H2430" s="154">
        <v>31668</v>
      </c>
      <c r="I2430" s="153"/>
      <c r="J2430" s="148" t="s">
        <v>70</v>
      </c>
      <c r="K2430" s="153" t="s">
        <v>59</v>
      </c>
      <c r="L2430" s="153"/>
      <c r="M2430" s="153"/>
      <c r="N2430" s="153">
        <v>300</v>
      </c>
      <c r="O2430" s="155">
        <v>11980885009</v>
      </c>
      <c r="P2430" s="156" t="s">
        <v>60</v>
      </c>
      <c r="Q2430" s="157" t="s">
        <v>110</v>
      </c>
      <c r="R2430" s="158">
        <v>46155</v>
      </c>
      <c r="S2430" s="159"/>
      <c r="T2430" s="159" t="s">
        <v>62</v>
      </c>
      <c r="U2430" s="159" t="s">
        <v>111</v>
      </c>
      <c r="V2430" s="154">
        <v>46155</v>
      </c>
      <c r="W2430" s="154" t="s">
        <v>126</v>
      </c>
      <c r="X2430" s="154" t="s">
        <v>126</v>
      </c>
      <c r="Y2430" s="160" t="s">
        <v>99</v>
      </c>
      <c r="Z2430" s="160" t="s">
        <v>128</v>
      </c>
      <c r="AA2430" s="153">
        <v>95</v>
      </c>
      <c r="AB2430" s="153">
        <v>1.62</v>
      </c>
      <c r="AC2430" s="182">
        <f t="shared" si="76"/>
        <v>36.198750190519732</v>
      </c>
      <c r="AD2430" s="153" t="str">
        <f t="shared" si="77"/>
        <v>OBESIDADE II</v>
      </c>
      <c r="AE2430" s="233" t="s">
        <v>135</v>
      </c>
      <c r="AF2430" s="153"/>
      <c r="AG2430" s="159"/>
      <c r="AH2430" s="153"/>
      <c r="AI2430" s="161"/>
      <c r="AJ2430" s="153"/>
      <c r="AK2430" s="153"/>
      <c r="AL2430" s="207" t="s">
        <v>131</v>
      </c>
      <c r="AM2430" s="207"/>
      <c r="AN2430" s="207"/>
      <c r="AO2430" s="207" t="str">
        <f ca="1">IF(R2430="","",IF(R2430&gt;TODAY(),"0 meses",DATEDIF(R2430,TODAY(),"m") &amp; " meses"))</f>
        <v>0 meses</v>
      </c>
      <c r="AP2430" s="147" t="s">
        <v>4751</v>
      </c>
      <c r="AQ2430" s="147" t="s">
        <v>4751</v>
      </c>
      <c r="AR2430" s="147"/>
      <c r="AS2430" s="209" t="s">
        <v>68</v>
      </c>
      <c r="AT2430" s="223" t="str">
        <f>MONTH(B2430)&amp;"/"&amp;YEAR(B2430)</f>
        <v>5/2026</v>
      </c>
      <c r="AU2430" s="223">
        <f>WEEKNUM(B2430)-WEEKNUM(EOMONTH(B2430,-1)+1)+1</f>
        <v>3</v>
      </c>
      <c r="AV2430" s="209" t="str">
        <f>MONTH(R2430)&amp;"/"&amp;YEAR(R2430)</f>
        <v>5/2026</v>
      </c>
      <c r="AW2430" s="209">
        <f>WEEKNUM(R2430)-WEEKNUM(EOMONTH(R2430,-1)+1)+1</f>
        <v>3</v>
      </c>
      <c r="AX2430" s="209">
        <f>IF(BB2430="S",IF(Q2430="1. Aceitou o programa",R2430-B2430,0),0)</f>
        <v>1</v>
      </c>
      <c r="AY2430" s="209">
        <f>IF(BB2430="S",IF(AND(S2430&lt;&gt;"",R2430&lt;&gt;""),S2430-R2430,0),0)</f>
        <v>0</v>
      </c>
      <c r="AZ2430" s="209">
        <f>IF(BB2430="S",IF(Q2430="1. Aceitou o programa",IF(OR(X2430="Não se Aplica",X2430=""),IF(OR(W2430="Não se Aplica",W2430=""),0,W2430-V2430),AVERAGE(X2430-W2430,W2430-V2430)),0),0)</f>
        <v>0</v>
      </c>
      <c r="BA2430" s="209">
        <f>IF(BB2430="S",IF(AND(Q2430="1. Aceitou o programa",AH2430="Realizada"),IFERROR(IF(AG2430="",0,AG2430-R2430),0),0),0)</f>
        <v>0</v>
      </c>
      <c r="BB2430" s="209" t="str">
        <f>_xlfn.XLOOKUP(U2430,'Lista Suspensa'!$AA$20:$AA$23,'Lista Suspensa'!$AB$20:$AB$23,"N/A")</f>
        <v>S</v>
      </c>
    </row>
    <row r="2431" spans="1:54" ht="12" customHeight="1">
      <c r="A2431" s="151" t="s">
        <v>67</v>
      </c>
      <c r="B2431" s="152">
        <v>46154</v>
      </c>
      <c r="C2431" s="153" t="s">
        <v>297</v>
      </c>
      <c r="D2431" s="153" t="s">
        <v>455</v>
      </c>
      <c r="E2431" s="244">
        <v>97490552</v>
      </c>
      <c r="F2431" s="144" t="s">
        <v>4893</v>
      </c>
      <c r="G2431" s="230"/>
      <c r="H2431" s="154">
        <v>30525</v>
      </c>
      <c r="I2431" s="153"/>
      <c r="J2431" s="148" t="s">
        <v>70</v>
      </c>
      <c r="K2431" s="153" t="s">
        <v>4894</v>
      </c>
      <c r="L2431" s="153"/>
      <c r="M2431" s="153"/>
      <c r="N2431" s="153">
        <v>450</v>
      </c>
      <c r="O2431" s="155" t="s">
        <v>4895</v>
      </c>
      <c r="P2431" s="156" t="s">
        <v>60</v>
      </c>
      <c r="Q2431" s="157" t="s">
        <v>110</v>
      </c>
      <c r="R2431" s="158">
        <v>46155</v>
      </c>
      <c r="S2431" s="159"/>
      <c r="T2431" s="159" t="s">
        <v>62</v>
      </c>
      <c r="U2431" s="159" t="s">
        <v>111</v>
      </c>
      <c r="V2431" s="154">
        <v>46155</v>
      </c>
      <c r="W2431" s="154" t="s">
        <v>126</v>
      </c>
      <c r="X2431" s="154" t="s">
        <v>126</v>
      </c>
      <c r="Y2431" s="160" t="s">
        <v>99</v>
      </c>
      <c r="Z2431" s="160" t="s">
        <v>128</v>
      </c>
      <c r="AA2431" s="153">
        <v>86</v>
      </c>
      <c r="AB2431" s="153">
        <v>1.68</v>
      </c>
      <c r="AC2431" s="182">
        <f t="shared" si="76"/>
        <v>30.470521541950117</v>
      </c>
      <c r="AD2431" s="153" t="str">
        <f t="shared" si="77"/>
        <v>OBESIDADE I</v>
      </c>
      <c r="AE2431" s="233" t="s">
        <v>135</v>
      </c>
      <c r="AF2431" s="153"/>
      <c r="AG2431" s="159"/>
      <c r="AH2431" s="153"/>
      <c r="AI2431" s="161"/>
      <c r="AJ2431" s="153"/>
      <c r="AK2431" s="153"/>
      <c r="AL2431" s="207" t="s">
        <v>131</v>
      </c>
      <c r="AM2431" s="207"/>
      <c r="AN2431" s="207"/>
      <c r="AO2431" s="207" t="str">
        <f ca="1">IF(R2431="","",IF(R2431&gt;TODAY(),"0 meses",DATEDIF(R2431,TODAY(),"m") &amp; " meses"))</f>
        <v>0 meses</v>
      </c>
      <c r="AP2431" s="147" t="s">
        <v>4751</v>
      </c>
      <c r="AQ2431" s="147" t="s">
        <v>4751</v>
      </c>
      <c r="AR2431" s="147"/>
      <c r="AS2431" s="209" t="s">
        <v>68</v>
      </c>
      <c r="AT2431" s="223" t="str">
        <f>MONTH(B2431)&amp;"/"&amp;YEAR(B2431)</f>
        <v>5/2026</v>
      </c>
      <c r="AU2431" s="223">
        <f>WEEKNUM(B2431)-WEEKNUM(EOMONTH(B2431,-1)+1)+1</f>
        <v>3</v>
      </c>
      <c r="AV2431" s="209" t="str">
        <f>MONTH(R2431)&amp;"/"&amp;YEAR(R2431)</f>
        <v>5/2026</v>
      </c>
      <c r="AW2431" s="209">
        <f>WEEKNUM(R2431)-WEEKNUM(EOMONTH(R2431,-1)+1)+1</f>
        <v>3</v>
      </c>
      <c r="AX2431" s="209">
        <f>IF(BB2431="S",IF(Q2431="1. Aceitou o programa",R2431-B2431,0),0)</f>
        <v>1</v>
      </c>
      <c r="AY2431" s="209">
        <f>IF(BB2431="S",IF(AND(S2431&lt;&gt;"",R2431&lt;&gt;""),S2431-R2431,0),0)</f>
        <v>0</v>
      </c>
      <c r="AZ2431" s="209">
        <f>IF(BB2431="S",IF(Q2431="1. Aceitou o programa",IF(OR(X2431="Não se Aplica",X2431=""),IF(OR(W2431="Não se Aplica",W2431=""),0,W2431-V2431),AVERAGE(X2431-W2431,W2431-V2431)),0),0)</f>
        <v>0</v>
      </c>
      <c r="BA2431" s="209">
        <f>IF(BB2431="S",IF(AND(Q2431="1. Aceitou o programa",AH2431="Realizada"),IFERROR(IF(AG2431="",0,AG2431-R2431),0),0),0)</f>
        <v>0</v>
      </c>
      <c r="BB2431" s="209" t="str">
        <f>_xlfn.XLOOKUP(U2431,'Lista Suspensa'!$AA$20:$AA$23,'Lista Suspensa'!$AB$20:$AB$23,"N/A")</f>
        <v>S</v>
      </c>
    </row>
    <row r="2432" spans="1:54" ht="12" customHeight="1">
      <c r="A2432" s="151" t="s">
        <v>67</v>
      </c>
      <c r="B2432" s="152">
        <v>46154</v>
      </c>
      <c r="C2432" s="153" t="s">
        <v>297</v>
      </c>
      <c r="D2432" s="153" t="s">
        <v>455</v>
      </c>
      <c r="E2432" s="244">
        <v>89289044</v>
      </c>
      <c r="F2432" s="144" t="s">
        <v>4896</v>
      </c>
      <c r="G2432" s="230"/>
      <c r="H2432" s="154">
        <v>29771</v>
      </c>
      <c r="I2432" s="153"/>
      <c r="J2432" s="148" t="s">
        <v>70</v>
      </c>
      <c r="K2432" s="153" t="s">
        <v>59</v>
      </c>
      <c r="L2432" s="153"/>
      <c r="M2432" s="153"/>
      <c r="N2432" s="153">
        <v>110</v>
      </c>
      <c r="O2432" s="155" t="s">
        <v>4897</v>
      </c>
      <c r="P2432" s="156" t="s">
        <v>60</v>
      </c>
      <c r="Q2432" s="157" t="s">
        <v>110</v>
      </c>
      <c r="R2432" s="158">
        <v>46156</v>
      </c>
      <c r="S2432" s="159"/>
      <c r="T2432" s="159" t="s">
        <v>62</v>
      </c>
      <c r="U2432" s="159" t="s">
        <v>111</v>
      </c>
      <c r="V2432" s="154">
        <v>46155</v>
      </c>
      <c r="W2432" s="154" t="s">
        <v>126</v>
      </c>
      <c r="X2432" s="154" t="s">
        <v>126</v>
      </c>
      <c r="Y2432" s="160" t="s">
        <v>99</v>
      </c>
      <c r="Z2432" s="160" t="s">
        <v>128</v>
      </c>
      <c r="AA2432" s="153">
        <v>86</v>
      </c>
      <c r="AB2432" s="153">
        <v>1.6</v>
      </c>
      <c r="AC2432" s="182">
        <f t="shared" si="76"/>
        <v>33.593749999999993</v>
      </c>
      <c r="AD2432" s="153" t="str">
        <f t="shared" si="77"/>
        <v>OBESIDADE I</v>
      </c>
      <c r="AE2432" s="233" t="s">
        <v>135</v>
      </c>
      <c r="AF2432" s="153"/>
      <c r="AG2432" s="159"/>
      <c r="AH2432" s="153"/>
      <c r="AI2432" s="161"/>
      <c r="AJ2432" s="153"/>
      <c r="AK2432" s="153"/>
      <c r="AL2432" s="207" t="s">
        <v>131</v>
      </c>
      <c r="AM2432" s="207"/>
      <c r="AN2432" s="207"/>
      <c r="AO2432" s="207" t="str">
        <f ca="1">IF(R2432="","",IF(R2432&gt;TODAY(),"0 meses",DATEDIF(R2432,TODAY(),"m") &amp; " meses"))</f>
        <v>0 meses</v>
      </c>
      <c r="AP2432" s="147" t="s">
        <v>4751</v>
      </c>
      <c r="AQ2432" s="147" t="s">
        <v>4751</v>
      </c>
      <c r="AR2432" s="147"/>
      <c r="AS2432" s="209" t="s">
        <v>68</v>
      </c>
      <c r="AT2432" s="223" t="str">
        <f>MONTH(B2432)&amp;"/"&amp;YEAR(B2432)</f>
        <v>5/2026</v>
      </c>
      <c r="AU2432" s="223">
        <f>WEEKNUM(B2432)-WEEKNUM(EOMONTH(B2432,-1)+1)+1</f>
        <v>3</v>
      </c>
      <c r="AV2432" s="209" t="str">
        <f>MONTH(R2432)&amp;"/"&amp;YEAR(R2432)</f>
        <v>5/2026</v>
      </c>
      <c r="AW2432" s="209">
        <f>WEEKNUM(R2432)-WEEKNUM(EOMONTH(R2432,-1)+1)+1</f>
        <v>3</v>
      </c>
      <c r="AX2432" s="209">
        <f>IF(BB2432="S",IF(Q2432="1. Aceitou o programa",R2432-B2432,0),0)</f>
        <v>2</v>
      </c>
      <c r="AY2432" s="209">
        <f>IF(BB2432="S",IF(AND(S2432&lt;&gt;"",R2432&lt;&gt;""),S2432-R2432,0),0)</f>
        <v>0</v>
      </c>
      <c r="AZ2432" s="209">
        <f>IF(BB2432="S",IF(Q2432="1. Aceitou o programa",IF(OR(X2432="Não se Aplica",X2432=""),IF(OR(W2432="Não se Aplica",W2432=""),0,W2432-V2432),AVERAGE(X2432-W2432,W2432-V2432)),0),0)</f>
        <v>0</v>
      </c>
      <c r="BA2432" s="209">
        <f>IF(BB2432="S",IF(AND(Q2432="1. Aceitou o programa",AH2432="Realizada"),IFERROR(IF(AG2432="",0,AG2432-R2432),0),0),0)</f>
        <v>0</v>
      </c>
      <c r="BB2432" s="209" t="str">
        <f>_xlfn.XLOOKUP(U2432,'Lista Suspensa'!$AA$20:$AA$23,'Lista Suspensa'!$AB$20:$AB$23,"N/A")</f>
        <v>S</v>
      </c>
    </row>
    <row r="2433" spans="1:54" ht="12" customHeight="1">
      <c r="A2433" s="151" t="s">
        <v>67</v>
      </c>
      <c r="B2433" s="152">
        <v>46155</v>
      </c>
      <c r="C2433" s="153" t="s">
        <v>297</v>
      </c>
      <c r="D2433" s="153" t="s">
        <v>455</v>
      </c>
      <c r="E2433" s="244">
        <v>96958644</v>
      </c>
      <c r="F2433" s="144" t="s">
        <v>4898</v>
      </c>
      <c r="G2433" s="230"/>
      <c r="H2433" s="154">
        <v>34150</v>
      </c>
      <c r="I2433" s="153">
        <v>32</v>
      </c>
      <c r="J2433" s="148" t="s">
        <v>70</v>
      </c>
      <c r="K2433" s="153" t="s">
        <v>59</v>
      </c>
      <c r="L2433" s="153"/>
      <c r="M2433" s="153"/>
      <c r="N2433" s="153">
        <v>380</v>
      </c>
      <c r="O2433" s="155">
        <v>11954940913</v>
      </c>
      <c r="P2433" s="156" t="s">
        <v>60</v>
      </c>
      <c r="Q2433" s="157" t="s">
        <v>110</v>
      </c>
      <c r="R2433" s="158">
        <v>46156</v>
      </c>
      <c r="S2433" s="159"/>
      <c r="T2433" s="159" t="s">
        <v>62</v>
      </c>
      <c r="U2433" s="159" t="s">
        <v>111</v>
      </c>
      <c r="V2433" s="154">
        <v>46155</v>
      </c>
      <c r="W2433" s="154" t="s">
        <v>126</v>
      </c>
      <c r="X2433" s="154" t="s">
        <v>126</v>
      </c>
      <c r="Y2433" s="160"/>
      <c r="Z2433" s="160" t="s">
        <v>128</v>
      </c>
      <c r="AA2433" s="153">
        <v>94</v>
      </c>
      <c r="AB2433" s="153">
        <v>1.53</v>
      </c>
      <c r="AC2433" s="182">
        <f t="shared" si="76"/>
        <v>40.155495749498058</v>
      </c>
      <c r="AD2433" s="153" t="str">
        <f t="shared" si="77"/>
        <v>OBESIDADE III</v>
      </c>
      <c r="AE2433" s="233" t="s">
        <v>225</v>
      </c>
      <c r="AF2433" s="153"/>
      <c r="AG2433" s="159"/>
      <c r="AH2433" s="153"/>
      <c r="AI2433" s="161"/>
      <c r="AJ2433" s="153"/>
      <c r="AK2433" s="153"/>
      <c r="AL2433" s="207" t="s">
        <v>131</v>
      </c>
      <c r="AM2433" s="207"/>
      <c r="AN2433" s="207"/>
      <c r="AO2433" s="207" t="str">
        <f ca="1">IF(R2433="","",IF(R2433&gt;TODAY(),"0 meses",DATEDIF(R2433,TODAY(),"m") &amp; " meses"))</f>
        <v>0 meses</v>
      </c>
      <c r="AP2433" s="147" t="s">
        <v>4751</v>
      </c>
      <c r="AQ2433" s="147" t="s">
        <v>67</v>
      </c>
      <c r="AR2433" s="147"/>
      <c r="AS2433" s="209" t="s">
        <v>68</v>
      </c>
      <c r="AT2433" s="223" t="str">
        <f>MONTH(B2433)&amp;"/"&amp;YEAR(B2433)</f>
        <v>5/2026</v>
      </c>
      <c r="AU2433" s="223">
        <f>WEEKNUM(B2433)-WEEKNUM(EOMONTH(B2433,-1)+1)+1</f>
        <v>3</v>
      </c>
      <c r="AV2433" s="209" t="str">
        <f>MONTH(R2433)&amp;"/"&amp;YEAR(R2433)</f>
        <v>5/2026</v>
      </c>
      <c r="AW2433" s="209">
        <f>WEEKNUM(R2433)-WEEKNUM(EOMONTH(R2433,-1)+1)+1</f>
        <v>3</v>
      </c>
      <c r="AX2433" s="209">
        <f>IF(BB2433="S",IF(Q2433="1. Aceitou o programa",R2433-B2433,0),0)</f>
        <v>1</v>
      </c>
      <c r="AY2433" s="209">
        <f>IF(BB2433="S",IF(AND(S2433&lt;&gt;"",R2433&lt;&gt;""),S2433-R2433,0),0)</f>
        <v>0</v>
      </c>
      <c r="AZ2433" s="209">
        <f>IF(BB2433="S",IF(Q2433="1. Aceitou o programa",IF(OR(X2433="Não se Aplica",X2433=""),IF(OR(W2433="Não se Aplica",W2433=""),0,W2433-V2433),AVERAGE(X2433-W2433,W2433-V2433)),0),0)</f>
        <v>0</v>
      </c>
      <c r="BA2433" s="209">
        <f>IF(BB2433="S",IF(AND(Q2433="1. Aceitou o programa",AH2433="Realizada"),IFERROR(IF(AG2433="",0,AG2433-R2433),0),0),0)</f>
        <v>0</v>
      </c>
      <c r="BB2433" s="209" t="str">
        <f>_xlfn.XLOOKUP(U2433,'Lista Suspensa'!$AA$20:$AA$23,'Lista Suspensa'!$AB$20:$AB$23,"N/A")</f>
        <v>S</v>
      </c>
    </row>
    <row r="2434" spans="1:54" ht="12" customHeight="1">
      <c r="A2434" s="151" t="s">
        <v>67</v>
      </c>
      <c r="B2434" s="152">
        <v>46155</v>
      </c>
      <c r="C2434" s="153" t="s">
        <v>297</v>
      </c>
      <c r="D2434" s="153" t="s">
        <v>455</v>
      </c>
      <c r="E2434" s="244">
        <v>95870843</v>
      </c>
      <c r="F2434" s="144" t="s">
        <v>4899</v>
      </c>
      <c r="G2434" s="230"/>
      <c r="H2434" s="154">
        <v>35746</v>
      </c>
      <c r="I2434" s="153">
        <v>28</v>
      </c>
      <c r="J2434" s="148" t="s">
        <v>70</v>
      </c>
      <c r="K2434" s="153" t="s">
        <v>59</v>
      </c>
      <c r="L2434" s="153"/>
      <c r="M2434" s="153"/>
      <c r="N2434" s="153">
        <v>60</v>
      </c>
      <c r="O2434" s="155">
        <v>11958076546</v>
      </c>
      <c r="P2434" s="156" t="s">
        <v>60</v>
      </c>
      <c r="Q2434" s="157" t="s">
        <v>110</v>
      </c>
      <c r="R2434" s="158">
        <v>46156</v>
      </c>
      <c r="S2434" s="159"/>
      <c r="T2434" s="159" t="s">
        <v>62</v>
      </c>
      <c r="U2434" s="159" t="s">
        <v>111</v>
      </c>
      <c r="V2434" s="154">
        <v>46155</v>
      </c>
      <c r="W2434" s="154" t="s">
        <v>126</v>
      </c>
      <c r="X2434" s="154" t="s">
        <v>126</v>
      </c>
      <c r="Y2434" s="160" t="s">
        <v>99</v>
      </c>
      <c r="Z2434" s="160" t="s">
        <v>128</v>
      </c>
      <c r="AA2434" s="153">
        <v>120</v>
      </c>
      <c r="AB2434" s="153">
        <v>1.53</v>
      </c>
      <c r="AC2434" s="182">
        <f t="shared" ref="AC2434:AC2497" si="78">SUM(AA2434/(AB2434^2))</f>
        <v>51.262334999359219</v>
      </c>
      <c r="AD2434" s="153" t="str">
        <f t="shared" ref="AD2434:AD2497" si="79">IF(AC2434&lt;18.5,"ABAIXO DO PESO",
(IF(AC2434&lt;=24.9,"PESO NORMAL",
(IF(AC2434&lt;=29.9,"SOBREPESO",
(IF(AC2434&lt;=34.9,"OBESIDADE I",
(IF(AC2434&lt;=39.9,"OBESIDADE II",
(IF(AC2434&lt;=999,"OBESIDADE III","VAZIO")))))))))))</f>
        <v>OBESIDADE III</v>
      </c>
      <c r="AE2434" s="233" t="s">
        <v>1264</v>
      </c>
      <c r="AF2434" s="153"/>
      <c r="AG2434" s="159"/>
      <c r="AH2434" s="153"/>
      <c r="AI2434" s="161"/>
      <c r="AJ2434" s="153"/>
      <c r="AK2434" s="153"/>
      <c r="AL2434" s="207" t="s">
        <v>143</v>
      </c>
      <c r="AM2434" s="207"/>
      <c r="AN2434" s="207"/>
      <c r="AO2434" s="207" t="str">
        <f ca="1">IF(R2434="","",IF(R2434&gt;TODAY(),"0 meses",DATEDIF(R2434,TODAY(),"m") &amp; " meses"))</f>
        <v>0 meses</v>
      </c>
      <c r="AP2434" s="147" t="s">
        <v>4751</v>
      </c>
      <c r="AQ2434" s="147" t="s">
        <v>67</v>
      </c>
      <c r="AR2434" s="147"/>
      <c r="AS2434" s="209" t="s">
        <v>68</v>
      </c>
      <c r="AT2434" s="223" t="str">
        <f>MONTH(B2434)&amp;"/"&amp;YEAR(B2434)</f>
        <v>5/2026</v>
      </c>
      <c r="AU2434" s="223">
        <f>WEEKNUM(B2434)-WEEKNUM(EOMONTH(B2434,-1)+1)+1</f>
        <v>3</v>
      </c>
      <c r="AV2434" s="209" t="str">
        <f>MONTH(R2434)&amp;"/"&amp;YEAR(R2434)</f>
        <v>5/2026</v>
      </c>
      <c r="AW2434" s="209">
        <f>WEEKNUM(R2434)-WEEKNUM(EOMONTH(R2434,-1)+1)+1</f>
        <v>3</v>
      </c>
      <c r="AX2434" s="209">
        <f>IF(BB2434="S",IF(Q2434="1. Aceitou o programa",R2434-B2434,0),0)</f>
        <v>1</v>
      </c>
      <c r="AY2434" s="209">
        <f>IF(BB2434="S",IF(AND(S2434&lt;&gt;"",R2434&lt;&gt;""),S2434-R2434,0),0)</f>
        <v>0</v>
      </c>
      <c r="AZ2434" s="209">
        <f>IF(BB2434="S",IF(Q2434="1. Aceitou o programa",IF(OR(X2434="Não se Aplica",X2434=""),IF(OR(W2434="Não se Aplica",W2434=""),0,W2434-V2434),AVERAGE(X2434-W2434,W2434-V2434)),0),0)</f>
        <v>0</v>
      </c>
      <c r="BA2434" s="209">
        <f>IF(BB2434="S",IF(AND(Q2434="1. Aceitou o programa",AH2434="Realizada"),IFERROR(IF(AG2434="",0,AG2434-R2434),0),0),0)</f>
        <v>0</v>
      </c>
      <c r="BB2434" s="209" t="str">
        <f>_xlfn.XLOOKUP(U2434,'Lista Suspensa'!$AA$20:$AA$23,'Lista Suspensa'!$AB$20:$AB$23,"N/A")</f>
        <v>S</v>
      </c>
    </row>
    <row r="2435" spans="1:54" ht="12" customHeight="1">
      <c r="A2435" s="151" t="s">
        <v>67</v>
      </c>
      <c r="B2435" s="152">
        <v>46155</v>
      </c>
      <c r="C2435" s="153" t="s">
        <v>297</v>
      </c>
      <c r="D2435" s="153" t="s">
        <v>455</v>
      </c>
      <c r="E2435" s="244">
        <v>95467171</v>
      </c>
      <c r="F2435" s="144" t="s">
        <v>4900</v>
      </c>
      <c r="G2435" s="230"/>
      <c r="H2435" s="154">
        <v>28384</v>
      </c>
      <c r="I2435" s="153">
        <v>48</v>
      </c>
      <c r="J2435" s="148" t="s">
        <v>70</v>
      </c>
      <c r="K2435" s="153" t="s">
        <v>59</v>
      </c>
      <c r="L2435" s="153"/>
      <c r="M2435" s="153"/>
      <c r="N2435" s="153">
        <v>60</v>
      </c>
      <c r="O2435" s="155" t="s">
        <v>4901</v>
      </c>
      <c r="P2435" s="156" t="s">
        <v>60</v>
      </c>
      <c r="Q2435" s="157" t="s">
        <v>110</v>
      </c>
      <c r="R2435" s="158">
        <v>46156</v>
      </c>
      <c r="S2435" s="159"/>
      <c r="T2435" s="159" t="s">
        <v>62</v>
      </c>
      <c r="U2435" s="159" t="s">
        <v>111</v>
      </c>
      <c r="V2435" s="154">
        <v>46155</v>
      </c>
      <c r="W2435" s="154" t="s">
        <v>126</v>
      </c>
      <c r="X2435" s="154" t="s">
        <v>126</v>
      </c>
      <c r="Y2435" s="160" t="s">
        <v>99</v>
      </c>
      <c r="Z2435" s="160" t="s">
        <v>128</v>
      </c>
      <c r="AA2435" s="153">
        <v>110</v>
      </c>
      <c r="AB2435" s="153">
        <v>1.65</v>
      </c>
      <c r="AC2435" s="182">
        <f t="shared" si="78"/>
        <v>40.404040404040408</v>
      </c>
      <c r="AD2435" s="153" t="str">
        <f t="shared" si="79"/>
        <v>OBESIDADE III</v>
      </c>
      <c r="AE2435" s="233" t="s">
        <v>225</v>
      </c>
      <c r="AF2435" s="153"/>
      <c r="AG2435" s="159"/>
      <c r="AH2435" s="153"/>
      <c r="AI2435" s="161"/>
      <c r="AJ2435" s="153"/>
      <c r="AK2435" s="153"/>
      <c r="AL2435" s="207" t="s">
        <v>131</v>
      </c>
      <c r="AM2435" s="207"/>
      <c r="AN2435" s="207"/>
      <c r="AO2435" s="207" t="str">
        <f ca="1">IF(R2435="","",IF(R2435&gt;TODAY(),"0 meses",DATEDIF(R2435,TODAY(),"m") &amp; " meses"))</f>
        <v>0 meses</v>
      </c>
      <c r="AP2435" s="147" t="s">
        <v>4751</v>
      </c>
      <c r="AQ2435" s="147" t="s">
        <v>67</v>
      </c>
      <c r="AR2435" s="147"/>
      <c r="AS2435" s="209" t="s">
        <v>68</v>
      </c>
      <c r="AT2435" s="223" t="str">
        <f>MONTH(B2435)&amp;"/"&amp;YEAR(B2435)</f>
        <v>5/2026</v>
      </c>
      <c r="AU2435" s="223">
        <f>WEEKNUM(B2435)-WEEKNUM(EOMONTH(B2435,-1)+1)+1</f>
        <v>3</v>
      </c>
      <c r="AV2435" s="209" t="str">
        <f>MONTH(R2435)&amp;"/"&amp;YEAR(R2435)</f>
        <v>5/2026</v>
      </c>
      <c r="AW2435" s="209">
        <f>WEEKNUM(R2435)-WEEKNUM(EOMONTH(R2435,-1)+1)+1</f>
        <v>3</v>
      </c>
      <c r="AX2435" s="209">
        <f>IF(BB2435="S",IF(Q2435="1. Aceitou o programa",R2435-B2435,0),0)</f>
        <v>1</v>
      </c>
      <c r="AY2435" s="209">
        <f>IF(BB2435="S",IF(AND(S2435&lt;&gt;"",R2435&lt;&gt;""),S2435-R2435,0),0)</f>
        <v>0</v>
      </c>
      <c r="AZ2435" s="209">
        <f>IF(BB2435="S",IF(Q2435="1. Aceitou o programa",IF(OR(X2435="Não se Aplica",X2435=""),IF(OR(W2435="Não se Aplica",W2435=""),0,W2435-V2435),AVERAGE(X2435-W2435,W2435-V2435)),0),0)</f>
        <v>0</v>
      </c>
      <c r="BA2435" s="209">
        <f>IF(BB2435="S",IF(AND(Q2435="1. Aceitou o programa",AH2435="Realizada"),IFERROR(IF(AG2435="",0,AG2435-R2435),0),0),0)</f>
        <v>0</v>
      </c>
      <c r="BB2435" s="209" t="str">
        <f>_xlfn.XLOOKUP(U2435,'Lista Suspensa'!$AA$20:$AA$23,'Lista Suspensa'!$AB$20:$AB$23,"N/A")</f>
        <v>S</v>
      </c>
    </row>
    <row r="2436" spans="1:54" ht="12" customHeight="1">
      <c r="A2436" s="151" t="s">
        <v>67</v>
      </c>
      <c r="B2436" s="152">
        <v>46146</v>
      </c>
      <c r="C2436" s="153" t="s">
        <v>297</v>
      </c>
      <c r="D2436" s="153" t="s">
        <v>455</v>
      </c>
      <c r="E2436" s="244">
        <v>451855582</v>
      </c>
      <c r="F2436" s="144" t="s">
        <v>4902</v>
      </c>
      <c r="G2436" s="230"/>
      <c r="H2436" s="154">
        <v>25294</v>
      </c>
      <c r="I2436" s="153">
        <v>57</v>
      </c>
      <c r="J2436" s="148" t="s">
        <v>70</v>
      </c>
      <c r="K2436" s="153" t="s">
        <v>59</v>
      </c>
      <c r="L2436" s="153"/>
      <c r="M2436" s="153"/>
      <c r="N2436" s="153">
        <v>500</v>
      </c>
      <c r="O2436" s="155" t="s">
        <v>4903</v>
      </c>
      <c r="P2436" s="156" t="s">
        <v>89</v>
      </c>
      <c r="Q2436" s="157" t="s">
        <v>110</v>
      </c>
      <c r="R2436" s="158">
        <v>46155</v>
      </c>
      <c r="S2436" s="159"/>
      <c r="T2436" s="159" t="s">
        <v>62</v>
      </c>
      <c r="U2436" s="159" t="s">
        <v>111</v>
      </c>
      <c r="V2436" s="154">
        <v>46146</v>
      </c>
      <c r="W2436" s="154"/>
      <c r="X2436" s="154"/>
      <c r="Y2436" s="160" t="s">
        <v>4904</v>
      </c>
      <c r="Z2436" s="160" t="s">
        <v>65</v>
      </c>
      <c r="AA2436" s="153"/>
      <c r="AB2436" s="153"/>
      <c r="AC2436" s="182" t="e">
        <f t="shared" si="78"/>
        <v>#DIV/0!</v>
      </c>
      <c r="AD2436" s="153" t="e">
        <f t="shared" si="79"/>
        <v>#DIV/0!</v>
      </c>
      <c r="AE2436" s="233" t="s">
        <v>66</v>
      </c>
      <c r="AF2436" s="153"/>
      <c r="AG2436" s="159"/>
      <c r="AH2436" s="153"/>
      <c r="AI2436" s="161"/>
      <c r="AJ2436" s="153"/>
      <c r="AK2436" s="153"/>
      <c r="AL2436" s="207"/>
      <c r="AM2436" s="207"/>
      <c r="AN2436" s="207"/>
      <c r="AO2436" s="207" t="str">
        <f ca="1">IF(R2436="","",IF(R2436&gt;TODAY(),"0 meses",DATEDIF(R2436,TODAY(),"m") &amp; " meses"))</f>
        <v>0 meses</v>
      </c>
      <c r="AP2436" s="147" t="s">
        <v>4751</v>
      </c>
      <c r="AQ2436" s="147" t="s">
        <v>67</v>
      </c>
      <c r="AR2436" s="147"/>
      <c r="AS2436" s="209" t="s">
        <v>68</v>
      </c>
      <c r="AT2436" s="223" t="str">
        <f>MONTH(B2436)&amp;"/"&amp;YEAR(B2436)</f>
        <v>5/2026</v>
      </c>
      <c r="AU2436" s="223">
        <f>WEEKNUM(B2436)-WEEKNUM(EOMONTH(B2436,-1)+1)+1</f>
        <v>2</v>
      </c>
      <c r="AV2436" s="209" t="str">
        <f>MONTH(R2436)&amp;"/"&amp;YEAR(R2436)</f>
        <v>5/2026</v>
      </c>
      <c r="AW2436" s="209">
        <f>WEEKNUM(R2436)-WEEKNUM(EOMONTH(R2436,-1)+1)+1</f>
        <v>3</v>
      </c>
      <c r="AX2436" s="209">
        <f>IF(BB2436="S",IF(Q2436="1. Aceitou o programa",R2436-B2436,0),0)</f>
        <v>9</v>
      </c>
      <c r="AY2436" s="209">
        <f>IF(BB2436="S",IF(AND(S2436&lt;&gt;"",R2436&lt;&gt;""),S2436-R2436,0),0)</f>
        <v>0</v>
      </c>
      <c r="AZ2436" s="209">
        <f>IF(BB2436="S",IF(Q2436="1. Aceitou o programa",IF(OR(X2436="Não se Aplica",X2436=""),IF(OR(W2436="Não se Aplica",W2436=""),0,W2436-V2436),AVERAGE(X2436-W2436,W2436-V2436)),0),0)</f>
        <v>0</v>
      </c>
      <c r="BA2436" s="209">
        <f>IF(BB2436="S",IF(AND(Q2436="1. Aceitou o programa",AH2436="Realizada"),IFERROR(IF(AG2436="",0,AG2436-R2436),0),0),0)</f>
        <v>0</v>
      </c>
      <c r="BB2436" s="209" t="str">
        <f>_xlfn.XLOOKUP(U2436,'Lista Suspensa'!$AA$20:$AA$23,'Lista Suspensa'!$AB$20:$AB$23,"N/A")</f>
        <v>S</v>
      </c>
    </row>
    <row r="2437" spans="1:54" ht="12" customHeight="1">
      <c r="A2437" s="151" t="s">
        <v>67</v>
      </c>
      <c r="B2437" s="152">
        <v>46146</v>
      </c>
      <c r="C2437" s="153" t="s">
        <v>297</v>
      </c>
      <c r="D2437" s="153" t="s">
        <v>455</v>
      </c>
      <c r="E2437" s="244">
        <v>89143760</v>
      </c>
      <c r="F2437" s="144" t="s">
        <v>4905</v>
      </c>
      <c r="G2437" s="230"/>
      <c r="H2437" s="154">
        <v>31708</v>
      </c>
      <c r="I2437" s="153">
        <v>39</v>
      </c>
      <c r="J2437" s="148" t="s">
        <v>70</v>
      </c>
      <c r="K2437" s="153" t="s">
        <v>59</v>
      </c>
      <c r="L2437" s="153"/>
      <c r="M2437" s="153"/>
      <c r="N2437" s="153">
        <v>60</v>
      </c>
      <c r="O2437" s="155" t="s">
        <v>4906</v>
      </c>
      <c r="P2437" s="156" t="s">
        <v>60</v>
      </c>
      <c r="Q2437" s="157" t="s">
        <v>110</v>
      </c>
      <c r="R2437" s="158">
        <v>46155</v>
      </c>
      <c r="S2437" s="159"/>
      <c r="T2437" s="159" t="s">
        <v>62</v>
      </c>
      <c r="U2437" s="159" t="s">
        <v>111</v>
      </c>
      <c r="V2437" s="154">
        <v>46146</v>
      </c>
      <c r="W2437" s="154">
        <v>46155</v>
      </c>
      <c r="X2437" s="154"/>
      <c r="Y2437" s="160" t="s">
        <v>99</v>
      </c>
      <c r="Z2437" s="160" t="s">
        <v>65</v>
      </c>
      <c r="AA2437" s="153"/>
      <c r="AB2437" s="153"/>
      <c r="AC2437" s="182" t="e">
        <f t="shared" si="78"/>
        <v>#DIV/0!</v>
      </c>
      <c r="AD2437" s="153" t="e">
        <f t="shared" si="79"/>
        <v>#DIV/0!</v>
      </c>
      <c r="AE2437" s="233" t="s">
        <v>66</v>
      </c>
      <c r="AF2437" s="153"/>
      <c r="AG2437" s="159"/>
      <c r="AH2437" s="153"/>
      <c r="AI2437" s="161"/>
      <c r="AJ2437" s="153"/>
      <c r="AK2437" s="153"/>
      <c r="AL2437" s="207"/>
      <c r="AM2437" s="207"/>
      <c r="AN2437" s="207"/>
      <c r="AO2437" s="207" t="str">
        <f ca="1">IF(R2437="","",IF(R2437&gt;TODAY(),"0 meses",DATEDIF(R2437,TODAY(),"m") &amp; " meses"))</f>
        <v>0 meses</v>
      </c>
      <c r="AP2437" s="147" t="s">
        <v>4751</v>
      </c>
      <c r="AQ2437" s="147" t="s">
        <v>67</v>
      </c>
      <c r="AR2437" s="147"/>
      <c r="AS2437" s="209" t="s">
        <v>68</v>
      </c>
      <c r="AT2437" s="223" t="str">
        <f>MONTH(B2437)&amp;"/"&amp;YEAR(B2437)</f>
        <v>5/2026</v>
      </c>
      <c r="AU2437" s="223">
        <f>WEEKNUM(B2437)-WEEKNUM(EOMONTH(B2437,-1)+1)+1</f>
        <v>2</v>
      </c>
      <c r="AV2437" s="209" t="str">
        <f>MONTH(R2437)&amp;"/"&amp;YEAR(R2437)</f>
        <v>5/2026</v>
      </c>
      <c r="AW2437" s="209">
        <f>WEEKNUM(R2437)-WEEKNUM(EOMONTH(R2437,-1)+1)+1</f>
        <v>3</v>
      </c>
      <c r="AX2437" s="209">
        <f>IF(BB2437="S",IF(Q2437="1. Aceitou o programa",R2437-B2437,0),0)</f>
        <v>9</v>
      </c>
      <c r="AY2437" s="209">
        <f>IF(BB2437="S",IF(AND(S2437&lt;&gt;"",R2437&lt;&gt;""),S2437-R2437,0),0)</f>
        <v>0</v>
      </c>
      <c r="AZ2437" s="209">
        <f>IF(BB2437="S",IF(Q2437="1. Aceitou o programa",IF(OR(X2437="Não se Aplica",X2437=""),IF(OR(W2437="Não se Aplica",W2437=""),0,W2437-V2437),AVERAGE(X2437-W2437,W2437-V2437)),0),0)</f>
        <v>9</v>
      </c>
      <c r="BA2437" s="209">
        <f>IF(BB2437="S",IF(AND(Q2437="1. Aceitou o programa",AH2437="Realizada"),IFERROR(IF(AG2437="",0,AG2437-R2437),0),0),0)</f>
        <v>0</v>
      </c>
      <c r="BB2437" s="209" t="str">
        <f>_xlfn.XLOOKUP(U2437,'Lista Suspensa'!$AA$20:$AA$23,'Lista Suspensa'!$AB$20:$AB$23,"N/A")</f>
        <v>S</v>
      </c>
    </row>
    <row r="2438" spans="1:54" ht="12" customHeight="1">
      <c r="A2438" s="151" t="s">
        <v>67</v>
      </c>
      <c r="B2438" s="152">
        <v>46146</v>
      </c>
      <c r="C2438" s="153" t="s">
        <v>297</v>
      </c>
      <c r="D2438" s="153" t="s">
        <v>455</v>
      </c>
      <c r="E2438" s="244">
        <v>94160682</v>
      </c>
      <c r="F2438" s="144" t="s">
        <v>4907</v>
      </c>
      <c r="G2438" s="230"/>
      <c r="H2438" s="154">
        <v>28438</v>
      </c>
      <c r="I2438" s="153">
        <v>48</v>
      </c>
      <c r="J2438" s="148" t="s">
        <v>58</v>
      </c>
      <c r="K2438" s="153" t="s">
        <v>101</v>
      </c>
      <c r="L2438" s="153"/>
      <c r="M2438" s="153"/>
      <c r="N2438" s="153">
        <v>400</v>
      </c>
      <c r="O2438" s="155" t="s">
        <v>4908</v>
      </c>
      <c r="P2438" s="156" t="s">
        <v>89</v>
      </c>
      <c r="Q2438" s="157" t="s">
        <v>110</v>
      </c>
      <c r="R2438" s="158">
        <v>46155</v>
      </c>
      <c r="S2438" s="159"/>
      <c r="T2438" s="159" t="s">
        <v>62</v>
      </c>
      <c r="U2438" s="159" t="s">
        <v>111</v>
      </c>
      <c r="V2438" s="154">
        <v>46146</v>
      </c>
      <c r="W2438" s="154"/>
      <c r="X2438" s="154"/>
      <c r="Y2438" s="160" t="s">
        <v>4909</v>
      </c>
      <c r="Z2438" s="160" t="s">
        <v>65</v>
      </c>
      <c r="AA2438" s="153"/>
      <c r="AB2438" s="153"/>
      <c r="AC2438" s="182" t="e">
        <f t="shared" si="78"/>
        <v>#DIV/0!</v>
      </c>
      <c r="AD2438" s="153" t="e">
        <f t="shared" si="79"/>
        <v>#DIV/0!</v>
      </c>
      <c r="AE2438" s="233" t="s">
        <v>66</v>
      </c>
      <c r="AF2438" s="153"/>
      <c r="AG2438" s="159"/>
      <c r="AH2438" s="153"/>
      <c r="AI2438" s="161"/>
      <c r="AJ2438" s="153"/>
      <c r="AK2438" s="153"/>
      <c r="AL2438" s="207"/>
      <c r="AM2438" s="207"/>
      <c r="AN2438" s="207"/>
      <c r="AO2438" s="207" t="str">
        <f ca="1">IF(R2438="","",IF(R2438&gt;TODAY(),"0 meses",DATEDIF(R2438,TODAY(),"m") &amp; " meses"))</f>
        <v>0 meses</v>
      </c>
      <c r="AP2438" s="147" t="s">
        <v>4751</v>
      </c>
      <c r="AQ2438" s="147" t="s">
        <v>67</v>
      </c>
      <c r="AR2438" s="147"/>
      <c r="AS2438" s="209" t="s">
        <v>68</v>
      </c>
      <c r="AT2438" s="223" t="str">
        <f>MONTH(B2438)&amp;"/"&amp;YEAR(B2438)</f>
        <v>5/2026</v>
      </c>
      <c r="AU2438" s="223">
        <f>WEEKNUM(B2438)-WEEKNUM(EOMONTH(B2438,-1)+1)+1</f>
        <v>2</v>
      </c>
      <c r="AV2438" s="209" t="str">
        <f>MONTH(R2438)&amp;"/"&amp;YEAR(R2438)</f>
        <v>5/2026</v>
      </c>
      <c r="AW2438" s="209">
        <f>WEEKNUM(R2438)-WEEKNUM(EOMONTH(R2438,-1)+1)+1</f>
        <v>3</v>
      </c>
      <c r="AX2438" s="209">
        <f>IF(BB2438="S",IF(Q2438="1. Aceitou o programa",R2438-B2438,0),0)</f>
        <v>9</v>
      </c>
      <c r="AY2438" s="209">
        <f>IF(BB2438="S",IF(AND(S2438&lt;&gt;"",R2438&lt;&gt;""),S2438-R2438,0),0)</f>
        <v>0</v>
      </c>
      <c r="AZ2438" s="209">
        <f>IF(BB2438="S",IF(Q2438="1. Aceitou o programa",IF(OR(X2438="Não se Aplica",X2438=""),IF(OR(W2438="Não se Aplica",W2438=""),0,W2438-V2438),AVERAGE(X2438-W2438,W2438-V2438)),0),0)</f>
        <v>0</v>
      </c>
      <c r="BA2438" s="209">
        <f>IF(BB2438="S",IF(AND(Q2438="1. Aceitou o programa",AH2438="Realizada"),IFERROR(IF(AG2438="",0,AG2438-R2438),0),0),0)</f>
        <v>0</v>
      </c>
      <c r="BB2438" s="209" t="str">
        <f>_xlfn.XLOOKUP(U2438,'Lista Suspensa'!$AA$20:$AA$23,'Lista Suspensa'!$AB$20:$AB$23,"N/A")</f>
        <v>S</v>
      </c>
    </row>
    <row r="2439" spans="1:54" ht="12" customHeight="1">
      <c r="A2439" s="151" t="s">
        <v>67</v>
      </c>
      <c r="B2439" s="152">
        <v>46146</v>
      </c>
      <c r="C2439" s="153" t="s">
        <v>297</v>
      </c>
      <c r="D2439" s="153" t="s">
        <v>455</v>
      </c>
      <c r="E2439" s="244">
        <v>96179771</v>
      </c>
      <c r="F2439" s="144" t="s">
        <v>4910</v>
      </c>
      <c r="G2439" s="230"/>
      <c r="H2439" s="154">
        <v>31837</v>
      </c>
      <c r="I2439" s="153">
        <v>39</v>
      </c>
      <c r="J2439" s="148" t="s">
        <v>58</v>
      </c>
      <c r="K2439" s="153" t="s">
        <v>59</v>
      </c>
      <c r="L2439" s="153"/>
      <c r="M2439" s="153"/>
      <c r="N2439" s="153">
        <v>60</v>
      </c>
      <c r="O2439" s="155" t="s">
        <v>4911</v>
      </c>
      <c r="P2439" s="156" t="s">
        <v>60</v>
      </c>
      <c r="Q2439" s="157" t="s">
        <v>110</v>
      </c>
      <c r="R2439" s="158">
        <v>46155</v>
      </c>
      <c r="S2439" s="159"/>
      <c r="T2439" s="159" t="s">
        <v>62</v>
      </c>
      <c r="U2439" s="159" t="s">
        <v>111</v>
      </c>
      <c r="V2439" s="154">
        <v>46146</v>
      </c>
      <c r="W2439" s="154"/>
      <c r="X2439" s="154"/>
      <c r="Y2439" s="160" t="s">
        <v>90</v>
      </c>
      <c r="Z2439" s="160" t="s">
        <v>65</v>
      </c>
      <c r="AA2439" s="153"/>
      <c r="AB2439" s="153"/>
      <c r="AC2439" s="182" t="e">
        <f t="shared" si="78"/>
        <v>#DIV/0!</v>
      </c>
      <c r="AD2439" s="153" t="e">
        <f t="shared" si="79"/>
        <v>#DIV/0!</v>
      </c>
      <c r="AE2439" s="233" t="s">
        <v>66</v>
      </c>
      <c r="AF2439" s="153"/>
      <c r="AG2439" s="159"/>
      <c r="AH2439" s="153"/>
      <c r="AI2439" s="161"/>
      <c r="AJ2439" s="153"/>
      <c r="AK2439" s="153"/>
      <c r="AL2439" s="207"/>
      <c r="AM2439" s="207"/>
      <c r="AN2439" s="207"/>
      <c r="AO2439" s="207" t="str">
        <f ca="1">IF(R2439="","",IF(R2439&gt;TODAY(),"0 meses",DATEDIF(R2439,TODAY(),"m") &amp; " meses"))</f>
        <v>0 meses</v>
      </c>
      <c r="AP2439" s="147" t="s">
        <v>4751</v>
      </c>
      <c r="AQ2439" s="147" t="s">
        <v>67</v>
      </c>
      <c r="AR2439" s="147"/>
      <c r="AS2439" s="209" t="s">
        <v>68</v>
      </c>
      <c r="AT2439" s="223" t="str">
        <f>MONTH(B2439)&amp;"/"&amp;YEAR(B2439)</f>
        <v>5/2026</v>
      </c>
      <c r="AU2439" s="223">
        <f>WEEKNUM(B2439)-WEEKNUM(EOMONTH(B2439,-1)+1)+1</f>
        <v>2</v>
      </c>
      <c r="AV2439" s="209" t="str">
        <f>MONTH(R2439)&amp;"/"&amp;YEAR(R2439)</f>
        <v>5/2026</v>
      </c>
      <c r="AW2439" s="209">
        <f>WEEKNUM(R2439)-WEEKNUM(EOMONTH(R2439,-1)+1)+1</f>
        <v>3</v>
      </c>
      <c r="AX2439" s="209">
        <f>IF(BB2439="S",IF(Q2439="1. Aceitou o programa",R2439-B2439,0),0)</f>
        <v>9</v>
      </c>
      <c r="AY2439" s="209">
        <f>IF(BB2439="S",IF(AND(S2439&lt;&gt;"",R2439&lt;&gt;""),S2439-R2439,0),0)</f>
        <v>0</v>
      </c>
      <c r="AZ2439" s="209">
        <f>IF(BB2439="S",IF(Q2439="1. Aceitou o programa",IF(OR(X2439="Não se Aplica",X2439=""),IF(OR(W2439="Não se Aplica",W2439=""),0,W2439-V2439),AVERAGE(X2439-W2439,W2439-V2439)),0),0)</f>
        <v>0</v>
      </c>
      <c r="BA2439" s="209">
        <f>IF(BB2439="S",IF(AND(Q2439="1. Aceitou o programa",AH2439="Realizada"),IFERROR(IF(AG2439="",0,AG2439-R2439),0),0),0)</f>
        <v>0</v>
      </c>
      <c r="BB2439" s="209" t="str">
        <f>_xlfn.XLOOKUP(U2439,'Lista Suspensa'!$AA$20:$AA$23,'Lista Suspensa'!$AB$20:$AB$23,"N/A")</f>
        <v>S</v>
      </c>
    </row>
    <row r="2440" spans="1:54" ht="12" customHeight="1">
      <c r="A2440" s="151" t="s">
        <v>67</v>
      </c>
      <c r="B2440" s="152">
        <v>46147</v>
      </c>
      <c r="C2440" s="153" t="s">
        <v>297</v>
      </c>
      <c r="D2440" s="153" t="s">
        <v>455</v>
      </c>
      <c r="E2440" s="244">
        <v>78353853</v>
      </c>
      <c r="F2440" s="144" t="s">
        <v>4912</v>
      </c>
      <c r="G2440" s="230"/>
      <c r="H2440" s="154">
        <v>32111</v>
      </c>
      <c r="I2440" s="153">
        <v>38</v>
      </c>
      <c r="J2440" s="148" t="s">
        <v>70</v>
      </c>
      <c r="K2440" s="153" t="s">
        <v>101</v>
      </c>
      <c r="L2440" s="153"/>
      <c r="M2440" s="153"/>
      <c r="N2440" s="153">
        <v>380</v>
      </c>
      <c r="O2440" s="155">
        <v>21980124248</v>
      </c>
      <c r="P2440" s="156" t="s">
        <v>60</v>
      </c>
      <c r="Q2440" s="157" t="s">
        <v>110</v>
      </c>
      <c r="R2440" s="158">
        <v>46155</v>
      </c>
      <c r="S2440" s="159"/>
      <c r="T2440" s="159" t="s">
        <v>62</v>
      </c>
      <c r="U2440" s="159" t="s">
        <v>111</v>
      </c>
      <c r="V2440" s="154">
        <v>46148</v>
      </c>
      <c r="W2440" s="154"/>
      <c r="X2440" s="154"/>
      <c r="Y2440" s="160" t="s">
        <v>3187</v>
      </c>
      <c r="Z2440" s="160" t="s">
        <v>65</v>
      </c>
      <c r="AA2440" s="153"/>
      <c r="AB2440" s="153"/>
      <c r="AC2440" s="182" t="e">
        <f t="shared" si="78"/>
        <v>#DIV/0!</v>
      </c>
      <c r="AD2440" s="153" t="e">
        <f t="shared" si="79"/>
        <v>#DIV/0!</v>
      </c>
      <c r="AE2440" s="233" t="s">
        <v>66</v>
      </c>
      <c r="AF2440" s="153"/>
      <c r="AG2440" s="159"/>
      <c r="AH2440" s="153"/>
      <c r="AI2440" s="161"/>
      <c r="AJ2440" s="153"/>
      <c r="AK2440" s="153"/>
      <c r="AL2440" s="207"/>
      <c r="AM2440" s="207"/>
      <c r="AN2440" s="207"/>
      <c r="AO2440" s="207" t="str">
        <f ca="1">IF(R2440="","",IF(R2440&gt;TODAY(),"0 meses",DATEDIF(R2440,TODAY(),"m") &amp; " meses"))</f>
        <v>0 meses</v>
      </c>
      <c r="AP2440" s="147" t="s">
        <v>4751</v>
      </c>
      <c r="AQ2440" s="147" t="s">
        <v>67</v>
      </c>
      <c r="AR2440" s="147"/>
      <c r="AS2440" s="209" t="s">
        <v>68</v>
      </c>
      <c r="AT2440" s="223" t="str">
        <f>MONTH(B2440)&amp;"/"&amp;YEAR(B2440)</f>
        <v>5/2026</v>
      </c>
      <c r="AU2440" s="223">
        <f>WEEKNUM(B2440)-WEEKNUM(EOMONTH(B2440,-1)+1)+1</f>
        <v>2</v>
      </c>
      <c r="AV2440" s="209" t="str">
        <f>MONTH(R2440)&amp;"/"&amp;YEAR(R2440)</f>
        <v>5/2026</v>
      </c>
      <c r="AW2440" s="209">
        <f>WEEKNUM(R2440)-WEEKNUM(EOMONTH(R2440,-1)+1)+1</f>
        <v>3</v>
      </c>
      <c r="AX2440" s="209">
        <f>IF(BB2440="S",IF(Q2440="1. Aceitou o programa",R2440-B2440,0),0)</f>
        <v>8</v>
      </c>
      <c r="AY2440" s="209">
        <f>IF(BB2440="S",IF(AND(S2440&lt;&gt;"",R2440&lt;&gt;""),S2440-R2440,0),0)</f>
        <v>0</v>
      </c>
      <c r="AZ2440" s="209">
        <f>IF(BB2440="S",IF(Q2440="1. Aceitou o programa",IF(OR(X2440="Não se Aplica",X2440=""),IF(OR(W2440="Não se Aplica",W2440=""),0,W2440-V2440),AVERAGE(X2440-W2440,W2440-V2440)),0),0)</f>
        <v>0</v>
      </c>
      <c r="BA2440" s="209">
        <f>IF(BB2440="S",IF(AND(Q2440="1. Aceitou o programa",AH2440="Realizada"),IFERROR(IF(AG2440="",0,AG2440-R2440),0),0),0)</f>
        <v>0</v>
      </c>
      <c r="BB2440" s="209" t="str">
        <f>_xlfn.XLOOKUP(U2440,'Lista Suspensa'!$AA$20:$AA$23,'Lista Suspensa'!$AB$20:$AB$23,"N/A")</f>
        <v>S</v>
      </c>
    </row>
    <row r="2441" spans="1:54" ht="12" customHeight="1">
      <c r="A2441" s="151" t="s">
        <v>54</v>
      </c>
      <c r="B2441" s="152">
        <v>46083</v>
      </c>
      <c r="C2441" s="153" t="s">
        <v>297</v>
      </c>
      <c r="D2441" s="153" t="s">
        <v>167</v>
      </c>
      <c r="E2441" s="244">
        <v>93019042</v>
      </c>
      <c r="F2441" s="144" t="s">
        <v>4913</v>
      </c>
      <c r="G2441" s="230"/>
      <c r="H2441" s="154">
        <v>29367</v>
      </c>
      <c r="I2441" s="153">
        <v>45</v>
      </c>
      <c r="J2441" s="148" t="s">
        <v>70</v>
      </c>
      <c r="K2441" s="153" t="s">
        <v>59</v>
      </c>
      <c r="L2441" s="153"/>
      <c r="M2441" s="153"/>
      <c r="N2441" s="153">
        <v>380</v>
      </c>
      <c r="O2441" s="155" t="s">
        <v>4914</v>
      </c>
      <c r="P2441" s="156" t="s">
        <v>71</v>
      </c>
      <c r="Q2441" s="157" t="s">
        <v>110</v>
      </c>
      <c r="R2441" s="158">
        <v>46155</v>
      </c>
      <c r="S2441" s="159"/>
      <c r="T2441" s="159" t="s">
        <v>62</v>
      </c>
      <c r="U2441" s="159" t="s">
        <v>111</v>
      </c>
      <c r="V2441" s="154">
        <v>46125</v>
      </c>
      <c r="W2441" s="154">
        <v>46150</v>
      </c>
      <c r="X2441" s="154"/>
      <c r="Y2441" s="160" t="s">
        <v>2583</v>
      </c>
      <c r="Z2441" s="160" t="s">
        <v>65</v>
      </c>
      <c r="AA2441" s="153"/>
      <c r="AB2441" s="153"/>
      <c r="AC2441" s="182" t="e">
        <f t="shared" si="78"/>
        <v>#DIV/0!</v>
      </c>
      <c r="AD2441" s="153" t="e">
        <f t="shared" si="79"/>
        <v>#DIV/0!</v>
      </c>
      <c r="AE2441" s="233" t="s">
        <v>66</v>
      </c>
      <c r="AF2441" s="153"/>
      <c r="AG2441" s="159"/>
      <c r="AH2441" s="153"/>
      <c r="AI2441" s="161"/>
      <c r="AJ2441" s="153"/>
      <c r="AK2441" s="153"/>
      <c r="AL2441" s="207"/>
      <c r="AM2441" s="207"/>
      <c r="AN2441" s="207"/>
      <c r="AO2441" s="207" t="str">
        <f ca="1">IF(R2441="","",IF(R2441&gt;TODAY(),"0 meses",DATEDIF(R2441,TODAY(),"m") &amp; " meses"))</f>
        <v>0 meses</v>
      </c>
      <c r="AP2441" s="147" t="s">
        <v>4751</v>
      </c>
      <c r="AQ2441" s="147" t="s">
        <v>67</v>
      </c>
      <c r="AR2441" s="147"/>
      <c r="AS2441" s="209" t="s">
        <v>68</v>
      </c>
      <c r="AT2441" s="223" t="str">
        <f>MONTH(B2441)&amp;"/"&amp;YEAR(B2441)</f>
        <v>3/2026</v>
      </c>
      <c r="AU2441" s="223">
        <f>WEEKNUM(B2441)-WEEKNUM(EOMONTH(B2441,-1)+1)+1</f>
        <v>1</v>
      </c>
      <c r="AV2441" s="209" t="str">
        <f>MONTH(R2441)&amp;"/"&amp;YEAR(R2441)</f>
        <v>5/2026</v>
      </c>
      <c r="AW2441" s="209">
        <f>WEEKNUM(R2441)-WEEKNUM(EOMONTH(R2441,-1)+1)+1</f>
        <v>3</v>
      </c>
      <c r="AX2441" s="209">
        <f>IF(BB2441="S",IF(Q2441="1. Aceitou o programa",R2441-B2441,0),0)</f>
        <v>72</v>
      </c>
      <c r="AY2441" s="209">
        <f>IF(BB2441="S",IF(AND(S2441&lt;&gt;"",R2441&lt;&gt;""),S2441-R2441,0),0)</f>
        <v>0</v>
      </c>
      <c r="AZ2441" s="209">
        <f>IF(BB2441="S",IF(Q2441="1. Aceitou o programa",IF(OR(X2441="Não se Aplica",X2441=""),IF(OR(W2441="Não se Aplica",W2441=""),0,W2441-V2441),AVERAGE(X2441-W2441,W2441-V2441)),0),0)</f>
        <v>25</v>
      </c>
      <c r="BA2441" s="209">
        <f>IF(BB2441="S",IF(AND(Q2441="1. Aceitou o programa",AH2441="Realizada"),IFERROR(IF(AG2441="",0,AG2441-R2441),0),0),0)</f>
        <v>0</v>
      </c>
      <c r="BB2441" s="209" t="str">
        <f>_xlfn.XLOOKUP(U2441,'Lista Suspensa'!$AA$20:$AA$23,'Lista Suspensa'!$AB$20:$AB$23,"N/A")</f>
        <v>S</v>
      </c>
    </row>
    <row r="2442" spans="1:54" ht="12" customHeight="1">
      <c r="A2442" s="151" t="s">
        <v>54</v>
      </c>
      <c r="B2442" s="152">
        <v>46083</v>
      </c>
      <c r="C2442" s="153" t="s">
        <v>297</v>
      </c>
      <c r="D2442" s="153" t="s">
        <v>167</v>
      </c>
      <c r="E2442" s="244">
        <v>92709265</v>
      </c>
      <c r="F2442" s="144" t="s">
        <v>4915</v>
      </c>
      <c r="G2442" s="230"/>
      <c r="H2442" s="154">
        <v>31289</v>
      </c>
      <c r="I2442" s="153">
        <v>40</v>
      </c>
      <c r="J2442" s="148" t="s">
        <v>70</v>
      </c>
      <c r="K2442" s="153"/>
      <c r="L2442" s="153"/>
      <c r="M2442" s="153"/>
      <c r="N2442" s="153">
        <v>380</v>
      </c>
      <c r="O2442" s="155">
        <v>11953182870</v>
      </c>
      <c r="P2442" s="156" t="s">
        <v>60</v>
      </c>
      <c r="Q2442" s="157" t="s">
        <v>110</v>
      </c>
      <c r="R2442" s="158">
        <v>46155</v>
      </c>
      <c r="S2442" s="159"/>
      <c r="T2442" s="159" t="s">
        <v>62</v>
      </c>
      <c r="U2442" s="159" t="s">
        <v>111</v>
      </c>
      <c r="V2442" s="154">
        <v>46126</v>
      </c>
      <c r="W2442" s="154">
        <v>46150</v>
      </c>
      <c r="X2442" s="154"/>
      <c r="Y2442" s="160" t="s">
        <v>2629</v>
      </c>
      <c r="Z2442" s="160" t="s">
        <v>65</v>
      </c>
      <c r="AA2442" s="153"/>
      <c r="AB2442" s="153"/>
      <c r="AC2442" s="182" t="e">
        <f t="shared" si="78"/>
        <v>#DIV/0!</v>
      </c>
      <c r="AD2442" s="153" t="e">
        <f t="shared" si="79"/>
        <v>#DIV/0!</v>
      </c>
      <c r="AE2442" s="233" t="s">
        <v>66</v>
      </c>
      <c r="AF2442" s="153"/>
      <c r="AG2442" s="159"/>
      <c r="AH2442" s="153"/>
      <c r="AI2442" s="161"/>
      <c r="AJ2442" s="153"/>
      <c r="AK2442" s="153"/>
      <c r="AL2442" s="207"/>
      <c r="AM2442" s="207"/>
      <c r="AN2442" s="207"/>
      <c r="AO2442" s="207" t="str">
        <f ca="1">IF(R2442="","",IF(R2442&gt;TODAY(),"0 meses",DATEDIF(R2442,TODAY(),"m") &amp; " meses"))</f>
        <v>0 meses</v>
      </c>
      <c r="AP2442" s="147" t="s">
        <v>4751</v>
      </c>
      <c r="AQ2442" s="147" t="s">
        <v>67</v>
      </c>
      <c r="AR2442" s="147"/>
      <c r="AS2442" s="209" t="s">
        <v>68</v>
      </c>
      <c r="AT2442" s="223" t="str">
        <f>MONTH(B2442)&amp;"/"&amp;YEAR(B2442)</f>
        <v>3/2026</v>
      </c>
      <c r="AU2442" s="223">
        <f>WEEKNUM(B2442)-WEEKNUM(EOMONTH(B2442,-1)+1)+1</f>
        <v>1</v>
      </c>
      <c r="AV2442" s="209" t="str">
        <f>MONTH(R2442)&amp;"/"&amp;YEAR(R2442)</f>
        <v>5/2026</v>
      </c>
      <c r="AW2442" s="209">
        <f>WEEKNUM(R2442)-WEEKNUM(EOMONTH(R2442,-1)+1)+1</f>
        <v>3</v>
      </c>
      <c r="AX2442" s="209">
        <f>IF(BB2442="S",IF(Q2442="1. Aceitou o programa",R2442-B2442,0),0)</f>
        <v>72</v>
      </c>
      <c r="AY2442" s="209">
        <f>IF(BB2442="S",IF(AND(S2442&lt;&gt;"",R2442&lt;&gt;""),S2442-R2442,0),0)</f>
        <v>0</v>
      </c>
      <c r="AZ2442" s="209">
        <f>IF(BB2442="S",IF(Q2442="1. Aceitou o programa",IF(OR(X2442="Não se Aplica",X2442=""),IF(OR(W2442="Não se Aplica",W2442=""),0,W2442-V2442),AVERAGE(X2442-W2442,W2442-V2442)),0),0)</f>
        <v>24</v>
      </c>
      <c r="BA2442" s="209">
        <f>IF(BB2442="S",IF(AND(Q2442="1. Aceitou o programa",AH2442="Realizada"),IFERROR(IF(AG2442="",0,AG2442-R2442),0),0),0)</f>
        <v>0</v>
      </c>
      <c r="BB2442" s="209" t="str">
        <f>_xlfn.XLOOKUP(U2442,'Lista Suspensa'!$AA$20:$AA$23,'Lista Suspensa'!$AB$20:$AB$23,"N/A")</f>
        <v>S</v>
      </c>
    </row>
    <row r="2443" spans="1:54" ht="12" customHeight="1">
      <c r="A2443" s="151" t="s">
        <v>67</v>
      </c>
      <c r="B2443" s="152">
        <v>46122</v>
      </c>
      <c r="C2443" s="153" t="s">
        <v>122</v>
      </c>
      <c r="D2443" s="153" t="s">
        <v>4916</v>
      </c>
      <c r="E2443" s="244">
        <v>93689715</v>
      </c>
      <c r="F2443" s="144" t="s">
        <v>4917</v>
      </c>
      <c r="G2443" s="230"/>
      <c r="H2443" s="154">
        <v>26819</v>
      </c>
      <c r="I2443" s="153">
        <v>52</v>
      </c>
      <c r="J2443" s="148" t="s">
        <v>70</v>
      </c>
      <c r="K2443" s="153" t="s">
        <v>101</v>
      </c>
      <c r="L2443" s="153"/>
      <c r="M2443" s="153"/>
      <c r="N2443" s="153">
        <v>75</v>
      </c>
      <c r="O2443" s="155" t="s">
        <v>4918</v>
      </c>
      <c r="P2443" s="156" t="s">
        <v>60</v>
      </c>
      <c r="Q2443" s="157" t="s">
        <v>110</v>
      </c>
      <c r="R2443" s="158">
        <v>46155</v>
      </c>
      <c r="S2443" s="159"/>
      <c r="T2443" s="159" t="s">
        <v>62</v>
      </c>
      <c r="U2443" s="159" t="s">
        <v>111</v>
      </c>
      <c r="V2443" s="154">
        <v>46139</v>
      </c>
      <c r="W2443" s="154">
        <v>46141</v>
      </c>
      <c r="X2443" s="154">
        <v>46146</v>
      </c>
      <c r="Y2443" s="160" t="s">
        <v>4479</v>
      </c>
      <c r="Z2443" s="160" t="s">
        <v>65</v>
      </c>
      <c r="AA2443" s="153"/>
      <c r="AB2443" s="153"/>
      <c r="AC2443" s="182" t="e">
        <f t="shared" si="78"/>
        <v>#DIV/0!</v>
      </c>
      <c r="AD2443" s="153" t="e">
        <f t="shared" si="79"/>
        <v>#DIV/0!</v>
      </c>
      <c r="AE2443" s="233" t="s">
        <v>66</v>
      </c>
      <c r="AF2443" s="153"/>
      <c r="AG2443" s="159"/>
      <c r="AH2443" s="153"/>
      <c r="AI2443" s="161"/>
      <c r="AJ2443" s="153"/>
      <c r="AK2443" s="153"/>
      <c r="AL2443" s="207"/>
      <c r="AM2443" s="207"/>
      <c r="AN2443" s="207"/>
      <c r="AO2443" s="207" t="str">
        <f ca="1">IF(R2443="","",IF(R2443&gt;TODAY(),"0 meses",DATEDIF(R2443,TODAY(),"m") &amp; " meses"))</f>
        <v>0 meses</v>
      </c>
      <c r="AP2443" s="147" t="s">
        <v>4751</v>
      </c>
      <c r="AQ2443" s="147" t="s">
        <v>67</v>
      </c>
      <c r="AR2443" s="147"/>
      <c r="AS2443" s="209" t="s">
        <v>68</v>
      </c>
      <c r="AT2443" s="223" t="str">
        <f>MONTH(B2443)&amp;"/"&amp;YEAR(B2443)</f>
        <v>4/2026</v>
      </c>
      <c r="AU2443" s="223">
        <f>WEEKNUM(B2443)-WEEKNUM(EOMONTH(B2443,-1)+1)+1</f>
        <v>2</v>
      </c>
      <c r="AV2443" s="209" t="str">
        <f>MONTH(R2443)&amp;"/"&amp;YEAR(R2443)</f>
        <v>5/2026</v>
      </c>
      <c r="AW2443" s="209">
        <f>WEEKNUM(R2443)-WEEKNUM(EOMONTH(R2443,-1)+1)+1</f>
        <v>3</v>
      </c>
      <c r="AX2443" s="209">
        <f>IF(BB2443="S",IF(Q2443="1. Aceitou o programa",R2443-B2443,0),0)</f>
        <v>33</v>
      </c>
      <c r="AY2443" s="209">
        <f>IF(BB2443="S",IF(AND(S2443&lt;&gt;"",R2443&lt;&gt;""),S2443-R2443,0),0)</f>
        <v>0</v>
      </c>
      <c r="AZ2443" s="209">
        <f>IF(BB2443="S",IF(Q2443="1. Aceitou o programa",IF(OR(X2443="Não se Aplica",X2443=""),IF(OR(W2443="Não se Aplica",W2443=""),0,W2443-V2443),AVERAGE(X2443-W2443,W2443-V2443)),0),0)</f>
        <v>3.5</v>
      </c>
      <c r="BA2443" s="209">
        <f>IF(BB2443="S",IF(AND(Q2443="1. Aceitou o programa",AH2443="Realizada"),IFERROR(IF(AG2443="",0,AG2443-R2443),0),0),0)</f>
        <v>0</v>
      </c>
      <c r="BB2443" s="209" t="str">
        <f>_xlfn.XLOOKUP(U2443,'Lista Suspensa'!$AA$20:$AA$23,'Lista Suspensa'!$AB$20:$AB$23,"N/A")</f>
        <v>S</v>
      </c>
    </row>
    <row r="2444" spans="1:54" ht="12" customHeight="1">
      <c r="A2444" s="151" t="s">
        <v>67</v>
      </c>
      <c r="B2444" s="152">
        <v>46122</v>
      </c>
      <c r="C2444" s="153" t="s">
        <v>122</v>
      </c>
      <c r="D2444" s="153" t="s">
        <v>1509</v>
      </c>
      <c r="E2444" s="244">
        <v>95866318</v>
      </c>
      <c r="F2444" s="144" t="s">
        <v>4919</v>
      </c>
      <c r="G2444" s="230"/>
      <c r="H2444" s="154">
        <v>30820</v>
      </c>
      <c r="I2444" s="153">
        <v>42</v>
      </c>
      <c r="J2444" s="148" t="s">
        <v>70</v>
      </c>
      <c r="K2444" s="153" t="s">
        <v>101</v>
      </c>
      <c r="L2444" s="153"/>
      <c r="M2444" s="153"/>
      <c r="N2444" s="153">
        <v>450</v>
      </c>
      <c r="O2444" s="155" t="s">
        <v>4920</v>
      </c>
      <c r="P2444" s="156" t="s">
        <v>60</v>
      </c>
      <c r="Q2444" s="157" t="s">
        <v>110</v>
      </c>
      <c r="R2444" s="158">
        <v>46155</v>
      </c>
      <c r="S2444" s="159"/>
      <c r="T2444" s="159" t="s">
        <v>62</v>
      </c>
      <c r="U2444" s="159" t="s">
        <v>111</v>
      </c>
      <c r="V2444" s="154">
        <v>46139</v>
      </c>
      <c r="W2444" s="154">
        <v>46141</v>
      </c>
      <c r="X2444" s="154">
        <v>46146</v>
      </c>
      <c r="Y2444" s="160" t="s">
        <v>4806</v>
      </c>
      <c r="Z2444" s="160" t="s">
        <v>65</v>
      </c>
      <c r="AA2444" s="153"/>
      <c r="AB2444" s="153"/>
      <c r="AC2444" s="182" t="e">
        <f t="shared" si="78"/>
        <v>#DIV/0!</v>
      </c>
      <c r="AD2444" s="153" t="e">
        <f t="shared" si="79"/>
        <v>#DIV/0!</v>
      </c>
      <c r="AE2444" s="233" t="s">
        <v>66</v>
      </c>
      <c r="AF2444" s="153"/>
      <c r="AG2444" s="159"/>
      <c r="AH2444" s="153"/>
      <c r="AI2444" s="161"/>
      <c r="AJ2444" s="153"/>
      <c r="AK2444" s="153"/>
      <c r="AL2444" s="207"/>
      <c r="AM2444" s="207"/>
      <c r="AN2444" s="207"/>
      <c r="AO2444" s="207" t="str">
        <f ca="1">IF(R2444="","",IF(R2444&gt;TODAY(),"0 meses",DATEDIF(R2444,TODAY(),"m") &amp; " meses"))</f>
        <v>0 meses</v>
      </c>
      <c r="AP2444" s="147" t="s">
        <v>4751</v>
      </c>
      <c r="AQ2444" s="147" t="s">
        <v>67</v>
      </c>
      <c r="AR2444" s="147"/>
      <c r="AS2444" s="209" t="s">
        <v>68</v>
      </c>
      <c r="AT2444" s="223" t="str">
        <f>MONTH(B2444)&amp;"/"&amp;YEAR(B2444)</f>
        <v>4/2026</v>
      </c>
      <c r="AU2444" s="223">
        <f>WEEKNUM(B2444)-WEEKNUM(EOMONTH(B2444,-1)+1)+1</f>
        <v>2</v>
      </c>
      <c r="AV2444" s="209" t="str">
        <f>MONTH(R2444)&amp;"/"&amp;YEAR(R2444)</f>
        <v>5/2026</v>
      </c>
      <c r="AW2444" s="209">
        <f>WEEKNUM(R2444)-WEEKNUM(EOMONTH(R2444,-1)+1)+1</f>
        <v>3</v>
      </c>
      <c r="AX2444" s="209">
        <f>IF(BB2444="S",IF(Q2444="1. Aceitou o programa",R2444-B2444,0),0)</f>
        <v>33</v>
      </c>
      <c r="AY2444" s="209">
        <f>IF(BB2444="S",IF(AND(S2444&lt;&gt;"",R2444&lt;&gt;""),S2444-R2444,0),0)</f>
        <v>0</v>
      </c>
      <c r="AZ2444" s="209">
        <f>IF(BB2444="S",IF(Q2444="1. Aceitou o programa",IF(OR(X2444="Não se Aplica",X2444=""),IF(OR(W2444="Não se Aplica",W2444=""),0,W2444-V2444),AVERAGE(X2444-W2444,W2444-V2444)),0),0)</f>
        <v>3.5</v>
      </c>
      <c r="BA2444" s="209">
        <f>IF(BB2444="S",IF(AND(Q2444="1. Aceitou o programa",AH2444="Realizada"),IFERROR(IF(AG2444="",0,AG2444-R2444),0),0),0)</f>
        <v>0</v>
      </c>
      <c r="BB2444" s="209" t="str">
        <f>_xlfn.XLOOKUP(U2444,'Lista Suspensa'!$AA$20:$AA$23,'Lista Suspensa'!$AB$20:$AB$23,"N/A")</f>
        <v>S</v>
      </c>
    </row>
    <row r="2445" spans="1:54" ht="12" customHeight="1">
      <c r="A2445" s="151" t="s">
        <v>67</v>
      </c>
      <c r="B2445" s="152">
        <v>46122</v>
      </c>
      <c r="C2445" s="153" t="s">
        <v>122</v>
      </c>
      <c r="D2445" s="153" t="s">
        <v>471</v>
      </c>
      <c r="E2445" s="244">
        <v>96439015</v>
      </c>
      <c r="F2445" s="144" t="s">
        <v>4921</v>
      </c>
      <c r="G2445" s="230"/>
      <c r="H2445" s="154">
        <v>31907</v>
      </c>
      <c r="I2445" s="153">
        <v>39</v>
      </c>
      <c r="J2445" s="148" t="s">
        <v>70</v>
      </c>
      <c r="K2445" s="153" t="s">
        <v>101</v>
      </c>
      <c r="L2445" s="153"/>
      <c r="M2445" s="153"/>
      <c r="N2445" s="153">
        <v>75</v>
      </c>
      <c r="O2445" s="155">
        <v>11954523555</v>
      </c>
      <c r="P2445" s="156" t="s">
        <v>89</v>
      </c>
      <c r="Q2445" s="157" t="s">
        <v>110</v>
      </c>
      <c r="R2445" s="158">
        <v>46155</v>
      </c>
      <c r="S2445" s="159"/>
      <c r="T2445" s="159" t="s">
        <v>62</v>
      </c>
      <c r="U2445" s="159" t="s">
        <v>111</v>
      </c>
      <c r="V2445" s="154">
        <v>46139</v>
      </c>
      <c r="W2445" s="154">
        <v>46141</v>
      </c>
      <c r="X2445" s="154">
        <v>46146</v>
      </c>
      <c r="Y2445" s="160" t="s">
        <v>3111</v>
      </c>
      <c r="Z2445" s="160" t="s">
        <v>65</v>
      </c>
      <c r="AA2445" s="153"/>
      <c r="AB2445" s="153"/>
      <c r="AC2445" s="182" t="e">
        <f t="shared" si="78"/>
        <v>#DIV/0!</v>
      </c>
      <c r="AD2445" s="153" t="e">
        <f t="shared" si="79"/>
        <v>#DIV/0!</v>
      </c>
      <c r="AE2445" s="233" t="s">
        <v>66</v>
      </c>
      <c r="AF2445" s="153"/>
      <c r="AG2445" s="159"/>
      <c r="AH2445" s="153"/>
      <c r="AI2445" s="161"/>
      <c r="AJ2445" s="153"/>
      <c r="AK2445" s="153"/>
      <c r="AL2445" s="207"/>
      <c r="AM2445" s="207"/>
      <c r="AN2445" s="207"/>
      <c r="AO2445" s="207" t="str">
        <f ca="1">IF(R2445="","",IF(R2445&gt;TODAY(),"0 meses",DATEDIF(R2445,TODAY(),"m") &amp; " meses"))</f>
        <v>0 meses</v>
      </c>
      <c r="AP2445" s="147" t="s">
        <v>4751</v>
      </c>
      <c r="AQ2445" s="147" t="s">
        <v>67</v>
      </c>
      <c r="AR2445" s="147"/>
      <c r="AS2445" s="209" t="s">
        <v>68</v>
      </c>
      <c r="AT2445" s="223" t="str">
        <f>MONTH(B2445)&amp;"/"&amp;YEAR(B2445)</f>
        <v>4/2026</v>
      </c>
      <c r="AU2445" s="223">
        <f>WEEKNUM(B2445)-WEEKNUM(EOMONTH(B2445,-1)+1)+1</f>
        <v>2</v>
      </c>
      <c r="AV2445" s="209" t="str">
        <f>MONTH(R2445)&amp;"/"&amp;YEAR(R2445)</f>
        <v>5/2026</v>
      </c>
      <c r="AW2445" s="209">
        <f>WEEKNUM(R2445)-WEEKNUM(EOMONTH(R2445,-1)+1)+1</f>
        <v>3</v>
      </c>
      <c r="AX2445" s="209">
        <f>IF(BB2445="S",IF(Q2445="1. Aceitou o programa",R2445-B2445,0),0)</f>
        <v>33</v>
      </c>
      <c r="AY2445" s="209">
        <f>IF(BB2445="S",IF(AND(S2445&lt;&gt;"",R2445&lt;&gt;""),S2445-R2445,0),0)</f>
        <v>0</v>
      </c>
      <c r="AZ2445" s="209">
        <f>IF(BB2445="S",IF(Q2445="1. Aceitou o programa",IF(OR(X2445="Não se Aplica",X2445=""),IF(OR(W2445="Não se Aplica",W2445=""),0,W2445-V2445),AVERAGE(X2445-W2445,W2445-V2445)),0),0)</f>
        <v>3.5</v>
      </c>
      <c r="BA2445" s="209">
        <f>IF(BB2445="S",IF(AND(Q2445="1. Aceitou o programa",AH2445="Realizada"),IFERROR(IF(AG2445="",0,AG2445-R2445),0),0),0)</f>
        <v>0</v>
      </c>
      <c r="BB2445" s="209" t="str">
        <f>_xlfn.XLOOKUP(U2445,'Lista Suspensa'!$AA$20:$AA$23,'Lista Suspensa'!$AB$20:$AB$23,"N/A")</f>
        <v>S</v>
      </c>
    </row>
    <row r="2446" spans="1:54" ht="12" customHeight="1">
      <c r="A2446" s="151" t="s">
        <v>67</v>
      </c>
      <c r="B2446" s="152">
        <v>46122</v>
      </c>
      <c r="C2446" s="153" t="s">
        <v>122</v>
      </c>
      <c r="D2446" s="153" t="s">
        <v>1509</v>
      </c>
      <c r="E2446" s="244">
        <v>83759996</v>
      </c>
      <c r="F2446" s="144" t="s">
        <v>4922</v>
      </c>
      <c r="G2446" s="230"/>
      <c r="H2446" s="154">
        <v>29574</v>
      </c>
      <c r="I2446" s="153">
        <v>45</v>
      </c>
      <c r="J2446" s="148" t="s">
        <v>70</v>
      </c>
      <c r="K2446" s="153"/>
      <c r="L2446" s="153"/>
      <c r="M2446" s="153"/>
      <c r="N2446" s="153">
        <v>400</v>
      </c>
      <c r="O2446" s="155">
        <v>11963005696</v>
      </c>
      <c r="P2446" s="156" t="s">
        <v>89</v>
      </c>
      <c r="Q2446" s="157" t="s">
        <v>110</v>
      </c>
      <c r="R2446" s="158">
        <v>46155</v>
      </c>
      <c r="S2446" s="159"/>
      <c r="T2446" s="159" t="s">
        <v>62</v>
      </c>
      <c r="U2446" s="159" t="s">
        <v>111</v>
      </c>
      <c r="V2446" s="154">
        <v>46139</v>
      </c>
      <c r="W2446" s="154">
        <v>46141</v>
      </c>
      <c r="X2446" s="154">
        <v>46146</v>
      </c>
      <c r="Y2446" s="160" t="s">
        <v>4923</v>
      </c>
      <c r="Z2446" s="160" t="s">
        <v>65</v>
      </c>
      <c r="AA2446" s="153"/>
      <c r="AB2446" s="153"/>
      <c r="AC2446" s="182" t="e">
        <f t="shared" si="78"/>
        <v>#DIV/0!</v>
      </c>
      <c r="AD2446" s="153" t="e">
        <f t="shared" si="79"/>
        <v>#DIV/0!</v>
      </c>
      <c r="AE2446" s="233" t="s">
        <v>66</v>
      </c>
      <c r="AF2446" s="153"/>
      <c r="AG2446" s="159"/>
      <c r="AH2446" s="153"/>
      <c r="AI2446" s="161"/>
      <c r="AJ2446" s="153"/>
      <c r="AK2446" s="153"/>
      <c r="AL2446" s="207"/>
      <c r="AM2446" s="207"/>
      <c r="AN2446" s="207"/>
      <c r="AO2446" s="207" t="str">
        <f ca="1">IF(R2446="","",IF(R2446&gt;TODAY(),"0 meses",DATEDIF(R2446,TODAY(),"m") &amp; " meses"))</f>
        <v>0 meses</v>
      </c>
      <c r="AP2446" s="147" t="s">
        <v>4751</v>
      </c>
      <c r="AQ2446" s="147" t="s">
        <v>67</v>
      </c>
      <c r="AR2446" s="147"/>
      <c r="AS2446" s="209" t="s">
        <v>68</v>
      </c>
      <c r="AT2446" s="223" t="str">
        <f>MONTH(B2446)&amp;"/"&amp;YEAR(B2446)</f>
        <v>4/2026</v>
      </c>
      <c r="AU2446" s="223">
        <f>WEEKNUM(B2446)-WEEKNUM(EOMONTH(B2446,-1)+1)+1</f>
        <v>2</v>
      </c>
      <c r="AV2446" s="209" t="str">
        <f>MONTH(R2446)&amp;"/"&amp;YEAR(R2446)</f>
        <v>5/2026</v>
      </c>
      <c r="AW2446" s="209">
        <f>WEEKNUM(R2446)-WEEKNUM(EOMONTH(R2446,-1)+1)+1</f>
        <v>3</v>
      </c>
      <c r="AX2446" s="209">
        <f>IF(BB2446="S",IF(Q2446="1. Aceitou o programa",R2446-B2446,0),0)</f>
        <v>33</v>
      </c>
      <c r="AY2446" s="209">
        <f>IF(BB2446="S",IF(AND(S2446&lt;&gt;"",R2446&lt;&gt;""),S2446-R2446,0),0)</f>
        <v>0</v>
      </c>
      <c r="AZ2446" s="209">
        <f>IF(BB2446="S",IF(Q2446="1. Aceitou o programa",IF(OR(X2446="Não se Aplica",X2446=""),IF(OR(W2446="Não se Aplica",W2446=""),0,W2446-V2446),AVERAGE(X2446-W2446,W2446-V2446)),0),0)</f>
        <v>3.5</v>
      </c>
      <c r="BA2446" s="209">
        <f>IF(BB2446="S",IF(AND(Q2446="1. Aceitou o programa",AH2446="Realizada"),IFERROR(IF(AG2446="",0,AG2446-R2446),0),0),0)</f>
        <v>0</v>
      </c>
      <c r="BB2446" s="209" t="str">
        <f>_xlfn.XLOOKUP(U2446,'Lista Suspensa'!$AA$20:$AA$23,'Lista Suspensa'!$AB$20:$AB$23,"N/A")</f>
        <v>S</v>
      </c>
    </row>
    <row r="2447" spans="1:54" ht="12" customHeight="1">
      <c r="A2447" s="151" t="s">
        <v>67</v>
      </c>
      <c r="B2447" s="152">
        <v>46128</v>
      </c>
      <c r="C2447" s="153" t="s">
        <v>122</v>
      </c>
      <c r="D2447" s="153" t="s">
        <v>274</v>
      </c>
      <c r="E2447" s="244">
        <v>93428871</v>
      </c>
      <c r="F2447" s="144" t="s">
        <v>4924</v>
      </c>
      <c r="G2447" s="230"/>
      <c r="H2447" s="154">
        <v>33904</v>
      </c>
      <c r="I2447" s="153">
        <v>33</v>
      </c>
      <c r="J2447" s="148" t="s">
        <v>70</v>
      </c>
      <c r="K2447" s="153"/>
      <c r="L2447" s="153"/>
      <c r="M2447" s="153"/>
      <c r="N2447" s="153">
        <v>380</v>
      </c>
      <c r="O2447" s="155" t="s">
        <v>4925</v>
      </c>
      <c r="P2447" s="156" t="s">
        <v>60</v>
      </c>
      <c r="Q2447" s="157" t="s">
        <v>110</v>
      </c>
      <c r="R2447" s="158">
        <v>46155</v>
      </c>
      <c r="S2447" s="159"/>
      <c r="T2447" s="159" t="s">
        <v>62</v>
      </c>
      <c r="U2447" s="159" t="s">
        <v>111</v>
      </c>
      <c r="V2447" s="154">
        <v>46127</v>
      </c>
      <c r="W2447" s="154">
        <v>46141</v>
      </c>
      <c r="X2447" s="154">
        <v>46146</v>
      </c>
      <c r="Y2447" s="160" t="s">
        <v>90</v>
      </c>
      <c r="Z2447" s="160" t="s">
        <v>65</v>
      </c>
      <c r="AA2447" s="153"/>
      <c r="AB2447" s="153"/>
      <c r="AC2447" s="182" t="e">
        <f t="shared" si="78"/>
        <v>#DIV/0!</v>
      </c>
      <c r="AD2447" s="153" t="e">
        <f t="shared" si="79"/>
        <v>#DIV/0!</v>
      </c>
      <c r="AE2447" s="233" t="s">
        <v>66</v>
      </c>
      <c r="AF2447" s="153"/>
      <c r="AG2447" s="159"/>
      <c r="AH2447" s="153"/>
      <c r="AI2447" s="161"/>
      <c r="AJ2447" s="153"/>
      <c r="AK2447" s="153"/>
      <c r="AL2447" s="207"/>
      <c r="AM2447" s="207"/>
      <c r="AN2447" s="207"/>
      <c r="AO2447" s="207" t="str">
        <f ca="1">IF(R2447="","",IF(R2447&gt;TODAY(),"0 meses",DATEDIF(R2447,TODAY(),"m") &amp; " meses"))</f>
        <v>0 meses</v>
      </c>
      <c r="AP2447" s="147" t="s">
        <v>4751</v>
      </c>
      <c r="AQ2447" s="147" t="s">
        <v>67</v>
      </c>
      <c r="AR2447" s="147"/>
      <c r="AS2447" s="209" t="s">
        <v>68</v>
      </c>
      <c r="AT2447" s="223" t="str">
        <f>MONTH(B2447)&amp;"/"&amp;YEAR(B2447)</f>
        <v>4/2026</v>
      </c>
      <c r="AU2447" s="223">
        <f>WEEKNUM(B2447)-WEEKNUM(EOMONTH(B2447,-1)+1)+1</f>
        <v>3</v>
      </c>
      <c r="AV2447" s="209" t="str">
        <f>MONTH(R2447)&amp;"/"&amp;YEAR(R2447)</f>
        <v>5/2026</v>
      </c>
      <c r="AW2447" s="209">
        <f>WEEKNUM(R2447)-WEEKNUM(EOMONTH(R2447,-1)+1)+1</f>
        <v>3</v>
      </c>
      <c r="AX2447" s="209">
        <f>IF(BB2447="S",IF(Q2447="1. Aceitou o programa",R2447-B2447,0),0)</f>
        <v>27</v>
      </c>
      <c r="AY2447" s="209">
        <f>IF(BB2447="S",IF(AND(S2447&lt;&gt;"",R2447&lt;&gt;""),S2447-R2447,0),0)</f>
        <v>0</v>
      </c>
      <c r="AZ2447" s="209">
        <f>IF(BB2447="S",IF(Q2447="1. Aceitou o programa",IF(OR(X2447="Não se Aplica",X2447=""),IF(OR(W2447="Não se Aplica",W2447=""),0,W2447-V2447),AVERAGE(X2447-W2447,W2447-V2447)),0),0)</f>
        <v>9.5</v>
      </c>
      <c r="BA2447" s="209">
        <f>IF(BB2447="S",IF(AND(Q2447="1. Aceitou o programa",AH2447="Realizada"),IFERROR(IF(AG2447="",0,AG2447-R2447),0),0),0)</f>
        <v>0</v>
      </c>
      <c r="BB2447" s="209" t="str">
        <f>_xlfn.XLOOKUP(U2447,'Lista Suspensa'!$AA$20:$AA$23,'Lista Suspensa'!$AB$20:$AB$23,"N/A")</f>
        <v>S</v>
      </c>
    </row>
    <row r="2448" spans="1:54" ht="12" customHeight="1">
      <c r="A2448" s="151" t="s">
        <v>67</v>
      </c>
      <c r="B2448" s="152">
        <v>46139</v>
      </c>
      <c r="C2448" s="153" t="s">
        <v>297</v>
      </c>
      <c r="D2448" s="153" t="s">
        <v>455</v>
      </c>
      <c r="E2448" s="244">
        <v>96920731</v>
      </c>
      <c r="F2448" s="144" t="s">
        <v>4926</v>
      </c>
      <c r="G2448" s="230"/>
      <c r="H2448" s="154">
        <v>29227</v>
      </c>
      <c r="I2448" s="153">
        <v>46</v>
      </c>
      <c r="J2448" s="148" t="s">
        <v>70</v>
      </c>
      <c r="K2448" s="153" t="s">
        <v>101</v>
      </c>
      <c r="L2448" s="153"/>
      <c r="M2448" s="153"/>
      <c r="N2448" s="153">
        <v>120</v>
      </c>
      <c r="O2448" s="155" t="s">
        <v>4927</v>
      </c>
      <c r="P2448" s="156" t="s">
        <v>60</v>
      </c>
      <c r="Q2448" s="157" t="s">
        <v>110</v>
      </c>
      <c r="R2448" s="158">
        <v>46155</v>
      </c>
      <c r="S2448" s="159"/>
      <c r="T2448" s="159" t="s">
        <v>62</v>
      </c>
      <c r="U2448" s="159" t="s">
        <v>111</v>
      </c>
      <c r="V2448" s="154">
        <v>46146</v>
      </c>
      <c r="W2448" s="154"/>
      <c r="X2448" s="154"/>
      <c r="Y2448" s="160" t="s">
        <v>3117</v>
      </c>
      <c r="Z2448" s="160" t="s">
        <v>65</v>
      </c>
      <c r="AA2448" s="153"/>
      <c r="AB2448" s="153"/>
      <c r="AC2448" s="182" t="e">
        <f t="shared" si="78"/>
        <v>#DIV/0!</v>
      </c>
      <c r="AD2448" s="153" t="e">
        <f t="shared" si="79"/>
        <v>#DIV/0!</v>
      </c>
      <c r="AE2448" s="233" t="s">
        <v>66</v>
      </c>
      <c r="AF2448" s="153"/>
      <c r="AG2448" s="159"/>
      <c r="AH2448" s="153"/>
      <c r="AI2448" s="161"/>
      <c r="AJ2448" s="153"/>
      <c r="AK2448" s="153"/>
      <c r="AL2448" s="207"/>
      <c r="AM2448" s="207"/>
      <c r="AN2448" s="207"/>
      <c r="AO2448" s="207" t="str">
        <f ca="1">IF(R2448="","",IF(R2448&gt;TODAY(),"0 meses",DATEDIF(R2448,TODAY(),"m") &amp; " meses"))</f>
        <v>0 meses</v>
      </c>
      <c r="AP2448" s="147" t="s">
        <v>4751</v>
      </c>
      <c r="AQ2448" s="147" t="s">
        <v>67</v>
      </c>
      <c r="AR2448" s="147"/>
      <c r="AS2448" s="209" t="s">
        <v>68</v>
      </c>
      <c r="AT2448" s="223" t="str">
        <f>MONTH(B2448)&amp;"/"&amp;YEAR(B2448)</f>
        <v>4/2026</v>
      </c>
      <c r="AU2448" s="223">
        <f>WEEKNUM(B2448)-WEEKNUM(EOMONTH(B2448,-1)+1)+1</f>
        <v>5</v>
      </c>
      <c r="AV2448" s="209" t="str">
        <f>MONTH(R2448)&amp;"/"&amp;YEAR(R2448)</f>
        <v>5/2026</v>
      </c>
      <c r="AW2448" s="209">
        <f>WEEKNUM(R2448)-WEEKNUM(EOMONTH(R2448,-1)+1)+1</f>
        <v>3</v>
      </c>
      <c r="AX2448" s="209">
        <f>IF(BB2448="S",IF(Q2448="1. Aceitou o programa",R2448-B2448,0),0)</f>
        <v>16</v>
      </c>
      <c r="AY2448" s="209">
        <f>IF(BB2448="S",IF(AND(S2448&lt;&gt;"",R2448&lt;&gt;""),S2448-R2448,0),0)</f>
        <v>0</v>
      </c>
      <c r="AZ2448" s="209">
        <f>IF(BB2448="S",IF(Q2448="1. Aceitou o programa",IF(OR(X2448="Não se Aplica",X2448=""),IF(OR(W2448="Não se Aplica",W2448=""),0,W2448-V2448),AVERAGE(X2448-W2448,W2448-V2448)),0),0)</f>
        <v>0</v>
      </c>
      <c r="BA2448" s="209">
        <f>IF(BB2448="S",IF(AND(Q2448="1. Aceitou o programa",AH2448="Realizada"),IFERROR(IF(AG2448="",0,AG2448-R2448),0),0),0)</f>
        <v>0</v>
      </c>
      <c r="BB2448" s="209" t="str">
        <f>_xlfn.XLOOKUP(U2448,'Lista Suspensa'!$AA$20:$AA$23,'Lista Suspensa'!$AB$20:$AB$23,"N/A")</f>
        <v>S</v>
      </c>
    </row>
    <row r="2449" spans="1:54" ht="12" customHeight="1">
      <c r="A2449" s="151" t="s">
        <v>67</v>
      </c>
      <c r="B2449" s="152">
        <v>46139</v>
      </c>
      <c r="C2449" s="153" t="s">
        <v>297</v>
      </c>
      <c r="D2449" s="153" t="s">
        <v>455</v>
      </c>
      <c r="E2449" s="244">
        <v>96021735</v>
      </c>
      <c r="F2449" s="144" t="s">
        <v>4928</v>
      </c>
      <c r="G2449" s="230"/>
      <c r="H2449" s="154">
        <v>35355</v>
      </c>
      <c r="I2449" s="153">
        <v>29</v>
      </c>
      <c r="J2449" s="148" t="s">
        <v>70</v>
      </c>
      <c r="K2449" s="153" t="s">
        <v>59</v>
      </c>
      <c r="L2449" s="153"/>
      <c r="M2449" s="153"/>
      <c r="N2449" s="153">
        <v>450</v>
      </c>
      <c r="O2449" s="155" t="s">
        <v>4929</v>
      </c>
      <c r="P2449" s="156" t="s">
        <v>60</v>
      </c>
      <c r="Q2449" s="157" t="s">
        <v>110</v>
      </c>
      <c r="R2449" s="158">
        <v>46155</v>
      </c>
      <c r="S2449" s="159"/>
      <c r="T2449" s="159" t="s">
        <v>62</v>
      </c>
      <c r="U2449" s="159" t="s">
        <v>111</v>
      </c>
      <c r="V2449" s="154">
        <v>46146</v>
      </c>
      <c r="W2449" s="154">
        <v>46155</v>
      </c>
      <c r="X2449" s="154"/>
      <c r="Y2449" s="160" t="s">
        <v>99</v>
      </c>
      <c r="Z2449" s="160" t="s">
        <v>65</v>
      </c>
      <c r="AA2449" s="153"/>
      <c r="AB2449" s="153"/>
      <c r="AC2449" s="182" t="e">
        <f t="shared" si="78"/>
        <v>#DIV/0!</v>
      </c>
      <c r="AD2449" s="153" t="e">
        <f t="shared" si="79"/>
        <v>#DIV/0!</v>
      </c>
      <c r="AE2449" s="233" t="s">
        <v>66</v>
      </c>
      <c r="AF2449" s="153"/>
      <c r="AG2449" s="159"/>
      <c r="AH2449" s="153"/>
      <c r="AI2449" s="161"/>
      <c r="AJ2449" s="153"/>
      <c r="AK2449" s="153"/>
      <c r="AL2449" s="207"/>
      <c r="AM2449" s="207"/>
      <c r="AN2449" s="207"/>
      <c r="AO2449" s="207" t="str">
        <f ca="1">IF(R2449="","",IF(R2449&gt;TODAY(),"0 meses",DATEDIF(R2449,TODAY(),"m") &amp; " meses"))</f>
        <v>0 meses</v>
      </c>
      <c r="AP2449" s="147" t="s">
        <v>4751</v>
      </c>
      <c r="AQ2449" s="147" t="s">
        <v>67</v>
      </c>
      <c r="AR2449" s="147"/>
      <c r="AS2449" s="209" t="s">
        <v>68</v>
      </c>
      <c r="AT2449" s="223" t="str">
        <f>MONTH(B2449)&amp;"/"&amp;YEAR(B2449)</f>
        <v>4/2026</v>
      </c>
      <c r="AU2449" s="223">
        <f>WEEKNUM(B2449)-WEEKNUM(EOMONTH(B2449,-1)+1)+1</f>
        <v>5</v>
      </c>
      <c r="AV2449" s="209" t="str">
        <f>MONTH(R2449)&amp;"/"&amp;YEAR(R2449)</f>
        <v>5/2026</v>
      </c>
      <c r="AW2449" s="209">
        <f>WEEKNUM(R2449)-WEEKNUM(EOMONTH(R2449,-1)+1)+1</f>
        <v>3</v>
      </c>
      <c r="AX2449" s="209">
        <f>IF(BB2449="S",IF(Q2449="1. Aceitou o programa",R2449-B2449,0),0)</f>
        <v>16</v>
      </c>
      <c r="AY2449" s="209">
        <f>IF(BB2449="S",IF(AND(S2449&lt;&gt;"",R2449&lt;&gt;""),S2449-R2449,0),0)</f>
        <v>0</v>
      </c>
      <c r="AZ2449" s="209">
        <f>IF(BB2449="S",IF(Q2449="1. Aceitou o programa",IF(OR(X2449="Não se Aplica",X2449=""),IF(OR(W2449="Não se Aplica",W2449=""),0,W2449-V2449),AVERAGE(X2449-W2449,W2449-V2449)),0),0)</f>
        <v>9</v>
      </c>
      <c r="BA2449" s="209">
        <f>IF(BB2449="S",IF(AND(Q2449="1. Aceitou o programa",AH2449="Realizada"),IFERROR(IF(AG2449="",0,AG2449-R2449),0),0),0)</f>
        <v>0</v>
      </c>
      <c r="BB2449" s="209" t="str">
        <f>_xlfn.XLOOKUP(U2449,'Lista Suspensa'!$AA$20:$AA$23,'Lista Suspensa'!$AB$20:$AB$23,"N/A")</f>
        <v>S</v>
      </c>
    </row>
    <row r="2450" spans="1:54" ht="12" customHeight="1">
      <c r="A2450" s="151" t="s">
        <v>67</v>
      </c>
      <c r="B2450" s="152">
        <v>46139</v>
      </c>
      <c r="C2450" s="153" t="s">
        <v>297</v>
      </c>
      <c r="D2450" s="153" t="s">
        <v>455</v>
      </c>
      <c r="E2450" s="244">
        <v>82300835</v>
      </c>
      <c r="F2450" s="144" t="s">
        <v>4930</v>
      </c>
      <c r="G2450" s="230"/>
      <c r="H2450" s="154">
        <v>35650</v>
      </c>
      <c r="I2450" s="153">
        <v>28</v>
      </c>
      <c r="J2450" s="148" t="s">
        <v>58</v>
      </c>
      <c r="K2450" s="153" t="s">
        <v>101</v>
      </c>
      <c r="L2450" s="153"/>
      <c r="M2450" s="153"/>
      <c r="N2450" s="153">
        <v>450</v>
      </c>
      <c r="O2450" s="155">
        <v>21982146825</v>
      </c>
      <c r="P2450" s="156" t="s">
        <v>60</v>
      </c>
      <c r="Q2450" s="157" t="s">
        <v>110</v>
      </c>
      <c r="R2450" s="158">
        <v>46155</v>
      </c>
      <c r="S2450" s="159"/>
      <c r="T2450" s="159" t="s">
        <v>62</v>
      </c>
      <c r="U2450" s="159" t="s">
        <v>111</v>
      </c>
      <c r="V2450" s="154">
        <v>46146</v>
      </c>
      <c r="W2450" s="154"/>
      <c r="X2450" s="154"/>
      <c r="Y2450" s="160" t="s">
        <v>3187</v>
      </c>
      <c r="Z2450" s="160" t="s">
        <v>65</v>
      </c>
      <c r="AA2450" s="153"/>
      <c r="AB2450" s="153"/>
      <c r="AC2450" s="182" t="e">
        <f t="shared" si="78"/>
        <v>#DIV/0!</v>
      </c>
      <c r="AD2450" s="153" t="e">
        <f t="shared" si="79"/>
        <v>#DIV/0!</v>
      </c>
      <c r="AE2450" s="233" t="s">
        <v>66</v>
      </c>
      <c r="AF2450" s="153"/>
      <c r="AG2450" s="159"/>
      <c r="AH2450" s="153"/>
      <c r="AI2450" s="161"/>
      <c r="AJ2450" s="153"/>
      <c r="AK2450" s="153"/>
      <c r="AL2450" s="207"/>
      <c r="AM2450" s="207"/>
      <c r="AN2450" s="207"/>
      <c r="AO2450" s="207" t="str">
        <f ca="1">IF(R2450="","",IF(R2450&gt;TODAY(),"0 meses",DATEDIF(R2450,TODAY(),"m") &amp; " meses"))</f>
        <v>0 meses</v>
      </c>
      <c r="AP2450" s="147" t="s">
        <v>4751</v>
      </c>
      <c r="AQ2450" s="147" t="s">
        <v>67</v>
      </c>
      <c r="AR2450" s="147"/>
      <c r="AS2450" s="209" t="s">
        <v>68</v>
      </c>
      <c r="AT2450" s="223" t="str">
        <f>MONTH(B2450)&amp;"/"&amp;YEAR(B2450)</f>
        <v>4/2026</v>
      </c>
      <c r="AU2450" s="223">
        <f>WEEKNUM(B2450)-WEEKNUM(EOMONTH(B2450,-1)+1)+1</f>
        <v>5</v>
      </c>
      <c r="AV2450" s="209" t="str">
        <f>MONTH(R2450)&amp;"/"&amp;YEAR(R2450)</f>
        <v>5/2026</v>
      </c>
      <c r="AW2450" s="209">
        <f>WEEKNUM(R2450)-WEEKNUM(EOMONTH(R2450,-1)+1)+1</f>
        <v>3</v>
      </c>
      <c r="AX2450" s="209">
        <f>IF(BB2450="S",IF(Q2450="1. Aceitou o programa",R2450-B2450,0),0)</f>
        <v>16</v>
      </c>
      <c r="AY2450" s="209">
        <f>IF(BB2450="S",IF(AND(S2450&lt;&gt;"",R2450&lt;&gt;""),S2450-R2450,0),0)</f>
        <v>0</v>
      </c>
      <c r="AZ2450" s="209">
        <f>IF(BB2450="S",IF(Q2450="1. Aceitou o programa",IF(OR(X2450="Não se Aplica",X2450=""),IF(OR(W2450="Não se Aplica",W2450=""),0,W2450-V2450),AVERAGE(X2450-W2450,W2450-V2450)),0),0)</f>
        <v>0</v>
      </c>
      <c r="BA2450" s="209">
        <f>IF(BB2450="S",IF(AND(Q2450="1. Aceitou o programa",AH2450="Realizada"),IFERROR(IF(AG2450="",0,AG2450-R2450),0),0),0)</f>
        <v>0</v>
      </c>
      <c r="BB2450" s="209" t="str">
        <f>_xlfn.XLOOKUP(U2450,'Lista Suspensa'!$AA$20:$AA$23,'Lista Suspensa'!$AB$20:$AB$23,"N/A")</f>
        <v>S</v>
      </c>
    </row>
    <row r="2451" spans="1:54" ht="12" customHeight="1">
      <c r="A2451" s="151" t="s">
        <v>67</v>
      </c>
      <c r="B2451" s="152">
        <v>46139</v>
      </c>
      <c r="C2451" s="153" t="s">
        <v>297</v>
      </c>
      <c r="D2451" s="153" t="s">
        <v>455</v>
      </c>
      <c r="E2451" s="244">
        <v>95769410</v>
      </c>
      <c r="F2451" s="144" t="s">
        <v>4931</v>
      </c>
      <c r="G2451" s="230"/>
      <c r="H2451" s="154">
        <v>35555</v>
      </c>
      <c r="I2451" s="153">
        <v>29</v>
      </c>
      <c r="J2451" s="148" t="s">
        <v>70</v>
      </c>
      <c r="K2451" s="153" t="s">
        <v>101</v>
      </c>
      <c r="L2451" s="153"/>
      <c r="M2451" s="153"/>
      <c r="N2451" s="153">
        <v>380</v>
      </c>
      <c r="O2451" s="155">
        <v>21975758352</v>
      </c>
      <c r="P2451" s="156" t="s">
        <v>60</v>
      </c>
      <c r="Q2451" s="157" t="s">
        <v>110</v>
      </c>
      <c r="R2451" s="158">
        <v>46155</v>
      </c>
      <c r="S2451" s="159"/>
      <c r="T2451" s="159" t="s">
        <v>62</v>
      </c>
      <c r="U2451" s="159" t="s">
        <v>111</v>
      </c>
      <c r="V2451" s="154">
        <v>46146</v>
      </c>
      <c r="W2451" s="154"/>
      <c r="X2451" s="154"/>
      <c r="Y2451" s="160" t="s">
        <v>90</v>
      </c>
      <c r="Z2451" s="160" t="s">
        <v>65</v>
      </c>
      <c r="AA2451" s="153"/>
      <c r="AB2451" s="153"/>
      <c r="AC2451" s="182" t="e">
        <f t="shared" si="78"/>
        <v>#DIV/0!</v>
      </c>
      <c r="AD2451" s="153" t="e">
        <f t="shared" si="79"/>
        <v>#DIV/0!</v>
      </c>
      <c r="AE2451" s="233" t="s">
        <v>66</v>
      </c>
      <c r="AF2451" s="153"/>
      <c r="AG2451" s="159"/>
      <c r="AH2451" s="153"/>
      <c r="AI2451" s="161"/>
      <c r="AJ2451" s="153"/>
      <c r="AK2451" s="153"/>
      <c r="AL2451" s="207"/>
      <c r="AM2451" s="207"/>
      <c r="AN2451" s="207"/>
      <c r="AO2451" s="207" t="str">
        <f ca="1">IF(R2451="","",IF(R2451&gt;TODAY(),"0 meses",DATEDIF(R2451,TODAY(),"m") &amp; " meses"))</f>
        <v>0 meses</v>
      </c>
      <c r="AP2451" s="147" t="s">
        <v>4751</v>
      </c>
      <c r="AQ2451" s="147" t="s">
        <v>67</v>
      </c>
      <c r="AR2451" s="147"/>
      <c r="AS2451" s="209" t="s">
        <v>68</v>
      </c>
      <c r="AT2451" s="223" t="str">
        <f>MONTH(B2451)&amp;"/"&amp;YEAR(B2451)</f>
        <v>4/2026</v>
      </c>
      <c r="AU2451" s="223">
        <f>WEEKNUM(B2451)-WEEKNUM(EOMONTH(B2451,-1)+1)+1</f>
        <v>5</v>
      </c>
      <c r="AV2451" s="209" t="str">
        <f>MONTH(R2451)&amp;"/"&amp;YEAR(R2451)</f>
        <v>5/2026</v>
      </c>
      <c r="AW2451" s="209">
        <f>WEEKNUM(R2451)-WEEKNUM(EOMONTH(R2451,-1)+1)+1</f>
        <v>3</v>
      </c>
      <c r="AX2451" s="209">
        <f>IF(BB2451="S",IF(Q2451="1. Aceitou o programa",R2451-B2451,0),0)</f>
        <v>16</v>
      </c>
      <c r="AY2451" s="209">
        <f>IF(BB2451="S",IF(AND(S2451&lt;&gt;"",R2451&lt;&gt;""),S2451-R2451,0),0)</f>
        <v>0</v>
      </c>
      <c r="AZ2451" s="209">
        <f>IF(BB2451="S",IF(Q2451="1. Aceitou o programa",IF(OR(X2451="Não se Aplica",X2451=""),IF(OR(W2451="Não se Aplica",W2451=""),0,W2451-V2451),AVERAGE(X2451-W2451,W2451-V2451)),0),0)</f>
        <v>0</v>
      </c>
      <c r="BA2451" s="209">
        <f>IF(BB2451="S",IF(AND(Q2451="1. Aceitou o programa",AH2451="Realizada"),IFERROR(IF(AG2451="",0,AG2451-R2451),0),0),0)</f>
        <v>0</v>
      </c>
      <c r="BB2451" s="209" t="str">
        <f>_xlfn.XLOOKUP(U2451,'Lista Suspensa'!$AA$20:$AA$23,'Lista Suspensa'!$AB$20:$AB$23,"N/A")</f>
        <v>S</v>
      </c>
    </row>
    <row r="2452" spans="1:54" ht="12" customHeight="1">
      <c r="A2452" s="151" t="s">
        <v>67</v>
      </c>
      <c r="B2452" s="152">
        <v>46139</v>
      </c>
      <c r="C2452" s="153" t="s">
        <v>297</v>
      </c>
      <c r="D2452" s="153" t="s">
        <v>455</v>
      </c>
      <c r="E2452" s="244">
        <v>87349727</v>
      </c>
      <c r="F2452" s="144" t="s">
        <v>4932</v>
      </c>
      <c r="G2452" s="230"/>
      <c r="H2452" s="154">
        <v>30221</v>
      </c>
      <c r="I2452" s="153">
        <v>43</v>
      </c>
      <c r="J2452" s="148" t="s">
        <v>70</v>
      </c>
      <c r="K2452" s="153" t="s">
        <v>59</v>
      </c>
      <c r="L2452" s="153"/>
      <c r="M2452" s="153"/>
      <c r="N2452" s="153">
        <v>400</v>
      </c>
      <c r="O2452" s="155" t="s">
        <v>4933</v>
      </c>
      <c r="P2452" s="156" t="s">
        <v>60</v>
      </c>
      <c r="Q2452" s="157" t="s">
        <v>110</v>
      </c>
      <c r="R2452" s="158">
        <v>46155</v>
      </c>
      <c r="S2452" s="159"/>
      <c r="T2452" s="159" t="s">
        <v>62</v>
      </c>
      <c r="U2452" s="159" t="s">
        <v>111</v>
      </c>
      <c r="V2452" s="154">
        <v>46146</v>
      </c>
      <c r="W2452" s="154"/>
      <c r="X2452" s="154"/>
      <c r="Y2452" s="160" t="s">
        <v>90</v>
      </c>
      <c r="Z2452" s="160" t="s">
        <v>65</v>
      </c>
      <c r="AA2452" s="153"/>
      <c r="AB2452" s="153"/>
      <c r="AC2452" s="182" t="e">
        <f t="shared" si="78"/>
        <v>#DIV/0!</v>
      </c>
      <c r="AD2452" s="153" t="e">
        <f t="shared" si="79"/>
        <v>#DIV/0!</v>
      </c>
      <c r="AE2452" s="233" t="s">
        <v>66</v>
      </c>
      <c r="AF2452" s="153"/>
      <c r="AG2452" s="159"/>
      <c r="AH2452" s="153"/>
      <c r="AI2452" s="161"/>
      <c r="AJ2452" s="153"/>
      <c r="AK2452" s="153"/>
      <c r="AL2452" s="207"/>
      <c r="AM2452" s="207"/>
      <c r="AN2452" s="207"/>
      <c r="AO2452" s="207" t="str">
        <f ca="1">IF(R2452="","",IF(R2452&gt;TODAY(),"0 meses",DATEDIF(R2452,TODAY(),"m") &amp; " meses"))</f>
        <v>0 meses</v>
      </c>
      <c r="AP2452" s="147" t="s">
        <v>4751</v>
      </c>
      <c r="AQ2452" s="147" t="s">
        <v>67</v>
      </c>
      <c r="AR2452" s="147"/>
      <c r="AS2452" s="209" t="s">
        <v>68</v>
      </c>
      <c r="AT2452" s="223" t="str">
        <f>MONTH(B2452)&amp;"/"&amp;YEAR(B2452)</f>
        <v>4/2026</v>
      </c>
      <c r="AU2452" s="223">
        <f>WEEKNUM(B2452)-WEEKNUM(EOMONTH(B2452,-1)+1)+1</f>
        <v>5</v>
      </c>
      <c r="AV2452" s="209" t="str">
        <f>MONTH(R2452)&amp;"/"&amp;YEAR(R2452)</f>
        <v>5/2026</v>
      </c>
      <c r="AW2452" s="209">
        <f>WEEKNUM(R2452)-WEEKNUM(EOMONTH(R2452,-1)+1)+1</f>
        <v>3</v>
      </c>
      <c r="AX2452" s="209">
        <f>IF(BB2452="S",IF(Q2452="1. Aceitou o programa",R2452-B2452,0),0)</f>
        <v>16</v>
      </c>
      <c r="AY2452" s="209">
        <f>IF(BB2452="S",IF(AND(S2452&lt;&gt;"",R2452&lt;&gt;""),S2452-R2452,0),0)</f>
        <v>0</v>
      </c>
      <c r="AZ2452" s="209">
        <f>IF(BB2452="S",IF(Q2452="1. Aceitou o programa",IF(OR(X2452="Não se Aplica",X2452=""),IF(OR(W2452="Não se Aplica",W2452=""),0,W2452-V2452),AVERAGE(X2452-W2452,W2452-V2452)),0),0)</f>
        <v>0</v>
      </c>
      <c r="BA2452" s="209">
        <f>IF(BB2452="S",IF(AND(Q2452="1. Aceitou o programa",AH2452="Realizada"),IFERROR(IF(AG2452="",0,AG2452-R2452),0),0),0)</f>
        <v>0</v>
      </c>
      <c r="BB2452" s="209" t="str">
        <f>_xlfn.XLOOKUP(U2452,'Lista Suspensa'!$AA$20:$AA$23,'Lista Suspensa'!$AB$20:$AB$23,"N/A")</f>
        <v>S</v>
      </c>
    </row>
    <row r="2453" spans="1:54" ht="12" customHeight="1">
      <c r="A2453" s="151" t="s">
        <v>67</v>
      </c>
      <c r="B2453" s="152">
        <v>46140</v>
      </c>
      <c r="C2453" s="153" t="s">
        <v>297</v>
      </c>
      <c r="D2453" s="153" t="s">
        <v>455</v>
      </c>
      <c r="E2453" s="244">
        <v>89899981</v>
      </c>
      <c r="F2453" s="144" t="s">
        <v>4934</v>
      </c>
      <c r="G2453" s="230"/>
      <c r="H2453" s="154">
        <v>29530</v>
      </c>
      <c r="I2453" s="153">
        <v>45</v>
      </c>
      <c r="J2453" s="148" t="s">
        <v>70</v>
      </c>
      <c r="K2453" s="153" t="s">
        <v>59</v>
      </c>
      <c r="L2453" s="153"/>
      <c r="M2453" s="153"/>
      <c r="N2453" s="153">
        <v>380</v>
      </c>
      <c r="O2453" s="155">
        <v>11993684998</v>
      </c>
      <c r="P2453" s="156" t="s">
        <v>89</v>
      </c>
      <c r="Q2453" s="157" t="s">
        <v>110</v>
      </c>
      <c r="R2453" s="158">
        <v>46155</v>
      </c>
      <c r="S2453" s="159"/>
      <c r="T2453" s="159" t="s">
        <v>62</v>
      </c>
      <c r="U2453" s="159" t="s">
        <v>111</v>
      </c>
      <c r="V2453" s="154">
        <v>46141</v>
      </c>
      <c r="W2453" s="154">
        <v>46146</v>
      </c>
      <c r="X2453" s="154"/>
      <c r="Y2453" s="160" t="s">
        <v>2958</v>
      </c>
      <c r="Z2453" s="160" t="s">
        <v>65</v>
      </c>
      <c r="AA2453" s="153"/>
      <c r="AB2453" s="153"/>
      <c r="AC2453" s="182" t="e">
        <f t="shared" si="78"/>
        <v>#DIV/0!</v>
      </c>
      <c r="AD2453" s="153" t="e">
        <f t="shared" si="79"/>
        <v>#DIV/0!</v>
      </c>
      <c r="AE2453" s="233" t="s">
        <v>66</v>
      </c>
      <c r="AF2453" s="153"/>
      <c r="AG2453" s="159"/>
      <c r="AH2453" s="153"/>
      <c r="AI2453" s="161"/>
      <c r="AJ2453" s="153"/>
      <c r="AK2453" s="153"/>
      <c r="AL2453" s="207"/>
      <c r="AM2453" s="207"/>
      <c r="AN2453" s="207"/>
      <c r="AO2453" s="207" t="str">
        <f ca="1">IF(R2453="","",IF(R2453&gt;TODAY(),"0 meses",DATEDIF(R2453,TODAY(),"m") &amp; " meses"))</f>
        <v>0 meses</v>
      </c>
      <c r="AP2453" s="147" t="s">
        <v>4751</v>
      </c>
      <c r="AQ2453" s="147" t="s">
        <v>67</v>
      </c>
      <c r="AR2453" s="147"/>
      <c r="AS2453" s="209" t="s">
        <v>68</v>
      </c>
      <c r="AT2453" s="223" t="str">
        <f>MONTH(B2453)&amp;"/"&amp;YEAR(B2453)</f>
        <v>4/2026</v>
      </c>
      <c r="AU2453" s="223">
        <f>WEEKNUM(B2453)-WEEKNUM(EOMONTH(B2453,-1)+1)+1</f>
        <v>5</v>
      </c>
      <c r="AV2453" s="209" t="str">
        <f>MONTH(R2453)&amp;"/"&amp;YEAR(R2453)</f>
        <v>5/2026</v>
      </c>
      <c r="AW2453" s="209">
        <f>WEEKNUM(R2453)-WEEKNUM(EOMONTH(R2453,-1)+1)+1</f>
        <v>3</v>
      </c>
      <c r="AX2453" s="209">
        <f>IF(BB2453="S",IF(Q2453="1. Aceitou o programa",R2453-B2453,0),0)</f>
        <v>15</v>
      </c>
      <c r="AY2453" s="209">
        <f>IF(BB2453="S",IF(AND(S2453&lt;&gt;"",R2453&lt;&gt;""),S2453-R2453,0),0)</f>
        <v>0</v>
      </c>
      <c r="AZ2453" s="209">
        <f>IF(BB2453="S",IF(Q2453="1. Aceitou o programa",IF(OR(X2453="Não se Aplica",X2453=""),IF(OR(W2453="Não se Aplica",W2453=""),0,W2453-V2453),AVERAGE(X2453-W2453,W2453-V2453)),0),0)</f>
        <v>5</v>
      </c>
      <c r="BA2453" s="209">
        <f>IF(BB2453="S",IF(AND(Q2453="1. Aceitou o programa",AH2453="Realizada"),IFERROR(IF(AG2453="",0,AG2453-R2453),0),0),0)</f>
        <v>0</v>
      </c>
      <c r="BB2453" s="209" t="str">
        <f>_xlfn.XLOOKUP(U2453,'Lista Suspensa'!$AA$20:$AA$23,'Lista Suspensa'!$AB$20:$AB$23,"N/A")</f>
        <v>S</v>
      </c>
    </row>
    <row r="2454" spans="1:54" ht="12" customHeight="1">
      <c r="A2454" s="151" t="s">
        <v>67</v>
      </c>
      <c r="B2454" s="152">
        <v>46140</v>
      </c>
      <c r="C2454" s="153" t="s">
        <v>297</v>
      </c>
      <c r="D2454" s="153" t="s">
        <v>455</v>
      </c>
      <c r="E2454" s="244">
        <v>735890927</v>
      </c>
      <c r="F2454" s="144" t="s">
        <v>4935</v>
      </c>
      <c r="G2454" s="230"/>
      <c r="H2454" s="154">
        <v>29461</v>
      </c>
      <c r="I2454" s="153">
        <v>45</v>
      </c>
      <c r="J2454" s="148" t="s">
        <v>58</v>
      </c>
      <c r="K2454" s="153"/>
      <c r="L2454" s="153"/>
      <c r="M2454" s="153"/>
      <c r="N2454" s="153">
        <v>200</v>
      </c>
      <c r="O2454" s="155">
        <v>21975358543</v>
      </c>
      <c r="P2454" s="156" t="s">
        <v>60</v>
      </c>
      <c r="Q2454" s="157" t="s">
        <v>110</v>
      </c>
      <c r="R2454" s="158">
        <v>46155</v>
      </c>
      <c r="S2454" s="159"/>
      <c r="T2454" s="159" t="s">
        <v>62</v>
      </c>
      <c r="U2454" s="159" t="s">
        <v>111</v>
      </c>
      <c r="V2454" s="154">
        <v>46141</v>
      </c>
      <c r="W2454" s="154">
        <v>46146</v>
      </c>
      <c r="X2454" s="154"/>
      <c r="Y2454" s="160" t="s">
        <v>90</v>
      </c>
      <c r="Z2454" s="160" t="s">
        <v>65</v>
      </c>
      <c r="AA2454" s="153"/>
      <c r="AB2454" s="153"/>
      <c r="AC2454" s="182" t="e">
        <f t="shared" si="78"/>
        <v>#DIV/0!</v>
      </c>
      <c r="AD2454" s="153" t="e">
        <f t="shared" si="79"/>
        <v>#DIV/0!</v>
      </c>
      <c r="AE2454" s="233" t="s">
        <v>66</v>
      </c>
      <c r="AF2454" s="153"/>
      <c r="AG2454" s="159"/>
      <c r="AH2454" s="153"/>
      <c r="AI2454" s="161"/>
      <c r="AJ2454" s="153"/>
      <c r="AK2454" s="153"/>
      <c r="AL2454" s="207"/>
      <c r="AM2454" s="207"/>
      <c r="AN2454" s="207"/>
      <c r="AO2454" s="207" t="str">
        <f ca="1">IF(R2454="","",IF(R2454&gt;TODAY(),"0 meses",DATEDIF(R2454,TODAY(),"m") &amp; " meses"))</f>
        <v>0 meses</v>
      </c>
      <c r="AP2454" s="147" t="s">
        <v>4751</v>
      </c>
      <c r="AQ2454" s="147" t="s">
        <v>67</v>
      </c>
      <c r="AR2454" s="147"/>
      <c r="AS2454" s="209" t="s">
        <v>68</v>
      </c>
      <c r="AT2454" s="223" t="str">
        <f>MONTH(B2454)&amp;"/"&amp;YEAR(B2454)</f>
        <v>4/2026</v>
      </c>
      <c r="AU2454" s="223">
        <f>WEEKNUM(B2454)-WEEKNUM(EOMONTH(B2454,-1)+1)+1</f>
        <v>5</v>
      </c>
      <c r="AV2454" s="209" t="str">
        <f>MONTH(R2454)&amp;"/"&amp;YEAR(R2454)</f>
        <v>5/2026</v>
      </c>
      <c r="AW2454" s="209">
        <f>WEEKNUM(R2454)-WEEKNUM(EOMONTH(R2454,-1)+1)+1</f>
        <v>3</v>
      </c>
      <c r="AX2454" s="209">
        <f>IF(BB2454="S",IF(Q2454="1. Aceitou o programa",R2454-B2454,0),0)</f>
        <v>15</v>
      </c>
      <c r="AY2454" s="209">
        <f>IF(BB2454="S",IF(AND(S2454&lt;&gt;"",R2454&lt;&gt;""),S2454-R2454,0),0)</f>
        <v>0</v>
      </c>
      <c r="AZ2454" s="209">
        <f>IF(BB2454="S",IF(Q2454="1. Aceitou o programa",IF(OR(X2454="Não se Aplica",X2454=""),IF(OR(W2454="Não se Aplica",W2454=""),0,W2454-V2454),AVERAGE(X2454-W2454,W2454-V2454)),0),0)</f>
        <v>5</v>
      </c>
      <c r="BA2454" s="209">
        <f>IF(BB2454="S",IF(AND(Q2454="1. Aceitou o programa",AH2454="Realizada"),IFERROR(IF(AG2454="",0,AG2454-R2454),0),0),0)</f>
        <v>0</v>
      </c>
      <c r="BB2454" s="209" t="str">
        <f>_xlfn.XLOOKUP(U2454,'Lista Suspensa'!$AA$20:$AA$23,'Lista Suspensa'!$AB$20:$AB$23,"N/A")</f>
        <v>S</v>
      </c>
    </row>
    <row r="2455" spans="1:54" ht="12" customHeight="1">
      <c r="A2455" s="151" t="s">
        <v>67</v>
      </c>
      <c r="B2455" s="152">
        <v>46140</v>
      </c>
      <c r="C2455" s="153" t="s">
        <v>297</v>
      </c>
      <c r="D2455" s="153" t="s">
        <v>455</v>
      </c>
      <c r="E2455" s="244">
        <v>94178204</v>
      </c>
      <c r="F2455" s="144" t="s">
        <v>4936</v>
      </c>
      <c r="G2455" s="230"/>
      <c r="H2455" s="154">
        <v>28773</v>
      </c>
      <c r="I2455" s="153">
        <v>47</v>
      </c>
      <c r="J2455" s="148" t="s">
        <v>70</v>
      </c>
      <c r="K2455" s="153"/>
      <c r="L2455" s="153"/>
      <c r="M2455" s="153"/>
      <c r="N2455" s="153">
        <v>750</v>
      </c>
      <c r="O2455" s="155">
        <v>31986870949</v>
      </c>
      <c r="P2455" s="156" t="s">
        <v>60</v>
      </c>
      <c r="Q2455" s="157" t="s">
        <v>110</v>
      </c>
      <c r="R2455" s="158">
        <v>46155</v>
      </c>
      <c r="S2455" s="159"/>
      <c r="T2455" s="159" t="s">
        <v>62</v>
      </c>
      <c r="U2455" s="159" t="s">
        <v>111</v>
      </c>
      <c r="V2455" s="154">
        <v>46141</v>
      </c>
      <c r="W2455" s="154">
        <v>46146</v>
      </c>
      <c r="X2455" s="154"/>
      <c r="Y2455" s="160" t="s">
        <v>90</v>
      </c>
      <c r="Z2455" s="160" t="s">
        <v>65</v>
      </c>
      <c r="AA2455" s="153"/>
      <c r="AB2455" s="153"/>
      <c r="AC2455" s="182" t="e">
        <f t="shared" si="78"/>
        <v>#DIV/0!</v>
      </c>
      <c r="AD2455" s="153" t="e">
        <f t="shared" si="79"/>
        <v>#DIV/0!</v>
      </c>
      <c r="AE2455" s="233" t="s">
        <v>66</v>
      </c>
      <c r="AF2455" s="153"/>
      <c r="AG2455" s="159"/>
      <c r="AH2455" s="153"/>
      <c r="AI2455" s="161"/>
      <c r="AJ2455" s="153"/>
      <c r="AK2455" s="153"/>
      <c r="AL2455" s="207"/>
      <c r="AM2455" s="207"/>
      <c r="AN2455" s="207"/>
      <c r="AO2455" s="207" t="str">
        <f ca="1">IF(R2455="","",IF(R2455&gt;TODAY(),"0 meses",DATEDIF(R2455,TODAY(),"m") &amp; " meses"))</f>
        <v>0 meses</v>
      </c>
      <c r="AP2455" s="147" t="s">
        <v>4751</v>
      </c>
      <c r="AQ2455" s="147" t="s">
        <v>67</v>
      </c>
      <c r="AR2455" s="147"/>
      <c r="AS2455" s="209" t="s">
        <v>68</v>
      </c>
      <c r="AT2455" s="223" t="str">
        <f>MONTH(B2455)&amp;"/"&amp;YEAR(B2455)</f>
        <v>4/2026</v>
      </c>
      <c r="AU2455" s="223">
        <f>WEEKNUM(B2455)-WEEKNUM(EOMONTH(B2455,-1)+1)+1</f>
        <v>5</v>
      </c>
      <c r="AV2455" s="209" t="str">
        <f>MONTH(R2455)&amp;"/"&amp;YEAR(R2455)</f>
        <v>5/2026</v>
      </c>
      <c r="AW2455" s="209">
        <f>WEEKNUM(R2455)-WEEKNUM(EOMONTH(R2455,-1)+1)+1</f>
        <v>3</v>
      </c>
      <c r="AX2455" s="209">
        <f>IF(BB2455="S",IF(Q2455="1. Aceitou o programa",R2455-B2455,0),0)</f>
        <v>15</v>
      </c>
      <c r="AY2455" s="209">
        <f>IF(BB2455="S",IF(AND(S2455&lt;&gt;"",R2455&lt;&gt;""),S2455-R2455,0),0)</f>
        <v>0</v>
      </c>
      <c r="AZ2455" s="209">
        <f>IF(BB2455="S",IF(Q2455="1. Aceitou o programa",IF(OR(X2455="Não se Aplica",X2455=""),IF(OR(W2455="Não se Aplica",W2455=""),0,W2455-V2455),AVERAGE(X2455-W2455,W2455-V2455)),0),0)</f>
        <v>5</v>
      </c>
      <c r="BA2455" s="209">
        <f>IF(BB2455="S",IF(AND(Q2455="1. Aceitou o programa",AH2455="Realizada"),IFERROR(IF(AG2455="",0,AG2455-R2455),0),0),0)</f>
        <v>0</v>
      </c>
      <c r="BB2455" s="209" t="str">
        <f>_xlfn.XLOOKUP(U2455,'Lista Suspensa'!$AA$20:$AA$23,'Lista Suspensa'!$AB$20:$AB$23,"N/A")</f>
        <v>S</v>
      </c>
    </row>
    <row r="2456" spans="1:54" ht="12" customHeight="1">
      <c r="A2456" s="151" t="s">
        <v>67</v>
      </c>
      <c r="B2456" s="152">
        <v>46140</v>
      </c>
      <c r="C2456" s="153" t="s">
        <v>297</v>
      </c>
      <c r="D2456" s="153" t="s">
        <v>455</v>
      </c>
      <c r="E2456" s="244">
        <v>93135064</v>
      </c>
      <c r="F2456" s="144" t="s">
        <v>4937</v>
      </c>
      <c r="G2456" s="230"/>
      <c r="H2456" s="154">
        <v>30296</v>
      </c>
      <c r="I2456" s="153">
        <v>43</v>
      </c>
      <c r="J2456" s="148" t="s">
        <v>70</v>
      </c>
      <c r="K2456" s="153" t="s">
        <v>101</v>
      </c>
      <c r="L2456" s="153"/>
      <c r="M2456" s="153"/>
      <c r="N2456" s="153">
        <v>380</v>
      </c>
      <c r="O2456" s="155" t="s">
        <v>4938</v>
      </c>
      <c r="P2456" s="156" t="s">
        <v>60</v>
      </c>
      <c r="Q2456" s="157" t="s">
        <v>110</v>
      </c>
      <c r="R2456" s="158">
        <v>46155</v>
      </c>
      <c r="S2456" s="159"/>
      <c r="T2456" s="159" t="s">
        <v>62</v>
      </c>
      <c r="U2456" s="159" t="s">
        <v>111</v>
      </c>
      <c r="V2456" s="154">
        <v>46141</v>
      </c>
      <c r="W2456" s="154">
        <v>46146</v>
      </c>
      <c r="X2456" s="154"/>
      <c r="Y2456" s="160" t="s">
        <v>90</v>
      </c>
      <c r="Z2456" s="160" t="s">
        <v>65</v>
      </c>
      <c r="AA2456" s="153"/>
      <c r="AB2456" s="153"/>
      <c r="AC2456" s="182" t="e">
        <f t="shared" si="78"/>
        <v>#DIV/0!</v>
      </c>
      <c r="AD2456" s="153" t="e">
        <f t="shared" si="79"/>
        <v>#DIV/0!</v>
      </c>
      <c r="AE2456" s="233" t="s">
        <v>66</v>
      </c>
      <c r="AF2456" s="153"/>
      <c r="AG2456" s="159"/>
      <c r="AH2456" s="153"/>
      <c r="AI2456" s="161"/>
      <c r="AJ2456" s="153"/>
      <c r="AK2456" s="153"/>
      <c r="AL2456" s="207"/>
      <c r="AM2456" s="207"/>
      <c r="AN2456" s="207"/>
      <c r="AO2456" s="207" t="str">
        <f ca="1">IF(R2456="","",IF(R2456&gt;TODAY(),"0 meses",DATEDIF(R2456,TODAY(),"m") &amp; " meses"))</f>
        <v>0 meses</v>
      </c>
      <c r="AP2456" s="147" t="s">
        <v>4751</v>
      </c>
      <c r="AQ2456" s="147" t="s">
        <v>67</v>
      </c>
      <c r="AR2456" s="147"/>
      <c r="AS2456" s="209" t="s">
        <v>68</v>
      </c>
      <c r="AT2456" s="223" t="str">
        <f>MONTH(B2456)&amp;"/"&amp;YEAR(B2456)</f>
        <v>4/2026</v>
      </c>
      <c r="AU2456" s="223">
        <f>WEEKNUM(B2456)-WEEKNUM(EOMONTH(B2456,-1)+1)+1</f>
        <v>5</v>
      </c>
      <c r="AV2456" s="209" t="str">
        <f>MONTH(R2456)&amp;"/"&amp;YEAR(R2456)</f>
        <v>5/2026</v>
      </c>
      <c r="AW2456" s="209">
        <f>WEEKNUM(R2456)-WEEKNUM(EOMONTH(R2456,-1)+1)+1</f>
        <v>3</v>
      </c>
      <c r="AX2456" s="209">
        <f>IF(BB2456="S",IF(Q2456="1. Aceitou o programa",R2456-B2456,0),0)</f>
        <v>15</v>
      </c>
      <c r="AY2456" s="209">
        <f>IF(BB2456="S",IF(AND(S2456&lt;&gt;"",R2456&lt;&gt;""),S2456-R2456,0),0)</f>
        <v>0</v>
      </c>
      <c r="AZ2456" s="209">
        <f>IF(BB2456="S",IF(Q2456="1. Aceitou o programa",IF(OR(X2456="Não se Aplica",X2456=""),IF(OR(W2456="Não se Aplica",W2456=""),0,W2456-V2456),AVERAGE(X2456-W2456,W2456-V2456)),0),0)</f>
        <v>5</v>
      </c>
      <c r="BA2456" s="209">
        <f>IF(BB2456="S",IF(AND(Q2456="1. Aceitou o programa",AH2456="Realizada"),IFERROR(IF(AG2456="",0,AG2456-R2456),0),0),0)</f>
        <v>0</v>
      </c>
      <c r="BB2456" s="209" t="str">
        <f>_xlfn.XLOOKUP(U2456,'Lista Suspensa'!$AA$20:$AA$23,'Lista Suspensa'!$AB$20:$AB$23,"N/A")</f>
        <v>S</v>
      </c>
    </row>
    <row r="2457" spans="1:54" ht="12" customHeight="1">
      <c r="A2457" s="151" t="s">
        <v>67</v>
      </c>
      <c r="B2457" s="152">
        <v>46142</v>
      </c>
      <c r="C2457" s="153" t="s">
        <v>297</v>
      </c>
      <c r="D2457" s="153" t="s">
        <v>455</v>
      </c>
      <c r="E2457" s="244">
        <v>95107070</v>
      </c>
      <c r="F2457" s="144" t="s">
        <v>4939</v>
      </c>
      <c r="G2457" s="230"/>
      <c r="H2457" s="154">
        <v>26594</v>
      </c>
      <c r="I2457" s="153">
        <v>53</v>
      </c>
      <c r="J2457" s="148" t="s">
        <v>70</v>
      </c>
      <c r="K2457" s="153" t="s">
        <v>59</v>
      </c>
      <c r="L2457" s="153"/>
      <c r="M2457" s="153"/>
      <c r="N2457" s="153">
        <v>380</v>
      </c>
      <c r="O2457" s="155" t="s">
        <v>4940</v>
      </c>
      <c r="P2457" s="156" t="s">
        <v>60</v>
      </c>
      <c r="Q2457" s="157" t="s">
        <v>110</v>
      </c>
      <c r="R2457" s="158">
        <v>46155</v>
      </c>
      <c r="S2457" s="159"/>
      <c r="T2457" s="159" t="s">
        <v>62</v>
      </c>
      <c r="U2457" s="159" t="s">
        <v>111</v>
      </c>
      <c r="V2457" s="154">
        <v>46146</v>
      </c>
      <c r="W2457" s="154">
        <v>46155</v>
      </c>
      <c r="X2457" s="154"/>
      <c r="Y2457" s="160" t="s">
        <v>99</v>
      </c>
      <c r="Z2457" s="160" t="s">
        <v>128</v>
      </c>
      <c r="AA2457" s="153">
        <v>86</v>
      </c>
      <c r="AB2457" s="153">
        <v>1.63</v>
      </c>
      <c r="AC2457" s="182">
        <f t="shared" si="78"/>
        <v>32.368549813692653</v>
      </c>
      <c r="AD2457" s="153" t="str">
        <f t="shared" si="79"/>
        <v>OBESIDADE I</v>
      </c>
      <c r="AE2457" s="233" t="s">
        <v>66</v>
      </c>
      <c r="AF2457" s="153"/>
      <c r="AG2457" s="159"/>
      <c r="AH2457" s="153"/>
      <c r="AI2457" s="161"/>
      <c r="AJ2457" s="153"/>
      <c r="AK2457" s="153"/>
      <c r="AL2457" s="207" t="s">
        <v>136</v>
      </c>
      <c r="AM2457" s="207"/>
      <c r="AN2457" s="207"/>
      <c r="AO2457" s="207" t="str">
        <f ca="1">IF(R2457="","",IF(R2457&gt;TODAY(),"0 meses",DATEDIF(R2457,TODAY(),"m") &amp; " meses"))</f>
        <v>0 meses</v>
      </c>
      <c r="AP2457" s="147" t="s">
        <v>4751</v>
      </c>
      <c r="AQ2457" s="147" t="s">
        <v>67</v>
      </c>
      <c r="AR2457" s="147"/>
      <c r="AS2457" s="209" t="s">
        <v>68</v>
      </c>
      <c r="AT2457" s="223" t="str">
        <f>MONTH(B2457)&amp;"/"&amp;YEAR(B2457)</f>
        <v>4/2026</v>
      </c>
      <c r="AU2457" s="223">
        <f>WEEKNUM(B2457)-WEEKNUM(EOMONTH(B2457,-1)+1)+1</f>
        <v>5</v>
      </c>
      <c r="AV2457" s="209" t="str">
        <f>MONTH(R2457)&amp;"/"&amp;YEAR(R2457)</f>
        <v>5/2026</v>
      </c>
      <c r="AW2457" s="209">
        <f>WEEKNUM(R2457)-WEEKNUM(EOMONTH(R2457,-1)+1)+1</f>
        <v>3</v>
      </c>
      <c r="AX2457" s="209">
        <f>IF(BB2457="S",IF(Q2457="1. Aceitou o programa",R2457-B2457,0),0)</f>
        <v>13</v>
      </c>
      <c r="AY2457" s="209">
        <f>IF(BB2457="S",IF(AND(S2457&lt;&gt;"",R2457&lt;&gt;""),S2457-R2457,0),0)</f>
        <v>0</v>
      </c>
      <c r="AZ2457" s="209">
        <f>IF(BB2457="S",IF(Q2457="1. Aceitou o programa",IF(OR(X2457="Não se Aplica",X2457=""),IF(OR(W2457="Não se Aplica",W2457=""),0,W2457-V2457),AVERAGE(X2457-W2457,W2457-V2457)),0),0)</f>
        <v>9</v>
      </c>
      <c r="BA2457" s="209">
        <f>IF(BB2457="S",IF(AND(Q2457="1. Aceitou o programa",AH2457="Realizada"),IFERROR(IF(AG2457="",0,AG2457-R2457),0),0),0)</f>
        <v>0</v>
      </c>
      <c r="BB2457" s="209" t="str">
        <f>_xlfn.XLOOKUP(U2457,'Lista Suspensa'!$AA$20:$AA$23,'Lista Suspensa'!$AB$20:$AB$23,"N/A")</f>
        <v>S</v>
      </c>
    </row>
    <row r="2458" spans="1:54" ht="12" customHeight="1">
      <c r="A2458" s="151" t="s">
        <v>67</v>
      </c>
      <c r="B2458" s="152">
        <v>46142</v>
      </c>
      <c r="C2458" s="153" t="s">
        <v>297</v>
      </c>
      <c r="D2458" s="153" t="s">
        <v>455</v>
      </c>
      <c r="E2458" s="244">
        <v>94761706</v>
      </c>
      <c r="F2458" s="144" t="s">
        <v>4941</v>
      </c>
      <c r="G2458" s="230"/>
      <c r="H2458" s="154">
        <v>39784</v>
      </c>
      <c r="I2458" s="153">
        <v>17</v>
      </c>
      <c r="J2458" s="148" t="s">
        <v>70</v>
      </c>
      <c r="K2458" s="153" t="s">
        <v>59</v>
      </c>
      <c r="L2458" s="153"/>
      <c r="M2458" s="153"/>
      <c r="N2458" s="153">
        <v>60</v>
      </c>
      <c r="O2458" s="155" t="s">
        <v>4942</v>
      </c>
      <c r="P2458" s="156" t="s">
        <v>60</v>
      </c>
      <c r="Q2458" s="157" t="s">
        <v>110</v>
      </c>
      <c r="R2458" s="158">
        <v>46155</v>
      </c>
      <c r="S2458" s="159"/>
      <c r="T2458" s="159" t="s">
        <v>62</v>
      </c>
      <c r="U2458" s="159" t="s">
        <v>111</v>
      </c>
      <c r="V2458" s="154">
        <v>46146</v>
      </c>
      <c r="W2458" s="154">
        <v>46155</v>
      </c>
      <c r="X2458" s="154"/>
      <c r="Y2458" s="160" t="s">
        <v>99</v>
      </c>
      <c r="Z2458" s="160" t="s">
        <v>65</v>
      </c>
      <c r="AA2458" s="153"/>
      <c r="AB2458" s="153"/>
      <c r="AC2458" s="182" t="e">
        <f t="shared" si="78"/>
        <v>#DIV/0!</v>
      </c>
      <c r="AD2458" s="153" t="e">
        <f t="shared" si="79"/>
        <v>#DIV/0!</v>
      </c>
      <c r="AE2458" s="233" t="s">
        <v>66</v>
      </c>
      <c r="AF2458" s="153"/>
      <c r="AG2458" s="159"/>
      <c r="AH2458" s="153"/>
      <c r="AI2458" s="161"/>
      <c r="AJ2458" s="153"/>
      <c r="AK2458" s="153"/>
      <c r="AL2458" s="207"/>
      <c r="AM2458" s="207"/>
      <c r="AN2458" s="207"/>
      <c r="AO2458" s="207" t="str">
        <f ca="1">IF(R2458="","",IF(R2458&gt;TODAY(),"0 meses",DATEDIF(R2458,TODAY(),"m") &amp; " meses"))</f>
        <v>0 meses</v>
      </c>
      <c r="AP2458" s="147" t="s">
        <v>4751</v>
      </c>
      <c r="AQ2458" s="147" t="s">
        <v>67</v>
      </c>
      <c r="AR2458" s="147"/>
      <c r="AS2458" s="209" t="s">
        <v>68</v>
      </c>
      <c r="AT2458" s="223" t="str">
        <f>MONTH(B2458)&amp;"/"&amp;YEAR(B2458)</f>
        <v>4/2026</v>
      </c>
      <c r="AU2458" s="223">
        <f>WEEKNUM(B2458)-WEEKNUM(EOMONTH(B2458,-1)+1)+1</f>
        <v>5</v>
      </c>
      <c r="AV2458" s="209" t="str">
        <f>MONTH(R2458)&amp;"/"&amp;YEAR(R2458)</f>
        <v>5/2026</v>
      </c>
      <c r="AW2458" s="209">
        <f>WEEKNUM(R2458)-WEEKNUM(EOMONTH(R2458,-1)+1)+1</f>
        <v>3</v>
      </c>
      <c r="AX2458" s="209">
        <f>IF(BB2458="S",IF(Q2458="1. Aceitou o programa",R2458-B2458,0),0)</f>
        <v>13</v>
      </c>
      <c r="AY2458" s="209">
        <f>IF(BB2458="S",IF(AND(S2458&lt;&gt;"",R2458&lt;&gt;""),S2458-R2458,0),0)</f>
        <v>0</v>
      </c>
      <c r="AZ2458" s="209">
        <f>IF(BB2458="S",IF(Q2458="1. Aceitou o programa",IF(OR(X2458="Não se Aplica",X2458=""),IF(OR(W2458="Não se Aplica",W2458=""),0,W2458-V2458),AVERAGE(X2458-W2458,W2458-V2458)),0),0)</f>
        <v>9</v>
      </c>
      <c r="BA2458" s="209">
        <f>IF(BB2458="S",IF(AND(Q2458="1. Aceitou o programa",AH2458="Realizada"),IFERROR(IF(AG2458="",0,AG2458-R2458),0),0),0)</f>
        <v>0</v>
      </c>
      <c r="BB2458" s="209" t="str">
        <f>_xlfn.XLOOKUP(U2458,'Lista Suspensa'!$AA$20:$AA$23,'Lista Suspensa'!$AB$20:$AB$23,"N/A")</f>
        <v>S</v>
      </c>
    </row>
    <row r="2459" spans="1:54" ht="12" customHeight="1">
      <c r="A2459" s="151" t="s">
        <v>67</v>
      </c>
      <c r="B2459" s="152">
        <v>46142</v>
      </c>
      <c r="C2459" s="153" t="s">
        <v>297</v>
      </c>
      <c r="D2459" s="153" t="s">
        <v>455</v>
      </c>
      <c r="E2459" s="244">
        <v>89140706</v>
      </c>
      <c r="F2459" s="144" t="s">
        <v>4943</v>
      </c>
      <c r="G2459" s="230"/>
      <c r="H2459" s="154">
        <v>30934</v>
      </c>
      <c r="I2459" s="153">
        <v>41</v>
      </c>
      <c r="J2459" s="148" t="s">
        <v>70</v>
      </c>
      <c r="K2459" s="153" t="s">
        <v>101</v>
      </c>
      <c r="L2459" s="153"/>
      <c r="M2459" s="153"/>
      <c r="N2459" s="153">
        <v>75</v>
      </c>
      <c r="O2459" s="155">
        <v>21983990049</v>
      </c>
      <c r="P2459" s="156" t="s">
        <v>60</v>
      </c>
      <c r="Q2459" s="157" t="s">
        <v>110</v>
      </c>
      <c r="R2459" s="158">
        <v>46155</v>
      </c>
      <c r="S2459" s="159"/>
      <c r="T2459" s="159" t="s">
        <v>62</v>
      </c>
      <c r="U2459" s="159" t="s">
        <v>111</v>
      </c>
      <c r="V2459" s="154">
        <v>46146</v>
      </c>
      <c r="W2459" s="154"/>
      <c r="X2459" s="154"/>
      <c r="Y2459" s="160" t="s">
        <v>3172</v>
      </c>
      <c r="Z2459" s="160" t="s">
        <v>128</v>
      </c>
      <c r="AA2459" s="153">
        <v>90</v>
      </c>
      <c r="AB2459" s="153">
        <v>1.68</v>
      </c>
      <c r="AC2459" s="182">
        <f t="shared" si="78"/>
        <v>31.887755102040821</v>
      </c>
      <c r="AD2459" s="153" t="str">
        <f t="shared" si="79"/>
        <v>OBESIDADE I</v>
      </c>
      <c r="AE2459" s="233" t="s">
        <v>66</v>
      </c>
      <c r="AF2459" s="153"/>
      <c r="AG2459" s="159"/>
      <c r="AH2459" s="153"/>
      <c r="AI2459" s="161"/>
      <c r="AJ2459" s="153"/>
      <c r="AK2459" s="153"/>
      <c r="AL2459" s="207" t="s">
        <v>136</v>
      </c>
      <c r="AM2459" s="207"/>
      <c r="AN2459" s="207"/>
      <c r="AO2459" s="207" t="str">
        <f ca="1">IF(R2459="","",IF(R2459&gt;TODAY(),"0 meses",DATEDIF(R2459,TODAY(),"m") &amp; " meses"))</f>
        <v>0 meses</v>
      </c>
      <c r="AP2459" s="147" t="s">
        <v>4751</v>
      </c>
      <c r="AQ2459" s="147" t="s">
        <v>67</v>
      </c>
      <c r="AR2459" s="147"/>
      <c r="AS2459" s="209" t="s">
        <v>68</v>
      </c>
      <c r="AT2459" s="223" t="str">
        <f>MONTH(B2459)&amp;"/"&amp;YEAR(B2459)</f>
        <v>4/2026</v>
      </c>
      <c r="AU2459" s="223">
        <f>WEEKNUM(B2459)-WEEKNUM(EOMONTH(B2459,-1)+1)+1</f>
        <v>5</v>
      </c>
      <c r="AV2459" s="209" t="str">
        <f>MONTH(R2459)&amp;"/"&amp;YEAR(R2459)</f>
        <v>5/2026</v>
      </c>
      <c r="AW2459" s="209">
        <f>WEEKNUM(R2459)-WEEKNUM(EOMONTH(R2459,-1)+1)+1</f>
        <v>3</v>
      </c>
      <c r="AX2459" s="209">
        <f>IF(BB2459="S",IF(Q2459="1. Aceitou o programa",R2459-B2459,0),0)</f>
        <v>13</v>
      </c>
      <c r="AY2459" s="209">
        <f>IF(BB2459="S",IF(AND(S2459&lt;&gt;"",R2459&lt;&gt;""),S2459-R2459,0),0)</f>
        <v>0</v>
      </c>
      <c r="AZ2459" s="209">
        <f>IF(BB2459="S",IF(Q2459="1. Aceitou o programa",IF(OR(X2459="Não se Aplica",X2459=""),IF(OR(W2459="Não se Aplica",W2459=""),0,W2459-V2459),AVERAGE(X2459-W2459,W2459-V2459)),0),0)</f>
        <v>0</v>
      </c>
      <c r="BA2459" s="209">
        <f>IF(BB2459="S",IF(AND(Q2459="1. Aceitou o programa",AH2459="Realizada"),IFERROR(IF(AG2459="",0,AG2459-R2459),0),0),0)</f>
        <v>0</v>
      </c>
      <c r="BB2459" s="209" t="str">
        <f>_xlfn.XLOOKUP(U2459,'Lista Suspensa'!$AA$20:$AA$23,'Lista Suspensa'!$AB$20:$AB$23,"N/A")</f>
        <v>S</v>
      </c>
    </row>
    <row r="2460" spans="1:54" ht="12" customHeight="1">
      <c r="A2460" s="151" t="s">
        <v>67</v>
      </c>
      <c r="B2460" s="152">
        <v>46142</v>
      </c>
      <c r="C2460" s="153" t="s">
        <v>297</v>
      </c>
      <c r="D2460" s="153" t="s">
        <v>455</v>
      </c>
      <c r="E2460" s="244">
        <v>49545183</v>
      </c>
      <c r="F2460" s="144" t="s">
        <v>4944</v>
      </c>
      <c r="G2460" s="230"/>
      <c r="H2460" s="154">
        <v>31200</v>
      </c>
      <c r="I2460" s="153">
        <v>40</v>
      </c>
      <c r="J2460" s="148" t="s">
        <v>70</v>
      </c>
      <c r="K2460" s="153" t="s">
        <v>553</v>
      </c>
      <c r="L2460" s="153"/>
      <c r="M2460" s="153"/>
      <c r="N2460" s="153">
        <v>400</v>
      </c>
      <c r="O2460" s="155">
        <v>61981769834</v>
      </c>
      <c r="P2460" s="156" t="s">
        <v>60</v>
      </c>
      <c r="Q2460" s="157" t="s">
        <v>110</v>
      </c>
      <c r="R2460" s="158">
        <v>46155</v>
      </c>
      <c r="S2460" s="159"/>
      <c r="T2460" s="159" t="s">
        <v>62</v>
      </c>
      <c r="U2460" s="159" t="s">
        <v>111</v>
      </c>
      <c r="V2460" s="154">
        <v>46146</v>
      </c>
      <c r="W2460" s="154"/>
      <c r="X2460" s="154"/>
      <c r="Y2460" s="160" t="s">
        <v>4909</v>
      </c>
      <c r="Z2460" s="160" t="s">
        <v>128</v>
      </c>
      <c r="AA2460" s="153">
        <v>103</v>
      </c>
      <c r="AB2460" s="153">
        <v>1.78</v>
      </c>
      <c r="AC2460" s="182">
        <f t="shared" si="78"/>
        <v>32.508521651306651</v>
      </c>
      <c r="AD2460" s="153" t="str">
        <f t="shared" si="79"/>
        <v>OBESIDADE I</v>
      </c>
      <c r="AE2460" s="233" t="s">
        <v>66</v>
      </c>
      <c r="AF2460" s="153"/>
      <c r="AG2460" s="159"/>
      <c r="AH2460" s="153"/>
      <c r="AI2460" s="161"/>
      <c r="AJ2460" s="153"/>
      <c r="AK2460" s="153"/>
      <c r="AL2460" s="207" t="s">
        <v>136</v>
      </c>
      <c r="AM2460" s="207"/>
      <c r="AN2460" s="207"/>
      <c r="AO2460" s="207" t="str">
        <f ca="1">IF(R2460="","",IF(R2460&gt;TODAY(),"0 meses",DATEDIF(R2460,TODAY(),"m") &amp; " meses"))</f>
        <v>0 meses</v>
      </c>
      <c r="AP2460" s="147" t="s">
        <v>4751</v>
      </c>
      <c r="AQ2460" s="147" t="s">
        <v>67</v>
      </c>
      <c r="AR2460" s="147"/>
      <c r="AS2460" s="209" t="s">
        <v>68</v>
      </c>
      <c r="AT2460" s="223" t="str">
        <f>MONTH(B2460)&amp;"/"&amp;YEAR(B2460)</f>
        <v>4/2026</v>
      </c>
      <c r="AU2460" s="223">
        <f>WEEKNUM(B2460)-WEEKNUM(EOMONTH(B2460,-1)+1)+1</f>
        <v>5</v>
      </c>
      <c r="AV2460" s="209" t="str">
        <f>MONTH(R2460)&amp;"/"&amp;YEAR(R2460)</f>
        <v>5/2026</v>
      </c>
      <c r="AW2460" s="209">
        <f>WEEKNUM(R2460)-WEEKNUM(EOMONTH(R2460,-1)+1)+1</f>
        <v>3</v>
      </c>
      <c r="AX2460" s="209">
        <f>IF(BB2460="S",IF(Q2460="1. Aceitou o programa",R2460-B2460,0),0)</f>
        <v>13</v>
      </c>
      <c r="AY2460" s="209">
        <f>IF(BB2460="S",IF(AND(S2460&lt;&gt;"",R2460&lt;&gt;""),S2460-R2460,0),0)</f>
        <v>0</v>
      </c>
      <c r="AZ2460" s="209">
        <f>IF(BB2460="S",IF(Q2460="1. Aceitou o programa",IF(OR(X2460="Não se Aplica",X2460=""),IF(OR(W2460="Não se Aplica",W2460=""),0,W2460-V2460),AVERAGE(X2460-W2460,W2460-V2460)),0),0)</f>
        <v>0</v>
      </c>
      <c r="BA2460" s="209">
        <f>IF(BB2460="S",IF(AND(Q2460="1. Aceitou o programa",AH2460="Realizada"),IFERROR(IF(AG2460="",0,AG2460-R2460),0),0),0)</f>
        <v>0</v>
      </c>
      <c r="BB2460" s="209" t="str">
        <f>_xlfn.XLOOKUP(U2460,'Lista Suspensa'!$AA$20:$AA$23,'Lista Suspensa'!$AB$20:$AB$23,"N/A")</f>
        <v>S</v>
      </c>
    </row>
    <row r="2461" spans="1:54" ht="12" customHeight="1">
      <c r="A2461" s="151" t="s">
        <v>67</v>
      </c>
      <c r="B2461" s="152">
        <v>46142</v>
      </c>
      <c r="C2461" s="153" t="s">
        <v>297</v>
      </c>
      <c r="D2461" s="153" t="s">
        <v>455</v>
      </c>
      <c r="E2461" s="244">
        <v>94709226</v>
      </c>
      <c r="F2461" s="144" t="s">
        <v>4945</v>
      </c>
      <c r="G2461" s="230"/>
      <c r="H2461" s="154">
        <v>34233</v>
      </c>
      <c r="I2461" s="153">
        <v>32</v>
      </c>
      <c r="J2461" s="148" t="s">
        <v>70</v>
      </c>
      <c r="K2461" s="153" t="s">
        <v>101</v>
      </c>
      <c r="L2461" s="153"/>
      <c r="M2461" s="153"/>
      <c r="N2461" s="153">
        <v>75</v>
      </c>
      <c r="O2461" s="155" t="s">
        <v>4946</v>
      </c>
      <c r="P2461" s="156" t="s">
        <v>60</v>
      </c>
      <c r="Q2461" s="157" t="s">
        <v>110</v>
      </c>
      <c r="R2461" s="158">
        <v>46155</v>
      </c>
      <c r="S2461" s="159"/>
      <c r="T2461" s="159" t="s">
        <v>62</v>
      </c>
      <c r="U2461" s="159" t="s">
        <v>111</v>
      </c>
      <c r="V2461" s="154">
        <v>46146</v>
      </c>
      <c r="W2461" s="154"/>
      <c r="X2461" s="154"/>
      <c r="Y2461" s="160" t="s">
        <v>99</v>
      </c>
      <c r="Z2461" s="160" t="s">
        <v>128</v>
      </c>
      <c r="AA2461" s="153">
        <v>100</v>
      </c>
      <c r="AB2461" s="153">
        <v>1.58</v>
      </c>
      <c r="AC2461" s="182">
        <f t="shared" si="78"/>
        <v>40.057683063611591</v>
      </c>
      <c r="AD2461" s="153" t="str">
        <f t="shared" si="79"/>
        <v>OBESIDADE III</v>
      </c>
      <c r="AE2461" s="233" t="s">
        <v>66</v>
      </c>
      <c r="AF2461" s="153"/>
      <c r="AG2461" s="159"/>
      <c r="AH2461" s="153"/>
      <c r="AI2461" s="161"/>
      <c r="AJ2461" s="153"/>
      <c r="AK2461" s="153"/>
      <c r="AL2461" s="207" t="s">
        <v>131</v>
      </c>
      <c r="AM2461" s="207"/>
      <c r="AN2461" s="207"/>
      <c r="AO2461" s="207" t="str">
        <f ca="1">IF(R2461="","",IF(R2461&gt;TODAY(),"0 meses",DATEDIF(R2461,TODAY(),"m") &amp; " meses"))</f>
        <v>0 meses</v>
      </c>
      <c r="AP2461" s="147" t="s">
        <v>4751</v>
      </c>
      <c r="AQ2461" s="147" t="s">
        <v>67</v>
      </c>
      <c r="AR2461" s="147"/>
      <c r="AS2461" s="209" t="s">
        <v>68</v>
      </c>
      <c r="AT2461" s="223" t="str">
        <f>MONTH(B2461)&amp;"/"&amp;YEAR(B2461)</f>
        <v>4/2026</v>
      </c>
      <c r="AU2461" s="223">
        <f>WEEKNUM(B2461)-WEEKNUM(EOMONTH(B2461,-1)+1)+1</f>
        <v>5</v>
      </c>
      <c r="AV2461" s="209" t="str">
        <f>MONTH(R2461)&amp;"/"&amp;YEAR(R2461)</f>
        <v>5/2026</v>
      </c>
      <c r="AW2461" s="209">
        <f>WEEKNUM(R2461)-WEEKNUM(EOMONTH(R2461,-1)+1)+1</f>
        <v>3</v>
      </c>
      <c r="AX2461" s="209">
        <f>IF(BB2461="S",IF(Q2461="1. Aceitou o programa",R2461-B2461,0),0)</f>
        <v>13</v>
      </c>
      <c r="AY2461" s="209">
        <f>IF(BB2461="S",IF(AND(S2461&lt;&gt;"",R2461&lt;&gt;""),S2461-R2461,0),0)</f>
        <v>0</v>
      </c>
      <c r="AZ2461" s="209">
        <f>IF(BB2461="S",IF(Q2461="1. Aceitou o programa",IF(OR(X2461="Não se Aplica",X2461=""),IF(OR(W2461="Não se Aplica",W2461=""),0,W2461-V2461),AVERAGE(X2461-W2461,W2461-V2461)),0),0)</f>
        <v>0</v>
      </c>
      <c r="BA2461" s="209">
        <f>IF(BB2461="S",IF(AND(Q2461="1. Aceitou o programa",AH2461="Realizada"),IFERROR(IF(AG2461="",0,AG2461-R2461),0),0),0)</f>
        <v>0</v>
      </c>
      <c r="BB2461" s="209" t="str">
        <f>_xlfn.XLOOKUP(U2461,'Lista Suspensa'!$AA$20:$AA$23,'Lista Suspensa'!$AB$20:$AB$23,"N/A")</f>
        <v>S</v>
      </c>
    </row>
    <row r="2462" spans="1:54" ht="12" customHeight="1">
      <c r="A2462" s="151" t="s">
        <v>67</v>
      </c>
      <c r="B2462" s="152">
        <v>46142</v>
      </c>
      <c r="C2462" s="153" t="s">
        <v>297</v>
      </c>
      <c r="D2462" s="153" t="s">
        <v>455</v>
      </c>
      <c r="E2462" s="244">
        <v>94106259</v>
      </c>
      <c r="F2462" s="144" t="s">
        <v>4947</v>
      </c>
      <c r="G2462" s="230"/>
      <c r="H2462" s="154">
        <v>33223</v>
      </c>
      <c r="I2462" s="153">
        <v>35</v>
      </c>
      <c r="J2462" s="148" t="s">
        <v>70</v>
      </c>
      <c r="K2462" s="153" t="s">
        <v>59</v>
      </c>
      <c r="L2462" s="153"/>
      <c r="M2462" s="153"/>
      <c r="N2462" s="153">
        <v>60</v>
      </c>
      <c r="O2462" s="155" t="s">
        <v>4948</v>
      </c>
      <c r="P2462" s="156" t="s">
        <v>60</v>
      </c>
      <c r="Q2462" s="157" t="s">
        <v>110</v>
      </c>
      <c r="R2462" s="158">
        <v>46155</v>
      </c>
      <c r="S2462" s="159"/>
      <c r="T2462" s="159" t="s">
        <v>62</v>
      </c>
      <c r="U2462" s="159" t="s">
        <v>111</v>
      </c>
      <c r="V2462" s="154">
        <v>46146</v>
      </c>
      <c r="W2462" s="154"/>
      <c r="X2462" s="154"/>
      <c r="Y2462" s="160" t="s">
        <v>90</v>
      </c>
      <c r="Z2462" s="160" t="s">
        <v>65</v>
      </c>
      <c r="AA2462" s="153"/>
      <c r="AB2462" s="153"/>
      <c r="AC2462" s="182" t="e">
        <f t="shared" si="78"/>
        <v>#DIV/0!</v>
      </c>
      <c r="AD2462" s="153" t="e">
        <f t="shared" si="79"/>
        <v>#DIV/0!</v>
      </c>
      <c r="AE2462" s="233" t="s">
        <v>66</v>
      </c>
      <c r="AF2462" s="153"/>
      <c r="AG2462" s="159"/>
      <c r="AH2462" s="153"/>
      <c r="AI2462" s="161"/>
      <c r="AJ2462" s="153"/>
      <c r="AK2462" s="153"/>
      <c r="AL2462" s="207"/>
      <c r="AM2462" s="207"/>
      <c r="AN2462" s="207"/>
      <c r="AO2462" s="207" t="str">
        <f ca="1">IF(R2462="","",IF(R2462&gt;TODAY(),"0 meses",DATEDIF(R2462,TODAY(),"m") &amp; " meses"))</f>
        <v>0 meses</v>
      </c>
      <c r="AP2462" s="147" t="s">
        <v>4751</v>
      </c>
      <c r="AQ2462" s="147" t="s">
        <v>67</v>
      </c>
      <c r="AR2462" s="147"/>
      <c r="AS2462" s="209" t="s">
        <v>68</v>
      </c>
      <c r="AT2462" s="223" t="str">
        <f>MONTH(B2462)&amp;"/"&amp;YEAR(B2462)</f>
        <v>4/2026</v>
      </c>
      <c r="AU2462" s="223">
        <f>WEEKNUM(B2462)-WEEKNUM(EOMONTH(B2462,-1)+1)+1</f>
        <v>5</v>
      </c>
      <c r="AV2462" s="209" t="str">
        <f>MONTH(R2462)&amp;"/"&amp;YEAR(R2462)</f>
        <v>5/2026</v>
      </c>
      <c r="AW2462" s="209">
        <f>WEEKNUM(R2462)-WEEKNUM(EOMONTH(R2462,-1)+1)+1</f>
        <v>3</v>
      </c>
      <c r="AX2462" s="209">
        <f>IF(BB2462="S",IF(Q2462="1. Aceitou o programa",R2462-B2462,0),0)</f>
        <v>13</v>
      </c>
      <c r="AY2462" s="209">
        <f>IF(BB2462="S",IF(AND(S2462&lt;&gt;"",R2462&lt;&gt;""),S2462-R2462,0),0)</f>
        <v>0</v>
      </c>
      <c r="AZ2462" s="209">
        <f>IF(BB2462="S",IF(Q2462="1. Aceitou o programa",IF(OR(X2462="Não se Aplica",X2462=""),IF(OR(W2462="Não se Aplica",W2462=""),0,W2462-V2462),AVERAGE(X2462-W2462,W2462-V2462)),0),0)</f>
        <v>0</v>
      </c>
      <c r="BA2462" s="209">
        <f>IF(BB2462="S",IF(AND(Q2462="1. Aceitou o programa",AH2462="Realizada"),IFERROR(IF(AG2462="",0,AG2462-R2462),0),0),0)</f>
        <v>0</v>
      </c>
      <c r="BB2462" s="209" t="str">
        <f>_xlfn.XLOOKUP(U2462,'Lista Suspensa'!$AA$20:$AA$23,'Lista Suspensa'!$AB$20:$AB$23,"N/A")</f>
        <v>S</v>
      </c>
    </row>
    <row r="2463" spans="1:54" ht="12" customHeight="1">
      <c r="A2463" s="151" t="s">
        <v>67</v>
      </c>
      <c r="B2463" s="152">
        <v>46153</v>
      </c>
      <c r="C2463" s="153" t="s">
        <v>297</v>
      </c>
      <c r="D2463" s="153" t="s">
        <v>455</v>
      </c>
      <c r="E2463" s="244">
        <v>830807179</v>
      </c>
      <c r="F2463" s="144" t="s">
        <v>4949</v>
      </c>
      <c r="G2463" s="230"/>
      <c r="H2463" s="154">
        <v>22817</v>
      </c>
      <c r="I2463" s="153">
        <v>63</v>
      </c>
      <c r="J2463" s="148" t="s">
        <v>70</v>
      </c>
      <c r="K2463" s="153"/>
      <c r="L2463" s="153"/>
      <c r="M2463" s="153"/>
      <c r="N2463" s="153">
        <v>600</v>
      </c>
      <c r="O2463" s="155">
        <v>11999388472</v>
      </c>
      <c r="P2463" s="156" t="s">
        <v>60</v>
      </c>
      <c r="Q2463" s="157" t="s">
        <v>110</v>
      </c>
      <c r="R2463" s="158">
        <v>46155</v>
      </c>
      <c r="S2463" s="159"/>
      <c r="T2463" s="159" t="s">
        <v>62</v>
      </c>
      <c r="U2463" s="159" t="s">
        <v>111</v>
      </c>
      <c r="V2463" s="154">
        <v>46155</v>
      </c>
      <c r="W2463" s="154"/>
      <c r="X2463" s="154"/>
      <c r="Y2463" s="160" t="s">
        <v>99</v>
      </c>
      <c r="Z2463" s="160" t="s">
        <v>128</v>
      </c>
      <c r="AA2463" s="153">
        <v>98</v>
      </c>
      <c r="AB2463" s="153">
        <v>1.68</v>
      </c>
      <c r="AC2463" s="182">
        <f t="shared" si="78"/>
        <v>34.722222222222229</v>
      </c>
      <c r="AD2463" s="153" t="str">
        <f t="shared" si="79"/>
        <v>OBESIDADE I</v>
      </c>
      <c r="AE2463" s="233" t="s">
        <v>66</v>
      </c>
      <c r="AF2463" s="153"/>
      <c r="AG2463" s="159"/>
      <c r="AH2463" s="153"/>
      <c r="AI2463" s="161"/>
      <c r="AJ2463" s="153"/>
      <c r="AK2463" s="153"/>
      <c r="AL2463" s="207" t="s">
        <v>136</v>
      </c>
      <c r="AM2463" s="207"/>
      <c r="AN2463" s="207"/>
      <c r="AO2463" s="207" t="str">
        <f ca="1">IF(R2463="","",IF(R2463&gt;TODAY(),"0 meses",DATEDIF(R2463,TODAY(),"m") &amp; " meses"))</f>
        <v>0 meses</v>
      </c>
      <c r="AP2463" s="147" t="s">
        <v>4751</v>
      </c>
      <c r="AQ2463" s="147" t="s">
        <v>67</v>
      </c>
      <c r="AR2463" s="147"/>
      <c r="AS2463" s="209" t="s">
        <v>68</v>
      </c>
      <c r="AT2463" s="223" t="str">
        <f>MONTH(B2463)&amp;"/"&amp;YEAR(B2463)</f>
        <v>5/2026</v>
      </c>
      <c r="AU2463" s="223">
        <f>WEEKNUM(B2463)-WEEKNUM(EOMONTH(B2463,-1)+1)+1</f>
        <v>3</v>
      </c>
      <c r="AV2463" s="209" t="str">
        <f>MONTH(R2463)&amp;"/"&amp;YEAR(R2463)</f>
        <v>5/2026</v>
      </c>
      <c r="AW2463" s="209">
        <f>WEEKNUM(R2463)-WEEKNUM(EOMONTH(R2463,-1)+1)+1</f>
        <v>3</v>
      </c>
      <c r="AX2463" s="209">
        <f>IF(BB2463="S",IF(Q2463="1. Aceitou o programa",R2463-B2463,0),0)</f>
        <v>2</v>
      </c>
      <c r="AY2463" s="209">
        <f>IF(BB2463="S",IF(AND(S2463&lt;&gt;"",R2463&lt;&gt;""),S2463-R2463,0),0)</f>
        <v>0</v>
      </c>
      <c r="AZ2463" s="209">
        <f>IF(BB2463="S",IF(Q2463="1. Aceitou o programa",IF(OR(X2463="Não se Aplica",X2463=""),IF(OR(W2463="Não se Aplica",W2463=""),0,W2463-V2463),AVERAGE(X2463-W2463,W2463-V2463)),0),0)</f>
        <v>0</v>
      </c>
      <c r="BA2463" s="209">
        <f>IF(BB2463="S",IF(AND(Q2463="1. Aceitou o programa",AH2463="Realizada"),IFERROR(IF(AG2463="",0,AG2463-R2463),0),0),0)</f>
        <v>0</v>
      </c>
      <c r="BB2463" s="209" t="str">
        <f>_xlfn.XLOOKUP(U2463,'Lista Suspensa'!$AA$20:$AA$23,'Lista Suspensa'!$AB$20:$AB$23,"N/A")</f>
        <v>S</v>
      </c>
    </row>
    <row r="2464" spans="1:54" ht="12" customHeight="1">
      <c r="A2464" s="151" t="s">
        <v>67</v>
      </c>
      <c r="B2464" s="152">
        <v>46153</v>
      </c>
      <c r="C2464" s="153" t="s">
        <v>297</v>
      </c>
      <c r="D2464" s="153" t="s">
        <v>455</v>
      </c>
      <c r="E2464" s="244">
        <v>95791658</v>
      </c>
      <c r="F2464" s="144" t="s">
        <v>4950</v>
      </c>
      <c r="G2464" s="230"/>
      <c r="H2464" s="154">
        <v>35081</v>
      </c>
      <c r="I2464" s="153">
        <v>30</v>
      </c>
      <c r="J2464" s="148" t="s">
        <v>70</v>
      </c>
      <c r="K2464" s="153" t="s">
        <v>59</v>
      </c>
      <c r="L2464" s="153"/>
      <c r="M2464" s="153"/>
      <c r="N2464" s="153">
        <v>500</v>
      </c>
      <c r="O2464" s="155">
        <v>11937772708</v>
      </c>
      <c r="P2464" s="156" t="s">
        <v>60</v>
      </c>
      <c r="Q2464" s="157" t="s">
        <v>110</v>
      </c>
      <c r="R2464" s="158">
        <v>46155</v>
      </c>
      <c r="S2464" s="159"/>
      <c r="T2464" s="159" t="s">
        <v>62</v>
      </c>
      <c r="U2464" s="159" t="s">
        <v>111</v>
      </c>
      <c r="V2464" s="154">
        <v>46155</v>
      </c>
      <c r="W2464" s="154"/>
      <c r="X2464" s="154"/>
      <c r="Y2464" s="160" t="s">
        <v>99</v>
      </c>
      <c r="Z2464" s="160" t="s">
        <v>128</v>
      </c>
      <c r="AA2464" s="153">
        <v>86.5</v>
      </c>
      <c r="AB2464" s="153">
        <v>1.61</v>
      </c>
      <c r="AC2464" s="182">
        <f t="shared" si="78"/>
        <v>33.370626133251029</v>
      </c>
      <c r="AD2464" s="153" t="str">
        <f t="shared" si="79"/>
        <v>OBESIDADE I</v>
      </c>
      <c r="AE2464" s="233" t="s">
        <v>66</v>
      </c>
      <c r="AF2464" s="153"/>
      <c r="AG2464" s="159"/>
      <c r="AH2464" s="153"/>
      <c r="AI2464" s="161"/>
      <c r="AJ2464" s="153"/>
      <c r="AK2464" s="153"/>
      <c r="AL2464" s="207" t="s">
        <v>136</v>
      </c>
      <c r="AM2464" s="207"/>
      <c r="AN2464" s="207"/>
      <c r="AO2464" s="207" t="str">
        <f ca="1">IF(R2464="","",IF(R2464&gt;TODAY(),"0 meses",DATEDIF(R2464,TODAY(),"m") &amp; " meses"))</f>
        <v>0 meses</v>
      </c>
      <c r="AP2464" s="147" t="s">
        <v>4751</v>
      </c>
      <c r="AQ2464" s="147" t="s">
        <v>67</v>
      </c>
      <c r="AR2464" s="147"/>
      <c r="AS2464" s="209" t="s">
        <v>68</v>
      </c>
      <c r="AT2464" s="223" t="str">
        <f>MONTH(B2464)&amp;"/"&amp;YEAR(B2464)</f>
        <v>5/2026</v>
      </c>
      <c r="AU2464" s="223">
        <f>WEEKNUM(B2464)-WEEKNUM(EOMONTH(B2464,-1)+1)+1</f>
        <v>3</v>
      </c>
      <c r="AV2464" s="209" t="str">
        <f>MONTH(R2464)&amp;"/"&amp;YEAR(R2464)</f>
        <v>5/2026</v>
      </c>
      <c r="AW2464" s="209">
        <f>WEEKNUM(R2464)-WEEKNUM(EOMONTH(R2464,-1)+1)+1</f>
        <v>3</v>
      </c>
      <c r="AX2464" s="209">
        <f>IF(BB2464="S",IF(Q2464="1. Aceitou o programa",R2464-B2464,0),0)</f>
        <v>2</v>
      </c>
      <c r="AY2464" s="209">
        <f>IF(BB2464="S",IF(AND(S2464&lt;&gt;"",R2464&lt;&gt;""),S2464-R2464,0),0)</f>
        <v>0</v>
      </c>
      <c r="AZ2464" s="209">
        <f>IF(BB2464="S",IF(Q2464="1. Aceitou o programa",IF(OR(X2464="Não se Aplica",X2464=""),IF(OR(W2464="Não se Aplica",W2464=""),0,W2464-V2464),AVERAGE(X2464-W2464,W2464-V2464)),0),0)</f>
        <v>0</v>
      </c>
      <c r="BA2464" s="209">
        <f>IF(BB2464="S",IF(AND(Q2464="1. Aceitou o programa",AH2464="Realizada"),IFERROR(IF(AG2464="",0,AG2464-R2464),0),0),0)</f>
        <v>0</v>
      </c>
      <c r="BB2464" s="209" t="str">
        <f>_xlfn.XLOOKUP(U2464,'Lista Suspensa'!$AA$20:$AA$23,'Lista Suspensa'!$AB$20:$AB$23,"N/A")</f>
        <v>S</v>
      </c>
    </row>
    <row r="2465" spans="1:54" ht="12" customHeight="1">
      <c r="A2465" s="151" t="s">
        <v>67</v>
      </c>
      <c r="B2465" s="152">
        <v>46153</v>
      </c>
      <c r="C2465" s="153" t="s">
        <v>297</v>
      </c>
      <c r="D2465" s="153" t="s">
        <v>455</v>
      </c>
      <c r="E2465" s="244">
        <v>86175030</v>
      </c>
      <c r="F2465" s="144" t="s">
        <v>4951</v>
      </c>
      <c r="G2465" s="230"/>
      <c r="H2465" s="154">
        <v>22327</v>
      </c>
      <c r="I2465" s="153">
        <v>65</v>
      </c>
      <c r="J2465" s="148" t="s">
        <v>70</v>
      </c>
      <c r="K2465" s="153" t="s">
        <v>59</v>
      </c>
      <c r="L2465" s="153"/>
      <c r="M2465" s="153"/>
      <c r="N2465" s="153">
        <v>450</v>
      </c>
      <c r="O2465" s="155" t="s">
        <v>4952</v>
      </c>
      <c r="P2465" s="156" t="s">
        <v>60</v>
      </c>
      <c r="Q2465" s="157" t="s">
        <v>110</v>
      </c>
      <c r="R2465" s="158">
        <v>46155</v>
      </c>
      <c r="S2465" s="159"/>
      <c r="T2465" s="159" t="s">
        <v>62</v>
      </c>
      <c r="U2465" s="159" t="s">
        <v>111</v>
      </c>
      <c r="V2465" s="154">
        <v>46155</v>
      </c>
      <c r="W2465" s="154"/>
      <c r="X2465" s="154"/>
      <c r="Y2465" s="160" t="s">
        <v>99</v>
      </c>
      <c r="Z2465" s="160" t="s">
        <v>128</v>
      </c>
      <c r="AA2465" s="153">
        <v>102.5</v>
      </c>
      <c r="AB2465" s="153">
        <v>1.6</v>
      </c>
      <c r="AC2465" s="182">
        <f t="shared" si="78"/>
        <v>40.039062499999993</v>
      </c>
      <c r="AD2465" s="153" t="str">
        <f t="shared" si="79"/>
        <v>OBESIDADE III</v>
      </c>
      <c r="AE2465" s="233" t="s">
        <v>66</v>
      </c>
      <c r="AF2465" s="153"/>
      <c r="AG2465" s="159"/>
      <c r="AH2465" s="153"/>
      <c r="AI2465" s="161"/>
      <c r="AJ2465" s="153"/>
      <c r="AK2465" s="153"/>
      <c r="AL2465" s="207" t="s">
        <v>131</v>
      </c>
      <c r="AM2465" s="207"/>
      <c r="AN2465" s="207"/>
      <c r="AO2465" s="207" t="str">
        <f ca="1">IF(R2465="","",IF(R2465&gt;TODAY(),"0 meses",DATEDIF(R2465,TODAY(),"m") &amp; " meses"))</f>
        <v>0 meses</v>
      </c>
      <c r="AP2465" s="147" t="s">
        <v>4751</v>
      </c>
      <c r="AQ2465" s="147" t="s">
        <v>67</v>
      </c>
      <c r="AR2465" s="147"/>
      <c r="AS2465" s="209" t="s">
        <v>68</v>
      </c>
      <c r="AT2465" s="223" t="str">
        <f>MONTH(B2465)&amp;"/"&amp;YEAR(B2465)</f>
        <v>5/2026</v>
      </c>
      <c r="AU2465" s="223">
        <f>WEEKNUM(B2465)-WEEKNUM(EOMONTH(B2465,-1)+1)+1</f>
        <v>3</v>
      </c>
      <c r="AV2465" s="209" t="str">
        <f>MONTH(R2465)&amp;"/"&amp;YEAR(R2465)</f>
        <v>5/2026</v>
      </c>
      <c r="AW2465" s="209">
        <f>WEEKNUM(R2465)-WEEKNUM(EOMONTH(R2465,-1)+1)+1</f>
        <v>3</v>
      </c>
      <c r="AX2465" s="209">
        <f>IF(BB2465="S",IF(Q2465="1. Aceitou o programa",R2465-B2465,0),0)</f>
        <v>2</v>
      </c>
      <c r="AY2465" s="209">
        <f>IF(BB2465="S",IF(AND(S2465&lt;&gt;"",R2465&lt;&gt;""),S2465-R2465,0),0)</f>
        <v>0</v>
      </c>
      <c r="AZ2465" s="209">
        <f>IF(BB2465="S",IF(Q2465="1. Aceitou o programa",IF(OR(X2465="Não se Aplica",X2465=""),IF(OR(W2465="Não se Aplica",W2465=""),0,W2465-V2465),AVERAGE(X2465-W2465,W2465-V2465)),0),0)</f>
        <v>0</v>
      </c>
      <c r="BA2465" s="209">
        <f>IF(BB2465="S",IF(AND(Q2465="1. Aceitou o programa",AH2465="Realizada"),IFERROR(IF(AG2465="",0,AG2465-R2465),0),0),0)</f>
        <v>0</v>
      </c>
      <c r="BB2465" s="209" t="str">
        <f>_xlfn.XLOOKUP(U2465,'Lista Suspensa'!$AA$20:$AA$23,'Lista Suspensa'!$AB$20:$AB$23,"N/A")</f>
        <v>S</v>
      </c>
    </row>
    <row r="2466" spans="1:54" ht="12" customHeight="1">
      <c r="A2466" s="151" t="s">
        <v>67</v>
      </c>
      <c r="B2466" s="152">
        <v>46153</v>
      </c>
      <c r="C2466" s="153" t="s">
        <v>297</v>
      </c>
      <c r="D2466" s="153" t="s">
        <v>455</v>
      </c>
      <c r="E2466" s="244">
        <v>74401303</v>
      </c>
      <c r="F2466" s="144" t="s">
        <v>4953</v>
      </c>
      <c r="G2466" s="230"/>
      <c r="H2466" s="154">
        <v>22467</v>
      </c>
      <c r="I2466" s="153">
        <v>64</v>
      </c>
      <c r="J2466" s="148" t="s">
        <v>70</v>
      </c>
      <c r="K2466" s="153" t="s">
        <v>101</v>
      </c>
      <c r="L2466" s="153"/>
      <c r="M2466" s="153"/>
      <c r="N2466" s="153">
        <v>400</v>
      </c>
      <c r="O2466" s="155">
        <v>21998586977</v>
      </c>
      <c r="P2466" s="156" t="s">
        <v>60</v>
      </c>
      <c r="Q2466" s="157" t="s">
        <v>110</v>
      </c>
      <c r="R2466" s="158">
        <v>46155</v>
      </c>
      <c r="S2466" s="159"/>
      <c r="T2466" s="159" t="s">
        <v>62</v>
      </c>
      <c r="U2466" s="159" t="s">
        <v>111</v>
      </c>
      <c r="V2466" s="154">
        <v>46155</v>
      </c>
      <c r="W2466" s="154"/>
      <c r="X2466" s="154"/>
      <c r="Y2466" s="160" t="s">
        <v>99</v>
      </c>
      <c r="Z2466" s="160" t="s">
        <v>65</v>
      </c>
      <c r="AA2466" s="153"/>
      <c r="AB2466" s="153"/>
      <c r="AC2466" s="182" t="e">
        <f t="shared" si="78"/>
        <v>#DIV/0!</v>
      </c>
      <c r="AD2466" s="153" t="e">
        <f t="shared" si="79"/>
        <v>#DIV/0!</v>
      </c>
      <c r="AE2466" s="233" t="s">
        <v>66</v>
      </c>
      <c r="AF2466" s="153"/>
      <c r="AG2466" s="159"/>
      <c r="AH2466" s="153"/>
      <c r="AI2466" s="161"/>
      <c r="AJ2466" s="153"/>
      <c r="AK2466" s="153"/>
      <c r="AL2466" s="207"/>
      <c r="AM2466" s="207"/>
      <c r="AN2466" s="207"/>
      <c r="AO2466" s="207" t="str">
        <f ca="1">IF(R2466="","",IF(R2466&gt;TODAY(),"0 meses",DATEDIF(R2466,TODAY(),"m") &amp; " meses"))</f>
        <v>0 meses</v>
      </c>
      <c r="AP2466" s="147" t="s">
        <v>4751</v>
      </c>
      <c r="AQ2466" s="147" t="s">
        <v>67</v>
      </c>
      <c r="AR2466" s="147"/>
      <c r="AS2466" s="209" t="s">
        <v>68</v>
      </c>
      <c r="AT2466" s="223" t="str">
        <f>MONTH(B2466)&amp;"/"&amp;YEAR(B2466)</f>
        <v>5/2026</v>
      </c>
      <c r="AU2466" s="223">
        <f>WEEKNUM(B2466)-WEEKNUM(EOMONTH(B2466,-1)+1)+1</f>
        <v>3</v>
      </c>
      <c r="AV2466" s="209" t="str">
        <f>MONTH(R2466)&amp;"/"&amp;YEAR(R2466)</f>
        <v>5/2026</v>
      </c>
      <c r="AW2466" s="209">
        <f>WEEKNUM(R2466)-WEEKNUM(EOMONTH(R2466,-1)+1)+1</f>
        <v>3</v>
      </c>
      <c r="AX2466" s="209">
        <f>IF(BB2466="S",IF(Q2466="1. Aceitou o programa",R2466-B2466,0),0)</f>
        <v>2</v>
      </c>
      <c r="AY2466" s="209">
        <f>IF(BB2466="S",IF(AND(S2466&lt;&gt;"",R2466&lt;&gt;""),S2466-R2466,0),0)</f>
        <v>0</v>
      </c>
      <c r="AZ2466" s="209">
        <f>IF(BB2466="S",IF(Q2466="1. Aceitou o programa",IF(OR(X2466="Não se Aplica",X2466=""),IF(OR(W2466="Não se Aplica",W2466=""),0,W2466-V2466),AVERAGE(X2466-W2466,W2466-V2466)),0),0)</f>
        <v>0</v>
      </c>
      <c r="BA2466" s="209">
        <f>IF(BB2466="S",IF(AND(Q2466="1. Aceitou o programa",AH2466="Realizada"),IFERROR(IF(AG2466="",0,AG2466-R2466),0),0),0)</f>
        <v>0</v>
      </c>
      <c r="BB2466" s="209" t="str">
        <f>_xlfn.XLOOKUP(U2466,'Lista Suspensa'!$AA$20:$AA$23,'Lista Suspensa'!$AB$20:$AB$23,"N/A")</f>
        <v>S</v>
      </c>
    </row>
    <row r="2467" spans="1:54" ht="12" customHeight="1">
      <c r="A2467" s="151" t="s">
        <v>67</v>
      </c>
      <c r="B2467" s="152">
        <v>46153</v>
      </c>
      <c r="C2467" s="153" t="s">
        <v>297</v>
      </c>
      <c r="D2467" s="153" t="s">
        <v>455</v>
      </c>
      <c r="E2467" s="244">
        <v>85915280</v>
      </c>
      <c r="F2467" s="144" t="s">
        <v>4954</v>
      </c>
      <c r="G2467" s="230"/>
      <c r="H2467" s="154">
        <v>30535</v>
      </c>
      <c r="I2467" s="153">
        <v>42</v>
      </c>
      <c r="J2467" s="148" t="s">
        <v>70</v>
      </c>
      <c r="K2467" s="153" t="s">
        <v>59</v>
      </c>
      <c r="L2467" s="153"/>
      <c r="M2467" s="153"/>
      <c r="N2467" s="153">
        <v>750</v>
      </c>
      <c r="O2467" s="155" t="s">
        <v>4955</v>
      </c>
      <c r="P2467" s="156" t="s">
        <v>60</v>
      </c>
      <c r="Q2467" s="157" t="s">
        <v>110</v>
      </c>
      <c r="R2467" s="158">
        <v>46155</v>
      </c>
      <c r="S2467" s="159"/>
      <c r="T2467" s="159" t="s">
        <v>62</v>
      </c>
      <c r="U2467" s="159" t="s">
        <v>111</v>
      </c>
      <c r="V2467" s="154">
        <v>46155</v>
      </c>
      <c r="W2467" s="154"/>
      <c r="X2467" s="154"/>
      <c r="Y2467" s="160" t="s">
        <v>99</v>
      </c>
      <c r="Z2467" s="160" t="s">
        <v>65</v>
      </c>
      <c r="AA2467" s="153"/>
      <c r="AB2467" s="153"/>
      <c r="AC2467" s="182" t="e">
        <f t="shared" si="78"/>
        <v>#DIV/0!</v>
      </c>
      <c r="AD2467" s="153" t="e">
        <f t="shared" si="79"/>
        <v>#DIV/0!</v>
      </c>
      <c r="AE2467" s="233" t="s">
        <v>66</v>
      </c>
      <c r="AF2467" s="153"/>
      <c r="AG2467" s="159"/>
      <c r="AH2467" s="153"/>
      <c r="AI2467" s="161"/>
      <c r="AJ2467" s="153"/>
      <c r="AK2467" s="153"/>
      <c r="AL2467" s="207"/>
      <c r="AM2467" s="207"/>
      <c r="AN2467" s="207"/>
      <c r="AO2467" s="207" t="str">
        <f ca="1">IF(R2467="","",IF(R2467&gt;TODAY(),"0 meses",DATEDIF(R2467,TODAY(),"m") &amp; " meses"))</f>
        <v>0 meses</v>
      </c>
      <c r="AP2467" s="147" t="s">
        <v>4751</v>
      </c>
      <c r="AQ2467" s="147" t="s">
        <v>67</v>
      </c>
      <c r="AR2467" s="147"/>
      <c r="AS2467" s="209" t="s">
        <v>68</v>
      </c>
      <c r="AT2467" s="223" t="str">
        <f>MONTH(B2467)&amp;"/"&amp;YEAR(B2467)</f>
        <v>5/2026</v>
      </c>
      <c r="AU2467" s="223">
        <f>WEEKNUM(B2467)-WEEKNUM(EOMONTH(B2467,-1)+1)+1</f>
        <v>3</v>
      </c>
      <c r="AV2467" s="209" t="str">
        <f>MONTH(R2467)&amp;"/"&amp;YEAR(R2467)</f>
        <v>5/2026</v>
      </c>
      <c r="AW2467" s="209">
        <f>WEEKNUM(R2467)-WEEKNUM(EOMONTH(R2467,-1)+1)+1</f>
        <v>3</v>
      </c>
      <c r="AX2467" s="209">
        <f>IF(BB2467="S",IF(Q2467="1. Aceitou o programa",R2467-B2467,0),0)</f>
        <v>2</v>
      </c>
      <c r="AY2467" s="209">
        <f>IF(BB2467="S",IF(AND(S2467&lt;&gt;"",R2467&lt;&gt;""),S2467-R2467,0),0)</f>
        <v>0</v>
      </c>
      <c r="AZ2467" s="209">
        <f>IF(BB2467="S",IF(Q2467="1. Aceitou o programa",IF(OR(X2467="Não se Aplica",X2467=""),IF(OR(W2467="Não se Aplica",W2467=""),0,W2467-V2467),AVERAGE(X2467-W2467,W2467-V2467)),0),0)</f>
        <v>0</v>
      </c>
      <c r="BA2467" s="209">
        <f>IF(BB2467="S",IF(AND(Q2467="1. Aceitou o programa",AH2467="Realizada"),IFERROR(IF(AG2467="",0,AG2467-R2467),0),0),0)</f>
        <v>0</v>
      </c>
      <c r="BB2467" s="209" t="str">
        <f>_xlfn.XLOOKUP(U2467,'Lista Suspensa'!$AA$20:$AA$23,'Lista Suspensa'!$AB$20:$AB$23,"N/A")</f>
        <v>S</v>
      </c>
    </row>
    <row r="2468" spans="1:54" ht="12" customHeight="1">
      <c r="A2468" s="151" t="s">
        <v>67</v>
      </c>
      <c r="B2468" s="152">
        <v>46153</v>
      </c>
      <c r="C2468" s="153" t="s">
        <v>297</v>
      </c>
      <c r="D2468" s="153" t="s">
        <v>455</v>
      </c>
      <c r="E2468" s="244">
        <v>84607473</v>
      </c>
      <c r="F2468" s="144" t="s">
        <v>4956</v>
      </c>
      <c r="G2468" s="230"/>
      <c r="H2468" s="154">
        <v>32599</v>
      </c>
      <c r="I2468" s="153">
        <v>37</v>
      </c>
      <c r="J2468" s="148" t="s">
        <v>70</v>
      </c>
      <c r="K2468" s="153" t="s">
        <v>59</v>
      </c>
      <c r="L2468" s="153"/>
      <c r="M2468" s="153"/>
      <c r="N2468" s="153">
        <v>380</v>
      </c>
      <c r="O2468" s="155" t="s">
        <v>4957</v>
      </c>
      <c r="P2468" s="156" t="s">
        <v>60</v>
      </c>
      <c r="Q2468" s="157" t="s">
        <v>110</v>
      </c>
      <c r="R2468" s="158">
        <v>46155</v>
      </c>
      <c r="S2468" s="159"/>
      <c r="T2468" s="159" t="s">
        <v>62</v>
      </c>
      <c r="U2468" s="159" t="s">
        <v>111</v>
      </c>
      <c r="V2468" s="154">
        <v>46155</v>
      </c>
      <c r="W2468" s="154"/>
      <c r="X2468" s="154"/>
      <c r="Y2468" s="160" t="s">
        <v>99</v>
      </c>
      <c r="Z2468" s="160" t="s">
        <v>65</v>
      </c>
      <c r="AA2468" s="153"/>
      <c r="AB2468" s="153"/>
      <c r="AC2468" s="182" t="e">
        <f t="shared" si="78"/>
        <v>#DIV/0!</v>
      </c>
      <c r="AD2468" s="153" t="e">
        <f t="shared" si="79"/>
        <v>#DIV/0!</v>
      </c>
      <c r="AE2468" s="233" t="s">
        <v>66</v>
      </c>
      <c r="AF2468" s="153"/>
      <c r="AG2468" s="159"/>
      <c r="AH2468" s="153"/>
      <c r="AI2468" s="161"/>
      <c r="AJ2468" s="153"/>
      <c r="AK2468" s="153"/>
      <c r="AL2468" s="207"/>
      <c r="AM2468" s="207"/>
      <c r="AN2468" s="207"/>
      <c r="AO2468" s="207" t="str">
        <f ca="1">IF(R2468="","",IF(R2468&gt;TODAY(),"0 meses",DATEDIF(R2468,TODAY(),"m") &amp; " meses"))</f>
        <v>0 meses</v>
      </c>
      <c r="AP2468" s="147" t="s">
        <v>4751</v>
      </c>
      <c r="AQ2468" s="147" t="s">
        <v>67</v>
      </c>
      <c r="AR2468" s="147"/>
      <c r="AS2468" s="209" t="s">
        <v>68</v>
      </c>
      <c r="AT2468" s="223" t="str">
        <f>MONTH(B2468)&amp;"/"&amp;YEAR(B2468)</f>
        <v>5/2026</v>
      </c>
      <c r="AU2468" s="223">
        <f>WEEKNUM(B2468)-WEEKNUM(EOMONTH(B2468,-1)+1)+1</f>
        <v>3</v>
      </c>
      <c r="AV2468" s="209" t="str">
        <f>MONTH(R2468)&amp;"/"&amp;YEAR(R2468)</f>
        <v>5/2026</v>
      </c>
      <c r="AW2468" s="209">
        <f>WEEKNUM(R2468)-WEEKNUM(EOMONTH(R2468,-1)+1)+1</f>
        <v>3</v>
      </c>
      <c r="AX2468" s="209">
        <f>IF(BB2468="S",IF(Q2468="1. Aceitou o programa",R2468-B2468,0),0)</f>
        <v>2</v>
      </c>
      <c r="AY2468" s="209">
        <f>IF(BB2468="S",IF(AND(S2468&lt;&gt;"",R2468&lt;&gt;""),S2468-R2468,0),0)</f>
        <v>0</v>
      </c>
      <c r="AZ2468" s="209">
        <f>IF(BB2468="S",IF(Q2468="1. Aceitou o programa",IF(OR(X2468="Não se Aplica",X2468=""),IF(OR(W2468="Não se Aplica",W2468=""),0,W2468-V2468),AVERAGE(X2468-W2468,W2468-V2468)),0),0)</f>
        <v>0</v>
      </c>
      <c r="BA2468" s="209">
        <f>IF(BB2468="S",IF(AND(Q2468="1. Aceitou o programa",AH2468="Realizada"),IFERROR(IF(AG2468="",0,AG2468-R2468),0),0),0)</f>
        <v>0</v>
      </c>
      <c r="BB2468" s="209" t="str">
        <f>_xlfn.XLOOKUP(U2468,'Lista Suspensa'!$AA$20:$AA$23,'Lista Suspensa'!$AB$20:$AB$23,"N/A")</f>
        <v>S</v>
      </c>
    </row>
    <row r="2469" spans="1:54" ht="12" customHeight="1">
      <c r="A2469" s="151" t="s">
        <v>67</v>
      </c>
      <c r="B2469" s="152">
        <v>46122</v>
      </c>
      <c r="C2469" s="153" t="s">
        <v>122</v>
      </c>
      <c r="D2469" s="153" t="s">
        <v>471</v>
      </c>
      <c r="E2469" s="244">
        <v>93778908</v>
      </c>
      <c r="F2469" s="144" t="s">
        <v>4958</v>
      </c>
      <c r="G2469" s="230"/>
      <c r="H2469" s="154">
        <v>27758</v>
      </c>
      <c r="I2469" s="153">
        <v>50</v>
      </c>
      <c r="J2469" s="148" t="s">
        <v>70</v>
      </c>
      <c r="K2469" s="153" t="s">
        <v>101</v>
      </c>
      <c r="L2469" s="153"/>
      <c r="M2469" s="153"/>
      <c r="N2469" s="153">
        <v>75</v>
      </c>
      <c r="O2469" s="155">
        <v>21966434343</v>
      </c>
      <c r="P2469" s="156" t="s">
        <v>89</v>
      </c>
      <c r="Q2469" s="157" t="s">
        <v>110</v>
      </c>
      <c r="R2469" s="158">
        <v>46155</v>
      </c>
      <c r="S2469" s="159"/>
      <c r="T2469" s="159" t="s">
        <v>62</v>
      </c>
      <c r="U2469" s="159" t="s">
        <v>111</v>
      </c>
      <c r="V2469" s="154">
        <v>46139</v>
      </c>
      <c r="W2469" s="154" t="s">
        <v>126</v>
      </c>
      <c r="X2469" s="154" t="s">
        <v>126</v>
      </c>
      <c r="Y2469" s="160" t="s">
        <v>2881</v>
      </c>
      <c r="Z2469" s="160" t="s">
        <v>128</v>
      </c>
      <c r="AA2469" s="153"/>
      <c r="AB2469" s="153"/>
      <c r="AC2469" s="182" t="e">
        <f t="shared" si="78"/>
        <v>#DIV/0!</v>
      </c>
      <c r="AD2469" s="153" t="e">
        <f t="shared" si="79"/>
        <v>#DIV/0!</v>
      </c>
      <c r="AE2469" s="233" t="s">
        <v>66</v>
      </c>
      <c r="AF2469" s="153" t="s">
        <v>130</v>
      </c>
      <c r="AG2469" s="159"/>
      <c r="AH2469" s="153"/>
      <c r="AI2469" s="161"/>
      <c r="AJ2469" s="153"/>
      <c r="AK2469" s="153"/>
      <c r="AL2469" s="207"/>
      <c r="AM2469" s="207"/>
      <c r="AN2469" s="207"/>
      <c r="AO2469" s="207" t="str">
        <f ca="1">IF(R2469="","",IF(R2469&gt;TODAY(),"0 meses",DATEDIF(R2469,TODAY(),"m") &amp; " meses"))</f>
        <v>0 meses</v>
      </c>
      <c r="AP2469" s="147" t="s">
        <v>4751</v>
      </c>
      <c r="AQ2469" s="147" t="s">
        <v>67</v>
      </c>
      <c r="AR2469" s="147"/>
      <c r="AS2469" s="209" t="s">
        <v>68</v>
      </c>
      <c r="AT2469" s="223" t="str">
        <f>MONTH(B2469)&amp;"/"&amp;YEAR(B2469)</f>
        <v>4/2026</v>
      </c>
      <c r="AU2469" s="223">
        <f>WEEKNUM(B2469)-WEEKNUM(EOMONTH(B2469,-1)+1)+1</f>
        <v>2</v>
      </c>
      <c r="AV2469" s="209" t="str">
        <f>MONTH(R2469)&amp;"/"&amp;YEAR(R2469)</f>
        <v>5/2026</v>
      </c>
      <c r="AW2469" s="209">
        <f>WEEKNUM(R2469)-WEEKNUM(EOMONTH(R2469,-1)+1)+1</f>
        <v>3</v>
      </c>
      <c r="AX2469" s="209">
        <f>IF(BB2469="S",IF(Q2469="1. Aceitou o programa",R2469-B2469,0),0)</f>
        <v>33</v>
      </c>
      <c r="AY2469" s="209">
        <f>IF(BB2469="S",IF(AND(S2469&lt;&gt;"",R2469&lt;&gt;""),S2469-R2469,0),0)</f>
        <v>0</v>
      </c>
      <c r="AZ2469" s="209">
        <f>IF(BB2469="S",IF(Q2469="1. Aceitou o programa",IF(OR(X2469="Não se Aplica",X2469=""),IF(OR(W2469="Não se Aplica",W2469=""),0,W2469-V2469),AVERAGE(X2469-W2469,W2469-V2469)),0),0)</f>
        <v>0</v>
      </c>
      <c r="BA2469" s="209">
        <f>IF(BB2469="S",IF(AND(Q2469="1. Aceitou o programa",AH2469="Realizada"),IFERROR(IF(AG2469="",0,AG2469-R2469),0),0),0)</f>
        <v>0</v>
      </c>
      <c r="BB2469" s="209" t="str">
        <f>_xlfn.XLOOKUP(U2469,'Lista Suspensa'!$AA$20:$AA$23,'Lista Suspensa'!$AB$20:$AB$23,"N/A")</f>
        <v>S</v>
      </c>
    </row>
    <row r="2470" spans="1:54" ht="12" customHeight="1">
      <c r="A2470" s="151" t="s">
        <v>54</v>
      </c>
      <c r="B2470" s="152">
        <v>46083</v>
      </c>
      <c r="C2470" s="153" t="s">
        <v>55</v>
      </c>
      <c r="D2470" s="153" t="s">
        <v>56</v>
      </c>
      <c r="E2470" s="244">
        <v>78392267</v>
      </c>
      <c r="F2470" s="144" t="s">
        <v>4959</v>
      </c>
      <c r="G2470" s="230"/>
      <c r="H2470" s="154">
        <v>33505</v>
      </c>
      <c r="I2470" s="153">
        <v>34</v>
      </c>
      <c r="J2470" s="148" t="s">
        <v>70</v>
      </c>
      <c r="K2470" s="153"/>
      <c r="L2470" s="153"/>
      <c r="M2470" s="153"/>
      <c r="N2470" s="153">
        <v>600</v>
      </c>
      <c r="O2470" s="155" t="s">
        <v>4960</v>
      </c>
      <c r="P2470" s="156" t="s">
        <v>60</v>
      </c>
      <c r="Q2470" s="157" t="s">
        <v>110</v>
      </c>
      <c r="R2470" s="158">
        <v>46155</v>
      </c>
      <c r="S2470" s="159"/>
      <c r="T2470" s="159" t="s">
        <v>62</v>
      </c>
      <c r="U2470" s="159" t="s">
        <v>111</v>
      </c>
      <c r="V2470" s="154">
        <v>46113</v>
      </c>
      <c r="W2470" s="154">
        <v>46150</v>
      </c>
      <c r="X2470" s="154"/>
      <c r="Y2470" s="160" t="s">
        <v>4961</v>
      </c>
      <c r="Z2470" s="160" t="s">
        <v>65</v>
      </c>
      <c r="AA2470" s="153"/>
      <c r="AB2470" s="153"/>
      <c r="AC2470" s="182" t="e">
        <f t="shared" si="78"/>
        <v>#DIV/0!</v>
      </c>
      <c r="AD2470" s="153" t="e">
        <f t="shared" si="79"/>
        <v>#DIV/0!</v>
      </c>
      <c r="AE2470" s="233" t="s">
        <v>66</v>
      </c>
      <c r="AF2470" s="153"/>
      <c r="AG2470" s="159"/>
      <c r="AH2470" s="153"/>
      <c r="AI2470" s="161"/>
      <c r="AJ2470" s="153"/>
      <c r="AK2470" s="153"/>
      <c r="AL2470" s="207"/>
      <c r="AM2470" s="207"/>
      <c r="AN2470" s="207"/>
      <c r="AO2470" s="207" t="str">
        <f ca="1">IF(R2470="","",IF(R2470&gt;TODAY(),"0 meses",DATEDIF(R2470,TODAY(),"m") &amp; " meses"))</f>
        <v>0 meses</v>
      </c>
      <c r="AP2470" s="147" t="s">
        <v>4751</v>
      </c>
      <c r="AQ2470" s="147" t="s">
        <v>67</v>
      </c>
      <c r="AR2470" s="147"/>
      <c r="AS2470" s="209" t="s">
        <v>68</v>
      </c>
      <c r="AT2470" s="223" t="str">
        <f>MONTH(B2470)&amp;"/"&amp;YEAR(B2470)</f>
        <v>3/2026</v>
      </c>
      <c r="AU2470" s="223">
        <f>WEEKNUM(B2470)-WEEKNUM(EOMONTH(B2470,-1)+1)+1</f>
        <v>1</v>
      </c>
      <c r="AV2470" s="209" t="str">
        <f>MONTH(R2470)&amp;"/"&amp;YEAR(R2470)</f>
        <v>5/2026</v>
      </c>
      <c r="AW2470" s="209">
        <f>WEEKNUM(R2470)-WEEKNUM(EOMONTH(R2470,-1)+1)+1</f>
        <v>3</v>
      </c>
      <c r="AX2470" s="209">
        <f>IF(BB2470="S",IF(Q2470="1. Aceitou o programa",R2470-B2470,0),0)</f>
        <v>72</v>
      </c>
      <c r="AY2470" s="209">
        <f>IF(BB2470="S",IF(AND(S2470&lt;&gt;"",R2470&lt;&gt;""),S2470-R2470,0),0)</f>
        <v>0</v>
      </c>
      <c r="AZ2470" s="209">
        <f>IF(BB2470="S",IF(Q2470="1. Aceitou o programa",IF(OR(X2470="Não se Aplica",X2470=""),IF(OR(W2470="Não se Aplica",W2470=""),0,W2470-V2470),AVERAGE(X2470-W2470,W2470-V2470)),0),0)</f>
        <v>37</v>
      </c>
      <c r="BA2470" s="209">
        <f>IF(BB2470="S",IF(AND(Q2470="1. Aceitou o programa",AH2470="Realizada"),IFERROR(IF(AG2470="",0,AG2470-R2470),0),0),0)</f>
        <v>0</v>
      </c>
      <c r="BB2470" s="209" t="str">
        <f>_xlfn.XLOOKUP(U2470,'Lista Suspensa'!$AA$20:$AA$23,'Lista Suspensa'!$AB$20:$AB$23,"N/A")</f>
        <v>S</v>
      </c>
    </row>
    <row r="2471" spans="1:54" ht="12" customHeight="1">
      <c r="A2471" s="151" t="s">
        <v>54</v>
      </c>
      <c r="B2471" s="152">
        <v>46112</v>
      </c>
      <c r="C2471" s="153" t="s">
        <v>55</v>
      </c>
      <c r="D2471" s="153" t="s">
        <v>56</v>
      </c>
      <c r="E2471" s="244">
        <v>93995117</v>
      </c>
      <c r="F2471" s="144" t="s">
        <v>4962</v>
      </c>
      <c r="G2471" s="230"/>
      <c r="H2471" s="154">
        <v>33789</v>
      </c>
      <c r="I2471" s="153">
        <v>33</v>
      </c>
      <c r="J2471" s="148" t="s">
        <v>70</v>
      </c>
      <c r="K2471" s="153"/>
      <c r="L2471" s="153"/>
      <c r="M2471" s="153"/>
      <c r="N2471" s="153"/>
      <c r="O2471" s="155">
        <v>21983073608</v>
      </c>
      <c r="P2471" s="156" t="s">
        <v>60</v>
      </c>
      <c r="Q2471" s="157" t="s">
        <v>110</v>
      </c>
      <c r="R2471" s="158">
        <v>46155</v>
      </c>
      <c r="S2471" s="159"/>
      <c r="T2471" s="159" t="s">
        <v>62</v>
      </c>
      <c r="U2471" s="159" t="s">
        <v>111</v>
      </c>
      <c r="V2471" s="154">
        <v>46149</v>
      </c>
      <c r="W2471" s="154"/>
      <c r="X2471" s="154"/>
      <c r="Y2471" s="160" t="s">
        <v>3187</v>
      </c>
      <c r="Z2471" s="160" t="s">
        <v>65</v>
      </c>
      <c r="AA2471" s="153"/>
      <c r="AB2471" s="153"/>
      <c r="AC2471" s="182" t="e">
        <f t="shared" si="78"/>
        <v>#DIV/0!</v>
      </c>
      <c r="AD2471" s="153" t="e">
        <f t="shared" si="79"/>
        <v>#DIV/0!</v>
      </c>
      <c r="AE2471" s="233" t="s">
        <v>66</v>
      </c>
      <c r="AF2471" s="153"/>
      <c r="AG2471" s="159"/>
      <c r="AH2471" s="153"/>
      <c r="AI2471" s="161"/>
      <c r="AJ2471" s="153"/>
      <c r="AK2471" s="153"/>
      <c r="AL2471" s="207"/>
      <c r="AM2471" s="207"/>
      <c r="AN2471" s="207"/>
      <c r="AO2471" s="207" t="str">
        <f ca="1">IF(R2471="","",IF(R2471&gt;TODAY(),"0 meses",DATEDIF(R2471,TODAY(),"m") &amp; " meses"))</f>
        <v>0 meses</v>
      </c>
      <c r="AP2471" s="147" t="s">
        <v>4751</v>
      </c>
      <c r="AQ2471" s="147" t="s">
        <v>67</v>
      </c>
      <c r="AR2471" s="147"/>
      <c r="AS2471" s="209" t="s">
        <v>68</v>
      </c>
      <c r="AT2471" s="223" t="str">
        <f>MONTH(B2471)&amp;"/"&amp;YEAR(B2471)</f>
        <v>3/2026</v>
      </c>
      <c r="AU2471" s="223">
        <f>WEEKNUM(B2471)-WEEKNUM(EOMONTH(B2471,-1)+1)+1</f>
        <v>5</v>
      </c>
      <c r="AV2471" s="209" t="str">
        <f>MONTH(R2471)&amp;"/"&amp;YEAR(R2471)</f>
        <v>5/2026</v>
      </c>
      <c r="AW2471" s="209">
        <f>WEEKNUM(R2471)-WEEKNUM(EOMONTH(R2471,-1)+1)+1</f>
        <v>3</v>
      </c>
      <c r="AX2471" s="209">
        <f>IF(BB2471="S",IF(Q2471="1. Aceitou o programa",R2471-B2471,0),0)</f>
        <v>43</v>
      </c>
      <c r="AY2471" s="209">
        <f>IF(BB2471="S",IF(AND(S2471&lt;&gt;"",R2471&lt;&gt;""),S2471-R2471,0),0)</f>
        <v>0</v>
      </c>
      <c r="AZ2471" s="209">
        <f>IF(BB2471="S",IF(Q2471="1. Aceitou o programa",IF(OR(X2471="Não se Aplica",X2471=""),IF(OR(W2471="Não se Aplica",W2471=""),0,W2471-V2471),AVERAGE(X2471-W2471,W2471-V2471)),0),0)</f>
        <v>0</v>
      </c>
      <c r="BA2471" s="209">
        <f>IF(BB2471="S",IF(AND(Q2471="1. Aceitou o programa",AH2471="Realizada"),IFERROR(IF(AG2471="",0,AG2471-R2471),0),0),0)</f>
        <v>0</v>
      </c>
      <c r="BB2471" s="209" t="str">
        <f>_xlfn.XLOOKUP(U2471,'Lista Suspensa'!$AA$20:$AA$23,'Lista Suspensa'!$AB$20:$AB$23,"N/A")</f>
        <v>S</v>
      </c>
    </row>
    <row r="2472" spans="1:54" ht="12" customHeight="1">
      <c r="A2472" s="151" t="s">
        <v>54</v>
      </c>
      <c r="B2472" s="152">
        <v>46112</v>
      </c>
      <c r="C2472" s="153" t="s">
        <v>55</v>
      </c>
      <c r="D2472" s="153" t="s">
        <v>56</v>
      </c>
      <c r="E2472" s="244">
        <v>93461641</v>
      </c>
      <c r="F2472" s="144" t="s">
        <v>4963</v>
      </c>
      <c r="G2472" s="230"/>
      <c r="H2472" s="154">
        <v>34093</v>
      </c>
      <c r="I2472" s="153">
        <v>33</v>
      </c>
      <c r="J2472" s="148" t="s">
        <v>70</v>
      </c>
      <c r="K2472" s="153"/>
      <c r="L2472" s="153"/>
      <c r="M2472" s="153"/>
      <c r="N2472" s="153"/>
      <c r="O2472" s="155">
        <v>21985472746</v>
      </c>
      <c r="P2472" s="156" t="s">
        <v>60</v>
      </c>
      <c r="Q2472" s="157" t="s">
        <v>110</v>
      </c>
      <c r="R2472" s="158">
        <v>46155</v>
      </c>
      <c r="S2472" s="159"/>
      <c r="T2472" s="159" t="s">
        <v>62</v>
      </c>
      <c r="U2472" s="159" t="s">
        <v>111</v>
      </c>
      <c r="V2472" s="154">
        <v>46148</v>
      </c>
      <c r="W2472" s="154"/>
      <c r="X2472" s="154"/>
      <c r="Y2472" s="160" t="s">
        <v>3187</v>
      </c>
      <c r="Z2472" s="160" t="s">
        <v>65</v>
      </c>
      <c r="AA2472" s="153"/>
      <c r="AB2472" s="153"/>
      <c r="AC2472" s="182" t="e">
        <f t="shared" si="78"/>
        <v>#DIV/0!</v>
      </c>
      <c r="AD2472" s="153" t="e">
        <f t="shared" si="79"/>
        <v>#DIV/0!</v>
      </c>
      <c r="AE2472" s="233" t="s">
        <v>66</v>
      </c>
      <c r="AF2472" s="153"/>
      <c r="AG2472" s="159"/>
      <c r="AH2472" s="153"/>
      <c r="AI2472" s="161"/>
      <c r="AJ2472" s="153"/>
      <c r="AK2472" s="153"/>
      <c r="AL2472" s="207"/>
      <c r="AM2472" s="207"/>
      <c r="AN2472" s="207"/>
      <c r="AO2472" s="207" t="str">
        <f ca="1">IF(R2472="","",IF(R2472&gt;TODAY(),"0 meses",DATEDIF(R2472,TODAY(),"m") &amp; " meses"))</f>
        <v>0 meses</v>
      </c>
      <c r="AP2472" s="147" t="s">
        <v>4751</v>
      </c>
      <c r="AQ2472" s="147" t="s">
        <v>67</v>
      </c>
      <c r="AR2472" s="147"/>
      <c r="AS2472" s="209" t="s">
        <v>68</v>
      </c>
      <c r="AT2472" s="223" t="str">
        <f>MONTH(B2472)&amp;"/"&amp;YEAR(B2472)</f>
        <v>3/2026</v>
      </c>
      <c r="AU2472" s="223">
        <f>WEEKNUM(B2472)-WEEKNUM(EOMONTH(B2472,-1)+1)+1</f>
        <v>5</v>
      </c>
      <c r="AV2472" s="209" t="str">
        <f>MONTH(R2472)&amp;"/"&amp;YEAR(R2472)</f>
        <v>5/2026</v>
      </c>
      <c r="AW2472" s="209">
        <f>WEEKNUM(R2472)-WEEKNUM(EOMONTH(R2472,-1)+1)+1</f>
        <v>3</v>
      </c>
      <c r="AX2472" s="209">
        <f>IF(BB2472="S",IF(Q2472="1. Aceitou o programa",R2472-B2472,0),0)</f>
        <v>43</v>
      </c>
      <c r="AY2472" s="209">
        <f>IF(BB2472="S",IF(AND(S2472&lt;&gt;"",R2472&lt;&gt;""),S2472-R2472,0),0)</f>
        <v>0</v>
      </c>
      <c r="AZ2472" s="209">
        <f>IF(BB2472="S",IF(Q2472="1. Aceitou o programa",IF(OR(X2472="Não se Aplica",X2472=""),IF(OR(W2472="Não se Aplica",W2472=""),0,W2472-V2472),AVERAGE(X2472-W2472,W2472-V2472)),0),0)</f>
        <v>0</v>
      </c>
      <c r="BA2472" s="209">
        <f>IF(BB2472="S",IF(AND(Q2472="1. Aceitou o programa",AH2472="Realizada"),IFERROR(IF(AG2472="",0,AG2472-R2472),0),0),0)</f>
        <v>0</v>
      </c>
      <c r="BB2472" s="209" t="str">
        <f>_xlfn.XLOOKUP(U2472,'Lista Suspensa'!$AA$20:$AA$23,'Lista Suspensa'!$AB$20:$AB$23,"N/A")</f>
        <v>S</v>
      </c>
    </row>
    <row r="2473" spans="1:54" ht="12" customHeight="1">
      <c r="A2473" s="151" t="s">
        <v>54</v>
      </c>
      <c r="B2473" s="152">
        <v>46083</v>
      </c>
      <c r="C2473" s="153" t="s">
        <v>55</v>
      </c>
      <c r="D2473" s="153" t="s">
        <v>56</v>
      </c>
      <c r="E2473" s="244">
        <v>87386365</v>
      </c>
      <c r="F2473" s="144" t="s">
        <v>4964</v>
      </c>
      <c r="G2473" s="230"/>
      <c r="H2473" s="154">
        <v>22405</v>
      </c>
      <c r="I2473" s="153">
        <v>65</v>
      </c>
      <c r="J2473" s="148" t="s">
        <v>70</v>
      </c>
      <c r="K2473" s="153" t="s">
        <v>101</v>
      </c>
      <c r="L2473" s="153"/>
      <c r="M2473" s="153"/>
      <c r="N2473" s="153">
        <v>75</v>
      </c>
      <c r="O2473" s="155" t="s">
        <v>4965</v>
      </c>
      <c r="P2473" s="156" t="s">
        <v>60</v>
      </c>
      <c r="Q2473" s="157" t="s">
        <v>110</v>
      </c>
      <c r="R2473" s="158">
        <v>46155</v>
      </c>
      <c r="S2473" s="159"/>
      <c r="T2473" s="159" t="s">
        <v>62</v>
      </c>
      <c r="U2473" s="159" t="s">
        <v>111</v>
      </c>
      <c r="V2473" s="154">
        <v>46118</v>
      </c>
      <c r="W2473" s="154">
        <v>46150</v>
      </c>
      <c r="X2473" s="154"/>
      <c r="Y2473" s="160" t="s">
        <v>4966</v>
      </c>
      <c r="Z2473" s="160" t="s">
        <v>65</v>
      </c>
      <c r="AA2473" s="153"/>
      <c r="AB2473" s="153"/>
      <c r="AC2473" s="182" t="e">
        <f t="shared" si="78"/>
        <v>#DIV/0!</v>
      </c>
      <c r="AD2473" s="153" t="e">
        <f t="shared" si="79"/>
        <v>#DIV/0!</v>
      </c>
      <c r="AE2473" s="233" t="s">
        <v>66</v>
      </c>
      <c r="AF2473" s="153"/>
      <c r="AG2473" s="159"/>
      <c r="AH2473" s="153"/>
      <c r="AI2473" s="161"/>
      <c r="AJ2473" s="153"/>
      <c r="AK2473" s="153"/>
      <c r="AL2473" s="207"/>
      <c r="AM2473" s="207"/>
      <c r="AN2473" s="207"/>
      <c r="AO2473" s="207" t="str">
        <f ca="1">IF(R2473="","",IF(R2473&gt;TODAY(),"0 meses",DATEDIF(R2473,TODAY(),"m") &amp; " meses"))</f>
        <v>0 meses</v>
      </c>
      <c r="AP2473" s="147" t="s">
        <v>4751</v>
      </c>
      <c r="AQ2473" s="147" t="s">
        <v>67</v>
      </c>
      <c r="AR2473" s="147"/>
      <c r="AS2473" s="209" t="s">
        <v>68</v>
      </c>
      <c r="AT2473" s="223" t="str">
        <f>MONTH(B2473)&amp;"/"&amp;YEAR(B2473)</f>
        <v>3/2026</v>
      </c>
      <c r="AU2473" s="223">
        <f>WEEKNUM(B2473)-WEEKNUM(EOMONTH(B2473,-1)+1)+1</f>
        <v>1</v>
      </c>
      <c r="AV2473" s="209" t="str">
        <f>MONTH(R2473)&amp;"/"&amp;YEAR(R2473)</f>
        <v>5/2026</v>
      </c>
      <c r="AW2473" s="209">
        <f>WEEKNUM(R2473)-WEEKNUM(EOMONTH(R2473,-1)+1)+1</f>
        <v>3</v>
      </c>
      <c r="AX2473" s="209">
        <f>IF(BB2473="S",IF(Q2473="1. Aceitou o programa",R2473-B2473,0),0)</f>
        <v>72</v>
      </c>
      <c r="AY2473" s="209">
        <f>IF(BB2473="S",IF(AND(S2473&lt;&gt;"",R2473&lt;&gt;""),S2473-R2473,0),0)</f>
        <v>0</v>
      </c>
      <c r="AZ2473" s="209">
        <f>IF(BB2473="S",IF(Q2473="1. Aceitou o programa",IF(OR(X2473="Não se Aplica",X2473=""),IF(OR(W2473="Não se Aplica",W2473=""),0,W2473-V2473),AVERAGE(X2473-W2473,W2473-V2473)),0),0)</f>
        <v>32</v>
      </c>
      <c r="BA2473" s="209">
        <f>IF(BB2473="S",IF(AND(Q2473="1. Aceitou o programa",AH2473="Realizada"),IFERROR(IF(AG2473="",0,AG2473-R2473),0),0),0)</f>
        <v>0</v>
      </c>
      <c r="BB2473" s="209" t="str">
        <f>_xlfn.XLOOKUP(U2473,'Lista Suspensa'!$AA$20:$AA$23,'Lista Suspensa'!$AB$20:$AB$23,"N/A")</f>
        <v>S</v>
      </c>
    </row>
    <row r="2474" spans="1:54" ht="12" customHeight="1">
      <c r="A2474" s="151" t="s">
        <v>54</v>
      </c>
      <c r="B2474" s="152">
        <v>46083</v>
      </c>
      <c r="C2474" s="153" t="s">
        <v>55</v>
      </c>
      <c r="D2474" s="153" t="s">
        <v>56</v>
      </c>
      <c r="E2474" s="244">
        <v>86740087</v>
      </c>
      <c r="F2474" s="144" t="s">
        <v>4967</v>
      </c>
      <c r="G2474" s="230"/>
      <c r="H2474" s="154">
        <v>26366</v>
      </c>
      <c r="I2474" s="153">
        <v>54</v>
      </c>
      <c r="J2474" s="148" t="s">
        <v>58</v>
      </c>
      <c r="K2474" s="153" t="s">
        <v>101</v>
      </c>
      <c r="L2474" s="153"/>
      <c r="M2474" s="153"/>
      <c r="N2474" s="153">
        <v>75</v>
      </c>
      <c r="O2474" s="155">
        <v>21983998345</v>
      </c>
      <c r="P2474" s="156" t="s">
        <v>60</v>
      </c>
      <c r="Q2474" s="157" t="s">
        <v>110</v>
      </c>
      <c r="R2474" s="158">
        <v>46155</v>
      </c>
      <c r="S2474" s="159"/>
      <c r="T2474" s="159" t="s">
        <v>62</v>
      </c>
      <c r="U2474" s="159" t="s">
        <v>111</v>
      </c>
      <c r="V2474" s="154">
        <v>46118</v>
      </c>
      <c r="W2474" s="154">
        <v>46150</v>
      </c>
      <c r="X2474" s="154"/>
      <c r="Y2474" s="160" t="s">
        <v>4968</v>
      </c>
      <c r="Z2474" s="160" t="s">
        <v>65</v>
      </c>
      <c r="AA2474" s="153"/>
      <c r="AB2474" s="153"/>
      <c r="AC2474" s="182" t="e">
        <f t="shared" si="78"/>
        <v>#DIV/0!</v>
      </c>
      <c r="AD2474" s="153" t="e">
        <f t="shared" si="79"/>
        <v>#DIV/0!</v>
      </c>
      <c r="AE2474" s="233" t="s">
        <v>66</v>
      </c>
      <c r="AF2474" s="153"/>
      <c r="AG2474" s="159"/>
      <c r="AH2474" s="153"/>
      <c r="AI2474" s="161"/>
      <c r="AJ2474" s="153"/>
      <c r="AK2474" s="153"/>
      <c r="AL2474" s="207"/>
      <c r="AM2474" s="207"/>
      <c r="AN2474" s="207"/>
      <c r="AO2474" s="207" t="str">
        <f ca="1">IF(R2474="","",IF(R2474&gt;TODAY(),"0 meses",DATEDIF(R2474,TODAY(),"m") &amp; " meses"))</f>
        <v>0 meses</v>
      </c>
      <c r="AP2474" s="147" t="s">
        <v>4751</v>
      </c>
      <c r="AQ2474" s="147" t="s">
        <v>67</v>
      </c>
      <c r="AR2474" s="147"/>
      <c r="AS2474" s="209" t="s">
        <v>68</v>
      </c>
      <c r="AT2474" s="223" t="str">
        <f>MONTH(B2474)&amp;"/"&amp;YEAR(B2474)</f>
        <v>3/2026</v>
      </c>
      <c r="AU2474" s="223">
        <f>WEEKNUM(B2474)-WEEKNUM(EOMONTH(B2474,-1)+1)+1</f>
        <v>1</v>
      </c>
      <c r="AV2474" s="209" t="str">
        <f>MONTH(R2474)&amp;"/"&amp;YEAR(R2474)</f>
        <v>5/2026</v>
      </c>
      <c r="AW2474" s="209">
        <f>WEEKNUM(R2474)-WEEKNUM(EOMONTH(R2474,-1)+1)+1</f>
        <v>3</v>
      </c>
      <c r="AX2474" s="209">
        <f>IF(BB2474="S",IF(Q2474="1. Aceitou o programa",R2474-B2474,0),0)</f>
        <v>72</v>
      </c>
      <c r="AY2474" s="209">
        <f>IF(BB2474="S",IF(AND(S2474&lt;&gt;"",R2474&lt;&gt;""),S2474-R2474,0),0)</f>
        <v>0</v>
      </c>
      <c r="AZ2474" s="209">
        <f>IF(BB2474="S",IF(Q2474="1. Aceitou o programa",IF(OR(X2474="Não se Aplica",X2474=""),IF(OR(W2474="Não se Aplica",W2474=""),0,W2474-V2474),AVERAGE(X2474-W2474,W2474-V2474)),0),0)</f>
        <v>32</v>
      </c>
      <c r="BA2474" s="209">
        <f>IF(BB2474="S",IF(AND(Q2474="1. Aceitou o programa",AH2474="Realizada"),IFERROR(IF(AG2474="",0,AG2474-R2474),0),0),0)</f>
        <v>0</v>
      </c>
      <c r="BB2474" s="209" t="str">
        <f>_xlfn.XLOOKUP(U2474,'Lista Suspensa'!$AA$20:$AA$23,'Lista Suspensa'!$AB$20:$AB$23,"N/A")</f>
        <v>S</v>
      </c>
    </row>
    <row r="2475" spans="1:54" ht="12" customHeight="1">
      <c r="A2475" s="151" t="s">
        <v>54</v>
      </c>
      <c r="B2475" s="152">
        <v>46083</v>
      </c>
      <c r="C2475" s="153" t="s">
        <v>55</v>
      </c>
      <c r="D2475" s="153" t="s">
        <v>56</v>
      </c>
      <c r="E2475" s="244">
        <v>82596142</v>
      </c>
      <c r="F2475" s="144" t="s">
        <v>4969</v>
      </c>
      <c r="G2475" s="230"/>
      <c r="H2475" s="154">
        <v>26473</v>
      </c>
      <c r="I2475" s="153">
        <v>53</v>
      </c>
      <c r="J2475" s="148" t="s">
        <v>70</v>
      </c>
      <c r="K2475" s="153" t="s">
        <v>101</v>
      </c>
      <c r="L2475" s="153"/>
      <c r="M2475" s="153"/>
      <c r="N2475" s="153">
        <v>380</v>
      </c>
      <c r="O2475" s="155" t="s">
        <v>4970</v>
      </c>
      <c r="P2475" s="156" t="s">
        <v>60</v>
      </c>
      <c r="Q2475" s="157" t="s">
        <v>110</v>
      </c>
      <c r="R2475" s="158">
        <v>46155</v>
      </c>
      <c r="S2475" s="159"/>
      <c r="T2475" s="159" t="s">
        <v>62</v>
      </c>
      <c r="U2475" s="159" t="s">
        <v>111</v>
      </c>
      <c r="V2475" s="154">
        <v>46114</v>
      </c>
      <c r="W2475" s="154">
        <v>46150</v>
      </c>
      <c r="X2475" s="154"/>
      <c r="Y2475" s="160" t="s">
        <v>4971</v>
      </c>
      <c r="Z2475" s="160" t="s">
        <v>65</v>
      </c>
      <c r="AA2475" s="153"/>
      <c r="AB2475" s="153"/>
      <c r="AC2475" s="182" t="e">
        <f t="shared" si="78"/>
        <v>#DIV/0!</v>
      </c>
      <c r="AD2475" s="153" t="e">
        <f t="shared" si="79"/>
        <v>#DIV/0!</v>
      </c>
      <c r="AE2475" s="233" t="s">
        <v>66</v>
      </c>
      <c r="AF2475" s="153"/>
      <c r="AG2475" s="159"/>
      <c r="AH2475" s="153"/>
      <c r="AI2475" s="161"/>
      <c r="AJ2475" s="153"/>
      <c r="AK2475" s="153"/>
      <c r="AL2475" s="207"/>
      <c r="AM2475" s="207"/>
      <c r="AN2475" s="207"/>
      <c r="AO2475" s="207" t="str">
        <f ca="1">IF(R2475="","",IF(R2475&gt;TODAY(),"0 meses",DATEDIF(R2475,TODAY(),"m") &amp; " meses"))</f>
        <v>0 meses</v>
      </c>
      <c r="AP2475" s="147" t="s">
        <v>4751</v>
      </c>
      <c r="AQ2475" s="147" t="s">
        <v>67</v>
      </c>
      <c r="AR2475" s="147"/>
      <c r="AS2475" s="209" t="s">
        <v>68</v>
      </c>
      <c r="AT2475" s="223" t="str">
        <f>MONTH(B2475)&amp;"/"&amp;YEAR(B2475)</f>
        <v>3/2026</v>
      </c>
      <c r="AU2475" s="223">
        <f>WEEKNUM(B2475)-WEEKNUM(EOMONTH(B2475,-1)+1)+1</f>
        <v>1</v>
      </c>
      <c r="AV2475" s="209" t="str">
        <f>MONTH(R2475)&amp;"/"&amp;YEAR(R2475)</f>
        <v>5/2026</v>
      </c>
      <c r="AW2475" s="209">
        <f>WEEKNUM(R2475)-WEEKNUM(EOMONTH(R2475,-1)+1)+1</f>
        <v>3</v>
      </c>
      <c r="AX2475" s="209">
        <f>IF(BB2475="S",IF(Q2475="1. Aceitou o programa",R2475-B2475,0),0)</f>
        <v>72</v>
      </c>
      <c r="AY2475" s="209">
        <f>IF(BB2475="S",IF(AND(S2475&lt;&gt;"",R2475&lt;&gt;""),S2475-R2475,0),0)</f>
        <v>0</v>
      </c>
      <c r="AZ2475" s="209">
        <f>IF(BB2475="S",IF(Q2475="1. Aceitou o programa",IF(OR(X2475="Não se Aplica",X2475=""),IF(OR(W2475="Não se Aplica",W2475=""),0,W2475-V2475),AVERAGE(X2475-W2475,W2475-V2475)),0),0)</f>
        <v>36</v>
      </c>
      <c r="BA2475" s="209">
        <f>IF(BB2475="S",IF(AND(Q2475="1. Aceitou o programa",AH2475="Realizada"),IFERROR(IF(AG2475="",0,AG2475-R2475),0),0),0)</f>
        <v>0</v>
      </c>
      <c r="BB2475" s="209" t="str">
        <f>_xlfn.XLOOKUP(U2475,'Lista Suspensa'!$AA$20:$AA$23,'Lista Suspensa'!$AB$20:$AB$23,"N/A")</f>
        <v>S</v>
      </c>
    </row>
    <row r="2476" spans="1:54" ht="12" customHeight="1">
      <c r="A2476" s="151" t="s">
        <v>54</v>
      </c>
      <c r="B2476" s="152">
        <v>46083</v>
      </c>
      <c r="C2476" s="153" t="s">
        <v>55</v>
      </c>
      <c r="D2476" s="153" t="s">
        <v>56</v>
      </c>
      <c r="E2476" s="244">
        <v>82662811</v>
      </c>
      <c r="F2476" s="144" t="s">
        <v>4972</v>
      </c>
      <c r="G2476" s="230"/>
      <c r="H2476" s="154">
        <v>23609</v>
      </c>
      <c r="I2476" s="153">
        <v>61</v>
      </c>
      <c r="J2476" s="148" t="s">
        <v>70</v>
      </c>
      <c r="K2476" s="153" t="s">
        <v>59</v>
      </c>
      <c r="L2476" s="153"/>
      <c r="M2476" s="153"/>
      <c r="N2476" s="153">
        <v>40</v>
      </c>
      <c r="O2476" s="155" t="s">
        <v>4973</v>
      </c>
      <c r="P2476" s="156" t="s">
        <v>60</v>
      </c>
      <c r="Q2476" s="157" t="s">
        <v>110</v>
      </c>
      <c r="R2476" s="158">
        <v>46155</v>
      </c>
      <c r="S2476" s="159"/>
      <c r="T2476" s="159" t="s">
        <v>62</v>
      </c>
      <c r="U2476" s="159" t="s">
        <v>111</v>
      </c>
      <c r="V2476" s="154">
        <v>46114</v>
      </c>
      <c r="W2476" s="154">
        <v>46150</v>
      </c>
      <c r="X2476" s="154"/>
      <c r="Y2476" s="160" t="s">
        <v>4974</v>
      </c>
      <c r="Z2476" s="160" t="s">
        <v>65</v>
      </c>
      <c r="AA2476" s="153"/>
      <c r="AB2476" s="153"/>
      <c r="AC2476" s="182" t="e">
        <f t="shared" si="78"/>
        <v>#DIV/0!</v>
      </c>
      <c r="AD2476" s="153" t="e">
        <f t="shared" si="79"/>
        <v>#DIV/0!</v>
      </c>
      <c r="AE2476" s="233" t="s">
        <v>66</v>
      </c>
      <c r="AF2476" s="153"/>
      <c r="AG2476" s="159"/>
      <c r="AH2476" s="153"/>
      <c r="AI2476" s="161"/>
      <c r="AJ2476" s="153"/>
      <c r="AK2476" s="153"/>
      <c r="AL2476" s="207"/>
      <c r="AM2476" s="207"/>
      <c r="AN2476" s="207"/>
      <c r="AO2476" s="207" t="str">
        <f ca="1">IF(R2476="","",IF(R2476&gt;TODAY(),"0 meses",DATEDIF(R2476,TODAY(),"m") &amp; " meses"))</f>
        <v>0 meses</v>
      </c>
      <c r="AP2476" s="147" t="s">
        <v>4751</v>
      </c>
      <c r="AQ2476" s="147" t="s">
        <v>67</v>
      </c>
      <c r="AR2476" s="147"/>
      <c r="AS2476" s="209" t="s">
        <v>68</v>
      </c>
      <c r="AT2476" s="223" t="str">
        <f>MONTH(B2476)&amp;"/"&amp;YEAR(B2476)</f>
        <v>3/2026</v>
      </c>
      <c r="AU2476" s="223">
        <f>WEEKNUM(B2476)-WEEKNUM(EOMONTH(B2476,-1)+1)+1</f>
        <v>1</v>
      </c>
      <c r="AV2476" s="209" t="str">
        <f>MONTH(R2476)&amp;"/"&amp;YEAR(R2476)</f>
        <v>5/2026</v>
      </c>
      <c r="AW2476" s="209">
        <f>WEEKNUM(R2476)-WEEKNUM(EOMONTH(R2476,-1)+1)+1</f>
        <v>3</v>
      </c>
      <c r="AX2476" s="209">
        <f>IF(BB2476="S",IF(Q2476="1. Aceitou o programa",R2476-B2476,0),0)</f>
        <v>72</v>
      </c>
      <c r="AY2476" s="209">
        <f>IF(BB2476="S",IF(AND(S2476&lt;&gt;"",R2476&lt;&gt;""),S2476-R2476,0),0)</f>
        <v>0</v>
      </c>
      <c r="AZ2476" s="209">
        <f>IF(BB2476="S",IF(Q2476="1. Aceitou o programa",IF(OR(X2476="Não se Aplica",X2476=""),IF(OR(W2476="Não se Aplica",W2476=""),0,W2476-V2476),AVERAGE(X2476-W2476,W2476-V2476)),0),0)</f>
        <v>36</v>
      </c>
      <c r="BA2476" s="209">
        <f>IF(BB2476="S",IF(AND(Q2476="1. Aceitou o programa",AH2476="Realizada"),IFERROR(IF(AG2476="",0,AG2476-R2476),0),0),0)</f>
        <v>0</v>
      </c>
      <c r="BB2476" s="209" t="str">
        <f>_xlfn.XLOOKUP(U2476,'Lista Suspensa'!$AA$20:$AA$23,'Lista Suspensa'!$AB$20:$AB$23,"N/A")</f>
        <v>S</v>
      </c>
    </row>
    <row r="2477" spans="1:54" ht="12" customHeight="1">
      <c r="A2477" s="151" t="s">
        <v>54</v>
      </c>
      <c r="B2477" s="152">
        <v>46083</v>
      </c>
      <c r="C2477" s="153" t="s">
        <v>55</v>
      </c>
      <c r="D2477" s="153" t="s">
        <v>56</v>
      </c>
      <c r="E2477" s="244">
        <v>81089580</v>
      </c>
      <c r="F2477" s="144" t="s">
        <v>4975</v>
      </c>
      <c r="G2477" s="230"/>
      <c r="H2477" s="154">
        <v>23909</v>
      </c>
      <c r="I2477" s="153">
        <v>60</v>
      </c>
      <c r="J2477" s="148" t="s">
        <v>58</v>
      </c>
      <c r="K2477" s="153" t="s">
        <v>59</v>
      </c>
      <c r="L2477" s="153"/>
      <c r="M2477" s="153"/>
      <c r="N2477" s="153">
        <v>60</v>
      </c>
      <c r="O2477" s="155" t="s">
        <v>4976</v>
      </c>
      <c r="P2477" s="156" t="s">
        <v>60</v>
      </c>
      <c r="Q2477" s="157" t="s">
        <v>110</v>
      </c>
      <c r="R2477" s="158">
        <v>46155</v>
      </c>
      <c r="S2477" s="159"/>
      <c r="T2477" s="159" t="s">
        <v>62</v>
      </c>
      <c r="U2477" s="159" t="s">
        <v>111</v>
      </c>
      <c r="V2477" s="154">
        <v>46114</v>
      </c>
      <c r="W2477" s="154">
        <v>46150</v>
      </c>
      <c r="X2477" s="154"/>
      <c r="Y2477" s="160" t="s">
        <v>4358</v>
      </c>
      <c r="Z2477" s="160" t="s">
        <v>65</v>
      </c>
      <c r="AA2477" s="153"/>
      <c r="AB2477" s="153"/>
      <c r="AC2477" s="182" t="e">
        <f t="shared" si="78"/>
        <v>#DIV/0!</v>
      </c>
      <c r="AD2477" s="153" t="e">
        <f t="shared" si="79"/>
        <v>#DIV/0!</v>
      </c>
      <c r="AE2477" s="233" t="s">
        <v>66</v>
      </c>
      <c r="AF2477" s="153"/>
      <c r="AG2477" s="159"/>
      <c r="AH2477" s="153"/>
      <c r="AI2477" s="161"/>
      <c r="AJ2477" s="153"/>
      <c r="AK2477" s="153"/>
      <c r="AL2477" s="207"/>
      <c r="AM2477" s="207"/>
      <c r="AN2477" s="207"/>
      <c r="AO2477" s="207" t="str">
        <f ca="1">IF(R2477="","",IF(R2477&gt;TODAY(),"0 meses",DATEDIF(R2477,TODAY(),"m") &amp; " meses"))</f>
        <v>0 meses</v>
      </c>
      <c r="AP2477" s="147" t="s">
        <v>4751</v>
      </c>
      <c r="AQ2477" s="147" t="s">
        <v>67</v>
      </c>
      <c r="AR2477" s="147"/>
      <c r="AS2477" s="209" t="s">
        <v>68</v>
      </c>
      <c r="AT2477" s="223" t="str">
        <f>MONTH(B2477)&amp;"/"&amp;YEAR(B2477)</f>
        <v>3/2026</v>
      </c>
      <c r="AU2477" s="223">
        <f>WEEKNUM(B2477)-WEEKNUM(EOMONTH(B2477,-1)+1)+1</f>
        <v>1</v>
      </c>
      <c r="AV2477" s="209" t="str">
        <f>MONTH(R2477)&amp;"/"&amp;YEAR(R2477)</f>
        <v>5/2026</v>
      </c>
      <c r="AW2477" s="209">
        <f>WEEKNUM(R2477)-WEEKNUM(EOMONTH(R2477,-1)+1)+1</f>
        <v>3</v>
      </c>
      <c r="AX2477" s="209">
        <f>IF(BB2477="S",IF(Q2477="1. Aceitou o programa",R2477-B2477,0),0)</f>
        <v>72</v>
      </c>
      <c r="AY2477" s="209">
        <f>IF(BB2477="S",IF(AND(S2477&lt;&gt;"",R2477&lt;&gt;""),S2477-R2477,0),0)</f>
        <v>0</v>
      </c>
      <c r="AZ2477" s="209">
        <f>IF(BB2477="S",IF(Q2477="1. Aceitou o programa",IF(OR(X2477="Não se Aplica",X2477=""),IF(OR(W2477="Não se Aplica",W2477=""),0,W2477-V2477),AVERAGE(X2477-W2477,W2477-V2477)),0),0)</f>
        <v>36</v>
      </c>
      <c r="BA2477" s="209">
        <f>IF(BB2477="S",IF(AND(Q2477="1. Aceitou o programa",AH2477="Realizada"),IFERROR(IF(AG2477="",0,AG2477-R2477),0),0),0)</f>
        <v>0</v>
      </c>
      <c r="BB2477" s="209" t="str">
        <f>_xlfn.XLOOKUP(U2477,'Lista Suspensa'!$AA$20:$AA$23,'Lista Suspensa'!$AB$20:$AB$23,"N/A")</f>
        <v>S</v>
      </c>
    </row>
    <row r="2478" spans="1:54" ht="12" customHeight="1">
      <c r="A2478" s="151" t="s">
        <v>54</v>
      </c>
      <c r="B2478" s="152">
        <v>46083</v>
      </c>
      <c r="C2478" s="153" t="s">
        <v>55</v>
      </c>
      <c r="D2478" s="153" t="s">
        <v>56</v>
      </c>
      <c r="E2478" s="244">
        <v>86660773</v>
      </c>
      <c r="F2478" s="144" t="s">
        <v>4977</v>
      </c>
      <c r="G2478" s="230"/>
      <c r="H2478" s="154">
        <v>25065</v>
      </c>
      <c r="I2478" s="153">
        <v>57</v>
      </c>
      <c r="J2478" s="148" t="s">
        <v>70</v>
      </c>
      <c r="K2478" s="153" t="s">
        <v>59</v>
      </c>
      <c r="L2478" s="153"/>
      <c r="M2478" s="153"/>
      <c r="N2478" s="153">
        <v>110</v>
      </c>
      <c r="O2478" s="155">
        <v>11980946737</v>
      </c>
      <c r="P2478" s="156" t="s">
        <v>60</v>
      </c>
      <c r="Q2478" s="157" t="s">
        <v>110</v>
      </c>
      <c r="R2478" s="158">
        <v>46155</v>
      </c>
      <c r="S2478" s="159"/>
      <c r="T2478" s="159" t="s">
        <v>62</v>
      </c>
      <c r="U2478" s="159" t="s">
        <v>111</v>
      </c>
      <c r="V2478" s="154">
        <v>46118</v>
      </c>
      <c r="W2478" s="154">
        <v>46150</v>
      </c>
      <c r="X2478" s="154"/>
      <c r="Y2478" s="160" t="s">
        <v>4978</v>
      </c>
      <c r="Z2478" s="160" t="s">
        <v>65</v>
      </c>
      <c r="AA2478" s="153"/>
      <c r="AB2478" s="153"/>
      <c r="AC2478" s="182" t="e">
        <f t="shared" si="78"/>
        <v>#DIV/0!</v>
      </c>
      <c r="AD2478" s="153" t="e">
        <f t="shared" si="79"/>
        <v>#DIV/0!</v>
      </c>
      <c r="AE2478" s="233" t="s">
        <v>66</v>
      </c>
      <c r="AF2478" s="153"/>
      <c r="AG2478" s="159"/>
      <c r="AH2478" s="153"/>
      <c r="AI2478" s="161"/>
      <c r="AJ2478" s="153"/>
      <c r="AK2478" s="153"/>
      <c r="AL2478" s="207"/>
      <c r="AM2478" s="207"/>
      <c r="AN2478" s="207"/>
      <c r="AO2478" s="207" t="str">
        <f ca="1">IF(R2478="","",IF(R2478&gt;TODAY(),"0 meses",DATEDIF(R2478,TODAY(),"m") &amp; " meses"))</f>
        <v>0 meses</v>
      </c>
      <c r="AP2478" s="147" t="s">
        <v>4751</v>
      </c>
      <c r="AQ2478" s="147" t="s">
        <v>67</v>
      </c>
      <c r="AR2478" s="147"/>
      <c r="AS2478" s="209" t="s">
        <v>68</v>
      </c>
      <c r="AT2478" s="223" t="str">
        <f>MONTH(B2478)&amp;"/"&amp;YEAR(B2478)</f>
        <v>3/2026</v>
      </c>
      <c r="AU2478" s="223">
        <f>WEEKNUM(B2478)-WEEKNUM(EOMONTH(B2478,-1)+1)+1</f>
        <v>1</v>
      </c>
      <c r="AV2478" s="209" t="str">
        <f>MONTH(R2478)&amp;"/"&amp;YEAR(R2478)</f>
        <v>5/2026</v>
      </c>
      <c r="AW2478" s="209">
        <f>WEEKNUM(R2478)-WEEKNUM(EOMONTH(R2478,-1)+1)+1</f>
        <v>3</v>
      </c>
      <c r="AX2478" s="209">
        <f>IF(BB2478="S",IF(Q2478="1. Aceitou o programa",R2478-B2478,0),0)</f>
        <v>72</v>
      </c>
      <c r="AY2478" s="209">
        <f>IF(BB2478="S",IF(AND(S2478&lt;&gt;"",R2478&lt;&gt;""),S2478-R2478,0),0)</f>
        <v>0</v>
      </c>
      <c r="AZ2478" s="209">
        <f>IF(BB2478="S",IF(Q2478="1. Aceitou o programa",IF(OR(X2478="Não se Aplica",X2478=""),IF(OR(W2478="Não se Aplica",W2478=""),0,W2478-V2478),AVERAGE(X2478-W2478,W2478-V2478)),0),0)</f>
        <v>32</v>
      </c>
      <c r="BA2478" s="209">
        <f>IF(BB2478="S",IF(AND(Q2478="1. Aceitou o programa",AH2478="Realizada"),IFERROR(IF(AG2478="",0,AG2478-R2478),0),0),0)</f>
        <v>0</v>
      </c>
      <c r="BB2478" s="209" t="str">
        <f>_xlfn.XLOOKUP(U2478,'Lista Suspensa'!$AA$20:$AA$23,'Lista Suspensa'!$AB$20:$AB$23,"N/A")</f>
        <v>S</v>
      </c>
    </row>
    <row r="2479" spans="1:54" ht="12" customHeight="1">
      <c r="A2479" s="151" t="s">
        <v>54</v>
      </c>
      <c r="B2479" s="152">
        <v>46083</v>
      </c>
      <c r="C2479" s="153" t="s">
        <v>55</v>
      </c>
      <c r="D2479" s="153" t="s">
        <v>56</v>
      </c>
      <c r="E2479" s="244">
        <v>82101386</v>
      </c>
      <c r="F2479" s="144" t="s">
        <v>4979</v>
      </c>
      <c r="G2479" s="230"/>
      <c r="H2479" s="154">
        <v>25320</v>
      </c>
      <c r="I2479" s="153">
        <v>57</v>
      </c>
      <c r="J2479" s="148" t="s">
        <v>70</v>
      </c>
      <c r="K2479" s="153" t="s">
        <v>59</v>
      </c>
      <c r="L2479" s="153"/>
      <c r="M2479" s="153"/>
      <c r="N2479" s="153">
        <v>40</v>
      </c>
      <c r="O2479" s="155" t="s">
        <v>4980</v>
      </c>
      <c r="P2479" s="156" t="s">
        <v>71</v>
      </c>
      <c r="Q2479" s="157" t="s">
        <v>110</v>
      </c>
      <c r="R2479" s="158">
        <v>46155</v>
      </c>
      <c r="S2479" s="159"/>
      <c r="T2479" s="159" t="s">
        <v>62</v>
      </c>
      <c r="U2479" s="159" t="s">
        <v>111</v>
      </c>
      <c r="V2479" s="154">
        <v>46114</v>
      </c>
      <c r="W2479" s="154">
        <v>46150</v>
      </c>
      <c r="X2479" s="154"/>
      <c r="Y2479" s="160" t="s">
        <v>4981</v>
      </c>
      <c r="Z2479" s="160" t="s">
        <v>65</v>
      </c>
      <c r="AA2479" s="153"/>
      <c r="AB2479" s="153"/>
      <c r="AC2479" s="182" t="e">
        <f t="shared" si="78"/>
        <v>#DIV/0!</v>
      </c>
      <c r="AD2479" s="153" t="e">
        <f t="shared" si="79"/>
        <v>#DIV/0!</v>
      </c>
      <c r="AE2479" s="233" t="s">
        <v>66</v>
      </c>
      <c r="AF2479" s="153"/>
      <c r="AG2479" s="159"/>
      <c r="AH2479" s="153"/>
      <c r="AI2479" s="161"/>
      <c r="AJ2479" s="153"/>
      <c r="AK2479" s="153"/>
      <c r="AL2479" s="207"/>
      <c r="AM2479" s="207"/>
      <c r="AN2479" s="207"/>
      <c r="AO2479" s="207" t="str">
        <f ca="1">IF(R2479="","",IF(R2479&gt;TODAY(),"0 meses",DATEDIF(R2479,TODAY(),"m") &amp; " meses"))</f>
        <v>0 meses</v>
      </c>
      <c r="AP2479" s="147" t="s">
        <v>4751</v>
      </c>
      <c r="AQ2479" s="147" t="s">
        <v>67</v>
      </c>
      <c r="AR2479" s="147"/>
      <c r="AS2479" s="209" t="s">
        <v>68</v>
      </c>
      <c r="AT2479" s="223" t="str">
        <f>MONTH(B2479)&amp;"/"&amp;YEAR(B2479)</f>
        <v>3/2026</v>
      </c>
      <c r="AU2479" s="223">
        <f>WEEKNUM(B2479)-WEEKNUM(EOMONTH(B2479,-1)+1)+1</f>
        <v>1</v>
      </c>
      <c r="AV2479" s="209" t="str">
        <f>MONTH(R2479)&amp;"/"&amp;YEAR(R2479)</f>
        <v>5/2026</v>
      </c>
      <c r="AW2479" s="209">
        <f>WEEKNUM(R2479)-WEEKNUM(EOMONTH(R2479,-1)+1)+1</f>
        <v>3</v>
      </c>
      <c r="AX2479" s="209">
        <f>IF(BB2479="S",IF(Q2479="1. Aceitou o programa",R2479-B2479,0),0)</f>
        <v>72</v>
      </c>
      <c r="AY2479" s="209">
        <f>IF(BB2479="S",IF(AND(S2479&lt;&gt;"",R2479&lt;&gt;""),S2479-R2479,0),0)</f>
        <v>0</v>
      </c>
      <c r="AZ2479" s="209">
        <f>IF(BB2479="S",IF(Q2479="1. Aceitou o programa",IF(OR(X2479="Não se Aplica",X2479=""),IF(OR(W2479="Não se Aplica",W2479=""),0,W2479-V2479),AVERAGE(X2479-W2479,W2479-V2479)),0),0)</f>
        <v>36</v>
      </c>
      <c r="BA2479" s="209">
        <f>IF(BB2479="S",IF(AND(Q2479="1. Aceitou o programa",AH2479="Realizada"),IFERROR(IF(AG2479="",0,AG2479-R2479),0),0),0)</f>
        <v>0</v>
      </c>
      <c r="BB2479" s="209" t="str">
        <f>_xlfn.XLOOKUP(U2479,'Lista Suspensa'!$AA$20:$AA$23,'Lista Suspensa'!$AB$20:$AB$23,"N/A")</f>
        <v>S</v>
      </c>
    </row>
    <row r="2480" spans="1:54" ht="12" customHeight="1">
      <c r="A2480" s="151" t="s">
        <v>54</v>
      </c>
      <c r="B2480" s="152">
        <v>46083</v>
      </c>
      <c r="C2480" s="153" t="s">
        <v>55</v>
      </c>
      <c r="D2480" s="153" t="s">
        <v>56</v>
      </c>
      <c r="E2480" s="244">
        <v>81596697</v>
      </c>
      <c r="F2480" s="144" t="s">
        <v>4982</v>
      </c>
      <c r="G2480" s="230"/>
      <c r="H2480" s="154">
        <v>25448</v>
      </c>
      <c r="I2480" s="153">
        <v>56</v>
      </c>
      <c r="J2480" s="148" t="s">
        <v>58</v>
      </c>
      <c r="K2480" s="153" t="s">
        <v>59</v>
      </c>
      <c r="L2480" s="153"/>
      <c r="M2480" s="153"/>
      <c r="N2480" s="153">
        <v>40</v>
      </c>
      <c r="O2480" s="155" t="s">
        <v>4983</v>
      </c>
      <c r="P2480" s="156" t="s">
        <v>2254</v>
      </c>
      <c r="Q2480" s="157" t="s">
        <v>110</v>
      </c>
      <c r="R2480" s="158">
        <v>46155</v>
      </c>
      <c r="S2480" s="159"/>
      <c r="T2480" s="159" t="s">
        <v>62</v>
      </c>
      <c r="U2480" s="159" t="s">
        <v>111</v>
      </c>
      <c r="V2480" s="154">
        <v>46114</v>
      </c>
      <c r="W2480" s="154">
        <v>46150</v>
      </c>
      <c r="X2480" s="154"/>
      <c r="Y2480" s="160" t="s">
        <v>2280</v>
      </c>
      <c r="Z2480" s="160" t="s">
        <v>65</v>
      </c>
      <c r="AA2480" s="153"/>
      <c r="AB2480" s="153"/>
      <c r="AC2480" s="182" t="e">
        <f t="shared" si="78"/>
        <v>#DIV/0!</v>
      </c>
      <c r="AD2480" s="153" t="e">
        <f t="shared" si="79"/>
        <v>#DIV/0!</v>
      </c>
      <c r="AE2480" s="233" t="s">
        <v>66</v>
      </c>
      <c r="AF2480" s="153"/>
      <c r="AG2480" s="159"/>
      <c r="AH2480" s="153"/>
      <c r="AI2480" s="161"/>
      <c r="AJ2480" s="153"/>
      <c r="AK2480" s="153"/>
      <c r="AL2480" s="207"/>
      <c r="AM2480" s="207"/>
      <c r="AN2480" s="207"/>
      <c r="AO2480" s="207" t="str">
        <f ca="1">IF(R2480="","",IF(R2480&gt;TODAY(),"0 meses",DATEDIF(R2480,TODAY(),"m") &amp; " meses"))</f>
        <v>0 meses</v>
      </c>
      <c r="AP2480" s="147" t="s">
        <v>4751</v>
      </c>
      <c r="AQ2480" s="147" t="s">
        <v>67</v>
      </c>
      <c r="AR2480" s="147"/>
      <c r="AS2480" s="209" t="s">
        <v>68</v>
      </c>
      <c r="AT2480" s="223" t="str">
        <f>MONTH(B2480)&amp;"/"&amp;YEAR(B2480)</f>
        <v>3/2026</v>
      </c>
      <c r="AU2480" s="223">
        <f>WEEKNUM(B2480)-WEEKNUM(EOMONTH(B2480,-1)+1)+1</f>
        <v>1</v>
      </c>
      <c r="AV2480" s="209" t="str">
        <f>MONTH(R2480)&amp;"/"&amp;YEAR(R2480)</f>
        <v>5/2026</v>
      </c>
      <c r="AW2480" s="209">
        <f>WEEKNUM(R2480)-WEEKNUM(EOMONTH(R2480,-1)+1)+1</f>
        <v>3</v>
      </c>
      <c r="AX2480" s="209">
        <f>IF(BB2480="S",IF(Q2480="1. Aceitou o programa",R2480-B2480,0),0)</f>
        <v>72</v>
      </c>
      <c r="AY2480" s="209">
        <f>IF(BB2480="S",IF(AND(S2480&lt;&gt;"",R2480&lt;&gt;""),S2480-R2480,0),0)</f>
        <v>0</v>
      </c>
      <c r="AZ2480" s="209">
        <f>IF(BB2480="S",IF(Q2480="1. Aceitou o programa",IF(OR(X2480="Não se Aplica",X2480=""),IF(OR(W2480="Não se Aplica",W2480=""),0,W2480-V2480),AVERAGE(X2480-W2480,W2480-V2480)),0),0)</f>
        <v>36</v>
      </c>
      <c r="BA2480" s="209">
        <f>IF(BB2480="S",IF(AND(Q2480="1. Aceitou o programa",AH2480="Realizada"),IFERROR(IF(AG2480="",0,AG2480-R2480),0),0),0)</f>
        <v>0</v>
      </c>
      <c r="BB2480" s="209" t="str">
        <f>_xlfn.XLOOKUP(U2480,'Lista Suspensa'!$AA$20:$AA$23,'Lista Suspensa'!$AB$20:$AB$23,"N/A")</f>
        <v>S</v>
      </c>
    </row>
    <row r="2481" spans="1:54" ht="12" customHeight="1">
      <c r="A2481" s="151" t="s">
        <v>54</v>
      </c>
      <c r="B2481" s="152">
        <v>46083</v>
      </c>
      <c r="C2481" s="153" t="s">
        <v>55</v>
      </c>
      <c r="D2481" s="153" t="s">
        <v>56</v>
      </c>
      <c r="E2481" s="244">
        <v>85412427</v>
      </c>
      <c r="F2481" s="144" t="s">
        <v>4984</v>
      </c>
      <c r="G2481" s="230"/>
      <c r="H2481" s="154">
        <v>25926</v>
      </c>
      <c r="I2481" s="153">
        <v>55</v>
      </c>
      <c r="J2481" s="148" t="s">
        <v>70</v>
      </c>
      <c r="K2481" s="153" t="s">
        <v>59</v>
      </c>
      <c r="L2481" s="153"/>
      <c r="M2481" s="153"/>
      <c r="N2481" s="153">
        <v>80</v>
      </c>
      <c r="O2481" s="155" t="s">
        <v>4985</v>
      </c>
      <c r="P2481" s="156" t="s">
        <v>60</v>
      </c>
      <c r="Q2481" s="157" t="s">
        <v>110</v>
      </c>
      <c r="R2481" s="158">
        <v>46155</v>
      </c>
      <c r="S2481" s="159"/>
      <c r="T2481" s="159" t="s">
        <v>62</v>
      </c>
      <c r="U2481" s="159" t="s">
        <v>111</v>
      </c>
      <c r="V2481" s="154">
        <v>46114</v>
      </c>
      <c r="W2481" s="154">
        <v>46150</v>
      </c>
      <c r="X2481" s="154"/>
      <c r="Y2481" s="160" t="s">
        <v>4986</v>
      </c>
      <c r="Z2481" s="160" t="s">
        <v>65</v>
      </c>
      <c r="AA2481" s="153"/>
      <c r="AB2481" s="153"/>
      <c r="AC2481" s="182" t="e">
        <f t="shared" si="78"/>
        <v>#DIV/0!</v>
      </c>
      <c r="AD2481" s="153" t="e">
        <f t="shared" si="79"/>
        <v>#DIV/0!</v>
      </c>
      <c r="AE2481" s="233" t="s">
        <v>66</v>
      </c>
      <c r="AF2481" s="153"/>
      <c r="AG2481" s="159"/>
      <c r="AH2481" s="153"/>
      <c r="AI2481" s="161"/>
      <c r="AJ2481" s="153"/>
      <c r="AK2481" s="153"/>
      <c r="AL2481" s="207"/>
      <c r="AM2481" s="207"/>
      <c r="AN2481" s="207"/>
      <c r="AO2481" s="207" t="str">
        <f ca="1">IF(R2481="","",IF(R2481&gt;TODAY(),"0 meses",DATEDIF(R2481,TODAY(),"m") &amp; " meses"))</f>
        <v>0 meses</v>
      </c>
      <c r="AP2481" s="147" t="s">
        <v>4751</v>
      </c>
      <c r="AQ2481" s="147" t="s">
        <v>67</v>
      </c>
      <c r="AR2481" s="147"/>
      <c r="AS2481" s="209" t="s">
        <v>68</v>
      </c>
      <c r="AT2481" s="223" t="str">
        <f>MONTH(B2481)&amp;"/"&amp;YEAR(B2481)</f>
        <v>3/2026</v>
      </c>
      <c r="AU2481" s="223">
        <f>WEEKNUM(B2481)-WEEKNUM(EOMONTH(B2481,-1)+1)+1</f>
        <v>1</v>
      </c>
      <c r="AV2481" s="209" t="str">
        <f>MONTH(R2481)&amp;"/"&amp;YEAR(R2481)</f>
        <v>5/2026</v>
      </c>
      <c r="AW2481" s="209">
        <f>WEEKNUM(R2481)-WEEKNUM(EOMONTH(R2481,-1)+1)+1</f>
        <v>3</v>
      </c>
      <c r="AX2481" s="209">
        <f>IF(BB2481="S",IF(Q2481="1. Aceitou o programa",R2481-B2481,0),0)</f>
        <v>72</v>
      </c>
      <c r="AY2481" s="209">
        <f>IF(BB2481="S",IF(AND(S2481&lt;&gt;"",R2481&lt;&gt;""),S2481-R2481,0),0)</f>
        <v>0</v>
      </c>
      <c r="AZ2481" s="209">
        <f>IF(BB2481="S",IF(Q2481="1. Aceitou o programa",IF(OR(X2481="Não se Aplica",X2481=""),IF(OR(W2481="Não se Aplica",W2481=""),0,W2481-V2481),AVERAGE(X2481-W2481,W2481-V2481)),0),0)</f>
        <v>36</v>
      </c>
      <c r="BA2481" s="209">
        <f>IF(BB2481="S",IF(AND(Q2481="1. Aceitou o programa",AH2481="Realizada"),IFERROR(IF(AG2481="",0,AG2481-R2481),0),0),0)</f>
        <v>0</v>
      </c>
      <c r="BB2481" s="209" t="str">
        <f>_xlfn.XLOOKUP(U2481,'Lista Suspensa'!$AA$20:$AA$23,'Lista Suspensa'!$AB$20:$AB$23,"N/A")</f>
        <v>S</v>
      </c>
    </row>
    <row r="2482" spans="1:54" ht="12" customHeight="1">
      <c r="A2482" s="151" t="s">
        <v>54</v>
      </c>
      <c r="B2482" s="152">
        <v>46083</v>
      </c>
      <c r="C2482" s="153" t="s">
        <v>55</v>
      </c>
      <c r="D2482" s="153" t="s">
        <v>56</v>
      </c>
      <c r="E2482" s="244">
        <v>86641915</v>
      </c>
      <c r="F2482" s="144" t="s">
        <v>4987</v>
      </c>
      <c r="G2482" s="230"/>
      <c r="H2482" s="154">
        <v>26369</v>
      </c>
      <c r="I2482" s="153">
        <v>54</v>
      </c>
      <c r="J2482" s="148" t="s">
        <v>70</v>
      </c>
      <c r="K2482" s="153" t="s">
        <v>59</v>
      </c>
      <c r="L2482" s="153"/>
      <c r="M2482" s="153"/>
      <c r="N2482" s="153">
        <v>60</v>
      </c>
      <c r="O2482" s="155" t="s">
        <v>4988</v>
      </c>
      <c r="P2482" s="156" t="s">
        <v>2077</v>
      </c>
      <c r="Q2482" s="157" t="s">
        <v>110</v>
      </c>
      <c r="R2482" s="158">
        <v>46155</v>
      </c>
      <c r="S2482" s="159"/>
      <c r="T2482" s="159" t="s">
        <v>62</v>
      </c>
      <c r="U2482" s="159" t="s">
        <v>111</v>
      </c>
      <c r="V2482" s="154">
        <v>46114</v>
      </c>
      <c r="W2482" s="154">
        <v>46150</v>
      </c>
      <c r="X2482" s="154"/>
      <c r="Y2482" s="160" t="s">
        <v>90</v>
      </c>
      <c r="Z2482" s="160" t="s">
        <v>65</v>
      </c>
      <c r="AA2482" s="153"/>
      <c r="AB2482" s="153"/>
      <c r="AC2482" s="182" t="e">
        <f t="shared" si="78"/>
        <v>#DIV/0!</v>
      </c>
      <c r="AD2482" s="153" t="e">
        <f t="shared" si="79"/>
        <v>#DIV/0!</v>
      </c>
      <c r="AE2482" s="233" t="s">
        <v>66</v>
      </c>
      <c r="AF2482" s="153"/>
      <c r="AG2482" s="159"/>
      <c r="AH2482" s="153"/>
      <c r="AI2482" s="161"/>
      <c r="AJ2482" s="153"/>
      <c r="AK2482" s="153"/>
      <c r="AL2482" s="207"/>
      <c r="AM2482" s="207"/>
      <c r="AN2482" s="207"/>
      <c r="AO2482" s="207" t="str">
        <f ca="1">IF(R2482="","",IF(R2482&gt;TODAY(),"0 meses",DATEDIF(R2482,TODAY(),"m") &amp; " meses"))</f>
        <v>0 meses</v>
      </c>
      <c r="AP2482" s="147" t="s">
        <v>4751</v>
      </c>
      <c r="AQ2482" s="147" t="s">
        <v>67</v>
      </c>
      <c r="AR2482" s="147"/>
      <c r="AS2482" s="209" t="s">
        <v>68</v>
      </c>
      <c r="AT2482" s="223" t="str">
        <f>MONTH(B2482)&amp;"/"&amp;YEAR(B2482)</f>
        <v>3/2026</v>
      </c>
      <c r="AU2482" s="223">
        <f>WEEKNUM(B2482)-WEEKNUM(EOMONTH(B2482,-1)+1)+1</f>
        <v>1</v>
      </c>
      <c r="AV2482" s="209" t="str">
        <f>MONTH(R2482)&amp;"/"&amp;YEAR(R2482)</f>
        <v>5/2026</v>
      </c>
      <c r="AW2482" s="209">
        <f>WEEKNUM(R2482)-WEEKNUM(EOMONTH(R2482,-1)+1)+1</f>
        <v>3</v>
      </c>
      <c r="AX2482" s="209">
        <f>IF(BB2482="S",IF(Q2482="1. Aceitou o programa",R2482-B2482,0),0)</f>
        <v>72</v>
      </c>
      <c r="AY2482" s="209">
        <f>IF(BB2482="S",IF(AND(S2482&lt;&gt;"",R2482&lt;&gt;""),S2482-R2482,0),0)</f>
        <v>0</v>
      </c>
      <c r="AZ2482" s="209">
        <f>IF(BB2482="S",IF(Q2482="1. Aceitou o programa",IF(OR(X2482="Não se Aplica",X2482=""),IF(OR(W2482="Não se Aplica",W2482=""),0,W2482-V2482),AVERAGE(X2482-W2482,W2482-V2482)),0),0)</f>
        <v>36</v>
      </c>
      <c r="BA2482" s="209">
        <f>IF(BB2482="S",IF(AND(Q2482="1. Aceitou o programa",AH2482="Realizada"),IFERROR(IF(AG2482="",0,AG2482-R2482),0),0),0)</f>
        <v>0</v>
      </c>
      <c r="BB2482" s="209" t="str">
        <f>_xlfn.XLOOKUP(U2482,'Lista Suspensa'!$AA$20:$AA$23,'Lista Suspensa'!$AB$20:$AB$23,"N/A")</f>
        <v>S</v>
      </c>
    </row>
    <row r="2483" spans="1:54" ht="12" customHeight="1">
      <c r="A2483" s="151" t="s">
        <v>54</v>
      </c>
      <c r="B2483" s="152">
        <v>46083</v>
      </c>
      <c r="C2483" s="153" t="s">
        <v>55</v>
      </c>
      <c r="D2483" s="153" t="s">
        <v>56</v>
      </c>
      <c r="E2483" s="244">
        <v>86329199</v>
      </c>
      <c r="F2483" s="144" t="s">
        <v>4989</v>
      </c>
      <c r="G2483" s="230"/>
      <c r="H2483" s="154">
        <v>26709</v>
      </c>
      <c r="I2483" s="153">
        <v>53</v>
      </c>
      <c r="J2483" s="148" t="s">
        <v>70</v>
      </c>
      <c r="K2483" s="153" t="s">
        <v>59</v>
      </c>
      <c r="L2483" s="153"/>
      <c r="M2483" s="153"/>
      <c r="N2483" s="153">
        <v>80</v>
      </c>
      <c r="O2483" s="155" t="s">
        <v>4990</v>
      </c>
      <c r="P2483" s="156" t="s">
        <v>60</v>
      </c>
      <c r="Q2483" s="157" t="s">
        <v>110</v>
      </c>
      <c r="R2483" s="158">
        <v>46155</v>
      </c>
      <c r="S2483" s="159"/>
      <c r="T2483" s="159" t="s">
        <v>62</v>
      </c>
      <c r="U2483" s="159" t="s">
        <v>111</v>
      </c>
      <c r="V2483" s="154">
        <v>46114</v>
      </c>
      <c r="W2483" s="154">
        <v>46150</v>
      </c>
      <c r="X2483" s="154"/>
      <c r="Y2483" s="160" t="s">
        <v>4991</v>
      </c>
      <c r="Z2483" s="160" t="s">
        <v>65</v>
      </c>
      <c r="AA2483" s="153"/>
      <c r="AB2483" s="153"/>
      <c r="AC2483" s="182" t="e">
        <f t="shared" si="78"/>
        <v>#DIV/0!</v>
      </c>
      <c r="AD2483" s="153" t="e">
        <f t="shared" si="79"/>
        <v>#DIV/0!</v>
      </c>
      <c r="AE2483" s="233" t="s">
        <v>66</v>
      </c>
      <c r="AF2483" s="153"/>
      <c r="AG2483" s="159"/>
      <c r="AH2483" s="153"/>
      <c r="AI2483" s="161"/>
      <c r="AJ2483" s="153"/>
      <c r="AK2483" s="153"/>
      <c r="AL2483" s="207"/>
      <c r="AM2483" s="207"/>
      <c r="AN2483" s="207"/>
      <c r="AO2483" s="207" t="str">
        <f ca="1">IF(R2483="","",IF(R2483&gt;TODAY(),"0 meses",DATEDIF(R2483,TODAY(),"m") &amp; " meses"))</f>
        <v>0 meses</v>
      </c>
      <c r="AP2483" s="147" t="s">
        <v>4751</v>
      </c>
      <c r="AQ2483" s="147" t="s">
        <v>67</v>
      </c>
      <c r="AR2483" s="147"/>
      <c r="AS2483" s="209" t="s">
        <v>68</v>
      </c>
      <c r="AT2483" s="223" t="str">
        <f>MONTH(B2483)&amp;"/"&amp;YEAR(B2483)</f>
        <v>3/2026</v>
      </c>
      <c r="AU2483" s="223">
        <f>WEEKNUM(B2483)-WEEKNUM(EOMONTH(B2483,-1)+1)+1</f>
        <v>1</v>
      </c>
      <c r="AV2483" s="209" t="str">
        <f>MONTH(R2483)&amp;"/"&amp;YEAR(R2483)</f>
        <v>5/2026</v>
      </c>
      <c r="AW2483" s="209">
        <f>WEEKNUM(R2483)-WEEKNUM(EOMONTH(R2483,-1)+1)+1</f>
        <v>3</v>
      </c>
      <c r="AX2483" s="209">
        <f>IF(BB2483="S",IF(Q2483="1. Aceitou o programa",R2483-B2483,0),0)</f>
        <v>72</v>
      </c>
      <c r="AY2483" s="209">
        <f>IF(BB2483="S",IF(AND(S2483&lt;&gt;"",R2483&lt;&gt;""),S2483-R2483,0),0)</f>
        <v>0</v>
      </c>
      <c r="AZ2483" s="209">
        <f>IF(BB2483="S",IF(Q2483="1. Aceitou o programa",IF(OR(X2483="Não se Aplica",X2483=""),IF(OR(W2483="Não se Aplica",W2483=""),0,W2483-V2483),AVERAGE(X2483-W2483,W2483-V2483)),0),0)</f>
        <v>36</v>
      </c>
      <c r="BA2483" s="209">
        <f>IF(BB2483="S",IF(AND(Q2483="1. Aceitou o programa",AH2483="Realizada"),IFERROR(IF(AG2483="",0,AG2483-R2483),0),0),0)</f>
        <v>0</v>
      </c>
      <c r="BB2483" s="209" t="str">
        <f>_xlfn.XLOOKUP(U2483,'Lista Suspensa'!$AA$20:$AA$23,'Lista Suspensa'!$AB$20:$AB$23,"N/A")</f>
        <v>S</v>
      </c>
    </row>
    <row r="2484" spans="1:54" ht="12" customHeight="1">
      <c r="A2484" s="151" t="s">
        <v>54</v>
      </c>
      <c r="B2484" s="152">
        <v>46083</v>
      </c>
      <c r="C2484" s="153" t="s">
        <v>55</v>
      </c>
      <c r="D2484" s="153" t="s">
        <v>56</v>
      </c>
      <c r="E2484" s="244">
        <v>83908963</v>
      </c>
      <c r="F2484" s="144" t="s">
        <v>4992</v>
      </c>
      <c r="G2484" s="230"/>
      <c r="H2484" s="154">
        <v>26915</v>
      </c>
      <c r="I2484" s="153">
        <v>52</v>
      </c>
      <c r="J2484" s="148" t="s">
        <v>70</v>
      </c>
      <c r="K2484" s="153" t="s">
        <v>59</v>
      </c>
      <c r="L2484" s="153"/>
      <c r="M2484" s="153"/>
      <c r="N2484" s="153">
        <v>200</v>
      </c>
      <c r="O2484" s="155" t="s">
        <v>4993</v>
      </c>
      <c r="P2484" s="156" t="s">
        <v>60</v>
      </c>
      <c r="Q2484" s="157" t="s">
        <v>110</v>
      </c>
      <c r="R2484" s="158">
        <v>46155</v>
      </c>
      <c r="S2484" s="159"/>
      <c r="T2484" s="159" t="s">
        <v>62</v>
      </c>
      <c r="U2484" s="159" t="s">
        <v>111</v>
      </c>
      <c r="V2484" s="154">
        <v>46114</v>
      </c>
      <c r="W2484" s="154">
        <v>46150</v>
      </c>
      <c r="X2484" s="154"/>
      <c r="Y2484" s="160" t="s">
        <v>4994</v>
      </c>
      <c r="Z2484" s="160" t="s">
        <v>65</v>
      </c>
      <c r="AA2484" s="153"/>
      <c r="AB2484" s="153"/>
      <c r="AC2484" s="182" t="e">
        <f t="shared" si="78"/>
        <v>#DIV/0!</v>
      </c>
      <c r="AD2484" s="153" t="e">
        <f t="shared" si="79"/>
        <v>#DIV/0!</v>
      </c>
      <c r="AE2484" s="233" t="s">
        <v>66</v>
      </c>
      <c r="AF2484" s="153"/>
      <c r="AG2484" s="159"/>
      <c r="AH2484" s="153"/>
      <c r="AI2484" s="161"/>
      <c r="AJ2484" s="153"/>
      <c r="AK2484" s="153"/>
      <c r="AL2484" s="207"/>
      <c r="AM2484" s="207"/>
      <c r="AN2484" s="207"/>
      <c r="AO2484" s="207" t="str">
        <f ca="1">IF(R2484="","",IF(R2484&gt;TODAY(),"0 meses",DATEDIF(R2484,TODAY(),"m") &amp; " meses"))</f>
        <v>0 meses</v>
      </c>
      <c r="AP2484" s="147" t="s">
        <v>4751</v>
      </c>
      <c r="AQ2484" s="147" t="s">
        <v>67</v>
      </c>
      <c r="AR2484" s="147"/>
      <c r="AS2484" s="209" t="s">
        <v>68</v>
      </c>
      <c r="AT2484" s="223" t="str">
        <f>MONTH(B2484)&amp;"/"&amp;YEAR(B2484)</f>
        <v>3/2026</v>
      </c>
      <c r="AU2484" s="223">
        <f>WEEKNUM(B2484)-WEEKNUM(EOMONTH(B2484,-1)+1)+1</f>
        <v>1</v>
      </c>
      <c r="AV2484" s="209" t="str">
        <f>MONTH(R2484)&amp;"/"&amp;YEAR(R2484)</f>
        <v>5/2026</v>
      </c>
      <c r="AW2484" s="209">
        <f>WEEKNUM(R2484)-WEEKNUM(EOMONTH(R2484,-1)+1)+1</f>
        <v>3</v>
      </c>
      <c r="AX2484" s="209">
        <f>IF(BB2484="S",IF(Q2484="1. Aceitou o programa",R2484-B2484,0),0)</f>
        <v>72</v>
      </c>
      <c r="AY2484" s="209">
        <f>IF(BB2484="S",IF(AND(S2484&lt;&gt;"",R2484&lt;&gt;""),S2484-R2484,0),0)</f>
        <v>0</v>
      </c>
      <c r="AZ2484" s="209">
        <f>IF(BB2484="S",IF(Q2484="1. Aceitou o programa",IF(OR(X2484="Não se Aplica",X2484=""),IF(OR(W2484="Não se Aplica",W2484=""),0,W2484-V2484),AVERAGE(X2484-W2484,W2484-V2484)),0),0)</f>
        <v>36</v>
      </c>
      <c r="BA2484" s="209">
        <f>IF(BB2484="S",IF(AND(Q2484="1. Aceitou o programa",AH2484="Realizada"),IFERROR(IF(AG2484="",0,AG2484-R2484),0),0),0)</f>
        <v>0</v>
      </c>
      <c r="BB2484" s="209" t="str">
        <f>_xlfn.XLOOKUP(U2484,'Lista Suspensa'!$AA$20:$AA$23,'Lista Suspensa'!$AB$20:$AB$23,"N/A")</f>
        <v>S</v>
      </c>
    </row>
    <row r="2485" spans="1:54" ht="12" customHeight="1">
      <c r="A2485" s="151" t="s">
        <v>54</v>
      </c>
      <c r="B2485" s="152">
        <v>46083</v>
      </c>
      <c r="C2485" s="153" t="s">
        <v>55</v>
      </c>
      <c r="D2485" s="153" t="s">
        <v>56</v>
      </c>
      <c r="E2485" s="244">
        <v>86467226</v>
      </c>
      <c r="F2485" s="144" t="s">
        <v>4995</v>
      </c>
      <c r="G2485" s="230"/>
      <c r="H2485" s="154">
        <v>27025</v>
      </c>
      <c r="I2485" s="153">
        <v>52</v>
      </c>
      <c r="J2485" s="148" t="s">
        <v>70</v>
      </c>
      <c r="K2485" s="153" t="s">
        <v>59</v>
      </c>
      <c r="L2485" s="153"/>
      <c r="M2485" s="153"/>
      <c r="N2485" s="153">
        <v>60</v>
      </c>
      <c r="O2485" s="155">
        <v>11991437332</v>
      </c>
      <c r="P2485" s="156" t="s">
        <v>2077</v>
      </c>
      <c r="Q2485" s="157" t="s">
        <v>110</v>
      </c>
      <c r="R2485" s="158">
        <v>46155</v>
      </c>
      <c r="S2485" s="159"/>
      <c r="T2485" s="159" t="s">
        <v>62</v>
      </c>
      <c r="U2485" s="159" t="s">
        <v>111</v>
      </c>
      <c r="V2485" s="154">
        <v>46118</v>
      </c>
      <c r="W2485" s="154">
        <v>46150</v>
      </c>
      <c r="X2485" s="154"/>
      <c r="Y2485" s="160" t="s">
        <v>2477</v>
      </c>
      <c r="Z2485" s="160" t="s">
        <v>65</v>
      </c>
      <c r="AA2485" s="153"/>
      <c r="AB2485" s="153"/>
      <c r="AC2485" s="182" t="e">
        <f t="shared" si="78"/>
        <v>#DIV/0!</v>
      </c>
      <c r="AD2485" s="153" t="e">
        <f t="shared" si="79"/>
        <v>#DIV/0!</v>
      </c>
      <c r="AE2485" s="233" t="s">
        <v>66</v>
      </c>
      <c r="AF2485" s="153"/>
      <c r="AG2485" s="159"/>
      <c r="AH2485" s="153"/>
      <c r="AI2485" s="161"/>
      <c r="AJ2485" s="153"/>
      <c r="AK2485" s="153"/>
      <c r="AL2485" s="207"/>
      <c r="AM2485" s="207"/>
      <c r="AN2485" s="207"/>
      <c r="AO2485" s="207" t="str">
        <f ca="1">IF(R2485="","",IF(R2485&gt;TODAY(),"0 meses",DATEDIF(R2485,TODAY(),"m") &amp; " meses"))</f>
        <v>0 meses</v>
      </c>
      <c r="AP2485" s="147" t="s">
        <v>4751</v>
      </c>
      <c r="AQ2485" s="147" t="s">
        <v>67</v>
      </c>
      <c r="AR2485" s="147"/>
      <c r="AS2485" s="209" t="s">
        <v>68</v>
      </c>
      <c r="AT2485" s="223" t="str">
        <f>MONTH(B2485)&amp;"/"&amp;YEAR(B2485)</f>
        <v>3/2026</v>
      </c>
      <c r="AU2485" s="223">
        <f>WEEKNUM(B2485)-WEEKNUM(EOMONTH(B2485,-1)+1)+1</f>
        <v>1</v>
      </c>
      <c r="AV2485" s="209" t="str">
        <f>MONTH(R2485)&amp;"/"&amp;YEAR(R2485)</f>
        <v>5/2026</v>
      </c>
      <c r="AW2485" s="209">
        <f>WEEKNUM(R2485)-WEEKNUM(EOMONTH(R2485,-1)+1)+1</f>
        <v>3</v>
      </c>
      <c r="AX2485" s="209">
        <f>IF(BB2485="S",IF(Q2485="1. Aceitou o programa",R2485-B2485,0),0)</f>
        <v>72</v>
      </c>
      <c r="AY2485" s="209">
        <f>IF(BB2485="S",IF(AND(S2485&lt;&gt;"",R2485&lt;&gt;""),S2485-R2485,0),0)</f>
        <v>0</v>
      </c>
      <c r="AZ2485" s="209">
        <f>IF(BB2485="S",IF(Q2485="1. Aceitou o programa",IF(OR(X2485="Não se Aplica",X2485=""),IF(OR(W2485="Não se Aplica",W2485=""),0,W2485-V2485),AVERAGE(X2485-W2485,W2485-V2485)),0),0)</f>
        <v>32</v>
      </c>
      <c r="BA2485" s="209">
        <f>IF(BB2485="S",IF(AND(Q2485="1. Aceitou o programa",AH2485="Realizada"),IFERROR(IF(AG2485="",0,AG2485-R2485),0),0),0)</f>
        <v>0</v>
      </c>
      <c r="BB2485" s="209" t="str">
        <f>_xlfn.XLOOKUP(U2485,'Lista Suspensa'!$AA$20:$AA$23,'Lista Suspensa'!$AB$20:$AB$23,"N/A")</f>
        <v>S</v>
      </c>
    </row>
    <row r="2486" spans="1:54" ht="12" customHeight="1">
      <c r="A2486" s="151" t="s">
        <v>54</v>
      </c>
      <c r="B2486" s="152">
        <v>46083</v>
      </c>
      <c r="C2486" s="153" t="s">
        <v>55</v>
      </c>
      <c r="D2486" s="153" t="s">
        <v>56</v>
      </c>
      <c r="E2486" s="244">
        <v>85745543</v>
      </c>
      <c r="F2486" s="144" t="s">
        <v>4996</v>
      </c>
      <c r="G2486" s="230"/>
      <c r="H2486" s="154">
        <v>27058</v>
      </c>
      <c r="I2486" s="153">
        <v>52</v>
      </c>
      <c r="J2486" s="148" t="s">
        <v>58</v>
      </c>
      <c r="K2486" s="153" t="s">
        <v>59</v>
      </c>
      <c r="L2486" s="153"/>
      <c r="M2486" s="153"/>
      <c r="N2486" s="153">
        <v>60</v>
      </c>
      <c r="O2486" s="155" t="s">
        <v>4997</v>
      </c>
      <c r="P2486" s="156" t="s">
        <v>2026</v>
      </c>
      <c r="Q2486" s="157" t="s">
        <v>110</v>
      </c>
      <c r="R2486" s="158">
        <v>46155</v>
      </c>
      <c r="S2486" s="159"/>
      <c r="T2486" s="159" t="s">
        <v>62</v>
      </c>
      <c r="U2486" s="159" t="s">
        <v>111</v>
      </c>
      <c r="V2486" s="154">
        <v>46112</v>
      </c>
      <c r="W2486" s="154">
        <v>46113</v>
      </c>
      <c r="X2486" s="154">
        <v>46150</v>
      </c>
      <c r="Y2486" s="160">
        <v>46111</v>
      </c>
      <c r="Z2486" s="160" t="s">
        <v>65</v>
      </c>
      <c r="AA2486" s="153"/>
      <c r="AB2486" s="153"/>
      <c r="AC2486" s="182" t="e">
        <f t="shared" si="78"/>
        <v>#DIV/0!</v>
      </c>
      <c r="AD2486" s="153" t="e">
        <f t="shared" si="79"/>
        <v>#DIV/0!</v>
      </c>
      <c r="AE2486" s="233" t="s">
        <v>66</v>
      </c>
      <c r="AF2486" s="153"/>
      <c r="AG2486" s="159"/>
      <c r="AH2486" s="153"/>
      <c r="AI2486" s="161"/>
      <c r="AJ2486" s="153"/>
      <c r="AK2486" s="153"/>
      <c r="AL2486" s="207"/>
      <c r="AM2486" s="207"/>
      <c r="AN2486" s="207"/>
      <c r="AO2486" s="207" t="str">
        <f ca="1">IF(R2486="","",IF(R2486&gt;TODAY(),"0 meses",DATEDIF(R2486,TODAY(),"m") &amp; " meses"))</f>
        <v>0 meses</v>
      </c>
      <c r="AP2486" s="147" t="s">
        <v>4751</v>
      </c>
      <c r="AQ2486" s="147" t="s">
        <v>67</v>
      </c>
      <c r="AR2486" s="147"/>
      <c r="AS2486" s="209" t="s">
        <v>68</v>
      </c>
      <c r="AT2486" s="223" t="str">
        <f>MONTH(B2486)&amp;"/"&amp;YEAR(B2486)</f>
        <v>3/2026</v>
      </c>
      <c r="AU2486" s="223">
        <f>WEEKNUM(B2486)-WEEKNUM(EOMONTH(B2486,-1)+1)+1</f>
        <v>1</v>
      </c>
      <c r="AV2486" s="209" t="str">
        <f>MONTH(R2486)&amp;"/"&amp;YEAR(R2486)</f>
        <v>5/2026</v>
      </c>
      <c r="AW2486" s="209">
        <f>WEEKNUM(R2486)-WEEKNUM(EOMONTH(R2486,-1)+1)+1</f>
        <v>3</v>
      </c>
      <c r="AX2486" s="209">
        <f>IF(BB2486="S",IF(Q2486="1. Aceitou o programa",R2486-B2486,0),0)</f>
        <v>72</v>
      </c>
      <c r="AY2486" s="209">
        <f>IF(BB2486="S",IF(AND(S2486&lt;&gt;"",R2486&lt;&gt;""),S2486-R2486,0),0)</f>
        <v>0</v>
      </c>
      <c r="AZ2486" s="209">
        <f>IF(BB2486="S",IF(Q2486="1. Aceitou o programa",IF(OR(X2486="Não se Aplica",X2486=""),IF(OR(W2486="Não se Aplica",W2486=""),0,W2486-V2486),AVERAGE(X2486-W2486,W2486-V2486)),0),0)</f>
        <v>19</v>
      </c>
      <c r="BA2486" s="209">
        <f>IF(BB2486="S",IF(AND(Q2486="1. Aceitou o programa",AH2486="Realizada"),IFERROR(IF(AG2486="",0,AG2486-R2486),0),0),0)</f>
        <v>0</v>
      </c>
      <c r="BB2486" s="209" t="str">
        <f>_xlfn.XLOOKUP(U2486,'Lista Suspensa'!$AA$20:$AA$23,'Lista Suspensa'!$AB$20:$AB$23,"N/A")</f>
        <v>S</v>
      </c>
    </row>
    <row r="2487" spans="1:54" ht="12" customHeight="1">
      <c r="A2487" s="151" t="s">
        <v>54</v>
      </c>
      <c r="B2487" s="152">
        <v>46083</v>
      </c>
      <c r="C2487" s="153" t="s">
        <v>55</v>
      </c>
      <c r="D2487" s="153" t="s">
        <v>56</v>
      </c>
      <c r="E2487" s="244">
        <v>85984955</v>
      </c>
      <c r="F2487" s="144" t="s">
        <v>4998</v>
      </c>
      <c r="G2487" s="230"/>
      <c r="H2487" s="154">
        <v>27821</v>
      </c>
      <c r="I2487" s="153">
        <v>50</v>
      </c>
      <c r="J2487" s="148" t="s">
        <v>58</v>
      </c>
      <c r="K2487" s="153" t="s">
        <v>59</v>
      </c>
      <c r="L2487" s="153"/>
      <c r="M2487" s="153"/>
      <c r="N2487" s="153">
        <v>50</v>
      </c>
      <c r="O2487" s="155" t="s">
        <v>4999</v>
      </c>
      <c r="P2487" s="156" t="s">
        <v>60</v>
      </c>
      <c r="Q2487" s="157" t="s">
        <v>110</v>
      </c>
      <c r="R2487" s="158">
        <v>46155</v>
      </c>
      <c r="S2487" s="159"/>
      <c r="T2487" s="159" t="s">
        <v>62</v>
      </c>
      <c r="U2487" s="159" t="s">
        <v>111</v>
      </c>
      <c r="V2487" s="154">
        <v>46114</v>
      </c>
      <c r="W2487" s="154">
        <v>46150</v>
      </c>
      <c r="X2487" s="154"/>
      <c r="Y2487" s="160" t="s">
        <v>2255</v>
      </c>
      <c r="Z2487" s="160" t="s">
        <v>65</v>
      </c>
      <c r="AA2487" s="153"/>
      <c r="AB2487" s="153"/>
      <c r="AC2487" s="182" t="e">
        <f t="shared" si="78"/>
        <v>#DIV/0!</v>
      </c>
      <c r="AD2487" s="153" t="e">
        <f t="shared" si="79"/>
        <v>#DIV/0!</v>
      </c>
      <c r="AE2487" s="233" t="s">
        <v>66</v>
      </c>
      <c r="AF2487" s="153"/>
      <c r="AG2487" s="159"/>
      <c r="AH2487" s="153"/>
      <c r="AI2487" s="161"/>
      <c r="AJ2487" s="153"/>
      <c r="AK2487" s="153"/>
      <c r="AL2487" s="207"/>
      <c r="AM2487" s="207"/>
      <c r="AN2487" s="207"/>
      <c r="AO2487" s="207" t="str">
        <f ca="1">IF(R2487="","",IF(R2487&gt;TODAY(),"0 meses",DATEDIF(R2487,TODAY(),"m") &amp; " meses"))</f>
        <v>0 meses</v>
      </c>
      <c r="AP2487" s="147" t="s">
        <v>4751</v>
      </c>
      <c r="AQ2487" s="147" t="s">
        <v>67</v>
      </c>
      <c r="AR2487" s="147"/>
      <c r="AS2487" s="209" t="s">
        <v>68</v>
      </c>
      <c r="AT2487" s="223" t="str">
        <f>MONTH(B2487)&amp;"/"&amp;YEAR(B2487)</f>
        <v>3/2026</v>
      </c>
      <c r="AU2487" s="223">
        <f>WEEKNUM(B2487)-WEEKNUM(EOMONTH(B2487,-1)+1)+1</f>
        <v>1</v>
      </c>
      <c r="AV2487" s="209" t="str">
        <f>MONTH(R2487)&amp;"/"&amp;YEAR(R2487)</f>
        <v>5/2026</v>
      </c>
      <c r="AW2487" s="209">
        <f>WEEKNUM(R2487)-WEEKNUM(EOMONTH(R2487,-1)+1)+1</f>
        <v>3</v>
      </c>
      <c r="AX2487" s="209">
        <f>IF(BB2487="S",IF(Q2487="1. Aceitou o programa",R2487-B2487,0),0)</f>
        <v>72</v>
      </c>
      <c r="AY2487" s="209">
        <f>IF(BB2487="S",IF(AND(S2487&lt;&gt;"",R2487&lt;&gt;""),S2487-R2487,0),0)</f>
        <v>0</v>
      </c>
      <c r="AZ2487" s="209">
        <f>IF(BB2487="S",IF(Q2487="1. Aceitou o programa",IF(OR(X2487="Não se Aplica",X2487=""),IF(OR(W2487="Não se Aplica",W2487=""),0,W2487-V2487),AVERAGE(X2487-W2487,W2487-V2487)),0),0)</f>
        <v>36</v>
      </c>
      <c r="BA2487" s="209">
        <f>IF(BB2487="S",IF(AND(Q2487="1. Aceitou o programa",AH2487="Realizada"),IFERROR(IF(AG2487="",0,AG2487-R2487),0),0),0)</f>
        <v>0</v>
      </c>
      <c r="BB2487" s="209" t="str">
        <f>_xlfn.XLOOKUP(U2487,'Lista Suspensa'!$AA$20:$AA$23,'Lista Suspensa'!$AB$20:$AB$23,"N/A")</f>
        <v>S</v>
      </c>
    </row>
    <row r="2488" spans="1:54" ht="12" customHeight="1">
      <c r="A2488" s="151" t="s">
        <v>54</v>
      </c>
      <c r="B2488" s="152">
        <v>46083</v>
      </c>
      <c r="C2488" s="153" t="s">
        <v>55</v>
      </c>
      <c r="D2488" s="153" t="s">
        <v>56</v>
      </c>
      <c r="E2488" s="244">
        <v>85947297</v>
      </c>
      <c r="F2488" s="144" t="s">
        <v>5000</v>
      </c>
      <c r="G2488" s="230"/>
      <c r="H2488" s="154">
        <v>28132</v>
      </c>
      <c r="I2488" s="153">
        <v>49</v>
      </c>
      <c r="J2488" s="148" t="s">
        <v>70</v>
      </c>
      <c r="K2488" s="153" t="s">
        <v>59</v>
      </c>
      <c r="L2488" s="153"/>
      <c r="M2488" s="153"/>
      <c r="N2488" s="153">
        <v>60</v>
      </c>
      <c r="O2488" s="155" t="s">
        <v>5001</v>
      </c>
      <c r="P2488" s="156" t="s">
        <v>2254</v>
      </c>
      <c r="Q2488" s="157" t="s">
        <v>110</v>
      </c>
      <c r="R2488" s="158">
        <v>46155</v>
      </c>
      <c r="S2488" s="159"/>
      <c r="T2488" s="159" t="s">
        <v>62</v>
      </c>
      <c r="U2488" s="159" t="s">
        <v>111</v>
      </c>
      <c r="V2488" s="154">
        <v>46114</v>
      </c>
      <c r="W2488" s="154">
        <v>46150</v>
      </c>
      <c r="X2488" s="154"/>
      <c r="Y2488" s="160" t="s">
        <v>5002</v>
      </c>
      <c r="Z2488" s="160" t="s">
        <v>65</v>
      </c>
      <c r="AA2488" s="153"/>
      <c r="AB2488" s="153"/>
      <c r="AC2488" s="182" t="e">
        <f t="shared" si="78"/>
        <v>#DIV/0!</v>
      </c>
      <c r="AD2488" s="153" t="e">
        <f t="shared" si="79"/>
        <v>#DIV/0!</v>
      </c>
      <c r="AE2488" s="233" t="s">
        <v>66</v>
      </c>
      <c r="AF2488" s="153"/>
      <c r="AG2488" s="159"/>
      <c r="AH2488" s="153"/>
      <c r="AI2488" s="161"/>
      <c r="AJ2488" s="153"/>
      <c r="AK2488" s="153"/>
      <c r="AL2488" s="207"/>
      <c r="AM2488" s="207"/>
      <c r="AN2488" s="207"/>
      <c r="AO2488" s="207" t="str">
        <f ca="1">IF(R2488="","",IF(R2488&gt;TODAY(),"0 meses",DATEDIF(R2488,TODAY(),"m") &amp; " meses"))</f>
        <v>0 meses</v>
      </c>
      <c r="AP2488" s="147" t="s">
        <v>4751</v>
      </c>
      <c r="AQ2488" s="147" t="s">
        <v>67</v>
      </c>
      <c r="AR2488" s="147"/>
      <c r="AS2488" s="209" t="s">
        <v>68</v>
      </c>
      <c r="AT2488" s="223" t="str">
        <f>MONTH(B2488)&amp;"/"&amp;YEAR(B2488)</f>
        <v>3/2026</v>
      </c>
      <c r="AU2488" s="223">
        <f>WEEKNUM(B2488)-WEEKNUM(EOMONTH(B2488,-1)+1)+1</f>
        <v>1</v>
      </c>
      <c r="AV2488" s="209" t="str">
        <f>MONTH(R2488)&amp;"/"&amp;YEAR(R2488)</f>
        <v>5/2026</v>
      </c>
      <c r="AW2488" s="209">
        <f>WEEKNUM(R2488)-WEEKNUM(EOMONTH(R2488,-1)+1)+1</f>
        <v>3</v>
      </c>
      <c r="AX2488" s="209">
        <f>IF(BB2488="S",IF(Q2488="1. Aceitou o programa",R2488-B2488,0),0)</f>
        <v>72</v>
      </c>
      <c r="AY2488" s="209">
        <f>IF(BB2488="S",IF(AND(S2488&lt;&gt;"",R2488&lt;&gt;""),S2488-R2488,0),0)</f>
        <v>0</v>
      </c>
      <c r="AZ2488" s="209">
        <f>IF(BB2488="S",IF(Q2488="1. Aceitou o programa",IF(OR(X2488="Não se Aplica",X2488=""),IF(OR(W2488="Não se Aplica",W2488=""),0,W2488-V2488),AVERAGE(X2488-W2488,W2488-V2488)),0),0)</f>
        <v>36</v>
      </c>
      <c r="BA2488" s="209">
        <f>IF(BB2488="S",IF(AND(Q2488="1. Aceitou o programa",AH2488="Realizada"),IFERROR(IF(AG2488="",0,AG2488-R2488),0),0),0)</f>
        <v>0</v>
      </c>
      <c r="BB2488" s="209" t="str">
        <f>_xlfn.XLOOKUP(U2488,'Lista Suspensa'!$AA$20:$AA$23,'Lista Suspensa'!$AB$20:$AB$23,"N/A")</f>
        <v>S</v>
      </c>
    </row>
    <row r="2489" spans="1:54" ht="12" customHeight="1">
      <c r="A2489" s="151" t="s">
        <v>54</v>
      </c>
      <c r="B2489" s="152">
        <v>46083</v>
      </c>
      <c r="C2489" s="153" t="s">
        <v>55</v>
      </c>
      <c r="D2489" s="153" t="s">
        <v>56</v>
      </c>
      <c r="E2489" s="244">
        <v>79769091</v>
      </c>
      <c r="F2489" s="144" t="s">
        <v>5003</v>
      </c>
      <c r="G2489" s="230"/>
      <c r="H2489" s="154">
        <v>25874</v>
      </c>
      <c r="I2489" s="153">
        <v>55</v>
      </c>
      <c r="J2489" s="148" t="s">
        <v>70</v>
      </c>
      <c r="K2489" s="153"/>
      <c r="L2489" s="153"/>
      <c r="M2489" s="153"/>
      <c r="N2489" s="153">
        <v>60</v>
      </c>
      <c r="O2489" s="155" t="s">
        <v>5004</v>
      </c>
      <c r="P2489" s="156" t="s">
        <v>60</v>
      </c>
      <c r="Q2489" s="157" t="s">
        <v>110</v>
      </c>
      <c r="R2489" s="158">
        <v>46155</v>
      </c>
      <c r="S2489" s="159"/>
      <c r="T2489" s="159" t="s">
        <v>62</v>
      </c>
      <c r="U2489" s="159" t="s">
        <v>111</v>
      </c>
      <c r="V2489" s="154">
        <v>46114</v>
      </c>
      <c r="W2489" s="154">
        <v>46150</v>
      </c>
      <c r="X2489" s="154"/>
      <c r="Y2489" s="160" t="s">
        <v>2308</v>
      </c>
      <c r="Z2489" s="160" t="s">
        <v>65</v>
      </c>
      <c r="AA2489" s="153"/>
      <c r="AB2489" s="153"/>
      <c r="AC2489" s="182" t="e">
        <f t="shared" si="78"/>
        <v>#DIV/0!</v>
      </c>
      <c r="AD2489" s="153" t="e">
        <f t="shared" si="79"/>
        <v>#DIV/0!</v>
      </c>
      <c r="AE2489" s="233" t="s">
        <v>66</v>
      </c>
      <c r="AF2489" s="153"/>
      <c r="AG2489" s="159"/>
      <c r="AH2489" s="153"/>
      <c r="AI2489" s="161"/>
      <c r="AJ2489" s="153"/>
      <c r="AK2489" s="153"/>
      <c r="AL2489" s="207"/>
      <c r="AM2489" s="207"/>
      <c r="AN2489" s="207"/>
      <c r="AO2489" s="207" t="str">
        <f ca="1">IF(R2489="","",IF(R2489&gt;TODAY(),"0 meses",DATEDIF(R2489,TODAY(),"m") &amp; " meses"))</f>
        <v>0 meses</v>
      </c>
      <c r="AP2489" s="147" t="s">
        <v>4751</v>
      </c>
      <c r="AQ2489" s="147" t="s">
        <v>67</v>
      </c>
      <c r="AR2489" s="147"/>
      <c r="AS2489" s="209" t="s">
        <v>68</v>
      </c>
      <c r="AT2489" s="223" t="str">
        <f>MONTH(B2489)&amp;"/"&amp;YEAR(B2489)</f>
        <v>3/2026</v>
      </c>
      <c r="AU2489" s="223">
        <f>WEEKNUM(B2489)-WEEKNUM(EOMONTH(B2489,-1)+1)+1</f>
        <v>1</v>
      </c>
      <c r="AV2489" s="209" t="str">
        <f>MONTH(R2489)&amp;"/"&amp;YEAR(R2489)</f>
        <v>5/2026</v>
      </c>
      <c r="AW2489" s="209">
        <f>WEEKNUM(R2489)-WEEKNUM(EOMONTH(R2489,-1)+1)+1</f>
        <v>3</v>
      </c>
      <c r="AX2489" s="209">
        <f>IF(BB2489="S",IF(Q2489="1. Aceitou o programa",R2489-B2489,0),0)</f>
        <v>72</v>
      </c>
      <c r="AY2489" s="209">
        <f>IF(BB2489="S",IF(AND(S2489&lt;&gt;"",R2489&lt;&gt;""),S2489-R2489,0),0)</f>
        <v>0</v>
      </c>
      <c r="AZ2489" s="209">
        <f>IF(BB2489="S",IF(Q2489="1. Aceitou o programa",IF(OR(X2489="Não se Aplica",X2489=""),IF(OR(W2489="Não se Aplica",W2489=""),0,W2489-V2489),AVERAGE(X2489-W2489,W2489-V2489)),0),0)</f>
        <v>36</v>
      </c>
      <c r="BA2489" s="209">
        <f>IF(BB2489="S",IF(AND(Q2489="1. Aceitou o programa",AH2489="Realizada"),IFERROR(IF(AG2489="",0,AG2489-R2489),0),0),0)</f>
        <v>0</v>
      </c>
      <c r="BB2489" s="209" t="str">
        <f>_xlfn.XLOOKUP(U2489,'Lista Suspensa'!$AA$20:$AA$23,'Lista Suspensa'!$AB$20:$AB$23,"N/A")</f>
        <v>S</v>
      </c>
    </row>
    <row r="2490" spans="1:54" ht="12" customHeight="1">
      <c r="A2490" s="151" t="s">
        <v>54</v>
      </c>
      <c r="B2490" s="152">
        <v>46083</v>
      </c>
      <c r="C2490" s="153" t="s">
        <v>55</v>
      </c>
      <c r="D2490" s="153" t="s">
        <v>56</v>
      </c>
      <c r="E2490" s="244">
        <v>79528980</v>
      </c>
      <c r="F2490" s="144" t="s">
        <v>5005</v>
      </c>
      <c r="G2490" s="230"/>
      <c r="H2490" s="154">
        <v>27576</v>
      </c>
      <c r="I2490" s="153">
        <v>50</v>
      </c>
      <c r="J2490" s="148" t="s">
        <v>70</v>
      </c>
      <c r="K2490" s="153"/>
      <c r="L2490" s="153"/>
      <c r="M2490" s="153"/>
      <c r="N2490" s="153">
        <v>60</v>
      </c>
      <c r="O2490" s="155" t="s">
        <v>5006</v>
      </c>
      <c r="P2490" s="156" t="s">
        <v>60</v>
      </c>
      <c r="Q2490" s="157" t="s">
        <v>110</v>
      </c>
      <c r="R2490" s="158">
        <v>46155</v>
      </c>
      <c r="S2490" s="159"/>
      <c r="T2490" s="159" t="s">
        <v>62</v>
      </c>
      <c r="U2490" s="159" t="s">
        <v>111</v>
      </c>
      <c r="V2490" s="154">
        <v>46114</v>
      </c>
      <c r="W2490" s="154">
        <v>46150</v>
      </c>
      <c r="X2490" s="154"/>
      <c r="Y2490" s="160" t="s">
        <v>2300</v>
      </c>
      <c r="Z2490" s="160" t="s">
        <v>65</v>
      </c>
      <c r="AA2490" s="153"/>
      <c r="AB2490" s="153"/>
      <c r="AC2490" s="182" t="e">
        <f t="shared" si="78"/>
        <v>#DIV/0!</v>
      </c>
      <c r="AD2490" s="153" t="e">
        <f t="shared" si="79"/>
        <v>#DIV/0!</v>
      </c>
      <c r="AE2490" s="233" t="s">
        <v>66</v>
      </c>
      <c r="AF2490" s="153"/>
      <c r="AG2490" s="159"/>
      <c r="AH2490" s="153"/>
      <c r="AI2490" s="161"/>
      <c r="AJ2490" s="153"/>
      <c r="AK2490" s="153"/>
      <c r="AL2490" s="207"/>
      <c r="AM2490" s="207"/>
      <c r="AN2490" s="207"/>
      <c r="AO2490" s="207" t="str">
        <f ca="1">IF(R2490="","",IF(R2490&gt;TODAY(),"0 meses",DATEDIF(R2490,TODAY(),"m") &amp; " meses"))</f>
        <v>0 meses</v>
      </c>
      <c r="AP2490" s="147" t="s">
        <v>4751</v>
      </c>
      <c r="AQ2490" s="147" t="s">
        <v>67</v>
      </c>
      <c r="AR2490" s="147"/>
      <c r="AS2490" s="209" t="s">
        <v>68</v>
      </c>
      <c r="AT2490" s="223" t="str">
        <f>MONTH(B2490)&amp;"/"&amp;YEAR(B2490)</f>
        <v>3/2026</v>
      </c>
      <c r="AU2490" s="223">
        <f>WEEKNUM(B2490)-WEEKNUM(EOMONTH(B2490,-1)+1)+1</f>
        <v>1</v>
      </c>
      <c r="AV2490" s="209" t="str">
        <f>MONTH(R2490)&amp;"/"&amp;YEAR(R2490)</f>
        <v>5/2026</v>
      </c>
      <c r="AW2490" s="209">
        <f>WEEKNUM(R2490)-WEEKNUM(EOMONTH(R2490,-1)+1)+1</f>
        <v>3</v>
      </c>
      <c r="AX2490" s="209">
        <f>IF(BB2490="S",IF(Q2490="1. Aceitou o programa",R2490-B2490,0),0)</f>
        <v>72</v>
      </c>
      <c r="AY2490" s="209">
        <f>IF(BB2490="S",IF(AND(S2490&lt;&gt;"",R2490&lt;&gt;""),S2490-R2490,0),0)</f>
        <v>0</v>
      </c>
      <c r="AZ2490" s="209">
        <f>IF(BB2490="S",IF(Q2490="1. Aceitou o programa",IF(OR(X2490="Não se Aplica",X2490=""),IF(OR(W2490="Não se Aplica",W2490=""),0,W2490-V2490),AVERAGE(X2490-W2490,W2490-V2490)),0),0)</f>
        <v>36</v>
      </c>
      <c r="BA2490" s="209">
        <f>IF(BB2490="S",IF(AND(Q2490="1. Aceitou o programa",AH2490="Realizada"),IFERROR(IF(AG2490="",0,AG2490-R2490),0),0),0)</f>
        <v>0</v>
      </c>
      <c r="BB2490" s="209" t="str">
        <f>_xlfn.XLOOKUP(U2490,'Lista Suspensa'!$AA$20:$AA$23,'Lista Suspensa'!$AB$20:$AB$23,"N/A")</f>
        <v>S</v>
      </c>
    </row>
    <row r="2491" spans="1:54" ht="12" customHeight="1">
      <c r="A2491" s="151" t="s">
        <v>54</v>
      </c>
      <c r="B2491" s="152">
        <v>46083</v>
      </c>
      <c r="C2491" s="153" t="s">
        <v>55</v>
      </c>
      <c r="D2491" s="153" t="s">
        <v>56</v>
      </c>
      <c r="E2491" s="244">
        <v>83002269</v>
      </c>
      <c r="F2491" s="144" t="s">
        <v>5007</v>
      </c>
      <c r="G2491" s="230"/>
      <c r="H2491" s="154">
        <v>27772</v>
      </c>
      <c r="I2491" s="153">
        <v>50</v>
      </c>
      <c r="J2491" s="148" t="s">
        <v>70</v>
      </c>
      <c r="K2491" s="153"/>
      <c r="L2491" s="153"/>
      <c r="M2491" s="153"/>
      <c r="N2491" s="153">
        <v>50</v>
      </c>
      <c r="O2491" s="155" t="s">
        <v>5008</v>
      </c>
      <c r="P2491" s="156" t="s">
        <v>60</v>
      </c>
      <c r="Q2491" s="157" t="s">
        <v>110</v>
      </c>
      <c r="R2491" s="158">
        <v>46155</v>
      </c>
      <c r="S2491" s="159"/>
      <c r="T2491" s="159" t="s">
        <v>62</v>
      </c>
      <c r="U2491" s="159" t="s">
        <v>111</v>
      </c>
      <c r="V2491" s="154">
        <v>46114</v>
      </c>
      <c r="W2491" s="154">
        <v>46150</v>
      </c>
      <c r="X2491" s="154"/>
      <c r="Y2491" s="160" t="s">
        <v>5009</v>
      </c>
      <c r="Z2491" s="160" t="s">
        <v>65</v>
      </c>
      <c r="AA2491" s="153"/>
      <c r="AB2491" s="153"/>
      <c r="AC2491" s="182" t="e">
        <f t="shared" si="78"/>
        <v>#DIV/0!</v>
      </c>
      <c r="AD2491" s="153" t="e">
        <f t="shared" si="79"/>
        <v>#DIV/0!</v>
      </c>
      <c r="AE2491" s="233" t="s">
        <v>66</v>
      </c>
      <c r="AF2491" s="153"/>
      <c r="AG2491" s="159"/>
      <c r="AH2491" s="153"/>
      <c r="AI2491" s="161"/>
      <c r="AJ2491" s="153"/>
      <c r="AK2491" s="153"/>
      <c r="AL2491" s="207"/>
      <c r="AM2491" s="207"/>
      <c r="AN2491" s="207"/>
      <c r="AO2491" s="207" t="str">
        <f ca="1">IF(R2491="","",IF(R2491&gt;TODAY(),"0 meses",DATEDIF(R2491,TODAY(),"m") &amp; " meses"))</f>
        <v>0 meses</v>
      </c>
      <c r="AP2491" s="147" t="s">
        <v>4751</v>
      </c>
      <c r="AQ2491" s="147" t="s">
        <v>67</v>
      </c>
      <c r="AR2491" s="147"/>
      <c r="AS2491" s="209" t="s">
        <v>68</v>
      </c>
      <c r="AT2491" s="223" t="str">
        <f>MONTH(B2491)&amp;"/"&amp;YEAR(B2491)</f>
        <v>3/2026</v>
      </c>
      <c r="AU2491" s="223">
        <f>WEEKNUM(B2491)-WEEKNUM(EOMONTH(B2491,-1)+1)+1</f>
        <v>1</v>
      </c>
      <c r="AV2491" s="209" t="str">
        <f>MONTH(R2491)&amp;"/"&amp;YEAR(R2491)</f>
        <v>5/2026</v>
      </c>
      <c r="AW2491" s="209">
        <f>WEEKNUM(R2491)-WEEKNUM(EOMONTH(R2491,-1)+1)+1</f>
        <v>3</v>
      </c>
      <c r="AX2491" s="209">
        <f>IF(BB2491="S",IF(Q2491="1. Aceitou o programa",R2491-B2491,0),0)</f>
        <v>72</v>
      </c>
      <c r="AY2491" s="209">
        <f>IF(BB2491="S",IF(AND(S2491&lt;&gt;"",R2491&lt;&gt;""),S2491-R2491,0),0)</f>
        <v>0</v>
      </c>
      <c r="AZ2491" s="209">
        <f>IF(BB2491="S",IF(Q2491="1. Aceitou o programa",IF(OR(X2491="Não se Aplica",X2491=""),IF(OR(W2491="Não se Aplica",W2491=""),0,W2491-V2491),AVERAGE(X2491-W2491,W2491-V2491)),0),0)</f>
        <v>36</v>
      </c>
      <c r="BA2491" s="209">
        <f>IF(BB2491="S",IF(AND(Q2491="1. Aceitou o programa",AH2491="Realizada"),IFERROR(IF(AG2491="",0,AG2491-R2491),0),0),0)</f>
        <v>0</v>
      </c>
      <c r="BB2491" s="209" t="str">
        <f>_xlfn.XLOOKUP(U2491,'Lista Suspensa'!$AA$20:$AA$23,'Lista Suspensa'!$AB$20:$AB$23,"N/A")</f>
        <v>S</v>
      </c>
    </row>
    <row r="2492" spans="1:54" ht="12" customHeight="1">
      <c r="A2492" s="151" t="s">
        <v>54</v>
      </c>
      <c r="B2492" s="152">
        <v>46083</v>
      </c>
      <c r="C2492" s="153" t="s">
        <v>55</v>
      </c>
      <c r="D2492" s="153" t="s">
        <v>56</v>
      </c>
      <c r="E2492" s="244">
        <v>83739367</v>
      </c>
      <c r="F2492" s="144" t="s">
        <v>5010</v>
      </c>
      <c r="G2492" s="230"/>
      <c r="H2492" s="154">
        <v>27968</v>
      </c>
      <c r="I2492" s="153">
        <v>49</v>
      </c>
      <c r="J2492" s="148" t="s">
        <v>70</v>
      </c>
      <c r="K2492" s="153"/>
      <c r="L2492" s="153"/>
      <c r="M2492" s="153"/>
      <c r="N2492" s="153">
        <v>50</v>
      </c>
      <c r="O2492" s="155" t="s">
        <v>5011</v>
      </c>
      <c r="P2492" s="156" t="s">
        <v>60</v>
      </c>
      <c r="Q2492" s="157" t="s">
        <v>110</v>
      </c>
      <c r="R2492" s="158">
        <v>46155</v>
      </c>
      <c r="S2492" s="159"/>
      <c r="T2492" s="159" t="s">
        <v>62</v>
      </c>
      <c r="U2492" s="159" t="s">
        <v>111</v>
      </c>
      <c r="V2492" s="154">
        <v>46114</v>
      </c>
      <c r="W2492" s="154">
        <v>46150</v>
      </c>
      <c r="X2492" s="154"/>
      <c r="Y2492" s="160" t="s">
        <v>64</v>
      </c>
      <c r="Z2492" s="160" t="s">
        <v>65</v>
      </c>
      <c r="AA2492" s="153"/>
      <c r="AB2492" s="153"/>
      <c r="AC2492" s="182" t="e">
        <f t="shared" si="78"/>
        <v>#DIV/0!</v>
      </c>
      <c r="AD2492" s="153" t="e">
        <f t="shared" si="79"/>
        <v>#DIV/0!</v>
      </c>
      <c r="AE2492" s="233" t="s">
        <v>66</v>
      </c>
      <c r="AF2492" s="153"/>
      <c r="AG2492" s="159"/>
      <c r="AH2492" s="153"/>
      <c r="AI2492" s="161"/>
      <c r="AJ2492" s="153"/>
      <c r="AK2492" s="153"/>
      <c r="AL2492" s="207"/>
      <c r="AM2492" s="207"/>
      <c r="AN2492" s="207"/>
      <c r="AO2492" s="207" t="str">
        <f ca="1">IF(R2492="","",IF(R2492&gt;TODAY(),"0 meses",DATEDIF(R2492,TODAY(),"m") &amp; " meses"))</f>
        <v>0 meses</v>
      </c>
      <c r="AP2492" s="147" t="s">
        <v>4751</v>
      </c>
      <c r="AQ2492" s="147" t="s">
        <v>67</v>
      </c>
      <c r="AR2492" s="147"/>
      <c r="AS2492" s="209" t="s">
        <v>68</v>
      </c>
      <c r="AT2492" s="223" t="str">
        <f>MONTH(B2492)&amp;"/"&amp;YEAR(B2492)</f>
        <v>3/2026</v>
      </c>
      <c r="AU2492" s="223">
        <f>WEEKNUM(B2492)-WEEKNUM(EOMONTH(B2492,-1)+1)+1</f>
        <v>1</v>
      </c>
      <c r="AV2492" s="209" t="str">
        <f>MONTH(R2492)&amp;"/"&amp;YEAR(R2492)</f>
        <v>5/2026</v>
      </c>
      <c r="AW2492" s="209">
        <f>WEEKNUM(R2492)-WEEKNUM(EOMONTH(R2492,-1)+1)+1</f>
        <v>3</v>
      </c>
      <c r="AX2492" s="209">
        <f>IF(BB2492="S",IF(Q2492="1. Aceitou o programa",R2492-B2492,0),0)</f>
        <v>72</v>
      </c>
      <c r="AY2492" s="209">
        <f>IF(BB2492="S",IF(AND(S2492&lt;&gt;"",R2492&lt;&gt;""),S2492-R2492,0),0)</f>
        <v>0</v>
      </c>
      <c r="AZ2492" s="209">
        <f>IF(BB2492="S",IF(Q2492="1. Aceitou o programa",IF(OR(X2492="Não se Aplica",X2492=""),IF(OR(W2492="Não se Aplica",W2492=""),0,W2492-V2492),AVERAGE(X2492-W2492,W2492-V2492)),0),0)</f>
        <v>36</v>
      </c>
      <c r="BA2492" s="209">
        <f>IF(BB2492="S",IF(AND(Q2492="1. Aceitou o programa",AH2492="Realizada"),IFERROR(IF(AG2492="",0,AG2492-R2492),0),0),0)</f>
        <v>0</v>
      </c>
      <c r="BB2492" s="209" t="str">
        <f>_xlfn.XLOOKUP(U2492,'Lista Suspensa'!$AA$20:$AA$23,'Lista Suspensa'!$AB$20:$AB$23,"N/A")</f>
        <v>S</v>
      </c>
    </row>
    <row r="2493" spans="1:54" ht="12" customHeight="1">
      <c r="A2493" s="151" t="s">
        <v>54</v>
      </c>
      <c r="B2493" s="152">
        <v>46083</v>
      </c>
      <c r="C2493" s="153" t="s">
        <v>55</v>
      </c>
      <c r="D2493" s="153" t="s">
        <v>56</v>
      </c>
      <c r="E2493" s="244">
        <v>84995704</v>
      </c>
      <c r="F2493" s="144" t="s">
        <v>5012</v>
      </c>
      <c r="G2493" s="230"/>
      <c r="H2493" s="154">
        <v>28201</v>
      </c>
      <c r="I2493" s="153">
        <v>49</v>
      </c>
      <c r="J2493" s="148" t="s">
        <v>70</v>
      </c>
      <c r="K2493" s="153"/>
      <c r="L2493" s="153"/>
      <c r="M2493" s="153"/>
      <c r="N2493" s="153">
        <v>40</v>
      </c>
      <c r="O2493" s="155" t="s">
        <v>5013</v>
      </c>
      <c r="P2493" s="156" t="s">
        <v>71</v>
      </c>
      <c r="Q2493" s="157" t="s">
        <v>110</v>
      </c>
      <c r="R2493" s="158">
        <v>46155</v>
      </c>
      <c r="S2493" s="159"/>
      <c r="T2493" s="159" t="s">
        <v>62</v>
      </c>
      <c r="U2493" s="159" t="s">
        <v>111</v>
      </c>
      <c r="V2493" s="154">
        <v>46114</v>
      </c>
      <c r="W2493" s="154">
        <v>46150</v>
      </c>
      <c r="X2493" s="154"/>
      <c r="Y2493" s="160" t="s">
        <v>2295</v>
      </c>
      <c r="Z2493" s="160" t="s">
        <v>65</v>
      </c>
      <c r="AA2493" s="153"/>
      <c r="AB2493" s="153"/>
      <c r="AC2493" s="182" t="e">
        <f t="shared" si="78"/>
        <v>#DIV/0!</v>
      </c>
      <c r="AD2493" s="153" t="e">
        <f t="shared" si="79"/>
        <v>#DIV/0!</v>
      </c>
      <c r="AE2493" s="233" t="s">
        <v>66</v>
      </c>
      <c r="AF2493" s="153"/>
      <c r="AG2493" s="159"/>
      <c r="AH2493" s="153"/>
      <c r="AI2493" s="161"/>
      <c r="AJ2493" s="153"/>
      <c r="AK2493" s="153"/>
      <c r="AL2493" s="207"/>
      <c r="AM2493" s="207"/>
      <c r="AN2493" s="207"/>
      <c r="AO2493" s="207" t="str">
        <f ca="1">IF(R2493="","",IF(R2493&gt;TODAY(),"0 meses",DATEDIF(R2493,TODAY(),"m") &amp; " meses"))</f>
        <v>0 meses</v>
      </c>
      <c r="AP2493" s="147" t="s">
        <v>4751</v>
      </c>
      <c r="AQ2493" s="147" t="s">
        <v>67</v>
      </c>
      <c r="AR2493" s="147"/>
      <c r="AS2493" s="209" t="s">
        <v>68</v>
      </c>
      <c r="AT2493" s="223" t="str">
        <f>MONTH(B2493)&amp;"/"&amp;YEAR(B2493)</f>
        <v>3/2026</v>
      </c>
      <c r="AU2493" s="223">
        <f>WEEKNUM(B2493)-WEEKNUM(EOMONTH(B2493,-1)+1)+1</f>
        <v>1</v>
      </c>
      <c r="AV2493" s="209" t="str">
        <f>MONTH(R2493)&amp;"/"&amp;YEAR(R2493)</f>
        <v>5/2026</v>
      </c>
      <c r="AW2493" s="209">
        <f>WEEKNUM(R2493)-WEEKNUM(EOMONTH(R2493,-1)+1)+1</f>
        <v>3</v>
      </c>
      <c r="AX2493" s="209">
        <f>IF(BB2493="S",IF(Q2493="1. Aceitou o programa",R2493-B2493,0),0)</f>
        <v>72</v>
      </c>
      <c r="AY2493" s="209">
        <f>IF(BB2493="S",IF(AND(S2493&lt;&gt;"",R2493&lt;&gt;""),S2493-R2493,0),0)</f>
        <v>0</v>
      </c>
      <c r="AZ2493" s="209">
        <f>IF(BB2493="S",IF(Q2493="1. Aceitou o programa",IF(OR(X2493="Não se Aplica",X2493=""),IF(OR(W2493="Não se Aplica",W2493=""),0,W2493-V2493),AVERAGE(X2493-W2493,W2493-V2493)),0),0)</f>
        <v>36</v>
      </c>
      <c r="BA2493" s="209">
        <f>IF(BB2493="S",IF(AND(Q2493="1. Aceitou o programa",AH2493="Realizada"),IFERROR(IF(AG2493="",0,AG2493-R2493),0),0),0)</f>
        <v>0</v>
      </c>
      <c r="BB2493" s="209" t="str">
        <f>_xlfn.XLOOKUP(U2493,'Lista Suspensa'!$AA$20:$AA$23,'Lista Suspensa'!$AB$20:$AB$23,"N/A")</f>
        <v>S</v>
      </c>
    </row>
    <row r="2494" spans="1:54" ht="12" customHeight="1">
      <c r="A2494" s="151" t="s">
        <v>54</v>
      </c>
      <c r="B2494" s="152">
        <v>46083</v>
      </c>
      <c r="C2494" s="153" t="s">
        <v>55</v>
      </c>
      <c r="D2494" s="153" t="s">
        <v>56</v>
      </c>
      <c r="E2494" s="244">
        <v>84896087</v>
      </c>
      <c r="F2494" s="144" t="s">
        <v>5014</v>
      </c>
      <c r="G2494" s="230"/>
      <c r="H2494" s="154">
        <v>28235</v>
      </c>
      <c r="I2494" s="153">
        <v>49</v>
      </c>
      <c r="J2494" s="148" t="s">
        <v>58</v>
      </c>
      <c r="K2494" s="153"/>
      <c r="L2494" s="153"/>
      <c r="M2494" s="153"/>
      <c r="N2494" s="153">
        <v>750</v>
      </c>
      <c r="O2494" s="155">
        <v>21983690400</v>
      </c>
      <c r="P2494" s="156" t="s">
        <v>2077</v>
      </c>
      <c r="Q2494" s="157" t="s">
        <v>110</v>
      </c>
      <c r="R2494" s="158">
        <v>46155</v>
      </c>
      <c r="S2494" s="159"/>
      <c r="T2494" s="159" t="s">
        <v>62</v>
      </c>
      <c r="U2494" s="159" t="s">
        <v>111</v>
      </c>
      <c r="V2494" s="154">
        <v>46118</v>
      </c>
      <c r="W2494" s="154">
        <v>46150</v>
      </c>
      <c r="X2494" s="154"/>
      <c r="Y2494" s="160" t="s">
        <v>5015</v>
      </c>
      <c r="Z2494" s="160" t="s">
        <v>65</v>
      </c>
      <c r="AA2494" s="153"/>
      <c r="AB2494" s="153"/>
      <c r="AC2494" s="182" t="e">
        <f t="shared" si="78"/>
        <v>#DIV/0!</v>
      </c>
      <c r="AD2494" s="153" t="e">
        <f t="shared" si="79"/>
        <v>#DIV/0!</v>
      </c>
      <c r="AE2494" s="233" t="s">
        <v>66</v>
      </c>
      <c r="AF2494" s="153"/>
      <c r="AG2494" s="159"/>
      <c r="AH2494" s="153"/>
      <c r="AI2494" s="161"/>
      <c r="AJ2494" s="153"/>
      <c r="AK2494" s="153"/>
      <c r="AL2494" s="207"/>
      <c r="AM2494" s="207"/>
      <c r="AN2494" s="207"/>
      <c r="AO2494" s="207" t="str">
        <f ca="1">IF(R2494="","",IF(R2494&gt;TODAY(),"0 meses",DATEDIF(R2494,TODAY(),"m") &amp; " meses"))</f>
        <v>0 meses</v>
      </c>
      <c r="AP2494" s="147" t="s">
        <v>4751</v>
      </c>
      <c r="AQ2494" s="147" t="s">
        <v>67</v>
      </c>
      <c r="AR2494" s="147"/>
      <c r="AS2494" s="209" t="s">
        <v>68</v>
      </c>
      <c r="AT2494" s="223" t="str">
        <f>MONTH(B2494)&amp;"/"&amp;YEAR(B2494)</f>
        <v>3/2026</v>
      </c>
      <c r="AU2494" s="223">
        <f>WEEKNUM(B2494)-WEEKNUM(EOMONTH(B2494,-1)+1)+1</f>
        <v>1</v>
      </c>
      <c r="AV2494" s="209" t="str">
        <f>MONTH(R2494)&amp;"/"&amp;YEAR(R2494)</f>
        <v>5/2026</v>
      </c>
      <c r="AW2494" s="209">
        <f>WEEKNUM(R2494)-WEEKNUM(EOMONTH(R2494,-1)+1)+1</f>
        <v>3</v>
      </c>
      <c r="AX2494" s="209">
        <f>IF(BB2494="S",IF(Q2494="1. Aceitou o programa",R2494-B2494,0),0)</f>
        <v>72</v>
      </c>
      <c r="AY2494" s="209">
        <f>IF(BB2494="S",IF(AND(S2494&lt;&gt;"",R2494&lt;&gt;""),S2494-R2494,0),0)</f>
        <v>0</v>
      </c>
      <c r="AZ2494" s="209">
        <f>IF(BB2494="S",IF(Q2494="1. Aceitou o programa",IF(OR(X2494="Não se Aplica",X2494=""),IF(OR(W2494="Não se Aplica",W2494=""),0,W2494-V2494),AVERAGE(X2494-W2494,W2494-V2494)),0),0)</f>
        <v>32</v>
      </c>
      <c r="BA2494" s="209">
        <f>IF(BB2494="S",IF(AND(Q2494="1. Aceitou o programa",AH2494="Realizada"),IFERROR(IF(AG2494="",0,AG2494-R2494),0),0),0)</f>
        <v>0</v>
      </c>
      <c r="BB2494" s="209" t="str">
        <f>_xlfn.XLOOKUP(U2494,'Lista Suspensa'!$AA$20:$AA$23,'Lista Suspensa'!$AB$20:$AB$23,"N/A")</f>
        <v>S</v>
      </c>
    </row>
    <row r="2495" spans="1:54" ht="12" customHeight="1">
      <c r="A2495" s="151" t="s">
        <v>54</v>
      </c>
      <c r="B2495" s="152">
        <v>46083</v>
      </c>
      <c r="C2495" s="153" t="s">
        <v>55</v>
      </c>
      <c r="D2495" s="153" t="s">
        <v>56</v>
      </c>
      <c r="E2495" s="244">
        <v>83400730</v>
      </c>
      <c r="F2495" s="144" t="s">
        <v>5016</v>
      </c>
      <c r="G2495" s="230"/>
      <c r="H2495" s="154">
        <v>28278</v>
      </c>
      <c r="I2495" s="153">
        <v>48</v>
      </c>
      <c r="J2495" s="148" t="s">
        <v>58</v>
      </c>
      <c r="K2495" s="153"/>
      <c r="L2495" s="153"/>
      <c r="M2495" s="153"/>
      <c r="N2495" s="153">
        <v>80</v>
      </c>
      <c r="O2495" s="155">
        <v>11962675322</v>
      </c>
      <c r="P2495" s="156" t="s">
        <v>60</v>
      </c>
      <c r="Q2495" s="157" t="s">
        <v>110</v>
      </c>
      <c r="R2495" s="158">
        <v>46155</v>
      </c>
      <c r="S2495" s="159"/>
      <c r="T2495" s="159" t="s">
        <v>62</v>
      </c>
      <c r="U2495" s="159" t="s">
        <v>111</v>
      </c>
      <c r="V2495" s="154">
        <v>46118</v>
      </c>
      <c r="W2495" s="154">
        <v>46150</v>
      </c>
      <c r="X2495" s="154"/>
      <c r="Y2495" s="160" t="s">
        <v>64</v>
      </c>
      <c r="Z2495" s="160" t="s">
        <v>65</v>
      </c>
      <c r="AA2495" s="153"/>
      <c r="AB2495" s="153"/>
      <c r="AC2495" s="182" t="e">
        <f t="shared" si="78"/>
        <v>#DIV/0!</v>
      </c>
      <c r="AD2495" s="153" t="e">
        <f t="shared" si="79"/>
        <v>#DIV/0!</v>
      </c>
      <c r="AE2495" s="233" t="s">
        <v>66</v>
      </c>
      <c r="AF2495" s="153"/>
      <c r="AG2495" s="159"/>
      <c r="AH2495" s="153"/>
      <c r="AI2495" s="161"/>
      <c r="AJ2495" s="153"/>
      <c r="AK2495" s="153"/>
      <c r="AL2495" s="207"/>
      <c r="AM2495" s="207"/>
      <c r="AN2495" s="207"/>
      <c r="AO2495" s="207" t="str">
        <f ca="1">IF(R2495="","",IF(R2495&gt;TODAY(),"0 meses",DATEDIF(R2495,TODAY(),"m") &amp; " meses"))</f>
        <v>0 meses</v>
      </c>
      <c r="AP2495" s="147" t="s">
        <v>4751</v>
      </c>
      <c r="AQ2495" s="147" t="s">
        <v>67</v>
      </c>
      <c r="AR2495" s="147"/>
      <c r="AS2495" s="209" t="s">
        <v>68</v>
      </c>
      <c r="AT2495" s="223" t="str">
        <f>MONTH(B2495)&amp;"/"&amp;YEAR(B2495)</f>
        <v>3/2026</v>
      </c>
      <c r="AU2495" s="223">
        <f>WEEKNUM(B2495)-WEEKNUM(EOMONTH(B2495,-1)+1)+1</f>
        <v>1</v>
      </c>
      <c r="AV2495" s="209" t="str">
        <f>MONTH(R2495)&amp;"/"&amp;YEAR(R2495)</f>
        <v>5/2026</v>
      </c>
      <c r="AW2495" s="209">
        <f>WEEKNUM(R2495)-WEEKNUM(EOMONTH(R2495,-1)+1)+1</f>
        <v>3</v>
      </c>
      <c r="AX2495" s="209">
        <f>IF(BB2495="S",IF(Q2495="1. Aceitou o programa",R2495-B2495,0),0)</f>
        <v>72</v>
      </c>
      <c r="AY2495" s="209">
        <f>IF(BB2495="S",IF(AND(S2495&lt;&gt;"",R2495&lt;&gt;""),S2495-R2495,0),0)</f>
        <v>0</v>
      </c>
      <c r="AZ2495" s="209">
        <f>IF(BB2495="S",IF(Q2495="1. Aceitou o programa",IF(OR(X2495="Não se Aplica",X2495=""),IF(OR(W2495="Não se Aplica",W2495=""),0,W2495-V2495),AVERAGE(X2495-W2495,W2495-V2495)),0),0)</f>
        <v>32</v>
      </c>
      <c r="BA2495" s="209">
        <f>IF(BB2495="S",IF(AND(Q2495="1. Aceitou o programa",AH2495="Realizada"),IFERROR(IF(AG2495="",0,AG2495-R2495),0),0),0)</f>
        <v>0</v>
      </c>
      <c r="BB2495" s="209" t="str">
        <f>_xlfn.XLOOKUP(U2495,'Lista Suspensa'!$AA$20:$AA$23,'Lista Suspensa'!$AB$20:$AB$23,"N/A")</f>
        <v>S</v>
      </c>
    </row>
    <row r="2496" spans="1:54" ht="12" customHeight="1">
      <c r="A2496" s="151" t="s">
        <v>54</v>
      </c>
      <c r="B2496" s="152">
        <v>46083</v>
      </c>
      <c r="C2496" s="153" t="s">
        <v>55</v>
      </c>
      <c r="D2496" s="153" t="s">
        <v>56</v>
      </c>
      <c r="E2496" s="244">
        <v>81978933</v>
      </c>
      <c r="F2496" s="144" t="s">
        <v>5017</v>
      </c>
      <c r="G2496" s="230"/>
      <c r="H2496" s="154">
        <v>28437</v>
      </c>
      <c r="I2496" s="153">
        <v>48</v>
      </c>
      <c r="J2496" s="148" t="s">
        <v>70</v>
      </c>
      <c r="K2496" s="153"/>
      <c r="L2496" s="153"/>
      <c r="M2496" s="153"/>
      <c r="N2496" s="153">
        <v>60</v>
      </c>
      <c r="O2496" s="155" t="s">
        <v>5018</v>
      </c>
      <c r="P2496" s="156" t="s">
        <v>71</v>
      </c>
      <c r="Q2496" s="157" t="s">
        <v>110</v>
      </c>
      <c r="R2496" s="158">
        <v>46155</v>
      </c>
      <c r="S2496" s="159"/>
      <c r="T2496" s="159" t="s">
        <v>62</v>
      </c>
      <c r="U2496" s="159" t="s">
        <v>111</v>
      </c>
      <c r="V2496" s="154">
        <v>46114</v>
      </c>
      <c r="W2496" s="154">
        <v>46150</v>
      </c>
      <c r="X2496" s="154"/>
      <c r="Y2496" s="160" t="s">
        <v>2420</v>
      </c>
      <c r="Z2496" s="160" t="s">
        <v>65</v>
      </c>
      <c r="AA2496" s="153"/>
      <c r="AB2496" s="153"/>
      <c r="AC2496" s="182" t="e">
        <f t="shared" si="78"/>
        <v>#DIV/0!</v>
      </c>
      <c r="AD2496" s="153" t="e">
        <f t="shared" si="79"/>
        <v>#DIV/0!</v>
      </c>
      <c r="AE2496" s="233" t="s">
        <v>66</v>
      </c>
      <c r="AF2496" s="153"/>
      <c r="AG2496" s="159"/>
      <c r="AH2496" s="153"/>
      <c r="AI2496" s="161"/>
      <c r="AJ2496" s="153"/>
      <c r="AK2496" s="153"/>
      <c r="AL2496" s="207"/>
      <c r="AM2496" s="207"/>
      <c r="AN2496" s="207"/>
      <c r="AO2496" s="207" t="str">
        <f ca="1">IF(R2496="","",IF(R2496&gt;TODAY(),"0 meses",DATEDIF(R2496,TODAY(),"m") &amp; " meses"))</f>
        <v>0 meses</v>
      </c>
      <c r="AP2496" s="147" t="s">
        <v>4751</v>
      </c>
      <c r="AQ2496" s="147" t="s">
        <v>67</v>
      </c>
      <c r="AR2496" s="147"/>
      <c r="AS2496" s="209" t="s">
        <v>68</v>
      </c>
      <c r="AT2496" s="223" t="str">
        <f>MONTH(B2496)&amp;"/"&amp;YEAR(B2496)</f>
        <v>3/2026</v>
      </c>
      <c r="AU2496" s="223">
        <f>WEEKNUM(B2496)-WEEKNUM(EOMONTH(B2496,-1)+1)+1</f>
        <v>1</v>
      </c>
      <c r="AV2496" s="209" t="str">
        <f>MONTH(R2496)&amp;"/"&amp;YEAR(R2496)</f>
        <v>5/2026</v>
      </c>
      <c r="AW2496" s="209">
        <f>WEEKNUM(R2496)-WEEKNUM(EOMONTH(R2496,-1)+1)+1</f>
        <v>3</v>
      </c>
      <c r="AX2496" s="209">
        <f>IF(BB2496="S",IF(Q2496="1. Aceitou o programa",R2496-B2496,0),0)</f>
        <v>72</v>
      </c>
      <c r="AY2496" s="209">
        <f>IF(BB2496="S",IF(AND(S2496&lt;&gt;"",R2496&lt;&gt;""),S2496-R2496,0),0)</f>
        <v>0</v>
      </c>
      <c r="AZ2496" s="209">
        <f>IF(BB2496="S",IF(Q2496="1. Aceitou o programa",IF(OR(X2496="Não se Aplica",X2496=""),IF(OR(W2496="Não se Aplica",W2496=""),0,W2496-V2496),AVERAGE(X2496-W2496,W2496-V2496)),0),0)</f>
        <v>36</v>
      </c>
      <c r="BA2496" s="209">
        <f>IF(BB2496="S",IF(AND(Q2496="1. Aceitou o programa",AH2496="Realizada"),IFERROR(IF(AG2496="",0,AG2496-R2496),0),0),0)</f>
        <v>0</v>
      </c>
      <c r="BB2496" s="209" t="str">
        <f>_xlfn.XLOOKUP(U2496,'Lista Suspensa'!$AA$20:$AA$23,'Lista Suspensa'!$AB$20:$AB$23,"N/A")</f>
        <v>S</v>
      </c>
    </row>
    <row r="2497" spans="1:54" ht="12" customHeight="1">
      <c r="A2497" s="151" t="s">
        <v>54</v>
      </c>
      <c r="B2497" s="152">
        <v>46083</v>
      </c>
      <c r="C2497" s="153" t="s">
        <v>55</v>
      </c>
      <c r="D2497" s="153" t="s">
        <v>56</v>
      </c>
      <c r="E2497" s="244">
        <v>81891656</v>
      </c>
      <c r="F2497" s="144" t="s">
        <v>5019</v>
      </c>
      <c r="G2497" s="230"/>
      <c r="H2497" s="154">
        <v>28485</v>
      </c>
      <c r="I2497" s="153">
        <v>48</v>
      </c>
      <c r="J2497" s="148" t="s">
        <v>70</v>
      </c>
      <c r="K2497" s="153"/>
      <c r="L2497" s="153"/>
      <c r="M2497" s="153"/>
      <c r="N2497" s="153">
        <v>750</v>
      </c>
      <c r="O2497" s="155" t="s">
        <v>5020</v>
      </c>
      <c r="P2497" s="156" t="s">
        <v>60</v>
      </c>
      <c r="Q2497" s="157" t="s">
        <v>110</v>
      </c>
      <c r="R2497" s="158">
        <v>46155</v>
      </c>
      <c r="S2497" s="159"/>
      <c r="T2497" s="159" t="s">
        <v>62</v>
      </c>
      <c r="U2497" s="159" t="s">
        <v>111</v>
      </c>
      <c r="V2497" s="154">
        <v>46114</v>
      </c>
      <c r="W2497" s="154">
        <v>46150</v>
      </c>
      <c r="X2497" s="154"/>
      <c r="Y2497" s="160" t="s">
        <v>5021</v>
      </c>
      <c r="Z2497" s="160" t="s">
        <v>65</v>
      </c>
      <c r="AA2497" s="153"/>
      <c r="AB2497" s="153"/>
      <c r="AC2497" s="182" t="e">
        <f t="shared" si="78"/>
        <v>#DIV/0!</v>
      </c>
      <c r="AD2497" s="153" t="e">
        <f t="shared" si="79"/>
        <v>#DIV/0!</v>
      </c>
      <c r="AE2497" s="233" t="s">
        <v>66</v>
      </c>
      <c r="AF2497" s="153"/>
      <c r="AG2497" s="159"/>
      <c r="AH2497" s="153"/>
      <c r="AI2497" s="161"/>
      <c r="AJ2497" s="153"/>
      <c r="AK2497" s="153"/>
      <c r="AL2497" s="207"/>
      <c r="AM2497" s="207"/>
      <c r="AN2497" s="207"/>
      <c r="AO2497" s="207" t="str">
        <f ca="1">IF(R2497="","",IF(R2497&gt;TODAY(),"0 meses",DATEDIF(R2497,TODAY(),"m") &amp; " meses"))</f>
        <v>0 meses</v>
      </c>
      <c r="AP2497" s="147" t="s">
        <v>4751</v>
      </c>
      <c r="AQ2497" s="147" t="s">
        <v>67</v>
      </c>
      <c r="AR2497" s="147"/>
      <c r="AS2497" s="209" t="s">
        <v>68</v>
      </c>
      <c r="AT2497" s="223" t="str">
        <f>MONTH(B2497)&amp;"/"&amp;YEAR(B2497)</f>
        <v>3/2026</v>
      </c>
      <c r="AU2497" s="223">
        <f>WEEKNUM(B2497)-WEEKNUM(EOMONTH(B2497,-1)+1)+1</f>
        <v>1</v>
      </c>
      <c r="AV2497" s="209" t="str">
        <f>MONTH(R2497)&amp;"/"&amp;YEAR(R2497)</f>
        <v>5/2026</v>
      </c>
      <c r="AW2497" s="209">
        <f>WEEKNUM(R2497)-WEEKNUM(EOMONTH(R2497,-1)+1)+1</f>
        <v>3</v>
      </c>
      <c r="AX2497" s="209">
        <f>IF(BB2497="S",IF(Q2497="1. Aceitou o programa",R2497-B2497,0),0)</f>
        <v>72</v>
      </c>
      <c r="AY2497" s="209">
        <f>IF(BB2497="S",IF(AND(S2497&lt;&gt;"",R2497&lt;&gt;""),S2497-R2497,0),0)</f>
        <v>0</v>
      </c>
      <c r="AZ2497" s="209">
        <f>IF(BB2497="S",IF(Q2497="1. Aceitou o programa",IF(OR(X2497="Não se Aplica",X2497=""),IF(OR(W2497="Não se Aplica",W2497=""),0,W2497-V2497),AVERAGE(X2497-W2497,W2497-V2497)),0),0)</f>
        <v>36</v>
      </c>
      <c r="BA2497" s="209">
        <f>IF(BB2497="S",IF(AND(Q2497="1. Aceitou o programa",AH2497="Realizada"),IFERROR(IF(AG2497="",0,AG2497-R2497),0),0),0)</f>
        <v>0</v>
      </c>
      <c r="BB2497" s="209" t="str">
        <f>_xlfn.XLOOKUP(U2497,'Lista Suspensa'!$AA$20:$AA$23,'Lista Suspensa'!$AB$20:$AB$23,"N/A")</f>
        <v>S</v>
      </c>
    </row>
    <row r="2498" spans="1:54" ht="12" customHeight="1">
      <c r="A2498" s="151" t="s">
        <v>54</v>
      </c>
      <c r="B2498" s="152">
        <v>46083</v>
      </c>
      <c r="C2498" s="153" t="s">
        <v>55</v>
      </c>
      <c r="D2498" s="153" t="s">
        <v>56</v>
      </c>
      <c r="E2498" s="244">
        <v>81314607</v>
      </c>
      <c r="F2498" s="144" t="s">
        <v>5022</v>
      </c>
      <c r="G2498" s="230"/>
      <c r="H2498" s="154">
        <v>28668</v>
      </c>
      <c r="I2498" s="153">
        <v>47</v>
      </c>
      <c r="J2498" s="148" t="s">
        <v>70</v>
      </c>
      <c r="K2498" s="153"/>
      <c r="L2498" s="153"/>
      <c r="M2498" s="153"/>
      <c r="N2498" s="153">
        <v>40</v>
      </c>
      <c r="O2498" s="155" t="s">
        <v>5023</v>
      </c>
      <c r="P2498" s="156" t="s">
        <v>2077</v>
      </c>
      <c r="Q2498" s="157" t="s">
        <v>110</v>
      </c>
      <c r="R2498" s="158">
        <v>46155</v>
      </c>
      <c r="S2498" s="159"/>
      <c r="T2498" s="159" t="s">
        <v>62</v>
      </c>
      <c r="U2498" s="159" t="s">
        <v>111</v>
      </c>
      <c r="V2498" s="154">
        <v>46114</v>
      </c>
      <c r="W2498" s="154">
        <v>46150</v>
      </c>
      <c r="X2498" s="154"/>
      <c r="Y2498" s="160" t="s">
        <v>5024</v>
      </c>
      <c r="Z2498" s="160" t="s">
        <v>65</v>
      </c>
      <c r="AA2498" s="153"/>
      <c r="AB2498" s="153"/>
      <c r="AC2498" s="182" t="e">
        <f t="shared" ref="AC2498:AC2561" si="80">SUM(AA2498/(AB2498^2))</f>
        <v>#DIV/0!</v>
      </c>
      <c r="AD2498" s="153" t="e">
        <f t="shared" ref="AD2498:AD2561" si="81">IF(AC2498&lt;18.5,"ABAIXO DO PESO",
(IF(AC2498&lt;=24.9,"PESO NORMAL",
(IF(AC2498&lt;=29.9,"SOBREPESO",
(IF(AC2498&lt;=34.9,"OBESIDADE I",
(IF(AC2498&lt;=39.9,"OBESIDADE II",
(IF(AC2498&lt;=999,"OBESIDADE III","VAZIO")))))))))))</f>
        <v>#DIV/0!</v>
      </c>
      <c r="AE2498" s="233" t="s">
        <v>66</v>
      </c>
      <c r="AF2498" s="153"/>
      <c r="AG2498" s="159"/>
      <c r="AH2498" s="153"/>
      <c r="AI2498" s="161"/>
      <c r="AJ2498" s="153"/>
      <c r="AK2498" s="153"/>
      <c r="AL2498" s="207"/>
      <c r="AM2498" s="207"/>
      <c r="AN2498" s="207"/>
      <c r="AO2498" s="207" t="str">
        <f ca="1">IF(R2498="","",IF(R2498&gt;TODAY(),"0 meses",DATEDIF(R2498,TODAY(),"m") &amp; " meses"))</f>
        <v>0 meses</v>
      </c>
      <c r="AP2498" s="147" t="s">
        <v>4751</v>
      </c>
      <c r="AQ2498" s="147" t="s">
        <v>67</v>
      </c>
      <c r="AR2498" s="147"/>
      <c r="AS2498" s="209" t="s">
        <v>68</v>
      </c>
      <c r="AT2498" s="223" t="str">
        <f>MONTH(B2498)&amp;"/"&amp;YEAR(B2498)</f>
        <v>3/2026</v>
      </c>
      <c r="AU2498" s="223">
        <f>WEEKNUM(B2498)-WEEKNUM(EOMONTH(B2498,-1)+1)+1</f>
        <v>1</v>
      </c>
      <c r="AV2498" s="209" t="str">
        <f>MONTH(R2498)&amp;"/"&amp;YEAR(R2498)</f>
        <v>5/2026</v>
      </c>
      <c r="AW2498" s="209">
        <f>WEEKNUM(R2498)-WEEKNUM(EOMONTH(R2498,-1)+1)+1</f>
        <v>3</v>
      </c>
      <c r="AX2498" s="209">
        <f>IF(BB2498="S",IF(Q2498="1. Aceitou o programa",R2498-B2498,0),0)</f>
        <v>72</v>
      </c>
      <c r="AY2498" s="209">
        <f>IF(BB2498="S",IF(AND(S2498&lt;&gt;"",R2498&lt;&gt;""),S2498-R2498,0),0)</f>
        <v>0</v>
      </c>
      <c r="AZ2498" s="209">
        <f>IF(BB2498="S",IF(Q2498="1. Aceitou o programa",IF(OR(X2498="Não se Aplica",X2498=""),IF(OR(W2498="Não se Aplica",W2498=""),0,W2498-V2498),AVERAGE(X2498-W2498,W2498-V2498)),0),0)</f>
        <v>36</v>
      </c>
      <c r="BA2498" s="209">
        <f>IF(BB2498="S",IF(AND(Q2498="1. Aceitou o programa",AH2498="Realizada"),IFERROR(IF(AG2498="",0,AG2498-R2498),0),0),0)</f>
        <v>0</v>
      </c>
      <c r="BB2498" s="209" t="str">
        <f>_xlfn.XLOOKUP(U2498,'Lista Suspensa'!$AA$20:$AA$23,'Lista Suspensa'!$AB$20:$AB$23,"N/A")</f>
        <v>S</v>
      </c>
    </row>
    <row r="2499" spans="1:54" ht="12" customHeight="1">
      <c r="A2499" s="151" t="s">
        <v>54</v>
      </c>
      <c r="B2499" s="152">
        <v>46083</v>
      </c>
      <c r="C2499" s="153" t="s">
        <v>55</v>
      </c>
      <c r="D2499" s="153" t="s">
        <v>56</v>
      </c>
      <c r="E2499" s="244">
        <v>85065208</v>
      </c>
      <c r="F2499" s="144" t="s">
        <v>5025</v>
      </c>
      <c r="G2499" s="230"/>
      <c r="H2499" s="154">
        <v>28934</v>
      </c>
      <c r="I2499" s="153">
        <v>47</v>
      </c>
      <c r="J2499" s="148" t="s">
        <v>58</v>
      </c>
      <c r="K2499" s="153"/>
      <c r="L2499" s="153"/>
      <c r="M2499" s="153"/>
      <c r="N2499" s="153">
        <v>40</v>
      </c>
      <c r="O2499" s="155" t="s">
        <v>5026</v>
      </c>
      <c r="P2499" s="156" t="s">
        <v>71</v>
      </c>
      <c r="Q2499" s="157" t="s">
        <v>110</v>
      </c>
      <c r="R2499" s="158">
        <v>46155</v>
      </c>
      <c r="S2499" s="159"/>
      <c r="T2499" s="159" t="s">
        <v>62</v>
      </c>
      <c r="U2499" s="159" t="s">
        <v>111</v>
      </c>
      <c r="V2499" s="154">
        <v>46114</v>
      </c>
      <c r="W2499" s="154">
        <v>46150</v>
      </c>
      <c r="X2499" s="154"/>
      <c r="Y2499" s="160" t="s">
        <v>5024</v>
      </c>
      <c r="Z2499" s="160" t="s">
        <v>65</v>
      </c>
      <c r="AA2499" s="153"/>
      <c r="AB2499" s="153"/>
      <c r="AC2499" s="182" t="e">
        <f t="shared" si="80"/>
        <v>#DIV/0!</v>
      </c>
      <c r="AD2499" s="153" t="e">
        <f t="shared" si="81"/>
        <v>#DIV/0!</v>
      </c>
      <c r="AE2499" s="233" t="s">
        <v>66</v>
      </c>
      <c r="AF2499" s="153"/>
      <c r="AG2499" s="159"/>
      <c r="AH2499" s="153"/>
      <c r="AI2499" s="161"/>
      <c r="AJ2499" s="153"/>
      <c r="AK2499" s="153"/>
      <c r="AL2499" s="207"/>
      <c r="AM2499" s="207"/>
      <c r="AN2499" s="207"/>
      <c r="AO2499" s="207" t="str">
        <f ca="1">IF(R2499="","",IF(R2499&gt;TODAY(),"0 meses",DATEDIF(R2499,TODAY(),"m") &amp; " meses"))</f>
        <v>0 meses</v>
      </c>
      <c r="AP2499" s="147" t="s">
        <v>4751</v>
      </c>
      <c r="AQ2499" s="147" t="s">
        <v>67</v>
      </c>
      <c r="AR2499" s="147"/>
      <c r="AS2499" s="209" t="s">
        <v>68</v>
      </c>
      <c r="AT2499" s="223" t="str">
        <f>MONTH(B2499)&amp;"/"&amp;YEAR(B2499)</f>
        <v>3/2026</v>
      </c>
      <c r="AU2499" s="223">
        <f>WEEKNUM(B2499)-WEEKNUM(EOMONTH(B2499,-1)+1)+1</f>
        <v>1</v>
      </c>
      <c r="AV2499" s="209" t="str">
        <f>MONTH(R2499)&amp;"/"&amp;YEAR(R2499)</f>
        <v>5/2026</v>
      </c>
      <c r="AW2499" s="209">
        <f>WEEKNUM(R2499)-WEEKNUM(EOMONTH(R2499,-1)+1)+1</f>
        <v>3</v>
      </c>
      <c r="AX2499" s="209">
        <f>IF(BB2499="S",IF(Q2499="1. Aceitou o programa",R2499-B2499,0),0)</f>
        <v>72</v>
      </c>
      <c r="AY2499" s="209">
        <f>IF(BB2499="S",IF(AND(S2499&lt;&gt;"",R2499&lt;&gt;""),S2499-R2499,0),0)</f>
        <v>0</v>
      </c>
      <c r="AZ2499" s="209">
        <f>IF(BB2499="S",IF(Q2499="1. Aceitou o programa",IF(OR(X2499="Não se Aplica",X2499=""),IF(OR(W2499="Não se Aplica",W2499=""),0,W2499-V2499),AVERAGE(X2499-W2499,W2499-V2499)),0),0)</f>
        <v>36</v>
      </c>
      <c r="BA2499" s="209">
        <f>IF(BB2499="S",IF(AND(Q2499="1. Aceitou o programa",AH2499="Realizada"),IFERROR(IF(AG2499="",0,AG2499-R2499),0),0),0)</f>
        <v>0</v>
      </c>
      <c r="BB2499" s="209" t="str">
        <f>_xlfn.XLOOKUP(U2499,'Lista Suspensa'!$AA$20:$AA$23,'Lista Suspensa'!$AB$20:$AB$23,"N/A")</f>
        <v>S</v>
      </c>
    </row>
    <row r="2500" spans="1:54" ht="12" customHeight="1">
      <c r="A2500" s="151" t="s">
        <v>54</v>
      </c>
      <c r="B2500" s="152">
        <v>46083</v>
      </c>
      <c r="C2500" s="153" t="s">
        <v>55</v>
      </c>
      <c r="D2500" s="153" t="s">
        <v>56</v>
      </c>
      <c r="E2500" s="244">
        <v>81208465</v>
      </c>
      <c r="F2500" s="144" t="s">
        <v>5027</v>
      </c>
      <c r="G2500" s="230"/>
      <c r="H2500" s="154">
        <v>29022</v>
      </c>
      <c r="I2500" s="153">
        <v>46</v>
      </c>
      <c r="J2500" s="148" t="s">
        <v>70</v>
      </c>
      <c r="K2500" s="153"/>
      <c r="L2500" s="153"/>
      <c r="M2500" s="153"/>
      <c r="N2500" s="153">
        <v>450</v>
      </c>
      <c r="O2500" s="155" t="s">
        <v>5028</v>
      </c>
      <c r="P2500" s="156" t="s">
        <v>60</v>
      </c>
      <c r="Q2500" s="157" t="s">
        <v>110</v>
      </c>
      <c r="R2500" s="158">
        <v>46155</v>
      </c>
      <c r="S2500" s="159"/>
      <c r="T2500" s="159" t="s">
        <v>62</v>
      </c>
      <c r="U2500" s="159" t="s">
        <v>111</v>
      </c>
      <c r="V2500" s="154">
        <v>46114</v>
      </c>
      <c r="W2500" s="154">
        <v>46150</v>
      </c>
      <c r="X2500" s="154"/>
      <c r="Y2500" s="160" t="s">
        <v>5029</v>
      </c>
      <c r="Z2500" s="160" t="s">
        <v>65</v>
      </c>
      <c r="AA2500" s="153"/>
      <c r="AB2500" s="153"/>
      <c r="AC2500" s="182" t="e">
        <f t="shared" si="80"/>
        <v>#DIV/0!</v>
      </c>
      <c r="AD2500" s="153" t="e">
        <f t="shared" si="81"/>
        <v>#DIV/0!</v>
      </c>
      <c r="AE2500" s="233" t="s">
        <v>66</v>
      </c>
      <c r="AF2500" s="153"/>
      <c r="AG2500" s="159"/>
      <c r="AH2500" s="153"/>
      <c r="AI2500" s="161"/>
      <c r="AJ2500" s="153"/>
      <c r="AK2500" s="153"/>
      <c r="AL2500" s="207"/>
      <c r="AM2500" s="207"/>
      <c r="AN2500" s="207"/>
      <c r="AO2500" s="207" t="str">
        <f ca="1">IF(R2500="","",IF(R2500&gt;TODAY(),"0 meses",DATEDIF(R2500,TODAY(),"m") &amp; " meses"))</f>
        <v>0 meses</v>
      </c>
      <c r="AP2500" s="147" t="s">
        <v>4751</v>
      </c>
      <c r="AQ2500" s="147" t="s">
        <v>67</v>
      </c>
      <c r="AR2500" s="147"/>
      <c r="AS2500" s="209" t="s">
        <v>68</v>
      </c>
      <c r="AT2500" s="223" t="str">
        <f>MONTH(B2500)&amp;"/"&amp;YEAR(B2500)</f>
        <v>3/2026</v>
      </c>
      <c r="AU2500" s="223">
        <f>WEEKNUM(B2500)-WEEKNUM(EOMONTH(B2500,-1)+1)+1</f>
        <v>1</v>
      </c>
      <c r="AV2500" s="209" t="str">
        <f>MONTH(R2500)&amp;"/"&amp;YEAR(R2500)</f>
        <v>5/2026</v>
      </c>
      <c r="AW2500" s="209">
        <f>WEEKNUM(R2500)-WEEKNUM(EOMONTH(R2500,-1)+1)+1</f>
        <v>3</v>
      </c>
      <c r="AX2500" s="209">
        <f>IF(BB2500="S",IF(Q2500="1. Aceitou o programa",R2500-B2500,0),0)</f>
        <v>72</v>
      </c>
      <c r="AY2500" s="209">
        <f>IF(BB2500="S",IF(AND(S2500&lt;&gt;"",R2500&lt;&gt;""),S2500-R2500,0),0)</f>
        <v>0</v>
      </c>
      <c r="AZ2500" s="209">
        <f>IF(BB2500="S",IF(Q2500="1. Aceitou o programa",IF(OR(X2500="Não se Aplica",X2500=""),IF(OR(W2500="Não se Aplica",W2500=""),0,W2500-V2500),AVERAGE(X2500-W2500,W2500-V2500)),0),0)</f>
        <v>36</v>
      </c>
      <c r="BA2500" s="209">
        <f>IF(BB2500="S",IF(AND(Q2500="1. Aceitou o programa",AH2500="Realizada"),IFERROR(IF(AG2500="",0,AG2500-R2500),0),0),0)</f>
        <v>0</v>
      </c>
      <c r="BB2500" s="209" t="str">
        <f>_xlfn.XLOOKUP(U2500,'Lista Suspensa'!$AA$20:$AA$23,'Lista Suspensa'!$AB$20:$AB$23,"N/A")</f>
        <v>S</v>
      </c>
    </row>
    <row r="2501" spans="1:54" ht="12" customHeight="1">
      <c r="A2501" s="151" t="s">
        <v>54</v>
      </c>
      <c r="B2501" s="152">
        <v>46083</v>
      </c>
      <c r="C2501" s="153" t="s">
        <v>55</v>
      </c>
      <c r="D2501" s="153" t="s">
        <v>56</v>
      </c>
      <c r="E2501" s="244">
        <v>86675603</v>
      </c>
      <c r="F2501" s="144" t="s">
        <v>5030</v>
      </c>
      <c r="G2501" s="230"/>
      <c r="H2501" s="154">
        <v>29201</v>
      </c>
      <c r="I2501" s="153">
        <v>46</v>
      </c>
      <c r="J2501" s="148" t="s">
        <v>70</v>
      </c>
      <c r="K2501" s="153"/>
      <c r="L2501" s="153"/>
      <c r="M2501" s="153"/>
      <c r="N2501" s="153">
        <v>60</v>
      </c>
      <c r="O2501" s="155">
        <v>21964228623</v>
      </c>
      <c r="P2501" s="156" t="s">
        <v>2077</v>
      </c>
      <c r="Q2501" s="157" t="s">
        <v>110</v>
      </c>
      <c r="R2501" s="158">
        <v>46155</v>
      </c>
      <c r="S2501" s="159"/>
      <c r="T2501" s="159" t="s">
        <v>62</v>
      </c>
      <c r="U2501" s="159" t="s">
        <v>111</v>
      </c>
      <c r="V2501" s="154">
        <v>46118</v>
      </c>
      <c r="W2501" s="154">
        <v>46150</v>
      </c>
      <c r="X2501" s="154"/>
      <c r="Y2501" s="160" t="s">
        <v>5031</v>
      </c>
      <c r="Z2501" s="160" t="s">
        <v>65</v>
      </c>
      <c r="AA2501" s="153"/>
      <c r="AB2501" s="153"/>
      <c r="AC2501" s="182" t="e">
        <f t="shared" si="80"/>
        <v>#DIV/0!</v>
      </c>
      <c r="AD2501" s="153" t="e">
        <f t="shared" si="81"/>
        <v>#DIV/0!</v>
      </c>
      <c r="AE2501" s="233" t="s">
        <v>66</v>
      </c>
      <c r="AF2501" s="153"/>
      <c r="AG2501" s="159"/>
      <c r="AH2501" s="153"/>
      <c r="AI2501" s="161"/>
      <c r="AJ2501" s="153"/>
      <c r="AK2501" s="153"/>
      <c r="AL2501" s="207"/>
      <c r="AM2501" s="207"/>
      <c r="AN2501" s="207"/>
      <c r="AO2501" s="207" t="str">
        <f ca="1">IF(R2501="","",IF(R2501&gt;TODAY(),"0 meses",DATEDIF(R2501,TODAY(),"m") &amp; " meses"))</f>
        <v>0 meses</v>
      </c>
      <c r="AP2501" s="147" t="s">
        <v>4751</v>
      </c>
      <c r="AQ2501" s="147" t="s">
        <v>67</v>
      </c>
      <c r="AR2501" s="147"/>
      <c r="AS2501" s="209" t="s">
        <v>68</v>
      </c>
      <c r="AT2501" s="223" t="str">
        <f>MONTH(B2501)&amp;"/"&amp;YEAR(B2501)</f>
        <v>3/2026</v>
      </c>
      <c r="AU2501" s="223">
        <f>WEEKNUM(B2501)-WEEKNUM(EOMONTH(B2501,-1)+1)+1</f>
        <v>1</v>
      </c>
      <c r="AV2501" s="209" t="str">
        <f>MONTH(R2501)&amp;"/"&amp;YEAR(R2501)</f>
        <v>5/2026</v>
      </c>
      <c r="AW2501" s="209">
        <f>WEEKNUM(R2501)-WEEKNUM(EOMONTH(R2501,-1)+1)+1</f>
        <v>3</v>
      </c>
      <c r="AX2501" s="209">
        <f>IF(BB2501="S",IF(Q2501="1. Aceitou o programa",R2501-B2501,0),0)</f>
        <v>72</v>
      </c>
      <c r="AY2501" s="209">
        <f>IF(BB2501="S",IF(AND(S2501&lt;&gt;"",R2501&lt;&gt;""),S2501-R2501,0),0)</f>
        <v>0</v>
      </c>
      <c r="AZ2501" s="209">
        <f>IF(BB2501="S",IF(Q2501="1. Aceitou o programa",IF(OR(X2501="Não se Aplica",X2501=""),IF(OR(W2501="Não se Aplica",W2501=""),0,W2501-V2501),AVERAGE(X2501-W2501,W2501-V2501)),0),0)</f>
        <v>32</v>
      </c>
      <c r="BA2501" s="209">
        <f>IF(BB2501="S",IF(AND(Q2501="1. Aceitou o programa",AH2501="Realizada"),IFERROR(IF(AG2501="",0,AG2501-R2501),0),0),0)</f>
        <v>0</v>
      </c>
      <c r="BB2501" s="209" t="str">
        <f>_xlfn.XLOOKUP(U2501,'Lista Suspensa'!$AA$20:$AA$23,'Lista Suspensa'!$AB$20:$AB$23,"N/A")</f>
        <v>S</v>
      </c>
    </row>
    <row r="2502" spans="1:54" ht="12" customHeight="1">
      <c r="A2502" s="151" t="s">
        <v>54</v>
      </c>
      <c r="B2502" s="152">
        <v>46083</v>
      </c>
      <c r="C2502" s="153" t="s">
        <v>55</v>
      </c>
      <c r="D2502" s="153" t="s">
        <v>56</v>
      </c>
      <c r="E2502" s="244">
        <v>83906942</v>
      </c>
      <c r="F2502" s="144" t="s">
        <v>5032</v>
      </c>
      <c r="G2502" s="230"/>
      <c r="H2502" s="154">
        <v>29212</v>
      </c>
      <c r="I2502" s="153">
        <v>46</v>
      </c>
      <c r="J2502" s="148" t="s">
        <v>70</v>
      </c>
      <c r="K2502" s="153"/>
      <c r="L2502" s="153"/>
      <c r="M2502" s="153"/>
      <c r="N2502" s="153">
        <v>60</v>
      </c>
      <c r="O2502" s="155" t="s">
        <v>5033</v>
      </c>
      <c r="P2502" s="156" t="s">
        <v>60</v>
      </c>
      <c r="Q2502" s="157" t="s">
        <v>110</v>
      </c>
      <c r="R2502" s="158">
        <v>46155</v>
      </c>
      <c r="S2502" s="159"/>
      <c r="T2502" s="159" t="s">
        <v>62</v>
      </c>
      <c r="U2502" s="159" t="s">
        <v>111</v>
      </c>
      <c r="V2502" s="154">
        <v>46114</v>
      </c>
      <c r="W2502" s="154">
        <v>46150</v>
      </c>
      <c r="X2502" s="154"/>
      <c r="Y2502" s="160" t="s">
        <v>2223</v>
      </c>
      <c r="Z2502" s="160" t="s">
        <v>65</v>
      </c>
      <c r="AA2502" s="153"/>
      <c r="AB2502" s="153"/>
      <c r="AC2502" s="182" t="e">
        <f t="shared" si="80"/>
        <v>#DIV/0!</v>
      </c>
      <c r="AD2502" s="153" t="e">
        <f t="shared" si="81"/>
        <v>#DIV/0!</v>
      </c>
      <c r="AE2502" s="233" t="s">
        <v>66</v>
      </c>
      <c r="AF2502" s="153"/>
      <c r="AG2502" s="159"/>
      <c r="AH2502" s="153"/>
      <c r="AI2502" s="161"/>
      <c r="AJ2502" s="153"/>
      <c r="AK2502" s="153"/>
      <c r="AL2502" s="207"/>
      <c r="AM2502" s="207"/>
      <c r="AN2502" s="207"/>
      <c r="AO2502" s="207" t="str">
        <f ca="1">IF(R2502="","",IF(R2502&gt;TODAY(),"0 meses",DATEDIF(R2502,TODAY(),"m") &amp; " meses"))</f>
        <v>0 meses</v>
      </c>
      <c r="AP2502" s="147" t="s">
        <v>4751</v>
      </c>
      <c r="AQ2502" s="147" t="s">
        <v>67</v>
      </c>
      <c r="AR2502" s="147"/>
      <c r="AS2502" s="209" t="s">
        <v>68</v>
      </c>
      <c r="AT2502" s="223" t="str">
        <f>MONTH(B2502)&amp;"/"&amp;YEAR(B2502)</f>
        <v>3/2026</v>
      </c>
      <c r="AU2502" s="223">
        <f>WEEKNUM(B2502)-WEEKNUM(EOMONTH(B2502,-1)+1)+1</f>
        <v>1</v>
      </c>
      <c r="AV2502" s="209" t="str">
        <f>MONTH(R2502)&amp;"/"&amp;YEAR(R2502)</f>
        <v>5/2026</v>
      </c>
      <c r="AW2502" s="209">
        <f>WEEKNUM(R2502)-WEEKNUM(EOMONTH(R2502,-1)+1)+1</f>
        <v>3</v>
      </c>
      <c r="AX2502" s="209">
        <f>IF(BB2502="S",IF(Q2502="1. Aceitou o programa",R2502-B2502,0),0)</f>
        <v>72</v>
      </c>
      <c r="AY2502" s="209">
        <f>IF(BB2502="S",IF(AND(S2502&lt;&gt;"",R2502&lt;&gt;""),S2502-R2502,0),0)</f>
        <v>0</v>
      </c>
      <c r="AZ2502" s="209">
        <f>IF(BB2502="S",IF(Q2502="1. Aceitou o programa",IF(OR(X2502="Não se Aplica",X2502=""),IF(OR(W2502="Não se Aplica",W2502=""),0,W2502-V2502),AVERAGE(X2502-W2502,W2502-V2502)),0),0)</f>
        <v>36</v>
      </c>
      <c r="BA2502" s="209">
        <f>IF(BB2502="S",IF(AND(Q2502="1. Aceitou o programa",AH2502="Realizada"),IFERROR(IF(AG2502="",0,AG2502-R2502),0),0),0)</f>
        <v>0</v>
      </c>
      <c r="BB2502" s="209" t="str">
        <f>_xlfn.XLOOKUP(U2502,'Lista Suspensa'!$AA$20:$AA$23,'Lista Suspensa'!$AB$20:$AB$23,"N/A")</f>
        <v>S</v>
      </c>
    </row>
    <row r="2503" spans="1:54" ht="12" customHeight="1">
      <c r="A2503" s="151" t="s">
        <v>54</v>
      </c>
      <c r="B2503" s="152">
        <v>46083</v>
      </c>
      <c r="C2503" s="153" t="s">
        <v>55</v>
      </c>
      <c r="D2503" s="153" t="s">
        <v>56</v>
      </c>
      <c r="E2503" s="244">
        <v>82643640</v>
      </c>
      <c r="F2503" s="144" t="s">
        <v>5034</v>
      </c>
      <c r="G2503" s="230"/>
      <c r="H2503" s="154">
        <v>29222</v>
      </c>
      <c r="I2503" s="153">
        <v>46</v>
      </c>
      <c r="J2503" s="148" t="s">
        <v>70</v>
      </c>
      <c r="K2503" s="153"/>
      <c r="L2503" s="153"/>
      <c r="M2503" s="153"/>
      <c r="N2503" s="153">
        <v>60</v>
      </c>
      <c r="O2503" s="155" t="s">
        <v>5035</v>
      </c>
      <c r="P2503" s="156" t="s">
        <v>71</v>
      </c>
      <c r="Q2503" s="157" t="s">
        <v>110</v>
      </c>
      <c r="R2503" s="158">
        <v>46155</v>
      </c>
      <c r="S2503" s="159"/>
      <c r="T2503" s="159" t="s">
        <v>62</v>
      </c>
      <c r="U2503" s="159" t="s">
        <v>111</v>
      </c>
      <c r="V2503" s="154">
        <v>46114</v>
      </c>
      <c r="W2503" s="154">
        <v>46150</v>
      </c>
      <c r="X2503" s="154"/>
      <c r="Y2503" s="160" t="s">
        <v>5036</v>
      </c>
      <c r="Z2503" s="160" t="s">
        <v>65</v>
      </c>
      <c r="AA2503" s="153"/>
      <c r="AB2503" s="153"/>
      <c r="AC2503" s="182" t="e">
        <f t="shared" si="80"/>
        <v>#DIV/0!</v>
      </c>
      <c r="AD2503" s="153" t="e">
        <f t="shared" si="81"/>
        <v>#DIV/0!</v>
      </c>
      <c r="AE2503" s="233" t="s">
        <v>66</v>
      </c>
      <c r="AF2503" s="153"/>
      <c r="AG2503" s="159"/>
      <c r="AH2503" s="153"/>
      <c r="AI2503" s="161"/>
      <c r="AJ2503" s="153"/>
      <c r="AK2503" s="153"/>
      <c r="AL2503" s="207"/>
      <c r="AM2503" s="207"/>
      <c r="AN2503" s="207"/>
      <c r="AO2503" s="207" t="str">
        <f ca="1">IF(R2503="","",IF(R2503&gt;TODAY(),"0 meses",DATEDIF(R2503,TODAY(),"m") &amp; " meses"))</f>
        <v>0 meses</v>
      </c>
      <c r="AP2503" s="147" t="s">
        <v>4751</v>
      </c>
      <c r="AQ2503" s="147" t="s">
        <v>67</v>
      </c>
      <c r="AR2503" s="147"/>
      <c r="AS2503" s="209" t="s">
        <v>68</v>
      </c>
      <c r="AT2503" s="223" t="str">
        <f>MONTH(B2503)&amp;"/"&amp;YEAR(B2503)</f>
        <v>3/2026</v>
      </c>
      <c r="AU2503" s="223">
        <f>WEEKNUM(B2503)-WEEKNUM(EOMONTH(B2503,-1)+1)+1</f>
        <v>1</v>
      </c>
      <c r="AV2503" s="209" t="str">
        <f>MONTH(R2503)&amp;"/"&amp;YEAR(R2503)</f>
        <v>5/2026</v>
      </c>
      <c r="AW2503" s="209">
        <f>WEEKNUM(R2503)-WEEKNUM(EOMONTH(R2503,-1)+1)+1</f>
        <v>3</v>
      </c>
      <c r="AX2503" s="209">
        <f>IF(BB2503="S",IF(Q2503="1. Aceitou o programa",R2503-B2503,0),0)</f>
        <v>72</v>
      </c>
      <c r="AY2503" s="209">
        <f>IF(BB2503="S",IF(AND(S2503&lt;&gt;"",R2503&lt;&gt;""),S2503-R2503,0),0)</f>
        <v>0</v>
      </c>
      <c r="AZ2503" s="209">
        <f>IF(BB2503="S",IF(Q2503="1. Aceitou o programa",IF(OR(X2503="Não se Aplica",X2503=""),IF(OR(W2503="Não se Aplica",W2503=""),0,W2503-V2503),AVERAGE(X2503-W2503,W2503-V2503)),0),0)</f>
        <v>36</v>
      </c>
      <c r="BA2503" s="209">
        <f>IF(BB2503="S",IF(AND(Q2503="1. Aceitou o programa",AH2503="Realizada"),IFERROR(IF(AG2503="",0,AG2503-R2503),0),0),0)</f>
        <v>0</v>
      </c>
      <c r="BB2503" s="209" t="str">
        <f>_xlfn.XLOOKUP(U2503,'Lista Suspensa'!$AA$20:$AA$23,'Lista Suspensa'!$AB$20:$AB$23,"N/A")</f>
        <v>S</v>
      </c>
    </row>
    <row r="2504" spans="1:54" ht="12" customHeight="1">
      <c r="A2504" s="151" t="s">
        <v>54</v>
      </c>
      <c r="B2504" s="152">
        <v>46083</v>
      </c>
      <c r="C2504" s="153" t="s">
        <v>55</v>
      </c>
      <c r="D2504" s="153" t="s">
        <v>56</v>
      </c>
      <c r="E2504" s="244">
        <v>85591942</v>
      </c>
      <c r="F2504" s="144" t="s">
        <v>5037</v>
      </c>
      <c r="G2504" s="230"/>
      <c r="H2504" s="154">
        <v>29418</v>
      </c>
      <c r="I2504" s="153">
        <v>45</v>
      </c>
      <c r="J2504" s="148" t="s">
        <v>70</v>
      </c>
      <c r="K2504" s="153"/>
      <c r="L2504" s="153"/>
      <c r="M2504" s="153"/>
      <c r="N2504" s="153">
        <v>380</v>
      </c>
      <c r="O2504" s="155" t="s">
        <v>5038</v>
      </c>
      <c r="P2504" s="156" t="s">
        <v>60</v>
      </c>
      <c r="Q2504" s="157" t="s">
        <v>110</v>
      </c>
      <c r="R2504" s="158">
        <v>46155</v>
      </c>
      <c r="S2504" s="159"/>
      <c r="T2504" s="159" t="s">
        <v>62</v>
      </c>
      <c r="U2504" s="159" t="s">
        <v>111</v>
      </c>
      <c r="V2504" s="154">
        <v>46114</v>
      </c>
      <c r="W2504" s="154">
        <v>46150</v>
      </c>
      <c r="X2504" s="154"/>
      <c r="Y2504" s="160" t="s">
        <v>5039</v>
      </c>
      <c r="Z2504" s="160" t="s">
        <v>65</v>
      </c>
      <c r="AA2504" s="153"/>
      <c r="AB2504" s="153"/>
      <c r="AC2504" s="182" t="e">
        <f t="shared" si="80"/>
        <v>#DIV/0!</v>
      </c>
      <c r="AD2504" s="153" t="e">
        <f t="shared" si="81"/>
        <v>#DIV/0!</v>
      </c>
      <c r="AE2504" s="233" t="s">
        <v>66</v>
      </c>
      <c r="AF2504" s="153"/>
      <c r="AG2504" s="159"/>
      <c r="AH2504" s="153"/>
      <c r="AI2504" s="161"/>
      <c r="AJ2504" s="153"/>
      <c r="AK2504" s="153"/>
      <c r="AL2504" s="207"/>
      <c r="AM2504" s="207"/>
      <c r="AN2504" s="207"/>
      <c r="AO2504" s="207" t="str">
        <f ca="1">IF(R2504="","",IF(R2504&gt;TODAY(),"0 meses",DATEDIF(R2504,TODAY(),"m") &amp; " meses"))</f>
        <v>0 meses</v>
      </c>
      <c r="AP2504" s="147" t="s">
        <v>4751</v>
      </c>
      <c r="AQ2504" s="147" t="s">
        <v>67</v>
      </c>
      <c r="AR2504" s="147"/>
      <c r="AS2504" s="209" t="s">
        <v>68</v>
      </c>
      <c r="AT2504" s="223" t="str">
        <f>MONTH(B2504)&amp;"/"&amp;YEAR(B2504)</f>
        <v>3/2026</v>
      </c>
      <c r="AU2504" s="223">
        <f>WEEKNUM(B2504)-WEEKNUM(EOMONTH(B2504,-1)+1)+1</f>
        <v>1</v>
      </c>
      <c r="AV2504" s="209" t="str">
        <f>MONTH(R2504)&amp;"/"&amp;YEAR(R2504)</f>
        <v>5/2026</v>
      </c>
      <c r="AW2504" s="209">
        <f>WEEKNUM(R2504)-WEEKNUM(EOMONTH(R2504,-1)+1)+1</f>
        <v>3</v>
      </c>
      <c r="AX2504" s="209">
        <f>IF(BB2504="S",IF(Q2504="1. Aceitou o programa",R2504-B2504,0),0)</f>
        <v>72</v>
      </c>
      <c r="AY2504" s="209">
        <f>IF(BB2504="S",IF(AND(S2504&lt;&gt;"",R2504&lt;&gt;""),S2504-R2504,0),0)</f>
        <v>0</v>
      </c>
      <c r="AZ2504" s="209">
        <f>IF(BB2504="S",IF(Q2504="1. Aceitou o programa",IF(OR(X2504="Não se Aplica",X2504=""),IF(OR(W2504="Não se Aplica",W2504=""),0,W2504-V2504),AVERAGE(X2504-W2504,W2504-V2504)),0),0)</f>
        <v>36</v>
      </c>
      <c r="BA2504" s="209">
        <f>IF(BB2504="S",IF(AND(Q2504="1. Aceitou o programa",AH2504="Realizada"),IFERROR(IF(AG2504="",0,AG2504-R2504),0),0),0)</f>
        <v>0</v>
      </c>
      <c r="BB2504" s="209" t="str">
        <f>_xlfn.XLOOKUP(U2504,'Lista Suspensa'!$AA$20:$AA$23,'Lista Suspensa'!$AB$20:$AB$23,"N/A")</f>
        <v>S</v>
      </c>
    </row>
    <row r="2505" spans="1:54" ht="12" customHeight="1">
      <c r="A2505" s="151" t="s">
        <v>54</v>
      </c>
      <c r="B2505" s="152">
        <v>46083</v>
      </c>
      <c r="C2505" s="153" t="s">
        <v>55</v>
      </c>
      <c r="D2505" s="153" t="s">
        <v>56</v>
      </c>
      <c r="E2505" s="244">
        <v>77241216</v>
      </c>
      <c r="F2505" s="144" t="s">
        <v>5040</v>
      </c>
      <c r="G2505" s="230"/>
      <c r="H2505" s="154">
        <v>29511</v>
      </c>
      <c r="I2505" s="153">
        <v>45</v>
      </c>
      <c r="J2505" s="148" t="s">
        <v>70</v>
      </c>
      <c r="K2505" s="153"/>
      <c r="L2505" s="153"/>
      <c r="M2505" s="153"/>
      <c r="N2505" s="153">
        <v>50</v>
      </c>
      <c r="O2505" s="155" t="s">
        <v>5041</v>
      </c>
      <c r="P2505" s="156" t="s">
        <v>60</v>
      </c>
      <c r="Q2505" s="157" t="s">
        <v>110</v>
      </c>
      <c r="R2505" s="158">
        <v>46155</v>
      </c>
      <c r="S2505" s="159"/>
      <c r="T2505" s="159" t="s">
        <v>62</v>
      </c>
      <c r="U2505" s="159" t="s">
        <v>111</v>
      </c>
      <c r="V2505" s="154">
        <v>46113</v>
      </c>
      <c r="W2505" s="154">
        <v>46150</v>
      </c>
      <c r="X2505" s="154"/>
      <c r="Y2505" s="160" t="s">
        <v>5042</v>
      </c>
      <c r="Z2505" s="160" t="s">
        <v>65</v>
      </c>
      <c r="AA2505" s="153"/>
      <c r="AB2505" s="153"/>
      <c r="AC2505" s="182" t="e">
        <f t="shared" si="80"/>
        <v>#DIV/0!</v>
      </c>
      <c r="AD2505" s="153" t="e">
        <f t="shared" si="81"/>
        <v>#DIV/0!</v>
      </c>
      <c r="AE2505" s="233" t="s">
        <v>66</v>
      </c>
      <c r="AF2505" s="153"/>
      <c r="AG2505" s="159"/>
      <c r="AH2505" s="153"/>
      <c r="AI2505" s="161"/>
      <c r="AJ2505" s="153"/>
      <c r="AK2505" s="153"/>
      <c r="AL2505" s="207"/>
      <c r="AM2505" s="207"/>
      <c r="AN2505" s="207"/>
      <c r="AO2505" s="207" t="str">
        <f ca="1">IF(R2505="","",IF(R2505&gt;TODAY(),"0 meses",DATEDIF(R2505,TODAY(),"m") &amp; " meses"))</f>
        <v>0 meses</v>
      </c>
      <c r="AP2505" s="147" t="s">
        <v>4751</v>
      </c>
      <c r="AQ2505" s="147" t="s">
        <v>67</v>
      </c>
      <c r="AR2505" s="147"/>
      <c r="AS2505" s="209" t="s">
        <v>68</v>
      </c>
      <c r="AT2505" s="223" t="str">
        <f>MONTH(B2505)&amp;"/"&amp;YEAR(B2505)</f>
        <v>3/2026</v>
      </c>
      <c r="AU2505" s="223">
        <f>WEEKNUM(B2505)-WEEKNUM(EOMONTH(B2505,-1)+1)+1</f>
        <v>1</v>
      </c>
      <c r="AV2505" s="209" t="str">
        <f>MONTH(R2505)&amp;"/"&amp;YEAR(R2505)</f>
        <v>5/2026</v>
      </c>
      <c r="AW2505" s="209">
        <f>WEEKNUM(R2505)-WEEKNUM(EOMONTH(R2505,-1)+1)+1</f>
        <v>3</v>
      </c>
      <c r="AX2505" s="209">
        <f>IF(BB2505="S",IF(Q2505="1. Aceitou o programa",R2505-B2505,0),0)</f>
        <v>72</v>
      </c>
      <c r="AY2505" s="209">
        <f>IF(BB2505="S",IF(AND(S2505&lt;&gt;"",R2505&lt;&gt;""),S2505-R2505,0),0)</f>
        <v>0</v>
      </c>
      <c r="AZ2505" s="209">
        <f>IF(BB2505="S",IF(Q2505="1. Aceitou o programa",IF(OR(X2505="Não se Aplica",X2505=""),IF(OR(W2505="Não se Aplica",W2505=""),0,W2505-V2505),AVERAGE(X2505-W2505,W2505-V2505)),0),0)</f>
        <v>37</v>
      </c>
      <c r="BA2505" s="209">
        <f>IF(BB2505="S",IF(AND(Q2505="1. Aceitou o programa",AH2505="Realizada"),IFERROR(IF(AG2505="",0,AG2505-R2505),0),0),0)</f>
        <v>0</v>
      </c>
      <c r="BB2505" s="209" t="str">
        <f>_xlfn.XLOOKUP(U2505,'Lista Suspensa'!$AA$20:$AA$23,'Lista Suspensa'!$AB$20:$AB$23,"N/A")</f>
        <v>S</v>
      </c>
    </row>
    <row r="2506" spans="1:54" ht="12" customHeight="1">
      <c r="A2506" s="151" t="s">
        <v>54</v>
      </c>
      <c r="B2506" s="152">
        <v>46083</v>
      </c>
      <c r="C2506" s="153" t="s">
        <v>55</v>
      </c>
      <c r="D2506" s="153" t="s">
        <v>56</v>
      </c>
      <c r="E2506" s="244">
        <v>81800503</v>
      </c>
      <c r="F2506" s="144" t="s">
        <v>5043</v>
      </c>
      <c r="G2506" s="230"/>
      <c r="H2506" s="154">
        <v>29542</v>
      </c>
      <c r="I2506" s="153">
        <v>45</v>
      </c>
      <c r="J2506" s="148" t="s">
        <v>70</v>
      </c>
      <c r="K2506" s="153"/>
      <c r="L2506" s="153"/>
      <c r="M2506" s="153"/>
      <c r="N2506" s="153">
        <v>60</v>
      </c>
      <c r="O2506" s="155" t="s">
        <v>5044</v>
      </c>
      <c r="P2506" s="156" t="s">
        <v>60</v>
      </c>
      <c r="Q2506" s="157" t="s">
        <v>110</v>
      </c>
      <c r="R2506" s="158">
        <v>46155</v>
      </c>
      <c r="S2506" s="159"/>
      <c r="T2506" s="159" t="s">
        <v>62</v>
      </c>
      <c r="U2506" s="159" t="s">
        <v>111</v>
      </c>
      <c r="V2506" s="154">
        <v>46114</v>
      </c>
      <c r="W2506" s="154">
        <v>46150</v>
      </c>
      <c r="X2506" s="154"/>
      <c r="Y2506" s="160" t="s">
        <v>5045</v>
      </c>
      <c r="Z2506" s="160" t="s">
        <v>65</v>
      </c>
      <c r="AA2506" s="153"/>
      <c r="AB2506" s="153"/>
      <c r="AC2506" s="182" t="e">
        <f t="shared" si="80"/>
        <v>#DIV/0!</v>
      </c>
      <c r="AD2506" s="153" t="e">
        <f t="shared" si="81"/>
        <v>#DIV/0!</v>
      </c>
      <c r="AE2506" s="233" t="s">
        <v>66</v>
      </c>
      <c r="AF2506" s="153"/>
      <c r="AG2506" s="159"/>
      <c r="AH2506" s="153"/>
      <c r="AI2506" s="161"/>
      <c r="AJ2506" s="153"/>
      <c r="AK2506" s="153"/>
      <c r="AL2506" s="207"/>
      <c r="AM2506" s="207"/>
      <c r="AN2506" s="207"/>
      <c r="AO2506" s="207" t="str">
        <f ca="1">IF(R2506="","",IF(R2506&gt;TODAY(),"0 meses",DATEDIF(R2506,TODAY(),"m") &amp; " meses"))</f>
        <v>0 meses</v>
      </c>
      <c r="AP2506" s="147" t="s">
        <v>4751</v>
      </c>
      <c r="AQ2506" s="147" t="s">
        <v>67</v>
      </c>
      <c r="AR2506" s="147"/>
      <c r="AS2506" s="209" t="s">
        <v>68</v>
      </c>
      <c r="AT2506" s="223" t="str">
        <f>MONTH(B2506)&amp;"/"&amp;YEAR(B2506)</f>
        <v>3/2026</v>
      </c>
      <c r="AU2506" s="223">
        <f>WEEKNUM(B2506)-WEEKNUM(EOMONTH(B2506,-1)+1)+1</f>
        <v>1</v>
      </c>
      <c r="AV2506" s="209" t="str">
        <f>MONTH(R2506)&amp;"/"&amp;YEAR(R2506)</f>
        <v>5/2026</v>
      </c>
      <c r="AW2506" s="209">
        <f>WEEKNUM(R2506)-WEEKNUM(EOMONTH(R2506,-1)+1)+1</f>
        <v>3</v>
      </c>
      <c r="AX2506" s="209">
        <f>IF(BB2506="S",IF(Q2506="1. Aceitou o programa",R2506-B2506,0),0)</f>
        <v>72</v>
      </c>
      <c r="AY2506" s="209">
        <f>IF(BB2506="S",IF(AND(S2506&lt;&gt;"",R2506&lt;&gt;""),S2506-R2506,0),0)</f>
        <v>0</v>
      </c>
      <c r="AZ2506" s="209">
        <f>IF(BB2506="S",IF(Q2506="1. Aceitou o programa",IF(OR(X2506="Não se Aplica",X2506=""),IF(OR(W2506="Não se Aplica",W2506=""),0,W2506-V2506),AVERAGE(X2506-W2506,W2506-V2506)),0),0)</f>
        <v>36</v>
      </c>
      <c r="BA2506" s="209">
        <f>IF(BB2506="S",IF(AND(Q2506="1. Aceitou o programa",AH2506="Realizada"),IFERROR(IF(AG2506="",0,AG2506-R2506),0),0),0)</f>
        <v>0</v>
      </c>
      <c r="BB2506" s="209" t="str">
        <f>_xlfn.XLOOKUP(U2506,'Lista Suspensa'!$AA$20:$AA$23,'Lista Suspensa'!$AB$20:$AB$23,"N/A")</f>
        <v>S</v>
      </c>
    </row>
    <row r="2507" spans="1:54" ht="12" customHeight="1">
      <c r="A2507" s="151" t="s">
        <v>54</v>
      </c>
      <c r="B2507" s="152">
        <v>46083</v>
      </c>
      <c r="C2507" s="153" t="s">
        <v>55</v>
      </c>
      <c r="D2507" s="153" t="s">
        <v>56</v>
      </c>
      <c r="E2507" s="244">
        <v>88486748</v>
      </c>
      <c r="F2507" s="144" t="s">
        <v>5046</v>
      </c>
      <c r="G2507" s="230"/>
      <c r="H2507" s="154">
        <v>29734</v>
      </c>
      <c r="I2507" s="153">
        <v>44</v>
      </c>
      <c r="J2507" s="148" t="s">
        <v>58</v>
      </c>
      <c r="K2507" s="153"/>
      <c r="L2507" s="153"/>
      <c r="M2507" s="153"/>
      <c r="N2507" s="153">
        <v>110</v>
      </c>
      <c r="O2507" s="155" t="s">
        <v>5047</v>
      </c>
      <c r="P2507" s="156" t="s">
        <v>60</v>
      </c>
      <c r="Q2507" s="157" t="s">
        <v>110</v>
      </c>
      <c r="R2507" s="158">
        <v>46155</v>
      </c>
      <c r="S2507" s="159"/>
      <c r="T2507" s="159" t="s">
        <v>62</v>
      </c>
      <c r="U2507" s="159" t="s">
        <v>111</v>
      </c>
      <c r="V2507" s="154">
        <v>46118</v>
      </c>
      <c r="W2507" s="154">
        <v>46150</v>
      </c>
      <c r="X2507" s="154"/>
      <c r="Y2507" s="160" t="s">
        <v>5048</v>
      </c>
      <c r="Z2507" s="160" t="s">
        <v>65</v>
      </c>
      <c r="AA2507" s="153"/>
      <c r="AB2507" s="153"/>
      <c r="AC2507" s="182" t="e">
        <f t="shared" si="80"/>
        <v>#DIV/0!</v>
      </c>
      <c r="AD2507" s="153" t="e">
        <f t="shared" si="81"/>
        <v>#DIV/0!</v>
      </c>
      <c r="AE2507" s="233" t="s">
        <v>66</v>
      </c>
      <c r="AF2507" s="153"/>
      <c r="AG2507" s="159"/>
      <c r="AH2507" s="153"/>
      <c r="AI2507" s="161"/>
      <c r="AJ2507" s="153"/>
      <c r="AK2507" s="153"/>
      <c r="AL2507" s="207"/>
      <c r="AM2507" s="207"/>
      <c r="AN2507" s="207"/>
      <c r="AO2507" s="207" t="str">
        <f ca="1">IF(R2507="","",IF(R2507&gt;TODAY(),"0 meses",DATEDIF(R2507,TODAY(),"m") &amp; " meses"))</f>
        <v>0 meses</v>
      </c>
      <c r="AP2507" s="147" t="s">
        <v>4751</v>
      </c>
      <c r="AQ2507" s="147" t="s">
        <v>67</v>
      </c>
      <c r="AR2507" s="147"/>
      <c r="AS2507" s="209" t="s">
        <v>68</v>
      </c>
      <c r="AT2507" s="223" t="str">
        <f>MONTH(B2507)&amp;"/"&amp;YEAR(B2507)</f>
        <v>3/2026</v>
      </c>
      <c r="AU2507" s="223">
        <f>WEEKNUM(B2507)-WEEKNUM(EOMONTH(B2507,-1)+1)+1</f>
        <v>1</v>
      </c>
      <c r="AV2507" s="209" t="str">
        <f>MONTH(R2507)&amp;"/"&amp;YEAR(R2507)</f>
        <v>5/2026</v>
      </c>
      <c r="AW2507" s="209">
        <f>WEEKNUM(R2507)-WEEKNUM(EOMONTH(R2507,-1)+1)+1</f>
        <v>3</v>
      </c>
      <c r="AX2507" s="209">
        <f>IF(BB2507="S",IF(Q2507="1. Aceitou o programa",R2507-B2507,0),0)</f>
        <v>72</v>
      </c>
      <c r="AY2507" s="209">
        <f>IF(BB2507="S",IF(AND(S2507&lt;&gt;"",R2507&lt;&gt;""),S2507-R2507,0),0)</f>
        <v>0</v>
      </c>
      <c r="AZ2507" s="209">
        <f>IF(BB2507="S",IF(Q2507="1. Aceitou o programa",IF(OR(X2507="Não se Aplica",X2507=""),IF(OR(W2507="Não se Aplica",W2507=""),0,W2507-V2507),AVERAGE(X2507-W2507,W2507-V2507)),0),0)</f>
        <v>32</v>
      </c>
      <c r="BA2507" s="209">
        <f>IF(BB2507="S",IF(AND(Q2507="1. Aceitou o programa",AH2507="Realizada"),IFERROR(IF(AG2507="",0,AG2507-R2507),0),0),0)</f>
        <v>0</v>
      </c>
      <c r="BB2507" s="209" t="str">
        <f>_xlfn.XLOOKUP(U2507,'Lista Suspensa'!$AA$20:$AA$23,'Lista Suspensa'!$AB$20:$AB$23,"N/A")</f>
        <v>S</v>
      </c>
    </row>
    <row r="2508" spans="1:54" ht="12" customHeight="1">
      <c r="A2508" s="151" t="s">
        <v>54</v>
      </c>
      <c r="B2508" s="152">
        <v>46083</v>
      </c>
      <c r="C2508" s="153" t="s">
        <v>55</v>
      </c>
      <c r="D2508" s="153" t="s">
        <v>56</v>
      </c>
      <c r="E2508" s="244">
        <v>83559337</v>
      </c>
      <c r="F2508" s="144" t="s">
        <v>5049</v>
      </c>
      <c r="G2508" s="230"/>
      <c r="H2508" s="154">
        <v>29789</v>
      </c>
      <c r="I2508" s="153">
        <v>44</v>
      </c>
      <c r="J2508" s="148" t="s">
        <v>58</v>
      </c>
      <c r="K2508" s="153"/>
      <c r="L2508" s="153"/>
      <c r="M2508" s="153"/>
      <c r="N2508" s="153">
        <v>60</v>
      </c>
      <c r="O2508" s="155" t="s">
        <v>5050</v>
      </c>
      <c r="P2508" s="156" t="s">
        <v>60</v>
      </c>
      <c r="Q2508" s="157" t="s">
        <v>110</v>
      </c>
      <c r="R2508" s="158">
        <v>46155</v>
      </c>
      <c r="S2508" s="159"/>
      <c r="T2508" s="159" t="s">
        <v>62</v>
      </c>
      <c r="U2508" s="159" t="s">
        <v>111</v>
      </c>
      <c r="V2508" s="154">
        <v>46114</v>
      </c>
      <c r="W2508" s="154">
        <v>46150</v>
      </c>
      <c r="X2508" s="154"/>
      <c r="Y2508" s="160" t="s">
        <v>5051</v>
      </c>
      <c r="Z2508" s="160" t="s">
        <v>65</v>
      </c>
      <c r="AA2508" s="153"/>
      <c r="AB2508" s="153"/>
      <c r="AC2508" s="182" t="e">
        <f t="shared" si="80"/>
        <v>#DIV/0!</v>
      </c>
      <c r="AD2508" s="153" t="e">
        <f t="shared" si="81"/>
        <v>#DIV/0!</v>
      </c>
      <c r="AE2508" s="233" t="s">
        <v>66</v>
      </c>
      <c r="AF2508" s="153"/>
      <c r="AG2508" s="159"/>
      <c r="AH2508" s="153"/>
      <c r="AI2508" s="161"/>
      <c r="AJ2508" s="153"/>
      <c r="AK2508" s="153"/>
      <c r="AL2508" s="207"/>
      <c r="AM2508" s="207"/>
      <c r="AN2508" s="207"/>
      <c r="AO2508" s="207" t="str">
        <f ca="1">IF(R2508="","",IF(R2508&gt;TODAY(),"0 meses",DATEDIF(R2508,TODAY(),"m") &amp; " meses"))</f>
        <v>0 meses</v>
      </c>
      <c r="AP2508" s="147" t="s">
        <v>4751</v>
      </c>
      <c r="AQ2508" s="147" t="s">
        <v>67</v>
      </c>
      <c r="AR2508" s="147"/>
      <c r="AS2508" s="209" t="s">
        <v>68</v>
      </c>
      <c r="AT2508" s="223" t="str">
        <f>MONTH(B2508)&amp;"/"&amp;YEAR(B2508)</f>
        <v>3/2026</v>
      </c>
      <c r="AU2508" s="223">
        <f>WEEKNUM(B2508)-WEEKNUM(EOMONTH(B2508,-1)+1)+1</f>
        <v>1</v>
      </c>
      <c r="AV2508" s="209" t="str">
        <f>MONTH(R2508)&amp;"/"&amp;YEAR(R2508)</f>
        <v>5/2026</v>
      </c>
      <c r="AW2508" s="209">
        <f>WEEKNUM(R2508)-WEEKNUM(EOMONTH(R2508,-1)+1)+1</f>
        <v>3</v>
      </c>
      <c r="AX2508" s="209">
        <f>IF(BB2508="S",IF(Q2508="1. Aceitou o programa",R2508-B2508,0),0)</f>
        <v>72</v>
      </c>
      <c r="AY2508" s="209">
        <f>IF(BB2508="S",IF(AND(S2508&lt;&gt;"",R2508&lt;&gt;""),S2508-R2508,0),0)</f>
        <v>0</v>
      </c>
      <c r="AZ2508" s="209">
        <f>IF(BB2508="S",IF(Q2508="1. Aceitou o programa",IF(OR(X2508="Não se Aplica",X2508=""),IF(OR(W2508="Não se Aplica",W2508=""),0,W2508-V2508),AVERAGE(X2508-W2508,W2508-V2508)),0),0)</f>
        <v>36</v>
      </c>
      <c r="BA2508" s="209">
        <f>IF(BB2508="S",IF(AND(Q2508="1. Aceitou o programa",AH2508="Realizada"),IFERROR(IF(AG2508="",0,AG2508-R2508),0),0),0)</f>
        <v>0</v>
      </c>
      <c r="BB2508" s="209" t="str">
        <f>_xlfn.XLOOKUP(U2508,'Lista Suspensa'!$AA$20:$AA$23,'Lista Suspensa'!$AB$20:$AB$23,"N/A")</f>
        <v>S</v>
      </c>
    </row>
    <row r="2509" spans="1:54" ht="12" customHeight="1">
      <c r="A2509" s="151" t="s">
        <v>54</v>
      </c>
      <c r="B2509" s="152">
        <v>46083</v>
      </c>
      <c r="C2509" s="153" t="s">
        <v>55</v>
      </c>
      <c r="D2509" s="153" t="s">
        <v>56</v>
      </c>
      <c r="E2509" s="244">
        <v>78640396</v>
      </c>
      <c r="F2509" s="144" t="s">
        <v>5052</v>
      </c>
      <c r="G2509" s="230"/>
      <c r="H2509" s="154">
        <v>30100</v>
      </c>
      <c r="I2509" s="153">
        <v>43</v>
      </c>
      <c r="J2509" s="148" t="s">
        <v>58</v>
      </c>
      <c r="K2509" s="153"/>
      <c r="L2509" s="153"/>
      <c r="M2509" s="153"/>
      <c r="N2509" s="153">
        <v>60</v>
      </c>
      <c r="O2509" s="155" t="s">
        <v>5053</v>
      </c>
      <c r="P2509" s="156" t="s">
        <v>2026</v>
      </c>
      <c r="Q2509" s="157" t="s">
        <v>110</v>
      </c>
      <c r="R2509" s="158">
        <v>46155</v>
      </c>
      <c r="S2509" s="159"/>
      <c r="T2509" s="159" t="s">
        <v>62</v>
      </c>
      <c r="U2509" s="159" t="s">
        <v>111</v>
      </c>
      <c r="V2509" s="154">
        <v>46112</v>
      </c>
      <c r="W2509" s="154">
        <v>46118</v>
      </c>
      <c r="X2509" s="154">
        <v>46150</v>
      </c>
      <c r="Y2509" s="160">
        <v>46111</v>
      </c>
      <c r="Z2509" s="160" t="s">
        <v>65</v>
      </c>
      <c r="AA2509" s="153"/>
      <c r="AB2509" s="153"/>
      <c r="AC2509" s="182" t="e">
        <f t="shared" si="80"/>
        <v>#DIV/0!</v>
      </c>
      <c r="AD2509" s="153" t="e">
        <f t="shared" si="81"/>
        <v>#DIV/0!</v>
      </c>
      <c r="AE2509" s="233" t="s">
        <v>66</v>
      </c>
      <c r="AF2509" s="153"/>
      <c r="AG2509" s="159"/>
      <c r="AH2509" s="153"/>
      <c r="AI2509" s="161"/>
      <c r="AJ2509" s="153"/>
      <c r="AK2509" s="153"/>
      <c r="AL2509" s="207" t="s">
        <v>85</v>
      </c>
      <c r="AM2509" s="207" t="s">
        <v>86</v>
      </c>
      <c r="AN2509" s="207" t="s">
        <v>191</v>
      </c>
      <c r="AO2509" s="207" t="str">
        <f ca="1">IF(R2509="","",IF(R2509&gt;TODAY(),"0 meses",DATEDIF(R2509,TODAY(),"m") &amp; " meses"))</f>
        <v>0 meses</v>
      </c>
      <c r="AP2509" s="147" t="s">
        <v>4751</v>
      </c>
      <c r="AQ2509" s="147" t="s">
        <v>67</v>
      </c>
      <c r="AR2509" s="147"/>
      <c r="AS2509" s="209" t="s">
        <v>68</v>
      </c>
      <c r="AT2509" s="223" t="str">
        <f>MONTH(B2509)&amp;"/"&amp;YEAR(B2509)</f>
        <v>3/2026</v>
      </c>
      <c r="AU2509" s="223">
        <f>WEEKNUM(B2509)-WEEKNUM(EOMONTH(B2509,-1)+1)+1</f>
        <v>1</v>
      </c>
      <c r="AV2509" s="209" t="str">
        <f>MONTH(R2509)&amp;"/"&amp;YEAR(R2509)</f>
        <v>5/2026</v>
      </c>
      <c r="AW2509" s="209">
        <f>WEEKNUM(R2509)-WEEKNUM(EOMONTH(R2509,-1)+1)+1</f>
        <v>3</v>
      </c>
      <c r="AX2509" s="209">
        <f>IF(BB2509="S",IF(Q2509="1. Aceitou o programa",R2509-B2509,0),0)</f>
        <v>72</v>
      </c>
      <c r="AY2509" s="209">
        <f>IF(BB2509="S",IF(AND(S2509&lt;&gt;"",R2509&lt;&gt;""),S2509-R2509,0),0)</f>
        <v>0</v>
      </c>
      <c r="AZ2509" s="209">
        <f>IF(BB2509="S",IF(Q2509="1. Aceitou o programa",IF(OR(X2509="Não se Aplica",X2509=""),IF(OR(W2509="Não se Aplica",W2509=""),0,W2509-V2509),AVERAGE(X2509-W2509,W2509-V2509)),0),0)</f>
        <v>19</v>
      </c>
      <c r="BA2509" s="209">
        <f>IF(BB2509="S",IF(AND(Q2509="1. Aceitou o programa",AH2509="Realizada"),IFERROR(IF(AG2509="",0,AG2509-R2509),0),0),0)</f>
        <v>0</v>
      </c>
      <c r="BB2509" s="209" t="str">
        <f>_xlfn.XLOOKUP(U2509,'Lista Suspensa'!$AA$20:$AA$23,'Lista Suspensa'!$AB$20:$AB$23,"N/A")</f>
        <v>S</v>
      </c>
    </row>
    <row r="2510" spans="1:54" ht="12" customHeight="1">
      <c r="A2510" s="151" t="s">
        <v>54</v>
      </c>
      <c r="B2510" s="152">
        <v>46083</v>
      </c>
      <c r="C2510" s="153" t="s">
        <v>55</v>
      </c>
      <c r="D2510" s="153" t="s">
        <v>56</v>
      </c>
      <c r="E2510" s="244">
        <v>81238906</v>
      </c>
      <c r="F2510" s="144" t="s">
        <v>5054</v>
      </c>
      <c r="G2510" s="230"/>
      <c r="H2510" s="154">
        <v>30119</v>
      </c>
      <c r="I2510" s="153">
        <v>43</v>
      </c>
      <c r="J2510" s="148" t="s">
        <v>70</v>
      </c>
      <c r="K2510" s="153"/>
      <c r="L2510" s="153"/>
      <c r="M2510" s="153"/>
      <c r="N2510" s="153">
        <v>60</v>
      </c>
      <c r="O2510" s="155" t="s">
        <v>5055</v>
      </c>
      <c r="P2510" s="156" t="s">
        <v>60</v>
      </c>
      <c r="Q2510" s="157" t="s">
        <v>110</v>
      </c>
      <c r="R2510" s="158">
        <v>46155</v>
      </c>
      <c r="S2510" s="159"/>
      <c r="T2510" s="159" t="s">
        <v>62</v>
      </c>
      <c r="U2510" s="159" t="s">
        <v>111</v>
      </c>
      <c r="V2510" s="154">
        <v>46114</v>
      </c>
      <c r="W2510" s="154">
        <v>46150</v>
      </c>
      <c r="X2510" s="154"/>
      <c r="Y2510" s="160" t="s">
        <v>5056</v>
      </c>
      <c r="Z2510" s="160" t="s">
        <v>65</v>
      </c>
      <c r="AA2510" s="153"/>
      <c r="AB2510" s="153"/>
      <c r="AC2510" s="182" t="e">
        <f t="shared" si="80"/>
        <v>#DIV/0!</v>
      </c>
      <c r="AD2510" s="153" t="e">
        <f t="shared" si="81"/>
        <v>#DIV/0!</v>
      </c>
      <c r="AE2510" s="233" t="s">
        <v>66</v>
      </c>
      <c r="AF2510" s="153"/>
      <c r="AG2510" s="159"/>
      <c r="AH2510" s="153"/>
      <c r="AI2510" s="161"/>
      <c r="AJ2510" s="153"/>
      <c r="AK2510" s="153"/>
      <c r="AL2510" s="207"/>
      <c r="AM2510" s="207"/>
      <c r="AN2510" s="207"/>
      <c r="AO2510" s="207" t="str">
        <f ca="1">IF(R2510="","",IF(R2510&gt;TODAY(),"0 meses",DATEDIF(R2510,TODAY(),"m") &amp; " meses"))</f>
        <v>0 meses</v>
      </c>
      <c r="AP2510" s="147" t="s">
        <v>4751</v>
      </c>
      <c r="AQ2510" s="147" t="s">
        <v>67</v>
      </c>
      <c r="AR2510" s="147"/>
      <c r="AS2510" s="209" t="s">
        <v>68</v>
      </c>
      <c r="AT2510" s="223" t="str">
        <f>MONTH(B2510)&amp;"/"&amp;YEAR(B2510)</f>
        <v>3/2026</v>
      </c>
      <c r="AU2510" s="223">
        <f>WEEKNUM(B2510)-WEEKNUM(EOMONTH(B2510,-1)+1)+1</f>
        <v>1</v>
      </c>
      <c r="AV2510" s="209" t="str">
        <f>MONTH(R2510)&amp;"/"&amp;YEAR(R2510)</f>
        <v>5/2026</v>
      </c>
      <c r="AW2510" s="209">
        <f>WEEKNUM(R2510)-WEEKNUM(EOMONTH(R2510,-1)+1)+1</f>
        <v>3</v>
      </c>
      <c r="AX2510" s="209">
        <f>IF(BB2510="S",IF(Q2510="1. Aceitou o programa",R2510-B2510,0),0)</f>
        <v>72</v>
      </c>
      <c r="AY2510" s="209">
        <f>IF(BB2510="S",IF(AND(S2510&lt;&gt;"",R2510&lt;&gt;""),S2510-R2510,0),0)</f>
        <v>0</v>
      </c>
      <c r="AZ2510" s="209">
        <f>IF(BB2510="S",IF(Q2510="1. Aceitou o programa",IF(OR(X2510="Não se Aplica",X2510=""),IF(OR(W2510="Não se Aplica",W2510=""),0,W2510-V2510),AVERAGE(X2510-W2510,W2510-V2510)),0),0)</f>
        <v>36</v>
      </c>
      <c r="BA2510" s="209">
        <f>IF(BB2510="S",IF(AND(Q2510="1. Aceitou o programa",AH2510="Realizada"),IFERROR(IF(AG2510="",0,AG2510-R2510),0),0),0)</f>
        <v>0</v>
      </c>
      <c r="BB2510" s="209" t="str">
        <f>_xlfn.XLOOKUP(U2510,'Lista Suspensa'!$AA$20:$AA$23,'Lista Suspensa'!$AB$20:$AB$23,"N/A")</f>
        <v>S</v>
      </c>
    </row>
    <row r="2511" spans="1:54" ht="12" customHeight="1">
      <c r="A2511" s="151" t="s">
        <v>54</v>
      </c>
      <c r="B2511" s="152">
        <v>46083</v>
      </c>
      <c r="C2511" s="153" t="s">
        <v>55</v>
      </c>
      <c r="D2511" s="153" t="s">
        <v>56</v>
      </c>
      <c r="E2511" s="244">
        <v>85110665</v>
      </c>
      <c r="F2511" s="144" t="s">
        <v>5057</v>
      </c>
      <c r="G2511" s="230"/>
      <c r="H2511" s="154">
        <v>30260</v>
      </c>
      <c r="I2511" s="153">
        <v>43</v>
      </c>
      <c r="J2511" s="148" t="s">
        <v>70</v>
      </c>
      <c r="K2511" s="153"/>
      <c r="L2511" s="153"/>
      <c r="M2511" s="153"/>
      <c r="N2511" s="153">
        <v>60</v>
      </c>
      <c r="O2511" s="155" t="s">
        <v>5058</v>
      </c>
      <c r="P2511" s="156" t="s">
        <v>60</v>
      </c>
      <c r="Q2511" s="157" t="s">
        <v>110</v>
      </c>
      <c r="R2511" s="158">
        <v>46155</v>
      </c>
      <c r="S2511" s="159"/>
      <c r="T2511" s="159" t="s">
        <v>62</v>
      </c>
      <c r="U2511" s="159" t="s">
        <v>111</v>
      </c>
      <c r="V2511" s="154">
        <v>46114</v>
      </c>
      <c r="W2511" s="154">
        <v>46150</v>
      </c>
      <c r="X2511" s="154"/>
      <c r="Y2511" s="160" t="s">
        <v>5059</v>
      </c>
      <c r="Z2511" s="160" t="s">
        <v>65</v>
      </c>
      <c r="AA2511" s="153"/>
      <c r="AB2511" s="153"/>
      <c r="AC2511" s="182" t="e">
        <f t="shared" si="80"/>
        <v>#DIV/0!</v>
      </c>
      <c r="AD2511" s="153" t="e">
        <f t="shared" si="81"/>
        <v>#DIV/0!</v>
      </c>
      <c r="AE2511" s="233" t="s">
        <v>66</v>
      </c>
      <c r="AF2511" s="153"/>
      <c r="AG2511" s="159"/>
      <c r="AH2511" s="153"/>
      <c r="AI2511" s="161"/>
      <c r="AJ2511" s="153"/>
      <c r="AK2511" s="153"/>
      <c r="AL2511" s="207"/>
      <c r="AM2511" s="207"/>
      <c r="AN2511" s="207"/>
      <c r="AO2511" s="207" t="str">
        <f ca="1">IF(R2511="","",IF(R2511&gt;TODAY(),"0 meses",DATEDIF(R2511,TODAY(),"m") &amp; " meses"))</f>
        <v>0 meses</v>
      </c>
      <c r="AP2511" s="147" t="s">
        <v>4751</v>
      </c>
      <c r="AQ2511" s="147" t="s">
        <v>67</v>
      </c>
      <c r="AR2511" s="147"/>
      <c r="AS2511" s="209" t="s">
        <v>68</v>
      </c>
      <c r="AT2511" s="223" t="str">
        <f>MONTH(B2511)&amp;"/"&amp;YEAR(B2511)</f>
        <v>3/2026</v>
      </c>
      <c r="AU2511" s="223">
        <f>WEEKNUM(B2511)-WEEKNUM(EOMONTH(B2511,-1)+1)+1</f>
        <v>1</v>
      </c>
      <c r="AV2511" s="209" t="str">
        <f>MONTH(R2511)&amp;"/"&amp;YEAR(R2511)</f>
        <v>5/2026</v>
      </c>
      <c r="AW2511" s="209">
        <f>WEEKNUM(R2511)-WEEKNUM(EOMONTH(R2511,-1)+1)+1</f>
        <v>3</v>
      </c>
      <c r="AX2511" s="209">
        <f>IF(BB2511="S",IF(Q2511="1. Aceitou o programa",R2511-B2511,0),0)</f>
        <v>72</v>
      </c>
      <c r="AY2511" s="209">
        <f>IF(BB2511="S",IF(AND(S2511&lt;&gt;"",R2511&lt;&gt;""),S2511-R2511,0),0)</f>
        <v>0</v>
      </c>
      <c r="AZ2511" s="209">
        <f>IF(BB2511="S",IF(Q2511="1. Aceitou o programa",IF(OR(X2511="Não se Aplica",X2511=""),IF(OR(W2511="Não se Aplica",W2511=""),0,W2511-V2511),AVERAGE(X2511-W2511,W2511-V2511)),0),0)</f>
        <v>36</v>
      </c>
      <c r="BA2511" s="209">
        <f>IF(BB2511="S",IF(AND(Q2511="1. Aceitou o programa",AH2511="Realizada"),IFERROR(IF(AG2511="",0,AG2511-R2511),0),0),0)</f>
        <v>0</v>
      </c>
      <c r="BB2511" s="209" t="str">
        <f>_xlfn.XLOOKUP(U2511,'Lista Suspensa'!$AA$20:$AA$23,'Lista Suspensa'!$AB$20:$AB$23,"N/A")</f>
        <v>S</v>
      </c>
    </row>
    <row r="2512" spans="1:54" ht="12" customHeight="1">
      <c r="A2512" s="151" t="s">
        <v>54</v>
      </c>
      <c r="B2512" s="152">
        <v>46083</v>
      </c>
      <c r="C2512" s="153" t="s">
        <v>55</v>
      </c>
      <c r="D2512" s="153" t="s">
        <v>56</v>
      </c>
      <c r="E2512" s="244">
        <v>86330764</v>
      </c>
      <c r="F2512" s="144" t="s">
        <v>5060</v>
      </c>
      <c r="G2512" s="230"/>
      <c r="H2512" s="154">
        <v>30309</v>
      </c>
      <c r="I2512" s="153">
        <v>43</v>
      </c>
      <c r="J2512" s="148" t="s">
        <v>70</v>
      </c>
      <c r="K2512" s="153"/>
      <c r="L2512" s="153"/>
      <c r="M2512" s="153"/>
      <c r="N2512" s="153">
        <v>380</v>
      </c>
      <c r="O2512" s="155" t="s">
        <v>5061</v>
      </c>
      <c r="P2512" s="156" t="s">
        <v>60</v>
      </c>
      <c r="Q2512" s="157" t="s">
        <v>110</v>
      </c>
      <c r="R2512" s="158">
        <v>46155</v>
      </c>
      <c r="S2512" s="159"/>
      <c r="T2512" s="159" t="s">
        <v>62</v>
      </c>
      <c r="U2512" s="159" t="s">
        <v>111</v>
      </c>
      <c r="V2512" s="154">
        <v>46114</v>
      </c>
      <c r="W2512" s="154">
        <v>46150</v>
      </c>
      <c r="X2512" s="154"/>
      <c r="Y2512" s="160" t="s">
        <v>5062</v>
      </c>
      <c r="Z2512" s="160" t="s">
        <v>65</v>
      </c>
      <c r="AA2512" s="153"/>
      <c r="AB2512" s="153"/>
      <c r="AC2512" s="182" t="e">
        <f t="shared" si="80"/>
        <v>#DIV/0!</v>
      </c>
      <c r="AD2512" s="153" t="e">
        <f t="shared" si="81"/>
        <v>#DIV/0!</v>
      </c>
      <c r="AE2512" s="233" t="s">
        <v>66</v>
      </c>
      <c r="AF2512" s="153"/>
      <c r="AG2512" s="159"/>
      <c r="AH2512" s="153"/>
      <c r="AI2512" s="161"/>
      <c r="AJ2512" s="153"/>
      <c r="AK2512" s="153"/>
      <c r="AL2512" s="207"/>
      <c r="AM2512" s="207"/>
      <c r="AN2512" s="207"/>
      <c r="AO2512" s="207" t="str">
        <f ca="1">IF(R2512="","",IF(R2512&gt;TODAY(),"0 meses",DATEDIF(R2512,TODAY(),"m") &amp; " meses"))</f>
        <v>0 meses</v>
      </c>
      <c r="AP2512" s="147" t="s">
        <v>4751</v>
      </c>
      <c r="AQ2512" s="147" t="s">
        <v>67</v>
      </c>
      <c r="AR2512" s="147"/>
      <c r="AS2512" s="209" t="s">
        <v>68</v>
      </c>
      <c r="AT2512" s="223" t="str">
        <f>MONTH(B2512)&amp;"/"&amp;YEAR(B2512)</f>
        <v>3/2026</v>
      </c>
      <c r="AU2512" s="223">
        <f>WEEKNUM(B2512)-WEEKNUM(EOMONTH(B2512,-1)+1)+1</f>
        <v>1</v>
      </c>
      <c r="AV2512" s="209" t="str">
        <f>MONTH(R2512)&amp;"/"&amp;YEAR(R2512)</f>
        <v>5/2026</v>
      </c>
      <c r="AW2512" s="209">
        <f>WEEKNUM(R2512)-WEEKNUM(EOMONTH(R2512,-1)+1)+1</f>
        <v>3</v>
      </c>
      <c r="AX2512" s="209">
        <f>IF(BB2512="S",IF(Q2512="1. Aceitou o programa",R2512-B2512,0),0)</f>
        <v>72</v>
      </c>
      <c r="AY2512" s="209">
        <f>IF(BB2512="S",IF(AND(S2512&lt;&gt;"",R2512&lt;&gt;""),S2512-R2512,0),0)</f>
        <v>0</v>
      </c>
      <c r="AZ2512" s="209">
        <f>IF(BB2512="S",IF(Q2512="1. Aceitou o programa",IF(OR(X2512="Não se Aplica",X2512=""),IF(OR(W2512="Não se Aplica",W2512=""),0,W2512-V2512),AVERAGE(X2512-W2512,W2512-V2512)),0),0)</f>
        <v>36</v>
      </c>
      <c r="BA2512" s="209">
        <f>IF(BB2512="S",IF(AND(Q2512="1. Aceitou o programa",AH2512="Realizada"),IFERROR(IF(AG2512="",0,AG2512-R2512),0),0),0)</f>
        <v>0</v>
      </c>
      <c r="BB2512" s="209" t="str">
        <f>_xlfn.XLOOKUP(U2512,'Lista Suspensa'!$AA$20:$AA$23,'Lista Suspensa'!$AB$20:$AB$23,"N/A")</f>
        <v>S</v>
      </c>
    </row>
    <row r="2513" spans="1:54" ht="12" customHeight="1">
      <c r="A2513" s="151" t="s">
        <v>54</v>
      </c>
      <c r="B2513" s="152">
        <v>46083</v>
      </c>
      <c r="C2513" s="153" t="s">
        <v>55</v>
      </c>
      <c r="D2513" s="153" t="s">
        <v>56</v>
      </c>
      <c r="E2513" s="244">
        <v>79713946</v>
      </c>
      <c r="F2513" s="144" t="s">
        <v>5063</v>
      </c>
      <c r="G2513" s="230"/>
      <c r="H2513" s="154">
        <v>30388</v>
      </c>
      <c r="I2513" s="153">
        <v>43</v>
      </c>
      <c r="J2513" s="148" t="s">
        <v>70</v>
      </c>
      <c r="K2513" s="153"/>
      <c r="L2513" s="153"/>
      <c r="M2513" s="153"/>
      <c r="N2513" s="153">
        <v>60</v>
      </c>
      <c r="O2513" s="155" t="s">
        <v>5064</v>
      </c>
      <c r="P2513" s="156" t="s">
        <v>2026</v>
      </c>
      <c r="Q2513" s="157" t="s">
        <v>110</v>
      </c>
      <c r="R2513" s="158">
        <v>46155</v>
      </c>
      <c r="S2513" s="159"/>
      <c r="T2513" s="159" t="s">
        <v>62</v>
      </c>
      <c r="U2513" s="159" t="s">
        <v>111</v>
      </c>
      <c r="V2513" s="154">
        <v>46112</v>
      </c>
      <c r="W2513" s="154">
        <v>46113</v>
      </c>
      <c r="X2513" s="154">
        <v>46150</v>
      </c>
      <c r="Y2513" s="160">
        <v>46111</v>
      </c>
      <c r="Z2513" s="160" t="s">
        <v>65</v>
      </c>
      <c r="AA2513" s="153"/>
      <c r="AB2513" s="153"/>
      <c r="AC2513" s="182" t="e">
        <f t="shared" si="80"/>
        <v>#DIV/0!</v>
      </c>
      <c r="AD2513" s="153" t="e">
        <f t="shared" si="81"/>
        <v>#DIV/0!</v>
      </c>
      <c r="AE2513" s="233" t="s">
        <v>66</v>
      </c>
      <c r="AF2513" s="153"/>
      <c r="AG2513" s="159"/>
      <c r="AH2513" s="153"/>
      <c r="AI2513" s="161"/>
      <c r="AJ2513" s="153"/>
      <c r="AK2513" s="153"/>
      <c r="AL2513" s="207"/>
      <c r="AM2513" s="207"/>
      <c r="AN2513" s="207"/>
      <c r="AO2513" s="207" t="str">
        <f ca="1">IF(R2513="","",IF(R2513&gt;TODAY(),"0 meses",DATEDIF(R2513,TODAY(),"m") &amp; " meses"))</f>
        <v>0 meses</v>
      </c>
      <c r="AP2513" s="147" t="s">
        <v>4751</v>
      </c>
      <c r="AQ2513" s="147" t="s">
        <v>67</v>
      </c>
      <c r="AR2513" s="147"/>
      <c r="AS2513" s="209" t="s">
        <v>68</v>
      </c>
      <c r="AT2513" s="223" t="str">
        <f>MONTH(B2513)&amp;"/"&amp;YEAR(B2513)</f>
        <v>3/2026</v>
      </c>
      <c r="AU2513" s="223">
        <f>WEEKNUM(B2513)-WEEKNUM(EOMONTH(B2513,-1)+1)+1</f>
        <v>1</v>
      </c>
      <c r="AV2513" s="209" t="str">
        <f>MONTH(R2513)&amp;"/"&amp;YEAR(R2513)</f>
        <v>5/2026</v>
      </c>
      <c r="AW2513" s="209">
        <f>WEEKNUM(R2513)-WEEKNUM(EOMONTH(R2513,-1)+1)+1</f>
        <v>3</v>
      </c>
      <c r="AX2513" s="209">
        <f>IF(BB2513="S",IF(Q2513="1. Aceitou o programa",R2513-B2513,0),0)</f>
        <v>72</v>
      </c>
      <c r="AY2513" s="209">
        <f>IF(BB2513="S",IF(AND(S2513&lt;&gt;"",R2513&lt;&gt;""),S2513-R2513,0),0)</f>
        <v>0</v>
      </c>
      <c r="AZ2513" s="209">
        <f>IF(BB2513="S",IF(Q2513="1. Aceitou o programa",IF(OR(X2513="Não se Aplica",X2513=""),IF(OR(W2513="Não se Aplica",W2513=""),0,W2513-V2513),AVERAGE(X2513-W2513,W2513-V2513)),0),0)</f>
        <v>19</v>
      </c>
      <c r="BA2513" s="209">
        <f>IF(BB2513="S",IF(AND(Q2513="1. Aceitou o programa",AH2513="Realizada"),IFERROR(IF(AG2513="",0,AG2513-R2513),0),0),0)</f>
        <v>0</v>
      </c>
      <c r="BB2513" s="209" t="str">
        <f>_xlfn.XLOOKUP(U2513,'Lista Suspensa'!$AA$20:$AA$23,'Lista Suspensa'!$AB$20:$AB$23,"N/A")</f>
        <v>S</v>
      </c>
    </row>
    <row r="2514" spans="1:54" ht="12" customHeight="1">
      <c r="A2514" s="151" t="s">
        <v>54</v>
      </c>
      <c r="B2514" s="152">
        <v>46083</v>
      </c>
      <c r="C2514" s="153" t="s">
        <v>55</v>
      </c>
      <c r="D2514" s="153" t="s">
        <v>56</v>
      </c>
      <c r="E2514" s="244">
        <v>82678899</v>
      </c>
      <c r="F2514" s="144" t="s">
        <v>5065</v>
      </c>
      <c r="G2514" s="230"/>
      <c r="H2514" s="154">
        <v>30540</v>
      </c>
      <c r="I2514" s="153">
        <v>42</v>
      </c>
      <c r="J2514" s="148" t="s">
        <v>70</v>
      </c>
      <c r="K2514" s="153"/>
      <c r="L2514" s="153"/>
      <c r="M2514" s="153"/>
      <c r="N2514" s="153">
        <v>60</v>
      </c>
      <c r="O2514" s="155">
        <v>21972138386</v>
      </c>
      <c r="P2514" s="156" t="s">
        <v>2077</v>
      </c>
      <c r="Q2514" s="157" t="s">
        <v>110</v>
      </c>
      <c r="R2514" s="158">
        <v>46155</v>
      </c>
      <c r="S2514" s="159"/>
      <c r="T2514" s="159" t="s">
        <v>62</v>
      </c>
      <c r="U2514" s="159" t="s">
        <v>111</v>
      </c>
      <c r="V2514" s="154">
        <v>46118</v>
      </c>
      <c r="W2514" s="154">
        <v>46150</v>
      </c>
      <c r="X2514" s="154"/>
      <c r="Y2514" s="160" t="s">
        <v>5066</v>
      </c>
      <c r="Z2514" s="160" t="s">
        <v>65</v>
      </c>
      <c r="AA2514" s="153"/>
      <c r="AB2514" s="153"/>
      <c r="AC2514" s="182" t="e">
        <f t="shared" si="80"/>
        <v>#DIV/0!</v>
      </c>
      <c r="AD2514" s="153" t="e">
        <f t="shared" si="81"/>
        <v>#DIV/0!</v>
      </c>
      <c r="AE2514" s="233" t="s">
        <v>66</v>
      </c>
      <c r="AF2514" s="153"/>
      <c r="AG2514" s="159"/>
      <c r="AH2514" s="153"/>
      <c r="AI2514" s="161"/>
      <c r="AJ2514" s="153"/>
      <c r="AK2514" s="153"/>
      <c r="AL2514" s="207"/>
      <c r="AM2514" s="207"/>
      <c r="AN2514" s="207"/>
      <c r="AO2514" s="207" t="str">
        <f ca="1">IF(R2514="","",IF(R2514&gt;TODAY(),"0 meses",DATEDIF(R2514,TODAY(),"m") &amp; " meses"))</f>
        <v>0 meses</v>
      </c>
      <c r="AP2514" s="147" t="s">
        <v>4751</v>
      </c>
      <c r="AQ2514" s="147" t="s">
        <v>67</v>
      </c>
      <c r="AR2514" s="147"/>
      <c r="AS2514" s="209" t="s">
        <v>68</v>
      </c>
      <c r="AT2514" s="223" t="str">
        <f>MONTH(B2514)&amp;"/"&amp;YEAR(B2514)</f>
        <v>3/2026</v>
      </c>
      <c r="AU2514" s="223">
        <f>WEEKNUM(B2514)-WEEKNUM(EOMONTH(B2514,-1)+1)+1</f>
        <v>1</v>
      </c>
      <c r="AV2514" s="209" t="str">
        <f>MONTH(R2514)&amp;"/"&amp;YEAR(R2514)</f>
        <v>5/2026</v>
      </c>
      <c r="AW2514" s="209">
        <f>WEEKNUM(R2514)-WEEKNUM(EOMONTH(R2514,-1)+1)+1</f>
        <v>3</v>
      </c>
      <c r="AX2514" s="209">
        <f>IF(BB2514="S",IF(Q2514="1. Aceitou o programa",R2514-B2514,0),0)</f>
        <v>72</v>
      </c>
      <c r="AY2514" s="209">
        <f>IF(BB2514="S",IF(AND(S2514&lt;&gt;"",R2514&lt;&gt;""),S2514-R2514,0),0)</f>
        <v>0</v>
      </c>
      <c r="AZ2514" s="209">
        <f>IF(BB2514="S",IF(Q2514="1. Aceitou o programa",IF(OR(X2514="Não se Aplica",X2514=""),IF(OR(W2514="Não se Aplica",W2514=""),0,W2514-V2514),AVERAGE(X2514-W2514,W2514-V2514)),0),0)</f>
        <v>32</v>
      </c>
      <c r="BA2514" s="209">
        <f>IF(BB2514="S",IF(AND(Q2514="1. Aceitou o programa",AH2514="Realizada"),IFERROR(IF(AG2514="",0,AG2514-R2514),0),0),0)</f>
        <v>0</v>
      </c>
      <c r="BB2514" s="209" t="str">
        <f>_xlfn.XLOOKUP(U2514,'Lista Suspensa'!$AA$20:$AA$23,'Lista Suspensa'!$AB$20:$AB$23,"N/A")</f>
        <v>S</v>
      </c>
    </row>
    <row r="2515" spans="1:54" ht="12" customHeight="1">
      <c r="A2515" s="151" t="s">
        <v>54</v>
      </c>
      <c r="B2515" s="152">
        <v>46083</v>
      </c>
      <c r="C2515" s="153" t="s">
        <v>55</v>
      </c>
      <c r="D2515" s="153" t="s">
        <v>56</v>
      </c>
      <c r="E2515" s="244">
        <v>81437975</v>
      </c>
      <c r="F2515" s="144" t="s">
        <v>5067</v>
      </c>
      <c r="G2515" s="230"/>
      <c r="H2515" s="154">
        <v>30544</v>
      </c>
      <c r="I2515" s="153">
        <v>42</v>
      </c>
      <c r="J2515" s="148" t="s">
        <v>70</v>
      </c>
      <c r="K2515" s="153"/>
      <c r="L2515" s="153"/>
      <c r="M2515" s="153"/>
      <c r="N2515" s="153">
        <v>60</v>
      </c>
      <c r="O2515" s="155" t="s">
        <v>5068</v>
      </c>
      <c r="P2515" s="156" t="s">
        <v>60</v>
      </c>
      <c r="Q2515" s="157" t="s">
        <v>110</v>
      </c>
      <c r="R2515" s="158">
        <v>46155</v>
      </c>
      <c r="S2515" s="159"/>
      <c r="T2515" s="159" t="s">
        <v>62</v>
      </c>
      <c r="U2515" s="159" t="s">
        <v>111</v>
      </c>
      <c r="V2515" s="154">
        <v>46114</v>
      </c>
      <c r="W2515" s="154">
        <v>46150</v>
      </c>
      <c r="X2515" s="154"/>
      <c r="Y2515" s="160" t="s">
        <v>5069</v>
      </c>
      <c r="Z2515" s="160" t="s">
        <v>65</v>
      </c>
      <c r="AA2515" s="153"/>
      <c r="AB2515" s="153"/>
      <c r="AC2515" s="182" t="e">
        <f t="shared" si="80"/>
        <v>#DIV/0!</v>
      </c>
      <c r="AD2515" s="153" t="e">
        <f t="shared" si="81"/>
        <v>#DIV/0!</v>
      </c>
      <c r="AE2515" s="233" t="s">
        <v>66</v>
      </c>
      <c r="AF2515" s="153"/>
      <c r="AG2515" s="159"/>
      <c r="AH2515" s="153"/>
      <c r="AI2515" s="161"/>
      <c r="AJ2515" s="153"/>
      <c r="AK2515" s="153"/>
      <c r="AL2515" s="207"/>
      <c r="AM2515" s="207"/>
      <c r="AN2515" s="207"/>
      <c r="AO2515" s="207" t="str">
        <f ca="1">IF(R2515="","",IF(R2515&gt;TODAY(),"0 meses",DATEDIF(R2515,TODAY(),"m") &amp; " meses"))</f>
        <v>0 meses</v>
      </c>
      <c r="AP2515" s="147" t="s">
        <v>4751</v>
      </c>
      <c r="AQ2515" s="147" t="s">
        <v>67</v>
      </c>
      <c r="AR2515" s="147"/>
      <c r="AS2515" s="209" t="s">
        <v>68</v>
      </c>
      <c r="AT2515" s="223" t="str">
        <f>MONTH(B2515)&amp;"/"&amp;YEAR(B2515)</f>
        <v>3/2026</v>
      </c>
      <c r="AU2515" s="223">
        <f>WEEKNUM(B2515)-WEEKNUM(EOMONTH(B2515,-1)+1)+1</f>
        <v>1</v>
      </c>
      <c r="AV2515" s="209" t="str">
        <f>MONTH(R2515)&amp;"/"&amp;YEAR(R2515)</f>
        <v>5/2026</v>
      </c>
      <c r="AW2515" s="209">
        <f>WEEKNUM(R2515)-WEEKNUM(EOMONTH(R2515,-1)+1)+1</f>
        <v>3</v>
      </c>
      <c r="AX2515" s="209">
        <f>IF(BB2515="S",IF(Q2515="1. Aceitou o programa",R2515-B2515,0),0)</f>
        <v>72</v>
      </c>
      <c r="AY2515" s="209">
        <f>IF(BB2515="S",IF(AND(S2515&lt;&gt;"",R2515&lt;&gt;""),S2515-R2515,0),0)</f>
        <v>0</v>
      </c>
      <c r="AZ2515" s="209">
        <f>IF(BB2515="S",IF(Q2515="1. Aceitou o programa",IF(OR(X2515="Não se Aplica",X2515=""),IF(OR(W2515="Não se Aplica",W2515=""),0,W2515-V2515),AVERAGE(X2515-W2515,W2515-V2515)),0),0)</f>
        <v>36</v>
      </c>
      <c r="BA2515" s="209">
        <f>IF(BB2515="S",IF(AND(Q2515="1. Aceitou o programa",AH2515="Realizada"),IFERROR(IF(AG2515="",0,AG2515-R2515),0),0),0)</f>
        <v>0</v>
      </c>
      <c r="BB2515" s="209" t="str">
        <f>_xlfn.XLOOKUP(U2515,'Lista Suspensa'!$AA$20:$AA$23,'Lista Suspensa'!$AB$20:$AB$23,"N/A")</f>
        <v>S</v>
      </c>
    </row>
    <row r="2516" spans="1:54" ht="12" customHeight="1">
      <c r="A2516" s="151" t="s">
        <v>54</v>
      </c>
      <c r="B2516" s="152">
        <v>46083</v>
      </c>
      <c r="C2516" s="153" t="s">
        <v>55</v>
      </c>
      <c r="D2516" s="153" t="s">
        <v>56</v>
      </c>
      <c r="E2516" s="244">
        <v>88309685</v>
      </c>
      <c r="F2516" s="144" t="s">
        <v>5070</v>
      </c>
      <c r="G2516" s="230"/>
      <c r="H2516" s="154">
        <v>30683</v>
      </c>
      <c r="I2516" s="153">
        <v>42</v>
      </c>
      <c r="J2516" s="148" t="s">
        <v>58</v>
      </c>
      <c r="K2516" s="153"/>
      <c r="L2516" s="153"/>
      <c r="M2516" s="153"/>
      <c r="N2516" s="153">
        <v>40</v>
      </c>
      <c r="O2516" s="155" t="s">
        <v>5071</v>
      </c>
      <c r="P2516" s="156" t="s">
        <v>60</v>
      </c>
      <c r="Q2516" s="157" t="s">
        <v>110</v>
      </c>
      <c r="R2516" s="158">
        <v>46155</v>
      </c>
      <c r="S2516" s="159"/>
      <c r="T2516" s="159" t="s">
        <v>62</v>
      </c>
      <c r="U2516" s="159" t="s">
        <v>111</v>
      </c>
      <c r="V2516" s="154">
        <v>46118</v>
      </c>
      <c r="W2516" s="154">
        <v>46150</v>
      </c>
      <c r="X2516" s="154"/>
      <c r="Y2516" s="160" t="s">
        <v>5072</v>
      </c>
      <c r="Z2516" s="160" t="s">
        <v>65</v>
      </c>
      <c r="AA2516" s="153"/>
      <c r="AB2516" s="153"/>
      <c r="AC2516" s="182" t="e">
        <f t="shared" si="80"/>
        <v>#DIV/0!</v>
      </c>
      <c r="AD2516" s="153" t="e">
        <f t="shared" si="81"/>
        <v>#DIV/0!</v>
      </c>
      <c r="AE2516" s="233" t="s">
        <v>66</v>
      </c>
      <c r="AF2516" s="153"/>
      <c r="AG2516" s="159"/>
      <c r="AH2516" s="153"/>
      <c r="AI2516" s="161"/>
      <c r="AJ2516" s="153"/>
      <c r="AK2516" s="153"/>
      <c r="AL2516" s="207"/>
      <c r="AM2516" s="207"/>
      <c r="AN2516" s="207"/>
      <c r="AO2516" s="207" t="str">
        <f ca="1">IF(R2516="","",IF(R2516&gt;TODAY(),"0 meses",DATEDIF(R2516,TODAY(),"m") &amp; " meses"))</f>
        <v>0 meses</v>
      </c>
      <c r="AP2516" s="147" t="s">
        <v>4751</v>
      </c>
      <c r="AQ2516" s="147" t="s">
        <v>67</v>
      </c>
      <c r="AR2516" s="147"/>
      <c r="AS2516" s="209" t="s">
        <v>68</v>
      </c>
      <c r="AT2516" s="223" t="str">
        <f>MONTH(B2516)&amp;"/"&amp;YEAR(B2516)</f>
        <v>3/2026</v>
      </c>
      <c r="AU2516" s="223">
        <f>WEEKNUM(B2516)-WEEKNUM(EOMONTH(B2516,-1)+1)+1</f>
        <v>1</v>
      </c>
      <c r="AV2516" s="209" t="str">
        <f>MONTH(R2516)&amp;"/"&amp;YEAR(R2516)</f>
        <v>5/2026</v>
      </c>
      <c r="AW2516" s="209">
        <f>WEEKNUM(R2516)-WEEKNUM(EOMONTH(R2516,-1)+1)+1</f>
        <v>3</v>
      </c>
      <c r="AX2516" s="209">
        <f>IF(BB2516="S",IF(Q2516="1. Aceitou o programa",R2516-B2516,0),0)</f>
        <v>72</v>
      </c>
      <c r="AY2516" s="209">
        <f>IF(BB2516="S",IF(AND(S2516&lt;&gt;"",R2516&lt;&gt;""),S2516-R2516,0),0)</f>
        <v>0</v>
      </c>
      <c r="AZ2516" s="209">
        <f>IF(BB2516="S",IF(Q2516="1. Aceitou o programa",IF(OR(X2516="Não se Aplica",X2516=""),IF(OR(W2516="Não se Aplica",W2516=""),0,W2516-V2516),AVERAGE(X2516-W2516,W2516-V2516)),0),0)</f>
        <v>32</v>
      </c>
      <c r="BA2516" s="209">
        <f>IF(BB2516="S",IF(AND(Q2516="1. Aceitou o programa",AH2516="Realizada"),IFERROR(IF(AG2516="",0,AG2516-R2516),0),0),0)</f>
        <v>0</v>
      </c>
      <c r="BB2516" s="209" t="str">
        <f>_xlfn.XLOOKUP(U2516,'Lista Suspensa'!$AA$20:$AA$23,'Lista Suspensa'!$AB$20:$AB$23,"N/A")</f>
        <v>S</v>
      </c>
    </row>
    <row r="2517" spans="1:54" ht="12" customHeight="1">
      <c r="A2517" s="151" t="s">
        <v>54</v>
      </c>
      <c r="B2517" s="152">
        <v>46083</v>
      </c>
      <c r="C2517" s="153" t="s">
        <v>55</v>
      </c>
      <c r="D2517" s="153" t="s">
        <v>56</v>
      </c>
      <c r="E2517" s="244">
        <v>82440591</v>
      </c>
      <c r="F2517" s="144" t="s">
        <v>5073</v>
      </c>
      <c r="G2517" s="230"/>
      <c r="H2517" s="154">
        <v>30700</v>
      </c>
      <c r="I2517" s="153">
        <v>42</v>
      </c>
      <c r="J2517" s="148" t="s">
        <v>70</v>
      </c>
      <c r="K2517" s="153"/>
      <c r="L2517" s="153"/>
      <c r="M2517" s="153"/>
      <c r="N2517" s="153">
        <v>60</v>
      </c>
      <c r="O2517" s="155" t="s">
        <v>5074</v>
      </c>
      <c r="P2517" s="156" t="s">
        <v>60</v>
      </c>
      <c r="Q2517" s="157" t="s">
        <v>110</v>
      </c>
      <c r="R2517" s="158">
        <v>46155</v>
      </c>
      <c r="S2517" s="159"/>
      <c r="T2517" s="159" t="s">
        <v>62</v>
      </c>
      <c r="U2517" s="159" t="s">
        <v>111</v>
      </c>
      <c r="V2517" s="154">
        <v>46114</v>
      </c>
      <c r="W2517" s="154">
        <v>46150</v>
      </c>
      <c r="X2517" s="154"/>
      <c r="Y2517" s="160" t="s">
        <v>5059</v>
      </c>
      <c r="Z2517" s="160" t="s">
        <v>65</v>
      </c>
      <c r="AA2517" s="153"/>
      <c r="AB2517" s="153"/>
      <c r="AC2517" s="182" t="e">
        <f t="shared" si="80"/>
        <v>#DIV/0!</v>
      </c>
      <c r="AD2517" s="153" t="e">
        <f t="shared" si="81"/>
        <v>#DIV/0!</v>
      </c>
      <c r="AE2517" s="233" t="s">
        <v>66</v>
      </c>
      <c r="AF2517" s="153"/>
      <c r="AG2517" s="159"/>
      <c r="AH2517" s="153"/>
      <c r="AI2517" s="161"/>
      <c r="AJ2517" s="153"/>
      <c r="AK2517" s="153"/>
      <c r="AL2517" s="207"/>
      <c r="AM2517" s="207"/>
      <c r="AN2517" s="207"/>
      <c r="AO2517" s="207" t="str">
        <f ca="1">IF(R2517="","",IF(R2517&gt;TODAY(),"0 meses",DATEDIF(R2517,TODAY(),"m") &amp; " meses"))</f>
        <v>0 meses</v>
      </c>
      <c r="AP2517" s="147" t="s">
        <v>4751</v>
      </c>
      <c r="AQ2517" s="147" t="s">
        <v>67</v>
      </c>
      <c r="AR2517" s="147"/>
      <c r="AS2517" s="209" t="s">
        <v>68</v>
      </c>
      <c r="AT2517" s="223" t="str">
        <f>MONTH(B2517)&amp;"/"&amp;YEAR(B2517)</f>
        <v>3/2026</v>
      </c>
      <c r="AU2517" s="223">
        <f>WEEKNUM(B2517)-WEEKNUM(EOMONTH(B2517,-1)+1)+1</f>
        <v>1</v>
      </c>
      <c r="AV2517" s="209" t="str">
        <f>MONTH(R2517)&amp;"/"&amp;YEAR(R2517)</f>
        <v>5/2026</v>
      </c>
      <c r="AW2517" s="209">
        <f>WEEKNUM(R2517)-WEEKNUM(EOMONTH(R2517,-1)+1)+1</f>
        <v>3</v>
      </c>
      <c r="AX2517" s="209">
        <f>IF(BB2517="S",IF(Q2517="1. Aceitou o programa",R2517-B2517,0),0)</f>
        <v>72</v>
      </c>
      <c r="AY2517" s="209">
        <f>IF(BB2517="S",IF(AND(S2517&lt;&gt;"",R2517&lt;&gt;""),S2517-R2517,0),0)</f>
        <v>0</v>
      </c>
      <c r="AZ2517" s="209">
        <f>IF(BB2517="S",IF(Q2517="1. Aceitou o programa",IF(OR(X2517="Não se Aplica",X2517=""),IF(OR(W2517="Não se Aplica",W2517=""),0,W2517-V2517),AVERAGE(X2517-W2517,W2517-V2517)),0),0)</f>
        <v>36</v>
      </c>
      <c r="BA2517" s="209">
        <f>IF(BB2517="S",IF(AND(Q2517="1. Aceitou o programa",AH2517="Realizada"),IFERROR(IF(AG2517="",0,AG2517-R2517),0),0),0)</f>
        <v>0</v>
      </c>
      <c r="BB2517" s="209" t="str">
        <f>_xlfn.XLOOKUP(U2517,'Lista Suspensa'!$AA$20:$AA$23,'Lista Suspensa'!$AB$20:$AB$23,"N/A")</f>
        <v>S</v>
      </c>
    </row>
    <row r="2518" spans="1:54" ht="12" customHeight="1">
      <c r="A2518" s="151" t="s">
        <v>54</v>
      </c>
      <c r="B2518" s="152">
        <v>46083</v>
      </c>
      <c r="C2518" s="153" t="s">
        <v>55</v>
      </c>
      <c r="D2518" s="153" t="s">
        <v>56</v>
      </c>
      <c r="E2518" s="244">
        <v>83883963</v>
      </c>
      <c r="F2518" s="144" t="s">
        <v>5075</v>
      </c>
      <c r="G2518" s="230"/>
      <c r="H2518" s="154">
        <v>30759</v>
      </c>
      <c r="I2518" s="153">
        <v>42</v>
      </c>
      <c r="J2518" s="148" t="s">
        <v>70</v>
      </c>
      <c r="K2518" s="153"/>
      <c r="L2518" s="153"/>
      <c r="M2518" s="153"/>
      <c r="N2518" s="153">
        <v>60</v>
      </c>
      <c r="O2518" s="155" t="s">
        <v>5076</v>
      </c>
      <c r="P2518" s="156" t="s">
        <v>71</v>
      </c>
      <c r="Q2518" s="157" t="s">
        <v>110</v>
      </c>
      <c r="R2518" s="158">
        <v>46155</v>
      </c>
      <c r="S2518" s="159"/>
      <c r="T2518" s="159" t="s">
        <v>62</v>
      </c>
      <c r="U2518" s="159" t="s">
        <v>111</v>
      </c>
      <c r="V2518" s="154">
        <v>46114</v>
      </c>
      <c r="W2518" s="154">
        <v>46150</v>
      </c>
      <c r="X2518" s="154"/>
      <c r="Y2518" s="160" t="s">
        <v>5077</v>
      </c>
      <c r="Z2518" s="160" t="s">
        <v>65</v>
      </c>
      <c r="AA2518" s="153"/>
      <c r="AB2518" s="153"/>
      <c r="AC2518" s="182" t="e">
        <f t="shared" si="80"/>
        <v>#DIV/0!</v>
      </c>
      <c r="AD2518" s="153" t="e">
        <f t="shared" si="81"/>
        <v>#DIV/0!</v>
      </c>
      <c r="AE2518" s="233" t="s">
        <v>66</v>
      </c>
      <c r="AF2518" s="153"/>
      <c r="AG2518" s="159"/>
      <c r="AH2518" s="153"/>
      <c r="AI2518" s="161"/>
      <c r="AJ2518" s="153"/>
      <c r="AK2518" s="153"/>
      <c r="AL2518" s="207"/>
      <c r="AM2518" s="207"/>
      <c r="AN2518" s="207"/>
      <c r="AO2518" s="207" t="str">
        <f ca="1">IF(R2518="","",IF(R2518&gt;TODAY(),"0 meses",DATEDIF(R2518,TODAY(),"m") &amp; " meses"))</f>
        <v>0 meses</v>
      </c>
      <c r="AP2518" s="147" t="s">
        <v>4751</v>
      </c>
      <c r="AQ2518" s="147" t="s">
        <v>67</v>
      </c>
      <c r="AR2518" s="147"/>
      <c r="AS2518" s="209" t="s">
        <v>68</v>
      </c>
      <c r="AT2518" s="223" t="str">
        <f>MONTH(B2518)&amp;"/"&amp;YEAR(B2518)</f>
        <v>3/2026</v>
      </c>
      <c r="AU2518" s="223">
        <f>WEEKNUM(B2518)-WEEKNUM(EOMONTH(B2518,-1)+1)+1</f>
        <v>1</v>
      </c>
      <c r="AV2518" s="209" t="str">
        <f>MONTH(R2518)&amp;"/"&amp;YEAR(R2518)</f>
        <v>5/2026</v>
      </c>
      <c r="AW2518" s="209">
        <f>WEEKNUM(R2518)-WEEKNUM(EOMONTH(R2518,-1)+1)+1</f>
        <v>3</v>
      </c>
      <c r="AX2518" s="209">
        <f>IF(BB2518="S",IF(Q2518="1. Aceitou o programa",R2518-B2518,0),0)</f>
        <v>72</v>
      </c>
      <c r="AY2518" s="209">
        <f>IF(BB2518="S",IF(AND(S2518&lt;&gt;"",R2518&lt;&gt;""),S2518-R2518,0),0)</f>
        <v>0</v>
      </c>
      <c r="AZ2518" s="209">
        <f>IF(BB2518="S",IF(Q2518="1. Aceitou o programa",IF(OR(X2518="Não se Aplica",X2518=""),IF(OR(W2518="Não se Aplica",W2518=""),0,W2518-V2518),AVERAGE(X2518-W2518,W2518-V2518)),0),0)</f>
        <v>36</v>
      </c>
      <c r="BA2518" s="209">
        <f>IF(BB2518="S",IF(AND(Q2518="1. Aceitou o programa",AH2518="Realizada"),IFERROR(IF(AG2518="",0,AG2518-R2518),0),0),0)</f>
        <v>0</v>
      </c>
      <c r="BB2518" s="209" t="str">
        <f>_xlfn.XLOOKUP(U2518,'Lista Suspensa'!$AA$20:$AA$23,'Lista Suspensa'!$AB$20:$AB$23,"N/A")</f>
        <v>S</v>
      </c>
    </row>
    <row r="2519" spans="1:54" ht="12" customHeight="1">
      <c r="A2519" s="151" t="s">
        <v>54</v>
      </c>
      <c r="B2519" s="152">
        <v>46083</v>
      </c>
      <c r="C2519" s="153" t="s">
        <v>55</v>
      </c>
      <c r="D2519" s="153" t="s">
        <v>56</v>
      </c>
      <c r="E2519" s="244">
        <v>81929155</v>
      </c>
      <c r="F2519" s="144" t="s">
        <v>5078</v>
      </c>
      <c r="G2519" s="230"/>
      <c r="H2519" s="154">
        <v>30782</v>
      </c>
      <c r="I2519" s="153">
        <v>42</v>
      </c>
      <c r="J2519" s="148" t="s">
        <v>70</v>
      </c>
      <c r="K2519" s="153"/>
      <c r="L2519" s="153"/>
      <c r="M2519" s="153"/>
      <c r="N2519" s="153">
        <v>60</v>
      </c>
      <c r="O2519" s="155" t="s">
        <v>5079</v>
      </c>
      <c r="P2519" s="156" t="s">
        <v>60</v>
      </c>
      <c r="Q2519" s="157" t="s">
        <v>110</v>
      </c>
      <c r="R2519" s="158">
        <v>46155</v>
      </c>
      <c r="S2519" s="159"/>
      <c r="T2519" s="159" t="s">
        <v>62</v>
      </c>
      <c r="U2519" s="159" t="s">
        <v>111</v>
      </c>
      <c r="V2519" s="154">
        <v>46114</v>
      </c>
      <c r="W2519" s="154">
        <v>46150</v>
      </c>
      <c r="X2519" s="154"/>
      <c r="Y2519" s="160" t="s">
        <v>5080</v>
      </c>
      <c r="Z2519" s="160" t="s">
        <v>65</v>
      </c>
      <c r="AA2519" s="153"/>
      <c r="AB2519" s="153"/>
      <c r="AC2519" s="182" t="e">
        <f t="shared" si="80"/>
        <v>#DIV/0!</v>
      </c>
      <c r="AD2519" s="153" t="e">
        <f t="shared" si="81"/>
        <v>#DIV/0!</v>
      </c>
      <c r="AE2519" s="233" t="s">
        <v>66</v>
      </c>
      <c r="AF2519" s="153"/>
      <c r="AG2519" s="159"/>
      <c r="AH2519" s="153"/>
      <c r="AI2519" s="161"/>
      <c r="AJ2519" s="153"/>
      <c r="AK2519" s="153"/>
      <c r="AL2519" s="207"/>
      <c r="AM2519" s="207"/>
      <c r="AN2519" s="207"/>
      <c r="AO2519" s="207" t="str">
        <f ca="1">IF(R2519="","",IF(R2519&gt;TODAY(),"0 meses",DATEDIF(R2519,TODAY(),"m") &amp; " meses"))</f>
        <v>0 meses</v>
      </c>
      <c r="AP2519" s="147" t="s">
        <v>4751</v>
      </c>
      <c r="AQ2519" s="147" t="s">
        <v>67</v>
      </c>
      <c r="AR2519" s="147"/>
      <c r="AS2519" s="209" t="s">
        <v>68</v>
      </c>
      <c r="AT2519" s="223" t="str">
        <f>MONTH(B2519)&amp;"/"&amp;YEAR(B2519)</f>
        <v>3/2026</v>
      </c>
      <c r="AU2519" s="223">
        <f>WEEKNUM(B2519)-WEEKNUM(EOMONTH(B2519,-1)+1)+1</f>
        <v>1</v>
      </c>
      <c r="AV2519" s="209" t="str">
        <f>MONTH(R2519)&amp;"/"&amp;YEAR(R2519)</f>
        <v>5/2026</v>
      </c>
      <c r="AW2519" s="209">
        <f>WEEKNUM(R2519)-WEEKNUM(EOMONTH(R2519,-1)+1)+1</f>
        <v>3</v>
      </c>
      <c r="AX2519" s="209">
        <f>IF(BB2519="S",IF(Q2519="1. Aceitou o programa",R2519-B2519,0),0)</f>
        <v>72</v>
      </c>
      <c r="AY2519" s="209">
        <f>IF(BB2519="S",IF(AND(S2519&lt;&gt;"",R2519&lt;&gt;""),S2519-R2519,0),0)</f>
        <v>0</v>
      </c>
      <c r="AZ2519" s="209">
        <f>IF(BB2519="S",IF(Q2519="1. Aceitou o programa",IF(OR(X2519="Não se Aplica",X2519=""),IF(OR(W2519="Não se Aplica",W2519=""),0,W2519-V2519),AVERAGE(X2519-W2519,W2519-V2519)),0),0)</f>
        <v>36</v>
      </c>
      <c r="BA2519" s="209">
        <f>IF(BB2519="S",IF(AND(Q2519="1. Aceitou o programa",AH2519="Realizada"),IFERROR(IF(AG2519="",0,AG2519-R2519),0),0),0)</f>
        <v>0</v>
      </c>
      <c r="BB2519" s="209" t="str">
        <f>_xlfn.XLOOKUP(U2519,'Lista Suspensa'!$AA$20:$AA$23,'Lista Suspensa'!$AB$20:$AB$23,"N/A")</f>
        <v>S</v>
      </c>
    </row>
    <row r="2520" spans="1:54" ht="12" customHeight="1">
      <c r="A2520" s="151" t="s">
        <v>54</v>
      </c>
      <c r="B2520" s="152">
        <v>46083</v>
      </c>
      <c r="C2520" s="153" t="s">
        <v>55</v>
      </c>
      <c r="D2520" s="153" t="s">
        <v>56</v>
      </c>
      <c r="E2520" s="244">
        <v>87822362</v>
      </c>
      <c r="F2520" s="144" t="s">
        <v>5081</v>
      </c>
      <c r="G2520" s="230"/>
      <c r="H2520" s="154">
        <v>31387</v>
      </c>
      <c r="I2520" s="153">
        <v>40</v>
      </c>
      <c r="J2520" s="148" t="s">
        <v>70</v>
      </c>
      <c r="K2520" s="153"/>
      <c r="L2520" s="153"/>
      <c r="M2520" s="153"/>
      <c r="N2520" s="153">
        <v>60</v>
      </c>
      <c r="O2520" s="155" t="s">
        <v>5082</v>
      </c>
      <c r="P2520" s="156" t="s">
        <v>2077</v>
      </c>
      <c r="Q2520" s="157" t="s">
        <v>110</v>
      </c>
      <c r="R2520" s="158">
        <v>46155</v>
      </c>
      <c r="S2520" s="159"/>
      <c r="T2520" s="159" t="s">
        <v>62</v>
      </c>
      <c r="U2520" s="159" t="s">
        <v>111</v>
      </c>
      <c r="V2520" s="154">
        <v>46118</v>
      </c>
      <c r="W2520" s="154">
        <v>46150</v>
      </c>
      <c r="X2520" s="154"/>
      <c r="Y2520" s="160" t="s">
        <v>5083</v>
      </c>
      <c r="Z2520" s="160" t="s">
        <v>65</v>
      </c>
      <c r="AA2520" s="153"/>
      <c r="AB2520" s="153"/>
      <c r="AC2520" s="182" t="e">
        <f t="shared" si="80"/>
        <v>#DIV/0!</v>
      </c>
      <c r="AD2520" s="153" t="e">
        <f t="shared" si="81"/>
        <v>#DIV/0!</v>
      </c>
      <c r="AE2520" s="233" t="s">
        <v>66</v>
      </c>
      <c r="AF2520" s="153"/>
      <c r="AG2520" s="159"/>
      <c r="AH2520" s="153"/>
      <c r="AI2520" s="161"/>
      <c r="AJ2520" s="153"/>
      <c r="AK2520" s="153"/>
      <c r="AL2520" s="207"/>
      <c r="AM2520" s="207"/>
      <c r="AN2520" s="207"/>
      <c r="AO2520" s="207" t="str">
        <f ca="1">IF(R2520="","",IF(R2520&gt;TODAY(),"0 meses",DATEDIF(R2520,TODAY(),"m") &amp; " meses"))</f>
        <v>0 meses</v>
      </c>
      <c r="AP2520" s="147" t="s">
        <v>4751</v>
      </c>
      <c r="AQ2520" s="147" t="s">
        <v>67</v>
      </c>
      <c r="AR2520" s="147"/>
      <c r="AS2520" s="209" t="s">
        <v>68</v>
      </c>
      <c r="AT2520" s="223" t="str">
        <f>MONTH(B2520)&amp;"/"&amp;YEAR(B2520)</f>
        <v>3/2026</v>
      </c>
      <c r="AU2520" s="223">
        <f>WEEKNUM(B2520)-WEEKNUM(EOMONTH(B2520,-1)+1)+1</f>
        <v>1</v>
      </c>
      <c r="AV2520" s="209" t="str">
        <f>MONTH(R2520)&amp;"/"&amp;YEAR(R2520)</f>
        <v>5/2026</v>
      </c>
      <c r="AW2520" s="209">
        <f>WEEKNUM(R2520)-WEEKNUM(EOMONTH(R2520,-1)+1)+1</f>
        <v>3</v>
      </c>
      <c r="AX2520" s="209">
        <f>IF(BB2520="S",IF(Q2520="1. Aceitou o programa",R2520-B2520,0),0)</f>
        <v>72</v>
      </c>
      <c r="AY2520" s="209">
        <f>IF(BB2520="S",IF(AND(S2520&lt;&gt;"",R2520&lt;&gt;""),S2520-R2520,0),0)</f>
        <v>0</v>
      </c>
      <c r="AZ2520" s="209">
        <f>IF(BB2520="S",IF(Q2520="1. Aceitou o programa",IF(OR(X2520="Não se Aplica",X2520=""),IF(OR(W2520="Não se Aplica",W2520=""),0,W2520-V2520),AVERAGE(X2520-W2520,W2520-V2520)),0),0)</f>
        <v>32</v>
      </c>
      <c r="BA2520" s="209">
        <f>IF(BB2520="S",IF(AND(Q2520="1. Aceitou o programa",AH2520="Realizada"),IFERROR(IF(AG2520="",0,AG2520-R2520),0),0),0)</f>
        <v>0</v>
      </c>
      <c r="BB2520" s="209" t="str">
        <f>_xlfn.XLOOKUP(U2520,'Lista Suspensa'!$AA$20:$AA$23,'Lista Suspensa'!$AB$20:$AB$23,"N/A")</f>
        <v>S</v>
      </c>
    </row>
    <row r="2521" spans="1:54" ht="12" customHeight="1">
      <c r="A2521" s="151" t="s">
        <v>54</v>
      </c>
      <c r="B2521" s="152">
        <v>46083</v>
      </c>
      <c r="C2521" s="153" t="s">
        <v>55</v>
      </c>
      <c r="D2521" s="153" t="s">
        <v>56</v>
      </c>
      <c r="E2521" s="244">
        <v>81010513</v>
      </c>
      <c r="F2521" s="144" t="s">
        <v>5084</v>
      </c>
      <c r="G2521" s="230"/>
      <c r="H2521" s="154">
        <v>31633</v>
      </c>
      <c r="I2521" s="153">
        <v>39</v>
      </c>
      <c r="J2521" s="148" t="s">
        <v>58</v>
      </c>
      <c r="K2521" s="153"/>
      <c r="L2521" s="153"/>
      <c r="M2521" s="153"/>
      <c r="N2521" s="153">
        <v>60</v>
      </c>
      <c r="O2521" s="155" t="s">
        <v>5085</v>
      </c>
      <c r="P2521" s="156" t="s">
        <v>60</v>
      </c>
      <c r="Q2521" s="157" t="s">
        <v>110</v>
      </c>
      <c r="R2521" s="158">
        <v>46155</v>
      </c>
      <c r="S2521" s="159"/>
      <c r="T2521" s="159" t="s">
        <v>62</v>
      </c>
      <c r="U2521" s="159" t="s">
        <v>111</v>
      </c>
      <c r="V2521" s="154">
        <v>46114</v>
      </c>
      <c r="W2521" s="154">
        <v>46150</v>
      </c>
      <c r="X2521" s="154"/>
      <c r="Y2521" s="160" t="s">
        <v>5086</v>
      </c>
      <c r="Z2521" s="160" t="s">
        <v>65</v>
      </c>
      <c r="AA2521" s="153"/>
      <c r="AB2521" s="153"/>
      <c r="AC2521" s="182" t="e">
        <f t="shared" si="80"/>
        <v>#DIV/0!</v>
      </c>
      <c r="AD2521" s="153" t="e">
        <f t="shared" si="81"/>
        <v>#DIV/0!</v>
      </c>
      <c r="AE2521" s="233" t="s">
        <v>66</v>
      </c>
      <c r="AF2521" s="153"/>
      <c r="AG2521" s="159"/>
      <c r="AH2521" s="153"/>
      <c r="AI2521" s="161"/>
      <c r="AJ2521" s="153"/>
      <c r="AK2521" s="153"/>
      <c r="AL2521" s="207"/>
      <c r="AM2521" s="207"/>
      <c r="AN2521" s="207"/>
      <c r="AO2521" s="207" t="str">
        <f ca="1">IF(R2521="","",IF(R2521&gt;TODAY(),"0 meses",DATEDIF(R2521,TODAY(),"m") &amp; " meses"))</f>
        <v>0 meses</v>
      </c>
      <c r="AP2521" s="147" t="s">
        <v>4751</v>
      </c>
      <c r="AQ2521" s="147" t="s">
        <v>67</v>
      </c>
      <c r="AR2521" s="147"/>
      <c r="AS2521" s="209" t="s">
        <v>68</v>
      </c>
      <c r="AT2521" s="223" t="str">
        <f>MONTH(B2521)&amp;"/"&amp;YEAR(B2521)</f>
        <v>3/2026</v>
      </c>
      <c r="AU2521" s="223">
        <f>WEEKNUM(B2521)-WEEKNUM(EOMONTH(B2521,-1)+1)+1</f>
        <v>1</v>
      </c>
      <c r="AV2521" s="209" t="str">
        <f>MONTH(R2521)&amp;"/"&amp;YEAR(R2521)</f>
        <v>5/2026</v>
      </c>
      <c r="AW2521" s="209">
        <f>WEEKNUM(R2521)-WEEKNUM(EOMONTH(R2521,-1)+1)+1</f>
        <v>3</v>
      </c>
      <c r="AX2521" s="209">
        <f>IF(BB2521="S",IF(Q2521="1. Aceitou o programa",R2521-B2521,0),0)</f>
        <v>72</v>
      </c>
      <c r="AY2521" s="209">
        <f>IF(BB2521="S",IF(AND(S2521&lt;&gt;"",R2521&lt;&gt;""),S2521-R2521,0),0)</f>
        <v>0</v>
      </c>
      <c r="AZ2521" s="209">
        <f>IF(BB2521="S",IF(Q2521="1. Aceitou o programa",IF(OR(X2521="Não se Aplica",X2521=""),IF(OR(W2521="Não se Aplica",W2521=""),0,W2521-V2521),AVERAGE(X2521-W2521,W2521-V2521)),0),0)</f>
        <v>36</v>
      </c>
      <c r="BA2521" s="209">
        <f>IF(BB2521="S",IF(AND(Q2521="1. Aceitou o programa",AH2521="Realizada"),IFERROR(IF(AG2521="",0,AG2521-R2521),0),0),0)</f>
        <v>0</v>
      </c>
      <c r="BB2521" s="209" t="str">
        <f>_xlfn.XLOOKUP(U2521,'Lista Suspensa'!$AA$20:$AA$23,'Lista Suspensa'!$AB$20:$AB$23,"N/A")</f>
        <v>S</v>
      </c>
    </row>
    <row r="2522" spans="1:54" ht="12" customHeight="1">
      <c r="A2522" s="151" t="s">
        <v>54</v>
      </c>
      <c r="B2522" s="152">
        <v>46083</v>
      </c>
      <c r="C2522" s="153" t="s">
        <v>55</v>
      </c>
      <c r="D2522" s="153" t="s">
        <v>56</v>
      </c>
      <c r="E2522" s="244">
        <v>86980192</v>
      </c>
      <c r="F2522" s="144" t="s">
        <v>5087</v>
      </c>
      <c r="G2522" s="230"/>
      <c r="H2522" s="154">
        <v>31851</v>
      </c>
      <c r="I2522" s="153">
        <v>39</v>
      </c>
      <c r="J2522" s="148" t="s">
        <v>70</v>
      </c>
      <c r="K2522" s="153"/>
      <c r="L2522" s="153"/>
      <c r="M2522" s="153"/>
      <c r="N2522" s="153">
        <v>580</v>
      </c>
      <c r="O2522" s="155" t="s">
        <v>5088</v>
      </c>
      <c r="P2522" s="156" t="s">
        <v>60</v>
      </c>
      <c r="Q2522" s="157" t="s">
        <v>110</v>
      </c>
      <c r="R2522" s="158">
        <v>46155</v>
      </c>
      <c r="S2522" s="159"/>
      <c r="T2522" s="159" t="s">
        <v>62</v>
      </c>
      <c r="U2522" s="159" t="s">
        <v>111</v>
      </c>
      <c r="V2522" s="154">
        <v>46114</v>
      </c>
      <c r="W2522" s="154">
        <v>46150</v>
      </c>
      <c r="X2522" s="154"/>
      <c r="Y2522" s="160" t="s">
        <v>2275</v>
      </c>
      <c r="Z2522" s="160" t="s">
        <v>65</v>
      </c>
      <c r="AA2522" s="153"/>
      <c r="AB2522" s="153"/>
      <c r="AC2522" s="182" t="e">
        <f t="shared" si="80"/>
        <v>#DIV/0!</v>
      </c>
      <c r="AD2522" s="153" t="e">
        <f t="shared" si="81"/>
        <v>#DIV/0!</v>
      </c>
      <c r="AE2522" s="233" t="s">
        <v>66</v>
      </c>
      <c r="AF2522" s="153"/>
      <c r="AG2522" s="159"/>
      <c r="AH2522" s="153"/>
      <c r="AI2522" s="161"/>
      <c r="AJ2522" s="153"/>
      <c r="AK2522" s="153"/>
      <c r="AL2522" s="207"/>
      <c r="AM2522" s="207"/>
      <c r="AN2522" s="207"/>
      <c r="AO2522" s="207" t="str">
        <f ca="1">IF(R2522="","",IF(R2522&gt;TODAY(),"0 meses",DATEDIF(R2522,TODAY(),"m") &amp; " meses"))</f>
        <v>0 meses</v>
      </c>
      <c r="AP2522" s="147" t="s">
        <v>4751</v>
      </c>
      <c r="AQ2522" s="147" t="s">
        <v>67</v>
      </c>
      <c r="AR2522" s="147"/>
      <c r="AS2522" s="209" t="s">
        <v>68</v>
      </c>
      <c r="AT2522" s="223" t="str">
        <f>MONTH(B2522)&amp;"/"&amp;YEAR(B2522)</f>
        <v>3/2026</v>
      </c>
      <c r="AU2522" s="223">
        <f>WEEKNUM(B2522)-WEEKNUM(EOMONTH(B2522,-1)+1)+1</f>
        <v>1</v>
      </c>
      <c r="AV2522" s="209" t="str">
        <f>MONTH(R2522)&amp;"/"&amp;YEAR(R2522)</f>
        <v>5/2026</v>
      </c>
      <c r="AW2522" s="209">
        <f>WEEKNUM(R2522)-WEEKNUM(EOMONTH(R2522,-1)+1)+1</f>
        <v>3</v>
      </c>
      <c r="AX2522" s="209">
        <f>IF(BB2522="S",IF(Q2522="1. Aceitou o programa",R2522-B2522,0),0)</f>
        <v>72</v>
      </c>
      <c r="AY2522" s="209">
        <f>IF(BB2522="S",IF(AND(S2522&lt;&gt;"",R2522&lt;&gt;""),S2522-R2522,0),0)</f>
        <v>0</v>
      </c>
      <c r="AZ2522" s="209">
        <f>IF(BB2522="S",IF(Q2522="1. Aceitou o programa",IF(OR(X2522="Não se Aplica",X2522=""),IF(OR(W2522="Não se Aplica",W2522=""),0,W2522-V2522),AVERAGE(X2522-W2522,W2522-V2522)),0),0)</f>
        <v>36</v>
      </c>
      <c r="BA2522" s="209">
        <f>IF(BB2522="S",IF(AND(Q2522="1. Aceitou o programa",AH2522="Realizada"),IFERROR(IF(AG2522="",0,AG2522-R2522),0),0),0)</f>
        <v>0</v>
      </c>
      <c r="BB2522" s="209" t="str">
        <f>_xlfn.XLOOKUP(U2522,'Lista Suspensa'!$AA$20:$AA$23,'Lista Suspensa'!$AB$20:$AB$23,"N/A")</f>
        <v>S</v>
      </c>
    </row>
    <row r="2523" spans="1:54" ht="12" customHeight="1">
      <c r="A2523" s="151" t="s">
        <v>54</v>
      </c>
      <c r="B2523" s="152">
        <v>46083</v>
      </c>
      <c r="C2523" s="153" t="s">
        <v>55</v>
      </c>
      <c r="D2523" s="153" t="s">
        <v>56</v>
      </c>
      <c r="E2523" s="244">
        <v>83896599</v>
      </c>
      <c r="F2523" s="144" t="s">
        <v>5089</v>
      </c>
      <c r="G2523" s="230"/>
      <c r="H2523" s="154">
        <v>31871</v>
      </c>
      <c r="I2523" s="153">
        <v>39</v>
      </c>
      <c r="J2523" s="148" t="s">
        <v>70</v>
      </c>
      <c r="K2523" s="153"/>
      <c r="L2523" s="153"/>
      <c r="M2523" s="153"/>
      <c r="N2523" s="153">
        <v>60</v>
      </c>
      <c r="O2523" s="155">
        <v>21992273254</v>
      </c>
      <c r="P2523" s="156" t="s">
        <v>60</v>
      </c>
      <c r="Q2523" s="157" t="s">
        <v>110</v>
      </c>
      <c r="R2523" s="158">
        <v>46155</v>
      </c>
      <c r="S2523" s="159"/>
      <c r="T2523" s="159" t="s">
        <v>62</v>
      </c>
      <c r="U2523" s="159" t="s">
        <v>111</v>
      </c>
      <c r="V2523" s="154">
        <v>46118</v>
      </c>
      <c r="W2523" s="154">
        <v>46150</v>
      </c>
      <c r="X2523" s="154"/>
      <c r="Y2523" s="160" t="s">
        <v>64</v>
      </c>
      <c r="Z2523" s="160" t="s">
        <v>65</v>
      </c>
      <c r="AA2523" s="153"/>
      <c r="AB2523" s="153"/>
      <c r="AC2523" s="182" t="e">
        <f t="shared" si="80"/>
        <v>#DIV/0!</v>
      </c>
      <c r="AD2523" s="153" t="e">
        <f t="shared" si="81"/>
        <v>#DIV/0!</v>
      </c>
      <c r="AE2523" s="233" t="s">
        <v>66</v>
      </c>
      <c r="AF2523" s="153"/>
      <c r="AG2523" s="159"/>
      <c r="AH2523" s="153"/>
      <c r="AI2523" s="161"/>
      <c r="AJ2523" s="153"/>
      <c r="AK2523" s="153"/>
      <c r="AL2523" s="207" t="s">
        <v>85</v>
      </c>
      <c r="AM2523" s="207" t="s">
        <v>86</v>
      </c>
      <c r="AN2523" s="207" t="s">
        <v>191</v>
      </c>
      <c r="AO2523" s="207" t="str">
        <f ca="1">IF(R2523="","",IF(R2523&gt;TODAY(),"0 meses",DATEDIF(R2523,TODAY(),"m") &amp; " meses"))</f>
        <v>0 meses</v>
      </c>
      <c r="AP2523" s="147" t="s">
        <v>4751</v>
      </c>
      <c r="AQ2523" s="147" t="s">
        <v>67</v>
      </c>
      <c r="AR2523" s="147"/>
      <c r="AS2523" s="209" t="s">
        <v>68</v>
      </c>
      <c r="AT2523" s="223" t="str">
        <f>MONTH(B2523)&amp;"/"&amp;YEAR(B2523)</f>
        <v>3/2026</v>
      </c>
      <c r="AU2523" s="223">
        <f>WEEKNUM(B2523)-WEEKNUM(EOMONTH(B2523,-1)+1)+1</f>
        <v>1</v>
      </c>
      <c r="AV2523" s="209" t="str">
        <f>MONTH(R2523)&amp;"/"&amp;YEAR(R2523)</f>
        <v>5/2026</v>
      </c>
      <c r="AW2523" s="209">
        <f>WEEKNUM(R2523)-WEEKNUM(EOMONTH(R2523,-1)+1)+1</f>
        <v>3</v>
      </c>
      <c r="AX2523" s="209">
        <f>IF(BB2523="S",IF(Q2523="1. Aceitou o programa",R2523-B2523,0),0)</f>
        <v>72</v>
      </c>
      <c r="AY2523" s="209">
        <f>IF(BB2523="S",IF(AND(S2523&lt;&gt;"",R2523&lt;&gt;""),S2523-R2523,0),0)</f>
        <v>0</v>
      </c>
      <c r="AZ2523" s="209">
        <f>IF(BB2523="S",IF(Q2523="1. Aceitou o programa",IF(OR(X2523="Não se Aplica",X2523=""),IF(OR(W2523="Não se Aplica",W2523=""),0,W2523-V2523),AVERAGE(X2523-W2523,W2523-V2523)),0),0)</f>
        <v>32</v>
      </c>
      <c r="BA2523" s="209">
        <f>IF(BB2523="S",IF(AND(Q2523="1. Aceitou o programa",AH2523="Realizada"),IFERROR(IF(AG2523="",0,AG2523-R2523),0),0),0)</f>
        <v>0</v>
      </c>
      <c r="BB2523" s="209" t="str">
        <f>_xlfn.XLOOKUP(U2523,'Lista Suspensa'!$AA$20:$AA$23,'Lista Suspensa'!$AB$20:$AB$23,"N/A")</f>
        <v>S</v>
      </c>
    </row>
    <row r="2524" spans="1:54" ht="12" customHeight="1">
      <c r="A2524" s="151" t="s">
        <v>54</v>
      </c>
      <c r="B2524" s="152">
        <v>46083</v>
      </c>
      <c r="C2524" s="153" t="s">
        <v>55</v>
      </c>
      <c r="D2524" s="153" t="s">
        <v>56</v>
      </c>
      <c r="E2524" s="244">
        <v>83324487</v>
      </c>
      <c r="F2524" s="144" t="s">
        <v>5090</v>
      </c>
      <c r="G2524" s="230"/>
      <c r="H2524" s="154">
        <v>31986</v>
      </c>
      <c r="I2524" s="153">
        <v>38</v>
      </c>
      <c r="J2524" s="148" t="s">
        <v>70</v>
      </c>
      <c r="K2524" s="153"/>
      <c r="L2524" s="153"/>
      <c r="M2524" s="153"/>
      <c r="N2524" s="153">
        <v>60</v>
      </c>
      <c r="O2524" s="155">
        <v>11992603683</v>
      </c>
      <c r="P2524" s="156" t="s">
        <v>60</v>
      </c>
      <c r="Q2524" s="157" t="s">
        <v>110</v>
      </c>
      <c r="R2524" s="158">
        <v>46155</v>
      </c>
      <c r="S2524" s="159"/>
      <c r="T2524" s="159" t="s">
        <v>62</v>
      </c>
      <c r="U2524" s="159" t="s">
        <v>111</v>
      </c>
      <c r="V2524" s="154">
        <v>46118</v>
      </c>
      <c r="W2524" s="154">
        <v>46150</v>
      </c>
      <c r="X2524" s="154"/>
      <c r="Y2524" s="160" t="s">
        <v>2374</v>
      </c>
      <c r="Z2524" s="160" t="s">
        <v>65</v>
      </c>
      <c r="AA2524" s="153"/>
      <c r="AB2524" s="153"/>
      <c r="AC2524" s="182" t="e">
        <f t="shared" si="80"/>
        <v>#DIV/0!</v>
      </c>
      <c r="AD2524" s="153" t="e">
        <f t="shared" si="81"/>
        <v>#DIV/0!</v>
      </c>
      <c r="AE2524" s="233" t="s">
        <v>66</v>
      </c>
      <c r="AF2524" s="153"/>
      <c r="AG2524" s="159"/>
      <c r="AH2524" s="153"/>
      <c r="AI2524" s="161"/>
      <c r="AJ2524" s="153"/>
      <c r="AK2524" s="153"/>
      <c r="AL2524" s="207"/>
      <c r="AM2524" s="207"/>
      <c r="AN2524" s="207"/>
      <c r="AO2524" s="207" t="str">
        <f ca="1">IF(R2524="","",IF(R2524&gt;TODAY(),"0 meses",DATEDIF(R2524,TODAY(),"m") &amp; " meses"))</f>
        <v>0 meses</v>
      </c>
      <c r="AP2524" s="147" t="s">
        <v>4751</v>
      </c>
      <c r="AQ2524" s="147" t="s">
        <v>67</v>
      </c>
      <c r="AR2524" s="147"/>
      <c r="AS2524" s="209" t="s">
        <v>68</v>
      </c>
      <c r="AT2524" s="223" t="str">
        <f>MONTH(B2524)&amp;"/"&amp;YEAR(B2524)</f>
        <v>3/2026</v>
      </c>
      <c r="AU2524" s="223">
        <f>WEEKNUM(B2524)-WEEKNUM(EOMONTH(B2524,-1)+1)+1</f>
        <v>1</v>
      </c>
      <c r="AV2524" s="209" t="str">
        <f>MONTH(R2524)&amp;"/"&amp;YEAR(R2524)</f>
        <v>5/2026</v>
      </c>
      <c r="AW2524" s="209">
        <f>WEEKNUM(R2524)-WEEKNUM(EOMONTH(R2524,-1)+1)+1</f>
        <v>3</v>
      </c>
      <c r="AX2524" s="209">
        <f>IF(BB2524="S",IF(Q2524="1. Aceitou o programa",R2524-B2524,0),0)</f>
        <v>72</v>
      </c>
      <c r="AY2524" s="209">
        <f>IF(BB2524="S",IF(AND(S2524&lt;&gt;"",R2524&lt;&gt;""),S2524-R2524,0),0)</f>
        <v>0</v>
      </c>
      <c r="AZ2524" s="209">
        <f>IF(BB2524="S",IF(Q2524="1. Aceitou o programa",IF(OR(X2524="Não se Aplica",X2524=""),IF(OR(W2524="Não se Aplica",W2524=""),0,W2524-V2524),AVERAGE(X2524-W2524,W2524-V2524)),0),0)</f>
        <v>32</v>
      </c>
      <c r="BA2524" s="209">
        <f>IF(BB2524="S",IF(AND(Q2524="1. Aceitou o programa",AH2524="Realizada"),IFERROR(IF(AG2524="",0,AG2524-R2524),0),0),0)</f>
        <v>0</v>
      </c>
      <c r="BB2524" s="209" t="str">
        <f>_xlfn.XLOOKUP(U2524,'Lista Suspensa'!$AA$20:$AA$23,'Lista Suspensa'!$AB$20:$AB$23,"N/A")</f>
        <v>S</v>
      </c>
    </row>
    <row r="2525" spans="1:54" ht="12" customHeight="1">
      <c r="A2525" s="151" t="s">
        <v>54</v>
      </c>
      <c r="B2525" s="152">
        <v>46083</v>
      </c>
      <c r="C2525" s="153" t="s">
        <v>55</v>
      </c>
      <c r="D2525" s="153" t="s">
        <v>56</v>
      </c>
      <c r="E2525" s="244">
        <v>81738619</v>
      </c>
      <c r="F2525" s="144" t="s">
        <v>5091</v>
      </c>
      <c r="G2525" s="230"/>
      <c r="H2525" s="154">
        <v>32943</v>
      </c>
      <c r="I2525" s="153">
        <v>36</v>
      </c>
      <c r="J2525" s="148" t="s">
        <v>70</v>
      </c>
      <c r="K2525" s="153"/>
      <c r="L2525" s="153"/>
      <c r="M2525" s="153"/>
      <c r="N2525" s="153">
        <v>60</v>
      </c>
      <c r="O2525" s="155">
        <v>11957984959</v>
      </c>
      <c r="P2525" s="156" t="s">
        <v>60</v>
      </c>
      <c r="Q2525" s="157" t="s">
        <v>110</v>
      </c>
      <c r="R2525" s="158">
        <v>46155</v>
      </c>
      <c r="S2525" s="159"/>
      <c r="T2525" s="159" t="s">
        <v>62</v>
      </c>
      <c r="U2525" s="159" t="s">
        <v>111</v>
      </c>
      <c r="V2525" s="154">
        <v>46118</v>
      </c>
      <c r="W2525" s="154">
        <v>46150</v>
      </c>
      <c r="X2525" s="154"/>
      <c r="Y2525" s="160" t="s">
        <v>64</v>
      </c>
      <c r="Z2525" s="160" t="s">
        <v>65</v>
      </c>
      <c r="AA2525" s="153"/>
      <c r="AB2525" s="153"/>
      <c r="AC2525" s="182" t="e">
        <f t="shared" si="80"/>
        <v>#DIV/0!</v>
      </c>
      <c r="AD2525" s="153" t="e">
        <f t="shared" si="81"/>
        <v>#DIV/0!</v>
      </c>
      <c r="AE2525" s="233" t="s">
        <v>66</v>
      </c>
      <c r="AF2525" s="153"/>
      <c r="AG2525" s="159"/>
      <c r="AH2525" s="153"/>
      <c r="AI2525" s="161"/>
      <c r="AJ2525" s="153"/>
      <c r="AK2525" s="153"/>
      <c r="AL2525" s="207"/>
      <c r="AM2525" s="207"/>
      <c r="AN2525" s="207"/>
      <c r="AO2525" s="207" t="str">
        <f ca="1">IF(R2525="","",IF(R2525&gt;TODAY(),"0 meses",DATEDIF(R2525,TODAY(),"m") &amp; " meses"))</f>
        <v>0 meses</v>
      </c>
      <c r="AP2525" s="147" t="s">
        <v>4751</v>
      </c>
      <c r="AQ2525" s="147" t="s">
        <v>67</v>
      </c>
      <c r="AR2525" s="147"/>
      <c r="AS2525" s="209" t="s">
        <v>68</v>
      </c>
      <c r="AT2525" s="223" t="str">
        <f>MONTH(B2525)&amp;"/"&amp;YEAR(B2525)</f>
        <v>3/2026</v>
      </c>
      <c r="AU2525" s="223">
        <f>WEEKNUM(B2525)-WEEKNUM(EOMONTH(B2525,-1)+1)+1</f>
        <v>1</v>
      </c>
      <c r="AV2525" s="209" t="str">
        <f>MONTH(R2525)&amp;"/"&amp;YEAR(R2525)</f>
        <v>5/2026</v>
      </c>
      <c r="AW2525" s="209">
        <f>WEEKNUM(R2525)-WEEKNUM(EOMONTH(R2525,-1)+1)+1</f>
        <v>3</v>
      </c>
      <c r="AX2525" s="209">
        <f>IF(BB2525="S",IF(Q2525="1. Aceitou o programa",R2525-B2525,0),0)</f>
        <v>72</v>
      </c>
      <c r="AY2525" s="209">
        <f>IF(BB2525="S",IF(AND(S2525&lt;&gt;"",R2525&lt;&gt;""),S2525-R2525,0),0)</f>
        <v>0</v>
      </c>
      <c r="AZ2525" s="209">
        <f>IF(BB2525="S",IF(Q2525="1. Aceitou o programa",IF(OR(X2525="Não se Aplica",X2525=""),IF(OR(W2525="Não se Aplica",W2525=""),0,W2525-V2525),AVERAGE(X2525-W2525,W2525-V2525)),0),0)</f>
        <v>32</v>
      </c>
      <c r="BA2525" s="209">
        <f>IF(BB2525="S",IF(AND(Q2525="1. Aceitou o programa",AH2525="Realizada"),IFERROR(IF(AG2525="",0,AG2525-R2525),0),0),0)</f>
        <v>0</v>
      </c>
      <c r="BB2525" s="209" t="str">
        <f>_xlfn.XLOOKUP(U2525,'Lista Suspensa'!$AA$20:$AA$23,'Lista Suspensa'!$AB$20:$AB$23,"N/A")</f>
        <v>S</v>
      </c>
    </row>
    <row r="2526" spans="1:54" ht="12" customHeight="1">
      <c r="A2526" s="151" t="s">
        <v>54</v>
      </c>
      <c r="B2526" s="152">
        <v>46083</v>
      </c>
      <c r="C2526" s="153" t="s">
        <v>55</v>
      </c>
      <c r="D2526" s="153" t="s">
        <v>56</v>
      </c>
      <c r="E2526" s="244">
        <v>84063001</v>
      </c>
      <c r="F2526" s="144" t="s">
        <v>5092</v>
      </c>
      <c r="G2526" s="230"/>
      <c r="H2526" s="154">
        <v>32948</v>
      </c>
      <c r="I2526" s="153">
        <v>36</v>
      </c>
      <c r="J2526" s="148" t="s">
        <v>70</v>
      </c>
      <c r="K2526" s="153"/>
      <c r="L2526" s="153"/>
      <c r="M2526" s="153"/>
      <c r="N2526" s="153">
        <v>40</v>
      </c>
      <c r="O2526" s="155" t="s">
        <v>5093</v>
      </c>
      <c r="P2526" s="156" t="s">
        <v>60</v>
      </c>
      <c r="Q2526" s="157" t="s">
        <v>110</v>
      </c>
      <c r="R2526" s="158">
        <v>46155</v>
      </c>
      <c r="S2526" s="159"/>
      <c r="T2526" s="159" t="s">
        <v>62</v>
      </c>
      <c r="U2526" s="159" t="s">
        <v>111</v>
      </c>
      <c r="V2526" s="154">
        <v>46114</v>
      </c>
      <c r="W2526" s="154">
        <v>46150</v>
      </c>
      <c r="X2526" s="154"/>
      <c r="Y2526" s="160" t="s">
        <v>5094</v>
      </c>
      <c r="Z2526" s="160" t="s">
        <v>65</v>
      </c>
      <c r="AA2526" s="153"/>
      <c r="AB2526" s="153"/>
      <c r="AC2526" s="182" t="e">
        <f t="shared" si="80"/>
        <v>#DIV/0!</v>
      </c>
      <c r="AD2526" s="153" t="e">
        <f t="shared" si="81"/>
        <v>#DIV/0!</v>
      </c>
      <c r="AE2526" s="233" t="s">
        <v>66</v>
      </c>
      <c r="AF2526" s="153"/>
      <c r="AG2526" s="159"/>
      <c r="AH2526" s="153"/>
      <c r="AI2526" s="161"/>
      <c r="AJ2526" s="153"/>
      <c r="AK2526" s="153"/>
      <c r="AL2526" s="207"/>
      <c r="AM2526" s="207"/>
      <c r="AN2526" s="207"/>
      <c r="AO2526" s="207" t="str">
        <f ca="1">IF(R2526="","",IF(R2526&gt;TODAY(),"0 meses",DATEDIF(R2526,TODAY(),"m") &amp; " meses"))</f>
        <v>0 meses</v>
      </c>
      <c r="AP2526" s="147" t="s">
        <v>4751</v>
      </c>
      <c r="AQ2526" s="147" t="s">
        <v>67</v>
      </c>
      <c r="AR2526" s="147"/>
      <c r="AS2526" s="209" t="s">
        <v>68</v>
      </c>
      <c r="AT2526" s="223" t="str">
        <f>MONTH(B2526)&amp;"/"&amp;YEAR(B2526)</f>
        <v>3/2026</v>
      </c>
      <c r="AU2526" s="223">
        <f>WEEKNUM(B2526)-WEEKNUM(EOMONTH(B2526,-1)+1)+1</f>
        <v>1</v>
      </c>
      <c r="AV2526" s="209" t="str">
        <f>MONTH(R2526)&amp;"/"&amp;YEAR(R2526)</f>
        <v>5/2026</v>
      </c>
      <c r="AW2526" s="209">
        <f>WEEKNUM(R2526)-WEEKNUM(EOMONTH(R2526,-1)+1)+1</f>
        <v>3</v>
      </c>
      <c r="AX2526" s="209">
        <f>IF(BB2526="S",IF(Q2526="1. Aceitou o programa",R2526-B2526,0),0)</f>
        <v>72</v>
      </c>
      <c r="AY2526" s="209">
        <f>IF(BB2526="S",IF(AND(S2526&lt;&gt;"",R2526&lt;&gt;""),S2526-R2526,0),0)</f>
        <v>0</v>
      </c>
      <c r="AZ2526" s="209">
        <f>IF(BB2526="S",IF(Q2526="1. Aceitou o programa",IF(OR(X2526="Não se Aplica",X2526=""),IF(OR(W2526="Não se Aplica",W2526=""),0,W2526-V2526),AVERAGE(X2526-W2526,W2526-V2526)),0),0)</f>
        <v>36</v>
      </c>
      <c r="BA2526" s="209">
        <f>IF(BB2526="S",IF(AND(Q2526="1. Aceitou o programa",AH2526="Realizada"),IFERROR(IF(AG2526="",0,AG2526-R2526),0),0),0)</f>
        <v>0</v>
      </c>
      <c r="BB2526" s="209" t="str">
        <f>_xlfn.XLOOKUP(U2526,'Lista Suspensa'!$AA$20:$AA$23,'Lista Suspensa'!$AB$20:$AB$23,"N/A")</f>
        <v>S</v>
      </c>
    </row>
    <row r="2527" spans="1:54" ht="12" customHeight="1">
      <c r="A2527" s="151" t="s">
        <v>54</v>
      </c>
      <c r="B2527" s="152">
        <v>46083</v>
      </c>
      <c r="C2527" s="153" t="s">
        <v>55</v>
      </c>
      <c r="D2527" s="153" t="s">
        <v>56</v>
      </c>
      <c r="E2527" s="244">
        <v>81585239</v>
      </c>
      <c r="F2527" s="144" t="s">
        <v>5095</v>
      </c>
      <c r="G2527" s="230"/>
      <c r="H2527" s="154">
        <v>33261</v>
      </c>
      <c r="I2527" s="153">
        <v>35</v>
      </c>
      <c r="J2527" s="148" t="s">
        <v>70</v>
      </c>
      <c r="K2527" s="153"/>
      <c r="L2527" s="153"/>
      <c r="M2527" s="153"/>
      <c r="N2527" s="153">
        <v>450</v>
      </c>
      <c r="O2527" s="155" t="s">
        <v>5096</v>
      </c>
      <c r="P2527" s="156" t="s">
        <v>60</v>
      </c>
      <c r="Q2527" s="157" t="s">
        <v>110</v>
      </c>
      <c r="R2527" s="158">
        <v>46155</v>
      </c>
      <c r="S2527" s="159"/>
      <c r="T2527" s="159" t="s">
        <v>62</v>
      </c>
      <c r="U2527" s="159" t="s">
        <v>111</v>
      </c>
      <c r="V2527" s="154">
        <v>46114</v>
      </c>
      <c r="W2527" s="154">
        <v>46150</v>
      </c>
      <c r="X2527" s="154"/>
      <c r="Y2527" s="160" t="s">
        <v>862</v>
      </c>
      <c r="Z2527" s="160" t="s">
        <v>65</v>
      </c>
      <c r="AA2527" s="153"/>
      <c r="AB2527" s="153"/>
      <c r="AC2527" s="182" t="e">
        <f t="shared" si="80"/>
        <v>#DIV/0!</v>
      </c>
      <c r="AD2527" s="153" t="e">
        <f t="shared" si="81"/>
        <v>#DIV/0!</v>
      </c>
      <c r="AE2527" s="233" t="s">
        <v>66</v>
      </c>
      <c r="AF2527" s="153"/>
      <c r="AG2527" s="159"/>
      <c r="AH2527" s="153"/>
      <c r="AI2527" s="161"/>
      <c r="AJ2527" s="153"/>
      <c r="AK2527" s="153"/>
      <c r="AL2527" s="207"/>
      <c r="AM2527" s="207"/>
      <c r="AN2527" s="207"/>
      <c r="AO2527" s="207" t="str">
        <f ca="1">IF(R2527="","",IF(R2527&gt;TODAY(),"0 meses",DATEDIF(R2527,TODAY(),"m") &amp; " meses"))</f>
        <v>0 meses</v>
      </c>
      <c r="AP2527" s="147" t="s">
        <v>4751</v>
      </c>
      <c r="AQ2527" s="147" t="s">
        <v>67</v>
      </c>
      <c r="AR2527" s="147"/>
      <c r="AS2527" s="209" t="s">
        <v>68</v>
      </c>
      <c r="AT2527" s="223" t="str">
        <f>MONTH(B2527)&amp;"/"&amp;YEAR(B2527)</f>
        <v>3/2026</v>
      </c>
      <c r="AU2527" s="223">
        <f>WEEKNUM(B2527)-WEEKNUM(EOMONTH(B2527,-1)+1)+1</f>
        <v>1</v>
      </c>
      <c r="AV2527" s="209" t="str">
        <f>MONTH(R2527)&amp;"/"&amp;YEAR(R2527)</f>
        <v>5/2026</v>
      </c>
      <c r="AW2527" s="209">
        <f>WEEKNUM(R2527)-WEEKNUM(EOMONTH(R2527,-1)+1)+1</f>
        <v>3</v>
      </c>
      <c r="AX2527" s="209">
        <f>IF(BB2527="S",IF(Q2527="1. Aceitou o programa",R2527-B2527,0),0)</f>
        <v>72</v>
      </c>
      <c r="AY2527" s="209">
        <f>IF(BB2527="S",IF(AND(S2527&lt;&gt;"",R2527&lt;&gt;""),S2527-R2527,0),0)</f>
        <v>0</v>
      </c>
      <c r="AZ2527" s="209">
        <f>IF(BB2527="S",IF(Q2527="1. Aceitou o programa",IF(OR(X2527="Não se Aplica",X2527=""),IF(OR(W2527="Não se Aplica",W2527=""),0,W2527-V2527),AVERAGE(X2527-W2527,W2527-V2527)),0),0)</f>
        <v>36</v>
      </c>
      <c r="BA2527" s="209">
        <f>IF(BB2527="S",IF(AND(Q2527="1. Aceitou o programa",AH2527="Realizada"),IFERROR(IF(AG2527="",0,AG2527-R2527),0),0),0)</f>
        <v>0</v>
      </c>
      <c r="BB2527" s="209" t="str">
        <f>_xlfn.XLOOKUP(U2527,'Lista Suspensa'!$AA$20:$AA$23,'Lista Suspensa'!$AB$20:$AB$23,"N/A")</f>
        <v>S</v>
      </c>
    </row>
    <row r="2528" spans="1:54" ht="12" customHeight="1">
      <c r="A2528" s="151" t="s">
        <v>54</v>
      </c>
      <c r="B2528" s="152">
        <v>46083</v>
      </c>
      <c r="C2528" s="153" t="s">
        <v>55</v>
      </c>
      <c r="D2528" s="153" t="s">
        <v>56</v>
      </c>
      <c r="E2528" s="244">
        <v>81281899</v>
      </c>
      <c r="F2528" s="144" t="s">
        <v>5097</v>
      </c>
      <c r="G2528" s="230"/>
      <c r="H2528" s="154">
        <v>33502</v>
      </c>
      <c r="I2528" s="153">
        <v>34</v>
      </c>
      <c r="J2528" s="148" t="s">
        <v>70</v>
      </c>
      <c r="K2528" s="153"/>
      <c r="L2528" s="153"/>
      <c r="M2528" s="153"/>
      <c r="N2528" s="153">
        <v>40</v>
      </c>
      <c r="O2528" s="155" t="s">
        <v>5098</v>
      </c>
      <c r="P2528" s="156" t="s">
        <v>71</v>
      </c>
      <c r="Q2528" s="157" t="s">
        <v>110</v>
      </c>
      <c r="R2528" s="158">
        <v>46155</v>
      </c>
      <c r="S2528" s="159"/>
      <c r="T2528" s="159" t="s">
        <v>62</v>
      </c>
      <c r="U2528" s="159" t="s">
        <v>111</v>
      </c>
      <c r="V2528" s="154">
        <v>46114</v>
      </c>
      <c r="W2528" s="154">
        <v>46150</v>
      </c>
      <c r="X2528" s="154"/>
      <c r="Y2528" s="160" t="s">
        <v>5099</v>
      </c>
      <c r="Z2528" s="160" t="s">
        <v>65</v>
      </c>
      <c r="AA2528" s="153"/>
      <c r="AB2528" s="153"/>
      <c r="AC2528" s="182" t="e">
        <f t="shared" si="80"/>
        <v>#DIV/0!</v>
      </c>
      <c r="AD2528" s="153" t="e">
        <f t="shared" si="81"/>
        <v>#DIV/0!</v>
      </c>
      <c r="AE2528" s="233" t="s">
        <v>66</v>
      </c>
      <c r="AF2528" s="153"/>
      <c r="AG2528" s="159"/>
      <c r="AH2528" s="153"/>
      <c r="AI2528" s="161"/>
      <c r="AJ2528" s="153"/>
      <c r="AK2528" s="153"/>
      <c r="AL2528" s="207"/>
      <c r="AM2528" s="207"/>
      <c r="AN2528" s="207"/>
      <c r="AO2528" s="207" t="str">
        <f ca="1">IF(R2528="","",IF(R2528&gt;TODAY(),"0 meses",DATEDIF(R2528,TODAY(),"m") &amp; " meses"))</f>
        <v>0 meses</v>
      </c>
      <c r="AP2528" s="147" t="s">
        <v>4751</v>
      </c>
      <c r="AQ2528" s="147" t="s">
        <v>67</v>
      </c>
      <c r="AR2528" s="147"/>
      <c r="AS2528" s="209" t="s">
        <v>68</v>
      </c>
      <c r="AT2528" s="223" t="str">
        <f>MONTH(B2528)&amp;"/"&amp;YEAR(B2528)</f>
        <v>3/2026</v>
      </c>
      <c r="AU2528" s="223">
        <f>WEEKNUM(B2528)-WEEKNUM(EOMONTH(B2528,-1)+1)+1</f>
        <v>1</v>
      </c>
      <c r="AV2528" s="209" t="str">
        <f>MONTH(R2528)&amp;"/"&amp;YEAR(R2528)</f>
        <v>5/2026</v>
      </c>
      <c r="AW2528" s="209">
        <f>WEEKNUM(R2528)-WEEKNUM(EOMONTH(R2528,-1)+1)+1</f>
        <v>3</v>
      </c>
      <c r="AX2528" s="209">
        <f>IF(BB2528="S",IF(Q2528="1. Aceitou o programa",R2528-B2528,0),0)</f>
        <v>72</v>
      </c>
      <c r="AY2528" s="209">
        <f>IF(BB2528="S",IF(AND(S2528&lt;&gt;"",R2528&lt;&gt;""),S2528-R2528,0),0)</f>
        <v>0</v>
      </c>
      <c r="AZ2528" s="209">
        <f>IF(BB2528="S",IF(Q2528="1. Aceitou o programa",IF(OR(X2528="Não se Aplica",X2528=""),IF(OR(W2528="Não se Aplica",W2528=""),0,W2528-V2528),AVERAGE(X2528-W2528,W2528-V2528)),0),0)</f>
        <v>36</v>
      </c>
      <c r="BA2528" s="209">
        <f>IF(BB2528="S",IF(AND(Q2528="1. Aceitou o programa",AH2528="Realizada"),IFERROR(IF(AG2528="",0,AG2528-R2528),0),0),0)</f>
        <v>0</v>
      </c>
      <c r="BB2528" s="209" t="str">
        <f>_xlfn.XLOOKUP(U2528,'Lista Suspensa'!$AA$20:$AA$23,'Lista Suspensa'!$AB$20:$AB$23,"N/A")</f>
        <v>S</v>
      </c>
    </row>
    <row r="2529" spans="1:54" ht="12" customHeight="1">
      <c r="A2529" s="151" t="s">
        <v>54</v>
      </c>
      <c r="B2529" s="152">
        <v>46083</v>
      </c>
      <c r="C2529" s="153" t="s">
        <v>55</v>
      </c>
      <c r="D2529" s="153" t="s">
        <v>56</v>
      </c>
      <c r="E2529" s="244">
        <v>82555834</v>
      </c>
      <c r="F2529" s="144" t="s">
        <v>5100</v>
      </c>
      <c r="G2529" s="230"/>
      <c r="H2529" s="154">
        <v>33611</v>
      </c>
      <c r="I2529" s="153">
        <v>34</v>
      </c>
      <c r="J2529" s="148" t="s">
        <v>70</v>
      </c>
      <c r="K2529" s="153"/>
      <c r="L2529" s="153"/>
      <c r="M2529" s="153"/>
      <c r="N2529" s="153">
        <v>60</v>
      </c>
      <c r="O2529" s="155" t="s">
        <v>5101</v>
      </c>
      <c r="P2529" s="156" t="s">
        <v>2254</v>
      </c>
      <c r="Q2529" s="157" t="s">
        <v>110</v>
      </c>
      <c r="R2529" s="158">
        <v>46155</v>
      </c>
      <c r="S2529" s="159"/>
      <c r="T2529" s="159" t="s">
        <v>62</v>
      </c>
      <c r="U2529" s="159" t="s">
        <v>111</v>
      </c>
      <c r="V2529" s="154">
        <v>46114</v>
      </c>
      <c r="W2529" s="154">
        <v>46150</v>
      </c>
      <c r="X2529" s="154"/>
      <c r="Y2529" s="160" t="s">
        <v>5102</v>
      </c>
      <c r="Z2529" s="160" t="s">
        <v>65</v>
      </c>
      <c r="AA2529" s="153"/>
      <c r="AB2529" s="153"/>
      <c r="AC2529" s="182" t="e">
        <f t="shared" si="80"/>
        <v>#DIV/0!</v>
      </c>
      <c r="AD2529" s="153" t="e">
        <f t="shared" si="81"/>
        <v>#DIV/0!</v>
      </c>
      <c r="AE2529" s="233" t="s">
        <v>66</v>
      </c>
      <c r="AF2529" s="153"/>
      <c r="AG2529" s="159"/>
      <c r="AH2529" s="153"/>
      <c r="AI2529" s="161"/>
      <c r="AJ2529" s="153"/>
      <c r="AK2529" s="153"/>
      <c r="AL2529" s="207"/>
      <c r="AM2529" s="207"/>
      <c r="AN2529" s="207"/>
      <c r="AO2529" s="207" t="str">
        <f ca="1">IF(R2529="","",IF(R2529&gt;TODAY(),"0 meses",DATEDIF(R2529,TODAY(),"m") &amp; " meses"))</f>
        <v>0 meses</v>
      </c>
      <c r="AP2529" s="147" t="s">
        <v>4751</v>
      </c>
      <c r="AQ2529" s="147" t="s">
        <v>67</v>
      </c>
      <c r="AR2529" s="147"/>
      <c r="AS2529" s="209" t="s">
        <v>68</v>
      </c>
      <c r="AT2529" s="223" t="str">
        <f>MONTH(B2529)&amp;"/"&amp;YEAR(B2529)</f>
        <v>3/2026</v>
      </c>
      <c r="AU2529" s="223">
        <f>WEEKNUM(B2529)-WEEKNUM(EOMONTH(B2529,-1)+1)+1</f>
        <v>1</v>
      </c>
      <c r="AV2529" s="209" t="str">
        <f>MONTH(R2529)&amp;"/"&amp;YEAR(R2529)</f>
        <v>5/2026</v>
      </c>
      <c r="AW2529" s="209">
        <f>WEEKNUM(R2529)-WEEKNUM(EOMONTH(R2529,-1)+1)+1</f>
        <v>3</v>
      </c>
      <c r="AX2529" s="209">
        <f>IF(BB2529="S",IF(Q2529="1. Aceitou o programa",R2529-B2529,0),0)</f>
        <v>72</v>
      </c>
      <c r="AY2529" s="209">
        <f>IF(BB2529="S",IF(AND(S2529&lt;&gt;"",R2529&lt;&gt;""),S2529-R2529,0),0)</f>
        <v>0</v>
      </c>
      <c r="AZ2529" s="209">
        <f>IF(BB2529="S",IF(Q2529="1. Aceitou o programa",IF(OR(X2529="Não se Aplica",X2529=""),IF(OR(W2529="Não se Aplica",W2529=""),0,W2529-V2529),AVERAGE(X2529-W2529,W2529-V2529)),0),0)</f>
        <v>36</v>
      </c>
      <c r="BA2529" s="209">
        <f>IF(BB2529="S",IF(AND(Q2529="1. Aceitou o programa",AH2529="Realizada"),IFERROR(IF(AG2529="",0,AG2529-R2529),0),0),0)</f>
        <v>0</v>
      </c>
      <c r="BB2529" s="209" t="str">
        <f>_xlfn.XLOOKUP(U2529,'Lista Suspensa'!$AA$20:$AA$23,'Lista Suspensa'!$AB$20:$AB$23,"N/A")</f>
        <v>S</v>
      </c>
    </row>
    <row r="2530" spans="1:54" ht="12" customHeight="1">
      <c r="A2530" s="151" t="s">
        <v>54</v>
      </c>
      <c r="B2530" s="152">
        <v>46083</v>
      </c>
      <c r="C2530" s="153" t="s">
        <v>55</v>
      </c>
      <c r="D2530" s="153" t="s">
        <v>56</v>
      </c>
      <c r="E2530" s="244">
        <v>81540617</v>
      </c>
      <c r="F2530" s="144" t="s">
        <v>5103</v>
      </c>
      <c r="G2530" s="230"/>
      <c r="H2530" s="154">
        <v>33678</v>
      </c>
      <c r="I2530" s="153">
        <v>34</v>
      </c>
      <c r="J2530" s="148" t="s">
        <v>58</v>
      </c>
      <c r="K2530" s="153"/>
      <c r="L2530" s="153"/>
      <c r="M2530" s="153"/>
      <c r="N2530" s="153">
        <v>60</v>
      </c>
      <c r="O2530" s="155">
        <v>11950499425</v>
      </c>
      <c r="P2530" s="156" t="s">
        <v>60</v>
      </c>
      <c r="Q2530" s="157" t="s">
        <v>110</v>
      </c>
      <c r="R2530" s="158">
        <v>46155</v>
      </c>
      <c r="S2530" s="159"/>
      <c r="T2530" s="159" t="s">
        <v>62</v>
      </c>
      <c r="U2530" s="159" t="s">
        <v>111</v>
      </c>
      <c r="V2530" s="154">
        <v>46112</v>
      </c>
      <c r="W2530" s="154">
        <v>46150</v>
      </c>
      <c r="X2530" s="154"/>
      <c r="Y2530" s="160" t="s">
        <v>5104</v>
      </c>
      <c r="Z2530" s="160" t="s">
        <v>65</v>
      </c>
      <c r="AA2530" s="153"/>
      <c r="AB2530" s="153"/>
      <c r="AC2530" s="182" t="e">
        <f t="shared" si="80"/>
        <v>#DIV/0!</v>
      </c>
      <c r="AD2530" s="153" t="e">
        <f t="shared" si="81"/>
        <v>#DIV/0!</v>
      </c>
      <c r="AE2530" s="233" t="s">
        <v>66</v>
      </c>
      <c r="AF2530" s="153"/>
      <c r="AG2530" s="159"/>
      <c r="AH2530" s="153"/>
      <c r="AI2530" s="161"/>
      <c r="AJ2530" s="153"/>
      <c r="AK2530" s="153"/>
      <c r="AL2530" s="207"/>
      <c r="AM2530" s="207"/>
      <c r="AN2530" s="207"/>
      <c r="AO2530" s="207" t="str">
        <f ca="1">IF(R2530="","",IF(R2530&gt;TODAY(),"0 meses",DATEDIF(R2530,TODAY(),"m") &amp; " meses"))</f>
        <v>0 meses</v>
      </c>
      <c r="AP2530" s="147" t="s">
        <v>4751</v>
      </c>
      <c r="AQ2530" s="147" t="s">
        <v>67</v>
      </c>
      <c r="AR2530" s="147"/>
      <c r="AS2530" s="209" t="s">
        <v>68</v>
      </c>
      <c r="AT2530" s="223" t="str">
        <f>MONTH(B2530)&amp;"/"&amp;YEAR(B2530)</f>
        <v>3/2026</v>
      </c>
      <c r="AU2530" s="223">
        <f>WEEKNUM(B2530)-WEEKNUM(EOMONTH(B2530,-1)+1)+1</f>
        <v>1</v>
      </c>
      <c r="AV2530" s="209" t="str">
        <f>MONTH(R2530)&amp;"/"&amp;YEAR(R2530)</f>
        <v>5/2026</v>
      </c>
      <c r="AW2530" s="209">
        <f>WEEKNUM(R2530)-WEEKNUM(EOMONTH(R2530,-1)+1)+1</f>
        <v>3</v>
      </c>
      <c r="AX2530" s="209">
        <f>IF(BB2530="S",IF(Q2530="1. Aceitou o programa",R2530-B2530,0),0)</f>
        <v>72</v>
      </c>
      <c r="AY2530" s="209">
        <f>IF(BB2530="S",IF(AND(S2530&lt;&gt;"",R2530&lt;&gt;""),S2530-R2530,0),0)</f>
        <v>0</v>
      </c>
      <c r="AZ2530" s="209">
        <f>IF(BB2530="S",IF(Q2530="1. Aceitou o programa",IF(OR(X2530="Não se Aplica",X2530=""),IF(OR(W2530="Não se Aplica",W2530=""),0,W2530-V2530),AVERAGE(X2530-W2530,W2530-V2530)),0),0)</f>
        <v>38</v>
      </c>
      <c r="BA2530" s="209">
        <f>IF(BB2530="S",IF(AND(Q2530="1. Aceitou o programa",AH2530="Realizada"),IFERROR(IF(AG2530="",0,AG2530-R2530),0),0),0)</f>
        <v>0</v>
      </c>
      <c r="BB2530" s="209" t="str">
        <f>_xlfn.XLOOKUP(U2530,'Lista Suspensa'!$AA$20:$AA$23,'Lista Suspensa'!$AB$20:$AB$23,"N/A")</f>
        <v>S</v>
      </c>
    </row>
    <row r="2531" spans="1:54" ht="12" customHeight="1">
      <c r="A2531" s="151" t="s">
        <v>54</v>
      </c>
      <c r="B2531" s="152">
        <v>46083</v>
      </c>
      <c r="C2531" s="153" t="s">
        <v>55</v>
      </c>
      <c r="D2531" s="153" t="s">
        <v>56</v>
      </c>
      <c r="E2531" s="244">
        <v>87053610</v>
      </c>
      <c r="F2531" s="144" t="s">
        <v>5105</v>
      </c>
      <c r="G2531" s="230"/>
      <c r="H2531" s="154">
        <v>33791</v>
      </c>
      <c r="I2531" s="153">
        <v>33</v>
      </c>
      <c r="J2531" s="148" t="s">
        <v>70</v>
      </c>
      <c r="K2531" s="153"/>
      <c r="L2531" s="153"/>
      <c r="M2531" s="153"/>
      <c r="N2531" s="153">
        <v>80</v>
      </c>
      <c r="O2531" s="155" t="s">
        <v>5106</v>
      </c>
      <c r="P2531" s="156" t="s">
        <v>60</v>
      </c>
      <c r="Q2531" s="157" t="s">
        <v>110</v>
      </c>
      <c r="R2531" s="158">
        <v>46155</v>
      </c>
      <c r="S2531" s="159"/>
      <c r="T2531" s="159" t="s">
        <v>62</v>
      </c>
      <c r="U2531" s="159" t="s">
        <v>111</v>
      </c>
      <c r="V2531" s="154">
        <v>46114</v>
      </c>
      <c r="W2531" s="154">
        <v>46150</v>
      </c>
      <c r="X2531" s="154"/>
      <c r="Y2531" s="160" t="s">
        <v>5107</v>
      </c>
      <c r="Z2531" s="160" t="s">
        <v>65</v>
      </c>
      <c r="AA2531" s="153"/>
      <c r="AB2531" s="153"/>
      <c r="AC2531" s="182" t="e">
        <f t="shared" si="80"/>
        <v>#DIV/0!</v>
      </c>
      <c r="AD2531" s="153" t="e">
        <f t="shared" si="81"/>
        <v>#DIV/0!</v>
      </c>
      <c r="AE2531" s="233" t="s">
        <v>66</v>
      </c>
      <c r="AF2531" s="153"/>
      <c r="AG2531" s="159"/>
      <c r="AH2531" s="153"/>
      <c r="AI2531" s="161"/>
      <c r="AJ2531" s="153"/>
      <c r="AK2531" s="153"/>
      <c r="AL2531" s="207"/>
      <c r="AM2531" s="207"/>
      <c r="AN2531" s="207"/>
      <c r="AO2531" s="207" t="str">
        <f ca="1">IF(R2531="","",IF(R2531&gt;TODAY(),"0 meses",DATEDIF(R2531,TODAY(),"m") &amp; " meses"))</f>
        <v>0 meses</v>
      </c>
      <c r="AP2531" s="147" t="s">
        <v>4751</v>
      </c>
      <c r="AQ2531" s="147" t="s">
        <v>67</v>
      </c>
      <c r="AR2531" s="147"/>
      <c r="AS2531" s="209" t="s">
        <v>68</v>
      </c>
      <c r="AT2531" s="223" t="str">
        <f>MONTH(B2531)&amp;"/"&amp;YEAR(B2531)</f>
        <v>3/2026</v>
      </c>
      <c r="AU2531" s="223">
        <f>WEEKNUM(B2531)-WEEKNUM(EOMONTH(B2531,-1)+1)+1</f>
        <v>1</v>
      </c>
      <c r="AV2531" s="209" t="str">
        <f>MONTH(R2531)&amp;"/"&amp;YEAR(R2531)</f>
        <v>5/2026</v>
      </c>
      <c r="AW2531" s="209">
        <f>WEEKNUM(R2531)-WEEKNUM(EOMONTH(R2531,-1)+1)+1</f>
        <v>3</v>
      </c>
      <c r="AX2531" s="209">
        <f>IF(BB2531="S",IF(Q2531="1. Aceitou o programa",R2531-B2531,0),0)</f>
        <v>72</v>
      </c>
      <c r="AY2531" s="209">
        <f>IF(BB2531="S",IF(AND(S2531&lt;&gt;"",R2531&lt;&gt;""),S2531-R2531,0),0)</f>
        <v>0</v>
      </c>
      <c r="AZ2531" s="209">
        <f>IF(BB2531="S",IF(Q2531="1. Aceitou o programa",IF(OR(X2531="Não se Aplica",X2531=""),IF(OR(W2531="Não se Aplica",W2531=""),0,W2531-V2531),AVERAGE(X2531-W2531,W2531-V2531)),0),0)</f>
        <v>36</v>
      </c>
      <c r="BA2531" s="209">
        <f>IF(BB2531="S",IF(AND(Q2531="1. Aceitou o programa",AH2531="Realizada"),IFERROR(IF(AG2531="",0,AG2531-R2531),0),0),0)</f>
        <v>0</v>
      </c>
      <c r="BB2531" s="209" t="str">
        <f>_xlfn.XLOOKUP(U2531,'Lista Suspensa'!$AA$20:$AA$23,'Lista Suspensa'!$AB$20:$AB$23,"N/A")</f>
        <v>S</v>
      </c>
    </row>
    <row r="2532" spans="1:54" ht="12" customHeight="1">
      <c r="A2532" s="151" t="s">
        <v>54</v>
      </c>
      <c r="B2532" s="152">
        <v>46083</v>
      </c>
      <c r="C2532" s="153" t="s">
        <v>55</v>
      </c>
      <c r="D2532" s="153" t="s">
        <v>56</v>
      </c>
      <c r="E2532" s="244">
        <v>85412540</v>
      </c>
      <c r="F2532" s="144" t="s">
        <v>5108</v>
      </c>
      <c r="G2532" s="230"/>
      <c r="H2532" s="154">
        <v>33864</v>
      </c>
      <c r="I2532" s="153">
        <v>33</v>
      </c>
      <c r="J2532" s="148" t="s">
        <v>70</v>
      </c>
      <c r="K2532" s="153"/>
      <c r="L2532" s="153"/>
      <c r="M2532" s="153"/>
      <c r="N2532" s="153">
        <v>80</v>
      </c>
      <c r="O2532" s="155" t="s">
        <v>5109</v>
      </c>
      <c r="P2532" s="156" t="s">
        <v>60</v>
      </c>
      <c r="Q2532" s="157" t="s">
        <v>110</v>
      </c>
      <c r="R2532" s="158">
        <v>46155</v>
      </c>
      <c r="S2532" s="159"/>
      <c r="T2532" s="159" t="s">
        <v>62</v>
      </c>
      <c r="U2532" s="159" t="s">
        <v>111</v>
      </c>
      <c r="V2532" s="154">
        <v>46114</v>
      </c>
      <c r="W2532" s="154">
        <v>46150</v>
      </c>
      <c r="X2532" s="154"/>
      <c r="Y2532" s="160" t="s">
        <v>5110</v>
      </c>
      <c r="Z2532" s="160" t="s">
        <v>65</v>
      </c>
      <c r="AA2532" s="153"/>
      <c r="AB2532" s="153"/>
      <c r="AC2532" s="182" t="e">
        <f t="shared" si="80"/>
        <v>#DIV/0!</v>
      </c>
      <c r="AD2532" s="153" t="e">
        <f t="shared" si="81"/>
        <v>#DIV/0!</v>
      </c>
      <c r="AE2532" s="233" t="s">
        <v>66</v>
      </c>
      <c r="AF2532" s="153"/>
      <c r="AG2532" s="159"/>
      <c r="AH2532" s="153"/>
      <c r="AI2532" s="161"/>
      <c r="AJ2532" s="153"/>
      <c r="AK2532" s="153"/>
      <c r="AL2532" s="207"/>
      <c r="AM2532" s="207"/>
      <c r="AN2532" s="207"/>
      <c r="AO2532" s="207" t="str">
        <f ca="1">IF(R2532="","",IF(R2532&gt;TODAY(),"0 meses",DATEDIF(R2532,TODAY(),"m") &amp; " meses"))</f>
        <v>0 meses</v>
      </c>
      <c r="AP2532" s="147" t="s">
        <v>4751</v>
      </c>
      <c r="AQ2532" s="147" t="s">
        <v>67</v>
      </c>
      <c r="AR2532" s="147"/>
      <c r="AS2532" s="209" t="s">
        <v>68</v>
      </c>
      <c r="AT2532" s="223" t="str">
        <f>MONTH(B2532)&amp;"/"&amp;YEAR(B2532)</f>
        <v>3/2026</v>
      </c>
      <c r="AU2532" s="223">
        <f>WEEKNUM(B2532)-WEEKNUM(EOMONTH(B2532,-1)+1)+1</f>
        <v>1</v>
      </c>
      <c r="AV2532" s="209" t="str">
        <f>MONTH(R2532)&amp;"/"&amp;YEAR(R2532)</f>
        <v>5/2026</v>
      </c>
      <c r="AW2532" s="209">
        <f>WEEKNUM(R2532)-WEEKNUM(EOMONTH(R2532,-1)+1)+1</f>
        <v>3</v>
      </c>
      <c r="AX2532" s="209">
        <f>IF(BB2532="S",IF(Q2532="1. Aceitou o programa",R2532-B2532,0),0)</f>
        <v>72</v>
      </c>
      <c r="AY2532" s="209">
        <f>IF(BB2532="S",IF(AND(S2532&lt;&gt;"",R2532&lt;&gt;""),S2532-R2532,0),0)</f>
        <v>0</v>
      </c>
      <c r="AZ2532" s="209">
        <f>IF(BB2532="S",IF(Q2532="1. Aceitou o programa",IF(OR(X2532="Não se Aplica",X2532=""),IF(OR(W2532="Não se Aplica",W2532=""),0,W2532-V2532),AVERAGE(X2532-W2532,W2532-V2532)),0),0)</f>
        <v>36</v>
      </c>
      <c r="BA2532" s="209">
        <f>IF(BB2532="S",IF(AND(Q2532="1. Aceitou o programa",AH2532="Realizada"),IFERROR(IF(AG2532="",0,AG2532-R2532),0),0),0)</f>
        <v>0</v>
      </c>
      <c r="BB2532" s="209" t="str">
        <f>_xlfn.XLOOKUP(U2532,'Lista Suspensa'!$AA$20:$AA$23,'Lista Suspensa'!$AB$20:$AB$23,"N/A")</f>
        <v>S</v>
      </c>
    </row>
    <row r="2533" spans="1:54" ht="12" customHeight="1">
      <c r="A2533" s="151" t="s">
        <v>54</v>
      </c>
      <c r="B2533" s="152">
        <v>46083</v>
      </c>
      <c r="C2533" s="153" t="s">
        <v>55</v>
      </c>
      <c r="D2533" s="153" t="s">
        <v>56</v>
      </c>
      <c r="E2533" s="244">
        <v>83388472</v>
      </c>
      <c r="F2533" s="144" t="s">
        <v>5111</v>
      </c>
      <c r="G2533" s="230"/>
      <c r="H2533" s="154">
        <v>33922</v>
      </c>
      <c r="I2533" s="153">
        <v>33</v>
      </c>
      <c r="J2533" s="148" t="s">
        <v>70</v>
      </c>
      <c r="K2533" s="153"/>
      <c r="L2533" s="153"/>
      <c r="M2533" s="153"/>
      <c r="N2533" s="153">
        <v>60</v>
      </c>
      <c r="O2533" s="155" t="s">
        <v>5112</v>
      </c>
      <c r="P2533" s="156" t="s">
        <v>71</v>
      </c>
      <c r="Q2533" s="157" t="s">
        <v>110</v>
      </c>
      <c r="R2533" s="158">
        <v>46155</v>
      </c>
      <c r="S2533" s="159"/>
      <c r="T2533" s="159" t="s">
        <v>62</v>
      </c>
      <c r="U2533" s="159" t="s">
        <v>111</v>
      </c>
      <c r="V2533" s="154">
        <v>46114</v>
      </c>
      <c r="W2533" s="154">
        <v>46150</v>
      </c>
      <c r="X2533" s="154"/>
      <c r="Y2533" s="160" t="s">
        <v>2272</v>
      </c>
      <c r="Z2533" s="160" t="s">
        <v>65</v>
      </c>
      <c r="AA2533" s="153"/>
      <c r="AB2533" s="153"/>
      <c r="AC2533" s="182" t="e">
        <f t="shared" si="80"/>
        <v>#DIV/0!</v>
      </c>
      <c r="AD2533" s="153" t="e">
        <f t="shared" si="81"/>
        <v>#DIV/0!</v>
      </c>
      <c r="AE2533" s="233" t="s">
        <v>66</v>
      </c>
      <c r="AF2533" s="153"/>
      <c r="AG2533" s="159"/>
      <c r="AH2533" s="153"/>
      <c r="AI2533" s="161"/>
      <c r="AJ2533" s="153"/>
      <c r="AK2533" s="153"/>
      <c r="AL2533" s="207"/>
      <c r="AM2533" s="207"/>
      <c r="AN2533" s="207"/>
      <c r="AO2533" s="207" t="str">
        <f ca="1">IF(R2533="","",IF(R2533&gt;TODAY(),"0 meses",DATEDIF(R2533,TODAY(),"m") &amp; " meses"))</f>
        <v>0 meses</v>
      </c>
      <c r="AP2533" s="147" t="s">
        <v>4751</v>
      </c>
      <c r="AQ2533" s="147" t="s">
        <v>67</v>
      </c>
      <c r="AR2533" s="147"/>
      <c r="AS2533" s="209" t="s">
        <v>68</v>
      </c>
      <c r="AT2533" s="223" t="str">
        <f>MONTH(B2533)&amp;"/"&amp;YEAR(B2533)</f>
        <v>3/2026</v>
      </c>
      <c r="AU2533" s="223">
        <f>WEEKNUM(B2533)-WEEKNUM(EOMONTH(B2533,-1)+1)+1</f>
        <v>1</v>
      </c>
      <c r="AV2533" s="209" t="str">
        <f>MONTH(R2533)&amp;"/"&amp;YEAR(R2533)</f>
        <v>5/2026</v>
      </c>
      <c r="AW2533" s="209">
        <f>WEEKNUM(R2533)-WEEKNUM(EOMONTH(R2533,-1)+1)+1</f>
        <v>3</v>
      </c>
      <c r="AX2533" s="209">
        <f>IF(BB2533="S",IF(Q2533="1. Aceitou o programa",R2533-B2533,0),0)</f>
        <v>72</v>
      </c>
      <c r="AY2533" s="209">
        <f>IF(BB2533="S",IF(AND(S2533&lt;&gt;"",R2533&lt;&gt;""),S2533-R2533,0),0)</f>
        <v>0</v>
      </c>
      <c r="AZ2533" s="209">
        <f>IF(BB2533="S",IF(Q2533="1. Aceitou o programa",IF(OR(X2533="Não se Aplica",X2533=""),IF(OR(W2533="Não se Aplica",W2533=""),0,W2533-V2533),AVERAGE(X2533-W2533,W2533-V2533)),0),0)</f>
        <v>36</v>
      </c>
      <c r="BA2533" s="209">
        <f>IF(BB2533="S",IF(AND(Q2533="1. Aceitou o programa",AH2533="Realizada"),IFERROR(IF(AG2533="",0,AG2533-R2533),0),0),0)</f>
        <v>0</v>
      </c>
      <c r="BB2533" s="209" t="str">
        <f>_xlfn.XLOOKUP(U2533,'Lista Suspensa'!$AA$20:$AA$23,'Lista Suspensa'!$AB$20:$AB$23,"N/A")</f>
        <v>S</v>
      </c>
    </row>
    <row r="2534" spans="1:54" ht="12" customHeight="1">
      <c r="A2534" s="151" t="s">
        <v>54</v>
      </c>
      <c r="B2534" s="152">
        <v>46083</v>
      </c>
      <c r="C2534" s="153" t="s">
        <v>55</v>
      </c>
      <c r="D2534" s="153" t="s">
        <v>56</v>
      </c>
      <c r="E2534" s="244">
        <v>82266425</v>
      </c>
      <c r="F2534" s="144" t="s">
        <v>5113</v>
      </c>
      <c r="G2534" s="230"/>
      <c r="H2534" s="154">
        <v>34248</v>
      </c>
      <c r="I2534" s="153">
        <v>32</v>
      </c>
      <c r="J2534" s="148" t="s">
        <v>70</v>
      </c>
      <c r="K2534" s="153"/>
      <c r="L2534" s="153"/>
      <c r="M2534" s="153"/>
      <c r="N2534" s="153">
        <v>60</v>
      </c>
      <c r="O2534" s="155" t="s">
        <v>5114</v>
      </c>
      <c r="P2534" s="156" t="s">
        <v>60</v>
      </c>
      <c r="Q2534" s="157" t="s">
        <v>110</v>
      </c>
      <c r="R2534" s="158">
        <v>46155</v>
      </c>
      <c r="S2534" s="159"/>
      <c r="T2534" s="159" t="s">
        <v>62</v>
      </c>
      <c r="U2534" s="159" t="s">
        <v>111</v>
      </c>
      <c r="V2534" s="154">
        <v>46114</v>
      </c>
      <c r="W2534" s="154">
        <v>46150</v>
      </c>
      <c r="X2534" s="154"/>
      <c r="Y2534" s="160" t="s">
        <v>5115</v>
      </c>
      <c r="Z2534" s="160" t="s">
        <v>65</v>
      </c>
      <c r="AA2534" s="153"/>
      <c r="AB2534" s="153"/>
      <c r="AC2534" s="182" t="e">
        <f t="shared" si="80"/>
        <v>#DIV/0!</v>
      </c>
      <c r="AD2534" s="153" t="e">
        <f t="shared" si="81"/>
        <v>#DIV/0!</v>
      </c>
      <c r="AE2534" s="233" t="s">
        <v>66</v>
      </c>
      <c r="AF2534" s="153"/>
      <c r="AG2534" s="159"/>
      <c r="AH2534" s="153"/>
      <c r="AI2534" s="161"/>
      <c r="AJ2534" s="153"/>
      <c r="AK2534" s="153"/>
      <c r="AL2534" s="207"/>
      <c r="AM2534" s="207"/>
      <c r="AN2534" s="207"/>
      <c r="AO2534" s="207" t="str">
        <f ca="1">IF(R2534="","",IF(R2534&gt;TODAY(),"0 meses",DATEDIF(R2534,TODAY(),"m") &amp; " meses"))</f>
        <v>0 meses</v>
      </c>
      <c r="AP2534" s="147" t="s">
        <v>4751</v>
      </c>
      <c r="AQ2534" s="147" t="s">
        <v>67</v>
      </c>
      <c r="AR2534" s="147"/>
      <c r="AS2534" s="209" t="s">
        <v>68</v>
      </c>
      <c r="AT2534" s="223" t="str">
        <f>MONTH(B2534)&amp;"/"&amp;YEAR(B2534)</f>
        <v>3/2026</v>
      </c>
      <c r="AU2534" s="223">
        <f>WEEKNUM(B2534)-WEEKNUM(EOMONTH(B2534,-1)+1)+1</f>
        <v>1</v>
      </c>
      <c r="AV2534" s="209" t="str">
        <f>MONTH(R2534)&amp;"/"&amp;YEAR(R2534)</f>
        <v>5/2026</v>
      </c>
      <c r="AW2534" s="209">
        <f>WEEKNUM(R2534)-WEEKNUM(EOMONTH(R2534,-1)+1)+1</f>
        <v>3</v>
      </c>
      <c r="AX2534" s="209">
        <f>IF(BB2534="S",IF(Q2534="1. Aceitou o programa",R2534-B2534,0),0)</f>
        <v>72</v>
      </c>
      <c r="AY2534" s="209">
        <f>IF(BB2534="S",IF(AND(S2534&lt;&gt;"",R2534&lt;&gt;""),S2534-R2534,0),0)</f>
        <v>0</v>
      </c>
      <c r="AZ2534" s="209">
        <f>IF(BB2534="S",IF(Q2534="1. Aceitou o programa",IF(OR(X2534="Não se Aplica",X2534=""),IF(OR(W2534="Não se Aplica",W2534=""),0,W2534-V2534),AVERAGE(X2534-W2534,W2534-V2534)),0),0)</f>
        <v>36</v>
      </c>
      <c r="BA2534" s="209">
        <f>IF(BB2534="S",IF(AND(Q2534="1. Aceitou o programa",AH2534="Realizada"),IFERROR(IF(AG2534="",0,AG2534-R2534),0),0),0)</f>
        <v>0</v>
      </c>
      <c r="BB2534" s="209" t="str">
        <f>_xlfn.XLOOKUP(U2534,'Lista Suspensa'!$AA$20:$AA$23,'Lista Suspensa'!$AB$20:$AB$23,"N/A")</f>
        <v>S</v>
      </c>
    </row>
    <row r="2535" spans="1:54" ht="12" customHeight="1">
      <c r="A2535" s="151" t="s">
        <v>54</v>
      </c>
      <c r="B2535" s="152">
        <v>46083</v>
      </c>
      <c r="C2535" s="153" t="s">
        <v>55</v>
      </c>
      <c r="D2535" s="153" t="s">
        <v>56</v>
      </c>
      <c r="E2535" s="244">
        <v>74088311</v>
      </c>
      <c r="F2535" s="144" t="s">
        <v>5116</v>
      </c>
      <c r="G2535" s="230"/>
      <c r="H2535" s="154">
        <v>34401</v>
      </c>
      <c r="I2535" s="153">
        <v>32</v>
      </c>
      <c r="J2535" s="148" t="s">
        <v>70</v>
      </c>
      <c r="K2535" s="153"/>
      <c r="L2535" s="153"/>
      <c r="M2535" s="153"/>
      <c r="N2535" s="153">
        <v>50</v>
      </c>
      <c r="O2535" s="155" t="s">
        <v>5117</v>
      </c>
      <c r="P2535" s="156" t="s">
        <v>2077</v>
      </c>
      <c r="Q2535" s="157" t="s">
        <v>110</v>
      </c>
      <c r="R2535" s="158">
        <v>46155</v>
      </c>
      <c r="S2535" s="159"/>
      <c r="T2535" s="159" t="s">
        <v>62</v>
      </c>
      <c r="U2535" s="159" t="s">
        <v>111</v>
      </c>
      <c r="V2535" s="154">
        <v>46112</v>
      </c>
      <c r="W2535" s="154">
        <v>46150</v>
      </c>
      <c r="X2535" s="154"/>
      <c r="Y2535" s="160">
        <v>46111</v>
      </c>
      <c r="Z2535" s="160" t="s">
        <v>65</v>
      </c>
      <c r="AA2535" s="153"/>
      <c r="AB2535" s="153"/>
      <c r="AC2535" s="182" t="e">
        <f t="shared" si="80"/>
        <v>#DIV/0!</v>
      </c>
      <c r="AD2535" s="153" t="e">
        <f t="shared" si="81"/>
        <v>#DIV/0!</v>
      </c>
      <c r="AE2535" s="233" t="s">
        <v>66</v>
      </c>
      <c r="AF2535" s="153"/>
      <c r="AG2535" s="159"/>
      <c r="AH2535" s="153"/>
      <c r="AI2535" s="161"/>
      <c r="AJ2535" s="153"/>
      <c r="AK2535" s="153"/>
      <c r="AL2535" s="207"/>
      <c r="AM2535" s="207"/>
      <c r="AN2535" s="207"/>
      <c r="AO2535" s="207" t="str">
        <f ca="1">IF(R2535="","",IF(R2535&gt;TODAY(),"0 meses",DATEDIF(R2535,TODAY(),"m") &amp; " meses"))</f>
        <v>0 meses</v>
      </c>
      <c r="AP2535" s="147" t="s">
        <v>4751</v>
      </c>
      <c r="AQ2535" s="147" t="s">
        <v>67</v>
      </c>
      <c r="AR2535" s="147"/>
      <c r="AS2535" s="209" t="s">
        <v>68</v>
      </c>
      <c r="AT2535" s="223" t="str">
        <f>MONTH(B2535)&amp;"/"&amp;YEAR(B2535)</f>
        <v>3/2026</v>
      </c>
      <c r="AU2535" s="223">
        <f>WEEKNUM(B2535)-WEEKNUM(EOMONTH(B2535,-1)+1)+1</f>
        <v>1</v>
      </c>
      <c r="AV2535" s="209" t="str">
        <f>MONTH(R2535)&amp;"/"&amp;YEAR(R2535)</f>
        <v>5/2026</v>
      </c>
      <c r="AW2535" s="209">
        <f>WEEKNUM(R2535)-WEEKNUM(EOMONTH(R2535,-1)+1)+1</f>
        <v>3</v>
      </c>
      <c r="AX2535" s="209">
        <f>IF(BB2535="S",IF(Q2535="1. Aceitou o programa",R2535-B2535,0),0)</f>
        <v>72</v>
      </c>
      <c r="AY2535" s="209">
        <f>IF(BB2535="S",IF(AND(S2535&lt;&gt;"",R2535&lt;&gt;""),S2535-R2535,0),0)</f>
        <v>0</v>
      </c>
      <c r="AZ2535" s="209">
        <f>IF(BB2535="S",IF(Q2535="1. Aceitou o programa",IF(OR(X2535="Não se Aplica",X2535=""),IF(OR(W2535="Não se Aplica",W2535=""),0,W2535-V2535),AVERAGE(X2535-W2535,W2535-V2535)),0),0)</f>
        <v>38</v>
      </c>
      <c r="BA2535" s="209">
        <f>IF(BB2535="S",IF(AND(Q2535="1. Aceitou o programa",AH2535="Realizada"),IFERROR(IF(AG2535="",0,AG2535-R2535),0),0),0)</f>
        <v>0</v>
      </c>
      <c r="BB2535" s="209" t="str">
        <f>_xlfn.XLOOKUP(U2535,'Lista Suspensa'!$AA$20:$AA$23,'Lista Suspensa'!$AB$20:$AB$23,"N/A")</f>
        <v>S</v>
      </c>
    </row>
    <row r="2536" spans="1:54" ht="12" customHeight="1">
      <c r="A2536" s="151" t="s">
        <v>54</v>
      </c>
      <c r="B2536" s="152">
        <v>46083</v>
      </c>
      <c r="C2536" s="153" t="s">
        <v>55</v>
      </c>
      <c r="D2536" s="153" t="s">
        <v>56</v>
      </c>
      <c r="E2536" s="244">
        <v>85472072</v>
      </c>
      <c r="F2536" s="144" t="s">
        <v>5118</v>
      </c>
      <c r="G2536" s="230"/>
      <c r="H2536" s="154">
        <v>34434</v>
      </c>
      <c r="I2536" s="153">
        <v>32</v>
      </c>
      <c r="J2536" s="148" t="s">
        <v>70</v>
      </c>
      <c r="K2536" s="153"/>
      <c r="L2536" s="153"/>
      <c r="M2536" s="153"/>
      <c r="N2536" s="153">
        <v>450</v>
      </c>
      <c r="O2536" s="155" t="s">
        <v>5119</v>
      </c>
      <c r="P2536" s="156" t="s">
        <v>2077</v>
      </c>
      <c r="Q2536" s="157" t="s">
        <v>110</v>
      </c>
      <c r="R2536" s="158">
        <v>46155</v>
      </c>
      <c r="S2536" s="159"/>
      <c r="T2536" s="159" t="s">
        <v>62</v>
      </c>
      <c r="U2536" s="159" t="s">
        <v>111</v>
      </c>
      <c r="V2536" s="154">
        <v>46114</v>
      </c>
      <c r="W2536" s="154">
        <v>46150</v>
      </c>
      <c r="X2536" s="154"/>
      <c r="Y2536" s="160" t="s">
        <v>5120</v>
      </c>
      <c r="Z2536" s="160" t="s">
        <v>65</v>
      </c>
      <c r="AA2536" s="153"/>
      <c r="AB2536" s="153"/>
      <c r="AC2536" s="182" t="e">
        <f t="shared" si="80"/>
        <v>#DIV/0!</v>
      </c>
      <c r="AD2536" s="153" t="e">
        <f t="shared" si="81"/>
        <v>#DIV/0!</v>
      </c>
      <c r="AE2536" s="233" t="s">
        <v>66</v>
      </c>
      <c r="AF2536" s="153"/>
      <c r="AG2536" s="159"/>
      <c r="AH2536" s="153"/>
      <c r="AI2536" s="161"/>
      <c r="AJ2536" s="153"/>
      <c r="AK2536" s="153"/>
      <c r="AL2536" s="207"/>
      <c r="AM2536" s="207"/>
      <c r="AN2536" s="207"/>
      <c r="AO2536" s="207" t="str">
        <f ca="1">IF(R2536="","",IF(R2536&gt;TODAY(),"0 meses",DATEDIF(R2536,TODAY(),"m") &amp; " meses"))</f>
        <v>0 meses</v>
      </c>
      <c r="AP2536" s="147" t="s">
        <v>4751</v>
      </c>
      <c r="AQ2536" s="147" t="s">
        <v>67</v>
      </c>
      <c r="AR2536" s="147"/>
      <c r="AS2536" s="209" t="s">
        <v>68</v>
      </c>
      <c r="AT2536" s="223" t="str">
        <f>MONTH(B2536)&amp;"/"&amp;YEAR(B2536)</f>
        <v>3/2026</v>
      </c>
      <c r="AU2536" s="223">
        <f>WEEKNUM(B2536)-WEEKNUM(EOMONTH(B2536,-1)+1)+1</f>
        <v>1</v>
      </c>
      <c r="AV2536" s="209" t="str">
        <f>MONTH(R2536)&amp;"/"&amp;YEAR(R2536)</f>
        <v>5/2026</v>
      </c>
      <c r="AW2536" s="209">
        <f>WEEKNUM(R2536)-WEEKNUM(EOMONTH(R2536,-1)+1)+1</f>
        <v>3</v>
      </c>
      <c r="AX2536" s="209">
        <f>IF(BB2536="S",IF(Q2536="1. Aceitou o programa",R2536-B2536,0),0)</f>
        <v>72</v>
      </c>
      <c r="AY2536" s="209">
        <f>IF(BB2536="S",IF(AND(S2536&lt;&gt;"",R2536&lt;&gt;""),S2536-R2536,0),0)</f>
        <v>0</v>
      </c>
      <c r="AZ2536" s="209">
        <f>IF(BB2536="S",IF(Q2536="1. Aceitou o programa",IF(OR(X2536="Não se Aplica",X2536=""),IF(OR(W2536="Não se Aplica",W2536=""),0,W2536-V2536),AVERAGE(X2536-W2536,W2536-V2536)),0),0)</f>
        <v>36</v>
      </c>
      <c r="BA2536" s="209">
        <f>IF(BB2536="S",IF(AND(Q2536="1. Aceitou o programa",AH2536="Realizada"),IFERROR(IF(AG2536="",0,AG2536-R2536),0),0),0)</f>
        <v>0</v>
      </c>
      <c r="BB2536" s="209" t="str">
        <f>_xlfn.XLOOKUP(U2536,'Lista Suspensa'!$AA$20:$AA$23,'Lista Suspensa'!$AB$20:$AB$23,"N/A")</f>
        <v>S</v>
      </c>
    </row>
    <row r="2537" spans="1:54" ht="12" customHeight="1">
      <c r="A2537" s="151" t="s">
        <v>54</v>
      </c>
      <c r="B2537" s="152">
        <v>46083</v>
      </c>
      <c r="C2537" s="153" t="s">
        <v>55</v>
      </c>
      <c r="D2537" s="153" t="s">
        <v>56</v>
      </c>
      <c r="E2537" s="244">
        <v>83327661</v>
      </c>
      <c r="F2537" s="144" t="s">
        <v>5121</v>
      </c>
      <c r="G2537" s="230"/>
      <c r="H2537" s="154">
        <v>34804</v>
      </c>
      <c r="I2537" s="153">
        <v>31</v>
      </c>
      <c r="J2537" s="148" t="s">
        <v>70</v>
      </c>
      <c r="K2537" s="153"/>
      <c r="L2537" s="153"/>
      <c r="M2537" s="153"/>
      <c r="N2537" s="153">
        <v>450</v>
      </c>
      <c r="O2537" s="155" t="s">
        <v>5122</v>
      </c>
      <c r="P2537" s="156" t="s">
        <v>71</v>
      </c>
      <c r="Q2537" s="157" t="s">
        <v>110</v>
      </c>
      <c r="R2537" s="158">
        <v>46155</v>
      </c>
      <c r="S2537" s="159"/>
      <c r="T2537" s="159" t="s">
        <v>62</v>
      </c>
      <c r="U2537" s="159" t="s">
        <v>111</v>
      </c>
      <c r="V2537" s="154">
        <v>46114</v>
      </c>
      <c r="W2537" s="154">
        <v>46150</v>
      </c>
      <c r="X2537" s="154"/>
      <c r="Y2537" s="160" t="s">
        <v>1679</v>
      </c>
      <c r="Z2537" s="160" t="s">
        <v>65</v>
      </c>
      <c r="AA2537" s="153"/>
      <c r="AB2537" s="153"/>
      <c r="AC2537" s="182" t="e">
        <f t="shared" si="80"/>
        <v>#DIV/0!</v>
      </c>
      <c r="AD2537" s="153" t="e">
        <f t="shared" si="81"/>
        <v>#DIV/0!</v>
      </c>
      <c r="AE2537" s="233" t="s">
        <v>66</v>
      </c>
      <c r="AF2537" s="153"/>
      <c r="AG2537" s="159"/>
      <c r="AH2537" s="153"/>
      <c r="AI2537" s="161"/>
      <c r="AJ2537" s="153"/>
      <c r="AK2537" s="153"/>
      <c r="AL2537" s="207"/>
      <c r="AM2537" s="207"/>
      <c r="AN2537" s="207"/>
      <c r="AO2537" s="207" t="str">
        <f ca="1">IF(R2537="","",IF(R2537&gt;TODAY(),"0 meses",DATEDIF(R2537,TODAY(),"m") &amp; " meses"))</f>
        <v>0 meses</v>
      </c>
      <c r="AP2537" s="147" t="s">
        <v>4751</v>
      </c>
      <c r="AQ2537" s="147" t="s">
        <v>67</v>
      </c>
      <c r="AR2537" s="147"/>
      <c r="AS2537" s="209" t="s">
        <v>68</v>
      </c>
      <c r="AT2537" s="223" t="str">
        <f>MONTH(B2537)&amp;"/"&amp;YEAR(B2537)</f>
        <v>3/2026</v>
      </c>
      <c r="AU2537" s="223">
        <f>WEEKNUM(B2537)-WEEKNUM(EOMONTH(B2537,-1)+1)+1</f>
        <v>1</v>
      </c>
      <c r="AV2537" s="209" t="str">
        <f>MONTH(R2537)&amp;"/"&amp;YEAR(R2537)</f>
        <v>5/2026</v>
      </c>
      <c r="AW2537" s="209">
        <f>WEEKNUM(R2537)-WEEKNUM(EOMONTH(R2537,-1)+1)+1</f>
        <v>3</v>
      </c>
      <c r="AX2537" s="209">
        <f>IF(BB2537="S",IF(Q2537="1. Aceitou o programa",R2537-B2537,0),0)</f>
        <v>72</v>
      </c>
      <c r="AY2537" s="209">
        <f>IF(BB2537="S",IF(AND(S2537&lt;&gt;"",R2537&lt;&gt;""),S2537-R2537,0),0)</f>
        <v>0</v>
      </c>
      <c r="AZ2537" s="209">
        <f>IF(BB2537="S",IF(Q2537="1. Aceitou o programa",IF(OR(X2537="Não se Aplica",X2537=""),IF(OR(W2537="Não se Aplica",W2537=""),0,W2537-V2537),AVERAGE(X2537-W2537,W2537-V2537)),0),0)</f>
        <v>36</v>
      </c>
      <c r="BA2537" s="209">
        <f>IF(BB2537="S",IF(AND(Q2537="1. Aceitou o programa",AH2537="Realizada"),IFERROR(IF(AG2537="",0,AG2537-R2537),0),0),0)</f>
        <v>0</v>
      </c>
      <c r="BB2537" s="209" t="str">
        <f>_xlfn.XLOOKUP(U2537,'Lista Suspensa'!$AA$20:$AA$23,'Lista Suspensa'!$AB$20:$AB$23,"N/A")</f>
        <v>S</v>
      </c>
    </row>
    <row r="2538" spans="1:54" ht="12" customHeight="1">
      <c r="A2538" s="151" t="s">
        <v>54</v>
      </c>
      <c r="B2538" s="152">
        <v>46083</v>
      </c>
      <c r="C2538" s="153" t="s">
        <v>55</v>
      </c>
      <c r="D2538" s="153" t="s">
        <v>56</v>
      </c>
      <c r="E2538" s="244">
        <v>84133114</v>
      </c>
      <c r="F2538" s="144" t="s">
        <v>5123</v>
      </c>
      <c r="G2538" s="230"/>
      <c r="H2538" s="154">
        <v>35077</v>
      </c>
      <c r="I2538" s="153">
        <v>30</v>
      </c>
      <c r="J2538" s="148" t="s">
        <v>70</v>
      </c>
      <c r="K2538" s="153"/>
      <c r="L2538" s="153"/>
      <c r="M2538" s="153"/>
      <c r="N2538" s="153">
        <v>200</v>
      </c>
      <c r="O2538" s="155" t="s">
        <v>5124</v>
      </c>
      <c r="P2538" s="156" t="s">
        <v>2077</v>
      </c>
      <c r="Q2538" s="157" t="s">
        <v>110</v>
      </c>
      <c r="R2538" s="158">
        <v>46155</v>
      </c>
      <c r="S2538" s="159"/>
      <c r="T2538" s="159" t="s">
        <v>62</v>
      </c>
      <c r="U2538" s="159" t="s">
        <v>111</v>
      </c>
      <c r="V2538" s="154">
        <v>46112</v>
      </c>
      <c r="W2538" s="154">
        <v>46150</v>
      </c>
      <c r="X2538" s="154"/>
      <c r="Y2538" s="160">
        <v>46111</v>
      </c>
      <c r="Z2538" s="160" t="s">
        <v>65</v>
      </c>
      <c r="AA2538" s="153"/>
      <c r="AB2538" s="153"/>
      <c r="AC2538" s="182" t="e">
        <f t="shared" si="80"/>
        <v>#DIV/0!</v>
      </c>
      <c r="AD2538" s="153" t="e">
        <f t="shared" si="81"/>
        <v>#DIV/0!</v>
      </c>
      <c r="AE2538" s="233" t="s">
        <v>66</v>
      </c>
      <c r="AF2538" s="153"/>
      <c r="AG2538" s="159"/>
      <c r="AH2538" s="153"/>
      <c r="AI2538" s="161"/>
      <c r="AJ2538" s="153"/>
      <c r="AK2538" s="153"/>
      <c r="AL2538" s="207"/>
      <c r="AM2538" s="207"/>
      <c r="AN2538" s="207"/>
      <c r="AO2538" s="207" t="str">
        <f ca="1">IF(R2538="","",IF(R2538&gt;TODAY(),"0 meses",DATEDIF(R2538,TODAY(),"m") &amp; " meses"))</f>
        <v>0 meses</v>
      </c>
      <c r="AP2538" s="147" t="s">
        <v>4751</v>
      </c>
      <c r="AQ2538" s="147" t="s">
        <v>67</v>
      </c>
      <c r="AR2538" s="147"/>
      <c r="AS2538" s="209" t="s">
        <v>68</v>
      </c>
      <c r="AT2538" s="223" t="str">
        <f>MONTH(B2538)&amp;"/"&amp;YEAR(B2538)</f>
        <v>3/2026</v>
      </c>
      <c r="AU2538" s="223">
        <f>WEEKNUM(B2538)-WEEKNUM(EOMONTH(B2538,-1)+1)+1</f>
        <v>1</v>
      </c>
      <c r="AV2538" s="209" t="str">
        <f>MONTH(R2538)&amp;"/"&amp;YEAR(R2538)</f>
        <v>5/2026</v>
      </c>
      <c r="AW2538" s="209">
        <f>WEEKNUM(R2538)-WEEKNUM(EOMONTH(R2538,-1)+1)+1</f>
        <v>3</v>
      </c>
      <c r="AX2538" s="209">
        <f>IF(BB2538="S",IF(Q2538="1. Aceitou o programa",R2538-B2538,0),0)</f>
        <v>72</v>
      </c>
      <c r="AY2538" s="209">
        <f>IF(BB2538="S",IF(AND(S2538&lt;&gt;"",R2538&lt;&gt;""),S2538-R2538,0),0)</f>
        <v>0</v>
      </c>
      <c r="AZ2538" s="209">
        <f>IF(BB2538="S",IF(Q2538="1. Aceitou o programa",IF(OR(X2538="Não se Aplica",X2538=""),IF(OR(W2538="Não se Aplica",W2538=""),0,W2538-V2538),AVERAGE(X2538-W2538,W2538-V2538)),0),0)</f>
        <v>38</v>
      </c>
      <c r="BA2538" s="209">
        <f>IF(BB2538="S",IF(AND(Q2538="1. Aceitou o programa",AH2538="Realizada"),IFERROR(IF(AG2538="",0,AG2538-R2538),0),0),0)</f>
        <v>0</v>
      </c>
      <c r="BB2538" s="209" t="str">
        <f>_xlfn.XLOOKUP(U2538,'Lista Suspensa'!$AA$20:$AA$23,'Lista Suspensa'!$AB$20:$AB$23,"N/A")</f>
        <v>S</v>
      </c>
    </row>
    <row r="2539" spans="1:54" ht="12" customHeight="1">
      <c r="A2539" s="151" t="s">
        <v>54</v>
      </c>
      <c r="B2539" s="152">
        <v>46083</v>
      </c>
      <c r="C2539" s="153" t="s">
        <v>55</v>
      </c>
      <c r="D2539" s="153" t="s">
        <v>56</v>
      </c>
      <c r="E2539" s="244">
        <v>83729146</v>
      </c>
      <c r="F2539" s="144" t="s">
        <v>5125</v>
      </c>
      <c r="G2539" s="230"/>
      <c r="H2539" s="154">
        <v>35348</v>
      </c>
      <c r="I2539" s="153">
        <v>29</v>
      </c>
      <c r="J2539" s="148" t="s">
        <v>70</v>
      </c>
      <c r="K2539" s="153"/>
      <c r="L2539" s="153"/>
      <c r="M2539" s="153"/>
      <c r="N2539" s="153">
        <v>60</v>
      </c>
      <c r="O2539" s="155" t="s">
        <v>5126</v>
      </c>
      <c r="P2539" s="156" t="s">
        <v>60</v>
      </c>
      <c r="Q2539" s="157" t="s">
        <v>110</v>
      </c>
      <c r="R2539" s="158">
        <v>46155</v>
      </c>
      <c r="S2539" s="159"/>
      <c r="T2539" s="159" t="s">
        <v>62</v>
      </c>
      <c r="U2539" s="159" t="s">
        <v>111</v>
      </c>
      <c r="V2539" s="154">
        <v>46114</v>
      </c>
      <c r="W2539" s="154">
        <v>46150</v>
      </c>
      <c r="X2539" s="154"/>
      <c r="Y2539" s="160" t="s">
        <v>5127</v>
      </c>
      <c r="Z2539" s="160" t="s">
        <v>65</v>
      </c>
      <c r="AA2539" s="153"/>
      <c r="AB2539" s="153"/>
      <c r="AC2539" s="182" t="e">
        <f t="shared" si="80"/>
        <v>#DIV/0!</v>
      </c>
      <c r="AD2539" s="153" t="e">
        <f t="shared" si="81"/>
        <v>#DIV/0!</v>
      </c>
      <c r="AE2539" s="233" t="s">
        <v>66</v>
      </c>
      <c r="AF2539" s="153"/>
      <c r="AG2539" s="159"/>
      <c r="AH2539" s="153"/>
      <c r="AI2539" s="161"/>
      <c r="AJ2539" s="153"/>
      <c r="AK2539" s="153"/>
      <c r="AL2539" s="207"/>
      <c r="AM2539" s="207"/>
      <c r="AN2539" s="207"/>
      <c r="AO2539" s="207" t="str">
        <f ca="1">IF(R2539="","",IF(R2539&gt;TODAY(),"0 meses",DATEDIF(R2539,TODAY(),"m") &amp; " meses"))</f>
        <v>0 meses</v>
      </c>
      <c r="AP2539" s="147" t="s">
        <v>4751</v>
      </c>
      <c r="AQ2539" s="147" t="s">
        <v>67</v>
      </c>
      <c r="AR2539" s="147"/>
      <c r="AS2539" s="209" t="s">
        <v>68</v>
      </c>
      <c r="AT2539" s="223" t="str">
        <f>MONTH(B2539)&amp;"/"&amp;YEAR(B2539)</f>
        <v>3/2026</v>
      </c>
      <c r="AU2539" s="223">
        <f>WEEKNUM(B2539)-WEEKNUM(EOMONTH(B2539,-1)+1)+1</f>
        <v>1</v>
      </c>
      <c r="AV2539" s="209" t="str">
        <f>MONTH(R2539)&amp;"/"&amp;YEAR(R2539)</f>
        <v>5/2026</v>
      </c>
      <c r="AW2539" s="209">
        <f>WEEKNUM(R2539)-WEEKNUM(EOMONTH(R2539,-1)+1)+1</f>
        <v>3</v>
      </c>
      <c r="AX2539" s="209">
        <f>IF(BB2539="S",IF(Q2539="1. Aceitou o programa",R2539-B2539,0),0)</f>
        <v>72</v>
      </c>
      <c r="AY2539" s="209">
        <f>IF(BB2539="S",IF(AND(S2539&lt;&gt;"",R2539&lt;&gt;""),S2539-R2539,0),0)</f>
        <v>0</v>
      </c>
      <c r="AZ2539" s="209">
        <f>IF(BB2539="S",IF(Q2539="1. Aceitou o programa",IF(OR(X2539="Não se Aplica",X2539=""),IF(OR(W2539="Não se Aplica",W2539=""),0,W2539-V2539),AVERAGE(X2539-W2539,W2539-V2539)),0),0)</f>
        <v>36</v>
      </c>
      <c r="BA2539" s="209">
        <f>IF(BB2539="S",IF(AND(Q2539="1. Aceitou o programa",AH2539="Realizada"),IFERROR(IF(AG2539="",0,AG2539-R2539),0),0),0)</f>
        <v>0</v>
      </c>
      <c r="BB2539" s="209" t="str">
        <f>_xlfn.XLOOKUP(U2539,'Lista Suspensa'!$AA$20:$AA$23,'Lista Suspensa'!$AB$20:$AB$23,"N/A")</f>
        <v>S</v>
      </c>
    </row>
    <row r="2540" spans="1:54" ht="12" customHeight="1">
      <c r="A2540" s="151" t="s">
        <v>54</v>
      </c>
      <c r="B2540" s="152">
        <v>46083</v>
      </c>
      <c r="C2540" s="153" t="s">
        <v>55</v>
      </c>
      <c r="D2540" s="153" t="s">
        <v>56</v>
      </c>
      <c r="E2540" s="244">
        <v>82345401</v>
      </c>
      <c r="F2540" s="144" t="s">
        <v>5128</v>
      </c>
      <c r="G2540" s="230"/>
      <c r="H2540" s="154">
        <v>35515</v>
      </c>
      <c r="I2540" s="153">
        <v>29</v>
      </c>
      <c r="J2540" s="148" t="s">
        <v>70</v>
      </c>
      <c r="K2540" s="153"/>
      <c r="L2540" s="153"/>
      <c r="M2540" s="153"/>
      <c r="N2540" s="153">
        <v>60</v>
      </c>
      <c r="O2540" s="155">
        <v>21985098469</v>
      </c>
      <c r="P2540" s="156" t="s">
        <v>60</v>
      </c>
      <c r="Q2540" s="157" t="s">
        <v>110</v>
      </c>
      <c r="R2540" s="158">
        <v>46155</v>
      </c>
      <c r="S2540" s="159"/>
      <c r="T2540" s="159" t="s">
        <v>62</v>
      </c>
      <c r="U2540" s="159" t="s">
        <v>111</v>
      </c>
      <c r="V2540" s="154">
        <v>46118</v>
      </c>
      <c r="W2540" s="154">
        <v>46150</v>
      </c>
      <c r="X2540" s="154"/>
      <c r="Y2540" s="160" t="s">
        <v>64</v>
      </c>
      <c r="Z2540" s="160" t="s">
        <v>65</v>
      </c>
      <c r="AA2540" s="153"/>
      <c r="AB2540" s="153"/>
      <c r="AC2540" s="182" t="e">
        <f t="shared" si="80"/>
        <v>#DIV/0!</v>
      </c>
      <c r="AD2540" s="153" t="e">
        <f t="shared" si="81"/>
        <v>#DIV/0!</v>
      </c>
      <c r="AE2540" s="233" t="s">
        <v>66</v>
      </c>
      <c r="AF2540" s="153"/>
      <c r="AG2540" s="159"/>
      <c r="AH2540" s="153"/>
      <c r="AI2540" s="161"/>
      <c r="AJ2540" s="153"/>
      <c r="AK2540" s="153"/>
      <c r="AL2540" s="207"/>
      <c r="AM2540" s="207"/>
      <c r="AN2540" s="207"/>
      <c r="AO2540" s="207" t="str">
        <f ca="1">IF(R2540="","",IF(R2540&gt;TODAY(),"0 meses",DATEDIF(R2540,TODAY(),"m") &amp; " meses"))</f>
        <v>0 meses</v>
      </c>
      <c r="AP2540" s="147" t="s">
        <v>4751</v>
      </c>
      <c r="AQ2540" s="147" t="s">
        <v>67</v>
      </c>
      <c r="AR2540" s="147"/>
      <c r="AS2540" s="209" t="s">
        <v>68</v>
      </c>
      <c r="AT2540" s="223" t="str">
        <f>MONTH(B2540)&amp;"/"&amp;YEAR(B2540)</f>
        <v>3/2026</v>
      </c>
      <c r="AU2540" s="223">
        <f>WEEKNUM(B2540)-WEEKNUM(EOMONTH(B2540,-1)+1)+1</f>
        <v>1</v>
      </c>
      <c r="AV2540" s="209" t="str">
        <f>MONTH(R2540)&amp;"/"&amp;YEAR(R2540)</f>
        <v>5/2026</v>
      </c>
      <c r="AW2540" s="209">
        <f>WEEKNUM(R2540)-WEEKNUM(EOMONTH(R2540,-1)+1)+1</f>
        <v>3</v>
      </c>
      <c r="AX2540" s="209">
        <f>IF(BB2540="S",IF(Q2540="1. Aceitou o programa",R2540-B2540,0),0)</f>
        <v>72</v>
      </c>
      <c r="AY2540" s="209">
        <f>IF(BB2540="S",IF(AND(S2540&lt;&gt;"",R2540&lt;&gt;""),S2540-R2540,0),0)</f>
        <v>0</v>
      </c>
      <c r="AZ2540" s="209">
        <f>IF(BB2540="S",IF(Q2540="1. Aceitou o programa",IF(OR(X2540="Não se Aplica",X2540=""),IF(OR(W2540="Não se Aplica",W2540=""),0,W2540-V2540),AVERAGE(X2540-W2540,W2540-V2540)),0),0)</f>
        <v>32</v>
      </c>
      <c r="BA2540" s="209">
        <f>IF(BB2540="S",IF(AND(Q2540="1. Aceitou o programa",AH2540="Realizada"),IFERROR(IF(AG2540="",0,AG2540-R2540),0),0),0)</f>
        <v>0</v>
      </c>
      <c r="BB2540" s="209" t="str">
        <f>_xlfn.XLOOKUP(U2540,'Lista Suspensa'!$AA$20:$AA$23,'Lista Suspensa'!$AB$20:$AB$23,"N/A")</f>
        <v>S</v>
      </c>
    </row>
    <row r="2541" spans="1:54" ht="12" customHeight="1">
      <c r="A2541" s="151" t="s">
        <v>54</v>
      </c>
      <c r="B2541" s="152">
        <v>46083</v>
      </c>
      <c r="C2541" s="153" t="s">
        <v>55</v>
      </c>
      <c r="D2541" s="153" t="s">
        <v>56</v>
      </c>
      <c r="E2541" s="244">
        <v>85304560</v>
      </c>
      <c r="F2541" s="144" t="s">
        <v>5129</v>
      </c>
      <c r="G2541" s="230"/>
      <c r="H2541" s="154">
        <v>35642</v>
      </c>
      <c r="I2541" s="153">
        <v>28</v>
      </c>
      <c r="J2541" s="148" t="s">
        <v>70</v>
      </c>
      <c r="K2541" s="153"/>
      <c r="L2541" s="153"/>
      <c r="M2541" s="153"/>
      <c r="N2541" s="153">
        <v>80</v>
      </c>
      <c r="O2541" s="155" t="s">
        <v>5130</v>
      </c>
      <c r="P2541" s="156" t="s">
        <v>2254</v>
      </c>
      <c r="Q2541" s="157" t="s">
        <v>110</v>
      </c>
      <c r="R2541" s="158">
        <v>46155</v>
      </c>
      <c r="S2541" s="159"/>
      <c r="T2541" s="159" t="s">
        <v>62</v>
      </c>
      <c r="U2541" s="159" t="s">
        <v>111</v>
      </c>
      <c r="V2541" s="154">
        <v>46114</v>
      </c>
      <c r="W2541" s="154">
        <v>46150</v>
      </c>
      <c r="X2541" s="154"/>
      <c r="Y2541" s="160" t="s">
        <v>5131</v>
      </c>
      <c r="Z2541" s="160" t="s">
        <v>65</v>
      </c>
      <c r="AA2541" s="153"/>
      <c r="AB2541" s="153"/>
      <c r="AC2541" s="182" t="e">
        <f t="shared" si="80"/>
        <v>#DIV/0!</v>
      </c>
      <c r="AD2541" s="153" t="e">
        <f t="shared" si="81"/>
        <v>#DIV/0!</v>
      </c>
      <c r="AE2541" s="233" t="s">
        <v>66</v>
      </c>
      <c r="AF2541" s="153"/>
      <c r="AG2541" s="159"/>
      <c r="AH2541" s="153"/>
      <c r="AI2541" s="161"/>
      <c r="AJ2541" s="153"/>
      <c r="AK2541" s="153"/>
      <c r="AL2541" s="207"/>
      <c r="AM2541" s="207"/>
      <c r="AN2541" s="207"/>
      <c r="AO2541" s="207" t="str">
        <f ca="1">IF(R2541="","",IF(R2541&gt;TODAY(),"0 meses",DATEDIF(R2541,TODAY(),"m") &amp; " meses"))</f>
        <v>0 meses</v>
      </c>
      <c r="AP2541" s="147" t="s">
        <v>4751</v>
      </c>
      <c r="AQ2541" s="147" t="s">
        <v>67</v>
      </c>
      <c r="AR2541" s="147"/>
      <c r="AS2541" s="209" t="s">
        <v>68</v>
      </c>
      <c r="AT2541" s="223" t="str">
        <f>MONTH(B2541)&amp;"/"&amp;YEAR(B2541)</f>
        <v>3/2026</v>
      </c>
      <c r="AU2541" s="223">
        <f>WEEKNUM(B2541)-WEEKNUM(EOMONTH(B2541,-1)+1)+1</f>
        <v>1</v>
      </c>
      <c r="AV2541" s="209" t="str">
        <f>MONTH(R2541)&amp;"/"&amp;YEAR(R2541)</f>
        <v>5/2026</v>
      </c>
      <c r="AW2541" s="209">
        <f>WEEKNUM(R2541)-WEEKNUM(EOMONTH(R2541,-1)+1)+1</f>
        <v>3</v>
      </c>
      <c r="AX2541" s="209">
        <f>IF(BB2541="S",IF(Q2541="1. Aceitou o programa",R2541-B2541,0),0)</f>
        <v>72</v>
      </c>
      <c r="AY2541" s="209">
        <f>IF(BB2541="S",IF(AND(S2541&lt;&gt;"",R2541&lt;&gt;""),S2541-R2541,0),0)</f>
        <v>0</v>
      </c>
      <c r="AZ2541" s="209">
        <f>IF(BB2541="S",IF(Q2541="1. Aceitou o programa",IF(OR(X2541="Não se Aplica",X2541=""),IF(OR(W2541="Não se Aplica",W2541=""),0,W2541-V2541),AVERAGE(X2541-W2541,W2541-V2541)),0),0)</f>
        <v>36</v>
      </c>
      <c r="BA2541" s="209">
        <f>IF(BB2541="S",IF(AND(Q2541="1. Aceitou o programa",AH2541="Realizada"),IFERROR(IF(AG2541="",0,AG2541-R2541),0),0),0)</f>
        <v>0</v>
      </c>
      <c r="BB2541" s="209" t="str">
        <f>_xlfn.XLOOKUP(U2541,'Lista Suspensa'!$AA$20:$AA$23,'Lista Suspensa'!$AB$20:$AB$23,"N/A")</f>
        <v>S</v>
      </c>
    </row>
    <row r="2542" spans="1:54" ht="12" customHeight="1">
      <c r="A2542" s="151" t="s">
        <v>54</v>
      </c>
      <c r="B2542" s="152">
        <v>46083</v>
      </c>
      <c r="C2542" s="153" t="s">
        <v>55</v>
      </c>
      <c r="D2542" s="153" t="s">
        <v>56</v>
      </c>
      <c r="E2542" s="244">
        <v>86206674</v>
      </c>
      <c r="F2542" s="144" t="s">
        <v>5132</v>
      </c>
      <c r="G2542" s="230"/>
      <c r="H2542" s="154">
        <v>35914</v>
      </c>
      <c r="I2542" s="153">
        <v>28</v>
      </c>
      <c r="J2542" s="148" t="s">
        <v>70</v>
      </c>
      <c r="K2542" s="153"/>
      <c r="L2542" s="153"/>
      <c r="M2542" s="153"/>
      <c r="N2542" s="153">
        <v>60</v>
      </c>
      <c r="O2542" s="155" t="s">
        <v>5133</v>
      </c>
      <c r="P2542" s="156" t="s">
        <v>60</v>
      </c>
      <c r="Q2542" s="157" t="s">
        <v>110</v>
      </c>
      <c r="R2542" s="158">
        <v>46155</v>
      </c>
      <c r="S2542" s="159"/>
      <c r="T2542" s="159" t="s">
        <v>62</v>
      </c>
      <c r="U2542" s="159" t="s">
        <v>111</v>
      </c>
      <c r="V2542" s="154">
        <v>46114</v>
      </c>
      <c r="W2542" s="154">
        <v>46150</v>
      </c>
      <c r="X2542" s="154"/>
      <c r="Y2542" s="160" t="s">
        <v>5134</v>
      </c>
      <c r="Z2542" s="160" t="s">
        <v>65</v>
      </c>
      <c r="AA2542" s="153"/>
      <c r="AB2542" s="153"/>
      <c r="AC2542" s="182" t="e">
        <f t="shared" si="80"/>
        <v>#DIV/0!</v>
      </c>
      <c r="AD2542" s="153" t="e">
        <f t="shared" si="81"/>
        <v>#DIV/0!</v>
      </c>
      <c r="AE2542" s="233" t="s">
        <v>66</v>
      </c>
      <c r="AF2542" s="153"/>
      <c r="AG2542" s="159"/>
      <c r="AH2542" s="153"/>
      <c r="AI2542" s="161"/>
      <c r="AJ2542" s="153"/>
      <c r="AK2542" s="153"/>
      <c r="AL2542" s="207"/>
      <c r="AM2542" s="207"/>
      <c r="AN2542" s="207"/>
      <c r="AO2542" s="207" t="str">
        <f ca="1">IF(R2542="","",IF(R2542&gt;TODAY(),"0 meses",DATEDIF(R2542,TODAY(),"m") &amp; " meses"))</f>
        <v>0 meses</v>
      </c>
      <c r="AP2542" s="147" t="s">
        <v>4751</v>
      </c>
      <c r="AQ2542" s="147" t="s">
        <v>67</v>
      </c>
      <c r="AR2542" s="147"/>
      <c r="AS2542" s="209" t="s">
        <v>68</v>
      </c>
      <c r="AT2542" s="223" t="str">
        <f>MONTH(B2542)&amp;"/"&amp;YEAR(B2542)</f>
        <v>3/2026</v>
      </c>
      <c r="AU2542" s="223">
        <f>WEEKNUM(B2542)-WEEKNUM(EOMONTH(B2542,-1)+1)+1</f>
        <v>1</v>
      </c>
      <c r="AV2542" s="209" t="str">
        <f>MONTH(R2542)&amp;"/"&amp;YEAR(R2542)</f>
        <v>5/2026</v>
      </c>
      <c r="AW2542" s="209">
        <f>WEEKNUM(R2542)-WEEKNUM(EOMONTH(R2542,-1)+1)+1</f>
        <v>3</v>
      </c>
      <c r="AX2542" s="209">
        <f>IF(BB2542="S",IF(Q2542="1. Aceitou o programa",R2542-B2542,0),0)</f>
        <v>72</v>
      </c>
      <c r="AY2542" s="209">
        <f>IF(BB2542="S",IF(AND(S2542&lt;&gt;"",R2542&lt;&gt;""),S2542-R2542,0),0)</f>
        <v>0</v>
      </c>
      <c r="AZ2542" s="209">
        <f>IF(BB2542="S",IF(Q2542="1. Aceitou o programa",IF(OR(X2542="Não se Aplica",X2542=""),IF(OR(W2542="Não se Aplica",W2542=""),0,W2542-V2542),AVERAGE(X2542-W2542,W2542-V2542)),0),0)</f>
        <v>36</v>
      </c>
      <c r="BA2542" s="209">
        <f>IF(BB2542="S",IF(AND(Q2542="1. Aceitou o programa",AH2542="Realizada"),IFERROR(IF(AG2542="",0,AG2542-R2542),0),0),0)</f>
        <v>0</v>
      </c>
      <c r="BB2542" s="209" t="str">
        <f>_xlfn.XLOOKUP(U2542,'Lista Suspensa'!$AA$20:$AA$23,'Lista Suspensa'!$AB$20:$AB$23,"N/A")</f>
        <v>S</v>
      </c>
    </row>
    <row r="2543" spans="1:54" ht="12" customHeight="1">
      <c r="A2543" s="151" t="s">
        <v>54</v>
      </c>
      <c r="B2543" s="152">
        <v>46083</v>
      </c>
      <c r="C2543" s="153" t="s">
        <v>55</v>
      </c>
      <c r="D2543" s="153" t="s">
        <v>56</v>
      </c>
      <c r="E2543" s="244">
        <v>84262012</v>
      </c>
      <c r="F2543" s="144" t="s">
        <v>5135</v>
      </c>
      <c r="G2543" s="230"/>
      <c r="H2543" s="154">
        <v>36164</v>
      </c>
      <c r="I2543" s="153">
        <v>27</v>
      </c>
      <c r="J2543" s="148" t="s">
        <v>58</v>
      </c>
      <c r="K2543" s="153"/>
      <c r="L2543" s="153"/>
      <c r="M2543" s="153"/>
      <c r="N2543" s="153">
        <v>60</v>
      </c>
      <c r="O2543" s="155" t="s">
        <v>5136</v>
      </c>
      <c r="P2543" s="156" t="s">
        <v>60</v>
      </c>
      <c r="Q2543" s="157" t="s">
        <v>110</v>
      </c>
      <c r="R2543" s="158">
        <v>46155</v>
      </c>
      <c r="S2543" s="159"/>
      <c r="T2543" s="159" t="s">
        <v>62</v>
      </c>
      <c r="U2543" s="159" t="s">
        <v>111</v>
      </c>
      <c r="V2543" s="154">
        <v>46114</v>
      </c>
      <c r="W2543" s="154">
        <v>46150</v>
      </c>
      <c r="X2543" s="154"/>
      <c r="Y2543" s="160" t="s">
        <v>4461</v>
      </c>
      <c r="Z2543" s="160" t="s">
        <v>65</v>
      </c>
      <c r="AA2543" s="153"/>
      <c r="AB2543" s="153"/>
      <c r="AC2543" s="182" t="e">
        <f t="shared" si="80"/>
        <v>#DIV/0!</v>
      </c>
      <c r="AD2543" s="153" t="e">
        <f t="shared" si="81"/>
        <v>#DIV/0!</v>
      </c>
      <c r="AE2543" s="233" t="s">
        <v>66</v>
      </c>
      <c r="AF2543" s="153"/>
      <c r="AG2543" s="159"/>
      <c r="AH2543" s="153"/>
      <c r="AI2543" s="161"/>
      <c r="AJ2543" s="153"/>
      <c r="AK2543" s="153"/>
      <c r="AL2543" s="207"/>
      <c r="AM2543" s="207"/>
      <c r="AN2543" s="207"/>
      <c r="AO2543" s="207" t="str">
        <f ca="1">IF(R2543="","",IF(R2543&gt;TODAY(),"0 meses",DATEDIF(R2543,TODAY(),"m") &amp; " meses"))</f>
        <v>0 meses</v>
      </c>
      <c r="AP2543" s="147" t="s">
        <v>4751</v>
      </c>
      <c r="AQ2543" s="147" t="s">
        <v>67</v>
      </c>
      <c r="AR2543" s="147"/>
      <c r="AS2543" s="209" t="s">
        <v>68</v>
      </c>
      <c r="AT2543" s="223" t="str">
        <f>MONTH(B2543)&amp;"/"&amp;YEAR(B2543)</f>
        <v>3/2026</v>
      </c>
      <c r="AU2543" s="223">
        <f>WEEKNUM(B2543)-WEEKNUM(EOMONTH(B2543,-1)+1)+1</f>
        <v>1</v>
      </c>
      <c r="AV2543" s="209" t="str">
        <f>MONTH(R2543)&amp;"/"&amp;YEAR(R2543)</f>
        <v>5/2026</v>
      </c>
      <c r="AW2543" s="209">
        <f>WEEKNUM(R2543)-WEEKNUM(EOMONTH(R2543,-1)+1)+1</f>
        <v>3</v>
      </c>
      <c r="AX2543" s="209">
        <f>IF(BB2543="S",IF(Q2543="1. Aceitou o programa",R2543-B2543,0),0)</f>
        <v>72</v>
      </c>
      <c r="AY2543" s="209">
        <f>IF(BB2543="S",IF(AND(S2543&lt;&gt;"",R2543&lt;&gt;""),S2543-R2543,0),0)</f>
        <v>0</v>
      </c>
      <c r="AZ2543" s="209">
        <f>IF(BB2543="S",IF(Q2543="1. Aceitou o programa",IF(OR(X2543="Não se Aplica",X2543=""),IF(OR(W2543="Não se Aplica",W2543=""),0,W2543-V2543),AVERAGE(X2543-W2543,W2543-V2543)),0),0)</f>
        <v>36</v>
      </c>
      <c r="BA2543" s="209">
        <f>IF(BB2543="S",IF(AND(Q2543="1. Aceitou o programa",AH2543="Realizada"),IFERROR(IF(AG2543="",0,AG2543-R2543),0),0),0)</f>
        <v>0</v>
      </c>
      <c r="BB2543" s="209" t="str">
        <f>_xlfn.XLOOKUP(U2543,'Lista Suspensa'!$AA$20:$AA$23,'Lista Suspensa'!$AB$20:$AB$23,"N/A")</f>
        <v>S</v>
      </c>
    </row>
    <row r="2544" spans="1:54" ht="12" customHeight="1">
      <c r="A2544" s="151" t="s">
        <v>54</v>
      </c>
      <c r="B2544" s="152">
        <v>46083</v>
      </c>
      <c r="C2544" s="153" t="s">
        <v>55</v>
      </c>
      <c r="D2544" s="153" t="s">
        <v>56</v>
      </c>
      <c r="E2544" s="244">
        <v>86323067</v>
      </c>
      <c r="F2544" s="144" t="s">
        <v>5137</v>
      </c>
      <c r="G2544" s="230"/>
      <c r="H2544" s="154">
        <v>36839</v>
      </c>
      <c r="I2544" s="153">
        <v>25</v>
      </c>
      <c r="J2544" s="148" t="s">
        <v>70</v>
      </c>
      <c r="K2544" s="153"/>
      <c r="L2544" s="153"/>
      <c r="M2544" s="153"/>
      <c r="N2544" s="153">
        <v>450</v>
      </c>
      <c r="O2544" s="155" t="s">
        <v>5138</v>
      </c>
      <c r="P2544" s="156" t="s">
        <v>60</v>
      </c>
      <c r="Q2544" s="157" t="s">
        <v>110</v>
      </c>
      <c r="R2544" s="158">
        <v>46155</v>
      </c>
      <c r="S2544" s="159"/>
      <c r="T2544" s="159" t="s">
        <v>62</v>
      </c>
      <c r="U2544" s="159" t="s">
        <v>111</v>
      </c>
      <c r="V2544" s="154">
        <v>46114</v>
      </c>
      <c r="W2544" s="154">
        <v>46150</v>
      </c>
      <c r="X2544" s="154"/>
      <c r="Y2544" s="160" t="s">
        <v>4800</v>
      </c>
      <c r="Z2544" s="160" t="s">
        <v>65</v>
      </c>
      <c r="AA2544" s="153"/>
      <c r="AB2544" s="153"/>
      <c r="AC2544" s="182" t="e">
        <f t="shared" si="80"/>
        <v>#DIV/0!</v>
      </c>
      <c r="AD2544" s="153" t="e">
        <f t="shared" si="81"/>
        <v>#DIV/0!</v>
      </c>
      <c r="AE2544" s="233" t="s">
        <v>66</v>
      </c>
      <c r="AF2544" s="153"/>
      <c r="AG2544" s="159"/>
      <c r="AH2544" s="153"/>
      <c r="AI2544" s="161"/>
      <c r="AJ2544" s="153"/>
      <c r="AK2544" s="153"/>
      <c r="AL2544" s="207"/>
      <c r="AM2544" s="207"/>
      <c r="AN2544" s="207"/>
      <c r="AO2544" s="207" t="str">
        <f ca="1">IF(R2544="","",IF(R2544&gt;TODAY(),"0 meses",DATEDIF(R2544,TODAY(),"m") &amp; " meses"))</f>
        <v>0 meses</v>
      </c>
      <c r="AP2544" s="147" t="s">
        <v>4751</v>
      </c>
      <c r="AQ2544" s="147" t="s">
        <v>67</v>
      </c>
      <c r="AR2544" s="147"/>
      <c r="AS2544" s="209" t="s">
        <v>68</v>
      </c>
      <c r="AT2544" s="223" t="str">
        <f>MONTH(B2544)&amp;"/"&amp;YEAR(B2544)</f>
        <v>3/2026</v>
      </c>
      <c r="AU2544" s="223">
        <f>WEEKNUM(B2544)-WEEKNUM(EOMONTH(B2544,-1)+1)+1</f>
        <v>1</v>
      </c>
      <c r="AV2544" s="209" t="str">
        <f>MONTH(R2544)&amp;"/"&amp;YEAR(R2544)</f>
        <v>5/2026</v>
      </c>
      <c r="AW2544" s="209">
        <f>WEEKNUM(R2544)-WEEKNUM(EOMONTH(R2544,-1)+1)+1</f>
        <v>3</v>
      </c>
      <c r="AX2544" s="209">
        <f>IF(BB2544="S",IF(Q2544="1. Aceitou o programa",R2544-B2544,0),0)</f>
        <v>72</v>
      </c>
      <c r="AY2544" s="209">
        <f>IF(BB2544="S",IF(AND(S2544&lt;&gt;"",R2544&lt;&gt;""),S2544-R2544,0),0)</f>
        <v>0</v>
      </c>
      <c r="AZ2544" s="209">
        <f>IF(BB2544="S",IF(Q2544="1. Aceitou o programa",IF(OR(X2544="Não se Aplica",X2544=""),IF(OR(W2544="Não se Aplica",W2544=""),0,W2544-V2544),AVERAGE(X2544-W2544,W2544-V2544)),0),0)</f>
        <v>36</v>
      </c>
      <c r="BA2544" s="209">
        <f>IF(BB2544="S",IF(AND(Q2544="1. Aceitou o programa",AH2544="Realizada"),IFERROR(IF(AG2544="",0,AG2544-R2544),0),0),0)</f>
        <v>0</v>
      </c>
      <c r="BB2544" s="209" t="str">
        <f>_xlfn.XLOOKUP(U2544,'Lista Suspensa'!$AA$20:$AA$23,'Lista Suspensa'!$AB$20:$AB$23,"N/A")</f>
        <v>S</v>
      </c>
    </row>
    <row r="2545" spans="1:54" ht="12" customHeight="1">
      <c r="A2545" s="151" t="s">
        <v>54</v>
      </c>
      <c r="B2545" s="152">
        <v>46083</v>
      </c>
      <c r="C2545" s="153" t="s">
        <v>55</v>
      </c>
      <c r="D2545" s="153" t="s">
        <v>56</v>
      </c>
      <c r="E2545" s="244">
        <v>79762934</v>
      </c>
      <c r="F2545" s="144" t="s">
        <v>5139</v>
      </c>
      <c r="G2545" s="230"/>
      <c r="H2545" s="154">
        <v>37487</v>
      </c>
      <c r="I2545" s="153">
        <v>23</v>
      </c>
      <c r="J2545" s="148" t="s">
        <v>70</v>
      </c>
      <c r="K2545" s="153"/>
      <c r="L2545" s="153"/>
      <c r="M2545" s="153"/>
      <c r="N2545" s="153">
        <v>60</v>
      </c>
      <c r="O2545" s="155" t="s">
        <v>5140</v>
      </c>
      <c r="P2545" s="156" t="s">
        <v>71</v>
      </c>
      <c r="Q2545" s="157" t="s">
        <v>110</v>
      </c>
      <c r="R2545" s="158">
        <v>46155</v>
      </c>
      <c r="S2545" s="159"/>
      <c r="T2545" s="159" t="s">
        <v>62</v>
      </c>
      <c r="U2545" s="159" t="s">
        <v>111</v>
      </c>
      <c r="V2545" s="154">
        <v>46114</v>
      </c>
      <c r="W2545" s="154">
        <v>46150</v>
      </c>
      <c r="X2545" s="154"/>
      <c r="Y2545" s="160" t="s">
        <v>5141</v>
      </c>
      <c r="Z2545" s="160" t="s">
        <v>65</v>
      </c>
      <c r="AA2545" s="153"/>
      <c r="AB2545" s="153"/>
      <c r="AC2545" s="182" t="e">
        <f t="shared" si="80"/>
        <v>#DIV/0!</v>
      </c>
      <c r="AD2545" s="153" t="e">
        <f t="shared" si="81"/>
        <v>#DIV/0!</v>
      </c>
      <c r="AE2545" s="233" t="s">
        <v>66</v>
      </c>
      <c r="AF2545" s="153"/>
      <c r="AG2545" s="159"/>
      <c r="AH2545" s="153"/>
      <c r="AI2545" s="161"/>
      <c r="AJ2545" s="153"/>
      <c r="AK2545" s="153"/>
      <c r="AL2545" s="207"/>
      <c r="AM2545" s="207"/>
      <c r="AN2545" s="207"/>
      <c r="AO2545" s="207" t="str">
        <f ca="1">IF(R2545="","",IF(R2545&gt;TODAY(),"0 meses",DATEDIF(R2545,TODAY(),"m") &amp; " meses"))</f>
        <v>0 meses</v>
      </c>
      <c r="AP2545" s="147" t="s">
        <v>4751</v>
      </c>
      <c r="AQ2545" s="147" t="s">
        <v>67</v>
      </c>
      <c r="AR2545" s="147"/>
      <c r="AS2545" s="209" t="s">
        <v>68</v>
      </c>
      <c r="AT2545" s="223" t="str">
        <f>MONTH(B2545)&amp;"/"&amp;YEAR(B2545)</f>
        <v>3/2026</v>
      </c>
      <c r="AU2545" s="223">
        <f>WEEKNUM(B2545)-WEEKNUM(EOMONTH(B2545,-1)+1)+1</f>
        <v>1</v>
      </c>
      <c r="AV2545" s="209" t="str">
        <f>MONTH(R2545)&amp;"/"&amp;YEAR(R2545)</f>
        <v>5/2026</v>
      </c>
      <c r="AW2545" s="209">
        <f>WEEKNUM(R2545)-WEEKNUM(EOMONTH(R2545,-1)+1)+1</f>
        <v>3</v>
      </c>
      <c r="AX2545" s="209">
        <f>IF(BB2545="S",IF(Q2545="1. Aceitou o programa",R2545-B2545,0),0)</f>
        <v>72</v>
      </c>
      <c r="AY2545" s="209">
        <f>IF(BB2545="S",IF(AND(S2545&lt;&gt;"",R2545&lt;&gt;""),S2545-R2545,0),0)</f>
        <v>0</v>
      </c>
      <c r="AZ2545" s="209">
        <f>IF(BB2545="S",IF(Q2545="1. Aceitou o programa",IF(OR(X2545="Não se Aplica",X2545=""),IF(OR(W2545="Não se Aplica",W2545=""),0,W2545-V2545),AVERAGE(X2545-W2545,W2545-V2545)),0),0)</f>
        <v>36</v>
      </c>
      <c r="BA2545" s="209">
        <f>IF(BB2545="S",IF(AND(Q2545="1. Aceitou o programa",AH2545="Realizada"),IFERROR(IF(AG2545="",0,AG2545-R2545),0),0),0)</f>
        <v>0</v>
      </c>
      <c r="BB2545" s="209" t="str">
        <f>_xlfn.XLOOKUP(U2545,'Lista Suspensa'!$AA$20:$AA$23,'Lista Suspensa'!$AB$20:$AB$23,"N/A")</f>
        <v>S</v>
      </c>
    </row>
    <row r="2546" spans="1:54" ht="12" customHeight="1">
      <c r="A2546" s="151" t="s">
        <v>54</v>
      </c>
      <c r="B2546" s="152">
        <v>46083</v>
      </c>
      <c r="C2546" s="153" t="s">
        <v>55</v>
      </c>
      <c r="D2546" s="153" t="s">
        <v>56</v>
      </c>
      <c r="E2546" s="244">
        <v>83602670</v>
      </c>
      <c r="F2546" s="144" t="s">
        <v>5142</v>
      </c>
      <c r="G2546" s="230"/>
      <c r="H2546" s="154">
        <v>38186</v>
      </c>
      <c r="I2546" s="153">
        <v>21</v>
      </c>
      <c r="J2546" s="148" t="s">
        <v>58</v>
      </c>
      <c r="K2546" s="153"/>
      <c r="L2546" s="153"/>
      <c r="M2546" s="153"/>
      <c r="N2546" s="153">
        <v>60</v>
      </c>
      <c r="O2546" s="155" t="s">
        <v>5143</v>
      </c>
      <c r="P2546" s="156" t="s">
        <v>2077</v>
      </c>
      <c r="Q2546" s="157" t="s">
        <v>110</v>
      </c>
      <c r="R2546" s="158">
        <v>46155</v>
      </c>
      <c r="S2546" s="159"/>
      <c r="T2546" s="159" t="s">
        <v>62</v>
      </c>
      <c r="U2546" s="159" t="s">
        <v>111</v>
      </c>
      <c r="V2546" s="154">
        <v>46114</v>
      </c>
      <c r="W2546" s="154">
        <v>46150</v>
      </c>
      <c r="X2546" s="154"/>
      <c r="Y2546" s="160" t="s">
        <v>4461</v>
      </c>
      <c r="Z2546" s="160" t="s">
        <v>65</v>
      </c>
      <c r="AA2546" s="153"/>
      <c r="AB2546" s="153"/>
      <c r="AC2546" s="182" t="e">
        <f t="shared" si="80"/>
        <v>#DIV/0!</v>
      </c>
      <c r="AD2546" s="153" t="e">
        <f t="shared" si="81"/>
        <v>#DIV/0!</v>
      </c>
      <c r="AE2546" s="233" t="s">
        <v>66</v>
      </c>
      <c r="AF2546" s="153"/>
      <c r="AG2546" s="159"/>
      <c r="AH2546" s="153"/>
      <c r="AI2546" s="161"/>
      <c r="AJ2546" s="153"/>
      <c r="AK2546" s="153"/>
      <c r="AL2546" s="207"/>
      <c r="AM2546" s="207"/>
      <c r="AN2546" s="207"/>
      <c r="AO2546" s="207" t="str">
        <f ca="1">IF(R2546="","",IF(R2546&gt;TODAY(),"0 meses",DATEDIF(R2546,TODAY(),"m") &amp; " meses"))</f>
        <v>0 meses</v>
      </c>
      <c r="AP2546" s="147" t="s">
        <v>4751</v>
      </c>
      <c r="AQ2546" s="147" t="s">
        <v>67</v>
      </c>
      <c r="AR2546" s="147"/>
      <c r="AS2546" s="209" t="s">
        <v>68</v>
      </c>
      <c r="AT2546" s="223" t="str">
        <f>MONTH(B2546)&amp;"/"&amp;YEAR(B2546)</f>
        <v>3/2026</v>
      </c>
      <c r="AU2546" s="223">
        <f>WEEKNUM(B2546)-WEEKNUM(EOMONTH(B2546,-1)+1)+1</f>
        <v>1</v>
      </c>
      <c r="AV2546" s="209" t="str">
        <f>MONTH(R2546)&amp;"/"&amp;YEAR(R2546)</f>
        <v>5/2026</v>
      </c>
      <c r="AW2546" s="209">
        <f>WEEKNUM(R2546)-WEEKNUM(EOMONTH(R2546,-1)+1)+1</f>
        <v>3</v>
      </c>
      <c r="AX2546" s="209">
        <f>IF(BB2546="S",IF(Q2546="1. Aceitou o programa",R2546-B2546,0),0)</f>
        <v>72</v>
      </c>
      <c r="AY2546" s="209">
        <f>IF(BB2546="S",IF(AND(S2546&lt;&gt;"",R2546&lt;&gt;""),S2546-R2546,0),0)</f>
        <v>0</v>
      </c>
      <c r="AZ2546" s="209">
        <f>IF(BB2546="S",IF(Q2546="1. Aceitou o programa",IF(OR(X2546="Não se Aplica",X2546=""),IF(OR(W2546="Não se Aplica",W2546=""),0,W2546-V2546),AVERAGE(X2546-W2546,W2546-V2546)),0),0)</f>
        <v>36</v>
      </c>
      <c r="BA2546" s="209">
        <f>IF(BB2546="S",IF(AND(Q2546="1. Aceitou o programa",AH2546="Realizada"),IFERROR(IF(AG2546="",0,AG2546-R2546),0),0),0)</f>
        <v>0</v>
      </c>
      <c r="BB2546" s="209" t="str">
        <f>_xlfn.XLOOKUP(U2546,'Lista Suspensa'!$AA$20:$AA$23,'Lista Suspensa'!$AB$20:$AB$23,"N/A")</f>
        <v>S</v>
      </c>
    </row>
    <row r="2547" spans="1:54" ht="12" customHeight="1">
      <c r="A2547" s="151" t="s">
        <v>54</v>
      </c>
      <c r="B2547" s="152">
        <v>46083</v>
      </c>
      <c r="C2547" s="153" t="s">
        <v>55</v>
      </c>
      <c r="D2547" s="153" t="s">
        <v>56</v>
      </c>
      <c r="E2547" s="244">
        <v>84561442</v>
      </c>
      <c r="F2547" s="144" t="s">
        <v>5144</v>
      </c>
      <c r="G2547" s="230"/>
      <c r="H2547" s="154">
        <v>38189</v>
      </c>
      <c r="I2547" s="153">
        <v>21</v>
      </c>
      <c r="J2547" s="148" t="s">
        <v>70</v>
      </c>
      <c r="K2547" s="153"/>
      <c r="L2547" s="153"/>
      <c r="M2547" s="153"/>
      <c r="N2547" s="153">
        <v>40</v>
      </c>
      <c r="O2547" s="155" t="s">
        <v>5145</v>
      </c>
      <c r="P2547" s="156" t="s">
        <v>60</v>
      </c>
      <c r="Q2547" s="157" t="s">
        <v>110</v>
      </c>
      <c r="R2547" s="158">
        <v>46155</v>
      </c>
      <c r="S2547" s="159"/>
      <c r="T2547" s="159" t="s">
        <v>62</v>
      </c>
      <c r="U2547" s="159" t="s">
        <v>111</v>
      </c>
      <c r="V2547" s="154">
        <v>46114</v>
      </c>
      <c r="W2547" s="154">
        <v>46150</v>
      </c>
      <c r="X2547" s="154"/>
      <c r="Y2547" s="160" t="s">
        <v>2333</v>
      </c>
      <c r="Z2547" s="160" t="s">
        <v>65</v>
      </c>
      <c r="AA2547" s="153"/>
      <c r="AB2547" s="153"/>
      <c r="AC2547" s="182" t="e">
        <f t="shared" si="80"/>
        <v>#DIV/0!</v>
      </c>
      <c r="AD2547" s="153" t="e">
        <f t="shared" si="81"/>
        <v>#DIV/0!</v>
      </c>
      <c r="AE2547" s="233" t="s">
        <v>66</v>
      </c>
      <c r="AF2547" s="153"/>
      <c r="AG2547" s="159"/>
      <c r="AH2547" s="153"/>
      <c r="AI2547" s="161"/>
      <c r="AJ2547" s="153"/>
      <c r="AK2547" s="153"/>
      <c r="AL2547" s="207"/>
      <c r="AM2547" s="207"/>
      <c r="AN2547" s="207"/>
      <c r="AO2547" s="207" t="str">
        <f ca="1">IF(R2547="","",IF(R2547&gt;TODAY(),"0 meses",DATEDIF(R2547,TODAY(),"m") &amp; " meses"))</f>
        <v>0 meses</v>
      </c>
      <c r="AP2547" s="147" t="s">
        <v>4751</v>
      </c>
      <c r="AQ2547" s="147" t="s">
        <v>67</v>
      </c>
      <c r="AR2547" s="147"/>
      <c r="AS2547" s="209" t="s">
        <v>68</v>
      </c>
      <c r="AT2547" s="223" t="str">
        <f>MONTH(B2547)&amp;"/"&amp;YEAR(B2547)</f>
        <v>3/2026</v>
      </c>
      <c r="AU2547" s="223">
        <f>WEEKNUM(B2547)-WEEKNUM(EOMONTH(B2547,-1)+1)+1</f>
        <v>1</v>
      </c>
      <c r="AV2547" s="209" t="str">
        <f>MONTH(R2547)&amp;"/"&amp;YEAR(R2547)</f>
        <v>5/2026</v>
      </c>
      <c r="AW2547" s="209">
        <f>WEEKNUM(R2547)-WEEKNUM(EOMONTH(R2547,-1)+1)+1</f>
        <v>3</v>
      </c>
      <c r="AX2547" s="209">
        <f>IF(BB2547="S",IF(Q2547="1. Aceitou o programa",R2547-B2547,0),0)</f>
        <v>72</v>
      </c>
      <c r="AY2547" s="209">
        <f>IF(BB2547="S",IF(AND(S2547&lt;&gt;"",R2547&lt;&gt;""),S2547-R2547,0),0)</f>
        <v>0</v>
      </c>
      <c r="AZ2547" s="209">
        <f>IF(BB2547="S",IF(Q2547="1. Aceitou o programa",IF(OR(X2547="Não se Aplica",X2547=""),IF(OR(W2547="Não se Aplica",W2547=""),0,W2547-V2547),AVERAGE(X2547-W2547,W2547-V2547)),0),0)</f>
        <v>36</v>
      </c>
      <c r="BA2547" s="209">
        <f>IF(BB2547="S",IF(AND(Q2547="1. Aceitou o programa",AH2547="Realizada"),IFERROR(IF(AG2547="",0,AG2547-R2547),0),0),0)</f>
        <v>0</v>
      </c>
      <c r="BB2547" s="209" t="str">
        <f>_xlfn.XLOOKUP(U2547,'Lista Suspensa'!$AA$20:$AA$23,'Lista Suspensa'!$AB$20:$AB$23,"N/A")</f>
        <v>S</v>
      </c>
    </row>
    <row r="2548" spans="1:54" ht="12" customHeight="1">
      <c r="A2548" s="151" t="s">
        <v>54</v>
      </c>
      <c r="B2548" s="152">
        <v>46083</v>
      </c>
      <c r="C2548" s="153" t="s">
        <v>55</v>
      </c>
      <c r="D2548" s="153" t="s">
        <v>56</v>
      </c>
      <c r="E2548" s="244">
        <v>83603473</v>
      </c>
      <c r="F2548" s="144" t="s">
        <v>5146</v>
      </c>
      <c r="G2548" s="230"/>
      <c r="H2548" s="154">
        <v>38357</v>
      </c>
      <c r="I2548" s="153">
        <v>21</v>
      </c>
      <c r="J2548" s="148" t="s">
        <v>70</v>
      </c>
      <c r="K2548" s="153"/>
      <c r="L2548" s="153"/>
      <c r="M2548" s="153"/>
      <c r="N2548" s="153">
        <v>40</v>
      </c>
      <c r="O2548" s="155" t="s">
        <v>5147</v>
      </c>
      <c r="P2548" s="156" t="s">
        <v>60</v>
      </c>
      <c r="Q2548" s="157" t="s">
        <v>110</v>
      </c>
      <c r="R2548" s="158">
        <v>46155</v>
      </c>
      <c r="S2548" s="159"/>
      <c r="T2548" s="159" t="s">
        <v>62</v>
      </c>
      <c r="U2548" s="159" t="s">
        <v>111</v>
      </c>
      <c r="V2548" s="154">
        <v>46114</v>
      </c>
      <c r="W2548" s="154">
        <v>46150</v>
      </c>
      <c r="X2548" s="154"/>
      <c r="Y2548" s="160" t="s">
        <v>2398</v>
      </c>
      <c r="Z2548" s="160" t="s">
        <v>65</v>
      </c>
      <c r="AA2548" s="153"/>
      <c r="AB2548" s="153"/>
      <c r="AC2548" s="182" t="e">
        <f t="shared" si="80"/>
        <v>#DIV/0!</v>
      </c>
      <c r="AD2548" s="153" t="e">
        <f t="shared" si="81"/>
        <v>#DIV/0!</v>
      </c>
      <c r="AE2548" s="233" t="s">
        <v>66</v>
      </c>
      <c r="AF2548" s="153"/>
      <c r="AG2548" s="159"/>
      <c r="AH2548" s="153"/>
      <c r="AI2548" s="161"/>
      <c r="AJ2548" s="153"/>
      <c r="AK2548" s="153"/>
      <c r="AL2548" s="207"/>
      <c r="AM2548" s="207"/>
      <c r="AN2548" s="207"/>
      <c r="AO2548" s="207" t="str">
        <f ca="1">IF(R2548="","",IF(R2548&gt;TODAY(),"0 meses",DATEDIF(R2548,TODAY(),"m") &amp; " meses"))</f>
        <v>0 meses</v>
      </c>
      <c r="AP2548" s="147" t="s">
        <v>4751</v>
      </c>
      <c r="AQ2548" s="147" t="s">
        <v>67</v>
      </c>
      <c r="AR2548" s="147"/>
      <c r="AS2548" s="209" t="s">
        <v>68</v>
      </c>
      <c r="AT2548" s="223" t="str">
        <f>MONTH(B2548)&amp;"/"&amp;YEAR(B2548)</f>
        <v>3/2026</v>
      </c>
      <c r="AU2548" s="223">
        <f>WEEKNUM(B2548)-WEEKNUM(EOMONTH(B2548,-1)+1)+1</f>
        <v>1</v>
      </c>
      <c r="AV2548" s="209" t="str">
        <f>MONTH(R2548)&amp;"/"&amp;YEAR(R2548)</f>
        <v>5/2026</v>
      </c>
      <c r="AW2548" s="209">
        <f>WEEKNUM(R2548)-WEEKNUM(EOMONTH(R2548,-1)+1)+1</f>
        <v>3</v>
      </c>
      <c r="AX2548" s="209">
        <f>IF(BB2548="S",IF(Q2548="1. Aceitou o programa",R2548-B2548,0),0)</f>
        <v>72</v>
      </c>
      <c r="AY2548" s="209">
        <f>IF(BB2548="S",IF(AND(S2548&lt;&gt;"",R2548&lt;&gt;""),S2548-R2548,0),0)</f>
        <v>0</v>
      </c>
      <c r="AZ2548" s="209">
        <f>IF(BB2548="S",IF(Q2548="1. Aceitou o programa",IF(OR(X2548="Não se Aplica",X2548=""),IF(OR(W2548="Não se Aplica",W2548=""),0,W2548-V2548),AVERAGE(X2548-W2548,W2548-V2548)),0),0)</f>
        <v>36</v>
      </c>
      <c r="BA2548" s="209">
        <f>IF(BB2548="S",IF(AND(Q2548="1. Aceitou o programa",AH2548="Realizada"),IFERROR(IF(AG2548="",0,AG2548-R2548),0),0),0)</f>
        <v>0</v>
      </c>
      <c r="BB2548" s="209" t="str">
        <f>_xlfn.XLOOKUP(U2548,'Lista Suspensa'!$AA$20:$AA$23,'Lista Suspensa'!$AB$20:$AB$23,"N/A")</f>
        <v>S</v>
      </c>
    </row>
    <row r="2549" spans="1:54" ht="12" customHeight="1">
      <c r="A2549" s="151" t="s">
        <v>54</v>
      </c>
      <c r="B2549" s="152">
        <v>46083</v>
      </c>
      <c r="C2549" s="153" t="s">
        <v>55</v>
      </c>
      <c r="D2549" s="153" t="s">
        <v>56</v>
      </c>
      <c r="E2549" s="244">
        <v>92864452</v>
      </c>
      <c r="F2549" s="144" t="s">
        <v>5148</v>
      </c>
      <c r="G2549" s="230"/>
      <c r="H2549" s="154">
        <v>32665</v>
      </c>
      <c r="I2549" s="153">
        <v>36</v>
      </c>
      <c r="J2549" s="148" t="s">
        <v>70</v>
      </c>
      <c r="K2549" s="153"/>
      <c r="L2549" s="153"/>
      <c r="M2549" s="153"/>
      <c r="N2549" s="153">
        <v>110</v>
      </c>
      <c r="O2549" s="155" t="s">
        <v>5149</v>
      </c>
      <c r="P2549" s="156" t="s">
        <v>2026</v>
      </c>
      <c r="Q2549" s="157" t="s">
        <v>110</v>
      </c>
      <c r="R2549" s="158">
        <v>46155</v>
      </c>
      <c r="S2549" s="159"/>
      <c r="T2549" s="159" t="s">
        <v>62</v>
      </c>
      <c r="U2549" s="159" t="s">
        <v>111</v>
      </c>
      <c r="V2549" s="154">
        <v>46111</v>
      </c>
      <c r="W2549" s="154"/>
      <c r="X2549" s="154"/>
      <c r="Y2549" s="160" t="s">
        <v>3187</v>
      </c>
      <c r="Z2549" s="160" t="s">
        <v>65</v>
      </c>
      <c r="AA2549" s="153"/>
      <c r="AB2549" s="153"/>
      <c r="AC2549" s="182" t="e">
        <f t="shared" si="80"/>
        <v>#DIV/0!</v>
      </c>
      <c r="AD2549" s="153" t="e">
        <f t="shared" si="81"/>
        <v>#DIV/0!</v>
      </c>
      <c r="AE2549" s="233" t="s">
        <v>135</v>
      </c>
      <c r="AF2549" s="153" t="s">
        <v>130</v>
      </c>
      <c r="AG2549" s="159"/>
      <c r="AH2549" s="153"/>
      <c r="AI2549" s="161"/>
      <c r="AJ2549" s="153"/>
      <c r="AK2549" s="153"/>
      <c r="AL2549" s="207"/>
      <c r="AM2549" s="207"/>
      <c r="AN2549" s="207"/>
      <c r="AO2549" s="207" t="str">
        <f ca="1">IF(R2549="","",IF(R2549&gt;TODAY(),"0 meses",DATEDIF(R2549,TODAY(),"m") &amp; " meses"))</f>
        <v>0 meses</v>
      </c>
      <c r="AP2549" s="147" t="s">
        <v>4751</v>
      </c>
      <c r="AQ2549" s="147" t="s">
        <v>67</v>
      </c>
      <c r="AR2549" s="147"/>
      <c r="AS2549" s="209" t="s">
        <v>68</v>
      </c>
      <c r="AT2549" s="223" t="str">
        <f>MONTH(B2549)&amp;"/"&amp;YEAR(B2549)</f>
        <v>3/2026</v>
      </c>
      <c r="AU2549" s="223">
        <f>WEEKNUM(B2549)-WEEKNUM(EOMONTH(B2549,-1)+1)+1</f>
        <v>1</v>
      </c>
      <c r="AV2549" s="209" t="str">
        <f>MONTH(R2549)&amp;"/"&amp;YEAR(R2549)</f>
        <v>5/2026</v>
      </c>
      <c r="AW2549" s="209">
        <f>WEEKNUM(R2549)-WEEKNUM(EOMONTH(R2549,-1)+1)+1</f>
        <v>3</v>
      </c>
      <c r="AX2549" s="209">
        <f>IF(BB2549="S",IF(Q2549="1. Aceitou o programa",R2549-B2549,0),0)</f>
        <v>72</v>
      </c>
      <c r="AY2549" s="209">
        <f>IF(BB2549="S",IF(AND(S2549&lt;&gt;"",R2549&lt;&gt;""),S2549-R2549,0),0)</f>
        <v>0</v>
      </c>
      <c r="AZ2549" s="209">
        <f>IF(BB2549="S",IF(Q2549="1. Aceitou o programa",IF(OR(X2549="Não se Aplica",X2549=""),IF(OR(W2549="Não se Aplica",W2549=""),0,W2549-V2549),AVERAGE(X2549-W2549,W2549-V2549)),0),0)</f>
        <v>0</v>
      </c>
      <c r="BA2549" s="209">
        <f>IF(BB2549="S",IF(AND(Q2549="1. Aceitou o programa",AH2549="Realizada"),IFERROR(IF(AG2549="",0,AG2549-R2549),0),0),0)</f>
        <v>0</v>
      </c>
      <c r="BB2549" s="209" t="str">
        <f>_xlfn.XLOOKUP(U2549,'Lista Suspensa'!$AA$20:$AA$23,'Lista Suspensa'!$AB$20:$AB$23,"N/A")</f>
        <v>S</v>
      </c>
    </row>
    <row r="2550" spans="1:54" ht="12" customHeight="1">
      <c r="A2550" s="151" t="s">
        <v>54</v>
      </c>
      <c r="B2550" s="152">
        <v>46083</v>
      </c>
      <c r="C2550" s="153" t="s">
        <v>55</v>
      </c>
      <c r="D2550" s="153" t="s">
        <v>56</v>
      </c>
      <c r="E2550" s="244">
        <v>81870372</v>
      </c>
      <c r="F2550" s="144" t="s">
        <v>5150</v>
      </c>
      <c r="G2550" s="230"/>
      <c r="H2550" s="154">
        <v>26020</v>
      </c>
      <c r="I2550" s="153">
        <v>55</v>
      </c>
      <c r="J2550" s="148" t="s">
        <v>70</v>
      </c>
      <c r="K2550" s="153" t="s">
        <v>59</v>
      </c>
      <c r="L2550" s="153"/>
      <c r="M2550" s="153"/>
      <c r="N2550" s="153">
        <v>380</v>
      </c>
      <c r="O2550" s="155" t="s">
        <v>5151</v>
      </c>
      <c r="P2550" s="156" t="s">
        <v>2026</v>
      </c>
      <c r="Q2550" s="157" t="s">
        <v>110</v>
      </c>
      <c r="R2550" s="158">
        <v>46155</v>
      </c>
      <c r="S2550" s="159"/>
      <c r="T2550" s="159" t="s">
        <v>62</v>
      </c>
      <c r="U2550" s="159" t="s">
        <v>111</v>
      </c>
      <c r="V2550" s="154">
        <v>46114</v>
      </c>
      <c r="W2550" s="154">
        <v>46150</v>
      </c>
      <c r="X2550" s="154"/>
      <c r="Y2550" s="160" t="s">
        <v>3304</v>
      </c>
      <c r="Z2550" s="160" t="s">
        <v>65</v>
      </c>
      <c r="AA2550" s="153"/>
      <c r="AB2550" s="153"/>
      <c r="AC2550" s="182" t="e">
        <f t="shared" si="80"/>
        <v>#DIV/0!</v>
      </c>
      <c r="AD2550" s="153" t="e">
        <f t="shared" si="81"/>
        <v>#DIV/0!</v>
      </c>
      <c r="AE2550" s="233" t="s">
        <v>66</v>
      </c>
      <c r="AF2550" s="153"/>
      <c r="AG2550" s="159"/>
      <c r="AH2550" s="153"/>
      <c r="AI2550" s="161"/>
      <c r="AJ2550" s="153"/>
      <c r="AK2550" s="153"/>
      <c r="AL2550" s="207"/>
      <c r="AM2550" s="207"/>
      <c r="AN2550" s="207"/>
      <c r="AO2550" s="207" t="str">
        <f ca="1">IF(R2550="","",IF(R2550&gt;TODAY(),"0 meses",DATEDIF(R2550,TODAY(),"m") &amp; " meses"))</f>
        <v>0 meses</v>
      </c>
      <c r="AP2550" s="147" t="s">
        <v>4751</v>
      </c>
      <c r="AQ2550" s="147" t="s">
        <v>67</v>
      </c>
      <c r="AR2550" s="147"/>
      <c r="AS2550" s="209" t="s">
        <v>68</v>
      </c>
      <c r="AT2550" s="223" t="str">
        <f>MONTH(B2550)&amp;"/"&amp;YEAR(B2550)</f>
        <v>3/2026</v>
      </c>
      <c r="AU2550" s="223">
        <f>WEEKNUM(B2550)-WEEKNUM(EOMONTH(B2550,-1)+1)+1</f>
        <v>1</v>
      </c>
      <c r="AV2550" s="209" t="str">
        <f>MONTH(R2550)&amp;"/"&amp;YEAR(R2550)</f>
        <v>5/2026</v>
      </c>
      <c r="AW2550" s="209">
        <f>WEEKNUM(R2550)-WEEKNUM(EOMONTH(R2550,-1)+1)+1</f>
        <v>3</v>
      </c>
      <c r="AX2550" s="209">
        <f>IF(BB2550="S",IF(Q2550="1. Aceitou o programa",R2550-B2550,0),0)</f>
        <v>72</v>
      </c>
      <c r="AY2550" s="209">
        <f>IF(BB2550="S",IF(AND(S2550&lt;&gt;"",R2550&lt;&gt;""),S2550-R2550,0),0)</f>
        <v>0</v>
      </c>
      <c r="AZ2550" s="209">
        <f>IF(BB2550="S",IF(Q2550="1. Aceitou o programa",IF(OR(X2550="Não se Aplica",X2550=""),IF(OR(W2550="Não se Aplica",W2550=""),0,W2550-V2550),AVERAGE(X2550-W2550,W2550-V2550)),0),0)</f>
        <v>36</v>
      </c>
      <c r="BA2550" s="209">
        <f>IF(BB2550="S",IF(AND(Q2550="1. Aceitou o programa",AH2550="Realizada"),IFERROR(IF(AG2550="",0,AG2550-R2550),0),0),0)</f>
        <v>0</v>
      </c>
      <c r="BB2550" s="209" t="str">
        <f>_xlfn.XLOOKUP(U2550,'Lista Suspensa'!$AA$20:$AA$23,'Lista Suspensa'!$AB$20:$AB$23,"N/A")</f>
        <v>S</v>
      </c>
    </row>
    <row r="2551" spans="1:54" ht="12" customHeight="1">
      <c r="A2551" s="151" t="s">
        <v>54</v>
      </c>
      <c r="B2551" s="152">
        <v>46083</v>
      </c>
      <c r="C2551" s="153" t="s">
        <v>55</v>
      </c>
      <c r="D2551" s="153" t="s">
        <v>56</v>
      </c>
      <c r="E2551" s="244">
        <v>82681197</v>
      </c>
      <c r="F2551" s="144" t="s">
        <v>5152</v>
      </c>
      <c r="G2551" s="230"/>
      <c r="H2551" s="154">
        <v>26103</v>
      </c>
      <c r="I2551" s="153">
        <v>54</v>
      </c>
      <c r="J2551" s="148" t="s">
        <v>70</v>
      </c>
      <c r="K2551" s="153" t="s">
        <v>59</v>
      </c>
      <c r="L2551" s="153"/>
      <c r="M2551" s="153"/>
      <c r="N2551" s="153">
        <v>40</v>
      </c>
      <c r="O2551" s="155" t="s">
        <v>5153</v>
      </c>
      <c r="P2551" s="156" t="s">
        <v>2026</v>
      </c>
      <c r="Q2551" s="157" t="s">
        <v>110</v>
      </c>
      <c r="R2551" s="158">
        <v>46155</v>
      </c>
      <c r="S2551" s="159"/>
      <c r="T2551" s="159" t="s">
        <v>62</v>
      </c>
      <c r="U2551" s="159" t="s">
        <v>111</v>
      </c>
      <c r="V2551" s="154">
        <v>46114</v>
      </c>
      <c r="W2551" s="154">
        <v>46150</v>
      </c>
      <c r="X2551" s="154"/>
      <c r="Y2551" s="160" t="s">
        <v>5102</v>
      </c>
      <c r="Z2551" s="160" t="s">
        <v>65</v>
      </c>
      <c r="AA2551" s="153"/>
      <c r="AB2551" s="153"/>
      <c r="AC2551" s="182" t="e">
        <f t="shared" si="80"/>
        <v>#DIV/0!</v>
      </c>
      <c r="AD2551" s="153" t="e">
        <f t="shared" si="81"/>
        <v>#DIV/0!</v>
      </c>
      <c r="AE2551" s="233" t="s">
        <v>66</v>
      </c>
      <c r="AF2551" s="153"/>
      <c r="AG2551" s="159"/>
      <c r="AH2551" s="153"/>
      <c r="AI2551" s="161"/>
      <c r="AJ2551" s="153"/>
      <c r="AK2551" s="153"/>
      <c r="AL2551" s="207"/>
      <c r="AM2551" s="207"/>
      <c r="AN2551" s="207"/>
      <c r="AO2551" s="207" t="str">
        <f ca="1">IF(R2551="","",IF(R2551&gt;TODAY(),"0 meses",DATEDIF(R2551,TODAY(),"m") &amp; " meses"))</f>
        <v>0 meses</v>
      </c>
      <c r="AP2551" s="147" t="s">
        <v>4751</v>
      </c>
      <c r="AQ2551" s="147" t="s">
        <v>67</v>
      </c>
      <c r="AR2551" s="147"/>
      <c r="AS2551" s="209" t="s">
        <v>68</v>
      </c>
      <c r="AT2551" s="223" t="str">
        <f>MONTH(B2551)&amp;"/"&amp;YEAR(B2551)</f>
        <v>3/2026</v>
      </c>
      <c r="AU2551" s="223">
        <f>WEEKNUM(B2551)-WEEKNUM(EOMONTH(B2551,-1)+1)+1</f>
        <v>1</v>
      </c>
      <c r="AV2551" s="209" t="str">
        <f>MONTH(R2551)&amp;"/"&amp;YEAR(R2551)</f>
        <v>5/2026</v>
      </c>
      <c r="AW2551" s="209">
        <f>WEEKNUM(R2551)-WEEKNUM(EOMONTH(R2551,-1)+1)+1</f>
        <v>3</v>
      </c>
      <c r="AX2551" s="209">
        <f>IF(BB2551="S",IF(Q2551="1. Aceitou o programa",R2551-B2551,0),0)</f>
        <v>72</v>
      </c>
      <c r="AY2551" s="209">
        <f>IF(BB2551="S",IF(AND(S2551&lt;&gt;"",R2551&lt;&gt;""),S2551-R2551,0),0)</f>
        <v>0</v>
      </c>
      <c r="AZ2551" s="209">
        <f>IF(BB2551="S",IF(Q2551="1. Aceitou o programa",IF(OR(X2551="Não se Aplica",X2551=""),IF(OR(W2551="Não se Aplica",W2551=""),0,W2551-V2551),AVERAGE(X2551-W2551,W2551-V2551)),0),0)</f>
        <v>36</v>
      </c>
      <c r="BA2551" s="209">
        <f>IF(BB2551="S",IF(AND(Q2551="1. Aceitou o programa",AH2551="Realizada"),IFERROR(IF(AG2551="",0,AG2551-R2551),0),0),0)</f>
        <v>0</v>
      </c>
      <c r="BB2551" s="209" t="str">
        <f>_xlfn.XLOOKUP(U2551,'Lista Suspensa'!$AA$20:$AA$23,'Lista Suspensa'!$AB$20:$AB$23,"N/A")</f>
        <v>S</v>
      </c>
    </row>
    <row r="2552" spans="1:54" ht="12" customHeight="1">
      <c r="A2552" s="151" t="s">
        <v>54</v>
      </c>
      <c r="B2552" s="152">
        <v>46083</v>
      </c>
      <c r="C2552" s="153" t="s">
        <v>55</v>
      </c>
      <c r="D2552" s="153" t="s">
        <v>56</v>
      </c>
      <c r="E2552" s="244">
        <v>83004472</v>
      </c>
      <c r="F2552" s="144" t="s">
        <v>5154</v>
      </c>
      <c r="G2552" s="230"/>
      <c r="H2552" s="154">
        <v>28175</v>
      </c>
      <c r="I2552" s="153">
        <v>49</v>
      </c>
      <c r="J2552" s="148" t="s">
        <v>70</v>
      </c>
      <c r="K2552" s="153"/>
      <c r="L2552" s="153"/>
      <c r="M2552" s="153"/>
      <c r="N2552" s="153">
        <v>50</v>
      </c>
      <c r="O2552" s="155" t="s">
        <v>5155</v>
      </c>
      <c r="P2552" s="156" t="s">
        <v>2026</v>
      </c>
      <c r="Q2552" s="157" t="s">
        <v>110</v>
      </c>
      <c r="R2552" s="158">
        <v>46155</v>
      </c>
      <c r="S2552" s="159"/>
      <c r="T2552" s="159" t="s">
        <v>62</v>
      </c>
      <c r="U2552" s="159" t="s">
        <v>111</v>
      </c>
      <c r="V2552" s="154">
        <v>46114</v>
      </c>
      <c r="W2552" s="154">
        <v>46150</v>
      </c>
      <c r="X2552" s="154"/>
      <c r="Y2552" s="160" t="s">
        <v>2333</v>
      </c>
      <c r="Z2552" s="160" t="s">
        <v>65</v>
      </c>
      <c r="AA2552" s="153"/>
      <c r="AB2552" s="153"/>
      <c r="AC2552" s="182" t="e">
        <f t="shared" si="80"/>
        <v>#DIV/0!</v>
      </c>
      <c r="AD2552" s="153" t="e">
        <f t="shared" si="81"/>
        <v>#DIV/0!</v>
      </c>
      <c r="AE2552" s="233" t="s">
        <v>66</v>
      </c>
      <c r="AF2552" s="153"/>
      <c r="AG2552" s="159"/>
      <c r="AH2552" s="153"/>
      <c r="AI2552" s="161"/>
      <c r="AJ2552" s="153"/>
      <c r="AK2552" s="153"/>
      <c r="AL2552" s="207"/>
      <c r="AM2552" s="207"/>
      <c r="AN2552" s="207"/>
      <c r="AO2552" s="207" t="str">
        <f ca="1">IF(R2552="","",IF(R2552&gt;TODAY(),"0 meses",DATEDIF(R2552,TODAY(),"m") &amp; " meses"))</f>
        <v>0 meses</v>
      </c>
      <c r="AP2552" s="147" t="s">
        <v>4751</v>
      </c>
      <c r="AQ2552" s="147" t="s">
        <v>67</v>
      </c>
      <c r="AR2552" s="147"/>
      <c r="AS2552" s="209" t="s">
        <v>68</v>
      </c>
      <c r="AT2552" s="223" t="str">
        <f>MONTH(B2552)&amp;"/"&amp;YEAR(B2552)</f>
        <v>3/2026</v>
      </c>
      <c r="AU2552" s="223">
        <f>WEEKNUM(B2552)-WEEKNUM(EOMONTH(B2552,-1)+1)+1</f>
        <v>1</v>
      </c>
      <c r="AV2552" s="209" t="str">
        <f>MONTH(R2552)&amp;"/"&amp;YEAR(R2552)</f>
        <v>5/2026</v>
      </c>
      <c r="AW2552" s="209">
        <f>WEEKNUM(R2552)-WEEKNUM(EOMONTH(R2552,-1)+1)+1</f>
        <v>3</v>
      </c>
      <c r="AX2552" s="209">
        <f>IF(BB2552="S",IF(Q2552="1. Aceitou o programa",R2552-B2552,0),0)</f>
        <v>72</v>
      </c>
      <c r="AY2552" s="209">
        <f>IF(BB2552="S",IF(AND(S2552&lt;&gt;"",R2552&lt;&gt;""),S2552-R2552,0),0)</f>
        <v>0</v>
      </c>
      <c r="AZ2552" s="209">
        <f>IF(BB2552="S",IF(Q2552="1. Aceitou o programa",IF(OR(X2552="Não se Aplica",X2552=""),IF(OR(W2552="Não se Aplica",W2552=""),0,W2552-V2552),AVERAGE(X2552-W2552,W2552-V2552)),0),0)</f>
        <v>36</v>
      </c>
      <c r="BA2552" s="209">
        <f>IF(BB2552="S",IF(AND(Q2552="1. Aceitou o programa",AH2552="Realizada"),IFERROR(IF(AG2552="",0,AG2552-R2552),0),0),0)</f>
        <v>0</v>
      </c>
      <c r="BB2552" s="209" t="str">
        <f>_xlfn.XLOOKUP(U2552,'Lista Suspensa'!$AA$20:$AA$23,'Lista Suspensa'!$AB$20:$AB$23,"N/A")</f>
        <v>S</v>
      </c>
    </row>
    <row r="2553" spans="1:54" ht="12" customHeight="1">
      <c r="A2553" s="151" t="s">
        <v>54</v>
      </c>
      <c r="B2553" s="152">
        <v>46083</v>
      </c>
      <c r="C2553" s="153" t="s">
        <v>55</v>
      </c>
      <c r="D2553" s="153" t="s">
        <v>56</v>
      </c>
      <c r="E2553" s="244">
        <v>83723740</v>
      </c>
      <c r="F2553" s="144" t="s">
        <v>5156</v>
      </c>
      <c r="G2553" s="230"/>
      <c r="H2553" s="154">
        <v>31288</v>
      </c>
      <c r="I2553" s="153">
        <v>40</v>
      </c>
      <c r="J2553" s="148" t="s">
        <v>70</v>
      </c>
      <c r="K2553" s="153"/>
      <c r="L2553" s="153"/>
      <c r="M2553" s="153"/>
      <c r="N2553" s="153">
        <v>400</v>
      </c>
      <c r="O2553" s="155" t="s">
        <v>5157</v>
      </c>
      <c r="P2553" s="156" t="s">
        <v>2026</v>
      </c>
      <c r="Q2553" s="157" t="s">
        <v>110</v>
      </c>
      <c r="R2553" s="158">
        <v>46155</v>
      </c>
      <c r="S2553" s="159"/>
      <c r="T2553" s="159" t="s">
        <v>62</v>
      </c>
      <c r="U2553" s="159" t="s">
        <v>111</v>
      </c>
      <c r="V2553" s="154">
        <v>46114</v>
      </c>
      <c r="W2553" s="154">
        <v>46150</v>
      </c>
      <c r="X2553" s="154"/>
      <c r="Y2553" s="160" t="s">
        <v>3436</v>
      </c>
      <c r="Z2553" s="160" t="s">
        <v>65</v>
      </c>
      <c r="AA2553" s="153"/>
      <c r="AB2553" s="153"/>
      <c r="AC2553" s="182" t="e">
        <f t="shared" si="80"/>
        <v>#DIV/0!</v>
      </c>
      <c r="AD2553" s="153" t="e">
        <f t="shared" si="81"/>
        <v>#DIV/0!</v>
      </c>
      <c r="AE2553" s="233" t="s">
        <v>66</v>
      </c>
      <c r="AF2553" s="153"/>
      <c r="AG2553" s="159"/>
      <c r="AH2553" s="153"/>
      <c r="AI2553" s="161"/>
      <c r="AJ2553" s="153"/>
      <c r="AK2553" s="153"/>
      <c r="AL2553" s="207"/>
      <c r="AM2553" s="207"/>
      <c r="AN2553" s="207"/>
      <c r="AO2553" s="207" t="str">
        <f ca="1">IF(R2553="","",IF(R2553&gt;TODAY(),"0 meses",DATEDIF(R2553,TODAY(),"m") &amp; " meses"))</f>
        <v>0 meses</v>
      </c>
      <c r="AP2553" s="147" t="s">
        <v>4751</v>
      </c>
      <c r="AQ2553" s="147" t="s">
        <v>67</v>
      </c>
      <c r="AR2553" s="147"/>
      <c r="AS2553" s="209" t="s">
        <v>68</v>
      </c>
      <c r="AT2553" s="223" t="str">
        <f>MONTH(B2553)&amp;"/"&amp;YEAR(B2553)</f>
        <v>3/2026</v>
      </c>
      <c r="AU2553" s="223">
        <f>WEEKNUM(B2553)-WEEKNUM(EOMONTH(B2553,-1)+1)+1</f>
        <v>1</v>
      </c>
      <c r="AV2553" s="209" t="str">
        <f>MONTH(R2553)&amp;"/"&amp;YEAR(R2553)</f>
        <v>5/2026</v>
      </c>
      <c r="AW2553" s="209">
        <f>WEEKNUM(R2553)-WEEKNUM(EOMONTH(R2553,-1)+1)+1</f>
        <v>3</v>
      </c>
      <c r="AX2553" s="209">
        <f>IF(BB2553="S",IF(Q2553="1. Aceitou o programa",R2553-B2553,0),0)</f>
        <v>72</v>
      </c>
      <c r="AY2553" s="209">
        <f>IF(BB2553="S",IF(AND(S2553&lt;&gt;"",R2553&lt;&gt;""),S2553-R2553,0),0)</f>
        <v>0</v>
      </c>
      <c r="AZ2553" s="209">
        <f>IF(BB2553="S",IF(Q2553="1. Aceitou o programa",IF(OR(X2553="Não se Aplica",X2553=""),IF(OR(W2553="Não se Aplica",W2553=""),0,W2553-V2553),AVERAGE(X2553-W2553,W2553-V2553)),0),0)</f>
        <v>36</v>
      </c>
      <c r="BA2553" s="209">
        <f>IF(BB2553="S",IF(AND(Q2553="1. Aceitou o programa",AH2553="Realizada"),IFERROR(IF(AG2553="",0,AG2553-R2553),0),0),0)</f>
        <v>0</v>
      </c>
      <c r="BB2553" s="209" t="str">
        <f>_xlfn.XLOOKUP(U2553,'Lista Suspensa'!$AA$20:$AA$23,'Lista Suspensa'!$AB$20:$AB$23,"N/A")</f>
        <v>S</v>
      </c>
    </row>
    <row r="2554" spans="1:54" ht="12" customHeight="1">
      <c r="A2554" s="151" t="s">
        <v>54</v>
      </c>
      <c r="B2554" s="152">
        <v>46083</v>
      </c>
      <c r="C2554" s="153" t="s">
        <v>55</v>
      </c>
      <c r="D2554" s="153" t="s">
        <v>56</v>
      </c>
      <c r="E2554" s="244">
        <v>85067407</v>
      </c>
      <c r="F2554" s="144" t="s">
        <v>5158</v>
      </c>
      <c r="G2554" s="230"/>
      <c r="H2554" s="154">
        <v>31468</v>
      </c>
      <c r="I2554" s="153">
        <v>40</v>
      </c>
      <c r="J2554" s="148" t="s">
        <v>70</v>
      </c>
      <c r="K2554" s="153"/>
      <c r="L2554" s="153"/>
      <c r="M2554" s="153"/>
      <c r="N2554" s="153">
        <v>60</v>
      </c>
      <c r="O2554" s="155" t="s">
        <v>5159</v>
      </c>
      <c r="P2554" s="156" t="s">
        <v>2026</v>
      </c>
      <c r="Q2554" s="157" t="s">
        <v>110</v>
      </c>
      <c r="R2554" s="158">
        <v>46155</v>
      </c>
      <c r="S2554" s="159"/>
      <c r="T2554" s="159" t="s">
        <v>62</v>
      </c>
      <c r="U2554" s="159" t="s">
        <v>111</v>
      </c>
      <c r="V2554" s="154">
        <v>46114</v>
      </c>
      <c r="W2554" s="154">
        <v>46150</v>
      </c>
      <c r="X2554" s="154"/>
      <c r="Y2554" s="160" t="s">
        <v>2275</v>
      </c>
      <c r="Z2554" s="160" t="s">
        <v>65</v>
      </c>
      <c r="AA2554" s="153"/>
      <c r="AB2554" s="153"/>
      <c r="AC2554" s="182" t="e">
        <f t="shared" si="80"/>
        <v>#DIV/0!</v>
      </c>
      <c r="AD2554" s="153" t="e">
        <f t="shared" si="81"/>
        <v>#DIV/0!</v>
      </c>
      <c r="AE2554" s="233" t="s">
        <v>66</v>
      </c>
      <c r="AF2554" s="153"/>
      <c r="AG2554" s="159"/>
      <c r="AH2554" s="153"/>
      <c r="AI2554" s="161"/>
      <c r="AJ2554" s="153"/>
      <c r="AK2554" s="153"/>
      <c r="AL2554" s="207"/>
      <c r="AM2554" s="207"/>
      <c r="AN2554" s="207"/>
      <c r="AO2554" s="207" t="str">
        <f ca="1">IF(R2554="","",IF(R2554&gt;TODAY(),"0 meses",DATEDIF(R2554,TODAY(),"m") &amp; " meses"))</f>
        <v>0 meses</v>
      </c>
      <c r="AP2554" s="147" t="s">
        <v>4751</v>
      </c>
      <c r="AQ2554" s="147" t="s">
        <v>67</v>
      </c>
      <c r="AR2554" s="147"/>
      <c r="AS2554" s="209" t="s">
        <v>68</v>
      </c>
      <c r="AT2554" s="223" t="str">
        <f>MONTH(B2554)&amp;"/"&amp;YEAR(B2554)</f>
        <v>3/2026</v>
      </c>
      <c r="AU2554" s="223">
        <f>WEEKNUM(B2554)-WEEKNUM(EOMONTH(B2554,-1)+1)+1</f>
        <v>1</v>
      </c>
      <c r="AV2554" s="209" t="str">
        <f>MONTH(R2554)&amp;"/"&amp;YEAR(R2554)</f>
        <v>5/2026</v>
      </c>
      <c r="AW2554" s="209">
        <f>WEEKNUM(R2554)-WEEKNUM(EOMONTH(R2554,-1)+1)+1</f>
        <v>3</v>
      </c>
      <c r="AX2554" s="209">
        <f>IF(BB2554="S",IF(Q2554="1. Aceitou o programa",R2554-B2554,0),0)</f>
        <v>72</v>
      </c>
      <c r="AY2554" s="209">
        <f>IF(BB2554="S",IF(AND(S2554&lt;&gt;"",R2554&lt;&gt;""),S2554-R2554,0),0)</f>
        <v>0</v>
      </c>
      <c r="AZ2554" s="209">
        <f>IF(BB2554="S",IF(Q2554="1. Aceitou o programa",IF(OR(X2554="Não se Aplica",X2554=""),IF(OR(W2554="Não se Aplica",W2554=""),0,W2554-V2554),AVERAGE(X2554-W2554,W2554-V2554)),0),0)</f>
        <v>36</v>
      </c>
      <c r="BA2554" s="209">
        <f>IF(BB2554="S",IF(AND(Q2554="1. Aceitou o programa",AH2554="Realizada"),IFERROR(IF(AG2554="",0,AG2554-R2554),0),0),0)</f>
        <v>0</v>
      </c>
      <c r="BB2554" s="209" t="str">
        <f>_xlfn.XLOOKUP(U2554,'Lista Suspensa'!$AA$20:$AA$23,'Lista Suspensa'!$AB$20:$AB$23,"N/A")</f>
        <v>S</v>
      </c>
    </row>
    <row r="2555" spans="1:54" ht="12" customHeight="1">
      <c r="A2555" s="151" t="s">
        <v>54</v>
      </c>
      <c r="B2555" s="152">
        <v>46083</v>
      </c>
      <c r="C2555" s="153" t="s">
        <v>55</v>
      </c>
      <c r="D2555" s="153" t="s">
        <v>56</v>
      </c>
      <c r="E2555" s="244">
        <v>79776460</v>
      </c>
      <c r="F2555" s="144" t="s">
        <v>5160</v>
      </c>
      <c r="G2555" s="230"/>
      <c r="H2555" s="154">
        <v>32150</v>
      </c>
      <c r="I2555" s="153">
        <v>38</v>
      </c>
      <c r="J2555" s="148" t="s">
        <v>70</v>
      </c>
      <c r="K2555" s="153"/>
      <c r="L2555" s="153"/>
      <c r="M2555" s="153"/>
      <c r="N2555" s="153">
        <v>50</v>
      </c>
      <c r="O2555" s="155" t="s">
        <v>5161</v>
      </c>
      <c r="P2555" s="156" t="s">
        <v>60</v>
      </c>
      <c r="Q2555" s="157" t="s">
        <v>110</v>
      </c>
      <c r="R2555" s="158">
        <v>46155</v>
      </c>
      <c r="S2555" s="159"/>
      <c r="T2555" s="159" t="s">
        <v>62</v>
      </c>
      <c r="U2555" s="159" t="s">
        <v>111</v>
      </c>
      <c r="V2555" s="154">
        <v>46114</v>
      </c>
      <c r="W2555" s="154">
        <v>46150</v>
      </c>
      <c r="X2555" s="154"/>
      <c r="Y2555" s="160" t="s">
        <v>2286</v>
      </c>
      <c r="Z2555" s="160" t="s">
        <v>65</v>
      </c>
      <c r="AA2555" s="153"/>
      <c r="AB2555" s="153"/>
      <c r="AC2555" s="182" t="e">
        <f t="shared" si="80"/>
        <v>#DIV/0!</v>
      </c>
      <c r="AD2555" s="153" t="e">
        <f t="shared" si="81"/>
        <v>#DIV/0!</v>
      </c>
      <c r="AE2555" s="233" t="s">
        <v>66</v>
      </c>
      <c r="AF2555" s="153"/>
      <c r="AG2555" s="159"/>
      <c r="AH2555" s="153"/>
      <c r="AI2555" s="161"/>
      <c r="AJ2555" s="153"/>
      <c r="AK2555" s="153"/>
      <c r="AL2555" s="207"/>
      <c r="AM2555" s="207"/>
      <c r="AN2555" s="207"/>
      <c r="AO2555" s="207" t="str">
        <f ca="1">IF(R2555="","",IF(R2555&gt;TODAY(),"0 meses",DATEDIF(R2555,TODAY(),"m") &amp; " meses"))</f>
        <v>0 meses</v>
      </c>
      <c r="AP2555" s="147" t="s">
        <v>4751</v>
      </c>
      <c r="AQ2555" s="147" t="s">
        <v>67</v>
      </c>
      <c r="AR2555" s="147"/>
      <c r="AS2555" s="209" t="s">
        <v>68</v>
      </c>
      <c r="AT2555" s="223" t="str">
        <f>MONTH(B2555)&amp;"/"&amp;YEAR(B2555)</f>
        <v>3/2026</v>
      </c>
      <c r="AU2555" s="223">
        <f>WEEKNUM(B2555)-WEEKNUM(EOMONTH(B2555,-1)+1)+1</f>
        <v>1</v>
      </c>
      <c r="AV2555" s="209" t="str">
        <f>MONTH(R2555)&amp;"/"&amp;YEAR(R2555)</f>
        <v>5/2026</v>
      </c>
      <c r="AW2555" s="209">
        <f>WEEKNUM(R2555)-WEEKNUM(EOMONTH(R2555,-1)+1)+1</f>
        <v>3</v>
      </c>
      <c r="AX2555" s="209">
        <f>IF(BB2555="S",IF(Q2555="1. Aceitou o programa",R2555-B2555,0),0)</f>
        <v>72</v>
      </c>
      <c r="AY2555" s="209">
        <f>IF(BB2555="S",IF(AND(S2555&lt;&gt;"",R2555&lt;&gt;""),S2555-R2555,0),0)</f>
        <v>0</v>
      </c>
      <c r="AZ2555" s="209">
        <f>IF(BB2555="S",IF(Q2555="1. Aceitou o programa",IF(OR(X2555="Não se Aplica",X2555=""),IF(OR(W2555="Não se Aplica",W2555=""),0,W2555-V2555),AVERAGE(X2555-W2555,W2555-V2555)),0),0)</f>
        <v>36</v>
      </c>
      <c r="BA2555" s="209">
        <f>IF(BB2555="S",IF(AND(Q2555="1. Aceitou o programa",AH2555="Realizada"),IFERROR(IF(AG2555="",0,AG2555-R2555),0),0),0)</f>
        <v>0</v>
      </c>
      <c r="BB2555" s="209" t="str">
        <f>_xlfn.XLOOKUP(U2555,'Lista Suspensa'!$AA$20:$AA$23,'Lista Suspensa'!$AB$20:$AB$23,"N/A")</f>
        <v>S</v>
      </c>
    </row>
    <row r="2556" spans="1:54" ht="12" customHeight="1">
      <c r="A2556" s="151" t="s">
        <v>54</v>
      </c>
      <c r="B2556" s="152">
        <v>46083</v>
      </c>
      <c r="C2556" s="153" t="s">
        <v>55</v>
      </c>
      <c r="D2556" s="153" t="s">
        <v>56</v>
      </c>
      <c r="E2556" s="244">
        <v>87962569</v>
      </c>
      <c r="F2556" s="144" t="s">
        <v>5162</v>
      </c>
      <c r="G2556" s="230"/>
      <c r="H2556" s="154">
        <v>32667</v>
      </c>
      <c r="I2556" s="153">
        <v>36</v>
      </c>
      <c r="J2556" s="148" t="s">
        <v>70</v>
      </c>
      <c r="K2556" s="153"/>
      <c r="L2556" s="153"/>
      <c r="M2556" s="153"/>
      <c r="N2556" s="153">
        <v>60</v>
      </c>
      <c r="O2556" s="155" t="s">
        <v>5163</v>
      </c>
      <c r="P2556" s="156" t="s">
        <v>2026</v>
      </c>
      <c r="Q2556" s="157" t="s">
        <v>110</v>
      </c>
      <c r="R2556" s="158">
        <v>46155</v>
      </c>
      <c r="S2556" s="159"/>
      <c r="T2556" s="159" t="s">
        <v>62</v>
      </c>
      <c r="U2556" s="159" t="s">
        <v>111</v>
      </c>
      <c r="V2556" s="154">
        <v>46112</v>
      </c>
      <c r="W2556" s="154">
        <v>46150</v>
      </c>
      <c r="X2556" s="154"/>
      <c r="Y2556" s="160">
        <v>46111</v>
      </c>
      <c r="Z2556" s="160" t="s">
        <v>65</v>
      </c>
      <c r="AA2556" s="153"/>
      <c r="AB2556" s="153"/>
      <c r="AC2556" s="182" t="e">
        <f t="shared" si="80"/>
        <v>#DIV/0!</v>
      </c>
      <c r="AD2556" s="153" t="e">
        <f t="shared" si="81"/>
        <v>#DIV/0!</v>
      </c>
      <c r="AE2556" s="233" t="s">
        <v>66</v>
      </c>
      <c r="AF2556" s="153"/>
      <c r="AG2556" s="159"/>
      <c r="AH2556" s="153"/>
      <c r="AI2556" s="161"/>
      <c r="AJ2556" s="153"/>
      <c r="AK2556" s="153"/>
      <c r="AL2556" s="207"/>
      <c r="AM2556" s="207"/>
      <c r="AN2556" s="207"/>
      <c r="AO2556" s="207" t="str">
        <f ca="1">IF(R2556="","",IF(R2556&gt;TODAY(),"0 meses",DATEDIF(R2556,TODAY(),"m") &amp; " meses"))</f>
        <v>0 meses</v>
      </c>
      <c r="AP2556" s="147" t="s">
        <v>4751</v>
      </c>
      <c r="AQ2556" s="147" t="s">
        <v>67</v>
      </c>
      <c r="AR2556" s="147"/>
      <c r="AS2556" s="209" t="s">
        <v>68</v>
      </c>
      <c r="AT2556" s="223" t="str">
        <f>MONTH(B2556)&amp;"/"&amp;YEAR(B2556)</f>
        <v>3/2026</v>
      </c>
      <c r="AU2556" s="223">
        <f>WEEKNUM(B2556)-WEEKNUM(EOMONTH(B2556,-1)+1)+1</f>
        <v>1</v>
      </c>
      <c r="AV2556" s="209" t="str">
        <f>MONTH(R2556)&amp;"/"&amp;YEAR(R2556)</f>
        <v>5/2026</v>
      </c>
      <c r="AW2556" s="209">
        <f>WEEKNUM(R2556)-WEEKNUM(EOMONTH(R2556,-1)+1)+1</f>
        <v>3</v>
      </c>
      <c r="AX2556" s="209">
        <f>IF(BB2556="S",IF(Q2556="1. Aceitou o programa",R2556-B2556,0),0)</f>
        <v>72</v>
      </c>
      <c r="AY2556" s="209">
        <f>IF(BB2556="S",IF(AND(S2556&lt;&gt;"",R2556&lt;&gt;""),S2556-R2556,0),0)</f>
        <v>0</v>
      </c>
      <c r="AZ2556" s="209">
        <f>IF(BB2556="S",IF(Q2556="1. Aceitou o programa",IF(OR(X2556="Não se Aplica",X2556=""),IF(OR(W2556="Não se Aplica",W2556=""),0,W2556-V2556),AVERAGE(X2556-W2556,W2556-V2556)),0),0)</f>
        <v>38</v>
      </c>
      <c r="BA2556" s="209">
        <f>IF(BB2556="S",IF(AND(Q2556="1. Aceitou o programa",AH2556="Realizada"),IFERROR(IF(AG2556="",0,AG2556-R2556),0),0),0)</f>
        <v>0</v>
      </c>
      <c r="BB2556" s="209" t="str">
        <f>_xlfn.XLOOKUP(U2556,'Lista Suspensa'!$AA$20:$AA$23,'Lista Suspensa'!$AB$20:$AB$23,"N/A")</f>
        <v>S</v>
      </c>
    </row>
    <row r="2557" spans="1:54" ht="12" customHeight="1">
      <c r="A2557" s="151" t="s">
        <v>54</v>
      </c>
      <c r="B2557" s="152">
        <v>46083</v>
      </c>
      <c r="C2557" s="153" t="s">
        <v>55</v>
      </c>
      <c r="D2557" s="153" t="s">
        <v>56</v>
      </c>
      <c r="E2557" s="244">
        <v>84210110</v>
      </c>
      <c r="F2557" s="144" t="s">
        <v>5164</v>
      </c>
      <c r="G2557" s="230"/>
      <c r="H2557" s="154">
        <v>33214</v>
      </c>
      <c r="I2557" s="153">
        <v>35</v>
      </c>
      <c r="J2557" s="148" t="s">
        <v>70</v>
      </c>
      <c r="K2557" s="153"/>
      <c r="L2557" s="153"/>
      <c r="M2557" s="153"/>
      <c r="N2557" s="153">
        <v>40</v>
      </c>
      <c r="O2557" s="155" t="s">
        <v>5165</v>
      </c>
      <c r="P2557" s="156" t="s">
        <v>2026</v>
      </c>
      <c r="Q2557" s="157" t="s">
        <v>110</v>
      </c>
      <c r="R2557" s="158">
        <v>46155</v>
      </c>
      <c r="S2557" s="159"/>
      <c r="T2557" s="159" t="s">
        <v>62</v>
      </c>
      <c r="U2557" s="159" t="s">
        <v>111</v>
      </c>
      <c r="V2557" s="154">
        <v>46114</v>
      </c>
      <c r="W2557" s="154">
        <v>46150</v>
      </c>
      <c r="X2557" s="154"/>
      <c r="Y2557" s="160" t="s">
        <v>5166</v>
      </c>
      <c r="Z2557" s="160" t="s">
        <v>65</v>
      </c>
      <c r="AA2557" s="153"/>
      <c r="AB2557" s="153"/>
      <c r="AC2557" s="182" t="e">
        <f t="shared" si="80"/>
        <v>#DIV/0!</v>
      </c>
      <c r="AD2557" s="153" t="e">
        <f t="shared" si="81"/>
        <v>#DIV/0!</v>
      </c>
      <c r="AE2557" s="233" t="s">
        <v>66</v>
      </c>
      <c r="AF2557" s="153"/>
      <c r="AG2557" s="159"/>
      <c r="AH2557" s="153"/>
      <c r="AI2557" s="161"/>
      <c r="AJ2557" s="153"/>
      <c r="AK2557" s="153"/>
      <c r="AL2557" s="207"/>
      <c r="AM2557" s="207"/>
      <c r="AN2557" s="207"/>
      <c r="AO2557" s="207" t="str">
        <f ca="1">IF(R2557="","",IF(R2557&gt;TODAY(),"0 meses",DATEDIF(R2557,TODAY(),"m") &amp; " meses"))</f>
        <v>0 meses</v>
      </c>
      <c r="AP2557" s="147" t="s">
        <v>4751</v>
      </c>
      <c r="AQ2557" s="147" t="s">
        <v>67</v>
      </c>
      <c r="AR2557" s="147"/>
      <c r="AS2557" s="209" t="s">
        <v>68</v>
      </c>
      <c r="AT2557" s="223" t="str">
        <f>MONTH(B2557)&amp;"/"&amp;YEAR(B2557)</f>
        <v>3/2026</v>
      </c>
      <c r="AU2557" s="223">
        <f>WEEKNUM(B2557)-WEEKNUM(EOMONTH(B2557,-1)+1)+1</f>
        <v>1</v>
      </c>
      <c r="AV2557" s="209" t="str">
        <f>MONTH(R2557)&amp;"/"&amp;YEAR(R2557)</f>
        <v>5/2026</v>
      </c>
      <c r="AW2557" s="209">
        <f>WEEKNUM(R2557)-WEEKNUM(EOMONTH(R2557,-1)+1)+1</f>
        <v>3</v>
      </c>
      <c r="AX2557" s="209">
        <f>IF(BB2557="S",IF(Q2557="1. Aceitou o programa",R2557-B2557,0),0)</f>
        <v>72</v>
      </c>
      <c r="AY2557" s="209">
        <f>IF(BB2557="S",IF(AND(S2557&lt;&gt;"",R2557&lt;&gt;""),S2557-R2557,0),0)</f>
        <v>0</v>
      </c>
      <c r="AZ2557" s="209">
        <f>IF(BB2557="S",IF(Q2557="1. Aceitou o programa",IF(OR(X2557="Não se Aplica",X2557=""),IF(OR(W2557="Não se Aplica",W2557=""),0,W2557-V2557),AVERAGE(X2557-W2557,W2557-V2557)),0),0)</f>
        <v>36</v>
      </c>
      <c r="BA2557" s="209">
        <f>IF(BB2557="S",IF(AND(Q2557="1. Aceitou o programa",AH2557="Realizada"),IFERROR(IF(AG2557="",0,AG2557-R2557),0),0),0)</f>
        <v>0</v>
      </c>
      <c r="BB2557" s="209" t="str">
        <f>_xlfn.XLOOKUP(U2557,'Lista Suspensa'!$AA$20:$AA$23,'Lista Suspensa'!$AB$20:$AB$23,"N/A")</f>
        <v>S</v>
      </c>
    </row>
    <row r="2558" spans="1:54" ht="12" customHeight="1">
      <c r="A2558" s="151" t="s">
        <v>54</v>
      </c>
      <c r="B2558" s="152">
        <v>46083</v>
      </c>
      <c r="C2558" s="153" t="s">
        <v>55</v>
      </c>
      <c r="D2558" s="153" t="s">
        <v>56</v>
      </c>
      <c r="E2558" s="244">
        <v>83948650</v>
      </c>
      <c r="F2558" s="144" t="s">
        <v>5167</v>
      </c>
      <c r="G2558" s="230"/>
      <c r="H2558" s="154">
        <v>35820</v>
      </c>
      <c r="I2558" s="153">
        <v>28</v>
      </c>
      <c r="J2558" s="148" t="s">
        <v>70</v>
      </c>
      <c r="K2558" s="153"/>
      <c r="L2558" s="153"/>
      <c r="M2558" s="153"/>
      <c r="N2558" s="153">
        <v>40</v>
      </c>
      <c r="O2558" s="155" t="s">
        <v>5168</v>
      </c>
      <c r="P2558" s="156" t="s">
        <v>2026</v>
      </c>
      <c r="Q2558" s="157" t="s">
        <v>110</v>
      </c>
      <c r="R2558" s="158">
        <v>46155</v>
      </c>
      <c r="S2558" s="159"/>
      <c r="T2558" s="159" t="s">
        <v>62</v>
      </c>
      <c r="U2558" s="159" t="s">
        <v>111</v>
      </c>
      <c r="V2558" s="154">
        <v>46114</v>
      </c>
      <c r="W2558" s="154">
        <v>46150</v>
      </c>
      <c r="X2558" s="154"/>
      <c r="Y2558" s="160" t="s">
        <v>2295</v>
      </c>
      <c r="Z2558" s="160" t="s">
        <v>65</v>
      </c>
      <c r="AA2558" s="153"/>
      <c r="AB2558" s="153"/>
      <c r="AC2558" s="182" t="e">
        <f t="shared" si="80"/>
        <v>#DIV/0!</v>
      </c>
      <c r="AD2558" s="153" t="e">
        <f t="shared" si="81"/>
        <v>#DIV/0!</v>
      </c>
      <c r="AE2558" s="233" t="s">
        <v>66</v>
      </c>
      <c r="AF2558" s="153"/>
      <c r="AG2558" s="159"/>
      <c r="AH2558" s="153"/>
      <c r="AI2558" s="161"/>
      <c r="AJ2558" s="153"/>
      <c r="AK2558" s="153"/>
      <c r="AL2558" s="207"/>
      <c r="AM2558" s="207"/>
      <c r="AN2558" s="207"/>
      <c r="AO2558" s="207" t="str">
        <f ca="1">IF(R2558="","",IF(R2558&gt;TODAY(),"0 meses",DATEDIF(R2558,TODAY(),"m") &amp; " meses"))</f>
        <v>0 meses</v>
      </c>
      <c r="AP2558" s="147" t="s">
        <v>4751</v>
      </c>
      <c r="AQ2558" s="147" t="s">
        <v>67</v>
      </c>
      <c r="AR2558" s="147"/>
      <c r="AS2558" s="209" t="s">
        <v>68</v>
      </c>
      <c r="AT2558" s="223" t="str">
        <f>MONTH(B2558)&amp;"/"&amp;YEAR(B2558)</f>
        <v>3/2026</v>
      </c>
      <c r="AU2558" s="223">
        <f>WEEKNUM(B2558)-WEEKNUM(EOMONTH(B2558,-1)+1)+1</f>
        <v>1</v>
      </c>
      <c r="AV2558" s="209" t="str">
        <f>MONTH(R2558)&amp;"/"&amp;YEAR(R2558)</f>
        <v>5/2026</v>
      </c>
      <c r="AW2558" s="209">
        <f>WEEKNUM(R2558)-WEEKNUM(EOMONTH(R2558,-1)+1)+1</f>
        <v>3</v>
      </c>
      <c r="AX2558" s="209">
        <f>IF(BB2558="S",IF(Q2558="1. Aceitou o programa",R2558-B2558,0),0)</f>
        <v>72</v>
      </c>
      <c r="AY2558" s="209">
        <f>IF(BB2558="S",IF(AND(S2558&lt;&gt;"",R2558&lt;&gt;""),S2558-R2558,0),0)</f>
        <v>0</v>
      </c>
      <c r="AZ2558" s="209">
        <f>IF(BB2558="S",IF(Q2558="1. Aceitou o programa",IF(OR(X2558="Não se Aplica",X2558=""),IF(OR(W2558="Não se Aplica",W2558=""),0,W2558-V2558),AVERAGE(X2558-W2558,W2558-V2558)),0),0)</f>
        <v>36</v>
      </c>
      <c r="BA2558" s="209">
        <f>IF(BB2558="S",IF(AND(Q2558="1. Aceitou o programa",AH2558="Realizada"),IFERROR(IF(AG2558="",0,AG2558-R2558),0),0),0)</f>
        <v>0</v>
      </c>
      <c r="BB2558" s="209" t="str">
        <f>_xlfn.XLOOKUP(U2558,'Lista Suspensa'!$AA$20:$AA$23,'Lista Suspensa'!$AB$20:$AB$23,"N/A")</f>
        <v>S</v>
      </c>
    </row>
    <row r="2559" spans="1:54" ht="12" customHeight="1">
      <c r="A2559" s="151" t="s">
        <v>54</v>
      </c>
      <c r="B2559" s="152">
        <v>46083</v>
      </c>
      <c r="C2559" s="153" t="s">
        <v>55</v>
      </c>
      <c r="D2559" s="153" t="s">
        <v>56</v>
      </c>
      <c r="E2559" s="244">
        <v>87348365</v>
      </c>
      <c r="F2559" s="144" t="s">
        <v>5169</v>
      </c>
      <c r="G2559" s="230"/>
      <c r="H2559" s="154">
        <v>23379</v>
      </c>
      <c r="I2559" s="153">
        <v>62</v>
      </c>
      <c r="J2559" s="148" t="s">
        <v>70</v>
      </c>
      <c r="K2559" s="153" t="s">
        <v>101</v>
      </c>
      <c r="L2559" s="153"/>
      <c r="M2559" s="153"/>
      <c r="N2559" s="153">
        <v>75</v>
      </c>
      <c r="O2559" s="155" t="s">
        <v>5170</v>
      </c>
      <c r="P2559" s="156" t="s">
        <v>60</v>
      </c>
      <c r="Q2559" s="157" t="s">
        <v>110</v>
      </c>
      <c r="R2559" s="158">
        <v>46155</v>
      </c>
      <c r="S2559" s="159"/>
      <c r="T2559" s="159" t="s">
        <v>62</v>
      </c>
      <c r="U2559" s="159" t="s">
        <v>111</v>
      </c>
      <c r="V2559" s="154">
        <v>46118</v>
      </c>
      <c r="W2559" s="154">
        <v>46150</v>
      </c>
      <c r="X2559" s="154"/>
      <c r="Y2559" s="160" t="s">
        <v>5171</v>
      </c>
      <c r="Z2559" s="160" t="s">
        <v>65</v>
      </c>
      <c r="AA2559" s="153"/>
      <c r="AB2559" s="153"/>
      <c r="AC2559" s="182" t="e">
        <f t="shared" si="80"/>
        <v>#DIV/0!</v>
      </c>
      <c r="AD2559" s="153" t="e">
        <f t="shared" si="81"/>
        <v>#DIV/0!</v>
      </c>
      <c r="AE2559" s="233" t="s">
        <v>135</v>
      </c>
      <c r="AF2559" s="153" t="s">
        <v>130</v>
      </c>
      <c r="AG2559" s="159"/>
      <c r="AH2559" s="153"/>
      <c r="AI2559" s="161"/>
      <c r="AJ2559" s="153"/>
      <c r="AK2559" s="153"/>
      <c r="AL2559" s="207"/>
      <c r="AM2559" s="207"/>
      <c r="AN2559" s="207"/>
      <c r="AO2559" s="207" t="str">
        <f ca="1">IF(R2559="","",IF(R2559&gt;TODAY(),"0 meses",DATEDIF(R2559,TODAY(),"m") &amp; " meses"))</f>
        <v>0 meses</v>
      </c>
      <c r="AP2559" s="147" t="s">
        <v>4751</v>
      </c>
      <c r="AQ2559" s="147" t="s">
        <v>67</v>
      </c>
      <c r="AR2559" s="147"/>
      <c r="AS2559" s="209" t="s">
        <v>68</v>
      </c>
      <c r="AT2559" s="223" t="str">
        <f>MONTH(B2559)&amp;"/"&amp;YEAR(B2559)</f>
        <v>3/2026</v>
      </c>
      <c r="AU2559" s="223">
        <f>WEEKNUM(B2559)-WEEKNUM(EOMONTH(B2559,-1)+1)+1</f>
        <v>1</v>
      </c>
      <c r="AV2559" s="209" t="str">
        <f>MONTH(R2559)&amp;"/"&amp;YEAR(R2559)</f>
        <v>5/2026</v>
      </c>
      <c r="AW2559" s="209">
        <f>WEEKNUM(R2559)-WEEKNUM(EOMONTH(R2559,-1)+1)+1</f>
        <v>3</v>
      </c>
      <c r="AX2559" s="209">
        <f>IF(BB2559="S",IF(Q2559="1. Aceitou o programa",R2559-B2559,0),0)</f>
        <v>72</v>
      </c>
      <c r="AY2559" s="209">
        <f>IF(BB2559="S",IF(AND(S2559&lt;&gt;"",R2559&lt;&gt;""),S2559-R2559,0),0)</f>
        <v>0</v>
      </c>
      <c r="AZ2559" s="209">
        <f>IF(BB2559="S",IF(Q2559="1. Aceitou o programa",IF(OR(X2559="Não se Aplica",X2559=""),IF(OR(W2559="Não se Aplica",W2559=""),0,W2559-V2559),AVERAGE(X2559-W2559,W2559-V2559)),0),0)</f>
        <v>32</v>
      </c>
      <c r="BA2559" s="209">
        <f>IF(BB2559="S",IF(AND(Q2559="1. Aceitou o programa",AH2559="Realizada"),IFERROR(IF(AG2559="",0,AG2559-R2559),0),0),0)</f>
        <v>0</v>
      </c>
      <c r="BB2559" s="209" t="str">
        <f>_xlfn.XLOOKUP(U2559,'Lista Suspensa'!$AA$20:$AA$23,'Lista Suspensa'!$AB$20:$AB$23,"N/A")</f>
        <v>S</v>
      </c>
    </row>
    <row r="2560" spans="1:54" ht="12" customHeight="1">
      <c r="A2560" s="151" t="s">
        <v>54</v>
      </c>
      <c r="B2560" s="152">
        <v>46083</v>
      </c>
      <c r="C2560" s="153" t="s">
        <v>55</v>
      </c>
      <c r="D2560" s="153" t="s">
        <v>56</v>
      </c>
      <c r="E2560" s="244">
        <v>87683348</v>
      </c>
      <c r="F2560" s="144" t="s">
        <v>5172</v>
      </c>
      <c r="G2560" s="230"/>
      <c r="H2560" s="154">
        <v>26987</v>
      </c>
      <c r="I2560" s="153">
        <v>52</v>
      </c>
      <c r="J2560" s="148" t="s">
        <v>70</v>
      </c>
      <c r="K2560" s="153" t="s">
        <v>101</v>
      </c>
      <c r="L2560" s="153"/>
      <c r="M2560" s="153"/>
      <c r="N2560" s="153">
        <v>75</v>
      </c>
      <c r="O2560" s="155" t="s">
        <v>5173</v>
      </c>
      <c r="P2560" s="156" t="s">
        <v>60</v>
      </c>
      <c r="Q2560" s="157" t="s">
        <v>110</v>
      </c>
      <c r="R2560" s="158">
        <v>46155</v>
      </c>
      <c r="S2560" s="159"/>
      <c r="T2560" s="159" t="s">
        <v>62</v>
      </c>
      <c r="U2560" s="159" t="s">
        <v>111</v>
      </c>
      <c r="V2560" s="154">
        <v>46118</v>
      </c>
      <c r="W2560" s="154">
        <v>46150</v>
      </c>
      <c r="X2560" s="154"/>
      <c r="Y2560" s="160" t="s">
        <v>5174</v>
      </c>
      <c r="Z2560" s="160" t="s">
        <v>65</v>
      </c>
      <c r="AA2560" s="153"/>
      <c r="AB2560" s="153"/>
      <c r="AC2560" s="182" t="e">
        <f t="shared" si="80"/>
        <v>#DIV/0!</v>
      </c>
      <c r="AD2560" s="153" t="e">
        <f t="shared" si="81"/>
        <v>#DIV/0!</v>
      </c>
      <c r="AE2560" s="233" t="s">
        <v>66</v>
      </c>
      <c r="AF2560" s="153"/>
      <c r="AG2560" s="159"/>
      <c r="AH2560" s="153"/>
      <c r="AI2560" s="161"/>
      <c r="AJ2560" s="153"/>
      <c r="AK2560" s="153"/>
      <c r="AL2560" s="207"/>
      <c r="AM2560" s="207"/>
      <c r="AN2560" s="207"/>
      <c r="AO2560" s="207" t="str">
        <f ca="1">IF(R2560="","",IF(R2560&gt;TODAY(),"0 meses",DATEDIF(R2560,TODAY(),"m") &amp; " meses"))</f>
        <v>0 meses</v>
      </c>
      <c r="AP2560" s="147" t="s">
        <v>4751</v>
      </c>
      <c r="AQ2560" s="147" t="s">
        <v>67</v>
      </c>
      <c r="AR2560" s="147"/>
      <c r="AS2560" s="209" t="s">
        <v>68</v>
      </c>
      <c r="AT2560" s="223" t="str">
        <f>MONTH(B2560)&amp;"/"&amp;YEAR(B2560)</f>
        <v>3/2026</v>
      </c>
      <c r="AU2560" s="223">
        <f>WEEKNUM(B2560)-WEEKNUM(EOMONTH(B2560,-1)+1)+1</f>
        <v>1</v>
      </c>
      <c r="AV2560" s="209" t="str">
        <f>MONTH(R2560)&amp;"/"&amp;YEAR(R2560)</f>
        <v>5/2026</v>
      </c>
      <c r="AW2560" s="209">
        <f>WEEKNUM(R2560)-WEEKNUM(EOMONTH(R2560,-1)+1)+1</f>
        <v>3</v>
      </c>
      <c r="AX2560" s="209">
        <f>IF(BB2560="S",IF(Q2560="1. Aceitou o programa",R2560-B2560,0),0)</f>
        <v>72</v>
      </c>
      <c r="AY2560" s="209">
        <f>IF(BB2560="S",IF(AND(S2560&lt;&gt;"",R2560&lt;&gt;""),S2560-R2560,0),0)</f>
        <v>0</v>
      </c>
      <c r="AZ2560" s="209">
        <f>IF(BB2560="S",IF(Q2560="1. Aceitou o programa",IF(OR(X2560="Não se Aplica",X2560=""),IF(OR(W2560="Não se Aplica",W2560=""),0,W2560-V2560),AVERAGE(X2560-W2560,W2560-V2560)),0),0)</f>
        <v>32</v>
      </c>
      <c r="BA2560" s="209">
        <f>IF(BB2560="S",IF(AND(Q2560="1. Aceitou o programa",AH2560="Realizada"),IFERROR(IF(AG2560="",0,AG2560-R2560),0),0),0)</f>
        <v>0</v>
      </c>
      <c r="BB2560" s="209" t="str">
        <f>_xlfn.XLOOKUP(U2560,'Lista Suspensa'!$AA$20:$AA$23,'Lista Suspensa'!$AB$20:$AB$23,"N/A")</f>
        <v>S</v>
      </c>
    </row>
    <row r="2561" spans="1:54" ht="12" customHeight="1">
      <c r="A2561" s="151" t="s">
        <v>54</v>
      </c>
      <c r="B2561" s="152">
        <v>46083</v>
      </c>
      <c r="C2561" s="153" t="s">
        <v>55</v>
      </c>
      <c r="D2561" s="153" t="s">
        <v>56</v>
      </c>
      <c r="E2561" s="244">
        <v>87658764</v>
      </c>
      <c r="F2561" s="144" t="s">
        <v>5175</v>
      </c>
      <c r="G2561" s="230"/>
      <c r="H2561" s="154">
        <v>28763</v>
      </c>
      <c r="I2561" s="153">
        <v>47</v>
      </c>
      <c r="J2561" s="148" t="s">
        <v>70</v>
      </c>
      <c r="K2561" s="153" t="s">
        <v>101</v>
      </c>
      <c r="L2561" s="153"/>
      <c r="M2561" s="153"/>
      <c r="N2561" s="153">
        <v>380</v>
      </c>
      <c r="O2561" s="155" t="s">
        <v>5176</v>
      </c>
      <c r="P2561" s="156" t="s">
        <v>60</v>
      </c>
      <c r="Q2561" s="157" t="s">
        <v>110</v>
      </c>
      <c r="R2561" s="158">
        <v>46155</v>
      </c>
      <c r="S2561" s="159"/>
      <c r="T2561" s="159" t="s">
        <v>62</v>
      </c>
      <c r="U2561" s="159" t="s">
        <v>111</v>
      </c>
      <c r="V2561" s="154">
        <v>46118</v>
      </c>
      <c r="W2561" s="154">
        <v>46150</v>
      </c>
      <c r="X2561" s="154"/>
      <c r="Y2561" s="160" t="s">
        <v>5177</v>
      </c>
      <c r="Z2561" s="160" t="s">
        <v>65</v>
      </c>
      <c r="AA2561" s="153"/>
      <c r="AB2561" s="153"/>
      <c r="AC2561" s="182" t="e">
        <f t="shared" si="80"/>
        <v>#DIV/0!</v>
      </c>
      <c r="AD2561" s="153" t="e">
        <f t="shared" si="81"/>
        <v>#DIV/0!</v>
      </c>
      <c r="AE2561" s="233" t="s">
        <v>66</v>
      </c>
      <c r="AF2561" s="153"/>
      <c r="AG2561" s="159"/>
      <c r="AH2561" s="153"/>
      <c r="AI2561" s="161"/>
      <c r="AJ2561" s="153"/>
      <c r="AK2561" s="153"/>
      <c r="AL2561" s="207"/>
      <c r="AM2561" s="207"/>
      <c r="AN2561" s="207"/>
      <c r="AO2561" s="207" t="str">
        <f ca="1">IF(R2561="","",IF(R2561&gt;TODAY(),"0 meses",DATEDIF(R2561,TODAY(),"m") &amp; " meses"))</f>
        <v>0 meses</v>
      </c>
      <c r="AP2561" s="147" t="s">
        <v>4751</v>
      </c>
      <c r="AQ2561" s="147" t="s">
        <v>67</v>
      </c>
      <c r="AR2561" s="147"/>
      <c r="AS2561" s="209" t="s">
        <v>68</v>
      </c>
      <c r="AT2561" s="223" t="str">
        <f>MONTH(B2561)&amp;"/"&amp;YEAR(B2561)</f>
        <v>3/2026</v>
      </c>
      <c r="AU2561" s="223">
        <f>WEEKNUM(B2561)-WEEKNUM(EOMONTH(B2561,-1)+1)+1</f>
        <v>1</v>
      </c>
      <c r="AV2561" s="209" t="str">
        <f>MONTH(R2561)&amp;"/"&amp;YEAR(R2561)</f>
        <v>5/2026</v>
      </c>
      <c r="AW2561" s="209">
        <f>WEEKNUM(R2561)-WEEKNUM(EOMONTH(R2561,-1)+1)+1</f>
        <v>3</v>
      </c>
      <c r="AX2561" s="209">
        <f>IF(BB2561="S",IF(Q2561="1. Aceitou o programa",R2561-B2561,0),0)</f>
        <v>72</v>
      </c>
      <c r="AY2561" s="209">
        <f>IF(BB2561="S",IF(AND(S2561&lt;&gt;"",R2561&lt;&gt;""),S2561-R2561,0),0)</f>
        <v>0</v>
      </c>
      <c r="AZ2561" s="209">
        <f>IF(BB2561="S",IF(Q2561="1. Aceitou o programa",IF(OR(X2561="Não se Aplica",X2561=""),IF(OR(W2561="Não se Aplica",W2561=""),0,W2561-V2561),AVERAGE(X2561-W2561,W2561-V2561)),0),0)</f>
        <v>32</v>
      </c>
      <c r="BA2561" s="209">
        <f>IF(BB2561="S",IF(AND(Q2561="1. Aceitou o programa",AH2561="Realizada"),IFERROR(IF(AG2561="",0,AG2561-R2561),0),0),0)</f>
        <v>0</v>
      </c>
      <c r="BB2561" s="209" t="str">
        <f>_xlfn.XLOOKUP(U2561,'Lista Suspensa'!$AA$20:$AA$23,'Lista Suspensa'!$AB$20:$AB$23,"N/A")</f>
        <v>S</v>
      </c>
    </row>
    <row r="2562" spans="1:54" ht="12" customHeight="1">
      <c r="A2562" s="151" t="s">
        <v>54</v>
      </c>
      <c r="B2562" s="152">
        <v>46083</v>
      </c>
      <c r="C2562" s="153" t="s">
        <v>55</v>
      </c>
      <c r="D2562" s="153" t="s">
        <v>56</v>
      </c>
      <c r="E2562" s="244">
        <v>88973269</v>
      </c>
      <c r="F2562" s="144" t="s">
        <v>5178</v>
      </c>
      <c r="G2562" s="230"/>
      <c r="H2562" s="154">
        <v>38757</v>
      </c>
      <c r="I2562" s="153">
        <v>20</v>
      </c>
      <c r="J2562" s="148" t="s">
        <v>70</v>
      </c>
      <c r="K2562" s="153"/>
      <c r="L2562" s="153"/>
      <c r="M2562" s="153"/>
      <c r="N2562" s="153">
        <v>40</v>
      </c>
      <c r="O2562" s="155" t="s">
        <v>5179</v>
      </c>
      <c r="P2562" s="156" t="s">
        <v>60</v>
      </c>
      <c r="Q2562" s="157" t="s">
        <v>110</v>
      </c>
      <c r="R2562" s="158">
        <v>46155</v>
      </c>
      <c r="S2562" s="159"/>
      <c r="T2562" s="159" t="s">
        <v>62</v>
      </c>
      <c r="U2562" s="159" t="s">
        <v>111</v>
      </c>
      <c r="V2562" s="154">
        <v>46118</v>
      </c>
      <c r="W2562" s="154">
        <v>46150</v>
      </c>
      <c r="X2562" s="154"/>
      <c r="Y2562" s="160" t="s">
        <v>90</v>
      </c>
      <c r="Z2562" s="160" t="s">
        <v>65</v>
      </c>
      <c r="AA2562" s="153"/>
      <c r="AB2562" s="153"/>
      <c r="AC2562" s="182" t="e">
        <f t="shared" ref="AC2562:AC2625" si="82">SUM(AA2562/(AB2562^2))</f>
        <v>#DIV/0!</v>
      </c>
      <c r="AD2562" s="153" t="e">
        <f t="shared" ref="AD2562:AD2625" si="83">IF(AC2562&lt;18.5,"ABAIXO DO PESO",
(IF(AC2562&lt;=24.9,"PESO NORMAL",
(IF(AC2562&lt;=29.9,"SOBREPESO",
(IF(AC2562&lt;=34.9,"OBESIDADE I",
(IF(AC2562&lt;=39.9,"OBESIDADE II",
(IF(AC2562&lt;=999,"OBESIDADE III","VAZIO")))))))))))</f>
        <v>#DIV/0!</v>
      </c>
      <c r="AE2562" s="233" t="s">
        <v>66</v>
      </c>
      <c r="AF2562" s="153"/>
      <c r="AG2562" s="159"/>
      <c r="AH2562" s="153"/>
      <c r="AI2562" s="161"/>
      <c r="AJ2562" s="153"/>
      <c r="AK2562" s="153"/>
      <c r="AL2562" s="207"/>
      <c r="AM2562" s="207"/>
      <c r="AN2562" s="207"/>
      <c r="AO2562" s="207" t="str">
        <f ca="1">IF(R2562="","",IF(R2562&gt;TODAY(),"0 meses",DATEDIF(R2562,TODAY(),"m") &amp; " meses"))</f>
        <v>0 meses</v>
      </c>
      <c r="AP2562" s="147" t="s">
        <v>4751</v>
      </c>
      <c r="AQ2562" s="147" t="s">
        <v>67</v>
      </c>
      <c r="AR2562" s="147"/>
      <c r="AS2562" s="209" t="s">
        <v>68</v>
      </c>
      <c r="AT2562" s="223" t="str">
        <f>MONTH(B2562)&amp;"/"&amp;YEAR(B2562)</f>
        <v>3/2026</v>
      </c>
      <c r="AU2562" s="223">
        <f>WEEKNUM(B2562)-WEEKNUM(EOMONTH(B2562,-1)+1)+1</f>
        <v>1</v>
      </c>
      <c r="AV2562" s="209" t="str">
        <f>MONTH(R2562)&amp;"/"&amp;YEAR(R2562)</f>
        <v>5/2026</v>
      </c>
      <c r="AW2562" s="209">
        <f>WEEKNUM(R2562)-WEEKNUM(EOMONTH(R2562,-1)+1)+1</f>
        <v>3</v>
      </c>
      <c r="AX2562" s="209">
        <f>IF(BB2562="S",IF(Q2562="1. Aceitou o programa",R2562-B2562,0),0)</f>
        <v>72</v>
      </c>
      <c r="AY2562" s="209">
        <f>IF(BB2562="S",IF(AND(S2562&lt;&gt;"",R2562&lt;&gt;""),S2562-R2562,0),0)</f>
        <v>0</v>
      </c>
      <c r="AZ2562" s="209">
        <f>IF(BB2562="S",IF(Q2562="1. Aceitou o programa",IF(OR(X2562="Não se Aplica",X2562=""),IF(OR(W2562="Não se Aplica",W2562=""),0,W2562-V2562),AVERAGE(X2562-W2562,W2562-V2562)),0),0)</f>
        <v>32</v>
      </c>
      <c r="BA2562" s="209">
        <f>IF(BB2562="S",IF(AND(Q2562="1. Aceitou o programa",AH2562="Realizada"),IFERROR(IF(AG2562="",0,AG2562-R2562),0),0),0)</f>
        <v>0</v>
      </c>
      <c r="BB2562" s="209" t="str">
        <f>_xlfn.XLOOKUP(U2562,'Lista Suspensa'!$AA$20:$AA$23,'Lista Suspensa'!$AB$20:$AB$23,"N/A")</f>
        <v>S</v>
      </c>
    </row>
    <row r="2563" spans="1:54" ht="12" customHeight="1">
      <c r="A2563" s="151" t="s">
        <v>54</v>
      </c>
      <c r="B2563" s="152">
        <v>46083</v>
      </c>
      <c r="C2563" s="153" t="s">
        <v>55</v>
      </c>
      <c r="D2563" s="153" t="s">
        <v>56</v>
      </c>
      <c r="E2563" s="244">
        <v>89549189</v>
      </c>
      <c r="F2563" s="144" t="s">
        <v>5180</v>
      </c>
      <c r="G2563" s="230"/>
      <c r="H2563" s="154">
        <v>23920</v>
      </c>
      <c r="I2563" s="153">
        <v>60</v>
      </c>
      <c r="J2563" s="148" t="s">
        <v>70</v>
      </c>
      <c r="K2563" s="153" t="s">
        <v>59</v>
      </c>
      <c r="L2563" s="153"/>
      <c r="M2563" s="153"/>
      <c r="N2563" s="153">
        <v>380</v>
      </c>
      <c r="O2563" s="155" t="s">
        <v>5181</v>
      </c>
      <c r="P2563" s="156" t="s">
        <v>60</v>
      </c>
      <c r="Q2563" s="157" t="s">
        <v>110</v>
      </c>
      <c r="R2563" s="158">
        <v>46155</v>
      </c>
      <c r="S2563" s="159"/>
      <c r="T2563" s="159" t="s">
        <v>62</v>
      </c>
      <c r="U2563" s="159" t="s">
        <v>111</v>
      </c>
      <c r="V2563" s="154">
        <v>46118</v>
      </c>
      <c r="W2563" s="154">
        <v>46150</v>
      </c>
      <c r="X2563" s="154"/>
      <c r="Y2563" s="160" t="s">
        <v>4978</v>
      </c>
      <c r="Z2563" s="160" t="s">
        <v>65</v>
      </c>
      <c r="AA2563" s="153"/>
      <c r="AB2563" s="153"/>
      <c r="AC2563" s="182" t="e">
        <f t="shared" si="82"/>
        <v>#DIV/0!</v>
      </c>
      <c r="AD2563" s="153" t="e">
        <f t="shared" si="83"/>
        <v>#DIV/0!</v>
      </c>
      <c r="AE2563" s="233" t="s">
        <v>66</v>
      </c>
      <c r="AF2563" s="153"/>
      <c r="AG2563" s="159"/>
      <c r="AH2563" s="153"/>
      <c r="AI2563" s="161"/>
      <c r="AJ2563" s="153"/>
      <c r="AK2563" s="153"/>
      <c r="AL2563" s="207"/>
      <c r="AM2563" s="207"/>
      <c r="AN2563" s="207"/>
      <c r="AO2563" s="207" t="str">
        <f ca="1">IF(R2563="","",IF(R2563&gt;TODAY(),"0 meses",DATEDIF(R2563,TODAY(),"m") &amp; " meses"))</f>
        <v>0 meses</v>
      </c>
      <c r="AP2563" s="147" t="s">
        <v>4751</v>
      </c>
      <c r="AQ2563" s="147" t="s">
        <v>67</v>
      </c>
      <c r="AR2563" s="147"/>
      <c r="AS2563" s="209" t="s">
        <v>68</v>
      </c>
      <c r="AT2563" s="223" t="str">
        <f>MONTH(B2563)&amp;"/"&amp;YEAR(B2563)</f>
        <v>3/2026</v>
      </c>
      <c r="AU2563" s="223">
        <f>WEEKNUM(B2563)-WEEKNUM(EOMONTH(B2563,-1)+1)+1</f>
        <v>1</v>
      </c>
      <c r="AV2563" s="209" t="str">
        <f>MONTH(R2563)&amp;"/"&amp;YEAR(R2563)</f>
        <v>5/2026</v>
      </c>
      <c r="AW2563" s="209">
        <f>WEEKNUM(R2563)-WEEKNUM(EOMONTH(R2563,-1)+1)+1</f>
        <v>3</v>
      </c>
      <c r="AX2563" s="209">
        <f>IF(BB2563="S",IF(Q2563="1. Aceitou o programa",R2563-B2563,0),0)</f>
        <v>72</v>
      </c>
      <c r="AY2563" s="209">
        <f>IF(BB2563="S",IF(AND(S2563&lt;&gt;"",R2563&lt;&gt;""),S2563-R2563,0),0)</f>
        <v>0</v>
      </c>
      <c r="AZ2563" s="209">
        <f>IF(BB2563="S",IF(Q2563="1. Aceitou o programa",IF(OR(X2563="Não se Aplica",X2563=""),IF(OR(W2563="Não se Aplica",W2563=""),0,W2563-V2563),AVERAGE(X2563-W2563,W2563-V2563)),0),0)</f>
        <v>32</v>
      </c>
      <c r="BA2563" s="209">
        <f>IF(BB2563="S",IF(AND(Q2563="1. Aceitou o programa",AH2563="Realizada"),IFERROR(IF(AG2563="",0,AG2563-R2563),0),0),0)</f>
        <v>0</v>
      </c>
      <c r="BB2563" s="209" t="str">
        <f>_xlfn.XLOOKUP(U2563,'Lista Suspensa'!$AA$20:$AA$23,'Lista Suspensa'!$AB$20:$AB$23,"N/A")</f>
        <v>S</v>
      </c>
    </row>
    <row r="2564" spans="1:54" ht="12" customHeight="1">
      <c r="A2564" s="151" t="s">
        <v>54</v>
      </c>
      <c r="B2564" s="152">
        <v>46083</v>
      </c>
      <c r="C2564" s="153" t="s">
        <v>55</v>
      </c>
      <c r="D2564" s="153" t="s">
        <v>56</v>
      </c>
      <c r="E2564" s="244">
        <v>88493526</v>
      </c>
      <c r="F2564" s="144" t="s">
        <v>5182</v>
      </c>
      <c r="G2564" s="230"/>
      <c r="H2564" s="154">
        <v>25083</v>
      </c>
      <c r="I2564" s="153">
        <v>57</v>
      </c>
      <c r="J2564" s="148" t="s">
        <v>70</v>
      </c>
      <c r="K2564" s="153" t="s">
        <v>59</v>
      </c>
      <c r="L2564" s="153"/>
      <c r="M2564" s="153"/>
      <c r="N2564" s="153">
        <v>60</v>
      </c>
      <c r="O2564" s="155" t="s">
        <v>5183</v>
      </c>
      <c r="P2564" s="156" t="s">
        <v>71</v>
      </c>
      <c r="Q2564" s="157" t="s">
        <v>110</v>
      </c>
      <c r="R2564" s="158">
        <v>46155</v>
      </c>
      <c r="S2564" s="159"/>
      <c r="T2564" s="159" t="s">
        <v>62</v>
      </c>
      <c r="U2564" s="159" t="s">
        <v>111</v>
      </c>
      <c r="V2564" s="154">
        <v>46118</v>
      </c>
      <c r="W2564" s="154">
        <v>46150</v>
      </c>
      <c r="X2564" s="154"/>
      <c r="Y2564" s="160" t="s">
        <v>5184</v>
      </c>
      <c r="Z2564" s="160" t="s">
        <v>65</v>
      </c>
      <c r="AA2564" s="153"/>
      <c r="AB2564" s="153"/>
      <c r="AC2564" s="182" t="e">
        <f t="shared" si="82"/>
        <v>#DIV/0!</v>
      </c>
      <c r="AD2564" s="153" t="e">
        <f t="shared" si="83"/>
        <v>#DIV/0!</v>
      </c>
      <c r="AE2564" s="233" t="s">
        <v>66</v>
      </c>
      <c r="AF2564" s="153"/>
      <c r="AG2564" s="159"/>
      <c r="AH2564" s="153"/>
      <c r="AI2564" s="161"/>
      <c r="AJ2564" s="153"/>
      <c r="AK2564" s="153"/>
      <c r="AL2564" s="207"/>
      <c r="AM2564" s="207"/>
      <c r="AN2564" s="207"/>
      <c r="AO2564" s="207" t="str">
        <f ca="1">IF(R2564="","",IF(R2564&gt;TODAY(),"0 meses",DATEDIF(R2564,TODAY(),"m") &amp; " meses"))</f>
        <v>0 meses</v>
      </c>
      <c r="AP2564" s="147" t="s">
        <v>4751</v>
      </c>
      <c r="AQ2564" s="147" t="s">
        <v>67</v>
      </c>
      <c r="AR2564" s="147"/>
      <c r="AS2564" s="209" t="s">
        <v>68</v>
      </c>
      <c r="AT2564" s="223" t="str">
        <f>MONTH(B2564)&amp;"/"&amp;YEAR(B2564)</f>
        <v>3/2026</v>
      </c>
      <c r="AU2564" s="223">
        <f>WEEKNUM(B2564)-WEEKNUM(EOMONTH(B2564,-1)+1)+1</f>
        <v>1</v>
      </c>
      <c r="AV2564" s="209" t="str">
        <f>MONTH(R2564)&amp;"/"&amp;YEAR(R2564)</f>
        <v>5/2026</v>
      </c>
      <c r="AW2564" s="209">
        <f>WEEKNUM(R2564)-WEEKNUM(EOMONTH(R2564,-1)+1)+1</f>
        <v>3</v>
      </c>
      <c r="AX2564" s="209">
        <f>IF(BB2564="S",IF(Q2564="1. Aceitou o programa",R2564-B2564,0),0)</f>
        <v>72</v>
      </c>
      <c r="AY2564" s="209">
        <f>IF(BB2564="S",IF(AND(S2564&lt;&gt;"",R2564&lt;&gt;""),S2564-R2564,0),0)</f>
        <v>0</v>
      </c>
      <c r="AZ2564" s="209">
        <f>IF(BB2564="S",IF(Q2564="1. Aceitou o programa",IF(OR(X2564="Não se Aplica",X2564=""),IF(OR(W2564="Não se Aplica",W2564=""),0,W2564-V2564),AVERAGE(X2564-W2564,W2564-V2564)),0),0)</f>
        <v>32</v>
      </c>
      <c r="BA2564" s="209">
        <f>IF(BB2564="S",IF(AND(Q2564="1. Aceitou o programa",AH2564="Realizada"),IFERROR(IF(AG2564="",0,AG2564-R2564),0),0),0)</f>
        <v>0</v>
      </c>
      <c r="BB2564" s="209" t="str">
        <f>_xlfn.XLOOKUP(U2564,'Lista Suspensa'!$AA$20:$AA$23,'Lista Suspensa'!$AB$20:$AB$23,"N/A")</f>
        <v>S</v>
      </c>
    </row>
    <row r="2565" spans="1:54" ht="12" customHeight="1">
      <c r="A2565" s="151" t="s">
        <v>54</v>
      </c>
      <c r="B2565" s="152">
        <v>46083</v>
      </c>
      <c r="C2565" s="153" t="s">
        <v>55</v>
      </c>
      <c r="D2565" s="153" t="s">
        <v>56</v>
      </c>
      <c r="E2565" s="244">
        <v>87406147</v>
      </c>
      <c r="F2565" s="144" t="s">
        <v>5185</v>
      </c>
      <c r="G2565" s="230"/>
      <c r="H2565" s="154">
        <v>27798</v>
      </c>
      <c r="I2565" s="153">
        <v>50</v>
      </c>
      <c r="J2565" s="148" t="s">
        <v>58</v>
      </c>
      <c r="K2565" s="153" t="s">
        <v>59</v>
      </c>
      <c r="L2565" s="153"/>
      <c r="M2565" s="153"/>
      <c r="N2565" s="153">
        <v>110</v>
      </c>
      <c r="O2565" s="155" t="s">
        <v>5186</v>
      </c>
      <c r="P2565" s="156" t="s">
        <v>60</v>
      </c>
      <c r="Q2565" s="157" t="s">
        <v>110</v>
      </c>
      <c r="R2565" s="158">
        <v>46155</v>
      </c>
      <c r="S2565" s="159"/>
      <c r="T2565" s="159" t="s">
        <v>62</v>
      </c>
      <c r="U2565" s="159" t="s">
        <v>111</v>
      </c>
      <c r="V2565" s="154">
        <v>46118</v>
      </c>
      <c r="W2565" s="154">
        <v>46118</v>
      </c>
      <c r="X2565" s="154">
        <v>46150</v>
      </c>
      <c r="Y2565" s="160" t="s">
        <v>5187</v>
      </c>
      <c r="Z2565" s="160" t="s">
        <v>65</v>
      </c>
      <c r="AA2565" s="153"/>
      <c r="AB2565" s="153"/>
      <c r="AC2565" s="182" t="e">
        <f t="shared" si="82"/>
        <v>#DIV/0!</v>
      </c>
      <c r="AD2565" s="153" t="e">
        <f t="shared" si="83"/>
        <v>#DIV/0!</v>
      </c>
      <c r="AE2565" s="233" t="s">
        <v>66</v>
      </c>
      <c r="AF2565" s="153"/>
      <c r="AG2565" s="159"/>
      <c r="AH2565" s="153"/>
      <c r="AI2565" s="161"/>
      <c r="AJ2565" s="153"/>
      <c r="AK2565" s="153"/>
      <c r="AL2565" s="207"/>
      <c r="AM2565" s="207"/>
      <c r="AN2565" s="207"/>
      <c r="AO2565" s="207" t="str">
        <f ca="1">IF(R2565="","",IF(R2565&gt;TODAY(),"0 meses",DATEDIF(R2565,TODAY(),"m") &amp; " meses"))</f>
        <v>0 meses</v>
      </c>
      <c r="AP2565" s="147" t="s">
        <v>4751</v>
      </c>
      <c r="AQ2565" s="147" t="s">
        <v>67</v>
      </c>
      <c r="AR2565" s="147"/>
      <c r="AS2565" s="209" t="s">
        <v>68</v>
      </c>
      <c r="AT2565" s="223" t="str">
        <f>MONTH(B2565)&amp;"/"&amp;YEAR(B2565)</f>
        <v>3/2026</v>
      </c>
      <c r="AU2565" s="223">
        <f>WEEKNUM(B2565)-WEEKNUM(EOMONTH(B2565,-1)+1)+1</f>
        <v>1</v>
      </c>
      <c r="AV2565" s="209" t="str">
        <f>MONTH(R2565)&amp;"/"&amp;YEAR(R2565)</f>
        <v>5/2026</v>
      </c>
      <c r="AW2565" s="209">
        <f>WEEKNUM(R2565)-WEEKNUM(EOMONTH(R2565,-1)+1)+1</f>
        <v>3</v>
      </c>
      <c r="AX2565" s="209">
        <f>IF(BB2565="S",IF(Q2565="1. Aceitou o programa",R2565-B2565,0),0)</f>
        <v>72</v>
      </c>
      <c r="AY2565" s="209">
        <f>IF(BB2565="S",IF(AND(S2565&lt;&gt;"",R2565&lt;&gt;""),S2565-R2565,0),0)</f>
        <v>0</v>
      </c>
      <c r="AZ2565" s="209">
        <f>IF(BB2565="S",IF(Q2565="1. Aceitou o programa",IF(OR(X2565="Não se Aplica",X2565=""),IF(OR(W2565="Não se Aplica",W2565=""),0,W2565-V2565),AVERAGE(X2565-W2565,W2565-V2565)),0),0)</f>
        <v>16</v>
      </c>
      <c r="BA2565" s="209">
        <f>IF(BB2565="S",IF(AND(Q2565="1. Aceitou o programa",AH2565="Realizada"),IFERROR(IF(AG2565="",0,AG2565-R2565),0),0),0)</f>
        <v>0</v>
      </c>
      <c r="BB2565" s="209" t="str">
        <f>_xlfn.XLOOKUP(U2565,'Lista Suspensa'!$AA$20:$AA$23,'Lista Suspensa'!$AB$20:$AB$23,"N/A")</f>
        <v>S</v>
      </c>
    </row>
    <row r="2566" spans="1:54" ht="12" customHeight="1">
      <c r="A2566" s="151" t="s">
        <v>54</v>
      </c>
      <c r="B2566" s="152">
        <v>46083</v>
      </c>
      <c r="C2566" s="153" t="s">
        <v>55</v>
      </c>
      <c r="D2566" s="153" t="s">
        <v>56</v>
      </c>
      <c r="E2566" s="244">
        <v>87962873</v>
      </c>
      <c r="F2566" s="144" t="s">
        <v>5188</v>
      </c>
      <c r="G2566" s="230"/>
      <c r="H2566" s="154">
        <v>28235</v>
      </c>
      <c r="I2566" s="153">
        <v>49</v>
      </c>
      <c r="J2566" s="148" t="s">
        <v>70</v>
      </c>
      <c r="K2566" s="153" t="s">
        <v>59</v>
      </c>
      <c r="L2566" s="153"/>
      <c r="M2566" s="153"/>
      <c r="N2566" s="153">
        <v>60</v>
      </c>
      <c r="O2566" s="155" t="s">
        <v>5189</v>
      </c>
      <c r="P2566" s="156" t="s">
        <v>60</v>
      </c>
      <c r="Q2566" s="157" t="s">
        <v>110</v>
      </c>
      <c r="R2566" s="158">
        <v>46155</v>
      </c>
      <c r="S2566" s="159"/>
      <c r="T2566" s="159" t="s">
        <v>62</v>
      </c>
      <c r="U2566" s="159" t="s">
        <v>111</v>
      </c>
      <c r="V2566" s="154">
        <v>46118</v>
      </c>
      <c r="W2566" s="154">
        <v>46150</v>
      </c>
      <c r="X2566" s="154"/>
      <c r="Y2566" s="160" t="s">
        <v>5190</v>
      </c>
      <c r="Z2566" s="160" t="s">
        <v>65</v>
      </c>
      <c r="AA2566" s="153"/>
      <c r="AB2566" s="153"/>
      <c r="AC2566" s="182" t="e">
        <f t="shared" si="82"/>
        <v>#DIV/0!</v>
      </c>
      <c r="AD2566" s="153" t="e">
        <f t="shared" si="83"/>
        <v>#DIV/0!</v>
      </c>
      <c r="AE2566" s="233" t="s">
        <v>66</v>
      </c>
      <c r="AF2566" s="153"/>
      <c r="AG2566" s="159"/>
      <c r="AH2566" s="153"/>
      <c r="AI2566" s="161"/>
      <c r="AJ2566" s="153"/>
      <c r="AK2566" s="153"/>
      <c r="AL2566" s="207"/>
      <c r="AM2566" s="207"/>
      <c r="AN2566" s="207"/>
      <c r="AO2566" s="207" t="str">
        <f ca="1">IF(R2566="","",IF(R2566&gt;TODAY(),"0 meses",DATEDIF(R2566,TODAY(),"m") &amp; " meses"))</f>
        <v>0 meses</v>
      </c>
      <c r="AP2566" s="147" t="s">
        <v>4751</v>
      </c>
      <c r="AQ2566" s="147" t="s">
        <v>67</v>
      </c>
      <c r="AR2566" s="147"/>
      <c r="AS2566" s="209" t="s">
        <v>68</v>
      </c>
      <c r="AT2566" s="223" t="str">
        <f>MONTH(B2566)&amp;"/"&amp;YEAR(B2566)</f>
        <v>3/2026</v>
      </c>
      <c r="AU2566" s="223">
        <f>WEEKNUM(B2566)-WEEKNUM(EOMONTH(B2566,-1)+1)+1</f>
        <v>1</v>
      </c>
      <c r="AV2566" s="209" t="str">
        <f>MONTH(R2566)&amp;"/"&amp;YEAR(R2566)</f>
        <v>5/2026</v>
      </c>
      <c r="AW2566" s="209">
        <f>WEEKNUM(R2566)-WEEKNUM(EOMONTH(R2566,-1)+1)+1</f>
        <v>3</v>
      </c>
      <c r="AX2566" s="209">
        <f>IF(BB2566="S",IF(Q2566="1. Aceitou o programa",R2566-B2566,0),0)</f>
        <v>72</v>
      </c>
      <c r="AY2566" s="209">
        <f>IF(BB2566="S",IF(AND(S2566&lt;&gt;"",R2566&lt;&gt;""),S2566-R2566,0),0)</f>
        <v>0</v>
      </c>
      <c r="AZ2566" s="209">
        <f>IF(BB2566="S",IF(Q2566="1. Aceitou o programa",IF(OR(X2566="Não se Aplica",X2566=""),IF(OR(W2566="Não se Aplica",W2566=""),0,W2566-V2566),AVERAGE(X2566-W2566,W2566-V2566)),0),0)</f>
        <v>32</v>
      </c>
      <c r="BA2566" s="209">
        <f>IF(BB2566="S",IF(AND(Q2566="1. Aceitou o programa",AH2566="Realizada"),IFERROR(IF(AG2566="",0,AG2566-R2566),0),0),0)</f>
        <v>0</v>
      </c>
      <c r="BB2566" s="209" t="str">
        <f>_xlfn.XLOOKUP(U2566,'Lista Suspensa'!$AA$20:$AA$23,'Lista Suspensa'!$AB$20:$AB$23,"N/A")</f>
        <v>S</v>
      </c>
    </row>
    <row r="2567" spans="1:54" ht="12" customHeight="1">
      <c r="A2567" s="151" t="s">
        <v>54</v>
      </c>
      <c r="B2567" s="152">
        <v>46083</v>
      </c>
      <c r="C2567" s="153" t="s">
        <v>55</v>
      </c>
      <c r="D2567" s="153" t="s">
        <v>56</v>
      </c>
      <c r="E2567" s="244">
        <v>87884443</v>
      </c>
      <c r="F2567" s="144" t="s">
        <v>5191</v>
      </c>
      <c r="G2567" s="230"/>
      <c r="H2567" s="154">
        <v>28678</v>
      </c>
      <c r="I2567" s="153">
        <v>47</v>
      </c>
      <c r="J2567" s="148" t="s">
        <v>70</v>
      </c>
      <c r="K2567" s="153" t="s">
        <v>59</v>
      </c>
      <c r="L2567" s="153"/>
      <c r="M2567" s="153"/>
      <c r="N2567" s="153">
        <v>60</v>
      </c>
      <c r="O2567" s="155" t="s">
        <v>5192</v>
      </c>
      <c r="P2567" s="156" t="s">
        <v>60</v>
      </c>
      <c r="Q2567" s="157" t="s">
        <v>110</v>
      </c>
      <c r="R2567" s="158">
        <v>46155</v>
      </c>
      <c r="S2567" s="159"/>
      <c r="T2567" s="159" t="s">
        <v>62</v>
      </c>
      <c r="U2567" s="159" t="s">
        <v>111</v>
      </c>
      <c r="V2567" s="154">
        <v>46118</v>
      </c>
      <c r="W2567" s="154">
        <v>46150</v>
      </c>
      <c r="X2567" s="154"/>
      <c r="Y2567" s="160" t="s">
        <v>5193</v>
      </c>
      <c r="Z2567" s="160" t="s">
        <v>65</v>
      </c>
      <c r="AA2567" s="153"/>
      <c r="AB2567" s="153"/>
      <c r="AC2567" s="182" t="e">
        <f t="shared" si="82"/>
        <v>#DIV/0!</v>
      </c>
      <c r="AD2567" s="153" t="e">
        <f t="shared" si="83"/>
        <v>#DIV/0!</v>
      </c>
      <c r="AE2567" s="233" t="s">
        <v>66</v>
      </c>
      <c r="AF2567" s="153"/>
      <c r="AG2567" s="159"/>
      <c r="AH2567" s="153"/>
      <c r="AI2567" s="161"/>
      <c r="AJ2567" s="153"/>
      <c r="AK2567" s="153"/>
      <c r="AL2567" s="207"/>
      <c r="AM2567" s="207"/>
      <c r="AN2567" s="207"/>
      <c r="AO2567" s="207" t="str">
        <f ca="1">IF(R2567="","",IF(R2567&gt;TODAY(),"0 meses",DATEDIF(R2567,TODAY(),"m") &amp; " meses"))</f>
        <v>0 meses</v>
      </c>
      <c r="AP2567" s="147" t="s">
        <v>4751</v>
      </c>
      <c r="AQ2567" s="147" t="s">
        <v>67</v>
      </c>
      <c r="AR2567" s="147"/>
      <c r="AS2567" s="209" t="s">
        <v>68</v>
      </c>
      <c r="AT2567" s="223" t="str">
        <f>MONTH(B2567)&amp;"/"&amp;YEAR(B2567)</f>
        <v>3/2026</v>
      </c>
      <c r="AU2567" s="223">
        <f>WEEKNUM(B2567)-WEEKNUM(EOMONTH(B2567,-1)+1)+1</f>
        <v>1</v>
      </c>
      <c r="AV2567" s="209" t="str">
        <f>MONTH(R2567)&amp;"/"&amp;YEAR(R2567)</f>
        <v>5/2026</v>
      </c>
      <c r="AW2567" s="209">
        <f>WEEKNUM(R2567)-WEEKNUM(EOMONTH(R2567,-1)+1)+1</f>
        <v>3</v>
      </c>
      <c r="AX2567" s="209">
        <f>IF(BB2567="S",IF(Q2567="1. Aceitou o programa",R2567-B2567,0),0)</f>
        <v>72</v>
      </c>
      <c r="AY2567" s="209">
        <f>IF(BB2567="S",IF(AND(S2567&lt;&gt;"",R2567&lt;&gt;""),S2567-R2567,0),0)</f>
        <v>0</v>
      </c>
      <c r="AZ2567" s="209">
        <f>IF(BB2567="S",IF(Q2567="1. Aceitou o programa",IF(OR(X2567="Não se Aplica",X2567=""),IF(OR(W2567="Não se Aplica",W2567=""),0,W2567-V2567),AVERAGE(X2567-W2567,W2567-V2567)),0),0)</f>
        <v>32</v>
      </c>
      <c r="BA2567" s="209">
        <f>IF(BB2567="S",IF(AND(Q2567="1. Aceitou o programa",AH2567="Realizada"),IFERROR(IF(AG2567="",0,AG2567-R2567),0),0),0)</f>
        <v>0</v>
      </c>
      <c r="BB2567" s="209" t="str">
        <f>_xlfn.XLOOKUP(U2567,'Lista Suspensa'!$AA$20:$AA$23,'Lista Suspensa'!$AB$20:$AB$23,"N/A")</f>
        <v>S</v>
      </c>
    </row>
    <row r="2568" spans="1:54" ht="12" customHeight="1">
      <c r="A2568" s="151" t="s">
        <v>54</v>
      </c>
      <c r="B2568" s="152">
        <v>46083</v>
      </c>
      <c r="C2568" s="153" t="s">
        <v>55</v>
      </c>
      <c r="D2568" s="153" t="s">
        <v>56</v>
      </c>
      <c r="E2568" s="244">
        <v>88228593</v>
      </c>
      <c r="F2568" s="144" t="s">
        <v>5194</v>
      </c>
      <c r="G2568" s="230"/>
      <c r="H2568" s="154">
        <v>29271</v>
      </c>
      <c r="I2568" s="153">
        <v>46</v>
      </c>
      <c r="J2568" s="148" t="s">
        <v>58</v>
      </c>
      <c r="K2568" s="153" t="s">
        <v>59</v>
      </c>
      <c r="L2568" s="153"/>
      <c r="M2568" s="153"/>
      <c r="N2568" s="153">
        <v>50</v>
      </c>
      <c r="O2568" s="155" t="s">
        <v>5195</v>
      </c>
      <c r="P2568" s="156" t="s">
        <v>60</v>
      </c>
      <c r="Q2568" s="157" t="s">
        <v>110</v>
      </c>
      <c r="R2568" s="158">
        <v>46155</v>
      </c>
      <c r="S2568" s="159"/>
      <c r="T2568" s="159" t="s">
        <v>62</v>
      </c>
      <c r="U2568" s="159" t="s">
        <v>111</v>
      </c>
      <c r="V2568" s="154">
        <v>46118</v>
      </c>
      <c r="W2568" s="154">
        <v>46150</v>
      </c>
      <c r="X2568" s="154"/>
      <c r="Y2568" s="160" t="s">
        <v>5196</v>
      </c>
      <c r="Z2568" s="160" t="s">
        <v>65</v>
      </c>
      <c r="AA2568" s="153"/>
      <c r="AB2568" s="153"/>
      <c r="AC2568" s="182" t="e">
        <f t="shared" si="82"/>
        <v>#DIV/0!</v>
      </c>
      <c r="AD2568" s="153" t="e">
        <f t="shared" si="83"/>
        <v>#DIV/0!</v>
      </c>
      <c r="AE2568" s="233" t="s">
        <v>66</v>
      </c>
      <c r="AF2568" s="153"/>
      <c r="AG2568" s="159"/>
      <c r="AH2568" s="153"/>
      <c r="AI2568" s="161"/>
      <c r="AJ2568" s="153"/>
      <c r="AK2568" s="153"/>
      <c r="AL2568" s="207"/>
      <c r="AM2568" s="207"/>
      <c r="AN2568" s="207"/>
      <c r="AO2568" s="207" t="str">
        <f ca="1">IF(R2568="","",IF(R2568&gt;TODAY(),"0 meses",DATEDIF(R2568,TODAY(),"m") &amp; " meses"))</f>
        <v>0 meses</v>
      </c>
      <c r="AP2568" s="147" t="s">
        <v>4751</v>
      </c>
      <c r="AQ2568" s="147" t="s">
        <v>67</v>
      </c>
      <c r="AR2568" s="147"/>
      <c r="AS2568" s="209" t="s">
        <v>68</v>
      </c>
      <c r="AT2568" s="223" t="str">
        <f>MONTH(B2568)&amp;"/"&amp;YEAR(B2568)</f>
        <v>3/2026</v>
      </c>
      <c r="AU2568" s="223">
        <f>WEEKNUM(B2568)-WEEKNUM(EOMONTH(B2568,-1)+1)+1</f>
        <v>1</v>
      </c>
      <c r="AV2568" s="209" t="str">
        <f>MONTH(R2568)&amp;"/"&amp;YEAR(R2568)</f>
        <v>5/2026</v>
      </c>
      <c r="AW2568" s="209">
        <f>WEEKNUM(R2568)-WEEKNUM(EOMONTH(R2568,-1)+1)+1</f>
        <v>3</v>
      </c>
      <c r="AX2568" s="209">
        <f>IF(BB2568="S",IF(Q2568="1. Aceitou o programa",R2568-B2568,0),0)</f>
        <v>72</v>
      </c>
      <c r="AY2568" s="209">
        <f>IF(BB2568="S",IF(AND(S2568&lt;&gt;"",R2568&lt;&gt;""),S2568-R2568,0),0)</f>
        <v>0</v>
      </c>
      <c r="AZ2568" s="209">
        <f>IF(BB2568="S",IF(Q2568="1. Aceitou o programa",IF(OR(X2568="Não se Aplica",X2568=""),IF(OR(W2568="Não se Aplica",W2568=""),0,W2568-V2568),AVERAGE(X2568-W2568,W2568-V2568)),0),0)</f>
        <v>32</v>
      </c>
      <c r="BA2568" s="209">
        <f>IF(BB2568="S",IF(AND(Q2568="1. Aceitou o programa",AH2568="Realizada"),IFERROR(IF(AG2568="",0,AG2568-R2568),0),0),0)</f>
        <v>0</v>
      </c>
      <c r="BB2568" s="209" t="str">
        <f>_xlfn.XLOOKUP(U2568,'Lista Suspensa'!$AA$20:$AA$23,'Lista Suspensa'!$AB$20:$AB$23,"N/A")</f>
        <v>S</v>
      </c>
    </row>
    <row r="2569" spans="1:54" ht="12" customHeight="1">
      <c r="A2569" s="151" t="s">
        <v>54</v>
      </c>
      <c r="B2569" s="152">
        <v>46083</v>
      </c>
      <c r="C2569" s="153" t="s">
        <v>55</v>
      </c>
      <c r="D2569" s="153" t="s">
        <v>56</v>
      </c>
      <c r="E2569" s="244">
        <v>89670564</v>
      </c>
      <c r="F2569" s="144" t="s">
        <v>5197</v>
      </c>
      <c r="G2569" s="230"/>
      <c r="H2569" s="154">
        <v>29430</v>
      </c>
      <c r="I2569" s="153">
        <v>45</v>
      </c>
      <c r="J2569" s="148" t="s">
        <v>70</v>
      </c>
      <c r="K2569" s="153" t="s">
        <v>59</v>
      </c>
      <c r="L2569" s="153"/>
      <c r="M2569" s="153"/>
      <c r="N2569" s="153">
        <v>60</v>
      </c>
      <c r="O2569" s="155" t="s">
        <v>5198</v>
      </c>
      <c r="P2569" s="156" t="s">
        <v>60</v>
      </c>
      <c r="Q2569" s="157" t="s">
        <v>110</v>
      </c>
      <c r="R2569" s="158">
        <v>46155</v>
      </c>
      <c r="S2569" s="159"/>
      <c r="T2569" s="159" t="s">
        <v>62</v>
      </c>
      <c r="U2569" s="159" t="s">
        <v>111</v>
      </c>
      <c r="V2569" s="154">
        <v>46118</v>
      </c>
      <c r="W2569" s="154">
        <v>46150</v>
      </c>
      <c r="X2569" s="154"/>
      <c r="Y2569" s="160" t="s">
        <v>5199</v>
      </c>
      <c r="Z2569" s="160" t="s">
        <v>65</v>
      </c>
      <c r="AA2569" s="153"/>
      <c r="AB2569" s="153"/>
      <c r="AC2569" s="182" t="e">
        <f t="shared" si="82"/>
        <v>#DIV/0!</v>
      </c>
      <c r="AD2569" s="153" t="e">
        <f t="shared" si="83"/>
        <v>#DIV/0!</v>
      </c>
      <c r="AE2569" s="233" t="s">
        <v>66</v>
      </c>
      <c r="AF2569" s="153"/>
      <c r="AG2569" s="159"/>
      <c r="AH2569" s="153"/>
      <c r="AI2569" s="161"/>
      <c r="AJ2569" s="153"/>
      <c r="AK2569" s="153"/>
      <c r="AL2569" s="207"/>
      <c r="AM2569" s="207"/>
      <c r="AN2569" s="207"/>
      <c r="AO2569" s="207" t="str">
        <f ca="1">IF(R2569="","",IF(R2569&gt;TODAY(),"0 meses",DATEDIF(R2569,TODAY(),"m") &amp; " meses"))</f>
        <v>0 meses</v>
      </c>
      <c r="AP2569" s="147" t="s">
        <v>4751</v>
      </c>
      <c r="AQ2569" s="147" t="s">
        <v>67</v>
      </c>
      <c r="AR2569" s="147"/>
      <c r="AS2569" s="209" t="s">
        <v>68</v>
      </c>
      <c r="AT2569" s="223" t="str">
        <f>MONTH(B2569)&amp;"/"&amp;YEAR(B2569)</f>
        <v>3/2026</v>
      </c>
      <c r="AU2569" s="223">
        <f>WEEKNUM(B2569)-WEEKNUM(EOMONTH(B2569,-1)+1)+1</f>
        <v>1</v>
      </c>
      <c r="AV2569" s="209" t="str">
        <f>MONTH(R2569)&amp;"/"&amp;YEAR(R2569)</f>
        <v>5/2026</v>
      </c>
      <c r="AW2569" s="209">
        <f>WEEKNUM(R2569)-WEEKNUM(EOMONTH(R2569,-1)+1)+1</f>
        <v>3</v>
      </c>
      <c r="AX2569" s="209">
        <f>IF(BB2569="S",IF(Q2569="1. Aceitou o programa",R2569-B2569,0),0)</f>
        <v>72</v>
      </c>
      <c r="AY2569" s="209">
        <f>IF(BB2569="S",IF(AND(S2569&lt;&gt;"",R2569&lt;&gt;""),S2569-R2569,0),0)</f>
        <v>0</v>
      </c>
      <c r="AZ2569" s="209">
        <f>IF(BB2569="S",IF(Q2569="1. Aceitou o programa",IF(OR(X2569="Não se Aplica",X2569=""),IF(OR(W2569="Não se Aplica",W2569=""),0,W2569-V2569),AVERAGE(X2569-W2569,W2569-V2569)),0),0)</f>
        <v>32</v>
      </c>
      <c r="BA2569" s="209">
        <f>IF(BB2569="S",IF(AND(Q2569="1. Aceitou o programa",AH2569="Realizada"),IFERROR(IF(AG2569="",0,AG2569-R2569),0),0),0)</f>
        <v>0</v>
      </c>
      <c r="BB2569" s="209" t="str">
        <f>_xlfn.XLOOKUP(U2569,'Lista Suspensa'!$AA$20:$AA$23,'Lista Suspensa'!$AB$20:$AB$23,"N/A")</f>
        <v>S</v>
      </c>
    </row>
    <row r="2570" spans="1:54" ht="12" customHeight="1">
      <c r="A2570" s="151" t="s">
        <v>54</v>
      </c>
      <c r="B2570" s="152">
        <v>46083</v>
      </c>
      <c r="C2570" s="153" t="s">
        <v>55</v>
      </c>
      <c r="D2570" s="153" t="s">
        <v>56</v>
      </c>
      <c r="E2570" s="244">
        <v>88992972</v>
      </c>
      <c r="F2570" s="144" t="s">
        <v>5200</v>
      </c>
      <c r="G2570" s="230"/>
      <c r="H2570" s="154">
        <v>29501</v>
      </c>
      <c r="I2570" s="153">
        <v>45</v>
      </c>
      <c r="J2570" s="148" t="s">
        <v>70</v>
      </c>
      <c r="K2570" s="153" t="s">
        <v>59</v>
      </c>
      <c r="L2570" s="153"/>
      <c r="M2570" s="153"/>
      <c r="N2570" s="153">
        <v>60</v>
      </c>
      <c r="O2570" s="155" t="s">
        <v>5201</v>
      </c>
      <c r="P2570" s="156" t="s">
        <v>60</v>
      </c>
      <c r="Q2570" s="157" t="s">
        <v>110</v>
      </c>
      <c r="R2570" s="158">
        <v>46155</v>
      </c>
      <c r="S2570" s="159"/>
      <c r="T2570" s="159" t="s">
        <v>62</v>
      </c>
      <c r="U2570" s="159" t="s">
        <v>111</v>
      </c>
      <c r="V2570" s="154">
        <v>46118</v>
      </c>
      <c r="W2570" s="154">
        <v>46150</v>
      </c>
      <c r="X2570" s="154"/>
      <c r="Y2570" s="160" t="s">
        <v>5202</v>
      </c>
      <c r="Z2570" s="160" t="s">
        <v>65</v>
      </c>
      <c r="AA2570" s="153"/>
      <c r="AB2570" s="153"/>
      <c r="AC2570" s="182" t="e">
        <f t="shared" si="82"/>
        <v>#DIV/0!</v>
      </c>
      <c r="AD2570" s="153" t="e">
        <f t="shared" si="83"/>
        <v>#DIV/0!</v>
      </c>
      <c r="AE2570" s="233" t="s">
        <v>66</v>
      </c>
      <c r="AF2570" s="153"/>
      <c r="AG2570" s="159"/>
      <c r="AH2570" s="153"/>
      <c r="AI2570" s="161"/>
      <c r="AJ2570" s="153"/>
      <c r="AK2570" s="153"/>
      <c r="AL2570" s="207"/>
      <c r="AM2570" s="207"/>
      <c r="AN2570" s="207"/>
      <c r="AO2570" s="207" t="str">
        <f ca="1">IF(R2570="","",IF(R2570&gt;TODAY(),"0 meses",DATEDIF(R2570,TODAY(),"m") &amp; " meses"))</f>
        <v>0 meses</v>
      </c>
      <c r="AP2570" s="147" t="s">
        <v>4751</v>
      </c>
      <c r="AQ2570" s="147" t="s">
        <v>67</v>
      </c>
      <c r="AR2570" s="147"/>
      <c r="AS2570" s="209" t="s">
        <v>68</v>
      </c>
      <c r="AT2570" s="223" t="str">
        <f>MONTH(B2570)&amp;"/"&amp;YEAR(B2570)</f>
        <v>3/2026</v>
      </c>
      <c r="AU2570" s="223">
        <f>WEEKNUM(B2570)-WEEKNUM(EOMONTH(B2570,-1)+1)+1</f>
        <v>1</v>
      </c>
      <c r="AV2570" s="209" t="str">
        <f>MONTH(R2570)&amp;"/"&amp;YEAR(R2570)</f>
        <v>5/2026</v>
      </c>
      <c r="AW2570" s="209">
        <f>WEEKNUM(R2570)-WEEKNUM(EOMONTH(R2570,-1)+1)+1</f>
        <v>3</v>
      </c>
      <c r="AX2570" s="209">
        <f>IF(BB2570="S",IF(Q2570="1. Aceitou o programa",R2570-B2570,0),0)</f>
        <v>72</v>
      </c>
      <c r="AY2570" s="209">
        <f>IF(BB2570="S",IF(AND(S2570&lt;&gt;"",R2570&lt;&gt;""),S2570-R2570,0),0)</f>
        <v>0</v>
      </c>
      <c r="AZ2570" s="209">
        <f>IF(BB2570="S",IF(Q2570="1. Aceitou o programa",IF(OR(X2570="Não se Aplica",X2570=""),IF(OR(W2570="Não se Aplica",W2570=""),0,W2570-V2570),AVERAGE(X2570-W2570,W2570-V2570)),0),0)</f>
        <v>32</v>
      </c>
      <c r="BA2570" s="209">
        <f>IF(BB2570="S",IF(AND(Q2570="1. Aceitou o programa",AH2570="Realizada"),IFERROR(IF(AG2570="",0,AG2570-R2570),0),0),0)</f>
        <v>0</v>
      </c>
      <c r="BB2570" s="209" t="str">
        <f>_xlfn.XLOOKUP(U2570,'Lista Suspensa'!$AA$20:$AA$23,'Lista Suspensa'!$AB$20:$AB$23,"N/A")</f>
        <v>S</v>
      </c>
    </row>
    <row r="2571" spans="1:54" ht="12" customHeight="1">
      <c r="A2571" s="151" t="s">
        <v>54</v>
      </c>
      <c r="B2571" s="152">
        <v>46083</v>
      </c>
      <c r="C2571" s="153" t="s">
        <v>55</v>
      </c>
      <c r="D2571" s="153" t="s">
        <v>56</v>
      </c>
      <c r="E2571" s="244">
        <v>84670718</v>
      </c>
      <c r="F2571" s="144" t="s">
        <v>5203</v>
      </c>
      <c r="G2571" s="230"/>
      <c r="H2571" s="154">
        <v>27823</v>
      </c>
      <c r="I2571" s="153">
        <v>50</v>
      </c>
      <c r="J2571" s="148" t="s">
        <v>70</v>
      </c>
      <c r="K2571" s="153"/>
      <c r="L2571" s="153"/>
      <c r="M2571" s="153"/>
      <c r="N2571" s="153">
        <v>60</v>
      </c>
      <c r="O2571" s="155">
        <v>21966911007</v>
      </c>
      <c r="P2571" s="156" t="s">
        <v>60</v>
      </c>
      <c r="Q2571" s="157" t="s">
        <v>110</v>
      </c>
      <c r="R2571" s="158">
        <v>46155</v>
      </c>
      <c r="S2571" s="159"/>
      <c r="T2571" s="159" t="s">
        <v>62</v>
      </c>
      <c r="U2571" s="159" t="s">
        <v>111</v>
      </c>
      <c r="V2571" s="154">
        <v>46118</v>
      </c>
      <c r="W2571" s="154">
        <v>46150</v>
      </c>
      <c r="X2571" s="154"/>
      <c r="Y2571" s="160" t="s">
        <v>2351</v>
      </c>
      <c r="Z2571" s="160" t="s">
        <v>65</v>
      </c>
      <c r="AA2571" s="153"/>
      <c r="AB2571" s="153"/>
      <c r="AC2571" s="182" t="e">
        <f t="shared" si="82"/>
        <v>#DIV/0!</v>
      </c>
      <c r="AD2571" s="153" t="e">
        <f t="shared" si="83"/>
        <v>#DIV/0!</v>
      </c>
      <c r="AE2571" s="233" t="s">
        <v>66</v>
      </c>
      <c r="AF2571" s="153"/>
      <c r="AG2571" s="159"/>
      <c r="AH2571" s="153"/>
      <c r="AI2571" s="161"/>
      <c r="AJ2571" s="153"/>
      <c r="AK2571" s="153"/>
      <c r="AL2571" s="207"/>
      <c r="AM2571" s="207"/>
      <c r="AN2571" s="207"/>
      <c r="AO2571" s="207" t="str">
        <f ca="1">IF(R2571="","",IF(R2571&gt;TODAY(),"0 meses",DATEDIF(R2571,TODAY(),"m") &amp; " meses"))</f>
        <v>0 meses</v>
      </c>
      <c r="AP2571" s="147" t="s">
        <v>4751</v>
      </c>
      <c r="AQ2571" s="147" t="s">
        <v>67</v>
      </c>
      <c r="AR2571" s="147"/>
      <c r="AS2571" s="209" t="s">
        <v>68</v>
      </c>
      <c r="AT2571" s="223" t="str">
        <f>MONTH(B2571)&amp;"/"&amp;YEAR(B2571)</f>
        <v>3/2026</v>
      </c>
      <c r="AU2571" s="223">
        <f>WEEKNUM(B2571)-WEEKNUM(EOMONTH(B2571,-1)+1)+1</f>
        <v>1</v>
      </c>
      <c r="AV2571" s="209" t="str">
        <f>MONTH(R2571)&amp;"/"&amp;YEAR(R2571)</f>
        <v>5/2026</v>
      </c>
      <c r="AW2571" s="209">
        <f>WEEKNUM(R2571)-WEEKNUM(EOMONTH(R2571,-1)+1)+1</f>
        <v>3</v>
      </c>
      <c r="AX2571" s="209">
        <f>IF(BB2571="S",IF(Q2571="1. Aceitou o programa",R2571-B2571,0),0)</f>
        <v>72</v>
      </c>
      <c r="AY2571" s="209">
        <f>IF(BB2571="S",IF(AND(S2571&lt;&gt;"",R2571&lt;&gt;""),S2571-R2571,0),0)</f>
        <v>0</v>
      </c>
      <c r="AZ2571" s="209">
        <f>IF(BB2571="S",IF(Q2571="1. Aceitou o programa",IF(OR(X2571="Não se Aplica",X2571=""),IF(OR(W2571="Não se Aplica",W2571=""),0,W2571-V2571),AVERAGE(X2571-W2571,W2571-V2571)),0),0)</f>
        <v>32</v>
      </c>
      <c r="BA2571" s="209">
        <f>IF(BB2571="S",IF(AND(Q2571="1. Aceitou o programa",AH2571="Realizada"),IFERROR(IF(AG2571="",0,AG2571-R2571),0),0),0)</f>
        <v>0</v>
      </c>
      <c r="BB2571" s="209" t="str">
        <f>_xlfn.XLOOKUP(U2571,'Lista Suspensa'!$AA$20:$AA$23,'Lista Suspensa'!$AB$20:$AB$23,"N/A")</f>
        <v>S</v>
      </c>
    </row>
    <row r="2572" spans="1:54" ht="12" customHeight="1">
      <c r="A2572" s="151" t="s">
        <v>54</v>
      </c>
      <c r="B2572" s="152">
        <v>46083</v>
      </c>
      <c r="C2572" s="153" t="s">
        <v>55</v>
      </c>
      <c r="D2572" s="153" t="s">
        <v>56</v>
      </c>
      <c r="E2572" s="244">
        <v>89501228</v>
      </c>
      <c r="F2572" s="144" t="s">
        <v>5204</v>
      </c>
      <c r="G2572" s="230"/>
      <c r="H2572" s="154">
        <v>30736</v>
      </c>
      <c r="I2572" s="153">
        <v>42</v>
      </c>
      <c r="J2572" s="148" t="s">
        <v>70</v>
      </c>
      <c r="K2572" s="153"/>
      <c r="L2572" s="153"/>
      <c r="M2572" s="153"/>
      <c r="N2572" s="153">
        <v>300</v>
      </c>
      <c r="O2572" s="155" t="s">
        <v>5205</v>
      </c>
      <c r="P2572" s="156" t="s">
        <v>60</v>
      </c>
      <c r="Q2572" s="157" t="s">
        <v>110</v>
      </c>
      <c r="R2572" s="158">
        <v>46155</v>
      </c>
      <c r="S2572" s="159"/>
      <c r="T2572" s="159" t="s">
        <v>62</v>
      </c>
      <c r="U2572" s="159" t="s">
        <v>111</v>
      </c>
      <c r="V2572" s="154">
        <v>46118</v>
      </c>
      <c r="W2572" s="154">
        <v>46150</v>
      </c>
      <c r="X2572" s="154"/>
      <c r="Y2572" s="160" t="s">
        <v>5206</v>
      </c>
      <c r="Z2572" s="160" t="s">
        <v>65</v>
      </c>
      <c r="AA2572" s="153"/>
      <c r="AB2572" s="153"/>
      <c r="AC2572" s="182" t="e">
        <f t="shared" si="82"/>
        <v>#DIV/0!</v>
      </c>
      <c r="AD2572" s="153" t="e">
        <f t="shared" si="83"/>
        <v>#DIV/0!</v>
      </c>
      <c r="AE2572" s="233" t="s">
        <v>66</v>
      </c>
      <c r="AF2572" s="153"/>
      <c r="AG2572" s="159"/>
      <c r="AH2572" s="153"/>
      <c r="AI2572" s="161"/>
      <c r="AJ2572" s="153"/>
      <c r="AK2572" s="153"/>
      <c r="AL2572" s="207"/>
      <c r="AM2572" s="207"/>
      <c r="AN2572" s="207"/>
      <c r="AO2572" s="207" t="str">
        <f ca="1">IF(R2572="","",IF(R2572&gt;TODAY(),"0 meses",DATEDIF(R2572,TODAY(),"m") &amp; " meses"))</f>
        <v>0 meses</v>
      </c>
      <c r="AP2572" s="147" t="s">
        <v>4751</v>
      </c>
      <c r="AQ2572" s="147" t="s">
        <v>67</v>
      </c>
      <c r="AR2572" s="147"/>
      <c r="AS2572" s="209" t="s">
        <v>68</v>
      </c>
      <c r="AT2572" s="223" t="str">
        <f>MONTH(B2572)&amp;"/"&amp;YEAR(B2572)</f>
        <v>3/2026</v>
      </c>
      <c r="AU2572" s="223">
        <f>WEEKNUM(B2572)-WEEKNUM(EOMONTH(B2572,-1)+1)+1</f>
        <v>1</v>
      </c>
      <c r="AV2572" s="209" t="str">
        <f>MONTH(R2572)&amp;"/"&amp;YEAR(R2572)</f>
        <v>5/2026</v>
      </c>
      <c r="AW2572" s="209">
        <f>WEEKNUM(R2572)-WEEKNUM(EOMONTH(R2572,-1)+1)+1</f>
        <v>3</v>
      </c>
      <c r="AX2572" s="209">
        <f>IF(BB2572="S",IF(Q2572="1. Aceitou o programa",R2572-B2572,0),0)</f>
        <v>72</v>
      </c>
      <c r="AY2572" s="209">
        <f>IF(BB2572="S",IF(AND(S2572&lt;&gt;"",R2572&lt;&gt;""),S2572-R2572,0),0)</f>
        <v>0</v>
      </c>
      <c r="AZ2572" s="209">
        <f>IF(BB2572="S",IF(Q2572="1. Aceitou o programa",IF(OR(X2572="Não se Aplica",X2572=""),IF(OR(W2572="Não se Aplica",W2572=""),0,W2572-V2572),AVERAGE(X2572-W2572,W2572-V2572)),0),0)</f>
        <v>32</v>
      </c>
      <c r="BA2572" s="209">
        <f>IF(BB2572="S",IF(AND(Q2572="1. Aceitou o programa",AH2572="Realizada"),IFERROR(IF(AG2572="",0,AG2572-R2572),0),0),0)</f>
        <v>0</v>
      </c>
      <c r="BB2572" s="209" t="str">
        <f>_xlfn.XLOOKUP(U2572,'Lista Suspensa'!$AA$20:$AA$23,'Lista Suspensa'!$AB$20:$AB$23,"N/A")</f>
        <v>S</v>
      </c>
    </row>
    <row r="2573" spans="1:54" ht="12" customHeight="1">
      <c r="A2573" s="151" t="s">
        <v>54</v>
      </c>
      <c r="B2573" s="152">
        <v>46083</v>
      </c>
      <c r="C2573" s="153" t="s">
        <v>55</v>
      </c>
      <c r="D2573" s="153" t="s">
        <v>56</v>
      </c>
      <c r="E2573" s="244">
        <v>88493761</v>
      </c>
      <c r="F2573" s="144" t="s">
        <v>5207</v>
      </c>
      <c r="G2573" s="230"/>
      <c r="H2573" s="154">
        <v>31268</v>
      </c>
      <c r="I2573" s="153">
        <v>40</v>
      </c>
      <c r="J2573" s="148" t="s">
        <v>58</v>
      </c>
      <c r="K2573" s="153"/>
      <c r="L2573" s="153"/>
      <c r="M2573" s="153"/>
      <c r="N2573" s="153">
        <v>60</v>
      </c>
      <c r="O2573" s="155">
        <v>11959249299</v>
      </c>
      <c r="P2573" s="156" t="s">
        <v>60</v>
      </c>
      <c r="Q2573" s="157" t="s">
        <v>110</v>
      </c>
      <c r="R2573" s="158">
        <v>46155</v>
      </c>
      <c r="S2573" s="159"/>
      <c r="T2573" s="159" t="s">
        <v>62</v>
      </c>
      <c r="U2573" s="159" t="s">
        <v>111</v>
      </c>
      <c r="V2573" s="154">
        <v>46118</v>
      </c>
      <c r="W2573" s="154">
        <v>46150</v>
      </c>
      <c r="X2573" s="154"/>
      <c r="Y2573" s="160" t="s">
        <v>5208</v>
      </c>
      <c r="Z2573" s="160" t="s">
        <v>65</v>
      </c>
      <c r="AA2573" s="153"/>
      <c r="AB2573" s="153"/>
      <c r="AC2573" s="182" t="e">
        <f t="shared" si="82"/>
        <v>#DIV/0!</v>
      </c>
      <c r="AD2573" s="153" t="e">
        <f t="shared" si="83"/>
        <v>#DIV/0!</v>
      </c>
      <c r="AE2573" s="233" t="s">
        <v>66</v>
      </c>
      <c r="AF2573" s="153"/>
      <c r="AG2573" s="159"/>
      <c r="AH2573" s="153"/>
      <c r="AI2573" s="161"/>
      <c r="AJ2573" s="153"/>
      <c r="AK2573" s="153"/>
      <c r="AL2573" s="207"/>
      <c r="AM2573" s="207"/>
      <c r="AN2573" s="207"/>
      <c r="AO2573" s="207" t="str">
        <f ca="1">IF(R2573="","",IF(R2573&gt;TODAY(),"0 meses",DATEDIF(R2573,TODAY(),"m") &amp; " meses"))</f>
        <v>0 meses</v>
      </c>
      <c r="AP2573" s="147" t="s">
        <v>4751</v>
      </c>
      <c r="AQ2573" s="147" t="s">
        <v>67</v>
      </c>
      <c r="AR2573" s="147"/>
      <c r="AS2573" s="209" t="s">
        <v>68</v>
      </c>
      <c r="AT2573" s="223" t="str">
        <f>MONTH(B2573)&amp;"/"&amp;YEAR(B2573)</f>
        <v>3/2026</v>
      </c>
      <c r="AU2573" s="223">
        <f>WEEKNUM(B2573)-WEEKNUM(EOMONTH(B2573,-1)+1)+1</f>
        <v>1</v>
      </c>
      <c r="AV2573" s="209" t="str">
        <f>MONTH(R2573)&amp;"/"&amp;YEAR(R2573)</f>
        <v>5/2026</v>
      </c>
      <c r="AW2573" s="209">
        <f>WEEKNUM(R2573)-WEEKNUM(EOMONTH(R2573,-1)+1)+1</f>
        <v>3</v>
      </c>
      <c r="AX2573" s="209">
        <f>IF(BB2573="S",IF(Q2573="1. Aceitou o programa",R2573-B2573,0),0)</f>
        <v>72</v>
      </c>
      <c r="AY2573" s="209">
        <f>IF(BB2573="S",IF(AND(S2573&lt;&gt;"",R2573&lt;&gt;""),S2573-R2573,0),0)</f>
        <v>0</v>
      </c>
      <c r="AZ2573" s="209">
        <f>IF(BB2573="S",IF(Q2573="1. Aceitou o programa",IF(OR(X2573="Não se Aplica",X2573=""),IF(OR(W2573="Não se Aplica",W2573=""),0,W2573-V2573),AVERAGE(X2573-W2573,W2573-V2573)),0),0)</f>
        <v>32</v>
      </c>
      <c r="BA2573" s="209">
        <f>IF(BB2573="S",IF(AND(Q2573="1. Aceitou o programa",AH2573="Realizada"),IFERROR(IF(AG2573="",0,AG2573-R2573),0),0),0)</f>
        <v>0</v>
      </c>
      <c r="BB2573" s="209" t="str">
        <f>_xlfn.XLOOKUP(U2573,'Lista Suspensa'!$AA$20:$AA$23,'Lista Suspensa'!$AB$20:$AB$23,"N/A")</f>
        <v>S</v>
      </c>
    </row>
    <row r="2574" spans="1:54" ht="12" customHeight="1">
      <c r="A2574" s="151" t="s">
        <v>54</v>
      </c>
      <c r="B2574" s="152">
        <v>46083</v>
      </c>
      <c r="C2574" s="153" t="s">
        <v>55</v>
      </c>
      <c r="D2574" s="153" t="s">
        <v>56</v>
      </c>
      <c r="E2574" s="244">
        <v>88931517</v>
      </c>
      <c r="F2574" s="144" t="s">
        <v>5209</v>
      </c>
      <c r="G2574" s="230"/>
      <c r="H2574" s="154">
        <v>31447</v>
      </c>
      <c r="I2574" s="153">
        <v>40</v>
      </c>
      <c r="J2574" s="148" t="s">
        <v>70</v>
      </c>
      <c r="K2574" s="153"/>
      <c r="L2574" s="153"/>
      <c r="M2574" s="153"/>
      <c r="N2574" s="153">
        <v>380</v>
      </c>
      <c r="O2574" s="155">
        <v>21970289117</v>
      </c>
      <c r="P2574" s="156" t="s">
        <v>60</v>
      </c>
      <c r="Q2574" s="157" t="s">
        <v>110</v>
      </c>
      <c r="R2574" s="158">
        <v>46155</v>
      </c>
      <c r="S2574" s="159"/>
      <c r="T2574" s="159" t="s">
        <v>62</v>
      </c>
      <c r="U2574" s="159" t="s">
        <v>111</v>
      </c>
      <c r="V2574" s="154">
        <v>46118</v>
      </c>
      <c r="W2574" s="154">
        <v>46150</v>
      </c>
      <c r="X2574" s="154"/>
      <c r="Y2574" s="160" t="s">
        <v>5210</v>
      </c>
      <c r="Z2574" s="160" t="s">
        <v>65</v>
      </c>
      <c r="AA2574" s="153"/>
      <c r="AB2574" s="153"/>
      <c r="AC2574" s="182" t="e">
        <f t="shared" si="82"/>
        <v>#DIV/0!</v>
      </c>
      <c r="AD2574" s="153" t="e">
        <f t="shared" si="83"/>
        <v>#DIV/0!</v>
      </c>
      <c r="AE2574" s="233" t="s">
        <v>66</v>
      </c>
      <c r="AF2574" s="153"/>
      <c r="AG2574" s="159"/>
      <c r="AH2574" s="153"/>
      <c r="AI2574" s="161"/>
      <c r="AJ2574" s="153"/>
      <c r="AK2574" s="153"/>
      <c r="AL2574" s="207"/>
      <c r="AM2574" s="207"/>
      <c r="AN2574" s="207"/>
      <c r="AO2574" s="207" t="str">
        <f ca="1">IF(R2574="","",IF(R2574&gt;TODAY(),"0 meses",DATEDIF(R2574,TODAY(),"m") &amp; " meses"))</f>
        <v>0 meses</v>
      </c>
      <c r="AP2574" s="147" t="s">
        <v>4751</v>
      </c>
      <c r="AQ2574" s="147" t="s">
        <v>67</v>
      </c>
      <c r="AR2574" s="147"/>
      <c r="AS2574" s="209" t="s">
        <v>68</v>
      </c>
      <c r="AT2574" s="223" t="str">
        <f>MONTH(B2574)&amp;"/"&amp;YEAR(B2574)</f>
        <v>3/2026</v>
      </c>
      <c r="AU2574" s="223">
        <f>WEEKNUM(B2574)-WEEKNUM(EOMONTH(B2574,-1)+1)+1</f>
        <v>1</v>
      </c>
      <c r="AV2574" s="209" t="str">
        <f>MONTH(R2574)&amp;"/"&amp;YEAR(R2574)</f>
        <v>5/2026</v>
      </c>
      <c r="AW2574" s="209">
        <f>WEEKNUM(R2574)-WEEKNUM(EOMONTH(R2574,-1)+1)+1</f>
        <v>3</v>
      </c>
      <c r="AX2574" s="209">
        <f>IF(BB2574="S",IF(Q2574="1. Aceitou o programa",R2574-B2574,0),0)</f>
        <v>72</v>
      </c>
      <c r="AY2574" s="209">
        <f>IF(BB2574="S",IF(AND(S2574&lt;&gt;"",R2574&lt;&gt;""),S2574-R2574,0),0)</f>
        <v>0</v>
      </c>
      <c r="AZ2574" s="209">
        <f>IF(BB2574="S",IF(Q2574="1. Aceitou o programa",IF(OR(X2574="Não se Aplica",X2574=""),IF(OR(W2574="Não se Aplica",W2574=""),0,W2574-V2574),AVERAGE(X2574-W2574,W2574-V2574)),0),0)</f>
        <v>32</v>
      </c>
      <c r="BA2574" s="209">
        <f>IF(BB2574="S",IF(AND(Q2574="1. Aceitou o programa",AH2574="Realizada"),IFERROR(IF(AG2574="",0,AG2574-R2574),0),0),0)</f>
        <v>0</v>
      </c>
      <c r="BB2574" s="209" t="str">
        <f>_xlfn.XLOOKUP(U2574,'Lista Suspensa'!$AA$20:$AA$23,'Lista Suspensa'!$AB$20:$AB$23,"N/A")</f>
        <v>S</v>
      </c>
    </row>
    <row r="2575" spans="1:54" ht="12" customHeight="1">
      <c r="A2575" s="151" t="s">
        <v>54</v>
      </c>
      <c r="B2575" s="152">
        <v>46083</v>
      </c>
      <c r="C2575" s="153" t="s">
        <v>55</v>
      </c>
      <c r="D2575" s="153" t="s">
        <v>56</v>
      </c>
      <c r="E2575" s="244">
        <v>89559683</v>
      </c>
      <c r="F2575" s="144" t="s">
        <v>5211</v>
      </c>
      <c r="G2575" s="230"/>
      <c r="H2575" s="154">
        <v>32100</v>
      </c>
      <c r="I2575" s="153">
        <v>38</v>
      </c>
      <c r="J2575" s="148" t="s">
        <v>70</v>
      </c>
      <c r="K2575" s="153"/>
      <c r="L2575" s="153"/>
      <c r="M2575" s="153"/>
      <c r="N2575" s="153">
        <v>120</v>
      </c>
      <c r="O2575" s="155" t="s">
        <v>5212</v>
      </c>
      <c r="P2575" s="156" t="s">
        <v>60</v>
      </c>
      <c r="Q2575" s="157" t="s">
        <v>110</v>
      </c>
      <c r="R2575" s="158">
        <v>46155</v>
      </c>
      <c r="S2575" s="159"/>
      <c r="T2575" s="159" t="s">
        <v>62</v>
      </c>
      <c r="U2575" s="159" t="s">
        <v>111</v>
      </c>
      <c r="V2575" s="154">
        <v>46118</v>
      </c>
      <c r="W2575" s="154">
        <v>46150</v>
      </c>
      <c r="X2575" s="154"/>
      <c r="Y2575" s="160" t="s">
        <v>2366</v>
      </c>
      <c r="Z2575" s="160" t="s">
        <v>65</v>
      </c>
      <c r="AA2575" s="153"/>
      <c r="AB2575" s="153"/>
      <c r="AC2575" s="182" t="e">
        <f t="shared" si="82"/>
        <v>#DIV/0!</v>
      </c>
      <c r="AD2575" s="153" t="e">
        <f t="shared" si="83"/>
        <v>#DIV/0!</v>
      </c>
      <c r="AE2575" s="233" t="s">
        <v>66</v>
      </c>
      <c r="AF2575" s="153"/>
      <c r="AG2575" s="159"/>
      <c r="AH2575" s="153"/>
      <c r="AI2575" s="161"/>
      <c r="AJ2575" s="153"/>
      <c r="AK2575" s="153"/>
      <c r="AL2575" s="207"/>
      <c r="AM2575" s="207"/>
      <c r="AN2575" s="207"/>
      <c r="AO2575" s="207" t="str">
        <f ca="1">IF(R2575="","",IF(R2575&gt;TODAY(),"0 meses",DATEDIF(R2575,TODAY(),"m") &amp; " meses"))</f>
        <v>0 meses</v>
      </c>
      <c r="AP2575" s="147" t="s">
        <v>4751</v>
      </c>
      <c r="AQ2575" s="147" t="s">
        <v>67</v>
      </c>
      <c r="AR2575" s="147"/>
      <c r="AS2575" s="209" t="s">
        <v>68</v>
      </c>
      <c r="AT2575" s="223" t="str">
        <f>MONTH(B2575)&amp;"/"&amp;YEAR(B2575)</f>
        <v>3/2026</v>
      </c>
      <c r="AU2575" s="223">
        <f>WEEKNUM(B2575)-WEEKNUM(EOMONTH(B2575,-1)+1)+1</f>
        <v>1</v>
      </c>
      <c r="AV2575" s="209" t="str">
        <f>MONTH(R2575)&amp;"/"&amp;YEAR(R2575)</f>
        <v>5/2026</v>
      </c>
      <c r="AW2575" s="209">
        <f>WEEKNUM(R2575)-WEEKNUM(EOMONTH(R2575,-1)+1)+1</f>
        <v>3</v>
      </c>
      <c r="AX2575" s="209">
        <f>IF(BB2575="S",IF(Q2575="1. Aceitou o programa",R2575-B2575,0),0)</f>
        <v>72</v>
      </c>
      <c r="AY2575" s="209">
        <f>IF(BB2575="S",IF(AND(S2575&lt;&gt;"",R2575&lt;&gt;""),S2575-R2575,0),0)</f>
        <v>0</v>
      </c>
      <c r="AZ2575" s="209">
        <f>IF(BB2575="S",IF(Q2575="1. Aceitou o programa",IF(OR(X2575="Não se Aplica",X2575=""),IF(OR(W2575="Não se Aplica",W2575=""),0,W2575-V2575),AVERAGE(X2575-W2575,W2575-V2575)),0),0)</f>
        <v>32</v>
      </c>
      <c r="BA2575" s="209">
        <f>IF(BB2575="S",IF(AND(Q2575="1. Aceitou o programa",AH2575="Realizada"),IFERROR(IF(AG2575="",0,AG2575-R2575),0),0),0)</f>
        <v>0</v>
      </c>
      <c r="BB2575" s="209" t="str">
        <f>_xlfn.XLOOKUP(U2575,'Lista Suspensa'!$AA$20:$AA$23,'Lista Suspensa'!$AB$20:$AB$23,"N/A")</f>
        <v>S</v>
      </c>
    </row>
    <row r="2576" spans="1:54" ht="12" customHeight="1">
      <c r="A2576" s="151" t="s">
        <v>54</v>
      </c>
      <c r="B2576" s="152">
        <v>46083</v>
      </c>
      <c r="C2576" s="153" t="s">
        <v>55</v>
      </c>
      <c r="D2576" s="153" t="s">
        <v>56</v>
      </c>
      <c r="E2576" s="244">
        <v>88931246</v>
      </c>
      <c r="F2576" s="144" t="s">
        <v>5213</v>
      </c>
      <c r="G2576" s="230"/>
      <c r="H2576" s="154">
        <v>33698</v>
      </c>
      <c r="I2576" s="153">
        <v>34</v>
      </c>
      <c r="J2576" s="148" t="s">
        <v>70</v>
      </c>
      <c r="K2576" s="153"/>
      <c r="L2576" s="153"/>
      <c r="M2576" s="153"/>
      <c r="N2576" s="153">
        <v>80</v>
      </c>
      <c r="O2576" s="155" t="s">
        <v>5214</v>
      </c>
      <c r="P2576" s="156" t="s">
        <v>60</v>
      </c>
      <c r="Q2576" s="157" t="s">
        <v>110</v>
      </c>
      <c r="R2576" s="158">
        <v>46155</v>
      </c>
      <c r="S2576" s="159"/>
      <c r="T2576" s="159" t="s">
        <v>62</v>
      </c>
      <c r="U2576" s="159" t="s">
        <v>111</v>
      </c>
      <c r="V2576" s="154">
        <v>46118</v>
      </c>
      <c r="W2576" s="154">
        <v>46150</v>
      </c>
      <c r="X2576" s="154"/>
      <c r="Y2576" s="160" t="s">
        <v>3820</v>
      </c>
      <c r="Z2576" s="160" t="s">
        <v>65</v>
      </c>
      <c r="AA2576" s="153"/>
      <c r="AB2576" s="153"/>
      <c r="AC2576" s="182" t="e">
        <f t="shared" si="82"/>
        <v>#DIV/0!</v>
      </c>
      <c r="AD2576" s="153" t="e">
        <f t="shared" si="83"/>
        <v>#DIV/0!</v>
      </c>
      <c r="AE2576" s="233" t="s">
        <v>66</v>
      </c>
      <c r="AF2576" s="153"/>
      <c r="AG2576" s="159"/>
      <c r="AH2576" s="153"/>
      <c r="AI2576" s="161"/>
      <c r="AJ2576" s="153"/>
      <c r="AK2576" s="153"/>
      <c r="AL2576" s="207"/>
      <c r="AM2576" s="207"/>
      <c r="AN2576" s="207"/>
      <c r="AO2576" s="207" t="str">
        <f ca="1">IF(R2576="","",IF(R2576&gt;TODAY(),"0 meses",DATEDIF(R2576,TODAY(),"m") &amp; " meses"))</f>
        <v>0 meses</v>
      </c>
      <c r="AP2576" s="147" t="s">
        <v>4751</v>
      </c>
      <c r="AQ2576" s="147" t="s">
        <v>67</v>
      </c>
      <c r="AR2576" s="147"/>
      <c r="AS2576" s="209" t="s">
        <v>68</v>
      </c>
      <c r="AT2576" s="223" t="str">
        <f>MONTH(B2576)&amp;"/"&amp;YEAR(B2576)</f>
        <v>3/2026</v>
      </c>
      <c r="AU2576" s="223">
        <f>WEEKNUM(B2576)-WEEKNUM(EOMONTH(B2576,-1)+1)+1</f>
        <v>1</v>
      </c>
      <c r="AV2576" s="209" t="str">
        <f>MONTH(R2576)&amp;"/"&amp;YEAR(R2576)</f>
        <v>5/2026</v>
      </c>
      <c r="AW2576" s="209">
        <f>WEEKNUM(R2576)-WEEKNUM(EOMONTH(R2576,-1)+1)+1</f>
        <v>3</v>
      </c>
      <c r="AX2576" s="209">
        <f>IF(BB2576="S",IF(Q2576="1. Aceitou o programa",R2576-B2576,0),0)</f>
        <v>72</v>
      </c>
      <c r="AY2576" s="209">
        <f>IF(BB2576="S",IF(AND(S2576&lt;&gt;"",R2576&lt;&gt;""),S2576-R2576,0),0)</f>
        <v>0</v>
      </c>
      <c r="AZ2576" s="209">
        <f>IF(BB2576="S",IF(Q2576="1. Aceitou o programa",IF(OR(X2576="Não se Aplica",X2576=""),IF(OR(W2576="Não se Aplica",W2576=""),0,W2576-V2576),AVERAGE(X2576-W2576,W2576-V2576)),0),0)</f>
        <v>32</v>
      </c>
      <c r="BA2576" s="209">
        <f>IF(BB2576="S",IF(AND(Q2576="1. Aceitou o programa",AH2576="Realizada"),IFERROR(IF(AG2576="",0,AG2576-R2576),0),0),0)</f>
        <v>0</v>
      </c>
      <c r="BB2576" s="209" t="str">
        <f>_xlfn.XLOOKUP(U2576,'Lista Suspensa'!$AA$20:$AA$23,'Lista Suspensa'!$AB$20:$AB$23,"N/A")</f>
        <v>S</v>
      </c>
    </row>
    <row r="2577" spans="1:54" ht="12" customHeight="1">
      <c r="A2577" s="151" t="s">
        <v>54</v>
      </c>
      <c r="B2577" s="152">
        <v>46083</v>
      </c>
      <c r="C2577" s="153" t="s">
        <v>55</v>
      </c>
      <c r="D2577" s="153" t="s">
        <v>56</v>
      </c>
      <c r="E2577" s="244">
        <v>74523127</v>
      </c>
      <c r="F2577" s="144" t="s">
        <v>5215</v>
      </c>
      <c r="G2577" s="230"/>
      <c r="H2577" s="154">
        <v>34006</v>
      </c>
      <c r="I2577" s="153">
        <v>33</v>
      </c>
      <c r="J2577" s="148" t="s">
        <v>58</v>
      </c>
      <c r="K2577" s="153"/>
      <c r="L2577" s="153"/>
      <c r="M2577" s="153"/>
      <c r="N2577" s="153">
        <v>50</v>
      </c>
      <c r="O2577" s="155" t="s">
        <v>5216</v>
      </c>
      <c r="P2577" s="156" t="s">
        <v>89</v>
      </c>
      <c r="Q2577" s="157" t="s">
        <v>110</v>
      </c>
      <c r="R2577" s="158">
        <v>46155</v>
      </c>
      <c r="S2577" s="159"/>
      <c r="T2577" s="159" t="s">
        <v>62</v>
      </c>
      <c r="U2577" s="159" t="s">
        <v>111</v>
      </c>
      <c r="V2577" s="154">
        <v>46113</v>
      </c>
      <c r="W2577" s="154">
        <v>46150</v>
      </c>
      <c r="X2577" s="154"/>
      <c r="Y2577" s="160" t="s">
        <v>64</v>
      </c>
      <c r="Z2577" s="160" t="s">
        <v>65</v>
      </c>
      <c r="AA2577" s="153"/>
      <c r="AB2577" s="153"/>
      <c r="AC2577" s="182" t="e">
        <f t="shared" si="82"/>
        <v>#DIV/0!</v>
      </c>
      <c r="AD2577" s="153" t="e">
        <f t="shared" si="83"/>
        <v>#DIV/0!</v>
      </c>
      <c r="AE2577" s="233" t="s">
        <v>66</v>
      </c>
      <c r="AF2577" s="153"/>
      <c r="AG2577" s="159"/>
      <c r="AH2577" s="153"/>
      <c r="AI2577" s="161"/>
      <c r="AJ2577" s="153"/>
      <c r="AK2577" s="153"/>
      <c r="AL2577" s="207"/>
      <c r="AM2577" s="207"/>
      <c r="AN2577" s="207"/>
      <c r="AO2577" s="207" t="str">
        <f ca="1">IF(R2577="","",IF(R2577&gt;TODAY(),"0 meses",DATEDIF(R2577,TODAY(),"m") &amp; " meses"))</f>
        <v>0 meses</v>
      </c>
      <c r="AP2577" s="147" t="s">
        <v>4751</v>
      </c>
      <c r="AQ2577" s="147" t="s">
        <v>67</v>
      </c>
      <c r="AR2577" s="147"/>
      <c r="AS2577" s="209" t="s">
        <v>68</v>
      </c>
      <c r="AT2577" s="223" t="str">
        <f>MONTH(B2577)&amp;"/"&amp;YEAR(B2577)</f>
        <v>3/2026</v>
      </c>
      <c r="AU2577" s="223">
        <f>WEEKNUM(B2577)-WEEKNUM(EOMONTH(B2577,-1)+1)+1</f>
        <v>1</v>
      </c>
      <c r="AV2577" s="209" t="str">
        <f>MONTH(R2577)&amp;"/"&amp;YEAR(R2577)</f>
        <v>5/2026</v>
      </c>
      <c r="AW2577" s="209">
        <f>WEEKNUM(R2577)-WEEKNUM(EOMONTH(R2577,-1)+1)+1</f>
        <v>3</v>
      </c>
      <c r="AX2577" s="209">
        <f>IF(BB2577="S",IF(Q2577="1. Aceitou o programa",R2577-B2577,0),0)</f>
        <v>72</v>
      </c>
      <c r="AY2577" s="209">
        <f>IF(BB2577="S",IF(AND(S2577&lt;&gt;"",R2577&lt;&gt;""),S2577-R2577,0),0)</f>
        <v>0</v>
      </c>
      <c r="AZ2577" s="209">
        <f>IF(BB2577="S",IF(Q2577="1. Aceitou o programa",IF(OR(X2577="Não se Aplica",X2577=""),IF(OR(W2577="Não se Aplica",W2577=""),0,W2577-V2577),AVERAGE(X2577-W2577,W2577-V2577)),0),0)</f>
        <v>37</v>
      </c>
      <c r="BA2577" s="209">
        <f>IF(BB2577="S",IF(AND(Q2577="1. Aceitou o programa",AH2577="Realizada"),IFERROR(IF(AG2577="",0,AG2577-R2577),0),0),0)</f>
        <v>0</v>
      </c>
      <c r="BB2577" s="209" t="str">
        <f>_xlfn.XLOOKUP(U2577,'Lista Suspensa'!$AA$20:$AA$23,'Lista Suspensa'!$AB$20:$AB$23,"N/A")</f>
        <v>S</v>
      </c>
    </row>
    <row r="2578" spans="1:54" ht="12" customHeight="1">
      <c r="A2578" s="151" t="s">
        <v>54</v>
      </c>
      <c r="B2578" s="152">
        <v>46083</v>
      </c>
      <c r="C2578" s="153" t="s">
        <v>55</v>
      </c>
      <c r="D2578" s="153" t="s">
        <v>56</v>
      </c>
      <c r="E2578" s="244">
        <v>87681314</v>
      </c>
      <c r="F2578" s="144" t="s">
        <v>5217</v>
      </c>
      <c r="G2578" s="230"/>
      <c r="H2578" s="154">
        <v>34066</v>
      </c>
      <c r="I2578" s="153">
        <v>33</v>
      </c>
      <c r="J2578" s="148" t="s">
        <v>70</v>
      </c>
      <c r="K2578" s="153"/>
      <c r="L2578" s="153"/>
      <c r="M2578" s="153"/>
      <c r="N2578" s="153">
        <v>60</v>
      </c>
      <c r="O2578" s="155" t="s">
        <v>5218</v>
      </c>
      <c r="P2578" s="156" t="s">
        <v>60</v>
      </c>
      <c r="Q2578" s="157" t="s">
        <v>110</v>
      </c>
      <c r="R2578" s="158">
        <v>46155</v>
      </c>
      <c r="S2578" s="159"/>
      <c r="T2578" s="159" t="s">
        <v>62</v>
      </c>
      <c r="U2578" s="159" t="s">
        <v>111</v>
      </c>
      <c r="V2578" s="154">
        <v>46118</v>
      </c>
      <c r="W2578" s="154">
        <v>46150</v>
      </c>
      <c r="X2578" s="154"/>
      <c r="Y2578" s="160" t="s">
        <v>2458</v>
      </c>
      <c r="Z2578" s="160" t="s">
        <v>65</v>
      </c>
      <c r="AA2578" s="153"/>
      <c r="AB2578" s="153"/>
      <c r="AC2578" s="182" t="e">
        <f t="shared" si="82"/>
        <v>#DIV/0!</v>
      </c>
      <c r="AD2578" s="153" t="e">
        <f t="shared" si="83"/>
        <v>#DIV/0!</v>
      </c>
      <c r="AE2578" s="233" t="s">
        <v>66</v>
      </c>
      <c r="AF2578" s="153"/>
      <c r="AG2578" s="159"/>
      <c r="AH2578" s="153"/>
      <c r="AI2578" s="161"/>
      <c r="AJ2578" s="153"/>
      <c r="AK2578" s="153"/>
      <c r="AL2578" s="207"/>
      <c r="AM2578" s="207"/>
      <c r="AN2578" s="207"/>
      <c r="AO2578" s="207" t="str">
        <f ca="1">IF(R2578="","",IF(R2578&gt;TODAY(),"0 meses",DATEDIF(R2578,TODAY(),"m") &amp; " meses"))</f>
        <v>0 meses</v>
      </c>
      <c r="AP2578" s="147" t="s">
        <v>4751</v>
      </c>
      <c r="AQ2578" s="147" t="s">
        <v>67</v>
      </c>
      <c r="AR2578" s="147"/>
      <c r="AS2578" s="209" t="s">
        <v>68</v>
      </c>
      <c r="AT2578" s="223" t="str">
        <f>MONTH(B2578)&amp;"/"&amp;YEAR(B2578)</f>
        <v>3/2026</v>
      </c>
      <c r="AU2578" s="223">
        <f>WEEKNUM(B2578)-WEEKNUM(EOMONTH(B2578,-1)+1)+1</f>
        <v>1</v>
      </c>
      <c r="AV2578" s="209" t="str">
        <f>MONTH(R2578)&amp;"/"&amp;YEAR(R2578)</f>
        <v>5/2026</v>
      </c>
      <c r="AW2578" s="209">
        <f>WEEKNUM(R2578)-WEEKNUM(EOMONTH(R2578,-1)+1)+1</f>
        <v>3</v>
      </c>
      <c r="AX2578" s="209">
        <f>IF(BB2578="S",IF(Q2578="1. Aceitou o programa",R2578-B2578,0),0)</f>
        <v>72</v>
      </c>
      <c r="AY2578" s="209">
        <f>IF(BB2578="S",IF(AND(S2578&lt;&gt;"",R2578&lt;&gt;""),S2578-R2578,0),0)</f>
        <v>0</v>
      </c>
      <c r="AZ2578" s="209">
        <f>IF(BB2578="S",IF(Q2578="1. Aceitou o programa",IF(OR(X2578="Não se Aplica",X2578=""),IF(OR(W2578="Não se Aplica",W2578=""),0,W2578-V2578),AVERAGE(X2578-W2578,W2578-V2578)),0),0)</f>
        <v>32</v>
      </c>
      <c r="BA2578" s="209">
        <f>IF(BB2578="S",IF(AND(Q2578="1. Aceitou o programa",AH2578="Realizada"),IFERROR(IF(AG2578="",0,AG2578-R2578),0),0),0)</f>
        <v>0</v>
      </c>
      <c r="BB2578" s="209" t="str">
        <f>_xlfn.XLOOKUP(U2578,'Lista Suspensa'!$AA$20:$AA$23,'Lista Suspensa'!$AB$20:$AB$23,"N/A")</f>
        <v>S</v>
      </c>
    </row>
    <row r="2579" spans="1:54" ht="12" customHeight="1">
      <c r="A2579" s="151" t="s">
        <v>54</v>
      </c>
      <c r="B2579" s="152">
        <v>46083</v>
      </c>
      <c r="C2579" s="153" t="s">
        <v>55</v>
      </c>
      <c r="D2579" s="153" t="s">
        <v>56</v>
      </c>
      <c r="E2579" s="244">
        <v>88399731</v>
      </c>
      <c r="F2579" s="144" t="s">
        <v>5219</v>
      </c>
      <c r="G2579" s="230"/>
      <c r="H2579" s="154">
        <v>34412</v>
      </c>
      <c r="I2579" s="153">
        <v>32</v>
      </c>
      <c r="J2579" s="148" t="s">
        <v>70</v>
      </c>
      <c r="K2579" s="153"/>
      <c r="L2579" s="153"/>
      <c r="M2579" s="153"/>
      <c r="N2579" s="153">
        <v>120</v>
      </c>
      <c r="O2579" s="155" t="s">
        <v>5220</v>
      </c>
      <c r="P2579" s="156" t="s">
        <v>60</v>
      </c>
      <c r="Q2579" s="157" t="s">
        <v>110</v>
      </c>
      <c r="R2579" s="158">
        <v>46155</v>
      </c>
      <c r="S2579" s="159"/>
      <c r="T2579" s="159" t="s">
        <v>62</v>
      </c>
      <c r="U2579" s="159" t="s">
        <v>111</v>
      </c>
      <c r="V2579" s="154">
        <v>46118</v>
      </c>
      <c r="W2579" s="154">
        <v>46150</v>
      </c>
      <c r="X2579" s="154"/>
      <c r="Y2579" s="160" t="s">
        <v>5221</v>
      </c>
      <c r="Z2579" s="160" t="s">
        <v>65</v>
      </c>
      <c r="AA2579" s="153"/>
      <c r="AB2579" s="153"/>
      <c r="AC2579" s="182" t="e">
        <f t="shared" si="82"/>
        <v>#DIV/0!</v>
      </c>
      <c r="AD2579" s="153" t="e">
        <f t="shared" si="83"/>
        <v>#DIV/0!</v>
      </c>
      <c r="AE2579" s="233" t="s">
        <v>66</v>
      </c>
      <c r="AF2579" s="153"/>
      <c r="AG2579" s="159"/>
      <c r="AH2579" s="153"/>
      <c r="AI2579" s="161"/>
      <c r="AJ2579" s="153"/>
      <c r="AK2579" s="153"/>
      <c r="AL2579" s="207" t="s">
        <v>85</v>
      </c>
      <c r="AM2579" s="207" t="s">
        <v>86</v>
      </c>
      <c r="AN2579" s="207" t="s">
        <v>191</v>
      </c>
      <c r="AO2579" s="207" t="str">
        <f ca="1">IF(R2579="","",IF(R2579&gt;TODAY(),"0 meses",DATEDIF(R2579,TODAY(),"m") &amp; " meses"))</f>
        <v>0 meses</v>
      </c>
      <c r="AP2579" s="147" t="s">
        <v>4751</v>
      </c>
      <c r="AQ2579" s="147" t="s">
        <v>67</v>
      </c>
      <c r="AR2579" s="147"/>
      <c r="AS2579" s="209" t="s">
        <v>68</v>
      </c>
      <c r="AT2579" s="223" t="str">
        <f>MONTH(B2579)&amp;"/"&amp;YEAR(B2579)</f>
        <v>3/2026</v>
      </c>
      <c r="AU2579" s="223">
        <f>WEEKNUM(B2579)-WEEKNUM(EOMONTH(B2579,-1)+1)+1</f>
        <v>1</v>
      </c>
      <c r="AV2579" s="209" t="str">
        <f>MONTH(R2579)&amp;"/"&amp;YEAR(R2579)</f>
        <v>5/2026</v>
      </c>
      <c r="AW2579" s="209">
        <f>WEEKNUM(R2579)-WEEKNUM(EOMONTH(R2579,-1)+1)+1</f>
        <v>3</v>
      </c>
      <c r="AX2579" s="209">
        <f>IF(BB2579="S",IF(Q2579="1. Aceitou o programa",R2579-B2579,0),0)</f>
        <v>72</v>
      </c>
      <c r="AY2579" s="209">
        <f>IF(BB2579="S",IF(AND(S2579&lt;&gt;"",R2579&lt;&gt;""),S2579-R2579,0),0)</f>
        <v>0</v>
      </c>
      <c r="AZ2579" s="209">
        <f>IF(BB2579="S",IF(Q2579="1. Aceitou o programa",IF(OR(X2579="Não se Aplica",X2579=""),IF(OR(W2579="Não se Aplica",W2579=""),0,W2579-V2579),AVERAGE(X2579-W2579,W2579-V2579)),0),0)</f>
        <v>32</v>
      </c>
      <c r="BA2579" s="209">
        <f>IF(BB2579="S",IF(AND(Q2579="1. Aceitou o programa",AH2579="Realizada"),IFERROR(IF(AG2579="",0,AG2579-R2579),0),0),0)</f>
        <v>0</v>
      </c>
      <c r="BB2579" s="209" t="str">
        <f>_xlfn.XLOOKUP(U2579,'Lista Suspensa'!$AA$20:$AA$23,'Lista Suspensa'!$AB$20:$AB$23,"N/A")</f>
        <v>S</v>
      </c>
    </row>
    <row r="2580" spans="1:54" ht="12" customHeight="1">
      <c r="A2580" s="151" t="s">
        <v>54</v>
      </c>
      <c r="B2580" s="152">
        <v>46083</v>
      </c>
      <c r="C2580" s="153" t="s">
        <v>55</v>
      </c>
      <c r="D2580" s="153" t="s">
        <v>56</v>
      </c>
      <c r="E2580" s="244">
        <v>84801038</v>
      </c>
      <c r="F2580" s="144" t="s">
        <v>5222</v>
      </c>
      <c r="G2580" s="230"/>
      <c r="H2580" s="154">
        <v>35808</v>
      </c>
      <c r="I2580" s="153">
        <v>28</v>
      </c>
      <c r="J2580" s="148" t="s">
        <v>58</v>
      </c>
      <c r="K2580" s="153"/>
      <c r="L2580" s="153"/>
      <c r="M2580" s="153"/>
      <c r="N2580" s="153">
        <v>380</v>
      </c>
      <c r="O2580" s="155">
        <v>21976996582</v>
      </c>
      <c r="P2580" s="156" t="s">
        <v>60</v>
      </c>
      <c r="Q2580" s="157" t="s">
        <v>110</v>
      </c>
      <c r="R2580" s="158">
        <v>46155</v>
      </c>
      <c r="S2580" s="159"/>
      <c r="T2580" s="159" t="s">
        <v>62</v>
      </c>
      <c r="U2580" s="159" t="s">
        <v>111</v>
      </c>
      <c r="V2580" s="154">
        <v>46118</v>
      </c>
      <c r="W2580" s="154">
        <v>46150</v>
      </c>
      <c r="X2580" s="154"/>
      <c r="Y2580" s="160" t="s">
        <v>4968</v>
      </c>
      <c r="Z2580" s="160" t="s">
        <v>65</v>
      </c>
      <c r="AA2580" s="153"/>
      <c r="AB2580" s="153"/>
      <c r="AC2580" s="182" t="e">
        <f t="shared" si="82"/>
        <v>#DIV/0!</v>
      </c>
      <c r="AD2580" s="153" t="e">
        <f t="shared" si="83"/>
        <v>#DIV/0!</v>
      </c>
      <c r="AE2580" s="233" t="s">
        <v>66</v>
      </c>
      <c r="AF2580" s="153"/>
      <c r="AG2580" s="159"/>
      <c r="AH2580" s="153"/>
      <c r="AI2580" s="161"/>
      <c r="AJ2580" s="153"/>
      <c r="AK2580" s="153"/>
      <c r="AL2580" s="207"/>
      <c r="AM2580" s="207"/>
      <c r="AN2580" s="207"/>
      <c r="AO2580" s="207" t="str">
        <f ca="1">IF(R2580="","",IF(R2580&gt;TODAY(),"0 meses",DATEDIF(R2580,TODAY(),"m") &amp; " meses"))</f>
        <v>0 meses</v>
      </c>
      <c r="AP2580" s="147" t="s">
        <v>4751</v>
      </c>
      <c r="AQ2580" s="147" t="s">
        <v>67</v>
      </c>
      <c r="AR2580" s="147"/>
      <c r="AS2580" s="209" t="s">
        <v>68</v>
      </c>
      <c r="AT2580" s="223" t="str">
        <f>MONTH(B2580)&amp;"/"&amp;YEAR(B2580)</f>
        <v>3/2026</v>
      </c>
      <c r="AU2580" s="223">
        <f>WEEKNUM(B2580)-WEEKNUM(EOMONTH(B2580,-1)+1)+1</f>
        <v>1</v>
      </c>
      <c r="AV2580" s="209" t="str">
        <f>MONTH(R2580)&amp;"/"&amp;YEAR(R2580)</f>
        <v>5/2026</v>
      </c>
      <c r="AW2580" s="209">
        <f>WEEKNUM(R2580)-WEEKNUM(EOMONTH(R2580,-1)+1)+1</f>
        <v>3</v>
      </c>
      <c r="AX2580" s="209">
        <f>IF(BB2580="S",IF(Q2580="1. Aceitou o programa",R2580-B2580,0),0)</f>
        <v>72</v>
      </c>
      <c r="AY2580" s="209">
        <f>IF(BB2580="S",IF(AND(S2580&lt;&gt;"",R2580&lt;&gt;""),S2580-R2580,0),0)</f>
        <v>0</v>
      </c>
      <c r="AZ2580" s="209">
        <f>IF(BB2580="S",IF(Q2580="1. Aceitou o programa",IF(OR(X2580="Não se Aplica",X2580=""),IF(OR(W2580="Não se Aplica",W2580=""),0,W2580-V2580),AVERAGE(X2580-W2580,W2580-V2580)),0),0)</f>
        <v>32</v>
      </c>
      <c r="BA2580" s="209">
        <f>IF(BB2580="S",IF(AND(Q2580="1. Aceitou o programa",AH2580="Realizada"),IFERROR(IF(AG2580="",0,AG2580-R2580),0),0),0)</f>
        <v>0</v>
      </c>
      <c r="BB2580" s="209" t="str">
        <f>_xlfn.XLOOKUP(U2580,'Lista Suspensa'!$AA$20:$AA$23,'Lista Suspensa'!$AB$20:$AB$23,"N/A")</f>
        <v>S</v>
      </c>
    </row>
    <row r="2581" spans="1:54" ht="12" customHeight="1">
      <c r="A2581" s="151" t="s">
        <v>54</v>
      </c>
      <c r="B2581" s="152">
        <v>46083</v>
      </c>
      <c r="C2581" s="153" t="s">
        <v>55</v>
      </c>
      <c r="D2581" s="153" t="s">
        <v>56</v>
      </c>
      <c r="E2581" s="244">
        <v>89474290</v>
      </c>
      <c r="F2581" s="144" t="s">
        <v>5223</v>
      </c>
      <c r="G2581" s="230"/>
      <c r="H2581" s="154">
        <v>36679</v>
      </c>
      <c r="I2581" s="153">
        <v>25</v>
      </c>
      <c r="J2581" s="148" t="s">
        <v>58</v>
      </c>
      <c r="K2581" s="153"/>
      <c r="L2581" s="153"/>
      <c r="M2581" s="153"/>
      <c r="N2581" s="153">
        <v>750</v>
      </c>
      <c r="O2581" s="155" t="s">
        <v>5224</v>
      </c>
      <c r="P2581" s="156" t="s">
        <v>60</v>
      </c>
      <c r="Q2581" s="157" t="s">
        <v>110</v>
      </c>
      <c r="R2581" s="158">
        <v>46155</v>
      </c>
      <c r="S2581" s="159"/>
      <c r="T2581" s="159" t="s">
        <v>62</v>
      </c>
      <c r="U2581" s="159" t="s">
        <v>111</v>
      </c>
      <c r="V2581" s="154">
        <v>46118</v>
      </c>
      <c r="W2581" s="154">
        <v>46150</v>
      </c>
      <c r="X2581" s="154"/>
      <c r="Y2581" s="160" t="s">
        <v>5225</v>
      </c>
      <c r="Z2581" s="160" t="s">
        <v>65</v>
      </c>
      <c r="AA2581" s="153"/>
      <c r="AB2581" s="153"/>
      <c r="AC2581" s="182" t="e">
        <f t="shared" si="82"/>
        <v>#DIV/0!</v>
      </c>
      <c r="AD2581" s="153" t="e">
        <f t="shared" si="83"/>
        <v>#DIV/0!</v>
      </c>
      <c r="AE2581" s="233" t="s">
        <v>66</v>
      </c>
      <c r="AF2581" s="153"/>
      <c r="AG2581" s="159"/>
      <c r="AH2581" s="153"/>
      <c r="AI2581" s="161"/>
      <c r="AJ2581" s="153"/>
      <c r="AK2581" s="153"/>
      <c r="AL2581" s="207"/>
      <c r="AM2581" s="207"/>
      <c r="AN2581" s="207"/>
      <c r="AO2581" s="207" t="str">
        <f ca="1">IF(R2581="","",IF(R2581&gt;TODAY(),"0 meses",DATEDIF(R2581,TODAY(),"m") &amp; " meses"))</f>
        <v>0 meses</v>
      </c>
      <c r="AP2581" s="147" t="s">
        <v>4751</v>
      </c>
      <c r="AQ2581" s="147" t="s">
        <v>67</v>
      </c>
      <c r="AR2581" s="147"/>
      <c r="AS2581" s="209" t="s">
        <v>68</v>
      </c>
      <c r="AT2581" s="223" t="str">
        <f>MONTH(B2581)&amp;"/"&amp;YEAR(B2581)</f>
        <v>3/2026</v>
      </c>
      <c r="AU2581" s="223">
        <f>WEEKNUM(B2581)-WEEKNUM(EOMONTH(B2581,-1)+1)+1</f>
        <v>1</v>
      </c>
      <c r="AV2581" s="209" t="str">
        <f>MONTH(R2581)&amp;"/"&amp;YEAR(R2581)</f>
        <v>5/2026</v>
      </c>
      <c r="AW2581" s="209">
        <f>WEEKNUM(R2581)-WEEKNUM(EOMONTH(R2581,-1)+1)+1</f>
        <v>3</v>
      </c>
      <c r="AX2581" s="209">
        <f>IF(BB2581="S",IF(Q2581="1. Aceitou o programa",R2581-B2581,0),0)</f>
        <v>72</v>
      </c>
      <c r="AY2581" s="209">
        <f>IF(BB2581="S",IF(AND(S2581&lt;&gt;"",R2581&lt;&gt;""),S2581-R2581,0),0)</f>
        <v>0</v>
      </c>
      <c r="AZ2581" s="209">
        <f>IF(BB2581="S",IF(Q2581="1. Aceitou o programa",IF(OR(X2581="Não se Aplica",X2581=""),IF(OR(W2581="Não se Aplica",W2581=""),0,W2581-V2581),AVERAGE(X2581-W2581,W2581-V2581)),0),0)</f>
        <v>32</v>
      </c>
      <c r="BA2581" s="209">
        <f>IF(BB2581="S",IF(AND(Q2581="1. Aceitou o programa",AH2581="Realizada"),IFERROR(IF(AG2581="",0,AG2581-R2581),0),0),0)</f>
        <v>0</v>
      </c>
      <c r="BB2581" s="209" t="str">
        <f>_xlfn.XLOOKUP(U2581,'Lista Suspensa'!$AA$20:$AA$23,'Lista Suspensa'!$AB$20:$AB$23,"N/A")</f>
        <v>S</v>
      </c>
    </row>
    <row r="2582" spans="1:54" ht="12" customHeight="1">
      <c r="A2582" s="151" t="s">
        <v>54</v>
      </c>
      <c r="B2582" s="152">
        <v>46083</v>
      </c>
      <c r="C2582" s="153" t="s">
        <v>55</v>
      </c>
      <c r="D2582" s="153" t="s">
        <v>56</v>
      </c>
      <c r="E2582" s="244">
        <v>93018959</v>
      </c>
      <c r="F2582" s="144" t="s">
        <v>5226</v>
      </c>
      <c r="G2582" s="230"/>
      <c r="H2582" s="154">
        <v>25919</v>
      </c>
      <c r="I2582" s="153">
        <v>55</v>
      </c>
      <c r="J2582" s="148" t="s">
        <v>70</v>
      </c>
      <c r="K2582" s="153" t="s">
        <v>59</v>
      </c>
      <c r="L2582" s="153"/>
      <c r="M2582" s="153"/>
      <c r="N2582" s="153">
        <v>60</v>
      </c>
      <c r="O2582" s="155" t="s">
        <v>5227</v>
      </c>
      <c r="P2582" s="156" t="s">
        <v>71</v>
      </c>
      <c r="Q2582" s="157" t="s">
        <v>110</v>
      </c>
      <c r="R2582" s="158">
        <v>46155</v>
      </c>
      <c r="S2582" s="159"/>
      <c r="T2582" s="159" t="s">
        <v>62</v>
      </c>
      <c r="U2582" s="159" t="s">
        <v>111</v>
      </c>
      <c r="V2582" s="154">
        <v>46128</v>
      </c>
      <c r="W2582" s="154">
        <v>46150</v>
      </c>
      <c r="X2582" s="154"/>
      <c r="Y2582" s="160" t="s">
        <v>5228</v>
      </c>
      <c r="Z2582" s="160" t="s">
        <v>65</v>
      </c>
      <c r="AA2582" s="153"/>
      <c r="AB2582" s="153"/>
      <c r="AC2582" s="182" t="e">
        <f t="shared" si="82"/>
        <v>#DIV/0!</v>
      </c>
      <c r="AD2582" s="153" t="e">
        <f t="shared" si="83"/>
        <v>#DIV/0!</v>
      </c>
      <c r="AE2582" s="233" t="s">
        <v>66</v>
      </c>
      <c r="AF2582" s="153"/>
      <c r="AG2582" s="159"/>
      <c r="AH2582" s="153"/>
      <c r="AI2582" s="161"/>
      <c r="AJ2582" s="153"/>
      <c r="AK2582" s="153"/>
      <c r="AL2582" s="207" t="s">
        <v>85</v>
      </c>
      <c r="AM2582" s="207" t="s">
        <v>86</v>
      </c>
      <c r="AN2582" s="207" t="s">
        <v>191</v>
      </c>
      <c r="AO2582" s="207" t="str">
        <f ca="1">IF(R2582="","",IF(R2582&gt;TODAY(),"0 meses",DATEDIF(R2582,TODAY(),"m") &amp; " meses"))</f>
        <v>0 meses</v>
      </c>
      <c r="AP2582" s="147" t="s">
        <v>4751</v>
      </c>
      <c r="AQ2582" s="147" t="s">
        <v>67</v>
      </c>
      <c r="AR2582" s="147"/>
      <c r="AS2582" s="209" t="s">
        <v>68</v>
      </c>
      <c r="AT2582" s="223" t="str">
        <f>MONTH(B2582)&amp;"/"&amp;YEAR(B2582)</f>
        <v>3/2026</v>
      </c>
      <c r="AU2582" s="223">
        <f>WEEKNUM(B2582)-WEEKNUM(EOMONTH(B2582,-1)+1)+1</f>
        <v>1</v>
      </c>
      <c r="AV2582" s="209" t="str">
        <f>MONTH(R2582)&amp;"/"&amp;YEAR(R2582)</f>
        <v>5/2026</v>
      </c>
      <c r="AW2582" s="209">
        <f>WEEKNUM(R2582)-WEEKNUM(EOMONTH(R2582,-1)+1)+1</f>
        <v>3</v>
      </c>
      <c r="AX2582" s="209">
        <f>IF(BB2582="S",IF(Q2582="1. Aceitou o programa",R2582-B2582,0),0)</f>
        <v>72</v>
      </c>
      <c r="AY2582" s="209">
        <f>IF(BB2582="S",IF(AND(S2582&lt;&gt;"",R2582&lt;&gt;""),S2582-R2582,0),0)</f>
        <v>0</v>
      </c>
      <c r="AZ2582" s="209">
        <f>IF(BB2582="S",IF(Q2582="1. Aceitou o programa",IF(OR(X2582="Não se Aplica",X2582=""),IF(OR(W2582="Não se Aplica",W2582=""),0,W2582-V2582),AVERAGE(X2582-W2582,W2582-V2582)),0),0)</f>
        <v>22</v>
      </c>
      <c r="BA2582" s="209">
        <f>IF(BB2582="S",IF(AND(Q2582="1. Aceitou o programa",AH2582="Realizada"),IFERROR(IF(AG2582="",0,AG2582-R2582),0),0),0)</f>
        <v>0</v>
      </c>
      <c r="BB2582" s="209" t="str">
        <f>_xlfn.XLOOKUP(U2582,'Lista Suspensa'!$AA$20:$AA$23,'Lista Suspensa'!$AB$20:$AB$23,"N/A")</f>
        <v>S</v>
      </c>
    </row>
    <row r="2583" spans="1:54" ht="12" customHeight="1">
      <c r="A2583" s="151" t="s">
        <v>54</v>
      </c>
      <c r="B2583" s="152">
        <v>46083</v>
      </c>
      <c r="C2583" s="153" t="s">
        <v>55</v>
      </c>
      <c r="D2583" s="153" t="s">
        <v>56</v>
      </c>
      <c r="E2583" s="244">
        <v>93444772</v>
      </c>
      <c r="F2583" s="144" t="s">
        <v>5229</v>
      </c>
      <c r="G2583" s="230"/>
      <c r="H2583" s="154">
        <v>29169</v>
      </c>
      <c r="I2583" s="153">
        <v>46</v>
      </c>
      <c r="J2583" s="148" t="s">
        <v>70</v>
      </c>
      <c r="K2583" s="153" t="s">
        <v>59</v>
      </c>
      <c r="L2583" s="153"/>
      <c r="M2583" s="153"/>
      <c r="N2583" s="153">
        <v>110</v>
      </c>
      <c r="O2583" s="155" t="s">
        <v>5230</v>
      </c>
      <c r="P2583" s="156" t="s">
        <v>71</v>
      </c>
      <c r="Q2583" s="157" t="s">
        <v>110</v>
      </c>
      <c r="R2583" s="158">
        <v>46155</v>
      </c>
      <c r="S2583" s="159"/>
      <c r="T2583" s="159" t="s">
        <v>62</v>
      </c>
      <c r="U2583" s="159" t="s">
        <v>111</v>
      </c>
      <c r="V2583" s="154">
        <v>46125</v>
      </c>
      <c r="W2583" s="154">
        <v>46150</v>
      </c>
      <c r="X2583" s="154"/>
      <c r="Y2583" s="160" t="s">
        <v>2553</v>
      </c>
      <c r="Z2583" s="160" t="s">
        <v>65</v>
      </c>
      <c r="AA2583" s="153"/>
      <c r="AB2583" s="153"/>
      <c r="AC2583" s="182" t="e">
        <f t="shared" si="82"/>
        <v>#DIV/0!</v>
      </c>
      <c r="AD2583" s="153" t="e">
        <f t="shared" si="83"/>
        <v>#DIV/0!</v>
      </c>
      <c r="AE2583" s="233" t="s">
        <v>66</v>
      </c>
      <c r="AF2583" s="153"/>
      <c r="AG2583" s="159"/>
      <c r="AH2583" s="153"/>
      <c r="AI2583" s="161"/>
      <c r="AJ2583" s="153"/>
      <c r="AK2583" s="153"/>
      <c r="AL2583" s="207"/>
      <c r="AM2583" s="207"/>
      <c r="AN2583" s="207"/>
      <c r="AO2583" s="207" t="str">
        <f ca="1">IF(R2583="","",IF(R2583&gt;TODAY(),"0 meses",DATEDIF(R2583,TODAY(),"m") &amp; " meses"))</f>
        <v>0 meses</v>
      </c>
      <c r="AP2583" s="147" t="s">
        <v>4751</v>
      </c>
      <c r="AQ2583" s="147" t="s">
        <v>67</v>
      </c>
      <c r="AR2583" s="147"/>
      <c r="AS2583" s="209" t="s">
        <v>68</v>
      </c>
      <c r="AT2583" s="223" t="str">
        <f>MONTH(B2583)&amp;"/"&amp;YEAR(B2583)</f>
        <v>3/2026</v>
      </c>
      <c r="AU2583" s="223">
        <f>WEEKNUM(B2583)-WEEKNUM(EOMONTH(B2583,-1)+1)+1</f>
        <v>1</v>
      </c>
      <c r="AV2583" s="209" t="str">
        <f>MONTH(R2583)&amp;"/"&amp;YEAR(R2583)</f>
        <v>5/2026</v>
      </c>
      <c r="AW2583" s="209">
        <f>WEEKNUM(R2583)-WEEKNUM(EOMONTH(R2583,-1)+1)+1</f>
        <v>3</v>
      </c>
      <c r="AX2583" s="209">
        <f>IF(BB2583="S",IF(Q2583="1. Aceitou o programa",R2583-B2583,0),0)</f>
        <v>72</v>
      </c>
      <c r="AY2583" s="209">
        <f>IF(BB2583="S",IF(AND(S2583&lt;&gt;"",R2583&lt;&gt;""),S2583-R2583,0),0)</f>
        <v>0</v>
      </c>
      <c r="AZ2583" s="209">
        <f>IF(BB2583="S",IF(Q2583="1. Aceitou o programa",IF(OR(X2583="Não se Aplica",X2583=""),IF(OR(W2583="Não se Aplica",W2583=""),0,W2583-V2583),AVERAGE(X2583-W2583,W2583-V2583)),0),0)</f>
        <v>25</v>
      </c>
      <c r="BA2583" s="209">
        <f>IF(BB2583="S",IF(AND(Q2583="1. Aceitou o programa",AH2583="Realizada"),IFERROR(IF(AG2583="",0,AG2583-R2583),0),0),0)</f>
        <v>0</v>
      </c>
      <c r="BB2583" s="209" t="str">
        <f>_xlfn.XLOOKUP(U2583,'Lista Suspensa'!$AA$20:$AA$23,'Lista Suspensa'!$AB$20:$AB$23,"N/A")</f>
        <v>S</v>
      </c>
    </row>
    <row r="2584" spans="1:54" ht="12" customHeight="1">
      <c r="A2584" s="151" t="s">
        <v>54</v>
      </c>
      <c r="B2584" s="152">
        <v>46083</v>
      </c>
      <c r="C2584" s="153" t="s">
        <v>55</v>
      </c>
      <c r="D2584" s="153" t="s">
        <v>56</v>
      </c>
      <c r="E2584" s="244">
        <v>82429155</v>
      </c>
      <c r="F2584" s="144" t="s">
        <v>5231</v>
      </c>
      <c r="G2584" s="230"/>
      <c r="H2584" s="154">
        <v>31182</v>
      </c>
      <c r="I2584" s="153">
        <v>41</v>
      </c>
      <c r="J2584" s="148" t="s">
        <v>70</v>
      </c>
      <c r="K2584" s="153"/>
      <c r="L2584" s="153"/>
      <c r="M2584" s="153"/>
      <c r="N2584" s="153">
        <v>50</v>
      </c>
      <c r="O2584" s="155" t="s">
        <v>5232</v>
      </c>
      <c r="P2584" s="156" t="s">
        <v>60</v>
      </c>
      <c r="Q2584" s="157" t="s">
        <v>110</v>
      </c>
      <c r="R2584" s="158">
        <v>46155</v>
      </c>
      <c r="S2584" s="159"/>
      <c r="T2584" s="159" t="s">
        <v>62</v>
      </c>
      <c r="U2584" s="159" t="s">
        <v>111</v>
      </c>
      <c r="V2584" s="154">
        <v>46114</v>
      </c>
      <c r="W2584" s="154">
        <v>46150</v>
      </c>
      <c r="X2584" s="154"/>
      <c r="Y2584" s="160" t="s">
        <v>2264</v>
      </c>
      <c r="Z2584" s="160" t="s">
        <v>65</v>
      </c>
      <c r="AA2584" s="153"/>
      <c r="AB2584" s="153"/>
      <c r="AC2584" s="182" t="e">
        <f t="shared" si="82"/>
        <v>#DIV/0!</v>
      </c>
      <c r="AD2584" s="153" t="e">
        <f t="shared" si="83"/>
        <v>#DIV/0!</v>
      </c>
      <c r="AE2584" s="233" t="s">
        <v>66</v>
      </c>
      <c r="AF2584" s="153"/>
      <c r="AG2584" s="159"/>
      <c r="AH2584" s="153"/>
      <c r="AI2584" s="161"/>
      <c r="AJ2584" s="153"/>
      <c r="AK2584" s="153"/>
      <c r="AL2584" s="207"/>
      <c r="AM2584" s="207"/>
      <c r="AN2584" s="207"/>
      <c r="AO2584" s="207" t="str">
        <f ca="1">IF(R2584="","",IF(R2584&gt;TODAY(),"0 meses",DATEDIF(R2584,TODAY(),"m") &amp; " meses"))</f>
        <v>0 meses</v>
      </c>
      <c r="AP2584" s="147" t="s">
        <v>4751</v>
      </c>
      <c r="AQ2584" s="147" t="s">
        <v>67</v>
      </c>
      <c r="AR2584" s="147"/>
      <c r="AS2584" s="209" t="s">
        <v>68</v>
      </c>
      <c r="AT2584" s="223" t="str">
        <f>MONTH(B2584)&amp;"/"&amp;YEAR(B2584)</f>
        <v>3/2026</v>
      </c>
      <c r="AU2584" s="223">
        <f>WEEKNUM(B2584)-WEEKNUM(EOMONTH(B2584,-1)+1)+1</f>
        <v>1</v>
      </c>
      <c r="AV2584" s="209" t="str">
        <f>MONTH(R2584)&amp;"/"&amp;YEAR(R2584)</f>
        <v>5/2026</v>
      </c>
      <c r="AW2584" s="209">
        <f>WEEKNUM(R2584)-WEEKNUM(EOMONTH(R2584,-1)+1)+1</f>
        <v>3</v>
      </c>
      <c r="AX2584" s="209">
        <f>IF(BB2584="S",IF(Q2584="1. Aceitou o programa",R2584-B2584,0),0)</f>
        <v>72</v>
      </c>
      <c r="AY2584" s="209">
        <f>IF(BB2584="S",IF(AND(S2584&lt;&gt;"",R2584&lt;&gt;""),S2584-R2584,0),0)</f>
        <v>0</v>
      </c>
      <c r="AZ2584" s="209">
        <f>IF(BB2584="S",IF(Q2584="1. Aceitou o programa",IF(OR(X2584="Não se Aplica",X2584=""),IF(OR(W2584="Não se Aplica",W2584=""),0,W2584-V2584),AVERAGE(X2584-W2584,W2584-V2584)),0),0)</f>
        <v>36</v>
      </c>
      <c r="BA2584" s="209">
        <f>IF(BB2584="S",IF(AND(Q2584="1. Aceitou o programa",AH2584="Realizada"),IFERROR(IF(AG2584="",0,AG2584-R2584),0),0),0)</f>
        <v>0</v>
      </c>
      <c r="BB2584" s="209" t="str">
        <f>_xlfn.XLOOKUP(U2584,'Lista Suspensa'!$AA$20:$AA$23,'Lista Suspensa'!$AB$20:$AB$23,"N/A")</f>
        <v>S</v>
      </c>
    </row>
    <row r="2585" spans="1:54" ht="12" customHeight="1">
      <c r="A2585" s="151" t="s">
        <v>54</v>
      </c>
      <c r="B2585" s="152">
        <v>46083</v>
      </c>
      <c r="C2585" s="153" t="s">
        <v>55</v>
      </c>
      <c r="D2585" s="153" t="s">
        <v>56</v>
      </c>
      <c r="E2585" s="244">
        <v>85490245</v>
      </c>
      <c r="F2585" s="144" t="s">
        <v>5233</v>
      </c>
      <c r="G2585" s="230"/>
      <c r="H2585" s="154">
        <v>26787</v>
      </c>
      <c r="I2585" s="153">
        <v>53</v>
      </c>
      <c r="J2585" s="148" t="s">
        <v>70</v>
      </c>
      <c r="K2585" s="153" t="s">
        <v>1519</v>
      </c>
      <c r="L2585" s="153"/>
      <c r="M2585" s="153"/>
      <c r="N2585" s="153">
        <v>450</v>
      </c>
      <c r="O2585" s="155" t="s">
        <v>5234</v>
      </c>
      <c r="P2585" s="156" t="s">
        <v>60</v>
      </c>
      <c r="Q2585" s="157" t="s">
        <v>110</v>
      </c>
      <c r="R2585" s="158">
        <v>46155</v>
      </c>
      <c r="S2585" s="159"/>
      <c r="T2585" s="159" t="s">
        <v>62</v>
      </c>
      <c r="U2585" s="159" t="s">
        <v>111</v>
      </c>
      <c r="V2585" s="154">
        <v>46114</v>
      </c>
      <c r="W2585" s="154">
        <v>46150</v>
      </c>
      <c r="X2585" s="154"/>
      <c r="Y2585" s="160" t="s">
        <v>64</v>
      </c>
      <c r="Z2585" s="160" t="s">
        <v>65</v>
      </c>
      <c r="AA2585" s="153"/>
      <c r="AB2585" s="153"/>
      <c r="AC2585" s="182" t="e">
        <f t="shared" si="82"/>
        <v>#DIV/0!</v>
      </c>
      <c r="AD2585" s="153" t="e">
        <f t="shared" si="83"/>
        <v>#DIV/0!</v>
      </c>
      <c r="AE2585" s="233" t="s">
        <v>66</v>
      </c>
      <c r="AF2585" s="153"/>
      <c r="AG2585" s="159"/>
      <c r="AH2585" s="153"/>
      <c r="AI2585" s="161"/>
      <c r="AJ2585" s="153"/>
      <c r="AK2585" s="153"/>
      <c r="AL2585" s="207"/>
      <c r="AM2585" s="207"/>
      <c r="AN2585" s="207"/>
      <c r="AO2585" s="207" t="str">
        <f ca="1">IF(R2585="","",IF(R2585&gt;TODAY(),"0 meses",DATEDIF(R2585,TODAY(),"m") &amp; " meses"))</f>
        <v>0 meses</v>
      </c>
      <c r="AP2585" s="147" t="s">
        <v>4751</v>
      </c>
      <c r="AQ2585" s="147" t="s">
        <v>67</v>
      </c>
      <c r="AR2585" s="147"/>
      <c r="AS2585" s="209" t="s">
        <v>68</v>
      </c>
      <c r="AT2585" s="223" t="str">
        <f>MONTH(B2585)&amp;"/"&amp;YEAR(B2585)</f>
        <v>3/2026</v>
      </c>
      <c r="AU2585" s="223">
        <f>WEEKNUM(B2585)-WEEKNUM(EOMONTH(B2585,-1)+1)+1</f>
        <v>1</v>
      </c>
      <c r="AV2585" s="209" t="str">
        <f>MONTH(R2585)&amp;"/"&amp;YEAR(R2585)</f>
        <v>5/2026</v>
      </c>
      <c r="AW2585" s="209">
        <f>WEEKNUM(R2585)-WEEKNUM(EOMONTH(R2585,-1)+1)+1</f>
        <v>3</v>
      </c>
      <c r="AX2585" s="209">
        <f>IF(BB2585="S",IF(Q2585="1. Aceitou o programa",R2585-B2585,0),0)</f>
        <v>72</v>
      </c>
      <c r="AY2585" s="209">
        <f>IF(BB2585="S",IF(AND(S2585&lt;&gt;"",R2585&lt;&gt;""),S2585-R2585,0),0)</f>
        <v>0</v>
      </c>
      <c r="AZ2585" s="209">
        <f>IF(BB2585="S",IF(Q2585="1. Aceitou o programa",IF(OR(X2585="Não se Aplica",X2585=""),IF(OR(W2585="Não se Aplica",W2585=""),0,W2585-V2585),AVERAGE(X2585-W2585,W2585-V2585)),0),0)</f>
        <v>36</v>
      </c>
      <c r="BA2585" s="209">
        <f>IF(BB2585="S",IF(AND(Q2585="1. Aceitou o programa",AH2585="Realizada"),IFERROR(IF(AG2585="",0,AG2585-R2585),0),0),0)</f>
        <v>0</v>
      </c>
      <c r="BB2585" s="209" t="str">
        <f>_xlfn.XLOOKUP(U2585,'Lista Suspensa'!$AA$20:$AA$23,'Lista Suspensa'!$AB$20:$AB$23,"N/A")</f>
        <v>S</v>
      </c>
    </row>
    <row r="2586" spans="1:54" ht="12" customHeight="1">
      <c r="A2586" s="151" t="s">
        <v>54</v>
      </c>
      <c r="B2586" s="152">
        <v>46083</v>
      </c>
      <c r="C2586" s="153" t="s">
        <v>55</v>
      </c>
      <c r="D2586" s="153" t="s">
        <v>56</v>
      </c>
      <c r="E2586" s="244">
        <v>93735537</v>
      </c>
      <c r="F2586" s="144" t="s">
        <v>5235</v>
      </c>
      <c r="G2586" s="230"/>
      <c r="H2586" s="154">
        <v>29962</v>
      </c>
      <c r="I2586" s="153">
        <v>44</v>
      </c>
      <c r="J2586" s="148" t="s">
        <v>70</v>
      </c>
      <c r="K2586" s="153" t="s">
        <v>1519</v>
      </c>
      <c r="L2586" s="153"/>
      <c r="M2586" s="153"/>
      <c r="N2586" s="153">
        <v>380</v>
      </c>
      <c r="O2586" s="155">
        <v>85999943074</v>
      </c>
      <c r="P2586" s="156" t="s">
        <v>60</v>
      </c>
      <c r="Q2586" s="157" t="s">
        <v>110</v>
      </c>
      <c r="R2586" s="158">
        <v>46155</v>
      </c>
      <c r="S2586" s="159"/>
      <c r="T2586" s="159" t="s">
        <v>62</v>
      </c>
      <c r="U2586" s="159" t="s">
        <v>111</v>
      </c>
      <c r="V2586" s="154">
        <v>46125</v>
      </c>
      <c r="W2586" s="154">
        <v>46150</v>
      </c>
      <c r="X2586" s="154"/>
      <c r="Y2586" s="160" t="s">
        <v>64</v>
      </c>
      <c r="Z2586" s="160" t="s">
        <v>65</v>
      </c>
      <c r="AA2586" s="153"/>
      <c r="AB2586" s="153"/>
      <c r="AC2586" s="182" t="e">
        <f t="shared" si="82"/>
        <v>#DIV/0!</v>
      </c>
      <c r="AD2586" s="153" t="e">
        <f t="shared" si="83"/>
        <v>#DIV/0!</v>
      </c>
      <c r="AE2586" s="233" t="s">
        <v>66</v>
      </c>
      <c r="AF2586" s="153"/>
      <c r="AG2586" s="159"/>
      <c r="AH2586" s="153"/>
      <c r="AI2586" s="161"/>
      <c r="AJ2586" s="153"/>
      <c r="AK2586" s="153"/>
      <c r="AL2586" s="207"/>
      <c r="AM2586" s="207"/>
      <c r="AN2586" s="207"/>
      <c r="AO2586" s="207" t="str">
        <f ca="1">IF(R2586="","",IF(R2586&gt;TODAY(),"0 meses",DATEDIF(R2586,TODAY(),"m") &amp; " meses"))</f>
        <v>0 meses</v>
      </c>
      <c r="AP2586" s="147" t="s">
        <v>4751</v>
      </c>
      <c r="AQ2586" s="147" t="s">
        <v>67</v>
      </c>
      <c r="AR2586" s="147"/>
      <c r="AS2586" s="209" t="s">
        <v>68</v>
      </c>
      <c r="AT2586" s="223" t="str">
        <f>MONTH(B2586)&amp;"/"&amp;YEAR(B2586)</f>
        <v>3/2026</v>
      </c>
      <c r="AU2586" s="223">
        <f>WEEKNUM(B2586)-WEEKNUM(EOMONTH(B2586,-1)+1)+1</f>
        <v>1</v>
      </c>
      <c r="AV2586" s="209" t="str">
        <f>MONTH(R2586)&amp;"/"&amp;YEAR(R2586)</f>
        <v>5/2026</v>
      </c>
      <c r="AW2586" s="209">
        <f>WEEKNUM(R2586)-WEEKNUM(EOMONTH(R2586,-1)+1)+1</f>
        <v>3</v>
      </c>
      <c r="AX2586" s="209">
        <f>IF(BB2586="S",IF(Q2586="1. Aceitou o programa",R2586-B2586,0),0)</f>
        <v>72</v>
      </c>
      <c r="AY2586" s="209">
        <f>IF(BB2586="S",IF(AND(S2586&lt;&gt;"",R2586&lt;&gt;""),S2586-R2586,0),0)</f>
        <v>0</v>
      </c>
      <c r="AZ2586" s="209">
        <f>IF(BB2586="S",IF(Q2586="1. Aceitou o programa",IF(OR(X2586="Não se Aplica",X2586=""),IF(OR(W2586="Não se Aplica",W2586=""),0,W2586-V2586),AVERAGE(X2586-W2586,W2586-V2586)),0),0)</f>
        <v>25</v>
      </c>
      <c r="BA2586" s="209">
        <f>IF(BB2586="S",IF(AND(Q2586="1. Aceitou o programa",AH2586="Realizada"),IFERROR(IF(AG2586="",0,AG2586-R2586),0),0),0)</f>
        <v>0</v>
      </c>
      <c r="BB2586" s="209" t="str">
        <f>_xlfn.XLOOKUP(U2586,'Lista Suspensa'!$AA$20:$AA$23,'Lista Suspensa'!$AB$20:$AB$23,"N/A")</f>
        <v>S</v>
      </c>
    </row>
    <row r="2587" spans="1:54" ht="12" customHeight="1">
      <c r="A2587" s="151" t="s">
        <v>54</v>
      </c>
      <c r="B2587" s="152">
        <v>46083</v>
      </c>
      <c r="C2587" s="153" t="s">
        <v>55</v>
      </c>
      <c r="D2587" s="153" t="s">
        <v>56</v>
      </c>
      <c r="E2587" s="244">
        <v>754325440</v>
      </c>
      <c r="F2587" s="144" t="s">
        <v>5236</v>
      </c>
      <c r="G2587" s="230"/>
      <c r="H2587" s="154">
        <v>19458</v>
      </c>
      <c r="I2587" s="153">
        <v>73</v>
      </c>
      <c r="J2587" s="148" t="s">
        <v>70</v>
      </c>
      <c r="K2587" s="153" t="s">
        <v>101</v>
      </c>
      <c r="L2587" s="153"/>
      <c r="M2587" s="153"/>
      <c r="N2587" s="153">
        <v>100</v>
      </c>
      <c r="O2587" s="155">
        <v>21987808764</v>
      </c>
      <c r="P2587" s="156" t="s">
        <v>71</v>
      </c>
      <c r="Q2587" s="157" t="s">
        <v>110</v>
      </c>
      <c r="R2587" s="158">
        <v>46155</v>
      </c>
      <c r="S2587" s="159"/>
      <c r="T2587" s="159" t="s">
        <v>62</v>
      </c>
      <c r="U2587" s="159" t="s">
        <v>111</v>
      </c>
      <c r="V2587" s="154">
        <v>46125</v>
      </c>
      <c r="W2587" s="154">
        <v>46150</v>
      </c>
      <c r="X2587" s="154"/>
      <c r="Y2587" s="160" t="s">
        <v>2629</v>
      </c>
      <c r="Z2587" s="160" t="s">
        <v>65</v>
      </c>
      <c r="AA2587" s="153"/>
      <c r="AB2587" s="153"/>
      <c r="AC2587" s="182" t="e">
        <f t="shared" si="82"/>
        <v>#DIV/0!</v>
      </c>
      <c r="AD2587" s="153" t="e">
        <f t="shared" si="83"/>
        <v>#DIV/0!</v>
      </c>
      <c r="AE2587" s="233" t="s">
        <v>66</v>
      </c>
      <c r="AF2587" s="153"/>
      <c r="AG2587" s="159"/>
      <c r="AH2587" s="153"/>
      <c r="AI2587" s="161"/>
      <c r="AJ2587" s="153"/>
      <c r="AK2587" s="153"/>
      <c r="AL2587" s="207"/>
      <c r="AM2587" s="207"/>
      <c r="AN2587" s="207"/>
      <c r="AO2587" s="207" t="str">
        <f ca="1">IF(R2587="","",IF(R2587&gt;TODAY(),"0 meses",DATEDIF(R2587,TODAY(),"m") &amp; " meses"))</f>
        <v>0 meses</v>
      </c>
      <c r="AP2587" s="147" t="s">
        <v>4751</v>
      </c>
      <c r="AQ2587" s="147" t="s">
        <v>67</v>
      </c>
      <c r="AR2587" s="147"/>
      <c r="AS2587" s="209" t="s">
        <v>68</v>
      </c>
      <c r="AT2587" s="223" t="str">
        <f>MONTH(B2587)&amp;"/"&amp;YEAR(B2587)</f>
        <v>3/2026</v>
      </c>
      <c r="AU2587" s="223">
        <f>WEEKNUM(B2587)-WEEKNUM(EOMONTH(B2587,-1)+1)+1</f>
        <v>1</v>
      </c>
      <c r="AV2587" s="209" t="str">
        <f>MONTH(R2587)&amp;"/"&amp;YEAR(R2587)</f>
        <v>5/2026</v>
      </c>
      <c r="AW2587" s="209">
        <f>WEEKNUM(R2587)-WEEKNUM(EOMONTH(R2587,-1)+1)+1</f>
        <v>3</v>
      </c>
      <c r="AX2587" s="209">
        <f>IF(BB2587="S",IF(Q2587="1. Aceitou o programa",R2587-B2587,0),0)</f>
        <v>72</v>
      </c>
      <c r="AY2587" s="209">
        <f>IF(BB2587="S",IF(AND(S2587&lt;&gt;"",R2587&lt;&gt;""),S2587-R2587,0),0)</f>
        <v>0</v>
      </c>
      <c r="AZ2587" s="209">
        <f>IF(BB2587="S",IF(Q2587="1. Aceitou o programa",IF(OR(X2587="Não se Aplica",X2587=""),IF(OR(W2587="Não se Aplica",W2587=""),0,W2587-V2587),AVERAGE(X2587-W2587,W2587-V2587)),0),0)</f>
        <v>25</v>
      </c>
      <c r="BA2587" s="209">
        <f>IF(BB2587="S",IF(AND(Q2587="1. Aceitou o programa",AH2587="Realizada"),IFERROR(IF(AG2587="",0,AG2587-R2587),0),0),0)</f>
        <v>0</v>
      </c>
      <c r="BB2587" s="209" t="str">
        <f>_xlfn.XLOOKUP(U2587,'Lista Suspensa'!$AA$20:$AA$23,'Lista Suspensa'!$AB$20:$AB$23,"N/A")</f>
        <v>S</v>
      </c>
    </row>
    <row r="2588" spans="1:54" ht="12" customHeight="1">
      <c r="A2588" s="151" t="s">
        <v>54</v>
      </c>
      <c r="B2588" s="152">
        <v>46083</v>
      </c>
      <c r="C2588" s="153" t="s">
        <v>55</v>
      </c>
      <c r="D2588" s="153" t="s">
        <v>56</v>
      </c>
      <c r="E2588" s="244">
        <v>82333168</v>
      </c>
      <c r="F2588" s="144" t="s">
        <v>5237</v>
      </c>
      <c r="G2588" s="230"/>
      <c r="H2588" s="154">
        <v>20196</v>
      </c>
      <c r="I2588" s="153">
        <v>71</v>
      </c>
      <c r="J2588" s="148" t="s">
        <v>58</v>
      </c>
      <c r="K2588" s="153" t="s">
        <v>101</v>
      </c>
      <c r="L2588" s="153"/>
      <c r="M2588" s="153"/>
      <c r="N2588" s="153">
        <v>450</v>
      </c>
      <c r="O2588" s="155" t="s">
        <v>5238</v>
      </c>
      <c r="P2588" s="156" t="s">
        <v>60</v>
      </c>
      <c r="Q2588" s="157" t="s">
        <v>110</v>
      </c>
      <c r="R2588" s="158">
        <v>46155</v>
      </c>
      <c r="S2588" s="159"/>
      <c r="T2588" s="159" t="s">
        <v>62</v>
      </c>
      <c r="U2588" s="159" t="s">
        <v>111</v>
      </c>
      <c r="V2588" s="154">
        <v>46114</v>
      </c>
      <c r="W2588" s="154">
        <v>46150</v>
      </c>
      <c r="X2588" s="154"/>
      <c r="Y2588" s="160" t="s">
        <v>5066</v>
      </c>
      <c r="Z2588" s="160" t="s">
        <v>65</v>
      </c>
      <c r="AA2588" s="153"/>
      <c r="AB2588" s="153"/>
      <c r="AC2588" s="182" t="e">
        <f t="shared" si="82"/>
        <v>#DIV/0!</v>
      </c>
      <c r="AD2588" s="153" t="e">
        <f t="shared" si="83"/>
        <v>#DIV/0!</v>
      </c>
      <c r="AE2588" s="233" t="s">
        <v>66</v>
      </c>
      <c r="AF2588" s="153"/>
      <c r="AG2588" s="159"/>
      <c r="AH2588" s="153"/>
      <c r="AI2588" s="161"/>
      <c r="AJ2588" s="153"/>
      <c r="AK2588" s="153"/>
      <c r="AL2588" s="207"/>
      <c r="AM2588" s="207"/>
      <c r="AN2588" s="207"/>
      <c r="AO2588" s="207" t="str">
        <f ca="1">IF(R2588="","",IF(R2588&gt;TODAY(),"0 meses",DATEDIF(R2588,TODAY(),"m") &amp; " meses"))</f>
        <v>0 meses</v>
      </c>
      <c r="AP2588" s="147" t="s">
        <v>4751</v>
      </c>
      <c r="AQ2588" s="147" t="s">
        <v>67</v>
      </c>
      <c r="AR2588" s="147"/>
      <c r="AS2588" s="209" t="s">
        <v>68</v>
      </c>
      <c r="AT2588" s="223" t="str">
        <f>MONTH(B2588)&amp;"/"&amp;YEAR(B2588)</f>
        <v>3/2026</v>
      </c>
      <c r="AU2588" s="223">
        <f>WEEKNUM(B2588)-WEEKNUM(EOMONTH(B2588,-1)+1)+1</f>
        <v>1</v>
      </c>
      <c r="AV2588" s="209" t="str">
        <f>MONTH(R2588)&amp;"/"&amp;YEAR(R2588)</f>
        <v>5/2026</v>
      </c>
      <c r="AW2588" s="209">
        <f>WEEKNUM(R2588)-WEEKNUM(EOMONTH(R2588,-1)+1)+1</f>
        <v>3</v>
      </c>
      <c r="AX2588" s="209">
        <f>IF(BB2588="S",IF(Q2588="1. Aceitou o programa",R2588-B2588,0),0)</f>
        <v>72</v>
      </c>
      <c r="AY2588" s="209">
        <f>IF(BB2588="S",IF(AND(S2588&lt;&gt;"",R2588&lt;&gt;""),S2588-R2588,0),0)</f>
        <v>0</v>
      </c>
      <c r="AZ2588" s="209">
        <f>IF(BB2588="S",IF(Q2588="1. Aceitou o programa",IF(OR(X2588="Não se Aplica",X2588=""),IF(OR(W2588="Não se Aplica",W2588=""),0,W2588-V2588),AVERAGE(X2588-W2588,W2588-V2588)),0),0)</f>
        <v>36</v>
      </c>
      <c r="BA2588" s="209">
        <f>IF(BB2588="S",IF(AND(Q2588="1. Aceitou o programa",AH2588="Realizada"),IFERROR(IF(AG2588="",0,AG2588-R2588),0),0),0)</f>
        <v>0</v>
      </c>
      <c r="BB2588" s="209" t="str">
        <f>_xlfn.XLOOKUP(U2588,'Lista Suspensa'!$AA$20:$AA$23,'Lista Suspensa'!$AB$20:$AB$23,"N/A")</f>
        <v>S</v>
      </c>
    </row>
    <row r="2589" spans="1:54" ht="12" customHeight="1">
      <c r="A2589" s="151" t="s">
        <v>54</v>
      </c>
      <c r="B2589" s="152">
        <v>46083</v>
      </c>
      <c r="C2589" s="153" t="s">
        <v>55</v>
      </c>
      <c r="D2589" s="153" t="s">
        <v>56</v>
      </c>
      <c r="E2589" s="244">
        <v>80930758</v>
      </c>
      <c r="F2589" s="144" t="s">
        <v>5239</v>
      </c>
      <c r="G2589" s="230"/>
      <c r="H2589" s="154">
        <v>20439</v>
      </c>
      <c r="I2589" s="153">
        <v>70</v>
      </c>
      <c r="J2589" s="148" t="s">
        <v>70</v>
      </c>
      <c r="K2589" s="153" t="s">
        <v>101</v>
      </c>
      <c r="L2589" s="153"/>
      <c r="M2589" s="153"/>
      <c r="N2589" s="153">
        <v>450</v>
      </c>
      <c r="O2589" s="155" t="s">
        <v>5240</v>
      </c>
      <c r="P2589" s="156" t="s">
        <v>89</v>
      </c>
      <c r="Q2589" s="157" t="s">
        <v>110</v>
      </c>
      <c r="R2589" s="158">
        <v>46155</v>
      </c>
      <c r="S2589" s="159"/>
      <c r="T2589" s="159" t="s">
        <v>62</v>
      </c>
      <c r="U2589" s="159" t="s">
        <v>111</v>
      </c>
      <c r="V2589" s="154">
        <v>46114</v>
      </c>
      <c r="W2589" s="154">
        <v>46150</v>
      </c>
      <c r="X2589" s="154"/>
      <c r="Y2589" s="160" t="s">
        <v>2229</v>
      </c>
      <c r="Z2589" s="160" t="s">
        <v>65</v>
      </c>
      <c r="AA2589" s="153"/>
      <c r="AB2589" s="153"/>
      <c r="AC2589" s="182" t="e">
        <f t="shared" si="82"/>
        <v>#DIV/0!</v>
      </c>
      <c r="AD2589" s="153" t="e">
        <f t="shared" si="83"/>
        <v>#DIV/0!</v>
      </c>
      <c r="AE2589" s="233" t="s">
        <v>66</v>
      </c>
      <c r="AF2589" s="153"/>
      <c r="AG2589" s="159"/>
      <c r="AH2589" s="153"/>
      <c r="AI2589" s="161"/>
      <c r="AJ2589" s="153"/>
      <c r="AK2589" s="153"/>
      <c r="AL2589" s="207"/>
      <c r="AM2589" s="207"/>
      <c r="AN2589" s="207"/>
      <c r="AO2589" s="207" t="str">
        <f ca="1">IF(R2589="","",IF(R2589&gt;TODAY(),"0 meses",DATEDIF(R2589,TODAY(),"m") &amp; " meses"))</f>
        <v>0 meses</v>
      </c>
      <c r="AP2589" s="147" t="s">
        <v>4751</v>
      </c>
      <c r="AQ2589" s="147" t="s">
        <v>67</v>
      </c>
      <c r="AR2589" s="147"/>
      <c r="AS2589" s="209" t="s">
        <v>68</v>
      </c>
      <c r="AT2589" s="223" t="str">
        <f>MONTH(B2589)&amp;"/"&amp;YEAR(B2589)</f>
        <v>3/2026</v>
      </c>
      <c r="AU2589" s="223">
        <f>WEEKNUM(B2589)-WEEKNUM(EOMONTH(B2589,-1)+1)+1</f>
        <v>1</v>
      </c>
      <c r="AV2589" s="209" t="str">
        <f>MONTH(R2589)&amp;"/"&amp;YEAR(R2589)</f>
        <v>5/2026</v>
      </c>
      <c r="AW2589" s="209">
        <f>WEEKNUM(R2589)-WEEKNUM(EOMONTH(R2589,-1)+1)+1</f>
        <v>3</v>
      </c>
      <c r="AX2589" s="209">
        <f>IF(BB2589="S",IF(Q2589="1. Aceitou o programa",R2589-B2589,0),0)</f>
        <v>72</v>
      </c>
      <c r="AY2589" s="209">
        <f>IF(BB2589="S",IF(AND(S2589&lt;&gt;"",R2589&lt;&gt;""),S2589-R2589,0),0)</f>
        <v>0</v>
      </c>
      <c r="AZ2589" s="209">
        <f>IF(BB2589="S",IF(Q2589="1. Aceitou o programa",IF(OR(X2589="Não se Aplica",X2589=""),IF(OR(W2589="Não se Aplica",W2589=""),0,W2589-V2589),AVERAGE(X2589-W2589,W2589-V2589)),0),0)</f>
        <v>36</v>
      </c>
      <c r="BA2589" s="209">
        <f>IF(BB2589="S",IF(AND(Q2589="1. Aceitou o programa",AH2589="Realizada"),IFERROR(IF(AG2589="",0,AG2589-R2589),0),0),0)</f>
        <v>0</v>
      </c>
      <c r="BB2589" s="209" t="str">
        <f>_xlfn.XLOOKUP(U2589,'Lista Suspensa'!$AA$20:$AA$23,'Lista Suspensa'!$AB$20:$AB$23,"N/A")</f>
        <v>S</v>
      </c>
    </row>
    <row r="2590" spans="1:54" ht="12" customHeight="1">
      <c r="A2590" s="151" t="s">
        <v>54</v>
      </c>
      <c r="B2590" s="152">
        <v>46083</v>
      </c>
      <c r="C2590" s="153" t="s">
        <v>55</v>
      </c>
      <c r="D2590" s="153" t="s">
        <v>56</v>
      </c>
      <c r="E2590" s="244">
        <v>482042494</v>
      </c>
      <c r="F2590" s="144" t="s">
        <v>5241</v>
      </c>
      <c r="G2590" s="230"/>
      <c r="H2590" s="154">
        <v>22574</v>
      </c>
      <c r="I2590" s="153">
        <v>64</v>
      </c>
      <c r="J2590" s="148" t="s">
        <v>70</v>
      </c>
      <c r="K2590" s="153" t="s">
        <v>101</v>
      </c>
      <c r="L2590" s="153"/>
      <c r="M2590" s="153"/>
      <c r="N2590" s="153">
        <v>200</v>
      </c>
      <c r="O2590" s="155">
        <v>21979757715</v>
      </c>
      <c r="P2590" s="156" t="s">
        <v>71</v>
      </c>
      <c r="Q2590" s="157" t="s">
        <v>110</v>
      </c>
      <c r="R2590" s="158">
        <v>46155</v>
      </c>
      <c r="S2590" s="159"/>
      <c r="T2590" s="159" t="s">
        <v>62</v>
      </c>
      <c r="U2590" s="159" t="s">
        <v>111</v>
      </c>
      <c r="V2590" s="154">
        <v>46127</v>
      </c>
      <c r="W2590" s="154">
        <v>46150</v>
      </c>
      <c r="X2590" s="154"/>
      <c r="Y2590" s="160" t="s">
        <v>2661</v>
      </c>
      <c r="Z2590" s="160" t="s">
        <v>65</v>
      </c>
      <c r="AA2590" s="153"/>
      <c r="AB2590" s="153"/>
      <c r="AC2590" s="182" t="e">
        <f t="shared" si="82"/>
        <v>#DIV/0!</v>
      </c>
      <c r="AD2590" s="153" t="e">
        <f t="shared" si="83"/>
        <v>#DIV/0!</v>
      </c>
      <c r="AE2590" s="233" t="s">
        <v>66</v>
      </c>
      <c r="AF2590" s="153"/>
      <c r="AG2590" s="159"/>
      <c r="AH2590" s="153"/>
      <c r="AI2590" s="161"/>
      <c r="AJ2590" s="153"/>
      <c r="AK2590" s="153"/>
      <c r="AL2590" s="207"/>
      <c r="AM2590" s="207"/>
      <c r="AN2590" s="207"/>
      <c r="AO2590" s="207" t="str">
        <f ca="1">IF(R2590="","",IF(R2590&gt;TODAY(),"0 meses",DATEDIF(R2590,TODAY(),"m") &amp; " meses"))</f>
        <v>0 meses</v>
      </c>
      <c r="AP2590" s="147" t="s">
        <v>4751</v>
      </c>
      <c r="AQ2590" s="147" t="s">
        <v>67</v>
      </c>
      <c r="AR2590" s="147"/>
      <c r="AS2590" s="209" t="s">
        <v>68</v>
      </c>
      <c r="AT2590" s="223" t="str">
        <f>MONTH(B2590)&amp;"/"&amp;YEAR(B2590)</f>
        <v>3/2026</v>
      </c>
      <c r="AU2590" s="223">
        <f>WEEKNUM(B2590)-WEEKNUM(EOMONTH(B2590,-1)+1)+1</f>
        <v>1</v>
      </c>
      <c r="AV2590" s="209" t="str">
        <f>MONTH(R2590)&amp;"/"&amp;YEAR(R2590)</f>
        <v>5/2026</v>
      </c>
      <c r="AW2590" s="209">
        <f>WEEKNUM(R2590)-WEEKNUM(EOMONTH(R2590,-1)+1)+1</f>
        <v>3</v>
      </c>
      <c r="AX2590" s="209">
        <f>IF(BB2590="S",IF(Q2590="1. Aceitou o programa",R2590-B2590,0),0)</f>
        <v>72</v>
      </c>
      <c r="AY2590" s="209">
        <f>IF(BB2590="S",IF(AND(S2590&lt;&gt;"",R2590&lt;&gt;""),S2590-R2590,0),0)</f>
        <v>0</v>
      </c>
      <c r="AZ2590" s="209">
        <f>IF(BB2590="S",IF(Q2590="1. Aceitou o programa",IF(OR(X2590="Não se Aplica",X2590=""),IF(OR(W2590="Não se Aplica",W2590=""),0,W2590-V2590),AVERAGE(X2590-W2590,W2590-V2590)),0),0)</f>
        <v>23</v>
      </c>
      <c r="BA2590" s="209">
        <f>IF(BB2590="S",IF(AND(Q2590="1. Aceitou o programa",AH2590="Realizada"),IFERROR(IF(AG2590="",0,AG2590-R2590),0),0),0)</f>
        <v>0</v>
      </c>
      <c r="BB2590" s="209" t="str">
        <f>_xlfn.XLOOKUP(U2590,'Lista Suspensa'!$AA$20:$AA$23,'Lista Suspensa'!$AB$20:$AB$23,"N/A")</f>
        <v>S</v>
      </c>
    </row>
    <row r="2591" spans="1:54" ht="12" customHeight="1">
      <c r="A2591" s="151" t="s">
        <v>54</v>
      </c>
      <c r="B2591" s="152">
        <v>46083</v>
      </c>
      <c r="C2591" s="153" t="s">
        <v>55</v>
      </c>
      <c r="D2591" s="153" t="s">
        <v>56</v>
      </c>
      <c r="E2591" s="244">
        <v>86101664</v>
      </c>
      <c r="F2591" s="144" t="s">
        <v>5242</v>
      </c>
      <c r="G2591" s="230"/>
      <c r="H2591" s="154">
        <v>25997</v>
      </c>
      <c r="I2591" s="153">
        <v>55</v>
      </c>
      <c r="J2591" s="148" t="s">
        <v>70</v>
      </c>
      <c r="K2591" s="153" t="s">
        <v>101</v>
      </c>
      <c r="L2591" s="153"/>
      <c r="M2591" s="153"/>
      <c r="N2591" s="153">
        <v>50</v>
      </c>
      <c r="O2591" s="155" t="s">
        <v>5243</v>
      </c>
      <c r="P2591" s="156" t="s">
        <v>89</v>
      </c>
      <c r="Q2591" s="157" t="s">
        <v>110</v>
      </c>
      <c r="R2591" s="158">
        <v>46155</v>
      </c>
      <c r="S2591" s="159"/>
      <c r="T2591" s="159" t="s">
        <v>62</v>
      </c>
      <c r="U2591" s="159" t="s">
        <v>111</v>
      </c>
      <c r="V2591" s="154">
        <v>46114</v>
      </c>
      <c r="W2591" s="154">
        <v>46119</v>
      </c>
      <c r="X2591" s="154">
        <v>46150</v>
      </c>
      <c r="Y2591" s="160" t="s">
        <v>90</v>
      </c>
      <c r="Z2591" s="160" t="s">
        <v>65</v>
      </c>
      <c r="AA2591" s="153"/>
      <c r="AB2591" s="153"/>
      <c r="AC2591" s="182" t="e">
        <f t="shared" si="82"/>
        <v>#DIV/0!</v>
      </c>
      <c r="AD2591" s="153" t="e">
        <f t="shared" si="83"/>
        <v>#DIV/0!</v>
      </c>
      <c r="AE2591" s="233" t="s">
        <v>66</v>
      </c>
      <c r="AF2591" s="153"/>
      <c r="AG2591" s="159"/>
      <c r="AH2591" s="153"/>
      <c r="AI2591" s="161"/>
      <c r="AJ2591" s="153"/>
      <c r="AK2591" s="153"/>
      <c r="AL2591" s="207"/>
      <c r="AM2591" s="207"/>
      <c r="AN2591" s="207"/>
      <c r="AO2591" s="207" t="str">
        <f ca="1">IF(R2591="","",IF(R2591&gt;TODAY(),"0 meses",DATEDIF(R2591,TODAY(),"m") &amp; " meses"))</f>
        <v>0 meses</v>
      </c>
      <c r="AP2591" s="147" t="s">
        <v>4751</v>
      </c>
      <c r="AQ2591" s="147" t="s">
        <v>67</v>
      </c>
      <c r="AR2591" s="147"/>
      <c r="AS2591" s="209" t="s">
        <v>68</v>
      </c>
      <c r="AT2591" s="223" t="str">
        <f>MONTH(B2591)&amp;"/"&amp;YEAR(B2591)</f>
        <v>3/2026</v>
      </c>
      <c r="AU2591" s="223">
        <f>WEEKNUM(B2591)-WEEKNUM(EOMONTH(B2591,-1)+1)+1</f>
        <v>1</v>
      </c>
      <c r="AV2591" s="209" t="str">
        <f>MONTH(R2591)&amp;"/"&amp;YEAR(R2591)</f>
        <v>5/2026</v>
      </c>
      <c r="AW2591" s="209">
        <f>WEEKNUM(R2591)-WEEKNUM(EOMONTH(R2591,-1)+1)+1</f>
        <v>3</v>
      </c>
      <c r="AX2591" s="209">
        <f>IF(BB2591="S",IF(Q2591="1. Aceitou o programa",R2591-B2591,0),0)</f>
        <v>72</v>
      </c>
      <c r="AY2591" s="209">
        <f>IF(BB2591="S",IF(AND(S2591&lt;&gt;"",R2591&lt;&gt;""),S2591-R2591,0),0)</f>
        <v>0</v>
      </c>
      <c r="AZ2591" s="209">
        <f>IF(BB2591="S",IF(Q2591="1. Aceitou o programa",IF(OR(X2591="Não se Aplica",X2591=""),IF(OR(W2591="Não se Aplica",W2591=""),0,W2591-V2591),AVERAGE(X2591-W2591,W2591-V2591)),0),0)</f>
        <v>18</v>
      </c>
      <c r="BA2591" s="209">
        <f>IF(BB2591="S",IF(AND(Q2591="1. Aceitou o programa",AH2591="Realizada"),IFERROR(IF(AG2591="",0,AG2591-R2591),0),0),0)</f>
        <v>0</v>
      </c>
      <c r="BB2591" s="209" t="str">
        <f>_xlfn.XLOOKUP(U2591,'Lista Suspensa'!$AA$20:$AA$23,'Lista Suspensa'!$AB$20:$AB$23,"N/A")</f>
        <v>S</v>
      </c>
    </row>
    <row r="2592" spans="1:54" ht="12" customHeight="1">
      <c r="A2592" s="151" t="s">
        <v>54</v>
      </c>
      <c r="B2592" s="152">
        <v>46083</v>
      </c>
      <c r="C2592" s="153" t="s">
        <v>55</v>
      </c>
      <c r="D2592" s="153" t="s">
        <v>56</v>
      </c>
      <c r="E2592" s="244">
        <v>740621246</v>
      </c>
      <c r="F2592" s="144" t="s">
        <v>5244</v>
      </c>
      <c r="G2592" s="230"/>
      <c r="H2592" s="154">
        <v>25088</v>
      </c>
      <c r="I2592" s="153">
        <v>57</v>
      </c>
      <c r="J2592" s="148" t="s">
        <v>70</v>
      </c>
      <c r="K2592" s="153" t="s">
        <v>101</v>
      </c>
      <c r="L2592" s="153"/>
      <c r="M2592" s="153"/>
      <c r="N2592" s="153">
        <v>100</v>
      </c>
      <c r="O2592" s="155" t="s">
        <v>5245</v>
      </c>
      <c r="P2592" s="156" t="s">
        <v>60</v>
      </c>
      <c r="Q2592" s="157" t="s">
        <v>110</v>
      </c>
      <c r="R2592" s="158">
        <v>46155</v>
      </c>
      <c r="S2592" s="159"/>
      <c r="T2592" s="159" t="s">
        <v>62</v>
      </c>
      <c r="U2592" s="159" t="s">
        <v>111</v>
      </c>
      <c r="V2592" s="154">
        <v>46125</v>
      </c>
      <c r="W2592" s="154">
        <v>46150</v>
      </c>
      <c r="X2592" s="154"/>
      <c r="Y2592" s="160" t="s">
        <v>5246</v>
      </c>
      <c r="Z2592" s="160" t="s">
        <v>65</v>
      </c>
      <c r="AA2592" s="153"/>
      <c r="AB2592" s="153"/>
      <c r="AC2592" s="182" t="e">
        <f t="shared" si="82"/>
        <v>#DIV/0!</v>
      </c>
      <c r="AD2592" s="153" t="e">
        <f t="shared" si="83"/>
        <v>#DIV/0!</v>
      </c>
      <c r="AE2592" s="233" t="s">
        <v>66</v>
      </c>
      <c r="AF2592" s="153"/>
      <c r="AG2592" s="159"/>
      <c r="AH2592" s="153"/>
      <c r="AI2592" s="161"/>
      <c r="AJ2592" s="153"/>
      <c r="AK2592" s="153"/>
      <c r="AL2592" s="207"/>
      <c r="AM2592" s="207"/>
      <c r="AN2592" s="207"/>
      <c r="AO2592" s="207" t="str">
        <f ca="1">IF(R2592="","",IF(R2592&gt;TODAY(),"0 meses",DATEDIF(R2592,TODAY(),"m") &amp; " meses"))</f>
        <v>0 meses</v>
      </c>
      <c r="AP2592" s="147" t="s">
        <v>4751</v>
      </c>
      <c r="AQ2592" s="147" t="s">
        <v>67</v>
      </c>
      <c r="AR2592" s="147"/>
      <c r="AS2592" s="209" t="s">
        <v>68</v>
      </c>
      <c r="AT2592" s="223" t="str">
        <f>MONTH(B2592)&amp;"/"&amp;YEAR(B2592)</f>
        <v>3/2026</v>
      </c>
      <c r="AU2592" s="223">
        <f>WEEKNUM(B2592)-WEEKNUM(EOMONTH(B2592,-1)+1)+1</f>
        <v>1</v>
      </c>
      <c r="AV2592" s="209" t="str">
        <f>MONTH(R2592)&amp;"/"&amp;YEAR(R2592)</f>
        <v>5/2026</v>
      </c>
      <c r="AW2592" s="209">
        <f>WEEKNUM(R2592)-WEEKNUM(EOMONTH(R2592,-1)+1)+1</f>
        <v>3</v>
      </c>
      <c r="AX2592" s="209">
        <f>IF(BB2592="S",IF(Q2592="1. Aceitou o programa",R2592-B2592,0),0)</f>
        <v>72</v>
      </c>
      <c r="AY2592" s="209">
        <f>IF(BB2592="S",IF(AND(S2592&lt;&gt;"",R2592&lt;&gt;""),S2592-R2592,0),0)</f>
        <v>0</v>
      </c>
      <c r="AZ2592" s="209">
        <f>IF(BB2592="S",IF(Q2592="1. Aceitou o programa",IF(OR(X2592="Não se Aplica",X2592=""),IF(OR(W2592="Não se Aplica",W2592=""),0,W2592-V2592),AVERAGE(X2592-W2592,W2592-V2592)),0),0)</f>
        <v>25</v>
      </c>
      <c r="BA2592" s="209">
        <f>IF(BB2592="S",IF(AND(Q2592="1. Aceitou o programa",AH2592="Realizada"),IFERROR(IF(AG2592="",0,AG2592-R2592),0),0),0)</f>
        <v>0</v>
      </c>
      <c r="BB2592" s="209" t="str">
        <f>_xlfn.XLOOKUP(U2592,'Lista Suspensa'!$AA$20:$AA$23,'Lista Suspensa'!$AB$20:$AB$23,"N/A")</f>
        <v>S</v>
      </c>
    </row>
    <row r="2593" spans="1:54" ht="12" customHeight="1">
      <c r="A2593" s="151" t="s">
        <v>54</v>
      </c>
      <c r="B2593" s="152">
        <v>46083</v>
      </c>
      <c r="C2593" s="153" t="s">
        <v>55</v>
      </c>
      <c r="D2593" s="153" t="s">
        <v>56</v>
      </c>
      <c r="E2593" s="244">
        <v>741937654</v>
      </c>
      <c r="F2593" s="144" t="s">
        <v>5247</v>
      </c>
      <c r="G2593" s="230"/>
      <c r="H2593" s="154">
        <v>25127</v>
      </c>
      <c r="I2593" s="153">
        <v>57</v>
      </c>
      <c r="J2593" s="148" t="s">
        <v>58</v>
      </c>
      <c r="K2593" s="153" t="s">
        <v>101</v>
      </c>
      <c r="L2593" s="153"/>
      <c r="M2593" s="153"/>
      <c r="N2593" s="153">
        <v>300</v>
      </c>
      <c r="O2593" s="155" t="s">
        <v>5248</v>
      </c>
      <c r="P2593" s="156" t="s">
        <v>60</v>
      </c>
      <c r="Q2593" s="157" t="s">
        <v>110</v>
      </c>
      <c r="R2593" s="158">
        <v>46155</v>
      </c>
      <c r="S2593" s="159"/>
      <c r="T2593" s="159" t="s">
        <v>62</v>
      </c>
      <c r="U2593" s="159" t="s">
        <v>111</v>
      </c>
      <c r="V2593" s="154">
        <v>46126</v>
      </c>
      <c r="W2593" s="154">
        <v>46150</v>
      </c>
      <c r="X2593" s="154"/>
      <c r="Y2593" s="160" t="s">
        <v>64</v>
      </c>
      <c r="Z2593" s="160" t="s">
        <v>65</v>
      </c>
      <c r="AA2593" s="153"/>
      <c r="AB2593" s="153"/>
      <c r="AC2593" s="182" t="e">
        <f t="shared" si="82"/>
        <v>#DIV/0!</v>
      </c>
      <c r="AD2593" s="153" t="e">
        <f t="shared" si="83"/>
        <v>#DIV/0!</v>
      </c>
      <c r="AE2593" s="233" t="s">
        <v>66</v>
      </c>
      <c r="AF2593" s="153"/>
      <c r="AG2593" s="159"/>
      <c r="AH2593" s="153"/>
      <c r="AI2593" s="161"/>
      <c r="AJ2593" s="153"/>
      <c r="AK2593" s="153"/>
      <c r="AL2593" s="207"/>
      <c r="AM2593" s="207"/>
      <c r="AN2593" s="207"/>
      <c r="AO2593" s="207" t="str">
        <f ca="1">IF(R2593="","",IF(R2593&gt;TODAY(),"0 meses",DATEDIF(R2593,TODAY(),"m") &amp; " meses"))</f>
        <v>0 meses</v>
      </c>
      <c r="AP2593" s="147" t="s">
        <v>4751</v>
      </c>
      <c r="AQ2593" s="147" t="s">
        <v>67</v>
      </c>
      <c r="AR2593" s="147"/>
      <c r="AS2593" s="209" t="s">
        <v>68</v>
      </c>
      <c r="AT2593" s="223" t="str">
        <f>MONTH(B2593)&amp;"/"&amp;YEAR(B2593)</f>
        <v>3/2026</v>
      </c>
      <c r="AU2593" s="223">
        <f>WEEKNUM(B2593)-WEEKNUM(EOMONTH(B2593,-1)+1)+1</f>
        <v>1</v>
      </c>
      <c r="AV2593" s="209" t="str">
        <f>MONTH(R2593)&amp;"/"&amp;YEAR(R2593)</f>
        <v>5/2026</v>
      </c>
      <c r="AW2593" s="209">
        <f>WEEKNUM(R2593)-WEEKNUM(EOMONTH(R2593,-1)+1)+1</f>
        <v>3</v>
      </c>
      <c r="AX2593" s="209">
        <f>IF(BB2593="S",IF(Q2593="1. Aceitou o programa",R2593-B2593,0),0)</f>
        <v>72</v>
      </c>
      <c r="AY2593" s="209">
        <f>IF(BB2593="S",IF(AND(S2593&lt;&gt;"",R2593&lt;&gt;""),S2593-R2593,0),0)</f>
        <v>0</v>
      </c>
      <c r="AZ2593" s="209">
        <f>IF(BB2593="S",IF(Q2593="1. Aceitou o programa",IF(OR(X2593="Não se Aplica",X2593=""),IF(OR(W2593="Não se Aplica",W2593=""),0,W2593-V2593),AVERAGE(X2593-W2593,W2593-V2593)),0),0)</f>
        <v>24</v>
      </c>
      <c r="BA2593" s="209">
        <f>IF(BB2593="S",IF(AND(Q2593="1. Aceitou o programa",AH2593="Realizada"),IFERROR(IF(AG2593="",0,AG2593-R2593),0),0),0)</f>
        <v>0</v>
      </c>
      <c r="BB2593" s="209" t="str">
        <f>_xlfn.XLOOKUP(U2593,'Lista Suspensa'!$AA$20:$AA$23,'Lista Suspensa'!$AB$20:$AB$23,"N/A")</f>
        <v>S</v>
      </c>
    </row>
    <row r="2594" spans="1:54" ht="12" customHeight="1">
      <c r="A2594" s="151" t="s">
        <v>54</v>
      </c>
      <c r="B2594" s="152">
        <v>46083</v>
      </c>
      <c r="C2594" s="153" t="s">
        <v>55</v>
      </c>
      <c r="D2594" s="153" t="s">
        <v>56</v>
      </c>
      <c r="E2594" s="244">
        <v>85482982</v>
      </c>
      <c r="F2594" s="144" t="s">
        <v>5249</v>
      </c>
      <c r="G2594" s="230"/>
      <c r="H2594" s="154">
        <v>25399</v>
      </c>
      <c r="I2594" s="153">
        <v>56</v>
      </c>
      <c r="J2594" s="148" t="s">
        <v>70</v>
      </c>
      <c r="K2594" s="153" t="s">
        <v>101</v>
      </c>
      <c r="L2594" s="153"/>
      <c r="M2594" s="153"/>
      <c r="N2594" s="153">
        <v>60</v>
      </c>
      <c r="O2594" s="155" t="s">
        <v>5250</v>
      </c>
      <c r="P2594" s="156" t="s">
        <v>60</v>
      </c>
      <c r="Q2594" s="157" t="s">
        <v>110</v>
      </c>
      <c r="R2594" s="158">
        <v>46155</v>
      </c>
      <c r="S2594" s="159"/>
      <c r="T2594" s="159" t="s">
        <v>62</v>
      </c>
      <c r="U2594" s="159" t="s">
        <v>111</v>
      </c>
      <c r="V2594" s="154">
        <v>46114</v>
      </c>
      <c r="W2594" s="154">
        <v>46150</v>
      </c>
      <c r="X2594" s="154"/>
      <c r="Y2594" s="160" t="s">
        <v>64</v>
      </c>
      <c r="Z2594" s="160" t="s">
        <v>65</v>
      </c>
      <c r="AA2594" s="153"/>
      <c r="AB2594" s="153"/>
      <c r="AC2594" s="182" t="e">
        <f t="shared" si="82"/>
        <v>#DIV/0!</v>
      </c>
      <c r="AD2594" s="153" t="e">
        <f t="shared" si="83"/>
        <v>#DIV/0!</v>
      </c>
      <c r="AE2594" s="233" t="s">
        <v>66</v>
      </c>
      <c r="AF2594" s="153"/>
      <c r="AG2594" s="159"/>
      <c r="AH2594" s="153"/>
      <c r="AI2594" s="161"/>
      <c r="AJ2594" s="153"/>
      <c r="AK2594" s="153"/>
      <c r="AL2594" s="207"/>
      <c r="AM2594" s="207"/>
      <c r="AN2594" s="207"/>
      <c r="AO2594" s="207" t="str">
        <f ca="1">IF(R2594="","",IF(R2594&gt;TODAY(),"0 meses",DATEDIF(R2594,TODAY(),"m") &amp; " meses"))</f>
        <v>0 meses</v>
      </c>
      <c r="AP2594" s="147" t="s">
        <v>4751</v>
      </c>
      <c r="AQ2594" s="147" t="s">
        <v>67</v>
      </c>
      <c r="AR2594" s="147"/>
      <c r="AS2594" s="209" t="s">
        <v>68</v>
      </c>
      <c r="AT2594" s="223" t="str">
        <f>MONTH(B2594)&amp;"/"&amp;YEAR(B2594)</f>
        <v>3/2026</v>
      </c>
      <c r="AU2594" s="223">
        <f>WEEKNUM(B2594)-WEEKNUM(EOMONTH(B2594,-1)+1)+1</f>
        <v>1</v>
      </c>
      <c r="AV2594" s="209" t="str">
        <f>MONTH(R2594)&amp;"/"&amp;YEAR(R2594)</f>
        <v>5/2026</v>
      </c>
      <c r="AW2594" s="209">
        <f>WEEKNUM(R2594)-WEEKNUM(EOMONTH(R2594,-1)+1)+1</f>
        <v>3</v>
      </c>
      <c r="AX2594" s="209">
        <f>IF(BB2594="S",IF(Q2594="1. Aceitou o programa",R2594-B2594,0),0)</f>
        <v>72</v>
      </c>
      <c r="AY2594" s="209">
        <f>IF(BB2594="S",IF(AND(S2594&lt;&gt;"",R2594&lt;&gt;""),S2594-R2594,0),0)</f>
        <v>0</v>
      </c>
      <c r="AZ2594" s="209">
        <f>IF(BB2594="S",IF(Q2594="1. Aceitou o programa",IF(OR(X2594="Não se Aplica",X2594=""),IF(OR(W2594="Não se Aplica",W2594=""),0,W2594-V2594),AVERAGE(X2594-W2594,W2594-V2594)),0),0)</f>
        <v>36</v>
      </c>
      <c r="BA2594" s="209">
        <f>IF(BB2594="S",IF(AND(Q2594="1. Aceitou o programa",AH2594="Realizada"),IFERROR(IF(AG2594="",0,AG2594-R2594),0),0),0)</f>
        <v>0</v>
      </c>
      <c r="BB2594" s="209" t="str">
        <f>_xlfn.XLOOKUP(U2594,'Lista Suspensa'!$AA$20:$AA$23,'Lista Suspensa'!$AB$20:$AB$23,"N/A")</f>
        <v>S</v>
      </c>
    </row>
    <row r="2595" spans="1:54" ht="12" customHeight="1">
      <c r="A2595" s="151" t="s">
        <v>54</v>
      </c>
      <c r="B2595" s="152">
        <v>46083</v>
      </c>
      <c r="C2595" s="153" t="s">
        <v>55</v>
      </c>
      <c r="D2595" s="153" t="s">
        <v>56</v>
      </c>
      <c r="E2595" s="244">
        <v>82727994</v>
      </c>
      <c r="F2595" s="144" t="s">
        <v>5251</v>
      </c>
      <c r="G2595" s="230"/>
      <c r="H2595" s="154">
        <v>25757</v>
      </c>
      <c r="I2595" s="153">
        <v>55</v>
      </c>
      <c r="J2595" s="148" t="s">
        <v>70</v>
      </c>
      <c r="K2595" s="153" t="s">
        <v>101</v>
      </c>
      <c r="L2595" s="153"/>
      <c r="M2595" s="153"/>
      <c r="N2595" s="153">
        <v>75</v>
      </c>
      <c r="O2595" s="155">
        <v>21987262080</v>
      </c>
      <c r="P2595" s="156" t="s">
        <v>60</v>
      </c>
      <c r="Q2595" s="157" t="s">
        <v>110</v>
      </c>
      <c r="R2595" s="158">
        <v>46155</v>
      </c>
      <c r="S2595" s="159"/>
      <c r="T2595" s="159" t="s">
        <v>62</v>
      </c>
      <c r="U2595" s="159" t="s">
        <v>111</v>
      </c>
      <c r="V2595" s="154">
        <v>46118</v>
      </c>
      <c r="W2595" s="154">
        <v>46150</v>
      </c>
      <c r="X2595" s="154"/>
      <c r="Y2595" s="160" t="s">
        <v>5210</v>
      </c>
      <c r="Z2595" s="160" t="s">
        <v>65</v>
      </c>
      <c r="AA2595" s="153"/>
      <c r="AB2595" s="153"/>
      <c r="AC2595" s="182" t="e">
        <f t="shared" si="82"/>
        <v>#DIV/0!</v>
      </c>
      <c r="AD2595" s="153" t="e">
        <f t="shared" si="83"/>
        <v>#DIV/0!</v>
      </c>
      <c r="AE2595" s="233" t="s">
        <v>66</v>
      </c>
      <c r="AF2595" s="153"/>
      <c r="AG2595" s="159"/>
      <c r="AH2595" s="153"/>
      <c r="AI2595" s="161"/>
      <c r="AJ2595" s="153"/>
      <c r="AK2595" s="153"/>
      <c r="AL2595" s="207"/>
      <c r="AM2595" s="207"/>
      <c r="AN2595" s="207"/>
      <c r="AO2595" s="207" t="str">
        <f ca="1">IF(R2595="","",IF(R2595&gt;TODAY(),"0 meses",DATEDIF(R2595,TODAY(),"m") &amp; " meses"))</f>
        <v>0 meses</v>
      </c>
      <c r="AP2595" s="147" t="s">
        <v>4751</v>
      </c>
      <c r="AQ2595" s="147" t="s">
        <v>67</v>
      </c>
      <c r="AR2595" s="147"/>
      <c r="AS2595" s="209" t="s">
        <v>68</v>
      </c>
      <c r="AT2595" s="223" t="str">
        <f>MONTH(B2595)&amp;"/"&amp;YEAR(B2595)</f>
        <v>3/2026</v>
      </c>
      <c r="AU2595" s="223">
        <f>WEEKNUM(B2595)-WEEKNUM(EOMONTH(B2595,-1)+1)+1</f>
        <v>1</v>
      </c>
      <c r="AV2595" s="209" t="str">
        <f>MONTH(R2595)&amp;"/"&amp;YEAR(R2595)</f>
        <v>5/2026</v>
      </c>
      <c r="AW2595" s="209">
        <f>WEEKNUM(R2595)-WEEKNUM(EOMONTH(R2595,-1)+1)+1</f>
        <v>3</v>
      </c>
      <c r="AX2595" s="209">
        <f>IF(BB2595="S",IF(Q2595="1. Aceitou o programa",R2595-B2595,0),0)</f>
        <v>72</v>
      </c>
      <c r="AY2595" s="209">
        <f>IF(BB2595="S",IF(AND(S2595&lt;&gt;"",R2595&lt;&gt;""),S2595-R2595,0),0)</f>
        <v>0</v>
      </c>
      <c r="AZ2595" s="209">
        <f>IF(BB2595="S",IF(Q2595="1. Aceitou o programa",IF(OR(X2595="Não se Aplica",X2595=""),IF(OR(W2595="Não se Aplica",W2595=""),0,W2595-V2595),AVERAGE(X2595-W2595,W2595-V2595)),0),0)</f>
        <v>32</v>
      </c>
      <c r="BA2595" s="209">
        <f>IF(BB2595="S",IF(AND(Q2595="1. Aceitou o programa",AH2595="Realizada"),IFERROR(IF(AG2595="",0,AG2595-R2595),0),0),0)</f>
        <v>0</v>
      </c>
      <c r="BB2595" s="209" t="str">
        <f>_xlfn.XLOOKUP(U2595,'Lista Suspensa'!$AA$20:$AA$23,'Lista Suspensa'!$AB$20:$AB$23,"N/A")</f>
        <v>S</v>
      </c>
    </row>
    <row r="2596" spans="1:54" ht="12" customHeight="1">
      <c r="A2596" s="151" t="s">
        <v>54</v>
      </c>
      <c r="B2596" s="152">
        <v>46083</v>
      </c>
      <c r="C2596" s="153" t="s">
        <v>55</v>
      </c>
      <c r="D2596" s="153" t="s">
        <v>56</v>
      </c>
      <c r="E2596" s="244">
        <v>92644537</v>
      </c>
      <c r="F2596" s="144" t="s">
        <v>5252</v>
      </c>
      <c r="G2596" s="230"/>
      <c r="H2596" s="154">
        <v>26319</v>
      </c>
      <c r="I2596" s="153">
        <v>54</v>
      </c>
      <c r="J2596" s="148" t="s">
        <v>70</v>
      </c>
      <c r="K2596" s="153" t="s">
        <v>101</v>
      </c>
      <c r="L2596" s="153"/>
      <c r="M2596" s="153"/>
      <c r="N2596" s="153">
        <v>75</v>
      </c>
      <c r="O2596" s="155" t="s">
        <v>5253</v>
      </c>
      <c r="P2596" s="156" t="s">
        <v>71</v>
      </c>
      <c r="Q2596" s="157" t="s">
        <v>110</v>
      </c>
      <c r="R2596" s="158">
        <v>46155</v>
      </c>
      <c r="S2596" s="159"/>
      <c r="T2596" s="159" t="s">
        <v>62</v>
      </c>
      <c r="U2596" s="159" t="s">
        <v>111</v>
      </c>
      <c r="V2596" s="154">
        <v>46129</v>
      </c>
      <c r="W2596" s="154">
        <v>46150</v>
      </c>
      <c r="X2596" s="154"/>
      <c r="Y2596" s="160" t="s">
        <v>112</v>
      </c>
      <c r="Z2596" s="160" t="s">
        <v>65</v>
      </c>
      <c r="AA2596" s="153"/>
      <c r="AB2596" s="153"/>
      <c r="AC2596" s="182" t="e">
        <f t="shared" si="82"/>
        <v>#DIV/0!</v>
      </c>
      <c r="AD2596" s="153" t="e">
        <f t="shared" si="83"/>
        <v>#DIV/0!</v>
      </c>
      <c r="AE2596" s="233" t="s">
        <v>66</v>
      </c>
      <c r="AF2596" s="153"/>
      <c r="AG2596" s="159"/>
      <c r="AH2596" s="153"/>
      <c r="AI2596" s="161"/>
      <c r="AJ2596" s="153"/>
      <c r="AK2596" s="153"/>
      <c r="AL2596" s="207"/>
      <c r="AM2596" s="207"/>
      <c r="AN2596" s="207"/>
      <c r="AO2596" s="207" t="str">
        <f ca="1">IF(R2596="","",IF(R2596&gt;TODAY(),"0 meses",DATEDIF(R2596,TODAY(),"m") &amp; " meses"))</f>
        <v>0 meses</v>
      </c>
      <c r="AP2596" s="147" t="s">
        <v>4751</v>
      </c>
      <c r="AQ2596" s="147" t="s">
        <v>67</v>
      </c>
      <c r="AR2596" s="147"/>
      <c r="AS2596" s="209" t="s">
        <v>68</v>
      </c>
      <c r="AT2596" s="223" t="str">
        <f>MONTH(B2596)&amp;"/"&amp;YEAR(B2596)</f>
        <v>3/2026</v>
      </c>
      <c r="AU2596" s="223">
        <f>WEEKNUM(B2596)-WEEKNUM(EOMONTH(B2596,-1)+1)+1</f>
        <v>1</v>
      </c>
      <c r="AV2596" s="209" t="str">
        <f>MONTH(R2596)&amp;"/"&amp;YEAR(R2596)</f>
        <v>5/2026</v>
      </c>
      <c r="AW2596" s="209">
        <f>WEEKNUM(R2596)-WEEKNUM(EOMONTH(R2596,-1)+1)+1</f>
        <v>3</v>
      </c>
      <c r="AX2596" s="209">
        <f>IF(BB2596="S",IF(Q2596="1. Aceitou o programa",R2596-B2596,0),0)</f>
        <v>72</v>
      </c>
      <c r="AY2596" s="209">
        <f>IF(BB2596="S",IF(AND(S2596&lt;&gt;"",R2596&lt;&gt;""),S2596-R2596,0),0)</f>
        <v>0</v>
      </c>
      <c r="AZ2596" s="209">
        <f>IF(BB2596="S",IF(Q2596="1. Aceitou o programa",IF(OR(X2596="Não se Aplica",X2596=""),IF(OR(W2596="Não se Aplica",W2596=""),0,W2596-V2596),AVERAGE(X2596-W2596,W2596-V2596)),0),0)</f>
        <v>21</v>
      </c>
      <c r="BA2596" s="209">
        <f>IF(BB2596="S",IF(AND(Q2596="1. Aceitou o programa",AH2596="Realizada"),IFERROR(IF(AG2596="",0,AG2596-R2596),0),0),0)</f>
        <v>0</v>
      </c>
      <c r="BB2596" s="209" t="str">
        <f>_xlfn.XLOOKUP(U2596,'Lista Suspensa'!$AA$20:$AA$23,'Lista Suspensa'!$AB$20:$AB$23,"N/A")</f>
        <v>S</v>
      </c>
    </row>
    <row r="2597" spans="1:54" ht="12" customHeight="1">
      <c r="A2597" s="151" t="s">
        <v>54</v>
      </c>
      <c r="B2597" s="152">
        <v>46083</v>
      </c>
      <c r="C2597" s="153" t="s">
        <v>55</v>
      </c>
      <c r="D2597" s="153" t="s">
        <v>56</v>
      </c>
      <c r="E2597" s="244">
        <v>89652262</v>
      </c>
      <c r="F2597" s="144" t="s">
        <v>5254</v>
      </c>
      <c r="G2597" s="230"/>
      <c r="H2597" s="154">
        <v>26794</v>
      </c>
      <c r="I2597" s="153">
        <v>53</v>
      </c>
      <c r="J2597" s="148" t="s">
        <v>58</v>
      </c>
      <c r="K2597" s="153" t="s">
        <v>101</v>
      </c>
      <c r="L2597" s="153"/>
      <c r="M2597" s="153"/>
      <c r="N2597" s="153">
        <v>450</v>
      </c>
      <c r="O2597" s="155">
        <v>21986616924</v>
      </c>
      <c r="P2597" s="156" t="s">
        <v>60</v>
      </c>
      <c r="Q2597" s="157" t="s">
        <v>110</v>
      </c>
      <c r="R2597" s="158">
        <v>46155</v>
      </c>
      <c r="S2597" s="159"/>
      <c r="T2597" s="159" t="s">
        <v>62</v>
      </c>
      <c r="U2597" s="159" t="s">
        <v>111</v>
      </c>
      <c r="V2597" s="154">
        <v>46118</v>
      </c>
      <c r="W2597" s="154">
        <v>46150</v>
      </c>
      <c r="X2597" s="154"/>
      <c r="Y2597" s="160" t="s">
        <v>5255</v>
      </c>
      <c r="Z2597" s="160" t="s">
        <v>65</v>
      </c>
      <c r="AA2597" s="153"/>
      <c r="AB2597" s="153"/>
      <c r="AC2597" s="182" t="e">
        <f t="shared" si="82"/>
        <v>#DIV/0!</v>
      </c>
      <c r="AD2597" s="153" t="e">
        <f t="shared" si="83"/>
        <v>#DIV/0!</v>
      </c>
      <c r="AE2597" s="233" t="s">
        <v>66</v>
      </c>
      <c r="AF2597" s="153"/>
      <c r="AG2597" s="159"/>
      <c r="AH2597" s="153"/>
      <c r="AI2597" s="161"/>
      <c r="AJ2597" s="153"/>
      <c r="AK2597" s="153"/>
      <c r="AL2597" s="207" t="s">
        <v>85</v>
      </c>
      <c r="AM2597" s="207" t="s">
        <v>86</v>
      </c>
      <c r="AN2597" s="207" t="s">
        <v>191</v>
      </c>
      <c r="AO2597" s="207" t="str">
        <f ca="1">IF(R2597="","",IF(R2597&gt;TODAY(),"0 meses",DATEDIF(R2597,TODAY(),"m") &amp; " meses"))</f>
        <v>0 meses</v>
      </c>
      <c r="AP2597" s="147" t="s">
        <v>4751</v>
      </c>
      <c r="AQ2597" s="147" t="s">
        <v>67</v>
      </c>
      <c r="AR2597" s="147"/>
      <c r="AS2597" s="209" t="s">
        <v>68</v>
      </c>
      <c r="AT2597" s="223" t="str">
        <f>MONTH(B2597)&amp;"/"&amp;YEAR(B2597)</f>
        <v>3/2026</v>
      </c>
      <c r="AU2597" s="223">
        <f>WEEKNUM(B2597)-WEEKNUM(EOMONTH(B2597,-1)+1)+1</f>
        <v>1</v>
      </c>
      <c r="AV2597" s="209" t="str">
        <f>MONTH(R2597)&amp;"/"&amp;YEAR(R2597)</f>
        <v>5/2026</v>
      </c>
      <c r="AW2597" s="209">
        <f>WEEKNUM(R2597)-WEEKNUM(EOMONTH(R2597,-1)+1)+1</f>
        <v>3</v>
      </c>
      <c r="AX2597" s="209">
        <f>IF(BB2597="S",IF(Q2597="1. Aceitou o programa",R2597-B2597,0),0)</f>
        <v>72</v>
      </c>
      <c r="AY2597" s="209">
        <f>IF(BB2597="S",IF(AND(S2597&lt;&gt;"",R2597&lt;&gt;""),S2597-R2597,0),0)</f>
        <v>0</v>
      </c>
      <c r="AZ2597" s="209">
        <f>IF(BB2597="S",IF(Q2597="1. Aceitou o programa",IF(OR(X2597="Não se Aplica",X2597=""),IF(OR(W2597="Não se Aplica",W2597=""),0,W2597-V2597),AVERAGE(X2597-W2597,W2597-V2597)),0),0)</f>
        <v>32</v>
      </c>
      <c r="BA2597" s="209">
        <f>IF(BB2597="S",IF(AND(Q2597="1. Aceitou o programa",AH2597="Realizada"),IFERROR(IF(AG2597="",0,AG2597-R2597),0),0),0)</f>
        <v>0</v>
      </c>
      <c r="BB2597" s="209" t="str">
        <f>_xlfn.XLOOKUP(U2597,'Lista Suspensa'!$AA$20:$AA$23,'Lista Suspensa'!$AB$20:$AB$23,"N/A")</f>
        <v>S</v>
      </c>
    </row>
    <row r="2598" spans="1:54" ht="12" customHeight="1">
      <c r="A2598" s="151" t="s">
        <v>54</v>
      </c>
      <c r="B2598" s="152">
        <v>46083</v>
      </c>
      <c r="C2598" s="153" t="s">
        <v>55</v>
      </c>
      <c r="D2598" s="153" t="s">
        <v>56</v>
      </c>
      <c r="E2598" s="244">
        <v>86460243</v>
      </c>
      <c r="F2598" s="144" t="s">
        <v>5256</v>
      </c>
      <c r="G2598" s="230"/>
      <c r="H2598" s="154">
        <v>27181</v>
      </c>
      <c r="I2598" s="153">
        <v>51</v>
      </c>
      <c r="J2598" s="148" t="s">
        <v>70</v>
      </c>
      <c r="K2598" s="153" t="s">
        <v>101</v>
      </c>
      <c r="L2598" s="153"/>
      <c r="M2598" s="153"/>
      <c r="N2598" s="153">
        <v>60</v>
      </c>
      <c r="O2598" s="155" t="s">
        <v>5257</v>
      </c>
      <c r="P2598" s="156" t="s">
        <v>89</v>
      </c>
      <c r="Q2598" s="157" t="s">
        <v>110</v>
      </c>
      <c r="R2598" s="158">
        <v>46155</v>
      </c>
      <c r="S2598" s="159"/>
      <c r="T2598" s="159" t="s">
        <v>62</v>
      </c>
      <c r="U2598" s="159" t="s">
        <v>111</v>
      </c>
      <c r="V2598" s="154">
        <v>46114</v>
      </c>
      <c r="W2598" s="154">
        <v>46150</v>
      </c>
      <c r="X2598" s="154"/>
      <c r="Y2598" s="160" t="s">
        <v>5258</v>
      </c>
      <c r="Z2598" s="160" t="s">
        <v>65</v>
      </c>
      <c r="AA2598" s="153"/>
      <c r="AB2598" s="153"/>
      <c r="AC2598" s="182" t="e">
        <f t="shared" si="82"/>
        <v>#DIV/0!</v>
      </c>
      <c r="AD2598" s="153" t="e">
        <f t="shared" si="83"/>
        <v>#DIV/0!</v>
      </c>
      <c r="AE2598" s="233" t="s">
        <v>66</v>
      </c>
      <c r="AF2598" s="153"/>
      <c r="AG2598" s="159"/>
      <c r="AH2598" s="153"/>
      <c r="AI2598" s="161"/>
      <c r="AJ2598" s="153"/>
      <c r="AK2598" s="153"/>
      <c r="AL2598" s="207" t="s">
        <v>85</v>
      </c>
      <c r="AM2598" s="207" t="s">
        <v>86</v>
      </c>
      <c r="AN2598" s="207"/>
      <c r="AO2598" s="207" t="str">
        <f ca="1">IF(R2598="","",IF(R2598&gt;TODAY(),"0 meses",DATEDIF(R2598,TODAY(),"m") &amp; " meses"))</f>
        <v>0 meses</v>
      </c>
      <c r="AP2598" s="147" t="s">
        <v>4751</v>
      </c>
      <c r="AQ2598" s="147" t="s">
        <v>67</v>
      </c>
      <c r="AR2598" s="147"/>
      <c r="AS2598" s="209" t="s">
        <v>68</v>
      </c>
      <c r="AT2598" s="223" t="str">
        <f>MONTH(B2598)&amp;"/"&amp;YEAR(B2598)</f>
        <v>3/2026</v>
      </c>
      <c r="AU2598" s="223">
        <f>WEEKNUM(B2598)-WEEKNUM(EOMONTH(B2598,-1)+1)+1</f>
        <v>1</v>
      </c>
      <c r="AV2598" s="209" t="str">
        <f>MONTH(R2598)&amp;"/"&amp;YEAR(R2598)</f>
        <v>5/2026</v>
      </c>
      <c r="AW2598" s="209">
        <f>WEEKNUM(R2598)-WEEKNUM(EOMONTH(R2598,-1)+1)+1</f>
        <v>3</v>
      </c>
      <c r="AX2598" s="209">
        <f>IF(BB2598="S",IF(Q2598="1. Aceitou o programa",R2598-B2598,0),0)</f>
        <v>72</v>
      </c>
      <c r="AY2598" s="209">
        <f>IF(BB2598="S",IF(AND(S2598&lt;&gt;"",R2598&lt;&gt;""),S2598-R2598,0),0)</f>
        <v>0</v>
      </c>
      <c r="AZ2598" s="209">
        <f>IF(BB2598="S",IF(Q2598="1. Aceitou o programa",IF(OR(X2598="Não se Aplica",X2598=""),IF(OR(W2598="Não se Aplica",W2598=""),0,W2598-V2598),AVERAGE(X2598-W2598,W2598-V2598)),0),0)</f>
        <v>36</v>
      </c>
      <c r="BA2598" s="209">
        <f>IF(BB2598="S",IF(AND(Q2598="1. Aceitou o programa",AH2598="Realizada"),IFERROR(IF(AG2598="",0,AG2598-R2598),0),0),0)</f>
        <v>0</v>
      </c>
      <c r="BB2598" s="209" t="str">
        <f>_xlfn.XLOOKUP(U2598,'Lista Suspensa'!$AA$20:$AA$23,'Lista Suspensa'!$AB$20:$AB$23,"N/A")</f>
        <v>S</v>
      </c>
    </row>
    <row r="2599" spans="1:54" ht="12" customHeight="1">
      <c r="A2599" s="151" t="s">
        <v>54</v>
      </c>
      <c r="B2599" s="152">
        <v>46083</v>
      </c>
      <c r="C2599" s="153" t="s">
        <v>55</v>
      </c>
      <c r="D2599" s="153" t="s">
        <v>56</v>
      </c>
      <c r="E2599" s="244">
        <v>85312499</v>
      </c>
      <c r="F2599" s="144" t="s">
        <v>5259</v>
      </c>
      <c r="G2599" s="230"/>
      <c r="H2599" s="154">
        <v>27424</v>
      </c>
      <c r="I2599" s="153">
        <v>51</v>
      </c>
      <c r="J2599" s="148" t="s">
        <v>70</v>
      </c>
      <c r="K2599" s="153" t="s">
        <v>101</v>
      </c>
      <c r="L2599" s="153"/>
      <c r="M2599" s="153"/>
      <c r="N2599" s="153">
        <v>75</v>
      </c>
      <c r="O2599" s="155" t="s">
        <v>5260</v>
      </c>
      <c r="P2599" s="156" t="s">
        <v>60</v>
      </c>
      <c r="Q2599" s="157" t="s">
        <v>110</v>
      </c>
      <c r="R2599" s="158">
        <v>46155</v>
      </c>
      <c r="S2599" s="159"/>
      <c r="T2599" s="159" t="s">
        <v>62</v>
      </c>
      <c r="U2599" s="159" t="s">
        <v>111</v>
      </c>
      <c r="V2599" s="154">
        <v>46114</v>
      </c>
      <c r="W2599" s="154">
        <v>46150</v>
      </c>
      <c r="X2599" s="154"/>
      <c r="Y2599" s="160" t="s">
        <v>64</v>
      </c>
      <c r="Z2599" s="160" t="s">
        <v>65</v>
      </c>
      <c r="AA2599" s="153"/>
      <c r="AB2599" s="153"/>
      <c r="AC2599" s="182" t="e">
        <f t="shared" si="82"/>
        <v>#DIV/0!</v>
      </c>
      <c r="AD2599" s="153" t="e">
        <f t="shared" si="83"/>
        <v>#DIV/0!</v>
      </c>
      <c r="AE2599" s="233" t="s">
        <v>66</v>
      </c>
      <c r="AF2599" s="153"/>
      <c r="AG2599" s="159"/>
      <c r="AH2599" s="153"/>
      <c r="AI2599" s="161"/>
      <c r="AJ2599" s="153"/>
      <c r="AK2599" s="153"/>
      <c r="AL2599" s="207"/>
      <c r="AM2599" s="207"/>
      <c r="AN2599" s="207"/>
      <c r="AO2599" s="207" t="str">
        <f ca="1">IF(R2599="","",IF(R2599&gt;TODAY(),"0 meses",DATEDIF(R2599,TODAY(),"m") &amp; " meses"))</f>
        <v>0 meses</v>
      </c>
      <c r="AP2599" s="147" t="s">
        <v>4751</v>
      </c>
      <c r="AQ2599" s="147" t="s">
        <v>67</v>
      </c>
      <c r="AR2599" s="147"/>
      <c r="AS2599" s="209" t="s">
        <v>68</v>
      </c>
      <c r="AT2599" s="223" t="str">
        <f>MONTH(B2599)&amp;"/"&amp;YEAR(B2599)</f>
        <v>3/2026</v>
      </c>
      <c r="AU2599" s="223">
        <f>WEEKNUM(B2599)-WEEKNUM(EOMONTH(B2599,-1)+1)+1</f>
        <v>1</v>
      </c>
      <c r="AV2599" s="209" t="str">
        <f>MONTH(R2599)&amp;"/"&amp;YEAR(R2599)</f>
        <v>5/2026</v>
      </c>
      <c r="AW2599" s="209">
        <f>WEEKNUM(R2599)-WEEKNUM(EOMONTH(R2599,-1)+1)+1</f>
        <v>3</v>
      </c>
      <c r="AX2599" s="209">
        <f>IF(BB2599="S",IF(Q2599="1. Aceitou o programa",R2599-B2599,0),0)</f>
        <v>72</v>
      </c>
      <c r="AY2599" s="209">
        <f>IF(BB2599="S",IF(AND(S2599&lt;&gt;"",R2599&lt;&gt;""),S2599-R2599,0),0)</f>
        <v>0</v>
      </c>
      <c r="AZ2599" s="209">
        <f>IF(BB2599="S",IF(Q2599="1. Aceitou o programa",IF(OR(X2599="Não se Aplica",X2599=""),IF(OR(W2599="Não se Aplica",W2599=""),0,W2599-V2599),AVERAGE(X2599-W2599,W2599-V2599)),0),0)</f>
        <v>36</v>
      </c>
      <c r="BA2599" s="209">
        <f>IF(BB2599="S",IF(AND(Q2599="1. Aceitou o programa",AH2599="Realizada"),IFERROR(IF(AG2599="",0,AG2599-R2599),0),0),0)</f>
        <v>0</v>
      </c>
      <c r="BB2599" s="209" t="str">
        <f>_xlfn.XLOOKUP(U2599,'Lista Suspensa'!$AA$20:$AA$23,'Lista Suspensa'!$AB$20:$AB$23,"N/A")</f>
        <v>S</v>
      </c>
    </row>
    <row r="2600" spans="1:54" ht="12" customHeight="1">
      <c r="A2600" s="151" t="s">
        <v>54</v>
      </c>
      <c r="B2600" s="152">
        <v>46083</v>
      </c>
      <c r="C2600" s="153" t="s">
        <v>55</v>
      </c>
      <c r="D2600" s="153" t="s">
        <v>56</v>
      </c>
      <c r="E2600" s="244">
        <v>315855185</v>
      </c>
      <c r="F2600" s="144" t="s">
        <v>5261</v>
      </c>
      <c r="G2600" s="230"/>
      <c r="H2600" s="154">
        <v>27465</v>
      </c>
      <c r="I2600" s="153">
        <v>51</v>
      </c>
      <c r="J2600" s="148" t="s">
        <v>58</v>
      </c>
      <c r="K2600" s="153" t="s">
        <v>101</v>
      </c>
      <c r="L2600" s="153"/>
      <c r="M2600" s="153"/>
      <c r="N2600" s="153">
        <v>300</v>
      </c>
      <c r="O2600" s="155">
        <v>21964535769</v>
      </c>
      <c r="P2600" s="156" t="s">
        <v>71</v>
      </c>
      <c r="Q2600" s="157" t="s">
        <v>110</v>
      </c>
      <c r="R2600" s="158">
        <v>46155</v>
      </c>
      <c r="S2600" s="159"/>
      <c r="T2600" s="159" t="s">
        <v>62</v>
      </c>
      <c r="U2600" s="159" t="s">
        <v>111</v>
      </c>
      <c r="V2600" s="154">
        <v>46128</v>
      </c>
      <c r="W2600" s="154">
        <v>46150</v>
      </c>
      <c r="X2600" s="154"/>
      <c r="Y2600" s="160" t="s">
        <v>5262</v>
      </c>
      <c r="Z2600" s="160" t="s">
        <v>65</v>
      </c>
      <c r="AA2600" s="153"/>
      <c r="AB2600" s="153"/>
      <c r="AC2600" s="182" t="e">
        <f t="shared" si="82"/>
        <v>#DIV/0!</v>
      </c>
      <c r="AD2600" s="153" t="e">
        <f t="shared" si="83"/>
        <v>#DIV/0!</v>
      </c>
      <c r="AE2600" s="233" t="s">
        <v>66</v>
      </c>
      <c r="AF2600" s="153"/>
      <c r="AG2600" s="159"/>
      <c r="AH2600" s="153"/>
      <c r="AI2600" s="161"/>
      <c r="AJ2600" s="153"/>
      <c r="AK2600" s="153"/>
      <c r="AL2600" s="207"/>
      <c r="AM2600" s="207"/>
      <c r="AN2600" s="207"/>
      <c r="AO2600" s="207" t="str">
        <f ca="1">IF(R2600="","",IF(R2600&gt;TODAY(),"0 meses",DATEDIF(R2600,TODAY(),"m") &amp; " meses"))</f>
        <v>0 meses</v>
      </c>
      <c r="AP2600" s="147" t="s">
        <v>4751</v>
      </c>
      <c r="AQ2600" s="147" t="s">
        <v>67</v>
      </c>
      <c r="AR2600" s="147"/>
      <c r="AS2600" s="209" t="s">
        <v>68</v>
      </c>
      <c r="AT2600" s="223" t="str">
        <f>MONTH(B2600)&amp;"/"&amp;YEAR(B2600)</f>
        <v>3/2026</v>
      </c>
      <c r="AU2600" s="223">
        <f>WEEKNUM(B2600)-WEEKNUM(EOMONTH(B2600,-1)+1)+1</f>
        <v>1</v>
      </c>
      <c r="AV2600" s="209" t="str">
        <f>MONTH(R2600)&amp;"/"&amp;YEAR(R2600)</f>
        <v>5/2026</v>
      </c>
      <c r="AW2600" s="209">
        <f>WEEKNUM(R2600)-WEEKNUM(EOMONTH(R2600,-1)+1)+1</f>
        <v>3</v>
      </c>
      <c r="AX2600" s="209">
        <f>IF(BB2600="S",IF(Q2600="1. Aceitou o programa",R2600-B2600,0),0)</f>
        <v>72</v>
      </c>
      <c r="AY2600" s="209">
        <f>IF(BB2600="S",IF(AND(S2600&lt;&gt;"",R2600&lt;&gt;""),S2600-R2600,0),0)</f>
        <v>0</v>
      </c>
      <c r="AZ2600" s="209">
        <f>IF(BB2600="S",IF(Q2600="1. Aceitou o programa",IF(OR(X2600="Não se Aplica",X2600=""),IF(OR(W2600="Não se Aplica",W2600=""),0,W2600-V2600),AVERAGE(X2600-W2600,W2600-V2600)),0),0)</f>
        <v>22</v>
      </c>
      <c r="BA2600" s="209">
        <f>IF(BB2600="S",IF(AND(Q2600="1. Aceitou o programa",AH2600="Realizada"),IFERROR(IF(AG2600="",0,AG2600-R2600),0),0),0)</f>
        <v>0</v>
      </c>
      <c r="BB2600" s="209" t="str">
        <f>_xlfn.XLOOKUP(U2600,'Lista Suspensa'!$AA$20:$AA$23,'Lista Suspensa'!$AB$20:$AB$23,"N/A")</f>
        <v>S</v>
      </c>
    </row>
    <row r="2601" spans="1:54" ht="12" customHeight="1">
      <c r="A2601" s="151" t="s">
        <v>54</v>
      </c>
      <c r="B2601" s="152">
        <v>46083</v>
      </c>
      <c r="C2601" s="153" t="s">
        <v>55</v>
      </c>
      <c r="D2601" s="153" t="s">
        <v>56</v>
      </c>
      <c r="E2601" s="244">
        <v>93875644</v>
      </c>
      <c r="F2601" s="144" t="s">
        <v>5263</v>
      </c>
      <c r="G2601" s="230"/>
      <c r="H2601" s="154">
        <v>28135</v>
      </c>
      <c r="I2601" s="153">
        <v>49</v>
      </c>
      <c r="J2601" s="148" t="s">
        <v>70</v>
      </c>
      <c r="K2601" s="153" t="s">
        <v>101</v>
      </c>
      <c r="L2601" s="153"/>
      <c r="M2601" s="153"/>
      <c r="N2601" s="153">
        <v>380</v>
      </c>
      <c r="O2601" s="155" t="s">
        <v>5264</v>
      </c>
      <c r="P2601" s="156" t="s">
        <v>60</v>
      </c>
      <c r="Q2601" s="157" t="s">
        <v>110</v>
      </c>
      <c r="R2601" s="158">
        <v>46155</v>
      </c>
      <c r="S2601" s="159"/>
      <c r="T2601" s="159" t="s">
        <v>62</v>
      </c>
      <c r="U2601" s="159" t="s">
        <v>111</v>
      </c>
      <c r="V2601" s="154">
        <v>46126</v>
      </c>
      <c r="W2601" s="154">
        <v>46150</v>
      </c>
      <c r="X2601" s="154"/>
      <c r="Y2601" s="160" t="s">
        <v>5265</v>
      </c>
      <c r="Z2601" s="160" t="s">
        <v>65</v>
      </c>
      <c r="AA2601" s="153"/>
      <c r="AB2601" s="153"/>
      <c r="AC2601" s="182" t="e">
        <f t="shared" si="82"/>
        <v>#DIV/0!</v>
      </c>
      <c r="AD2601" s="153" t="e">
        <f t="shared" si="83"/>
        <v>#DIV/0!</v>
      </c>
      <c r="AE2601" s="233" t="s">
        <v>66</v>
      </c>
      <c r="AF2601" s="153"/>
      <c r="AG2601" s="159"/>
      <c r="AH2601" s="153"/>
      <c r="AI2601" s="161"/>
      <c r="AJ2601" s="153"/>
      <c r="AK2601" s="153"/>
      <c r="AL2601" s="207"/>
      <c r="AM2601" s="207"/>
      <c r="AN2601" s="207"/>
      <c r="AO2601" s="207" t="str">
        <f ca="1">IF(R2601="","",IF(R2601&gt;TODAY(),"0 meses",DATEDIF(R2601,TODAY(),"m") &amp; " meses"))</f>
        <v>0 meses</v>
      </c>
      <c r="AP2601" s="147" t="s">
        <v>4751</v>
      </c>
      <c r="AQ2601" s="147" t="s">
        <v>67</v>
      </c>
      <c r="AR2601" s="147"/>
      <c r="AS2601" s="209" t="s">
        <v>68</v>
      </c>
      <c r="AT2601" s="223" t="str">
        <f>MONTH(B2601)&amp;"/"&amp;YEAR(B2601)</f>
        <v>3/2026</v>
      </c>
      <c r="AU2601" s="223">
        <f>WEEKNUM(B2601)-WEEKNUM(EOMONTH(B2601,-1)+1)+1</f>
        <v>1</v>
      </c>
      <c r="AV2601" s="209" t="str">
        <f>MONTH(R2601)&amp;"/"&amp;YEAR(R2601)</f>
        <v>5/2026</v>
      </c>
      <c r="AW2601" s="209">
        <f>WEEKNUM(R2601)-WEEKNUM(EOMONTH(R2601,-1)+1)+1</f>
        <v>3</v>
      </c>
      <c r="AX2601" s="209">
        <f>IF(BB2601="S",IF(Q2601="1. Aceitou o programa",R2601-B2601,0),0)</f>
        <v>72</v>
      </c>
      <c r="AY2601" s="209">
        <f>IF(BB2601="S",IF(AND(S2601&lt;&gt;"",R2601&lt;&gt;""),S2601-R2601,0),0)</f>
        <v>0</v>
      </c>
      <c r="AZ2601" s="209">
        <f>IF(BB2601="S",IF(Q2601="1. Aceitou o programa",IF(OR(X2601="Não se Aplica",X2601=""),IF(OR(W2601="Não se Aplica",W2601=""),0,W2601-V2601),AVERAGE(X2601-W2601,W2601-V2601)),0),0)</f>
        <v>24</v>
      </c>
      <c r="BA2601" s="209">
        <f>IF(BB2601="S",IF(AND(Q2601="1. Aceitou o programa",AH2601="Realizada"),IFERROR(IF(AG2601="",0,AG2601-R2601),0),0),0)</f>
        <v>0</v>
      </c>
      <c r="BB2601" s="209" t="str">
        <f>_xlfn.XLOOKUP(U2601,'Lista Suspensa'!$AA$20:$AA$23,'Lista Suspensa'!$AB$20:$AB$23,"N/A")</f>
        <v>S</v>
      </c>
    </row>
    <row r="2602" spans="1:54" ht="12" customHeight="1">
      <c r="A2602" s="151" t="s">
        <v>54</v>
      </c>
      <c r="B2602" s="152">
        <v>46083</v>
      </c>
      <c r="C2602" s="153" t="s">
        <v>55</v>
      </c>
      <c r="D2602" s="153" t="s">
        <v>56</v>
      </c>
      <c r="E2602" s="244">
        <v>93683306</v>
      </c>
      <c r="F2602" s="144" t="s">
        <v>5266</v>
      </c>
      <c r="G2602" s="230"/>
      <c r="H2602" s="154">
        <v>28475</v>
      </c>
      <c r="I2602" s="153">
        <v>48</v>
      </c>
      <c r="J2602" s="148" t="s">
        <v>70</v>
      </c>
      <c r="K2602" s="153" t="s">
        <v>101</v>
      </c>
      <c r="L2602" s="153"/>
      <c r="M2602" s="153"/>
      <c r="N2602" s="153"/>
      <c r="O2602" s="155">
        <v>21995540625</v>
      </c>
      <c r="P2602" s="156" t="s">
        <v>60</v>
      </c>
      <c r="Q2602" s="157" t="s">
        <v>110</v>
      </c>
      <c r="R2602" s="158">
        <v>46155</v>
      </c>
      <c r="S2602" s="159"/>
      <c r="T2602" s="159" t="s">
        <v>62</v>
      </c>
      <c r="U2602" s="159" t="s">
        <v>111</v>
      </c>
      <c r="V2602" s="154">
        <v>46125</v>
      </c>
      <c r="W2602" s="154">
        <v>46150</v>
      </c>
      <c r="X2602" s="154"/>
      <c r="Y2602" s="160" t="s">
        <v>4215</v>
      </c>
      <c r="Z2602" s="160" t="s">
        <v>65</v>
      </c>
      <c r="AA2602" s="153"/>
      <c r="AB2602" s="153"/>
      <c r="AC2602" s="182" t="e">
        <f t="shared" si="82"/>
        <v>#DIV/0!</v>
      </c>
      <c r="AD2602" s="153" t="e">
        <f t="shared" si="83"/>
        <v>#DIV/0!</v>
      </c>
      <c r="AE2602" s="233" t="s">
        <v>66</v>
      </c>
      <c r="AF2602" s="153"/>
      <c r="AG2602" s="159"/>
      <c r="AH2602" s="153"/>
      <c r="AI2602" s="161"/>
      <c r="AJ2602" s="153"/>
      <c r="AK2602" s="153"/>
      <c r="AL2602" s="207"/>
      <c r="AM2602" s="207"/>
      <c r="AN2602" s="207"/>
      <c r="AO2602" s="207" t="str">
        <f ca="1">IF(R2602="","",IF(R2602&gt;TODAY(),"0 meses",DATEDIF(R2602,TODAY(),"m") &amp; " meses"))</f>
        <v>0 meses</v>
      </c>
      <c r="AP2602" s="147" t="s">
        <v>4751</v>
      </c>
      <c r="AQ2602" s="147" t="s">
        <v>67</v>
      </c>
      <c r="AR2602" s="147"/>
      <c r="AS2602" s="209" t="s">
        <v>68</v>
      </c>
      <c r="AT2602" s="223" t="str">
        <f>MONTH(B2602)&amp;"/"&amp;YEAR(B2602)</f>
        <v>3/2026</v>
      </c>
      <c r="AU2602" s="223">
        <f>WEEKNUM(B2602)-WEEKNUM(EOMONTH(B2602,-1)+1)+1</f>
        <v>1</v>
      </c>
      <c r="AV2602" s="209" t="str">
        <f>MONTH(R2602)&amp;"/"&amp;YEAR(R2602)</f>
        <v>5/2026</v>
      </c>
      <c r="AW2602" s="209">
        <f>WEEKNUM(R2602)-WEEKNUM(EOMONTH(R2602,-1)+1)+1</f>
        <v>3</v>
      </c>
      <c r="AX2602" s="209">
        <f>IF(BB2602="S",IF(Q2602="1. Aceitou o programa",R2602-B2602,0),0)</f>
        <v>72</v>
      </c>
      <c r="AY2602" s="209">
        <f>IF(BB2602="S",IF(AND(S2602&lt;&gt;"",R2602&lt;&gt;""),S2602-R2602,0),0)</f>
        <v>0</v>
      </c>
      <c r="AZ2602" s="209">
        <f>IF(BB2602="S",IF(Q2602="1. Aceitou o programa",IF(OR(X2602="Não se Aplica",X2602=""),IF(OR(W2602="Não se Aplica",W2602=""),0,W2602-V2602),AVERAGE(X2602-W2602,W2602-V2602)),0),0)</f>
        <v>25</v>
      </c>
      <c r="BA2602" s="209">
        <f>IF(BB2602="S",IF(AND(Q2602="1. Aceitou o programa",AH2602="Realizada"),IFERROR(IF(AG2602="",0,AG2602-R2602),0),0),0)</f>
        <v>0</v>
      </c>
      <c r="BB2602" s="209" t="str">
        <f>_xlfn.XLOOKUP(U2602,'Lista Suspensa'!$AA$20:$AA$23,'Lista Suspensa'!$AB$20:$AB$23,"N/A")</f>
        <v>S</v>
      </c>
    </row>
    <row r="2603" spans="1:54" ht="12" customHeight="1">
      <c r="A2603" s="151" t="s">
        <v>54</v>
      </c>
      <c r="B2603" s="152">
        <v>46083</v>
      </c>
      <c r="C2603" s="153" t="s">
        <v>55</v>
      </c>
      <c r="D2603" s="153" t="s">
        <v>56</v>
      </c>
      <c r="E2603" s="244">
        <v>94725208</v>
      </c>
      <c r="F2603" s="144" t="s">
        <v>5267</v>
      </c>
      <c r="G2603" s="230"/>
      <c r="H2603" s="154">
        <v>29057</v>
      </c>
      <c r="I2603" s="153">
        <v>46</v>
      </c>
      <c r="J2603" s="148" t="s">
        <v>70</v>
      </c>
      <c r="K2603" s="153" t="s">
        <v>101</v>
      </c>
      <c r="L2603" s="153"/>
      <c r="M2603" s="153"/>
      <c r="N2603" s="153">
        <v>450</v>
      </c>
      <c r="O2603" s="155">
        <v>21985434410</v>
      </c>
      <c r="P2603" s="156" t="s">
        <v>60</v>
      </c>
      <c r="Q2603" s="157" t="s">
        <v>110</v>
      </c>
      <c r="R2603" s="158">
        <v>46155</v>
      </c>
      <c r="S2603" s="159"/>
      <c r="T2603" s="159" t="s">
        <v>62</v>
      </c>
      <c r="U2603" s="159" t="s">
        <v>111</v>
      </c>
      <c r="V2603" s="154">
        <v>46126</v>
      </c>
      <c r="W2603" s="154">
        <v>46150</v>
      </c>
      <c r="X2603" s="154"/>
      <c r="Y2603" s="160" t="s">
        <v>2820</v>
      </c>
      <c r="Z2603" s="160" t="s">
        <v>65</v>
      </c>
      <c r="AA2603" s="153"/>
      <c r="AB2603" s="153"/>
      <c r="AC2603" s="182" t="e">
        <f t="shared" si="82"/>
        <v>#DIV/0!</v>
      </c>
      <c r="AD2603" s="153" t="e">
        <f t="shared" si="83"/>
        <v>#DIV/0!</v>
      </c>
      <c r="AE2603" s="233" t="s">
        <v>66</v>
      </c>
      <c r="AF2603" s="153"/>
      <c r="AG2603" s="159"/>
      <c r="AH2603" s="153"/>
      <c r="AI2603" s="161"/>
      <c r="AJ2603" s="153"/>
      <c r="AK2603" s="153"/>
      <c r="AL2603" s="207"/>
      <c r="AM2603" s="207"/>
      <c r="AN2603" s="207"/>
      <c r="AO2603" s="207" t="str">
        <f ca="1">IF(R2603="","",IF(R2603&gt;TODAY(),"0 meses",DATEDIF(R2603,TODAY(),"m") &amp; " meses"))</f>
        <v>0 meses</v>
      </c>
      <c r="AP2603" s="147" t="s">
        <v>4751</v>
      </c>
      <c r="AQ2603" s="147" t="s">
        <v>67</v>
      </c>
      <c r="AR2603" s="147"/>
      <c r="AS2603" s="209" t="s">
        <v>68</v>
      </c>
      <c r="AT2603" s="223" t="str">
        <f>MONTH(B2603)&amp;"/"&amp;YEAR(B2603)</f>
        <v>3/2026</v>
      </c>
      <c r="AU2603" s="223">
        <f>WEEKNUM(B2603)-WEEKNUM(EOMONTH(B2603,-1)+1)+1</f>
        <v>1</v>
      </c>
      <c r="AV2603" s="209" t="str">
        <f>MONTH(R2603)&amp;"/"&amp;YEAR(R2603)</f>
        <v>5/2026</v>
      </c>
      <c r="AW2603" s="209">
        <f>WEEKNUM(R2603)-WEEKNUM(EOMONTH(R2603,-1)+1)+1</f>
        <v>3</v>
      </c>
      <c r="AX2603" s="209">
        <f>IF(BB2603="S",IF(Q2603="1. Aceitou o programa",R2603-B2603,0),0)</f>
        <v>72</v>
      </c>
      <c r="AY2603" s="209">
        <f>IF(BB2603="S",IF(AND(S2603&lt;&gt;"",R2603&lt;&gt;""),S2603-R2603,0),0)</f>
        <v>0</v>
      </c>
      <c r="AZ2603" s="209">
        <f>IF(BB2603="S",IF(Q2603="1. Aceitou o programa",IF(OR(X2603="Não se Aplica",X2603=""),IF(OR(W2603="Não se Aplica",W2603=""),0,W2603-V2603),AVERAGE(X2603-W2603,W2603-V2603)),0),0)</f>
        <v>24</v>
      </c>
      <c r="BA2603" s="209">
        <f>IF(BB2603="S",IF(AND(Q2603="1. Aceitou o programa",AH2603="Realizada"),IFERROR(IF(AG2603="",0,AG2603-R2603),0),0),0)</f>
        <v>0</v>
      </c>
      <c r="BB2603" s="209" t="str">
        <f>_xlfn.XLOOKUP(U2603,'Lista Suspensa'!$AA$20:$AA$23,'Lista Suspensa'!$AB$20:$AB$23,"N/A")</f>
        <v>S</v>
      </c>
    </row>
    <row r="2604" spans="1:54" ht="12" customHeight="1">
      <c r="A2604" s="151" t="s">
        <v>54</v>
      </c>
      <c r="B2604" s="152">
        <v>46083</v>
      </c>
      <c r="C2604" s="153" t="s">
        <v>55</v>
      </c>
      <c r="D2604" s="153" t="s">
        <v>56</v>
      </c>
      <c r="E2604" s="244">
        <v>746490577</v>
      </c>
      <c r="F2604" s="144" t="s">
        <v>5268</v>
      </c>
      <c r="G2604" s="230"/>
      <c r="H2604" s="154">
        <v>29095</v>
      </c>
      <c r="I2604" s="153">
        <v>46</v>
      </c>
      <c r="J2604" s="148" t="s">
        <v>70</v>
      </c>
      <c r="K2604" s="153" t="s">
        <v>101</v>
      </c>
      <c r="L2604" s="153"/>
      <c r="M2604" s="153"/>
      <c r="N2604" s="153">
        <v>300</v>
      </c>
      <c r="O2604" s="155" t="s">
        <v>5269</v>
      </c>
      <c r="P2604" s="156" t="s">
        <v>2026</v>
      </c>
      <c r="Q2604" s="157" t="s">
        <v>110</v>
      </c>
      <c r="R2604" s="158">
        <v>46155</v>
      </c>
      <c r="S2604" s="159"/>
      <c r="T2604" s="159" t="s">
        <v>62</v>
      </c>
      <c r="U2604" s="159" t="s">
        <v>111</v>
      </c>
      <c r="V2604" s="154">
        <v>46111</v>
      </c>
      <c r="W2604" s="154">
        <v>46150</v>
      </c>
      <c r="X2604" s="154"/>
      <c r="Y2604" s="160">
        <v>46111</v>
      </c>
      <c r="Z2604" s="160" t="s">
        <v>65</v>
      </c>
      <c r="AA2604" s="153"/>
      <c r="AB2604" s="153"/>
      <c r="AC2604" s="182" t="e">
        <f t="shared" si="82"/>
        <v>#DIV/0!</v>
      </c>
      <c r="AD2604" s="153" t="e">
        <f t="shared" si="83"/>
        <v>#DIV/0!</v>
      </c>
      <c r="AE2604" s="233" t="s">
        <v>66</v>
      </c>
      <c r="AF2604" s="153"/>
      <c r="AG2604" s="159"/>
      <c r="AH2604" s="153"/>
      <c r="AI2604" s="161"/>
      <c r="AJ2604" s="153"/>
      <c r="AK2604" s="153"/>
      <c r="AL2604" s="207"/>
      <c r="AM2604" s="207"/>
      <c r="AN2604" s="207"/>
      <c r="AO2604" s="207" t="str">
        <f ca="1">IF(R2604="","",IF(R2604&gt;TODAY(),"0 meses",DATEDIF(R2604,TODAY(),"m") &amp; " meses"))</f>
        <v>0 meses</v>
      </c>
      <c r="AP2604" s="147" t="s">
        <v>4751</v>
      </c>
      <c r="AQ2604" s="147" t="s">
        <v>67</v>
      </c>
      <c r="AR2604" s="147"/>
      <c r="AS2604" s="209" t="s">
        <v>68</v>
      </c>
      <c r="AT2604" s="223" t="str">
        <f>MONTH(B2604)&amp;"/"&amp;YEAR(B2604)</f>
        <v>3/2026</v>
      </c>
      <c r="AU2604" s="223">
        <f>WEEKNUM(B2604)-WEEKNUM(EOMONTH(B2604,-1)+1)+1</f>
        <v>1</v>
      </c>
      <c r="AV2604" s="209" t="str">
        <f>MONTH(R2604)&amp;"/"&amp;YEAR(R2604)</f>
        <v>5/2026</v>
      </c>
      <c r="AW2604" s="209">
        <f>WEEKNUM(R2604)-WEEKNUM(EOMONTH(R2604,-1)+1)+1</f>
        <v>3</v>
      </c>
      <c r="AX2604" s="209">
        <f>IF(BB2604="S",IF(Q2604="1. Aceitou o programa",R2604-B2604,0),0)</f>
        <v>72</v>
      </c>
      <c r="AY2604" s="209">
        <f>IF(BB2604="S",IF(AND(S2604&lt;&gt;"",R2604&lt;&gt;""),S2604-R2604,0),0)</f>
        <v>0</v>
      </c>
      <c r="AZ2604" s="209">
        <f>IF(BB2604="S",IF(Q2604="1. Aceitou o programa",IF(OR(X2604="Não se Aplica",X2604=""),IF(OR(W2604="Não se Aplica",W2604=""),0,W2604-V2604),AVERAGE(X2604-W2604,W2604-V2604)),0),0)</f>
        <v>39</v>
      </c>
      <c r="BA2604" s="209">
        <f>IF(BB2604="S",IF(AND(Q2604="1. Aceitou o programa",AH2604="Realizada"),IFERROR(IF(AG2604="",0,AG2604-R2604),0),0),0)</f>
        <v>0</v>
      </c>
      <c r="BB2604" s="209" t="str">
        <f>_xlfn.XLOOKUP(U2604,'Lista Suspensa'!$AA$20:$AA$23,'Lista Suspensa'!$AB$20:$AB$23,"N/A")</f>
        <v>S</v>
      </c>
    </row>
    <row r="2605" spans="1:54" ht="12" customHeight="1">
      <c r="A2605" s="151" t="s">
        <v>54</v>
      </c>
      <c r="B2605" s="152">
        <v>46083</v>
      </c>
      <c r="C2605" s="153" t="s">
        <v>55</v>
      </c>
      <c r="D2605" s="153" t="s">
        <v>56</v>
      </c>
      <c r="E2605" s="244">
        <v>881480282</v>
      </c>
      <c r="F2605" s="144" t="s">
        <v>5270</v>
      </c>
      <c r="G2605" s="230"/>
      <c r="H2605" s="154">
        <v>29289</v>
      </c>
      <c r="I2605" s="153">
        <v>46</v>
      </c>
      <c r="J2605" s="148" t="s">
        <v>70</v>
      </c>
      <c r="K2605" s="153" t="s">
        <v>101</v>
      </c>
      <c r="L2605" s="153"/>
      <c r="M2605" s="153"/>
      <c r="N2605" s="153">
        <v>600</v>
      </c>
      <c r="O2605" s="155" t="s">
        <v>5271</v>
      </c>
      <c r="P2605" s="156" t="s">
        <v>2026</v>
      </c>
      <c r="Q2605" s="157" t="s">
        <v>110</v>
      </c>
      <c r="R2605" s="158">
        <v>46155</v>
      </c>
      <c r="S2605" s="159"/>
      <c r="T2605" s="159" t="s">
        <v>62</v>
      </c>
      <c r="U2605" s="159" t="s">
        <v>111</v>
      </c>
      <c r="V2605" s="154">
        <v>46111</v>
      </c>
      <c r="W2605" s="154">
        <v>46150</v>
      </c>
      <c r="X2605" s="154"/>
      <c r="Y2605" s="160">
        <v>46111</v>
      </c>
      <c r="Z2605" s="160" t="s">
        <v>65</v>
      </c>
      <c r="AA2605" s="153"/>
      <c r="AB2605" s="153"/>
      <c r="AC2605" s="182" t="e">
        <f t="shared" si="82"/>
        <v>#DIV/0!</v>
      </c>
      <c r="AD2605" s="153" t="e">
        <f t="shared" si="83"/>
        <v>#DIV/0!</v>
      </c>
      <c r="AE2605" s="233" t="s">
        <v>66</v>
      </c>
      <c r="AF2605" s="153"/>
      <c r="AG2605" s="159"/>
      <c r="AH2605" s="153"/>
      <c r="AI2605" s="161"/>
      <c r="AJ2605" s="153"/>
      <c r="AK2605" s="153"/>
      <c r="AL2605" s="207" t="s">
        <v>85</v>
      </c>
      <c r="AM2605" s="207" t="s">
        <v>86</v>
      </c>
      <c r="AN2605" s="207" t="s">
        <v>191</v>
      </c>
      <c r="AO2605" s="207" t="str">
        <f ca="1">IF(R2605="","",IF(R2605&gt;TODAY(),"0 meses",DATEDIF(R2605,TODAY(),"m") &amp; " meses"))</f>
        <v>0 meses</v>
      </c>
      <c r="AP2605" s="147" t="s">
        <v>4751</v>
      </c>
      <c r="AQ2605" s="147" t="s">
        <v>67</v>
      </c>
      <c r="AR2605" s="147"/>
      <c r="AS2605" s="209" t="s">
        <v>68</v>
      </c>
      <c r="AT2605" s="223" t="str">
        <f>MONTH(B2605)&amp;"/"&amp;YEAR(B2605)</f>
        <v>3/2026</v>
      </c>
      <c r="AU2605" s="223">
        <f>WEEKNUM(B2605)-WEEKNUM(EOMONTH(B2605,-1)+1)+1</f>
        <v>1</v>
      </c>
      <c r="AV2605" s="209" t="str">
        <f>MONTH(R2605)&amp;"/"&amp;YEAR(R2605)</f>
        <v>5/2026</v>
      </c>
      <c r="AW2605" s="209">
        <f>WEEKNUM(R2605)-WEEKNUM(EOMONTH(R2605,-1)+1)+1</f>
        <v>3</v>
      </c>
      <c r="AX2605" s="209">
        <f>IF(BB2605="S",IF(Q2605="1. Aceitou o programa",R2605-B2605,0),0)</f>
        <v>72</v>
      </c>
      <c r="AY2605" s="209">
        <f>IF(BB2605="S",IF(AND(S2605&lt;&gt;"",R2605&lt;&gt;""),S2605-R2605,0),0)</f>
        <v>0</v>
      </c>
      <c r="AZ2605" s="209">
        <f>IF(BB2605="S",IF(Q2605="1. Aceitou o programa",IF(OR(X2605="Não se Aplica",X2605=""),IF(OR(W2605="Não se Aplica",W2605=""),0,W2605-V2605),AVERAGE(X2605-W2605,W2605-V2605)),0),0)</f>
        <v>39</v>
      </c>
      <c r="BA2605" s="209">
        <f>IF(BB2605="S",IF(AND(Q2605="1. Aceitou o programa",AH2605="Realizada"),IFERROR(IF(AG2605="",0,AG2605-R2605),0),0),0)</f>
        <v>0</v>
      </c>
      <c r="BB2605" s="209" t="str">
        <f>_xlfn.XLOOKUP(U2605,'Lista Suspensa'!$AA$20:$AA$23,'Lista Suspensa'!$AB$20:$AB$23,"N/A")</f>
        <v>S</v>
      </c>
    </row>
    <row r="2606" spans="1:54" ht="12" customHeight="1">
      <c r="A2606" s="151" t="s">
        <v>54</v>
      </c>
      <c r="B2606" s="152">
        <v>46083</v>
      </c>
      <c r="C2606" s="153" t="s">
        <v>55</v>
      </c>
      <c r="D2606" s="153" t="s">
        <v>56</v>
      </c>
      <c r="E2606" s="244">
        <v>93386241</v>
      </c>
      <c r="F2606" s="144" t="s">
        <v>5272</v>
      </c>
      <c r="G2606" s="230"/>
      <c r="H2606" s="154">
        <v>29547</v>
      </c>
      <c r="I2606" s="153">
        <v>45</v>
      </c>
      <c r="J2606" s="148" t="s">
        <v>70</v>
      </c>
      <c r="K2606" s="153" t="s">
        <v>101</v>
      </c>
      <c r="L2606" s="153"/>
      <c r="M2606" s="153"/>
      <c r="N2606" s="153">
        <v>120</v>
      </c>
      <c r="O2606" s="155">
        <v>21974447429</v>
      </c>
      <c r="P2606" s="156" t="s">
        <v>60</v>
      </c>
      <c r="Q2606" s="157" t="s">
        <v>110</v>
      </c>
      <c r="R2606" s="158">
        <v>46155</v>
      </c>
      <c r="S2606" s="159"/>
      <c r="T2606" s="159" t="s">
        <v>62</v>
      </c>
      <c r="U2606" s="159" t="s">
        <v>111</v>
      </c>
      <c r="V2606" s="154">
        <v>46126</v>
      </c>
      <c r="W2606" s="154">
        <v>46150</v>
      </c>
      <c r="X2606" s="154"/>
      <c r="Y2606" s="160" t="s">
        <v>5273</v>
      </c>
      <c r="Z2606" s="160" t="s">
        <v>65</v>
      </c>
      <c r="AA2606" s="153"/>
      <c r="AB2606" s="153"/>
      <c r="AC2606" s="182" t="e">
        <f t="shared" si="82"/>
        <v>#DIV/0!</v>
      </c>
      <c r="AD2606" s="153" t="e">
        <f t="shared" si="83"/>
        <v>#DIV/0!</v>
      </c>
      <c r="AE2606" s="233" t="s">
        <v>66</v>
      </c>
      <c r="AF2606" s="153"/>
      <c r="AG2606" s="159"/>
      <c r="AH2606" s="153"/>
      <c r="AI2606" s="161"/>
      <c r="AJ2606" s="153"/>
      <c r="AK2606" s="153"/>
      <c r="AL2606" s="207"/>
      <c r="AM2606" s="207"/>
      <c r="AN2606" s="207"/>
      <c r="AO2606" s="207" t="str">
        <f ca="1">IF(R2606="","",IF(R2606&gt;TODAY(),"0 meses",DATEDIF(R2606,TODAY(),"m") &amp; " meses"))</f>
        <v>0 meses</v>
      </c>
      <c r="AP2606" s="147" t="s">
        <v>4751</v>
      </c>
      <c r="AQ2606" s="147" t="s">
        <v>67</v>
      </c>
      <c r="AR2606" s="147"/>
      <c r="AS2606" s="209" t="s">
        <v>68</v>
      </c>
      <c r="AT2606" s="223" t="str">
        <f>MONTH(B2606)&amp;"/"&amp;YEAR(B2606)</f>
        <v>3/2026</v>
      </c>
      <c r="AU2606" s="223">
        <f>WEEKNUM(B2606)-WEEKNUM(EOMONTH(B2606,-1)+1)+1</f>
        <v>1</v>
      </c>
      <c r="AV2606" s="209" t="str">
        <f>MONTH(R2606)&amp;"/"&amp;YEAR(R2606)</f>
        <v>5/2026</v>
      </c>
      <c r="AW2606" s="209">
        <f>WEEKNUM(R2606)-WEEKNUM(EOMONTH(R2606,-1)+1)+1</f>
        <v>3</v>
      </c>
      <c r="AX2606" s="209">
        <f>IF(BB2606="S",IF(Q2606="1. Aceitou o programa",R2606-B2606,0),0)</f>
        <v>72</v>
      </c>
      <c r="AY2606" s="209">
        <f>IF(BB2606="S",IF(AND(S2606&lt;&gt;"",R2606&lt;&gt;""),S2606-R2606,0),0)</f>
        <v>0</v>
      </c>
      <c r="AZ2606" s="209">
        <f>IF(BB2606="S",IF(Q2606="1. Aceitou o programa",IF(OR(X2606="Não se Aplica",X2606=""),IF(OR(W2606="Não se Aplica",W2606=""),0,W2606-V2606),AVERAGE(X2606-W2606,W2606-V2606)),0),0)</f>
        <v>24</v>
      </c>
      <c r="BA2606" s="209">
        <f>IF(BB2606="S",IF(AND(Q2606="1. Aceitou o programa",AH2606="Realizada"),IFERROR(IF(AG2606="",0,AG2606-R2606),0),0),0)</f>
        <v>0</v>
      </c>
      <c r="BB2606" s="209" t="str">
        <f>_xlfn.XLOOKUP(U2606,'Lista Suspensa'!$AA$20:$AA$23,'Lista Suspensa'!$AB$20:$AB$23,"N/A")</f>
        <v>S</v>
      </c>
    </row>
    <row r="2607" spans="1:54" ht="12" customHeight="1">
      <c r="A2607" s="151" t="s">
        <v>54</v>
      </c>
      <c r="B2607" s="152">
        <v>46083</v>
      </c>
      <c r="C2607" s="153" t="s">
        <v>55</v>
      </c>
      <c r="D2607" s="153" t="s">
        <v>56</v>
      </c>
      <c r="E2607" s="244">
        <v>976638720</v>
      </c>
      <c r="F2607" s="144" t="s">
        <v>5274</v>
      </c>
      <c r="G2607" s="230"/>
      <c r="H2607" s="154">
        <v>30176</v>
      </c>
      <c r="I2607" s="153">
        <v>43</v>
      </c>
      <c r="J2607" s="148" t="s">
        <v>58</v>
      </c>
      <c r="K2607" s="153" t="s">
        <v>101</v>
      </c>
      <c r="L2607" s="153"/>
      <c r="M2607" s="153"/>
      <c r="N2607" s="153">
        <v>200</v>
      </c>
      <c r="O2607" s="155" t="s">
        <v>5275</v>
      </c>
      <c r="P2607" s="156" t="s">
        <v>71</v>
      </c>
      <c r="Q2607" s="157" t="s">
        <v>110</v>
      </c>
      <c r="R2607" s="158">
        <v>46155</v>
      </c>
      <c r="S2607" s="159"/>
      <c r="T2607" s="159" t="s">
        <v>62</v>
      </c>
      <c r="U2607" s="159" t="s">
        <v>111</v>
      </c>
      <c r="V2607" s="154">
        <v>46125</v>
      </c>
      <c r="W2607" s="154">
        <v>46150</v>
      </c>
      <c r="X2607" s="154"/>
      <c r="Y2607" s="160" t="s">
        <v>2581</v>
      </c>
      <c r="Z2607" s="160" t="s">
        <v>65</v>
      </c>
      <c r="AA2607" s="153"/>
      <c r="AB2607" s="153"/>
      <c r="AC2607" s="182" t="e">
        <f t="shared" si="82"/>
        <v>#DIV/0!</v>
      </c>
      <c r="AD2607" s="153" t="e">
        <f t="shared" si="83"/>
        <v>#DIV/0!</v>
      </c>
      <c r="AE2607" s="233" t="s">
        <v>66</v>
      </c>
      <c r="AF2607" s="153"/>
      <c r="AG2607" s="159"/>
      <c r="AH2607" s="153"/>
      <c r="AI2607" s="161"/>
      <c r="AJ2607" s="153"/>
      <c r="AK2607" s="153"/>
      <c r="AL2607" s="207"/>
      <c r="AM2607" s="207"/>
      <c r="AN2607" s="207"/>
      <c r="AO2607" s="207" t="str">
        <f ca="1">IF(R2607="","",IF(R2607&gt;TODAY(),"0 meses",DATEDIF(R2607,TODAY(),"m") &amp; " meses"))</f>
        <v>0 meses</v>
      </c>
      <c r="AP2607" s="147" t="s">
        <v>4751</v>
      </c>
      <c r="AQ2607" s="147" t="s">
        <v>67</v>
      </c>
      <c r="AR2607" s="147"/>
      <c r="AS2607" s="209" t="s">
        <v>68</v>
      </c>
      <c r="AT2607" s="223" t="str">
        <f>MONTH(B2607)&amp;"/"&amp;YEAR(B2607)</f>
        <v>3/2026</v>
      </c>
      <c r="AU2607" s="223">
        <f>WEEKNUM(B2607)-WEEKNUM(EOMONTH(B2607,-1)+1)+1</f>
        <v>1</v>
      </c>
      <c r="AV2607" s="209" t="str">
        <f>MONTH(R2607)&amp;"/"&amp;YEAR(R2607)</f>
        <v>5/2026</v>
      </c>
      <c r="AW2607" s="209">
        <f>WEEKNUM(R2607)-WEEKNUM(EOMONTH(R2607,-1)+1)+1</f>
        <v>3</v>
      </c>
      <c r="AX2607" s="209">
        <f>IF(BB2607="S",IF(Q2607="1. Aceitou o programa",R2607-B2607,0),0)</f>
        <v>72</v>
      </c>
      <c r="AY2607" s="209">
        <f>IF(BB2607="S",IF(AND(S2607&lt;&gt;"",R2607&lt;&gt;""),S2607-R2607,0),0)</f>
        <v>0</v>
      </c>
      <c r="AZ2607" s="209">
        <f>IF(BB2607="S",IF(Q2607="1. Aceitou o programa",IF(OR(X2607="Não se Aplica",X2607=""),IF(OR(W2607="Não se Aplica",W2607=""),0,W2607-V2607),AVERAGE(X2607-W2607,W2607-V2607)),0),0)</f>
        <v>25</v>
      </c>
      <c r="BA2607" s="209">
        <f>IF(BB2607="S",IF(AND(Q2607="1. Aceitou o programa",AH2607="Realizada"),IFERROR(IF(AG2607="",0,AG2607-R2607),0),0),0)</f>
        <v>0</v>
      </c>
      <c r="BB2607" s="209" t="str">
        <f>_xlfn.XLOOKUP(U2607,'Lista Suspensa'!$AA$20:$AA$23,'Lista Suspensa'!$AB$20:$AB$23,"N/A")</f>
        <v>S</v>
      </c>
    </row>
    <row r="2608" spans="1:54" ht="12" customHeight="1">
      <c r="A2608" s="151" t="s">
        <v>54</v>
      </c>
      <c r="B2608" s="152">
        <v>46083</v>
      </c>
      <c r="C2608" s="153" t="s">
        <v>55</v>
      </c>
      <c r="D2608" s="153" t="s">
        <v>56</v>
      </c>
      <c r="E2608" s="244">
        <v>93027725</v>
      </c>
      <c r="F2608" s="144" t="s">
        <v>5276</v>
      </c>
      <c r="G2608" s="230"/>
      <c r="H2608" s="154">
        <v>30676</v>
      </c>
      <c r="I2608" s="153">
        <v>42</v>
      </c>
      <c r="J2608" s="148" t="s">
        <v>58</v>
      </c>
      <c r="K2608" s="153" t="s">
        <v>101</v>
      </c>
      <c r="L2608" s="153"/>
      <c r="M2608" s="153"/>
      <c r="N2608" s="153">
        <v>380</v>
      </c>
      <c r="O2608" s="155" t="s">
        <v>5277</v>
      </c>
      <c r="P2608" s="156" t="s">
        <v>2026</v>
      </c>
      <c r="Q2608" s="157" t="s">
        <v>110</v>
      </c>
      <c r="R2608" s="158">
        <v>46155</v>
      </c>
      <c r="S2608" s="159"/>
      <c r="T2608" s="159" t="s">
        <v>62</v>
      </c>
      <c r="U2608" s="159" t="s">
        <v>111</v>
      </c>
      <c r="V2608" s="154">
        <v>46111</v>
      </c>
      <c r="W2608" s="154">
        <v>46150</v>
      </c>
      <c r="X2608" s="154"/>
      <c r="Y2608" s="160">
        <v>46111</v>
      </c>
      <c r="Z2608" s="160" t="s">
        <v>65</v>
      </c>
      <c r="AA2608" s="153"/>
      <c r="AB2608" s="153"/>
      <c r="AC2608" s="182" t="e">
        <f t="shared" si="82"/>
        <v>#DIV/0!</v>
      </c>
      <c r="AD2608" s="153" t="e">
        <f t="shared" si="83"/>
        <v>#DIV/0!</v>
      </c>
      <c r="AE2608" s="233" t="s">
        <v>66</v>
      </c>
      <c r="AF2608" s="153"/>
      <c r="AG2608" s="159"/>
      <c r="AH2608" s="153"/>
      <c r="AI2608" s="161"/>
      <c r="AJ2608" s="153"/>
      <c r="AK2608" s="153"/>
      <c r="AL2608" s="207"/>
      <c r="AM2608" s="207"/>
      <c r="AN2608" s="207"/>
      <c r="AO2608" s="207" t="str">
        <f ca="1">IF(R2608="","",IF(R2608&gt;TODAY(),"0 meses",DATEDIF(R2608,TODAY(),"m") &amp; " meses"))</f>
        <v>0 meses</v>
      </c>
      <c r="AP2608" s="147" t="s">
        <v>4751</v>
      </c>
      <c r="AQ2608" s="147" t="s">
        <v>67</v>
      </c>
      <c r="AR2608" s="147"/>
      <c r="AS2608" s="209" t="s">
        <v>68</v>
      </c>
      <c r="AT2608" s="223" t="str">
        <f>MONTH(B2608)&amp;"/"&amp;YEAR(B2608)</f>
        <v>3/2026</v>
      </c>
      <c r="AU2608" s="223">
        <f>WEEKNUM(B2608)-WEEKNUM(EOMONTH(B2608,-1)+1)+1</f>
        <v>1</v>
      </c>
      <c r="AV2608" s="209" t="str">
        <f>MONTH(R2608)&amp;"/"&amp;YEAR(R2608)</f>
        <v>5/2026</v>
      </c>
      <c r="AW2608" s="209">
        <f>WEEKNUM(R2608)-WEEKNUM(EOMONTH(R2608,-1)+1)+1</f>
        <v>3</v>
      </c>
      <c r="AX2608" s="209">
        <f>IF(BB2608="S",IF(Q2608="1. Aceitou o programa",R2608-B2608,0),0)</f>
        <v>72</v>
      </c>
      <c r="AY2608" s="209">
        <f>IF(BB2608="S",IF(AND(S2608&lt;&gt;"",R2608&lt;&gt;""),S2608-R2608,0),0)</f>
        <v>0</v>
      </c>
      <c r="AZ2608" s="209">
        <f>IF(BB2608="S",IF(Q2608="1. Aceitou o programa",IF(OR(X2608="Não se Aplica",X2608=""),IF(OR(W2608="Não se Aplica",W2608=""),0,W2608-V2608),AVERAGE(X2608-W2608,W2608-V2608)),0),0)</f>
        <v>39</v>
      </c>
      <c r="BA2608" s="209">
        <f>IF(BB2608="S",IF(AND(Q2608="1. Aceitou o programa",AH2608="Realizada"),IFERROR(IF(AG2608="",0,AG2608-R2608),0),0),0)</f>
        <v>0</v>
      </c>
      <c r="BB2608" s="209" t="str">
        <f>_xlfn.XLOOKUP(U2608,'Lista Suspensa'!$AA$20:$AA$23,'Lista Suspensa'!$AB$20:$AB$23,"N/A")</f>
        <v>S</v>
      </c>
    </row>
    <row r="2609" spans="1:54" ht="12" customHeight="1">
      <c r="A2609" s="151" t="s">
        <v>54</v>
      </c>
      <c r="B2609" s="152">
        <v>46083</v>
      </c>
      <c r="C2609" s="153" t="s">
        <v>55</v>
      </c>
      <c r="D2609" s="153" t="s">
        <v>56</v>
      </c>
      <c r="E2609" s="244">
        <v>95125625</v>
      </c>
      <c r="F2609" s="144" t="s">
        <v>5278</v>
      </c>
      <c r="G2609" s="230"/>
      <c r="H2609" s="154">
        <v>30937</v>
      </c>
      <c r="I2609" s="153">
        <v>41</v>
      </c>
      <c r="J2609" s="148" t="s">
        <v>58</v>
      </c>
      <c r="K2609" s="153" t="s">
        <v>101</v>
      </c>
      <c r="L2609" s="153"/>
      <c r="M2609" s="153"/>
      <c r="N2609" s="153">
        <v>75</v>
      </c>
      <c r="O2609" s="155">
        <v>21995443182</v>
      </c>
      <c r="P2609" s="156" t="s">
        <v>60</v>
      </c>
      <c r="Q2609" s="157" t="s">
        <v>110</v>
      </c>
      <c r="R2609" s="158">
        <v>46155</v>
      </c>
      <c r="S2609" s="159"/>
      <c r="T2609" s="159" t="s">
        <v>62</v>
      </c>
      <c r="U2609" s="159" t="s">
        <v>111</v>
      </c>
      <c r="V2609" s="154">
        <v>46125</v>
      </c>
      <c r="W2609" s="154">
        <v>46150</v>
      </c>
      <c r="X2609" s="154"/>
      <c r="Y2609" s="160" t="s">
        <v>2558</v>
      </c>
      <c r="Z2609" s="160" t="s">
        <v>65</v>
      </c>
      <c r="AA2609" s="153"/>
      <c r="AB2609" s="153"/>
      <c r="AC2609" s="182" t="e">
        <f t="shared" si="82"/>
        <v>#DIV/0!</v>
      </c>
      <c r="AD2609" s="153" t="e">
        <f t="shared" si="83"/>
        <v>#DIV/0!</v>
      </c>
      <c r="AE2609" s="233" t="s">
        <v>66</v>
      </c>
      <c r="AF2609" s="153"/>
      <c r="AG2609" s="159"/>
      <c r="AH2609" s="153"/>
      <c r="AI2609" s="161"/>
      <c r="AJ2609" s="153"/>
      <c r="AK2609" s="153"/>
      <c r="AL2609" s="207"/>
      <c r="AM2609" s="207"/>
      <c r="AN2609" s="207"/>
      <c r="AO2609" s="207" t="str">
        <f ca="1">IF(R2609="","",IF(R2609&gt;TODAY(),"0 meses",DATEDIF(R2609,TODAY(),"m") &amp; " meses"))</f>
        <v>0 meses</v>
      </c>
      <c r="AP2609" s="147" t="s">
        <v>4751</v>
      </c>
      <c r="AQ2609" s="147" t="s">
        <v>67</v>
      </c>
      <c r="AR2609" s="147"/>
      <c r="AS2609" s="209" t="s">
        <v>68</v>
      </c>
      <c r="AT2609" s="223" t="str">
        <f>MONTH(B2609)&amp;"/"&amp;YEAR(B2609)</f>
        <v>3/2026</v>
      </c>
      <c r="AU2609" s="223">
        <f>WEEKNUM(B2609)-WEEKNUM(EOMONTH(B2609,-1)+1)+1</f>
        <v>1</v>
      </c>
      <c r="AV2609" s="209" t="str">
        <f>MONTH(R2609)&amp;"/"&amp;YEAR(R2609)</f>
        <v>5/2026</v>
      </c>
      <c r="AW2609" s="209">
        <f>WEEKNUM(R2609)-WEEKNUM(EOMONTH(R2609,-1)+1)+1</f>
        <v>3</v>
      </c>
      <c r="AX2609" s="209">
        <f>IF(BB2609="S",IF(Q2609="1. Aceitou o programa",R2609-B2609,0),0)</f>
        <v>72</v>
      </c>
      <c r="AY2609" s="209">
        <f>IF(BB2609="S",IF(AND(S2609&lt;&gt;"",R2609&lt;&gt;""),S2609-R2609,0),0)</f>
        <v>0</v>
      </c>
      <c r="AZ2609" s="209">
        <f>IF(BB2609="S",IF(Q2609="1. Aceitou o programa",IF(OR(X2609="Não se Aplica",X2609=""),IF(OR(W2609="Não se Aplica",W2609=""),0,W2609-V2609),AVERAGE(X2609-W2609,W2609-V2609)),0),0)</f>
        <v>25</v>
      </c>
      <c r="BA2609" s="209">
        <f>IF(BB2609="S",IF(AND(Q2609="1. Aceitou o programa",AH2609="Realizada"),IFERROR(IF(AG2609="",0,AG2609-R2609),0),0),0)</f>
        <v>0</v>
      </c>
      <c r="BB2609" s="209" t="str">
        <f>_xlfn.XLOOKUP(U2609,'Lista Suspensa'!$AA$20:$AA$23,'Lista Suspensa'!$AB$20:$AB$23,"N/A")</f>
        <v>S</v>
      </c>
    </row>
    <row r="2610" spans="1:54" ht="12" customHeight="1">
      <c r="A2610" s="151" t="s">
        <v>54</v>
      </c>
      <c r="B2610" s="152">
        <v>46083</v>
      </c>
      <c r="C2610" s="153" t="s">
        <v>55</v>
      </c>
      <c r="D2610" s="153" t="s">
        <v>56</v>
      </c>
      <c r="E2610" s="244">
        <v>758588666</v>
      </c>
      <c r="F2610" s="144" t="s">
        <v>5279</v>
      </c>
      <c r="G2610" s="230"/>
      <c r="H2610" s="154">
        <v>31296</v>
      </c>
      <c r="I2610" s="153">
        <v>40</v>
      </c>
      <c r="J2610" s="148" t="s">
        <v>58</v>
      </c>
      <c r="K2610" s="153" t="s">
        <v>101</v>
      </c>
      <c r="L2610" s="153"/>
      <c r="M2610" s="153"/>
      <c r="N2610" s="153">
        <v>100</v>
      </c>
      <c r="O2610" s="155">
        <v>21964210879</v>
      </c>
      <c r="P2610" s="156" t="s">
        <v>60</v>
      </c>
      <c r="Q2610" s="157" t="s">
        <v>110</v>
      </c>
      <c r="R2610" s="158">
        <v>46155</v>
      </c>
      <c r="S2610" s="159"/>
      <c r="T2610" s="159" t="s">
        <v>62</v>
      </c>
      <c r="U2610" s="159" t="s">
        <v>111</v>
      </c>
      <c r="V2610" s="154">
        <v>46125</v>
      </c>
      <c r="W2610" s="154">
        <v>46150</v>
      </c>
      <c r="X2610" s="154"/>
      <c r="Y2610" s="160" t="s">
        <v>5280</v>
      </c>
      <c r="Z2610" s="160" t="s">
        <v>65</v>
      </c>
      <c r="AA2610" s="153"/>
      <c r="AB2610" s="153"/>
      <c r="AC2610" s="182" t="e">
        <f t="shared" si="82"/>
        <v>#DIV/0!</v>
      </c>
      <c r="AD2610" s="153" t="e">
        <f t="shared" si="83"/>
        <v>#DIV/0!</v>
      </c>
      <c r="AE2610" s="233" t="s">
        <v>66</v>
      </c>
      <c r="AF2610" s="153"/>
      <c r="AG2610" s="159"/>
      <c r="AH2610" s="153"/>
      <c r="AI2610" s="161"/>
      <c r="AJ2610" s="153"/>
      <c r="AK2610" s="153"/>
      <c r="AL2610" s="207"/>
      <c r="AM2610" s="207"/>
      <c r="AN2610" s="207"/>
      <c r="AO2610" s="207" t="str">
        <f ca="1">IF(R2610="","",IF(R2610&gt;TODAY(),"0 meses",DATEDIF(R2610,TODAY(),"m") &amp; " meses"))</f>
        <v>0 meses</v>
      </c>
      <c r="AP2610" s="147" t="s">
        <v>4751</v>
      </c>
      <c r="AQ2610" s="147" t="s">
        <v>67</v>
      </c>
      <c r="AR2610" s="147"/>
      <c r="AS2610" s="209" t="s">
        <v>68</v>
      </c>
      <c r="AT2610" s="223" t="str">
        <f>MONTH(B2610)&amp;"/"&amp;YEAR(B2610)</f>
        <v>3/2026</v>
      </c>
      <c r="AU2610" s="223">
        <f>WEEKNUM(B2610)-WEEKNUM(EOMONTH(B2610,-1)+1)+1</f>
        <v>1</v>
      </c>
      <c r="AV2610" s="209" t="str">
        <f>MONTH(R2610)&amp;"/"&amp;YEAR(R2610)</f>
        <v>5/2026</v>
      </c>
      <c r="AW2610" s="209">
        <f>WEEKNUM(R2610)-WEEKNUM(EOMONTH(R2610,-1)+1)+1</f>
        <v>3</v>
      </c>
      <c r="AX2610" s="209">
        <f>IF(BB2610="S",IF(Q2610="1. Aceitou o programa",R2610-B2610,0),0)</f>
        <v>72</v>
      </c>
      <c r="AY2610" s="209">
        <f>IF(BB2610="S",IF(AND(S2610&lt;&gt;"",R2610&lt;&gt;""),S2610-R2610,0),0)</f>
        <v>0</v>
      </c>
      <c r="AZ2610" s="209">
        <f>IF(BB2610="S",IF(Q2610="1. Aceitou o programa",IF(OR(X2610="Não se Aplica",X2610=""),IF(OR(W2610="Não se Aplica",W2610=""),0,W2610-V2610),AVERAGE(X2610-W2610,W2610-V2610)),0),0)</f>
        <v>25</v>
      </c>
      <c r="BA2610" s="209">
        <f>IF(BB2610="S",IF(AND(Q2610="1. Aceitou o programa",AH2610="Realizada"),IFERROR(IF(AG2610="",0,AG2610-R2610),0),0),0)</f>
        <v>0</v>
      </c>
      <c r="BB2610" s="209" t="str">
        <f>_xlfn.XLOOKUP(U2610,'Lista Suspensa'!$AA$20:$AA$23,'Lista Suspensa'!$AB$20:$AB$23,"N/A")</f>
        <v>S</v>
      </c>
    </row>
    <row r="2611" spans="1:54" ht="12" customHeight="1">
      <c r="A2611" s="151" t="s">
        <v>54</v>
      </c>
      <c r="B2611" s="152">
        <v>46083</v>
      </c>
      <c r="C2611" s="153" t="s">
        <v>55</v>
      </c>
      <c r="D2611" s="153" t="s">
        <v>56</v>
      </c>
      <c r="E2611" s="244">
        <v>973196998</v>
      </c>
      <c r="F2611" s="144" t="s">
        <v>5281</v>
      </c>
      <c r="G2611" s="230"/>
      <c r="H2611" s="154">
        <v>31979</v>
      </c>
      <c r="I2611" s="153">
        <v>38</v>
      </c>
      <c r="J2611" s="148" t="s">
        <v>70</v>
      </c>
      <c r="K2611" s="153" t="s">
        <v>101</v>
      </c>
      <c r="L2611" s="153"/>
      <c r="M2611" s="153"/>
      <c r="N2611" s="153">
        <v>400</v>
      </c>
      <c r="O2611" s="155" t="s">
        <v>5282</v>
      </c>
      <c r="P2611" s="156" t="s">
        <v>2026</v>
      </c>
      <c r="Q2611" s="157" t="s">
        <v>110</v>
      </c>
      <c r="R2611" s="158">
        <v>46155</v>
      </c>
      <c r="S2611" s="159"/>
      <c r="T2611" s="159" t="s">
        <v>62</v>
      </c>
      <c r="U2611" s="159" t="s">
        <v>111</v>
      </c>
      <c r="V2611" s="154">
        <v>46111</v>
      </c>
      <c r="W2611" s="154">
        <v>46150</v>
      </c>
      <c r="X2611" s="154"/>
      <c r="Y2611" s="160">
        <v>46111</v>
      </c>
      <c r="Z2611" s="160" t="s">
        <v>65</v>
      </c>
      <c r="AA2611" s="153"/>
      <c r="AB2611" s="153"/>
      <c r="AC2611" s="182" t="e">
        <f t="shared" si="82"/>
        <v>#DIV/0!</v>
      </c>
      <c r="AD2611" s="153" t="e">
        <f t="shared" si="83"/>
        <v>#DIV/0!</v>
      </c>
      <c r="AE2611" s="233" t="s">
        <v>66</v>
      </c>
      <c r="AF2611" s="153"/>
      <c r="AG2611" s="159"/>
      <c r="AH2611" s="153"/>
      <c r="AI2611" s="161"/>
      <c r="AJ2611" s="153"/>
      <c r="AK2611" s="153"/>
      <c r="AL2611" s="207"/>
      <c r="AM2611" s="207"/>
      <c r="AN2611" s="207"/>
      <c r="AO2611" s="207" t="str">
        <f ca="1">IF(R2611="","",IF(R2611&gt;TODAY(),"0 meses",DATEDIF(R2611,TODAY(),"m") &amp; " meses"))</f>
        <v>0 meses</v>
      </c>
      <c r="AP2611" s="147" t="s">
        <v>4751</v>
      </c>
      <c r="AQ2611" s="147" t="s">
        <v>67</v>
      </c>
      <c r="AR2611" s="147"/>
      <c r="AS2611" s="209" t="s">
        <v>68</v>
      </c>
      <c r="AT2611" s="223" t="str">
        <f>MONTH(B2611)&amp;"/"&amp;YEAR(B2611)</f>
        <v>3/2026</v>
      </c>
      <c r="AU2611" s="223">
        <f>WEEKNUM(B2611)-WEEKNUM(EOMONTH(B2611,-1)+1)+1</f>
        <v>1</v>
      </c>
      <c r="AV2611" s="209" t="str">
        <f>MONTH(R2611)&amp;"/"&amp;YEAR(R2611)</f>
        <v>5/2026</v>
      </c>
      <c r="AW2611" s="209">
        <f>WEEKNUM(R2611)-WEEKNUM(EOMONTH(R2611,-1)+1)+1</f>
        <v>3</v>
      </c>
      <c r="AX2611" s="209">
        <f>IF(BB2611="S",IF(Q2611="1. Aceitou o programa",R2611-B2611,0),0)</f>
        <v>72</v>
      </c>
      <c r="AY2611" s="209">
        <f>IF(BB2611="S",IF(AND(S2611&lt;&gt;"",R2611&lt;&gt;""),S2611-R2611,0),0)</f>
        <v>0</v>
      </c>
      <c r="AZ2611" s="209">
        <f>IF(BB2611="S",IF(Q2611="1. Aceitou o programa",IF(OR(X2611="Não se Aplica",X2611=""),IF(OR(W2611="Não se Aplica",W2611=""),0,W2611-V2611),AVERAGE(X2611-W2611,W2611-V2611)),0),0)</f>
        <v>39</v>
      </c>
      <c r="BA2611" s="209">
        <f>IF(BB2611="S",IF(AND(Q2611="1. Aceitou o programa",AH2611="Realizada"),IFERROR(IF(AG2611="",0,AG2611-R2611),0),0),0)</f>
        <v>0</v>
      </c>
      <c r="BB2611" s="209" t="str">
        <f>_xlfn.XLOOKUP(U2611,'Lista Suspensa'!$AA$20:$AA$23,'Lista Suspensa'!$AB$20:$AB$23,"N/A")</f>
        <v>S</v>
      </c>
    </row>
    <row r="2612" spans="1:54" ht="12" customHeight="1">
      <c r="A2612" s="151" t="s">
        <v>54</v>
      </c>
      <c r="B2612" s="152">
        <v>46083</v>
      </c>
      <c r="C2612" s="153" t="s">
        <v>55</v>
      </c>
      <c r="D2612" s="153" t="s">
        <v>56</v>
      </c>
      <c r="E2612" s="244">
        <v>94500125</v>
      </c>
      <c r="F2612" s="144" t="s">
        <v>5283</v>
      </c>
      <c r="G2612" s="230"/>
      <c r="H2612" s="154">
        <v>32094</v>
      </c>
      <c r="I2612" s="153">
        <v>38</v>
      </c>
      <c r="J2612" s="148" t="s">
        <v>70</v>
      </c>
      <c r="K2612" s="153" t="s">
        <v>101</v>
      </c>
      <c r="L2612" s="153"/>
      <c r="M2612" s="153"/>
      <c r="N2612" s="153">
        <v>120</v>
      </c>
      <c r="O2612" s="155" t="s">
        <v>5284</v>
      </c>
      <c r="P2612" s="156" t="s">
        <v>2026</v>
      </c>
      <c r="Q2612" s="157" t="s">
        <v>110</v>
      </c>
      <c r="R2612" s="158">
        <v>46155</v>
      </c>
      <c r="S2612" s="159"/>
      <c r="T2612" s="159" t="s">
        <v>62</v>
      </c>
      <c r="U2612" s="159" t="s">
        <v>111</v>
      </c>
      <c r="V2612" s="154">
        <v>46111</v>
      </c>
      <c r="W2612" s="154">
        <v>46150</v>
      </c>
      <c r="X2612" s="154"/>
      <c r="Y2612" s="160">
        <v>46111</v>
      </c>
      <c r="Z2612" s="160" t="s">
        <v>65</v>
      </c>
      <c r="AA2612" s="153"/>
      <c r="AB2612" s="153"/>
      <c r="AC2612" s="182" t="e">
        <f t="shared" si="82"/>
        <v>#DIV/0!</v>
      </c>
      <c r="AD2612" s="153" t="e">
        <f t="shared" si="83"/>
        <v>#DIV/0!</v>
      </c>
      <c r="AE2612" s="233" t="s">
        <v>66</v>
      </c>
      <c r="AF2612" s="153"/>
      <c r="AG2612" s="159"/>
      <c r="AH2612" s="153"/>
      <c r="AI2612" s="161"/>
      <c r="AJ2612" s="153"/>
      <c r="AK2612" s="153"/>
      <c r="AL2612" s="207"/>
      <c r="AM2612" s="207"/>
      <c r="AN2612" s="207"/>
      <c r="AO2612" s="207" t="str">
        <f ca="1">IF(R2612="","",IF(R2612&gt;TODAY(),"0 meses",DATEDIF(R2612,TODAY(),"m") &amp; " meses"))</f>
        <v>0 meses</v>
      </c>
      <c r="AP2612" s="147" t="s">
        <v>4751</v>
      </c>
      <c r="AQ2612" s="147" t="s">
        <v>67</v>
      </c>
      <c r="AR2612" s="147"/>
      <c r="AS2612" s="209" t="s">
        <v>68</v>
      </c>
      <c r="AT2612" s="223" t="str">
        <f>MONTH(B2612)&amp;"/"&amp;YEAR(B2612)</f>
        <v>3/2026</v>
      </c>
      <c r="AU2612" s="223">
        <f>WEEKNUM(B2612)-WEEKNUM(EOMONTH(B2612,-1)+1)+1</f>
        <v>1</v>
      </c>
      <c r="AV2612" s="209" t="str">
        <f>MONTH(R2612)&amp;"/"&amp;YEAR(R2612)</f>
        <v>5/2026</v>
      </c>
      <c r="AW2612" s="209">
        <f>WEEKNUM(R2612)-WEEKNUM(EOMONTH(R2612,-1)+1)+1</f>
        <v>3</v>
      </c>
      <c r="AX2612" s="209">
        <f>IF(BB2612="S",IF(Q2612="1. Aceitou o programa",R2612-B2612,0),0)</f>
        <v>72</v>
      </c>
      <c r="AY2612" s="209">
        <f>IF(BB2612="S",IF(AND(S2612&lt;&gt;"",R2612&lt;&gt;""),S2612-R2612,0),0)</f>
        <v>0</v>
      </c>
      <c r="AZ2612" s="209">
        <f>IF(BB2612="S",IF(Q2612="1. Aceitou o programa",IF(OR(X2612="Não se Aplica",X2612=""),IF(OR(W2612="Não se Aplica",W2612=""),0,W2612-V2612),AVERAGE(X2612-W2612,W2612-V2612)),0),0)</f>
        <v>39</v>
      </c>
      <c r="BA2612" s="209">
        <f>IF(BB2612="S",IF(AND(Q2612="1. Aceitou o programa",AH2612="Realizada"),IFERROR(IF(AG2612="",0,AG2612-R2612),0),0),0)</f>
        <v>0</v>
      </c>
      <c r="BB2612" s="209" t="str">
        <f>_xlfn.XLOOKUP(U2612,'Lista Suspensa'!$AA$20:$AA$23,'Lista Suspensa'!$AB$20:$AB$23,"N/A")</f>
        <v>S</v>
      </c>
    </row>
    <row r="2613" spans="1:54" ht="12" customHeight="1">
      <c r="A2613" s="151" t="s">
        <v>54</v>
      </c>
      <c r="B2613" s="152">
        <v>46083</v>
      </c>
      <c r="C2613" s="153" t="s">
        <v>55</v>
      </c>
      <c r="D2613" s="153" t="s">
        <v>56</v>
      </c>
      <c r="E2613" s="244">
        <v>94373324</v>
      </c>
      <c r="F2613" s="144" t="s">
        <v>5285</v>
      </c>
      <c r="G2613" s="230"/>
      <c r="H2613" s="154">
        <v>32676</v>
      </c>
      <c r="I2613" s="153">
        <v>36</v>
      </c>
      <c r="J2613" s="148" t="s">
        <v>70</v>
      </c>
      <c r="K2613" s="153" t="s">
        <v>101</v>
      </c>
      <c r="L2613" s="153"/>
      <c r="M2613" s="153"/>
      <c r="N2613" s="153">
        <v>120</v>
      </c>
      <c r="O2613" s="155" t="s">
        <v>5286</v>
      </c>
      <c r="P2613" s="156" t="s">
        <v>60</v>
      </c>
      <c r="Q2613" s="157" t="s">
        <v>110</v>
      </c>
      <c r="R2613" s="158">
        <v>46155</v>
      </c>
      <c r="S2613" s="159"/>
      <c r="T2613" s="159" t="s">
        <v>62</v>
      </c>
      <c r="U2613" s="159" t="s">
        <v>111</v>
      </c>
      <c r="V2613" s="154">
        <v>46125</v>
      </c>
      <c r="W2613" s="154">
        <v>46150</v>
      </c>
      <c r="X2613" s="154"/>
      <c r="Y2613" s="160" t="s">
        <v>64</v>
      </c>
      <c r="Z2613" s="160" t="s">
        <v>65</v>
      </c>
      <c r="AA2613" s="153"/>
      <c r="AB2613" s="153"/>
      <c r="AC2613" s="182" t="e">
        <f t="shared" si="82"/>
        <v>#DIV/0!</v>
      </c>
      <c r="AD2613" s="153" t="e">
        <f t="shared" si="83"/>
        <v>#DIV/0!</v>
      </c>
      <c r="AE2613" s="233" t="s">
        <v>66</v>
      </c>
      <c r="AF2613" s="153"/>
      <c r="AG2613" s="159"/>
      <c r="AH2613" s="153"/>
      <c r="AI2613" s="161"/>
      <c r="AJ2613" s="153"/>
      <c r="AK2613" s="153"/>
      <c r="AL2613" s="207"/>
      <c r="AM2613" s="207"/>
      <c r="AN2613" s="207"/>
      <c r="AO2613" s="207" t="str">
        <f ca="1">IF(R2613="","",IF(R2613&gt;TODAY(),"0 meses",DATEDIF(R2613,TODAY(),"m") &amp; " meses"))</f>
        <v>0 meses</v>
      </c>
      <c r="AP2613" s="147" t="s">
        <v>4751</v>
      </c>
      <c r="AQ2613" s="147" t="s">
        <v>67</v>
      </c>
      <c r="AR2613" s="147"/>
      <c r="AS2613" s="209" t="s">
        <v>68</v>
      </c>
      <c r="AT2613" s="223" t="str">
        <f>MONTH(B2613)&amp;"/"&amp;YEAR(B2613)</f>
        <v>3/2026</v>
      </c>
      <c r="AU2613" s="223">
        <f>WEEKNUM(B2613)-WEEKNUM(EOMONTH(B2613,-1)+1)+1</f>
        <v>1</v>
      </c>
      <c r="AV2613" s="209" t="str">
        <f>MONTH(R2613)&amp;"/"&amp;YEAR(R2613)</f>
        <v>5/2026</v>
      </c>
      <c r="AW2613" s="209">
        <f>WEEKNUM(R2613)-WEEKNUM(EOMONTH(R2613,-1)+1)+1</f>
        <v>3</v>
      </c>
      <c r="AX2613" s="209">
        <f>IF(BB2613="S",IF(Q2613="1. Aceitou o programa",R2613-B2613,0),0)</f>
        <v>72</v>
      </c>
      <c r="AY2613" s="209">
        <f>IF(BB2613="S",IF(AND(S2613&lt;&gt;"",R2613&lt;&gt;""),S2613-R2613,0),0)</f>
        <v>0</v>
      </c>
      <c r="AZ2613" s="209">
        <f>IF(BB2613="S",IF(Q2613="1. Aceitou o programa",IF(OR(X2613="Não se Aplica",X2613=""),IF(OR(W2613="Não se Aplica",W2613=""),0,W2613-V2613),AVERAGE(X2613-W2613,W2613-V2613)),0),0)</f>
        <v>25</v>
      </c>
      <c r="BA2613" s="209">
        <f>IF(BB2613="S",IF(AND(Q2613="1. Aceitou o programa",AH2613="Realizada"),IFERROR(IF(AG2613="",0,AG2613-R2613),0),0),0)</f>
        <v>0</v>
      </c>
      <c r="BB2613" s="209" t="str">
        <f>_xlfn.XLOOKUP(U2613,'Lista Suspensa'!$AA$20:$AA$23,'Lista Suspensa'!$AB$20:$AB$23,"N/A")</f>
        <v>S</v>
      </c>
    </row>
    <row r="2614" spans="1:54" ht="12" customHeight="1">
      <c r="A2614" s="151" t="s">
        <v>54</v>
      </c>
      <c r="B2614" s="152">
        <v>46083</v>
      </c>
      <c r="C2614" s="153" t="s">
        <v>55</v>
      </c>
      <c r="D2614" s="153" t="s">
        <v>56</v>
      </c>
      <c r="E2614" s="244">
        <v>883650746</v>
      </c>
      <c r="F2614" s="144" t="s">
        <v>5287</v>
      </c>
      <c r="G2614" s="230"/>
      <c r="H2614" s="154">
        <v>36939</v>
      </c>
      <c r="I2614" s="153">
        <v>25</v>
      </c>
      <c r="J2614" s="148" t="s">
        <v>58</v>
      </c>
      <c r="K2614" s="153" t="s">
        <v>101</v>
      </c>
      <c r="L2614" s="153"/>
      <c r="M2614" s="153"/>
      <c r="N2614" s="153">
        <v>600</v>
      </c>
      <c r="O2614" s="155" t="s">
        <v>5288</v>
      </c>
      <c r="P2614" s="156" t="s">
        <v>60</v>
      </c>
      <c r="Q2614" s="157" t="s">
        <v>110</v>
      </c>
      <c r="R2614" s="158">
        <v>46155</v>
      </c>
      <c r="S2614" s="159"/>
      <c r="T2614" s="159" t="s">
        <v>62</v>
      </c>
      <c r="U2614" s="159" t="s">
        <v>111</v>
      </c>
      <c r="V2614" s="154">
        <v>46126</v>
      </c>
      <c r="W2614" s="154">
        <v>46150</v>
      </c>
      <c r="X2614" s="154"/>
      <c r="Y2614" s="160" t="s">
        <v>3867</v>
      </c>
      <c r="Z2614" s="160" t="s">
        <v>65</v>
      </c>
      <c r="AA2614" s="153"/>
      <c r="AB2614" s="153"/>
      <c r="AC2614" s="182" t="e">
        <f t="shared" si="82"/>
        <v>#DIV/0!</v>
      </c>
      <c r="AD2614" s="153" t="e">
        <f t="shared" si="83"/>
        <v>#DIV/0!</v>
      </c>
      <c r="AE2614" s="233" t="s">
        <v>66</v>
      </c>
      <c r="AF2614" s="153"/>
      <c r="AG2614" s="159"/>
      <c r="AH2614" s="153"/>
      <c r="AI2614" s="161"/>
      <c r="AJ2614" s="153"/>
      <c r="AK2614" s="153"/>
      <c r="AL2614" s="207"/>
      <c r="AM2614" s="207"/>
      <c r="AN2614" s="207"/>
      <c r="AO2614" s="207" t="str">
        <f ca="1">IF(R2614="","",IF(R2614&gt;TODAY(),"0 meses",DATEDIF(R2614,TODAY(),"m") &amp; " meses"))</f>
        <v>0 meses</v>
      </c>
      <c r="AP2614" s="147" t="s">
        <v>4751</v>
      </c>
      <c r="AQ2614" s="147" t="s">
        <v>67</v>
      </c>
      <c r="AR2614" s="147"/>
      <c r="AS2614" s="209" t="s">
        <v>68</v>
      </c>
      <c r="AT2614" s="223" t="str">
        <f>MONTH(B2614)&amp;"/"&amp;YEAR(B2614)</f>
        <v>3/2026</v>
      </c>
      <c r="AU2614" s="223">
        <f>WEEKNUM(B2614)-WEEKNUM(EOMONTH(B2614,-1)+1)+1</f>
        <v>1</v>
      </c>
      <c r="AV2614" s="209" t="str">
        <f>MONTH(R2614)&amp;"/"&amp;YEAR(R2614)</f>
        <v>5/2026</v>
      </c>
      <c r="AW2614" s="209">
        <f>WEEKNUM(R2614)-WEEKNUM(EOMONTH(R2614,-1)+1)+1</f>
        <v>3</v>
      </c>
      <c r="AX2614" s="209">
        <f>IF(BB2614="S",IF(Q2614="1. Aceitou o programa",R2614-B2614,0),0)</f>
        <v>72</v>
      </c>
      <c r="AY2614" s="209">
        <f>IF(BB2614="S",IF(AND(S2614&lt;&gt;"",R2614&lt;&gt;""),S2614-R2614,0),0)</f>
        <v>0</v>
      </c>
      <c r="AZ2614" s="209">
        <f>IF(BB2614="S",IF(Q2614="1. Aceitou o programa",IF(OR(X2614="Não se Aplica",X2614=""),IF(OR(W2614="Não se Aplica",W2614=""),0,W2614-V2614),AVERAGE(X2614-W2614,W2614-V2614)),0),0)</f>
        <v>24</v>
      </c>
      <c r="BA2614" s="209">
        <f>IF(BB2614="S",IF(AND(Q2614="1. Aceitou o programa",AH2614="Realizada"),IFERROR(IF(AG2614="",0,AG2614-R2614),0),0),0)</f>
        <v>0</v>
      </c>
      <c r="BB2614" s="209" t="str">
        <f>_xlfn.XLOOKUP(U2614,'Lista Suspensa'!$AA$20:$AA$23,'Lista Suspensa'!$AB$20:$AB$23,"N/A")</f>
        <v>S</v>
      </c>
    </row>
    <row r="2615" spans="1:54" ht="12" customHeight="1">
      <c r="A2615" s="151" t="s">
        <v>54</v>
      </c>
      <c r="B2615" s="152">
        <v>46083</v>
      </c>
      <c r="C2615" s="153" t="s">
        <v>55</v>
      </c>
      <c r="D2615" s="153" t="s">
        <v>56</v>
      </c>
      <c r="E2615" s="244">
        <v>451832230</v>
      </c>
      <c r="F2615" s="144" t="s">
        <v>5289</v>
      </c>
      <c r="G2615" s="230"/>
      <c r="H2615" s="154">
        <v>19485</v>
      </c>
      <c r="I2615" s="153">
        <v>73</v>
      </c>
      <c r="J2615" s="148" t="s">
        <v>70</v>
      </c>
      <c r="K2615" s="153" t="s">
        <v>59</v>
      </c>
      <c r="L2615" s="153"/>
      <c r="M2615" s="153"/>
      <c r="N2615" s="153">
        <v>400</v>
      </c>
      <c r="O2615" s="155" t="s">
        <v>5290</v>
      </c>
      <c r="P2615" s="156" t="s">
        <v>60</v>
      </c>
      <c r="Q2615" s="157" t="s">
        <v>110</v>
      </c>
      <c r="R2615" s="158">
        <v>46155</v>
      </c>
      <c r="S2615" s="159"/>
      <c r="T2615" s="159" t="s">
        <v>62</v>
      </c>
      <c r="U2615" s="159" t="s">
        <v>111</v>
      </c>
      <c r="V2615" s="154">
        <v>46126</v>
      </c>
      <c r="W2615" s="154">
        <v>46150</v>
      </c>
      <c r="X2615" s="154"/>
      <c r="Y2615" s="160" t="s">
        <v>64</v>
      </c>
      <c r="Z2615" s="160" t="s">
        <v>65</v>
      </c>
      <c r="AA2615" s="153"/>
      <c r="AB2615" s="153"/>
      <c r="AC2615" s="182" t="e">
        <f t="shared" si="82"/>
        <v>#DIV/0!</v>
      </c>
      <c r="AD2615" s="153" t="e">
        <f t="shared" si="83"/>
        <v>#DIV/0!</v>
      </c>
      <c r="AE2615" s="233" t="s">
        <v>66</v>
      </c>
      <c r="AF2615" s="153"/>
      <c r="AG2615" s="159"/>
      <c r="AH2615" s="153"/>
      <c r="AI2615" s="161"/>
      <c r="AJ2615" s="153"/>
      <c r="AK2615" s="153"/>
      <c r="AL2615" s="207"/>
      <c r="AM2615" s="207"/>
      <c r="AN2615" s="207"/>
      <c r="AO2615" s="207" t="str">
        <f ca="1">IF(R2615="","",IF(R2615&gt;TODAY(),"0 meses",DATEDIF(R2615,TODAY(),"m") &amp; " meses"))</f>
        <v>0 meses</v>
      </c>
      <c r="AP2615" s="147" t="s">
        <v>4751</v>
      </c>
      <c r="AQ2615" s="147" t="s">
        <v>67</v>
      </c>
      <c r="AR2615" s="147"/>
      <c r="AS2615" s="209" t="s">
        <v>68</v>
      </c>
      <c r="AT2615" s="223" t="str">
        <f>MONTH(B2615)&amp;"/"&amp;YEAR(B2615)</f>
        <v>3/2026</v>
      </c>
      <c r="AU2615" s="223">
        <f>WEEKNUM(B2615)-WEEKNUM(EOMONTH(B2615,-1)+1)+1</f>
        <v>1</v>
      </c>
      <c r="AV2615" s="209" t="str">
        <f>MONTH(R2615)&amp;"/"&amp;YEAR(R2615)</f>
        <v>5/2026</v>
      </c>
      <c r="AW2615" s="209">
        <f>WEEKNUM(R2615)-WEEKNUM(EOMONTH(R2615,-1)+1)+1</f>
        <v>3</v>
      </c>
      <c r="AX2615" s="209">
        <f>IF(BB2615="S",IF(Q2615="1. Aceitou o programa",R2615-B2615,0),0)</f>
        <v>72</v>
      </c>
      <c r="AY2615" s="209">
        <f>IF(BB2615="S",IF(AND(S2615&lt;&gt;"",R2615&lt;&gt;""),S2615-R2615,0),0)</f>
        <v>0</v>
      </c>
      <c r="AZ2615" s="209">
        <f>IF(BB2615="S",IF(Q2615="1. Aceitou o programa",IF(OR(X2615="Não se Aplica",X2615=""),IF(OR(W2615="Não se Aplica",W2615=""),0,W2615-V2615),AVERAGE(X2615-W2615,W2615-V2615)),0),0)</f>
        <v>24</v>
      </c>
      <c r="BA2615" s="209">
        <f>IF(BB2615="S",IF(AND(Q2615="1. Aceitou o programa",AH2615="Realizada"),IFERROR(IF(AG2615="",0,AG2615-R2615),0),0),0)</f>
        <v>0</v>
      </c>
      <c r="BB2615" s="209" t="str">
        <f>_xlfn.XLOOKUP(U2615,'Lista Suspensa'!$AA$20:$AA$23,'Lista Suspensa'!$AB$20:$AB$23,"N/A")</f>
        <v>S</v>
      </c>
    </row>
    <row r="2616" spans="1:54" ht="12" customHeight="1">
      <c r="A2616" s="151" t="s">
        <v>54</v>
      </c>
      <c r="B2616" s="152">
        <v>46083</v>
      </c>
      <c r="C2616" s="153" t="s">
        <v>55</v>
      </c>
      <c r="D2616" s="153" t="s">
        <v>56</v>
      </c>
      <c r="E2616" s="244">
        <v>451785410</v>
      </c>
      <c r="F2616" s="144" t="s">
        <v>5291</v>
      </c>
      <c r="G2616" s="230"/>
      <c r="H2616" s="154">
        <v>19761</v>
      </c>
      <c r="I2616" s="153">
        <v>72</v>
      </c>
      <c r="J2616" s="148" t="s">
        <v>70</v>
      </c>
      <c r="K2616" s="153" t="s">
        <v>59</v>
      </c>
      <c r="L2616" s="153"/>
      <c r="M2616" s="153"/>
      <c r="N2616" s="153">
        <v>400</v>
      </c>
      <c r="O2616" s="155" t="s">
        <v>5292</v>
      </c>
      <c r="P2616" s="156" t="s">
        <v>71</v>
      </c>
      <c r="Q2616" s="157" t="s">
        <v>110</v>
      </c>
      <c r="R2616" s="158">
        <v>46155</v>
      </c>
      <c r="S2616" s="159"/>
      <c r="T2616" s="159" t="s">
        <v>62</v>
      </c>
      <c r="U2616" s="159" t="s">
        <v>111</v>
      </c>
      <c r="V2616" s="154">
        <v>46128</v>
      </c>
      <c r="W2616" s="154">
        <v>46150</v>
      </c>
      <c r="X2616" s="154"/>
      <c r="Y2616" s="160" t="s">
        <v>5293</v>
      </c>
      <c r="Z2616" s="160" t="s">
        <v>65</v>
      </c>
      <c r="AA2616" s="153"/>
      <c r="AB2616" s="153"/>
      <c r="AC2616" s="182" t="e">
        <f t="shared" si="82"/>
        <v>#DIV/0!</v>
      </c>
      <c r="AD2616" s="153" t="e">
        <f t="shared" si="83"/>
        <v>#DIV/0!</v>
      </c>
      <c r="AE2616" s="233" t="s">
        <v>66</v>
      </c>
      <c r="AF2616" s="153"/>
      <c r="AG2616" s="159"/>
      <c r="AH2616" s="153"/>
      <c r="AI2616" s="161"/>
      <c r="AJ2616" s="153"/>
      <c r="AK2616" s="153"/>
      <c r="AL2616" s="207"/>
      <c r="AM2616" s="207"/>
      <c r="AN2616" s="207"/>
      <c r="AO2616" s="207" t="str">
        <f ca="1">IF(R2616="","",IF(R2616&gt;TODAY(),"0 meses",DATEDIF(R2616,TODAY(),"m") &amp; " meses"))</f>
        <v>0 meses</v>
      </c>
      <c r="AP2616" s="147" t="s">
        <v>4751</v>
      </c>
      <c r="AQ2616" s="147" t="s">
        <v>67</v>
      </c>
      <c r="AR2616" s="147"/>
      <c r="AS2616" s="209" t="s">
        <v>68</v>
      </c>
      <c r="AT2616" s="223" t="str">
        <f>MONTH(B2616)&amp;"/"&amp;YEAR(B2616)</f>
        <v>3/2026</v>
      </c>
      <c r="AU2616" s="223">
        <f>WEEKNUM(B2616)-WEEKNUM(EOMONTH(B2616,-1)+1)+1</f>
        <v>1</v>
      </c>
      <c r="AV2616" s="209" t="str">
        <f>MONTH(R2616)&amp;"/"&amp;YEAR(R2616)</f>
        <v>5/2026</v>
      </c>
      <c r="AW2616" s="209">
        <f>WEEKNUM(R2616)-WEEKNUM(EOMONTH(R2616,-1)+1)+1</f>
        <v>3</v>
      </c>
      <c r="AX2616" s="209">
        <f>IF(BB2616="S",IF(Q2616="1. Aceitou o programa",R2616-B2616,0),0)</f>
        <v>72</v>
      </c>
      <c r="AY2616" s="209">
        <f>IF(BB2616="S",IF(AND(S2616&lt;&gt;"",R2616&lt;&gt;""),S2616-R2616,0),0)</f>
        <v>0</v>
      </c>
      <c r="AZ2616" s="209">
        <f>IF(BB2616="S",IF(Q2616="1. Aceitou o programa",IF(OR(X2616="Não se Aplica",X2616=""),IF(OR(W2616="Não se Aplica",W2616=""),0,W2616-V2616),AVERAGE(X2616-W2616,W2616-V2616)),0),0)</f>
        <v>22</v>
      </c>
      <c r="BA2616" s="209">
        <f>IF(BB2616="S",IF(AND(Q2616="1. Aceitou o programa",AH2616="Realizada"),IFERROR(IF(AG2616="",0,AG2616-R2616),0),0),0)</f>
        <v>0</v>
      </c>
      <c r="BB2616" s="209" t="str">
        <f>_xlfn.XLOOKUP(U2616,'Lista Suspensa'!$AA$20:$AA$23,'Lista Suspensa'!$AB$20:$AB$23,"N/A")</f>
        <v>S</v>
      </c>
    </row>
    <row r="2617" spans="1:54" ht="12" customHeight="1">
      <c r="A2617" s="151" t="s">
        <v>54</v>
      </c>
      <c r="B2617" s="152">
        <v>46083</v>
      </c>
      <c r="C2617" s="153" t="s">
        <v>55</v>
      </c>
      <c r="D2617" s="153" t="s">
        <v>56</v>
      </c>
      <c r="E2617" s="244">
        <v>83500990</v>
      </c>
      <c r="F2617" s="144" t="s">
        <v>5294</v>
      </c>
      <c r="G2617" s="230"/>
      <c r="H2617" s="154">
        <v>21033</v>
      </c>
      <c r="I2617" s="153">
        <v>68</v>
      </c>
      <c r="J2617" s="148" t="s">
        <v>58</v>
      </c>
      <c r="K2617" s="153" t="s">
        <v>59</v>
      </c>
      <c r="L2617" s="153"/>
      <c r="M2617" s="153"/>
      <c r="N2617" s="153">
        <v>40</v>
      </c>
      <c r="O2617" s="155" t="s">
        <v>5295</v>
      </c>
      <c r="P2617" s="156" t="s">
        <v>60</v>
      </c>
      <c r="Q2617" s="157" t="s">
        <v>110</v>
      </c>
      <c r="R2617" s="158">
        <v>46155</v>
      </c>
      <c r="S2617" s="159"/>
      <c r="T2617" s="159" t="s">
        <v>62</v>
      </c>
      <c r="U2617" s="159" t="s">
        <v>111</v>
      </c>
      <c r="V2617" s="154">
        <v>46114</v>
      </c>
      <c r="W2617" s="154">
        <v>46150</v>
      </c>
      <c r="X2617" s="154"/>
      <c r="Y2617" s="160" t="s">
        <v>64</v>
      </c>
      <c r="Z2617" s="160" t="s">
        <v>65</v>
      </c>
      <c r="AA2617" s="153"/>
      <c r="AB2617" s="153"/>
      <c r="AC2617" s="182" t="e">
        <f t="shared" si="82"/>
        <v>#DIV/0!</v>
      </c>
      <c r="AD2617" s="153" t="e">
        <f t="shared" si="83"/>
        <v>#DIV/0!</v>
      </c>
      <c r="AE2617" s="233" t="s">
        <v>66</v>
      </c>
      <c r="AF2617" s="153"/>
      <c r="AG2617" s="159"/>
      <c r="AH2617" s="153"/>
      <c r="AI2617" s="161"/>
      <c r="AJ2617" s="153"/>
      <c r="AK2617" s="153"/>
      <c r="AL2617" s="207"/>
      <c r="AM2617" s="207"/>
      <c r="AN2617" s="207"/>
      <c r="AO2617" s="207" t="str">
        <f ca="1">IF(R2617="","",IF(R2617&gt;TODAY(),"0 meses",DATEDIF(R2617,TODAY(),"m") &amp; " meses"))</f>
        <v>0 meses</v>
      </c>
      <c r="AP2617" s="147" t="s">
        <v>4751</v>
      </c>
      <c r="AQ2617" s="147" t="s">
        <v>67</v>
      </c>
      <c r="AR2617" s="147"/>
      <c r="AS2617" s="209" t="s">
        <v>68</v>
      </c>
      <c r="AT2617" s="223" t="str">
        <f>MONTH(B2617)&amp;"/"&amp;YEAR(B2617)</f>
        <v>3/2026</v>
      </c>
      <c r="AU2617" s="223">
        <f>WEEKNUM(B2617)-WEEKNUM(EOMONTH(B2617,-1)+1)+1</f>
        <v>1</v>
      </c>
      <c r="AV2617" s="209" t="str">
        <f>MONTH(R2617)&amp;"/"&amp;YEAR(R2617)</f>
        <v>5/2026</v>
      </c>
      <c r="AW2617" s="209">
        <f>WEEKNUM(R2617)-WEEKNUM(EOMONTH(R2617,-1)+1)+1</f>
        <v>3</v>
      </c>
      <c r="AX2617" s="209">
        <f>IF(BB2617="S",IF(Q2617="1. Aceitou o programa",R2617-B2617,0),0)</f>
        <v>72</v>
      </c>
      <c r="AY2617" s="209">
        <f>IF(BB2617="S",IF(AND(S2617&lt;&gt;"",R2617&lt;&gt;""),S2617-R2617,0),0)</f>
        <v>0</v>
      </c>
      <c r="AZ2617" s="209">
        <f>IF(BB2617="S",IF(Q2617="1. Aceitou o programa",IF(OR(X2617="Não se Aplica",X2617=""),IF(OR(W2617="Não se Aplica",W2617=""),0,W2617-V2617),AVERAGE(X2617-W2617,W2617-V2617)),0),0)</f>
        <v>36</v>
      </c>
      <c r="BA2617" s="209">
        <f>IF(BB2617="S",IF(AND(Q2617="1. Aceitou o programa",AH2617="Realizada"),IFERROR(IF(AG2617="",0,AG2617-R2617),0),0),0)</f>
        <v>0</v>
      </c>
      <c r="BB2617" s="209" t="str">
        <f>_xlfn.XLOOKUP(U2617,'Lista Suspensa'!$AA$20:$AA$23,'Lista Suspensa'!$AB$20:$AB$23,"N/A")</f>
        <v>S</v>
      </c>
    </row>
    <row r="2618" spans="1:54" ht="12" customHeight="1">
      <c r="A2618" s="151" t="s">
        <v>54</v>
      </c>
      <c r="B2618" s="152">
        <v>46083</v>
      </c>
      <c r="C2618" s="153" t="s">
        <v>55</v>
      </c>
      <c r="D2618" s="153" t="s">
        <v>56</v>
      </c>
      <c r="E2618" s="244">
        <v>200247441</v>
      </c>
      <c r="F2618" s="144" t="s">
        <v>5296</v>
      </c>
      <c r="G2618" s="230"/>
      <c r="H2618" s="154">
        <v>21988</v>
      </c>
      <c r="I2618" s="153">
        <v>66</v>
      </c>
      <c r="J2618" s="148" t="s">
        <v>70</v>
      </c>
      <c r="K2618" s="153" t="s">
        <v>59</v>
      </c>
      <c r="L2618" s="153"/>
      <c r="M2618" s="153"/>
      <c r="N2618" s="153">
        <v>600</v>
      </c>
      <c r="O2618" s="155" t="s">
        <v>5297</v>
      </c>
      <c r="P2618" s="156" t="s">
        <v>71</v>
      </c>
      <c r="Q2618" s="157" t="s">
        <v>110</v>
      </c>
      <c r="R2618" s="158">
        <v>46155</v>
      </c>
      <c r="S2618" s="159"/>
      <c r="T2618" s="159" t="s">
        <v>62</v>
      </c>
      <c r="U2618" s="159" t="s">
        <v>111</v>
      </c>
      <c r="V2618" s="154">
        <v>46128</v>
      </c>
      <c r="W2618" s="154">
        <v>46150</v>
      </c>
      <c r="X2618" s="154"/>
      <c r="Y2618" s="160" t="s">
        <v>5298</v>
      </c>
      <c r="Z2618" s="160" t="s">
        <v>65</v>
      </c>
      <c r="AA2618" s="153"/>
      <c r="AB2618" s="153"/>
      <c r="AC2618" s="182" t="e">
        <f t="shared" si="82"/>
        <v>#DIV/0!</v>
      </c>
      <c r="AD2618" s="153" t="e">
        <f t="shared" si="83"/>
        <v>#DIV/0!</v>
      </c>
      <c r="AE2618" s="233" t="s">
        <v>66</v>
      </c>
      <c r="AF2618" s="153"/>
      <c r="AG2618" s="159"/>
      <c r="AH2618" s="153"/>
      <c r="AI2618" s="161"/>
      <c r="AJ2618" s="153"/>
      <c r="AK2618" s="153"/>
      <c r="AL2618" s="207"/>
      <c r="AM2618" s="207"/>
      <c r="AN2618" s="207"/>
      <c r="AO2618" s="207" t="str">
        <f ca="1">IF(R2618="","",IF(R2618&gt;TODAY(),"0 meses",DATEDIF(R2618,TODAY(),"m") &amp; " meses"))</f>
        <v>0 meses</v>
      </c>
      <c r="AP2618" s="147" t="s">
        <v>4751</v>
      </c>
      <c r="AQ2618" s="147" t="s">
        <v>67</v>
      </c>
      <c r="AR2618" s="147"/>
      <c r="AS2618" s="209" t="s">
        <v>68</v>
      </c>
      <c r="AT2618" s="223" t="str">
        <f>MONTH(B2618)&amp;"/"&amp;YEAR(B2618)</f>
        <v>3/2026</v>
      </c>
      <c r="AU2618" s="223">
        <f>WEEKNUM(B2618)-WEEKNUM(EOMONTH(B2618,-1)+1)+1</f>
        <v>1</v>
      </c>
      <c r="AV2618" s="209" t="str">
        <f>MONTH(R2618)&amp;"/"&amp;YEAR(R2618)</f>
        <v>5/2026</v>
      </c>
      <c r="AW2618" s="209">
        <f>WEEKNUM(R2618)-WEEKNUM(EOMONTH(R2618,-1)+1)+1</f>
        <v>3</v>
      </c>
      <c r="AX2618" s="209">
        <f>IF(BB2618="S",IF(Q2618="1. Aceitou o programa",R2618-B2618,0),0)</f>
        <v>72</v>
      </c>
      <c r="AY2618" s="209">
        <f>IF(BB2618="S",IF(AND(S2618&lt;&gt;"",R2618&lt;&gt;""),S2618-R2618,0),0)</f>
        <v>0</v>
      </c>
      <c r="AZ2618" s="209">
        <f>IF(BB2618="S",IF(Q2618="1. Aceitou o programa",IF(OR(X2618="Não se Aplica",X2618=""),IF(OR(W2618="Não se Aplica",W2618=""),0,W2618-V2618),AVERAGE(X2618-W2618,W2618-V2618)),0),0)</f>
        <v>22</v>
      </c>
      <c r="BA2618" s="209">
        <f>IF(BB2618="S",IF(AND(Q2618="1. Aceitou o programa",AH2618="Realizada"),IFERROR(IF(AG2618="",0,AG2618-R2618),0),0),0)</f>
        <v>0</v>
      </c>
      <c r="BB2618" s="209" t="str">
        <f>_xlfn.XLOOKUP(U2618,'Lista Suspensa'!$AA$20:$AA$23,'Lista Suspensa'!$AB$20:$AB$23,"N/A")</f>
        <v>S</v>
      </c>
    </row>
    <row r="2619" spans="1:54" ht="12" customHeight="1">
      <c r="A2619" s="151" t="s">
        <v>54</v>
      </c>
      <c r="B2619" s="152">
        <v>46083</v>
      </c>
      <c r="C2619" s="153" t="s">
        <v>55</v>
      </c>
      <c r="D2619" s="153" t="s">
        <v>56</v>
      </c>
      <c r="E2619" s="244">
        <v>80972034</v>
      </c>
      <c r="F2619" s="144" t="s">
        <v>5299</v>
      </c>
      <c r="G2619" s="230"/>
      <c r="H2619" s="154">
        <v>22013</v>
      </c>
      <c r="I2619" s="153">
        <v>66</v>
      </c>
      <c r="J2619" s="148" t="s">
        <v>70</v>
      </c>
      <c r="K2619" s="153" t="s">
        <v>59</v>
      </c>
      <c r="L2619" s="153"/>
      <c r="M2619" s="153"/>
      <c r="N2619" s="153">
        <v>40</v>
      </c>
      <c r="O2619" s="155" t="s">
        <v>5300</v>
      </c>
      <c r="P2619" s="156" t="s">
        <v>60</v>
      </c>
      <c r="Q2619" s="157" t="s">
        <v>110</v>
      </c>
      <c r="R2619" s="158">
        <v>46155</v>
      </c>
      <c r="S2619" s="159"/>
      <c r="T2619" s="159" t="s">
        <v>62</v>
      </c>
      <c r="U2619" s="159" t="s">
        <v>111</v>
      </c>
      <c r="V2619" s="154">
        <v>46114</v>
      </c>
      <c r="W2619" s="154">
        <v>46150</v>
      </c>
      <c r="X2619" s="154"/>
      <c r="Y2619" s="160" t="s">
        <v>64</v>
      </c>
      <c r="Z2619" s="160" t="s">
        <v>65</v>
      </c>
      <c r="AA2619" s="153"/>
      <c r="AB2619" s="153"/>
      <c r="AC2619" s="182" t="e">
        <f t="shared" si="82"/>
        <v>#DIV/0!</v>
      </c>
      <c r="AD2619" s="153" t="e">
        <f t="shared" si="83"/>
        <v>#DIV/0!</v>
      </c>
      <c r="AE2619" s="233" t="s">
        <v>66</v>
      </c>
      <c r="AF2619" s="153"/>
      <c r="AG2619" s="159"/>
      <c r="AH2619" s="153"/>
      <c r="AI2619" s="161"/>
      <c r="AJ2619" s="153"/>
      <c r="AK2619" s="153"/>
      <c r="AL2619" s="207"/>
      <c r="AM2619" s="207"/>
      <c r="AN2619" s="207"/>
      <c r="AO2619" s="207" t="str">
        <f ca="1">IF(R2619="","",IF(R2619&gt;TODAY(),"0 meses",DATEDIF(R2619,TODAY(),"m") &amp; " meses"))</f>
        <v>0 meses</v>
      </c>
      <c r="AP2619" s="147" t="s">
        <v>4751</v>
      </c>
      <c r="AQ2619" s="147" t="s">
        <v>67</v>
      </c>
      <c r="AR2619" s="147"/>
      <c r="AS2619" s="209" t="s">
        <v>68</v>
      </c>
      <c r="AT2619" s="223" t="str">
        <f>MONTH(B2619)&amp;"/"&amp;YEAR(B2619)</f>
        <v>3/2026</v>
      </c>
      <c r="AU2619" s="223">
        <f>WEEKNUM(B2619)-WEEKNUM(EOMONTH(B2619,-1)+1)+1</f>
        <v>1</v>
      </c>
      <c r="AV2619" s="209" t="str">
        <f>MONTH(R2619)&amp;"/"&amp;YEAR(R2619)</f>
        <v>5/2026</v>
      </c>
      <c r="AW2619" s="209">
        <f>WEEKNUM(R2619)-WEEKNUM(EOMONTH(R2619,-1)+1)+1</f>
        <v>3</v>
      </c>
      <c r="AX2619" s="209">
        <f>IF(BB2619="S",IF(Q2619="1. Aceitou o programa",R2619-B2619,0),0)</f>
        <v>72</v>
      </c>
      <c r="AY2619" s="209">
        <f>IF(BB2619="S",IF(AND(S2619&lt;&gt;"",R2619&lt;&gt;""),S2619-R2619,0),0)</f>
        <v>0</v>
      </c>
      <c r="AZ2619" s="209">
        <f>IF(BB2619="S",IF(Q2619="1. Aceitou o programa",IF(OR(X2619="Não se Aplica",X2619=""),IF(OR(W2619="Não se Aplica",W2619=""),0,W2619-V2619),AVERAGE(X2619-W2619,W2619-V2619)),0),0)</f>
        <v>36</v>
      </c>
      <c r="BA2619" s="209">
        <f>IF(BB2619="S",IF(AND(Q2619="1. Aceitou o programa",AH2619="Realizada"),IFERROR(IF(AG2619="",0,AG2619-R2619),0),0),0)</f>
        <v>0</v>
      </c>
      <c r="BB2619" s="209" t="str">
        <f>_xlfn.XLOOKUP(U2619,'Lista Suspensa'!$AA$20:$AA$23,'Lista Suspensa'!$AB$20:$AB$23,"N/A")</f>
        <v>S</v>
      </c>
    </row>
    <row r="2620" spans="1:54" ht="12" customHeight="1">
      <c r="A2620" s="151" t="s">
        <v>54</v>
      </c>
      <c r="B2620" s="152">
        <v>46083</v>
      </c>
      <c r="C2620" s="153" t="s">
        <v>55</v>
      </c>
      <c r="D2620" s="153" t="s">
        <v>56</v>
      </c>
      <c r="E2620" s="244">
        <v>81690323</v>
      </c>
      <c r="F2620" s="144" t="s">
        <v>5301</v>
      </c>
      <c r="G2620" s="230"/>
      <c r="H2620" s="154">
        <v>22084</v>
      </c>
      <c r="I2620" s="153">
        <v>65</v>
      </c>
      <c r="J2620" s="148" t="s">
        <v>58</v>
      </c>
      <c r="K2620" s="153" t="s">
        <v>59</v>
      </c>
      <c r="L2620" s="153"/>
      <c r="M2620" s="153"/>
      <c r="N2620" s="153">
        <v>40</v>
      </c>
      <c r="O2620" s="155" t="s">
        <v>5302</v>
      </c>
      <c r="P2620" s="156" t="s">
        <v>2026</v>
      </c>
      <c r="Q2620" s="157" t="s">
        <v>110</v>
      </c>
      <c r="R2620" s="158">
        <v>46155</v>
      </c>
      <c r="S2620" s="159"/>
      <c r="T2620" s="159" t="s">
        <v>62</v>
      </c>
      <c r="U2620" s="159" t="s">
        <v>111</v>
      </c>
      <c r="V2620" s="154">
        <v>46112</v>
      </c>
      <c r="W2620" s="154">
        <v>46150</v>
      </c>
      <c r="X2620" s="154"/>
      <c r="Y2620" s="160">
        <v>46111</v>
      </c>
      <c r="Z2620" s="160" t="s">
        <v>65</v>
      </c>
      <c r="AA2620" s="153"/>
      <c r="AB2620" s="153"/>
      <c r="AC2620" s="182" t="e">
        <f t="shared" si="82"/>
        <v>#DIV/0!</v>
      </c>
      <c r="AD2620" s="153" t="e">
        <f t="shared" si="83"/>
        <v>#DIV/0!</v>
      </c>
      <c r="AE2620" s="233" t="s">
        <v>66</v>
      </c>
      <c r="AF2620" s="153"/>
      <c r="AG2620" s="159"/>
      <c r="AH2620" s="153"/>
      <c r="AI2620" s="161"/>
      <c r="AJ2620" s="153"/>
      <c r="AK2620" s="153"/>
      <c r="AL2620" s="207" t="s">
        <v>85</v>
      </c>
      <c r="AM2620" s="207" t="s">
        <v>86</v>
      </c>
      <c r="AN2620" s="207"/>
      <c r="AO2620" s="207" t="str">
        <f ca="1">IF(R2620="","",IF(R2620&gt;TODAY(),"0 meses",DATEDIF(R2620,TODAY(),"m") &amp; " meses"))</f>
        <v>0 meses</v>
      </c>
      <c r="AP2620" s="147" t="s">
        <v>4751</v>
      </c>
      <c r="AQ2620" s="147" t="s">
        <v>67</v>
      </c>
      <c r="AR2620" s="147"/>
      <c r="AS2620" s="209" t="s">
        <v>68</v>
      </c>
      <c r="AT2620" s="223" t="str">
        <f>MONTH(B2620)&amp;"/"&amp;YEAR(B2620)</f>
        <v>3/2026</v>
      </c>
      <c r="AU2620" s="223">
        <f>WEEKNUM(B2620)-WEEKNUM(EOMONTH(B2620,-1)+1)+1</f>
        <v>1</v>
      </c>
      <c r="AV2620" s="209" t="str">
        <f>MONTH(R2620)&amp;"/"&amp;YEAR(R2620)</f>
        <v>5/2026</v>
      </c>
      <c r="AW2620" s="209">
        <f>WEEKNUM(R2620)-WEEKNUM(EOMONTH(R2620,-1)+1)+1</f>
        <v>3</v>
      </c>
      <c r="AX2620" s="209">
        <f>IF(BB2620="S",IF(Q2620="1. Aceitou o programa",R2620-B2620,0),0)</f>
        <v>72</v>
      </c>
      <c r="AY2620" s="209">
        <f>IF(BB2620="S",IF(AND(S2620&lt;&gt;"",R2620&lt;&gt;""),S2620-R2620,0),0)</f>
        <v>0</v>
      </c>
      <c r="AZ2620" s="209">
        <f>IF(BB2620="S",IF(Q2620="1. Aceitou o programa",IF(OR(X2620="Não se Aplica",X2620=""),IF(OR(W2620="Não se Aplica",W2620=""),0,W2620-V2620),AVERAGE(X2620-W2620,W2620-V2620)),0),0)</f>
        <v>38</v>
      </c>
      <c r="BA2620" s="209">
        <f>IF(BB2620="S",IF(AND(Q2620="1. Aceitou o programa",AH2620="Realizada"),IFERROR(IF(AG2620="",0,AG2620-R2620),0),0),0)</f>
        <v>0</v>
      </c>
      <c r="BB2620" s="209" t="str">
        <f>_xlfn.XLOOKUP(U2620,'Lista Suspensa'!$AA$20:$AA$23,'Lista Suspensa'!$AB$20:$AB$23,"N/A")</f>
        <v>S</v>
      </c>
    </row>
    <row r="2621" spans="1:54" ht="12" customHeight="1">
      <c r="A2621" s="151" t="s">
        <v>54</v>
      </c>
      <c r="B2621" s="152">
        <v>46083</v>
      </c>
      <c r="C2621" s="153" t="s">
        <v>55</v>
      </c>
      <c r="D2621" s="153" t="s">
        <v>56</v>
      </c>
      <c r="E2621" s="244">
        <v>83500996</v>
      </c>
      <c r="F2621" s="144" t="s">
        <v>5303</v>
      </c>
      <c r="G2621" s="230"/>
      <c r="H2621" s="154">
        <v>22084</v>
      </c>
      <c r="I2621" s="153">
        <v>65</v>
      </c>
      <c r="J2621" s="148" t="s">
        <v>70</v>
      </c>
      <c r="K2621" s="153" t="s">
        <v>59</v>
      </c>
      <c r="L2621" s="153"/>
      <c r="M2621" s="153"/>
      <c r="N2621" s="153">
        <v>40</v>
      </c>
      <c r="O2621" s="155">
        <v>11984893858</v>
      </c>
      <c r="P2621" s="156" t="s">
        <v>71</v>
      </c>
      <c r="Q2621" s="157" t="s">
        <v>110</v>
      </c>
      <c r="R2621" s="158">
        <v>46155</v>
      </c>
      <c r="S2621" s="159"/>
      <c r="T2621" s="159" t="s">
        <v>62</v>
      </c>
      <c r="U2621" s="159" t="s">
        <v>111</v>
      </c>
      <c r="V2621" s="154">
        <v>46118</v>
      </c>
      <c r="W2621" s="154">
        <v>46150</v>
      </c>
      <c r="X2621" s="154"/>
      <c r="Y2621" s="160" t="s">
        <v>64</v>
      </c>
      <c r="Z2621" s="160" t="s">
        <v>65</v>
      </c>
      <c r="AA2621" s="153"/>
      <c r="AB2621" s="153"/>
      <c r="AC2621" s="182" t="e">
        <f t="shared" si="82"/>
        <v>#DIV/0!</v>
      </c>
      <c r="AD2621" s="153" t="e">
        <f t="shared" si="83"/>
        <v>#DIV/0!</v>
      </c>
      <c r="AE2621" s="233" t="s">
        <v>66</v>
      </c>
      <c r="AF2621" s="153"/>
      <c r="AG2621" s="159"/>
      <c r="AH2621" s="153"/>
      <c r="AI2621" s="161"/>
      <c r="AJ2621" s="153"/>
      <c r="AK2621" s="153"/>
      <c r="AL2621" s="207"/>
      <c r="AM2621" s="207"/>
      <c r="AN2621" s="207"/>
      <c r="AO2621" s="207" t="str">
        <f ca="1">IF(R2621="","",IF(R2621&gt;TODAY(),"0 meses",DATEDIF(R2621,TODAY(),"m") &amp; " meses"))</f>
        <v>0 meses</v>
      </c>
      <c r="AP2621" s="147" t="s">
        <v>4751</v>
      </c>
      <c r="AQ2621" s="147" t="s">
        <v>67</v>
      </c>
      <c r="AR2621" s="147"/>
      <c r="AS2621" s="209" t="s">
        <v>68</v>
      </c>
      <c r="AT2621" s="223" t="str">
        <f>MONTH(B2621)&amp;"/"&amp;YEAR(B2621)</f>
        <v>3/2026</v>
      </c>
      <c r="AU2621" s="223">
        <f>WEEKNUM(B2621)-WEEKNUM(EOMONTH(B2621,-1)+1)+1</f>
        <v>1</v>
      </c>
      <c r="AV2621" s="209" t="str">
        <f>MONTH(R2621)&amp;"/"&amp;YEAR(R2621)</f>
        <v>5/2026</v>
      </c>
      <c r="AW2621" s="209">
        <f>WEEKNUM(R2621)-WEEKNUM(EOMONTH(R2621,-1)+1)+1</f>
        <v>3</v>
      </c>
      <c r="AX2621" s="209">
        <f>IF(BB2621="S",IF(Q2621="1. Aceitou o programa",R2621-B2621,0),0)</f>
        <v>72</v>
      </c>
      <c r="AY2621" s="209">
        <f>IF(BB2621="S",IF(AND(S2621&lt;&gt;"",R2621&lt;&gt;""),S2621-R2621,0),0)</f>
        <v>0</v>
      </c>
      <c r="AZ2621" s="209">
        <f>IF(BB2621="S",IF(Q2621="1. Aceitou o programa",IF(OR(X2621="Não se Aplica",X2621=""),IF(OR(W2621="Não se Aplica",W2621=""),0,W2621-V2621),AVERAGE(X2621-W2621,W2621-V2621)),0),0)</f>
        <v>32</v>
      </c>
      <c r="BA2621" s="209">
        <f>IF(BB2621="S",IF(AND(Q2621="1. Aceitou o programa",AH2621="Realizada"),IFERROR(IF(AG2621="",0,AG2621-R2621),0),0),0)</f>
        <v>0</v>
      </c>
      <c r="BB2621" s="209" t="str">
        <f>_xlfn.XLOOKUP(U2621,'Lista Suspensa'!$AA$20:$AA$23,'Lista Suspensa'!$AB$20:$AB$23,"N/A")</f>
        <v>S</v>
      </c>
    </row>
    <row r="2622" spans="1:54" ht="12" customHeight="1">
      <c r="A2622" s="151" t="s">
        <v>54</v>
      </c>
      <c r="B2622" s="152">
        <v>46083</v>
      </c>
      <c r="C2622" s="153" t="s">
        <v>55</v>
      </c>
      <c r="D2622" s="153" t="s">
        <v>56</v>
      </c>
      <c r="E2622" s="244">
        <v>81773600</v>
      </c>
      <c r="F2622" s="144" t="s">
        <v>5304</v>
      </c>
      <c r="G2622" s="230"/>
      <c r="H2622" s="154">
        <v>22392</v>
      </c>
      <c r="I2622" s="153">
        <v>65</v>
      </c>
      <c r="J2622" s="148" t="s">
        <v>70</v>
      </c>
      <c r="K2622" s="153" t="s">
        <v>59</v>
      </c>
      <c r="L2622" s="153"/>
      <c r="M2622" s="153"/>
      <c r="N2622" s="153">
        <v>40</v>
      </c>
      <c r="O2622" s="155" t="s">
        <v>5305</v>
      </c>
      <c r="P2622" s="156" t="s">
        <v>60</v>
      </c>
      <c r="Q2622" s="157" t="s">
        <v>110</v>
      </c>
      <c r="R2622" s="158">
        <v>46155</v>
      </c>
      <c r="S2622" s="159"/>
      <c r="T2622" s="159" t="s">
        <v>62</v>
      </c>
      <c r="U2622" s="159" t="s">
        <v>111</v>
      </c>
      <c r="V2622" s="154">
        <v>46114</v>
      </c>
      <c r="W2622" s="154">
        <v>46150</v>
      </c>
      <c r="X2622" s="154"/>
      <c r="Y2622" s="160" t="s">
        <v>64</v>
      </c>
      <c r="Z2622" s="160" t="s">
        <v>65</v>
      </c>
      <c r="AA2622" s="153"/>
      <c r="AB2622" s="153"/>
      <c r="AC2622" s="182" t="e">
        <f t="shared" si="82"/>
        <v>#DIV/0!</v>
      </c>
      <c r="AD2622" s="153" t="e">
        <f t="shared" si="83"/>
        <v>#DIV/0!</v>
      </c>
      <c r="AE2622" s="233" t="s">
        <v>66</v>
      </c>
      <c r="AF2622" s="153"/>
      <c r="AG2622" s="159"/>
      <c r="AH2622" s="153"/>
      <c r="AI2622" s="161"/>
      <c r="AJ2622" s="153"/>
      <c r="AK2622" s="153"/>
      <c r="AL2622" s="207"/>
      <c r="AM2622" s="207"/>
      <c r="AN2622" s="207"/>
      <c r="AO2622" s="207" t="str">
        <f ca="1">IF(R2622="","",IF(R2622&gt;TODAY(),"0 meses",DATEDIF(R2622,TODAY(),"m") &amp; " meses"))</f>
        <v>0 meses</v>
      </c>
      <c r="AP2622" s="147" t="s">
        <v>4751</v>
      </c>
      <c r="AQ2622" s="147" t="s">
        <v>67</v>
      </c>
      <c r="AR2622" s="147"/>
      <c r="AS2622" s="209" t="s">
        <v>68</v>
      </c>
      <c r="AT2622" s="223" t="str">
        <f>MONTH(B2622)&amp;"/"&amp;YEAR(B2622)</f>
        <v>3/2026</v>
      </c>
      <c r="AU2622" s="223">
        <f>WEEKNUM(B2622)-WEEKNUM(EOMONTH(B2622,-1)+1)+1</f>
        <v>1</v>
      </c>
      <c r="AV2622" s="209" t="str">
        <f>MONTH(R2622)&amp;"/"&amp;YEAR(R2622)</f>
        <v>5/2026</v>
      </c>
      <c r="AW2622" s="209">
        <f>WEEKNUM(R2622)-WEEKNUM(EOMONTH(R2622,-1)+1)+1</f>
        <v>3</v>
      </c>
      <c r="AX2622" s="209">
        <f>IF(BB2622="S",IF(Q2622="1. Aceitou o programa",R2622-B2622,0),0)</f>
        <v>72</v>
      </c>
      <c r="AY2622" s="209">
        <f>IF(BB2622="S",IF(AND(S2622&lt;&gt;"",R2622&lt;&gt;""),S2622-R2622,0),0)</f>
        <v>0</v>
      </c>
      <c r="AZ2622" s="209">
        <f>IF(BB2622="S",IF(Q2622="1. Aceitou o programa",IF(OR(X2622="Não se Aplica",X2622=""),IF(OR(W2622="Não se Aplica",W2622=""),0,W2622-V2622),AVERAGE(X2622-W2622,W2622-V2622)),0),0)</f>
        <v>36</v>
      </c>
      <c r="BA2622" s="209">
        <f>IF(BB2622="S",IF(AND(Q2622="1. Aceitou o programa",AH2622="Realizada"),IFERROR(IF(AG2622="",0,AG2622-R2622),0),0),0)</f>
        <v>0</v>
      </c>
      <c r="BB2622" s="209" t="str">
        <f>_xlfn.XLOOKUP(U2622,'Lista Suspensa'!$AA$20:$AA$23,'Lista Suspensa'!$AB$20:$AB$23,"N/A")</f>
        <v>S</v>
      </c>
    </row>
    <row r="2623" spans="1:54" ht="12" customHeight="1">
      <c r="A2623" s="151" t="s">
        <v>54</v>
      </c>
      <c r="B2623" s="152">
        <v>46083</v>
      </c>
      <c r="C2623" s="153" t="s">
        <v>55</v>
      </c>
      <c r="D2623" s="153" t="s">
        <v>56</v>
      </c>
      <c r="E2623" s="244">
        <v>85892809</v>
      </c>
      <c r="F2623" s="144" t="s">
        <v>5306</v>
      </c>
      <c r="G2623" s="230"/>
      <c r="H2623" s="154">
        <v>23015</v>
      </c>
      <c r="I2623" s="153">
        <v>63</v>
      </c>
      <c r="J2623" s="148" t="s">
        <v>58</v>
      </c>
      <c r="K2623" s="153" t="s">
        <v>59</v>
      </c>
      <c r="L2623" s="153"/>
      <c r="M2623" s="153"/>
      <c r="N2623" s="153">
        <v>60</v>
      </c>
      <c r="O2623" s="155" t="s">
        <v>5307</v>
      </c>
      <c r="P2623" s="156" t="s">
        <v>60</v>
      </c>
      <c r="Q2623" s="157" t="s">
        <v>110</v>
      </c>
      <c r="R2623" s="158">
        <v>46155</v>
      </c>
      <c r="S2623" s="159"/>
      <c r="T2623" s="159" t="s">
        <v>62</v>
      </c>
      <c r="U2623" s="159" t="s">
        <v>111</v>
      </c>
      <c r="V2623" s="154">
        <v>46114</v>
      </c>
      <c r="W2623" s="154">
        <v>46150</v>
      </c>
      <c r="X2623" s="154"/>
      <c r="Y2623" s="160" t="s">
        <v>64</v>
      </c>
      <c r="Z2623" s="160" t="s">
        <v>65</v>
      </c>
      <c r="AA2623" s="153"/>
      <c r="AB2623" s="153"/>
      <c r="AC2623" s="182" t="e">
        <f t="shared" si="82"/>
        <v>#DIV/0!</v>
      </c>
      <c r="AD2623" s="153" t="e">
        <f t="shared" si="83"/>
        <v>#DIV/0!</v>
      </c>
      <c r="AE2623" s="233" t="s">
        <v>66</v>
      </c>
      <c r="AF2623" s="153"/>
      <c r="AG2623" s="159"/>
      <c r="AH2623" s="153"/>
      <c r="AI2623" s="161"/>
      <c r="AJ2623" s="153"/>
      <c r="AK2623" s="153"/>
      <c r="AL2623" s="207"/>
      <c r="AM2623" s="207"/>
      <c r="AN2623" s="207"/>
      <c r="AO2623" s="207" t="str">
        <f ca="1">IF(R2623="","",IF(R2623&gt;TODAY(),"0 meses",DATEDIF(R2623,TODAY(),"m") &amp; " meses"))</f>
        <v>0 meses</v>
      </c>
      <c r="AP2623" s="147" t="s">
        <v>4751</v>
      </c>
      <c r="AQ2623" s="147" t="s">
        <v>67</v>
      </c>
      <c r="AR2623" s="147"/>
      <c r="AS2623" s="209" t="s">
        <v>68</v>
      </c>
      <c r="AT2623" s="223" t="str">
        <f>MONTH(B2623)&amp;"/"&amp;YEAR(B2623)</f>
        <v>3/2026</v>
      </c>
      <c r="AU2623" s="223">
        <f>WEEKNUM(B2623)-WEEKNUM(EOMONTH(B2623,-1)+1)+1</f>
        <v>1</v>
      </c>
      <c r="AV2623" s="209" t="str">
        <f>MONTH(R2623)&amp;"/"&amp;YEAR(R2623)</f>
        <v>5/2026</v>
      </c>
      <c r="AW2623" s="209">
        <f>WEEKNUM(R2623)-WEEKNUM(EOMONTH(R2623,-1)+1)+1</f>
        <v>3</v>
      </c>
      <c r="AX2623" s="209">
        <f>IF(BB2623="S",IF(Q2623="1. Aceitou o programa",R2623-B2623,0),0)</f>
        <v>72</v>
      </c>
      <c r="AY2623" s="209">
        <f>IF(BB2623="S",IF(AND(S2623&lt;&gt;"",R2623&lt;&gt;""),S2623-R2623,0),0)</f>
        <v>0</v>
      </c>
      <c r="AZ2623" s="209">
        <f>IF(BB2623="S",IF(Q2623="1. Aceitou o programa",IF(OR(X2623="Não se Aplica",X2623=""),IF(OR(W2623="Não se Aplica",W2623=""),0,W2623-V2623),AVERAGE(X2623-W2623,W2623-V2623)),0),0)</f>
        <v>36</v>
      </c>
      <c r="BA2623" s="209">
        <f>IF(BB2623="S",IF(AND(Q2623="1. Aceitou o programa",AH2623="Realizada"),IFERROR(IF(AG2623="",0,AG2623-R2623),0),0),0)</f>
        <v>0</v>
      </c>
      <c r="BB2623" s="209" t="str">
        <f>_xlfn.XLOOKUP(U2623,'Lista Suspensa'!$AA$20:$AA$23,'Lista Suspensa'!$AB$20:$AB$23,"N/A")</f>
        <v>S</v>
      </c>
    </row>
    <row r="2624" spans="1:54" ht="12" customHeight="1">
      <c r="A2624" s="151" t="s">
        <v>54</v>
      </c>
      <c r="B2624" s="152">
        <v>46083</v>
      </c>
      <c r="C2624" s="153" t="s">
        <v>55</v>
      </c>
      <c r="D2624" s="153" t="s">
        <v>56</v>
      </c>
      <c r="E2624" s="244">
        <v>83004458</v>
      </c>
      <c r="F2624" s="144" t="s">
        <v>5308</v>
      </c>
      <c r="G2624" s="230"/>
      <c r="H2624" s="154">
        <v>23247</v>
      </c>
      <c r="I2624" s="153">
        <v>62</v>
      </c>
      <c r="J2624" s="148" t="s">
        <v>58</v>
      </c>
      <c r="K2624" s="153" t="s">
        <v>59</v>
      </c>
      <c r="L2624" s="153"/>
      <c r="M2624" s="153"/>
      <c r="N2624" s="153">
        <v>50</v>
      </c>
      <c r="O2624" s="155" t="s">
        <v>5309</v>
      </c>
      <c r="P2624" s="156" t="s">
        <v>89</v>
      </c>
      <c r="Q2624" s="157" t="s">
        <v>110</v>
      </c>
      <c r="R2624" s="158">
        <v>46155</v>
      </c>
      <c r="S2624" s="159"/>
      <c r="T2624" s="159" t="s">
        <v>62</v>
      </c>
      <c r="U2624" s="159" t="s">
        <v>111</v>
      </c>
      <c r="V2624" s="154">
        <v>46114</v>
      </c>
      <c r="W2624" s="154">
        <v>46150</v>
      </c>
      <c r="X2624" s="154"/>
      <c r="Y2624" s="160" t="s">
        <v>2300</v>
      </c>
      <c r="Z2624" s="160" t="s">
        <v>65</v>
      </c>
      <c r="AA2624" s="153"/>
      <c r="AB2624" s="153"/>
      <c r="AC2624" s="182" t="e">
        <f t="shared" si="82"/>
        <v>#DIV/0!</v>
      </c>
      <c r="AD2624" s="153" t="e">
        <f t="shared" si="83"/>
        <v>#DIV/0!</v>
      </c>
      <c r="AE2624" s="233" t="s">
        <v>66</v>
      </c>
      <c r="AF2624" s="153"/>
      <c r="AG2624" s="159"/>
      <c r="AH2624" s="153"/>
      <c r="AI2624" s="161"/>
      <c r="AJ2624" s="153"/>
      <c r="AK2624" s="153"/>
      <c r="AL2624" s="207"/>
      <c r="AM2624" s="207"/>
      <c r="AN2624" s="207"/>
      <c r="AO2624" s="207" t="str">
        <f ca="1">IF(R2624="","",IF(R2624&gt;TODAY(),"0 meses",DATEDIF(R2624,TODAY(),"m") &amp; " meses"))</f>
        <v>0 meses</v>
      </c>
      <c r="AP2624" s="147" t="s">
        <v>4751</v>
      </c>
      <c r="AQ2624" s="147" t="s">
        <v>67</v>
      </c>
      <c r="AR2624" s="147"/>
      <c r="AS2624" s="209" t="s">
        <v>68</v>
      </c>
      <c r="AT2624" s="223" t="str">
        <f>MONTH(B2624)&amp;"/"&amp;YEAR(B2624)</f>
        <v>3/2026</v>
      </c>
      <c r="AU2624" s="223">
        <f>WEEKNUM(B2624)-WEEKNUM(EOMONTH(B2624,-1)+1)+1</f>
        <v>1</v>
      </c>
      <c r="AV2624" s="209" t="str">
        <f>MONTH(R2624)&amp;"/"&amp;YEAR(R2624)</f>
        <v>5/2026</v>
      </c>
      <c r="AW2624" s="209">
        <f>WEEKNUM(R2624)-WEEKNUM(EOMONTH(R2624,-1)+1)+1</f>
        <v>3</v>
      </c>
      <c r="AX2624" s="209">
        <f>IF(BB2624="S",IF(Q2624="1. Aceitou o programa",R2624-B2624,0),0)</f>
        <v>72</v>
      </c>
      <c r="AY2624" s="209">
        <f>IF(BB2624="S",IF(AND(S2624&lt;&gt;"",R2624&lt;&gt;""),S2624-R2624,0),0)</f>
        <v>0</v>
      </c>
      <c r="AZ2624" s="209">
        <f>IF(BB2624="S",IF(Q2624="1. Aceitou o programa",IF(OR(X2624="Não se Aplica",X2624=""),IF(OR(W2624="Não se Aplica",W2624=""),0,W2624-V2624),AVERAGE(X2624-W2624,W2624-V2624)),0),0)</f>
        <v>36</v>
      </c>
      <c r="BA2624" s="209">
        <f>IF(BB2624="S",IF(AND(Q2624="1. Aceitou o programa",AH2624="Realizada"),IFERROR(IF(AG2624="",0,AG2624-R2624),0),0),0)</f>
        <v>0</v>
      </c>
      <c r="BB2624" s="209" t="str">
        <f>_xlfn.XLOOKUP(U2624,'Lista Suspensa'!$AA$20:$AA$23,'Lista Suspensa'!$AB$20:$AB$23,"N/A")</f>
        <v>S</v>
      </c>
    </row>
    <row r="2625" spans="1:54" ht="12" customHeight="1">
      <c r="A2625" s="151" t="s">
        <v>54</v>
      </c>
      <c r="B2625" s="152">
        <v>46083</v>
      </c>
      <c r="C2625" s="153" t="s">
        <v>55</v>
      </c>
      <c r="D2625" s="153" t="s">
        <v>56</v>
      </c>
      <c r="E2625" s="244">
        <v>82637410</v>
      </c>
      <c r="F2625" s="144" t="s">
        <v>5310</v>
      </c>
      <c r="G2625" s="230"/>
      <c r="H2625" s="154">
        <v>23809</v>
      </c>
      <c r="I2625" s="153">
        <v>61</v>
      </c>
      <c r="J2625" s="148" t="s">
        <v>70</v>
      </c>
      <c r="K2625" s="153" t="s">
        <v>59</v>
      </c>
      <c r="L2625" s="153"/>
      <c r="M2625" s="153"/>
      <c r="N2625" s="153">
        <v>40</v>
      </c>
      <c r="O2625" s="155" t="s">
        <v>5311</v>
      </c>
      <c r="P2625" s="156" t="s">
        <v>60</v>
      </c>
      <c r="Q2625" s="157" t="s">
        <v>110</v>
      </c>
      <c r="R2625" s="158">
        <v>46155</v>
      </c>
      <c r="S2625" s="159"/>
      <c r="T2625" s="159" t="s">
        <v>62</v>
      </c>
      <c r="U2625" s="159" t="s">
        <v>111</v>
      </c>
      <c r="V2625" s="154">
        <v>46114</v>
      </c>
      <c r="W2625" s="154">
        <v>46150</v>
      </c>
      <c r="X2625" s="154"/>
      <c r="Y2625" s="160" t="s">
        <v>64</v>
      </c>
      <c r="Z2625" s="160" t="s">
        <v>65</v>
      </c>
      <c r="AA2625" s="153"/>
      <c r="AB2625" s="153"/>
      <c r="AC2625" s="182" t="e">
        <f t="shared" si="82"/>
        <v>#DIV/0!</v>
      </c>
      <c r="AD2625" s="153" t="e">
        <f t="shared" si="83"/>
        <v>#DIV/0!</v>
      </c>
      <c r="AE2625" s="233" t="s">
        <v>66</v>
      </c>
      <c r="AF2625" s="153"/>
      <c r="AG2625" s="159"/>
      <c r="AH2625" s="153"/>
      <c r="AI2625" s="161"/>
      <c r="AJ2625" s="153"/>
      <c r="AK2625" s="153"/>
      <c r="AL2625" s="207"/>
      <c r="AM2625" s="207"/>
      <c r="AN2625" s="207"/>
      <c r="AO2625" s="207" t="str">
        <f ca="1">IF(R2625="","",IF(R2625&gt;TODAY(),"0 meses",DATEDIF(R2625,TODAY(),"m") &amp; " meses"))</f>
        <v>0 meses</v>
      </c>
      <c r="AP2625" s="147" t="s">
        <v>4751</v>
      </c>
      <c r="AQ2625" s="147" t="s">
        <v>67</v>
      </c>
      <c r="AR2625" s="147"/>
      <c r="AS2625" s="209" t="s">
        <v>68</v>
      </c>
      <c r="AT2625" s="223" t="str">
        <f>MONTH(B2625)&amp;"/"&amp;YEAR(B2625)</f>
        <v>3/2026</v>
      </c>
      <c r="AU2625" s="223">
        <f>WEEKNUM(B2625)-WEEKNUM(EOMONTH(B2625,-1)+1)+1</f>
        <v>1</v>
      </c>
      <c r="AV2625" s="209" t="str">
        <f>MONTH(R2625)&amp;"/"&amp;YEAR(R2625)</f>
        <v>5/2026</v>
      </c>
      <c r="AW2625" s="209">
        <f>WEEKNUM(R2625)-WEEKNUM(EOMONTH(R2625,-1)+1)+1</f>
        <v>3</v>
      </c>
      <c r="AX2625" s="209">
        <f>IF(BB2625="S",IF(Q2625="1. Aceitou o programa",R2625-B2625,0),0)</f>
        <v>72</v>
      </c>
      <c r="AY2625" s="209">
        <f>IF(BB2625="S",IF(AND(S2625&lt;&gt;"",R2625&lt;&gt;""),S2625-R2625,0),0)</f>
        <v>0</v>
      </c>
      <c r="AZ2625" s="209">
        <f>IF(BB2625="S",IF(Q2625="1. Aceitou o programa",IF(OR(X2625="Não se Aplica",X2625=""),IF(OR(W2625="Não se Aplica",W2625=""),0,W2625-V2625),AVERAGE(X2625-W2625,W2625-V2625)),0),0)</f>
        <v>36</v>
      </c>
      <c r="BA2625" s="209">
        <f>IF(BB2625="S",IF(AND(Q2625="1. Aceitou o programa",AH2625="Realizada"),IFERROR(IF(AG2625="",0,AG2625-R2625),0),0),0)</f>
        <v>0</v>
      </c>
      <c r="BB2625" s="209" t="str">
        <f>_xlfn.XLOOKUP(U2625,'Lista Suspensa'!$AA$20:$AA$23,'Lista Suspensa'!$AB$20:$AB$23,"N/A")</f>
        <v>S</v>
      </c>
    </row>
    <row r="2626" spans="1:54" ht="12" customHeight="1">
      <c r="A2626" s="151" t="s">
        <v>54</v>
      </c>
      <c r="B2626" s="152">
        <v>46083</v>
      </c>
      <c r="C2626" s="153" t="s">
        <v>55</v>
      </c>
      <c r="D2626" s="153" t="s">
        <v>56</v>
      </c>
      <c r="E2626" s="244">
        <v>806655704</v>
      </c>
      <c r="F2626" s="144" t="s">
        <v>5312</v>
      </c>
      <c r="G2626" s="230"/>
      <c r="H2626" s="154">
        <v>24093</v>
      </c>
      <c r="I2626" s="153">
        <v>60</v>
      </c>
      <c r="J2626" s="148" t="s">
        <v>70</v>
      </c>
      <c r="K2626" s="153" t="s">
        <v>59</v>
      </c>
      <c r="L2626" s="153"/>
      <c r="M2626" s="153"/>
      <c r="N2626" s="153">
        <v>100</v>
      </c>
      <c r="O2626" s="155" t="s">
        <v>5313</v>
      </c>
      <c r="P2626" s="156" t="s">
        <v>60</v>
      </c>
      <c r="Q2626" s="157" t="s">
        <v>110</v>
      </c>
      <c r="R2626" s="158">
        <v>46155</v>
      </c>
      <c r="S2626" s="159"/>
      <c r="T2626" s="159" t="s">
        <v>62</v>
      </c>
      <c r="U2626" s="159" t="s">
        <v>111</v>
      </c>
      <c r="V2626" s="154">
        <v>46125</v>
      </c>
      <c r="W2626" s="154">
        <v>46150</v>
      </c>
      <c r="X2626" s="154"/>
      <c r="Y2626" s="160" t="s">
        <v>5314</v>
      </c>
      <c r="Z2626" s="160" t="s">
        <v>65</v>
      </c>
      <c r="AA2626" s="153"/>
      <c r="AB2626" s="153"/>
      <c r="AC2626" s="182" t="e">
        <f t="shared" ref="AC2626:AC2689" si="84">SUM(AA2626/(AB2626^2))</f>
        <v>#DIV/0!</v>
      </c>
      <c r="AD2626" s="153" t="e">
        <f t="shared" ref="AD2626:AD2689" si="85">IF(AC2626&lt;18.5,"ABAIXO DO PESO",
(IF(AC2626&lt;=24.9,"PESO NORMAL",
(IF(AC2626&lt;=29.9,"SOBREPESO",
(IF(AC2626&lt;=34.9,"OBESIDADE I",
(IF(AC2626&lt;=39.9,"OBESIDADE II",
(IF(AC2626&lt;=999,"OBESIDADE III","VAZIO")))))))))))</f>
        <v>#DIV/0!</v>
      </c>
      <c r="AE2626" s="233" t="s">
        <v>66</v>
      </c>
      <c r="AF2626" s="153"/>
      <c r="AG2626" s="159"/>
      <c r="AH2626" s="153"/>
      <c r="AI2626" s="161"/>
      <c r="AJ2626" s="153"/>
      <c r="AK2626" s="153"/>
      <c r="AL2626" s="207"/>
      <c r="AM2626" s="207"/>
      <c r="AN2626" s="207"/>
      <c r="AO2626" s="207" t="str">
        <f ca="1">IF(R2626="","",IF(R2626&gt;TODAY(),"0 meses",DATEDIF(R2626,TODAY(),"m") &amp; " meses"))</f>
        <v>0 meses</v>
      </c>
      <c r="AP2626" s="147" t="s">
        <v>4751</v>
      </c>
      <c r="AQ2626" s="147" t="s">
        <v>67</v>
      </c>
      <c r="AR2626" s="147"/>
      <c r="AS2626" s="209" t="s">
        <v>68</v>
      </c>
      <c r="AT2626" s="223" t="str">
        <f>MONTH(B2626)&amp;"/"&amp;YEAR(B2626)</f>
        <v>3/2026</v>
      </c>
      <c r="AU2626" s="223">
        <f>WEEKNUM(B2626)-WEEKNUM(EOMONTH(B2626,-1)+1)+1</f>
        <v>1</v>
      </c>
      <c r="AV2626" s="209" t="str">
        <f>MONTH(R2626)&amp;"/"&amp;YEAR(R2626)</f>
        <v>5/2026</v>
      </c>
      <c r="AW2626" s="209">
        <f>WEEKNUM(R2626)-WEEKNUM(EOMONTH(R2626,-1)+1)+1</f>
        <v>3</v>
      </c>
      <c r="AX2626" s="209">
        <f>IF(BB2626="S",IF(Q2626="1. Aceitou o programa",R2626-B2626,0),0)</f>
        <v>72</v>
      </c>
      <c r="AY2626" s="209">
        <f>IF(BB2626="S",IF(AND(S2626&lt;&gt;"",R2626&lt;&gt;""),S2626-R2626,0),0)</f>
        <v>0</v>
      </c>
      <c r="AZ2626" s="209">
        <f>IF(BB2626="S",IF(Q2626="1. Aceitou o programa",IF(OR(X2626="Não se Aplica",X2626=""),IF(OR(W2626="Não se Aplica",W2626=""),0,W2626-V2626),AVERAGE(X2626-W2626,W2626-V2626)),0),0)</f>
        <v>25</v>
      </c>
      <c r="BA2626" s="209">
        <f>IF(BB2626="S",IF(AND(Q2626="1. Aceitou o programa",AH2626="Realizada"),IFERROR(IF(AG2626="",0,AG2626-R2626),0),0),0)</f>
        <v>0</v>
      </c>
      <c r="BB2626" s="209" t="str">
        <f>_xlfn.XLOOKUP(U2626,'Lista Suspensa'!$AA$20:$AA$23,'Lista Suspensa'!$AB$20:$AB$23,"N/A")</f>
        <v>S</v>
      </c>
    </row>
    <row r="2627" spans="1:54" ht="12" customHeight="1">
      <c r="A2627" s="151" t="s">
        <v>54</v>
      </c>
      <c r="B2627" s="152">
        <v>46083</v>
      </c>
      <c r="C2627" s="153" t="s">
        <v>55</v>
      </c>
      <c r="D2627" s="153" t="s">
        <v>56</v>
      </c>
      <c r="E2627" s="244">
        <v>82400267</v>
      </c>
      <c r="F2627" s="144" t="s">
        <v>5315</v>
      </c>
      <c r="G2627" s="230"/>
      <c r="H2627" s="154">
        <v>24243</v>
      </c>
      <c r="I2627" s="153">
        <v>60</v>
      </c>
      <c r="J2627" s="148" t="s">
        <v>58</v>
      </c>
      <c r="K2627" s="153" t="s">
        <v>59</v>
      </c>
      <c r="L2627" s="153"/>
      <c r="M2627" s="153"/>
      <c r="N2627" s="153">
        <v>380</v>
      </c>
      <c r="O2627" s="155" t="s">
        <v>5316</v>
      </c>
      <c r="P2627" s="156" t="s">
        <v>89</v>
      </c>
      <c r="Q2627" s="157" t="s">
        <v>110</v>
      </c>
      <c r="R2627" s="158">
        <v>46155</v>
      </c>
      <c r="S2627" s="159"/>
      <c r="T2627" s="159" t="s">
        <v>62</v>
      </c>
      <c r="U2627" s="159" t="s">
        <v>111</v>
      </c>
      <c r="V2627" s="154">
        <v>46114</v>
      </c>
      <c r="W2627" s="154">
        <v>46150</v>
      </c>
      <c r="X2627" s="154"/>
      <c r="Y2627" s="160" t="s">
        <v>5059</v>
      </c>
      <c r="Z2627" s="160" t="s">
        <v>65</v>
      </c>
      <c r="AA2627" s="153"/>
      <c r="AB2627" s="153"/>
      <c r="AC2627" s="182" t="e">
        <f t="shared" si="84"/>
        <v>#DIV/0!</v>
      </c>
      <c r="AD2627" s="153" t="e">
        <f t="shared" si="85"/>
        <v>#DIV/0!</v>
      </c>
      <c r="AE2627" s="233" t="s">
        <v>66</v>
      </c>
      <c r="AF2627" s="153"/>
      <c r="AG2627" s="159"/>
      <c r="AH2627" s="153"/>
      <c r="AI2627" s="161"/>
      <c r="AJ2627" s="153"/>
      <c r="AK2627" s="153"/>
      <c r="AL2627" s="207"/>
      <c r="AM2627" s="207"/>
      <c r="AN2627" s="207"/>
      <c r="AO2627" s="207" t="str">
        <f ca="1">IF(R2627="","",IF(R2627&gt;TODAY(),"0 meses",DATEDIF(R2627,TODAY(),"m") &amp; " meses"))</f>
        <v>0 meses</v>
      </c>
      <c r="AP2627" s="147" t="s">
        <v>4751</v>
      </c>
      <c r="AQ2627" s="147" t="s">
        <v>67</v>
      </c>
      <c r="AR2627" s="147"/>
      <c r="AS2627" s="209" t="s">
        <v>68</v>
      </c>
      <c r="AT2627" s="223" t="str">
        <f>MONTH(B2627)&amp;"/"&amp;YEAR(B2627)</f>
        <v>3/2026</v>
      </c>
      <c r="AU2627" s="223">
        <f>WEEKNUM(B2627)-WEEKNUM(EOMONTH(B2627,-1)+1)+1</f>
        <v>1</v>
      </c>
      <c r="AV2627" s="209" t="str">
        <f>MONTH(R2627)&amp;"/"&amp;YEAR(R2627)</f>
        <v>5/2026</v>
      </c>
      <c r="AW2627" s="209">
        <f>WEEKNUM(R2627)-WEEKNUM(EOMONTH(R2627,-1)+1)+1</f>
        <v>3</v>
      </c>
      <c r="AX2627" s="209">
        <f>IF(BB2627="S",IF(Q2627="1. Aceitou o programa",R2627-B2627,0),0)</f>
        <v>72</v>
      </c>
      <c r="AY2627" s="209">
        <f>IF(BB2627="S",IF(AND(S2627&lt;&gt;"",R2627&lt;&gt;""),S2627-R2627,0),0)</f>
        <v>0</v>
      </c>
      <c r="AZ2627" s="209">
        <f>IF(BB2627="S",IF(Q2627="1. Aceitou o programa",IF(OR(X2627="Não se Aplica",X2627=""),IF(OR(W2627="Não se Aplica",W2627=""),0,W2627-V2627),AVERAGE(X2627-W2627,W2627-V2627)),0),0)</f>
        <v>36</v>
      </c>
      <c r="BA2627" s="209">
        <f>IF(BB2627="S",IF(AND(Q2627="1. Aceitou o programa",AH2627="Realizada"),IFERROR(IF(AG2627="",0,AG2627-R2627),0),0),0)</f>
        <v>0</v>
      </c>
      <c r="BB2627" s="209" t="str">
        <f>_xlfn.XLOOKUP(U2627,'Lista Suspensa'!$AA$20:$AA$23,'Lista Suspensa'!$AB$20:$AB$23,"N/A")</f>
        <v>S</v>
      </c>
    </row>
    <row r="2628" spans="1:54" ht="12" customHeight="1">
      <c r="A2628" s="151" t="s">
        <v>54</v>
      </c>
      <c r="B2628" s="152">
        <v>46083</v>
      </c>
      <c r="C2628" s="153" t="s">
        <v>55</v>
      </c>
      <c r="D2628" s="153" t="s">
        <v>56</v>
      </c>
      <c r="E2628" s="244">
        <v>84202638</v>
      </c>
      <c r="F2628" s="144" t="s">
        <v>5317</v>
      </c>
      <c r="G2628" s="230"/>
      <c r="H2628" s="154">
        <v>24265</v>
      </c>
      <c r="I2628" s="153">
        <v>59</v>
      </c>
      <c r="J2628" s="148" t="s">
        <v>70</v>
      </c>
      <c r="K2628" s="153" t="s">
        <v>59</v>
      </c>
      <c r="L2628" s="153"/>
      <c r="M2628" s="153"/>
      <c r="N2628" s="153">
        <v>60</v>
      </c>
      <c r="O2628" s="155" t="s">
        <v>5318</v>
      </c>
      <c r="P2628" s="156" t="s">
        <v>60</v>
      </c>
      <c r="Q2628" s="157" t="s">
        <v>110</v>
      </c>
      <c r="R2628" s="158">
        <v>46155</v>
      </c>
      <c r="S2628" s="159"/>
      <c r="T2628" s="159" t="s">
        <v>62</v>
      </c>
      <c r="U2628" s="159" t="s">
        <v>111</v>
      </c>
      <c r="V2628" s="154">
        <v>46114</v>
      </c>
      <c r="W2628" s="154">
        <v>46150</v>
      </c>
      <c r="X2628" s="154"/>
      <c r="Y2628" s="160" t="s">
        <v>64</v>
      </c>
      <c r="Z2628" s="160" t="s">
        <v>65</v>
      </c>
      <c r="AA2628" s="153"/>
      <c r="AB2628" s="153"/>
      <c r="AC2628" s="182" t="e">
        <f t="shared" si="84"/>
        <v>#DIV/0!</v>
      </c>
      <c r="AD2628" s="153" t="e">
        <f t="shared" si="85"/>
        <v>#DIV/0!</v>
      </c>
      <c r="AE2628" s="233" t="s">
        <v>66</v>
      </c>
      <c r="AF2628" s="153"/>
      <c r="AG2628" s="159"/>
      <c r="AH2628" s="153"/>
      <c r="AI2628" s="161"/>
      <c r="AJ2628" s="153"/>
      <c r="AK2628" s="153"/>
      <c r="AL2628" s="207"/>
      <c r="AM2628" s="207"/>
      <c r="AN2628" s="207"/>
      <c r="AO2628" s="207" t="str">
        <f ca="1">IF(R2628="","",IF(R2628&gt;TODAY(),"0 meses",DATEDIF(R2628,TODAY(),"m") &amp; " meses"))</f>
        <v>0 meses</v>
      </c>
      <c r="AP2628" s="147" t="s">
        <v>4751</v>
      </c>
      <c r="AQ2628" s="147" t="s">
        <v>67</v>
      </c>
      <c r="AR2628" s="147"/>
      <c r="AS2628" s="209" t="s">
        <v>68</v>
      </c>
      <c r="AT2628" s="223" t="str">
        <f>MONTH(B2628)&amp;"/"&amp;YEAR(B2628)</f>
        <v>3/2026</v>
      </c>
      <c r="AU2628" s="223">
        <f>WEEKNUM(B2628)-WEEKNUM(EOMONTH(B2628,-1)+1)+1</f>
        <v>1</v>
      </c>
      <c r="AV2628" s="209" t="str">
        <f>MONTH(R2628)&amp;"/"&amp;YEAR(R2628)</f>
        <v>5/2026</v>
      </c>
      <c r="AW2628" s="209">
        <f>WEEKNUM(R2628)-WEEKNUM(EOMONTH(R2628,-1)+1)+1</f>
        <v>3</v>
      </c>
      <c r="AX2628" s="209">
        <f>IF(BB2628="S",IF(Q2628="1. Aceitou o programa",R2628-B2628,0),0)</f>
        <v>72</v>
      </c>
      <c r="AY2628" s="209">
        <f>IF(BB2628="S",IF(AND(S2628&lt;&gt;"",R2628&lt;&gt;""),S2628-R2628,0),0)</f>
        <v>0</v>
      </c>
      <c r="AZ2628" s="209">
        <f>IF(BB2628="S",IF(Q2628="1. Aceitou o programa",IF(OR(X2628="Não se Aplica",X2628=""),IF(OR(W2628="Não se Aplica",W2628=""),0,W2628-V2628),AVERAGE(X2628-W2628,W2628-V2628)),0),0)</f>
        <v>36</v>
      </c>
      <c r="BA2628" s="209">
        <f>IF(BB2628="S",IF(AND(Q2628="1. Aceitou o programa",AH2628="Realizada"),IFERROR(IF(AG2628="",0,AG2628-R2628),0),0),0)</f>
        <v>0</v>
      </c>
      <c r="BB2628" s="209" t="str">
        <f>_xlfn.XLOOKUP(U2628,'Lista Suspensa'!$AA$20:$AA$23,'Lista Suspensa'!$AB$20:$AB$23,"N/A")</f>
        <v>S</v>
      </c>
    </row>
    <row r="2629" spans="1:54" ht="12" customHeight="1">
      <c r="A2629" s="151" t="s">
        <v>54</v>
      </c>
      <c r="B2629" s="152">
        <v>46083</v>
      </c>
      <c r="C2629" s="153" t="s">
        <v>55</v>
      </c>
      <c r="D2629" s="153" t="s">
        <v>56</v>
      </c>
      <c r="E2629" s="244">
        <v>778755550</v>
      </c>
      <c r="F2629" s="144" t="s">
        <v>5319</v>
      </c>
      <c r="G2629" s="230"/>
      <c r="H2629" s="154">
        <v>25513</v>
      </c>
      <c r="I2629" s="153">
        <v>56</v>
      </c>
      <c r="J2629" s="148" t="s">
        <v>70</v>
      </c>
      <c r="K2629" s="153" t="s">
        <v>59</v>
      </c>
      <c r="L2629" s="153"/>
      <c r="M2629" s="153"/>
      <c r="N2629" s="153">
        <v>200</v>
      </c>
      <c r="O2629" s="155" t="s">
        <v>5320</v>
      </c>
      <c r="P2629" s="156" t="s">
        <v>60</v>
      </c>
      <c r="Q2629" s="157" t="s">
        <v>110</v>
      </c>
      <c r="R2629" s="158">
        <v>46155</v>
      </c>
      <c r="S2629" s="159"/>
      <c r="T2629" s="159" t="s">
        <v>62</v>
      </c>
      <c r="U2629" s="159" t="s">
        <v>111</v>
      </c>
      <c r="V2629" s="154">
        <v>46126</v>
      </c>
      <c r="W2629" s="154">
        <v>46150</v>
      </c>
      <c r="X2629" s="154"/>
      <c r="Y2629" s="160" t="s">
        <v>4463</v>
      </c>
      <c r="Z2629" s="160" t="s">
        <v>65</v>
      </c>
      <c r="AA2629" s="153"/>
      <c r="AB2629" s="153"/>
      <c r="AC2629" s="182" t="e">
        <f t="shared" si="84"/>
        <v>#DIV/0!</v>
      </c>
      <c r="AD2629" s="153" t="e">
        <f t="shared" si="85"/>
        <v>#DIV/0!</v>
      </c>
      <c r="AE2629" s="233" t="s">
        <v>66</v>
      </c>
      <c r="AF2629" s="153"/>
      <c r="AG2629" s="159"/>
      <c r="AH2629" s="153"/>
      <c r="AI2629" s="161"/>
      <c r="AJ2629" s="153"/>
      <c r="AK2629" s="153"/>
      <c r="AL2629" s="207"/>
      <c r="AM2629" s="207"/>
      <c r="AN2629" s="207"/>
      <c r="AO2629" s="207" t="str">
        <f ca="1">IF(R2629="","",IF(R2629&gt;TODAY(),"0 meses",DATEDIF(R2629,TODAY(),"m") &amp; " meses"))</f>
        <v>0 meses</v>
      </c>
      <c r="AP2629" s="147" t="s">
        <v>4751</v>
      </c>
      <c r="AQ2629" s="147" t="s">
        <v>67</v>
      </c>
      <c r="AR2629" s="147"/>
      <c r="AS2629" s="209" t="s">
        <v>68</v>
      </c>
      <c r="AT2629" s="223" t="str">
        <f>MONTH(B2629)&amp;"/"&amp;YEAR(B2629)</f>
        <v>3/2026</v>
      </c>
      <c r="AU2629" s="223">
        <f>WEEKNUM(B2629)-WEEKNUM(EOMONTH(B2629,-1)+1)+1</f>
        <v>1</v>
      </c>
      <c r="AV2629" s="209" t="str">
        <f>MONTH(R2629)&amp;"/"&amp;YEAR(R2629)</f>
        <v>5/2026</v>
      </c>
      <c r="AW2629" s="209">
        <f>WEEKNUM(R2629)-WEEKNUM(EOMONTH(R2629,-1)+1)+1</f>
        <v>3</v>
      </c>
      <c r="AX2629" s="209">
        <f>IF(BB2629="S",IF(Q2629="1. Aceitou o programa",R2629-B2629,0),0)</f>
        <v>72</v>
      </c>
      <c r="AY2629" s="209">
        <f>IF(BB2629="S",IF(AND(S2629&lt;&gt;"",R2629&lt;&gt;""),S2629-R2629,0),0)</f>
        <v>0</v>
      </c>
      <c r="AZ2629" s="209">
        <f>IF(BB2629="S",IF(Q2629="1. Aceitou o programa",IF(OR(X2629="Não se Aplica",X2629=""),IF(OR(W2629="Não se Aplica",W2629=""),0,W2629-V2629),AVERAGE(X2629-W2629,W2629-V2629)),0),0)</f>
        <v>24</v>
      </c>
      <c r="BA2629" s="209">
        <f>IF(BB2629="S",IF(AND(Q2629="1. Aceitou o programa",AH2629="Realizada"),IFERROR(IF(AG2629="",0,AG2629-R2629),0),0),0)</f>
        <v>0</v>
      </c>
      <c r="BB2629" s="209" t="str">
        <f>_xlfn.XLOOKUP(U2629,'Lista Suspensa'!$AA$20:$AA$23,'Lista Suspensa'!$AB$20:$AB$23,"N/A")</f>
        <v>S</v>
      </c>
    </row>
    <row r="2630" spans="1:54" ht="12" customHeight="1">
      <c r="A2630" s="151" t="s">
        <v>54</v>
      </c>
      <c r="B2630" s="152">
        <v>46083</v>
      </c>
      <c r="C2630" s="153" t="s">
        <v>55</v>
      </c>
      <c r="D2630" s="153" t="s">
        <v>56</v>
      </c>
      <c r="E2630" s="244">
        <v>93914559</v>
      </c>
      <c r="F2630" s="144" t="s">
        <v>5321</v>
      </c>
      <c r="G2630" s="230"/>
      <c r="H2630" s="154">
        <v>25626</v>
      </c>
      <c r="I2630" s="153">
        <v>56</v>
      </c>
      <c r="J2630" s="148" t="s">
        <v>70</v>
      </c>
      <c r="K2630" s="153" t="s">
        <v>59</v>
      </c>
      <c r="L2630" s="153"/>
      <c r="M2630" s="153"/>
      <c r="N2630" s="153">
        <v>450</v>
      </c>
      <c r="O2630" s="155" t="s">
        <v>5322</v>
      </c>
      <c r="P2630" s="156" t="s">
        <v>2026</v>
      </c>
      <c r="Q2630" s="157" t="s">
        <v>110</v>
      </c>
      <c r="R2630" s="158">
        <v>46155</v>
      </c>
      <c r="S2630" s="159"/>
      <c r="T2630" s="159" t="s">
        <v>62</v>
      </c>
      <c r="U2630" s="159" t="s">
        <v>111</v>
      </c>
      <c r="V2630" s="154">
        <v>46111</v>
      </c>
      <c r="W2630" s="154">
        <v>46150</v>
      </c>
      <c r="X2630" s="154"/>
      <c r="Y2630" s="160">
        <v>46111</v>
      </c>
      <c r="Z2630" s="160" t="s">
        <v>65</v>
      </c>
      <c r="AA2630" s="153"/>
      <c r="AB2630" s="153"/>
      <c r="AC2630" s="182" t="e">
        <f t="shared" si="84"/>
        <v>#DIV/0!</v>
      </c>
      <c r="AD2630" s="153" t="e">
        <f t="shared" si="85"/>
        <v>#DIV/0!</v>
      </c>
      <c r="AE2630" s="233" t="s">
        <v>66</v>
      </c>
      <c r="AF2630" s="153"/>
      <c r="AG2630" s="159"/>
      <c r="AH2630" s="153"/>
      <c r="AI2630" s="161"/>
      <c r="AJ2630" s="153"/>
      <c r="AK2630" s="153"/>
      <c r="AL2630" s="207"/>
      <c r="AM2630" s="207"/>
      <c r="AN2630" s="207"/>
      <c r="AO2630" s="207" t="str">
        <f ca="1">IF(R2630="","",IF(R2630&gt;TODAY(),"0 meses",DATEDIF(R2630,TODAY(),"m") &amp; " meses"))</f>
        <v>0 meses</v>
      </c>
      <c r="AP2630" s="147" t="s">
        <v>4751</v>
      </c>
      <c r="AQ2630" s="147" t="s">
        <v>67</v>
      </c>
      <c r="AR2630" s="147"/>
      <c r="AS2630" s="209" t="s">
        <v>68</v>
      </c>
      <c r="AT2630" s="223" t="str">
        <f>MONTH(B2630)&amp;"/"&amp;YEAR(B2630)</f>
        <v>3/2026</v>
      </c>
      <c r="AU2630" s="223">
        <f>WEEKNUM(B2630)-WEEKNUM(EOMONTH(B2630,-1)+1)+1</f>
        <v>1</v>
      </c>
      <c r="AV2630" s="209" t="str">
        <f>MONTH(R2630)&amp;"/"&amp;YEAR(R2630)</f>
        <v>5/2026</v>
      </c>
      <c r="AW2630" s="209">
        <f>WEEKNUM(R2630)-WEEKNUM(EOMONTH(R2630,-1)+1)+1</f>
        <v>3</v>
      </c>
      <c r="AX2630" s="209">
        <f>IF(BB2630="S",IF(Q2630="1. Aceitou o programa",R2630-B2630,0),0)</f>
        <v>72</v>
      </c>
      <c r="AY2630" s="209">
        <f>IF(BB2630="S",IF(AND(S2630&lt;&gt;"",R2630&lt;&gt;""),S2630-R2630,0),0)</f>
        <v>0</v>
      </c>
      <c r="AZ2630" s="209">
        <f>IF(BB2630="S",IF(Q2630="1. Aceitou o programa",IF(OR(X2630="Não se Aplica",X2630=""),IF(OR(W2630="Não se Aplica",W2630=""),0,W2630-V2630),AVERAGE(X2630-W2630,W2630-V2630)),0),0)</f>
        <v>39</v>
      </c>
      <c r="BA2630" s="209">
        <f>IF(BB2630="S",IF(AND(Q2630="1. Aceitou o programa",AH2630="Realizada"),IFERROR(IF(AG2630="",0,AG2630-R2630),0),0),0)</f>
        <v>0</v>
      </c>
      <c r="BB2630" s="209" t="str">
        <f>_xlfn.XLOOKUP(U2630,'Lista Suspensa'!$AA$20:$AA$23,'Lista Suspensa'!$AB$20:$AB$23,"N/A")</f>
        <v>S</v>
      </c>
    </row>
    <row r="2631" spans="1:54" ht="12" customHeight="1">
      <c r="A2631" s="151" t="s">
        <v>54</v>
      </c>
      <c r="B2631" s="152">
        <v>46083</v>
      </c>
      <c r="C2631" s="153" t="s">
        <v>55</v>
      </c>
      <c r="D2631" s="153" t="s">
        <v>56</v>
      </c>
      <c r="E2631" s="244">
        <v>789174537</v>
      </c>
      <c r="F2631" s="144" t="s">
        <v>5323</v>
      </c>
      <c r="G2631" s="230"/>
      <c r="H2631" s="154">
        <v>25768</v>
      </c>
      <c r="I2631" s="153">
        <v>55</v>
      </c>
      <c r="J2631" s="148" t="s">
        <v>58</v>
      </c>
      <c r="K2631" s="153" t="s">
        <v>59</v>
      </c>
      <c r="L2631" s="153"/>
      <c r="M2631" s="153"/>
      <c r="N2631" s="153">
        <v>100</v>
      </c>
      <c r="O2631" s="155" t="s">
        <v>5324</v>
      </c>
      <c r="P2631" s="156" t="s">
        <v>71</v>
      </c>
      <c r="Q2631" s="157" t="s">
        <v>110</v>
      </c>
      <c r="R2631" s="158">
        <v>46155</v>
      </c>
      <c r="S2631" s="159"/>
      <c r="T2631" s="159" t="s">
        <v>62</v>
      </c>
      <c r="U2631" s="159" t="s">
        <v>111</v>
      </c>
      <c r="V2631" s="154">
        <v>46128</v>
      </c>
      <c r="W2631" s="154">
        <v>46150</v>
      </c>
      <c r="X2631" s="154"/>
      <c r="Y2631" s="160" t="s">
        <v>4605</v>
      </c>
      <c r="Z2631" s="160" t="s">
        <v>65</v>
      </c>
      <c r="AA2631" s="153"/>
      <c r="AB2631" s="153"/>
      <c r="AC2631" s="182" t="e">
        <f t="shared" si="84"/>
        <v>#DIV/0!</v>
      </c>
      <c r="AD2631" s="153" t="e">
        <f t="shared" si="85"/>
        <v>#DIV/0!</v>
      </c>
      <c r="AE2631" s="233" t="s">
        <v>66</v>
      </c>
      <c r="AF2631" s="153"/>
      <c r="AG2631" s="159"/>
      <c r="AH2631" s="153"/>
      <c r="AI2631" s="161"/>
      <c r="AJ2631" s="153"/>
      <c r="AK2631" s="153"/>
      <c r="AL2631" s="207"/>
      <c r="AM2631" s="207"/>
      <c r="AN2631" s="207"/>
      <c r="AO2631" s="207" t="str">
        <f ca="1">IF(R2631="","",IF(R2631&gt;TODAY(),"0 meses",DATEDIF(R2631,TODAY(),"m") &amp; " meses"))</f>
        <v>0 meses</v>
      </c>
      <c r="AP2631" s="147" t="s">
        <v>4751</v>
      </c>
      <c r="AQ2631" s="147" t="s">
        <v>67</v>
      </c>
      <c r="AR2631" s="147"/>
      <c r="AS2631" s="209" t="s">
        <v>68</v>
      </c>
      <c r="AT2631" s="223" t="str">
        <f>MONTH(B2631)&amp;"/"&amp;YEAR(B2631)</f>
        <v>3/2026</v>
      </c>
      <c r="AU2631" s="223">
        <f>WEEKNUM(B2631)-WEEKNUM(EOMONTH(B2631,-1)+1)+1</f>
        <v>1</v>
      </c>
      <c r="AV2631" s="209" t="str">
        <f>MONTH(R2631)&amp;"/"&amp;YEAR(R2631)</f>
        <v>5/2026</v>
      </c>
      <c r="AW2631" s="209">
        <f>WEEKNUM(R2631)-WEEKNUM(EOMONTH(R2631,-1)+1)+1</f>
        <v>3</v>
      </c>
      <c r="AX2631" s="209">
        <f>IF(BB2631="S",IF(Q2631="1. Aceitou o programa",R2631-B2631,0),0)</f>
        <v>72</v>
      </c>
      <c r="AY2631" s="209">
        <f>IF(BB2631="S",IF(AND(S2631&lt;&gt;"",R2631&lt;&gt;""),S2631-R2631,0),0)</f>
        <v>0</v>
      </c>
      <c r="AZ2631" s="209">
        <f>IF(BB2631="S",IF(Q2631="1. Aceitou o programa",IF(OR(X2631="Não se Aplica",X2631=""),IF(OR(W2631="Não se Aplica",W2631=""),0,W2631-V2631),AVERAGE(X2631-W2631,W2631-V2631)),0),0)</f>
        <v>22</v>
      </c>
      <c r="BA2631" s="209">
        <f>IF(BB2631="S",IF(AND(Q2631="1. Aceitou o programa",AH2631="Realizada"),IFERROR(IF(AG2631="",0,AG2631-R2631),0),0),0)</f>
        <v>0</v>
      </c>
      <c r="BB2631" s="209" t="str">
        <f>_xlfn.XLOOKUP(U2631,'Lista Suspensa'!$AA$20:$AA$23,'Lista Suspensa'!$AB$20:$AB$23,"N/A")</f>
        <v>S</v>
      </c>
    </row>
    <row r="2632" spans="1:54" ht="12" customHeight="1">
      <c r="A2632" s="151" t="s">
        <v>54</v>
      </c>
      <c r="B2632" s="152">
        <v>46083</v>
      </c>
      <c r="C2632" s="153" t="s">
        <v>55</v>
      </c>
      <c r="D2632" s="153" t="s">
        <v>56</v>
      </c>
      <c r="E2632" s="244">
        <v>88364924</v>
      </c>
      <c r="F2632" s="144" t="s">
        <v>5325</v>
      </c>
      <c r="G2632" s="230"/>
      <c r="H2632" s="154">
        <v>25822</v>
      </c>
      <c r="I2632" s="153">
        <v>55</v>
      </c>
      <c r="J2632" s="148" t="s">
        <v>58</v>
      </c>
      <c r="K2632" s="153" t="s">
        <v>59</v>
      </c>
      <c r="L2632" s="153"/>
      <c r="M2632" s="153"/>
      <c r="N2632" s="153">
        <v>60</v>
      </c>
      <c r="O2632" s="155" t="s">
        <v>5326</v>
      </c>
      <c r="P2632" s="156" t="s">
        <v>71</v>
      </c>
      <c r="Q2632" s="157" t="s">
        <v>110</v>
      </c>
      <c r="R2632" s="158">
        <v>46155</v>
      </c>
      <c r="S2632" s="159"/>
      <c r="T2632" s="159" t="s">
        <v>62</v>
      </c>
      <c r="U2632" s="159" t="s">
        <v>111</v>
      </c>
      <c r="V2632" s="154">
        <v>46118</v>
      </c>
      <c r="W2632" s="154">
        <v>46150</v>
      </c>
      <c r="X2632" s="154"/>
      <c r="Y2632" s="160" t="s">
        <v>64</v>
      </c>
      <c r="Z2632" s="160" t="s">
        <v>65</v>
      </c>
      <c r="AA2632" s="153"/>
      <c r="AB2632" s="153"/>
      <c r="AC2632" s="182" t="e">
        <f t="shared" si="84"/>
        <v>#DIV/0!</v>
      </c>
      <c r="AD2632" s="153" t="e">
        <f t="shared" si="85"/>
        <v>#DIV/0!</v>
      </c>
      <c r="AE2632" s="233" t="s">
        <v>66</v>
      </c>
      <c r="AF2632" s="153"/>
      <c r="AG2632" s="159"/>
      <c r="AH2632" s="153"/>
      <c r="AI2632" s="161"/>
      <c r="AJ2632" s="153"/>
      <c r="AK2632" s="153"/>
      <c r="AL2632" s="207"/>
      <c r="AM2632" s="207"/>
      <c r="AN2632" s="207"/>
      <c r="AO2632" s="207" t="str">
        <f ca="1">IF(R2632="","",IF(R2632&gt;TODAY(),"0 meses",DATEDIF(R2632,TODAY(),"m") &amp; " meses"))</f>
        <v>0 meses</v>
      </c>
      <c r="AP2632" s="147" t="s">
        <v>4751</v>
      </c>
      <c r="AQ2632" s="147" t="s">
        <v>67</v>
      </c>
      <c r="AR2632" s="147"/>
      <c r="AS2632" s="209" t="s">
        <v>68</v>
      </c>
      <c r="AT2632" s="223" t="str">
        <f>MONTH(B2632)&amp;"/"&amp;YEAR(B2632)</f>
        <v>3/2026</v>
      </c>
      <c r="AU2632" s="223">
        <f>WEEKNUM(B2632)-WEEKNUM(EOMONTH(B2632,-1)+1)+1</f>
        <v>1</v>
      </c>
      <c r="AV2632" s="209" t="str">
        <f>MONTH(R2632)&amp;"/"&amp;YEAR(R2632)</f>
        <v>5/2026</v>
      </c>
      <c r="AW2632" s="209">
        <f>WEEKNUM(R2632)-WEEKNUM(EOMONTH(R2632,-1)+1)+1</f>
        <v>3</v>
      </c>
      <c r="AX2632" s="209">
        <f>IF(BB2632="S",IF(Q2632="1. Aceitou o programa",R2632-B2632,0),0)</f>
        <v>72</v>
      </c>
      <c r="AY2632" s="209">
        <f>IF(BB2632="S",IF(AND(S2632&lt;&gt;"",R2632&lt;&gt;""),S2632-R2632,0),0)</f>
        <v>0</v>
      </c>
      <c r="AZ2632" s="209">
        <f>IF(BB2632="S",IF(Q2632="1. Aceitou o programa",IF(OR(X2632="Não se Aplica",X2632=""),IF(OR(W2632="Não se Aplica",W2632=""),0,W2632-V2632),AVERAGE(X2632-W2632,W2632-V2632)),0),0)</f>
        <v>32</v>
      </c>
      <c r="BA2632" s="209">
        <f>IF(BB2632="S",IF(AND(Q2632="1. Aceitou o programa",AH2632="Realizada"),IFERROR(IF(AG2632="",0,AG2632-R2632),0),0),0)</f>
        <v>0</v>
      </c>
      <c r="BB2632" s="209" t="str">
        <f>_xlfn.XLOOKUP(U2632,'Lista Suspensa'!$AA$20:$AA$23,'Lista Suspensa'!$AB$20:$AB$23,"N/A")</f>
        <v>S</v>
      </c>
    </row>
    <row r="2633" spans="1:54" ht="12" customHeight="1">
      <c r="A2633" s="151" t="s">
        <v>54</v>
      </c>
      <c r="B2633" s="152">
        <v>46083</v>
      </c>
      <c r="C2633" s="153" t="s">
        <v>55</v>
      </c>
      <c r="D2633" s="153" t="s">
        <v>56</v>
      </c>
      <c r="E2633" s="244">
        <v>87002703</v>
      </c>
      <c r="F2633" s="144" t="s">
        <v>5327</v>
      </c>
      <c r="G2633" s="230"/>
      <c r="H2633" s="154">
        <v>25849</v>
      </c>
      <c r="I2633" s="153">
        <v>55</v>
      </c>
      <c r="J2633" s="148" t="s">
        <v>58</v>
      </c>
      <c r="K2633" s="153" t="s">
        <v>59</v>
      </c>
      <c r="L2633" s="153"/>
      <c r="M2633" s="153"/>
      <c r="N2633" s="153">
        <v>110</v>
      </c>
      <c r="O2633" s="155" t="s">
        <v>5328</v>
      </c>
      <c r="P2633" s="156" t="s">
        <v>60</v>
      </c>
      <c r="Q2633" s="157" t="s">
        <v>110</v>
      </c>
      <c r="R2633" s="158">
        <v>46155</v>
      </c>
      <c r="S2633" s="159"/>
      <c r="T2633" s="159" t="s">
        <v>62</v>
      </c>
      <c r="U2633" s="159" t="s">
        <v>111</v>
      </c>
      <c r="V2633" s="154">
        <v>46114</v>
      </c>
      <c r="W2633" s="154">
        <v>46150</v>
      </c>
      <c r="X2633" s="154"/>
      <c r="Y2633" s="160" t="s">
        <v>64</v>
      </c>
      <c r="Z2633" s="160" t="s">
        <v>65</v>
      </c>
      <c r="AA2633" s="153"/>
      <c r="AB2633" s="153"/>
      <c r="AC2633" s="182" t="e">
        <f t="shared" si="84"/>
        <v>#DIV/0!</v>
      </c>
      <c r="AD2633" s="153" t="e">
        <f t="shared" si="85"/>
        <v>#DIV/0!</v>
      </c>
      <c r="AE2633" s="233" t="s">
        <v>66</v>
      </c>
      <c r="AF2633" s="153"/>
      <c r="AG2633" s="159"/>
      <c r="AH2633" s="153"/>
      <c r="AI2633" s="161"/>
      <c r="AJ2633" s="153"/>
      <c r="AK2633" s="153"/>
      <c r="AL2633" s="207"/>
      <c r="AM2633" s="207"/>
      <c r="AN2633" s="207"/>
      <c r="AO2633" s="207" t="str">
        <f ca="1">IF(R2633="","",IF(R2633&gt;TODAY(),"0 meses",DATEDIF(R2633,TODAY(),"m") &amp; " meses"))</f>
        <v>0 meses</v>
      </c>
      <c r="AP2633" s="147" t="s">
        <v>4751</v>
      </c>
      <c r="AQ2633" s="147" t="s">
        <v>67</v>
      </c>
      <c r="AR2633" s="147"/>
      <c r="AS2633" s="209" t="s">
        <v>68</v>
      </c>
      <c r="AT2633" s="223" t="str">
        <f>MONTH(B2633)&amp;"/"&amp;YEAR(B2633)</f>
        <v>3/2026</v>
      </c>
      <c r="AU2633" s="223">
        <f>WEEKNUM(B2633)-WEEKNUM(EOMONTH(B2633,-1)+1)+1</f>
        <v>1</v>
      </c>
      <c r="AV2633" s="209" t="str">
        <f>MONTH(R2633)&amp;"/"&amp;YEAR(R2633)</f>
        <v>5/2026</v>
      </c>
      <c r="AW2633" s="209">
        <f>WEEKNUM(R2633)-WEEKNUM(EOMONTH(R2633,-1)+1)+1</f>
        <v>3</v>
      </c>
      <c r="AX2633" s="209">
        <f>IF(BB2633="S",IF(Q2633="1. Aceitou o programa",R2633-B2633,0),0)</f>
        <v>72</v>
      </c>
      <c r="AY2633" s="209">
        <f>IF(BB2633="S",IF(AND(S2633&lt;&gt;"",R2633&lt;&gt;""),S2633-R2633,0),0)</f>
        <v>0</v>
      </c>
      <c r="AZ2633" s="209">
        <f>IF(BB2633="S",IF(Q2633="1. Aceitou o programa",IF(OR(X2633="Não se Aplica",X2633=""),IF(OR(W2633="Não se Aplica",W2633=""),0,W2633-V2633),AVERAGE(X2633-W2633,W2633-V2633)),0),0)</f>
        <v>36</v>
      </c>
      <c r="BA2633" s="209">
        <f>IF(BB2633="S",IF(AND(Q2633="1. Aceitou o programa",AH2633="Realizada"),IFERROR(IF(AG2633="",0,AG2633-R2633),0),0),0)</f>
        <v>0</v>
      </c>
      <c r="BB2633" s="209" t="str">
        <f>_xlfn.XLOOKUP(U2633,'Lista Suspensa'!$AA$20:$AA$23,'Lista Suspensa'!$AB$20:$AB$23,"N/A")</f>
        <v>S</v>
      </c>
    </row>
    <row r="2634" spans="1:54" ht="12" customHeight="1">
      <c r="A2634" s="151" t="s">
        <v>54</v>
      </c>
      <c r="B2634" s="152">
        <v>46083</v>
      </c>
      <c r="C2634" s="153" t="s">
        <v>55</v>
      </c>
      <c r="D2634" s="153" t="s">
        <v>56</v>
      </c>
      <c r="E2634" s="244">
        <v>813047633</v>
      </c>
      <c r="F2634" s="144" t="s">
        <v>5329</v>
      </c>
      <c r="G2634" s="230"/>
      <c r="H2634" s="154">
        <v>25926</v>
      </c>
      <c r="I2634" s="153">
        <v>55</v>
      </c>
      <c r="J2634" s="148" t="s">
        <v>70</v>
      </c>
      <c r="K2634" s="153" t="s">
        <v>59</v>
      </c>
      <c r="L2634" s="153"/>
      <c r="M2634" s="153"/>
      <c r="N2634" s="153">
        <v>200</v>
      </c>
      <c r="O2634" s="155" t="s">
        <v>5330</v>
      </c>
      <c r="P2634" s="156" t="s">
        <v>71</v>
      </c>
      <c r="Q2634" s="157" t="s">
        <v>110</v>
      </c>
      <c r="R2634" s="158">
        <v>46155</v>
      </c>
      <c r="S2634" s="159"/>
      <c r="T2634" s="159" t="s">
        <v>62</v>
      </c>
      <c r="U2634" s="159" t="s">
        <v>111</v>
      </c>
      <c r="V2634" s="154">
        <v>46126</v>
      </c>
      <c r="W2634" s="154">
        <v>46150</v>
      </c>
      <c r="X2634" s="154"/>
      <c r="Y2634" s="160" t="s">
        <v>64</v>
      </c>
      <c r="Z2634" s="160" t="s">
        <v>65</v>
      </c>
      <c r="AA2634" s="153"/>
      <c r="AB2634" s="153"/>
      <c r="AC2634" s="182" t="e">
        <f t="shared" si="84"/>
        <v>#DIV/0!</v>
      </c>
      <c r="AD2634" s="153" t="e">
        <f t="shared" si="85"/>
        <v>#DIV/0!</v>
      </c>
      <c r="AE2634" s="233" t="s">
        <v>66</v>
      </c>
      <c r="AF2634" s="153"/>
      <c r="AG2634" s="159"/>
      <c r="AH2634" s="153"/>
      <c r="AI2634" s="161"/>
      <c r="AJ2634" s="153"/>
      <c r="AK2634" s="153"/>
      <c r="AL2634" s="207"/>
      <c r="AM2634" s="207"/>
      <c r="AN2634" s="207"/>
      <c r="AO2634" s="207" t="str">
        <f ca="1">IF(R2634="","",IF(R2634&gt;TODAY(),"0 meses",DATEDIF(R2634,TODAY(),"m") &amp; " meses"))</f>
        <v>0 meses</v>
      </c>
      <c r="AP2634" s="147" t="s">
        <v>4751</v>
      </c>
      <c r="AQ2634" s="147" t="s">
        <v>67</v>
      </c>
      <c r="AR2634" s="147"/>
      <c r="AS2634" s="209" t="s">
        <v>68</v>
      </c>
      <c r="AT2634" s="223" t="str">
        <f>MONTH(B2634)&amp;"/"&amp;YEAR(B2634)</f>
        <v>3/2026</v>
      </c>
      <c r="AU2634" s="223">
        <f>WEEKNUM(B2634)-WEEKNUM(EOMONTH(B2634,-1)+1)+1</f>
        <v>1</v>
      </c>
      <c r="AV2634" s="209" t="str">
        <f>MONTH(R2634)&amp;"/"&amp;YEAR(R2634)</f>
        <v>5/2026</v>
      </c>
      <c r="AW2634" s="209">
        <f>WEEKNUM(R2634)-WEEKNUM(EOMONTH(R2634,-1)+1)+1</f>
        <v>3</v>
      </c>
      <c r="AX2634" s="209">
        <f>IF(BB2634="S",IF(Q2634="1. Aceitou o programa",R2634-B2634,0),0)</f>
        <v>72</v>
      </c>
      <c r="AY2634" s="209">
        <f>IF(BB2634="S",IF(AND(S2634&lt;&gt;"",R2634&lt;&gt;""),S2634-R2634,0),0)</f>
        <v>0</v>
      </c>
      <c r="AZ2634" s="209">
        <f>IF(BB2634="S",IF(Q2634="1. Aceitou o programa",IF(OR(X2634="Não se Aplica",X2634=""),IF(OR(W2634="Não se Aplica",W2634=""),0,W2634-V2634),AVERAGE(X2634-W2634,W2634-V2634)),0),0)</f>
        <v>24</v>
      </c>
      <c r="BA2634" s="209">
        <f>IF(BB2634="S",IF(AND(Q2634="1. Aceitou o programa",AH2634="Realizada"),IFERROR(IF(AG2634="",0,AG2634-R2634),0),0),0)</f>
        <v>0</v>
      </c>
      <c r="BB2634" s="209" t="str">
        <f>_xlfn.XLOOKUP(U2634,'Lista Suspensa'!$AA$20:$AA$23,'Lista Suspensa'!$AB$20:$AB$23,"N/A")</f>
        <v>S</v>
      </c>
    </row>
    <row r="2635" spans="1:54" ht="12" customHeight="1">
      <c r="A2635" s="151" t="s">
        <v>54</v>
      </c>
      <c r="B2635" s="152">
        <v>46083</v>
      </c>
      <c r="C2635" s="153" t="s">
        <v>55</v>
      </c>
      <c r="D2635" s="153" t="s">
        <v>56</v>
      </c>
      <c r="E2635" s="244">
        <v>92689020</v>
      </c>
      <c r="F2635" s="144" t="s">
        <v>5331</v>
      </c>
      <c r="G2635" s="230"/>
      <c r="H2635" s="154">
        <v>25995</v>
      </c>
      <c r="I2635" s="153">
        <v>55</v>
      </c>
      <c r="J2635" s="148" t="s">
        <v>58</v>
      </c>
      <c r="K2635" s="153" t="s">
        <v>59</v>
      </c>
      <c r="L2635" s="153"/>
      <c r="M2635" s="153"/>
      <c r="N2635" s="153">
        <v>60</v>
      </c>
      <c r="O2635" s="155">
        <v>11997718853</v>
      </c>
      <c r="P2635" s="156" t="s">
        <v>60</v>
      </c>
      <c r="Q2635" s="157" t="s">
        <v>110</v>
      </c>
      <c r="R2635" s="158">
        <v>46155</v>
      </c>
      <c r="S2635" s="159"/>
      <c r="T2635" s="159" t="s">
        <v>62</v>
      </c>
      <c r="U2635" s="159" t="s">
        <v>111</v>
      </c>
      <c r="V2635" s="154">
        <v>46125</v>
      </c>
      <c r="W2635" s="154">
        <v>46150</v>
      </c>
      <c r="X2635" s="154"/>
      <c r="Y2635" s="160" t="s">
        <v>75</v>
      </c>
      <c r="Z2635" s="160" t="s">
        <v>65</v>
      </c>
      <c r="AA2635" s="153"/>
      <c r="AB2635" s="153"/>
      <c r="AC2635" s="182" t="e">
        <f t="shared" si="84"/>
        <v>#DIV/0!</v>
      </c>
      <c r="AD2635" s="153" t="e">
        <f t="shared" si="85"/>
        <v>#DIV/0!</v>
      </c>
      <c r="AE2635" s="233" t="s">
        <v>66</v>
      </c>
      <c r="AF2635" s="153"/>
      <c r="AG2635" s="159"/>
      <c r="AH2635" s="153"/>
      <c r="AI2635" s="161"/>
      <c r="AJ2635" s="153"/>
      <c r="AK2635" s="153"/>
      <c r="AL2635" s="207"/>
      <c r="AM2635" s="207"/>
      <c r="AN2635" s="207"/>
      <c r="AO2635" s="207" t="str">
        <f ca="1">IF(R2635="","",IF(R2635&gt;TODAY(),"0 meses",DATEDIF(R2635,TODAY(),"m") &amp; " meses"))</f>
        <v>0 meses</v>
      </c>
      <c r="AP2635" s="147" t="s">
        <v>4751</v>
      </c>
      <c r="AQ2635" s="147" t="s">
        <v>67</v>
      </c>
      <c r="AR2635" s="147"/>
      <c r="AS2635" s="209" t="s">
        <v>68</v>
      </c>
      <c r="AT2635" s="223" t="str">
        <f>MONTH(B2635)&amp;"/"&amp;YEAR(B2635)</f>
        <v>3/2026</v>
      </c>
      <c r="AU2635" s="223">
        <f>WEEKNUM(B2635)-WEEKNUM(EOMONTH(B2635,-1)+1)+1</f>
        <v>1</v>
      </c>
      <c r="AV2635" s="209" t="str">
        <f>MONTH(R2635)&amp;"/"&amp;YEAR(R2635)</f>
        <v>5/2026</v>
      </c>
      <c r="AW2635" s="209">
        <f>WEEKNUM(R2635)-WEEKNUM(EOMONTH(R2635,-1)+1)+1</f>
        <v>3</v>
      </c>
      <c r="AX2635" s="209">
        <f>IF(BB2635="S",IF(Q2635="1. Aceitou o programa",R2635-B2635,0),0)</f>
        <v>72</v>
      </c>
      <c r="AY2635" s="209">
        <f>IF(BB2635="S",IF(AND(S2635&lt;&gt;"",R2635&lt;&gt;""),S2635-R2635,0),0)</f>
        <v>0</v>
      </c>
      <c r="AZ2635" s="209">
        <f>IF(BB2635="S",IF(Q2635="1. Aceitou o programa",IF(OR(X2635="Não se Aplica",X2635=""),IF(OR(W2635="Não se Aplica",W2635=""),0,W2635-V2635),AVERAGE(X2635-W2635,W2635-V2635)),0),0)</f>
        <v>25</v>
      </c>
      <c r="BA2635" s="209">
        <f>IF(BB2635="S",IF(AND(Q2635="1. Aceitou o programa",AH2635="Realizada"),IFERROR(IF(AG2635="",0,AG2635-R2635),0),0),0)</f>
        <v>0</v>
      </c>
      <c r="BB2635" s="209" t="str">
        <f>_xlfn.XLOOKUP(U2635,'Lista Suspensa'!$AA$20:$AA$23,'Lista Suspensa'!$AB$20:$AB$23,"N/A")</f>
        <v>S</v>
      </c>
    </row>
    <row r="2636" spans="1:54" ht="12" customHeight="1">
      <c r="A2636" s="151" t="s">
        <v>54</v>
      </c>
      <c r="B2636" s="152">
        <v>46083</v>
      </c>
      <c r="C2636" s="153" t="s">
        <v>55</v>
      </c>
      <c r="D2636" s="153" t="s">
        <v>56</v>
      </c>
      <c r="E2636" s="244">
        <v>86202816</v>
      </c>
      <c r="F2636" s="144" t="s">
        <v>5332</v>
      </c>
      <c r="G2636" s="230"/>
      <c r="H2636" s="154">
        <v>26055</v>
      </c>
      <c r="I2636" s="153">
        <v>55</v>
      </c>
      <c r="J2636" s="148" t="s">
        <v>70</v>
      </c>
      <c r="K2636" s="153" t="s">
        <v>59</v>
      </c>
      <c r="L2636" s="153"/>
      <c r="M2636" s="153"/>
      <c r="N2636" s="153">
        <v>60</v>
      </c>
      <c r="O2636" s="155" t="s">
        <v>5333</v>
      </c>
      <c r="P2636" s="156" t="s">
        <v>71</v>
      </c>
      <c r="Q2636" s="157" t="s">
        <v>110</v>
      </c>
      <c r="R2636" s="158">
        <v>46155</v>
      </c>
      <c r="S2636" s="159"/>
      <c r="T2636" s="159" t="s">
        <v>62</v>
      </c>
      <c r="U2636" s="159" t="s">
        <v>111</v>
      </c>
      <c r="V2636" s="154">
        <v>46114</v>
      </c>
      <c r="W2636" s="154">
        <v>46150</v>
      </c>
      <c r="X2636" s="154"/>
      <c r="Y2636" s="160" t="s">
        <v>64</v>
      </c>
      <c r="Z2636" s="160" t="s">
        <v>65</v>
      </c>
      <c r="AA2636" s="153"/>
      <c r="AB2636" s="153"/>
      <c r="AC2636" s="182" t="e">
        <f t="shared" si="84"/>
        <v>#DIV/0!</v>
      </c>
      <c r="AD2636" s="153" t="e">
        <f t="shared" si="85"/>
        <v>#DIV/0!</v>
      </c>
      <c r="AE2636" s="233" t="s">
        <v>66</v>
      </c>
      <c r="AF2636" s="153"/>
      <c r="AG2636" s="159"/>
      <c r="AH2636" s="153"/>
      <c r="AI2636" s="161"/>
      <c r="AJ2636" s="153"/>
      <c r="AK2636" s="153"/>
      <c r="AL2636" s="207"/>
      <c r="AM2636" s="207"/>
      <c r="AN2636" s="207"/>
      <c r="AO2636" s="207" t="str">
        <f ca="1">IF(R2636="","",IF(R2636&gt;TODAY(),"0 meses",DATEDIF(R2636,TODAY(),"m") &amp; " meses"))</f>
        <v>0 meses</v>
      </c>
      <c r="AP2636" s="147" t="s">
        <v>4751</v>
      </c>
      <c r="AQ2636" s="147" t="s">
        <v>67</v>
      </c>
      <c r="AR2636" s="147"/>
      <c r="AS2636" s="209" t="s">
        <v>68</v>
      </c>
      <c r="AT2636" s="223" t="str">
        <f>MONTH(B2636)&amp;"/"&amp;YEAR(B2636)</f>
        <v>3/2026</v>
      </c>
      <c r="AU2636" s="223">
        <f>WEEKNUM(B2636)-WEEKNUM(EOMONTH(B2636,-1)+1)+1</f>
        <v>1</v>
      </c>
      <c r="AV2636" s="209" t="str">
        <f>MONTH(R2636)&amp;"/"&amp;YEAR(R2636)</f>
        <v>5/2026</v>
      </c>
      <c r="AW2636" s="209">
        <f>WEEKNUM(R2636)-WEEKNUM(EOMONTH(R2636,-1)+1)+1</f>
        <v>3</v>
      </c>
      <c r="AX2636" s="209">
        <f>IF(BB2636="S",IF(Q2636="1. Aceitou o programa",R2636-B2636,0),0)</f>
        <v>72</v>
      </c>
      <c r="AY2636" s="209">
        <f>IF(BB2636="S",IF(AND(S2636&lt;&gt;"",R2636&lt;&gt;""),S2636-R2636,0),0)</f>
        <v>0</v>
      </c>
      <c r="AZ2636" s="209">
        <f>IF(BB2636="S",IF(Q2636="1. Aceitou o programa",IF(OR(X2636="Não se Aplica",X2636=""),IF(OR(W2636="Não se Aplica",W2636=""),0,W2636-V2636),AVERAGE(X2636-W2636,W2636-V2636)),0),0)</f>
        <v>36</v>
      </c>
      <c r="BA2636" s="209">
        <f>IF(BB2636="S",IF(AND(Q2636="1. Aceitou o programa",AH2636="Realizada"),IFERROR(IF(AG2636="",0,AG2636-R2636),0),0),0)</f>
        <v>0</v>
      </c>
      <c r="BB2636" s="209" t="str">
        <f>_xlfn.XLOOKUP(U2636,'Lista Suspensa'!$AA$20:$AA$23,'Lista Suspensa'!$AB$20:$AB$23,"N/A")</f>
        <v>S</v>
      </c>
    </row>
    <row r="2637" spans="1:54" ht="12" customHeight="1">
      <c r="A2637" s="151" t="s">
        <v>54</v>
      </c>
      <c r="B2637" s="152">
        <v>46083</v>
      </c>
      <c r="C2637" s="153" t="s">
        <v>55</v>
      </c>
      <c r="D2637" s="153" t="s">
        <v>56</v>
      </c>
      <c r="E2637" s="244">
        <v>89109825</v>
      </c>
      <c r="F2637" s="144" t="s">
        <v>5334</v>
      </c>
      <c r="G2637" s="230"/>
      <c r="H2637" s="154">
        <v>26394</v>
      </c>
      <c r="I2637" s="153">
        <v>54</v>
      </c>
      <c r="J2637" s="148" t="s">
        <v>70</v>
      </c>
      <c r="K2637" s="153" t="s">
        <v>59</v>
      </c>
      <c r="L2637" s="153"/>
      <c r="M2637" s="153"/>
      <c r="N2637" s="153">
        <v>60</v>
      </c>
      <c r="O2637" s="155" t="s">
        <v>5335</v>
      </c>
      <c r="P2637" s="156" t="s">
        <v>60</v>
      </c>
      <c r="Q2637" s="157" t="s">
        <v>110</v>
      </c>
      <c r="R2637" s="158">
        <v>46155</v>
      </c>
      <c r="S2637" s="159"/>
      <c r="T2637" s="159" t="s">
        <v>62</v>
      </c>
      <c r="U2637" s="159" t="s">
        <v>111</v>
      </c>
      <c r="V2637" s="154">
        <v>46118</v>
      </c>
      <c r="W2637" s="154">
        <v>46150</v>
      </c>
      <c r="X2637" s="154"/>
      <c r="Y2637" s="160" t="s">
        <v>5336</v>
      </c>
      <c r="Z2637" s="160" t="s">
        <v>65</v>
      </c>
      <c r="AA2637" s="153"/>
      <c r="AB2637" s="153"/>
      <c r="AC2637" s="182" t="e">
        <f t="shared" si="84"/>
        <v>#DIV/0!</v>
      </c>
      <c r="AD2637" s="153" t="e">
        <f t="shared" si="85"/>
        <v>#DIV/0!</v>
      </c>
      <c r="AE2637" s="233" t="s">
        <v>66</v>
      </c>
      <c r="AF2637" s="153"/>
      <c r="AG2637" s="159"/>
      <c r="AH2637" s="153"/>
      <c r="AI2637" s="161"/>
      <c r="AJ2637" s="153"/>
      <c r="AK2637" s="153"/>
      <c r="AL2637" s="207"/>
      <c r="AM2637" s="207"/>
      <c r="AN2637" s="207"/>
      <c r="AO2637" s="207" t="str">
        <f ca="1">IF(R2637="","",IF(R2637&gt;TODAY(),"0 meses",DATEDIF(R2637,TODAY(),"m") &amp; " meses"))</f>
        <v>0 meses</v>
      </c>
      <c r="AP2637" s="147" t="s">
        <v>4751</v>
      </c>
      <c r="AQ2637" s="147" t="s">
        <v>67</v>
      </c>
      <c r="AR2637" s="147"/>
      <c r="AS2637" s="209" t="s">
        <v>68</v>
      </c>
      <c r="AT2637" s="223" t="str">
        <f>MONTH(B2637)&amp;"/"&amp;YEAR(B2637)</f>
        <v>3/2026</v>
      </c>
      <c r="AU2637" s="223">
        <f>WEEKNUM(B2637)-WEEKNUM(EOMONTH(B2637,-1)+1)+1</f>
        <v>1</v>
      </c>
      <c r="AV2637" s="209" t="str">
        <f>MONTH(R2637)&amp;"/"&amp;YEAR(R2637)</f>
        <v>5/2026</v>
      </c>
      <c r="AW2637" s="209">
        <f>WEEKNUM(R2637)-WEEKNUM(EOMONTH(R2637,-1)+1)+1</f>
        <v>3</v>
      </c>
      <c r="AX2637" s="209">
        <f>IF(BB2637="S",IF(Q2637="1. Aceitou o programa",R2637-B2637,0),0)</f>
        <v>72</v>
      </c>
      <c r="AY2637" s="209">
        <f>IF(BB2637="S",IF(AND(S2637&lt;&gt;"",R2637&lt;&gt;""),S2637-R2637,0),0)</f>
        <v>0</v>
      </c>
      <c r="AZ2637" s="209">
        <f>IF(BB2637="S",IF(Q2637="1. Aceitou o programa",IF(OR(X2637="Não se Aplica",X2637=""),IF(OR(W2637="Não se Aplica",W2637=""),0,W2637-V2637),AVERAGE(X2637-W2637,W2637-V2637)),0),0)</f>
        <v>32</v>
      </c>
      <c r="BA2637" s="209">
        <f>IF(BB2637="S",IF(AND(Q2637="1. Aceitou o programa",AH2637="Realizada"),IFERROR(IF(AG2637="",0,AG2637-R2637),0),0),0)</f>
        <v>0</v>
      </c>
      <c r="BB2637" s="209" t="str">
        <f>_xlfn.XLOOKUP(U2637,'Lista Suspensa'!$AA$20:$AA$23,'Lista Suspensa'!$AB$20:$AB$23,"N/A")</f>
        <v>S</v>
      </c>
    </row>
    <row r="2638" spans="1:54" ht="12" customHeight="1">
      <c r="A2638" s="151" t="s">
        <v>54</v>
      </c>
      <c r="B2638" s="152">
        <v>46083</v>
      </c>
      <c r="C2638" s="153" t="s">
        <v>55</v>
      </c>
      <c r="D2638" s="153" t="s">
        <v>56</v>
      </c>
      <c r="E2638" s="244">
        <v>85652005</v>
      </c>
      <c r="F2638" s="144" t="s">
        <v>5337</v>
      </c>
      <c r="G2638" s="230"/>
      <c r="H2638" s="154">
        <v>26699</v>
      </c>
      <c r="I2638" s="153">
        <v>53</v>
      </c>
      <c r="J2638" s="148" t="s">
        <v>70</v>
      </c>
      <c r="K2638" s="153" t="s">
        <v>59</v>
      </c>
      <c r="L2638" s="153"/>
      <c r="M2638" s="153"/>
      <c r="N2638" s="153">
        <v>60</v>
      </c>
      <c r="O2638" s="155" t="s">
        <v>5338</v>
      </c>
      <c r="P2638" s="156" t="s">
        <v>60</v>
      </c>
      <c r="Q2638" s="157" t="s">
        <v>110</v>
      </c>
      <c r="R2638" s="158">
        <v>46155</v>
      </c>
      <c r="S2638" s="159"/>
      <c r="T2638" s="159" t="s">
        <v>62</v>
      </c>
      <c r="U2638" s="159" t="s">
        <v>111</v>
      </c>
      <c r="V2638" s="154">
        <v>46114</v>
      </c>
      <c r="W2638" s="154">
        <v>46150</v>
      </c>
      <c r="X2638" s="154"/>
      <c r="Y2638" s="160" t="s">
        <v>64</v>
      </c>
      <c r="Z2638" s="160" t="s">
        <v>65</v>
      </c>
      <c r="AA2638" s="153"/>
      <c r="AB2638" s="153"/>
      <c r="AC2638" s="182" t="e">
        <f t="shared" si="84"/>
        <v>#DIV/0!</v>
      </c>
      <c r="AD2638" s="153" t="e">
        <f t="shared" si="85"/>
        <v>#DIV/0!</v>
      </c>
      <c r="AE2638" s="233" t="s">
        <v>66</v>
      </c>
      <c r="AF2638" s="153"/>
      <c r="AG2638" s="159"/>
      <c r="AH2638" s="153"/>
      <c r="AI2638" s="161"/>
      <c r="AJ2638" s="153"/>
      <c r="AK2638" s="153"/>
      <c r="AL2638" s="207"/>
      <c r="AM2638" s="207"/>
      <c r="AN2638" s="207"/>
      <c r="AO2638" s="207" t="str">
        <f ca="1">IF(R2638="","",IF(R2638&gt;TODAY(),"0 meses",DATEDIF(R2638,TODAY(),"m") &amp; " meses"))</f>
        <v>0 meses</v>
      </c>
      <c r="AP2638" s="147" t="s">
        <v>4751</v>
      </c>
      <c r="AQ2638" s="147" t="s">
        <v>67</v>
      </c>
      <c r="AR2638" s="147"/>
      <c r="AS2638" s="209" t="s">
        <v>68</v>
      </c>
      <c r="AT2638" s="223" t="str">
        <f>MONTH(B2638)&amp;"/"&amp;YEAR(B2638)</f>
        <v>3/2026</v>
      </c>
      <c r="AU2638" s="223">
        <f>WEEKNUM(B2638)-WEEKNUM(EOMONTH(B2638,-1)+1)+1</f>
        <v>1</v>
      </c>
      <c r="AV2638" s="209" t="str">
        <f>MONTH(R2638)&amp;"/"&amp;YEAR(R2638)</f>
        <v>5/2026</v>
      </c>
      <c r="AW2638" s="209">
        <f>WEEKNUM(R2638)-WEEKNUM(EOMONTH(R2638,-1)+1)+1</f>
        <v>3</v>
      </c>
      <c r="AX2638" s="209">
        <f>IF(BB2638="S",IF(Q2638="1. Aceitou o programa",R2638-B2638,0),0)</f>
        <v>72</v>
      </c>
      <c r="AY2638" s="209">
        <f>IF(BB2638="S",IF(AND(S2638&lt;&gt;"",R2638&lt;&gt;""),S2638-R2638,0),0)</f>
        <v>0</v>
      </c>
      <c r="AZ2638" s="209">
        <f>IF(BB2638="S",IF(Q2638="1. Aceitou o programa",IF(OR(X2638="Não se Aplica",X2638=""),IF(OR(W2638="Não se Aplica",W2638=""),0,W2638-V2638),AVERAGE(X2638-W2638,W2638-V2638)),0),0)</f>
        <v>36</v>
      </c>
      <c r="BA2638" s="209">
        <f>IF(BB2638="S",IF(AND(Q2638="1. Aceitou o programa",AH2638="Realizada"),IFERROR(IF(AG2638="",0,AG2638-R2638),0),0),0)</f>
        <v>0</v>
      </c>
      <c r="BB2638" s="209" t="str">
        <f>_xlfn.XLOOKUP(U2638,'Lista Suspensa'!$AA$20:$AA$23,'Lista Suspensa'!$AB$20:$AB$23,"N/A")</f>
        <v>S</v>
      </c>
    </row>
    <row r="2639" spans="1:54" ht="12" customHeight="1">
      <c r="A2639" s="151" t="s">
        <v>54</v>
      </c>
      <c r="B2639" s="152">
        <v>46083</v>
      </c>
      <c r="C2639" s="153" t="s">
        <v>55</v>
      </c>
      <c r="D2639" s="153" t="s">
        <v>56</v>
      </c>
      <c r="E2639" s="244">
        <v>85111700</v>
      </c>
      <c r="F2639" s="144" t="s">
        <v>5339</v>
      </c>
      <c r="G2639" s="230"/>
      <c r="H2639" s="154">
        <v>26764</v>
      </c>
      <c r="I2639" s="153">
        <v>53</v>
      </c>
      <c r="J2639" s="148" t="s">
        <v>70</v>
      </c>
      <c r="K2639" s="153" t="s">
        <v>59</v>
      </c>
      <c r="L2639" s="153"/>
      <c r="M2639" s="153"/>
      <c r="N2639" s="153">
        <v>60</v>
      </c>
      <c r="O2639" s="155" t="s">
        <v>5340</v>
      </c>
      <c r="P2639" s="156" t="s">
        <v>2026</v>
      </c>
      <c r="Q2639" s="157" t="s">
        <v>110</v>
      </c>
      <c r="R2639" s="158">
        <v>46155</v>
      </c>
      <c r="S2639" s="159"/>
      <c r="T2639" s="159" t="s">
        <v>62</v>
      </c>
      <c r="U2639" s="159" t="s">
        <v>111</v>
      </c>
      <c r="V2639" s="154">
        <v>46112</v>
      </c>
      <c r="W2639" s="154">
        <v>46150</v>
      </c>
      <c r="X2639" s="154"/>
      <c r="Y2639" s="160">
        <v>46111</v>
      </c>
      <c r="Z2639" s="160" t="s">
        <v>65</v>
      </c>
      <c r="AA2639" s="153"/>
      <c r="AB2639" s="153"/>
      <c r="AC2639" s="182" t="e">
        <f t="shared" si="84"/>
        <v>#DIV/0!</v>
      </c>
      <c r="AD2639" s="153" t="e">
        <f t="shared" si="85"/>
        <v>#DIV/0!</v>
      </c>
      <c r="AE2639" s="233" t="s">
        <v>66</v>
      </c>
      <c r="AF2639" s="153"/>
      <c r="AG2639" s="159"/>
      <c r="AH2639" s="153"/>
      <c r="AI2639" s="161"/>
      <c r="AJ2639" s="153"/>
      <c r="AK2639" s="153"/>
      <c r="AL2639" s="207"/>
      <c r="AM2639" s="207"/>
      <c r="AN2639" s="207"/>
      <c r="AO2639" s="207" t="str">
        <f ca="1">IF(R2639="","",IF(R2639&gt;TODAY(),"0 meses",DATEDIF(R2639,TODAY(),"m") &amp; " meses"))</f>
        <v>0 meses</v>
      </c>
      <c r="AP2639" s="147" t="s">
        <v>4751</v>
      </c>
      <c r="AQ2639" s="147" t="s">
        <v>67</v>
      </c>
      <c r="AR2639" s="147"/>
      <c r="AS2639" s="209" t="s">
        <v>68</v>
      </c>
      <c r="AT2639" s="223" t="str">
        <f>MONTH(B2639)&amp;"/"&amp;YEAR(B2639)</f>
        <v>3/2026</v>
      </c>
      <c r="AU2639" s="223">
        <f>WEEKNUM(B2639)-WEEKNUM(EOMONTH(B2639,-1)+1)+1</f>
        <v>1</v>
      </c>
      <c r="AV2639" s="209" t="str">
        <f>MONTH(R2639)&amp;"/"&amp;YEAR(R2639)</f>
        <v>5/2026</v>
      </c>
      <c r="AW2639" s="209">
        <f>WEEKNUM(R2639)-WEEKNUM(EOMONTH(R2639,-1)+1)+1</f>
        <v>3</v>
      </c>
      <c r="AX2639" s="209">
        <f>IF(BB2639="S",IF(Q2639="1. Aceitou o programa",R2639-B2639,0),0)</f>
        <v>72</v>
      </c>
      <c r="AY2639" s="209">
        <f>IF(BB2639="S",IF(AND(S2639&lt;&gt;"",R2639&lt;&gt;""),S2639-R2639,0),0)</f>
        <v>0</v>
      </c>
      <c r="AZ2639" s="209">
        <f>IF(BB2639="S",IF(Q2639="1. Aceitou o programa",IF(OR(X2639="Não se Aplica",X2639=""),IF(OR(W2639="Não se Aplica",W2639=""),0,W2639-V2639),AVERAGE(X2639-W2639,W2639-V2639)),0),0)</f>
        <v>38</v>
      </c>
      <c r="BA2639" s="209">
        <f>IF(BB2639="S",IF(AND(Q2639="1. Aceitou o programa",AH2639="Realizada"),IFERROR(IF(AG2639="",0,AG2639-R2639),0),0),0)</f>
        <v>0</v>
      </c>
      <c r="BB2639" s="209" t="str">
        <f>_xlfn.XLOOKUP(U2639,'Lista Suspensa'!$AA$20:$AA$23,'Lista Suspensa'!$AB$20:$AB$23,"N/A")</f>
        <v>S</v>
      </c>
    </row>
    <row r="2640" spans="1:54" ht="12" customHeight="1">
      <c r="A2640" s="151" t="s">
        <v>54</v>
      </c>
      <c r="B2640" s="152">
        <v>46083</v>
      </c>
      <c r="C2640" s="153" t="s">
        <v>55</v>
      </c>
      <c r="D2640" s="153" t="s">
        <v>56</v>
      </c>
      <c r="E2640" s="244">
        <v>89643072</v>
      </c>
      <c r="F2640" s="144" t="s">
        <v>5341</v>
      </c>
      <c r="G2640" s="230"/>
      <c r="H2640" s="154">
        <v>26837</v>
      </c>
      <c r="I2640" s="153">
        <v>52</v>
      </c>
      <c r="J2640" s="148" t="s">
        <v>70</v>
      </c>
      <c r="K2640" s="153" t="s">
        <v>59</v>
      </c>
      <c r="L2640" s="153"/>
      <c r="M2640" s="153"/>
      <c r="N2640" s="153">
        <v>60</v>
      </c>
      <c r="O2640" s="155" t="s">
        <v>5342</v>
      </c>
      <c r="P2640" s="156" t="s">
        <v>60</v>
      </c>
      <c r="Q2640" s="157" t="s">
        <v>110</v>
      </c>
      <c r="R2640" s="158">
        <v>46155</v>
      </c>
      <c r="S2640" s="159"/>
      <c r="T2640" s="159" t="s">
        <v>62</v>
      </c>
      <c r="U2640" s="159" t="s">
        <v>111</v>
      </c>
      <c r="V2640" s="154">
        <v>46118</v>
      </c>
      <c r="W2640" s="154">
        <v>46150</v>
      </c>
      <c r="X2640" s="154"/>
      <c r="Y2640" s="160" t="s">
        <v>64</v>
      </c>
      <c r="Z2640" s="160" t="s">
        <v>65</v>
      </c>
      <c r="AA2640" s="153"/>
      <c r="AB2640" s="153"/>
      <c r="AC2640" s="182" t="e">
        <f t="shared" si="84"/>
        <v>#DIV/0!</v>
      </c>
      <c r="AD2640" s="153" t="e">
        <f t="shared" si="85"/>
        <v>#DIV/0!</v>
      </c>
      <c r="AE2640" s="233" t="s">
        <v>66</v>
      </c>
      <c r="AF2640" s="153"/>
      <c r="AG2640" s="159"/>
      <c r="AH2640" s="153"/>
      <c r="AI2640" s="161"/>
      <c r="AJ2640" s="153"/>
      <c r="AK2640" s="153"/>
      <c r="AL2640" s="207"/>
      <c r="AM2640" s="207"/>
      <c r="AN2640" s="207"/>
      <c r="AO2640" s="207" t="str">
        <f ca="1">IF(R2640="","",IF(R2640&gt;TODAY(),"0 meses",DATEDIF(R2640,TODAY(),"m") &amp; " meses"))</f>
        <v>0 meses</v>
      </c>
      <c r="AP2640" s="147" t="s">
        <v>4751</v>
      </c>
      <c r="AQ2640" s="147" t="s">
        <v>67</v>
      </c>
      <c r="AR2640" s="147"/>
      <c r="AS2640" s="209" t="s">
        <v>68</v>
      </c>
      <c r="AT2640" s="223" t="str">
        <f>MONTH(B2640)&amp;"/"&amp;YEAR(B2640)</f>
        <v>3/2026</v>
      </c>
      <c r="AU2640" s="223">
        <f>WEEKNUM(B2640)-WEEKNUM(EOMONTH(B2640,-1)+1)+1</f>
        <v>1</v>
      </c>
      <c r="AV2640" s="209" t="str">
        <f>MONTH(R2640)&amp;"/"&amp;YEAR(R2640)</f>
        <v>5/2026</v>
      </c>
      <c r="AW2640" s="209">
        <f>WEEKNUM(R2640)-WEEKNUM(EOMONTH(R2640,-1)+1)+1</f>
        <v>3</v>
      </c>
      <c r="AX2640" s="209">
        <f>IF(BB2640="S",IF(Q2640="1. Aceitou o programa",R2640-B2640,0),0)</f>
        <v>72</v>
      </c>
      <c r="AY2640" s="209">
        <f>IF(BB2640="S",IF(AND(S2640&lt;&gt;"",R2640&lt;&gt;""),S2640-R2640,0),0)</f>
        <v>0</v>
      </c>
      <c r="AZ2640" s="209">
        <f>IF(BB2640="S",IF(Q2640="1. Aceitou o programa",IF(OR(X2640="Não se Aplica",X2640=""),IF(OR(W2640="Não se Aplica",W2640=""),0,W2640-V2640),AVERAGE(X2640-W2640,W2640-V2640)),0),0)</f>
        <v>32</v>
      </c>
      <c r="BA2640" s="209">
        <f>IF(BB2640="S",IF(AND(Q2640="1. Aceitou o programa",AH2640="Realizada"),IFERROR(IF(AG2640="",0,AG2640-R2640),0),0),0)</f>
        <v>0</v>
      </c>
      <c r="BB2640" s="209" t="str">
        <f>_xlfn.XLOOKUP(U2640,'Lista Suspensa'!$AA$20:$AA$23,'Lista Suspensa'!$AB$20:$AB$23,"N/A")</f>
        <v>S</v>
      </c>
    </row>
    <row r="2641" spans="1:54" ht="12" customHeight="1">
      <c r="A2641" s="151" t="s">
        <v>54</v>
      </c>
      <c r="B2641" s="152">
        <v>46083</v>
      </c>
      <c r="C2641" s="153" t="s">
        <v>55</v>
      </c>
      <c r="D2641" s="153" t="s">
        <v>56</v>
      </c>
      <c r="E2641" s="244">
        <v>83020834</v>
      </c>
      <c r="F2641" s="144" t="s">
        <v>5343</v>
      </c>
      <c r="G2641" s="230"/>
      <c r="H2641" s="154">
        <v>26852</v>
      </c>
      <c r="I2641" s="153">
        <v>52</v>
      </c>
      <c r="J2641" s="148" t="s">
        <v>70</v>
      </c>
      <c r="K2641" s="153" t="s">
        <v>59</v>
      </c>
      <c r="L2641" s="153"/>
      <c r="M2641" s="153"/>
      <c r="N2641" s="153">
        <v>60</v>
      </c>
      <c r="O2641" s="155" t="s">
        <v>5344</v>
      </c>
      <c r="P2641" s="156" t="s">
        <v>60</v>
      </c>
      <c r="Q2641" s="157" t="s">
        <v>110</v>
      </c>
      <c r="R2641" s="158">
        <v>46155</v>
      </c>
      <c r="S2641" s="159"/>
      <c r="T2641" s="159" t="s">
        <v>62</v>
      </c>
      <c r="U2641" s="159" t="s">
        <v>111</v>
      </c>
      <c r="V2641" s="154">
        <v>46114</v>
      </c>
      <c r="W2641" s="154">
        <v>46150</v>
      </c>
      <c r="X2641" s="154"/>
      <c r="Y2641" s="160" t="s">
        <v>64</v>
      </c>
      <c r="Z2641" s="160" t="s">
        <v>65</v>
      </c>
      <c r="AA2641" s="153"/>
      <c r="AB2641" s="153"/>
      <c r="AC2641" s="182" t="e">
        <f t="shared" si="84"/>
        <v>#DIV/0!</v>
      </c>
      <c r="AD2641" s="153" t="e">
        <f t="shared" si="85"/>
        <v>#DIV/0!</v>
      </c>
      <c r="AE2641" s="233" t="s">
        <v>66</v>
      </c>
      <c r="AF2641" s="153"/>
      <c r="AG2641" s="159"/>
      <c r="AH2641" s="153"/>
      <c r="AI2641" s="161"/>
      <c r="AJ2641" s="153"/>
      <c r="AK2641" s="153"/>
      <c r="AL2641" s="207"/>
      <c r="AM2641" s="207"/>
      <c r="AN2641" s="207"/>
      <c r="AO2641" s="207" t="str">
        <f ca="1">IF(R2641="","",IF(R2641&gt;TODAY(),"0 meses",DATEDIF(R2641,TODAY(),"m") &amp; " meses"))</f>
        <v>0 meses</v>
      </c>
      <c r="AP2641" s="147" t="s">
        <v>4751</v>
      </c>
      <c r="AQ2641" s="147" t="s">
        <v>67</v>
      </c>
      <c r="AR2641" s="147"/>
      <c r="AS2641" s="209" t="s">
        <v>68</v>
      </c>
      <c r="AT2641" s="223" t="str">
        <f>MONTH(B2641)&amp;"/"&amp;YEAR(B2641)</f>
        <v>3/2026</v>
      </c>
      <c r="AU2641" s="223">
        <f>WEEKNUM(B2641)-WEEKNUM(EOMONTH(B2641,-1)+1)+1</f>
        <v>1</v>
      </c>
      <c r="AV2641" s="209" t="str">
        <f>MONTH(R2641)&amp;"/"&amp;YEAR(R2641)</f>
        <v>5/2026</v>
      </c>
      <c r="AW2641" s="209">
        <f>WEEKNUM(R2641)-WEEKNUM(EOMONTH(R2641,-1)+1)+1</f>
        <v>3</v>
      </c>
      <c r="AX2641" s="209">
        <f>IF(BB2641="S",IF(Q2641="1. Aceitou o programa",R2641-B2641,0),0)</f>
        <v>72</v>
      </c>
      <c r="AY2641" s="209">
        <f>IF(BB2641="S",IF(AND(S2641&lt;&gt;"",R2641&lt;&gt;""),S2641-R2641,0),0)</f>
        <v>0</v>
      </c>
      <c r="AZ2641" s="209">
        <f>IF(BB2641="S",IF(Q2641="1. Aceitou o programa",IF(OR(X2641="Não se Aplica",X2641=""),IF(OR(W2641="Não se Aplica",W2641=""),0,W2641-V2641),AVERAGE(X2641-W2641,W2641-V2641)),0),0)</f>
        <v>36</v>
      </c>
      <c r="BA2641" s="209">
        <f>IF(BB2641="S",IF(AND(Q2641="1. Aceitou o programa",AH2641="Realizada"),IFERROR(IF(AG2641="",0,AG2641-R2641),0),0),0)</f>
        <v>0</v>
      </c>
      <c r="BB2641" s="209" t="str">
        <f>_xlfn.XLOOKUP(U2641,'Lista Suspensa'!$AA$20:$AA$23,'Lista Suspensa'!$AB$20:$AB$23,"N/A")</f>
        <v>S</v>
      </c>
    </row>
    <row r="2642" spans="1:54" ht="12" customHeight="1">
      <c r="A2642" s="151" t="s">
        <v>54</v>
      </c>
      <c r="B2642" s="152">
        <v>46083</v>
      </c>
      <c r="C2642" s="153" t="s">
        <v>55</v>
      </c>
      <c r="D2642" s="153" t="s">
        <v>56</v>
      </c>
      <c r="E2642" s="244">
        <v>85112208</v>
      </c>
      <c r="F2642" s="144" t="s">
        <v>5345</v>
      </c>
      <c r="G2642" s="230"/>
      <c r="H2642" s="154">
        <v>27061</v>
      </c>
      <c r="I2642" s="153">
        <v>52</v>
      </c>
      <c r="J2642" s="148" t="s">
        <v>70</v>
      </c>
      <c r="K2642" s="153" t="s">
        <v>59</v>
      </c>
      <c r="L2642" s="153"/>
      <c r="M2642" s="153"/>
      <c r="N2642" s="153">
        <v>60</v>
      </c>
      <c r="O2642" s="155" t="s">
        <v>5346</v>
      </c>
      <c r="P2642" s="156" t="s">
        <v>60</v>
      </c>
      <c r="Q2642" s="157" t="s">
        <v>110</v>
      </c>
      <c r="R2642" s="158">
        <v>46155</v>
      </c>
      <c r="S2642" s="159"/>
      <c r="T2642" s="159" t="s">
        <v>62</v>
      </c>
      <c r="U2642" s="159" t="s">
        <v>111</v>
      </c>
      <c r="V2642" s="154">
        <v>46114</v>
      </c>
      <c r="W2642" s="154">
        <v>46150</v>
      </c>
      <c r="X2642" s="154"/>
      <c r="Y2642" s="160" t="s">
        <v>64</v>
      </c>
      <c r="Z2642" s="160" t="s">
        <v>65</v>
      </c>
      <c r="AA2642" s="153"/>
      <c r="AB2642" s="153"/>
      <c r="AC2642" s="182" t="e">
        <f t="shared" si="84"/>
        <v>#DIV/0!</v>
      </c>
      <c r="AD2642" s="153" t="e">
        <f t="shared" si="85"/>
        <v>#DIV/0!</v>
      </c>
      <c r="AE2642" s="233" t="s">
        <v>66</v>
      </c>
      <c r="AF2642" s="153"/>
      <c r="AG2642" s="159"/>
      <c r="AH2642" s="153"/>
      <c r="AI2642" s="161"/>
      <c r="AJ2642" s="153"/>
      <c r="AK2642" s="153"/>
      <c r="AL2642" s="207"/>
      <c r="AM2642" s="207"/>
      <c r="AN2642" s="207"/>
      <c r="AO2642" s="207" t="str">
        <f ca="1">IF(R2642="","",IF(R2642&gt;TODAY(),"0 meses",DATEDIF(R2642,TODAY(),"m") &amp; " meses"))</f>
        <v>0 meses</v>
      </c>
      <c r="AP2642" s="147" t="s">
        <v>4751</v>
      </c>
      <c r="AQ2642" s="147" t="s">
        <v>67</v>
      </c>
      <c r="AR2642" s="147"/>
      <c r="AS2642" s="209" t="s">
        <v>68</v>
      </c>
      <c r="AT2642" s="223" t="str">
        <f>MONTH(B2642)&amp;"/"&amp;YEAR(B2642)</f>
        <v>3/2026</v>
      </c>
      <c r="AU2642" s="223">
        <f>WEEKNUM(B2642)-WEEKNUM(EOMONTH(B2642,-1)+1)+1</f>
        <v>1</v>
      </c>
      <c r="AV2642" s="209" t="str">
        <f>MONTH(R2642)&amp;"/"&amp;YEAR(R2642)</f>
        <v>5/2026</v>
      </c>
      <c r="AW2642" s="209">
        <f>WEEKNUM(R2642)-WEEKNUM(EOMONTH(R2642,-1)+1)+1</f>
        <v>3</v>
      </c>
      <c r="AX2642" s="209">
        <f>IF(BB2642="S",IF(Q2642="1. Aceitou o programa",R2642-B2642,0),0)</f>
        <v>72</v>
      </c>
      <c r="AY2642" s="209">
        <f>IF(BB2642="S",IF(AND(S2642&lt;&gt;"",R2642&lt;&gt;""),S2642-R2642,0),0)</f>
        <v>0</v>
      </c>
      <c r="AZ2642" s="209">
        <f>IF(BB2642="S",IF(Q2642="1. Aceitou o programa",IF(OR(X2642="Não se Aplica",X2642=""),IF(OR(W2642="Não se Aplica",W2642=""),0,W2642-V2642),AVERAGE(X2642-W2642,W2642-V2642)),0),0)</f>
        <v>36</v>
      </c>
      <c r="BA2642" s="209">
        <f>IF(BB2642="S",IF(AND(Q2642="1. Aceitou o programa",AH2642="Realizada"),IFERROR(IF(AG2642="",0,AG2642-R2642),0),0),0)</f>
        <v>0</v>
      </c>
      <c r="BB2642" s="209" t="str">
        <f>_xlfn.XLOOKUP(U2642,'Lista Suspensa'!$AA$20:$AA$23,'Lista Suspensa'!$AB$20:$AB$23,"N/A")</f>
        <v>S</v>
      </c>
    </row>
    <row r="2643" spans="1:54" ht="12" customHeight="1">
      <c r="A2643" s="151" t="s">
        <v>54</v>
      </c>
      <c r="B2643" s="152">
        <v>46083</v>
      </c>
      <c r="C2643" s="153" t="s">
        <v>55</v>
      </c>
      <c r="D2643" s="153" t="s">
        <v>56</v>
      </c>
      <c r="E2643" s="244">
        <v>92986809</v>
      </c>
      <c r="F2643" s="144" t="s">
        <v>5347</v>
      </c>
      <c r="G2643" s="230"/>
      <c r="H2643" s="154">
        <v>27115</v>
      </c>
      <c r="I2643" s="153">
        <v>52</v>
      </c>
      <c r="J2643" s="148" t="s">
        <v>70</v>
      </c>
      <c r="K2643" s="153" t="s">
        <v>59</v>
      </c>
      <c r="L2643" s="153"/>
      <c r="M2643" s="153"/>
      <c r="N2643" s="153">
        <v>110</v>
      </c>
      <c r="O2643" s="155" t="s">
        <v>5348</v>
      </c>
      <c r="P2643" s="156" t="s">
        <v>2026</v>
      </c>
      <c r="Q2643" s="157" t="s">
        <v>110</v>
      </c>
      <c r="R2643" s="158">
        <v>46155</v>
      </c>
      <c r="S2643" s="159"/>
      <c r="T2643" s="159" t="s">
        <v>62</v>
      </c>
      <c r="U2643" s="159" t="s">
        <v>111</v>
      </c>
      <c r="V2643" s="154">
        <v>46111</v>
      </c>
      <c r="W2643" s="154">
        <v>46150</v>
      </c>
      <c r="X2643" s="154"/>
      <c r="Y2643" s="160">
        <v>46111</v>
      </c>
      <c r="Z2643" s="160" t="s">
        <v>65</v>
      </c>
      <c r="AA2643" s="153"/>
      <c r="AB2643" s="153"/>
      <c r="AC2643" s="182" t="e">
        <f t="shared" si="84"/>
        <v>#DIV/0!</v>
      </c>
      <c r="AD2643" s="153" t="e">
        <f t="shared" si="85"/>
        <v>#DIV/0!</v>
      </c>
      <c r="AE2643" s="233" t="s">
        <v>66</v>
      </c>
      <c r="AF2643" s="153"/>
      <c r="AG2643" s="159"/>
      <c r="AH2643" s="153"/>
      <c r="AI2643" s="161"/>
      <c r="AJ2643" s="153"/>
      <c r="AK2643" s="153"/>
      <c r="AL2643" s="207"/>
      <c r="AM2643" s="207"/>
      <c r="AN2643" s="207"/>
      <c r="AO2643" s="207" t="str">
        <f ca="1">IF(R2643="","",IF(R2643&gt;TODAY(),"0 meses",DATEDIF(R2643,TODAY(),"m") &amp; " meses"))</f>
        <v>0 meses</v>
      </c>
      <c r="AP2643" s="147" t="s">
        <v>4751</v>
      </c>
      <c r="AQ2643" s="147" t="s">
        <v>67</v>
      </c>
      <c r="AR2643" s="147"/>
      <c r="AS2643" s="209" t="s">
        <v>68</v>
      </c>
      <c r="AT2643" s="223" t="str">
        <f>MONTH(B2643)&amp;"/"&amp;YEAR(B2643)</f>
        <v>3/2026</v>
      </c>
      <c r="AU2643" s="223">
        <f>WEEKNUM(B2643)-WEEKNUM(EOMONTH(B2643,-1)+1)+1</f>
        <v>1</v>
      </c>
      <c r="AV2643" s="209" t="str">
        <f>MONTH(R2643)&amp;"/"&amp;YEAR(R2643)</f>
        <v>5/2026</v>
      </c>
      <c r="AW2643" s="209">
        <f>WEEKNUM(R2643)-WEEKNUM(EOMONTH(R2643,-1)+1)+1</f>
        <v>3</v>
      </c>
      <c r="AX2643" s="209">
        <f>IF(BB2643="S",IF(Q2643="1. Aceitou o programa",R2643-B2643,0),0)</f>
        <v>72</v>
      </c>
      <c r="AY2643" s="209">
        <f>IF(BB2643="S",IF(AND(S2643&lt;&gt;"",R2643&lt;&gt;""),S2643-R2643,0),0)</f>
        <v>0</v>
      </c>
      <c r="AZ2643" s="209">
        <f>IF(BB2643="S",IF(Q2643="1. Aceitou o programa",IF(OR(X2643="Não se Aplica",X2643=""),IF(OR(W2643="Não se Aplica",W2643=""),0,W2643-V2643),AVERAGE(X2643-W2643,W2643-V2643)),0),0)</f>
        <v>39</v>
      </c>
      <c r="BA2643" s="209">
        <f>IF(BB2643="S",IF(AND(Q2643="1. Aceitou o programa",AH2643="Realizada"),IFERROR(IF(AG2643="",0,AG2643-R2643),0),0),0)</f>
        <v>0</v>
      </c>
      <c r="BB2643" s="209" t="str">
        <f>_xlfn.XLOOKUP(U2643,'Lista Suspensa'!$AA$20:$AA$23,'Lista Suspensa'!$AB$20:$AB$23,"N/A")</f>
        <v>S</v>
      </c>
    </row>
    <row r="2644" spans="1:54" ht="12" customHeight="1">
      <c r="A2644" s="151" t="s">
        <v>54</v>
      </c>
      <c r="B2644" s="152">
        <v>46083</v>
      </c>
      <c r="C2644" s="153" t="s">
        <v>55</v>
      </c>
      <c r="D2644" s="153" t="s">
        <v>56</v>
      </c>
      <c r="E2644" s="244">
        <v>94305381</v>
      </c>
      <c r="F2644" s="144" t="s">
        <v>5349</v>
      </c>
      <c r="G2644" s="230"/>
      <c r="H2644" s="154">
        <v>27123</v>
      </c>
      <c r="I2644" s="153">
        <v>52</v>
      </c>
      <c r="J2644" s="148" t="s">
        <v>70</v>
      </c>
      <c r="K2644" s="153" t="s">
        <v>59</v>
      </c>
      <c r="L2644" s="153"/>
      <c r="M2644" s="153"/>
      <c r="N2644" s="153">
        <v>110</v>
      </c>
      <c r="O2644" s="155" t="s">
        <v>5350</v>
      </c>
      <c r="P2644" s="156" t="s">
        <v>60</v>
      </c>
      <c r="Q2644" s="157" t="s">
        <v>110</v>
      </c>
      <c r="R2644" s="158">
        <v>46155</v>
      </c>
      <c r="S2644" s="159"/>
      <c r="T2644" s="159" t="s">
        <v>62</v>
      </c>
      <c r="U2644" s="159" t="s">
        <v>111</v>
      </c>
      <c r="V2644" s="154">
        <v>46126</v>
      </c>
      <c r="W2644" s="154">
        <v>46150</v>
      </c>
      <c r="X2644" s="154"/>
      <c r="Y2644" s="160" t="s">
        <v>3512</v>
      </c>
      <c r="Z2644" s="160" t="s">
        <v>65</v>
      </c>
      <c r="AA2644" s="153"/>
      <c r="AB2644" s="153"/>
      <c r="AC2644" s="182" t="e">
        <f t="shared" si="84"/>
        <v>#DIV/0!</v>
      </c>
      <c r="AD2644" s="153" t="e">
        <f t="shared" si="85"/>
        <v>#DIV/0!</v>
      </c>
      <c r="AE2644" s="233" t="s">
        <v>66</v>
      </c>
      <c r="AF2644" s="153"/>
      <c r="AG2644" s="159"/>
      <c r="AH2644" s="153"/>
      <c r="AI2644" s="161"/>
      <c r="AJ2644" s="153"/>
      <c r="AK2644" s="153"/>
      <c r="AL2644" s="207"/>
      <c r="AM2644" s="207"/>
      <c r="AN2644" s="207"/>
      <c r="AO2644" s="207" t="str">
        <f ca="1">IF(R2644="","",IF(R2644&gt;TODAY(),"0 meses",DATEDIF(R2644,TODAY(),"m") &amp; " meses"))</f>
        <v>0 meses</v>
      </c>
      <c r="AP2644" s="147" t="s">
        <v>4751</v>
      </c>
      <c r="AQ2644" s="147" t="s">
        <v>67</v>
      </c>
      <c r="AR2644" s="147"/>
      <c r="AS2644" s="209" t="s">
        <v>68</v>
      </c>
      <c r="AT2644" s="223" t="str">
        <f>MONTH(B2644)&amp;"/"&amp;YEAR(B2644)</f>
        <v>3/2026</v>
      </c>
      <c r="AU2644" s="223">
        <f>WEEKNUM(B2644)-WEEKNUM(EOMONTH(B2644,-1)+1)+1</f>
        <v>1</v>
      </c>
      <c r="AV2644" s="209" t="str">
        <f>MONTH(R2644)&amp;"/"&amp;YEAR(R2644)</f>
        <v>5/2026</v>
      </c>
      <c r="AW2644" s="209">
        <f>WEEKNUM(R2644)-WEEKNUM(EOMONTH(R2644,-1)+1)+1</f>
        <v>3</v>
      </c>
      <c r="AX2644" s="209">
        <f>IF(BB2644="S",IF(Q2644="1. Aceitou o programa",R2644-B2644,0),0)</f>
        <v>72</v>
      </c>
      <c r="AY2644" s="209">
        <f>IF(BB2644="S",IF(AND(S2644&lt;&gt;"",R2644&lt;&gt;""),S2644-R2644,0),0)</f>
        <v>0</v>
      </c>
      <c r="AZ2644" s="209">
        <f>IF(BB2644="S",IF(Q2644="1. Aceitou o programa",IF(OR(X2644="Não se Aplica",X2644=""),IF(OR(W2644="Não se Aplica",W2644=""),0,W2644-V2644),AVERAGE(X2644-W2644,W2644-V2644)),0),0)</f>
        <v>24</v>
      </c>
      <c r="BA2644" s="209">
        <f>IF(BB2644="S",IF(AND(Q2644="1. Aceitou o programa",AH2644="Realizada"),IFERROR(IF(AG2644="",0,AG2644-R2644),0),0),0)</f>
        <v>0</v>
      </c>
      <c r="BB2644" s="209" t="str">
        <f>_xlfn.XLOOKUP(U2644,'Lista Suspensa'!$AA$20:$AA$23,'Lista Suspensa'!$AB$20:$AB$23,"N/A")</f>
        <v>S</v>
      </c>
    </row>
    <row r="2645" spans="1:54" ht="12" customHeight="1">
      <c r="A2645" s="151" t="s">
        <v>54</v>
      </c>
      <c r="B2645" s="152">
        <v>46083</v>
      </c>
      <c r="C2645" s="153" t="s">
        <v>55</v>
      </c>
      <c r="D2645" s="153" t="s">
        <v>56</v>
      </c>
      <c r="E2645" s="244">
        <v>94089442</v>
      </c>
      <c r="F2645" s="144" t="s">
        <v>5351</v>
      </c>
      <c r="G2645" s="230"/>
      <c r="H2645" s="154">
        <v>27241</v>
      </c>
      <c r="I2645" s="153">
        <v>51</v>
      </c>
      <c r="J2645" s="148" t="s">
        <v>70</v>
      </c>
      <c r="K2645" s="153" t="s">
        <v>59</v>
      </c>
      <c r="L2645" s="153"/>
      <c r="M2645" s="153"/>
      <c r="N2645" s="153">
        <v>110</v>
      </c>
      <c r="O2645" s="155" t="s">
        <v>5352</v>
      </c>
      <c r="P2645" s="156" t="s">
        <v>60</v>
      </c>
      <c r="Q2645" s="157" t="s">
        <v>110</v>
      </c>
      <c r="R2645" s="158">
        <v>46155</v>
      </c>
      <c r="S2645" s="159"/>
      <c r="T2645" s="159" t="s">
        <v>62</v>
      </c>
      <c r="U2645" s="159" t="s">
        <v>111</v>
      </c>
      <c r="V2645" s="154">
        <v>46126</v>
      </c>
      <c r="W2645" s="154">
        <v>46150</v>
      </c>
      <c r="X2645" s="154"/>
      <c r="Y2645" s="160" t="s">
        <v>2748</v>
      </c>
      <c r="Z2645" s="160" t="s">
        <v>65</v>
      </c>
      <c r="AA2645" s="153"/>
      <c r="AB2645" s="153"/>
      <c r="AC2645" s="182" t="e">
        <f t="shared" si="84"/>
        <v>#DIV/0!</v>
      </c>
      <c r="AD2645" s="153" t="e">
        <f t="shared" si="85"/>
        <v>#DIV/0!</v>
      </c>
      <c r="AE2645" s="233" t="s">
        <v>66</v>
      </c>
      <c r="AF2645" s="153"/>
      <c r="AG2645" s="159"/>
      <c r="AH2645" s="153"/>
      <c r="AI2645" s="161"/>
      <c r="AJ2645" s="153"/>
      <c r="AK2645" s="153"/>
      <c r="AL2645" s="207"/>
      <c r="AM2645" s="207"/>
      <c r="AN2645" s="207"/>
      <c r="AO2645" s="207" t="str">
        <f ca="1">IF(R2645="","",IF(R2645&gt;TODAY(),"0 meses",DATEDIF(R2645,TODAY(),"m") &amp; " meses"))</f>
        <v>0 meses</v>
      </c>
      <c r="AP2645" s="147" t="s">
        <v>4751</v>
      </c>
      <c r="AQ2645" s="147" t="s">
        <v>67</v>
      </c>
      <c r="AR2645" s="147"/>
      <c r="AS2645" s="209" t="s">
        <v>68</v>
      </c>
      <c r="AT2645" s="223" t="str">
        <f>MONTH(B2645)&amp;"/"&amp;YEAR(B2645)</f>
        <v>3/2026</v>
      </c>
      <c r="AU2645" s="223">
        <f>WEEKNUM(B2645)-WEEKNUM(EOMONTH(B2645,-1)+1)+1</f>
        <v>1</v>
      </c>
      <c r="AV2645" s="209" t="str">
        <f>MONTH(R2645)&amp;"/"&amp;YEAR(R2645)</f>
        <v>5/2026</v>
      </c>
      <c r="AW2645" s="209">
        <f>WEEKNUM(R2645)-WEEKNUM(EOMONTH(R2645,-1)+1)+1</f>
        <v>3</v>
      </c>
      <c r="AX2645" s="209">
        <f>IF(BB2645="S",IF(Q2645="1. Aceitou o programa",R2645-B2645,0),0)</f>
        <v>72</v>
      </c>
      <c r="AY2645" s="209">
        <f>IF(BB2645="S",IF(AND(S2645&lt;&gt;"",R2645&lt;&gt;""),S2645-R2645,0),0)</f>
        <v>0</v>
      </c>
      <c r="AZ2645" s="209">
        <f>IF(BB2645="S",IF(Q2645="1. Aceitou o programa",IF(OR(X2645="Não se Aplica",X2645=""),IF(OR(W2645="Não se Aplica",W2645=""),0,W2645-V2645),AVERAGE(X2645-W2645,W2645-V2645)),0),0)</f>
        <v>24</v>
      </c>
      <c r="BA2645" s="209">
        <f>IF(BB2645="S",IF(AND(Q2645="1. Aceitou o programa",AH2645="Realizada"),IFERROR(IF(AG2645="",0,AG2645-R2645),0),0),0)</f>
        <v>0</v>
      </c>
      <c r="BB2645" s="209" t="str">
        <f>_xlfn.XLOOKUP(U2645,'Lista Suspensa'!$AA$20:$AA$23,'Lista Suspensa'!$AB$20:$AB$23,"N/A")</f>
        <v>S</v>
      </c>
    </row>
    <row r="2646" spans="1:54" ht="12" customHeight="1">
      <c r="A2646" s="151" t="s">
        <v>54</v>
      </c>
      <c r="B2646" s="152">
        <v>46083</v>
      </c>
      <c r="C2646" s="153" t="s">
        <v>55</v>
      </c>
      <c r="D2646" s="153" t="s">
        <v>56</v>
      </c>
      <c r="E2646" s="244">
        <v>94447035</v>
      </c>
      <c r="F2646" s="144" t="s">
        <v>5353</v>
      </c>
      <c r="G2646" s="230"/>
      <c r="H2646" s="154">
        <v>28059</v>
      </c>
      <c r="I2646" s="153">
        <v>49</v>
      </c>
      <c r="J2646" s="148" t="s">
        <v>70</v>
      </c>
      <c r="K2646" s="153" t="s">
        <v>59</v>
      </c>
      <c r="L2646" s="153"/>
      <c r="M2646" s="153"/>
      <c r="N2646" s="153">
        <v>60</v>
      </c>
      <c r="O2646" s="155" t="s">
        <v>5354</v>
      </c>
      <c r="P2646" s="156" t="s">
        <v>60</v>
      </c>
      <c r="Q2646" s="157" t="s">
        <v>110</v>
      </c>
      <c r="R2646" s="158">
        <v>46155</v>
      </c>
      <c r="S2646" s="159"/>
      <c r="T2646" s="159" t="s">
        <v>62</v>
      </c>
      <c r="U2646" s="159" t="s">
        <v>111</v>
      </c>
      <c r="V2646" s="154">
        <v>46125</v>
      </c>
      <c r="W2646" s="154">
        <v>46150</v>
      </c>
      <c r="X2646" s="154"/>
      <c r="Y2646" s="160" t="s">
        <v>90</v>
      </c>
      <c r="Z2646" s="160" t="s">
        <v>65</v>
      </c>
      <c r="AA2646" s="153"/>
      <c r="AB2646" s="153"/>
      <c r="AC2646" s="182" t="e">
        <f t="shared" si="84"/>
        <v>#DIV/0!</v>
      </c>
      <c r="AD2646" s="153" t="e">
        <f t="shared" si="85"/>
        <v>#DIV/0!</v>
      </c>
      <c r="AE2646" s="233" t="s">
        <v>66</v>
      </c>
      <c r="AF2646" s="153"/>
      <c r="AG2646" s="159"/>
      <c r="AH2646" s="153"/>
      <c r="AI2646" s="161"/>
      <c r="AJ2646" s="153"/>
      <c r="AK2646" s="153"/>
      <c r="AL2646" s="207" t="s">
        <v>85</v>
      </c>
      <c r="AM2646" s="207" t="s">
        <v>86</v>
      </c>
      <c r="AN2646" s="207" t="s">
        <v>191</v>
      </c>
      <c r="AO2646" s="207" t="str">
        <f ca="1">IF(R2646="","",IF(R2646&gt;TODAY(),"0 meses",DATEDIF(R2646,TODAY(),"m") &amp; " meses"))</f>
        <v>0 meses</v>
      </c>
      <c r="AP2646" s="147" t="s">
        <v>4751</v>
      </c>
      <c r="AQ2646" s="147" t="s">
        <v>67</v>
      </c>
      <c r="AR2646" s="147"/>
      <c r="AS2646" s="209" t="s">
        <v>68</v>
      </c>
      <c r="AT2646" s="223" t="str">
        <f>MONTH(B2646)&amp;"/"&amp;YEAR(B2646)</f>
        <v>3/2026</v>
      </c>
      <c r="AU2646" s="223">
        <f>WEEKNUM(B2646)-WEEKNUM(EOMONTH(B2646,-1)+1)+1</f>
        <v>1</v>
      </c>
      <c r="AV2646" s="209" t="str">
        <f>MONTH(R2646)&amp;"/"&amp;YEAR(R2646)</f>
        <v>5/2026</v>
      </c>
      <c r="AW2646" s="209">
        <f>WEEKNUM(R2646)-WEEKNUM(EOMONTH(R2646,-1)+1)+1</f>
        <v>3</v>
      </c>
      <c r="AX2646" s="209">
        <f>IF(BB2646="S",IF(Q2646="1. Aceitou o programa",R2646-B2646,0),0)</f>
        <v>72</v>
      </c>
      <c r="AY2646" s="209">
        <f>IF(BB2646="S",IF(AND(S2646&lt;&gt;"",R2646&lt;&gt;""),S2646-R2646,0),0)</f>
        <v>0</v>
      </c>
      <c r="AZ2646" s="209">
        <f>IF(BB2646="S",IF(Q2646="1. Aceitou o programa",IF(OR(X2646="Não se Aplica",X2646=""),IF(OR(W2646="Não se Aplica",W2646=""),0,W2646-V2646),AVERAGE(X2646-W2646,W2646-V2646)),0),0)</f>
        <v>25</v>
      </c>
      <c r="BA2646" s="209">
        <f>IF(BB2646="S",IF(AND(Q2646="1. Aceitou o programa",AH2646="Realizada"),IFERROR(IF(AG2646="",0,AG2646-R2646),0),0),0)</f>
        <v>0</v>
      </c>
      <c r="BB2646" s="209" t="str">
        <f>_xlfn.XLOOKUP(U2646,'Lista Suspensa'!$AA$20:$AA$23,'Lista Suspensa'!$AB$20:$AB$23,"N/A")</f>
        <v>S</v>
      </c>
    </row>
    <row r="2647" spans="1:54" ht="12" customHeight="1">
      <c r="A2647" s="151" t="s">
        <v>54</v>
      </c>
      <c r="B2647" s="152">
        <v>46083</v>
      </c>
      <c r="C2647" s="153" t="s">
        <v>55</v>
      </c>
      <c r="D2647" s="153" t="s">
        <v>56</v>
      </c>
      <c r="E2647" s="244">
        <v>93150749</v>
      </c>
      <c r="F2647" s="144" t="s">
        <v>5355</v>
      </c>
      <c r="G2647" s="230"/>
      <c r="H2647" s="154">
        <v>27415</v>
      </c>
      <c r="I2647" s="153">
        <v>51</v>
      </c>
      <c r="J2647" s="148" t="s">
        <v>70</v>
      </c>
      <c r="K2647" s="153" t="s">
        <v>59</v>
      </c>
      <c r="L2647" s="153"/>
      <c r="M2647" s="153"/>
      <c r="N2647" s="153">
        <v>80</v>
      </c>
      <c r="O2647" s="155" t="s">
        <v>5356</v>
      </c>
      <c r="P2647" s="156" t="s">
        <v>2026</v>
      </c>
      <c r="Q2647" s="157" t="s">
        <v>110</v>
      </c>
      <c r="R2647" s="158">
        <v>46155</v>
      </c>
      <c r="S2647" s="159"/>
      <c r="T2647" s="159" t="s">
        <v>62</v>
      </c>
      <c r="U2647" s="159" t="s">
        <v>111</v>
      </c>
      <c r="V2647" s="154">
        <v>46111</v>
      </c>
      <c r="W2647" s="154">
        <v>46150</v>
      </c>
      <c r="X2647" s="154"/>
      <c r="Y2647" s="160">
        <v>46111</v>
      </c>
      <c r="Z2647" s="160" t="s">
        <v>65</v>
      </c>
      <c r="AA2647" s="153"/>
      <c r="AB2647" s="153"/>
      <c r="AC2647" s="182" t="e">
        <f t="shared" si="84"/>
        <v>#DIV/0!</v>
      </c>
      <c r="AD2647" s="153" t="e">
        <f t="shared" si="85"/>
        <v>#DIV/0!</v>
      </c>
      <c r="AE2647" s="233" t="s">
        <v>66</v>
      </c>
      <c r="AF2647" s="153"/>
      <c r="AG2647" s="159"/>
      <c r="AH2647" s="153"/>
      <c r="AI2647" s="161"/>
      <c r="AJ2647" s="153"/>
      <c r="AK2647" s="153"/>
      <c r="AL2647" s="207"/>
      <c r="AM2647" s="207"/>
      <c r="AN2647" s="207"/>
      <c r="AO2647" s="207" t="str">
        <f ca="1">IF(R2647="","",IF(R2647&gt;TODAY(),"0 meses",DATEDIF(R2647,TODAY(),"m") &amp; " meses"))</f>
        <v>0 meses</v>
      </c>
      <c r="AP2647" s="147" t="s">
        <v>4751</v>
      </c>
      <c r="AQ2647" s="147" t="s">
        <v>67</v>
      </c>
      <c r="AR2647" s="147"/>
      <c r="AS2647" s="209" t="s">
        <v>68</v>
      </c>
      <c r="AT2647" s="223" t="str">
        <f>MONTH(B2647)&amp;"/"&amp;YEAR(B2647)</f>
        <v>3/2026</v>
      </c>
      <c r="AU2647" s="223">
        <f>WEEKNUM(B2647)-WEEKNUM(EOMONTH(B2647,-1)+1)+1</f>
        <v>1</v>
      </c>
      <c r="AV2647" s="209" t="str">
        <f>MONTH(R2647)&amp;"/"&amp;YEAR(R2647)</f>
        <v>5/2026</v>
      </c>
      <c r="AW2647" s="209">
        <f>WEEKNUM(R2647)-WEEKNUM(EOMONTH(R2647,-1)+1)+1</f>
        <v>3</v>
      </c>
      <c r="AX2647" s="209">
        <f>IF(BB2647="S",IF(Q2647="1. Aceitou o programa",R2647-B2647,0),0)</f>
        <v>72</v>
      </c>
      <c r="AY2647" s="209">
        <f>IF(BB2647="S",IF(AND(S2647&lt;&gt;"",R2647&lt;&gt;""),S2647-R2647,0),0)</f>
        <v>0</v>
      </c>
      <c r="AZ2647" s="209">
        <f>IF(BB2647="S",IF(Q2647="1. Aceitou o programa",IF(OR(X2647="Não se Aplica",X2647=""),IF(OR(W2647="Não se Aplica",W2647=""),0,W2647-V2647),AVERAGE(X2647-W2647,W2647-V2647)),0),0)</f>
        <v>39</v>
      </c>
      <c r="BA2647" s="209">
        <f>IF(BB2647="S",IF(AND(Q2647="1. Aceitou o programa",AH2647="Realizada"),IFERROR(IF(AG2647="",0,AG2647-R2647),0),0),0)</f>
        <v>0</v>
      </c>
      <c r="BB2647" s="209" t="str">
        <f>_xlfn.XLOOKUP(U2647,'Lista Suspensa'!$AA$20:$AA$23,'Lista Suspensa'!$AB$20:$AB$23,"N/A")</f>
        <v>S</v>
      </c>
    </row>
    <row r="2648" spans="1:54" ht="12" customHeight="1">
      <c r="A2648" s="151" t="s">
        <v>54</v>
      </c>
      <c r="B2648" s="152">
        <v>46083</v>
      </c>
      <c r="C2648" s="153" t="s">
        <v>55</v>
      </c>
      <c r="D2648" s="153" t="s">
        <v>56</v>
      </c>
      <c r="E2648" s="244">
        <v>94526701</v>
      </c>
      <c r="F2648" s="144" t="s">
        <v>5357</v>
      </c>
      <c r="G2648" s="230"/>
      <c r="H2648" s="154">
        <v>27431</v>
      </c>
      <c r="I2648" s="153">
        <v>51</v>
      </c>
      <c r="J2648" s="148" t="s">
        <v>70</v>
      </c>
      <c r="K2648" s="153" t="s">
        <v>59</v>
      </c>
      <c r="L2648" s="153"/>
      <c r="M2648" s="153"/>
      <c r="N2648" s="153">
        <v>110</v>
      </c>
      <c r="O2648" s="155" t="s">
        <v>5358</v>
      </c>
      <c r="P2648" s="156" t="s">
        <v>60</v>
      </c>
      <c r="Q2648" s="157" t="s">
        <v>110</v>
      </c>
      <c r="R2648" s="158">
        <v>46155</v>
      </c>
      <c r="S2648" s="159"/>
      <c r="T2648" s="159" t="s">
        <v>62</v>
      </c>
      <c r="U2648" s="159" t="s">
        <v>111</v>
      </c>
      <c r="V2648" s="154">
        <v>46126</v>
      </c>
      <c r="W2648" s="154">
        <v>46150</v>
      </c>
      <c r="X2648" s="154"/>
      <c r="Y2648" s="160" t="s">
        <v>64</v>
      </c>
      <c r="Z2648" s="160" t="s">
        <v>65</v>
      </c>
      <c r="AA2648" s="153"/>
      <c r="AB2648" s="153"/>
      <c r="AC2648" s="182" t="e">
        <f t="shared" si="84"/>
        <v>#DIV/0!</v>
      </c>
      <c r="AD2648" s="153" t="e">
        <f t="shared" si="85"/>
        <v>#DIV/0!</v>
      </c>
      <c r="AE2648" s="233" t="s">
        <v>66</v>
      </c>
      <c r="AF2648" s="153"/>
      <c r="AG2648" s="159"/>
      <c r="AH2648" s="153"/>
      <c r="AI2648" s="161"/>
      <c r="AJ2648" s="153"/>
      <c r="AK2648" s="153"/>
      <c r="AL2648" s="207"/>
      <c r="AM2648" s="207"/>
      <c r="AN2648" s="207"/>
      <c r="AO2648" s="207" t="str">
        <f ca="1">IF(R2648="","",IF(R2648&gt;TODAY(),"0 meses",DATEDIF(R2648,TODAY(),"m") &amp; " meses"))</f>
        <v>0 meses</v>
      </c>
      <c r="AP2648" s="147" t="s">
        <v>4751</v>
      </c>
      <c r="AQ2648" s="147" t="s">
        <v>67</v>
      </c>
      <c r="AR2648" s="147"/>
      <c r="AS2648" s="209" t="s">
        <v>68</v>
      </c>
      <c r="AT2648" s="223" t="str">
        <f>MONTH(B2648)&amp;"/"&amp;YEAR(B2648)</f>
        <v>3/2026</v>
      </c>
      <c r="AU2648" s="223">
        <f>WEEKNUM(B2648)-WEEKNUM(EOMONTH(B2648,-1)+1)+1</f>
        <v>1</v>
      </c>
      <c r="AV2648" s="209" t="str">
        <f>MONTH(R2648)&amp;"/"&amp;YEAR(R2648)</f>
        <v>5/2026</v>
      </c>
      <c r="AW2648" s="209">
        <f>WEEKNUM(R2648)-WEEKNUM(EOMONTH(R2648,-1)+1)+1</f>
        <v>3</v>
      </c>
      <c r="AX2648" s="209">
        <f>IF(BB2648="S",IF(Q2648="1. Aceitou o programa",R2648-B2648,0),0)</f>
        <v>72</v>
      </c>
      <c r="AY2648" s="209">
        <f>IF(BB2648="S",IF(AND(S2648&lt;&gt;"",R2648&lt;&gt;""),S2648-R2648,0),0)</f>
        <v>0</v>
      </c>
      <c r="AZ2648" s="209">
        <f>IF(BB2648="S",IF(Q2648="1. Aceitou o programa",IF(OR(X2648="Não se Aplica",X2648=""),IF(OR(W2648="Não se Aplica",W2648=""),0,W2648-V2648),AVERAGE(X2648-W2648,W2648-V2648)),0),0)</f>
        <v>24</v>
      </c>
      <c r="BA2648" s="209">
        <f>IF(BB2648="S",IF(AND(Q2648="1. Aceitou o programa",AH2648="Realizada"),IFERROR(IF(AG2648="",0,AG2648-R2648),0),0),0)</f>
        <v>0</v>
      </c>
      <c r="BB2648" s="209" t="str">
        <f>_xlfn.XLOOKUP(U2648,'Lista Suspensa'!$AA$20:$AA$23,'Lista Suspensa'!$AB$20:$AB$23,"N/A")</f>
        <v>S</v>
      </c>
    </row>
    <row r="2649" spans="1:54" ht="12" customHeight="1">
      <c r="A2649" s="151" t="s">
        <v>54</v>
      </c>
      <c r="B2649" s="152">
        <v>46083</v>
      </c>
      <c r="C2649" s="153" t="s">
        <v>55</v>
      </c>
      <c r="D2649" s="153" t="s">
        <v>56</v>
      </c>
      <c r="E2649" s="244">
        <v>84751508</v>
      </c>
      <c r="F2649" s="144" t="s">
        <v>5359</v>
      </c>
      <c r="G2649" s="230"/>
      <c r="H2649" s="154">
        <v>27476</v>
      </c>
      <c r="I2649" s="153">
        <v>51</v>
      </c>
      <c r="J2649" s="148" t="s">
        <v>70</v>
      </c>
      <c r="K2649" s="153" t="s">
        <v>59</v>
      </c>
      <c r="L2649" s="153"/>
      <c r="M2649" s="153"/>
      <c r="N2649" s="153">
        <v>60</v>
      </c>
      <c r="O2649" s="155" t="s">
        <v>5360</v>
      </c>
      <c r="P2649" s="156" t="s">
        <v>2026</v>
      </c>
      <c r="Q2649" s="157" t="s">
        <v>110</v>
      </c>
      <c r="R2649" s="158">
        <v>46155</v>
      </c>
      <c r="S2649" s="159"/>
      <c r="T2649" s="159" t="s">
        <v>62</v>
      </c>
      <c r="U2649" s="159" t="s">
        <v>111</v>
      </c>
      <c r="V2649" s="154">
        <v>46112</v>
      </c>
      <c r="W2649" s="154">
        <v>46150</v>
      </c>
      <c r="X2649" s="154"/>
      <c r="Y2649" s="160">
        <v>46111</v>
      </c>
      <c r="Z2649" s="160" t="s">
        <v>65</v>
      </c>
      <c r="AA2649" s="153"/>
      <c r="AB2649" s="153"/>
      <c r="AC2649" s="182" t="e">
        <f t="shared" si="84"/>
        <v>#DIV/0!</v>
      </c>
      <c r="AD2649" s="153" t="e">
        <f t="shared" si="85"/>
        <v>#DIV/0!</v>
      </c>
      <c r="AE2649" s="233" t="s">
        <v>66</v>
      </c>
      <c r="AF2649" s="153"/>
      <c r="AG2649" s="159"/>
      <c r="AH2649" s="153"/>
      <c r="AI2649" s="161"/>
      <c r="AJ2649" s="153"/>
      <c r="AK2649" s="153"/>
      <c r="AL2649" s="207"/>
      <c r="AM2649" s="207"/>
      <c r="AN2649" s="207"/>
      <c r="AO2649" s="207" t="str">
        <f ca="1">IF(R2649="","",IF(R2649&gt;TODAY(),"0 meses",DATEDIF(R2649,TODAY(),"m") &amp; " meses"))</f>
        <v>0 meses</v>
      </c>
      <c r="AP2649" s="147" t="s">
        <v>4751</v>
      </c>
      <c r="AQ2649" s="147" t="s">
        <v>67</v>
      </c>
      <c r="AR2649" s="147"/>
      <c r="AS2649" s="209" t="s">
        <v>68</v>
      </c>
      <c r="AT2649" s="223" t="str">
        <f>MONTH(B2649)&amp;"/"&amp;YEAR(B2649)</f>
        <v>3/2026</v>
      </c>
      <c r="AU2649" s="223">
        <f>WEEKNUM(B2649)-WEEKNUM(EOMONTH(B2649,-1)+1)+1</f>
        <v>1</v>
      </c>
      <c r="AV2649" s="209" t="str">
        <f>MONTH(R2649)&amp;"/"&amp;YEAR(R2649)</f>
        <v>5/2026</v>
      </c>
      <c r="AW2649" s="209">
        <f>WEEKNUM(R2649)-WEEKNUM(EOMONTH(R2649,-1)+1)+1</f>
        <v>3</v>
      </c>
      <c r="AX2649" s="209">
        <f>IF(BB2649="S",IF(Q2649="1. Aceitou o programa",R2649-B2649,0),0)</f>
        <v>72</v>
      </c>
      <c r="AY2649" s="209">
        <f>IF(BB2649="S",IF(AND(S2649&lt;&gt;"",R2649&lt;&gt;""),S2649-R2649,0),0)</f>
        <v>0</v>
      </c>
      <c r="AZ2649" s="209">
        <f>IF(BB2649="S",IF(Q2649="1. Aceitou o programa",IF(OR(X2649="Não se Aplica",X2649=""),IF(OR(W2649="Não se Aplica",W2649=""),0,W2649-V2649),AVERAGE(X2649-W2649,W2649-V2649)),0),0)</f>
        <v>38</v>
      </c>
      <c r="BA2649" s="209">
        <f>IF(BB2649="S",IF(AND(Q2649="1. Aceitou o programa",AH2649="Realizada"),IFERROR(IF(AG2649="",0,AG2649-R2649),0),0),0)</f>
        <v>0</v>
      </c>
      <c r="BB2649" s="209" t="str">
        <f>_xlfn.XLOOKUP(U2649,'Lista Suspensa'!$AA$20:$AA$23,'Lista Suspensa'!$AB$20:$AB$23,"N/A")</f>
        <v>S</v>
      </c>
    </row>
    <row r="2650" spans="1:54" ht="12" customHeight="1">
      <c r="A2650" s="151" t="s">
        <v>54</v>
      </c>
      <c r="B2650" s="152">
        <v>46083</v>
      </c>
      <c r="C2650" s="153" t="s">
        <v>55</v>
      </c>
      <c r="D2650" s="153" t="s">
        <v>56</v>
      </c>
      <c r="E2650" s="244">
        <v>86894624</v>
      </c>
      <c r="F2650" s="144" t="s">
        <v>5361</v>
      </c>
      <c r="G2650" s="230"/>
      <c r="H2650" s="154">
        <v>27632</v>
      </c>
      <c r="I2650" s="153">
        <v>50</v>
      </c>
      <c r="J2650" s="148" t="s">
        <v>70</v>
      </c>
      <c r="K2650" s="153" t="s">
        <v>59</v>
      </c>
      <c r="L2650" s="153"/>
      <c r="M2650" s="153"/>
      <c r="N2650" s="153">
        <v>60</v>
      </c>
      <c r="O2650" s="155" t="s">
        <v>5362</v>
      </c>
      <c r="P2650" s="156" t="s">
        <v>89</v>
      </c>
      <c r="Q2650" s="157" t="s">
        <v>110</v>
      </c>
      <c r="R2650" s="158">
        <v>46155</v>
      </c>
      <c r="S2650" s="159"/>
      <c r="T2650" s="159" t="s">
        <v>62</v>
      </c>
      <c r="U2650" s="159" t="s">
        <v>111</v>
      </c>
      <c r="V2650" s="154">
        <v>46114</v>
      </c>
      <c r="W2650" s="154">
        <v>46150</v>
      </c>
      <c r="X2650" s="154"/>
      <c r="Y2650" s="160" t="s">
        <v>5363</v>
      </c>
      <c r="Z2650" s="160" t="s">
        <v>65</v>
      </c>
      <c r="AA2650" s="153"/>
      <c r="AB2650" s="153"/>
      <c r="AC2650" s="182" t="e">
        <f t="shared" si="84"/>
        <v>#DIV/0!</v>
      </c>
      <c r="AD2650" s="153" t="e">
        <f t="shared" si="85"/>
        <v>#DIV/0!</v>
      </c>
      <c r="AE2650" s="233" t="s">
        <v>66</v>
      </c>
      <c r="AF2650" s="153"/>
      <c r="AG2650" s="159"/>
      <c r="AH2650" s="153"/>
      <c r="AI2650" s="161"/>
      <c r="AJ2650" s="153"/>
      <c r="AK2650" s="153"/>
      <c r="AL2650" s="207"/>
      <c r="AM2650" s="207"/>
      <c r="AN2650" s="207"/>
      <c r="AO2650" s="207" t="str">
        <f ca="1">IF(R2650="","",IF(R2650&gt;TODAY(),"0 meses",DATEDIF(R2650,TODAY(),"m") &amp; " meses"))</f>
        <v>0 meses</v>
      </c>
      <c r="AP2650" s="147" t="s">
        <v>4751</v>
      </c>
      <c r="AQ2650" s="147" t="s">
        <v>67</v>
      </c>
      <c r="AR2650" s="147"/>
      <c r="AS2650" s="209" t="s">
        <v>68</v>
      </c>
      <c r="AT2650" s="223" t="str">
        <f>MONTH(B2650)&amp;"/"&amp;YEAR(B2650)</f>
        <v>3/2026</v>
      </c>
      <c r="AU2650" s="223">
        <f>WEEKNUM(B2650)-WEEKNUM(EOMONTH(B2650,-1)+1)+1</f>
        <v>1</v>
      </c>
      <c r="AV2650" s="209" t="str">
        <f>MONTH(R2650)&amp;"/"&amp;YEAR(R2650)</f>
        <v>5/2026</v>
      </c>
      <c r="AW2650" s="209">
        <f>WEEKNUM(R2650)-WEEKNUM(EOMONTH(R2650,-1)+1)+1</f>
        <v>3</v>
      </c>
      <c r="AX2650" s="209">
        <f>IF(BB2650="S",IF(Q2650="1. Aceitou o programa",R2650-B2650,0),0)</f>
        <v>72</v>
      </c>
      <c r="AY2650" s="209">
        <f>IF(BB2650="S",IF(AND(S2650&lt;&gt;"",R2650&lt;&gt;""),S2650-R2650,0),0)</f>
        <v>0</v>
      </c>
      <c r="AZ2650" s="209">
        <f>IF(BB2650="S",IF(Q2650="1. Aceitou o programa",IF(OR(X2650="Não se Aplica",X2650=""),IF(OR(W2650="Não se Aplica",W2650=""),0,W2650-V2650),AVERAGE(X2650-W2650,W2650-V2650)),0),0)</f>
        <v>36</v>
      </c>
      <c r="BA2650" s="209">
        <f>IF(BB2650="S",IF(AND(Q2650="1. Aceitou o programa",AH2650="Realizada"),IFERROR(IF(AG2650="",0,AG2650-R2650),0),0),0)</f>
        <v>0</v>
      </c>
      <c r="BB2650" s="209" t="str">
        <f>_xlfn.XLOOKUP(U2650,'Lista Suspensa'!$AA$20:$AA$23,'Lista Suspensa'!$AB$20:$AB$23,"N/A")</f>
        <v>S</v>
      </c>
    </row>
    <row r="2651" spans="1:54" ht="12" customHeight="1">
      <c r="A2651" s="151" t="s">
        <v>54</v>
      </c>
      <c r="B2651" s="152">
        <v>46083</v>
      </c>
      <c r="C2651" s="153" t="s">
        <v>55</v>
      </c>
      <c r="D2651" s="153" t="s">
        <v>56</v>
      </c>
      <c r="E2651" s="244">
        <v>93656311</v>
      </c>
      <c r="F2651" s="144" t="s">
        <v>5364</v>
      </c>
      <c r="G2651" s="230"/>
      <c r="H2651" s="154">
        <v>34325</v>
      </c>
      <c r="I2651" s="153">
        <v>32</v>
      </c>
      <c r="J2651" s="148" t="s">
        <v>70</v>
      </c>
      <c r="K2651" s="153"/>
      <c r="L2651" s="153"/>
      <c r="M2651" s="153"/>
      <c r="N2651" s="153">
        <v>120</v>
      </c>
      <c r="O2651" s="155">
        <v>21964465768</v>
      </c>
      <c r="P2651" s="156" t="s">
        <v>60</v>
      </c>
      <c r="Q2651" s="157" t="s">
        <v>110</v>
      </c>
      <c r="R2651" s="158">
        <v>46155</v>
      </c>
      <c r="S2651" s="159"/>
      <c r="T2651" s="159" t="s">
        <v>62</v>
      </c>
      <c r="U2651" s="159" t="s">
        <v>111</v>
      </c>
      <c r="V2651" s="154">
        <v>46149</v>
      </c>
      <c r="W2651" s="154"/>
      <c r="X2651" s="154"/>
      <c r="Y2651" s="160" t="s">
        <v>64</v>
      </c>
      <c r="Z2651" s="160" t="s">
        <v>65</v>
      </c>
      <c r="AA2651" s="153"/>
      <c r="AB2651" s="153"/>
      <c r="AC2651" s="182" t="e">
        <f t="shared" si="84"/>
        <v>#DIV/0!</v>
      </c>
      <c r="AD2651" s="153" t="e">
        <f t="shared" si="85"/>
        <v>#DIV/0!</v>
      </c>
      <c r="AE2651" s="233" t="s">
        <v>66</v>
      </c>
      <c r="AF2651" s="153"/>
      <c r="AG2651" s="159"/>
      <c r="AH2651" s="153"/>
      <c r="AI2651" s="161"/>
      <c r="AJ2651" s="153"/>
      <c r="AK2651" s="153"/>
      <c r="AL2651" s="207"/>
      <c r="AM2651" s="207"/>
      <c r="AN2651" s="207"/>
      <c r="AO2651" s="207" t="str">
        <f ca="1">IF(R2651="","",IF(R2651&gt;TODAY(),"0 meses",DATEDIF(R2651,TODAY(),"m") &amp; " meses"))</f>
        <v>0 meses</v>
      </c>
      <c r="AP2651" s="147" t="s">
        <v>67</v>
      </c>
      <c r="AQ2651" s="147" t="s">
        <v>67</v>
      </c>
      <c r="AR2651" s="147"/>
      <c r="AS2651" s="209" t="s">
        <v>68</v>
      </c>
      <c r="AT2651" s="223" t="str">
        <f>MONTH(B2651)&amp;"/"&amp;YEAR(B2651)</f>
        <v>3/2026</v>
      </c>
      <c r="AU2651" s="223">
        <f>WEEKNUM(B2651)-WEEKNUM(EOMONTH(B2651,-1)+1)+1</f>
        <v>1</v>
      </c>
      <c r="AV2651" s="209" t="str">
        <f>MONTH(R2651)&amp;"/"&amp;YEAR(R2651)</f>
        <v>5/2026</v>
      </c>
      <c r="AW2651" s="209">
        <f>WEEKNUM(R2651)-WEEKNUM(EOMONTH(R2651,-1)+1)+1</f>
        <v>3</v>
      </c>
      <c r="AX2651" s="209">
        <f>IF(BB2651="S",IF(Q2651="1. Aceitou o programa",R2651-B2651,0),0)</f>
        <v>72</v>
      </c>
      <c r="AY2651" s="209">
        <f>IF(BB2651="S",IF(AND(S2651&lt;&gt;"",R2651&lt;&gt;""),S2651-R2651,0),0)</f>
        <v>0</v>
      </c>
      <c r="AZ2651" s="209">
        <f>IF(BB2651="S",IF(Q2651="1. Aceitou o programa",IF(OR(X2651="Não se Aplica",X2651=""),IF(OR(W2651="Não se Aplica",W2651=""),0,W2651-V2651),AVERAGE(X2651-W2651,W2651-V2651)),0),0)</f>
        <v>0</v>
      </c>
      <c r="BA2651" s="209">
        <f>IF(BB2651="S",IF(AND(Q2651="1. Aceitou o programa",AH2651="Realizada"),IFERROR(IF(AG2651="",0,AG2651-R2651),0),0),0)</f>
        <v>0</v>
      </c>
      <c r="BB2651" s="209" t="str">
        <f>_xlfn.XLOOKUP(U2651,'Lista Suspensa'!$AA$20:$AA$23,'Lista Suspensa'!$AB$20:$AB$23,"N/A")</f>
        <v>S</v>
      </c>
    </row>
    <row r="2652" spans="1:54" ht="12" customHeight="1">
      <c r="A2652" s="151" t="s">
        <v>54</v>
      </c>
      <c r="B2652" s="152">
        <v>46083</v>
      </c>
      <c r="C2652" s="153" t="s">
        <v>55</v>
      </c>
      <c r="D2652" s="153" t="s">
        <v>56</v>
      </c>
      <c r="E2652" s="244">
        <v>94299761</v>
      </c>
      <c r="F2652" s="144" t="s">
        <v>5365</v>
      </c>
      <c r="G2652" s="230"/>
      <c r="H2652" s="154">
        <v>34383</v>
      </c>
      <c r="I2652" s="153">
        <v>32</v>
      </c>
      <c r="J2652" s="148" t="s">
        <v>70</v>
      </c>
      <c r="K2652" s="153"/>
      <c r="L2652" s="153"/>
      <c r="M2652" s="153"/>
      <c r="N2652" s="153">
        <v>100</v>
      </c>
      <c r="O2652" s="155">
        <v>21969471113</v>
      </c>
      <c r="P2652" s="156" t="s">
        <v>60</v>
      </c>
      <c r="Q2652" s="157" t="s">
        <v>110</v>
      </c>
      <c r="R2652" s="158">
        <v>46155</v>
      </c>
      <c r="S2652" s="159"/>
      <c r="T2652" s="159" t="s">
        <v>62</v>
      </c>
      <c r="U2652" s="159" t="s">
        <v>111</v>
      </c>
      <c r="V2652" s="154">
        <v>46149</v>
      </c>
      <c r="W2652" s="154"/>
      <c r="X2652" s="154"/>
      <c r="Y2652" s="160" t="s">
        <v>4430</v>
      </c>
      <c r="Z2652" s="160" t="s">
        <v>65</v>
      </c>
      <c r="AA2652" s="153"/>
      <c r="AB2652" s="153"/>
      <c r="AC2652" s="182" t="e">
        <f t="shared" si="84"/>
        <v>#DIV/0!</v>
      </c>
      <c r="AD2652" s="153" t="e">
        <f t="shared" si="85"/>
        <v>#DIV/0!</v>
      </c>
      <c r="AE2652" s="233" t="s">
        <v>66</v>
      </c>
      <c r="AF2652" s="153"/>
      <c r="AG2652" s="159"/>
      <c r="AH2652" s="153"/>
      <c r="AI2652" s="161"/>
      <c r="AJ2652" s="153"/>
      <c r="AK2652" s="153"/>
      <c r="AL2652" s="207"/>
      <c r="AM2652" s="207"/>
      <c r="AN2652" s="207"/>
      <c r="AO2652" s="207" t="str">
        <f ca="1">IF(R2652="","",IF(R2652&gt;TODAY(),"0 meses",DATEDIF(R2652,TODAY(),"m") &amp; " meses"))</f>
        <v>0 meses</v>
      </c>
      <c r="AP2652" s="147" t="s">
        <v>67</v>
      </c>
      <c r="AQ2652" s="147" t="s">
        <v>67</v>
      </c>
      <c r="AR2652" s="147"/>
      <c r="AS2652" s="209" t="s">
        <v>68</v>
      </c>
      <c r="AT2652" s="223" t="str">
        <f>MONTH(B2652)&amp;"/"&amp;YEAR(B2652)</f>
        <v>3/2026</v>
      </c>
      <c r="AU2652" s="223">
        <f>WEEKNUM(B2652)-WEEKNUM(EOMONTH(B2652,-1)+1)+1</f>
        <v>1</v>
      </c>
      <c r="AV2652" s="209" t="str">
        <f>MONTH(R2652)&amp;"/"&amp;YEAR(R2652)</f>
        <v>5/2026</v>
      </c>
      <c r="AW2652" s="209">
        <f>WEEKNUM(R2652)-WEEKNUM(EOMONTH(R2652,-1)+1)+1</f>
        <v>3</v>
      </c>
      <c r="AX2652" s="209">
        <f>IF(BB2652="S",IF(Q2652="1. Aceitou o programa",R2652-B2652,0),0)</f>
        <v>72</v>
      </c>
      <c r="AY2652" s="209">
        <f>IF(BB2652="S",IF(AND(S2652&lt;&gt;"",R2652&lt;&gt;""),S2652-R2652,0),0)</f>
        <v>0</v>
      </c>
      <c r="AZ2652" s="209">
        <f>IF(BB2652="S",IF(Q2652="1. Aceitou o programa",IF(OR(X2652="Não se Aplica",X2652=""),IF(OR(W2652="Não se Aplica",W2652=""),0,W2652-V2652),AVERAGE(X2652-W2652,W2652-V2652)),0),0)</f>
        <v>0</v>
      </c>
      <c r="BA2652" s="209">
        <f>IF(BB2652="S",IF(AND(Q2652="1. Aceitou o programa",AH2652="Realizada"),IFERROR(IF(AG2652="",0,AG2652-R2652),0),0),0)</f>
        <v>0</v>
      </c>
      <c r="BB2652" s="209" t="str">
        <f>_xlfn.XLOOKUP(U2652,'Lista Suspensa'!$AA$20:$AA$23,'Lista Suspensa'!$AB$20:$AB$23,"N/A")</f>
        <v>S</v>
      </c>
    </row>
    <row r="2653" spans="1:54" ht="12" customHeight="1">
      <c r="A2653" s="151" t="s">
        <v>54</v>
      </c>
      <c r="B2653" s="152">
        <v>46083</v>
      </c>
      <c r="C2653" s="153" t="s">
        <v>55</v>
      </c>
      <c r="D2653" s="153" t="s">
        <v>56</v>
      </c>
      <c r="E2653" s="244">
        <v>94624136</v>
      </c>
      <c r="F2653" s="144" t="s">
        <v>5366</v>
      </c>
      <c r="G2653" s="230"/>
      <c r="H2653" s="154">
        <v>34511</v>
      </c>
      <c r="I2653" s="153">
        <v>31</v>
      </c>
      <c r="J2653" s="148" t="s">
        <v>70</v>
      </c>
      <c r="K2653" s="153"/>
      <c r="L2653" s="153"/>
      <c r="M2653" s="153"/>
      <c r="N2653" s="153">
        <v>110</v>
      </c>
      <c r="O2653" s="155" t="s">
        <v>5367</v>
      </c>
      <c r="P2653" s="156" t="s">
        <v>60</v>
      </c>
      <c r="Q2653" s="157" t="s">
        <v>110</v>
      </c>
      <c r="R2653" s="158">
        <v>46155</v>
      </c>
      <c r="S2653" s="159"/>
      <c r="T2653" s="159" t="s">
        <v>62</v>
      </c>
      <c r="U2653" s="159" t="s">
        <v>111</v>
      </c>
      <c r="V2653" s="154">
        <v>46149</v>
      </c>
      <c r="W2653" s="154"/>
      <c r="X2653" s="154"/>
      <c r="Y2653" s="160" t="s">
        <v>5368</v>
      </c>
      <c r="Z2653" s="160" t="s">
        <v>65</v>
      </c>
      <c r="AA2653" s="153"/>
      <c r="AB2653" s="153"/>
      <c r="AC2653" s="182" t="e">
        <f t="shared" si="84"/>
        <v>#DIV/0!</v>
      </c>
      <c r="AD2653" s="153" t="e">
        <f t="shared" si="85"/>
        <v>#DIV/0!</v>
      </c>
      <c r="AE2653" s="233" t="s">
        <v>66</v>
      </c>
      <c r="AF2653" s="153"/>
      <c r="AG2653" s="159"/>
      <c r="AH2653" s="153"/>
      <c r="AI2653" s="161"/>
      <c r="AJ2653" s="153"/>
      <c r="AK2653" s="153"/>
      <c r="AL2653" s="207"/>
      <c r="AM2653" s="207"/>
      <c r="AN2653" s="207"/>
      <c r="AO2653" s="207" t="str">
        <f ca="1">IF(R2653="","",IF(R2653&gt;TODAY(),"0 meses",DATEDIF(R2653,TODAY(),"m") &amp; " meses"))</f>
        <v>0 meses</v>
      </c>
      <c r="AP2653" s="147" t="s">
        <v>67</v>
      </c>
      <c r="AQ2653" s="147" t="s">
        <v>67</v>
      </c>
      <c r="AR2653" s="147"/>
      <c r="AS2653" s="209" t="s">
        <v>68</v>
      </c>
      <c r="AT2653" s="223" t="str">
        <f>MONTH(B2653)&amp;"/"&amp;YEAR(B2653)</f>
        <v>3/2026</v>
      </c>
      <c r="AU2653" s="223">
        <f>WEEKNUM(B2653)-WEEKNUM(EOMONTH(B2653,-1)+1)+1</f>
        <v>1</v>
      </c>
      <c r="AV2653" s="209" t="str">
        <f>MONTH(R2653)&amp;"/"&amp;YEAR(R2653)</f>
        <v>5/2026</v>
      </c>
      <c r="AW2653" s="209">
        <f>WEEKNUM(R2653)-WEEKNUM(EOMONTH(R2653,-1)+1)+1</f>
        <v>3</v>
      </c>
      <c r="AX2653" s="209">
        <f>IF(BB2653="S",IF(Q2653="1. Aceitou o programa",R2653-B2653,0),0)</f>
        <v>72</v>
      </c>
      <c r="AY2653" s="209">
        <f>IF(BB2653="S",IF(AND(S2653&lt;&gt;"",R2653&lt;&gt;""),S2653-R2653,0),0)</f>
        <v>0</v>
      </c>
      <c r="AZ2653" s="209">
        <f>IF(BB2653="S",IF(Q2653="1. Aceitou o programa",IF(OR(X2653="Não se Aplica",X2653=""),IF(OR(W2653="Não se Aplica",W2653=""),0,W2653-V2653),AVERAGE(X2653-W2653,W2653-V2653)),0),0)</f>
        <v>0</v>
      </c>
      <c r="BA2653" s="209">
        <f>IF(BB2653="S",IF(AND(Q2653="1. Aceitou o programa",AH2653="Realizada"),IFERROR(IF(AG2653="",0,AG2653-R2653),0),0),0)</f>
        <v>0</v>
      </c>
      <c r="BB2653" s="209" t="str">
        <f>_xlfn.XLOOKUP(U2653,'Lista Suspensa'!$AA$20:$AA$23,'Lista Suspensa'!$AB$20:$AB$23,"N/A")</f>
        <v>S</v>
      </c>
    </row>
    <row r="2654" spans="1:54" ht="12" customHeight="1">
      <c r="A2654" s="151" t="s">
        <v>54</v>
      </c>
      <c r="B2654" s="152">
        <v>46083</v>
      </c>
      <c r="C2654" s="153" t="s">
        <v>55</v>
      </c>
      <c r="D2654" s="153" t="s">
        <v>56</v>
      </c>
      <c r="E2654" s="244">
        <v>93651499</v>
      </c>
      <c r="F2654" s="144" t="s">
        <v>5369</v>
      </c>
      <c r="G2654" s="230"/>
      <c r="H2654" s="154">
        <v>34681</v>
      </c>
      <c r="I2654" s="153">
        <v>31</v>
      </c>
      <c r="J2654" s="148" t="s">
        <v>70</v>
      </c>
      <c r="K2654" s="153"/>
      <c r="L2654" s="153"/>
      <c r="M2654" s="153"/>
      <c r="N2654" s="153">
        <v>60</v>
      </c>
      <c r="O2654" s="155" t="s">
        <v>5370</v>
      </c>
      <c r="P2654" s="156" t="s">
        <v>60</v>
      </c>
      <c r="Q2654" s="157" t="s">
        <v>110</v>
      </c>
      <c r="R2654" s="158">
        <v>46155</v>
      </c>
      <c r="S2654" s="159"/>
      <c r="T2654" s="159" t="s">
        <v>62</v>
      </c>
      <c r="U2654" s="159" t="s">
        <v>111</v>
      </c>
      <c r="V2654" s="154">
        <v>46149</v>
      </c>
      <c r="W2654" s="154"/>
      <c r="X2654" s="154"/>
      <c r="Y2654" s="160" t="s">
        <v>5371</v>
      </c>
      <c r="Z2654" s="160" t="s">
        <v>65</v>
      </c>
      <c r="AA2654" s="153"/>
      <c r="AB2654" s="153"/>
      <c r="AC2654" s="182" t="e">
        <f t="shared" si="84"/>
        <v>#DIV/0!</v>
      </c>
      <c r="AD2654" s="153" t="e">
        <f t="shared" si="85"/>
        <v>#DIV/0!</v>
      </c>
      <c r="AE2654" s="233" t="s">
        <v>66</v>
      </c>
      <c r="AF2654" s="153"/>
      <c r="AG2654" s="159"/>
      <c r="AH2654" s="153"/>
      <c r="AI2654" s="161"/>
      <c r="AJ2654" s="153"/>
      <c r="AK2654" s="153"/>
      <c r="AL2654" s="207"/>
      <c r="AM2654" s="207"/>
      <c r="AN2654" s="207"/>
      <c r="AO2654" s="207" t="str">
        <f ca="1">IF(R2654="","",IF(R2654&gt;TODAY(),"0 meses",DATEDIF(R2654,TODAY(),"m") &amp; " meses"))</f>
        <v>0 meses</v>
      </c>
      <c r="AP2654" s="147" t="s">
        <v>67</v>
      </c>
      <c r="AQ2654" s="147" t="s">
        <v>67</v>
      </c>
      <c r="AR2654" s="147"/>
      <c r="AS2654" s="209" t="s">
        <v>68</v>
      </c>
      <c r="AT2654" s="223" t="str">
        <f>MONTH(B2654)&amp;"/"&amp;YEAR(B2654)</f>
        <v>3/2026</v>
      </c>
      <c r="AU2654" s="223">
        <f>WEEKNUM(B2654)-WEEKNUM(EOMONTH(B2654,-1)+1)+1</f>
        <v>1</v>
      </c>
      <c r="AV2654" s="209" t="str">
        <f>MONTH(R2654)&amp;"/"&amp;YEAR(R2654)</f>
        <v>5/2026</v>
      </c>
      <c r="AW2654" s="209">
        <f>WEEKNUM(R2654)-WEEKNUM(EOMONTH(R2654,-1)+1)+1</f>
        <v>3</v>
      </c>
      <c r="AX2654" s="209">
        <f>IF(BB2654="S",IF(Q2654="1. Aceitou o programa",R2654-B2654,0),0)</f>
        <v>72</v>
      </c>
      <c r="AY2654" s="209">
        <f>IF(BB2654="S",IF(AND(S2654&lt;&gt;"",R2654&lt;&gt;""),S2654-R2654,0),0)</f>
        <v>0</v>
      </c>
      <c r="AZ2654" s="209">
        <f>IF(BB2654="S",IF(Q2654="1. Aceitou o programa",IF(OR(X2654="Não se Aplica",X2654=""),IF(OR(W2654="Não se Aplica",W2654=""),0,W2654-V2654),AVERAGE(X2654-W2654,W2654-V2654)),0),0)</f>
        <v>0</v>
      </c>
      <c r="BA2654" s="209">
        <f>IF(BB2654="S",IF(AND(Q2654="1. Aceitou o programa",AH2654="Realizada"),IFERROR(IF(AG2654="",0,AG2654-R2654),0),0),0)</f>
        <v>0</v>
      </c>
      <c r="BB2654" s="209" t="str">
        <f>_xlfn.XLOOKUP(U2654,'Lista Suspensa'!$AA$20:$AA$23,'Lista Suspensa'!$AB$20:$AB$23,"N/A")</f>
        <v>S</v>
      </c>
    </row>
    <row r="2655" spans="1:54" ht="12" customHeight="1">
      <c r="A2655" s="151" t="s">
        <v>54</v>
      </c>
      <c r="B2655" s="152">
        <v>46083</v>
      </c>
      <c r="C2655" s="153" t="s">
        <v>55</v>
      </c>
      <c r="D2655" s="153" t="s">
        <v>56</v>
      </c>
      <c r="E2655" s="244">
        <v>94469613</v>
      </c>
      <c r="F2655" s="144" t="s">
        <v>5372</v>
      </c>
      <c r="G2655" s="230"/>
      <c r="H2655" s="154">
        <v>34714</v>
      </c>
      <c r="I2655" s="153">
        <v>31</v>
      </c>
      <c r="J2655" s="148" t="s">
        <v>70</v>
      </c>
      <c r="K2655" s="153"/>
      <c r="L2655" s="153"/>
      <c r="M2655" s="153"/>
      <c r="N2655" s="153">
        <v>380</v>
      </c>
      <c r="O2655" s="155" t="s">
        <v>5373</v>
      </c>
      <c r="P2655" s="156" t="s">
        <v>60</v>
      </c>
      <c r="Q2655" s="157" t="s">
        <v>110</v>
      </c>
      <c r="R2655" s="158">
        <v>46155</v>
      </c>
      <c r="S2655" s="159"/>
      <c r="T2655" s="159" t="s">
        <v>62</v>
      </c>
      <c r="U2655" s="159" t="s">
        <v>111</v>
      </c>
      <c r="V2655" s="154">
        <v>46149</v>
      </c>
      <c r="W2655" s="154"/>
      <c r="X2655" s="154"/>
      <c r="Y2655" s="160" t="s">
        <v>64</v>
      </c>
      <c r="Z2655" s="160" t="s">
        <v>65</v>
      </c>
      <c r="AA2655" s="153"/>
      <c r="AB2655" s="153"/>
      <c r="AC2655" s="182" t="e">
        <f t="shared" si="84"/>
        <v>#DIV/0!</v>
      </c>
      <c r="AD2655" s="153" t="e">
        <f t="shared" si="85"/>
        <v>#DIV/0!</v>
      </c>
      <c r="AE2655" s="233" t="s">
        <v>66</v>
      </c>
      <c r="AF2655" s="153"/>
      <c r="AG2655" s="159"/>
      <c r="AH2655" s="153"/>
      <c r="AI2655" s="161"/>
      <c r="AJ2655" s="153"/>
      <c r="AK2655" s="153"/>
      <c r="AL2655" s="207"/>
      <c r="AM2655" s="207"/>
      <c r="AN2655" s="207"/>
      <c r="AO2655" s="207" t="str">
        <f ca="1">IF(R2655="","",IF(R2655&gt;TODAY(),"0 meses",DATEDIF(R2655,TODAY(),"m") &amp; " meses"))</f>
        <v>0 meses</v>
      </c>
      <c r="AP2655" s="147" t="s">
        <v>67</v>
      </c>
      <c r="AQ2655" s="147" t="s">
        <v>67</v>
      </c>
      <c r="AR2655" s="147"/>
      <c r="AS2655" s="209" t="s">
        <v>68</v>
      </c>
      <c r="AT2655" s="223" t="str">
        <f>MONTH(B2655)&amp;"/"&amp;YEAR(B2655)</f>
        <v>3/2026</v>
      </c>
      <c r="AU2655" s="223">
        <f>WEEKNUM(B2655)-WEEKNUM(EOMONTH(B2655,-1)+1)+1</f>
        <v>1</v>
      </c>
      <c r="AV2655" s="209" t="str">
        <f>MONTH(R2655)&amp;"/"&amp;YEAR(R2655)</f>
        <v>5/2026</v>
      </c>
      <c r="AW2655" s="209">
        <f>WEEKNUM(R2655)-WEEKNUM(EOMONTH(R2655,-1)+1)+1</f>
        <v>3</v>
      </c>
      <c r="AX2655" s="209">
        <f>IF(BB2655="S",IF(Q2655="1. Aceitou o programa",R2655-B2655,0),0)</f>
        <v>72</v>
      </c>
      <c r="AY2655" s="209">
        <f>IF(BB2655="S",IF(AND(S2655&lt;&gt;"",R2655&lt;&gt;""),S2655-R2655,0),0)</f>
        <v>0</v>
      </c>
      <c r="AZ2655" s="209">
        <f>IF(BB2655="S",IF(Q2655="1. Aceitou o programa",IF(OR(X2655="Não se Aplica",X2655=""),IF(OR(W2655="Não se Aplica",W2655=""),0,W2655-V2655),AVERAGE(X2655-W2655,W2655-V2655)),0),0)</f>
        <v>0</v>
      </c>
      <c r="BA2655" s="209">
        <f>IF(BB2655="S",IF(AND(Q2655="1. Aceitou o programa",AH2655="Realizada"),IFERROR(IF(AG2655="",0,AG2655-R2655),0),0),0)</f>
        <v>0</v>
      </c>
      <c r="BB2655" s="209" t="str">
        <f>_xlfn.XLOOKUP(U2655,'Lista Suspensa'!$AA$20:$AA$23,'Lista Suspensa'!$AB$20:$AB$23,"N/A")</f>
        <v>S</v>
      </c>
    </row>
    <row r="2656" spans="1:54" ht="12" customHeight="1">
      <c r="A2656" s="151" t="s">
        <v>54</v>
      </c>
      <c r="B2656" s="152">
        <v>46083</v>
      </c>
      <c r="C2656" s="153" t="s">
        <v>55</v>
      </c>
      <c r="D2656" s="153" t="s">
        <v>56</v>
      </c>
      <c r="E2656" s="244">
        <v>94698868</v>
      </c>
      <c r="F2656" s="144" t="s">
        <v>5374</v>
      </c>
      <c r="G2656" s="230"/>
      <c r="H2656" s="154">
        <v>34743</v>
      </c>
      <c r="I2656" s="153">
        <v>31</v>
      </c>
      <c r="J2656" s="148" t="s">
        <v>70</v>
      </c>
      <c r="K2656" s="153"/>
      <c r="L2656" s="153"/>
      <c r="M2656" s="153"/>
      <c r="N2656" s="153">
        <v>110</v>
      </c>
      <c r="O2656" s="155" t="s">
        <v>5375</v>
      </c>
      <c r="P2656" s="156" t="s">
        <v>60</v>
      </c>
      <c r="Q2656" s="157" t="s">
        <v>110</v>
      </c>
      <c r="R2656" s="158">
        <v>46155</v>
      </c>
      <c r="S2656" s="159"/>
      <c r="T2656" s="159" t="s">
        <v>62</v>
      </c>
      <c r="U2656" s="159" t="s">
        <v>111</v>
      </c>
      <c r="V2656" s="154">
        <v>46149</v>
      </c>
      <c r="W2656" s="154"/>
      <c r="X2656" s="154"/>
      <c r="Y2656" s="160" t="s">
        <v>5376</v>
      </c>
      <c r="Z2656" s="160" t="s">
        <v>65</v>
      </c>
      <c r="AA2656" s="153"/>
      <c r="AB2656" s="153"/>
      <c r="AC2656" s="182" t="e">
        <f t="shared" si="84"/>
        <v>#DIV/0!</v>
      </c>
      <c r="AD2656" s="153" t="e">
        <f t="shared" si="85"/>
        <v>#DIV/0!</v>
      </c>
      <c r="AE2656" s="233" t="s">
        <v>66</v>
      </c>
      <c r="AF2656" s="153"/>
      <c r="AG2656" s="159"/>
      <c r="AH2656" s="153"/>
      <c r="AI2656" s="161"/>
      <c r="AJ2656" s="153"/>
      <c r="AK2656" s="153"/>
      <c r="AL2656" s="207"/>
      <c r="AM2656" s="207"/>
      <c r="AN2656" s="207"/>
      <c r="AO2656" s="207" t="str">
        <f ca="1">IF(R2656="","",IF(R2656&gt;TODAY(),"0 meses",DATEDIF(R2656,TODAY(),"m") &amp; " meses"))</f>
        <v>0 meses</v>
      </c>
      <c r="AP2656" s="147" t="s">
        <v>67</v>
      </c>
      <c r="AQ2656" s="147" t="s">
        <v>67</v>
      </c>
      <c r="AR2656" s="147"/>
      <c r="AS2656" s="209" t="s">
        <v>68</v>
      </c>
      <c r="AT2656" s="223" t="str">
        <f>MONTH(B2656)&amp;"/"&amp;YEAR(B2656)</f>
        <v>3/2026</v>
      </c>
      <c r="AU2656" s="223">
        <f>WEEKNUM(B2656)-WEEKNUM(EOMONTH(B2656,-1)+1)+1</f>
        <v>1</v>
      </c>
      <c r="AV2656" s="209" t="str">
        <f>MONTH(R2656)&amp;"/"&amp;YEAR(R2656)</f>
        <v>5/2026</v>
      </c>
      <c r="AW2656" s="209">
        <f>WEEKNUM(R2656)-WEEKNUM(EOMONTH(R2656,-1)+1)+1</f>
        <v>3</v>
      </c>
      <c r="AX2656" s="209">
        <f>IF(BB2656="S",IF(Q2656="1. Aceitou o programa",R2656-B2656,0),0)</f>
        <v>72</v>
      </c>
      <c r="AY2656" s="209">
        <f>IF(BB2656="S",IF(AND(S2656&lt;&gt;"",R2656&lt;&gt;""),S2656-R2656,0),0)</f>
        <v>0</v>
      </c>
      <c r="AZ2656" s="209">
        <f>IF(BB2656="S",IF(Q2656="1. Aceitou o programa",IF(OR(X2656="Não se Aplica",X2656=""),IF(OR(W2656="Não se Aplica",W2656=""),0,W2656-V2656),AVERAGE(X2656-W2656,W2656-V2656)),0),0)</f>
        <v>0</v>
      </c>
      <c r="BA2656" s="209">
        <f>IF(BB2656="S",IF(AND(Q2656="1. Aceitou o programa",AH2656="Realizada"),IFERROR(IF(AG2656="",0,AG2656-R2656),0),0),0)</f>
        <v>0</v>
      </c>
      <c r="BB2656" s="209" t="str">
        <f>_xlfn.XLOOKUP(U2656,'Lista Suspensa'!$AA$20:$AA$23,'Lista Suspensa'!$AB$20:$AB$23,"N/A")</f>
        <v>S</v>
      </c>
    </row>
    <row r="2657" spans="1:54" ht="12" customHeight="1">
      <c r="A2657" s="151" t="s">
        <v>54</v>
      </c>
      <c r="B2657" s="152">
        <v>46083</v>
      </c>
      <c r="C2657" s="153" t="s">
        <v>55</v>
      </c>
      <c r="D2657" s="153" t="s">
        <v>56</v>
      </c>
      <c r="E2657" s="244">
        <v>92910718</v>
      </c>
      <c r="F2657" s="144" t="s">
        <v>5377</v>
      </c>
      <c r="G2657" s="230"/>
      <c r="H2657" s="154">
        <v>34833</v>
      </c>
      <c r="I2657" s="153">
        <v>31</v>
      </c>
      <c r="J2657" s="148" t="s">
        <v>70</v>
      </c>
      <c r="K2657" s="153"/>
      <c r="L2657" s="153"/>
      <c r="M2657" s="153"/>
      <c r="N2657" s="153">
        <v>60</v>
      </c>
      <c r="O2657" s="155" t="s">
        <v>5378</v>
      </c>
      <c r="P2657" s="156" t="s">
        <v>60</v>
      </c>
      <c r="Q2657" s="157" t="s">
        <v>110</v>
      </c>
      <c r="R2657" s="158">
        <v>46155</v>
      </c>
      <c r="S2657" s="159"/>
      <c r="T2657" s="159" t="s">
        <v>62</v>
      </c>
      <c r="U2657" s="159" t="s">
        <v>111</v>
      </c>
      <c r="V2657" s="154">
        <v>46149</v>
      </c>
      <c r="W2657" s="154"/>
      <c r="X2657" s="154"/>
      <c r="Y2657" s="160" t="s">
        <v>4505</v>
      </c>
      <c r="Z2657" s="160" t="s">
        <v>65</v>
      </c>
      <c r="AA2657" s="153"/>
      <c r="AB2657" s="153"/>
      <c r="AC2657" s="182" t="e">
        <f t="shared" si="84"/>
        <v>#DIV/0!</v>
      </c>
      <c r="AD2657" s="153" t="e">
        <f t="shared" si="85"/>
        <v>#DIV/0!</v>
      </c>
      <c r="AE2657" s="233" t="s">
        <v>66</v>
      </c>
      <c r="AF2657" s="153"/>
      <c r="AG2657" s="159"/>
      <c r="AH2657" s="153"/>
      <c r="AI2657" s="161"/>
      <c r="AJ2657" s="153"/>
      <c r="AK2657" s="153"/>
      <c r="AL2657" s="207"/>
      <c r="AM2657" s="207"/>
      <c r="AN2657" s="207"/>
      <c r="AO2657" s="207" t="str">
        <f ca="1">IF(R2657="","",IF(R2657&gt;TODAY(),"0 meses",DATEDIF(R2657,TODAY(),"m") &amp; " meses"))</f>
        <v>0 meses</v>
      </c>
      <c r="AP2657" s="147" t="s">
        <v>67</v>
      </c>
      <c r="AQ2657" s="147" t="s">
        <v>67</v>
      </c>
      <c r="AR2657" s="147"/>
      <c r="AS2657" s="209" t="s">
        <v>68</v>
      </c>
      <c r="AT2657" s="223" t="str">
        <f>MONTH(B2657)&amp;"/"&amp;YEAR(B2657)</f>
        <v>3/2026</v>
      </c>
      <c r="AU2657" s="223">
        <f>WEEKNUM(B2657)-WEEKNUM(EOMONTH(B2657,-1)+1)+1</f>
        <v>1</v>
      </c>
      <c r="AV2657" s="209" t="str">
        <f>MONTH(R2657)&amp;"/"&amp;YEAR(R2657)</f>
        <v>5/2026</v>
      </c>
      <c r="AW2657" s="209">
        <f>WEEKNUM(R2657)-WEEKNUM(EOMONTH(R2657,-1)+1)+1</f>
        <v>3</v>
      </c>
      <c r="AX2657" s="209">
        <f>IF(BB2657="S",IF(Q2657="1. Aceitou o programa",R2657-B2657,0),0)</f>
        <v>72</v>
      </c>
      <c r="AY2657" s="209">
        <f>IF(BB2657="S",IF(AND(S2657&lt;&gt;"",R2657&lt;&gt;""),S2657-R2657,0),0)</f>
        <v>0</v>
      </c>
      <c r="AZ2657" s="209">
        <f>IF(BB2657="S",IF(Q2657="1. Aceitou o programa",IF(OR(X2657="Não se Aplica",X2657=""),IF(OR(W2657="Não se Aplica",W2657=""),0,W2657-V2657),AVERAGE(X2657-W2657,W2657-V2657)),0),0)</f>
        <v>0</v>
      </c>
      <c r="BA2657" s="209">
        <f>IF(BB2657="S",IF(AND(Q2657="1. Aceitou o programa",AH2657="Realizada"),IFERROR(IF(AG2657="",0,AG2657-R2657),0),0),0)</f>
        <v>0</v>
      </c>
      <c r="BB2657" s="209" t="str">
        <f>_xlfn.XLOOKUP(U2657,'Lista Suspensa'!$AA$20:$AA$23,'Lista Suspensa'!$AB$20:$AB$23,"N/A")</f>
        <v>S</v>
      </c>
    </row>
    <row r="2658" spans="1:54" ht="12" customHeight="1">
      <c r="A2658" s="151" t="s">
        <v>54</v>
      </c>
      <c r="B2658" s="152">
        <v>46083</v>
      </c>
      <c r="C2658" s="153" t="s">
        <v>55</v>
      </c>
      <c r="D2658" s="153" t="s">
        <v>56</v>
      </c>
      <c r="E2658" s="244">
        <v>92774884</v>
      </c>
      <c r="F2658" s="144" t="s">
        <v>5379</v>
      </c>
      <c r="G2658" s="230"/>
      <c r="H2658" s="154">
        <v>34846</v>
      </c>
      <c r="I2658" s="153">
        <v>30</v>
      </c>
      <c r="J2658" s="148" t="s">
        <v>70</v>
      </c>
      <c r="K2658" s="153"/>
      <c r="L2658" s="153"/>
      <c r="M2658" s="153"/>
      <c r="N2658" s="153">
        <v>110</v>
      </c>
      <c r="O2658" s="155" t="s">
        <v>5380</v>
      </c>
      <c r="P2658" s="156" t="s">
        <v>60</v>
      </c>
      <c r="Q2658" s="157" t="s">
        <v>110</v>
      </c>
      <c r="R2658" s="158">
        <v>46155</v>
      </c>
      <c r="S2658" s="159"/>
      <c r="T2658" s="159" t="s">
        <v>62</v>
      </c>
      <c r="U2658" s="159" t="s">
        <v>111</v>
      </c>
      <c r="V2658" s="154">
        <v>46149</v>
      </c>
      <c r="W2658" s="154"/>
      <c r="X2658" s="154"/>
      <c r="Y2658" s="160" t="s">
        <v>4718</v>
      </c>
      <c r="Z2658" s="160" t="s">
        <v>65</v>
      </c>
      <c r="AA2658" s="153"/>
      <c r="AB2658" s="153"/>
      <c r="AC2658" s="182" t="e">
        <f t="shared" si="84"/>
        <v>#DIV/0!</v>
      </c>
      <c r="AD2658" s="153" t="e">
        <f t="shared" si="85"/>
        <v>#DIV/0!</v>
      </c>
      <c r="AE2658" s="233" t="s">
        <v>66</v>
      </c>
      <c r="AF2658" s="153"/>
      <c r="AG2658" s="159"/>
      <c r="AH2658" s="153"/>
      <c r="AI2658" s="161"/>
      <c r="AJ2658" s="153"/>
      <c r="AK2658" s="153"/>
      <c r="AL2658" s="207"/>
      <c r="AM2658" s="207"/>
      <c r="AN2658" s="207"/>
      <c r="AO2658" s="207" t="str">
        <f ca="1">IF(R2658="","",IF(R2658&gt;TODAY(),"0 meses",DATEDIF(R2658,TODAY(),"m") &amp; " meses"))</f>
        <v>0 meses</v>
      </c>
      <c r="AP2658" s="147" t="s">
        <v>67</v>
      </c>
      <c r="AQ2658" s="147" t="s">
        <v>67</v>
      </c>
      <c r="AR2658" s="147"/>
      <c r="AS2658" s="209" t="s">
        <v>68</v>
      </c>
      <c r="AT2658" s="223" t="str">
        <f>MONTH(B2658)&amp;"/"&amp;YEAR(B2658)</f>
        <v>3/2026</v>
      </c>
      <c r="AU2658" s="223">
        <f>WEEKNUM(B2658)-WEEKNUM(EOMONTH(B2658,-1)+1)+1</f>
        <v>1</v>
      </c>
      <c r="AV2658" s="209" t="str">
        <f>MONTH(R2658)&amp;"/"&amp;YEAR(R2658)</f>
        <v>5/2026</v>
      </c>
      <c r="AW2658" s="209">
        <f>WEEKNUM(R2658)-WEEKNUM(EOMONTH(R2658,-1)+1)+1</f>
        <v>3</v>
      </c>
      <c r="AX2658" s="209">
        <f>IF(BB2658="S",IF(Q2658="1. Aceitou o programa",R2658-B2658,0),0)</f>
        <v>72</v>
      </c>
      <c r="AY2658" s="209">
        <f>IF(BB2658="S",IF(AND(S2658&lt;&gt;"",R2658&lt;&gt;""),S2658-R2658,0),0)</f>
        <v>0</v>
      </c>
      <c r="AZ2658" s="209">
        <f>IF(BB2658="S",IF(Q2658="1. Aceitou o programa",IF(OR(X2658="Não se Aplica",X2658=""),IF(OR(W2658="Não se Aplica",W2658=""),0,W2658-V2658),AVERAGE(X2658-W2658,W2658-V2658)),0),0)</f>
        <v>0</v>
      </c>
      <c r="BA2658" s="209">
        <f>IF(BB2658="S",IF(AND(Q2658="1. Aceitou o programa",AH2658="Realizada"),IFERROR(IF(AG2658="",0,AG2658-R2658),0),0),0)</f>
        <v>0</v>
      </c>
      <c r="BB2658" s="209" t="str">
        <f>_xlfn.XLOOKUP(U2658,'Lista Suspensa'!$AA$20:$AA$23,'Lista Suspensa'!$AB$20:$AB$23,"N/A")</f>
        <v>S</v>
      </c>
    </row>
    <row r="2659" spans="1:54" ht="12" customHeight="1">
      <c r="A2659" s="151" t="s">
        <v>54</v>
      </c>
      <c r="B2659" s="152">
        <v>46083</v>
      </c>
      <c r="C2659" s="153" t="s">
        <v>55</v>
      </c>
      <c r="D2659" s="153" t="s">
        <v>56</v>
      </c>
      <c r="E2659" s="244">
        <v>93941091</v>
      </c>
      <c r="F2659" s="144" t="s">
        <v>5381</v>
      </c>
      <c r="G2659" s="230"/>
      <c r="H2659" s="154">
        <v>34932</v>
      </c>
      <c r="I2659" s="153">
        <v>30</v>
      </c>
      <c r="J2659" s="148" t="s">
        <v>70</v>
      </c>
      <c r="K2659" s="153"/>
      <c r="L2659" s="153"/>
      <c r="M2659" s="153"/>
      <c r="N2659" s="153">
        <v>110</v>
      </c>
      <c r="O2659" s="155" t="s">
        <v>5382</v>
      </c>
      <c r="P2659" s="156" t="s">
        <v>60</v>
      </c>
      <c r="Q2659" s="157" t="s">
        <v>110</v>
      </c>
      <c r="R2659" s="158">
        <v>46155</v>
      </c>
      <c r="S2659" s="159"/>
      <c r="T2659" s="159" t="s">
        <v>62</v>
      </c>
      <c r="U2659" s="159" t="s">
        <v>111</v>
      </c>
      <c r="V2659" s="154">
        <v>46149</v>
      </c>
      <c r="W2659" s="154"/>
      <c r="X2659" s="154"/>
      <c r="Y2659" s="160" t="s">
        <v>5383</v>
      </c>
      <c r="Z2659" s="160" t="s">
        <v>65</v>
      </c>
      <c r="AA2659" s="153"/>
      <c r="AB2659" s="153"/>
      <c r="AC2659" s="182" t="e">
        <f t="shared" si="84"/>
        <v>#DIV/0!</v>
      </c>
      <c r="AD2659" s="153" t="e">
        <f t="shared" si="85"/>
        <v>#DIV/0!</v>
      </c>
      <c r="AE2659" s="233" t="s">
        <v>66</v>
      </c>
      <c r="AF2659" s="153"/>
      <c r="AG2659" s="159"/>
      <c r="AH2659" s="153"/>
      <c r="AI2659" s="161"/>
      <c r="AJ2659" s="153"/>
      <c r="AK2659" s="153"/>
      <c r="AL2659" s="207"/>
      <c r="AM2659" s="207"/>
      <c r="AN2659" s="207"/>
      <c r="AO2659" s="207" t="str">
        <f ca="1">IF(R2659="","",IF(R2659&gt;TODAY(),"0 meses",DATEDIF(R2659,TODAY(),"m") &amp; " meses"))</f>
        <v>0 meses</v>
      </c>
      <c r="AP2659" s="147" t="s">
        <v>67</v>
      </c>
      <c r="AQ2659" s="147" t="s">
        <v>67</v>
      </c>
      <c r="AR2659" s="147"/>
      <c r="AS2659" s="209" t="s">
        <v>68</v>
      </c>
      <c r="AT2659" s="223" t="str">
        <f>MONTH(B2659)&amp;"/"&amp;YEAR(B2659)</f>
        <v>3/2026</v>
      </c>
      <c r="AU2659" s="223">
        <f>WEEKNUM(B2659)-WEEKNUM(EOMONTH(B2659,-1)+1)+1</f>
        <v>1</v>
      </c>
      <c r="AV2659" s="209" t="str">
        <f>MONTH(R2659)&amp;"/"&amp;YEAR(R2659)</f>
        <v>5/2026</v>
      </c>
      <c r="AW2659" s="209">
        <f>WEEKNUM(R2659)-WEEKNUM(EOMONTH(R2659,-1)+1)+1</f>
        <v>3</v>
      </c>
      <c r="AX2659" s="209">
        <f>IF(BB2659="S",IF(Q2659="1. Aceitou o programa",R2659-B2659,0),0)</f>
        <v>72</v>
      </c>
      <c r="AY2659" s="209">
        <f>IF(BB2659="S",IF(AND(S2659&lt;&gt;"",R2659&lt;&gt;""),S2659-R2659,0),0)</f>
        <v>0</v>
      </c>
      <c r="AZ2659" s="209">
        <f>IF(BB2659="S",IF(Q2659="1. Aceitou o programa",IF(OR(X2659="Não se Aplica",X2659=""),IF(OR(W2659="Não se Aplica",W2659=""),0,W2659-V2659),AVERAGE(X2659-W2659,W2659-V2659)),0),0)</f>
        <v>0</v>
      </c>
      <c r="BA2659" s="209">
        <f>IF(BB2659="S",IF(AND(Q2659="1. Aceitou o programa",AH2659="Realizada"),IFERROR(IF(AG2659="",0,AG2659-R2659),0),0),0)</f>
        <v>0</v>
      </c>
      <c r="BB2659" s="209" t="str">
        <f>_xlfn.XLOOKUP(U2659,'Lista Suspensa'!$AA$20:$AA$23,'Lista Suspensa'!$AB$20:$AB$23,"N/A")</f>
        <v>S</v>
      </c>
    </row>
    <row r="2660" spans="1:54" ht="12" customHeight="1">
      <c r="A2660" s="151" t="s">
        <v>54</v>
      </c>
      <c r="B2660" s="152">
        <v>46083</v>
      </c>
      <c r="C2660" s="153" t="s">
        <v>55</v>
      </c>
      <c r="D2660" s="153" t="s">
        <v>56</v>
      </c>
      <c r="E2660" s="244">
        <v>94699113</v>
      </c>
      <c r="F2660" s="144" t="s">
        <v>5384</v>
      </c>
      <c r="G2660" s="230"/>
      <c r="H2660" s="154">
        <v>34968</v>
      </c>
      <c r="I2660" s="153">
        <v>30</v>
      </c>
      <c r="J2660" s="148" t="s">
        <v>70</v>
      </c>
      <c r="K2660" s="153"/>
      <c r="L2660" s="153"/>
      <c r="M2660" s="153"/>
      <c r="N2660" s="153">
        <v>80</v>
      </c>
      <c r="O2660" s="155" t="s">
        <v>5385</v>
      </c>
      <c r="P2660" s="156" t="s">
        <v>60</v>
      </c>
      <c r="Q2660" s="157" t="s">
        <v>110</v>
      </c>
      <c r="R2660" s="158">
        <v>46155</v>
      </c>
      <c r="S2660" s="159"/>
      <c r="T2660" s="159" t="s">
        <v>62</v>
      </c>
      <c r="U2660" s="159" t="s">
        <v>111</v>
      </c>
      <c r="V2660" s="154">
        <v>46149</v>
      </c>
      <c r="W2660" s="154"/>
      <c r="X2660" s="154"/>
      <c r="Y2660" s="160" t="s">
        <v>118</v>
      </c>
      <c r="Z2660" s="160" t="s">
        <v>65</v>
      </c>
      <c r="AA2660" s="153"/>
      <c r="AB2660" s="153"/>
      <c r="AC2660" s="182" t="e">
        <f t="shared" si="84"/>
        <v>#DIV/0!</v>
      </c>
      <c r="AD2660" s="153" t="e">
        <f t="shared" si="85"/>
        <v>#DIV/0!</v>
      </c>
      <c r="AE2660" s="233" t="s">
        <v>66</v>
      </c>
      <c r="AF2660" s="153"/>
      <c r="AG2660" s="159"/>
      <c r="AH2660" s="153"/>
      <c r="AI2660" s="161"/>
      <c r="AJ2660" s="153"/>
      <c r="AK2660" s="153"/>
      <c r="AL2660" s="207"/>
      <c r="AM2660" s="207"/>
      <c r="AN2660" s="207"/>
      <c r="AO2660" s="207" t="str">
        <f ca="1">IF(R2660="","",IF(R2660&gt;TODAY(),"0 meses",DATEDIF(R2660,TODAY(),"m") &amp; " meses"))</f>
        <v>0 meses</v>
      </c>
      <c r="AP2660" s="147" t="s">
        <v>67</v>
      </c>
      <c r="AQ2660" s="147" t="s">
        <v>67</v>
      </c>
      <c r="AR2660" s="147"/>
      <c r="AS2660" s="209" t="s">
        <v>68</v>
      </c>
      <c r="AT2660" s="223" t="str">
        <f>MONTH(B2660)&amp;"/"&amp;YEAR(B2660)</f>
        <v>3/2026</v>
      </c>
      <c r="AU2660" s="223">
        <f>WEEKNUM(B2660)-WEEKNUM(EOMONTH(B2660,-1)+1)+1</f>
        <v>1</v>
      </c>
      <c r="AV2660" s="209" t="str">
        <f>MONTH(R2660)&amp;"/"&amp;YEAR(R2660)</f>
        <v>5/2026</v>
      </c>
      <c r="AW2660" s="209">
        <f>WEEKNUM(R2660)-WEEKNUM(EOMONTH(R2660,-1)+1)+1</f>
        <v>3</v>
      </c>
      <c r="AX2660" s="209">
        <f>IF(BB2660="S",IF(Q2660="1. Aceitou o programa",R2660-B2660,0),0)</f>
        <v>72</v>
      </c>
      <c r="AY2660" s="209">
        <f>IF(BB2660="S",IF(AND(S2660&lt;&gt;"",R2660&lt;&gt;""),S2660-R2660,0),0)</f>
        <v>0</v>
      </c>
      <c r="AZ2660" s="209">
        <f>IF(BB2660="S",IF(Q2660="1. Aceitou o programa",IF(OR(X2660="Não se Aplica",X2660=""),IF(OR(W2660="Não se Aplica",W2660=""),0,W2660-V2660),AVERAGE(X2660-W2660,W2660-V2660)),0),0)</f>
        <v>0</v>
      </c>
      <c r="BA2660" s="209">
        <f>IF(BB2660="S",IF(AND(Q2660="1. Aceitou o programa",AH2660="Realizada"),IFERROR(IF(AG2660="",0,AG2660-R2660),0),0),0)</f>
        <v>0</v>
      </c>
      <c r="BB2660" s="209" t="str">
        <f>_xlfn.XLOOKUP(U2660,'Lista Suspensa'!$AA$20:$AA$23,'Lista Suspensa'!$AB$20:$AB$23,"N/A")</f>
        <v>S</v>
      </c>
    </row>
    <row r="2661" spans="1:54" ht="12" customHeight="1">
      <c r="A2661" s="151" t="s">
        <v>54</v>
      </c>
      <c r="B2661" s="152">
        <v>46083</v>
      </c>
      <c r="C2661" s="153" t="s">
        <v>55</v>
      </c>
      <c r="D2661" s="153" t="s">
        <v>56</v>
      </c>
      <c r="E2661" s="244">
        <v>94982707</v>
      </c>
      <c r="F2661" s="144" t="s">
        <v>5386</v>
      </c>
      <c r="G2661" s="230"/>
      <c r="H2661" s="154">
        <v>35013</v>
      </c>
      <c r="I2661" s="153">
        <v>30</v>
      </c>
      <c r="J2661" s="148" t="s">
        <v>70</v>
      </c>
      <c r="K2661" s="153"/>
      <c r="L2661" s="153"/>
      <c r="M2661" s="153"/>
      <c r="N2661" s="153">
        <v>110</v>
      </c>
      <c r="O2661" s="155" t="s">
        <v>5387</v>
      </c>
      <c r="P2661" s="156" t="s">
        <v>60</v>
      </c>
      <c r="Q2661" s="157" t="s">
        <v>110</v>
      </c>
      <c r="R2661" s="158">
        <v>46155</v>
      </c>
      <c r="S2661" s="159"/>
      <c r="T2661" s="159" t="s">
        <v>62</v>
      </c>
      <c r="U2661" s="159" t="s">
        <v>111</v>
      </c>
      <c r="V2661" s="154">
        <v>46149</v>
      </c>
      <c r="W2661" s="154"/>
      <c r="X2661" s="154"/>
      <c r="Y2661" s="160" t="s">
        <v>64</v>
      </c>
      <c r="Z2661" s="160" t="s">
        <v>65</v>
      </c>
      <c r="AA2661" s="153"/>
      <c r="AB2661" s="153"/>
      <c r="AC2661" s="182" t="e">
        <f t="shared" si="84"/>
        <v>#DIV/0!</v>
      </c>
      <c r="AD2661" s="153" t="e">
        <f t="shared" si="85"/>
        <v>#DIV/0!</v>
      </c>
      <c r="AE2661" s="233" t="s">
        <v>66</v>
      </c>
      <c r="AF2661" s="153"/>
      <c r="AG2661" s="159"/>
      <c r="AH2661" s="153"/>
      <c r="AI2661" s="161"/>
      <c r="AJ2661" s="153"/>
      <c r="AK2661" s="153"/>
      <c r="AL2661" s="207"/>
      <c r="AM2661" s="207"/>
      <c r="AN2661" s="207"/>
      <c r="AO2661" s="207" t="str">
        <f ca="1">IF(R2661="","",IF(R2661&gt;TODAY(),"0 meses",DATEDIF(R2661,TODAY(),"m") &amp; " meses"))</f>
        <v>0 meses</v>
      </c>
      <c r="AP2661" s="147" t="s">
        <v>67</v>
      </c>
      <c r="AQ2661" s="147" t="s">
        <v>67</v>
      </c>
      <c r="AR2661" s="147"/>
      <c r="AS2661" s="209" t="s">
        <v>68</v>
      </c>
      <c r="AT2661" s="223" t="str">
        <f>MONTH(B2661)&amp;"/"&amp;YEAR(B2661)</f>
        <v>3/2026</v>
      </c>
      <c r="AU2661" s="223">
        <f>WEEKNUM(B2661)-WEEKNUM(EOMONTH(B2661,-1)+1)+1</f>
        <v>1</v>
      </c>
      <c r="AV2661" s="209" t="str">
        <f>MONTH(R2661)&amp;"/"&amp;YEAR(R2661)</f>
        <v>5/2026</v>
      </c>
      <c r="AW2661" s="209">
        <f>WEEKNUM(R2661)-WEEKNUM(EOMONTH(R2661,-1)+1)+1</f>
        <v>3</v>
      </c>
      <c r="AX2661" s="209">
        <f>IF(BB2661="S",IF(Q2661="1. Aceitou o programa",R2661-B2661,0),0)</f>
        <v>72</v>
      </c>
      <c r="AY2661" s="209">
        <f>IF(BB2661="S",IF(AND(S2661&lt;&gt;"",R2661&lt;&gt;""),S2661-R2661,0),0)</f>
        <v>0</v>
      </c>
      <c r="AZ2661" s="209">
        <f>IF(BB2661="S",IF(Q2661="1. Aceitou o programa",IF(OR(X2661="Não se Aplica",X2661=""),IF(OR(W2661="Não se Aplica",W2661=""),0,W2661-V2661),AVERAGE(X2661-W2661,W2661-V2661)),0),0)</f>
        <v>0</v>
      </c>
      <c r="BA2661" s="209">
        <f>IF(BB2661="S",IF(AND(Q2661="1. Aceitou o programa",AH2661="Realizada"),IFERROR(IF(AG2661="",0,AG2661-R2661),0),0),0)</f>
        <v>0</v>
      </c>
      <c r="BB2661" s="209" t="str">
        <f>_xlfn.XLOOKUP(U2661,'Lista Suspensa'!$AA$20:$AA$23,'Lista Suspensa'!$AB$20:$AB$23,"N/A")</f>
        <v>S</v>
      </c>
    </row>
    <row r="2662" spans="1:54" ht="12" customHeight="1">
      <c r="A2662" s="151" t="s">
        <v>54</v>
      </c>
      <c r="B2662" s="152">
        <v>46083</v>
      </c>
      <c r="C2662" s="153" t="s">
        <v>55</v>
      </c>
      <c r="D2662" s="153" t="s">
        <v>56</v>
      </c>
      <c r="E2662" s="244">
        <v>94917379</v>
      </c>
      <c r="F2662" s="144" t="s">
        <v>5388</v>
      </c>
      <c r="G2662" s="230"/>
      <c r="H2662" s="154">
        <v>35020</v>
      </c>
      <c r="I2662" s="153">
        <v>30</v>
      </c>
      <c r="J2662" s="148" t="s">
        <v>70</v>
      </c>
      <c r="K2662" s="153"/>
      <c r="L2662" s="153"/>
      <c r="M2662" s="153"/>
      <c r="N2662" s="153">
        <v>60</v>
      </c>
      <c r="O2662" s="155" t="s">
        <v>5389</v>
      </c>
      <c r="P2662" s="156" t="s">
        <v>60</v>
      </c>
      <c r="Q2662" s="157" t="s">
        <v>110</v>
      </c>
      <c r="R2662" s="158">
        <v>46155</v>
      </c>
      <c r="S2662" s="159"/>
      <c r="T2662" s="159" t="s">
        <v>62</v>
      </c>
      <c r="U2662" s="159" t="s">
        <v>111</v>
      </c>
      <c r="V2662" s="154">
        <v>46149</v>
      </c>
      <c r="W2662" s="154"/>
      <c r="X2662" s="154"/>
      <c r="Y2662" s="160" t="s">
        <v>64</v>
      </c>
      <c r="Z2662" s="160" t="s">
        <v>65</v>
      </c>
      <c r="AA2662" s="153"/>
      <c r="AB2662" s="153"/>
      <c r="AC2662" s="182" t="e">
        <f t="shared" si="84"/>
        <v>#DIV/0!</v>
      </c>
      <c r="AD2662" s="153" t="e">
        <f t="shared" si="85"/>
        <v>#DIV/0!</v>
      </c>
      <c r="AE2662" s="233" t="s">
        <v>66</v>
      </c>
      <c r="AF2662" s="153"/>
      <c r="AG2662" s="159"/>
      <c r="AH2662" s="153"/>
      <c r="AI2662" s="161"/>
      <c r="AJ2662" s="153"/>
      <c r="AK2662" s="153"/>
      <c r="AL2662" s="207"/>
      <c r="AM2662" s="207"/>
      <c r="AN2662" s="207"/>
      <c r="AO2662" s="207" t="str">
        <f ca="1">IF(R2662="","",IF(R2662&gt;TODAY(),"0 meses",DATEDIF(R2662,TODAY(),"m") &amp; " meses"))</f>
        <v>0 meses</v>
      </c>
      <c r="AP2662" s="147" t="s">
        <v>67</v>
      </c>
      <c r="AQ2662" s="147" t="s">
        <v>67</v>
      </c>
      <c r="AR2662" s="147"/>
      <c r="AS2662" s="209" t="s">
        <v>68</v>
      </c>
      <c r="AT2662" s="223" t="str">
        <f>MONTH(B2662)&amp;"/"&amp;YEAR(B2662)</f>
        <v>3/2026</v>
      </c>
      <c r="AU2662" s="223">
        <f>WEEKNUM(B2662)-WEEKNUM(EOMONTH(B2662,-1)+1)+1</f>
        <v>1</v>
      </c>
      <c r="AV2662" s="209" t="str">
        <f>MONTH(R2662)&amp;"/"&amp;YEAR(R2662)</f>
        <v>5/2026</v>
      </c>
      <c r="AW2662" s="209">
        <f>WEEKNUM(R2662)-WEEKNUM(EOMONTH(R2662,-1)+1)+1</f>
        <v>3</v>
      </c>
      <c r="AX2662" s="209">
        <f>IF(BB2662="S",IF(Q2662="1. Aceitou o programa",R2662-B2662,0),0)</f>
        <v>72</v>
      </c>
      <c r="AY2662" s="209">
        <f>IF(BB2662="S",IF(AND(S2662&lt;&gt;"",R2662&lt;&gt;""),S2662-R2662,0),0)</f>
        <v>0</v>
      </c>
      <c r="AZ2662" s="209">
        <f>IF(BB2662="S",IF(Q2662="1. Aceitou o programa",IF(OR(X2662="Não se Aplica",X2662=""),IF(OR(W2662="Não se Aplica",W2662=""),0,W2662-V2662),AVERAGE(X2662-W2662,W2662-V2662)),0),0)</f>
        <v>0</v>
      </c>
      <c r="BA2662" s="209">
        <f>IF(BB2662="S",IF(AND(Q2662="1. Aceitou o programa",AH2662="Realizada"),IFERROR(IF(AG2662="",0,AG2662-R2662),0),0),0)</f>
        <v>0</v>
      </c>
      <c r="BB2662" s="209" t="str">
        <f>_xlfn.XLOOKUP(U2662,'Lista Suspensa'!$AA$20:$AA$23,'Lista Suspensa'!$AB$20:$AB$23,"N/A")</f>
        <v>S</v>
      </c>
    </row>
    <row r="2663" spans="1:54" ht="12" customHeight="1">
      <c r="A2663" s="151" t="s">
        <v>54</v>
      </c>
      <c r="B2663" s="152">
        <v>46083</v>
      </c>
      <c r="C2663" s="153" t="s">
        <v>55</v>
      </c>
      <c r="D2663" s="153" t="s">
        <v>56</v>
      </c>
      <c r="E2663" s="244">
        <v>92736974</v>
      </c>
      <c r="F2663" s="144" t="s">
        <v>5390</v>
      </c>
      <c r="G2663" s="230"/>
      <c r="H2663" s="154">
        <v>35025</v>
      </c>
      <c r="I2663" s="153">
        <v>30</v>
      </c>
      <c r="J2663" s="148" t="s">
        <v>70</v>
      </c>
      <c r="K2663" s="153"/>
      <c r="L2663" s="153"/>
      <c r="M2663" s="153"/>
      <c r="N2663" s="153">
        <v>60</v>
      </c>
      <c r="O2663" s="155" t="s">
        <v>5391</v>
      </c>
      <c r="P2663" s="156" t="s">
        <v>60</v>
      </c>
      <c r="Q2663" s="157" t="s">
        <v>110</v>
      </c>
      <c r="R2663" s="158">
        <v>46155</v>
      </c>
      <c r="S2663" s="159"/>
      <c r="T2663" s="159" t="s">
        <v>62</v>
      </c>
      <c r="U2663" s="159" t="s">
        <v>111</v>
      </c>
      <c r="V2663" s="154">
        <v>46149</v>
      </c>
      <c r="W2663" s="154"/>
      <c r="X2663" s="154"/>
      <c r="Y2663" s="160" t="s">
        <v>2681</v>
      </c>
      <c r="Z2663" s="160" t="s">
        <v>65</v>
      </c>
      <c r="AA2663" s="153"/>
      <c r="AB2663" s="153"/>
      <c r="AC2663" s="182" t="e">
        <f t="shared" si="84"/>
        <v>#DIV/0!</v>
      </c>
      <c r="AD2663" s="153" t="e">
        <f t="shared" si="85"/>
        <v>#DIV/0!</v>
      </c>
      <c r="AE2663" s="233" t="s">
        <v>66</v>
      </c>
      <c r="AF2663" s="153"/>
      <c r="AG2663" s="159"/>
      <c r="AH2663" s="153"/>
      <c r="AI2663" s="161"/>
      <c r="AJ2663" s="153"/>
      <c r="AK2663" s="153"/>
      <c r="AL2663" s="207"/>
      <c r="AM2663" s="207"/>
      <c r="AN2663" s="207"/>
      <c r="AO2663" s="207" t="str">
        <f ca="1">IF(R2663="","",IF(R2663&gt;TODAY(),"0 meses",DATEDIF(R2663,TODAY(),"m") &amp; " meses"))</f>
        <v>0 meses</v>
      </c>
      <c r="AP2663" s="147" t="s">
        <v>67</v>
      </c>
      <c r="AQ2663" s="147" t="s">
        <v>67</v>
      </c>
      <c r="AR2663" s="147"/>
      <c r="AS2663" s="209" t="s">
        <v>68</v>
      </c>
      <c r="AT2663" s="223" t="str">
        <f>MONTH(B2663)&amp;"/"&amp;YEAR(B2663)</f>
        <v>3/2026</v>
      </c>
      <c r="AU2663" s="223">
        <f>WEEKNUM(B2663)-WEEKNUM(EOMONTH(B2663,-1)+1)+1</f>
        <v>1</v>
      </c>
      <c r="AV2663" s="209" t="str">
        <f>MONTH(R2663)&amp;"/"&amp;YEAR(R2663)</f>
        <v>5/2026</v>
      </c>
      <c r="AW2663" s="209">
        <f>WEEKNUM(R2663)-WEEKNUM(EOMONTH(R2663,-1)+1)+1</f>
        <v>3</v>
      </c>
      <c r="AX2663" s="209">
        <f>IF(BB2663="S",IF(Q2663="1. Aceitou o programa",R2663-B2663,0),0)</f>
        <v>72</v>
      </c>
      <c r="AY2663" s="209">
        <f>IF(BB2663="S",IF(AND(S2663&lt;&gt;"",R2663&lt;&gt;""),S2663-R2663,0),0)</f>
        <v>0</v>
      </c>
      <c r="AZ2663" s="209">
        <f>IF(BB2663="S",IF(Q2663="1. Aceitou o programa",IF(OR(X2663="Não se Aplica",X2663=""),IF(OR(W2663="Não se Aplica",W2663=""),0,W2663-V2663),AVERAGE(X2663-W2663,W2663-V2663)),0),0)</f>
        <v>0</v>
      </c>
      <c r="BA2663" s="209">
        <f>IF(BB2663="S",IF(AND(Q2663="1. Aceitou o programa",AH2663="Realizada"),IFERROR(IF(AG2663="",0,AG2663-R2663),0),0),0)</f>
        <v>0</v>
      </c>
      <c r="BB2663" s="209" t="str">
        <f>_xlfn.XLOOKUP(U2663,'Lista Suspensa'!$AA$20:$AA$23,'Lista Suspensa'!$AB$20:$AB$23,"N/A")</f>
        <v>S</v>
      </c>
    </row>
    <row r="2664" spans="1:54" ht="12" customHeight="1">
      <c r="A2664" s="151" t="s">
        <v>54</v>
      </c>
      <c r="B2664" s="152">
        <v>46083</v>
      </c>
      <c r="C2664" s="153" t="s">
        <v>55</v>
      </c>
      <c r="D2664" s="153" t="s">
        <v>56</v>
      </c>
      <c r="E2664" s="244">
        <v>94080531</v>
      </c>
      <c r="F2664" s="144" t="s">
        <v>5392</v>
      </c>
      <c r="G2664" s="230"/>
      <c r="H2664" s="154">
        <v>35066</v>
      </c>
      <c r="I2664" s="153">
        <v>30</v>
      </c>
      <c r="J2664" s="148" t="s">
        <v>70</v>
      </c>
      <c r="K2664" s="153"/>
      <c r="L2664" s="153"/>
      <c r="M2664" s="153"/>
      <c r="N2664" s="153">
        <v>75</v>
      </c>
      <c r="O2664" s="155" t="s">
        <v>5393</v>
      </c>
      <c r="P2664" s="156" t="s">
        <v>60</v>
      </c>
      <c r="Q2664" s="157" t="s">
        <v>110</v>
      </c>
      <c r="R2664" s="158">
        <v>46155</v>
      </c>
      <c r="S2664" s="159"/>
      <c r="T2664" s="159" t="s">
        <v>62</v>
      </c>
      <c r="U2664" s="159" t="s">
        <v>111</v>
      </c>
      <c r="V2664" s="154">
        <v>46149</v>
      </c>
      <c r="W2664" s="154"/>
      <c r="X2664" s="154"/>
      <c r="Y2664" s="160" t="s">
        <v>2808</v>
      </c>
      <c r="Z2664" s="160" t="s">
        <v>65</v>
      </c>
      <c r="AA2664" s="153"/>
      <c r="AB2664" s="153"/>
      <c r="AC2664" s="182" t="e">
        <f t="shared" si="84"/>
        <v>#DIV/0!</v>
      </c>
      <c r="AD2664" s="153" t="e">
        <f t="shared" si="85"/>
        <v>#DIV/0!</v>
      </c>
      <c r="AE2664" s="233" t="s">
        <v>66</v>
      </c>
      <c r="AF2664" s="153"/>
      <c r="AG2664" s="159"/>
      <c r="AH2664" s="153"/>
      <c r="AI2664" s="161"/>
      <c r="AJ2664" s="153"/>
      <c r="AK2664" s="153"/>
      <c r="AL2664" s="207"/>
      <c r="AM2664" s="207"/>
      <c r="AN2664" s="207"/>
      <c r="AO2664" s="207" t="str">
        <f ca="1">IF(R2664="","",IF(R2664&gt;TODAY(),"0 meses",DATEDIF(R2664,TODAY(),"m") &amp; " meses"))</f>
        <v>0 meses</v>
      </c>
      <c r="AP2664" s="147" t="s">
        <v>67</v>
      </c>
      <c r="AQ2664" s="147" t="s">
        <v>67</v>
      </c>
      <c r="AR2664" s="147"/>
      <c r="AS2664" s="209" t="s">
        <v>68</v>
      </c>
      <c r="AT2664" s="223" t="str">
        <f>MONTH(B2664)&amp;"/"&amp;YEAR(B2664)</f>
        <v>3/2026</v>
      </c>
      <c r="AU2664" s="223">
        <f>WEEKNUM(B2664)-WEEKNUM(EOMONTH(B2664,-1)+1)+1</f>
        <v>1</v>
      </c>
      <c r="AV2664" s="209" t="str">
        <f>MONTH(R2664)&amp;"/"&amp;YEAR(R2664)</f>
        <v>5/2026</v>
      </c>
      <c r="AW2664" s="209">
        <f>WEEKNUM(R2664)-WEEKNUM(EOMONTH(R2664,-1)+1)+1</f>
        <v>3</v>
      </c>
      <c r="AX2664" s="209">
        <f>IF(BB2664="S",IF(Q2664="1. Aceitou o programa",R2664-B2664,0),0)</f>
        <v>72</v>
      </c>
      <c r="AY2664" s="209">
        <f>IF(BB2664="S",IF(AND(S2664&lt;&gt;"",R2664&lt;&gt;""),S2664-R2664,0),0)</f>
        <v>0</v>
      </c>
      <c r="AZ2664" s="209">
        <f>IF(BB2664="S",IF(Q2664="1. Aceitou o programa",IF(OR(X2664="Não se Aplica",X2664=""),IF(OR(W2664="Não se Aplica",W2664=""),0,W2664-V2664),AVERAGE(X2664-W2664,W2664-V2664)),0),0)</f>
        <v>0</v>
      </c>
      <c r="BA2664" s="209">
        <f>IF(BB2664="S",IF(AND(Q2664="1. Aceitou o programa",AH2664="Realizada"),IFERROR(IF(AG2664="",0,AG2664-R2664),0),0),0)</f>
        <v>0</v>
      </c>
      <c r="BB2664" s="209" t="str">
        <f>_xlfn.XLOOKUP(U2664,'Lista Suspensa'!$AA$20:$AA$23,'Lista Suspensa'!$AB$20:$AB$23,"N/A")</f>
        <v>S</v>
      </c>
    </row>
    <row r="2665" spans="1:54" ht="12" customHeight="1">
      <c r="A2665" s="151" t="s">
        <v>54</v>
      </c>
      <c r="B2665" s="152">
        <v>46083</v>
      </c>
      <c r="C2665" s="153" t="s">
        <v>55</v>
      </c>
      <c r="D2665" s="153" t="s">
        <v>56</v>
      </c>
      <c r="E2665" s="244">
        <v>93575496</v>
      </c>
      <c r="F2665" s="144" t="s">
        <v>5394</v>
      </c>
      <c r="G2665" s="230"/>
      <c r="H2665" s="154">
        <v>35070</v>
      </c>
      <c r="I2665" s="153">
        <v>30</v>
      </c>
      <c r="J2665" s="148" t="s">
        <v>70</v>
      </c>
      <c r="K2665" s="153"/>
      <c r="L2665" s="153"/>
      <c r="M2665" s="153"/>
      <c r="N2665" s="153">
        <v>110</v>
      </c>
      <c r="O2665" s="155" t="s">
        <v>5395</v>
      </c>
      <c r="P2665" s="156" t="s">
        <v>60</v>
      </c>
      <c r="Q2665" s="157" t="s">
        <v>110</v>
      </c>
      <c r="R2665" s="158">
        <v>46155</v>
      </c>
      <c r="S2665" s="159"/>
      <c r="T2665" s="159" t="s">
        <v>62</v>
      </c>
      <c r="U2665" s="159" t="s">
        <v>111</v>
      </c>
      <c r="V2665" s="154">
        <v>46149</v>
      </c>
      <c r="W2665" s="154">
        <v>46155</v>
      </c>
      <c r="X2665" s="154"/>
      <c r="Y2665" s="160" t="s">
        <v>99</v>
      </c>
      <c r="Z2665" s="160" t="s">
        <v>65</v>
      </c>
      <c r="AA2665" s="153"/>
      <c r="AB2665" s="153"/>
      <c r="AC2665" s="182" t="e">
        <f t="shared" si="84"/>
        <v>#DIV/0!</v>
      </c>
      <c r="AD2665" s="153" t="e">
        <f t="shared" si="85"/>
        <v>#DIV/0!</v>
      </c>
      <c r="AE2665" s="233" t="s">
        <v>66</v>
      </c>
      <c r="AF2665" s="153"/>
      <c r="AG2665" s="159"/>
      <c r="AH2665" s="153"/>
      <c r="AI2665" s="161"/>
      <c r="AJ2665" s="153"/>
      <c r="AK2665" s="153"/>
      <c r="AL2665" s="207"/>
      <c r="AM2665" s="207"/>
      <c r="AN2665" s="207"/>
      <c r="AO2665" s="207" t="str">
        <f ca="1">IF(R2665="","",IF(R2665&gt;TODAY(),"0 meses",DATEDIF(R2665,TODAY(),"m") &amp; " meses"))</f>
        <v>0 meses</v>
      </c>
      <c r="AP2665" s="147" t="s">
        <v>67</v>
      </c>
      <c r="AQ2665" s="147" t="s">
        <v>67</v>
      </c>
      <c r="AR2665" s="147"/>
      <c r="AS2665" s="209" t="s">
        <v>68</v>
      </c>
      <c r="AT2665" s="223" t="str">
        <f>MONTH(B2665)&amp;"/"&amp;YEAR(B2665)</f>
        <v>3/2026</v>
      </c>
      <c r="AU2665" s="223">
        <f>WEEKNUM(B2665)-WEEKNUM(EOMONTH(B2665,-1)+1)+1</f>
        <v>1</v>
      </c>
      <c r="AV2665" s="209" t="str">
        <f>MONTH(R2665)&amp;"/"&amp;YEAR(R2665)</f>
        <v>5/2026</v>
      </c>
      <c r="AW2665" s="209">
        <f>WEEKNUM(R2665)-WEEKNUM(EOMONTH(R2665,-1)+1)+1</f>
        <v>3</v>
      </c>
      <c r="AX2665" s="209">
        <f>IF(BB2665="S",IF(Q2665="1. Aceitou o programa",R2665-B2665,0),0)</f>
        <v>72</v>
      </c>
      <c r="AY2665" s="209">
        <f>IF(BB2665="S",IF(AND(S2665&lt;&gt;"",R2665&lt;&gt;""),S2665-R2665,0),0)</f>
        <v>0</v>
      </c>
      <c r="AZ2665" s="209">
        <f>IF(BB2665="S",IF(Q2665="1. Aceitou o programa",IF(OR(X2665="Não se Aplica",X2665=""),IF(OR(W2665="Não se Aplica",W2665=""),0,W2665-V2665),AVERAGE(X2665-W2665,W2665-V2665)),0),0)</f>
        <v>6</v>
      </c>
      <c r="BA2665" s="209">
        <f>IF(BB2665="S",IF(AND(Q2665="1. Aceitou o programa",AH2665="Realizada"),IFERROR(IF(AG2665="",0,AG2665-R2665),0),0),0)</f>
        <v>0</v>
      </c>
      <c r="BB2665" s="209" t="str">
        <f>_xlfn.XLOOKUP(U2665,'Lista Suspensa'!$AA$20:$AA$23,'Lista Suspensa'!$AB$20:$AB$23,"N/A")</f>
        <v>S</v>
      </c>
    </row>
    <row r="2666" spans="1:54" ht="12" customHeight="1">
      <c r="A2666" s="151" t="s">
        <v>54</v>
      </c>
      <c r="B2666" s="152">
        <v>46083</v>
      </c>
      <c r="C2666" s="153" t="s">
        <v>55</v>
      </c>
      <c r="D2666" s="153" t="s">
        <v>56</v>
      </c>
      <c r="E2666" s="244">
        <v>93625978</v>
      </c>
      <c r="F2666" s="144" t="s">
        <v>5396</v>
      </c>
      <c r="G2666" s="230"/>
      <c r="H2666" s="154">
        <v>35255</v>
      </c>
      <c r="I2666" s="153">
        <v>29</v>
      </c>
      <c r="J2666" s="148" t="s">
        <v>58</v>
      </c>
      <c r="K2666" s="153"/>
      <c r="L2666" s="153"/>
      <c r="M2666" s="153"/>
      <c r="N2666" s="153">
        <v>380</v>
      </c>
      <c r="O2666" s="155">
        <v>21992859869</v>
      </c>
      <c r="P2666" s="156" t="s">
        <v>60</v>
      </c>
      <c r="Q2666" s="157" t="s">
        <v>110</v>
      </c>
      <c r="R2666" s="158">
        <v>46155</v>
      </c>
      <c r="S2666" s="159"/>
      <c r="T2666" s="159" t="s">
        <v>62</v>
      </c>
      <c r="U2666" s="159" t="s">
        <v>111</v>
      </c>
      <c r="V2666" s="154">
        <v>46149</v>
      </c>
      <c r="W2666" s="154"/>
      <c r="X2666" s="154"/>
      <c r="Y2666" s="160" t="s">
        <v>954</v>
      </c>
      <c r="Z2666" s="160" t="s">
        <v>65</v>
      </c>
      <c r="AA2666" s="153"/>
      <c r="AB2666" s="153"/>
      <c r="AC2666" s="182" t="e">
        <f t="shared" si="84"/>
        <v>#DIV/0!</v>
      </c>
      <c r="AD2666" s="153" t="e">
        <f t="shared" si="85"/>
        <v>#DIV/0!</v>
      </c>
      <c r="AE2666" s="233" t="s">
        <v>66</v>
      </c>
      <c r="AF2666" s="153"/>
      <c r="AG2666" s="159"/>
      <c r="AH2666" s="153"/>
      <c r="AI2666" s="161"/>
      <c r="AJ2666" s="153"/>
      <c r="AK2666" s="153"/>
      <c r="AL2666" s="207"/>
      <c r="AM2666" s="207"/>
      <c r="AN2666" s="207"/>
      <c r="AO2666" s="207" t="str">
        <f ca="1">IF(R2666="","",IF(R2666&gt;TODAY(),"0 meses",DATEDIF(R2666,TODAY(),"m") &amp; " meses"))</f>
        <v>0 meses</v>
      </c>
      <c r="AP2666" s="147" t="s">
        <v>67</v>
      </c>
      <c r="AQ2666" s="147" t="s">
        <v>67</v>
      </c>
      <c r="AR2666" s="147"/>
      <c r="AS2666" s="209" t="s">
        <v>68</v>
      </c>
      <c r="AT2666" s="223" t="str">
        <f>MONTH(B2666)&amp;"/"&amp;YEAR(B2666)</f>
        <v>3/2026</v>
      </c>
      <c r="AU2666" s="223">
        <f>WEEKNUM(B2666)-WEEKNUM(EOMONTH(B2666,-1)+1)+1</f>
        <v>1</v>
      </c>
      <c r="AV2666" s="209" t="str">
        <f>MONTH(R2666)&amp;"/"&amp;YEAR(R2666)</f>
        <v>5/2026</v>
      </c>
      <c r="AW2666" s="209">
        <f>WEEKNUM(R2666)-WEEKNUM(EOMONTH(R2666,-1)+1)+1</f>
        <v>3</v>
      </c>
      <c r="AX2666" s="209">
        <f>IF(BB2666="S",IF(Q2666="1. Aceitou o programa",R2666-B2666,0),0)</f>
        <v>72</v>
      </c>
      <c r="AY2666" s="209">
        <f>IF(BB2666="S",IF(AND(S2666&lt;&gt;"",R2666&lt;&gt;""),S2666-R2666,0),0)</f>
        <v>0</v>
      </c>
      <c r="AZ2666" s="209">
        <f>IF(BB2666="S",IF(Q2666="1. Aceitou o programa",IF(OR(X2666="Não se Aplica",X2666=""),IF(OR(W2666="Não se Aplica",W2666=""),0,W2666-V2666),AVERAGE(X2666-W2666,W2666-V2666)),0),0)</f>
        <v>0</v>
      </c>
      <c r="BA2666" s="209">
        <f>IF(BB2666="S",IF(AND(Q2666="1. Aceitou o programa",AH2666="Realizada"),IFERROR(IF(AG2666="",0,AG2666-R2666),0),0),0)</f>
        <v>0</v>
      </c>
      <c r="BB2666" s="209" t="str">
        <f>_xlfn.XLOOKUP(U2666,'Lista Suspensa'!$AA$20:$AA$23,'Lista Suspensa'!$AB$20:$AB$23,"N/A")</f>
        <v>S</v>
      </c>
    </row>
    <row r="2667" spans="1:54" ht="12" customHeight="1">
      <c r="A2667" s="151" t="s">
        <v>54</v>
      </c>
      <c r="B2667" s="152">
        <v>46083</v>
      </c>
      <c r="C2667" s="153" t="s">
        <v>55</v>
      </c>
      <c r="D2667" s="153" t="s">
        <v>56</v>
      </c>
      <c r="E2667" s="244">
        <v>94605814</v>
      </c>
      <c r="F2667" s="144" t="s">
        <v>5397</v>
      </c>
      <c r="G2667" s="230"/>
      <c r="H2667" s="154">
        <v>35298</v>
      </c>
      <c r="I2667" s="153">
        <v>29</v>
      </c>
      <c r="J2667" s="148" t="s">
        <v>70</v>
      </c>
      <c r="K2667" s="153"/>
      <c r="L2667" s="153"/>
      <c r="M2667" s="153"/>
      <c r="N2667" s="153">
        <v>110</v>
      </c>
      <c r="O2667" s="155" t="s">
        <v>5398</v>
      </c>
      <c r="P2667" s="156" t="s">
        <v>60</v>
      </c>
      <c r="Q2667" s="157" t="s">
        <v>110</v>
      </c>
      <c r="R2667" s="158">
        <v>46155</v>
      </c>
      <c r="S2667" s="159"/>
      <c r="T2667" s="159" t="s">
        <v>62</v>
      </c>
      <c r="U2667" s="159" t="s">
        <v>111</v>
      </c>
      <c r="V2667" s="154">
        <v>46149</v>
      </c>
      <c r="W2667" s="154"/>
      <c r="X2667" s="154"/>
      <c r="Y2667" s="160" t="s">
        <v>5399</v>
      </c>
      <c r="Z2667" s="160" t="s">
        <v>65</v>
      </c>
      <c r="AA2667" s="153"/>
      <c r="AB2667" s="153"/>
      <c r="AC2667" s="182" t="e">
        <f t="shared" si="84"/>
        <v>#DIV/0!</v>
      </c>
      <c r="AD2667" s="153" t="e">
        <f t="shared" si="85"/>
        <v>#DIV/0!</v>
      </c>
      <c r="AE2667" s="233" t="s">
        <v>66</v>
      </c>
      <c r="AF2667" s="153"/>
      <c r="AG2667" s="159"/>
      <c r="AH2667" s="153"/>
      <c r="AI2667" s="161"/>
      <c r="AJ2667" s="153"/>
      <c r="AK2667" s="153"/>
      <c r="AL2667" s="207"/>
      <c r="AM2667" s="207"/>
      <c r="AN2667" s="207"/>
      <c r="AO2667" s="207" t="str">
        <f ca="1">IF(R2667="","",IF(R2667&gt;TODAY(),"0 meses",DATEDIF(R2667,TODAY(),"m") &amp; " meses"))</f>
        <v>0 meses</v>
      </c>
      <c r="AP2667" s="147" t="s">
        <v>67</v>
      </c>
      <c r="AQ2667" s="147" t="s">
        <v>67</v>
      </c>
      <c r="AR2667" s="147"/>
      <c r="AS2667" s="209" t="s">
        <v>68</v>
      </c>
      <c r="AT2667" s="223" t="str">
        <f>MONTH(B2667)&amp;"/"&amp;YEAR(B2667)</f>
        <v>3/2026</v>
      </c>
      <c r="AU2667" s="223">
        <f>WEEKNUM(B2667)-WEEKNUM(EOMONTH(B2667,-1)+1)+1</f>
        <v>1</v>
      </c>
      <c r="AV2667" s="209" t="str">
        <f>MONTH(R2667)&amp;"/"&amp;YEAR(R2667)</f>
        <v>5/2026</v>
      </c>
      <c r="AW2667" s="209">
        <f>WEEKNUM(R2667)-WEEKNUM(EOMONTH(R2667,-1)+1)+1</f>
        <v>3</v>
      </c>
      <c r="AX2667" s="209">
        <f>IF(BB2667="S",IF(Q2667="1. Aceitou o programa",R2667-B2667,0),0)</f>
        <v>72</v>
      </c>
      <c r="AY2667" s="209">
        <f>IF(BB2667="S",IF(AND(S2667&lt;&gt;"",R2667&lt;&gt;""),S2667-R2667,0),0)</f>
        <v>0</v>
      </c>
      <c r="AZ2667" s="209">
        <f>IF(BB2667="S",IF(Q2667="1. Aceitou o programa",IF(OR(X2667="Não se Aplica",X2667=""),IF(OR(W2667="Não se Aplica",W2667=""),0,W2667-V2667),AVERAGE(X2667-W2667,W2667-V2667)),0),0)</f>
        <v>0</v>
      </c>
      <c r="BA2667" s="209">
        <f>IF(BB2667="S",IF(AND(Q2667="1. Aceitou o programa",AH2667="Realizada"),IFERROR(IF(AG2667="",0,AG2667-R2667),0),0),0)</f>
        <v>0</v>
      </c>
      <c r="BB2667" s="209" t="str">
        <f>_xlfn.XLOOKUP(U2667,'Lista Suspensa'!$AA$20:$AA$23,'Lista Suspensa'!$AB$20:$AB$23,"N/A")</f>
        <v>S</v>
      </c>
    </row>
    <row r="2668" spans="1:54" ht="12" customHeight="1">
      <c r="A2668" s="151" t="s">
        <v>54</v>
      </c>
      <c r="B2668" s="152">
        <v>46083</v>
      </c>
      <c r="C2668" s="153" t="s">
        <v>55</v>
      </c>
      <c r="D2668" s="153" t="s">
        <v>56</v>
      </c>
      <c r="E2668" s="244">
        <v>92597305</v>
      </c>
      <c r="F2668" s="144" t="s">
        <v>5400</v>
      </c>
      <c r="G2668" s="230"/>
      <c r="H2668" s="154">
        <v>35342</v>
      </c>
      <c r="I2668" s="153">
        <v>29</v>
      </c>
      <c r="J2668" s="148" t="s">
        <v>70</v>
      </c>
      <c r="K2668" s="153"/>
      <c r="L2668" s="153"/>
      <c r="M2668" s="153"/>
      <c r="N2668" s="153">
        <v>50</v>
      </c>
      <c r="O2668" s="155" t="s">
        <v>5401</v>
      </c>
      <c r="P2668" s="156" t="s">
        <v>60</v>
      </c>
      <c r="Q2668" s="157" t="s">
        <v>110</v>
      </c>
      <c r="R2668" s="158">
        <v>46155</v>
      </c>
      <c r="S2668" s="159"/>
      <c r="T2668" s="159" t="s">
        <v>62</v>
      </c>
      <c r="U2668" s="159" t="s">
        <v>111</v>
      </c>
      <c r="V2668" s="154">
        <v>46149</v>
      </c>
      <c r="W2668" s="154"/>
      <c r="X2668" s="154"/>
      <c r="Y2668" s="160" t="s">
        <v>2847</v>
      </c>
      <c r="Z2668" s="160" t="s">
        <v>65</v>
      </c>
      <c r="AA2668" s="153"/>
      <c r="AB2668" s="153"/>
      <c r="AC2668" s="182" t="e">
        <f t="shared" si="84"/>
        <v>#DIV/0!</v>
      </c>
      <c r="AD2668" s="153" t="e">
        <f t="shared" si="85"/>
        <v>#DIV/0!</v>
      </c>
      <c r="AE2668" s="233" t="s">
        <v>66</v>
      </c>
      <c r="AF2668" s="153"/>
      <c r="AG2668" s="159"/>
      <c r="AH2668" s="153"/>
      <c r="AI2668" s="161"/>
      <c r="AJ2668" s="153"/>
      <c r="AK2668" s="153"/>
      <c r="AL2668" s="207"/>
      <c r="AM2668" s="207"/>
      <c r="AN2668" s="207"/>
      <c r="AO2668" s="207" t="str">
        <f ca="1">IF(R2668="","",IF(R2668&gt;TODAY(),"0 meses",DATEDIF(R2668,TODAY(),"m") &amp; " meses"))</f>
        <v>0 meses</v>
      </c>
      <c r="AP2668" s="147" t="s">
        <v>67</v>
      </c>
      <c r="AQ2668" s="147" t="s">
        <v>67</v>
      </c>
      <c r="AR2668" s="147"/>
      <c r="AS2668" s="209" t="s">
        <v>68</v>
      </c>
      <c r="AT2668" s="223" t="str">
        <f>MONTH(B2668)&amp;"/"&amp;YEAR(B2668)</f>
        <v>3/2026</v>
      </c>
      <c r="AU2668" s="223">
        <f>WEEKNUM(B2668)-WEEKNUM(EOMONTH(B2668,-1)+1)+1</f>
        <v>1</v>
      </c>
      <c r="AV2668" s="209" t="str">
        <f>MONTH(R2668)&amp;"/"&amp;YEAR(R2668)</f>
        <v>5/2026</v>
      </c>
      <c r="AW2668" s="209">
        <f>WEEKNUM(R2668)-WEEKNUM(EOMONTH(R2668,-1)+1)+1</f>
        <v>3</v>
      </c>
      <c r="AX2668" s="209">
        <f>IF(BB2668="S",IF(Q2668="1. Aceitou o programa",R2668-B2668,0),0)</f>
        <v>72</v>
      </c>
      <c r="AY2668" s="209">
        <f>IF(BB2668="S",IF(AND(S2668&lt;&gt;"",R2668&lt;&gt;""),S2668-R2668,0),0)</f>
        <v>0</v>
      </c>
      <c r="AZ2668" s="209">
        <f>IF(BB2668="S",IF(Q2668="1. Aceitou o programa",IF(OR(X2668="Não se Aplica",X2668=""),IF(OR(W2668="Não se Aplica",W2668=""),0,W2668-V2668),AVERAGE(X2668-W2668,W2668-V2668)),0),0)</f>
        <v>0</v>
      </c>
      <c r="BA2668" s="209">
        <f>IF(BB2668="S",IF(AND(Q2668="1. Aceitou o programa",AH2668="Realizada"),IFERROR(IF(AG2668="",0,AG2668-R2668),0),0),0)</f>
        <v>0</v>
      </c>
      <c r="BB2668" s="209" t="str">
        <f>_xlfn.XLOOKUP(U2668,'Lista Suspensa'!$AA$20:$AA$23,'Lista Suspensa'!$AB$20:$AB$23,"N/A")</f>
        <v>S</v>
      </c>
    </row>
    <row r="2669" spans="1:54" ht="12" customHeight="1">
      <c r="A2669" s="151" t="s">
        <v>54</v>
      </c>
      <c r="B2669" s="152">
        <v>46083</v>
      </c>
      <c r="C2669" s="153" t="s">
        <v>55</v>
      </c>
      <c r="D2669" s="153" t="s">
        <v>56</v>
      </c>
      <c r="E2669" s="244">
        <v>94159649</v>
      </c>
      <c r="F2669" s="144" t="s">
        <v>5402</v>
      </c>
      <c r="G2669" s="230"/>
      <c r="H2669" s="154">
        <v>35420</v>
      </c>
      <c r="I2669" s="153">
        <v>29</v>
      </c>
      <c r="J2669" s="148" t="s">
        <v>70</v>
      </c>
      <c r="K2669" s="153"/>
      <c r="L2669" s="153"/>
      <c r="M2669" s="153"/>
      <c r="N2669" s="153">
        <v>40</v>
      </c>
      <c r="O2669" s="155">
        <v>11948425028</v>
      </c>
      <c r="P2669" s="156" t="s">
        <v>60</v>
      </c>
      <c r="Q2669" s="157" t="s">
        <v>110</v>
      </c>
      <c r="R2669" s="158">
        <v>46155</v>
      </c>
      <c r="S2669" s="159"/>
      <c r="T2669" s="159" t="s">
        <v>62</v>
      </c>
      <c r="U2669" s="159" t="s">
        <v>111</v>
      </c>
      <c r="V2669" s="154">
        <v>46149</v>
      </c>
      <c r="W2669" s="154"/>
      <c r="X2669" s="154"/>
      <c r="Y2669" s="160" t="s">
        <v>2762</v>
      </c>
      <c r="Z2669" s="160" t="s">
        <v>65</v>
      </c>
      <c r="AA2669" s="153"/>
      <c r="AB2669" s="153"/>
      <c r="AC2669" s="182" t="e">
        <f t="shared" si="84"/>
        <v>#DIV/0!</v>
      </c>
      <c r="AD2669" s="153" t="e">
        <f t="shared" si="85"/>
        <v>#DIV/0!</v>
      </c>
      <c r="AE2669" s="233" t="s">
        <v>66</v>
      </c>
      <c r="AF2669" s="153"/>
      <c r="AG2669" s="159"/>
      <c r="AH2669" s="153"/>
      <c r="AI2669" s="161"/>
      <c r="AJ2669" s="153"/>
      <c r="AK2669" s="153"/>
      <c r="AL2669" s="207"/>
      <c r="AM2669" s="207"/>
      <c r="AN2669" s="207"/>
      <c r="AO2669" s="207" t="str">
        <f ca="1">IF(R2669="","",IF(R2669&gt;TODAY(),"0 meses",DATEDIF(R2669,TODAY(),"m") &amp; " meses"))</f>
        <v>0 meses</v>
      </c>
      <c r="AP2669" s="147" t="s">
        <v>67</v>
      </c>
      <c r="AQ2669" s="147" t="s">
        <v>67</v>
      </c>
      <c r="AR2669" s="147"/>
      <c r="AS2669" s="209" t="s">
        <v>68</v>
      </c>
      <c r="AT2669" s="223" t="str">
        <f>MONTH(B2669)&amp;"/"&amp;YEAR(B2669)</f>
        <v>3/2026</v>
      </c>
      <c r="AU2669" s="223">
        <f>WEEKNUM(B2669)-WEEKNUM(EOMONTH(B2669,-1)+1)+1</f>
        <v>1</v>
      </c>
      <c r="AV2669" s="209" t="str">
        <f>MONTH(R2669)&amp;"/"&amp;YEAR(R2669)</f>
        <v>5/2026</v>
      </c>
      <c r="AW2669" s="209">
        <f>WEEKNUM(R2669)-WEEKNUM(EOMONTH(R2669,-1)+1)+1</f>
        <v>3</v>
      </c>
      <c r="AX2669" s="209">
        <f>IF(BB2669="S",IF(Q2669="1. Aceitou o programa",R2669-B2669,0),0)</f>
        <v>72</v>
      </c>
      <c r="AY2669" s="209">
        <f>IF(BB2669="S",IF(AND(S2669&lt;&gt;"",R2669&lt;&gt;""),S2669-R2669,0),0)</f>
        <v>0</v>
      </c>
      <c r="AZ2669" s="209">
        <f>IF(BB2669="S",IF(Q2669="1. Aceitou o programa",IF(OR(X2669="Não se Aplica",X2669=""),IF(OR(W2669="Não se Aplica",W2669=""),0,W2669-V2669),AVERAGE(X2669-W2669,W2669-V2669)),0),0)</f>
        <v>0</v>
      </c>
      <c r="BA2669" s="209">
        <f>IF(BB2669="S",IF(AND(Q2669="1. Aceitou o programa",AH2669="Realizada"),IFERROR(IF(AG2669="",0,AG2669-R2669),0),0),0)</f>
        <v>0</v>
      </c>
      <c r="BB2669" s="209" t="str">
        <f>_xlfn.XLOOKUP(U2669,'Lista Suspensa'!$AA$20:$AA$23,'Lista Suspensa'!$AB$20:$AB$23,"N/A")</f>
        <v>S</v>
      </c>
    </row>
    <row r="2670" spans="1:54" ht="12" customHeight="1">
      <c r="A2670" s="151" t="s">
        <v>54</v>
      </c>
      <c r="B2670" s="152">
        <v>46083</v>
      </c>
      <c r="C2670" s="153" t="s">
        <v>55</v>
      </c>
      <c r="D2670" s="153" t="s">
        <v>56</v>
      </c>
      <c r="E2670" s="244">
        <v>94017148</v>
      </c>
      <c r="F2670" s="144" t="s">
        <v>5403</v>
      </c>
      <c r="G2670" s="230"/>
      <c r="H2670" s="154">
        <v>35705</v>
      </c>
      <c r="I2670" s="153">
        <v>28</v>
      </c>
      <c r="J2670" s="148" t="s">
        <v>70</v>
      </c>
      <c r="K2670" s="153"/>
      <c r="L2670" s="153"/>
      <c r="M2670" s="153"/>
      <c r="N2670" s="153">
        <v>75</v>
      </c>
      <c r="O2670" s="155" t="s">
        <v>5404</v>
      </c>
      <c r="P2670" s="156" t="s">
        <v>60</v>
      </c>
      <c r="Q2670" s="157" t="s">
        <v>110</v>
      </c>
      <c r="R2670" s="158">
        <v>46155</v>
      </c>
      <c r="S2670" s="159"/>
      <c r="T2670" s="159" t="s">
        <v>62</v>
      </c>
      <c r="U2670" s="159" t="s">
        <v>111</v>
      </c>
      <c r="V2670" s="154">
        <v>46149</v>
      </c>
      <c r="W2670" s="154"/>
      <c r="X2670" s="154"/>
      <c r="Y2670" s="160" t="s">
        <v>2676</v>
      </c>
      <c r="Z2670" s="160" t="s">
        <v>65</v>
      </c>
      <c r="AA2670" s="153"/>
      <c r="AB2670" s="153"/>
      <c r="AC2670" s="182" t="e">
        <f t="shared" si="84"/>
        <v>#DIV/0!</v>
      </c>
      <c r="AD2670" s="153" t="e">
        <f t="shared" si="85"/>
        <v>#DIV/0!</v>
      </c>
      <c r="AE2670" s="233" t="s">
        <v>66</v>
      </c>
      <c r="AF2670" s="153"/>
      <c r="AG2670" s="159"/>
      <c r="AH2670" s="153"/>
      <c r="AI2670" s="161"/>
      <c r="AJ2670" s="153"/>
      <c r="AK2670" s="153"/>
      <c r="AL2670" s="207"/>
      <c r="AM2670" s="207"/>
      <c r="AN2670" s="207"/>
      <c r="AO2670" s="207" t="str">
        <f ca="1">IF(R2670="","",IF(R2670&gt;TODAY(),"0 meses",DATEDIF(R2670,TODAY(),"m") &amp; " meses"))</f>
        <v>0 meses</v>
      </c>
      <c r="AP2670" s="147" t="s">
        <v>67</v>
      </c>
      <c r="AQ2670" s="147" t="s">
        <v>67</v>
      </c>
      <c r="AR2670" s="147"/>
      <c r="AS2670" s="209" t="s">
        <v>68</v>
      </c>
      <c r="AT2670" s="223" t="str">
        <f>MONTH(B2670)&amp;"/"&amp;YEAR(B2670)</f>
        <v>3/2026</v>
      </c>
      <c r="AU2670" s="223">
        <f>WEEKNUM(B2670)-WEEKNUM(EOMONTH(B2670,-1)+1)+1</f>
        <v>1</v>
      </c>
      <c r="AV2670" s="209" t="str">
        <f>MONTH(R2670)&amp;"/"&amp;YEAR(R2670)</f>
        <v>5/2026</v>
      </c>
      <c r="AW2670" s="209">
        <f>WEEKNUM(R2670)-WEEKNUM(EOMONTH(R2670,-1)+1)+1</f>
        <v>3</v>
      </c>
      <c r="AX2670" s="209">
        <f>IF(BB2670="S",IF(Q2670="1. Aceitou o programa",R2670-B2670,0),0)</f>
        <v>72</v>
      </c>
      <c r="AY2670" s="209">
        <f>IF(BB2670="S",IF(AND(S2670&lt;&gt;"",R2670&lt;&gt;""),S2670-R2670,0),0)</f>
        <v>0</v>
      </c>
      <c r="AZ2670" s="209">
        <f>IF(BB2670="S",IF(Q2670="1. Aceitou o programa",IF(OR(X2670="Não se Aplica",X2670=""),IF(OR(W2670="Não se Aplica",W2670=""),0,W2670-V2670),AVERAGE(X2670-W2670,W2670-V2670)),0),0)</f>
        <v>0</v>
      </c>
      <c r="BA2670" s="209">
        <f>IF(BB2670="S",IF(AND(Q2670="1. Aceitou o programa",AH2670="Realizada"),IFERROR(IF(AG2670="",0,AG2670-R2670),0),0),0)</f>
        <v>0</v>
      </c>
      <c r="BB2670" s="209" t="str">
        <f>_xlfn.XLOOKUP(U2670,'Lista Suspensa'!$AA$20:$AA$23,'Lista Suspensa'!$AB$20:$AB$23,"N/A")</f>
        <v>S</v>
      </c>
    </row>
    <row r="2671" spans="1:54" ht="12" customHeight="1">
      <c r="A2671" s="151" t="s">
        <v>54</v>
      </c>
      <c r="B2671" s="152">
        <v>46083</v>
      </c>
      <c r="C2671" s="153" t="s">
        <v>55</v>
      </c>
      <c r="D2671" s="153" t="s">
        <v>56</v>
      </c>
      <c r="E2671" s="244">
        <v>92666822</v>
      </c>
      <c r="F2671" s="144" t="s">
        <v>5405</v>
      </c>
      <c r="G2671" s="230"/>
      <c r="H2671" s="154">
        <v>35719</v>
      </c>
      <c r="I2671" s="153">
        <v>28</v>
      </c>
      <c r="J2671" s="148" t="s">
        <v>70</v>
      </c>
      <c r="K2671" s="153"/>
      <c r="L2671" s="153"/>
      <c r="M2671" s="153"/>
      <c r="N2671" s="153">
        <v>50</v>
      </c>
      <c r="O2671" s="155" t="s">
        <v>5406</v>
      </c>
      <c r="P2671" s="156" t="s">
        <v>60</v>
      </c>
      <c r="Q2671" s="157" t="s">
        <v>110</v>
      </c>
      <c r="R2671" s="158">
        <v>46155</v>
      </c>
      <c r="S2671" s="159"/>
      <c r="T2671" s="159" t="s">
        <v>62</v>
      </c>
      <c r="U2671" s="159" t="s">
        <v>111</v>
      </c>
      <c r="V2671" s="154">
        <v>46149</v>
      </c>
      <c r="W2671" s="154"/>
      <c r="X2671" s="154"/>
      <c r="Y2671" s="160" t="s">
        <v>4575</v>
      </c>
      <c r="Z2671" s="160" t="s">
        <v>65</v>
      </c>
      <c r="AA2671" s="153"/>
      <c r="AB2671" s="153"/>
      <c r="AC2671" s="182" t="e">
        <f t="shared" si="84"/>
        <v>#DIV/0!</v>
      </c>
      <c r="AD2671" s="153" t="e">
        <f t="shared" si="85"/>
        <v>#DIV/0!</v>
      </c>
      <c r="AE2671" s="233" t="s">
        <v>66</v>
      </c>
      <c r="AF2671" s="153"/>
      <c r="AG2671" s="159"/>
      <c r="AH2671" s="153"/>
      <c r="AI2671" s="161"/>
      <c r="AJ2671" s="153"/>
      <c r="AK2671" s="153"/>
      <c r="AL2671" s="207"/>
      <c r="AM2671" s="207"/>
      <c r="AN2671" s="207"/>
      <c r="AO2671" s="207" t="str">
        <f ca="1">IF(R2671="","",IF(R2671&gt;TODAY(),"0 meses",DATEDIF(R2671,TODAY(),"m") &amp; " meses"))</f>
        <v>0 meses</v>
      </c>
      <c r="AP2671" s="147" t="s">
        <v>67</v>
      </c>
      <c r="AQ2671" s="147" t="s">
        <v>67</v>
      </c>
      <c r="AR2671" s="147"/>
      <c r="AS2671" s="209" t="s">
        <v>68</v>
      </c>
      <c r="AT2671" s="223" t="str">
        <f>MONTH(B2671)&amp;"/"&amp;YEAR(B2671)</f>
        <v>3/2026</v>
      </c>
      <c r="AU2671" s="223">
        <f>WEEKNUM(B2671)-WEEKNUM(EOMONTH(B2671,-1)+1)+1</f>
        <v>1</v>
      </c>
      <c r="AV2671" s="209" t="str">
        <f>MONTH(R2671)&amp;"/"&amp;YEAR(R2671)</f>
        <v>5/2026</v>
      </c>
      <c r="AW2671" s="209">
        <f>WEEKNUM(R2671)-WEEKNUM(EOMONTH(R2671,-1)+1)+1</f>
        <v>3</v>
      </c>
      <c r="AX2671" s="209">
        <f>IF(BB2671="S",IF(Q2671="1. Aceitou o programa",R2671-B2671,0),0)</f>
        <v>72</v>
      </c>
      <c r="AY2671" s="209">
        <f>IF(BB2671="S",IF(AND(S2671&lt;&gt;"",R2671&lt;&gt;""),S2671-R2671,0),0)</f>
        <v>0</v>
      </c>
      <c r="AZ2671" s="209">
        <f>IF(BB2671="S",IF(Q2671="1. Aceitou o programa",IF(OR(X2671="Não se Aplica",X2671=""),IF(OR(W2671="Não se Aplica",W2671=""),0,W2671-V2671),AVERAGE(X2671-W2671,W2671-V2671)),0),0)</f>
        <v>0</v>
      </c>
      <c r="BA2671" s="209">
        <f>IF(BB2671="S",IF(AND(Q2671="1. Aceitou o programa",AH2671="Realizada"),IFERROR(IF(AG2671="",0,AG2671-R2671),0),0),0)</f>
        <v>0</v>
      </c>
      <c r="BB2671" s="209" t="str">
        <f>_xlfn.XLOOKUP(U2671,'Lista Suspensa'!$AA$20:$AA$23,'Lista Suspensa'!$AB$20:$AB$23,"N/A")</f>
        <v>S</v>
      </c>
    </row>
    <row r="2672" spans="1:54" ht="12" customHeight="1">
      <c r="A2672" s="151" t="s">
        <v>54</v>
      </c>
      <c r="B2672" s="152">
        <v>46083</v>
      </c>
      <c r="C2672" s="153" t="s">
        <v>55</v>
      </c>
      <c r="D2672" s="153" t="s">
        <v>56</v>
      </c>
      <c r="E2672" s="244">
        <v>93834174</v>
      </c>
      <c r="F2672" s="144" t="s">
        <v>5407</v>
      </c>
      <c r="G2672" s="230"/>
      <c r="H2672" s="154">
        <v>35880</v>
      </c>
      <c r="I2672" s="153">
        <v>28</v>
      </c>
      <c r="J2672" s="148" t="s">
        <v>58</v>
      </c>
      <c r="K2672" s="153"/>
      <c r="L2672" s="153"/>
      <c r="M2672" s="153"/>
      <c r="N2672" s="153">
        <v>380</v>
      </c>
      <c r="O2672" s="155" t="s">
        <v>5408</v>
      </c>
      <c r="P2672" s="156" t="s">
        <v>60</v>
      </c>
      <c r="Q2672" s="157" t="s">
        <v>110</v>
      </c>
      <c r="R2672" s="158">
        <v>46155</v>
      </c>
      <c r="S2672" s="159"/>
      <c r="T2672" s="159" t="s">
        <v>62</v>
      </c>
      <c r="U2672" s="159" t="s">
        <v>111</v>
      </c>
      <c r="V2672" s="154">
        <v>46149</v>
      </c>
      <c r="W2672" s="154"/>
      <c r="X2672" s="154"/>
      <c r="Y2672" s="160" t="s">
        <v>3939</v>
      </c>
      <c r="Z2672" s="160" t="s">
        <v>65</v>
      </c>
      <c r="AA2672" s="153"/>
      <c r="AB2672" s="153"/>
      <c r="AC2672" s="182" t="e">
        <f t="shared" si="84"/>
        <v>#DIV/0!</v>
      </c>
      <c r="AD2672" s="153" t="e">
        <f t="shared" si="85"/>
        <v>#DIV/0!</v>
      </c>
      <c r="AE2672" s="233" t="s">
        <v>66</v>
      </c>
      <c r="AF2672" s="153"/>
      <c r="AG2672" s="159"/>
      <c r="AH2672" s="153"/>
      <c r="AI2672" s="161"/>
      <c r="AJ2672" s="153"/>
      <c r="AK2672" s="153"/>
      <c r="AL2672" s="207"/>
      <c r="AM2672" s="207"/>
      <c r="AN2672" s="207"/>
      <c r="AO2672" s="207" t="str">
        <f ca="1">IF(R2672="","",IF(R2672&gt;TODAY(),"0 meses",DATEDIF(R2672,TODAY(),"m") &amp; " meses"))</f>
        <v>0 meses</v>
      </c>
      <c r="AP2672" s="147" t="s">
        <v>67</v>
      </c>
      <c r="AQ2672" s="147" t="s">
        <v>67</v>
      </c>
      <c r="AR2672" s="147"/>
      <c r="AS2672" s="209" t="s">
        <v>68</v>
      </c>
      <c r="AT2672" s="223" t="str">
        <f>MONTH(B2672)&amp;"/"&amp;YEAR(B2672)</f>
        <v>3/2026</v>
      </c>
      <c r="AU2672" s="223">
        <f>WEEKNUM(B2672)-WEEKNUM(EOMONTH(B2672,-1)+1)+1</f>
        <v>1</v>
      </c>
      <c r="AV2672" s="209" t="str">
        <f>MONTH(R2672)&amp;"/"&amp;YEAR(R2672)</f>
        <v>5/2026</v>
      </c>
      <c r="AW2672" s="209">
        <f>WEEKNUM(R2672)-WEEKNUM(EOMONTH(R2672,-1)+1)+1</f>
        <v>3</v>
      </c>
      <c r="AX2672" s="209">
        <f>IF(BB2672="S",IF(Q2672="1. Aceitou o programa",R2672-B2672,0),0)</f>
        <v>72</v>
      </c>
      <c r="AY2672" s="209">
        <f>IF(BB2672="S",IF(AND(S2672&lt;&gt;"",R2672&lt;&gt;""),S2672-R2672,0),0)</f>
        <v>0</v>
      </c>
      <c r="AZ2672" s="209">
        <f>IF(BB2672="S",IF(Q2672="1. Aceitou o programa",IF(OR(X2672="Não se Aplica",X2672=""),IF(OR(W2672="Não se Aplica",W2672=""),0,W2672-V2672),AVERAGE(X2672-W2672,W2672-V2672)),0),0)</f>
        <v>0</v>
      </c>
      <c r="BA2672" s="209">
        <f>IF(BB2672="S",IF(AND(Q2672="1. Aceitou o programa",AH2672="Realizada"),IFERROR(IF(AG2672="",0,AG2672-R2672),0),0),0)</f>
        <v>0</v>
      </c>
      <c r="BB2672" s="209" t="str">
        <f>_xlfn.XLOOKUP(U2672,'Lista Suspensa'!$AA$20:$AA$23,'Lista Suspensa'!$AB$20:$AB$23,"N/A")</f>
        <v>S</v>
      </c>
    </row>
    <row r="2673" spans="1:54" ht="12" customHeight="1">
      <c r="A2673" s="151" t="s">
        <v>54</v>
      </c>
      <c r="B2673" s="152">
        <v>46083</v>
      </c>
      <c r="C2673" s="153" t="s">
        <v>55</v>
      </c>
      <c r="D2673" s="153" t="s">
        <v>56</v>
      </c>
      <c r="E2673" s="244">
        <v>93654200</v>
      </c>
      <c r="F2673" s="144" t="s">
        <v>5409</v>
      </c>
      <c r="G2673" s="230"/>
      <c r="H2673" s="154">
        <v>35887</v>
      </c>
      <c r="I2673" s="153">
        <v>28</v>
      </c>
      <c r="J2673" s="148" t="s">
        <v>70</v>
      </c>
      <c r="K2673" s="153"/>
      <c r="L2673" s="153"/>
      <c r="M2673" s="153"/>
      <c r="N2673" s="153">
        <v>110</v>
      </c>
      <c r="O2673" s="155" t="s">
        <v>5410</v>
      </c>
      <c r="P2673" s="156" t="s">
        <v>60</v>
      </c>
      <c r="Q2673" s="157" t="s">
        <v>110</v>
      </c>
      <c r="R2673" s="158">
        <v>46155</v>
      </c>
      <c r="S2673" s="159"/>
      <c r="T2673" s="159" t="s">
        <v>62</v>
      </c>
      <c r="U2673" s="159" t="s">
        <v>111</v>
      </c>
      <c r="V2673" s="154">
        <v>46149</v>
      </c>
      <c r="W2673" s="154"/>
      <c r="X2673" s="154"/>
      <c r="Y2673" s="160" t="s">
        <v>64</v>
      </c>
      <c r="Z2673" s="160" t="s">
        <v>65</v>
      </c>
      <c r="AA2673" s="153"/>
      <c r="AB2673" s="153"/>
      <c r="AC2673" s="182" t="e">
        <f t="shared" si="84"/>
        <v>#DIV/0!</v>
      </c>
      <c r="AD2673" s="153" t="e">
        <f t="shared" si="85"/>
        <v>#DIV/0!</v>
      </c>
      <c r="AE2673" s="233" t="s">
        <v>66</v>
      </c>
      <c r="AF2673" s="153"/>
      <c r="AG2673" s="159"/>
      <c r="AH2673" s="153"/>
      <c r="AI2673" s="161"/>
      <c r="AJ2673" s="153"/>
      <c r="AK2673" s="153"/>
      <c r="AL2673" s="207"/>
      <c r="AM2673" s="207"/>
      <c r="AN2673" s="207"/>
      <c r="AO2673" s="207" t="str">
        <f ca="1">IF(R2673="","",IF(R2673&gt;TODAY(),"0 meses",DATEDIF(R2673,TODAY(),"m") &amp; " meses"))</f>
        <v>0 meses</v>
      </c>
      <c r="AP2673" s="147" t="s">
        <v>67</v>
      </c>
      <c r="AQ2673" s="147" t="s">
        <v>67</v>
      </c>
      <c r="AR2673" s="147"/>
      <c r="AS2673" s="209" t="s">
        <v>68</v>
      </c>
      <c r="AT2673" s="223" t="str">
        <f>MONTH(B2673)&amp;"/"&amp;YEAR(B2673)</f>
        <v>3/2026</v>
      </c>
      <c r="AU2673" s="223">
        <f>WEEKNUM(B2673)-WEEKNUM(EOMONTH(B2673,-1)+1)+1</f>
        <v>1</v>
      </c>
      <c r="AV2673" s="209" t="str">
        <f>MONTH(R2673)&amp;"/"&amp;YEAR(R2673)</f>
        <v>5/2026</v>
      </c>
      <c r="AW2673" s="209">
        <f>WEEKNUM(R2673)-WEEKNUM(EOMONTH(R2673,-1)+1)+1</f>
        <v>3</v>
      </c>
      <c r="AX2673" s="209">
        <f>IF(BB2673="S",IF(Q2673="1. Aceitou o programa",R2673-B2673,0),0)</f>
        <v>72</v>
      </c>
      <c r="AY2673" s="209">
        <f>IF(BB2673="S",IF(AND(S2673&lt;&gt;"",R2673&lt;&gt;""),S2673-R2673,0),0)</f>
        <v>0</v>
      </c>
      <c r="AZ2673" s="209">
        <f>IF(BB2673="S",IF(Q2673="1. Aceitou o programa",IF(OR(X2673="Não se Aplica",X2673=""),IF(OR(W2673="Não se Aplica",W2673=""),0,W2673-V2673),AVERAGE(X2673-W2673,W2673-V2673)),0),0)</f>
        <v>0</v>
      </c>
      <c r="BA2673" s="209">
        <f>IF(BB2673="S",IF(AND(Q2673="1. Aceitou o programa",AH2673="Realizada"),IFERROR(IF(AG2673="",0,AG2673-R2673),0),0),0)</f>
        <v>0</v>
      </c>
      <c r="BB2673" s="209" t="str">
        <f>_xlfn.XLOOKUP(U2673,'Lista Suspensa'!$AA$20:$AA$23,'Lista Suspensa'!$AB$20:$AB$23,"N/A")</f>
        <v>S</v>
      </c>
    </row>
    <row r="2674" spans="1:54" ht="12" customHeight="1">
      <c r="A2674" s="151" t="s">
        <v>54</v>
      </c>
      <c r="B2674" s="152">
        <v>46083</v>
      </c>
      <c r="C2674" s="153" t="s">
        <v>55</v>
      </c>
      <c r="D2674" s="153" t="s">
        <v>56</v>
      </c>
      <c r="E2674" s="244">
        <v>92997216</v>
      </c>
      <c r="F2674" s="144" t="s">
        <v>5411</v>
      </c>
      <c r="G2674" s="230"/>
      <c r="H2674" s="154">
        <v>36049</v>
      </c>
      <c r="I2674" s="153">
        <v>27</v>
      </c>
      <c r="J2674" s="148" t="s">
        <v>70</v>
      </c>
      <c r="K2674" s="153"/>
      <c r="L2674" s="153"/>
      <c r="M2674" s="153"/>
      <c r="N2674" s="153">
        <v>380</v>
      </c>
      <c r="O2674" s="155">
        <v>11983132037</v>
      </c>
      <c r="P2674" s="156" t="s">
        <v>60</v>
      </c>
      <c r="Q2674" s="157" t="s">
        <v>110</v>
      </c>
      <c r="R2674" s="158">
        <v>46155</v>
      </c>
      <c r="S2674" s="159"/>
      <c r="T2674" s="159" t="s">
        <v>62</v>
      </c>
      <c r="U2674" s="159" t="s">
        <v>111</v>
      </c>
      <c r="V2674" s="154">
        <v>46149</v>
      </c>
      <c r="W2674" s="154"/>
      <c r="X2674" s="154"/>
      <c r="Y2674" s="160" t="s">
        <v>64</v>
      </c>
      <c r="Z2674" s="160" t="s">
        <v>65</v>
      </c>
      <c r="AA2674" s="153"/>
      <c r="AB2674" s="153"/>
      <c r="AC2674" s="182" t="e">
        <f t="shared" si="84"/>
        <v>#DIV/0!</v>
      </c>
      <c r="AD2674" s="153" t="e">
        <f t="shared" si="85"/>
        <v>#DIV/0!</v>
      </c>
      <c r="AE2674" s="233" t="s">
        <v>66</v>
      </c>
      <c r="AF2674" s="153"/>
      <c r="AG2674" s="159"/>
      <c r="AH2674" s="153"/>
      <c r="AI2674" s="161"/>
      <c r="AJ2674" s="153"/>
      <c r="AK2674" s="153"/>
      <c r="AL2674" s="207"/>
      <c r="AM2674" s="207"/>
      <c r="AN2674" s="207"/>
      <c r="AO2674" s="207" t="str">
        <f ca="1">IF(R2674="","",IF(R2674&gt;TODAY(),"0 meses",DATEDIF(R2674,TODAY(),"m") &amp; " meses"))</f>
        <v>0 meses</v>
      </c>
      <c r="AP2674" s="147" t="s">
        <v>67</v>
      </c>
      <c r="AQ2674" s="147" t="s">
        <v>67</v>
      </c>
      <c r="AR2674" s="147"/>
      <c r="AS2674" s="209" t="s">
        <v>68</v>
      </c>
      <c r="AT2674" s="223" t="str">
        <f>MONTH(B2674)&amp;"/"&amp;YEAR(B2674)</f>
        <v>3/2026</v>
      </c>
      <c r="AU2674" s="223">
        <f>WEEKNUM(B2674)-WEEKNUM(EOMONTH(B2674,-1)+1)+1</f>
        <v>1</v>
      </c>
      <c r="AV2674" s="209" t="str">
        <f>MONTH(R2674)&amp;"/"&amp;YEAR(R2674)</f>
        <v>5/2026</v>
      </c>
      <c r="AW2674" s="209">
        <f>WEEKNUM(R2674)-WEEKNUM(EOMONTH(R2674,-1)+1)+1</f>
        <v>3</v>
      </c>
      <c r="AX2674" s="209">
        <f>IF(BB2674="S",IF(Q2674="1. Aceitou o programa",R2674-B2674,0),0)</f>
        <v>72</v>
      </c>
      <c r="AY2674" s="209">
        <f>IF(BB2674="S",IF(AND(S2674&lt;&gt;"",R2674&lt;&gt;""),S2674-R2674,0),0)</f>
        <v>0</v>
      </c>
      <c r="AZ2674" s="209">
        <f>IF(BB2674="S",IF(Q2674="1. Aceitou o programa",IF(OR(X2674="Não se Aplica",X2674=""),IF(OR(W2674="Não se Aplica",W2674=""),0,W2674-V2674),AVERAGE(X2674-W2674,W2674-V2674)),0),0)</f>
        <v>0</v>
      </c>
      <c r="BA2674" s="209">
        <f>IF(BB2674="S",IF(AND(Q2674="1. Aceitou o programa",AH2674="Realizada"),IFERROR(IF(AG2674="",0,AG2674-R2674),0),0),0)</f>
        <v>0</v>
      </c>
      <c r="BB2674" s="209" t="str">
        <f>_xlfn.XLOOKUP(U2674,'Lista Suspensa'!$AA$20:$AA$23,'Lista Suspensa'!$AB$20:$AB$23,"N/A")</f>
        <v>S</v>
      </c>
    </row>
    <row r="2675" spans="1:54" ht="12" customHeight="1">
      <c r="A2675" s="151" t="s">
        <v>54</v>
      </c>
      <c r="B2675" s="152">
        <v>46083</v>
      </c>
      <c r="C2675" s="153" t="s">
        <v>55</v>
      </c>
      <c r="D2675" s="153" t="s">
        <v>56</v>
      </c>
      <c r="E2675" s="244">
        <v>89894237</v>
      </c>
      <c r="F2675" s="144" t="s">
        <v>5412</v>
      </c>
      <c r="G2675" s="230"/>
      <c r="H2675" s="154">
        <v>36310</v>
      </c>
      <c r="I2675" s="153">
        <v>26</v>
      </c>
      <c r="J2675" s="148" t="s">
        <v>70</v>
      </c>
      <c r="K2675" s="153"/>
      <c r="L2675" s="153"/>
      <c r="M2675" s="153"/>
      <c r="N2675" s="153">
        <v>50</v>
      </c>
      <c r="O2675" s="155" t="s">
        <v>5413</v>
      </c>
      <c r="P2675" s="156" t="s">
        <v>60</v>
      </c>
      <c r="Q2675" s="157" t="s">
        <v>110</v>
      </c>
      <c r="R2675" s="158">
        <v>46155</v>
      </c>
      <c r="S2675" s="159"/>
      <c r="T2675" s="159" t="s">
        <v>62</v>
      </c>
      <c r="U2675" s="159" t="s">
        <v>111</v>
      </c>
      <c r="V2675" s="154">
        <v>46149</v>
      </c>
      <c r="W2675" s="154"/>
      <c r="X2675" s="154"/>
      <c r="Y2675" s="160" t="s">
        <v>5414</v>
      </c>
      <c r="Z2675" s="160" t="s">
        <v>65</v>
      </c>
      <c r="AA2675" s="153"/>
      <c r="AB2675" s="153"/>
      <c r="AC2675" s="182" t="e">
        <f t="shared" si="84"/>
        <v>#DIV/0!</v>
      </c>
      <c r="AD2675" s="153" t="e">
        <f t="shared" si="85"/>
        <v>#DIV/0!</v>
      </c>
      <c r="AE2675" s="233" t="s">
        <v>66</v>
      </c>
      <c r="AF2675" s="153"/>
      <c r="AG2675" s="159"/>
      <c r="AH2675" s="153"/>
      <c r="AI2675" s="161"/>
      <c r="AJ2675" s="153"/>
      <c r="AK2675" s="153"/>
      <c r="AL2675" s="207"/>
      <c r="AM2675" s="207"/>
      <c r="AN2675" s="207"/>
      <c r="AO2675" s="207" t="str">
        <f ca="1">IF(R2675="","",IF(R2675&gt;TODAY(),"0 meses",DATEDIF(R2675,TODAY(),"m") &amp; " meses"))</f>
        <v>0 meses</v>
      </c>
      <c r="AP2675" s="147" t="s">
        <v>67</v>
      </c>
      <c r="AQ2675" s="147" t="s">
        <v>67</v>
      </c>
      <c r="AR2675" s="147"/>
      <c r="AS2675" s="209" t="s">
        <v>68</v>
      </c>
      <c r="AT2675" s="223" t="str">
        <f>MONTH(B2675)&amp;"/"&amp;YEAR(B2675)</f>
        <v>3/2026</v>
      </c>
      <c r="AU2675" s="223">
        <f>WEEKNUM(B2675)-WEEKNUM(EOMONTH(B2675,-1)+1)+1</f>
        <v>1</v>
      </c>
      <c r="AV2675" s="209" t="str">
        <f>MONTH(R2675)&amp;"/"&amp;YEAR(R2675)</f>
        <v>5/2026</v>
      </c>
      <c r="AW2675" s="209">
        <f>WEEKNUM(R2675)-WEEKNUM(EOMONTH(R2675,-1)+1)+1</f>
        <v>3</v>
      </c>
      <c r="AX2675" s="209">
        <f>IF(BB2675="S",IF(Q2675="1. Aceitou o programa",R2675-B2675,0),0)</f>
        <v>72</v>
      </c>
      <c r="AY2675" s="209">
        <f>IF(BB2675="S",IF(AND(S2675&lt;&gt;"",R2675&lt;&gt;""),S2675-R2675,0),0)</f>
        <v>0</v>
      </c>
      <c r="AZ2675" s="209">
        <f>IF(BB2675="S",IF(Q2675="1. Aceitou o programa",IF(OR(X2675="Não se Aplica",X2675=""),IF(OR(W2675="Não se Aplica",W2675=""),0,W2675-V2675),AVERAGE(X2675-W2675,W2675-V2675)),0),0)</f>
        <v>0</v>
      </c>
      <c r="BA2675" s="209">
        <f>IF(BB2675="S",IF(AND(Q2675="1. Aceitou o programa",AH2675="Realizada"),IFERROR(IF(AG2675="",0,AG2675-R2675),0),0),0)</f>
        <v>0</v>
      </c>
      <c r="BB2675" s="209" t="str">
        <f>_xlfn.XLOOKUP(U2675,'Lista Suspensa'!$AA$20:$AA$23,'Lista Suspensa'!$AB$20:$AB$23,"N/A")</f>
        <v>S</v>
      </c>
    </row>
    <row r="2676" spans="1:54" ht="12" customHeight="1">
      <c r="A2676" s="151" t="s">
        <v>54</v>
      </c>
      <c r="B2676" s="152">
        <v>46083</v>
      </c>
      <c r="C2676" s="153" t="s">
        <v>55</v>
      </c>
      <c r="D2676" s="153" t="s">
        <v>56</v>
      </c>
      <c r="E2676" s="244">
        <v>94941875</v>
      </c>
      <c r="F2676" s="144" t="s">
        <v>5415</v>
      </c>
      <c r="G2676" s="230"/>
      <c r="H2676" s="154">
        <v>36416</v>
      </c>
      <c r="I2676" s="153">
        <v>26</v>
      </c>
      <c r="J2676" s="148" t="s">
        <v>70</v>
      </c>
      <c r="K2676" s="153"/>
      <c r="L2676" s="153"/>
      <c r="M2676" s="153"/>
      <c r="N2676" s="153">
        <v>120</v>
      </c>
      <c r="O2676" s="155" t="s">
        <v>5416</v>
      </c>
      <c r="P2676" s="156" t="s">
        <v>60</v>
      </c>
      <c r="Q2676" s="157" t="s">
        <v>110</v>
      </c>
      <c r="R2676" s="158">
        <v>46155</v>
      </c>
      <c r="S2676" s="159"/>
      <c r="T2676" s="159" t="s">
        <v>62</v>
      </c>
      <c r="U2676" s="159" t="s">
        <v>111</v>
      </c>
      <c r="V2676" s="154">
        <v>46149</v>
      </c>
      <c r="W2676" s="154"/>
      <c r="X2676" s="154"/>
      <c r="Y2676" s="160" t="s">
        <v>5417</v>
      </c>
      <c r="Z2676" s="160" t="s">
        <v>65</v>
      </c>
      <c r="AA2676" s="153"/>
      <c r="AB2676" s="153"/>
      <c r="AC2676" s="182" t="e">
        <f t="shared" si="84"/>
        <v>#DIV/0!</v>
      </c>
      <c r="AD2676" s="153" t="e">
        <f t="shared" si="85"/>
        <v>#DIV/0!</v>
      </c>
      <c r="AE2676" s="233" t="s">
        <v>66</v>
      </c>
      <c r="AF2676" s="153"/>
      <c r="AG2676" s="159"/>
      <c r="AH2676" s="153"/>
      <c r="AI2676" s="161"/>
      <c r="AJ2676" s="153"/>
      <c r="AK2676" s="153"/>
      <c r="AL2676" s="207"/>
      <c r="AM2676" s="207"/>
      <c r="AN2676" s="207"/>
      <c r="AO2676" s="207" t="str">
        <f ca="1">IF(R2676="","",IF(R2676&gt;TODAY(),"0 meses",DATEDIF(R2676,TODAY(),"m") &amp; " meses"))</f>
        <v>0 meses</v>
      </c>
      <c r="AP2676" s="147" t="s">
        <v>67</v>
      </c>
      <c r="AQ2676" s="147" t="s">
        <v>67</v>
      </c>
      <c r="AR2676" s="147"/>
      <c r="AS2676" s="209" t="s">
        <v>68</v>
      </c>
      <c r="AT2676" s="223" t="str">
        <f>MONTH(B2676)&amp;"/"&amp;YEAR(B2676)</f>
        <v>3/2026</v>
      </c>
      <c r="AU2676" s="223">
        <f>WEEKNUM(B2676)-WEEKNUM(EOMONTH(B2676,-1)+1)+1</f>
        <v>1</v>
      </c>
      <c r="AV2676" s="209" t="str">
        <f>MONTH(R2676)&amp;"/"&amp;YEAR(R2676)</f>
        <v>5/2026</v>
      </c>
      <c r="AW2676" s="209">
        <f>WEEKNUM(R2676)-WEEKNUM(EOMONTH(R2676,-1)+1)+1</f>
        <v>3</v>
      </c>
      <c r="AX2676" s="209">
        <f>IF(BB2676="S",IF(Q2676="1. Aceitou o programa",R2676-B2676,0),0)</f>
        <v>72</v>
      </c>
      <c r="AY2676" s="209">
        <f>IF(BB2676="S",IF(AND(S2676&lt;&gt;"",R2676&lt;&gt;""),S2676-R2676,0),0)</f>
        <v>0</v>
      </c>
      <c r="AZ2676" s="209">
        <f>IF(BB2676="S",IF(Q2676="1. Aceitou o programa",IF(OR(X2676="Não se Aplica",X2676=""),IF(OR(W2676="Não se Aplica",W2676=""),0,W2676-V2676),AVERAGE(X2676-W2676,W2676-V2676)),0),0)</f>
        <v>0</v>
      </c>
      <c r="BA2676" s="209">
        <f>IF(BB2676="S",IF(AND(Q2676="1. Aceitou o programa",AH2676="Realizada"),IFERROR(IF(AG2676="",0,AG2676-R2676),0),0),0)</f>
        <v>0</v>
      </c>
      <c r="BB2676" s="209" t="str">
        <f>_xlfn.XLOOKUP(U2676,'Lista Suspensa'!$AA$20:$AA$23,'Lista Suspensa'!$AB$20:$AB$23,"N/A")</f>
        <v>S</v>
      </c>
    </row>
    <row r="2677" spans="1:54" ht="12" customHeight="1">
      <c r="A2677" s="151" t="s">
        <v>54</v>
      </c>
      <c r="B2677" s="152">
        <v>46083</v>
      </c>
      <c r="C2677" s="153" t="s">
        <v>55</v>
      </c>
      <c r="D2677" s="153" t="s">
        <v>56</v>
      </c>
      <c r="E2677" s="244">
        <v>92734372</v>
      </c>
      <c r="F2677" s="144" t="s">
        <v>5418</v>
      </c>
      <c r="G2677" s="230"/>
      <c r="H2677" s="154">
        <v>36522</v>
      </c>
      <c r="I2677" s="153">
        <v>26</v>
      </c>
      <c r="J2677" s="148" t="s">
        <v>70</v>
      </c>
      <c r="K2677" s="153"/>
      <c r="L2677" s="153"/>
      <c r="M2677" s="153"/>
      <c r="N2677" s="153">
        <v>60</v>
      </c>
      <c r="O2677" s="155" t="s">
        <v>5419</v>
      </c>
      <c r="P2677" s="156" t="s">
        <v>60</v>
      </c>
      <c r="Q2677" s="157" t="s">
        <v>110</v>
      </c>
      <c r="R2677" s="158">
        <v>46155</v>
      </c>
      <c r="S2677" s="159"/>
      <c r="T2677" s="159" t="s">
        <v>62</v>
      </c>
      <c r="U2677" s="159" t="s">
        <v>111</v>
      </c>
      <c r="V2677" s="154">
        <v>46149</v>
      </c>
      <c r="W2677" s="154"/>
      <c r="X2677" s="154"/>
      <c r="Y2677" s="160" t="s">
        <v>491</v>
      </c>
      <c r="Z2677" s="160" t="s">
        <v>65</v>
      </c>
      <c r="AA2677" s="153"/>
      <c r="AB2677" s="153"/>
      <c r="AC2677" s="182" t="e">
        <f t="shared" si="84"/>
        <v>#DIV/0!</v>
      </c>
      <c r="AD2677" s="153" t="e">
        <f t="shared" si="85"/>
        <v>#DIV/0!</v>
      </c>
      <c r="AE2677" s="233" t="s">
        <v>66</v>
      </c>
      <c r="AF2677" s="153"/>
      <c r="AG2677" s="159"/>
      <c r="AH2677" s="153"/>
      <c r="AI2677" s="161"/>
      <c r="AJ2677" s="153"/>
      <c r="AK2677" s="153"/>
      <c r="AL2677" s="207"/>
      <c r="AM2677" s="207"/>
      <c r="AN2677" s="207"/>
      <c r="AO2677" s="207" t="str">
        <f ca="1">IF(R2677="","",IF(R2677&gt;TODAY(),"0 meses",DATEDIF(R2677,TODAY(),"m") &amp; " meses"))</f>
        <v>0 meses</v>
      </c>
      <c r="AP2677" s="147" t="s">
        <v>67</v>
      </c>
      <c r="AQ2677" s="147" t="s">
        <v>67</v>
      </c>
      <c r="AR2677" s="147"/>
      <c r="AS2677" s="209" t="s">
        <v>68</v>
      </c>
      <c r="AT2677" s="223" t="str">
        <f>MONTH(B2677)&amp;"/"&amp;YEAR(B2677)</f>
        <v>3/2026</v>
      </c>
      <c r="AU2677" s="223">
        <f>WEEKNUM(B2677)-WEEKNUM(EOMONTH(B2677,-1)+1)+1</f>
        <v>1</v>
      </c>
      <c r="AV2677" s="209" t="str">
        <f>MONTH(R2677)&amp;"/"&amp;YEAR(R2677)</f>
        <v>5/2026</v>
      </c>
      <c r="AW2677" s="209">
        <f>WEEKNUM(R2677)-WEEKNUM(EOMONTH(R2677,-1)+1)+1</f>
        <v>3</v>
      </c>
      <c r="AX2677" s="209">
        <f>IF(BB2677="S",IF(Q2677="1. Aceitou o programa",R2677-B2677,0),0)</f>
        <v>72</v>
      </c>
      <c r="AY2677" s="209">
        <f>IF(BB2677="S",IF(AND(S2677&lt;&gt;"",R2677&lt;&gt;""),S2677-R2677,0),0)</f>
        <v>0</v>
      </c>
      <c r="AZ2677" s="209">
        <f>IF(BB2677="S",IF(Q2677="1. Aceitou o programa",IF(OR(X2677="Não se Aplica",X2677=""),IF(OR(W2677="Não se Aplica",W2677=""),0,W2677-V2677),AVERAGE(X2677-W2677,W2677-V2677)),0),0)</f>
        <v>0</v>
      </c>
      <c r="BA2677" s="209">
        <f>IF(BB2677="S",IF(AND(Q2677="1. Aceitou o programa",AH2677="Realizada"),IFERROR(IF(AG2677="",0,AG2677-R2677),0),0),0)</f>
        <v>0</v>
      </c>
      <c r="BB2677" s="209" t="str">
        <f>_xlfn.XLOOKUP(U2677,'Lista Suspensa'!$AA$20:$AA$23,'Lista Suspensa'!$AB$20:$AB$23,"N/A")</f>
        <v>S</v>
      </c>
    </row>
    <row r="2678" spans="1:54" ht="12" customHeight="1">
      <c r="A2678" s="151" t="s">
        <v>54</v>
      </c>
      <c r="B2678" s="152">
        <v>46083</v>
      </c>
      <c r="C2678" s="153" t="s">
        <v>55</v>
      </c>
      <c r="D2678" s="153" t="s">
        <v>56</v>
      </c>
      <c r="E2678" s="244">
        <v>93975736</v>
      </c>
      <c r="F2678" s="144" t="s">
        <v>5420</v>
      </c>
      <c r="G2678" s="230"/>
      <c r="H2678" s="154">
        <v>37021</v>
      </c>
      <c r="I2678" s="153">
        <v>25</v>
      </c>
      <c r="J2678" s="148" t="s">
        <v>70</v>
      </c>
      <c r="K2678" s="153"/>
      <c r="L2678" s="153"/>
      <c r="M2678" s="153"/>
      <c r="N2678" s="153">
        <v>120</v>
      </c>
      <c r="O2678" s="155">
        <v>21979190566</v>
      </c>
      <c r="P2678" s="156" t="s">
        <v>60</v>
      </c>
      <c r="Q2678" s="157" t="s">
        <v>110</v>
      </c>
      <c r="R2678" s="158">
        <v>46155</v>
      </c>
      <c r="S2678" s="159"/>
      <c r="T2678" s="159" t="s">
        <v>62</v>
      </c>
      <c r="U2678" s="159" t="s">
        <v>111</v>
      </c>
      <c r="V2678" s="154">
        <v>46149</v>
      </c>
      <c r="W2678" s="154"/>
      <c r="X2678" s="154"/>
      <c r="Y2678" s="160" t="s">
        <v>2814</v>
      </c>
      <c r="Z2678" s="160" t="s">
        <v>65</v>
      </c>
      <c r="AA2678" s="153"/>
      <c r="AB2678" s="153"/>
      <c r="AC2678" s="182" t="e">
        <f t="shared" si="84"/>
        <v>#DIV/0!</v>
      </c>
      <c r="AD2678" s="153" t="e">
        <f t="shared" si="85"/>
        <v>#DIV/0!</v>
      </c>
      <c r="AE2678" s="233" t="s">
        <v>66</v>
      </c>
      <c r="AF2678" s="153"/>
      <c r="AG2678" s="159"/>
      <c r="AH2678" s="153"/>
      <c r="AI2678" s="161"/>
      <c r="AJ2678" s="153"/>
      <c r="AK2678" s="153"/>
      <c r="AL2678" s="207"/>
      <c r="AM2678" s="207"/>
      <c r="AN2678" s="207"/>
      <c r="AO2678" s="207" t="str">
        <f ca="1">IF(R2678="","",IF(R2678&gt;TODAY(),"0 meses",DATEDIF(R2678,TODAY(),"m") &amp; " meses"))</f>
        <v>0 meses</v>
      </c>
      <c r="AP2678" s="147" t="s">
        <v>67</v>
      </c>
      <c r="AQ2678" s="147" t="s">
        <v>67</v>
      </c>
      <c r="AR2678" s="147"/>
      <c r="AS2678" s="209" t="s">
        <v>68</v>
      </c>
      <c r="AT2678" s="223" t="str">
        <f>MONTH(B2678)&amp;"/"&amp;YEAR(B2678)</f>
        <v>3/2026</v>
      </c>
      <c r="AU2678" s="223">
        <f>WEEKNUM(B2678)-WEEKNUM(EOMONTH(B2678,-1)+1)+1</f>
        <v>1</v>
      </c>
      <c r="AV2678" s="209" t="str">
        <f>MONTH(R2678)&amp;"/"&amp;YEAR(R2678)</f>
        <v>5/2026</v>
      </c>
      <c r="AW2678" s="209">
        <f>WEEKNUM(R2678)-WEEKNUM(EOMONTH(R2678,-1)+1)+1</f>
        <v>3</v>
      </c>
      <c r="AX2678" s="209">
        <f>IF(BB2678="S",IF(Q2678="1. Aceitou o programa",R2678-B2678,0),0)</f>
        <v>72</v>
      </c>
      <c r="AY2678" s="209">
        <f>IF(BB2678="S",IF(AND(S2678&lt;&gt;"",R2678&lt;&gt;""),S2678-R2678,0),0)</f>
        <v>0</v>
      </c>
      <c r="AZ2678" s="209">
        <f>IF(BB2678="S",IF(Q2678="1. Aceitou o programa",IF(OR(X2678="Não se Aplica",X2678=""),IF(OR(W2678="Não se Aplica",W2678=""),0,W2678-V2678),AVERAGE(X2678-W2678,W2678-V2678)),0),0)</f>
        <v>0</v>
      </c>
      <c r="BA2678" s="209">
        <f>IF(BB2678="S",IF(AND(Q2678="1. Aceitou o programa",AH2678="Realizada"),IFERROR(IF(AG2678="",0,AG2678-R2678),0),0),0)</f>
        <v>0</v>
      </c>
      <c r="BB2678" s="209" t="str">
        <f>_xlfn.XLOOKUP(U2678,'Lista Suspensa'!$AA$20:$AA$23,'Lista Suspensa'!$AB$20:$AB$23,"N/A")</f>
        <v>S</v>
      </c>
    </row>
    <row r="2679" spans="1:54" ht="12" customHeight="1">
      <c r="A2679" s="151" t="s">
        <v>54</v>
      </c>
      <c r="B2679" s="152">
        <v>46083</v>
      </c>
      <c r="C2679" s="153" t="s">
        <v>55</v>
      </c>
      <c r="D2679" s="153" t="s">
        <v>56</v>
      </c>
      <c r="E2679" s="244">
        <v>94660457</v>
      </c>
      <c r="F2679" s="144" t="s">
        <v>5421</v>
      </c>
      <c r="G2679" s="230"/>
      <c r="H2679" s="154">
        <v>37220</v>
      </c>
      <c r="I2679" s="153">
        <v>24</v>
      </c>
      <c r="J2679" s="148" t="s">
        <v>70</v>
      </c>
      <c r="K2679" s="153"/>
      <c r="L2679" s="153"/>
      <c r="M2679" s="153"/>
      <c r="N2679" s="153">
        <v>110</v>
      </c>
      <c r="O2679" s="155">
        <v>11930404053</v>
      </c>
      <c r="P2679" s="156" t="s">
        <v>60</v>
      </c>
      <c r="Q2679" s="157" t="s">
        <v>110</v>
      </c>
      <c r="R2679" s="158">
        <v>46155</v>
      </c>
      <c r="S2679" s="159"/>
      <c r="T2679" s="159" t="s">
        <v>62</v>
      </c>
      <c r="U2679" s="159" t="s">
        <v>111</v>
      </c>
      <c r="V2679" s="154">
        <v>46149</v>
      </c>
      <c r="W2679" s="154"/>
      <c r="X2679" s="154"/>
      <c r="Y2679" s="160" t="s">
        <v>2971</v>
      </c>
      <c r="Z2679" s="160" t="s">
        <v>65</v>
      </c>
      <c r="AA2679" s="153"/>
      <c r="AB2679" s="153"/>
      <c r="AC2679" s="182" t="e">
        <f t="shared" si="84"/>
        <v>#DIV/0!</v>
      </c>
      <c r="AD2679" s="153" t="e">
        <f t="shared" si="85"/>
        <v>#DIV/0!</v>
      </c>
      <c r="AE2679" s="233" t="s">
        <v>66</v>
      </c>
      <c r="AF2679" s="153"/>
      <c r="AG2679" s="159"/>
      <c r="AH2679" s="153"/>
      <c r="AI2679" s="161"/>
      <c r="AJ2679" s="153"/>
      <c r="AK2679" s="153"/>
      <c r="AL2679" s="207"/>
      <c r="AM2679" s="207"/>
      <c r="AN2679" s="207"/>
      <c r="AO2679" s="207" t="str">
        <f ca="1">IF(R2679="","",IF(R2679&gt;TODAY(),"0 meses",DATEDIF(R2679,TODAY(),"m") &amp; " meses"))</f>
        <v>0 meses</v>
      </c>
      <c r="AP2679" s="147" t="s">
        <v>67</v>
      </c>
      <c r="AQ2679" s="147" t="s">
        <v>67</v>
      </c>
      <c r="AR2679" s="147"/>
      <c r="AS2679" s="209" t="s">
        <v>68</v>
      </c>
      <c r="AT2679" s="223" t="str">
        <f>MONTH(B2679)&amp;"/"&amp;YEAR(B2679)</f>
        <v>3/2026</v>
      </c>
      <c r="AU2679" s="223">
        <f>WEEKNUM(B2679)-WEEKNUM(EOMONTH(B2679,-1)+1)+1</f>
        <v>1</v>
      </c>
      <c r="AV2679" s="209" t="str">
        <f>MONTH(R2679)&amp;"/"&amp;YEAR(R2679)</f>
        <v>5/2026</v>
      </c>
      <c r="AW2679" s="209">
        <f>WEEKNUM(R2679)-WEEKNUM(EOMONTH(R2679,-1)+1)+1</f>
        <v>3</v>
      </c>
      <c r="AX2679" s="209">
        <f>IF(BB2679="S",IF(Q2679="1. Aceitou o programa",R2679-B2679,0),0)</f>
        <v>72</v>
      </c>
      <c r="AY2679" s="209">
        <f>IF(BB2679="S",IF(AND(S2679&lt;&gt;"",R2679&lt;&gt;""),S2679-R2679,0),0)</f>
        <v>0</v>
      </c>
      <c r="AZ2679" s="209">
        <f>IF(BB2679="S",IF(Q2679="1. Aceitou o programa",IF(OR(X2679="Não se Aplica",X2679=""),IF(OR(W2679="Não se Aplica",W2679=""),0,W2679-V2679),AVERAGE(X2679-W2679,W2679-V2679)),0),0)</f>
        <v>0</v>
      </c>
      <c r="BA2679" s="209">
        <f>IF(BB2679="S",IF(AND(Q2679="1. Aceitou o programa",AH2679="Realizada"),IFERROR(IF(AG2679="",0,AG2679-R2679),0),0),0)</f>
        <v>0</v>
      </c>
      <c r="BB2679" s="209" t="str">
        <f>_xlfn.XLOOKUP(U2679,'Lista Suspensa'!$AA$20:$AA$23,'Lista Suspensa'!$AB$20:$AB$23,"N/A")</f>
        <v>S</v>
      </c>
    </row>
    <row r="2680" spans="1:54" ht="12" customHeight="1">
      <c r="A2680" s="151" t="s">
        <v>54</v>
      </c>
      <c r="B2680" s="152">
        <v>46083</v>
      </c>
      <c r="C2680" s="153" t="s">
        <v>55</v>
      </c>
      <c r="D2680" s="153" t="s">
        <v>56</v>
      </c>
      <c r="E2680" s="244">
        <v>95092986</v>
      </c>
      <c r="F2680" s="144" t="s">
        <v>5422</v>
      </c>
      <c r="G2680" s="230"/>
      <c r="H2680" s="154">
        <v>37393</v>
      </c>
      <c r="I2680" s="153">
        <v>24</v>
      </c>
      <c r="J2680" s="148" t="s">
        <v>70</v>
      </c>
      <c r="K2680" s="153"/>
      <c r="L2680" s="153"/>
      <c r="M2680" s="153"/>
      <c r="N2680" s="153">
        <v>80</v>
      </c>
      <c r="O2680" s="155" t="s">
        <v>5423</v>
      </c>
      <c r="P2680" s="156" t="s">
        <v>60</v>
      </c>
      <c r="Q2680" s="157" t="s">
        <v>110</v>
      </c>
      <c r="R2680" s="158">
        <v>46155</v>
      </c>
      <c r="S2680" s="159"/>
      <c r="T2680" s="159" t="s">
        <v>62</v>
      </c>
      <c r="U2680" s="159" t="s">
        <v>111</v>
      </c>
      <c r="V2680" s="154">
        <v>46149</v>
      </c>
      <c r="W2680" s="154"/>
      <c r="X2680" s="154"/>
      <c r="Y2680" s="160" t="s">
        <v>5262</v>
      </c>
      <c r="Z2680" s="160" t="s">
        <v>65</v>
      </c>
      <c r="AA2680" s="153"/>
      <c r="AB2680" s="153"/>
      <c r="AC2680" s="182" t="e">
        <f t="shared" si="84"/>
        <v>#DIV/0!</v>
      </c>
      <c r="AD2680" s="153" t="e">
        <f t="shared" si="85"/>
        <v>#DIV/0!</v>
      </c>
      <c r="AE2680" s="233" t="s">
        <v>66</v>
      </c>
      <c r="AF2680" s="153"/>
      <c r="AG2680" s="159"/>
      <c r="AH2680" s="153"/>
      <c r="AI2680" s="161"/>
      <c r="AJ2680" s="153"/>
      <c r="AK2680" s="153"/>
      <c r="AL2680" s="207"/>
      <c r="AM2680" s="207"/>
      <c r="AN2680" s="207"/>
      <c r="AO2680" s="207" t="str">
        <f ca="1">IF(R2680="","",IF(R2680&gt;TODAY(),"0 meses",DATEDIF(R2680,TODAY(),"m") &amp; " meses"))</f>
        <v>0 meses</v>
      </c>
      <c r="AP2680" s="147" t="s">
        <v>67</v>
      </c>
      <c r="AQ2680" s="147" t="s">
        <v>67</v>
      </c>
      <c r="AR2680" s="147"/>
      <c r="AS2680" s="209" t="s">
        <v>68</v>
      </c>
      <c r="AT2680" s="223" t="str">
        <f>MONTH(B2680)&amp;"/"&amp;YEAR(B2680)</f>
        <v>3/2026</v>
      </c>
      <c r="AU2680" s="223">
        <f>WEEKNUM(B2680)-WEEKNUM(EOMONTH(B2680,-1)+1)+1</f>
        <v>1</v>
      </c>
      <c r="AV2680" s="209" t="str">
        <f>MONTH(R2680)&amp;"/"&amp;YEAR(R2680)</f>
        <v>5/2026</v>
      </c>
      <c r="AW2680" s="209">
        <f>WEEKNUM(R2680)-WEEKNUM(EOMONTH(R2680,-1)+1)+1</f>
        <v>3</v>
      </c>
      <c r="AX2680" s="209">
        <f>IF(BB2680="S",IF(Q2680="1. Aceitou o programa",R2680-B2680,0),0)</f>
        <v>72</v>
      </c>
      <c r="AY2680" s="209">
        <f>IF(BB2680="S",IF(AND(S2680&lt;&gt;"",R2680&lt;&gt;""),S2680-R2680,0),0)</f>
        <v>0</v>
      </c>
      <c r="AZ2680" s="209">
        <f>IF(BB2680="S",IF(Q2680="1. Aceitou o programa",IF(OR(X2680="Não se Aplica",X2680=""),IF(OR(W2680="Não se Aplica",W2680=""),0,W2680-V2680),AVERAGE(X2680-W2680,W2680-V2680)),0),0)</f>
        <v>0</v>
      </c>
      <c r="BA2680" s="209">
        <f>IF(BB2680="S",IF(AND(Q2680="1. Aceitou o programa",AH2680="Realizada"),IFERROR(IF(AG2680="",0,AG2680-R2680),0),0),0)</f>
        <v>0</v>
      </c>
      <c r="BB2680" s="209" t="str">
        <f>_xlfn.XLOOKUP(U2680,'Lista Suspensa'!$AA$20:$AA$23,'Lista Suspensa'!$AB$20:$AB$23,"N/A")</f>
        <v>S</v>
      </c>
    </row>
    <row r="2681" spans="1:54" ht="12" customHeight="1">
      <c r="A2681" s="151" t="s">
        <v>54</v>
      </c>
      <c r="B2681" s="152">
        <v>46083</v>
      </c>
      <c r="C2681" s="153" t="s">
        <v>55</v>
      </c>
      <c r="D2681" s="153" t="s">
        <v>56</v>
      </c>
      <c r="E2681" s="244">
        <v>93897849</v>
      </c>
      <c r="F2681" s="144" t="s">
        <v>5424</v>
      </c>
      <c r="G2681" s="230"/>
      <c r="H2681" s="154">
        <v>37474</v>
      </c>
      <c r="I2681" s="153">
        <v>23</v>
      </c>
      <c r="J2681" s="148" t="s">
        <v>70</v>
      </c>
      <c r="K2681" s="153"/>
      <c r="L2681" s="153"/>
      <c r="M2681" s="153"/>
      <c r="N2681" s="153">
        <v>110</v>
      </c>
      <c r="O2681" s="155" t="s">
        <v>5425</v>
      </c>
      <c r="P2681" s="156" t="s">
        <v>60</v>
      </c>
      <c r="Q2681" s="157" t="s">
        <v>110</v>
      </c>
      <c r="R2681" s="158">
        <v>46155</v>
      </c>
      <c r="S2681" s="159"/>
      <c r="T2681" s="159" t="s">
        <v>62</v>
      </c>
      <c r="U2681" s="159" t="s">
        <v>111</v>
      </c>
      <c r="V2681" s="154">
        <v>46149</v>
      </c>
      <c r="W2681" s="154"/>
      <c r="X2681" s="154"/>
      <c r="Y2681" s="160" t="s">
        <v>2649</v>
      </c>
      <c r="Z2681" s="160" t="s">
        <v>65</v>
      </c>
      <c r="AA2681" s="153"/>
      <c r="AB2681" s="153"/>
      <c r="AC2681" s="182" t="e">
        <f t="shared" si="84"/>
        <v>#DIV/0!</v>
      </c>
      <c r="AD2681" s="153" t="e">
        <f t="shared" si="85"/>
        <v>#DIV/0!</v>
      </c>
      <c r="AE2681" s="233" t="s">
        <v>66</v>
      </c>
      <c r="AF2681" s="153"/>
      <c r="AG2681" s="159"/>
      <c r="AH2681" s="153"/>
      <c r="AI2681" s="161"/>
      <c r="AJ2681" s="153"/>
      <c r="AK2681" s="153"/>
      <c r="AL2681" s="207"/>
      <c r="AM2681" s="207"/>
      <c r="AN2681" s="207"/>
      <c r="AO2681" s="207" t="str">
        <f ca="1">IF(R2681="","",IF(R2681&gt;TODAY(),"0 meses",DATEDIF(R2681,TODAY(),"m") &amp; " meses"))</f>
        <v>0 meses</v>
      </c>
      <c r="AP2681" s="147" t="s">
        <v>67</v>
      </c>
      <c r="AQ2681" s="147" t="s">
        <v>67</v>
      </c>
      <c r="AR2681" s="147"/>
      <c r="AS2681" s="209" t="s">
        <v>68</v>
      </c>
      <c r="AT2681" s="223" t="str">
        <f>MONTH(B2681)&amp;"/"&amp;YEAR(B2681)</f>
        <v>3/2026</v>
      </c>
      <c r="AU2681" s="223">
        <f>WEEKNUM(B2681)-WEEKNUM(EOMONTH(B2681,-1)+1)+1</f>
        <v>1</v>
      </c>
      <c r="AV2681" s="209" t="str">
        <f>MONTH(R2681)&amp;"/"&amp;YEAR(R2681)</f>
        <v>5/2026</v>
      </c>
      <c r="AW2681" s="209">
        <f>WEEKNUM(R2681)-WEEKNUM(EOMONTH(R2681,-1)+1)+1</f>
        <v>3</v>
      </c>
      <c r="AX2681" s="209">
        <f>IF(BB2681="S",IF(Q2681="1. Aceitou o programa",R2681-B2681,0),0)</f>
        <v>72</v>
      </c>
      <c r="AY2681" s="209">
        <f>IF(BB2681="S",IF(AND(S2681&lt;&gt;"",R2681&lt;&gt;""),S2681-R2681,0),0)</f>
        <v>0</v>
      </c>
      <c r="AZ2681" s="209">
        <f>IF(BB2681="S",IF(Q2681="1. Aceitou o programa",IF(OR(X2681="Não se Aplica",X2681=""),IF(OR(W2681="Não se Aplica",W2681=""),0,W2681-V2681),AVERAGE(X2681-W2681,W2681-V2681)),0),0)</f>
        <v>0</v>
      </c>
      <c r="BA2681" s="209">
        <f>IF(BB2681="S",IF(AND(Q2681="1. Aceitou o programa",AH2681="Realizada"),IFERROR(IF(AG2681="",0,AG2681-R2681),0),0),0)</f>
        <v>0</v>
      </c>
      <c r="BB2681" s="209" t="str">
        <f>_xlfn.XLOOKUP(U2681,'Lista Suspensa'!$AA$20:$AA$23,'Lista Suspensa'!$AB$20:$AB$23,"N/A")</f>
        <v>S</v>
      </c>
    </row>
    <row r="2682" spans="1:54" ht="12" customHeight="1">
      <c r="A2682" s="151" t="s">
        <v>54</v>
      </c>
      <c r="B2682" s="152">
        <v>46083</v>
      </c>
      <c r="C2682" s="153" t="s">
        <v>55</v>
      </c>
      <c r="D2682" s="153" t="s">
        <v>56</v>
      </c>
      <c r="E2682" s="244">
        <v>94478600</v>
      </c>
      <c r="F2682" s="144" t="s">
        <v>5426</v>
      </c>
      <c r="G2682" s="230"/>
      <c r="H2682" s="154">
        <v>37701</v>
      </c>
      <c r="I2682" s="153">
        <v>23</v>
      </c>
      <c r="J2682" s="148" t="s">
        <v>70</v>
      </c>
      <c r="K2682" s="153"/>
      <c r="L2682" s="153"/>
      <c r="M2682" s="153"/>
      <c r="N2682" s="153">
        <v>110</v>
      </c>
      <c r="O2682" s="155">
        <v>11996830086</v>
      </c>
      <c r="P2682" s="156" t="s">
        <v>60</v>
      </c>
      <c r="Q2682" s="157" t="s">
        <v>110</v>
      </c>
      <c r="R2682" s="158">
        <v>46155</v>
      </c>
      <c r="S2682" s="159"/>
      <c r="T2682" s="159" t="s">
        <v>62</v>
      </c>
      <c r="U2682" s="159" t="s">
        <v>111</v>
      </c>
      <c r="V2682" s="154">
        <v>46149</v>
      </c>
      <c r="W2682" s="154"/>
      <c r="X2682" s="154"/>
      <c r="Y2682" s="160" t="s">
        <v>3871</v>
      </c>
      <c r="Z2682" s="160" t="s">
        <v>65</v>
      </c>
      <c r="AA2682" s="153"/>
      <c r="AB2682" s="153"/>
      <c r="AC2682" s="182" t="e">
        <f t="shared" si="84"/>
        <v>#DIV/0!</v>
      </c>
      <c r="AD2682" s="153" t="e">
        <f t="shared" si="85"/>
        <v>#DIV/0!</v>
      </c>
      <c r="AE2682" s="233" t="s">
        <v>66</v>
      </c>
      <c r="AF2682" s="153"/>
      <c r="AG2682" s="159"/>
      <c r="AH2682" s="153"/>
      <c r="AI2682" s="161"/>
      <c r="AJ2682" s="153"/>
      <c r="AK2682" s="153"/>
      <c r="AL2682" s="207"/>
      <c r="AM2682" s="207"/>
      <c r="AN2682" s="207"/>
      <c r="AO2682" s="207" t="str">
        <f ca="1">IF(R2682="","",IF(R2682&gt;TODAY(),"0 meses",DATEDIF(R2682,TODAY(),"m") &amp; " meses"))</f>
        <v>0 meses</v>
      </c>
      <c r="AP2682" s="147" t="s">
        <v>67</v>
      </c>
      <c r="AQ2682" s="147" t="s">
        <v>67</v>
      </c>
      <c r="AR2682" s="147"/>
      <c r="AS2682" s="209" t="s">
        <v>68</v>
      </c>
      <c r="AT2682" s="223" t="str">
        <f>MONTH(B2682)&amp;"/"&amp;YEAR(B2682)</f>
        <v>3/2026</v>
      </c>
      <c r="AU2682" s="223">
        <f>WEEKNUM(B2682)-WEEKNUM(EOMONTH(B2682,-1)+1)+1</f>
        <v>1</v>
      </c>
      <c r="AV2682" s="209" t="str">
        <f>MONTH(R2682)&amp;"/"&amp;YEAR(R2682)</f>
        <v>5/2026</v>
      </c>
      <c r="AW2682" s="209">
        <f>WEEKNUM(R2682)-WEEKNUM(EOMONTH(R2682,-1)+1)+1</f>
        <v>3</v>
      </c>
      <c r="AX2682" s="209">
        <f>IF(BB2682="S",IF(Q2682="1. Aceitou o programa",R2682-B2682,0),0)</f>
        <v>72</v>
      </c>
      <c r="AY2682" s="209">
        <f>IF(BB2682="S",IF(AND(S2682&lt;&gt;"",R2682&lt;&gt;""),S2682-R2682,0),0)</f>
        <v>0</v>
      </c>
      <c r="AZ2682" s="209">
        <f>IF(BB2682="S",IF(Q2682="1. Aceitou o programa",IF(OR(X2682="Não se Aplica",X2682=""),IF(OR(W2682="Não se Aplica",W2682=""),0,W2682-V2682),AVERAGE(X2682-W2682,W2682-V2682)),0),0)</f>
        <v>0</v>
      </c>
      <c r="BA2682" s="209">
        <f>IF(BB2682="S",IF(AND(Q2682="1. Aceitou o programa",AH2682="Realizada"),IFERROR(IF(AG2682="",0,AG2682-R2682),0),0),0)</f>
        <v>0</v>
      </c>
      <c r="BB2682" s="209" t="str">
        <f>_xlfn.XLOOKUP(U2682,'Lista Suspensa'!$AA$20:$AA$23,'Lista Suspensa'!$AB$20:$AB$23,"N/A")</f>
        <v>S</v>
      </c>
    </row>
    <row r="2683" spans="1:54" ht="12" customHeight="1">
      <c r="A2683" s="151" t="s">
        <v>54</v>
      </c>
      <c r="B2683" s="152">
        <v>46083</v>
      </c>
      <c r="C2683" s="153" t="s">
        <v>55</v>
      </c>
      <c r="D2683" s="153" t="s">
        <v>56</v>
      </c>
      <c r="E2683" s="244">
        <v>473564416</v>
      </c>
      <c r="F2683" s="144" t="s">
        <v>5427</v>
      </c>
      <c r="G2683" s="230"/>
      <c r="H2683" s="154">
        <v>37719</v>
      </c>
      <c r="I2683" s="153">
        <v>23</v>
      </c>
      <c r="J2683" s="148" t="s">
        <v>70</v>
      </c>
      <c r="K2683" s="153"/>
      <c r="L2683" s="153"/>
      <c r="M2683" s="153"/>
      <c r="N2683" s="153">
        <v>100</v>
      </c>
      <c r="O2683" s="155">
        <v>11977801709</v>
      </c>
      <c r="P2683" s="156" t="s">
        <v>60</v>
      </c>
      <c r="Q2683" s="157" t="s">
        <v>110</v>
      </c>
      <c r="R2683" s="158">
        <v>46155</v>
      </c>
      <c r="S2683" s="159"/>
      <c r="T2683" s="159" t="s">
        <v>62</v>
      </c>
      <c r="U2683" s="159" t="s">
        <v>111</v>
      </c>
      <c r="V2683" s="154">
        <v>46149</v>
      </c>
      <c r="W2683" s="154"/>
      <c r="X2683" s="154"/>
      <c r="Y2683" s="160" t="s">
        <v>2649</v>
      </c>
      <c r="Z2683" s="160" t="s">
        <v>65</v>
      </c>
      <c r="AA2683" s="153"/>
      <c r="AB2683" s="153"/>
      <c r="AC2683" s="182" t="e">
        <f t="shared" si="84"/>
        <v>#DIV/0!</v>
      </c>
      <c r="AD2683" s="153" t="e">
        <f t="shared" si="85"/>
        <v>#DIV/0!</v>
      </c>
      <c r="AE2683" s="233" t="s">
        <v>66</v>
      </c>
      <c r="AF2683" s="153"/>
      <c r="AG2683" s="159"/>
      <c r="AH2683" s="153"/>
      <c r="AI2683" s="161"/>
      <c r="AJ2683" s="153"/>
      <c r="AK2683" s="153"/>
      <c r="AL2683" s="207"/>
      <c r="AM2683" s="207"/>
      <c r="AN2683" s="207"/>
      <c r="AO2683" s="207" t="str">
        <f ca="1">IF(R2683="","",IF(R2683&gt;TODAY(),"0 meses",DATEDIF(R2683,TODAY(),"m") &amp; " meses"))</f>
        <v>0 meses</v>
      </c>
      <c r="AP2683" s="147" t="s">
        <v>67</v>
      </c>
      <c r="AQ2683" s="147" t="s">
        <v>67</v>
      </c>
      <c r="AR2683" s="147"/>
      <c r="AS2683" s="209" t="s">
        <v>68</v>
      </c>
      <c r="AT2683" s="223" t="str">
        <f>MONTH(B2683)&amp;"/"&amp;YEAR(B2683)</f>
        <v>3/2026</v>
      </c>
      <c r="AU2683" s="223">
        <f>WEEKNUM(B2683)-WEEKNUM(EOMONTH(B2683,-1)+1)+1</f>
        <v>1</v>
      </c>
      <c r="AV2683" s="209" t="str">
        <f>MONTH(R2683)&amp;"/"&amp;YEAR(R2683)</f>
        <v>5/2026</v>
      </c>
      <c r="AW2683" s="209">
        <f>WEEKNUM(R2683)-WEEKNUM(EOMONTH(R2683,-1)+1)+1</f>
        <v>3</v>
      </c>
      <c r="AX2683" s="209">
        <f>IF(BB2683="S",IF(Q2683="1. Aceitou o programa",R2683-B2683,0),0)</f>
        <v>72</v>
      </c>
      <c r="AY2683" s="209">
        <f>IF(BB2683="S",IF(AND(S2683&lt;&gt;"",R2683&lt;&gt;""),S2683-R2683,0),0)</f>
        <v>0</v>
      </c>
      <c r="AZ2683" s="209">
        <f>IF(BB2683="S",IF(Q2683="1. Aceitou o programa",IF(OR(X2683="Não se Aplica",X2683=""),IF(OR(W2683="Não se Aplica",W2683=""),0,W2683-V2683),AVERAGE(X2683-W2683,W2683-V2683)),0),0)</f>
        <v>0</v>
      </c>
      <c r="BA2683" s="209">
        <f>IF(BB2683="S",IF(AND(Q2683="1. Aceitou o programa",AH2683="Realizada"),IFERROR(IF(AG2683="",0,AG2683-R2683),0),0),0)</f>
        <v>0</v>
      </c>
      <c r="BB2683" s="209" t="str">
        <f>_xlfn.XLOOKUP(U2683,'Lista Suspensa'!$AA$20:$AA$23,'Lista Suspensa'!$AB$20:$AB$23,"N/A")</f>
        <v>S</v>
      </c>
    </row>
    <row r="2684" spans="1:54" ht="12" customHeight="1">
      <c r="A2684" s="151" t="s">
        <v>54</v>
      </c>
      <c r="B2684" s="152">
        <v>46083</v>
      </c>
      <c r="C2684" s="153" t="s">
        <v>55</v>
      </c>
      <c r="D2684" s="153" t="s">
        <v>56</v>
      </c>
      <c r="E2684" s="244">
        <v>92940879</v>
      </c>
      <c r="F2684" s="144" t="s">
        <v>5428</v>
      </c>
      <c r="G2684" s="230"/>
      <c r="H2684" s="154">
        <v>38182</v>
      </c>
      <c r="I2684" s="153">
        <v>21</v>
      </c>
      <c r="J2684" s="148" t="s">
        <v>70</v>
      </c>
      <c r="K2684" s="153"/>
      <c r="L2684" s="153"/>
      <c r="M2684" s="153"/>
      <c r="N2684" s="153">
        <v>110</v>
      </c>
      <c r="O2684" s="155" t="s">
        <v>5429</v>
      </c>
      <c r="P2684" s="156" t="s">
        <v>60</v>
      </c>
      <c r="Q2684" s="157" t="s">
        <v>110</v>
      </c>
      <c r="R2684" s="158">
        <v>46155</v>
      </c>
      <c r="S2684" s="159"/>
      <c r="T2684" s="159" t="s">
        <v>62</v>
      </c>
      <c r="U2684" s="159" t="s">
        <v>111</v>
      </c>
      <c r="V2684" s="154">
        <v>46149</v>
      </c>
      <c r="W2684" s="154"/>
      <c r="X2684" s="154"/>
      <c r="Y2684" s="160" t="s">
        <v>64</v>
      </c>
      <c r="Z2684" s="160" t="s">
        <v>65</v>
      </c>
      <c r="AA2684" s="153"/>
      <c r="AB2684" s="153"/>
      <c r="AC2684" s="182" t="e">
        <f t="shared" si="84"/>
        <v>#DIV/0!</v>
      </c>
      <c r="AD2684" s="153" t="e">
        <f t="shared" si="85"/>
        <v>#DIV/0!</v>
      </c>
      <c r="AE2684" s="233" t="s">
        <v>66</v>
      </c>
      <c r="AF2684" s="153"/>
      <c r="AG2684" s="159"/>
      <c r="AH2684" s="153"/>
      <c r="AI2684" s="161"/>
      <c r="AJ2684" s="153"/>
      <c r="AK2684" s="153"/>
      <c r="AL2684" s="207"/>
      <c r="AM2684" s="207"/>
      <c r="AN2684" s="207"/>
      <c r="AO2684" s="207" t="str">
        <f ca="1">IF(R2684="","",IF(R2684&gt;TODAY(),"0 meses",DATEDIF(R2684,TODAY(),"m") &amp; " meses"))</f>
        <v>0 meses</v>
      </c>
      <c r="AP2684" s="147" t="s">
        <v>67</v>
      </c>
      <c r="AQ2684" s="147" t="s">
        <v>67</v>
      </c>
      <c r="AR2684" s="147"/>
      <c r="AS2684" s="209" t="s">
        <v>68</v>
      </c>
      <c r="AT2684" s="223" t="str">
        <f>MONTH(B2684)&amp;"/"&amp;YEAR(B2684)</f>
        <v>3/2026</v>
      </c>
      <c r="AU2684" s="223">
        <f>WEEKNUM(B2684)-WEEKNUM(EOMONTH(B2684,-1)+1)+1</f>
        <v>1</v>
      </c>
      <c r="AV2684" s="209" t="str">
        <f>MONTH(R2684)&amp;"/"&amp;YEAR(R2684)</f>
        <v>5/2026</v>
      </c>
      <c r="AW2684" s="209">
        <f>WEEKNUM(R2684)-WEEKNUM(EOMONTH(R2684,-1)+1)+1</f>
        <v>3</v>
      </c>
      <c r="AX2684" s="209">
        <f>IF(BB2684="S",IF(Q2684="1. Aceitou o programa",R2684-B2684,0),0)</f>
        <v>72</v>
      </c>
      <c r="AY2684" s="209">
        <f>IF(BB2684="S",IF(AND(S2684&lt;&gt;"",R2684&lt;&gt;""),S2684-R2684,0),0)</f>
        <v>0</v>
      </c>
      <c r="AZ2684" s="209">
        <f>IF(BB2684="S",IF(Q2684="1. Aceitou o programa",IF(OR(X2684="Não se Aplica",X2684=""),IF(OR(W2684="Não se Aplica",W2684=""),0,W2684-V2684),AVERAGE(X2684-W2684,W2684-V2684)),0),0)</f>
        <v>0</v>
      </c>
      <c r="BA2684" s="209">
        <f>IF(BB2684="S",IF(AND(Q2684="1. Aceitou o programa",AH2684="Realizada"),IFERROR(IF(AG2684="",0,AG2684-R2684),0),0),0)</f>
        <v>0</v>
      </c>
      <c r="BB2684" s="209" t="str">
        <f>_xlfn.XLOOKUP(U2684,'Lista Suspensa'!$AA$20:$AA$23,'Lista Suspensa'!$AB$20:$AB$23,"N/A")</f>
        <v>S</v>
      </c>
    </row>
    <row r="2685" spans="1:54" ht="12" customHeight="1">
      <c r="A2685" s="151" t="s">
        <v>54</v>
      </c>
      <c r="B2685" s="152">
        <v>46083</v>
      </c>
      <c r="C2685" s="153" t="s">
        <v>55</v>
      </c>
      <c r="D2685" s="153" t="s">
        <v>56</v>
      </c>
      <c r="E2685" s="244">
        <v>95194096</v>
      </c>
      <c r="F2685" s="144" t="s">
        <v>5430</v>
      </c>
      <c r="G2685" s="230"/>
      <c r="H2685" s="154">
        <v>38354</v>
      </c>
      <c r="I2685" s="153">
        <v>21</v>
      </c>
      <c r="J2685" s="148" t="s">
        <v>70</v>
      </c>
      <c r="K2685" s="153"/>
      <c r="L2685" s="153"/>
      <c r="M2685" s="153"/>
      <c r="N2685" s="153">
        <v>120</v>
      </c>
      <c r="O2685" s="155">
        <v>21920423447</v>
      </c>
      <c r="P2685" s="156" t="s">
        <v>60</v>
      </c>
      <c r="Q2685" s="157" t="s">
        <v>110</v>
      </c>
      <c r="R2685" s="158">
        <v>46155</v>
      </c>
      <c r="S2685" s="159"/>
      <c r="T2685" s="159" t="s">
        <v>62</v>
      </c>
      <c r="U2685" s="159" t="s">
        <v>111</v>
      </c>
      <c r="V2685" s="154">
        <v>46149</v>
      </c>
      <c r="W2685" s="154"/>
      <c r="X2685" s="154"/>
      <c r="Y2685" s="160" t="s">
        <v>5431</v>
      </c>
      <c r="Z2685" s="160" t="s">
        <v>65</v>
      </c>
      <c r="AA2685" s="153"/>
      <c r="AB2685" s="153"/>
      <c r="AC2685" s="182" t="e">
        <f t="shared" si="84"/>
        <v>#DIV/0!</v>
      </c>
      <c r="AD2685" s="153" t="e">
        <f t="shared" si="85"/>
        <v>#DIV/0!</v>
      </c>
      <c r="AE2685" s="233" t="s">
        <v>66</v>
      </c>
      <c r="AF2685" s="153"/>
      <c r="AG2685" s="159"/>
      <c r="AH2685" s="153"/>
      <c r="AI2685" s="161"/>
      <c r="AJ2685" s="153"/>
      <c r="AK2685" s="153"/>
      <c r="AL2685" s="207"/>
      <c r="AM2685" s="207"/>
      <c r="AN2685" s="207"/>
      <c r="AO2685" s="207" t="str">
        <f ca="1">IF(R2685="","",IF(R2685&gt;TODAY(),"0 meses",DATEDIF(R2685,TODAY(),"m") &amp; " meses"))</f>
        <v>0 meses</v>
      </c>
      <c r="AP2685" s="147" t="s">
        <v>67</v>
      </c>
      <c r="AQ2685" s="147" t="s">
        <v>67</v>
      </c>
      <c r="AR2685" s="147"/>
      <c r="AS2685" s="209" t="s">
        <v>68</v>
      </c>
      <c r="AT2685" s="223" t="str">
        <f>MONTH(B2685)&amp;"/"&amp;YEAR(B2685)</f>
        <v>3/2026</v>
      </c>
      <c r="AU2685" s="223">
        <f>WEEKNUM(B2685)-WEEKNUM(EOMONTH(B2685,-1)+1)+1</f>
        <v>1</v>
      </c>
      <c r="AV2685" s="209" t="str">
        <f>MONTH(R2685)&amp;"/"&amp;YEAR(R2685)</f>
        <v>5/2026</v>
      </c>
      <c r="AW2685" s="209">
        <f>WEEKNUM(R2685)-WEEKNUM(EOMONTH(R2685,-1)+1)+1</f>
        <v>3</v>
      </c>
      <c r="AX2685" s="209">
        <f>IF(BB2685="S",IF(Q2685="1. Aceitou o programa",R2685-B2685,0),0)</f>
        <v>72</v>
      </c>
      <c r="AY2685" s="209">
        <f>IF(BB2685="S",IF(AND(S2685&lt;&gt;"",R2685&lt;&gt;""),S2685-R2685,0),0)</f>
        <v>0</v>
      </c>
      <c r="AZ2685" s="209">
        <f>IF(BB2685="S",IF(Q2685="1. Aceitou o programa",IF(OR(X2685="Não se Aplica",X2685=""),IF(OR(W2685="Não se Aplica",W2685=""),0,W2685-V2685),AVERAGE(X2685-W2685,W2685-V2685)),0),0)</f>
        <v>0</v>
      </c>
      <c r="BA2685" s="209">
        <f>IF(BB2685="S",IF(AND(Q2685="1. Aceitou o programa",AH2685="Realizada"),IFERROR(IF(AG2685="",0,AG2685-R2685),0),0),0)</f>
        <v>0</v>
      </c>
      <c r="BB2685" s="209" t="str">
        <f>_xlfn.XLOOKUP(U2685,'Lista Suspensa'!$AA$20:$AA$23,'Lista Suspensa'!$AB$20:$AB$23,"N/A")</f>
        <v>S</v>
      </c>
    </row>
    <row r="2686" spans="1:54" ht="12" customHeight="1">
      <c r="A2686" s="151" t="s">
        <v>54</v>
      </c>
      <c r="B2686" s="152">
        <v>46083</v>
      </c>
      <c r="C2686" s="153" t="s">
        <v>55</v>
      </c>
      <c r="D2686" s="153" t="s">
        <v>56</v>
      </c>
      <c r="E2686" s="244">
        <v>94025951</v>
      </c>
      <c r="F2686" s="144" t="s">
        <v>5432</v>
      </c>
      <c r="G2686" s="230"/>
      <c r="H2686" s="154">
        <v>38398</v>
      </c>
      <c r="I2686" s="153">
        <v>21</v>
      </c>
      <c r="J2686" s="148" t="s">
        <v>70</v>
      </c>
      <c r="K2686" s="153"/>
      <c r="L2686" s="153"/>
      <c r="M2686" s="153"/>
      <c r="N2686" s="153">
        <v>60</v>
      </c>
      <c r="O2686" s="155" t="s">
        <v>5433</v>
      </c>
      <c r="P2686" s="156" t="s">
        <v>60</v>
      </c>
      <c r="Q2686" s="157" t="s">
        <v>110</v>
      </c>
      <c r="R2686" s="158">
        <v>46155</v>
      </c>
      <c r="S2686" s="159"/>
      <c r="T2686" s="159" t="s">
        <v>62</v>
      </c>
      <c r="U2686" s="159" t="s">
        <v>111</v>
      </c>
      <c r="V2686" s="154">
        <v>46149</v>
      </c>
      <c r="W2686" s="154"/>
      <c r="X2686" s="154"/>
      <c r="Y2686" s="160" t="s">
        <v>64</v>
      </c>
      <c r="Z2686" s="160" t="s">
        <v>65</v>
      </c>
      <c r="AA2686" s="153"/>
      <c r="AB2686" s="153"/>
      <c r="AC2686" s="182" t="e">
        <f t="shared" si="84"/>
        <v>#DIV/0!</v>
      </c>
      <c r="AD2686" s="153" t="e">
        <f t="shared" si="85"/>
        <v>#DIV/0!</v>
      </c>
      <c r="AE2686" s="233" t="s">
        <v>66</v>
      </c>
      <c r="AF2686" s="153"/>
      <c r="AG2686" s="159"/>
      <c r="AH2686" s="153"/>
      <c r="AI2686" s="161"/>
      <c r="AJ2686" s="153"/>
      <c r="AK2686" s="153"/>
      <c r="AL2686" s="207"/>
      <c r="AM2686" s="207"/>
      <c r="AN2686" s="207"/>
      <c r="AO2686" s="207" t="str">
        <f ca="1">IF(R2686="","",IF(R2686&gt;TODAY(),"0 meses",DATEDIF(R2686,TODAY(),"m") &amp; " meses"))</f>
        <v>0 meses</v>
      </c>
      <c r="AP2686" s="147" t="s">
        <v>67</v>
      </c>
      <c r="AQ2686" s="147" t="s">
        <v>67</v>
      </c>
      <c r="AR2686" s="147"/>
      <c r="AS2686" s="209" t="s">
        <v>68</v>
      </c>
      <c r="AT2686" s="223" t="str">
        <f>MONTH(B2686)&amp;"/"&amp;YEAR(B2686)</f>
        <v>3/2026</v>
      </c>
      <c r="AU2686" s="223">
        <f>WEEKNUM(B2686)-WEEKNUM(EOMONTH(B2686,-1)+1)+1</f>
        <v>1</v>
      </c>
      <c r="AV2686" s="209" t="str">
        <f>MONTH(R2686)&amp;"/"&amp;YEAR(R2686)</f>
        <v>5/2026</v>
      </c>
      <c r="AW2686" s="209">
        <f>WEEKNUM(R2686)-WEEKNUM(EOMONTH(R2686,-1)+1)+1</f>
        <v>3</v>
      </c>
      <c r="AX2686" s="209">
        <f>IF(BB2686="S",IF(Q2686="1. Aceitou o programa",R2686-B2686,0),0)</f>
        <v>72</v>
      </c>
      <c r="AY2686" s="209">
        <f>IF(BB2686="S",IF(AND(S2686&lt;&gt;"",R2686&lt;&gt;""),S2686-R2686,0),0)</f>
        <v>0</v>
      </c>
      <c r="AZ2686" s="209">
        <f>IF(BB2686="S",IF(Q2686="1. Aceitou o programa",IF(OR(X2686="Não se Aplica",X2686=""),IF(OR(W2686="Não se Aplica",W2686=""),0,W2686-V2686),AVERAGE(X2686-W2686,W2686-V2686)),0),0)</f>
        <v>0</v>
      </c>
      <c r="BA2686" s="209">
        <f>IF(BB2686="S",IF(AND(Q2686="1. Aceitou o programa",AH2686="Realizada"),IFERROR(IF(AG2686="",0,AG2686-R2686),0),0),0)</f>
        <v>0</v>
      </c>
      <c r="BB2686" s="209" t="str">
        <f>_xlfn.XLOOKUP(U2686,'Lista Suspensa'!$AA$20:$AA$23,'Lista Suspensa'!$AB$20:$AB$23,"N/A")</f>
        <v>S</v>
      </c>
    </row>
    <row r="2687" spans="1:54" ht="12" customHeight="1">
      <c r="A2687" s="151" t="s">
        <v>54</v>
      </c>
      <c r="B2687" s="152">
        <v>46112</v>
      </c>
      <c r="C2687" s="153" t="s">
        <v>55</v>
      </c>
      <c r="D2687" s="153" t="s">
        <v>56</v>
      </c>
      <c r="E2687" s="244">
        <v>85797995</v>
      </c>
      <c r="F2687" s="144" t="s">
        <v>5434</v>
      </c>
      <c r="G2687" s="230"/>
      <c r="H2687" s="154">
        <v>29840</v>
      </c>
      <c r="I2687" s="153">
        <v>44</v>
      </c>
      <c r="J2687" s="148" t="s">
        <v>70</v>
      </c>
      <c r="K2687" s="153"/>
      <c r="L2687" s="153"/>
      <c r="M2687" s="153"/>
      <c r="N2687" s="153">
        <v>75</v>
      </c>
      <c r="O2687" s="155">
        <v>21983090937</v>
      </c>
      <c r="P2687" s="156" t="s">
        <v>60</v>
      </c>
      <c r="Q2687" s="157" t="s">
        <v>110</v>
      </c>
      <c r="R2687" s="158">
        <v>46155</v>
      </c>
      <c r="S2687" s="159"/>
      <c r="T2687" s="159" t="s">
        <v>62</v>
      </c>
      <c r="U2687" s="159" t="s">
        <v>111</v>
      </c>
      <c r="V2687" s="154">
        <v>46118</v>
      </c>
      <c r="W2687" s="154"/>
      <c r="X2687" s="154"/>
      <c r="Y2687" s="160"/>
      <c r="Z2687" s="160" t="s">
        <v>65</v>
      </c>
      <c r="AA2687" s="153"/>
      <c r="AB2687" s="153"/>
      <c r="AC2687" s="182" t="e">
        <f t="shared" si="84"/>
        <v>#DIV/0!</v>
      </c>
      <c r="AD2687" s="153" t="e">
        <f t="shared" si="85"/>
        <v>#DIV/0!</v>
      </c>
      <c r="AE2687" s="233" t="s">
        <v>66</v>
      </c>
      <c r="AF2687" s="153"/>
      <c r="AG2687" s="159"/>
      <c r="AH2687" s="153"/>
      <c r="AI2687" s="161"/>
      <c r="AJ2687" s="153"/>
      <c r="AK2687" s="153"/>
      <c r="AL2687" s="207"/>
      <c r="AM2687" s="207"/>
      <c r="AN2687" s="207"/>
      <c r="AO2687" s="207" t="str">
        <f ca="1">IF(R2687="","",IF(R2687&gt;TODAY(),"0 meses",DATEDIF(R2687,TODAY(),"m") &amp; " meses"))</f>
        <v>0 meses</v>
      </c>
      <c r="AP2687" s="147" t="s">
        <v>67</v>
      </c>
      <c r="AQ2687" s="147" t="s">
        <v>67</v>
      </c>
      <c r="AR2687" s="147"/>
      <c r="AS2687" s="209" t="s">
        <v>68</v>
      </c>
      <c r="AT2687" s="223" t="str">
        <f>MONTH(B2687)&amp;"/"&amp;YEAR(B2687)</f>
        <v>3/2026</v>
      </c>
      <c r="AU2687" s="223">
        <f>WEEKNUM(B2687)-WEEKNUM(EOMONTH(B2687,-1)+1)+1</f>
        <v>5</v>
      </c>
      <c r="AV2687" s="209" t="str">
        <f>MONTH(R2687)&amp;"/"&amp;YEAR(R2687)</f>
        <v>5/2026</v>
      </c>
      <c r="AW2687" s="209">
        <f>WEEKNUM(R2687)-WEEKNUM(EOMONTH(R2687,-1)+1)+1</f>
        <v>3</v>
      </c>
      <c r="AX2687" s="209">
        <f>IF(BB2687="S",IF(Q2687="1. Aceitou o programa",R2687-B2687,0),0)</f>
        <v>43</v>
      </c>
      <c r="AY2687" s="209">
        <f>IF(BB2687="S",IF(AND(S2687&lt;&gt;"",R2687&lt;&gt;""),S2687-R2687,0),0)</f>
        <v>0</v>
      </c>
      <c r="AZ2687" s="209">
        <f>IF(BB2687="S",IF(Q2687="1. Aceitou o programa",IF(OR(X2687="Não se Aplica",X2687=""),IF(OR(W2687="Não se Aplica",W2687=""),0,W2687-V2687),AVERAGE(X2687-W2687,W2687-V2687)),0),0)</f>
        <v>0</v>
      </c>
      <c r="BA2687" s="209">
        <f>IF(BB2687="S",IF(AND(Q2687="1. Aceitou o programa",AH2687="Realizada"),IFERROR(IF(AG2687="",0,AG2687-R2687),0),0),0)</f>
        <v>0</v>
      </c>
      <c r="BB2687" s="209" t="str">
        <f>_xlfn.XLOOKUP(U2687,'Lista Suspensa'!$AA$20:$AA$23,'Lista Suspensa'!$AB$20:$AB$23,"N/A")</f>
        <v>S</v>
      </c>
    </row>
    <row r="2688" spans="1:54" ht="12" customHeight="1">
      <c r="A2688" s="151" t="s">
        <v>54</v>
      </c>
      <c r="B2688" s="152">
        <v>46112</v>
      </c>
      <c r="C2688" s="153" t="s">
        <v>55</v>
      </c>
      <c r="D2688" s="153" t="s">
        <v>56</v>
      </c>
      <c r="E2688" s="244">
        <v>83392962</v>
      </c>
      <c r="F2688" s="144" t="s">
        <v>5435</v>
      </c>
      <c r="G2688" s="230"/>
      <c r="H2688" s="154">
        <v>30800</v>
      </c>
      <c r="I2688" s="153">
        <v>42</v>
      </c>
      <c r="J2688" s="148" t="s">
        <v>70</v>
      </c>
      <c r="K2688" s="153"/>
      <c r="L2688" s="153"/>
      <c r="M2688" s="153"/>
      <c r="N2688" s="153">
        <v>40</v>
      </c>
      <c r="O2688" s="155">
        <v>11985503118</v>
      </c>
      <c r="P2688" s="156" t="s">
        <v>60</v>
      </c>
      <c r="Q2688" s="157" t="s">
        <v>110</v>
      </c>
      <c r="R2688" s="158">
        <v>46155</v>
      </c>
      <c r="S2688" s="159"/>
      <c r="T2688" s="159" t="s">
        <v>62</v>
      </c>
      <c r="U2688" s="159" t="s">
        <v>111</v>
      </c>
      <c r="V2688" s="154">
        <v>46118</v>
      </c>
      <c r="W2688" s="154"/>
      <c r="X2688" s="154"/>
      <c r="Y2688" s="160"/>
      <c r="Z2688" s="160" t="s">
        <v>65</v>
      </c>
      <c r="AA2688" s="153"/>
      <c r="AB2688" s="153"/>
      <c r="AC2688" s="182" t="e">
        <f t="shared" si="84"/>
        <v>#DIV/0!</v>
      </c>
      <c r="AD2688" s="153" t="e">
        <f t="shared" si="85"/>
        <v>#DIV/0!</v>
      </c>
      <c r="AE2688" s="233" t="s">
        <v>66</v>
      </c>
      <c r="AF2688" s="153"/>
      <c r="AG2688" s="159"/>
      <c r="AH2688" s="153"/>
      <c r="AI2688" s="161"/>
      <c r="AJ2688" s="153"/>
      <c r="AK2688" s="153"/>
      <c r="AL2688" s="207"/>
      <c r="AM2688" s="207"/>
      <c r="AN2688" s="207"/>
      <c r="AO2688" s="207" t="str">
        <f ca="1">IF(R2688="","",IF(R2688&gt;TODAY(),"0 meses",DATEDIF(R2688,TODAY(),"m") &amp; " meses"))</f>
        <v>0 meses</v>
      </c>
      <c r="AP2688" s="147" t="s">
        <v>67</v>
      </c>
      <c r="AQ2688" s="147" t="s">
        <v>67</v>
      </c>
      <c r="AR2688" s="147"/>
      <c r="AS2688" s="209" t="s">
        <v>68</v>
      </c>
      <c r="AT2688" s="223" t="str">
        <f>MONTH(B2688)&amp;"/"&amp;YEAR(B2688)</f>
        <v>3/2026</v>
      </c>
      <c r="AU2688" s="223">
        <f>WEEKNUM(B2688)-WEEKNUM(EOMONTH(B2688,-1)+1)+1</f>
        <v>5</v>
      </c>
      <c r="AV2688" s="209" t="str">
        <f>MONTH(R2688)&amp;"/"&amp;YEAR(R2688)</f>
        <v>5/2026</v>
      </c>
      <c r="AW2688" s="209">
        <f>WEEKNUM(R2688)-WEEKNUM(EOMONTH(R2688,-1)+1)+1</f>
        <v>3</v>
      </c>
      <c r="AX2688" s="209">
        <f>IF(BB2688="S",IF(Q2688="1. Aceitou o programa",R2688-B2688,0),0)</f>
        <v>43</v>
      </c>
      <c r="AY2688" s="209">
        <f>IF(BB2688="S",IF(AND(S2688&lt;&gt;"",R2688&lt;&gt;""),S2688-R2688,0),0)</f>
        <v>0</v>
      </c>
      <c r="AZ2688" s="209">
        <f>IF(BB2688="S",IF(Q2688="1. Aceitou o programa",IF(OR(X2688="Não se Aplica",X2688=""),IF(OR(W2688="Não se Aplica",W2688=""),0,W2688-V2688),AVERAGE(X2688-W2688,W2688-V2688)),0),0)</f>
        <v>0</v>
      </c>
      <c r="BA2688" s="209">
        <f>IF(BB2688="S",IF(AND(Q2688="1. Aceitou o programa",AH2688="Realizada"),IFERROR(IF(AG2688="",0,AG2688-R2688),0),0),0)</f>
        <v>0</v>
      </c>
      <c r="BB2688" s="209" t="str">
        <f>_xlfn.XLOOKUP(U2688,'Lista Suspensa'!$AA$20:$AA$23,'Lista Suspensa'!$AB$20:$AB$23,"N/A")</f>
        <v>S</v>
      </c>
    </row>
    <row r="2689" spans="1:54" ht="12" customHeight="1">
      <c r="A2689" s="151" t="s">
        <v>54</v>
      </c>
      <c r="B2689" s="152">
        <v>46112</v>
      </c>
      <c r="C2689" s="153" t="s">
        <v>55</v>
      </c>
      <c r="D2689" s="153" t="s">
        <v>56</v>
      </c>
      <c r="E2689" s="244">
        <v>85850750</v>
      </c>
      <c r="F2689" s="144" t="s">
        <v>5436</v>
      </c>
      <c r="G2689" s="230"/>
      <c r="H2689" s="154">
        <v>34858</v>
      </c>
      <c r="I2689" s="153">
        <v>30</v>
      </c>
      <c r="J2689" s="148" t="s">
        <v>70</v>
      </c>
      <c r="K2689" s="153"/>
      <c r="L2689" s="153"/>
      <c r="M2689" s="153"/>
      <c r="N2689" s="153">
        <v>75</v>
      </c>
      <c r="O2689" s="155">
        <v>21967409899</v>
      </c>
      <c r="P2689" s="156" t="s">
        <v>60</v>
      </c>
      <c r="Q2689" s="157" t="s">
        <v>110</v>
      </c>
      <c r="R2689" s="158">
        <v>46155</v>
      </c>
      <c r="S2689" s="159"/>
      <c r="T2689" s="159" t="s">
        <v>62</v>
      </c>
      <c r="U2689" s="159" t="s">
        <v>111</v>
      </c>
      <c r="V2689" s="154">
        <v>46118</v>
      </c>
      <c r="W2689" s="154"/>
      <c r="X2689" s="154"/>
      <c r="Y2689" s="160"/>
      <c r="Z2689" s="160" t="s">
        <v>65</v>
      </c>
      <c r="AA2689" s="153"/>
      <c r="AB2689" s="153"/>
      <c r="AC2689" s="182" t="e">
        <f t="shared" si="84"/>
        <v>#DIV/0!</v>
      </c>
      <c r="AD2689" s="153" t="e">
        <f t="shared" si="85"/>
        <v>#DIV/0!</v>
      </c>
      <c r="AE2689" s="233" t="s">
        <v>66</v>
      </c>
      <c r="AF2689" s="153"/>
      <c r="AG2689" s="159"/>
      <c r="AH2689" s="153"/>
      <c r="AI2689" s="161"/>
      <c r="AJ2689" s="153"/>
      <c r="AK2689" s="153"/>
      <c r="AL2689" s="207"/>
      <c r="AM2689" s="207"/>
      <c r="AN2689" s="207"/>
      <c r="AO2689" s="207" t="str">
        <f ca="1">IF(R2689="","",IF(R2689&gt;TODAY(),"0 meses",DATEDIF(R2689,TODAY(),"m") &amp; " meses"))</f>
        <v>0 meses</v>
      </c>
      <c r="AP2689" s="147" t="s">
        <v>67</v>
      </c>
      <c r="AQ2689" s="147" t="s">
        <v>67</v>
      </c>
      <c r="AR2689" s="147"/>
      <c r="AS2689" s="209" t="s">
        <v>68</v>
      </c>
      <c r="AT2689" s="223" t="str">
        <f>MONTH(B2689)&amp;"/"&amp;YEAR(B2689)</f>
        <v>3/2026</v>
      </c>
      <c r="AU2689" s="223">
        <f>WEEKNUM(B2689)-WEEKNUM(EOMONTH(B2689,-1)+1)+1</f>
        <v>5</v>
      </c>
      <c r="AV2689" s="209" t="str">
        <f>MONTH(R2689)&amp;"/"&amp;YEAR(R2689)</f>
        <v>5/2026</v>
      </c>
      <c r="AW2689" s="209">
        <f>WEEKNUM(R2689)-WEEKNUM(EOMONTH(R2689,-1)+1)+1</f>
        <v>3</v>
      </c>
      <c r="AX2689" s="209">
        <f>IF(BB2689="S",IF(Q2689="1. Aceitou o programa",R2689-B2689,0),0)</f>
        <v>43</v>
      </c>
      <c r="AY2689" s="209">
        <f>IF(BB2689="S",IF(AND(S2689&lt;&gt;"",R2689&lt;&gt;""),S2689-R2689,0),0)</f>
        <v>0</v>
      </c>
      <c r="AZ2689" s="209">
        <f>IF(BB2689="S",IF(Q2689="1. Aceitou o programa",IF(OR(X2689="Não se Aplica",X2689=""),IF(OR(W2689="Não se Aplica",W2689=""),0,W2689-V2689),AVERAGE(X2689-W2689,W2689-V2689)),0),0)</f>
        <v>0</v>
      </c>
      <c r="BA2689" s="209">
        <f>IF(BB2689="S",IF(AND(Q2689="1. Aceitou o programa",AH2689="Realizada"),IFERROR(IF(AG2689="",0,AG2689-R2689),0),0),0)</f>
        <v>0</v>
      </c>
      <c r="BB2689" s="209" t="str">
        <f>_xlfn.XLOOKUP(U2689,'Lista Suspensa'!$AA$20:$AA$23,'Lista Suspensa'!$AB$20:$AB$23,"N/A")</f>
        <v>S</v>
      </c>
    </row>
    <row r="2690" spans="1:54" ht="12" customHeight="1">
      <c r="A2690" s="151" t="s">
        <v>54</v>
      </c>
      <c r="B2690" s="152">
        <v>46112</v>
      </c>
      <c r="C2690" s="153" t="s">
        <v>55</v>
      </c>
      <c r="D2690" s="153" t="s">
        <v>56</v>
      </c>
      <c r="E2690" s="244">
        <v>87740459</v>
      </c>
      <c r="F2690" s="144" t="s">
        <v>5437</v>
      </c>
      <c r="G2690" s="230"/>
      <c r="H2690" s="154">
        <v>30486</v>
      </c>
      <c r="I2690" s="153">
        <v>42</v>
      </c>
      <c r="J2690" s="148" t="s">
        <v>70</v>
      </c>
      <c r="K2690" s="153"/>
      <c r="L2690" s="153"/>
      <c r="M2690" s="153"/>
      <c r="N2690" s="153">
        <v>60</v>
      </c>
      <c r="O2690" s="155">
        <v>11989724581</v>
      </c>
      <c r="P2690" s="156" t="s">
        <v>89</v>
      </c>
      <c r="Q2690" s="157" t="s">
        <v>110</v>
      </c>
      <c r="R2690" s="158">
        <v>46155</v>
      </c>
      <c r="S2690" s="159"/>
      <c r="T2690" s="159" t="s">
        <v>62</v>
      </c>
      <c r="U2690" s="159" t="s">
        <v>111</v>
      </c>
      <c r="V2690" s="154">
        <v>46118</v>
      </c>
      <c r="W2690" s="154">
        <v>46146</v>
      </c>
      <c r="X2690" s="154"/>
      <c r="Y2690" s="160" t="s">
        <v>90</v>
      </c>
      <c r="Z2690" s="160" t="s">
        <v>65</v>
      </c>
      <c r="AA2690" s="153"/>
      <c r="AB2690" s="153"/>
      <c r="AC2690" s="182" t="e">
        <f t="shared" ref="AC2690:AC2753" si="86">SUM(AA2690/(AB2690^2))</f>
        <v>#DIV/0!</v>
      </c>
      <c r="AD2690" s="153" t="e">
        <f t="shared" ref="AD2690:AD2753" si="87">IF(AC2690&lt;18.5,"ABAIXO DO PESO",
(IF(AC2690&lt;=24.9,"PESO NORMAL",
(IF(AC2690&lt;=29.9,"SOBREPESO",
(IF(AC2690&lt;=34.9,"OBESIDADE I",
(IF(AC2690&lt;=39.9,"OBESIDADE II",
(IF(AC2690&lt;=999,"OBESIDADE III","VAZIO")))))))))))</f>
        <v>#DIV/0!</v>
      </c>
      <c r="AE2690" s="233" t="s">
        <v>66</v>
      </c>
      <c r="AF2690" s="153"/>
      <c r="AG2690" s="159"/>
      <c r="AH2690" s="153"/>
      <c r="AI2690" s="161"/>
      <c r="AJ2690" s="153"/>
      <c r="AK2690" s="153"/>
      <c r="AL2690" s="207"/>
      <c r="AM2690" s="207"/>
      <c r="AN2690" s="207"/>
      <c r="AO2690" s="207" t="str">
        <f ca="1">IF(R2690="","",IF(R2690&gt;TODAY(),"0 meses",DATEDIF(R2690,TODAY(),"m") &amp; " meses"))</f>
        <v>0 meses</v>
      </c>
      <c r="AP2690" s="147" t="s">
        <v>67</v>
      </c>
      <c r="AQ2690" s="147" t="s">
        <v>67</v>
      </c>
      <c r="AR2690" s="147"/>
      <c r="AS2690" s="209" t="s">
        <v>68</v>
      </c>
      <c r="AT2690" s="223" t="str">
        <f>MONTH(B2690)&amp;"/"&amp;YEAR(B2690)</f>
        <v>3/2026</v>
      </c>
      <c r="AU2690" s="223">
        <f>WEEKNUM(B2690)-WEEKNUM(EOMONTH(B2690,-1)+1)+1</f>
        <v>5</v>
      </c>
      <c r="AV2690" s="209" t="str">
        <f>MONTH(R2690)&amp;"/"&amp;YEAR(R2690)</f>
        <v>5/2026</v>
      </c>
      <c r="AW2690" s="209">
        <f>WEEKNUM(R2690)-WEEKNUM(EOMONTH(R2690,-1)+1)+1</f>
        <v>3</v>
      </c>
      <c r="AX2690" s="209">
        <f>IF(BB2690="S",IF(Q2690="1. Aceitou o programa",R2690-B2690,0),0)</f>
        <v>43</v>
      </c>
      <c r="AY2690" s="209">
        <f>IF(BB2690="S",IF(AND(S2690&lt;&gt;"",R2690&lt;&gt;""),S2690-R2690,0),0)</f>
        <v>0</v>
      </c>
      <c r="AZ2690" s="209">
        <f>IF(BB2690="S",IF(Q2690="1. Aceitou o programa",IF(OR(X2690="Não se Aplica",X2690=""),IF(OR(W2690="Não se Aplica",W2690=""),0,W2690-V2690),AVERAGE(X2690-W2690,W2690-V2690)),0),0)</f>
        <v>28</v>
      </c>
      <c r="BA2690" s="209">
        <f>IF(BB2690="S",IF(AND(Q2690="1. Aceitou o programa",AH2690="Realizada"),IFERROR(IF(AG2690="",0,AG2690-R2690),0),0),0)</f>
        <v>0</v>
      </c>
      <c r="BB2690" s="209" t="str">
        <f>_xlfn.XLOOKUP(U2690,'Lista Suspensa'!$AA$20:$AA$23,'Lista Suspensa'!$AB$20:$AB$23,"N/A")</f>
        <v>S</v>
      </c>
    </row>
    <row r="2691" spans="1:54" ht="12" customHeight="1">
      <c r="A2691" s="151" t="s">
        <v>54</v>
      </c>
      <c r="B2691" s="152">
        <v>46112</v>
      </c>
      <c r="C2691" s="153" t="s">
        <v>55</v>
      </c>
      <c r="D2691" s="153" t="s">
        <v>56</v>
      </c>
      <c r="E2691" s="244">
        <v>94484281</v>
      </c>
      <c r="F2691" s="144" t="s">
        <v>5438</v>
      </c>
      <c r="G2691" s="230"/>
      <c r="H2691" s="154">
        <v>25601</v>
      </c>
      <c r="I2691" s="153">
        <v>56</v>
      </c>
      <c r="J2691" s="148" t="s">
        <v>70</v>
      </c>
      <c r="K2691" s="153" t="s">
        <v>101</v>
      </c>
      <c r="L2691" s="153"/>
      <c r="M2691" s="153"/>
      <c r="N2691" s="153">
        <v>380</v>
      </c>
      <c r="O2691" s="155">
        <v>21970480785</v>
      </c>
      <c r="P2691" s="156" t="s">
        <v>60</v>
      </c>
      <c r="Q2691" s="157" t="s">
        <v>110</v>
      </c>
      <c r="R2691" s="158">
        <v>46155</v>
      </c>
      <c r="S2691" s="159"/>
      <c r="T2691" s="159" t="s">
        <v>62</v>
      </c>
      <c r="U2691" s="159" t="s">
        <v>111</v>
      </c>
      <c r="V2691" s="154">
        <v>46125</v>
      </c>
      <c r="W2691" s="154">
        <v>46146</v>
      </c>
      <c r="X2691" s="154"/>
      <c r="Y2691" s="160" t="s">
        <v>90</v>
      </c>
      <c r="Z2691" s="160" t="s">
        <v>65</v>
      </c>
      <c r="AA2691" s="153"/>
      <c r="AB2691" s="153"/>
      <c r="AC2691" s="182" t="e">
        <f t="shared" si="86"/>
        <v>#DIV/0!</v>
      </c>
      <c r="AD2691" s="153" t="e">
        <f t="shared" si="87"/>
        <v>#DIV/0!</v>
      </c>
      <c r="AE2691" s="233" t="s">
        <v>66</v>
      </c>
      <c r="AF2691" s="153"/>
      <c r="AG2691" s="159"/>
      <c r="AH2691" s="153"/>
      <c r="AI2691" s="161"/>
      <c r="AJ2691" s="153"/>
      <c r="AK2691" s="153"/>
      <c r="AL2691" s="207"/>
      <c r="AM2691" s="207"/>
      <c r="AN2691" s="207"/>
      <c r="AO2691" s="207" t="str">
        <f ca="1">IF(R2691="","",IF(R2691&gt;TODAY(),"0 meses",DATEDIF(R2691,TODAY(),"m") &amp; " meses"))</f>
        <v>0 meses</v>
      </c>
      <c r="AP2691" s="147" t="s">
        <v>67</v>
      </c>
      <c r="AQ2691" s="147" t="s">
        <v>67</v>
      </c>
      <c r="AR2691" s="147"/>
      <c r="AS2691" s="209" t="s">
        <v>68</v>
      </c>
      <c r="AT2691" s="223" t="str">
        <f>MONTH(B2691)&amp;"/"&amp;YEAR(B2691)</f>
        <v>3/2026</v>
      </c>
      <c r="AU2691" s="223">
        <f>WEEKNUM(B2691)-WEEKNUM(EOMONTH(B2691,-1)+1)+1</f>
        <v>5</v>
      </c>
      <c r="AV2691" s="209" t="str">
        <f>MONTH(R2691)&amp;"/"&amp;YEAR(R2691)</f>
        <v>5/2026</v>
      </c>
      <c r="AW2691" s="209">
        <f>WEEKNUM(R2691)-WEEKNUM(EOMONTH(R2691,-1)+1)+1</f>
        <v>3</v>
      </c>
      <c r="AX2691" s="209">
        <f>IF(BB2691="S",IF(Q2691="1. Aceitou o programa",R2691-B2691,0),0)</f>
        <v>43</v>
      </c>
      <c r="AY2691" s="209">
        <f>IF(BB2691="S",IF(AND(S2691&lt;&gt;"",R2691&lt;&gt;""),S2691-R2691,0),0)</f>
        <v>0</v>
      </c>
      <c r="AZ2691" s="209">
        <f>IF(BB2691="S",IF(Q2691="1. Aceitou o programa",IF(OR(X2691="Não se Aplica",X2691=""),IF(OR(W2691="Não se Aplica",W2691=""),0,W2691-V2691),AVERAGE(X2691-W2691,W2691-V2691)),0),0)</f>
        <v>21</v>
      </c>
      <c r="BA2691" s="209">
        <f>IF(BB2691="S",IF(AND(Q2691="1. Aceitou o programa",AH2691="Realizada"),IFERROR(IF(AG2691="",0,AG2691-R2691),0),0),0)</f>
        <v>0</v>
      </c>
      <c r="BB2691" s="209" t="str">
        <f>_xlfn.XLOOKUP(U2691,'Lista Suspensa'!$AA$20:$AA$23,'Lista Suspensa'!$AB$20:$AB$23,"N/A")</f>
        <v>S</v>
      </c>
    </row>
    <row r="2692" spans="1:54" ht="12" customHeight="1">
      <c r="A2692" s="151" t="s">
        <v>54</v>
      </c>
      <c r="B2692" s="152">
        <v>46112</v>
      </c>
      <c r="C2692" s="153" t="s">
        <v>55</v>
      </c>
      <c r="D2692" s="153" t="s">
        <v>56</v>
      </c>
      <c r="E2692" s="244">
        <v>46962000</v>
      </c>
      <c r="F2692" s="144" t="s">
        <v>5439</v>
      </c>
      <c r="G2692" s="230"/>
      <c r="H2692" s="154">
        <v>24506</v>
      </c>
      <c r="I2692" s="153">
        <v>59</v>
      </c>
      <c r="J2692" s="148" t="s">
        <v>70</v>
      </c>
      <c r="K2692" s="153"/>
      <c r="L2692" s="153"/>
      <c r="M2692" s="153"/>
      <c r="N2692" s="153"/>
      <c r="O2692" s="155">
        <v>21996311387</v>
      </c>
      <c r="P2692" s="156" t="s">
        <v>60</v>
      </c>
      <c r="Q2692" s="157" t="s">
        <v>110</v>
      </c>
      <c r="R2692" s="158">
        <v>46155</v>
      </c>
      <c r="S2692" s="159"/>
      <c r="T2692" s="159" t="s">
        <v>62</v>
      </c>
      <c r="U2692" s="159" t="s">
        <v>111</v>
      </c>
      <c r="V2692" s="154">
        <v>46113</v>
      </c>
      <c r="W2692" s="154">
        <v>46146</v>
      </c>
      <c r="X2692" s="154"/>
      <c r="Y2692" s="160" t="s">
        <v>90</v>
      </c>
      <c r="Z2692" s="160" t="s">
        <v>65</v>
      </c>
      <c r="AA2692" s="153"/>
      <c r="AB2692" s="153"/>
      <c r="AC2692" s="182" t="e">
        <f t="shared" si="86"/>
        <v>#DIV/0!</v>
      </c>
      <c r="AD2692" s="153" t="e">
        <f t="shared" si="87"/>
        <v>#DIV/0!</v>
      </c>
      <c r="AE2692" s="233" t="s">
        <v>66</v>
      </c>
      <c r="AF2692" s="153"/>
      <c r="AG2692" s="159"/>
      <c r="AH2692" s="153"/>
      <c r="AI2692" s="161"/>
      <c r="AJ2692" s="153"/>
      <c r="AK2692" s="153"/>
      <c r="AL2692" s="207"/>
      <c r="AM2692" s="207"/>
      <c r="AN2692" s="207"/>
      <c r="AO2692" s="207" t="str">
        <f ca="1">IF(R2692="","",IF(R2692&gt;TODAY(),"0 meses",DATEDIF(R2692,TODAY(),"m") &amp; " meses"))</f>
        <v>0 meses</v>
      </c>
      <c r="AP2692" s="147" t="s">
        <v>67</v>
      </c>
      <c r="AQ2692" s="147" t="s">
        <v>67</v>
      </c>
      <c r="AR2692" s="147"/>
      <c r="AS2692" s="209" t="s">
        <v>68</v>
      </c>
      <c r="AT2692" s="223" t="str">
        <f>MONTH(B2692)&amp;"/"&amp;YEAR(B2692)</f>
        <v>3/2026</v>
      </c>
      <c r="AU2692" s="223">
        <f>WEEKNUM(B2692)-WEEKNUM(EOMONTH(B2692,-1)+1)+1</f>
        <v>5</v>
      </c>
      <c r="AV2692" s="209" t="str">
        <f>MONTH(R2692)&amp;"/"&amp;YEAR(R2692)</f>
        <v>5/2026</v>
      </c>
      <c r="AW2692" s="209">
        <f>WEEKNUM(R2692)-WEEKNUM(EOMONTH(R2692,-1)+1)+1</f>
        <v>3</v>
      </c>
      <c r="AX2692" s="209">
        <f>IF(BB2692="S",IF(Q2692="1. Aceitou o programa",R2692-B2692,0),0)</f>
        <v>43</v>
      </c>
      <c r="AY2692" s="209">
        <f>IF(BB2692="S",IF(AND(S2692&lt;&gt;"",R2692&lt;&gt;""),S2692-R2692,0),0)</f>
        <v>0</v>
      </c>
      <c r="AZ2692" s="209">
        <f>IF(BB2692="S",IF(Q2692="1. Aceitou o programa",IF(OR(X2692="Não se Aplica",X2692=""),IF(OR(W2692="Não se Aplica",W2692=""),0,W2692-V2692),AVERAGE(X2692-W2692,W2692-V2692)),0),0)</f>
        <v>33</v>
      </c>
      <c r="BA2692" s="209">
        <f>IF(BB2692="S",IF(AND(Q2692="1. Aceitou o programa",AH2692="Realizada"),IFERROR(IF(AG2692="",0,AG2692-R2692),0),0),0)</f>
        <v>0</v>
      </c>
      <c r="BB2692" s="209" t="str">
        <f>_xlfn.XLOOKUP(U2692,'Lista Suspensa'!$AA$20:$AA$23,'Lista Suspensa'!$AB$20:$AB$23,"N/A")</f>
        <v>S</v>
      </c>
    </row>
    <row r="2693" spans="1:54" ht="12" customHeight="1">
      <c r="A2693" s="151" t="s">
        <v>54</v>
      </c>
      <c r="B2693" s="152">
        <v>46112</v>
      </c>
      <c r="C2693" s="153" t="s">
        <v>55</v>
      </c>
      <c r="D2693" s="153" t="s">
        <v>56</v>
      </c>
      <c r="E2693" s="244">
        <v>74571170</v>
      </c>
      <c r="F2693" s="144" t="s">
        <v>5440</v>
      </c>
      <c r="G2693" s="230"/>
      <c r="H2693" s="154">
        <v>24700</v>
      </c>
      <c r="I2693" s="153">
        <v>58</v>
      </c>
      <c r="J2693" s="148" t="s">
        <v>70</v>
      </c>
      <c r="K2693" s="153"/>
      <c r="L2693" s="153"/>
      <c r="M2693" s="153"/>
      <c r="N2693" s="153"/>
      <c r="O2693" s="155">
        <v>21995571227</v>
      </c>
      <c r="P2693" s="156" t="s">
        <v>71</v>
      </c>
      <c r="Q2693" s="157" t="s">
        <v>110</v>
      </c>
      <c r="R2693" s="158">
        <v>46155</v>
      </c>
      <c r="S2693" s="159"/>
      <c r="T2693" s="159" t="s">
        <v>62</v>
      </c>
      <c r="U2693" s="159" t="s">
        <v>111</v>
      </c>
      <c r="V2693" s="154">
        <v>46113</v>
      </c>
      <c r="W2693" s="154">
        <v>46146</v>
      </c>
      <c r="X2693" s="154"/>
      <c r="Y2693" s="160" t="s">
        <v>90</v>
      </c>
      <c r="Z2693" s="160" t="s">
        <v>65</v>
      </c>
      <c r="AA2693" s="153"/>
      <c r="AB2693" s="153"/>
      <c r="AC2693" s="182" t="e">
        <f t="shared" si="86"/>
        <v>#DIV/0!</v>
      </c>
      <c r="AD2693" s="153" t="e">
        <f t="shared" si="87"/>
        <v>#DIV/0!</v>
      </c>
      <c r="AE2693" s="233" t="s">
        <v>66</v>
      </c>
      <c r="AF2693" s="153"/>
      <c r="AG2693" s="159"/>
      <c r="AH2693" s="153"/>
      <c r="AI2693" s="161"/>
      <c r="AJ2693" s="153"/>
      <c r="AK2693" s="153"/>
      <c r="AL2693" s="207"/>
      <c r="AM2693" s="207"/>
      <c r="AN2693" s="207"/>
      <c r="AO2693" s="207" t="str">
        <f ca="1">IF(R2693="","",IF(R2693&gt;TODAY(),"0 meses",DATEDIF(R2693,TODAY(),"m") &amp; " meses"))</f>
        <v>0 meses</v>
      </c>
      <c r="AP2693" s="147" t="s">
        <v>67</v>
      </c>
      <c r="AQ2693" s="147" t="s">
        <v>67</v>
      </c>
      <c r="AR2693" s="147"/>
      <c r="AS2693" s="209" t="s">
        <v>68</v>
      </c>
      <c r="AT2693" s="223" t="str">
        <f>MONTH(B2693)&amp;"/"&amp;YEAR(B2693)</f>
        <v>3/2026</v>
      </c>
      <c r="AU2693" s="223">
        <f>WEEKNUM(B2693)-WEEKNUM(EOMONTH(B2693,-1)+1)+1</f>
        <v>5</v>
      </c>
      <c r="AV2693" s="209" t="str">
        <f>MONTH(R2693)&amp;"/"&amp;YEAR(R2693)</f>
        <v>5/2026</v>
      </c>
      <c r="AW2693" s="209">
        <f>WEEKNUM(R2693)-WEEKNUM(EOMONTH(R2693,-1)+1)+1</f>
        <v>3</v>
      </c>
      <c r="AX2693" s="209">
        <f>IF(BB2693="S",IF(Q2693="1. Aceitou o programa",R2693-B2693,0),0)</f>
        <v>43</v>
      </c>
      <c r="AY2693" s="209">
        <f>IF(BB2693="S",IF(AND(S2693&lt;&gt;"",R2693&lt;&gt;""),S2693-R2693,0),0)</f>
        <v>0</v>
      </c>
      <c r="AZ2693" s="209">
        <f>IF(BB2693="S",IF(Q2693="1. Aceitou o programa",IF(OR(X2693="Não se Aplica",X2693=""),IF(OR(W2693="Não se Aplica",W2693=""),0,W2693-V2693),AVERAGE(X2693-W2693,W2693-V2693)),0),0)</f>
        <v>33</v>
      </c>
      <c r="BA2693" s="209">
        <f>IF(BB2693="S",IF(AND(Q2693="1. Aceitou o programa",AH2693="Realizada"),IFERROR(IF(AG2693="",0,AG2693-R2693),0),0),0)</f>
        <v>0</v>
      </c>
      <c r="BB2693" s="209" t="str">
        <f>_xlfn.XLOOKUP(U2693,'Lista Suspensa'!$AA$20:$AA$23,'Lista Suspensa'!$AB$20:$AB$23,"N/A")</f>
        <v>S</v>
      </c>
    </row>
    <row r="2694" spans="1:54" ht="12" customHeight="1">
      <c r="A2694" s="151" t="s">
        <v>54</v>
      </c>
      <c r="B2694" s="152">
        <v>46112</v>
      </c>
      <c r="C2694" s="153" t="s">
        <v>55</v>
      </c>
      <c r="D2694" s="153" t="s">
        <v>56</v>
      </c>
      <c r="E2694" s="244">
        <v>73638155</v>
      </c>
      <c r="F2694" s="144" t="s">
        <v>5441</v>
      </c>
      <c r="G2694" s="230"/>
      <c r="H2694" s="154">
        <v>26315</v>
      </c>
      <c r="I2694" s="153">
        <v>54</v>
      </c>
      <c r="J2694" s="148" t="s">
        <v>58</v>
      </c>
      <c r="K2694" s="153"/>
      <c r="L2694" s="153"/>
      <c r="M2694" s="153"/>
      <c r="N2694" s="153"/>
      <c r="O2694" s="155">
        <v>21986027051</v>
      </c>
      <c r="P2694" s="156" t="s">
        <v>60</v>
      </c>
      <c r="Q2694" s="157" t="s">
        <v>110</v>
      </c>
      <c r="R2694" s="158">
        <v>46155</v>
      </c>
      <c r="S2694" s="159"/>
      <c r="T2694" s="159" t="s">
        <v>62</v>
      </c>
      <c r="U2694" s="159" t="s">
        <v>111</v>
      </c>
      <c r="V2694" s="154">
        <v>46113</v>
      </c>
      <c r="W2694" s="154">
        <v>46146</v>
      </c>
      <c r="X2694" s="154"/>
      <c r="Y2694" s="160" t="s">
        <v>90</v>
      </c>
      <c r="Z2694" s="160" t="s">
        <v>65</v>
      </c>
      <c r="AA2694" s="153"/>
      <c r="AB2694" s="153"/>
      <c r="AC2694" s="182" t="e">
        <f t="shared" si="86"/>
        <v>#DIV/0!</v>
      </c>
      <c r="AD2694" s="153" t="e">
        <f t="shared" si="87"/>
        <v>#DIV/0!</v>
      </c>
      <c r="AE2694" s="233" t="s">
        <v>66</v>
      </c>
      <c r="AF2694" s="153"/>
      <c r="AG2694" s="159"/>
      <c r="AH2694" s="153"/>
      <c r="AI2694" s="161"/>
      <c r="AJ2694" s="153"/>
      <c r="AK2694" s="153"/>
      <c r="AL2694" s="207"/>
      <c r="AM2694" s="207"/>
      <c r="AN2694" s="207"/>
      <c r="AO2694" s="207" t="str">
        <f ca="1">IF(R2694="","",IF(R2694&gt;TODAY(),"0 meses",DATEDIF(R2694,TODAY(),"m") &amp; " meses"))</f>
        <v>0 meses</v>
      </c>
      <c r="AP2694" s="147" t="s">
        <v>67</v>
      </c>
      <c r="AQ2694" s="147" t="s">
        <v>67</v>
      </c>
      <c r="AR2694" s="147"/>
      <c r="AS2694" s="209" t="s">
        <v>68</v>
      </c>
      <c r="AT2694" s="223" t="str">
        <f>MONTH(B2694)&amp;"/"&amp;YEAR(B2694)</f>
        <v>3/2026</v>
      </c>
      <c r="AU2694" s="223">
        <f>WEEKNUM(B2694)-WEEKNUM(EOMONTH(B2694,-1)+1)+1</f>
        <v>5</v>
      </c>
      <c r="AV2694" s="209" t="str">
        <f>MONTH(R2694)&amp;"/"&amp;YEAR(R2694)</f>
        <v>5/2026</v>
      </c>
      <c r="AW2694" s="209">
        <f>WEEKNUM(R2694)-WEEKNUM(EOMONTH(R2694,-1)+1)+1</f>
        <v>3</v>
      </c>
      <c r="AX2694" s="209">
        <f>IF(BB2694="S",IF(Q2694="1. Aceitou o programa",R2694-B2694,0),0)</f>
        <v>43</v>
      </c>
      <c r="AY2694" s="209">
        <f>IF(BB2694="S",IF(AND(S2694&lt;&gt;"",R2694&lt;&gt;""),S2694-R2694,0),0)</f>
        <v>0</v>
      </c>
      <c r="AZ2694" s="209">
        <f>IF(BB2694="S",IF(Q2694="1. Aceitou o programa",IF(OR(X2694="Não se Aplica",X2694=""),IF(OR(W2694="Não se Aplica",W2694=""),0,W2694-V2694),AVERAGE(X2694-W2694,W2694-V2694)),0),0)</f>
        <v>33</v>
      </c>
      <c r="BA2694" s="209">
        <f>IF(BB2694="S",IF(AND(Q2694="1. Aceitou o programa",AH2694="Realizada"),IFERROR(IF(AG2694="",0,AG2694-R2694),0),0),0)</f>
        <v>0</v>
      </c>
      <c r="BB2694" s="209" t="str">
        <f>_xlfn.XLOOKUP(U2694,'Lista Suspensa'!$AA$20:$AA$23,'Lista Suspensa'!$AB$20:$AB$23,"N/A")</f>
        <v>S</v>
      </c>
    </row>
    <row r="2695" spans="1:54" ht="12" customHeight="1">
      <c r="A2695" s="151" t="s">
        <v>54</v>
      </c>
      <c r="B2695" s="152">
        <v>46112</v>
      </c>
      <c r="C2695" s="153" t="s">
        <v>55</v>
      </c>
      <c r="D2695" s="153" t="s">
        <v>56</v>
      </c>
      <c r="E2695" s="244">
        <v>76281143</v>
      </c>
      <c r="F2695" s="144" t="s">
        <v>5442</v>
      </c>
      <c r="G2695" s="230"/>
      <c r="H2695" s="154">
        <v>26970</v>
      </c>
      <c r="I2695" s="153">
        <v>52</v>
      </c>
      <c r="J2695" s="148" t="s">
        <v>70</v>
      </c>
      <c r="K2695" s="153"/>
      <c r="L2695" s="153"/>
      <c r="M2695" s="153"/>
      <c r="N2695" s="153"/>
      <c r="O2695" s="155">
        <v>21994316463</v>
      </c>
      <c r="P2695" s="156" t="s">
        <v>89</v>
      </c>
      <c r="Q2695" s="157" t="s">
        <v>110</v>
      </c>
      <c r="R2695" s="158">
        <v>46155</v>
      </c>
      <c r="S2695" s="159"/>
      <c r="T2695" s="159" t="s">
        <v>62</v>
      </c>
      <c r="U2695" s="159" t="s">
        <v>111</v>
      </c>
      <c r="V2695" s="154">
        <v>46113</v>
      </c>
      <c r="W2695" s="154">
        <v>46146</v>
      </c>
      <c r="X2695" s="154"/>
      <c r="Y2695" s="160" t="s">
        <v>90</v>
      </c>
      <c r="Z2695" s="160" t="s">
        <v>65</v>
      </c>
      <c r="AA2695" s="153"/>
      <c r="AB2695" s="153"/>
      <c r="AC2695" s="182" t="e">
        <f t="shared" si="86"/>
        <v>#DIV/0!</v>
      </c>
      <c r="AD2695" s="153" t="e">
        <f t="shared" si="87"/>
        <v>#DIV/0!</v>
      </c>
      <c r="AE2695" s="233" t="s">
        <v>66</v>
      </c>
      <c r="AF2695" s="153"/>
      <c r="AG2695" s="159"/>
      <c r="AH2695" s="153"/>
      <c r="AI2695" s="161"/>
      <c r="AJ2695" s="153"/>
      <c r="AK2695" s="153"/>
      <c r="AL2695" s="207"/>
      <c r="AM2695" s="207"/>
      <c r="AN2695" s="207"/>
      <c r="AO2695" s="207" t="str">
        <f ca="1">IF(R2695="","",IF(R2695&gt;TODAY(),"0 meses",DATEDIF(R2695,TODAY(),"m") &amp; " meses"))</f>
        <v>0 meses</v>
      </c>
      <c r="AP2695" s="147" t="s">
        <v>67</v>
      </c>
      <c r="AQ2695" s="147" t="s">
        <v>67</v>
      </c>
      <c r="AR2695" s="147"/>
      <c r="AS2695" s="209" t="s">
        <v>68</v>
      </c>
      <c r="AT2695" s="223" t="str">
        <f>MONTH(B2695)&amp;"/"&amp;YEAR(B2695)</f>
        <v>3/2026</v>
      </c>
      <c r="AU2695" s="223">
        <f>WEEKNUM(B2695)-WEEKNUM(EOMONTH(B2695,-1)+1)+1</f>
        <v>5</v>
      </c>
      <c r="AV2695" s="209" t="str">
        <f>MONTH(R2695)&amp;"/"&amp;YEAR(R2695)</f>
        <v>5/2026</v>
      </c>
      <c r="AW2695" s="209">
        <f>WEEKNUM(R2695)-WEEKNUM(EOMONTH(R2695,-1)+1)+1</f>
        <v>3</v>
      </c>
      <c r="AX2695" s="209">
        <f>IF(BB2695="S",IF(Q2695="1. Aceitou o programa",R2695-B2695,0),0)</f>
        <v>43</v>
      </c>
      <c r="AY2695" s="209">
        <f>IF(BB2695="S",IF(AND(S2695&lt;&gt;"",R2695&lt;&gt;""),S2695-R2695,0),0)</f>
        <v>0</v>
      </c>
      <c r="AZ2695" s="209">
        <f>IF(BB2695="S",IF(Q2695="1. Aceitou o programa",IF(OR(X2695="Não se Aplica",X2695=""),IF(OR(W2695="Não se Aplica",W2695=""),0,W2695-V2695),AVERAGE(X2695-W2695,W2695-V2695)),0),0)</f>
        <v>33</v>
      </c>
      <c r="BA2695" s="209">
        <f>IF(BB2695="S",IF(AND(Q2695="1. Aceitou o programa",AH2695="Realizada"),IFERROR(IF(AG2695="",0,AG2695-R2695),0),0),0)</f>
        <v>0</v>
      </c>
      <c r="BB2695" s="209" t="str">
        <f>_xlfn.XLOOKUP(U2695,'Lista Suspensa'!$AA$20:$AA$23,'Lista Suspensa'!$AB$20:$AB$23,"N/A")</f>
        <v>S</v>
      </c>
    </row>
    <row r="2696" spans="1:54" ht="12" customHeight="1">
      <c r="A2696" s="151" t="s">
        <v>54</v>
      </c>
      <c r="B2696" s="152">
        <v>46112</v>
      </c>
      <c r="C2696" s="153" t="s">
        <v>55</v>
      </c>
      <c r="D2696" s="153" t="s">
        <v>56</v>
      </c>
      <c r="E2696" s="244">
        <v>79731782</v>
      </c>
      <c r="F2696" s="144" t="s">
        <v>5443</v>
      </c>
      <c r="G2696" s="230"/>
      <c r="H2696" s="154">
        <v>30330</v>
      </c>
      <c r="I2696" s="153">
        <v>43</v>
      </c>
      <c r="J2696" s="148" t="s">
        <v>58</v>
      </c>
      <c r="K2696" s="153"/>
      <c r="L2696" s="153"/>
      <c r="M2696" s="153"/>
      <c r="N2696" s="153"/>
      <c r="O2696" s="155">
        <v>21970417083</v>
      </c>
      <c r="P2696" s="156" t="s">
        <v>60</v>
      </c>
      <c r="Q2696" s="157" t="s">
        <v>110</v>
      </c>
      <c r="R2696" s="158">
        <v>46155</v>
      </c>
      <c r="S2696" s="159"/>
      <c r="T2696" s="159" t="s">
        <v>62</v>
      </c>
      <c r="U2696" s="159" t="s">
        <v>111</v>
      </c>
      <c r="V2696" s="154">
        <v>46118</v>
      </c>
      <c r="W2696" s="154">
        <v>46146</v>
      </c>
      <c r="X2696" s="154"/>
      <c r="Y2696" s="160" t="s">
        <v>5015</v>
      </c>
      <c r="Z2696" s="160" t="s">
        <v>65</v>
      </c>
      <c r="AA2696" s="153"/>
      <c r="AB2696" s="153"/>
      <c r="AC2696" s="182" t="e">
        <f t="shared" si="86"/>
        <v>#DIV/0!</v>
      </c>
      <c r="AD2696" s="153" t="e">
        <f t="shared" si="87"/>
        <v>#DIV/0!</v>
      </c>
      <c r="AE2696" s="233" t="s">
        <v>66</v>
      </c>
      <c r="AF2696" s="153"/>
      <c r="AG2696" s="159"/>
      <c r="AH2696" s="153"/>
      <c r="AI2696" s="161"/>
      <c r="AJ2696" s="153"/>
      <c r="AK2696" s="153"/>
      <c r="AL2696" s="207"/>
      <c r="AM2696" s="207"/>
      <c r="AN2696" s="207"/>
      <c r="AO2696" s="207" t="str">
        <f ca="1">IF(R2696="","",IF(R2696&gt;TODAY(),"0 meses",DATEDIF(R2696,TODAY(),"m") &amp; " meses"))</f>
        <v>0 meses</v>
      </c>
      <c r="AP2696" s="147" t="s">
        <v>67</v>
      </c>
      <c r="AQ2696" s="147" t="s">
        <v>67</v>
      </c>
      <c r="AR2696" s="147"/>
      <c r="AS2696" s="209" t="s">
        <v>68</v>
      </c>
      <c r="AT2696" s="223" t="str">
        <f>MONTH(B2696)&amp;"/"&amp;YEAR(B2696)</f>
        <v>3/2026</v>
      </c>
      <c r="AU2696" s="223">
        <f>WEEKNUM(B2696)-WEEKNUM(EOMONTH(B2696,-1)+1)+1</f>
        <v>5</v>
      </c>
      <c r="AV2696" s="209" t="str">
        <f>MONTH(R2696)&amp;"/"&amp;YEAR(R2696)</f>
        <v>5/2026</v>
      </c>
      <c r="AW2696" s="209">
        <f>WEEKNUM(R2696)-WEEKNUM(EOMONTH(R2696,-1)+1)+1</f>
        <v>3</v>
      </c>
      <c r="AX2696" s="209">
        <f>IF(BB2696="S",IF(Q2696="1. Aceitou o programa",R2696-B2696,0),0)</f>
        <v>43</v>
      </c>
      <c r="AY2696" s="209">
        <f>IF(BB2696="S",IF(AND(S2696&lt;&gt;"",R2696&lt;&gt;""),S2696-R2696,0),0)</f>
        <v>0</v>
      </c>
      <c r="AZ2696" s="209">
        <f>IF(BB2696="S",IF(Q2696="1. Aceitou o programa",IF(OR(X2696="Não se Aplica",X2696=""),IF(OR(W2696="Não se Aplica",W2696=""),0,W2696-V2696),AVERAGE(X2696-W2696,W2696-V2696)),0),0)</f>
        <v>28</v>
      </c>
      <c r="BA2696" s="209">
        <f>IF(BB2696="S",IF(AND(Q2696="1. Aceitou o programa",AH2696="Realizada"),IFERROR(IF(AG2696="",0,AG2696-R2696),0),0),0)</f>
        <v>0</v>
      </c>
      <c r="BB2696" s="209" t="str">
        <f>_xlfn.XLOOKUP(U2696,'Lista Suspensa'!$AA$20:$AA$23,'Lista Suspensa'!$AB$20:$AB$23,"N/A")</f>
        <v>S</v>
      </c>
    </row>
    <row r="2697" spans="1:54" ht="12" customHeight="1">
      <c r="A2697" s="151" t="s">
        <v>54</v>
      </c>
      <c r="B2697" s="152">
        <v>46112</v>
      </c>
      <c r="C2697" s="153" t="s">
        <v>55</v>
      </c>
      <c r="D2697" s="153" t="s">
        <v>56</v>
      </c>
      <c r="E2697" s="244">
        <v>82823769</v>
      </c>
      <c r="F2697" s="144" t="s">
        <v>5444</v>
      </c>
      <c r="G2697" s="230"/>
      <c r="H2697" s="154">
        <v>33133</v>
      </c>
      <c r="I2697" s="153">
        <v>35</v>
      </c>
      <c r="J2697" s="148" t="s">
        <v>70</v>
      </c>
      <c r="K2697" s="153"/>
      <c r="L2697" s="153"/>
      <c r="M2697" s="153"/>
      <c r="N2697" s="153">
        <v>60</v>
      </c>
      <c r="O2697" s="155">
        <v>11941582078</v>
      </c>
      <c r="P2697" s="156" t="s">
        <v>60</v>
      </c>
      <c r="Q2697" s="157" t="s">
        <v>110</v>
      </c>
      <c r="R2697" s="158">
        <v>46155</v>
      </c>
      <c r="S2697" s="159"/>
      <c r="T2697" s="159" t="s">
        <v>62</v>
      </c>
      <c r="U2697" s="159" t="s">
        <v>111</v>
      </c>
      <c r="V2697" s="154">
        <v>46118</v>
      </c>
      <c r="W2697" s="154">
        <v>46146</v>
      </c>
      <c r="X2697" s="154"/>
      <c r="Y2697" s="160" t="s">
        <v>5445</v>
      </c>
      <c r="Z2697" s="160" t="s">
        <v>65</v>
      </c>
      <c r="AA2697" s="153"/>
      <c r="AB2697" s="153"/>
      <c r="AC2697" s="182" t="e">
        <f t="shared" si="86"/>
        <v>#DIV/0!</v>
      </c>
      <c r="AD2697" s="153" t="e">
        <f t="shared" si="87"/>
        <v>#DIV/0!</v>
      </c>
      <c r="AE2697" s="233" t="s">
        <v>66</v>
      </c>
      <c r="AF2697" s="153"/>
      <c r="AG2697" s="159"/>
      <c r="AH2697" s="153"/>
      <c r="AI2697" s="161"/>
      <c r="AJ2697" s="153"/>
      <c r="AK2697" s="153"/>
      <c r="AL2697" s="207" t="s">
        <v>85</v>
      </c>
      <c r="AM2697" s="207" t="s">
        <v>86</v>
      </c>
      <c r="AN2697" s="207" t="s">
        <v>191</v>
      </c>
      <c r="AO2697" s="207" t="str">
        <f ca="1">IF(R2697="","",IF(R2697&gt;TODAY(),"0 meses",DATEDIF(R2697,TODAY(),"m") &amp; " meses"))</f>
        <v>0 meses</v>
      </c>
      <c r="AP2697" s="147" t="s">
        <v>67</v>
      </c>
      <c r="AQ2697" s="147" t="s">
        <v>67</v>
      </c>
      <c r="AR2697" s="147"/>
      <c r="AS2697" s="209" t="s">
        <v>68</v>
      </c>
      <c r="AT2697" s="223" t="str">
        <f>MONTH(B2697)&amp;"/"&amp;YEAR(B2697)</f>
        <v>3/2026</v>
      </c>
      <c r="AU2697" s="223">
        <f>WEEKNUM(B2697)-WEEKNUM(EOMONTH(B2697,-1)+1)+1</f>
        <v>5</v>
      </c>
      <c r="AV2697" s="209" t="str">
        <f>MONTH(R2697)&amp;"/"&amp;YEAR(R2697)</f>
        <v>5/2026</v>
      </c>
      <c r="AW2697" s="209">
        <f>WEEKNUM(R2697)-WEEKNUM(EOMONTH(R2697,-1)+1)+1</f>
        <v>3</v>
      </c>
      <c r="AX2697" s="209">
        <f>IF(BB2697="S",IF(Q2697="1. Aceitou o programa",R2697-B2697,0),0)</f>
        <v>43</v>
      </c>
      <c r="AY2697" s="209">
        <f>IF(BB2697="S",IF(AND(S2697&lt;&gt;"",R2697&lt;&gt;""),S2697-R2697,0),0)</f>
        <v>0</v>
      </c>
      <c r="AZ2697" s="209">
        <f>IF(BB2697="S",IF(Q2697="1. Aceitou o programa",IF(OR(X2697="Não se Aplica",X2697=""),IF(OR(W2697="Não se Aplica",W2697=""),0,W2697-V2697),AVERAGE(X2697-W2697,W2697-V2697)),0),0)</f>
        <v>28</v>
      </c>
      <c r="BA2697" s="209">
        <f>IF(BB2697="S",IF(AND(Q2697="1. Aceitou o programa",AH2697="Realizada"),IFERROR(IF(AG2697="",0,AG2697-R2697),0),0),0)</f>
        <v>0</v>
      </c>
      <c r="BB2697" s="209" t="str">
        <f>_xlfn.XLOOKUP(U2697,'Lista Suspensa'!$AA$20:$AA$23,'Lista Suspensa'!$AB$20:$AB$23,"N/A")</f>
        <v>S</v>
      </c>
    </row>
    <row r="2698" spans="1:54" ht="12" customHeight="1">
      <c r="A2698" s="151" t="s">
        <v>54</v>
      </c>
      <c r="B2698" s="152">
        <v>46112</v>
      </c>
      <c r="C2698" s="153" t="s">
        <v>55</v>
      </c>
      <c r="D2698" s="153" t="s">
        <v>56</v>
      </c>
      <c r="E2698" s="244">
        <v>94639641</v>
      </c>
      <c r="F2698" s="144" t="s">
        <v>5446</v>
      </c>
      <c r="G2698" s="230"/>
      <c r="H2698" s="154">
        <v>35519</v>
      </c>
      <c r="I2698" s="153">
        <v>29</v>
      </c>
      <c r="J2698" s="148" t="s">
        <v>70</v>
      </c>
      <c r="K2698" s="153"/>
      <c r="L2698" s="153"/>
      <c r="M2698" s="153"/>
      <c r="N2698" s="153"/>
      <c r="O2698" s="155">
        <v>11992196057</v>
      </c>
      <c r="P2698" s="156" t="s">
        <v>60</v>
      </c>
      <c r="Q2698" s="157" t="s">
        <v>110</v>
      </c>
      <c r="R2698" s="158">
        <v>46155</v>
      </c>
      <c r="S2698" s="159"/>
      <c r="T2698" s="159" t="s">
        <v>62</v>
      </c>
      <c r="U2698" s="159" t="s">
        <v>111</v>
      </c>
      <c r="V2698" s="154">
        <v>46118</v>
      </c>
      <c r="W2698" s="154">
        <v>46146</v>
      </c>
      <c r="X2698" s="154"/>
      <c r="Y2698" s="160" t="s">
        <v>5447</v>
      </c>
      <c r="Z2698" s="160" t="s">
        <v>65</v>
      </c>
      <c r="AA2698" s="153"/>
      <c r="AB2698" s="153"/>
      <c r="AC2698" s="182" t="e">
        <f t="shared" si="86"/>
        <v>#DIV/0!</v>
      </c>
      <c r="AD2698" s="153" t="e">
        <f t="shared" si="87"/>
        <v>#DIV/0!</v>
      </c>
      <c r="AE2698" s="233" t="s">
        <v>66</v>
      </c>
      <c r="AF2698" s="153"/>
      <c r="AG2698" s="159"/>
      <c r="AH2698" s="153"/>
      <c r="AI2698" s="161"/>
      <c r="AJ2698" s="153"/>
      <c r="AK2698" s="153"/>
      <c r="AL2698" s="207"/>
      <c r="AM2698" s="207"/>
      <c r="AN2698" s="207"/>
      <c r="AO2698" s="207" t="str">
        <f ca="1">IF(R2698="","",IF(R2698&gt;TODAY(),"0 meses",DATEDIF(R2698,TODAY(),"m") &amp; " meses"))</f>
        <v>0 meses</v>
      </c>
      <c r="AP2698" s="147" t="s">
        <v>67</v>
      </c>
      <c r="AQ2698" s="147" t="s">
        <v>67</v>
      </c>
      <c r="AR2698" s="147"/>
      <c r="AS2698" s="209" t="s">
        <v>68</v>
      </c>
      <c r="AT2698" s="223" t="str">
        <f>MONTH(B2698)&amp;"/"&amp;YEAR(B2698)</f>
        <v>3/2026</v>
      </c>
      <c r="AU2698" s="223">
        <f>WEEKNUM(B2698)-WEEKNUM(EOMONTH(B2698,-1)+1)+1</f>
        <v>5</v>
      </c>
      <c r="AV2698" s="209" t="str">
        <f>MONTH(R2698)&amp;"/"&amp;YEAR(R2698)</f>
        <v>5/2026</v>
      </c>
      <c r="AW2698" s="209">
        <f>WEEKNUM(R2698)-WEEKNUM(EOMONTH(R2698,-1)+1)+1</f>
        <v>3</v>
      </c>
      <c r="AX2698" s="209">
        <f>IF(BB2698="S",IF(Q2698="1. Aceitou o programa",R2698-B2698,0),0)</f>
        <v>43</v>
      </c>
      <c r="AY2698" s="209">
        <f>IF(BB2698="S",IF(AND(S2698&lt;&gt;"",R2698&lt;&gt;""),S2698-R2698,0),0)</f>
        <v>0</v>
      </c>
      <c r="AZ2698" s="209">
        <f>IF(BB2698="S",IF(Q2698="1. Aceitou o programa",IF(OR(X2698="Não se Aplica",X2698=""),IF(OR(W2698="Não se Aplica",W2698=""),0,W2698-V2698),AVERAGE(X2698-W2698,W2698-V2698)),0),0)</f>
        <v>28</v>
      </c>
      <c r="BA2698" s="209">
        <f>IF(BB2698="S",IF(AND(Q2698="1. Aceitou o programa",AH2698="Realizada"),IFERROR(IF(AG2698="",0,AG2698-R2698),0),0),0)</f>
        <v>0</v>
      </c>
      <c r="BB2698" s="209" t="str">
        <f>_xlfn.XLOOKUP(U2698,'Lista Suspensa'!$AA$20:$AA$23,'Lista Suspensa'!$AB$20:$AB$23,"N/A")</f>
        <v>S</v>
      </c>
    </row>
    <row r="2699" spans="1:54" ht="12" customHeight="1">
      <c r="A2699" s="151" t="s">
        <v>54</v>
      </c>
      <c r="B2699" s="152">
        <v>46112</v>
      </c>
      <c r="C2699" s="153" t="s">
        <v>55</v>
      </c>
      <c r="D2699" s="153" t="s">
        <v>56</v>
      </c>
      <c r="E2699" s="244">
        <v>94729749</v>
      </c>
      <c r="F2699" s="144" t="s">
        <v>5448</v>
      </c>
      <c r="G2699" s="230"/>
      <c r="H2699" s="154">
        <v>30278</v>
      </c>
      <c r="I2699" s="153">
        <v>43</v>
      </c>
      <c r="J2699" s="148" t="s">
        <v>70</v>
      </c>
      <c r="K2699" s="153" t="s">
        <v>101</v>
      </c>
      <c r="L2699" s="153"/>
      <c r="M2699" s="153"/>
      <c r="N2699" s="153">
        <v>75</v>
      </c>
      <c r="O2699" s="155">
        <v>21976055278</v>
      </c>
      <c r="P2699" s="156" t="s">
        <v>60</v>
      </c>
      <c r="Q2699" s="157" t="s">
        <v>110</v>
      </c>
      <c r="R2699" s="158">
        <v>46155</v>
      </c>
      <c r="S2699" s="159"/>
      <c r="T2699" s="159" t="s">
        <v>62</v>
      </c>
      <c r="U2699" s="159" t="s">
        <v>111</v>
      </c>
      <c r="V2699" s="154">
        <v>46114</v>
      </c>
      <c r="W2699" s="154">
        <v>46146</v>
      </c>
      <c r="X2699" s="154"/>
      <c r="Y2699" s="160" t="s">
        <v>5449</v>
      </c>
      <c r="Z2699" s="160" t="s">
        <v>65</v>
      </c>
      <c r="AA2699" s="153"/>
      <c r="AB2699" s="153"/>
      <c r="AC2699" s="182" t="e">
        <f t="shared" si="86"/>
        <v>#DIV/0!</v>
      </c>
      <c r="AD2699" s="153" t="e">
        <f t="shared" si="87"/>
        <v>#DIV/0!</v>
      </c>
      <c r="AE2699" s="233" t="s">
        <v>66</v>
      </c>
      <c r="AF2699" s="153"/>
      <c r="AG2699" s="159"/>
      <c r="AH2699" s="153"/>
      <c r="AI2699" s="161"/>
      <c r="AJ2699" s="153"/>
      <c r="AK2699" s="153"/>
      <c r="AL2699" s="207"/>
      <c r="AM2699" s="207"/>
      <c r="AN2699" s="207"/>
      <c r="AO2699" s="207" t="str">
        <f ca="1">IF(R2699="","",IF(R2699&gt;TODAY(),"0 meses",DATEDIF(R2699,TODAY(),"m") &amp; " meses"))</f>
        <v>0 meses</v>
      </c>
      <c r="AP2699" s="147" t="s">
        <v>67</v>
      </c>
      <c r="AQ2699" s="147" t="s">
        <v>67</v>
      </c>
      <c r="AR2699" s="147"/>
      <c r="AS2699" s="209" t="s">
        <v>68</v>
      </c>
      <c r="AT2699" s="223" t="str">
        <f>MONTH(B2699)&amp;"/"&amp;YEAR(B2699)</f>
        <v>3/2026</v>
      </c>
      <c r="AU2699" s="223">
        <f>WEEKNUM(B2699)-WEEKNUM(EOMONTH(B2699,-1)+1)+1</f>
        <v>5</v>
      </c>
      <c r="AV2699" s="209" t="str">
        <f>MONTH(R2699)&amp;"/"&amp;YEAR(R2699)</f>
        <v>5/2026</v>
      </c>
      <c r="AW2699" s="209">
        <f>WEEKNUM(R2699)-WEEKNUM(EOMONTH(R2699,-1)+1)+1</f>
        <v>3</v>
      </c>
      <c r="AX2699" s="209">
        <f>IF(BB2699="S",IF(Q2699="1. Aceitou o programa",R2699-B2699,0),0)</f>
        <v>43</v>
      </c>
      <c r="AY2699" s="209">
        <f>IF(BB2699="S",IF(AND(S2699&lt;&gt;"",R2699&lt;&gt;""),S2699-R2699,0),0)</f>
        <v>0</v>
      </c>
      <c r="AZ2699" s="209">
        <f>IF(BB2699="S",IF(Q2699="1. Aceitou o programa",IF(OR(X2699="Não se Aplica",X2699=""),IF(OR(W2699="Não se Aplica",W2699=""),0,W2699-V2699),AVERAGE(X2699-W2699,W2699-V2699)),0),0)</f>
        <v>32</v>
      </c>
      <c r="BA2699" s="209">
        <f>IF(BB2699="S",IF(AND(Q2699="1. Aceitou o programa",AH2699="Realizada"),IFERROR(IF(AG2699="",0,AG2699-R2699),0),0),0)</f>
        <v>0</v>
      </c>
      <c r="BB2699" s="209" t="str">
        <f>_xlfn.XLOOKUP(U2699,'Lista Suspensa'!$AA$20:$AA$23,'Lista Suspensa'!$AB$20:$AB$23,"N/A")</f>
        <v>S</v>
      </c>
    </row>
    <row r="2700" spans="1:54" ht="12" customHeight="1">
      <c r="A2700" s="151" t="s">
        <v>54</v>
      </c>
      <c r="B2700" s="152">
        <v>46112</v>
      </c>
      <c r="C2700" s="153" t="s">
        <v>55</v>
      </c>
      <c r="D2700" s="153" t="s">
        <v>56</v>
      </c>
      <c r="E2700" s="244">
        <v>74655133</v>
      </c>
      <c r="F2700" s="144" t="s">
        <v>5450</v>
      </c>
      <c r="G2700" s="230"/>
      <c r="H2700" s="154">
        <v>21180</v>
      </c>
      <c r="I2700" s="153">
        <v>68</v>
      </c>
      <c r="J2700" s="148" t="s">
        <v>58</v>
      </c>
      <c r="K2700" s="153" t="s">
        <v>101</v>
      </c>
      <c r="L2700" s="153"/>
      <c r="M2700" s="153"/>
      <c r="N2700" s="153"/>
      <c r="O2700" s="155">
        <v>21971219392</v>
      </c>
      <c r="P2700" s="156" t="s">
        <v>60</v>
      </c>
      <c r="Q2700" s="157" t="s">
        <v>110</v>
      </c>
      <c r="R2700" s="158">
        <v>46155</v>
      </c>
      <c r="S2700" s="159"/>
      <c r="T2700" s="159" t="s">
        <v>62</v>
      </c>
      <c r="U2700" s="159" t="s">
        <v>111</v>
      </c>
      <c r="V2700" s="154">
        <v>46113</v>
      </c>
      <c r="W2700" s="154">
        <v>46146</v>
      </c>
      <c r="X2700" s="154"/>
      <c r="Y2700" s="160" t="s">
        <v>5451</v>
      </c>
      <c r="Z2700" s="160" t="s">
        <v>65</v>
      </c>
      <c r="AA2700" s="153"/>
      <c r="AB2700" s="153"/>
      <c r="AC2700" s="182" t="e">
        <f t="shared" si="86"/>
        <v>#DIV/0!</v>
      </c>
      <c r="AD2700" s="153" t="e">
        <f t="shared" si="87"/>
        <v>#DIV/0!</v>
      </c>
      <c r="AE2700" s="233" t="s">
        <v>66</v>
      </c>
      <c r="AF2700" s="153"/>
      <c r="AG2700" s="159"/>
      <c r="AH2700" s="153"/>
      <c r="AI2700" s="161"/>
      <c r="AJ2700" s="153"/>
      <c r="AK2700" s="153"/>
      <c r="AL2700" s="207"/>
      <c r="AM2700" s="207"/>
      <c r="AN2700" s="207"/>
      <c r="AO2700" s="207" t="str">
        <f ca="1">IF(R2700="","",IF(R2700&gt;TODAY(),"0 meses",DATEDIF(R2700,TODAY(),"m") &amp; " meses"))</f>
        <v>0 meses</v>
      </c>
      <c r="AP2700" s="147" t="s">
        <v>67</v>
      </c>
      <c r="AQ2700" s="147" t="s">
        <v>67</v>
      </c>
      <c r="AR2700" s="147"/>
      <c r="AS2700" s="209" t="s">
        <v>68</v>
      </c>
      <c r="AT2700" s="223" t="str">
        <f>MONTH(B2700)&amp;"/"&amp;YEAR(B2700)</f>
        <v>3/2026</v>
      </c>
      <c r="AU2700" s="223">
        <f>WEEKNUM(B2700)-WEEKNUM(EOMONTH(B2700,-1)+1)+1</f>
        <v>5</v>
      </c>
      <c r="AV2700" s="209" t="str">
        <f>MONTH(R2700)&amp;"/"&amp;YEAR(R2700)</f>
        <v>5/2026</v>
      </c>
      <c r="AW2700" s="209">
        <f>WEEKNUM(R2700)-WEEKNUM(EOMONTH(R2700,-1)+1)+1</f>
        <v>3</v>
      </c>
      <c r="AX2700" s="209">
        <f>IF(BB2700="S",IF(Q2700="1. Aceitou o programa",R2700-B2700,0),0)</f>
        <v>43</v>
      </c>
      <c r="AY2700" s="209">
        <f>IF(BB2700="S",IF(AND(S2700&lt;&gt;"",R2700&lt;&gt;""),S2700-R2700,0),0)</f>
        <v>0</v>
      </c>
      <c r="AZ2700" s="209">
        <f>IF(BB2700="S",IF(Q2700="1. Aceitou o programa",IF(OR(X2700="Não se Aplica",X2700=""),IF(OR(W2700="Não se Aplica",W2700=""),0,W2700-V2700),AVERAGE(X2700-W2700,W2700-V2700)),0),0)</f>
        <v>33</v>
      </c>
      <c r="BA2700" s="209">
        <f>IF(BB2700="S",IF(AND(Q2700="1. Aceitou o programa",AH2700="Realizada"),IFERROR(IF(AG2700="",0,AG2700-R2700),0),0),0)</f>
        <v>0</v>
      </c>
      <c r="BB2700" s="209" t="str">
        <f>_xlfn.XLOOKUP(U2700,'Lista Suspensa'!$AA$20:$AA$23,'Lista Suspensa'!$AB$20:$AB$23,"N/A")</f>
        <v>S</v>
      </c>
    </row>
    <row r="2701" spans="1:54" ht="12" customHeight="1">
      <c r="A2701" s="151" t="s">
        <v>54</v>
      </c>
      <c r="B2701" s="152">
        <v>46112</v>
      </c>
      <c r="C2701" s="153" t="s">
        <v>55</v>
      </c>
      <c r="D2701" s="153" t="s">
        <v>56</v>
      </c>
      <c r="E2701" s="244">
        <v>77463453</v>
      </c>
      <c r="F2701" s="144" t="s">
        <v>5452</v>
      </c>
      <c r="G2701" s="230"/>
      <c r="H2701" s="154">
        <v>29856</v>
      </c>
      <c r="I2701" s="153">
        <v>44</v>
      </c>
      <c r="J2701" s="148" t="s">
        <v>58</v>
      </c>
      <c r="K2701" s="153"/>
      <c r="L2701" s="153"/>
      <c r="M2701" s="153"/>
      <c r="N2701" s="153"/>
      <c r="O2701" s="155">
        <v>11947460319</v>
      </c>
      <c r="P2701" s="156" t="s">
        <v>60</v>
      </c>
      <c r="Q2701" s="157" t="s">
        <v>110</v>
      </c>
      <c r="R2701" s="158">
        <v>46155</v>
      </c>
      <c r="S2701" s="159"/>
      <c r="T2701" s="159" t="s">
        <v>62</v>
      </c>
      <c r="U2701" s="159" t="s">
        <v>111</v>
      </c>
      <c r="V2701" s="154">
        <v>46113</v>
      </c>
      <c r="W2701" s="154">
        <v>46146</v>
      </c>
      <c r="X2701" s="154"/>
      <c r="Y2701" s="160" t="s">
        <v>90</v>
      </c>
      <c r="Z2701" s="160" t="s">
        <v>65</v>
      </c>
      <c r="AA2701" s="153"/>
      <c r="AB2701" s="153"/>
      <c r="AC2701" s="182" t="e">
        <f t="shared" si="86"/>
        <v>#DIV/0!</v>
      </c>
      <c r="AD2701" s="153" t="e">
        <f t="shared" si="87"/>
        <v>#DIV/0!</v>
      </c>
      <c r="AE2701" s="233" t="s">
        <v>66</v>
      </c>
      <c r="AF2701" s="153"/>
      <c r="AG2701" s="159"/>
      <c r="AH2701" s="153"/>
      <c r="AI2701" s="161"/>
      <c r="AJ2701" s="153"/>
      <c r="AK2701" s="153"/>
      <c r="AL2701" s="207"/>
      <c r="AM2701" s="207"/>
      <c r="AN2701" s="207"/>
      <c r="AO2701" s="207" t="str">
        <f ca="1">IF(R2701="","",IF(R2701&gt;TODAY(),"0 meses",DATEDIF(R2701,TODAY(),"m") &amp; " meses"))</f>
        <v>0 meses</v>
      </c>
      <c r="AP2701" s="147" t="s">
        <v>67</v>
      </c>
      <c r="AQ2701" s="147" t="s">
        <v>67</v>
      </c>
      <c r="AR2701" s="147"/>
      <c r="AS2701" s="209" t="s">
        <v>68</v>
      </c>
      <c r="AT2701" s="223" t="str">
        <f>MONTH(B2701)&amp;"/"&amp;YEAR(B2701)</f>
        <v>3/2026</v>
      </c>
      <c r="AU2701" s="223">
        <f>WEEKNUM(B2701)-WEEKNUM(EOMONTH(B2701,-1)+1)+1</f>
        <v>5</v>
      </c>
      <c r="AV2701" s="209" t="str">
        <f>MONTH(R2701)&amp;"/"&amp;YEAR(R2701)</f>
        <v>5/2026</v>
      </c>
      <c r="AW2701" s="209">
        <f>WEEKNUM(R2701)-WEEKNUM(EOMONTH(R2701,-1)+1)+1</f>
        <v>3</v>
      </c>
      <c r="AX2701" s="209">
        <f>IF(BB2701="S",IF(Q2701="1. Aceitou o programa",R2701-B2701,0),0)</f>
        <v>43</v>
      </c>
      <c r="AY2701" s="209">
        <f>IF(BB2701="S",IF(AND(S2701&lt;&gt;"",R2701&lt;&gt;""),S2701-R2701,0),0)</f>
        <v>0</v>
      </c>
      <c r="AZ2701" s="209">
        <f>IF(BB2701="S",IF(Q2701="1. Aceitou o programa",IF(OR(X2701="Não se Aplica",X2701=""),IF(OR(W2701="Não se Aplica",W2701=""),0,W2701-V2701),AVERAGE(X2701-W2701,W2701-V2701)),0),0)</f>
        <v>33</v>
      </c>
      <c r="BA2701" s="209">
        <f>IF(BB2701="S",IF(AND(Q2701="1. Aceitou o programa",AH2701="Realizada"),IFERROR(IF(AG2701="",0,AG2701-R2701),0),0),0)</f>
        <v>0</v>
      </c>
      <c r="BB2701" s="209" t="str">
        <f>_xlfn.XLOOKUP(U2701,'Lista Suspensa'!$AA$20:$AA$23,'Lista Suspensa'!$AB$20:$AB$23,"N/A")</f>
        <v>S</v>
      </c>
    </row>
    <row r="2702" spans="1:54" ht="12" customHeight="1">
      <c r="A2702" s="151" t="s">
        <v>54</v>
      </c>
      <c r="B2702" s="152">
        <v>46112</v>
      </c>
      <c r="C2702" s="153" t="s">
        <v>55</v>
      </c>
      <c r="D2702" s="153" t="s">
        <v>56</v>
      </c>
      <c r="E2702" s="244">
        <v>79235538</v>
      </c>
      <c r="F2702" s="144" t="s">
        <v>5453</v>
      </c>
      <c r="G2702" s="230"/>
      <c r="H2702" s="154">
        <v>25153</v>
      </c>
      <c r="I2702" s="153">
        <v>57</v>
      </c>
      <c r="J2702" s="148" t="s">
        <v>70</v>
      </c>
      <c r="K2702" s="153"/>
      <c r="L2702" s="153"/>
      <c r="M2702" s="153"/>
      <c r="N2702" s="153">
        <v>60</v>
      </c>
      <c r="O2702" s="155">
        <v>21973084965</v>
      </c>
      <c r="P2702" s="156" t="s">
        <v>71</v>
      </c>
      <c r="Q2702" s="157" t="s">
        <v>110</v>
      </c>
      <c r="R2702" s="158">
        <v>46155</v>
      </c>
      <c r="S2702" s="159"/>
      <c r="T2702" s="159" t="s">
        <v>62</v>
      </c>
      <c r="U2702" s="159" t="s">
        <v>111</v>
      </c>
      <c r="V2702" s="154">
        <v>46118</v>
      </c>
      <c r="W2702" s="154">
        <v>46146</v>
      </c>
      <c r="X2702" s="154"/>
      <c r="Y2702" s="160" t="s">
        <v>4468</v>
      </c>
      <c r="Z2702" s="160" t="s">
        <v>65</v>
      </c>
      <c r="AA2702" s="153"/>
      <c r="AB2702" s="153"/>
      <c r="AC2702" s="182" t="e">
        <f t="shared" si="86"/>
        <v>#DIV/0!</v>
      </c>
      <c r="AD2702" s="153" t="e">
        <f t="shared" si="87"/>
        <v>#DIV/0!</v>
      </c>
      <c r="AE2702" s="233" t="s">
        <v>66</v>
      </c>
      <c r="AF2702" s="153"/>
      <c r="AG2702" s="159"/>
      <c r="AH2702" s="153"/>
      <c r="AI2702" s="161"/>
      <c r="AJ2702" s="153"/>
      <c r="AK2702" s="153"/>
      <c r="AL2702" s="207"/>
      <c r="AM2702" s="207"/>
      <c r="AN2702" s="207"/>
      <c r="AO2702" s="207" t="str">
        <f ca="1">IF(R2702="","",IF(R2702&gt;TODAY(),"0 meses",DATEDIF(R2702,TODAY(),"m") &amp; " meses"))</f>
        <v>0 meses</v>
      </c>
      <c r="AP2702" s="147" t="s">
        <v>67</v>
      </c>
      <c r="AQ2702" s="147" t="s">
        <v>67</v>
      </c>
      <c r="AR2702" s="147"/>
      <c r="AS2702" s="209" t="s">
        <v>68</v>
      </c>
      <c r="AT2702" s="223" t="str">
        <f>MONTH(B2702)&amp;"/"&amp;YEAR(B2702)</f>
        <v>3/2026</v>
      </c>
      <c r="AU2702" s="223">
        <f>WEEKNUM(B2702)-WEEKNUM(EOMONTH(B2702,-1)+1)+1</f>
        <v>5</v>
      </c>
      <c r="AV2702" s="209" t="str">
        <f>MONTH(R2702)&amp;"/"&amp;YEAR(R2702)</f>
        <v>5/2026</v>
      </c>
      <c r="AW2702" s="209">
        <f>WEEKNUM(R2702)-WEEKNUM(EOMONTH(R2702,-1)+1)+1</f>
        <v>3</v>
      </c>
      <c r="AX2702" s="209">
        <f>IF(BB2702="S",IF(Q2702="1. Aceitou o programa",R2702-B2702,0),0)</f>
        <v>43</v>
      </c>
      <c r="AY2702" s="209">
        <f>IF(BB2702="S",IF(AND(S2702&lt;&gt;"",R2702&lt;&gt;""),S2702-R2702,0),0)</f>
        <v>0</v>
      </c>
      <c r="AZ2702" s="209">
        <f>IF(BB2702="S",IF(Q2702="1. Aceitou o programa",IF(OR(X2702="Não se Aplica",X2702=""),IF(OR(W2702="Não se Aplica",W2702=""),0,W2702-V2702),AVERAGE(X2702-W2702,W2702-V2702)),0),0)</f>
        <v>28</v>
      </c>
      <c r="BA2702" s="209">
        <f>IF(BB2702="S",IF(AND(Q2702="1. Aceitou o programa",AH2702="Realizada"),IFERROR(IF(AG2702="",0,AG2702-R2702),0),0),0)</f>
        <v>0</v>
      </c>
      <c r="BB2702" s="209" t="str">
        <f>_xlfn.XLOOKUP(U2702,'Lista Suspensa'!$AA$20:$AA$23,'Lista Suspensa'!$AB$20:$AB$23,"N/A")</f>
        <v>S</v>
      </c>
    </row>
    <row r="2703" spans="1:54" ht="12" customHeight="1">
      <c r="A2703" s="151" t="s">
        <v>54</v>
      </c>
      <c r="B2703" s="152">
        <v>46112</v>
      </c>
      <c r="C2703" s="153" t="s">
        <v>55</v>
      </c>
      <c r="D2703" s="153" t="s">
        <v>56</v>
      </c>
      <c r="E2703" s="244">
        <v>78356682</v>
      </c>
      <c r="F2703" s="144" t="s">
        <v>5454</v>
      </c>
      <c r="G2703" s="230"/>
      <c r="H2703" s="154">
        <v>26097</v>
      </c>
      <c r="I2703" s="153">
        <v>54</v>
      </c>
      <c r="J2703" s="148" t="s">
        <v>58</v>
      </c>
      <c r="K2703" s="153"/>
      <c r="L2703" s="153"/>
      <c r="M2703" s="153"/>
      <c r="N2703" s="153"/>
      <c r="O2703" s="155">
        <v>11988202269</v>
      </c>
      <c r="P2703" s="156" t="s">
        <v>60</v>
      </c>
      <c r="Q2703" s="157" t="s">
        <v>110</v>
      </c>
      <c r="R2703" s="158">
        <v>46155</v>
      </c>
      <c r="S2703" s="159"/>
      <c r="T2703" s="159" t="s">
        <v>62</v>
      </c>
      <c r="U2703" s="159" t="s">
        <v>111</v>
      </c>
      <c r="V2703" s="154">
        <v>46113</v>
      </c>
      <c r="W2703" s="154">
        <v>46146</v>
      </c>
      <c r="X2703" s="154"/>
      <c r="Y2703" s="160" t="s">
        <v>5455</v>
      </c>
      <c r="Z2703" s="160" t="s">
        <v>65</v>
      </c>
      <c r="AA2703" s="153"/>
      <c r="AB2703" s="153"/>
      <c r="AC2703" s="182" t="e">
        <f t="shared" si="86"/>
        <v>#DIV/0!</v>
      </c>
      <c r="AD2703" s="153" t="e">
        <f t="shared" si="87"/>
        <v>#DIV/0!</v>
      </c>
      <c r="AE2703" s="233" t="s">
        <v>66</v>
      </c>
      <c r="AF2703" s="153"/>
      <c r="AG2703" s="159"/>
      <c r="AH2703" s="153"/>
      <c r="AI2703" s="161"/>
      <c r="AJ2703" s="153"/>
      <c r="AK2703" s="153"/>
      <c r="AL2703" s="207"/>
      <c r="AM2703" s="207"/>
      <c r="AN2703" s="207"/>
      <c r="AO2703" s="207" t="str">
        <f ca="1">IF(R2703="","",IF(R2703&gt;TODAY(),"0 meses",DATEDIF(R2703,TODAY(),"m") &amp; " meses"))</f>
        <v>0 meses</v>
      </c>
      <c r="AP2703" s="147" t="s">
        <v>67</v>
      </c>
      <c r="AQ2703" s="147" t="s">
        <v>67</v>
      </c>
      <c r="AR2703" s="147"/>
      <c r="AS2703" s="209" t="s">
        <v>68</v>
      </c>
      <c r="AT2703" s="223" t="str">
        <f>MONTH(B2703)&amp;"/"&amp;YEAR(B2703)</f>
        <v>3/2026</v>
      </c>
      <c r="AU2703" s="223">
        <f>WEEKNUM(B2703)-WEEKNUM(EOMONTH(B2703,-1)+1)+1</f>
        <v>5</v>
      </c>
      <c r="AV2703" s="209" t="str">
        <f>MONTH(R2703)&amp;"/"&amp;YEAR(R2703)</f>
        <v>5/2026</v>
      </c>
      <c r="AW2703" s="209">
        <f>WEEKNUM(R2703)-WEEKNUM(EOMONTH(R2703,-1)+1)+1</f>
        <v>3</v>
      </c>
      <c r="AX2703" s="209">
        <f>IF(BB2703="S",IF(Q2703="1. Aceitou o programa",R2703-B2703,0),0)</f>
        <v>43</v>
      </c>
      <c r="AY2703" s="209">
        <f>IF(BB2703="S",IF(AND(S2703&lt;&gt;"",R2703&lt;&gt;""),S2703-R2703,0),0)</f>
        <v>0</v>
      </c>
      <c r="AZ2703" s="209">
        <f>IF(BB2703="S",IF(Q2703="1. Aceitou o programa",IF(OR(X2703="Não se Aplica",X2703=""),IF(OR(W2703="Não se Aplica",W2703=""),0,W2703-V2703),AVERAGE(X2703-W2703,W2703-V2703)),0),0)</f>
        <v>33</v>
      </c>
      <c r="BA2703" s="209">
        <f>IF(BB2703="S",IF(AND(Q2703="1. Aceitou o programa",AH2703="Realizada"),IFERROR(IF(AG2703="",0,AG2703-R2703),0),0),0)</f>
        <v>0</v>
      </c>
      <c r="BB2703" s="209" t="str">
        <f>_xlfn.XLOOKUP(U2703,'Lista Suspensa'!$AA$20:$AA$23,'Lista Suspensa'!$AB$20:$AB$23,"N/A")</f>
        <v>S</v>
      </c>
    </row>
    <row r="2704" spans="1:54" ht="12" customHeight="1">
      <c r="A2704" s="151" t="s">
        <v>54</v>
      </c>
      <c r="B2704" s="152">
        <v>46112</v>
      </c>
      <c r="C2704" s="153" t="s">
        <v>55</v>
      </c>
      <c r="D2704" s="153" t="s">
        <v>56</v>
      </c>
      <c r="E2704" s="244">
        <v>78865694</v>
      </c>
      <c r="F2704" s="144" t="s">
        <v>5456</v>
      </c>
      <c r="G2704" s="230"/>
      <c r="H2704" s="154">
        <v>33566</v>
      </c>
      <c r="I2704" s="153">
        <v>34</v>
      </c>
      <c r="J2704" s="148" t="s">
        <v>58</v>
      </c>
      <c r="K2704" s="153"/>
      <c r="L2704" s="153"/>
      <c r="M2704" s="153"/>
      <c r="N2704" s="153"/>
      <c r="O2704" s="155">
        <v>11976867245</v>
      </c>
      <c r="P2704" s="156" t="s">
        <v>60</v>
      </c>
      <c r="Q2704" s="157" t="s">
        <v>110</v>
      </c>
      <c r="R2704" s="158">
        <v>46155</v>
      </c>
      <c r="S2704" s="159"/>
      <c r="T2704" s="159" t="s">
        <v>62</v>
      </c>
      <c r="U2704" s="159" t="s">
        <v>111</v>
      </c>
      <c r="V2704" s="154">
        <v>46113</v>
      </c>
      <c r="W2704" s="154">
        <v>46146</v>
      </c>
      <c r="X2704" s="154"/>
      <c r="Y2704" s="160" t="s">
        <v>90</v>
      </c>
      <c r="Z2704" s="160" t="s">
        <v>65</v>
      </c>
      <c r="AA2704" s="153"/>
      <c r="AB2704" s="153"/>
      <c r="AC2704" s="182" t="e">
        <f t="shared" si="86"/>
        <v>#DIV/0!</v>
      </c>
      <c r="AD2704" s="153" t="e">
        <f t="shared" si="87"/>
        <v>#DIV/0!</v>
      </c>
      <c r="AE2704" s="233" t="s">
        <v>66</v>
      </c>
      <c r="AF2704" s="153"/>
      <c r="AG2704" s="159"/>
      <c r="AH2704" s="153"/>
      <c r="AI2704" s="161"/>
      <c r="AJ2704" s="153"/>
      <c r="AK2704" s="153"/>
      <c r="AL2704" s="207"/>
      <c r="AM2704" s="207"/>
      <c r="AN2704" s="207"/>
      <c r="AO2704" s="207" t="str">
        <f ca="1">IF(R2704="","",IF(R2704&gt;TODAY(),"0 meses",DATEDIF(R2704,TODAY(),"m") &amp; " meses"))</f>
        <v>0 meses</v>
      </c>
      <c r="AP2704" s="147" t="s">
        <v>67</v>
      </c>
      <c r="AQ2704" s="147" t="s">
        <v>67</v>
      </c>
      <c r="AR2704" s="147"/>
      <c r="AS2704" s="209" t="s">
        <v>68</v>
      </c>
      <c r="AT2704" s="223" t="str">
        <f>MONTH(B2704)&amp;"/"&amp;YEAR(B2704)</f>
        <v>3/2026</v>
      </c>
      <c r="AU2704" s="223">
        <f>WEEKNUM(B2704)-WEEKNUM(EOMONTH(B2704,-1)+1)+1</f>
        <v>5</v>
      </c>
      <c r="AV2704" s="209" t="str">
        <f>MONTH(R2704)&amp;"/"&amp;YEAR(R2704)</f>
        <v>5/2026</v>
      </c>
      <c r="AW2704" s="209">
        <f>WEEKNUM(R2704)-WEEKNUM(EOMONTH(R2704,-1)+1)+1</f>
        <v>3</v>
      </c>
      <c r="AX2704" s="209">
        <f>IF(BB2704="S",IF(Q2704="1. Aceitou o programa",R2704-B2704,0),0)</f>
        <v>43</v>
      </c>
      <c r="AY2704" s="209">
        <f>IF(BB2704="S",IF(AND(S2704&lt;&gt;"",R2704&lt;&gt;""),S2704-R2704,0),0)</f>
        <v>0</v>
      </c>
      <c r="AZ2704" s="209">
        <f>IF(BB2704="S",IF(Q2704="1. Aceitou o programa",IF(OR(X2704="Não se Aplica",X2704=""),IF(OR(W2704="Não se Aplica",W2704=""),0,W2704-V2704),AVERAGE(X2704-W2704,W2704-V2704)),0),0)</f>
        <v>33</v>
      </c>
      <c r="BA2704" s="209">
        <f>IF(BB2704="S",IF(AND(Q2704="1. Aceitou o programa",AH2704="Realizada"),IFERROR(IF(AG2704="",0,AG2704-R2704),0),0),0)</f>
        <v>0</v>
      </c>
      <c r="BB2704" s="209" t="str">
        <f>_xlfn.XLOOKUP(U2704,'Lista Suspensa'!$AA$20:$AA$23,'Lista Suspensa'!$AB$20:$AB$23,"N/A")</f>
        <v>S</v>
      </c>
    </row>
    <row r="2705" spans="1:54" ht="12" customHeight="1">
      <c r="A2705" s="151" t="s">
        <v>54</v>
      </c>
      <c r="B2705" s="152">
        <v>46112</v>
      </c>
      <c r="C2705" s="153" t="s">
        <v>55</v>
      </c>
      <c r="D2705" s="153" t="s">
        <v>56</v>
      </c>
      <c r="E2705" s="244">
        <v>76402069</v>
      </c>
      <c r="F2705" s="144" t="s">
        <v>5457</v>
      </c>
      <c r="G2705" s="230"/>
      <c r="H2705" s="154">
        <v>34117</v>
      </c>
      <c r="I2705" s="153">
        <v>32</v>
      </c>
      <c r="J2705" s="148" t="s">
        <v>70</v>
      </c>
      <c r="K2705" s="153"/>
      <c r="L2705" s="153"/>
      <c r="M2705" s="153"/>
      <c r="N2705" s="153"/>
      <c r="O2705" s="155">
        <v>21995728780</v>
      </c>
      <c r="P2705" s="156" t="s">
        <v>60</v>
      </c>
      <c r="Q2705" s="157" t="s">
        <v>110</v>
      </c>
      <c r="R2705" s="158">
        <v>46155</v>
      </c>
      <c r="S2705" s="159"/>
      <c r="T2705" s="159" t="s">
        <v>62</v>
      </c>
      <c r="U2705" s="159" t="s">
        <v>111</v>
      </c>
      <c r="V2705" s="154">
        <v>46113</v>
      </c>
      <c r="W2705" s="154">
        <v>46146</v>
      </c>
      <c r="X2705" s="154"/>
      <c r="Y2705" s="160" t="s">
        <v>90</v>
      </c>
      <c r="Z2705" s="160" t="s">
        <v>65</v>
      </c>
      <c r="AA2705" s="153"/>
      <c r="AB2705" s="153"/>
      <c r="AC2705" s="182" t="e">
        <f t="shared" si="86"/>
        <v>#DIV/0!</v>
      </c>
      <c r="AD2705" s="153" t="e">
        <f t="shared" si="87"/>
        <v>#DIV/0!</v>
      </c>
      <c r="AE2705" s="233" t="s">
        <v>66</v>
      </c>
      <c r="AF2705" s="153"/>
      <c r="AG2705" s="159"/>
      <c r="AH2705" s="153"/>
      <c r="AI2705" s="161"/>
      <c r="AJ2705" s="153"/>
      <c r="AK2705" s="153"/>
      <c r="AL2705" s="207" t="s">
        <v>85</v>
      </c>
      <c r="AM2705" s="207" t="s">
        <v>86</v>
      </c>
      <c r="AN2705" s="207"/>
      <c r="AO2705" s="207" t="str">
        <f ca="1">IF(R2705="","",IF(R2705&gt;TODAY(),"0 meses",DATEDIF(R2705,TODAY(),"m") &amp; " meses"))</f>
        <v>0 meses</v>
      </c>
      <c r="AP2705" s="147" t="s">
        <v>67</v>
      </c>
      <c r="AQ2705" s="147" t="s">
        <v>67</v>
      </c>
      <c r="AR2705" s="147"/>
      <c r="AS2705" s="209" t="s">
        <v>68</v>
      </c>
      <c r="AT2705" s="223" t="str">
        <f>MONTH(B2705)&amp;"/"&amp;YEAR(B2705)</f>
        <v>3/2026</v>
      </c>
      <c r="AU2705" s="223">
        <f>WEEKNUM(B2705)-WEEKNUM(EOMONTH(B2705,-1)+1)+1</f>
        <v>5</v>
      </c>
      <c r="AV2705" s="209" t="str">
        <f>MONTH(R2705)&amp;"/"&amp;YEAR(R2705)</f>
        <v>5/2026</v>
      </c>
      <c r="AW2705" s="209">
        <f>WEEKNUM(R2705)-WEEKNUM(EOMONTH(R2705,-1)+1)+1</f>
        <v>3</v>
      </c>
      <c r="AX2705" s="209">
        <f>IF(BB2705="S",IF(Q2705="1. Aceitou o programa",R2705-B2705,0),0)</f>
        <v>43</v>
      </c>
      <c r="AY2705" s="209">
        <f>IF(BB2705="S",IF(AND(S2705&lt;&gt;"",R2705&lt;&gt;""),S2705-R2705,0),0)</f>
        <v>0</v>
      </c>
      <c r="AZ2705" s="209">
        <f>IF(BB2705="S",IF(Q2705="1. Aceitou o programa",IF(OR(X2705="Não se Aplica",X2705=""),IF(OR(W2705="Não se Aplica",W2705=""),0,W2705-V2705),AVERAGE(X2705-W2705,W2705-V2705)),0),0)</f>
        <v>33</v>
      </c>
      <c r="BA2705" s="209">
        <f>IF(BB2705="S",IF(AND(Q2705="1. Aceitou o programa",AH2705="Realizada"),IFERROR(IF(AG2705="",0,AG2705-R2705),0),0),0)</f>
        <v>0</v>
      </c>
      <c r="BB2705" s="209" t="str">
        <f>_xlfn.XLOOKUP(U2705,'Lista Suspensa'!$AA$20:$AA$23,'Lista Suspensa'!$AB$20:$AB$23,"N/A")</f>
        <v>S</v>
      </c>
    </row>
    <row r="2706" spans="1:54" ht="12" customHeight="1">
      <c r="A2706" s="151" t="s">
        <v>54</v>
      </c>
      <c r="B2706" s="152">
        <v>46112</v>
      </c>
      <c r="C2706" s="153" t="s">
        <v>55</v>
      </c>
      <c r="D2706" s="153" t="s">
        <v>56</v>
      </c>
      <c r="E2706" s="244">
        <v>76017437</v>
      </c>
      <c r="F2706" s="144" t="s">
        <v>5458</v>
      </c>
      <c r="G2706" s="230"/>
      <c r="H2706" s="154">
        <v>28437</v>
      </c>
      <c r="I2706" s="153">
        <v>48</v>
      </c>
      <c r="J2706" s="148" t="s">
        <v>70</v>
      </c>
      <c r="K2706" s="153"/>
      <c r="L2706" s="153"/>
      <c r="M2706" s="153"/>
      <c r="N2706" s="153"/>
      <c r="O2706" s="155">
        <v>21996286067</v>
      </c>
      <c r="P2706" s="156" t="s">
        <v>60</v>
      </c>
      <c r="Q2706" s="157" t="s">
        <v>110</v>
      </c>
      <c r="R2706" s="158">
        <v>46155</v>
      </c>
      <c r="S2706" s="159"/>
      <c r="T2706" s="159" t="s">
        <v>62</v>
      </c>
      <c r="U2706" s="159" t="s">
        <v>111</v>
      </c>
      <c r="V2706" s="154">
        <v>46113</v>
      </c>
      <c r="W2706" s="154">
        <v>46146</v>
      </c>
      <c r="X2706" s="154"/>
      <c r="Y2706" s="160" t="s">
        <v>3106</v>
      </c>
      <c r="Z2706" s="160" t="s">
        <v>65</v>
      </c>
      <c r="AA2706" s="153"/>
      <c r="AB2706" s="153"/>
      <c r="AC2706" s="182" t="e">
        <f t="shared" si="86"/>
        <v>#DIV/0!</v>
      </c>
      <c r="AD2706" s="153" t="e">
        <f t="shared" si="87"/>
        <v>#DIV/0!</v>
      </c>
      <c r="AE2706" s="233" t="s">
        <v>66</v>
      </c>
      <c r="AF2706" s="153"/>
      <c r="AG2706" s="159"/>
      <c r="AH2706" s="153"/>
      <c r="AI2706" s="161"/>
      <c r="AJ2706" s="153"/>
      <c r="AK2706" s="153"/>
      <c r="AL2706" s="207"/>
      <c r="AM2706" s="207"/>
      <c r="AN2706" s="207"/>
      <c r="AO2706" s="207" t="str">
        <f ca="1">IF(R2706="","",IF(R2706&gt;TODAY(),"0 meses",DATEDIF(R2706,TODAY(),"m") &amp; " meses"))</f>
        <v>0 meses</v>
      </c>
      <c r="AP2706" s="147" t="s">
        <v>67</v>
      </c>
      <c r="AQ2706" s="147" t="s">
        <v>67</v>
      </c>
      <c r="AR2706" s="147"/>
      <c r="AS2706" s="209" t="s">
        <v>68</v>
      </c>
      <c r="AT2706" s="223" t="str">
        <f>MONTH(B2706)&amp;"/"&amp;YEAR(B2706)</f>
        <v>3/2026</v>
      </c>
      <c r="AU2706" s="223">
        <f>WEEKNUM(B2706)-WEEKNUM(EOMONTH(B2706,-1)+1)+1</f>
        <v>5</v>
      </c>
      <c r="AV2706" s="209" t="str">
        <f>MONTH(R2706)&amp;"/"&amp;YEAR(R2706)</f>
        <v>5/2026</v>
      </c>
      <c r="AW2706" s="209">
        <f>WEEKNUM(R2706)-WEEKNUM(EOMONTH(R2706,-1)+1)+1</f>
        <v>3</v>
      </c>
      <c r="AX2706" s="209">
        <f>IF(BB2706="S",IF(Q2706="1. Aceitou o programa",R2706-B2706,0),0)</f>
        <v>43</v>
      </c>
      <c r="AY2706" s="209">
        <f>IF(BB2706="S",IF(AND(S2706&lt;&gt;"",R2706&lt;&gt;""),S2706-R2706,0),0)</f>
        <v>0</v>
      </c>
      <c r="AZ2706" s="209">
        <f>IF(BB2706="S",IF(Q2706="1. Aceitou o programa",IF(OR(X2706="Não se Aplica",X2706=""),IF(OR(W2706="Não se Aplica",W2706=""),0,W2706-V2706),AVERAGE(X2706-W2706,W2706-V2706)),0),0)</f>
        <v>33</v>
      </c>
      <c r="BA2706" s="209">
        <f>IF(BB2706="S",IF(AND(Q2706="1. Aceitou o programa",AH2706="Realizada"),IFERROR(IF(AG2706="",0,AG2706-R2706),0),0),0)</f>
        <v>0</v>
      </c>
      <c r="BB2706" s="209" t="str">
        <f>_xlfn.XLOOKUP(U2706,'Lista Suspensa'!$AA$20:$AA$23,'Lista Suspensa'!$AB$20:$AB$23,"N/A")</f>
        <v>S</v>
      </c>
    </row>
    <row r="2707" spans="1:54" ht="12" customHeight="1">
      <c r="A2707" s="151" t="s">
        <v>54</v>
      </c>
      <c r="B2707" s="152">
        <v>46112</v>
      </c>
      <c r="C2707" s="153" t="s">
        <v>55</v>
      </c>
      <c r="D2707" s="153" t="s">
        <v>56</v>
      </c>
      <c r="E2707" s="244">
        <v>95183967</v>
      </c>
      <c r="F2707" s="144" t="s">
        <v>5459</v>
      </c>
      <c r="G2707" s="230"/>
      <c r="H2707" s="154">
        <v>19573</v>
      </c>
      <c r="I2707" s="153">
        <v>72</v>
      </c>
      <c r="J2707" s="148" t="s">
        <v>70</v>
      </c>
      <c r="K2707" s="153" t="s">
        <v>101</v>
      </c>
      <c r="L2707" s="153"/>
      <c r="M2707" s="153"/>
      <c r="N2707" s="153"/>
      <c r="O2707" s="155">
        <v>21994800231</v>
      </c>
      <c r="P2707" s="156" t="s">
        <v>60</v>
      </c>
      <c r="Q2707" s="157" t="s">
        <v>110</v>
      </c>
      <c r="R2707" s="158">
        <v>46155</v>
      </c>
      <c r="S2707" s="159"/>
      <c r="T2707" s="159" t="s">
        <v>62</v>
      </c>
      <c r="U2707" s="159" t="s">
        <v>111</v>
      </c>
      <c r="V2707" s="154">
        <v>46146</v>
      </c>
      <c r="W2707" s="154"/>
      <c r="X2707" s="154"/>
      <c r="Y2707" s="160" t="s">
        <v>90</v>
      </c>
      <c r="Z2707" s="160" t="s">
        <v>65</v>
      </c>
      <c r="AA2707" s="153"/>
      <c r="AB2707" s="153"/>
      <c r="AC2707" s="182" t="e">
        <f t="shared" si="86"/>
        <v>#DIV/0!</v>
      </c>
      <c r="AD2707" s="153" t="e">
        <f t="shared" si="87"/>
        <v>#DIV/0!</v>
      </c>
      <c r="AE2707" s="233" t="s">
        <v>66</v>
      </c>
      <c r="AF2707" s="153"/>
      <c r="AG2707" s="159"/>
      <c r="AH2707" s="153"/>
      <c r="AI2707" s="161"/>
      <c r="AJ2707" s="153"/>
      <c r="AK2707" s="153"/>
      <c r="AL2707" s="207"/>
      <c r="AM2707" s="207"/>
      <c r="AN2707" s="207"/>
      <c r="AO2707" s="207" t="str">
        <f ca="1">IF(R2707="","",IF(R2707&gt;TODAY(),"0 meses",DATEDIF(R2707,TODAY(),"m") &amp; " meses"))</f>
        <v>0 meses</v>
      </c>
      <c r="AP2707" s="147" t="s">
        <v>67</v>
      </c>
      <c r="AQ2707" s="147" t="s">
        <v>67</v>
      </c>
      <c r="AR2707" s="147"/>
      <c r="AS2707" s="209" t="s">
        <v>68</v>
      </c>
      <c r="AT2707" s="223" t="str">
        <f>MONTH(B2707)&amp;"/"&amp;YEAR(B2707)</f>
        <v>3/2026</v>
      </c>
      <c r="AU2707" s="223">
        <f>WEEKNUM(B2707)-WEEKNUM(EOMONTH(B2707,-1)+1)+1</f>
        <v>5</v>
      </c>
      <c r="AV2707" s="209" t="str">
        <f>MONTH(R2707)&amp;"/"&amp;YEAR(R2707)</f>
        <v>5/2026</v>
      </c>
      <c r="AW2707" s="209">
        <f>WEEKNUM(R2707)-WEEKNUM(EOMONTH(R2707,-1)+1)+1</f>
        <v>3</v>
      </c>
      <c r="AX2707" s="209">
        <f>IF(BB2707="S",IF(Q2707="1. Aceitou o programa",R2707-B2707,0),0)</f>
        <v>43</v>
      </c>
      <c r="AY2707" s="209">
        <f>IF(BB2707="S",IF(AND(S2707&lt;&gt;"",R2707&lt;&gt;""),S2707-R2707,0),0)</f>
        <v>0</v>
      </c>
      <c r="AZ2707" s="209">
        <f>IF(BB2707="S",IF(Q2707="1. Aceitou o programa",IF(OR(X2707="Não se Aplica",X2707=""),IF(OR(W2707="Não se Aplica",W2707=""),0,W2707-V2707),AVERAGE(X2707-W2707,W2707-V2707)),0),0)</f>
        <v>0</v>
      </c>
      <c r="BA2707" s="209">
        <f>IF(BB2707="S",IF(AND(Q2707="1. Aceitou o programa",AH2707="Realizada"),IFERROR(IF(AG2707="",0,AG2707-R2707),0),0),0)</f>
        <v>0</v>
      </c>
      <c r="BB2707" s="209" t="str">
        <f>_xlfn.XLOOKUP(U2707,'Lista Suspensa'!$AA$20:$AA$23,'Lista Suspensa'!$AB$20:$AB$23,"N/A")</f>
        <v>S</v>
      </c>
    </row>
    <row r="2708" spans="1:54" ht="12" customHeight="1">
      <c r="A2708" s="151" t="s">
        <v>54</v>
      </c>
      <c r="B2708" s="152">
        <v>46112</v>
      </c>
      <c r="C2708" s="153" t="s">
        <v>55</v>
      </c>
      <c r="D2708" s="153" t="s">
        <v>56</v>
      </c>
      <c r="E2708" s="244">
        <v>86702816</v>
      </c>
      <c r="F2708" s="144" t="s">
        <v>5460</v>
      </c>
      <c r="G2708" s="230"/>
      <c r="H2708" s="154">
        <v>19997</v>
      </c>
      <c r="I2708" s="153">
        <v>71</v>
      </c>
      <c r="J2708" s="148" t="s">
        <v>70</v>
      </c>
      <c r="K2708" s="153" t="s">
        <v>101</v>
      </c>
      <c r="L2708" s="153"/>
      <c r="M2708" s="153"/>
      <c r="N2708" s="153"/>
      <c r="O2708" s="155">
        <v>21964232493</v>
      </c>
      <c r="P2708" s="156" t="s">
        <v>3022</v>
      </c>
      <c r="Q2708" s="157" t="s">
        <v>110</v>
      </c>
      <c r="R2708" s="158">
        <v>46155</v>
      </c>
      <c r="S2708" s="159"/>
      <c r="T2708" s="159" t="s">
        <v>62</v>
      </c>
      <c r="U2708" s="159" t="s">
        <v>111</v>
      </c>
      <c r="V2708" s="154">
        <v>46146</v>
      </c>
      <c r="W2708" s="154"/>
      <c r="X2708" s="154"/>
      <c r="Y2708" s="160" t="s">
        <v>90</v>
      </c>
      <c r="Z2708" s="160" t="s">
        <v>65</v>
      </c>
      <c r="AA2708" s="153"/>
      <c r="AB2708" s="153"/>
      <c r="AC2708" s="182" t="e">
        <f t="shared" si="86"/>
        <v>#DIV/0!</v>
      </c>
      <c r="AD2708" s="153" t="e">
        <f t="shared" si="87"/>
        <v>#DIV/0!</v>
      </c>
      <c r="AE2708" s="233" t="s">
        <v>66</v>
      </c>
      <c r="AF2708" s="153"/>
      <c r="AG2708" s="159"/>
      <c r="AH2708" s="153"/>
      <c r="AI2708" s="161"/>
      <c r="AJ2708" s="153"/>
      <c r="AK2708" s="153"/>
      <c r="AL2708" s="207"/>
      <c r="AM2708" s="207"/>
      <c r="AN2708" s="207"/>
      <c r="AO2708" s="207" t="str">
        <f ca="1">IF(R2708="","",IF(R2708&gt;TODAY(),"0 meses",DATEDIF(R2708,TODAY(),"m") &amp; " meses"))</f>
        <v>0 meses</v>
      </c>
      <c r="AP2708" s="147" t="s">
        <v>67</v>
      </c>
      <c r="AQ2708" s="147" t="s">
        <v>67</v>
      </c>
      <c r="AR2708" s="147"/>
      <c r="AS2708" s="209" t="s">
        <v>68</v>
      </c>
      <c r="AT2708" s="223" t="str">
        <f>MONTH(B2708)&amp;"/"&amp;YEAR(B2708)</f>
        <v>3/2026</v>
      </c>
      <c r="AU2708" s="223">
        <f>WEEKNUM(B2708)-WEEKNUM(EOMONTH(B2708,-1)+1)+1</f>
        <v>5</v>
      </c>
      <c r="AV2708" s="209" t="str">
        <f>MONTH(R2708)&amp;"/"&amp;YEAR(R2708)</f>
        <v>5/2026</v>
      </c>
      <c r="AW2708" s="209">
        <f>WEEKNUM(R2708)-WEEKNUM(EOMONTH(R2708,-1)+1)+1</f>
        <v>3</v>
      </c>
      <c r="AX2708" s="209">
        <f>IF(BB2708="S",IF(Q2708="1. Aceitou o programa",R2708-B2708,0),0)</f>
        <v>43</v>
      </c>
      <c r="AY2708" s="209">
        <f>IF(BB2708="S",IF(AND(S2708&lt;&gt;"",R2708&lt;&gt;""),S2708-R2708,0),0)</f>
        <v>0</v>
      </c>
      <c r="AZ2708" s="209">
        <f>IF(BB2708="S",IF(Q2708="1. Aceitou o programa",IF(OR(X2708="Não se Aplica",X2708=""),IF(OR(W2708="Não se Aplica",W2708=""),0,W2708-V2708),AVERAGE(X2708-W2708,W2708-V2708)),0),0)</f>
        <v>0</v>
      </c>
      <c r="BA2708" s="209">
        <f>IF(BB2708="S",IF(AND(Q2708="1. Aceitou o programa",AH2708="Realizada"),IFERROR(IF(AG2708="",0,AG2708-R2708),0),0),0)</f>
        <v>0</v>
      </c>
      <c r="BB2708" s="209" t="str">
        <f>_xlfn.XLOOKUP(U2708,'Lista Suspensa'!$AA$20:$AA$23,'Lista Suspensa'!$AB$20:$AB$23,"N/A")</f>
        <v>S</v>
      </c>
    </row>
    <row r="2709" spans="1:54" ht="12" customHeight="1">
      <c r="A2709" s="151" t="s">
        <v>54</v>
      </c>
      <c r="B2709" s="152">
        <v>46112</v>
      </c>
      <c r="C2709" s="153" t="s">
        <v>55</v>
      </c>
      <c r="D2709" s="153" t="s">
        <v>56</v>
      </c>
      <c r="E2709" s="244">
        <v>47050799</v>
      </c>
      <c r="F2709" s="144" t="s">
        <v>5461</v>
      </c>
      <c r="G2709" s="230"/>
      <c r="H2709" s="154">
        <v>29647</v>
      </c>
      <c r="I2709" s="153">
        <v>45</v>
      </c>
      <c r="J2709" s="148" t="s">
        <v>70</v>
      </c>
      <c r="K2709" s="153"/>
      <c r="L2709" s="153"/>
      <c r="M2709" s="153"/>
      <c r="N2709" s="153"/>
      <c r="O2709" s="155">
        <v>21998930387</v>
      </c>
      <c r="P2709" s="156" t="s">
        <v>89</v>
      </c>
      <c r="Q2709" s="157" t="s">
        <v>110</v>
      </c>
      <c r="R2709" s="158">
        <v>46155</v>
      </c>
      <c r="S2709" s="159"/>
      <c r="T2709" s="159" t="s">
        <v>62</v>
      </c>
      <c r="U2709" s="159" t="s">
        <v>111</v>
      </c>
      <c r="V2709" s="154">
        <v>46113</v>
      </c>
      <c r="W2709" s="154">
        <v>46146</v>
      </c>
      <c r="X2709" s="154"/>
      <c r="Y2709" s="160" t="s">
        <v>5462</v>
      </c>
      <c r="Z2709" s="160" t="s">
        <v>65</v>
      </c>
      <c r="AA2709" s="153"/>
      <c r="AB2709" s="153"/>
      <c r="AC2709" s="182" t="e">
        <f t="shared" si="86"/>
        <v>#DIV/0!</v>
      </c>
      <c r="AD2709" s="153" t="e">
        <f t="shared" si="87"/>
        <v>#DIV/0!</v>
      </c>
      <c r="AE2709" s="233" t="s">
        <v>66</v>
      </c>
      <c r="AF2709" s="153"/>
      <c r="AG2709" s="159"/>
      <c r="AH2709" s="153"/>
      <c r="AI2709" s="161"/>
      <c r="AJ2709" s="153"/>
      <c r="AK2709" s="153"/>
      <c r="AL2709" s="207"/>
      <c r="AM2709" s="207"/>
      <c r="AN2709" s="207"/>
      <c r="AO2709" s="207" t="str">
        <f ca="1">IF(R2709="","",IF(R2709&gt;TODAY(),"0 meses",DATEDIF(R2709,TODAY(),"m") &amp; " meses"))</f>
        <v>0 meses</v>
      </c>
      <c r="AP2709" s="147" t="s">
        <v>67</v>
      </c>
      <c r="AQ2709" s="147" t="s">
        <v>67</v>
      </c>
      <c r="AR2709" s="147"/>
      <c r="AS2709" s="209" t="s">
        <v>68</v>
      </c>
      <c r="AT2709" s="223" t="str">
        <f>MONTH(B2709)&amp;"/"&amp;YEAR(B2709)</f>
        <v>3/2026</v>
      </c>
      <c r="AU2709" s="223">
        <f>WEEKNUM(B2709)-WEEKNUM(EOMONTH(B2709,-1)+1)+1</f>
        <v>5</v>
      </c>
      <c r="AV2709" s="209" t="str">
        <f>MONTH(R2709)&amp;"/"&amp;YEAR(R2709)</f>
        <v>5/2026</v>
      </c>
      <c r="AW2709" s="209">
        <f>WEEKNUM(R2709)-WEEKNUM(EOMONTH(R2709,-1)+1)+1</f>
        <v>3</v>
      </c>
      <c r="AX2709" s="209">
        <f>IF(BB2709="S",IF(Q2709="1. Aceitou o programa",R2709-B2709,0),0)</f>
        <v>43</v>
      </c>
      <c r="AY2709" s="209">
        <f>IF(BB2709="S",IF(AND(S2709&lt;&gt;"",R2709&lt;&gt;""),S2709-R2709,0),0)</f>
        <v>0</v>
      </c>
      <c r="AZ2709" s="209">
        <f>IF(BB2709="S",IF(Q2709="1. Aceitou o programa",IF(OR(X2709="Não se Aplica",X2709=""),IF(OR(W2709="Não se Aplica",W2709=""),0,W2709-V2709),AVERAGE(X2709-W2709,W2709-V2709)),0),0)</f>
        <v>33</v>
      </c>
      <c r="BA2709" s="209">
        <f>IF(BB2709="S",IF(AND(Q2709="1. Aceitou o programa",AH2709="Realizada"),IFERROR(IF(AG2709="",0,AG2709-R2709),0),0),0)</f>
        <v>0</v>
      </c>
      <c r="BB2709" s="209" t="str">
        <f>_xlfn.XLOOKUP(U2709,'Lista Suspensa'!$AA$20:$AA$23,'Lista Suspensa'!$AB$20:$AB$23,"N/A")</f>
        <v>S</v>
      </c>
    </row>
    <row r="2710" spans="1:54" ht="12" customHeight="1">
      <c r="A2710" s="151" t="s">
        <v>54</v>
      </c>
      <c r="B2710" s="152">
        <v>46112</v>
      </c>
      <c r="C2710" s="153" t="s">
        <v>55</v>
      </c>
      <c r="D2710" s="153" t="s">
        <v>56</v>
      </c>
      <c r="E2710" s="244">
        <v>78320472</v>
      </c>
      <c r="F2710" s="144" t="s">
        <v>5463</v>
      </c>
      <c r="G2710" s="230"/>
      <c r="H2710" s="154">
        <v>32926</v>
      </c>
      <c r="I2710" s="153">
        <v>36</v>
      </c>
      <c r="J2710" s="148" t="s">
        <v>70</v>
      </c>
      <c r="K2710" s="153"/>
      <c r="L2710" s="153"/>
      <c r="M2710" s="153"/>
      <c r="N2710" s="153"/>
      <c r="O2710" s="155">
        <v>21973569605</v>
      </c>
      <c r="P2710" s="156" t="s">
        <v>89</v>
      </c>
      <c r="Q2710" s="157" t="s">
        <v>110</v>
      </c>
      <c r="R2710" s="158">
        <v>46155</v>
      </c>
      <c r="S2710" s="159"/>
      <c r="T2710" s="159" t="s">
        <v>62</v>
      </c>
      <c r="U2710" s="159" t="s">
        <v>111</v>
      </c>
      <c r="V2710" s="154">
        <v>46113</v>
      </c>
      <c r="W2710" s="154">
        <v>46146</v>
      </c>
      <c r="X2710" s="154"/>
      <c r="Y2710" s="160" t="s">
        <v>5464</v>
      </c>
      <c r="Z2710" s="160" t="s">
        <v>65</v>
      </c>
      <c r="AA2710" s="153"/>
      <c r="AB2710" s="153"/>
      <c r="AC2710" s="182" t="e">
        <f t="shared" si="86"/>
        <v>#DIV/0!</v>
      </c>
      <c r="AD2710" s="153" t="e">
        <f t="shared" si="87"/>
        <v>#DIV/0!</v>
      </c>
      <c r="AE2710" s="233" t="s">
        <v>66</v>
      </c>
      <c r="AF2710" s="153"/>
      <c r="AG2710" s="159"/>
      <c r="AH2710" s="153"/>
      <c r="AI2710" s="161"/>
      <c r="AJ2710" s="153"/>
      <c r="AK2710" s="153"/>
      <c r="AL2710" s="207"/>
      <c r="AM2710" s="207"/>
      <c r="AN2710" s="207"/>
      <c r="AO2710" s="207" t="str">
        <f ca="1">IF(R2710="","",IF(R2710&gt;TODAY(),"0 meses",DATEDIF(R2710,TODAY(),"m") &amp; " meses"))</f>
        <v>0 meses</v>
      </c>
      <c r="AP2710" s="147" t="s">
        <v>67</v>
      </c>
      <c r="AQ2710" s="147" t="s">
        <v>67</v>
      </c>
      <c r="AR2710" s="147"/>
      <c r="AS2710" s="209" t="s">
        <v>68</v>
      </c>
      <c r="AT2710" s="223" t="str">
        <f>MONTH(B2710)&amp;"/"&amp;YEAR(B2710)</f>
        <v>3/2026</v>
      </c>
      <c r="AU2710" s="223">
        <f>WEEKNUM(B2710)-WEEKNUM(EOMONTH(B2710,-1)+1)+1</f>
        <v>5</v>
      </c>
      <c r="AV2710" s="209" t="str">
        <f>MONTH(R2710)&amp;"/"&amp;YEAR(R2710)</f>
        <v>5/2026</v>
      </c>
      <c r="AW2710" s="209">
        <f>WEEKNUM(R2710)-WEEKNUM(EOMONTH(R2710,-1)+1)+1</f>
        <v>3</v>
      </c>
      <c r="AX2710" s="209">
        <f>IF(BB2710="S",IF(Q2710="1. Aceitou o programa",R2710-B2710,0),0)</f>
        <v>43</v>
      </c>
      <c r="AY2710" s="209">
        <f>IF(BB2710="S",IF(AND(S2710&lt;&gt;"",R2710&lt;&gt;""),S2710-R2710,0),0)</f>
        <v>0</v>
      </c>
      <c r="AZ2710" s="209">
        <f>IF(BB2710="S",IF(Q2710="1. Aceitou o programa",IF(OR(X2710="Não se Aplica",X2710=""),IF(OR(W2710="Não se Aplica",W2710=""),0,W2710-V2710),AVERAGE(X2710-W2710,W2710-V2710)),0),0)</f>
        <v>33</v>
      </c>
      <c r="BA2710" s="209">
        <f>IF(BB2710="S",IF(AND(Q2710="1. Aceitou o programa",AH2710="Realizada"),IFERROR(IF(AG2710="",0,AG2710-R2710),0),0),0)</f>
        <v>0</v>
      </c>
      <c r="BB2710" s="209" t="str">
        <f>_xlfn.XLOOKUP(U2710,'Lista Suspensa'!$AA$20:$AA$23,'Lista Suspensa'!$AB$20:$AB$23,"N/A")</f>
        <v>S</v>
      </c>
    </row>
    <row r="2711" spans="1:54" ht="12" customHeight="1">
      <c r="A2711" s="151" t="s">
        <v>54</v>
      </c>
      <c r="B2711" s="152">
        <v>46112</v>
      </c>
      <c r="C2711" s="153" t="s">
        <v>55</v>
      </c>
      <c r="D2711" s="153" t="s">
        <v>56</v>
      </c>
      <c r="E2711" s="244">
        <v>83850920</v>
      </c>
      <c r="F2711" s="144" t="s">
        <v>5465</v>
      </c>
      <c r="G2711" s="230"/>
      <c r="H2711" s="154">
        <v>22018</v>
      </c>
      <c r="I2711" s="153">
        <v>66</v>
      </c>
      <c r="J2711" s="148" t="s">
        <v>70</v>
      </c>
      <c r="K2711" s="153" t="s">
        <v>101</v>
      </c>
      <c r="L2711" s="153"/>
      <c r="M2711" s="153"/>
      <c r="N2711" s="153"/>
      <c r="O2711" s="155">
        <v>21985844201</v>
      </c>
      <c r="P2711" s="156" t="s">
        <v>3022</v>
      </c>
      <c r="Q2711" s="157" t="s">
        <v>110</v>
      </c>
      <c r="R2711" s="158">
        <v>46155</v>
      </c>
      <c r="S2711" s="159"/>
      <c r="T2711" s="159" t="s">
        <v>62</v>
      </c>
      <c r="U2711" s="159" t="s">
        <v>111</v>
      </c>
      <c r="V2711" s="154">
        <v>46146</v>
      </c>
      <c r="W2711" s="154"/>
      <c r="X2711" s="154"/>
      <c r="Y2711" s="160" t="s">
        <v>90</v>
      </c>
      <c r="Z2711" s="160" t="s">
        <v>65</v>
      </c>
      <c r="AA2711" s="153"/>
      <c r="AB2711" s="153"/>
      <c r="AC2711" s="182" t="e">
        <f t="shared" si="86"/>
        <v>#DIV/0!</v>
      </c>
      <c r="AD2711" s="153" t="e">
        <f t="shared" si="87"/>
        <v>#DIV/0!</v>
      </c>
      <c r="AE2711" s="233" t="s">
        <v>66</v>
      </c>
      <c r="AF2711" s="153"/>
      <c r="AG2711" s="159"/>
      <c r="AH2711" s="153"/>
      <c r="AI2711" s="161"/>
      <c r="AJ2711" s="153"/>
      <c r="AK2711" s="153"/>
      <c r="AL2711" s="207"/>
      <c r="AM2711" s="207"/>
      <c r="AN2711" s="207"/>
      <c r="AO2711" s="207" t="str">
        <f ca="1">IF(R2711="","",IF(R2711&gt;TODAY(),"0 meses",DATEDIF(R2711,TODAY(),"m") &amp; " meses"))</f>
        <v>0 meses</v>
      </c>
      <c r="AP2711" s="147" t="s">
        <v>67</v>
      </c>
      <c r="AQ2711" s="147" t="s">
        <v>67</v>
      </c>
      <c r="AR2711" s="147"/>
      <c r="AS2711" s="209" t="s">
        <v>68</v>
      </c>
      <c r="AT2711" s="223" t="str">
        <f>MONTH(B2711)&amp;"/"&amp;YEAR(B2711)</f>
        <v>3/2026</v>
      </c>
      <c r="AU2711" s="223">
        <f>WEEKNUM(B2711)-WEEKNUM(EOMONTH(B2711,-1)+1)+1</f>
        <v>5</v>
      </c>
      <c r="AV2711" s="209" t="str">
        <f>MONTH(R2711)&amp;"/"&amp;YEAR(R2711)</f>
        <v>5/2026</v>
      </c>
      <c r="AW2711" s="209">
        <f>WEEKNUM(R2711)-WEEKNUM(EOMONTH(R2711,-1)+1)+1</f>
        <v>3</v>
      </c>
      <c r="AX2711" s="209">
        <f>IF(BB2711="S",IF(Q2711="1. Aceitou o programa",R2711-B2711,0),0)</f>
        <v>43</v>
      </c>
      <c r="AY2711" s="209">
        <f>IF(BB2711="S",IF(AND(S2711&lt;&gt;"",R2711&lt;&gt;""),S2711-R2711,0),0)</f>
        <v>0</v>
      </c>
      <c r="AZ2711" s="209">
        <f>IF(BB2711="S",IF(Q2711="1. Aceitou o programa",IF(OR(X2711="Não se Aplica",X2711=""),IF(OR(W2711="Não se Aplica",W2711=""),0,W2711-V2711),AVERAGE(X2711-W2711,W2711-V2711)),0),0)</f>
        <v>0</v>
      </c>
      <c r="BA2711" s="209">
        <f>IF(BB2711="S",IF(AND(Q2711="1. Aceitou o programa",AH2711="Realizada"),IFERROR(IF(AG2711="",0,AG2711-R2711),0),0),0)</f>
        <v>0</v>
      </c>
      <c r="BB2711" s="209" t="str">
        <f>_xlfn.XLOOKUP(U2711,'Lista Suspensa'!$AA$20:$AA$23,'Lista Suspensa'!$AB$20:$AB$23,"N/A")</f>
        <v>S</v>
      </c>
    </row>
    <row r="2712" spans="1:54" ht="12" customHeight="1">
      <c r="A2712" s="151" t="s">
        <v>54</v>
      </c>
      <c r="B2712" s="152">
        <v>46112</v>
      </c>
      <c r="C2712" s="153" t="s">
        <v>55</v>
      </c>
      <c r="D2712" s="153" t="s">
        <v>56</v>
      </c>
      <c r="E2712" s="244">
        <v>81650680</v>
      </c>
      <c r="F2712" s="144" t="s">
        <v>5466</v>
      </c>
      <c r="G2712" s="230"/>
      <c r="H2712" s="154">
        <v>22042</v>
      </c>
      <c r="I2712" s="153">
        <v>66</v>
      </c>
      <c r="J2712" s="148" t="s">
        <v>70</v>
      </c>
      <c r="K2712" s="153" t="s">
        <v>101</v>
      </c>
      <c r="L2712" s="153"/>
      <c r="M2712" s="153"/>
      <c r="N2712" s="153"/>
      <c r="O2712" s="155">
        <v>21988458984</v>
      </c>
      <c r="P2712" s="156" t="s">
        <v>60</v>
      </c>
      <c r="Q2712" s="157" t="s">
        <v>110</v>
      </c>
      <c r="R2712" s="158">
        <v>46155</v>
      </c>
      <c r="S2712" s="159"/>
      <c r="T2712" s="159" t="s">
        <v>62</v>
      </c>
      <c r="U2712" s="159" t="s">
        <v>111</v>
      </c>
      <c r="V2712" s="154">
        <v>46146</v>
      </c>
      <c r="W2712" s="154"/>
      <c r="X2712" s="154"/>
      <c r="Y2712" s="160" t="s">
        <v>90</v>
      </c>
      <c r="Z2712" s="160" t="s">
        <v>65</v>
      </c>
      <c r="AA2712" s="153"/>
      <c r="AB2712" s="153"/>
      <c r="AC2712" s="182" t="e">
        <f t="shared" si="86"/>
        <v>#DIV/0!</v>
      </c>
      <c r="AD2712" s="153" t="e">
        <f t="shared" si="87"/>
        <v>#DIV/0!</v>
      </c>
      <c r="AE2712" s="233" t="s">
        <v>66</v>
      </c>
      <c r="AF2712" s="153"/>
      <c r="AG2712" s="159"/>
      <c r="AH2712" s="153"/>
      <c r="AI2712" s="161"/>
      <c r="AJ2712" s="153"/>
      <c r="AK2712" s="153"/>
      <c r="AL2712" s="207"/>
      <c r="AM2712" s="207"/>
      <c r="AN2712" s="207"/>
      <c r="AO2712" s="207" t="str">
        <f ca="1">IF(R2712="","",IF(R2712&gt;TODAY(),"0 meses",DATEDIF(R2712,TODAY(),"m") &amp; " meses"))</f>
        <v>0 meses</v>
      </c>
      <c r="AP2712" s="147" t="s">
        <v>67</v>
      </c>
      <c r="AQ2712" s="147" t="s">
        <v>67</v>
      </c>
      <c r="AR2712" s="147"/>
      <c r="AS2712" s="209" t="s">
        <v>68</v>
      </c>
      <c r="AT2712" s="223" t="str">
        <f>MONTH(B2712)&amp;"/"&amp;YEAR(B2712)</f>
        <v>3/2026</v>
      </c>
      <c r="AU2712" s="223">
        <f>WEEKNUM(B2712)-WEEKNUM(EOMONTH(B2712,-1)+1)+1</f>
        <v>5</v>
      </c>
      <c r="AV2712" s="209" t="str">
        <f>MONTH(R2712)&amp;"/"&amp;YEAR(R2712)</f>
        <v>5/2026</v>
      </c>
      <c r="AW2712" s="209">
        <f>WEEKNUM(R2712)-WEEKNUM(EOMONTH(R2712,-1)+1)+1</f>
        <v>3</v>
      </c>
      <c r="AX2712" s="209">
        <f>IF(BB2712="S",IF(Q2712="1. Aceitou o programa",R2712-B2712,0),0)</f>
        <v>43</v>
      </c>
      <c r="AY2712" s="209">
        <f>IF(BB2712="S",IF(AND(S2712&lt;&gt;"",R2712&lt;&gt;""),S2712-R2712,0),0)</f>
        <v>0</v>
      </c>
      <c r="AZ2712" s="209">
        <f>IF(BB2712="S",IF(Q2712="1. Aceitou o programa",IF(OR(X2712="Não se Aplica",X2712=""),IF(OR(W2712="Não se Aplica",W2712=""),0,W2712-V2712),AVERAGE(X2712-W2712,W2712-V2712)),0),0)</f>
        <v>0</v>
      </c>
      <c r="BA2712" s="209">
        <f>IF(BB2712="S",IF(AND(Q2712="1. Aceitou o programa",AH2712="Realizada"),IFERROR(IF(AG2712="",0,AG2712-R2712),0),0),0)</f>
        <v>0</v>
      </c>
      <c r="BB2712" s="209" t="str">
        <f>_xlfn.XLOOKUP(U2712,'Lista Suspensa'!$AA$20:$AA$23,'Lista Suspensa'!$AB$20:$AB$23,"N/A")</f>
        <v>S</v>
      </c>
    </row>
    <row r="2713" spans="1:54" ht="12" customHeight="1">
      <c r="A2713" s="151" t="s">
        <v>54</v>
      </c>
      <c r="B2713" s="152">
        <v>46112</v>
      </c>
      <c r="C2713" s="153" t="s">
        <v>55</v>
      </c>
      <c r="D2713" s="153" t="s">
        <v>56</v>
      </c>
      <c r="E2713" s="244">
        <v>75826449</v>
      </c>
      <c r="F2713" s="144" t="s">
        <v>5467</v>
      </c>
      <c r="G2713" s="230"/>
      <c r="H2713" s="154">
        <v>35159</v>
      </c>
      <c r="I2713" s="153">
        <v>30</v>
      </c>
      <c r="J2713" s="148" t="s">
        <v>70</v>
      </c>
      <c r="K2713" s="153"/>
      <c r="L2713" s="153"/>
      <c r="M2713" s="153"/>
      <c r="N2713" s="153"/>
      <c r="O2713" s="155">
        <v>11974885164</v>
      </c>
      <c r="P2713" s="156" t="s">
        <v>89</v>
      </c>
      <c r="Q2713" s="157" t="s">
        <v>110</v>
      </c>
      <c r="R2713" s="158">
        <v>46155</v>
      </c>
      <c r="S2713" s="159"/>
      <c r="T2713" s="159" t="s">
        <v>62</v>
      </c>
      <c r="U2713" s="159" t="s">
        <v>111</v>
      </c>
      <c r="V2713" s="154">
        <v>46113</v>
      </c>
      <c r="W2713" s="154">
        <v>46146</v>
      </c>
      <c r="X2713" s="154"/>
      <c r="Y2713" s="160" t="s">
        <v>929</v>
      </c>
      <c r="Z2713" s="160" t="s">
        <v>128</v>
      </c>
      <c r="AA2713" s="153">
        <v>98</v>
      </c>
      <c r="AB2713" s="153">
        <v>1.67</v>
      </c>
      <c r="AC2713" s="182">
        <f t="shared" si="86"/>
        <v>35.139302233855645</v>
      </c>
      <c r="AD2713" s="153" t="str">
        <f t="shared" si="87"/>
        <v>OBESIDADE II</v>
      </c>
      <c r="AE2713" s="233" t="s">
        <v>66</v>
      </c>
      <c r="AF2713" s="153"/>
      <c r="AG2713" s="159"/>
      <c r="AH2713" s="153"/>
      <c r="AI2713" s="161"/>
      <c r="AJ2713" s="153"/>
      <c r="AK2713" s="153"/>
      <c r="AL2713" s="207"/>
      <c r="AM2713" s="207"/>
      <c r="AN2713" s="207"/>
      <c r="AO2713" s="207" t="str">
        <f ca="1">IF(R2713="","",IF(R2713&gt;TODAY(),"0 meses",DATEDIF(R2713,TODAY(),"m") &amp; " meses"))</f>
        <v>0 meses</v>
      </c>
      <c r="AP2713" s="147" t="s">
        <v>67</v>
      </c>
      <c r="AQ2713" s="147" t="s">
        <v>67</v>
      </c>
      <c r="AR2713" s="147"/>
      <c r="AS2713" s="209" t="s">
        <v>68</v>
      </c>
      <c r="AT2713" s="223" t="str">
        <f>MONTH(B2713)&amp;"/"&amp;YEAR(B2713)</f>
        <v>3/2026</v>
      </c>
      <c r="AU2713" s="223">
        <f>WEEKNUM(B2713)-WEEKNUM(EOMONTH(B2713,-1)+1)+1</f>
        <v>5</v>
      </c>
      <c r="AV2713" s="209" t="str">
        <f>MONTH(R2713)&amp;"/"&amp;YEAR(R2713)</f>
        <v>5/2026</v>
      </c>
      <c r="AW2713" s="209">
        <f>WEEKNUM(R2713)-WEEKNUM(EOMONTH(R2713,-1)+1)+1</f>
        <v>3</v>
      </c>
      <c r="AX2713" s="209">
        <f>IF(BB2713="S",IF(Q2713="1. Aceitou o programa",R2713-B2713,0),0)</f>
        <v>43</v>
      </c>
      <c r="AY2713" s="209">
        <f>IF(BB2713="S",IF(AND(S2713&lt;&gt;"",R2713&lt;&gt;""),S2713-R2713,0),0)</f>
        <v>0</v>
      </c>
      <c r="AZ2713" s="209">
        <f>IF(BB2713="S",IF(Q2713="1. Aceitou o programa",IF(OR(X2713="Não se Aplica",X2713=""),IF(OR(W2713="Não se Aplica",W2713=""),0,W2713-V2713),AVERAGE(X2713-W2713,W2713-V2713)),0),0)</f>
        <v>33</v>
      </c>
      <c r="BA2713" s="209">
        <f>IF(BB2713="S",IF(AND(Q2713="1. Aceitou o programa",AH2713="Realizada"),IFERROR(IF(AG2713="",0,AG2713-R2713),0),0),0)</f>
        <v>0</v>
      </c>
      <c r="BB2713" s="209" t="str">
        <f>_xlfn.XLOOKUP(U2713,'Lista Suspensa'!$AA$20:$AA$23,'Lista Suspensa'!$AB$20:$AB$23,"N/A")</f>
        <v>S</v>
      </c>
    </row>
    <row r="2714" spans="1:54" ht="12" customHeight="1">
      <c r="A2714" s="151" t="s">
        <v>54</v>
      </c>
      <c r="B2714" s="152">
        <v>46112</v>
      </c>
      <c r="C2714" s="153" t="s">
        <v>55</v>
      </c>
      <c r="D2714" s="153" t="s">
        <v>56</v>
      </c>
      <c r="E2714" s="244">
        <v>72425340</v>
      </c>
      <c r="F2714" s="144" t="s">
        <v>5468</v>
      </c>
      <c r="G2714" s="230"/>
      <c r="H2714" s="154">
        <v>39824</v>
      </c>
      <c r="I2714" s="153">
        <v>17</v>
      </c>
      <c r="J2714" s="148" t="s">
        <v>70</v>
      </c>
      <c r="K2714" s="153"/>
      <c r="L2714" s="153"/>
      <c r="M2714" s="153"/>
      <c r="N2714" s="153"/>
      <c r="O2714" s="155">
        <v>21986795631</v>
      </c>
      <c r="P2714" s="156" t="s">
        <v>60</v>
      </c>
      <c r="Q2714" s="157" t="s">
        <v>110</v>
      </c>
      <c r="R2714" s="158">
        <v>46155</v>
      </c>
      <c r="S2714" s="159"/>
      <c r="T2714" s="159" t="s">
        <v>62</v>
      </c>
      <c r="U2714" s="159" t="s">
        <v>111</v>
      </c>
      <c r="V2714" s="154">
        <v>46113</v>
      </c>
      <c r="W2714" s="154">
        <v>46146</v>
      </c>
      <c r="X2714" s="154"/>
      <c r="Y2714" s="160" t="s">
        <v>5469</v>
      </c>
      <c r="Z2714" s="160" t="s">
        <v>65</v>
      </c>
      <c r="AA2714" s="153"/>
      <c r="AB2714" s="153"/>
      <c r="AC2714" s="182" t="e">
        <f t="shared" si="86"/>
        <v>#DIV/0!</v>
      </c>
      <c r="AD2714" s="153" t="e">
        <f t="shared" si="87"/>
        <v>#DIV/0!</v>
      </c>
      <c r="AE2714" s="233" t="s">
        <v>66</v>
      </c>
      <c r="AF2714" s="153"/>
      <c r="AG2714" s="159"/>
      <c r="AH2714" s="153"/>
      <c r="AI2714" s="161"/>
      <c r="AJ2714" s="153"/>
      <c r="AK2714" s="153"/>
      <c r="AL2714" s="207"/>
      <c r="AM2714" s="207"/>
      <c r="AN2714" s="207"/>
      <c r="AO2714" s="207" t="str">
        <f ca="1">IF(R2714="","",IF(R2714&gt;TODAY(),"0 meses",DATEDIF(R2714,TODAY(),"m") &amp; " meses"))</f>
        <v>0 meses</v>
      </c>
      <c r="AP2714" s="147" t="s">
        <v>67</v>
      </c>
      <c r="AQ2714" s="147" t="s">
        <v>67</v>
      </c>
      <c r="AR2714" s="147"/>
      <c r="AS2714" s="209" t="s">
        <v>68</v>
      </c>
      <c r="AT2714" s="223" t="str">
        <f>MONTH(B2714)&amp;"/"&amp;YEAR(B2714)</f>
        <v>3/2026</v>
      </c>
      <c r="AU2714" s="223">
        <f>WEEKNUM(B2714)-WEEKNUM(EOMONTH(B2714,-1)+1)+1</f>
        <v>5</v>
      </c>
      <c r="AV2714" s="209" t="str">
        <f>MONTH(R2714)&amp;"/"&amp;YEAR(R2714)</f>
        <v>5/2026</v>
      </c>
      <c r="AW2714" s="209">
        <f>WEEKNUM(R2714)-WEEKNUM(EOMONTH(R2714,-1)+1)+1</f>
        <v>3</v>
      </c>
      <c r="AX2714" s="209">
        <f>IF(BB2714="S",IF(Q2714="1. Aceitou o programa",R2714-B2714,0),0)</f>
        <v>43</v>
      </c>
      <c r="AY2714" s="209">
        <f>IF(BB2714="S",IF(AND(S2714&lt;&gt;"",R2714&lt;&gt;""),S2714-R2714,0),0)</f>
        <v>0</v>
      </c>
      <c r="AZ2714" s="209">
        <f>IF(BB2714="S",IF(Q2714="1. Aceitou o programa",IF(OR(X2714="Não se Aplica",X2714=""),IF(OR(W2714="Não se Aplica",W2714=""),0,W2714-V2714),AVERAGE(X2714-W2714,W2714-V2714)),0),0)</f>
        <v>33</v>
      </c>
      <c r="BA2714" s="209">
        <f>IF(BB2714="S",IF(AND(Q2714="1. Aceitou o programa",AH2714="Realizada"),IFERROR(IF(AG2714="",0,AG2714-R2714),0),0),0)</f>
        <v>0</v>
      </c>
      <c r="BB2714" s="209" t="str">
        <f>_xlfn.XLOOKUP(U2714,'Lista Suspensa'!$AA$20:$AA$23,'Lista Suspensa'!$AB$20:$AB$23,"N/A")</f>
        <v>S</v>
      </c>
    </row>
    <row r="2715" spans="1:54" ht="12" customHeight="1">
      <c r="A2715" s="151" t="s">
        <v>54</v>
      </c>
      <c r="B2715" s="152">
        <v>46112</v>
      </c>
      <c r="C2715" s="153" t="s">
        <v>55</v>
      </c>
      <c r="D2715" s="153" t="s">
        <v>56</v>
      </c>
      <c r="E2715" s="244">
        <v>86129614</v>
      </c>
      <c r="F2715" s="144" t="s">
        <v>5470</v>
      </c>
      <c r="G2715" s="230"/>
      <c r="H2715" s="154">
        <v>19908</v>
      </c>
      <c r="I2715" s="153">
        <v>71</v>
      </c>
      <c r="J2715" s="148" t="s">
        <v>70</v>
      </c>
      <c r="K2715" s="153" t="s">
        <v>101</v>
      </c>
      <c r="L2715" s="153"/>
      <c r="M2715" s="153"/>
      <c r="N2715" s="153"/>
      <c r="O2715" s="155">
        <v>21978793226</v>
      </c>
      <c r="P2715" s="156" t="s">
        <v>60</v>
      </c>
      <c r="Q2715" s="157" t="s">
        <v>110</v>
      </c>
      <c r="R2715" s="158">
        <v>46155</v>
      </c>
      <c r="S2715" s="159"/>
      <c r="T2715" s="159" t="s">
        <v>62</v>
      </c>
      <c r="U2715" s="159" t="s">
        <v>111</v>
      </c>
      <c r="V2715" s="154">
        <v>46146</v>
      </c>
      <c r="W2715" s="154">
        <v>46155</v>
      </c>
      <c r="X2715" s="154"/>
      <c r="Y2715" s="160" t="s">
        <v>99</v>
      </c>
      <c r="Z2715" s="160" t="s">
        <v>65</v>
      </c>
      <c r="AA2715" s="153"/>
      <c r="AB2715" s="153"/>
      <c r="AC2715" s="182" t="e">
        <f t="shared" si="86"/>
        <v>#DIV/0!</v>
      </c>
      <c r="AD2715" s="153" t="e">
        <f t="shared" si="87"/>
        <v>#DIV/0!</v>
      </c>
      <c r="AE2715" s="233" t="s">
        <v>66</v>
      </c>
      <c r="AF2715" s="153"/>
      <c r="AG2715" s="159"/>
      <c r="AH2715" s="153"/>
      <c r="AI2715" s="161"/>
      <c r="AJ2715" s="153"/>
      <c r="AK2715" s="153"/>
      <c r="AL2715" s="207"/>
      <c r="AM2715" s="207"/>
      <c r="AN2715" s="207"/>
      <c r="AO2715" s="207" t="str">
        <f ca="1">IF(R2715="","",IF(R2715&gt;TODAY(),"0 meses",DATEDIF(R2715,TODAY(),"m") &amp; " meses"))</f>
        <v>0 meses</v>
      </c>
      <c r="AP2715" s="147" t="s">
        <v>67</v>
      </c>
      <c r="AQ2715" s="147" t="s">
        <v>67</v>
      </c>
      <c r="AR2715" s="147"/>
      <c r="AS2715" s="209" t="s">
        <v>68</v>
      </c>
      <c r="AT2715" s="223" t="str">
        <f>MONTH(B2715)&amp;"/"&amp;YEAR(B2715)</f>
        <v>3/2026</v>
      </c>
      <c r="AU2715" s="223">
        <f>WEEKNUM(B2715)-WEEKNUM(EOMONTH(B2715,-1)+1)+1</f>
        <v>5</v>
      </c>
      <c r="AV2715" s="209" t="str">
        <f>MONTH(R2715)&amp;"/"&amp;YEAR(R2715)</f>
        <v>5/2026</v>
      </c>
      <c r="AW2715" s="209">
        <f>WEEKNUM(R2715)-WEEKNUM(EOMONTH(R2715,-1)+1)+1</f>
        <v>3</v>
      </c>
      <c r="AX2715" s="209">
        <f>IF(BB2715="S",IF(Q2715="1. Aceitou o programa",R2715-B2715,0),0)</f>
        <v>43</v>
      </c>
      <c r="AY2715" s="209">
        <f>IF(BB2715="S",IF(AND(S2715&lt;&gt;"",R2715&lt;&gt;""),S2715-R2715,0),0)</f>
        <v>0</v>
      </c>
      <c r="AZ2715" s="209">
        <f>IF(BB2715="S",IF(Q2715="1. Aceitou o programa",IF(OR(X2715="Não se Aplica",X2715=""),IF(OR(W2715="Não se Aplica",W2715=""),0,W2715-V2715),AVERAGE(X2715-W2715,W2715-V2715)),0),0)</f>
        <v>9</v>
      </c>
      <c r="BA2715" s="209">
        <f>IF(BB2715="S",IF(AND(Q2715="1. Aceitou o programa",AH2715="Realizada"),IFERROR(IF(AG2715="",0,AG2715-R2715),0),0),0)</f>
        <v>0</v>
      </c>
      <c r="BB2715" s="209" t="str">
        <f>_xlfn.XLOOKUP(U2715,'Lista Suspensa'!$AA$20:$AA$23,'Lista Suspensa'!$AB$20:$AB$23,"N/A")</f>
        <v>S</v>
      </c>
    </row>
    <row r="2716" spans="1:54" ht="12" customHeight="1">
      <c r="A2716" s="151" t="s">
        <v>54</v>
      </c>
      <c r="B2716" s="152">
        <v>46112</v>
      </c>
      <c r="C2716" s="153" t="s">
        <v>55</v>
      </c>
      <c r="D2716" s="153" t="s">
        <v>56</v>
      </c>
      <c r="E2716" s="244">
        <v>89932457</v>
      </c>
      <c r="F2716" s="144" t="s">
        <v>5471</v>
      </c>
      <c r="G2716" s="230"/>
      <c r="H2716" s="154">
        <v>21683</v>
      </c>
      <c r="I2716" s="153">
        <v>67</v>
      </c>
      <c r="J2716" s="148" t="s">
        <v>70</v>
      </c>
      <c r="K2716" s="153" t="s">
        <v>101</v>
      </c>
      <c r="L2716" s="153"/>
      <c r="M2716" s="153"/>
      <c r="N2716" s="153"/>
      <c r="O2716" s="155">
        <v>21997045750</v>
      </c>
      <c r="P2716" s="156" t="s">
        <v>89</v>
      </c>
      <c r="Q2716" s="157" t="s">
        <v>110</v>
      </c>
      <c r="R2716" s="158">
        <v>46155</v>
      </c>
      <c r="S2716" s="159"/>
      <c r="T2716" s="159" t="s">
        <v>62</v>
      </c>
      <c r="U2716" s="159" t="s">
        <v>111</v>
      </c>
      <c r="V2716" s="154">
        <v>46146</v>
      </c>
      <c r="W2716" s="154"/>
      <c r="X2716" s="154"/>
      <c r="Y2716" s="160" t="s">
        <v>5472</v>
      </c>
      <c r="Z2716" s="160" t="s">
        <v>65</v>
      </c>
      <c r="AA2716" s="153"/>
      <c r="AB2716" s="153"/>
      <c r="AC2716" s="182" t="e">
        <f t="shared" si="86"/>
        <v>#DIV/0!</v>
      </c>
      <c r="AD2716" s="153" t="e">
        <f t="shared" si="87"/>
        <v>#DIV/0!</v>
      </c>
      <c r="AE2716" s="233" t="s">
        <v>66</v>
      </c>
      <c r="AF2716" s="153"/>
      <c r="AG2716" s="159"/>
      <c r="AH2716" s="153"/>
      <c r="AI2716" s="161"/>
      <c r="AJ2716" s="153"/>
      <c r="AK2716" s="153"/>
      <c r="AL2716" s="207"/>
      <c r="AM2716" s="207"/>
      <c r="AN2716" s="207"/>
      <c r="AO2716" s="207" t="str">
        <f ca="1">IF(R2716="","",IF(R2716&gt;TODAY(),"0 meses",DATEDIF(R2716,TODAY(),"m") &amp; " meses"))</f>
        <v>0 meses</v>
      </c>
      <c r="AP2716" s="147" t="s">
        <v>67</v>
      </c>
      <c r="AQ2716" s="147" t="s">
        <v>67</v>
      </c>
      <c r="AR2716" s="147"/>
      <c r="AS2716" s="209" t="s">
        <v>68</v>
      </c>
      <c r="AT2716" s="223" t="str">
        <f>MONTH(B2716)&amp;"/"&amp;YEAR(B2716)</f>
        <v>3/2026</v>
      </c>
      <c r="AU2716" s="223">
        <f>WEEKNUM(B2716)-WEEKNUM(EOMONTH(B2716,-1)+1)+1</f>
        <v>5</v>
      </c>
      <c r="AV2716" s="209" t="str">
        <f>MONTH(R2716)&amp;"/"&amp;YEAR(R2716)</f>
        <v>5/2026</v>
      </c>
      <c r="AW2716" s="209">
        <f>WEEKNUM(R2716)-WEEKNUM(EOMONTH(R2716,-1)+1)+1</f>
        <v>3</v>
      </c>
      <c r="AX2716" s="209">
        <f>IF(BB2716="S",IF(Q2716="1. Aceitou o programa",R2716-B2716,0),0)</f>
        <v>43</v>
      </c>
      <c r="AY2716" s="209">
        <f>IF(BB2716="S",IF(AND(S2716&lt;&gt;"",R2716&lt;&gt;""),S2716-R2716,0),0)</f>
        <v>0</v>
      </c>
      <c r="AZ2716" s="209">
        <f>IF(BB2716="S",IF(Q2716="1. Aceitou o programa",IF(OR(X2716="Não se Aplica",X2716=""),IF(OR(W2716="Não se Aplica",W2716=""),0,W2716-V2716),AVERAGE(X2716-W2716,W2716-V2716)),0),0)</f>
        <v>0</v>
      </c>
      <c r="BA2716" s="209">
        <f>IF(BB2716="S",IF(AND(Q2716="1. Aceitou o programa",AH2716="Realizada"),IFERROR(IF(AG2716="",0,AG2716-R2716),0),0),0)</f>
        <v>0</v>
      </c>
      <c r="BB2716" s="209" t="str">
        <f>_xlfn.XLOOKUP(U2716,'Lista Suspensa'!$AA$20:$AA$23,'Lista Suspensa'!$AB$20:$AB$23,"N/A")</f>
        <v>S</v>
      </c>
    </row>
    <row r="2717" spans="1:54" ht="12" customHeight="1">
      <c r="A2717" s="151" t="s">
        <v>54</v>
      </c>
      <c r="B2717" s="152">
        <v>46112</v>
      </c>
      <c r="C2717" s="153" t="s">
        <v>55</v>
      </c>
      <c r="D2717" s="153" t="s">
        <v>56</v>
      </c>
      <c r="E2717" s="244">
        <v>89932459</v>
      </c>
      <c r="F2717" s="144" t="s">
        <v>5473</v>
      </c>
      <c r="G2717" s="230"/>
      <c r="H2717" s="154">
        <v>22231</v>
      </c>
      <c r="I2717" s="153">
        <v>65</v>
      </c>
      <c r="J2717" s="148" t="s">
        <v>58</v>
      </c>
      <c r="K2717" s="153" t="s">
        <v>101</v>
      </c>
      <c r="L2717" s="153"/>
      <c r="M2717" s="153"/>
      <c r="N2717" s="153"/>
      <c r="O2717" s="155">
        <v>21981416104</v>
      </c>
      <c r="P2717" s="156" t="s">
        <v>60</v>
      </c>
      <c r="Q2717" s="157" t="s">
        <v>110</v>
      </c>
      <c r="R2717" s="158">
        <v>46155</v>
      </c>
      <c r="S2717" s="159"/>
      <c r="T2717" s="159" t="s">
        <v>62</v>
      </c>
      <c r="U2717" s="159" t="s">
        <v>111</v>
      </c>
      <c r="V2717" s="154">
        <v>46146</v>
      </c>
      <c r="W2717" s="154">
        <v>46155</v>
      </c>
      <c r="X2717" s="154"/>
      <c r="Y2717" s="160" t="s">
        <v>99</v>
      </c>
      <c r="Z2717" s="160" t="s">
        <v>65</v>
      </c>
      <c r="AA2717" s="153"/>
      <c r="AB2717" s="153"/>
      <c r="AC2717" s="182" t="e">
        <f t="shared" si="86"/>
        <v>#DIV/0!</v>
      </c>
      <c r="AD2717" s="153" t="e">
        <f t="shared" si="87"/>
        <v>#DIV/0!</v>
      </c>
      <c r="AE2717" s="233" t="s">
        <v>66</v>
      </c>
      <c r="AF2717" s="153"/>
      <c r="AG2717" s="159"/>
      <c r="AH2717" s="153"/>
      <c r="AI2717" s="161"/>
      <c r="AJ2717" s="153"/>
      <c r="AK2717" s="153"/>
      <c r="AL2717" s="207"/>
      <c r="AM2717" s="207"/>
      <c r="AN2717" s="207"/>
      <c r="AO2717" s="207" t="str">
        <f ca="1">IF(R2717="","",IF(R2717&gt;TODAY(),"0 meses",DATEDIF(R2717,TODAY(),"m") &amp; " meses"))</f>
        <v>0 meses</v>
      </c>
      <c r="AP2717" s="147" t="s">
        <v>67</v>
      </c>
      <c r="AQ2717" s="147" t="s">
        <v>67</v>
      </c>
      <c r="AR2717" s="147"/>
      <c r="AS2717" s="209" t="s">
        <v>68</v>
      </c>
      <c r="AT2717" s="223" t="str">
        <f>MONTH(B2717)&amp;"/"&amp;YEAR(B2717)</f>
        <v>3/2026</v>
      </c>
      <c r="AU2717" s="223">
        <f>WEEKNUM(B2717)-WEEKNUM(EOMONTH(B2717,-1)+1)+1</f>
        <v>5</v>
      </c>
      <c r="AV2717" s="209" t="str">
        <f>MONTH(R2717)&amp;"/"&amp;YEAR(R2717)</f>
        <v>5/2026</v>
      </c>
      <c r="AW2717" s="209">
        <f>WEEKNUM(R2717)-WEEKNUM(EOMONTH(R2717,-1)+1)+1</f>
        <v>3</v>
      </c>
      <c r="AX2717" s="209">
        <f>IF(BB2717="S",IF(Q2717="1. Aceitou o programa",R2717-B2717,0),0)</f>
        <v>43</v>
      </c>
      <c r="AY2717" s="209">
        <f>IF(BB2717="S",IF(AND(S2717&lt;&gt;"",R2717&lt;&gt;""),S2717-R2717,0),0)</f>
        <v>0</v>
      </c>
      <c r="AZ2717" s="209">
        <f>IF(BB2717="S",IF(Q2717="1. Aceitou o programa",IF(OR(X2717="Não se Aplica",X2717=""),IF(OR(W2717="Não se Aplica",W2717=""),0,W2717-V2717),AVERAGE(X2717-W2717,W2717-V2717)),0),0)</f>
        <v>9</v>
      </c>
      <c r="BA2717" s="209">
        <f>IF(BB2717="S",IF(AND(Q2717="1. Aceitou o programa",AH2717="Realizada"),IFERROR(IF(AG2717="",0,AG2717-R2717),0),0),0)</f>
        <v>0</v>
      </c>
      <c r="BB2717" s="209" t="str">
        <f>_xlfn.XLOOKUP(U2717,'Lista Suspensa'!$AA$20:$AA$23,'Lista Suspensa'!$AB$20:$AB$23,"N/A")</f>
        <v>S</v>
      </c>
    </row>
    <row r="2718" spans="1:54" ht="12" customHeight="1">
      <c r="A2718" s="151" t="s">
        <v>54</v>
      </c>
      <c r="B2718" s="152">
        <v>46112</v>
      </c>
      <c r="C2718" s="153" t="s">
        <v>55</v>
      </c>
      <c r="D2718" s="153" t="s">
        <v>56</v>
      </c>
      <c r="E2718" s="244">
        <v>85486158</v>
      </c>
      <c r="F2718" s="144" t="s">
        <v>5474</v>
      </c>
      <c r="G2718" s="230"/>
      <c r="H2718" s="154">
        <v>22336</v>
      </c>
      <c r="I2718" s="153">
        <v>65</v>
      </c>
      <c r="J2718" s="148" t="s">
        <v>70</v>
      </c>
      <c r="K2718" s="153" t="s">
        <v>101</v>
      </c>
      <c r="L2718" s="153"/>
      <c r="M2718" s="153"/>
      <c r="N2718" s="153"/>
      <c r="O2718" s="155">
        <v>21997641827</v>
      </c>
      <c r="P2718" s="156" t="s">
        <v>60</v>
      </c>
      <c r="Q2718" s="157" t="s">
        <v>110</v>
      </c>
      <c r="R2718" s="158">
        <v>46155</v>
      </c>
      <c r="S2718" s="159"/>
      <c r="T2718" s="159" t="s">
        <v>62</v>
      </c>
      <c r="U2718" s="159" t="s">
        <v>111</v>
      </c>
      <c r="V2718" s="154">
        <v>46146</v>
      </c>
      <c r="W2718" s="154"/>
      <c r="X2718" s="154"/>
      <c r="Y2718" s="160" t="s">
        <v>5475</v>
      </c>
      <c r="Z2718" s="160" t="s">
        <v>65</v>
      </c>
      <c r="AA2718" s="153"/>
      <c r="AB2718" s="153"/>
      <c r="AC2718" s="182" t="e">
        <f t="shared" si="86"/>
        <v>#DIV/0!</v>
      </c>
      <c r="AD2718" s="153" t="e">
        <f t="shared" si="87"/>
        <v>#DIV/0!</v>
      </c>
      <c r="AE2718" s="233" t="s">
        <v>66</v>
      </c>
      <c r="AF2718" s="153"/>
      <c r="AG2718" s="159"/>
      <c r="AH2718" s="153"/>
      <c r="AI2718" s="161"/>
      <c r="AJ2718" s="153"/>
      <c r="AK2718" s="153"/>
      <c r="AL2718" s="207"/>
      <c r="AM2718" s="207"/>
      <c r="AN2718" s="207"/>
      <c r="AO2718" s="207" t="str">
        <f ca="1">IF(R2718="","",IF(R2718&gt;TODAY(),"0 meses",DATEDIF(R2718,TODAY(),"m") &amp; " meses"))</f>
        <v>0 meses</v>
      </c>
      <c r="AP2718" s="147" t="s">
        <v>67</v>
      </c>
      <c r="AQ2718" s="147" t="s">
        <v>67</v>
      </c>
      <c r="AR2718" s="147"/>
      <c r="AS2718" s="209" t="s">
        <v>68</v>
      </c>
      <c r="AT2718" s="223" t="str">
        <f>MONTH(B2718)&amp;"/"&amp;YEAR(B2718)</f>
        <v>3/2026</v>
      </c>
      <c r="AU2718" s="223">
        <f>WEEKNUM(B2718)-WEEKNUM(EOMONTH(B2718,-1)+1)+1</f>
        <v>5</v>
      </c>
      <c r="AV2718" s="209" t="str">
        <f>MONTH(R2718)&amp;"/"&amp;YEAR(R2718)</f>
        <v>5/2026</v>
      </c>
      <c r="AW2718" s="209">
        <f>WEEKNUM(R2718)-WEEKNUM(EOMONTH(R2718,-1)+1)+1</f>
        <v>3</v>
      </c>
      <c r="AX2718" s="209">
        <f>IF(BB2718="S",IF(Q2718="1. Aceitou o programa",R2718-B2718,0),0)</f>
        <v>43</v>
      </c>
      <c r="AY2718" s="209">
        <f>IF(BB2718="S",IF(AND(S2718&lt;&gt;"",R2718&lt;&gt;""),S2718-R2718,0),0)</f>
        <v>0</v>
      </c>
      <c r="AZ2718" s="209">
        <f>IF(BB2718="S",IF(Q2718="1. Aceitou o programa",IF(OR(X2718="Não se Aplica",X2718=""),IF(OR(W2718="Não se Aplica",W2718=""),0,W2718-V2718),AVERAGE(X2718-W2718,W2718-V2718)),0),0)</f>
        <v>0</v>
      </c>
      <c r="BA2718" s="209">
        <f>IF(BB2718="S",IF(AND(Q2718="1. Aceitou o programa",AH2718="Realizada"),IFERROR(IF(AG2718="",0,AG2718-R2718),0),0),0)</f>
        <v>0</v>
      </c>
      <c r="BB2718" s="209" t="str">
        <f>_xlfn.XLOOKUP(U2718,'Lista Suspensa'!$AA$20:$AA$23,'Lista Suspensa'!$AB$20:$AB$23,"N/A")</f>
        <v>S</v>
      </c>
    </row>
    <row r="2719" spans="1:54" ht="12" customHeight="1">
      <c r="A2719" s="151" t="s">
        <v>54</v>
      </c>
      <c r="B2719" s="152">
        <v>46112</v>
      </c>
      <c r="C2719" s="153" t="s">
        <v>55</v>
      </c>
      <c r="D2719" s="153" t="s">
        <v>56</v>
      </c>
      <c r="E2719" s="244">
        <v>85652139</v>
      </c>
      <c r="F2719" s="144" t="s">
        <v>5476</v>
      </c>
      <c r="G2719" s="230"/>
      <c r="H2719" s="154">
        <v>22393</v>
      </c>
      <c r="I2719" s="153">
        <v>65</v>
      </c>
      <c r="J2719" s="148" t="s">
        <v>70</v>
      </c>
      <c r="K2719" s="153" t="s">
        <v>101</v>
      </c>
      <c r="L2719" s="153"/>
      <c r="M2719" s="153"/>
      <c r="N2719" s="153"/>
      <c r="O2719" s="155">
        <v>21964728468</v>
      </c>
      <c r="P2719" s="156" t="s">
        <v>89</v>
      </c>
      <c r="Q2719" s="157" t="s">
        <v>110</v>
      </c>
      <c r="R2719" s="158">
        <v>46155</v>
      </c>
      <c r="S2719" s="159"/>
      <c r="T2719" s="159" t="s">
        <v>62</v>
      </c>
      <c r="U2719" s="159" t="s">
        <v>111</v>
      </c>
      <c r="V2719" s="154">
        <v>46146</v>
      </c>
      <c r="W2719" s="154"/>
      <c r="X2719" s="154"/>
      <c r="Y2719" s="160" t="s">
        <v>3108</v>
      </c>
      <c r="Z2719" s="160" t="s">
        <v>65</v>
      </c>
      <c r="AA2719" s="153"/>
      <c r="AB2719" s="153"/>
      <c r="AC2719" s="182" t="e">
        <f t="shared" si="86"/>
        <v>#DIV/0!</v>
      </c>
      <c r="AD2719" s="153" t="e">
        <f t="shared" si="87"/>
        <v>#DIV/0!</v>
      </c>
      <c r="AE2719" s="233" t="s">
        <v>66</v>
      </c>
      <c r="AF2719" s="153"/>
      <c r="AG2719" s="159"/>
      <c r="AH2719" s="153"/>
      <c r="AI2719" s="161"/>
      <c r="AJ2719" s="153"/>
      <c r="AK2719" s="153"/>
      <c r="AL2719" s="207"/>
      <c r="AM2719" s="207"/>
      <c r="AN2719" s="207"/>
      <c r="AO2719" s="207" t="str">
        <f ca="1">IF(R2719="","",IF(R2719&gt;TODAY(),"0 meses",DATEDIF(R2719,TODAY(),"m") &amp; " meses"))</f>
        <v>0 meses</v>
      </c>
      <c r="AP2719" s="147" t="s">
        <v>67</v>
      </c>
      <c r="AQ2719" s="147" t="s">
        <v>67</v>
      </c>
      <c r="AR2719" s="147"/>
      <c r="AS2719" s="209" t="s">
        <v>68</v>
      </c>
      <c r="AT2719" s="223" t="str">
        <f>MONTH(B2719)&amp;"/"&amp;YEAR(B2719)</f>
        <v>3/2026</v>
      </c>
      <c r="AU2719" s="223">
        <f>WEEKNUM(B2719)-WEEKNUM(EOMONTH(B2719,-1)+1)+1</f>
        <v>5</v>
      </c>
      <c r="AV2719" s="209" t="str">
        <f>MONTH(R2719)&amp;"/"&amp;YEAR(R2719)</f>
        <v>5/2026</v>
      </c>
      <c r="AW2719" s="209">
        <f>WEEKNUM(R2719)-WEEKNUM(EOMONTH(R2719,-1)+1)+1</f>
        <v>3</v>
      </c>
      <c r="AX2719" s="209">
        <f>IF(BB2719="S",IF(Q2719="1. Aceitou o programa",R2719-B2719,0),0)</f>
        <v>43</v>
      </c>
      <c r="AY2719" s="209">
        <f>IF(BB2719="S",IF(AND(S2719&lt;&gt;"",R2719&lt;&gt;""),S2719-R2719,0),0)</f>
        <v>0</v>
      </c>
      <c r="AZ2719" s="209">
        <f>IF(BB2719="S",IF(Q2719="1. Aceitou o programa",IF(OR(X2719="Não se Aplica",X2719=""),IF(OR(W2719="Não se Aplica",W2719=""),0,W2719-V2719),AVERAGE(X2719-W2719,W2719-V2719)),0),0)</f>
        <v>0</v>
      </c>
      <c r="BA2719" s="209">
        <f>IF(BB2719="S",IF(AND(Q2719="1. Aceitou o programa",AH2719="Realizada"),IFERROR(IF(AG2719="",0,AG2719-R2719),0),0),0)</f>
        <v>0</v>
      </c>
      <c r="BB2719" s="209" t="str">
        <f>_xlfn.XLOOKUP(U2719,'Lista Suspensa'!$AA$20:$AA$23,'Lista Suspensa'!$AB$20:$AB$23,"N/A")</f>
        <v>S</v>
      </c>
    </row>
    <row r="2720" spans="1:54" ht="12" customHeight="1">
      <c r="A2720" s="151" t="s">
        <v>54</v>
      </c>
      <c r="B2720" s="152">
        <v>46112</v>
      </c>
      <c r="C2720" s="153" t="s">
        <v>55</v>
      </c>
      <c r="D2720" s="153" t="s">
        <v>56</v>
      </c>
      <c r="E2720" s="244">
        <v>89690564</v>
      </c>
      <c r="F2720" s="144" t="s">
        <v>5477</v>
      </c>
      <c r="G2720" s="230"/>
      <c r="H2720" s="154">
        <v>22408</v>
      </c>
      <c r="I2720" s="153">
        <v>65</v>
      </c>
      <c r="J2720" s="148" t="s">
        <v>70</v>
      </c>
      <c r="K2720" s="153" t="s">
        <v>101</v>
      </c>
      <c r="L2720" s="153"/>
      <c r="M2720" s="153"/>
      <c r="N2720" s="153"/>
      <c r="O2720" s="155">
        <v>21973539292</v>
      </c>
      <c r="P2720" s="156" t="s">
        <v>60</v>
      </c>
      <c r="Q2720" s="157" t="s">
        <v>110</v>
      </c>
      <c r="R2720" s="158">
        <v>46155</v>
      </c>
      <c r="S2720" s="159"/>
      <c r="T2720" s="159" t="s">
        <v>62</v>
      </c>
      <c r="U2720" s="159" t="s">
        <v>111</v>
      </c>
      <c r="V2720" s="154">
        <v>46146</v>
      </c>
      <c r="W2720" s="154">
        <v>46155</v>
      </c>
      <c r="X2720" s="154"/>
      <c r="Y2720" s="160" t="s">
        <v>99</v>
      </c>
      <c r="Z2720" s="160" t="s">
        <v>65</v>
      </c>
      <c r="AA2720" s="153"/>
      <c r="AB2720" s="153"/>
      <c r="AC2720" s="182" t="e">
        <f t="shared" si="86"/>
        <v>#DIV/0!</v>
      </c>
      <c r="AD2720" s="153" t="e">
        <f t="shared" si="87"/>
        <v>#DIV/0!</v>
      </c>
      <c r="AE2720" s="233" t="s">
        <v>66</v>
      </c>
      <c r="AF2720" s="153"/>
      <c r="AG2720" s="159"/>
      <c r="AH2720" s="153"/>
      <c r="AI2720" s="161"/>
      <c r="AJ2720" s="153"/>
      <c r="AK2720" s="153"/>
      <c r="AL2720" s="207"/>
      <c r="AM2720" s="207"/>
      <c r="AN2720" s="207"/>
      <c r="AO2720" s="207" t="str">
        <f ca="1">IF(R2720="","",IF(R2720&gt;TODAY(),"0 meses",DATEDIF(R2720,TODAY(),"m") &amp; " meses"))</f>
        <v>0 meses</v>
      </c>
      <c r="AP2720" s="147" t="s">
        <v>67</v>
      </c>
      <c r="AQ2720" s="147" t="s">
        <v>67</v>
      </c>
      <c r="AR2720" s="147"/>
      <c r="AS2720" s="209" t="s">
        <v>68</v>
      </c>
      <c r="AT2720" s="223" t="str">
        <f>MONTH(B2720)&amp;"/"&amp;YEAR(B2720)</f>
        <v>3/2026</v>
      </c>
      <c r="AU2720" s="223">
        <f>WEEKNUM(B2720)-WEEKNUM(EOMONTH(B2720,-1)+1)+1</f>
        <v>5</v>
      </c>
      <c r="AV2720" s="209" t="str">
        <f>MONTH(R2720)&amp;"/"&amp;YEAR(R2720)</f>
        <v>5/2026</v>
      </c>
      <c r="AW2720" s="209">
        <f>WEEKNUM(R2720)-WEEKNUM(EOMONTH(R2720,-1)+1)+1</f>
        <v>3</v>
      </c>
      <c r="AX2720" s="209">
        <f>IF(BB2720="S",IF(Q2720="1. Aceitou o programa",R2720-B2720,0),0)</f>
        <v>43</v>
      </c>
      <c r="AY2720" s="209">
        <f>IF(BB2720="S",IF(AND(S2720&lt;&gt;"",R2720&lt;&gt;""),S2720-R2720,0),0)</f>
        <v>0</v>
      </c>
      <c r="AZ2720" s="209">
        <f>IF(BB2720="S",IF(Q2720="1. Aceitou o programa",IF(OR(X2720="Não se Aplica",X2720=""),IF(OR(W2720="Não se Aplica",W2720=""),0,W2720-V2720),AVERAGE(X2720-W2720,W2720-V2720)),0),0)</f>
        <v>9</v>
      </c>
      <c r="BA2720" s="209">
        <f>IF(BB2720="S",IF(AND(Q2720="1. Aceitou o programa",AH2720="Realizada"),IFERROR(IF(AG2720="",0,AG2720-R2720),0),0),0)</f>
        <v>0</v>
      </c>
      <c r="BB2720" s="209" t="str">
        <f>_xlfn.XLOOKUP(U2720,'Lista Suspensa'!$AA$20:$AA$23,'Lista Suspensa'!$AB$20:$AB$23,"N/A")</f>
        <v>S</v>
      </c>
    </row>
    <row r="2721" spans="1:54" ht="12" customHeight="1">
      <c r="A2721" s="151" t="s">
        <v>54</v>
      </c>
      <c r="B2721" s="152">
        <v>46112</v>
      </c>
      <c r="C2721" s="153" t="s">
        <v>55</v>
      </c>
      <c r="D2721" s="153" t="s">
        <v>56</v>
      </c>
      <c r="E2721" s="244">
        <v>80970577</v>
      </c>
      <c r="F2721" s="144" t="s">
        <v>5478</v>
      </c>
      <c r="G2721" s="230"/>
      <c r="H2721" s="154">
        <v>22912</v>
      </c>
      <c r="I2721" s="153">
        <v>63</v>
      </c>
      <c r="J2721" s="148" t="s">
        <v>70</v>
      </c>
      <c r="K2721" s="153" t="s">
        <v>101</v>
      </c>
      <c r="L2721" s="153"/>
      <c r="M2721" s="153"/>
      <c r="N2721" s="153"/>
      <c r="O2721" s="155">
        <v>21998076766</v>
      </c>
      <c r="P2721" s="156" t="s">
        <v>60</v>
      </c>
      <c r="Q2721" s="157" t="s">
        <v>110</v>
      </c>
      <c r="R2721" s="158">
        <v>46155</v>
      </c>
      <c r="S2721" s="159"/>
      <c r="T2721" s="159" t="s">
        <v>62</v>
      </c>
      <c r="U2721" s="159" t="s">
        <v>111</v>
      </c>
      <c r="V2721" s="154">
        <v>46146</v>
      </c>
      <c r="W2721" s="154"/>
      <c r="X2721" s="154"/>
      <c r="Y2721" s="160" t="s">
        <v>5479</v>
      </c>
      <c r="Z2721" s="160" t="s">
        <v>65</v>
      </c>
      <c r="AA2721" s="153"/>
      <c r="AB2721" s="153"/>
      <c r="AC2721" s="182" t="e">
        <f t="shared" si="86"/>
        <v>#DIV/0!</v>
      </c>
      <c r="AD2721" s="153" t="e">
        <f t="shared" si="87"/>
        <v>#DIV/0!</v>
      </c>
      <c r="AE2721" s="233" t="s">
        <v>66</v>
      </c>
      <c r="AF2721" s="153"/>
      <c r="AG2721" s="159"/>
      <c r="AH2721" s="153"/>
      <c r="AI2721" s="161"/>
      <c r="AJ2721" s="153"/>
      <c r="AK2721" s="153"/>
      <c r="AL2721" s="207"/>
      <c r="AM2721" s="207"/>
      <c r="AN2721" s="207"/>
      <c r="AO2721" s="207" t="str">
        <f ca="1">IF(R2721="","",IF(R2721&gt;TODAY(),"0 meses",DATEDIF(R2721,TODAY(),"m") &amp; " meses"))</f>
        <v>0 meses</v>
      </c>
      <c r="AP2721" s="147" t="s">
        <v>67</v>
      </c>
      <c r="AQ2721" s="147" t="s">
        <v>67</v>
      </c>
      <c r="AR2721" s="147"/>
      <c r="AS2721" s="209" t="s">
        <v>68</v>
      </c>
      <c r="AT2721" s="223" t="str">
        <f>MONTH(B2721)&amp;"/"&amp;YEAR(B2721)</f>
        <v>3/2026</v>
      </c>
      <c r="AU2721" s="223">
        <f>WEEKNUM(B2721)-WEEKNUM(EOMONTH(B2721,-1)+1)+1</f>
        <v>5</v>
      </c>
      <c r="AV2721" s="209" t="str">
        <f>MONTH(R2721)&amp;"/"&amp;YEAR(R2721)</f>
        <v>5/2026</v>
      </c>
      <c r="AW2721" s="209">
        <f>WEEKNUM(R2721)-WEEKNUM(EOMONTH(R2721,-1)+1)+1</f>
        <v>3</v>
      </c>
      <c r="AX2721" s="209">
        <f>IF(BB2721="S",IF(Q2721="1. Aceitou o programa",R2721-B2721,0),0)</f>
        <v>43</v>
      </c>
      <c r="AY2721" s="209">
        <f>IF(BB2721="S",IF(AND(S2721&lt;&gt;"",R2721&lt;&gt;""),S2721-R2721,0),0)</f>
        <v>0</v>
      </c>
      <c r="AZ2721" s="209">
        <f>IF(BB2721="S",IF(Q2721="1. Aceitou o programa",IF(OR(X2721="Não se Aplica",X2721=""),IF(OR(W2721="Não se Aplica",W2721=""),0,W2721-V2721),AVERAGE(X2721-W2721,W2721-V2721)),0),0)</f>
        <v>0</v>
      </c>
      <c r="BA2721" s="209">
        <f>IF(BB2721="S",IF(AND(Q2721="1. Aceitou o programa",AH2721="Realizada"),IFERROR(IF(AG2721="",0,AG2721-R2721),0),0),0)</f>
        <v>0</v>
      </c>
      <c r="BB2721" s="209" t="str">
        <f>_xlfn.XLOOKUP(U2721,'Lista Suspensa'!$AA$20:$AA$23,'Lista Suspensa'!$AB$20:$AB$23,"N/A")</f>
        <v>S</v>
      </c>
    </row>
    <row r="2722" spans="1:54" ht="12" customHeight="1">
      <c r="A2722" s="151" t="s">
        <v>54</v>
      </c>
      <c r="B2722" s="152">
        <v>46112</v>
      </c>
      <c r="C2722" s="153" t="s">
        <v>55</v>
      </c>
      <c r="D2722" s="153" t="s">
        <v>56</v>
      </c>
      <c r="E2722" s="244">
        <v>94647934</v>
      </c>
      <c r="F2722" s="144" t="s">
        <v>5480</v>
      </c>
      <c r="G2722" s="230"/>
      <c r="H2722" s="154">
        <v>24692</v>
      </c>
      <c r="I2722" s="153">
        <v>58</v>
      </c>
      <c r="J2722" s="148" t="s">
        <v>58</v>
      </c>
      <c r="K2722" s="153" t="s">
        <v>101</v>
      </c>
      <c r="L2722" s="153"/>
      <c r="M2722" s="153"/>
      <c r="N2722" s="153"/>
      <c r="O2722" s="155">
        <v>21990865167</v>
      </c>
      <c r="P2722" s="156" t="s">
        <v>3022</v>
      </c>
      <c r="Q2722" s="157" t="s">
        <v>110</v>
      </c>
      <c r="R2722" s="158">
        <v>46155</v>
      </c>
      <c r="S2722" s="159"/>
      <c r="T2722" s="159" t="s">
        <v>62</v>
      </c>
      <c r="U2722" s="159" t="s">
        <v>111</v>
      </c>
      <c r="V2722" s="154">
        <v>46146</v>
      </c>
      <c r="W2722" s="154"/>
      <c r="X2722" s="154"/>
      <c r="Y2722" s="160" t="s">
        <v>90</v>
      </c>
      <c r="Z2722" s="160" t="s">
        <v>65</v>
      </c>
      <c r="AA2722" s="153"/>
      <c r="AB2722" s="153"/>
      <c r="AC2722" s="182" t="e">
        <f t="shared" si="86"/>
        <v>#DIV/0!</v>
      </c>
      <c r="AD2722" s="153" t="e">
        <f t="shared" si="87"/>
        <v>#DIV/0!</v>
      </c>
      <c r="AE2722" s="233" t="s">
        <v>66</v>
      </c>
      <c r="AF2722" s="153"/>
      <c r="AG2722" s="159"/>
      <c r="AH2722" s="153"/>
      <c r="AI2722" s="161"/>
      <c r="AJ2722" s="153"/>
      <c r="AK2722" s="153"/>
      <c r="AL2722" s="207"/>
      <c r="AM2722" s="207"/>
      <c r="AN2722" s="207"/>
      <c r="AO2722" s="207" t="str">
        <f ca="1">IF(R2722="","",IF(R2722&gt;TODAY(),"0 meses",DATEDIF(R2722,TODAY(),"m") &amp; " meses"))</f>
        <v>0 meses</v>
      </c>
      <c r="AP2722" s="147" t="s">
        <v>67</v>
      </c>
      <c r="AQ2722" s="147" t="s">
        <v>67</v>
      </c>
      <c r="AR2722" s="147"/>
      <c r="AS2722" s="209" t="s">
        <v>68</v>
      </c>
      <c r="AT2722" s="223" t="str">
        <f>MONTH(B2722)&amp;"/"&amp;YEAR(B2722)</f>
        <v>3/2026</v>
      </c>
      <c r="AU2722" s="223">
        <f>WEEKNUM(B2722)-WEEKNUM(EOMONTH(B2722,-1)+1)+1</f>
        <v>5</v>
      </c>
      <c r="AV2722" s="209" t="str">
        <f>MONTH(R2722)&amp;"/"&amp;YEAR(R2722)</f>
        <v>5/2026</v>
      </c>
      <c r="AW2722" s="209">
        <f>WEEKNUM(R2722)-WEEKNUM(EOMONTH(R2722,-1)+1)+1</f>
        <v>3</v>
      </c>
      <c r="AX2722" s="209">
        <f>IF(BB2722="S",IF(Q2722="1. Aceitou o programa",R2722-B2722,0),0)</f>
        <v>43</v>
      </c>
      <c r="AY2722" s="209">
        <f>IF(BB2722="S",IF(AND(S2722&lt;&gt;"",R2722&lt;&gt;""),S2722-R2722,0),0)</f>
        <v>0</v>
      </c>
      <c r="AZ2722" s="209">
        <f>IF(BB2722="S",IF(Q2722="1. Aceitou o programa",IF(OR(X2722="Não se Aplica",X2722=""),IF(OR(W2722="Não se Aplica",W2722=""),0,W2722-V2722),AVERAGE(X2722-W2722,W2722-V2722)),0),0)</f>
        <v>0</v>
      </c>
      <c r="BA2722" s="209">
        <f>IF(BB2722="S",IF(AND(Q2722="1. Aceitou o programa",AH2722="Realizada"),IFERROR(IF(AG2722="",0,AG2722-R2722),0),0),0)</f>
        <v>0</v>
      </c>
      <c r="BB2722" s="209" t="str">
        <f>_xlfn.XLOOKUP(U2722,'Lista Suspensa'!$AA$20:$AA$23,'Lista Suspensa'!$AB$20:$AB$23,"N/A")</f>
        <v>S</v>
      </c>
    </row>
    <row r="2723" spans="1:54" ht="12" customHeight="1">
      <c r="A2723" s="151" t="s">
        <v>54</v>
      </c>
      <c r="B2723" s="152">
        <v>46112</v>
      </c>
      <c r="C2723" s="153" t="s">
        <v>55</v>
      </c>
      <c r="D2723" s="153" t="s">
        <v>56</v>
      </c>
      <c r="E2723" s="244">
        <v>89602634</v>
      </c>
      <c r="F2723" s="144" t="s">
        <v>5481</v>
      </c>
      <c r="G2723" s="230"/>
      <c r="H2723" s="154">
        <v>24778</v>
      </c>
      <c r="I2723" s="153">
        <v>58</v>
      </c>
      <c r="J2723" s="148" t="s">
        <v>70</v>
      </c>
      <c r="K2723" s="153" t="s">
        <v>101</v>
      </c>
      <c r="L2723" s="153"/>
      <c r="M2723" s="153"/>
      <c r="N2723" s="153"/>
      <c r="O2723" s="155">
        <v>21988153121</v>
      </c>
      <c r="P2723" s="156" t="s">
        <v>60</v>
      </c>
      <c r="Q2723" s="157" t="s">
        <v>110</v>
      </c>
      <c r="R2723" s="158">
        <v>46155</v>
      </c>
      <c r="S2723" s="159"/>
      <c r="T2723" s="159" t="s">
        <v>62</v>
      </c>
      <c r="U2723" s="159" t="s">
        <v>111</v>
      </c>
      <c r="V2723" s="154">
        <v>46146</v>
      </c>
      <c r="W2723" s="154"/>
      <c r="X2723" s="154"/>
      <c r="Y2723" s="160" t="s">
        <v>90</v>
      </c>
      <c r="Z2723" s="160" t="s">
        <v>65</v>
      </c>
      <c r="AA2723" s="153"/>
      <c r="AB2723" s="153"/>
      <c r="AC2723" s="182" t="e">
        <f t="shared" si="86"/>
        <v>#DIV/0!</v>
      </c>
      <c r="AD2723" s="153" t="e">
        <f t="shared" si="87"/>
        <v>#DIV/0!</v>
      </c>
      <c r="AE2723" s="233" t="s">
        <v>66</v>
      </c>
      <c r="AF2723" s="153"/>
      <c r="AG2723" s="159"/>
      <c r="AH2723" s="153"/>
      <c r="AI2723" s="161"/>
      <c r="AJ2723" s="153"/>
      <c r="AK2723" s="153"/>
      <c r="AL2723" s="207"/>
      <c r="AM2723" s="207"/>
      <c r="AN2723" s="207"/>
      <c r="AO2723" s="207" t="str">
        <f ca="1">IF(R2723="","",IF(R2723&gt;TODAY(),"0 meses",DATEDIF(R2723,TODAY(),"m") &amp; " meses"))</f>
        <v>0 meses</v>
      </c>
      <c r="AP2723" s="147" t="s">
        <v>67</v>
      </c>
      <c r="AQ2723" s="147" t="s">
        <v>67</v>
      </c>
      <c r="AR2723" s="147"/>
      <c r="AS2723" s="209" t="s">
        <v>68</v>
      </c>
      <c r="AT2723" s="223" t="str">
        <f>MONTH(B2723)&amp;"/"&amp;YEAR(B2723)</f>
        <v>3/2026</v>
      </c>
      <c r="AU2723" s="223">
        <f>WEEKNUM(B2723)-WEEKNUM(EOMONTH(B2723,-1)+1)+1</f>
        <v>5</v>
      </c>
      <c r="AV2723" s="209" t="str">
        <f>MONTH(R2723)&amp;"/"&amp;YEAR(R2723)</f>
        <v>5/2026</v>
      </c>
      <c r="AW2723" s="209">
        <f>WEEKNUM(R2723)-WEEKNUM(EOMONTH(R2723,-1)+1)+1</f>
        <v>3</v>
      </c>
      <c r="AX2723" s="209">
        <f>IF(BB2723="S",IF(Q2723="1. Aceitou o programa",R2723-B2723,0),0)</f>
        <v>43</v>
      </c>
      <c r="AY2723" s="209">
        <f>IF(BB2723="S",IF(AND(S2723&lt;&gt;"",R2723&lt;&gt;""),S2723-R2723,0),0)</f>
        <v>0</v>
      </c>
      <c r="AZ2723" s="209">
        <f>IF(BB2723="S",IF(Q2723="1. Aceitou o programa",IF(OR(X2723="Não se Aplica",X2723=""),IF(OR(W2723="Não se Aplica",W2723=""),0,W2723-V2723),AVERAGE(X2723-W2723,W2723-V2723)),0),0)</f>
        <v>0</v>
      </c>
      <c r="BA2723" s="209">
        <f>IF(BB2723="S",IF(AND(Q2723="1. Aceitou o programa",AH2723="Realizada"),IFERROR(IF(AG2723="",0,AG2723-R2723),0),0),0)</f>
        <v>0</v>
      </c>
      <c r="BB2723" s="209" t="str">
        <f>_xlfn.XLOOKUP(U2723,'Lista Suspensa'!$AA$20:$AA$23,'Lista Suspensa'!$AB$20:$AB$23,"N/A")</f>
        <v>S</v>
      </c>
    </row>
    <row r="2724" spans="1:54" ht="12" customHeight="1">
      <c r="A2724" s="151" t="s">
        <v>54</v>
      </c>
      <c r="B2724" s="152">
        <v>46112</v>
      </c>
      <c r="C2724" s="153" t="s">
        <v>55</v>
      </c>
      <c r="D2724" s="153" t="s">
        <v>56</v>
      </c>
      <c r="E2724" s="244">
        <v>93603986</v>
      </c>
      <c r="F2724" s="144" t="s">
        <v>5482</v>
      </c>
      <c r="G2724" s="230"/>
      <c r="H2724" s="154">
        <v>23163</v>
      </c>
      <c r="I2724" s="153">
        <v>62</v>
      </c>
      <c r="J2724" s="148" t="s">
        <v>70</v>
      </c>
      <c r="K2724" s="153" t="s">
        <v>101</v>
      </c>
      <c r="L2724" s="153"/>
      <c r="M2724" s="153"/>
      <c r="N2724" s="153"/>
      <c r="O2724" s="155">
        <v>21988139589</v>
      </c>
      <c r="P2724" s="156" t="s">
        <v>89</v>
      </c>
      <c r="Q2724" s="157" t="s">
        <v>110</v>
      </c>
      <c r="R2724" s="158">
        <v>46155</v>
      </c>
      <c r="S2724" s="159"/>
      <c r="T2724" s="159" t="s">
        <v>62</v>
      </c>
      <c r="U2724" s="159" t="s">
        <v>111</v>
      </c>
      <c r="V2724" s="154">
        <v>46146</v>
      </c>
      <c r="W2724" s="154"/>
      <c r="X2724" s="154"/>
      <c r="Y2724" s="160" t="s">
        <v>5483</v>
      </c>
      <c r="Z2724" s="160" t="s">
        <v>65</v>
      </c>
      <c r="AA2724" s="153"/>
      <c r="AB2724" s="153"/>
      <c r="AC2724" s="182" t="e">
        <f t="shared" si="86"/>
        <v>#DIV/0!</v>
      </c>
      <c r="AD2724" s="153" t="e">
        <f t="shared" si="87"/>
        <v>#DIV/0!</v>
      </c>
      <c r="AE2724" s="233" t="s">
        <v>66</v>
      </c>
      <c r="AF2724" s="153"/>
      <c r="AG2724" s="159"/>
      <c r="AH2724" s="153"/>
      <c r="AI2724" s="161"/>
      <c r="AJ2724" s="153"/>
      <c r="AK2724" s="153"/>
      <c r="AL2724" s="207"/>
      <c r="AM2724" s="207"/>
      <c r="AN2724" s="207"/>
      <c r="AO2724" s="207" t="str">
        <f ca="1">IF(R2724="","",IF(R2724&gt;TODAY(),"0 meses",DATEDIF(R2724,TODAY(),"m") &amp; " meses"))</f>
        <v>0 meses</v>
      </c>
      <c r="AP2724" s="147" t="s">
        <v>67</v>
      </c>
      <c r="AQ2724" s="147" t="s">
        <v>67</v>
      </c>
      <c r="AR2724" s="147"/>
      <c r="AS2724" s="209" t="s">
        <v>68</v>
      </c>
      <c r="AT2724" s="223" t="str">
        <f>MONTH(B2724)&amp;"/"&amp;YEAR(B2724)</f>
        <v>3/2026</v>
      </c>
      <c r="AU2724" s="223">
        <f>WEEKNUM(B2724)-WEEKNUM(EOMONTH(B2724,-1)+1)+1</f>
        <v>5</v>
      </c>
      <c r="AV2724" s="209" t="str">
        <f>MONTH(R2724)&amp;"/"&amp;YEAR(R2724)</f>
        <v>5/2026</v>
      </c>
      <c r="AW2724" s="209">
        <f>WEEKNUM(R2724)-WEEKNUM(EOMONTH(R2724,-1)+1)+1</f>
        <v>3</v>
      </c>
      <c r="AX2724" s="209">
        <f>IF(BB2724="S",IF(Q2724="1. Aceitou o programa",R2724-B2724,0),0)</f>
        <v>43</v>
      </c>
      <c r="AY2724" s="209">
        <f>IF(BB2724="S",IF(AND(S2724&lt;&gt;"",R2724&lt;&gt;""),S2724-R2724,0),0)</f>
        <v>0</v>
      </c>
      <c r="AZ2724" s="209">
        <f>IF(BB2724="S",IF(Q2724="1. Aceitou o programa",IF(OR(X2724="Não se Aplica",X2724=""),IF(OR(W2724="Não se Aplica",W2724=""),0,W2724-V2724),AVERAGE(X2724-W2724,W2724-V2724)),0),0)</f>
        <v>0</v>
      </c>
      <c r="BA2724" s="209">
        <f>IF(BB2724="S",IF(AND(Q2724="1. Aceitou o programa",AH2724="Realizada"),IFERROR(IF(AG2724="",0,AG2724-R2724),0),0),0)</f>
        <v>0</v>
      </c>
      <c r="BB2724" s="209" t="str">
        <f>_xlfn.XLOOKUP(U2724,'Lista Suspensa'!$AA$20:$AA$23,'Lista Suspensa'!$AB$20:$AB$23,"N/A")</f>
        <v>S</v>
      </c>
    </row>
    <row r="2725" spans="1:54" ht="12" customHeight="1">
      <c r="A2725" s="151" t="s">
        <v>54</v>
      </c>
      <c r="B2725" s="152">
        <v>46112</v>
      </c>
      <c r="C2725" s="153" t="s">
        <v>55</v>
      </c>
      <c r="D2725" s="153" t="s">
        <v>56</v>
      </c>
      <c r="E2725" s="244">
        <v>93603987</v>
      </c>
      <c r="F2725" s="144" t="s">
        <v>5484</v>
      </c>
      <c r="G2725" s="230"/>
      <c r="H2725" s="154">
        <v>23432</v>
      </c>
      <c r="I2725" s="153">
        <v>62</v>
      </c>
      <c r="J2725" s="148" t="s">
        <v>58</v>
      </c>
      <c r="K2725" s="153" t="s">
        <v>101</v>
      </c>
      <c r="L2725" s="153"/>
      <c r="M2725" s="153"/>
      <c r="N2725" s="153"/>
      <c r="O2725" s="155">
        <v>21988039589</v>
      </c>
      <c r="P2725" s="156" t="s">
        <v>60</v>
      </c>
      <c r="Q2725" s="157" t="s">
        <v>110</v>
      </c>
      <c r="R2725" s="158">
        <v>46155</v>
      </c>
      <c r="S2725" s="159"/>
      <c r="T2725" s="159" t="s">
        <v>62</v>
      </c>
      <c r="U2725" s="159" t="s">
        <v>111</v>
      </c>
      <c r="V2725" s="154">
        <v>46146</v>
      </c>
      <c r="W2725" s="154"/>
      <c r="X2725" s="154"/>
      <c r="Y2725" s="160" t="s">
        <v>2916</v>
      </c>
      <c r="Z2725" s="160" t="s">
        <v>65</v>
      </c>
      <c r="AA2725" s="153"/>
      <c r="AB2725" s="153"/>
      <c r="AC2725" s="182" t="e">
        <f t="shared" si="86"/>
        <v>#DIV/0!</v>
      </c>
      <c r="AD2725" s="153" t="e">
        <f t="shared" si="87"/>
        <v>#DIV/0!</v>
      </c>
      <c r="AE2725" s="233" t="s">
        <v>66</v>
      </c>
      <c r="AF2725" s="153"/>
      <c r="AG2725" s="159"/>
      <c r="AH2725" s="153"/>
      <c r="AI2725" s="161"/>
      <c r="AJ2725" s="153"/>
      <c r="AK2725" s="153"/>
      <c r="AL2725" s="207"/>
      <c r="AM2725" s="207"/>
      <c r="AN2725" s="207"/>
      <c r="AO2725" s="207" t="str">
        <f ca="1">IF(R2725="","",IF(R2725&gt;TODAY(),"0 meses",DATEDIF(R2725,TODAY(),"m") &amp; " meses"))</f>
        <v>0 meses</v>
      </c>
      <c r="AP2725" s="147" t="s">
        <v>67</v>
      </c>
      <c r="AQ2725" s="147" t="s">
        <v>67</v>
      </c>
      <c r="AR2725" s="147"/>
      <c r="AS2725" s="209" t="s">
        <v>68</v>
      </c>
      <c r="AT2725" s="223" t="str">
        <f>MONTH(B2725)&amp;"/"&amp;YEAR(B2725)</f>
        <v>3/2026</v>
      </c>
      <c r="AU2725" s="223">
        <f>WEEKNUM(B2725)-WEEKNUM(EOMONTH(B2725,-1)+1)+1</f>
        <v>5</v>
      </c>
      <c r="AV2725" s="209" t="str">
        <f>MONTH(R2725)&amp;"/"&amp;YEAR(R2725)</f>
        <v>5/2026</v>
      </c>
      <c r="AW2725" s="209">
        <f>WEEKNUM(R2725)-WEEKNUM(EOMONTH(R2725,-1)+1)+1</f>
        <v>3</v>
      </c>
      <c r="AX2725" s="209">
        <f>IF(BB2725="S",IF(Q2725="1. Aceitou o programa",R2725-B2725,0),0)</f>
        <v>43</v>
      </c>
      <c r="AY2725" s="209">
        <f>IF(BB2725="S",IF(AND(S2725&lt;&gt;"",R2725&lt;&gt;""),S2725-R2725,0),0)</f>
        <v>0</v>
      </c>
      <c r="AZ2725" s="209">
        <f>IF(BB2725="S",IF(Q2725="1. Aceitou o programa",IF(OR(X2725="Não se Aplica",X2725=""),IF(OR(W2725="Não se Aplica",W2725=""),0,W2725-V2725),AVERAGE(X2725-W2725,W2725-V2725)),0),0)</f>
        <v>0</v>
      </c>
      <c r="BA2725" s="209">
        <f>IF(BB2725="S",IF(AND(Q2725="1. Aceitou o programa",AH2725="Realizada"),IFERROR(IF(AG2725="",0,AG2725-R2725),0),0),0)</f>
        <v>0</v>
      </c>
      <c r="BB2725" s="209" t="str">
        <f>_xlfn.XLOOKUP(U2725,'Lista Suspensa'!$AA$20:$AA$23,'Lista Suspensa'!$AB$20:$AB$23,"N/A")</f>
        <v>S</v>
      </c>
    </row>
    <row r="2726" spans="1:54" ht="12" customHeight="1">
      <c r="A2726" s="151" t="s">
        <v>54</v>
      </c>
      <c r="B2726" s="152">
        <v>46112</v>
      </c>
      <c r="C2726" s="153" t="s">
        <v>55</v>
      </c>
      <c r="D2726" s="153" t="s">
        <v>56</v>
      </c>
      <c r="E2726" s="244">
        <v>881326380</v>
      </c>
      <c r="F2726" s="144" t="s">
        <v>5485</v>
      </c>
      <c r="G2726" s="230"/>
      <c r="H2726" s="154">
        <v>23479</v>
      </c>
      <c r="I2726" s="153">
        <v>62</v>
      </c>
      <c r="J2726" s="148" t="s">
        <v>70</v>
      </c>
      <c r="K2726" s="153" t="s">
        <v>101</v>
      </c>
      <c r="L2726" s="153"/>
      <c r="M2726" s="153"/>
      <c r="N2726" s="153"/>
      <c r="O2726" s="155">
        <v>21983428636</v>
      </c>
      <c r="P2726" s="156" t="s">
        <v>60</v>
      </c>
      <c r="Q2726" s="157" t="s">
        <v>110</v>
      </c>
      <c r="R2726" s="158">
        <v>46155</v>
      </c>
      <c r="S2726" s="159"/>
      <c r="T2726" s="159" t="s">
        <v>62</v>
      </c>
      <c r="U2726" s="159" t="s">
        <v>111</v>
      </c>
      <c r="V2726" s="154">
        <v>46146</v>
      </c>
      <c r="W2726" s="154">
        <v>46155</v>
      </c>
      <c r="X2726" s="154"/>
      <c r="Y2726" s="160" t="s">
        <v>99</v>
      </c>
      <c r="Z2726" s="160" t="s">
        <v>65</v>
      </c>
      <c r="AA2726" s="153"/>
      <c r="AB2726" s="153"/>
      <c r="AC2726" s="182" t="e">
        <f t="shared" si="86"/>
        <v>#DIV/0!</v>
      </c>
      <c r="AD2726" s="153" t="e">
        <f t="shared" si="87"/>
        <v>#DIV/0!</v>
      </c>
      <c r="AE2726" s="233" t="s">
        <v>66</v>
      </c>
      <c r="AF2726" s="153"/>
      <c r="AG2726" s="159"/>
      <c r="AH2726" s="153"/>
      <c r="AI2726" s="161"/>
      <c r="AJ2726" s="153"/>
      <c r="AK2726" s="153"/>
      <c r="AL2726" s="207"/>
      <c r="AM2726" s="207"/>
      <c r="AN2726" s="207"/>
      <c r="AO2726" s="207" t="str">
        <f ca="1">IF(R2726="","",IF(R2726&gt;TODAY(),"0 meses",DATEDIF(R2726,TODAY(),"m") &amp; " meses"))</f>
        <v>0 meses</v>
      </c>
      <c r="AP2726" s="147" t="s">
        <v>67</v>
      </c>
      <c r="AQ2726" s="147" t="s">
        <v>67</v>
      </c>
      <c r="AR2726" s="147"/>
      <c r="AS2726" s="209" t="s">
        <v>68</v>
      </c>
      <c r="AT2726" s="223" t="str">
        <f>MONTH(B2726)&amp;"/"&amp;YEAR(B2726)</f>
        <v>3/2026</v>
      </c>
      <c r="AU2726" s="223">
        <f>WEEKNUM(B2726)-WEEKNUM(EOMONTH(B2726,-1)+1)+1</f>
        <v>5</v>
      </c>
      <c r="AV2726" s="209" t="str">
        <f>MONTH(R2726)&amp;"/"&amp;YEAR(R2726)</f>
        <v>5/2026</v>
      </c>
      <c r="AW2726" s="209">
        <f>WEEKNUM(R2726)-WEEKNUM(EOMONTH(R2726,-1)+1)+1</f>
        <v>3</v>
      </c>
      <c r="AX2726" s="209">
        <f>IF(BB2726="S",IF(Q2726="1. Aceitou o programa",R2726-B2726,0),0)</f>
        <v>43</v>
      </c>
      <c r="AY2726" s="209">
        <f>IF(BB2726="S",IF(AND(S2726&lt;&gt;"",R2726&lt;&gt;""),S2726-R2726,0),0)</f>
        <v>0</v>
      </c>
      <c r="AZ2726" s="209">
        <f>IF(BB2726="S",IF(Q2726="1. Aceitou o programa",IF(OR(X2726="Não se Aplica",X2726=""),IF(OR(W2726="Não se Aplica",W2726=""),0,W2726-V2726),AVERAGE(X2726-W2726,W2726-V2726)),0),0)</f>
        <v>9</v>
      </c>
      <c r="BA2726" s="209">
        <f>IF(BB2726="S",IF(AND(Q2726="1. Aceitou o programa",AH2726="Realizada"),IFERROR(IF(AG2726="",0,AG2726-R2726),0),0),0)</f>
        <v>0</v>
      </c>
      <c r="BB2726" s="209" t="str">
        <f>_xlfn.XLOOKUP(U2726,'Lista Suspensa'!$AA$20:$AA$23,'Lista Suspensa'!$AB$20:$AB$23,"N/A")</f>
        <v>S</v>
      </c>
    </row>
    <row r="2727" spans="1:54" ht="12" customHeight="1">
      <c r="A2727" s="151" t="s">
        <v>54</v>
      </c>
      <c r="B2727" s="152">
        <v>46112</v>
      </c>
      <c r="C2727" s="153" t="s">
        <v>55</v>
      </c>
      <c r="D2727" s="153" t="s">
        <v>56</v>
      </c>
      <c r="E2727" s="244">
        <v>89737230</v>
      </c>
      <c r="F2727" s="144" t="s">
        <v>5486</v>
      </c>
      <c r="G2727" s="230"/>
      <c r="H2727" s="154">
        <v>25593</v>
      </c>
      <c r="I2727" s="153">
        <v>56</v>
      </c>
      <c r="J2727" s="148" t="s">
        <v>70</v>
      </c>
      <c r="K2727" s="153" t="s">
        <v>101</v>
      </c>
      <c r="L2727" s="153"/>
      <c r="M2727" s="153"/>
      <c r="N2727" s="153"/>
      <c r="O2727" s="155">
        <v>21983435401</v>
      </c>
      <c r="P2727" s="156" t="s">
        <v>60</v>
      </c>
      <c r="Q2727" s="157" t="s">
        <v>110</v>
      </c>
      <c r="R2727" s="158">
        <v>46155</v>
      </c>
      <c r="S2727" s="159"/>
      <c r="T2727" s="159" t="s">
        <v>62</v>
      </c>
      <c r="U2727" s="159" t="s">
        <v>111</v>
      </c>
      <c r="V2727" s="154">
        <v>46142</v>
      </c>
      <c r="W2727" s="154"/>
      <c r="X2727" s="154"/>
      <c r="Y2727" s="160" t="s">
        <v>5487</v>
      </c>
      <c r="Z2727" s="160" t="s">
        <v>65</v>
      </c>
      <c r="AA2727" s="153"/>
      <c r="AB2727" s="153"/>
      <c r="AC2727" s="182" t="e">
        <f t="shared" si="86"/>
        <v>#DIV/0!</v>
      </c>
      <c r="AD2727" s="153" t="e">
        <f t="shared" si="87"/>
        <v>#DIV/0!</v>
      </c>
      <c r="AE2727" s="233" t="s">
        <v>66</v>
      </c>
      <c r="AF2727" s="153"/>
      <c r="AG2727" s="159"/>
      <c r="AH2727" s="153"/>
      <c r="AI2727" s="161"/>
      <c r="AJ2727" s="153"/>
      <c r="AK2727" s="153"/>
      <c r="AL2727" s="207"/>
      <c r="AM2727" s="207"/>
      <c r="AN2727" s="207"/>
      <c r="AO2727" s="207" t="str">
        <f ca="1">IF(R2727="","",IF(R2727&gt;TODAY(),"0 meses",DATEDIF(R2727,TODAY(),"m") &amp; " meses"))</f>
        <v>0 meses</v>
      </c>
      <c r="AP2727" s="147" t="s">
        <v>67</v>
      </c>
      <c r="AQ2727" s="147" t="s">
        <v>67</v>
      </c>
      <c r="AR2727" s="147"/>
      <c r="AS2727" s="209" t="s">
        <v>68</v>
      </c>
      <c r="AT2727" s="223" t="str">
        <f>MONTH(B2727)&amp;"/"&amp;YEAR(B2727)</f>
        <v>3/2026</v>
      </c>
      <c r="AU2727" s="223">
        <f>WEEKNUM(B2727)-WEEKNUM(EOMONTH(B2727,-1)+1)+1</f>
        <v>5</v>
      </c>
      <c r="AV2727" s="209" t="str">
        <f>MONTH(R2727)&amp;"/"&amp;YEAR(R2727)</f>
        <v>5/2026</v>
      </c>
      <c r="AW2727" s="209">
        <f>WEEKNUM(R2727)-WEEKNUM(EOMONTH(R2727,-1)+1)+1</f>
        <v>3</v>
      </c>
      <c r="AX2727" s="209">
        <f>IF(BB2727="S",IF(Q2727="1. Aceitou o programa",R2727-B2727,0),0)</f>
        <v>43</v>
      </c>
      <c r="AY2727" s="209">
        <f>IF(BB2727="S",IF(AND(S2727&lt;&gt;"",R2727&lt;&gt;""),S2727-R2727,0),0)</f>
        <v>0</v>
      </c>
      <c r="AZ2727" s="209">
        <f>IF(BB2727="S",IF(Q2727="1. Aceitou o programa",IF(OR(X2727="Não se Aplica",X2727=""),IF(OR(W2727="Não se Aplica",W2727=""),0,W2727-V2727),AVERAGE(X2727-W2727,W2727-V2727)),0),0)</f>
        <v>0</v>
      </c>
      <c r="BA2727" s="209">
        <f>IF(BB2727="S",IF(AND(Q2727="1. Aceitou o programa",AH2727="Realizada"),IFERROR(IF(AG2727="",0,AG2727-R2727),0),0),0)</f>
        <v>0</v>
      </c>
      <c r="BB2727" s="209" t="str">
        <f>_xlfn.XLOOKUP(U2727,'Lista Suspensa'!$AA$20:$AA$23,'Lista Suspensa'!$AB$20:$AB$23,"N/A")</f>
        <v>S</v>
      </c>
    </row>
    <row r="2728" spans="1:54" ht="12" customHeight="1">
      <c r="A2728" s="151" t="s">
        <v>54</v>
      </c>
      <c r="B2728" s="152">
        <v>46112</v>
      </c>
      <c r="C2728" s="153" t="s">
        <v>55</v>
      </c>
      <c r="D2728" s="153" t="s">
        <v>56</v>
      </c>
      <c r="E2728" s="244">
        <v>93116340</v>
      </c>
      <c r="F2728" s="144" t="s">
        <v>5488</v>
      </c>
      <c r="G2728" s="230"/>
      <c r="H2728" s="154">
        <v>25571</v>
      </c>
      <c r="I2728" s="153">
        <v>56</v>
      </c>
      <c r="J2728" s="148" t="s">
        <v>70</v>
      </c>
      <c r="K2728" s="153" t="s">
        <v>101</v>
      </c>
      <c r="L2728" s="153"/>
      <c r="M2728" s="153"/>
      <c r="N2728" s="153"/>
      <c r="O2728" s="155">
        <v>21988913610</v>
      </c>
      <c r="P2728" s="156" t="s">
        <v>60</v>
      </c>
      <c r="Q2728" s="157" t="s">
        <v>110</v>
      </c>
      <c r="R2728" s="158">
        <v>46155</v>
      </c>
      <c r="S2728" s="159"/>
      <c r="T2728" s="159" t="s">
        <v>62</v>
      </c>
      <c r="U2728" s="159" t="s">
        <v>111</v>
      </c>
      <c r="V2728" s="154">
        <v>46146</v>
      </c>
      <c r="W2728" s="154"/>
      <c r="X2728" s="154"/>
      <c r="Y2728" s="160" t="s">
        <v>90</v>
      </c>
      <c r="Z2728" s="160" t="s">
        <v>65</v>
      </c>
      <c r="AA2728" s="153"/>
      <c r="AB2728" s="153"/>
      <c r="AC2728" s="182" t="e">
        <f t="shared" si="86"/>
        <v>#DIV/0!</v>
      </c>
      <c r="AD2728" s="153" t="e">
        <f t="shared" si="87"/>
        <v>#DIV/0!</v>
      </c>
      <c r="AE2728" s="233" t="s">
        <v>66</v>
      </c>
      <c r="AF2728" s="153"/>
      <c r="AG2728" s="159"/>
      <c r="AH2728" s="153"/>
      <c r="AI2728" s="161"/>
      <c r="AJ2728" s="153"/>
      <c r="AK2728" s="153"/>
      <c r="AL2728" s="207"/>
      <c r="AM2728" s="207"/>
      <c r="AN2728" s="207"/>
      <c r="AO2728" s="207" t="str">
        <f ca="1">IF(R2728="","",IF(R2728&gt;TODAY(),"0 meses",DATEDIF(R2728,TODAY(),"m") &amp; " meses"))</f>
        <v>0 meses</v>
      </c>
      <c r="AP2728" s="147" t="s">
        <v>67</v>
      </c>
      <c r="AQ2728" s="147" t="s">
        <v>67</v>
      </c>
      <c r="AR2728" s="147"/>
      <c r="AS2728" s="209" t="s">
        <v>68</v>
      </c>
      <c r="AT2728" s="223" t="str">
        <f>MONTH(B2728)&amp;"/"&amp;YEAR(B2728)</f>
        <v>3/2026</v>
      </c>
      <c r="AU2728" s="223">
        <f>WEEKNUM(B2728)-WEEKNUM(EOMONTH(B2728,-1)+1)+1</f>
        <v>5</v>
      </c>
      <c r="AV2728" s="209" t="str">
        <f>MONTH(R2728)&amp;"/"&amp;YEAR(R2728)</f>
        <v>5/2026</v>
      </c>
      <c r="AW2728" s="209">
        <f>WEEKNUM(R2728)-WEEKNUM(EOMONTH(R2728,-1)+1)+1</f>
        <v>3</v>
      </c>
      <c r="AX2728" s="209">
        <f>IF(BB2728="S",IF(Q2728="1. Aceitou o programa",R2728-B2728,0),0)</f>
        <v>43</v>
      </c>
      <c r="AY2728" s="209">
        <f>IF(BB2728="S",IF(AND(S2728&lt;&gt;"",R2728&lt;&gt;""),S2728-R2728,0),0)</f>
        <v>0</v>
      </c>
      <c r="AZ2728" s="209">
        <f>IF(BB2728="S",IF(Q2728="1. Aceitou o programa",IF(OR(X2728="Não se Aplica",X2728=""),IF(OR(W2728="Não se Aplica",W2728=""),0,W2728-V2728),AVERAGE(X2728-W2728,W2728-V2728)),0),0)</f>
        <v>0</v>
      </c>
      <c r="BA2728" s="209">
        <f>IF(BB2728="S",IF(AND(Q2728="1. Aceitou o programa",AH2728="Realizada"),IFERROR(IF(AG2728="",0,AG2728-R2728),0),0),0)</f>
        <v>0</v>
      </c>
      <c r="BB2728" s="209" t="str">
        <f>_xlfn.XLOOKUP(U2728,'Lista Suspensa'!$AA$20:$AA$23,'Lista Suspensa'!$AB$20:$AB$23,"N/A")</f>
        <v>S</v>
      </c>
    </row>
    <row r="2729" spans="1:54" ht="12" customHeight="1">
      <c r="A2729" s="151" t="s">
        <v>54</v>
      </c>
      <c r="B2729" s="152">
        <v>46112</v>
      </c>
      <c r="C2729" s="153" t="s">
        <v>55</v>
      </c>
      <c r="D2729" s="153" t="s">
        <v>56</v>
      </c>
      <c r="E2729" s="244">
        <v>93844156</v>
      </c>
      <c r="F2729" s="144" t="s">
        <v>5489</v>
      </c>
      <c r="G2729" s="230"/>
      <c r="H2729" s="154">
        <v>23934</v>
      </c>
      <c r="I2729" s="153">
        <v>60</v>
      </c>
      <c r="J2729" s="148" t="s">
        <v>58</v>
      </c>
      <c r="K2729" s="153" t="s">
        <v>101</v>
      </c>
      <c r="L2729" s="153"/>
      <c r="M2729" s="153"/>
      <c r="N2729" s="153"/>
      <c r="O2729" s="155">
        <v>21970436133</v>
      </c>
      <c r="P2729" s="156" t="s">
        <v>60</v>
      </c>
      <c r="Q2729" s="157" t="s">
        <v>110</v>
      </c>
      <c r="R2729" s="158">
        <v>46155</v>
      </c>
      <c r="S2729" s="159"/>
      <c r="T2729" s="159" t="s">
        <v>62</v>
      </c>
      <c r="U2729" s="159" t="s">
        <v>111</v>
      </c>
      <c r="V2729" s="154">
        <v>46146</v>
      </c>
      <c r="W2729" s="154">
        <v>46155</v>
      </c>
      <c r="X2729" s="154"/>
      <c r="Y2729" s="160" t="s">
        <v>99</v>
      </c>
      <c r="Z2729" s="160" t="s">
        <v>65</v>
      </c>
      <c r="AA2729" s="153"/>
      <c r="AB2729" s="153"/>
      <c r="AC2729" s="182" t="e">
        <f t="shared" si="86"/>
        <v>#DIV/0!</v>
      </c>
      <c r="AD2729" s="153" t="e">
        <f t="shared" si="87"/>
        <v>#DIV/0!</v>
      </c>
      <c r="AE2729" s="233" t="s">
        <v>66</v>
      </c>
      <c r="AF2729" s="153"/>
      <c r="AG2729" s="159"/>
      <c r="AH2729" s="153"/>
      <c r="AI2729" s="161"/>
      <c r="AJ2729" s="153"/>
      <c r="AK2729" s="153"/>
      <c r="AL2729" s="207"/>
      <c r="AM2729" s="207"/>
      <c r="AN2729" s="207"/>
      <c r="AO2729" s="207" t="str">
        <f ca="1">IF(R2729="","",IF(R2729&gt;TODAY(),"0 meses",DATEDIF(R2729,TODAY(),"m") &amp; " meses"))</f>
        <v>0 meses</v>
      </c>
      <c r="AP2729" s="147" t="s">
        <v>67</v>
      </c>
      <c r="AQ2729" s="147" t="s">
        <v>67</v>
      </c>
      <c r="AR2729" s="147"/>
      <c r="AS2729" s="209" t="s">
        <v>68</v>
      </c>
      <c r="AT2729" s="223" t="str">
        <f>MONTH(B2729)&amp;"/"&amp;YEAR(B2729)</f>
        <v>3/2026</v>
      </c>
      <c r="AU2729" s="223">
        <f>WEEKNUM(B2729)-WEEKNUM(EOMONTH(B2729,-1)+1)+1</f>
        <v>5</v>
      </c>
      <c r="AV2729" s="209" t="str">
        <f>MONTH(R2729)&amp;"/"&amp;YEAR(R2729)</f>
        <v>5/2026</v>
      </c>
      <c r="AW2729" s="209">
        <f>WEEKNUM(R2729)-WEEKNUM(EOMONTH(R2729,-1)+1)+1</f>
        <v>3</v>
      </c>
      <c r="AX2729" s="209">
        <f>IF(BB2729="S",IF(Q2729="1. Aceitou o programa",R2729-B2729,0),0)</f>
        <v>43</v>
      </c>
      <c r="AY2729" s="209">
        <f>IF(BB2729="S",IF(AND(S2729&lt;&gt;"",R2729&lt;&gt;""),S2729-R2729,0),0)</f>
        <v>0</v>
      </c>
      <c r="AZ2729" s="209">
        <f>IF(BB2729="S",IF(Q2729="1. Aceitou o programa",IF(OR(X2729="Não se Aplica",X2729=""),IF(OR(W2729="Não se Aplica",W2729=""),0,W2729-V2729),AVERAGE(X2729-W2729,W2729-V2729)),0),0)</f>
        <v>9</v>
      </c>
      <c r="BA2729" s="209">
        <f>IF(BB2729="S",IF(AND(Q2729="1. Aceitou o programa",AH2729="Realizada"),IFERROR(IF(AG2729="",0,AG2729-R2729),0),0),0)</f>
        <v>0</v>
      </c>
      <c r="BB2729" s="209" t="str">
        <f>_xlfn.XLOOKUP(U2729,'Lista Suspensa'!$AA$20:$AA$23,'Lista Suspensa'!$AB$20:$AB$23,"N/A")</f>
        <v>S</v>
      </c>
    </row>
    <row r="2730" spans="1:54" ht="12" customHeight="1">
      <c r="A2730" s="151" t="s">
        <v>54</v>
      </c>
      <c r="B2730" s="152">
        <v>46112</v>
      </c>
      <c r="C2730" s="153" t="s">
        <v>55</v>
      </c>
      <c r="D2730" s="153" t="s">
        <v>56</v>
      </c>
      <c r="E2730" s="244">
        <v>93805267</v>
      </c>
      <c r="F2730" s="144" t="s">
        <v>5490</v>
      </c>
      <c r="G2730" s="230"/>
      <c r="H2730" s="154">
        <v>25637</v>
      </c>
      <c r="I2730" s="153">
        <v>56</v>
      </c>
      <c r="J2730" s="148" t="s">
        <v>58</v>
      </c>
      <c r="K2730" s="153" t="s">
        <v>101</v>
      </c>
      <c r="L2730" s="153"/>
      <c r="M2730" s="153"/>
      <c r="N2730" s="153"/>
      <c r="O2730" s="155">
        <v>21997391474</v>
      </c>
      <c r="P2730" s="156" t="s">
        <v>60</v>
      </c>
      <c r="Q2730" s="157" t="s">
        <v>110</v>
      </c>
      <c r="R2730" s="158">
        <v>46155</v>
      </c>
      <c r="S2730" s="159"/>
      <c r="T2730" s="159" t="s">
        <v>62</v>
      </c>
      <c r="U2730" s="159" t="s">
        <v>111</v>
      </c>
      <c r="V2730" s="154">
        <v>46146</v>
      </c>
      <c r="W2730" s="154"/>
      <c r="X2730" s="154"/>
      <c r="Y2730" s="160" t="s">
        <v>90</v>
      </c>
      <c r="Z2730" s="160" t="s">
        <v>65</v>
      </c>
      <c r="AA2730" s="153"/>
      <c r="AB2730" s="153"/>
      <c r="AC2730" s="182" t="e">
        <f t="shared" si="86"/>
        <v>#DIV/0!</v>
      </c>
      <c r="AD2730" s="153" t="e">
        <f t="shared" si="87"/>
        <v>#DIV/0!</v>
      </c>
      <c r="AE2730" s="233" t="s">
        <v>66</v>
      </c>
      <c r="AF2730" s="153"/>
      <c r="AG2730" s="159"/>
      <c r="AH2730" s="153"/>
      <c r="AI2730" s="161"/>
      <c r="AJ2730" s="153"/>
      <c r="AK2730" s="153"/>
      <c r="AL2730" s="207"/>
      <c r="AM2730" s="207"/>
      <c r="AN2730" s="207"/>
      <c r="AO2730" s="207" t="str">
        <f ca="1">IF(R2730="","",IF(R2730&gt;TODAY(),"0 meses",DATEDIF(R2730,TODAY(),"m") &amp; " meses"))</f>
        <v>0 meses</v>
      </c>
      <c r="AP2730" s="147" t="s">
        <v>67</v>
      </c>
      <c r="AQ2730" s="147" t="s">
        <v>67</v>
      </c>
      <c r="AR2730" s="147"/>
      <c r="AS2730" s="209" t="s">
        <v>68</v>
      </c>
      <c r="AT2730" s="223" t="str">
        <f>MONTH(B2730)&amp;"/"&amp;YEAR(B2730)</f>
        <v>3/2026</v>
      </c>
      <c r="AU2730" s="223">
        <f>WEEKNUM(B2730)-WEEKNUM(EOMONTH(B2730,-1)+1)+1</f>
        <v>5</v>
      </c>
      <c r="AV2730" s="209" t="str">
        <f>MONTH(R2730)&amp;"/"&amp;YEAR(R2730)</f>
        <v>5/2026</v>
      </c>
      <c r="AW2730" s="209">
        <f>WEEKNUM(R2730)-WEEKNUM(EOMONTH(R2730,-1)+1)+1</f>
        <v>3</v>
      </c>
      <c r="AX2730" s="209">
        <f>IF(BB2730="S",IF(Q2730="1. Aceitou o programa",R2730-B2730,0),0)</f>
        <v>43</v>
      </c>
      <c r="AY2730" s="209">
        <f>IF(BB2730="S",IF(AND(S2730&lt;&gt;"",R2730&lt;&gt;""),S2730-R2730,0),0)</f>
        <v>0</v>
      </c>
      <c r="AZ2730" s="209">
        <f>IF(BB2730="S",IF(Q2730="1. Aceitou o programa",IF(OR(X2730="Não se Aplica",X2730=""),IF(OR(W2730="Não se Aplica",W2730=""),0,W2730-V2730),AVERAGE(X2730-W2730,W2730-V2730)),0),0)</f>
        <v>0</v>
      </c>
      <c r="BA2730" s="209">
        <f>IF(BB2730="S",IF(AND(Q2730="1. Aceitou o programa",AH2730="Realizada"),IFERROR(IF(AG2730="",0,AG2730-R2730),0),0),0)</f>
        <v>0</v>
      </c>
      <c r="BB2730" s="209" t="str">
        <f>_xlfn.XLOOKUP(U2730,'Lista Suspensa'!$AA$20:$AA$23,'Lista Suspensa'!$AB$20:$AB$23,"N/A")</f>
        <v>S</v>
      </c>
    </row>
    <row r="2731" spans="1:54" ht="12" customHeight="1">
      <c r="A2731" s="151" t="s">
        <v>54</v>
      </c>
      <c r="B2731" s="152">
        <v>46112</v>
      </c>
      <c r="C2731" s="153" t="s">
        <v>55</v>
      </c>
      <c r="D2731" s="153" t="s">
        <v>56</v>
      </c>
      <c r="E2731" s="244">
        <v>758230427</v>
      </c>
      <c r="F2731" s="144" t="s">
        <v>5491</v>
      </c>
      <c r="G2731" s="230"/>
      <c r="H2731" s="154">
        <v>24095</v>
      </c>
      <c r="I2731" s="153">
        <v>60</v>
      </c>
      <c r="J2731" s="148" t="s">
        <v>70</v>
      </c>
      <c r="K2731" s="153" t="s">
        <v>101</v>
      </c>
      <c r="L2731" s="153"/>
      <c r="M2731" s="153"/>
      <c r="N2731" s="153"/>
      <c r="O2731" s="155">
        <v>21998843883</v>
      </c>
      <c r="P2731" s="156" t="s">
        <v>60</v>
      </c>
      <c r="Q2731" s="157" t="s">
        <v>110</v>
      </c>
      <c r="R2731" s="158">
        <v>46155</v>
      </c>
      <c r="S2731" s="159"/>
      <c r="T2731" s="159" t="s">
        <v>62</v>
      </c>
      <c r="U2731" s="159" t="s">
        <v>111</v>
      </c>
      <c r="V2731" s="154">
        <v>46146</v>
      </c>
      <c r="W2731" s="154">
        <v>46155</v>
      </c>
      <c r="X2731" s="154"/>
      <c r="Y2731" s="160" t="s">
        <v>99</v>
      </c>
      <c r="Z2731" s="160" t="s">
        <v>65</v>
      </c>
      <c r="AA2731" s="153"/>
      <c r="AB2731" s="153"/>
      <c r="AC2731" s="182" t="e">
        <f t="shared" si="86"/>
        <v>#DIV/0!</v>
      </c>
      <c r="AD2731" s="153" t="e">
        <f t="shared" si="87"/>
        <v>#DIV/0!</v>
      </c>
      <c r="AE2731" s="233" t="s">
        <v>66</v>
      </c>
      <c r="AF2731" s="153"/>
      <c r="AG2731" s="159"/>
      <c r="AH2731" s="153"/>
      <c r="AI2731" s="161"/>
      <c r="AJ2731" s="153"/>
      <c r="AK2731" s="153"/>
      <c r="AL2731" s="207"/>
      <c r="AM2731" s="207"/>
      <c r="AN2731" s="207"/>
      <c r="AO2731" s="207" t="str">
        <f ca="1">IF(R2731="","",IF(R2731&gt;TODAY(),"0 meses",DATEDIF(R2731,TODAY(),"m") &amp; " meses"))</f>
        <v>0 meses</v>
      </c>
      <c r="AP2731" s="147" t="s">
        <v>67</v>
      </c>
      <c r="AQ2731" s="147" t="s">
        <v>67</v>
      </c>
      <c r="AR2731" s="147"/>
      <c r="AS2731" s="209" t="s">
        <v>68</v>
      </c>
      <c r="AT2731" s="223" t="str">
        <f>MONTH(B2731)&amp;"/"&amp;YEAR(B2731)</f>
        <v>3/2026</v>
      </c>
      <c r="AU2731" s="223">
        <f>WEEKNUM(B2731)-WEEKNUM(EOMONTH(B2731,-1)+1)+1</f>
        <v>5</v>
      </c>
      <c r="AV2731" s="209" t="str">
        <f>MONTH(R2731)&amp;"/"&amp;YEAR(R2731)</f>
        <v>5/2026</v>
      </c>
      <c r="AW2731" s="209">
        <f>WEEKNUM(R2731)-WEEKNUM(EOMONTH(R2731,-1)+1)+1</f>
        <v>3</v>
      </c>
      <c r="AX2731" s="209">
        <f>IF(BB2731="S",IF(Q2731="1. Aceitou o programa",R2731-B2731,0),0)</f>
        <v>43</v>
      </c>
      <c r="AY2731" s="209">
        <f>IF(BB2731="S",IF(AND(S2731&lt;&gt;"",R2731&lt;&gt;""),S2731-R2731,0),0)</f>
        <v>0</v>
      </c>
      <c r="AZ2731" s="209">
        <f>IF(BB2731="S",IF(Q2731="1. Aceitou o programa",IF(OR(X2731="Não se Aplica",X2731=""),IF(OR(W2731="Não se Aplica",W2731=""),0,W2731-V2731),AVERAGE(X2731-W2731,W2731-V2731)),0),0)</f>
        <v>9</v>
      </c>
      <c r="BA2731" s="209">
        <f>IF(BB2731="S",IF(AND(Q2731="1. Aceitou o programa",AH2731="Realizada"),IFERROR(IF(AG2731="",0,AG2731-R2731),0),0),0)</f>
        <v>0</v>
      </c>
      <c r="BB2731" s="209" t="str">
        <f>_xlfn.XLOOKUP(U2731,'Lista Suspensa'!$AA$20:$AA$23,'Lista Suspensa'!$AB$20:$AB$23,"N/A")</f>
        <v>S</v>
      </c>
    </row>
    <row r="2732" spans="1:54" ht="12" customHeight="1">
      <c r="A2732" s="151" t="s">
        <v>54</v>
      </c>
      <c r="B2732" s="152">
        <v>46112</v>
      </c>
      <c r="C2732" s="153" t="s">
        <v>55</v>
      </c>
      <c r="D2732" s="153" t="s">
        <v>56</v>
      </c>
      <c r="E2732" s="244">
        <v>89293517</v>
      </c>
      <c r="F2732" s="144" t="s">
        <v>5492</v>
      </c>
      <c r="G2732" s="230"/>
      <c r="H2732" s="154">
        <v>24267</v>
      </c>
      <c r="I2732" s="153">
        <v>59</v>
      </c>
      <c r="J2732" s="148" t="s">
        <v>70</v>
      </c>
      <c r="K2732" s="153" t="s">
        <v>101</v>
      </c>
      <c r="L2732" s="153"/>
      <c r="M2732" s="153"/>
      <c r="N2732" s="153"/>
      <c r="O2732" s="155">
        <v>21969303159</v>
      </c>
      <c r="P2732" s="156" t="s">
        <v>60</v>
      </c>
      <c r="Q2732" s="157" t="s">
        <v>110</v>
      </c>
      <c r="R2732" s="158">
        <v>46155</v>
      </c>
      <c r="S2732" s="159"/>
      <c r="T2732" s="159" t="s">
        <v>62</v>
      </c>
      <c r="U2732" s="159" t="s">
        <v>111</v>
      </c>
      <c r="V2732" s="154">
        <v>46146</v>
      </c>
      <c r="W2732" s="154">
        <v>46155</v>
      </c>
      <c r="X2732" s="154"/>
      <c r="Y2732" s="160" t="s">
        <v>99</v>
      </c>
      <c r="Z2732" s="160" t="s">
        <v>65</v>
      </c>
      <c r="AA2732" s="153"/>
      <c r="AB2732" s="153"/>
      <c r="AC2732" s="182" t="e">
        <f t="shared" si="86"/>
        <v>#DIV/0!</v>
      </c>
      <c r="AD2732" s="153" t="e">
        <f t="shared" si="87"/>
        <v>#DIV/0!</v>
      </c>
      <c r="AE2732" s="233" t="s">
        <v>66</v>
      </c>
      <c r="AF2732" s="153"/>
      <c r="AG2732" s="159"/>
      <c r="AH2732" s="153"/>
      <c r="AI2732" s="161"/>
      <c r="AJ2732" s="153"/>
      <c r="AK2732" s="153"/>
      <c r="AL2732" s="207"/>
      <c r="AM2732" s="207"/>
      <c r="AN2732" s="207"/>
      <c r="AO2732" s="207" t="str">
        <f ca="1">IF(R2732="","",IF(R2732&gt;TODAY(),"0 meses",DATEDIF(R2732,TODAY(),"m") &amp; " meses"))</f>
        <v>0 meses</v>
      </c>
      <c r="AP2732" s="147" t="s">
        <v>67</v>
      </c>
      <c r="AQ2732" s="147" t="s">
        <v>67</v>
      </c>
      <c r="AR2732" s="147"/>
      <c r="AS2732" s="209" t="s">
        <v>68</v>
      </c>
      <c r="AT2732" s="223" t="str">
        <f>MONTH(B2732)&amp;"/"&amp;YEAR(B2732)</f>
        <v>3/2026</v>
      </c>
      <c r="AU2732" s="223">
        <f>WEEKNUM(B2732)-WEEKNUM(EOMONTH(B2732,-1)+1)+1</f>
        <v>5</v>
      </c>
      <c r="AV2732" s="209" t="str">
        <f>MONTH(R2732)&amp;"/"&amp;YEAR(R2732)</f>
        <v>5/2026</v>
      </c>
      <c r="AW2732" s="209">
        <f>WEEKNUM(R2732)-WEEKNUM(EOMONTH(R2732,-1)+1)+1</f>
        <v>3</v>
      </c>
      <c r="AX2732" s="209">
        <f>IF(BB2732="S",IF(Q2732="1. Aceitou o programa",R2732-B2732,0),0)</f>
        <v>43</v>
      </c>
      <c r="AY2732" s="209">
        <f>IF(BB2732="S",IF(AND(S2732&lt;&gt;"",R2732&lt;&gt;""),S2732-R2732,0),0)</f>
        <v>0</v>
      </c>
      <c r="AZ2732" s="209">
        <f>IF(BB2732="S",IF(Q2732="1. Aceitou o programa",IF(OR(X2732="Não se Aplica",X2732=""),IF(OR(W2732="Não se Aplica",W2732=""),0,W2732-V2732),AVERAGE(X2732-W2732,W2732-V2732)),0),0)</f>
        <v>9</v>
      </c>
      <c r="BA2732" s="209">
        <f>IF(BB2732="S",IF(AND(Q2732="1. Aceitou o programa",AH2732="Realizada"),IFERROR(IF(AG2732="",0,AG2732-R2732),0),0),0)</f>
        <v>0</v>
      </c>
      <c r="BB2732" s="209" t="str">
        <f>_xlfn.XLOOKUP(U2732,'Lista Suspensa'!$AA$20:$AA$23,'Lista Suspensa'!$AB$20:$AB$23,"N/A")</f>
        <v>S</v>
      </c>
    </row>
    <row r="2733" spans="1:54" ht="12" customHeight="1">
      <c r="A2733" s="151" t="s">
        <v>54</v>
      </c>
      <c r="B2733" s="152">
        <v>46112</v>
      </c>
      <c r="C2733" s="153" t="s">
        <v>55</v>
      </c>
      <c r="D2733" s="153" t="s">
        <v>56</v>
      </c>
      <c r="E2733" s="244">
        <v>89173410</v>
      </c>
      <c r="F2733" s="144" t="s">
        <v>5493</v>
      </c>
      <c r="G2733" s="230"/>
      <c r="H2733" s="154">
        <v>24288</v>
      </c>
      <c r="I2733" s="153">
        <v>59</v>
      </c>
      <c r="J2733" s="148" t="s">
        <v>70</v>
      </c>
      <c r="K2733" s="153" t="s">
        <v>101</v>
      </c>
      <c r="L2733" s="153"/>
      <c r="M2733" s="153"/>
      <c r="N2733" s="153"/>
      <c r="O2733" s="155">
        <v>21987596995</v>
      </c>
      <c r="P2733" s="156" t="s">
        <v>89</v>
      </c>
      <c r="Q2733" s="157" t="s">
        <v>110</v>
      </c>
      <c r="R2733" s="158">
        <v>46155</v>
      </c>
      <c r="S2733" s="159"/>
      <c r="T2733" s="159" t="s">
        <v>62</v>
      </c>
      <c r="U2733" s="159" t="s">
        <v>111</v>
      </c>
      <c r="V2733" s="154">
        <v>46146</v>
      </c>
      <c r="W2733" s="154"/>
      <c r="X2733" s="154"/>
      <c r="Y2733" s="160" t="s">
        <v>4115</v>
      </c>
      <c r="Z2733" s="160" t="s">
        <v>65</v>
      </c>
      <c r="AA2733" s="153"/>
      <c r="AB2733" s="153"/>
      <c r="AC2733" s="182" t="e">
        <f t="shared" si="86"/>
        <v>#DIV/0!</v>
      </c>
      <c r="AD2733" s="153" t="e">
        <f t="shared" si="87"/>
        <v>#DIV/0!</v>
      </c>
      <c r="AE2733" s="233" t="s">
        <v>66</v>
      </c>
      <c r="AF2733" s="153"/>
      <c r="AG2733" s="159"/>
      <c r="AH2733" s="153"/>
      <c r="AI2733" s="161"/>
      <c r="AJ2733" s="153"/>
      <c r="AK2733" s="153"/>
      <c r="AL2733" s="207"/>
      <c r="AM2733" s="207"/>
      <c r="AN2733" s="207"/>
      <c r="AO2733" s="207" t="str">
        <f ca="1">IF(R2733="","",IF(R2733&gt;TODAY(),"0 meses",DATEDIF(R2733,TODAY(),"m") &amp; " meses"))</f>
        <v>0 meses</v>
      </c>
      <c r="AP2733" s="147" t="s">
        <v>67</v>
      </c>
      <c r="AQ2733" s="147" t="s">
        <v>67</v>
      </c>
      <c r="AR2733" s="147"/>
      <c r="AS2733" s="209" t="s">
        <v>68</v>
      </c>
      <c r="AT2733" s="223" t="str">
        <f>MONTH(B2733)&amp;"/"&amp;YEAR(B2733)</f>
        <v>3/2026</v>
      </c>
      <c r="AU2733" s="223">
        <f>WEEKNUM(B2733)-WEEKNUM(EOMONTH(B2733,-1)+1)+1</f>
        <v>5</v>
      </c>
      <c r="AV2733" s="209" t="str">
        <f>MONTH(R2733)&amp;"/"&amp;YEAR(R2733)</f>
        <v>5/2026</v>
      </c>
      <c r="AW2733" s="209">
        <f>WEEKNUM(R2733)-WEEKNUM(EOMONTH(R2733,-1)+1)+1</f>
        <v>3</v>
      </c>
      <c r="AX2733" s="209">
        <f>IF(BB2733="S",IF(Q2733="1. Aceitou o programa",R2733-B2733,0),0)</f>
        <v>43</v>
      </c>
      <c r="AY2733" s="209">
        <f>IF(BB2733="S",IF(AND(S2733&lt;&gt;"",R2733&lt;&gt;""),S2733-R2733,0),0)</f>
        <v>0</v>
      </c>
      <c r="AZ2733" s="209">
        <f>IF(BB2733="S",IF(Q2733="1. Aceitou o programa",IF(OR(X2733="Não se Aplica",X2733=""),IF(OR(W2733="Não se Aplica",W2733=""),0,W2733-V2733),AVERAGE(X2733-W2733,W2733-V2733)),0),0)</f>
        <v>0</v>
      </c>
      <c r="BA2733" s="209">
        <f>IF(BB2733="S",IF(AND(Q2733="1. Aceitou o programa",AH2733="Realizada"),IFERROR(IF(AG2733="",0,AG2733-R2733),0),0),0)</f>
        <v>0</v>
      </c>
      <c r="BB2733" s="209" t="str">
        <f>_xlfn.XLOOKUP(U2733,'Lista Suspensa'!$AA$20:$AA$23,'Lista Suspensa'!$AB$20:$AB$23,"N/A")</f>
        <v>S</v>
      </c>
    </row>
    <row r="2734" spans="1:54" ht="12" customHeight="1">
      <c r="A2734" s="151" t="s">
        <v>54</v>
      </c>
      <c r="B2734" s="152">
        <v>46112</v>
      </c>
      <c r="C2734" s="153" t="s">
        <v>55</v>
      </c>
      <c r="D2734" s="153" t="s">
        <v>56</v>
      </c>
      <c r="E2734" s="244">
        <v>119367084</v>
      </c>
      <c r="F2734" s="144" t="s">
        <v>5494</v>
      </c>
      <c r="G2734" s="230"/>
      <c r="H2734" s="154">
        <v>24300</v>
      </c>
      <c r="I2734" s="153">
        <v>59</v>
      </c>
      <c r="J2734" s="148" t="s">
        <v>58</v>
      </c>
      <c r="K2734" s="153" t="s">
        <v>101</v>
      </c>
      <c r="L2734" s="153"/>
      <c r="M2734" s="153"/>
      <c r="N2734" s="153"/>
      <c r="O2734" s="155">
        <v>21976408262</v>
      </c>
      <c r="P2734" s="156" t="s">
        <v>89</v>
      </c>
      <c r="Q2734" s="157" t="s">
        <v>110</v>
      </c>
      <c r="R2734" s="158">
        <v>46155</v>
      </c>
      <c r="S2734" s="159"/>
      <c r="T2734" s="159" t="s">
        <v>62</v>
      </c>
      <c r="U2734" s="159" t="s">
        <v>111</v>
      </c>
      <c r="V2734" s="154">
        <v>46146</v>
      </c>
      <c r="W2734" s="154"/>
      <c r="X2734" s="154"/>
      <c r="Y2734" s="160" t="s">
        <v>4555</v>
      </c>
      <c r="Z2734" s="160" t="s">
        <v>65</v>
      </c>
      <c r="AA2734" s="153"/>
      <c r="AB2734" s="153"/>
      <c r="AC2734" s="182" t="e">
        <f t="shared" si="86"/>
        <v>#DIV/0!</v>
      </c>
      <c r="AD2734" s="153" t="e">
        <f t="shared" si="87"/>
        <v>#DIV/0!</v>
      </c>
      <c r="AE2734" s="233" t="s">
        <v>66</v>
      </c>
      <c r="AF2734" s="153"/>
      <c r="AG2734" s="159"/>
      <c r="AH2734" s="153"/>
      <c r="AI2734" s="161"/>
      <c r="AJ2734" s="153"/>
      <c r="AK2734" s="153"/>
      <c r="AL2734" s="207"/>
      <c r="AM2734" s="207"/>
      <c r="AN2734" s="207"/>
      <c r="AO2734" s="207" t="str">
        <f ca="1">IF(R2734="","",IF(R2734&gt;TODAY(),"0 meses",DATEDIF(R2734,TODAY(),"m") &amp; " meses"))</f>
        <v>0 meses</v>
      </c>
      <c r="AP2734" s="147" t="s">
        <v>67</v>
      </c>
      <c r="AQ2734" s="147" t="s">
        <v>67</v>
      </c>
      <c r="AR2734" s="147"/>
      <c r="AS2734" s="209" t="s">
        <v>68</v>
      </c>
      <c r="AT2734" s="223" t="str">
        <f>MONTH(B2734)&amp;"/"&amp;YEAR(B2734)</f>
        <v>3/2026</v>
      </c>
      <c r="AU2734" s="223">
        <f>WEEKNUM(B2734)-WEEKNUM(EOMONTH(B2734,-1)+1)+1</f>
        <v>5</v>
      </c>
      <c r="AV2734" s="209" t="str">
        <f>MONTH(R2734)&amp;"/"&amp;YEAR(R2734)</f>
        <v>5/2026</v>
      </c>
      <c r="AW2734" s="209">
        <f>WEEKNUM(R2734)-WEEKNUM(EOMONTH(R2734,-1)+1)+1</f>
        <v>3</v>
      </c>
      <c r="AX2734" s="209">
        <f>IF(BB2734="S",IF(Q2734="1. Aceitou o programa",R2734-B2734,0),0)</f>
        <v>43</v>
      </c>
      <c r="AY2734" s="209">
        <f>IF(BB2734="S",IF(AND(S2734&lt;&gt;"",R2734&lt;&gt;""),S2734-R2734,0),0)</f>
        <v>0</v>
      </c>
      <c r="AZ2734" s="209">
        <f>IF(BB2734="S",IF(Q2734="1. Aceitou o programa",IF(OR(X2734="Não se Aplica",X2734=""),IF(OR(W2734="Não se Aplica",W2734=""),0,W2734-V2734),AVERAGE(X2734-W2734,W2734-V2734)),0),0)</f>
        <v>0</v>
      </c>
      <c r="BA2734" s="209">
        <f>IF(BB2734="S",IF(AND(Q2734="1. Aceitou o programa",AH2734="Realizada"),IFERROR(IF(AG2734="",0,AG2734-R2734),0),0),0)</f>
        <v>0</v>
      </c>
      <c r="BB2734" s="209" t="str">
        <f>_xlfn.XLOOKUP(U2734,'Lista Suspensa'!$AA$20:$AA$23,'Lista Suspensa'!$AB$20:$AB$23,"N/A")</f>
        <v>S</v>
      </c>
    </row>
    <row r="2735" spans="1:54" ht="12" customHeight="1">
      <c r="A2735" s="151" t="s">
        <v>54</v>
      </c>
      <c r="B2735" s="152">
        <v>46112</v>
      </c>
      <c r="C2735" s="153" t="s">
        <v>55</v>
      </c>
      <c r="D2735" s="153" t="s">
        <v>56</v>
      </c>
      <c r="E2735" s="244">
        <v>84828503</v>
      </c>
      <c r="F2735" s="144" t="s">
        <v>5495</v>
      </c>
      <c r="G2735" s="230"/>
      <c r="H2735" s="154">
        <v>24374</v>
      </c>
      <c r="I2735" s="153">
        <v>59</v>
      </c>
      <c r="J2735" s="148" t="s">
        <v>70</v>
      </c>
      <c r="K2735" s="153" t="s">
        <v>101</v>
      </c>
      <c r="L2735" s="153"/>
      <c r="M2735" s="153"/>
      <c r="N2735" s="153"/>
      <c r="O2735" s="155">
        <v>21985598650</v>
      </c>
      <c r="P2735" s="156" t="s">
        <v>60</v>
      </c>
      <c r="Q2735" s="157" t="s">
        <v>110</v>
      </c>
      <c r="R2735" s="158">
        <v>46155</v>
      </c>
      <c r="S2735" s="159"/>
      <c r="T2735" s="159" t="s">
        <v>62</v>
      </c>
      <c r="U2735" s="159" t="s">
        <v>111</v>
      </c>
      <c r="V2735" s="154">
        <v>46146</v>
      </c>
      <c r="W2735" s="154">
        <v>46155</v>
      </c>
      <c r="X2735" s="154"/>
      <c r="Y2735" s="160" t="s">
        <v>99</v>
      </c>
      <c r="Z2735" s="160" t="s">
        <v>65</v>
      </c>
      <c r="AA2735" s="153"/>
      <c r="AB2735" s="153"/>
      <c r="AC2735" s="182" t="e">
        <f t="shared" si="86"/>
        <v>#DIV/0!</v>
      </c>
      <c r="AD2735" s="153" t="e">
        <f t="shared" si="87"/>
        <v>#DIV/0!</v>
      </c>
      <c r="AE2735" s="233" t="s">
        <v>66</v>
      </c>
      <c r="AF2735" s="153"/>
      <c r="AG2735" s="159"/>
      <c r="AH2735" s="153"/>
      <c r="AI2735" s="161"/>
      <c r="AJ2735" s="153"/>
      <c r="AK2735" s="153"/>
      <c r="AL2735" s="207"/>
      <c r="AM2735" s="207"/>
      <c r="AN2735" s="207"/>
      <c r="AO2735" s="207" t="str">
        <f ca="1">IF(R2735="","",IF(R2735&gt;TODAY(),"0 meses",DATEDIF(R2735,TODAY(),"m") &amp; " meses"))</f>
        <v>0 meses</v>
      </c>
      <c r="AP2735" s="147" t="s">
        <v>67</v>
      </c>
      <c r="AQ2735" s="147" t="s">
        <v>67</v>
      </c>
      <c r="AR2735" s="147"/>
      <c r="AS2735" s="209" t="s">
        <v>68</v>
      </c>
      <c r="AT2735" s="223" t="str">
        <f>MONTH(B2735)&amp;"/"&amp;YEAR(B2735)</f>
        <v>3/2026</v>
      </c>
      <c r="AU2735" s="223">
        <f>WEEKNUM(B2735)-WEEKNUM(EOMONTH(B2735,-1)+1)+1</f>
        <v>5</v>
      </c>
      <c r="AV2735" s="209" t="str">
        <f>MONTH(R2735)&amp;"/"&amp;YEAR(R2735)</f>
        <v>5/2026</v>
      </c>
      <c r="AW2735" s="209">
        <f>WEEKNUM(R2735)-WEEKNUM(EOMONTH(R2735,-1)+1)+1</f>
        <v>3</v>
      </c>
      <c r="AX2735" s="209">
        <f>IF(BB2735="S",IF(Q2735="1. Aceitou o programa",R2735-B2735,0),0)</f>
        <v>43</v>
      </c>
      <c r="AY2735" s="209">
        <f>IF(BB2735="S",IF(AND(S2735&lt;&gt;"",R2735&lt;&gt;""),S2735-R2735,0),0)</f>
        <v>0</v>
      </c>
      <c r="AZ2735" s="209">
        <f>IF(BB2735="S",IF(Q2735="1. Aceitou o programa",IF(OR(X2735="Não se Aplica",X2735=""),IF(OR(W2735="Não se Aplica",W2735=""),0,W2735-V2735),AVERAGE(X2735-W2735,W2735-V2735)),0),0)</f>
        <v>9</v>
      </c>
      <c r="BA2735" s="209">
        <f>IF(BB2735="S",IF(AND(Q2735="1. Aceitou o programa",AH2735="Realizada"),IFERROR(IF(AG2735="",0,AG2735-R2735),0),0),0)</f>
        <v>0</v>
      </c>
      <c r="BB2735" s="209" t="str">
        <f>_xlfn.XLOOKUP(U2735,'Lista Suspensa'!$AA$20:$AA$23,'Lista Suspensa'!$AB$20:$AB$23,"N/A")</f>
        <v>S</v>
      </c>
    </row>
    <row r="2736" spans="1:54" ht="12" customHeight="1">
      <c r="A2736" s="151" t="s">
        <v>54</v>
      </c>
      <c r="B2736" s="152">
        <v>46112</v>
      </c>
      <c r="C2736" s="153" t="s">
        <v>55</v>
      </c>
      <c r="D2736" s="153" t="s">
        <v>56</v>
      </c>
      <c r="E2736" s="244">
        <v>93321874</v>
      </c>
      <c r="F2736" s="144" t="s">
        <v>5496</v>
      </c>
      <c r="G2736" s="230"/>
      <c r="H2736" s="154">
        <v>26000</v>
      </c>
      <c r="I2736" s="153">
        <v>55</v>
      </c>
      <c r="J2736" s="148" t="s">
        <v>70</v>
      </c>
      <c r="K2736" s="153" t="s">
        <v>101</v>
      </c>
      <c r="L2736" s="153"/>
      <c r="M2736" s="153"/>
      <c r="N2736" s="153"/>
      <c r="O2736" s="155">
        <v>21970137571</v>
      </c>
      <c r="P2736" s="156" t="s">
        <v>3265</v>
      </c>
      <c r="Q2736" s="157" t="s">
        <v>110</v>
      </c>
      <c r="R2736" s="158">
        <v>46155</v>
      </c>
      <c r="S2736" s="159"/>
      <c r="T2736" s="159" t="s">
        <v>62</v>
      </c>
      <c r="U2736" s="159" t="s">
        <v>111</v>
      </c>
      <c r="V2736" s="154">
        <v>46146</v>
      </c>
      <c r="W2736" s="154"/>
      <c r="X2736" s="154"/>
      <c r="Y2736" s="160" t="s">
        <v>90</v>
      </c>
      <c r="Z2736" s="160" t="s">
        <v>65</v>
      </c>
      <c r="AA2736" s="153"/>
      <c r="AB2736" s="153"/>
      <c r="AC2736" s="182" t="e">
        <f t="shared" si="86"/>
        <v>#DIV/0!</v>
      </c>
      <c r="AD2736" s="153" t="e">
        <f t="shared" si="87"/>
        <v>#DIV/0!</v>
      </c>
      <c r="AE2736" s="233" t="s">
        <v>66</v>
      </c>
      <c r="AF2736" s="153"/>
      <c r="AG2736" s="159"/>
      <c r="AH2736" s="153"/>
      <c r="AI2736" s="161"/>
      <c r="AJ2736" s="153"/>
      <c r="AK2736" s="153"/>
      <c r="AL2736" s="207"/>
      <c r="AM2736" s="207"/>
      <c r="AN2736" s="207"/>
      <c r="AO2736" s="207" t="str">
        <f ca="1">IF(R2736="","",IF(R2736&gt;TODAY(),"0 meses",DATEDIF(R2736,TODAY(),"m") &amp; " meses"))</f>
        <v>0 meses</v>
      </c>
      <c r="AP2736" s="147" t="s">
        <v>67</v>
      </c>
      <c r="AQ2736" s="147" t="s">
        <v>67</v>
      </c>
      <c r="AR2736" s="147"/>
      <c r="AS2736" s="209" t="s">
        <v>68</v>
      </c>
      <c r="AT2736" s="223" t="str">
        <f>MONTH(B2736)&amp;"/"&amp;YEAR(B2736)</f>
        <v>3/2026</v>
      </c>
      <c r="AU2736" s="223">
        <f>WEEKNUM(B2736)-WEEKNUM(EOMONTH(B2736,-1)+1)+1</f>
        <v>5</v>
      </c>
      <c r="AV2736" s="209" t="str">
        <f>MONTH(R2736)&amp;"/"&amp;YEAR(R2736)</f>
        <v>5/2026</v>
      </c>
      <c r="AW2736" s="209">
        <f>WEEKNUM(R2736)-WEEKNUM(EOMONTH(R2736,-1)+1)+1</f>
        <v>3</v>
      </c>
      <c r="AX2736" s="209">
        <f>IF(BB2736="S",IF(Q2736="1. Aceitou o programa",R2736-B2736,0),0)</f>
        <v>43</v>
      </c>
      <c r="AY2736" s="209">
        <f>IF(BB2736="S",IF(AND(S2736&lt;&gt;"",R2736&lt;&gt;""),S2736-R2736,0),0)</f>
        <v>0</v>
      </c>
      <c r="AZ2736" s="209">
        <f>IF(BB2736="S",IF(Q2736="1. Aceitou o programa",IF(OR(X2736="Não se Aplica",X2736=""),IF(OR(W2736="Não se Aplica",W2736=""),0,W2736-V2736),AVERAGE(X2736-W2736,W2736-V2736)),0),0)</f>
        <v>0</v>
      </c>
      <c r="BA2736" s="209">
        <f>IF(BB2736="S",IF(AND(Q2736="1. Aceitou o programa",AH2736="Realizada"),IFERROR(IF(AG2736="",0,AG2736-R2736),0),0),0)</f>
        <v>0</v>
      </c>
      <c r="BB2736" s="209" t="str">
        <f>_xlfn.XLOOKUP(U2736,'Lista Suspensa'!$AA$20:$AA$23,'Lista Suspensa'!$AB$20:$AB$23,"N/A")</f>
        <v>S</v>
      </c>
    </row>
    <row r="2737" spans="1:54" ht="12" customHeight="1">
      <c r="A2737" s="151" t="s">
        <v>54</v>
      </c>
      <c r="B2737" s="152">
        <v>46112</v>
      </c>
      <c r="C2737" s="153" t="s">
        <v>55</v>
      </c>
      <c r="D2737" s="153" t="s">
        <v>56</v>
      </c>
      <c r="E2737" s="244">
        <v>95682476</v>
      </c>
      <c r="F2737" s="144" t="s">
        <v>5497</v>
      </c>
      <c r="G2737" s="230"/>
      <c r="H2737" s="154">
        <v>24586</v>
      </c>
      <c r="I2737" s="153">
        <v>59</v>
      </c>
      <c r="J2737" s="148" t="s">
        <v>70</v>
      </c>
      <c r="K2737" s="153" t="s">
        <v>101</v>
      </c>
      <c r="L2737" s="153"/>
      <c r="M2737" s="153"/>
      <c r="N2737" s="153"/>
      <c r="O2737" s="155">
        <v>21976689175</v>
      </c>
      <c r="P2737" s="156" t="s">
        <v>60</v>
      </c>
      <c r="Q2737" s="157" t="s">
        <v>110</v>
      </c>
      <c r="R2737" s="158">
        <v>46155</v>
      </c>
      <c r="S2737" s="159"/>
      <c r="T2737" s="159" t="s">
        <v>62</v>
      </c>
      <c r="U2737" s="159" t="s">
        <v>111</v>
      </c>
      <c r="V2737" s="154">
        <v>46146</v>
      </c>
      <c r="W2737" s="154">
        <v>46155</v>
      </c>
      <c r="X2737" s="154"/>
      <c r="Y2737" s="160" t="s">
        <v>99</v>
      </c>
      <c r="Z2737" s="160" t="s">
        <v>65</v>
      </c>
      <c r="AA2737" s="153"/>
      <c r="AB2737" s="153"/>
      <c r="AC2737" s="182" t="e">
        <f t="shared" si="86"/>
        <v>#DIV/0!</v>
      </c>
      <c r="AD2737" s="153" t="e">
        <f t="shared" si="87"/>
        <v>#DIV/0!</v>
      </c>
      <c r="AE2737" s="233" t="s">
        <v>66</v>
      </c>
      <c r="AF2737" s="153"/>
      <c r="AG2737" s="159"/>
      <c r="AH2737" s="153"/>
      <c r="AI2737" s="161"/>
      <c r="AJ2737" s="153"/>
      <c r="AK2737" s="153"/>
      <c r="AL2737" s="207"/>
      <c r="AM2737" s="207"/>
      <c r="AN2737" s="207"/>
      <c r="AO2737" s="207" t="str">
        <f ca="1">IF(R2737="","",IF(R2737&gt;TODAY(),"0 meses",DATEDIF(R2737,TODAY(),"m") &amp; " meses"))</f>
        <v>0 meses</v>
      </c>
      <c r="AP2737" s="147" t="s">
        <v>67</v>
      </c>
      <c r="AQ2737" s="147" t="s">
        <v>67</v>
      </c>
      <c r="AR2737" s="147"/>
      <c r="AS2737" s="209" t="s">
        <v>68</v>
      </c>
      <c r="AT2737" s="223" t="str">
        <f>MONTH(B2737)&amp;"/"&amp;YEAR(B2737)</f>
        <v>3/2026</v>
      </c>
      <c r="AU2737" s="223">
        <f>WEEKNUM(B2737)-WEEKNUM(EOMONTH(B2737,-1)+1)+1</f>
        <v>5</v>
      </c>
      <c r="AV2737" s="209" t="str">
        <f>MONTH(R2737)&amp;"/"&amp;YEAR(R2737)</f>
        <v>5/2026</v>
      </c>
      <c r="AW2737" s="209">
        <f>WEEKNUM(R2737)-WEEKNUM(EOMONTH(R2737,-1)+1)+1</f>
        <v>3</v>
      </c>
      <c r="AX2737" s="209">
        <f>IF(BB2737="S",IF(Q2737="1. Aceitou o programa",R2737-B2737,0),0)</f>
        <v>43</v>
      </c>
      <c r="AY2737" s="209">
        <f>IF(BB2737="S",IF(AND(S2737&lt;&gt;"",R2737&lt;&gt;""),S2737-R2737,0),0)</f>
        <v>0</v>
      </c>
      <c r="AZ2737" s="209">
        <f>IF(BB2737="S",IF(Q2737="1. Aceitou o programa",IF(OR(X2737="Não se Aplica",X2737=""),IF(OR(W2737="Não se Aplica",W2737=""),0,W2737-V2737),AVERAGE(X2737-W2737,W2737-V2737)),0),0)</f>
        <v>9</v>
      </c>
      <c r="BA2737" s="209">
        <f>IF(BB2737="S",IF(AND(Q2737="1. Aceitou o programa",AH2737="Realizada"),IFERROR(IF(AG2737="",0,AG2737-R2737),0),0),0)</f>
        <v>0</v>
      </c>
      <c r="BB2737" s="209" t="str">
        <f>_xlfn.XLOOKUP(U2737,'Lista Suspensa'!$AA$20:$AA$23,'Lista Suspensa'!$AB$20:$AB$23,"N/A")</f>
        <v>S</v>
      </c>
    </row>
    <row r="2738" spans="1:54" ht="12" customHeight="1">
      <c r="A2738" s="151" t="s">
        <v>54</v>
      </c>
      <c r="B2738" s="152">
        <v>46112</v>
      </c>
      <c r="C2738" s="153" t="s">
        <v>55</v>
      </c>
      <c r="D2738" s="153" t="s">
        <v>56</v>
      </c>
      <c r="E2738" s="244">
        <v>92904554</v>
      </c>
      <c r="F2738" s="144" t="s">
        <v>5498</v>
      </c>
      <c r="G2738" s="230"/>
      <c r="H2738" s="154">
        <v>24645</v>
      </c>
      <c r="I2738" s="153">
        <v>58</v>
      </c>
      <c r="J2738" s="148" t="s">
        <v>58</v>
      </c>
      <c r="K2738" s="153" t="s">
        <v>101</v>
      </c>
      <c r="L2738" s="153"/>
      <c r="M2738" s="153"/>
      <c r="N2738" s="153"/>
      <c r="O2738" s="155">
        <v>21987492540</v>
      </c>
      <c r="P2738" s="156" t="s">
        <v>60</v>
      </c>
      <c r="Q2738" s="157" t="s">
        <v>110</v>
      </c>
      <c r="R2738" s="158">
        <v>46155</v>
      </c>
      <c r="S2738" s="159"/>
      <c r="T2738" s="159" t="s">
        <v>62</v>
      </c>
      <c r="U2738" s="159" t="s">
        <v>111</v>
      </c>
      <c r="V2738" s="154">
        <v>46146</v>
      </c>
      <c r="W2738" s="154">
        <v>46155</v>
      </c>
      <c r="X2738" s="154"/>
      <c r="Y2738" s="160" t="s">
        <v>99</v>
      </c>
      <c r="Z2738" s="160" t="s">
        <v>65</v>
      </c>
      <c r="AA2738" s="153"/>
      <c r="AB2738" s="153"/>
      <c r="AC2738" s="182" t="e">
        <f t="shared" si="86"/>
        <v>#DIV/0!</v>
      </c>
      <c r="AD2738" s="153" t="e">
        <f t="shared" si="87"/>
        <v>#DIV/0!</v>
      </c>
      <c r="AE2738" s="233" t="s">
        <v>66</v>
      </c>
      <c r="AF2738" s="153"/>
      <c r="AG2738" s="159"/>
      <c r="AH2738" s="153"/>
      <c r="AI2738" s="161"/>
      <c r="AJ2738" s="153"/>
      <c r="AK2738" s="153"/>
      <c r="AL2738" s="207"/>
      <c r="AM2738" s="207"/>
      <c r="AN2738" s="207"/>
      <c r="AO2738" s="207" t="str">
        <f ca="1">IF(R2738="","",IF(R2738&gt;TODAY(),"0 meses",DATEDIF(R2738,TODAY(),"m") &amp; " meses"))</f>
        <v>0 meses</v>
      </c>
      <c r="AP2738" s="147" t="s">
        <v>67</v>
      </c>
      <c r="AQ2738" s="147" t="s">
        <v>67</v>
      </c>
      <c r="AR2738" s="147"/>
      <c r="AS2738" s="209" t="s">
        <v>68</v>
      </c>
      <c r="AT2738" s="223" t="str">
        <f>MONTH(B2738)&amp;"/"&amp;YEAR(B2738)</f>
        <v>3/2026</v>
      </c>
      <c r="AU2738" s="223">
        <f>WEEKNUM(B2738)-WEEKNUM(EOMONTH(B2738,-1)+1)+1</f>
        <v>5</v>
      </c>
      <c r="AV2738" s="209" t="str">
        <f>MONTH(R2738)&amp;"/"&amp;YEAR(R2738)</f>
        <v>5/2026</v>
      </c>
      <c r="AW2738" s="209">
        <f>WEEKNUM(R2738)-WEEKNUM(EOMONTH(R2738,-1)+1)+1</f>
        <v>3</v>
      </c>
      <c r="AX2738" s="209">
        <f>IF(BB2738="S",IF(Q2738="1. Aceitou o programa",R2738-B2738,0),0)</f>
        <v>43</v>
      </c>
      <c r="AY2738" s="209">
        <f>IF(BB2738="S",IF(AND(S2738&lt;&gt;"",R2738&lt;&gt;""),S2738-R2738,0),0)</f>
        <v>0</v>
      </c>
      <c r="AZ2738" s="209">
        <f>IF(BB2738="S",IF(Q2738="1. Aceitou o programa",IF(OR(X2738="Não se Aplica",X2738=""),IF(OR(W2738="Não se Aplica",W2738=""),0,W2738-V2738),AVERAGE(X2738-W2738,W2738-V2738)),0),0)</f>
        <v>9</v>
      </c>
      <c r="BA2738" s="209">
        <f>IF(BB2738="S",IF(AND(Q2738="1. Aceitou o programa",AH2738="Realizada"),IFERROR(IF(AG2738="",0,AG2738-R2738),0),0),0)</f>
        <v>0</v>
      </c>
      <c r="BB2738" s="209" t="str">
        <f>_xlfn.XLOOKUP(U2738,'Lista Suspensa'!$AA$20:$AA$23,'Lista Suspensa'!$AB$20:$AB$23,"N/A")</f>
        <v>S</v>
      </c>
    </row>
    <row r="2739" spans="1:54" ht="12" customHeight="1">
      <c r="A2739" s="151" t="s">
        <v>54</v>
      </c>
      <c r="B2739" s="152">
        <v>46112</v>
      </c>
      <c r="C2739" s="153" t="s">
        <v>55</v>
      </c>
      <c r="D2739" s="153" t="s">
        <v>56</v>
      </c>
      <c r="E2739" s="244">
        <v>93355111</v>
      </c>
      <c r="F2739" s="144" t="s">
        <v>5499</v>
      </c>
      <c r="G2739" s="230"/>
      <c r="H2739" s="154">
        <v>25224</v>
      </c>
      <c r="I2739" s="153">
        <v>57</v>
      </c>
      <c r="J2739" s="148" t="s">
        <v>58</v>
      </c>
      <c r="K2739" s="153" t="s">
        <v>101</v>
      </c>
      <c r="L2739" s="153"/>
      <c r="M2739" s="153"/>
      <c r="N2739" s="153"/>
      <c r="O2739" s="155">
        <v>21970331969</v>
      </c>
      <c r="P2739" s="156" t="s">
        <v>3265</v>
      </c>
      <c r="Q2739" s="157" t="s">
        <v>110</v>
      </c>
      <c r="R2739" s="158">
        <v>46155</v>
      </c>
      <c r="S2739" s="159"/>
      <c r="T2739" s="159" t="s">
        <v>62</v>
      </c>
      <c r="U2739" s="159" t="s">
        <v>111</v>
      </c>
      <c r="V2739" s="154">
        <v>46146</v>
      </c>
      <c r="W2739" s="154">
        <v>46155</v>
      </c>
      <c r="X2739" s="154"/>
      <c r="Y2739" s="160" t="s">
        <v>99</v>
      </c>
      <c r="Z2739" s="160" t="s">
        <v>65</v>
      </c>
      <c r="AA2739" s="153"/>
      <c r="AB2739" s="153"/>
      <c r="AC2739" s="182" t="e">
        <f t="shared" si="86"/>
        <v>#DIV/0!</v>
      </c>
      <c r="AD2739" s="153" t="e">
        <f t="shared" si="87"/>
        <v>#DIV/0!</v>
      </c>
      <c r="AE2739" s="233" t="s">
        <v>66</v>
      </c>
      <c r="AF2739" s="153"/>
      <c r="AG2739" s="159"/>
      <c r="AH2739" s="153"/>
      <c r="AI2739" s="161"/>
      <c r="AJ2739" s="153"/>
      <c r="AK2739" s="153"/>
      <c r="AL2739" s="207"/>
      <c r="AM2739" s="207"/>
      <c r="AN2739" s="207"/>
      <c r="AO2739" s="207" t="str">
        <f ca="1">IF(R2739="","",IF(R2739&gt;TODAY(),"0 meses",DATEDIF(R2739,TODAY(),"m") &amp; " meses"))</f>
        <v>0 meses</v>
      </c>
      <c r="AP2739" s="147" t="s">
        <v>67</v>
      </c>
      <c r="AQ2739" s="147" t="s">
        <v>67</v>
      </c>
      <c r="AR2739" s="147"/>
      <c r="AS2739" s="209" t="s">
        <v>68</v>
      </c>
      <c r="AT2739" s="223" t="str">
        <f>MONTH(B2739)&amp;"/"&amp;YEAR(B2739)</f>
        <v>3/2026</v>
      </c>
      <c r="AU2739" s="223">
        <f>WEEKNUM(B2739)-WEEKNUM(EOMONTH(B2739,-1)+1)+1</f>
        <v>5</v>
      </c>
      <c r="AV2739" s="209" t="str">
        <f>MONTH(R2739)&amp;"/"&amp;YEAR(R2739)</f>
        <v>5/2026</v>
      </c>
      <c r="AW2739" s="209">
        <f>WEEKNUM(R2739)-WEEKNUM(EOMONTH(R2739,-1)+1)+1</f>
        <v>3</v>
      </c>
      <c r="AX2739" s="209">
        <f>IF(BB2739="S",IF(Q2739="1. Aceitou o programa",R2739-B2739,0),0)</f>
        <v>43</v>
      </c>
      <c r="AY2739" s="209">
        <f>IF(BB2739="S",IF(AND(S2739&lt;&gt;"",R2739&lt;&gt;""),S2739-R2739,0),0)</f>
        <v>0</v>
      </c>
      <c r="AZ2739" s="209">
        <f>IF(BB2739="S",IF(Q2739="1. Aceitou o programa",IF(OR(X2739="Não se Aplica",X2739=""),IF(OR(W2739="Não se Aplica",W2739=""),0,W2739-V2739),AVERAGE(X2739-W2739,W2739-V2739)),0),0)</f>
        <v>9</v>
      </c>
      <c r="BA2739" s="209">
        <f>IF(BB2739="S",IF(AND(Q2739="1. Aceitou o programa",AH2739="Realizada"),IFERROR(IF(AG2739="",0,AG2739-R2739),0),0),0)</f>
        <v>0</v>
      </c>
      <c r="BB2739" s="209" t="str">
        <f>_xlfn.XLOOKUP(U2739,'Lista Suspensa'!$AA$20:$AA$23,'Lista Suspensa'!$AB$20:$AB$23,"N/A")</f>
        <v>S</v>
      </c>
    </row>
    <row r="2740" spans="1:54" ht="12" customHeight="1">
      <c r="A2740" s="151" t="s">
        <v>54</v>
      </c>
      <c r="B2740" s="152">
        <v>46112</v>
      </c>
      <c r="C2740" s="153" t="s">
        <v>55</v>
      </c>
      <c r="D2740" s="153" t="s">
        <v>56</v>
      </c>
      <c r="E2740" s="244">
        <v>484335537</v>
      </c>
      <c r="F2740" s="144" t="s">
        <v>5500</v>
      </c>
      <c r="G2740" s="230"/>
      <c r="H2740" s="154">
        <v>25251</v>
      </c>
      <c r="I2740" s="153">
        <v>57</v>
      </c>
      <c r="J2740" s="148" t="s">
        <v>70</v>
      </c>
      <c r="K2740" s="153" t="s">
        <v>101</v>
      </c>
      <c r="L2740" s="153"/>
      <c r="M2740" s="153"/>
      <c r="N2740" s="153"/>
      <c r="O2740" s="155">
        <v>21972813549</v>
      </c>
      <c r="P2740" s="156" t="s">
        <v>60</v>
      </c>
      <c r="Q2740" s="157" t="s">
        <v>110</v>
      </c>
      <c r="R2740" s="158">
        <v>46155</v>
      </c>
      <c r="S2740" s="159"/>
      <c r="T2740" s="159" t="s">
        <v>62</v>
      </c>
      <c r="U2740" s="159" t="s">
        <v>111</v>
      </c>
      <c r="V2740" s="154">
        <v>46146</v>
      </c>
      <c r="W2740" s="154">
        <v>46155</v>
      </c>
      <c r="X2740" s="154"/>
      <c r="Y2740" s="160" t="s">
        <v>99</v>
      </c>
      <c r="Z2740" s="160" t="s">
        <v>65</v>
      </c>
      <c r="AA2740" s="153"/>
      <c r="AB2740" s="153"/>
      <c r="AC2740" s="182" t="e">
        <f t="shared" si="86"/>
        <v>#DIV/0!</v>
      </c>
      <c r="AD2740" s="153" t="e">
        <f t="shared" si="87"/>
        <v>#DIV/0!</v>
      </c>
      <c r="AE2740" s="233" t="s">
        <v>66</v>
      </c>
      <c r="AF2740" s="153"/>
      <c r="AG2740" s="159"/>
      <c r="AH2740" s="153"/>
      <c r="AI2740" s="161"/>
      <c r="AJ2740" s="153"/>
      <c r="AK2740" s="153"/>
      <c r="AL2740" s="207"/>
      <c r="AM2740" s="207"/>
      <c r="AN2740" s="207"/>
      <c r="AO2740" s="207" t="str">
        <f ca="1">IF(R2740="","",IF(R2740&gt;TODAY(),"0 meses",DATEDIF(R2740,TODAY(),"m") &amp; " meses"))</f>
        <v>0 meses</v>
      </c>
      <c r="AP2740" s="147" t="s">
        <v>67</v>
      </c>
      <c r="AQ2740" s="147" t="s">
        <v>67</v>
      </c>
      <c r="AR2740" s="147"/>
      <c r="AS2740" s="209" t="s">
        <v>68</v>
      </c>
      <c r="AT2740" s="223" t="str">
        <f>MONTH(B2740)&amp;"/"&amp;YEAR(B2740)</f>
        <v>3/2026</v>
      </c>
      <c r="AU2740" s="223">
        <f>WEEKNUM(B2740)-WEEKNUM(EOMONTH(B2740,-1)+1)+1</f>
        <v>5</v>
      </c>
      <c r="AV2740" s="209" t="str">
        <f>MONTH(R2740)&amp;"/"&amp;YEAR(R2740)</f>
        <v>5/2026</v>
      </c>
      <c r="AW2740" s="209">
        <f>WEEKNUM(R2740)-WEEKNUM(EOMONTH(R2740,-1)+1)+1</f>
        <v>3</v>
      </c>
      <c r="AX2740" s="209">
        <f>IF(BB2740="S",IF(Q2740="1. Aceitou o programa",R2740-B2740,0),0)</f>
        <v>43</v>
      </c>
      <c r="AY2740" s="209">
        <f>IF(BB2740="S",IF(AND(S2740&lt;&gt;"",R2740&lt;&gt;""),S2740-R2740,0),0)</f>
        <v>0</v>
      </c>
      <c r="AZ2740" s="209">
        <f>IF(BB2740="S",IF(Q2740="1. Aceitou o programa",IF(OR(X2740="Não se Aplica",X2740=""),IF(OR(W2740="Não se Aplica",W2740=""),0,W2740-V2740),AVERAGE(X2740-W2740,W2740-V2740)),0),0)</f>
        <v>9</v>
      </c>
      <c r="BA2740" s="209">
        <f>IF(BB2740="S",IF(AND(Q2740="1. Aceitou o programa",AH2740="Realizada"),IFERROR(IF(AG2740="",0,AG2740-R2740),0),0),0)</f>
        <v>0</v>
      </c>
      <c r="BB2740" s="209" t="str">
        <f>_xlfn.XLOOKUP(U2740,'Lista Suspensa'!$AA$20:$AA$23,'Lista Suspensa'!$AB$20:$AB$23,"N/A")</f>
        <v>S</v>
      </c>
    </row>
    <row r="2741" spans="1:54" ht="12" customHeight="1">
      <c r="A2741" s="151" t="s">
        <v>54</v>
      </c>
      <c r="B2741" s="152">
        <v>46112</v>
      </c>
      <c r="C2741" s="153" t="s">
        <v>55</v>
      </c>
      <c r="D2741" s="153" t="s">
        <v>56</v>
      </c>
      <c r="E2741" s="244">
        <v>94065875</v>
      </c>
      <c r="F2741" s="144" t="s">
        <v>5501</v>
      </c>
      <c r="G2741" s="230"/>
      <c r="H2741" s="154">
        <v>26669</v>
      </c>
      <c r="I2741" s="153">
        <v>53</v>
      </c>
      <c r="J2741" s="148" t="s">
        <v>58</v>
      </c>
      <c r="K2741" s="153" t="s">
        <v>101</v>
      </c>
      <c r="L2741" s="153"/>
      <c r="M2741" s="153"/>
      <c r="N2741" s="153"/>
      <c r="O2741" s="155">
        <v>21992730630</v>
      </c>
      <c r="P2741" s="156" t="s">
        <v>60</v>
      </c>
      <c r="Q2741" s="157" t="s">
        <v>110</v>
      </c>
      <c r="R2741" s="158">
        <v>46155</v>
      </c>
      <c r="S2741" s="159"/>
      <c r="T2741" s="159" t="s">
        <v>62</v>
      </c>
      <c r="U2741" s="159" t="s">
        <v>111</v>
      </c>
      <c r="V2741" s="154">
        <v>46146</v>
      </c>
      <c r="W2741" s="154"/>
      <c r="X2741" s="154"/>
      <c r="Y2741" s="160" t="s">
        <v>90</v>
      </c>
      <c r="Z2741" s="160" t="s">
        <v>65</v>
      </c>
      <c r="AA2741" s="153"/>
      <c r="AB2741" s="153"/>
      <c r="AC2741" s="182" t="e">
        <f t="shared" si="86"/>
        <v>#DIV/0!</v>
      </c>
      <c r="AD2741" s="153" t="e">
        <f t="shared" si="87"/>
        <v>#DIV/0!</v>
      </c>
      <c r="AE2741" s="233" t="s">
        <v>66</v>
      </c>
      <c r="AF2741" s="153"/>
      <c r="AG2741" s="159"/>
      <c r="AH2741" s="153"/>
      <c r="AI2741" s="161"/>
      <c r="AJ2741" s="153"/>
      <c r="AK2741" s="153"/>
      <c r="AL2741" s="207"/>
      <c r="AM2741" s="207"/>
      <c r="AN2741" s="207"/>
      <c r="AO2741" s="207" t="str">
        <f ca="1">IF(R2741="","",IF(R2741&gt;TODAY(),"0 meses",DATEDIF(R2741,TODAY(),"m") &amp; " meses"))</f>
        <v>0 meses</v>
      </c>
      <c r="AP2741" s="147" t="s">
        <v>67</v>
      </c>
      <c r="AQ2741" s="147" t="s">
        <v>67</v>
      </c>
      <c r="AR2741" s="147"/>
      <c r="AS2741" s="209" t="s">
        <v>68</v>
      </c>
      <c r="AT2741" s="223" t="str">
        <f>MONTH(B2741)&amp;"/"&amp;YEAR(B2741)</f>
        <v>3/2026</v>
      </c>
      <c r="AU2741" s="223">
        <f>WEEKNUM(B2741)-WEEKNUM(EOMONTH(B2741,-1)+1)+1</f>
        <v>5</v>
      </c>
      <c r="AV2741" s="209" t="str">
        <f>MONTH(R2741)&amp;"/"&amp;YEAR(R2741)</f>
        <v>5/2026</v>
      </c>
      <c r="AW2741" s="209">
        <f>WEEKNUM(R2741)-WEEKNUM(EOMONTH(R2741,-1)+1)+1</f>
        <v>3</v>
      </c>
      <c r="AX2741" s="209">
        <f>IF(BB2741="S",IF(Q2741="1. Aceitou o programa",R2741-B2741,0),0)</f>
        <v>43</v>
      </c>
      <c r="AY2741" s="209">
        <f>IF(BB2741="S",IF(AND(S2741&lt;&gt;"",R2741&lt;&gt;""),S2741-R2741,0),0)</f>
        <v>0</v>
      </c>
      <c r="AZ2741" s="209">
        <f>IF(BB2741="S",IF(Q2741="1. Aceitou o programa",IF(OR(X2741="Não se Aplica",X2741=""),IF(OR(W2741="Não se Aplica",W2741=""),0,W2741-V2741),AVERAGE(X2741-W2741,W2741-V2741)),0),0)</f>
        <v>0</v>
      </c>
      <c r="BA2741" s="209">
        <f>IF(BB2741="S",IF(AND(Q2741="1. Aceitou o programa",AH2741="Realizada"),IFERROR(IF(AG2741="",0,AG2741-R2741),0),0),0)</f>
        <v>0</v>
      </c>
      <c r="BB2741" s="209" t="str">
        <f>_xlfn.XLOOKUP(U2741,'Lista Suspensa'!$AA$20:$AA$23,'Lista Suspensa'!$AB$20:$AB$23,"N/A")</f>
        <v>S</v>
      </c>
    </row>
    <row r="2742" spans="1:54" ht="12" customHeight="1">
      <c r="A2742" s="151" t="s">
        <v>54</v>
      </c>
      <c r="B2742" s="152">
        <v>46112</v>
      </c>
      <c r="C2742" s="153" t="s">
        <v>55</v>
      </c>
      <c r="D2742" s="153" t="s">
        <v>56</v>
      </c>
      <c r="E2742" s="244">
        <v>92619054</v>
      </c>
      <c r="F2742" s="144" t="s">
        <v>5502</v>
      </c>
      <c r="G2742" s="230"/>
      <c r="H2742" s="154">
        <v>26713</v>
      </c>
      <c r="I2742" s="153">
        <v>53</v>
      </c>
      <c r="J2742" s="148" t="s">
        <v>70</v>
      </c>
      <c r="K2742" s="153" t="s">
        <v>101</v>
      </c>
      <c r="L2742" s="153"/>
      <c r="M2742" s="153"/>
      <c r="N2742" s="153"/>
      <c r="O2742" s="155">
        <v>21994990203</v>
      </c>
      <c r="P2742" s="156" t="s">
        <v>3265</v>
      </c>
      <c r="Q2742" s="157" t="s">
        <v>110</v>
      </c>
      <c r="R2742" s="158">
        <v>46155</v>
      </c>
      <c r="S2742" s="159"/>
      <c r="T2742" s="159" t="s">
        <v>62</v>
      </c>
      <c r="U2742" s="159" t="s">
        <v>111</v>
      </c>
      <c r="V2742" s="154">
        <v>46146</v>
      </c>
      <c r="W2742" s="154"/>
      <c r="X2742" s="154"/>
      <c r="Y2742" s="160" t="s">
        <v>90</v>
      </c>
      <c r="Z2742" s="160" t="s">
        <v>65</v>
      </c>
      <c r="AA2742" s="153"/>
      <c r="AB2742" s="153"/>
      <c r="AC2742" s="182" t="e">
        <f t="shared" si="86"/>
        <v>#DIV/0!</v>
      </c>
      <c r="AD2742" s="153" t="e">
        <f t="shared" si="87"/>
        <v>#DIV/0!</v>
      </c>
      <c r="AE2742" s="233" t="s">
        <v>66</v>
      </c>
      <c r="AF2742" s="153"/>
      <c r="AG2742" s="159"/>
      <c r="AH2742" s="153"/>
      <c r="AI2742" s="161"/>
      <c r="AJ2742" s="153"/>
      <c r="AK2742" s="153"/>
      <c r="AL2742" s="207"/>
      <c r="AM2742" s="207"/>
      <c r="AN2742" s="207"/>
      <c r="AO2742" s="207" t="str">
        <f ca="1">IF(R2742="","",IF(R2742&gt;TODAY(),"0 meses",DATEDIF(R2742,TODAY(),"m") &amp; " meses"))</f>
        <v>0 meses</v>
      </c>
      <c r="AP2742" s="147" t="s">
        <v>67</v>
      </c>
      <c r="AQ2742" s="147" t="s">
        <v>67</v>
      </c>
      <c r="AR2742" s="147"/>
      <c r="AS2742" s="209" t="s">
        <v>68</v>
      </c>
      <c r="AT2742" s="223" t="str">
        <f>MONTH(B2742)&amp;"/"&amp;YEAR(B2742)</f>
        <v>3/2026</v>
      </c>
      <c r="AU2742" s="223">
        <f>WEEKNUM(B2742)-WEEKNUM(EOMONTH(B2742,-1)+1)+1</f>
        <v>5</v>
      </c>
      <c r="AV2742" s="209" t="str">
        <f>MONTH(R2742)&amp;"/"&amp;YEAR(R2742)</f>
        <v>5/2026</v>
      </c>
      <c r="AW2742" s="209">
        <f>WEEKNUM(R2742)-WEEKNUM(EOMONTH(R2742,-1)+1)+1</f>
        <v>3</v>
      </c>
      <c r="AX2742" s="209">
        <f>IF(BB2742="S",IF(Q2742="1. Aceitou o programa",R2742-B2742,0),0)</f>
        <v>43</v>
      </c>
      <c r="AY2742" s="209">
        <f>IF(BB2742="S",IF(AND(S2742&lt;&gt;"",R2742&lt;&gt;""),S2742-R2742,0),0)</f>
        <v>0</v>
      </c>
      <c r="AZ2742" s="209">
        <f>IF(BB2742="S",IF(Q2742="1. Aceitou o programa",IF(OR(X2742="Não se Aplica",X2742=""),IF(OR(W2742="Não se Aplica",W2742=""),0,W2742-V2742),AVERAGE(X2742-W2742,W2742-V2742)),0),0)</f>
        <v>0</v>
      </c>
      <c r="BA2742" s="209">
        <f>IF(BB2742="S",IF(AND(Q2742="1. Aceitou o programa",AH2742="Realizada"),IFERROR(IF(AG2742="",0,AG2742-R2742),0),0),0)</f>
        <v>0</v>
      </c>
      <c r="BB2742" s="209" t="str">
        <f>_xlfn.XLOOKUP(U2742,'Lista Suspensa'!$AA$20:$AA$23,'Lista Suspensa'!$AB$20:$AB$23,"N/A")</f>
        <v>S</v>
      </c>
    </row>
    <row r="2743" spans="1:54" ht="12" customHeight="1">
      <c r="A2743" s="151" t="s">
        <v>54</v>
      </c>
      <c r="B2743" s="152">
        <v>46112</v>
      </c>
      <c r="C2743" s="153" t="s">
        <v>55</v>
      </c>
      <c r="D2743" s="153" t="s">
        <v>56</v>
      </c>
      <c r="E2743" s="244">
        <v>93153516</v>
      </c>
      <c r="F2743" s="144" t="s">
        <v>5503</v>
      </c>
      <c r="G2743" s="230"/>
      <c r="H2743" s="154">
        <v>26734</v>
      </c>
      <c r="I2743" s="153">
        <v>53</v>
      </c>
      <c r="J2743" s="148" t="s">
        <v>70</v>
      </c>
      <c r="K2743" s="153" t="s">
        <v>101</v>
      </c>
      <c r="L2743" s="153"/>
      <c r="M2743" s="153"/>
      <c r="N2743" s="153"/>
      <c r="O2743" s="155">
        <v>21969259993</v>
      </c>
      <c r="P2743" s="156" t="s">
        <v>60</v>
      </c>
      <c r="Q2743" s="157" t="s">
        <v>110</v>
      </c>
      <c r="R2743" s="158">
        <v>46155</v>
      </c>
      <c r="S2743" s="159"/>
      <c r="T2743" s="159" t="s">
        <v>62</v>
      </c>
      <c r="U2743" s="159" t="s">
        <v>111</v>
      </c>
      <c r="V2743" s="154">
        <v>46146</v>
      </c>
      <c r="W2743" s="154"/>
      <c r="X2743" s="154"/>
      <c r="Y2743" s="160" t="s">
        <v>90</v>
      </c>
      <c r="Z2743" s="160" t="s">
        <v>65</v>
      </c>
      <c r="AA2743" s="153"/>
      <c r="AB2743" s="153"/>
      <c r="AC2743" s="182" t="e">
        <f t="shared" si="86"/>
        <v>#DIV/0!</v>
      </c>
      <c r="AD2743" s="153" t="e">
        <f t="shared" si="87"/>
        <v>#DIV/0!</v>
      </c>
      <c r="AE2743" s="233" t="s">
        <v>66</v>
      </c>
      <c r="AF2743" s="153"/>
      <c r="AG2743" s="159"/>
      <c r="AH2743" s="153"/>
      <c r="AI2743" s="161"/>
      <c r="AJ2743" s="153"/>
      <c r="AK2743" s="153"/>
      <c r="AL2743" s="207"/>
      <c r="AM2743" s="207"/>
      <c r="AN2743" s="207"/>
      <c r="AO2743" s="207" t="str">
        <f ca="1">IF(R2743="","",IF(R2743&gt;TODAY(),"0 meses",DATEDIF(R2743,TODAY(),"m") &amp; " meses"))</f>
        <v>0 meses</v>
      </c>
      <c r="AP2743" s="147" t="s">
        <v>67</v>
      </c>
      <c r="AQ2743" s="147" t="s">
        <v>67</v>
      </c>
      <c r="AR2743" s="147"/>
      <c r="AS2743" s="209" t="s">
        <v>68</v>
      </c>
      <c r="AT2743" s="223" t="str">
        <f>MONTH(B2743)&amp;"/"&amp;YEAR(B2743)</f>
        <v>3/2026</v>
      </c>
      <c r="AU2743" s="223">
        <f>WEEKNUM(B2743)-WEEKNUM(EOMONTH(B2743,-1)+1)+1</f>
        <v>5</v>
      </c>
      <c r="AV2743" s="209" t="str">
        <f>MONTH(R2743)&amp;"/"&amp;YEAR(R2743)</f>
        <v>5/2026</v>
      </c>
      <c r="AW2743" s="209">
        <f>WEEKNUM(R2743)-WEEKNUM(EOMONTH(R2743,-1)+1)+1</f>
        <v>3</v>
      </c>
      <c r="AX2743" s="209">
        <f>IF(BB2743="S",IF(Q2743="1. Aceitou o programa",R2743-B2743,0),0)</f>
        <v>43</v>
      </c>
      <c r="AY2743" s="209">
        <f>IF(BB2743="S",IF(AND(S2743&lt;&gt;"",R2743&lt;&gt;""),S2743-R2743,0),0)</f>
        <v>0</v>
      </c>
      <c r="AZ2743" s="209">
        <f>IF(BB2743="S",IF(Q2743="1. Aceitou o programa",IF(OR(X2743="Não se Aplica",X2743=""),IF(OR(W2743="Não se Aplica",W2743=""),0,W2743-V2743),AVERAGE(X2743-W2743,W2743-V2743)),0),0)</f>
        <v>0</v>
      </c>
      <c r="BA2743" s="209">
        <f>IF(BB2743="S",IF(AND(Q2743="1. Aceitou o programa",AH2743="Realizada"),IFERROR(IF(AG2743="",0,AG2743-R2743),0),0),0)</f>
        <v>0</v>
      </c>
      <c r="BB2743" s="209" t="str">
        <f>_xlfn.XLOOKUP(U2743,'Lista Suspensa'!$AA$20:$AA$23,'Lista Suspensa'!$AB$20:$AB$23,"N/A")</f>
        <v>S</v>
      </c>
    </row>
    <row r="2744" spans="1:54" ht="12" customHeight="1">
      <c r="A2744" s="151" t="s">
        <v>54</v>
      </c>
      <c r="B2744" s="152">
        <v>46112</v>
      </c>
      <c r="C2744" s="153" t="s">
        <v>55</v>
      </c>
      <c r="D2744" s="153" t="s">
        <v>56</v>
      </c>
      <c r="E2744" s="244">
        <v>93625519</v>
      </c>
      <c r="F2744" s="144" t="s">
        <v>5504</v>
      </c>
      <c r="G2744" s="230"/>
      <c r="H2744" s="154">
        <v>25589</v>
      </c>
      <c r="I2744" s="153">
        <v>56</v>
      </c>
      <c r="J2744" s="148" t="s">
        <v>70</v>
      </c>
      <c r="K2744" s="153" t="s">
        <v>101</v>
      </c>
      <c r="L2744" s="153"/>
      <c r="M2744" s="153"/>
      <c r="N2744" s="153"/>
      <c r="O2744" s="155">
        <v>21998775001</v>
      </c>
      <c r="P2744" s="156" t="s">
        <v>60</v>
      </c>
      <c r="Q2744" s="157" t="s">
        <v>110</v>
      </c>
      <c r="R2744" s="158">
        <v>46155</v>
      </c>
      <c r="S2744" s="159"/>
      <c r="T2744" s="159" t="s">
        <v>62</v>
      </c>
      <c r="U2744" s="159" t="s">
        <v>111</v>
      </c>
      <c r="V2744" s="154">
        <v>46146</v>
      </c>
      <c r="W2744" s="154">
        <v>46155</v>
      </c>
      <c r="X2744" s="154"/>
      <c r="Y2744" s="160" t="s">
        <v>99</v>
      </c>
      <c r="Z2744" s="160" t="s">
        <v>65</v>
      </c>
      <c r="AA2744" s="153"/>
      <c r="AB2744" s="153"/>
      <c r="AC2744" s="182" t="e">
        <f t="shared" si="86"/>
        <v>#DIV/0!</v>
      </c>
      <c r="AD2744" s="153" t="e">
        <f t="shared" si="87"/>
        <v>#DIV/0!</v>
      </c>
      <c r="AE2744" s="233" t="s">
        <v>66</v>
      </c>
      <c r="AF2744" s="153"/>
      <c r="AG2744" s="159"/>
      <c r="AH2744" s="153"/>
      <c r="AI2744" s="161"/>
      <c r="AJ2744" s="153"/>
      <c r="AK2744" s="153"/>
      <c r="AL2744" s="207"/>
      <c r="AM2744" s="207"/>
      <c r="AN2744" s="207"/>
      <c r="AO2744" s="207" t="str">
        <f ca="1">IF(R2744="","",IF(R2744&gt;TODAY(),"0 meses",DATEDIF(R2744,TODAY(),"m") &amp; " meses"))</f>
        <v>0 meses</v>
      </c>
      <c r="AP2744" s="147" t="s">
        <v>67</v>
      </c>
      <c r="AQ2744" s="147" t="s">
        <v>67</v>
      </c>
      <c r="AR2744" s="147"/>
      <c r="AS2744" s="209" t="s">
        <v>68</v>
      </c>
      <c r="AT2744" s="223" t="str">
        <f>MONTH(B2744)&amp;"/"&amp;YEAR(B2744)</f>
        <v>3/2026</v>
      </c>
      <c r="AU2744" s="223">
        <f>WEEKNUM(B2744)-WEEKNUM(EOMONTH(B2744,-1)+1)+1</f>
        <v>5</v>
      </c>
      <c r="AV2744" s="209" t="str">
        <f>MONTH(R2744)&amp;"/"&amp;YEAR(R2744)</f>
        <v>5/2026</v>
      </c>
      <c r="AW2744" s="209">
        <f>WEEKNUM(R2744)-WEEKNUM(EOMONTH(R2744,-1)+1)+1</f>
        <v>3</v>
      </c>
      <c r="AX2744" s="209">
        <f>IF(BB2744="S",IF(Q2744="1. Aceitou o programa",R2744-B2744,0),0)</f>
        <v>43</v>
      </c>
      <c r="AY2744" s="209">
        <f>IF(BB2744="S",IF(AND(S2744&lt;&gt;"",R2744&lt;&gt;""),S2744-R2744,0),0)</f>
        <v>0</v>
      </c>
      <c r="AZ2744" s="209">
        <f>IF(BB2744="S",IF(Q2744="1. Aceitou o programa",IF(OR(X2744="Não se Aplica",X2744=""),IF(OR(W2744="Não se Aplica",W2744=""),0,W2744-V2744),AVERAGE(X2744-W2744,W2744-V2744)),0),0)</f>
        <v>9</v>
      </c>
      <c r="BA2744" s="209">
        <f>IF(BB2744="S",IF(AND(Q2744="1. Aceitou o programa",AH2744="Realizada"),IFERROR(IF(AG2744="",0,AG2744-R2744),0),0),0)</f>
        <v>0</v>
      </c>
      <c r="BB2744" s="209" t="str">
        <f>_xlfn.XLOOKUP(U2744,'Lista Suspensa'!$AA$20:$AA$23,'Lista Suspensa'!$AB$20:$AB$23,"N/A")</f>
        <v>S</v>
      </c>
    </row>
    <row r="2745" spans="1:54" ht="12" customHeight="1">
      <c r="A2745" s="151" t="s">
        <v>54</v>
      </c>
      <c r="B2745" s="152">
        <v>46112</v>
      </c>
      <c r="C2745" s="153" t="s">
        <v>55</v>
      </c>
      <c r="D2745" s="153" t="s">
        <v>56</v>
      </c>
      <c r="E2745" s="244">
        <v>94726085</v>
      </c>
      <c r="F2745" s="144" t="s">
        <v>5505</v>
      </c>
      <c r="G2745" s="230"/>
      <c r="H2745" s="154">
        <v>25593</v>
      </c>
      <c r="I2745" s="153">
        <v>56</v>
      </c>
      <c r="J2745" s="148" t="s">
        <v>70</v>
      </c>
      <c r="K2745" s="153" t="s">
        <v>101</v>
      </c>
      <c r="L2745" s="153"/>
      <c r="M2745" s="153"/>
      <c r="N2745" s="153"/>
      <c r="O2745" s="155">
        <v>21980015924</v>
      </c>
      <c r="P2745" s="156" t="s">
        <v>60</v>
      </c>
      <c r="Q2745" s="157" t="s">
        <v>110</v>
      </c>
      <c r="R2745" s="158">
        <v>46155</v>
      </c>
      <c r="S2745" s="159"/>
      <c r="T2745" s="159" t="s">
        <v>62</v>
      </c>
      <c r="U2745" s="159" t="s">
        <v>111</v>
      </c>
      <c r="V2745" s="154">
        <v>46146</v>
      </c>
      <c r="W2745" s="154">
        <v>46155</v>
      </c>
      <c r="X2745" s="154"/>
      <c r="Y2745" s="160" t="s">
        <v>99</v>
      </c>
      <c r="Z2745" s="160" t="s">
        <v>65</v>
      </c>
      <c r="AA2745" s="153"/>
      <c r="AB2745" s="153"/>
      <c r="AC2745" s="182" t="e">
        <f t="shared" si="86"/>
        <v>#DIV/0!</v>
      </c>
      <c r="AD2745" s="153" t="e">
        <f t="shared" si="87"/>
        <v>#DIV/0!</v>
      </c>
      <c r="AE2745" s="233" t="s">
        <v>66</v>
      </c>
      <c r="AF2745" s="153"/>
      <c r="AG2745" s="159"/>
      <c r="AH2745" s="153"/>
      <c r="AI2745" s="161"/>
      <c r="AJ2745" s="153"/>
      <c r="AK2745" s="153"/>
      <c r="AL2745" s="207"/>
      <c r="AM2745" s="207"/>
      <c r="AN2745" s="207"/>
      <c r="AO2745" s="207" t="str">
        <f ca="1">IF(R2745="","",IF(R2745&gt;TODAY(),"0 meses",DATEDIF(R2745,TODAY(),"m") &amp; " meses"))</f>
        <v>0 meses</v>
      </c>
      <c r="AP2745" s="147" t="s">
        <v>67</v>
      </c>
      <c r="AQ2745" s="147" t="s">
        <v>67</v>
      </c>
      <c r="AR2745" s="147"/>
      <c r="AS2745" s="209" t="s">
        <v>68</v>
      </c>
      <c r="AT2745" s="223" t="str">
        <f>MONTH(B2745)&amp;"/"&amp;YEAR(B2745)</f>
        <v>3/2026</v>
      </c>
      <c r="AU2745" s="223">
        <f>WEEKNUM(B2745)-WEEKNUM(EOMONTH(B2745,-1)+1)+1</f>
        <v>5</v>
      </c>
      <c r="AV2745" s="209" t="str">
        <f>MONTH(R2745)&amp;"/"&amp;YEAR(R2745)</f>
        <v>5/2026</v>
      </c>
      <c r="AW2745" s="209">
        <f>WEEKNUM(R2745)-WEEKNUM(EOMONTH(R2745,-1)+1)+1</f>
        <v>3</v>
      </c>
      <c r="AX2745" s="209">
        <f>IF(BB2745="S",IF(Q2745="1. Aceitou o programa",R2745-B2745,0),0)</f>
        <v>43</v>
      </c>
      <c r="AY2745" s="209">
        <f>IF(BB2745="S",IF(AND(S2745&lt;&gt;"",R2745&lt;&gt;""),S2745-R2745,0),0)</f>
        <v>0</v>
      </c>
      <c r="AZ2745" s="209">
        <f>IF(BB2745="S",IF(Q2745="1. Aceitou o programa",IF(OR(X2745="Não se Aplica",X2745=""),IF(OR(W2745="Não se Aplica",W2745=""),0,W2745-V2745),AVERAGE(X2745-W2745,W2745-V2745)),0),0)</f>
        <v>9</v>
      </c>
      <c r="BA2745" s="209">
        <f>IF(BB2745="S",IF(AND(Q2745="1. Aceitou o programa",AH2745="Realizada"),IFERROR(IF(AG2745="",0,AG2745-R2745),0),0),0)</f>
        <v>0</v>
      </c>
      <c r="BB2745" s="209" t="str">
        <f>_xlfn.XLOOKUP(U2745,'Lista Suspensa'!$AA$20:$AA$23,'Lista Suspensa'!$AB$20:$AB$23,"N/A")</f>
        <v>S</v>
      </c>
    </row>
    <row r="2746" spans="1:54" ht="12" customHeight="1">
      <c r="A2746" s="151" t="s">
        <v>54</v>
      </c>
      <c r="B2746" s="152">
        <v>46112</v>
      </c>
      <c r="C2746" s="153" t="s">
        <v>55</v>
      </c>
      <c r="D2746" s="153" t="s">
        <v>56</v>
      </c>
      <c r="E2746" s="244">
        <v>93850574</v>
      </c>
      <c r="F2746" s="144" t="s">
        <v>5506</v>
      </c>
      <c r="G2746" s="230"/>
      <c r="H2746" s="154">
        <v>25619</v>
      </c>
      <c r="I2746" s="153">
        <v>56</v>
      </c>
      <c r="J2746" s="148" t="s">
        <v>70</v>
      </c>
      <c r="K2746" s="153" t="s">
        <v>101</v>
      </c>
      <c r="L2746" s="153"/>
      <c r="M2746" s="153"/>
      <c r="N2746" s="153"/>
      <c r="O2746" s="155">
        <v>21996781970</v>
      </c>
      <c r="P2746" s="156" t="s">
        <v>60</v>
      </c>
      <c r="Q2746" s="157" t="s">
        <v>110</v>
      </c>
      <c r="R2746" s="158">
        <v>46155</v>
      </c>
      <c r="S2746" s="159"/>
      <c r="T2746" s="159" t="s">
        <v>62</v>
      </c>
      <c r="U2746" s="159" t="s">
        <v>111</v>
      </c>
      <c r="V2746" s="154">
        <v>46146</v>
      </c>
      <c r="W2746" s="154"/>
      <c r="X2746" s="154"/>
      <c r="Y2746" s="160" t="s">
        <v>3275</v>
      </c>
      <c r="Z2746" s="160" t="s">
        <v>65</v>
      </c>
      <c r="AA2746" s="153"/>
      <c r="AB2746" s="153"/>
      <c r="AC2746" s="182" t="e">
        <f t="shared" si="86"/>
        <v>#DIV/0!</v>
      </c>
      <c r="AD2746" s="153" t="e">
        <f t="shared" si="87"/>
        <v>#DIV/0!</v>
      </c>
      <c r="AE2746" s="233" t="s">
        <v>66</v>
      </c>
      <c r="AF2746" s="153"/>
      <c r="AG2746" s="159"/>
      <c r="AH2746" s="153"/>
      <c r="AI2746" s="161"/>
      <c r="AJ2746" s="153"/>
      <c r="AK2746" s="153"/>
      <c r="AL2746" s="207"/>
      <c r="AM2746" s="207"/>
      <c r="AN2746" s="207"/>
      <c r="AO2746" s="207" t="str">
        <f ca="1">IF(R2746="","",IF(R2746&gt;TODAY(),"0 meses",DATEDIF(R2746,TODAY(),"m") &amp; " meses"))</f>
        <v>0 meses</v>
      </c>
      <c r="AP2746" s="147" t="s">
        <v>67</v>
      </c>
      <c r="AQ2746" s="147" t="s">
        <v>67</v>
      </c>
      <c r="AR2746" s="147"/>
      <c r="AS2746" s="209" t="s">
        <v>68</v>
      </c>
      <c r="AT2746" s="223" t="str">
        <f>MONTH(B2746)&amp;"/"&amp;YEAR(B2746)</f>
        <v>3/2026</v>
      </c>
      <c r="AU2746" s="223">
        <f>WEEKNUM(B2746)-WEEKNUM(EOMONTH(B2746,-1)+1)+1</f>
        <v>5</v>
      </c>
      <c r="AV2746" s="209" t="str">
        <f>MONTH(R2746)&amp;"/"&amp;YEAR(R2746)</f>
        <v>5/2026</v>
      </c>
      <c r="AW2746" s="209">
        <f>WEEKNUM(R2746)-WEEKNUM(EOMONTH(R2746,-1)+1)+1</f>
        <v>3</v>
      </c>
      <c r="AX2746" s="209">
        <f>IF(BB2746="S",IF(Q2746="1. Aceitou o programa",R2746-B2746,0),0)</f>
        <v>43</v>
      </c>
      <c r="AY2746" s="209">
        <f>IF(BB2746="S",IF(AND(S2746&lt;&gt;"",R2746&lt;&gt;""),S2746-R2746,0),0)</f>
        <v>0</v>
      </c>
      <c r="AZ2746" s="209">
        <f>IF(BB2746="S",IF(Q2746="1. Aceitou o programa",IF(OR(X2746="Não se Aplica",X2746=""),IF(OR(W2746="Não se Aplica",W2746=""),0,W2746-V2746),AVERAGE(X2746-W2746,W2746-V2746)),0),0)</f>
        <v>0</v>
      </c>
      <c r="BA2746" s="209">
        <f>IF(BB2746="S",IF(AND(Q2746="1. Aceitou o programa",AH2746="Realizada"),IFERROR(IF(AG2746="",0,AG2746-R2746),0),0),0)</f>
        <v>0</v>
      </c>
      <c r="BB2746" s="209" t="str">
        <f>_xlfn.XLOOKUP(U2746,'Lista Suspensa'!$AA$20:$AA$23,'Lista Suspensa'!$AB$20:$AB$23,"N/A")</f>
        <v>S</v>
      </c>
    </row>
    <row r="2747" spans="1:54" ht="12" customHeight="1">
      <c r="A2747" s="151" t="s">
        <v>54</v>
      </c>
      <c r="B2747" s="152">
        <v>46112</v>
      </c>
      <c r="C2747" s="153" t="s">
        <v>55</v>
      </c>
      <c r="D2747" s="153" t="s">
        <v>56</v>
      </c>
      <c r="E2747" s="244">
        <v>87293182</v>
      </c>
      <c r="F2747" s="144" t="s">
        <v>5507</v>
      </c>
      <c r="G2747" s="230"/>
      <c r="H2747" s="154">
        <v>25728</v>
      </c>
      <c r="I2747" s="153">
        <v>55</v>
      </c>
      <c r="J2747" s="148" t="s">
        <v>70</v>
      </c>
      <c r="K2747" s="153" t="s">
        <v>101</v>
      </c>
      <c r="L2747" s="153"/>
      <c r="M2747" s="153"/>
      <c r="N2747" s="153"/>
      <c r="O2747" s="155">
        <v>21965442130</v>
      </c>
      <c r="P2747" s="156" t="s">
        <v>60</v>
      </c>
      <c r="Q2747" s="157" t="s">
        <v>110</v>
      </c>
      <c r="R2747" s="158">
        <v>46155</v>
      </c>
      <c r="S2747" s="159"/>
      <c r="T2747" s="159" t="s">
        <v>62</v>
      </c>
      <c r="U2747" s="159" t="s">
        <v>111</v>
      </c>
      <c r="V2747" s="154">
        <v>46146</v>
      </c>
      <c r="W2747" s="154">
        <v>46155</v>
      </c>
      <c r="X2747" s="154"/>
      <c r="Y2747" s="160" t="s">
        <v>99</v>
      </c>
      <c r="Z2747" s="160" t="s">
        <v>65</v>
      </c>
      <c r="AA2747" s="153"/>
      <c r="AB2747" s="153"/>
      <c r="AC2747" s="182" t="e">
        <f t="shared" si="86"/>
        <v>#DIV/0!</v>
      </c>
      <c r="AD2747" s="153" t="e">
        <f t="shared" si="87"/>
        <v>#DIV/0!</v>
      </c>
      <c r="AE2747" s="233" t="s">
        <v>66</v>
      </c>
      <c r="AF2747" s="153"/>
      <c r="AG2747" s="159"/>
      <c r="AH2747" s="153"/>
      <c r="AI2747" s="161"/>
      <c r="AJ2747" s="153"/>
      <c r="AK2747" s="153"/>
      <c r="AL2747" s="207"/>
      <c r="AM2747" s="207"/>
      <c r="AN2747" s="207"/>
      <c r="AO2747" s="207" t="str">
        <f ca="1">IF(R2747="","",IF(R2747&gt;TODAY(),"0 meses",DATEDIF(R2747,TODAY(),"m") &amp; " meses"))</f>
        <v>0 meses</v>
      </c>
      <c r="AP2747" s="147" t="s">
        <v>67</v>
      </c>
      <c r="AQ2747" s="147" t="s">
        <v>67</v>
      </c>
      <c r="AR2747" s="147"/>
      <c r="AS2747" s="209" t="s">
        <v>68</v>
      </c>
      <c r="AT2747" s="223" t="str">
        <f>MONTH(B2747)&amp;"/"&amp;YEAR(B2747)</f>
        <v>3/2026</v>
      </c>
      <c r="AU2747" s="223">
        <f>WEEKNUM(B2747)-WEEKNUM(EOMONTH(B2747,-1)+1)+1</f>
        <v>5</v>
      </c>
      <c r="AV2747" s="209" t="str">
        <f>MONTH(R2747)&amp;"/"&amp;YEAR(R2747)</f>
        <v>5/2026</v>
      </c>
      <c r="AW2747" s="209">
        <f>WEEKNUM(R2747)-WEEKNUM(EOMONTH(R2747,-1)+1)+1</f>
        <v>3</v>
      </c>
      <c r="AX2747" s="209">
        <f>IF(BB2747="S",IF(Q2747="1. Aceitou o programa",R2747-B2747,0),0)</f>
        <v>43</v>
      </c>
      <c r="AY2747" s="209">
        <f>IF(BB2747="S",IF(AND(S2747&lt;&gt;"",R2747&lt;&gt;""),S2747-R2747,0),0)</f>
        <v>0</v>
      </c>
      <c r="AZ2747" s="209">
        <f>IF(BB2747="S",IF(Q2747="1. Aceitou o programa",IF(OR(X2747="Não se Aplica",X2747=""),IF(OR(W2747="Não se Aplica",W2747=""),0,W2747-V2747),AVERAGE(X2747-W2747,W2747-V2747)),0),0)</f>
        <v>9</v>
      </c>
      <c r="BA2747" s="209">
        <f>IF(BB2747="S",IF(AND(Q2747="1. Aceitou o programa",AH2747="Realizada"),IFERROR(IF(AG2747="",0,AG2747-R2747),0),0),0)</f>
        <v>0</v>
      </c>
      <c r="BB2747" s="209" t="str">
        <f>_xlfn.XLOOKUP(U2747,'Lista Suspensa'!$AA$20:$AA$23,'Lista Suspensa'!$AB$20:$AB$23,"N/A")</f>
        <v>S</v>
      </c>
    </row>
    <row r="2748" spans="1:54" ht="12" customHeight="1">
      <c r="A2748" s="151" t="s">
        <v>54</v>
      </c>
      <c r="B2748" s="152">
        <v>46112</v>
      </c>
      <c r="C2748" s="153" t="s">
        <v>55</v>
      </c>
      <c r="D2748" s="153" t="s">
        <v>56</v>
      </c>
      <c r="E2748" s="244">
        <v>93550387</v>
      </c>
      <c r="F2748" s="144" t="s">
        <v>5508</v>
      </c>
      <c r="G2748" s="230"/>
      <c r="H2748" s="154">
        <v>25887</v>
      </c>
      <c r="I2748" s="153">
        <v>55</v>
      </c>
      <c r="J2748" s="148" t="s">
        <v>70</v>
      </c>
      <c r="K2748" s="153" t="s">
        <v>101</v>
      </c>
      <c r="L2748" s="153"/>
      <c r="M2748" s="153"/>
      <c r="N2748" s="153"/>
      <c r="O2748" s="155">
        <v>21988673749</v>
      </c>
      <c r="P2748" s="156" t="s">
        <v>60</v>
      </c>
      <c r="Q2748" s="157" t="s">
        <v>110</v>
      </c>
      <c r="R2748" s="158">
        <v>46155</v>
      </c>
      <c r="S2748" s="159"/>
      <c r="T2748" s="159" t="s">
        <v>62</v>
      </c>
      <c r="U2748" s="159" t="s">
        <v>111</v>
      </c>
      <c r="V2748" s="154">
        <v>46146</v>
      </c>
      <c r="W2748" s="154">
        <v>46155</v>
      </c>
      <c r="X2748" s="154"/>
      <c r="Y2748" s="160" t="s">
        <v>99</v>
      </c>
      <c r="Z2748" s="160" t="s">
        <v>65</v>
      </c>
      <c r="AA2748" s="153"/>
      <c r="AB2748" s="153"/>
      <c r="AC2748" s="182" t="e">
        <f t="shared" si="86"/>
        <v>#DIV/0!</v>
      </c>
      <c r="AD2748" s="153" t="e">
        <f t="shared" si="87"/>
        <v>#DIV/0!</v>
      </c>
      <c r="AE2748" s="233" t="s">
        <v>66</v>
      </c>
      <c r="AF2748" s="153"/>
      <c r="AG2748" s="159"/>
      <c r="AH2748" s="153"/>
      <c r="AI2748" s="161"/>
      <c r="AJ2748" s="153"/>
      <c r="AK2748" s="153"/>
      <c r="AL2748" s="207"/>
      <c r="AM2748" s="207"/>
      <c r="AN2748" s="207"/>
      <c r="AO2748" s="207" t="str">
        <f ca="1">IF(R2748="","",IF(R2748&gt;TODAY(),"0 meses",DATEDIF(R2748,TODAY(),"m") &amp; " meses"))</f>
        <v>0 meses</v>
      </c>
      <c r="AP2748" s="147" t="s">
        <v>67</v>
      </c>
      <c r="AQ2748" s="147" t="s">
        <v>67</v>
      </c>
      <c r="AR2748" s="147"/>
      <c r="AS2748" s="209" t="s">
        <v>68</v>
      </c>
      <c r="AT2748" s="223" t="str">
        <f>MONTH(B2748)&amp;"/"&amp;YEAR(B2748)</f>
        <v>3/2026</v>
      </c>
      <c r="AU2748" s="223">
        <f>WEEKNUM(B2748)-WEEKNUM(EOMONTH(B2748,-1)+1)+1</f>
        <v>5</v>
      </c>
      <c r="AV2748" s="209" t="str">
        <f>MONTH(R2748)&amp;"/"&amp;YEAR(R2748)</f>
        <v>5/2026</v>
      </c>
      <c r="AW2748" s="209">
        <f>WEEKNUM(R2748)-WEEKNUM(EOMONTH(R2748,-1)+1)+1</f>
        <v>3</v>
      </c>
      <c r="AX2748" s="209">
        <f>IF(BB2748="S",IF(Q2748="1. Aceitou o programa",R2748-B2748,0),0)</f>
        <v>43</v>
      </c>
      <c r="AY2748" s="209">
        <f>IF(BB2748="S",IF(AND(S2748&lt;&gt;"",R2748&lt;&gt;""),S2748-R2748,0),0)</f>
        <v>0</v>
      </c>
      <c r="AZ2748" s="209">
        <f>IF(BB2748="S",IF(Q2748="1. Aceitou o programa",IF(OR(X2748="Não se Aplica",X2748=""),IF(OR(W2748="Não se Aplica",W2748=""),0,W2748-V2748),AVERAGE(X2748-W2748,W2748-V2748)),0),0)</f>
        <v>9</v>
      </c>
      <c r="BA2748" s="209">
        <f>IF(BB2748="S",IF(AND(Q2748="1. Aceitou o programa",AH2748="Realizada"),IFERROR(IF(AG2748="",0,AG2748-R2748),0),0),0)</f>
        <v>0</v>
      </c>
      <c r="BB2748" s="209" t="str">
        <f>_xlfn.XLOOKUP(U2748,'Lista Suspensa'!$AA$20:$AA$23,'Lista Suspensa'!$AB$20:$AB$23,"N/A")</f>
        <v>S</v>
      </c>
    </row>
    <row r="2749" spans="1:54" ht="12" customHeight="1">
      <c r="A2749" s="151" t="s">
        <v>54</v>
      </c>
      <c r="B2749" s="152">
        <v>46112</v>
      </c>
      <c r="C2749" s="153" t="s">
        <v>55</v>
      </c>
      <c r="D2749" s="153" t="s">
        <v>56</v>
      </c>
      <c r="E2749" s="244">
        <v>94581135</v>
      </c>
      <c r="F2749" s="144" t="s">
        <v>5509</v>
      </c>
      <c r="G2749" s="230"/>
      <c r="H2749" s="154">
        <v>26084</v>
      </c>
      <c r="I2749" s="153">
        <v>54</v>
      </c>
      <c r="J2749" s="148" t="s">
        <v>70</v>
      </c>
      <c r="K2749" s="153" t="s">
        <v>101</v>
      </c>
      <c r="L2749" s="153"/>
      <c r="M2749" s="153"/>
      <c r="N2749" s="153"/>
      <c r="O2749" s="155">
        <v>21992307987</v>
      </c>
      <c r="P2749" s="156" t="s">
        <v>60</v>
      </c>
      <c r="Q2749" s="157" t="s">
        <v>110</v>
      </c>
      <c r="R2749" s="158">
        <v>46155</v>
      </c>
      <c r="S2749" s="159"/>
      <c r="T2749" s="159" t="s">
        <v>62</v>
      </c>
      <c r="U2749" s="159" t="s">
        <v>111</v>
      </c>
      <c r="V2749" s="154">
        <v>46146</v>
      </c>
      <c r="W2749" s="154">
        <v>46155</v>
      </c>
      <c r="X2749" s="154"/>
      <c r="Y2749" s="160" t="s">
        <v>99</v>
      </c>
      <c r="Z2749" s="160" t="s">
        <v>65</v>
      </c>
      <c r="AA2749" s="153"/>
      <c r="AB2749" s="153"/>
      <c r="AC2749" s="182" t="e">
        <f t="shared" si="86"/>
        <v>#DIV/0!</v>
      </c>
      <c r="AD2749" s="153" t="e">
        <f t="shared" si="87"/>
        <v>#DIV/0!</v>
      </c>
      <c r="AE2749" s="233" t="s">
        <v>66</v>
      </c>
      <c r="AF2749" s="153"/>
      <c r="AG2749" s="159"/>
      <c r="AH2749" s="153"/>
      <c r="AI2749" s="161"/>
      <c r="AJ2749" s="153"/>
      <c r="AK2749" s="153"/>
      <c r="AL2749" s="207"/>
      <c r="AM2749" s="207"/>
      <c r="AN2749" s="207"/>
      <c r="AO2749" s="207" t="str">
        <f ca="1">IF(R2749="","",IF(R2749&gt;TODAY(),"0 meses",DATEDIF(R2749,TODAY(),"m") &amp; " meses"))</f>
        <v>0 meses</v>
      </c>
      <c r="AP2749" s="147" t="s">
        <v>67</v>
      </c>
      <c r="AQ2749" s="147" t="s">
        <v>67</v>
      </c>
      <c r="AR2749" s="147"/>
      <c r="AS2749" s="209" t="s">
        <v>68</v>
      </c>
      <c r="AT2749" s="223" t="str">
        <f>MONTH(B2749)&amp;"/"&amp;YEAR(B2749)</f>
        <v>3/2026</v>
      </c>
      <c r="AU2749" s="223">
        <f>WEEKNUM(B2749)-WEEKNUM(EOMONTH(B2749,-1)+1)+1</f>
        <v>5</v>
      </c>
      <c r="AV2749" s="209" t="str">
        <f>MONTH(R2749)&amp;"/"&amp;YEAR(R2749)</f>
        <v>5/2026</v>
      </c>
      <c r="AW2749" s="209">
        <f>WEEKNUM(R2749)-WEEKNUM(EOMONTH(R2749,-1)+1)+1</f>
        <v>3</v>
      </c>
      <c r="AX2749" s="209">
        <f>IF(BB2749="S",IF(Q2749="1. Aceitou o programa",R2749-B2749,0),0)</f>
        <v>43</v>
      </c>
      <c r="AY2749" s="209">
        <f>IF(BB2749="S",IF(AND(S2749&lt;&gt;"",R2749&lt;&gt;""),S2749-R2749,0),0)</f>
        <v>0</v>
      </c>
      <c r="AZ2749" s="209">
        <f>IF(BB2749="S",IF(Q2749="1. Aceitou o programa",IF(OR(X2749="Não se Aplica",X2749=""),IF(OR(W2749="Não se Aplica",W2749=""),0,W2749-V2749),AVERAGE(X2749-W2749,W2749-V2749)),0),0)</f>
        <v>9</v>
      </c>
      <c r="BA2749" s="209">
        <f>IF(BB2749="S",IF(AND(Q2749="1. Aceitou o programa",AH2749="Realizada"),IFERROR(IF(AG2749="",0,AG2749-R2749),0),0),0)</f>
        <v>0</v>
      </c>
      <c r="BB2749" s="209" t="str">
        <f>_xlfn.XLOOKUP(U2749,'Lista Suspensa'!$AA$20:$AA$23,'Lista Suspensa'!$AB$20:$AB$23,"N/A")</f>
        <v>S</v>
      </c>
    </row>
    <row r="2750" spans="1:54" ht="12" customHeight="1">
      <c r="A2750" s="151" t="s">
        <v>54</v>
      </c>
      <c r="B2750" s="152">
        <v>46112</v>
      </c>
      <c r="C2750" s="153" t="s">
        <v>55</v>
      </c>
      <c r="D2750" s="153" t="s">
        <v>56</v>
      </c>
      <c r="E2750" s="244">
        <v>93852324</v>
      </c>
      <c r="F2750" s="144" t="s">
        <v>5510</v>
      </c>
      <c r="G2750" s="230"/>
      <c r="H2750" s="154">
        <v>26195</v>
      </c>
      <c r="I2750" s="153">
        <v>54</v>
      </c>
      <c r="J2750" s="148" t="s">
        <v>70</v>
      </c>
      <c r="K2750" s="153" t="s">
        <v>101</v>
      </c>
      <c r="L2750" s="153"/>
      <c r="M2750" s="153"/>
      <c r="N2750" s="153"/>
      <c r="O2750" s="155">
        <v>21997699571</v>
      </c>
      <c r="P2750" s="156" t="s">
        <v>89</v>
      </c>
      <c r="Q2750" s="157" t="s">
        <v>110</v>
      </c>
      <c r="R2750" s="158">
        <v>46155</v>
      </c>
      <c r="S2750" s="159"/>
      <c r="T2750" s="159" t="s">
        <v>62</v>
      </c>
      <c r="U2750" s="159" t="s">
        <v>111</v>
      </c>
      <c r="V2750" s="154">
        <v>46146</v>
      </c>
      <c r="W2750" s="154"/>
      <c r="X2750" s="154"/>
      <c r="Y2750" s="160" t="s">
        <v>3167</v>
      </c>
      <c r="Z2750" s="160" t="s">
        <v>65</v>
      </c>
      <c r="AA2750" s="153"/>
      <c r="AB2750" s="153"/>
      <c r="AC2750" s="182" t="e">
        <f t="shared" si="86"/>
        <v>#DIV/0!</v>
      </c>
      <c r="AD2750" s="153" t="e">
        <f t="shared" si="87"/>
        <v>#DIV/0!</v>
      </c>
      <c r="AE2750" s="233" t="s">
        <v>66</v>
      </c>
      <c r="AF2750" s="153"/>
      <c r="AG2750" s="159"/>
      <c r="AH2750" s="153"/>
      <c r="AI2750" s="161"/>
      <c r="AJ2750" s="153"/>
      <c r="AK2750" s="153"/>
      <c r="AL2750" s="207"/>
      <c r="AM2750" s="207"/>
      <c r="AN2750" s="207"/>
      <c r="AO2750" s="207" t="str">
        <f ca="1">IF(R2750="","",IF(R2750&gt;TODAY(),"0 meses",DATEDIF(R2750,TODAY(),"m") &amp; " meses"))</f>
        <v>0 meses</v>
      </c>
      <c r="AP2750" s="147" t="s">
        <v>67</v>
      </c>
      <c r="AQ2750" s="147" t="s">
        <v>67</v>
      </c>
      <c r="AR2750" s="147"/>
      <c r="AS2750" s="209" t="s">
        <v>68</v>
      </c>
      <c r="AT2750" s="223" t="str">
        <f>MONTH(B2750)&amp;"/"&amp;YEAR(B2750)</f>
        <v>3/2026</v>
      </c>
      <c r="AU2750" s="223">
        <f>WEEKNUM(B2750)-WEEKNUM(EOMONTH(B2750,-1)+1)+1</f>
        <v>5</v>
      </c>
      <c r="AV2750" s="209" t="str">
        <f>MONTH(R2750)&amp;"/"&amp;YEAR(R2750)</f>
        <v>5/2026</v>
      </c>
      <c r="AW2750" s="209">
        <f>WEEKNUM(R2750)-WEEKNUM(EOMONTH(R2750,-1)+1)+1</f>
        <v>3</v>
      </c>
      <c r="AX2750" s="209">
        <f>IF(BB2750="S",IF(Q2750="1. Aceitou o programa",R2750-B2750,0),0)</f>
        <v>43</v>
      </c>
      <c r="AY2750" s="209">
        <f>IF(BB2750="S",IF(AND(S2750&lt;&gt;"",R2750&lt;&gt;""),S2750-R2750,0),0)</f>
        <v>0</v>
      </c>
      <c r="AZ2750" s="209">
        <f>IF(BB2750="S",IF(Q2750="1. Aceitou o programa",IF(OR(X2750="Não se Aplica",X2750=""),IF(OR(W2750="Não se Aplica",W2750=""),0,W2750-V2750),AVERAGE(X2750-W2750,W2750-V2750)),0),0)</f>
        <v>0</v>
      </c>
      <c r="BA2750" s="209">
        <f>IF(BB2750="S",IF(AND(Q2750="1. Aceitou o programa",AH2750="Realizada"),IFERROR(IF(AG2750="",0,AG2750-R2750),0),0),0)</f>
        <v>0</v>
      </c>
      <c r="BB2750" s="209" t="str">
        <f>_xlfn.XLOOKUP(U2750,'Lista Suspensa'!$AA$20:$AA$23,'Lista Suspensa'!$AB$20:$AB$23,"N/A")</f>
        <v>S</v>
      </c>
    </row>
    <row r="2751" spans="1:54" ht="12" customHeight="1">
      <c r="A2751" s="151" t="s">
        <v>54</v>
      </c>
      <c r="B2751" s="152">
        <v>46112</v>
      </c>
      <c r="C2751" s="153" t="s">
        <v>55</v>
      </c>
      <c r="D2751" s="153" t="s">
        <v>56</v>
      </c>
      <c r="E2751" s="244">
        <v>89926394</v>
      </c>
      <c r="F2751" s="144" t="s">
        <v>5511</v>
      </c>
      <c r="G2751" s="230"/>
      <c r="H2751" s="154">
        <v>26344</v>
      </c>
      <c r="I2751" s="153">
        <v>54</v>
      </c>
      <c r="J2751" s="148" t="s">
        <v>70</v>
      </c>
      <c r="K2751" s="153" t="s">
        <v>101</v>
      </c>
      <c r="L2751" s="153"/>
      <c r="M2751" s="153"/>
      <c r="N2751" s="153"/>
      <c r="O2751" s="155">
        <v>21976495376</v>
      </c>
      <c r="P2751" s="156" t="s">
        <v>60</v>
      </c>
      <c r="Q2751" s="157" t="s">
        <v>110</v>
      </c>
      <c r="R2751" s="158">
        <v>46155</v>
      </c>
      <c r="S2751" s="159"/>
      <c r="T2751" s="159" t="s">
        <v>62</v>
      </c>
      <c r="U2751" s="159" t="s">
        <v>111</v>
      </c>
      <c r="V2751" s="154">
        <v>46146</v>
      </c>
      <c r="W2751" s="154">
        <v>46155</v>
      </c>
      <c r="X2751" s="154"/>
      <c r="Y2751" s="160" t="s">
        <v>99</v>
      </c>
      <c r="Z2751" s="160" t="s">
        <v>65</v>
      </c>
      <c r="AA2751" s="153"/>
      <c r="AB2751" s="153"/>
      <c r="AC2751" s="182" t="e">
        <f t="shared" si="86"/>
        <v>#DIV/0!</v>
      </c>
      <c r="AD2751" s="153" t="e">
        <f t="shared" si="87"/>
        <v>#DIV/0!</v>
      </c>
      <c r="AE2751" s="233" t="s">
        <v>66</v>
      </c>
      <c r="AF2751" s="153"/>
      <c r="AG2751" s="159"/>
      <c r="AH2751" s="153"/>
      <c r="AI2751" s="161"/>
      <c r="AJ2751" s="153"/>
      <c r="AK2751" s="153"/>
      <c r="AL2751" s="207"/>
      <c r="AM2751" s="207"/>
      <c r="AN2751" s="207"/>
      <c r="AO2751" s="207" t="str">
        <f ca="1">IF(R2751="","",IF(R2751&gt;TODAY(),"0 meses",DATEDIF(R2751,TODAY(),"m") &amp; " meses"))</f>
        <v>0 meses</v>
      </c>
      <c r="AP2751" s="147" t="s">
        <v>67</v>
      </c>
      <c r="AQ2751" s="147" t="s">
        <v>67</v>
      </c>
      <c r="AR2751" s="147"/>
      <c r="AS2751" s="209" t="s">
        <v>68</v>
      </c>
      <c r="AT2751" s="223" t="str">
        <f>MONTH(B2751)&amp;"/"&amp;YEAR(B2751)</f>
        <v>3/2026</v>
      </c>
      <c r="AU2751" s="223">
        <f>WEEKNUM(B2751)-WEEKNUM(EOMONTH(B2751,-1)+1)+1</f>
        <v>5</v>
      </c>
      <c r="AV2751" s="209" t="str">
        <f>MONTH(R2751)&amp;"/"&amp;YEAR(R2751)</f>
        <v>5/2026</v>
      </c>
      <c r="AW2751" s="209">
        <f>WEEKNUM(R2751)-WEEKNUM(EOMONTH(R2751,-1)+1)+1</f>
        <v>3</v>
      </c>
      <c r="AX2751" s="209">
        <f>IF(BB2751="S",IF(Q2751="1. Aceitou o programa",R2751-B2751,0),0)</f>
        <v>43</v>
      </c>
      <c r="AY2751" s="209">
        <f>IF(BB2751="S",IF(AND(S2751&lt;&gt;"",R2751&lt;&gt;""),S2751-R2751,0),0)</f>
        <v>0</v>
      </c>
      <c r="AZ2751" s="209">
        <f>IF(BB2751="S",IF(Q2751="1. Aceitou o programa",IF(OR(X2751="Não se Aplica",X2751=""),IF(OR(W2751="Não se Aplica",W2751=""),0,W2751-V2751),AVERAGE(X2751-W2751,W2751-V2751)),0),0)</f>
        <v>9</v>
      </c>
      <c r="BA2751" s="209">
        <f>IF(BB2751="S",IF(AND(Q2751="1. Aceitou o programa",AH2751="Realizada"),IFERROR(IF(AG2751="",0,AG2751-R2751),0),0),0)</f>
        <v>0</v>
      </c>
      <c r="BB2751" s="209" t="str">
        <f>_xlfn.XLOOKUP(U2751,'Lista Suspensa'!$AA$20:$AA$23,'Lista Suspensa'!$AB$20:$AB$23,"N/A")</f>
        <v>S</v>
      </c>
    </row>
    <row r="2752" spans="1:54" ht="12" customHeight="1">
      <c r="A2752" s="151" t="s">
        <v>54</v>
      </c>
      <c r="B2752" s="152">
        <v>46112</v>
      </c>
      <c r="C2752" s="153" t="s">
        <v>55</v>
      </c>
      <c r="D2752" s="153" t="s">
        <v>56</v>
      </c>
      <c r="E2752" s="244">
        <v>86694876</v>
      </c>
      <c r="F2752" s="144" t="s">
        <v>5512</v>
      </c>
      <c r="G2752" s="230"/>
      <c r="H2752" s="154">
        <v>26447</v>
      </c>
      <c r="I2752" s="153">
        <v>53</v>
      </c>
      <c r="J2752" s="148" t="s">
        <v>70</v>
      </c>
      <c r="K2752" s="153" t="s">
        <v>101</v>
      </c>
      <c r="L2752" s="153"/>
      <c r="M2752" s="153"/>
      <c r="N2752" s="153"/>
      <c r="O2752" s="155">
        <v>21964617954</v>
      </c>
      <c r="P2752" s="156" t="s">
        <v>60</v>
      </c>
      <c r="Q2752" s="157" t="s">
        <v>110</v>
      </c>
      <c r="R2752" s="158">
        <v>46155</v>
      </c>
      <c r="S2752" s="159"/>
      <c r="T2752" s="159" t="s">
        <v>62</v>
      </c>
      <c r="U2752" s="159" t="s">
        <v>111</v>
      </c>
      <c r="V2752" s="154">
        <v>46146</v>
      </c>
      <c r="W2752" s="154"/>
      <c r="X2752" s="154"/>
      <c r="Y2752" s="160" t="s">
        <v>5483</v>
      </c>
      <c r="Z2752" s="160" t="s">
        <v>65</v>
      </c>
      <c r="AA2752" s="153"/>
      <c r="AB2752" s="153"/>
      <c r="AC2752" s="182" t="e">
        <f t="shared" si="86"/>
        <v>#DIV/0!</v>
      </c>
      <c r="AD2752" s="153" t="e">
        <f t="shared" si="87"/>
        <v>#DIV/0!</v>
      </c>
      <c r="AE2752" s="233" t="s">
        <v>66</v>
      </c>
      <c r="AF2752" s="153"/>
      <c r="AG2752" s="159"/>
      <c r="AH2752" s="153"/>
      <c r="AI2752" s="161"/>
      <c r="AJ2752" s="153"/>
      <c r="AK2752" s="153"/>
      <c r="AL2752" s="207"/>
      <c r="AM2752" s="207"/>
      <c r="AN2752" s="207"/>
      <c r="AO2752" s="207" t="str">
        <f ca="1">IF(R2752="","",IF(R2752&gt;TODAY(),"0 meses",DATEDIF(R2752,TODAY(),"m") &amp; " meses"))</f>
        <v>0 meses</v>
      </c>
      <c r="AP2752" s="147" t="s">
        <v>67</v>
      </c>
      <c r="AQ2752" s="147" t="s">
        <v>67</v>
      </c>
      <c r="AR2752" s="147"/>
      <c r="AS2752" s="209" t="s">
        <v>68</v>
      </c>
      <c r="AT2752" s="223" t="str">
        <f>MONTH(B2752)&amp;"/"&amp;YEAR(B2752)</f>
        <v>3/2026</v>
      </c>
      <c r="AU2752" s="223">
        <f>WEEKNUM(B2752)-WEEKNUM(EOMONTH(B2752,-1)+1)+1</f>
        <v>5</v>
      </c>
      <c r="AV2752" s="209" t="str">
        <f>MONTH(R2752)&amp;"/"&amp;YEAR(R2752)</f>
        <v>5/2026</v>
      </c>
      <c r="AW2752" s="209">
        <f>WEEKNUM(R2752)-WEEKNUM(EOMONTH(R2752,-1)+1)+1</f>
        <v>3</v>
      </c>
      <c r="AX2752" s="209">
        <f>IF(BB2752="S",IF(Q2752="1. Aceitou o programa",R2752-B2752,0),0)</f>
        <v>43</v>
      </c>
      <c r="AY2752" s="209">
        <f>IF(BB2752="S",IF(AND(S2752&lt;&gt;"",R2752&lt;&gt;""),S2752-R2752,0),0)</f>
        <v>0</v>
      </c>
      <c r="AZ2752" s="209">
        <f>IF(BB2752="S",IF(Q2752="1. Aceitou o programa",IF(OR(X2752="Não se Aplica",X2752=""),IF(OR(W2752="Não se Aplica",W2752=""),0,W2752-V2752),AVERAGE(X2752-W2752,W2752-V2752)),0),0)</f>
        <v>0</v>
      </c>
      <c r="BA2752" s="209">
        <f>IF(BB2752="S",IF(AND(Q2752="1. Aceitou o programa",AH2752="Realizada"),IFERROR(IF(AG2752="",0,AG2752-R2752),0),0),0)</f>
        <v>0</v>
      </c>
      <c r="BB2752" s="209" t="str">
        <f>_xlfn.XLOOKUP(U2752,'Lista Suspensa'!$AA$20:$AA$23,'Lista Suspensa'!$AB$20:$AB$23,"N/A")</f>
        <v>S</v>
      </c>
    </row>
    <row r="2753" spans="1:54" ht="12" customHeight="1">
      <c r="A2753" s="151" t="s">
        <v>54</v>
      </c>
      <c r="B2753" s="152">
        <v>46112</v>
      </c>
      <c r="C2753" s="153" t="s">
        <v>55</v>
      </c>
      <c r="D2753" s="153" t="s">
        <v>56</v>
      </c>
      <c r="E2753" s="244">
        <v>94312739</v>
      </c>
      <c r="F2753" s="144" t="s">
        <v>5513</v>
      </c>
      <c r="G2753" s="230"/>
      <c r="H2753" s="154">
        <v>26476</v>
      </c>
      <c r="I2753" s="153">
        <v>53</v>
      </c>
      <c r="J2753" s="148" t="s">
        <v>70</v>
      </c>
      <c r="K2753" s="153" t="s">
        <v>101</v>
      </c>
      <c r="L2753" s="153"/>
      <c r="M2753" s="153"/>
      <c r="N2753" s="153"/>
      <c r="O2753" s="155">
        <v>21988482333</v>
      </c>
      <c r="P2753" s="156" t="s">
        <v>60</v>
      </c>
      <c r="Q2753" s="157" t="s">
        <v>110</v>
      </c>
      <c r="R2753" s="158">
        <v>46155</v>
      </c>
      <c r="S2753" s="159"/>
      <c r="T2753" s="159" t="s">
        <v>62</v>
      </c>
      <c r="U2753" s="159" t="s">
        <v>111</v>
      </c>
      <c r="V2753" s="154">
        <v>46146</v>
      </c>
      <c r="W2753" s="154">
        <v>46155</v>
      </c>
      <c r="X2753" s="154"/>
      <c r="Y2753" s="160" t="s">
        <v>99</v>
      </c>
      <c r="Z2753" s="160" t="s">
        <v>65</v>
      </c>
      <c r="AA2753" s="153"/>
      <c r="AB2753" s="153"/>
      <c r="AC2753" s="182" t="e">
        <f t="shared" si="86"/>
        <v>#DIV/0!</v>
      </c>
      <c r="AD2753" s="153" t="e">
        <f t="shared" si="87"/>
        <v>#DIV/0!</v>
      </c>
      <c r="AE2753" s="233" t="s">
        <v>66</v>
      </c>
      <c r="AF2753" s="153"/>
      <c r="AG2753" s="159"/>
      <c r="AH2753" s="153"/>
      <c r="AI2753" s="161"/>
      <c r="AJ2753" s="153"/>
      <c r="AK2753" s="153"/>
      <c r="AL2753" s="207"/>
      <c r="AM2753" s="207"/>
      <c r="AN2753" s="207"/>
      <c r="AO2753" s="207" t="str">
        <f ca="1">IF(R2753="","",IF(R2753&gt;TODAY(),"0 meses",DATEDIF(R2753,TODAY(),"m") &amp; " meses"))</f>
        <v>0 meses</v>
      </c>
      <c r="AP2753" s="147" t="s">
        <v>67</v>
      </c>
      <c r="AQ2753" s="147" t="s">
        <v>67</v>
      </c>
      <c r="AR2753" s="147"/>
      <c r="AS2753" s="209" t="s">
        <v>68</v>
      </c>
      <c r="AT2753" s="223" t="str">
        <f>MONTH(B2753)&amp;"/"&amp;YEAR(B2753)</f>
        <v>3/2026</v>
      </c>
      <c r="AU2753" s="223">
        <f>WEEKNUM(B2753)-WEEKNUM(EOMONTH(B2753,-1)+1)+1</f>
        <v>5</v>
      </c>
      <c r="AV2753" s="209" t="str">
        <f>MONTH(R2753)&amp;"/"&amp;YEAR(R2753)</f>
        <v>5/2026</v>
      </c>
      <c r="AW2753" s="209">
        <f>WEEKNUM(R2753)-WEEKNUM(EOMONTH(R2753,-1)+1)+1</f>
        <v>3</v>
      </c>
      <c r="AX2753" s="209">
        <f>IF(BB2753="S",IF(Q2753="1. Aceitou o programa",R2753-B2753,0),0)</f>
        <v>43</v>
      </c>
      <c r="AY2753" s="209">
        <f>IF(BB2753="S",IF(AND(S2753&lt;&gt;"",R2753&lt;&gt;""),S2753-R2753,0),0)</f>
        <v>0</v>
      </c>
      <c r="AZ2753" s="209">
        <f>IF(BB2753="S",IF(Q2753="1. Aceitou o programa",IF(OR(X2753="Não se Aplica",X2753=""),IF(OR(W2753="Não se Aplica",W2753=""),0,W2753-V2753),AVERAGE(X2753-W2753,W2753-V2753)),0),0)</f>
        <v>9</v>
      </c>
      <c r="BA2753" s="209">
        <f>IF(BB2753="S",IF(AND(Q2753="1. Aceitou o programa",AH2753="Realizada"),IFERROR(IF(AG2753="",0,AG2753-R2753),0),0),0)</f>
        <v>0</v>
      </c>
      <c r="BB2753" s="209" t="str">
        <f>_xlfn.XLOOKUP(U2753,'Lista Suspensa'!$AA$20:$AA$23,'Lista Suspensa'!$AB$20:$AB$23,"N/A")</f>
        <v>S</v>
      </c>
    </row>
    <row r="2754" spans="1:54" ht="12" customHeight="1">
      <c r="A2754" s="151" t="s">
        <v>54</v>
      </c>
      <c r="B2754" s="152">
        <v>46112</v>
      </c>
      <c r="C2754" s="153" t="s">
        <v>55</v>
      </c>
      <c r="D2754" s="153" t="s">
        <v>56</v>
      </c>
      <c r="E2754" s="244">
        <v>92836371</v>
      </c>
      <c r="F2754" s="144" t="s">
        <v>5514</v>
      </c>
      <c r="G2754" s="230"/>
      <c r="H2754" s="154">
        <v>26663</v>
      </c>
      <c r="I2754" s="153">
        <v>53</v>
      </c>
      <c r="J2754" s="148" t="s">
        <v>70</v>
      </c>
      <c r="K2754" s="153" t="s">
        <v>101</v>
      </c>
      <c r="L2754" s="153"/>
      <c r="M2754" s="153"/>
      <c r="N2754" s="153"/>
      <c r="O2754" s="155">
        <v>21982421132</v>
      </c>
      <c r="P2754" s="156" t="s">
        <v>60</v>
      </c>
      <c r="Q2754" s="157" t="s">
        <v>110</v>
      </c>
      <c r="R2754" s="158">
        <v>46155</v>
      </c>
      <c r="S2754" s="159"/>
      <c r="T2754" s="159" t="s">
        <v>62</v>
      </c>
      <c r="U2754" s="159" t="s">
        <v>111</v>
      </c>
      <c r="V2754" s="154">
        <v>46146</v>
      </c>
      <c r="W2754" s="154">
        <v>46155</v>
      </c>
      <c r="X2754" s="154"/>
      <c r="Y2754" s="160" t="s">
        <v>99</v>
      </c>
      <c r="Z2754" s="160" t="s">
        <v>65</v>
      </c>
      <c r="AA2754" s="153"/>
      <c r="AB2754" s="153"/>
      <c r="AC2754" s="182" t="e">
        <f t="shared" ref="AC2754:AC2817" si="88">SUM(AA2754/(AB2754^2))</f>
        <v>#DIV/0!</v>
      </c>
      <c r="AD2754" s="153" t="e">
        <f t="shared" ref="AD2754:AD2817" si="89">IF(AC2754&lt;18.5,"ABAIXO DO PESO",
(IF(AC2754&lt;=24.9,"PESO NORMAL",
(IF(AC2754&lt;=29.9,"SOBREPESO",
(IF(AC2754&lt;=34.9,"OBESIDADE I",
(IF(AC2754&lt;=39.9,"OBESIDADE II",
(IF(AC2754&lt;=999,"OBESIDADE III","VAZIO")))))))))))</f>
        <v>#DIV/0!</v>
      </c>
      <c r="AE2754" s="233" t="s">
        <v>66</v>
      </c>
      <c r="AF2754" s="153"/>
      <c r="AG2754" s="159"/>
      <c r="AH2754" s="153"/>
      <c r="AI2754" s="161"/>
      <c r="AJ2754" s="153"/>
      <c r="AK2754" s="153"/>
      <c r="AL2754" s="207"/>
      <c r="AM2754" s="207"/>
      <c r="AN2754" s="207"/>
      <c r="AO2754" s="207" t="str">
        <f ca="1">IF(R2754="","",IF(R2754&gt;TODAY(),"0 meses",DATEDIF(R2754,TODAY(),"m") &amp; " meses"))</f>
        <v>0 meses</v>
      </c>
      <c r="AP2754" s="147" t="s">
        <v>67</v>
      </c>
      <c r="AQ2754" s="147" t="s">
        <v>67</v>
      </c>
      <c r="AR2754" s="147"/>
      <c r="AS2754" s="209" t="s">
        <v>68</v>
      </c>
      <c r="AT2754" s="223" t="str">
        <f>MONTH(B2754)&amp;"/"&amp;YEAR(B2754)</f>
        <v>3/2026</v>
      </c>
      <c r="AU2754" s="223">
        <f>WEEKNUM(B2754)-WEEKNUM(EOMONTH(B2754,-1)+1)+1</f>
        <v>5</v>
      </c>
      <c r="AV2754" s="209" t="str">
        <f>MONTH(R2754)&amp;"/"&amp;YEAR(R2754)</f>
        <v>5/2026</v>
      </c>
      <c r="AW2754" s="209">
        <f>WEEKNUM(R2754)-WEEKNUM(EOMONTH(R2754,-1)+1)+1</f>
        <v>3</v>
      </c>
      <c r="AX2754" s="209">
        <f>IF(BB2754="S",IF(Q2754="1. Aceitou o programa",R2754-B2754,0),0)</f>
        <v>43</v>
      </c>
      <c r="AY2754" s="209">
        <f>IF(BB2754="S",IF(AND(S2754&lt;&gt;"",R2754&lt;&gt;""),S2754-R2754,0),0)</f>
        <v>0</v>
      </c>
      <c r="AZ2754" s="209">
        <f>IF(BB2754="S",IF(Q2754="1. Aceitou o programa",IF(OR(X2754="Não se Aplica",X2754=""),IF(OR(W2754="Não se Aplica",W2754=""),0,W2754-V2754),AVERAGE(X2754-W2754,W2754-V2754)),0),0)</f>
        <v>9</v>
      </c>
      <c r="BA2754" s="209">
        <f>IF(BB2754="S",IF(AND(Q2754="1. Aceitou o programa",AH2754="Realizada"),IFERROR(IF(AG2754="",0,AG2754-R2754),0),0),0)</f>
        <v>0</v>
      </c>
      <c r="BB2754" s="209" t="str">
        <f>_xlfn.XLOOKUP(U2754,'Lista Suspensa'!$AA$20:$AA$23,'Lista Suspensa'!$AB$20:$AB$23,"N/A")</f>
        <v>S</v>
      </c>
    </row>
    <row r="2755" spans="1:54" ht="12" customHeight="1">
      <c r="A2755" s="151" t="s">
        <v>54</v>
      </c>
      <c r="B2755" s="152">
        <v>46112</v>
      </c>
      <c r="C2755" s="153" t="s">
        <v>55</v>
      </c>
      <c r="D2755" s="153" t="s">
        <v>56</v>
      </c>
      <c r="E2755" s="244">
        <v>214947688</v>
      </c>
      <c r="F2755" s="144" t="s">
        <v>5515</v>
      </c>
      <c r="G2755" s="230"/>
      <c r="H2755" s="154">
        <v>26670</v>
      </c>
      <c r="I2755" s="153">
        <v>53</v>
      </c>
      <c r="J2755" s="148" t="s">
        <v>70</v>
      </c>
      <c r="K2755" s="153" t="s">
        <v>101</v>
      </c>
      <c r="L2755" s="153"/>
      <c r="M2755" s="153"/>
      <c r="N2755" s="153"/>
      <c r="O2755" s="155">
        <v>21980476143</v>
      </c>
      <c r="P2755" s="156" t="s">
        <v>89</v>
      </c>
      <c r="Q2755" s="157" t="s">
        <v>110</v>
      </c>
      <c r="R2755" s="158">
        <v>46155</v>
      </c>
      <c r="S2755" s="159"/>
      <c r="T2755" s="159" t="s">
        <v>62</v>
      </c>
      <c r="U2755" s="159" t="s">
        <v>111</v>
      </c>
      <c r="V2755" s="154">
        <v>46146</v>
      </c>
      <c r="W2755" s="154"/>
      <c r="X2755" s="154"/>
      <c r="Y2755" s="160" t="s">
        <v>4909</v>
      </c>
      <c r="Z2755" s="160" t="s">
        <v>65</v>
      </c>
      <c r="AA2755" s="153"/>
      <c r="AB2755" s="153"/>
      <c r="AC2755" s="182" t="e">
        <f t="shared" si="88"/>
        <v>#DIV/0!</v>
      </c>
      <c r="AD2755" s="153" t="e">
        <f t="shared" si="89"/>
        <v>#DIV/0!</v>
      </c>
      <c r="AE2755" s="233" t="s">
        <v>66</v>
      </c>
      <c r="AF2755" s="153"/>
      <c r="AG2755" s="159"/>
      <c r="AH2755" s="153"/>
      <c r="AI2755" s="161"/>
      <c r="AJ2755" s="153"/>
      <c r="AK2755" s="153"/>
      <c r="AL2755" s="207"/>
      <c r="AM2755" s="207"/>
      <c r="AN2755" s="207"/>
      <c r="AO2755" s="207" t="str">
        <f ca="1">IF(R2755="","",IF(R2755&gt;TODAY(),"0 meses",DATEDIF(R2755,TODAY(),"m") &amp; " meses"))</f>
        <v>0 meses</v>
      </c>
      <c r="AP2755" s="147" t="s">
        <v>67</v>
      </c>
      <c r="AQ2755" s="147" t="s">
        <v>67</v>
      </c>
      <c r="AR2755" s="147"/>
      <c r="AS2755" s="209" t="s">
        <v>68</v>
      </c>
      <c r="AT2755" s="223" t="str">
        <f>MONTH(B2755)&amp;"/"&amp;YEAR(B2755)</f>
        <v>3/2026</v>
      </c>
      <c r="AU2755" s="223">
        <f>WEEKNUM(B2755)-WEEKNUM(EOMONTH(B2755,-1)+1)+1</f>
        <v>5</v>
      </c>
      <c r="AV2755" s="209" t="str">
        <f>MONTH(R2755)&amp;"/"&amp;YEAR(R2755)</f>
        <v>5/2026</v>
      </c>
      <c r="AW2755" s="209">
        <f>WEEKNUM(R2755)-WEEKNUM(EOMONTH(R2755,-1)+1)+1</f>
        <v>3</v>
      </c>
      <c r="AX2755" s="209">
        <f>IF(BB2755="S",IF(Q2755="1. Aceitou o programa",R2755-B2755,0),0)</f>
        <v>43</v>
      </c>
      <c r="AY2755" s="209">
        <f>IF(BB2755="S",IF(AND(S2755&lt;&gt;"",R2755&lt;&gt;""),S2755-R2755,0),0)</f>
        <v>0</v>
      </c>
      <c r="AZ2755" s="209">
        <f>IF(BB2755="S",IF(Q2755="1. Aceitou o programa",IF(OR(X2755="Não se Aplica",X2755=""),IF(OR(W2755="Não se Aplica",W2755=""),0,W2755-V2755),AVERAGE(X2755-W2755,W2755-V2755)),0),0)</f>
        <v>0</v>
      </c>
      <c r="BA2755" s="209">
        <f>IF(BB2755="S",IF(AND(Q2755="1. Aceitou o programa",AH2755="Realizada"),IFERROR(IF(AG2755="",0,AG2755-R2755),0),0),0)</f>
        <v>0</v>
      </c>
      <c r="BB2755" s="209" t="str">
        <f>_xlfn.XLOOKUP(U2755,'Lista Suspensa'!$AA$20:$AA$23,'Lista Suspensa'!$AB$20:$AB$23,"N/A")</f>
        <v>S</v>
      </c>
    </row>
    <row r="2756" spans="1:54" ht="12" customHeight="1">
      <c r="A2756" s="151" t="s">
        <v>54</v>
      </c>
      <c r="B2756" s="152">
        <v>46112</v>
      </c>
      <c r="C2756" s="153" t="s">
        <v>55</v>
      </c>
      <c r="D2756" s="153" t="s">
        <v>56</v>
      </c>
      <c r="E2756" s="244">
        <v>94497444</v>
      </c>
      <c r="F2756" s="144" t="s">
        <v>5516</v>
      </c>
      <c r="G2756" s="230"/>
      <c r="H2756" s="154">
        <v>26678</v>
      </c>
      <c r="I2756" s="153">
        <v>53</v>
      </c>
      <c r="J2756" s="148" t="s">
        <v>58</v>
      </c>
      <c r="K2756" s="153" t="s">
        <v>101</v>
      </c>
      <c r="L2756" s="153"/>
      <c r="M2756" s="153"/>
      <c r="N2756" s="153"/>
      <c r="O2756" s="155">
        <v>21972768340</v>
      </c>
      <c r="P2756" s="156" t="s">
        <v>89</v>
      </c>
      <c r="Q2756" s="157" t="s">
        <v>110</v>
      </c>
      <c r="R2756" s="158">
        <v>46155</v>
      </c>
      <c r="S2756" s="159"/>
      <c r="T2756" s="159" t="s">
        <v>62</v>
      </c>
      <c r="U2756" s="159" t="s">
        <v>111</v>
      </c>
      <c r="V2756" s="154">
        <v>46146</v>
      </c>
      <c r="W2756" s="154"/>
      <c r="X2756" s="154"/>
      <c r="Y2756" s="160" t="s">
        <v>3546</v>
      </c>
      <c r="Z2756" s="160" t="s">
        <v>65</v>
      </c>
      <c r="AA2756" s="153"/>
      <c r="AB2756" s="153"/>
      <c r="AC2756" s="182" t="e">
        <f t="shared" si="88"/>
        <v>#DIV/0!</v>
      </c>
      <c r="AD2756" s="153" t="e">
        <f t="shared" si="89"/>
        <v>#DIV/0!</v>
      </c>
      <c r="AE2756" s="233" t="s">
        <v>66</v>
      </c>
      <c r="AF2756" s="153"/>
      <c r="AG2756" s="159"/>
      <c r="AH2756" s="153"/>
      <c r="AI2756" s="161"/>
      <c r="AJ2756" s="153"/>
      <c r="AK2756" s="153"/>
      <c r="AL2756" s="207"/>
      <c r="AM2756" s="207"/>
      <c r="AN2756" s="207"/>
      <c r="AO2756" s="207" t="str">
        <f ca="1">IF(R2756="","",IF(R2756&gt;TODAY(),"0 meses",DATEDIF(R2756,TODAY(),"m") &amp; " meses"))</f>
        <v>0 meses</v>
      </c>
      <c r="AP2756" s="147" t="s">
        <v>67</v>
      </c>
      <c r="AQ2756" s="147" t="s">
        <v>67</v>
      </c>
      <c r="AR2756" s="147"/>
      <c r="AS2756" s="209" t="s">
        <v>68</v>
      </c>
      <c r="AT2756" s="223" t="str">
        <f>MONTH(B2756)&amp;"/"&amp;YEAR(B2756)</f>
        <v>3/2026</v>
      </c>
      <c r="AU2756" s="223">
        <f>WEEKNUM(B2756)-WEEKNUM(EOMONTH(B2756,-1)+1)+1</f>
        <v>5</v>
      </c>
      <c r="AV2756" s="209" t="str">
        <f>MONTH(R2756)&amp;"/"&amp;YEAR(R2756)</f>
        <v>5/2026</v>
      </c>
      <c r="AW2756" s="209">
        <f>WEEKNUM(R2756)-WEEKNUM(EOMONTH(R2756,-1)+1)+1</f>
        <v>3</v>
      </c>
      <c r="AX2756" s="209">
        <f>IF(BB2756="S",IF(Q2756="1. Aceitou o programa",R2756-B2756,0),0)</f>
        <v>43</v>
      </c>
      <c r="AY2756" s="209">
        <f>IF(BB2756="S",IF(AND(S2756&lt;&gt;"",R2756&lt;&gt;""),S2756-R2756,0),0)</f>
        <v>0</v>
      </c>
      <c r="AZ2756" s="209">
        <f>IF(BB2756="S",IF(Q2756="1. Aceitou o programa",IF(OR(X2756="Não se Aplica",X2756=""),IF(OR(W2756="Não se Aplica",W2756=""),0,W2756-V2756),AVERAGE(X2756-W2756,W2756-V2756)),0),0)</f>
        <v>0</v>
      </c>
      <c r="BA2756" s="209">
        <f>IF(BB2756="S",IF(AND(Q2756="1. Aceitou o programa",AH2756="Realizada"),IFERROR(IF(AG2756="",0,AG2756-R2756),0),0),0)</f>
        <v>0</v>
      </c>
      <c r="BB2756" s="209" t="str">
        <f>_xlfn.XLOOKUP(U2756,'Lista Suspensa'!$AA$20:$AA$23,'Lista Suspensa'!$AB$20:$AB$23,"N/A")</f>
        <v>S</v>
      </c>
    </row>
    <row r="2757" spans="1:54" ht="12" customHeight="1">
      <c r="A2757" s="151" t="s">
        <v>54</v>
      </c>
      <c r="B2757" s="152">
        <v>46112</v>
      </c>
      <c r="C2757" s="153" t="s">
        <v>55</v>
      </c>
      <c r="D2757" s="153" t="s">
        <v>56</v>
      </c>
      <c r="E2757" s="244">
        <v>84983576</v>
      </c>
      <c r="F2757" s="144" t="s">
        <v>5517</v>
      </c>
      <c r="G2757" s="230"/>
      <c r="H2757" s="154">
        <v>26773</v>
      </c>
      <c r="I2757" s="153">
        <v>53</v>
      </c>
      <c r="J2757" s="148" t="s">
        <v>58</v>
      </c>
      <c r="K2757" s="153" t="s">
        <v>101</v>
      </c>
      <c r="L2757" s="153"/>
      <c r="M2757" s="153"/>
      <c r="N2757" s="153"/>
      <c r="O2757" s="155">
        <v>21986167908</v>
      </c>
      <c r="P2757" s="156" t="s">
        <v>60</v>
      </c>
      <c r="Q2757" s="157" t="s">
        <v>110</v>
      </c>
      <c r="R2757" s="158">
        <v>46155</v>
      </c>
      <c r="S2757" s="159"/>
      <c r="T2757" s="159" t="s">
        <v>62</v>
      </c>
      <c r="U2757" s="159" t="s">
        <v>111</v>
      </c>
      <c r="V2757" s="154">
        <v>46147</v>
      </c>
      <c r="W2757" s="154">
        <v>46155</v>
      </c>
      <c r="X2757" s="154"/>
      <c r="Y2757" s="160" t="s">
        <v>99</v>
      </c>
      <c r="Z2757" s="160" t="s">
        <v>65</v>
      </c>
      <c r="AA2757" s="153"/>
      <c r="AB2757" s="153"/>
      <c r="AC2757" s="182" t="e">
        <f t="shared" si="88"/>
        <v>#DIV/0!</v>
      </c>
      <c r="AD2757" s="153" t="e">
        <f t="shared" si="89"/>
        <v>#DIV/0!</v>
      </c>
      <c r="AE2757" s="233" t="s">
        <v>66</v>
      </c>
      <c r="AF2757" s="153"/>
      <c r="AG2757" s="159"/>
      <c r="AH2757" s="153"/>
      <c r="AI2757" s="161"/>
      <c r="AJ2757" s="153"/>
      <c r="AK2757" s="153"/>
      <c r="AL2757" s="207"/>
      <c r="AM2757" s="207"/>
      <c r="AN2757" s="207"/>
      <c r="AO2757" s="207" t="str">
        <f ca="1">IF(R2757="","",IF(R2757&gt;TODAY(),"0 meses",DATEDIF(R2757,TODAY(),"m") &amp; " meses"))</f>
        <v>0 meses</v>
      </c>
      <c r="AP2757" s="147" t="s">
        <v>67</v>
      </c>
      <c r="AQ2757" s="147" t="s">
        <v>67</v>
      </c>
      <c r="AR2757" s="147"/>
      <c r="AS2757" s="209" t="s">
        <v>68</v>
      </c>
      <c r="AT2757" s="223" t="str">
        <f>MONTH(B2757)&amp;"/"&amp;YEAR(B2757)</f>
        <v>3/2026</v>
      </c>
      <c r="AU2757" s="223">
        <f>WEEKNUM(B2757)-WEEKNUM(EOMONTH(B2757,-1)+1)+1</f>
        <v>5</v>
      </c>
      <c r="AV2757" s="209" t="str">
        <f>MONTH(R2757)&amp;"/"&amp;YEAR(R2757)</f>
        <v>5/2026</v>
      </c>
      <c r="AW2757" s="209">
        <f>WEEKNUM(R2757)-WEEKNUM(EOMONTH(R2757,-1)+1)+1</f>
        <v>3</v>
      </c>
      <c r="AX2757" s="209">
        <f>IF(BB2757="S",IF(Q2757="1. Aceitou o programa",R2757-B2757,0),0)</f>
        <v>43</v>
      </c>
      <c r="AY2757" s="209">
        <f>IF(BB2757="S",IF(AND(S2757&lt;&gt;"",R2757&lt;&gt;""),S2757-R2757,0),0)</f>
        <v>0</v>
      </c>
      <c r="AZ2757" s="209">
        <f>IF(BB2757="S",IF(Q2757="1. Aceitou o programa",IF(OR(X2757="Não se Aplica",X2757=""),IF(OR(W2757="Não se Aplica",W2757=""),0,W2757-V2757),AVERAGE(X2757-W2757,W2757-V2757)),0),0)</f>
        <v>8</v>
      </c>
      <c r="BA2757" s="209">
        <f>IF(BB2757="S",IF(AND(Q2757="1. Aceitou o programa",AH2757="Realizada"),IFERROR(IF(AG2757="",0,AG2757-R2757),0),0),0)</f>
        <v>0</v>
      </c>
      <c r="BB2757" s="209" t="str">
        <f>_xlfn.XLOOKUP(U2757,'Lista Suspensa'!$AA$20:$AA$23,'Lista Suspensa'!$AB$20:$AB$23,"N/A")</f>
        <v>S</v>
      </c>
    </row>
    <row r="2758" spans="1:54" ht="12" customHeight="1">
      <c r="A2758" s="151" t="s">
        <v>54</v>
      </c>
      <c r="B2758" s="152">
        <v>46112</v>
      </c>
      <c r="C2758" s="153" t="s">
        <v>55</v>
      </c>
      <c r="D2758" s="153" t="s">
        <v>56</v>
      </c>
      <c r="E2758" s="244">
        <v>95666187</v>
      </c>
      <c r="F2758" s="144" t="s">
        <v>5518</v>
      </c>
      <c r="G2758" s="230"/>
      <c r="H2758" s="154">
        <v>26862</v>
      </c>
      <c r="I2758" s="153">
        <v>52</v>
      </c>
      <c r="J2758" s="148" t="s">
        <v>70</v>
      </c>
      <c r="K2758" s="153" t="s">
        <v>101</v>
      </c>
      <c r="L2758" s="153"/>
      <c r="M2758" s="153"/>
      <c r="N2758" s="153"/>
      <c r="O2758" s="155">
        <v>21981824485</v>
      </c>
      <c r="P2758" s="156" t="s">
        <v>60</v>
      </c>
      <c r="Q2758" s="157" t="s">
        <v>110</v>
      </c>
      <c r="R2758" s="158">
        <v>46155</v>
      </c>
      <c r="S2758" s="159"/>
      <c r="T2758" s="159" t="s">
        <v>62</v>
      </c>
      <c r="U2758" s="159" t="s">
        <v>111</v>
      </c>
      <c r="V2758" s="154">
        <v>46147</v>
      </c>
      <c r="W2758" s="154">
        <v>46155</v>
      </c>
      <c r="X2758" s="154"/>
      <c r="Y2758" s="160" t="s">
        <v>99</v>
      </c>
      <c r="Z2758" s="160" t="s">
        <v>65</v>
      </c>
      <c r="AA2758" s="153"/>
      <c r="AB2758" s="153"/>
      <c r="AC2758" s="182" t="e">
        <f t="shared" si="88"/>
        <v>#DIV/0!</v>
      </c>
      <c r="AD2758" s="153" t="e">
        <f t="shared" si="89"/>
        <v>#DIV/0!</v>
      </c>
      <c r="AE2758" s="233" t="s">
        <v>66</v>
      </c>
      <c r="AF2758" s="153"/>
      <c r="AG2758" s="159"/>
      <c r="AH2758" s="153"/>
      <c r="AI2758" s="161"/>
      <c r="AJ2758" s="153"/>
      <c r="AK2758" s="153"/>
      <c r="AL2758" s="207"/>
      <c r="AM2758" s="207"/>
      <c r="AN2758" s="207"/>
      <c r="AO2758" s="207" t="str">
        <f ca="1">IF(R2758="","",IF(R2758&gt;TODAY(),"0 meses",DATEDIF(R2758,TODAY(),"m") &amp; " meses"))</f>
        <v>0 meses</v>
      </c>
      <c r="AP2758" s="147" t="s">
        <v>67</v>
      </c>
      <c r="AQ2758" s="147" t="s">
        <v>67</v>
      </c>
      <c r="AR2758" s="147"/>
      <c r="AS2758" s="209" t="s">
        <v>68</v>
      </c>
      <c r="AT2758" s="223" t="str">
        <f>MONTH(B2758)&amp;"/"&amp;YEAR(B2758)</f>
        <v>3/2026</v>
      </c>
      <c r="AU2758" s="223">
        <f>WEEKNUM(B2758)-WEEKNUM(EOMONTH(B2758,-1)+1)+1</f>
        <v>5</v>
      </c>
      <c r="AV2758" s="209" t="str">
        <f>MONTH(R2758)&amp;"/"&amp;YEAR(R2758)</f>
        <v>5/2026</v>
      </c>
      <c r="AW2758" s="209">
        <f>WEEKNUM(R2758)-WEEKNUM(EOMONTH(R2758,-1)+1)+1</f>
        <v>3</v>
      </c>
      <c r="AX2758" s="209">
        <f>IF(BB2758="S",IF(Q2758="1. Aceitou o programa",R2758-B2758,0),0)</f>
        <v>43</v>
      </c>
      <c r="AY2758" s="209">
        <f>IF(BB2758="S",IF(AND(S2758&lt;&gt;"",R2758&lt;&gt;""),S2758-R2758,0),0)</f>
        <v>0</v>
      </c>
      <c r="AZ2758" s="209">
        <f>IF(BB2758="S",IF(Q2758="1. Aceitou o programa",IF(OR(X2758="Não se Aplica",X2758=""),IF(OR(W2758="Não se Aplica",W2758=""),0,W2758-V2758),AVERAGE(X2758-W2758,W2758-V2758)),0),0)</f>
        <v>8</v>
      </c>
      <c r="BA2758" s="209">
        <f>IF(BB2758="S",IF(AND(Q2758="1. Aceitou o programa",AH2758="Realizada"),IFERROR(IF(AG2758="",0,AG2758-R2758),0),0),0)</f>
        <v>0</v>
      </c>
      <c r="BB2758" s="209" t="str">
        <f>_xlfn.XLOOKUP(U2758,'Lista Suspensa'!$AA$20:$AA$23,'Lista Suspensa'!$AB$20:$AB$23,"N/A")</f>
        <v>S</v>
      </c>
    </row>
    <row r="2759" spans="1:54" ht="12" customHeight="1">
      <c r="A2759" s="151" t="s">
        <v>54</v>
      </c>
      <c r="B2759" s="152">
        <v>46112</v>
      </c>
      <c r="C2759" s="153" t="s">
        <v>55</v>
      </c>
      <c r="D2759" s="153" t="s">
        <v>56</v>
      </c>
      <c r="E2759" s="244">
        <v>92936290</v>
      </c>
      <c r="F2759" s="144" t="s">
        <v>5519</v>
      </c>
      <c r="G2759" s="230"/>
      <c r="H2759" s="154">
        <v>26885</v>
      </c>
      <c r="I2759" s="153">
        <v>52</v>
      </c>
      <c r="J2759" s="148" t="s">
        <v>58</v>
      </c>
      <c r="K2759" s="153" t="s">
        <v>101</v>
      </c>
      <c r="L2759" s="153"/>
      <c r="M2759" s="153"/>
      <c r="N2759" s="153">
        <v>380</v>
      </c>
      <c r="O2759" s="155">
        <v>21988641852</v>
      </c>
      <c r="P2759" s="156" t="s">
        <v>60</v>
      </c>
      <c r="Q2759" s="157" t="s">
        <v>110</v>
      </c>
      <c r="R2759" s="158">
        <v>46155</v>
      </c>
      <c r="S2759" s="159"/>
      <c r="T2759" s="159" t="s">
        <v>62</v>
      </c>
      <c r="U2759" s="159" t="s">
        <v>111</v>
      </c>
      <c r="V2759" s="154">
        <v>46129</v>
      </c>
      <c r="W2759" s="154">
        <v>46148</v>
      </c>
      <c r="X2759" s="154"/>
      <c r="Y2759" s="160" t="s">
        <v>4745</v>
      </c>
      <c r="Z2759" s="160" t="s">
        <v>65</v>
      </c>
      <c r="AA2759" s="153"/>
      <c r="AB2759" s="153"/>
      <c r="AC2759" s="182" t="e">
        <f t="shared" si="88"/>
        <v>#DIV/0!</v>
      </c>
      <c r="AD2759" s="153" t="e">
        <f t="shared" si="89"/>
        <v>#DIV/0!</v>
      </c>
      <c r="AE2759" s="233" t="s">
        <v>66</v>
      </c>
      <c r="AF2759" s="153"/>
      <c r="AG2759" s="159"/>
      <c r="AH2759" s="153"/>
      <c r="AI2759" s="161"/>
      <c r="AJ2759" s="153"/>
      <c r="AK2759" s="153"/>
      <c r="AL2759" s="207"/>
      <c r="AM2759" s="207"/>
      <c r="AN2759" s="207"/>
      <c r="AO2759" s="207" t="str">
        <f ca="1">IF(R2759="","",IF(R2759&gt;TODAY(),"0 meses",DATEDIF(R2759,TODAY(),"m") &amp; " meses"))</f>
        <v>0 meses</v>
      </c>
      <c r="AP2759" s="147" t="s">
        <v>67</v>
      </c>
      <c r="AQ2759" s="147" t="s">
        <v>67</v>
      </c>
      <c r="AR2759" s="147"/>
      <c r="AS2759" s="209" t="s">
        <v>68</v>
      </c>
      <c r="AT2759" s="223" t="str">
        <f>MONTH(B2759)&amp;"/"&amp;YEAR(B2759)</f>
        <v>3/2026</v>
      </c>
      <c r="AU2759" s="223">
        <f>WEEKNUM(B2759)-WEEKNUM(EOMONTH(B2759,-1)+1)+1</f>
        <v>5</v>
      </c>
      <c r="AV2759" s="209" t="str">
        <f>MONTH(R2759)&amp;"/"&amp;YEAR(R2759)</f>
        <v>5/2026</v>
      </c>
      <c r="AW2759" s="209">
        <f>WEEKNUM(R2759)-WEEKNUM(EOMONTH(R2759,-1)+1)+1</f>
        <v>3</v>
      </c>
      <c r="AX2759" s="209">
        <f>IF(BB2759="S",IF(Q2759="1. Aceitou o programa",R2759-B2759,0),0)</f>
        <v>43</v>
      </c>
      <c r="AY2759" s="209">
        <f>IF(BB2759="S",IF(AND(S2759&lt;&gt;"",R2759&lt;&gt;""),S2759-R2759,0),0)</f>
        <v>0</v>
      </c>
      <c r="AZ2759" s="209">
        <f>IF(BB2759="S",IF(Q2759="1. Aceitou o programa",IF(OR(X2759="Não se Aplica",X2759=""),IF(OR(W2759="Não se Aplica",W2759=""),0,W2759-V2759),AVERAGE(X2759-W2759,W2759-V2759)),0),0)</f>
        <v>19</v>
      </c>
      <c r="BA2759" s="209">
        <f>IF(BB2759="S",IF(AND(Q2759="1. Aceitou o programa",AH2759="Realizada"),IFERROR(IF(AG2759="",0,AG2759-R2759),0),0),0)</f>
        <v>0</v>
      </c>
      <c r="BB2759" s="209" t="str">
        <f>_xlfn.XLOOKUP(U2759,'Lista Suspensa'!$AA$20:$AA$23,'Lista Suspensa'!$AB$20:$AB$23,"N/A")</f>
        <v>S</v>
      </c>
    </row>
    <row r="2760" spans="1:54" ht="12" customHeight="1">
      <c r="A2760" s="151" t="s">
        <v>54</v>
      </c>
      <c r="B2760" s="152">
        <v>46112</v>
      </c>
      <c r="C2760" s="153" t="s">
        <v>55</v>
      </c>
      <c r="D2760" s="153" t="s">
        <v>56</v>
      </c>
      <c r="E2760" s="244">
        <v>89935989</v>
      </c>
      <c r="F2760" s="144" t="s">
        <v>5520</v>
      </c>
      <c r="G2760" s="230"/>
      <c r="H2760" s="154">
        <v>27015</v>
      </c>
      <c r="I2760" s="153">
        <v>52</v>
      </c>
      <c r="J2760" s="148" t="s">
        <v>70</v>
      </c>
      <c r="K2760" s="153" t="s">
        <v>101</v>
      </c>
      <c r="L2760" s="153"/>
      <c r="M2760" s="153"/>
      <c r="N2760" s="153"/>
      <c r="O2760" s="155">
        <v>21976060295</v>
      </c>
      <c r="P2760" s="156" t="s">
        <v>60</v>
      </c>
      <c r="Q2760" s="157" t="s">
        <v>110</v>
      </c>
      <c r="R2760" s="158">
        <v>46155</v>
      </c>
      <c r="S2760" s="159"/>
      <c r="T2760" s="159" t="s">
        <v>62</v>
      </c>
      <c r="U2760" s="159" t="s">
        <v>111</v>
      </c>
      <c r="V2760" s="154">
        <v>46147</v>
      </c>
      <c r="W2760" s="154">
        <v>46155</v>
      </c>
      <c r="X2760" s="154"/>
      <c r="Y2760" s="160" t="s">
        <v>99</v>
      </c>
      <c r="Z2760" s="160" t="s">
        <v>65</v>
      </c>
      <c r="AA2760" s="153"/>
      <c r="AB2760" s="153"/>
      <c r="AC2760" s="182" t="e">
        <f t="shared" si="88"/>
        <v>#DIV/0!</v>
      </c>
      <c r="AD2760" s="153" t="e">
        <f t="shared" si="89"/>
        <v>#DIV/0!</v>
      </c>
      <c r="AE2760" s="233" t="s">
        <v>66</v>
      </c>
      <c r="AF2760" s="153"/>
      <c r="AG2760" s="159"/>
      <c r="AH2760" s="153"/>
      <c r="AI2760" s="161"/>
      <c r="AJ2760" s="153"/>
      <c r="AK2760" s="153"/>
      <c r="AL2760" s="207"/>
      <c r="AM2760" s="207"/>
      <c r="AN2760" s="207"/>
      <c r="AO2760" s="207" t="str">
        <f ca="1">IF(R2760="","",IF(R2760&gt;TODAY(),"0 meses",DATEDIF(R2760,TODAY(),"m") &amp; " meses"))</f>
        <v>0 meses</v>
      </c>
      <c r="AP2760" s="147" t="s">
        <v>67</v>
      </c>
      <c r="AQ2760" s="147" t="s">
        <v>67</v>
      </c>
      <c r="AR2760" s="147"/>
      <c r="AS2760" s="209" t="s">
        <v>68</v>
      </c>
      <c r="AT2760" s="223" t="str">
        <f>MONTH(B2760)&amp;"/"&amp;YEAR(B2760)</f>
        <v>3/2026</v>
      </c>
      <c r="AU2760" s="223">
        <f>WEEKNUM(B2760)-WEEKNUM(EOMONTH(B2760,-1)+1)+1</f>
        <v>5</v>
      </c>
      <c r="AV2760" s="209" t="str">
        <f>MONTH(R2760)&amp;"/"&amp;YEAR(R2760)</f>
        <v>5/2026</v>
      </c>
      <c r="AW2760" s="209">
        <f>WEEKNUM(R2760)-WEEKNUM(EOMONTH(R2760,-1)+1)+1</f>
        <v>3</v>
      </c>
      <c r="AX2760" s="209">
        <f>IF(BB2760="S",IF(Q2760="1. Aceitou o programa",R2760-B2760,0),0)</f>
        <v>43</v>
      </c>
      <c r="AY2760" s="209">
        <f>IF(BB2760="S",IF(AND(S2760&lt;&gt;"",R2760&lt;&gt;""),S2760-R2760,0),0)</f>
        <v>0</v>
      </c>
      <c r="AZ2760" s="209">
        <f>IF(BB2760="S",IF(Q2760="1. Aceitou o programa",IF(OR(X2760="Não se Aplica",X2760=""),IF(OR(W2760="Não se Aplica",W2760=""),0,W2760-V2760),AVERAGE(X2760-W2760,W2760-V2760)),0),0)</f>
        <v>8</v>
      </c>
      <c r="BA2760" s="209">
        <f>IF(BB2760="S",IF(AND(Q2760="1. Aceitou o programa",AH2760="Realizada"),IFERROR(IF(AG2760="",0,AG2760-R2760),0),0),0)</f>
        <v>0</v>
      </c>
      <c r="BB2760" s="209" t="str">
        <f>_xlfn.XLOOKUP(U2760,'Lista Suspensa'!$AA$20:$AA$23,'Lista Suspensa'!$AB$20:$AB$23,"N/A")</f>
        <v>S</v>
      </c>
    </row>
    <row r="2761" spans="1:54" ht="12" customHeight="1">
      <c r="A2761" s="151" t="s">
        <v>54</v>
      </c>
      <c r="B2761" s="152">
        <v>46112</v>
      </c>
      <c r="C2761" s="153" t="s">
        <v>55</v>
      </c>
      <c r="D2761" s="153" t="s">
        <v>56</v>
      </c>
      <c r="E2761" s="244">
        <v>93819436</v>
      </c>
      <c r="F2761" s="144" t="s">
        <v>5521</v>
      </c>
      <c r="G2761" s="230"/>
      <c r="H2761" s="154">
        <v>27088</v>
      </c>
      <c r="I2761" s="153">
        <v>52</v>
      </c>
      <c r="J2761" s="148" t="s">
        <v>70</v>
      </c>
      <c r="K2761" s="153" t="s">
        <v>101</v>
      </c>
      <c r="L2761" s="153"/>
      <c r="M2761" s="153"/>
      <c r="N2761" s="153"/>
      <c r="O2761" s="155">
        <v>21980953132</v>
      </c>
      <c r="P2761" s="156" t="s">
        <v>60</v>
      </c>
      <c r="Q2761" s="157" t="s">
        <v>110</v>
      </c>
      <c r="R2761" s="158">
        <v>46155</v>
      </c>
      <c r="S2761" s="159"/>
      <c r="T2761" s="159" t="s">
        <v>62</v>
      </c>
      <c r="U2761" s="159" t="s">
        <v>111</v>
      </c>
      <c r="V2761" s="154">
        <v>46147</v>
      </c>
      <c r="W2761" s="154">
        <v>46155</v>
      </c>
      <c r="X2761" s="154"/>
      <c r="Y2761" s="160" t="s">
        <v>99</v>
      </c>
      <c r="Z2761" s="160" t="s">
        <v>65</v>
      </c>
      <c r="AA2761" s="153"/>
      <c r="AB2761" s="153"/>
      <c r="AC2761" s="182" t="e">
        <f t="shared" si="88"/>
        <v>#DIV/0!</v>
      </c>
      <c r="AD2761" s="153" t="e">
        <f t="shared" si="89"/>
        <v>#DIV/0!</v>
      </c>
      <c r="AE2761" s="233" t="s">
        <v>66</v>
      </c>
      <c r="AF2761" s="153"/>
      <c r="AG2761" s="159"/>
      <c r="AH2761" s="153"/>
      <c r="AI2761" s="161"/>
      <c r="AJ2761" s="153"/>
      <c r="AK2761" s="153"/>
      <c r="AL2761" s="207"/>
      <c r="AM2761" s="207"/>
      <c r="AN2761" s="207"/>
      <c r="AO2761" s="207" t="str">
        <f ca="1">IF(R2761="","",IF(R2761&gt;TODAY(),"0 meses",DATEDIF(R2761,TODAY(),"m") &amp; " meses"))</f>
        <v>0 meses</v>
      </c>
      <c r="AP2761" s="147" t="s">
        <v>67</v>
      </c>
      <c r="AQ2761" s="147" t="s">
        <v>67</v>
      </c>
      <c r="AR2761" s="147"/>
      <c r="AS2761" s="209" t="s">
        <v>68</v>
      </c>
      <c r="AT2761" s="223" t="str">
        <f>MONTH(B2761)&amp;"/"&amp;YEAR(B2761)</f>
        <v>3/2026</v>
      </c>
      <c r="AU2761" s="223">
        <f>WEEKNUM(B2761)-WEEKNUM(EOMONTH(B2761,-1)+1)+1</f>
        <v>5</v>
      </c>
      <c r="AV2761" s="209" t="str">
        <f>MONTH(R2761)&amp;"/"&amp;YEAR(R2761)</f>
        <v>5/2026</v>
      </c>
      <c r="AW2761" s="209">
        <f>WEEKNUM(R2761)-WEEKNUM(EOMONTH(R2761,-1)+1)+1</f>
        <v>3</v>
      </c>
      <c r="AX2761" s="209">
        <f>IF(BB2761="S",IF(Q2761="1. Aceitou o programa",R2761-B2761,0),0)</f>
        <v>43</v>
      </c>
      <c r="AY2761" s="209">
        <f>IF(BB2761="S",IF(AND(S2761&lt;&gt;"",R2761&lt;&gt;""),S2761-R2761,0),0)</f>
        <v>0</v>
      </c>
      <c r="AZ2761" s="209">
        <f>IF(BB2761="S",IF(Q2761="1. Aceitou o programa",IF(OR(X2761="Não se Aplica",X2761=""),IF(OR(W2761="Não se Aplica",W2761=""),0,W2761-V2761),AVERAGE(X2761-W2761,W2761-V2761)),0),0)</f>
        <v>8</v>
      </c>
      <c r="BA2761" s="209">
        <f>IF(BB2761="S",IF(AND(Q2761="1. Aceitou o programa",AH2761="Realizada"),IFERROR(IF(AG2761="",0,AG2761-R2761),0),0),0)</f>
        <v>0</v>
      </c>
      <c r="BB2761" s="209" t="str">
        <f>_xlfn.XLOOKUP(U2761,'Lista Suspensa'!$AA$20:$AA$23,'Lista Suspensa'!$AB$20:$AB$23,"N/A")</f>
        <v>S</v>
      </c>
    </row>
    <row r="2762" spans="1:54" ht="12" customHeight="1">
      <c r="A2762" s="151" t="s">
        <v>54</v>
      </c>
      <c r="B2762" s="152">
        <v>46112</v>
      </c>
      <c r="C2762" s="153" t="s">
        <v>55</v>
      </c>
      <c r="D2762" s="153" t="s">
        <v>56</v>
      </c>
      <c r="E2762" s="244">
        <v>93851002</v>
      </c>
      <c r="F2762" s="144" t="s">
        <v>5522</v>
      </c>
      <c r="G2762" s="230"/>
      <c r="H2762" s="154">
        <v>27122</v>
      </c>
      <c r="I2762" s="153">
        <v>52</v>
      </c>
      <c r="J2762" s="148" t="s">
        <v>58</v>
      </c>
      <c r="K2762" s="153" t="s">
        <v>101</v>
      </c>
      <c r="L2762" s="153"/>
      <c r="M2762" s="153"/>
      <c r="N2762" s="153"/>
      <c r="O2762" s="155">
        <v>21988611134</v>
      </c>
      <c r="P2762" s="156" t="s">
        <v>60</v>
      </c>
      <c r="Q2762" s="157" t="s">
        <v>110</v>
      </c>
      <c r="R2762" s="158">
        <v>46155</v>
      </c>
      <c r="S2762" s="159"/>
      <c r="T2762" s="159" t="s">
        <v>62</v>
      </c>
      <c r="U2762" s="159" t="s">
        <v>111</v>
      </c>
      <c r="V2762" s="154">
        <v>46147</v>
      </c>
      <c r="W2762" s="154">
        <v>46155</v>
      </c>
      <c r="X2762" s="154"/>
      <c r="Y2762" s="160" t="s">
        <v>99</v>
      </c>
      <c r="Z2762" s="160" t="s">
        <v>65</v>
      </c>
      <c r="AA2762" s="153"/>
      <c r="AB2762" s="153"/>
      <c r="AC2762" s="182" t="e">
        <f t="shared" si="88"/>
        <v>#DIV/0!</v>
      </c>
      <c r="AD2762" s="153" t="e">
        <f t="shared" si="89"/>
        <v>#DIV/0!</v>
      </c>
      <c r="AE2762" s="233" t="s">
        <v>66</v>
      </c>
      <c r="AF2762" s="153"/>
      <c r="AG2762" s="159"/>
      <c r="AH2762" s="153"/>
      <c r="AI2762" s="161"/>
      <c r="AJ2762" s="153"/>
      <c r="AK2762" s="153"/>
      <c r="AL2762" s="207"/>
      <c r="AM2762" s="207"/>
      <c r="AN2762" s="207"/>
      <c r="AO2762" s="207" t="str">
        <f ca="1">IF(R2762="","",IF(R2762&gt;TODAY(),"0 meses",DATEDIF(R2762,TODAY(),"m") &amp; " meses"))</f>
        <v>0 meses</v>
      </c>
      <c r="AP2762" s="147" t="s">
        <v>67</v>
      </c>
      <c r="AQ2762" s="147" t="s">
        <v>67</v>
      </c>
      <c r="AR2762" s="147"/>
      <c r="AS2762" s="209" t="s">
        <v>68</v>
      </c>
      <c r="AT2762" s="223" t="str">
        <f>MONTH(B2762)&amp;"/"&amp;YEAR(B2762)</f>
        <v>3/2026</v>
      </c>
      <c r="AU2762" s="223">
        <f>WEEKNUM(B2762)-WEEKNUM(EOMONTH(B2762,-1)+1)+1</f>
        <v>5</v>
      </c>
      <c r="AV2762" s="209" t="str">
        <f>MONTH(R2762)&amp;"/"&amp;YEAR(R2762)</f>
        <v>5/2026</v>
      </c>
      <c r="AW2762" s="209">
        <f>WEEKNUM(R2762)-WEEKNUM(EOMONTH(R2762,-1)+1)+1</f>
        <v>3</v>
      </c>
      <c r="AX2762" s="209">
        <f>IF(BB2762="S",IF(Q2762="1. Aceitou o programa",R2762-B2762,0),0)</f>
        <v>43</v>
      </c>
      <c r="AY2762" s="209">
        <f>IF(BB2762="S",IF(AND(S2762&lt;&gt;"",R2762&lt;&gt;""),S2762-R2762,0),0)</f>
        <v>0</v>
      </c>
      <c r="AZ2762" s="209">
        <f>IF(BB2762="S",IF(Q2762="1. Aceitou o programa",IF(OR(X2762="Não se Aplica",X2762=""),IF(OR(W2762="Não se Aplica",W2762=""),0,W2762-V2762),AVERAGE(X2762-W2762,W2762-V2762)),0),0)</f>
        <v>8</v>
      </c>
      <c r="BA2762" s="209">
        <f>IF(BB2762="S",IF(AND(Q2762="1. Aceitou o programa",AH2762="Realizada"),IFERROR(IF(AG2762="",0,AG2762-R2762),0),0),0)</f>
        <v>0</v>
      </c>
      <c r="BB2762" s="209" t="str">
        <f>_xlfn.XLOOKUP(U2762,'Lista Suspensa'!$AA$20:$AA$23,'Lista Suspensa'!$AB$20:$AB$23,"N/A")</f>
        <v>S</v>
      </c>
    </row>
    <row r="2763" spans="1:54" ht="12" customHeight="1">
      <c r="A2763" s="151" t="s">
        <v>54</v>
      </c>
      <c r="B2763" s="152">
        <v>46112</v>
      </c>
      <c r="C2763" s="153" t="s">
        <v>55</v>
      </c>
      <c r="D2763" s="153" t="s">
        <v>56</v>
      </c>
      <c r="E2763" s="244">
        <v>94344660</v>
      </c>
      <c r="F2763" s="144" t="s">
        <v>5523</v>
      </c>
      <c r="G2763" s="230"/>
      <c r="H2763" s="154">
        <v>27155</v>
      </c>
      <c r="I2763" s="153">
        <v>52</v>
      </c>
      <c r="J2763" s="148" t="s">
        <v>70</v>
      </c>
      <c r="K2763" s="153" t="s">
        <v>101</v>
      </c>
      <c r="L2763" s="153"/>
      <c r="M2763" s="153"/>
      <c r="N2763" s="153"/>
      <c r="O2763" s="155">
        <v>21965572488</v>
      </c>
      <c r="P2763" s="156" t="s">
        <v>60</v>
      </c>
      <c r="Q2763" s="157" t="s">
        <v>110</v>
      </c>
      <c r="R2763" s="158">
        <v>46155</v>
      </c>
      <c r="S2763" s="159"/>
      <c r="T2763" s="159" t="s">
        <v>62</v>
      </c>
      <c r="U2763" s="159" t="s">
        <v>111</v>
      </c>
      <c r="V2763" s="154">
        <v>46147</v>
      </c>
      <c r="W2763" s="154">
        <v>46155</v>
      </c>
      <c r="X2763" s="154"/>
      <c r="Y2763" s="160" t="s">
        <v>99</v>
      </c>
      <c r="Z2763" s="160" t="s">
        <v>65</v>
      </c>
      <c r="AA2763" s="153"/>
      <c r="AB2763" s="153"/>
      <c r="AC2763" s="182" t="e">
        <f t="shared" si="88"/>
        <v>#DIV/0!</v>
      </c>
      <c r="AD2763" s="153" t="e">
        <f t="shared" si="89"/>
        <v>#DIV/0!</v>
      </c>
      <c r="AE2763" s="233" t="s">
        <v>66</v>
      </c>
      <c r="AF2763" s="153"/>
      <c r="AG2763" s="159"/>
      <c r="AH2763" s="153"/>
      <c r="AI2763" s="161"/>
      <c r="AJ2763" s="153"/>
      <c r="AK2763" s="153"/>
      <c r="AL2763" s="207"/>
      <c r="AM2763" s="207"/>
      <c r="AN2763" s="207"/>
      <c r="AO2763" s="207" t="str">
        <f ca="1">IF(R2763="","",IF(R2763&gt;TODAY(),"0 meses",DATEDIF(R2763,TODAY(),"m") &amp; " meses"))</f>
        <v>0 meses</v>
      </c>
      <c r="AP2763" s="147" t="s">
        <v>67</v>
      </c>
      <c r="AQ2763" s="147" t="s">
        <v>67</v>
      </c>
      <c r="AR2763" s="147"/>
      <c r="AS2763" s="209" t="s">
        <v>68</v>
      </c>
      <c r="AT2763" s="223" t="str">
        <f>MONTH(B2763)&amp;"/"&amp;YEAR(B2763)</f>
        <v>3/2026</v>
      </c>
      <c r="AU2763" s="223">
        <f>WEEKNUM(B2763)-WEEKNUM(EOMONTH(B2763,-1)+1)+1</f>
        <v>5</v>
      </c>
      <c r="AV2763" s="209" t="str">
        <f>MONTH(R2763)&amp;"/"&amp;YEAR(R2763)</f>
        <v>5/2026</v>
      </c>
      <c r="AW2763" s="209">
        <f>WEEKNUM(R2763)-WEEKNUM(EOMONTH(R2763,-1)+1)+1</f>
        <v>3</v>
      </c>
      <c r="AX2763" s="209">
        <f>IF(BB2763="S",IF(Q2763="1. Aceitou o programa",R2763-B2763,0),0)</f>
        <v>43</v>
      </c>
      <c r="AY2763" s="209">
        <f>IF(BB2763="S",IF(AND(S2763&lt;&gt;"",R2763&lt;&gt;""),S2763-R2763,0),0)</f>
        <v>0</v>
      </c>
      <c r="AZ2763" s="209">
        <f>IF(BB2763="S",IF(Q2763="1. Aceitou o programa",IF(OR(X2763="Não se Aplica",X2763=""),IF(OR(W2763="Não se Aplica",W2763=""),0,W2763-V2763),AVERAGE(X2763-W2763,W2763-V2763)),0),0)</f>
        <v>8</v>
      </c>
      <c r="BA2763" s="209">
        <f>IF(BB2763="S",IF(AND(Q2763="1. Aceitou o programa",AH2763="Realizada"),IFERROR(IF(AG2763="",0,AG2763-R2763),0),0),0)</f>
        <v>0</v>
      </c>
      <c r="BB2763" s="209" t="str">
        <f>_xlfn.XLOOKUP(U2763,'Lista Suspensa'!$AA$20:$AA$23,'Lista Suspensa'!$AB$20:$AB$23,"N/A")</f>
        <v>S</v>
      </c>
    </row>
    <row r="2764" spans="1:54" ht="12" customHeight="1">
      <c r="A2764" s="151" t="s">
        <v>54</v>
      </c>
      <c r="B2764" s="152">
        <v>46112</v>
      </c>
      <c r="C2764" s="153" t="s">
        <v>55</v>
      </c>
      <c r="D2764" s="153" t="s">
        <v>56</v>
      </c>
      <c r="E2764" s="244">
        <v>84720902</v>
      </c>
      <c r="F2764" s="144" t="s">
        <v>5524</v>
      </c>
      <c r="G2764" s="230"/>
      <c r="H2764" s="154">
        <v>27206</v>
      </c>
      <c r="I2764" s="153">
        <v>51</v>
      </c>
      <c r="J2764" s="148" t="s">
        <v>70</v>
      </c>
      <c r="K2764" s="153" t="s">
        <v>101</v>
      </c>
      <c r="L2764" s="153"/>
      <c r="M2764" s="153"/>
      <c r="N2764" s="153"/>
      <c r="O2764" s="155">
        <v>21973452583</v>
      </c>
      <c r="P2764" s="156" t="s">
        <v>60</v>
      </c>
      <c r="Q2764" s="157" t="s">
        <v>110</v>
      </c>
      <c r="R2764" s="158">
        <v>46155</v>
      </c>
      <c r="S2764" s="159"/>
      <c r="T2764" s="159" t="s">
        <v>62</v>
      </c>
      <c r="U2764" s="159" t="s">
        <v>111</v>
      </c>
      <c r="V2764" s="154">
        <v>46147</v>
      </c>
      <c r="W2764" s="154">
        <v>46155</v>
      </c>
      <c r="X2764" s="154"/>
      <c r="Y2764" s="160" t="s">
        <v>99</v>
      </c>
      <c r="Z2764" s="160" t="s">
        <v>65</v>
      </c>
      <c r="AA2764" s="153"/>
      <c r="AB2764" s="153"/>
      <c r="AC2764" s="182" t="e">
        <f t="shared" si="88"/>
        <v>#DIV/0!</v>
      </c>
      <c r="AD2764" s="153" t="e">
        <f t="shared" si="89"/>
        <v>#DIV/0!</v>
      </c>
      <c r="AE2764" s="233" t="s">
        <v>66</v>
      </c>
      <c r="AF2764" s="153"/>
      <c r="AG2764" s="159"/>
      <c r="AH2764" s="153"/>
      <c r="AI2764" s="161"/>
      <c r="AJ2764" s="153"/>
      <c r="AK2764" s="153"/>
      <c r="AL2764" s="207"/>
      <c r="AM2764" s="207"/>
      <c r="AN2764" s="207"/>
      <c r="AO2764" s="207" t="str">
        <f ca="1">IF(R2764="","",IF(R2764&gt;TODAY(),"0 meses",DATEDIF(R2764,TODAY(),"m") &amp; " meses"))</f>
        <v>0 meses</v>
      </c>
      <c r="AP2764" s="147" t="s">
        <v>67</v>
      </c>
      <c r="AQ2764" s="147" t="s">
        <v>67</v>
      </c>
      <c r="AR2764" s="147"/>
      <c r="AS2764" s="209" t="s">
        <v>68</v>
      </c>
      <c r="AT2764" s="223" t="str">
        <f>MONTH(B2764)&amp;"/"&amp;YEAR(B2764)</f>
        <v>3/2026</v>
      </c>
      <c r="AU2764" s="223">
        <f>WEEKNUM(B2764)-WEEKNUM(EOMONTH(B2764,-1)+1)+1</f>
        <v>5</v>
      </c>
      <c r="AV2764" s="209" t="str">
        <f>MONTH(R2764)&amp;"/"&amp;YEAR(R2764)</f>
        <v>5/2026</v>
      </c>
      <c r="AW2764" s="209">
        <f>WEEKNUM(R2764)-WEEKNUM(EOMONTH(R2764,-1)+1)+1</f>
        <v>3</v>
      </c>
      <c r="AX2764" s="209">
        <f>IF(BB2764="S",IF(Q2764="1. Aceitou o programa",R2764-B2764,0),0)</f>
        <v>43</v>
      </c>
      <c r="AY2764" s="209">
        <f>IF(BB2764="S",IF(AND(S2764&lt;&gt;"",R2764&lt;&gt;""),S2764-R2764,0),0)</f>
        <v>0</v>
      </c>
      <c r="AZ2764" s="209">
        <f>IF(BB2764="S",IF(Q2764="1. Aceitou o programa",IF(OR(X2764="Não se Aplica",X2764=""),IF(OR(W2764="Não se Aplica",W2764=""),0,W2764-V2764),AVERAGE(X2764-W2764,W2764-V2764)),0),0)</f>
        <v>8</v>
      </c>
      <c r="BA2764" s="209">
        <f>IF(BB2764="S",IF(AND(Q2764="1. Aceitou o programa",AH2764="Realizada"),IFERROR(IF(AG2764="",0,AG2764-R2764),0),0),0)</f>
        <v>0</v>
      </c>
      <c r="BB2764" s="209" t="str">
        <f>_xlfn.XLOOKUP(U2764,'Lista Suspensa'!$AA$20:$AA$23,'Lista Suspensa'!$AB$20:$AB$23,"N/A")</f>
        <v>S</v>
      </c>
    </row>
    <row r="2765" spans="1:54" ht="12" customHeight="1">
      <c r="A2765" s="151" t="s">
        <v>54</v>
      </c>
      <c r="B2765" s="152">
        <v>46112</v>
      </c>
      <c r="C2765" s="153" t="s">
        <v>55</v>
      </c>
      <c r="D2765" s="153" t="s">
        <v>56</v>
      </c>
      <c r="E2765" s="244">
        <v>93127702</v>
      </c>
      <c r="F2765" s="144" t="s">
        <v>5525</v>
      </c>
      <c r="G2765" s="230"/>
      <c r="H2765" s="154">
        <v>27276</v>
      </c>
      <c r="I2765" s="153">
        <v>51</v>
      </c>
      <c r="J2765" s="148" t="s">
        <v>70</v>
      </c>
      <c r="K2765" s="153" t="s">
        <v>101</v>
      </c>
      <c r="L2765" s="153"/>
      <c r="M2765" s="153"/>
      <c r="N2765" s="153"/>
      <c r="O2765" s="155">
        <v>21964867282</v>
      </c>
      <c r="P2765" s="156" t="s">
        <v>60</v>
      </c>
      <c r="Q2765" s="157" t="s">
        <v>110</v>
      </c>
      <c r="R2765" s="158">
        <v>46155</v>
      </c>
      <c r="S2765" s="159"/>
      <c r="T2765" s="159" t="s">
        <v>62</v>
      </c>
      <c r="U2765" s="159" t="s">
        <v>111</v>
      </c>
      <c r="V2765" s="154">
        <v>46147</v>
      </c>
      <c r="W2765" s="154">
        <v>46155</v>
      </c>
      <c r="X2765" s="154"/>
      <c r="Y2765" s="160" t="s">
        <v>99</v>
      </c>
      <c r="Z2765" s="160" t="s">
        <v>65</v>
      </c>
      <c r="AA2765" s="153"/>
      <c r="AB2765" s="153"/>
      <c r="AC2765" s="182" t="e">
        <f t="shared" si="88"/>
        <v>#DIV/0!</v>
      </c>
      <c r="AD2765" s="153" t="e">
        <f t="shared" si="89"/>
        <v>#DIV/0!</v>
      </c>
      <c r="AE2765" s="233" t="s">
        <v>66</v>
      </c>
      <c r="AF2765" s="153"/>
      <c r="AG2765" s="159"/>
      <c r="AH2765" s="153"/>
      <c r="AI2765" s="161"/>
      <c r="AJ2765" s="153"/>
      <c r="AK2765" s="153"/>
      <c r="AL2765" s="207"/>
      <c r="AM2765" s="207"/>
      <c r="AN2765" s="207"/>
      <c r="AO2765" s="207" t="str">
        <f ca="1">IF(R2765="","",IF(R2765&gt;TODAY(),"0 meses",DATEDIF(R2765,TODAY(),"m") &amp; " meses"))</f>
        <v>0 meses</v>
      </c>
      <c r="AP2765" s="147" t="s">
        <v>67</v>
      </c>
      <c r="AQ2765" s="147" t="s">
        <v>67</v>
      </c>
      <c r="AR2765" s="147"/>
      <c r="AS2765" s="209" t="s">
        <v>68</v>
      </c>
      <c r="AT2765" s="223" t="str">
        <f>MONTH(B2765)&amp;"/"&amp;YEAR(B2765)</f>
        <v>3/2026</v>
      </c>
      <c r="AU2765" s="223">
        <f>WEEKNUM(B2765)-WEEKNUM(EOMONTH(B2765,-1)+1)+1</f>
        <v>5</v>
      </c>
      <c r="AV2765" s="209" t="str">
        <f>MONTH(R2765)&amp;"/"&amp;YEAR(R2765)</f>
        <v>5/2026</v>
      </c>
      <c r="AW2765" s="209">
        <f>WEEKNUM(R2765)-WEEKNUM(EOMONTH(R2765,-1)+1)+1</f>
        <v>3</v>
      </c>
      <c r="AX2765" s="209">
        <f>IF(BB2765="S",IF(Q2765="1. Aceitou o programa",R2765-B2765,0),0)</f>
        <v>43</v>
      </c>
      <c r="AY2765" s="209">
        <f>IF(BB2765="S",IF(AND(S2765&lt;&gt;"",R2765&lt;&gt;""),S2765-R2765,0),0)</f>
        <v>0</v>
      </c>
      <c r="AZ2765" s="209">
        <f>IF(BB2765="S",IF(Q2765="1. Aceitou o programa",IF(OR(X2765="Não se Aplica",X2765=""),IF(OR(W2765="Não se Aplica",W2765=""),0,W2765-V2765),AVERAGE(X2765-W2765,W2765-V2765)),0),0)</f>
        <v>8</v>
      </c>
      <c r="BA2765" s="209">
        <f>IF(BB2765="S",IF(AND(Q2765="1. Aceitou o programa",AH2765="Realizada"),IFERROR(IF(AG2765="",0,AG2765-R2765),0),0),0)</f>
        <v>0</v>
      </c>
      <c r="BB2765" s="209" t="str">
        <f>_xlfn.XLOOKUP(U2765,'Lista Suspensa'!$AA$20:$AA$23,'Lista Suspensa'!$AB$20:$AB$23,"N/A")</f>
        <v>S</v>
      </c>
    </row>
    <row r="2766" spans="1:54" ht="12" customHeight="1">
      <c r="A2766" s="151" t="s">
        <v>54</v>
      </c>
      <c r="B2766" s="152">
        <v>46112</v>
      </c>
      <c r="C2766" s="153" t="s">
        <v>55</v>
      </c>
      <c r="D2766" s="153" t="s">
        <v>56</v>
      </c>
      <c r="E2766" s="244">
        <v>87583325</v>
      </c>
      <c r="F2766" s="144" t="s">
        <v>5526</v>
      </c>
      <c r="G2766" s="230"/>
      <c r="H2766" s="154">
        <v>27339</v>
      </c>
      <c r="I2766" s="153">
        <v>51</v>
      </c>
      <c r="J2766" s="148" t="s">
        <v>70</v>
      </c>
      <c r="K2766" s="153" t="s">
        <v>101</v>
      </c>
      <c r="L2766" s="153"/>
      <c r="M2766" s="153"/>
      <c r="N2766" s="153"/>
      <c r="O2766" s="155">
        <v>21974979480</v>
      </c>
      <c r="P2766" s="156" t="s">
        <v>60</v>
      </c>
      <c r="Q2766" s="157" t="s">
        <v>110</v>
      </c>
      <c r="R2766" s="158">
        <v>46155</v>
      </c>
      <c r="S2766" s="159"/>
      <c r="T2766" s="159" t="s">
        <v>62</v>
      </c>
      <c r="U2766" s="159" t="s">
        <v>111</v>
      </c>
      <c r="V2766" s="154">
        <v>46147</v>
      </c>
      <c r="W2766" s="154">
        <v>46155</v>
      </c>
      <c r="X2766" s="154"/>
      <c r="Y2766" s="160" t="s">
        <v>99</v>
      </c>
      <c r="Z2766" s="160" t="s">
        <v>65</v>
      </c>
      <c r="AA2766" s="153"/>
      <c r="AB2766" s="153"/>
      <c r="AC2766" s="182" t="e">
        <f t="shared" si="88"/>
        <v>#DIV/0!</v>
      </c>
      <c r="AD2766" s="153" t="e">
        <f t="shared" si="89"/>
        <v>#DIV/0!</v>
      </c>
      <c r="AE2766" s="233" t="s">
        <v>66</v>
      </c>
      <c r="AF2766" s="153"/>
      <c r="AG2766" s="159"/>
      <c r="AH2766" s="153"/>
      <c r="AI2766" s="161"/>
      <c r="AJ2766" s="153"/>
      <c r="AK2766" s="153"/>
      <c r="AL2766" s="207"/>
      <c r="AM2766" s="207"/>
      <c r="AN2766" s="207"/>
      <c r="AO2766" s="207" t="str">
        <f ca="1">IF(R2766="","",IF(R2766&gt;TODAY(),"0 meses",DATEDIF(R2766,TODAY(),"m") &amp; " meses"))</f>
        <v>0 meses</v>
      </c>
      <c r="AP2766" s="147" t="s">
        <v>67</v>
      </c>
      <c r="AQ2766" s="147" t="s">
        <v>67</v>
      </c>
      <c r="AR2766" s="147"/>
      <c r="AS2766" s="209" t="s">
        <v>68</v>
      </c>
      <c r="AT2766" s="223" t="str">
        <f>MONTH(B2766)&amp;"/"&amp;YEAR(B2766)</f>
        <v>3/2026</v>
      </c>
      <c r="AU2766" s="223">
        <f>WEEKNUM(B2766)-WEEKNUM(EOMONTH(B2766,-1)+1)+1</f>
        <v>5</v>
      </c>
      <c r="AV2766" s="209" t="str">
        <f>MONTH(R2766)&amp;"/"&amp;YEAR(R2766)</f>
        <v>5/2026</v>
      </c>
      <c r="AW2766" s="209">
        <f>WEEKNUM(R2766)-WEEKNUM(EOMONTH(R2766,-1)+1)+1</f>
        <v>3</v>
      </c>
      <c r="AX2766" s="209">
        <f>IF(BB2766="S",IF(Q2766="1. Aceitou o programa",R2766-B2766,0),0)</f>
        <v>43</v>
      </c>
      <c r="AY2766" s="209">
        <f>IF(BB2766="S",IF(AND(S2766&lt;&gt;"",R2766&lt;&gt;""),S2766-R2766,0),0)</f>
        <v>0</v>
      </c>
      <c r="AZ2766" s="209">
        <f>IF(BB2766="S",IF(Q2766="1. Aceitou o programa",IF(OR(X2766="Não se Aplica",X2766=""),IF(OR(W2766="Não se Aplica",W2766=""),0,W2766-V2766),AVERAGE(X2766-W2766,W2766-V2766)),0),0)</f>
        <v>8</v>
      </c>
      <c r="BA2766" s="209">
        <f>IF(BB2766="S",IF(AND(Q2766="1. Aceitou o programa",AH2766="Realizada"),IFERROR(IF(AG2766="",0,AG2766-R2766),0),0),0)</f>
        <v>0</v>
      </c>
      <c r="BB2766" s="209" t="str">
        <f>_xlfn.XLOOKUP(U2766,'Lista Suspensa'!$AA$20:$AA$23,'Lista Suspensa'!$AB$20:$AB$23,"N/A")</f>
        <v>S</v>
      </c>
    </row>
    <row r="2767" spans="1:54" ht="12" customHeight="1">
      <c r="A2767" s="151" t="s">
        <v>54</v>
      </c>
      <c r="B2767" s="152">
        <v>46112</v>
      </c>
      <c r="C2767" s="153" t="s">
        <v>55</v>
      </c>
      <c r="D2767" s="153" t="s">
        <v>56</v>
      </c>
      <c r="E2767" s="244">
        <v>95680582</v>
      </c>
      <c r="F2767" s="144" t="s">
        <v>5527</v>
      </c>
      <c r="G2767" s="230"/>
      <c r="H2767" s="154">
        <v>27385</v>
      </c>
      <c r="I2767" s="153">
        <v>51</v>
      </c>
      <c r="J2767" s="148" t="s">
        <v>70</v>
      </c>
      <c r="K2767" s="153" t="s">
        <v>101</v>
      </c>
      <c r="L2767" s="153"/>
      <c r="M2767" s="153"/>
      <c r="N2767" s="153"/>
      <c r="O2767" s="155">
        <v>21988952830</v>
      </c>
      <c r="P2767" s="156" t="s">
        <v>60</v>
      </c>
      <c r="Q2767" s="157" t="s">
        <v>110</v>
      </c>
      <c r="R2767" s="158">
        <v>46155</v>
      </c>
      <c r="S2767" s="159"/>
      <c r="T2767" s="159" t="s">
        <v>62</v>
      </c>
      <c r="U2767" s="159" t="s">
        <v>111</v>
      </c>
      <c r="V2767" s="154">
        <v>46147</v>
      </c>
      <c r="W2767" s="154">
        <v>46155</v>
      </c>
      <c r="X2767" s="154"/>
      <c r="Y2767" s="160" t="s">
        <v>99</v>
      </c>
      <c r="Z2767" s="160" t="s">
        <v>65</v>
      </c>
      <c r="AA2767" s="153"/>
      <c r="AB2767" s="153"/>
      <c r="AC2767" s="182" t="e">
        <f t="shared" si="88"/>
        <v>#DIV/0!</v>
      </c>
      <c r="AD2767" s="153" t="e">
        <f t="shared" si="89"/>
        <v>#DIV/0!</v>
      </c>
      <c r="AE2767" s="233" t="s">
        <v>66</v>
      </c>
      <c r="AF2767" s="153"/>
      <c r="AG2767" s="159"/>
      <c r="AH2767" s="153"/>
      <c r="AI2767" s="161"/>
      <c r="AJ2767" s="153"/>
      <c r="AK2767" s="153"/>
      <c r="AL2767" s="207"/>
      <c r="AM2767" s="207"/>
      <c r="AN2767" s="207"/>
      <c r="AO2767" s="207" t="str">
        <f ca="1">IF(R2767="","",IF(R2767&gt;TODAY(),"0 meses",DATEDIF(R2767,TODAY(),"m") &amp; " meses"))</f>
        <v>0 meses</v>
      </c>
      <c r="AP2767" s="147" t="s">
        <v>67</v>
      </c>
      <c r="AQ2767" s="147" t="s">
        <v>67</v>
      </c>
      <c r="AR2767" s="147"/>
      <c r="AS2767" s="209" t="s">
        <v>68</v>
      </c>
      <c r="AT2767" s="223" t="str">
        <f>MONTH(B2767)&amp;"/"&amp;YEAR(B2767)</f>
        <v>3/2026</v>
      </c>
      <c r="AU2767" s="223">
        <f>WEEKNUM(B2767)-WEEKNUM(EOMONTH(B2767,-1)+1)+1</f>
        <v>5</v>
      </c>
      <c r="AV2767" s="209" t="str">
        <f>MONTH(R2767)&amp;"/"&amp;YEAR(R2767)</f>
        <v>5/2026</v>
      </c>
      <c r="AW2767" s="209">
        <f>WEEKNUM(R2767)-WEEKNUM(EOMONTH(R2767,-1)+1)+1</f>
        <v>3</v>
      </c>
      <c r="AX2767" s="209">
        <f>IF(BB2767="S",IF(Q2767="1. Aceitou o programa",R2767-B2767,0),0)</f>
        <v>43</v>
      </c>
      <c r="AY2767" s="209">
        <f>IF(BB2767="S",IF(AND(S2767&lt;&gt;"",R2767&lt;&gt;""),S2767-R2767,0),0)</f>
        <v>0</v>
      </c>
      <c r="AZ2767" s="209">
        <f>IF(BB2767="S",IF(Q2767="1. Aceitou o programa",IF(OR(X2767="Não se Aplica",X2767=""),IF(OR(W2767="Não se Aplica",W2767=""),0,W2767-V2767),AVERAGE(X2767-W2767,W2767-V2767)),0),0)</f>
        <v>8</v>
      </c>
      <c r="BA2767" s="209">
        <f>IF(BB2767="S",IF(AND(Q2767="1. Aceitou o programa",AH2767="Realizada"),IFERROR(IF(AG2767="",0,AG2767-R2767),0),0),0)</f>
        <v>0</v>
      </c>
      <c r="BB2767" s="209" t="str">
        <f>_xlfn.XLOOKUP(U2767,'Lista Suspensa'!$AA$20:$AA$23,'Lista Suspensa'!$AB$20:$AB$23,"N/A")</f>
        <v>S</v>
      </c>
    </row>
    <row r="2768" spans="1:54" ht="12" customHeight="1">
      <c r="A2768" s="151" t="s">
        <v>54</v>
      </c>
      <c r="B2768" s="152">
        <v>46112</v>
      </c>
      <c r="C2768" s="153" t="s">
        <v>55</v>
      </c>
      <c r="D2768" s="153" t="s">
        <v>56</v>
      </c>
      <c r="E2768" s="244">
        <v>89192622</v>
      </c>
      <c r="F2768" s="144" t="s">
        <v>5528</v>
      </c>
      <c r="G2768" s="230"/>
      <c r="H2768" s="154">
        <v>27481</v>
      </c>
      <c r="I2768" s="153">
        <v>51</v>
      </c>
      <c r="J2768" s="148" t="s">
        <v>70</v>
      </c>
      <c r="K2768" s="153" t="s">
        <v>101</v>
      </c>
      <c r="L2768" s="153"/>
      <c r="M2768" s="153"/>
      <c r="N2768" s="153"/>
      <c r="O2768" s="155">
        <v>21985087145</v>
      </c>
      <c r="P2768" s="156" t="s">
        <v>60</v>
      </c>
      <c r="Q2768" s="157" t="s">
        <v>110</v>
      </c>
      <c r="R2768" s="158">
        <v>46155</v>
      </c>
      <c r="S2768" s="159"/>
      <c r="T2768" s="159" t="s">
        <v>62</v>
      </c>
      <c r="U2768" s="159" t="s">
        <v>111</v>
      </c>
      <c r="V2768" s="154">
        <v>46147</v>
      </c>
      <c r="W2768" s="154">
        <v>46155</v>
      </c>
      <c r="X2768" s="154"/>
      <c r="Y2768" s="160" t="s">
        <v>99</v>
      </c>
      <c r="Z2768" s="160" t="s">
        <v>65</v>
      </c>
      <c r="AA2768" s="153"/>
      <c r="AB2768" s="153"/>
      <c r="AC2768" s="182" t="e">
        <f t="shared" si="88"/>
        <v>#DIV/0!</v>
      </c>
      <c r="AD2768" s="153" t="e">
        <f t="shared" si="89"/>
        <v>#DIV/0!</v>
      </c>
      <c r="AE2768" s="233" t="s">
        <v>66</v>
      </c>
      <c r="AF2768" s="153"/>
      <c r="AG2768" s="159"/>
      <c r="AH2768" s="153"/>
      <c r="AI2768" s="161"/>
      <c r="AJ2768" s="153"/>
      <c r="AK2768" s="153"/>
      <c r="AL2768" s="207"/>
      <c r="AM2768" s="207"/>
      <c r="AN2768" s="207"/>
      <c r="AO2768" s="207" t="str">
        <f ca="1">IF(R2768="","",IF(R2768&gt;TODAY(),"0 meses",DATEDIF(R2768,TODAY(),"m") &amp; " meses"))</f>
        <v>0 meses</v>
      </c>
      <c r="AP2768" s="147" t="s">
        <v>67</v>
      </c>
      <c r="AQ2768" s="147" t="s">
        <v>67</v>
      </c>
      <c r="AR2768" s="147"/>
      <c r="AS2768" s="209" t="s">
        <v>68</v>
      </c>
      <c r="AT2768" s="223" t="str">
        <f>MONTH(B2768)&amp;"/"&amp;YEAR(B2768)</f>
        <v>3/2026</v>
      </c>
      <c r="AU2768" s="223">
        <f>WEEKNUM(B2768)-WEEKNUM(EOMONTH(B2768,-1)+1)+1</f>
        <v>5</v>
      </c>
      <c r="AV2768" s="209" t="str">
        <f>MONTH(R2768)&amp;"/"&amp;YEAR(R2768)</f>
        <v>5/2026</v>
      </c>
      <c r="AW2768" s="209">
        <f>WEEKNUM(R2768)-WEEKNUM(EOMONTH(R2768,-1)+1)+1</f>
        <v>3</v>
      </c>
      <c r="AX2768" s="209">
        <f>IF(BB2768="S",IF(Q2768="1. Aceitou o programa",R2768-B2768,0),0)</f>
        <v>43</v>
      </c>
      <c r="AY2768" s="209">
        <f>IF(BB2768="S",IF(AND(S2768&lt;&gt;"",R2768&lt;&gt;""),S2768-R2768,0),0)</f>
        <v>0</v>
      </c>
      <c r="AZ2768" s="209">
        <f>IF(BB2768="S",IF(Q2768="1. Aceitou o programa",IF(OR(X2768="Não se Aplica",X2768=""),IF(OR(W2768="Não se Aplica",W2768=""),0,W2768-V2768),AVERAGE(X2768-W2768,W2768-V2768)),0),0)</f>
        <v>8</v>
      </c>
      <c r="BA2768" s="209">
        <f>IF(BB2768="S",IF(AND(Q2768="1. Aceitou o programa",AH2768="Realizada"),IFERROR(IF(AG2768="",0,AG2768-R2768),0),0),0)</f>
        <v>0</v>
      </c>
      <c r="BB2768" s="209" t="str">
        <f>_xlfn.XLOOKUP(U2768,'Lista Suspensa'!$AA$20:$AA$23,'Lista Suspensa'!$AB$20:$AB$23,"N/A")</f>
        <v>S</v>
      </c>
    </row>
    <row r="2769" spans="1:54" ht="12" customHeight="1">
      <c r="A2769" s="151" t="s">
        <v>54</v>
      </c>
      <c r="B2769" s="152">
        <v>46112</v>
      </c>
      <c r="C2769" s="153" t="s">
        <v>55</v>
      </c>
      <c r="D2769" s="153" t="s">
        <v>56</v>
      </c>
      <c r="E2769" s="244">
        <v>96155201</v>
      </c>
      <c r="F2769" s="144" t="s">
        <v>5529</v>
      </c>
      <c r="G2769" s="230"/>
      <c r="H2769" s="154">
        <v>27494</v>
      </c>
      <c r="I2769" s="153">
        <v>51</v>
      </c>
      <c r="J2769" s="148" t="s">
        <v>70</v>
      </c>
      <c r="K2769" s="153" t="s">
        <v>101</v>
      </c>
      <c r="L2769" s="153"/>
      <c r="M2769" s="153"/>
      <c r="N2769" s="153"/>
      <c r="O2769" s="155">
        <v>21980909769</v>
      </c>
      <c r="P2769" s="156" t="s">
        <v>60</v>
      </c>
      <c r="Q2769" s="157" t="s">
        <v>110</v>
      </c>
      <c r="R2769" s="158">
        <v>46155</v>
      </c>
      <c r="S2769" s="159"/>
      <c r="T2769" s="159" t="s">
        <v>62</v>
      </c>
      <c r="U2769" s="159" t="s">
        <v>111</v>
      </c>
      <c r="V2769" s="154">
        <v>46147</v>
      </c>
      <c r="W2769" s="154">
        <v>46155</v>
      </c>
      <c r="X2769" s="154"/>
      <c r="Y2769" s="160" t="s">
        <v>99</v>
      </c>
      <c r="Z2769" s="160" t="s">
        <v>65</v>
      </c>
      <c r="AA2769" s="153"/>
      <c r="AB2769" s="153"/>
      <c r="AC2769" s="182" t="e">
        <f t="shared" si="88"/>
        <v>#DIV/0!</v>
      </c>
      <c r="AD2769" s="153" t="e">
        <f t="shared" si="89"/>
        <v>#DIV/0!</v>
      </c>
      <c r="AE2769" s="233" t="s">
        <v>66</v>
      </c>
      <c r="AF2769" s="153"/>
      <c r="AG2769" s="159"/>
      <c r="AH2769" s="153"/>
      <c r="AI2769" s="161"/>
      <c r="AJ2769" s="153"/>
      <c r="AK2769" s="153"/>
      <c r="AL2769" s="207"/>
      <c r="AM2769" s="207"/>
      <c r="AN2769" s="207"/>
      <c r="AO2769" s="207" t="str">
        <f ca="1">IF(R2769="","",IF(R2769&gt;TODAY(),"0 meses",DATEDIF(R2769,TODAY(),"m") &amp; " meses"))</f>
        <v>0 meses</v>
      </c>
      <c r="AP2769" s="147" t="s">
        <v>67</v>
      </c>
      <c r="AQ2769" s="147" t="s">
        <v>67</v>
      </c>
      <c r="AR2769" s="147"/>
      <c r="AS2769" s="209" t="s">
        <v>68</v>
      </c>
      <c r="AT2769" s="223" t="str">
        <f>MONTH(B2769)&amp;"/"&amp;YEAR(B2769)</f>
        <v>3/2026</v>
      </c>
      <c r="AU2769" s="223">
        <f>WEEKNUM(B2769)-WEEKNUM(EOMONTH(B2769,-1)+1)+1</f>
        <v>5</v>
      </c>
      <c r="AV2769" s="209" t="str">
        <f>MONTH(R2769)&amp;"/"&amp;YEAR(R2769)</f>
        <v>5/2026</v>
      </c>
      <c r="AW2769" s="209">
        <f>WEEKNUM(R2769)-WEEKNUM(EOMONTH(R2769,-1)+1)+1</f>
        <v>3</v>
      </c>
      <c r="AX2769" s="209">
        <f>IF(BB2769="S",IF(Q2769="1. Aceitou o programa",R2769-B2769,0),0)</f>
        <v>43</v>
      </c>
      <c r="AY2769" s="209">
        <f>IF(BB2769="S",IF(AND(S2769&lt;&gt;"",R2769&lt;&gt;""),S2769-R2769,0),0)</f>
        <v>0</v>
      </c>
      <c r="AZ2769" s="209">
        <f>IF(BB2769="S",IF(Q2769="1. Aceitou o programa",IF(OR(X2769="Não se Aplica",X2769=""),IF(OR(W2769="Não se Aplica",W2769=""),0,W2769-V2769),AVERAGE(X2769-W2769,W2769-V2769)),0),0)</f>
        <v>8</v>
      </c>
      <c r="BA2769" s="209">
        <f>IF(BB2769="S",IF(AND(Q2769="1. Aceitou o programa",AH2769="Realizada"),IFERROR(IF(AG2769="",0,AG2769-R2769),0),0),0)</f>
        <v>0</v>
      </c>
      <c r="BB2769" s="209" t="str">
        <f>_xlfn.XLOOKUP(U2769,'Lista Suspensa'!$AA$20:$AA$23,'Lista Suspensa'!$AB$20:$AB$23,"N/A")</f>
        <v>S</v>
      </c>
    </row>
    <row r="2770" spans="1:54" ht="12" customHeight="1">
      <c r="A2770" s="151" t="s">
        <v>54</v>
      </c>
      <c r="B2770" s="152">
        <v>46112</v>
      </c>
      <c r="C2770" s="153" t="s">
        <v>55</v>
      </c>
      <c r="D2770" s="153" t="s">
        <v>56</v>
      </c>
      <c r="E2770" s="244">
        <v>84247460</v>
      </c>
      <c r="F2770" s="144" t="s">
        <v>5530</v>
      </c>
      <c r="G2770" s="230"/>
      <c r="H2770" s="154">
        <v>27535</v>
      </c>
      <c r="I2770" s="153">
        <v>50</v>
      </c>
      <c r="J2770" s="148" t="s">
        <v>70</v>
      </c>
      <c r="K2770" s="153" t="s">
        <v>101</v>
      </c>
      <c r="L2770" s="153"/>
      <c r="M2770" s="153"/>
      <c r="N2770" s="153"/>
      <c r="O2770" s="155">
        <v>21999179433</v>
      </c>
      <c r="P2770" s="156" t="s">
        <v>60</v>
      </c>
      <c r="Q2770" s="157" t="s">
        <v>110</v>
      </c>
      <c r="R2770" s="158">
        <v>46155</v>
      </c>
      <c r="S2770" s="159"/>
      <c r="T2770" s="159" t="s">
        <v>62</v>
      </c>
      <c r="U2770" s="159" t="s">
        <v>111</v>
      </c>
      <c r="V2770" s="154">
        <v>46147</v>
      </c>
      <c r="W2770" s="154">
        <v>46155</v>
      </c>
      <c r="X2770" s="154"/>
      <c r="Y2770" s="160" t="s">
        <v>99</v>
      </c>
      <c r="Z2770" s="160" t="s">
        <v>65</v>
      </c>
      <c r="AA2770" s="153"/>
      <c r="AB2770" s="153"/>
      <c r="AC2770" s="182" t="e">
        <f t="shared" si="88"/>
        <v>#DIV/0!</v>
      </c>
      <c r="AD2770" s="153" t="e">
        <f t="shared" si="89"/>
        <v>#DIV/0!</v>
      </c>
      <c r="AE2770" s="233" t="s">
        <v>66</v>
      </c>
      <c r="AF2770" s="153"/>
      <c r="AG2770" s="159"/>
      <c r="AH2770" s="153"/>
      <c r="AI2770" s="161"/>
      <c r="AJ2770" s="153"/>
      <c r="AK2770" s="153"/>
      <c r="AL2770" s="207"/>
      <c r="AM2770" s="207"/>
      <c r="AN2770" s="207"/>
      <c r="AO2770" s="207" t="str">
        <f ca="1">IF(R2770="","",IF(R2770&gt;TODAY(),"0 meses",DATEDIF(R2770,TODAY(),"m") &amp; " meses"))</f>
        <v>0 meses</v>
      </c>
      <c r="AP2770" s="147" t="s">
        <v>67</v>
      </c>
      <c r="AQ2770" s="147" t="s">
        <v>67</v>
      </c>
      <c r="AR2770" s="147"/>
      <c r="AS2770" s="209" t="s">
        <v>68</v>
      </c>
      <c r="AT2770" s="223" t="str">
        <f>MONTH(B2770)&amp;"/"&amp;YEAR(B2770)</f>
        <v>3/2026</v>
      </c>
      <c r="AU2770" s="223">
        <f>WEEKNUM(B2770)-WEEKNUM(EOMONTH(B2770,-1)+1)+1</f>
        <v>5</v>
      </c>
      <c r="AV2770" s="209" t="str">
        <f>MONTH(R2770)&amp;"/"&amp;YEAR(R2770)</f>
        <v>5/2026</v>
      </c>
      <c r="AW2770" s="209">
        <f>WEEKNUM(R2770)-WEEKNUM(EOMONTH(R2770,-1)+1)+1</f>
        <v>3</v>
      </c>
      <c r="AX2770" s="209">
        <f>IF(BB2770="S",IF(Q2770="1. Aceitou o programa",R2770-B2770,0),0)</f>
        <v>43</v>
      </c>
      <c r="AY2770" s="209">
        <f>IF(BB2770="S",IF(AND(S2770&lt;&gt;"",R2770&lt;&gt;""),S2770-R2770,0),0)</f>
        <v>0</v>
      </c>
      <c r="AZ2770" s="209">
        <f>IF(BB2770="S",IF(Q2770="1. Aceitou o programa",IF(OR(X2770="Não se Aplica",X2770=""),IF(OR(W2770="Não se Aplica",W2770=""),0,W2770-V2770),AVERAGE(X2770-W2770,W2770-V2770)),0),0)</f>
        <v>8</v>
      </c>
      <c r="BA2770" s="209">
        <f>IF(BB2770="S",IF(AND(Q2770="1. Aceitou o programa",AH2770="Realizada"),IFERROR(IF(AG2770="",0,AG2770-R2770),0),0),0)</f>
        <v>0</v>
      </c>
      <c r="BB2770" s="209" t="str">
        <f>_xlfn.XLOOKUP(U2770,'Lista Suspensa'!$AA$20:$AA$23,'Lista Suspensa'!$AB$20:$AB$23,"N/A")</f>
        <v>S</v>
      </c>
    </row>
    <row r="2771" spans="1:54" ht="12" customHeight="1">
      <c r="A2771" s="151" t="s">
        <v>54</v>
      </c>
      <c r="B2771" s="152">
        <v>46112</v>
      </c>
      <c r="C2771" s="153" t="s">
        <v>55</v>
      </c>
      <c r="D2771" s="153" t="s">
        <v>56</v>
      </c>
      <c r="E2771" s="244">
        <v>94414409</v>
      </c>
      <c r="F2771" s="144" t="s">
        <v>5531</v>
      </c>
      <c r="G2771" s="230"/>
      <c r="H2771" s="154">
        <v>27596</v>
      </c>
      <c r="I2771" s="153">
        <v>50</v>
      </c>
      <c r="J2771" s="148" t="s">
        <v>70</v>
      </c>
      <c r="K2771" s="153" t="s">
        <v>101</v>
      </c>
      <c r="L2771" s="153"/>
      <c r="M2771" s="153"/>
      <c r="N2771" s="153"/>
      <c r="O2771" s="155">
        <v>21982854387</v>
      </c>
      <c r="P2771" s="156" t="s">
        <v>60</v>
      </c>
      <c r="Q2771" s="157" t="s">
        <v>110</v>
      </c>
      <c r="R2771" s="158">
        <v>46155</v>
      </c>
      <c r="S2771" s="159"/>
      <c r="T2771" s="159" t="s">
        <v>62</v>
      </c>
      <c r="U2771" s="159" t="s">
        <v>111</v>
      </c>
      <c r="V2771" s="154">
        <v>46147</v>
      </c>
      <c r="W2771" s="154">
        <v>46155</v>
      </c>
      <c r="X2771" s="154"/>
      <c r="Y2771" s="160" t="s">
        <v>99</v>
      </c>
      <c r="Z2771" s="160" t="s">
        <v>65</v>
      </c>
      <c r="AA2771" s="153"/>
      <c r="AB2771" s="153"/>
      <c r="AC2771" s="182" t="e">
        <f t="shared" si="88"/>
        <v>#DIV/0!</v>
      </c>
      <c r="AD2771" s="153" t="e">
        <f t="shared" si="89"/>
        <v>#DIV/0!</v>
      </c>
      <c r="AE2771" s="233" t="s">
        <v>66</v>
      </c>
      <c r="AF2771" s="153"/>
      <c r="AG2771" s="159"/>
      <c r="AH2771" s="153"/>
      <c r="AI2771" s="161"/>
      <c r="AJ2771" s="153"/>
      <c r="AK2771" s="153"/>
      <c r="AL2771" s="207"/>
      <c r="AM2771" s="207"/>
      <c r="AN2771" s="207"/>
      <c r="AO2771" s="207" t="str">
        <f ca="1">IF(R2771="","",IF(R2771&gt;TODAY(),"0 meses",DATEDIF(R2771,TODAY(),"m") &amp; " meses"))</f>
        <v>0 meses</v>
      </c>
      <c r="AP2771" s="147" t="s">
        <v>67</v>
      </c>
      <c r="AQ2771" s="147" t="s">
        <v>67</v>
      </c>
      <c r="AR2771" s="147"/>
      <c r="AS2771" s="209" t="s">
        <v>68</v>
      </c>
      <c r="AT2771" s="223" t="str">
        <f>MONTH(B2771)&amp;"/"&amp;YEAR(B2771)</f>
        <v>3/2026</v>
      </c>
      <c r="AU2771" s="223">
        <f>WEEKNUM(B2771)-WEEKNUM(EOMONTH(B2771,-1)+1)+1</f>
        <v>5</v>
      </c>
      <c r="AV2771" s="209" t="str">
        <f>MONTH(R2771)&amp;"/"&amp;YEAR(R2771)</f>
        <v>5/2026</v>
      </c>
      <c r="AW2771" s="209">
        <f>WEEKNUM(R2771)-WEEKNUM(EOMONTH(R2771,-1)+1)+1</f>
        <v>3</v>
      </c>
      <c r="AX2771" s="209">
        <f>IF(BB2771="S",IF(Q2771="1. Aceitou o programa",R2771-B2771,0),0)</f>
        <v>43</v>
      </c>
      <c r="AY2771" s="209">
        <f>IF(BB2771="S",IF(AND(S2771&lt;&gt;"",R2771&lt;&gt;""),S2771-R2771,0),0)</f>
        <v>0</v>
      </c>
      <c r="AZ2771" s="209">
        <f>IF(BB2771="S",IF(Q2771="1. Aceitou o programa",IF(OR(X2771="Não se Aplica",X2771=""),IF(OR(W2771="Não se Aplica",W2771=""),0,W2771-V2771),AVERAGE(X2771-W2771,W2771-V2771)),0),0)</f>
        <v>8</v>
      </c>
      <c r="BA2771" s="209">
        <f>IF(BB2771="S",IF(AND(Q2771="1. Aceitou o programa",AH2771="Realizada"),IFERROR(IF(AG2771="",0,AG2771-R2771),0),0),0)</f>
        <v>0</v>
      </c>
      <c r="BB2771" s="209" t="str">
        <f>_xlfn.XLOOKUP(U2771,'Lista Suspensa'!$AA$20:$AA$23,'Lista Suspensa'!$AB$20:$AB$23,"N/A")</f>
        <v>S</v>
      </c>
    </row>
    <row r="2772" spans="1:54" ht="12" customHeight="1">
      <c r="A2772" s="151" t="s">
        <v>54</v>
      </c>
      <c r="B2772" s="152">
        <v>46112</v>
      </c>
      <c r="C2772" s="153" t="s">
        <v>55</v>
      </c>
      <c r="D2772" s="153" t="s">
        <v>56</v>
      </c>
      <c r="E2772" s="244">
        <v>94414345</v>
      </c>
      <c r="F2772" s="144" t="s">
        <v>5532</v>
      </c>
      <c r="G2772" s="230"/>
      <c r="H2772" s="154">
        <v>27740</v>
      </c>
      <c r="I2772" s="153">
        <v>50</v>
      </c>
      <c r="J2772" s="148" t="s">
        <v>70</v>
      </c>
      <c r="K2772" s="153" t="s">
        <v>101</v>
      </c>
      <c r="L2772" s="153"/>
      <c r="M2772" s="153"/>
      <c r="N2772" s="153"/>
      <c r="O2772" s="155">
        <v>21996890541</v>
      </c>
      <c r="P2772" s="156" t="s">
        <v>60</v>
      </c>
      <c r="Q2772" s="157" t="s">
        <v>110</v>
      </c>
      <c r="R2772" s="158">
        <v>46155</v>
      </c>
      <c r="S2772" s="159"/>
      <c r="T2772" s="159" t="s">
        <v>62</v>
      </c>
      <c r="U2772" s="159" t="s">
        <v>111</v>
      </c>
      <c r="V2772" s="154">
        <v>46147</v>
      </c>
      <c r="W2772" s="154">
        <v>46155</v>
      </c>
      <c r="X2772" s="154"/>
      <c r="Y2772" s="160" t="s">
        <v>99</v>
      </c>
      <c r="Z2772" s="160" t="s">
        <v>65</v>
      </c>
      <c r="AA2772" s="153"/>
      <c r="AB2772" s="153"/>
      <c r="AC2772" s="182" t="e">
        <f t="shared" si="88"/>
        <v>#DIV/0!</v>
      </c>
      <c r="AD2772" s="153" t="e">
        <f t="shared" si="89"/>
        <v>#DIV/0!</v>
      </c>
      <c r="AE2772" s="233" t="s">
        <v>66</v>
      </c>
      <c r="AF2772" s="153"/>
      <c r="AG2772" s="159"/>
      <c r="AH2772" s="153"/>
      <c r="AI2772" s="161"/>
      <c r="AJ2772" s="153"/>
      <c r="AK2772" s="153"/>
      <c r="AL2772" s="207"/>
      <c r="AM2772" s="207"/>
      <c r="AN2772" s="207"/>
      <c r="AO2772" s="207" t="str">
        <f ca="1">IF(R2772="","",IF(R2772&gt;TODAY(),"0 meses",DATEDIF(R2772,TODAY(),"m") &amp; " meses"))</f>
        <v>0 meses</v>
      </c>
      <c r="AP2772" s="147" t="s">
        <v>67</v>
      </c>
      <c r="AQ2772" s="147" t="s">
        <v>67</v>
      </c>
      <c r="AR2772" s="147"/>
      <c r="AS2772" s="209" t="s">
        <v>68</v>
      </c>
      <c r="AT2772" s="223" t="str">
        <f>MONTH(B2772)&amp;"/"&amp;YEAR(B2772)</f>
        <v>3/2026</v>
      </c>
      <c r="AU2772" s="223">
        <f>WEEKNUM(B2772)-WEEKNUM(EOMONTH(B2772,-1)+1)+1</f>
        <v>5</v>
      </c>
      <c r="AV2772" s="209" t="str">
        <f>MONTH(R2772)&amp;"/"&amp;YEAR(R2772)</f>
        <v>5/2026</v>
      </c>
      <c r="AW2772" s="209">
        <f>WEEKNUM(R2772)-WEEKNUM(EOMONTH(R2772,-1)+1)+1</f>
        <v>3</v>
      </c>
      <c r="AX2772" s="209">
        <f>IF(BB2772="S",IF(Q2772="1. Aceitou o programa",R2772-B2772,0),0)</f>
        <v>43</v>
      </c>
      <c r="AY2772" s="209">
        <f>IF(BB2772="S",IF(AND(S2772&lt;&gt;"",R2772&lt;&gt;""),S2772-R2772,0),0)</f>
        <v>0</v>
      </c>
      <c r="AZ2772" s="209">
        <f>IF(BB2772="S",IF(Q2772="1. Aceitou o programa",IF(OR(X2772="Não se Aplica",X2772=""),IF(OR(W2772="Não se Aplica",W2772=""),0,W2772-V2772),AVERAGE(X2772-W2772,W2772-V2772)),0),0)</f>
        <v>8</v>
      </c>
      <c r="BA2772" s="209">
        <f>IF(BB2772="S",IF(AND(Q2772="1. Aceitou o programa",AH2772="Realizada"),IFERROR(IF(AG2772="",0,AG2772-R2772),0),0),0)</f>
        <v>0</v>
      </c>
      <c r="BB2772" s="209" t="str">
        <f>_xlfn.XLOOKUP(U2772,'Lista Suspensa'!$AA$20:$AA$23,'Lista Suspensa'!$AB$20:$AB$23,"N/A")</f>
        <v>S</v>
      </c>
    </row>
    <row r="2773" spans="1:54" ht="12" customHeight="1">
      <c r="A2773" s="151" t="s">
        <v>54</v>
      </c>
      <c r="B2773" s="152">
        <v>46112</v>
      </c>
      <c r="C2773" s="153" t="s">
        <v>55</v>
      </c>
      <c r="D2773" s="153" t="s">
        <v>56</v>
      </c>
      <c r="E2773" s="244">
        <v>95081364</v>
      </c>
      <c r="F2773" s="144" t="s">
        <v>5533</v>
      </c>
      <c r="G2773" s="230"/>
      <c r="H2773" s="154">
        <v>27846</v>
      </c>
      <c r="I2773" s="153">
        <v>50</v>
      </c>
      <c r="J2773" s="148" t="s">
        <v>70</v>
      </c>
      <c r="K2773" s="153" t="s">
        <v>101</v>
      </c>
      <c r="L2773" s="153"/>
      <c r="M2773" s="153"/>
      <c r="N2773" s="153"/>
      <c r="O2773" s="155">
        <v>21987172787</v>
      </c>
      <c r="P2773" s="156" t="s">
        <v>60</v>
      </c>
      <c r="Q2773" s="157" t="s">
        <v>110</v>
      </c>
      <c r="R2773" s="158">
        <v>46155</v>
      </c>
      <c r="S2773" s="159"/>
      <c r="T2773" s="159" t="s">
        <v>62</v>
      </c>
      <c r="U2773" s="159" t="s">
        <v>111</v>
      </c>
      <c r="V2773" s="154">
        <v>46147</v>
      </c>
      <c r="W2773" s="154">
        <v>46155</v>
      </c>
      <c r="X2773" s="154"/>
      <c r="Y2773" s="160" t="s">
        <v>99</v>
      </c>
      <c r="Z2773" s="160" t="s">
        <v>65</v>
      </c>
      <c r="AA2773" s="153"/>
      <c r="AB2773" s="153"/>
      <c r="AC2773" s="182" t="e">
        <f t="shared" si="88"/>
        <v>#DIV/0!</v>
      </c>
      <c r="AD2773" s="153" t="e">
        <f t="shared" si="89"/>
        <v>#DIV/0!</v>
      </c>
      <c r="AE2773" s="233" t="s">
        <v>66</v>
      </c>
      <c r="AF2773" s="153"/>
      <c r="AG2773" s="159"/>
      <c r="AH2773" s="153"/>
      <c r="AI2773" s="161"/>
      <c r="AJ2773" s="153"/>
      <c r="AK2773" s="153"/>
      <c r="AL2773" s="207"/>
      <c r="AM2773" s="207"/>
      <c r="AN2773" s="207"/>
      <c r="AO2773" s="207" t="str">
        <f ca="1">IF(R2773="","",IF(R2773&gt;TODAY(),"0 meses",DATEDIF(R2773,TODAY(),"m") &amp; " meses"))</f>
        <v>0 meses</v>
      </c>
      <c r="AP2773" s="147" t="s">
        <v>67</v>
      </c>
      <c r="AQ2773" s="147" t="s">
        <v>67</v>
      </c>
      <c r="AR2773" s="147"/>
      <c r="AS2773" s="209" t="s">
        <v>68</v>
      </c>
      <c r="AT2773" s="223" t="str">
        <f>MONTH(B2773)&amp;"/"&amp;YEAR(B2773)</f>
        <v>3/2026</v>
      </c>
      <c r="AU2773" s="223">
        <f>WEEKNUM(B2773)-WEEKNUM(EOMONTH(B2773,-1)+1)+1</f>
        <v>5</v>
      </c>
      <c r="AV2773" s="209" t="str">
        <f>MONTH(R2773)&amp;"/"&amp;YEAR(R2773)</f>
        <v>5/2026</v>
      </c>
      <c r="AW2773" s="209">
        <f>WEEKNUM(R2773)-WEEKNUM(EOMONTH(R2773,-1)+1)+1</f>
        <v>3</v>
      </c>
      <c r="AX2773" s="209">
        <f>IF(BB2773="S",IF(Q2773="1. Aceitou o programa",R2773-B2773,0),0)</f>
        <v>43</v>
      </c>
      <c r="AY2773" s="209">
        <f>IF(BB2773="S",IF(AND(S2773&lt;&gt;"",R2773&lt;&gt;""),S2773-R2773,0),0)</f>
        <v>0</v>
      </c>
      <c r="AZ2773" s="209">
        <f>IF(BB2773="S",IF(Q2773="1. Aceitou o programa",IF(OR(X2773="Não se Aplica",X2773=""),IF(OR(W2773="Não se Aplica",W2773=""),0,W2773-V2773),AVERAGE(X2773-W2773,W2773-V2773)),0),0)</f>
        <v>8</v>
      </c>
      <c r="BA2773" s="209">
        <f>IF(BB2773="S",IF(AND(Q2773="1. Aceitou o programa",AH2773="Realizada"),IFERROR(IF(AG2773="",0,AG2773-R2773),0),0),0)</f>
        <v>0</v>
      </c>
      <c r="BB2773" s="209" t="str">
        <f>_xlfn.XLOOKUP(U2773,'Lista Suspensa'!$AA$20:$AA$23,'Lista Suspensa'!$AB$20:$AB$23,"N/A")</f>
        <v>S</v>
      </c>
    </row>
    <row r="2774" spans="1:54" ht="12" customHeight="1">
      <c r="A2774" s="151" t="s">
        <v>54</v>
      </c>
      <c r="B2774" s="152">
        <v>46112</v>
      </c>
      <c r="C2774" s="153" t="s">
        <v>55</v>
      </c>
      <c r="D2774" s="153" t="s">
        <v>56</v>
      </c>
      <c r="E2774" s="244">
        <v>484015877</v>
      </c>
      <c r="F2774" s="144" t="s">
        <v>5534</v>
      </c>
      <c r="G2774" s="230"/>
      <c r="H2774" s="154">
        <v>27923</v>
      </c>
      <c r="I2774" s="153">
        <v>49</v>
      </c>
      <c r="J2774" s="148" t="s">
        <v>70</v>
      </c>
      <c r="K2774" s="153" t="s">
        <v>101</v>
      </c>
      <c r="L2774" s="153"/>
      <c r="M2774" s="153"/>
      <c r="N2774" s="153"/>
      <c r="O2774" s="155">
        <v>21998881559</v>
      </c>
      <c r="P2774" s="156" t="s">
        <v>60</v>
      </c>
      <c r="Q2774" s="157" t="s">
        <v>110</v>
      </c>
      <c r="R2774" s="158">
        <v>46155</v>
      </c>
      <c r="S2774" s="159"/>
      <c r="T2774" s="159" t="s">
        <v>62</v>
      </c>
      <c r="U2774" s="159" t="s">
        <v>111</v>
      </c>
      <c r="V2774" s="154">
        <v>46147</v>
      </c>
      <c r="W2774" s="154">
        <v>46155</v>
      </c>
      <c r="X2774" s="154"/>
      <c r="Y2774" s="160" t="s">
        <v>99</v>
      </c>
      <c r="Z2774" s="160" t="s">
        <v>65</v>
      </c>
      <c r="AA2774" s="153"/>
      <c r="AB2774" s="153"/>
      <c r="AC2774" s="182" t="e">
        <f t="shared" si="88"/>
        <v>#DIV/0!</v>
      </c>
      <c r="AD2774" s="153" t="e">
        <f t="shared" si="89"/>
        <v>#DIV/0!</v>
      </c>
      <c r="AE2774" s="233" t="s">
        <v>66</v>
      </c>
      <c r="AF2774" s="153"/>
      <c r="AG2774" s="159"/>
      <c r="AH2774" s="153"/>
      <c r="AI2774" s="161"/>
      <c r="AJ2774" s="153"/>
      <c r="AK2774" s="153"/>
      <c r="AL2774" s="207"/>
      <c r="AM2774" s="207"/>
      <c r="AN2774" s="207"/>
      <c r="AO2774" s="207" t="str">
        <f ca="1">IF(R2774="","",IF(R2774&gt;TODAY(),"0 meses",DATEDIF(R2774,TODAY(),"m") &amp; " meses"))</f>
        <v>0 meses</v>
      </c>
      <c r="AP2774" s="147" t="s">
        <v>67</v>
      </c>
      <c r="AQ2774" s="147" t="s">
        <v>67</v>
      </c>
      <c r="AR2774" s="147"/>
      <c r="AS2774" s="209" t="s">
        <v>68</v>
      </c>
      <c r="AT2774" s="223" t="str">
        <f>MONTH(B2774)&amp;"/"&amp;YEAR(B2774)</f>
        <v>3/2026</v>
      </c>
      <c r="AU2774" s="223">
        <f>WEEKNUM(B2774)-WEEKNUM(EOMONTH(B2774,-1)+1)+1</f>
        <v>5</v>
      </c>
      <c r="AV2774" s="209" t="str">
        <f>MONTH(R2774)&amp;"/"&amp;YEAR(R2774)</f>
        <v>5/2026</v>
      </c>
      <c r="AW2774" s="209">
        <f>WEEKNUM(R2774)-WEEKNUM(EOMONTH(R2774,-1)+1)+1</f>
        <v>3</v>
      </c>
      <c r="AX2774" s="209">
        <f>IF(BB2774="S",IF(Q2774="1. Aceitou o programa",R2774-B2774,0),0)</f>
        <v>43</v>
      </c>
      <c r="AY2774" s="209">
        <f>IF(BB2774="S",IF(AND(S2774&lt;&gt;"",R2774&lt;&gt;""),S2774-R2774,0),0)</f>
        <v>0</v>
      </c>
      <c r="AZ2774" s="209">
        <f>IF(BB2774="S",IF(Q2774="1. Aceitou o programa",IF(OR(X2774="Não se Aplica",X2774=""),IF(OR(W2774="Não se Aplica",W2774=""),0,W2774-V2774),AVERAGE(X2774-W2774,W2774-V2774)),0),0)</f>
        <v>8</v>
      </c>
      <c r="BA2774" s="209">
        <f>IF(BB2774="S",IF(AND(Q2774="1. Aceitou o programa",AH2774="Realizada"),IFERROR(IF(AG2774="",0,AG2774-R2774),0),0),0)</f>
        <v>0</v>
      </c>
      <c r="BB2774" s="209" t="str">
        <f>_xlfn.XLOOKUP(U2774,'Lista Suspensa'!$AA$20:$AA$23,'Lista Suspensa'!$AB$20:$AB$23,"N/A")</f>
        <v>S</v>
      </c>
    </row>
    <row r="2775" spans="1:54" ht="12" customHeight="1">
      <c r="A2775" s="151" t="s">
        <v>54</v>
      </c>
      <c r="B2775" s="152">
        <v>46112</v>
      </c>
      <c r="C2775" s="153" t="s">
        <v>55</v>
      </c>
      <c r="D2775" s="153" t="s">
        <v>56</v>
      </c>
      <c r="E2775" s="244">
        <v>93925969</v>
      </c>
      <c r="F2775" s="144" t="s">
        <v>5535</v>
      </c>
      <c r="G2775" s="230"/>
      <c r="H2775" s="154">
        <v>27934</v>
      </c>
      <c r="I2775" s="153">
        <v>49</v>
      </c>
      <c r="J2775" s="148" t="s">
        <v>70</v>
      </c>
      <c r="K2775" s="153" t="s">
        <v>101</v>
      </c>
      <c r="L2775" s="153"/>
      <c r="M2775" s="153"/>
      <c r="N2775" s="153"/>
      <c r="O2775" s="155" t="s">
        <v>5536</v>
      </c>
      <c r="P2775" s="156" t="s">
        <v>60</v>
      </c>
      <c r="Q2775" s="157" t="s">
        <v>110</v>
      </c>
      <c r="R2775" s="158">
        <v>46155</v>
      </c>
      <c r="S2775" s="159"/>
      <c r="T2775" s="159" t="s">
        <v>62</v>
      </c>
      <c r="U2775" s="159" t="s">
        <v>111</v>
      </c>
      <c r="V2775" s="154">
        <v>46147</v>
      </c>
      <c r="W2775" s="154">
        <v>46155</v>
      </c>
      <c r="X2775" s="154"/>
      <c r="Y2775" s="160" t="s">
        <v>99</v>
      </c>
      <c r="Z2775" s="160" t="s">
        <v>65</v>
      </c>
      <c r="AA2775" s="153"/>
      <c r="AB2775" s="153"/>
      <c r="AC2775" s="182" t="e">
        <f t="shared" si="88"/>
        <v>#DIV/0!</v>
      </c>
      <c r="AD2775" s="153" t="e">
        <f t="shared" si="89"/>
        <v>#DIV/0!</v>
      </c>
      <c r="AE2775" s="233" t="s">
        <v>66</v>
      </c>
      <c r="AF2775" s="153"/>
      <c r="AG2775" s="159"/>
      <c r="AH2775" s="153"/>
      <c r="AI2775" s="161"/>
      <c r="AJ2775" s="153"/>
      <c r="AK2775" s="153"/>
      <c r="AL2775" s="207"/>
      <c r="AM2775" s="207"/>
      <c r="AN2775" s="207"/>
      <c r="AO2775" s="207" t="str">
        <f ca="1">IF(R2775="","",IF(R2775&gt;TODAY(),"0 meses",DATEDIF(R2775,TODAY(),"m") &amp; " meses"))</f>
        <v>0 meses</v>
      </c>
      <c r="AP2775" s="147" t="s">
        <v>67</v>
      </c>
      <c r="AQ2775" s="147" t="s">
        <v>67</v>
      </c>
      <c r="AR2775" s="147"/>
      <c r="AS2775" s="209" t="s">
        <v>68</v>
      </c>
      <c r="AT2775" s="223" t="str">
        <f>MONTH(B2775)&amp;"/"&amp;YEAR(B2775)</f>
        <v>3/2026</v>
      </c>
      <c r="AU2775" s="223">
        <f>WEEKNUM(B2775)-WEEKNUM(EOMONTH(B2775,-1)+1)+1</f>
        <v>5</v>
      </c>
      <c r="AV2775" s="209" t="str">
        <f>MONTH(R2775)&amp;"/"&amp;YEAR(R2775)</f>
        <v>5/2026</v>
      </c>
      <c r="AW2775" s="209">
        <f>WEEKNUM(R2775)-WEEKNUM(EOMONTH(R2775,-1)+1)+1</f>
        <v>3</v>
      </c>
      <c r="AX2775" s="209">
        <f>IF(BB2775="S",IF(Q2775="1. Aceitou o programa",R2775-B2775,0),0)</f>
        <v>43</v>
      </c>
      <c r="AY2775" s="209">
        <f>IF(BB2775="S",IF(AND(S2775&lt;&gt;"",R2775&lt;&gt;""),S2775-R2775,0),0)</f>
        <v>0</v>
      </c>
      <c r="AZ2775" s="209">
        <f>IF(BB2775="S",IF(Q2775="1. Aceitou o programa",IF(OR(X2775="Não se Aplica",X2775=""),IF(OR(W2775="Não se Aplica",W2775=""),0,W2775-V2775),AVERAGE(X2775-W2775,W2775-V2775)),0),0)</f>
        <v>8</v>
      </c>
      <c r="BA2775" s="209">
        <f>IF(BB2775="S",IF(AND(Q2775="1. Aceitou o programa",AH2775="Realizada"),IFERROR(IF(AG2775="",0,AG2775-R2775),0),0),0)</f>
        <v>0</v>
      </c>
      <c r="BB2775" s="209" t="str">
        <f>_xlfn.XLOOKUP(U2775,'Lista Suspensa'!$AA$20:$AA$23,'Lista Suspensa'!$AB$20:$AB$23,"N/A")</f>
        <v>S</v>
      </c>
    </row>
    <row r="2776" spans="1:54" ht="12" customHeight="1">
      <c r="A2776" s="151" t="s">
        <v>54</v>
      </c>
      <c r="B2776" s="152">
        <v>46112</v>
      </c>
      <c r="C2776" s="153" t="s">
        <v>55</v>
      </c>
      <c r="D2776" s="153" t="s">
        <v>56</v>
      </c>
      <c r="E2776" s="244">
        <v>87995153</v>
      </c>
      <c r="F2776" s="144" t="s">
        <v>5537</v>
      </c>
      <c r="G2776" s="230"/>
      <c r="H2776" s="154">
        <v>28023</v>
      </c>
      <c r="I2776" s="153">
        <v>49</v>
      </c>
      <c r="J2776" s="148" t="s">
        <v>70</v>
      </c>
      <c r="K2776" s="153" t="s">
        <v>101</v>
      </c>
      <c r="L2776" s="153"/>
      <c r="M2776" s="153"/>
      <c r="N2776" s="153"/>
      <c r="O2776" s="155">
        <v>21997058679</v>
      </c>
      <c r="P2776" s="156" t="s">
        <v>60</v>
      </c>
      <c r="Q2776" s="157" t="s">
        <v>110</v>
      </c>
      <c r="R2776" s="158">
        <v>46155</v>
      </c>
      <c r="S2776" s="159"/>
      <c r="T2776" s="159" t="s">
        <v>62</v>
      </c>
      <c r="U2776" s="159" t="s">
        <v>111</v>
      </c>
      <c r="V2776" s="154">
        <v>46147</v>
      </c>
      <c r="W2776" s="154">
        <v>46155</v>
      </c>
      <c r="X2776" s="154"/>
      <c r="Y2776" s="160" t="s">
        <v>99</v>
      </c>
      <c r="Z2776" s="160" t="s">
        <v>65</v>
      </c>
      <c r="AA2776" s="153"/>
      <c r="AB2776" s="153"/>
      <c r="AC2776" s="182" t="e">
        <f t="shared" si="88"/>
        <v>#DIV/0!</v>
      </c>
      <c r="AD2776" s="153" t="e">
        <f t="shared" si="89"/>
        <v>#DIV/0!</v>
      </c>
      <c r="AE2776" s="233" t="s">
        <v>66</v>
      </c>
      <c r="AF2776" s="153"/>
      <c r="AG2776" s="159"/>
      <c r="AH2776" s="153"/>
      <c r="AI2776" s="161"/>
      <c r="AJ2776" s="153"/>
      <c r="AK2776" s="153"/>
      <c r="AL2776" s="207"/>
      <c r="AM2776" s="207"/>
      <c r="AN2776" s="207"/>
      <c r="AO2776" s="207" t="str">
        <f ca="1">IF(R2776="","",IF(R2776&gt;TODAY(),"0 meses",DATEDIF(R2776,TODAY(),"m") &amp; " meses"))</f>
        <v>0 meses</v>
      </c>
      <c r="AP2776" s="147" t="s">
        <v>67</v>
      </c>
      <c r="AQ2776" s="147" t="s">
        <v>67</v>
      </c>
      <c r="AR2776" s="147"/>
      <c r="AS2776" s="209" t="s">
        <v>68</v>
      </c>
      <c r="AT2776" s="223" t="str">
        <f>MONTH(B2776)&amp;"/"&amp;YEAR(B2776)</f>
        <v>3/2026</v>
      </c>
      <c r="AU2776" s="223">
        <f>WEEKNUM(B2776)-WEEKNUM(EOMONTH(B2776,-1)+1)+1</f>
        <v>5</v>
      </c>
      <c r="AV2776" s="209" t="str">
        <f>MONTH(R2776)&amp;"/"&amp;YEAR(R2776)</f>
        <v>5/2026</v>
      </c>
      <c r="AW2776" s="209">
        <f>WEEKNUM(R2776)-WEEKNUM(EOMONTH(R2776,-1)+1)+1</f>
        <v>3</v>
      </c>
      <c r="AX2776" s="209">
        <f>IF(BB2776="S",IF(Q2776="1. Aceitou o programa",R2776-B2776,0),0)</f>
        <v>43</v>
      </c>
      <c r="AY2776" s="209">
        <f>IF(BB2776="S",IF(AND(S2776&lt;&gt;"",R2776&lt;&gt;""),S2776-R2776,0),0)</f>
        <v>0</v>
      </c>
      <c r="AZ2776" s="209">
        <f>IF(BB2776="S",IF(Q2776="1. Aceitou o programa",IF(OR(X2776="Não se Aplica",X2776=""),IF(OR(W2776="Não se Aplica",W2776=""),0,W2776-V2776),AVERAGE(X2776-W2776,W2776-V2776)),0),0)</f>
        <v>8</v>
      </c>
      <c r="BA2776" s="209">
        <f>IF(BB2776="S",IF(AND(Q2776="1. Aceitou o programa",AH2776="Realizada"),IFERROR(IF(AG2776="",0,AG2776-R2776),0),0),0)</f>
        <v>0</v>
      </c>
      <c r="BB2776" s="209" t="str">
        <f>_xlfn.XLOOKUP(U2776,'Lista Suspensa'!$AA$20:$AA$23,'Lista Suspensa'!$AB$20:$AB$23,"N/A")</f>
        <v>S</v>
      </c>
    </row>
    <row r="2777" spans="1:54" ht="12" customHeight="1">
      <c r="A2777" s="151" t="s">
        <v>54</v>
      </c>
      <c r="B2777" s="152">
        <v>46112</v>
      </c>
      <c r="C2777" s="153" t="s">
        <v>55</v>
      </c>
      <c r="D2777" s="153" t="s">
        <v>56</v>
      </c>
      <c r="E2777" s="244">
        <v>95457327</v>
      </c>
      <c r="F2777" s="144" t="s">
        <v>5538</v>
      </c>
      <c r="G2777" s="230"/>
      <c r="H2777" s="154">
        <v>28062</v>
      </c>
      <c r="I2777" s="153">
        <v>49</v>
      </c>
      <c r="J2777" s="148" t="s">
        <v>70</v>
      </c>
      <c r="K2777" s="153" t="s">
        <v>101</v>
      </c>
      <c r="L2777" s="153"/>
      <c r="M2777" s="153"/>
      <c r="N2777" s="153"/>
      <c r="O2777" s="155">
        <v>21964252089</v>
      </c>
      <c r="P2777" s="156" t="s">
        <v>60</v>
      </c>
      <c r="Q2777" s="157" t="s">
        <v>110</v>
      </c>
      <c r="R2777" s="158">
        <v>46155</v>
      </c>
      <c r="S2777" s="159"/>
      <c r="T2777" s="159" t="s">
        <v>62</v>
      </c>
      <c r="U2777" s="159" t="s">
        <v>111</v>
      </c>
      <c r="V2777" s="154">
        <v>46147</v>
      </c>
      <c r="W2777" s="154">
        <v>46155</v>
      </c>
      <c r="X2777" s="154"/>
      <c r="Y2777" s="160" t="s">
        <v>99</v>
      </c>
      <c r="Z2777" s="160" t="s">
        <v>65</v>
      </c>
      <c r="AA2777" s="153"/>
      <c r="AB2777" s="153"/>
      <c r="AC2777" s="182" t="e">
        <f t="shared" si="88"/>
        <v>#DIV/0!</v>
      </c>
      <c r="AD2777" s="153" t="e">
        <f t="shared" si="89"/>
        <v>#DIV/0!</v>
      </c>
      <c r="AE2777" s="233" t="s">
        <v>66</v>
      </c>
      <c r="AF2777" s="153"/>
      <c r="AG2777" s="159"/>
      <c r="AH2777" s="153"/>
      <c r="AI2777" s="161"/>
      <c r="AJ2777" s="153"/>
      <c r="AK2777" s="153"/>
      <c r="AL2777" s="207"/>
      <c r="AM2777" s="207"/>
      <c r="AN2777" s="207"/>
      <c r="AO2777" s="207" t="str">
        <f ca="1">IF(R2777="","",IF(R2777&gt;TODAY(),"0 meses",DATEDIF(R2777,TODAY(),"m") &amp; " meses"))</f>
        <v>0 meses</v>
      </c>
      <c r="AP2777" s="147" t="s">
        <v>67</v>
      </c>
      <c r="AQ2777" s="147" t="s">
        <v>67</v>
      </c>
      <c r="AR2777" s="147"/>
      <c r="AS2777" s="209" t="s">
        <v>68</v>
      </c>
      <c r="AT2777" s="223" t="str">
        <f>MONTH(B2777)&amp;"/"&amp;YEAR(B2777)</f>
        <v>3/2026</v>
      </c>
      <c r="AU2777" s="223">
        <f>WEEKNUM(B2777)-WEEKNUM(EOMONTH(B2777,-1)+1)+1</f>
        <v>5</v>
      </c>
      <c r="AV2777" s="209" t="str">
        <f>MONTH(R2777)&amp;"/"&amp;YEAR(R2777)</f>
        <v>5/2026</v>
      </c>
      <c r="AW2777" s="209">
        <f>WEEKNUM(R2777)-WEEKNUM(EOMONTH(R2777,-1)+1)+1</f>
        <v>3</v>
      </c>
      <c r="AX2777" s="209">
        <f>IF(BB2777="S",IF(Q2777="1. Aceitou o programa",R2777-B2777,0),0)</f>
        <v>43</v>
      </c>
      <c r="AY2777" s="209">
        <f>IF(BB2777="S",IF(AND(S2777&lt;&gt;"",R2777&lt;&gt;""),S2777-R2777,0),0)</f>
        <v>0</v>
      </c>
      <c r="AZ2777" s="209">
        <f>IF(BB2777="S",IF(Q2777="1. Aceitou o programa",IF(OR(X2777="Não se Aplica",X2777=""),IF(OR(W2777="Não se Aplica",W2777=""),0,W2777-V2777),AVERAGE(X2777-W2777,W2777-V2777)),0),0)</f>
        <v>8</v>
      </c>
      <c r="BA2777" s="209">
        <f>IF(BB2777="S",IF(AND(Q2777="1. Aceitou o programa",AH2777="Realizada"),IFERROR(IF(AG2777="",0,AG2777-R2777),0),0),0)</f>
        <v>0</v>
      </c>
      <c r="BB2777" s="209" t="str">
        <f>_xlfn.XLOOKUP(U2777,'Lista Suspensa'!$AA$20:$AA$23,'Lista Suspensa'!$AB$20:$AB$23,"N/A")</f>
        <v>S</v>
      </c>
    </row>
    <row r="2778" spans="1:54" ht="12" customHeight="1">
      <c r="A2778" s="151" t="s">
        <v>54</v>
      </c>
      <c r="B2778" s="152">
        <v>46112</v>
      </c>
      <c r="C2778" s="153" t="s">
        <v>55</v>
      </c>
      <c r="D2778" s="153" t="s">
        <v>56</v>
      </c>
      <c r="E2778" s="244">
        <v>93578920</v>
      </c>
      <c r="F2778" s="144" t="s">
        <v>5539</v>
      </c>
      <c r="G2778" s="230"/>
      <c r="H2778" s="154">
        <v>28076</v>
      </c>
      <c r="I2778" s="153">
        <v>49</v>
      </c>
      <c r="J2778" s="148" t="s">
        <v>70</v>
      </c>
      <c r="K2778" s="153" t="s">
        <v>101</v>
      </c>
      <c r="L2778" s="153"/>
      <c r="M2778" s="153"/>
      <c r="N2778" s="153"/>
      <c r="O2778" s="155">
        <v>21998035083</v>
      </c>
      <c r="P2778" s="156" t="s">
        <v>60</v>
      </c>
      <c r="Q2778" s="157" t="s">
        <v>110</v>
      </c>
      <c r="R2778" s="158">
        <v>46155</v>
      </c>
      <c r="S2778" s="159"/>
      <c r="T2778" s="159" t="s">
        <v>62</v>
      </c>
      <c r="U2778" s="159" t="s">
        <v>111</v>
      </c>
      <c r="V2778" s="154">
        <v>46147</v>
      </c>
      <c r="W2778" s="154">
        <v>46155</v>
      </c>
      <c r="X2778" s="154"/>
      <c r="Y2778" s="160" t="s">
        <v>99</v>
      </c>
      <c r="Z2778" s="160" t="s">
        <v>65</v>
      </c>
      <c r="AA2778" s="153"/>
      <c r="AB2778" s="153"/>
      <c r="AC2778" s="182" t="e">
        <f t="shared" si="88"/>
        <v>#DIV/0!</v>
      </c>
      <c r="AD2778" s="153" t="e">
        <f t="shared" si="89"/>
        <v>#DIV/0!</v>
      </c>
      <c r="AE2778" s="233" t="s">
        <v>66</v>
      </c>
      <c r="AF2778" s="153"/>
      <c r="AG2778" s="159"/>
      <c r="AH2778" s="153"/>
      <c r="AI2778" s="161"/>
      <c r="AJ2778" s="153"/>
      <c r="AK2778" s="153"/>
      <c r="AL2778" s="207"/>
      <c r="AM2778" s="207"/>
      <c r="AN2778" s="207"/>
      <c r="AO2778" s="207" t="str">
        <f ca="1">IF(R2778="","",IF(R2778&gt;TODAY(),"0 meses",DATEDIF(R2778,TODAY(),"m") &amp; " meses"))</f>
        <v>0 meses</v>
      </c>
      <c r="AP2778" s="147" t="s">
        <v>67</v>
      </c>
      <c r="AQ2778" s="147" t="s">
        <v>67</v>
      </c>
      <c r="AR2778" s="147"/>
      <c r="AS2778" s="209" t="s">
        <v>68</v>
      </c>
      <c r="AT2778" s="223" t="str">
        <f>MONTH(B2778)&amp;"/"&amp;YEAR(B2778)</f>
        <v>3/2026</v>
      </c>
      <c r="AU2778" s="223">
        <f>WEEKNUM(B2778)-WEEKNUM(EOMONTH(B2778,-1)+1)+1</f>
        <v>5</v>
      </c>
      <c r="AV2778" s="209" t="str">
        <f>MONTH(R2778)&amp;"/"&amp;YEAR(R2778)</f>
        <v>5/2026</v>
      </c>
      <c r="AW2778" s="209">
        <f>WEEKNUM(R2778)-WEEKNUM(EOMONTH(R2778,-1)+1)+1</f>
        <v>3</v>
      </c>
      <c r="AX2778" s="209">
        <f>IF(BB2778="S",IF(Q2778="1. Aceitou o programa",R2778-B2778,0),0)</f>
        <v>43</v>
      </c>
      <c r="AY2778" s="209">
        <f>IF(BB2778="S",IF(AND(S2778&lt;&gt;"",R2778&lt;&gt;""),S2778-R2778,0),0)</f>
        <v>0</v>
      </c>
      <c r="AZ2778" s="209">
        <f>IF(BB2778="S",IF(Q2778="1. Aceitou o programa",IF(OR(X2778="Não se Aplica",X2778=""),IF(OR(W2778="Não se Aplica",W2778=""),0,W2778-V2778),AVERAGE(X2778-W2778,W2778-V2778)),0),0)</f>
        <v>8</v>
      </c>
      <c r="BA2778" s="209">
        <f>IF(BB2778="S",IF(AND(Q2778="1. Aceitou o programa",AH2778="Realizada"),IFERROR(IF(AG2778="",0,AG2778-R2778),0),0),0)</f>
        <v>0</v>
      </c>
      <c r="BB2778" s="209" t="str">
        <f>_xlfn.XLOOKUP(U2778,'Lista Suspensa'!$AA$20:$AA$23,'Lista Suspensa'!$AB$20:$AB$23,"N/A")</f>
        <v>S</v>
      </c>
    </row>
    <row r="2779" spans="1:54" ht="12" customHeight="1">
      <c r="A2779" s="151" t="s">
        <v>54</v>
      </c>
      <c r="B2779" s="152">
        <v>46112</v>
      </c>
      <c r="C2779" s="153" t="s">
        <v>55</v>
      </c>
      <c r="D2779" s="153" t="s">
        <v>56</v>
      </c>
      <c r="E2779" s="244">
        <v>94300523</v>
      </c>
      <c r="F2779" s="144" t="s">
        <v>5540</v>
      </c>
      <c r="G2779" s="230"/>
      <c r="H2779" s="154">
        <v>28102</v>
      </c>
      <c r="I2779" s="153">
        <v>49</v>
      </c>
      <c r="J2779" s="148" t="s">
        <v>70</v>
      </c>
      <c r="K2779" s="153" t="s">
        <v>101</v>
      </c>
      <c r="L2779" s="153"/>
      <c r="M2779" s="153"/>
      <c r="N2779" s="153"/>
      <c r="O2779" s="155">
        <v>21987775123</v>
      </c>
      <c r="P2779" s="156" t="s">
        <v>60</v>
      </c>
      <c r="Q2779" s="157" t="s">
        <v>110</v>
      </c>
      <c r="R2779" s="158">
        <v>46155</v>
      </c>
      <c r="S2779" s="159"/>
      <c r="T2779" s="159" t="s">
        <v>62</v>
      </c>
      <c r="U2779" s="159" t="s">
        <v>111</v>
      </c>
      <c r="V2779" s="154">
        <v>46147</v>
      </c>
      <c r="W2779" s="154">
        <v>46155</v>
      </c>
      <c r="X2779" s="154"/>
      <c r="Y2779" s="160" t="s">
        <v>99</v>
      </c>
      <c r="Z2779" s="160" t="s">
        <v>65</v>
      </c>
      <c r="AA2779" s="153"/>
      <c r="AB2779" s="153"/>
      <c r="AC2779" s="182" t="e">
        <f t="shared" si="88"/>
        <v>#DIV/0!</v>
      </c>
      <c r="AD2779" s="153" t="e">
        <f t="shared" si="89"/>
        <v>#DIV/0!</v>
      </c>
      <c r="AE2779" s="233" t="s">
        <v>66</v>
      </c>
      <c r="AF2779" s="153"/>
      <c r="AG2779" s="159"/>
      <c r="AH2779" s="153"/>
      <c r="AI2779" s="161"/>
      <c r="AJ2779" s="153"/>
      <c r="AK2779" s="153"/>
      <c r="AL2779" s="207"/>
      <c r="AM2779" s="207"/>
      <c r="AN2779" s="207"/>
      <c r="AO2779" s="207" t="str">
        <f ca="1">IF(R2779="","",IF(R2779&gt;TODAY(),"0 meses",DATEDIF(R2779,TODAY(),"m") &amp; " meses"))</f>
        <v>0 meses</v>
      </c>
      <c r="AP2779" s="147" t="s">
        <v>67</v>
      </c>
      <c r="AQ2779" s="147" t="s">
        <v>67</v>
      </c>
      <c r="AR2779" s="147"/>
      <c r="AS2779" s="209" t="s">
        <v>68</v>
      </c>
      <c r="AT2779" s="223" t="str">
        <f>MONTH(B2779)&amp;"/"&amp;YEAR(B2779)</f>
        <v>3/2026</v>
      </c>
      <c r="AU2779" s="223">
        <f>WEEKNUM(B2779)-WEEKNUM(EOMONTH(B2779,-1)+1)+1</f>
        <v>5</v>
      </c>
      <c r="AV2779" s="209" t="str">
        <f>MONTH(R2779)&amp;"/"&amp;YEAR(R2779)</f>
        <v>5/2026</v>
      </c>
      <c r="AW2779" s="209">
        <f>WEEKNUM(R2779)-WEEKNUM(EOMONTH(R2779,-1)+1)+1</f>
        <v>3</v>
      </c>
      <c r="AX2779" s="209">
        <f>IF(BB2779="S",IF(Q2779="1. Aceitou o programa",R2779-B2779,0),0)</f>
        <v>43</v>
      </c>
      <c r="AY2779" s="209">
        <f>IF(BB2779="S",IF(AND(S2779&lt;&gt;"",R2779&lt;&gt;""),S2779-R2779,0),0)</f>
        <v>0</v>
      </c>
      <c r="AZ2779" s="209">
        <f>IF(BB2779="S",IF(Q2779="1. Aceitou o programa",IF(OR(X2779="Não se Aplica",X2779=""),IF(OR(W2779="Não se Aplica",W2779=""),0,W2779-V2779),AVERAGE(X2779-W2779,W2779-V2779)),0),0)</f>
        <v>8</v>
      </c>
      <c r="BA2779" s="209">
        <f>IF(BB2779="S",IF(AND(Q2779="1. Aceitou o programa",AH2779="Realizada"),IFERROR(IF(AG2779="",0,AG2779-R2779),0),0),0)</f>
        <v>0</v>
      </c>
      <c r="BB2779" s="209" t="str">
        <f>_xlfn.XLOOKUP(U2779,'Lista Suspensa'!$AA$20:$AA$23,'Lista Suspensa'!$AB$20:$AB$23,"N/A")</f>
        <v>S</v>
      </c>
    </row>
    <row r="2780" spans="1:54" ht="12" customHeight="1">
      <c r="A2780" s="151" t="s">
        <v>54</v>
      </c>
      <c r="B2780" s="152">
        <v>46112</v>
      </c>
      <c r="C2780" s="153" t="s">
        <v>55</v>
      </c>
      <c r="D2780" s="153" t="s">
        <v>56</v>
      </c>
      <c r="E2780" s="244">
        <v>88165752</v>
      </c>
      <c r="F2780" s="144" t="s">
        <v>5541</v>
      </c>
      <c r="G2780" s="230"/>
      <c r="H2780" s="154">
        <v>28142</v>
      </c>
      <c r="I2780" s="153">
        <v>49</v>
      </c>
      <c r="J2780" s="148" t="s">
        <v>70</v>
      </c>
      <c r="K2780" s="153" t="s">
        <v>101</v>
      </c>
      <c r="L2780" s="153"/>
      <c r="M2780" s="153"/>
      <c r="N2780" s="153"/>
      <c r="O2780" s="155">
        <v>21988931020</v>
      </c>
      <c r="P2780" s="156" t="s">
        <v>60</v>
      </c>
      <c r="Q2780" s="157" t="s">
        <v>110</v>
      </c>
      <c r="R2780" s="158">
        <v>46155</v>
      </c>
      <c r="S2780" s="159"/>
      <c r="T2780" s="159" t="s">
        <v>62</v>
      </c>
      <c r="U2780" s="159" t="s">
        <v>111</v>
      </c>
      <c r="V2780" s="154">
        <v>46147</v>
      </c>
      <c r="W2780" s="154">
        <v>46155</v>
      </c>
      <c r="X2780" s="154"/>
      <c r="Y2780" s="160" t="s">
        <v>99</v>
      </c>
      <c r="Z2780" s="160" t="s">
        <v>65</v>
      </c>
      <c r="AA2780" s="153"/>
      <c r="AB2780" s="153"/>
      <c r="AC2780" s="182" t="e">
        <f t="shared" si="88"/>
        <v>#DIV/0!</v>
      </c>
      <c r="AD2780" s="153" t="e">
        <f t="shared" si="89"/>
        <v>#DIV/0!</v>
      </c>
      <c r="AE2780" s="233" t="s">
        <v>66</v>
      </c>
      <c r="AF2780" s="153"/>
      <c r="AG2780" s="159"/>
      <c r="AH2780" s="153"/>
      <c r="AI2780" s="161"/>
      <c r="AJ2780" s="153"/>
      <c r="AK2780" s="153"/>
      <c r="AL2780" s="207"/>
      <c r="AM2780" s="207"/>
      <c r="AN2780" s="207"/>
      <c r="AO2780" s="207" t="str">
        <f ca="1">IF(R2780="","",IF(R2780&gt;TODAY(),"0 meses",DATEDIF(R2780,TODAY(),"m") &amp; " meses"))</f>
        <v>0 meses</v>
      </c>
      <c r="AP2780" s="147" t="s">
        <v>67</v>
      </c>
      <c r="AQ2780" s="147" t="s">
        <v>67</v>
      </c>
      <c r="AR2780" s="147"/>
      <c r="AS2780" s="209" t="s">
        <v>68</v>
      </c>
      <c r="AT2780" s="223" t="str">
        <f>MONTH(B2780)&amp;"/"&amp;YEAR(B2780)</f>
        <v>3/2026</v>
      </c>
      <c r="AU2780" s="223">
        <f>WEEKNUM(B2780)-WEEKNUM(EOMONTH(B2780,-1)+1)+1</f>
        <v>5</v>
      </c>
      <c r="AV2780" s="209" t="str">
        <f>MONTH(R2780)&amp;"/"&amp;YEAR(R2780)</f>
        <v>5/2026</v>
      </c>
      <c r="AW2780" s="209">
        <f>WEEKNUM(R2780)-WEEKNUM(EOMONTH(R2780,-1)+1)+1</f>
        <v>3</v>
      </c>
      <c r="AX2780" s="209">
        <f>IF(BB2780="S",IF(Q2780="1. Aceitou o programa",R2780-B2780,0),0)</f>
        <v>43</v>
      </c>
      <c r="AY2780" s="209">
        <f>IF(BB2780="S",IF(AND(S2780&lt;&gt;"",R2780&lt;&gt;""),S2780-R2780,0),0)</f>
        <v>0</v>
      </c>
      <c r="AZ2780" s="209">
        <f>IF(BB2780="S",IF(Q2780="1. Aceitou o programa",IF(OR(X2780="Não se Aplica",X2780=""),IF(OR(W2780="Não se Aplica",W2780=""),0,W2780-V2780),AVERAGE(X2780-W2780,W2780-V2780)),0),0)</f>
        <v>8</v>
      </c>
      <c r="BA2780" s="209">
        <f>IF(BB2780="S",IF(AND(Q2780="1. Aceitou o programa",AH2780="Realizada"),IFERROR(IF(AG2780="",0,AG2780-R2780),0),0),0)</f>
        <v>0</v>
      </c>
      <c r="BB2780" s="209" t="str">
        <f>_xlfn.XLOOKUP(U2780,'Lista Suspensa'!$AA$20:$AA$23,'Lista Suspensa'!$AB$20:$AB$23,"N/A")</f>
        <v>S</v>
      </c>
    </row>
    <row r="2781" spans="1:54" ht="12" customHeight="1">
      <c r="A2781" s="151" t="s">
        <v>54</v>
      </c>
      <c r="B2781" s="152">
        <v>46112</v>
      </c>
      <c r="C2781" s="153" t="s">
        <v>55</v>
      </c>
      <c r="D2781" s="153" t="s">
        <v>56</v>
      </c>
      <c r="E2781" s="244">
        <v>89432606</v>
      </c>
      <c r="F2781" s="144" t="s">
        <v>5542</v>
      </c>
      <c r="G2781" s="230"/>
      <c r="H2781" s="154">
        <v>28226</v>
      </c>
      <c r="I2781" s="153">
        <v>49</v>
      </c>
      <c r="J2781" s="148" t="s">
        <v>58</v>
      </c>
      <c r="K2781" s="153" t="s">
        <v>101</v>
      </c>
      <c r="L2781" s="153"/>
      <c r="M2781" s="153"/>
      <c r="N2781" s="153"/>
      <c r="O2781" s="155">
        <v>21983308788</v>
      </c>
      <c r="P2781" s="156" t="s">
        <v>60</v>
      </c>
      <c r="Q2781" s="157" t="s">
        <v>110</v>
      </c>
      <c r="R2781" s="158">
        <v>46155</v>
      </c>
      <c r="S2781" s="159"/>
      <c r="T2781" s="159" t="s">
        <v>62</v>
      </c>
      <c r="U2781" s="159" t="s">
        <v>111</v>
      </c>
      <c r="V2781" s="154">
        <v>46147</v>
      </c>
      <c r="W2781" s="154">
        <v>46155</v>
      </c>
      <c r="X2781" s="154"/>
      <c r="Y2781" s="160" t="s">
        <v>99</v>
      </c>
      <c r="Z2781" s="160" t="s">
        <v>65</v>
      </c>
      <c r="AA2781" s="153"/>
      <c r="AB2781" s="153"/>
      <c r="AC2781" s="182" t="e">
        <f t="shared" si="88"/>
        <v>#DIV/0!</v>
      </c>
      <c r="AD2781" s="153" t="e">
        <f t="shared" si="89"/>
        <v>#DIV/0!</v>
      </c>
      <c r="AE2781" s="233" t="s">
        <v>66</v>
      </c>
      <c r="AF2781" s="153"/>
      <c r="AG2781" s="159"/>
      <c r="AH2781" s="153"/>
      <c r="AI2781" s="161"/>
      <c r="AJ2781" s="153"/>
      <c r="AK2781" s="153"/>
      <c r="AL2781" s="207"/>
      <c r="AM2781" s="207"/>
      <c r="AN2781" s="207"/>
      <c r="AO2781" s="207" t="str">
        <f ca="1">IF(R2781="","",IF(R2781&gt;TODAY(),"0 meses",DATEDIF(R2781,TODAY(),"m") &amp; " meses"))</f>
        <v>0 meses</v>
      </c>
      <c r="AP2781" s="147" t="s">
        <v>67</v>
      </c>
      <c r="AQ2781" s="147" t="s">
        <v>67</v>
      </c>
      <c r="AR2781" s="147"/>
      <c r="AS2781" s="209" t="s">
        <v>68</v>
      </c>
      <c r="AT2781" s="223" t="str">
        <f>MONTH(B2781)&amp;"/"&amp;YEAR(B2781)</f>
        <v>3/2026</v>
      </c>
      <c r="AU2781" s="223">
        <f>WEEKNUM(B2781)-WEEKNUM(EOMONTH(B2781,-1)+1)+1</f>
        <v>5</v>
      </c>
      <c r="AV2781" s="209" t="str">
        <f>MONTH(R2781)&amp;"/"&amp;YEAR(R2781)</f>
        <v>5/2026</v>
      </c>
      <c r="AW2781" s="209">
        <f>WEEKNUM(R2781)-WEEKNUM(EOMONTH(R2781,-1)+1)+1</f>
        <v>3</v>
      </c>
      <c r="AX2781" s="209">
        <f>IF(BB2781="S",IF(Q2781="1. Aceitou o programa",R2781-B2781,0),0)</f>
        <v>43</v>
      </c>
      <c r="AY2781" s="209">
        <f>IF(BB2781="S",IF(AND(S2781&lt;&gt;"",R2781&lt;&gt;""),S2781-R2781,0),0)</f>
        <v>0</v>
      </c>
      <c r="AZ2781" s="209">
        <f>IF(BB2781="S",IF(Q2781="1. Aceitou o programa",IF(OR(X2781="Não se Aplica",X2781=""),IF(OR(W2781="Não se Aplica",W2781=""),0,W2781-V2781),AVERAGE(X2781-W2781,W2781-V2781)),0),0)</f>
        <v>8</v>
      </c>
      <c r="BA2781" s="209">
        <f>IF(BB2781="S",IF(AND(Q2781="1. Aceitou o programa",AH2781="Realizada"),IFERROR(IF(AG2781="",0,AG2781-R2781),0),0),0)</f>
        <v>0</v>
      </c>
      <c r="BB2781" s="209" t="str">
        <f>_xlfn.XLOOKUP(U2781,'Lista Suspensa'!$AA$20:$AA$23,'Lista Suspensa'!$AB$20:$AB$23,"N/A")</f>
        <v>S</v>
      </c>
    </row>
    <row r="2782" spans="1:54" ht="12" customHeight="1">
      <c r="A2782" s="151" t="s">
        <v>54</v>
      </c>
      <c r="B2782" s="152">
        <v>46112</v>
      </c>
      <c r="C2782" s="153" t="s">
        <v>55</v>
      </c>
      <c r="D2782" s="153" t="s">
        <v>56</v>
      </c>
      <c r="E2782" s="244">
        <v>95708688</v>
      </c>
      <c r="F2782" s="144" t="s">
        <v>5543</v>
      </c>
      <c r="G2782" s="230"/>
      <c r="H2782" s="154">
        <v>28241</v>
      </c>
      <c r="I2782" s="153">
        <v>49</v>
      </c>
      <c r="J2782" s="148" t="s">
        <v>70</v>
      </c>
      <c r="K2782" s="153" t="s">
        <v>101</v>
      </c>
      <c r="L2782" s="153"/>
      <c r="M2782" s="153"/>
      <c r="N2782" s="153"/>
      <c r="O2782" s="155">
        <v>21986316128</v>
      </c>
      <c r="P2782" s="156" t="s">
        <v>60</v>
      </c>
      <c r="Q2782" s="157" t="s">
        <v>110</v>
      </c>
      <c r="R2782" s="158">
        <v>46155</v>
      </c>
      <c r="S2782" s="159"/>
      <c r="T2782" s="159" t="s">
        <v>62</v>
      </c>
      <c r="U2782" s="159" t="s">
        <v>111</v>
      </c>
      <c r="V2782" s="154">
        <v>46147</v>
      </c>
      <c r="W2782" s="154">
        <v>46155</v>
      </c>
      <c r="X2782" s="154"/>
      <c r="Y2782" s="160" t="s">
        <v>99</v>
      </c>
      <c r="Z2782" s="160" t="s">
        <v>65</v>
      </c>
      <c r="AA2782" s="153"/>
      <c r="AB2782" s="153"/>
      <c r="AC2782" s="182" t="e">
        <f t="shared" si="88"/>
        <v>#DIV/0!</v>
      </c>
      <c r="AD2782" s="153" t="e">
        <f t="shared" si="89"/>
        <v>#DIV/0!</v>
      </c>
      <c r="AE2782" s="233" t="s">
        <v>66</v>
      </c>
      <c r="AF2782" s="153"/>
      <c r="AG2782" s="159"/>
      <c r="AH2782" s="153"/>
      <c r="AI2782" s="161"/>
      <c r="AJ2782" s="153"/>
      <c r="AK2782" s="153"/>
      <c r="AL2782" s="207"/>
      <c r="AM2782" s="207"/>
      <c r="AN2782" s="207"/>
      <c r="AO2782" s="207" t="str">
        <f ca="1">IF(R2782="","",IF(R2782&gt;TODAY(),"0 meses",DATEDIF(R2782,TODAY(),"m") &amp; " meses"))</f>
        <v>0 meses</v>
      </c>
      <c r="AP2782" s="147" t="s">
        <v>67</v>
      </c>
      <c r="AQ2782" s="147" t="s">
        <v>67</v>
      </c>
      <c r="AR2782" s="147"/>
      <c r="AS2782" s="209" t="s">
        <v>68</v>
      </c>
      <c r="AT2782" s="223" t="str">
        <f>MONTH(B2782)&amp;"/"&amp;YEAR(B2782)</f>
        <v>3/2026</v>
      </c>
      <c r="AU2782" s="223">
        <f>WEEKNUM(B2782)-WEEKNUM(EOMONTH(B2782,-1)+1)+1</f>
        <v>5</v>
      </c>
      <c r="AV2782" s="209" t="str">
        <f>MONTH(R2782)&amp;"/"&amp;YEAR(R2782)</f>
        <v>5/2026</v>
      </c>
      <c r="AW2782" s="209">
        <f>WEEKNUM(R2782)-WEEKNUM(EOMONTH(R2782,-1)+1)+1</f>
        <v>3</v>
      </c>
      <c r="AX2782" s="209">
        <f>IF(BB2782="S",IF(Q2782="1. Aceitou o programa",R2782-B2782,0),0)</f>
        <v>43</v>
      </c>
      <c r="AY2782" s="209">
        <f>IF(BB2782="S",IF(AND(S2782&lt;&gt;"",R2782&lt;&gt;""),S2782-R2782,0),0)</f>
        <v>0</v>
      </c>
      <c r="AZ2782" s="209">
        <f>IF(BB2782="S",IF(Q2782="1. Aceitou o programa",IF(OR(X2782="Não se Aplica",X2782=""),IF(OR(W2782="Não se Aplica",W2782=""),0,W2782-V2782),AVERAGE(X2782-W2782,W2782-V2782)),0),0)</f>
        <v>8</v>
      </c>
      <c r="BA2782" s="209">
        <f>IF(BB2782="S",IF(AND(Q2782="1. Aceitou o programa",AH2782="Realizada"),IFERROR(IF(AG2782="",0,AG2782-R2782),0),0),0)</f>
        <v>0</v>
      </c>
      <c r="BB2782" s="209" t="str">
        <f>_xlfn.XLOOKUP(U2782,'Lista Suspensa'!$AA$20:$AA$23,'Lista Suspensa'!$AB$20:$AB$23,"N/A")</f>
        <v>S</v>
      </c>
    </row>
    <row r="2783" spans="1:54" ht="12" customHeight="1">
      <c r="A2783" s="151" t="s">
        <v>54</v>
      </c>
      <c r="B2783" s="152">
        <v>46112</v>
      </c>
      <c r="C2783" s="153" t="s">
        <v>55</v>
      </c>
      <c r="D2783" s="153" t="s">
        <v>56</v>
      </c>
      <c r="E2783" s="244">
        <v>489995284</v>
      </c>
      <c r="F2783" s="144" t="s">
        <v>5544</v>
      </c>
      <c r="G2783" s="230"/>
      <c r="H2783" s="154">
        <v>28283</v>
      </c>
      <c r="I2783" s="153">
        <v>48</v>
      </c>
      <c r="J2783" s="148" t="s">
        <v>70</v>
      </c>
      <c r="K2783" s="153" t="s">
        <v>101</v>
      </c>
      <c r="L2783" s="153"/>
      <c r="M2783" s="153"/>
      <c r="N2783" s="153"/>
      <c r="O2783" s="155">
        <v>21976419687</v>
      </c>
      <c r="P2783" s="156" t="s">
        <v>60</v>
      </c>
      <c r="Q2783" s="157" t="s">
        <v>110</v>
      </c>
      <c r="R2783" s="158">
        <v>46155</v>
      </c>
      <c r="S2783" s="159"/>
      <c r="T2783" s="159" t="s">
        <v>62</v>
      </c>
      <c r="U2783" s="159" t="s">
        <v>111</v>
      </c>
      <c r="V2783" s="154">
        <v>46147</v>
      </c>
      <c r="W2783" s="154">
        <v>46155</v>
      </c>
      <c r="X2783" s="154"/>
      <c r="Y2783" s="160" t="s">
        <v>99</v>
      </c>
      <c r="Z2783" s="160" t="s">
        <v>65</v>
      </c>
      <c r="AA2783" s="153"/>
      <c r="AB2783" s="153"/>
      <c r="AC2783" s="182" t="e">
        <f t="shared" si="88"/>
        <v>#DIV/0!</v>
      </c>
      <c r="AD2783" s="153" t="e">
        <f t="shared" si="89"/>
        <v>#DIV/0!</v>
      </c>
      <c r="AE2783" s="233" t="s">
        <v>66</v>
      </c>
      <c r="AF2783" s="153"/>
      <c r="AG2783" s="159"/>
      <c r="AH2783" s="153"/>
      <c r="AI2783" s="161"/>
      <c r="AJ2783" s="153"/>
      <c r="AK2783" s="153"/>
      <c r="AL2783" s="207"/>
      <c r="AM2783" s="207"/>
      <c r="AN2783" s="207"/>
      <c r="AO2783" s="207" t="str">
        <f ca="1">IF(R2783="","",IF(R2783&gt;TODAY(),"0 meses",DATEDIF(R2783,TODAY(),"m") &amp; " meses"))</f>
        <v>0 meses</v>
      </c>
      <c r="AP2783" s="147" t="s">
        <v>67</v>
      </c>
      <c r="AQ2783" s="147" t="s">
        <v>67</v>
      </c>
      <c r="AR2783" s="147"/>
      <c r="AS2783" s="209" t="s">
        <v>68</v>
      </c>
      <c r="AT2783" s="223" t="str">
        <f>MONTH(B2783)&amp;"/"&amp;YEAR(B2783)</f>
        <v>3/2026</v>
      </c>
      <c r="AU2783" s="223">
        <f>WEEKNUM(B2783)-WEEKNUM(EOMONTH(B2783,-1)+1)+1</f>
        <v>5</v>
      </c>
      <c r="AV2783" s="209" t="str">
        <f>MONTH(R2783)&amp;"/"&amp;YEAR(R2783)</f>
        <v>5/2026</v>
      </c>
      <c r="AW2783" s="209">
        <f>WEEKNUM(R2783)-WEEKNUM(EOMONTH(R2783,-1)+1)+1</f>
        <v>3</v>
      </c>
      <c r="AX2783" s="209">
        <f>IF(BB2783="S",IF(Q2783="1. Aceitou o programa",R2783-B2783,0),0)</f>
        <v>43</v>
      </c>
      <c r="AY2783" s="209">
        <f>IF(BB2783="S",IF(AND(S2783&lt;&gt;"",R2783&lt;&gt;""),S2783-R2783,0),0)</f>
        <v>0</v>
      </c>
      <c r="AZ2783" s="209">
        <f>IF(BB2783="S",IF(Q2783="1. Aceitou o programa",IF(OR(X2783="Não se Aplica",X2783=""),IF(OR(W2783="Não se Aplica",W2783=""),0,W2783-V2783),AVERAGE(X2783-W2783,W2783-V2783)),0),0)</f>
        <v>8</v>
      </c>
      <c r="BA2783" s="209">
        <f>IF(BB2783="S",IF(AND(Q2783="1. Aceitou o programa",AH2783="Realizada"),IFERROR(IF(AG2783="",0,AG2783-R2783),0),0),0)</f>
        <v>0</v>
      </c>
      <c r="BB2783" s="209" t="str">
        <f>_xlfn.XLOOKUP(U2783,'Lista Suspensa'!$AA$20:$AA$23,'Lista Suspensa'!$AB$20:$AB$23,"N/A")</f>
        <v>S</v>
      </c>
    </row>
    <row r="2784" spans="1:54" ht="12" customHeight="1">
      <c r="A2784" s="151" t="s">
        <v>54</v>
      </c>
      <c r="B2784" s="152">
        <v>46112</v>
      </c>
      <c r="C2784" s="153" t="s">
        <v>55</v>
      </c>
      <c r="D2784" s="153" t="s">
        <v>56</v>
      </c>
      <c r="E2784" s="244">
        <v>94473666</v>
      </c>
      <c r="F2784" s="144" t="s">
        <v>5545</v>
      </c>
      <c r="G2784" s="230"/>
      <c r="H2784" s="154">
        <v>28305</v>
      </c>
      <c r="I2784" s="153">
        <v>48</v>
      </c>
      <c r="J2784" s="148" t="s">
        <v>70</v>
      </c>
      <c r="K2784" s="153" t="s">
        <v>101</v>
      </c>
      <c r="L2784" s="153"/>
      <c r="M2784" s="153"/>
      <c r="N2784" s="153"/>
      <c r="O2784" s="155">
        <v>21991846430</v>
      </c>
      <c r="P2784" s="156" t="s">
        <v>60</v>
      </c>
      <c r="Q2784" s="157" t="s">
        <v>110</v>
      </c>
      <c r="R2784" s="158">
        <v>46155</v>
      </c>
      <c r="S2784" s="159"/>
      <c r="T2784" s="159" t="s">
        <v>62</v>
      </c>
      <c r="U2784" s="159" t="s">
        <v>111</v>
      </c>
      <c r="V2784" s="154">
        <v>46147</v>
      </c>
      <c r="W2784" s="154">
        <v>46155</v>
      </c>
      <c r="X2784" s="154"/>
      <c r="Y2784" s="160" t="s">
        <v>99</v>
      </c>
      <c r="Z2784" s="160" t="s">
        <v>65</v>
      </c>
      <c r="AA2784" s="153"/>
      <c r="AB2784" s="153"/>
      <c r="AC2784" s="182" t="e">
        <f t="shared" si="88"/>
        <v>#DIV/0!</v>
      </c>
      <c r="AD2784" s="153" t="e">
        <f t="shared" si="89"/>
        <v>#DIV/0!</v>
      </c>
      <c r="AE2784" s="233" t="s">
        <v>66</v>
      </c>
      <c r="AF2784" s="153"/>
      <c r="AG2784" s="159"/>
      <c r="AH2784" s="153"/>
      <c r="AI2784" s="161"/>
      <c r="AJ2784" s="153"/>
      <c r="AK2784" s="153"/>
      <c r="AL2784" s="207"/>
      <c r="AM2784" s="207"/>
      <c r="AN2784" s="207"/>
      <c r="AO2784" s="207" t="str">
        <f ca="1">IF(R2784="","",IF(R2784&gt;TODAY(),"0 meses",DATEDIF(R2784,TODAY(),"m") &amp; " meses"))</f>
        <v>0 meses</v>
      </c>
      <c r="AP2784" s="147" t="s">
        <v>67</v>
      </c>
      <c r="AQ2784" s="147" t="s">
        <v>67</v>
      </c>
      <c r="AR2784" s="147"/>
      <c r="AS2784" s="209" t="s">
        <v>68</v>
      </c>
      <c r="AT2784" s="223" t="str">
        <f>MONTH(B2784)&amp;"/"&amp;YEAR(B2784)</f>
        <v>3/2026</v>
      </c>
      <c r="AU2784" s="223">
        <f>WEEKNUM(B2784)-WEEKNUM(EOMONTH(B2784,-1)+1)+1</f>
        <v>5</v>
      </c>
      <c r="AV2784" s="209" t="str">
        <f>MONTH(R2784)&amp;"/"&amp;YEAR(R2784)</f>
        <v>5/2026</v>
      </c>
      <c r="AW2784" s="209">
        <f>WEEKNUM(R2784)-WEEKNUM(EOMONTH(R2784,-1)+1)+1</f>
        <v>3</v>
      </c>
      <c r="AX2784" s="209">
        <f>IF(BB2784="S",IF(Q2784="1. Aceitou o programa",R2784-B2784,0),0)</f>
        <v>43</v>
      </c>
      <c r="AY2784" s="209">
        <f>IF(BB2784="S",IF(AND(S2784&lt;&gt;"",R2784&lt;&gt;""),S2784-R2784,0),0)</f>
        <v>0</v>
      </c>
      <c r="AZ2784" s="209">
        <f>IF(BB2784="S",IF(Q2784="1. Aceitou o programa",IF(OR(X2784="Não se Aplica",X2784=""),IF(OR(W2784="Não se Aplica",W2784=""),0,W2784-V2784),AVERAGE(X2784-W2784,W2784-V2784)),0),0)</f>
        <v>8</v>
      </c>
      <c r="BA2784" s="209">
        <f>IF(BB2784="S",IF(AND(Q2784="1. Aceitou o programa",AH2784="Realizada"),IFERROR(IF(AG2784="",0,AG2784-R2784),0),0),0)</f>
        <v>0</v>
      </c>
      <c r="BB2784" s="209" t="str">
        <f>_xlfn.XLOOKUP(U2784,'Lista Suspensa'!$AA$20:$AA$23,'Lista Suspensa'!$AB$20:$AB$23,"N/A")</f>
        <v>S</v>
      </c>
    </row>
    <row r="2785" spans="1:54" ht="12" customHeight="1">
      <c r="A2785" s="151" t="s">
        <v>54</v>
      </c>
      <c r="B2785" s="152">
        <v>46112</v>
      </c>
      <c r="C2785" s="153" t="s">
        <v>55</v>
      </c>
      <c r="D2785" s="153" t="s">
        <v>56</v>
      </c>
      <c r="E2785" s="244">
        <v>757190308</v>
      </c>
      <c r="F2785" s="144" t="s">
        <v>5546</v>
      </c>
      <c r="G2785" s="230"/>
      <c r="H2785" s="154">
        <v>28352</v>
      </c>
      <c r="I2785" s="153">
        <v>48</v>
      </c>
      <c r="J2785" s="148" t="s">
        <v>70</v>
      </c>
      <c r="K2785" s="153" t="s">
        <v>101</v>
      </c>
      <c r="L2785" s="153"/>
      <c r="M2785" s="153"/>
      <c r="N2785" s="153"/>
      <c r="O2785" s="155">
        <v>21995394606</v>
      </c>
      <c r="P2785" s="156" t="s">
        <v>60</v>
      </c>
      <c r="Q2785" s="157" t="s">
        <v>110</v>
      </c>
      <c r="R2785" s="158">
        <v>46155</v>
      </c>
      <c r="S2785" s="159"/>
      <c r="T2785" s="159" t="s">
        <v>62</v>
      </c>
      <c r="U2785" s="159" t="s">
        <v>111</v>
      </c>
      <c r="V2785" s="154">
        <v>46147</v>
      </c>
      <c r="W2785" s="154">
        <v>46155</v>
      </c>
      <c r="X2785" s="154"/>
      <c r="Y2785" s="160" t="s">
        <v>99</v>
      </c>
      <c r="Z2785" s="160" t="s">
        <v>65</v>
      </c>
      <c r="AA2785" s="153"/>
      <c r="AB2785" s="153"/>
      <c r="AC2785" s="182" t="e">
        <f t="shared" si="88"/>
        <v>#DIV/0!</v>
      </c>
      <c r="AD2785" s="153" t="e">
        <f t="shared" si="89"/>
        <v>#DIV/0!</v>
      </c>
      <c r="AE2785" s="233" t="s">
        <v>66</v>
      </c>
      <c r="AF2785" s="153"/>
      <c r="AG2785" s="159"/>
      <c r="AH2785" s="153"/>
      <c r="AI2785" s="161"/>
      <c r="AJ2785" s="153"/>
      <c r="AK2785" s="153"/>
      <c r="AL2785" s="207" t="s">
        <v>85</v>
      </c>
      <c r="AM2785" s="207" t="s">
        <v>86</v>
      </c>
      <c r="AN2785" s="207"/>
      <c r="AO2785" s="207" t="str">
        <f ca="1">IF(R2785="","",IF(R2785&gt;TODAY(),"0 meses",DATEDIF(R2785,TODAY(),"m") &amp; " meses"))</f>
        <v>0 meses</v>
      </c>
      <c r="AP2785" s="147" t="s">
        <v>67</v>
      </c>
      <c r="AQ2785" s="147" t="s">
        <v>67</v>
      </c>
      <c r="AR2785" s="147"/>
      <c r="AS2785" s="209" t="s">
        <v>68</v>
      </c>
      <c r="AT2785" s="223" t="str">
        <f>MONTH(B2785)&amp;"/"&amp;YEAR(B2785)</f>
        <v>3/2026</v>
      </c>
      <c r="AU2785" s="223">
        <f>WEEKNUM(B2785)-WEEKNUM(EOMONTH(B2785,-1)+1)+1</f>
        <v>5</v>
      </c>
      <c r="AV2785" s="209" t="str">
        <f>MONTH(R2785)&amp;"/"&amp;YEAR(R2785)</f>
        <v>5/2026</v>
      </c>
      <c r="AW2785" s="209">
        <f>WEEKNUM(R2785)-WEEKNUM(EOMONTH(R2785,-1)+1)+1</f>
        <v>3</v>
      </c>
      <c r="AX2785" s="209">
        <f>IF(BB2785="S",IF(Q2785="1. Aceitou o programa",R2785-B2785,0),0)</f>
        <v>43</v>
      </c>
      <c r="AY2785" s="209">
        <f>IF(BB2785="S",IF(AND(S2785&lt;&gt;"",R2785&lt;&gt;""),S2785-R2785,0),0)</f>
        <v>0</v>
      </c>
      <c r="AZ2785" s="209">
        <f>IF(BB2785="S",IF(Q2785="1. Aceitou o programa",IF(OR(X2785="Não se Aplica",X2785=""),IF(OR(W2785="Não se Aplica",W2785=""),0,W2785-V2785),AVERAGE(X2785-W2785,W2785-V2785)),0),0)</f>
        <v>8</v>
      </c>
      <c r="BA2785" s="209">
        <f>IF(BB2785="S",IF(AND(Q2785="1. Aceitou o programa",AH2785="Realizada"),IFERROR(IF(AG2785="",0,AG2785-R2785),0),0),0)</f>
        <v>0</v>
      </c>
      <c r="BB2785" s="209" t="str">
        <f>_xlfn.XLOOKUP(U2785,'Lista Suspensa'!$AA$20:$AA$23,'Lista Suspensa'!$AB$20:$AB$23,"N/A")</f>
        <v>S</v>
      </c>
    </row>
    <row r="2786" spans="1:54" ht="12" customHeight="1">
      <c r="A2786" s="151" t="s">
        <v>54</v>
      </c>
      <c r="B2786" s="152">
        <v>46112</v>
      </c>
      <c r="C2786" s="153" t="s">
        <v>55</v>
      </c>
      <c r="D2786" s="153" t="s">
        <v>56</v>
      </c>
      <c r="E2786" s="244">
        <v>92946456</v>
      </c>
      <c r="F2786" s="144" t="s">
        <v>5547</v>
      </c>
      <c r="G2786" s="230"/>
      <c r="H2786" s="154">
        <v>28394</v>
      </c>
      <c r="I2786" s="153">
        <v>48</v>
      </c>
      <c r="J2786" s="148" t="s">
        <v>70</v>
      </c>
      <c r="K2786" s="153" t="s">
        <v>101</v>
      </c>
      <c r="L2786" s="153"/>
      <c r="M2786" s="153"/>
      <c r="N2786" s="153"/>
      <c r="O2786" s="155">
        <v>21974725947</v>
      </c>
      <c r="P2786" s="156" t="s">
        <v>60</v>
      </c>
      <c r="Q2786" s="157" t="s">
        <v>110</v>
      </c>
      <c r="R2786" s="158">
        <v>46155</v>
      </c>
      <c r="S2786" s="159"/>
      <c r="T2786" s="159" t="s">
        <v>62</v>
      </c>
      <c r="U2786" s="159" t="s">
        <v>111</v>
      </c>
      <c r="V2786" s="154">
        <v>46147</v>
      </c>
      <c r="W2786" s="154">
        <v>46155</v>
      </c>
      <c r="X2786" s="154"/>
      <c r="Y2786" s="160" t="s">
        <v>99</v>
      </c>
      <c r="Z2786" s="160" t="s">
        <v>65</v>
      </c>
      <c r="AA2786" s="153"/>
      <c r="AB2786" s="153"/>
      <c r="AC2786" s="182" t="e">
        <f t="shared" si="88"/>
        <v>#DIV/0!</v>
      </c>
      <c r="AD2786" s="153" t="e">
        <f t="shared" si="89"/>
        <v>#DIV/0!</v>
      </c>
      <c r="AE2786" s="233" t="s">
        <v>66</v>
      </c>
      <c r="AF2786" s="153"/>
      <c r="AG2786" s="159"/>
      <c r="AH2786" s="153"/>
      <c r="AI2786" s="161"/>
      <c r="AJ2786" s="153"/>
      <c r="AK2786" s="153"/>
      <c r="AL2786" s="207"/>
      <c r="AM2786" s="207"/>
      <c r="AN2786" s="207"/>
      <c r="AO2786" s="207" t="str">
        <f ca="1">IF(R2786="","",IF(R2786&gt;TODAY(),"0 meses",DATEDIF(R2786,TODAY(),"m") &amp; " meses"))</f>
        <v>0 meses</v>
      </c>
      <c r="AP2786" s="147" t="s">
        <v>67</v>
      </c>
      <c r="AQ2786" s="147" t="s">
        <v>67</v>
      </c>
      <c r="AR2786" s="147"/>
      <c r="AS2786" s="209" t="s">
        <v>68</v>
      </c>
      <c r="AT2786" s="223" t="str">
        <f>MONTH(B2786)&amp;"/"&amp;YEAR(B2786)</f>
        <v>3/2026</v>
      </c>
      <c r="AU2786" s="223">
        <f>WEEKNUM(B2786)-WEEKNUM(EOMONTH(B2786,-1)+1)+1</f>
        <v>5</v>
      </c>
      <c r="AV2786" s="209" t="str">
        <f>MONTH(R2786)&amp;"/"&amp;YEAR(R2786)</f>
        <v>5/2026</v>
      </c>
      <c r="AW2786" s="209">
        <f>WEEKNUM(R2786)-WEEKNUM(EOMONTH(R2786,-1)+1)+1</f>
        <v>3</v>
      </c>
      <c r="AX2786" s="209">
        <f>IF(BB2786="S",IF(Q2786="1. Aceitou o programa",R2786-B2786,0),0)</f>
        <v>43</v>
      </c>
      <c r="AY2786" s="209">
        <f>IF(BB2786="S",IF(AND(S2786&lt;&gt;"",R2786&lt;&gt;""),S2786-R2786,0),0)</f>
        <v>0</v>
      </c>
      <c r="AZ2786" s="209">
        <f>IF(BB2786="S",IF(Q2786="1. Aceitou o programa",IF(OR(X2786="Não se Aplica",X2786=""),IF(OR(W2786="Não se Aplica",W2786=""),0,W2786-V2786),AVERAGE(X2786-W2786,W2786-V2786)),0),0)</f>
        <v>8</v>
      </c>
      <c r="BA2786" s="209">
        <f>IF(BB2786="S",IF(AND(Q2786="1. Aceitou o programa",AH2786="Realizada"),IFERROR(IF(AG2786="",0,AG2786-R2786),0),0),0)</f>
        <v>0</v>
      </c>
      <c r="BB2786" s="209" t="str">
        <f>_xlfn.XLOOKUP(U2786,'Lista Suspensa'!$AA$20:$AA$23,'Lista Suspensa'!$AB$20:$AB$23,"N/A")</f>
        <v>S</v>
      </c>
    </row>
    <row r="2787" spans="1:54" ht="12" customHeight="1">
      <c r="A2787" s="151" t="s">
        <v>54</v>
      </c>
      <c r="B2787" s="152">
        <v>46112</v>
      </c>
      <c r="C2787" s="153" t="s">
        <v>55</v>
      </c>
      <c r="D2787" s="153" t="s">
        <v>56</v>
      </c>
      <c r="E2787" s="244">
        <v>92643112</v>
      </c>
      <c r="F2787" s="144" t="s">
        <v>5548</v>
      </c>
      <c r="G2787" s="230"/>
      <c r="H2787" s="154">
        <v>28398</v>
      </c>
      <c r="I2787" s="153">
        <v>48</v>
      </c>
      <c r="J2787" s="148" t="s">
        <v>70</v>
      </c>
      <c r="K2787" s="153" t="s">
        <v>101</v>
      </c>
      <c r="L2787" s="153"/>
      <c r="M2787" s="153"/>
      <c r="N2787" s="153"/>
      <c r="O2787" s="155">
        <v>21985394279</v>
      </c>
      <c r="P2787" s="156" t="s">
        <v>60</v>
      </c>
      <c r="Q2787" s="157" t="s">
        <v>110</v>
      </c>
      <c r="R2787" s="158">
        <v>46155</v>
      </c>
      <c r="S2787" s="159"/>
      <c r="T2787" s="159" t="s">
        <v>62</v>
      </c>
      <c r="U2787" s="159" t="s">
        <v>111</v>
      </c>
      <c r="V2787" s="154">
        <v>46147</v>
      </c>
      <c r="W2787" s="154">
        <v>46155</v>
      </c>
      <c r="X2787" s="154"/>
      <c r="Y2787" s="160" t="s">
        <v>99</v>
      </c>
      <c r="Z2787" s="160" t="s">
        <v>65</v>
      </c>
      <c r="AA2787" s="153"/>
      <c r="AB2787" s="153"/>
      <c r="AC2787" s="182" t="e">
        <f t="shared" si="88"/>
        <v>#DIV/0!</v>
      </c>
      <c r="AD2787" s="153" t="e">
        <f t="shared" si="89"/>
        <v>#DIV/0!</v>
      </c>
      <c r="AE2787" s="233" t="s">
        <v>66</v>
      </c>
      <c r="AF2787" s="153"/>
      <c r="AG2787" s="159"/>
      <c r="AH2787" s="153"/>
      <c r="AI2787" s="161"/>
      <c r="AJ2787" s="153"/>
      <c r="AK2787" s="153"/>
      <c r="AL2787" s="207"/>
      <c r="AM2787" s="207"/>
      <c r="AN2787" s="207"/>
      <c r="AO2787" s="207" t="str">
        <f ca="1">IF(R2787="","",IF(R2787&gt;TODAY(),"0 meses",DATEDIF(R2787,TODAY(),"m") &amp; " meses"))</f>
        <v>0 meses</v>
      </c>
      <c r="AP2787" s="147" t="s">
        <v>67</v>
      </c>
      <c r="AQ2787" s="147" t="s">
        <v>67</v>
      </c>
      <c r="AR2787" s="147"/>
      <c r="AS2787" s="209" t="s">
        <v>68</v>
      </c>
      <c r="AT2787" s="223" t="str">
        <f>MONTH(B2787)&amp;"/"&amp;YEAR(B2787)</f>
        <v>3/2026</v>
      </c>
      <c r="AU2787" s="223">
        <f>WEEKNUM(B2787)-WEEKNUM(EOMONTH(B2787,-1)+1)+1</f>
        <v>5</v>
      </c>
      <c r="AV2787" s="209" t="str">
        <f>MONTH(R2787)&amp;"/"&amp;YEAR(R2787)</f>
        <v>5/2026</v>
      </c>
      <c r="AW2787" s="209">
        <f>WEEKNUM(R2787)-WEEKNUM(EOMONTH(R2787,-1)+1)+1</f>
        <v>3</v>
      </c>
      <c r="AX2787" s="209">
        <f>IF(BB2787="S",IF(Q2787="1. Aceitou o programa",R2787-B2787,0),0)</f>
        <v>43</v>
      </c>
      <c r="AY2787" s="209">
        <f>IF(BB2787="S",IF(AND(S2787&lt;&gt;"",R2787&lt;&gt;""),S2787-R2787,0),0)</f>
        <v>0</v>
      </c>
      <c r="AZ2787" s="209">
        <f>IF(BB2787="S",IF(Q2787="1. Aceitou o programa",IF(OR(X2787="Não se Aplica",X2787=""),IF(OR(W2787="Não se Aplica",W2787=""),0,W2787-V2787),AVERAGE(X2787-W2787,W2787-V2787)),0),0)</f>
        <v>8</v>
      </c>
      <c r="BA2787" s="209">
        <f>IF(BB2787="S",IF(AND(Q2787="1. Aceitou o programa",AH2787="Realizada"),IFERROR(IF(AG2787="",0,AG2787-R2787),0),0),0)</f>
        <v>0</v>
      </c>
      <c r="BB2787" s="209" t="str">
        <f>_xlfn.XLOOKUP(U2787,'Lista Suspensa'!$AA$20:$AA$23,'Lista Suspensa'!$AB$20:$AB$23,"N/A")</f>
        <v>S</v>
      </c>
    </row>
    <row r="2788" spans="1:54" ht="12" customHeight="1">
      <c r="A2788" s="151" t="s">
        <v>54</v>
      </c>
      <c r="B2788" s="152">
        <v>46112</v>
      </c>
      <c r="C2788" s="153" t="s">
        <v>55</v>
      </c>
      <c r="D2788" s="153" t="s">
        <v>56</v>
      </c>
      <c r="E2788" s="244">
        <v>96132760</v>
      </c>
      <c r="F2788" s="144" t="s">
        <v>5549</v>
      </c>
      <c r="G2788" s="230"/>
      <c r="H2788" s="154">
        <v>28465</v>
      </c>
      <c r="I2788" s="153">
        <v>48</v>
      </c>
      <c r="J2788" s="148" t="s">
        <v>70</v>
      </c>
      <c r="K2788" s="153" t="s">
        <v>101</v>
      </c>
      <c r="L2788" s="153"/>
      <c r="M2788" s="153"/>
      <c r="N2788" s="153"/>
      <c r="O2788" s="155">
        <v>21987513182</v>
      </c>
      <c r="P2788" s="156" t="s">
        <v>60</v>
      </c>
      <c r="Q2788" s="157" t="s">
        <v>110</v>
      </c>
      <c r="R2788" s="158">
        <v>46155</v>
      </c>
      <c r="S2788" s="159"/>
      <c r="T2788" s="159" t="s">
        <v>62</v>
      </c>
      <c r="U2788" s="159" t="s">
        <v>111</v>
      </c>
      <c r="V2788" s="154">
        <v>46147</v>
      </c>
      <c r="W2788" s="154">
        <v>46155</v>
      </c>
      <c r="X2788" s="154"/>
      <c r="Y2788" s="160" t="s">
        <v>99</v>
      </c>
      <c r="Z2788" s="160" t="s">
        <v>65</v>
      </c>
      <c r="AA2788" s="153"/>
      <c r="AB2788" s="153"/>
      <c r="AC2788" s="182" t="e">
        <f t="shared" si="88"/>
        <v>#DIV/0!</v>
      </c>
      <c r="AD2788" s="153" t="e">
        <f t="shared" si="89"/>
        <v>#DIV/0!</v>
      </c>
      <c r="AE2788" s="233" t="s">
        <v>66</v>
      </c>
      <c r="AF2788" s="153"/>
      <c r="AG2788" s="159"/>
      <c r="AH2788" s="153"/>
      <c r="AI2788" s="161"/>
      <c r="AJ2788" s="153"/>
      <c r="AK2788" s="153"/>
      <c r="AL2788" s="207"/>
      <c r="AM2788" s="207"/>
      <c r="AN2788" s="207"/>
      <c r="AO2788" s="207" t="str">
        <f ca="1">IF(R2788="","",IF(R2788&gt;TODAY(),"0 meses",DATEDIF(R2788,TODAY(),"m") &amp; " meses"))</f>
        <v>0 meses</v>
      </c>
      <c r="AP2788" s="147" t="s">
        <v>67</v>
      </c>
      <c r="AQ2788" s="147" t="s">
        <v>67</v>
      </c>
      <c r="AR2788" s="147"/>
      <c r="AS2788" s="209" t="s">
        <v>68</v>
      </c>
      <c r="AT2788" s="223" t="str">
        <f>MONTH(B2788)&amp;"/"&amp;YEAR(B2788)</f>
        <v>3/2026</v>
      </c>
      <c r="AU2788" s="223">
        <f>WEEKNUM(B2788)-WEEKNUM(EOMONTH(B2788,-1)+1)+1</f>
        <v>5</v>
      </c>
      <c r="AV2788" s="209" t="str">
        <f>MONTH(R2788)&amp;"/"&amp;YEAR(R2788)</f>
        <v>5/2026</v>
      </c>
      <c r="AW2788" s="209">
        <f>WEEKNUM(R2788)-WEEKNUM(EOMONTH(R2788,-1)+1)+1</f>
        <v>3</v>
      </c>
      <c r="AX2788" s="209">
        <f>IF(BB2788="S",IF(Q2788="1. Aceitou o programa",R2788-B2788,0),0)</f>
        <v>43</v>
      </c>
      <c r="AY2788" s="209">
        <f>IF(BB2788="S",IF(AND(S2788&lt;&gt;"",R2788&lt;&gt;""),S2788-R2788,0),0)</f>
        <v>0</v>
      </c>
      <c r="AZ2788" s="209">
        <f>IF(BB2788="S",IF(Q2788="1. Aceitou o programa",IF(OR(X2788="Não se Aplica",X2788=""),IF(OR(W2788="Não se Aplica",W2788=""),0,W2788-V2788),AVERAGE(X2788-W2788,W2788-V2788)),0),0)</f>
        <v>8</v>
      </c>
      <c r="BA2788" s="209">
        <f>IF(BB2788="S",IF(AND(Q2788="1. Aceitou o programa",AH2788="Realizada"),IFERROR(IF(AG2788="",0,AG2788-R2788),0),0),0)</f>
        <v>0</v>
      </c>
      <c r="BB2788" s="209" t="str">
        <f>_xlfn.XLOOKUP(U2788,'Lista Suspensa'!$AA$20:$AA$23,'Lista Suspensa'!$AB$20:$AB$23,"N/A")</f>
        <v>S</v>
      </c>
    </row>
    <row r="2789" spans="1:54" ht="12" customHeight="1">
      <c r="A2789" s="151" t="s">
        <v>54</v>
      </c>
      <c r="B2789" s="152">
        <v>46112</v>
      </c>
      <c r="C2789" s="153" t="s">
        <v>55</v>
      </c>
      <c r="D2789" s="153" t="s">
        <v>56</v>
      </c>
      <c r="E2789" s="244">
        <v>93067523</v>
      </c>
      <c r="F2789" s="144" t="s">
        <v>5550</v>
      </c>
      <c r="G2789" s="230"/>
      <c r="H2789" s="154">
        <v>28517</v>
      </c>
      <c r="I2789" s="153">
        <v>48</v>
      </c>
      <c r="J2789" s="148" t="s">
        <v>70</v>
      </c>
      <c r="K2789" s="153" t="s">
        <v>101</v>
      </c>
      <c r="L2789" s="153"/>
      <c r="M2789" s="153"/>
      <c r="N2789" s="153"/>
      <c r="O2789" s="155">
        <v>21998462701</v>
      </c>
      <c r="P2789" s="156" t="s">
        <v>60</v>
      </c>
      <c r="Q2789" s="157" t="s">
        <v>110</v>
      </c>
      <c r="R2789" s="158">
        <v>46155</v>
      </c>
      <c r="S2789" s="159"/>
      <c r="T2789" s="159" t="s">
        <v>62</v>
      </c>
      <c r="U2789" s="159" t="s">
        <v>111</v>
      </c>
      <c r="V2789" s="154">
        <v>46147</v>
      </c>
      <c r="W2789" s="154">
        <v>46155</v>
      </c>
      <c r="X2789" s="154"/>
      <c r="Y2789" s="160" t="s">
        <v>99</v>
      </c>
      <c r="Z2789" s="160" t="s">
        <v>65</v>
      </c>
      <c r="AA2789" s="153"/>
      <c r="AB2789" s="153"/>
      <c r="AC2789" s="182" t="e">
        <f t="shared" si="88"/>
        <v>#DIV/0!</v>
      </c>
      <c r="AD2789" s="153" t="e">
        <f t="shared" si="89"/>
        <v>#DIV/0!</v>
      </c>
      <c r="AE2789" s="233" t="s">
        <v>66</v>
      </c>
      <c r="AF2789" s="153"/>
      <c r="AG2789" s="159"/>
      <c r="AH2789" s="153"/>
      <c r="AI2789" s="161"/>
      <c r="AJ2789" s="153"/>
      <c r="AK2789" s="153"/>
      <c r="AL2789" s="207"/>
      <c r="AM2789" s="207"/>
      <c r="AN2789" s="207"/>
      <c r="AO2789" s="207" t="str">
        <f ca="1">IF(R2789="","",IF(R2789&gt;TODAY(),"0 meses",DATEDIF(R2789,TODAY(),"m") &amp; " meses"))</f>
        <v>0 meses</v>
      </c>
      <c r="AP2789" s="147" t="s">
        <v>67</v>
      </c>
      <c r="AQ2789" s="147" t="s">
        <v>67</v>
      </c>
      <c r="AR2789" s="147"/>
      <c r="AS2789" s="209" t="s">
        <v>68</v>
      </c>
      <c r="AT2789" s="223" t="str">
        <f>MONTH(B2789)&amp;"/"&amp;YEAR(B2789)</f>
        <v>3/2026</v>
      </c>
      <c r="AU2789" s="223">
        <f>WEEKNUM(B2789)-WEEKNUM(EOMONTH(B2789,-1)+1)+1</f>
        <v>5</v>
      </c>
      <c r="AV2789" s="209" t="str">
        <f>MONTH(R2789)&amp;"/"&amp;YEAR(R2789)</f>
        <v>5/2026</v>
      </c>
      <c r="AW2789" s="209">
        <f>WEEKNUM(R2789)-WEEKNUM(EOMONTH(R2789,-1)+1)+1</f>
        <v>3</v>
      </c>
      <c r="AX2789" s="209">
        <f>IF(BB2789="S",IF(Q2789="1. Aceitou o programa",R2789-B2789,0),0)</f>
        <v>43</v>
      </c>
      <c r="AY2789" s="209">
        <f>IF(BB2789="S",IF(AND(S2789&lt;&gt;"",R2789&lt;&gt;""),S2789-R2789,0),0)</f>
        <v>0</v>
      </c>
      <c r="AZ2789" s="209">
        <f>IF(BB2789="S",IF(Q2789="1. Aceitou o programa",IF(OR(X2789="Não se Aplica",X2789=""),IF(OR(W2789="Não se Aplica",W2789=""),0,W2789-V2789),AVERAGE(X2789-W2789,W2789-V2789)),0),0)</f>
        <v>8</v>
      </c>
      <c r="BA2789" s="209">
        <f>IF(BB2789="S",IF(AND(Q2789="1. Aceitou o programa",AH2789="Realizada"),IFERROR(IF(AG2789="",0,AG2789-R2789),0),0),0)</f>
        <v>0</v>
      </c>
      <c r="BB2789" s="209" t="str">
        <f>_xlfn.XLOOKUP(U2789,'Lista Suspensa'!$AA$20:$AA$23,'Lista Suspensa'!$AB$20:$AB$23,"N/A")</f>
        <v>S</v>
      </c>
    </row>
    <row r="2790" spans="1:54" ht="12" customHeight="1">
      <c r="A2790" s="151" t="s">
        <v>54</v>
      </c>
      <c r="B2790" s="152">
        <v>46112</v>
      </c>
      <c r="C2790" s="153" t="s">
        <v>55</v>
      </c>
      <c r="D2790" s="153" t="s">
        <v>56</v>
      </c>
      <c r="E2790" s="244">
        <v>89054509</v>
      </c>
      <c r="F2790" s="144" t="s">
        <v>5551</v>
      </c>
      <c r="G2790" s="230"/>
      <c r="H2790" s="154">
        <v>28530</v>
      </c>
      <c r="I2790" s="153">
        <v>48</v>
      </c>
      <c r="J2790" s="148" t="s">
        <v>70</v>
      </c>
      <c r="K2790" s="153" t="s">
        <v>101</v>
      </c>
      <c r="L2790" s="153"/>
      <c r="M2790" s="153"/>
      <c r="N2790" s="153"/>
      <c r="O2790" s="155">
        <v>21970400504</v>
      </c>
      <c r="P2790" s="156" t="s">
        <v>60</v>
      </c>
      <c r="Q2790" s="157" t="s">
        <v>110</v>
      </c>
      <c r="R2790" s="158">
        <v>46155</v>
      </c>
      <c r="S2790" s="159"/>
      <c r="T2790" s="159" t="s">
        <v>62</v>
      </c>
      <c r="U2790" s="159" t="s">
        <v>111</v>
      </c>
      <c r="V2790" s="154">
        <v>46147</v>
      </c>
      <c r="W2790" s="154">
        <v>46155</v>
      </c>
      <c r="X2790" s="154"/>
      <c r="Y2790" s="160" t="s">
        <v>99</v>
      </c>
      <c r="Z2790" s="160" t="s">
        <v>65</v>
      </c>
      <c r="AA2790" s="153"/>
      <c r="AB2790" s="153"/>
      <c r="AC2790" s="182" t="e">
        <f t="shared" si="88"/>
        <v>#DIV/0!</v>
      </c>
      <c r="AD2790" s="153" t="e">
        <f t="shared" si="89"/>
        <v>#DIV/0!</v>
      </c>
      <c r="AE2790" s="233" t="s">
        <v>66</v>
      </c>
      <c r="AF2790" s="153"/>
      <c r="AG2790" s="159"/>
      <c r="AH2790" s="153"/>
      <c r="AI2790" s="161"/>
      <c r="AJ2790" s="153"/>
      <c r="AK2790" s="153"/>
      <c r="AL2790" s="207"/>
      <c r="AM2790" s="207"/>
      <c r="AN2790" s="207"/>
      <c r="AO2790" s="207" t="str">
        <f ca="1">IF(R2790="","",IF(R2790&gt;TODAY(),"0 meses",DATEDIF(R2790,TODAY(),"m") &amp; " meses"))</f>
        <v>0 meses</v>
      </c>
      <c r="AP2790" s="147" t="s">
        <v>67</v>
      </c>
      <c r="AQ2790" s="147" t="s">
        <v>67</v>
      </c>
      <c r="AR2790" s="147"/>
      <c r="AS2790" s="209" t="s">
        <v>68</v>
      </c>
      <c r="AT2790" s="223" t="str">
        <f>MONTH(B2790)&amp;"/"&amp;YEAR(B2790)</f>
        <v>3/2026</v>
      </c>
      <c r="AU2790" s="223">
        <f>WEEKNUM(B2790)-WEEKNUM(EOMONTH(B2790,-1)+1)+1</f>
        <v>5</v>
      </c>
      <c r="AV2790" s="209" t="str">
        <f>MONTH(R2790)&amp;"/"&amp;YEAR(R2790)</f>
        <v>5/2026</v>
      </c>
      <c r="AW2790" s="209">
        <f>WEEKNUM(R2790)-WEEKNUM(EOMONTH(R2790,-1)+1)+1</f>
        <v>3</v>
      </c>
      <c r="AX2790" s="209">
        <f>IF(BB2790="S",IF(Q2790="1. Aceitou o programa",R2790-B2790,0),0)</f>
        <v>43</v>
      </c>
      <c r="AY2790" s="209">
        <f>IF(BB2790="S",IF(AND(S2790&lt;&gt;"",R2790&lt;&gt;""),S2790-R2790,0),0)</f>
        <v>0</v>
      </c>
      <c r="AZ2790" s="209">
        <f>IF(BB2790="S",IF(Q2790="1. Aceitou o programa",IF(OR(X2790="Não se Aplica",X2790=""),IF(OR(W2790="Não se Aplica",W2790=""),0,W2790-V2790),AVERAGE(X2790-W2790,W2790-V2790)),0),0)</f>
        <v>8</v>
      </c>
      <c r="BA2790" s="209">
        <f>IF(BB2790="S",IF(AND(Q2790="1. Aceitou o programa",AH2790="Realizada"),IFERROR(IF(AG2790="",0,AG2790-R2790),0),0),0)</f>
        <v>0</v>
      </c>
      <c r="BB2790" s="209" t="str">
        <f>_xlfn.XLOOKUP(U2790,'Lista Suspensa'!$AA$20:$AA$23,'Lista Suspensa'!$AB$20:$AB$23,"N/A")</f>
        <v>S</v>
      </c>
    </row>
    <row r="2791" spans="1:54" ht="12" customHeight="1">
      <c r="A2791" s="151" t="s">
        <v>54</v>
      </c>
      <c r="B2791" s="152">
        <v>46112</v>
      </c>
      <c r="C2791" s="153" t="s">
        <v>55</v>
      </c>
      <c r="D2791" s="153" t="s">
        <v>56</v>
      </c>
      <c r="E2791" s="244">
        <v>94781422</v>
      </c>
      <c r="F2791" s="144" t="s">
        <v>5552</v>
      </c>
      <c r="G2791" s="230"/>
      <c r="H2791" s="154">
        <v>28539</v>
      </c>
      <c r="I2791" s="153">
        <v>48</v>
      </c>
      <c r="J2791" s="148" t="s">
        <v>58</v>
      </c>
      <c r="K2791" s="153" t="s">
        <v>101</v>
      </c>
      <c r="L2791" s="153"/>
      <c r="M2791" s="153"/>
      <c r="N2791" s="153"/>
      <c r="O2791" s="155">
        <v>21998682384</v>
      </c>
      <c r="P2791" s="156" t="s">
        <v>60</v>
      </c>
      <c r="Q2791" s="157" t="s">
        <v>110</v>
      </c>
      <c r="R2791" s="158">
        <v>46155</v>
      </c>
      <c r="S2791" s="159"/>
      <c r="T2791" s="159" t="s">
        <v>62</v>
      </c>
      <c r="U2791" s="159" t="s">
        <v>111</v>
      </c>
      <c r="V2791" s="154">
        <v>46147</v>
      </c>
      <c r="W2791" s="154">
        <v>46155</v>
      </c>
      <c r="X2791" s="154"/>
      <c r="Y2791" s="160" t="s">
        <v>99</v>
      </c>
      <c r="Z2791" s="160" t="s">
        <v>65</v>
      </c>
      <c r="AA2791" s="153"/>
      <c r="AB2791" s="153"/>
      <c r="AC2791" s="182" t="e">
        <f t="shared" si="88"/>
        <v>#DIV/0!</v>
      </c>
      <c r="AD2791" s="153" t="e">
        <f t="shared" si="89"/>
        <v>#DIV/0!</v>
      </c>
      <c r="AE2791" s="233" t="s">
        <v>66</v>
      </c>
      <c r="AF2791" s="153"/>
      <c r="AG2791" s="159"/>
      <c r="AH2791" s="153"/>
      <c r="AI2791" s="161"/>
      <c r="AJ2791" s="153"/>
      <c r="AK2791" s="153"/>
      <c r="AL2791" s="207"/>
      <c r="AM2791" s="207"/>
      <c r="AN2791" s="207"/>
      <c r="AO2791" s="207" t="str">
        <f ca="1">IF(R2791="","",IF(R2791&gt;TODAY(),"0 meses",DATEDIF(R2791,TODAY(),"m") &amp; " meses"))</f>
        <v>0 meses</v>
      </c>
      <c r="AP2791" s="147" t="s">
        <v>67</v>
      </c>
      <c r="AQ2791" s="147" t="s">
        <v>67</v>
      </c>
      <c r="AR2791" s="147"/>
      <c r="AS2791" s="209" t="s">
        <v>68</v>
      </c>
      <c r="AT2791" s="223" t="str">
        <f>MONTH(B2791)&amp;"/"&amp;YEAR(B2791)</f>
        <v>3/2026</v>
      </c>
      <c r="AU2791" s="223">
        <f>WEEKNUM(B2791)-WEEKNUM(EOMONTH(B2791,-1)+1)+1</f>
        <v>5</v>
      </c>
      <c r="AV2791" s="209" t="str">
        <f>MONTH(R2791)&amp;"/"&amp;YEAR(R2791)</f>
        <v>5/2026</v>
      </c>
      <c r="AW2791" s="209">
        <f>WEEKNUM(R2791)-WEEKNUM(EOMONTH(R2791,-1)+1)+1</f>
        <v>3</v>
      </c>
      <c r="AX2791" s="209">
        <f>IF(BB2791="S",IF(Q2791="1. Aceitou o programa",R2791-B2791,0),0)</f>
        <v>43</v>
      </c>
      <c r="AY2791" s="209">
        <f>IF(BB2791="S",IF(AND(S2791&lt;&gt;"",R2791&lt;&gt;""),S2791-R2791,0),0)</f>
        <v>0</v>
      </c>
      <c r="AZ2791" s="209">
        <f>IF(BB2791="S",IF(Q2791="1. Aceitou o programa",IF(OR(X2791="Não se Aplica",X2791=""),IF(OR(W2791="Não se Aplica",W2791=""),0,W2791-V2791),AVERAGE(X2791-W2791,W2791-V2791)),0),0)</f>
        <v>8</v>
      </c>
      <c r="BA2791" s="209">
        <f>IF(BB2791="S",IF(AND(Q2791="1. Aceitou o programa",AH2791="Realizada"),IFERROR(IF(AG2791="",0,AG2791-R2791),0),0),0)</f>
        <v>0</v>
      </c>
      <c r="BB2791" s="209" t="str">
        <f>_xlfn.XLOOKUP(U2791,'Lista Suspensa'!$AA$20:$AA$23,'Lista Suspensa'!$AB$20:$AB$23,"N/A")</f>
        <v>S</v>
      </c>
    </row>
    <row r="2792" spans="1:54" ht="12" customHeight="1">
      <c r="A2792" s="151" t="s">
        <v>54</v>
      </c>
      <c r="B2792" s="152">
        <v>46112</v>
      </c>
      <c r="C2792" s="153" t="s">
        <v>55</v>
      </c>
      <c r="D2792" s="153" t="s">
        <v>56</v>
      </c>
      <c r="E2792" s="244">
        <v>89752568</v>
      </c>
      <c r="F2792" s="144" t="s">
        <v>5553</v>
      </c>
      <c r="G2792" s="230"/>
      <c r="H2792" s="154">
        <v>28571</v>
      </c>
      <c r="I2792" s="153">
        <v>48</v>
      </c>
      <c r="J2792" s="148" t="s">
        <v>58</v>
      </c>
      <c r="K2792" s="153" t="s">
        <v>101</v>
      </c>
      <c r="L2792" s="153"/>
      <c r="M2792" s="153"/>
      <c r="N2792" s="153"/>
      <c r="O2792" s="155">
        <v>21971181414</v>
      </c>
      <c r="P2792" s="156" t="s">
        <v>60</v>
      </c>
      <c r="Q2792" s="157" t="s">
        <v>110</v>
      </c>
      <c r="R2792" s="158">
        <v>46155</v>
      </c>
      <c r="S2792" s="159"/>
      <c r="T2792" s="159" t="s">
        <v>62</v>
      </c>
      <c r="U2792" s="159" t="s">
        <v>111</v>
      </c>
      <c r="V2792" s="154">
        <v>46147</v>
      </c>
      <c r="W2792" s="154">
        <v>46155</v>
      </c>
      <c r="X2792" s="154"/>
      <c r="Y2792" s="160" t="s">
        <v>99</v>
      </c>
      <c r="Z2792" s="160" t="s">
        <v>65</v>
      </c>
      <c r="AA2792" s="153"/>
      <c r="AB2792" s="153"/>
      <c r="AC2792" s="182" t="e">
        <f t="shared" si="88"/>
        <v>#DIV/0!</v>
      </c>
      <c r="AD2792" s="153" t="e">
        <f t="shared" si="89"/>
        <v>#DIV/0!</v>
      </c>
      <c r="AE2792" s="233" t="s">
        <v>66</v>
      </c>
      <c r="AF2792" s="153"/>
      <c r="AG2792" s="159"/>
      <c r="AH2792" s="153"/>
      <c r="AI2792" s="161"/>
      <c r="AJ2792" s="153"/>
      <c r="AK2792" s="153"/>
      <c r="AL2792" s="207"/>
      <c r="AM2792" s="207"/>
      <c r="AN2792" s="207"/>
      <c r="AO2792" s="207" t="str">
        <f ca="1">IF(R2792="","",IF(R2792&gt;TODAY(),"0 meses",DATEDIF(R2792,TODAY(),"m") &amp; " meses"))</f>
        <v>0 meses</v>
      </c>
      <c r="AP2792" s="147" t="s">
        <v>67</v>
      </c>
      <c r="AQ2792" s="147" t="s">
        <v>67</v>
      </c>
      <c r="AR2792" s="147"/>
      <c r="AS2792" s="209" t="s">
        <v>68</v>
      </c>
      <c r="AT2792" s="223" t="str">
        <f>MONTH(B2792)&amp;"/"&amp;YEAR(B2792)</f>
        <v>3/2026</v>
      </c>
      <c r="AU2792" s="223">
        <f>WEEKNUM(B2792)-WEEKNUM(EOMONTH(B2792,-1)+1)+1</f>
        <v>5</v>
      </c>
      <c r="AV2792" s="209" t="str">
        <f>MONTH(R2792)&amp;"/"&amp;YEAR(R2792)</f>
        <v>5/2026</v>
      </c>
      <c r="AW2792" s="209">
        <f>WEEKNUM(R2792)-WEEKNUM(EOMONTH(R2792,-1)+1)+1</f>
        <v>3</v>
      </c>
      <c r="AX2792" s="209">
        <f>IF(BB2792="S",IF(Q2792="1. Aceitou o programa",R2792-B2792,0),0)</f>
        <v>43</v>
      </c>
      <c r="AY2792" s="209">
        <f>IF(BB2792="S",IF(AND(S2792&lt;&gt;"",R2792&lt;&gt;""),S2792-R2792,0),0)</f>
        <v>0</v>
      </c>
      <c r="AZ2792" s="209">
        <f>IF(BB2792="S",IF(Q2792="1. Aceitou o programa",IF(OR(X2792="Não se Aplica",X2792=""),IF(OR(W2792="Não se Aplica",W2792=""),0,W2792-V2792),AVERAGE(X2792-W2792,W2792-V2792)),0),0)</f>
        <v>8</v>
      </c>
      <c r="BA2792" s="209">
        <f>IF(BB2792="S",IF(AND(Q2792="1. Aceitou o programa",AH2792="Realizada"),IFERROR(IF(AG2792="",0,AG2792-R2792),0),0),0)</f>
        <v>0</v>
      </c>
      <c r="BB2792" s="209" t="str">
        <f>_xlfn.XLOOKUP(U2792,'Lista Suspensa'!$AA$20:$AA$23,'Lista Suspensa'!$AB$20:$AB$23,"N/A")</f>
        <v>S</v>
      </c>
    </row>
    <row r="2793" spans="1:54" ht="12" customHeight="1">
      <c r="A2793" s="151" t="s">
        <v>54</v>
      </c>
      <c r="B2793" s="152">
        <v>46112</v>
      </c>
      <c r="C2793" s="153" t="s">
        <v>55</v>
      </c>
      <c r="D2793" s="153" t="s">
        <v>56</v>
      </c>
      <c r="E2793" s="244">
        <v>92784672</v>
      </c>
      <c r="F2793" s="144" t="s">
        <v>5554</v>
      </c>
      <c r="G2793" s="230"/>
      <c r="H2793" s="154">
        <v>28718</v>
      </c>
      <c r="I2793" s="153">
        <v>47</v>
      </c>
      <c r="J2793" s="148" t="s">
        <v>70</v>
      </c>
      <c r="K2793" s="153" t="s">
        <v>101</v>
      </c>
      <c r="L2793" s="153"/>
      <c r="M2793" s="153"/>
      <c r="N2793" s="153"/>
      <c r="O2793" s="155">
        <v>21970953416</v>
      </c>
      <c r="P2793" s="156" t="s">
        <v>60</v>
      </c>
      <c r="Q2793" s="157" t="s">
        <v>110</v>
      </c>
      <c r="R2793" s="158">
        <v>46155</v>
      </c>
      <c r="S2793" s="159"/>
      <c r="T2793" s="159" t="s">
        <v>62</v>
      </c>
      <c r="U2793" s="159" t="s">
        <v>111</v>
      </c>
      <c r="V2793" s="154">
        <v>46147</v>
      </c>
      <c r="W2793" s="154">
        <v>46155</v>
      </c>
      <c r="X2793" s="154"/>
      <c r="Y2793" s="160" t="s">
        <v>99</v>
      </c>
      <c r="Z2793" s="160" t="s">
        <v>65</v>
      </c>
      <c r="AA2793" s="153"/>
      <c r="AB2793" s="153"/>
      <c r="AC2793" s="182" t="e">
        <f t="shared" si="88"/>
        <v>#DIV/0!</v>
      </c>
      <c r="AD2793" s="153" t="e">
        <f t="shared" si="89"/>
        <v>#DIV/0!</v>
      </c>
      <c r="AE2793" s="233" t="s">
        <v>66</v>
      </c>
      <c r="AF2793" s="153"/>
      <c r="AG2793" s="159"/>
      <c r="AH2793" s="153"/>
      <c r="AI2793" s="161"/>
      <c r="AJ2793" s="153"/>
      <c r="AK2793" s="153"/>
      <c r="AL2793" s="207"/>
      <c r="AM2793" s="207"/>
      <c r="AN2793" s="207"/>
      <c r="AO2793" s="207" t="str">
        <f ca="1">IF(R2793="","",IF(R2793&gt;TODAY(),"0 meses",DATEDIF(R2793,TODAY(),"m") &amp; " meses"))</f>
        <v>0 meses</v>
      </c>
      <c r="AP2793" s="147" t="s">
        <v>67</v>
      </c>
      <c r="AQ2793" s="147" t="s">
        <v>67</v>
      </c>
      <c r="AR2793" s="147"/>
      <c r="AS2793" s="209" t="s">
        <v>68</v>
      </c>
      <c r="AT2793" s="223" t="str">
        <f>MONTH(B2793)&amp;"/"&amp;YEAR(B2793)</f>
        <v>3/2026</v>
      </c>
      <c r="AU2793" s="223">
        <f>WEEKNUM(B2793)-WEEKNUM(EOMONTH(B2793,-1)+1)+1</f>
        <v>5</v>
      </c>
      <c r="AV2793" s="209" t="str">
        <f>MONTH(R2793)&amp;"/"&amp;YEAR(R2793)</f>
        <v>5/2026</v>
      </c>
      <c r="AW2793" s="209">
        <f>WEEKNUM(R2793)-WEEKNUM(EOMONTH(R2793,-1)+1)+1</f>
        <v>3</v>
      </c>
      <c r="AX2793" s="209">
        <f>IF(BB2793="S",IF(Q2793="1. Aceitou o programa",R2793-B2793,0),0)</f>
        <v>43</v>
      </c>
      <c r="AY2793" s="209">
        <f>IF(BB2793="S",IF(AND(S2793&lt;&gt;"",R2793&lt;&gt;""),S2793-R2793,0),0)</f>
        <v>0</v>
      </c>
      <c r="AZ2793" s="209">
        <f>IF(BB2793="S",IF(Q2793="1. Aceitou o programa",IF(OR(X2793="Não se Aplica",X2793=""),IF(OR(W2793="Não se Aplica",W2793=""),0,W2793-V2793),AVERAGE(X2793-W2793,W2793-V2793)),0),0)</f>
        <v>8</v>
      </c>
      <c r="BA2793" s="209">
        <f>IF(BB2793="S",IF(AND(Q2793="1. Aceitou o programa",AH2793="Realizada"),IFERROR(IF(AG2793="",0,AG2793-R2793),0),0),0)</f>
        <v>0</v>
      </c>
      <c r="BB2793" s="209" t="str">
        <f>_xlfn.XLOOKUP(U2793,'Lista Suspensa'!$AA$20:$AA$23,'Lista Suspensa'!$AB$20:$AB$23,"N/A")</f>
        <v>S</v>
      </c>
    </row>
    <row r="2794" spans="1:54" ht="12" customHeight="1">
      <c r="A2794" s="151" t="s">
        <v>54</v>
      </c>
      <c r="B2794" s="152">
        <v>46112</v>
      </c>
      <c r="C2794" s="153" t="s">
        <v>55</v>
      </c>
      <c r="D2794" s="153" t="s">
        <v>56</v>
      </c>
      <c r="E2794" s="244">
        <v>89280542</v>
      </c>
      <c r="F2794" s="144" t="s">
        <v>5555</v>
      </c>
      <c r="G2794" s="230"/>
      <c r="H2794" s="154">
        <v>28724</v>
      </c>
      <c r="I2794" s="153">
        <v>47</v>
      </c>
      <c r="J2794" s="148" t="s">
        <v>70</v>
      </c>
      <c r="K2794" s="153" t="s">
        <v>101</v>
      </c>
      <c r="L2794" s="153"/>
      <c r="M2794" s="153"/>
      <c r="N2794" s="153"/>
      <c r="O2794" s="155">
        <v>21970956086</v>
      </c>
      <c r="P2794" s="156" t="s">
        <v>60</v>
      </c>
      <c r="Q2794" s="157" t="s">
        <v>110</v>
      </c>
      <c r="R2794" s="158">
        <v>46155</v>
      </c>
      <c r="S2794" s="159"/>
      <c r="T2794" s="159" t="s">
        <v>62</v>
      </c>
      <c r="U2794" s="159" t="s">
        <v>111</v>
      </c>
      <c r="V2794" s="154">
        <v>46147</v>
      </c>
      <c r="W2794" s="154">
        <v>46155</v>
      </c>
      <c r="X2794" s="154"/>
      <c r="Y2794" s="160" t="s">
        <v>99</v>
      </c>
      <c r="Z2794" s="160" t="s">
        <v>65</v>
      </c>
      <c r="AA2794" s="153"/>
      <c r="AB2794" s="153"/>
      <c r="AC2794" s="182" t="e">
        <f t="shared" si="88"/>
        <v>#DIV/0!</v>
      </c>
      <c r="AD2794" s="153" t="e">
        <f t="shared" si="89"/>
        <v>#DIV/0!</v>
      </c>
      <c r="AE2794" s="233" t="s">
        <v>66</v>
      </c>
      <c r="AF2794" s="153"/>
      <c r="AG2794" s="159"/>
      <c r="AH2794" s="153"/>
      <c r="AI2794" s="161"/>
      <c r="AJ2794" s="153"/>
      <c r="AK2794" s="153"/>
      <c r="AL2794" s="207"/>
      <c r="AM2794" s="207"/>
      <c r="AN2794" s="207"/>
      <c r="AO2794" s="207" t="str">
        <f ca="1">IF(R2794="","",IF(R2794&gt;TODAY(),"0 meses",DATEDIF(R2794,TODAY(),"m") &amp; " meses"))</f>
        <v>0 meses</v>
      </c>
      <c r="AP2794" s="147" t="s">
        <v>67</v>
      </c>
      <c r="AQ2794" s="147" t="s">
        <v>67</v>
      </c>
      <c r="AR2794" s="147"/>
      <c r="AS2794" s="209" t="s">
        <v>68</v>
      </c>
      <c r="AT2794" s="223" t="str">
        <f>MONTH(B2794)&amp;"/"&amp;YEAR(B2794)</f>
        <v>3/2026</v>
      </c>
      <c r="AU2794" s="223">
        <f>WEEKNUM(B2794)-WEEKNUM(EOMONTH(B2794,-1)+1)+1</f>
        <v>5</v>
      </c>
      <c r="AV2794" s="209" t="str">
        <f>MONTH(R2794)&amp;"/"&amp;YEAR(R2794)</f>
        <v>5/2026</v>
      </c>
      <c r="AW2794" s="209">
        <f>WEEKNUM(R2794)-WEEKNUM(EOMONTH(R2794,-1)+1)+1</f>
        <v>3</v>
      </c>
      <c r="AX2794" s="209">
        <f>IF(BB2794="S",IF(Q2794="1. Aceitou o programa",R2794-B2794,0),0)</f>
        <v>43</v>
      </c>
      <c r="AY2794" s="209">
        <f>IF(BB2794="S",IF(AND(S2794&lt;&gt;"",R2794&lt;&gt;""),S2794-R2794,0),0)</f>
        <v>0</v>
      </c>
      <c r="AZ2794" s="209">
        <f>IF(BB2794="S",IF(Q2794="1. Aceitou o programa",IF(OR(X2794="Não se Aplica",X2794=""),IF(OR(W2794="Não se Aplica",W2794=""),0,W2794-V2794),AVERAGE(X2794-W2794,W2794-V2794)),0),0)</f>
        <v>8</v>
      </c>
      <c r="BA2794" s="209">
        <f>IF(BB2794="S",IF(AND(Q2794="1. Aceitou o programa",AH2794="Realizada"),IFERROR(IF(AG2794="",0,AG2794-R2794),0),0),0)</f>
        <v>0</v>
      </c>
      <c r="BB2794" s="209" t="str">
        <f>_xlfn.XLOOKUP(U2794,'Lista Suspensa'!$AA$20:$AA$23,'Lista Suspensa'!$AB$20:$AB$23,"N/A")</f>
        <v>S</v>
      </c>
    </row>
    <row r="2795" spans="1:54" ht="12" customHeight="1">
      <c r="A2795" s="151" t="s">
        <v>54</v>
      </c>
      <c r="B2795" s="152">
        <v>46112</v>
      </c>
      <c r="C2795" s="153" t="s">
        <v>55</v>
      </c>
      <c r="D2795" s="153" t="s">
        <v>56</v>
      </c>
      <c r="E2795" s="244">
        <v>93454532</v>
      </c>
      <c r="F2795" s="144" t="s">
        <v>5556</v>
      </c>
      <c r="G2795" s="230"/>
      <c r="H2795" s="154">
        <v>28734</v>
      </c>
      <c r="I2795" s="153">
        <v>47</v>
      </c>
      <c r="J2795" s="148" t="s">
        <v>70</v>
      </c>
      <c r="K2795" s="153" t="s">
        <v>101</v>
      </c>
      <c r="L2795" s="153"/>
      <c r="M2795" s="153"/>
      <c r="N2795" s="153"/>
      <c r="O2795" s="155">
        <v>21973228116</v>
      </c>
      <c r="P2795" s="156" t="s">
        <v>60</v>
      </c>
      <c r="Q2795" s="157" t="s">
        <v>110</v>
      </c>
      <c r="R2795" s="158">
        <v>46155</v>
      </c>
      <c r="S2795" s="159"/>
      <c r="T2795" s="159" t="s">
        <v>62</v>
      </c>
      <c r="U2795" s="159" t="s">
        <v>111</v>
      </c>
      <c r="V2795" s="154">
        <v>46147</v>
      </c>
      <c r="W2795" s="154">
        <v>46155</v>
      </c>
      <c r="X2795" s="154"/>
      <c r="Y2795" s="160" t="s">
        <v>99</v>
      </c>
      <c r="Z2795" s="160" t="s">
        <v>65</v>
      </c>
      <c r="AA2795" s="153"/>
      <c r="AB2795" s="153"/>
      <c r="AC2795" s="182" t="e">
        <f t="shared" si="88"/>
        <v>#DIV/0!</v>
      </c>
      <c r="AD2795" s="153" t="e">
        <f t="shared" si="89"/>
        <v>#DIV/0!</v>
      </c>
      <c r="AE2795" s="233" t="s">
        <v>66</v>
      </c>
      <c r="AF2795" s="153"/>
      <c r="AG2795" s="159"/>
      <c r="AH2795" s="153"/>
      <c r="AI2795" s="161"/>
      <c r="AJ2795" s="153"/>
      <c r="AK2795" s="153"/>
      <c r="AL2795" s="207"/>
      <c r="AM2795" s="207"/>
      <c r="AN2795" s="207"/>
      <c r="AO2795" s="207" t="str">
        <f ca="1">IF(R2795="","",IF(R2795&gt;TODAY(),"0 meses",DATEDIF(R2795,TODAY(),"m") &amp; " meses"))</f>
        <v>0 meses</v>
      </c>
      <c r="AP2795" s="147" t="s">
        <v>67</v>
      </c>
      <c r="AQ2795" s="147" t="s">
        <v>67</v>
      </c>
      <c r="AR2795" s="147"/>
      <c r="AS2795" s="209" t="s">
        <v>68</v>
      </c>
      <c r="AT2795" s="223" t="str">
        <f>MONTH(B2795)&amp;"/"&amp;YEAR(B2795)</f>
        <v>3/2026</v>
      </c>
      <c r="AU2795" s="223">
        <f>WEEKNUM(B2795)-WEEKNUM(EOMONTH(B2795,-1)+1)+1</f>
        <v>5</v>
      </c>
      <c r="AV2795" s="209" t="str">
        <f>MONTH(R2795)&amp;"/"&amp;YEAR(R2795)</f>
        <v>5/2026</v>
      </c>
      <c r="AW2795" s="209">
        <f>WEEKNUM(R2795)-WEEKNUM(EOMONTH(R2795,-1)+1)+1</f>
        <v>3</v>
      </c>
      <c r="AX2795" s="209">
        <f>IF(BB2795="S",IF(Q2795="1. Aceitou o programa",R2795-B2795,0),0)</f>
        <v>43</v>
      </c>
      <c r="AY2795" s="209">
        <f>IF(BB2795="S",IF(AND(S2795&lt;&gt;"",R2795&lt;&gt;""),S2795-R2795,0),0)</f>
        <v>0</v>
      </c>
      <c r="AZ2795" s="209">
        <f>IF(BB2795="S",IF(Q2795="1. Aceitou o programa",IF(OR(X2795="Não se Aplica",X2795=""),IF(OR(W2795="Não se Aplica",W2795=""),0,W2795-V2795),AVERAGE(X2795-W2795,W2795-V2795)),0),0)</f>
        <v>8</v>
      </c>
      <c r="BA2795" s="209">
        <f>IF(BB2795="S",IF(AND(Q2795="1. Aceitou o programa",AH2795="Realizada"),IFERROR(IF(AG2795="",0,AG2795-R2795),0),0),0)</f>
        <v>0</v>
      </c>
      <c r="BB2795" s="209" t="str">
        <f>_xlfn.XLOOKUP(U2795,'Lista Suspensa'!$AA$20:$AA$23,'Lista Suspensa'!$AB$20:$AB$23,"N/A")</f>
        <v>S</v>
      </c>
    </row>
    <row r="2796" spans="1:54" ht="12" customHeight="1">
      <c r="A2796" s="151" t="s">
        <v>54</v>
      </c>
      <c r="B2796" s="152">
        <v>46112</v>
      </c>
      <c r="C2796" s="153" t="s">
        <v>55</v>
      </c>
      <c r="D2796" s="153" t="s">
        <v>56</v>
      </c>
      <c r="E2796" s="244">
        <v>94261325</v>
      </c>
      <c r="F2796" s="144" t="s">
        <v>5557</v>
      </c>
      <c r="G2796" s="230"/>
      <c r="H2796" s="154">
        <v>28791</v>
      </c>
      <c r="I2796" s="153">
        <v>47</v>
      </c>
      <c r="J2796" s="148" t="s">
        <v>70</v>
      </c>
      <c r="K2796" s="153" t="s">
        <v>101</v>
      </c>
      <c r="L2796" s="153"/>
      <c r="M2796" s="153"/>
      <c r="N2796" s="153"/>
      <c r="O2796" s="155">
        <v>21980663827</v>
      </c>
      <c r="P2796" s="156" t="s">
        <v>60</v>
      </c>
      <c r="Q2796" s="157" t="s">
        <v>110</v>
      </c>
      <c r="R2796" s="158">
        <v>46155</v>
      </c>
      <c r="S2796" s="159"/>
      <c r="T2796" s="159" t="s">
        <v>62</v>
      </c>
      <c r="U2796" s="159" t="s">
        <v>111</v>
      </c>
      <c r="V2796" s="154">
        <v>46147</v>
      </c>
      <c r="W2796" s="154">
        <v>46155</v>
      </c>
      <c r="X2796" s="154"/>
      <c r="Y2796" s="160" t="s">
        <v>99</v>
      </c>
      <c r="Z2796" s="160" t="s">
        <v>65</v>
      </c>
      <c r="AA2796" s="153"/>
      <c r="AB2796" s="153"/>
      <c r="AC2796" s="182" t="e">
        <f t="shared" si="88"/>
        <v>#DIV/0!</v>
      </c>
      <c r="AD2796" s="153" t="e">
        <f t="shared" si="89"/>
        <v>#DIV/0!</v>
      </c>
      <c r="AE2796" s="233" t="s">
        <v>66</v>
      </c>
      <c r="AF2796" s="153"/>
      <c r="AG2796" s="159"/>
      <c r="AH2796" s="153"/>
      <c r="AI2796" s="161"/>
      <c r="AJ2796" s="153"/>
      <c r="AK2796" s="153"/>
      <c r="AL2796" s="207"/>
      <c r="AM2796" s="207"/>
      <c r="AN2796" s="207"/>
      <c r="AO2796" s="207" t="str">
        <f ca="1">IF(R2796="","",IF(R2796&gt;TODAY(),"0 meses",DATEDIF(R2796,TODAY(),"m") &amp; " meses"))</f>
        <v>0 meses</v>
      </c>
      <c r="AP2796" s="147" t="s">
        <v>67</v>
      </c>
      <c r="AQ2796" s="147" t="s">
        <v>67</v>
      </c>
      <c r="AR2796" s="147"/>
      <c r="AS2796" s="209" t="s">
        <v>68</v>
      </c>
      <c r="AT2796" s="223" t="str">
        <f>MONTH(B2796)&amp;"/"&amp;YEAR(B2796)</f>
        <v>3/2026</v>
      </c>
      <c r="AU2796" s="223">
        <f>WEEKNUM(B2796)-WEEKNUM(EOMONTH(B2796,-1)+1)+1</f>
        <v>5</v>
      </c>
      <c r="AV2796" s="209" t="str">
        <f>MONTH(R2796)&amp;"/"&amp;YEAR(R2796)</f>
        <v>5/2026</v>
      </c>
      <c r="AW2796" s="209">
        <f>WEEKNUM(R2796)-WEEKNUM(EOMONTH(R2796,-1)+1)+1</f>
        <v>3</v>
      </c>
      <c r="AX2796" s="209">
        <f>IF(BB2796="S",IF(Q2796="1. Aceitou o programa",R2796-B2796,0),0)</f>
        <v>43</v>
      </c>
      <c r="AY2796" s="209">
        <f>IF(BB2796="S",IF(AND(S2796&lt;&gt;"",R2796&lt;&gt;""),S2796-R2796,0),0)</f>
        <v>0</v>
      </c>
      <c r="AZ2796" s="209">
        <f>IF(BB2796="S",IF(Q2796="1. Aceitou o programa",IF(OR(X2796="Não se Aplica",X2796=""),IF(OR(W2796="Não se Aplica",W2796=""),0,W2796-V2796),AVERAGE(X2796-W2796,W2796-V2796)),0),0)</f>
        <v>8</v>
      </c>
      <c r="BA2796" s="209">
        <f>IF(BB2796="S",IF(AND(Q2796="1. Aceitou o programa",AH2796="Realizada"),IFERROR(IF(AG2796="",0,AG2796-R2796),0),0),0)</f>
        <v>0</v>
      </c>
      <c r="BB2796" s="209" t="str">
        <f>_xlfn.XLOOKUP(U2796,'Lista Suspensa'!$AA$20:$AA$23,'Lista Suspensa'!$AB$20:$AB$23,"N/A")</f>
        <v>S</v>
      </c>
    </row>
    <row r="2797" spans="1:54" ht="12" customHeight="1">
      <c r="A2797" s="151" t="s">
        <v>54</v>
      </c>
      <c r="B2797" s="152">
        <v>46112</v>
      </c>
      <c r="C2797" s="153" t="s">
        <v>55</v>
      </c>
      <c r="D2797" s="153" t="s">
        <v>56</v>
      </c>
      <c r="E2797" s="244">
        <v>94155240</v>
      </c>
      <c r="F2797" s="144" t="s">
        <v>5558</v>
      </c>
      <c r="G2797" s="230"/>
      <c r="H2797" s="154">
        <v>28841</v>
      </c>
      <c r="I2797" s="153">
        <v>47</v>
      </c>
      <c r="J2797" s="148" t="s">
        <v>58</v>
      </c>
      <c r="K2797" s="153" t="s">
        <v>101</v>
      </c>
      <c r="L2797" s="153"/>
      <c r="M2797" s="153"/>
      <c r="N2797" s="153"/>
      <c r="O2797" s="155">
        <v>21997021274</v>
      </c>
      <c r="P2797" s="156" t="s">
        <v>60</v>
      </c>
      <c r="Q2797" s="157" t="s">
        <v>110</v>
      </c>
      <c r="R2797" s="158">
        <v>46155</v>
      </c>
      <c r="S2797" s="159"/>
      <c r="T2797" s="159" t="s">
        <v>62</v>
      </c>
      <c r="U2797" s="159" t="s">
        <v>111</v>
      </c>
      <c r="V2797" s="154">
        <v>46147</v>
      </c>
      <c r="W2797" s="154">
        <v>46155</v>
      </c>
      <c r="X2797" s="154"/>
      <c r="Y2797" s="160" t="s">
        <v>99</v>
      </c>
      <c r="Z2797" s="160" t="s">
        <v>65</v>
      </c>
      <c r="AA2797" s="153"/>
      <c r="AB2797" s="153"/>
      <c r="AC2797" s="182" t="e">
        <f t="shared" si="88"/>
        <v>#DIV/0!</v>
      </c>
      <c r="AD2797" s="153" t="e">
        <f t="shared" si="89"/>
        <v>#DIV/0!</v>
      </c>
      <c r="AE2797" s="233" t="s">
        <v>66</v>
      </c>
      <c r="AF2797" s="153"/>
      <c r="AG2797" s="159"/>
      <c r="AH2797" s="153"/>
      <c r="AI2797" s="161"/>
      <c r="AJ2797" s="153"/>
      <c r="AK2797" s="153"/>
      <c r="AL2797" s="207"/>
      <c r="AM2797" s="207"/>
      <c r="AN2797" s="207"/>
      <c r="AO2797" s="207" t="str">
        <f ca="1">IF(R2797="","",IF(R2797&gt;TODAY(),"0 meses",DATEDIF(R2797,TODAY(),"m") &amp; " meses"))</f>
        <v>0 meses</v>
      </c>
      <c r="AP2797" s="147" t="s">
        <v>67</v>
      </c>
      <c r="AQ2797" s="147" t="s">
        <v>67</v>
      </c>
      <c r="AR2797" s="147"/>
      <c r="AS2797" s="209" t="s">
        <v>68</v>
      </c>
      <c r="AT2797" s="223" t="str">
        <f>MONTH(B2797)&amp;"/"&amp;YEAR(B2797)</f>
        <v>3/2026</v>
      </c>
      <c r="AU2797" s="223">
        <f>WEEKNUM(B2797)-WEEKNUM(EOMONTH(B2797,-1)+1)+1</f>
        <v>5</v>
      </c>
      <c r="AV2797" s="209" t="str">
        <f>MONTH(R2797)&amp;"/"&amp;YEAR(R2797)</f>
        <v>5/2026</v>
      </c>
      <c r="AW2797" s="209">
        <f>WEEKNUM(R2797)-WEEKNUM(EOMONTH(R2797,-1)+1)+1</f>
        <v>3</v>
      </c>
      <c r="AX2797" s="209">
        <f>IF(BB2797="S",IF(Q2797="1. Aceitou o programa",R2797-B2797,0),0)</f>
        <v>43</v>
      </c>
      <c r="AY2797" s="209">
        <f>IF(BB2797="S",IF(AND(S2797&lt;&gt;"",R2797&lt;&gt;""),S2797-R2797,0),0)</f>
        <v>0</v>
      </c>
      <c r="AZ2797" s="209">
        <f>IF(BB2797="S",IF(Q2797="1. Aceitou o programa",IF(OR(X2797="Não se Aplica",X2797=""),IF(OR(W2797="Não se Aplica",W2797=""),0,W2797-V2797),AVERAGE(X2797-W2797,W2797-V2797)),0),0)</f>
        <v>8</v>
      </c>
      <c r="BA2797" s="209">
        <f>IF(BB2797="S",IF(AND(Q2797="1. Aceitou o programa",AH2797="Realizada"),IFERROR(IF(AG2797="",0,AG2797-R2797),0),0),0)</f>
        <v>0</v>
      </c>
      <c r="BB2797" s="209" t="str">
        <f>_xlfn.XLOOKUP(U2797,'Lista Suspensa'!$AA$20:$AA$23,'Lista Suspensa'!$AB$20:$AB$23,"N/A")</f>
        <v>S</v>
      </c>
    </row>
    <row r="2798" spans="1:54" ht="12" customHeight="1">
      <c r="A2798" s="151" t="s">
        <v>54</v>
      </c>
      <c r="B2798" s="152">
        <v>46112</v>
      </c>
      <c r="C2798" s="153" t="s">
        <v>55</v>
      </c>
      <c r="D2798" s="153" t="s">
        <v>56</v>
      </c>
      <c r="E2798" s="244">
        <v>93067807</v>
      </c>
      <c r="F2798" s="144" t="s">
        <v>5559</v>
      </c>
      <c r="G2798" s="230"/>
      <c r="H2798" s="154">
        <v>28915</v>
      </c>
      <c r="I2798" s="153">
        <v>47</v>
      </c>
      <c r="J2798" s="148" t="s">
        <v>70</v>
      </c>
      <c r="K2798" s="153" t="s">
        <v>101</v>
      </c>
      <c r="L2798" s="153"/>
      <c r="M2798" s="153"/>
      <c r="N2798" s="153"/>
      <c r="O2798" s="155">
        <v>21998790155</v>
      </c>
      <c r="P2798" s="156" t="s">
        <v>60</v>
      </c>
      <c r="Q2798" s="157" t="s">
        <v>110</v>
      </c>
      <c r="R2798" s="158">
        <v>46155</v>
      </c>
      <c r="S2798" s="159"/>
      <c r="T2798" s="159" t="s">
        <v>62</v>
      </c>
      <c r="U2798" s="159" t="s">
        <v>111</v>
      </c>
      <c r="V2798" s="154">
        <v>46147</v>
      </c>
      <c r="W2798" s="154">
        <v>46155</v>
      </c>
      <c r="X2798" s="154"/>
      <c r="Y2798" s="160" t="s">
        <v>99</v>
      </c>
      <c r="Z2798" s="160" t="s">
        <v>65</v>
      </c>
      <c r="AA2798" s="153"/>
      <c r="AB2798" s="153"/>
      <c r="AC2798" s="182" t="e">
        <f t="shared" si="88"/>
        <v>#DIV/0!</v>
      </c>
      <c r="AD2798" s="153" t="e">
        <f t="shared" si="89"/>
        <v>#DIV/0!</v>
      </c>
      <c r="AE2798" s="233" t="s">
        <v>66</v>
      </c>
      <c r="AF2798" s="153"/>
      <c r="AG2798" s="159"/>
      <c r="AH2798" s="153"/>
      <c r="AI2798" s="161"/>
      <c r="AJ2798" s="153"/>
      <c r="AK2798" s="153"/>
      <c r="AL2798" s="207"/>
      <c r="AM2798" s="207"/>
      <c r="AN2798" s="207"/>
      <c r="AO2798" s="207" t="str">
        <f ca="1">IF(R2798="","",IF(R2798&gt;TODAY(),"0 meses",DATEDIF(R2798,TODAY(),"m") &amp; " meses"))</f>
        <v>0 meses</v>
      </c>
      <c r="AP2798" s="147" t="s">
        <v>67</v>
      </c>
      <c r="AQ2798" s="147" t="s">
        <v>67</v>
      </c>
      <c r="AR2798" s="147"/>
      <c r="AS2798" s="209" t="s">
        <v>68</v>
      </c>
      <c r="AT2798" s="223" t="str">
        <f>MONTH(B2798)&amp;"/"&amp;YEAR(B2798)</f>
        <v>3/2026</v>
      </c>
      <c r="AU2798" s="223">
        <f>WEEKNUM(B2798)-WEEKNUM(EOMONTH(B2798,-1)+1)+1</f>
        <v>5</v>
      </c>
      <c r="AV2798" s="209" t="str">
        <f>MONTH(R2798)&amp;"/"&amp;YEAR(R2798)</f>
        <v>5/2026</v>
      </c>
      <c r="AW2798" s="209">
        <f>WEEKNUM(R2798)-WEEKNUM(EOMONTH(R2798,-1)+1)+1</f>
        <v>3</v>
      </c>
      <c r="AX2798" s="209">
        <f>IF(BB2798="S",IF(Q2798="1. Aceitou o programa",R2798-B2798,0),0)</f>
        <v>43</v>
      </c>
      <c r="AY2798" s="209">
        <f>IF(BB2798="S",IF(AND(S2798&lt;&gt;"",R2798&lt;&gt;""),S2798-R2798,0),0)</f>
        <v>0</v>
      </c>
      <c r="AZ2798" s="209">
        <f>IF(BB2798="S",IF(Q2798="1. Aceitou o programa",IF(OR(X2798="Não se Aplica",X2798=""),IF(OR(W2798="Não se Aplica",W2798=""),0,W2798-V2798),AVERAGE(X2798-W2798,W2798-V2798)),0),0)</f>
        <v>8</v>
      </c>
      <c r="BA2798" s="209">
        <f>IF(BB2798="S",IF(AND(Q2798="1. Aceitou o programa",AH2798="Realizada"),IFERROR(IF(AG2798="",0,AG2798-R2798),0),0),0)</f>
        <v>0</v>
      </c>
      <c r="BB2798" s="209" t="str">
        <f>_xlfn.XLOOKUP(U2798,'Lista Suspensa'!$AA$20:$AA$23,'Lista Suspensa'!$AB$20:$AB$23,"N/A")</f>
        <v>S</v>
      </c>
    </row>
    <row r="2799" spans="1:54" ht="12" customHeight="1">
      <c r="A2799" s="151" t="s">
        <v>54</v>
      </c>
      <c r="B2799" s="152">
        <v>46112</v>
      </c>
      <c r="C2799" s="153" t="s">
        <v>55</v>
      </c>
      <c r="D2799" s="153" t="s">
        <v>56</v>
      </c>
      <c r="E2799" s="244">
        <v>93815594</v>
      </c>
      <c r="F2799" s="144" t="s">
        <v>5560</v>
      </c>
      <c r="G2799" s="230"/>
      <c r="H2799" s="154">
        <v>28988</v>
      </c>
      <c r="I2799" s="153">
        <v>47</v>
      </c>
      <c r="J2799" s="148" t="s">
        <v>70</v>
      </c>
      <c r="K2799" s="153" t="s">
        <v>101</v>
      </c>
      <c r="L2799" s="153"/>
      <c r="M2799" s="153"/>
      <c r="N2799" s="153"/>
      <c r="O2799" s="155">
        <v>21980515466</v>
      </c>
      <c r="P2799" s="156" t="s">
        <v>60</v>
      </c>
      <c r="Q2799" s="157" t="s">
        <v>110</v>
      </c>
      <c r="R2799" s="158">
        <v>46155</v>
      </c>
      <c r="S2799" s="159"/>
      <c r="T2799" s="159" t="s">
        <v>62</v>
      </c>
      <c r="U2799" s="159" t="s">
        <v>111</v>
      </c>
      <c r="V2799" s="154">
        <v>46147</v>
      </c>
      <c r="W2799" s="154">
        <v>46155</v>
      </c>
      <c r="X2799" s="154"/>
      <c r="Y2799" s="160" t="s">
        <v>99</v>
      </c>
      <c r="Z2799" s="160" t="s">
        <v>65</v>
      </c>
      <c r="AA2799" s="153"/>
      <c r="AB2799" s="153"/>
      <c r="AC2799" s="182" t="e">
        <f t="shared" si="88"/>
        <v>#DIV/0!</v>
      </c>
      <c r="AD2799" s="153" t="e">
        <f t="shared" si="89"/>
        <v>#DIV/0!</v>
      </c>
      <c r="AE2799" s="233" t="s">
        <v>66</v>
      </c>
      <c r="AF2799" s="153"/>
      <c r="AG2799" s="159"/>
      <c r="AH2799" s="153"/>
      <c r="AI2799" s="161"/>
      <c r="AJ2799" s="153"/>
      <c r="AK2799" s="153"/>
      <c r="AL2799" s="207"/>
      <c r="AM2799" s="207"/>
      <c r="AN2799" s="207"/>
      <c r="AO2799" s="207" t="str">
        <f ca="1">IF(R2799="","",IF(R2799&gt;TODAY(),"0 meses",DATEDIF(R2799,TODAY(),"m") &amp; " meses"))</f>
        <v>0 meses</v>
      </c>
      <c r="AP2799" s="147" t="s">
        <v>67</v>
      </c>
      <c r="AQ2799" s="147" t="s">
        <v>67</v>
      </c>
      <c r="AR2799" s="147"/>
      <c r="AS2799" s="209" t="s">
        <v>68</v>
      </c>
      <c r="AT2799" s="223" t="str">
        <f>MONTH(B2799)&amp;"/"&amp;YEAR(B2799)</f>
        <v>3/2026</v>
      </c>
      <c r="AU2799" s="223">
        <f>WEEKNUM(B2799)-WEEKNUM(EOMONTH(B2799,-1)+1)+1</f>
        <v>5</v>
      </c>
      <c r="AV2799" s="209" t="str">
        <f>MONTH(R2799)&amp;"/"&amp;YEAR(R2799)</f>
        <v>5/2026</v>
      </c>
      <c r="AW2799" s="209">
        <f>WEEKNUM(R2799)-WEEKNUM(EOMONTH(R2799,-1)+1)+1</f>
        <v>3</v>
      </c>
      <c r="AX2799" s="209">
        <f>IF(BB2799="S",IF(Q2799="1. Aceitou o programa",R2799-B2799,0),0)</f>
        <v>43</v>
      </c>
      <c r="AY2799" s="209">
        <f>IF(BB2799="S",IF(AND(S2799&lt;&gt;"",R2799&lt;&gt;""),S2799-R2799,0),0)</f>
        <v>0</v>
      </c>
      <c r="AZ2799" s="209">
        <f>IF(BB2799="S",IF(Q2799="1. Aceitou o programa",IF(OR(X2799="Não se Aplica",X2799=""),IF(OR(W2799="Não se Aplica",W2799=""),0,W2799-V2799),AVERAGE(X2799-W2799,W2799-V2799)),0),0)</f>
        <v>8</v>
      </c>
      <c r="BA2799" s="209">
        <f>IF(BB2799="S",IF(AND(Q2799="1. Aceitou o programa",AH2799="Realizada"),IFERROR(IF(AG2799="",0,AG2799-R2799),0),0),0)</f>
        <v>0</v>
      </c>
      <c r="BB2799" s="209" t="str">
        <f>_xlfn.XLOOKUP(U2799,'Lista Suspensa'!$AA$20:$AA$23,'Lista Suspensa'!$AB$20:$AB$23,"N/A")</f>
        <v>S</v>
      </c>
    </row>
    <row r="2800" spans="1:54" ht="12" customHeight="1">
      <c r="A2800" s="151" t="s">
        <v>54</v>
      </c>
      <c r="B2800" s="152">
        <v>46112</v>
      </c>
      <c r="C2800" s="153" t="s">
        <v>55</v>
      </c>
      <c r="D2800" s="153" t="s">
        <v>56</v>
      </c>
      <c r="E2800" s="244">
        <v>92875849</v>
      </c>
      <c r="F2800" s="144" t="s">
        <v>5561</v>
      </c>
      <c r="G2800" s="230"/>
      <c r="H2800" s="154">
        <v>29009</v>
      </c>
      <c r="I2800" s="153">
        <v>46</v>
      </c>
      <c r="J2800" s="148" t="s">
        <v>70</v>
      </c>
      <c r="K2800" s="153" t="s">
        <v>101</v>
      </c>
      <c r="L2800" s="153"/>
      <c r="M2800" s="153"/>
      <c r="N2800" s="153"/>
      <c r="O2800" s="155">
        <v>21964217274</v>
      </c>
      <c r="P2800" s="156" t="s">
        <v>60</v>
      </c>
      <c r="Q2800" s="157" t="s">
        <v>110</v>
      </c>
      <c r="R2800" s="158">
        <v>46155</v>
      </c>
      <c r="S2800" s="159"/>
      <c r="T2800" s="159" t="s">
        <v>62</v>
      </c>
      <c r="U2800" s="159" t="s">
        <v>111</v>
      </c>
      <c r="V2800" s="154">
        <v>46147</v>
      </c>
      <c r="W2800" s="154">
        <v>46155</v>
      </c>
      <c r="X2800" s="154"/>
      <c r="Y2800" s="160" t="s">
        <v>99</v>
      </c>
      <c r="Z2800" s="160" t="s">
        <v>65</v>
      </c>
      <c r="AA2800" s="153"/>
      <c r="AB2800" s="153"/>
      <c r="AC2800" s="182" t="e">
        <f t="shared" si="88"/>
        <v>#DIV/0!</v>
      </c>
      <c r="AD2800" s="153" t="e">
        <f t="shared" si="89"/>
        <v>#DIV/0!</v>
      </c>
      <c r="AE2800" s="233" t="s">
        <v>66</v>
      </c>
      <c r="AF2800" s="153"/>
      <c r="AG2800" s="159"/>
      <c r="AH2800" s="153"/>
      <c r="AI2800" s="161"/>
      <c r="AJ2800" s="153"/>
      <c r="AK2800" s="153"/>
      <c r="AL2800" s="207"/>
      <c r="AM2800" s="207"/>
      <c r="AN2800" s="207"/>
      <c r="AO2800" s="207" t="str">
        <f ca="1">IF(R2800="","",IF(R2800&gt;TODAY(),"0 meses",DATEDIF(R2800,TODAY(),"m") &amp; " meses"))</f>
        <v>0 meses</v>
      </c>
      <c r="AP2800" s="147" t="s">
        <v>67</v>
      </c>
      <c r="AQ2800" s="147" t="s">
        <v>67</v>
      </c>
      <c r="AR2800" s="147"/>
      <c r="AS2800" s="209" t="s">
        <v>68</v>
      </c>
      <c r="AT2800" s="223" t="str">
        <f>MONTH(B2800)&amp;"/"&amp;YEAR(B2800)</f>
        <v>3/2026</v>
      </c>
      <c r="AU2800" s="223">
        <f>WEEKNUM(B2800)-WEEKNUM(EOMONTH(B2800,-1)+1)+1</f>
        <v>5</v>
      </c>
      <c r="AV2800" s="209" t="str">
        <f>MONTH(R2800)&amp;"/"&amp;YEAR(R2800)</f>
        <v>5/2026</v>
      </c>
      <c r="AW2800" s="209">
        <f>WEEKNUM(R2800)-WEEKNUM(EOMONTH(R2800,-1)+1)+1</f>
        <v>3</v>
      </c>
      <c r="AX2800" s="209">
        <f>IF(BB2800="S",IF(Q2800="1. Aceitou o programa",R2800-B2800,0),0)</f>
        <v>43</v>
      </c>
      <c r="AY2800" s="209">
        <f>IF(BB2800="S",IF(AND(S2800&lt;&gt;"",R2800&lt;&gt;""),S2800-R2800,0),0)</f>
        <v>0</v>
      </c>
      <c r="AZ2800" s="209">
        <f>IF(BB2800="S",IF(Q2800="1. Aceitou o programa",IF(OR(X2800="Não se Aplica",X2800=""),IF(OR(W2800="Não se Aplica",W2800=""),0,W2800-V2800),AVERAGE(X2800-W2800,W2800-V2800)),0),0)</f>
        <v>8</v>
      </c>
      <c r="BA2800" s="209">
        <f>IF(BB2800="S",IF(AND(Q2800="1. Aceitou o programa",AH2800="Realizada"),IFERROR(IF(AG2800="",0,AG2800-R2800),0),0),0)</f>
        <v>0</v>
      </c>
      <c r="BB2800" s="209" t="str">
        <f>_xlfn.XLOOKUP(U2800,'Lista Suspensa'!$AA$20:$AA$23,'Lista Suspensa'!$AB$20:$AB$23,"N/A")</f>
        <v>S</v>
      </c>
    </row>
    <row r="2801" spans="1:54" ht="12" customHeight="1">
      <c r="A2801" s="151" t="s">
        <v>54</v>
      </c>
      <c r="B2801" s="152">
        <v>46112</v>
      </c>
      <c r="C2801" s="153" t="s">
        <v>55</v>
      </c>
      <c r="D2801" s="153" t="s">
        <v>56</v>
      </c>
      <c r="E2801" s="244">
        <v>89598086</v>
      </c>
      <c r="F2801" s="144" t="s">
        <v>5562</v>
      </c>
      <c r="G2801" s="230"/>
      <c r="H2801" s="154">
        <v>29014</v>
      </c>
      <c r="I2801" s="153">
        <v>46</v>
      </c>
      <c r="J2801" s="148" t="s">
        <v>70</v>
      </c>
      <c r="K2801" s="153" t="s">
        <v>101</v>
      </c>
      <c r="L2801" s="153"/>
      <c r="M2801" s="153"/>
      <c r="N2801" s="153"/>
      <c r="O2801" s="155">
        <v>21972162108</v>
      </c>
      <c r="P2801" s="156" t="s">
        <v>60</v>
      </c>
      <c r="Q2801" s="157" t="s">
        <v>110</v>
      </c>
      <c r="R2801" s="158">
        <v>46155</v>
      </c>
      <c r="S2801" s="159"/>
      <c r="T2801" s="159" t="s">
        <v>62</v>
      </c>
      <c r="U2801" s="159" t="s">
        <v>111</v>
      </c>
      <c r="V2801" s="154">
        <v>46147</v>
      </c>
      <c r="W2801" s="154">
        <v>46155</v>
      </c>
      <c r="X2801" s="154"/>
      <c r="Y2801" s="160" t="s">
        <v>99</v>
      </c>
      <c r="Z2801" s="160" t="s">
        <v>65</v>
      </c>
      <c r="AA2801" s="153"/>
      <c r="AB2801" s="153"/>
      <c r="AC2801" s="182" t="e">
        <f t="shared" si="88"/>
        <v>#DIV/0!</v>
      </c>
      <c r="AD2801" s="153" t="e">
        <f t="shared" si="89"/>
        <v>#DIV/0!</v>
      </c>
      <c r="AE2801" s="233" t="s">
        <v>66</v>
      </c>
      <c r="AF2801" s="153"/>
      <c r="AG2801" s="159"/>
      <c r="AH2801" s="153"/>
      <c r="AI2801" s="161"/>
      <c r="AJ2801" s="153"/>
      <c r="AK2801" s="153"/>
      <c r="AL2801" s="207"/>
      <c r="AM2801" s="207"/>
      <c r="AN2801" s="207"/>
      <c r="AO2801" s="207" t="str">
        <f ca="1">IF(R2801="","",IF(R2801&gt;TODAY(),"0 meses",DATEDIF(R2801,TODAY(),"m") &amp; " meses"))</f>
        <v>0 meses</v>
      </c>
      <c r="AP2801" s="147" t="s">
        <v>67</v>
      </c>
      <c r="AQ2801" s="147" t="s">
        <v>67</v>
      </c>
      <c r="AR2801" s="147"/>
      <c r="AS2801" s="209" t="s">
        <v>68</v>
      </c>
      <c r="AT2801" s="223" t="str">
        <f>MONTH(B2801)&amp;"/"&amp;YEAR(B2801)</f>
        <v>3/2026</v>
      </c>
      <c r="AU2801" s="223">
        <f>WEEKNUM(B2801)-WEEKNUM(EOMONTH(B2801,-1)+1)+1</f>
        <v>5</v>
      </c>
      <c r="AV2801" s="209" t="str">
        <f>MONTH(R2801)&amp;"/"&amp;YEAR(R2801)</f>
        <v>5/2026</v>
      </c>
      <c r="AW2801" s="209">
        <f>WEEKNUM(R2801)-WEEKNUM(EOMONTH(R2801,-1)+1)+1</f>
        <v>3</v>
      </c>
      <c r="AX2801" s="209">
        <f>IF(BB2801="S",IF(Q2801="1. Aceitou o programa",R2801-B2801,0),0)</f>
        <v>43</v>
      </c>
      <c r="AY2801" s="209">
        <f>IF(BB2801="S",IF(AND(S2801&lt;&gt;"",R2801&lt;&gt;""),S2801-R2801,0),0)</f>
        <v>0</v>
      </c>
      <c r="AZ2801" s="209">
        <f>IF(BB2801="S",IF(Q2801="1. Aceitou o programa",IF(OR(X2801="Não se Aplica",X2801=""),IF(OR(W2801="Não se Aplica",W2801=""),0,W2801-V2801),AVERAGE(X2801-W2801,W2801-V2801)),0),0)</f>
        <v>8</v>
      </c>
      <c r="BA2801" s="209">
        <f>IF(BB2801="S",IF(AND(Q2801="1. Aceitou o programa",AH2801="Realizada"),IFERROR(IF(AG2801="",0,AG2801-R2801),0),0),0)</f>
        <v>0</v>
      </c>
      <c r="BB2801" s="209" t="str">
        <f>_xlfn.XLOOKUP(U2801,'Lista Suspensa'!$AA$20:$AA$23,'Lista Suspensa'!$AB$20:$AB$23,"N/A")</f>
        <v>S</v>
      </c>
    </row>
    <row r="2802" spans="1:54" ht="12" customHeight="1">
      <c r="A2802" s="151" t="s">
        <v>54</v>
      </c>
      <c r="B2802" s="152">
        <v>46112</v>
      </c>
      <c r="C2802" s="153" t="s">
        <v>55</v>
      </c>
      <c r="D2802" s="153" t="s">
        <v>56</v>
      </c>
      <c r="E2802" s="244">
        <v>95284957</v>
      </c>
      <c r="F2802" s="144" t="s">
        <v>5563</v>
      </c>
      <c r="G2802" s="230"/>
      <c r="H2802" s="154">
        <v>29087</v>
      </c>
      <c r="I2802" s="153">
        <v>46</v>
      </c>
      <c r="J2802" s="148" t="s">
        <v>70</v>
      </c>
      <c r="K2802" s="153" t="s">
        <v>101</v>
      </c>
      <c r="L2802" s="153"/>
      <c r="M2802" s="153"/>
      <c r="N2802" s="153"/>
      <c r="O2802" s="155">
        <v>21989361000</v>
      </c>
      <c r="P2802" s="156" t="s">
        <v>60</v>
      </c>
      <c r="Q2802" s="157" t="s">
        <v>110</v>
      </c>
      <c r="R2802" s="158">
        <v>46155</v>
      </c>
      <c r="S2802" s="159"/>
      <c r="T2802" s="159" t="s">
        <v>62</v>
      </c>
      <c r="U2802" s="159" t="s">
        <v>111</v>
      </c>
      <c r="V2802" s="154">
        <v>46147</v>
      </c>
      <c r="W2802" s="154">
        <v>46155</v>
      </c>
      <c r="X2802" s="154"/>
      <c r="Y2802" s="160" t="s">
        <v>99</v>
      </c>
      <c r="Z2802" s="160" t="s">
        <v>65</v>
      </c>
      <c r="AA2802" s="153"/>
      <c r="AB2802" s="153"/>
      <c r="AC2802" s="182" t="e">
        <f t="shared" si="88"/>
        <v>#DIV/0!</v>
      </c>
      <c r="AD2802" s="153" t="e">
        <f t="shared" si="89"/>
        <v>#DIV/0!</v>
      </c>
      <c r="AE2802" s="233" t="s">
        <v>66</v>
      </c>
      <c r="AF2802" s="153"/>
      <c r="AG2802" s="159"/>
      <c r="AH2802" s="153"/>
      <c r="AI2802" s="161"/>
      <c r="AJ2802" s="153"/>
      <c r="AK2802" s="153"/>
      <c r="AL2802" s="207"/>
      <c r="AM2802" s="207"/>
      <c r="AN2802" s="207"/>
      <c r="AO2802" s="207" t="str">
        <f ca="1">IF(R2802="","",IF(R2802&gt;TODAY(),"0 meses",DATEDIF(R2802,TODAY(),"m") &amp; " meses"))</f>
        <v>0 meses</v>
      </c>
      <c r="AP2802" s="147" t="s">
        <v>67</v>
      </c>
      <c r="AQ2802" s="147" t="s">
        <v>67</v>
      </c>
      <c r="AR2802" s="147"/>
      <c r="AS2802" s="209" t="s">
        <v>68</v>
      </c>
      <c r="AT2802" s="223" t="str">
        <f>MONTH(B2802)&amp;"/"&amp;YEAR(B2802)</f>
        <v>3/2026</v>
      </c>
      <c r="AU2802" s="223">
        <f>WEEKNUM(B2802)-WEEKNUM(EOMONTH(B2802,-1)+1)+1</f>
        <v>5</v>
      </c>
      <c r="AV2802" s="209" t="str">
        <f>MONTH(R2802)&amp;"/"&amp;YEAR(R2802)</f>
        <v>5/2026</v>
      </c>
      <c r="AW2802" s="209">
        <f>WEEKNUM(R2802)-WEEKNUM(EOMONTH(R2802,-1)+1)+1</f>
        <v>3</v>
      </c>
      <c r="AX2802" s="209">
        <f>IF(BB2802="S",IF(Q2802="1. Aceitou o programa",R2802-B2802,0),0)</f>
        <v>43</v>
      </c>
      <c r="AY2802" s="209">
        <f>IF(BB2802="S",IF(AND(S2802&lt;&gt;"",R2802&lt;&gt;""),S2802-R2802,0),0)</f>
        <v>0</v>
      </c>
      <c r="AZ2802" s="209">
        <f>IF(BB2802="S",IF(Q2802="1. Aceitou o programa",IF(OR(X2802="Não se Aplica",X2802=""),IF(OR(W2802="Não se Aplica",W2802=""),0,W2802-V2802),AVERAGE(X2802-W2802,W2802-V2802)),0),0)</f>
        <v>8</v>
      </c>
      <c r="BA2802" s="209">
        <f>IF(BB2802="S",IF(AND(Q2802="1. Aceitou o programa",AH2802="Realizada"),IFERROR(IF(AG2802="",0,AG2802-R2802),0),0),0)</f>
        <v>0</v>
      </c>
      <c r="BB2802" s="209" t="str">
        <f>_xlfn.XLOOKUP(U2802,'Lista Suspensa'!$AA$20:$AA$23,'Lista Suspensa'!$AB$20:$AB$23,"N/A")</f>
        <v>S</v>
      </c>
    </row>
    <row r="2803" spans="1:54" ht="12" customHeight="1">
      <c r="A2803" s="151" t="s">
        <v>54</v>
      </c>
      <c r="B2803" s="152">
        <v>46112</v>
      </c>
      <c r="C2803" s="153" t="s">
        <v>55</v>
      </c>
      <c r="D2803" s="153" t="s">
        <v>56</v>
      </c>
      <c r="E2803" s="244">
        <v>88436078</v>
      </c>
      <c r="F2803" s="144" t="s">
        <v>5564</v>
      </c>
      <c r="G2803" s="230"/>
      <c r="H2803" s="154">
        <v>29105</v>
      </c>
      <c r="I2803" s="153">
        <v>46</v>
      </c>
      <c r="J2803" s="148" t="s">
        <v>58</v>
      </c>
      <c r="K2803" s="153" t="s">
        <v>101</v>
      </c>
      <c r="L2803" s="153"/>
      <c r="M2803" s="153"/>
      <c r="N2803" s="153"/>
      <c r="O2803" s="155">
        <v>21989191945</v>
      </c>
      <c r="P2803" s="156" t="s">
        <v>60</v>
      </c>
      <c r="Q2803" s="157" t="s">
        <v>110</v>
      </c>
      <c r="R2803" s="158">
        <v>46155</v>
      </c>
      <c r="S2803" s="159"/>
      <c r="T2803" s="159" t="s">
        <v>62</v>
      </c>
      <c r="U2803" s="159" t="s">
        <v>111</v>
      </c>
      <c r="V2803" s="154">
        <v>46147</v>
      </c>
      <c r="W2803" s="154">
        <v>46155</v>
      </c>
      <c r="X2803" s="154"/>
      <c r="Y2803" s="160" t="s">
        <v>99</v>
      </c>
      <c r="Z2803" s="160" t="s">
        <v>65</v>
      </c>
      <c r="AA2803" s="153"/>
      <c r="AB2803" s="153"/>
      <c r="AC2803" s="182" t="e">
        <f t="shared" si="88"/>
        <v>#DIV/0!</v>
      </c>
      <c r="AD2803" s="153" t="e">
        <f t="shared" si="89"/>
        <v>#DIV/0!</v>
      </c>
      <c r="AE2803" s="233" t="s">
        <v>66</v>
      </c>
      <c r="AF2803" s="153"/>
      <c r="AG2803" s="159"/>
      <c r="AH2803" s="153"/>
      <c r="AI2803" s="161"/>
      <c r="AJ2803" s="153"/>
      <c r="AK2803" s="153"/>
      <c r="AL2803" s="207"/>
      <c r="AM2803" s="207"/>
      <c r="AN2803" s="207"/>
      <c r="AO2803" s="207" t="str">
        <f ca="1">IF(R2803="","",IF(R2803&gt;TODAY(),"0 meses",DATEDIF(R2803,TODAY(),"m") &amp; " meses"))</f>
        <v>0 meses</v>
      </c>
      <c r="AP2803" s="147" t="s">
        <v>67</v>
      </c>
      <c r="AQ2803" s="147" t="s">
        <v>67</v>
      </c>
      <c r="AR2803" s="147"/>
      <c r="AS2803" s="209" t="s">
        <v>68</v>
      </c>
      <c r="AT2803" s="223" t="str">
        <f>MONTH(B2803)&amp;"/"&amp;YEAR(B2803)</f>
        <v>3/2026</v>
      </c>
      <c r="AU2803" s="223">
        <f>WEEKNUM(B2803)-WEEKNUM(EOMONTH(B2803,-1)+1)+1</f>
        <v>5</v>
      </c>
      <c r="AV2803" s="209" t="str">
        <f>MONTH(R2803)&amp;"/"&amp;YEAR(R2803)</f>
        <v>5/2026</v>
      </c>
      <c r="AW2803" s="209">
        <f>WEEKNUM(R2803)-WEEKNUM(EOMONTH(R2803,-1)+1)+1</f>
        <v>3</v>
      </c>
      <c r="AX2803" s="209">
        <f>IF(BB2803="S",IF(Q2803="1. Aceitou o programa",R2803-B2803,0),0)</f>
        <v>43</v>
      </c>
      <c r="AY2803" s="209">
        <f>IF(BB2803="S",IF(AND(S2803&lt;&gt;"",R2803&lt;&gt;""),S2803-R2803,0),0)</f>
        <v>0</v>
      </c>
      <c r="AZ2803" s="209">
        <f>IF(BB2803="S",IF(Q2803="1. Aceitou o programa",IF(OR(X2803="Não se Aplica",X2803=""),IF(OR(W2803="Não se Aplica",W2803=""),0,W2803-V2803),AVERAGE(X2803-W2803,W2803-V2803)),0),0)</f>
        <v>8</v>
      </c>
      <c r="BA2803" s="209">
        <f>IF(BB2803="S",IF(AND(Q2803="1. Aceitou o programa",AH2803="Realizada"),IFERROR(IF(AG2803="",0,AG2803-R2803),0),0),0)</f>
        <v>0</v>
      </c>
      <c r="BB2803" s="209" t="str">
        <f>_xlfn.XLOOKUP(U2803,'Lista Suspensa'!$AA$20:$AA$23,'Lista Suspensa'!$AB$20:$AB$23,"N/A")</f>
        <v>S</v>
      </c>
    </row>
    <row r="2804" spans="1:54" ht="12" customHeight="1">
      <c r="A2804" s="151" t="s">
        <v>54</v>
      </c>
      <c r="B2804" s="152">
        <v>46112</v>
      </c>
      <c r="C2804" s="153" t="s">
        <v>55</v>
      </c>
      <c r="D2804" s="153" t="s">
        <v>56</v>
      </c>
      <c r="E2804" s="244">
        <v>92704889</v>
      </c>
      <c r="F2804" s="144" t="s">
        <v>5565</v>
      </c>
      <c r="G2804" s="230"/>
      <c r="H2804" s="154">
        <v>29108</v>
      </c>
      <c r="I2804" s="153">
        <v>46</v>
      </c>
      <c r="J2804" s="148" t="s">
        <v>58</v>
      </c>
      <c r="K2804" s="153" t="s">
        <v>101</v>
      </c>
      <c r="L2804" s="153"/>
      <c r="M2804" s="153"/>
      <c r="N2804" s="153"/>
      <c r="O2804" s="155">
        <v>21977379449</v>
      </c>
      <c r="P2804" s="156" t="s">
        <v>60</v>
      </c>
      <c r="Q2804" s="157" t="s">
        <v>110</v>
      </c>
      <c r="R2804" s="158">
        <v>46155</v>
      </c>
      <c r="S2804" s="159"/>
      <c r="T2804" s="159" t="s">
        <v>62</v>
      </c>
      <c r="U2804" s="159" t="s">
        <v>111</v>
      </c>
      <c r="V2804" s="154">
        <v>46147</v>
      </c>
      <c r="W2804" s="154">
        <v>46155</v>
      </c>
      <c r="X2804" s="154"/>
      <c r="Y2804" s="160" t="s">
        <v>99</v>
      </c>
      <c r="Z2804" s="160" t="s">
        <v>65</v>
      </c>
      <c r="AA2804" s="153"/>
      <c r="AB2804" s="153"/>
      <c r="AC2804" s="182" t="e">
        <f t="shared" si="88"/>
        <v>#DIV/0!</v>
      </c>
      <c r="AD2804" s="153" t="e">
        <f t="shared" si="89"/>
        <v>#DIV/0!</v>
      </c>
      <c r="AE2804" s="233" t="s">
        <v>66</v>
      </c>
      <c r="AF2804" s="153"/>
      <c r="AG2804" s="159"/>
      <c r="AH2804" s="153"/>
      <c r="AI2804" s="161"/>
      <c r="AJ2804" s="153"/>
      <c r="AK2804" s="153"/>
      <c r="AL2804" s="207"/>
      <c r="AM2804" s="207"/>
      <c r="AN2804" s="207"/>
      <c r="AO2804" s="207" t="str">
        <f ca="1">IF(R2804="","",IF(R2804&gt;TODAY(),"0 meses",DATEDIF(R2804,TODAY(),"m") &amp; " meses"))</f>
        <v>0 meses</v>
      </c>
      <c r="AP2804" s="147" t="s">
        <v>67</v>
      </c>
      <c r="AQ2804" s="147" t="s">
        <v>67</v>
      </c>
      <c r="AR2804" s="147"/>
      <c r="AS2804" s="209" t="s">
        <v>68</v>
      </c>
      <c r="AT2804" s="223" t="str">
        <f>MONTH(B2804)&amp;"/"&amp;YEAR(B2804)</f>
        <v>3/2026</v>
      </c>
      <c r="AU2804" s="223">
        <f>WEEKNUM(B2804)-WEEKNUM(EOMONTH(B2804,-1)+1)+1</f>
        <v>5</v>
      </c>
      <c r="AV2804" s="209" t="str">
        <f>MONTH(R2804)&amp;"/"&amp;YEAR(R2804)</f>
        <v>5/2026</v>
      </c>
      <c r="AW2804" s="209">
        <f>WEEKNUM(R2804)-WEEKNUM(EOMONTH(R2804,-1)+1)+1</f>
        <v>3</v>
      </c>
      <c r="AX2804" s="209">
        <f>IF(BB2804="S",IF(Q2804="1. Aceitou o programa",R2804-B2804,0),0)</f>
        <v>43</v>
      </c>
      <c r="AY2804" s="209">
        <f>IF(BB2804="S",IF(AND(S2804&lt;&gt;"",R2804&lt;&gt;""),S2804-R2804,0),0)</f>
        <v>0</v>
      </c>
      <c r="AZ2804" s="209">
        <f>IF(BB2804="S",IF(Q2804="1. Aceitou o programa",IF(OR(X2804="Não se Aplica",X2804=""),IF(OR(W2804="Não se Aplica",W2804=""),0,W2804-V2804),AVERAGE(X2804-W2804,W2804-V2804)),0),0)</f>
        <v>8</v>
      </c>
      <c r="BA2804" s="209">
        <f>IF(BB2804="S",IF(AND(Q2804="1. Aceitou o programa",AH2804="Realizada"),IFERROR(IF(AG2804="",0,AG2804-R2804),0),0),0)</f>
        <v>0</v>
      </c>
      <c r="BB2804" s="209" t="str">
        <f>_xlfn.XLOOKUP(U2804,'Lista Suspensa'!$AA$20:$AA$23,'Lista Suspensa'!$AB$20:$AB$23,"N/A")</f>
        <v>S</v>
      </c>
    </row>
    <row r="2805" spans="1:54" ht="12" customHeight="1">
      <c r="A2805" s="151" t="s">
        <v>54</v>
      </c>
      <c r="B2805" s="152">
        <v>46112</v>
      </c>
      <c r="C2805" s="153" t="s">
        <v>55</v>
      </c>
      <c r="D2805" s="153" t="s">
        <v>56</v>
      </c>
      <c r="E2805" s="244">
        <v>87591369</v>
      </c>
      <c r="F2805" s="144" t="s">
        <v>5566</v>
      </c>
      <c r="G2805" s="230"/>
      <c r="H2805" s="154">
        <v>29174</v>
      </c>
      <c r="I2805" s="153">
        <v>46</v>
      </c>
      <c r="J2805" s="148" t="s">
        <v>70</v>
      </c>
      <c r="K2805" s="153" t="s">
        <v>101</v>
      </c>
      <c r="L2805" s="153"/>
      <c r="M2805" s="153"/>
      <c r="N2805" s="153"/>
      <c r="O2805" s="155">
        <v>21970050707</v>
      </c>
      <c r="P2805" s="156" t="s">
        <v>60</v>
      </c>
      <c r="Q2805" s="157" t="s">
        <v>110</v>
      </c>
      <c r="R2805" s="158">
        <v>46155</v>
      </c>
      <c r="S2805" s="159"/>
      <c r="T2805" s="159" t="s">
        <v>62</v>
      </c>
      <c r="U2805" s="159" t="s">
        <v>111</v>
      </c>
      <c r="V2805" s="154">
        <v>46147</v>
      </c>
      <c r="W2805" s="154">
        <v>46155</v>
      </c>
      <c r="X2805" s="154"/>
      <c r="Y2805" s="160" t="s">
        <v>99</v>
      </c>
      <c r="Z2805" s="160" t="s">
        <v>65</v>
      </c>
      <c r="AA2805" s="153"/>
      <c r="AB2805" s="153"/>
      <c r="AC2805" s="182" t="e">
        <f t="shared" si="88"/>
        <v>#DIV/0!</v>
      </c>
      <c r="AD2805" s="153" t="e">
        <f t="shared" si="89"/>
        <v>#DIV/0!</v>
      </c>
      <c r="AE2805" s="233" t="s">
        <v>66</v>
      </c>
      <c r="AF2805" s="153"/>
      <c r="AG2805" s="159"/>
      <c r="AH2805" s="153"/>
      <c r="AI2805" s="161"/>
      <c r="AJ2805" s="153"/>
      <c r="AK2805" s="153"/>
      <c r="AL2805" s="207"/>
      <c r="AM2805" s="207"/>
      <c r="AN2805" s="207"/>
      <c r="AO2805" s="207" t="str">
        <f ca="1">IF(R2805="","",IF(R2805&gt;TODAY(),"0 meses",DATEDIF(R2805,TODAY(),"m") &amp; " meses"))</f>
        <v>0 meses</v>
      </c>
      <c r="AP2805" s="147" t="s">
        <v>67</v>
      </c>
      <c r="AQ2805" s="147" t="s">
        <v>67</v>
      </c>
      <c r="AR2805" s="147"/>
      <c r="AS2805" s="209" t="s">
        <v>68</v>
      </c>
      <c r="AT2805" s="223" t="str">
        <f>MONTH(B2805)&amp;"/"&amp;YEAR(B2805)</f>
        <v>3/2026</v>
      </c>
      <c r="AU2805" s="223">
        <f>WEEKNUM(B2805)-WEEKNUM(EOMONTH(B2805,-1)+1)+1</f>
        <v>5</v>
      </c>
      <c r="AV2805" s="209" t="str">
        <f>MONTH(R2805)&amp;"/"&amp;YEAR(R2805)</f>
        <v>5/2026</v>
      </c>
      <c r="AW2805" s="209">
        <f>WEEKNUM(R2805)-WEEKNUM(EOMONTH(R2805,-1)+1)+1</f>
        <v>3</v>
      </c>
      <c r="AX2805" s="209">
        <f>IF(BB2805="S",IF(Q2805="1. Aceitou o programa",R2805-B2805,0),0)</f>
        <v>43</v>
      </c>
      <c r="AY2805" s="209">
        <f>IF(BB2805="S",IF(AND(S2805&lt;&gt;"",R2805&lt;&gt;""),S2805-R2805,0),0)</f>
        <v>0</v>
      </c>
      <c r="AZ2805" s="209">
        <f>IF(BB2805="S",IF(Q2805="1. Aceitou o programa",IF(OR(X2805="Não se Aplica",X2805=""),IF(OR(W2805="Não se Aplica",W2805=""),0,W2805-V2805),AVERAGE(X2805-W2805,W2805-V2805)),0),0)</f>
        <v>8</v>
      </c>
      <c r="BA2805" s="209">
        <f>IF(BB2805="S",IF(AND(Q2805="1. Aceitou o programa",AH2805="Realizada"),IFERROR(IF(AG2805="",0,AG2805-R2805),0),0),0)</f>
        <v>0</v>
      </c>
      <c r="BB2805" s="209" t="str">
        <f>_xlfn.XLOOKUP(U2805,'Lista Suspensa'!$AA$20:$AA$23,'Lista Suspensa'!$AB$20:$AB$23,"N/A")</f>
        <v>S</v>
      </c>
    </row>
    <row r="2806" spans="1:54" ht="12" customHeight="1">
      <c r="A2806" s="151" t="s">
        <v>54</v>
      </c>
      <c r="B2806" s="152">
        <v>46112</v>
      </c>
      <c r="C2806" s="153" t="s">
        <v>55</v>
      </c>
      <c r="D2806" s="153" t="s">
        <v>56</v>
      </c>
      <c r="E2806" s="244">
        <v>89191248</v>
      </c>
      <c r="F2806" s="144" t="s">
        <v>5567</v>
      </c>
      <c r="G2806" s="230"/>
      <c r="H2806" s="154">
        <v>29211</v>
      </c>
      <c r="I2806" s="153">
        <v>46</v>
      </c>
      <c r="J2806" s="148" t="s">
        <v>70</v>
      </c>
      <c r="K2806" s="153" t="s">
        <v>101</v>
      </c>
      <c r="L2806" s="153"/>
      <c r="M2806" s="153"/>
      <c r="N2806" s="153"/>
      <c r="O2806" s="155">
        <v>21986509970</v>
      </c>
      <c r="P2806" s="156" t="s">
        <v>60</v>
      </c>
      <c r="Q2806" s="157" t="s">
        <v>110</v>
      </c>
      <c r="R2806" s="158">
        <v>46155</v>
      </c>
      <c r="S2806" s="159"/>
      <c r="T2806" s="159" t="s">
        <v>62</v>
      </c>
      <c r="U2806" s="159" t="s">
        <v>111</v>
      </c>
      <c r="V2806" s="154">
        <v>46147</v>
      </c>
      <c r="W2806" s="154">
        <v>46155</v>
      </c>
      <c r="X2806" s="154"/>
      <c r="Y2806" s="160" t="s">
        <v>99</v>
      </c>
      <c r="Z2806" s="160" t="s">
        <v>65</v>
      </c>
      <c r="AA2806" s="153"/>
      <c r="AB2806" s="153"/>
      <c r="AC2806" s="182" t="e">
        <f t="shared" si="88"/>
        <v>#DIV/0!</v>
      </c>
      <c r="AD2806" s="153" t="e">
        <f t="shared" si="89"/>
        <v>#DIV/0!</v>
      </c>
      <c r="AE2806" s="233" t="s">
        <v>66</v>
      </c>
      <c r="AF2806" s="153"/>
      <c r="AG2806" s="159"/>
      <c r="AH2806" s="153"/>
      <c r="AI2806" s="161"/>
      <c r="AJ2806" s="153"/>
      <c r="AK2806" s="153"/>
      <c r="AL2806" s="207"/>
      <c r="AM2806" s="207"/>
      <c r="AN2806" s="207"/>
      <c r="AO2806" s="207" t="str">
        <f ca="1">IF(R2806="","",IF(R2806&gt;TODAY(),"0 meses",DATEDIF(R2806,TODAY(),"m") &amp; " meses"))</f>
        <v>0 meses</v>
      </c>
      <c r="AP2806" s="147" t="s">
        <v>67</v>
      </c>
      <c r="AQ2806" s="147" t="s">
        <v>67</v>
      </c>
      <c r="AR2806" s="147"/>
      <c r="AS2806" s="209" t="s">
        <v>68</v>
      </c>
      <c r="AT2806" s="223" t="str">
        <f>MONTH(B2806)&amp;"/"&amp;YEAR(B2806)</f>
        <v>3/2026</v>
      </c>
      <c r="AU2806" s="223">
        <f>WEEKNUM(B2806)-WEEKNUM(EOMONTH(B2806,-1)+1)+1</f>
        <v>5</v>
      </c>
      <c r="AV2806" s="209" t="str">
        <f>MONTH(R2806)&amp;"/"&amp;YEAR(R2806)</f>
        <v>5/2026</v>
      </c>
      <c r="AW2806" s="209">
        <f>WEEKNUM(R2806)-WEEKNUM(EOMONTH(R2806,-1)+1)+1</f>
        <v>3</v>
      </c>
      <c r="AX2806" s="209">
        <f>IF(BB2806="S",IF(Q2806="1. Aceitou o programa",R2806-B2806,0),0)</f>
        <v>43</v>
      </c>
      <c r="AY2806" s="209">
        <f>IF(BB2806="S",IF(AND(S2806&lt;&gt;"",R2806&lt;&gt;""),S2806-R2806,0),0)</f>
        <v>0</v>
      </c>
      <c r="AZ2806" s="209">
        <f>IF(BB2806="S",IF(Q2806="1. Aceitou o programa",IF(OR(X2806="Não se Aplica",X2806=""),IF(OR(W2806="Não se Aplica",W2806=""),0,W2806-V2806),AVERAGE(X2806-W2806,W2806-V2806)),0),0)</f>
        <v>8</v>
      </c>
      <c r="BA2806" s="209">
        <f>IF(BB2806="S",IF(AND(Q2806="1. Aceitou o programa",AH2806="Realizada"),IFERROR(IF(AG2806="",0,AG2806-R2806),0),0),0)</f>
        <v>0</v>
      </c>
      <c r="BB2806" s="209" t="str">
        <f>_xlfn.XLOOKUP(U2806,'Lista Suspensa'!$AA$20:$AA$23,'Lista Suspensa'!$AB$20:$AB$23,"N/A")</f>
        <v>S</v>
      </c>
    </row>
    <row r="2807" spans="1:54" ht="12" customHeight="1">
      <c r="A2807" s="151" t="s">
        <v>54</v>
      </c>
      <c r="B2807" s="152">
        <v>46112</v>
      </c>
      <c r="C2807" s="153" t="s">
        <v>55</v>
      </c>
      <c r="D2807" s="153" t="s">
        <v>56</v>
      </c>
      <c r="E2807" s="244">
        <v>95684701</v>
      </c>
      <c r="F2807" s="144" t="s">
        <v>5568</v>
      </c>
      <c r="G2807" s="230"/>
      <c r="H2807" s="154">
        <v>29241</v>
      </c>
      <c r="I2807" s="153">
        <v>46</v>
      </c>
      <c r="J2807" s="148" t="s">
        <v>58</v>
      </c>
      <c r="K2807" s="153" t="s">
        <v>101</v>
      </c>
      <c r="L2807" s="153"/>
      <c r="M2807" s="153"/>
      <c r="N2807" s="153"/>
      <c r="O2807" s="155">
        <v>21976280871</v>
      </c>
      <c r="P2807" s="156" t="s">
        <v>60</v>
      </c>
      <c r="Q2807" s="157" t="s">
        <v>110</v>
      </c>
      <c r="R2807" s="158">
        <v>46155</v>
      </c>
      <c r="S2807" s="159"/>
      <c r="T2807" s="159" t="s">
        <v>62</v>
      </c>
      <c r="U2807" s="159" t="s">
        <v>111</v>
      </c>
      <c r="V2807" s="154">
        <v>46147</v>
      </c>
      <c r="W2807" s="154">
        <v>46155</v>
      </c>
      <c r="X2807" s="154"/>
      <c r="Y2807" s="160" t="s">
        <v>99</v>
      </c>
      <c r="Z2807" s="160" t="s">
        <v>65</v>
      </c>
      <c r="AA2807" s="153"/>
      <c r="AB2807" s="153"/>
      <c r="AC2807" s="182" t="e">
        <f t="shared" si="88"/>
        <v>#DIV/0!</v>
      </c>
      <c r="AD2807" s="153" t="e">
        <f t="shared" si="89"/>
        <v>#DIV/0!</v>
      </c>
      <c r="AE2807" s="233" t="s">
        <v>66</v>
      </c>
      <c r="AF2807" s="153"/>
      <c r="AG2807" s="159"/>
      <c r="AH2807" s="153"/>
      <c r="AI2807" s="161"/>
      <c r="AJ2807" s="153"/>
      <c r="AK2807" s="153"/>
      <c r="AL2807" s="207"/>
      <c r="AM2807" s="207"/>
      <c r="AN2807" s="207"/>
      <c r="AO2807" s="207" t="str">
        <f ca="1">IF(R2807="","",IF(R2807&gt;TODAY(),"0 meses",DATEDIF(R2807,TODAY(),"m") &amp; " meses"))</f>
        <v>0 meses</v>
      </c>
      <c r="AP2807" s="147" t="s">
        <v>67</v>
      </c>
      <c r="AQ2807" s="147" t="s">
        <v>67</v>
      </c>
      <c r="AR2807" s="147"/>
      <c r="AS2807" s="209" t="s">
        <v>68</v>
      </c>
      <c r="AT2807" s="223" t="str">
        <f>MONTH(B2807)&amp;"/"&amp;YEAR(B2807)</f>
        <v>3/2026</v>
      </c>
      <c r="AU2807" s="223">
        <f>WEEKNUM(B2807)-WEEKNUM(EOMONTH(B2807,-1)+1)+1</f>
        <v>5</v>
      </c>
      <c r="AV2807" s="209" t="str">
        <f>MONTH(R2807)&amp;"/"&amp;YEAR(R2807)</f>
        <v>5/2026</v>
      </c>
      <c r="AW2807" s="209">
        <f>WEEKNUM(R2807)-WEEKNUM(EOMONTH(R2807,-1)+1)+1</f>
        <v>3</v>
      </c>
      <c r="AX2807" s="209">
        <f>IF(BB2807="S",IF(Q2807="1. Aceitou o programa",R2807-B2807,0),0)</f>
        <v>43</v>
      </c>
      <c r="AY2807" s="209">
        <f>IF(BB2807="S",IF(AND(S2807&lt;&gt;"",R2807&lt;&gt;""),S2807-R2807,0),0)</f>
        <v>0</v>
      </c>
      <c r="AZ2807" s="209">
        <f>IF(BB2807="S",IF(Q2807="1. Aceitou o programa",IF(OR(X2807="Não se Aplica",X2807=""),IF(OR(W2807="Não se Aplica",W2807=""),0,W2807-V2807),AVERAGE(X2807-W2807,W2807-V2807)),0),0)</f>
        <v>8</v>
      </c>
      <c r="BA2807" s="209">
        <f>IF(BB2807="S",IF(AND(Q2807="1. Aceitou o programa",AH2807="Realizada"),IFERROR(IF(AG2807="",0,AG2807-R2807),0),0),0)</f>
        <v>0</v>
      </c>
      <c r="BB2807" s="209" t="str">
        <f>_xlfn.XLOOKUP(U2807,'Lista Suspensa'!$AA$20:$AA$23,'Lista Suspensa'!$AB$20:$AB$23,"N/A")</f>
        <v>S</v>
      </c>
    </row>
    <row r="2808" spans="1:54" ht="12" customHeight="1">
      <c r="A2808" s="151" t="s">
        <v>54</v>
      </c>
      <c r="B2808" s="152">
        <v>46112</v>
      </c>
      <c r="C2808" s="153" t="s">
        <v>55</v>
      </c>
      <c r="D2808" s="153" t="s">
        <v>56</v>
      </c>
      <c r="E2808" s="244">
        <v>92969249</v>
      </c>
      <c r="F2808" s="144" t="s">
        <v>5569</v>
      </c>
      <c r="G2808" s="230"/>
      <c r="H2808" s="154">
        <v>29258</v>
      </c>
      <c r="I2808" s="153">
        <v>46</v>
      </c>
      <c r="J2808" s="148" t="s">
        <v>70</v>
      </c>
      <c r="K2808" s="153" t="s">
        <v>101</v>
      </c>
      <c r="L2808" s="153"/>
      <c r="M2808" s="153"/>
      <c r="N2808" s="153"/>
      <c r="O2808" s="155">
        <v>21964903292</v>
      </c>
      <c r="P2808" s="156" t="s">
        <v>60</v>
      </c>
      <c r="Q2808" s="157" t="s">
        <v>110</v>
      </c>
      <c r="R2808" s="158">
        <v>46155</v>
      </c>
      <c r="S2808" s="159"/>
      <c r="T2808" s="159" t="s">
        <v>62</v>
      </c>
      <c r="U2808" s="159" t="s">
        <v>111</v>
      </c>
      <c r="V2808" s="154">
        <v>46147</v>
      </c>
      <c r="W2808" s="154">
        <v>46155</v>
      </c>
      <c r="X2808" s="154"/>
      <c r="Y2808" s="160" t="s">
        <v>99</v>
      </c>
      <c r="Z2808" s="160" t="s">
        <v>65</v>
      </c>
      <c r="AA2808" s="153"/>
      <c r="AB2808" s="153"/>
      <c r="AC2808" s="182" t="e">
        <f t="shared" si="88"/>
        <v>#DIV/0!</v>
      </c>
      <c r="AD2808" s="153" t="e">
        <f t="shared" si="89"/>
        <v>#DIV/0!</v>
      </c>
      <c r="AE2808" s="233" t="s">
        <v>66</v>
      </c>
      <c r="AF2808" s="153"/>
      <c r="AG2808" s="159"/>
      <c r="AH2808" s="153"/>
      <c r="AI2808" s="161"/>
      <c r="AJ2808" s="153"/>
      <c r="AK2808" s="153"/>
      <c r="AL2808" s="207"/>
      <c r="AM2808" s="207"/>
      <c r="AN2808" s="207"/>
      <c r="AO2808" s="207" t="str">
        <f ca="1">IF(R2808="","",IF(R2808&gt;TODAY(),"0 meses",DATEDIF(R2808,TODAY(),"m") &amp; " meses"))</f>
        <v>0 meses</v>
      </c>
      <c r="AP2808" s="147" t="s">
        <v>67</v>
      </c>
      <c r="AQ2808" s="147" t="s">
        <v>67</v>
      </c>
      <c r="AR2808" s="147"/>
      <c r="AS2808" s="209" t="s">
        <v>68</v>
      </c>
      <c r="AT2808" s="223" t="str">
        <f>MONTH(B2808)&amp;"/"&amp;YEAR(B2808)</f>
        <v>3/2026</v>
      </c>
      <c r="AU2808" s="223">
        <f>WEEKNUM(B2808)-WEEKNUM(EOMONTH(B2808,-1)+1)+1</f>
        <v>5</v>
      </c>
      <c r="AV2808" s="209" t="str">
        <f>MONTH(R2808)&amp;"/"&amp;YEAR(R2808)</f>
        <v>5/2026</v>
      </c>
      <c r="AW2808" s="209">
        <f>WEEKNUM(R2808)-WEEKNUM(EOMONTH(R2808,-1)+1)+1</f>
        <v>3</v>
      </c>
      <c r="AX2808" s="209">
        <f>IF(BB2808="S",IF(Q2808="1. Aceitou o programa",R2808-B2808,0),0)</f>
        <v>43</v>
      </c>
      <c r="AY2808" s="209">
        <f>IF(BB2808="S",IF(AND(S2808&lt;&gt;"",R2808&lt;&gt;""),S2808-R2808,0),0)</f>
        <v>0</v>
      </c>
      <c r="AZ2808" s="209">
        <f>IF(BB2808="S",IF(Q2808="1. Aceitou o programa",IF(OR(X2808="Não se Aplica",X2808=""),IF(OR(W2808="Não se Aplica",W2808=""),0,W2808-V2808),AVERAGE(X2808-W2808,W2808-V2808)),0),0)</f>
        <v>8</v>
      </c>
      <c r="BA2808" s="209">
        <f>IF(BB2808="S",IF(AND(Q2808="1. Aceitou o programa",AH2808="Realizada"),IFERROR(IF(AG2808="",0,AG2808-R2808),0),0),0)</f>
        <v>0</v>
      </c>
      <c r="BB2808" s="209" t="str">
        <f>_xlfn.XLOOKUP(U2808,'Lista Suspensa'!$AA$20:$AA$23,'Lista Suspensa'!$AB$20:$AB$23,"N/A")</f>
        <v>S</v>
      </c>
    </row>
    <row r="2809" spans="1:54" ht="12" customHeight="1">
      <c r="A2809" s="151" t="s">
        <v>54</v>
      </c>
      <c r="B2809" s="152">
        <v>46112</v>
      </c>
      <c r="C2809" s="153" t="s">
        <v>55</v>
      </c>
      <c r="D2809" s="153" t="s">
        <v>56</v>
      </c>
      <c r="E2809" s="244">
        <v>94485045</v>
      </c>
      <c r="F2809" s="144" t="s">
        <v>5570</v>
      </c>
      <c r="G2809" s="230"/>
      <c r="H2809" s="154">
        <v>29283</v>
      </c>
      <c r="I2809" s="153">
        <v>46</v>
      </c>
      <c r="J2809" s="148" t="s">
        <v>70</v>
      </c>
      <c r="K2809" s="153" t="s">
        <v>101</v>
      </c>
      <c r="L2809" s="153"/>
      <c r="M2809" s="153"/>
      <c r="N2809" s="153"/>
      <c r="O2809" s="155" t="s">
        <v>5571</v>
      </c>
      <c r="P2809" s="156" t="s">
        <v>60</v>
      </c>
      <c r="Q2809" s="157" t="s">
        <v>110</v>
      </c>
      <c r="R2809" s="158">
        <v>46155</v>
      </c>
      <c r="S2809" s="159"/>
      <c r="T2809" s="159" t="s">
        <v>62</v>
      </c>
      <c r="U2809" s="159" t="s">
        <v>111</v>
      </c>
      <c r="V2809" s="154">
        <v>46147</v>
      </c>
      <c r="W2809" s="154">
        <v>46155</v>
      </c>
      <c r="X2809" s="154"/>
      <c r="Y2809" s="160" t="s">
        <v>99</v>
      </c>
      <c r="Z2809" s="160" t="s">
        <v>65</v>
      </c>
      <c r="AA2809" s="153"/>
      <c r="AB2809" s="153"/>
      <c r="AC2809" s="182" t="e">
        <f t="shared" si="88"/>
        <v>#DIV/0!</v>
      </c>
      <c r="AD2809" s="153" t="e">
        <f t="shared" si="89"/>
        <v>#DIV/0!</v>
      </c>
      <c r="AE2809" s="233" t="s">
        <v>66</v>
      </c>
      <c r="AF2809" s="153"/>
      <c r="AG2809" s="159"/>
      <c r="AH2809" s="153"/>
      <c r="AI2809" s="161"/>
      <c r="AJ2809" s="153"/>
      <c r="AK2809" s="153"/>
      <c r="AL2809" s="207"/>
      <c r="AM2809" s="207"/>
      <c r="AN2809" s="207"/>
      <c r="AO2809" s="207" t="str">
        <f ca="1">IF(R2809="","",IF(R2809&gt;TODAY(),"0 meses",DATEDIF(R2809,TODAY(),"m") &amp; " meses"))</f>
        <v>0 meses</v>
      </c>
      <c r="AP2809" s="147" t="s">
        <v>67</v>
      </c>
      <c r="AQ2809" s="147" t="s">
        <v>67</v>
      </c>
      <c r="AR2809" s="147"/>
      <c r="AS2809" s="209" t="s">
        <v>68</v>
      </c>
      <c r="AT2809" s="223" t="str">
        <f>MONTH(B2809)&amp;"/"&amp;YEAR(B2809)</f>
        <v>3/2026</v>
      </c>
      <c r="AU2809" s="223">
        <f>WEEKNUM(B2809)-WEEKNUM(EOMONTH(B2809,-1)+1)+1</f>
        <v>5</v>
      </c>
      <c r="AV2809" s="209" t="str">
        <f>MONTH(R2809)&amp;"/"&amp;YEAR(R2809)</f>
        <v>5/2026</v>
      </c>
      <c r="AW2809" s="209">
        <f>WEEKNUM(R2809)-WEEKNUM(EOMONTH(R2809,-1)+1)+1</f>
        <v>3</v>
      </c>
      <c r="AX2809" s="209">
        <f>IF(BB2809="S",IF(Q2809="1. Aceitou o programa",R2809-B2809,0),0)</f>
        <v>43</v>
      </c>
      <c r="AY2809" s="209">
        <f>IF(BB2809="S",IF(AND(S2809&lt;&gt;"",R2809&lt;&gt;""),S2809-R2809,0),0)</f>
        <v>0</v>
      </c>
      <c r="AZ2809" s="209">
        <f>IF(BB2809="S",IF(Q2809="1. Aceitou o programa",IF(OR(X2809="Não se Aplica",X2809=""),IF(OR(W2809="Não se Aplica",W2809=""),0,W2809-V2809),AVERAGE(X2809-W2809,W2809-V2809)),0),0)</f>
        <v>8</v>
      </c>
      <c r="BA2809" s="209">
        <f>IF(BB2809="S",IF(AND(Q2809="1. Aceitou o programa",AH2809="Realizada"),IFERROR(IF(AG2809="",0,AG2809-R2809),0),0),0)</f>
        <v>0</v>
      </c>
      <c r="BB2809" s="209" t="str">
        <f>_xlfn.XLOOKUP(U2809,'Lista Suspensa'!$AA$20:$AA$23,'Lista Suspensa'!$AB$20:$AB$23,"N/A")</f>
        <v>S</v>
      </c>
    </row>
    <row r="2810" spans="1:54" ht="12" customHeight="1">
      <c r="A2810" s="151" t="s">
        <v>54</v>
      </c>
      <c r="B2810" s="152">
        <v>46112</v>
      </c>
      <c r="C2810" s="153" t="s">
        <v>55</v>
      </c>
      <c r="D2810" s="153" t="s">
        <v>56</v>
      </c>
      <c r="E2810" s="244">
        <v>745567177</v>
      </c>
      <c r="F2810" s="144" t="s">
        <v>5572</v>
      </c>
      <c r="G2810" s="230"/>
      <c r="H2810" s="154">
        <v>29313</v>
      </c>
      <c r="I2810" s="153">
        <v>46</v>
      </c>
      <c r="J2810" s="148" t="s">
        <v>70</v>
      </c>
      <c r="K2810" s="153" t="s">
        <v>101</v>
      </c>
      <c r="L2810" s="153"/>
      <c r="M2810" s="153"/>
      <c r="N2810" s="153"/>
      <c r="O2810" s="155">
        <v>21997467848</v>
      </c>
      <c r="P2810" s="156" t="s">
        <v>60</v>
      </c>
      <c r="Q2810" s="157" t="s">
        <v>110</v>
      </c>
      <c r="R2810" s="158">
        <v>46155</v>
      </c>
      <c r="S2810" s="159"/>
      <c r="T2810" s="159" t="s">
        <v>62</v>
      </c>
      <c r="U2810" s="159" t="s">
        <v>111</v>
      </c>
      <c r="V2810" s="154">
        <v>46147</v>
      </c>
      <c r="W2810" s="154">
        <v>46155</v>
      </c>
      <c r="X2810" s="154"/>
      <c r="Y2810" s="160" t="s">
        <v>99</v>
      </c>
      <c r="Z2810" s="160" t="s">
        <v>65</v>
      </c>
      <c r="AA2810" s="153"/>
      <c r="AB2810" s="153"/>
      <c r="AC2810" s="182" t="e">
        <f t="shared" si="88"/>
        <v>#DIV/0!</v>
      </c>
      <c r="AD2810" s="153" t="e">
        <f t="shared" si="89"/>
        <v>#DIV/0!</v>
      </c>
      <c r="AE2810" s="233" t="s">
        <v>66</v>
      </c>
      <c r="AF2810" s="153"/>
      <c r="AG2810" s="159"/>
      <c r="AH2810" s="153"/>
      <c r="AI2810" s="161"/>
      <c r="AJ2810" s="153"/>
      <c r="AK2810" s="153"/>
      <c r="AL2810" s="207"/>
      <c r="AM2810" s="207"/>
      <c r="AN2810" s="207"/>
      <c r="AO2810" s="207" t="str">
        <f ca="1">IF(R2810="","",IF(R2810&gt;TODAY(),"0 meses",DATEDIF(R2810,TODAY(),"m") &amp; " meses"))</f>
        <v>0 meses</v>
      </c>
      <c r="AP2810" s="147" t="s">
        <v>67</v>
      </c>
      <c r="AQ2810" s="147" t="s">
        <v>67</v>
      </c>
      <c r="AR2810" s="147"/>
      <c r="AS2810" s="209" t="s">
        <v>68</v>
      </c>
      <c r="AT2810" s="223" t="str">
        <f>MONTH(B2810)&amp;"/"&amp;YEAR(B2810)</f>
        <v>3/2026</v>
      </c>
      <c r="AU2810" s="223">
        <f>WEEKNUM(B2810)-WEEKNUM(EOMONTH(B2810,-1)+1)+1</f>
        <v>5</v>
      </c>
      <c r="AV2810" s="209" t="str">
        <f>MONTH(R2810)&amp;"/"&amp;YEAR(R2810)</f>
        <v>5/2026</v>
      </c>
      <c r="AW2810" s="209">
        <f>WEEKNUM(R2810)-WEEKNUM(EOMONTH(R2810,-1)+1)+1</f>
        <v>3</v>
      </c>
      <c r="AX2810" s="209">
        <f>IF(BB2810="S",IF(Q2810="1. Aceitou o programa",R2810-B2810,0),0)</f>
        <v>43</v>
      </c>
      <c r="AY2810" s="209">
        <f>IF(BB2810="S",IF(AND(S2810&lt;&gt;"",R2810&lt;&gt;""),S2810-R2810,0),0)</f>
        <v>0</v>
      </c>
      <c r="AZ2810" s="209">
        <f>IF(BB2810="S",IF(Q2810="1. Aceitou o programa",IF(OR(X2810="Não se Aplica",X2810=""),IF(OR(W2810="Não se Aplica",W2810=""),0,W2810-V2810),AVERAGE(X2810-W2810,W2810-V2810)),0),0)</f>
        <v>8</v>
      </c>
      <c r="BA2810" s="209">
        <f>IF(BB2810="S",IF(AND(Q2810="1. Aceitou o programa",AH2810="Realizada"),IFERROR(IF(AG2810="",0,AG2810-R2810),0),0),0)</f>
        <v>0</v>
      </c>
      <c r="BB2810" s="209" t="str">
        <f>_xlfn.XLOOKUP(U2810,'Lista Suspensa'!$AA$20:$AA$23,'Lista Suspensa'!$AB$20:$AB$23,"N/A")</f>
        <v>S</v>
      </c>
    </row>
    <row r="2811" spans="1:54" ht="12" customHeight="1">
      <c r="A2811" s="151" t="s">
        <v>54</v>
      </c>
      <c r="B2811" s="152">
        <v>46112</v>
      </c>
      <c r="C2811" s="153" t="s">
        <v>55</v>
      </c>
      <c r="D2811" s="153" t="s">
        <v>56</v>
      </c>
      <c r="E2811" s="244">
        <v>93885903</v>
      </c>
      <c r="F2811" s="144" t="s">
        <v>5573</v>
      </c>
      <c r="G2811" s="230"/>
      <c r="H2811" s="154">
        <v>29360</v>
      </c>
      <c r="I2811" s="153">
        <v>46</v>
      </c>
      <c r="J2811" s="148" t="s">
        <v>70</v>
      </c>
      <c r="K2811" s="153" t="s">
        <v>101</v>
      </c>
      <c r="L2811" s="153"/>
      <c r="M2811" s="153"/>
      <c r="N2811" s="153"/>
      <c r="O2811" s="155">
        <v>21971225121</v>
      </c>
      <c r="P2811" s="156" t="s">
        <v>60</v>
      </c>
      <c r="Q2811" s="157" t="s">
        <v>110</v>
      </c>
      <c r="R2811" s="158">
        <v>46155</v>
      </c>
      <c r="S2811" s="159"/>
      <c r="T2811" s="159" t="s">
        <v>62</v>
      </c>
      <c r="U2811" s="159" t="s">
        <v>111</v>
      </c>
      <c r="V2811" s="154">
        <v>46147</v>
      </c>
      <c r="W2811" s="154">
        <v>46155</v>
      </c>
      <c r="X2811" s="154"/>
      <c r="Y2811" s="160" t="s">
        <v>99</v>
      </c>
      <c r="Z2811" s="160" t="s">
        <v>65</v>
      </c>
      <c r="AA2811" s="153"/>
      <c r="AB2811" s="153"/>
      <c r="AC2811" s="182" t="e">
        <f t="shared" si="88"/>
        <v>#DIV/0!</v>
      </c>
      <c r="AD2811" s="153" t="e">
        <f t="shared" si="89"/>
        <v>#DIV/0!</v>
      </c>
      <c r="AE2811" s="233" t="s">
        <v>66</v>
      </c>
      <c r="AF2811" s="153"/>
      <c r="AG2811" s="159"/>
      <c r="AH2811" s="153"/>
      <c r="AI2811" s="161"/>
      <c r="AJ2811" s="153"/>
      <c r="AK2811" s="153"/>
      <c r="AL2811" s="207"/>
      <c r="AM2811" s="207"/>
      <c r="AN2811" s="207"/>
      <c r="AO2811" s="207" t="str">
        <f ca="1">IF(R2811="","",IF(R2811&gt;TODAY(),"0 meses",DATEDIF(R2811,TODAY(),"m") &amp; " meses"))</f>
        <v>0 meses</v>
      </c>
      <c r="AP2811" s="147" t="s">
        <v>67</v>
      </c>
      <c r="AQ2811" s="147" t="s">
        <v>67</v>
      </c>
      <c r="AR2811" s="147"/>
      <c r="AS2811" s="209" t="s">
        <v>68</v>
      </c>
      <c r="AT2811" s="223" t="str">
        <f>MONTH(B2811)&amp;"/"&amp;YEAR(B2811)</f>
        <v>3/2026</v>
      </c>
      <c r="AU2811" s="223">
        <f>WEEKNUM(B2811)-WEEKNUM(EOMONTH(B2811,-1)+1)+1</f>
        <v>5</v>
      </c>
      <c r="AV2811" s="209" t="str">
        <f>MONTH(R2811)&amp;"/"&amp;YEAR(R2811)</f>
        <v>5/2026</v>
      </c>
      <c r="AW2811" s="209">
        <f>WEEKNUM(R2811)-WEEKNUM(EOMONTH(R2811,-1)+1)+1</f>
        <v>3</v>
      </c>
      <c r="AX2811" s="209">
        <f>IF(BB2811="S",IF(Q2811="1. Aceitou o programa",R2811-B2811,0),0)</f>
        <v>43</v>
      </c>
      <c r="AY2811" s="209">
        <f>IF(BB2811="S",IF(AND(S2811&lt;&gt;"",R2811&lt;&gt;""),S2811-R2811,0),0)</f>
        <v>0</v>
      </c>
      <c r="AZ2811" s="209">
        <f>IF(BB2811="S",IF(Q2811="1. Aceitou o programa",IF(OR(X2811="Não se Aplica",X2811=""),IF(OR(W2811="Não se Aplica",W2811=""),0,W2811-V2811),AVERAGE(X2811-W2811,W2811-V2811)),0),0)</f>
        <v>8</v>
      </c>
      <c r="BA2811" s="209">
        <f>IF(BB2811="S",IF(AND(Q2811="1. Aceitou o programa",AH2811="Realizada"),IFERROR(IF(AG2811="",0,AG2811-R2811),0),0),0)</f>
        <v>0</v>
      </c>
      <c r="BB2811" s="209" t="str">
        <f>_xlfn.XLOOKUP(U2811,'Lista Suspensa'!$AA$20:$AA$23,'Lista Suspensa'!$AB$20:$AB$23,"N/A")</f>
        <v>S</v>
      </c>
    </row>
    <row r="2812" spans="1:54" ht="12" customHeight="1">
      <c r="A2812" s="151" t="s">
        <v>54</v>
      </c>
      <c r="B2812" s="152">
        <v>46112</v>
      </c>
      <c r="C2812" s="153" t="s">
        <v>55</v>
      </c>
      <c r="D2812" s="153" t="s">
        <v>56</v>
      </c>
      <c r="E2812" s="244">
        <v>89589591</v>
      </c>
      <c r="F2812" s="144" t="s">
        <v>5574</v>
      </c>
      <c r="G2812" s="230"/>
      <c r="H2812" s="154">
        <v>29386</v>
      </c>
      <c r="I2812" s="153">
        <v>45</v>
      </c>
      <c r="J2812" s="148" t="s">
        <v>70</v>
      </c>
      <c r="K2812" s="153" t="s">
        <v>101</v>
      </c>
      <c r="L2812" s="153"/>
      <c r="M2812" s="153"/>
      <c r="N2812" s="153"/>
      <c r="O2812" s="155">
        <v>21984980937</v>
      </c>
      <c r="P2812" s="156" t="s">
        <v>3265</v>
      </c>
      <c r="Q2812" s="157" t="s">
        <v>110</v>
      </c>
      <c r="R2812" s="158">
        <v>46155</v>
      </c>
      <c r="S2812" s="159"/>
      <c r="T2812" s="159" t="s">
        <v>62</v>
      </c>
      <c r="U2812" s="159" t="s">
        <v>111</v>
      </c>
      <c r="V2812" s="154">
        <v>46147</v>
      </c>
      <c r="W2812" s="154">
        <v>46155</v>
      </c>
      <c r="X2812" s="154"/>
      <c r="Y2812" s="160" t="s">
        <v>99</v>
      </c>
      <c r="Z2812" s="160" t="s">
        <v>65</v>
      </c>
      <c r="AA2812" s="153"/>
      <c r="AB2812" s="153"/>
      <c r="AC2812" s="182" t="e">
        <f t="shared" si="88"/>
        <v>#DIV/0!</v>
      </c>
      <c r="AD2812" s="153" t="e">
        <f t="shared" si="89"/>
        <v>#DIV/0!</v>
      </c>
      <c r="AE2812" s="233" t="s">
        <v>66</v>
      </c>
      <c r="AF2812" s="153"/>
      <c r="AG2812" s="159"/>
      <c r="AH2812" s="153"/>
      <c r="AI2812" s="161"/>
      <c r="AJ2812" s="153"/>
      <c r="AK2812" s="153"/>
      <c r="AL2812" s="207"/>
      <c r="AM2812" s="207"/>
      <c r="AN2812" s="207"/>
      <c r="AO2812" s="207" t="str">
        <f ca="1">IF(R2812="","",IF(R2812&gt;TODAY(),"0 meses",DATEDIF(R2812,TODAY(),"m") &amp; " meses"))</f>
        <v>0 meses</v>
      </c>
      <c r="AP2812" s="147" t="s">
        <v>67</v>
      </c>
      <c r="AQ2812" s="147" t="s">
        <v>67</v>
      </c>
      <c r="AR2812" s="147"/>
      <c r="AS2812" s="209" t="s">
        <v>68</v>
      </c>
      <c r="AT2812" s="223" t="str">
        <f>MONTH(B2812)&amp;"/"&amp;YEAR(B2812)</f>
        <v>3/2026</v>
      </c>
      <c r="AU2812" s="223">
        <f>WEEKNUM(B2812)-WEEKNUM(EOMONTH(B2812,-1)+1)+1</f>
        <v>5</v>
      </c>
      <c r="AV2812" s="209" t="str">
        <f>MONTH(R2812)&amp;"/"&amp;YEAR(R2812)</f>
        <v>5/2026</v>
      </c>
      <c r="AW2812" s="209">
        <f>WEEKNUM(R2812)-WEEKNUM(EOMONTH(R2812,-1)+1)+1</f>
        <v>3</v>
      </c>
      <c r="AX2812" s="209">
        <f>IF(BB2812="S",IF(Q2812="1. Aceitou o programa",R2812-B2812,0),0)</f>
        <v>43</v>
      </c>
      <c r="AY2812" s="209">
        <f>IF(BB2812="S",IF(AND(S2812&lt;&gt;"",R2812&lt;&gt;""),S2812-R2812,0),0)</f>
        <v>0</v>
      </c>
      <c r="AZ2812" s="209">
        <f>IF(BB2812="S",IF(Q2812="1. Aceitou o programa",IF(OR(X2812="Não se Aplica",X2812=""),IF(OR(W2812="Não se Aplica",W2812=""),0,W2812-V2812),AVERAGE(X2812-W2812,W2812-V2812)),0),0)</f>
        <v>8</v>
      </c>
      <c r="BA2812" s="209">
        <f>IF(BB2812="S",IF(AND(Q2812="1. Aceitou o programa",AH2812="Realizada"),IFERROR(IF(AG2812="",0,AG2812-R2812),0),0),0)</f>
        <v>0</v>
      </c>
      <c r="BB2812" s="209" t="str">
        <f>_xlfn.XLOOKUP(U2812,'Lista Suspensa'!$AA$20:$AA$23,'Lista Suspensa'!$AB$20:$AB$23,"N/A")</f>
        <v>S</v>
      </c>
    </row>
    <row r="2813" spans="1:54" ht="12" customHeight="1">
      <c r="A2813" s="151" t="s">
        <v>54</v>
      </c>
      <c r="B2813" s="152">
        <v>46112</v>
      </c>
      <c r="C2813" s="153" t="s">
        <v>55</v>
      </c>
      <c r="D2813" s="153" t="s">
        <v>56</v>
      </c>
      <c r="E2813" s="244">
        <v>94655323</v>
      </c>
      <c r="F2813" s="144" t="s">
        <v>5575</v>
      </c>
      <c r="G2813" s="230"/>
      <c r="H2813" s="154">
        <v>29429</v>
      </c>
      <c r="I2813" s="153">
        <v>45</v>
      </c>
      <c r="J2813" s="148" t="s">
        <v>70</v>
      </c>
      <c r="K2813" s="153" t="s">
        <v>101</v>
      </c>
      <c r="L2813" s="153"/>
      <c r="M2813" s="153"/>
      <c r="N2813" s="153"/>
      <c r="O2813" s="155">
        <v>21984352046</v>
      </c>
      <c r="P2813" s="156" t="s">
        <v>60</v>
      </c>
      <c r="Q2813" s="157" t="s">
        <v>110</v>
      </c>
      <c r="R2813" s="158">
        <v>46155</v>
      </c>
      <c r="S2813" s="159"/>
      <c r="T2813" s="159" t="s">
        <v>62</v>
      </c>
      <c r="U2813" s="159" t="s">
        <v>111</v>
      </c>
      <c r="V2813" s="154">
        <v>46147</v>
      </c>
      <c r="W2813" s="154">
        <v>46155</v>
      </c>
      <c r="X2813" s="154"/>
      <c r="Y2813" s="160" t="s">
        <v>99</v>
      </c>
      <c r="Z2813" s="160" t="s">
        <v>65</v>
      </c>
      <c r="AA2813" s="153"/>
      <c r="AB2813" s="153"/>
      <c r="AC2813" s="182" t="e">
        <f t="shared" si="88"/>
        <v>#DIV/0!</v>
      </c>
      <c r="AD2813" s="153" t="e">
        <f t="shared" si="89"/>
        <v>#DIV/0!</v>
      </c>
      <c r="AE2813" s="233" t="s">
        <v>66</v>
      </c>
      <c r="AF2813" s="153"/>
      <c r="AG2813" s="159"/>
      <c r="AH2813" s="153"/>
      <c r="AI2813" s="161"/>
      <c r="AJ2813" s="153"/>
      <c r="AK2813" s="153"/>
      <c r="AL2813" s="207" t="s">
        <v>85</v>
      </c>
      <c r="AM2813" s="207" t="s">
        <v>86</v>
      </c>
      <c r="AN2813" s="207" t="s">
        <v>191</v>
      </c>
      <c r="AO2813" s="207" t="str">
        <f ca="1">IF(R2813="","",IF(R2813&gt;TODAY(),"0 meses",DATEDIF(R2813,TODAY(),"m") &amp; " meses"))</f>
        <v>0 meses</v>
      </c>
      <c r="AP2813" s="147" t="s">
        <v>67</v>
      </c>
      <c r="AQ2813" s="147" t="s">
        <v>67</v>
      </c>
      <c r="AR2813" s="147"/>
      <c r="AS2813" s="209" t="s">
        <v>68</v>
      </c>
      <c r="AT2813" s="223" t="str">
        <f>MONTH(B2813)&amp;"/"&amp;YEAR(B2813)</f>
        <v>3/2026</v>
      </c>
      <c r="AU2813" s="223">
        <f>WEEKNUM(B2813)-WEEKNUM(EOMONTH(B2813,-1)+1)+1</f>
        <v>5</v>
      </c>
      <c r="AV2813" s="209" t="str">
        <f>MONTH(R2813)&amp;"/"&amp;YEAR(R2813)</f>
        <v>5/2026</v>
      </c>
      <c r="AW2813" s="209">
        <f>WEEKNUM(R2813)-WEEKNUM(EOMONTH(R2813,-1)+1)+1</f>
        <v>3</v>
      </c>
      <c r="AX2813" s="209">
        <f>IF(BB2813="S",IF(Q2813="1. Aceitou o programa",R2813-B2813,0),0)</f>
        <v>43</v>
      </c>
      <c r="AY2813" s="209">
        <f>IF(BB2813="S",IF(AND(S2813&lt;&gt;"",R2813&lt;&gt;""),S2813-R2813,0),0)</f>
        <v>0</v>
      </c>
      <c r="AZ2813" s="209">
        <f>IF(BB2813="S",IF(Q2813="1. Aceitou o programa",IF(OR(X2813="Não se Aplica",X2813=""),IF(OR(W2813="Não se Aplica",W2813=""),0,W2813-V2813),AVERAGE(X2813-W2813,W2813-V2813)),0),0)</f>
        <v>8</v>
      </c>
      <c r="BA2813" s="209">
        <f>IF(BB2813="S",IF(AND(Q2813="1. Aceitou o programa",AH2813="Realizada"),IFERROR(IF(AG2813="",0,AG2813-R2813),0),0),0)</f>
        <v>0</v>
      </c>
      <c r="BB2813" s="209" t="str">
        <f>_xlfn.XLOOKUP(U2813,'Lista Suspensa'!$AA$20:$AA$23,'Lista Suspensa'!$AB$20:$AB$23,"N/A")</f>
        <v>S</v>
      </c>
    </row>
    <row r="2814" spans="1:54" ht="12" customHeight="1">
      <c r="A2814" s="151" t="s">
        <v>54</v>
      </c>
      <c r="B2814" s="152">
        <v>46112</v>
      </c>
      <c r="C2814" s="153" t="s">
        <v>55</v>
      </c>
      <c r="D2814" s="153" t="s">
        <v>56</v>
      </c>
      <c r="E2814" s="244">
        <v>95959029</v>
      </c>
      <c r="F2814" s="144" t="s">
        <v>5576</v>
      </c>
      <c r="G2814" s="230"/>
      <c r="H2814" s="154">
        <v>29431</v>
      </c>
      <c r="I2814" s="153">
        <v>45</v>
      </c>
      <c r="J2814" s="148" t="s">
        <v>70</v>
      </c>
      <c r="K2814" s="153" t="s">
        <v>101</v>
      </c>
      <c r="L2814" s="153"/>
      <c r="M2814" s="153"/>
      <c r="N2814" s="153"/>
      <c r="O2814" s="155">
        <v>21971644633</v>
      </c>
      <c r="P2814" s="156" t="s">
        <v>60</v>
      </c>
      <c r="Q2814" s="157" t="s">
        <v>110</v>
      </c>
      <c r="R2814" s="158">
        <v>46155</v>
      </c>
      <c r="S2814" s="159"/>
      <c r="T2814" s="159" t="s">
        <v>62</v>
      </c>
      <c r="U2814" s="159" t="s">
        <v>111</v>
      </c>
      <c r="V2814" s="154">
        <v>46147</v>
      </c>
      <c r="W2814" s="154">
        <v>46155</v>
      </c>
      <c r="X2814" s="154"/>
      <c r="Y2814" s="160" t="s">
        <v>99</v>
      </c>
      <c r="Z2814" s="160" t="s">
        <v>65</v>
      </c>
      <c r="AA2814" s="153"/>
      <c r="AB2814" s="153"/>
      <c r="AC2814" s="182" t="e">
        <f t="shared" si="88"/>
        <v>#DIV/0!</v>
      </c>
      <c r="AD2814" s="153" t="e">
        <f t="shared" si="89"/>
        <v>#DIV/0!</v>
      </c>
      <c r="AE2814" s="233" t="s">
        <v>66</v>
      </c>
      <c r="AF2814" s="153"/>
      <c r="AG2814" s="159"/>
      <c r="AH2814" s="153"/>
      <c r="AI2814" s="161"/>
      <c r="AJ2814" s="153"/>
      <c r="AK2814" s="153"/>
      <c r="AL2814" s="207"/>
      <c r="AM2814" s="207"/>
      <c r="AN2814" s="207"/>
      <c r="AO2814" s="207" t="str">
        <f ca="1">IF(R2814="","",IF(R2814&gt;TODAY(),"0 meses",DATEDIF(R2814,TODAY(),"m") &amp; " meses"))</f>
        <v>0 meses</v>
      </c>
      <c r="AP2814" s="147" t="s">
        <v>67</v>
      </c>
      <c r="AQ2814" s="147" t="s">
        <v>67</v>
      </c>
      <c r="AR2814" s="147"/>
      <c r="AS2814" s="209" t="s">
        <v>68</v>
      </c>
      <c r="AT2814" s="223" t="str">
        <f>MONTH(B2814)&amp;"/"&amp;YEAR(B2814)</f>
        <v>3/2026</v>
      </c>
      <c r="AU2814" s="223">
        <f>WEEKNUM(B2814)-WEEKNUM(EOMONTH(B2814,-1)+1)+1</f>
        <v>5</v>
      </c>
      <c r="AV2814" s="209" t="str">
        <f>MONTH(R2814)&amp;"/"&amp;YEAR(R2814)</f>
        <v>5/2026</v>
      </c>
      <c r="AW2814" s="209">
        <f>WEEKNUM(R2814)-WEEKNUM(EOMONTH(R2814,-1)+1)+1</f>
        <v>3</v>
      </c>
      <c r="AX2814" s="209">
        <f>IF(BB2814="S",IF(Q2814="1. Aceitou o programa",R2814-B2814,0),0)</f>
        <v>43</v>
      </c>
      <c r="AY2814" s="209">
        <f>IF(BB2814="S",IF(AND(S2814&lt;&gt;"",R2814&lt;&gt;""),S2814-R2814,0),0)</f>
        <v>0</v>
      </c>
      <c r="AZ2814" s="209">
        <f>IF(BB2814="S",IF(Q2814="1. Aceitou o programa",IF(OR(X2814="Não se Aplica",X2814=""),IF(OR(W2814="Não se Aplica",W2814=""),0,W2814-V2814),AVERAGE(X2814-W2814,W2814-V2814)),0),0)</f>
        <v>8</v>
      </c>
      <c r="BA2814" s="209">
        <f>IF(BB2814="S",IF(AND(Q2814="1. Aceitou o programa",AH2814="Realizada"),IFERROR(IF(AG2814="",0,AG2814-R2814),0),0),0)</f>
        <v>0</v>
      </c>
      <c r="BB2814" s="209" t="str">
        <f>_xlfn.XLOOKUP(U2814,'Lista Suspensa'!$AA$20:$AA$23,'Lista Suspensa'!$AB$20:$AB$23,"N/A")</f>
        <v>S</v>
      </c>
    </row>
    <row r="2815" spans="1:54" ht="12" customHeight="1">
      <c r="A2815" s="151" t="s">
        <v>54</v>
      </c>
      <c r="B2815" s="152">
        <v>46112</v>
      </c>
      <c r="C2815" s="153" t="s">
        <v>55</v>
      </c>
      <c r="D2815" s="153" t="s">
        <v>56</v>
      </c>
      <c r="E2815" s="244">
        <v>94723819</v>
      </c>
      <c r="F2815" s="144" t="s">
        <v>5577</v>
      </c>
      <c r="G2815" s="230"/>
      <c r="H2815" s="154">
        <v>29495</v>
      </c>
      <c r="I2815" s="153">
        <v>45</v>
      </c>
      <c r="J2815" s="148" t="s">
        <v>70</v>
      </c>
      <c r="K2815" s="153" t="s">
        <v>101</v>
      </c>
      <c r="L2815" s="153"/>
      <c r="M2815" s="153"/>
      <c r="N2815" s="153"/>
      <c r="O2815" s="155">
        <v>21980210508</v>
      </c>
      <c r="P2815" s="156" t="s">
        <v>60</v>
      </c>
      <c r="Q2815" s="157" t="s">
        <v>110</v>
      </c>
      <c r="R2815" s="158">
        <v>46155</v>
      </c>
      <c r="S2815" s="159"/>
      <c r="T2815" s="159" t="s">
        <v>62</v>
      </c>
      <c r="U2815" s="159" t="s">
        <v>111</v>
      </c>
      <c r="V2815" s="154">
        <v>46147</v>
      </c>
      <c r="W2815" s="154">
        <v>46155</v>
      </c>
      <c r="X2815" s="154"/>
      <c r="Y2815" s="160" t="s">
        <v>99</v>
      </c>
      <c r="Z2815" s="160" t="s">
        <v>65</v>
      </c>
      <c r="AA2815" s="153"/>
      <c r="AB2815" s="153"/>
      <c r="AC2815" s="182" t="e">
        <f t="shared" si="88"/>
        <v>#DIV/0!</v>
      </c>
      <c r="AD2815" s="153" t="e">
        <f t="shared" si="89"/>
        <v>#DIV/0!</v>
      </c>
      <c r="AE2815" s="233" t="s">
        <v>66</v>
      </c>
      <c r="AF2815" s="153"/>
      <c r="AG2815" s="159"/>
      <c r="AH2815" s="153"/>
      <c r="AI2815" s="161"/>
      <c r="AJ2815" s="153"/>
      <c r="AK2815" s="153"/>
      <c r="AL2815" s="207"/>
      <c r="AM2815" s="207"/>
      <c r="AN2815" s="207"/>
      <c r="AO2815" s="207" t="str">
        <f ca="1">IF(R2815="","",IF(R2815&gt;TODAY(),"0 meses",DATEDIF(R2815,TODAY(),"m") &amp; " meses"))</f>
        <v>0 meses</v>
      </c>
      <c r="AP2815" s="147" t="s">
        <v>67</v>
      </c>
      <c r="AQ2815" s="147" t="s">
        <v>67</v>
      </c>
      <c r="AR2815" s="147"/>
      <c r="AS2815" s="209" t="s">
        <v>68</v>
      </c>
      <c r="AT2815" s="223" t="str">
        <f>MONTH(B2815)&amp;"/"&amp;YEAR(B2815)</f>
        <v>3/2026</v>
      </c>
      <c r="AU2815" s="223">
        <f>WEEKNUM(B2815)-WEEKNUM(EOMONTH(B2815,-1)+1)+1</f>
        <v>5</v>
      </c>
      <c r="AV2815" s="209" t="str">
        <f>MONTH(R2815)&amp;"/"&amp;YEAR(R2815)</f>
        <v>5/2026</v>
      </c>
      <c r="AW2815" s="209">
        <f>WEEKNUM(R2815)-WEEKNUM(EOMONTH(R2815,-1)+1)+1</f>
        <v>3</v>
      </c>
      <c r="AX2815" s="209">
        <f>IF(BB2815="S",IF(Q2815="1. Aceitou o programa",R2815-B2815,0),0)</f>
        <v>43</v>
      </c>
      <c r="AY2815" s="209">
        <f>IF(BB2815="S",IF(AND(S2815&lt;&gt;"",R2815&lt;&gt;""),S2815-R2815,0),0)</f>
        <v>0</v>
      </c>
      <c r="AZ2815" s="209">
        <f>IF(BB2815="S",IF(Q2815="1. Aceitou o programa",IF(OR(X2815="Não se Aplica",X2815=""),IF(OR(W2815="Não se Aplica",W2815=""),0,W2815-V2815),AVERAGE(X2815-W2815,W2815-V2815)),0),0)</f>
        <v>8</v>
      </c>
      <c r="BA2815" s="209">
        <f>IF(BB2815="S",IF(AND(Q2815="1. Aceitou o programa",AH2815="Realizada"),IFERROR(IF(AG2815="",0,AG2815-R2815),0),0),0)</f>
        <v>0</v>
      </c>
      <c r="BB2815" s="209" t="str">
        <f>_xlfn.XLOOKUP(U2815,'Lista Suspensa'!$AA$20:$AA$23,'Lista Suspensa'!$AB$20:$AB$23,"N/A")</f>
        <v>S</v>
      </c>
    </row>
    <row r="2816" spans="1:54" ht="12" customHeight="1">
      <c r="A2816" s="151" t="s">
        <v>54</v>
      </c>
      <c r="B2816" s="152">
        <v>46112</v>
      </c>
      <c r="C2816" s="153" t="s">
        <v>55</v>
      </c>
      <c r="D2816" s="153" t="s">
        <v>56</v>
      </c>
      <c r="E2816" s="244">
        <v>884339815</v>
      </c>
      <c r="F2816" s="144" t="s">
        <v>5578</v>
      </c>
      <c r="G2816" s="230"/>
      <c r="H2816" s="154">
        <v>29510</v>
      </c>
      <c r="I2816" s="153">
        <v>45</v>
      </c>
      <c r="J2816" s="148" t="s">
        <v>58</v>
      </c>
      <c r="K2816" s="153" t="s">
        <v>101</v>
      </c>
      <c r="L2816" s="153"/>
      <c r="M2816" s="153"/>
      <c r="N2816" s="153"/>
      <c r="O2816" s="155">
        <v>21994726657</v>
      </c>
      <c r="P2816" s="156" t="s">
        <v>60</v>
      </c>
      <c r="Q2816" s="157" t="s">
        <v>110</v>
      </c>
      <c r="R2816" s="158">
        <v>46155</v>
      </c>
      <c r="S2816" s="159"/>
      <c r="T2816" s="159" t="s">
        <v>62</v>
      </c>
      <c r="U2816" s="159" t="s">
        <v>111</v>
      </c>
      <c r="V2816" s="154">
        <v>46147</v>
      </c>
      <c r="W2816" s="154">
        <v>46155</v>
      </c>
      <c r="X2816" s="154"/>
      <c r="Y2816" s="160" t="s">
        <v>99</v>
      </c>
      <c r="Z2816" s="160" t="s">
        <v>65</v>
      </c>
      <c r="AA2816" s="153"/>
      <c r="AB2816" s="153"/>
      <c r="AC2816" s="182" t="e">
        <f t="shared" si="88"/>
        <v>#DIV/0!</v>
      </c>
      <c r="AD2816" s="153" t="e">
        <f t="shared" si="89"/>
        <v>#DIV/0!</v>
      </c>
      <c r="AE2816" s="233" t="s">
        <v>66</v>
      </c>
      <c r="AF2816" s="153"/>
      <c r="AG2816" s="159"/>
      <c r="AH2816" s="153"/>
      <c r="AI2816" s="161"/>
      <c r="AJ2816" s="153"/>
      <c r="AK2816" s="153"/>
      <c r="AL2816" s="207"/>
      <c r="AM2816" s="207"/>
      <c r="AN2816" s="207"/>
      <c r="AO2816" s="207" t="str">
        <f ca="1">IF(R2816="","",IF(R2816&gt;TODAY(),"0 meses",DATEDIF(R2816,TODAY(),"m") &amp; " meses"))</f>
        <v>0 meses</v>
      </c>
      <c r="AP2816" s="147" t="s">
        <v>67</v>
      </c>
      <c r="AQ2816" s="147" t="s">
        <v>67</v>
      </c>
      <c r="AR2816" s="147"/>
      <c r="AS2816" s="209" t="s">
        <v>68</v>
      </c>
      <c r="AT2816" s="223" t="str">
        <f>MONTH(B2816)&amp;"/"&amp;YEAR(B2816)</f>
        <v>3/2026</v>
      </c>
      <c r="AU2816" s="223">
        <f>WEEKNUM(B2816)-WEEKNUM(EOMONTH(B2816,-1)+1)+1</f>
        <v>5</v>
      </c>
      <c r="AV2816" s="209" t="str">
        <f>MONTH(R2816)&amp;"/"&amp;YEAR(R2816)</f>
        <v>5/2026</v>
      </c>
      <c r="AW2816" s="209">
        <f>WEEKNUM(R2816)-WEEKNUM(EOMONTH(R2816,-1)+1)+1</f>
        <v>3</v>
      </c>
      <c r="AX2816" s="209">
        <f>IF(BB2816="S",IF(Q2816="1. Aceitou o programa",R2816-B2816,0),0)</f>
        <v>43</v>
      </c>
      <c r="AY2816" s="209">
        <f>IF(BB2816="S",IF(AND(S2816&lt;&gt;"",R2816&lt;&gt;""),S2816-R2816,0),0)</f>
        <v>0</v>
      </c>
      <c r="AZ2816" s="209">
        <f>IF(BB2816="S",IF(Q2816="1. Aceitou o programa",IF(OR(X2816="Não se Aplica",X2816=""),IF(OR(W2816="Não se Aplica",W2816=""),0,W2816-V2816),AVERAGE(X2816-W2816,W2816-V2816)),0),0)</f>
        <v>8</v>
      </c>
      <c r="BA2816" s="209">
        <f>IF(BB2816="S",IF(AND(Q2816="1. Aceitou o programa",AH2816="Realizada"),IFERROR(IF(AG2816="",0,AG2816-R2816),0),0),0)</f>
        <v>0</v>
      </c>
      <c r="BB2816" s="209" t="str">
        <f>_xlfn.XLOOKUP(U2816,'Lista Suspensa'!$AA$20:$AA$23,'Lista Suspensa'!$AB$20:$AB$23,"N/A")</f>
        <v>S</v>
      </c>
    </row>
    <row r="2817" spans="1:54" ht="12" customHeight="1">
      <c r="A2817" s="151" t="s">
        <v>54</v>
      </c>
      <c r="B2817" s="152">
        <v>46112</v>
      </c>
      <c r="C2817" s="153" t="s">
        <v>55</v>
      </c>
      <c r="D2817" s="153" t="s">
        <v>56</v>
      </c>
      <c r="E2817" s="244">
        <v>93605746</v>
      </c>
      <c r="F2817" s="144" t="s">
        <v>5579</v>
      </c>
      <c r="G2817" s="230"/>
      <c r="H2817" s="154">
        <v>29671</v>
      </c>
      <c r="I2817" s="153">
        <v>45</v>
      </c>
      <c r="J2817" s="148" t="s">
        <v>70</v>
      </c>
      <c r="K2817" s="153" t="s">
        <v>101</v>
      </c>
      <c r="L2817" s="153"/>
      <c r="M2817" s="153"/>
      <c r="N2817" s="153"/>
      <c r="O2817" s="155">
        <v>21975343183</v>
      </c>
      <c r="P2817" s="156" t="s">
        <v>3265</v>
      </c>
      <c r="Q2817" s="157" t="s">
        <v>110</v>
      </c>
      <c r="R2817" s="158">
        <v>46155</v>
      </c>
      <c r="S2817" s="159"/>
      <c r="T2817" s="159" t="s">
        <v>62</v>
      </c>
      <c r="U2817" s="159" t="s">
        <v>111</v>
      </c>
      <c r="V2817" s="154">
        <v>46147</v>
      </c>
      <c r="W2817" s="154">
        <v>46155</v>
      </c>
      <c r="X2817" s="154"/>
      <c r="Y2817" s="160" t="s">
        <v>99</v>
      </c>
      <c r="Z2817" s="160" t="s">
        <v>65</v>
      </c>
      <c r="AA2817" s="153"/>
      <c r="AB2817" s="153"/>
      <c r="AC2817" s="182" t="e">
        <f t="shared" si="88"/>
        <v>#DIV/0!</v>
      </c>
      <c r="AD2817" s="153" t="e">
        <f t="shared" si="89"/>
        <v>#DIV/0!</v>
      </c>
      <c r="AE2817" s="233" t="s">
        <v>66</v>
      </c>
      <c r="AF2817" s="153"/>
      <c r="AG2817" s="159"/>
      <c r="AH2817" s="153"/>
      <c r="AI2817" s="161"/>
      <c r="AJ2817" s="153"/>
      <c r="AK2817" s="153"/>
      <c r="AL2817" s="207"/>
      <c r="AM2817" s="207"/>
      <c r="AN2817" s="207"/>
      <c r="AO2817" s="207" t="str">
        <f ca="1">IF(R2817="","",IF(R2817&gt;TODAY(),"0 meses",DATEDIF(R2817,TODAY(),"m") &amp; " meses"))</f>
        <v>0 meses</v>
      </c>
      <c r="AP2817" s="147" t="s">
        <v>67</v>
      </c>
      <c r="AQ2817" s="147" t="s">
        <v>67</v>
      </c>
      <c r="AR2817" s="147"/>
      <c r="AS2817" s="209" t="s">
        <v>68</v>
      </c>
      <c r="AT2817" s="223" t="str">
        <f>MONTH(B2817)&amp;"/"&amp;YEAR(B2817)</f>
        <v>3/2026</v>
      </c>
      <c r="AU2817" s="223">
        <f>WEEKNUM(B2817)-WEEKNUM(EOMONTH(B2817,-1)+1)+1</f>
        <v>5</v>
      </c>
      <c r="AV2817" s="209" t="str">
        <f>MONTH(R2817)&amp;"/"&amp;YEAR(R2817)</f>
        <v>5/2026</v>
      </c>
      <c r="AW2817" s="209">
        <f>WEEKNUM(R2817)-WEEKNUM(EOMONTH(R2817,-1)+1)+1</f>
        <v>3</v>
      </c>
      <c r="AX2817" s="209">
        <f>IF(BB2817="S",IF(Q2817="1. Aceitou o programa",R2817-B2817,0),0)</f>
        <v>43</v>
      </c>
      <c r="AY2817" s="209">
        <f>IF(BB2817="S",IF(AND(S2817&lt;&gt;"",R2817&lt;&gt;""),S2817-R2817,0),0)</f>
        <v>0</v>
      </c>
      <c r="AZ2817" s="209">
        <f>IF(BB2817="S",IF(Q2817="1. Aceitou o programa",IF(OR(X2817="Não se Aplica",X2817=""),IF(OR(W2817="Não se Aplica",W2817=""),0,W2817-V2817),AVERAGE(X2817-W2817,W2817-V2817)),0),0)</f>
        <v>8</v>
      </c>
      <c r="BA2817" s="209">
        <f>IF(BB2817="S",IF(AND(Q2817="1. Aceitou o programa",AH2817="Realizada"),IFERROR(IF(AG2817="",0,AG2817-R2817),0),0),0)</f>
        <v>0</v>
      </c>
      <c r="BB2817" s="209" t="str">
        <f>_xlfn.XLOOKUP(U2817,'Lista Suspensa'!$AA$20:$AA$23,'Lista Suspensa'!$AB$20:$AB$23,"N/A")</f>
        <v>S</v>
      </c>
    </row>
    <row r="2818" spans="1:54" ht="12" customHeight="1">
      <c r="A2818" s="151" t="s">
        <v>54</v>
      </c>
      <c r="B2818" s="152">
        <v>46112</v>
      </c>
      <c r="C2818" s="153" t="s">
        <v>55</v>
      </c>
      <c r="D2818" s="153" t="s">
        <v>56</v>
      </c>
      <c r="E2818" s="244">
        <v>95080833</v>
      </c>
      <c r="F2818" s="144" t="s">
        <v>5580</v>
      </c>
      <c r="G2818" s="230"/>
      <c r="H2818" s="154">
        <v>29694</v>
      </c>
      <c r="I2818" s="153">
        <v>45</v>
      </c>
      <c r="J2818" s="148" t="s">
        <v>70</v>
      </c>
      <c r="K2818" s="153" t="s">
        <v>101</v>
      </c>
      <c r="L2818" s="153"/>
      <c r="M2818" s="153"/>
      <c r="N2818" s="153"/>
      <c r="O2818" s="155">
        <v>21971869422</v>
      </c>
      <c r="P2818" s="156" t="s">
        <v>60</v>
      </c>
      <c r="Q2818" s="157" t="s">
        <v>110</v>
      </c>
      <c r="R2818" s="158">
        <v>46155</v>
      </c>
      <c r="S2818" s="159"/>
      <c r="T2818" s="159" t="s">
        <v>62</v>
      </c>
      <c r="U2818" s="159" t="s">
        <v>111</v>
      </c>
      <c r="V2818" s="154">
        <v>46147</v>
      </c>
      <c r="W2818" s="154">
        <v>46155</v>
      </c>
      <c r="X2818" s="154"/>
      <c r="Y2818" s="160" t="s">
        <v>99</v>
      </c>
      <c r="Z2818" s="160" t="s">
        <v>65</v>
      </c>
      <c r="AA2818" s="153"/>
      <c r="AB2818" s="153"/>
      <c r="AC2818" s="182" t="e">
        <f t="shared" ref="AC2818:AC2881" si="90">SUM(AA2818/(AB2818^2))</f>
        <v>#DIV/0!</v>
      </c>
      <c r="AD2818" s="153" t="e">
        <f t="shared" ref="AD2818:AD2881" si="91">IF(AC2818&lt;18.5,"ABAIXO DO PESO",
(IF(AC2818&lt;=24.9,"PESO NORMAL",
(IF(AC2818&lt;=29.9,"SOBREPESO",
(IF(AC2818&lt;=34.9,"OBESIDADE I",
(IF(AC2818&lt;=39.9,"OBESIDADE II",
(IF(AC2818&lt;=999,"OBESIDADE III","VAZIO")))))))))))</f>
        <v>#DIV/0!</v>
      </c>
      <c r="AE2818" s="233" t="s">
        <v>66</v>
      </c>
      <c r="AF2818" s="153"/>
      <c r="AG2818" s="159"/>
      <c r="AH2818" s="153"/>
      <c r="AI2818" s="161"/>
      <c r="AJ2818" s="153"/>
      <c r="AK2818" s="153"/>
      <c r="AL2818" s="207"/>
      <c r="AM2818" s="207"/>
      <c r="AN2818" s="207"/>
      <c r="AO2818" s="207" t="str">
        <f ca="1">IF(R2818="","",IF(R2818&gt;TODAY(),"0 meses",DATEDIF(R2818,TODAY(),"m") &amp; " meses"))</f>
        <v>0 meses</v>
      </c>
      <c r="AP2818" s="147" t="s">
        <v>67</v>
      </c>
      <c r="AQ2818" s="147" t="s">
        <v>67</v>
      </c>
      <c r="AR2818" s="147"/>
      <c r="AS2818" s="209" t="s">
        <v>68</v>
      </c>
      <c r="AT2818" s="223" t="str">
        <f>MONTH(B2818)&amp;"/"&amp;YEAR(B2818)</f>
        <v>3/2026</v>
      </c>
      <c r="AU2818" s="223">
        <f>WEEKNUM(B2818)-WEEKNUM(EOMONTH(B2818,-1)+1)+1</f>
        <v>5</v>
      </c>
      <c r="AV2818" s="209" t="str">
        <f>MONTH(R2818)&amp;"/"&amp;YEAR(R2818)</f>
        <v>5/2026</v>
      </c>
      <c r="AW2818" s="209">
        <f>WEEKNUM(R2818)-WEEKNUM(EOMONTH(R2818,-1)+1)+1</f>
        <v>3</v>
      </c>
      <c r="AX2818" s="209">
        <f>IF(BB2818="S",IF(Q2818="1. Aceitou o programa",R2818-B2818,0),0)</f>
        <v>43</v>
      </c>
      <c r="AY2818" s="209">
        <f>IF(BB2818="S",IF(AND(S2818&lt;&gt;"",R2818&lt;&gt;""),S2818-R2818,0),0)</f>
        <v>0</v>
      </c>
      <c r="AZ2818" s="209">
        <f>IF(BB2818="S",IF(Q2818="1. Aceitou o programa",IF(OR(X2818="Não se Aplica",X2818=""),IF(OR(W2818="Não se Aplica",W2818=""),0,W2818-V2818),AVERAGE(X2818-W2818,W2818-V2818)),0),0)</f>
        <v>8</v>
      </c>
      <c r="BA2818" s="209">
        <f>IF(BB2818="S",IF(AND(Q2818="1. Aceitou o programa",AH2818="Realizada"),IFERROR(IF(AG2818="",0,AG2818-R2818),0),0),0)</f>
        <v>0</v>
      </c>
      <c r="BB2818" s="209" t="str">
        <f>_xlfn.XLOOKUP(U2818,'Lista Suspensa'!$AA$20:$AA$23,'Lista Suspensa'!$AB$20:$AB$23,"N/A")</f>
        <v>S</v>
      </c>
    </row>
    <row r="2819" spans="1:54" ht="12" customHeight="1">
      <c r="A2819" s="151" t="s">
        <v>54</v>
      </c>
      <c r="B2819" s="152">
        <v>46112</v>
      </c>
      <c r="C2819" s="153" t="s">
        <v>55</v>
      </c>
      <c r="D2819" s="153" t="s">
        <v>56</v>
      </c>
      <c r="E2819" s="244">
        <v>94196000</v>
      </c>
      <c r="F2819" s="144" t="s">
        <v>5581</v>
      </c>
      <c r="G2819" s="230"/>
      <c r="H2819" s="154">
        <v>29756</v>
      </c>
      <c r="I2819" s="153">
        <v>44</v>
      </c>
      <c r="J2819" s="148" t="s">
        <v>70</v>
      </c>
      <c r="K2819" s="153" t="s">
        <v>101</v>
      </c>
      <c r="L2819" s="153"/>
      <c r="M2819" s="153"/>
      <c r="N2819" s="153"/>
      <c r="O2819" s="155">
        <v>21980179255</v>
      </c>
      <c r="P2819" s="156" t="s">
        <v>60</v>
      </c>
      <c r="Q2819" s="157" t="s">
        <v>110</v>
      </c>
      <c r="R2819" s="158">
        <v>46155</v>
      </c>
      <c r="S2819" s="159"/>
      <c r="T2819" s="159" t="s">
        <v>62</v>
      </c>
      <c r="U2819" s="159" t="s">
        <v>111</v>
      </c>
      <c r="V2819" s="154">
        <v>46147</v>
      </c>
      <c r="W2819" s="154">
        <v>46155</v>
      </c>
      <c r="X2819" s="154"/>
      <c r="Y2819" s="160" t="s">
        <v>99</v>
      </c>
      <c r="Z2819" s="160" t="s">
        <v>65</v>
      </c>
      <c r="AA2819" s="153"/>
      <c r="AB2819" s="153"/>
      <c r="AC2819" s="182" t="e">
        <f t="shared" si="90"/>
        <v>#DIV/0!</v>
      </c>
      <c r="AD2819" s="153" t="e">
        <f t="shared" si="91"/>
        <v>#DIV/0!</v>
      </c>
      <c r="AE2819" s="233" t="s">
        <v>66</v>
      </c>
      <c r="AF2819" s="153"/>
      <c r="AG2819" s="159"/>
      <c r="AH2819" s="153"/>
      <c r="AI2819" s="161"/>
      <c r="AJ2819" s="153"/>
      <c r="AK2819" s="153"/>
      <c r="AL2819" s="207"/>
      <c r="AM2819" s="207"/>
      <c r="AN2819" s="207"/>
      <c r="AO2819" s="207" t="str">
        <f ca="1">IF(R2819="","",IF(R2819&gt;TODAY(),"0 meses",DATEDIF(R2819,TODAY(),"m") &amp; " meses"))</f>
        <v>0 meses</v>
      </c>
      <c r="AP2819" s="147" t="s">
        <v>67</v>
      </c>
      <c r="AQ2819" s="147" t="s">
        <v>67</v>
      </c>
      <c r="AR2819" s="147"/>
      <c r="AS2819" s="209" t="s">
        <v>68</v>
      </c>
      <c r="AT2819" s="223" t="str">
        <f>MONTH(B2819)&amp;"/"&amp;YEAR(B2819)</f>
        <v>3/2026</v>
      </c>
      <c r="AU2819" s="223">
        <f>WEEKNUM(B2819)-WEEKNUM(EOMONTH(B2819,-1)+1)+1</f>
        <v>5</v>
      </c>
      <c r="AV2819" s="209" t="str">
        <f>MONTH(R2819)&amp;"/"&amp;YEAR(R2819)</f>
        <v>5/2026</v>
      </c>
      <c r="AW2819" s="209">
        <f>WEEKNUM(R2819)-WEEKNUM(EOMONTH(R2819,-1)+1)+1</f>
        <v>3</v>
      </c>
      <c r="AX2819" s="209">
        <f>IF(BB2819="S",IF(Q2819="1. Aceitou o programa",R2819-B2819,0),0)</f>
        <v>43</v>
      </c>
      <c r="AY2819" s="209">
        <f>IF(BB2819="S",IF(AND(S2819&lt;&gt;"",R2819&lt;&gt;""),S2819-R2819,0),0)</f>
        <v>0</v>
      </c>
      <c r="AZ2819" s="209">
        <f>IF(BB2819="S",IF(Q2819="1. Aceitou o programa",IF(OR(X2819="Não se Aplica",X2819=""),IF(OR(W2819="Não se Aplica",W2819=""),0,W2819-V2819),AVERAGE(X2819-W2819,W2819-V2819)),0),0)</f>
        <v>8</v>
      </c>
      <c r="BA2819" s="209">
        <f>IF(BB2819="S",IF(AND(Q2819="1. Aceitou o programa",AH2819="Realizada"),IFERROR(IF(AG2819="",0,AG2819-R2819),0),0),0)</f>
        <v>0</v>
      </c>
      <c r="BB2819" s="209" t="str">
        <f>_xlfn.XLOOKUP(U2819,'Lista Suspensa'!$AA$20:$AA$23,'Lista Suspensa'!$AB$20:$AB$23,"N/A")</f>
        <v>S</v>
      </c>
    </row>
    <row r="2820" spans="1:54" ht="12" customHeight="1">
      <c r="A2820" s="151" t="s">
        <v>54</v>
      </c>
      <c r="B2820" s="152">
        <v>46112</v>
      </c>
      <c r="C2820" s="153" t="s">
        <v>55</v>
      </c>
      <c r="D2820" s="153" t="s">
        <v>56</v>
      </c>
      <c r="E2820" s="244">
        <v>93073052</v>
      </c>
      <c r="F2820" s="144" t="s">
        <v>5582</v>
      </c>
      <c r="G2820" s="230"/>
      <c r="H2820" s="154">
        <v>29773</v>
      </c>
      <c r="I2820" s="153">
        <v>44</v>
      </c>
      <c r="J2820" s="148" t="s">
        <v>70</v>
      </c>
      <c r="K2820" s="153" t="s">
        <v>101</v>
      </c>
      <c r="L2820" s="153"/>
      <c r="M2820" s="153"/>
      <c r="N2820" s="153"/>
      <c r="O2820" s="155">
        <v>21964223063</v>
      </c>
      <c r="P2820" s="156" t="s">
        <v>60</v>
      </c>
      <c r="Q2820" s="157" t="s">
        <v>110</v>
      </c>
      <c r="R2820" s="158">
        <v>46155</v>
      </c>
      <c r="S2820" s="159"/>
      <c r="T2820" s="159" t="s">
        <v>62</v>
      </c>
      <c r="U2820" s="159" t="s">
        <v>111</v>
      </c>
      <c r="V2820" s="154">
        <v>46147</v>
      </c>
      <c r="W2820" s="154">
        <v>46155</v>
      </c>
      <c r="X2820" s="154"/>
      <c r="Y2820" s="160" t="s">
        <v>99</v>
      </c>
      <c r="Z2820" s="160" t="s">
        <v>65</v>
      </c>
      <c r="AA2820" s="153"/>
      <c r="AB2820" s="153"/>
      <c r="AC2820" s="182" t="e">
        <f t="shared" si="90"/>
        <v>#DIV/0!</v>
      </c>
      <c r="AD2820" s="153" t="e">
        <f t="shared" si="91"/>
        <v>#DIV/0!</v>
      </c>
      <c r="AE2820" s="233" t="s">
        <v>66</v>
      </c>
      <c r="AF2820" s="153"/>
      <c r="AG2820" s="159"/>
      <c r="AH2820" s="153"/>
      <c r="AI2820" s="161"/>
      <c r="AJ2820" s="153"/>
      <c r="AK2820" s="153"/>
      <c r="AL2820" s="207"/>
      <c r="AM2820" s="207"/>
      <c r="AN2820" s="207"/>
      <c r="AO2820" s="207" t="str">
        <f ca="1">IF(R2820="","",IF(R2820&gt;TODAY(),"0 meses",DATEDIF(R2820,TODAY(),"m") &amp; " meses"))</f>
        <v>0 meses</v>
      </c>
      <c r="AP2820" s="147" t="s">
        <v>67</v>
      </c>
      <c r="AQ2820" s="147" t="s">
        <v>67</v>
      </c>
      <c r="AR2820" s="147"/>
      <c r="AS2820" s="209" t="s">
        <v>68</v>
      </c>
      <c r="AT2820" s="223" t="str">
        <f>MONTH(B2820)&amp;"/"&amp;YEAR(B2820)</f>
        <v>3/2026</v>
      </c>
      <c r="AU2820" s="223">
        <f>WEEKNUM(B2820)-WEEKNUM(EOMONTH(B2820,-1)+1)+1</f>
        <v>5</v>
      </c>
      <c r="AV2820" s="209" t="str">
        <f>MONTH(R2820)&amp;"/"&amp;YEAR(R2820)</f>
        <v>5/2026</v>
      </c>
      <c r="AW2820" s="209">
        <f>WEEKNUM(R2820)-WEEKNUM(EOMONTH(R2820,-1)+1)+1</f>
        <v>3</v>
      </c>
      <c r="AX2820" s="209">
        <f>IF(BB2820="S",IF(Q2820="1. Aceitou o programa",R2820-B2820,0),0)</f>
        <v>43</v>
      </c>
      <c r="AY2820" s="209">
        <f>IF(BB2820="S",IF(AND(S2820&lt;&gt;"",R2820&lt;&gt;""),S2820-R2820,0),0)</f>
        <v>0</v>
      </c>
      <c r="AZ2820" s="209">
        <f>IF(BB2820="S",IF(Q2820="1. Aceitou o programa",IF(OR(X2820="Não se Aplica",X2820=""),IF(OR(W2820="Não se Aplica",W2820=""),0,W2820-V2820),AVERAGE(X2820-W2820,W2820-V2820)),0),0)</f>
        <v>8</v>
      </c>
      <c r="BA2820" s="209">
        <f>IF(BB2820="S",IF(AND(Q2820="1. Aceitou o programa",AH2820="Realizada"),IFERROR(IF(AG2820="",0,AG2820-R2820),0),0),0)</f>
        <v>0</v>
      </c>
      <c r="BB2820" s="209" t="str">
        <f>_xlfn.XLOOKUP(U2820,'Lista Suspensa'!$AA$20:$AA$23,'Lista Suspensa'!$AB$20:$AB$23,"N/A")</f>
        <v>S</v>
      </c>
    </row>
    <row r="2821" spans="1:54" ht="12" customHeight="1">
      <c r="A2821" s="151" t="s">
        <v>54</v>
      </c>
      <c r="B2821" s="152">
        <v>46112</v>
      </c>
      <c r="C2821" s="153" t="s">
        <v>55</v>
      </c>
      <c r="D2821" s="153" t="s">
        <v>56</v>
      </c>
      <c r="E2821" s="244">
        <v>92619042</v>
      </c>
      <c r="F2821" s="144" t="s">
        <v>5583</v>
      </c>
      <c r="G2821" s="230"/>
      <c r="H2821" s="154">
        <v>29782</v>
      </c>
      <c r="I2821" s="153">
        <v>44</v>
      </c>
      <c r="J2821" s="148" t="s">
        <v>58</v>
      </c>
      <c r="K2821" s="153" t="s">
        <v>101</v>
      </c>
      <c r="L2821" s="153"/>
      <c r="M2821" s="153"/>
      <c r="N2821" s="153"/>
      <c r="O2821" s="155">
        <v>21984084119</v>
      </c>
      <c r="P2821" s="156" t="s">
        <v>60</v>
      </c>
      <c r="Q2821" s="157" t="s">
        <v>110</v>
      </c>
      <c r="R2821" s="158">
        <v>46155</v>
      </c>
      <c r="S2821" s="159"/>
      <c r="T2821" s="159" t="s">
        <v>62</v>
      </c>
      <c r="U2821" s="159" t="s">
        <v>111</v>
      </c>
      <c r="V2821" s="154">
        <v>46147</v>
      </c>
      <c r="W2821" s="154">
        <v>46155</v>
      </c>
      <c r="X2821" s="154"/>
      <c r="Y2821" s="160" t="s">
        <v>99</v>
      </c>
      <c r="Z2821" s="160" t="s">
        <v>65</v>
      </c>
      <c r="AA2821" s="153"/>
      <c r="AB2821" s="153"/>
      <c r="AC2821" s="182" t="e">
        <f t="shared" si="90"/>
        <v>#DIV/0!</v>
      </c>
      <c r="AD2821" s="153" t="e">
        <f t="shared" si="91"/>
        <v>#DIV/0!</v>
      </c>
      <c r="AE2821" s="233" t="s">
        <v>66</v>
      </c>
      <c r="AF2821" s="153"/>
      <c r="AG2821" s="159"/>
      <c r="AH2821" s="153"/>
      <c r="AI2821" s="161"/>
      <c r="AJ2821" s="153"/>
      <c r="AK2821" s="153"/>
      <c r="AL2821" s="207"/>
      <c r="AM2821" s="207"/>
      <c r="AN2821" s="207"/>
      <c r="AO2821" s="207" t="str">
        <f ca="1">IF(R2821="","",IF(R2821&gt;TODAY(),"0 meses",DATEDIF(R2821,TODAY(),"m") &amp; " meses"))</f>
        <v>0 meses</v>
      </c>
      <c r="AP2821" s="147" t="s">
        <v>67</v>
      </c>
      <c r="AQ2821" s="147" t="s">
        <v>67</v>
      </c>
      <c r="AR2821" s="147"/>
      <c r="AS2821" s="209" t="s">
        <v>68</v>
      </c>
      <c r="AT2821" s="223" t="str">
        <f>MONTH(B2821)&amp;"/"&amp;YEAR(B2821)</f>
        <v>3/2026</v>
      </c>
      <c r="AU2821" s="223">
        <f>WEEKNUM(B2821)-WEEKNUM(EOMONTH(B2821,-1)+1)+1</f>
        <v>5</v>
      </c>
      <c r="AV2821" s="209" t="str">
        <f>MONTH(R2821)&amp;"/"&amp;YEAR(R2821)</f>
        <v>5/2026</v>
      </c>
      <c r="AW2821" s="209">
        <f>WEEKNUM(R2821)-WEEKNUM(EOMONTH(R2821,-1)+1)+1</f>
        <v>3</v>
      </c>
      <c r="AX2821" s="209">
        <f>IF(BB2821="S",IF(Q2821="1. Aceitou o programa",R2821-B2821,0),0)</f>
        <v>43</v>
      </c>
      <c r="AY2821" s="209">
        <f>IF(BB2821="S",IF(AND(S2821&lt;&gt;"",R2821&lt;&gt;""),S2821-R2821,0),0)</f>
        <v>0</v>
      </c>
      <c r="AZ2821" s="209">
        <f>IF(BB2821="S",IF(Q2821="1. Aceitou o programa",IF(OR(X2821="Não se Aplica",X2821=""),IF(OR(W2821="Não se Aplica",W2821=""),0,W2821-V2821),AVERAGE(X2821-W2821,W2821-V2821)),0),0)</f>
        <v>8</v>
      </c>
      <c r="BA2821" s="209">
        <f>IF(BB2821="S",IF(AND(Q2821="1. Aceitou o programa",AH2821="Realizada"),IFERROR(IF(AG2821="",0,AG2821-R2821),0),0),0)</f>
        <v>0</v>
      </c>
      <c r="BB2821" s="209" t="str">
        <f>_xlfn.XLOOKUP(U2821,'Lista Suspensa'!$AA$20:$AA$23,'Lista Suspensa'!$AB$20:$AB$23,"N/A")</f>
        <v>S</v>
      </c>
    </row>
    <row r="2822" spans="1:54" ht="12" customHeight="1">
      <c r="A2822" s="151" t="s">
        <v>54</v>
      </c>
      <c r="B2822" s="152">
        <v>46112</v>
      </c>
      <c r="C2822" s="153" t="s">
        <v>55</v>
      </c>
      <c r="D2822" s="153" t="s">
        <v>56</v>
      </c>
      <c r="E2822" s="244">
        <v>94545453</v>
      </c>
      <c r="F2822" s="144" t="s">
        <v>5584</v>
      </c>
      <c r="G2822" s="230"/>
      <c r="H2822" s="154">
        <v>29832</v>
      </c>
      <c r="I2822" s="153">
        <v>44</v>
      </c>
      <c r="J2822" s="148" t="s">
        <v>70</v>
      </c>
      <c r="K2822" s="153" t="s">
        <v>101</v>
      </c>
      <c r="L2822" s="153"/>
      <c r="M2822" s="153"/>
      <c r="N2822" s="153"/>
      <c r="O2822" s="155">
        <v>21987833554</v>
      </c>
      <c r="P2822" s="156" t="s">
        <v>60</v>
      </c>
      <c r="Q2822" s="157" t="s">
        <v>110</v>
      </c>
      <c r="R2822" s="158">
        <v>46155</v>
      </c>
      <c r="S2822" s="159"/>
      <c r="T2822" s="159" t="s">
        <v>62</v>
      </c>
      <c r="U2822" s="159" t="s">
        <v>111</v>
      </c>
      <c r="V2822" s="154">
        <v>46147</v>
      </c>
      <c r="W2822" s="154">
        <v>46155</v>
      </c>
      <c r="X2822" s="154"/>
      <c r="Y2822" s="160" t="s">
        <v>99</v>
      </c>
      <c r="Z2822" s="160" t="s">
        <v>65</v>
      </c>
      <c r="AA2822" s="153"/>
      <c r="AB2822" s="153"/>
      <c r="AC2822" s="182" t="e">
        <f t="shared" si="90"/>
        <v>#DIV/0!</v>
      </c>
      <c r="AD2822" s="153" t="e">
        <f t="shared" si="91"/>
        <v>#DIV/0!</v>
      </c>
      <c r="AE2822" s="233" t="s">
        <v>66</v>
      </c>
      <c r="AF2822" s="153"/>
      <c r="AG2822" s="159"/>
      <c r="AH2822" s="153"/>
      <c r="AI2822" s="161"/>
      <c r="AJ2822" s="153"/>
      <c r="AK2822" s="153"/>
      <c r="AL2822" s="207"/>
      <c r="AM2822" s="207"/>
      <c r="AN2822" s="207"/>
      <c r="AO2822" s="207" t="str">
        <f ca="1">IF(R2822="","",IF(R2822&gt;TODAY(),"0 meses",DATEDIF(R2822,TODAY(),"m") &amp; " meses"))</f>
        <v>0 meses</v>
      </c>
      <c r="AP2822" s="147" t="s">
        <v>67</v>
      </c>
      <c r="AQ2822" s="147" t="s">
        <v>67</v>
      </c>
      <c r="AR2822" s="147"/>
      <c r="AS2822" s="209" t="s">
        <v>68</v>
      </c>
      <c r="AT2822" s="223" t="str">
        <f>MONTH(B2822)&amp;"/"&amp;YEAR(B2822)</f>
        <v>3/2026</v>
      </c>
      <c r="AU2822" s="223">
        <f>WEEKNUM(B2822)-WEEKNUM(EOMONTH(B2822,-1)+1)+1</f>
        <v>5</v>
      </c>
      <c r="AV2822" s="209" t="str">
        <f>MONTH(R2822)&amp;"/"&amp;YEAR(R2822)</f>
        <v>5/2026</v>
      </c>
      <c r="AW2822" s="209">
        <f>WEEKNUM(R2822)-WEEKNUM(EOMONTH(R2822,-1)+1)+1</f>
        <v>3</v>
      </c>
      <c r="AX2822" s="209">
        <f>IF(BB2822="S",IF(Q2822="1. Aceitou o programa",R2822-B2822,0),0)</f>
        <v>43</v>
      </c>
      <c r="AY2822" s="209">
        <f>IF(BB2822="S",IF(AND(S2822&lt;&gt;"",R2822&lt;&gt;""),S2822-R2822,0),0)</f>
        <v>0</v>
      </c>
      <c r="AZ2822" s="209">
        <f>IF(BB2822="S",IF(Q2822="1. Aceitou o programa",IF(OR(X2822="Não se Aplica",X2822=""),IF(OR(W2822="Não se Aplica",W2822=""),0,W2822-V2822),AVERAGE(X2822-W2822,W2822-V2822)),0),0)</f>
        <v>8</v>
      </c>
      <c r="BA2822" s="209">
        <f>IF(BB2822="S",IF(AND(Q2822="1. Aceitou o programa",AH2822="Realizada"),IFERROR(IF(AG2822="",0,AG2822-R2822),0),0),0)</f>
        <v>0</v>
      </c>
      <c r="BB2822" s="209" t="str">
        <f>_xlfn.XLOOKUP(U2822,'Lista Suspensa'!$AA$20:$AA$23,'Lista Suspensa'!$AB$20:$AB$23,"N/A")</f>
        <v>S</v>
      </c>
    </row>
    <row r="2823" spans="1:54" ht="12" customHeight="1">
      <c r="A2823" s="151" t="s">
        <v>54</v>
      </c>
      <c r="B2823" s="152">
        <v>46112</v>
      </c>
      <c r="C2823" s="153" t="s">
        <v>55</v>
      </c>
      <c r="D2823" s="153" t="s">
        <v>56</v>
      </c>
      <c r="E2823" s="244">
        <v>93452751</v>
      </c>
      <c r="F2823" s="144" t="s">
        <v>5585</v>
      </c>
      <c r="G2823" s="230"/>
      <c r="H2823" s="154">
        <v>29868</v>
      </c>
      <c r="I2823" s="153">
        <v>44</v>
      </c>
      <c r="J2823" s="148" t="s">
        <v>58</v>
      </c>
      <c r="K2823" s="153" t="s">
        <v>101</v>
      </c>
      <c r="L2823" s="153"/>
      <c r="M2823" s="153"/>
      <c r="N2823" s="153"/>
      <c r="O2823" s="155">
        <v>21997064416</v>
      </c>
      <c r="P2823" s="156" t="s">
        <v>60</v>
      </c>
      <c r="Q2823" s="157" t="s">
        <v>110</v>
      </c>
      <c r="R2823" s="158">
        <v>46155</v>
      </c>
      <c r="S2823" s="159"/>
      <c r="T2823" s="159" t="s">
        <v>62</v>
      </c>
      <c r="U2823" s="159" t="s">
        <v>111</v>
      </c>
      <c r="V2823" s="154">
        <v>46147</v>
      </c>
      <c r="W2823" s="154">
        <v>46155</v>
      </c>
      <c r="X2823" s="154"/>
      <c r="Y2823" s="160" t="s">
        <v>99</v>
      </c>
      <c r="Z2823" s="160" t="s">
        <v>65</v>
      </c>
      <c r="AA2823" s="153"/>
      <c r="AB2823" s="153"/>
      <c r="AC2823" s="182" t="e">
        <f t="shared" si="90"/>
        <v>#DIV/0!</v>
      </c>
      <c r="AD2823" s="153" t="e">
        <f t="shared" si="91"/>
        <v>#DIV/0!</v>
      </c>
      <c r="AE2823" s="233" t="s">
        <v>66</v>
      </c>
      <c r="AF2823" s="153"/>
      <c r="AG2823" s="159"/>
      <c r="AH2823" s="153"/>
      <c r="AI2823" s="161"/>
      <c r="AJ2823" s="153"/>
      <c r="AK2823" s="153"/>
      <c r="AL2823" s="207"/>
      <c r="AM2823" s="207"/>
      <c r="AN2823" s="207"/>
      <c r="AO2823" s="207" t="str">
        <f ca="1">IF(R2823="","",IF(R2823&gt;TODAY(),"0 meses",DATEDIF(R2823,TODAY(),"m") &amp; " meses"))</f>
        <v>0 meses</v>
      </c>
      <c r="AP2823" s="147" t="s">
        <v>67</v>
      </c>
      <c r="AQ2823" s="147" t="s">
        <v>67</v>
      </c>
      <c r="AR2823" s="147"/>
      <c r="AS2823" s="209" t="s">
        <v>68</v>
      </c>
      <c r="AT2823" s="223" t="str">
        <f>MONTH(B2823)&amp;"/"&amp;YEAR(B2823)</f>
        <v>3/2026</v>
      </c>
      <c r="AU2823" s="223">
        <f>WEEKNUM(B2823)-WEEKNUM(EOMONTH(B2823,-1)+1)+1</f>
        <v>5</v>
      </c>
      <c r="AV2823" s="209" t="str">
        <f>MONTH(R2823)&amp;"/"&amp;YEAR(R2823)</f>
        <v>5/2026</v>
      </c>
      <c r="AW2823" s="209">
        <f>WEEKNUM(R2823)-WEEKNUM(EOMONTH(R2823,-1)+1)+1</f>
        <v>3</v>
      </c>
      <c r="AX2823" s="209">
        <f>IF(BB2823="S",IF(Q2823="1. Aceitou o programa",R2823-B2823,0),0)</f>
        <v>43</v>
      </c>
      <c r="AY2823" s="209">
        <f>IF(BB2823="S",IF(AND(S2823&lt;&gt;"",R2823&lt;&gt;""),S2823-R2823,0),0)</f>
        <v>0</v>
      </c>
      <c r="AZ2823" s="209">
        <f>IF(BB2823="S",IF(Q2823="1. Aceitou o programa",IF(OR(X2823="Não se Aplica",X2823=""),IF(OR(W2823="Não se Aplica",W2823=""),0,W2823-V2823),AVERAGE(X2823-W2823,W2823-V2823)),0),0)</f>
        <v>8</v>
      </c>
      <c r="BA2823" s="209">
        <f>IF(BB2823="S",IF(AND(Q2823="1. Aceitou o programa",AH2823="Realizada"),IFERROR(IF(AG2823="",0,AG2823-R2823),0),0),0)</f>
        <v>0</v>
      </c>
      <c r="BB2823" s="209" t="str">
        <f>_xlfn.XLOOKUP(U2823,'Lista Suspensa'!$AA$20:$AA$23,'Lista Suspensa'!$AB$20:$AB$23,"N/A")</f>
        <v>S</v>
      </c>
    </row>
    <row r="2824" spans="1:54" ht="12" customHeight="1">
      <c r="A2824" s="151" t="s">
        <v>54</v>
      </c>
      <c r="B2824" s="152">
        <v>46112</v>
      </c>
      <c r="C2824" s="153" t="s">
        <v>55</v>
      </c>
      <c r="D2824" s="153" t="s">
        <v>56</v>
      </c>
      <c r="E2824" s="244">
        <v>92870860</v>
      </c>
      <c r="F2824" s="144" t="s">
        <v>5586</v>
      </c>
      <c r="G2824" s="230"/>
      <c r="H2824" s="154">
        <v>29910</v>
      </c>
      <c r="I2824" s="153">
        <v>44</v>
      </c>
      <c r="J2824" s="148" t="s">
        <v>70</v>
      </c>
      <c r="K2824" s="153" t="s">
        <v>101</v>
      </c>
      <c r="L2824" s="153"/>
      <c r="M2824" s="153"/>
      <c r="N2824" s="153"/>
      <c r="O2824" s="155">
        <v>21969437760</v>
      </c>
      <c r="P2824" s="156" t="s">
        <v>60</v>
      </c>
      <c r="Q2824" s="157" t="s">
        <v>110</v>
      </c>
      <c r="R2824" s="158">
        <v>46155</v>
      </c>
      <c r="S2824" s="159"/>
      <c r="T2824" s="159" t="s">
        <v>62</v>
      </c>
      <c r="U2824" s="159" t="s">
        <v>111</v>
      </c>
      <c r="V2824" s="154">
        <v>46147</v>
      </c>
      <c r="W2824" s="154">
        <v>46155</v>
      </c>
      <c r="X2824" s="154"/>
      <c r="Y2824" s="160" t="s">
        <v>99</v>
      </c>
      <c r="Z2824" s="160" t="s">
        <v>65</v>
      </c>
      <c r="AA2824" s="153"/>
      <c r="AB2824" s="153"/>
      <c r="AC2824" s="182" t="e">
        <f t="shared" si="90"/>
        <v>#DIV/0!</v>
      </c>
      <c r="AD2824" s="153" t="e">
        <f t="shared" si="91"/>
        <v>#DIV/0!</v>
      </c>
      <c r="AE2824" s="233" t="s">
        <v>66</v>
      </c>
      <c r="AF2824" s="153"/>
      <c r="AG2824" s="159"/>
      <c r="AH2824" s="153"/>
      <c r="AI2824" s="161"/>
      <c r="AJ2824" s="153"/>
      <c r="AK2824" s="153"/>
      <c r="AL2824" s="207"/>
      <c r="AM2824" s="207"/>
      <c r="AN2824" s="207"/>
      <c r="AO2824" s="207" t="str">
        <f ca="1">IF(R2824="","",IF(R2824&gt;TODAY(),"0 meses",DATEDIF(R2824,TODAY(),"m") &amp; " meses"))</f>
        <v>0 meses</v>
      </c>
      <c r="AP2824" s="147" t="s">
        <v>67</v>
      </c>
      <c r="AQ2824" s="147" t="s">
        <v>67</v>
      </c>
      <c r="AR2824" s="147"/>
      <c r="AS2824" s="209" t="s">
        <v>68</v>
      </c>
      <c r="AT2824" s="223" t="str">
        <f>MONTH(B2824)&amp;"/"&amp;YEAR(B2824)</f>
        <v>3/2026</v>
      </c>
      <c r="AU2824" s="223">
        <f>WEEKNUM(B2824)-WEEKNUM(EOMONTH(B2824,-1)+1)+1</f>
        <v>5</v>
      </c>
      <c r="AV2824" s="209" t="str">
        <f>MONTH(R2824)&amp;"/"&amp;YEAR(R2824)</f>
        <v>5/2026</v>
      </c>
      <c r="AW2824" s="209">
        <f>WEEKNUM(R2824)-WEEKNUM(EOMONTH(R2824,-1)+1)+1</f>
        <v>3</v>
      </c>
      <c r="AX2824" s="209">
        <f>IF(BB2824="S",IF(Q2824="1. Aceitou o programa",R2824-B2824,0),0)</f>
        <v>43</v>
      </c>
      <c r="AY2824" s="209">
        <f>IF(BB2824="S",IF(AND(S2824&lt;&gt;"",R2824&lt;&gt;""),S2824-R2824,0),0)</f>
        <v>0</v>
      </c>
      <c r="AZ2824" s="209">
        <f>IF(BB2824="S",IF(Q2824="1. Aceitou o programa",IF(OR(X2824="Não se Aplica",X2824=""),IF(OR(W2824="Não se Aplica",W2824=""),0,W2824-V2824),AVERAGE(X2824-W2824,W2824-V2824)),0),0)</f>
        <v>8</v>
      </c>
      <c r="BA2824" s="209">
        <f>IF(BB2824="S",IF(AND(Q2824="1. Aceitou o programa",AH2824="Realizada"),IFERROR(IF(AG2824="",0,AG2824-R2824),0),0),0)</f>
        <v>0</v>
      </c>
      <c r="BB2824" s="209" t="str">
        <f>_xlfn.XLOOKUP(U2824,'Lista Suspensa'!$AA$20:$AA$23,'Lista Suspensa'!$AB$20:$AB$23,"N/A")</f>
        <v>S</v>
      </c>
    </row>
    <row r="2825" spans="1:54" ht="12" customHeight="1">
      <c r="A2825" s="151" t="s">
        <v>54</v>
      </c>
      <c r="B2825" s="152">
        <v>46112</v>
      </c>
      <c r="C2825" s="153" t="s">
        <v>55</v>
      </c>
      <c r="D2825" s="153" t="s">
        <v>56</v>
      </c>
      <c r="E2825" s="244">
        <v>89184662</v>
      </c>
      <c r="F2825" s="144" t="s">
        <v>5587</v>
      </c>
      <c r="G2825" s="230"/>
      <c r="H2825" s="154">
        <v>29910</v>
      </c>
      <c r="I2825" s="153">
        <v>44</v>
      </c>
      <c r="J2825" s="148" t="s">
        <v>70</v>
      </c>
      <c r="K2825" s="153" t="s">
        <v>101</v>
      </c>
      <c r="L2825" s="153"/>
      <c r="M2825" s="153"/>
      <c r="N2825" s="153"/>
      <c r="O2825" s="155">
        <v>21999730055</v>
      </c>
      <c r="P2825" s="156" t="s">
        <v>60</v>
      </c>
      <c r="Q2825" s="157" t="s">
        <v>110</v>
      </c>
      <c r="R2825" s="158">
        <v>46155</v>
      </c>
      <c r="S2825" s="159"/>
      <c r="T2825" s="159" t="s">
        <v>62</v>
      </c>
      <c r="U2825" s="159" t="s">
        <v>111</v>
      </c>
      <c r="V2825" s="154">
        <v>46147</v>
      </c>
      <c r="W2825" s="154">
        <v>46155</v>
      </c>
      <c r="X2825" s="154"/>
      <c r="Y2825" s="160" t="s">
        <v>99</v>
      </c>
      <c r="Z2825" s="160" t="s">
        <v>65</v>
      </c>
      <c r="AA2825" s="153"/>
      <c r="AB2825" s="153"/>
      <c r="AC2825" s="182" t="e">
        <f t="shared" si="90"/>
        <v>#DIV/0!</v>
      </c>
      <c r="AD2825" s="153" t="e">
        <f t="shared" si="91"/>
        <v>#DIV/0!</v>
      </c>
      <c r="AE2825" s="233" t="s">
        <v>66</v>
      </c>
      <c r="AF2825" s="153"/>
      <c r="AG2825" s="159"/>
      <c r="AH2825" s="153"/>
      <c r="AI2825" s="161"/>
      <c r="AJ2825" s="153"/>
      <c r="AK2825" s="153"/>
      <c r="AL2825" s="207"/>
      <c r="AM2825" s="207"/>
      <c r="AN2825" s="207"/>
      <c r="AO2825" s="207" t="str">
        <f ca="1">IF(R2825="","",IF(R2825&gt;TODAY(),"0 meses",DATEDIF(R2825,TODAY(),"m") &amp; " meses"))</f>
        <v>0 meses</v>
      </c>
      <c r="AP2825" s="147" t="s">
        <v>67</v>
      </c>
      <c r="AQ2825" s="147" t="s">
        <v>67</v>
      </c>
      <c r="AR2825" s="147"/>
      <c r="AS2825" s="209" t="s">
        <v>68</v>
      </c>
      <c r="AT2825" s="223" t="str">
        <f>MONTH(B2825)&amp;"/"&amp;YEAR(B2825)</f>
        <v>3/2026</v>
      </c>
      <c r="AU2825" s="223">
        <f>WEEKNUM(B2825)-WEEKNUM(EOMONTH(B2825,-1)+1)+1</f>
        <v>5</v>
      </c>
      <c r="AV2825" s="209" t="str">
        <f>MONTH(R2825)&amp;"/"&amp;YEAR(R2825)</f>
        <v>5/2026</v>
      </c>
      <c r="AW2825" s="209">
        <f>WEEKNUM(R2825)-WEEKNUM(EOMONTH(R2825,-1)+1)+1</f>
        <v>3</v>
      </c>
      <c r="AX2825" s="209">
        <f>IF(BB2825="S",IF(Q2825="1. Aceitou o programa",R2825-B2825,0),0)</f>
        <v>43</v>
      </c>
      <c r="AY2825" s="209">
        <f>IF(BB2825="S",IF(AND(S2825&lt;&gt;"",R2825&lt;&gt;""),S2825-R2825,0),0)</f>
        <v>0</v>
      </c>
      <c r="AZ2825" s="209">
        <f>IF(BB2825="S",IF(Q2825="1. Aceitou o programa",IF(OR(X2825="Não se Aplica",X2825=""),IF(OR(W2825="Não se Aplica",W2825=""),0,W2825-V2825),AVERAGE(X2825-W2825,W2825-V2825)),0),0)</f>
        <v>8</v>
      </c>
      <c r="BA2825" s="209">
        <f>IF(BB2825="S",IF(AND(Q2825="1. Aceitou o programa",AH2825="Realizada"),IFERROR(IF(AG2825="",0,AG2825-R2825),0),0),0)</f>
        <v>0</v>
      </c>
      <c r="BB2825" s="209" t="str">
        <f>_xlfn.XLOOKUP(U2825,'Lista Suspensa'!$AA$20:$AA$23,'Lista Suspensa'!$AB$20:$AB$23,"N/A")</f>
        <v>S</v>
      </c>
    </row>
    <row r="2826" spans="1:54" ht="12" customHeight="1">
      <c r="A2826" s="151" t="s">
        <v>54</v>
      </c>
      <c r="B2826" s="152">
        <v>46112</v>
      </c>
      <c r="C2826" s="153" t="s">
        <v>55</v>
      </c>
      <c r="D2826" s="153" t="s">
        <v>56</v>
      </c>
      <c r="E2826" s="244">
        <v>89345843</v>
      </c>
      <c r="F2826" s="144" t="s">
        <v>5588</v>
      </c>
      <c r="G2826" s="230"/>
      <c r="H2826" s="154">
        <v>29921</v>
      </c>
      <c r="I2826" s="153">
        <v>44</v>
      </c>
      <c r="J2826" s="148" t="s">
        <v>58</v>
      </c>
      <c r="K2826" s="153" t="s">
        <v>101</v>
      </c>
      <c r="L2826" s="153"/>
      <c r="M2826" s="153"/>
      <c r="N2826" s="153"/>
      <c r="O2826" s="155">
        <v>21965442004</v>
      </c>
      <c r="P2826" s="156" t="s">
        <v>60</v>
      </c>
      <c r="Q2826" s="157" t="s">
        <v>110</v>
      </c>
      <c r="R2826" s="158">
        <v>46155</v>
      </c>
      <c r="S2826" s="159"/>
      <c r="T2826" s="159" t="s">
        <v>62</v>
      </c>
      <c r="U2826" s="159" t="s">
        <v>111</v>
      </c>
      <c r="V2826" s="154">
        <v>46147</v>
      </c>
      <c r="W2826" s="154">
        <v>46155</v>
      </c>
      <c r="X2826" s="154"/>
      <c r="Y2826" s="160" t="s">
        <v>99</v>
      </c>
      <c r="Z2826" s="160" t="s">
        <v>65</v>
      </c>
      <c r="AA2826" s="153"/>
      <c r="AB2826" s="153"/>
      <c r="AC2826" s="182" t="e">
        <f t="shared" si="90"/>
        <v>#DIV/0!</v>
      </c>
      <c r="AD2826" s="153" t="e">
        <f t="shared" si="91"/>
        <v>#DIV/0!</v>
      </c>
      <c r="AE2826" s="233" t="s">
        <v>66</v>
      </c>
      <c r="AF2826" s="153"/>
      <c r="AG2826" s="159"/>
      <c r="AH2826" s="153"/>
      <c r="AI2826" s="161"/>
      <c r="AJ2826" s="153"/>
      <c r="AK2826" s="153"/>
      <c r="AL2826" s="207"/>
      <c r="AM2826" s="207"/>
      <c r="AN2826" s="207"/>
      <c r="AO2826" s="207" t="str">
        <f ca="1">IF(R2826="","",IF(R2826&gt;TODAY(),"0 meses",DATEDIF(R2826,TODAY(),"m") &amp; " meses"))</f>
        <v>0 meses</v>
      </c>
      <c r="AP2826" s="147" t="s">
        <v>67</v>
      </c>
      <c r="AQ2826" s="147" t="s">
        <v>67</v>
      </c>
      <c r="AR2826" s="147"/>
      <c r="AS2826" s="209" t="s">
        <v>68</v>
      </c>
      <c r="AT2826" s="223" t="str">
        <f>MONTH(B2826)&amp;"/"&amp;YEAR(B2826)</f>
        <v>3/2026</v>
      </c>
      <c r="AU2826" s="223">
        <f>WEEKNUM(B2826)-WEEKNUM(EOMONTH(B2826,-1)+1)+1</f>
        <v>5</v>
      </c>
      <c r="AV2826" s="209" t="str">
        <f>MONTH(R2826)&amp;"/"&amp;YEAR(R2826)</f>
        <v>5/2026</v>
      </c>
      <c r="AW2826" s="209">
        <f>WEEKNUM(R2826)-WEEKNUM(EOMONTH(R2826,-1)+1)+1</f>
        <v>3</v>
      </c>
      <c r="AX2826" s="209">
        <f>IF(BB2826="S",IF(Q2826="1. Aceitou o programa",R2826-B2826,0),0)</f>
        <v>43</v>
      </c>
      <c r="AY2826" s="209">
        <f>IF(BB2826="S",IF(AND(S2826&lt;&gt;"",R2826&lt;&gt;""),S2826-R2826,0),0)</f>
        <v>0</v>
      </c>
      <c r="AZ2826" s="209">
        <f>IF(BB2826="S",IF(Q2826="1. Aceitou o programa",IF(OR(X2826="Não se Aplica",X2826=""),IF(OR(W2826="Não se Aplica",W2826=""),0,W2826-V2826),AVERAGE(X2826-W2826,W2826-V2826)),0),0)</f>
        <v>8</v>
      </c>
      <c r="BA2826" s="209">
        <f>IF(BB2826="S",IF(AND(Q2826="1. Aceitou o programa",AH2826="Realizada"),IFERROR(IF(AG2826="",0,AG2826-R2826),0),0),0)</f>
        <v>0</v>
      </c>
      <c r="BB2826" s="209" t="str">
        <f>_xlfn.XLOOKUP(U2826,'Lista Suspensa'!$AA$20:$AA$23,'Lista Suspensa'!$AB$20:$AB$23,"N/A")</f>
        <v>S</v>
      </c>
    </row>
    <row r="2827" spans="1:54" ht="12" customHeight="1">
      <c r="A2827" s="151" t="s">
        <v>54</v>
      </c>
      <c r="B2827" s="152">
        <v>46112</v>
      </c>
      <c r="C2827" s="153" t="s">
        <v>55</v>
      </c>
      <c r="D2827" s="153" t="s">
        <v>56</v>
      </c>
      <c r="E2827" s="244">
        <v>93019445</v>
      </c>
      <c r="F2827" s="144" t="s">
        <v>5589</v>
      </c>
      <c r="G2827" s="230"/>
      <c r="H2827" s="154">
        <v>29932</v>
      </c>
      <c r="I2827" s="153">
        <v>44</v>
      </c>
      <c r="J2827" s="148" t="s">
        <v>70</v>
      </c>
      <c r="K2827" s="153" t="s">
        <v>101</v>
      </c>
      <c r="L2827" s="153"/>
      <c r="M2827" s="153"/>
      <c r="N2827" s="153"/>
      <c r="O2827" s="155">
        <v>21964145119</v>
      </c>
      <c r="P2827" s="156" t="s">
        <v>60</v>
      </c>
      <c r="Q2827" s="157" t="s">
        <v>110</v>
      </c>
      <c r="R2827" s="158">
        <v>46155</v>
      </c>
      <c r="S2827" s="159"/>
      <c r="T2827" s="159" t="s">
        <v>62</v>
      </c>
      <c r="U2827" s="159" t="s">
        <v>111</v>
      </c>
      <c r="V2827" s="154">
        <v>46147</v>
      </c>
      <c r="W2827" s="154">
        <v>46155</v>
      </c>
      <c r="X2827" s="154"/>
      <c r="Y2827" s="160" t="s">
        <v>99</v>
      </c>
      <c r="Z2827" s="160" t="s">
        <v>65</v>
      </c>
      <c r="AA2827" s="153"/>
      <c r="AB2827" s="153"/>
      <c r="AC2827" s="182" t="e">
        <f t="shared" si="90"/>
        <v>#DIV/0!</v>
      </c>
      <c r="AD2827" s="153" t="e">
        <f t="shared" si="91"/>
        <v>#DIV/0!</v>
      </c>
      <c r="AE2827" s="233" t="s">
        <v>66</v>
      </c>
      <c r="AF2827" s="153"/>
      <c r="AG2827" s="159"/>
      <c r="AH2827" s="153"/>
      <c r="AI2827" s="161"/>
      <c r="AJ2827" s="153"/>
      <c r="AK2827" s="153"/>
      <c r="AL2827" s="207"/>
      <c r="AM2827" s="207"/>
      <c r="AN2827" s="207"/>
      <c r="AO2827" s="207" t="str">
        <f ca="1">IF(R2827="","",IF(R2827&gt;TODAY(),"0 meses",DATEDIF(R2827,TODAY(),"m") &amp; " meses"))</f>
        <v>0 meses</v>
      </c>
      <c r="AP2827" s="147" t="s">
        <v>67</v>
      </c>
      <c r="AQ2827" s="147" t="s">
        <v>67</v>
      </c>
      <c r="AR2827" s="147"/>
      <c r="AS2827" s="209" t="s">
        <v>68</v>
      </c>
      <c r="AT2827" s="223" t="str">
        <f>MONTH(B2827)&amp;"/"&amp;YEAR(B2827)</f>
        <v>3/2026</v>
      </c>
      <c r="AU2827" s="223">
        <f>WEEKNUM(B2827)-WEEKNUM(EOMONTH(B2827,-1)+1)+1</f>
        <v>5</v>
      </c>
      <c r="AV2827" s="209" t="str">
        <f>MONTH(R2827)&amp;"/"&amp;YEAR(R2827)</f>
        <v>5/2026</v>
      </c>
      <c r="AW2827" s="209">
        <f>WEEKNUM(R2827)-WEEKNUM(EOMONTH(R2827,-1)+1)+1</f>
        <v>3</v>
      </c>
      <c r="AX2827" s="209">
        <f>IF(BB2827="S",IF(Q2827="1. Aceitou o programa",R2827-B2827,0),0)</f>
        <v>43</v>
      </c>
      <c r="AY2827" s="209">
        <f>IF(BB2827="S",IF(AND(S2827&lt;&gt;"",R2827&lt;&gt;""),S2827-R2827,0),0)</f>
        <v>0</v>
      </c>
      <c r="AZ2827" s="209">
        <f>IF(BB2827="S",IF(Q2827="1. Aceitou o programa",IF(OR(X2827="Não se Aplica",X2827=""),IF(OR(W2827="Não se Aplica",W2827=""),0,W2827-V2827),AVERAGE(X2827-W2827,W2827-V2827)),0),0)</f>
        <v>8</v>
      </c>
      <c r="BA2827" s="209">
        <f>IF(BB2827="S",IF(AND(Q2827="1. Aceitou o programa",AH2827="Realizada"),IFERROR(IF(AG2827="",0,AG2827-R2827),0),0),0)</f>
        <v>0</v>
      </c>
      <c r="BB2827" s="209" t="str">
        <f>_xlfn.XLOOKUP(U2827,'Lista Suspensa'!$AA$20:$AA$23,'Lista Suspensa'!$AB$20:$AB$23,"N/A")</f>
        <v>S</v>
      </c>
    </row>
    <row r="2828" spans="1:54" ht="12" customHeight="1">
      <c r="A2828" s="151" t="s">
        <v>54</v>
      </c>
      <c r="B2828" s="152">
        <v>46112</v>
      </c>
      <c r="C2828" s="153" t="s">
        <v>55</v>
      </c>
      <c r="D2828" s="153" t="s">
        <v>56</v>
      </c>
      <c r="E2828" s="244">
        <v>93790842</v>
      </c>
      <c r="F2828" s="144" t="s">
        <v>5590</v>
      </c>
      <c r="G2828" s="230"/>
      <c r="H2828" s="154">
        <v>29974</v>
      </c>
      <c r="I2828" s="153">
        <v>44</v>
      </c>
      <c r="J2828" s="148" t="s">
        <v>70</v>
      </c>
      <c r="K2828" s="153" t="s">
        <v>101</v>
      </c>
      <c r="L2828" s="153"/>
      <c r="M2828" s="153"/>
      <c r="N2828" s="153"/>
      <c r="O2828" s="155">
        <v>21989105008</v>
      </c>
      <c r="P2828" s="156" t="s">
        <v>60</v>
      </c>
      <c r="Q2828" s="157" t="s">
        <v>110</v>
      </c>
      <c r="R2828" s="158">
        <v>46155</v>
      </c>
      <c r="S2828" s="159"/>
      <c r="T2828" s="159" t="s">
        <v>62</v>
      </c>
      <c r="U2828" s="159" t="s">
        <v>111</v>
      </c>
      <c r="V2828" s="154">
        <v>46147</v>
      </c>
      <c r="W2828" s="154">
        <v>46155</v>
      </c>
      <c r="X2828" s="154"/>
      <c r="Y2828" s="160" t="s">
        <v>99</v>
      </c>
      <c r="Z2828" s="160" t="s">
        <v>65</v>
      </c>
      <c r="AA2828" s="153"/>
      <c r="AB2828" s="153"/>
      <c r="AC2828" s="182" t="e">
        <f t="shared" si="90"/>
        <v>#DIV/0!</v>
      </c>
      <c r="AD2828" s="153" t="e">
        <f t="shared" si="91"/>
        <v>#DIV/0!</v>
      </c>
      <c r="AE2828" s="233" t="s">
        <v>66</v>
      </c>
      <c r="AF2828" s="153"/>
      <c r="AG2828" s="159"/>
      <c r="AH2828" s="153"/>
      <c r="AI2828" s="161"/>
      <c r="AJ2828" s="153"/>
      <c r="AK2828" s="153"/>
      <c r="AL2828" s="207"/>
      <c r="AM2828" s="207"/>
      <c r="AN2828" s="207"/>
      <c r="AO2828" s="207" t="str">
        <f ca="1">IF(R2828="","",IF(R2828&gt;TODAY(),"0 meses",DATEDIF(R2828,TODAY(),"m") &amp; " meses"))</f>
        <v>0 meses</v>
      </c>
      <c r="AP2828" s="147" t="s">
        <v>67</v>
      </c>
      <c r="AQ2828" s="147" t="s">
        <v>67</v>
      </c>
      <c r="AR2828" s="147"/>
      <c r="AS2828" s="209" t="s">
        <v>68</v>
      </c>
      <c r="AT2828" s="223" t="str">
        <f>MONTH(B2828)&amp;"/"&amp;YEAR(B2828)</f>
        <v>3/2026</v>
      </c>
      <c r="AU2828" s="223">
        <f>WEEKNUM(B2828)-WEEKNUM(EOMONTH(B2828,-1)+1)+1</f>
        <v>5</v>
      </c>
      <c r="AV2828" s="209" t="str">
        <f>MONTH(R2828)&amp;"/"&amp;YEAR(R2828)</f>
        <v>5/2026</v>
      </c>
      <c r="AW2828" s="209">
        <f>WEEKNUM(R2828)-WEEKNUM(EOMONTH(R2828,-1)+1)+1</f>
        <v>3</v>
      </c>
      <c r="AX2828" s="209">
        <f>IF(BB2828="S",IF(Q2828="1. Aceitou o programa",R2828-B2828,0),0)</f>
        <v>43</v>
      </c>
      <c r="AY2828" s="209">
        <f>IF(BB2828="S",IF(AND(S2828&lt;&gt;"",R2828&lt;&gt;""),S2828-R2828,0),0)</f>
        <v>0</v>
      </c>
      <c r="AZ2828" s="209">
        <f>IF(BB2828="S",IF(Q2828="1. Aceitou o programa",IF(OR(X2828="Não se Aplica",X2828=""),IF(OR(W2828="Não se Aplica",W2828=""),0,W2828-V2828),AVERAGE(X2828-W2828,W2828-V2828)),0),0)</f>
        <v>8</v>
      </c>
      <c r="BA2828" s="209">
        <f>IF(BB2828="S",IF(AND(Q2828="1. Aceitou o programa",AH2828="Realizada"),IFERROR(IF(AG2828="",0,AG2828-R2828),0),0),0)</f>
        <v>0</v>
      </c>
      <c r="BB2828" s="209" t="str">
        <f>_xlfn.XLOOKUP(U2828,'Lista Suspensa'!$AA$20:$AA$23,'Lista Suspensa'!$AB$20:$AB$23,"N/A")</f>
        <v>S</v>
      </c>
    </row>
    <row r="2829" spans="1:54" ht="12" customHeight="1">
      <c r="A2829" s="151" t="s">
        <v>54</v>
      </c>
      <c r="B2829" s="152">
        <v>46112</v>
      </c>
      <c r="C2829" s="153" t="s">
        <v>55</v>
      </c>
      <c r="D2829" s="153" t="s">
        <v>56</v>
      </c>
      <c r="E2829" s="244">
        <v>95656539</v>
      </c>
      <c r="F2829" s="144" t="s">
        <v>5591</v>
      </c>
      <c r="G2829" s="230"/>
      <c r="H2829" s="154">
        <v>29979</v>
      </c>
      <c r="I2829" s="153">
        <v>44</v>
      </c>
      <c r="J2829" s="148" t="s">
        <v>58</v>
      </c>
      <c r="K2829" s="153" t="s">
        <v>101</v>
      </c>
      <c r="L2829" s="153"/>
      <c r="M2829" s="153"/>
      <c r="N2829" s="153"/>
      <c r="O2829" s="155">
        <v>21980542005</v>
      </c>
      <c r="P2829" s="156" t="s">
        <v>60</v>
      </c>
      <c r="Q2829" s="157" t="s">
        <v>110</v>
      </c>
      <c r="R2829" s="158">
        <v>46155</v>
      </c>
      <c r="S2829" s="159"/>
      <c r="T2829" s="159" t="s">
        <v>62</v>
      </c>
      <c r="U2829" s="159" t="s">
        <v>111</v>
      </c>
      <c r="V2829" s="154">
        <v>46147</v>
      </c>
      <c r="W2829" s="154">
        <v>46155</v>
      </c>
      <c r="X2829" s="154"/>
      <c r="Y2829" s="160" t="s">
        <v>99</v>
      </c>
      <c r="Z2829" s="160" t="s">
        <v>65</v>
      </c>
      <c r="AA2829" s="153"/>
      <c r="AB2829" s="153"/>
      <c r="AC2829" s="182" t="e">
        <f t="shared" si="90"/>
        <v>#DIV/0!</v>
      </c>
      <c r="AD2829" s="153" t="e">
        <f t="shared" si="91"/>
        <v>#DIV/0!</v>
      </c>
      <c r="AE2829" s="233" t="s">
        <v>66</v>
      </c>
      <c r="AF2829" s="153"/>
      <c r="AG2829" s="159"/>
      <c r="AH2829" s="153"/>
      <c r="AI2829" s="161"/>
      <c r="AJ2829" s="153"/>
      <c r="AK2829" s="153"/>
      <c r="AL2829" s="207"/>
      <c r="AM2829" s="207"/>
      <c r="AN2829" s="207"/>
      <c r="AO2829" s="207" t="str">
        <f ca="1">IF(R2829="","",IF(R2829&gt;TODAY(),"0 meses",DATEDIF(R2829,TODAY(),"m") &amp; " meses"))</f>
        <v>0 meses</v>
      </c>
      <c r="AP2829" s="147" t="s">
        <v>67</v>
      </c>
      <c r="AQ2829" s="147" t="s">
        <v>67</v>
      </c>
      <c r="AR2829" s="147"/>
      <c r="AS2829" s="209" t="s">
        <v>68</v>
      </c>
      <c r="AT2829" s="223" t="str">
        <f>MONTH(B2829)&amp;"/"&amp;YEAR(B2829)</f>
        <v>3/2026</v>
      </c>
      <c r="AU2829" s="223">
        <f>WEEKNUM(B2829)-WEEKNUM(EOMONTH(B2829,-1)+1)+1</f>
        <v>5</v>
      </c>
      <c r="AV2829" s="209" t="str">
        <f>MONTH(R2829)&amp;"/"&amp;YEAR(R2829)</f>
        <v>5/2026</v>
      </c>
      <c r="AW2829" s="209">
        <f>WEEKNUM(R2829)-WEEKNUM(EOMONTH(R2829,-1)+1)+1</f>
        <v>3</v>
      </c>
      <c r="AX2829" s="209">
        <f>IF(BB2829="S",IF(Q2829="1. Aceitou o programa",R2829-B2829,0),0)</f>
        <v>43</v>
      </c>
      <c r="AY2829" s="209">
        <f>IF(BB2829="S",IF(AND(S2829&lt;&gt;"",R2829&lt;&gt;""),S2829-R2829,0),0)</f>
        <v>0</v>
      </c>
      <c r="AZ2829" s="209">
        <f>IF(BB2829="S",IF(Q2829="1. Aceitou o programa",IF(OR(X2829="Não se Aplica",X2829=""),IF(OR(W2829="Não se Aplica",W2829=""),0,W2829-V2829),AVERAGE(X2829-W2829,W2829-V2829)),0),0)</f>
        <v>8</v>
      </c>
      <c r="BA2829" s="209">
        <f>IF(BB2829="S",IF(AND(Q2829="1. Aceitou o programa",AH2829="Realizada"),IFERROR(IF(AG2829="",0,AG2829-R2829),0),0),0)</f>
        <v>0</v>
      </c>
      <c r="BB2829" s="209" t="str">
        <f>_xlfn.XLOOKUP(U2829,'Lista Suspensa'!$AA$20:$AA$23,'Lista Suspensa'!$AB$20:$AB$23,"N/A")</f>
        <v>S</v>
      </c>
    </row>
    <row r="2830" spans="1:54" ht="12" customHeight="1">
      <c r="A2830" s="151" t="s">
        <v>54</v>
      </c>
      <c r="B2830" s="152">
        <v>46112</v>
      </c>
      <c r="C2830" s="153" t="s">
        <v>55</v>
      </c>
      <c r="D2830" s="153" t="s">
        <v>56</v>
      </c>
      <c r="E2830" s="244">
        <v>95129377</v>
      </c>
      <c r="F2830" s="144" t="s">
        <v>5592</v>
      </c>
      <c r="G2830" s="230"/>
      <c r="H2830" s="154">
        <v>29994</v>
      </c>
      <c r="I2830" s="153">
        <v>44</v>
      </c>
      <c r="J2830" s="148" t="s">
        <v>70</v>
      </c>
      <c r="K2830" s="153" t="s">
        <v>101</v>
      </c>
      <c r="L2830" s="153"/>
      <c r="M2830" s="153"/>
      <c r="N2830" s="153"/>
      <c r="O2830" s="155">
        <v>21964923814</v>
      </c>
      <c r="P2830" s="156" t="s">
        <v>60</v>
      </c>
      <c r="Q2830" s="157" t="s">
        <v>110</v>
      </c>
      <c r="R2830" s="158">
        <v>46155</v>
      </c>
      <c r="S2830" s="159"/>
      <c r="T2830" s="159" t="s">
        <v>62</v>
      </c>
      <c r="U2830" s="159" t="s">
        <v>111</v>
      </c>
      <c r="V2830" s="154">
        <v>46147</v>
      </c>
      <c r="W2830" s="154">
        <v>46155</v>
      </c>
      <c r="X2830" s="154"/>
      <c r="Y2830" s="160" t="s">
        <v>99</v>
      </c>
      <c r="Z2830" s="160" t="s">
        <v>65</v>
      </c>
      <c r="AA2830" s="153"/>
      <c r="AB2830" s="153"/>
      <c r="AC2830" s="182" t="e">
        <f t="shared" si="90"/>
        <v>#DIV/0!</v>
      </c>
      <c r="AD2830" s="153" t="e">
        <f t="shared" si="91"/>
        <v>#DIV/0!</v>
      </c>
      <c r="AE2830" s="233" t="s">
        <v>66</v>
      </c>
      <c r="AF2830" s="153"/>
      <c r="AG2830" s="159"/>
      <c r="AH2830" s="153"/>
      <c r="AI2830" s="161"/>
      <c r="AJ2830" s="153"/>
      <c r="AK2830" s="153"/>
      <c r="AL2830" s="207"/>
      <c r="AM2830" s="207"/>
      <c r="AN2830" s="207"/>
      <c r="AO2830" s="207" t="str">
        <f ca="1">IF(R2830="","",IF(R2830&gt;TODAY(),"0 meses",DATEDIF(R2830,TODAY(),"m") &amp; " meses"))</f>
        <v>0 meses</v>
      </c>
      <c r="AP2830" s="147" t="s">
        <v>67</v>
      </c>
      <c r="AQ2830" s="147" t="s">
        <v>67</v>
      </c>
      <c r="AR2830" s="147"/>
      <c r="AS2830" s="209" t="s">
        <v>68</v>
      </c>
      <c r="AT2830" s="223" t="str">
        <f>MONTH(B2830)&amp;"/"&amp;YEAR(B2830)</f>
        <v>3/2026</v>
      </c>
      <c r="AU2830" s="223">
        <f>WEEKNUM(B2830)-WEEKNUM(EOMONTH(B2830,-1)+1)+1</f>
        <v>5</v>
      </c>
      <c r="AV2830" s="209" t="str">
        <f>MONTH(R2830)&amp;"/"&amp;YEAR(R2830)</f>
        <v>5/2026</v>
      </c>
      <c r="AW2830" s="209">
        <f>WEEKNUM(R2830)-WEEKNUM(EOMONTH(R2830,-1)+1)+1</f>
        <v>3</v>
      </c>
      <c r="AX2830" s="209">
        <f>IF(BB2830="S",IF(Q2830="1. Aceitou o programa",R2830-B2830,0),0)</f>
        <v>43</v>
      </c>
      <c r="AY2830" s="209">
        <f>IF(BB2830="S",IF(AND(S2830&lt;&gt;"",R2830&lt;&gt;""),S2830-R2830,0),0)</f>
        <v>0</v>
      </c>
      <c r="AZ2830" s="209">
        <f>IF(BB2830="S",IF(Q2830="1. Aceitou o programa",IF(OR(X2830="Não se Aplica",X2830=""),IF(OR(W2830="Não se Aplica",W2830=""),0,W2830-V2830),AVERAGE(X2830-W2830,W2830-V2830)),0),0)</f>
        <v>8</v>
      </c>
      <c r="BA2830" s="209">
        <f>IF(BB2830="S",IF(AND(Q2830="1. Aceitou o programa",AH2830="Realizada"),IFERROR(IF(AG2830="",0,AG2830-R2830),0),0),0)</f>
        <v>0</v>
      </c>
      <c r="BB2830" s="209" t="str">
        <f>_xlfn.XLOOKUP(U2830,'Lista Suspensa'!$AA$20:$AA$23,'Lista Suspensa'!$AB$20:$AB$23,"N/A")</f>
        <v>S</v>
      </c>
    </row>
    <row r="2831" spans="1:54" ht="12" customHeight="1">
      <c r="A2831" s="151" t="s">
        <v>54</v>
      </c>
      <c r="B2831" s="152">
        <v>46112</v>
      </c>
      <c r="C2831" s="153" t="s">
        <v>55</v>
      </c>
      <c r="D2831" s="153" t="s">
        <v>56</v>
      </c>
      <c r="E2831" s="244">
        <v>92607218</v>
      </c>
      <c r="F2831" s="144" t="s">
        <v>5593</v>
      </c>
      <c r="G2831" s="230"/>
      <c r="H2831" s="154">
        <v>29996</v>
      </c>
      <c r="I2831" s="153">
        <v>44</v>
      </c>
      <c r="J2831" s="148" t="s">
        <v>70</v>
      </c>
      <c r="K2831" s="153" t="s">
        <v>101</v>
      </c>
      <c r="L2831" s="153"/>
      <c r="M2831" s="153"/>
      <c r="N2831" s="153"/>
      <c r="O2831" s="155">
        <v>21992168871</v>
      </c>
      <c r="P2831" s="156" t="s">
        <v>60</v>
      </c>
      <c r="Q2831" s="157" t="s">
        <v>110</v>
      </c>
      <c r="R2831" s="158">
        <v>46155</v>
      </c>
      <c r="S2831" s="159"/>
      <c r="T2831" s="159" t="s">
        <v>62</v>
      </c>
      <c r="U2831" s="159" t="s">
        <v>111</v>
      </c>
      <c r="V2831" s="154">
        <v>46147</v>
      </c>
      <c r="W2831" s="154">
        <v>46155</v>
      </c>
      <c r="X2831" s="154"/>
      <c r="Y2831" s="160" t="s">
        <v>99</v>
      </c>
      <c r="Z2831" s="160" t="s">
        <v>65</v>
      </c>
      <c r="AA2831" s="153"/>
      <c r="AB2831" s="153"/>
      <c r="AC2831" s="182" t="e">
        <f t="shared" si="90"/>
        <v>#DIV/0!</v>
      </c>
      <c r="AD2831" s="153" t="e">
        <f t="shared" si="91"/>
        <v>#DIV/0!</v>
      </c>
      <c r="AE2831" s="233" t="s">
        <v>66</v>
      </c>
      <c r="AF2831" s="153"/>
      <c r="AG2831" s="159"/>
      <c r="AH2831" s="153"/>
      <c r="AI2831" s="161"/>
      <c r="AJ2831" s="153"/>
      <c r="AK2831" s="153"/>
      <c r="AL2831" s="207"/>
      <c r="AM2831" s="207"/>
      <c r="AN2831" s="207"/>
      <c r="AO2831" s="207" t="str">
        <f ca="1">IF(R2831="","",IF(R2831&gt;TODAY(),"0 meses",DATEDIF(R2831,TODAY(),"m") &amp; " meses"))</f>
        <v>0 meses</v>
      </c>
      <c r="AP2831" s="147" t="s">
        <v>67</v>
      </c>
      <c r="AQ2831" s="147" t="s">
        <v>67</v>
      </c>
      <c r="AR2831" s="147"/>
      <c r="AS2831" s="209" t="s">
        <v>68</v>
      </c>
      <c r="AT2831" s="223" t="str">
        <f>MONTH(B2831)&amp;"/"&amp;YEAR(B2831)</f>
        <v>3/2026</v>
      </c>
      <c r="AU2831" s="223">
        <f>WEEKNUM(B2831)-WEEKNUM(EOMONTH(B2831,-1)+1)+1</f>
        <v>5</v>
      </c>
      <c r="AV2831" s="209" t="str">
        <f>MONTH(R2831)&amp;"/"&amp;YEAR(R2831)</f>
        <v>5/2026</v>
      </c>
      <c r="AW2831" s="209">
        <f>WEEKNUM(R2831)-WEEKNUM(EOMONTH(R2831,-1)+1)+1</f>
        <v>3</v>
      </c>
      <c r="AX2831" s="209">
        <f>IF(BB2831="S",IF(Q2831="1. Aceitou o programa",R2831-B2831,0),0)</f>
        <v>43</v>
      </c>
      <c r="AY2831" s="209">
        <f>IF(BB2831="S",IF(AND(S2831&lt;&gt;"",R2831&lt;&gt;""),S2831-R2831,0),0)</f>
        <v>0</v>
      </c>
      <c r="AZ2831" s="209">
        <f>IF(BB2831="S",IF(Q2831="1. Aceitou o programa",IF(OR(X2831="Não se Aplica",X2831=""),IF(OR(W2831="Não se Aplica",W2831=""),0,W2831-V2831),AVERAGE(X2831-W2831,W2831-V2831)),0),0)</f>
        <v>8</v>
      </c>
      <c r="BA2831" s="209">
        <f>IF(BB2831="S",IF(AND(Q2831="1. Aceitou o programa",AH2831="Realizada"),IFERROR(IF(AG2831="",0,AG2831-R2831),0),0),0)</f>
        <v>0</v>
      </c>
      <c r="BB2831" s="209" t="str">
        <f>_xlfn.XLOOKUP(U2831,'Lista Suspensa'!$AA$20:$AA$23,'Lista Suspensa'!$AB$20:$AB$23,"N/A")</f>
        <v>S</v>
      </c>
    </row>
    <row r="2832" spans="1:54" ht="12" customHeight="1">
      <c r="A2832" s="151" t="s">
        <v>54</v>
      </c>
      <c r="B2832" s="152">
        <v>46112</v>
      </c>
      <c r="C2832" s="153" t="s">
        <v>55</v>
      </c>
      <c r="D2832" s="153" t="s">
        <v>56</v>
      </c>
      <c r="E2832" s="244">
        <v>93782075</v>
      </c>
      <c r="F2832" s="144" t="s">
        <v>5594</v>
      </c>
      <c r="G2832" s="230"/>
      <c r="H2832" s="154">
        <v>30018</v>
      </c>
      <c r="I2832" s="153">
        <v>44</v>
      </c>
      <c r="J2832" s="148" t="s">
        <v>70</v>
      </c>
      <c r="K2832" s="153" t="s">
        <v>101</v>
      </c>
      <c r="L2832" s="153"/>
      <c r="M2832" s="153"/>
      <c r="N2832" s="153"/>
      <c r="O2832" s="155">
        <v>21979021761</v>
      </c>
      <c r="P2832" s="156" t="s">
        <v>3265</v>
      </c>
      <c r="Q2832" s="157" t="s">
        <v>110</v>
      </c>
      <c r="R2832" s="158">
        <v>46155</v>
      </c>
      <c r="S2832" s="159"/>
      <c r="T2832" s="159" t="s">
        <v>62</v>
      </c>
      <c r="U2832" s="159" t="s">
        <v>111</v>
      </c>
      <c r="V2832" s="154">
        <v>46147</v>
      </c>
      <c r="W2832" s="154">
        <v>46155</v>
      </c>
      <c r="X2832" s="154"/>
      <c r="Y2832" s="160" t="s">
        <v>99</v>
      </c>
      <c r="Z2832" s="160" t="s">
        <v>65</v>
      </c>
      <c r="AA2832" s="153"/>
      <c r="AB2832" s="153"/>
      <c r="AC2832" s="182" t="e">
        <f t="shared" si="90"/>
        <v>#DIV/0!</v>
      </c>
      <c r="AD2832" s="153" t="e">
        <f t="shared" si="91"/>
        <v>#DIV/0!</v>
      </c>
      <c r="AE2832" s="233" t="s">
        <v>66</v>
      </c>
      <c r="AF2832" s="153"/>
      <c r="AG2832" s="159"/>
      <c r="AH2832" s="153"/>
      <c r="AI2832" s="161"/>
      <c r="AJ2832" s="153"/>
      <c r="AK2832" s="153"/>
      <c r="AL2832" s="207"/>
      <c r="AM2832" s="207"/>
      <c r="AN2832" s="207"/>
      <c r="AO2832" s="207" t="str">
        <f ca="1">IF(R2832="","",IF(R2832&gt;TODAY(),"0 meses",DATEDIF(R2832,TODAY(),"m") &amp; " meses"))</f>
        <v>0 meses</v>
      </c>
      <c r="AP2832" s="147" t="s">
        <v>67</v>
      </c>
      <c r="AQ2832" s="147" t="s">
        <v>67</v>
      </c>
      <c r="AR2832" s="147"/>
      <c r="AS2832" s="209" t="s">
        <v>68</v>
      </c>
      <c r="AT2832" s="223" t="str">
        <f>MONTH(B2832)&amp;"/"&amp;YEAR(B2832)</f>
        <v>3/2026</v>
      </c>
      <c r="AU2832" s="223">
        <f>WEEKNUM(B2832)-WEEKNUM(EOMONTH(B2832,-1)+1)+1</f>
        <v>5</v>
      </c>
      <c r="AV2832" s="209" t="str">
        <f>MONTH(R2832)&amp;"/"&amp;YEAR(R2832)</f>
        <v>5/2026</v>
      </c>
      <c r="AW2832" s="209">
        <f>WEEKNUM(R2832)-WEEKNUM(EOMONTH(R2832,-1)+1)+1</f>
        <v>3</v>
      </c>
      <c r="AX2832" s="209">
        <f>IF(BB2832="S",IF(Q2832="1. Aceitou o programa",R2832-B2832,0),0)</f>
        <v>43</v>
      </c>
      <c r="AY2832" s="209">
        <f>IF(BB2832="S",IF(AND(S2832&lt;&gt;"",R2832&lt;&gt;""),S2832-R2832,0),0)</f>
        <v>0</v>
      </c>
      <c r="AZ2832" s="209">
        <f>IF(BB2832="S",IF(Q2832="1. Aceitou o programa",IF(OR(X2832="Não se Aplica",X2832=""),IF(OR(W2832="Não se Aplica",W2832=""),0,W2832-V2832),AVERAGE(X2832-W2832,W2832-V2832)),0),0)</f>
        <v>8</v>
      </c>
      <c r="BA2832" s="209">
        <f>IF(BB2832="S",IF(AND(Q2832="1. Aceitou o programa",AH2832="Realizada"),IFERROR(IF(AG2832="",0,AG2832-R2832),0),0),0)</f>
        <v>0</v>
      </c>
      <c r="BB2832" s="209" t="str">
        <f>_xlfn.XLOOKUP(U2832,'Lista Suspensa'!$AA$20:$AA$23,'Lista Suspensa'!$AB$20:$AB$23,"N/A")</f>
        <v>S</v>
      </c>
    </row>
    <row r="2833" spans="1:54" ht="12" customHeight="1">
      <c r="A2833" s="151" t="s">
        <v>54</v>
      </c>
      <c r="B2833" s="152">
        <v>46112</v>
      </c>
      <c r="C2833" s="153" t="s">
        <v>55</v>
      </c>
      <c r="D2833" s="153" t="s">
        <v>56</v>
      </c>
      <c r="E2833" s="244">
        <v>93699448</v>
      </c>
      <c r="F2833" s="144" t="s">
        <v>5595</v>
      </c>
      <c r="G2833" s="230"/>
      <c r="H2833" s="154">
        <v>30078</v>
      </c>
      <c r="I2833" s="153">
        <v>44</v>
      </c>
      <c r="J2833" s="148" t="s">
        <v>70</v>
      </c>
      <c r="K2833" s="153" t="s">
        <v>101</v>
      </c>
      <c r="L2833" s="153"/>
      <c r="M2833" s="153"/>
      <c r="N2833" s="153"/>
      <c r="O2833" s="155">
        <v>21990322905</v>
      </c>
      <c r="P2833" s="156" t="s">
        <v>60</v>
      </c>
      <c r="Q2833" s="157" t="s">
        <v>110</v>
      </c>
      <c r="R2833" s="158">
        <v>46155</v>
      </c>
      <c r="S2833" s="159"/>
      <c r="T2833" s="159" t="s">
        <v>62</v>
      </c>
      <c r="U2833" s="159" t="s">
        <v>111</v>
      </c>
      <c r="V2833" s="154">
        <v>46147</v>
      </c>
      <c r="W2833" s="154"/>
      <c r="X2833" s="154"/>
      <c r="Y2833" s="160" t="s">
        <v>4040</v>
      </c>
      <c r="Z2833" s="160" t="s">
        <v>65</v>
      </c>
      <c r="AA2833" s="153"/>
      <c r="AB2833" s="153"/>
      <c r="AC2833" s="182" t="e">
        <f t="shared" si="90"/>
        <v>#DIV/0!</v>
      </c>
      <c r="AD2833" s="153" t="e">
        <f t="shared" si="91"/>
        <v>#DIV/0!</v>
      </c>
      <c r="AE2833" s="233" t="s">
        <v>66</v>
      </c>
      <c r="AF2833" s="153"/>
      <c r="AG2833" s="159"/>
      <c r="AH2833" s="153"/>
      <c r="AI2833" s="161"/>
      <c r="AJ2833" s="153"/>
      <c r="AK2833" s="153"/>
      <c r="AL2833" s="207"/>
      <c r="AM2833" s="207"/>
      <c r="AN2833" s="207"/>
      <c r="AO2833" s="207" t="str">
        <f ca="1">IF(R2833="","",IF(R2833&gt;TODAY(),"0 meses",DATEDIF(R2833,TODAY(),"m") &amp; " meses"))</f>
        <v>0 meses</v>
      </c>
      <c r="AP2833" s="147" t="s">
        <v>67</v>
      </c>
      <c r="AQ2833" s="147" t="s">
        <v>67</v>
      </c>
      <c r="AR2833" s="147"/>
      <c r="AS2833" s="209" t="s">
        <v>68</v>
      </c>
      <c r="AT2833" s="223" t="str">
        <f>MONTH(B2833)&amp;"/"&amp;YEAR(B2833)</f>
        <v>3/2026</v>
      </c>
      <c r="AU2833" s="223">
        <f>WEEKNUM(B2833)-WEEKNUM(EOMONTH(B2833,-1)+1)+1</f>
        <v>5</v>
      </c>
      <c r="AV2833" s="209" t="str">
        <f>MONTH(R2833)&amp;"/"&amp;YEAR(R2833)</f>
        <v>5/2026</v>
      </c>
      <c r="AW2833" s="209">
        <f>WEEKNUM(R2833)-WEEKNUM(EOMONTH(R2833,-1)+1)+1</f>
        <v>3</v>
      </c>
      <c r="AX2833" s="209">
        <f>IF(BB2833="S",IF(Q2833="1. Aceitou o programa",R2833-B2833,0),0)</f>
        <v>43</v>
      </c>
      <c r="AY2833" s="209">
        <f>IF(BB2833="S",IF(AND(S2833&lt;&gt;"",R2833&lt;&gt;""),S2833-R2833,0),0)</f>
        <v>0</v>
      </c>
      <c r="AZ2833" s="209">
        <f>IF(BB2833="S",IF(Q2833="1. Aceitou o programa",IF(OR(X2833="Não se Aplica",X2833=""),IF(OR(W2833="Não se Aplica",W2833=""),0,W2833-V2833),AVERAGE(X2833-W2833,W2833-V2833)),0),0)</f>
        <v>0</v>
      </c>
      <c r="BA2833" s="209">
        <f>IF(BB2833="S",IF(AND(Q2833="1. Aceitou o programa",AH2833="Realizada"),IFERROR(IF(AG2833="",0,AG2833-R2833),0),0),0)</f>
        <v>0</v>
      </c>
      <c r="BB2833" s="209" t="str">
        <f>_xlfn.XLOOKUP(U2833,'Lista Suspensa'!$AA$20:$AA$23,'Lista Suspensa'!$AB$20:$AB$23,"N/A")</f>
        <v>S</v>
      </c>
    </row>
    <row r="2834" spans="1:54" ht="12" customHeight="1">
      <c r="A2834" s="151" t="s">
        <v>54</v>
      </c>
      <c r="B2834" s="152">
        <v>46112</v>
      </c>
      <c r="C2834" s="153" t="s">
        <v>55</v>
      </c>
      <c r="D2834" s="153" t="s">
        <v>56</v>
      </c>
      <c r="E2834" s="244">
        <v>94391462</v>
      </c>
      <c r="F2834" s="144" t="s">
        <v>5596</v>
      </c>
      <c r="G2834" s="230"/>
      <c r="H2834" s="154">
        <v>30080</v>
      </c>
      <c r="I2834" s="153">
        <v>44</v>
      </c>
      <c r="J2834" s="148" t="s">
        <v>70</v>
      </c>
      <c r="K2834" s="153" t="s">
        <v>101</v>
      </c>
      <c r="L2834" s="153"/>
      <c r="M2834" s="153"/>
      <c r="N2834" s="153"/>
      <c r="O2834" s="155">
        <v>21970955483</v>
      </c>
      <c r="P2834" s="156" t="s">
        <v>60</v>
      </c>
      <c r="Q2834" s="157" t="s">
        <v>110</v>
      </c>
      <c r="R2834" s="158">
        <v>46155</v>
      </c>
      <c r="S2834" s="159"/>
      <c r="T2834" s="159" t="s">
        <v>62</v>
      </c>
      <c r="U2834" s="159" t="s">
        <v>111</v>
      </c>
      <c r="V2834" s="154">
        <v>46147</v>
      </c>
      <c r="W2834" s="154"/>
      <c r="X2834" s="154"/>
      <c r="Y2834" s="160" t="s">
        <v>5479</v>
      </c>
      <c r="Z2834" s="160" t="s">
        <v>65</v>
      </c>
      <c r="AA2834" s="153"/>
      <c r="AB2834" s="153"/>
      <c r="AC2834" s="182" t="e">
        <f t="shared" si="90"/>
        <v>#DIV/0!</v>
      </c>
      <c r="AD2834" s="153" t="e">
        <f t="shared" si="91"/>
        <v>#DIV/0!</v>
      </c>
      <c r="AE2834" s="233" t="s">
        <v>66</v>
      </c>
      <c r="AF2834" s="153"/>
      <c r="AG2834" s="159"/>
      <c r="AH2834" s="153"/>
      <c r="AI2834" s="161"/>
      <c r="AJ2834" s="153"/>
      <c r="AK2834" s="153"/>
      <c r="AL2834" s="207"/>
      <c r="AM2834" s="207"/>
      <c r="AN2834" s="207"/>
      <c r="AO2834" s="207" t="str">
        <f ca="1">IF(R2834="","",IF(R2834&gt;TODAY(),"0 meses",DATEDIF(R2834,TODAY(),"m") &amp; " meses"))</f>
        <v>0 meses</v>
      </c>
      <c r="AP2834" s="147" t="s">
        <v>67</v>
      </c>
      <c r="AQ2834" s="147" t="s">
        <v>67</v>
      </c>
      <c r="AR2834" s="147"/>
      <c r="AS2834" s="209" t="s">
        <v>68</v>
      </c>
      <c r="AT2834" s="223" t="str">
        <f>MONTH(B2834)&amp;"/"&amp;YEAR(B2834)</f>
        <v>3/2026</v>
      </c>
      <c r="AU2834" s="223">
        <f>WEEKNUM(B2834)-WEEKNUM(EOMONTH(B2834,-1)+1)+1</f>
        <v>5</v>
      </c>
      <c r="AV2834" s="209" t="str">
        <f>MONTH(R2834)&amp;"/"&amp;YEAR(R2834)</f>
        <v>5/2026</v>
      </c>
      <c r="AW2834" s="209">
        <f>WEEKNUM(R2834)-WEEKNUM(EOMONTH(R2834,-1)+1)+1</f>
        <v>3</v>
      </c>
      <c r="AX2834" s="209">
        <f>IF(BB2834="S",IF(Q2834="1. Aceitou o programa",R2834-B2834,0),0)</f>
        <v>43</v>
      </c>
      <c r="AY2834" s="209">
        <f>IF(BB2834="S",IF(AND(S2834&lt;&gt;"",R2834&lt;&gt;""),S2834-R2834,0),0)</f>
        <v>0</v>
      </c>
      <c r="AZ2834" s="209">
        <f>IF(BB2834="S",IF(Q2834="1. Aceitou o programa",IF(OR(X2834="Não se Aplica",X2834=""),IF(OR(W2834="Não se Aplica",W2834=""),0,W2834-V2834),AVERAGE(X2834-W2834,W2834-V2834)),0),0)</f>
        <v>0</v>
      </c>
      <c r="BA2834" s="209">
        <f>IF(BB2834="S",IF(AND(Q2834="1. Aceitou o programa",AH2834="Realizada"),IFERROR(IF(AG2834="",0,AG2834-R2834),0),0),0)</f>
        <v>0</v>
      </c>
      <c r="BB2834" s="209" t="str">
        <f>_xlfn.XLOOKUP(U2834,'Lista Suspensa'!$AA$20:$AA$23,'Lista Suspensa'!$AB$20:$AB$23,"N/A")</f>
        <v>S</v>
      </c>
    </row>
    <row r="2835" spans="1:54" ht="12" customHeight="1">
      <c r="A2835" s="151" t="s">
        <v>54</v>
      </c>
      <c r="B2835" s="152">
        <v>46112</v>
      </c>
      <c r="C2835" s="153" t="s">
        <v>55</v>
      </c>
      <c r="D2835" s="153" t="s">
        <v>56</v>
      </c>
      <c r="E2835" s="244">
        <v>93782066</v>
      </c>
      <c r="F2835" s="144" t="s">
        <v>5597</v>
      </c>
      <c r="G2835" s="230"/>
      <c r="H2835" s="154">
        <v>30082</v>
      </c>
      <c r="I2835" s="153">
        <v>44</v>
      </c>
      <c r="J2835" s="148" t="s">
        <v>70</v>
      </c>
      <c r="K2835" s="153" t="s">
        <v>101</v>
      </c>
      <c r="L2835" s="153"/>
      <c r="M2835" s="153"/>
      <c r="N2835" s="153"/>
      <c r="O2835" s="155">
        <v>21976057309</v>
      </c>
      <c r="P2835" s="156" t="s">
        <v>60</v>
      </c>
      <c r="Q2835" s="157" t="s">
        <v>110</v>
      </c>
      <c r="R2835" s="158">
        <v>46155</v>
      </c>
      <c r="S2835" s="159"/>
      <c r="T2835" s="159" t="s">
        <v>62</v>
      </c>
      <c r="U2835" s="159" t="s">
        <v>111</v>
      </c>
      <c r="V2835" s="154">
        <v>46147</v>
      </c>
      <c r="W2835" s="154"/>
      <c r="X2835" s="154"/>
      <c r="Y2835" s="160" t="s">
        <v>4035</v>
      </c>
      <c r="Z2835" s="160" t="s">
        <v>65</v>
      </c>
      <c r="AA2835" s="153"/>
      <c r="AB2835" s="153"/>
      <c r="AC2835" s="182" t="e">
        <f t="shared" si="90"/>
        <v>#DIV/0!</v>
      </c>
      <c r="AD2835" s="153" t="e">
        <f t="shared" si="91"/>
        <v>#DIV/0!</v>
      </c>
      <c r="AE2835" s="233" t="s">
        <v>66</v>
      </c>
      <c r="AF2835" s="153"/>
      <c r="AG2835" s="159"/>
      <c r="AH2835" s="153"/>
      <c r="AI2835" s="161"/>
      <c r="AJ2835" s="153"/>
      <c r="AK2835" s="153"/>
      <c r="AL2835" s="207"/>
      <c r="AM2835" s="207"/>
      <c r="AN2835" s="207"/>
      <c r="AO2835" s="207" t="str">
        <f ca="1">IF(R2835="","",IF(R2835&gt;TODAY(),"0 meses",DATEDIF(R2835,TODAY(),"m") &amp; " meses"))</f>
        <v>0 meses</v>
      </c>
      <c r="AP2835" s="147" t="s">
        <v>67</v>
      </c>
      <c r="AQ2835" s="147" t="s">
        <v>67</v>
      </c>
      <c r="AR2835" s="147"/>
      <c r="AS2835" s="209" t="s">
        <v>68</v>
      </c>
      <c r="AT2835" s="223" t="str">
        <f>MONTH(B2835)&amp;"/"&amp;YEAR(B2835)</f>
        <v>3/2026</v>
      </c>
      <c r="AU2835" s="223">
        <f>WEEKNUM(B2835)-WEEKNUM(EOMONTH(B2835,-1)+1)+1</f>
        <v>5</v>
      </c>
      <c r="AV2835" s="209" t="str">
        <f>MONTH(R2835)&amp;"/"&amp;YEAR(R2835)</f>
        <v>5/2026</v>
      </c>
      <c r="AW2835" s="209">
        <f>WEEKNUM(R2835)-WEEKNUM(EOMONTH(R2835,-1)+1)+1</f>
        <v>3</v>
      </c>
      <c r="AX2835" s="209">
        <f>IF(BB2835="S",IF(Q2835="1. Aceitou o programa",R2835-B2835,0),0)</f>
        <v>43</v>
      </c>
      <c r="AY2835" s="209">
        <f>IF(BB2835="S",IF(AND(S2835&lt;&gt;"",R2835&lt;&gt;""),S2835-R2835,0),0)</f>
        <v>0</v>
      </c>
      <c r="AZ2835" s="209">
        <f>IF(BB2835="S",IF(Q2835="1. Aceitou o programa",IF(OR(X2835="Não se Aplica",X2835=""),IF(OR(W2835="Não se Aplica",W2835=""),0,W2835-V2835),AVERAGE(X2835-W2835,W2835-V2835)),0),0)</f>
        <v>0</v>
      </c>
      <c r="BA2835" s="209">
        <f>IF(BB2835="S",IF(AND(Q2835="1. Aceitou o programa",AH2835="Realizada"),IFERROR(IF(AG2835="",0,AG2835-R2835),0),0),0)</f>
        <v>0</v>
      </c>
      <c r="BB2835" s="209" t="str">
        <f>_xlfn.XLOOKUP(U2835,'Lista Suspensa'!$AA$20:$AA$23,'Lista Suspensa'!$AB$20:$AB$23,"N/A")</f>
        <v>S</v>
      </c>
    </row>
    <row r="2836" spans="1:54" ht="12" customHeight="1">
      <c r="A2836" s="151" t="s">
        <v>54</v>
      </c>
      <c r="B2836" s="152">
        <v>46112</v>
      </c>
      <c r="C2836" s="153" t="s">
        <v>55</v>
      </c>
      <c r="D2836" s="153" t="s">
        <v>56</v>
      </c>
      <c r="E2836" s="244">
        <v>93686559</v>
      </c>
      <c r="F2836" s="144" t="s">
        <v>5598</v>
      </c>
      <c r="G2836" s="230"/>
      <c r="H2836" s="154">
        <v>30096</v>
      </c>
      <c r="I2836" s="153">
        <v>43</v>
      </c>
      <c r="J2836" s="148" t="s">
        <v>70</v>
      </c>
      <c r="K2836" s="153" t="s">
        <v>101</v>
      </c>
      <c r="L2836" s="153"/>
      <c r="M2836" s="153"/>
      <c r="N2836" s="153"/>
      <c r="O2836" s="155">
        <v>21985419572</v>
      </c>
      <c r="P2836" s="156" t="s">
        <v>60</v>
      </c>
      <c r="Q2836" s="157" t="s">
        <v>61</v>
      </c>
      <c r="R2836" s="158">
        <v>46155</v>
      </c>
      <c r="S2836" s="159">
        <v>46181</v>
      </c>
      <c r="T2836" s="159" t="s">
        <v>62</v>
      </c>
      <c r="U2836" s="159" t="s">
        <v>63</v>
      </c>
      <c r="V2836" s="154">
        <v>46147</v>
      </c>
      <c r="W2836" s="154"/>
      <c r="X2836" s="154"/>
      <c r="Y2836" s="160" t="s">
        <v>3546</v>
      </c>
      <c r="Z2836" s="160" t="s">
        <v>65</v>
      </c>
      <c r="AA2836" s="153"/>
      <c r="AB2836" s="153"/>
      <c r="AC2836" s="182" t="e">
        <f t="shared" si="90"/>
        <v>#DIV/0!</v>
      </c>
      <c r="AD2836" s="153" t="e">
        <f t="shared" si="91"/>
        <v>#DIV/0!</v>
      </c>
      <c r="AE2836" s="233" t="s">
        <v>66</v>
      </c>
      <c r="AF2836" s="153"/>
      <c r="AG2836" s="159"/>
      <c r="AH2836" s="153"/>
      <c r="AI2836" s="161"/>
      <c r="AJ2836" s="153"/>
      <c r="AK2836" s="153"/>
      <c r="AL2836" s="207"/>
      <c r="AM2836" s="207"/>
      <c r="AN2836" s="207"/>
      <c r="AO2836" s="207" t="str">
        <f ca="1">IF(R2836="","",IF(R2836&gt;TODAY(),"0 meses",DATEDIF(R2836,TODAY(),"m") &amp; " meses"))</f>
        <v>0 meses</v>
      </c>
      <c r="AP2836" s="147" t="s">
        <v>466</v>
      </c>
      <c r="AQ2836" s="147" t="s">
        <v>67</v>
      </c>
      <c r="AR2836" s="147"/>
      <c r="AS2836" s="209" t="s">
        <v>68</v>
      </c>
      <c r="AT2836" s="223" t="str">
        <f>MONTH(B2836)&amp;"/"&amp;YEAR(B2836)</f>
        <v>3/2026</v>
      </c>
      <c r="AU2836" s="223">
        <f>WEEKNUM(B2836)-WEEKNUM(EOMONTH(B2836,-1)+1)+1</f>
        <v>5</v>
      </c>
      <c r="AV2836" s="209" t="str">
        <f>MONTH(R2836)&amp;"/"&amp;YEAR(R2836)</f>
        <v>5/2026</v>
      </c>
      <c r="AW2836" s="209">
        <f>WEEKNUM(R2836)-WEEKNUM(EOMONTH(R2836,-1)+1)+1</f>
        <v>3</v>
      </c>
      <c r="AX2836" s="209">
        <f>IF(BB2836="S",IF(Q2836="1. Aceitou o programa",R2836-B2836,0),0)</f>
        <v>0</v>
      </c>
      <c r="AY2836" s="209">
        <f>IF(BB2836="S",IF(AND(S2836&lt;&gt;"",R2836&lt;&gt;""),S2836-R2836,0),0)</f>
        <v>26</v>
      </c>
      <c r="AZ2836" s="209">
        <f>IF(BB2836="S",IF(Q2836="1. Aceitou o programa",IF(OR(X2836="Não se Aplica",X2836=""),IF(OR(W2836="Não se Aplica",W2836=""),0,W2836-V2836),AVERAGE(X2836-W2836,W2836-V2836)),0),0)</f>
        <v>0</v>
      </c>
      <c r="BA2836" s="209">
        <f>IF(BB2836="S",IF(AND(Q2836="1. Aceitou o programa",AH2836="Realizada"),IFERROR(IF(AG2836="",0,AG2836-R2836),0),0),0)</f>
        <v>0</v>
      </c>
      <c r="BB2836" s="209" t="str">
        <f>_xlfn.XLOOKUP(U2836,'Lista Suspensa'!$AA$20:$AA$23,'Lista Suspensa'!$AB$20:$AB$23,"N/A")</f>
        <v>S</v>
      </c>
    </row>
    <row r="2837" spans="1:54" ht="12" customHeight="1">
      <c r="A2837" s="151" t="s">
        <v>54</v>
      </c>
      <c r="B2837" s="152">
        <v>46112</v>
      </c>
      <c r="C2837" s="153" t="s">
        <v>55</v>
      </c>
      <c r="D2837" s="153" t="s">
        <v>56</v>
      </c>
      <c r="E2837" s="244">
        <v>93718013</v>
      </c>
      <c r="F2837" s="144" t="s">
        <v>5599</v>
      </c>
      <c r="G2837" s="230"/>
      <c r="H2837" s="154">
        <v>30097</v>
      </c>
      <c r="I2837" s="153">
        <v>43</v>
      </c>
      <c r="J2837" s="148" t="s">
        <v>70</v>
      </c>
      <c r="K2837" s="153" t="s">
        <v>101</v>
      </c>
      <c r="L2837" s="153"/>
      <c r="M2837" s="153"/>
      <c r="N2837" s="153"/>
      <c r="O2837" s="155">
        <v>21993118423</v>
      </c>
      <c r="P2837" s="156" t="s">
        <v>60</v>
      </c>
      <c r="Q2837" s="157" t="s">
        <v>61</v>
      </c>
      <c r="R2837" s="158">
        <v>46155</v>
      </c>
      <c r="S2837" s="159">
        <v>46181</v>
      </c>
      <c r="T2837" s="159" t="s">
        <v>62</v>
      </c>
      <c r="U2837" s="159" t="s">
        <v>63</v>
      </c>
      <c r="V2837" s="154">
        <v>46147</v>
      </c>
      <c r="W2837" s="154"/>
      <c r="X2837" s="154"/>
      <c r="Y2837" s="160" t="s">
        <v>5600</v>
      </c>
      <c r="Z2837" s="160" t="s">
        <v>65</v>
      </c>
      <c r="AA2837" s="153"/>
      <c r="AB2837" s="153"/>
      <c r="AC2837" s="182" t="e">
        <f t="shared" si="90"/>
        <v>#DIV/0!</v>
      </c>
      <c r="AD2837" s="153" t="e">
        <f t="shared" si="91"/>
        <v>#DIV/0!</v>
      </c>
      <c r="AE2837" s="233" t="s">
        <v>66</v>
      </c>
      <c r="AF2837" s="153"/>
      <c r="AG2837" s="159"/>
      <c r="AH2837" s="153"/>
      <c r="AI2837" s="161"/>
      <c r="AJ2837" s="153"/>
      <c r="AK2837" s="153"/>
      <c r="AL2837" s="207"/>
      <c r="AM2837" s="207"/>
      <c r="AN2837" s="207"/>
      <c r="AO2837" s="207" t="str">
        <f ca="1">IF(R2837="","",IF(R2837&gt;TODAY(),"0 meses",DATEDIF(R2837,TODAY(),"m") &amp; " meses"))</f>
        <v>0 meses</v>
      </c>
      <c r="AP2837" s="147" t="s">
        <v>466</v>
      </c>
      <c r="AQ2837" s="147" t="s">
        <v>67</v>
      </c>
      <c r="AR2837" s="147"/>
      <c r="AS2837" s="209" t="s">
        <v>68</v>
      </c>
      <c r="AT2837" s="223" t="str">
        <f>MONTH(B2837)&amp;"/"&amp;YEAR(B2837)</f>
        <v>3/2026</v>
      </c>
      <c r="AU2837" s="223">
        <f>WEEKNUM(B2837)-WEEKNUM(EOMONTH(B2837,-1)+1)+1</f>
        <v>5</v>
      </c>
      <c r="AV2837" s="209" t="str">
        <f>MONTH(R2837)&amp;"/"&amp;YEAR(R2837)</f>
        <v>5/2026</v>
      </c>
      <c r="AW2837" s="209">
        <f>WEEKNUM(R2837)-WEEKNUM(EOMONTH(R2837,-1)+1)+1</f>
        <v>3</v>
      </c>
      <c r="AX2837" s="209">
        <f>IF(BB2837="S",IF(Q2837="1. Aceitou o programa",R2837-B2837,0),0)</f>
        <v>0</v>
      </c>
      <c r="AY2837" s="209">
        <f>IF(BB2837="S",IF(AND(S2837&lt;&gt;"",R2837&lt;&gt;""),S2837-R2837,0),0)</f>
        <v>26</v>
      </c>
      <c r="AZ2837" s="209">
        <f>IF(BB2837="S",IF(Q2837="1. Aceitou o programa",IF(OR(X2837="Não se Aplica",X2837=""),IF(OR(W2837="Não se Aplica",W2837=""),0,W2837-V2837),AVERAGE(X2837-W2837,W2837-V2837)),0),0)</f>
        <v>0</v>
      </c>
      <c r="BA2837" s="209">
        <f>IF(BB2837="S",IF(AND(Q2837="1. Aceitou o programa",AH2837="Realizada"),IFERROR(IF(AG2837="",0,AG2837-R2837),0),0),0)</f>
        <v>0</v>
      </c>
      <c r="BB2837" s="209" t="str">
        <f>_xlfn.XLOOKUP(U2837,'Lista Suspensa'!$AA$20:$AA$23,'Lista Suspensa'!$AB$20:$AB$23,"N/A")</f>
        <v>S</v>
      </c>
    </row>
    <row r="2838" spans="1:54" ht="12" customHeight="1">
      <c r="A2838" s="151" t="s">
        <v>54</v>
      </c>
      <c r="B2838" s="152">
        <v>46112</v>
      </c>
      <c r="C2838" s="153" t="s">
        <v>55</v>
      </c>
      <c r="D2838" s="153" t="s">
        <v>56</v>
      </c>
      <c r="E2838" s="244">
        <v>93795545</v>
      </c>
      <c r="F2838" s="144" t="s">
        <v>5601</v>
      </c>
      <c r="G2838" s="230"/>
      <c r="H2838" s="154">
        <v>30116</v>
      </c>
      <c r="I2838" s="153">
        <v>43</v>
      </c>
      <c r="J2838" s="148" t="s">
        <v>70</v>
      </c>
      <c r="K2838" s="153" t="s">
        <v>101</v>
      </c>
      <c r="L2838" s="153"/>
      <c r="M2838" s="153"/>
      <c r="N2838" s="153"/>
      <c r="O2838" s="155">
        <v>21979944189</v>
      </c>
      <c r="P2838" s="156" t="s">
        <v>60</v>
      </c>
      <c r="Q2838" s="157" t="s">
        <v>110</v>
      </c>
      <c r="R2838" s="158">
        <v>46155</v>
      </c>
      <c r="S2838" s="159"/>
      <c r="T2838" s="159" t="s">
        <v>62</v>
      </c>
      <c r="U2838" s="159" t="s">
        <v>111</v>
      </c>
      <c r="V2838" s="154">
        <v>46147</v>
      </c>
      <c r="W2838" s="154"/>
      <c r="X2838" s="154"/>
      <c r="Y2838" s="160" t="s">
        <v>5602</v>
      </c>
      <c r="Z2838" s="160" t="s">
        <v>65</v>
      </c>
      <c r="AA2838" s="153"/>
      <c r="AB2838" s="153"/>
      <c r="AC2838" s="182" t="e">
        <f t="shared" si="90"/>
        <v>#DIV/0!</v>
      </c>
      <c r="AD2838" s="153" t="e">
        <f t="shared" si="91"/>
        <v>#DIV/0!</v>
      </c>
      <c r="AE2838" s="233" t="s">
        <v>66</v>
      </c>
      <c r="AF2838" s="153"/>
      <c r="AG2838" s="159"/>
      <c r="AH2838" s="153"/>
      <c r="AI2838" s="161"/>
      <c r="AJ2838" s="153"/>
      <c r="AK2838" s="153"/>
      <c r="AL2838" s="207"/>
      <c r="AM2838" s="207"/>
      <c r="AN2838" s="207"/>
      <c r="AO2838" s="207" t="str">
        <f ca="1">IF(R2838="","",IF(R2838&gt;TODAY(),"0 meses",DATEDIF(R2838,TODAY(),"m") &amp; " meses"))</f>
        <v>0 meses</v>
      </c>
      <c r="AP2838" s="147" t="s">
        <v>67</v>
      </c>
      <c r="AQ2838" s="147" t="s">
        <v>67</v>
      </c>
      <c r="AR2838" s="147"/>
      <c r="AS2838" s="209" t="s">
        <v>68</v>
      </c>
      <c r="AT2838" s="223" t="str">
        <f>MONTH(B2838)&amp;"/"&amp;YEAR(B2838)</f>
        <v>3/2026</v>
      </c>
      <c r="AU2838" s="223">
        <f>WEEKNUM(B2838)-WEEKNUM(EOMONTH(B2838,-1)+1)+1</f>
        <v>5</v>
      </c>
      <c r="AV2838" s="209" t="str">
        <f>MONTH(R2838)&amp;"/"&amp;YEAR(R2838)</f>
        <v>5/2026</v>
      </c>
      <c r="AW2838" s="209">
        <f>WEEKNUM(R2838)-WEEKNUM(EOMONTH(R2838,-1)+1)+1</f>
        <v>3</v>
      </c>
      <c r="AX2838" s="209">
        <f>IF(BB2838="S",IF(Q2838="1. Aceitou o programa",R2838-B2838,0),0)</f>
        <v>43</v>
      </c>
      <c r="AY2838" s="209">
        <f>IF(BB2838="S",IF(AND(S2838&lt;&gt;"",R2838&lt;&gt;""),S2838-R2838,0),0)</f>
        <v>0</v>
      </c>
      <c r="AZ2838" s="209">
        <f>IF(BB2838="S",IF(Q2838="1. Aceitou o programa",IF(OR(X2838="Não se Aplica",X2838=""),IF(OR(W2838="Não se Aplica",W2838=""),0,W2838-V2838),AVERAGE(X2838-W2838,W2838-V2838)),0),0)</f>
        <v>0</v>
      </c>
      <c r="BA2838" s="209">
        <f>IF(BB2838="S",IF(AND(Q2838="1. Aceitou o programa",AH2838="Realizada"),IFERROR(IF(AG2838="",0,AG2838-R2838),0),0),0)</f>
        <v>0</v>
      </c>
      <c r="BB2838" s="209" t="str">
        <f>_xlfn.XLOOKUP(U2838,'Lista Suspensa'!$AA$20:$AA$23,'Lista Suspensa'!$AB$20:$AB$23,"N/A")</f>
        <v>S</v>
      </c>
    </row>
    <row r="2839" spans="1:54" ht="12" customHeight="1">
      <c r="A2839" s="151" t="s">
        <v>54</v>
      </c>
      <c r="B2839" s="152">
        <v>46112</v>
      </c>
      <c r="C2839" s="153" t="s">
        <v>55</v>
      </c>
      <c r="D2839" s="153" t="s">
        <v>56</v>
      </c>
      <c r="E2839" s="244">
        <v>93293271</v>
      </c>
      <c r="F2839" s="144" t="s">
        <v>5603</v>
      </c>
      <c r="G2839" s="230"/>
      <c r="H2839" s="154">
        <v>30120</v>
      </c>
      <c r="I2839" s="153">
        <v>43</v>
      </c>
      <c r="J2839" s="148" t="s">
        <v>70</v>
      </c>
      <c r="K2839" s="153" t="s">
        <v>101</v>
      </c>
      <c r="L2839" s="153"/>
      <c r="M2839" s="153"/>
      <c r="N2839" s="153"/>
      <c r="O2839" s="155">
        <v>21984261339</v>
      </c>
      <c r="P2839" s="156" t="s">
        <v>60</v>
      </c>
      <c r="Q2839" s="157" t="s">
        <v>110</v>
      </c>
      <c r="R2839" s="158">
        <v>46155</v>
      </c>
      <c r="S2839" s="159"/>
      <c r="T2839" s="159" t="s">
        <v>62</v>
      </c>
      <c r="U2839" s="159" t="s">
        <v>111</v>
      </c>
      <c r="V2839" s="154">
        <v>46147</v>
      </c>
      <c r="W2839" s="154"/>
      <c r="X2839" s="154"/>
      <c r="Y2839" s="160" t="s">
        <v>3117</v>
      </c>
      <c r="Z2839" s="160" t="s">
        <v>65</v>
      </c>
      <c r="AA2839" s="153"/>
      <c r="AB2839" s="153"/>
      <c r="AC2839" s="182" t="e">
        <f t="shared" si="90"/>
        <v>#DIV/0!</v>
      </c>
      <c r="AD2839" s="153" t="e">
        <f t="shared" si="91"/>
        <v>#DIV/0!</v>
      </c>
      <c r="AE2839" s="233" t="s">
        <v>66</v>
      </c>
      <c r="AF2839" s="153"/>
      <c r="AG2839" s="159"/>
      <c r="AH2839" s="153"/>
      <c r="AI2839" s="161"/>
      <c r="AJ2839" s="153"/>
      <c r="AK2839" s="153"/>
      <c r="AL2839" s="207"/>
      <c r="AM2839" s="207"/>
      <c r="AN2839" s="207"/>
      <c r="AO2839" s="207" t="str">
        <f ca="1">IF(R2839="","",IF(R2839&gt;TODAY(),"0 meses",DATEDIF(R2839,TODAY(),"m") &amp; " meses"))</f>
        <v>0 meses</v>
      </c>
      <c r="AP2839" s="147" t="s">
        <v>67</v>
      </c>
      <c r="AQ2839" s="147" t="s">
        <v>67</v>
      </c>
      <c r="AR2839" s="147"/>
      <c r="AS2839" s="209" t="s">
        <v>68</v>
      </c>
      <c r="AT2839" s="223" t="str">
        <f>MONTH(B2839)&amp;"/"&amp;YEAR(B2839)</f>
        <v>3/2026</v>
      </c>
      <c r="AU2839" s="223">
        <f>WEEKNUM(B2839)-WEEKNUM(EOMONTH(B2839,-1)+1)+1</f>
        <v>5</v>
      </c>
      <c r="AV2839" s="209" t="str">
        <f>MONTH(R2839)&amp;"/"&amp;YEAR(R2839)</f>
        <v>5/2026</v>
      </c>
      <c r="AW2839" s="209">
        <f>WEEKNUM(R2839)-WEEKNUM(EOMONTH(R2839,-1)+1)+1</f>
        <v>3</v>
      </c>
      <c r="AX2839" s="209">
        <f>IF(BB2839="S",IF(Q2839="1. Aceitou o programa",R2839-B2839,0),0)</f>
        <v>43</v>
      </c>
      <c r="AY2839" s="209">
        <f>IF(BB2839="S",IF(AND(S2839&lt;&gt;"",R2839&lt;&gt;""),S2839-R2839,0),0)</f>
        <v>0</v>
      </c>
      <c r="AZ2839" s="209">
        <f>IF(BB2839="S",IF(Q2839="1. Aceitou o programa",IF(OR(X2839="Não se Aplica",X2839=""),IF(OR(W2839="Não se Aplica",W2839=""),0,W2839-V2839),AVERAGE(X2839-W2839,W2839-V2839)),0),0)</f>
        <v>0</v>
      </c>
      <c r="BA2839" s="209">
        <f>IF(BB2839="S",IF(AND(Q2839="1. Aceitou o programa",AH2839="Realizada"),IFERROR(IF(AG2839="",0,AG2839-R2839),0),0),0)</f>
        <v>0</v>
      </c>
      <c r="BB2839" s="209" t="str">
        <f>_xlfn.XLOOKUP(U2839,'Lista Suspensa'!$AA$20:$AA$23,'Lista Suspensa'!$AB$20:$AB$23,"N/A")</f>
        <v>S</v>
      </c>
    </row>
    <row r="2840" spans="1:54" ht="12" customHeight="1">
      <c r="A2840" s="151" t="s">
        <v>54</v>
      </c>
      <c r="B2840" s="152">
        <v>46112</v>
      </c>
      <c r="C2840" s="153" t="s">
        <v>55</v>
      </c>
      <c r="D2840" s="153" t="s">
        <v>56</v>
      </c>
      <c r="E2840" s="244">
        <v>96019015</v>
      </c>
      <c r="F2840" s="144" t="s">
        <v>5604</v>
      </c>
      <c r="G2840" s="230"/>
      <c r="H2840" s="154">
        <v>30166</v>
      </c>
      <c r="I2840" s="153">
        <v>43</v>
      </c>
      <c r="J2840" s="148" t="s">
        <v>70</v>
      </c>
      <c r="K2840" s="153" t="s">
        <v>101</v>
      </c>
      <c r="L2840" s="153"/>
      <c r="M2840" s="153"/>
      <c r="N2840" s="153"/>
      <c r="O2840" s="155">
        <v>21980311930</v>
      </c>
      <c r="P2840" s="156" t="s">
        <v>60</v>
      </c>
      <c r="Q2840" s="157" t="s">
        <v>110</v>
      </c>
      <c r="R2840" s="158">
        <v>46155</v>
      </c>
      <c r="S2840" s="159"/>
      <c r="T2840" s="159" t="s">
        <v>62</v>
      </c>
      <c r="U2840" s="159" t="s">
        <v>111</v>
      </c>
      <c r="V2840" s="154">
        <v>46147</v>
      </c>
      <c r="W2840" s="154"/>
      <c r="X2840" s="154"/>
      <c r="Y2840" s="160" t="s">
        <v>5483</v>
      </c>
      <c r="Z2840" s="160" t="s">
        <v>65</v>
      </c>
      <c r="AA2840" s="153"/>
      <c r="AB2840" s="153"/>
      <c r="AC2840" s="182" t="e">
        <f t="shared" si="90"/>
        <v>#DIV/0!</v>
      </c>
      <c r="AD2840" s="153" t="e">
        <f t="shared" si="91"/>
        <v>#DIV/0!</v>
      </c>
      <c r="AE2840" s="233" t="s">
        <v>66</v>
      </c>
      <c r="AF2840" s="153"/>
      <c r="AG2840" s="159"/>
      <c r="AH2840" s="153"/>
      <c r="AI2840" s="161"/>
      <c r="AJ2840" s="153"/>
      <c r="AK2840" s="153"/>
      <c r="AL2840" s="207"/>
      <c r="AM2840" s="207"/>
      <c r="AN2840" s="207"/>
      <c r="AO2840" s="207" t="str">
        <f ca="1">IF(R2840="","",IF(R2840&gt;TODAY(),"0 meses",DATEDIF(R2840,TODAY(),"m") &amp; " meses"))</f>
        <v>0 meses</v>
      </c>
      <c r="AP2840" s="147" t="s">
        <v>67</v>
      </c>
      <c r="AQ2840" s="147" t="s">
        <v>67</v>
      </c>
      <c r="AR2840" s="147"/>
      <c r="AS2840" s="209" t="s">
        <v>68</v>
      </c>
      <c r="AT2840" s="223" t="str">
        <f>MONTH(B2840)&amp;"/"&amp;YEAR(B2840)</f>
        <v>3/2026</v>
      </c>
      <c r="AU2840" s="223">
        <f>WEEKNUM(B2840)-WEEKNUM(EOMONTH(B2840,-1)+1)+1</f>
        <v>5</v>
      </c>
      <c r="AV2840" s="209" t="str">
        <f>MONTH(R2840)&amp;"/"&amp;YEAR(R2840)</f>
        <v>5/2026</v>
      </c>
      <c r="AW2840" s="209">
        <f>WEEKNUM(R2840)-WEEKNUM(EOMONTH(R2840,-1)+1)+1</f>
        <v>3</v>
      </c>
      <c r="AX2840" s="209">
        <f>IF(BB2840="S",IF(Q2840="1. Aceitou o programa",R2840-B2840,0),0)</f>
        <v>43</v>
      </c>
      <c r="AY2840" s="209">
        <f>IF(BB2840="S",IF(AND(S2840&lt;&gt;"",R2840&lt;&gt;""),S2840-R2840,0),0)</f>
        <v>0</v>
      </c>
      <c r="AZ2840" s="209">
        <f>IF(BB2840="S",IF(Q2840="1. Aceitou o programa",IF(OR(X2840="Não se Aplica",X2840=""),IF(OR(W2840="Não se Aplica",W2840=""),0,W2840-V2840),AVERAGE(X2840-W2840,W2840-V2840)),0),0)</f>
        <v>0</v>
      </c>
      <c r="BA2840" s="209">
        <f>IF(BB2840="S",IF(AND(Q2840="1. Aceitou o programa",AH2840="Realizada"),IFERROR(IF(AG2840="",0,AG2840-R2840),0),0),0)</f>
        <v>0</v>
      </c>
      <c r="BB2840" s="209" t="str">
        <f>_xlfn.XLOOKUP(U2840,'Lista Suspensa'!$AA$20:$AA$23,'Lista Suspensa'!$AB$20:$AB$23,"N/A")</f>
        <v>S</v>
      </c>
    </row>
    <row r="2841" spans="1:54" ht="12" customHeight="1">
      <c r="A2841" s="151" t="s">
        <v>54</v>
      </c>
      <c r="B2841" s="152">
        <v>46112</v>
      </c>
      <c r="C2841" s="153" t="s">
        <v>55</v>
      </c>
      <c r="D2841" s="153" t="s">
        <v>56</v>
      </c>
      <c r="E2841" s="244">
        <v>95619543</v>
      </c>
      <c r="F2841" s="144" t="s">
        <v>5605</v>
      </c>
      <c r="G2841" s="230"/>
      <c r="H2841" s="154">
        <v>30174</v>
      </c>
      <c r="I2841" s="153">
        <v>43</v>
      </c>
      <c r="J2841" s="148" t="s">
        <v>70</v>
      </c>
      <c r="K2841" s="153" t="s">
        <v>101</v>
      </c>
      <c r="L2841" s="153"/>
      <c r="M2841" s="153"/>
      <c r="N2841" s="153"/>
      <c r="O2841" s="155">
        <v>21987081079</v>
      </c>
      <c r="P2841" s="156" t="s">
        <v>60</v>
      </c>
      <c r="Q2841" s="157" t="s">
        <v>110</v>
      </c>
      <c r="R2841" s="158">
        <v>46155</v>
      </c>
      <c r="S2841" s="159"/>
      <c r="T2841" s="159" t="s">
        <v>62</v>
      </c>
      <c r="U2841" s="159" t="s">
        <v>111</v>
      </c>
      <c r="V2841" s="154">
        <v>46147</v>
      </c>
      <c r="W2841" s="154"/>
      <c r="X2841" s="154"/>
      <c r="Y2841" s="160" t="s">
        <v>5606</v>
      </c>
      <c r="Z2841" s="160" t="s">
        <v>65</v>
      </c>
      <c r="AA2841" s="153"/>
      <c r="AB2841" s="153"/>
      <c r="AC2841" s="182" t="e">
        <f t="shared" si="90"/>
        <v>#DIV/0!</v>
      </c>
      <c r="AD2841" s="153" t="e">
        <f t="shared" si="91"/>
        <v>#DIV/0!</v>
      </c>
      <c r="AE2841" s="233" t="s">
        <v>66</v>
      </c>
      <c r="AF2841" s="153"/>
      <c r="AG2841" s="159"/>
      <c r="AH2841" s="153"/>
      <c r="AI2841" s="161"/>
      <c r="AJ2841" s="153"/>
      <c r="AK2841" s="153"/>
      <c r="AL2841" s="207"/>
      <c r="AM2841" s="207"/>
      <c r="AN2841" s="207"/>
      <c r="AO2841" s="207" t="str">
        <f ca="1">IF(R2841="","",IF(R2841&gt;TODAY(),"0 meses",DATEDIF(R2841,TODAY(),"m") &amp; " meses"))</f>
        <v>0 meses</v>
      </c>
      <c r="AP2841" s="147" t="s">
        <v>67</v>
      </c>
      <c r="AQ2841" s="147" t="s">
        <v>67</v>
      </c>
      <c r="AR2841" s="147"/>
      <c r="AS2841" s="209" t="s">
        <v>68</v>
      </c>
      <c r="AT2841" s="223" t="str">
        <f>MONTH(B2841)&amp;"/"&amp;YEAR(B2841)</f>
        <v>3/2026</v>
      </c>
      <c r="AU2841" s="223">
        <f>WEEKNUM(B2841)-WEEKNUM(EOMONTH(B2841,-1)+1)+1</f>
        <v>5</v>
      </c>
      <c r="AV2841" s="209" t="str">
        <f>MONTH(R2841)&amp;"/"&amp;YEAR(R2841)</f>
        <v>5/2026</v>
      </c>
      <c r="AW2841" s="209">
        <f>WEEKNUM(R2841)-WEEKNUM(EOMONTH(R2841,-1)+1)+1</f>
        <v>3</v>
      </c>
      <c r="AX2841" s="209">
        <f>IF(BB2841="S",IF(Q2841="1. Aceitou o programa",R2841-B2841,0),0)</f>
        <v>43</v>
      </c>
      <c r="AY2841" s="209">
        <f>IF(BB2841="S",IF(AND(S2841&lt;&gt;"",R2841&lt;&gt;""),S2841-R2841,0),0)</f>
        <v>0</v>
      </c>
      <c r="AZ2841" s="209">
        <f>IF(BB2841="S",IF(Q2841="1. Aceitou o programa",IF(OR(X2841="Não se Aplica",X2841=""),IF(OR(W2841="Não se Aplica",W2841=""),0,W2841-V2841),AVERAGE(X2841-W2841,W2841-V2841)),0),0)</f>
        <v>0</v>
      </c>
      <c r="BA2841" s="209">
        <f>IF(BB2841="S",IF(AND(Q2841="1. Aceitou o programa",AH2841="Realizada"),IFERROR(IF(AG2841="",0,AG2841-R2841),0),0),0)</f>
        <v>0</v>
      </c>
      <c r="BB2841" s="209" t="str">
        <f>_xlfn.XLOOKUP(U2841,'Lista Suspensa'!$AA$20:$AA$23,'Lista Suspensa'!$AB$20:$AB$23,"N/A")</f>
        <v>S</v>
      </c>
    </row>
    <row r="2842" spans="1:54" ht="12" customHeight="1">
      <c r="A2842" s="151" t="s">
        <v>54</v>
      </c>
      <c r="B2842" s="152">
        <v>46112</v>
      </c>
      <c r="C2842" s="153" t="s">
        <v>55</v>
      </c>
      <c r="D2842" s="153" t="s">
        <v>56</v>
      </c>
      <c r="E2842" s="244">
        <v>93150600</v>
      </c>
      <c r="F2842" s="144" t="s">
        <v>5607</v>
      </c>
      <c r="G2842" s="230"/>
      <c r="H2842" s="154">
        <v>30194</v>
      </c>
      <c r="I2842" s="153">
        <v>43</v>
      </c>
      <c r="J2842" s="148" t="s">
        <v>70</v>
      </c>
      <c r="K2842" s="153" t="s">
        <v>101</v>
      </c>
      <c r="L2842" s="153"/>
      <c r="M2842" s="153"/>
      <c r="N2842" s="153"/>
      <c r="O2842" s="155">
        <v>21980953117</v>
      </c>
      <c r="P2842" s="156" t="s">
        <v>60</v>
      </c>
      <c r="Q2842" s="157" t="s">
        <v>110</v>
      </c>
      <c r="R2842" s="158">
        <v>46155</v>
      </c>
      <c r="S2842" s="159"/>
      <c r="T2842" s="159" t="s">
        <v>62</v>
      </c>
      <c r="U2842" s="159" t="s">
        <v>111</v>
      </c>
      <c r="V2842" s="154">
        <v>46147</v>
      </c>
      <c r="W2842" s="154"/>
      <c r="X2842" s="154"/>
      <c r="Y2842" s="160" t="s">
        <v>4043</v>
      </c>
      <c r="Z2842" s="160" t="s">
        <v>65</v>
      </c>
      <c r="AA2842" s="153"/>
      <c r="AB2842" s="153"/>
      <c r="AC2842" s="182" t="e">
        <f t="shared" si="90"/>
        <v>#DIV/0!</v>
      </c>
      <c r="AD2842" s="153" t="e">
        <f t="shared" si="91"/>
        <v>#DIV/0!</v>
      </c>
      <c r="AE2842" s="233" t="s">
        <v>66</v>
      </c>
      <c r="AF2842" s="153"/>
      <c r="AG2842" s="159"/>
      <c r="AH2842" s="153"/>
      <c r="AI2842" s="161"/>
      <c r="AJ2842" s="153"/>
      <c r="AK2842" s="153"/>
      <c r="AL2842" s="207"/>
      <c r="AM2842" s="207"/>
      <c r="AN2842" s="207"/>
      <c r="AO2842" s="207" t="str">
        <f ca="1">IF(R2842="","",IF(R2842&gt;TODAY(),"0 meses",DATEDIF(R2842,TODAY(),"m") &amp; " meses"))</f>
        <v>0 meses</v>
      </c>
      <c r="AP2842" s="147" t="s">
        <v>67</v>
      </c>
      <c r="AQ2842" s="147" t="s">
        <v>67</v>
      </c>
      <c r="AR2842" s="147"/>
      <c r="AS2842" s="209" t="s">
        <v>68</v>
      </c>
      <c r="AT2842" s="223" t="str">
        <f>MONTH(B2842)&amp;"/"&amp;YEAR(B2842)</f>
        <v>3/2026</v>
      </c>
      <c r="AU2842" s="223">
        <f>WEEKNUM(B2842)-WEEKNUM(EOMONTH(B2842,-1)+1)+1</f>
        <v>5</v>
      </c>
      <c r="AV2842" s="209" t="str">
        <f>MONTH(R2842)&amp;"/"&amp;YEAR(R2842)</f>
        <v>5/2026</v>
      </c>
      <c r="AW2842" s="209">
        <f>WEEKNUM(R2842)-WEEKNUM(EOMONTH(R2842,-1)+1)+1</f>
        <v>3</v>
      </c>
      <c r="AX2842" s="209">
        <f>IF(BB2842="S",IF(Q2842="1. Aceitou o programa",R2842-B2842,0),0)</f>
        <v>43</v>
      </c>
      <c r="AY2842" s="209">
        <f>IF(BB2842="S",IF(AND(S2842&lt;&gt;"",R2842&lt;&gt;""),S2842-R2842,0),0)</f>
        <v>0</v>
      </c>
      <c r="AZ2842" s="209">
        <f>IF(BB2842="S",IF(Q2842="1. Aceitou o programa",IF(OR(X2842="Não se Aplica",X2842=""),IF(OR(W2842="Não se Aplica",W2842=""),0,W2842-V2842),AVERAGE(X2842-W2842,W2842-V2842)),0),0)</f>
        <v>0</v>
      </c>
      <c r="BA2842" s="209">
        <f>IF(BB2842="S",IF(AND(Q2842="1. Aceitou o programa",AH2842="Realizada"),IFERROR(IF(AG2842="",0,AG2842-R2842),0),0),0)</f>
        <v>0</v>
      </c>
      <c r="BB2842" s="209" t="str">
        <f>_xlfn.XLOOKUP(U2842,'Lista Suspensa'!$AA$20:$AA$23,'Lista Suspensa'!$AB$20:$AB$23,"N/A")</f>
        <v>S</v>
      </c>
    </row>
    <row r="2843" spans="1:54" ht="12" customHeight="1">
      <c r="A2843" s="151" t="s">
        <v>54</v>
      </c>
      <c r="B2843" s="152">
        <v>46112</v>
      </c>
      <c r="C2843" s="153" t="s">
        <v>55</v>
      </c>
      <c r="D2843" s="153" t="s">
        <v>56</v>
      </c>
      <c r="E2843" s="244">
        <v>93632528</v>
      </c>
      <c r="F2843" s="144" t="s">
        <v>5608</v>
      </c>
      <c r="G2843" s="230"/>
      <c r="H2843" s="154">
        <v>30268</v>
      </c>
      <c r="I2843" s="153">
        <v>43</v>
      </c>
      <c r="J2843" s="148" t="s">
        <v>58</v>
      </c>
      <c r="K2843" s="153" t="s">
        <v>101</v>
      </c>
      <c r="L2843" s="153"/>
      <c r="M2843" s="153"/>
      <c r="N2843" s="153"/>
      <c r="O2843" s="155">
        <v>21976026876</v>
      </c>
      <c r="P2843" s="156" t="s">
        <v>60</v>
      </c>
      <c r="Q2843" s="157" t="s">
        <v>110</v>
      </c>
      <c r="R2843" s="158">
        <v>46155</v>
      </c>
      <c r="S2843" s="159"/>
      <c r="T2843" s="159" t="s">
        <v>62</v>
      </c>
      <c r="U2843" s="159" t="s">
        <v>111</v>
      </c>
      <c r="V2843" s="154">
        <v>46147</v>
      </c>
      <c r="W2843" s="154"/>
      <c r="X2843" s="154"/>
      <c r="Y2843" s="160" t="s">
        <v>5609</v>
      </c>
      <c r="Z2843" s="160" t="s">
        <v>65</v>
      </c>
      <c r="AA2843" s="153"/>
      <c r="AB2843" s="153"/>
      <c r="AC2843" s="182" t="e">
        <f t="shared" si="90"/>
        <v>#DIV/0!</v>
      </c>
      <c r="AD2843" s="153" t="e">
        <f t="shared" si="91"/>
        <v>#DIV/0!</v>
      </c>
      <c r="AE2843" s="233" t="s">
        <v>66</v>
      </c>
      <c r="AF2843" s="153"/>
      <c r="AG2843" s="159"/>
      <c r="AH2843" s="153"/>
      <c r="AI2843" s="161"/>
      <c r="AJ2843" s="153"/>
      <c r="AK2843" s="153"/>
      <c r="AL2843" s="207"/>
      <c r="AM2843" s="207"/>
      <c r="AN2843" s="207"/>
      <c r="AO2843" s="207" t="str">
        <f ca="1">IF(R2843="","",IF(R2843&gt;TODAY(),"0 meses",DATEDIF(R2843,TODAY(),"m") &amp; " meses"))</f>
        <v>0 meses</v>
      </c>
      <c r="AP2843" s="147" t="s">
        <v>67</v>
      </c>
      <c r="AQ2843" s="147" t="s">
        <v>67</v>
      </c>
      <c r="AR2843" s="147"/>
      <c r="AS2843" s="209" t="s">
        <v>68</v>
      </c>
      <c r="AT2843" s="223" t="str">
        <f>MONTH(B2843)&amp;"/"&amp;YEAR(B2843)</f>
        <v>3/2026</v>
      </c>
      <c r="AU2843" s="223">
        <f>WEEKNUM(B2843)-WEEKNUM(EOMONTH(B2843,-1)+1)+1</f>
        <v>5</v>
      </c>
      <c r="AV2843" s="209" t="str">
        <f>MONTH(R2843)&amp;"/"&amp;YEAR(R2843)</f>
        <v>5/2026</v>
      </c>
      <c r="AW2843" s="209">
        <f>WEEKNUM(R2843)-WEEKNUM(EOMONTH(R2843,-1)+1)+1</f>
        <v>3</v>
      </c>
      <c r="AX2843" s="209">
        <f>IF(BB2843="S",IF(Q2843="1. Aceitou o programa",R2843-B2843,0),0)</f>
        <v>43</v>
      </c>
      <c r="AY2843" s="209">
        <f>IF(BB2843="S",IF(AND(S2843&lt;&gt;"",R2843&lt;&gt;""),S2843-R2843,0),0)</f>
        <v>0</v>
      </c>
      <c r="AZ2843" s="209">
        <f>IF(BB2843="S",IF(Q2843="1. Aceitou o programa",IF(OR(X2843="Não se Aplica",X2843=""),IF(OR(W2843="Não se Aplica",W2843=""),0,W2843-V2843),AVERAGE(X2843-W2843,W2843-V2843)),0),0)</f>
        <v>0</v>
      </c>
      <c r="BA2843" s="209">
        <f>IF(BB2843="S",IF(AND(Q2843="1. Aceitou o programa",AH2843="Realizada"),IFERROR(IF(AG2843="",0,AG2843-R2843),0),0),0)</f>
        <v>0</v>
      </c>
      <c r="BB2843" s="209" t="str">
        <f>_xlfn.XLOOKUP(U2843,'Lista Suspensa'!$AA$20:$AA$23,'Lista Suspensa'!$AB$20:$AB$23,"N/A")</f>
        <v>S</v>
      </c>
    </row>
    <row r="2844" spans="1:54" ht="12" customHeight="1">
      <c r="A2844" s="151" t="s">
        <v>54</v>
      </c>
      <c r="B2844" s="152">
        <v>46112</v>
      </c>
      <c r="C2844" s="153" t="s">
        <v>55</v>
      </c>
      <c r="D2844" s="153" t="s">
        <v>56</v>
      </c>
      <c r="E2844" s="244">
        <v>92917778</v>
      </c>
      <c r="F2844" s="144" t="s">
        <v>5610</v>
      </c>
      <c r="G2844" s="230"/>
      <c r="H2844" s="154">
        <v>30301</v>
      </c>
      <c r="I2844" s="153">
        <v>43</v>
      </c>
      <c r="J2844" s="148" t="s">
        <v>70</v>
      </c>
      <c r="K2844" s="153" t="s">
        <v>101</v>
      </c>
      <c r="L2844" s="153"/>
      <c r="M2844" s="153"/>
      <c r="N2844" s="153"/>
      <c r="O2844" s="155">
        <v>21964870671</v>
      </c>
      <c r="P2844" s="156" t="s">
        <v>60</v>
      </c>
      <c r="Q2844" s="157" t="s">
        <v>110</v>
      </c>
      <c r="R2844" s="158">
        <v>46155</v>
      </c>
      <c r="S2844" s="159"/>
      <c r="T2844" s="159" t="s">
        <v>62</v>
      </c>
      <c r="U2844" s="159" t="s">
        <v>111</v>
      </c>
      <c r="V2844" s="154">
        <v>46147</v>
      </c>
      <c r="W2844" s="154"/>
      <c r="X2844" s="154"/>
      <c r="Y2844" s="160" t="s">
        <v>3167</v>
      </c>
      <c r="Z2844" s="160" t="s">
        <v>65</v>
      </c>
      <c r="AA2844" s="153"/>
      <c r="AB2844" s="153"/>
      <c r="AC2844" s="182" t="e">
        <f t="shared" si="90"/>
        <v>#DIV/0!</v>
      </c>
      <c r="AD2844" s="153" t="e">
        <f t="shared" si="91"/>
        <v>#DIV/0!</v>
      </c>
      <c r="AE2844" s="233" t="s">
        <v>66</v>
      </c>
      <c r="AF2844" s="153"/>
      <c r="AG2844" s="159"/>
      <c r="AH2844" s="153"/>
      <c r="AI2844" s="161"/>
      <c r="AJ2844" s="153"/>
      <c r="AK2844" s="153"/>
      <c r="AL2844" s="207"/>
      <c r="AM2844" s="207"/>
      <c r="AN2844" s="207"/>
      <c r="AO2844" s="207" t="str">
        <f ca="1">IF(R2844="","",IF(R2844&gt;TODAY(),"0 meses",DATEDIF(R2844,TODAY(),"m") &amp; " meses"))</f>
        <v>0 meses</v>
      </c>
      <c r="AP2844" s="147" t="s">
        <v>67</v>
      </c>
      <c r="AQ2844" s="147" t="s">
        <v>67</v>
      </c>
      <c r="AR2844" s="147"/>
      <c r="AS2844" s="209" t="s">
        <v>68</v>
      </c>
      <c r="AT2844" s="223" t="str">
        <f>MONTH(B2844)&amp;"/"&amp;YEAR(B2844)</f>
        <v>3/2026</v>
      </c>
      <c r="AU2844" s="223">
        <f>WEEKNUM(B2844)-WEEKNUM(EOMONTH(B2844,-1)+1)+1</f>
        <v>5</v>
      </c>
      <c r="AV2844" s="209" t="str">
        <f>MONTH(R2844)&amp;"/"&amp;YEAR(R2844)</f>
        <v>5/2026</v>
      </c>
      <c r="AW2844" s="209">
        <f>WEEKNUM(R2844)-WEEKNUM(EOMONTH(R2844,-1)+1)+1</f>
        <v>3</v>
      </c>
      <c r="AX2844" s="209">
        <f>IF(BB2844="S",IF(Q2844="1. Aceitou o programa",R2844-B2844,0),0)</f>
        <v>43</v>
      </c>
      <c r="AY2844" s="209">
        <f>IF(BB2844="S",IF(AND(S2844&lt;&gt;"",R2844&lt;&gt;""),S2844-R2844,0),0)</f>
        <v>0</v>
      </c>
      <c r="AZ2844" s="209">
        <f>IF(BB2844="S",IF(Q2844="1. Aceitou o programa",IF(OR(X2844="Não se Aplica",X2844=""),IF(OR(W2844="Não se Aplica",W2844=""),0,W2844-V2844),AVERAGE(X2844-W2844,W2844-V2844)),0),0)</f>
        <v>0</v>
      </c>
      <c r="BA2844" s="209">
        <f>IF(BB2844="S",IF(AND(Q2844="1. Aceitou o programa",AH2844="Realizada"),IFERROR(IF(AG2844="",0,AG2844-R2844),0),0),0)</f>
        <v>0</v>
      </c>
      <c r="BB2844" s="209" t="str">
        <f>_xlfn.XLOOKUP(U2844,'Lista Suspensa'!$AA$20:$AA$23,'Lista Suspensa'!$AB$20:$AB$23,"N/A")</f>
        <v>S</v>
      </c>
    </row>
    <row r="2845" spans="1:54" ht="12" customHeight="1">
      <c r="A2845" s="151" t="s">
        <v>54</v>
      </c>
      <c r="B2845" s="152">
        <v>46112</v>
      </c>
      <c r="C2845" s="153" t="s">
        <v>55</v>
      </c>
      <c r="D2845" s="153" t="s">
        <v>56</v>
      </c>
      <c r="E2845" s="244">
        <v>435504312</v>
      </c>
      <c r="F2845" s="144" t="s">
        <v>5611</v>
      </c>
      <c r="G2845" s="230"/>
      <c r="H2845" s="154">
        <v>30305</v>
      </c>
      <c r="I2845" s="153">
        <v>43</v>
      </c>
      <c r="J2845" s="148" t="s">
        <v>70</v>
      </c>
      <c r="K2845" s="153" t="s">
        <v>101</v>
      </c>
      <c r="L2845" s="153"/>
      <c r="M2845" s="153"/>
      <c r="N2845" s="153"/>
      <c r="O2845" s="155">
        <v>21978793511</v>
      </c>
      <c r="P2845" s="156" t="s">
        <v>60</v>
      </c>
      <c r="Q2845" s="157" t="s">
        <v>110</v>
      </c>
      <c r="R2845" s="158">
        <v>46155</v>
      </c>
      <c r="S2845" s="159"/>
      <c r="T2845" s="159" t="s">
        <v>62</v>
      </c>
      <c r="U2845" s="159" t="s">
        <v>111</v>
      </c>
      <c r="V2845" s="154">
        <v>46147</v>
      </c>
      <c r="W2845" s="154"/>
      <c r="X2845" s="154"/>
      <c r="Y2845" s="160" t="s">
        <v>5612</v>
      </c>
      <c r="Z2845" s="160" t="s">
        <v>65</v>
      </c>
      <c r="AA2845" s="153"/>
      <c r="AB2845" s="153"/>
      <c r="AC2845" s="182" t="e">
        <f t="shared" si="90"/>
        <v>#DIV/0!</v>
      </c>
      <c r="AD2845" s="153" t="e">
        <f t="shared" si="91"/>
        <v>#DIV/0!</v>
      </c>
      <c r="AE2845" s="233" t="s">
        <v>66</v>
      </c>
      <c r="AF2845" s="153"/>
      <c r="AG2845" s="159"/>
      <c r="AH2845" s="153"/>
      <c r="AI2845" s="161"/>
      <c r="AJ2845" s="153"/>
      <c r="AK2845" s="153"/>
      <c r="AL2845" s="207"/>
      <c r="AM2845" s="207"/>
      <c r="AN2845" s="207"/>
      <c r="AO2845" s="207" t="str">
        <f ca="1">IF(R2845="","",IF(R2845&gt;TODAY(),"0 meses",DATEDIF(R2845,TODAY(),"m") &amp; " meses"))</f>
        <v>0 meses</v>
      </c>
      <c r="AP2845" s="147" t="s">
        <v>67</v>
      </c>
      <c r="AQ2845" s="147" t="s">
        <v>67</v>
      </c>
      <c r="AR2845" s="147"/>
      <c r="AS2845" s="209" t="s">
        <v>68</v>
      </c>
      <c r="AT2845" s="223" t="str">
        <f>MONTH(B2845)&amp;"/"&amp;YEAR(B2845)</f>
        <v>3/2026</v>
      </c>
      <c r="AU2845" s="223">
        <f>WEEKNUM(B2845)-WEEKNUM(EOMONTH(B2845,-1)+1)+1</f>
        <v>5</v>
      </c>
      <c r="AV2845" s="209" t="str">
        <f>MONTH(R2845)&amp;"/"&amp;YEAR(R2845)</f>
        <v>5/2026</v>
      </c>
      <c r="AW2845" s="209">
        <f>WEEKNUM(R2845)-WEEKNUM(EOMONTH(R2845,-1)+1)+1</f>
        <v>3</v>
      </c>
      <c r="AX2845" s="209">
        <f>IF(BB2845="S",IF(Q2845="1. Aceitou o programa",R2845-B2845,0),0)</f>
        <v>43</v>
      </c>
      <c r="AY2845" s="209">
        <f>IF(BB2845="S",IF(AND(S2845&lt;&gt;"",R2845&lt;&gt;""),S2845-R2845,0),0)</f>
        <v>0</v>
      </c>
      <c r="AZ2845" s="209">
        <f>IF(BB2845="S",IF(Q2845="1. Aceitou o programa",IF(OR(X2845="Não se Aplica",X2845=""),IF(OR(W2845="Não se Aplica",W2845=""),0,W2845-V2845),AVERAGE(X2845-W2845,W2845-V2845)),0),0)</f>
        <v>0</v>
      </c>
      <c r="BA2845" s="209">
        <f>IF(BB2845="S",IF(AND(Q2845="1. Aceitou o programa",AH2845="Realizada"),IFERROR(IF(AG2845="",0,AG2845-R2845),0),0),0)</f>
        <v>0</v>
      </c>
      <c r="BB2845" s="209" t="str">
        <f>_xlfn.XLOOKUP(U2845,'Lista Suspensa'!$AA$20:$AA$23,'Lista Suspensa'!$AB$20:$AB$23,"N/A")</f>
        <v>S</v>
      </c>
    </row>
    <row r="2846" spans="1:54" ht="12" customHeight="1">
      <c r="A2846" s="151" t="s">
        <v>54</v>
      </c>
      <c r="B2846" s="152">
        <v>46112</v>
      </c>
      <c r="C2846" s="153" t="s">
        <v>55</v>
      </c>
      <c r="D2846" s="153" t="s">
        <v>56</v>
      </c>
      <c r="E2846" s="244">
        <v>93862469</v>
      </c>
      <c r="F2846" s="144" t="s">
        <v>5613</v>
      </c>
      <c r="G2846" s="230"/>
      <c r="H2846" s="154">
        <v>30310</v>
      </c>
      <c r="I2846" s="153">
        <v>43</v>
      </c>
      <c r="J2846" s="148" t="s">
        <v>70</v>
      </c>
      <c r="K2846" s="153" t="s">
        <v>101</v>
      </c>
      <c r="L2846" s="153"/>
      <c r="M2846" s="153"/>
      <c r="N2846" s="153"/>
      <c r="O2846" s="155">
        <v>21986501932</v>
      </c>
      <c r="P2846" s="156" t="s">
        <v>60</v>
      </c>
      <c r="Q2846" s="157" t="s">
        <v>110</v>
      </c>
      <c r="R2846" s="158">
        <v>46155</v>
      </c>
      <c r="S2846" s="159"/>
      <c r="T2846" s="159" t="s">
        <v>62</v>
      </c>
      <c r="U2846" s="159" t="s">
        <v>111</v>
      </c>
      <c r="V2846" s="154">
        <v>46147</v>
      </c>
      <c r="W2846" s="154">
        <v>46155</v>
      </c>
      <c r="X2846" s="154"/>
      <c r="Y2846" s="160" t="s">
        <v>99</v>
      </c>
      <c r="Z2846" s="160" t="s">
        <v>65</v>
      </c>
      <c r="AA2846" s="153"/>
      <c r="AB2846" s="153"/>
      <c r="AC2846" s="182" t="e">
        <f t="shared" si="90"/>
        <v>#DIV/0!</v>
      </c>
      <c r="AD2846" s="153" t="e">
        <f t="shared" si="91"/>
        <v>#DIV/0!</v>
      </c>
      <c r="AE2846" s="233" t="s">
        <v>66</v>
      </c>
      <c r="AF2846" s="153"/>
      <c r="AG2846" s="159"/>
      <c r="AH2846" s="153"/>
      <c r="AI2846" s="161"/>
      <c r="AJ2846" s="153"/>
      <c r="AK2846" s="153"/>
      <c r="AL2846" s="207"/>
      <c r="AM2846" s="207"/>
      <c r="AN2846" s="207"/>
      <c r="AO2846" s="207" t="str">
        <f ca="1">IF(R2846="","",IF(R2846&gt;TODAY(),"0 meses",DATEDIF(R2846,TODAY(),"m") &amp; " meses"))</f>
        <v>0 meses</v>
      </c>
      <c r="AP2846" s="147" t="s">
        <v>67</v>
      </c>
      <c r="AQ2846" s="147" t="s">
        <v>67</v>
      </c>
      <c r="AR2846" s="147"/>
      <c r="AS2846" s="209" t="s">
        <v>68</v>
      </c>
      <c r="AT2846" s="223" t="str">
        <f>MONTH(B2846)&amp;"/"&amp;YEAR(B2846)</f>
        <v>3/2026</v>
      </c>
      <c r="AU2846" s="223">
        <f>WEEKNUM(B2846)-WEEKNUM(EOMONTH(B2846,-1)+1)+1</f>
        <v>5</v>
      </c>
      <c r="AV2846" s="209" t="str">
        <f>MONTH(R2846)&amp;"/"&amp;YEAR(R2846)</f>
        <v>5/2026</v>
      </c>
      <c r="AW2846" s="209">
        <f>WEEKNUM(R2846)-WEEKNUM(EOMONTH(R2846,-1)+1)+1</f>
        <v>3</v>
      </c>
      <c r="AX2846" s="209">
        <f>IF(BB2846="S",IF(Q2846="1. Aceitou o programa",R2846-B2846,0),0)</f>
        <v>43</v>
      </c>
      <c r="AY2846" s="209">
        <f>IF(BB2846="S",IF(AND(S2846&lt;&gt;"",R2846&lt;&gt;""),S2846-R2846,0),0)</f>
        <v>0</v>
      </c>
      <c r="AZ2846" s="209">
        <f>IF(BB2846="S",IF(Q2846="1. Aceitou o programa",IF(OR(X2846="Não se Aplica",X2846=""),IF(OR(W2846="Não se Aplica",W2846=""),0,W2846-V2846),AVERAGE(X2846-W2846,W2846-V2846)),0),0)</f>
        <v>8</v>
      </c>
      <c r="BA2846" s="209">
        <f>IF(BB2846="S",IF(AND(Q2846="1. Aceitou o programa",AH2846="Realizada"),IFERROR(IF(AG2846="",0,AG2846-R2846),0),0),0)</f>
        <v>0</v>
      </c>
      <c r="BB2846" s="209" t="str">
        <f>_xlfn.XLOOKUP(U2846,'Lista Suspensa'!$AA$20:$AA$23,'Lista Suspensa'!$AB$20:$AB$23,"N/A")</f>
        <v>S</v>
      </c>
    </row>
    <row r="2847" spans="1:54" ht="12" customHeight="1">
      <c r="A2847" s="151" t="s">
        <v>54</v>
      </c>
      <c r="B2847" s="152">
        <v>46112</v>
      </c>
      <c r="C2847" s="153" t="s">
        <v>55</v>
      </c>
      <c r="D2847" s="153" t="s">
        <v>56</v>
      </c>
      <c r="E2847" s="244">
        <v>94886253</v>
      </c>
      <c r="F2847" s="144" t="s">
        <v>5614</v>
      </c>
      <c r="G2847" s="230"/>
      <c r="H2847" s="154">
        <v>30409</v>
      </c>
      <c r="I2847" s="153">
        <v>43</v>
      </c>
      <c r="J2847" s="148" t="s">
        <v>70</v>
      </c>
      <c r="K2847" s="153" t="s">
        <v>101</v>
      </c>
      <c r="L2847" s="153"/>
      <c r="M2847" s="153"/>
      <c r="N2847" s="153"/>
      <c r="O2847" s="155">
        <v>21978811332</v>
      </c>
      <c r="P2847" s="156" t="s">
        <v>60</v>
      </c>
      <c r="Q2847" s="157" t="s">
        <v>110</v>
      </c>
      <c r="R2847" s="158">
        <v>46155</v>
      </c>
      <c r="S2847" s="159"/>
      <c r="T2847" s="159" t="s">
        <v>62</v>
      </c>
      <c r="U2847" s="159" t="s">
        <v>111</v>
      </c>
      <c r="V2847" s="154">
        <v>46147</v>
      </c>
      <c r="W2847" s="154"/>
      <c r="X2847" s="154"/>
      <c r="Y2847" s="160" t="s">
        <v>3187</v>
      </c>
      <c r="Z2847" s="160" t="s">
        <v>65</v>
      </c>
      <c r="AA2847" s="153"/>
      <c r="AB2847" s="153"/>
      <c r="AC2847" s="182" t="e">
        <f t="shared" si="90"/>
        <v>#DIV/0!</v>
      </c>
      <c r="AD2847" s="153" t="e">
        <f t="shared" si="91"/>
        <v>#DIV/0!</v>
      </c>
      <c r="AE2847" s="233" t="s">
        <v>66</v>
      </c>
      <c r="AF2847" s="153"/>
      <c r="AG2847" s="159"/>
      <c r="AH2847" s="153"/>
      <c r="AI2847" s="161"/>
      <c r="AJ2847" s="153"/>
      <c r="AK2847" s="153"/>
      <c r="AL2847" s="207"/>
      <c r="AM2847" s="207"/>
      <c r="AN2847" s="207"/>
      <c r="AO2847" s="207" t="str">
        <f ca="1">IF(R2847="","",IF(R2847&gt;TODAY(),"0 meses",DATEDIF(R2847,TODAY(),"m") &amp; " meses"))</f>
        <v>0 meses</v>
      </c>
      <c r="AP2847" s="147" t="s">
        <v>67</v>
      </c>
      <c r="AQ2847" s="147" t="s">
        <v>67</v>
      </c>
      <c r="AR2847" s="147"/>
      <c r="AS2847" s="209" t="s">
        <v>68</v>
      </c>
      <c r="AT2847" s="223" t="str">
        <f>MONTH(B2847)&amp;"/"&amp;YEAR(B2847)</f>
        <v>3/2026</v>
      </c>
      <c r="AU2847" s="223">
        <f>WEEKNUM(B2847)-WEEKNUM(EOMONTH(B2847,-1)+1)+1</f>
        <v>5</v>
      </c>
      <c r="AV2847" s="209" t="str">
        <f>MONTH(R2847)&amp;"/"&amp;YEAR(R2847)</f>
        <v>5/2026</v>
      </c>
      <c r="AW2847" s="209">
        <f>WEEKNUM(R2847)-WEEKNUM(EOMONTH(R2847,-1)+1)+1</f>
        <v>3</v>
      </c>
      <c r="AX2847" s="209">
        <f>IF(BB2847="S",IF(Q2847="1. Aceitou o programa",R2847-B2847,0),0)</f>
        <v>43</v>
      </c>
      <c r="AY2847" s="209">
        <f>IF(BB2847="S",IF(AND(S2847&lt;&gt;"",R2847&lt;&gt;""),S2847-R2847,0),0)</f>
        <v>0</v>
      </c>
      <c r="AZ2847" s="209">
        <f>IF(BB2847="S",IF(Q2847="1. Aceitou o programa",IF(OR(X2847="Não se Aplica",X2847=""),IF(OR(W2847="Não se Aplica",W2847=""),0,W2847-V2847),AVERAGE(X2847-W2847,W2847-V2847)),0),0)</f>
        <v>0</v>
      </c>
      <c r="BA2847" s="209">
        <f>IF(BB2847="S",IF(AND(Q2847="1. Aceitou o programa",AH2847="Realizada"),IFERROR(IF(AG2847="",0,AG2847-R2847),0),0),0)</f>
        <v>0</v>
      </c>
      <c r="BB2847" s="209" t="str">
        <f>_xlfn.XLOOKUP(U2847,'Lista Suspensa'!$AA$20:$AA$23,'Lista Suspensa'!$AB$20:$AB$23,"N/A")</f>
        <v>S</v>
      </c>
    </row>
    <row r="2848" spans="1:54" ht="12" customHeight="1">
      <c r="A2848" s="151" t="s">
        <v>54</v>
      </c>
      <c r="B2848" s="152">
        <v>46112</v>
      </c>
      <c r="C2848" s="153" t="s">
        <v>55</v>
      </c>
      <c r="D2848" s="153" t="s">
        <v>56</v>
      </c>
      <c r="E2848" s="244">
        <v>94868264</v>
      </c>
      <c r="F2848" s="144" t="s">
        <v>5615</v>
      </c>
      <c r="G2848" s="230"/>
      <c r="H2848" s="154">
        <v>30411</v>
      </c>
      <c r="I2848" s="153">
        <v>43</v>
      </c>
      <c r="J2848" s="148" t="s">
        <v>58</v>
      </c>
      <c r="K2848" s="153" t="s">
        <v>101</v>
      </c>
      <c r="L2848" s="153"/>
      <c r="M2848" s="153"/>
      <c r="N2848" s="153"/>
      <c r="O2848" s="155">
        <v>21986804294</v>
      </c>
      <c r="P2848" s="156" t="s">
        <v>60</v>
      </c>
      <c r="Q2848" s="157" t="s">
        <v>110</v>
      </c>
      <c r="R2848" s="158">
        <v>46155</v>
      </c>
      <c r="S2848" s="159"/>
      <c r="T2848" s="159" t="s">
        <v>62</v>
      </c>
      <c r="U2848" s="159" t="s">
        <v>111</v>
      </c>
      <c r="V2848" s="154">
        <v>46147</v>
      </c>
      <c r="W2848" s="154"/>
      <c r="X2848" s="154"/>
      <c r="Y2848" s="160" t="s">
        <v>5616</v>
      </c>
      <c r="Z2848" s="160" t="s">
        <v>65</v>
      </c>
      <c r="AA2848" s="153"/>
      <c r="AB2848" s="153"/>
      <c r="AC2848" s="182" t="e">
        <f t="shared" si="90"/>
        <v>#DIV/0!</v>
      </c>
      <c r="AD2848" s="153" t="e">
        <f t="shared" si="91"/>
        <v>#DIV/0!</v>
      </c>
      <c r="AE2848" s="233" t="s">
        <v>66</v>
      </c>
      <c r="AF2848" s="153"/>
      <c r="AG2848" s="159"/>
      <c r="AH2848" s="153"/>
      <c r="AI2848" s="161"/>
      <c r="AJ2848" s="153"/>
      <c r="AK2848" s="153"/>
      <c r="AL2848" s="207"/>
      <c r="AM2848" s="207"/>
      <c r="AN2848" s="207"/>
      <c r="AO2848" s="207" t="str">
        <f ca="1">IF(R2848="","",IF(R2848&gt;TODAY(),"0 meses",DATEDIF(R2848,TODAY(),"m") &amp; " meses"))</f>
        <v>0 meses</v>
      </c>
      <c r="AP2848" s="147" t="s">
        <v>67</v>
      </c>
      <c r="AQ2848" s="147" t="s">
        <v>67</v>
      </c>
      <c r="AR2848" s="147"/>
      <c r="AS2848" s="209" t="s">
        <v>68</v>
      </c>
      <c r="AT2848" s="223" t="str">
        <f>MONTH(B2848)&amp;"/"&amp;YEAR(B2848)</f>
        <v>3/2026</v>
      </c>
      <c r="AU2848" s="223">
        <f>WEEKNUM(B2848)-WEEKNUM(EOMONTH(B2848,-1)+1)+1</f>
        <v>5</v>
      </c>
      <c r="AV2848" s="209" t="str">
        <f>MONTH(R2848)&amp;"/"&amp;YEAR(R2848)</f>
        <v>5/2026</v>
      </c>
      <c r="AW2848" s="209">
        <f>WEEKNUM(R2848)-WEEKNUM(EOMONTH(R2848,-1)+1)+1</f>
        <v>3</v>
      </c>
      <c r="AX2848" s="209">
        <f>IF(BB2848="S",IF(Q2848="1. Aceitou o programa",R2848-B2848,0),0)</f>
        <v>43</v>
      </c>
      <c r="AY2848" s="209">
        <f>IF(BB2848="S",IF(AND(S2848&lt;&gt;"",R2848&lt;&gt;""),S2848-R2848,0),0)</f>
        <v>0</v>
      </c>
      <c r="AZ2848" s="209">
        <f>IF(BB2848="S",IF(Q2848="1. Aceitou o programa",IF(OR(X2848="Não se Aplica",X2848=""),IF(OR(W2848="Não se Aplica",W2848=""),0,W2848-V2848),AVERAGE(X2848-W2848,W2848-V2848)),0),0)</f>
        <v>0</v>
      </c>
      <c r="BA2848" s="209">
        <f>IF(BB2848="S",IF(AND(Q2848="1. Aceitou o programa",AH2848="Realizada"),IFERROR(IF(AG2848="",0,AG2848-R2848),0),0),0)</f>
        <v>0</v>
      </c>
      <c r="BB2848" s="209" t="str">
        <f>_xlfn.XLOOKUP(U2848,'Lista Suspensa'!$AA$20:$AA$23,'Lista Suspensa'!$AB$20:$AB$23,"N/A")</f>
        <v>S</v>
      </c>
    </row>
    <row r="2849" spans="1:54" ht="12" customHeight="1">
      <c r="A2849" s="151" t="s">
        <v>54</v>
      </c>
      <c r="B2849" s="152">
        <v>46112</v>
      </c>
      <c r="C2849" s="153" t="s">
        <v>55</v>
      </c>
      <c r="D2849" s="153" t="s">
        <v>56</v>
      </c>
      <c r="E2849" s="244">
        <v>95019804</v>
      </c>
      <c r="F2849" s="144" t="s">
        <v>5617</v>
      </c>
      <c r="G2849" s="230"/>
      <c r="H2849" s="154">
        <v>30425</v>
      </c>
      <c r="I2849" s="153">
        <v>43</v>
      </c>
      <c r="J2849" s="148" t="s">
        <v>70</v>
      </c>
      <c r="K2849" s="153" t="s">
        <v>101</v>
      </c>
      <c r="L2849" s="153"/>
      <c r="M2849" s="153"/>
      <c r="N2849" s="153"/>
      <c r="O2849" s="155">
        <v>21992796938</v>
      </c>
      <c r="P2849" s="156" t="s">
        <v>60</v>
      </c>
      <c r="Q2849" s="157" t="s">
        <v>110</v>
      </c>
      <c r="R2849" s="158">
        <v>46155</v>
      </c>
      <c r="S2849" s="159"/>
      <c r="T2849" s="159" t="s">
        <v>62</v>
      </c>
      <c r="U2849" s="159" t="s">
        <v>111</v>
      </c>
      <c r="V2849" s="154">
        <v>46147</v>
      </c>
      <c r="W2849" s="154"/>
      <c r="X2849" s="154"/>
      <c r="Y2849" s="160" t="s">
        <v>5451</v>
      </c>
      <c r="Z2849" s="160" t="s">
        <v>65</v>
      </c>
      <c r="AA2849" s="153"/>
      <c r="AB2849" s="153"/>
      <c r="AC2849" s="182" t="e">
        <f t="shared" si="90"/>
        <v>#DIV/0!</v>
      </c>
      <c r="AD2849" s="153" t="e">
        <f t="shared" si="91"/>
        <v>#DIV/0!</v>
      </c>
      <c r="AE2849" s="233" t="s">
        <v>66</v>
      </c>
      <c r="AF2849" s="153"/>
      <c r="AG2849" s="159"/>
      <c r="AH2849" s="153"/>
      <c r="AI2849" s="161"/>
      <c r="AJ2849" s="153"/>
      <c r="AK2849" s="153"/>
      <c r="AL2849" s="207"/>
      <c r="AM2849" s="207"/>
      <c r="AN2849" s="207"/>
      <c r="AO2849" s="207" t="str">
        <f ca="1">IF(R2849="","",IF(R2849&gt;TODAY(),"0 meses",DATEDIF(R2849,TODAY(),"m") &amp; " meses"))</f>
        <v>0 meses</v>
      </c>
      <c r="AP2849" s="147" t="s">
        <v>67</v>
      </c>
      <c r="AQ2849" s="147" t="s">
        <v>67</v>
      </c>
      <c r="AR2849" s="147"/>
      <c r="AS2849" s="209" t="s">
        <v>68</v>
      </c>
      <c r="AT2849" s="223" t="str">
        <f>MONTH(B2849)&amp;"/"&amp;YEAR(B2849)</f>
        <v>3/2026</v>
      </c>
      <c r="AU2849" s="223">
        <f>WEEKNUM(B2849)-WEEKNUM(EOMONTH(B2849,-1)+1)+1</f>
        <v>5</v>
      </c>
      <c r="AV2849" s="209" t="str">
        <f>MONTH(R2849)&amp;"/"&amp;YEAR(R2849)</f>
        <v>5/2026</v>
      </c>
      <c r="AW2849" s="209">
        <f>WEEKNUM(R2849)-WEEKNUM(EOMONTH(R2849,-1)+1)+1</f>
        <v>3</v>
      </c>
      <c r="AX2849" s="209">
        <f>IF(BB2849="S",IF(Q2849="1. Aceitou o programa",R2849-B2849,0),0)</f>
        <v>43</v>
      </c>
      <c r="AY2849" s="209">
        <f>IF(BB2849="S",IF(AND(S2849&lt;&gt;"",R2849&lt;&gt;""),S2849-R2849,0),0)</f>
        <v>0</v>
      </c>
      <c r="AZ2849" s="209">
        <f>IF(BB2849="S",IF(Q2849="1. Aceitou o programa",IF(OR(X2849="Não se Aplica",X2849=""),IF(OR(W2849="Não se Aplica",W2849=""),0,W2849-V2849),AVERAGE(X2849-W2849,W2849-V2849)),0),0)</f>
        <v>0</v>
      </c>
      <c r="BA2849" s="209">
        <f>IF(BB2849="S",IF(AND(Q2849="1. Aceitou o programa",AH2849="Realizada"),IFERROR(IF(AG2849="",0,AG2849-R2849),0),0),0)</f>
        <v>0</v>
      </c>
      <c r="BB2849" s="209" t="str">
        <f>_xlfn.XLOOKUP(U2849,'Lista Suspensa'!$AA$20:$AA$23,'Lista Suspensa'!$AB$20:$AB$23,"N/A")</f>
        <v>S</v>
      </c>
    </row>
    <row r="2850" spans="1:54" ht="12" customHeight="1">
      <c r="A2850" s="151" t="s">
        <v>54</v>
      </c>
      <c r="B2850" s="152">
        <v>46112</v>
      </c>
      <c r="C2850" s="153" t="s">
        <v>55</v>
      </c>
      <c r="D2850" s="153" t="s">
        <v>56</v>
      </c>
      <c r="E2850" s="244">
        <v>94959040</v>
      </c>
      <c r="F2850" s="144" t="s">
        <v>5618</v>
      </c>
      <c r="G2850" s="230"/>
      <c r="H2850" s="154">
        <v>30460</v>
      </c>
      <c r="I2850" s="153">
        <v>42</v>
      </c>
      <c r="J2850" s="148" t="s">
        <v>58</v>
      </c>
      <c r="K2850" s="153" t="s">
        <v>101</v>
      </c>
      <c r="L2850" s="153"/>
      <c r="M2850" s="153"/>
      <c r="N2850" s="153"/>
      <c r="O2850" s="155">
        <v>21989393712</v>
      </c>
      <c r="P2850" s="156" t="s">
        <v>60</v>
      </c>
      <c r="Q2850" s="157" t="s">
        <v>110</v>
      </c>
      <c r="R2850" s="158">
        <v>46155</v>
      </c>
      <c r="S2850" s="159"/>
      <c r="T2850" s="159" t="s">
        <v>62</v>
      </c>
      <c r="U2850" s="159" t="s">
        <v>111</v>
      </c>
      <c r="V2850" s="154">
        <v>46147</v>
      </c>
      <c r="W2850" s="154"/>
      <c r="X2850" s="154"/>
      <c r="Y2850" s="160" t="s">
        <v>5619</v>
      </c>
      <c r="Z2850" s="160" t="s">
        <v>65</v>
      </c>
      <c r="AA2850" s="153"/>
      <c r="AB2850" s="153"/>
      <c r="AC2850" s="182" t="e">
        <f t="shared" si="90"/>
        <v>#DIV/0!</v>
      </c>
      <c r="AD2850" s="153" t="e">
        <f t="shared" si="91"/>
        <v>#DIV/0!</v>
      </c>
      <c r="AE2850" s="233" t="s">
        <v>66</v>
      </c>
      <c r="AF2850" s="153"/>
      <c r="AG2850" s="159"/>
      <c r="AH2850" s="153"/>
      <c r="AI2850" s="161"/>
      <c r="AJ2850" s="153"/>
      <c r="AK2850" s="153"/>
      <c r="AL2850" s="207"/>
      <c r="AM2850" s="207"/>
      <c r="AN2850" s="207"/>
      <c r="AO2850" s="207" t="str">
        <f ca="1">IF(R2850="","",IF(R2850&gt;TODAY(),"0 meses",DATEDIF(R2850,TODAY(),"m") &amp; " meses"))</f>
        <v>0 meses</v>
      </c>
      <c r="AP2850" s="147" t="s">
        <v>67</v>
      </c>
      <c r="AQ2850" s="147" t="s">
        <v>67</v>
      </c>
      <c r="AR2850" s="147"/>
      <c r="AS2850" s="209" t="s">
        <v>68</v>
      </c>
      <c r="AT2850" s="223" t="str">
        <f>MONTH(B2850)&amp;"/"&amp;YEAR(B2850)</f>
        <v>3/2026</v>
      </c>
      <c r="AU2850" s="223">
        <f>WEEKNUM(B2850)-WEEKNUM(EOMONTH(B2850,-1)+1)+1</f>
        <v>5</v>
      </c>
      <c r="AV2850" s="209" t="str">
        <f>MONTH(R2850)&amp;"/"&amp;YEAR(R2850)</f>
        <v>5/2026</v>
      </c>
      <c r="AW2850" s="209">
        <f>WEEKNUM(R2850)-WEEKNUM(EOMONTH(R2850,-1)+1)+1</f>
        <v>3</v>
      </c>
      <c r="AX2850" s="209">
        <f>IF(BB2850="S",IF(Q2850="1. Aceitou o programa",R2850-B2850,0),0)</f>
        <v>43</v>
      </c>
      <c r="AY2850" s="209">
        <f>IF(BB2850="S",IF(AND(S2850&lt;&gt;"",R2850&lt;&gt;""),S2850-R2850,0),0)</f>
        <v>0</v>
      </c>
      <c r="AZ2850" s="209">
        <f>IF(BB2850="S",IF(Q2850="1. Aceitou o programa",IF(OR(X2850="Não se Aplica",X2850=""),IF(OR(W2850="Não se Aplica",W2850=""),0,W2850-V2850),AVERAGE(X2850-W2850,W2850-V2850)),0),0)</f>
        <v>0</v>
      </c>
      <c r="BA2850" s="209">
        <f>IF(BB2850="S",IF(AND(Q2850="1. Aceitou o programa",AH2850="Realizada"),IFERROR(IF(AG2850="",0,AG2850-R2850),0),0),0)</f>
        <v>0</v>
      </c>
      <c r="BB2850" s="209" t="str">
        <f>_xlfn.XLOOKUP(U2850,'Lista Suspensa'!$AA$20:$AA$23,'Lista Suspensa'!$AB$20:$AB$23,"N/A")</f>
        <v>S</v>
      </c>
    </row>
    <row r="2851" spans="1:54" ht="12" customHeight="1">
      <c r="A2851" s="151" t="s">
        <v>54</v>
      </c>
      <c r="B2851" s="152">
        <v>46112</v>
      </c>
      <c r="C2851" s="153" t="s">
        <v>55</v>
      </c>
      <c r="D2851" s="153" t="s">
        <v>56</v>
      </c>
      <c r="E2851" s="244">
        <v>93859689</v>
      </c>
      <c r="F2851" s="144" t="s">
        <v>5620</v>
      </c>
      <c r="G2851" s="230"/>
      <c r="H2851" s="154">
        <v>30474</v>
      </c>
      <c r="I2851" s="153">
        <v>42</v>
      </c>
      <c r="J2851" s="148" t="s">
        <v>70</v>
      </c>
      <c r="K2851" s="153" t="s">
        <v>101</v>
      </c>
      <c r="L2851" s="153"/>
      <c r="M2851" s="153"/>
      <c r="N2851" s="153"/>
      <c r="O2851" s="155">
        <v>21970074028</v>
      </c>
      <c r="P2851" s="156" t="s">
        <v>60</v>
      </c>
      <c r="Q2851" s="157" t="s">
        <v>110</v>
      </c>
      <c r="R2851" s="158">
        <v>46155</v>
      </c>
      <c r="S2851" s="159"/>
      <c r="T2851" s="159" t="s">
        <v>62</v>
      </c>
      <c r="U2851" s="159" t="s">
        <v>111</v>
      </c>
      <c r="V2851" s="154">
        <v>46147</v>
      </c>
      <c r="W2851" s="154"/>
      <c r="X2851" s="154"/>
      <c r="Y2851" s="160" t="s">
        <v>3167</v>
      </c>
      <c r="Z2851" s="160" t="s">
        <v>65</v>
      </c>
      <c r="AA2851" s="153"/>
      <c r="AB2851" s="153"/>
      <c r="AC2851" s="182" t="e">
        <f t="shared" si="90"/>
        <v>#DIV/0!</v>
      </c>
      <c r="AD2851" s="153" t="e">
        <f t="shared" si="91"/>
        <v>#DIV/0!</v>
      </c>
      <c r="AE2851" s="233" t="s">
        <v>66</v>
      </c>
      <c r="AF2851" s="153"/>
      <c r="AG2851" s="159"/>
      <c r="AH2851" s="153"/>
      <c r="AI2851" s="161"/>
      <c r="AJ2851" s="153"/>
      <c r="AK2851" s="153"/>
      <c r="AL2851" s="207"/>
      <c r="AM2851" s="207"/>
      <c r="AN2851" s="207"/>
      <c r="AO2851" s="207" t="str">
        <f ca="1">IF(R2851="","",IF(R2851&gt;TODAY(),"0 meses",DATEDIF(R2851,TODAY(),"m") &amp; " meses"))</f>
        <v>0 meses</v>
      </c>
      <c r="AP2851" s="147" t="s">
        <v>67</v>
      </c>
      <c r="AQ2851" s="147" t="s">
        <v>67</v>
      </c>
      <c r="AR2851" s="147"/>
      <c r="AS2851" s="209" t="s">
        <v>68</v>
      </c>
      <c r="AT2851" s="223" t="str">
        <f>MONTH(B2851)&amp;"/"&amp;YEAR(B2851)</f>
        <v>3/2026</v>
      </c>
      <c r="AU2851" s="223">
        <f>WEEKNUM(B2851)-WEEKNUM(EOMONTH(B2851,-1)+1)+1</f>
        <v>5</v>
      </c>
      <c r="AV2851" s="209" t="str">
        <f>MONTH(R2851)&amp;"/"&amp;YEAR(R2851)</f>
        <v>5/2026</v>
      </c>
      <c r="AW2851" s="209">
        <f>WEEKNUM(R2851)-WEEKNUM(EOMONTH(R2851,-1)+1)+1</f>
        <v>3</v>
      </c>
      <c r="AX2851" s="209">
        <f>IF(BB2851="S",IF(Q2851="1. Aceitou o programa",R2851-B2851,0),0)</f>
        <v>43</v>
      </c>
      <c r="AY2851" s="209">
        <f>IF(BB2851="S",IF(AND(S2851&lt;&gt;"",R2851&lt;&gt;""),S2851-R2851,0),0)</f>
        <v>0</v>
      </c>
      <c r="AZ2851" s="209">
        <f>IF(BB2851="S",IF(Q2851="1. Aceitou o programa",IF(OR(X2851="Não se Aplica",X2851=""),IF(OR(W2851="Não se Aplica",W2851=""),0,W2851-V2851),AVERAGE(X2851-W2851,W2851-V2851)),0),0)</f>
        <v>0</v>
      </c>
      <c r="BA2851" s="209">
        <f>IF(BB2851="S",IF(AND(Q2851="1. Aceitou o programa",AH2851="Realizada"),IFERROR(IF(AG2851="",0,AG2851-R2851),0),0),0)</f>
        <v>0</v>
      </c>
      <c r="BB2851" s="209" t="str">
        <f>_xlfn.XLOOKUP(U2851,'Lista Suspensa'!$AA$20:$AA$23,'Lista Suspensa'!$AB$20:$AB$23,"N/A")</f>
        <v>S</v>
      </c>
    </row>
    <row r="2852" spans="1:54" ht="12" customHeight="1">
      <c r="A2852" s="151" t="s">
        <v>54</v>
      </c>
      <c r="B2852" s="152">
        <v>46112</v>
      </c>
      <c r="C2852" s="153" t="s">
        <v>55</v>
      </c>
      <c r="D2852" s="153" t="s">
        <v>56</v>
      </c>
      <c r="E2852" s="244">
        <v>89745266</v>
      </c>
      <c r="F2852" s="144" t="s">
        <v>5621</v>
      </c>
      <c r="G2852" s="230"/>
      <c r="H2852" s="154">
        <v>30481</v>
      </c>
      <c r="I2852" s="153">
        <v>42</v>
      </c>
      <c r="J2852" s="148" t="s">
        <v>70</v>
      </c>
      <c r="K2852" s="153" t="s">
        <v>101</v>
      </c>
      <c r="L2852" s="153"/>
      <c r="M2852" s="153"/>
      <c r="N2852" s="153"/>
      <c r="O2852" s="155">
        <v>21969608211</v>
      </c>
      <c r="P2852" s="156" t="s">
        <v>60</v>
      </c>
      <c r="Q2852" s="157" t="s">
        <v>110</v>
      </c>
      <c r="R2852" s="158">
        <v>46155</v>
      </c>
      <c r="S2852" s="159"/>
      <c r="T2852" s="159" t="s">
        <v>62</v>
      </c>
      <c r="U2852" s="159" t="s">
        <v>111</v>
      </c>
      <c r="V2852" s="154">
        <v>46147</v>
      </c>
      <c r="W2852" s="154"/>
      <c r="X2852" s="154"/>
      <c r="Y2852" s="160" t="s">
        <v>2946</v>
      </c>
      <c r="Z2852" s="160" t="s">
        <v>65</v>
      </c>
      <c r="AA2852" s="153"/>
      <c r="AB2852" s="153"/>
      <c r="AC2852" s="182" t="e">
        <f t="shared" si="90"/>
        <v>#DIV/0!</v>
      </c>
      <c r="AD2852" s="153" t="e">
        <f t="shared" si="91"/>
        <v>#DIV/0!</v>
      </c>
      <c r="AE2852" s="233" t="s">
        <v>66</v>
      </c>
      <c r="AF2852" s="153"/>
      <c r="AG2852" s="159"/>
      <c r="AH2852" s="153"/>
      <c r="AI2852" s="161"/>
      <c r="AJ2852" s="153"/>
      <c r="AK2852" s="153"/>
      <c r="AL2852" s="207"/>
      <c r="AM2852" s="207"/>
      <c r="AN2852" s="207"/>
      <c r="AO2852" s="207" t="str">
        <f ca="1">IF(R2852="","",IF(R2852&gt;TODAY(),"0 meses",DATEDIF(R2852,TODAY(),"m") &amp; " meses"))</f>
        <v>0 meses</v>
      </c>
      <c r="AP2852" s="147" t="s">
        <v>67</v>
      </c>
      <c r="AQ2852" s="147" t="s">
        <v>67</v>
      </c>
      <c r="AR2852" s="147"/>
      <c r="AS2852" s="209" t="s">
        <v>68</v>
      </c>
      <c r="AT2852" s="223" t="str">
        <f>MONTH(B2852)&amp;"/"&amp;YEAR(B2852)</f>
        <v>3/2026</v>
      </c>
      <c r="AU2852" s="223">
        <f>WEEKNUM(B2852)-WEEKNUM(EOMONTH(B2852,-1)+1)+1</f>
        <v>5</v>
      </c>
      <c r="AV2852" s="209" t="str">
        <f>MONTH(R2852)&amp;"/"&amp;YEAR(R2852)</f>
        <v>5/2026</v>
      </c>
      <c r="AW2852" s="209">
        <f>WEEKNUM(R2852)-WEEKNUM(EOMONTH(R2852,-1)+1)+1</f>
        <v>3</v>
      </c>
      <c r="AX2852" s="209">
        <f>IF(BB2852="S",IF(Q2852="1. Aceitou o programa",R2852-B2852,0),0)</f>
        <v>43</v>
      </c>
      <c r="AY2852" s="209">
        <f>IF(BB2852="S",IF(AND(S2852&lt;&gt;"",R2852&lt;&gt;""),S2852-R2852,0),0)</f>
        <v>0</v>
      </c>
      <c r="AZ2852" s="209">
        <f>IF(BB2852="S",IF(Q2852="1. Aceitou o programa",IF(OR(X2852="Não se Aplica",X2852=""),IF(OR(W2852="Não se Aplica",W2852=""),0,W2852-V2852),AVERAGE(X2852-W2852,W2852-V2852)),0),0)</f>
        <v>0</v>
      </c>
      <c r="BA2852" s="209">
        <f>IF(BB2852="S",IF(AND(Q2852="1. Aceitou o programa",AH2852="Realizada"),IFERROR(IF(AG2852="",0,AG2852-R2852),0),0),0)</f>
        <v>0</v>
      </c>
      <c r="BB2852" s="209" t="str">
        <f>_xlfn.XLOOKUP(U2852,'Lista Suspensa'!$AA$20:$AA$23,'Lista Suspensa'!$AB$20:$AB$23,"N/A")</f>
        <v>S</v>
      </c>
    </row>
    <row r="2853" spans="1:54" ht="12" customHeight="1">
      <c r="A2853" s="151" t="s">
        <v>54</v>
      </c>
      <c r="B2853" s="152">
        <v>46112</v>
      </c>
      <c r="C2853" s="153" t="s">
        <v>55</v>
      </c>
      <c r="D2853" s="153" t="s">
        <v>56</v>
      </c>
      <c r="E2853" s="244">
        <v>881950734</v>
      </c>
      <c r="F2853" s="144" t="s">
        <v>5622</v>
      </c>
      <c r="G2853" s="230"/>
      <c r="H2853" s="154">
        <v>30501</v>
      </c>
      <c r="I2853" s="153">
        <v>42</v>
      </c>
      <c r="J2853" s="148" t="s">
        <v>70</v>
      </c>
      <c r="K2853" s="153" t="s">
        <v>101</v>
      </c>
      <c r="L2853" s="153"/>
      <c r="M2853" s="153"/>
      <c r="N2853" s="153"/>
      <c r="O2853" s="155">
        <v>21996042796</v>
      </c>
      <c r="P2853" s="156" t="s">
        <v>60</v>
      </c>
      <c r="Q2853" s="157" t="s">
        <v>110</v>
      </c>
      <c r="R2853" s="158">
        <v>46155</v>
      </c>
      <c r="S2853" s="159"/>
      <c r="T2853" s="159" t="s">
        <v>62</v>
      </c>
      <c r="U2853" s="159" t="s">
        <v>111</v>
      </c>
      <c r="V2853" s="154">
        <v>46147</v>
      </c>
      <c r="W2853" s="154"/>
      <c r="X2853" s="154"/>
      <c r="Y2853" s="160" t="s">
        <v>5479</v>
      </c>
      <c r="Z2853" s="160" t="s">
        <v>65</v>
      </c>
      <c r="AA2853" s="153"/>
      <c r="AB2853" s="153"/>
      <c r="AC2853" s="182" t="e">
        <f t="shared" si="90"/>
        <v>#DIV/0!</v>
      </c>
      <c r="AD2853" s="153" t="e">
        <f t="shared" si="91"/>
        <v>#DIV/0!</v>
      </c>
      <c r="AE2853" s="233" t="s">
        <v>66</v>
      </c>
      <c r="AF2853" s="153"/>
      <c r="AG2853" s="159"/>
      <c r="AH2853" s="153"/>
      <c r="AI2853" s="161"/>
      <c r="AJ2853" s="153"/>
      <c r="AK2853" s="153"/>
      <c r="AL2853" s="207"/>
      <c r="AM2853" s="207"/>
      <c r="AN2853" s="207"/>
      <c r="AO2853" s="207" t="str">
        <f ca="1">IF(R2853="","",IF(R2853&gt;TODAY(),"0 meses",DATEDIF(R2853,TODAY(),"m") &amp; " meses"))</f>
        <v>0 meses</v>
      </c>
      <c r="AP2853" s="147" t="s">
        <v>67</v>
      </c>
      <c r="AQ2853" s="147" t="s">
        <v>67</v>
      </c>
      <c r="AR2853" s="147"/>
      <c r="AS2853" s="209" t="s">
        <v>68</v>
      </c>
      <c r="AT2853" s="223" t="str">
        <f>MONTH(B2853)&amp;"/"&amp;YEAR(B2853)</f>
        <v>3/2026</v>
      </c>
      <c r="AU2853" s="223">
        <f>WEEKNUM(B2853)-WEEKNUM(EOMONTH(B2853,-1)+1)+1</f>
        <v>5</v>
      </c>
      <c r="AV2853" s="209" t="str">
        <f>MONTH(R2853)&amp;"/"&amp;YEAR(R2853)</f>
        <v>5/2026</v>
      </c>
      <c r="AW2853" s="209">
        <f>WEEKNUM(R2853)-WEEKNUM(EOMONTH(R2853,-1)+1)+1</f>
        <v>3</v>
      </c>
      <c r="AX2853" s="209">
        <f>IF(BB2853="S",IF(Q2853="1. Aceitou o programa",R2853-B2853,0),0)</f>
        <v>43</v>
      </c>
      <c r="AY2853" s="209">
        <f>IF(BB2853="S",IF(AND(S2853&lt;&gt;"",R2853&lt;&gt;""),S2853-R2853,0),0)</f>
        <v>0</v>
      </c>
      <c r="AZ2853" s="209">
        <f>IF(BB2853="S",IF(Q2853="1. Aceitou o programa",IF(OR(X2853="Não se Aplica",X2853=""),IF(OR(W2853="Não se Aplica",W2853=""),0,W2853-V2853),AVERAGE(X2853-W2853,W2853-V2853)),0),0)</f>
        <v>0</v>
      </c>
      <c r="BA2853" s="209">
        <f>IF(BB2853="S",IF(AND(Q2853="1. Aceitou o programa",AH2853="Realizada"),IFERROR(IF(AG2853="",0,AG2853-R2853),0),0),0)</f>
        <v>0</v>
      </c>
      <c r="BB2853" s="209" t="str">
        <f>_xlfn.XLOOKUP(U2853,'Lista Suspensa'!$AA$20:$AA$23,'Lista Suspensa'!$AB$20:$AB$23,"N/A")</f>
        <v>S</v>
      </c>
    </row>
    <row r="2854" spans="1:54" ht="12" customHeight="1">
      <c r="A2854" s="151" t="s">
        <v>54</v>
      </c>
      <c r="B2854" s="152">
        <v>46112</v>
      </c>
      <c r="C2854" s="153" t="s">
        <v>55</v>
      </c>
      <c r="D2854" s="153" t="s">
        <v>56</v>
      </c>
      <c r="E2854" s="244">
        <v>95695654</v>
      </c>
      <c r="F2854" s="144" t="s">
        <v>5623</v>
      </c>
      <c r="G2854" s="230"/>
      <c r="H2854" s="154">
        <v>30541</v>
      </c>
      <c r="I2854" s="153">
        <v>42</v>
      </c>
      <c r="J2854" s="148" t="s">
        <v>58</v>
      </c>
      <c r="K2854" s="153" t="s">
        <v>101</v>
      </c>
      <c r="L2854" s="153"/>
      <c r="M2854" s="153"/>
      <c r="N2854" s="153"/>
      <c r="O2854" s="155">
        <v>21993888369</v>
      </c>
      <c r="P2854" s="156" t="s">
        <v>60</v>
      </c>
      <c r="Q2854" s="157" t="s">
        <v>110</v>
      </c>
      <c r="R2854" s="158">
        <v>46155</v>
      </c>
      <c r="S2854" s="159"/>
      <c r="T2854" s="159" t="s">
        <v>62</v>
      </c>
      <c r="U2854" s="159" t="s">
        <v>111</v>
      </c>
      <c r="V2854" s="154">
        <v>46147</v>
      </c>
      <c r="W2854" s="154"/>
      <c r="X2854" s="154"/>
      <c r="Y2854" s="160" t="s">
        <v>4134</v>
      </c>
      <c r="Z2854" s="160" t="s">
        <v>65</v>
      </c>
      <c r="AA2854" s="153"/>
      <c r="AB2854" s="153"/>
      <c r="AC2854" s="182" t="e">
        <f t="shared" si="90"/>
        <v>#DIV/0!</v>
      </c>
      <c r="AD2854" s="153" t="e">
        <f t="shared" si="91"/>
        <v>#DIV/0!</v>
      </c>
      <c r="AE2854" s="233" t="s">
        <v>66</v>
      </c>
      <c r="AF2854" s="153"/>
      <c r="AG2854" s="159"/>
      <c r="AH2854" s="153"/>
      <c r="AI2854" s="161"/>
      <c r="AJ2854" s="153"/>
      <c r="AK2854" s="153"/>
      <c r="AL2854" s="207"/>
      <c r="AM2854" s="207"/>
      <c r="AN2854" s="207"/>
      <c r="AO2854" s="207" t="str">
        <f ca="1">IF(R2854="","",IF(R2854&gt;TODAY(),"0 meses",DATEDIF(R2854,TODAY(),"m") &amp; " meses"))</f>
        <v>0 meses</v>
      </c>
      <c r="AP2854" s="147" t="s">
        <v>67</v>
      </c>
      <c r="AQ2854" s="147" t="s">
        <v>67</v>
      </c>
      <c r="AR2854" s="147"/>
      <c r="AS2854" s="209" t="s">
        <v>68</v>
      </c>
      <c r="AT2854" s="223" t="str">
        <f>MONTH(B2854)&amp;"/"&amp;YEAR(B2854)</f>
        <v>3/2026</v>
      </c>
      <c r="AU2854" s="223">
        <f>WEEKNUM(B2854)-WEEKNUM(EOMONTH(B2854,-1)+1)+1</f>
        <v>5</v>
      </c>
      <c r="AV2854" s="209" t="str">
        <f>MONTH(R2854)&amp;"/"&amp;YEAR(R2854)</f>
        <v>5/2026</v>
      </c>
      <c r="AW2854" s="209">
        <f>WEEKNUM(R2854)-WEEKNUM(EOMONTH(R2854,-1)+1)+1</f>
        <v>3</v>
      </c>
      <c r="AX2854" s="209">
        <f>IF(BB2854="S",IF(Q2854="1. Aceitou o programa",R2854-B2854,0),0)</f>
        <v>43</v>
      </c>
      <c r="AY2854" s="209">
        <f>IF(BB2854="S",IF(AND(S2854&lt;&gt;"",R2854&lt;&gt;""),S2854-R2854,0),0)</f>
        <v>0</v>
      </c>
      <c r="AZ2854" s="209">
        <f>IF(BB2854="S",IF(Q2854="1. Aceitou o programa",IF(OR(X2854="Não se Aplica",X2854=""),IF(OR(W2854="Não se Aplica",W2854=""),0,W2854-V2854),AVERAGE(X2854-W2854,W2854-V2854)),0),0)</f>
        <v>0</v>
      </c>
      <c r="BA2854" s="209">
        <f>IF(BB2854="S",IF(AND(Q2854="1. Aceitou o programa",AH2854="Realizada"),IFERROR(IF(AG2854="",0,AG2854-R2854),0),0),0)</f>
        <v>0</v>
      </c>
      <c r="BB2854" s="209" t="str">
        <f>_xlfn.XLOOKUP(U2854,'Lista Suspensa'!$AA$20:$AA$23,'Lista Suspensa'!$AB$20:$AB$23,"N/A")</f>
        <v>S</v>
      </c>
    </row>
    <row r="2855" spans="1:54" ht="12" customHeight="1">
      <c r="A2855" s="151" t="s">
        <v>54</v>
      </c>
      <c r="B2855" s="152">
        <v>46112</v>
      </c>
      <c r="C2855" s="153" t="s">
        <v>55</v>
      </c>
      <c r="D2855" s="153" t="s">
        <v>56</v>
      </c>
      <c r="E2855" s="244">
        <v>95568631</v>
      </c>
      <c r="F2855" s="144" t="s">
        <v>5624</v>
      </c>
      <c r="G2855" s="230"/>
      <c r="H2855" s="154">
        <v>30577</v>
      </c>
      <c r="I2855" s="153">
        <v>42</v>
      </c>
      <c r="J2855" s="148" t="s">
        <v>70</v>
      </c>
      <c r="K2855" s="153" t="s">
        <v>101</v>
      </c>
      <c r="L2855" s="153"/>
      <c r="M2855" s="153"/>
      <c r="N2855" s="153"/>
      <c r="O2855" s="155">
        <v>21990520506</v>
      </c>
      <c r="P2855" s="156" t="s">
        <v>60</v>
      </c>
      <c r="Q2855" s="157" t="s">
        <v>110</v>
      </c>
      <c r="R2855" s="158">
        <v>46155</v>
      </c>
      <c r="S2855" s="159"/>
      <c r="T2855" s="159" t="s">
        <v>62</v>
      </c>
      <c r="U2855" s="159" t="s">
        <v>111</v>
      </c>
      <c r="V2855" s="154">
        <v>46147</v>
      </c>
      <c r="W2855" s="154"/>
      <c r="X2855" s="154"/>
      <c r="Y2855" s="160" t="s">
        <v>3157</v>
      </c>
      <c r="Z2855" s="160" t="s">
        <v>65</v>
      </c>
      <c r="AA2855" s="153"/>
      <c r="AB2855" s="153"/>
      <c r="AC2855" s="182" t="e">
        <f t="shared" si="90"/>
        <v>#DIV/0!</v>
      </c>
      <c r="AD2855" s="153" t="e">
        <f t="shared" si="91"/>
        <v>#DIV/0!</v>
      </c>
      <c r="AE2855" s="233" t="s">
        <v>66</v>
      </c>
      <c r="AF2855" s="153"/>
      <c r="AG2855" s="159"/>
      <c r="AH2855" s="153"/>
      <c r="AI2855" s="161"/>
      <c r="AJ2855" s="153"/>
      <c r="AK2855" s="153"/>
      <c r="AL2855" s="207"/>
      <c r="AM2855" s="207"/>
      <c r="AN2855" s="207"/>
      <c r="AO2855" s="207" t="str">
        <f ca="1">IF(R2855="","",IF(R2855&gt;TODAY(),"0 meses",DATEDIF(R2855,TODAY(),"m") &amp; " meses"))</f>
        <v>0 meses</v>
      </c>
      <c r="AP2855" s="147" t="s">
        <v>67</v>
      </c>
      <c r="AQ2855" s="147" t="s">
        <v>67</v>
      </c>
      <c r="AR2855" s="147"/>
      <c r="AS2855" s="209" t="s">
        <v>68</v>
      </c>
      <c r="AT2855" s="223" t="str">
        <f>MONTH(B2855)&amp;"/"&amp;YEAR(B2855)</f>
        <v>3/2026</v>
      </c>
      <c r="AU2855" s="223">
        <f>WEEKNUM(B2855)-WEEKNUM(EOMONTH(B2855,-1)+1)+1</f>
        <v>5</v>
      </c>
      <c r="AV2855" s="209" t="str">
        <f>MONTH(R2855)&amp;"/"&amp;YEAR(R2855)</f>
        <v>5/2026</v>
      </c>
      <c r="AW2855" s="209">
        <f>WEEKNUM(R2855)-WEEKNUM(EOMONTH(R2855,-1)+1)+1</f>
        <v>3</v>
      </c>
      <c r="AX2855" s="209">
        <f>IF(BB2855="S",IF(Q2855="1. Aceitou o programa",R2855-B2855,0),0)</f>
        <v>43</v>
      </c>
      <c r="AY2855" s="209">
        <f>IF(BB2855="S",IF(AND(S2855&lt;&gt;"",R2855&lt;&gt;""),S2855-R2855,0),0)</f>
        <v>0</v>
      </c>
      <c r="AZ2855" s="209">
        <f>IF(BB2855="S",IF(Q2855="1. Aceitou o programa",IF(OR(X2855="Não se Aplica",X2855=""),IF(OR(W2855="Não se Aplica",W2855=""),0,W2855-V2855),AVERAGE(X2855-W2855,W2855-V2855)),0),0)</f>
        <v>0</v>
      </c>
      <c r="BA2855" s="209">
        <f>IF(BB2855="S",IF(AND(Q2855="1. Aceitou o programa",AH2855="Realizada"),IFERROR(IF(AG2855="",0,AG2855-R2855),0),0),0)</f>
        <v>0</v>
      </c>
      <c r="BB2855" s="209" t="str">
        <f>_xlfn.XLOOKUP(U2855,'Lista Suspensa'!$AA$20:$AA$23,'Lista Suspensa'!$AB$20:$AB$23,"N/A")</f>
        <v>S</v>
      </c>
    </row>
    <row r="2856" spans="1:54" ht="12" customHeight="1">
      <c r="A2856" s="151" t="s">
        <v>54</v>
      </c>
      <c r="B2856" s="152">
        <v>46112</v>
      </c>
      <c r="C2856" s="153" t="s">
        <v>55</v>
      </c>
      <c r="D2856" s="153" t="s">
        <v>56</v>
      </c>
      <c r="E2856" s="244">
        <v>94611928</v>
      </c>
      <c r="F2856" s="144" t="s">
        <v>5625</v>
      </c>
      <c r="G2856" s="230"/>
      <c r="H2856" s="154">
        <v>30608</v>
      </c>
      <c r="I2856" s="153">
        <v>42</v>
      </c>
      <c r="J2856" s="148" t="s">
        <v>70</v>
      </c>
      <c r="K2856" s="153" t="s">
        <v>101</v>
      </c>
      <c r="L2856" s="153"/>
      <c r="M2856" s="153"/>
      <c r="N2856" s="153"/>
      <c r="O2856" s="155">
        <v>21970118114</v>
      </c>
      <c r="P2856" s="156" t="s">
        <v>60</v>
      </c>
      <c r="Q2856" s="157" t="s">
        <v>110</v>
      </c>
      <c r="R2856" s="158">
        <v>46155</v>
      </c>
      <c r="S2856" s="159"/>
      <c r="T2856" s="159" t="s">
        <v>62</v>
      </c>
      <c r="U2856" s="159" t="s">
        <v>111</v>
      </c>
      <c r="V2856" s="154">
        <v>46147</v>
      </c>
      <c r="W2856" s="154"/>
      <c r="X2856" s="154"/>
      <c r="Y2856" s="160" t="s">
        <v>3148</v>
      </c>
      <c r="Z2856" s="160" t="s">
        <v>65</v>
      </c>
      <c r="AA2856" s="153"/>
      <c r="AB2856" s="153"/>
      <c r="AC2856" s="182" t="e">
        <f t="shared" si="90"/>
        <v>#DIV/0!</v>
      </c>
      <c r="AD2856" s="153" t="e">
        <f t="shared" si="91"/>
        <v>#DIV/0!</v>
      </c>
      <c r="AE2856" s="233" t="s">
        <v>66</v>
      </c>
      <c r="AF2856" s="153"/>
      <c r="AG2856" s="159"/>
      <c r="AH2856" s="153"/>
      <c r="AI2856" s="161"/>
      <c r="AJ2856" s="153"/>
      <c r="AK2856" s="153"/>
      <c r="AL2856" s="207"/>
      <c r="AM2856" s="207"/>
      <c r="AN2856" s="207"/>
      <c r="AO2856" s="207" t="str">
        <f ca="1">IF(R2856="","",IF(R2856&gt;TODAY(),"0 meses",DATEDIF(R2856,TODAY(),"m") &amp; " meses"))</f>
        <v>0 meses</v>
      </c>
      <c r="AP2856" s="147" t="s">
        <v>67</v>
      </c>
      <c r="AQ2856" s="147" t="s">
        <v>67</v>
      </c>
      <c r="AR2856" s="147"/>
      <c r="AS2856" s="209" t="s">
        <v>68</v>
      </c>
      <c r="AT2856" s="223" t="str">
        <f>MONTH(B2856)&amp;"/"&amp;YEAR(B2856)</f>
        <v>3/2026</v>
      </c>
      <c r="AU2856" s="223">
        <f>WEEKNUM(B2856)-WEEKNUM(EOMONTH(B2856,-1)+1)+1</f>
        <v>5</v>
      </c>
      <c r="AV2856" s="209" t="str">
        <f>MONTH(R2856)&amp;"/"&amp;YEAR(R2856)</f>
        <v>5/2026</v>
      </c>
      <c r="AW2856" s="209">
        <f>WEEKNUM(R2856)-WEEKNUM(EOMONTH(R2856,-1)+1)+1</f>
        <v>3</v>
      </c>
      <c r="AX2856" s="209">
        <f>IF(BB2856="S",IF(Q2856="1. Aceitou o programa",R2856-B2856,0),0)</f>
        <v>43</v>
      </c>
      <c r="AY2856" s="209">
        <f>IF(BB2856="S",IF(AND(S2856&lt;&gt;"",R2856&lt;&gt;""),S2856-R2856,0),0)</f>
        <v>0</v>
      </c>
      <c r="AZ2856" s="209">
        <f>IF(BB2856="S",IF(Q2856="1. Aceitou o programa",IF(OR(X2856="Não se Aplica",X2856=""),IF(OR(W2856="Não se Aplica",W2856=""),0,W2856-V2856),AVERAGE(X2856-W2856,W2856-V2856)),0),0)</f>
        <v>0</v>
      </c>
      <c r="BA2856" s="209">
        <f>IF(BB2856="S",IF(AND(Q2856="1. Aceitou o programa",AH2856="Realizada"),IFERROR(IF(AG2856="",0,AG2856-R2856),0),0),0)</f>
        <v>0</v>
      </c>
      <c r="BB2856" s="209" t="str">
        <f>_xlfn.XLOOKUP(U2856,'Lista Suspensa'!$AA$20:$AA$23,'Lista Suspensa'!$AB$20:$AB$23,"N/A")</f>
        <v>S</v>
      </c>
    </row>
    <row r="2857" spans="1:54" ht="12" customHeight="1">
      <c r="A2857" s="151" t="s">
        <v>54</v>
      </c>
      <c r="B2857" s="152">
        <v>46112</v>
      </c>
      <c r="C2857" s="153" t="s">
        <v>55</v>
      </c>
      <c r="D2857" s="153" t="s">
        <v>56</v>
      </c>
      <c r="E2857" s="244">
        <v>93080472</v>
      </c>
      <c r="F2857" s="144" t="s">
        <v>5626</v>
      </c>
      <c r="G2857" s="230"/>
      <c r="H2857" s="154">
        <v>30697</v>
      </c>
      <c r="I2857" s="153">
        <v>42</v>
      </c>
      <c r="J2857" s="148" t="s">
        <v>70</v>
      </c>
      <c r="K2857" s="153" t="s">
        <v>101</v>
      </c>
      <c r="L2857" s="153"/>
      <c r="M2857" s="153"/>
      <c r="N2857" s="153"/>
      <c r="O2857" s="155">
        <v>21971137628</v>
      </c>
      <c r="P2857" s="156" t="s">
        <v>60</v>
      </c>
      <c r="Q2857" s="157" t="s">
        <v>110</v>
      </c>
      <c r="R2857" s="158">
        <v>46155</v>
      </c>
      <c r="S2857" s="159"/>
      <c r="T2857" s="159" t="s">
        <v>62</v>
      </c>
      <c r="U2857" s="159" t="s">
        <v>111</v>
      </c>
      <c r="V2857" s="154">
        <v>46147</v>
      </c>
      <c r="W2857" s="154"/>
      <c r="X2857" s="154"/>
      <c r="Y2857" s="160" t="s">
        <v>5627</v>
      </c>
      <c r="Z2857" s="160" t="s">
        <v>65</v>
      </c>
      <c r="AA2857" s="153"/>
      <c r="AB2857" s="153"/>
      <c r="AC2857" s="182" t="e">
        <f t="shared" si="90"/>
        <v>#DIV/0!</v>
      </c>
      <c r="AD2857" s="153" t="e">
        <f t="shared" si="91"/>
        <v>#DIV/0!</v>
      </c>
      <c r="AE2857" s="233" t="s">
        <v>66</v>
      </c>
      <c r="AF2857" s="153"/>
      <c r="AG2857" s="159"/>
      <c r="AH2857" s="153"/>
      <c r="AI2857" s="161"/>
      <c r="AJ2857" s="153"/>
      <c r="AK2857" s="153"/>
      <c r="AL2857" s="207"/>
      <c r="AM2857" s="207"/>
      <c r="AN2857" s="207"/>
      <c r="AO2857" s="207" t="str">
        <f ca="1">IF(R2857="","",IF(R2857&gt;TODAY(),"0 meses",DATEDIF(R2857,TODAY(),"m") &amp; " meses"))</f>
        <v>0 meses</v>
      </c>
      <c r="AP2857" s="147" t="s">
        <v>67</v>
      </c>
      <c r="AQ2857" s="147" t="s">
        <v>67</v>
      </c>
      <c r="AR2857" s="147"/>
      <c r="AS2857" s="209" t="s">
        <v>68</v>
      </c>
      <c r="AT2857" s="223" t="str">
        <f>MONTH(B2857)&amp;"/"&amp;YEAR(B2857)</f>
        <v>3/2026</v>
      </c>
      <c r="AU2857" s="223">
        <f>WEEKNUM(B2857)-WEEKNUM(EOMONTH(B2857,-1)+1)+1</f>
        <v>5</v>
      </c>
      <c r="AV2857" s="209" t="str">
        <f>MONTH(R2857)&amp;"/"&amp;YEAR(R2857)</f>
        <v>5/2026</v>
      </c>
      <c r="AW2857" s="209">
        <f>WEEKNUM(R2857)-WEEKNUM(EOMONTH(R2857,-1)+1)+1</f>
        <v>3</v>
      </c>
      <c r="AX2857" s="209">
        <f>IF(BB2857="S",IF(Q2857="1. Aceitou o programa",R2857-B2857,0),0)</f>
        <v>43</v>
      </c>
      <c r="AY2857" s="209">
        <f>IF(BB2857="S",IF(AND(S2857&lt;&gt;"",R2857&lt;&gt;""),S2857-R2857,0),0)</f>
        <v>0</v>
      </c>
      <c r="AZ2857" s="209">
        <f>IF(BB2857="S",IF(Q2857="1. Aceitou o programa",IF(OR(X2857="Não se Aplica",X2857=""),IF(OR(W2857="Não se Aplica",W2857=""),0,W2857-V2857),AVERAGE(X2857-W2857,W2857-V2857)),0),0)</f>
        <v>0</v>
      </c>
      <c r="BA2857" s="209">
        <f>IF(BB2857="S",IF(AND(Q2857="1. Aceitou o programa",AH2857="Realizada"),IFERROR(IF(AG2857="",0,AG2857-R2857),0),0),0)</f>
        <v>0</v>
      </c>
      <c r="BB2857" s="209" t="str">
        <f>_xlfn.XLOOKUP(U2857,'Lista Suspensa'!$AA$20:$AA$23,'Lista Suspensa'!$AB$20:$AB$23,"N/A")</f>
        <v>S</v>
      </c>
    </row>
    <row r="2858" spans="1:54" ht="12" customHeight="1">
      <c r="A2858" s="151" t="s">
        <v>54</v>
      </c>
      <c r="B2858" s="152">
        <v>46112</v>
      </c>
      <c r="C2858" s="153" t="s">
        <v>55</v>
      </c>
      <c r="D2858" s="153" t="s">
        <v>56</v>
      </c>
      <c r="E2858" s="244">
        <v>93168663</v>
      </c>
      <c r="F2858" s="144" t="s">
        <v>5628</v>
      </c>
      <c r="G2858" s="230"/>
      <c r="H2858" s="154">
        <v>30724</v>
      </c>
      <c r="I2858" s="153">
        <v>42</v>
      </c>
      <c r="J2858" s="148" t="s">
        <v>70</v>
      </c>
      <c r="K2858" s="153" t="s">
        <v>101</v>
      </c>
      <c r="L2858" s="153"/>
      <c r="M2858" s="153"/>
      <c r="N2858" s="153"/>
      <c r="O2858" s="155">
        <v>21991070331</v>
      </c>
      <c r="P2858" s="156" t="s">
        <v>60</v>
      </c>
      <c r="Q2858" s="157" t="s">
        <v>110</v>
      </c>
      <c r="R2858" s="158">
        <v>46155</v>
      </c>
      <c r="S2858" s="159"/>
      <c r="T2858" s="159" t="s">
        <v>62</v>
      </c>
      <c r="U2858" s="159" t="s">
        <v>111</v>
      </c>
      <c r="V2858" s="154">
        <v>46147</v>
      </c>
      <c r="W2858" s="154"/>
      <c r="X2858" s="154"/>
      <c r="Y2858" s="160" t="s">
        <v>5629</v>
      </c>
      <c r="Z2858" s="160" t="s">
        <v>65</v>
      </c>
      <c r="AA2858" s="153"/>
      <c r="AB2858" s="153"/>
      <c r="AC2858" s="182" t="e">
        <f t="shared" si="90"/>
        <v>#DIV/0!</v>
      </c>
      <c r="AD2858" s="153" t="e">
        <f t="shared" si="91"/>
        <v>#DIV/0!</v>
      </c>
      <c r="AE2858" s="233" t="s">
        <v>66</v>
      </c>
      <c r="AF2858" s="153"/>
      <c r="AG2858" s="159"/>
      <c r="AH2858" s="153"/>
      <c r="AI2858" s="161"/>
      <c r="AJ2858" s="153"/>
      <c r="AK2858" s="153"/>
      <c r="AL2858" s="207"/>
      <c r="AM2858" s="207"/>
      <c r="AN2858" s="207"/>
      <c r="AO2858" s="207" t="str">
        <f ca="1">IF(R2858="","",IF(R2858&gt;TODAY(),"0 meses",DATEDIF(R2858,TODAY(),"m") &amp; " meses"))</f>
        <v>0 meses</v>
      </c>
      <c r="AP2858" s="147" t="s">
        <v>67</v>
      </c>
      <c r="AQ2858" s="147" t="s">
        <v>67</v>
      </c>
      <c r="AR2858" s="147"/>
      <c r="AS2858" s="209" t="s">
        <v>68</v>
      </c>
      <c r="AT2858" s="223" t="str">
        <f>MONTH(B2858)&amp;"/"&amp;YEAR(B2858)</f>
        <v>3/2026</v>
      </c>
      <c r="AU2858" s="223">
        <f>WEEKNUM(B2858)-WEEKNUM(EOMONTH(B2858,-1)+1)+1</f>
        <v>5</v>
      </c>
      <c r="AV2858" s="209" t="str">
        <f>MONTH(R2858)&amp;"/"&amp;YEAR(R2858)</f>
        <v>5/2026</v>
      </c>
      <c r="AW2858" s="209">
        <f>WEEKNUM(R2858)-WEEKNUM(EOMONTH(R2858,-1)+1)+1</f>
        <v>3</v>
      </c>
      <c r="AX2858" s="209">
        <f>IF(BB2858="S",IF(Q2858="1. Aceitou o programa",R2858-B2858,0),0)</f>
        <v>43</v>
      </c>
      <c r="AY2858" s="209">
        <f>IF(BB2858="S",IF(AND(S2858&lt;&gt;"",R2858&lt;&gt;""),S2858-R2858,0),0)</f>
        <v>0</v>
      </c>
      <c r="AZ2858" s="209">
        <f>IF(BB2858="S",IF(Q2858="1. Aceitou o programa",IF(OR(X2858="Não se Aplica",X2858=""),IF(OR(W2858="Não se Aplica",W2858=""),0,W2858-V2858),AVERAGE(X2858-W2858,W2858-V2858)),0),0)</f>
        <v>0</v>
      </c>
      <c r="BA2858" s="209">
        <f>IF(BB2858="S",IF(AND(Q2858="1. Aceitou o programa",AH2858="Realizada"),IFERROR(IF(AG2858="",0,AG2858-R2858),0),0),0)</f>
        <v>0</v>
      </c>
      <c r="BB2858" s="209" t="str">
        <f>_xlfn.XLOOKUP(U2858,'Lista Suspensa'!$AA$20:$AA$23,'Lista Suspensa'!$AB$20:$AB$23,"N/A")</f>
        <v>S</v>
      </c>
    </row>
    <row r="2859" spans="1:54" ht="12" customHeight="1">
      <c r="A2859" s="151" t="s">
        <v>54</v>
      </c>
      <c r="B2859" s="152">
        <v>46112</v>
      </c>
      <c r="C2859" s="153" t="s">
        <v>55</v>
      </c>
      <c r="D2859" s="153" t="s">
        <v>56</v>
      </c>
      <c r="E2859" s="244">
        <v>410018961</v>
      </c>
      <c r="F2859" s="144" t="s">
        <v>5630</v>
      </c>
      <c r="G2859" s="230"/>
      <c r="H2859" s="154">
        <v>30732</v>
      </c>
      <c r="I2859" s="153">
        <v>42</v>
      </c>
      <c r="J2859" s="148" t="s">
        <v>70</v>
      </c>
      <c r="K2859" s="153" t="s">
        <v>101</v>
      </c>
      <c r="L2859" s="153"/>
      <c r="M2859" s="153"/>
      <c r="N2859" s="153"/>
      <c r="O2859" s="155">
        <v>21998473392</v>
      </c>
      <c r="P2859" s="156" t="s">
        <v>60</v>
      </c>
      <c r="Q2859" s="157" t="s">
        <v>110</v>
      </c>
      <c r="R2859" s="158">
        <v>46155</v>
      </c>
      <c r="S2859" s="159"/>
      <c r="T2859" s="159" t="s">
        <v>62</v>
      </c>
      <c r="U2859" s="159" t="s">
        <v>111</v>
      </c>
      <c r="V2859" s="154">
        <v>46147</v>
      </c>
      <c r="W2859" s="154"/>
      <c r="X2859" s="154"/>
      <c r="Y2859" s="160" t="s">
        <v>3139</v>
      </c>
      <c r="Z2859" s="160" t="s">
        <v>65</v>
      </c>
      <c r="AA2859" s="153"/>
      <c r="AB2859" s="153"/>
      <c r="AC2859" s="182" t="e">
        <f t="shared" si="90"/>
        <v>#DIV/0!</v>
      </c>
      <c r="AD2859" s="153" t="e">
        <f t="shared" si="91"/>
        <v>#DIV/0!</v>
      </c>
      <c r="AE2859" s="233" t="s">
        <v>66</v>
      </c>
      <c r="AF2859" s="153"/>
      <c r="AG2859" s="159"/>
      <c r="AH2859" s="153"/>
      <c r="AI2859" s="161"/>
      <c r="AJ2859" s="153"/>
      <c r="AK2859" s="153"/>
      <c r="AL2859" s="207"/>
      <c r="AM2859" s="207"/>
      <c r="AN2859" s="207"/>
      <c r="AO2859" s="207" t="str">
        <f ca="1">IF(R2859="","",IF(R2859&gt;TODAY(),"0 meses",DATEDIF(R2859,TODAY(),"m") &amp; " meses"))</f>
        <v>0 meses</v>
      </c>
      <c r="AP2859" s="147" t="s">
        <v>67</v>
      </c>
      <c r="AQ2859" s="147" t="s">
        <v>67</v>
      </c>
      <c r="AR2859" s="147"/>
      <c r="AS2859" s="209" t="s">
        <v>68</v>
      </c>
      <c r="AT2859" s="223" t="str">
        <f>MONTH(B2859)&amp;"/"&amp;YEAR(B2859)</f>
        <v>3/2026</v>
      </c>
      <c r="AU2859" s="223">
        <f>WEEKNUM(B2859)-WEEKNUM(EOMONTH(B2859,-1)+1)+1</f>
        <v>5</v>
      </c>
      <c r="AV2859" s="209" t="str">
        <f>MONTH(R2859)&amp;"/"&amp;YEAR(R2859)</f>
        <v>5/2026</v>
      </c>
      <c r="AW2859" s="209">
        <f>WEEKNUM(R2859)-WEEKNUM(EOMONTH(R2859,-1)+1)+1</f>
        <v>3</v>
      </c>
      <c r="AX2859" s="209">
        <f>IF(BB2859="S",IF(Q2859="1. Aceitou o programa",R2859-B2859,0),0)</f>
        <v>43</v>
      </c>
      <c r="AY2859" s="209">
        <f>IF(BB2859="S",IF(AND(S2859&lt;&gt;"",R2859&lt;&gt;""),S2859-R2859,0),0)</f>
        <v>0</v>
      </c>
      <c r="AZ2859" s="209">
        <f>IF(BB2859="S",IF(Q2859="1. Aceitou o programa",IF(OR(X2859="Não se Aplica",X2859=""),IF(OR(W2859="Não se Aplica",W2859=""),0,W2859-V2859),AVERAGE(X2859-W2859,W2859-V2859)),0),0)</f>
        <v>0</v>
      </c>
      <c r="BA2859" s="209">
        <f>IF(BB2859="S",IF(AND(Q2859="1. Aceitou o programa",AH2859="Realizada"),IFERROR(IF(AG2859="",0,AG2859-R2859),0),0),0)</f>
        <v>0</v>
      </c>
      <c r="BB2859" s="209" t="str">
        <f>_xlfn.XLOOKUP(U2859,'Lista Suspensa'!$AA$20:$AA$23,'Lista Suspensa'!$AB$20:$AB$23,"N/A")</f>
        <v>S</v>
      </c>
    </row>
    <row r="2860" spans="1:54" ht="12" customHeight="1">
      <c r="A2860" s="151" t="s">
        <v>54</v>
      </c>
      <c r="B2860" s="152">
        <v>46112</v>
      </c>
      <c r="C2860" s="153" t="s">
        <v>55</v>
      </c>
      <c r="D2860" s="153" t="s">
        <v>56</v>
      </c>
      <c r="E2860" s="244">
        <v>95047723</v>
      </c>
      <c r="F2860" s="144" t="s">
        <v>5631</v>
      </c>
      <c r="G2860" s="230"/>
      <c r="H2860" s="154">
        <v>30858</v>
      </c>
      <c r="I2860" s="153">
        <v>41</v>
      </c>
      <c r="J2860" s="148" t="s">
        <v>70</v>
      </c>
      <c r="K2860" s="153" t="s">
        <v>101</v>
      </c>
      <c r="L2860" s="153"/>
      <c r="M2860" s="153"/>
      <c r="N2860" s="153"/>
      <c r="O2860" s="155">
        <v>21974639888</v>
      </c>
      <c r="P2860" s="156" t="s">
        <v>60</v>
      </c>
      <c r="Q2860" s="157" t="s">
        <v>110</v>
      </c>
      <c r="R2860" s="158">
        <v>46155</v>
      </c>
      <c r="S2860" s="159"/>
      <c r="T2860" s="159" t="s">
        <v>62</v>
      </c>
      <c r="U2860" s="159" t="s">
        <v>111</v>
      </c>
      <c r="V2860" s="154">
        <v>46147</v>
      </c>
      <c r="W2860" s="154"/>
      <c r="X2860" s="154"/>
      <c r="Y2860" s="160" t="s">
        <v>5475</v>
      </c>
      <c r="Z2860" s="160" t="s">
        <v>65</v>
      </c>
      <c r="AA2860" s="153"/>
      <c r="AB2860" s="153"/>
      <c r="AC2860" s="182" t="e">
        <f t="shared" si="90"/>
        <v>#DIV/0!</v>
      </c>
      <c r="AD2860" s="153" t="e">
        <f t="shared" si="91"/>
        <v>#DIV/0!</v>
      </c>
      <c r="AE2860" s="233" t="s">
        <v>66</v>
      </c>
      <c r="AF2860" s="153"/>
      <c r="AG2860" s="159"/>
      <c r="AH2860" s="153"/>
      <c r="AI2860" s="161"/>
      <c r="AJ2860" s="153"/>
      <c r="AK2860" s="153"/>
      <c r="AL2860" s="207"/>
      <c r="AM2860" s="207"/>
      <c r="AN2860" s="207"/>
      <c r="AO2860" s="207" t="str">
        <f ca="1">IF(R2860="","",IF(R2860&gt;TODAY(),"0 meses",DATEDIF(R2860,TODAY(),"m") &amp; " meses"))</f>
        <v>0 meses</v>
      </c>
      <c r="AP2860" s="147" t="s">
        <v>67</v>
      </c>
      <c r="AQ2860" s="147" t="s">
        <v>67</v>
      </c>
      <c r="AR2860" s="147"/>
      <c r="AS2860" s="209" t="s">
        <v>68</v>
      </c>
      <c r="AT2860" s="223" t="str">
        <f>MONTH(B2860)&amp;"/"&amp;YEAR(B2860)</f>
        <v>3/2026</v>
      </c>
      <c r="AU2860" s="223">
        <f>WEEKNUM(B2860)-WEEKNUM(EOMONTH(B2860,-1)+1)+1</f>
        <v>5</v>
      </c>
      <c r="AV2860" s="209" t="str">
        <f>MONTH(R2860)&amp;"/"&amp;YEAR(R2860)</f>
        <v>5/2026</v>
      </c>
      <c r="AW2860" s="209">
        <f>WEEKNUM(R2860)-WEEKNUM(EOMONTH(R2860,-1)+1)+1</f>
        <v>3</v>
      </c>
      <c r="AX2860" s="209">
        <f>IF(BB2860="S",IF(Q2860="1. Aceitou o programa",R2860-B2860,0),0)</f>
        <v>43</v>
      </c>
      <c r="AY2860" s="209">
        <f>IF(BB2860="S",IF(AND(S2860&lt;&gt;"",R2860&lt;&gt;""),S2860-R2860,0),0)</f>
        <v>0</v>
      </c>
      <c r="AZ2860" s="209">
        <f>IF(BB2860="S",IF(Q2860="1. Aceitou o programa",IF(OR(X2860="Não se Aplica",X2860=""),IF(OR(W2860="Não se Aplica",W2860=""),0,W2860-V2860),AVERAGE(X2860-W2860,W2860-V2860)),0),0)</f>
        <v>0</v>
      </c>
      <c r="BA2860" s="209">
        <f>IF(BB2860="S",IF(AND(Q2860="1. Aceitou o programa",AH2860="Realizada"),IFERROR(IF(AG2860="",0,AG2860-R2860),0),0),0)</f>
        <v>0</v>
      </c>
      <c r="BB2860" s="209" t="str">
        <f>_xlfn.XLOOKUP(U2860,'Lista Suspensa'!$AA$20:$AA$23,'Lista Suspensa'!$AB$20:$AB$23,"N/A")</f>
        <v>S</v>
      </c>
    </row>
    <row r="2861" spans="1:54" ht="12" customHeight="1">
      <c r="A2861" s="151" t="s">
        <v>54</v>
      </c>
      <c r="B2861" s="152">
        <v>46112</v>
      </c>
      <c r="C2861" s="153" t="s">
        <v>55</v>
      </c>
      <c r="D2861" s="153" t="s">
        <v>56</v>
      </c>
      <c r="E2861" s="244">
        <v>94289417</v>
      </c>
      <c r="F2861" s="144" t="s">
        <v>5632</v>
      </c>
      <c r="G2861" s="230"/>
      <c r="H2861" s="154">
        <v>30970</v>
      </c>
      <c r="I2861" s="153">
        <v>41</v>
      </c>
      <c r="J2861" s="148" t="s">
        <v>70</v>
      </c>
      <c r="K2861" s="153" t="s">
        <v>101</v>
      </c>
      <c r="L2861" s="153"/>
      <c r="M2861" s="153"/>
      <c r="N2861" s="153"/>
      <c r="O2861" s="155">
        <v>21982504753</v>
      </c>
      <c r="P2861" s="156" t="s">
        <v>60</v>
      </c>
      <c r="Q2861" s="157" t="s">
        <v>110</v>
      </c>
      <c r="R2861" s="158">
        <v>46155</v>
      </c>
      <c r="S2861" s="159"/>
      <c r="T2861" s="159" t="s">
        <v>62</v>
      </c>
      <c r="U2861" s="159" t="s">
        <v>111</v>
      </c>
      <c r="V2861" s="154">
        <v>46147</v>
      </c>
      <c r="W2861" s="154"/>
      <c r="X2861" s="154"/>
      <c r="Y2861" s="160" t="s">
        <v>5633</v>
      </c>
      <c r="Z2861" s="160" t="s">
        <v>65</v>
      </c>
      <c r="AA2861" s="153"/>
      <c r="AB2861" s="153"/>
      <c r="AC2861" s="182" t="e">
        <f t="shared" si="90"/>
        <v>#DIV/0!</v>
      </c>
      <c r="AD2861" s="153" t="e">
        <f t="shared" si="91"/>
        <v>#DIV/0!</v>
      </c>
      <c r="AE2861" s="233" t="s">
        <v>66</v>
      </c>
      <c r="AF2861" s="153"/>
      <c r="AG2861" s="159"/>
      <c r="AH2861" s="153"/>
      <c r="AI2861" s="161"/>
      <c r="AJ2861" s="153"/>
      <c r="AK2861" s="153"/>
      <c r="AL2861" s="207"/>
      <c r="AM2861" s="207"/>
      <c r="AN2861" s="207"/>
      <c r="AO2861" s="207" t="str">
        <f ca="1">IF(R2861="","",IF(R2861&gt;TODAY(),"0 meses",DATEDIF(R2861,TODAY(),"m") &amp; " meses"))</f>
        <v>0 meses</v>
      </c>
      <c r="AP2861" s="147" t="s">
        <v>67</v>
      </c>
      <c r="AQ2861" s="147" t="s">
        <v>67</v>
      </c>
      <c r="AR2861" s="147"/>
      <c r="AS2861" s="209" t="s">
        <v>68</v>
      </c>
      <c r="AT2861" s="223" t="str">
        <f>MONTH(B2861)&amp;"/"&amp;YEAR(B2861)</f>
        <v>3/2026</v>
      </c>
      <c r="AU2861" s="223">
        <f>WEEKNUM(B2861)-WEEKNUM(EOMONTH(B2861,-1)+1)+1</f>
        <v>5</v>
      </c>
      <c r="AV2861" s="209" t="str">
        <f>MONTH(R2861)&amp;"/"&amp;YEAR(R2861)</f>
        <v>5/2026</v>
      </c>
      <c r="AW2861" s="209">
        <f>WEEKNUM(R2861)-WEEKNUM(EOMONTH(R2861,-1)+1)+1</f>
        <v>3</v>
      </c>
      <c r="AX2861" s="209">
        <f>IF(BB2861="S",IF(Q2861="1. Aceitou o programa",R2861-B2861,0),0)</f>
        <v>43</v>
      </c>
      <c r="AY2861" s="209">
        <f>IF(BB2861="S",IF(AND(S2861&lt;&gt;"",R2861&lt;&gt;""),S2861-R2861,0),0)</f>
        <v>0</v>
      </c>
      <c r="AZ2861" s="209">
        <f>IF(BB2861="S",IF(Q2861="1. Aceitou o programa",IF(OR(X2861="Não se Aplica",X2861=""),IF(OR(W2861="Não se Aplica",W2861=""),0,W2861-V2861),AVERAGE(X2861-W2861,W2861-V2861)),0),0)</f>
        <v>0</v>
      </c>
      <c r="BA2861" s="209">
        <f>IF(BB2861="S",IF(AND(Q2861="1. Aceitou o programa",AH2861="Realizada"),IFERROR(IF(AG2861="",0,AG2861-R2861),0),0),0)</f>
        <v>0</v>
      </c>
      <c r="BB2861" s="209" t="str">
        <f>_xlfn.XLOOKUP(U2861,'Lista Suspensa'!$AA$20:$AA$23,'Lista Suspensa'!$AB$20:$AB$23,"N/A")</f>
        <v>S</v>
      </c>
    </row>
    <row r="2862" spans="1:54" ht="12" customHeight="1">
      <c r="A2862" s="151" t="s">
        <v>54</v>
      </c>
      <c r="B2862" s="152">
        <v>46112</v>
      </c>
      <c r="C2862" s="153" t="s">
        <v>55</v>
      </c>
      <c r="D2862" s="153" t="s">
        <v>56</v>
      </c>
      <c r="E2862" s="244">
        <v>745468071</v>
      </c>
      <c r="F2862" s="144" t="s">
        <v>5634</v>
      </c>
      <c r="G2862" s="230"/>
      <c r="H2862" s="154">
        <v>31006</v>
      </c>
      <c r="I2862" s="153">
        <v>41</v>
      </c>
      <c r="J2862" s="148" t="s">
        <v>70</v>
      </c>
      <c r="K2862" s="153" t="s">
        <v>101</v>
      </c>
      <c r="L2862" s="153"/>
      <c r="M2862" s="153"/>
      <c r="N2862" s="153"/>
      <c r="O2862" s="155">
        <v>21985261171</v>
      </c>
      <c r="P2862" s="156" t="s">
        <v>60</v>
      </c>
      <c r="Q2862" s="157" t="s">
        <v>110</v>
      </c>
      <c r="R2862" s="158">
        <v>46155</v>
      </c>
      <c r="S2862" s="159"/>
      <c r="T2862" s="159" t="s">
        <v>62</v>
      </c>
      <c r="U2862" s="159" t="s">
        <v>111</v>
      </c>
      <c r="V2862" s="154">
        <v>46147</v>
      </c>
      <c r="W2862" s="154"/>
      <c r="X2862" s="154"/>
      <c r="Y2862" s="160" t="s">
        <v>3170</v>
      </c>
      <c r="Z2862" s="160" t="s">
        <v>65</v>
      </c>
      <c r="AA2862" s="153"/>
      <c r="AB2862" s="153"/>
      <c r="AC2862" s="182" t="e">
        <f t="shared" si="90"/>
        <v>#DIV/0!</v>
      </c>
      <c r="AD2862" s="153" t="e">
        <f t="shared" si="91"/>
        <v>#DIV/0!</v>
      </c>
      <c r="AE2862" s="233" t="s">
        <v>66</v>
      </c>
      <c r="AF2862" s="153"/>
      <c r="AG2862" s="159"/>
      <c r="AH2862" s="153"/>
      <c r="AI2862" s="161"/>
      <c r="AJ2862" s="153"/>
      <c r="AK2862" s="153"/>
      <c r="AL2862" s="207"/>
      <c r="AM2862" s="207"/>
      <c r="AN2862" s="207"/>
      <c r="AO2862" s="207" t="str">
        <f ca="1">IF(R2862="","",IF(R2862&gt;TODAY(),"0 meses",DATEDIF(R2862,TODAY(),"m") &amp; " meses"))</f>
        <v>0 meses</v>
      </c>
      <c r="AP2862" s="147" t="s">
        <v>67</v>
      </c>
      <c r="AQ2862" s="147" t="s">
        <v>67</v>
      </c>
      <c r="AR2862" s="147"/>
      <c r="AS2862" s="209" t="s">
        <v>68</v>
      </c>
      <c r="AT2862" s="223" t="str">
        <f>MONTH(B2862)&amp;"/"&amp;YEAR(B2862)</f>
        <v>3/2026</v>
      </c>
      <c r="AU2862" s="223">
        <f>WEEKNUM(B2862)-WEEKNUM(EOMONTH(B2862,-1)+1)+1</f>
        <v>5</v>
      </c>
      <c r="AV2862" s="209" t="str">
        <f>MONTH(R2862)&amp;"/"&amp;YEAR(R2862)</f>
        <v>5/2026</v>
      </c>
      <c r="AW2862" s="209">
        <f>WEEKNUM(R2862)-WEEKNUM(EOMONTH(R2862,-1)+1)+1</f>
        <v>3</v>
      </c>
      <c r="AX2862" s="209">
        <f>IF(BB2862="S",IF(Q2862="1. Aceitou o programa",R2862-B2862,0),0)</f>
        <v>43</v>
      </c>
      <c r="AY2862" s="209">
        <f>IF(BB2862="S",IF(AND(S2862&lt;&gt;"",R2862&lt;&gt;""),S2862-R2862,0),0)</f>
        <v>0</v>
      </c>
      <c r="AZ2862" s="209">
        <f>IF(BB2862="S",IF(Q2862="1. Aceitou o programa",IF(OR(X2862="Não se Aplica",X2862=""),IF(OR(W2862="Não se Aplica",W2862=""),0,W2862-V2862),AVERAGE(X2862-W2862,W2862-V2862)),0),0)</f>
        <v>0</v>
      </c>
      <c r="BA2862" s="209">
        <f>IF(BB2862="S",IF(AND(Q2862="1. Aceitou o programa",AH2862="Realizada"),IFERROR(IF(AG2862="",0,AG2862-R2862),0),0),0)</f>
        <v>0</v>
      </c>
      <c r="BB2862" s="209" t="str">
        <f>_xlfn.XLOOKUP(U2862,'Lista Suspensa'!$AA$20:$AA$23,'Lista Suspensa'!$AB$20:$AB$23,"N/A")</f>
        <v>S</v>
      </c>
    </row>
    <row r="2863" spans="1:54" ht="12" customHeight="1">
      <c r="A2863" s="151" t="s">
        <v>54</v>
      </c>
      <c r="B2863" s="152">
        <v>46112</v>
      </c>
      <c r="C2863" s="153" t="s">
        <v>55</v>
      </c>
      <c r="D2863" s="153" t="s">
        <v>56</v>
      </c>
      <c r="E2863" s="244">
        <v>95078105</v>
      </c>
      <c r="F2863" s="144" t="s">
        <v>5635</v>
      </c>
      <c r="G2863" s="230"/>
      <c r="H2863" s="154">
        <v>31138</v>
      </c>
      <c r="I2863" s="153">
        <v>41</v>
      </c>
      <c r="J2863" s="148" t="s">
        <v>70</v>
      </c>
      <c r="K2863" s="153" t="s">
        <v>101</v>
      </c>
      <c r="L2863" s="153"/>
      <c r="M2863" s="153"/>
      <c r="N2863" s="153"/>
      <c r="O2863" s="155">
        <v>21965037392</v>
      </c>
      <c r="P2863" s="156" t="s">
        <v>60</v>
      </c>
      <c r="Q2863" s="157" t="s">
        <v>110</v>
      </c>
      <c r="R2863" s="158">
        <v>46155</v>
      </c>
      <c r="S2863" s="159"/>
      <c r="T2863" s="159" t="s">
        <v>62</v>
      </c>
      <c r="U2863" s="159" t="s">
        <v>111</v>
      </c>
      <c r="V2863" s="154">
        <v>46147</v>
      </c>
      <c r="W2863" s="154"/>
      <c r="X2863" s="154"/>
      <c r="Y2863" s="160" t="s">
        <v>3108</v>
      </c>
      <c r="Z2863" s="160" t="s">
        <v>65</v>
      </c>
      <c r="AA2863" s="153"/>
      <c r="AB2863" s="153"/>
      <c r="AC2863" s="182" t="e">
        <f t="shared" si="90"/>
        <v>#DIV/0!</v>
      </c>
      <c r="AD2863" s="153" t="e">
        <f t="shared" si="91"/>
        <v>#DIV/0!</v>
      </c>
      <c r="AE2863" s="233" t="s">
        <v>66</v>
      </c>
      <c r="AF2863" s="153"/>
      <c r="AG2863" s="159"/>
      <c r="AH2863" s="153"/>
      <c r="AI2863" s="161"/>
      <c r="AJ2863" s="153"/>
      <c r="AK2863" s="153"/>
      <c r="AL2863" s="207"/>
      <c r="AM2863" s="207"/>
      <c r="AN2863" s="207"/>
      <c r="AO2863" s="207" t="str">
        <f ca="1">IF(R2863="","",IF(R2863&gt;TODAY(),"0 meses",DATEDIF(R2863,TODAY(),"m") &amp; " meses"))</f>
        <v>0 meses</v>
      </c>
      <c r="AP2863" s="147" t="s">
        <v>67</v>
      </c>
      <c r="AQ2863" s="147" t="s">
        <v>67</v>
      </c>
      <c r="AR2863" s="147"/>
      <c r="AS2863" s="209" t="s">
        <v>68</v>
      </c>
      <c r="AT2863" s="223" t="str">
        <f>MONTH(B2863)&amp;"/"&amp;YEAR(B2863)</f>
        <v>3/2026</v>
      </c>
      <c r="AU2863" s="223">
        <f>WEEKNUM(B2863)-WEEKNUM(EOMONTH(B2863,-1)+1)+1</f>
        <v>5</v>
      </c>
      <c r="AV2863" s="209" t="str">
        <f>MONTH(R2863)&amp;"/"&amp;YEAR(R2863)</f>
        <v>5/2026</v>
      </c>
      <c r="AW2863" s="209">
        <f>WEEKNUM(R2863)-WEEKNUM(EOMONTH(R2863,-1)+1)+1</f>
        <v>3</v>
      </c>
      <c r="AX2863" s="209">
        <f>IF(BB2863="S",IF(Q2863="1. Aceitou o programa",R2863-B2863,0),0)</f>
        <v>43</v>
      </c>
      <c r="AY2863" s="209">
        <f>IF(BB2863="S",IF(AND(S2863&lt;&gt;"",R2863&lt;&gt;""),S2863-R2863,0),0)</f>
        <v>0</v>
      </c>
      <c r="AZ2863" s="209">
        <f>IF(BB2863="S",IF(Q2863="1. Aceitou o programa",IF(OR(X2863="Não se Aplica",X2863=""),IF(OR(W2863="Não se Aplica",W2863=""),0,W2863-V2863),AVERAGE(X2863-W2863,W2863-V2863)),0),0)</f>
        <v>0</v>
      </c>
      <c r="BA2863" s="209">
        <f>IF(BB2863="S",IF(AND(Q2863="1. Aceitou o programa",AH2863="Realizada"),IFERROR(IF(AG2863="",0,AG2863-R2863),0),0),0)</f>
        <v>0</v>
      </c>
      <c r="BB2863" s="209" t="str">
        <f>_xlfn.XLOOKUP(U2863,'Lista Suspensa'!$AA$20:$AA$23,'Lista Suspensa'!$AB$20:$AB$23,"N/A")</f>
        <v>S</v>
      </c>
    </row>
    <row r="2864" spans="1:54" ht="12" customHeight="1">
      <c r="A2864" s="151" t="s">
        <v>54</v>
      </c>
      <c r="B2864" s="152">
        <v>46112</v>
      </c>
      <c r="C2864" s="153" t="s">
        <v>55</v>
      </c>
      <c r="D2864" s="153" t="s">
        <v>56</v>
      </c>
      <c r="E2864" s="244">
        <v>439229839</v>
      </c>
      <c r="F2864" s="144" t="s">
        <v>5636</v>
      </c>
      <c r="G2864" s="230"/>
      <c r="H2864" s="154">
        <v>31257</v>
      </c>
      <c r="I2864" s="153">
        <v>40</v>
      </c>
      <c r="J2864" s="148" t="s">
        <v>70</v>
      </c>
      <c r="K2864" s="153" t="s">
        <v>101</v>
      </c>
      <c r="L2864" s="153"/>
      <c r="M2864" s="153"/>
      <c r="N2864" s="153"/>
      <c r="O2864" s="155">
        <v>21972602972</v>
      </c>
      <c r="P2864" s="156" t="s">
        <v>60</v>
      </c>
      <c r="Q2864" s="157" t="s">
        <v>110</v>
      </c>
      <c r="R2864" s="158">
        <v>46155</v>
      </c>
      <c r="S2864" s="159"/>
      <c r="T2864" s="159" t="s">
        <v>62</v>
      </c>
      <c r="U2864" s="159" t="s">
        <v>111</v>
      </c>
      <c r="V2864" s="154">
        <v>46147</v>
      </c>
      <c r="W2864" s="154"/>
      <c r="X2864" s="154"/>
      <c r="Y2864" s="160" t="s">
        <v>5451</v>
      </c>
      <c r="Z2864" s="160" t="s">
        <v>65</v>
      </c>
      <c r="AA2864" s="153"/>
      <c r="AB2864" s="153"/>
      <c r="AC2864" s="182" t="e">
        <f t="shared" si="90"/>
        <v>#DIV/0!</v>
      </c>
      <c r="AD2864" s="153" t="e">
        <f t="shared" si="91"/>
        <v>#DIV/0!</v>
      </c>
      <c r="AE2864" s="233" t="s">
        <v>66</v>
      </c>
      <c r="AF2864" s="153"/>
      <c r="AG2864" s="159"/>
      <c r="AH2864" s="153"/>
      <c r="AI2864" s="161"/>
      <c r="AJ2864" s="153"/>
      <c r="AK2864" s="153"/>
      <c r="AL2864" s="207"/>
      <c r="AM2864" s="207"/>
      <c r="AN2864" s="207"/>
      <c r="AO2864" s="207" t="str">
        <f ca="1">IF(R2864="","",IF(R2864&gt;TODAY(),"0 meses",DATEDIF(R2864,TODAY(),"m") &amp; " meses"))</f>
        <v>0 meses</v>
      </c>
      <c r="AP2864" s="147" t="s">
        <v>67</v>
      </c>
      <c r="AQ2864" s="147" t="s">
        <v>67</v>
      </c>
      <c r="AR2864" s="147"/>
      <c r="AS2864" s="209" t="s">
        <v>68</v>
      </c>
      <c r="AT2864" s="223" t="str">
        <f>MONTH(B2864)&amp;"/"&amp;YEAR(B2864)</f>
        <v>3/2026</v>
      </c>
      <c r="AU2864" s="223">
        <f>WEEKNUM(B2864)-WEEKNUM(EOMONTH(B2864,-1)+1)+1</f>
        <v>5</v>
      </c>
      <c r="AV2864" s="209" t="str">
        <f>MONTH(R2864)&amp;"/"&amp;YEAR(R2864)</f>
        <v>5/2026</v>
      </c>
      <c r="AW2864" s="209">
        <f>WEEKNUM(R2864)-WEEKNUM(EOMONTH(R2864,-1)+1)+1</f>
        <v>3</v>
      </c>
      <c r="AX2864" s="209">
        <f>IF(BB2864="S",IF(Q2864="1. Aceitou o programa",R2864-B2864,0),0)</f>
        <v>43</v>
      </c>
      <c r="AY2864" s="209">
        <f>IF(BB2864="S",IF(AND(S2864&lt;&gt;"",R2864&lt;&gt;""),S2864-R2864,0),0)</f>
        <v>0</v>
      </c>
      <c r="AZ2864" s="209">
        <f>IF(BB2864="S",IF(Q2864="1. Aceitou o programa",IF(OR(X2864="Não se Aplica",X2864=""),IF(OR(W2864="Não se Aplica",W2864=""),0,W2864-V2864),AVERAGE(X2864-W2864,W2864-V2864)),0),0)</f>
        <v>0</v>
      </c>
      <c r="BA2864" s="209">
        <f>IF(BB2864="S",IF(AND(Q2864="1. Aceitou o programa",AH2864="Realizada"),IFERROR(IF(AG2864="",0,AG2864-R2864),0),0),0)</f>
        <v>0</v>
      </c>
      <c r="BB2864" s="209" t="str">
        <f>_xlfn.XLOOKUP(U2864,'Lista Suspensa'!$AA$20:$AA$23,'Lista Suspensa'!$AB$20:$AB$23,"N/A")</f>
        <v>S</v>
      </c>
    </row>
    <row r="2865" spans="1:54" ht="12" customHeight="1">
      <c r="A2865" s="151" t="s">
        <v>54</v>
      </c>
      <c r="B2865" s="152">
        <v>46112</v>
      </c>
      <c r="C2865" s="153" t="s">
        <v>55</v>
      </c>
      <c r="D2865" s="153" t="s">
        <v>56</v>
      </c>
      <c r="E2865" s="244">
        <v>758302720</v>
      </c>
      <c r="F2865" s="144" t="s">
        <v>5637</v>
      </c>
      <c r="G2865" s="230"/>
      <c r="H2865" s="154">
        <v>31270</v>
      </c>
      <c r="I2865" s="153">
        <v>40</v>
      </c>
      <c r="J2865" s="148" t="s">
        <v>58</v>
      </c>
      <c r="K2865" s="153" t="s">
        <v>101</v>
      </c>
      <c r="L2865" s="153"/>
      <c r="M2865" s="153"/>
      <c r="N2865" s="153"/>
      <c r="O2865" s="155">
        <v>21980467403</v>
      </c>
      <c r="P2865" s="156" t="s">
        <v>60</v>
      </c>
      <c r="Q2865" s="157" t="s">
        <v>110</v>
      </c>
      <c r="R2865" s="158">
        <v>46155</v>
      </c>
      <c r="S2865" s="159"/>
      <c r="T2865" s="159" t="s">
        <v>62</v>
      </c>
      <c r="U2865" s="159" t="s">
        <v>111</v>
      </c>
      <c r="V2865" s="154">
        <v>46147</v>
      </c>
      <c r="W2865" s="154"/>
      <c r="X2865" s="154"/>
      <c r="Y2865" s="160" t="s">
        <v>4043</v>
      </c>
      <c r="Z2865" s="160" t="s">
        <v>65</v>
      </c>
      <c r="AA2865" s="153"/>
      <c r="AB2865" s="153"/>
      <c r="AC2865" s="182" t="e">
        <f t="shared" si="90"/>
        <v>#DIV/0!</v>
      </c>
      <c r="AD2865" s="153" t="e">
        <f t="shared" si="91"/>
        <v>#DIV/0!</v>
      </c>
      <c r="AE2865" s="233" t="s">
        <v>66</v>
      </c>
      <c r="AF2865" s="153"/>
      <c r="AG2865" s="159"/>
      <c r="AH2865" s="153"/>
      <c r="AI2865" s="161"/>
      <c r="AJ2865" s="153"/>
      <c r="AK2865" s="153"/>
      <c r="AL2865" s="207"/>
      <c r="AM2865" s="207"/>
      <c r="AN2865" s="207"/>
      <c r="AO2865" s="207" t="str">
        <f ca="1">IF(R2865="","",IF(R2865&gt;TODAY(),"0 meses",DATEDIF(R2865,TODAY(),"m") &amp; " meses"))</f>
        <v>0 meses</v>
      </c>
      <c r="AP2865" s="147" t="s">
        <v>67</v>
      </c>
      <c r="AQ2865" s="147" t="s">
        <v>67</v>
      </c>
      <c r="AR2865" s="147"/>
      <c r="AS2865" s="209" t="s">
        <v>68</v>
      </c>
      <c r="AT2865" s="223" t="str">
        <f>MONTH(B2865)&amp;"/"&amp;YEAR(B2865)</f>
        <v>3/2026</v>
      </c>
      <c r="AU2865" s="223">
        <f>WEEKNUM(B2865)-WEEKNUM(EOMONTH(B2865,-1)+1)+1</f>
        <v>5</v>
      </c>
      <c r="AV2865" s="209" t="str">
        <f>MONTH(R2865)&amp;"/"&amp;YEAR(R2865)</f>
        <v>5/2026</v>
      </c>
      <c r="AW2865" s="209">
        <f>WEEKNUM(R2865)-WEEKNUM(EOMONTH(R2865,-1)+1)+1</f>
        <v>3</v>
      </c>
      <c r="AX2865" s="209">
        <f>IF(BB2865="S",IF(Q2865="1. Aceitou o programa",R2865-B2865,0),0)</f>
        <v>43</v>
      </c>
      <c r="AY2865" s="209">
        <f>IF(BB2865="S",IF(AND(S2865&lt;&gt;"",R2865&lt;&gt;""),S2865-R2865,0),0)</f>
        <v>0</v>
      </c>
      <c r="AZ2865" s="209">
        <f>IF(BB2865="S",IF(Q2865="1. Aceitou o programa",IF(OR(X2865="Não se Aplica",X2865=""),IF(OR(W2865="Não se Aplica",W2865=""),0,W2865-V2865),AVERAGE(X2865-W2865,W2865-V2865)),0),0)</f>
        <v>0</v>
      </c>
      <c r="BA2865" s="209">
        <f>IF(BB2865="S",IF(AND(Q2865="1. Aceitou o programa",AH2865="Realizada"),IFERROR(IF(AG2865="",0,AG2865-R2865),0),0),0)</f>
        <v>0</v>
      </c>
      <c r="BB2865" s="209" t="str">
        <f>_xlfn.XLOOKUP(U2865,'Lista Suspensa'!$AA$20:$AA$23,'Lista Suspensa'!$AB$20:$AB$23,"N/A")</f>
        <v>S</v>
      </c>
    </row>
    <row r="2866" spans="1:54" ht="12" customHeight="1">
      <c r="A2866" s="151" t="s">
        <v>54</v>
      </c>
      <c r="B2866" s="152">
        <v>46112</v>
      </c>
      <c r="C2866" s="153" t="s">
        <v>55</v>
      </c>
      <c r="D2866" s="153" t="s">
        <v>56</v>
      </c>
      <c r="E2866" s="244">
        <v>93604387</v>
      </c>
      <c r="F2866" s="144" t="s">
        <v>5638</v>
      </c>
      <c r="G2866" s="230"/>
      <c r="H2866" s="154">
        <v>31318</v>
      </c>
      <c r="I2866" s="153">
        <v>40</v>
      </c>
      <c r="J2866" s="148" t="s">
        <v>70</v>
      </c>
      <c r="K2866" s="153" t="s">
        <v>101</v>
      </c>
      <c r="L2866" s="153"/>
      <c r="M2866" s="153"/>
      <c r="N2866" s="153"/>
      <c r="O2866" s="155">
        <v>21964070268</v>
      </c>
      <c r="P2866" s="156" t="s">
        <v>60</v>
      </c>
      <c r="Q2866" s="157" t="s">
        <v>110</v>
      </c>
      <c r="R2866" s="158">
        <v>46155</v>
      </c>
      <c r="S2866" s="159"/>
      <c r="T2866" s="159" t="s">
        <v>62</v>
      </c>
      <c r="U2866" s="159" t="s">
        <v>111</v>
      </c>
      <c r="V2866" s="154">
        <v>46147</v>
      </c>
      <c r="W2866" s="154"/>
      <c r="X2866" s="154"/>
      <c r="Y2866" s="160" t="s">
        <v>5639</v>
      </c>
      <c r="Z2866" s="160" t="s">
        <v>65</v>
      </c>
      <c r="AA2866" s="153"/>
      <c r="AB2866" s="153"/>
      <c r="AC2866" s="182" t="e">
        <f t="shared" si="90"/>
        <v>#DIV/0!</v>
      </c>
      <c r="AD2866" s="153" t="e">
        <f t="shared" si="91"/>
        <v>#DIV/0!</v>
      </c>
      <c r="AE2866" s="233" t="s">
        <v>66</v>
      </c>
      <c r="AF2866" s="153"/>
      <c r="AG2866" s="159"/>
      <c r="AH2866" s="153"/>
      <c r="AI2866" s="161"/>
      <c r="AJ2866" s="153"/>
      <c r="AK2866" s="153"/>
      <c r="AL2866" s="207"/>
      <c r="AM2866" s="207"/>
      <c r="AN2866" s="207"/>
      <c r="AO2866" s="207" t="str">
        <f ca="1">IF(R2866="","",IF(R2866&gt;TODAY(),"0 meses",DATEDIF(R2866,TODAY(),"m") &amp; " meses"))</f>
        <v>0 meses</v>
      </c>
      <c r="AP2866" s="147" t="s">
        <v>67</v>
      </c>
      <c r="AQ2866" s="147" t="s">
        <v>67</v>
      </c>
      <c r="AR2866" s="147"/>
      <c r="AS2866" s="209" t="s">
        <v>68</v>
      </c>
      <c r="AT2866" s="223" t="str">
        <f>MONTH(B2866)&amp;"/"&amp;YEAR(B2866)</f>
        <v>3/2026</v>
      </c>
      <c r="AU2866" s="223">
        <f>WEEKNUM(B2866)-WEEKNUM(EOMONTH(B2866,-1)+1)+1</f>
        <v>5</v>
      </c>
      <c r="AV2866" s="209" t="str">
        <f>MONTH(R2866)&amp;"/"&amp;YEAR(R2866)</f>
        <v>5/2026</v>
      </c>
      <c r="AW2866" s="209">
        <f>WEEKNUM(R2866)-WEEKNUM(EOMONTH(R2866,-1)+1)+1</f>
        <v>3</v>
      </c>
      <c r="AX2866" s="209">
        <f>IF(BB2866="S",IF(Q2866="1. Aceitou o programa",R2866-B2866,0),0)</f>
        <v>43</v>
      </c>
      <c r="AY2866" s="209">
        <f>IF(BB2866="S",IF(AND(S2866&lt;&gt;"",R2866&lt;&gt;""),S2866-R2866,0),0)</f>
        <v>0</v>
      </c>
      <c r="AZ2866" s="209">
        <f>IF(BB2866="S",IF(Q2866="1. Aceitou o programa",IF(OR(X2866="Não se Aplica",X2866=""),IF(OR(W2866="Não se Aplica",W2866=""),0,W2866-V2866),AVERAGE(X2866-W2866,W2866-V2866)),0),0)</f>
        <v>0</v>
      </c>
      <c r="BA2866" s="209">
        <f>IF(BB2866="S",IF(AND(Q2866="1. Aceitou o programa",AH2866="Realizada"),IFERROR(IF(AG2866="",0,AG2866-R2866),0),0),0)</f>
        <v>0</v>
      </c>
      <c r="BB2866" s="209" t="str">
        <f>_xlfn.XLOOKUP(U2866,'Lista Suspensa'!$AA$20:$AA$23,'Lista Suspensa'!$AB$20:$AB$23,"N/A")</f>
        <v>S</v>
      </c>
    </row>
    <row r="2867" spans="1:54" ht="12" customHeight="1">
      <c r="A2867" s="151" t="s">
        <v>54</v>
      </c>
      <c r="B2867" s="152">
        <v>46112</v>
      </c>
      <c r="C2867" s="153" t="s">
        <v>55</v>
      </c>
      <c r="D2867" s="153" t="s">
        <v>56</v>
      </c>
      <c r="E2867" s="244">
        <v>93655122</v>
      </c>
      <c r="F2867" s="144" t="s">
        <v>5640</v>
      </c>
      <c r="G2867" s="230"/>
      <c r="H2867" s="154">
        <v>31320</v>
      </c>
      <c r="I2867" s="153">
        <v>40</v>
      </c>
      <c r="J2867" s="148" t="s">
        <v>70</v>
      </c>
      <c r="K2867" s="153" t="s">
        <v>101</v>
      </c>
      <c r="L2867" s="153"/>
      <c r="M2867" s="153"/>
      <c r="N2867" s="153"/>
      <c r="O2867" s="155">
        <v>21988033588</v>
      </c>
      <c r="P2867" s="156" t="s">
        <v>60</v>
      </c>
      <c r="Q2867" s="157" t="s">
        <v>110</v>
      </c>
      <c r="R2867" s="158">
        <v>46155</v>
      </c>
      <c r="S2867" s="159"/>
      <c r="T2867" s="159" t="s">
        <v>62</v>
      </c>
      <c r="U2867" s="159" t="s">
        <v>111</v>
      </c>
      <c r="V2867" s="154">
        <v>46147</v>
      </c>
      <c r="W2867" s="154"/>
      <c r="X2867" s="154"/>
      <c r="Y2867" s="160" t="s">
        <v>3172</v>
      </c>
      <c r="Z2867" s="160" t="s">
        <v>65</v>
      </c>
      <c r="AA2867" s="153"/>
      <c r="AB2867" s="153"/>
      <c r="AC2867" s="182" t="e">
        <f t="shared" si="90"/>
        <v>#DIV/0!</v>
      </c>
      <c r="AD2867" s="153" t="e">
        <f t="shared" si="91"/>
        <v>#DIV/0!</v>
      </c>
      <c r="AE2867" s="233" t="s">
        <v>66</v>
      </c>
      <c r="AF2867" s="153"/>
      <c r="AG2867" s="159"/>
      <c r="AH2867" s="153"/>
      <c r="AI2867" s="161"/>
      <c r="AJ2867" s="153"/>
      <c r="AK2867" s="153"/>
      <c r="AL2867" s="207"/>
      <c r="AM2867" s="207"/>
      <c r="AN2867" s="207"/>
      <c r="AO2867" s="207" t="str">
        <f ca="1">IF(R2867="","",IF(R2867&gt;TODAY(),"0 meses",DATEDIF(R2867,TODAY(),"m") &amp; " meses"))</f>
        <v>0 meses</v>
      </c>
      <c r="AP2867" s="147" t="s">
        <v>67</v>
      </c>
      <c r="AQ2867" s="147" t="s">
        <v>67</v>
      </c>
      <c r="AR2867" s="147"/>
      <c r="AS2867" s="209" t="s">
        <v>68</v>
      </c>
      <c r="AT2867" s="223" t="str">
        <f>MONTH(B2867)&amp;"/"&amp;YEAR(B2867)</f>
        <v>3/2026</v>
      </c>
      <c r="AU2867" s="223">
        <f>WEEKNUM(B2867)-WEEKNUM(EOMONTH(B2867,-1)+1)+1</f>
        <v>5</v>
      </c>
      <c r="AV2867" s="209" t="str">
        <f>MONTH(R2867)&amp;"/"&amp;YEAR(R2867)</f>
        <v>5/2026</v>
      </c>
      <c r="AW2867" s="209">
        <f>WEEKNUM(R2867)-WEEKNUM(EOMONTH(R2867,-1)+1)+1</f>
        <v>3</v>
      </c>
      <c r="AX2867" s="209">
        <f>IF(BB2867="S",IF(Q2867="1. Aceitou o programa",R2867-B2867,0),0)</f>
        <v>43</v>
      </c>
      <c r="AY2867" s="209">
        <f>IF(BB2867="S",IF(AND(S2867&lt;&gt;"",R2867&lt;&gt;""),S2867-R2867,0),0)</f>
        <v>0</v>
      </c>
      <c r="AZ2867" s="209">
        <f>IF(BB2867="S",IF(Q2867="1. Aceitou o programa",IF(OR(X2867="Não se Aplica",X2867=""),IF(OR(W2867="Não se Aplica",W2867=""),0,W2867-V2867),AVERAGE(X2867-W2867,W2867-V2867)),0),0)</f>
        <v>0</v>
      </c>
      <c r="BA2867" s="209">
        <f>IF(BB2867="S",IF(AND(Q2867="1. Aceitou o programa",AH2867="Realizada"),IFERROR(IF(AG2867="",0,AG2867-R2867),0),0),0)</f>
        <v>0</v>
      </c>
      <c r="BB2867" s="209" t="str">
        <f>_xlfn.XLOOKUP(U2867,'Lista Suspensa'!$AA$20:$AA$23,'Lista Suspensa'!$AB$20:$AB$23,"N/A")</f>
        <v>S</v>
      </c>
    </row>
    <row r="2868" spans="1:54" ht="12" customHeight="1">
      <c r="A2868" s="151" t="s">
        <v>54</v>
      </c>
      <c r="B2868" s="152">
        <v>46112</v>
      </c>
      <c r="C2868" s="153" t="s">
        <v>55</v>
      </c>
      <c r="D2868" s="153" t="s">
        <v>56</v>
      </c>
      <c r="E2868" s="244">
        <v>95285336</v>
      </c>
      <c r="F2868" s="144" t="s">
        <v>5641</v>
      </c>
      <c r="G2868" s="230"/>
      <c r="H2868" s="154">
        <v>31399</v>
      </c>
      <c r="I2868" s="153">
        <v>40</v>
      </c>
      <c r="J2868" s="148" t="s">
        <v>58</v>
      </c>
      <c r="K2868" s="153" t="s">
        <v>101</v>
      </c>
      <c r="L2868" s="153"/>
      <c r="M2868" s="153"/>
      <c r="N2868" s="153"/>
      <c r="O2868" s="155">
        <v>21993421232</v>
      </c>
      <c r="P2868" s="156" t="s">
        <v>60</v>
      </c>
      <c r="Q2868" s="157" t="s">
        <v>110</v>
      </c>
      <c r="R2868" s="158">
        <v>46155</v>
      </c>
      <c r="S2868" s="159"/>
      <c r="T2868" s="159" t="s">
        <v>62</v>
      </c>
      <c r="U2868" s="159" t="s">
        <v>111</v>
      </c>
      <c r="V2868" s="154">
        <v>46147</v>
      </c>
      <c r="W2868" s="154">
        <v>46155</v>
      </c>
      <c r="X2868" s="154"/>
      <c r="Y2868" s="160" t="s">
        <v>99</v>
      </c>
      <c r="Z2868" s="160" t="s">
        <v>65</v>
      </c>
      <c r="AA2868" s="153"/>
      <c r="AB2868" s="153"/>
      <c r="AC2868" s="182" t="e">
        <f t="shared" si="90"/>
        <v>#DIV/0!</v>
      </c>
      <c r="AD2868" s="153" t="e">
        <f t="shared" si="91"/>
        <v>#DIV/0!</v>
      </c>
      <c r="AE2868" s="233" t="s">
        <v>66</v>
      </c>
      <c r="AF2868" s="153"/>
      <c r="AG2868" s="159"/>
      <c r="AH2868" s="153"/>
      <c r="AI2868" s="161"/>
      <c r="AJ2868" s="153"/>
      <c r="AK2868" s="153"/>
      <c r="AL2868" s="207"/>
      <c r="AM2868" s="207"/>
      <c r="AN2868" s="207"/>
      <c r="AO2868" s="207" t="str">
        <f ca="1">IF(R2868="","",IF(R2868&gt;TODAY(),"0 meses",DATEDIF(R2868,TODAY(),"m") &amp; " meses"))</f>
        <v>0 meses</v>
      </c>
      <c r="AP2868" s="147" t="s">
        <v>67</v>
      </c>
      <c r="AQ2868" s="147" t="s">
        <v>67</v>
      </c>
      <c r="AR2868" s="147"/>
      <c r="AS2868" s="209" t="s">
        <v>68</v>
      </c>
      <c r="AT2868" s="223" t="str">
        <f>MONTH(B2868)&amp;"/"&amp;YEAR(B2868)</f>
        <v>3/2026</v>
      </c>
      <c r="AU2868" s="223">
        <f>WEEKNUM(B2868)-WEEKNUM(EOMONTH(B2868,-1)+1)+1</f>
        <v>5</v>
      </c>
      <c r="AV2868" s="209" t="str">
        <f>MONTH(R2868)&amp;"/"&amp;YEAR(R2868)</f>
        <v>5/2026</v>
      </c>
      <c r="AW2868" s="209">
        <f>WEEKNUM(R2868)-WEEKNUM(EOMONTH(R2868,-1)+1)+1</f>
        <v>3</v>
      </c>
      <c r="AX2868" s="209">
        <f>IF(BB2868="S",IF(Q2868="1. Aceitou o programa",R2868-B2868,0),0)</f>
        <v>43</v>
      </c>
      <c r="AY2868" s="209">
        <f>IF(BB2868="S",IF(AND(S2868&lt;&gt;"",R2868&lt;&gt;""),S2868-R2868,0),0)</f>
        <v>0</v>
      </c>
      <c r="AZ2868" s="209">
        <f>IF(BB2868="S",IF(Q2868="1. Aceitou o programa",IF(OR(X2868="Não se Aplica",X2868=""),IF(OR(W2868="Não se Aplica",W2868=""),0,W2868-V2868),AVERAGE(X2868-W2868,W2868-V2868)),0),0)</f>
        <v>8</v>
      </c>
      <c r="BA2868" s="209">
        <f>IF(BB2868="S",IF(AND(Q2868="1. Aceitou o programa",AH2868="Realizada"),IFERROR(IF(AG2868="",0,AG2868-R2868),0),0),0)</f>
        <v>0</v>
      </c>
      <c r="BB2868" s="209" t="str">
        <f>_xlfn.XLOOKUP(U2868,'Lista Suspensa'!$AA$20:$AA$23,'Lista Suspensa'!$AB$20:$AB$23,"N/A")</f>
        <v>S</v>
      </c>
    </row>
    <row r="2869" spans="1:54" ht="12" customHeight="1">
      <c r="A2869" s="151" t="s">
        <v>54</v>
      </c>
      <c r="B2869" s="152">
        <v>46112</v>
      </c>
      <c r="C2869" s="153" t="s">
        <v>55</v>
      </c>
      <c r="D2869" s="153" t="s">
        <v>56</v>
      </c>
      <c r="E2869" s="244">
        <v>93794216</v>
      </c>
      <c r="F2869" s="144" t="s">
        <v>5642</v>
      </c>
      <c r="G2869" s="230"/>
      <c r="H2869" s="154">
        <v>31437</v>
      </c>
      <c r="I2869" s="153">
        <v>40</v>
      </c>
      <c r="J2869" s="148" t="s">
        <v>70</v>
      </c>
      <c r="K2869" s="153" t="s">
        <v>101</v>
      </c>
      <c r="L2869" s="153"/>
      <c r="M2869" s="153"/>
      <c r="N2869" s="153"/>
      <c r="O2869" s="155">
        <v>21987564104</v>
      </c>
      <c r="P2869" s="156" t="s">
        <v>60</v>
      </c>
      <c r="Q2869" s="157" t="s">
        <v>110</v>
      </c>
      <c r="R2869" s="158">
        <v>46155</v>
      </c>
      <c r="S2869" s="159"/>
      <c r="T2869" s="159" t="s">
        <v>62</v>
      </c>
      <c r="U2869" s="159" t="s">
        <v>111</v>
      </c>
      <c r="V2869" s="154">
        <v>46147</v>
      </c>
      <c r="W2869" s="154"/>
      <c r="X2869" s="154"/>
      <c r="Y2869" s="160" t="s">
        <v>3187</v>
      </c>
      <c r="Z2869" s="160" t="s">
        <v>65</v>
      </c>
      <c r="AA2869" s="153"/>
      <c r="AB2869" s="153"/>
      <c r="AC2869" s="182" t="e">
        <f t="shared" si="90"/>
        <v>#DIV/0!</v>
      </c>
      <c r="AD2869" s="153" t="e">
        <f t="shared" si="91"/>
        <v>#DIV/0!</v>
      </c>
      <c r="AE2869" s="233" t="s">
        <v>66</v>
      </c>
      <c r="AF2869" s="153"/>
      <c r="AG2869" s="159"/>
      <c r="AH2869" s="153"/>
      <c r="AI2869" s="161"/>
      <c r="AJ2869" s="153"/>
      <c r="AK2869" s="153"/>
      <c r="AL2869" s="207"/>
      <c r="AM2869" s="207"/>
      <c r="AN2869" s="207"/>
      <c r="AO2869" s="207" t="str">
        <f ca="1">IF(R2869="","",IF(R2869&gt;TODAY(),"0 meses",DATEDIF(R2869,TODAY(),"m") &amp; " meses"))</f>
        <v>0 meses</v>
      </c>
      <c r="AP2869" s="147" t="s">
        <v>67</v>
      </c>
      <c r="AQ2869" s="147" t="s">
        <v>67</v>
      </c>
      <c r="AR2869" s="147"/>
      <c r="AS2869" s="209" t="s">
        <v>68</v>
      </c>
      <c r="AT2869" s="223" t="str">
        <f>MONTH(B2869)&amp;"/"&amp;YEAR(B2869)</f>
        <v>3/2026</v>
      </c>
      <c r="AU2869" s="223">
        <f>WEEKNUM(B2869)-WEEKNUM(EOMONTH(B2869,-1)+1)+1</f>
        <v>5</v>
      </c>
      <c r="AV2869" s="209" t="str">
        <f>MONTH(R2869)&amp;"/"&amp;YEAR(R2869)</f>
        <v>5/2026</v>
      </c>
      <c r="AW2869" s="209">
        <f>WEEKNUM(R2869)-WEEKNUM(EOMONTH(R2869,-1)+1)+1</f>
        <v>3</v>
      </c>
      <c r="AX2869" s="209">
        <f>IF(BB2869="S",IF(Q2869="1. Aceitou o programa",R2869-B2869,0),0)</f>
        <v>43</v>
      </c>
      <c r="AY2869" s="209">
        <f>IF(BB2869="S",IF(AND(S2869&lt;&gt;"",R2869&lt;&gt;""),S2869-R2869,0),0)</f>
        <v>0</v>
      </c>
      <c r="AZ2869" s="209">
        <f>IF(BB2869="S",IF(Q2869="1. Aceitou o programa",IF(OR(X2869="Não se Aplica",X2869=""),IF(OR(W2869="Não se Aplica",W2869=""),0,W2869-V2869),AVERAGE(X2869-W2869,W2869-V2869)),0),0)</f>
        <v>0</v>
      </c>
      <c r="BA2869" s="209">
        <f>IF(BB2869="S",IF(AND(Q2869="1. Aceitou o programa",AH2869="Realizada"),IFERROR(IF(AG2869="",0,AG2869-R2869),0),0),0)</f>
        <v>0</v>
      </c>
      <c r="BB2869" s="209" t="str">
        <f>_xlfn.XLOOKUP(U2869,'Lista Suspensa'!$AA$20:$AA$23,'Lista Suspensa'!$AB$20:$AB$23,"N/A")</f>
        <v>S</v>
      </c>
    </row>
    <row r="2870" spans="1:54" ht="12" customHeight="1">
      <c r="A2870" s="151" t="s">
        <v>54</v>
      </c>
      <c r="B2870" s="152">
        <v>46112</v>
      </c>
      <c r="C2870" s="153" t="s">
        <v>55</v>
      </c>
      <c r="D2870" s="153" t="s">
        <v>56</v>
      </c>
      <c r="E2870" s="244">
        <v>93416511</v>
      </c>
      <c r="F2870" s="144" t="s">
        <v>5643</v>
      </c>
      <c r="G2870" s="230"/>
      <c r="H2870" s="154">
        <v>31448</v>
      </c>
      <c r="I2870" s="153">
        <v>40</v>
      </c>
      <c r="J2870" s="148" t="s">
        <v>58</v>
      </c>
      <c r="K2870" s="153" t="s">
        <v>101</v>
      </c>
      <c r="L2870" s="153"/>
      <c r="M2870" s="153"/>
      <c r="N2870" s="153"/>
      <c r="O2870" s="155">
        <v>21981471046</v>
      </c>
      <c r="P2870" s="156" t="s">
        <v>60</v>
      </c>
      <c r="Q2870" s="157" t="s">
        <v>110</v>
      </c>
      <c r="R2870" s="158">
        <v>46155</v>
      </c>
      <c r="S2870" s="159"/>
      <c r="T2870" s="159" t="s">
        <v>62</v>
      </c>
      <c r="U2870" s="159" t="s">
        <v>111</v>
      </c>
      <c r="V2870" s="154">
        <v>46147</v>
      </c>
      <c r="W2870" s="154">
        <v>46155</v>
      </c>
      <c r="X2870" s="154"/>
      <c r="Y2870" s="160" t="s">
        <v>99</v>
      </c>
      <c r="Z2870" s="160" t="s">
        <v>65</v>
      </c>
      <c r="AA2870" s="153"/>
      <c r="AB2870" s="153"/>
      <c r="AC2870" s="182" t="e">
        <f t="shared" si="90"/>
        <v>#DIV/0!</v>
      </c>
      <c r="AD2870" s="153" t="e">
        <f t="shared" si="91"/>
        <v>#DIV/0!</v>
      </c>
      <c r="AE2870" s="233" t="s">
        <v>66</v>
      </c>
      <c r="AF2870" s="153"/>
      <c r="AG2870" s="159"/>
      <c r="AH2870" s="153"/>
      <c r="AI2870" s="161"/>
      <c r="AJ2870" s="153"/>
      <c r="AK2870" s="153"/>
      <c r="AL2870" s="207"/>
      <c r="AM2870" s="207"/>
      <c r="AN2870" s="207"/>
      <c r="AO2870" s="207" t="str">
        <f ca="1">IF(R2870="","",IF(R2870&gt;TODAY(),"0 meses",DATEDIF(R2870,TODAY(),"m") &amp; " meses"))</f>
        <v>0 meses</v>
      </c>
      <c r="AP2870" s="147" t="s">
        <v>67</v>
      </c>
      <c r="AQ2870" s="147" t="s">
        <v>67</v>
      </c>
      <c r="AR2870" s="147"/>
      <c r="AS2870" s="209" t="s">
        <v>68</v>
      </c>
      <c r="AT2870" s="223" t="str">
        <f>MONTH(B2870)&amp;"/"&amp;YEAR(B2870)</f>
        <v>3/2026</v>
      </c>
      <c r="AU2870" s="223">
        <f>WEEKNUM(B2870)-WEEKNUM(EOMONTH(B2870,-1)+1)+1</f>
        <v>5</v>
      </c>
      <c r="AV2870" s="209" t="str">
        <f>MONTH(R2870)&amp;"/"&amp;YEAR(R2870)</f>
        <v>5/2026</v>
      </c>
      <c r="AW2870" s="209">
        <f>WEEKNUM(R2870)-WEEKNUM(EOMONTH(R2870,-1)+1)+1</f>
        <v>3</v>
      </c>
      <c r="AX2870" s="209">
        <f>IF(BB2870="S",IF(Q2870="1. Aceitou o programa",R2870-B2870,0),0)</f>
        <v>43</v>
      </c>
      <c r="AY2870" s="209">
        <f>IF(BB2870="S",IF(AND(S2870&lt;&gt;"",R2870&lt;&gt;""),S2870-R2870,0),0)</f>
        <v>0</v>
      </c>
      <c r="AZ2870" s="209">
        <f>IF(BB2870="S",IF(Q2870="1. Aceitou o programa",IF(OR(X2870="Não se Aplica",X2870=""),IF(OR(W2870="Não se Aplica",W2870=""),0,W2870-V2870),AVERAGE(X2870-W2870,W2870-V2870)),0),0)</f>
        <v>8</v>
      </c>
      <c r="BA2870" s="209">
        <f>IF(BB2870="S",IF(AND(Q2870="1. Aceitou o programa",AH2870="Realizada"),IFERROR(IF(AG2870="",0,AG2870-R2870),0),0),0)</f>
        <v>0</v>
      </c>
      <c r="BB2870" s="209" t="str">
        <f>_xlfn.XLOOKUP(U2870,'Lista Suspensa'!$AA$20:$AA$23,'Lista Suspensa'!$AB$20:$AB$23,"N/A")</f>
        <v>S</v>
      </c>
    </row>
    <row r="2871" spans="1:54" ht="12" customHeight="1">
      <c r="A2871" s="151" t="s">
        <v>54</v>
      </c>
      <c r="B2871" s="152">
        <v>46112</v>
      </c>
      <c r="C2871" s="153" t="s">
        <v>55</v>
      </c>
      <c r="D2871" s="153" t="s">
        <v>56</v>
      </c>
      <c r="E2871" s="244">
        <v>94598286</v>
      </c>
      <c r="F2871" s="144" t="s">
        <v>5644</v>
      </c>
      <c r="G2871" s="230"/>
      <c r="H2871" s="154">
        <v>31453</v>
      </c>
      <c r="I2871" s="153">
        <v>40</v>
      </c>
      <c r="J2871" s="148" t="s">
        <v>58</v>
      </c>
      <c r="K2871" s="153" t="s">
        <v>101</v>
      </c>
      <c r="L2871" s="153"/>
      <c r="M2871" s="153"/>
      <c r="N2871" s="153"/>
      <c r="O2871" s="155">
        <v>21964379046</v>
      </c>
      <c r="P2871" s="156" t="s">
        <v>60</v>
      </c>
      <c r="Q2871" s="157" t="s">
        <v>110</v>
      </c>
      <c r="R2871" s="158">
        <v>46155</v>
      </c>
      <c r="S2871" s="159"/>
      <c r="T2871" s="159" t="s">
        <v>62</v>
      </c>
      <c r="U2871" s="159" t="s">
        <v>111</v>
      </c>
      <c r="V2871" s="154">
        <v>46147</v>
      </c>
      <c r="W2871" s="154"/>
      <c r="X2871" s="154"/>
      <c r="Y2871" s="160" t="s">
        <v>3139</v>
      </c>
      <c r="Z2871" s="160" t="s">
        <v>65</v>
      </c>
      <c r="AA2871" s="153"/>
      <c r="AB2871" s="153"/>
      <c r="AC2871" s="182" t="e">
        <f t="shared" si="90"/>
        <v>#DIV/0!</v>
      </c>
      <c r="AD2871" s="153" t="e">
        <f t="shared" si="91"/>
        <v>#DIV/0!</v>
      </c>
      <c r="AE2871" s="233" t="s">
        <v>66</v>
      </c>
      <c r="AF2871" s="153"/>
      <c r="AG2871" s="159"/>
      <c r="AH2871" s="153"/>
      <c r="AI2871" s="161"/>
      <c r="AJ2871" s="153"/>
      <c r="AK2871" s="153"/>
      <c r="AL2871" s="207"/>
      <c r="AM2871" s="207"/>
      <c r="AN2871" s="207"/>
      <c r="AO2871" s="207" t="str">
        <f ca="1">IF(R2871="","",IF(R2871&gt;TODAY(),"0 meses",DATEDIF(R2871,TODAY(),"m") &amp; " meses"))</f>
        <v>0 meses</v>
      </c>
      <c r="AP2871" s="147" t="s">
        <v>67</v>
      </c>
      <c r="AQ2871" s="147" t="s">
        <v>67</v>
      </c>
      <c r="AR2871" s="147"/>
      <c r="AS2871" s="209" t="s">
        <v>68</v>
      </c>
      <c r="AT2871" s="223" t="str">
        <f>MONTH(B2871)&amp;"/"&amp;YEAR(B2871)</f>
        <v>3/2026</v>
      </c>
      <c r="AU2871" s="223">
        <f>WEEKNUM(B2871)-WEEKNUM(EOMONTH(B2871,-1)+1)+1</f>
        <v>5</v>
      </c>
      <c r="AV2871" s="209" t="str">
        <f>MONTH(R2871)&amp;"/"&amp;YEAR(R2871)</f>
        <v>5/2026</v>
      </c>
      <c r="AW2871" s="209">
        <f>WEEKNUM(R2871)-WEEKNUM(EOMONTH(R2871,-1)+1)+1</f>
        <v>3</v>
      </c>
      <c r="AX2871" s="209">
        <f>IF(BB2871="S",IF(Q2871="1. Aceitou o programa",R2871-B2871,0),0)</f>
        <v>43</v>
      </c>
      <c r="AY2871" s="209">
        <f>IF(BB2871="S",IF(AND(S2871&lt;&gt;"",R2871&lt;&gt;""),S2871-R2871,0),0)</f>
        <v>0</v>
      </c>
      <c r="AZ2871" s="209">
        <f>IF(BB2871="S",IF(Q2871="1. Aceitou o programa",IF(OR(X2871="Não se Aplica",X2871=""),IF(OR(W2871="Não se Aplica",W2871=""),0,W2871-V2871),AVERAGE(X2871-W2871,W2871-V2871)),0),0)</f>
        <v>0</v>
      </c>
      <c r="BA2871" s="209">
        <f>IF(BB2871="S",IF(AND(Q2871="1. Aceitou o programa",AH2871="Realizada"),IFERROR(IF(AG2871="",0,AG2871-R2871),0),0),0)</f>
        <v>0</v>
      </c>
      <c r="BB2871" s="209" t="str">
        <f>_xlfn.XLOOKUP(U2871,'Lista Suspensa'!$AA$20:$AA$23,'Lista Suspensa'!$AB$20:$AB$23,"N/A")</f>
        <v>S</v>
      </c>
    </row>
    <row r="2872" spans="1:54" ht="12" customHeight="1">
      <c r="A2872" s="151" t="s">
        <v>54</v>
      </c>
      <c r="B2872" s="152">
        <v>46112</v>
      </c>
      <c r="C2872" s="153" t="s">
        <v>55</v>
      </c>
      <c r="D2872" s="153" t="s">
        <v>56</v>
      </c>
      <c r="E2872" s="244">
        <v>93893329</v>
      </c>
      <c r="F2872" s="144" t="s">
        <v>5645</v>
      </c>
      <c r="G2872" s="230"/>
      <c r="H2872" s="154">
        <v>31491</v>
      </c>
      <c r="I2872" s="153">
        <v>40</v>
      </c>
      <c r="J2872" s="148" t="s">
        <v>70</v>
      </c>
      <c r="K2872" s="153" t="s">
        <v>101</v>
      </c>
      <c r="L2872" s="153"/>
      <c r="M2872" s="153"/>
      <c r="N2872" s="153"/>
      <c r="O2872" s="155">
        <v>21981208619</v>
      </c>
      <c r="P2872" s="156" t="s">
        <v>60</v>
      </c>
      <c r="Q2872" s="157" t="s">
        <v>110</v>
      </c>
      <c r="R2872" s="158">
        <v>46155</v>
      </c>
      <c r="S2872" s="159"/>
      <c r="T2872" s="159" t="s">
        <v>62</v>
      </c>
      <c r="U2872" s="159" t="s">
        <v>111</v>
      </c>
      <c r="V2872" s="154">
        <v>46147</v>
      </c>
      <c r="W2872" s="154">
        <v>46155</v>
      </c>
      <c r="X2872" s="154"/>
      <c r="Y2872" s="160" t="s">
        <v>99</v>
      </c>
      <c r="Z2872" s="160" t="s">
        <v>65</v>
      </c>
      <c r="AA2872" s="153"/>
      <c r="AB2872" s="153"/>
      <c r="AC2872" s="182" t="e">
        <f t="shared" si="90"/>
        <v>#DIV/0!</v>
      </c>
      <c r="AD2872" s="153" t="e">
        <f t="shared" si="91"/>
        <v>#DIV/0!</v>
      </c>
      <c r="AE2872" s="233" t="s">
        <v>66</v>
      </c>
      <c r="AF2872" s="153"/>
      <c r="AG2872" s="159"/>
      <c r="AH2872" s="153"/>
      <c r="AI2872" s="161"/>
      <c r="AJ2872" s="153"/>
      <c r="AK2872" s="153"/>
      <c r="AL2872" s="207"/>
      <c r="AM2872" s="207"/>
      <c r="AN2872" s="207"/>
      <c r="AO2872" s="207" t="str">
        <f ca="1">IF(R2872="","",IF(R2872&gt;TODAY(),"0 meses",DATEDIF(R2872,TODAY(),"m") &amp; " meses"))</f>
        <v>0 meses</v>
      </c>
      <c r="AP2872" s="147" t="s">
        <v>67</v>
      </c>
      <c r="AQ2872" s="147" t="s">
        <v>67</v>
      </c>
      <c r="AR2872" s="147"/>
      <c r="AS2872" s="209" t="s">
        <v>68</v>
      </c>
      <c r="AT2872" s="223" t="str">
        <f>MONTH(B2872)&amp;"/"&amp;YEAR(B2872)</f>
        <v>3/2026</v>
      </c>
      <c r="AU2872" s="223">
        <f>WEEKNUM(B2872)-WEEKNUM(EOMONTH(B2872,-1)+1)+1</f>
        <v>5</v>
      </c>
      <c r="AV2872" s="209" t="str">
        <f>MONTH(R2872)&amp;"/"&amp;YEAR(R2872)</f>
        <v>5/2026</v>
      </c>
      <c r="AW2872" s="209">
        <f>WEEKNUM(R2872)-WEEKNUM(EOMONTH(R2872,-1)+1)+1</f>
        <v>3</v>
      </c>
      <c r="AX2872" s="209">
        <f>IF(BB2872="S",IF(Q2872="1. Aceitou o programa",R2872-B2872,0),0)</f>
        <v>43</v>
      </c>
      <c r="AY2872" s="209">
        <f>IF(BB2872="S",IF(AND(S2872&lt;&gt;"",R2872&lt;&gt;""),S2872-R2872,0),0)</f>
        <v>0</v>
      </c>
      <c r="AZ2872" s="209">
        <f>IF(BB2872="S",IF(Q2872="1. Aceitou o programa",IF(OR(X2872="Não se Aplica",X2872=""),IF(OR(W2872="Não se Aplica",W2872=""),0,W2872-V2872),AVERAGE(X2872-W2872,W2872-V2872)),0),0)</f>
        <v>8</v>
      </c>
      <c r="BA2872" s="209">
        <f>IF(BB2872="S",IF(AND(Q2872="1. Aceitou o programa",AH2872="Realizada"),IFERROR(IF(AG2872="",0,AG2872-R2872),0),0),0)</f>
        <v>0</v>
      </c>
      <c r="BB2872" s="209" t="str">
        <f>_xlfn.XLOOKUP(U2872,'Lista Suspensa'!$AA$20:$AA$23,'Lista Suspensa'!$AB$20:$AB$23,"N/A")</f>
        <v>S</v>
      </c>
    </row>
    <row r="2873" spans="1:54" ht="12" customHeight="1">
      <c r="A2873" s="151" t="s">
        <v>54</v>
      </c>
      <c r="B2873" s="152">
        <v>46112</v>
      </c>
      <c r="C2873" s="153" t="s">
        <v>55</v>
      </c>
      <c r="D2873" s="153" t="s">
        <v>56</v>
      </c>
      <c r="E2873" s="244">
        <v>318233908</v>
      </c>
      <c r="F2873" s="144" t="s">
        <v>5646</v>
      </c>
      <c r="G2873" s="230"/>
      <c r="H2873" s="154">
        <v>31493</v>
      </c>
      <c r="I2873" s="153">
        <v>40</v>
      </c>
      <c r="J2873" s="148" t="s">
        <v>70</v>
      </c>
      <c r="K2873" s="153" t="s">
        <v>101</v>
      </c>
      <c r="L2873" s="153"/>
      <c r="M2873" s="153"/>
      <c r="N2873" s="153"/>
      <c r="O2873" s="155">
        <v>21997444925</v>
      </c>
      <c r="P2873" s="156" t="s">
        <v>60</v>
      </c>
      <c r="Q2873" s="157" t="s">
        <v>110</v>
      </c>
      <c r="R2873" s="158">
        <v>46155</v>
      </c>
      <c r="S2873" s="159"/>
      <c r="T2873" s="159" t="s">
        <v>62</v>
      </c>
      <c r="U2873" s="159" t="s">
        <v>111</v>
      </c>
      <c r="V2873" s="154">
        <v>46147</v>
      </c>
      <c r="W2873" s="154"/>
      <c r="X2873" s="154"/>
      <c r="Y2873" s="160" t="s">
        <v>5647</v>
      </c>
      <c r="Z2873" s="160" t="s">
        <v>65</v>
      </c>
      <c r="AA2873" s="153"/>
      <c r="AB2873" s="153"/>
      <c r="AC2873" s="182" t="e">
        <f t="shared" si="90"/>
        <v>#DIV/0!</v>
      </c>
      <c r="AD2873" s="153" t="e">
        <f t="shared" si="91"/>
        <v>#DIV/0!</v>
      </c>
      <c r="AE2873" s="233" t="s">
        <v>66</v>
      </c>
      <c r="AF2873" s="153"/>
      <c r="AG2873" s="159"/>
      <c r="AH2873" s="153"/>
      <c r="AI2873" s="161"/>
      <c r="AJ2873" s="153"/>
      <c r="AK2873" s="153"/>
      <c r="AL2873" s="207"/>
      <c r="AM2873" s="207"/>
      <c r="AN2873" s="207"/>
      <c r="AO2873" s="207" t="str">
        <f ca="1">IF(R2873="","",IF(R2873&gt;TODAY(),"0 meses",DATEDIF(R2873,TODAY(),"m") &amp; " meses"))</f>
        <v>0 meses</v>
      </c>
      <c r="AP2873" s="147" t="s">
        <v>67</v>
      </c>
      <c r="AQ2873" s="147" t="s">
        <v>67</v>
      </c>
      <c r="AR2873" s="147"/>
      <c r="AS2873" s="209" t="s">
        <v>68</v>
      </c>
      <c r="AT2873" s="223" t="str">
        <f>MONTH(B2873)&amp;"/"&amp;YEAR(B2873)</f>
        <v>3/2026</v>
      </c>
      <c r="AU2873" s="223">
        <f>WEEKNUM(B2873)-WEEKNUM(EOMONTH(B2873,-1)+1)+1</f>
        <v>5</v>
      </c>
      <c r="AV2873" s="209" t="str">
        <f>MONTH(R2873)&amp;"/"&amp;YEAR(R2873)</f>
        <v>5/2026</v>
      </c>
      <c r="AW2873" s="209">
        <f>WEEKNUM(R2873)-WEEKNUM(EOMONTH(R2873,-1)+1)+1</f>
        <v>3</v>
      </c>
      <c r="AX2873" s="209">
        <f>IF(BB2873="S",IF(Q2873="1. Aceitou o programa",R2873-B2873,0),0)</f>
        <v>43</v>
      </c>
      <c r="AY2873" s="209">
        <f>IF(BB2873="S",IF(AND(S2873&lt;&gt;"",R2873&lt;&gt;""),S2873-R2873,0),0)</f>
        <v>0</v>
      </c>
      <c r="AZ2873" s="209">
        <f>IF(BB2873="S",IF(Q2873="1. Aceitou o programa",IF(OR(X2873="Não se Aplica",X2873=""),IF(OR(W2873="Não se Aplica",W2873=""),0,W2873-V2873),AVERAGE(X2873-W2873,W2873-V2873)),0),0)</f>
        <v>0</v>
      </c>
      <c r="BA2873" s="209">
        <f>IF(BB2873="S",IF(AND(Q2873="1. Aceitou o programa",AH2873="Realizada"),IFERROR(IF(AG2873="",0,AG2873-R2873),0),0),0)</f>
        <v>0</v>
      </c>
      <c r="BB2873" s="209" t="str">
        <f>_xlfn.XLOOKUP(U2873,'Lista Suspensa'!$AA$20:$AA$23,'Lista Suspensa'!$AB$20:$AB$23,"N/A")</f>
        <v>S</v>
      </c>
    </row>
    <row r="2874" spans="1:54" ht="12" customHeight="1">
      <c r="A2874" s="151" t="s">
        <v>54</v>
      </c>
      <c r="B2874" s="152">
        <v>46112</v>
      </c>
      <c r="C2874" s="153" t="s">
        <v>55</v>
      </c>
      <c r="D2874" s="153" t="s">
        <v>56</v>
      </c>
      <c r="E2874" s="244">
        <v>93139637</v>
      </c>
      <c r="F2874" s="144" t="s">
        <v>5648</v>
      </c>
      <c r="G2874" s="230"/>
      <c r="H2874" s="154">
        <v>31534</v>
      </c>
      <c r="I2874" s="153">
        <v>40</v>
      </c>
      <c r="J2874" s="148" t="s">
        <v>70</v>
      </c>
      <c r="K2874" s="153" t="s">
        <v>101</v>
      </c>
      <c r="L2874" s="153"/>
      <c r="M2874" s="153"/>
      <c r="N2874" s="153"/>
      <c r="O2874" s="155">
        <v>21983235389</v>
      </c>
      <c r="P2874" s="156" t="s">
        <v>60</v>
      </c>
      <c r="Q2874" s="157" t="s">
        <v>110</v>
      </c>
      <c r="R2874" s="158">
        <v>46155</v>
      </c>
      <c r="S2874" s="159"/>
      <c r="T2874" s="159" t="s">
        <v>62</v>
      </c>
      <c r="U2874" s="159" t="s">
        <v>111</v>
      </c>
      <c r="V2874" s="154">
        <v>46147</v>
      </c>
      <c r="W2874" s="154"/>
      <c r="X2874" s="154"/>
      <c r="Y2874" s="160" t="s">
        <v>5647</v>
      </c>
      <c r="Z2874" s="160" t="s">
        <v>65</v>
      </c>
      <c r="AA2874" s="153"/>
      <c r="AB2874" s="153"/>
      <c r="AC2874" s="182" t="e">
        <f t="shared" si="90"/>
        <v>#DIV/0!</v>
      </c>
      <c r="AD2874" s="153" t="e">
        <f t="shared" si="91"/>
        <v>#DIV/0!</v>
      </c>
      <c r="AE2874" s="233" t="s">
        <v>66</v>
      </c>
      <c r="AF2874" s="153"/>
      <c r="AG2874" s="159"/>
      <c r="AH2874" s="153"/>
      <c r="AI2874" s="161"/>
      <c r="AJ2874" s="153"/>
      <c r="AK2874" s="153"/>
      <c r="AL2874" s="207"/>
      <c r="AM2874" s="207"/>
      <c r="AN2874" s="207"/>
      <c r="AO2874" s="207" t="str">
        <f ca="1">IF(R2874="","",IF(R2874&gt;TODAY(),"0 meses",DATEDIF(R2874,TODAY(),"m") &amp; " meses"))</f>
        <v>0 meses</v>
      </c>
      <c r="AP2874" s="147" t="s">
        <v>67</v>
      </c>
      <c r="AQ2874" s="147" t="s">
        <v>67</v>
      </c>
      <c r="AR2874" s="147"/>
      <c r="AS2874" s="209" t="s">
        <v>68</v>
      </c>
      <c r="AT2874" s="223" t="str">
        <f>MONTH(B2874)&amp;"/"&amp;YEAR(B2874)</f>
        <v>3/2026</v>
      </c>
      <c r="AU2874" s="223">
        <f>WEEKNUM(B2874)-WEEKNUM(EOMONTH(B2874,-1)+1)+1</f>
        <v>5</v>
      </c>
      <c r="AV2874" s="209" t="str">
        <f>MONTH(R2874)&amp;"/"&amp;YEAR(R2874)</f>
        <v>5/2026</v>
      </c>
      <c r="AW2874" s="209">
        <f>WEEKNUM(R2874)-WEEKNUM(EOMONTH(R2874,-1)+1)+1</f>
        <v>3</v>
      </c>
      <c r="AX2874" s="209">
        <f>IF(BB2874="S",IF(Q2874="1. Aceitou o programa",R2874-B2874,0),0)</f>
        <v>43</v>
      </c>
      <c r="AY2874" s="209">
        <f>IF(BB2874="S",IF(AND(S2874&lt;&gt;"",R2874&lt;&gt;""),S2874-R2874,0),0)</f>
        <v>0</v>
      </c>
      <c r="AZ2874" s="209">
        <f>IF(BB2874="S",IF(Q2874="1. Aceitou o programa",IF(OR(X2874="Não se Aplica",X2874=""),IF(OR(W2874="Não se Aplica",W2874=""),0,W2874-V2874),AVERAGE(X2874-W2874,W2874-V2874)),0),0)</f>
        <v>0</v>
      </c>
      <c r="BA2874" s="209">
        <f>IF(BB2874="S",IF(AND(Q2874="1. Aceitou o programa",AH2874="Realizada"),IFERROR(IF(AG2874="",0,AG2874-R2874),0),0),0)</f>
        <v>0</v>
      </c>
      <c r="BB2874" s="209" t="str">
        <f>_xlfn.XLOOKUP(U2874,'Lista Suspensa'!$AA$20:$AA$23,'Lista Suspensa'!$AB$20:$AB$23,"N/A")</f>
        <v>S</v>
      </c>
    </row>
    <row r="2875" spans="1:54" ht="12" customHeight="1">
      <c r="A2875" s="151" t="s">
        <v>54</v>
      </c>
      <c r="B2875" s="152">
        <v>46112</v>
      </c>
      <c r="C2875" s="153" t="s">
        <v>55</v>
      </c>
      <c r="D2875" s="153" t="s">
        <v>56</v>
      </c>
      <c r="E2875" s="244">
        <v>93360018</v>
      </c>
      <c r="F2875" s="144" t="s">
        <v>5649</v>
      </c>
      <c r="G2875" s="230"/>
      <c r="H2875" s="154">
        <v>31646</v>
      </c>
      <c r="I2875" s="153">
        <v>39</v>
      </c>
      <c r="J2875" s="148" t="s">
        <v>58</v>
      </c>
      <c r="K2875" s="153" t="s">
        <v>101</v>
      </c>
      <c r="L2875" s="153"/>
      <c r="M2875" s="153"/>
      <c r="N2875" s="153"/>
      <c r="O2875" s="155">
        <v>21981266667</v>
      </c>
      <c r="P2875" s="156" t="s">
        <v>60</v>
      </c>
      <c r="Q2875" s="157" t="s">
        <v>110</v>
      </c>
      <c r="R2875" s="158">
        <v>46155</v>
      </c>
      <c r="S2875" s="159"/>
      <c r="T2875" s="159" t="s">
        <v>62</v>
      </c>
      <c r="U2875" s="159" t="s">
        <v>111</v>
      </c>
      <c r="V2875" s="154">
        <v>46147</v>
      </c>
      <c r="W2875" s="154"/>
      <c r="X2875" s="154"/>
      <c r="Y2875" s="160" t="s">
        <v>3148</v>
      </c>
      <c r="Z2875" s="160" t="s">
        <v>65</v>
      </c>
      <c r="AA2875" s="153"/>
      <c r="AB2875" s="153"/>
      <c r="AC2875" s="182" t="e">
        <f t="shared" si="90"/>
        <v>#DIV/0!</v>
      </c>
      <c r="AD2875" s="153" t="e">
        <f t="shared" si="91"/>
        <v>#DIV/0!</v>
      </c>
      <c r="AE2875" s="233" t="s">
        <v>66</v>
      </c>
      <c r="AF2875" s="153"/>
      <c r="AG2875" s="159"/>
      <c r="AH2875" s="153"/>
      <c r="AI2875" s="161"/>
      <c r="AJ2875" s="153"/>
      <c r="AK2875" s="153"/>
      <c r="AL2875" s="207"/>
      <c r="AM2875" s="207"/>
      <c r="AN2875" s="207"/>
      <c r="AO2875" s="207" t="str">
        <f ca="1">IF(R2875="","",IF(R2875&gt;TODAY(),"0 meses",DATEDIF(R2875,TODAY(),"m") &amp; " meses"))</f>
        <v>0 meses</v>
      </c>
      <c r="AP2875" s="147" t="s">
        <v>67</v>
      </c>
      <c r="AQ2875" s="147" t="s">
        <v>67</v>
      </c>
      <c r="AR2875" s="147"/>
      <c r="AS2875" s="209" t="s">
        <v>68</v>
      </c>
      <c r="AT2875" s="223" t="str">
        <f>MONTH(B2875)&amp;"/"&amp;YEAR(B2875)</f>
        <v>3/2026</v>
      </c>
      <c r="AU2875" s="223">
        <f>WEEKNUM(B2875)-WEEKNUM(EOMONTH(B2875,-1)+1)+1</f>
        <v>5</v>
      </c>
      <c r="AV2875" s="209" t="str">
        <f>MONTH(R2875)&amp;"/"&amp;YEAR(R2875)</f>
        <v>5/2026</v>
      </c>
      <c r="AW2875" s="209">
        <f>WEEKNUM(R2875)-WEEKNUM(EOMONTH(R2875,-1)+1)+1</f>
        <v>3</v>
      </c>
      <c r="AX2875" s="209">
        <f>IF(BB2875="S",IF(Q2875="1. Aceitou o programa",R2875-B2875,0),0)</f>
        <v>43</v>
      </c>
      <c r="AY2875" s="209">
        <f>IF(BB2875="S",IF(AND(S2875&lt;&gt;"",R2875&lt;&gt;""),S2875-R2875,0),0)</f>
        <v>0</v>
      </c>
      <c r="AZ2875" s="209">
        <f>IF(BB2875="S",IF(Q2875="1. Aceitou o programa",IF(OR(X2875="Não se Aplica",X2875=""),IF(OR(W2875="Não se Aplica",W2875=""),0,W2875-V2875),AVERAGE(X2875-W2875,W2875-V2875)),0),0)</f>
        <v>0</v>
      </c>
      <c r="BA2875" s="209">
        <f>IF(BB2875="S",IF(AND(Q2875="1. Aceitou o programa",AH2875="Realizada"),IFERROR(IF(AG2875="",0,AG2875-R2875),0),0),0)</f>
        <v>0</v>
      </c>
      <c r="BB2875" s="209" t="str">
        <f>_xlfn.XLOOKUP(U2875,'Lista Suspensa'!$AA$20:$AA$23,'Lista Suspensa'!$AB$20:$AB$23,"N/A")</f>
        <v>S</v>
      </c>
    </row>
    <row r="2876" spans="1:54" ht="12" customHeight="1">
      <c r="A2876" s="151" t="s">
        <v>54</v>
      </c>
      <c r="B2876" s="152">
        <v>46112</v>
      </c>
      <c r="C2876" s="153" t="s">
        <v>55</v>
      </c>
      <c r="D2876" s="153" t="s">
        <v>56</v>
      </c>
      <c r="E2876" s="244">
        <v>93386600</v>
      </c>
      <c r="F2876" s="144" t="s">
        <v>5650</v>
      </c>
      <c r="G2876" s="230"/>
      <c r="H2876" s="154">
        <v>31873</v>
      </c>
      <c r="I2876" s="153">
        <v>39</v>
      </c>
      <c r="J2876" s="148" t="s">
        <v>70</v>
      </c>
      <c r="K2876" s="153" t="s">
        <v>101</v>
      </c>
      <c r="L2876" s="153"/>
      <c r="M2876" s="153"/>
      <c r="N2876" s="153"/>
      <c r="O2876" s="155">
        <v>21982811404</v>
      </c>
      <c r="P2876" s="156" t="s">
        <v>60</v>
      </c>
      <c r="Q2876" s="157" t="s">
        <v>110</v>
      </c>
      <c r="R2876" s="158">
        <v>46155</v>
      </c>
      <c r="S2876" s="159"/>
      <c r="T2876" s="159" t="s">
        <v>62</v>
      </c>
      <c r="U2876" s="159" t="s">
        <v>111</v>
      </c>
      <c r="V2876" s="154">
        <v>46147</v>
      </c>
      <c r="W2876" s="154"/>
      <c r="X2876" s="154"/>
      <c r="Y2876" s="160" t="s">
        <v>3170</v>
      </c>
      <c r="Z2876" s="160" t="s">
        <v>65</v>
      </c>
      <c r="AA2876" s="153"/>
      <c r="AB2876" s="153"/>
      <c r="AC2876" s="182" t="e">
        <f t="shared" si="90"/>
        <v>#DIV/0!</v>
      </c>
      <c r="AD2876" s="153" t="e">
        <f t="shared" si="91"/>
        <v>#DIV/0!</v>
      </c>
      <c r="AE2876" s="233" t="s">
        <v>66</v>
      </c>
      <c r="AF2876" s="153"/>
      <c r="AG2876" s="159"/>
      <c r="AH2876" s="153"/>
      <c r="AI2876" s="161"/>
      <c r="AJ2876" s="153"/>
      <c r="AK2876" s="153"/>
      <c r="AL2876" s="207"/>
      <c r="AM2876" s="207"/>
      <c r="AN2876" s="207"/>
      <c r="AO2876" s="207" t="str">
        <f ca="1">IF(R2876="","",IF(R2876&gt;TODAY(),"0 meses",DATEDIF(R2876,TODAY(),"m") &amp; " meses"))</f>
        <v>0 meses</v>
      </c>
      <c r="AP2876" s="147" t="s">
        <v>67</v>
      </c>
      <c r="AQ2876" s="147" t="s">
        <v>67</v>
      </c>
      <c r="AR2876" s="147"/>
      <c r="AS2876" s="209" t="s">
        <v>68</v>
      </c>
      <c r="AT2876" s="223" t="str">
        <f>MONTH(B2876)&amp;"/"&amp;YEAR(B2876)</f>
        <v>3/2026</v>
      </c>
      <c r="AU2876" s="223">
        <f>WEEKNUM(B2876)-WEEKNUM(EOMONTH(B2876,-1)+1)+1</f>
        <v>5</v>
      </c>
      <c r="AV2876" s="209" t="str">
        <f>MONTH(R2876)&amp;"/"&amp;YEAR(R2876)</f>
        <v>5/2026</v>
      </c>
      <c r="AW2876" s="209">
        <f>WEEKNUM(R2876)-WEEKNUM(EOMONTH(R2876,-1)+1)+1</f>
        <v>3</v>
      </c>
      <c r="AX2876" s="209">
        <f>IF(BB2876="S",IF(Q2876="1. Aceitou o programa",R2876-B2876,0),0)</f>
        <v>43</v>
      </c>
      <c r="AY2876" s="209">
        <f>IF(BB2876="S",IF(AND(S2876&lt;&gt;"",R2876&lt;&gt;""),S2876-R2876,0),0)</f>
        <v>0</v>
      </c>
      <c r="AZ2876" s="209">
        <f>IF(BB2876="S",IF(Q2876="1. Aceitou o programa",IF(OR(X2876="Não se Aplica",X2876=""),IF(OR(W2876="Não se Aplica",W2876=""),0,W2876-V2876),AVERAGE(X2876-W2876,W2876-V2876)),0),0)</f>
        <v>0</v>
      </c>
      <c r="BA2876" s="209">
        <f>IF(BB2876="S",IF(AND(Q2876="1. Aceitou o programa",AH2876="Realizada"),IFERROR(IF(AG2876="",0,AG2876-R2876),0),0),0)</f>
        <v>0</v>
      </c>
      <c r="BB2876" s="209" t="str">
        <f>_xlfn.XLOOKUP(U2876,'Lista Suspensa'!$AA$20:$AA$23,'Lista Suspensa'!$AB$20:$AB$23,"N/A")</f>
        <v>S</v>
      </c>
    </row>
    <row r="2877" spans="1:54" ht="12" customHeight="1">
      <c r="A2877" s="151" t="s">
        <v>54</v>
      </c>
      <c r="B2877" s="152">
        <v>46112</v>
      </c>
      <c r="C2877" s="153" t="s">
        <v>55</v>
      </c>
      <c r="D2877" s="153" t="s">
        <v>56</v>
      </c>
      <c r="E2877" s="244">
        <v>94119514</v>
      </c>
      <c r="F2877" s="144" t="s">
        <v>5651</v>
      </c>
      <c r="G2877" s="230"/>
      <c r="H2877" s="154">
        <v>31903</v>
      </c>
      <c r="I2877" s="153">
        <v>39</v>
      </c>
      <c r="J2877" s="148" t="s">
        <v>58</v>
      </c>
      <c r="K2877" s="153" t="s">
        <v>101</v>
      </c>
      <c r="L2877" s="153"/>
      <c r="M2877" s="153"/>
      <c r="N2877" s="153"/>
      <c r="O2877" s="155">
        <v>21964070386</v>
      </c>
      <c r="P2877" s="156" t="s">
        <v>60</v>
      </c>
      <c r="Q2877" s="157" t="s">
        <v>110</v>
      </c>
      <c r="R2877" s="158">
        <v>46155</v>
      </c>
      <c r="S2877" s="159"/>
      <c r="T2877" s="159" t="s">
        <v>62</v>
      </c>
      <c r="U2877" s="159" t="s">
        <v>111</v>
      </c>
      <c r="V2877" s="154">
        <v>46147</v>
      </c>
      <c r="W2877" s="154">
        <v>46155</v>
      </c>
      <c r="X2877" s="154"/>
      <c r="Y2877" s="160" t="s">
        <v>99</v>
      </c>
      <c r="Z2877" s="160" t="s">
        <v>65</v>
      </c>
      <c r="AA2877" s="153"/>
      <c r="AB2877" s="153"/>
      <c r="AC2877" s="182" t="e">
        <f t="shared" si="90"/>
        <v>#DIV/0!</v>
      </c>
      <c r="AD2877" s="153" t="e">
        <f t="shared" si="91"/>
        <v>#DIV/0!</v>
      </c>
      <c r="AE2877" s="233" t="s">
        <v>66</v>
      </c>
      <c r="AF2877" s="153"/>
      <c r="AG2877" s="159"/>
      <c r="AH2877" s="153"/>
      <c r="AI2877" s="161"/>
      <c r="AJ2877" s="153"/>
      <c r="AK2877" s="153"/>
      <c r="AL2877" s="207"/>
      <c r="AM2877" s="207"/>
      <c r="AN2877" s="207"/>
      <c r="AO2877" s="207" t="str">
        <f ca="1">IF(R2877="","",IF(R2877&gt;TODAY(),"0 meses",DATEDIF(R2877,TODAY(),"m") &amp; " meses"))</f>
        <v>0 meses</v>
      </c>
      <c r="AP2877" s="147" t="s">
        <v>67</v>
      </c>
      <c r="AQ2877" s="147" t="s">
        <v>67</v>
      </c>
      <c r="AR2877" s="147"/>
      <c r="AS2877" s="209" t="s">
        <v>68</v>
      </c>
      <c r="AT2877" s="223" t="str">
        <f>MONTH(B2877)&amp;"/"&amp;YEAR(B2877)</f>
        <v>3/2026</v>
      </c>
      <c r="AU2877" s="223">
        <f>WEEKNUM(B2877)-WEEKNUM(EOMONTH(B2877,-1)+1)+1</f>
        <v>5</v>
      </c>
      <c r="AV2877" s="209" t="str">
        <f>MONTH(R2877)&amp;"/"&amp;YEAR(R2877)</f>
        <v>5/2026</v>
      </c>
      <c r="AW2877" s="209">
        <f>WEEKNUM(R2877)-WEEKNUM(EOMONTH(R2877,-1)+1)+1</f>
        <v>3</v>
      </c>
      <c r="AX2877" s="209">
        <f>IF(BB2877="S",IF(Q2877="1. Aceitou o programa",R2877-B2877,0),0)</f>
        <v>43</v>
      </c>
      <c r="AY2877" s="209">
        <f>IF(BB2877="S",IF(AND(S2877&lt;&gt;"",R2877&lt;&gt;""),S2877-R2877,0),0)</f>
        <v>0</v>
      </c>
      <c r="AZ2877" s="209">
        <f>IF(BB2877="S",IF(Q2877="1. Aceitou o programa",IF(OR(X2877="Não se Aplica",X2877=""),IF(OR(W2877="Não se Aplica",W2877=""),0,W2877-V2877),AVERAGE(X2877-W2877,W2877-V2877)),0),0)</f>
        <v>8</v>
      </c>
      <c r="BA2877" s="209">
        <f>IF(BB2877="S",IF(AND(Q2877="1. Aceitou o programa",AH2877="Realizada"),IFERROR(IF(AG2877="",0,AG2877-R2877),0),0),0)</f>
        <v>0</v>
      </c>
      <c r="BB2877" s="209" t="str">
        <f>_xlfn.XLOOKUP(U2877,'Lista Suspensa'!$AA$20:$AA$23,'Lista Suspensa'!$AB$20:$AB$23,"N/A")</f>
        <v>S</v>
      </c>
    </row>
    <row r="2878" spans="1:54" ht="12" customHeight="1">
      <c r="A2878" s="151" t="s">
        <v>54</v>
      </c>
      <c r="B2878" s="152">
        <v>46112</v>
      </c>
      <c r="C2878" s="153" t="s">
        <v>55</v>
      </c>
      <c r="D2878" s="153" t="s">
        <v>56</v>
      </c>
      <c r="E2878" s="244">
        <v>744254710</v>
      </c>
      <c r="F2878" s="144" t="s">
        <v>5652</v>
      </c>
      <c r="G2878" s="230"/>
      <c r="H2878" s="154">
        <v>31930</v>
      </c>
      <c r="I2878" s="153">
        <v>38</v>
      </c>
      <c r="J2878" s="148" t="s">
        <v>70</v>
      </c>
      <c r="K2878" s="153" t="s">
        <v>101</v>
      </c>
      <c r="L2878" s="153"/>
      <c r="M2878" s="153"/>
      <c r="N2878" s="153"/>
      <c r="O2878" s="155">
        <v>21999621869</v>
      </c>
      <c r="P2878" s="156" t="s">
        <v>60</v>
      </c>
      <c r="Q2878" s="157" t="s">
        <v>110</v>
      </c>
      <c r="R2878" s="158">
        <v>46155</v>
      </c>
      <c r="S2878" s="159"/>
      <c r="T2878" s="159" t="s">
        <v>62</v>
      </c>
      <c r="U2878" s="159" t="s">
        <v>111</v>
      </c>
      <c r="V2878" s="154">
        <v>46147</v>
      </c>
      <c r="W2878" s="154">
        <v>46155</v>
      </c>
      <c r="X2878" s="154"/>
      <c r="Y2878" s="160" t="s">
        <v>99</v>
      </c>
      <c r="Z2878" s="160" t="s">
        <v>65</v>
      </c>
      <c r="AA2878" s="153"/>
      <c r="AB2878" s="153"/>
      <c r="AC2878" s="182" t="e">
        <f t="shared" si="90"/>
        <v>#DIV/0!</v>
      </c>
      <c r="AD2878" s="153" t="e">
        <f t="shared" si="91"/>
        <v>#DIV/0!</v>
      </c>
      <c r="AE2878" s="233" t="s">
        <v>66</v>
      </c>
      <c r="AF2878" s="153"/>
      <c r="AG2878" s="159"/>
      <c r="AH2878" s="153"/>
      <c r="AI2878" s="161"/>
      <c r="AJ2878" s="153"/>
      <c r="AK2878" s="153"/>
      <c r="AL2878" s="207"/>
      <c r="AM2878" s="207"/>
      <c r="AN2878" s="207"/>
      <c r="AO2878" s="207" t="str">
        <f ca="1">IF(R2878="","",IF(R2878&gt;TODAY(),"0 meses",DATEDIF(R2878,TODAY(),"m") &amp; " meses"))</f>
        <v>0 meses</v>
      </c>
      <c r="AP2878" s="147" t="s">
        <v>67</v>
      </c>
      <c r="AQ2878" s="147" t="s">
        <v>67</v>
      </c>
      <c r="AR2878" s="147"/>
      <c r="AS2878" s="209" t="s">
        <v>68</v>
      </c>
      <c r="AT2878" s="223" t="str">
        <f>MONTH(B2878)&amp;"/"&amp;YEAR(B2878)</f>
        <v>3/2026</v>
      </c>
      <c r="AU2878" s="223">
        <f>WEEKNUM(B2878)-WEEKNUM(EOMONTH(B2878,-1)+1)+1</f>
        <v>5</v>
      </c>
      <c r="AV2878" s="209" t="str">
        <f>MONTH(R2878)&amp;"/"&amp;YEAR(R2878)</f>
        <v>5/2026</v>
      </c>
      <c r="AW2878" s="209">
        <f>WEEKNUM(R2878)-WEEKNUM(EOMONTH(R2878,-1)+1)+1</f>
        <v>3</v>
      </c>
      <c r="AX2878" s="209">
        <f>IF(BB2878="S",IF(Q2878="1. Aceitou o programa",R2878-B2878,0),0)</f>
        <v>43</v>
      </c>
      <c r="AY2878" s="209">
        <f>IF(BB2878="S",IF(AND(S2878&lt;&gt;"",R2878&lt;&gt;""),S2878-R2878,0),0)</f>
        <v>0</v>
      </c>
      <c r="AZ2878" s="209">
        <f>IF(BB2878="S",IF(Q2878="1. Aceitou o programa",IF(OR(X2878="Não se Aplica",X2878=""),IF(OR(W2878="Não se Aplica",W2878=""),0,W2878-V2878),AVERAGE(X2878-W2878,W2878-V2878)),0),0)</f>
        <v>8</v>
      </c>
      <c r="BA2878" s="209">
        <f>IF(BB2878="S",IF(AND(Q2878="1. Aceitou o programa",AH2878="Realizada"),IFERROR(IF(AG2878="",0,AG2878-R2878),0),0),0)</f>
        <v>0</v>
      </c>
      <c r="BB2878" s="209" t="str">
        <f>_xlfn.XLOOKUP(U2878,'Lista Suspensa'!$AA$20:$AA$23,'Lista Suspensa'!$AB$20:$AB$23,"N/A")</f>
        <v>S</v>
      </c>
    </row>
    <row r="2879" spans="1:54" ht="12" customHeight="1">
      <c r="A2879" s="151" t="s">
        <v>54</v>
      </c>
      <c r="B2879" s="152">
        <v>46112</v>
      </c>
      <c r="C2879" s="153" t="s">
        <v>55</v>
      </c>
      <c r="D2879" s="153" t="s">
        <v>56</v>
      </c>
      <c r="E2879" s="244">
        <v>94144534</v>
      </c>
      <c r="F2879" s="144" t="s">
        <v>5653</v>
      </c>
      <c r="G2879" s="230"/>
      <c r="H2879" s="154">
        <v>31944</v>
      </c>
      <c r="I2879" s="153">
        <v>38</v>
      </c>
      <c r="J2879" s="148" t="s">
        <v>58</v>
      </c>
      <c r="K2879" s="153" t="s">
        <v>101</v>
      </c>
      <c r="L2879" s="153"/>
      <c r="M2879" s="153"/>
      <c r="N2879" s="153"/>
      <c r="O2879" s="155">
        <v>21975327381</v>
      </c>
      <c r="P2879" s="156" t="s">
        <v>60</v>
      </c>
      <c r="Q2879" s="157" t="s">
        <v>110</v>
      </c>
      <c r="R2879" s="158">
        <v>46155</v>
      </c>
      <c r="S2879" s="159"/>
      <c r="T2879" s="159" t="s">
        <v>62</v>
      </c>
      <c r="U2879" s="159" t="s">
        <v>111</v>
      </c>
      <c r="V2879" s="154">
        <v>46147</v>
      </c>
      <c r="W2879" s="154"/>
      <c r="X2879" s="154"/>
      <c r="Y2879" s="160" t="s">
        <v>5469</v>
      </c>
      <c r="Z2879" s="160" t="s">
        <v>65</v>
      </c>
      <c r="AA2879" s="153"/>
      <c r="AB2879" s="153"/>
      <c r="AC2879" s="182" t="e">
        <f t="shared" si="90"/>
        <v>#DIV/0!</v>
      </c>
      <c r="AD2879" s="153" t="e">
        <f t="shared" si="91"/>
        <v>#DIV/0!</v>
      </c>
      <c r="AE2879" s="233" t="s">
        <v>66</v>
      </c>
      <c r="AF2879" s="153"/>
      <c r="AG2879" s="159"/>
      <c r="AH2879" s="153"/>
      <c r="AI2879" s="161"/>
      <c r="AJ2879" s="153"/>
      <c r="AK2879" s="153"/>
      <c r="AL2879" s="207" t="s">
        <v>85</v>
      </c>
      <c r="AM2879" s="207" t="s">
        <v>86</v>
      </c>
      <c r="AN2879" s="207" t="s">
        <v>191</v>
      </c>
      <c r="AO2879" s="207" t="str">
        <f ca="1">IF(R2879="","",IF(R2879&gt;TODAY(),"0 meses",DATEDIF(R2879,TODAY(),"m") &amp; " meses"))</f>
        <v>0 meses</v>
      </c>
      <c r="AP2879" s="147" t="s">
        <v>67</v>
      </c>
      <c r="AQ2879" s="147" t="s">
        <v>67</v>
      </c>
      <c r="AR2879" s="147"/>
      <c r="AS2879" s="209" t="s">
        <v>68</v>
      </c>
      <c r="AT2879" s="223" t="str">
        <f>MONTH(B2879)&amp;"/"&amp;YEAR(B2879)</f>
        <v>3/2026</v>
      </c>
      <c r="AU2879" s="223">
        <f>WEEKNUM(B2879)-WEEKNUM(EOMONTH(B2879,-1)+1)+1</f>
        <v>5</v>
      </c>
      <c r="AV2879" s="209" t="str">
        <f>MONTH(R2879)&amp;"/"&amp;YEAR(R2879)</f>
        <v>5/2026</v>
      </c>
      <c r="AW2879" s="209">
        <f>WEEKNUM(R2879)-WEEKNUM(EOMONTH(R2879,-1)+1)+1</f>
        <v>3</v>
      </c>
      <c r="AX2879" s="209">
        <f>IF(BB2879="S",IF(Q2879="1. Aceitou o programa",R2879-B2879,0),0)</f>
        <v>43</v>
      </c>
      <c r="AY2879" s="209">
        <f>IF(BB2879="S",IF(AND(S2879&lt;&gt;"",R2879&lt;&gt;""),S2879-R2879,0),0)</f>
        <v>0</v>
      </c>
      <c r="AZ2879" s="209">
        <f>IF(BB2879="S",IF(Q2879="1. Aceitou o programa",IF(OR(X2879="Não se Aplica",X2879=""),IF(OR(W2879="Não se Aplica",W2879=""),0,W2879-V2879),AVERAGE(X2879-W2879,W2879-V2879)),0),0)</f>
        <v>0</v>
      </c>
      <c r="BA2879" s="209">
        <f>IF(BB2879="S",IF(AND(Q2879="1. Aceitou o programa",AH2879="Realizada"),IFERROR(IF(AG2879="",0,AG2879-R2879),0),0),0)</f>
        <v>0</v>
      </c>
      <c r="BB2879" s="209" t="str">
        <f>_xlfn.XLOOKUP(U2879,'Lista Suspensa'!$AA$20:$AA$23,'Lista Suspensa'!$AB$20:$AB$23,"N/A")</f>
        <v>S</v>
      </c>
    </row>
    <row r="2880" spans="1:54" ht="12" customHeight="1">
      <c r="A2880" s="151" t="s">
        <v>54</v>
      </c>
      <c r="B2880" s="152">
        <v>46112</v>
      </c>
      <c r="C2880" s="153" t="s">
        <v>55</v>
      </c>
      <c r="D2880" s="153" t="s">
        <v>56</v>
      </c>
      <c r="E2880" s="244">
        <v>94019401</v>
      </c>
      <c r="F2880" s="144" t="s">
        <v>5654</v>
      </c>
      <c r="G2880" s="230"/>
      <c r="H2880" s="154">
        <v>32155</v>
      </c>
      <c r="I2880" s="153">
        <v>38</v>
      </c>
      <c r="J2880" s="148" t="s">
        <v>70</v>
      </c>
      <c r="K2880" s="153" t="s">
        <v>101</v>
      </c>
      <c r="L2880" s="153"/>
      <c r="M2880" s="153"/>
      <c r="N2880" s="153"/>
      <c r="O2880" s="155">
        <v>21982517778</v>
      </c>
      <c r="P2880" s="156" t="s">
        <v>60</v>
      </c>
      <c r="Q2880" s="157" t="s">
        <v>110</v>
      </c>
      <c r="R2880" s="158">
        <v>46155</v>
      </c>
      <c r="S2880" s="159"/>
      <c r="T2880" s="159" t="s">
        <v>62</v>
      </c>
      <c r="U2880" s="159" t="s">
        <v>111</v>
      </c>
      <c r="V2880" s="154">
        <v>46147</v>
      </c>
      <c r="W2880" s="154"/>
      <c r="X2880" s="154"/>
      <c r="Y2880" s="160" t="s">
        <v>5655</v>
      </c>
      <c r="Z2880" s="160" t="s">
        <v>65</v>
      </c>
      <c r="AA2880" s="153"/>
      <c r="AB2880" s="153"/>
      <c r="AC2880" s="182" t="e">
        <f t="shared" si="90"/>
        <v>#DIV/0!</v>
      </c>
      <c r="AD2880" s="153" t="e">
        <f t="shared" si="91"/>
        <v>#DIV/0!</v>
      </c>
      <c r="AE2880" s="233" t="s">
        <v>66</v>
      </c>
      <c r="AF2880" s="153"/>
      <c r="AG2880" s="159"/>
      <c r="AH2880" s="153"/>
      <c r="AI2880" s="161"/>
      <c r="AJ2880" s="153"/>
      <c r="AK2880" s="153"/>
      <c r="AL2880" s="207"/>
      <c r="AM2880" s="207"/>
      <c r="AN2880" s="207"/>
      <c r="AO2880" s="207" t="str">
        <f ca="1">IF(R2880="","",IF(R2880&gt;TODAY(),"0 meses",DATEDIF(R2880,TODAY(),"m") &amp; " meses"))</f>
        <v>0 meses</v>
      </c>
      <c r="AP2880" s="147" t="s">
        <v>67</v>
      </c>
      <c r="AQ2880" s="147" t="s">
        <v>67</v>
      </c>
      <c r="AR2880" s="147"/>
      <c r="AS2880" s="209" t="s">
        <v>68</v>
      </c>
      <c r="AT2880" s="223" t="str">
        <f>MONTH(B2880)&amp;"/"&amp;YEAR(B2880)</f>
        <v>3/2026</v>
      </c>
      <c r="AU2880" s="223">
        <f>WEEKNUM(B2880)-WEEKNUM(EOMONTH(B2880,-1)+1)+1</f>
        <v>5</v>
      </c>
      <c r="AV2880" s="209" t="str">
        <f>MONTH(R2880)&amp;"/"&amp;YEAR(R2880)</f>
        <v>5/2026</v>
      </c>
      <c r="AW2880" s="209">
        <f>WEEKNUM(R2880)-WEEKNUM(EOMONTH(R2880,-1)+1)+1</f>
        <v>3</v>
      </c>
      <c r="AX2880" s="209">
        <f>IF(BB2880="S",IF(Q2880="1. Aceitou o programa",R2880-B2880,0),0)</f>
        <v>43</v>
      </c>
      <c r="AY2880" s="209">
        <f>IF(BB2880="S",IF(AND(S2880&lt;&gt;"",R2880&lt;&gt;""),S2880-R2880,0),0)</f>
        <v>0</v>
      </c>
      <c r="AZ2880" s="209">
        <f>IF(BB2880="S",IF(Q2880="1. Aceitou o programa",IF(OR(X2880="Não se Aplica",X2880=""),IF(OR(W2880="Não se Aplica",W2880=""),0,W2880-V2880),AVERAGE(X2880-W2880,W2880-V2880)),0),0)</f>
        <v>0</v>
      </c>
      <c r="BA2880" s="209">
        <f>IF(BB2880="S",IF(AND(Q2880="1. Aceitou o programa",AH2880="Realizada"),IFERROR(IF(AG2880="",0,AG2880-R2880),0),0),0)</f>
        <v>0</v>
      </c>
      <c r="BB2880" s="209" t="str">
        <f>_xlfn.XLOOKUP(U2880,'Lista Suspensa'!$AA$20:$AA$23,'Lista Suspensa'!$AB$20:$AB$23,"N/A")</f>
        <v>S</v>
      </c>
    </row>
    <row r="2881" spans="1:54" ht="12" customHeight="1">
      <c r="A2881" s="151" t="s">
        <v>54</v>
      </c>
      <c r="B2881" s="152">
        <v>46112</v>
      </c>
      <c r="C2881" s="153" t="s">
        <v>55</v>
      </c>
      <c r="D2881" s="153" t="s">
        <v>56</v>
      </c>
      <c r="E2881" s="244">
        <v>93671031</v>
      </c>
      <c r="F2881" s="144" t="s">
        <v>5656</v>
      </c>
      <c r="G2881" s="230"/>
      <c r="H2881" s="154">
        <v>32206</v>
      </c>
      <c r="I2881" s="153">
        <v>38</v>
      </c>
      <c r="J2881" s="148" t="s">
        <v>70</v>
      </c>
      <c r="K2881" s="153" t="s">
        <v>101</v>
      </c>
      <c r="L2881" s="153"/>
      <c r="M2881" s="153"/>
      <c r="N2881" s="153"/>
      <c r="O2881" s="155">
        <v>21969791230</v>
      </c>
      <c r="P2881" s="156" t="s">
        <v>60</v>
      </c>
      <c r="Q2881" s="157" t="s">
        <v>110</v>
      </c>
      <c r="R2881" s="158">
        <v>46155</v>
      </c>
      <c r="S2881" s="159"/>
      <c r="T2881" s="159" t="s">
        <v>62</v>
      </c>
      <c r="U2881" s="159" t="s">
        <v>111</v>
      </c>
      <c r="V2881" s="154">
        <v>46147</v>
      </c>
      <c r="W2881" s="154"/>
      <c r="X2881" s="154"/>
      <c r="Y2881" s="160" t="s">
        <v>3154</v>
      </c>
      <c r="Z2881" s="160" t="s">
        <v>65</v>
      </c>
      <c r="AA2881" s="153"/>
      <c r="AB2881" s="153"/>
      <c r="AC2881" s="182" t="e">
        <f t="shared" si="90"/>
        <v>#DIV/0!</v>
      </c>
      <c r="AD2881" s="153" t="e">
        <f t="shared" si="91"/>
        <v>#DIV/0!</v>
      </c>
      <c r="AE2881" s="233" t="s">
        <v>66</v>
      </c>
      <c r="AF2881" s="153"/>
      <c r="AG2881" s="159"/>
      <c r="AH2881" s="153"/>
      <c r="AI2881" s="161"/>
      <c r="AJ2881" s="153"/>
      <c r="AK2881" s="153"/>
      <c r="AL2881" s="207"/>
      <c r="AM2881" s="207"/>
      <c r="AN2881" s="207"/>
      <c r="AO2881" s="207" t="str">
        <f ca="1">IF(R2881="","",IF(R2881&gt;TODAY(),"0 meses",DATEDIF(R2881,TODAY(),"m") &amp; " meses"))</f>
        <v>0 meses</v>
      </c>
      <c r="AP2881" s="147" t="s">
        <v>67</v>
      </c>
      <c r="AQ2881" s="147" t="s">
        <v>67</v>
      </c>
      <c r="AR2881" s="147"/>
      <c r="AS2881" s="209" t="s">
        <v>68</v>
      </c>
      <c r="AT2881" s="223" t="str">
        <f>MONTH(B2881)&amp;"/"&amp;YEAR(B2881)</f>
        <v>3/2026</v>
      </c>
      <c r="AU2881" s="223">
        <f>WEEKNUM(B2881)-WEEKNUM(EOMONTH(B2881,-1)+1)+1</f>
        <v>5</v>
      </c>
      <c r="AV2881" s="209" t="str">
        <f>MONTH(R2881)&amp;"/"&amp;YEAR(R2881)</f>
        <v>5/2026</v>
      </c>
      <c r="AW2881" s="209">
        <f>WEEKNUM(R2881)-WEEKNUM(EOMONTH(R2881,-1)+1)+1</f>
        <v>3</v>
      </c>
      <c r="AX2881" s="209">
        <f>IF(BB2881="S",IF(Q2881="1. Aceitou o programa",R2881-B2881,0),0)</f>
        <v>43</v>
      </c>
      <c r="AY2881" s="209">
        <f>IF(BB2881="S",IF(AND(S2881&lt;&gt;"",R2881&lt;&gt;""),S2881-R2881,0),0)</f>
        <v>0</v>
      </c>
      <c r="AZ2881" s="209">
        <f>IF(BB2881="S",IF(Q2881="1. Aceitou o programa",IF(OR(X2881="Não se Aplica",X2881=""),IF(OR(W2881="Não se Aplica",W2881=""),0,W2881-V2881),AVERAGE(X2881-W2881,W2881-V2881)),0),0)</f>
        <v>0</v>
      </c>
      <c r="BA2881" s="209">
        <f>IF(BB2881="S",IF(AND(Q2881="1. Aceitou o programa",AH2881="Realizada"),IFERROR(IF(AG2881="",0,AG2881-R2881),0),0),0)</f>
        <v>0</v>
      </c>
      <c r="BB2881" s="209" t="str">
        <f>_xlfn.XLOOKUP(U2881,'Lista Suspensa'!$AA$20:$AA$23,'Lista Suspensa'!$AB$20:$AB$23,"N/A")</f>
        <v>S</v>
      </c>
    </row>
    <row r="2882" spans="1:54" ht="12" customHeight="1">
      <c r="A2882" s="151" t="s">
        <v>54</v>
      </c>
      <c r="B2882" s="152">
        <v>46112</v>
      </c>
      <c r="C2882" s="153" t="s">
        <v>55</v>
      </c>
      <c r="D2882" s="153" t="s">
        <v>56</v>
      </c>
      <c r="E2882" s="244">
        <v>94940530</v>
      </c>
      <c r="F2882" s="144" t="s">
        <v>5657</v>
      </c>
      <c r="G2882" s="230"/>
      <c r="H2882" s="154">
        <v>32284</v>
      </c>
      <c r="I2882" s="153">
        <v>37</v>
      </c>
      <c r="J2882" s="148" t="s">
        <v>70</v>
      </c>
      <c r="K2882" s="153" t="s">
        <v>101</v>
      </c>
      <c r="L2882" s="153"/>
      <c r="M2882" s="153"/>
      <c r="N2882" s="153"/>
      <c r="O2882" s="155">
        <v>21973969689</v>
      </c>
      <c r="P2882" s="156" t="s">
        <v>60</v>
      </c>
      <c r="Q2882" s="157" t="s">
        <v>110</v>
      </c>
      <c r="R2882" s="158">
        <v>46155</v>
      </c>
      <c r="S2882" s="159"/>
      <c r="T2882" s="159" t="s">
        <v>62</v>
      </c>
      <c r="U2882" s="159" t="s">
        <v>111</v>
      </c>
      <c r="V2882" s="154">
        <v>46147</v>
      </c>
      <c r="W2882" s="154"/>
      <c r="X2882" s="154"/>
      <c r="Y2882" s="160" t="s">
        <v>3150</v>
      </c>
      <c r="Z2882" s="160" t="s">
        <v>65</v>
      </c>
      <c r="AA2882" s="153"/>
      <c r="AB2882" s="153"/>
      <c r="AC2882" s="182" t="e">
        <f t="shared" ref="AC2882:AC2945" si="92">SUM(AA2882/(AB2882^2))</f>
        <v>#DIV/0!</v>
      </c>
      <c r="AD2882" s="153" t="e">
        <f t="shared" ref="AD2882:AD2945" si="93">IF(AC2882&lt;18.5,"ABAIXO DO PESO",
(IF(AC2882&lt;=24.9,"PESO NORMAL",
(IF(AC2882&lt;=29.9,"SOBREPESO",
(IF(AC2882&lt;=34.9,"OBESIDADE I",
(IF(AC2882&lt;=39.9,"OBESIDADE II",
(IF(AC2882&lt;=999,"OBESIDADE III","VAZIO")))))))))))</f>
        <v>#DIV/0!</v>
      </c>
      <c r="AE2882" s="233" t="s">
        <v>66</v>
      </c>
      <c r="AF2882" s="153"/>
      <c r="AG2882" s="159"/>
      <c r="AH2882" s="153"/>
      <c r="AI2882" s="161"/>
      <c r="AJ2882" s="153"/>
      <c r="AK2882" s="153"/>
      <c r="AL2882" s="207"/>
      <c r="AM2882" s="207"/>
      <c r="AN2882" s="207"/>
      <c r="AO2882" s="207" t="str">
        <f ca="1">IF(R2882="","",IF(R2882&gt;TODAY(),"0 meses",DATEDIF(R2882,TODAY(),"m") &amp; " meses"))</f>
        <v>0 meses</v>
      </c>
      <c r="AP2882" s="147" t="s">
        <v>67</v>
      </c>
      <c r="AQ2882" s="147" t="s">
        <v>67</v>
      </c>
      <c r="AR2882" s="147"/>
      <c r="AS2882" s="209" t="s">
        <v>68</v>
      </c>
      <c r="AT2882" s="223" t="str">
        <f>MONTH(B2882)&amp;"/"&amp;YEAR(B2882)</f>
        <v>3/2026</v>
      </c>
      <c r="AU2882" s="223">
        <f>WEEKNUM(B2882)-WEEKNUM(EOMONTH(B2882,-1)+1)+1</f>
        <v>5</v>
      </c>
      <c r="AV2882" s="209" t="str">
        <f>MONTH(R2882)&amp;"/"&amp;YEAR(R2882)</f>
        <v>5/2026</v>
      </c>
      <c r="AW2882" s="209">
        <f>WEEKNUM(R2882)-WEEKNUM(EOMONTH(R2882,-1)+1)+1</f>
        <v>3</v>
      </c>
      <c r="AX2882" s="209">
        <f>IF(BB2882="S",IF(Q2882="1. Aceitou o programa",R2882-B2882,0),0)</f>
        <v>43</v>
      </c>
      <c r="AY2882" s="209">
        <f>IF(BB2882="S",IF(AND(S2882&lt;&gt;"",R2882&lt;&gt;""),S2882-R2882,0),0)</f>
        <v>0</v>
      </c>
      <c r="AZ2882" s="209">
        <f>IF(BB2882="S",IF(Q2882="1. Aceitou o programa",IF(OR(X2882="Não se Aplica",X2882=""),IF(OR(W2882="Não se Aplica",W2882=""),0,W2882-V2882),AVERAGE(X2882-W2882,W2882-V2882)),0),0)</f>
        <v>0</v>
      </c>
      <c r="BA2882" s="209">
        <f>IF(BB2882="S",IF(AND(Q2882="1. Aceitou o programa",AH2882="Realizada"),IFERROR(IF(AG2882="",0,AG2882-R2882),0),0),0)</f>
        <v>0</v>
      </c>
      <c r="BB2882" s="209" t="str">
        <f>_xlfn.XLOOKUP(U2882,'Lista Suspensa'!$AA$20:$AA$23,'Lista Suspensa'!$AB$20:$AB$23,"N/A")</f>
        <v>S</v>
      </c>
    </row>
    <row r="2883" spans="1:54" ht="12" customHeight="1">
      <c r="A2883" s="151" t="s">
        <v>54</v>
      </c>
      <c r="B2883" s="152">
        <v>46112</v>
      </c>
      <c r="C2883" s="153" t="s">
        <v>55</v>
      </c>
      <c r="D2883" s="153" t="s">
        <v>56</v>
      </c>
      <c r="E2883" s="244">
        <v>94958002</v>
      </c>
      <c r="F2883" s="144" t="s">
        <v>5658</v>
      </c>
      <c r="G2883" s="230"/>
      <c r="H2883" s="154">
        <v>32376</v>
      </c>
      <c r="I2883" s="153">
        <v>37</v>
      </c>
      <c r="J2883" s="148" t="s">
        <v>70</v>
      </c>
      <c r="K2883" s="153" t="s">
        <v>101</v>
      </c>
      <c r="L2883" s="153"/>
      <c r="M2883" s="153"/>
      <c r="N2883" s="153"/>
      <c r="O2883" s="155">
        <v>21979084320</v>
      </c>
      <c r="P2883" s="156" t="s">
        <v>60</v>
      </c>
      <c r="Q2883" s="157" t="s">
        <v>110</v>
      </c>
      <c r="R2883" s="158">
        <v>46155</v>
      </c>
      <c r="S2883" s="159"/>
      <c r="T2883" s="159" t="s">
        <v>62</v>
      </c>
      <c r="U2883" s="159" t="s">
        <v>111</v>
      </c>
      <c r="V2883" s="154">
        <v>46147</v>
      </c>
      <c r="W2883" s="154">
        <v>46155</v>
      </c>
      <c r="X2883" s="154"/>
      <c r="Y2883" s="160" t="s">
        <v>99</v>
      </c>
      <c r="Z2883" s="160" t="s">
        <v>65</v>
      </c>
      <c r="AA2883" s="153"/>
      <c r="AB2883" s="153"/>
      <c r="AC2883" s="182" t="e">
        <f t="shared" si="92"/>
        <v>#DIV/0!</v>
      </c>
      <c r="AD2883" s="153" t="e">
        <f t="shared" si="93"/>
        <v>#DIV/0!</v>
      </c>
      <c r="AE2883" s="233" t="s">
        <v>66</v>
      </c>
      <c r="AF2883" s="153"/>
      <c r="AG2883" s="159"/>
      <c r="AH2883" s="153"/>
      <c r="AI2883" s="161"/>
      <c r="AJ2883" s="153"/>
      <c r="AK2883" s="153"/>
      <c r="AL2883" s="207"/>
      <c r="AM2883" s="207"/>
      <c r="AN2883" s="207"/>
      <c r="AO2883" s="207" t="str">
        <f ca="1">IF(R2883="","",IF(R2883&gt;TODAY(),"0 meses",DATEDIF(R2883,TODAY(),"m") &amp; " meses"))</f>
        <v>0 meses</v>
      </c>
      <c r="AP2883" s="147" t="s">
        <v>67</v>
      </c>
      <c r="AQ2883" s="147" t="s">
        <v>67</v>
      </c>
      <c r="AR2883" s="147"/>
      <c r="AS2883" s="209" t="s">
        <v>68</v>
      </c>
      <c r="AT2883" s="223" t="str">
        <f>MONTH(B2883)&amp;"/"&amp;YEAR(B2883)</f>
        <v>3/2026</v>
      </c>
      <c r="AU2883" s="223">
        <f>WEEKNUM(B2883)-WEEKNUM(EOMONTH(B2883,-1)+1)+1</f>
        <v>5</v>
      </c>
      <c r="AV2883" s="209" t="str">
        <f>MONTH(R2883)&amp;"/"&amp;YEAR(R2883)</f>
        <v>5/2026</v>
      </c>
      <c r="AW2883" s="209">
        <f>WEEKNUM(R2883)-WEEKNUM(EOMONTH(R2883,-1)+1)+1</f>
        <v>3</v>
      </c>
      <c r="AX2883" s="209">
        <f>IF(BB2883="S",IF(Q2883="1. Aceitou o programa",R2883-B2883,0),0)</f>
        <v>43</v>
      </c>
      <c r="AY2883" s="209">
        <f>IF(BB2883="S",IF(AND(S2883&lt;&gt;"",R2883&lt;&gt;""),S2883-R2883,0),0)</f>
        <v>0</v>
      </c>
      <c r="AZ2883" s="209">
        <f>IF(BB2883="S",IF(Q2883="1. Aceitou o programa",IF(OR(X2883="Não se Aplica",X2883=""),IF(OR(W2883="Não se Aplica",W2883=""),0,W2883-V2883),AVERAGE(X2883-W2883,W2883-V2883)),0),0)</f>
        <v>8</v>
      </c>
      <c r="BA2883" s="209">
        <f>IF(BB2883="S",IF(AND(Q2883="1. Aceitou o programa",AH2883="Realizada"),IFERROR(IF(AG2883="",0,AG2883-R2883),0),0),0)</f>
        <v>0</v>
      </c>
      <c r="BB2883" s="209" t="str">
        <f>_xlfn.XLOOKUP(U2883,'Lista Suspensa'!$AA$20:$AA$23,'Lista Suspensa'!$AB$20:$AB$23,"N/A")</f>
        <v>S</v>
      </c>
    </row>
    <row r="2884" spans="1:54" ht="12" customHeight="1">
      <c r="A2884" s="151" t="s">
        <v>54</v>
      </c>
      <c r="B2884" s="152">
        <v>46112</v>
      </c>
      <c r="C2884" s="153" t="s">
        <v>55</v>
      </c>
      <c r="D2884" s="153" t="s">
        <v>56</v>
      </c>
      <c r="E2884" s="244">
        <v>93992289</v>
      </c>
      <c r="F2884" s="144" t="s">
        <v>5659</v>
      </c>
      <c r="G2884" s="230"/>
      <c r="H2884" s="154">
        <v>32443</v>
      </c>
      <c r="I2884" s="153">
        <v>37</v>
      </c>
      <c r="J2884" s="148" t="s">
        <v>70</v>
      </c>
      <c r="K2884" s="153" t="s">
        <v>101</v>
      </c>
      <c r="L2884" s="153"/>
      <c r="M2884" s="153"/>
      <c r="N2884" s="153"/>
      <c r="O2884" s="155">
        <v>21979198048</v>
      </c>
      <c r="P2884" s="156" t="s">
        <v>60</v>
      </c>
      <c r="Q2884" s="157" t="s">
        <v>110</v>
      </c>
      <c r="R2884" s="158">
        <v>46155</v>
      </c>
      <c r="S2884" s="159"/>
      <c r="T2884" s="159" t="s">
        <v>62</v>
      </c>
      <c r="U2884" s="159" t="s">
        <v>111</v>
      </c>
      <c r="V2884" s="154">
        <v>46147</v>
      </c>
      <c r="W2884" s="154"/>
      <c r="X2884" s="154"/>
      <c r="Y2884" s="160" t="s">
        <v>3187</v>
      </c>
      <c r="Z2884" s="160" t="s">
        <v>65</v>
      </c>
      <c r="AA2884" s="153"/>
      <c r="AB2884" s="153"/>
      <c r="AC2884" s="182" t="e">
        <f t="shared" si="92"/>
        <v>#DIV/0!</v>
      </c>
      <c r="AD2884" s="153" t="e">
        <f t="shared" si="93"/>
        <v>#DIV/0!</v>
      </c>
      <c r="AE2884" s="233" t="s">
        <v>66</v>
      </c>
      <c r="AF2884" s="153"/>
      <c r="AG2884" s="159"/>
      <c r="AH2884" s="153"/>
      <c r="AI2884" s="161"/>
      <c r="AJ2884" s="153"/>
      <c r="AK2884" s="153"/>
      <c r="AL2884" s="207"/>
      <c r="AM2884" s="207"/>
      <c r="AN2884" s="207"/>
      <c r="AO2884" s="207" t="str">
        <f ca="1">IF(R2884="","",IF(R2884&gt;TODAY(),"0 meses",DATEDIF(R2884,TODAY(),"m") &amp; " meses"))</f>
        <v>0 meses</v>
      </c>
      <c r="AP2884" s="147" t="s">
        <v>67</v>
      </c>
      <c r="AQ2884" s="147" t="s">
        <v>67</v>
      </c>
      <c r="AR2884" s="147"/>
      <c r="AS2884" s="209" t="s">
        <v>68</v>
      </c>
      <c r="AT2884" s="223" t="str">
        <f>MONTH(B2884)&amp;"/"&amp;YEAR(B2884)</f>
        <v>3/2026</v>
      </c>
      <c r="AU2884" s="223">
        <f>WEEKNUM(B2884)-WEEKNUM(EOMONTH(B2884,-1)+1)+1</f>
        <v>5</v>
      </c>
      <c r="AV2884" s="209" t="str">
        <f>MONTH(R2884)&amp;"/"&amp;YEAR(R2884)</f>
        <v>5/2026</v>
      </c>
      <c r="AW2884" s="209">
        <f>WEEKNUM(R2884)-WEEKNUM(EOMONTH(R2884,-1)+1)+1</f>
        <v>3</v>
      </c>
      <c r="AX2884" s="209">
        <f>IF(BB2884="S",IF(Q2884="1. Aceitou o programa",R2884-B2884,0),0)</f>
        <v>43</v>
      </c>
      <c r="AY2884" s="209">
        <f>IF(BB2884="S",IF(AND(S2884&lt;&gt;"",R2884&lt;&gt;""),S2884-R2884,0),0)</f>
        <v>0</v>
      </c>
      <c r="AZ2884" s="209">
        <f>IF(BB2884="S",IF(Q2884="1. Aceitou o programa",IF(OR(X2884="Não se Aplica",X2884=""),IF(OR(W2884="Não se Aplica",W2884=""),0,W2884-V2884),AVERAGE(X2884-W2884,W2884-V2884)),0),0)</f>
        <v>0</v>
      </c>
      <c r="BA2884" s="209">
        <f>IF(BB2884="S",IF(AND(Q2884="1. Aceitou o programa",AH2884="Realizada"),IFERROR(IF(AG2884="",0,AG2884-R2884),0),0),0)</f>
        <v>0</v>
      </c>
      <c r="BB2884" s="209" t="str">
        <f>_xlfn.XLOOKUP(U2884,'Lista Suspensa'!$AA$20:$AA$23,'Lista Suspensa'!$AB$20:$AB$23,"N/A")</f>
        <v>S</v>
      </c>
    </row>
    <row r="2885" spans="1:54" ht="12" customHeight="1">
      <c r="A2885" s="151" t="s">
        <v>54</v>
      </c>
      <c r="B2885" s="152">
        <v>46112</v>
      </c>
      <c r="C2885" s="153" t="s">
        <v>55</v>
      </c>
      <c r="D2885" s="153" t="s">
        <v>56</v>
      </c>
      <c r="E2885" s="244">
        <v>93840046</v>
      </c>
      <c r="F2885" s="144" t="s">
        <v>5660</v>
      </c>
      <c r="G2885" s="230"/>
      <c r="H2885" s="154">
        <v>32470</v>
      </c>
      <c r="I2885" s="153">
        <v>37</v>
      </c>
      <c r="J2885" s="148" t="s">
        <v>70</v>
      </c>
      <c r="K2885" s="153" t="s">
        <v>101</v>
      </c>
      <c r="L2885" s="153"/>
      <c r="M2885" s="153"/>
      <c r="N2885" s="153"/>
      <c r="O2885" s="155">
        <v>21978767666</v>
      </c>
      <c r="P2885" s="156" t="s">
        <v>60</v>
      </c>
      <c r="Q2885" s="157" t="s">
        <v>110</v>
      </c>
      <c r="R2885" s="158">
        <v>46155</v>
      </c>
      <c r="S2885" s="159"/>
      <c r="T2885" s="159" t="s">
        <v>62</v>
      </c>
      <c r="U2885" s="159" t="s">
        <v>111</v>
      </c>
      <c r="V2885" s="154">
        <v>46147</v>
      </c>
      <c r="W2885" s="154"/>
      <c r="X2885" s="154"/>
      <c r="Y2885" s="160" t="s">
        <v>5629</v>
      </c>
      <c r="Z2885" s="160" t="s">
        <v>65</v>
      </c>
      <c r="AA2885" s="153"/>
      <c r="AB2885" s="153"/>
      <c r="AC2885" s="182" t="e">
        <f t="shared" si="92"/>
        <v>#DIV/0!</v>
      </c>
      <c r="AD2885" s="153" t="e">
        <f t="shared" si="93"/>
        <v>#DIV/0!</v>
      </c>
      <c r="AE2885" s="233" t="s">
        <v>66</v>
      </c>
      <c r="AF2885" s="153"/>
      <c r="AG2885" s="159"/>
      <c r="AH2885" s="153"/>
      <c r="AI2885" s="161"/>
      <c r="AJ2885" s="153"/>
      <c r="AK2885" s="153"/>
      <c r="AL2885" s="207"/>
      <c r="AM2885" s="207"/>
      <c r="AN2885" s="207"/>
      <c r="AO2885" s="207" t="str">
        <f ca="1">IF(R2885="","",IF(R2885&gt;TODAY(),"0 meses",DATEDIF(R2885,TODAY(),"m") &amp; " meses"))</f>
        <v>0 meses</v>
      </c>
      <c r="AP2885" s="147" t="s">
        <v>67</v>
      </c>
      <c r="AQ2885" s="147" t="s">
        <v>67</v>
      </c>
      <c r="AR2885" s="147"/>
      <c r="AS2885" s="209" t="s">
        <v>68</v>
      </c>
      <c r="AT2885" s="223" t="str">
        <f>MONTH(B2885)&amp;"/"&amp;YEAR(B2885)</f>
        <v>3/2026</v>
      </c>
      <c r="AU2885" s="223">
        <f>WEEKNUM(B2885)-WEEKNUM(EOMONTH(B2885,-1)+1)+1</f>
        <v>5</v>
      </c>
      <c r="AV2885" s="209" t="str">
        <f>MONTH(R2885)&amp;"/"&amp;YEAR(R2885)</f>
        <v>5/2026</v>
      </c>
      <c r="AW2885" s="209">
        <f>WEEKNUM(R2885)-WEEKNUM(EOMONTH(R2885,-1)+1)+1</f>
        <v>3</v>
      </c>
      <c r="AX2885" s="209">
        <f>IF(BB2885="S",IF(Q2885="1. Aceitou o programa",R2885-B2885,0),0)</f>
        <v>43</v>
      </c>
      <c r="AY2885" s="209">
        <f>IF(BB2885="S",IF(AND(S2885&lt;&gt;"",R2885&lt;&gt;""),S2885-R2885,0),0)</f>
        <v>0</v>
      </c>
      <c r="AZ2885" s="209">
        <f>IF(BB2885="S",IF(Q2885="1. Aceitou o programa",IF(OR(X2885="Não se Aplica",X2885=""),IF(OR(W2885="Não se Aplica",W2885=""),0,W2885-V2885),AVERAGE(X2885-W2885,W2885-V2885)),0),0)</f>
        <v>0</v>
      </c>
      <c r="BA2885" s="209">
        <f>IF(BB2885="S",IF(AND(Q2885="1. Aceitou o programa",AH2885="Realizada"),IFERROR(IF(AG2885="",0,AG2885-R2885),0),0),0)</f>
        <v>0</v>
      </c>
      <c r="BB2885" s="209" t="str">
        <f>_xlfn.XLOOKUP(U2885,'Lista Suspensa'!$AA$20:$AA$23,'Lista Suspensa'!$AB$20:$AB$23,"N/A")</f>
        <v>S</v>
      </c>
    </row>
    <row r="2886" spans="1:54" ht="12" customHeight="1">
      <c r="A2886" s="151" t="s">
        <v>54</v>
      </c>
      <c r="B2886" s="152">
        <v>46112</v>
      </c>
      <c r="C2886" s="153" t="s">
        <v>55</v>
      </c>
      <c r="D2886" s="153" t="s">
        <v>56</v>
      </c>
      <c r="E2886" s="244">
        <v>94455488</v>
      </c>
      <c r="F2886" s="144" t="s">
        <v>5661</v>
      </c>
      <c r="G2886" s="230"/>
      <c r="H2886" s="154">
        <v>32693</v>
      </c>
      <c r="I2886" s="153">
        <v>36</v>
      </c>
      <c r="J2886" s="148" t="s">
        <v>70</v>
      </c>
      <c r="K2886" s="153" t="s">
        <v>101</v>
      </c>
      <c r="L2886" s="153"/>
      <c r="M2886" s="153"/>
      <c r="N2886" s="153"/>
      <c r="O2886" s="155">
        <v>21991048312</v>
      </c>
      <c r="P2886" s="156" t="s">
        <v>60</v>
      </c>
      <c r="Q2886" s="157" t="s">
        <v>110</v>
      </c>
      <c r="R2886" s="158">
        <v>46155</v>
      </c>
      <c r="S2886" s="159"/>
      <c r="T2886" s="159" t="s">
        <v>62</v>
      </c>
      <c r="U2886" s="159" t="s">
        <v>111</v>
      </c>
      <c r="V2886" s="154">
        <v>46147</v>
      </c>
      <c r="W2886" s="154"/>
      <c r="X2886" s="154"/>
      <c r="Y2886" s="160" t="s">
        <v>3093</v>
      </c>
      <c r="Z2886" s="160" t="s">
        <v>65</v>
      </c>
      <c r="AA2886" s="153"/>
      <c r="AB2886" s="153"/>
      <c r="AC2886" s="182" t="e">
        <f t="shared" si="92"/>
        <v>#DIV/0!</v>
      </c>
      <c r="AD2886" s="153" t="e">
        <f t="shared" si="93"/>
        <v>#DIV/0!</v>
      </c>
      <c r="AE2886" s="233" t="s">
        <v>66</v>
      </c>
      <c r="AF2886" s="153"/>
      <c r="AG2886" s="159"/>
      <c r="AH2886" s="153"/>
      <c r="AI2886" s="161"/>
      <c r="AJ2886" s="153"/>
      <c r="AK2886" s="153"/>
      <c r="AL2886" s="207"/>
      <c r="AM2886" s="207"/>
      <c r="AN2886" s="207"/>
      <c r="AO2886" s="207" t="str">
        <f ca="1">IF(R2886="","",IF(R2886&gt;TODAY(),"0 meses",DATEDIF(R2886,TODAY(),"m") &amp; " meses"))</f>
        <v>0 meses</v>
      </c>
      <c r="AP2886" s="147" t="s">
        <v>67</v>
      </c>
      <c r="AQ2886" s="147" t="s">
        <v>67</v>
      </c>
      <c r="AR2886" s="147"/>
      <c r="AS2886" s="209" t="s">
        <v>68</v>
      </c>
      <c r="AT2886" s="223" t="str">
        <f>MONTH(B2886)&amp;"/"&amp;YEAR(B2886)</f>
        <v>3/2026</v>
      </c>
      <c r="AU2886" s="223">
        <f>WEEKNUM(B2886)-WEEKNUM(EOMONTH(B2886,-1)+1)+1</f>
        <v>5</v>
      </c>
      <c r="AV2886" s="209" t="str">
        <f>MONTH(R2886)&amp;"/"&amp;YEAR(R2886)</f>
        <v>5/2026</v>
      </c>
      <c r="AW2886" s="209">
        <f>WEEKNUM(R2886)-WEEKNUM(EOMONTH(R2886,-1)+1)+1</f>
        <v>3</v>
      </c>
      <c r="AX2886" s="209">
        <f>IF(BB2886="S",IF(Q2886="1. Aceitou o programa",R2886-B2886,0),0)</f>
        <v>43</v>
      </c>
      <c r="AY2886" s="209">
        <f>IF(BB2886="S",IF(AND(S2886&lt;&gt;"",R2886&lt;&gt;""),S2886-R2886,0),0)</f>
        <v>0</v>
      </c>
      <c r="AZ2886" s="209">
        <f>IF(BB2886="S",IF(Q2886="1. Aceitou o programa",IF(OR(X2886="Não se Aplica",X2886=""),IF(OR(W2886="Não se Aplica",W2886=""),0,W2886-V2886),AVERAGE(X2886-W2886,W2886-V2886)),0),0)</f>
        <v>0</v>
      </c>
      <c r="BA2886" s="209">
        <f>IF(BB2886="S",IF(AND(Q2886="1. Aceitou o programa",AH2886="Realizada"),IFERROR(IF(AG2886="",0,AG2886-R2886),0),0),0)</f>
        <v>0</v>
      </c>
      <c r="BB2886" s="209" t="str">
        <f>_xlfn.XLOOKUP(U2886,'Lista Suspensa'!$AA$20:$AA$23,'Lista Suspensa'!$AB$20:$AB$23,"N/A")</f>
        <v>S</v>
      </c>
    </row>
    <row r="2887" spans="1:54" ht="12" customHeight="1">
      <c r="A2887" s="151" t="s">
        <v>54</v>
      </c>
      <c r="B2887" s="152">
        <v>46112</v>
      </c>
      <c r="C2887" s="153" t="s">
        <v>55</v>
      </c>
      <c r="D2887" s="153" t="s">
        <v>56</v>
      </c>
      <c r="E2887" s="244">
        <v>94148466</v>
      </c>
      <c r="F2887" s="144" t="s">
        <v>5662</v>
      </c>
      <c r="G2887" s="230"/>
      <c r="H2887" s="154">
        <v>32693</v>
      </c>
      <c r="I2887" s="153">
        <v>36</v>
      </c>
      <c r="J2887" s="148" t="s">
        <v>70</v>
      </c>
      <c r="K2887" s="153" t="s">
        <v>101</v>
      </c>
      <c r="L2887" s="153"/>
      <c r="M2887" s="153"/>
      <c r="N2887" s="153"/>
      <c r="O2887" s="155">
        <v>21965747969</v>
      </c>
      <c r="P2887" s="156" t="s">
        <v>60</v>
      </c>
      <c r="Q2887" s="157" t="s">
        <v>110</v>
      </c>
      <c r="R2887" s="158">
        <v>46155</v>
      </c>
      <c r="S2887" s="159"/>
      <c r="T2887" s="159" t="s">
        <v>62</v>
      </c>
      <c r="U2887" s="159" t="s">
        <v>111</v>
      </c>
      <c r="V2887" s="154">
        <v>46147</v>
      </c>
      <c r="W2887" s="154"/>
      <c r="X2887" s="154"/>
      <c r="Y2887" s="160" t="s">
        <v>4909</v>
      </c>
      <c r="Z2887" s="160" t="s">
        <v>65</v>
      </c>
      <c r="AA2887" s="153"/>
      <c r="AB2887" s="153"/>
      <c r="AC2887" s="182" t="e">
        <f t="shared" si="92"/>
        <v>#DIV/0!</v>
      </c>
      <c r="AD2887" s="153" t="e">
        <f t="shared" si="93"/>
        <v>#DIV/0!</v>
      </c>
      <c r="AE2887" s="233" t="s">
        <v>66</v>
      </c>
      <c r="AF2887" s="153"/>
      <c r="AG2887" s="159"/>
      <c r="AH2887" s="153"/>
      <c r="AI2887" s="161"/>
      <c r="AJ2887" s="153"/>
      <c r="AK2887" s="153"/>
      <c r="AL2887" s="207"/>
      <c r="AM2887" s="207"/>
      <c r="AN2887" s="207"/>
      <c r="AO2887" s="207" t="str">
        <f ca="1">IF(R2887="","",IF(R2887&gt;TODAY(),"0 meses",DATEDIF(R2887,TODAY(),"m") &amp; " meses"))</f>
        <v>0 meses</v>
      </c>
      <c r="AP2887" s="147" t="s">
        <v>67</v>
      </c>
      <c r="AQ2887" s="147" t="s">
        <v>67</v>
      </c>
      <c r="AR2887" s="147"/>
      <c r="AS2887" s="209" t="s">
        <v>68</v>
      </c>
      <c r="AT2887" s="223" t="str">
        <f>MONTH(B2887)&amp;"/"&amp;YEAR(B2887)</f>
        <v>3/2026</v>
      </c>
      <c r="AU2887" s="223">
        <f>WEEKNUM(B2887)-WEEKNUM(EOMONTH(B2887,-1)+1)+1</f>
        <v>5</v>
      </c>
      <c r="AV2887" s="209" t="str">
        <f>MONTH(R2887)&amp;"/"&amp;YEAR(R2887)</f>
        <v>5/2026</v>
      </c>
      <c r="AW2887" s="209">
        <f>WEEKNUM(R2887)-WEEKNUM(EOMONTH(R2887,-1)+1)+1</f>
        <v>3</v>
      </c>
      <c r="AX2887" s="209">
        <f>IF(BB2887="S",IF(Q2887="1. Aceitou o programa",R2887-B2887,0),0)</f>
        <v>43</v>
      </c>
      <c r="AY2887" s="209">
        <f>IF(BB2887="S",IF(AND(S2887&lt;&gt;"",R2887&lt;&gt;""),S2887-R2887,0),0)</f>
        <v>0</v>
      </c>
      <c r="AZ2887" s="209">
        <f>IF(BB2887="S",IF(Q2887="1. Aceitou o programa",IF(OR(X2887="Não se Aplica",X2887=""),IF(OR(W2887="Não se Aplica",W2887=""),0,W2887-V2887),AVERAGE(X2887-W2887,W2887-V2887)),0),0)</f>
        <v>0</v>
      </c>
      <c r="BA2887" s="209">
        <f>IF(BB2887="S",IF(AND(Q2887="1. Aceitou o programa",AH2887="Realizada"),IFERROR(IF(AG2887="",0,AG2887-R2887),0),0),0)</f>
        <v>0</v>
      </c>
      <c r="BB2887" s="209" t="str">
        <f>_xlfn.XLOOKUP(U2887,'Lista Suspensa'!$AA$20:$AA$23,'Lista Suspensa'!$AB$20:$AB$23,"N/A")</f>
        <v>S</v>
      </c>
    </row>
    <row r="2888" spans="1:54" ht="12" customHeight="1">
      <c r="A2888" s="151" t="s">
        <v>54</v>
      </c>
      <c r="B2888" s="152">
        <v>46112</v>
      </c>
      <c r="C2888" s="153" t="s">
        <v>55</v>
      </c>
      <c r="D2888" s="153" t="s">
        <v>56</v>
      </c>
      <c r="E2888" s="244">
        <v>94147102</v>
      </c>
      <c r="F2888" s="144" t="s">
        <v>5663</v>
      </c>
      <c r="G2888" s="230"/>
      <c r="H2888" s="154">
        <v>32763</v>
      </c>
      <c r="I2888" s="153">
        <v>36</v>
      </c>
      <c r="J2888" s="148" t="s">
        <v>70</v>
      </c>
      <c r="K2888" s="153" t="s">
        <v>101</v>
      </c>
      <c r="L2888" s="153"/>
      <c r="M2888" s="153"/>
      <c r="N2888" s="153"/>
      <c r="O2888" s="155">
        <v>21969893457</v>
      </c>
      <c r="P2888" s="156" t="s">
        <v>60</v>
      </c>
      <c r="Q2888" s="157" t="s">
        <v>110</v>
      </c>
      <c r="R2888" s="158">
        <v>46155</v>
      </c>
      <c r="S2888" s="159"/>
      <c r="T2888" s="159" t="s">
        <v>62</v>
      </c>
      <c r="U2888" s="159" t="s">
        <v>111</v>
      </c>
      <c r="V2888" s="154">
        <v>46147</v>
      </c>
      <c r="W2888" s="154"/>
      <c r="X2888" s="154"/>
      <c r="Y2888" s="160" t="s">
        <v>2916</v>
      </c>
      <c r="Z2888" s="160" t="s">
        <v>65</v>
      </c>
      <c r="AA2888" s="153"/>
      <c r="AB2888" s="153"/>
      <c r="AC2888" s="182" t="e">
        <f t="shared" si="92"/>
        <v>#DIV/0!</v>
      </c>
      <c r="AD2888" s="153" t="e">
        <f t="shared" si="93"/>
        <v>#DIV/0!</v>
      </c>
      <c r="AE2888" s="233" t="s">
        <v>66</v>
      </c>
      <c r="AF2888" s="153"/>
      <c r="AG2888" s="159"/>
      <c r="AH2888" s="153"/>
      <c r="AI2888" s="161"/>
      <c r="AJ2888" s="153"/>
      <c r="AK2888" s="153"/>
      <c r="AL2888" s="207"/>
      <c r="AM2888" s="207"/>
      <c r="AN2888" s="207"/>
      <c r="AO2888" s="207" t="str">
        <f ca="1">IF(R2888="","",IF(R2888&gt;TODAY(),"0 meses",DATEDIF(R2888,TODAY(),"m") &amp; " meses"))</f>
        <v>0 meses</v>
      </c>
      <c r="AP2888" s="147" t="s">
        <v>67</v>
      </c>
      <c r="AQ2888" s="147" t="s">
        <v>67</v>
      </c>
      <c r="AR2888" s="147"/>
      <c r="AS2888" s="209" t="s">
        <v>68</v>
      </c>
      <c r="AT2888" s="223" t="str">
        <f>MONTH(B2888)&amp;"/"&amp;YEAR(B2888)</f>
        <v>3/2026</v>
      </c>
      <c r="AU2888" s="223">
        <f>WEEKNUM(B2888)-WEEKNUM(EOMONTH(B2888,-1)+1)+1</f>
        <v>5</v>
      </c>
      <c r="AV2888" s="209" t="str">
        <f>MONTH(R2888)&amp;"/"&amp;YEAR(R2888)</f>
        <v>5/2026</v>
      </c>
      <c r="AW2888" s="209">
        <f>WEEKNUM(R2888)-WEEKNUM(EOMONTH(R2888,-1)+1)+1</f>
        <v>3</v>
      </c>
      <c r="AX2888" s="209">
        <f>IF(BB2888="S",IF(Q2888="1. Aceitou o programa",R2888-B2888,0),0)</f>
        <v>43</v>
      </c>
      <c r="AY2888" s="209">
        <f>IF(BB2888="S",IF(AND(S2888&lt;&gt;"",R2888&lt;&gt;""),S2888-R2888,0),0)</f>
        <v>0</v>
      </c>
      <c r="AZ2888" s="209">
        <f>IF(BB2888="S",IF(Q2888="1. Aceitou o programa",IF(OR(X2888="Não se Aplica",X2888=""),IF(OR(W2888="Não se Aplica",W2888=""),0,W2888-V2888),AVERAGE(X2888-W2888,W2888-V2888)),0),0)</f>
        <v>0</v>
      </c>
      <c r="BA2888" s="209">
        <f>IF(BB2888="S",IF(AND(Q2888="1. Aceitou o programa",AH2888="Realizada"),IFERROR(IF(AG2888="",0,AG2888-R2888),0),0),0)</f>
        <v>0</v>
      </c>
      <c r="BB2888" s="209" t="str">
        <f>_xlfn.XLOOKUP(U2888,'Lista Suspensa'!$AA$20:$AA$23,'Lista Suspensa'!$AB$20:$AB$23,"N/A")</f>
        <v>S</v>
      </c>
    </row>
    <row r="2889" spans="1:54" ht="12" customHeight="1">
      <c r="A2889" s="151" t="s">
        <v>54</v>
      </c>
      <c r="B2889" s="152">
        <v>46112</v>
      </c>
      <c r="C2889" s="153" t="s">
        <v>55</v>
      </c>
      <c r="D2889" s="153" t="s">
        <v>56</v>
      </c>
      <c r="E2889" s="244">
        <v>94020382</v>
      </c>
      <c r="F2889" s="144" t="s">
        <v>5664</v>
      </c>
      <c r="G2889" s="230"/>
      <c r="H2889" s="154">
        <v>32773</v>
      </c>
      <c r="I2889" s="153">
        <v>36</v>
      </c>
      <c r="J2889" s="148" t="s">
        <v>70</v>
      </c>
      <c r="K2889" s="153" t="s">
        <v>101</v>
      </c>
      <c r="L2889" s="153"/>
      <c r="M2889" s="153"/>
      <c r="N2889" s="153"/>
      <c r="O2889" s="155">
        <v>21980848107</v>
      </c>
      <c r="P2889" s="156" t="s">
        <v>60</v>
      </c>
      <c r="Q2889" s="157" t="s">
        <v>110</v>
      </c>
      <c r="R2889" s="158">
        <v>46155</v>
      </c>
      <c r="S2889" s="159"/>
      <c r="T2889" s="159" t="s">
        <v>62</v>
      </c>
      <c r="U2889" s="159" t="s">
        <v>111</v>
      </c>
      <c r="V2889" s="154">
        <v>46147</v>
      </c>
      <c r="W2889" s="154"/>
      <c r="X2889" s="154"/>
      <c r="Y2889" s="160" t="s">
        <v>5665</v>
      </c>
      <c r="Z2889" s="160" t="s">
        <v>65</v>
      </c>
      <c r="AA2889" s="153"/>
      <c r="AB2889" s="153"/>
      <c r="AC2889" s="182" t="e">
        <f t="shared" si="92"/>
        <v>#DIV/0!</v>
      </c>
      <c r="AD2889" s="153" t="e">
        <f t="shared" si="93"/>
        <v>#DIV/0!</v>
      </c>
      <c r="AE2889" s="233" t="s">
        <v>66</v>
      </c>
      <c r="AF2889" s="153"/>
      <c r="AG2889" s="159"/>
      <c r="AH2889" s="153"/>
      <c r="AI2889" s="161"/>
      <c r="AJ2889" s="153"/>
      <c r="AK2889" s="153"/>
      <c r="AL2889" s="207"/>
      <c r="AM2889" s="207"/>
      <c r="AN2889" s="207"/>
      <c r="AO2889" s="207" t="str">
        <f ca="1">IF(R2889="","",IF(R2889&gt;TODAY(),"0 meses",DATEDIF(R2889,TODAY(),"m") &amp; " meses"))</f>
        <v>0 meses</v>
      </c>
      <c r="AP2889" s="147" t="s">
        <v>67</v>
      </c>
      <c r="AQ2889" s="147" t="s">
        <v>67</v>
      </c>
      <c r="AR2889" s="147"/>
      <c r="AS2889" s="209" t="s">
        <v>68</v>
      </c>
      <c r="AT2889" s="223" t="str">
        <f>MONTH(B2889)&amp;"/"&amp;YEAR(B2889)</f>
        <v>3/2026</v>
      </c>
      <c r="AU2889" s="223">
        <f>WEEKNUM(B2889)-WEEKNUM(EOMONTH(B2889,-1)+1)+1</f>
        <v>5</v>
      </c>
      <c r="AV2889" s="209" t="str">
        <f>MONTH(R2889)&amp;"/"&amp;YEAR(R2889)</f>
        <v>5/2026</v>
      </c>
      <c r="AW2889" s="209">
        <f>WEEKNUM(R2889)-WEEKNUM(EOMONTH(R2889,-1)+1)+1</f>
        <v>3</v>
      </c>
      <c r="AX2889" s="209">
        <f>IF(BB2889="S",IF(Q2889="1. Aceitou o programa",R2889-B2889,0),0)</f>
        <v>43</v>
      </c>
      <c r="AY2889" s="209">
        <f>IF(BB2889="S",IF(AND(S2889&lt;&gt;"",R2889&lt;&gt;""),S2889-R2889,0),0)</f>
        <v>0</v>
      </c>
      <c r="AZ2889" s="209">
        <f>IF(BB2889="S",IF(Q2889="1. Aceitou o programa",IF(OR(X2889="Não se Aplica",X2889=""),IF(OR(W2889="Não se Aplica",W2889=""),0,W2889-V2889),AVERAGE(X2889-W2889,W2889-V2889)),0),0)</f>
        <v>0</v>
      </c>
      <c r="BA2889" s="209">
        <f>IF(BB2889="S",IF(AND(Q2889="1. Aceitou o programa",AH2889="Realizada"),IFERROR(IF(AG2889="",0,AG2889-R2889),0),0),0)</f>
        <v>0</v>
      </c>
      <c r="BB2889" s="209" t="str">
        <f>_xlfn.XLOOKUP(U2889,'Lista Suspensa'!$AA$20:$AA$23,'Lista Suspensa'!$AB$20:$AB$23,"N/A")</f>
        <v>S</v>
      </c>
    </row>
    <row r="2890" spans="1:54" ht="12" customHeight="1">
      <c r="A2890" s="151" t="s">
        <v>54</v>
      </c>
      <c r="B2890" s="152">
        <v>46112</v>
      </c>
      <c r="C2890" s="153" t="s">
        <v>55</v>
      </c>
      <c r="D2890" s="153" t="s">
        <v>56</v>
      </c>
      <c r="E2890" s="244">
        <v>94559034</v>
      </c>
      <c r="F2890" s="144" t="s">
        <v>5666</v>
      </c>
      <c r="G2890" s="230"/>
      <c r="H2890" s="154">
        <v>32837</v>
      </c>
      <c r="I2890" s="153">
        <v>36</v>
      </c>
      <c r="J2890" s="148" t="s">
        <v>70</v>
      </c>
      <c r="K2890" s="153" t="s">
        <v>101</v>
      </c>
      <c r="L2890" s="153"/>
      <c r="M2890" s="153"/>
      <c r="N2890" s="153"/>
      <c r="O2890" s="155">
        <v>21984493830</v>
      </c>
      <c r="P2890" s="156" t="s">
        <v>60</v>
      </c>
      <c r="Q2890" s="157" t="s">
        <v>110</v>
      </c>
      <c r="R2890" s="158">
        <v>46155</v>
      </c>
      <c r="S2890" s="159"/>
      <c r="T2890" s="159" t="s">
        <v>62</v>
      </c>
      <c r="U2890" s="159" t="s">
        <v>111</v>
      </c>
      <c r="V2890" s="154">
        <v>46147</v>
      </c>
      <c r="W2890" s="154">
        <v>46155</v>
      </c>
      <c r="X2890" s="154"/>
      <c r="Y2890" s="160" t="s">
        <v>99</v>
      </c>
      <c r="Z2890" s="160" t="s">
        <v>65</v>
      </c>
      <c r="AA2890" s="153"/>
      <c r="AB2890" s="153"/>
      <c r="AC2890" s="182" t="e">
        <f t="shared" si="92"/>
        <v>#DIV/0!</v>
      </c>
      <c r="AD2890" s="153" t="e">
        <f t="shared" si="93"/>
        <v>#DIV/0!</v>
      </c>
      <c r="AE2890" s="233" t="s">
        <v>66</v>
      </c>
      <c r="AF2890" s="153"/>
      <c r="AG2890" s="159"/>
      <c r="AH2890" s="153"/>
      <c r="AI2890" s="161"/>
      <c r="AJ2890" s="153"/>
      <c r="AK2890" s="153"/>
      <c r="AL2890" s="207"/>
      <c r="AM2890" s="207"/>
      <c r="AN2890" s="207"/>
      <c r="AO2890" s="207" t="str">
        <f ca="1">IF(R2890="","",IF(R2890&gt;TODAY(),"0 meses",DATEDIF(R2890,TODAY(),"m") &amp; " meses"))</f>
        <v>0 meses</v>
      </c>
      <c r="AP2890" s="147" t="s">
        <v>67</v>
      </c>
      <c r="AQ2890" s="147" t="s">
        <v>67</v>
      </c>
      <c r="AR2890" s="147"/>
      <c r="AS2890" s="209" t="s">
        <v>68</v>
      </c>
      <c r="AT2890" s="223" t="str">
        <f>MONTH(B2890)&amp;"/"&amp;YEAR(B2890)</f>
        <v>3/2026</v>
      </c>
      <c r="AU2890" s="223">
        <f>WEEKNUM(B2890)-WEEKNUM(EOMONTH(B2890,-1)+1)+1</f>
        <v>5</v>
      </c>
      <c r="AV2890" s="209" t="str">
        <f>MONTH(R2890)&amp;"/"&amp;YEAR(R2890)</f>
        <v>5/2026</v>
      </c>
      <c r="AW2890" s="209">
        <f>WEEKNUM(R2890)-WEEKNUM(EOMONTH(R2890,-1)+1)+1</f>
        <v>3</v>
      </c>
      <c r="AX2890" s="209">
        <f>IF(BB2890="S",IF(Q2890="1. Aceitou o programa",R2890-B2890,0),0)</f>
        <v>43</v>
      </c>
      <c r="AY2890" s="209">
        <f>IF(BB2890="S",IF(AND(S2890&lt;&gt;"",R2890&lt;&gt;""),S2890-R2890,0),0)</f>
        <v>0</v>
      </c>
      <c r="AZ2890" s="209">
        <f>IF(BB2890="S",IF(Q2890="1. Aceitou o programa",IF(OR(X2890="Não se Aplica",X2890=""),IF(OR(W2890="Não se Aplica",W2890=""),0,W2890-V2890),AVERAGE(X2890-W2890,W2890-V2890)),0),0)</f>
        <v>8</v>
      </c>
      <c r="BA2890" s="209">
        <f>IF(BB2890="S",IF(AND(Q2890="1. Aceitou o programa",AH2890="Realizada"),IFERROR(IF(AG2890="",0,AG2890-R2890),0),0),0)</f>
        <v>0</v>
      </c>
      <c r="BB2890" s="209" t="str">
        <f>_xlfn.XLOOKUP(U2890,'Lista Suspensa'!$AA$20:$AA$23,'Lista Suspensa'!$AB$20:$AB$23,"N/A")</f>
        <v>S</v>
      </c>
    </row>
    <row r="2891" spans="1:54" ht="12" customHeight="1">
      <c r="A2891" s="151" t="s">
        <v>54</v>
      </c>
      <c r="B2891" s="152">
        <v>46112</v>
      </c>
      <c r="C2891" s="153" t="s">
        <v>55</v>
      </c>
      <c r="D2891" s="153" t="s">
        <v>56</v>
      </c>
      <c r="E2891" s="244">
        <v>94880964</v>
      </c>
      <c r="F2891" s="144" t="s">
        <v>5667</v>
      </c>
      <c r="G2891" s="230"/>
      <c r="H2891" s="154">
        <v>32877</v>
      </c>
      <c r="I2891" s="153">
        <v>36</v>
      </c>
      <c r="J2891" s="148" t="s">
        <v>70</v>
      </c>
      <c r="K2891" s="153" t="s">
        <v>101</v>
      </c>
      <c r="L2891" s="153"/>
      <c r="M2891" s="153"/>
      <c r="N2891" s="153"/>
      <c r="O2891" s="155">
        <v>21997199986</v>
      </c>
      <c r="P2891" s="156" t="s">
        <v>60</v>
      </c>
      <c r="Q2891" s="157" t="s">
        <v>110</v>
      </c>
      <c r="R2891" s="158">
        <v>46155</v>
      </c>
      <c r="S2891" s="159"/>
      <c r="T2891" s="159" t="s">
        <v>62</v>
      </c>
      <c r="U2891" s="159" t="s">
        <v>111</v>
      </c>
      <c r="V2891" s="154">
        <v>46147</v>
      </c>
      <c r="W2891" s="154">
        <v>46155</v>
      </c>
      <c r="X2891" s="154"/>
      <c r="Y2891" s="160" t="s">
        <v>99</v>
      </c>
      <c r="Z2891" s="160" t="s">
        <v>65</v>
      </c>
      <c r="AA2891" s="153"/>
      <c r="AB2891" s="153"/>
      <c r="AC2891" s="182" t="e">
        <f t="shared" si="92"/>
        <v>#DIV/0!</v>
      </c>
      <c r="AD2891" s="153" t="e">
        <f t="shared" si="93"/>
        <v>#DIV/0!</v>
      </c>
      <c r="AE2891" s="233" t="s">
        <v>66</v>
      </c>
      <c r="AF2891" s="153"/>
      <c r="AG2891" s="159"/>
      <c r="AH2891" s="153"/>
      <c r="AI2891" s="161"/>
      <c r="AJ2891" s="153"/>
      <c r="AK2891" s="153"/>
      <c r="AL2891" s="207"/>
      <c r="AM2891" s="207"/>
      <c r="AN2891" s="207"/>
      <c r="AO2891" s="207" t="str">
        <f ca="1">IF(R2891="","",IF(R2891&gt;TODAY(),"0 meses",DATEDIF(R2891,TODAY(),"m") &amp; " meses"))</f>
        <v>0 meses</v>
      </c>
      <c r="AP2891" s="147" t="s">
        <v>67</v>
      </c>
      <c r="AQ2891" s="147" t="s">
        <v>67</v>
      </c>
      <c r="AR2891" s="147"/>
      <c r="AS2891" s="209" t="s">
        <v>68</v>
      </c>
      <c r="AT2891" s="223" t="str">
        <f>MONTH(B2891)&amp;"/"&amp;YEAR(B2891)</f>
        <v>3/2026</v>
      </c>
      <c r="AU2891" s="223">
        <f>WEEKNUM(B2891)-WEEKNUM(EOMONTH(B2891,-1)+1)+1</f>
        <v>5</v>
      </c>
      <c r="AV2891" s="209" t="str">
        <f>MONTH(R2891)&amp;"/"&amp;YEAR(R2891)</f>
        <v>5/2026</v>
      </c>
      <c r="AW2891" s="209">
        <f>WEEKNUM(R2891)-WEEKNUM(EOMONTH(R2891,-1)+1)+1</f>
        <v>3</v>
      </c>
      <c r="AX2891" s="209">
        <f>IF(BB2891="S",IF(Q2891="1. Aceitou o programa",R2891-B2891,0),0)</f>
        <v>43</v>
      </c>
      <c r="AY2891" s="209">
        <f>IF(BB2891="S",IF(AND(S2891&lt;&gt;"",R2891&lt;&gt;""),S2891-R2891,0),0)</f>
        <v>0</v>
      </c>
      <c r="AZ2891" s="209">
        <f>IF(BB2891="S",IF(Q2891="1. Aceitou o programa",IF(OR(X2891="Não se Aplica",X2891=""),IF(OR(W2891="Não se Aplica",W2891=""),0,W2891-V2891),AVERAGE(X2891-W2891,W2891-V2891)),0),0)</f>
        <v>8</v>
      </c>
      <c r="BA2891" s="209">
        <f>IF(BB2891="S",IF(AND(Q2891="1. Aceitou o programa",AH2891="Realizada"),IFERROR(IF(AG2891="",0,AG2891-R2891),0),0),0)</f>
        <v>0</v>
      </c>
      <c r="BB2891" s="209" t="str">
        <f>_xlfn.XLOOKUP(U2891,'Lista Suspensa'!$AA$20:$AA$23,'Lista Suspensa'!$AB$20:$AB$23,"N/A")</f>
        <v>S</v>
      </c>
    </row>
    <row r="2892" spans="1:54" ht="12" customHeight="1">
      <c r="A2892" s="151" t="s">
        <v>54</v>
      </c>
      <c r="B2892" s="152">
        <v>46112</v>
      </c>
      <c r="C2892" s="153" t="s">
        <v>55</v>
      </c>
      <c r="D2892" s="153" t="s">
        <v>56</v>
      </c>
      <c r="E2892" s="244">
        <v>95434184</v>
      </c>
      <c r="F2892" s="144" t="s">
        <v>5668</v>
      </c>
      <c r="G2892" s="230"/>
      <c r="H2892" s="154">
        <v>32906</v>
      </c>
      <c r="I2892" s="153">
        <v>36</v>
      </c>
      <c r="J2892" s="148" t="s">
        <v>70</v>
      </c>
      <c r="K2892" s="153" t="s">
        <v>101</v>
      </c>
      <c r="L2892" s="153"/>
      <c r="M2892" s="153"/>
      <c r="N2892" s="153"/>
      <c r="O2892" s="155">
        <v>21981356368</v>
      </c>
      <c r="P2892" s="156" t="s">
        <v>60</v>
      </c>
      <c r="Q2892" s="157" t="s">
        <v>110</v>
      </c>
      <c r="R2892" s="158">
        <v>46155</v>
      </c>
      <c r="S2892" s="159"/>
      <c r="T2892" s="159" t="s">
        <v>62</v>
      </c>
      <c r="U2892" s="159" t="s">
        <v>111</v>
      </c>
      <c r="V2892" s="154">
        <v>46147</v>
      </c>
      <c r="W2892" s="154"/>
      <c r="X2892" s="154"/>
      <c r="Y2892" s="160" t="s">
        <v>3161</v>
      </c>
      <c r="Z2892" s="160" t="s">
        <v>65</v>
      </c>
      <c r="AA2892" s="153"/>
      <c r="AB2892" s="153"/>
      <c r="AC2892" s="182" t="e">
        <f t="shared" si="92"/>
        <v>#DIV/0!</v>
      </c>
      <c r="AD2892" s="153" t="e">
        <f t="shared" si="93"/>
        <v>#DIV/0!</v>
      </c>
      <c r="AE2892" s="233" t="s">
        <v>66</v>
      </c>
      <c r="AF2892" s="153"/>
      <c r="AG2892" s="159"/>
      <c r="AH2892" s="153"/>
      <c r="AI2892" s="161"/>
      <c r="AJ2892" s="153"/>
      <c r="AK2892" s="153"/>
      <c r="AL2892" s="207"/>
      <c r="AM2892" s="207"/>
      <c r="AN2892" s="207"/>
      <c r="AO2892" s="207" t="str">
        <f ca="1">IF(R2892="","",IF(R2892&gt;TODAY(),"0 meses",DATEDIF(R2892,TODAY(),"m") &amp; " meses"))</f>
        <v>0 meses</v>
      </c>
      <c r="AP2892" s="147" t="s">
        <v>67</v>
      </c>
      <c r="AQ2892" s="147" t="s">
        <v>67</v>
      </c>
      <c r="AR2892" s="147"/>
      <c r="AS2892" s="209" t="s">
        <v>68</v>
      </c>
      <c r="AT2892" s="223" t="str">
        <f>MONTH(B2892)&amp;"/"&amp;YEAR(B2892)</f>
        <v>3/2026</v>
      </c>
      <c r="AU2892" s="223">
        <f>WEEKNUM(B2892)-WEEKNUM(EOMONTH(B2892,-1)+1)+1</f>
        <v>5</v>
      </c>
      <c r="AV2892" s="209" t="str">
        <f>MONTH(R2892)&amp;"/"&amp;YEAR(R2892)</f>
        <v>5/2026</v>
      </c>
      <c r="AW2892" s="209">
        <f>WEEKNUM(R2892)-WEEKNUM(EOMONTH(R2892,-1)+1)+1</f>
        <v>3</v>
      </c>
      <c r="AX2892" s="209">
        <f>IF(BB2892="S",IF(Q2892="1. Aceitou o programa",R2892-B2892,0),0)</f>
        <v>43</v>
      </c>
      <c r="AY2892" s="209">
        <f>IF(BB2892="S",IF(AND(S2892&lt;&gt;"",R2892&lt;&gt;""),S2892-R2892,0),0)</f>
        <v>0</v>
      </c>
      <c r="AZ2892" s="209">
        <f>IF(BB2892="S",IF(Q2892="1. Aceitou o programa",IF(OR(X2892="Não se Aplica",X2892=""),IF(OR(W2892="Não se Aplica",W2892=""),0,W2892-V2892),AVERAGE(X2892-W2892,W2892-V2892)),0),0)</f>
        <v>0</v>
      </c>
      <c r="BA2892" s="209">
        <f>IF(BB2892="S",IF(AND(Q2892="1. Aceitou o programa",AH2892="Realizada"),IFERROR(IF(AG2892="",0,AG2892-R2892),0),0),0)</f>
        <v>0</v>
      </c>
      <c r="BB2892" s="209" t="str">
        <f>_xlfn.XLOOKUP(U2892,'Lista Suspensa'!$AA$20:$AA$23,'Lista Suspensa'!$AB$20:$AB$23,"N/A")</f>
        <v>S</v>
      </c>
    </row>
    <row r="2893" spans="1:54" ht="12" customHeight="1">
      <c r="A2893" s="151" t="s">
        <v>54</v>
      </c>
      <c r="B2893" s="152">
        <v>46112</v>
      </c>
      <c r="C2893" s="153" t="s">
        <v>55</v>
      </c>
      <c r="D2893" s="153" t="s">
        <v>56</v>
      </c>
      <c r="E2893" s="244">
        <v>94286994</v>
      </c>
      <c r="F2893" s="144" t="s">
        <v>5669</v>
      </c>
      <c r="G2893" s="230"/>
      <c r="H2893" s="154">
        <v>32919</v>
      </c>
      <c r="I2893" s="153">
        <v>36</v>
      </c>
      <c r="J2893" s="148" t="s">
        <v>70</v>
      </c>
      <c r="K2893" s="153" t="s">
        <v>101</v>
      </c>
      <c r="L2893" s="153"/>
      <c r="M2893" s="153"/>
      <c r="N2893" s="153"/>
      <c r="O2893" s="155">
        <v>21982597126</v>
      </c>
      <c r="P2893" s="156" t="s">
        <v>60</v>
      </c>
      <c r="Q2893" s="157" t="s">
        <v>110</v>
      </c>
      <c r="R2893" s="158">
        <v>46155</v>
      </c>
      <c r="S2893" s="159"/>
      <c r="T2893" s="159" t="s">
        <v>62</v>
      </c>
      <c r="U2893" s="159" t="s">
        <v>111</v>
      </c>
      <c r="V2893" s="154">
        <v>46147</v>
      </c>
      <c r="W2893" s="154">
        <v>46155</v>
      </c>
      <c r="X2893" s="154"/>
      <c r="Y2893" s="160" t="s">
        <v>99</v>
      </c>
      <c r="Z2893" s="160" t="s">
        <v>65</v>
      </c>
      <c r="AA2893" s="153"/>
      <c r="AB2893" s="153"/>
      <c r="AC2893" s="182" t="e">
        <f t="shared" si="92"/>
        <v>#DIV/0!</v>
      </c>
      <c r="AD2893" s="153" t="e">
        <f t="shared" si="93"/>
        <v>#DIV/0!</v>
      </c>
      <c r="AE2893" s="233" t="s">
        <v>66</v>
      </c>
      <c r="AF2893" s="153"/>
      <c r="AG2893" s="159"/>
      <c r="AH2893" s="153"/>
      <c r="AI2893" s="161"/>
      <c r="AJ2893" s="153"/>
      <c r="AK2893" s="153"/>
      <c r="AL2893" s="207"/>
      <c r="AM2893" s="207"/>
      <c r="AN2893" s="207"/>
      <c r="AO2893" s="207" t="str">
        <f ca="1">IF(R2893="","",IF(R2893&gt;TODAY(),"0 meses",DATEDIF(R2893,TODAY(),"m") &amp; " meses"))</f>
        <v>0 meses</v>
      </c>
      <c r="AP2893" s="147" t="s">
        <v>67</v>
      </c>
      <c r="AQ2893" s="147" t="s">
        <v>67</v>
      </c>
      <c r="AR2893" s="147"/>
      <c r="AS2893" s="209" t="s">
        <v>68</v>
      </c>
      <c r="AT2893" s="223" t="str">
        <f>MONTH(B2893)&amp;"/"&amp;YEAR(B2893)</f>
        <v>3/2026</v>
      </c>
      <c r="AU2893" s="223">
        <f>WEEKNUM(B2893)-WEEKNUM(EOMONTH(B2893,-1)+1)+1</f>
        <v>5</v>
      </c>
      <c r="AV2893" s="209" t="str">
        <f>MONTH(R2893)&amp;"/"&amp;YEAR(R2893)</f>
        <v>5/2026</v>
      </c>
      <c r="AW2893" s="209">
        <f>WEEKNUM(R2893)-WEEKNUM(EOMONTH(R2893,-1)+1)+1</f>
        <v>3</v>
      </c>
      <c r="AX2893" s="209">
        <f>IF(BB2893="S",IF(Q2893="1. Aceitou o programa",R2893-B2893,0),0)</f>
        <v>43</v>
      </c>
      <c r="AY2893" s="209">
        <f>IF(BB2893="S",IF(AND(S2893&lt;&gt;"",R2893&lt;&gt;""),S2893-R2893,0),0)</f>
        <v>0</v>
      </c>
      <c r="AZ2893" s="209">
        <f>IF(BB2893="S",IF(Q2893="1. Aceitou o programa",IF(OR(X2893="Não se Aplica",X2893=""),IF(OR(W2893="Não se Aplica",W2893=""),0,W2893-V2893),AVERAGE(X2893-W2893,W2893-V2893)),0),0)</f>
        <v>8</v>
      </c>
      <c r="BA2893" s="209">
        <f>IF(BB2893="S",IF(AND(Q2893="1. Aceitou o programa",AH2893="Realizada"),IFERROR(IF(AG2893="",0,AG2893-R2893),0),0),0)</f>
        <v>0</v>
      </c>
      <c r="BB2893" s="209" t="str">
        <f>_xlfn.XLOOKUP(U2893,'Lista Suspensa'!$AA$20:$AA$23,'Lista Suspensa'!$AB$20:$AB$23,"N/A")</f>
        <v>S</v>
      </c>
    </row>
    <row r="2894" spans="1:54" ht="12" customHeight="1">
      <c r="A2894" s="151" t="s">
        <v>54</v>
      </c>
      <c r="B2894" s="152">
        <v>46112</v>
      </c>
      <c r="C2894" s="153" t="s">
        <v>55</v>
      </c>
      <c r="D2894" s="153" t="s">
        <v>56</v>
      </c>
      <c r="E2894" s="244">
        <v>95071047</v>
      </c>
      <c r="F2894" s="144" t="s">
        <v>5670</v>
      </c>
      <c r="G2894" s="230"/>
      <c r="H2894" s="154">
        <v>33028</v>
      </c>
      <c r="I2894" s="153">
        <v>35</v>
      </c>
      <c r="J2894" s="148" t="s">
        <v>58</v>
      </c>
      <c r="K2894" s="153" t="s">
        <v>101</v>
      </c>
      <c r="L2894" s="153"/>
      <c r="M2894" s="153"/>
      <c r="N2894" s="153"/>
      <c r="O2894" s="155">
        <v>21992044379</v>
      </c>
      <c r="P2894" s="156" t="s">
        <v>60</v>
      </c>
      <c r="Q2894" s="157" t="s">
        <v>110</v>
      </c>
      <c r="R2894" s="158">
        <v>46155</v>
      </c>
      <c r="S2894" s="159"/>
      <c r="T2894" s="159" t="s">
        <v>62</v>
      </c>
      <c r="U2894" s="159" t="s">
        <v>111</v>
      </c>
      <c r="V2894" s="154">
        <v>46147</v>
      </c>
      <c r="W2894" s="154"/>
      <c r="X2894" s="154"/>
      <c r="Y2894" s="160" t="s">
        <v>4045</v>
      </c>
      <c r="Z2894" s="160" t="s">
        <v>65</v>
      </c>
      <c r="AA2894" s="153"/>
      <c r="AB2894" s="153"/>
      <c r="AC2894" s="182" t="e">
        <f t="shared" si="92"/>
        <v>#DIV/0!</v>
      </c>
      <c r="AD2894" s="153" t="e">
        <f t="shared" si="93"/>
        <v>#DIV/0!</v>
      </c>
      <c r="AE2894" s="233" t="s">
        <v>66</v>
      </c>
      <c r="AF2894" s="153"/>
      <c r="AG2894" s="159"/>
      <c r="AH2894" s="153"/>
      <c r="AI2894" s="161"/>
      <c r="AJ2894" s="153"/>
      <c r="AK2894" s="153"/>
      <c r="AL2894" s="207"/>
      <c r="AM2894" s="207"/>
      <c r="AN2894" s="207"/>
      <c r="AO2894" s="207" t="str">
        <f ca="1">IF(R2894="","",IF(R2894&gt;TODAY(),"0 meses",DATEDIF(R2894,TODAY(),"m") &amp; " meses"))</f>
        <v>0 meses</v>
      </c>
      <c r="AP2894" s="147" t="s">
        <v>67</v>
      </c>
      <c r="AQ2894" s="147" t="s">
        <v>67</v>
      </c>
      <c r="AR2894" s="147"/>
      <c r="AS2894" s="209" t="s">
        <v>68</v>
      </c>
      <c r="AT2894" s="223" t="str">
        <f>MONTH(B2894)&amp;"/"&amp;YEAR(B2894)</f>
        <v>3/2026</v>
      </c>
      <c r="AU2894" s="223">
        <f>WEEKNUM(B2894)-WEEKNUM(EOMONTH(B2894,-1)+1)+1</f>
        <v>5</v>
      </c>
      <c r="AV2894" s="209" t="str">
        <f>MONTH(R2894)&amp;"/"&amp;YEAR(R2894)</f>
        <v>5/2026</v>
      </c>
      <c r="AW2894" s="209">
        <f>WEEKNUM(R2894)-WEEKNUM(EOMONTH(R2894,-1)+1)+1</f>
        <v>3</v>
      </c>
      <c r="AX2894" s="209">
        <f>IF(BB2894="S",IF(Q2894="1. Aceitou o programa",R2894-B2894,0),0)</f>
        <v>43</v>
      </c>
      <c r="AY2894" s="209">
        <f>IF(BB2894="S",IF(AND(S2894&lt;&gt;"",R2894&lt;&gt;""),S2894-R2894,0),0)</f>
        <v>0</v>
      </c>
      <c r="AZ2894" s="209">
        <f>IF(BB2894="S",IF(Q2894="1. Aceitou o programa",IF(OR(X2894="Não se Aplica",X2894=""),IF(OR(W2894="Não se Aplica",W2894=""),0,W2894-V2894),AVERAGE(X2894-W2894,W2894-V2894)),0),0)</f>
        <v>0</v>
      </c>
      <c r="BA2894" s="209">
        <f>IF(BB2894="S",IF(AND(Q2894="1. Aceitou o programa",AH2894="Realizada"),IFERROR(IF(AG2894="",0,AG2894-R2894),0),0),0)</f>
        <v>0</v>
      </c>
      <c r="BB2894" s="209" t="str">
        <f>_xlfn.XLOOKUP(U2894,'Lista Suspensa'!$AA$20:$AA$23,'Lista Suspensa'!$AB$20:$AB$23,"N/A")</f>
        <v>S</v>
      </c>
    </row>
    <row r="2895" spans="1:54" ht="12" customHeight="1">
      <c r="A2895" s="151" t="s">
        <v>54</v>
      </c>
      <c r="B2895" s="152">
        <v>46112</v>
      </c>
      <c r="C2895" s="153" t="s">
        <v>55</v>
      </c>
      <c r="D2895" s="153" t="s">
        <v>56</v>
      </c>
      <c r="E2895" s="244">
        <v>95604444</v>
      </c>
      <c r="F2895" s="144" t="s">
        <v>5671</v>
      </c>
      <c r="G2895" s="230"/>
      <c r="H2895" s="154">
        <v>33061</v>
      </c>
      <c r="I2895" s="153">
        <v>35</v>
      </c>
      <c r="J2895" s="148" t="s">
        <v>70</v>
      </c>
      <c r="K2895" s="153" t="s">
        <v>101</v>
      </c>
      <c r="L2895" s="153"/>
      <c r="M2895" s="153"/>
      <c r="N2895" s="153"/>
      <c r="O2895" s="155">
        <v>21977511565</v>
      </c>
      <c r="P2895" s="156" t="s">
        <v>60</v>
      </c>
      <c r="Q2895" s="157" t="s">
        <v>110</v>
      </c>
      <c r="R2895" s="158">
        <v>46155</v>
      </c>
      <c r="S2895" s="159"/>
      <c r="T2895" s="159" t="s">
        <v>62</v>
      </c>
      <c r="U2895" s="159" t="s">
        <v>111</v>
      </c>
      <c r="V2895" s="154">
        <v>46147</v>
      </c>
      <c r="W2895" s="154">
        <v>46155</v>
      </c>
      <c r="X2895" s="154"/>
      <c r="Y2895" s="160" t="s">
        <v>99</v>
      </c>
      <c r="Z2895" s="160" t="s">
        <v>65</v>
      </c>
      <c r="AA2895" s="153"/>
      <c r="AB2895" s="153"/>
      <c r="AC2895" s="182" t="e">
        <f t="shared" si="92"/>
        <v>#DIV/0!</v>
      </c>
      <c r="AD2895" s="153" t="e">
        <f t="shared" si="93"/>
        <v>#DIV/0!</v>
      </c>
      <c r="AE2895" s="233" t="s">
        <v>66</v>
      </c>
      <c r="AF2895" s="153"/>
      <c r="AG2895" s="159"/>
      <c r="AH2895" s="153"/>
      <c r="AI2895" s="161"/>
      <c r="AJ2895" s="153"/>
      <c r="AK2895" s="153"/>
      <c r="AL2895" s="207"/>
      <c r="AM2895" s="207"/>
      <c r="AN2895" s="207"/>
      <c r="AO2895" s="207" t="str">
        <f ca="1">IF(R2895="","",IF(R2895&gt;TODAY(),"0 meses",DATEDIF(R2895,TODAY(),"m") &amp; " meses"))</f>
        <v>0 meses</v>
      </c>
      <c r="AP2895" s="147" t="s">
        <v>67</v>
      </c>
      <c r="AQ2895" s="147" t="s">
        <v>67</v>
      </c>
      <c r="AR2895" s="147"/>
      <c r="AS2895" s="209" t="s">
        <v>68</v>
      </c>
      <c r="AT2895" s="223" t="str">
        <f>MONTH(B2895)&amp;"/"&amp;YEAR(B2895)</f>
        <v>3/2026</v>
      </c>
      <c r="AU2895" s="223">
        <f>WEEKNUM(B2895)-WEEKNUM(EOMONTH(B2895,-1)+1)+1</f>
        <v>5</v>
      </c>
      <c r="AV2895" s="209" t="str">
        <f>MONTH(R2895)&amp;"/"&amp;YEAR(R2895)</f>
        <v>5/2026</v>
      </c>
      <c r="AW2895" s="209">
        <f>WEEKNUM(R2895)-WEEKNUM(EOMONTH(R2895,-1)+1)+1</f>
        <v>3</v>
      </c>
      <c r="AX2895" s="209">
        <f>IF(BB2895="S",IF(Q2895="1. Aceitou o programa",R2895-B2895,0),0)</f>
        <v>43</v>
      </c>
      <c r="AY2895" s="209">
        <f>IF(BB2895="S",IF(AND(S2895&lt;&gt;"",R2895&lt;&gt;""),S2895-R2895,0),0)</f>
        <v>0</v>
      </c>
      <c r="AZ2895" s="209">
        <f>IF(BB2895="S",IF(Q2895="1. Aceitou o programa",IF(OR(X2895="Não se Aplica",X2895=""),IF(OR(W2895="Não se Aplica",W2895=""),0,W2895-V2895),AVERAGE(X2895-W2895,W2895-V2895)),0),0)</f>
        <v>8</v>
      </c>
      <c r="BA2895" s="209">
        <f>IF(BB2895="S",IF(AND(Q2895="1. Aceitou o programa",AH2895="Realizada"),IFERROR(IF(AG2895="",0,AG2895-R2895),0),0),0)</f>
        <v>0</v>
      </c>
      <c r="BB2895" s="209" t="str">
        <f>_xlfn.XLOOKUP(U2895,'Lista Suspensa'!$AA$20:$AA$23,'Lista Suspensa'!$AB$20:$AB$23,"N/A")</f>
        <v>S</v>
      </c>
    </row>
    <row r="2896" spans="1:54" ht="12" customHeight="1">
      <c r="A2896" s="151" t="s">
        <v>54</v>
      </c>
      <c r="B2896" s="152">
        <v>46112</v>
      </c>
      <c r="C2896" s="153" t="s">
        <v>55</v>
      </c>
      <c r="D2896" s="153" t="s">
        <v>56</v>
      </c>
      <c r="E2896" s="244">
        <v>762287667</v>
      </c>
      <c r="F2896" s="144" t="s">
        <v>5672</v>
      </c>
      <c r="G2896" s="230"/>
      <c r="H2896" s="154">
        <v>33101</v>
      </c>
      <c r="I2896" s="153">
        <v>35</v>
      </c>
      <c r="J2896" s="148" t="s">
        <v>70</v>
      </c>
      <c r="K2896" s="153" t="s">
        <v>101</v>
      </c>
      <c r="L2896" s="153"/>
      <c r="M2896" s="153"/>
      <c r="N2896" s="153"/>
      <c r="O2896" s="155">
        <v>21979302687</v>
      </c>
      <c r="P2896" s="156" t="s">
        <v>60</v>
      </c>
      <c r="Q2896" s="157" t="s">
        <v>110</v>
      </c>
      <c r="R2896" s="158">
        <v>46155</v>
      </c>
      <c r="S2896" s="159"/>
      <c r="T2896" s="159" t="s">
        <v>62</v>
      </c>
      <c r="U2896" s="159" t="s">
        <v>111</v>
      </c>
      <c r="V2896" s="154">
        <v>46147</v>
      </c>
      <c r="W2896" s="154"/>
      <c r="X2896" s="154"/>
      <c r="Y2896" s="160" t="s">
        <v>3546</v>
      </c>
      <c r="Z2896" s="160" t="s">
        <v>65</v>
      </c>
      <c r="AA2896" s="153"/>
      <c r="AB2896" s="153"/>
      <c r="AC2896" s="182" t="e">
        <f t="shared" si="92"/>
        <v>#DIV/0!</v>
      </c>
      <c r="AD2896" s="153" t="e">
        <f t="shared" si="93"/>
        <v>#DIV/0!</v>
      </c>
      <c r="AE2896" s="233" t="s">
        <v>66</v>
      </c>
      <c r="AF2896" s="153"/>
      <c r="AG2896" s="159"/>
      <c r="AH2896" s="153"/>
      <c r="AI2896" s="161"/>
      <c r="AJ2896" s="153"/>
      <c r="AK2896" s="153"/>
      <c r="AL2896" s="207"/>
      <c r="AM2896" s="207"/>
      <c r="AN2896" s="207"/>
      <c r="AO2896" s="207" t="str">
        <f ca="1">IF(R2896="","",IF(R2896&gt;TODAY(),"0 meses",DATEDIF(R2896,TODAY(),"m") &amp; " meses"))</f>
        <v>0 meses</v>
      </c>
      <c r="AP2896" s="147" t="s">
        <v>67</v>
      </c>
      <c r="AQ2896" s="147" t="s">
        <v>67</v>
      </c>
      <c r="AR2896" s="147"/>
      <c r="AS2896" s="209" t="s">
        <v>68</v>
      </c>
      <c r="AT2896" s="223" t="str">
        <f>MONTH(B2896)&amp;"/"&amp;YEAR(B2896)</f>
        <v>3/2026</v>
      </c>
      <c r="AU2896" s="223">
        <f>WEEKNUM(B2896)-WEEKNUM(EOMONTH(B2896,-1)+1)+1</f>
        <v>5</v>
      </c>
      <c r="AV2896" s="209" t="str">
        <f>MONTH(R2896)&amp;"/"&amp;YEAR(R2896)</f>
        <v>5/2026</v>
      </c>
      <c r="AW2896" s="209">
        <f>WEEKNUM(R2896)-WEEKNUM(EOMONTH(R2896,-1)+1)+1</f>
        <v>3</v>
      </c>
      <c r="AX2896" s="209">
        <f>IF(BB2896="S",IF(Q2896="1. Aceitou o programa",R2896-B2896,0),0)</f>
        <v>43</v>
      </c>
      <c r="AY2896" s="209">
        <f>IF(BB2896="S",IF(AND(S2896&lt;&gt;"",R2896&lt;&gt;""),S2896-R2896,0),0)</f>
        <v>0</v>
      </c>
      <c r="AZ2896" s="209">
        <f>IF(BB2896="S",IF(Q2896="1. Aceitou o programa",IF(OR(X2896="Não se Aplica",X2896=""),IF(OR(W2896="Não se Aplica",W2896=""),0,W2896-V2896),AVERAGE(X2896-W2896,W2896-V2896)),0),0)</f>
        <v>0</v>
      </c>
      <c r="BA2896" s="209">
        <f>IF(BB2896="S",IF(AND(Q2896="1. Aceitou o programa",AH2896="Realizada"),IFERROR(IF(AG2896="",0,AG2896-R2896),0),0),0)</f>
        <v>0</v>
      </c>
      <c r="BB2896" s="209" t="str">
        <f>_xlfn.XLOOKUP(U2896,'Lista Suspensa'!$AA$20:$AA$23,'Lista Suspensa'!$AB$20:$AB$23,"N/A")</f>
        <v>S</v>
      </c>
    </row>
    <row r="2897" spans="1:54" ht="12" customHeight="1">
      <c r="A2897" s="151" t="s">
        <v>54</v>
      </c>
      <c r="B2897" s="152">
        <v>46112</v>
      </c>
      <c r="C2897" s="153" t="s">
        <v>55</v>
      </c>
      <c r="D2897" s="153" t="s">
        <v>56</v>
      </c>
      <c r="E2897" s="244">
        <v>95100160</v>
      </c>
      <c r="F2897" s="144" t="s">
        <v>5673</v>
      </c>
      <c r="G2897" s="230"/>
      <c r="H2897" s="154">
        <v>33385</v>
      </c>
      <c r="I2897" s="153">
        <v>34</v>
      </c>
      <c r="J2897" s="148" t="s">
        <v>58</v>
      </c>
      <c r="K2897" s="153" t="s">
        <v>101</v>
      </c>
      <c r="L2897" s="153"/>
      <c r="M2897" s="153"/>
      <c r="N2897" s="153"/>
      <c r="O2897" s="155">
        <v>21970012041</v>
      </c>
      <c r="P2897" s="156" t="s">
        <v>60</v>
      </c>
      <c r="Q2897" s="157" t="s">
        <v>110</v>
      </c>
      <c r="R2897" s="158">
        <v>46155</v>
      </c>
      <c r="S2897" s="159"/>
      <c r="T2897" s="159" t="s">
        <v>62</v>
      </c>
      <c r="U2897" s="159" t="s">
        <v>111</v>
      </c>
      <c r="V2897" s="154">
        <v>46147</v>
      </c>
      <c r="W2897" s="154"/>
      <c r="X2897" s="154"/>
      <c r="Y2897" s="160" t="s">
        <v>5600</v>
      </c>
      <c r="Z2897" s="160" t="s">
        <v>65</v>
      </c>
      <c r="AA2897" s="153"/>
      <c r="AB2897" s="153"/>
      <c r="AC2897" s="182" t="e">
        <f t="shared" si="92"/>
        <v>#DIV/0!</v>
      </c>
      <c r="AD2897" s="153" t="e">
        <f t="shared" si="93"/>
        <v>#DIV/0!</v>
      </c>
      <c r="AE2897" s="233" t="s">
        <v>66</v>
      </c>
      <c r="AF2897" s="153"/>
      <c r="AG2897" s="159"/>
      <c r="AH2897" s="153"/>
      <c r="AI2897" s="161"/>
      <c r="AJ2897" s="153"/>
      <c r="AK2897" s="153"/>
      <c r="AL2897" s="207"/>
      <c r="AM2897" s="207"/>
      <c r="AN2897" s="207"/>
      <c r="AO2897" s="207" t="str">
        <f ca="1">IF(R2897="","",IF(R2897&gt;TODAY(),"0 meses",DATEDIF(R2897,TODAY(),"m") &amp; " meses"))</f>
        <v>0 meses</v>
      </c>
      <c r="AP2897" s="147" t="s">
        <v>67</v>
      </c>
      <c r="AQ2897" s="147" t="s">
        <v>67</v>
      </c>
      <c r="AR2897" s="147"/>
      <c r="AS2897" s="209" t="s">
        <v>68</v>
      </c>
      <c r="AT2897" s="223" t="str">
        <f>MONTH(B2897)&amp;"/"&amp;YEAR(B2897)</f>
        <v>3/2026</v>
      </c>
      <c r="AU2897" s="223">
        <f>WEEKNUM(B2897)-WEEKNUM(EOMONTH(B2897,-1)+1)+1</f>
        <v>5</v>
      </c>
      <c r="AV2897" s="209" t="str">
        <f>MONTH(R2897)&amp;"/"&amp;YEAR(R2897)</f>
        <v>5/2026</v>
      </c>
      <c r="AW2897" s="209">
        <f>WEEKNUM(R2897)-WEEKNUM(EOMONTH(R2897,-1)+1)+1</f>
        <v>3</v>
      </c>
      <c r="AX2897" s="209">
        <f>IF(BB2897="S",IF(Q2897="1. Aceitou o programa",R2897-B2897,0),0)</f>
        <v>43</v>
      </c>
      <c r="AY2897" s="209">
        <f>IF(BB2897="S",IF(AND(S2897&lt;&gt;"",R2897&lt;&gt;""),S2897-R2897,0),0)</f>
        <v>0</v>
      </c>
      <c r="AZ2897" s="209">
        <f>IF(BB2897="S",IF(Q2897="1. Aceitou o programa",IF(OR(X2897="Não se Aplica",X2897=""),IF(OR(W2897="Não se Aplica",W2897=""),0,W2897-V2897),AVERAGE(X2897-W2897,W2897-V2897)),0),0)</f>
        <v>0</v>
      </c>
      <c r="BA2897" s="209">
        <f>IF(BB2897="S",IF(AND(Q2897="1. Aceitou o programa",AH2897="Realizada"),IFERROR(IF(AG2897="",0,AG2897-R2897),0),0),0)</f>
        <v>0</v>
      </c>
      <c r="BB2897" s="209" t="str">
        <f>_xlfn.XLOOKUP(U2897,'Lista Suspensa'!$AA$20:$AA$23,'Lista Suspensa'!$AB$20:$AB$23,"N/A")</f>
        <v>S</v>
      </c>
    </row>
    <row r="2898" spans="1:54" ht="12" customHeight="1">
      <c r="A2898" s="151" t="s">
        <v>54</v>
      </c>
      <c r="B2898" s="152">
        <v>46112</v>
      </c>
      <c r="C2898" s="153" t="s">
        <v>55</v>
      </c>
      <c r="D2898" s="153" t="s">
        <v>56</v>
      </c>
      <c r="E2898" s="244">
        <v>94940670</v>
      </c>
      <c r="F2898" s="144" t="s">
        <v>5674</v>
      </c>
      <c r="G2898" s="230"/>
      <c r="H2898" s="154">
        <v>33504</v>
      </c>
      <c r="I2898" s="153">
        <v>34</v>
      </c>
      <c r="J2898" s="148" t="s">
        <v>70</v>
      </c>
      <c r="K2898" s="153" t="s">
        <v>101</v>
      </c>
      <c r="L2898" s="153"/>
      <c r="M2898" s="153"/>
      <c r="N2898" s="153"/>
      <c r="O2898" s="155">
        <v>21993769813</v>
      </c>
      <c r="P2898" s="156" t="s">
        <v>60</v>
      </c>
      <c r="Q2898" s="157" t="s">
        <v>110</v>
      </c>
      <c r="R2898" s="158">
        <v>46155</v>
      </c>
      <c r="S2898" s="159"/>
      <c r="T2898" s="159" t="s">
        <v>62</v>
      </c>
      <c r="U2898" s="159" t="s">
        <v>111</v>
      </c>
      <c r="V2898" s="154">
        <v>46147</v>
      </c>
      <c r="W2898" s="154"/>
      <c r="X2898" s="154"/>
      <c r="Y2898" s="160" t="s">
        <v>5647</v>
      </c>
      <c r="Z2898" s="160" t="s">
        <v>65</v>
      </c>
      <c r="AA2898" s="153"/>
      <c r="AB2898" s="153"/>
      <c r="AC2898" s="182" t="e">
        <f t="shared" si="92"/>
        <v>#DIV/0!</v>
      </c>
      <c r="AD2898" s="153" t="e">
        <f t="shared" si="93"/>
        <v>#DIV/0!</v>
      </c>
      <c r="AE2898" s="233" t="s">
        <v>66</v>
      </c>
      <c r="AF2898" s="153"/>
      <c r="AG2898" s="159"/>
      <c r="AH2898" s="153"/>
      <c r="AI2898" s="161"/>
      <c r="AJ2898" s="153"/>
      <c r="AK2898" s="153"/>
      <c r="AL2898" s="207"/>
      <c r="AM2898" s="207"/>
      <c r="AN2898" s="207"/>
      <c r="AO2898" s="207" t="str">
        <f ca="1">IF(R2898="","",IF(R2898&gt;TODAY(),"0 meses",DATEDIF(R2898,TODAY(),"m") &amp; " meses"))</f>
        <v>0 meses</v>
      </c>
      <c r="AP2898" s="147" t="s">
        <v>67</v>
      </c>
      <c r="AQ2898" s="147" t="s">
        <v>67</v>
      </c>
      <c r="AR2898" s="147"/>
      <c r="AS2898" s="209" t="s">
        <v>68</v>
      </c>
      <c r="AT2898" s="223" t="str">
        <f>MONTH(B2898)&amp;"/"&amp;YEAR(B2898)</f>
        <v>3/2026</v>
      </c>
      <c r="AU2898" s="223">
        <f>WEEKNUM(B2898)-WEEKNUM(EOMONTH(B2898,-1)+1)+1</f>
        <v>5</v>
      </c>
      <c r="AV2898" s="209" t="str">
        <f>MONTH(R2898)&amp;"/"&amp;YEAR(R2898)</f>
        <v>5/2026</v>
      </c>
      <c r="AW2898" s="209">
        <f>WEEKNUM(R2898)-WEEKNUM(EOMONTH(R2898,-1)+1)+1</f>
        <v>3</v>
      </c>
      <c r="AX2898" s="209">
        <f>IF(BB2898="S",IF(Q2898="1. Aceitou o programa",R2898-B2898,0),0)</f>
        <v>43</v>
      </c>
      <c r="AY2898" s="209">
        <f>IF(BB2898="S",IF(AND(S2898&lt;&gt;"",R2898&lt;&gt;""),S2898-R2898,0),0)</f>
        <v>0</v>
      </c>
      <c r="AZ2898" s="209">
        <f>IF(BB2898="S",IF(Q2898="1. Aceitou o programa",IF(OR(X2898="Não se Aplica",X2898=""),IF(OR(W2898="Não se Aplica",W2898=""),0,W2898-V2898),AVERAGE(X2898-W2898,W2898-V2898)),0),0)</f>
        <v>0</v>
      </c>
      <c r="BA2898" s="209">
        <f>IF(BB2898="S",IF(AND(Q2898="1. Aceitou o programa",AH2898="Realizada"),IFERROR(IF(AG2898="",0,AG2898-R2898),0),0),0)</f>
        <v>0</v>
      </c>
      <c r="BB2898" s="209" t="str">
        <f>_xlfn.XLOOKUP(U2898,'Lista Suspensa'!$AA$20:$AA$23,'Lista Suspensa'!$AB$20:$AB$23,"N/A")</f>
        <v>S</v>
      </c>
    </row>
    <row r="2899" spans="1:54" ht="12" customHeight="1">
      <c r="A2899" s="151" t="s">
        <v>54</v>
      </c>
      <c r="B2899" s="152">
        <v>46112</v>
      </c>
      <c r="C2899" s="153" t="s">
        <v>55</v>
      </c>
      <c r="D2899" s="153" t="s">
        <v>56</v>
      </c>
      <c r="E2899" s="244">
        <v>95947024</v>
      </c>
      <c r="F2899" s="144" t="s">
        <v>5675</v>
      </c>
      <c r="G2899" s="230"/>
      <c r="H2899" s="154">
        <v>33723</v>
      </c>
      <c r="I2899" s="153">
        <v>34</v>
      </c>
      <c r="J2899" s="148" t="s">
        <v>70</v>
      </c>
      <c r="K2899" s="153" t="s">
        <v>101</v>
      </c>
      <c r="L2899" s="153"/>
      <c r="M2899" s="153"/>
      <c r="N2899" s="153"/>
      <c r="O2899" s="155">
        <v>21996113256</v>
      </c>
      <c r="P2899" s="156" t="s">
        <v>60</v>
      </c>
      <c r="Q2899" s="157" t="s">
        <v>110</v>
      </c>
      <c r="R2899" s="158">
        <v>46155</v>
      </c>
      <c r="S2899" s="159"/>
      <c r="T2899" s="159" t="s">
        <v>62</v>
      </c>
      <c r="U2899" s="159" t="s">
        <v>111</v>
      </c>
      <c r="V2899" s="154">
        <v>46147</v>
      </c>
      <c r="W2899" s="154"/>
      <c r="X2899" s="154"/>
      <c r="Y2899" s="160" t="s">
        <v>5676</v>
      </c>
      <c r="Z2899" s="160" t="s">
        <v>65</v>
      </c>
      <c r="AA2899" s="153"/>
      <c r="AB2899" s="153"/>
      <c r="AC2899" s="182" t="e">
        <f t="shared" si="92"/>
        <v>#DIV/0!</v>
      </c>
      <c r="AD2899" s="153" t="e">
        <f t="shared" si="93"/>
        <v>#DIV/0!</v>
      </c>
      <c r="AE2899" s="233" t="s">
        <v>66</v>
      </c>
      <c r="AF2899" s="153"/>
      <c r="AG2899" s="159"/>
      <c r="AH2899" s="153"/>
      <c r="AI2899" s="161"/>
      <c r="AJ2899" s="153"/>
      <c r="AK2899" s="153"/>
      <c r="AL2899" s="207"/>
      <c r="AM2899" s="207"/>
      <c r="AN2899" s="207"/>
      <c r="AO2899" s="207" t="str">
        <f ca="1">IF(R2899="","",IF(R2899&gt;TODAY(),"0 meses",DATEDIF(R2899,TODAY(),"m") &amp; " meses"))</f>
        <v>0 meses</v>
      </c>
      <c r="AP2899" s="147" t="s">
        <v>67</v>
      </c>
      <c r="AQ2899" s="147" t="s">
        <v>67</v>
      </c>
      <c r="AR2899" s="147"/>
      <c r="AS2899" s="209" t="s">
        <v>68</v>
      </c>
      <c r="AT2899" s="223" t="str">
        <f>MONTH(B2899)&amp;"/"&amp;YEAR(B2899)</f>
        <v>3/2026</v>
      </c>
      <c r="AU2899" s="223">
        <f>WEEKNUM(B2899)-WEEKNUM(EOMONTH(B2899,-1)+1)+1</f>
        <v>5</v>
      </c>
      <c r="AV2899" s="209" t="str">
        <f>MONTH(R2899)&amp;"/"&amp;YEAR(R2899)</f>
        <v>5/2026</v>
      </c>
      <c r="AW2899" s="209">
        <f>WEEKNUM(R2899)-WEEKNUM(EOMONTH(R2899,-1)+1)+1</f>
        <v>3</v>
      </c>
      <c r="AX2899" s="209">
        <f>IF(BB2899="S",IF(Q2899="1. Aceitou o programa",R2899-B2899,0),0)</f>
        <v>43</v>
      </c>
      <c r="AY2899" s="209">
        <f>IF(BB2899="S",IF(AND(S2899&lt;&gt;"",R2899&lt;&gt;""),S2899-R2899,0),0)</f>
        <v>0</v>
      </c>
      <c r="AZ2899" s="209">
        <f>IF(BB2899="S",IF(Q2899="1. Aceitou o programa",IF(OR(X2899="Não se Aplica",X2899=""),IF(OR(W2899="Não se Aplica",W2899=""),0,W2899-V2899),AVERAGE(X2899-W2899,W2899-V2899)),0),0)</f>
        <v>0</v>
      </c>
      <c r="BA2899" s="209">
        <f>IF(BB2899="S",IF(AND(Q2899="1. Aceitou o programa",AH2899="Realizada"),IFERROR(IF(AG2899="",0,AG2899-R2899),0),0),0)</f>
        <v>0</v>
      </c>
      <c r="BB2899" s="209" t="str">
        <f>_xlfn.XLOOKUP(U2899,'Lista Suspensa'!$AA$20:$AA$23,'Lista Suspensa'!$AB$20:$AB$23,"N/A")</f>
        <v>S</v>
      </c>
    </row>
    <row r="2900" spans="1:54" ht="12" customHeight="1">
      <c r="A2900" s="151" t="s">
        <v>54</v>
      </c>
      <c r="B2900" s="152">
        <v>46112</v>
      </c>
      <c r="C2900" s="153" t="s">
        <v>55</v>
      </c>
      <c r="D2900" s="153" t="s">
        <v>56</v>
      </c>
      <c r="E2900" s="244">
        <v>94591460</v>
      </c>
      <c r="F2900" s="144" t="s">
        <v>5677</v>
      </c>
      <c r="G2900" s="230"/>
      <c r="H2900" s="154">
        <v>33738</v>
      </c>
      <c r="I2900" s="153">
        <v>34</v>
      </c>
      <c r="J2900" s="148" t="s">
        <v>70</v>
      </c>
      <c r="K2900" s="153" t="s">
        <v>101</v>
      </c>
      <c r="L2900" s="153"/>
      <c r="M2900" s="153"/>
      <c r="N2900" s="153"/>
      <c r="O2900" s="155">
        <v>21980987291</v>
      </c>
      <c r="P2900" s="156" t="s">
        <v>60</v>
      </c>
      <c r="Q2900" s="157" t="s">
        <v>110</v>
      </c>
      <c r="R2900" s="158">
        <v>46155</v>
      </c>
      <c r="S2900" s="159"/>
      <c r="T2900" s="159" t="s">
        <v>62</v>
      </c>
      <c r="U2900" s="159" t="s">
        <v>111</v>
      </c>
      <c r="V2900" s="154">
        <v>46147</v>
      </c>
      <c r="W2900" s="154"/>
      <c r="X2900" s="154"/>
      <c r="Y2900" s="160" t="s">
        <v>5462</v>
      </c>
      <c r="Z2900" s="160" t="s">
        <v>65</v>
      </c>
      <c r="AA2900" s="153"/>
      <c r="AB2900" s="153"/>
      <c r="AC2900" s="182" t="e">
        <f t="shared" si="92"/>
        <v>#DIV/0!</v>
      </c>
      <c r="AD2900" s="153" t="e">
        <f t="shared" si="93"/>
        <v>#DIV/0!</v>
      </c>
      <c r="AE2900" s="233" t="s">
        <v>66</v>
      </c>
      <c r="AF2900" s="153"/>
      <c r="AG2900" s="159"/>
      <c r="AH2900" s="153"/>
      <c r="AI2900" s="161"/>
      <c r="AJ2900" s="153"/>
      <c r="AK2900" s="153"/>
      <c r="AL2900" s="207"/>
      <c r="AM2900" s="207"/>
      <c r="AN2900" s="207"/>
      <c r="AO2900" s="207" t="str">
        <f ca="1">IF(R2900="","",IF(R2900&gt;TODAY(),"0 meses",DATEDIF(R2900,TODAY(),"m") &amp; " meses"))</f>
        <v>0 meses</v>
      </c>
      <c r="AP2900" s="147" t="s">
        <v>67</v>
      </c>
      <c r="AQ2900" s="147" t="s">
        <v>67</v>
      </c>
      <c r="AR2900" s="147"/>
      <c r="AS2900" s="209" t="s">
        <v>68</v>
      </c>
      <c r="AT2900" s="223" t="str">
        <f>MONTH(B2900)&amp;"/"&amp;YEAR(B2900)</f>
        <v>3/2026</v>
      </c>
      <c r="AU2900" s="223">
        <f>WEEKNUM(B2900)-WEEKNUM(EOMONTH(B2900,-1)+1)+1</f>
        <v>5</v>
      </c>
      <c r="AV2900" s="209" t="str">
        <f>MONTH(R2900)&amp;"/"&amp;YEAR(R2900)</f>
        <v>5/2026</v>
      </c>
      <c r="AW2900" s="209">
        <f>WEEKNUM(R2900)-WEEKNUM(EOMONTH(R2900,-1)+1)+1</f>
        <v>3</v>
      </c>
      <c r="AX2900" s="209">
        <f>IF(BB2900="S",IF(Q2900="1. Aceitou o programa",R2900-B2900,0),0)</f>
        <v>43</v>
      </c>
      <c r="AY2900" s="209">
        <f>IF(BB2900="S",IF(AND(S2900&lt;&gt;"",R2900&lt;&gt;""),S2900-R2900,0),0)</f>
        <v>0</v>
      </c>
      <c r="AZ2900" s="209">
        <f>IF(BB2900="S",IF(Q2900="1. Aceitou o programa",IF(OR(X2900="Não se Aplica",X2900=""),IF(OR(W2900="Não se Aplica",W2900=""),0,W2900-V2900),AVERAGE(X2900-W2900,W2900-V2900)),0),0)</f>
        <v>0</v>
      </c>
      <c r="BA2900" s="209">
        <f>IF(BB2900="S",IF(AND(Q2900="1. Aceitou o programa",AH2900="Realizada"),IFERROR(IF(AG2900="",0,AG2900-R2900),0),0),0)</f>
        <v>0</v>
      </c>
      <c r="BB2900" s="209" t="str">
        <f>_xlfn.XLOOKUP(U2900,'Lista Suspensa'!$AA$20:$AA$23,'Lista Suspensa'!$AB$20:$AB$23,"N/A")</f>
        <v>S</v>
      </c>
    </row>
    <row r="2901" spans="1:54" ht="12" customHeight="1">
      <c r="A2901" s="151" t="s">
        <v>54</v>
      </c>
      <c r="B2901" s="152">
        <v>46112</v>
      </c>
      <c r="C2901" s="153" t="s">
        <v>55</v>
      </c>
      <c r="D2901" s="153" t="s">
        <v>56</v>
      </c>
      <c r="E2901" s="244">
        <v>94588713</v>
      </c>
      <c r="F2901" s="144" t="s">
        <v>5678</v>
      </c>
      <c r="G2901" s="230"/>
      <c r="H2901" s="154">
        <v>34034</v>
      </c>
      <c r="I2901" s="153">
        <v>33</v>
      </c>
      <c r="J2901" s="148" t="s">
        <v>58</v>
      </c>
      <c r="K2901" s="153" t="s">
        <v>101</v>
      </c>
      <c r="L2901" s="153"/>
      <c r="M2901" s="153"/>
      <c r="N2901" s="153"/>
      <c r="O2901" s="155">
        <v>21980788279</v>
      </c>
      <c r="P2901" s="156" t="s">
        <v>60</v>
      </c>
      <c r="Q2901" s="157" t="s">
        <v>110</v>
      </c>
      <c r="R2901" s="158">
        <v>46155</v>
      </c>
      <c r="S2901" s="159"/>
      <c r="T2901" s="159" t="s">
        <v>62</v>
      </c>
      <c r="U2901" s="159" t="s">
        <v>111</v>
      </c>
      <c r="V2901" s="154">
        <v>46147</v>
      </c>
      <c r="W2901" s="154">
        <v>46155</v>
      </c>
      <c r="X2901" s="154"/>
      <c r="Y2901" s="160" t="s">
        <v>99</v>
      </c>
      <c r="Z2901" s="160" t="s">
        <v>65</v>
      </c>
      <c r="AA2901" s="153"/>
      <c r="AB2901" s="153"/>
      <c r="AC2901" s="182" t="e">
        <f t="shared" si="92"/>
        <v>#DIV/0!</v>
      </c>
      <c r="AD2901" s="153" t="e">
        <f t="shared" si="93"/>
        <v>#DIV/0!</v>
      </c>
      <c r="AE2901" s="233" t="s">
        <v>66</v>
      </c>
      <c r="AF2901" s="153"/>
      <c r="AG2901" s="159"/>
      <c r="AH2901" s="153"/>
      <c r="AI2901" s="161"/>
      <c r="AJ2901" s="153"/>
      <c r="AK2901" s="153"/>
      <c r="AL2901" s="207"/>
      <c r="AM2901" s="207"/>
      <c r="AN2901" s="207"/>
      <c r="AO2901" s="207" t="str">
        <f ca="1">IF(R2901="","",IF(R2901&gt;TODAY(),"0 meses",DATEDIF(R2901,TODAY(),"m") &amp; " meses"))</f>
        <v>0 meses</v>
      </c>
      <c r="AP2901" s="147" t="s">
        <v>67</v>
      </c>
      <c r="AQ2901" s="147" t="s">
        <v>67</v>
      </c>
      <c r="AR2901" s="147"/>
      <c r="AS2901" s="209" t="s">
        <v>68</v>
      </c>
      <c r="AT2901" s="223" t="str">
        <f>MONTH(B2901)&amp;"/"&amp;YEAR(B2901)</f>
        <v>3/2026</v>
      </c>
      <c r="AU2901" s="223">
        <f>WEEKNUM(B2901)-WEEKNUM(EOMONTH(B2901,-1)+1)+1</f>
        <v>5</v>
      </c>
      <c r="AV2901" s="209" t="str">
        <f>MONTH(R2901)&amp;"/"&amp;YEAR(R2901)</f>
        <v>5/2026</v>
      </c>
      <c r="AW2901" s="209">
        <f>WEEKNUM(R2901)-WEEKNUM(EOMONTH(R2901,-1)+1)+1</f>
        <v>3</v>
      </c>
      <c r="AX2901" s="209">
        <f>IF(BB2901="S",IF(Q2901="1. Aceitou o programa",R2901-B2901,0),0)</f>
        <v>43</v>
      </c>
      <c r="AY2901" s="209">
        <f>IF(BB2901="S",IF(AND(S2901&lt;&gt;"",R2901&lt;&gt;""),S2901-R2901,0),0)</f>
        <v>0</v>
      </c>
      <c r="AZ2901" s="209">
        <f>IF(BB2901="S",IF(Q2901="1. Aceitou o programa",IF(OR(X2901="Não se Aplica",X2901=""),IF(OR(W2901="Não se Aplica",W2901=""),0,W2901-V2901),AVERAGE(X2901-W2901,W2901-V2901)),0),0)</f>
        <v>8</v>
      </c>
      <c r="BA2901" s="209">
        <f>IF(BB2901="S",IF(AND(Q2901="1. Aceitou o programa",AH2901="Realizada"),IFERROR(IF(AG2901="",0,AG2901-R2901),0),0),0)</f>
        <v>0</v>
      </c>
      <c r="BB2901" s="209" t="str">
        <f>_xlfn.XLOOKUP(U2901,'Lista Suspensa'!$AA$20:$AA$23,'Lista Suspensa'!$AB$20:$AB$23,"N/A")</f>
        <v>S</v>
      </c>
    </row>
    <row r="2902" spans="1:54" ht="12" customHeight="1">
      <c r="A2902" s="151" t="s">
        <v>54</v>
      </c>
      <c r="B2902" s="152">
        <v>46112</v>
      </c>
      <c r="C2902" s="153" t="s">
        <v>55</v>
      </c>
      <c r="D2902" s="153" t="s">
        <v>56</v>
      </c>
      <c r="E2902" s="244">
        <v>94531206</v>
      </c>
      <c r="F2902" s="144" t="s">
        <v>5679</v>
      </c>
      <c r="G2902" s="230"/>
      <c r="H2902" s="154">
        <v>34120</v>
      </c>
      <c r="I2902" s="153">
        <v>32</v>
      </c>
      <c r="J2902" s="148" t="s">
        <v>70</v>
      </c>
      <c r="K2902" s="153" t="s">
        <v>101</v>
      </c>
      <c r="L2902" s="153"/>
      <c r="M2902" s="153"/>
      <c r="N2902" s="153"/>
      <c r="O2902" s="155">
        <v>21995442349</v>
      </c>
      <c r="P2902" s="156" t="s">
        <v>60</v>
      </c>
      <c r="Q2902" s="157" t="s">
        <v>110</v>
      </c>
      <c r="R2902" s="158">
        <v>46155</v>
      </c>
      <c r="S2902" s="159"/>
      <c r="T2902" s="159" t="s">
        <v>62</v>
      </c>
      <c r="U2902" s="159" t="s">
        <v>111</v>
      </c>
      <c r="V2902" s="154">
        <v>46147</v>
      </c>
      <c r="W2902" s="154"/>
      <c r="X2902" s="154"/>
      <c r="Y2902" s="160" t="s">
        <v>5609</v>
      </c>
      <c r="Z2902" s="160" t="s">
        <v>65</v>
      </c>
      <c r="AA2902" s="153"/>
      <c r="AB2902" s="153"/>
      <c r="AC2902" s="182" t="e">
        <f t="shared" si="92"/>
        <v>#DIV/0!</v>
      </c>
      <c r="AD2902" s="153" t="e">
        <f t="shared" si="93"/>
        <v>#DIV/0!</v>
      </c>
      <c r="AE2902" s="233" t="s">
        <v>66</v>
      </c>
      <c r="AF2902" s="153"/>
      <c r="AG2902" s="159"/>
      <c r="AH2902" s="153"/>
      <c r="AI2902" s="161"/>
      <c r="AJ2902" s="153"/>
      <c r="AK2902" s="153"/>
      <c r="AL2902" s="207"/>
      <c r="AM2902" s="207"/>
      <c r="AN2902" s="207"/>
      <c r="AO2902" s="207" t="str">
        <f ca="1">IF(R2902="","",IF(R2902&gt;TODAY(),"0 meses",DATEDIF(R2902,TODAY(),"m") &amp; " meses"))</f>
        <v>0 meses</v>
      </c>
      <c r="AP2902" s="147" t="s">
        <v>67</v>
      </c>
      <c r="AQ2902" s="147" t="s">
        <v>67</v>
      </c>
      <c r="AR2902" s="147"/>
      <c r="AS2902" s="209" t="s">
        <v>68</v>
      </c>
      <c r="AT2902" s="223" t="str">
        <f>MONTH(B2902)&amp;"/"&amp;YEAR(B2902)</f>
        <v>3/2026</v>
      </c>
      <c r="AU2902" s="223">
        <f>WEEKNUM(B2902)-WEEKNUM(EOMONTH(B2902,-1)+1)+1</f>
        <v>5</v>
      </c>
      <c r="AV2902" s="209" t="str">
        <f>MONTH(R2902)&amp;"/"&amp;YEAR(R2902)</f>
        <v>5/2026</v>
      </c>
      <c r="AW2902" s="209">
        <f>WEEKNUM(R2902)-WEEKNUM(EOMONTH(R2902,-1)+1)+1</f>
        <v>3</v>
      </c>
      <c r="AX2902" s="209">
        <f>IF(BB2902="S",IF(Q2902="1. Aceitou o programa",R2902-B2902,0),0)</f>
        <v>43</v>
      </c>
      <c r="AY2902" s="209">
        <f>IF(BB2902="S",IF(AND(S2902&lt;&gt;"",R2902&lt;&gt;""),S2902-R2902,0),0)</f>
        <v>0</v>
      </c>
      <c r="AZ2902" s="209">
        <f>IF(BB2902="S",IF(Q2902="1. Aceitou o programa",IF(OR(X2902="Não se Aplica",X2902=""),IF(OR(W2902="Não se Aplica",W2902=""),0,W2902-V2902),AVERAGE(X2902-W2902,W2902-V2902)),0),0)</f>
        <v>0</v>
      </c>
      <c r="BA2902" s="209">
        <f>IF(BB2902="S",IF(AND(Q2902="1. Aceitou o programa",AH2902="Realizada"),IFERROR(IF(AG2902="",0,AG2902-R2902),0),0),0)</f>
        <v>0</v>
      </c>
      <c r="BB2902" s="209" t="str">
        <f>_xlfn.XLOOKUP(U2902,'Lista Suspensa'!$AA$20:$AA$23,'Lista Suspensa'!$AB$20:$AB$23,"N/A")</f>
        <v>S</v>
      </c>
    </row>
    <row r="2903" spans="1:54" ht="12" customHeight="1">
      <c r="A2903" s="151" t="s">
        <v>54</v>
      </c>
      <c r="B2903" s="152">
        <v>46112</v>
      </c>
      <c r="C2903" s="153" t="s">
        <v>55</v>
      </c>
      <c r="D2903" s="153" t="s">
        <v>56</v>
      </c>
      <c r="E2903" s="244">
        <v>94719786</v>
      </c>
      <c r="F2903" s="144" t="s">
        <v>5680</v>
      </c>
      <c r="G2903" s="230"/>
      <c r="H2903" s="154">
        <v>34169</v>
      </c>
      <c r="I2903" s="153">
        <v>32</v>
      </c>
      <c r="J2903" s="148" t="s">
        <v>70</v>
      </c>
      <c r="K2903" s="153" t="s">
        <v>101</v>
      </c>
      <c r="L2903" s="153"/>
      <c r="M2903" s="153"/>
      <c r="N2903" s="153"/>
      <c r="O2903" s="155">
        <v>21997739333</v>
      </c>
      <c r="P2903" s="156" t="s">
        <v>60</v>
      </c>
      <c r="Q2903" s="157" t="s">
        <v>110</v>
      </c>
      <c r="R2903" s="158">
        <v>46155</v>
      </c>
      <c r="S2903" s="159"/>
      <c r="T2903" s="159" t="s">
        <v>62</v>
      </c>
      <c r="U2903" s="159" t="s">
        <v>111</v>
      </c>
      <c r="V2903" s="154">
        <v>46147</v>
      </c>
      <c r="W2903" s="154">
        <v>46155</v>
      </c>
      <c r="X2903" s="154"/>
      <c r="Y2903" s="160" t="s">
        <v>99</v>
      </c>
      <c r="Z2903" s="160" t="s">
        <v>65</v>
      </c>
      <c r="AA2903" s="153"/>
      <c r="AB2903" s="153"/>
      <c r="AC2903" s="182" t="e">
        <f t="shared" si="92"/>
        <v>#DIV/0!</v>
      </c>
      <c r="AD2903" s="153" t="e">
        <f t="shared" si="93"/>
        <v>#DIV/0!</v>
      </c>
      <c r="AE2903" s="233" t="s">
        <v>66</v>
      </c>
      <c r="AF2903" s="153"/>
      <c r="AG2903" s="159"/>
      <c r="AH2903" s="153"/>
      <c r="AI2903" s="161"/>
      <c r="AJ2903" s="153"/>
      <c r="AK2903" s="153"/>
      <c r="AL2903" s="207"/>
      <c r="AM2903" s="207"/>
      <c r="AN2903" s="207"/>
      <c r="AO2903" s="207" t="str">
        <f ca="1">IF(R2903="","",IF(R2903&gt;TODAY(),"0 meses",DATEDIF(R2903,TODAY(),"m") &amp; " meses"))</f>
        <v>0 meses</v>
      </c>
      <c r="AP2903" s="147" t="s">
        <v>67</v>
      </c>
      <c r="AQ2903" s="147" t="s">
        <v>67</v>
      </c>
      <c r="AR2903" s="147"/>
      <c r="AS2903" s="209" t="s">
        <v>68</v>
      </c>
      <c r="AT2903" s="223" t="str">
        <f>MONTH(B2903)&amp;"/"&amp;YEAR(B2903)</f>
        <v>3/2026</v>
      </c>
      <c r="AU2903" s="223">
        <f>WEEKNUM(B2903)-WEEKNUM(EOMONTH(B2903,-1)+1)+1</f>
        <v>5</v>
      </c>
      <c r="AV2903" s="209" t="str">
        <f>MONTH(R2903)&amp;"/"&amp;YEAR(R2903)</f>
        <v>5/2026</v>
      </c>
      <c r="AW2903" s="209">
        <f>WEEKNUM(R2903)-WEEKNUM(EOMONTH(R2903,-1)+1)+1</f>
        <v>3</v>
      </c>
      <c r="AX2903" s="209">
        <f>IF(BB2903="S",IF(Q2903="1. Aceitou o programa",R2903-B2903,0),0)</f>
        <v>43</v>
      </c>
      <c r="AY2903" s="209">
        <f>IF(BB2903="S",IF(AND(S2903&lt;&gt;"",R2903&lt;&gt;""),S2903-R2903,0),0)</f>
        <v>0</v>
      </c>
      <c r="AZ2903" s="209">
        <f>IF(BB2903="S",IF(Q2903="1. Aceitou o programa",IF(OR(X2903="Não se Aplica",X2903=""),IF(OR(W2903="Não se Aplica",W2903=""),0,W2903-V2903),AVERAGE(X2903-W2903,W2903-V2903)),0),0)</f>
        <v>8</v>
      </c>
      <c r="BA2903" s="209">
        <f>IF(BB2903="S",IF(AND(Q2903="1. Aceitou o programa",AH2903="Realizada"),IFERROR(IF(AG2903="",0,AG2903-R2903),0),0),0)</f>
        <v>0</v>
      </c>
      <c r="BB2903" s="209" t="str">
        <f>_xlfn.XLOOKUP(U2903,'Lista Suspensa'!$AA$20:$AA$23,'Lista Suspensa'!$AB$20:$AB$23,"N/A")</f>
        <v>S</v>
      </c>
    </row>
    <row r="2904" spans="1:54" ht="12" customHeight="1">
      <c r="A2904" s="151" t="s">
        <v>54</v>
      </c>
      <c r="B2904" s="152">
        <v>46112</v>
      </c>
      <c r="C2904" s="153" t="s">
        <v>55</v>
      </c>
      <c r="D2904" s="153" t="s">
        <v>56</v>
      </c>
      <c r="E2904" s="244">
        <v>761211152</v>
      </c>
      <c r="F2904" s="144" t="s">
        <v>5681</v>
      </c>
      <c r="G2904" s="230"/>
      <c r="H2904" s="154">
        <v>34173</v>
      </c>
      <c r="I2904" s="153">
        <v>32</v>
      </c>
      <c r="J2904" s="148" t="s">
        <v>70</v>
      </c>
      <c r="K2904" s="153" t="s">
        <v>101</v>
      </c>
      <c r="L2904" s="153"/>
      <c r="M2904" s="153"/>
      <c r="N2904" s="153"/>
      <c r="O2904" s="155">
        <v>21994002019</v>
      </c>
      <c r="P2904" s="156" t="s">
        <v>60</v>
      </c>
      <c r="Q2904" s="157" t="s">
        <v>110</v>
      </c>
      <c r="R2904" s="158">
        <v>46155</v>
      </c>
      <c r="S2904" s="159"/>
      <c r="T2904" s="159" t="s">
        <v>62</v>
      </c>
      <c r="U2904" s="159" t="s">
        <v>111</v>
      </c>
      <c r="V2904" s="154">
        <v>46147</v>
      </c>
      <c r="W2904" s="154"/>
      <c r="X2904" s="154"/>
      <c r="Y2904" s="160" t="s">
        <v>4134</v>
      </c>
      <c r="Z2904" s="160" t="s">
        <v>65</v>
      </c>
      <c r="AA2904" s="153"/>
      <c r="AB2904" s="153"/>
      <c r="AC2904" s="182" t="e">
        <f t="shared" si="92"/>
        <v>#DIV/0!</v>
      </c>
      <c r="AD2904" s="153" t="e">
        <f t="shared" si="93"/>
        <v>#DIV/0!</v>
      </c>
      <c r="AE2904" s="233" t="s">
        <v>66</v>
      </c>
      <c r="AF2904" s="153"/>
      <c r="AG2904" s="159"/>
      <c r="AH2904" s="153"/>
      <c r="AI2904" s="161"/>
      <c r="AJ2904" s="153"/>
      <c r="AK2904" s="153"/>
      <c r="AL2904" s="207" t="s">
        <v>85</v>
      </c>
      <c r="AM2904" s="207" t="s">
        <v>86</v>
      </c>
      <c r="AN2904" s="207"/>
      <c r="AO2904" s="207" t="str">
        <f ca="1">IF(R2904="","",IF(R2904&gt;TODAY(),"0 meses",DATEDIF(R2904,TODAY(),"m") &amp; " meses"))</f>
        <v>0 meses</v>
      </c>
      <c r="AP2904" s="147" t="s">
        <v>67</v>
      </c>
      <c r="AQ2904" s="147" t="s">
        <v>67</v>
      </c>
      <c r="AR2904" s="147"/>
      <c r="AS2904" s="209" t="s">
        <v>68</v>
      </c>
      <c r="AT2904" s="223" t="str">
        <f>MONTH(B2904)&amp;"/"&amp;YEAR(B2904)</f>
        <v>3/2026</v>
      </c>
      <c r="AU2904" s="223">
        <f>WEEKNUM(B2904)-WEEKNUM(EOMONTH(B2904,-1)+1)+1</f>
        <v>5</v>
      </c>
      <c r="AV2904" s="209" t="str">
        <f>MONTH(R2904)&amp;"/"&amp;YEAR(R2904)</f>
        <v>5/2026</v>
      </c>
      <c r="AW2904" s="209">
        <f>WEEKNUM(R2904)-WEEKNUM(EOMONTH(R2904,-1)+1)+1</f>
        <v>3</v>
      </c>
      <c r="AX2904" s="209">
        <f>IF(BB2904="S",IF(Q2904="1. Aceitou o programa",R2904-B2904,0),0)</f>
        <v>43</v>
      </c>
      <c r="AY2904" s="209">
        <f>IF(BB2904="S",IF(AND(S2904&lt;&gt;"",R2904&lt;&gt;""),S2904-R2904,0),0)</f>
        <v>0</v>
      </c>
      <c r="AZ2904" s="209">
        <f>IF(BB2904="S",IF(Q2904="1. Aceitou o programa",IF(OR(X2904="Não se Aplica",X2904=""),IF(OR(W2904="Não se Aplica",W2904=""),0,W2904-V2904),AVERAGE(X2904-W2904,W2904-V2904)),0),0)</f>
        <v>0</v>
      </c>
      <c r="BA2904" s="209">
        <f>IF(BB2904="S",IF(AND(Q2904="1. Aceitou o programa",AH2904="Realizada"),IFERROR(IF(AG2904="",0,AG2904-R2904),0),0),0)</f>
        <v>0</v>
      </c>
      <c r="BB2904" s="209" t="str">
        <f>_xlfn.XLOOKUP(U2904,'Lista Suspensa'!$AA$20:$AA$23,'Lista Suspensa'!$AB$20:$AB$23,"N/A")</f>
        <v>S</v>
      </c>
    </row>
    <row r="2905" spans="1:54" ht="12" customHeight="1">
      <c r="A2905" s="151" t="s">
        <v>54</v>
      </c>
      <c r="B2905" s="152">
        <v>46112</v>
      </c>
      <c r="C2905" s="153" t="s">
        <v>55</v>
      </c>
      <c r="D2905" s="153" t="s">
        <v>56</v>
      </c>
      <c r="E2905" s="244">
        <v>95580607</v>
      </c>
      <c r="F2905" s="144" t="s">
        <v>5682</v>
      </c>
      <c r="G2905" s="230"/>
      <c r="H2905" s="154">
        <v>34286</v>
      </c>
      <c r="I2905" s="153">
        <v>32</v>
      </c>
      <c r="J2905" s="148" t="s">
        <v>70</v>
      </c>
      <c r="K2905" s="153" t="s">
        <v>101</v>
      </c>
      <c r="L2905" s="153"/>
      <c r="M2905" s="153"/>
      <c r="N2905" s="153"/>
      <c r="O2905" s="155">
        <v>21974947676</v>
      </c>
      <c r="P2905" s="156" t="s">
        <v>60</v>
      </c>
      <c r="Q2905" s="157" t="s">
        <v>110</v>
      </c>
      <c r="R2905" s="158">
        <v>46155</v>
      </c>
      <c r="S2905" s="159"/>
      <c r="T2905" s="159" t="s">
        <v>62</v>
      </c>
      <c r="U2905" s="159" t="s">
        <v>111</v>
      </c>
      <c r="V2905" s="154">
        <v>46147</v>
      </c>
      <c r="W2905" s="154"/>
      <c r="X2905" s="154"/>
      <c r="Y2905" s="160" t="s">
        <v>3275</v>
      </c>
      <c r="Z2905" s="160" t="s">
        <v>65</v>
      </c>
      <c r="AA2905" s="153"/>
      <c r="AB2905" s="153"/>
      <c r="AC2905" s="182" t="e">
        <f t="shared" si="92"/>
        <v>#DIV/0!</v>
      </c>
      <c r="AD2905" s="153" t="e">
        <f t="shared" si="93"/>
        <v>#DIV/0!</v>
      </c>
      <c r="AE2905" s="233" t="s">
        <v>66</v>
      </c>
      <c r="AF2905" s="153"/>
      <c r="AG2905" s="159"/>
      <c r="AH2905" s="153"/>
      <c r="AI2905" s="161"/>
      <c r="AJ2905" s="153"/>
      <c r="AK2905" s="153"/>
      <c r="AL2905" s="207"/>
      <c r="AM2905" s="207"/>
      <c r="AN2905" s="207"/>
      <c r="AO2905" s="207" t="str">
        <f ca="1">IF(R2905="","",IF(R2905&gt;TODAY(),"0 meses",DATEDIF(R2905,TODAY(),"m") &amp; " meses"))</f>
        <v>0 meses</v>
      </c>
      <c r="AP2905" s="147" t="s">
        <v>67</v>
      </c>
      <c r="AQ2905" s="147" t="s">
        <v>67</v>
      </c>
      <c r="AR2905" s="147"/>
      <c r="AS2905" s="209" t="s">
        <v>68</v>
      </c>
      <c r="AT2905" s="223" t="str">
        <f>MONTH(B2905)&amp;"/"&amp;YEAR(B2905)</f>
        <v>3/2026</v>
      </c>
      <c r="AU2905" s="223">
        <f>WEEKNUM(B2905)-WEEKNUM(EOMONTH(B2905,-1)+1)+1</f>
        <v>5</v>
      </c>
      <c r="AV2905" s="209" t="str">
        <f>MONTH(R2905)&amp;"/"&amp;YEAR(R2905)</f>
        <v>5/2026</v>
      </c>
      <c r="AW2905" s="209">
        <f>WEEKNUM(R2905)-WEEKNUM(EOMONTH(R2905,-1)+1)+1</f>
        <v>3</v>
      </c>
      <c r="AX2905" s="209">
        <f>IF(BB2905="S",IF(Q2905="1. Aceitou o programa",R2905-B2905,0),0)</f>
        <v>43</v>
      </c>
      <c r="AY2905" s="209">
        <f>IF(BB2905="S",IF(AND(S2905&lt;&gt;"",R2905&lt;&gt;""),S2905-R2905,0),0)</f>
        <v>0</v>
      </c>
      <c r="AZ2905" s="209">
        <f>IF(BB2905="S",IF(Q2905="1. Aceitou o programa",IF(OR(X2905="Não se Aplica",X2905=""),IF(OR(W2905="Não se Aplica",W2905=""),0,W2905-V2905),AVERAGE(X2905-W2905,W2905-V2905)),0),0)</f>
        <v>0</v>
      </c>
      <c r="BA2905" s="209">
        <f>IF(BB2905="S",IF(AND(Q2905="1. Aceitou o programa",AH2905="Realizada"),IFERROR(IF(AG2905="",0,AG2905-R2905),0),0),0)</f>
        <v>0</v>
      </c>
      <c r="BB2905" s="209" t="str">
        <f>_xlfn.XLOOKUP(U2905,'Lista Suspensa'!$AA$20:$AA$23,'Lista Suspensa'!$AB$20:$AB$23,"N/A")</f>
        <v>S</v>
      </c>
    </row>
    <row r="2906" spans="1:54" ht="12" customHeight="1">
      <c r="A2906" s="151" t="s">
        <v>54</v>
      </c>
      <c r="B2906" s="152">
        <v>46112</v>
      </c>
      <c r="C2906" s="153" t="s">
        <v>55</v>
      </c>
      <c r="D2906" s="153" t="s">
        <v>56</v>
      </c>
      <c r="E2906" s="244">
        <v>95173157</v>
      </c>
      <c r="F2906" s="144" t="s">
        <v>5683</v>
      </c>
      <c r="G2906" s="230"/>
      <c r="H2906" s="154">
        <v>34320</v>
      </c>
      <c r="I2906" s="153">
        <v>32</v>
      </c>
      <c r="J2906" s="148" t="s">
        <v>58</v>
      </c>
      <c r="K2906" s="153" t="s">
        <v>101</v>
      </c>
      <c r="L2906" s="153"/>
      <c r="M2906" s="153"/>
      <c r="N2906" s="153"/>
      <c r="O2906" s="155">
        <v>21971245355</v>
      </c>
      <c r="P2906" s="156" t="s">
        <v>60</v>
      </c>
      <c r="Q2906" s="157" t="s">
        <v>110</v>
      </c>
      <c r="R2906" s="158">
        <v>46155</v>
      </c>
      <c r="S2906" s="159"/>
      <c r="T2906" s="159" t="s">
        <v>62</v>
      </c>
      <c r="U2906" s="159" t="s">
        <v>111</v>
      </c>
      <c r="V2906" s="154">
        <v>46147</v>
      </c>
      <c r="W2906" s="154"/>
      <c r="X2906" s="154"/>
      <c r="Y2906" s="160" t="s">
        <v>5684</v>
      </c>
      <c r="Z2906" s="160" t="s">
        <v>65</v>
      </c>
      <c r="AA2906" s="153"/>
      <c r="AB2906" s="153"/>
      <c r="AC2906" s="182" t="e">
        <f t="shared" si="92"/>
        <v>#DIV/0!</v>
      </c>
      <c r="AD2906" s="153" t="e">
        <f t="shared" si="93"/>
        <v>#DIV/0!</v>
      </c>
      <c r="AE2906" s="233" t="s">
        <v>66</v>
      </c>
      <c r="AF2906" s="153"/>
      <c r="AG2906" s="159"/>
      <c r="AH2906" s="153"/>
      <c r="AI2906" s="161"/>
      <c r="AJ2906" s="153"/>
      <c r="AK2906" s="153"/>
      <c r="AL2906" s="207"/>
      <c r="AM2906" s="207"/>
      <c r="AN2906" s="207"/>
      <c r="AO2906" s="207" t="str">
        <f ca="1">IF(R2906="","",IF(R2906&gt;TODAY(),"0 meses",DATEDIF(R2906,TODAY(),"m") &amp; " meses"))</f>
        <v>0 meses</v>
      </c>
      <c r="AP2906" s="147" t="s">
        <v>67</v>
      </c>
      <c r="AQ2906" s="147" t="s">
        <v>67</v>
      </c>
      <c r="AR2906" s="147"/>
      <c r="AS2906" s="209" t="s">
        <v>68</v>
      </c>
      <c r="AT2906" s="223" t="str">
        <f>MONTH(B2906)&amp;"/"&amp;YEAR(B2906)</f>
        <v>3/2026</v>
      </c>
      <c r="AU2906" s="223">
        <f>WEEKNUM(B2906)-WEEKNUM(EOMONTH(B2906,-1)+1)+1</f>
        <v>5</v>
      </c>
      <c r="AV2906" s="209" t="str">
        <f>MONTH(R2906)&amp;"/"&amp;YEAR(R2906)</f>
        <v>5/2026</v>
      </c>
      <c r="AW2906" s="209">
        <f>WEEKNUM(R2906)-WEEKNUM(EOMONTH(R2906,-1)+1)+1</f>
        <v>3</v>
      </c>
      <c r="AX2906" s="209">
        <f>IF(BB2906="S",IF(Q2906="1. Aceitou o programa",R2906-B2906,0),0)</f>
        <v>43</v>
      </c>
      <c r="AY2906" s="209">
        <f>IF(BB2906="S",IF(AND(S2906&lt;&gt;"",R2906&lt;&gt;""),S2906-R2906,0),0)</f>
        <v>0</v>
      </c>
      <c r="AZ2906" s="209">
        <f>IF(BB2906="S",IF(Q2906="1. Aceitou o programa",IF(OR(X2906="Não se Aplica",X2906=""),IF(OR(W2906="Não se Aplica",W2906=""),0,W2906-V2906),AVERAGE(X2906-W2906,W2906-V2906)),0),0)</f>
        <v>0</v>
      </c>
      <c r="BA2906" s="209">
        <f>IF(BB2906="S",IF(AND(Q2906="1. Aceitou o programa",AH2906="Realizada"),IFERROR(IF(AG2906="",0,AG2906-R2906),0),0),0)</f>
        <v>0</v>
      </c>
      <c r="BB2906" s="209" t="str">
        <f>_xlfn.XLOOKUP(U2906,'Lista Suspensa'!$AA$20:$AA$23,'Lista Suspensa'!$AB$20:$AB$23,"N/A")</f>
        <v>S</v>
      </c>
    </row>
    <row r="2907" spans="1:54" ht="12" customHeight="1">
      <c r="A2907" s="151" t="s">
        <v>54</v>
      </c>
      <c r="B2907" s="152">
        <v>46112</v>
      </c>
      <c r="C2907" s="153" t="s">
        <v>55</v>
      </c>
      <c r="D2907" s="153" t="s">
        <v>56</v>
      </c>
      <c r="E2907" s="244">
        <v>95100165</v>
      </c>
      <c r="F2907" s="144" t="s">
        <v>5685</v>
      </c>
      <c r="G2907" s="230"/>
      <c r="H2907" s="154">
        <v>34440</v>
      </c>
      <c r="I2907" s="153">
        <v>32</v>
      </c>
      <c r="J2907" s="148" t="s">
        <v>70</v>
      </c>
      <c r="K2907" s="153" t="s">
        <v>101</v>
      </c>
      <c r="L2907" s="153"/>
      <c r="M2907" s="153"/>
      <c r="N2907" s="153"/>
      <c r="O2907" s="155">
        <v>21991412487</v>
      </c>
      <c r="P2907" s="156" t="s">
        <v>60</v>
      </c>
      <c r="Q2907" s="157" t="s">
        <v>110</v>
      </c>
      <c r="R2907" s="158">
        <v>46155</v>
      </c>
      <c r="S2907" s="159"/>
      <c r="T2907" s="159" t="s">
        <v>62</v>
      </c>
      <c r="U2907" s="159" t="s">
        <v>111</v>
      </c>
      <c r="V2907" s="154">
        <v>46147</v>
      </c>
      <c r="W2907" s="154"/>
      <c r="X2907" s="154"/>
      <c r="Y2907" s="160" t="s">
        <v>5686</v>
      </c>
      <c r="Z2907" s="160" t="s">
        <v>65</v>
      </c>
      <c r="AA2907" s="153"/>
      <c r="AB2907" s="153"/>
      <c r="AC2907" s="182" t="e">
        <f t="shared" si="92"/>
        <v>#DIV/0!</v>
      </c>
      <c r="AD2907" s="153" t="e">
        <f t="shared" si="93"/>
        <v>#DIV/0!</v>
      </c>
      <c r="AE2907" s="233" t="s">
        <v>66</v>
      </c>
      <c r="AF2907" s="153"/>
      <c r="AG2907" s="159"/>
      <c r="AH2907" s="153"/>
      <c r="AI2907" s="161"/>
      <c r="AJ2907" s="153"/>
      <c r="AK2907" s="153"/>
      <c r="AL2907" s="207"/>
      <c r="AM2907" s="207"/>
      <c r="AN2907" s="207"/>
      <c r="AO2907" s="207" t="str">
        <f ca="1">IF(R2907="","",IF(R2907&gt;TODAY(),"0 meses",DATEDIF(R2907,TODAY(),"m") &amp; " meses"))</f>
        <v>0 meses</v>
      </c>
      <c r="AP2907" s="147" t="s">
        <v>67</v>
      </c>
      <c r="AQ2907" s="147" t="s">
        <v>67</v>
      </c>
      <c r="AR2907" s="147"/>
      <c r="AS2907" s="209" t="s">
        <v>68</v>
      </c>
      <c r="AT2907" s="223" t="str">
        <f>MONTH(B2907)&amp;"/"&amp;YEAR(B2907)</f>
        <v>3/2026</v>
      </c>
      <c r="AU2907" s="223">
        <f>WEEKNUM(B2907)-WEEKNUM(EOMONTH(B2907,-1)+1)+1</f>
        <v>5</v>
      </c>
      <c r="AV2907" s="209" t="str">
        <f>MONTH(R2907)&amp;"/"&amp;YEAR(R2907)</f>
        <v>5/2026</v>
      </c>
      <c r="AW2907" s="209">
        <f>WEEKNUM(R2907)-WEEKNUM(EOMONTH(R2907,-1)+1)+1</f>
        <v>3</v>
      </c>
      <c r="AX2907" s="209">
        <f>IF(BB2907="S",IF(Q2907="1. Aceitou o programa",R2907-B2907,0),0)</f>
        <v>43</v>
      </c>
      <c r="AY2907" s="209">
        <f>IF(BB2907="S",IF(AND(S2907&lt;&gt;"",R2907&lt;&gt;""),S2907-R2907,0),0)</f>
        <v>0</v>
      </c>
      <c r="AZ2907" s="209">
        <f>IF(BB2907="S",IF(Q2907="1. Aceitou o programa",IF(OR(X2907="Não se Aplica",X2907=""),IF(OR(W2907="Não se Aplica",W2907=""),0,W2907-V2907),AVERAGE(X2907-W2907,W2907-V2907)),0),0)</f>
        <v>0</v>
      </c>
      <c r="BA2907" s="209">
        <f>IF(BB2907="S",IF(AND(Q2907="1. Aceitou o programa",AH2907="Realizada"),IFERROR(IF(AG2907="",0,AG2907-R2907),0),0),0)</f>
        <v>0</v>
      </c>
      <c r="BB2907" s="209" t="str">
        <f>_xlfn.XLOOKUP(U2907,'Lista Suspensa'!$AA$20:$AA$23,'Lista Suspensa'!$AB$20:$AB$23,"N/A")</f>
        <v>S</v>
      </c>
    </row>
    <row r="2908" spans="1:54" ht="12" customHeight="1">
      <c r="A2908" s="151" t="s">
        <v>54</v>
      </c>
      <c r="B2908" s="152">
        <v>46112</v>
      </c>
      <c r="C2908" s="153" t="s">
        <v>55</v>
      </c>
      <c r="D2908" s="153" t="s">
        <v>56</v>
      </c>
      <c r="E2908" s="244">
        <v>95666322</v>
      </c>
      <c r="F2908" s="144" t="s">
        <v>5687</v>
      </c>
      <c r="G2908" s="230"/>
      <c r="H2908" s="154">
        <v>34960</v>
      </c>
      <c r="I2908" s="153">
        <v>30</v>
      </c>
      <c r="J2908" s="148" t="s">
        <v>70</v>
      </c>
      <c r="K2908" s="153" t="s">
        <v>101</v>
      </c>
      <c r="L2908" s="153"/>
      <c r="M2908" s="153"/>
      <c r="N2908" s="153"/>
      <c r="O2908" s="155">
        <v>21989364462</v>
      </c>
      <c r="P2908" s="156" t="s">
        <v>60</v>
      </c>
      <c r="Q2908" s="157" t="s">
        <v>110</v>
      </c>
      <c r="R2908" s="158">
        <v>46155</v>
      </c>
      <c r="S2908" s="159"/>
      <c r="T2908" s="159" t="s">
        <v>62</v>
      </c>
      <c r="U2908" s="159" t="s">
        <v>111</v>
      </c>
      <c r="V2908" s="154">
        <v>46147</v>
      </c>
      <c r="W2908" s="154">
        <v>46155</v>
      </c>
      <c r="X2908" s="154"/>
      <c r="Y2908" s="160" t="s">
        <v>99</v>
      </c>
      <c r="Z2908" s="160" t="s">
        <v>65</v>
      </c>
      <c r="AA2908" s="153"/>
      <c r="AB2908" s="153"/>
      <c r="AC2908" s="182" t="e">
        <f t="shared" si="92"/>
        <v>#DIV/0!</v>
      </c>
      <c r="AD2908" s="153" t="e">
        <f t="shared" si="93"/>
        <v>#DIV/0!</v>
      </c>
      <c r="AE2908" s="233" t="s">
        <v>66</v>
      </c>
      <c r="AF2908" s="153"/>
      <c r="AG2908" s="159"/>
      <c r="AH2908" s="153"/>
      <c r="AI2908" s="161"/>
      <c r="AJ2908" s="153"/>
      <c r="AK2908" s="153"/>
      <c r="AL2908" s="207"/>
      <c r="AM2908" s="207"/>
      <c r="AN2908" s="207"/>
      <c r="AO2908" s="207" t="str">
        <f ca="1">IF(R2908="","",IF(R2908&gt;TODAY(),"0 meses",DATEDIF(R2908,TODAY(),"m") &amp; " meses"))</f>
        <v>0 meses</v>
      </c>
      <c r="AP2908" s="147" t="s">
        <v>67</v>
      </c>
      <c r="AQ2908" s="147" t="s">
        <v>67</v>
      </c>
      <c r="AR2908" s="147"/>
      <c r="AS2908" s="209" t="s">
        <v>68</v>
      </c>
      <c r="AT2908" s="223" t="str">
        <f>MONTH(B2908)&amp;"/"&amp;YEAR(B2908)</f>
        <v>3/2026</v>
      </c>
      <c r="AU2908" s="223">
        <f>WEEKNUM(B2908)-WEEKNUM(EOMONTH(B2908,-1)+1)+1</f>
        <v>5</v>
      </c>
      <c r="AV2908" s="209" t="str">
        <f>MONTH(R2908)&amp;"/"&amp;YEAR(R2908)</f>
        <v>5/2026</v>
      </c>
      <c r="AW2908" s="209">
        <f>WEEKNUM(R2908)-WEEKNUM(EOMONTH(R2908,-1)+1)+1</f>
        <v>3</v>
      </c>
      <c r="AX2908" s="209">
        <f>IF(BB2908="S",IF(Q2908="1. Aceitou o programa",R2908-B2908,0),0)</f>
        <v>43</v>
      </c>
      <c r="AY2908" s="209">
        <f>IF(BB2908="S",IF(AND(S2908&lt;&gt;"",R2908&lt;&gt;""),S2908-R2908,0),0)</f>
        <v>0</v>
      </c>
      <c r="AZ2908" s="209">
        <f>IF(BB2908="S",IF(Q2908="1. Aceitou o programa",IF(OR(X2908="Não se Aplica",X2908=""),IF(OR(W2908="Não se Aplica",W2908=""),0,W2908-V2908),AVERAGE(X2908-W2908,W2908-V2908)),0),0)</f>
        <v>8</v>
      </c>
      <c r="BA2908" s="209">
        <f>IF(BB2908="S",IF(AND(Q2908="1. Aceitou o programa",AH2908="Realizada"),IFERROR(IF(AG2908="",0,AG2908-R2908),0),0),0)</f>
        <v>0</v>
      </c>
      <c r="BB2908" s="209" t="str">
        <f>_xlfn.XLOOKUP(U2908,'Lista Suspensa'!$AA$20:$AA$23,'Lista Suspensa'!$AB$20:$AB$23,"N/A")</f>
        <v>S</v>
      </c>
    </row>
    <row r="2909" spans="1:54" ht="12" customHeight="1">
      <c r="A2909" s="151" t="s">
        <v>54</v>
      </c>
      <c r="B2909" s="152">
        <v>46112</v>
      </c>
      <c r="C2909" s="153" t="s">
        <v>55</v>
      </c>
      <c r="D2909" s="153" t="s">
        <v>56</v>
      </c>
      <c r="E2909" s="244">
        <v>95777905</v>
      </c>
      <c r="F2909" s="144" t="s">
        <v>5688</v>
      </c>
      <c r="G2909" s="230"/>
      <c r="H2909" s="154">
        <v>35086</v>
      </c>
      <c r="I2909" s="153">
        <v>30</v>
      </c>
      <c r="J2909" s="148" t="s">
        <v>58</v>
      </c>
      <c r="K2909" s="153" t="s">
        <v>101</v>
      </c>
      <c r="L2909" s="153"/>
      <c r="M2909" s="153"/>
      <c r="N2909" s="153"/>
      <c r="O2909" s="155">
        <v>21974266060</v>
      </c>
      <c r="P2909" s="156" t="s">
        <v>60</v>
      </c>
      <c r="Q2909" s="157" t="s">
        <v>110</v>
      </c>
      <c r="R2909" s="158">
        <v>46155</v>
      </c>
      <c r="S2909" s="159"/>
      <c r="T2909" s="159" t="s">
        <v>62</v>
      </c>
      <c r="U2909" s="159" t="s">
        <v>111</v>
      </c>
      <c r="V2909" s="154">
        <v>46147</v>
      </c>
      <c r="W2909" s="154"/>
      <c r="X2909" s="154"/>
      <c r="Y2909" s="160" t="s">
        <v>4909</v>
      </c>
      <c r="Z2909" s="160" t="s">
        <v>65</v>
      </c>
      <c r="AA2909" s="153"/>
      <c r="AB2909" s="153"/>
      <c r="AC2909" s="182" t="e">
        <f t="shared" si="92"/>
        <v>#DIV/0!</v>
      </c>
      <c r="AD2909" s="153" t="e">
        <f t="shared" si="93"/>
        <v>#DIV/0!</v>
      </c>
      <c r="AE2909" s="233" t="s">
        <v>66</v>
      </c>
      <c r="AF2909" s="153"/>
      <c r="AG2909" s="159"/>
      <c r="AH2909" s="153"/>
      <c r="AI2909" s="161"/>
      <c r="AJ2909" s="153"/>
      <c r="AK2909" s="153"/>
      <c r="AL2909" s="207"/>
      <c r="AM2909" s="207"/>
      <c r="AN2909" s="207"/>
      <c r="AO2909" s="207" t="str">
        <f ca="1">IF(R2909="","",IF(R2909&gt;TODAY(),"0 meses",DATEDIF(R2909,TODAY(),"m") &amp; " meses"))</f>
        <v>0 meses</v>
      </c>
      <c r="AP2909" s="147" t="s">
        <v>67</v>
      </c>
      <c r="AQ2909" s="147" t="s">
        <v>67</v>
      </c>
      <c r="AR2909" s="147"/>
      <c r="AS2909" s="209" t="s">
        <v>68</v>
      </c>
      <c r="AT2909" s="223" t="str">
        <f>MONTH(B2909)&amp;"/"&amp;YEAR(B2909)</f>
        <v>3/2026</v>
      </c>
      <c r="AU2909" s="223">
        <f>WEEKNUM(B2909)-WEEKNUM(EOMONTH(B2909,-1)+1)+1</f>
        <v>5</v>
      </c>
      <c r="AV2909" s="209" t="str">
        <f>MONTH(R2909)&amp;"/"&amp;YEAR(R2909)</f>
        <v>5/2026</v>
      </c>
      <c r="AW2909" s="209">
        <f>WEEKNUM(R2909)-WEEKNUM(EOMONTH(R2909,-1)+1)+1</f>
        <v>3</v>
      </c>
      <c r="AX2909" s="209">
        <f>IF(BB2909="S",IF(Q2909="1. Aceitou o programa",R2909-B2909,0),0)</f>
        <v>43</v>
      </c>
      <c r="AY2909" s="209">
        <f>IF(BB2909="S",IF(AND(S2909&lt;&gt;"",R2909&lt;&gt;""),S2909-R2909,0),0)</f>
        <v>0</v>
      </c>
      <c r="AZ2909" s="209">
        <f>IF(BB2909="S",IF(Q2909="1. Aceitou o programa",IF(OR(X2909="Não se Aplica",X2909=""),IF(OR(W2909="Não se Aplica",W2909=""),0,W2909-V2909),AVERAGE(X2909-W2909,W2909-V2909)),0),0)</f>
        <v>0</v>
      </c>
      <c r="BA2909" s="209">
        <f>IF(BB2909="S",IF(AND(Q2909="1. Aceitou o programa",AH2909="Realizada"),IFERROR(IF(AG2909="",0,AG2909-R2909),0),0),0)</f>
        <v>0</v>
      </c>
      <c r="BB2909" s="209" t="str">
        <f>_xlfn.XLOOKUP(U2909,'Lista Suspensa'!$AA$20:$AA$23,'Lista Suspensa'!$AB$20:$AB$23,"N/A")</f>
        <v>S</v>
      </c>
    </row>
    <row r="2910" spans="1:54" ht="12" customHeight="1">
      <c r="A2910" s="151" t="s">
        <v>54</v>
      </c>
      <c r="B2910" s="152">
        <v>46112</v>
      </c>
      <c r="C2910" s="153" t="s">
        <v>55</v>
      </c>
      <c r="D2910" s="153" t="s">
        <v>56</v>
      </c>
      <c r="E2910" s="244">
        <v>751807680</v>
      </c>
      <c r="F2910" s="144" t="s">
        <v>5689</v>
      </c>
      <c r="G2910" s="230"/>
      <c r="H2910" s="154">
        <v>35145</v>
      </c>
      <c r="I2910" s="153">
        <v>30</v>
      </c>
      <c r="J2910" s="148" t="s">
        <v>70</v>
      </c>
      <c r="K2910" s="153" t="s">
        <v>101</v>
      </c>
      <c r="L2910" s="153"/>
      <c r="M2910" s="153"/>
      <c r="N2910" s="153"/>
      <c r="O2910" s="155">
        <v>21972974045</v>
      </c>
      <c r="P2910" s="156" t="s">
        <v>60</v>
      </c>
      <c r="Q2910" s="157" t="s">
        <v>110</v>
      </c>
      <c r="R2910" s="158">
        <v>46155</v>
      </c>
      <c r="S2910" s="159"/>
      <c r="T2910" s="159" t="s">
        <v>62</v>
      </c>
      <c r="U2910" s="159" t="s">
        <v>111</v>
      </c>
      <c r="V2910" s="154">
        <v>46147</v>
      </c>
      <c r="W2910" s="154"/>
      <c r="X2910" s="154"/>
      <c r="Y2910" s="160" t="s">
        <v>3148</v>
      </c>
      <c r="Z2910" s="160" t="s">
        <v>65</v>
      </c>
      <c r="AA2910" s="153"/>
      <c r="AB2910" s="153"/>
      <c r="AC2910" s="182" t="e">
        <f t="shared" si="92"/>
        <v>#DIV/0!</v>
      </c>
      <c r="AD2910" s="153" t="e">
        <f t="shared" si="93"/>
        <v>#DIV/0!</v>
      </c>
      <c r="AE2910" s="233" t="s">
        <v>66</v>
      </c>
      <c r="AF2910" s="153"/>
      <c r="AG2910" s="159"/>
      <c r="AH2910" s="153"/>
      <c r="AI2910" s="161"/>
      <c r="AJ2910" s="153"/>
      <c r="AK2910" s="153"/>
      <c r="AL2910" s="207"/>
      <c r="AM2910" s="207"/>
      <c r="AN2910" s="207"/>
      <c r="AO2910" s="207" t="str">
        <f ca="1">IF(R2910="","",IF(R2910&gt;TODAY(),"0 meses",DATEDIF(R2910,TODAY(),"m") &amp; " meses"))</f>
        <v>0 meses</v>
      </c>
      <c r="AP2910" s="147" t="s">
        <v>67</v>
      </c>
      <c r="AQ2910" s="147" t="s">
        <v>67</v>
      </c>
      <c r="AR2910" s="147"/>
      <c r="AS2910" s="209" t="s">
        <v>68</v>
      </c>
      <c r="AT2910" s="223" t="str">
        <f>MONTH(B2910)&amp;"/"&amp;YEAR(B2910)</f>
        <v>3/2026</v>
      </c>
      <c r="AU2910" s="223">
        <f>WEEKNUM(B2910)-WEEKNUM(EOMONTH(B2910,-1)+1)+1</f>
        <v>5</v>
      </c>
      <c r="AV2910" s="209" t="str">
        <f>MONTH(R2910)&amp;"/"&amp;YEAR(R2910)</f>
        <v>5/2026</v>
      </c>
      <c r="AW2910" s="209">
        <f>WEEKNUM(R2910)-WEEKNUM(EOMONTH(R2910,-1)+1)+1</f>
        <v>3</v>
      </c>
      <c r="AX2910" s="209">
        <f>IF(BB2910="S",IF(Q2910="1. Aceitou o programa",R2910-B2910,0),0)</f>
        <v>43</v>
      </c>
      <c r="AY2910" s="209">
        <f>IF(BB2910="S",IF(AND(S2910&lt;&gt;"",R2910&lt;&gt;""),S2910-R2910,0),0)</f>
        <v>0</v>
      </c>
      <c r="AZ2910" s="209">
        <f>IF(BB2910="S",IF(Q2910="1. Aceitou o programa",IF(OR(X2910="Não se Aplica",X2910=""),IF(OR(W2910="Não se Aplica",W2910=""),0,W2910-V2910),AVERAGE(X2910-W2910,W2910-V2910)),0),0)</f>
        <v>0</v>
      </c>
      <c r="BA2910" s="209">
        <f>IF(BB2910="S",IF(AND(Q2910="1. Aceitou o programa",AH2910="Realizada"),IFERROR(IF(AG2910="",0,AG2910-R2910),0),0),0)</f>
        <v>0</v>
      </c>
      <c r="BB2910" s="209" t="str">
        <f>_xlfn.XLOOKUP(U2910,'Lista Suspensa'!$AA$20:$AA$23,'Lista Suspensa'!$AB$20:$AB$23,"N/A")</f>
        <v>S</v>
      </c>
    </row>
    <row r="2911" spans="1:54" ht="12" customHeight="1">
      <c r="A2911" s="151" t="s">
        <v>54</v>
      </c>
      <c r="B2911" s="152">
        <v>46112</v>
      </c>
      <c r="C2911" s="153" t="s">
        <v>55</v>
      </c>
      <c r="D2911" s="153" t="s">
        <v>56</v>
      </c>
      <c r="E2911" s="244">
        <v>95781733</v>
      </c>
      <c r="F2911" s="144" t="s">
        <v>5690</v>
      </c>
      <c r="G2911" s="230"/>
      <c r="H2911" s="154">
        <v>35407</v>
      </c>
      <c r="I2911" s="153">
        <v>29</v>
      </c>
      <c r="J2911" s="148" t="s">
        <v>58</v>
      </c>
      <c r="K2911" s="153" t="s">
        <v>101</v>
      </c>
      <c r="L2911" s="153"/>
      <c r="M2911" s="153"/>
      <c r="N2911" s="153"/>
      <c r="O2911" s="155">
        <v>84991045025</v>
      </c>
      <c r="P2911" s="156" t="s">
        <v>60</v>
      </c>
      <c r="Q2911" s="157" t="s">
        <v>110</v>
      </c>
      <c r="R2911" s="158">
        <v>46155</v>
      </c>
      <c r="S2911" s="159"/>
      <c r="T2911" s="159" t="s">
        <v>62</v>
      </c>
      <c r="U2911" s="159" t="s">
        <v>111</v>
      </c>
      <c r="V2911" s="154">
        <v>46147</v>
      </c>
      <c r="W2911" s="154"/>
      <c r="X2911" s="154"/>
      <c r="Y2911" s="160" t="s">
        <v>5629</v>
      </c>
      <c r="Z2911" s="160" t="s">
        <v>65</v>
      </c>
      <c r="AA2911" s="153"/>
      <c r="AB2911" s="153"/>
      <c r="AC2911" s="182" t="e">
        <f t="shared" si="92"/>
        <v>#DIV/0!</v>
      </c>
      <c r="AD2911" s="153" t="e">
        <f t="shared" si="93"/>
        <v>#DIV/0!</v>
      </c>
      <c r="AE2911" s="233" t="s">
        <v>66</v>
      </c>
      <c r="AF2911" s="153"/>
      <c r="AG2911" s="159"/>
      <c r="AH2911" s="153"/>
      <c r="AI2911" s="161"/>
      <c r="AJ2911" s="153"/>
      <c r="AK2911" s="153"/>
      <c r="AL2911" s="207"/>
      <c r="AM2911" s="207"/>
      <c r="AN2911" s="207"/>
      <c r="AO2911" s="207" t="str">
        <f ca="1">IF(R2911="","",IF(R2911&gt;TODAY(),"0 meses",DATEDIF(R2911,TODAY(),"m") &amp; " meses"))</f>
        <v>0 meses</v>
      </c>
      <c r="AP2911" s="147" t="s">
        <v>67</v>
      </c>
      <c r="AQ2911" s="147" t="s">
        <v>67</v>
      </c>
      <c r="AR2911" s="147"/>
      <c r="AS2911" s="209" t="s">
        <v>68</v>
      </c>
      <c r="AT2911" s="223" t="str">
        <f>MONTH(B2911)&amp;"/"&amp;YEAR(B2911)</f>
        <v>3/2026</v>
      </c>
      <c r="AU2911" s="223">
        <f>WEEKNUM(B2911)-WEEKNUM(EOMONTH(B2911,-1)+1)+1</f>
        <v>5</v>
      </c>
      <c r="AV2911" s="209" t="str">
        <f>MONTH(R2911)&amp;"/"&amp;YEAR(R2911)</f>
        <v>5/2026</v>
      </c>
      <c r="AW2911" s="209">
        <f>WEEKNUM(R2911)-WEEKNUM(EOMONTH(R2911,-1)+1)+1</f>
        <v>3</v>
      </c>
      <c r="AX2911" s="209">
        <f>IF(BB2911="S",IF(Q2911="1. Aceitou o programa",R2911-B2911,0),0)</f>
        <v>43</v>
      </c>
      <c r="AY2911" s="209">
        <f>IF(BB2911="S",IF(AND(S2911&lt;&gt;"",R2911&lt;&gt;""),S2911-R2911,0),0)</f>
        <v>0</v>
      </c>
      <c r="AZ2911" s="209">
        <f>IF(BB2911="S",IF(Q2911="1. Aceitou o programa",IF(OR(X2911="Não se Aplica",X2911=""),IF(OR(W2911="Não se Aplica",W2911=""),0,W2911-V2911),AVERAGE(X2911-W2911,W2911-V2911)),0),0)</f>
        <v>0</v>
      </c>
      <c r="BA2911" s="209">
        <f>IF(BB2911="S",IF(AND(Q2911="1. Aceitou o programa",AH2911="Realizada"),IFERROR(IF(AG2911="",0,AG2911-R2911),0),0),0)</f>
        <v>0</v>
      </c>
      <c r="BB2911" s="209" t="str">
        <f>_xlfn.XLOOKUP(U2911,'Lista Suspensa'!$AA$20:$AA$23,'Lista Suspensa'!$AB$20:$AB$23,"N/A")</f>
        <v>S</v>
      </c>
    </row>
    <row r="2912" spans="1:54" ht="12" customHeight="1">
      <c r="A2912" s="151" t="s">
        <v>54</v>
      </c>
      <c r="B2912" s="152">
        <v>46112</v>
      </c>
      <c r="C2912" s="153" t="s">
        <v>55</v>
      </c>
      <c r="D2912" s="153" t="s">
        <v>56</v>
      </c>
      <c r="E2912" s="244">
        <v>489932584</v>
      </c>
      <c r="F2912" s="144" t="s">
        <v>5691</v>
      </c>
      <c r="G2912" s="230"/>
      <c r="H2912" s="154">
        <v>36550</v>
      </c>
      <c r="I2912" s="153">
        <v>26</v>
      </c>
      <c r="J2912" s="148" t="s">
        <v>58</v>
      </c>
      <c r="K2912" s="153" t="s">
        <v>101</v>
      </c>
      <c r="L2912" s="153"/>
      <c r="M2912" s="153"/>
      <c r="N2912" s="153"/>
      <c r="O2912" s="155">
        <v>21997714785</v>
      </c>
      <c r="P2912" s="156" t="s">
        <v>2077</v>
      </c>
      <c r="Q2912" s="157" t="s">
        <v>110</v>
      </c>
      <c r="R2912" s="158">
        <v>46155</v>
      </c>
      <c r="S2912" s="159"/>
      <c r="T2912" s="159" t="s">
        <v>62</v>
      </c>
      <c r="U2912" s="159" t="s">
        <v>111</v>
      </c>
      <c r="V2912" s="154">
        <v>46147</v>
      </c>
      <c r="W2912" s="154"/>
      <c r="X2912" s="154"/>
      <c r="Y2912" s="160" t="s">
        <v>3277</v>
      </c>
      <c r="Z2912" s="160" t="s">
        <v>65</v>
      </c>
      <c r="AA2912" s="153"/>
      <c r="AB2912" s="153"/>
      <c r="AC2912" s="182" t="e">
        <f t="shared" si="92"/>
        <v>#DIV/0!</v>
      </c>
      <c r="AD2912" s="153" t="e">
        <f t="shared" si="93"/>
        <v>#DIV/0!</v>
      </c>
      <c r="AE2912" s="233" t="s">
        <v>66</v>
      </c>
      <c r="AF2912" s="153"/>
      <c r="AG2912" s="159"/>
      <c r="AH2912" s="153"/>
      <c r="AI2912" s="161"/>
      <c r="AJ2912" s="153"/>
      <c r="AK2912" s="153"/>
      <c r="AL2912" s="207"/>
      <c r="AM2912" s="207"/>
      <c r="AN2912" s="207"/>
      <c r="AO2912" s="207" t="str">
        <f ca="1">IF(R2912="","",IF(R2912&gt;TODAY(),"0 meses",DATEDIF(R2912,TODAY(),"m") &amp; " meses"))</f>
        <v>0 meses</v>
      </c>
      <c r="AP2912" s="147" t="s">
        <v>67</v>
      </c>
      <c r="AQ2912" s="147" t="s">
        <v>67</v>
      </c>
      <c r="AR2912" s="147"/>
      <c r="AS2912" s="209" t="s">
        <v>68</v>
      </c>
      <c r="AT2912" s="223" t="str">
        <f>MONTH(B2912)&amp;"/"&amp;YEAR(B2912)</f>
        <v>3/2026</v>
      </c>
      <c r="AU2912" s="223">
        <f>WEEKNUM(B2912)-WEEKNUM(EOMONTH(B2912,-1)+1)+1</f>
        <v>5</v>
      </c>
      <c r="AV2912" s="209" t="str">
        <f>MONTH(R2912)&amp;"/"&amp;YEAR(R2912)</f>
        <v>5/2026</v>
      </c>
      <c r="AW2912" s="209">
        <f>WEEKNUM(R2912)-WEEKNUM(EOMONTH(R2912,-1)+1)+1</f>
        <v>3</v>
      </c>
      <c r="AX2912" s="209">
        <f>IF(BB2912="S",IF(Q2912="1. Aceitou o programa",R2912-B2912,0),0)</f>
        <v>43</v>
      </c>
      <c r="AY2912" s="209">
        <f>IF(BB2912="S",IF(AND(S2912&lt;&gt;"",R2912&lt;&gt;""),S2912-R2912,0),0)</f>
        <v>0</v>
      </c>
      <c r="AZ2912" s="209">
        <f>IF(BB2912="S",IF(Q2912="1. Aceitou o programa",IF(OR(X2912="Não se Aplica",X2912=""),IF(OR(W2912="Não se Aplica",W2912=""),0,W2912-V2912),AVERAGE(X2912-W2912,W2912-V2912)),0),0)</f>
        <v>0</v>
      </c>
      <c r="BA2912" s="209">
        <f>IF(BB2912="S",IF(AND(Q2912="1. Aceitou o programa",AH2912="Realizada"),IFERROR(IF(AG2912="",0,AG2912-R2912),0),0),0)</f>
        <v>0</v>
      </c>
      <c r="BB2912" s="209" t="str">
        <f>_xlfn.XLOOKUP(U2912,'Lista Suspensa'!$AA$20:$AA$23,'Lista Suspensa'!$AB$20:$AB$23,"N/A")</f>
        <v>S</v>
      </c>
    </row>
    <row r="2913" spans="1:54" ht="12" customHeight="1">
      <c r="A2913" s="151" t="s">
        <v>54</v>
      </c>
      <c r="B2913" s="152">
        <v>46112</v>
      </c>
      <c r="C2913" s="153" t="s">
        <v>55</v>
      </c>
      <c r="D2913" s="153" t="s">
        <v>56</v>
      </c>
      <c r="E2913" s="244">
        <v>756663342</v>
      </c>
      <c r="F2913" s="144" t="s">
        <v>5692</v>
      </c>
      <c r="G2913" s="230"/>
      <c r="H2913" s="154">
        <v>37530</v>
      </c>
      <c r="I2913" s="153">
        <v>23</v>
      </c>
      <c r="J2913" s="148" t="s">
        <v>58</v>
      </c>
      <c r="K2913" s="153" t="s">
        <v>101</v>
      </c>
      <c r="L2913" s="153"/>
      <c r="M2913" s="153"/>
      <c r="N2913" s="153"/>
      <c r="O2913" s="155">
        <v>21980195327</v>
      </c>
      <c r="P2913" s="156" t="s">
        <v>60</v>
      </c>
      <c r="Q2913" s="157" t="s">
        <v>110</v>
      </c>
      <c r="R2913" s="158">
        <v>46155</v>
      </c>
      <c r="S2913" s="159"/>
      <c r="T2913" s="159" t="s">
        <v>62</v>
      </c>
      <c r="U2913" s="159" t="s">
        <v>111</v>
      </c>
      <c r="V2913" s="154">
        <v>46147</v>
      </c>
      <c r="W2913" s="154"/>
      <c r="X2913" s="154"/>
      <c r="Y2913" s="160" t="s">
        <v>3152</v>
      </c>
      <c r="Z2913" s="160" t="s">
        <v>65</v>
      </c>
      <c r="AA2913" s="153"/>
      <c r="AB2913" s="153"/>
      <c r="AC2913" s="182" t="e">
        <f t="shared" si="92"/>
        <v>#DIV/0!</v>
      </c>
      <c r="AD2913" s="153" t="e">
        <f t="shared" si="93"/>
        <v>#DIV/0!</v>
      </c>
      <c r="AE2913" s="233" t="s">
        <v>66</v>
      </c>
      <c r="AF2913" s="153"/>
      <c r="AG2913" s="159"/>
      <c r="AH2913" s="153"/>
      <c r="AI2913" s="161"/>
      <c r="AJ2913" s="153"/>
      <c r="AK2913" s="153"/>
      <c r="AL2913" s="207"/>
      <c r="AM2913" s="207"/>
      <c r="AN2913" s="207"/>
      <c r="AO2913" s="207" t="str">
        <f ca="1">IF(R2913="","",IF(R2913&gt;TODAY(),"0 meses",DATEDIF(R2913,TODAY(),"m") &amp; " meses"))</f>
        <v>0 meses</v>
      </c>
      <c r="AP2913" s="147" t="s">
        <v>67</v>
      </c>
      <c r="AQ2913" s="147" t="s">
        <v>67</v>
      </c>
      <c r="AR2913" s="147"/>
      <c r="AS2913" s="209" t="s">
        <v>68</v>
      </c>
      <c r="AT2913" s="223" t="str">
        <f>MONTH(B2913)&amp;"/"&amp;YEAR(B2913)</f>
        <v>3/2026</v>
      </c>
      <c r="AU2913" s="223">
        <f>WEEKNUM(B2913)-WEEKNUM(EOMONTH(B2913,-1)+1)+1</f>
        <v>5</v>
      </c>
      <c r="AV2913" s="209" t="str">
        <f>MONTH(R2913)&amp;"/"&amp;YEAR(R2913)</f>
        <v>5/2026</v>
      </c>
      <c r="AW2913" s="209">
        <f>WEEKNUM(R2913)-WEEKNUM(EOMONTH(R2913,-1)+1)+1</f>
        <v>3</v>
      </c>
      <c r="AX2913" s="209">
        <f>IF(BB2913="S",IF(Q2913="1. Aceitou o programa",R2913-B2913,0),0)</f>
        <v>43</v>
      </c>
      <c r="AY2913" s="209">
        <f>IF(BB2913="S",IF(AND(S2913&lt;&gt;"",R2913&lt;&gt;""),S2913-R2913,0),0)</f>
        <v>0</v>
      </c>
      <c r="AZ2913" s="209">
        <f>IF(BB2913="S",IF(Q2913="1. Aceitou o programa",IF(OR(X2913="Não se Aplica",X2913=""),IF(OR(W2913="Não se Aplica",W2913=""),0,W2913-V2913),AVERAGE(X2913-W2913,W2913-V2913)),0),0)</f>
        <v>0</v>
      </c>
      <c r="BA2913" s="209">
        <f>IF(BB2913="S",IF(AND(Q2913="1. Aceitou o programa",AH2913="Realizada"),IFERROR(IF(AG2913="",0,AG2913-R2913),0),0),0)</f>
        <v>0</v>
      </c>
      <c r="BB2913" s="209" t="str">
        <f>_xlfn.XLOOKUP(U2913,'Lista Suspensa'!$AA$20:$AA$23,'Lista Suspensa'!$AB$20:$AB$23,"N/A")</f>
        <v>S</v>
      </c>
    </row>
    <row r="2914" spans="1:54" ht="12" customHeight="1">
      <c r="A2914" s="151" t="s">
        <v>54</v>
      </c>
      <c r="B2914" s="152">
        <v>46112</v>
      </c>
      <c r="C2914" s="153" t="s">
        <v>55</v>
      </c>
      <c r="D2914" s="153" t="s">
        <v>56</v>
      </c>
      <c r="E2914" s="244">
        <v>94360167</v>
      </c>
      <c r="F2914" s="144" t="s">
        <v>5693</v>
      </c>
      <c r="G2914" s="230"/>
      <c r="H2914" s="154">
        <v>30149</v>
      </c>
      <c r="I2914" s="153">
        <v>43</v>
      </c>
      <c r="J2914" s="148" t="s">
        <v>70</v>
      </c>
      <c r="K2914" s="153" t="s">
        <v>5694</v>
      </c>
      <c r="L2914" s="153"/>
      <c r="M2914" s="153"/>
      <c r="N2914" s="153"/>
      <c r="O2914" s="155">
        <v>21996481414</v>
      </c>
      <c r="P2914" s="156" t="s">
        <v>60</v>
      </c>
      <c r="Q2914" s="157" t="s">
        <v>110</v>
      </c>
      <c r="R2914" s="158">
        <v>46155</v>
      </c>
      <c r="S2914" s="159"/>
      <c r="T2914" s="159" t="s">
        <v>62</v>
      </c>
      <c r="U2914" s="159" t="s">
        <v>111</v>
      </c>
      <c r="V2914" s="154">
        <v>46147</v>
      </c>
      <c r="W2914" s="154"/>
      <c r="X2914" s="154"/>
      <c r="Y2914" s="160" t="s">
        <v>5647</v>
      </c>
      <c r="Z2914" s="160" t="s">
        <v>65</v>
      </c>
      <c r="AA2914" s="153"/>
      <c r="AB2914" s="153"/>
      <c r="AC2914" s="182" t="e">
        <f t="shared" si="92"/>
        <v>#DIV/0!</v>
      </c>
      <c r="AD2914" s="153" t="e">
        <f t="shared" si="93"/>
        <v>#DIV/0!</v>
      </c>
      <c r="AE2914" s="233" t="s">
        <v>66</v>
      </c>
      <c r="AF2914" s="153"/>
      <c r="AG2914" s="159"/>
      <c r="AH2914" s="153"/>
      <c r="AI2914" s="161"/>
      <c r="AJ2914" s="153"/>
      <c r="AK2914" s="153"/>
      <c r="AL2914" s="207"/>
      <c r="AM2914" s="207"/>
      <c r="AN2914" s="207"/>
      <c r="AO2914" s="207" t="str">
        <f ca="1">IF(R2914="","",IF(R2914&gt;TODAY(),"0 meses",DATEDIF(R2914,TODAY(),"m") &amp; " meses"))</f>
        <v>0 meses</v>
      </c>
      <c r="AP2914" s="147" t="s">
        <v>67</v>
      </c>
      <c r="AQ2914" s="147" t="s">
        <v>67</v>
      </c>
      <c r="AR2914" s="147"/>
      <c r="AS2914" s="209" t="s">
        <v>68</v>
      </c>
      <c r="AT2914" s="223" t="str">
        <f>MONTH(B2914)&amp;"/"&amp;YEAR(B2914)</f>
        <v>3/2026</v>
      </c>
      <c r="AU2914" s="223">
        <f>WEEKNUM(B2914)-WEEKNUM(EOMONTH(B2914,-1)+1)+1</f>
        <v>5</v>
      </c>
      <c r="AV2914" s="209" t="str">
        <f>MONTH(R2914)&amp;"/"&amp;YEAR(R2914)</f>
        <v>5/2026</v>
      </c>
      <c r="AW2914" s="209">
        <f>WEEKNUM(R2914)-WEEKNUM(EOMONTH(R2914,-1)+1)+1</f>
        <v>3</v>
      </c>
      <c r="AX2914" s="209">
        <f>IF(BB2914="S",IF(Q2914="1. Aceitou o programa",R2914-B2914,0),0)</f>
        <v>43</v>
      </c>
      <c r="AY2914" s="209">
        <f>IF(BB2914="S",IF(AND(S2914&lt;&gt;"",R2914&lt;&gt;""),S2914-R2914,0),0)</f>
        <v>0</v>
      </c>
      <c r="AZ2914" s="209">
        <f>IF(BB2914="S",IF(Q2914="1. Aceitou o programa",IF(OR(X2914="Não se Aplica",X2914=""),IF(OR(W2914="Não se Aplica",W2914=""),0,W2914-V2914),AVERAGE(X2914-W2914,W2914-V2914)),0),0)</f>
        <v>0</v>
      </c>
      <c r="BA2914" s="209">
        <f>IF(BB2914="S",IF(AND(Q2914="1. Aceitou o programa",AH2914="Realizada"),IFERROR(IF(AG2914="",0,AG2914-R2914),0),0),0)</f>
        <v>0</v>
      </c>
      <c r="BB2914" s="209" t="str">
        <f>_xlfn.XLOOKUP(U2914,'Lista Suspensa'!$AA$20:$AA$23,'Lista Suspensa'!$AB$20:$AB$23,"N/A")</f>
        <v>S</v>
      </c>
    </row>
    <row r="2915" spans="1:54" ht="12" customHeight="1">
      <c r="A2915" s="151" t="s">
        <v>54</v>
      </c>
      <c r="B2915" s="152">
        <v>46112</v>
      </c>
      <c r="C2915" s="153" t="s">
        <v>55</v>
      </c>
      <c r="D2915" s="153" t="s">
        <v>56</v>
      </c>
      <c r="E2915" s="244">
        <v>301298505</v>
      </c>
      <c r="F2915" s="144" t="s">
        <v>5695</v>
      </c>
      <c r="G2915" s="230"/>
      <c r="H2915" s="154">
        <v>13043</v>
      </c>
      <c r="I2915" s="153">
        <v>90</v>
      </c>
      <c r="J2915" s="148" t="s">
        <v>70</v>
      </c>
      <c r="K2915" s="153" t="s">
        <v>59</v>
      </c>
      <c r="L2915" s="153"/>
      <c r="M2915" s="153"/>
      <c r="N2915" s="153"/>
      <c r="O2915" s="155">
        <v>11965252466</v>
      </c>
      <c r="P2915" s="156" t="s">
        <v>60</v>
      </c>
      <c r="Q2915" s="157" t="s">
        <v>110</v>
      </c>
      <c r="R2915" s="158">
        <v>46155</v>
      </c>
      <c r="S2915" s="159"/>
      <c r="T2915" s="159" t="s">
        <v>62</v>
      </c>
      <c r="U2915" s="159" t="s">
        <v>111</v>
      </c>
      <c r="V2915" s="154">
        <v>46147</v>
      </c>
      <c r="W2915" s="154">
        <v>46155</v>
      </c>
      <c r="X2915" s="154"/>
      <c r="Y2915" s="160" t="s">
        <v>99</v>
      </c>
      <c r="Z2915" s="160" t="s">
        <v>65</v>
      </c>
      <c r="AA2915" s="153"/>
      <c r="AB2915" s="153"/>
      <c r="AC2915" s="182" t="e">
        <f t="shared" si="92"/>
        <v>#DIV/0!</v>
      </c>
      <c r="AD2915" s="153" t="e">
        <f t="shared" si="93"/>
        <v>#DIV/0!</v>
      </c>
      <c r="AE2915" s="233" t="s">
        <v>66</v>
      </c>
      <c r="AF2915" s="153"/>
      <c r="AG2915" s="159"/>
      <c r="AH2915" s="153"/>
      <c r="AI2915" s="161"/>
      <c r="AJ2915" s="153"/>
      <c r="AK2915" s="153"/>
      <c r="AL2915" s="207"/>
      <c r="AM2915" s="207"/>
      <c r="AN2915" s="207"/>
      <c r="AO2915" s="207" t="str">
        <f ca="1">IF(R2915="","",IF(R2915&gt;TODAY(),"0 meses",DATEDIF(R2915,TODAY(),"m") &amp; " meses"))</f>
        <v>0 meses</v>
      </c>
      <c r="AP2915" s="147" t="s">
        <v>67</v>
      </c>
      <c r="AQ2915" s="147" t="s">
        <v>67</v>
      </c>
      <c r="AR2915" s="147"/>
      <c r="AS2915" s="209" t="s">
        <v>68</v>
      </c>
      <c r="AT2915" s="223" t="str">
        <f>MONTH(B2915)&amp;"/"&amp;YEAR(B2915)</f>
        <v>3/2026</v>
      </c>
      <c r="AU2915" s="223">
        <f>WEEKNUM(B2915)-WEEKNUM(EOMONTH(B2915,-1)+1)+1</f>
        <v>5</v>
      </c>
      <c r="AV2915" s="209" t="str">
        <f>MONTH(R2915)&amp;"/"&amp;YEAR(R2915)</f>
        <v>5/2026</v>
      </c>
      <c r="AW2915" s="209">
        <f>WEEKNUM(R2915)-WEEKNUM(EOMONTH(R2915,-1)+1)+1</f>
        <v>3</v>
      </c>
      <c r="AX2915" s="209">
        <f>IF(BB2915="S",IF(Q2915="1. Aceitou o programa",R2915-B2915,0),0)</f>
        <v>43</v>
      </c>
      <c r="AY2915" s="209">
        <f>IF(BB2915="S",IF(AND(S2915&lt;&gt;"",R2915&lt;&gt;""),S2915-R2915,0),0)</f>
        <v>0</v>
      </c>
      <c r="AZ2915" s="209">
        <f>IF(BB2915="S",IF(Q2915="1. Aceitou o programa",IF(OR(X2915="Não se Aplica",X2915=""),IF(OR(W2915="Não se Aplica",W2915=""),0,W2915-V2915),AVERAGE(X2915-W2915,W2915-V2915)),0),0)</f>
        <v>8</v>
      </c>
      <c r="BA2915" s="209">
        <f>IF(BB2915="S",IF(AND(Q2915="1. Aceitou o programa",AH2915="Realizada"),IFERROR(IF(AG2915="",0,AG2915-R2915),0),0),0)</f>
        <v>0</v>
      </c>
      <c r="BB2915" s="209" t="str">
        <f>_xlfn.XLOOKUP(U2915,'Lista Suspensa'!$AA$20:$AA$23,'Lista Suspensa'!$AB$20:$AB$23,"N/A")</f>
        <v>S</v>
      </c>
    </row>
    <row r="2916" spans="1:54" ht="12" customHeight="1">
      <c r="A2916" s="151" t="s">
        <v>54</v>
      </c>
      <c r="B2916" s="152">
        <v>46112</v>
      </c>
      <c r="C2916" s="153" t="s">
        <v>55</v>
      </c>
      <c r="D2916" s="153" t="s">
        <v>56</v>
      </c>
      <c r="E2916" s="244">
        <v>803171820</v>
      </c>
      <c r="F2916" s="144" t="s">
        <v>5696</v>
      </c>
      <c r="G2916" s="230"/>
      <c r="H2916" s="154">
        <v>20965</v>
      </c>
      <c r="I2916" s="153">
        <v>68</v>
      </c>
      <c r="J2916" s="148" t="s">
        <v>70</v>
      </c>
      <c r="K2916" s="153" t="s">
        <v>59</v>
      </c>
      <c r="L2916" s="153"/>
      <c r="M2916" s="153"/>
      <c r="N2916" s="153"/>
      <c r="O2916" s="155">
        <v>11976941000</v>
      </c>
      <c r="P2916" s="156" t="s">
        <v>60</v>
      </c>
      <c r="Q2916" s="157" t="s">
        <v>110</v>
      </c>
      <c r="R2916" s="158">
        <v>46155</v>
      </c>
      <c r="S2916" s="159"/>
      <c r="T2916" s="159" t="s">
        <v>62</v>
      </c>
      <c r="U2916" s="159" t="s">
        <v>111</v>
      </c>
      <c r="V2916" s="154">
        <v>46147</v>
      </c>
      <c r="W2916" s="154"/>
      <c r="X2916" s="154"/>
      <c r="Y2916" s="160" t="s">
        <v>3077</v>
      </c>
      <c r="Z2916" s="160" t="s">
        <v>65</v>
      </c>
      <c r="AA2916" s="153"/>
      <c r="AB2916" s="153"/>
      <c r="AC2916" s="182" t="e">
        <f t="shared" si="92"/>
        <v>#DIV/0!</v>
      </c>
      <c r="AD2916" s="153" t="e">
        <f t="shared" si="93"/>
        <v>#DIV/0!</v>
      </c>
      <c r="AE2916" s="233" t="s">
        <v>66</v>
      </c>
      <c r="AF2916" s="153"/>
      <c r="AG2916" s="159"/>
      <c r="AH2916" s="153"/>
      <c r="AI2916" s="161"/>
      <c r="AJ2916" s="153"/>
      <c r="AK2916" s="153"/>
      <c r="AL2916" s="207"/>
      <c r="AM2916" s="207"/>
      <c r="AN2916" s="207"/>
      <c r="AO2916" s="207" t="str">
        <f ca="1">IF(R2916="","",IF(R2916&gt;TODAY(),"0 meses",DATEDIF(R2916,TODAY(),"m") &amp; " meses"))</f>
        <v>0 meses</v>
      </c>
      <c r="AP2916" s="147" t="s">
        <v>67</v>
      </c>
      <c r="AQ2916" s="147" t="s">
        <v>67</v>
      </c>
      <c r="AR2916" s="147"/>
      <c r="AS2916" s="209" t="s">
        <v>68</v>
      </c>
      <c r="AT2916" s="223" t="str">
        <f>MONTH(B2916)&amp;"/"&amp;YEAR(B2916)</f>
        <v>3/2026</v>
      </c>
      <c r="AU2916" s="223">
        <f>WEEKNUM(B2916)-WEEKNUM(EOMONTH(B2916,-1)+1)+1</f>
        <v>5</v>
      </c>
      <c r="AV2916" s="209" t="str">
        <f>MONTH(R2916)&amp;"/"&amp;YEAR(R2916)</f>
        <v>5/2026</v>
      </c>
      <c r="AW2916" s="209">
        <f>WEEKNUM(R2916)-WEEKNUM(EOMONTH(R2916,-1)+1)+1</f>
        <v>3</v>
      </c>
      <c r="AX2916" s="209">
        <f>IF(BB2916="S",IF(Q2916="1. Aceitou o programa",R2916-B2916,0),0)</f>
        <v>43</v>
      </c>
      <c r="AY2916" s="209">
        <f>IF(BB2916="S",IF(AND(S2916&lt;&gt;"",R2916&lt;&gt;""),S2916-R2916,0),0)</f>
        <v>0</v>
      </c>
      <c r="AZ2916" s="209">
        <f>IF(BB2916="S",IF(Q2916="1. Aceitou o programa",IF(OR(X2916="Não se Aplica",X2916=""),IF(OR(W2916="Não se Aplica",W2916=""),0,W2916-V2916),AVERAGE(X2916-W2916,W2916-V2916)),0),0)</f>
        <v>0</v>
      </c>
      <c r="BA2916" s="209">
        <f>IF(BB2916="S",IF(AND(Q2916="1. Aceitou o programa",AH2916="Realizada"),IFERROR(IF(AG2916="",0,AG2916-R2916),0),0),0)</f>
        <v>0</v>
      </c>
      <c r="BB2916" s="209" t="str">
        <f>_xlfn.XLOOKUP(U2916,'Lista Suspensa'!$AA$20:$AA$23,'Lista Suspensa'!$AB$20:$AB$23,"N/A")</f>
        <v>S</v>
      </c>
    </row>
    <row r="2917" spans="1:54" ht="12" customHeight="1">
      <c r="A2917" s="151" t="s">
        <v>54</v>
      </c>
      <c r="B2917" s="152">
        <v>46112</v>
      </c>
      <c r="C2917" s="153" t="s">
        <v>55</v>
      </c>
      <c r="D2917" s="153" t="s">
        <v>56</v>
      </c>
      <c r="E2917" s="244">
        <v>793415942</v>
      </c>
      <c r="F2917" s="144" t="s">
        <v>5697</v>
      </c>
      <c r="G2917" s="230"/>
      <c r="H2917" s="154">
        <v>21101</v>
      </c>
      <c r="I2917" s="153">
        <v>68</v>
      </c>
      <c r="J2917" s="148" t="s">
        <v>70</v>
      </c>
      <c r="K2917" s="153" t="s">
        <v>59</v>
      </c>
      <c r="L2917" s="153"/>
      <c r="M2917" s="153"/>
      <c r="N2917" s="153"/>
      <c r="O2917" s="155">
        <v>11997639869</v>
      </c>
      <c r="P2917" s="156" t="s">
        <v>60</v>
      </c>
      <c r="Q2917" s="157" t="s">
        <v>110</v>
      </c>
      <c r="R2917" s="158">
        <v>46155</v>
      </c>
      <c r="S2917" s="159"/>
      <c r="T2917" s="159" t="s">
        <v>62</v>
      </c>
      <c r="U2917" s="159" t="s">
        <v>111</v>
      </c>
      <c r="V2917" s="154">
        <v>46147</v>
      </c>
      <c r="W2917" s="154"/>
      <c r="X2917" s="154"/>
      <c r="Y2917" s="160" t="s">
        <v>5464</v>
      </c>
      <c r="Z2917" s="160" t="s">
        <v>65</v>
      </c>
      <c r="AA2917" s="153"/>
      <c r="AB2917" s="153"/>
      <c r="AC2917" s="182" t="e">
        <f t="shared" si="92"/>
        <v>#DIV/0!</v>
      </c>
      <c r="AD2917" s="153" t="e">
        <f t="shared" si="93"/>
        <v>#DIV/0!</v>
      </c>
      <c r="AE2917" s="233" t="s">
        <v>66</v>
      </c>
      <c r="AF2917" s="153"/>
      <c r="AG2917" s="159"/>
      <c r="AH2917" s="153"/>
      <c r="AI2917" s="161"/>
      <c r="AJ2917" s="153"/>
      <c r="AK2917" s="153"/>
      <c r="AL2917" s="207"/>
      <c r="AM2917" s="207"/>
      <c r="AN2917" s="207"/>
      <c r="AO2917" s="207" t="str">
        <f ca="1">IF(R2917="","",IF(R2917&gt;TODAY(),"0 meses",DATEDIF(R2917,TODAY(),"m") &amp; " meses"))</f>
        <v>0 meses</v>
      </c>
      <c r="AP2917" s="147" t="s">
        <v>67</v>
      </c>
      <c r="AQ2917" s="147" t="s">
        <v>67</v>
      </c>
      <c r="AR2917" s="147"/>
      <c r="AS2917" s="209" t="s">
        <v>68</v>
      </c>
      <c r="AT2917" s="223" t="str">
        <f>MONTH(B2917)&amp;"/"&amp;YEAR(B2917)</f>
        <v>3/2026</v>
      </c>
      <c r="AU2917" s="223">
        <f>WEEKNUM(B2917)-WEEKNUM(EOMONTH(B2917,-1)+1)+1</f>
        <v>5</v>
      </c>
      <c r="AV2917" s="209" t="str">
        <f>MONTH(R2917)&amp;"/"&amp;YEAR(R2917)</f>
        <v>5/2026</v>
      </c>
      <c r="AW2917" s="209">
        <f>WEEKNUM(R2917)-WEEKNUM(EOMONTH(R2917,-1)+1)+1</f>
        <v>3</v>
      </c>
      <c r="AX2917" s="209">
        <f>IF(BB2917="S",IF(Q2917="1. Aceitou o programa",R2917-B2917,0),0)</f>
        <v>43</v>
      </c>
      <c r="AY2917" s="209">
        <f>IF(BB2917="S",IF(AND(S2917&lt;&gt;"",R2917&lt;&gt;""),S2917-R2917,0),0)</f>
        <v>0</v>
      </c>
      <c r="AZ2917" s="209">
        <f>IF(BB2917="S",IF(Q2917="1. Aceitou o programa",IF(OR(X2917="Não se Aplica",X2917=""),IF(OR(W2917="Não se Aplica",W2917=""),0,W2917-V2917),AVERAGE(X2917-W2917,W2917-V2917)),0),0)</f>
        <v>0</v>
      </c>
      <c r="BA2917" s="209">
        <f>IF(BB2917="S",IF(AND(Q2917="1. Aceitou o programa",AH2917="Realizada"),IFERROR(IF(AG2917="",0,AG2917-R2917),0),0),0)</f>
        <v>0</v>
      </c>
      <c r="BB2917" s="209" t="str">
        <f>_xlfn.XLOOKUP(U2917,'Lista Suspensa'!$AA$20:$AA$23,'Lista Suspensa'!$AB$20:$AB$23,"N/A")</f>
        <v>S</v>
      </c>
    </row>
    <row r="2918" spans="1:54" ht="12" customHeight="1">
      <c r="A2918" s="151" t="s">
        <v>54</v>
      </c>
      <c r="B2918" s="152">
        <v>46112</v>
      </c>
      <c r="C2918" s="153" t="s">
        <v>55</v>
      </c>
      <c r="D2918" s="153" t="s">
        <v>56</v>
      </c>
      <c r="E2918" s="244">
        <v>93806052</v>
      </c>
      <c r="F2918" s="144" t="s">
        <v>5698</v>
      </c>
      <c r="G2918" s="230"/>
      <c r="H2918" s="154">
        <v>21854</v>
      </c>
      <c r="I2918" s="153">
        <v>66</v>
      </c>
      <c r="J2918" s="148" t="s">
        <v>70</v>
      </c>
      <c r="K2918" s="153" t="s">
        <v>59</v>
      </c>
      <c r="L2918" s="153"/>
      <c r="M2918" s="153"/>
      <c r="N2918" s="153"/>
      <c r="O2918" s="155">
        <v>11948055693</v>
      </c>
      <c r="P2918" s="156" t="s">
        <v>60</v>
      </c>
      <c r="Q2918" s="157" t="s">
        <v>110</v>
      </c>
      <c r="R2918" s="158">
        <v>46155</v>
      </c>
      <c r="S2918" s="159"/>
      <c r="T2918" s="159" t="s">
        <v>62</v>
      </c>
      <c r="U2918" s="159" t="s">
        <v>111</v>
      </c>
      <c r="V2918" s="154">
        <v>46147</v>
      </c>
      <c r="W2918" s="154"/>
      <c r="X2918" s="154"/>
      <c r="Y2918" s="160" t="s">
        <v>5699</v>
      </c>
      <c r="Z2918" s="160" t="s">
        <v>65</v>
      </c>
      <c r="AA2918" s="153"/>
      <c r="AB2918" s="153"/>
      <c r="AC2918" s="182" t="e">
        <f t="shared" si="92"/>
        <v>#DIV/0!</v>
      </c>
      <c r="AD2918" s="153" t="e">
        <f t="shared" si="93"/>
        <v>#DIV/0!</v>
      </c>
      <c r="AE2918" s="233" t="s">
        <v>66</v>
      </c>
      <c r="AF2918" s="153"/>
      <c r="AG2918" s="159"/>
      <c r="AH2918" s="153"/>
      <c r="AI2918" s="161"/>
      <c r="AJ2918" s="153"/>
      <c r="AK2918" s="153"/>
      <c r="AL2918" s="207"/>
      <c r="AM2918" s="207"/>
      <c r="AN2918" s="207"/>
      <c r="AO2918" s="207" t="str">
        <f ca="1">IF(R2918="","",IF(R2918&gt;TODAY(),"0 meses",DATEDIF(R2918,TODAY(),"m") &amp; " meses"))</f>
        <v>0 meses</v>
      </c>
      <c r="AP2918" s="147" t="s">
        <v>67</v>
      </c>
      <c r="AQ2918" s="147" t="s">
        <v>67</v>
      </c>
      <c r="AR2918" s="147"/>
      <c r="AS2918" s="209" t="s">
        <v>68</v>
      </c>
      <c r="AT2918" s="223" t="str">
        <f>MONTH(B2918)&amp;"/"&amp;YEAR(B2918)</f>
        <v>3/2026</v>
      </c>
      <c r="AU2918" s="223">
        <f>WEEKNUM(B2918)-WEEKNUM(EOMONTH(B2918,-1)+1)+1</f>
        <v>5</v>
      </c>
      <c r="AV2918" s="209" t="str">
        <f>MONTH(R2918)&amp;"/"&amp;YEAR(R2918)</f>
        <v>5/2026</v>
      </c>
      <c r="AW2918" s="209">
        <f>WEEKNUM(R2918)-WEEKNUM(EOMONTH(R2918,-1)+1)+1</f>
        <v>3</v>
      </c>
      <c r="AX2918" s="209">
        <f>IF(BB2918="S",IF(Q2918="1. Aceitou o programa",R2918-B2918,0),0)</f>
        <v>43</v>
      </c>
      <c r="AY2918" s="209">
        <f>IF(BB2918="S",IF(AND(S2918&lt;&gt;"",R2918&lt;&gt;""),S2918-R2918,0),0)</f>
        <v>0</v>
      </c>
      <c r="AZ2918" s="209">
        <f>IF(BB2918="S",IF(Q2918="1. Aceitou o programa",IF(OR(X2918="Não se Aplica",X2918=""),IF(OR(W2918="Não se Aplica",W2918=""),0,W2918-V2918),AVERAGE(X2918-W2918,W2918-V2918)),0),0)</f>
        <v>0</v>
      </c>
      <c r="BA2918" s="209">
        <f>IF(BB2918="S",IF(AND(Q2918="1. Aceitou o programa",AH2918="Realizada"),IFERROR(IF(AG2918="",0,AG2918-R2918),0),0),0)</f>
        <v>0</v>
      </c>
      <c r="BB2918" s="209" t="str">
        <f>_xlfn.XLOOKUP(U2918,'Lista Suspensa'!$AA$20:$AA$23,'Lista Suspensa'!$AB$20:$AB$23,"N/A")</f>
        <v>S</v>
      </c>
    </row>
    <row r="2919" spans="1:54" ht="12" customHeight="1">
      <c r="A2919" s="151" t="s">
        <v>54</v>
      </c>
      <c r="B2919" s="152">
        <v>46112</v>
      </c>
      <c r="C2919" s="153" t="s">
        <v>55</v>
      </c>
      <c r="D2919" s="153" t="s">
        <v>56</v>
      </c>
      <c r="E2919" s="244">
        <v>86781156</v>
      </c>
      <c r="F2919" s="144" t="s">
        <v>5700</v>
      </c>
      <c r="G2919" s="230"/>
      <c r="H2919" s="154">
        <v>22614</v>
      </c>
      <c r="I2919" s="153">
        <v>64</v>
      </c>
      <c r="J2919" s="148" t="s">
        <v>70</v>
      </c>
      <c r="K2919" s="153" t="s">
        <v>59</v>
      </c>
      <c r="L2919" s="153"/>
      <c r="M2919" s="153"/>
      <c r="N2919" s="153"/>
      <c r="O2919" s="155">
        <v>11974946902</v>
      </c>
      <c r="P2919" s="156" t="s">
        <v>60</v>
      </c>
      <c r="Q2919" s="157" t="s">
        <v>110</v>
      </c>
      <c r="R2919" s="158">
        <v>46155</v>
      </c>
      <c r="S2919" s="159"/>
      <c r="T2919" s="159" t="s">
        <v>62</v>
      </c>
      <c r="U2919" s="159" t="s">
        <v>111</v>
      </c>
      <c r="V2919" s="154">
        <v>46147</v>
      </c>
      <c r="W2919" s="154"/>
      <c r="X2919" s="154"/>
      <c r="Y2919" s="160" t="s">
        <v>5479</v>
      </c>
      <c r="Z2919" s="160" t="s">
        <v>65</v>
      </c>
      <c r="AA2919" s="153"/>
      <c r="AB2919" s="153"/>
      <c r="AC2919" s="182" t="e">
        <f t="shared" si="92"/>
        <v>#DIV/0!</v>
      </c>
      <c r="AD2919" s="153" t="e">
        <f t="shared" si="93"/>
        <v>#DIV/0!</v>
      </c>
      <c r="AE2919" s="233" t="s">
        <v>66</v>
      </c>
      <c r="AF2919" s="153"/>
      <c r="AG2919" s="159"/>
      <c r="AH2919" s="153"/>
      <c r="AI2919" s="161"/>
      <c r="AJ2919" s="153"/>
      <c r="AK2919" s="153"/>
      <c r="AL2919" s="207"/>
      <c r="AM2919" s="207"/>
      <c r="AN2919" s="207"/>
      <c r="AO2919" s="207" t="str">
        <f ca="1">IF(R2919="","",IF(R2919&gt;TODAY(),"0 meses",DATEDIF(R2919,TODAY(),"m") &amp; " meses"))</f>
        <v>0 meses</v>
      </c>
      <c r="AP2919" s="147" t="s">
        <v>67</v>
      </c>
      <c r="AQ2919" s="147" t="s">
        <v>67</v>
      </c>
      <c r="AR2919" s="147"/>
      <c r="AS2919" s="209" t="s">
        <v>68</v>
      </c>
      <c r="AT2919" s="223" t="str">
        <f>MONTH(B2919)&amp;"/"&amp;YEAR(B2919)</f>
        <v>3/2026</v>
      </c>
      <c r="AU2919" s="223">
        <f>WEEKNUM(B2919)-WEEKNUM(EOMONTH(B2919,-1)+1)+1</f>
        <v>5</v>
      </c>
      <c r="AV2919" s="209" t="str">
        <f>MONTH(R2919)&amp;"/"&amp;YEAR(R2919)</f>
        <v>5/2026</v>
      </c>
      <c r="AW2919" s="209">
        <f>WEEKNUM(R2919)-WEEKNUM(EOMONTH(R2919,-1)+1)+1</f>
        <v>3</v>
      </c>
      <c r="AX2919" s="209">
        <f>IF(BB2919="S",IF(Q2919="1. Aceitou o programa",R2919-B2919,0),0)</f>
        <v>43</v>
      </c>
      <c r="AY2919" s="209">
        <f>IF(BB2919="S",IF(AND(S2919&lt;&gt;"",R2919&lt;&gt;""),S2919-R2919,0),0)</f>
        <v>0</v>
      </c>
      <c r="AZ2919" s="209">
        <f>IF(BB2919="S",IF(Q2919="1. Aceitou o programa",IF(OR(X2919="Não se Aplica",X2919=""),IF(OR(W2919="Não se Aplica",W2919=""),0,W2919-V2919),AVERAGE(X2919-W2919,W2919-V2919)),0),0)</f>
        <v>0</v>
      </c>
      <c r="BA2919" s="209">
        <f>IF(BB2919="S",IF(AND(Q2919="1. Aceitou o programa",AH2919="Realizada"),IFERROR(IF(AG2919="",0,AG2919-R2919),0),0),0)</f>
        <v>0</v>
      </c>
      <c r="BB2919" s="209" t="str">
        <f>_xlfn.XLOOKUP(U2919,'Lista Suspensa'!$AA$20:$AA$23,'Lista Suspensa'!$AB$20:$AB$23,"N/A")</f>
        <v>S</v>
      </c>
    </row>
    <row r="2920" spans="1:54" ht="12" customHeight="1">
      <c r="A2920" s="151" t="s">
        <v>54</v>
      </c>
      <c r="B2920" s="152">
        <v>46112</v>
      </c>
      <c r="C2920" s="153" t="s">
        <v>55</v>
      </c>
      <c r="D2920" s="153" t="s">
        <v>56</v>
      </c>
      <c r="E2920" s="244">
        <v>94958791</v>
      </c>
      <c r="F2920" s="144" t="s">
        <v>5701</v>
      </c>
      <c r="G2920" s="230"/>
      <c r="H2920" s="154">
        <v>22783</v>
      </c>
      <c r="I2920" s="153">
        <v>64</v>
      </c>
      <c r="J2920" s="148" t="s">
        <v>70</v>
      </c>
      <c r="K2920" s="153" t="s">
        <v>59</v>
      </c>
      <c r="L2920" s="153"/>
      <c r="M2920" s="153"/>
      <c r="N2920" s="153"/>
      <c r="O2920" s="155">
        <v>11969205434</v>
      </c>
      <c r="P2920" s="156" t="s">
        <v>60</v>
      </c>
      <c r="Q2920" s="157" t="s">
        <v>110</v>
      </c>
      <c r="R2920" s="158">
        <v>46155</v>
      </c>
      <c r="S2920" s="159"/>
      <c r="T2920" s="159" t="s">
        <v>62</v>
      </c>
      <c r="U2920" s="159" t="s">
        <v>111</v>
      </c>
      <c r="V2920" s="154">
        <v>46147</v>
      </c>
      <c r="W2920" s="154"/>
      <c r="X2920" s="154"/>
      <c r="Y2920" s="160" t="s">
        <v>4115</v>
      </c>
      <c r="Z2920" s="160" t="s">
        <v>65</v>
      </c>
      <c r="AA2920" s="153"/>
      <c r="AB2920" s="153"/>
      <c r="AC2920" s="182" t="e">
        <f t="shared" si="92"/>
        <v>#DIV/0!</v>
      </c>
      <c r="AD2920" s="153" t="e">
        <f t="shared" si="93"/>
        <v>#DIV/0!</v>
      </c>
      <c r="AE2920" s="233" t="s">
        <v>66</v>
      </c>
      <c r="AF2920" s="153"/>
      <c r="AG2920" s="159"/>
      <c r="AH2920" s="153"/>
      <c r="AI2920" s="161"/>
      <c r="AJ2920" s="153"/>
      <c r="AK2920" s="153"/>
      <c r="AL2920" s="207"/>
      <c r="AM2920" s="207"/>
      <c r="AN2920" s="207"/>
      <c r="AO2920" s="207" t="str">
        <f ca="1">IF(R2920="","",IF(R2920&gt;TODAY(),"0 meses",DATEDIF(R2920,TODAY(),"m") &amp; " meses"))</f>
        <v>0 meses</v>
      </c>
      <c r="AP2920" s="147" t="s">
        <v>67</v>
      </c>
      <c r="AQ2920" s="147" t="s">
        <v>67</v>
      </c>
      <c r="AR2920" s="147"/>
      <c r="AS2920" s="209" t="s">
        <v>68</v>
      </c>
      <c r="AT2920" s="223" t="str">
        <f>MONTH(B2920)&amp;"/"&amp;YEAR(B2920)</f>
        <v>3/2026</v>
      </c>
      <c r="AU2920" s="223">
        <f>WEEKNUM(B2920)-WEEKNUM(EOMONTH(B2920,-1)+1)+1</f>
        <v>5</v>
      </c>
      <c r="AV2920" s="209" t="str">
        <f>MONTH(R2920)&amp;"/"&amp;YEAR(R2920)</f>
        <v>5/2026</v>
      </c>
      <c r="AW2920" s="209">
        <f>WEEKNUM(R2920)-WEEKNUM(EOMONTH(R2920,-1)+1)+1</f>
        <v>3</v>
      </c>
      <c r="AX2920" s="209">
        <f>IF(BB2920="S",IF(Q2920="1. Aceitou o programa",R2920-B2920,0),0)</f>
        <v>43</v>
      </c>
      <c r="AY2920" s="209">
        <f>IF(BB2920="S",IF(AND(S2920&lt;&gt;"",R2920&lt;&gt;""),S2920-R2920,0),0)</f>
        <v>0</v>
      </c>
      <c r="AZ2920" s="209">
        <f>IF(BB2920="S",IF(Q2920="1. Aceitou o programa",IF(OR(X2920="Não se Aplica",X2920=""),IF(OR(W2920="Não se Aplica",W2920=""),0,W2920-V2920),AVERAGE(X2920-W2920,W2920-V2920)),0),0)</f>
        <v>0</v>
      </c>
      <c r="BA2920" s="209">
        <f>IF(BB2920="S",IF(AND(Q2920="1. Aceitou o programa",AH2920="Realizada"),IFERROR(IF(AG2920="",0,AG2920-R2920),0),0),0)</f>
        <v>0</v>
      </c>
      <c r="BB2920" s="209" t="str">
        <f>_xlfn.XLOOKUP(U2920,'Lista Suspensa'!$AA$20:$AA$23,'Lista Suspensa'!$AB$20:$AB$23,"N/A")</f>
        <v>S</v>
      </c>
    </row>
    <row r="2921" spans="1:54" ht="12" customHeight="1">
      <c r="A2921" s="151" t="s">
        <v>54</v>
      </c>
      <c r="B2921" s="152">
        <v>46112</v>
      </c>
      <c r="C2921" s="153" t="s">
        <v>55</v>
      </c>
      <c r="D2921" s="153" t="s">
        <v>56</v>
      </c>
      <c r="E2921" s="244">
        <v>83233671</v>
      </c>
      <c r="F2921" s="144" t="s">
        <v>5702</v>
      </c>
      <c r="G2921" s="230"/>
      <c r="H2921" s="154">
        <v>22836</v>
      </c>
      <c r="I2921" s="153">
        <v>63</v>
      </c>
      <c r="J2921" s="148" t="s">
        <v>58</v>
      </c>
      <c r="K2921" s="153" t="s">
        <v>59</v>
      </c>
      <c r="L2921" s="153"/>
      <c r="M2921" s="153"/>
      <c r="N2921" s="153"/>
      <c r="O2921" s="155">
        <v>11992410484</v>
      </c>
      <c r="P2921" s="156" t="s">
        <v>60</v>
      </c>
      <c r="Q2921" s="157" t="s">
        <v>110</v>
      </c>
      <c r="R2921" s="158">
        <v>46155</v>
      </c>
      <c r="S2921" s="159"/>
      <c r="T2921" s="159" t="s">
        <v>62</v>
      </c>
      <c r="U2921" s="159" t="s">
        <v>111</v>
      </c>
      <c r="V2921" s="154">
        <v>46147</v>
      </c>
      <c r="W2921" s="154"/>
      <c r="X2921" s="154"/>
      <c r="Y2921" s="160" t="s">
        <v>5627</v>
      </c>
      <c r="Z2921" s="160" t="s">
        <v>65</v>
      </c>
      <c r="AA2921" s="153"/>
      <c r="AB2921" s="153"/>
      <c r="AC2921" s="182" t="e">
        <f t="shared" si="92"/>
        <v>#DIV/0!</v>
      </c>
      <c r="AD2921" s="153" t="e">
        <f t="shared" si="93"/>
        <v>#DIV/0!</v>
      </c>
      <c r="AE2921" s="233" t="s">
        <v>66</v>
      </c>
      <c r="AF2921" s="153"/>
      <c r="AG2921" s="159"/>
      <c r="AH2921" s="153"/>
      <c r="AI2921" s="161"/>
      <c r="AJ2921" s="153"/>
      <c r="AK2921" s="153"/>
      <c r="AL2921" s="207"/>
      <c r="AM2921" s="207"/>
      <c r="AN2921" s="207"/>
      <c r="AO2921" s="207" t="str">
        <f ca="1">IF(R2921="","",IF(R2921&gt;TODAY(),"0 meses",DATEDIF(R2921,TODAY(),"m") &amp; " meses"))</f>
        <v>0 meses</v>
      </c>
      <c r="AP2921" s="147" t="s">
        <v>67</v>
      </c>
      <c r="AQ2921" s="147" t="s">
        <v>67</v>
      </c>
      <c r="AR2921" s="147"/>
      <c r="AS2921" s="209" t="s">
        <v>68</v>
      </c>
      <c r="AT2921" s="223" t="str">
        <f>MONTH(B2921)&amp;"/"&amp;YEAR(B2921)</f>
        <v>3/2026</v>
      </c>
      <c r="AU2921" s="223">
        <f>WEEKNUM(B2921)-WEEKNUM(EOMONTH(B2921,-1)+1)+1</f>
        <v>5</v>
      </c>
      <c r="AV2921" s="209" t="str">
        <f>MONTH(R2921)&amp;"/"&amp;YEAR(R2921)</f>
        <v>5/2026</v>
      </c>
      <c r="AW2921" s="209">
        <f>WEEKNUM(R2921)-WEEKNUM(EOMONTH(R2921,-1)+1)+1</f>
        <v>3</v>
      </c>
      <c r="AX2921" s="209">
        <f>IF(BB2921="S",IF(Q2921="1. Aceitou o programa",R2921-B2921,0),0)</f>
        <v>43</v>
      </c>
      <c r="AY2921" s="209">
        <f>IF(BB2921="S",IF(AND(S2921&lt;&gt;"",R2921&lt;&gt;""),S2921-R2921,0),0)</f>
        <v>0</v>
      </c>
      <c r="AZ2921" s="209">
        <f>IF(BB2921="S",IF(Q2921="1. Aceitou o programa",IF(OR(X2921="Não se Aplica",X2921=""),IF(OR(W2921="Não se Aplica",W2921=""),0,W2921-V2921),AVERAGE(X2921-W2921,W2921-V2921)),0),0)</f>
        <v>0</v>
      </c>
      <c r="BA2921" s="209">
        <f>IF(BB2921="S",IF(AND(Q2921="1. Aceitou o programa",AH2921="Realizada"),IFERROR(IF(AG2921="",0,AG2921-R2921),0),0),0)</f>
        <v>0</v>
      </c>
      <c r="BB2921" s="209" t="str">
        <f>_xlfn.XLOOKUP(U2921,'Lista Suspensa'!$AA$20:$AA$23,'Lista Suspensa'!$AB$20:$AB$23,"N/A")</f>
        <v>S</v>
      </c>
    </row>
    <row r="2922" spans="1:54" ht="12" customHeight="1">
      <c r="A2922" s="151" t="s">
        <v>54</v>
      </c>
      <c r="B2922" s="152">
        <v>46112</v>
      </c>
      <c r="C2922" s="153" t="s">
        <v>55</v>
      </c>
      <c r="D2922" s="153" t="s">
        <v>56</v>
      </c>
      <c r="E2922" s="244">
        <v>81414846</v>
      </c>
      <c r="F2922" s="144" t="s">
        <v>5703</v>
      </c>
      <c r="G2922" s="230"/>
      <c r="H2922" s="154">
        <v>23000</v>
      </c>
      <c r="I2922" s="153">
        <v>63</v>
      </c>
      <c r="J2922" s="148" t="s">
        <v>58</v>
      </c>
      <c r="K2922" s="153" t="s">
        <v>59</v>
      </c>
      <c r="L2922" s="153"/>
      <c r="M2922" s="153"/>
      <c r="N2922" s="153"/>
      <c r="O2922" s="155">
        <v>11962187487</v>
      </c>
      <c r="P2922" s="156" t="s">
        <v>60</v>
      </c>
      <c r="Q2922" s="157" t="s">
        <v>110</v>
      </c>
      <c r="R2922" s="158">
        <v>46155</v>
      </c>
      <c r="S2922" s="159"/>
      <c r="T2922" s="159" t="s">
        <v>62</v>
      </c>
      <c r="U2922" s="159" t="s">
        <v>111</v>
      </c>
      <c r="V2922" s="154">
        <v>46147</v>
      </c>
      <c r="W2922" s="154"/>
      <c r="X2922" s="154"/>
      <c r="Y2922" s="160" t="s">
        <v>5455</v>
      </c>
      <c r="Z2922" s="160" t="s">
        <v>65</v>
      </c>
      <c r="AA2922" s="153"/>
      <c r="AB2922" s="153"/>
      <c r="AC2922" s="182" t="e">
        <f t="shared" si="92"/>
        <v>#DIV/0!</v>
      </c>
      <c r="AD2922" s="153" t="e">
        <f t="shared" si="93"/>
        <v>#DIV/0!</v>
      </c>
      <c r="AE2922" s="233" t="s">
        <v>66</v>
      </c>
      <c r="AF2922" s="153"/>
      <c r="AG2922" s="159"/>
      <c r="AH2922" s="153"/>
      <c r="AI2922" s="161"/>
      <c r="AJ2922" s="153"/>
      <c r="AK2922" s="153"/>
      <c r="AL2922" s="207"/>
      <c r="AM2922" s="207"/>
      <c r="AN2922" s="207"/>
      <c r="AO2922" s="207" t="str">
        <f ca="1">IF(R2922="","",IF(R2922&gt;TODAY(),"0 meses",DATEDIF(R2922,TODAY(),"m") &amp; " meses"))</f>
        <v>0 meses</v>
      </c>
      <c r="AP2922" s="147" t="s">
        <v>67</v>
      </c>
      <c r="AQ2922" s="147" t="s">
        <v>67</v>
      </c>
      <c r="AR2922" s="147"/>
      <c r="AS2922" s="209" t="s">
        <v>68</v>
      </c>
      <c r="AT2922" s="223" t="str">
        <f>MONTH(B2922)&amp;"/"&amp;YEAR(B2922)</f>
        <v>3/2026</v>
      </c>
      <c r="AU2922" s="223">
        <f>WEEKNUM(B2922)-WEEKNUM(EOMONTH(B2922,-1)+1)+1</f>
        <v>5</v>
      </c>
      <c r="AV2922" s="209" t="str">
        <f>MONTH(R2922)&amp;"/"&amp;YEAR(R2922)</f>
        <v>5/2026</v>
      </c>
      <c r="AW2922" s="209">
        <f>WEEKNUM(R2922)-WEEKNUM(EOMONTH(R2922,-1)+1)+1</f>
        <v>3</v>
      </c>
      <c r="AX2922" s="209">
        <f>IF(BB2922="S",IF(Q2922="1. Aceitou o programa",R2922-B2922,0),0)</f>
        <v>43</v>
      </c>
      <c r="AY2922" s="209">
        <f>IF(BB2922="S",IF(AND(S2922&lt;&gt;"",R2922&lt;&gt;""),S2922-R2922,0),0)</f>
        <v>0</v>
      </c>
      <c r="AZ2922" s="209">
        <f>IF(BB2922="S",IF(Q2922="1. Aceitou o programa",IF(OR(X2922="Não se Aplica",X2922=""),IF(OR(W2922="Não se Aplica",W2922=""),0,W2922-V2922),AVERAGE(X2922-W2922,W2922-V2922)),0),0)</f>
        <v>0</v>
      </c>
      <c r="BA2922" s="209">
        <f>IF(BB2922="S",IF(AND(Q2922="1. Aceitou o programa",AH2922="Realizada"),IFERROR(IF(AG2922="",0,AG2922-R2922),0),0),0)</f>
        <v>0</v>
      </c>
      <c r="BB2922" s="209" t="str">
        <f>_xlfn.XLOOKUP(U2922,'Lista Suspensa'!$AA$20:$AA$23,'Lista Suspensa'!$AB$20:$AB$23,"N/A")</f>
        <v>S</v>
      </c>
    </row>
    <row r="2923" spans="1:54" ht="12" customHeight="1">
      <c r="A2923" s="151" t="s">
        <v>54</v>
      </c>
      <c r="B2923" s="152">
        <v>46112</v>
      </c>
      <c r="C2923" s="153" t="s">
        <v>55</v>
      </c>
      <c r="D2923" s="153" t="s">
        <v>56</v>
      </c>
      <c r="E2923" s="244">
        <v>94035136</v>
      </c>
      <c r="F2923" s="144" t="s">
        <v>5704</v>
      </c>
      <c r="G2923" s="230"/>
      <c r="H2923" s="154">
        <v>23307</v>
      </c>
      <c r="I2923" s="153">
        <v>62</v>
      </c>
      <c r="J2923" s="148" t="s">
        <v>58</v>
      </c>
      <c r="K2923" s="153" t="s">
        <v>59</v>
      </c>
      <c r="L2923" s="153"/>
      <c r="M2923" s="153"/>
      <c r="N2923" s="153"/>
      <c r="O2923" s="155">
        <v>11993420083</v>
      </c>
      <c r="P2923" s="156" t="s">
        <v>60</v>
      </c>
      <c r="Q2923" s="157" t="s">
        <v>110</v>
      </c>
      <c r="R2923" s="158">
        <v>46155</v>
      </c>
      <c r="S2923" s="159"/>
      <c r="T2923" s="159" t="s">
        <v>62</v>
      </c>
      <c r="U2923" s="159" t="s">
        <v>111</v>
      </c>
      <c r="V2923" s="154">
        <v>46148</v>
      </c>
      <c r="W2923" s="154"/>
      <c r="X2923" s="154"/>
      <c r="Y2923" s="160" t="s">
        <v>3187</v>
      </c>
      <c r="Z2923" s="160" t="s">
        <v>65</v>
      </c>
      <c r="AA2923" s="153"/>
      <c r="AB2923" s="153"/>
      <c r="AC2923" s="182" t="e">
        <f t="shared" si="92"/>
        <v>#DIV/0!</v>
      </c>
      <c r="AD2923" s="153" t="e">
        <f t="shared" si="93"/>
        <v>#DIV/0!</v>
      </c>
      <c r="AE2923" s="233" t="s">
        <v>66</v>
      </c>
      <c r="AF2923" s="153"/>
      <c r="AG2923" s="159"/>
      <c r="AH2923" s="153"/>
      <c r="AI2923" s="161"/>
      <c r="AJ2923" s="153"/>
      <c r="AK2923" s="153"/>
      <c r="AL2923" s="207"/>
      <c r="AM2923" s="207"/>
      <c r="AN2923" s="207"/>
      <c r="AO2923" s="207" t="str">
        <f ca="1">IF(R2923="","",IF(R2923&gt;TODAY(),"0 meses",DATEDIF(R2923,TODAY(),"m") &amp; " meses"))</f>
        <v>0 meses</v>
      </c>
      <c r="AP2923" s="147" t="s">
        <v>67</v>
      </c>
      <c r="AQ2923" s="147" t="s">
        <v>67</v>
      </c>
      <c r="AR2923" s="147"/>
      <c r="AS2923" s="209" t="s">
        <v>68</v>
      </c>
      <c r="AT2923" s="223" t="str">
        <f>MONTH(B2923)&amp;"/"&amp;YEAR(B2923)</f>
        <v>3/2026</v>
      </c>
      <c r="AU2923" s="223">
        <f>WEEKNUM(B2923)-WEEKNUM(EOMONTH(B2923,-1)+1)+1</f>
        <v>5</v>
      </c>
      <c r="AV2923" s="209" t="str">
        <f>MONTH(R2923)&amp;"/"&amp;YEAR(R2923)</f>
        <v>5/2026</v>
      </c>
      <c r="AW2923" s="209">
        <f>WEEKNUM(R2923)-WEEKNUM(EOMONTH(R2923,-1)+1)+1</f>
        <v>3</v>
      </c>
      <c r="AX2923" s="209">
        <f>IF(BB2923="S",IF(Q2923="1. Aceitou o programa",R2923-B2923,0),0)</f>
        <v>43</v>
      </c>
      <c r="AY2923" s="209">
        <f>IF(BB2923="S",IF(AND(S2923&lt;&gt;"",R2923&lt;&gt;""),S2923-R2923,0),0)</f>
        <v>0</v>
      </c>
      <c r="AZ2923" s="209">
        <f>IF(BB2923="S",IF(Q2923="1. Aceitou o programa",IF(OR(X2923="Não se Aplica",X2923=""),IF(OR(W2923="Não se Aplica",W2923=""),0,W2923-V2923),AVERAGE(X2923-W2923,W2923-V2923)),0),0)</f>
        <v>0</v>
      </c>
      <c r="BA2923" s="209">
        <f>IF(BB2923="S",IF(AND(Q2923="1. Aceitou o programa",AH2923="Realizada"),IFERROR(IF(AG2923="",0,AG2923-R2923),0),0),0)</f>
        <v>0</v>
      </c>
      <c r="BB2923" s="209" t="str">
        <f>_xlfn.XLOOKUP(U2923,'Lista Suspensa'!$AA$20:$AA$23,'Lista Suspensa'!$AB$20:$AB$23,"N/A")</f>
        <v>S</v>
      </c>
    </row>
    <row r="2924" spans="1:54" ht="12" customHeight="1">
      <c r="A2924" s="151" t="s">
        <v>54</v>
      </c>
      <c r="B2924" s="152">
        <v>46112</v>
      </c>
      <c r="C2924" s="153" t="s">
        <v>55</v>
      </c>
      <c r="D2924" s="153" t="s">
        <v>56</v>
      </c>
      <c r="E2924" s="244">
        <v>89143238</v>
      </c>
      <c r="F2924" s="144" t="s">
        <v>5705</v>
      </c>
      <c r="G2924" s="230"/>
      <c r="H2924" s="154">
        <v>24403</v>
      </c>
      <c r="I2924" s="153">
        <v>59</v>
      </c>
      <c r="J2924" s="148" t="s">
        <v>58</v>
      </c>
      <c r="K2924" s="153" t="s">
        <v>59</v>
      </c>
      <c r="L2924" s="153"/>
      <c r="M2924" s="153"/>
      <c r="N2924" s="153"/>
      <c r="O2924" s="155">
        <v>11988968591</v>
      </c>
      <c r="P2924" s="156" t="s">
        <v>60</v>
      </c>
      <c r="Q2924" s="157" t="s">
        <v>110</v>
      </c>
      <c r="R2924" s="158">
        <v>46155</v>
      </c>
      <c r="S2924" s="159"/>
      <c r="T2924" s="159" t="s">
        <v>62</v>
      </c>
      <c r="U2924" s="159" t="s">
        <v>111</v>
      </c>
      <c r="V2924" s="154">
        <v>46148</v>
      </c>
      <c r="W2924" s="154"/>
      <c r="X2924" s="154"/>
      <c r="Y2924" s="160" t="s">
        <v>3187</v>
      </c>
      <c r="Z2924" s="160" t="s">
        <v>65</v>
      </c>
      <c r="AA2924" s="153"/>
      <c r="AB2924" s="153"/>
      <c r="AC2924" s="182" t="e">
        <f t="shared" si="92"/>
        <v>#DIV/0!</v>
      </c>
      <c r="AD2924" s="153" t="e">
        <f t="shared" si="93"/>
        <v>#DIV/0!</v>
      </c>
      <c r="AE2924" s="233" t="s">
        <v>66</v>
      </c>
      <c r="AF2924" s="153"/>
      <c r="AG2924" s="159"/>
      <c r="AH2924" s="153"/>
      <c r="AI2924" s="161"/>
      <c r="AJ2924" s="153"/>
      <c r="AK2924" s="153"/>
      <c r="AL2924" s="207"/>
      <c r="AM2924" s="207"/>
      <c r="AN2924" s="207"/>
      <c r="AO2924" s="207" t="str">
        <f ca="1">IF(R2924="","",IF(R2924&gt;TODAY(),"0 meses",DATEDIF(R2924,TODAY(),"m") &amp; " meses"))</f>
        <v>0 meses</v>
      </c>
      <c r="AP2924" s="147" t="s">
        <v>67</v>
      </c>
      <c r="AQ2924" s="147" t="s">
        <v>67</v>
      </c>
      <c r="AR2924" s="147"/>
      <c r="AS2924" s="209" t="s">
        <v>68</v>
      </c>
      <c r="AT2924" s="223" t="str">
        <f>MONTH(B2924)&amp;"/"&amp;YEAR(B2924)</f>
        <v>3/2026</v>
      </c>
      <c r="AU2924" s="223">
        <f>WEEKNUM(B2924)-WEEKNUM(EOMONTH(B2924,-1)+1)+1</f>
        <v>5</v>
      </c>
      <c r="AV2924" s="209" t="str">
        <f>MONTH(R2924)&amp;"/"&amp;YEAR(R2924)</f>
        <v>5/2026</v>
      </c>
      <c r="AW2924" s="209">
        <f>WEEKNUM(R2924)-WEEKNUM(EOMONTH(R2924,-1)+1)+1</f>
        <v>3</v>
      </c>
      <c r="AX2924" s="209">
        <f>IF(BB2924="S",IF(Q2924="1. Aceitou o programa",R2924-B2924,0),0)</f>
        <v>43</v>
      </c>
      <c r="AY2924" s="209">
        <f>IF(BB2924="S",IF(AND(S2924&lt;&gt;"",R2924&lt;&gt;""),S2924-R2924,0),0)</f>
        <v>0</v>
      </c>
      <c r="AZ2924" s="209">
        <f>IF(BB2924="S",IF(Q2924="1. Aceitou o programa",IF(OR(X2924="Não se Aplica",X2924=""),IF(OR(W2924="Não se Aplica",W2924=""),0,W2924-V2924),AVERAGE(X2924-W2924,W2924-V2924)),0),0)</f>
        <v>0</v>
      </c>
      <c r="BA2924" s="209">
        <f>IF(BB2924="S",IF(AND(Q2924="1. Aceitou o programa",AH2924="Realizada"),IFERROR(IF(AG2924="",0,AG2924-R2924),0),0),0)</f>
        <v>0</v>
      </c>
      <c r="BB2924" s="209" t="str">
        <f>_xlfn.XLOOKUP(U2924,'Lista Suspensa'!$AA$20:$AA$23,'Lista Suspensa'!$AB$20:$AB$23,"N/A")</f>
        <v>S</v>
      </c>
    </row>
    <row r="2925" spans="1:54" ht="12" customHeight="1">
      <c r="A2925" s="151" t="s">
        <v>54</v>
      </c>
      <c r="B2925" s="152">
        <v>46112</v>
      </c>
      <c r="C2925" s="153" t="s">
        <v>55</v>
      </c>
      <c r="D2925" s="153" t="s">
        <v>56</v>
      </c>
      <c r="E2925" s="244">
        <v>93854340</v>
      </c>
      <c r="F2925" s="144" t="s">
        <v>5706</v>
      </c>
      <c r="G2925" s="230"/>
      <c r="H2925" s="154">
        <v>24525</v>
      </c>
      <c r="I2925" s="153">
        <v>59</v>
      </c>
      <c r="J2925" s="148" t="s">
        <v>58</v>
      </c>
      <c r="K2925" s="153" t="s">
        <v>59</v>
      </c>
      <c r="L2925" s="153"/>
      <c r="M2925" s="153"/>
      <c r="N2925" s="153"/>
      <c r="O2925" s="155">
        <v>21981317704</v>
      </c>
      <c r="P2925" s="156" t="s">
        <v>60</v>
      </c>
      <c r="Q2925" s="157" t="s">
        <v>110</v>
      </c>
      <c r="R2925" s="158">
        <v>46155</v>
      </c>
      <c r="S2925" s="159"/>
      <c r="T2925" s="159" t="s">
        <v>62</v>
      </c>
      <c r="U2925" s="159" t="s">
        <v>111</v>
      </c>
      <c r="V2925" s="154">
        <v>46148</v>
      </c>
      <c r="W2925" s="154"/>
      <c r="X2925" s="154"/>
      <c r="Y2925" s="160" t="s">
        <v>3187</v>
      </c>
      <c r="Z2925" s="160" t="s">
        <v>65</v>
      </c>
      <c r="AA2925" s="153"/>
      <c r="AB2925" s="153"/>
      <c r="AC2925" s="182" t="e">
        <f t="shared" si="92"/>
        <v>#DIV/0!</v>
      </c>
      <c r="AD2925" s="153" t="e">
        <f t="shared" si="93"/>
        <v>#DIV/0!</v>
      </c>
      <c r="AE2925" s="233" t="s">
        <v>66</v>
      </c>
      <c r="AF2925" s="153"/>
      <c r="AG2925" s="159"/>
      <c r="AH2925" s="153"/>
      <c r="AI2925" s="161"/>
      <c r="AJ2925" s="153"/>
      <c r="AK2925" s="153"/>
      <c r="AL2925" s="207"/>
      <c r="AM2925" s="207"/>
      <c r="AN2925" s="207"/>
      <c r="AO2925" s="207" t="str">
        <f ca="1">IF(R2925="","",IF(R2925&gt;TODAY(),"0 meses",DATEDIF(R2925,TODAY(),"m") &amp; " meses"))</f>
        <v>0 meses</v>
      </c>
      <c r="AP2925" s="147" t="s">
        <v>67</v>
      </c>
      <c r="AQ2925" s="147" t="s">
        <v>67</v>
      </c>
      <c r="AR2925" s="147"/>
      <c r="AS2925" s="209" t="s">
        <v>68</v>
      </c>
      <c r="AT2925" s="223" t="str">
        <f>MONTH(B2925)&amp;"/"&amp;YEAR(B2925)</f>
        <v>3/2026</v>
      </c>
      <c r="AU2925" s="223">
        <f>WEEKNUM(B2925)-WEEKNUM(EOMONTH(B2925,-1)+1)+1</f>
        <v>5</v>
      </c>
      <c r="AV2925" s="209" t="str">
        <f>MONTH(R2925)&amp;"/"&amp;YEAR(R2925)</f>
        <v>5/2026</v>
      </c>
      <c r="AW2925" s="209">
        <f>WEEKNUM(R2925)-WEEKNUM(EOMONTH(R2925,-1)+1)+1</f>
        <v>3</v>
      </c>
      <c r="AX2925" s="209">
        <f>IF(BB2925="S",IF(Q2925="1. Aceitou o programa",R2925-B2925,0),0)</f>
        <v>43</v>
      </c>
      <c r="AY2925" s="209">
        <f>IF(BB2925="S",IF(AND(S2925&lt;&gt;"",R2925&lt;&gt;""),S2925-R2925,0),0)</f>
        <v>0</v>
      </c>
      <c r="AZ2925" s="209">
        <f>IF(BB2925="S",IF(Q2925="1. Aceitou o programa",IF(OR(X2925="Não se Aplica",X2925=""),IF(OR(W2925="Não se Aplica",W2925=""),0,W2925-V2925),AVERAGE(X2925-W2925,W2925-V2925)),0),0)</f>
        <v>0</v>
      </c>
      <c r="BA2925" s="209">
        <f>IF(BB2925="S",IF(AND(Q2925="1. Aceitou o programa",AH2925="Realizada"),IFERROR(IF(AG2925="",0,AG2925-R2925),0),0),0)</f>
        <v>0</v>
      </c>
      <c r="BB2925" s="209" t="str">
        <f>_xlfn.XLOOKUP(U2925,'Lista Suspensa'!$AA$20:$AA$23,'Lista Suspensa'!$AB$20:$AB$23,"N/A")</f>
        <v>S</v>
      </c>
    </row>
    <row r="2926" spans="1:54" ht="12" customHeight="1">
      <c r="A2926" s="151" t="s">
        <v>54</v>
      </c>
      <c r="B2926" s="152">
        <v>46112</v>
      </c>
      <c r="C2926" s="153" t="s">
        <v>55</v>
      </c>
      <c r="D2926" s="153" t="s">
        <v>56</v>
      </c>
      <c r="E2926" s="244">
        <v>92710953</v>
      </c>
      <c r="F2926" s="144" t="s">
        <v>5707</v>
      </c>
      <c r="G2926" s="230"/>
      <c r="H2926" s="154">
        <v>24538</v>
      </c>
      <c r="I2926" s="153">
        <v>59</v>
      </c>
      <c r="J2926" s="148" t="s">
        <v>70</v>
      </c>
      <c r="K2926" s="153" t="s">
        <v>59</v>
      </c>
      <c r="L2926" s="153"/>
      <c r="M2926" s="153"/>
      <c r="N2926" s="153"/>
      <c r="O2926" s="155">
        <v>11971507558</v>
      </c>
      <c r="P2926" s="156" t="s">
        <v>60</v>
      </c>
      <c r="Q2926" s="157" t="s">
        <v>110</v>
      </c>
      <c r="R2926" s="158">
        <v>46155</v>
      </c>
      <c r="S2926" s="159"/>
      <c r="T2926" s="159" t="s">
        <v>62</v>
      </c>
      <c r="U2926" s="159" t="s">
        <v>111</v>
      </c>
      <c r="V2926" s="154">
        <v>46148</v>
      </c>
      <c r="W2926" s="154"/>
      <c r="X2926" s="154"/>
      <c r="Y2926" s="160" t="s">
        <v>3187</v>
      </c>
      <c r="Z2926" s="160" t="s">
        <v>65</v>
      </c>
      <c r="AA2926" s="153"/>
      <c r="AB2926" s="153"/>
      <c r="AC2926" s="182" t="e">
        <f t="shared" si="92"/>
        <v>#DIV/0!</v>
      </c>
      <c r="AD2926" s="153" t="e">
        <f t="shared" si="93"/>
        <v>#DIV/0!</v>
      </c>
      <c r="AE2926" s="233" t="s">
        <v>66</v>
      </c>
      <c r="AF2926" s="153"/>
      <c r="AG2926" s="159"/>
      <c r="AH2926" s="153"/>
      <c r="AI2926" s="161"/>
      <c r="AJ2926" s="153"/>
      <c r="AK2926" s="153"/>
      <c r="AL2926" s="207"/>
      <c r="AM2926" s="207"/>
      <c r="AN2926" s="207"/>
      <c r="AO2926" s="207" t="str">
        <f ca="1">IF(R2926="","",IF(R2926&gt;TODAY(),"0 meses",DATEDIF(R2926,TODAY(),"m") &amp; " meses"))</f>
        <v>0 meses</v>
      </c>
      <c r="AP2926" s="147" t="s">
        <v>67</v>
      </c>
      <c r="AQ2926" s="147" t="s">
        <v>67</v>
      </c>
      <c r="AR2926" s="147"/>
      <c r="AS2926" s="209" t="s">
        <v>68</v>
      </c>
      <c r="AT2926" s="223" t="str">
        <f>MONTH(B2926)&amp;"/"&amp;YEAR(B2926)</f>
        <v>3/2026</v>
      </c>
      <c r="AU2926" s="223">
        <f>WEEKNUM(B2926)-WEEKNUM(EOMONTH(B2926,-1)+1)+1</f>
        <v>5</v>
      </c>
      <c r="AV2926" s="209" t="str">
        <f>MONTH(R2926)&amp;"/"&amp;YEAR(R2926)</f>
        <v>5/2026</v>
      </c>
      <c r="AW2926" s="209">
        <f>WEEKNUM(R2926)-WEEKNUM(EOMONTH(R2926,-1)+1)+1</f>
        <v>3</v>
      </c>
      <c r="AX2926" s="209">
        <f>IF(BB2926="S",IF(Q2926="1. Aceitou o programa",R2926-B2926,0),0)</f>
        <v>43</v>
      </c>
      <c r="AY2926" s="209">
        <f>IF(BB2926="S",IF(AND(S2926&lt;&gt;"",R2926&lt;&gt;""),S2926-R2926,0),0)</f>
        <v>0</v>
      </c>
      <c r="AZ2926" s="209">
        <f>IF(BB2926="S",IF(Q2926="1. Aceitou o programa",IF(OR(X2926="Não se Aplica",X2926=""),IF(OR(W2926="Não se Aplica",W2926=""),0,W2926-V2926),AVERAGE(X2926-W2926,W2926-V2926)),0),0)</f>
        <v>0</v>
      </c>
      <c r="BA2926" s="209">
        <f>IF(BB2926="S",IF(AND(Q2926="1. Aceitou o programa",AH2926="Realizada"),IFERROR(IF(AG2926="",0,AG2926-R2926),0),0),0)</f>
        <v>0</v>
      </c>
      <c r="BB2926" s="209" t="str">
        <f>_xlfn.XLOOKUP(U2926,'Lista Suspensa'!$AA$20:$AA$23,'Lista Suspensa'!$AB$20:$AB$23,"N/A")</f>
        <v>S</v>
      </c>
    </row>
    <row r="2927" spans="1:54" ht="12" customHeight="1">
      <c r="A2927" s="151" t="s">
        <v>54</v>
      </c>
      <c r="B2927" s="152">
        <v>46112</v>
      </c>
      <c r="C2927" s="153" t="s">
        <v>55</v>
      </c>
      <c r="D2927" s="153" t="s">
        <v>56</v>
      </c>
      <c r="E2927" s="244">
        <v>92924050</v>
      </c>
      <c r="F2927" s="144" t="s">
        <v>5708</v>
      </c>
      <c r="G2927" s="230"/>
      <c r="H2927" s="154">
        <v>25016</v>
      </c>
      <c r="I2927" s="153">
        <v>57</v>
      </c>
      <c r="J2927" s="148" t="s">
        <v>70</v>
      </c>
      <c r="K2927" s="153" t="s">
        <v>59</v>
      </c>
      <c r="L2927" s="153"/>
      <c r="M2927" s="153"/>
      <c r="N2927" s="153"/>
      <c r="O2927" s="155">
        <v>11980861345</v>
      </c>
      <c r="P2927" s="156" t="s">
        <v>60</v>
      </c>
      <c r="Q2927" s="157" t="s">
        <v>110</v>
      </c>
      <c r="R2927" s="158">
        <v>46155</v>
      </c>
      <c r="S2927" s="159"/>
      <c r="T2927" s="159" t="s">
        <v>62</v>
      </c>
      <c r="U2927" s="159" t="s">
        <v>111</v>
      </c>
      <c r="V2927" s="154">
        <v>46148</v>
      </c>
      <c r="W2927" s="154"/>
      <c r="X2927" s="154"/>
      <c r="Y2927" s="160" t="s">
        <v>3187</v>
      </c>
      <c r="Z2927" s="160" t="s">
        <v>65</v>
      </c>
      <c r="AA2927" s="153"/>
      <c r="AB2927" s="153"/>
      <c r="AC2927" s="182" t="e">
        <f t="shared" si="92"/>
        <v>#DIV/0!</v>
      </c>
      <c r="AD2927" s="153" t="e">
        <f t="shared" si="93"/>
        <v>#DIV/0!</v>
      </c>
      <c r="AE2927" s="233" t="s">
        <v>66</v>
      </c>
      <c r="AF2927" s="153"/>
      <c r="AG2927" s="159"/>
      <c r="AH2927" s="153"/>
      <c r="AI2927" s="161"/>
      <c r="AJ2927" s="153"/>
      <c r="AK2927" s="153"/>
      <c r="AL2927" s="207"/>
      <c r="AM2927" s="207"/>
      <c r="AN2927" s="207"/>
      <c r="AO2927" s="207" t="str">
        <f ca="1">IF(R2927="","",IF(R2927&gt;TODAY(),"0 meses",DATEDIF(R2927,TODAY(),"m") &amp; " meses"))</f>
        <v>0 meses</v>
      </c>
      <c r="AP2927" s="147" t="s">
        <v>67</v>
      </c>
      <c r="AQ2927" s="147" t="s">
        <v>67</v>
      </c>
      <c r="AR2927" s="147"/>
      <c r="AS2927" s="209" t="s">
        <v>68</v>
      </c>
      <c r="AT2927" s="223" t="str">
        <f>MONTH(B2927)&amp;"/"&amp;YEAR(B2927)</f>
        <v>3/2026</v>
      </c>
      <c r="AU2927" s="223">
        <f>WEEKNUM(B2927)-WEEKNUM(EOMONTH(B2927,-1)+1)+1</f>
        <v>5</v>
      </c>
      <c r="AV2927" s="209" t="str">
        <f>MONTH(R2927)&amp;"/"&amp;YEAR(R2927)</f>
        <v>5/2026</v>
      </c>
      <c r="AW2927" s="209">
        <f>WEEKNUM(R2927)-WEEKNUM(EOMONTH(R2927,-1)+1)+1</f>
        <v>3</v>
      </c>
      <c r="AX2927" s="209">
        <f>IF(BB2927="S",IF(Q2927="1. Aceitou o programa",R2927-B2927,0),0)</f>
        <v>43</v>
      </c>
      <c r="AY2927" s="209">
        <f>IF(BB2927="S",IF(AND(S2927&lt;&gt;"",R2927&lt;&gt;""),S2927-R2927,0),0)</f>
        <v>0</v>
      </c>
      <c r="AZ2927" s="209">
        <f>IF(BB2927="S",IF(Q2927="1. Aceitou o programa",IF(OR(X2927="Não se Aplica",X2927=""),IF(OR(W2927="Não se Aplica",W2927=""),0,W2927-V2927),AVERAGE(X2927-W2927,W2927-V2927)),0),0)</f>
        <v>0</v>
      </c>
      <c r="BA2927" s="209">
        <f>IF(BB2927="S",IF(AND(Q2927="1. Aceitou o programa",AH2927="Realizada"),IFERROR(IF(AG2927="",0,AG2927-R2927),0),0),0)</f>
        <v>0</v>
      </c>
      <c r="BB2927" s="209" t="str">
        <f>_xlfn.XLOOKUP(U2927,'Lista Suspensa'!$AA$20:$AA$23,'Lista Suspensa'!$AB$20:$AB$23,"N/A")</f>
        <v>S</v>
      </c>
    </row>
    <row r="2928" spans="1:54" ht="12" customHeight="1">
      <c r="A2928" s="151" t="s">
        <v>54</v>
      </c>
      <c r="B2928" s="152">
        <v>46112</v>
      </c>
      <c r="C2928" s="153" t="s">
        <v>55</v>
      </c>
      <c r="D2928" s="153" t="s">
        <v>56</v>
      </c>
      <c r="E2928" s="244">
        <v>93626559</v>
      </c>
      <c r="F2928" s="144" t="s">
        <v>5709</v>
      </c>
      <c r="G2928" s="230"/>
      <c r="H2928" s="154">
        <v>25081</v>
      </c>
      <c r="I2928" s="153">
        <v>57</v>
      </c>
      <c r="J2928" s="148" t="s">
        <v>70</v>
      </c>
      <c r="K2928" s="153" t="s">
        <v>59</v>
      </c>
      <c r="L2928" s="153"/>
      <c r="M2928" s="153"/>
      <c r="N2928" s="153"/>
      <c r="O2928" s="155">
        <v>11960725364</v>
      </c>
      <c r="P2928" s="156" t="s">
        <v>60</v>
      </c>
      <c r="Q2928" s="157" t="s">
        <v>110</v>
      </c>
      <c r="R2928" s="158">
        <v>46155</v>
      </c>
      <c r="S2928" s="159"/>
      <c r="T2928" s="159" t="s">
        <v>62</v>
      </c>
      <c r="U2928" s="159" t="s">
        <v>111</v>
      </c>
      <c r="V2928" s="154">
        <v>46149</v>
      </c>
      <c r="W2928" s="154"/>
      <c r="X2928" s="154"/>
      <c r="Y2928" s="160" t="s">
        <v>64</v>
      </c>
      <c r="Z2928" s="160" t="s">
        <v>65</v>
      </c>
      <c r="AA2928" s="153"/>
      <c r="AB2928" s="153"/>
      <c r="AC2928" s="182" t="e">
        <f t="shared" si="92"/>
        <v>#DIV/0!</v>
      </c>
      <c r="AD2928" s="153" t="e">
        <f t="shared" si="93"/>
        <v>#DIV/0!</v>
      </c>
      <c r="AE2928" s="233" t="s">
        <v>66</v>
      </c>
      <c r="AF2928" s="153"/>
      <c r="AG2928" s="159"/>
      <c r="AH2928" s="153"/>
      <c r="AI2928" s="161"/>
      <c r="AJ2928" s="153"/>
      <c r="AK2928" s="153"/>
      <c r="AL2928" s="207"/>
      <c r="AM2928" s="207"/>
      <c r="AN2928" s="207"/>
      <c r="AO2928" s="207" t="str">
        <f ca="1">IF(R2928="","",IF(R2928&gt;TODAY(),"0 meses",DATEDIF(R2928,TODAY(),"m") &amp; " meses"))</f>
        <v>0 meses</v>
      </c>
      <c r="AP2928" s="147" t="s">
        <v>67</v>
      </c>
      <c r="AQ2928" s="147" t="s">
        <v>67</v>
      </c>
      <c r="AR2928" s="147"/>
      <c r="AS2928" s="209" t="s">
        <v>68</v>
      </c>
      <c r="AT2928" s="223" t="str">
        <f>MONTH(B2928)&amp;"/"&amp;YEAR(B2928)</f>
        <v>3/2026</v>
      </c>
      <c r="AU2928" s="223">
        <f>WEEKNUM(B2928)-WEEKNUM(EOMONTH(B2928,-1)+1)+1</f>
        <v>5</v>
      </c>
      <c r="AV2928" s="209" t="str">
        <f>MONTH(R2928)&amp;"/"&amp;YEAR(R2928)</f>
        <v>5/2026</v>
      </c>
      <c r="AW2928" s="209">
        <f>WEEKNUM(R2928)-WEEKNUM(EOMONTH(R2928,-1)+1)+1</f>
        <v>3</v>
      </c>
      <c r="AX2928" s="209">
        <f>IF(BB2928="S",IF(Q2928="1. Aceitou o programa",R2928-B2928,0),0)</f>
        <v>43</v>
      </c>
      <c r="AY2928" s="209">
        <f>IF(BB2928="S",IF(AND(S2928&lt;&gt;"",R2928&lt;&gt;""),S2928-R2928,0),0)</f>
        <v>0</v>
      </c>
      <c r="AZ2928" s="209">
        <f>IF(BB2928="S",IF(Q2928="1. Aceitou o programa",IF(OR(X2928="Não se Aplica",X2928=""),IF(OR(W2928="Não se Aplica",W2928=""),0,W2928-V2928),AVERAGE(X2928-W2928,W2928-V2928)),0),0)</f>
        <v>0</v>
      </c>
      <c r="BA2928" s="209">
        <f>IF(BB2928="S",IF(AND(Q2928="1. Aceitou o programa",AH2928="Realizada"),IFERROR(IF(AG2928="",0,AG2928-R2928),0),0),0)</f>
        <v>0</v>
      </c>
      <c r="BB2928" s="209" t="str">
        <f>_xlfn.XLOOKUP(U2928,'Lista Suspensa'!$AA$20:$AA$23,'Lista Suspensa'!$AB$20:$AB$23,"N/A")</f>
        <v>S</v>
      </c>
    </row>
    <row r="2929" spans="1:54" ht="12" customHeight="1">
      <c r="A2929" s="151" t="s">
        <v>54</v>
      </c>
      <c r="B2929" s="152">
        <v>46112</v>
      </c>
      <c r="C2929" s="153" t="s">
        <v>55</v>
      </c>
      <c r="D2929" s="153" t="s">
        <v>56</v>
      </c>
      <c r="E2929" s="244">
        <v>94332427</v>
      </c>
      <c r="F2929" s="144" t="s">
        <v>5710</v>
      </c>
      <c r="G2929" s="230"/>
      <c r="H2929" s="154">
        <v>25200</v>
      </c>
      <c r="I2929" s="153">
        <v>57</v>
      </c>
      <c r="J2929" s="148" t="s">
        <v>70</v>
      </c>
      <c r="K2929" s="153" t="s">
        <v>59</v>
      </c>
      <c r="L2929" s="153"/>
      <c r="M2929" s="153"/>
      <c r="N2929" s="153"/>
      <c r="O2929" s="155">
        <v>11985469102</v>
      </c>
      <c r="P2929" s="156" t="s">
        <v>60</v>
      </c>
      <c r="Q2929" s="157" t="s">
        <v>110</v>
      </c>
      <c r="R2929" s="158">
        <v>46155</v>
      </c>
      <c r="S2929" s="159"/>
      <c r="T2929" s="159" t="s">
        <v>62</v>
      </c>
      <c r="U2929" s="159" t="s">
        <v>111</v>
      </c>
      <c r="V2929" s="154">
        <v>46148</v>
      </c>
      <c r="W2929" s="154">
        <v>46155</v>
      </c>
      <c r="X2929" s="154"/>
      <c r="Y2929" s="160" t="s">
        <v>99</v>
      </c>
      <c r="Z2929" s="160" t="s">
        <v>65</v>
      </c>
      <c r="AA2929" s="153"/>
      <c r="AB2929" s="153"/>
      <c r="AC2929" s="182" t="e">
        <f t="shared" si="92"/>
        <v>#DIV/0!</v>
      </c>
      <c r="AD2929" s="153" t="e">
        <f t="shared" si="93"/>
        <v>#DIV/0!</v>
      </c>
      <c r="AE2929" s="233" t="s">
        <v>66</v>
      </c>
      <c r="AF2929" s="153"/>
      <c r="AG2929" s="159"/>
      <c r="AH2929" s="153"/>
      <c r="AI2929" s="161"/>
      <c r="AJ2929" s="153"/>
      <c r="AK2929" s="153"/>
      <c r="AL2929" s="207"/>
      <c r="AM2929" s="207"/>
      <c r="AN2929" s="207"/>
      <c r="AO2929" s="207" t="str">
        <f ca="1">IF(R2929="","",IF(R2929&gt;TODAY(),"0 meses",DATEDIF(R2929,TODAY(),"m") &amp; " meses"))</f>
        <v>0 meses</v>
      </c>
      <c r="AP2929" s="147" t="s">
        <v>67</v>
      </c>
      <c r="AQ2929" s="147" t="s">
        <v>67</v>
      </c>
      <c r="AR2929" s="147"/>
      <c r="AS2929" s="209" t="s">
        <v>68</v>
      </c>
      <c r="AT2929" s="223" t="str">
        <f>MONTH(B2929)&amp;"/"&amp;YEAR(B2929)</f>
        <v>3/2026</v>
      </c>
      <c r="AU2929" s="223">
        <f>WEEKNUM(B2929)-WEEKNUM(EOMONTH(B2929,-1)+1)+1</f>
        <v>5</v>
      </c>
      <c r="AV2929" s="209" t="str">
        <f>MONTH(R2929)&amp;"/"&amp;YEAR(R2929)</f>
        <v>5/2026</v>
      </c>
      <c r="AW2929" s="209">
        <f>WEEKNUM(R2929)-WEEKNUM(EOMONTH(R2929,-1)+1)+1</f>
        <v>3</v>
      </c>
      <c r="AX2929" s="209">
        <f>IF(BB2929="S",IF(Q2929="1. Aceitou o programa",R2929-B2929,0),0)</f>
        <v>43</v>
      </c>
      <c r="AY2929" s="209">
        <f>IF(BB2929="S",IF(AND(S2929&lt;&gt;"",R2929&lt;&gt;""),S2929-R2929,0),0)</f>
        <v>0</v>
      </c>
      <c r="AZ2929" s="209">
        <f>IF(BB2929="S",IF(Q2929="1. Aceitou o programa",IF(OR(X2929="Não se Aplica",X2929=""),IF(OR(W2929="Não se Aplica",W2929=""),0,W2929-V2929),AVERAGE(X2929-W2929,W2929-V2929)),0),0)</f>
        <v>7</v>
      </c>
      <c r="BA2929" s="209">
        <f>IF(BB2929="S",IF(AND(Q2929="1. Aceitou o programa",AH2929="Realizada"),IFERROR(IF(AG2929="",0,AG2929-R2929),0),0),0)</f>
        <v>0</v>
      </c>
      <c r="BB2929" s="209" t="str">
        <f>_xlfn.XLOOKUP(U2929,'Lista Suspensa'!$AA$20:$AA$23,'Lista Suspensa'!$AB$20:$AB$23,"N/A")</f>
        <v>S</v>
      </c>
    </row>
    <row r="2930" spans="1:54" ht="12" customHeight="1">
      <c r="A2930" s="151" t="s">
        <v>54</v>
      </c>
      <c r="B2930" s="152">
        <v>46112</v>
      </c>
      <c r="C2930" s="153" t="s">
        <v>55</v>
      </c>
      <c r="D2930" s="153" t="s">
        <v>56</v>
      </c>
      <c r="E2930" s="244">
        <v>450116697</v>
      </c>
      <c r="F2930" s="144" t="s">
        <v>5711</v>
      </c>
      <c r="G2930" s="230"/>
      <c r="H2930" s="154">
        <v>25379</v>
      </c>
      <c r="I2930" s="153">
        <v>56</v>
      </c>
      <c r="J2930" s="148" t="s">
        <v>70</v>
      </c>
      <c r="K2930" s="153" t="s">
        <v>59</v>
      </c>
      <c r="L2930" s="153"/>
      <c r="M2930" s="153"/>
      <c r="N2930" s="153"/>
      <c r="O2930" s="155">
        <v>11992818330</v>
      </c>
      <c r="P2930" s="156" t="s">
        <v>60</v>
      </c>
      <c r="Q2930" s="157" t="s">
        <v>110</v>
      </c>
      <c r="R2930" s="158">
        <v>46155</v>
      </c>
      <c r="S2930" s="159"/>
      <c r="T2930" s="159" t="s">
        <v>62</v>
      </c>
      <c r="U2930" s="159" t="s">
        <v>111</v>
      </c>
      <c r="V2930" s="154">
        <v>46148</v>
      </c>
      <c r="W2930" s="154"/>
      <c r="X2930" s="154"/>
      <c r="Y2930" s="160" t="s">
        <v>5712</v>
      </c>
      <c r="Z2930" s="160" t="s">
        <v>65</v>
      </c>
      <c r="AA2930" s="153"/>
      <c r="AB2930" s="153"/>
      <c r="AC2930" s="182" t="e">
        <f t="shared" si="92"/>
        <v>#DIV/0!</v>
      </c>
      <c r="AD2930" s="153" t="e">
        <f t="shared" si="93"/>
        <v>#DIV/0!</v>
      </c>
      <c r="AE2930" s="233" t="s">
        <v>66</v>
      </c>
      <c r="AF2930" s="153"/>
      <c r="AG2930" s="159"/>
      <c r="AH2930" s="153"/>
      <c r="AI2930" s="161"/>
      <c r="AJ2930" s="153"/>
      <c r="AK2930" s="153"/>
      <c r="AL2930" s="207"/>
      <c r="AM2930" s="207"/>
      <c r="AN2930" s="207"/>
      <c r="AO2930" s="207" t="str">
        <f ca="1">IF(R2930="","",IF(R2930&gt;TODAY(),"0 meses",DATEDIF(R2930,TODAY(),"m") &amp; " meses"))</f>
        <v>0 meses</v>
      </c>
      <c r="AP2930" s="147" t="s">
        <v>67</v>
      </c>
      <c r="AQ2930" s="147" t="s">
        <v>67</v>
      </c>
      <c r="AR2930" s="147"/>
      <c r="AS2930" s="209" t="s">
        <v>68</v>
      </c>
      <c r="AT2930" s="223" t="str">
        <f>MONTH(B2930)&amp;"/"&amp;YEAR(B2930)</f>
        <v>3/2026</v>
      </c>
      <c r="AU2930" s="223">
        <f>WEEKNUM(B2930)-WEEKNUM(EOMONTH(B2930,-1)+1)+1</f>
        <v>5</v>
      </c>
      <c r="AV2930" s="209" t="str">
        <f>MONTH(R2930)&amp;"/"&amp;YEAR(R2930)</f>
        <v>5/2026</v>
      </c>
      <c r="AW2930" s="209">
        <f>WEEKNUM(R2930)-WEEKNUM(EOMONTH(R2930,-1)+1)+1</f>
        <v>3</v>
      </c>
      <c r="AX2930" s="209">
        <f>IF(BB2930="S",IF(Q2930="1. Aceitou o programa",R2930-B2930,0),0)</f>
        <v>43</v>
      </c>
      <c r="AY2930" s="209">
        <f>IF(BB2930="S",IF(AND(S2930&lt;&gt;"",R2930&lt;&gt;""),S2930-R2930,0),0)</f>
        <v>0</v>
      </c>
      <c r="AZ2930" s="209">
        <f>IF(BB2930="S",IF(Q2930="1. Aceitou o programa",IF(OR(X2930="Não se Aplica",X2930=""),IF(OR(W2930="Não se Aplica",W2930=""),0,W2930-V2930),AVERAGE(X2930-W2930,W2930-V2930)),0),0)</f>
        <v>0</v>
      </c>
      <c r="BA2930" s="209">
        <f>IF(BB2930="S",IF(AND(Q2930="1. Aceitou o programa",AH2930="Realizada"),IFERROR(IF(AG2930="",0,AG2930-R2930),0),0),0)</f>
        <v>0</v>
      </c>
      <c r="BB2930" s="209" t="str">
        <f>_xlfn.XLOOKUP(U2930,'Lista Suspensa'!$AA$20:$AA$23,'Lista Suspensa'!$AB$20:$AB$23,"N/A")</f>
        <v>S</v>
      </c>
    </row>
    <row r="2931" spans="1:54" ht="12" customHeight="1">
      <c r="A2931" s="151" t="s">
        <v>54</v>
      </c>
      <c r="B2931" s="152">
        <v>46112</v>
      </c>
      <c r="C2931" s="153" t="s">
        <v>55</v>
      </c>
      <c r="D2931" s="153" t="s">
        <v>56</v>
      </c>
      <c r="E2931" s="244">
        <v>92922963</v>
      </c>
      <c r="F2931" s="144" t="s">
        <v>5713</v>
      </c>
      <c r="G2931" s="230"/>
      <c r="H2931" s="154">
        <v>25417</v>
      </c>
      <c r="I2931" s="153">
        <v>56</v>
      </c>
      <c r="J2931" s="148" t="s">
        <v>70</v>
      </c>
      <c r="K2931" s="153" t="s">
        <v>59</v>
      </c>
      <c r="L2931" s="153"/>
      <c r="M2931" s="153"/>
      <c r="N2931" s="153"/>
      <c r="O2931" s="155">
        <v>11999001546</v>
      </c>
      <c r="P2931" s="156" t="s">
        <v>60</v>
      </c>
      <c r="Q2931" s="157" t="s">
        <v>110</v>
      </c>
      <c r="R2931" s="158">
        <v>46155</v>
      </c>
      <c r="S2931" s="159"/>
      <c r="T2931" s="159" t="s">
        <v>62</v>
      </c>
      <c r="U2931" s="159" t="s">
        <v>111</v>
      </c>
      <c r="V2931" s="154">
        <v>46148</v>
      </c>
      <c r="W2931" s="154"/>
      <c r="X2931" s="154"/>
      <c r="Y2931" s="160" t="s">
        <v>3187</v>
      </c>
      <c r="Z2931" s="160" t="s">
        <v>65</v>
      </c>
      <c r="AA2931" s="153"/>
      <c r="AB2931" s="153"/>
      <c r="AC2931" s="182" t="e">
        <f t="shared" si="92"/>
        <v>#DIV/0!</v>
      </c>
      <c r="AD2931" s="153" t="e">
        <f t="shared" si="93"/>
        <v>#DIV/0!</v>
      </c>
      <c r="AE2931" s="233" t="s">
        <v>66</v>
      </c>
      <c r="AF2931" s="153"/>
      <c r="AG2931" s="159"/>
      <c r="AH2931" s="153"/>
      <c r="AI2931" s="161"/>
      <c r="AJ2931" s="153"/>
      <c r="AK2931" s="153"/>
      <c r="AL2931" s="207"/>
      <c r="AM2931" s="207"/>
      <c r="AN2931" s="207"/>
      <c r="AO2931" s="207" t="str">
        <f ca="1">IF(R2931="","",IF(R2931&gt;TODAY(),"0 meses",DATEDIF(R2931,TODAY(),"m") &amp; " meses"))</f>
        <v>0 meses</v>
      </c>
      <c r="AP2931" s="147" t="s">
        <v>67</v>
      </c>
      <c r="AQ2931" s="147" t="s">
        <v>67</v>
      </c>
      <c r="AR2931" s="147"/>
      <c r="AS2931" s="209" t="s">
        <v>68</v>
      </c>
      <c r="AT2931" s="223" t="str">
        <f>MONTH(B2931)&amp;"/"&amp;YEAR(B2931)</f>
        <v>3/2026</v>
      </c>
      <c r="AU2931" s="223">
        <f>WEEKNUM(B2931)-WEEKNUM(EOMONTH(B2931,-1)+1)+1</f>
        <v>5</v>
      </c>
      <c r="AV2931" s="209" t="str">
        <f>MONTH(R2931)&amp;"/"&amp;YEAR(R2931)</f>
        <v>5/2026</v>
      </c>
      <c r="AW2931" s="209">
        <f>WEEKNUM(R2931)-WEEKNUM(EOMONTH(R2931,-1)+1)+1</f>
        <v>3</v>
      </c>
      <c r="AX2931" s="209">
        <f>IF(BB2931="S",IF(Q2931="1. Aceitou o programa",R2931-B2931,0),0)</f>
        <v>43</v>
      </c>
      <c r="AY2931" s="209">
        <f>IF(BB2931="S",IF(AND(S2931&lt;&gt;"",R2931&lt;&gt;""),S2931-R2931,0),0)</f>
        <v>0</v>
      </c>
      <c r="AZ2931" s="209">
        <f>IF(BB2931="S",IF(Q2931="1. Aceitou o programa",IF(OR(X2931="Não se Aplica",X2931=""),IF(OR(W2931="Não se Aplica",W2931=""),0,W2931-V2931),AVERAGE(X2931-W2931,W2931-V2931)),0),0)</f>
        <v>0</v>
      </c>
      <c r="BA2931" s="209">
        <f>IF(BB2931="S",IF(AND(Q2931="1. Aceitou o programa",AH2931="Realizada"),IFERROR(IF(AG2931="",0,AG2931-R2931),0),0),0)</f>
        <v>0</v>
      </c>
      <c r="BB2931" s="209" t="str">
        <f>_xlfn.XLOOKUP(U2931,'Lista Suspensa'!$AA$20:$AA$23,'Lista Suspensa'!$AB$20:$AB$23,"N/A")</f>
        <v>S</v>
      </c>
    </row>
    <row r="2932" spans="1:54" ht="12" customHeight="1">
      <c r="A2932" s="151" t="s">
        <v>54</v>
      </c>
      <c r="B2932" s="152">
        <v>46112</v>
      </c>
      <c r="C2932" s="153" t="s">
        <v>55</v>
      </c>
      <c r="D2932" s="153" t="s">
        <v>56</v>
      </c>
      <c r="E2932" s="244">
        <v>95977841</v>
      </c>
      <c r="F2932" s="144" t="s">
        <v>5714</v>
      </c>
      <c r="G2932" s="230"/>
      <c r="H2932" s="154">
        <v>25418</v>
      </c>
      <c r="I2932" s="153">
        <v>56</v>
      </c>
      <c r="J2932" s="148" t="s">
        <v>70</v>
      </c>
      <c r="K2932" s="153" t="s">
        <v>59</v>
      </c>
      <c r="L2932" s="153"/>
      <c r="M2932" s="153"/>
      <c r="N2932" s="153"/>
      <c r="O2932" s="155">
        <v>11980301894</v>
      </c>
      <c r="P2932" s="156" t="s">
        <v>60</v>
      </c>
      <c r="Q2932" s="157" t="s">
        <v>110</v>
      </c>
      <c r="R2932" s="158">
        <v>46155</v>
      </c>
      <c r="S2932" s="159"/>
      <c r="T2932" s="159" t="s">
        <v>62</v>
      </c>
      <c r="U2932" s="159" t="s">
        <v>111</v>
      </c>
      <c r="V2932" s="154">
        <v>46148</v>
      </c>
      <c r="W2932" s="154"/>
      <c r="X2932" s="154"/>
      <c r="Y2932" s="160" t="s">
        <v>3187</v>
      </c>
      <c r="Z2932" s="160" t="s">
        <v>65</v>
      </c>
      <c r="AA2932" s="153"/>
      <c r="AB2932" s="153"/>
      <c r="AC2932" s="182" t="e">
        <f t="shared" si="92"/>
        <v>#DIV/0!</v>
      </c>
      <c r="AD2932" s="153" t="e">
        <f t="shared" si="93"/>
        <v>#DIV/0!</v>
      </c>
      <c r="AE2932" s="233" t="s">
        <v>66</v>
      </c>
      <c r="AF2932" s="153"/>
      <c r="AG2932" s="159"/>
      <c r="AH2932" s="153"/>
      <c r="AI2932" s="161"/>
      <c r="AJ2932" s="153"/>
      <c r="AK2932" s="153"/>
      <c r="AL2932" s="207"/>
      <c r="AM2932" s="207"/>
      <c r="AN2932" s="207"/>
      <c r="AO2932" s="207" t="str">
        <f ca="1">IF(R2932="","",IF(R2932&gt;TODAY(),"0 meses",DATEDIF(R2932,TODAY(),"m") &amp; " meses"))</f>
        <v>0 meses</v>
      </c>
      <c r="AP2932" s="147" t="s">
        <v>67</v>
      </c>
      <c r="AQ2932" s="147" t="s">
        <v>67</v>
      </c>
      <c r="AR2932" s="147"/>
      <c r="AS2932" s="209" t="s">
        <v>68</v>
      </c>
      <c r="AT2932" s="223" t="str">
        <f>MONTH(B2932)&amp;"/"&amp;YEAR(B2932)</f>
        <v>3/2026</v>
      </c>
      <c r="AU2932" s="223">
        <f>WEEKNUM(B2932)-WEEKNUM(EOMONTH(B2932,-1)+1)+1</f>
        <v>5</v>
      </c>
      <c r="AV2932" s="209" t="str">
        <f>MONTH(R2932)&amp;"/"&amp;YEAR(R2932)</f>
        <v>5/2026</v>
      </c>
      <c r="AW2932" s="209">
        <f>WEEKNUM(R2932)-WEEKNUM(EOMONTH(R2932,-1)+1)+1</f>
        <v>3</v>
      </c>
      <c r="AX2932" s="209">
        <f>IF(BB2932="S",IF(Q2932="1. Aceitou o programa",R2932-B2932,0),0)</f>
        <v>43</v>
      </c>
      <c r="AY2932" s="209">
        <f>IF(BB2932="S",IF(AND(S2932&lt;&gt;"",R2932&lt;&gt;""),S2932-R2932,0),0)</f>
        <v>0</v>
      </c>
      <c r="AZ2932" s="209">
        <f>IF(BB2932="S",IF(Q2932="1. Aceitou o programa",IF(OR(X2932="Não se Aplica",X2932=""),IF(OR(W2932="Não se Aplica",W2932=""),0,W2932-V2932),AVERAGE(X2932-W2932,W2932-V2932)),0),0)</f>
        <v>0</v>
      </c>
      <c r="BA2932" s="209">
        <f>IF(BB2932="S",IF(AND(Q2932="1. Aceitou o programa",AH2932="Realizada"),IFERROR(IF(AG2932="",0,AG2932-R2932),0),0),0)</f>
        <v>0</v>
      </c>
      <c r="BB2932" s="209" t="str">
        <f>_xlfn.XLOOKUP(U2932,'Lista Suspensa'!$AA$20:$AA$23,'Lista Suspensa'!$AB$20:$AB$23,"N/A")</f>
        <v>S</v>
      </c>
    </row>
    <row r="2933" spans="1:54" ht="12" customHeight="1">
      <c r="A2933" s="151" t="s">
        <v>54</v>
      </c>
      <c r="B2933" s="152">
        <v>46112</v>
      </c>
      <c r="C2933" s="153" t="s">
        <v>55</v>
      </c>
      <c r="D2933" s="153" t="s">
        <v>56</v>
      </c>
      <c r="E2933" s="244">
        <v>792672232</v>
      </c>
      <c r="F2933" s="144" t="s">
        <v>5715</v>
      </c>
      <c r="G2933" s="230"/>
      <c r="H2933" s="154">
        <v>25464</v>
      </c>
      <c r="I2933" s="153">
        <v>56</v>
      </c>
      <c r="J2933" s="148" t="s">
        <v>70</v>
      </c>
      <c r="K2933" s="153" t="s">
        <v>59</v>
      </c>
      <c r="L2933" s="153"/>
      <c r="M2933" s="153"/>
      <c r="N2933" s="153"/>
      <c r="O2933" s="155">
        <v>11994207776</v>
      </c>
      <c r="P2933" s="156" t="s">
        <v>60</v>
      </c>
      <c r="Q2933" s="157" t="s">
        <v>110</v>
      </c>
      <c r="R2933" s="158">
        <v>46155</v>
      </c>
      <c r="S2933" s="159"/>
      <c r="T2933" s="159" t="s">
        <v>62</v>
      </c>
      <c r="U2933" s="159" t="s">
        <v>111</v>
      </c>
      <c r="V2933" s="154">
        <v>46148</v>
      </c>
      <c r="W2933" s="154"/>
      <c r="X2933" s="154"/>
      <c r="Y2933" s="160" t="s">
        <v>3187</v>
      </c>
      <c r="Z2933" s="160" t="s">
        <v>65</v>
      </c>
      <c r="AA2933" s="153"/>
      <c r="AB2933" s="153"/>
      <c r="AC2933" s="182" t="e">
        <f t="shared" si="92"/>
        <v>#DIV/0!</v>
      </c>
      <c r="AD2933" s="153" t="e">
        <f t="shared" si="93"/>
        <v>#DIV/0!</v>
      </c>
      <c r="AE2933" s="233" t="s">
        <v>66</v>
      </c>
      <c r="AF2933" s="153"/>
      <c r="AG2933" s="159"/>
      <c r="AH2933" s="153"/>
      <c r="AI2933" s="161"/>
      <c r="AJ2933" s="153"/>
      <c r="AK2933" s="153"/>
      <c r="AL2933" s="207"/>
      <c r="AM2933" s="207"/>
      <c r="AN2933" s="207"/>
      <c r="AO2933" s="207" t="str">
        <f ca="1">IF(R2933="","",IF(R2933&gt;TODAY(),"0 meses",DATEDIF(R2933,TODAY(),"m") &amp; " meses"))</f>
        <v>0 meses</v>
      </c>
      <c r="AP2933" s="147" t="s">
        <v>67</v>
      </c>
      <c r="AQ2933" s="147" t="s">
        <v>67</v>
      </c>
      <c r="AR2933" s="147"/>
      <c r="AS2933" s="209" t="s">
        <v>68</v>
      </c>
      <c r="AT2933" s="223" t="str">
        <f>MONTH(B2933)&amp;"/"&amp;YEAR(B2933)</f>
        <v>3/2026</v>
      </c>
      <c r="AU2933" s="223">
        <f>WEEKNUM(B2933)-WEEKNUM(EOMONTH(B2933,-1)+1)+1</f>
        <v>5</v>
      </c>
      <c r="AV2933" s="209" t="str">
        <f>MONTH(R2933)&amp;"/"&amp;YEAR(R2933)</f>
        <v>5/2026</v>
      </c>
      <c r="AW2933" s="209">
        <f>WEEKNUM(R2933)-WEEKNUM(EOMONTH(R2933,-1)+1)+1</f>
        <v>3</v>
      </c>
      <c r="AX2933" s="209">
        <f>IF(BB2933="S",IF(Q2933="1. Aceitou o programa",R2933-B2933,0),0)</f>
        <v>43</v>
      </c>
      <c r="AY2933" s="209">
        <f>IF(BB2933="S",IF(AND(S2933&lt;&gt;"",R2933&lt;&gt;""),S2933-R2933,0),0)</f>
        <v>0</v>
      </c>
      <c r="AZ2933" s="209">
        <f>IF(BB2933="S",IF(Q2933="1. Aceitou o programa",IF(OR(X2933="Não se Aplica",X2933=""),IF(OR(W2933="Não se Aplica",W2933=""),0,W2933-V2933),AVERAGE(X2933-W2933,W2933-V2933)),0),0)</f>
        <v>0</v>
      </c>
      <c r="BA2933" s="209">
        <f>IF(BB2933="S",IF(AND(Q2933="1. Aceitou o programa",AH2933="Realizada"),IFERROR(IF(AG2933="",0,AG2933-R2933),0),0),0)</f>
        <v>0</v>
      </c>
      <c r="BB2933" s="209" t="str">
        <f>_xlfn.XLOOKUP(U2933,'Lista Suspensa'!$AA$20:$AA$23,'Lista Suspensa'!$AB$20:$AB$23,"N/A")</f>
        <v>S</v>
      </c>
    </row>
    <row r="2934" spans="1:54" ht="12" customHeight="1">
      <c r="A2934" s="151" t="s">
        <v>54</v>
      </c>
      <c r="B2934" s="152">
        <v>46112</v>
      </c>
      <c r="C2934" s="153" t="s">
        <v>55</v>
      </c>
      <c r="D2934" s="153" t="s">
        <v>56</v>
      </c>
      <c r="E2934" s="244">
        <v>93377468</v>
      </c>
      <c r="F2934" s="144" t="s">
        <v>5716</v>
      </c>
      <c r="G2934" s="230"/>
      <c r="H2934" s="154">
        <v>25641</v>
      </c>
      <c r="I2934" s="153">
        <v>56</v>
      </c>
      <c r="J2934" s="148" t="s">
        <v>70</v>
      </c>
      <c r="K2934" s="153" t="s">
        <v>59</v>
      </c>
      <c r="L2934" s="153"/>
      <c r="M2934" s="153"/>
      <c r="N2934" s="153"/>
      <c r="O2934" s="155" t="s">
        <v>5717</v>
      </c>
      <c r="P2934" s="156" t="s">
        <v>60</v>
      </c>
      <c r="Q2934" s="157" t="s">
        <v>110</v>
      </c>
      <c r="R2934" s="158">
        <v>46155</v>
      </c>
      <c r="S2934" s="159"/>
      <c r="T2934" s="159" t="s">
        <v>62</v>
      </c>
      <c r="U2934" s="159" t="s">
        <v>111</v>
      </c>
      <c r="V2934" s="154">
        <v>46148</v>
      </c>
      <c r="W2934" s="154">
        <v>46155</v>
      </c>
      <c r="X2934" s="154"/>
      <c r="Y2934" s="160" t="s">
        <v>99</v>
      </c>
      <c r="Z2934" s="160" t="s">
        <v>65</v>
      </c>
      <c r="AA2934" s="153"/>
      <c r="AB2934" s="153"/>
      <c r="AC2934" s="182" t="e">
        <f t="shared" si="92"/>
        <v>#DIV/0!</v>
      </c>
      <c r="AD2934" s="153" t="e">
        <f t="shared" si="93"/>
        <v>#DIV/0!</v>
      </c>
      <c r="AE2934" s="233" t="s">
        <v>66</v>
      </c>
      <c r="AF2934" s="153"/>
      <c r="AG2934" s="159"/>
      <c r="AH2934" s="153"/>
      <c r="AI2934" s="161"/>
      <c r="AJ2934" s="153"/>
      <c r="AK2934" s="153"/>
      <c r="AL2934" s="207"/>
      <c r="AM2934" s="207"/>
      <c r="AN2934" s="207"/>
      <c r="AO2934" s="207" t="str">
        <f ca="1">IF(R2934="","",IF(R2934&gt;TODAY(),"0 meses",DATEDIF(R2934,TODAY(),"m") &amp; " meses"))</f>
        <v>0 meses</v>
      </c>
      <c r="AP2934" s="147" t="s">
        <v>67</v>
      </c>
      <c r="AQ2934" s="147" t="s">
        <v>67</v>
      </c>
      <c r="AR2934" s="147"/>
      <c r="AS2934" s="209" t="s">
        <v>68</v>
      </c>
      <c r="AT2934" s="223" t="str">
        <f>MONTH(B2934)&amp;"/"&amp;YEAR(B2934)</f>
        <v>3/2026</v>
      </c>
      <c r="AU2934" s="223">
        <f>WEEKNUM(B2934)-WEEKNUM(EOMONTH(B2934,-1)+1)+1</f>
        <v>5</v>
      </c>
      <c r="AV2934" s="209" t="str">
        <f>MONTH(R2934)&amp;"/"&amp;YEAR(R2934)</f>
        <v>5/2026</v>
      </c>
      <c r="AW2934" s="209">
        <f>WEEKNUM(R2934)-WEEKNUM(EOMONTH(R2934,-1)+1)+1</f>
        <v>3</v>
      </c>
      <c r="AX2934" s="209">
        <f>IF(BB2934="S",IF(Q2934="1. Aceitou o programa",R2934-B2934,0),0)</f>
        <v>43</v>
      </c>
      <c r="AY2934" s="209">
        <f>IF(BB2934="S",IF(AND(S2934&lt;&gt;"",R2934&lt;&gt;""),S2934-R2934,0),0)</f>
        <v>0</v>
      </c>
      <c r="AZ2934" s="209">
        <f>IF(BB2934="S",IF(Q2934="1. Aceitou o programa",IF(OR(X2934="Não se Aplica",X2934=""),IF(OR(W2934="Não se Aplica",W2934=""),0,W2934-V2934),AVERAGE(X2934-W2934,W2934-V2934)),0),0)</f>
        <v>7</v>
      </c>
      <c r="BA2934" s="209">
        <f>IF(BB2934="S",IF(AND(Q2934="1. Aceitou o programa",AH2934="Realizada"),IFERROR(IF(AG2934="",0,AG2934-R2934),0),0),0)</f>
        <v>0</v>
      </c>
      <c r="BB2934" s="209" t="str">
        <f>_xlfn.XLOOKUP(U2934,'Lista Suspensa'!$AA$20:$AA$23,'Lista Suspensa'!$AB$20:$AB$23,"N/A")</f>
        <v>S</v>
      </c>
    </row>
    <row r="2935" spans="1:54" ht="12" customHeight="1">
      <c r="A2935" s="151" t="s">
        <v>54</v>
      </c>
      <c r="B2935" s="152">
        <v>46112</v>
      </c>
      <c r="C2935" s="153" t="s">
        <v>55</v>
      </c>
      <c r="D2935" s="153" t="s">
        <v>56</v>
      </c>
      <c r="E2935" s="244">
        <v>85827429</v>
      </c>
      <c r="F2935" s="144" t="s">
        <v>5718</v>
      </c>
      <c r="G2935" s="230"/>
      <c r="H2935" s="154">
        <v>25729</v>
      </c>
      <c r="I2935" s="153">
        <v>55</v>
      </c>
      <c r="J2935" s="148" t="s">
        <v>58</v>
      </c>
      <c r="K2935" s="153" t="s">
        <v>59</v>
      </c>
      <c r="L2935" s="153"/>
      <c r="M2935" s="153"/>
      <c r="N2935" s="153"/>
      <c r="O2935" s="155">
        <v>11991291095</v>
      </c>
      <c r="P2935" s="156" t="s">
        <v>60</v>
      </c>
      <c r="Q2935" s="157" t="s">
        <v>110</v>
      </c>
      <c r="R2935" s="158">
        <v>46155</v>
      </c>
      <c r="S2935" s="159"/>
      <c r="T2935" s="159" t="s">
        <v>62</v>
      </c>
      <c r="U2935" s="159" t="s">
        <v>111</v>
      </c>
      <c r="V2935" s="154">
        <v>46148</v>
      </c>
      <c r="W2935" s="154"/>
      <c r="X2935" s="154"/>
      <c r="Y2935" s="160" t="s">
        <v>3187</v>
      </c>
      <c r="Z2935" s="160" t="s">
        <v>65</v>
      </c>
      <c r="AA2935" s="153"/>
      <c r="AB2935" s="153"/>
      <c r="AC2935" s="182" t="e">
        <f t="shared" si="92"/>
        <v>#DIV/0!</v>
      </c>
      <c r="AD2935" s="153" t="e">
        <f t="shared" si="93"/>
        <v>#DIV/0!</v>
      </c>
      <c r="AE2935" s="233" t="s">
        <v>66</v>
      </c>
      <c r="AF2935" s="153"/>
      <c r="AG2935" s="159"/>
      <c r="AH2935" s="153"/>
      <c r="AI2935" s="161"/>
      <c r="AJ2935" s="153"/>
      <c r="AK2935" s="153"/>
      <c r="AL2935" s="207"/>
      <c r="AM2935" s="207"/>
      <c r="AN2935" s="207"/>
      <c r="AO2935" s="207" t="str">
        <f ca="1">IF(R2935="","",IF(R2935&gt;TODAY(),"0 meses",DATEDIF(R2935,TODAY(),"m") &amp; " meses"))</f>
        <v>0 meses</v>
      </c>
      <c r="AP2935" s="147" t="s">
        <v>67</v>
      </c>
      <c r="AQ2935" s="147" t="s">
        <v>67</v>
      </c>
      <c r="AR2935" s="147"/>
      <c r="AS2935" s="209" t="s">
        <v>68</v>
      </c>
      <c r="AT2935" s="223" t="str">
        <f>MONTH(B2935)&amp;"/"&amp;YEAR(B2935)</f>
        <v>3/2026</v>
      </c>
      <c r="AU2935" s="223">
        <f>WEEKNUM(B2935)-WEEKNUM(EOMONTH(B2935,-1)+1)+1</f>
        <v>5</v>
      </c>
      <c r="AV2935" s="209" t="str">
        <f>MONTH(R2935)&amp;"/"&amp;YEAR(R2935)</f>
        <v>5/2026</v>
      </c>
      <c r="AW2935" s="209">
        <f>WEEKNUM(R2935)-WEEKNUM(EOMONTH(R2935,-1)+1)+1</f>
        <v>3</v>
      </c>
      <c r="AX2935" s="209">
        <f>IF(BB2935="S",IF(Q2935="1. Aceitou o programa",R2935-B2935,0),0)</f>
        <v>43</v>
      </c>
      <c r="AY2935" s="209">
        <f>IF(BB2935="S",IF(AND(S2935&lt;&gt;"",R2935&lt;&gt;""),S2935-R2935,0),0)</f>
        <v>0</v>
      </c>
      <c r="AZ2935" s="209">
        <f>IF(BB2935="S",IF(Q2935="1. Aceitou o programa",IF(OR(X2935="Não se Aplica",X2935=""),IF(OR(W2935="Não se Aplica",W2935=""),0,W2935-V2935),AVERAGE(X2935-W2935,W2935-V2935)),0),0)</f>
        <v>0</v>
      </c>
      <c r="BA2935" s="209">
        <f>IF(BB2935="S",IF(AND(Q2935="1. Aceitou o programa",AH2935="Realizada"),IFERROR(IF(AG2935="",0,AG2935-R2935),0),0),0)</f>
        <v>0</v>
      </c>
      <c r="BB2935" s="209" t="str">
        <f>_xlfn.XLOOKUP(U2935,'Lista Suspensa'!$AA$20:$AA$23,'Lista Suspensa'!$AB$20:$AB$23,"N/A")</f>
        <v>S</v>
      </c>
    </row>
    <row r="2936" spans="1:54" ht="12" customHeight="1">
      <c r="A2936" s="151" t="s">
        <v>54</v>
      </c>
      <c r="B2936" s="152">
        <v>46112</v>
      </c>
      <c r="C2936" s="153" t="s">
        <v>55</v>
      </c>
      <c r="D2936" s="153" t="s">
        <v>56</v>
      </c>
      <c r="E2936" s="244">
        <v>81854623</v>
      </c>
      <c r="F2936" s="144" t="s">
        <v>5719</v>
      </c>
      <c r="G2936" s="230"/>
      <c r="H2936" s="154">
        <v>25743</v>
      </c>
      <c r="I2936" s="153">
        <v>55</v>
      </c>
      <c r="J2936" s="148" t="s">
        <v>70</v>
      </c>
      <c r="K2936" s="153" t="s">
        <v>59</v>
      </c>
      <c r="L2936" s="153"/>
      <c r="M2936" s="153"/>
      <c r="N2936" s="153"/>
      <c r="O2936" s="155">
        <v>11953630073</v>
      </c>
      <c r="P2936" s="156" t="s">
        <v>60</v>
      </c>
      <c r="Q2936" s="157" t="s">
        <v>110</v>
      </c>
      <c r="R2936" s="158">
        <v>46155</v>
      </c>
      <c r="S2936" s="159"/>
      <c r="T2936" s="159" t="s">
        <v>62</v>
      </c>
      <c r="U2936" s="159" t="s">
        <v>111</v>
      </c>
      <c r="V2936" s="154">
        <v>46149</v>
      </c>
      <c r="W2936" s="154"/>
      <c r="X2936" s="154"/>
      <c r="Y2936" s="160" t="s">
        <v>64</v>
      </c>
      <c r="Z2936" s="160" t="s">
        <v>65</v>
      </c>
      <c r="AA2936" s="153"/>
      <c r="AB2936" s="153"/>
      <c r="AC2936" s="182" t="e">
        <f t="shared" si="92"/>
        <v>#DIV/0!</v>
      </c>
      <c r="AD2936" s="153" t="e">
        <f t="shared" si="93"/>
        <v>#DIV/0!</v>
      </c>
      <c r="AE2936" s="233" t="s">
        <v>66</v>
      </c>
      <c r="AF2936" s="153"/>
      <c r="AG2936" s="159"/>
      <c r="AH2936" s="153"/>
      <c r="AI2936" s="161"/>
      <c r="AJ2936" s="153"/>
      <c r="AK2936" s="153"/>
      <c r="AL2936" s="207"/>
      <c r="AM2936" s="207"/>
      <c r="AN2936" s="207"/>
      <c r="AO2936" s="207" t="str">
        <f ca="1">IF(R2936="","",IF(R2936&gt;TODAY(),"0 meses",DATEDIF(R2936,TODAY(),"m") &amp; " meses"))</f>
        <v>0 meses</v>
      </c>
      <c r="AP2936" s="147" t="s">
        <v>67</v>
      </c>
      <c r="AQ2936" s="147" t="s">
        <v>67</v>
      </c>
      <c r="AR2936" s="147"/>
      <c r="AS2936" s="209" t="s">
        <v>68</v>
      </c>
      <c r="AT2936" s="223" t="str">
        <f>MONTH(B2936)&amp;"/"&amp;YEAR(B2936)</f>
        <v>3/2026</v>
      </c>
      <c r="AU2936" s="223">
        <f>WEEKNUM(B2936)-WEEKNUM(EOMONTH(B2936,-1)+1)+1</f>
        <v>5</v>
      </c>
      <c r="AV2936" s="209" t="str">
        <f>MONTH(R2936)&amp;"/"&amp;YEAR(R2936)</f>
        <v>5/2026</v>
      </c>
      <c r="AW2936" s="209">
        <f>WEEKNUM(R2936)-WEEKNUM(EOMONTH(R2936,-1)+1)+1</f>
        <v>3</v>
      </c>
      <c r="AX2936" s="209">
        <f>IF(BB2936="S",IF(Q2936="1. Aceitou o programa",R2936-B2936,0),0)</f>
        <v>43</v>
      </c>
      <c r="AY2936" s="209">
        <f>IF(BB2936="S",IF(AND(S2936&lt;&gt;"",R2936&lt;&gt;""),S2936-R2936,0),0)</f>
        <v>0</v>
      </c>
      <c r="AZ2936" s="209">
        <f>IF(BB2936="S",IF(Q2936="1. Aceitou o programa",IF(OR(X2936="Não se Aplica",X2936=""),IF(OR(W2936="Não se Aplica",W2936=""),0,W2936-V2936),AVERAGE(X2936-W2936,W2936-V2936)),0),0)</f>
        <v>0</v>
      </c>
      <c r="BA2936" s="209">
        <f>IF(BB2936="S",IF(AND(Q2936="1. Aceitou o programa",AH2936="Realizada"),IFERROR(IF(AG2936="",0,AG2936-R2936),0),0),0)</f>
        <v>0</v>
      </c>
      <c r="BB2936" s="209" t="str">
        <f>_xlfn.XLOOKUP(U2936,'Lista Suspensa'!$AA$20:$AA$23,'Lista Suspensa'!$AB$20:$AB$23,"N/A")</f>
        <v>S</v>
      </c>
    </row>
    <row r="2937" spans="1:54" ht="12" customHeight="1">
      <c r="A2937" s="151" t="s">
        <v>54</v>
      </c>
      <c r="B2937" s="152">
        <v>46112</v>
      </c>
      <c r="C2937" s="153" t="s">
        <v>55</v>
      </c>
      <c r="D2937" s="153" t="s">
        <v>56</v>
      </c>
      <c r="E2937" s="244">
        <v>95501397</v>
      </c>
      <c r="F2937" s="144" t="s">
        <v>5720</v>
      </c>
      <c r="G2937" s="230"/>
      <c r="H2937" s="154">
        <v>25761</v>
      </c>
      <c r="I2937" s="153">
        <v>55</v>
      </c>
      <c r="J2937" s="148" t="s">
        <v>70</v>
      </c>
      <c r="K2937" s="153" t="s">
        <v>59</v>
      </c>
      <c r="L2937" s="153"/>
      <c r="M2937" s="153"/>
      <c r="N2937" s="153"/>
      <c r="O2937" s="155">
        <v>21964363068</v>
      </c>
      <c r="P2937" s="156" t="s">
        <v>60</v>
      </c>
      <c r="Q2937" s="157" t="s">
        <v>110</v>
      </c>
      <c r="R2937" s="158">
        <v>46155</v>
      </c>
      <c r="S2937" s="159"/>
      <c r="T2937" s="159" t="s">
        <v>62</v>
      </c>
      <c r="U2937" s="159" t="s">
        <v>111</v>
      </c>
      <c r="V2937" s="154">
        <v>46148</v>
      </c>
      <c r="W2937" s="154"/>
      <c r="X2937" s="154"/>
      <c r="Y2937" s="160" t="s">
        <v>3187</v>
      </c>
      <c r="Z2937" s="160" t="s">
        <v>65</v>
      </c>
      <c r="AA2937" s="153"/>
      <c r="AB2937" s="153"/>
      <c r="AC2937" s="182" t="e">
        <f t="shared" si="92"/>
        <v>#DIV/0!</v>
      </c>
      <c r="AD2937" s="153" t="e">
        <f t="shared" si="93"/>
        <v>#DIV/0!</v>
      </c>
      <c r="AE2937" s="233" t="s">
        <v>66</v>
      </c>
      <c r="AF2937" s="153"/>
      <c r="AG2937" s="159"/>
      <c r="AH2937" s="153"/>
      <c r="AI2937" s="161"/>
      <c r="AJ2937" s="153"/>
      <c r="AK2937" s="153"/>
      <c r="AL2937" s="207"/>
      <c r="AM2937" s="207"/>
      <c r="AN2937" s="207"/>
      <c r="AO2937" s="207" t="str">
        <f ca="1">IF(R2937="","",IF(R2937&gt;TODAY(),"0 meses",DATEDIF(R2937,TODAY(),"m") &amp; " meses"))</f>
        <v>0 meses</v>
      </c>
      <c r="AP2937" s="147" t="s">
        <v>67</v>
      </c>
      <c r="AQ2937" s="147" t="s">
        <v>67</v>
      </c>
      <c r="AR2937" s="147"/>
      <c r="AS2937" s="209" t="s">
        <v>68</v>
      </c>
      <c r="AT2937" s="223" t="str">
        <f>MONTH(B2937)&amp;"/"&amp;YEAR(B2937)</f>
        <v>3/2026</v>
      </c>
      <c r="AU2937" s="223">
        <f>WEEKNUM(B2937)-WEEKNUM(EOMONTH(B2937,-1)+1)+1</f>
        <v>5</v>
      </c>
      <c r="AV2937" s="209" t="str">
        <f>MONTH(R2937)&amp;"/"&amp;YEAR(R2937)</f>
        <v>5/2026</v>
      </c>
      <c r="AW2937" s="209">
        <f>WEEKNUM(R2937)-WEEKNUM(EOMONTH(R2937,-1)+1)+1</f>
        <v>3</v>
      </c>
      <c r="AX2937" s="209">
        <f>IF(BB2937="S",IF(Q2937="1. Aceitou o programa",R2937-B2937,0),0)</f>
        <v>43</v>
      </c>
      <c r="AY2937" s="209">
        <f>IF(BB2937="S",IF(AND(S2937&lt;&gt;"",R2937&lt;&gt;""),S2937-R2937,0),0)</f>
        <v>0</v>
      </c>
      <c r="AZ2937" s="209">
        <f>IF(BB2937="S",IF(Q2937="1. Aceitou o programa",IF(OR(X2937="Não se Aplica",X2937=""),IF(OR(W2937="Não se Aplica",W2937=""),0,W2937-V2937),AVERAGE(X2937-W2937,W2937-V2937)),0),0)</f>
        <v>0</v>
      </c>
      <c r="BA2937" s="209">
        <f>IF(BB2937="S",IF(AND(Q2937="1. Aceitou o programa",AH2937="Realizada"),IFERROR(IF(AG2937="",0,AG2937-R2937),0),0),0)</f>
        <v>0</v>
      </c>
      <c r="BB2937" s="209" t="str">
        <f>_xlfn.XLOOKUP(U2937,'Lista Suspensa'!$AA$20:$AA$23,'Lista Suspensa'!$AB$20:$AB$23,"N/A")</f>
        <v>S</v>
      </c>
    </row>
    <row r="2938" spans="1:54" ht="12" customHeight="1">
      <c r="A2938" s="151" t="s">
        <v>54</v>
      </c>
      <c r="B2938" s="152">
        <v>46112</v>
      </c>
      <c r="C2938" s="153" t="s">
        <v>55</v>
      </c>
      <c r="D2938" s="153" t="s">
        <v>56</v>
      </c>
      <c r="E2938" s="244">
        <v>88935533</v>
      </c>
      <c r="F2938" s="144" t="s">
        <v>5721</v>
      </c>
      <c r="G2938" s="230"/>
      <c r="H2938" s="154">
        <v>25780</v>
      </c>
      <c r="I2938" s="153">
        <v>55</v>
      </c>
      <c r="J2938" s="148" t="s">
        <v>70</v>
      </c>
      <c r="K2938" s="153" t="s">
        <v>59</v>
      </c>
      <c r="L2938" s="153"/>
      <c r="M2938" s="153"/>
      <c r="N2938" s="153"/>
      <c r="O2938" s="155">
        <v>11966749522</v>
      </c>
      <c r="P2938" s="156" t="s">
        <v>60</v>
      </c>
      <c r="Q2938" s="157" t="s">
        <v>110</v>
      </c>
      <c r="R2938" s="158">
        <v>46155</v>
      </c>
      <c r="S2938" s="159"/>
      <c r="T2938" s="159" t="s">
        <v>62</v>
      </c>
      <c r="U2938" s="159" t="s">
        <v>111</v>
      </c>
      <c r="V2938" s="154">
        <v>46148</v>
      </c>
      <c r="W2938" s="154"/>
      <c r="X2938" s="154"/>
      <c r="Y2938" s="160" t="s">
        <v>3187</v>
      </c>
      <c r="Z2938" s="160" t="s">
        <v>65</v>
      </c>
      <c r="AA2938" s="153"/>
      <c r="AB2938" s="153"/>
      <c r="AC2938" s="182" t="e">
        <f t="shared" si="92"/>
        <v>#DIV/0!</v>
      </c>
      <c r="AD2938" s="153" t="e">
        <f t="shared" si="93"/>
        <v>#DIV/0!</v>
      </c>
      <c r="AE2938" s="233" t="s">
        <v>66</v>
      </c>
      <c r="AF2938" s="153"/>
      <c r="AG2938" s="159"/>
      <c r="AH2938" s="153"/>
      <c r="AI2938" s="161"/>
      <c r="AJ2938" s="153"/>
      <c r="AK2938" s="153"/>
      <c r="AL2938" s="207"/>
      <c r="AM2938" s="207"/>
      <c r="AN2938" s="207"/>
      <c r="AO2938" s="207" t="str">
        <f ca="1">IF(R2938="","",IF(R2938&gt;TODAY(),"0 meses",DATEDIF(R2938,TODAY(),"m") &amp; " meses"))</f>
        <v>0 meses</v>
      </c>
      <c r="AP2938" s="147" t="s">
        <v>67</v>
      </c>
      <c r="AQ2938" s="147" t="s">
        <v>67</v>
      </c>
      <c r="AR2938" s="147"/>
      <c r="AS2938" s="209" t="s">
        <v>68</v>
      </c>
      <c r="AT2938" s="223" t="str">
        <f>MONTH(B2938)&amp;"/"&amp;YEAR(B2938)</f>
        <v>3/2026</v>
      </c>
      <c r="AU2938" s="223">
        <f>WEEKNUM(B2938)-WEEKNUM(EOMONTH(B2938,-1)+1)+1</f>
        <v>5</v>
      </c>
      <c r="AV2938" s="209" t="str">
        <f>MONTH(R2938)&amp;"/"&amp;YEAR(R2938)</f>
        <v>5/2026</v>
      </c>
      <c r="AW2938" s="209">
        <f>WEEKNUM(R2938)-WEEKNUM(EOMONTH(R2938,-1)+1)+1</f>
        <v>3</v>
      </c>
      <c r="AX2938" s="209">
        <f>IF(BB2938="S",IF(Q2938="1. Aceitou o programa",R2938-B2938,0),0)</f>
        <v>43</v>
      </c>
      <c r="AY2938" s="209">
        <f>IF(BB2938="S",IF(AND(S2938&lt;&gt;"",R2938&lt;&gt;""),S2938-R2938,0),0)</f>
        <v>0</v>
      </c>
      <c r="AZ2938" s="209">
        <f>IF(BB2938="S",IF(Q2938="1. Aceitou o programa",IF(OR(X2938="Não se Aplica",X2938=""),IF(OR(W2938="Não se Aplica",W2938=""),0,W2938-V2938),AVERAGE(X2938-W2938,W2938-V2938)),0),0)</f>
        <v>0</v>
      </c>
      <c r="BA2938" s="209">
        <f>IF(BB2938="S",IF(AND(Q2938="1. Aceitou o programa",AH2938="Realizada"),IFERROR(IF(AG2938="",0,AG2938-R2938),0),0),0)</f>
        <v>0</v>
      </c>
      <c r="BB2938" s="209" t="str">
        <f>_xlfn.XLOOKUP(U2938,'Lista Suspensa'!$AA$20:$AA$23,'Lista Suspensa'!$AB$20:$AB$23,"N/A")</f>
        <v>S</v>
      </c>
    </row>
    <row r="2939" spans="1:54" ht="12" customHeight="1">
      <c r="A2939" s="151" t="s">
        <v>54</v>
      </c>
      <c r="B2939" s="152">
        <v>46112</v>
      </c>
      <c r="C2939" s="153" t="s">
        <v>55</v>
      </c>
      <c r="D2939" s="153" t="s">
        <v>56</v>
      </c>
      <c r="E2939" s="244">
        <v>85601342</v>
      </c>
      <c r="F2939" s="144" t="s">
        <v>5722</v>
      </c>
      <c r="G2939" s="230"/>
      <c r="H2939" s="154">
        <v>26059</v>
      </c>
      <c r="I2939" s="153">
        <v>55</v>
      </c>
      <c r="J2939" s="148" t="s">
        <v>70</v>
      </c>
      <c r="K2939" s="153" t="s">
        <v>59</v>
      </c>
      <c r="L2939" s="153"/>
      <c r="M2939" s="153"/>
      <c r="N2939" s="153"/>
      <c r="O2939" s="155">
        <v>11966968511</v>
      </c>
      <c r="P2939" s="156" t="s">
        <v>60</v>
      </c>
      <c r="Q2939" s="157" t="s">
        <v>110</v>
      </c>
      <c r="R2939" s="158">
        <v>46155</v>
      </c>
      <c r="S2939" s="159"/>
      <c r="T2939" s="159" t="s">
        <v>62</v>
      </c>
      <c r="U2939" s="159" t="s">
        <v>111</v>
      </c>
      <c r="V2939" s="154">
        <v>46148</v>
      </c>
      <c r="W2939" s="154"/>
      <c r="X2939" s="154"/>
      <c r="Y2939" s="160" t="s">
        <v>3187</v>
      </c>
      <c r="Z2939" s="160" t="s">
        <v>65</v>
      </c>
      <c r="AA2939" s="153"/>
      <c r="AB2939" s="153"/>
      <c r="AC2939" s="182" t="e">
        <f t="shared" si="92"/>
        <v>#DIV/0!</v>
      </c>
      <c r="AD2939" s="153" t="e">
        <f t="shared" si="93"/>
        <v>#DIV/0!</v>
      </c>
      <c r="AE2939" s="233" t="s">
        <v>66</v>
      </c>
      <c r="AF2939" s="153"/>
      <c r="AG2939" s="159"/>
      <c r="AH2939" s="153"/>
      <c r="AI2939" s="161"/>
      <c r="AJ2939" s="153"/>
      <c r="AK2939" s="153"/>
      <c r="AL2939" s="207"/>
      <c r="AM2939" s="207"/>
      <c r="AN2939" s="207"/>
      <c r="AO2939" s="207" t="str">
        <f ca="1">IF(R2939="","",IF(R2939&gt;TODAY(),"0 meses",DATEDIF(R2939,TODAY(),"m") &amp; " meses"))</f>
        <v>0 meses</v>
      </c>
      <c r="AP2939" s="147" t="s">
        <v>67</v>
      </c>
      <c r="AQ2939" s="147" t="s">
        <v>67</v>
      </c>
      <c r="AR2939" s="147"/>
      <c r="AS2939" s="209" t="s">
        <v>68</v>
      </c>
      <c r="AT2939" s="223" t="str">
        <f>MONTH(B2939)&amp;"/"&amp;YEAR(B2939)</f>
        <v>3/2026</v>
      </c>
      <c r="AU2939" s="223">
        <f>WEEKNUM(B2939)-WEEKNUM(EOMONTH(B2939,-1)+1)+1</f>
        <v>5</v>
      </c>
      <c r="AV2939" s="209" t="str">
        <f>MONTH(R2939)&amp;"/"&amp;YEAR(R2939)</f>
        <v>5/2026</v>
      </c>
      <c r="AW2939" s="209">
        <f>WEEKNUM(R2939)-WEEKNUM(EOMONTH(R2939,-1)+1)+1</f>
        <v>3</v>
      </c>
      <c r="AX2939" s="209">
        <f>IF(BB2939="S",IF(Q2939="1. Aceitou o programa",R2939-B2939,0),0)</f>
        <v>43</v>
      </c>
      <c r="AY2939" s="209">
        <f>IF(BB2939="S",IF(AND(S2939&lt;&gt;"",R2939&lt;&gt;""),S2939-R2939,0),0)</f>
        <v>0</v>
      </c>
      <c r="AZ2939" s="209">
        <f>IF(BB2939="S",IF(Q2939="1. Aceitou o programa",IF(OR(X2939="Não se Aplica",X2939=""),IF(OR(W2939="Não se Aplica",W2939=""),0,W2939-V2939),AVERAGE(X2939-W2939,W2939-V2939)),0),0)</f>
        <v>0</v>
      </c>
      <c r="BA2939" s="209">
        <f>IF(BB2939="S",IF(AND(Q2939="1. Aceitou o programa",AH2939="Realizada"),IFERROR(IF(AG2939="",0,AG2939-R2939),0),0),0)</f>
        <v>0</v>
      </c>
      <c r="BB2939" s="209" t="str">
        <f>_xlfn.XLOOKUP(U2939,'Lista Suspensa'!$AA$20:$AA$23,'Lista Suspensa'!$AB$20:$AB$23,"N/A")</f>
        <v>S</v>
      </c>
    </row>
    <row r="2940" spans="1:54" ht="12" customHeight="1">
      <c r="A2940" s="151" t="s">
        <v>54</v>
      </c>
      <c r="B2940" s="152">
        <v>46112</v>
      </c>
      <c r="C2940" s="153" t="s">
        <v>55</v>
      </c>
      <c r="D2940" s="153" t="s">
        <v>56</v>
      </c>
      <c r="E2940" s="244">
        <v>94542142</v>
      </c>
      <c r="F2940" s="144" t="s">
        <v>5723</v>
      </c>
      <c r="G2940" s="230"/>
      <c r="H2940" s="154">
        <v>26322</v>
      </c>
      <c r="I2940" s="153">
        <v>54</v>
      </c>
      <c r="J2940" s="148" t="s">
        <v>70</v>
      </c>
      <c r="K2940" s="153" t="s">
        <v>59</v>
      </c>
      <c r="L2940" s="153"/>
      <c r="M2940" s="153"/>
      <c r="N2940" s="153"/>
      <c r="O2940" s="155">
        <v>11982097610</v>
      </c>
      <c r="P2940" s="156" t="s">
        <v>60</v>
      </c>
      <c r="Q2940" s="157" t="s">
        <v>110</v>
      </c>
      <c r="R2940" s="158">
        <v>46155</v>
      </c>
      <c r="S2940" s="159"/>
      <c r="T2940" s="159" t="s">
        <v>62</v>
      </c>
      <c r="U2940" s="159" t="s">
        <v>111</v>
      </c>
      <c r="V2940" s="154">
        <v>46148</v>
      </c>
      <c r="W2940" s="154"/>
      <c r="X2940" s="154"/>
      <c r="Y2940" s="160" t="s">
        <v>3187</v>
      </c>
      <c r="Z2940" s="160" t="s">
        <v>65</v>
      </c>
      <c r="AA2940" s="153"/>
      <c r="AB2940" s="153"/>
      <c r="AC2940" s="182" t="e">
        <f t="shared" si="92"/>
        <v>#DIV/0!</v>
      </c>
      <c r="AD2940" s="153" t="e">
        <f t="shared" si="93"/>
        <v>#DIV/0!</v>
      </c>
      <c r="AE2940" s="233" t="s">
        <v>66</v>
      </c>
      <c r="AF2940" s="153"/>
      <c r="AG2940" s="159"/>
      <c r="AH2940" s="153"/>
      <c r="AI2940" s="161"/>
      <c r="AJ2940" s="153"/>
      <c r="AK2940" s="153"/>
      <c r="AL2940" s="207"/>
      <c r="AM2940" s="207"/>
      <c r="AN2940" s="207"/>
      <c r="AO2940" s="207" t="str">
        <f ca="1">IF(R2940="","",IF(R2940&gt;TODAY(),"0 meses",DATEDIF(R2940,TODAY(),"m") &amp; " meses"))</f>
        <v>0 meses</v>
      </c>
      <c r="AP2940" s="147" t="s">
        <v>67</v>
      </c>
      <c r="AQ2940" s="147" t="s">
        <v>67</v>
      </c>
      <c r="AR2940" s="147"/>
      <c r="AS2940" s="209" t="s">
        <v>68</v>
      </c>
      <c r="AT2940" s="223" t="str">
        <f>MONTH(B2940)&amp;"/"&amp;YEAR(B2940)</f>
        <v>3/2026</v>
      </c>
      <c r="AU2940" s="223">
        <f>WEEKNUM(B2940)-WEEKNUM(EOMONTH(B2940,-1)+1)+1</f>
        <v>5</v>
      </c>
      <c r="AV2940" s="209" t="str">
        <f>MONTH(R2940)&amp;"/"&amp;YEAR(R2940)</f>
        <v>5/2026</v>
      </c>
      <c r="AW2940" s="209">
        <f>WEEKNUM(R2940)-WEEKNUM(EOMONTH(R2940,-1)+1)+1</f>
        <v>3</v>
      </c>
      <c r="AX2940" s="209">
        <f>IF(BB2940="S",IF(Q2940="1. Aceitou o programa",R2940-B2940,0),0)</f>
        <v>43</v>
      </c>
      <c r="AY2940" s="209">
        <f>IF(BB2940="S",IF(AND(S2940&lt;&gt;"",R2940&lt;&gt;""),S2940-R2940,0),0)</f>
        <v>0</v>
      </c>
      <c r="AZ2940" s="209">
        <f>IF(BB2940="S",IF(Q2940="1. Aceitou o programa",IF(OR(X2940="Não se Aplica",X2940=""),IF(OR(W2940="Não se Aplica",W2940=""),0,W2940-V2940),AVERAGE(X2940-W2940,W2940-V2940)),0),0)</f>
        <v>0</v>
      </c>
      <c r="BA2940" s="209">
        <f>IF(BB2940="S",IF(AND(Q2940="1. Aceitou o programa",AH2940="Realizada"),IFERROR(IF(AG2940="",0,AG2940-R2940),0),0),0)</f>
        <v>0</v>
      </c>
      <c r="BB2940" s="209" t="str">
        <f>_xlfn.XLOOKUP(U2940,'Lista Suspensa'!$AA$20:$AA$23,'Lista Suspensa'!$AB$20:$AB$23,"N/A")</f>
        <v>S</v>
      </c>
    </row>
    <row r="2941" spans="1:54" ht="12" customHeight="1">
      <c r="A2941" s="151" t="s">
        <v>54</v>
      </c>
      <c r="B2941" s="152">
        <v>46112</v>
      </c>
      <c r="C2941" s="153" t="s">
        <v>55</v>
      </c>
      <c r="D2941" s="153" t="s">
        <v>56</v>
      </c>
      <c r="E2941" s="244">
        <v>84930760</v>
      </c>
      <c r="F2941" s="144" t="s">
        <v>5724</v>
      </c>
      <c r="G2941" s="230"/>
      <c r="H2941" s="154">
        <v>26363</v>
      </c>
      <c r="I2941" s="153">
        <v>54</v>
      </c>
      <c r="J2941" s="148" t="s">
        <v>70</v>
      </c>
      <c r="K2941" s="153" t="s">
        <v>59</v>
      </c>
      <c r="L2941" s="153"/>
      <c r="M2941" s="153"/>
      <c r="N2941" s="153"/>
      <c r="O2941" s="155">
        <v>11994820668</v>
      </c>
      <c r="P2941" s="156" t="s">
        <v>60</v>
      </c>
      <c r="Q2941" s="157" t="s">
        <v>110</v>
      </c>
      <c r="R2941" s="158">
        <v>46155</v>
      </c>
      <c r="S2941" s="159"/>
      <c r="T2941" s="159" t="s">
        <v>62</v>
      </c>
      <c r="U2941" s="159" t="s">
        <v>111</v>
      </c>
      <c r="V2941" s="154">
        <v>46148</v>
      </c>
      <c r="W2941" s="154"/>
      <c r="X2941" s="154"/>
      <c r="Y2941" s="160" t="s">
        <v>3187</v>
      </c>
      <c r="Z2941" s="160" t="s">
        <v>65</v>
      </c>
      <c r="AA2941" s="153"/>
      <c r="AB2941" s="153"/>
      <c r="AC2941" s="182" t="e">
        <f t="shared" si="92"/>
        <v>#DIV/0!</v>
      </c>
      <c r="AD2941" s="153" t="e">
        <f t="shared" si="93"/>
        <v>#DIV/0!</v>
      </c>
      <c r="AE2941" s="233" t="s">
        <v>66</v>
      </c>
      <c r="AF2941" s="153"/>
      <c r="AG2941" s="159"/>
      <c r="AH2941" s="153"/>
      <c r="AI2941" s="161"/>
      <c r="AJ2941" s="153"/>
      <c r="AK2941" s="153"/>
      <c r="AL2941" s="207"/>
      <c r="AM2941" s="207"/>
      <c r="AN2941" s="207"/>
      <c r="AO2941" s="207" t="str">
        <f ca="1">IF(R2941="","",IF(R2941&gt;TODAY(),"0 meses",DATEDIF(R2941,TODAY(),"m") &amp; " meses"))</f>
        <v>0 meses</v>
      </c>
      <c r="AP2941" s="147" t="s">
        <v>67</v>
      </c>
      <c r="AQ2941" s="147" t="s">
        <v>67</v>
      </c>
      <c r="AR2941" s="147"/>
      <c r="AS2941" s="209" t="s">
        <v>68</v>
      </c>
      <c r="AT2941" s="223" t="str">
        <f>MONTH(B2941)&amp;"/"&amp;YEAR(B2941)</f>
        <v>3/2026</v>
      </c>
      <c r="AU2941" s="223">
        <f>WEEKNUM(B2941)-WEEKNUM(EOMONTH(B2941,-1)+1)+1</f>
        <v>5</v>
      </c>
      <c r="AV2941" s="209" t="str">
        <f>MONTH(R2941)&amp;"/"&amp;YEAR(R2941)</f>
        <v>5/2026</v>
      </c>
      <c r="AW2941" s="209">
        <f>WEEKNUM(R2941)-WEEKNUM(EOMONTH(R2941,-1)+1)+1</f>
        <v>3</v>
      </c>
      <c r="AX2941" s="209">
        <f>IF(BB2941="S",IF(Q2941="1. Aceitou o programa",R2941-B2941,0),0)</f>
        <v>43</v>
      </c>
      <c r="AY2941" s="209">
        <f>IF(BB2941="S",IF(AND(S2941&lt;&gt;"",R2941&lt;&gt;""),S2941-R2941,0),0)</f>
        <v>0</v>
      </c>
      <c r="AZ2941" s="209">
        <f>IF(BB2941="S",IF(Q2941="1. Aceitou o programa",IF(OR(X2941="Não se Aplica",X2941=""),IF(OR(W2941="Não se Aplica",W2941=""),0,W2941-V2941),AVERAGE(X2941-W2941,W2941-V2941)),0),0)</f>
        <v>0</v>
      </c>
      <c r="BA2941" s="209">
        <f>IF(BB2941="S",IF(AND(Q2941="1. Aceitou o programa",AH2941="Realizada"),IFERROR(IF(AG2941="",0,AG2941-R2941),0),0),0)</f>
        <v>0</v>
      </c>
      <c r="BB2941" s="209" t="str">
        <f>_xlfn.XLOOKUP(U2941,'Lista Suspensa'!$AA$20:$AA$23,'Lista Suspensa'!$AB$20:$AB$23,"N/A")</f>
        <v>S</v>
      </c>
    </row>
    <row r="2942" spans="1:54" ht="12" customHeight="1">
      <c r="A2942" s="151" t="s">
        <v>54</v>
      </c>
      <c r="B2942" s="152">
        <v>46112</v>
      </c>
      <c r="C2942" s="153" t="s">
        <v>55</v>
      </c>
      <c r="D2942" s="153" t="s">
        <v>56</v>
      </c>
      <c r="E2942" s="244">
        <v>94213517</v>
      </c>
      <c r="F2942" s="144" t="s">
        <v>5725</v>
      </c>
      <c r="G2942" s="230"/>
      <c r="H2942" s="154">
        <v>26396</v>
      </c>
      <c r="I2942" s="153">
        <v>54</v>
      </c>
      <c r="J2942" s="148" t="s">
        <v>70</v>
      </c>
      <c r="K2942" s="153" t="s">
        <v>59</v>
      </c>
      <c r="L2942" s="153"/>
      <c r="M2942" s="153"/>
      <c r="N2942" s="153"/>
      <c r="O2942" s="155">
        <v>11970888569</v>
      </c>
      <c r="P2942" s="156" t="s">
        <v>60</v>
      </c>
      <c r="Q2942" s="157" t="s">
        <v>110</v>
      </c>
      <c r="R2942" s="158">
        <v>46155</v>
      </c>
      <c r="S2942" s="159"/>
      <c r="T2942" s="159" t="s">
        <v>62</v>
      </c>
      <c r="U2942" s="159" t="s">
        <v>111</v>
      </c>
      <c r="V2942" s="154">
        <v>46148</v>
      </c>
      <c r="W2942" s="154"/>
      <c r="X2942" s="154"/>
      <c r="Y2942" s="160" t="s">
        <v>3187</v>
      </c>
      <c r="Z2942" s="160" t="s">
        <v>65</v>
      </c>
      <c r="AA2942" s="153"/>
      <c r="AB2942" s="153"/>
      <c r="AC2942" s="182" t="e">
        <f t="shared" si="92"/>
        <v>#DIV/0!</v>
      </c>
      <c r="AD2942" s="153" t="e">
        <f t="shared" si="93"/>
        <v>#DIV/0!</v>
      </c>
      <c r="AE2942" s="233" t="s">
        <v>66</v>
      </c>
      <c r="AF2942" s="153"/>
      <c r="AG2942" s="159"/>
      <c r="AH2942" s="153"/>
      <c r="AI2942" s="161"/>
      <c r="AJ2942" s="153"/>
      <c r="AK2942" s="153"/>
      <c r="AL2942" s="207"/>
      <c r="AM2942" s="207"/>
      <c r="AN2942" s="207"/>
      <c r="AO2942" s="207" t="str">
        <f ca="1">IF(R2942="","",IF(R2942&gt;TODAY(),"0 meses",DATEDIF(R2942,TODAY(),"m") &amp; " meses"))</f>
        <v>0 meses</v>
      </c>
      <c r="AP2942" s="147" t="s">
        <v>67</v>
      </c>
      <c r="AQ2942" s="147" t="s">
        <v>67</v>
      </c>
      <c r="AR2942" s="147"/>
      <c r="AS2942" s="209" t="s">
        <v>68</v>
      </c>
      <c r="AT2942" s="223" t="str">
        <f>MONTH(B2942)&amp;"/"&amp;YEAR(B2942)</f>
        <v>3/2026</v>
      </c>
      <c r="AU2942" s="223">
        <f>WEEKNUM(B2942)-WEEKNUM(EOMONTH(B2942,-1)+1)+1</f>
        <v>5</v>
      </c>
      <c r="AV2942" s="209" t="str">
        <f>MONTH(R2942)&amp;"/"&amp;YEAR(R2942)</f>
        <v>5/2026</v>
      </c>
      <c r="AW2942" s="209">
        <f>WEEKNUM(R2942)-WEEKNUM(EOMONTH(R2942,-1)+1)+1</f>
        <v>3</v>
      </c>
      <c r="AX2942" s="209">
        <f>IF(BB2942="S",IF(Q2942="1. Aceitou o programa",R2942-B2942,0),0)</f>
        <v>43</v>
      </c>
      <c r="AY2942" s="209">
        <f>IF(BB2942="S",IF(AND(S2942&lt;&gt;"",R2942&lt;&gt;""),S2942-R2942,0),0)</f>
        <v>0</v>
      </c>
      <c r="AZ2942" s="209">
        <f>IF(BB2942="S",IF(Q2942="1. Aceitou o programa",IF(OR(X2942="Não se Aplica",X2942=""),IF(OR(W2942="Não se Aplica",W2942=""),0,W2942-V2942),AVERAGE(X2942-W2942,W2942-V2942)),0),0)</f>
        <v>0</v>
      </c>
      <c r="BA2942" s="209">
        <f>IF(BB2942="S",IF(AND(Q2942="1. Aceitou o programa",AH2942="Realizada"),IFERROR(IF(AG2942="",0,AG2942-R2942),0),0),0)</f>
        <v>0</v>
      </c>
      <c r="BB2942" s="209" t="str">
        <f>_xlfn.XLOOKUP(U2942,'Lista Suspensa'!$AA$20:$AA$23,'Lista Suspensa'!$AB$20:$AB$23,"N/A")</f>
        <v>S</v>
      </c>
    </row>
    <row r="2943" spans="1:54" ht="12" customHeight="1">
      <c r="A2943" s="151" t="s">
        <v>54</v>
      </c>
      <c r="B2943" s="152">
        <v>46112</v>
      </c>
      <c r="C2943" s="153" t="s">
        <v>55</v>
      </c>
      <c r="D2943" s="153" t="s">
        <v>56</v>
      </c>
      <c r="E2943" s="244">
        <v>87035637</v>
      </c>
      <c r="F2943" s="144" t="s">
        <v>5726</v>
      </c>
      <c r="G2943" s="230"/>
      <c r="H2943" s="154">
        <v>26548</v>
      </c>
      <c r="I2943" s="153">
        <v>53</v>
      </c>
      <c r="J2943" s="148" t="s">
        <v>70</v>
      </c>
      <c r="K2943" s="153" t="s">
        <v>59</v>
      </c>
      <c r="L2943" s="153"/>
      <c r="M2943" s="153"/>
      <c r="N2943" s="153"/>
      <c r="O2943" s="155">
        <v>11983568524</v>
      </c>
      <c r="P2943" s="156" t="s">
        <v>60</v>
      </c>
      <c r="Q2943" s="157" t="s">
        <v>110</v>
      </c>
      <c r="R2943" s="158">
        <v>46155</v>
      </c>
      <c r="S2943" s="159"/>
      <c r="T2943" s="159" t="s">
        <v>62</v>
      </c>
      <c r="U2943" s="159" t="s">
        <v>111</v>
      </c>
      <c r="V2943" s="154">
        <v>46149</v>
      </c>
      <c r="W2943" s="154"/>
      <c r="X2943" s="154"/>
      <c r="Y2943" s="160" t="s">
        <v>64</v>
      </c>
      <c r="Z2943" s="160" t="s">
        <v>65</v>
      </c>
      <c r="AA2943" s="153"/>
      <c r="AB2943" s="153"/>
      <c r="AC2943" s="182" t="e">
        <f t="shared" si="92"/>
        <v>#DIV/0!</v>
      </c>
      <c r="AD2943" s="153" t="e">
        <f t="shared" si="93"/>
        <v>#DIV/0!</v>
      </c>
      <c r="AE2943" s="233" t="s">
        <v>66</v>
      </c>
      <c r="AF2943" s="153"/>
      <c r="AG2943" s="159"/>
      <c r="AH2943" s="153"/>
      <c r="AI2943" s="161"/>
      <c r="AJ2943" s="153"/>
      <c r="AK2943" s="153"/>
      <c r="AL2943" s="207"/>
      <c r="AM2943" s="207"/>
      <c r="AN2943" s="207"/>
      <c r="AO2943" s="207" t="str">
        <f ca="1">IF(R2943="","",IF(R2943&gt;TODAY(),"0 meses",DATEDIF(R2943,TODAY(),"m") &amp; " meses"))</f>
        <v>0 meses</v>
      </c>
      <c r="AP2943" s="147" t="s">
        <v>67</v>
      </c>
      <c r="AQ2943" s="147" t="s">
        <v>67</v>
      </c>
      <c r="AR2943" s="147"/>
      <c r="AS2943" s="209" t="s">
        <v>68</v>
      </c>
      <c r="AT2943" s="223" t="str">
        <f>MONTH(B2943)&amp;"/"&amp;YEAR(B2943)</f>
        <v>3/2026</v>
      </c>
      <c r="AU2943" s="223">
        <f>WEEKNUM(B2943)-WEEKNUM(EOMONTH(B2943,-1)+1)+1</f>
        <v>5</v>
      </c>
      <c r="AV2943" s="209" t="str">
        <f>MONTH(R2943)&amp;"/"&amp;YEAR(R2943)</f>
        <v>5/2026</v>
      </c>
      <c r="AW2943" s="209">
        <f>WEEKNUM(R2943)-WEEKNUM(EOMONTH(R2943,-1)+1)+1</f>
        <v>3</v>
      </c>
      <c r="AX2943" s="209">
        <f>IF(BB2943="S",IF(Q2943="1. Aceitou o programa",R2943-B2943,0),0)</f>
        <v>43</v>
      </c>
      <c r="AY2943" s="209">
        <f>IF(BB2943="S",IF(AND(S2943&lt;&gt;"",R2943&lt;&gt;""),S2943-R2943,0),0)</f>
        <v>0</v>
      </c>
      <c r="AZ2943" s="209">
        <f>IF(BB2943="S",IF(Q2943="1. Aceitou o programa",IF(OR(X2943="Não se Aplica",X2943=""),IF(OR(W2943="Não se Aplica",W2943=""),0,W2943-V2943),AVERAGE(X2943-W2943,W2943-V2943)),0),0)</f>
        <v>0</v>
      </c>
      <c r="BA2943" s="209">
        <f>IF(BB2943="S",IF(AND(Q2943="1. Aceitou o programa",AH2943="Realizada"),IFERROR(IF(AG2943="",0,AG2943-R2943),0),0),0)</f>
        <v>0</v>
      </c>
      <c r="BB2943" s="209" t="str">
        <f>_xlfn.XLOOKUP(U2943,'Lista Suspensa'!$AA$20:$AA$23,'Lista Suspensa'!$AB$20:$AB$23,"N/A")</f>
        <v>S</v>
      </c>
    </row>
    <row r="2944" spans="1:54" ht="12" customHeight="1">
      <c r="A2944" s="151" t="s">
        <v>54</v>
      </c>
      <c r="B2944" s="152">
        <v>46112</v>
      </c>
      <c r="C2944" s="153" t="s">
        <v>55</v>
      </c>
      <c r="D2944" s="153" t="s">
        <v>56</v>
      </c>
      <c r="E2944" s="244">
        <v>94129574</v>
      </c>
      <c r="F2944" s="144" t="s">
        <v>5727</v>
      </c>
      <c r="G2944" s="230"/>
      <c r="H2944" s="154">
        <v>26729</v>
      </c>
      <c r="I2944" s="153">
        <v>53</v>
      </c>
      <c r="J2944" s="148" t="s">
        <v>70</v>
      </c>
      <c r="K2944" s="153" t="s">
        <v>59</v>
      </c>
      <c r="L2944" s="153"/>
      <c r="M2944" s="153"/>
      <c r="N2944" s="153"/>
      <c r="O2944" s="155">
        <v>11976399803</v>
      </c>
      <c r="P2944" s="156" t="s">
        <v>60</v>
      </c>
      <c r="Q2944" s="157" t="s">
        <v>110</v>
      </c>
      <c r="R2944" s="158">
        <v>46155</v>
      </c>
      <c r="S2944" s="159"/>
      <c r="T2944" s="159" t="s">
        <v>62</v>
      </c>
      <c r="U2944" s="159" t="s">
        <v>111</v>
      </c>
      <c r="V2944" s="154">
        <v>46149</v>
      </c>
      <c r="W2944" s="154"/>
      <c r="X2944" s="154"/>
      <c r="Y2944" s="160" t="s">
        <v>64</v>
      </c>
      <c r="Z2944" s="160" t="s">
        <v>65</v>
      </c>
      <c r="AA2944" s="153"/>
      <c r="AB2944" s="153"/>
      <c r="AC2944" s="182" t="e">
        <f t="shared" si="92"/>
        <v>#DIV/0!</v>
      </c>
      <c r="AD2944" s="153" t="e">
        <f t="shared" si="93"/>
        <v>#DIV/0!</v>
      </c>
      <c r="AE2944" s="233" t="s">
        <v>66</v>
      </c>
      <c r="AF2944" s="153"/>
      <c r="AG2944" s="159"/>
      <c r="AH2944" s="153"/>
      <c r="AI2944" s="161"/>
      <c r="AJ2944" s="153"/>
      <c r="AK2944" s="153"/>
      <c r="AL2944" s="207"/>
      <c r="AM2944" s="207"/>
      <c r="AN2944" s="207"/>
      <c r="AO2944" s="207" t="str">
        <f ca="1">IF(R2944="","",IF(R2944&gt;TODAY(),"0 meses",DATEDIF(R2944,TODAY(),"m") &amp; " meses"))</f>
        <v>0 meses</v>
      </c>
      <c r="AP2944" s="147" t="s">
        <v>67</v>
      </c>
      <c r="AQ2944" s="147" t="s">
        <v>67</v>
      </c>
      <c r="AR2944" s="147"/>
      <c r="AS2944" s="209" t="s">
        <v>68</v>
      </c>
      <c r="AT2944" s="223" t="str">
        <f>MONTH(B2944)&amp;"/"&amp;YEAR(B2944)</f>
        <v>3/2026</v>
      </c>
      <c r="AU2944" s="223">
        <f>WEEKNUM(B2944)-WEEKNUM(EOMONTH(B2944,-1)+1)+1</f>
        <v>5</v>
      </c>
      <c r="AV2944" s="209" t="str">
        <f>MONTH(R2944)&amp;"/"&amp;YEAR(R2944)</f>
        <v>5/2026</v>
      </c>
      <c r="AW2944" s="209">
        <f>WEEKNUM(R2944)-WEEKNUM(EOMONTH(R2944,-1)+1)+1</f>
        <v>3</v>
      </c>
      <c r="AX2944" s="209">
        <f>IF(BB2944="S",IF(Q2944="1. Aceitou o programa",R2944-B2944,0),0)</f>
        <v>43</v>
      </c>
      <c r="AY2944" s="209">
        <f>IF(BB2944="S",IF(AND(S2944&lt;&gt;"",R2944&lt;&gt;""),S2944-R2944,0),0)</f>
        <v>0</v>
      </c>
      <c r="AZ2944" s="209">
        <f>IF(BB2944="S",IF(Q2944="1. Aceitou o programa",IF(OR(X2944="Não se Aplica",X2944=""),IF(OR(W2944="Não se Aplica",W2944=""),0,W2944-V2944),AVERAGE(X2944-W2944,W2944-V2944)),0),0)</f>
        <v>0</v>
      </c>
      <c r="BA2944" s="209">
        <f>IF(BB2944="S",IF(AND(Q2944="1. Aceitou o programa",AH2944="Realizada"),IFERROR(IF(AG2944="",0,AG2944-R2944),0),0),0)</f>
        <v>0</v>
      </c>
      <c r="BB2944" s="209" t="str">
        <f>_xlfn.XLOOKUP(U2944,'Lista Suspensa'!$AA$20:$AA$23,'Lista Suspensa'!$AB$20:$AB$23,"N/A")</f>
        <v>S</v>
      </c>
    </row>
    <row r="2945" spans="1:54" ht="12" customHeight="1">
      <c r="A2945" s="151" t="s">
        <v>54</v>
      </c>
      <c r="B2945" s="152">
        <v>46112</v>
      </c>
      <c r="C2945" s="153" t="s">
        <v>55</v>
      </c>
      <c r="D2945" s="153" t="s">
        <v>56</v>
      </c>
      <c r="E2945" s="244">
        <v>93679436</v>
      </c>
      <c r="F2945" s="144" t="s">
        <v>5728</v>
      </c>
      <c r="G2945" s="230"/>
      <c r="H2945" s="154">
        <v>26821</v>
      </c>
      <c r="I2945" s="153">
        <v>52</v>
      </c>
      <c r="J2945" s="148" t="s">
        <v>70</v>
      </c>
      <c r="K2945" s="153" t="s">
        <v>59</v>
      </c>
      <c r="L2945" s="153"/>
      <c r="M2945" s="153"/>
      <c r="N2945" s="153"/>
      <c r="O2945" s="155">
        <v>11999531793</v>
      </c>
      <c r="P2945" s="156" t="s">
        <v>60</v>
      </c>
      <c r="Q2945" s="157" t="s">
        <v>110</v>
      </c>
      <c r="R2945" s="158">
        <v>46155</v>
      </c>
      <c r="S2945" s="159"/>
      <c r="T2945" s="159" t="s">
        <v>62</v>
      </c>
      <c r="U2945" s="159" t="s">
        <v>111</v>
      </c>
      <c r="V2945" s="154">
        <v>46148</v>
      </c>
      <c r="W2945" s="154"/>
      <c r="X2945" s="154"/>
      <c r="Y2945" s="160" t="s">
        <v>3187</v>
      </c>
      <c r="Z2945" s="160" t="s">
        <v>65</v>
      </c>
      <c r="AA2945" s="153"/>
      <c r="AB2945" s="153"/>
      <c r="AC2945" s="182" t="e">
        <f t="shared" si="92"/>
        <v>#DIV/0!</v>
      </c>
      <c r="AD2945" s="153" t="e">
        <f t="shared" si="93"/>
        <v>#DIV/0!</v>
      </c>
      <c r="AE2945" s="233" t="s">
        <v>66</v>
      </c>
      <c r="AF2945" s="153"/>
      <c r="AG2945" s="159"/>
      <c r="AH2945" s="153"/>
      <c r="AI2945" s="161"/>
      <c r="AJ2945" s="153"/>
      <c r="AK2945" s="153"/>
      <c r="AL2945" s="207"/>
      <c r="AM2945" s="207"/>
      <c r="AN2945" s="207"/>
      <c r="AO2945" s="207" t="str">
        <f ca="1">IF(R2945="","",IF(R2945&gt;TODAY(),"0 meses",DATEDIF(R2945,TODAY(),"m") &amp; " meses"))</f>
        <v>0 meses</v>
      </c>
      <c r="AP2945" s="147" t="s">
        <v>67</v>
      </c>
      <c r="AQ2945" s="147" t="s">
        <v>67</v>
      </c>
      <c r="AR2945" s="147"/>
      <c r="AS2945" s="209" t="s">
        <v>68</v>
      </c>
      <c r="AT2945" s="223" t="str">
        <f>MONTH(B2945)&amp;"/"&amp;YEAR(B2945)</f>
        <v>3/2026</v>
      </c>
      <c r="AU2945" s="223">
        <f>WEEKNUM(B2945)-WEEKNUM(EOMONTH(B2945,-1)+1)+1</f>
        <v>5</v>
      </c>
      <c r="AV2945" s="209" t="str">
        <f>MONTH(R2945)&amp;"/"&amp;YEAR(R2945)</f>
        <v>5/2026</v>
      </c>
      <c r="AW2945" s="209">
        <f>WEEKNUM(R2945)-WEEKNUM(EOMONTH(R2945,-1)+1)+1</f>
        <v>3</v>
      </c>
      <c r="AX2945" s="209">
        <f>IF(BB2945="S",IF(Q2945="1. Aceitou o programa",R2945-B2945,0),0)</f>
        <v>43</v>
      </c>
      <c r="AY2945" s="209">
        <f>IF(BB2945="S",IF(AND(S2945&lt;&gt;"",R2945&lt;&gt;""),S2945-R2945,0),0)</f>
        <v>0</v>
      </c>
      <c r="AZ2945" s="209">
        <f>IF(BB2945="S",IF(Q2945="1. Aceitou o programa",IF(OR(X2945="Não se Aplica",X2945=""),IF(OR(W2945="Não se Aplica",W2945=""),0,W2945-V2945),AVERAGE(X2945-W2945,W2945-V2945)),0),0)</f>
        <v>0</v>
      </c>
      <c r="BA2945" s="209">
        <f>IF(BB2945="S",IF(AND(Q2945="1. Aceitou o programa",AH2945="Realizada"),IFERROR(IF(AG2945="",0,AG2945-R2945),0),0),0)</f>
        <v>0</v>
      </c>
      <c r="BB2945" s="209" t="str">
        <f>_xlfn.XLOOKUP(U2945,'Lista Suspensa'!$AA$20:$AA$23,'Lista Suspensa'!$AB$20:$AB$23,"N/A")</f>
        <v>S</v>
      </c>
    </row>
    <row r="2946" spans="1:54" ht="12" customHeight="1">
      <c r="A2946" s="151" t="s">
        <v>54</v>
      </c>
      <c r="B2946" s="152">
        <v>46112</v>
      </c>
      <c r="C2946" s="153" t="s">
        <v>55</v>
      </c>
      <c r="D2946" s="153" t="s">
        <v>56</v>
      </c>
      <c r="E2946" s="244">
        <v>93782030</v>
      </c>
      <c r="F2946" s="144" t="s">
        <v>5729</v>
      </c>
      <c r="G2946" s="230"/>
      <c r="H2946" s="154">
        <v>26923</v>
      </c>
      <c r="I2946" s="153">
        <v>52</v>
      </c>
      <c r="J2946" s="148" t="s">
        <v>70</v>
      </c>
      <c r="K2946" s="153" t="s">
        <v>59</v>
      </c>
      <c r="L2946" s="153"/>
      <c r="M2946" s="153"/>
      <c r="N2946" s="153"/>
      <c r="O2946" s="155">
        <v>11981573420</v>
      </c>
      <c r="P2946" s="156" t="s">
        <v>60</v>
      </c>
      <c r="Q2946" s="157" t="s">
        <v>110</v>
      </c>
      <c r="R2946" s="158">
        <v>46155</v>
      </c>
      <c r="S2946" s="159"/>
      <c r="T2946" s="159" t="s">
        <v>62</v>
      </c>
      <c r="U2946" s="159" t="s">
        <v>111</v>
      </c>
      <c r="V2946" s="154">
        <v>46149</v>
      </c>
      <c r="W2946" s="154"/>
      <c r="X2946" s="154"/>
      <c r="Y2946" s="160" t="s">
        <v>64</v>
      </c>
      <c r="Z2946" s="160" t="s">
        <v>65</v>
      </c>
      <c r="AA2946" s="153"/>
      <c r="AB2946" s="153"/>
      <c r="AC2946" s="182" t="e">
        <f t="shared" ref="AC2946:AC3009" si="94">SUM(AA2946/(AB2946^2))</f>
        <v>#DIV/0!</v>
      </c>
      <c r="AD2946" s="153" t="e">
        <f t="shared" ref="AD2946:AD3009" si="95">IF(AC2946&lt;18.5,"ABAIXO DO PESO",
(IF(AC2946&lt;=24.9,"PESO NORMAL",
(IF(AC2946&lt;=29.9,"SOBREPESO",
(IF(AC2946&lt;=34.9,"OBESIDADE I",
(IF(AC2946&lt;=39.9,"OBESIDADE II",
(IF(AC2946&lt;=999,"OBESIDADE III","VAZIO")))))))))))</f>
        <v>#DIV/0!</v>
      </c>
      <c r="AE2946" s="233" t="s">
        <v>66</v>
      </c>
      <c r="AF2946" s="153"/>
      <c r="AG2946" s="159"/>
      <c r="AH2946" s="153"/>
      <c r="AI2946" s="161"/>
      <c r="AJ2946" s="153"/>
      <c r="AK2946" s="153"/>
      <c r="AL2946" s="207"/>
      <c r="AM2946" s="207"/>
      <c r="AN2946" s="207"/>
      <c r="AO2946" s="207" t="str">
        <f ca="1">IF(R2946="","",IF(R2946&gt;TODAY(),"0 meses",DATEDIF(R2946,TODAY(),"m") &amp; " meses"))</f>
        <v>0 meses</v>
      </c>
      <c r="AP2946" s="147" t="s">
        <v>67</v>
      </c>
      <c r="AQ2946" s="147" t="s">
        <v>67</v>
      </c>
      <c r="AR2946" s="147"/>
      <c r="AS2946" s="209" t="s">
        <v>68</v>
      </c>
      <c r="AT2946" s="223" t="str">
        <f>MONTH(B2946)&amp;"/"&amp;YEAR(B2946)</f>
        <v>3/2026</v>
      </c>
      <c r="AU2946" s="223">
        <f>WEEKNUM(B2946)-WEEKNUM(EOMONTH(B2946,-1)+1)+1</f>
        <v>5</v>
      </c>
      <c r="AV2946" s="209" t="str">
        <f>MONTH(R2946)&amp;"/"&amp;YEAR(R2946)</f>
        <v>5/2026</v>
      </c>
      <c r="AW2946" s="209">
        <f>WEEKNUM(R2946)-WEEKNUM(EOMONTH(R2946,-1)+1)+1</f>
        <v>3</v>
      </c>
      <c r="AX2946" s="209">
        <f>IF(BB2946="S",IF(Q2946="1. Aceitou o programa",R2946-B2946,0),0)</f>
        <v>43</v>
      </c>
      <c r="AY2946" s="209">
        <f>IF(BB2946="S",IF(AND(S2946&lt;&gt;"",R2946&lt;&gt;""),S2946-R2946,0),0)</f>
        <v>0</v>
      </c>
      <c r="AZ2946" s="209">
        <f>IF(BB2946="S",IF(Q2946="1. Aceitou o programa",IF(OR(X2946="Não se Aplica",X2946=""),IF(OR(W2946="Não se Aplica",W2946=""),0,W2946-V2946),AVERAGE(X2946-W2946,W2946-V2946)),0),0)</f>
        <v>0</v>
      </c>
      <c r="BA2946" s="209">
        <f>IF(BB2946="S",IF(AND(Q2946="1. Aceitou o programa",AH2946="Realizada"),IFERROR(IF(AG2946="",0,AG2946-R2946),0),0),0)</f>
        <v>0</v>
      </c>
      <c r="BB2946" s="209" t="str">
        <f>_xlfn.XLOOKUP(U2946,'Lista Suspensa'!$AA$20:$AA$23,'Lista Suspensa'!$AB$20:$AB$23,"N/A")</f>
        <v>S</v>
      </c>
    </row>
    <row r="2947" spans="1:54" ht="12" customHeight="1">
      <c r="A2947" s="151" t="s">
        <v>54</v>
      </c>
      <c r="B2947" s="152">
        <v>46112</v>
      </c>
      <c r="C2947" s="153" t="s">
        <v>55</v>
      </c>
      <c r="D2947" s="153" t="s">
        <v>56</v>
      </c>
      <c r="E2947" s="244">
        <v>92970159</v>
      </c>
      <c r="F2947" s="144" t="s">
        <v>5730</v>
      </c>
      <c r="G2947" s="230"/>
      <c r="H2947" s="154">
        <v>26931</v>
      </c>
      <c r="I2947" s="153">
        <v>52</v>
      </c>
      <c r="J2947" s="148" t="s">
        <v>70</v>
      </c>
      <c r="K2947" s="153" t="s">
        <v>59</v>
      </c>
      <c r="L2947" s="153"/>
      <c r="M2947" s="153"/>
      <c r="N2947" s="153"/>
      <c r="O2947" s="155">
        <v>11987121348</v>
      </c>
      <c r="P2947" s="156" t="s">
        <v>60</v>
      </c>
      <c r="Q2947" s="157" t="s">
        <v>110</v>
      </c>
      <c r="R2947" s="158">
        <v>46155</v>
      </c>
      <c r="S2947" s="159"/>
      <c r="T2947" s="159" t="s">
        <v>62</v>
      </c>
      <c r="U2947" s="159" t="s">
        <v>111</v>
      </c>
      <c r="V2947" s="154">
        <v>46148</v>
      </c>
      <c r="W2947" s="154"/>
      <c r="X2947" s="154"/>
      <c r="Y2947" s="160" t="s">
        <v>3187</v>
      </c>
      <c r="Z2947" s="160" t="s">
        <v>65</v>
      </c>
      <c r="AA2947" s="153"/>
      <c r="AB2947" s="153"/>
      <c r="AC2947" s="182" t="e">
        <f t="shared" si="94"/>
        <v>#DIV/0!</v>
      </c>
      <c r="AD2947" s="153" t="e">
        <f t="shared" si="95"/>
        <v>#DIV/0!</v>
      </c>
      <c r="AE2947" s="233" t="s">
        <v>66</v>
      </c>
      <c r="AF2947" s="153"/>
      <c r="AG2947" s="159"/>
      <c r="AH2947" s="153"/>
      <c r="AI2947" s="161"/>
      <c r="AJ2947" s="153"/>
      <c r="AK2947" s="153"/>
      <c r="AL2947" s="207"/>
      <c r="AM2947" s="207"/>
      <c r="AN2947" s="207"/>
      <c r="AO2947" s="207" t="str">
        <f ca="1">IF(R2947="","",IF(R2947&gt;TODAY(),"0 meses",DATEDIF(R2947,TODAY(),"m") &amp; " meses"))</f>
        <v>0 meses</v>
      </c>
      <c r="AP2947" s="147" t="s">
        <v>67</v>
      </c>
      <c r="AQ2947" s="147" t="s">
        <v>67</v>
      </c>
      <c r="AR2947" s="147"/>
      <c r="AS2947" s="209" t="s">
        <v>68</v>
      </c>
      <c r="AT2947" s="223" t="str">
        <f>MONTH(B2947)&amp;"/"&amp;YEAR(B2947)</f>
        <v>3/2026</v>
      </c>
      <c r="AU2947" s="223">
        <f>WEEKNUM(B2947)-WEEKNUM(EOMONTH(B2947,-1)+1)+1</f>
        <v>5</v>
      </c>
      <c r="AV2947" s="209" t="str">
        <f>MONTH(R2947)&amp;"/"&amp;YEAR(R2947)</f>
        <v>5/2026</v>
      </c>
      <c r="AW2947" s="209">
        <f>WEEKNUM(R2947)-WEEKNUM(EOMONTH(R2947,-1)+1)+1</f>
        <v>3</v>
      </c>
      <c r="AX2947" s="209">
        <f>IF(BB2947="S",IF(Q2947="1. Aceitou o programa",R2947-B2947,0),0)</f>
        <v>43</v>
      </c>
      <c r="AY2947" s="209">
        <f>IF(BB2947="S",IF(AND(S2947&lt;&gt;"",R2947&lt;&gt;""),S2947-R2947,0),0)</f>
        <v>0</v>
      </c>
      <c r="AZ2947" s="209">
        <f>IF(BB2947="S",IF(Q2947="1. Aceitou o programa",IF(OR(X2947="Não se Aplica",X2947=""),IF(OR(W2947="Não se Aplica",W2947=""),0,W2947-V2947),AVERAGE(X2947-W2947,W2947-V2947)),0),0)</f>
        <v>0</v>
      </c>
      <c r="BA2947" s="209">
        <f>IF(BB2947="S",IF(AND(Q2947="1. Aceitou o programa",AH2947="Realizada"),IFERROR(IF(AG2947="",0,AG2947-R2947),0),0),0)</f>
        <v>0</v>
      </c>
      <c r="BB2947" s="209" t="str">
        <f>_xlfn.XLOOKUP(U2947,'Lista Suspensa'!$AA$20:$AA$23,'Lista Suspensa'!$AB$20:$AB$23,"N/A")</f>
        <v>S</v>
      </c>
    </row>
    <row r="2948" spans="1:54" ht="12" customHeight="1">
      <c r="A2948" s="151" t="s">
        <v>54</v>
      </c>
      <c r="B2948" s="152">
        <v>46112</v>
      </c>
      <c r="C2948" s="153" t="s">
        <v>55</v>
      </c>
      <c r="D2948" s="153" t="s">
        <v>56</v>
      </c>
      <c r="E2948" s="244">
        <v>450215237</v>
      </c>
      <c r="F2948" s="144" t="s">
        <v>5731</v>
      </c>
      <c r="G2948" s="230"/>
      <c r="H2948" s="154">
        <v>26981</v>
      </c>
      <c r="I2948" s="153">
        <v>52</v>
      </c>
      <c r="J2948" s="148" t="s">
        <v>70</v>
      </c>
      <c r="K2948" s="153" t="s">
        <v>59</v>
      </c>
      <c r="L2948" s="153"/>
      <c r="M2948" s="153"/>
      <c r="N2948" s="153"/>
      <c r="O2948" s="155">
        <v>11998862873</v>
      </c>
      <c r="P2948" s="156" t="s">
        <v>60</v>
      </c>
      <c r="Q2948" s="157" t="s">
        <v>110</v>
      </c>
      <c r="R2948" s="158">
        <v>46155</v>
      </c>
      <c r="S2948" s="159"/>
      <c r="T2948" s="159" t="s">
        <v>62</v>
      </c>
      <c r="U2948" s="159" t="s">
        <v>111</v>
      </c>
      <c r="V2948" s="154">
        <v>46148</v>
      </c>
      <c r="W2948" s="154"/>
      <c r="X2948" s="154"/>
      <c r="Y2948" s="160" t="s">
        <v>3187</v>
      </c>
      <c r="Z2948" s="160" t="s">
        <v>65</v>
      </c>
      <c r="AA2948" s="153"/>
      <c r="AB2948" s="153"/>
      <c r="AC2948" s="182" t="e">
        <f t="shared" si="94"/>
        <v>#DIV/0!</v>
      </c>
      <c r="AD2948" s="153" t="e">
        <f t="shared" si="95"/>
        <v>#DIV/0!</v>
      </c>
      <c r="AE2948" s="233" t="s">
        <v>427</v>
      </c>
      <c r="AF2948" s="153"/>
      <c r="AG2948" s="159"/>
      <c r="AH2948" s="153"/>
      <c r="AI2948" s="161"/>
      <c r="AJ2948" s="153"/>
      <c r="AK2948" s="153"/>
      <c r="AL2948" s="207" t="s">
        <v>85</v>
      </c>
      <c r="AM2948" s="207" t="s">
        <v>86</v>
      </c>
      <c r="AN2948" s="207" t="s">
        <v>191</v>
      </c>
      <c r="AO2948" s="207" t="str">
        <f ca="1">IF(R2948="","",IF(R2948&gt;TODAY(),"0 meses",DATEDIF(R2948,TODAY(),"m") &amp; " meses"))</f>
        <v>0 meses</v>
      </c>
      <c r="AP2948" s="147" t="s">
        <v>67</v>
      </c>
      <c r="AQ2948" s="147" t="s">
        <v>67</v>
      </c>
      <c r="AR2948" s="147"/>
      <c r="AS2948" s="209" t="s">
        <v>68</v>
      </c>
      <c r="AT2948" s="223" t="str">
        <f>MONTH(B2948)&amp;"/"&amp;YEAR(B2948)</f>
        <v>3/2026</v>
      </c>
      <c r="AU2948" s="223">
        <f>WEEKNUM(B2948)-WEEKNUM(EOMONTH(B2948,-1)+1)+1</f>
        <v>5</v>
      </c>
      <c r="AV2948" s="209" t="str">
        <f>MONTH(R2948)&amp;"/"&amp;YEAR(R2948)</f>
        <v>5/2026</v>
      </c>
      <c r="AW2948" s="209">
        <f>WEEKNUM(R2948)-WEEKNUM(EOMONTH(R2948,-1)+1)+1</f>
        <v>3</v>
      </c>
      <c r="AX2948" s="209">
        <f>IF(BB2948="S",IF(Q2948="1. Aceitou o programa",R2948-B2948,0),0)</f>
        <v>43</v>
      </c>
      <c r="AY2948" s="209">
        <f>IF(BB2948="S",IF(AND(S2948&lt;&gt;"",R2948&lt;&gt;""),S2948-R2948,0),0)</f>
        <v>0</v>
      </c>
      <c r="AZ2948" s="209">
        <f>IF(BB2948="S",IF(Q2948="1. Aceitou o programa",IF(OR(X2948="Não se Aplica",X2948=""),IF(OR(W2948="Não se Aplica",W2948=""),0,W2948-V2948),AVERAGE(X2948-W2948,W2948-V2948)),0),0)</f>
        <v>0</v>
      </c>
      <c r="BA2948" s="209">
        <f>IF(BB2948="S",IF(AND(Q2948="1. Aceitou o programa",AH2948="Realizada"),IFERROR(IF(AG2948="",0,AG2948-R2948),0),0),0)</f>
        <v>0</v>
      </c>
      <c r="BB2948" s="209" t="str">
        <f>_xlfn.XLOOKUP(U2948,'Lista Suspensa'!$AA$20:$AA$23,'Lista Suspensa'!$AB$20:$AB$23,"N/A")</f>
        <v>S</v>
      </c>
    </row>
    <row r="2949" spans="1:54" ht="12" customHeight="1">
      <c r="A2949" s="151" t="s">
        <v>54</v>
      </c>
      <c r="B2949" s="152">
        <v>46112</v>
      </c>
      <c r="C2949" s="153" t="s">
        <v>55</v>
      </c>
      <c r="D2949" s="153" t="s">
        <v>56</v>
      </c>
      <c r="E2949" s="244">
        <v>85226083</v>
      </c>
      <c r="F2949" s="144" t="s">
        <v>5732</v>
      </c>
      <c r="G2949" s="230"/>
      <c r="H2949" s="154">
        <v>27066</v>
      </c>
      <c r="I2949" s="153">
        <v>52</v>
      </c>
      <c r="J2949" s="148" t="s">
        <v>70</v>
      </c>
      <c r="K2949" s="153" t="s">
        <v>59</v>
      </c>
      <c r="L2949" s="153"/>
      <c r="M2949" s="153"/>
      <c r="N2949" s="153"/>
      <c r="O2949" s="155">
        <v>11951866545</v>
      </c>
      <c r="P2949" s="156" t="s">
        <v>60</v>
      </c>
      <c r="Q2949" s="157" t="s">
        <v>110</v>
      </c>
      <c r="R2949" s="158">
        <v>46155</v>
      </c>
      <c r="S2949" s="159"/>
      <c r="T2949" s="159" t="s">
        <v>62</v>
      </c>
      <c r="U2949" s="159" t="s">
        <v>111</v>
      </c>
      <c r="V2949" s="154">
        <v>46148</v>
      </c>
      <c r="W2949" s="154"/>
      <c r="X2949" s="154"/>
      <c r="Y2949" s="160" t="s">
        <v>3187</v>
      </c>
      <c r="Z2949" s="160" t="s">
        <v>65</v>
      </c>
      <c r="AA2949" s="153"/>
      <c r="AB2949" s="153"/>
      <c r="AC2949" s="182" t="e">
        <f t="shared" si="94"/>
        <v>#DIV/0!</v>
      </c>
      <c r="AD2949" s="153" t="e">
        <f t="shared" si="95"/>
        <v>#DIV/0!</v>
      </c>
      <c r="AE2949" s="233" t="s">
        <v>66</v>
      </c>
      <c r="AF2949" s="153"/>
      <c r="AG2949" s="159"/>
      <c r="AH2949" s="153"/>
      <c r="AI2949" s="161"/>
      <c r="AJ2949" s="153"/>
      <c r="AK2949" s="153"/>
      <c r="AL2949" s="207"/>
      <c r="AM2949" s="207"/>
      <c r="AN2949" s="207"/>
      <c r="AO2949" s="207" t="str">
        <f ca="1">IF(R2949="","",IF(R2949&gt;TODAY(),"0 meses",DATEDIF(R2949,TODAY(),"m") &amp; " meses"))</f>
        <v>0 meses</v>
      </c>
      <c r="AP2949" s="147" t="s">
        <v>67</v>
      </c>
      <c r="AQ2949" s="147" t="s">
        <v>67</v>
      </c>
      <c r="AR2949" s="147"/>
      <c r="AS2949" s="209" t="s">
        <v>68</v>
      </c>
      <c r="AT2949" s="223" t="str">
        <f>MONTH(B2949)&amp;"/"&amp;YEAR(B2949)</f>
        <v>3/2026</v>
      </c>
      <c r="AU2949" s="223">
        <f>WEEKNUM(B2949)-WEEKNUM(EOMONTH(B2949,-1)+1)+1</f>
        <v>5</v>
      </c>
      <c r="AV2949" s="209" t="str">
        <f>MONTH(R2949)&amp;"/"&amp;YEAR(R2949)</f>
        <v>5/2026</v>
      </c>
      <c r="AW2949" s="209">
        <f>WEEKNUM(R2949)-WEEKNUM(EOMONTH(R2949,-1)+1)+1</f>
        <v>3</v>
      </c>
      <c r="AX2949" s="209">
        <f>IF(BB2949="S",IF(Q2949="1. Aceitou o programa",R2949-B2949,0),0)</f>
        <v>43</v>
      </c>
      <c r="AY2949" s="209">
        <f>IF(BB2949="S",IF(AND(S2949&lt;&gt;"",R2949&lt;&gt;""),S2949-R2949,0),0)</f>
        <v>0</v>
      </c>
      <c r="AZ2949" s="209">
        <f>IF(BB2949="S",IF(Q2949="1. Aceitou o programa",IF(OR(X2949="Não se Aplica",X2949=""),IF(OR(W2949="Não se Aplica",W2949=""),0,W2949-V2949),AVERAGE(X2949-W2949,W2949-V2949)),0),0)</f>
        <v>0</v>
      </c>
      <c r="BA2949" s="209">
        <f>IF(BB2949="S",IF(AND(Q2949="1. Aceitou o programa",AH2949="Realizada"),IFERROR(IF(AG2949="",0,AG2949-R2949),0),0),0)</f>
        <v>0</v>
      </c>
      <c r="BB2949" s="209" t="str">
        <f>_xlfn.XLOOKUP(U2949,'Lista Suspensa'!$AA$20:$AA$23,'Lista Suspensa'!$AB$20:$AB$23,"N/A")</f>
        <v>S</v>
      </c>
    </row>
    <row r="2950" spans="1:54" ht="12" customHeight="1">
      <c r="A2950" s="151" t="s">
        <v>54</v>
      </c>
      <c r="B2950" s="152">
        <v>46112</v>
      </c>
      <c r="C2950" s="153" t="s">
        <v>55</v>
      </c>
      <c r="D2950" s="153" t="s">
        <v>56</v>
      </c>
      <c r="E2950" s="244">
        <v>89836570</v>
      </c>
      <c r="F2950" s="144" t="s">
        <v>5733</v>
      </c>
      <c r="G2950" s="230"/>
      <c r="H2950" s="154">
        <v>27099</v>
      </c>
      <c r="I2950" s="153">
        <v>52</v>
      </c>
      <c r="J2950" s="148" t="s">
        <v>70</v>
      </c>
      <c r="K2950" s="153" t="s">
        <v>59</v>
      </c>
      <c r="L2950" s="153"/>
      <c r="M2950" s="153"/>
      <c r="N2950" s="153"/>
      <c r="O2950" s="155">
        <v>21993814605</v>
      </c>
      <c r="P2950" s="156" t="s">
        <v>60</v>
      </c>
      <c r="Q2950" s="157" t="s">
        <v>110</v>
      </c>
      <c r="R2950" s="158">
        <v>46155</v>
      </c>
      <c r="S2950" s="159"/>
      <c r="T2950" s="159" t="s">
        <v>62</v>
      </c>
      <c r="U2950" s="159" t="s">
        <v>111</v>
      </c>
      <c r="V2950" s="154">
        <v>46149</v>
      </c>
      <c r="W2950" s="154"/>
      <c r="X2950" s="154"/>
      <c r="Y2950" s="160" t="s">
        <v>64</v>
      </c>
      <c r="Z2950" s="160" t="s">
        <v>65</v>
      </c>
      <c r="AA2950" s="153"/>
      <c r="AB2950" s="153"/>
      <c r="AC2950" s="182" t="e">
        <f t="shared" si="94"/>
        <v>#DIV/0!</v>
      </c>
      <c r="AD2950" s="153" t="e">
        <f t="shared" si="95"/>
        <v>#DIV/0!</v>
      </c>
      <c r="AE2950" s="233" t="s">
        <v>66</v>
      </c>
      <c r="AF2950" s="153"/>
      <c r="AG2950" s="159"/>
      <c r="AH2950" s="153"/>
      <c r="AI2950" s="161"/>
      <c r="AJ2950" s="153"/>
      <c r="AK2950" s="153"/>
      <c r="AL2950" s="207"/>
      <c r="AM2950" s="207"/>
      <c r="AN2950" s="207"/>
      <c r="AO2950" s="207" t="str">
        <f ca="1">IF(R2950="","",IF(R2950&gt;TODAY(),"0 meses",DATEDIF(R2950,TODAY(),"m") &amp; " meses"))</f>
        <v>0 meses</v>
      </c>
      <c r="AP2950" s="147" t="s">
        <v>67</v>
      </c>
      <c r="AQ2950" s="147" t="s">
        <v>67</v>
      </c>
      <c r="AR2950" s="147"/>
      <c r="AS2950" s="209" t="s">
        <v>68</v>
      </c>
      <c r="AT2950" s="223" t="str">
        <f>MONTH(B2950)&amp;"/"&amp;YEAR(B2950)</f>
        <v>3/2026</v>
      </c>
      <c r="AU2950" s="223">
        <f>WEEKNUM(B2950)-WEEKNUM(EOMONTH(B2950,-1)+1)+1</f>
        <v>5</v>
      </c>
      <c r="AV2950" s="209" t="str">
        <f>MONTH(R2950)&amp;"/"&amp;YEAR(R2950)</f>
        <v>5/2026</v>
      </c>
      <c r="AW2950" s="209">
        <f>WEEKNUM(R2950)-WEEKNUM(EOMONTH(R2950,-1)+1)+1</f>
        <v>3</v>
      </c>
      <c r="AX2950" s="209">
        <f>IF(BB2950="S",IF(Q2950="1. Aceitou o programa",R2950-B2950,0),0)</f>
        <v>43</v>
      </c>
      <c r="AY2950" s="209">
        <f>IF(BB2950="S",IF(AND(S2950&lt;&gt;"",R2950&lt;&gt;""),S2950-R2950,0),0)</f>
        <v>0</v>
      </c>
      <c r="AZ2950" s="209">
        <f>IF(BB2950="S",IF(Q2950="1. Aceitou o programa",IF(OR(X2950="Não se Aplica",X2950=""),IF(OR(W2950="Não se Aplica",W2950=""),0,W2950-V2950),AVERAGE(X2950-W2950,W2950-V2950)),0),0)</f>
        <v>0</v>
      </c>
      <c r="BA2950" s="209">
        <f>IF(BB2950="S",IF(AND(Q2950="1. Aceitou o programa",AH2950="Realizada"),IFERROR(IF(AG2950="",0,AG2950-R2950),0),0),0)</f>
        <v>0</v>
      </c>
      <c r="BB2950" s="209" t="str">
        <f>_xlfn.XLOOKUP(U2950,'Lista Suspensa'!$AA$20:$AA$23,'Lista Suspensa'!$AB$20:$AB$23,"N/A")</f>
        <v>S</v>
      </c>
    </row>
    <row r="2951" spans="1:54" ht="12" customHeight="1">
      <c r="A2951" s="151" t="s">
        <v>54</v>
      </c>
      <c r="B2951" s="152">
        <v>46112</v>
      </c>
      <c r="C2951" s="153" t="s">
        <v>55</v>
      </c>
      <c r="D2951" s="153" t="s">
        <v>56</v>
      </c>
      <c r="E2951" s="244">
        <v>92895004</v>
      </c>
      <c r="F2951" s="144" t="s">
        <v>5734</v>
      </c>
      <c r="G2951" s="230"/>
      <c r="H2951" s="154">
        <v>27149</v>
      </c>
      <c r="I2951" s="153">
        <v>52</v>
      </c>
      <c r="J2951" s="148" t="s">
        <v>70</v>
      </c>
      <c r="K2951" s="153" t="s">
        <v>59</v>
      </c>
      <c r="L2951" s="153"/>
      <c r="M2951" s="153"/>
      <c r="N2951" s="153"/>
      <c r="O2951" s="155">
        <v>11967087070</v>
      </c>
      <c r="P2951" s="156" t="s">
        <v>60</v>
      </c>
      <c r="Q2951" s="157" t="s">
        <v>110</v>
      </c>
      <c r="R2951" s="158">
        <v>46155</v>
      </c>
      <c r="S2951" s="159"/>
      <c r="T2951" s="159" t="s">
        <v>62</v>
      </c>
      <c r="U2951" s="159" t="s">
        <v>111</v>
      </c>
      <c r="V2951" s="154">
        <v>46148</v>
      </c>
      <c r="W2951" s="154">
        <v>46155</v>
      </c>
      <c r="X2951" s="154"/>
      <c r="Y2951" s="160" t="s">
        <v>99</v>
      </c>
      <c r="Z2951" s="160" t="s">
        <v>65</v>
      </c>
      <c r="AA2951" s="153"/>
      <c r="AB2951" s="153"/>
      <c r="AC2951" s="182" t="e">
        <f t="shared" si="94"/>
        <v>#DIV/0!</v>
      </c>
      <c r="AD2951" s="153" t="e">
        <f t="shared" si="95"/>
        <v>#DIV/0!</v>
      </c>
      <c r="AE2951" s="233" t="s">
        <v>66</v>
      </c>
      <c r="AF2951" s="153"/>
      <c r="AG2951" s="159"/>
      <c r="AH2951" s="153"/>
      <c r="AI2951" s="161"/>
      <c r="AJ2951" s="153"/>
      <c r="AK2951" s="153"/>
      <c r="AL2951" s="207"/>
      <c r="AM2951" s="207"/>
      <c r="AN2951" s="207"/>
      <c r="AO2951" s="207" t="str">
        <f ca="1">IF(R2951="","",IF(R2951&gt;TODAY(),"0 meses",DATEDIF(R2951,TODAY(),"m") &amp; " meses"))</f>
        <v>0 meses</v>
      </c>
      <c r="AP2951" s="147" t="s">
        <v>67</v>
      </c>
      <c r="AQ2951" s="147" t="s">
        <v>67</v>
      </c>
      <c r="AR2951" s="147"/>
      <c r="AS2951" s="209" t="s">
        <v>68</v>
      </c>
      <c r="AT2951" s="223" t="str">
        <f>MONTH(B2951)&amp;"/"&amp;YEAR(B2951)</f>
        <v>3/2026</v>
      </c>
      <c r="AU2951" s="223">
        <f>WEEKNUM(B2951)-WEEKNUM(EOMONTH(B2951,-1)+1)+1</f>
        <v>5</v>
      </c>
      <c r="AV2951" s="209" t="str">
        <f>MONTH(R2951)&amp;"/"&amp;YEAR(R2951)</f>
        <v>5/2026</v>
      </c>
      <c r="AW2951" s="209">
        <f>WEEKNUM(R2951)-WEEKNUM(EOMONTH(R2951,-1)+1)+1</f>
        <v>3</v>
      </c>
      <c r="AX2951" s="209">
        <f>IF(BB2951="S",IF(Q2951="1. Aceitou o programa",R2951-B2951,0),0)</f>
        <v>43</v>
      </c>
      <c r="AY2951" s="209">
        <f>IF(BB2951="S",IF(AND(S2951&lt;&gt;"",R2951&lt;&gt;""),S2951-R2951,0),0)</f>
        <v>0</v>
      </c>
      <c r="AZ2951" s="209">
        <f>IF(BB2951="S",IF(Q2951="1. Aceitou o programa",IF(OR(X2951="Não se Aplica",X2951=""),IF(OR(W2951="Não se Aplica",W2951=""),0,W2951-V2951),AVERAGE(X2951-W2951,W2951-V2951)),0),0)</f>
        <v>7</v>
      </c>
      <c r="BA2951" s="209">
        <f>IF(BB2951="S",IF(AND(Q2951="1. Aceitou o programa",AH2951="Realizada"),IFERROR(IF(AG2951="",0,AG2951-R2951),0),0),0)</f>
        <v>0</v>
      </c>
      <c r="BB2951" s="209" t="str">
        <f>_xlfn.XLOOKUP(U2951,'Lista Suspensa'!$AA$20:$AA$23,'Lista Suspensa'!$AB$20:$AB$23,"N/A")</f>
        <v>S</v>
      </c>
    </row>
    <row r="2952" spans="1:54" ht="12" customHeight="1">
      <c r="A2952" s="151" t="s">
        <v>54</v>
      </c>
      <c r="B2952" s="152">
        <v>46112</v>
      </c>
      <c r="C2952" s="153" t="s">
        <v>55</v>
      </c>
      <c r="D2952" s="153" t="s">
        <v>56</v>
      </c>
      <c r="E2952" s="244">
        <v>89859317</v>
      </c>
      <c r="F2952" s="144" t="s">
        <v>5735</v>
      </c>
      <c r="G2952" s="230"/>
      <c r="H2952" s="154">
        <v>27218</v>
      </c>
      <c r="I2952" s="153">
        <v>51</v>
      </c>
      <c r="J2952" s="148" t="s">
        <v>70</v>
      </c>
      <c r="K2952" s="153" t="s">
        <v>59</v>
      </c>
      <c r="L2952" s="153"/>
      <c r="M2952" s="153"/>
      <c r="N2952" s="153"/>
      <c r="O2952" s="155">
        <v>11982341250</v>
      </c>
      <c r="P2952" s="156" t="s">
        <v>60</v>
      </c>
      <c r="Q2952" s="157" t="s">
        <v>110</v>
      </c>
      <c r="R2952" s="158">
        <v>46155</v>
      </c>
      <c r="S2952" s="159"/>
      <c r="T2952" s="159" t="s">
        <v>62</v>
      </c>
      <c r="U2952" s="159" t="s">
        <v>111</v>
      </c>
      <c r="V2952" s="154">
        <v>46148</v>
      </c>
      <c r="W2952" s="154">
        <v>46155</v>
      </c>
      <c r="X2952" s="154"/>
      <c r="Y2952" s="160" t="s">
        <v>99</v>
      </c>
      <c r="Z2952" s="160" t="s">
        <v>65</v>
      </c>
      <c r="AA2952" s="153"/>
      <c r="AB2952" s="153"/>
      <c r="AC2952" s="182" t="e">
        <f t="shared" si="94"/>
        <v>#DIV/0!</v>
      </c>
      <c r="AD2952" s="153" t="e">
        <f t="shared" si="95"/>
        <v>#DIV/0!</v>
      </c>
      <c r="AE2952" s="233" t="s">
        <v>66</v>
      </c>
      <c r="AF2952" s="153"/>
      <c r="AG2952" s="159"/>
      <c r="AH2952" s="153"/>
      <c r="AI2952" s="161"/>
      <c r="AJ2952" s="153"/>
      <c r="AK2952" s="153"/>
      <c r="AL2952" s="207"/>
      <c r="AM2952" s="207"/>
      <c r="AN2952" s="207"/>
      <c r="AO2952" s="207" t="str">
        <f ca="1">IF(R2952="","",IF(R2952&gt;TODAY(),"0 meses",DATEDIF(R2952,TODAY(),"m") &amp; " meses"))</f>
        <v>0 meses</v>
      </c>
      <c r="AP2952" s="147" t="s">
        <v>67</v>
      </c>
      <c r="AQ2952" s="147" t="s">
        <v>67</v>
      </c>
      <c r="AR2952" s="147"/>
      <c r="AS2952" s="209" t="s">
        <v>68</v>
      </c>
      <c r="AT2952" s="223" t="str">
        <f>MONTH(B2952)&amp;"/"&amp;YEAR(B2952)</f>
        <v>3/2026</v>
      </c>
      <c r="AU2952" s="223">
        <f>WEEKNUM(B2952)-WEEKNUM(EOMONTH(B2952,-1)+1)+1</f>
        <v>5</v>
      </c>
      <c r="AV2952" s="209" t="str">
        <f>MONTH(R2952)&amp;"/"&amp;YEAR(R2952)</f>
        <v>5/2026</v>
      </c>
      <c r="AW2952" s="209">
        <f>WEEKNUM(R2952)-WEEKNUM(EOMONTH(R2952,-1)+1)+1</f>
        <v>3</v>
      </c>
      <c r="AX2952" s="209">
        <f>IF(BB2952="S",IF(Q2952="1. Aceitou o programa",R2952-B2952,0),0)</f>
        <v>43</v>
      </c>
      <c r="AY2952" s="209">
        <f>IF(BB2952="S",IF(AND(S2952&lt;&gt;"",R2952&lt;&gt;""),S2952-R2952,0),0)</f>
        <v>0</v>
      </c>
      <c r="AZ2952" s="209">
        <f>IF(BB2952="S",IF(Q2952="1. Aceitou o programa",IF(OR(X2952="Não se Aplica",X2952=""),IF(OR(W2952="Não se Aplica",W2952=""),0,W2952-V2952),AVERAGE(X2952-W2952,W2952-V2952)),0),0)</f>
        <v>7</v>
      </c>
      <c r="BA2952" s="209">
        <f>IF(BB2952="S",IF(AND(Q2952="1. Aceitou o programa",AH2952="Realizada"),IFERROR(IF(AG2952="",0,AG2952-R2952),0),0),0)</f>
        <v>0</v>
      </c>
      <c r="BB2952" s="209" t="str">
        <f>_xlfn.XLOOKUP(U2952,'Lista Suspensa'!$AA$20:$AA$23,'Lista Suspensa'!$AB$20:$AB$23,"N/A")</f>
        <v>S</v>
      </c>
    </row>
    <row r="2953" spans="1:54" ht="12" customHeight="1">
      <c r="A2953" s="151" t="s">
        <v>54</v>
      </c>
      <c r="B2953" s="152">
        <v>46112</v>
      </c>
      <c r="C2953" s="153" t="s">
        <v>55</v>
      </c>
      <c r="D2953" s="153" t="s">
        <v>56</v>
      </c>
      <c r="E2953" s="244">
        <v>95337371</v>
      </c>
      <c r="F2953" s="144" t="s">
        <v>5736</v>
      </c>
      <c r="G2953" s="230"/>
      <c r="H2953" s="154">
        <v>27234</v>
      </c>
      <c r="I2953" s="153">
        <v>51</v>
      </c>
      <c r="J2953" s="148" t="s">
        <v>70</v>
      </c>
      <c r="K2953" s="153" t="s">
        <v>59</v>
      </c>
      <c r="L2953" s="153"/>
      <c r="M2953" s="153"/>
      <c r="N2953" s="153"/>
      <c r="O2953" s="155">
        <v>11985660046</v>
      </c>
      <c r="P2953" s="156" t="s">
        <v>60</v>
      </c>
      <c r="Q2953" s="157" t="s">
        <v>110</v>
      </c>
      <c r="R2953" s="158">
        <v>46155</v>
      </c>
      <c r="S2953" s="159"/>
      <c r="T2953" s="159" t="s">
        <v>62</v>
      </c>
      <c r="U2953" s="159" t="s">
        <v>111</v>
      </c>
      <c r="V2953" s="154">
        <v>46148</v>
      </c>
      <c r="W2953" s="154">
        <v>46155</v>
      </c>
      <c r="X2953" s="154"/>
      <c r="Y2953" s="160" t="s">
        <v>99</v>
      </c>
      <c r="Z2953" s="160" t="s">
        <v>65</v>
      </c>
      <c r="AA2953" s="153"/>
      <c r="AB2953" s="153"/>
      <c r="AC2953" s="182" t="e">
        <f t="shared" si="94"/>
        <v>#DIV/0!</v>
      </c>
      <c r="AD2953" s="153" t="e">
        <f t="shared" si="95"/>
        <v>#DIV/0!</v>
      </c>
      <c r="AE2953" s="233" t="s">
        <v>66</v>
      </c>
      <c r="AF2953" s="153"/>
      <c r="AG2953" s="159"/>
      <c r="AH2953" s="153"/>
      <c r="AI2953" s="161"/>
      <c r="AJ2953" s="153"/>
      <c r="AK2953" s="153"/>
      <c r="AL2953" s="207"/>
      <c r="AM2953" s="207"/>
      <c r="AN2953" s="207"/>
      <c r="AO2953" s="207" t="str">
        <f ca="1">IF(R2953="","",IF(R2953&gt;TODAY(),"0 meses",DATEDIF(R2953,TODAY(),"m") &amp; " meses"))</f>
        <v>0 meses</v>
      </c>
      <c r="AP2953" s="147" t="s">
        <v>67</v>
      </c>
      <c r="AQ2953" s="147" t="s">
        <v>67</v>
      </c>
      <c r="AR2953" s="147"/>
      <c r="AS2953" s="209" t="s">
        <v>68</v>
      </c>
      <c r="AT2953" s="223" t="str">
        <f>MONTH(B2953)&amp;"/"&amp;YEAR(B2953)</f>
        <v>3/2026</v>
      </c>
      <c r="AU2953" s="223">
        <f>WEEKNUM(B2953)-WEEKNUM(EOMONTH(B2953,-1)+1)+1</f>
        <v>5</v>
      </c>
      <c r="AV2953" s="209" t="str">
        <f>MONTH(R2953)&amp;"/"&amp;YEAR(R2953)</f>
        <v>5/2026</v>
      </c>
      <c r="AW2953" s="209">
        <f>WEEKNUM(R2953)-WEEKNUM(EOMONTH(R2953,-1)+1)+1</f>
        <v>3</v>
      </c>
      <c r="AX2953" s="209">
        <f>IF(BB2953="S",IF(Q2953="1. Aceitou o programa",R2953-B2953,0),0)</f>
        <v>43</v>
      </c>
      <c r="AY2953" s="209">
        <f>IF(BB2953="S",IF(AND(S2953&lt;&gt;"",R2953&lt;&gt;""),S2953-R2953,0),0)</f>
        <v>0</v>
      </c>
      <c r="AZ2953" s="209">
        <f>IF(BB2953="S",IF(Q2953="1. Aceitou o programa",IF(OR(X2953="Não se Aplica",X2953=""),IF(OR(W2953="Não se Aplica",W2953=""),0,W2953-V2953),AVERAGE(X2953-W2953,W2953-V2953)),0),0)</f>
        <v>7</v>
      </c>
      <c r="BA2953" s="209">
        <f>IF(BB2953="S",IF(AND(Q2953="1. Aceitou o programa",AH2953="Realizada"),IFERROR(IF(AG2953="",0,AG2953-R2953),0),0),0)</f>
        <v>0</v>
      </c>
      <c r="BB2953" s="209" t="str">
        <f>_xlfn.XLOOKUP(U2953,'Lista Suspensa'!$AA$20:$AA$23,'Lista Suspensa'!$AB$20:$AB$23,"N/A")</f>
        <v>S</v>
      </c>
    </row>
    <row r="2954" spans="1:54" ht="12" customHeight="1">
      <c r="A2954" s="151" t="s">
        <v>54</v>
      </c>
      <c r="B2954" s="152">
        <v>46112</v>
      </c>
      <c r="C2954" s="153" t="s">
        <v>55</v>
      </c>
      <c r="D2954" s="153" t="s">
        <v>56</v>
      </c>
      <c r="E2954" s="244">
        <v>89364614</v>
      </c>
      <c r="F2954" s="144" t="s">
        <v>5737</v>
      </c>
      <c r="G2954" s="230"/>
      <c r="H2954" s="154">
        <v>27249</v>
      </c>
      <c r="I2954" s="153">
        <v>51</v>
      </c>
      <c r="J2954" s="148" t="s">
        <v>70</v>
      </c>
      <c r="K2954" s="153" t="s">
        <v>59</v>
      </c>
      <c r="L2954" s="153"/>
      <c r="M2954" s="153"/>
      <c r="N2954" s="153"/>
      <c r="O2954" s="155">
        <v>11940814274</v>
      </c>
      <c r="P2954" s="156" t="s">
        <v>60</v>
      </c>
      <c r="Q2954" s="157" t="s">
        <v>110</v>
      </c>
      <c r="R2954" s="158">
        <v>46155</v>
      </c>
      <c r="S2954" s="159"/>
      <c r="T2954" s="159" t="s">
        <v>62</v>
      </c>
      <c r="U2954" s="159" t="s">
        <v>111</v>
      </c>
      <c r="V2954" s="154">
        <v>46148</v>
      </c>
      <c r="W2954" s="154"/>
      <c r="X2954" s="154"/>
      <c r="Y2954" s="160" t="s">
        <v>3187</v>
      </c>
      <c r="Z2954" s="160" t="s">
        <v>65</v>
      </c>
      <c r="AA2954" s="153"/>
      <c r="AB2954" s="153"/>
      <c r="AC2954" s="182" t="e">
        <f t="shared" si="94"/>
        <v>#DIV/0!</v>
      </c>
      <c r="AD2954" s="153" t="e">
        <f t="shared" si="95"/>
        <v>#DIV/0!</v>
      </c>
      <c r="AE2954" s="233" t="s">
        <v>66</v>
      </c>
      <c r="AF2954" s="153"/>
      <c r="AG2954" s="159"/>
      <c r="AH2954" s="153"/>
      <c r="AI2954" s="161"/>
      <c r="AJ2954" s="153"/>
      <c r="AK2954" s="153"/>
      <c r="AL2954" s="207"/>
      <c r="AM2954" s="207"/>
      <c r="AN2954" s="207"/>
      <c r="AO2954" s="207" t="str">
        <f ca="1">IF(R2954="","",IF(R2954&gt;TODAY(),"0 meses",DATEDIF(R2954,TODAY(),"m") &amp; " meses"))</f>
        <v>0 meses</v>
      </c>
      <c r="AP2954" s="147" t="s">
        <v>67</v>
      </c>
      <c r="AQ2954" s="147" t="s">
        <v>67</v>
      </c>
      <c r="AR2954" s="147"/>
      <c r="AS2954" s="209" t="s">
        <v>68</v>
      </c>
      <c r="AT2954" s="223" t="str">
        <f>MONTH(B2954)&amp;"/"&amp;YEAR(B2954)</f>
        <v>3/2026</v>
      </c>
      <c r="AU2954" s="223">
        <f>WEEKNUM(B2954)-WEEKNUM(EOMONTH(B2954,-1)+1)+1</f>
        <v>5</v>
      </c>
      <c r="AV2954" s="209" t="str">
        <f>MONTH(R2954)&amp;"/"&amp;YEAR(R2954)</f>
        <v>5/2026</v>
      </c>
      <c r="AW2954" s="209">
        <f>WEEKNUM(R2954)-WEEKNUM(EOMONTH(R2954,-1)+1)+1</f>
        <v>3</v>
      </c>
      <c r="AX2954" s="209">
        <f>IF(BB2954="S",IF(Q2954="1. Aceitou o programa",R2954-B2954,0),0)</f>
        <v>43</v>
      </c>
      <c r="AY2954" s="209">
        <f>IF(BB2954="S",IF(AND(S2954&lt;&gt;"",R2954&lt;&gt;""),S2954-R2954,0),0)</f>
        <v>0</v>
      </c>
      <c r="AZ2954" s="209">
        <f>IF(BB2954="S",IF(Q2954="1. Aceitou o programa",IF(OR(X2954="Não se Aplica",X2954=""),IF(OR(W2954="Não se Aplica",W2954=""),0,W2954-V2954),AVERAGE(X2954-W2954,W2954-V2954)),0),0)</f>
        <v>0</v>
      </c>
      <c r="BA2954" s="209">
        <f>IF(BB2954="S",IF(AND(Q2954="1. Aceitou o programa",AH2954="Realizada"),IFERROR(IF(AG2954="",0,AG2954-R2954),0),0),0)</f>
        <v>0</v>
      </c>
      <c r="BB2954" s="209" t="str">
        <f>_xlfn.XLOOKUP(U2954,'Lista Suspensa'!$AA$20:$AA$23,'Lista Suspensa'!$AB$20:$AB$23,"N/A")</f>
        <v>S</v>
      </c>
    </row>
    <row r="2955" spans="1:54" ht="12" customHeight="1">
      <c r="A2955" s="151" t="s">
        <v>54</v>
      </c>
      <c r="B2955" s="152">
        <v>46112</v>
      </c>
      <c r="C2955" s="153" t="s">
        <v>55</v>
      </c>
      <c r="D2955" s="153" t="s">
        <v>56</v>
      </c>
      <c r="E2955" s="244">
        <v>95192289</v>
      </c>
      <c r="F2955" s="144" t="s">
        <v>5738</v>
      </c>
      <c r="G2955" s="230"/>
      <c r="H2955" s="154">
        <v>27341</v>
      </c>
      <c r="I2955" s="153">
        <v>51</v>
      </c>
      <c r="J2955" s="148" t="s">
        <v>70</v>
      </c>
      <c r="K2955" s="153" t="s">
        <v>59</v>
      </c>
      <c r="L2955" s="153"/>
      <c r="M2955" s="153"/>
      <c r="N2955" s="153">
        <v>110</v>
      </c>
      <c r="O2955" s="155">
        <v>11998391520</v>
      </c>
      <c r="P2955" s="156" t="s">
        <v>60</v>
      </c>
      <c r="Q2955" s="157" t="s">
        <v>110</v>
      </c>
      <c r="R2955" s="158">
        <v>46155</v>
      </c>
      <c r="S2955" s="159"/>
      <c r="T2955" s="159" t="s">
        <v>62</v>
      </c>
      <c r="U2955" s="159" t="s">
        <v>111</v>
      </c>
      <c r="V2955" s="154">
        <v>46148</v>
      </c>
      <c r="W2955" s="154"/>
      <c r="X2955" s="154"/>
      <c r="Y2955" s="160" t="s">
        <v>2800</v>
      </c>
      <c r="Z2955" s="160" t="s">
        <v>65</v>
      </c>
      <c r="AA2955" s="153"/>
      <c r="AB2955" s="153"/>
      <c r="AC2955" s="182" t="e">
        <f t="shared" si="94"/>
        <v>#DIV/0!</v>
      </c>
      <c r="AD2955" s="153" t="e">
        <f t="shared" si="95"/>
        <v>#DIV/0!</v>
      </c>
      <c r="AE2955" s="233" t="s">
        <v>66</v>
      </c>
      <c r="AF2955" s="153"/>
      <c r="AG2955" s="159"/>
      <c r="AH2955" s="153"/>
      <c r="AI2955" s="161"/>
      <c r="AJ2955" s="153"/>
      <c r="AK2955" s="153"/>
      <c r="AL2955" s="207"/>
      <c r="AM2955" s="207"/>
      <c r="AN2955" s="207"/>
      <c r="AO2955" s="207" t="str">
        <f ca="1">IF(R2955="","",IF(R2955&gt;TODAY(),"0 meses",DATEDIF(R2955,TODAY(),"m") &amp; " meses"))</f>
        <v>0 meses</v>
      </c>
      <c r="AP2955" s="147" t="s">
        <v>67</v>
      </c>
      <c r="AQ2955" s="147" t="s">
        <v>67</v>
      </c>
      <c r="AR2955" s="147"/>
      <c r="AS2955" s="209" t="s">
        <v>68</v>
      </c>
      <c r="AT2955" s="223" t="str">
        <f>MONTH(B2955)&amp;"/"&amp;YEAR(B2955)</f>
        <v>3/2026</v>
      </c>
      <c r="AU2955" s="223">
        <f>WEEKNUM(B2955)-WEEKNUM(EOMONTH(B2955,-1)+1)+1</f>
        <v>5</v>
      </c>
      <c r="AV2955" s="209" t="str">
        <f>MONTH(R2955)&amp;"/"&amp;YEAR(R2955)</f>
        <v>5/2026</v>
      </c>
      <c r="AW2955" s="209">
        <f>WEEKNUM(R2955)-WEEKNUM(EOMONTH(R2955,-1)+1)+1</f>
        <v>3</v>
      </c>
      <c r="AX2955" s="209">
        <f>IF(BB2955="S",IF(Q2955="1. Aceitou o programa",R2955-B2955,0),0)</f>
        <v>43</v>
      </c>
      <c r="AY2955" s="209">
        <f>IF(BB2955="S",IF(AND(S2955&lt;&gt;"",R2955&lt;&gt;""),S2955-R2955,0),0)</f>
        <v>0</v>
      </c>
      <c r="AZ2955" s="209">
        <f>IF(BB2955="S",IF(Q2955="1. Aceitou o programa",IF(OR(X2955="Não se Aplica",X2955=""),IF(OR(W2955="Não se Aplica",W2955=""),0,W2955-V2955),AVERAGE(X2955-W2955,W2955-V2955)),0),0)</f>
        <v>0</v>
      </c>
      <c r="BA2955" s="209">
        <f>IF(BB2955="S",IF(AND(Q2955="1. Aceitou o programa",AH2955="Realizada"),IFERROR(IF(AG2955="",0,AG2955-R2955),0),0),0)</f>
        <v>0</v>
      </c>
      <c r="BB2955" s="209" t="str">
        <f>_xlfn.XLOOKUP(U2955,'Lista Suspensa'!$AA$20:$AA$23,'Lista Suspensa'!$AB$20:$AB$23,"N/A")</f>
        <v>S</v>
      </c>
    </row>
    <row r="2956" spans="1:54" ht="12" customHeight="1">
      <c r="A2956" s="151" t="s">
        <v>54</v>
      </c>
      <c r="B2956" s="152">
        <v>46112</v>
      </c>
      <c r="C2956" s="153" t="s">
        <v>55</v>
      </c>
      <c r="D2956" s="153" t="s">
        <v>56</v>
      </c>
      <c r="E2956" s="244">
        <v>96027479</v>
      </c>
      <c r="F2956" s="144" t="s">
        <v>5739</v>
      </c>
      <c r="G2956" s="230"/>
      <c r="H2956" s="154">
        <v>27650</v>
      </c>
      <c r="I2956" s="153">
        <v>50</v>
      </c>
      <c r="J2956" s="148" t="s">
        <v>70</v>
      </c>
      <c r="K2956" s="153" t="s">
        <v>59</v>
      </c>
      <c r="L2956" s="153"/>
      <c r="M2956" s="153"/>
      <c r="N2956" s="153"/>
      <c r="O2956" s="155">
        <v>11991156027</v>
      </c>
      <c r="P2956" s="156" t="s">
        <v>60</v>
      </c>
      <c r="Q2956" s="157" t="s">
        <v>110</v>
      </c>
      <c r="R2956" s="158">
        <v>46155</v>
      </c>
      <c r="S2956" s="159"/>
      <c r="T2956" s="159" t="s">
        <v>62</v>
      </c>
      <c r="U2956" s="159" t="s">
        <v>111</v>
      </c>
      <c r="V2956" s="154">
        <v>46148</v>
      </c>
      <c r="W2956" s="154">
        <v>46155</v>
      </c>
      <c r="X2956" s="154"/>
      <c r="Y2956" s="160" t="s">
        <v>99</v>
      </c>
      <c r="Z2956" s="160" t="s">
        <v>65</v>
      </c>
      <c r="AA2956" s="153"/>
      <c r="AB2956" s="153"/>
      <c r="AC2956" s="182" t="e">
        <f t="shared" si="94"/>
        <v>#DIV/0!</v>
      </c>
      <c r="AD2956" s="153" t="e">
        <f t="shared" si="95"/>
        <v>#DIV/0!</v>
      </c>
      <c r="AE2956" s="233" t="s">
        <v>66</v>
      </c>
      <c r="AF2956" s="153"/>
      <c r="AG2956" s="159"/>
      <c r="AH2956" s="153"/>
      <c r="AI2956" s="161"/>
      <c r="AJ2956" s="153"/>
      <c r="AK2956" s="153"/>
      <c r="AL2956" s="207"/>
      <c r="AM2956" s="207"/>
      <c r="AN2956" s="207"/>
      <c r="AO2956" s="207" t="str">
        <f ca="1">IF(R2956="","",IF(R2956&gt;TODAY(),"0 meses",DATEDIF(R2956,TODAY(),"m") &amp; " meses"))</f>
        <v>0 meses</v>
      </c>
      <c r="AP2956" s="147" t="s">
        <v>67</v>
      </c>
      <c r="AQ2956" s="147" t="s">
        <v>67</v>
      </c>
      <c r="AR2956" s="147"/>
      <c r="AS2956" s="209" t="s">
        <v>68</v>
      </c>
      <c r="AT2956" s="223" t="str">
        <f>MONTH(B2956)&amp;"/"&amp;YEAR(B2956)</f>
        <v>3/2026</v>
      </c>
      <c r="AU2956" s="223">
        <f>WEEKNUM(B2956)-WEEKNUM(EOMONTH(B2956,-1)+1)+1</f>
        <v>5</v>
      </c>
      <c r="AV2956" s="209" t="str">
        <f>MONTH(R2956)&amp;"/"&amp;YEAR(R2956)</f>
        <v>5/2026</v>
      </c>
      <c r="AW2956" s="209">
        <f>WEEKNUM(R2956)-WEEKNUM(EOMONTH(R2956,-1)+1)+1</f>
        <v>3</v>
      </c>
      <c r="AX2956" s="209">
        <f>IF(BB2956="S",IF(Q2956="1. Aceitou o programa",R2956-B2956,0),0)</f>
        <v>43</v>
      </c>
      <c r="AY2956" s="209">
        <f>IF(BB2956="S",IF(AND(S2956&lt;&gt;"",R2956&lt;&gt;""),S2956-R2956,0),0)</f>
        <v>0</v>
      </c>
      <c r="AZ2956" s="209">
        <f>IF(BB2956="S",IF(Q2956="1. Aceitou o programa",IF(OR(X2956="Não se Aplica",X2956=""),IF(OR(W2956="Não se Aplica",W2956=""),0,W2956-V2956),AVERAGE(X2956-W2956,W2956-V2956)),0),0)</f>
        <v>7</v>
      </c>
      <c r="BA2956" s="209">
        <f>IF(BB2956="S",IF(AND(Q2956="1. Aceitou o programa",AH2956="Realizada"),IFERROR(IF(AG2956="",0,AG2956-R2956),0),0),0)</f>
        <v>0</v>
      </c>
      <c r="BB2956" s="209" t="str">
        <f>_xlfn.XLOOKUP(U2956,'Lista Suspensa'!$AA$20:$AA$23,'Lista Suspensa'!$AB$20:$AB$23,"N/A")</f>
        <v>S</v>
      </c>
    </row>
    <row r="2957" spans="1:54" ht="12" customHeight="1">
      <c r="A2957" s="151" t="s">
        <v>54</v>
      </c>
      <c r="B2957" s="152">
        <v>46112</v>
      </c>
      <c r="C2957" s="153" t="s">
        <v>55</v>
      </c>
      <c r="D2957" s="153" t="s">
        <v>56</v>
      </c>
      <c r="E2957" s="244">
        <v>87491935</v>
      </c>
      <c r="F2957" s="144" t="s">
        <v>5740</v>
      </c>
      <c r="G2957" s="230"/>
      <c r="H2957" s="154">
        <v>27663</v>
      </c>
      <c r="I2957" s="153">
        <v>50</v>
      </c>
      <c r="J2957" s="148" t="s">
        <v>70</v>
      </c>
      <c r="K2957" s="153" t="s">
        <v>59</v>
      </c>
      <c r="L2957" s="153"/>
      <c r="M2957" s="153"/>
      <c r="N2957" s="153"/>
      <c r="O2957" s="155">
        <v>11998959657</v>
      </c>
      <c r="P2957" s="156" t="s">
        <v>60</v>
      </c>
      <c r="Q2957" s="157" t="s">
        <v>110</v>
      </c>
      <c r="R2957" s="158">
        <v>46155</v>
      </c>
      <c r="S2957" s="159"/>
      <c r="T2957" s="159" t="s">
        <v>62</v>
      </c>
      <c r="U2957" s="159" t="s">
        <v>111</v>
      </c>
      <c r="V2957" s="154">
        <v>46148</v>
      </c>
      <c r="W2957" s="154"/>
      <c r="X2957" s="154"/>
      <c r="Y2957" s="160" t="s">
        <v>3187</v>
      </c>
      <c r="Z2957" s="160" t="s">
        <v>65</v>
      </c>
      <c r="AA2957" s="153"/>
      <c r="AB2957" s="153"/>
      <c r="AC2957" s="182" t="e">
        <f t="shared" si="94"/>
        <v>#DIV/0!</v>
      </c>
      <c r="AD2957" s="153" t="e">
        <f t="shared" si="95"/>
        <v>#DIV/0!</v>
      </c>
      <c r="AE2957" s="233" t="s">
        <v>66</v>
      </c>
      <c r="AF2957" s="153"/>
      <c r="AG2957" s="159"/>
      <c r="AH2957" s="153"/>
      <c r="AI2957" s="161"/>
      <c r="AJ2957" s="153"/>
      <c r="AK2957" s="153"/>
      <c r="AL2957" s="207"/>
      <c r="AM2957" s="207"/>
      <c r="AN2957" s="207"/>
      <c r="AO2957" s="207" t="str">
        <f ca="1">IF(R2957="","",IF(R2957&gt;TODAY(),"0 meses",DATEDIF(R2957,TODAY(),"m") &amp; " meses"))</f>
        <v>0 meses</v>
      </c>
      <c r="AP2957" s="147" t="s">
        <v>67</v>
      </c>
      <c r="AQ2957" s="147" t="s">
        <v>67</v>
      </c>
      <c r="AR2957" s="147"/>
      <c r="AS2957" s="209" t="s">
        <v>68</v>
      </c>
      <c r="AT2957" s="223" t="str">
        <f>MONTH(B2957)&amp;"/"&amp;YEAR(B2957)</f>
        <v>3/2026</v>
      </c>
      <c r="AU2957" s="223">
        <f>WEEKNUM(B2957)-WEEKNUM(EOMONTH(B2957,-1)+1)+1</f>
        <v>5</v>
      </c>
      <c r="AV2957" s="209" t="str">
        <f>MONTH(R2957)&amp;"/"&amp;YEAR(R2957)</f>
        <v>5/2026</v>
      </c>
      <c r="AW2957" s="209">
        <f>WEEKNUM(R2957)-WEEKNUM(EOMONTH(R2957,-1)+1)+1</f>
        <v>3</v>
      </c>
      <c r="AX2957" s="209">
        <f>IF(BB2957="S",IF(Q2957="1. Aceitou o programa",R2957-B2957,0),0)</f>
        <v>43</v>
      </c>
      <c r="AY2957" s="209">
        <f>IF(BB2957="S",IF(AND(S2957&lt;&gt;"",R2957&lt;&gt;""),S2957-R2957,0),0)</f>
        <v>0</v>
      </c>
      <c r="AZ2957" s="209">
        <f>IF(BB2957="S",IF(Q2957="1. Aceitou o programa",IF(OR(X2957="Não se Aplica",X2957=""),IF(OR(W2957="Não se Aplica",W2957=""),0,W2957-V2957),AVERAGE(X2957-W2957,W2957-V2957)),0),0)</f>
        <v>0</v>
      </c>
      <c r="BA2957" s="209">
        <f>IF(BB2957="S",IF(AND(Q2957="1. Aceitou o programa",AH2957="Realizada"),IFERROR(IF(AG2957="",0,AG2957-R2957),0),0),0)</f>
        <v>0</v>
      </c>
      <c r="BB2957" s="209" t="str">
        <f>_xlfn.XLOOKUP(U2957,'Lista Suspensa'!$AA$20:$AA$23,'Lista Suspensa'!$AB$20:$AB$23,"N/A")</f>
        <v>S</v>
      </c>
    </row>
    <row r="2958" spans="1:54" ht="12" customHeight="1">
      <c r="A2958" s="151" t="s">
        <v>54</v>
      </c>
      <c r="B2958" s="152">
        <v>46112</v>
      </c>
      <c r="C2958" s="153" t="s">
        <v>55</v>
      </c>
      <c r="D2958" s="153" t="s">
        <v>56</v>
      </c>
      <c r="E2958" s="244">
        <v>95905206</v>
      </c>
      <c r="F2958" s="144" t="s">
        <v>5741</v>
      </c>
      <c r="G2958" s="230"/>
      <c r="H2958" s="154">
        <v>27716</v>
      </c>
      <c r="I2958" s="153">
        <v>50</v>
      </c>
      <c r="J2958" s="148" t="s">
        <v>70</v>
      </c>
      <c r="K2958" s="153" t="s">
        <v>59</v>
      </c>
      <c r="L2958" s="153"/>
      <c r="M2958" s="153"/>
      <c r="N2958" s="153"/>
      <c r="O2958" s="155">
        <v>1191470959</v>
      </c>
      <c r="P2958" s="156" t="s">
        <v>60</v>
      </c>
      <c r="Q2958" s="157" t="s">
        <v>110</v>
      </c>
      <c r="R2958" s="158">
        <v>46155</v>
      </c>
      <c r="S2958" s="159"/>
      <c r="T2958" s="159" t="s">
        <v>62</v>
      </c>
      <c r="U2958" s="159" t="s">
        <v>111</v>
      </c>
      <c r="V2958" s="154">
        <v>46149</v>
      </c>
      <c r="W2958" s="154"/>
      <c r="X2958" s="154"/>
      <c r="Y2958" s="160" t="s">
        <v>64</v>
      </c>
      <c r="Z2958" s="160" t="s">
        <v>65</v>
      </c>
      <c r="AA2958" s="153"/>
      <c r="AB2958" s="153"/>
      <c r="AC2958" s="182" t="e">
        <f t="shared" si="94"/>
        <v>#DIV/0!</v>
      </c>
      <c r="AD2958" s="153" t="e">
        <f t="shared" si="95"/>
        <v>#DIV/0!</v>
      </c>
      <c r="AE2958" s="233" t="s">
        <v>66</v>
      </c>
      <c r="AF2958" s="153"/>
      <c r="AG2958" s="159"/>
      <c r="AH2958" s="153"/>
      <c r="AI2958" s="161"/>
      <c r="AJ2958" s="153"/>
      <c r="AK2958" s="153"/>
      <c r="AL2958" s="207"/>
      <c r="AM2958" s="207"/>
      <c r="AN2958" s="207"/>
      <c r="AO2958" s="207" t="str">
        <f ca="1">IF(R2958="","",IF(R2958&gt;TODAY(),"0 meses",DATEDIF(R2958,TODAY(),"m") &amp; " meses"))</f>
        <v>0 meses</v>
      </c>
      <c r="AP2958" s="147" t="s">
        <v>67</v>
      </c>
      <c r="AQ2958" s="147" t="s">
        <v>67</v>
      </c>
      <c r="AR2958" s="147"/>
      <c r="AS2958" s="209" t="s">
        <v>68</v>
      </c>
      <c r="AT2958" s="223" t="str">
        <f>MONTH(B2958)&amp;"/"&amp;YEAR(B2958)</f>
        <v>3/2026</v>
      </c>
      <c r="AU2958" s="223">
        <f>WEEKNUM(B2958)-WEEKNUM(EOMONTH(B2958,-1)+1)+1</f>
        <v>5</v>
      </c>
      <c r="AV2958" s="209" t="str">
        <f>MONTH(R2958)&amp;"/"&amp;YEAR(R2958)</f>
        <v>5/2026</v>
      </c>
      <c r="AW2958" s="209">
        <f>WEEKNUM(R2958)-WEEKNUM(EOMONTH(R2958,-1)+1)+1</f>
        <v>3</v>
      </c>
      <c r="AX2958" s="209">
        <f>IF(BB2958="S",IF(Q2958="1. Aceitou o programa",R2958-B2958,0),0)</f>
        <v>43</v>
      </c>
      <c r="AY2958" s="209">
        <f>IF(BB2958="S",IF(AND(S2958&lt;&gt;"",R2958&lt;&gt;""),S2958-R2958,0),0)</f>
        <v>0</v>
      </c>
      <c r="AZ2958" s="209">
        <f>IF(BB2958="S",IF(Q2958="1. Aceitou o programa",IF(OR(X2958="Não se Aplica",X2958=""),IF(OR(W2958="Não se Aplica",W2958=""),0,W2958-V2958),AVERAGE(X2958-W2958,W2958-V2958)),0),0)</f>
        <v>0</v>
      </c>
      <c r="BA2958" s="209">
        <f>IF(BB2958="S",IF(AND(Q2958="1. Aceitou o programa",AH2958="Realizada"),IFERROR(IF(AG2958="",0,AG2958-R2958),0),0),0)</f>
        <v>0</v>
      </c>
      <c r="BB2958" s="209" t="str">
        <f>_xlfn.XLOOKUP(U2958,'Lista Suspensa'!$AA$20:$AA$23,'Lista Suspensa'!$AB$20:$AB$23,"N/A")</f>
        <v>S</v>
      </c>
    </row>
    <row r="2959" spans="1:54" ht="12" customHeight="1">
      <c r="A2959" s="151" t="s">
        <v>54</v>
      </c>
      <c r="B2959" s="152">
        <v>46112</v>
      </c>
      <c r="C2959" s="153" t="s">
        <v>55</v>
      </c>
      <c r="D2959" s="153" t="s">
        <v>56</v>
      </c>
      <c r="E2959" s="244">
        <v>93382966</v>
      </c>
      <c r="F2959" s="144" t="s">
        <v>5742</v>
      </c>
      <c r="G2959" s="230"/>
      <c r="H2959" s="154">
        <v>27733</v>
      </c>
      <c r="I2959" s="153">
        <v>50</v>
      </c>
      <c r="J2959" s="148" t="s">
        <v>70</v>
      </c>
      <c r="K2959" s="153" t="s">
        <v>59</v>
      </c>
      <c r="L2959" s="153"/>
      <c r="M2959" s="153"/>
      <c r="N2959" s="153"/>
      <c r="O2959" s="155">
        <v>11958260614</v>
      </c>
      <c r="P2959" s="156" t="s">
        <v>60</v>
      </c>
      <c r="Q2959" s="157" t="s">
        <v>110</v>
      </c>
      <c r="R2959" s="158">
        <v>46155</v>
      </c>
      <c r="S2959" s="159"/>
      <c r="T2959" s="159" t="s">
        <v>62</v>
      </c>
      <c r="U2959" s="159" t="s">
        <v>111</v>
      </c>
      <c r="V2959" s="154">
        <v>46148</v>
      </c>
      <c r="W2959" s="154"/>
      <c r="X2959" s="154"/>
      <c r="Y2959" s="160" t="s">
        <v>5743</v>
      </c>
      <c r="Z2959" s="160" t="s">
        <v>65</v>
      </c>
      <c r="AA2959" s="153"/>
      <c r="AB2959" s="153"/>
      <c r="AC2959" s="182" t="e">
        <f t="shared" si="94"/>
        <v>#DIV/0!</v>
      </c>
      <c r="AD2959" s="153" t="e">
        <f t="shared" si="95"/>
        <v>#DIV/0!</v>
      </c>
      <c r="AE2959" s="233" t="s">
        <v>66</v>
      </c>
      <c r="AF2959" s="153"/>
      <c r="AG2959" s="159"/>
      <c r="AH2959" s="153"/>
      <c r="AI2959" s="161"/>
      <c r="AJ2959" s="153"/>
      <c r="AK2959" s="153"/>
      <c r="AL2959" s="207"/>
      <c r="AM2959" s="207"/>
      <c r="AN2959" s="207"/>
      <c r="AO2959" s="207" t="str">
        <f ca="1">IF(R2959="","",IF(R2959&gt;TODAY(),"0 meses",DATEDIF(R2959,TODAY(),"m") &amp; " meses"))</f>
        <v>0 meses</v>
      </c>
      <c r="AP2959" s="147" t="s">
        <v>67</v>
      </c>
      <c r="AQ2959" s="147" t="s">
        <v>67</v>
      </c>
      <c r="AR2959" s="147"/>
      <c r="AS2959" s="209" t="s">
        <v>68</v>
      </c>
      <c r="AT2959" s="223" t="str">
        <f>MONTH(B2959)&amp;"/"&amp;YEAR(B2959)</f>
        <v>3/2026</v>
      </c>
      <c r="AU2959" s="223">
        <f>WEEKNUM(B2959)-WEEKNUM(EOMONTH(B2959,-1)+1)+1</f>
        <v>5</v>
      </c>
      <c r="AV2959" s="209" t="str">
        <f>MONTH(R2959)&amp;"/"&amp;YEAR(R2959)</f>
        <v>5/2026</v>
      </c>
      <c r="AW2959" s="209">
        <f>WEEKNUM(R2959)-WEEKNUM(EOMONTH(R2959,-1)+1)+1</f>
        <v>3</v>
      </c>
      <c r="AX2959" s="209">
        <f>IF(BB2959="S",IF(Q2959="1. Aceitou o programa",R2959-B2959,0),0)</f>
        <v>43</v>
      </c>
      <c r="AY2959" s="209">
        <f>IF(BB2959="S",IF(AND(S2959&lt;&gt;"",R2959&lt;&gt;""),S2959-R2959,0),0)</f>
        <v>0</v>
      </c>
      <c r="AZ2959" s="209">
        <f>IF(BB2959="S",IF(Q2959="1. Aceitou o programa",IF(OR(X2959="Não se Aplica",X2959=""),IF(OR(W2959="Não se Aplica",W2959=""),0,W2959-V2959),AVERAGE(X2959-W2959,W2959-V2959)),0),0)</f>
        <v>0</v>
      </c>
      <c r="BA2959" s="209">
        <f>IF(BB2959="S",IF(AND(Q2959="1. Aceitou o programa",AH2959="Realizada"),IFERROR(IF(AG2959="",0,AG2959-R2959),0),0),0)</f>
        <v>0</v>
      </c>
      <c r="BB2959" s="209" t="str">
        <f>_xlfn.XLOOKUP(U2959,'Lista Suspensa'!$AA$20:$AA$23,'Lista Suspensa'!$AB$20:$AB$23,"N/A")</f>
        <v>S</v>
      </c>
    </row>
    <row r="2960" spans="1:54" ht="12" customHeight="1">
      <c r="A2960" s="151" t="s">
        <v>54</v>
      </c>
      <c r="B2960" s="152">
        <v>46112</v>
      </c>
      <c r="C2960" s="153" t="s">
        <v>55</v>
      </c>
      <c r="D2960" s="153" t="s">
        <v>56</v>
      </c>
      <c r="E2960" s="244">
        <v>95895790</v>
      </c>
      <c r="F2960" s="144" t="s">
        <v>5744</v>
      </c>
      <c r="G2960" s="230"/>
      <c r="H2960" s="154">
        <v>27878</v>
      </c>
      <c r="I2960" s="153">
        <v>50</v>
      </c>
      <c r="J2960" s="148" t="s">
        <v>70</v>
      </c>
      <c r="K2960" s="153" t="s">
        <v>59</v>
      </c>
      <c r="L2960" s="153"/>
      <c r="M2960" s="153"/>
      <c r="N2960" s="153"/>
      <c r="O2960" s="155">
        <v>11971323554</v>
      </c>
      <c r="P2960" s="156" t="s">
        <v>60</v>
      </c>
      <c r="Q2960" s="157" t="s">
        <v>110</v>
      </c>
      <c r="R2960" s="158">
        <v>46155</v>
      </c>
      <c r="S2960" s="159"/>
      <c r="T2960" s="159" t="s">
        <v>62</v>
      </c>
      <c r="U2960" s="159" t="s">
        <v>111</v>
      </c>
      <c r="V2960" s="154">
        <v>46148</v>
      </c>
      <c r="W2960" s="154"/>
      <c r="X2960" s="154"/>
      <c r="Y2960" s="160" t="s">
        <v>3187</v>
      </c>
      <c r="Z2960" s="160" t="s">
        <v>65</v>
      </c>
      <c r="AA2960" s="153"/>
      <c r="AB2960" s="153"/>
      <c r="AC2960" s="182" t="e">
        <f t="shared" si="94"/>
        <v>#DIV/0!</v>
      </c>
      <c r="AD2960" s="153" t="e">
        <f t="shared" si="95"/>
        <v>#DIV/0!</v>
      </c>
      <c r="AE2960" s="233" t="s">
        <v>66</v>
      </c>
      <c r="AF2960" s="153"/>
      <c r="AG2960" s="159"/>
      <c r="AH2960" s="153"/>
      <c r="AI2960" s="161"/>
      <c r="AJ2960" s="153"/>
      <c r="AK2960" s="153"/>
      <c r="AL2960" s="207"/>
      <c r="AM2960" s="207"/>
      <c r="AN2960" s="207"/>
      <c r="AO2960" s="207" t="str">
        <f ca="1">IF(R2960="","",IF(R2960&gt;TODAY(),"0 meses",DATEDIF(R2960,TODAY(),"m") &amp; " meses"))</f>
        <v>0 meses</v>
      </c>
      <c r="AP2960" s="147" t="s">
        <v>67</v>
      </c>
      <c r="AQ2960" s="147" t="s">
        <v>67</v>
      </c>
      <c r="AR2960" s="147"/>
      <c r="AS2960" s="209" t="s">
        <v>68</v>
      </c>
      <c r="AT2960" s="223" t="str">
        <f>MONTH(B2960)&amp;"/"&amp;YEAR(B2960)</f>
        <v>3/2026</v>
      </c>
      <c r="AU2960" s="223">
        <f>WEEKNUM(B2960)-WEEKNUM(EOMONTH(B2960,-1)+1)+1</f>
        <v>5</v>
      </c>
      <c r="AV2960" s="209" t="str">
        <f>MONTH(R2960)&amp;"/"&amp;YEAR(R2960)</f>
        <v>5/2026</v>
      </c>
      <c r="AW2960" s="209">
        <f>WEEKNUM(R2960)-WEEKNUM(EOMONTH(R2960,-1)+1)+1</f>
        <v>3</v>
      </c>
      <c r="AX2960" s="209">
        <f>IF(BB2960="S",IF(Q2960="1. Aceitou o programa",R2960-B2960,0),0)</f>
        <v>43</v>
      </c>
      <c r="AY2960" s="209">
        <f>IF(BB2960="S",IF(AND(S2960&lt;&gt;"",R2960&lt;&gt;""),S2960-R2960,0),0)</f>
        <v>0</v>
      </c>
      <c r="AZ2960" s="209">
        <f>IF(BB2960="S",IF(Q2960="1. Aceitou o programa",IF(OR(X2960="Não se Aplica",X2960=""),IF(OR(W2960="Não se Aplica",W2960=""),0,W2960-V2960),AVERAGE(X2960-W2960,W2960-V2960)),0),0)</f>
        <v>0</v>
      </c>
      <c r="BA2960" s="209">
        <f>IF(BB2960="S",IF(AND(Q2960="1. Aceitou o programa",AH2960="Realizada"),IFERROR(IF(AG2960="",0,AG2960-R2960),0),0),0)</f>
        <v>0</v>
      </c>
      <c r="BB2960" s="209" t="str">
        <f>_xlfn.XLOOKUP(U2960,'Lista Suspensa'!$AA$20:$AA$23,'Lista Suspensa'!$AB$20:$AB$23,"N/A")</f>
        <v>S</v>
      </c>
    </row>
    <row r="2961" spans="1:54" ht="12" customHeight="1">
      <c r="A2961" s="151" t="s">
        <v>54</v>
      </c>
      <c r="B2961" s="152">
        <v>46112</v>
      </c>
      <c r="C2961" s="153" t="s">
        <v>55</v>
      </c>
      <c r="D2961" s="153" t="s">
        <v>56</v>
      </c>
      <c r="E2961" s="244">
        <v>94720602</v>
      </c>
      <c r="F2961" s="144" t="s">
        <v>5745</v>
      </c>
      <c r="G2961" s="230"/>
      <c r="H2961" s="154">
        <v>27938</v>
      </c>
      <c r="I2961" s="153">
        <v>49</v>
      </c>
      <c r="J2961" s="148" t="s">
        <v>70</v>
      </c>
      <c r="K2961" s="153" t="s">
        <v>59</v>
      </c>
      <c r="L2961" s="153"/>
      <c r="M2961" s="153"/>
      <c r="N2961" s="153"/>
      <c r="O2961" s="155">
        <v>1149905177</v>
      </c>
      <c r="P2961" s="156" t="s">
        <v>60</v>
      </c>
      <c r="Q2961" s="157" t="s">
        <v>110</v>
      </c>
      <c r="R2961" s="158">
        <v>46155</v>
      </c>
      <c r="S2961" s="159"/>
      <c r="T2961" s="159" t="s">
        <v>62</v>
      </c>
      <c r="U2961" s="159" t="s">
        <v>111</v>
      </c>
      <c r="V2961" s="154">
        <v>46149</v>
      </c>
      <c r="W2961" s="154"/>
      <c r="X2961" s="154"/>
      <c r="Y2961" s="160" t="s">
        <v>3187</v>
      </c>
      <c r="Z2961" s="160" t="s">
        <v>65</v>
      </c>
      <c r="AA2961" s="153"/>
      <c r="AB2961" s="153"/>
      <c r="AC2961" s="182" t="e">
        <f t="shared" si="94"/>
        <v>#DIV/0!</v>
      </c>
      <c r="AD2961" s="153" t="e">
        <f t="shared" si="95"/>
        <v>#DIV/0!</v>
      </c>
      <c r="AE2961" s="233" t="s">
        <v>66</v>
      </c>
      <c r="AF2961" s="153"/>
      <c r="AG2961" s="159"/>
      <c r="AH2961" s="153"/>
      <c r="AI2961" s="161"/>
      <c r="AJ2961" s="153"/>
      <c r="AK2961" s="153"/>
      <c r="AL2961" s="207"/>
      <c r="AM2961" s="207"/>
      <c r="AN2961" s="207"/>
      <c r="AO2961" s="207" t="str">
        <f ca="1">IF(R2961="","",IF(R2961&gt;TODAY(),"0 meses",DATEDIF(R2961,TODAY(),"m") &amp; " meses"))</f>
        <v>0 meses</v>
      </c>
      <c r="AP2961" s="147" t="s">
        <v>67</v>
      </c>
      <c r="AQ2961" s="147" t="s">
        <v>67</v>
      </c>
      <c r="AR2961" s="147"/>
      <c r="AS2961" s="209" t="s">
        <v>68</v>
      </c>
      <c r="AT2961" s="223" t="str">
        <f>MONTH(B2961)&amp;"/"&amp;YEAR(B2961)</f>
        <v>3/2026</v>
      </c>
      <c r="AU2961" s="223">
        <f>WEEKNUM(B2961)-WEEKNUM(EOMONTH(B2961,-1)+1)+1</f>
        <v>5</v>
      </c>
      <c r="AV2961" s="209" t="str">
        <f>MONTH(R2961)&amp;"/"&amp;YEAR(R2961)</f>
        <v>5/2026</v>
      </c>
      <c r="AW2961" s="209">
        <f>WEEKNUM(R2961)-WEEKNUM(EOMONTH(R2961,-1)+1)+1</f>
        <v>3</v>
      </c>
      <c r="AX2961" s="209">
        <f>IF(BB2961="S",IF(Q2961="1. Aceitou o programa",R2961-B2961,0),0)</f>
        <v>43</v>
      </c>
      <c r="AY2961" s="209">
        <f>IF(BB2961="S",IF(AND(S2961&lt;&gt;"",R2961&lt;&gt;""),S2961-R2961,0),0)</f>
        <v>0</v>
      </c>
      <c r="AZ2961" s="209">
        <f>IF(BB2961="S",IF(Q2961="1. Aceitou o programa",IF(OR(X2961="Não se Aplica",X2961=""),IF(OR(W2961="Não se Aplica",W2961=""),0,W2961-V2961),AVERAGE(X2961-W2961,W2961-V2961)),0),0)</f>
        <v>0</v>
      </c>
      <c r="BA2961" s="209">
        <f>IF(BB2961="S",IF(AND(Q2961="1. Aceitou o programa",AH2961="Realizada"),IFERROR(IF(AG2961="",0,AG2961-R2961),0),0),0)</f>
        <v>0</v>
      </c>
      <c r="BB2961" s="209" t="str">
        <f>_xlfn.XLOOKUP(U2961,'Lista Suspensa'!$AA$20:$AA$23,'Lista Suspensa'!$AB$20:$AB$23,"N/A")</f>
        <v>S</v>
      </c>
    </row>
    <row r="2962" spans="1:54" ht="12" customHeight="1">
      <c r="A2962" s="151" t="s">
        <v>54</v>
      </c>
      <c r="B2962" s="152">
        <v>46112</v>
      </c>
      <c r="C2962" s="153" t="s">
        <v>55</v>
      </c>
      <c r="D2962" s="153" t="s">
        <v>56</v>
      </c>
      <c r="E2962" s="244">
        <v>89901471</v>
      </c>
      <c r="F2962" s="144" t="s">
        <v>5746</v>
      </c>
      <c r="G2962" s="230"/>
      <c r="H2962" s="154">
        <v>28043</v>
      </c>
      <c r="I2962" s="153">
        <v>49</v>
      </c>
      <c r="J2962" s="148" t="s">
        <v>70</v>
      </c>
      <c r="K2962" s="153" t="s">
        <v>59</v>
      </c>
      <c r="L2962" s="153"/>
      <c r="M2962" s="153"/>
      <c r="N2962" s="153"/>
      <c r="O2962" s="155">
        <v>11977318759</v>
      </c>
      <c r="P2962" s="156" t="s">
        <v>60</v>
      </c>
      <c r="Q2962" s="157" t="s">
        <v>110</v>
      </c>
      <c r="R2962" s="158">
        <v>46155</v>
      </c>
      <c r="S2962" s="159"/>
      <c r="T2962" s="159" t="s">
        <v>62</v>
      </c>
      <c r="U2962" s="159" t="s">
        <v>111</v>
      </c>
      <c r="V2962" s="154">
        <v>46149</v>
      </c>
      <c r="W2962" s="154"/>
      <c r="X2962" s="154"/>
      <c r="Y2962" s="160" t="s">
        <v>64</v>
      </c>
      <c r="Z2962" s="160" t="s">
        <v>65</v>
      </c>
      <c r="AA2962" s="153"/>
      <c r="AB2962" s="153"/>
      <c r="AC2962" s="182" t="e">
        <f t="shared" si="94"/>
        <v>#DIV/0!</v>
      </c>
      <c r="AD2962" s="153" t="e">
        <f t="shared" si="95"/>
        <v>#DIV/0!</v>
      </c>
      <c r="AE2962" s="233" t="s">
        <v>66</v>
      </c>
      <c r="AF2962" s="153"/>
      <c r="AG2962" s="159"/>
      <c r="AH2962" s="153"/>
      <c r="AI2962" s="161"/>
      <c r="AJ2962" s="153"/>
      <c r="AK2962" s="153"/>
      <c r="AL2962" s="207"/>
      <c r="AM2962" s="207"/>
      <c r="AN2962" s="207"/>
      <c r="AO2962" s="207" t="str">
        <f ca="1">IF(R2962="","",IF(R2962&gt;TODAY(),"0 meses",DATEDIF(R2962,TODAY(),"m") &amp; " meses"))</f>
        <v>0 meses</v>
      </c>
      <c r="AP2962" s="147" t="s">
        <v>67</v>
      </c>
      <c r="AQ2962" s="147" t="s">
        <v>67</v>
      </c>
      <c r="AR2962" s="147"/>
      <c r="AS2962" s="209" t="s">
        <v>68</v>
      </c>
      <c r="AT2962" s="223" t="str">
        <f>MONTH(B2962)&amp;"/"&amp;YEAR(B2962)</f>
        <v>3/2026</v>
      </c>
      <c r="AU2962" s="223">
        <f>WEEKNUM(B2962)-WEEKNUM(EOMONTH(B2962,-1)+1)+1</f>
        <v>5</v>
      </c>
      <c r="AV2962" s="209" t="str">
        <f>MONTH(R2962)&amp;"/"&amp;YEAR(R2962)</f>
        <v>5/2026</v>
      </c>
      <c r="AW2962" s="209">
        <f>WEEKNUM(R2962)-WEEKNUM(EOMONTH(R2962,-1)+1)+1</f>
        <v>3</v>
      </c>
      <c r="AX2962" s="209">
        <f>IF(BB2962="S",IF(Q2962="1. Aceitou o programa",R2962-B2962,0),0)</f>
        <v>43</v>
      </c>
      <c r="AY2962" s="209">
        <f>IF(BB2962="S",IF(AND(S2962&lt;&gt;"",R2962&lt;&gt;""),S2962-R2962,0),0)</f>
        <v>0</v>
      </c>
      <c r="AZ2962" s="209">
        <f>IF(BB2962="S",IF(Q2962="1. Aceitou o programa",IF(OR(X2962="Não se Aplica",X2962=""),IF(OR(W2962="Não se Aplica",W2962=""),0,W2962-V2962),AVERAGE(X2962-W2962,W2962-V2962)),0),0)</f>
        <v>0</v>
      </c>
      <c r="BA2962" s="209">
        <f>IF(BB2962="S",IF(AND(Q2962="1. Aceitou o programa",AH2962="Realizada"),IFERROR(IF(AG2962="",0,AG2962-R2962),0),0),0)</f>
        <v>0</v>
      </c>
      <c r="BB2962" s="209" t="str">
        <f>_xlfn.XLOOKUP(U2962,'Lista Suspensa'!$AA$20:$AA$23,'Lista Suspensa'!$AB$20:$AB$23,"N/A")</f>
        <v>S</v>
      </c>
    </row>
    <row r="2963" spans="1:54" ht="12" customHeight="1">
      <c r="A2963" s="151" t="s">
        <v>54</v>
      </c>
      <c r="B2963" s="152">
        <v>46112</v>
      </c>
      <c r="C2963" s="153" t="s">
        <v>55</v>
      </c>
      <c r="D2963" s="153" t="s">
        <v>56</v>
      </c>
      <c r="E2963" s="244">
        <v>95530126</v>
      </c>
      <c r="F2963" s="144" t="s">
        <v>5747</v>
      </c>
      <c r="G2963" s="230"/>
      <c r="H2963" s="154">
        <v>28179</v>
      </c>
      <c r="I2963" s="153">
        <v>49</v>
      </c>
      <c r="J2963" s="148" t="s">
        <v>70</v>
      </c>
      <c r="K2963" s="153" t="s">
        <v>59</v>
      </c>
      <c r="L2963" s="153"/>
      <c r="M2963" s="153"/>
      <c r="N2963" s="153"/>
      <c r="O2963" s="155">
        <v>11972888228</v>
      </c>
      <c r="P2963" s="156" t="s">
        <v>60</v>
      </c>
      <c r="Q2963" s="157" t="s">
        <v>110</v>
      </c>
      <c r="R2963" s="158">
        <v>46155</v>
      </c>
      <c r="S2963" s="159"/>
      <c r="T2963" s="159" t="s">
        <v>62</v>
      </c>
      <c r="U2963" s="159" t="s">
        <v>111</v>
      </c>
      <c r="V2963" s="154">
        <v>46148</v>
      </c>
      <c r="W2963" s="154">
        <v>46155</v>
      </c>
      <c r="X2963" s="154"/>
      <c r="Y2963" s="160" t="s">
        <v>99</v>
      </c>
      <c r="Z2963" s="160" t="s">
        <v>65</v>
      </c>
      <c r="AA2963" s="153"/>
      <c r="AB2963" s="153"/>
      <c r="AC2963" s="182" t="e">
        <f t="shared" si="94"/>
        <v>#DIV/0!</v>
      </c>
      <c r="AD2963" s="153" t="e">
        <f t="shared" si="95"/>
        <v>#DIV/0!</v>
      </c>
      <c r="AE2963" s="233" t="s">
        <v>66</v>
      </c>
      <c r="AF2963" s="153"/>
      <c r="AG2963" s="159"/>
      <c r="AH2963" s="153"/>
      <c r="AI2963" s="161"/>
      <c r="AJ2963" s="153"/>
      <c r="AK2963" s="153"/>
      <c r="AL2963" s="207"/>
      <c r="AM2963" s="207"/>
      <c r="AN2963" s="207"/>
      <c r="AO2963" s="207" t="str">
        <f ca="1">IF(R2963="","",IF(R2963&gt;TODAY(),"0 meses",DATEDIF(R2963,TODAY(),"m") &amp; " meses"))</f>
        <v>0 meses</v>
      </c>
      <c r="AP2963" s="147" t="s">
        <v>67</v>
      </c>
      <c r="AQ2963" s="147" t="s">
        <v>67</v>
      </c>
      <c r="AR2963" s="147"/>
      <c r="AS2963" s="209" t="s">
        <v>68</v>
      </c>
      <c r="AT2963" s="223" t="str">
        <f>MONTH(B2963)&amp;"/"&amp;YEAR(B2963)</f>
        <v>3/2026</v>
      </c>
      <c r="AU2963" s="223">
        <f>WEEKNUM(B2963)-WEEKNUM(EOMONTH(B2963,-1)+1)+1</f>
        <v>5</v>
      </c>
      <c r="AV2963" s="209" t="str">
        <f>MONTH(R2963)&amp;"/"&amp;YEAR(R2963)</f>
        <v>5/2026</v>
      </c>
      <c r="AW2963" s="209">
        <f>WEEKNUM(R2963)-WEEKNUM(EOMONTH(R2963,-1)+1)+1</f>
        <v>3</v>
      </c>
      <c r="AX2963" s="209">
        <f>IF(BB2963="S",IF(Q2963="1. Aceitou o programa",R2963-B2963,0),0)</f>
        <v>43</v>
      </c>
      <c r="AY2963" s="209">
        <f>IF(BB2963="S",IF(AND(S2963&lt;&gt;"",R2963&lt;&gt;""),S2963-R2963,0),0)</f>
        <v>0</v>
      </c>
      <c r="AZ2963" s="209">
        <f>IF(BB2963="S",IF(Q2963="1. Aceitou o programa",IF(OR(X2963="Não se Aplica",X2963=""),IF(OR(W2963="Não se Aplica",W2963=""),0,W2963-V2963),AVERAGE(X2963-W2963,W2963-V2963)),0),0)</f>
        <v>7</v>
      </c>
      <c r="BA2963" s="209">
        <f>IF(BB2963="S",IF(AND(Q2963="1. Aceitou o programa",AH2963="Realizada"),IFERROR(IF(AG2963="",0,AG2963-R2963),0),0),0)</f>
        <v>0</v>
      </c>
      <c r="BB2963" s="209" t="str">
        <f>_xlfn.XLOOKUP(U2963,'Lista Suspensa'!$AA$20:$AA$23,'Lista Suspensa'!$AB$20:$AB$23,"N/A")</f>
        <v>S</v>
      </c>
    </row>
    <row r="2964" spans="1:54" ht="12" customHeight="1">
      <c r="A2964" s="151" t="s">
        <v>54</v>
      </c>
      <c r="B2964" s="152">
        <v>46112</v>
      </c>
      <c r="C2964" s="153" t="s">
        <v>55</v>
      </c>
      <c r="D2964" s="153" t="s">
        <v>56</v>
      </c>
      <c r="E2964" s="244">
        <v>93851458</v>
      </c>
      <c r="F2964" s="144" t="s">
        <v>5748</v>
      </c>
      <c r="G2964" s="230"/>
      <c r="H2964" s="154">
        <v>28233</v>
      </c>
      <c r="I2964" s="153">
        <v>49</v>
      </c>
      <c r="J2964" s="148" t="s">
        <v>70</v>
      </c>
      <c r="K2964" s="153" t="s">
        <v>59</v>
      </c>
      <c r="L2964" s="153"/>
      <c r="M2964" s="153"/>
      <c r="N2964" s="153"/>
      <c r="O2964" s="155">
        <v>11997656565</v>
      </c>
      <c r="P2964" s="156" t="s">
        <v>60</v>
      </c>
      <c r="Q2964" s="157" t="s">
        <v>110</v>
      </c>
      <c r="R2964" s="158">
        <v>46155</v>
      </c>
      <c r="S2964" s="159"/>
      <c r="T2964" s="159" t="s">
        <v>62</v>
      </c>
      <c r="U2964" s="159" t="s">
        <v>111</v>
      </c>
      <c r="V2964" s="154">
        <v>46148</v>
      </c>
      <c r="W2964" s="154"/>
      <c r="X2964" s="154"/>
      <c r="Y2964" s="160" t="s">
        <v>3187</v>
      </c>
      <c r="Z2964" s="160" t="s">
        <v>65</v>
      </c>
      <c r="AA2964" s="153"/>
      <c r="AB2964" s="153"/>
      <c r="AC2964" s="182" t="e">
        <f t="shared" si="94"/>
        <v>#DIV/0!</v>
      </c>
      <c r="AD2964" s="153" t="e">
        <f t="shared" si="95"/>
        <v>#DIV/0!</v>
      </c>
      <c r="AE2964" s="233" t="s">
        <v>66</v>
      </c>
      <c r="AF2964" s="153"/>
      <c r="AG2964" s="159"/>
      <c r="AH2964" s="153"/>
      <c r="AI2964" s="161"/>
      <c r="AJ2964" s="153"/>
      <c r="AK2964" s="153"/>
      <c r="AL2964" s="207"/>
      <c r="AM2964" s="207"/>
      <c r="AN2964" s="207"/>
      <c r="AO2964" s="207" t="str">
        <f ca="1">IF(R2964="","",IF(R2964&gt;TODAY(),"0 meses",DATEDIF(R2964,TODAY(),"m") &amp; " meses"))</f>
        <v>0 meses</v>
      </c>
      <c r="AP2964" s="147" t="s">
        <v>67</v>
      </c>
      <c r="AQ2964" s="147" t="s">
        <v>67</v>
      </c>
      <c r="AR2964" s="147"/>
      <c r="AS2964" s="209" t="s">
        <v>68</v>
      </c>
      <c r="AT2964" s="223" t="str">
        <f>MONTH(B2964)&amp;"/"&amp;YEAR(B2964)</f>
        <v>3/2026</v>
      </c>
      <c r="AU2964" s="223">
        <f>WEEKNUM(B2964)-WEEKNUM(EOMONTH(B2964,-1)+1)+1</f>
        <v>5</v>
      </c>
      <c r="AV2964" s="209" t="str">
        <f>MONTH(R2964)&amp;"/"&amp;YEAR(R2964)</f>
        <v>5/2026</v>
      </c>
      <c r="AW2964" s="209">
        <f>WEEKNUM(R2964)-WEEKNUM(EOMONTH(R2964,-1)+1)+1</f>
        <v>3</v>
      </c>
      <c r="AX2964" s="209">
        <f>IF(BB2964="S",IF(Q2964="1. Aceitou o programa",R2964-B2964,0),0)</f>
        <v>43</v>
      </c>
      <c r="AY2964" s="209">
        <f>IF(BB2964="S",IF(AND(S2964&lt;&gt;"",R2964&lt;&gt;""),S2964-R2964,0),0)</f>
        <v>0</v>
      </c>
      <c r="AZ2964" s="209">
        <f>IF(BB2964="S",IF(Q2964="1. Aceitou o programa",IF(OR(X2964="Não se Aplica",X2964=""),IF(OR(W2964="Não se Aplica",W2964=""),0,W2964-V2964),AVERAGE(X2964-W2964,W2964-V2964)),0),0)</f>
        <v>0</v>
      </c>
      <c r="BA2964" s="209">
        <f>IF(BB2964="S",IF(AND(Q2964="1. Aceitou o programa",AH2964="Realizada"),IFERROR(IF(AG2964="",0,AG2964-R2964),0),0),0)</f>
        <v>0</v>
      </c>
      <c r="BB2964" s="209" t="str">
        <f>_xlfn.XLOOKUP(U2964,'Lista Suspensa'!$AA$20:$AA$23,'Lista Suspensa'!$AB$20:$AB$23,"N/A")</f>
        <v>S</v>
      </c>
    </row>
    <row r="2965" spans="1:54" ht="12" customHeight="1">
      <c r="A2965" s="151" t="s">
        <v>54</v>
      </c>
      <c r="B2965" s="152">
        <v>46112</v>
      </c>
      <c r="C2965" s="153" t="s">
        <v>55</v>
      </c>
      <c r="D2965" s="153" t="s">
        <v>56</v>
      </c>
      <c r="E2965" s="244">
        <v>93853062</v>
      </c>
      <c r="F2965" s="144" t="s">
        <v>5749</v>
      </c>
      <c r="G2965" s="230"/>
      <c r="H2965" s="154">
        <v>28386</v>
      </c>
      <c r="I2965" s="153">
        <v>48</v>
      </c>
      <c r="J2965" s="148" t="s">
        <v>70</v>
      </c>
      <c r="K2965" s="153" t="s">
        <v>59</v>
      </c>
      <c r="L2965" s="153"/>
      <c r="M2965" s="153"/>
      <c r="N2965" s="153"/>
      <c r="O2965" s="155">
        <v>21964770999</v>
      </c>
      <c r="P2965" s="156" t="s">
        <v>60</v>
      </c>
      <c r="Q2965" s="157" t="s">
        <v>110</v>
      </c>
      <c r="R2965" s="158">
        <v>46155</v>
      </c>
      <c r="S2965" s="159"/>
      <c r="T2965" s="159" t="s">
        <v>62</v>
      </c>
      <c r="U2965" s="159" t="s">
        <v>111</v>
      </c>
      <c r="V2965" s="154">
        <v>46148</v>
      </c>
      <c r="W2965" s="154"/>
      <c r="X2965" s="154"/>
      <c r="Y2965" s="160" t="s">
        <v>3187</v>
      </c>
      <c r="Z2965" s="160" t="s">
        <v>65</v>
      </c>
      <c r="AA2965" s="153"/>
      <c r="AB2965" s="153"/>
      <c r="AC2965" s="182" t="e">
        <f t="shared" si="94"/>
        <v>#DIV/0!</v>
      </c>
      <c r="AD2965" s="153" t="e">
        <f t="shared" si="95"/>
        <v>#DIV/0!</v>
      </c>
      <c r="AE2965" s="233" t="s">
        <v>66</v>
      </c>
      <c r="AF2965" s="153"/>
      <c r="AG2965" s="159"/>
      <c r="AH2965" s="153"/>
      <c r="AI2965" s="161"/>
      <c r="AJ2965" s="153"/>
      <c r="AK2965" s="153"/>
      <c r="AL2965" s="207"/>
      <c r="AM2965" s="207"/>
      <c r="AN2965" s="207"/>
      <c r="AO2965" s="207" t="str">
        <f ca="1">IF(R2965="","",IF(R2965&gt;TODAY(),"0 meses",DATEDIF(R2965,TODAY(),"m") &amp; " meses"))</f>
        <v>0 meses</v>
      </c>
      <c r="AP2965" s="147" t="s">
        <v>67</v>
      </c>
      <c r="AQ2965" s="147" t="s">
        <v>67</v>
      </c>
      <c r="AR2965" s="147"/>
      <c r="AS2965" s="209" t="s">
        <v>68</v>
      </c>
      <c r="AT2965" s="223" t="str">
        <f>MONTH(B2965)&amp;"/"&amp;YEAR(B2965)</f>
        <v>3/2026</v>
      </c>
      <c r="AU2965" s="223">
        <f>WEEKNUM(B2965)-WEEKNUM(EOMONTH(B2965,-1)+1)+1</f>
        <v>5</v>
      </c>
      <c r="AV2965" s="209" t="str">
        <f>MONTH(R2965)&amp;"/"&amp;YEAR(R2965)</f>
        <v>5/2026</v>
      </c>
      <c r="AW2965" s="209">
        <f>WEEKNUM(R2965)-WEEKNUM(EOMONTH(R2965,-1)+1)+1</f>
        <v>3</v>
      </c>
      <c r="AX2965" s="209">
        <f>IF(BB2965="S",IF(Q2965="1. Aceitou o programa",R2965-B2965,0),0)</f>
        <v>43</v>
      </c>
      <c r="AY2965" s="209">
        <f>IF(BB2965="S",IF(AND(S2965&lt;&gt;"",R2965&lt;&gt;""),S2965-R2965,0),0)</f>
        <v>0</v>
      </c>
      <c r="AZ2965" s="209">
        <f>IF(BB2965="S",IF(Q2965="1. Aceitou o programa",IF(OR(X2965="Não se Aplica",X2965=""),IF(OR(W2965="Não se Aplica",W2965=""),0,W2965-V2965),AVERAGE(X2965-W2965,W2965-V2965)),0),0)</f>
        <v>0</v>
      </c>
      <c r="BA2965" s="209">
        <f>IF(BB2965="S",IF(AND(Q2965="1. Aceitou o programa",AH2965="Realizada"),IFERROR(IF(AG2965="",0,AG2965-R2965),0),0),0)</f>
        <v>0</v>
      </c>
      <c r="BB2965" s="209" t="str">
        <f>_xlfn.XLOOKUP(U2965,'Lista Suspensa'!$AA$20:$AA$23,'Lista Suspensa'!$AB$20:$AB$23,"N/A")</f>
        <v>S</v>
      </c>
    </row>
    <row r="2966" spans="1:54" ht="12" customHeight="1">
      <c r="A2966" s="151" t="s">
        <v>54</v>
      </c>
      <c r="B2966" s="152">
        <v>46112</v>
      </c>
      <c r="C2966" s="153" t="s">
        <v>55</v>
      </c>
      <c r="D2966" s="153" t="s">
        <v>56</v>
      </c>
      <c r="E2966" s="244">
        <v>93846462</v>
      </c>
      <c r="F2966" s="144" t="s">
        <v>5750</v>
      </c>
      <c r="G2966" s="230"/>
      <c r="H2966" s="154">
        <v>28396</v>
      </c>
      <c r="I2966" s="153">
        <v>48</v>
      </c>
      <c r="J2966" s="148" t="s">
        <v>70</v>
      </c>
      <c r="K2966" s="153" t="s">
        <v>59</v>
      </c>
      <c r="L2966" s="153"/>
      <c r="M2966" s="153"/>
      <c r="N2966" s="153"/>
      <c r="O2966" s="155">
        <v>11954858944</v>
      </c>
      <c r="P2966" s="156" t="s">
        <v>60</v>
      </c>
      <c r="Q2966" s="157" t="s">
        <v>110</v>
      </c>
      <c r="R2966" s="158">
        <v>46155</v>
      </c>
      <c r="S2966" s="159"/>
      <c r="T2966" s="159" t="s">
        <v>62</v>
      </c>
      <c r="U2966" s="159" t="s">
        <v>111</v>
      </c>
      <c r="V2966" s="154">
        <v>46148</v>
      </c>
      <c r="W2966" s="154"/>
      <c r="X2966" s="154"/>
      <c r="Y2966" s="160" t="s">
        <v>3187</v>
      </c>
      <c r="Z2966" s="160" t="s">
        <v>65</v>
      </c>
      <c r="AA2966" s="153"/>
      <c r="AB2966" s="153"/>
      <c r="AC2966" s="182" t="e">
        <f t="shared" si="94"/>
        <v>#DIV/0!</v>
      </c>
      <c r="AD2966" s="153" t="e">
        <f t="shared" si="95"/>
        <v>#DIV/0!</v>
      </c>
      <c r="AE2966" s="233" t="s">
        <v>66</v>
      </c>
      <c r="AF2966" s="153"/>
      <c r="AG2966" s="159"/>
      <c r="AH2966" s="153"/>
      <c r="AI2966" s="161"/>
      <c r="AJ2966" s="153"/>
      <c r="AK2966" s="153"/>
      <c r="AL2966" s="207"/>
      <c r="AM2966" s="207"/>
      <c r="AN2966" s="207"/>
      <c r="AO2966" s="207" t="str">
        <f ca="1">IF(R2966="","",IF(R2966&gt;TODAY(),"0 meses",DATEDIF(R2966,TODAY(),"m") &amp; " meses"))</f>
        <v>0 meses</v>
      </c>
      <c r="AP2966" s="147" t="s">
        <v>67</v>
      </c>
      <c r="AQ2966" s="147" t="s">
        <v>67</v>
      </c>
      <c r="AR2966" s="147"/>
      <c r="AS2966" s="209" t="s">
        <v>68</v>
      </c>
      <c r="AT2966" s="223" t="str">
        <f>MONTH(B2966)&amp;"/"&amp;YEAR(B2966)</f>
        <v>3/2026</v>
      </c>
      <c r="AU2966" s="223">
        <f>WEEKNUM(B2966)-WEEKNUM(EOMONTH(B2966,-1)+1)+1</f>
        <v>5</v>
      </c>
      <c r="AV2966" s="209" t="str">
        <f>MONTH(R2966)&amp;"/"&amp;YEAR(R2966)</f>
        <v>5/2026</v>
      </c>
      <c r="AW2966" s="209">
        <f>WEEKNUM(R2966)-WEEKNUM(EOMONTH(R2966,-1)+1)+1</f>
        <v>3</v>
      </c>
      <c r="AX2966" s="209">
        <f>IF(BB2966="S",IF(Q2966="1. Aceitou o programa",R2966-B2966,0),0)</f>
        <v>43</v>
      </c>
      <c r="AY2966" s="209">
        <f>IF(BB2966="S",IF(AND(S2966&lt;&gt;"",R2966&lt;&gt;""),S2966-R2966,0),0)</f>
        <v>0</v>
      </c>
      <c r="AZ2966" s="209">
        <f>IF(BB2966="S",IF(Q2966="1. Aceitou o programa",IF(OR(X2966="Não se Aplica",X2966=""),IF(OR(W2966="Não se Aplica",W2966=""),0,W2966-V2966),AVERAGE(X2966-W2966,W2966-V2966)),0),0)</f>
        <v>0</v>
      </c>
      <c r="BA2966" s="209">
        <f>IF(BB2966="S",IF(AND(Q2966="1. Aceitou o programa",AH2966="Realizada"),IFERROR(IF(AG2966="",0,AG2966-R2966),0),0),0)</f>
        <v>0</v>
      </c>
      <c r="BB2966" s="209" t="str">
        <f>_xlfn.XLOOKUP(U2966,'Lista Suspensa'!$AA$20:$AA$23,'Lista Suspensa'!$AB$20:$AB$23,"N/A")</f>
        <v>S</v>
      </c>
    </row>
    <row r="2967" spans="1:54" ht="12" customHeight="1">
      <c r="A2967" s="151" t="s">
        <v>54</v>
      </c>
      <c r="B2967" s="152">
        <v>46112</v>
      </c>
      <c r="C2967" s="153" t="s">
        <v>55</v>
      </c>
      <c r="D2967" s="153" t="s">
        <v>56</v>
      </c>
      <c r="E2967" s="244">
        <v>93037973</v>
      </c>
      <c r="F2967" s="144" t="s">
        <v>5751</v>
      </c>
      <c r="G2967" s="230"/>
      <c r="H2967" s="154">
        <v>28480</v>
      </c>
      <c r="I2967" s="153">
        <v>48</v>
      </c>
      <c r="J2967" s="148" t="s">
        <v>70</v>
      </c>
      <c r="K2967" s="153" t="s">
        <v>59</v>
      </c>
      <c r="L2967" s="153"/>
      <c r="M2967" s="153"/>
      <c r="N2967" s="153"/>
      <c r="O2967" s="155">
        <v>11987132885</v>
      </c>
      <c r="P2967" s="156" t="s">
        <v>60</v>
      </c>
      <c r="Q2967" s="157" t="s">
        <v>110</v>
      </c>
      <c r="R2967" s="158">
        <v>46155</v>
      </c>
      <c r="S2967" s="159"/>
      <c r="T2967" s="159" t="s">
        <v>62</v>
      </c>
      <c r="U2967" s="159" t="s">
        <v>111</v>
      </c>
      <c r="V2967" s="154">
        <v>46148</v>
      </c>
      <c r="W2967" s="154">
        <v>46155</v>
      </c>
      <c r="X2967" s="154"/>
      <c r="Y2967" s="160" t="s">
        <v>99</v>
      </c>
      <c r="Z2967" s="160" t="s">
        <v>65</v>
      </c>
      <c r="AA2967" s="153"/>
      <c r="AB2967" s="153"/>
      <c r="AC2967" s="182" t="e">
        <f t="shared" si="94"/>
        <v>#DIV/0!</v>
      </c>
      <c r="AD2967" s="153" t="e">
        <f t="shared" si="95"/>
        <v>#DIV/0!</v>
      </c>
      <c r="AE2967" s="233" t="s">
        <v>66</v>
      </c>
      <c r="AF2967" s="153"/>
      <c r="AG2967" s="159"/>
      <c r="AH2967" s="153"/>
      <c r="AI2967" s="161"/>
      <c r="AJ2967" s="153"/>
      <c r="AK2967" s="153"/>
      <c r="AL2967" s="207"/>
      <c r="AM2967" s="207"/>
      <c r="AN2967" s="207"/>
      <c r="AO2967" s="207" t="str">
        <f ca="1">IF(R2967="","",IF(R2967&gt;TODAY(),"0 meses",DATEDIF(R2967,TODAY(),"m") &amp; " meses"))</f>
        <v>0 meses</v>
      </c>
      <c r="AP2967" s="147" t="s">
        <v>67</v>
      </c>
      <c r="AQ2967" s="147" t="s">
        <v>67</v>
      </c>
      <c r="AR2967" s="147"/>
      <c r="AS2967" s="209" t="s">
        <v>68</v>
      </c>
      <c r="AT2967" s="223" t="str">
        <f>MONTH(B2967)&amp;"/"&amp;YEAR(B2967)</f>
        <v>3/2026</v>
      </c>
      <c r="AU2967" s="223">
        <f>WEEKNUM(B2967)-WEEKNUM(EOMONTH(B2967,-1)+1)+1</f>
        <v>5</v>
      </c>
      <c r="AV2967" s="209" t="str">
        <f>MONTH(R2967)&amp;"/"&amp;YEAR(R2967)</f>
        <v>5/2026</v>
      </c>
      <c r="AW2967" s="209">
        <f>WEEKNUM(R2967)-WEEKNUM(EOMONTH(R2967,-1)+1)+1</f>
        <v>3</v>
      </c>
      <c r="AX2967" s="209">
        <f>IF(BB2967="S",IF(Q2967="1. Aceitou o programa",R2967-B2967,0),0)</f>
        <v>43</v>
      </c>
      <c r="AY2967" s="209">
        <f>IF(BB2967="S",IF(AND(S2967&lt;&gt;"",R2967&lt;&gt;""),S2967-R2967,0),0)</f>
        <v>0</v>
      </c>
      <c r="AZ2967" s="209">
        <f>IF(BB2967="S",IF(Q2967="1. Aceitou o programa",IF(OR(X2967="Não se Aplica",X2967=""),IF(OR(W2967="Não se Aplica",W2967=""),0,W2967-V2967),AVERAGE(X2967-W2967,W2967-V2967)),0),0)</f>
        <v>7</v>
      </c>
      <c r="BA2967" s="209">
        <f>IF(BB2967="S",IF(AND(Q2967="1. Aceitou o programa",AH2967="Realizada"),IFERROR(IF(AG2967="",0,AG2967-R2967),0),0),0)</f>
        <v>0</v>
      </c>
      <c r="BB2967" s="209" t="str">
        <f>_xlfn.XLOOKUP(U2967,'Lista Suspensa'!$AA$20:$AA$23,'Lista Suspensa'!$AB$20:$AB$23,"N/A")</f>
        <v>S</v>
      </c>
    </row>
    <row r="2968" spans="1:54" ht="12" customHeight="1">
      <c r="A2968" s="151" t="s">
        <v>54</v>
      </c>
      <c r="B2968" s="152">
        <v>46112</v>
      </c>
      <c r="C2968" s="153" t="s">
        <v>55</v>
      </c>
      <c r="D2968" s="153" t="s">
        <v>56</v>
      </c>
      <c r="E2968" s="244">
        <v>95764467</v>
      </c>
      <c r="F2968" s="144" t="s">
        <v>5752</v>
      </c>
      <c r="G2968" s="230"/>
      <c r="H2968" s="154">
        <v>28513</v>
      </c>
      <c r="I2968" s="153">
        <v>48</v>
      </c>
      <c r="J2968" s="148" t="s">
        <v>70</v>
      </c>
      <c r="K2968" s="153" t="s">
        <v>59</v>
      </c>
      <c r="L2968" s="153"/>
      <c r="M2968" s="153"/>
      <c r="N2968" s="153"/>
      <c r="O2968" s="155">
        <v>11958734849</v>
      </c>
      <c r="P2968" s="156" t="s">
        <v>60</v>
      </c>
      <c r="Q2968" s="157" t="s">
        <v>110</v>
      </c>
      <c r="R2968" s="158">
        <v>46155</v>
      </c>
      <c r="S2968" s="159"/>
      <c r="T2968" s="159" t="s">
        <v>62</v>
      </c>
      <c r="U2968" s="159" t="s">
        <v>111</v>
      </c>
      <c r="V2968" s="154">
        <v>46148</v>
      </c>
      <c r="W2968" s="154">
        <v>46155</v>
      </c>
      <c r="X2968" s="154"/>
      <c r="Y2968" s="160" t="s">
        <v>99</v>
      </c>
      <c r="Z2968" s="160" t="s">
        <v>65</v>
      </c>
      <c r="AA2968" s="153"/>
      <c r="AB2968" s="153"/>
      <c r="AC2968" s="182" t="e">
        <f t="shared" si="94"/>
        <v>#DIV/0!</v>
      </c>
      <c r="AD2968" s="153" t="e">
        <f t="shared" si="95"/>
        <v>#DIV/0!</v>
      </c>
      <c r="AE2968" s="233" t="s">
        <v>66</v>
      </c>
      <c r="AF2968" s="153"/>
      <c r="AG2968" s="159"/>
      <c r="AH2968" s="153"/>
      <c r="AI2968" s="161"/>
      <c r="AJ2968" s="153"/>
      <c r="AK2968" s="153"/>
      <c r="AL2968" s="207"/>
      <c r="AM2968" s="207"/>
      <c r="AN2968" s="207"/>
      <c r="AO2968" s="207" t="str">
        <f ca="1">IF(R2968="","",IF(R2968&gt;TODAY(),"0 meses",DATEDIF(R2968,TODAY(),"m") &amp; " meses"))</f>
        <v>0 meses</v>
      </c>
      <c r="AP2968" s="147" t="s">
        <v>67</v>
      </c>
      <c r="AQ2968" s="147" t="s">
        <v>67</v>
      </c>
      <c r="AR2968" s="147"/>
      <c r="AS2968" s="209" t="s">
        <v>68</v>
      </c>
      <c r="AT2968" s="223" t="str">
        <f>MONTH(B2968)&amp;"/"&amp;YEAR(B2968)</f>
        <v>3/2026</v>
      </c>
      <c r="AU2968" s="223">
        <f>WEEKNUM(B2968)-WEEKNUM(EOMONTH(B2968,-1)+1)+1</f>
        <v>5</v>
      </c>
      <c r="AV2968" s="209" t="str">
        <f>MONTH(R2968)&amp;"/"&amp;YEAR(R2968)</f>
        <v>5/2026</v>
      </c>
      <c r="AW2968" s="209">
        <f>WEEKNUM(R2968)-WEEKNUM(EOMONTH(R2968,-1)+1)+1</f>
        <v>3</v>
      </c>
      <c r="AX2968" s="209">
        <f>IF(BB2968="S",IF(Q2968="1. Aceitou o programa",R2968-B2968,0),0)</f>
        <v>43</v>
      </c>
      <c r="AY2968" s="209">
        <f>IF(BB2968="S",IF(AND(S2968&lt;&gt;"",R2968&lt;&gt;""),S2968-R2968,0),0)</f>
        <v>0</v>
      </c>
      <c r="AZ2968" s="209">
        <f>IF(BB2968="S",IF(Q2968="1. Aceitou o programa",IF(OR(X2968="Não se Aplica",X2968=""),IF(OR(W2968="Não se Aplica",W2968=""),0,W2968-V2968),AVERAGE(X2968-W2968,W2968-V2968)),0),0)</f>
        <v>7</v>
      </c>
      <c r="BA2968" s="209">
        <f>IF(BB2968="S",IF(AND(Q2968="1. Aceitou o programa",AH2968="Realizada"),IFERROR(IF(AG2968="",0,AG2968-R2968),0),0),0)</f>
        <v>0</v>
      </c>
      <c r="BB2968" s="209" t="str">
        <f>_xlfn.XLOOKUP(U2968,'Lista Suspensa'!$AA$20:$AA$23,'Lista Suspensa'!$AB$20:$AB$23,"N/A")</f>
        <v>S</v>
      </c>
    </row>
    <row r="2969" spans="1:54" ht="12" customHeight="1">
      <c r="A2969" s="151" t="s">
        <v>54</v>
      </c>
      <c r="B2969" s="152">
        <v>46112</v>
      </c>
      <c r="C2969" s="153" t="s">
        <v>55</v>
      </c>
      <c r="D2969" s="153" t="s">
        <v>56</v>
      </c>
      <c r="E2969" s="244">
        <v>92897667</v>
      </c>
      <c r="F2969" s="144" t="s">
        <v>5753</v>
      </c>
      <c r="G2969" s="230"/>
      <c r="H2969" s="154">
        <v>28697</v>
      </c>
      <c r="I2969" s="153">
        <v>47</v>
      </c>
      <c r="J2969" s="148" t="s">
        <v>70</v>
      </c>
      <c r="K2969" s="153" t="s">
        <v>59</v>
      </c>
      <c r="L2969" s="153"/>
      <c r="M2969" s="153"/>
      <c r="N2969" s="153"/>
      <c r="O2969" s="155">
        <v>11964444735</v>
      </c>
      <c r="P2969" s="156" t="s">
        <v>60</v>
      </c>
      <c r="Q2969" s="157" t="s">
        <v>110</v>
      </c>
      <c r="R2969" s="158">
        <v>46155</v>
      </c>
      <c r="S2969" s="159"/>
      <c r="T2969" s="159" t="s">
        <v>62</v>
      </c>
      <c r="U2969" s="159" t="s">
        <v>111</v>
      </c>
      <c r="V2969" s="154">
        <v>46148</v>
      </c>
      <c r="W2969" s="154"/>
      <c r="X2969" s="154"/>
      <c r="Y2969" s="160" t="s">
        <v>3187</v>
      </c>
      <c r="Z2969" s="160" t="s">
        <v>65</v>
      </c>
      <c r="AA2969" s="153"/>
      <c r="AB2969" s="153"/>
      <c r="AC2969" s="182" t="e">
        <f t="shared" si="94"/>
        <v>#DIV/0!</v>
      </c>
      <c r="AD2969" s="153" t="e">
        <f t="shared" si="95"/>
        <v>#DIV/0!</v>
      </c>
      <c r="AE2969" s="233" t="s">
        <v>66</v>
      </c>
      <c r="AF2969" s="153"/>
      <c r="AG2969" s="159"/>
      <c r="AH2969" s="153"/>
      <c r="AI2969" s="161"/>
      <c r="AJ2969" s="153"/>
      <c r="AK2969" s="153"/>
      <c r="AL2969" s="207"/>
      <c r="AM2969" s="207"/>
      <c r="AN2969" s="207"/>
      <c r="AO2969" s="207" t="str">
        <f ca="1">IF(R2969="","",IF(R2969&gt;TODAY(),"0 meses",DATEDIF(R2969,TODAY(),"m") &amp; " meses"))</f>
        <v>0 meses</v>
      </c>
      <c r="AP2969" s="147" t="s">
        <v>67</v>
      </c>
      <c r="AQ2969" s="147" t="s">
        <v>67</v>
      </c>
      <c r="AR2969" s="147"/>
      <c r="AS2969" s="209" t="s">
        <v>68</v>
      </c>
      <c r="AT2969" s="223" t="str">
        <f>MONTH(B2969)&amp;"/"&amp;YEAR(B2969)</f>
        <v>3/2026</v>
      </c>
      <c r="AU2969" s="223">
        <f>WEEKNUM(B2969)-WEEKNUM(EOMONTH(B2969,-1)+1)+1</f>
        <v>5</v>
      </c>
      <c r="AV2969" s="209" t="str">
        <f>MONTH(R2969)&amp;"/"&amp;YEAR(R2969)</f>
        <v>5/2026</v>
      </c>
      <c r="AW2969" s="209">
        <f>WEEKNUM(R2969)-WEEKNUM(EOMONTH(R2969,-1)+1)+1</f>
        <v>3</v>
      </c>
      <c r="AX2969" s="209">
        <f>IF(BB2969="S",IF(Q2969="1. Aceitou o programa",R2969-B2969,0),0)</f>
        <v>43</v>
      </c>
      <c r="AY2969" s="209">
        <f>IF(BB2969="S",IF(AND(S2969&lt;&gt;"",R2969&lt;&gt;""),S2969-R2969,0),0)</f>
        <v>0</v>
      </c>
      <c r="AZ2969" s="209">
        <f>IF(BB2969="S",IF(Q2969="1. Aceitou o programa",IF(OR(X2969="Não se Aplica",X2969=""),IF(OR(W2969="Não se Aplica",W2969=""),0,W2969-V2969),AVERAGE(X2969-W2969,W2969-V2969)),0),0)</f>
        <v>0</v>
      </c>
      <c r="BA2969" s="209">
        <f>IF(BB2969="S",IF(AND(Q2969="1. Aceitou o programa",AH2969="Realizada"),IFERROR(IF(AG2969="",0,AG2969-R2969),0),0),0)</f>
        <v>0</v>
      </c>
      <c r="BB2969" s="209" t="str">
        <f>_xlfn.XLOOKUP(U2969,'Lista Suspensa'!$AA$20:$AA$23,'Lista Suspensa'!$AB$20:$AB$23,"N/A")</f>
        <v>S</v>
      </c>
    </row>
    <row r="2970" spans="1:54" ht="12" customHeight="1">
      <c r="A2970" s="151" t="s">
        <v>54</v>
      </c>
      <c r="B2970" s="152">
        <v>46112</v>
      </c>
      <c r="C2970" s="153" t="s">
        <v>55</v>
      </c>
      <c r="D2970" s="153" t="s">
        <v>56</v>
      </c>
      <c r="E2970" s="244">
        <v>86999635</v>
      </c>
      <c r="F2970" s="144" t="s">
        <v>5754</v>
      </c>
      <c r="G2970" s="230"/>
      <c r="H2970" s="154">
        <v>28792</v>
      </c>
      <c r="I2970" s="153">
        <v>47</v>
      </c>
      <c r="J2970" s="148" t="s">
        <v>70</v>
      </c>
      <c r="K2970" s="153" t="s">
        <v>59</v>
      </c>
      <c r="L2970" s="153"/>
      <c r="M2970" s="153"/>
      <c r="N2970" s="153"/>
      <c r="O2970" s="155">
        <v>11981594702</v>
      </c>
      <c r="P2970" s="156" t="s">
        <v>60</v>
      </c>
      <c r="Q2970" s="157" t="s">
        <v>110</v>
      </c>
      <c r="R2970" s="158">
        <v>46155</v>
      </c>
      <c r="S2970" s="159"/>
      <c r="T2970" s="159" t="s">
        <v>62</v>
      </c>
      <c r="U2970" s="159" t="s">
        <v>111</v>
      </c>
      <c r="V2970" s="154">
        <v>46149</v>
      </c>
      <c r="W2970" s="154"/>
      <c r="X2970" s="154"/>
      <c r="Y2970" s="160" t="s">
        <v>64</v>
      </c>
      <c r="Z2970" s="160" t="s">
        <v>65</v>
      </c>
      <c r="AA2970" s="153"/>
      <c r="AB2970" s="153"/>
      <c r="AC2970" s="182" t="e">
        <f t="shared" si="94"/>
        <v>#DIV/0!</v>
      </c>
      <c r="AD2970" s="153" t="e">
        <f t="shared" si="95"/>
        <v>#DIV/0!</v>
      </c>
      <c r="AE2970" s="233" t="s">
        <v>66</v>
      </c>
      <c r="AF2970" s="153"/>
      <c r="AG2970" s="159"/>
      <c r="AH2970" s="153"/>
      <c r="AI2970" s="161"/>
      <c r="AJ2970" s="153"/>
      <c r="AK2970" s="153"/>
      <c r="AL2970" s="207"/>
      <c r="AM2970" s="207"/>
      <c r="AN2970" s="207"/>
      <c r="AO2970" s="207" t="str">
        <f ca="1">IF(R2970="","",IF(R2970&gt;TODAY(),"0 meses",DATEDIF(R2970,TODAY(),"m") &amp; " meses"))</f>
        <v>0 meses</v>
      </c>
      <c r="AP2970" s="147" t="s">
        <v>67</v>
      </c>
      <c r="AQ2970" s="147" t="s">
        <v>67</v>
      </c>
      <c r="AR2970" s="147"/>
      <c r="AS2970" s="209" t="s">
        <v>68</v>
      </c>
      <c r="AT2970" s="223" t="str">
        <f>MONTH(B2970)&amp;"/"&amp;YEAR(B2970)</f>
        <v>3/2026</v>
      </c>
      <c r="AU2970" s="223">
        <f>WEEKNUM(B2970)-WEEKNUM(EOMONTH(B2970,-1)+1)+1</f>
        <v>5</v>
      </c>
      <c r="AV2970" s="209" t="str">
        <f>MONTH(R2970)&amp;"/"&amp;YEAR(R2970)</f>
        <v>5/2026</v>
      </c>
      <c r="AW2970" s="209">
        <f>WEEKNUM(R2970)-WEEKNUM(EOMONTH(R2970,-1)+1)+1</f>
        <v>3</v>
      </c>
      <c r="AX2970" s="209">
        <f>IF(BB2970="S",IF(Q2970="1. Aceitou o programa",R2970-B2970,0),0)</f>
        <v>43</v>
      </c>
      <c r="AY2970" s="209">
        <f>IF(BB2970="S",IF(AND(S2970&lt;&gt;"",R2970&lt;&gt;""),S2970-R2970,0),0)</f>
        <v>0</v>
      </c>
      <c r="AZ2970" s="209">
        <f>IF(BB2970="S",IF(Q2970="1. Aceitou o programa",IF(OR(X2970="Não se Aplica",X2970=""),IF(OR(W2970="Não se Aplica",W2970=""),0,W2970-V2970),AVERAGE(X2970-W2970,W2970-V2970)),0),0)</f>
        <v>0</v>
      </c>
      <c r="BA2970" s="209">
        <f>IF(BB2970="S",IF(AND(Q2970="1. Aceitou o programa",AH2970="Realizada"),IFERROR(IF(AG2970="",0,AG2970-R2970),0),0),0)</f>
        <v>0</v>
      </c>
      <c r="BB2970" s="209" t="str">
        <f>_xlfn.XLOOKUP(U2970,'Lista Suspensa'!$AA$20:$AA$23,'Lista Suspensa'!$AB$20:$AB$23,"N/A")</f>
        <v>S</v>
      </c>
    </row>
    <row r="2971" spans="1:54" ht="12" customHeight="1">
      <c r="A2971" s="151" t="s">
        <v>54</v>
      </c>
      <c r="B2971" s="152">
        <v>46112</v>
      </c>
      <c r="C2971" s="153" t="s">
        <v>55</v>
      </c>
      <c r="D2971" s="153" t="s">
        <v>56</v>
      </c>
      <c r="E2971" s="244">
        <v>422427551</v>
      </c>
      <c r="F2971" s="144" t="s">
        <v>5755</v>
      </c>
      <c r="G2971" s="230"/>
      <c r="H2971" s="154">
        <v>28925</v>
      </c>
      <c r="I2971" s="153">
        <v>47</v>
      </c>
      <c r="J2971" s="148" t="s">
        <v>70</v>
      </c>
      <c r="K2971" s="153" t="s">
        <v>59</v>
      </c>
      <c r="L2971" s="153"/>
      <c r="M2971" s="153"/>
      <c r="N2971" s="153"/>
      <c r="O2971" s="155">
        <v>11947899614</v>
      </c>
      <c r="P2971" s="156" t="s">
        <v>60</v>
      </c>
      <c r="Q2971" s="157" t="s">
        <v>110</v>
      </c>
      <c r="R2971" s="158">
        <v>46155</v>
      </c>
      <c r="S2971" s="159"/>
      <c r="T2971" s="159" t="s">
        <v>62</v>
      </c>
      <c r="U2971" s="159" t="s">
        <v>111</v>
      </c>
      <c r="V2971" s="154">
        <v>46148</v>
      </c>
      <c r="W2971" s="154"/>
      <c r="X2971" s="154"/>
      <c r="Y2971" s="160" t="s">
        <v>3187</v>
      </c>
      <c r="Z2971" s="160" t="s">
        <v>65</v>
      </c>
      <c r="AA2971" s="153"/>
      <c r="AB2971" s="153"/>
      <c r="AC2971" s="182" t="e">
        <f t="shared" si="94"/>
        <v>#DIV/0!</v>
      </c>
      <c r="AD2971" s="153" t="e">
        <f t="shared" si="95"/>
        <v>#DIV/0!</v>
      </c>
      <c r="AE2971" s="233" t="s">
        <v>66</v>
      </c>
      <c r="AF2971" s="153"/>
      <c r="AG2971" s="159"/>
      <c r="AH2971" s="153"/>
      <c r="AI2971" s="161"/>
      <c r="AJ2971" s="153"/>
      <c r="AK2971" s="153"/>
      <c r="AL2971" s="207"/>
      <c r="AM2971" s="207"/>
      <c r="AN2971" s="207"/>
      <c r="AO2971" s="207" t="str">
        <f ca="1">IF(R2971="","",IF(R2971&gt;TODAY(),"0 meses",DATEDIF(R2971,TODAY(),"m") &amp; " meses"))</f>
        <v>0 meses</v>
      </c>
      <c r="AP2971" s="147" t="s">
        <v>67</v>
      </c>
      <c r="AQ2971" s="147" t="s">
        <v>67</v>
      </c>
      <c r="AR2971" s="147"/>
      <c r="AS2971" s="209" t="s">
        <v>68</v>
      </c>
      <c r="AT2971" s="223" t="str">
        <f>MONTH(B2971)&amp;"/"&amp;YEAR(B2971)</f>
        <v>3/2026</v>
      </c>
      <c r="AU2971" s="223">
        <f>WEEKNUM(B2971)-WEEKNUM(EOMONTH(B2971,-1)+1)+1</f>
        <v>5</v>
      </c>
      <c r="AV2971" s="209" t="str">
        <f>MONTH(R2971)&amp;"/"&amp;YEAR(R2971)</f>
        <v>5/2026</v>
      </c>
      <c r="AW2971" s="209">
        <f>WEEKNUM(R2971)-WEEKNUM(EOMONTH(R2971,-1)+1)+1</f>
        <v>3</v>
      </c>
      <c r="AX2971" s="209">
        <f>IF(BB2971="S",IF(Q2971="1. Aceitou o programa",R2971-B2971,0),0)</f>
        <v>43</v>
      </c>
      <c r="AY2971" s="209">
        <f>IF(BB2971="S",IF(AND(S2971&lt;&gt;"",R2971&lt;&gt;""),S2971-R2971,0),0)</f>
        <v>0</v>
      </c>
      <c r="AZ2971" s="209">
        <f>IF(BB2971="S",IF(Q2971="1. Aceitou o programa",IF(OR(X2971="Não se Aplica",X2971=""),IF(OR(W2971="Não se Aplica",W2971=""),0,W2971-V2971),AVERAGE(X2971-W2971,W2971-V2971)),0),0)</f>
        <v>0</v>
      </c>
      <c r="BA2971" s="209">
        <f>IF(BB2971="S",IF(AND(Q2971="1. Aceitou o programa",AH2971="Realizada"),IFERROR(IF(AG2971="",0,AG2971-R2971),0),0),0)</f>
        <v>0</v>
      </c>
      <c r="BB2971" s="209" t="str">
        <f>_xlfn.XLOOKUP(U2971,'Lista Suspensa'!$AA$20:$AA$23,'Lista Suspensa'!$AB$20:$AB$23,"N/A")</f>
        <v>S</v>
      </c>
    </row>
    <row r="2972" spans="1:54" ht="12" customHeight="1">
      <c r="A2972" s="151" t="s">
        <v>54</v>
      </c>
      <c r="B2972" s="152">
        <v>46112</v>
      </c>
      <c r="C2972" s="153" t="s">
        <v>55</v>
      </c>
      <c r="D2972" s="153" t="s">
        <v>56</v>
      </c>
      <c r="E2972" s="244">
        <v>596275439</v>
      </c>
      <c r="F2972" s="144" t="s">
        <v>5756</v>
      </c>
      <c r="G2972" s="230"/>
      <c r="H2972" s="154">
        <v>28969</v>
      </c>
      <c r="I2972" s="153">
        <v>47</v>
      </c>
      <c r="J2972" s="148" t="s">
        <v>70</v>
      </c>
      <c r="K2972" s="153" t="s">
        <v>59</v>
      </c>
      <c r="L2972" s="153"/>
      <c r="M2972" s="153"/>
      <c r="N2972" s="153"/>
      <c r="O2972" s="155">
        <v>11997059546</v>
      </c>
      <c r="P2972" s="156" t="s">
        <v>60</v>
      </c>
      <c r="Q2972" s="157" t="s">
        <v>110</v>
      </c>
      <c r="R2972" s="158">
        <v>46155</v>
      </c>
      <c r="S2972" s="159"/>
      <c r="T2972" s="159" t="s">
        <v>62</v>
      </c>
      <c r="U2972" s="159" t="s">
        <v>111</v>
      </c>
      <c r="V2972" s="154">
        <v>46148</v>
      </c>
      <c r="W2972" s="154"/>
      <c r="X2972" s="154"/>
      <c r="Y2972" s="160" t="s">
        <v>3187</v>
      </c>
      <c r="Z2972" s="160" t="s">
        <v>65</v>
      </c>
      <c r="AA2972" s="153"/>
      <c r="AB2972" s="153"/>
      <c r="AC2972" s="182" t="e">
        <f t="shared" si="94"/>
        <v>#DIV/0!</v>
      </c>
      <c r="AD2972" s="153" t="e">
        <f t="shared" si="95"/>
        <v>#DIV/0!</v>
      </c>
      <c r="AE2972" s="233" t="s">
        <v>66</v>
      </c>
      <c r="AF2972" s="153"/>
      <c r="AG2972" s="159"/>
      <c r="AH2972" s="153"/>
      <c r="AI2972" s="161"/>
      <c r="AJ2972" s="153"/>
      <c r="AK2972" s="153"/>
      <c r="AL2972" s="207"/>
      <c r="AM2972" s="207"/>
      <c r="AN2972" s="207"/>
      <c r="AO2972" s="207" t="str">
        <f ca="1">IF(R2972="","",IF(R2972&gt;TODAY(),"0 meses",DATEDIF(R2972,TODAY(),"m") &amp; " meses"))</f>
        <v>0 meses</v>
      </c>
      <c r="AP2972" s="147" t="s">
        <v>67</v>
      </c>
      <c r="AQ2972" s="147" t="s">
        <v>67</v>
      </c>
      <c r="AR2972" s="147"/>
      <c r="AS2972" s="209" t="s">
        <v>68</v>
      </c>
      <c r="AT2972" s="223" t="str">
        <f>MONTH(B2972)&amp;"/"&amp;YEAR(B2972)</f>
        <v>3/2026</v>
      </c>
      <c r="AU2972" s="223">
        <f>WEEKNUM(B2972)-WEEKNUM(EOMONTH(B2972,-1)+1)+1</f>
        <v>5</v>
      </c>
      <c r="AV2972" s="209" t="str">
        <f>MONTH(R2972)&amp;"/"&amp;YEAR(R2972)</f>
        <v>5/2026</v>
      </c>
      <c r="AW2972" s="209">
        <f>WEEKNUM(R2972)-WEEKNUM(EOMONTH(R2972,-1)+1)+1</f>
        <v>3</v>
      </c>
      <c r="AX2972" s="209">
        <f>IF(BB2972="S",IF(Q2972="1. Aceitou o programa",R2972-B2972,0),0)</f>
        <v>43</v>
      </c>
      <c r="AY2972" s="209">
        <f>IF(BB2972="S",IF(AND(S2972&lt;&gt;"",R2972&lt;&gt;""),S2972-R2972,0),0)</f>
        <v>0</v>
      </c>
      <c r="AZ2972" s="209">
        <f>IF(BB2972="S",IF(Q2972="1. Aceitou o programa",IF(OR(X2972="Não se Aplica",X2972=""),IF(OR(W2972="Não se Aplica",W2972=""),0,W2972-V2972),AVERAGE(X2972-W2972,W2972-V2972)),0),0)</f>
        <v>0</v>
      </c>
      <c r="BA2972" s="209">
        <f>IF(BB2972="S",IF(AND(Q2972="1. Aceitou o programa",AH2972="Realizada"),IFERROR(IF(AG2972="",0,AG2972-R2972),0),0),0)</f>
        <v>0</v>
      </c>
      <c r="BB2972" s="209" t="str">
        <f>_xlfn.XLOOKUP(U2972,'Lista Suspensa'!$AA$20:$AA$23,'Lista Suspensa'!$AB$20:$AB$23,"N/A")</f>
        <v>S</v>
      </c>
    </row>
    <row r="2973" spans="1:54" ht="12" customHeight="1">
      <c r="A2973" s="151" t="s">
        <v>54</v>
      </c>
      <c r="B2973" s="152">
        <v>46112</v>
      </c>
      <c r="C2973" s="153" t="s">
        <v>55</v>
      </c>
      <c r="D2973" s="153" t="s">
        <v>56</v>
      </c>
      <c r="E2973" s="244">
        <v>87565306</v>
      </c>
      <c r="F2973" s="144" t="s">
        <v>5757</v>
      </c>
      <c r="G2973" s="230"/>
      <c r="H2973" s="154">
        <v>28998</v>
      </c>
      <c r="I2973" s="153">
        <v>46</v>
      </c>
      <c r="J2973" s="148" t="s">
        <v>70</v>
      </c>
      <c r="K2973" s="153" t="s">
        <v>59</v>
      </c>
      <c r="L2973" s="153"/>
      <c r="M2973" s="153"/>
      <c r="N2973" s="153"/>
      <c r="O2973" s="155" t="s">
        <v>5758</v>
      </c>
      <c r="P2973" s="156" t="s">
        <v>60</v>
      </c>
      <c r="Q2973" s="157" t="s">
        <v>110</v>
      </c>
      <c r="R2973" s="158">
        <v>46155</v>
      </c>
      <c r="S2973" s="159"/>
      <c r="T2973" s="159" t="s">
        <v>62</v>
      </c>
      <c r="U2973" s="159" t="s">
        <v>111</v>
      </c>
      <c r="V2973" s="154">
        <v>46148</v>
      </c>
      <c r="W2973" s="154"/>
      <c r="X2973" s="154"/>
      <c r="Y2973" s="160" t="s">
        <v>3187</v>
      </c>
      <c r="Z2973" s="160" t="s">
        <v>65</v>
      </c>
      <c r="AA2973" s="153"/>
      <c r="AB2973" s="153"/>
      <c r="AC2973" s="182" t="e">
        <f t="shared" si="94"/>
        <v>#DIV/0!</v>
      </c>
      <c r="AD2973" s="153" t="e">
        <f t="shared" si="95"/>
        <v>#DIV/0!</v>
      </c>
      <c r="AE2973" s="233" t="s">
        <v>66</v>
      </c>
      <c r="AF2973" s="153"/>
      <c r="AG2973" s="159"/>
      <c r="AH2973" s="153"/>
      <c r="AI2973" s="161"/>
      <c r="AJ2973" s="153"/>
      <c r="AK2973" s="153"/>
      <c r="AL2973" s="207" t="s">
        <v>85</v>
      </c>
      <c r="AM2973" s="207" t="s">
        <v>86</v>
      </c>
      <c r="AN2973" s="207" t="s">
        <v>191</v>
      </c>
      <c r="AO2973" s="207" t="str">
        <f ca="1">IF(R2973="","",IF(R2973&gt;TODAY(),"0 meses",DATEDIF(R2973,TODAY(),"m") &amp; " meses"))</f>
        <v>0 meses</v>
      </c>
      <c r="AP2973" s="147" t="s">
        <v>67</v>
      </c>
      <c r="AQ2973" s="147" t="s">
        <v>67</v>
      </c>
      <c r="AR2973" s="147"/>
      <c r="AS2973" s="209" t="s">
        <v>68</v>
      </c>
      <c r="AT2973" s="223" t="str">
        <f>MONTH(B2973)&amp;"/"&amp;YEAR(B2973)</f>
        <v>3/2026</v>
      </c>
      <c r="AU2973" s="223">
        <f>WEEKNUM(B2973)-WEEKNUM(EOMONTH(B2973,-1)+1)+1</f>
        <v>5</v>
      </c>
      <c r="AV2973" s="209" t="str">
        <f>MONTH(R2973)&amp;"/"&amp;YEAR(R2973)</f>
        <v>5/2026</v>
      </c>
      <c r="AW2973" s="209">
        <f>WEEKNUM(R2973)-WEEKNUM(EOMONTH(R2973,-1)+1)+1</f>
        <v>3</v>
      </c>
      <c r="AX2973" s="209">
        <f>IF(BB2973="S",IF(Q2973="1. Aceitou o programa",R2973-B2973,0),0)</f>
        <v>43</v>
      </c>
      <c r="AY2973" s="209">
        <f>IF(BB2973="S",IF(AND(S2973&lt;&gt;"",R2973&lt;&gt;""),S2973-R2973,0),0)</f>
        <v>0</v>
      </c>
      <c r="AZ2973" s="209">
        <f>IF(BB2973="S",IF(Q2973="1. Aceitou o programa",IF(OR(X2973="Não se Aplica",X2973=""),IF(OR(W2973="Não se Aplica",W2973=""),0,W2973-V2973),AVERAGE(X2973-W2973,W2973-V2973)),0),0)</f>
        <v>0</v>
      </c>
      <c r="BA2973" s="209">
        <f>IF(BB2973="S",IF(AND(Q2973="1. Aceitou o programa",AH2973="Realizada"),IFERROR(IF(AG2973="",0,AG2973-R2973),0),0),0)</f>
        <v>0</v>
      </c>
      <c r="BB2973" s="209" t="str">
        <f>_xlfn.XLOOKUP(U2973,'Lista Suspensa'!$AA$20:$AA$23,'Lista Suspensa'!$AB$20:$AB$23,"N/A")</f>
        <v>S</v>
      </c>
    </row>
    <row r="2974" spans="1:54" ht="12" customHeight="1">
      <c r="A2974" s="151" t="s">
        <v>54</v>
      </c>
      <c r="B2974" s="152">
        <v>46112</v>
      </c>
      <c r="C2974" s="153" t="s">
        <v>55</v>
      </c>
      <c r="D2974" s="153" t="s">
        <v>56</v>
      </c>
      <c r="E2974" s="244">
        <v>89072677</v>
      </c>
      <c r="F2974" s="144" t="s">
        <v>5759</v>
      </c>
      <c r="G2974" s="230"/>
      <c r="H2974" s="154">
        <v>29020</v>
      </c>
      <c r="I2974" s="153">
        <v>46</v>
      </c>
      <c r="J2974" s="148" t="s">
        <v>70</v>
      </c>
      <c r="K2974" s="153" t="s">
        <v>59</v>
      </c>
      <c r="L2974" s="153"/>
      <c r="M2974" s="153"/>
      <c r="N2974" s="153"/>
      <c r="O2974" s="155">
        <v>11981061034</v>
      </c>
      <c r="P2974" s="156" t="s">
        <v>60</v>
      </c>
      <c r="Q2974" s="157" t="s">
        <v>110</v>
      </c>
      <c r="R2974" s="158">
        <v>46155</v>
      </c>
      <c r="S2974" s="159"/>
      <c r="T2974" s="159" t="s">
        <v>62</v>
      </c>
      <c r="U2974" s="159" t="s">
        <v>111</v>
      </c>
      <c r="V2974" s="154">
        <v>46148</v>
      </c>
      <c r="W2974" s="154"/>
      <c r="X2974" s="154"/>
      <c r="Y2974" s="160" t="s">
        <v>3187</v>
      </c>
      <c r="Z2974" s="160" t="s">
        <v>65</v>
      </c>
      <c r="AA2974" s="153"/>
      <c r="AB2974" s="153"/>
      <c r="AC2974" s="182" t="e">
        <f t="shared" si="94"/>
        <v>#DIV/0!</v>
      </c>
      <c r="AD2974" s="153" t="e">
        <f t="shared" si="95"/>
        <v>#DIV/0!</v>
      </c>
      <c r="AE2974" s="233" t="s">
        <v>66</v>
      </c>
      <c r="AF2974" s="153"/>
      <c r="AG2974" s="159"/>
      <c r="AH2974" s="153"/>
      <c r="AI2974" s="161"/>
      <c r="AJ2974" s="153"/>
      <c r="AK2974" s="153"/>
      <c r="AL2974" s="207"/>
      <c r="AM2974" s="207"/>
      <c r="AN2974" s="207"/>
      <c r="AO2974" s="207" t="str">
        <f ca="1">IF(R2974="","",IF(R2974&gt;TODAY(),"0 meses",DATEDIF(R2974,TODAY(),"m") &amp; " meses"))</f>
        <v>0 meses</v>
      </c>
      <c r="AP2974" s="147" t="s">
        <v>67</v>
      </c>
      <c r="AQ2974" s="147" t="s">
        <v>67</v>
      </c>
      <c r="AR2974" s="147"/>
      <c r="AS2974" s="209" t="s">
        <v>68</v>
      </c>
      <c r="AT2974" s="223" t="str">
        <f>MONTH(B2974)&amp;"/"&amp;YEAR(B2974)</f>
        <v>3/2026</v>
      </c>
      <c r="AU2974" s="223">
        <f>WEEKNUM(B2974)-WEEKNUM(EOMONTH(B2974,-1)+1)+1</f>
        <v>5</v>
      </c>
      <c r="AV2974" s="209" t="str">
        <f>MONTH(R2974)&amp;"/"&amp;YEAR(R2974)</f>
        <v>5/2026</v>
      </c>
      <c r="AW2974" s="209">
        <f>WEEKNUM(R2974)-WEEKNUM(EOMONTH(R2974,-1)+1)+1</f>
        <v>3</v>
      </c>
      <c r="AX2974" s="209">
        <f>IF(BB2974="S",IF(Q2974="1. Aceitou o programa",R2974-B2974,0),0)</f>
        <v>43</v>
      </c>
      <c r="AY2974" s="209">
        <f>IF(BB2974="S",IF(AND(S2974&lt;&gt;"",R2974&lt;&gt;""),S2974-R2974,0),0)</f>
        <v>0</v>
      </c>
      <c r="AZ2974" s="209">
        <f>IF(BB2974="S",IF(Q2974="1. Aceitou o programa",IF(OR(X2974="Não se Aplica",X2974=""),IF(OR(W2974="Não se Aplica",W2974=""),0,W2974-V2974),AVERAGE(X2974-W2974,W2974-V2974)),0),0)</f>
        <v>0</v>
      </c>
      <c r="BA2974" s="209">
        <f>IF(BB2974="S",IF(AND(Q2974="1. Aceitou o programa",AH2974="Realizada"),IFERROR(IF(AG2974="",0,AG2974-R2974),0),0),0)</f>
        <v>0</v>
      </c>
      <c r="BB2974" s="209" t="str">
        <f>_xlfn.XLOOKUP(U2974,'Lista Suspensa'!$AA$20:$AA$23,'Lista Suspensa'!$AB$20:$AB$23,"N/A")</f>
        <v>S</v>
      </c>
    </row>
    <row r="2975" spans="1:54" ht="12" customHeight="1">
      <c r="A2975" s="151" t="s">
        <v>54</v>
      </c>
      <c r="B2975" s="152">
        <v>46112</v>
      </c>
      <c r="C2975" s="153" t="s">
        <v>55</v>
      </c>
      <c r="D2975" s="153" t="s">
        <v>56</v>
      </c>
      <c r="E2975" s="244">
        <v>89901249</v>
      </c>
      <c r="F2975" s="144" t="s">
        <v>5760</v>
      </c>
      <c r="G2975" s="230"/>
      <c r="H2975" s="154">
        <v>29045</v>
      </c>
      <c r="I2975" s="153">
        <v>46</v>
      </c>
      <c r="J2975" s="148" t="s">
        <v>70</v>
      </c>
      <c r="K2975" s="153" t="s">
        <v>59</v>
      </c>
      <c r="L2975" s="153"/>
      <c r="M2975" s="153"/>
      <c r="N2975" s="153"/>
      <c r="O2975" s="155">
        <v>11945869464</v>
      </c>
      <c r="P2975" s="156" t="s">
        <v>60</v>
      </c>
      <c r="Q2975" s="157" t="s">
        <v>110</v>
      </c>
      <c r="R2975" s="158">
        <v>46155</v>
      </c>
      <c r="S2975" s="159"/>
      <c r="T2975" s="159" t="s">
        <v>62</v>
      </c>
      <c r="U2975" s="159" t="s">
        <v>111</v>
      </c>
      <c r="V2975" s="154">
        <v>46148</v>
      </c>
      <c r="W2975" s="154">
        <v>46155</v>
      </c>
      <c r="X2975" s="154"/>
      <c r="Y2975" s="160" t="s">
        <v>99</v>
      </c>
      <c r="Z2975" s="160" t="s">
        <v>65</v>
      </c>
      <c r="AA2975" s="153"/>
      <c r="AB2975" s="153"/>
      <c r="AC2975" s="182" t="e">
        <f t="shared" si="94"/>
        <v>#DIV/0!</v>
      </c>
      <c r="AD2975" s="153" t="e">
        <f t="shared" si="95"/>
        <v>#DIV/0!</v>
      </c>
      <c r="AE2975" s="233" t="s">
        <v>66</v>
      </c>
      <c r="AF2975" s="153"/>
      <c r="AG2975" s="159"/>
      <c r="AH2975" s="153"/>
      <c r="AI2975" s="161"/>
      <c r="AJ2975" s="153"/>
      <c r="AK2975" s="153"/>
      <c r="AL2975" s="207"/>
      <c r="AM2975" s="207"/>
      <c r="AN2975" s="207"/>
      <c r="AO2975" s="207" t="str">
        <f ca="1">IF(R2975="","",IF(R2975&gt;TODAY(),"0 meses",DATEDIF(R2975,TODAY(),"m") &amp; " meses"))</f>
        <v>0 meses</v>
      </c>
      <c r="AP2975" s="147" t="s">
        <v>67</v>
      </c>
      <c r="AQ2975" s="147" t="s">
        <v>67</v>
      </c>
      <c r="AR2975" s="147"/>
      <c r="AS2975" s="209" t="s">
        <v>68</v>
      </c>
      <c r="AT2975" s="223" t="str">
        <f>MONTH(B2975)&amp;"/"&amp;YEAR(B2975)</f>
        <v>3/2026</v>
      </c>
      <c r="AU2975" s="223">
        <f>WEEKNUM(B2975)-WEEKNUM(EOMONTH(B2975,-1)+1)+1</f>
        <v>5</v>
      </c>
      <c r="AV2975" s="209" t="str">
        <f>MONTH(R2975)&amp;"/"&amp;YEAR(R2975)</f>
        <v>5/2026</v>
      </c>
      <c r="AW2975" s="209">
        <f>WEEKNUM(R2975)-WEEKNUM(EOMONTH(R2975,-1)+1)+1</f>
        <v>3</v>
      </c>
      <c r="AX2975" s="209">
        <f>IF(BB2975="S",IF(Q2975="1. Aceitou o programa",R2975-B2975,0),0)</f>
        <v>43</v>
      </c>
      <c r="AY2975" s="209">
        <f>IF(BB2975="S",IF(AND(S2975&lt;&gt;"",R2975&lt;&gt;""),S2975-R2975,0),0)</f>
        <v>0</v>
      </c>
      <c r="AZ2975" s="209">
        <f>IF(BB2975="S",IF(Q2975="1. Aceitou o programa",IF(OR(X2975="Não se Aplica",X2975=""),IF(OR(W2975="Não se Aplica",W2975=""),0,W2975-V2975),AVERAGE(X2975-W2975,W2975-V2975)),0),0)</f>
        <v>7</v>
      </c>
      <c r="BA2975" s="209">
        <f>IF(BB2975="S",IF(AND(Q2975="1. Aceitou o programa",AH2975="Realizada"),IFERROR(IF(AG2975="",0,AG2975-R2975),0),0),0)</f>
        <v>0</v>
      </c>
      <c r="BB2975" s="209" t="str">
        <f>_xlfn.XLOOKUP(U2975,'Lista Suspensa'!$AA$20:$AA$23,'Lista Suspensa'!$AB$20:$AB$23,"N/A")</f>
        <v>S</v>
      </c>
    </row>
    <row r="2976" spans="1:54" ht="12" customHeight="1">
      <c r="A2976" s="151" t="s">
        <v>54</v>
      </c>
      <c r="B2976" s="152">
        <v>46112</v>
      </c>
      <c r="C2976" s="153" t="s">
        <v>55</v>
      </c>
      <c r="D2976" s="153" t="s">
        <v>56</v>
      </c>
      <c r="E2976" s="244">
        <v>93402156</v>
      </c>
      <c r="F2976" s="144" t="s">
        <v>5761</v>
      </c>
      <c r="G2976" s="230"/>
      <c r="H2976" s="154">
        <v>29102</v>
      </c>
      <c r="I2976" s="153">
        <v>46</v>
      </c>
      <c r="J2976" s="148" t="s">
        <v>70</v>
      </c>
      <c r="K2976" s="153" t="s">
        <v>59</v>
      </c>
      <c r="L2976" s="153"/>
      <c r="M2976" s="153"/>
      <c r="N2976" s="153"/>
      <c r="O2976" s="155">
        <v>11943289294</v>
      </c>
      <c r="P2976" s="156" t="s">
        <v>60</v>
      </c>
      <c r="Q2976" s="157" t="s">
        <v>110</v>
      </c>
      <c r="R2976" s="158">
        <v>46155</v>
      </c>
      <c r="S2976" s="159"/>
      <c r="T2976" s="159" t="s">
        <v>62</v>
      </c>
      <c r="U2976" s="159" t="s">
        <v>111</v>
      </c>
      <c r="V2976" s="154">
        <v>46148</v>
      </c>
      <c r="W2976" s="154"/>
      <c r="X2976" s="154"/>
      <c r="Y2976" s="160" t="s">
        <v>3187</v>
      </c>
      <c r="Z2976" s="160" t="s">
        <v>65</v>
      </c>
      <c r="AA2976" s="153"/>
      <c r="AB2976" s="153"/>
      <c r="AC2976" s="182" t="e">
        <f t="shared" si="94"/>
        <v>#DIV/0!</v>
      </c>
      <c r="AD2976" s="153" t="e">
        <f t="shared" si="95"/>
        <v>#DIV/0!</v>
      </c>
      <c r="AE2976" s="233" t="s">
        <v>66</v>
      </c>
      <c r="AF2976" s="153"/>
      <c r="AG2976" s="159"/>
      <c r="AH2976" s="153"/>
      <c r="AI2976" s="161"/>
      <c r="AJ2976" s="153"/>
      <c r="AK2976" s="153"/>
      <c r="AL2976" s="207" t="s">
        <v>85</v>
      </c>
      <c r="AM2976" s="207" t="s">
        <v>86</v>
      </c>
      <c r="AN2976" s="207" t="s">
        <v>191</v>
      </c>
      <c r="AO2976" s="207" t="str">
        <f ca="1">IF(R2976="","",IF(R2976&gt;TODAY(),"0 meses",DATEDIF(R2976,TODAY(),"m") &amp; " meses"))</f>
        <v>0 meses</v>
      </c>
      <c r="AP2976" s="147" t="s">
        <v>67</v>
      </c>
      <c r="AQ2976" s="147" t="s">
        <v>67</v>
      </c>
      <c r="AR2976" s="147"/>
      <c r="AS2976" s="209" t="s">
        <v>68</v>
      </c>
      <c r="AT2976" s="223" t="str">
        <f>MONTH(B2976)&amp;"/"&amp;YEAR(B2976)</f>
        <v>3/2026</v>
      </c>
      <c r="AU2976" s="223">
        <f>WEEKNUM(B2976)-WEEKNUM(EOMONTH(B2976,-1)+1)+1</f>
        <v>5</v>
      </c>
      <c r="AV2976" s="209" t="str">
        <f>MONTH(R2976)&amp;"/"&amp;YEAR(R2976)</f>
        <v>5/2026</v>
      </c>
      <c r="AW2976" s="209">
        <f>WEEKNUM(R2976)-WEEKNUM(EOMONTH(R2976,-1)+1)+1</f>
        <v>3</v>
      </c>
      <c r="AX2976" s="209">
        <f>IF(BB2976="S",IF(Q2976="1. Aceitou o programa",R2976-B2976,0),0)</f>
        <v>43</v>
      </c>
      <c r="AY2976" s="209">
        <f>IF(BB2976="S",IF(AND(S2976&lt;&gt;"",R2976&lt;&gt;""),S2976-R2976,0),0)</f>
        <v>0</v>
      </c>
      <c r="AZ2976" s="209">
        <f>IF(BB2976="S",IF(Q2976="1. Aceitou o programa",IF(OR(X2976="Não se Aplica",X2976=""),IF(OR(W2976="Não se Aplica",W2976=""),0,W2976-V2976),AVERAGE(X2976-W2976,W2976-V2976)),0),0)</f>
        <v>0</v>
      </c>
      <c r="BA2976" s="209">
        <f>IF(BB2976="S",IF(AND(Q2976="1. Aceitou o programa",AH2976="Realizada"),IFERROR(IF(AG2976="",0,AG2976-R2976),0),0),0)</f>
        <v>0</v>
      </c>
      <c r="BB2976" s="209" t="str">
        <f>_xlfn.XLOOKUP(U2976,'Lista Suspensa'!$AA$20:$AA$23,'Lista Suspensa'!$AB$20:$AB$23,"N/A")</f>
        <v>S</v>
      </c>
    </row>
    <row r="2977" spans="1:54" ht="12" customHeight="1">
      <c r="A2977" s="151" t="s">
        <v>54</v>
      </c>
      <c r="B2977" s="152">
        <v>46112</v>
      </c>
      <c r="C2977" s="153" t="s">
        <v>55</v>
      </c>
      <c r="D2977" s="153" t="s">
        <v>56</v>
      </c>
      <c r="E2977" s="244">
        <v>89011280</v>
      </c>
      <c r="F2977" s="144" t="s">
        <v>5762</v>
      </c>
      <c r="G2977" s="230"/>
      <c r="H2977" s="154">
        <v>29111</v>
      </c>
      <c r="I2977" s="153">
        <v>46</v>
      </c>
      <c r="J2977" s="148" t="s">
        <v>58</v>
      </c>
      <c r="K2977" s="153" t="s">
        <v>59</v>
      </c>
      <c r="L2977" s="153"/>
      <c r="M2977" s="153"/>
      <c r="N2977" s="153"/>
      <c r="O2977" s="155">
        <v>11981511231</v>
      </c>
      <c r="P2977" s="156" t="s">
        <v>60</v>
      </c>
      <c r="Q2977" s="157" t="s">
        <v>110</v>
      </c>
      <c r="R2977" s="158">
        <v>46155</v>
      </c>
      <c r="S2977" s="159"/>
      <c r="T2977" s="159" t="s">
        <v>62</v>
      </c>
      <c r="U2977" s="159" t="s">
        <v>111</v>
      </c>
      <c r="V2977" s="154">
        <v>46148</v>
      </c>
      <c r="W2977" s="154"/>
      <c r="X2977" s="154"/>
      <c r="Y2977" s="160" t="s">
        <v>3187</v>
      </c>
      <c r="Z2977" s="160" t="s">
        <v>65</v>
      </c>
      <c r="AA2977" s="153"/>
      <c r="AB2977" s="153"/>
      <c r="AC2977" s="182" t="e">
        <f t="shared" si="94"/>
        <v>#DIV/0!</v>
      </c>
      <c r="AD2977" s="153" t="e">
        <f t="shared" si="95"/>
        <v>#DIV/0!</v>
      </c>
      <c r="AE2977" s="233" t="s">
        <v>66</v>
      </c>
      <c r="AF2977" s="153"/>
      <c r="AG2977" s="159"/>
      <c r="AH2977" s="153"/>
      <c r="AI2977" s="161"/>
      <c r="AJ2977" s="153"/>
      <c r="AK2977" s="153"/>
      <c r="AL2977" s="207"/>
      <c r="AM2977" s="207"/>
      <c r="AN2977" s="207"/>
      <c r="AO2977" s="207" t="str">
        <f ca="1">IF(R2977="","",IF(R2977&gt;TODAY(),"0 meses",DATEDIF(R2977,TODAY(),"m") &amp; " meses"))</f>
        <v>0 meses</v>
      </c>
      <c r="AP2977" s="147" t="s">
        <v>67</v>
      </c>
      <c r="AQ2977" s="147" t="s">
        <v>67</v>
      </c>
      <c r="AR2977" s="147"/>
      <c r="AS2977" s="209" t="s">
        <v>68</v>
      </c>
      <c r="AT2977" s="223" t="str">
        <f>MONTH(B2977)&amp;"/"&amp;YEAR(B2977)</f>
        <v>3/2026</v>
      </c>
      <c r="AU2977" s="223">
        <f>WEEKNUM(B2977)-WEEKNUM(EOMONTH(B2977,-1)+1)+1</f>
        <v>5</v>
      </c>
      <c r="AV2977" s="209" t="str">
        <f>MONTH(R2977)&amp;"/"&amp;YEAR(R2977)</f>
        <v>5/2026</v>
      </c>
      <c r="AW2977" s="209">
        <f>WEEKNUM(R2977)-WEEKNUM(EOMONTH(R2977,-1)+1)+1</f>
        <v>3</v>
      </c>
      <c r="AX2977" s="209">
        <f>IF(BB2977="S",IF(Q2977="1. Aceitou o programa",R2977-B2977,0),0)</f>
        <v>43</v>
      </c>
      <c r="AY2977" s="209">
        <f>IF(BB2977="S",IF(AND(S2977&lt;&gt;"",R2977&lt;&gt;""),S2977-R2977,0),0)</f>
        <v>0</v>
      </c>
      <c r="AZ2977" s="209">
        <f>IF(BB2977="S",IF(Q2977="1. Aceitou o programa",IF(OR(X2977="Não se Aplica",X2977=""),IF(OR(W2977="Não se Aplica",W2977=""),0,W2977-V2977),AVERAGE(X2977-W2977,W2977-V2977)),0),0)</f>
        <v>0</v>
      </c>
      <c r="BA2977" s="209">
        <f>IF(BB2977="S",IF(AND(Q2977="1. Aceitou o programa",AH2977="Realizada"),IFERROR(IF(AG2977="",0,AG2977-R2977),0),0),0)</f>
        <v>0</v>
      </c>
      <c r="BB2977" s="209" t="str">
        <f>_xlfn.XLOOKUP(U2977,'Lista Suspensa'!$AA$20:$AA$23,'Lista Suspensa'!$AB$20:$AB$23,"N/A")</f>
        <v>S</v>
      </c>
    </row>
    <row r="2978" spans="1:54" ht="12" customHeight="1">
      <c r="A2978" s="151" t="s">
        <v>54</v>
      </c>
      <c r="B2978" s="152">
        <v>46112</v>
      </c>
      <c r="C2978" s="153" t="s">
        <v>55</v>
      </c>
      <c r="D2978" s="153" t="s">
        <v>56</v>
      </c>
      <c r="E2978" s="244">
        <v>93747747</v>
      </c>
      <c r="F2978" s="144" t="s">
        <v>5763</v>
      </c>
      <c r="G2978" s="230"/>
      <c r="H2978" s="154">
        <v>29239</v>
      </c>
      <c r="I2978" s="153">
        <v>46</v>
      </c>
      <c r="J2978" s="148" t="s">
        <v>70</v>
      </c>
      <c r="K2978" s="153" t="s">
        <v>59</v>
      </c>
      <c r="L2978" s="153"/>
      <c r="M2978" s="153"/>
      <c r="N2978" s="153"/>
      <c r="O2978" s="155">
        <v>11983610056</v>
      </c>
      <c r="P2978" s="156" t="s">
        <v>60</v>
      </c>
      <c r="Q2978" s="157" t="s">
        <v>110</v>
      </c>
      <c r="R2978" s="158">
        <v>46155</v>
      </c>
      <c r="S2978" s="159"/>
      <c r="T2978" s="159" t="s">
        <v>62</v>
      </c>
      <c r="U2978" s="159" t="s">
        <v>111</v>
      </c>
      <c r="V2978" s="154">
        <v>46148</v>
      </c>
      <c r="W2978" s="154"/>
      <c r="X2978" s="154"/>
      <c r="Y2978" s="160" t="s">
        <v>3187</v>
      </c>
      <c r="Z2978" s="160" t="s">
        <v>65</v>
      </c>
      <c r="AA2978" s="153"/>
      <c r="AB2978" s="153"/>
      <c r="AC2978" s="182" t="e">
        <f t="shared" si="94"/>
        <v>#DIV/0!</v>
      </c>
      <c r="AD2978" s="153" t="e">
        <f t="shared" si="95"/>
        <v>#DIV/0!</v>
      </c>
      <c r="AE2978" s="233" t="s">
        <v>66</v>
      </c>
      <c r="AF2978" s="153"/>
      <c r="AG2978" s="159"/>
      <c r="AH2978" s="153"/>
      <c r="AI2978" s="161"/>
      <c r="AJ2978" s="153"/>
      <c r="AK2978" s="153"/>
      <c r="AL2978" s="207"/>
      <c r="AM2978" s="207"/>
      <c r="AN2978" s="207"/>
      <c r="AO2978" s="207" t="str">
        <f ca="1">IF(R2978="","",IF(R2978&gt;TODAY(),"0 meses",DATEDIF(R2978,TODAY(),"m") &amp; " meses"))</f>
        <v>0 meses</v>
      </c>
      <c r="AP2978" s="147" t="s">
        <v>67</v>
      </c>
      <c r="AQ2978" s="147" t="s">
        <v>67</v>
      </c>
      <c r="AR2978" s="147"/>
      <c r="AS2978" s="209" t="s">
        <v>68</v>
      </c>
      <c r="AT2978" s="223" t="str">
        <f>MONTH(B2978)&amp;"/"&amp;YEAR(B2978)</f>
        <v>3/2026</v>
      </c>
      <c r="AU2978" s="223">
        <f>WEEKNUM(B2978)-WEEKNUM(EOMONTH(B2978,-1)+1)+1</f>
        <v>5</v>
      </c>
      <c r="AV2978" s="209" t="str">
        <f>MONTH(R2978)&amp;"/"&amp;YEAR(R2978)</f>
        <v>5/2026</v>
      </c>
      <c r="AW2978" s="209">
        <f>WEEKNUM(R2978)-WEEKNUM(EOMONTH(R2978,-1)+1)+1</f>
        <v>3</v>
      </c>
      <c r="AX2978" s="209">
        <f>IF(BB2978="S",IF(Q2978="1. Aceitou o programa",R2978-B2978,0),0)</f>
        <v>43</v>
      </c>
      <c r="AY2978" s="209">
        <f>IF(BB2978="S",IF(AND(S2978&lt;&gt;"",R2978&lt;&gt;""),S2978-R2978,0),0)</f>
        <v>0</v>
      </c>
      <c r="AZ2978" s="209">
        <f>IF(BB2978="S",IF(Q2978="1. Aceitou o programa",IF(OR(X2978="Não se Aplica",X2978=""),IF(OR(W2978="Não se Aplica",W2978=""),0,W2978-V2978),AVERAGE(X2978-W2978,W2978-V2978)),0),0)</f>
        <v>0</v>
      </c>
      <c r="BA2978" s="209">
        <f>IF(BB2978="S",IF(AND(Q2978="1. Aceitou o programa",AH2978="Realizada"),IFERROR(IF(AG2978="",0,AG2978-R2978),0),0),0)</f>
        <v>0</v>
      </c>
      <c r="BB2978" s="209" t="str">
        <f>_xlfn.XLOOKUP(U2978,'Lista Suspensa'!$AA$20:$AA$23,'Lista Suspensa'!$AB$20:$AB$23,"N/A")</f>
        <v>S</v>
      </c>
    </row>
    <row r="2979" spans="1:54" ht="12" customHeight="1">
      <c r="A2979" s="151" t="s">
        <v>54</v>
      </c>
      <c r="B2979" s="152">
        <v>46112</v>
      </c>
      <c r="C2979" s="153" t="s">
        <v>55</v>
      </c>
      <c r="D2979" s="153" t="s">
        <v>56</v>
      </c>
      <c r="E2979" s="244">
        <v>94492061</v>
      </c>
      <c r="F2979" s="144" t="s">
        <v>5764</v>
      </c>
      <c r="G2979" s="230"/>
      <c r="H2979" s="154">
        <v>29259</v>
      </c>
      <c r="I2979" s="153">
        <v>46</v>
      </c>
      <c r="J2979" s="148" t="s">
        <v>58</v>
      </c>
      <c r="K2979" s="153" t="s">
        <v>59</v>
      </c>
      <c r="L2979" s="153"/>
      <c r="M2979" s="153"/>
      <c r="N2979" s="153"/>
      <c r="O2979" s="155">
        <v>11968617676</v>
      </c>
      <c r="P2979" s="156" t="s">
        <v>60</v>
      </c>
      <c r="Q2979" s="157" t="s">
        <v>110</v>
      </c>
      <c r="R2979" s="158">
        <v>46155</v>
      </c>
      <c r="S2979" s="159"/>
      <c r="T2979" s="159" t="s">
        <v>62</v>
      </c>
      <c r="U2979" s="159" t="s">
        <v>111</v>
      </c>
      <c r="V2979" s="154">
        <v>46149</v>
      </c>
      <c r="W2979" s="154"/>
      <c r="X2979" s="154"/>
      <c r="Y2979" s="160" t="s">
        <v>64</v>
      </c>
      <c r="Z2979" s="160" t="s">
        <v>65</v>
      </c>
      <c r="AA2979" s="153"/>
      <c r="AB2979" s="153"/>
      <c r="AC2979" s="182" t="e">
        <f t="shared" si="94"/>
        <v>#DIV/0!</v>
      </c>
      <c r="AD2979" s="153" t="e">
        <f t="shared" si="95"/>
        <v>#DIV/0!</v>
      </c>
      <c r="AE2979" s="233" t="s">
        <v>66</v>
      </c>
      <c r="AF2979" s="153"/>
      <c r="AG2979" s="159"/>
      <c r="AH2979" s="153"/>
      <c r="AI2979" s="161"/>
      <c r="AJ2979" s="153"/>
      <c r="AK2979" s="153"/>
      <c r="AL2979" s="207"/>
      <c r="AM2979" s="207"/>
      <c r="AN2979" s="207"/>
      <c r="AO2979" s="207" t="str">
        <f ca="1">IF(R2979="","",IF(R2979&gt;TODAY(),"0 meses",DATEDIF(R2979,TODAY(),"m") &amp; " meses"))</f>
        <v>0 meses</v>
      </c>
      <c r="AP2979" s="147" t="s">
        <v>67</v>
      </c>
      <c r="AQ2979" s="147" t="s">
        <v>67</v>
      </c>
      <c r="AR2979" s="147"/>
      <c r="AS2979" s="209" t="s">
        <v>68</v>
      </c>
      <c r="AT2979" s="223" t="str">
        <f>MONTH(B2979)&amp;"/"&amp;YEAR(B2979)</f>
        <v>3/2026</v>
      </c>
      <c r="AU2979" s="223">
        <f>WEEKNUM(B2979)-WEEKNUM(EOMONTH(B2979,-1)+1)+1</f>
        <v>5</v>
      </c>
      <c r="AV2979" s="209" t="str">
        <f>MONTH(R2979)&amp;"/"&amp;YEAR(R2979)</f>
        <v>5/2026</v>
      </c>
      <c r="AW2979" s="209">
        <f>WEEKNUM(R2979)-WEEKNUM(EOMONTH(R2979,-1)+1)+1</f>
        <v>3</v>
      </c>
      <c r="AX2979" s="209">
        <f>IF(BB2979="S",IF(Q2979="1. Aceitou o programa",R2979-B2979,0),0)</f>
        <v>43</v>
      </c>
      <c r="AY2979" s="209">
        <f>IF(BB2979="S",IF(AND(S2979&lt;&gt;"",R2979&lt;&gt;""),S2979-R2979,0),0)</f>
        <v>0</v>
      </c>
      <c r="AZ2979" s="209">
        <f>IF(BB2979="S",IF(Q2979="1. Aceitou o programa",IF(OR(X2979="Não se Aplica",X2979=""),IF(OR(W2979="Não se Aplica",W2979=""),0,W2979-V2979),AVERAGE(X2979-W2979,W2979-V2979)),0),0)</f>
        <v>0</v>
      </c>
      <c r="BA2979" s="209">
        <f>IF(BB2979="S",IF(AND(Q2979="1. Aceitou o programa",AH2979="Realizada"),IFERROR(IF(AG2979="",0,AG2979-R2979),0),0),0)</f>
        <v>0</v>
      </c>
      <c r="BB2979" s="209" t="str">
        <f>_xlfn.XLOOKUP(U2979,'Lista Suspensa'!$AA$20:$AA$23,'Lista Suspensa'!$AB$20:$AB$23,"N/A")</f>
        <v>S</v>
      </c>
    </row>
    <row r="2980" spans="1:54" ht="12" customHeight="1">
      <c r="A2980" s="151" t="s">
        <v>54</v>
      </c>
      <c r="B2980" s="152">
        <v>46112</v>
      </c>
      <c r="C2980" s="153" t="s">
        <v>55</v>
      </c>
      <c r="D2980" s="153" t="s">
        <v>56</v>
      </c>
      <c r="E2980" s="244">
        <v>94609249</v>
      </c>
      <c r="F2980" s="144" t="s">
        <v>5765</v>
      </c>
      <c r="G2980" s="230"/>
      <c r="H2980" s="154">
        <v>29278</v>
      </c>
      <c r="I2980" s="153">
        <v>46</v>
      </c>
      <c r="J2980" s="148" t="s">
        <v>70</v>
      </c>
      <c r="K2980" s="153" t="s">
        <v>59</v>
      </c>
      <c r="L2980" s="153"/>
      <c r="M2980" s="153"/>
      <c r="N2980" s="153"/>
      <c r="O2980" s="155">
        <v>11948400521</v>
      </c>
      <c r="P2980" s="156" t="s">
        <v>60</v>
      </c>
      <c r="Q2980" s="157" t="s">
        <v>110</v>
      </c>
      <c r="R2980" s="158">
        <v>46155</v>
      </c>
      <c r="S2980" s="159"/>
      <c r="T2980" s="159" t="s">
        <v>62</v>
      </c>
      <c r="U2980" s="159" t="s">
        <v>111</v>
      </c>
      <c r="V2980" s="154">
        <v>46148</v>
      </c>
      <c r="W2980" s="154"/>
      <c r="X2980" s="154"/>
      <c r="Y2980" s="160" t="s">
        <v>3187</v>
      </c>
      <c r="Z2980" s="160" t="s">
        <v>65</v>
      </c>
      <c r="AA2980" s="153"/>
      <c r="AB2980" s="153"/>
      <c r="AC2980" s="182" t="e">
        <f t="shared" si="94"/>
        <v>#DIV/0!</v>
      </c>
      <c r="AD2980" s="153" t="e">
        <f t="shared" si="95"/>
        <v>#DIV/0!</v>
      </c>
      <c r="AE2980" s="233" t="s">
        <v>66</v>
      </c>
      <c r="AF2980" s="153"/>
      <c r="AG2980" s="159"/>
      <c r="AH2980" s="153"/>
      <c r="AI2980" s="161"/>
      <c r="AJ2980" s="153"/>
      <c r="AK2980" s="153"/>
      <c r="AL2980" s="207"/>
      <c r="AM2980" s="207"/>
      <c r="AN2980" s="207"/>
      <c r="AO2980" s="207" t="str">
        <f ca="1">IF(R2980="","",IF(R2980&gt;TODAY(),"0 meses",DATEDIF(R2980,TODAY(),"m") &amp; " meses"))</f>
        <v>0 meses</v>
      </c>
      <c r="AP2980" s="147" t="s">
        <v>67</v>
      </c>
      <c r="AQ2980" s="147" t="s">
        <v>67</v>
      </c>
      <c r="AR2980" s="147"/>
      <c r="AS2980" s="209" t="s">
        <v>68</v>
      </c>
      <c r="AT2980" s="223" t="str">
        <f>MONTH(B2980)&amp;"/"&amp;YEAR(B2980)</f>
        <v>3/2026</v>
      </c>
      <c r="AU2980" s="223">
        <f>WEEKNUM(B2980)-WEEKNUM(EOMONTH(B2980,-1)+1)+1</f>
        <v>5</v>
      </c>
      <c r="AV2980" s="209" t="str">
        <f>MONTH(R2980)&amp;"/"&amp;YEAR(R2980)</f>
        <v>5/2026</v>
      </c>
      <c r="AW2980" s="209">
        <f>WEEKNUM(R2980)-WEEKNUM(EOMONTH(R2980,-1)+1)+1</f>
        <v>3</v>
      </c>
      <c r="AX2980" s="209">
        <f>IF(BB2980="S",IF(Q2980="1. Aceitou o programa",R2980-B2980,0),0)</f>
        <v>43</v>
      </c>
      <c r="AY2980" s="209">
        <f>IF(BB2980="S",IF(AND(S2980&lt;&gt;"",R2980&lt;&gt;""),S2980-R2980,0),0)</f>
        <v>0</v>
      </c>
      <c r="AZ2980" s="209">
        <f>IF(BB2980="S",IF(Q2980="1. Aceitou o programa",IF(OR(X2980="Não se Aplica",X2980=""),IF(OR(W2980="Não se Aplica",W2980=""),0,W2980-V2980),AVERAGE(X2980-W2980,W2980-V2980)),0),0)</f>
        <v>0</v>
      </c>
      <c r="BA2980" s="209">
        <f>IF(BB2980="S",IF(AND(Q2980="1. Aceitou o programa",AH2980="Realizada"),IFERROR(IF(AG2980="",0,AG2980-R2980),0),0),0)</f>
        <v>0</v>
      </c>
      <c r="BB2980" s="209" t="str">
        <f>_xlfn.XLOOKUP(U2980,'Lista Suspensa'!$AA$20:$AA$23,'Lista Suspensa'!$AB$20:$AB$23,"N/A")</f>
        <v>S</v>
      </c>
    </row>
    <row r="2981" spans="1:54" ht="12" customHeight="1">
      <c r="A2981" s="151" t="s">
        <v>54</v>
      </c>
      <c r="B2981" s="152">
        <v>46112</v>
      </c>
      <c r="C2981" s="153" t="s">
        <v>55</v>
      </c>
      <c r="D2981" s="153" t="s">
        <v>56</v>
      </c>
      <c r="E2981" s="244">
        <v>93863619</v>
      </c>
      <c r="F2981" s="144" t="s">
        <v>5766</v>
      </c>
      <c r="G2981" s="230"/>
      <c r="H2981" s="154">
        <v>29498</v>
      </c>
      <c r="I2981" s="153">
        <v>45</v>
      </c>
      <c r="J2981" s="148" t="s">
        <v>58</v>
      </c>
      <c r="K2981" s="153" t="s">
        <v>59</v>
      </c>
      <c r="L2981" s="153"/>
      <c r="M2981" s="153"/>
      <c r="N2981" s="153"/>
      <c r="O2981" s="155">
        <v>11996886748</v>
      </c>
      <c r="P2981" s="156" t="s">
        <v>60</v>
      </c>
      <c r="Q2981" s="157" t="s">
        <v>110</v>
      </c>
      <c r="R2981" s="158">
        <v>46155</v>
      </c>
      <c r="S2981" s="159"/>
      <c r="T2981" s="159" t="s">
        <v>62</v>
      </c>
      <c r="U2981" s="159" t="s">
        <v>111</v>
      </c>
      <c r="V2981" s="154">
        <v>46148</v>
      </c>
      <c r="W2981" s="154"/>
      <c r="X2981" s="154"/>
      <c r="Y2981" s="160" t="s">
        <v>3187</v>
      </c>
      <c r="Z2981" s="160" t="s">
        <v>65</v>
      </c>
      <c r="AA2981" s="153"/>
      <c r="AB2981" s="153"/>
      <c r="AC2981" s="182" t="e">
        <f t="shared" si="94"/>
        <v>#DIV/0!</v>
      </c>
      <c r="AD2981" s="153" t="e">
        <f t="shared" si="95"/>
        <v>#DIV/0!</v>
      </c>
      <c r="AE2981" s="233" t="s">
        <v>66</v>
      </c>
      <c r="AF2981" s="153"/>
      <c r="AG2981" s="159"/>
      <c r="AH2981" s="153"/>
      <c r="AI2981" s="161"/>
      <c r="AJ2981" s="153"/>
      <c r="AK2981" s="153"/>
      <c r="AL2981" s="207"/>
      <c r="AM2981" s="207"/>
      <c r="AN2981" s="207"/>
      <c r="AO2981" s="207" t="str">
        <f ca="1">IF(R2981="","",IF(R2981&gt;TODAY(),"0 meses",DATEDIF(R2981,TODAY(),"m") &amp; " meses"))</f>
        <v>0 meses</v>
      </c>
      <c r="AP2981" s="147" t="s">
        <v>67</v>
      </c>
      <c r="AQ2981" s="147" t="s">
        <v>67</v>
      </c>
      <c r="AR2981" s="147"/>
      <c r="AS2981" s="209" t="s">
        <v>68</v>
      </c>
      <c r="AT2981" s="223" t="str">
        <f>MONTH(B2981)&amp;"/"&amp;YEAR(B2981)</f>
        <v>3/2026</v>
      </c>
      <c r="AU2981" s="223">
        <f>WEEKNUM(B2981)-WEEKNUM(EOMONTH(B2981,-1)+1)+1</f>
        <v>5</v>
      </c>
      <c r="AV2981" s="209" t="str">
        <f>MONTH(R2981)&amp;"/"&amp;YEAR(R2981)</f>
        <v>5/2026</v>
      </c>
      <c r="AW2981" s="209">
        <f>WEEKNUM(R2981)-WEEKNUM(EOMONTH(R2981,-1)+1)+1</f>
        <v>3</v>
      </c>
      <c r="AX2981" s="209">
        <f>IF(BB2981="S",IF(Q2981="1. Aceitou o programa",R2981-B2981,0),0)</f>
        <v>43</v>
      </c>
      <c r="AY2981" s="209">
        <f>IF(BB2981="S",IF(AND(S2981&lt;&gt;"",R2981&lt;&gt;""),S2981-R2981,0),0)</f>
        <v>0</v>
      </c>
      <c r="AZ2981" s="209">
        <f>IF(BB2981="S",IF(Q2981="1. Aceitou o programa",IF(OR(X2981="Não se Aplica",X2981=""),IF(OR(W2981="Não se Aplica",W2981=""),0,W2981-V2981),AVERAGE(X2981-W2981,W2981-V2981)),0),0)</f>
        <v>0</v>
      </c>
      <c r="BA2981" s="209">
        <f>IF(BB2981="S",IF(AND(Q2981="1. Aceitou o programa",AH2981="Realizada"),IFERROR(IF(AG2981="",0,AG2981-R2981),0),0),0)</f>
        <v>0</v>
      </c>
      <c r="BB2981" s="209" t="str">
        <f>_xlfn.XLOOKUP(U2981,'Lista Suspensa'!$AA$20:$AA$23,'Lista Suspensa'!$AB$20:$AB$23,"N/A")</f>
        <v>S</v>
      </c>
    </row>
    <row r="2982" spans="1:54" ht="12" customHeight="1">
      <c r="A2982" s="151" t="s">
        <v>54</v>
      </c>
      <c r="B2982" s="152">
        <v>46112</v>
      </c>
      <c r="C2982" s="153" t="s">
        <v>55</v>
      </c>
      <c r="D2982" s="153" t="s">
        <v>56</v>
      </c>
      <c r="E2982" s="244">
        <v>94480301</v>
      </c>
      <c r="F2982" s="144" t="s">
        <v>5767</v>
      </c>
      <c r="G2982" s="230"/>
      <c r="H2982" s="154">
        <v>29608</v>
      </c>
      <c r="I2982" s="153">
        <v>45</v>
      </c>
      <c r="J2982" s="148" t="s">
        <v>70</v>
      </c>
      <c r="K2982" s="153" t="s">
        <v>59</v>
      </c>
      <c r="L2982" s="153"/>
      <c r="M2982" s="153"/>
      <c r="N2982" s="153"/>
      <c r="O2982" s="155">
        <v>11989211773</v>
      </c>
      <c r="P2982" s="156" t="s">
        <v>60</v>
      </c>
      <c r="Q2982" s="157" t="s">
        <v>110</v>
      </c>
      <c r="R2982" s="158">
        <v>46155</v>
      </c>
      <c r="S2982" s="159"/>
      <c r="T2982" s="159" t="s">
        <v>62</v>
      </c>
      <c r="U2982" s="159" t="s">
        <v>111</v>
      </c>
      <c r="V2982" s="154">
        <v>46148</v>
      </c>
      <c r="W2982" s="154"/>
      <c r="X2982" s="154"/>
      <c r="Y2982" s="160" t="s">
        <v>3187</v>
      </c>
      <c r="Z2982" s="160" t="s">
        <v>65</v>
      </c>
      <c r="AA2982" s="153"/>
      <c r="AB2982" s="153"/>
      <c r="AC2982" s="182" t="e">
        <f t="shared" si="94"/>
        <v>#DIV/0!</v>
      </c>
      <c r="AD2982" s="153" t="e">
        <f t="shared" si="95"/>
        <v>#DIV/0!</v>
      </c>
      <c r="AE2982" s="233" t="s">
        <v>66</v>
      </c>
      <c r="AF2982" s="153"/>
      <c r="AG2982" s="159"/>
      <c r="AH2982" s="153"/>
      <c r="AI2982" s="161"/>
      <c r="AJ2982" s="153"/>
      <c r="AK2982" s="153"/>
      <c r="AL2982" s="207"/>
      <c r="AM2982" s="207"/>
      <c r="AN2982" s="207"/>
      <c r="AO2982" s="207" t="str">
        <f ca="1">IF(R2982="","",IF(R2982&gt;TODAY(),"0 meses",DATEDIF(R2982,TODAY(),"m") &amp; " meses"))</f>
        <v>0 meses</v>
      </c>
      <c r="AP2982" s="147" t="s">
        <v>67</v>
      </c>
      <c r="AQ2982" s="147" t="s">
        <v>67</v>
      </c>
      <c r="AR2982" s="147"/>
      <c r="AS2982" s="209" t="s">
        <v>68</v>
      </c>
      <c r="AT2982" s="223" t="str">
        <f>MONTH(B2982)&amp;"/"&amp;YEAR(B2982)</f>
        <v>3/2026</v>
      </c>
      <c r="AU2982" s="223">
        <f>WEEKNUM(B2982)-WEEKNUM(EOMONTH(B2982,-1)+1)+1</f>
        <v>5</v>
      </c>
      <c r="AV2982" s="209" t="str">
        <f>MONTH(R2982)&amp;"/"&amp;YEAR(R2982)</f>
        <v>5/2026</v>
      </c>
      <c r="AW2982" s="209">
        <f>WEEKNUM(R2982)-WEEKNUM(EOMONTH(R2982,-1)+1)+1</f>
        <v>3</v>
      </c>
      <c r="AX2982" s="209">
        <f>IF(BB2982="S",IF(Q2982="1. Aceitou o programa",R2982-B2982,0),0)</f>
        <v>43</v>
      </c>
      <c r="AY2982" s="209">
        <f>IF(BB2982="S",IF(AND(S2982&lt;&gt;"",R2982&lt;&gt;""),S2982-R2982,0),0)</f>
        <v>0</v>
      </c>
      <c r="AZ2982" s="209">
        <f>IF(BB2982="S",IF(Q2982="1. Aceitou o programa",IF(OR(X2982="Não se Aplica",X2982=""),IF(OR(W2982="Não se Aplica",W2982=""),0,W2982-V2982),AVERAGE(X2982-W2982,W2982-V2982)),0),0)</f>
        <v>0</v>
      </c>
      <c r="BA2982" s="209">
        <f>IF(BB2982="S",IF(AND(Q2982="1. Aceitou o programa",AH2982="Realizada"),IFERROR(IF(AG2982="",0,AG2982-R2982),0),0),0)</f>
        <v>0</v>
      </c>
      <c r="BB2982" s="209" t="str">
        <f>_xlfn.XLOOKUP(U2982,'Lista Suspensa'!$AA$20:$AA$23,'Lista Suspensa'!$AB$20:$AB$23,"N/A")</f>
        <v>S</v>
      </c>
    </row>
    <row r="2983" spans="1:54" ht="12" customHeight="1">
      <c r="A2983" s="151" t="s">
        <v>54</v>
      </c>
      <c r="B2983" s="152">
        <v>46112</v>
      </c>
      <c r="C2983" s="153" t="s">
        <v>55</v>
      </c>
      <c r="D2983" s="153" t="s">
        <v>56</v>
      </c>
      <c r="E2983" s="244">
        <v>89015742</v>
      </c>
      <c r="F2983" s="144" t="s">
        <v>5768</v>
      </c>
      <c r="G2983" s="230"/>
      <c r="H2983" s="154">
        <v>29609</v>
      </c>
      <c r="I2983" s="153">
        <v>45</v>
      </c>
      <c r="J2983" s="148" t="s">
        <v>70</v>
      </c>
      <c r="K2983" s="153" t="s">
        <v>59</v>
      </c>
      <c r="L2983" s="153"/>
      <c r="M2983" s="153"/>
      <c r="N2983" s="153"/>
      <c r="O2983" s="155">
        <v>11921411981</v>
      </c>
      <c r="P2983" s="156" t="s">
        <v>60</v>
      </c>
      <c r="Q2983" s="157" t="s">
        <v>110</v>
      </c>
      <c r="R2983" s="158">
        <v>46155</v>
      </c>
      <c r="S2983" s="159"/>
      <c r="T2983" s="159" t="s">
        <v>62</v>
      </c>
      <c r="U2983" s="159" t="s">
        <v>111</v>
      </c>
      <c r="V2983" s="154">
        <v>46148</v>
      </c>
      <c r="W2983" s="154"/>
      <c r="X2983" s="154"/>
      <c r="Y2983" s="160" t="s">
        <v>3187</v>
      </c>
      <c r="Z2983" s="160" t="s">
        <v>65</v>
      </c>
      <c r="AA2983" s="153"/>
      <c r="AB2983" s="153"/>
      <c r="AC2983" s="182" t="e">
        <f t="shared" si="94"/>
        <v>#DIV/0!</v>
      </c>
      <c r="AD2983" s="153" t="e">
        <f t="shared" si="95"/>
        <v>#DIV/0!</v>
      </c>
      <c r="AE2983" s="233" t="s">
        <v>66</v>
      </c>
      <c r="AF2983" s="153"/>
      <c r="AG2983" s="159"/>
      <c r="AH2983" s="153"/>
      <c r="AI2983" s="161"/>
      <c r="AJ2983" s="153"/>
      <c r="AK2983" s="153"/>
      <c r="AL2983" s="207"/>
      <c r="AM2983" s="207"/>
      <c r="AN2983" s="207"/>
      <c r="AO2983" s="207" t="str">
        <f ca="1">IF(R2983="","",IF(R2983&gt;TODAY(),"0 meses",DATEDIF(R2983,TODAY(),"m") &amp; " meses"))</f>
        <v>0 meses</v>
      </c>
      <c r="AP2983" s="147" t="s">
        <v>67</v>
      </c>
      <c r="AQ2983" s="147" t="s">
        <v>67</v>
      </c>
      <c r="AR2983" s="147"/>
      <c r="AS2983" s="209" t="s">
        <v>68</v>
      </c>
      <c r="AT2983" s="223" t="str">
        <f>MONTH(B2983)&amp;"/"&amp;YEAR(B2983)</f>
        <v>3/2026</v>
      </c>
      <c r="AU2983" s="223">
        <f>WEEKNUM(B2983)-WEEKNUM(EOMONTH(B2983,-1)+1)+1</f>
        <v>5</v>
      </c>
      <c r="AV2983" s="209" t="str">
        <f>MONTH(R2983)&amp;"/"&amp;YEAR(R2983)</f>
        <v>5/2026</v>
      </c>
      <c r="AW2983" s="209">
        <f>WEEKNUM(R2983)-WEEKNUM(EOMONTH(R2983,-1)+1)+1</f>
        <v>3</v>
      </c>
      <c r="AX2983" s="209">
        <f>IF(BB2983="S",IF(Q2983="1. Aceitou o programa",R2983-B2983,0),0)</f>
        <v>43</v>
      </c>
      <c r="AY2983" s="209">
        <f>IF(BB2983="S",IF(AND(S2983&lt;&gt;"",R2983&lt;&gt;""),S2983-R2983,0),0)</f>
        <v>0</v>
      </c>
      <c r="AZ2983" s="209">
        <f>IF(BB2983="S",IF(Q2983="1. Aceitou o programa",IF(OR(X2983="Não se Aplica",X2983=""),IF(OR(W2983="Não se Aplica",W2983=""),0,W2983-V2983),AVERAGE(X2983-W2983,W2983-V2983)),0),0)</f>
        <v>0</v>
      </c>
      <c r="BA2983" s="209">
        <f>IF(BB2983="S",IF(AND(Q2983="1. Aceitou o programa",AH2983="Realizada"),IFERROR(IF(AG2983="",0,AG2983-R2983),0),0),0)</f>
        <v>0</v>
      </c>
      <c r="BB2983" s="209" t="str">
        <f>_xlfn.XLOOKUP(U2983,'Lista Suspensa'!$AA$20:$AA$23,'Lista Suspensa'!$AB$20:$AB$23,"N/A")</f>
        <v>S</v>
      </c>
    </row>
    <row r="2984" spans="1:54" ht="12" customHeight="1">
      <c r="A2984" s="151" t="s">
        <v>54</v>
      </c>
      <c r="B2984" s="152">
        <v>46112</v>
      </c>
      <c r="C2984" s="153" t="s">
        <v>55</v>
      </c>
      <c r="D2984" s="153" t="s">
        <v>56</v>
      </c>
      <c r="E2984" s="244">
        <v>93759628</v>
      </c>
      <c r="F2984" s="144" t="s">
        <v>5769</v>
      </c>
      <c r="G2984" s="230"/>
      <c r="H2984" s="154">
        <v>29763</v>
      </c>
      <c r="I2984" s="153">
        <v>44</v>
      </c>
      <c r="J2984" s="148" t="s">
        <v>70</v>
      </c>
      <c r="K2984" s="153" t="s">
        <v>59</v>
      </c>
      <c r="L2984" s="153"/>
      <c r="M2984" s="153"/>
      <c r="N2984" s="153"/>
      <c r="O2984" s="155">
        <v>11967221909</v>
      </c>
      <c r="P2984" s="156" t="s">
        <v>60</v>
      </c>
      <c r="Q2984" s="157" t="s">
        <v>110</v>
      </c>
      <c r="R2984" s="158">
        <v>46155</v>
      </c>
      <c r="S2984" s="159"/>
      <c r="T2984" s="159" t="s">
        <v>62</v>
      </c>
      <c r="U2984" s="159" t="s">
        <v>111</v>
      </c>
      <c r="V2984" s="154">
        <v>46148</v>
      </c>
      <c r="W2984" s="154"/>
      <c r="X2984" s="154"/>
      <c r="Y2984" s="160" t="s">
        <v>3187</v>
      </c>
      <c r="Z2984" s="160" t="s">
        <v>65</v>
      </c>
      <c r="AA2984" s="153"/>
      <c r="AB2984" s="153"/>
      <c r="AC2984" s="182" t="e">
        <f t="shared" si="94"/>
        <v>#DIV/0!</v>
      </c>
      <c r="AD2984" s="153" t="e">
        <f t="shared" si="95"/>
        <v>#DIV/0!</v>
      </c>
      <c r="AE2984" s="233" t="s">
        <v>66</v>
      </c>
      <c r="AF2984" s="153"/>
      <c r="AG2984" s="159"/>
      <c r="AH2984" s="153"/>
      <c r="AI2984" s="161"/>
      <c r="AJ2984" s="153"/>
      <c r="AK2984" s="153"/>
      <c r="AL2984" s="207"/>
      <c r="AM2984" s="207"/>
      <c r="AN2984" s="207"/>
      <c r="AO2984" s="207" t="str">
        <f ca="1">IF(R2984="","",IF(R2984&gt;TODAY(),"0 meses",DATEDIF(R2984,TODAY(),"m") &amp; " meses"))</f>
        <v>0 meses</v>
      </c>
      <c r="AP2984" s="147" t="s">
        <v>67</v>
      </c>
      <c r="AQ2984" s="147" t="s">
        <v>67</v>
      </c>
      <c r="AR2984" s="147"/>
      <c r="AS2984" s="209" t="s">
        <v>68</v>
      </c>
      <c r="AT2984" s="223" t="str">
        <f>MONTH(B2984)&amp;"/"&amp;YEAR(B2984)</f>
        <v>3/2026</v>
      </c>
      <c r="AU2984" s="223">
        <f>WEEKNUM(B2984)-WEEKNUM(EOMONTH(B2984,-1)+1)+1</f>
        <v>5</v>
      </c>
      <c r="AV2984" s="209" t="str">
        <f>MONTH(R2984)&amp;"/"&amp;YEAR(R2984)</f>
        <v>5/2026</v>
      </c>
      <c r="AW2984" s="209">
        <f>WEEKNUM(R2984)-WEEKNUM(EOMONTH(R2984,-1)+1)+1</f>
        <v>3</v>
      </c>
      <c r="AX2984" s="209">
        <f>IF(BB2984="S",IF(Q2984="1. Aceitou o programa",R2984-B2984,0),0)</f>
        <v>43</v>
      </c>
      <c r="AY2984" s="209">
        <f>IF(BB2984="S",IF(AND(S2984&lt;&gt;"",R2984&lt;&gt;""),S2984-R2984,0),0)</f>
        <v>0</v>
      </c>
      <c r="AZ2984" s="209">
        <f>IF(BB2984="S",IF(Q2984="1. Aceitou o programa",IF(OR(X2984="Não se Aplica",X2984=""),IF(OR(W2984="Não se Aplica",W2984=""),0,W2984-V2984),AVERAGE(X2984-W2984,W2984-V2984)),0),0)</f>
        <v>0</v>
      </c>
      <c r="BA2984" s="209">
        <f>IF(BB2984="S",IF(AND(Q2984="1. Aceitou o programa",AH2984="Realizada"),IFERROR(IF(AG2984="",0,AG2984-R2984),0),0),0)</f>
        <v>0</v>
      </c>
      <c r="BB2984" s="209" t="str">
        <f>_xlfn.XLOOKUP(U2984,'Lista Suspensa'!$AA$20:$AA$23,'Lista Suspensa'!$AB$20:$AB$23,"N/A")</f>
        <v>S</v>
      </c>
    </row>
    <row r="2985" spans="1:54" ht="12" customHeight="1">
      <c r="A2985" s="151" t="s">
        <v>54</v>
      </c>
      <c r="B2985" s="152">
        <v>46112</v>
      </c>
      <c r="C2985" s="153" t="s">
        <v>55</v>
      </c>
      <c r="D2985" s="153" t="s">
        <v>56</v>
      </c>
      <c r="E2985" s="244">
        <v>89188278</v>
      </c>
      <c r="F2985" s="144" t="s">
        <v>5770</v>
      </c>
      <c r="G2985" s="230"/>
      <c r="H2985" s="154">
        <v>29764</v>
      </c>
      <c r="I2985" s="153">
        <v>44</v>
      </c>
      <c r="J2985" s="148" t="s">
        <v>70</v>
      </c>
      <c r="K2985" s="153" t="s">
        <v>59</v>
      </c>
      <c r="L2985" s="153"/>
      <c r="M2985" s="153"/>
      <c r="N2985" s="153"/>
      <c r="O2985" s="155">
        <v>11962921255</v>
      </c>
      <c r="P2985" s="156" t="s">
        <v>60</v>
      </c>
      <c r="Q2985" s="157" t="s">
        <v>110</v>
      </c>
      <c r="R2985" s="158">
        <v>46155</v>
      </c>
      <c r="S2985" s="159"/>
      <c r="T2985" s="159" t="s">
        <v>62</v>
      </c>
      <c r="U2985" s="159" t="s">
        <v>111</v>
      </c>
      <c r="V2985" s="154">
        <v>46148</v>
      </c>
      <c r="W2985" s="154"/>
      <c r="X2985" s="154"/>
      <c r="Y2985" s="160" t="s">
        <v>3187</v>
      </c>
      <c r="Z2985" s="160" t="s">
        <v>65</v>
      </c>
      <c r="AA2985" s="153"/>
      <c r="AB2985" s="153"/>
      <c r="AC2985" s="182" t="e">
        <f t="shared" si="94"/>
        <v>#DIV/0!</v>
      </c>
      <c r="AD2985" s="153" t="e">
        <f t="shared" si="95"/>
        <v>#DIV/0!</v>
      </c>
      <c r="AE2985" s="233" t="s">
        <v>66</v>
      </c>
      <c r="AF2985" s="153"/>
      <c r="AG2985" s="159"/>
      <c r="AH2985" s="153"/>
      <c r="AI2985" s="161"/>
      <c r="AJ2985" s="153"/>
      <c r="AK2985" s="153"/>
      <c r="AL2985" s="207"/>
      <c r="AM2985" s="207"/>
      <c r="AN2985" s="207"/>
      <c r="AO2985" s="207" t="str">
        <f ca="1">IF(R2985="","",IF(R2985&gt;TODAY(),"0 meses",DATEDIF(R2985,TODAY(),"m") &amp; " meses"))</f>
        <v>0 meses</v>
      </c>
      <c r="AP2985" s="147" t="s">
        <v>67</v>
      </c>
      <c r="AQ2985" s="147" t="s">
        <v>67</v>
      </c>
      <c r="AR2985" s="147"/>
      <c r="AS2985" s="209" t="s">
        <v>68</v>
      </c>
      <c r="AT2985" s="223" t="str">
        <f>MONTH(B2985)&amp;"/"&amp;YEAR(B2985)</f>
        <v>3/2026</v>
      </c>
      <c r="AU2985" s="223">
        <f>WEEKNUM(B2985)-WEEKNUM(EOMONTH(B2985,-1)+1)+1</f>
        <v>5</v>
      </c>
      <c r="AV2985" s="209" t="str">
        <f>MONTH(R2985)&amp;"/"&amp;YEAR(R2985)</f>
        <v>5/2026</v>
      </c>
      <c r="AW2985" s="209">
        <f>WEEKNUM(R2985)-WEEKNUM(EOMONTH(R2985,-1)+1)+1</f>
        <v>3</v>
      </c>
      <c r="AX2985" s="209">
        <f>IF(BB2985="S",IF(Q2985="1. Aceitou o programa",R2985-B2985,0),0)</f>
        <v>43</v>
      </c>
      <c r="AY2985" s="209">
        <f>IF(BB2985="S",IF(AND(S2985&lt;&gt;"",R2985&lt;&gt;""),S2985-R2985,0),0)</f>
        <v>0</v>
      </c>
      <c r="AZ2985" s="209">
        <f>IF(BB2985="S",IF(Q2985="1. Aceitou o programa",IF(OR(X2985="Não se Aplica",X2985=""),IF(OR(W2985="Não se Aplica",W2985=""),0,W2985-V2985),AVERAGE(X2985-W2985,W2985-V2985)),0),0)</f>
        <v>0</v>
      </c>
      <c r="BA2985" s="209">
        <f>IF(BB2985="S",IF(AND(Q2985="1. Aceitou o programa",AH2985="Realizada"),IFERROR(IF(AG2985="",0,AG2985-R2985),0),0),0)</f>
        <v>0</v>
      </c>
      <c r="BB2985" s="209" t="str">
        <f>_xlfn.XLOOKUP(U2985,'Lista Suspensa'!$AA$20:$AA$23,'Lista Suspensa'!$AB$20:$AB$23,"N/A")</f>
        <v>S</v>
      </c>
    </row>
    <row r="2986" spans="1:54" ht="12" customHeight="1">
      <c r="A2986" s="151" t="s">
        <v>54</v>
      </c>
      <c r="B2986" s="152">
        <v>46112</v>
      </c>
      <c r="C2986" s="153" t="s">
        <v>55</v>
      </c>
      <c r="D2986" s="153" t="s">
        <v>56</v>
      </c>
      <c r="E2986" s="244">
        <v>93866386</v>
      </c>
      <c r="F2986" s="144" t="s">
        <v>5771</v>
      </c>
      <c r="G2986" s="230"/>
      <c r="H2986" s="154">
        <v>29764</v>
      </c>
      <c r="I2986" s="153">
        <v>44</v>
      </c>
      <c r="J2986" s="148" t="s">
        <v>70</v>
      </c>
      <c r="K2986" s="153" t="s">
        <v>59</v>
      </c>
      <c r="L2986" s="153"/>
      <c r="M2986" s="153"/>
      <c r="N2986" s="153"/>
      <c r="O2986" s="155">
        <v>11980616073</v>
      </c>
      <c r="P2986" s="156" t="s">
        <v>60</v>
      </c>
      <c r="Q2986" s="157" t="s">
        <v>110</v>
      </c>
      <c r="R2986" s="158">
        <v>46155</v>
      </c>
      <c r="S2986" s="159"/>
      <c r="T2986" s="159" t="s">
        <v>62</v>
      </c>
      <c r="U2986" s="159" t="s">
        <v>111</v>
      </c>
      <c r="V2986" s="154">
        <v>46149</v>
      </c>
      <c r="W2986" s="154"/>
      <c r="X2986" s="154"/>
      <c r="Y2986" s="160" t="s">
        <v>64</v>
      </c>
      <c r="Z2986" s="160" t="s">
        <v>65</v>
      </c>
      <c r="AA2986" s="153"/>
      <c r="AB2986" s="153"/>
      <c r="AC2986" s="182" t="e">
        <f t="shared" si="94"/>
        <v>#DIV/0!</v>
      </c>
      <c r="AD2986" s="153" t="e">
        <f t="shared" si="95"/>
        <v>#DIV/0!</v>
      </c>
      <c r="AE2986" s="233" t="s">
        <v>66</v>
      </c>
      <c r="AF2986" s="153"/>
      <c r="AG2986" s="159"/>
      <c r="AH2986" s="153"/>
      <c r="AI2986" s="161"/>
      <c r="AJ2986" s="153"/>
      <c r="AK2986" s="153"/>
      <c r="AL2986" s="207"/>
      <c r="AM2986" s="207"/>
      <c r="AN2986" s="207"/>
      <c r="AO2986" s="207" t="str">
        <f ca="1">IF(R2986="","",IF(R2986&gt;TODAY(),"0 meses",DATEDIF(R2986,TODAY(),"m") &amp; " meses"))</f>
        <v>0 meses</v>
      </c>
      <c r="AP2986" s="147" t="s">
        <v>67</v>
      </c>
      <c r="AQ2986" s="147" t="s">
        <v>67</v>
      </c>
      <c r="AR2986" s="147"/>
      <c r="AS2986" s="209" t="s">
        <v>68</v>
      </c>
      <c r="AT2986" s="223" t="str">
        <f>MONTH(B2986)&amp;"/"&amp;YEAR(B2986)</f>
        <v>3/2026</v>
      </c>
      <c r="AU2986" s="223">
        <f>WEEKNUM(B2986)-WEEKNUM(EOMONTH(B2986,-1)+1)+1</f>
        <v>5</v>
      </c>
      <c r="AV2986" s="209" t="str">
        <f>MONTH(R2986)&amp;"/"&amp;YEAR(R2986)</f>
        <v>5/2026</v>
      </c>
      <c r="AW2986" s="209">
        <f>WEEKNUM(R2986)-WEEKNUM(EOMONTH(R2986,-1)+1)+1</f>
        <v>3</v>
      </c>
      <c r="AX2986" s="209">
        <f>IF(BB2986="S",IF(Q2986="1. Aceitou o programa",R2986-B2986,0),0)</f>
        <v>43</v>
      </c>
      <c r="AY2986" s="209">
        <f>IF(BB2986="S",IF(AND(S2986&lt;&gt;"",R2986&lt;&gt;""),S2986-R2986,0),0)</f>
        <v>0</v>
      </c>
      <c r="AZ2986" s="209">
        <f>IF(BB2986="S",IF(Q2986="1. Aceitou o programa",IF(OR(X2986="Não se Aplica",X2986=""),IF(OR(W2986="Não se Aplica",W2986=""),0,W2986-V2986),AVERAGE(X2986-W2986,W2986-V2986)),0),0)</f>
        <v>0</v>
      </c>
      <c r="BA2986" s="209">
        <f>IF(BB2986="S",IF(AND(Q2986="1. Aceitou o programa",AH2986="Realizada"),IFERROR(IF(AG2986="",0,AG2986-R2986),0),0),0)</f>
        <v>0</v>
      </c>
      <c r="BB2986" s="209" t="str">
        <f>_xlfn.XLOOKUP(U2986,'Lista Suspensa'!$AA$20:$AA$23,'Lista Suspensa'!$AB$20:$AB$23,"N/A")</f>
        <v>S</v>
      </c>
    </row>
    <row r="2987" spans="1:54" ht="12" customHeight="1">
      <c r="A2987" s="151" t="s">
        <v>54</v>
      </c>
      <c r="B2987" s="152">
        <v>46112</v>
      </c>
      <c r="C2987" s="153" t="s">
        <v>55</v>
      </c>
      <c r="D2987" s="153" t="s">
        <v>56</v>
      </c>
      <c r="E2987" s="244">
        <v>93611193</v>
      </c>
      <c r="F2987" s="144" t="s">
        <v>5772</v>
      </c>
      <c r="G2987" s="230"/>
      <c r="H2987" s="154">
        <v>29850</v>
      </c>
      <c r="I2987" s="153">
        <v>44</v>
      </c>
      <c r="J2987" s="148" t="s">
        <v>70</v>
      </c>
      <c r="K2987" s="153" t="s">
        <v>59</v>
      </c>
      <c r="L2987" s="153"/>
      <c r="M2987" s="153"/>
      <c r="N2987" s="153"/>
      <c r="O2987" s="155">
        <v>11980564942</v>
      </c>
      <c r="P2987" s="156" t="s">
        <v>60</v>
      </c>
      <c r="Q2987" s="157" t="s">
        <v>110</v>
      </c>
      <c r="R2987" s="158">
        <v>46155</v>
      </c>
      <c r="S2987" s="159"/>
      <c r="T2987" s="159" t="s">
        <v>62</v>
      </c>
      <c r="U2987" s="159" t="s">
        <v>111</v>
      </c>
      <c r="V2987" s="154">
        <v>46148</v>
      </c>
      <c r="W2987" s="154"/>
      <c r="X2987" s="154"/>
      <c r="Y2987" s="160" t="s">
        <v>3187</v>
      </c>
      <c r="Z2987" s="160" t="s">
        <v>65</v>
      </c>
      <c r="AA2987" s="153"/>
      <c r="AB2987" s="153"/>
      <c r="AC2987" s="182" t="e">
        <f t="shared" si="94"/>
        <v>#DIV/0!</v>
      </c>
      <c r="AD2987" s="153" t="e">
        <f t="shared" si="95"/>
        <v>#DIV/0!</v>
      </c>
      <c r="AE2987" s="233" t="s">
        <v>66</v>
      </c>
      <c r="AF2987" s="153"/>
      <c r="AG2987" s="159"/>
      <c r="AH2987" s="153"/>
      <c r="AI2987" s="161"/>
      <c r="AJ2987" s="153"/>
      <c r="AK2987" s="153"/>
      <c r="AL2987" s="207"/>
      <c r="AM2987" s="207"/>
      <c r="AN2987" s="207"/>
      <c r="AO2987" s="207" t="str">
        <f ca="1">IF(R2987="","",IF(R2987&gt;TODAY(),"0 meses",DATEDIF(R2987,TODAY(),"m") &amp; " meses"))</f>
        <v>0 meses</v>
      </c>
      <c r="AP2987" s="147" t="s">
        <v>67</v>
      </c>
      <c r="AQ2987" s="147" t="s">
        <v>67</v>
      </c>
      <c r="AR2987" s="147"/>
      <c r="AS2987" s="209" t="s">
        <v>68</v>
      </c>
      <c r="AT2987" s="223" t="str">
        <f>MONTH(B2987)&amp;"/"&amp;YEAR(B2987)</f>
        <v>3/2026</v>
      </c>
      <c r="AU2987" s="223">
        <f>WEEKNUM(B2987)-WEEKNUM(EOMONTH(B2987,-1)+1)+1</f>
        <v>5</v>
      </c>
      <c r="AV2987" s="209" t="str">
        <f>MONTH(R2987)&amp;"/"&amp;YEAR(R2987)</f>
        <v>5/2026</v>
      </c>
      <c r="AW2987" s="209">
        <f>WEEKNUM(R2987)-WEEKNUM(EOMONTH(R2987,-1)+1)+1</f>
        <v>3</v>
      </c>
      <c r="AX2987" s="209">
        <f>IF(BB2987="S",IF(Q2987="1. Aceitou o programa",R2987-B2987,0),0)</f>
        <v>43</v>
      </c>
      <c r="AY2987" s="209">
        <f>IF(BB2987="S",IF(AND(S2987&lt;&gt;"",R2987&lt;&gt;""),S2987-R2987,0),0)</f>
        <v>0</v>
      </c>
      <c r="AZ2987" s="209">
        <f>IF(BB2987="S",IF(Q2987="1. Aceitou o programa",IF(OR(X2987="Não se Aplica",X2987=""),IF(OR(W2987="Não se Aplica",W2987=""),0,W2987-V2987),AVERAGE(X2987-W2987,W2987-V2987)),0),0)</f>
        <v>0</v>
      </c>
      <c r="BA2987" s="209">
        <f>IF(BB2987="S",IF(AND(Q2987="1. Aceitou o programa",AH2987="Realizada"),IFERROR(IF(AG2987="",0,AG2987-R2987),0),0),0)</f>
        <v>0</v>
      </c>
      <c r="BB2987" s="209" t="str">
        <f>_xlfn.XLOOKUP(U2987,'Lista Suspensa'!$AA$20:$AA$23,'Lista Suspensa'!$AB$20:$AB$23,"N/A")</f>
        <v>S</v>
      </c>
    </row>
    <row r="2988" spans="1:54" ht="12" customHeight="1">
      <c r="A2988" s="151" t="s">
        <v>54</v>
      </c>
      <c r="B2988" s="152">
        <v>46112</v>
      </c>
      <c r="C2988" s="153" t="s">
        <v>55</v>
      </c>
      <c r="D2988" s="153" t="s">
        <v>56</v>
      </c>
      <c r="E2988" s="244">
        <v>450307026</v>
      </c>
      <c r="F2988" s="144" t="s">
        <v>5773</v>
      </c>
      <c r="G2988" s="230"/>
      <c r="H2988" s="154">
        <v>29872</v>
      </c>
      <c r="I2988" s="153">
        <v>44</v>
      </c>
      <c r="J2988" s="148" t="s">
        <v>70</v>
      </c>
      <c r="K2988" s="153" t="s">
        <v>59</v>
      </c>
      <c r="L2988" s="153"/>
      <c r="M2988" s="153"/>
      <c r="N2988" s="153"/>
      <c r="O2988" s="155">
        <v>11950309097</v>
      </c>
      <c r="P2988" s="156" t="s">
        <v>60</v>
      </c>
      <c r="Q2988" s="157" t="s">
        <v>110</v>
      </c>
      <c r="R2988" s="158">
        <v>46155</v>
      </c>
      <c r="S2988" s="159"/>
      <c r="T2988" s="159" t="s">
        <v>62</v>
      </c>
      <c r="U2988" s="159" t="s">
        <v>111</v>
      </c>
      <c r="V2988" s="154">
        <v>46149</v>
      </c>
      <c r="W2988" s="154"/>
      <c r="X2988" s="154"/>
      <c r="Y2988" s="160" t="s">
        <v>64</v>
      </c>
      <c r="Z2988" s="160" t="s">
        <v>65</v>
      </c>
      <c r="AA2988" s="153"/>
      <c r="AB2988" s="153"/>
      <c r="AC2988" s="182" t="e">
        <f t="shared" si="94"/>
        <v>#DIV/0!</v>
      </c>
      <c r="AD2988" s="153" t="e">
        <f t="shared" si="95"/>
        <v>#DIV/0!</v>
      </c>
      <c r="AE2988" s="233" t="s">
        <v>66</v>
      </c>
      <c r="AF2988" s="153"/>
      <c r="AG2988" s="159"/>
      <c r="AH2988" s="153"/>
      <c r="AI2988" s="161"/>
      <c r="AJ2988" s="153"/>
      <c r="AK2988" s="153"/>
      <c r="AL2988" s="207"/>
      <c r="AM2988" s="207"/>
      <c r="AN2988" s="207"/>
      <c r="AO2988" s="207" t="str">
        <f ca="1">IF(R2988="","",IF(R2988&gt;TODAY(),"0 meses",DATEDIF(R2988,TODAY(),"m") &amp; " meses"))</f>
        <v>0 meses</v>
      </c>
      <c r="AP2988" s="147" t="s">
        <v>67</v>
      </c>
      <c r="AQ2988" s="147" t="s">
        <v>67</v>
      </c>
      <c r="AR2988" s="147"/>
      <c r="AS2988" s="209" t="s">
        <v>68</v>
      </c>
      <c r="AT2988" s="223" t="str">
        <f>MONTH(B2988)&amp;"/"&amp;YEAR(B2988)</f>
        <v>3/2026</v>
      </c>
      <c r="AU2988" s="223">
        <f>WEEKNUM(B2988)-WEEKNUM(EOMONTH(B2988,-1)+1)+1</f>
        <v>5</v>
      </c>
      <c r="AV2988" s="209" t="str">
        <f>MONTH(R2988)&amp;"/"&amp;YEAR(R2988)</f>
        <v>5/2026</v>
      </c>
      <c r="AW2988" s="209">
        <f>WEEKNUM(R2988)-WEEKNUM(EOMONTH(R2988,-1)+1)+1</f>
        <v>3</v>
      </c>
      <c r="AX2988" s="209">
        <f>IF(BB2988="S",IF(Q2988="1. Aceitou o programa",R2988-B2988,0),0)</f>
        <v>43</v>
      </c>
      <c r="AY2988" s="209">
        <f>IF(BB2988="S",IF(AND(S2988&lt;&gt;"",R2988&lt;&gt;""),S2988-R2988,0),0)</f>
        <v>0</v>
      </c>
      <c r="AZ2988" s="209">
        <f>IF(BB2988="S",IF(Q2988="1. Aceitou o programa",IF(OR(X2988="Não se Aplica",X2988=""),IF(OR(W2988="Não se Aplica",W2988=""),0,W2988-V2988),AVERAGE(X2988-W2988,W2988-V2988)),0),0)</f>
        <v>0</v>
      </c>
      <c r="BA2988" s="209">
        <f>IF(BB2988="S",IF(AND(Q2988="1. Aceitou o programa",AH2988="Realizada"),IFERROR(IF(AG2988="",0,AG2988-R2988),0),0),0)</f>
        <v>0</v>
      </c>
      <c r="BB2988" s="209" t="str">
        <f>_xlfn.XLOOKUP(U2988,'Lista Suspensa'!$AA$20:$AA$23,'Lista Suspensa'!$AB$20:$AB$23,"N/A")</f>
        <v>S</v>
      </c>
    </row>
    <row r="2989" spans="1:54" ht="12" customHeight="1">
      <c r="A2989" s="151" t="s">
        <v>54</v>
      </c>
      <c r="B2989" s="152">
        <v>46112</v>
      </c>
      <c r="C2989" s="153" t="s">
        <v>55</v>
      </c>
      <c r="D2989" s="153" t="s">
        <v>56</v>
      </c>
      <c r="E2989" s="244">
        <v>450146049</v>
      </c>
      <c r="F2989" s="144" t="s">
        <v>5774</v>
      </c>
      <c r="G2989" s="230"/>
      <c r="H2989" s="154">
        <v>29926</v>
      </c>
      <c r="I2989" s="153">
        <v>44</v>
      </c>
      <c r="J2989" s="148" t="s">
        <v>70</v>
      </c>
      <c r="K2989" s="153" t="s">
        <v>59</v>
      </c>
      <c r="L2989" s="153"/>
      <c r="M2989" s="153"/>
      <c r="N2989" s="153"/>
      <c r="O2989" s="155">
        <v>11986693709</v>
      </c>
      <c r="P2989" s="156" t="s">
        <v>60</v>
      </c>
      <c r="Q2989" s="157" t="s">
        <v>110</v>
      </c>
      <c r="R2989" s="158">
        <v>46155</v>
      </c>
      <c r="S2989" s="159"/>
      <c r="T2989" s="159" t="s">
        <v>62</v>
      </c>
      <c r="U2989" s="159" t="s">
        <v>111</v>
      </c>
      <c r="V2989" s="154">
        <v>46148</v>
      </c>
      <c r="W2989" s="154"/>
      <c r="X2989" s="154"/>
      <c r="Y2989" s="160" t="s">
        <v>3187</v>
      </c>
      <c r="Z2989" s="160" t="s">
        <v>65</v>
      </c>
      <c r="AA2989" s="153"/>
      <c r="AB2989" s="153"/>
      <c r="AC2989" s="182" t="e">
        <f t="shared" si="94"/>
        <v>#DIV/0!</v>
      </c>
      <c r="AD2989" s="153" t="e">
        <f t="shared" si="95"/>
        <v>#DIV/0!</v>
      </c>
      <c r="AE2989" s="233" t="s">
        <v>66</v>
      </c>
      <c r="AF2989" s="153"/>
      <c r="AG2989" s="159"/>
      <c r="AH2989" s="153"/>
      <c r="AI2989" s="161"/>
      <c r="AJ2989" s="153"/>
      <c r="AK2989" s="153"/>
      <c r="AL2989" s="207"/>
      <c r="AM2989" s="207"/>
      <c r="AN2989" s="207"/>
      <c r="AO2989" s="207" t="str">
        <f ca="1">IF(R2989="","",IF(R2989&gt;TODAY(),"0 meses",DATEDIF(R2989,TODAY(),"m") &amp; " meses"))</f>
        <v>0 meses</v>
      </c>
      <c r="AP2989" s="147" t="s">
        <v>67</v>
      </c>
      <c r="AQ2989" s="147" t="s">
        <v>67</v>
      </c>
      <c r="AR2989" s="147"/>
      <c r="AS2989" s="209" t="s">
        <v>68</v>
      </c>
      <c r="AT2989" s="223" t="str">
        <f>MONTH(B2989)&amp;"/"&amp;YEAR(B2989)</f>
        <v>3/2026</v>
      </c>
      <c r="AU2989" s="223">
        <f>WEEKNUM(B2989)-WEEKNUM(EOMONTH(B2989,-1)+1)+1</f>
        <v>5</v>
      </c>
      <c r="AV2989" s="209" t="str">
        <f>MONTH(R2989)&amp;"/"&amp;YEAR(R2989)</f>
        <v>5/2026</v>
      </c>
      <c r="AW2989" s="209">
        <f>WEEKNUM(R2989)-WEEKNUM(EOMONTH(R2989,-1)+1)+1</f>
        <v>3</v>
      </c>
      <c r="AX2989" s="209">
        <f>IF(BB2989="S",IF(Q2989="1. Aceitou o programa",R2989-B2989,0),0)</f>
        <v>43</v>
      </c>
      <c r="AY2989" s="209">
        <f>IF(BB2989="S",IF(AND(S2989&lt;&gt;"",R2989&lt;&gt;""),S2989-R2989,0),0)</f>
        <v>0</v>
      </c>
      <c r="AZ2989" s="209">
        <f>IF(BB2989="S",IF(Q2989="1. Aceitou o programa",IF(OR(X2989="Não se Aplica",X2989=""),IF(OR(W2989="Não se Aplica",W2989=""),0,W2989-V2989),AVERAGE(X2989-W2989,W2989-V2989)),0),0)</f>
        <v>0</v>
      </c>
      <c r="BA2989" s="209">
        <f>IF(BB2989="S",IF(AND(Q2989="1. Aceitou o programa",AH2989="Realizada"),IFERROR(IF(AG2989="",0,AG2989-R2989),0),0),0)</f>
        <v>0</v>
      </c>
      <c r="BB2989" s="209" t="str">
        <f>_xlfn.XLOOKUP(U2989,'Lista Suspensa'!$AA$20:$AA$23,'Lista Suspensa'!$AB$20:$AB$23,"N/A")</f>
        <v>S</v>
      </c>
    </row>
    <row r="2990" spans="1:54" ht="12" customHeight="1">
      <c r="A2990" s="151" t="s">
        <v>54</v>
      </c>
      <c r="B2990" s="152">
        <v>46112</v>
      </c>
      <c r="C2990" s="153" t="s">
        <v>55</v>
      </c>
      <c r="D2990" s="153" t="s">
        <v>56</v>
      </c>
      <c r="E2990" s="244">
        <v>89628151</v>
      </c>
      <c r="F2990" s="144" t="s">
        <v>5775</v>
      </c>
      <c r="G2990" s="230"/>
      <c r="H2990" s="154">
        <v>29956</v>
      </c>
      <c r="I2990" s="153">
        <v>44</v>
      </c>
      <c r="J2990" s="148" t="s">
        <v>58</v>
      </c>
      <c r="K2990" s="153" t="s">
        <v>59</v>
      </c>
      <c r="L2990" s="153"/>
      <c r="M2990" s="153"/>
      <c r="N2990" s="153"/>
      <c r="O2990" s="155">
        <v>11970378532</v>
      </c>
      <c r="P2990" s="156" t="s">
        <v>60</v>
      </c>
      <c r="Q2990" s="157" t="s">
        <v>110</v>
      </c>
      <c r="R2990" s="158">
        <v>46155</v>
      </c>
      <c r="S2990" s="159"/>
      <c r="T2990" s="159" t="s">
        <v>62</v>
      </c>
      <c r="U2990" s="159" t="s">
        <v>111</v>
      </c>
      <c r="V2990" s="154">
        <v>46148</v>
      </c>
      <c r="W2990" s="154"/>
      <c r="X2990" s="154"/>
      <c r="Y2990" s="160" t="s">
        <v>3187</v>
      </c>
      <c r="Z2990" s="160" t="s">
        <v>65</v>
      </c>
      <c r="AA2990" s="153"/>
      <c r="AB2990" s="153"/>
      <c r="AC2990" s="182" t="e">
        <f t="shared" si="94"/>
        <v>#DIV/0!</v>
      </c>
      <c r="AD2990" s="153" t="e">
        <f t="shared" si="95"/>
        <v>#DIV/0!</v>
      </c>
      <c r="AE2990" s="233" t="s">
        <v>66</v>
      </c>
      <c r="AF2990" s="153"/>
      <c r="AG2990" s="159"/>
      <c r="AH2990" s="153"/>
      <c r="AI2990" s="161"/>
      <c r="AJ2990" s="153"/>
      <c r="AK2990" s="153"/>
      <c r="AL2990" s="207"/>
      <c r="AM2990" s="207"/>
      <c r="AN2990" s="207"/>
      <c r="AO2990" s="207" t="str">
        <f ca="1">IF(R2990="","",IF(R2990&gt;TODAY(),"0 meses",DATEDIF(R2990,TODAY(),"m") &amp; " meses"))</f>
        <v>0 meses</v>
      </c>
      <c r="AP2990" s="147" t="s">
        <v>67</v>
      </c>
      <c r="AQ2990" s="147" t="s">
        <v>67</v>
      </c>
      <c r="AR2990" s="147"/>
      <c r="AS2990" s="209" t="s">
        <v>68</v>
      </c>
      <c r="AT2990" s="223" t="str">
        <f>MONTH(B2990)&amp;"/"&amp;YEAR(B2990)</f>
        <v>3/2026</v>
      </c>
      <c r="AU2990" s="223">
        <f>WEEKNUM(B2990)-WEEKNUM(EOMONTH(B2990,-1)+1)+1</f>
        <v>5</v>
      </c>
      <c r="AV2990" s="209" t="str">
        <f>MONTH(R2990)&amp;"/"&amp;YEAR(R2990)</f>
        <v>5/2026</v>
      </c>
      <c r="AW2990" s="209">
        <f>WEEKNUM(R2990)-WEEKNUM(EOMONTH(R2990,-1)+1)+1</f>
        <v>3</v>
      </c>
      <c r="AX2990" s="209">
        <f>IF(BB2990="S",IF(Q2990="1. Aceitou o programa",R2990-B2990,0),0)</f>
        <v>43</v>
      </c>
      <c r="AY2990" s="209">
        <f>IF(BB2990="S",IF(AND(S2990&lt;&gt;"",R2990&lt;&gt;""),S2990-R2990,0),0)</f>
        <v>0</v>
      </c>
      <c r="AZ2990" s="209">
        <f>IF(BB2990="S",IF(Q2990="1. Aceitou o programa",IF(OR(X2990="Não se Aplica",X2990=""),IF(OR(W2990="Não se Aplica",W2990=""),0,W2990-V2990),AVERAGE(X2990-W2990,W2990-V2990)),0),0)</f>
        <v>0</v>
      </c>
      <c r="BA2990" s="209">
        <f>IF(BB2990="S",IF(AND(Q2990="1. Aceitou o programa",AH2990="Realizada"),IFERROR(IF(AG2990="",0,AG2990-R2990),0),0),0)</f>
        <v>0</v>
      </c>
      <c r="BB2990" s="209" t="str">
        <f>_xlfn.XLOOKUP(U2990,'Lista Suspensa'!$AA$20:$AA$23,'Lista Suspensa'!$AB$20:$AB$23,"N/A")</f>
        <v>S</v>
      </c>
    </row>
    <row r="2991" spans="1:54" ht="12" customHeight="1">
      <c r="A2991" s="151" t="s">
        <v>54</v>
      </c>
      <c r="B2991" s="152">
        <v>46112</v>
      </c>
      <c r="C2991" s="153" t="s">
        <v>55</v>
      </c>
      <c r="D2991" s="153" t="s">
        <v>56</v>
      </c>
      <c r="E2991" s="244">
        <v>93861091</v>
      </c>
      <c r="F2991" s="144" t="s">
        <v>5776</v>
      </c>
      <c r="G2991" s="230"/>
      <c r="H2991" s="154">
        <v>29966</v>
      </c>
      <c r="I2991" s="153">
        <v>44</v>
      </c>
      <c r="J2991" s="148" t="s">
        <v>70</v>
      </c>
      <c r="K2991" s="153" t="s">
        <v>59</v>
      </c>
      <c r="L2991" s="153"/>
      <c r="M2991" s="153"/>
      <c r="N2991" s="153"/>
      <c r="O2991" s="155">
        <v>11985147176</v>
      </c>
      <c r="P2991" s="156" t="s">
        <v>60</v>
      </c>
      <c r="Q2991" s="157" t="s">
        <v>110</v>
      </c>
      <c r="R2991" s="158">
        <v>46155</v>
      </c>
      <c r="S2991" s="159"/>
      <c r="T2991" s="159" t="s">
        <v>62</v>
      </c>
      <c r="U2991" s="159" t="s">
        <v>111</v>
      </c>
      <c r="V2991" s="154">
        <v>46148</v>
      </c>
      <c r="W2991" s="154"/>
      <c r="X2991" s="154"/>
      <c r="Y2991" s="160" t="s">
        <v>3187</v>
      </c>
      <c r="Z2991" s="160" t="s">
        <v>65</v>
      </c>
      <c r="AA2991" s="153"/>
      <c r="AB2991" s="153"/>
      <c r="AC2991" s="182" t="e">
        <f t="shared" si="94"/>
        <v>#DIV/0!</v>
      </c>
      <c r="AD2991" s="153" t="e">
        <f t="shared" si="95"/>
        <v>#DIV/0!</v>
      </c>
      <c r="AE2991" s="233" t="s">
        <v>66</v>
      </c>
      <c r="AF2991" s="153"/>
      <c r="AG2991" s="159"/>
      <c r="AH2991" s="153"/>
      <c r="AI2991" s="161"/>
      <c r="AJ2991" s="153"/>
      <c r="AK2991" s="153"/>
      <c r="AL2991" s="207"/>
      <c r="AM2991" s="207"/>
      <c r="AN2991" s="207"/>
      <c r="AO2991" s="207" t="str">
        <f ca="1">IF(R2991="","",IF(R2991&gt;TODAY(),"0 meses",DATEDIF(R2991,TODAY(),"m") &amp; " meses"))</f>
        <v>0 meses</v>
      </c>
      <c r="AP2991" s="147" t="s">
        <v>67</v>
      </c>
      <c r="AQ2991" s="147" t="s">
        <v>67</v>
      </c>
      <c r="AR2991" s="147"/>
      <c r="AS2991" s="209" t="s">
        <v>68</v>
      </c>
      <c r="AT2991" s="223" t="str">
        <f>MONTH(B2991)&amp;"/"&amp;YEAR(B2991)</f>
        <v>3/2026</v>
      </c>
      <c r="AU2991" s="223">
        <f>WEEKNUM(B2991)-WEEKNUM(EOMONTH(B2991,-1)+1)+1</f>
        <v>5</v>
      </c>
      <c r="AV2991" s="209" t="str">
        <f>MONTH(R2991)&amp;"/"&amp;YEAR(R2991)</f>
        <v>5/2026</v>
      </c>
      <c r="AW2991" s="209">
        <f>WEEKNUM(R2991)-WEEKNUM(EOMONTH(R2991,-1)+1)+1</f>
        <v>3</v>
      </c>
      <c r="AX2991" s="209">
        <f>IF(BB2991="S",IF(Q2991="1. Aceitou o programa",R2991-B2991,0),0)</f>
        <v>43</v>
      </c>
      <c r="AY2991" s="209">
        <f>IF(BB2991="S",IF(AND(S2991&lt;&gt;"",R2991&lt;&gt;""),S2991-R2991,0),0)</f>
        <v>0</v>
      </c>
      <c r="AZ2991" s="209">
        <f>IF(BB2991="S",IF(Q2991="1. Aceitou o programa",IF(OR(X2991="Não se Aplica",X2991=""),IF(OR(W2991="Não se Aplica",W2991=""),0,W2991-V2991),AVERAGE(X2991-W2991,W2991-V2991)),0),0)</f>
        <v>0</v>
      </c>
      <c r="BA2991" s="209">
        <f>IF(BB2991="S",IF(AND(Q2991="1. Aceitou o programa",AH2991="Realizada"),IFERROR(IF(AG2991="",0,AG2991-R2991),0),0),0)</f>
        <v>0</v>
      </c>
      <c r="BB2991" s="209" t="str">
        <f>_xlfn.XLOOKUP(U2991,'Lista Suspensa'!$AA$20:$AA$23,'Lista Suspensa'!$AB$20:$AB$23,"N/A")</f>
        <v>S</v>
      </c>
    </row>
    <row r="2992" spans="1:54" ht="12" customHeight="1">
      <c r="A2992" s="151" t="s">
        <v>54</v>
      </c>
      <c r="B2992" s="152">
        <v>46112</v>
      </c>
      <c r="C2992" s="153" t="s">
        <v>55</v>
      </c>
      <c r="D2992" s="153" t="s">
        <v>56</v>
      </c>
      <c r="E2992" s="244">
        <v>451649842</v>
      </c>
      <c r="F2992" s="144" t="s">
        <v>5777</v>
      </c>
      <c r="G2992" s="230"/>
      <c r="H2992" s="154">
        <v>30075</v>
      </c>
      <c r="I2992" s="153">
        <v>44</v>
      </c>
      <c r="J2992" s="148" t="s">
        <v>70</v>
      </c>
      <c r="K2992" s="153" t="s">
        <v>59</v>
      </c>
      <c r="L2992" s="153"/>
      <c r="M2992" s="153"/>
      <c r="N2992" s="153"/>
      <c r="O2992" s="155">
        <v>11993724202</v>
      </c>
      <c r="P2992" s="156" t="s">
        <v>60</v>
      </c>
      <c r="Q2992" s="157" t="s">
        <v>110</v>
      </c>
      <c r="R2992" s="158">
        <v>46155</v>
      </c>
      <c r="S2992" s="159"/>
      <c r="T2992" s="159" t="s">
        <v>62</v>
      </c>
      <c r="U2992" s="159" t="s">
        <v>111</v>
      </c>
      <c r="V2992" s="154">
        <v>46148</v>
      </c>
      <c r="W2992" s="154"/>
      <c r="X2992" s="154"/>
      <c r="Y2992" s="160" t="s">
        <v>3187</v>
      </c>
      <c r="Z2992" s="160" t="s">
        <v>65</v>
      </c>
      <c r="AA2992" s="153"/>
      <c r="AB2992" s="153"/>
      <c r="AC2992" s="182" t="e">
        <f t="shared" si="94"/>
        <v>#DIV/0!</v>
      </c>
      <c r="AD2992" s="153" t="e">
        <f t="shared" si="95"/>
        <v>#DIV/0!</v>
      </c>
      <c r="AE2992" s="233" t="s">
        <v>66</v>
      </c>
      <c r="AF2992" s="153"/>
      <c r="AG2992" s="159"/>
      <c r="AH2992" s="153"/>
      <c r="AI2992" s="161"/>
      <c r="AJ2992" s="153"/>
      <c r="AK2992" s="153"/>
      <c r="AL2992" s="207"/>
      <c r="AM2992" s="207"/>
      <c r="AN2992" s="207"/>
      <c r="AO2992" s="207" t="str">
        <f ca="1">IF(R2992="","",IF(R2992&gt;TODAY(),"0 meses",DATEDIF(R2992,TODAY(),"m") &amp; " meses"))</f>
        <v>0 meses</v>
      </c>
      <c r="AP2992" s="147" t="s">
        <v>67</v>
      </c>
      <c r="AQ2992" s="147" t="s">
        <v>67</v>
      </c>
      <c r="AR2992" s="147"/>
      <c r="AS2992" s="209" t="s">
        <v>68</v>
      </c>
      <c r="AT2992" s="223" t="str">
        <f>MONTH(B2992)&amp;"/"&amp;YEAR(B2992)</f>
        <v>3/2026</v>
      </c>
      <c r="AU2992" s="223">
        <f>WEEKNUM(B2992)-WEEKNUM(EOMONTH(B2992,-1)+1)+1</f>
        <v>5</v>
      </c>
      <c r="AV2992" s="209" t="str">
        <f>MONTH(R2992)&amp;"/"&amp;YEAR(R2992)</f>
        <v>5/2026</v>
      </c>
      <c r="AW2992" s="209">
        <f>WEEKNUM(R2992)-WEEKNUM(EOMONTH(R2992,-1)+1)+1</f>
        <v>3</v>
      </c>
      <c r="AX2992" s="209">
        <f>IF(BB2992="S",IF(Q2992="1. Aceitou o programa",R2992-B2992,0),0)</f>
        <v>43</v>
      </c>
      <c r="AY2992" s="209">
        <f>IF(BB2992="S",IF(AND(S2992&lt;&gt;"",R2992&lt;&gt;""),S2992-R2992,0),0)</f>
        <v>0</v>
      </c>
      <c r="AZ2992" s="209">
        <f>IF(BB2992="S",IF(Q2992="1. Aceitou o programa",IF(OR(X2992="Não se Aplica",X2992=""),IF(OR(W2992="Não se Aplica",W2992=""),0,W2992-V2992),AVERAGE(X2992-W2992,W2992-V2992)),0),0)</f>
        <v>0</v>
      </c>
      <c r="BA2992" s="209">
        <f>IF(BB2992="S",IF(AND(Q2992="1. Aceitou o programa",AH2992="Realizada"),IFERROR(IF(AG2992="",0,AG2992-R2992),0),0),0)</f>
        <v>0</v>
      </c>
      <c r="BB2992" s="209" t="str">
        <f>_xlfn.XLOOKUP(U2992,'Lista Suspensa'!$AA$20:$AA$23,'Lista Suspensa'!$AB$20:$AB$23,"N/A")</f>
        <v>S</v>
      </c>
    </row>
    <row r="2993" spans="1:54" ht="12" customHeight="1">
      <c r="A2993" s="151" t="s">
        <v>54</v>
      </c>
      <c r="B2993" s="152">
        <v>46112</v>
      </c>
      <c r="C2993" s="153" t="s">
        <v>55</v>
      </c>
      <c r="D2993" s="153" t="s">
        <v>56</v>
      </c>
      <c r="E2993" s="244">
        <v>95337738</v>
      </c>
      <c r="F2993" s="144" t="s">
        <v>5778</v>
      </c>
      <c r="G2993" s="230"/>
      <c r="H2993" s="154">
        <v>30179</v>
      </c>
      <c r="I2993" s="153">
        <v>43</v>
      </c>
      <c r="J2993" s="148" t="s">
        <v>70</v>
      </c>
      <c r="K2993" s="153" t="s">
        <v>59</v>
      </c>
      <c r="L2993" s="153"/>
      <c r="M2993" s="153"/>
      <c r="N2993" s="153"/>
      <c r="O2993" s="155">
        <v>11948129969</v>
      </c>
      <c r="P2993" s="156" t="s">
        <v>60</v>
      </c>
      <c r="Q2993" s="157" t="s">
        <v>110</v>
      </c>
      <c r="R2993" s="158">
        <v>46155</v>
      </c>
      <c r="S2993" s="159"/>
      <c r="T2993" s="159" t="s">
        <v>62</v>
      </c>
      <c r="U2993" s="159" t="s">
        <v>111</v>
      </c>
      <c r="V2993" s="154">
        <v>46148</v>
      </c>
      <c r="W2993" s="154"/>
      <c r="X2993" s="154"/>
      <c r="Y2993" s="160" t="s">
        <v>3187</v>
      </c>
      <c r="Z2993" s="160" t="s">
        <v>65</v>
      </c>
      <c r="AA2993" s="153"/>
      <c r="AB2993" s="153"/>
      <c r="AC2993" s="182" t="e">
        <f t="shared" si="94"/>
        <v>#DIV/0!</v>
      </c>
      <c r="AD2993" s="153" t="e">
        <f t="shared" si="95"/>
        <v>#DIV/0!</v>
      </c>
      <c r="AE2993" s="233" t="s">
        <v>66</v>
      </c>
      <c r="AF2993" s="153"/>
      <c r="AG2993" s="159"/>
      <c r="AH2993" s="153"/>
      <c r="AI2993" s="161"/>
      <c r="AJ2993" s="153"/>
      <c r="AK2993" s="153"/>
      <c r="AL2993" s="207"/>
      <c r="AM2993" s="207"/>
      <c r="AN2993" s="207"/>
      <c r="AO2993" s="207" t="str">
        <f ca="1">IF(R2993="","",IF(R2993&gt;TODAY(),"0 meses",DATEDIF(R2993,TODAY(),"m") &amp; " meses"))</f>
        <v>0 meses</v>
      </c>
      <c r="AP2993" s="147" t="s">
        <v>67</v>
      </c>
      <c r="AQ2993" s="147" t="s">
        <v>67</v>
      </c>
      <c r="AR2993" s="147"/>
      <c r="AS2993" s="209" t="s">
        <v>68</v>
      </c>
      <c r="AT2993" s="223" t="str">
        <f>MONTH(B2993)&amp;"/"&amp;YEAR(B2993)</f>
        <v>3/2026</v>
      </c>
      <c r="AU2993" s="223">
        <f>WEEKNUM(B2993)-WEEKNUM(EOMONTH(B2993,-1)+1)+1</f>
        <v>5</v>
      </c>
      <c r="AV2993" s="209" t="str">
        <f>MONTH(R2993)&amp;"/"&amp;YEAR(R2993)</f>
        <v>5/2026</v>
      </c>
      <c r="AW2993" s="209">
        <f>WEEKNUM(R2993)-WEEKNUM(EOMONTH(R2993,-1)+1)+1</f>
        <v>3</v>
      </c>
      <c r="AX2993" s="209">
        <f>IF(BB2993="S",IF(Q2993="1. Aceitou o programa",R2993-B2993,0),0)</f>
        <v>43</v>
      </c>
      <c r="AY2993" s="209">
        <f>IF(BB2993="S",IF(AND(S2993&lt;&gt;"",R2993&lt;&gt;""),S2993-R2993,0),0)</f>
        <v>0</v>
      </c>
      <c r="AZ2993" s="209">
        <f>IF(BB2993="S",IF(Q2993="1. Aceitou o programa",IF(OR(X2993="Não se Aplica",X2993=""),IF(OR(W2993="Não se Aplica",W2993=""),0,W2993-V2993),AVERAGE(X2993-W2993,W2993-V2993)),0),0)</f>
        <v>0</v>
      </c>
      <c r="BA2993" s="209">
        <f>IF(BB2993="S",IF(AND(Q2993="1. Aceitou o programa",AH2993="Realizada"),IFERROR(IF(AG2993="",0,AG2993-R2993),0),0),0)</f>
        <v>0</v>
      </c>
      <c r="BB2993" s="209" t="str">
        <f>_xlfn.XLOOKUP(U2993,'Lista Suspensa'!$AA$20:$AA$23,'Lista Suspensa'!$AB$20:$AB$23,"N/A")</f>
        <v>S</v>
      </c>
    </row>
    <row r="2994" spans="1:54" ht="12" customHeight="1">
      <c r="A2994" s="151" t="s">
        <v>54</v>
      </c>
      <c r="B2994" s="152">
        <v>46112</v>
      </c>
      <c r="C2994" s="153" t="s">
        <v>55</v>
      </c>
      <c r="D2994" s="153" t="s">
        <v>56</v>
      </c>
      <c r="E2994" s="244">
        <v>89847263</v>
      </c>
      <c r="F2994" s="144" t="s">
        <v>5779</v>
      </c>
      <c r="G2994" s="230"/>
      <c r="H2994" s="154">
        <v>30323</v>
      </c>
      <c r="I2994" s="153">
        <v>43</v>
      </c>
      <c r="J2994" s="148" t="s">
        <v>70</v>
      </c>
      <c r="K2994" s="153" t="s">
        <v>59</v>
      </c>
      <c r="L2994" s="153"/>
      <c r="M2994" s="153"/>
      <c r="N2994" s="153"/>
      <c r="O2994" s="155">
        <v>11986996196</v>
      </c>
      <c r="P2994" s="156" t="s">
        <v>60</v>
      </c>
      <c r="Q2994" s="157" t="s">
        <v>110</v>
      </c>
      <c r="R2994" s="158">
        <v>46155</v>
      </c>
      <c r="S2994" s="159"/>
      <c r="T2994" s="159" t="s">
        <v>62</v>
      </c>
      <c r="U2994" s="159" t="s">
        <v>111</v>
      </c>
      <c r="V2994" s="154">
        <v>46148</v>
      </c>
      <c r="W2994" s="154"/>
      <c r="X2994" s="154"/>
      <c r="Y2994" s="160" t="s">
        <v>3187</v>
      </c>
      <c r="Z2994" s="160" t="s">
        <v>65</v>
      </c>
      <c r="AA2994" s="153"/>
      <c r="AB2994" s="153"/>
      <c r="AC2994" s="182" t="e">
        <f t="shared" si="94"/>
        <v>#DIV/0!</v>
      </c>
      <c r="AD2994" s="153" t="e">
        <f t="shared" si="95"/>
        <v>#DIV/0!</v>
      </c>
      <c r="AE2994" s="233" t="s">
        <v>66</v>
      </c>
      <c r="AF2994" s="153"/>
      <c r="AG2994" s="159"/>
      <c r="AH2994" s="153"/>
      <c r="AI2994" s="161"/>
      <c r="AJ2994" s="153"/>
      <c r="AK2994" s="153"/>
      <c r="AL2994" s="207"/>
      <c r="AM2994" s="207"/>
      <c r="AN2994" s="207"/>
      <c r="AO2994" s="207" t="str">
        <f ca="1">IF(R2994="","",IF(R2994&gt;TODAY(),"0 meses",DATEDIF(R2994,TODAY(),"m") &amp; " meses"))</f>
        <v>0 meses</v>
      </c>
      <c r="AP2994" s="147" t="s">
        <v>67</v>
      </c>
      <c r="AQ2994" s="147" t="s">
        <v>67</v>
      </c>
      <c r="AR2994" s="147"/>
      <c r="AS2994" s="209" t="s">
        <v>68</v>
      </c>
      <c r="AT2994" s="223" t="str">
        <f>MONTH(B2994)&amp;"/"&amp;YEAR(B2994)</f>
        <v>3/2026</v>
      </c>
      <c r="AU2994" s="223">
        <f>WEEKNUM(B2994)-WEEKNUM(EOMONTH(B2994,-1)+1)+1</f>
        <v>5</v>
      </c>
      <c r="AV2994" s="209" t="str">
        <f>MONTH(R2994)&amp;"/"&amp;YEAR(R2994)</f>
        <v>5/2026</v>
      </c>
      <c r="AW2994" s="209">
        <f>WEEKNUM(R2994)-WEEKNUM(EOMONTH(R2994,-1)+1)+1</f>
        <v>3</v>
      </c>
      <c r="AX2994" s="209">
        <f>IF(BB2994="S",IF(Q2994="1. Aceitou o programa",R2994-B2994,0),0)</f>
        <v>43</v>
      </c>
      <c r="AY2994" s="209">
        <f>IF(BB2994="S",IF(AND(S2994&lt;&gt;"",R2994&lt;&gt;""),S2994-R2994,0),0)</f>
        <v>0</v>
      </c>
      <c r="AZ2994" s="209">
        <f>IF(BB2994="S",IF(Q2994="1. Aceitou o programa",IF(OR(X2994="Não se Aplica",X2994=""),IF(OR(W2994="Não se Aplica",W2994=""),0,W2994-V2994),AVERAGE(X2994-W2994,W2994-V2994)),0),0)</f>
        <v>0</v>
      </c>
      <c r="BA2994" s="209">
        <f>IF(BB2994="S",IF(AND(Q2994="1. Aceitou o programa",AH2994="Realizada"),IFERROR(IF(AG2994="",0,AG2994-R2994),0),0),0)</f>
        <v>0</v>
      </c>
      <c r="BB2994" s="209" t="str">
        <f>_xlfn.XLOOKUP(U2994,'Lista Suspensa'!$AA$20:$AA$23,'Lista Suspensa'!$AB$20:$AB$23,"N/A")</f>
        <v>S</v>
      </c>
    </row>
    <row r="2995" spans="1:54" ht="12" customHeight="1">
      <c r="A2995" s="151" t="s">
        <v>54</v>
      </c>
      <c r="B2995" s="152">
        <v>46112</v>
      </c>
      <c r="C2995" s="153" t="s">
        <v>55</v>
      </c>
      <c r="D2995" s="153" t="s">
        <v>56</v>
      </c>
      <c r="E2995" s="244">
        <v>93883569</v>
      </c>
      <c r="F2995" s="144" t="s">
        <v>5780</v>
      </c>
      <c r="G2995" s="230"/>
      <c r="H2995" s="154">
        <v>30485</v>
      </c>
      <c r="I2995" s="153">
        <v>42</v>
      </c>
      <c r="J2995" s="148" t="s">
        <v>70</v>
      </c>
      <c r="K2995" s="153" t="s">
        <v>59</v>
      </c>
      <c r="L2995" s="153"/>
      <c r="M2995" s="153"/>
      <c r="N2995" s="153"/>
      <c r="O2995" s="155">
        <v>11940251920</v>
      </c>
      <c r="P2995" s="156" t="s">
        <v>60</v>
      </c>
      <c r="Q2995" s="157" t="s">
        <v>110</v>
      </c>
      <c r="R2995" s="158">
        <v>46155</v>
      </c>
      <c r="S2995" s="159"/>
      <c r="T2995" s="159" t="s">
        <v>62</v>
      </c>
      <c r="U2995" s="159" t="s">
        <v>111</v>
      </c>
      <c r="V2995" s="154">
        <v>46148</v>
      </c>
      <c r="W2995" s="154"/>
      <c r="X2995" s="154"/>
      <c r="Y2995" s="160" t="s">
        <v>3187</v>
      </c>
      <c r="Z2995" s="160" t="s">
        <v>65</v>
      </c>
      <c r="AA2995" s="153"/>
      <c r="AB2995" s="153"/>
      <c r="AC2995" s="182" t="e">
        <f t="shared" si="94"/>
        <v>#DIV/0!</v>
      </c>
      <c r="AD2995" s="153" t="e">
        <f t="shared" si="95"/>
        <v>#DIV/0!</v>
      </c>
      <c r="AE2995" s="233" t="s">
        <v>66</v>
      </c>
      <c r="AF2995" s="153"/>
      <c r="AG2995" s="159"/>
      <c r="AH2995" s="153"/>
      <c r="AI2995" s="161"/>
      <c r="AJ2995" s="153"/>
      <c r="AK2995" s="153"/>
      <c r="AL2995" s="207"/>
      <c r="AM2995" s="207"/>
      <c r="AN2995" s="207"/>
      <c r="AO2995" s="207" t="str">
        <f ca="1">IF(R2995="","",IF(R2995&gt;TODAY(),"0 meses",DATEDIF(R2995,TODAY(),"m") &amp; " meses"))</f>
        <v>0 meses</v>
      </c>
      <c r="AP2995" s="147" t="s">
        <v>67</v>
      </c>
      <c r="AQ2995" s="147" t="s">
        <v>67</v>
      </c>
      <c r="AR2995" s="147"/>
      <c r="AS2995" s="209" t="s">
        <v>68</v>
      </c>
      <c r="AT2995" s="223" t="str">
        <f>MONTH(B2995)&amp;"/"&amp;YEAR(B2995)</f>
        <v>3/2026</v>
      </c>
      <c r="AU2995" s="223">
        <f>WEEKNUM(B2995)-WEEKNUM(EOMONTH(B2995,-1)+1)+1</f>
        <v>5</v>
      </c>
      <c r="AV2995" s="209" t="str">
        <f>MONTH(R2995)&amp;"/"&amp;YEAR(R2995)</f>
        <v>5/2026</v>
      </c>
      <c r="AW2995" s="209">
        <f>WEEKNUM(R2995)-WEEKNUM(EOMONTH(R2995,-1)+1)+1</f>
        <v>3</v>
      </c>
      <c r="AX2995" s="209">
        <f>IF(BB2995="S",IF(Q2995="1. Aceitou o programa",R2995-B2995,0),0)</f>
        <v>43</v>
      </c>
      <c r="AY2995" s="209">
        <f>IF(BB2995="S",IF(AND(S2995&lt;&gt;"",R2995&lt;&gt;""),S2995-R2995,0),0)</f>
        <v>0</v>
      </c>
      <c r="AZ2995" s="209">
        <f>IF(BB2995="S",IF(Q2995="1. Aceitou o programa",IF(OR(X2995="Não se Aplica",X2995=""),IF(OR(W2995="Não se Aplica",W2995=""),0,W2995-V2995),AVERAGE(X2995-W2995,W2995-V2995)),0),0)</f>
        <v>0</v>
      </c>
      <c r="BA2995" s="209">
        <f>IF(BB2995="S",IF(AND(Q2995="1. Aceitou o programa",AH2995="Realizada"),IFERROR(IF(AG2995="",0,AG2995-R2995),0),0),0)</f>
        <v>0</v>
      </c>
      <c r="BB2995" s="209" t="str">
        <f>_xlfn.XLOOKUP(U2995,'Lista Suspensa'!$AA$20:$AA$23,'Lista Suspensa'!$AB$20:$AB$23,"N/A")</f>
        <v>S</v>
      </c>
    </row>
    <row r="2996" spans="1:54" ht="12" customHeight="1">
      <c r="A2996" s="151" t="s">
        <v>54</v>
      </c>
      <c r="B2996" s="152">
        <v>46112</v>
      </c>
      <c r="C2996" s="153" t="s">
        <v>55</v>
      </c>
      <c r="D2996" s="153" t="s">
        <v>56</v>
      </c>
      <c r="E2996" s="244">
        <v>94850898</v>
      </c>
      <c r="F2996" s="144" t="s">
        <v>5781</v>
      </c>
      <c r="G2996" s="230"/>
      <c r="H2996" s="154">
        <v>30570</v>
      </c>
      <c r="I2996" s="153">
        <v>42</v>
      </c>
      <c r="J2996" s="148" t="s">
        <v>70</v>
      </c>
      <c r="K2996" s="153" t="s">
        <v>59</v>
      </c>
      <c r="L2996" s="153"/>
      <c r="M2996" s="153"/>
      <c r="N2996" s="153"/>
      <c r="O2996" s="155">
        <v>11980594333</v>
      </c>
      <c r="P2996" s="156" t="s">
        <v>60</v>
      </c>
      <c r="Q2996" s="157" t="s">
        <v>110</v>
      </c>
      <c r="R2996" s="158">
        <v>46155</v>
      </c>
      <c r="S2996" s="159"/>
      <c r="T2996" s="159" t="s">
        <v>62</v>
      </c>
      <c r="U2996" s="159" t="s">
        <v>111</v>
      </c>
      <c r="V2996" s="154">
        <v>46149</v>
      </c>
      <c r="W2996" s="154"/>
      <c r="X2996" s="154"/>
      <c r="Y2996" s="160" t="s">
        <v>64</v>
      </c>
      <c r="Z2996" s="160" t="s">
        <v>65</v>
      </c>
      <c r="AA2996" s="153"/>
      <c r="AB2996" s="153"/>
      <c r="AC2996" s="182" t="e">
        <f t="shared" si="94"/>
        <v>#DIV/0!</v>
      </c>
      <c r="AD2996" s="153" t="e">
        <f t="shared" si="95"/>
        <v>#DIV/0!</v>
      </c>
      <c r="AE2996" s="233" t="s">
        <v>66</v>
      </c>
      <c r="AF2996" s="153"/>
      <c r="AG2996" s="159"/>
      <c r="AH2996" s="153"/>
      <c r="AI2996" s="161"/>
      <c r="AJ2996" s="153"/>
      <c r="AK2996" s="153"/>
      <c r="AL2996" s="207"/>
      <c r="AM2996" s="207"/>
      <c r="AN2996" s="207"/>
      <c r="AO2996" s="207" t="str">
        <f ca="1">IF(R2996="","",IF(R2996&gt;TODAY(),"0 meses",DATEDIF(R2996,TODAY(),"m") &amp; " meses"))</f>
        <v>0 meses</v>
      </c>
      <c r="AP2996" s="147" t="s">
        <v>67</v>
      </c>
      <c r="AQ2996" s="147" t="s">
        <v>67</v>
      </c>
      <c r="AR2996" s="147"/>
      <c r="AS2996" s="209" t="s">
        <v>68</v>
      </c>
      <c r="AT2996" s="223" t="str">
        <f>MONTH(B2996)&amp;"/"&amp;YEAR(B2996)</f>
        <v>3/2026</v>
      </c>
      <c r="AU2996" s="223">
        <f>WEEKNUM(B2996)-WEEKNUM(EOMONTH(B2996,-1)+1)+1</f>
        <v>5</v>
      </c>
      <c r="AV2996" s="209" t="str">
        <f>MONTH(R2996)&amp;"/"&amp;YEAR(R2996)</f>
        <v>5/2026</v>
      </c>
      <c r="AW2996" s="209">
        <f>WEEKNUM(R2996)-WEEKNUM(EOMONTH(R2996,-1)+1)+1</f>
        <v>3</v>
      </c>
      <c r="AX2996" s="209">
        <f>IF(BB2996="S",IF(Q2996="1. Aceitou o programa",R2996-B2996,0),0)</f>
        <v>43</v>
      </c>
      <c r="AY2996" s="209">
        <f>IF(BB2996="S",IF(AND(S2996&lt;&gt;"",R2996&lt;&gt;""),S2996-R2996,0),0)</f>
        <v>0</v>
      </c>
      <c r="AZ2996" s="209">
        <f>IF(BB2996="S",IF(Q2996="1. Aceitou o programa",IF(OR(X2996="Não se Aplica",X2996=""),IF(OR(W2996="Não se Aplica",W2996=""),0,W2996-V2996),AVERAGE(X2996-W2996,W2996-V2996)),0),0)</f>
        <v>0</v>
      </c>
      <c r="BA2996" s="209">
        <f>IF(BB2996="S",IF(AND(Q2996="1. Aceitou o programa",AH2996="Realizada"),IFERROR(IF(AG2996="",0,AG2996-R2996),0),0),0)</f>
        <v>0</v>
      </c>
      <c r="BB2996" s="209" t="str">
        <f>_xlfn.XLOOKUP(U2996,'Lista Suspensa'!$AA$20:$AA$23,'Lista Suspensa'!$AB$20:$AB$23,"N/A")</f>
        <v>S</v>
      </c>
    </row>
    <row r="2997" spans="1:54" ht="12" customHeight="1">
      <c r="A2997" s="151" t="s">
        <v>54</v>
      </c>
      <c r="B2997" s="152">
        <v>46112</v>
      </c>
      <c r="C2997" s="153" t="s">
        <v>55</v>
      </c>
      <c r="D2997" s="153" t="s">
        <v>56</v>
      </c>
      <c r="E2997" s="244">
        <v>92896825</v>
      </c>
      <c r="F2997" s="144" t="s">
        <v>5782</v>
      </c>
      <c r="G2997" s="230"/>
      <c r="H2997" s="154">
        <v>30672</v>
      </c>
      <c r="I2997" s="153">
        <v>42</v>
      </c>
      <c r="J2997" s="148" t="s">
        <v>70</v>
      </c>
      <c r="K2997" s="153" t="s">
        <v>59</v>
      </c>
      <c r="L2997" s="153"/>
      <c r="M2997" s="153"/>
      <c r="N2997" s="153"/>
      <c r="O2997" s="155">
        <v>11967522531</v>
      </c>
      <c r="P2997" s="156" t="s">
        <v>60</v>
      </c>
      <c r="Q2997" s="157" t="s">
        <v>110</v>
      </c>
      <c r="R2997" s="158">
        <v>46155</v>
      </c>
      <c r="S2997" s="159"/>
      <c r="T2997" s="159" t="s">
        <v>62</v>
      </c>
      <c r="U2997" s="159" t="s">
        <v>111</v>
      </c>
      <c r="V2997" s="154">
        <v>46148</v>
      </c>
      <c r="W2997" s="154"/>
      <c r="X2997" s="154"/>
      <c r="Y2997" s="160" t="s">
        <v>3187</v>
      </c>
      <c r="Z2997" s="160" t="s">
        <v>65</v>
      </c>
      <c r="AA2997" s="153"/>
      <c r="AB2997" s="153"/>
      <c r="AC2997" s="182" t="e">
        <f t="shared" si="94"/>
        <v>#DIV/0!</v>
      </c>
      <c r="AD2997" s="153" t="e">
        <f t="shared" si="95"/>
        <v>#DIV/0!</v>
      </c>
      <c r="AE2997" s="233" t="s">
        <v>66</v>
      </c>
      <c r="AF2997" s="153"/>
      <c r="AG2997" s="159"/>
      <c r="AH2997" s="153"/>
      <c r="AI2997" s="161"/>
      <c r="AJ2997" s="153"/>
      <c r="AK2997" s="153"/>
      <c r="AL2997" s="207"/>
      <c r="AM2997" s="207"/>
      <c r="AN2997" s="207"/>
      <c r="AO2997" s="207" t="str">
        <f ca="1">IF(R2997="","",IF(R2997&gt;TODAY(),"0 meses",DATEDIF(R2997,TODAY(),"m") &amp; " meses"))</f>
        <v>0 meses</v>
      </c>
      <c r="AP2997" s="147" t="s">
        <v>67</v>
      </c>
      <c r="AQ2997" s="147" t="s">
        <v>67</v>
      </c>
      <c r="AR2997" s="147"/>
      <c r="AS2997" s="209" t="s">
        <v>68</v>
      </c>
      <c r="AT2997" s="223" t="str">
        <f>MONTH(B2997)&amp;"/"&amp;YEAR(B2997)</f>
        <v>3/2026</v>
      </c>
      <c r="AU2997" s="223">
        <f>WEEKNUM(B2997)-WEEKNUM(EOMONTH(B2997,-1)+1)+1</f>
        <v>5</v>
      </c>
      <c r="AV2997" s="209" t="str">
        <f>MONTH(R2997)&amp;"/"&amp;YEAR(R2997)</f>
        <v>5/2026</v>
      </c>
      <c r="AW2997" s="209">
        <f>WEEKNUM(R2997)-WEEKNUM(EOMONTH(R2997,-1)+1)+1</f>
        <v>3</v>
      </c>
      <c r="AX2997" s="209">
        <f>IF(BB2997="S",IF(Q2997="1. Aceitou o programa",R2997-B2997,0),0)</f>
        <v>43</v>
      </c>
      <c r="AY2997" s="209">
        <f>IF(BB2997="S",IF(AND(S2997&lt;&gt;"",R2997&lt;&gt;""),S2997-R2997,0),0)</f>
        <v>0</v>
      </c>
      <c r="AZ2997" s="209">
        <f>IF(BB2997="S",IF(Q2997="1. Aceitou o programa",IF(OR(X2997="Não se Aplica",X2997=""),IF(OR(W2997="Não se Aplica",W2997=""),0,W2997-V2997),AVERAGE(X2997-W2997,W2997-V2997)),0),0)</f>
        <v>0</v>
      </c>
      <c r="BA2997" s="209">
        <f>IF(BB2997="S",IF(AND(Q2997="1. Aceitou o programa",AH2997="Realizada"),IFERROR(IF(AG2997="",0,AG2997-R2997),0),0),0)</f>
        <v>0</v>
      </c>
      <c r="BB2997" s="209" t="str">
        <f>_xlfn.XLOOKUP(U2997,'Lista Suspensa'!$AA$20:$AA$23,'Lista Suspensa'!$AB$20:$AB$23,"N/A")</f>
        <v>S</v>
      </c>
    </row>
    <row r="2998" spans="1:54" ht="12" customHeight="1">
      <c r="A2998" s="151" t="s">
        <v>54</v>
      </c>
      <c r="B2998" s="152">
        <v>46112</v>
      </c>
      <c r="C2998" s="153" t="s">
        <v>55</v>
      </c>
      <c r="D2998" s="153" t="s">
        <v>56</v>
      </c>
      <c r="E2998" s="244">
        <v>94334668</v>
      </c>
      <c r="F2998" s="144" t="s">
        <v>5783</v>
      </c>
      <c r="G2998" s="230"/>
      <c r="H2998" s="154">
        <v>30701</v>
      </c>
      <c r="I2998" s="153">
        <v>42</v>
      </c>
      <c r="J2998" s="148" t="s">
        <v>70</v>
      </c>
      <c r="K2998" s="153" t="s">
        <v>59</v>
      </c>
      <c r="L2998" s="153"/>
      <c r="M2998" s="153"/>
      <c r="N2998" s="153"/>
      <c r="O2998" s="155">
        <v>11984937223</v>
      </c>
      <c r="P2998" s="156" t="s">
        <v>60</v>
      </c>
      <c r="Q2998" s="157" t="s">
        <v>110</v>
      </c>
      <c r="R2998" s="158">
        <v>46155</v>
      </c>
      <c r="S2998" s="159"/>
      <c r="T2998" s="159" t="s">
        <v>62</v>
      </c>
      <c r="U2998" s="159" t="s">
        <v>111</v>
      </c>
      <c r="V2998" s="154">
        <v>46148</v>
      </c>
      <c r="W2998" s="154"/>
      <c r="X2998" s="154"/>
      <c r="Y2998" s="160" t="s">
        <v>3187</v>
      </c>
      <c r="Z2998" s="160" t="s">
        <v>65</v>
      </c>
      <c r="AA2998" s="153"/>
      <c r="AB2998" s="153"/>
      <c r="AC2998" s="182" t="e">
        <f t="shared" si="94"/>
        <v>#DIV/0!</v>
      </c>
      <c r="AD2998" s="153" t="e">
        <f t="shared" si="95"/>
        <v>#DIV/0!</v>
      </c>
      <c r="AE2998" s="233" t="s">
        <v>66</v>
      </c>
      <c r="AF2998" s="153"/>
      <c r="AG2998" s="159"/>
      <c r="AH2998" s="153"/>
      <c r="AI2998" s="161"/>
      <c r="AJ2998" s="153"/>
      <c r="AK2998" s="153"/>
      <c r="AL2998" s="207"/>
      <c r="AM2998" s="207"/>
      <c r="AN2998" s="207"/>
      <c r="AO2998" s="207" t="str">
        <f ca="1">IF(R2998="","",IF(R2998&gt;TODAY(),"0 meses",DATEDIF(R2998,TODAY(),"m") &amp; " meses"))</f>
        <v>0 meses</v>
      </c>
      <c r="AP2998" s="147" t="s">
        <v>67</v>
      </c>
      <c r="AQ2998" s="147" t="s">
        <v>67</v>
      </c>
      <c r="AR2998" s="147"/>
      <c r="AS2998" s="209" t="s">
        <v>68</v>
      </c>
      <c r="AT2998" s="223" t="str">
        <f>MONTH(B2998)&amp;"/"&amp;YEAR(B2998)</f>
        <v>3/2026</v>
      </c>
      <c r="AU2998" s="223">
        <f>WEEKNUM(B2998)-WEEKNUM(EOMONTH(B2998,-1)+1)+1</f>
        <v>5</v>
      </c>
      <c r="AV2998" s="209" t="str">
        <f>MONTH(R2998)&amp;"/"&amp;YEAR(R2998)</f>
        <v>5/2026</v>
      </c>
      <c r="AW2998" s="209">
        <f>WEEKNUM(R2998)-WEEKNUM(EOMONTH(R2998,-1)+1)+1</f>
        <v>3</v>
      </c>
      <c r="AX2998" s="209">
        <f>IF(BB2998="S",IF(Q2998="1. Aceitou o programa",R2998-B2998,0),0)</f>
        <v>43</v>
      </c>
      <c r="AY2998" s="209">
        <f>IF(BB2998="S",IF(AND(S2998&lt;&gt;"",R2998&lt;&gt;""),S2998-R2998,0),0)</f>
        <v>0</v>
      </c>
      <c r="AZ2998" s="209">
        <f>IF(BB2998="S",IF(Q2998="1. Aceitou o programa",IF(OR(X2998="Não se Aplica",X2998=""),IF(OR(W2998="Não se Aplica",W2998=""),0,W2998-V2998),AVERAGE(X2998-W2998,W2998-V2998)),0),0)</f>
        <v>0</v>
      </c>
      <c r="BA2998" s="209">
        <f>IF(BB2998="S",IF(AND(Q2998="1. Aceitou o programa",AH2998="Realizada"),IFERROR(IF(AG2998="",0,AG2998-R2998),0),0),0)</f>
        <v>0</v>
      </c>
      <c r="BB2998" s="209" t="str">
        <f>_xlfn.XLOOKUP(U2998,'Lista Suspensa'!$AA$20:$AA$23,'Lista Suspensa'!$AB$20:$AB$23,"N/A")</f>
        <v>S</v>
      </c>
    </row>
    <row r="2999" spans="1:54" ht="12" customHeight="1">
      <c r="A2999" s="151" t="s">
        <v>54</v>
      </c>
      <c r="B2999" s="152">
        <v>46112</v>
      </c>
      <c r="C2999" s="153" t="s">
        <v>55</v>
      </c>
      <c r="D2999" s="153" t="s">
        <v>56</v>
      </c>
      <c r="E2999" s="244">
        <v>94094300</v>
      </c>
      <c r="F2999" s="144" t="s">
        <v>5784</v>
      </c>
      <c r="G2999" s="230"/>
      <c r="H2999" s="154">
        <v>30708</v>
      </c>
      <c r="I2999" s="153">
        <v>42</v>
      </c>
      <c r="J2999" s="148" t="s">
        <v>70</v>
      </c>
      <c r="K2999" s="153" t="s">
        <v>59</v>
      </c>
      <c r="L2999" s="153"/>
      <c r="M2999" s="153"/>
      <c r="N2999" s="153"/>
      <c r="O2999" s="155">
        <v>11956082599</v>
      </c>
      <c r="P2999" s="156" t="s">
        <v>60</v>
      </c>
      <c r="Q2999" s="157" t="s">
        <v>110</v>
      </c>
      <c r="R2999" s="158">
        <v>46155</v>
      </c>
      <c r="S2999" s="159"/>
      <c r="T2999" s="159" t="s">
        <v>62</v>
      </c>
      <c r="U2999" s="159" t="s">
        <v>111</v>
      </c>
      <c r="V2999" s="154">
        <v>46148</v>
      </c>
      <c r="W2999" s="154">
        <v>46155</v>
      </c>
      <c r="X2999" s="154"/>
      <c r="Y2999" s="160" t="s">
        <v>99</v>
      </c>
      <c r="Z2999" s="160" t="s">
        <v>65</v>
      </c>
      <c r="AA2999" s="153"/>
      <c r="AB2999" s="153"/>
      <c r="AC2999" s="182" t="e">
        <f t="shared" si="94"/>
        <v>#DIV/0!</v>
      </c>
      <c r="AD2999" s="153" t="e">
        <f t="shared" si="95"/>
        <v>#DIV/0!</v>
      </c>
      <c r="AE2999" s="233" t="s">
        <v>66</v>
      </c>
      <c r="AF2999" s="153"/>
      <c r="AG2999" s="159"/>
      <c r="AH2999" s="153"/>
      <c r="AI2999" s="161"/>
      <c r="AJ2999" s="153"/>
      <c r="AK2999" s="153"/>
      <c r="AL2999" s="207"/>
      <c r="AM2999" s="207"/>
      <c r="AN2999" s="207"/>
      <c r="AO2999" s="207" t="str">
        <f ca="1">IF(R2999="","",IF(R2999&gt;TODAY(),"0 meses",DATEDIF(R2999,TODAY(),"m") &amp; " meses"))</f>
        <v>0 meses</v>
      </c>
      <c r="AP2999" s="147" t="s">
        <v>67</v>
      </c>
      <c r="AQ2999" s="147" t="s">
        <v>67</v>
      </c>
      <c r="AR2999" s="147"/>
      <c r="AS2999" s="209" t="s">
        <v>68</v>
      </c>
      <c r="AT2999" s="223" t="str">
        <f>MONTH(B2999)&amp;"/"&amp;YEAR(B2999)</f>
        <v>3/2026</v>
      </c>
      <c r="AU2999" s="223">
        <f>WEEKNUM(B2999)-WEEKNUM(EOMONTH(B2999,-1)+1)+1</f>
        <v>5</v>
      </c>
      <c r="AV2999" s="209" t="str">
        <f>MONTH(R2999)&amp;"/"&amp;YEAR(R2999)</f>
        <v>5/2026</v>
      </c>
      <c r="AW2999" s="209">
        <f>WEEKNUM(R2999)-WEEKNUM(EOMONTH(R2999,-1)+1)+1</f>
        <v>3</v>
      </c>
      <c r="AX2999" s="209">
        <f>IF(BB2999="S",IF(Q2999="1. Aceitou o programa",R2999-B2999,0),0)</f>
        <v>43</v>
      </c>
      <c r="AY2999" s="209">
        <f>IF(BB2999="S",IF(AND(S2999&lt;&gt;"",R2999&lt;&gt;""),S2999-R2999,0),0)</f>
        <v>0</v>
      </c>
      <c r="AZ2999" s="209">
        <f>IF(BB2999="S",IF(Q2999="1. Aceitou o programa",IF(OR(X2999="Não se Aplica",X2999=""),IF(OR(W2999="Não se Aplica",W2999=""),0,W2999-V2999),AVERAGE(X2999-W2999,W2999-V2999)),0),0)</f>
        <v>7</v>
      </c>
      <c r="BA2999" s="209">
        <f>IF(BB2999="S",IF(AND(Q2999="1. Aceitou o programa",AH2999="Realizada"),IFERROR(IF(AG2999="",0,AG2999-R2999),0),0),0)</f>
        <v>0</v>
      </c>
      <c r="BB2999" s="209" t="str">
        <f>_xlfn.XLOOKUP(U2999,'Lista Suspensa'!$AA$20:$AA$23,'Lista Suspensa'!$AB$20:$AB$23,"N/A")</f>
        <v>S</v>
      </c>
    </row>
    <row r="3000" spans="1:54" ht="12" customHeight="1">
      <c r="A3000" s="151" t="s">
        <v>54</v>
      </c>
      <c r="B3000" s="152">
        <v>46112</v>
      </c>
      <c r="C3000" s="153" t="s">
        <v>55</v>
      </c>
      <c r="D3000" s="153" t="s">
        <v>56</v>
      </c>
      <c r="E3000" s="244">
        <v>94273543</v>
      </c>
      <c r="F3000" s="144" t="s">
        <v>5785</v>
      </c>
      <c r="G3000" s="230"/>
      <c r="H3000" s="154">
        <v>30736</v>
      </c>
      <c r="I3000" s="153">
        <v>42</v>
      </c>
      <c r="J3000" s="148" t="s">
        <v>58</v>
      </c>
      <c r="K3000" s="153" t="s">
        <v>59</v>
      </c>
      <c r="L3000" s="153"/>
      <c r="M3000" s="153"/>
      <c r="N3000" s="153"/>
      <c r="O3000" s="155">
        <v>11972701447</v>
      </c>
      <c r="P3000" s="156" t="s">
        <v>60</v>
      </c>
      <c r="Q3000" s="157" t="s">
        <v>110</v>
      </c>
      <c r="R3000" s="158">
        <v>46155</v>
      </c>
      <c r="S3000" s="159"/>
      <c r="T3000" s="159" t="s">
        <v>62</v>
      </c>
      <c r="U3000" s="159" t="s">
        <v>111</v>
      </c>
      <c r="V3000" s="154">
        <v>46148</v>
      </c>
      <c r="W3000" s="154"/>
      <c r="X3000" s="154"/>
      <c r="Y3000" s="160" t="s">
        <v>3187</v>
      </c>
      <c r="Z3000" s="160" t="s">
        <v>128</v>
      </c>
      <c r="AA3000" s="153">
        <v>115</v>
      </c>
      <c r="AB3000" s="153">
        <v>1.89</v>
      </c>
      <c r="AC3000" s="182">
        <f t="shared" si="94"/>
        <v>32.193947537862883</v>
      </c>
      <c r="AD3000" s="153" t="str">
        <f t="shared" si="95"/>
        <v>OBESIDADE I</v>
      </c>
      <c r="AE3000" s="233" t="s">
        <v>66</v>
      </c>
      <c r="AF3000" s="153"/>
      <c r="AG3000" s="159"/>
      <c r="AH3000" s="153"/>
      <c r="AI3000" s="161"/>
      <c r="AJ3000" s="153"/>
      <c r="AK3000" s="153"/>
      <c r="AL3000" s="207" t="s">
        <v>136</v>
      </c>
      <c r="AM3000" s="207"/>
      <c r="AN3000" s="207"/>
      <c r="AO3000" s="207" t="str">
        <f ca="1">IF(R3000="","",IF(R3000&gt;TODAY(),"0 meses",DATEDIF(R3000,TODAY(),"m") &amp; " meses"))</f>
        <v>0 meses</v>
      </c>
      <c r="AP3000" s="147" t="s">
        <v>67</v>
      </c>
      <c r="AQ3000" s="147" t="s">
        <v>67</v>
      </c>
      <c r="AR3000" s="147"/>
      <c r="AS3000" s="209" t="s">
        <v>68</v>
      </c>
      <c r="AT3000" s="223" t="str">
        <f>MONTH(B3000)&amp;"/"&amp;YEAR(B3000)</f>
        <v>3/2026</v>
      </c>
      <c r="AU3000" s="223">
        <f>WEEKNUM(B3000)-WEEKNUM(EOMONTH(B3000,-1)+1)+1</f>
        <v>5</v>
      </c>
      <c r="AV3000" s="209" t="str">
        <f>MONTH(R3000)&amp;"/"&amp;YEAR(R3000)</f>
        <v>5/2026</v>
      </c>
      <c r="AW3000" s="209">
        <f>WEEKNUM(R3000)-WEEKNUM(EOMONTH(R3000,-1)+1)+1</f>
        <v>3</v>
      </c>
      <c r="AX3000" s="209">
        <f>IF(BB3000="S",IF(Q3000="1. Aceitou o programa",R3000-B3000,0),0)</f>
        <v>43</v>
      </c>
      <c r="AY3000" s="209">
        <f>IF(BB3000="S",IF(AND(S3000&lt;&gt;"",R3000&lt;&gt;""),S3000-R3000,0),0)</f>
        <v>0</v>
      </c>
      <c r="AZ3000" s="209">
        <f>IF(BB3000="S",IF(Q3000="1. Aceitou o programa",IF(OR(X3000="Não se Aplica",X3000=""),IF(OR(W3000="Não se Aplica",W3000=""),0,W3000-V3000),AVERAGE(X3000-W3000,W3000-V3000)),0),0)</f>
        <v>0</v>
      </c>
      <c r="BA3000" s="209">
        <f>IF(BB3000="S",IF(AND(Q3000="1. Aceitou o programa",AH3000="Realizada"),IFERROR(IF(AG3000="",0,AG3000-R3000),0),0),0)</f>
        <v>0</v>
      </c>
      <c r="BB3000" s="209" t="str">
        <f>_xlfn.XLOOKUP(U3000,'Lista Suspensa'!$AA$20:$AA$23,'Lista Suspensa'!$AB$20:$AB$23,"N/A")</f>
        <v>S</v>
      </c>
    </row>
    <row r="3001" spans="1:54" ht="12" customHeight="1">
      <c r="A3001" s="151" t="s">
        <v>54</v>
      </c>
      <c r="B3001" s="152">
        <v>46112</v>
      </c>
      <c r="C3001" s="153" t="s">
        <v>55</v>
      </c>
      <c r="D3001" s="153" t="s">
        <v>56</v>
      </c>
      <c r="E3001" s="244">
        <v>95329996</v>
      </c>
      <c r="F3001" s="144" t="s">
        <v>5786</v>
      </c>
      <c r="G3001" s="230"/>
      <c r="H3001" s="154">
        <v>30798</v>
      </c>
      <c r="I3001" s="153">
        <v>42</v>
      </c>
      <c r="J3001" s="148" t="s">
        <v>70</v>
      </c>
      <c r="K3001" s="153" t="s">
        <v>59</v>
      </c>
      <c r="L3001" s="153"/>
      <c r="M3001" s="153"/>
      <c r="N3001" s="153"/>
      <c r="O3001" s="155">
        <v>11967527293</v>
      </c>
      <c r="P3001" s="156" t="s">
        <v>60</v>
      </c>
      <c r="Q3001" s="157" t="s">
        <v>110</v>
      </c>
      <c r="R3001" s="158">
        <v>46155</v>
      </c>
      <c r="S3001" s="159"/>
      <c r="T3001" s="159" t="s">
        <v>62</v>
      </c>
      <c r="U3001" s="159" t="s">
        <v>111</v>
      </c>
      <c r="V3001" s="154">
        <v>46148</v>
      </c>
      <c r="W3001" s="154">
        <v>46155</v>
      </c>
      <c r="X3001" s="154"/>
      <c r="Y3001" s="160" t="s">
        <v>99</v>
      </c>
      <c r="Z3001" s="160" t="s">
        <v>65</v>
      </c>
      <c r="AA3001" s="153"/>
      <c r="AB3001" s="153"/>
      <c r="AC3001" s="182" t="e">
        <f t="shared" si="94"/>
        <v>#DIV/0!</v>
      </c>
      <c r="AD3001" s="153" t="e">
        <f t="shared" si="95"/>
        <v>#DIV/0!</v>
      </c>
      <c r="AE3001" s="233" t="s">
        <v>66</v>
      </c>
      <c r="AF3001" s="153"/>
      <c r="AG3001" s="159"/>
      <c r="AH3001" s="153"/>
      <c r="AI3001" s="161"/>
      <c r="AJ3001" s="153"/>
      <c r="AK3001" s="153"/>
      <c r="AL3001" s="207"/>
      <c r="AM3001" s="207"/>
      <c r="AN3001" s="207"/>
      <c r="AO3001" s="207" t="str">
        <f ca="1">IF(R3001="","",IF(R3001&gt;TODAY(),"0 meses",DATEDIF(R3001,TODAY(),"m") &amp; " meses"))</f>
        <v>0 meses</v>
      </c>
      <c r="AP3001" s="147" t="s">
        <v>67</v>
      </c>
      <c r="AQ3001" s="147" t="s">
        <v>67</v>
      </c>
      <c r="AR3001" s="147"/>
      <c r="AS3001" s="209" t="s">
        <v>68</v>
      </c>
      <c r="AT3001" s="223" t="str">
        <f>MONTH(B3001)&amp;"/"&amp;YEAR(B3001)</f>
        <v>3/2026</v>
      </c>
      <c r="AU3001" s="223">
        <f>WEEKNUM(B3001)-WEEKNUM(EOMONTH(B3001,-1)+1)+1</f>
        <v>5</v>
      </c>
      <c r="AV3001" s="209" t="str">
        <f>MONTH(R3001)&amp;"/"&amp;YEAR(R3001)</f>
        <v>5/2026</v>
      </c>
      <c r="AW3001" s="209">
        <f>WEEKNUM(R3001)-WEEKNUM(EOMONTH(R3001,-1)+1)+1</f>
        <v>3</v>
      </c>
      <c r="AX3001" s="209">
        <f>IF(BB3001="S",IF(Q3001="1. Aceitou o programa",R3001-B3001,0),0)</f>
        <v>43</v>
      </c>
      <c r="AY3001" s="209">
        <f>IF(BB3001="S",IF(AND(S3001&lt;&gt;"",R3001&lt;&gt;""),S3001-R3001,0),0)</f>
        <v>0</v>
      </c>
      <c r="AZ3001" s="209">
        <f>IF(BB3001="S",IF(Q3001="1. Aceitou o programa",IF(OR(X3001="Não se Aplica",X3001=""),IF(OR(W3001="Não se Aplica",W3001=""),0,W3001-V3001),AVERAGE(X3001-W3001,W3001-V3001)),0),0)</f>
        <v>7</v>
      </c>
      <c r="BA3001" s="209">
        <f>IF(BB3001="S",IF(AND(Q3001="1. Aceitou o programa",AH3001="Realizada"),IFERROR(IF(AG3001="",0,AG3001-R3001),0),0),0)</f>
        <v>0</v>
      </c>
      <c r="BB3001" s="209" t="str">
        <f>_xlfn.XLOOKUP(U3001,'Lista Suspensa'!$AA$20:$AA$23,'Lista Suspensa'!$AB$20:$AB$23,"N/A")</f>
        <v>S</v>
      </c>
    </row>
    <row r="3002" spans="1:54" ht="12" customHeight="1">
      <c r="A3002" s="151" t="s">
        <v>54</v>
      </c>
      <c r="B3002" s="152">
        <v>46112</v>
      </c>
      <c r="C3002" s="153" t="s">
        <v>55</v>
      </c>
      <c r="D3002" s="153" t="s">
        <v>56</v>
      </c>
      <c r="E3002" s="244">
        <v>92632202</v>
      </c>
      <c r="F3002" s="144" t="s">
        <v>5787</v>
      </c>
      <c r="G3002" s="230"/>
      <c r="H3002" s="154">
        <v>30833</v>
      </c>
      <c r="I3002" s="153">
        <v>41</v>
      </c>
      <c r="J3002" s="148" t="s">
        <v>70</v>
      </c>
      <c r="K3002" s="153" t="s">
        <v>59</v>
      </c>
      <c r="L3002" s="153"/>
      <c r="M3002" s="153"/>
      <c r="N3002" s="153"/>
      <c r="O3002" s="155">
        <v>11993796976</v>
      </c>
      <c r="P3002" s="156" t="s">
        <v>60</v>
      </c>
      <c r="Q3002" s="157" t="s">
        <v>110</v>
      </c>
      <c r="R3002" s="158">
        <v>46155</v>
      </c>
      <c r="S3002" s="159"/>
      <c r="T3002" s="159" t="s">
        <v>62</v>
      </c>
      <c r="U3002" s="159" t="s">
        <v>111</v>
      </c>
      <c r="V3002" s="154">
        <v>46148</v>
      </c>
      <c r="W3002" s="154"/>
      <c r="X3002" s="154"/>
      <c r="Y3002" s="160" t="s">
        <v>3187</v>
      </c>
      <c r="Z3002" s="160" t="s">
        <v>65</v>
      </c>
      <c r="AA3002" s="153"/>
      <c r="AB3002" s="153"/>
      <c r="AC3002" s="182" t="e">
        <f t="shared" si="94"/>
        <v>#DIV/0!</v>
      </c>
      <c r="AD3002" s="153" t="e">
        <f t="shared" si="95"/>
        <v>#DIV/0!</v>
      </c>
      <c r="AE3002" s="233" t="s">
        <v>66</v>
      </c>
      <c r="AF3002" s="153"/>
      <c r="AG3002" s="159"/>
      <c r="AH3002" s="153"/>
      <c r="AI3002" s="161"/>
      <c r="AJ3002" s="153"/>
      <c r="AK3002" s="153"/>
      <c r="AL3002" s="207"/>
      <c r="AM3002" s="207"/>
      <c r="AN3002" s="207"/>
      <c r="AO3002" s="207" t="str">
        <f ca="1">IF(R3002="","",IF(R3002&gt;TODAY(),"0 meses",DATEDIF(R3002,TODAY(),"m") &amp; " meses"))</f>
        <v>0 meses</v>
      </c>
      <c r="AP3002" s="147" t="s">
        <v>67</v>
      </c>
      <c r="AQ3002" s="147" t="s">
        <v>67</v>
      </c>
      <c r="AR3002" s="147"/>
      <c r="AS3002" s="209" t="s">
        <v>68</v>
      </c>
      <c r="AT3002" s="223" t="str">
        <f>MONTH(B3002)&amp;"/"&amp;YEAR(B3002)</f>
        <v>3/2026</v>
      </c>
      <c r="AU3002" s="223">
        <f>WEEKNUM(B3002)-WEEKNUM(EOMONTH(B3002,-1)+1)+1</f>
        <v>5</v>
      </c>
      <c r="AV3002" s="209" t="str">
        <f>MONTH(R3002)&amp;"/"&amp;YEAR(R3002)</f>
        <v>5/2026</v>
      </c>
      <c r="AW3002" s="209">
        <f>WEEKNUM(R3002)-WEEKNUM(EOMONTH(R3002,-1)+1)+1</f>
        <v>3</v>
      </c>
      <c r="AX3002" s="209">
        <f>IF(BB3002="S",IF(Q3002="1. Aceitou o programa",R3002-B3002,0),0)</f>
        <v>43</v>
      </c>
      <c r="AY3002" s="209">
        <f>IF(BB3002="S",IF(AND(S3002&lt;&gt;"",R3002&lt;&gt;""),S3002-R3002,0),0)</f>
        <v>0</v>
      </c>
      <c r="AZ3002" s="209">
        <f>IF(BB3002="S",IF(Q3002="1. Aceitou o programa",IF(OR(X3002="Não se Aplica",X3002=""),IF(OR(W3002="Não se Aplica",W3002=""),0,W3002-V3002),AVERAGE(X3002-W3002,W3002-V3002)),0),0)</f>
        <v>0</v>
      </c>
      <c r="BA3002" s="209">
        <f>IF(BB3002="S",IF(AND(Q3002="1. Aceitou o programa",AH3002="Realizada"),IFERROR(IF(AG3002="",0,AG3002-R3002),0),0),0)</f>
        <v>0</v>
      </c>
      <c r="BB3002" s="209" t="str">
        <f>_xlfn.XLOOKUP(U3002,'Lista Suspensa'!$AA$20:$AA$23,'Lista Suspensa'!$AB$20:$AB$23,"N/A")</f>
        <v>S</v>
      </c>
    </row>
    <row r="3003" spans="1:54" ht="12" customHeight="1">
      <c r="A3003" s="151" t="s">
        <v>54</v>
      </c>
      <c r="B3003" s="152">
        <v>46112</v>
      </c>
      <c r="C3003" s="153" t="s">
        <v>55</v>
      </c>
      <c r="D3003" s="153" t="s">
        <v>56</v>
      </c>
      <c r="E3003" s="244">
        <v>424610728</v>
      </c>
      <c r="F3003" s="144" t="s">
        <v>5788</v>
      </c>
      <c r="G3003" s="230"/>
      <c r="H3003" s="154">
        <v>30947</v>
      </c>
      <c r="I3003" s="153">
        <v>41</v>
      </c>
      <c r="J3003" s="148" t="s">
        <v>70</v>
      </c>
      <c r="K3003" s="153" t="s">
        <v>59</v>
      </c>
      <c r="L3003" s="153"/>
      <c r="M3003" s="153"/>
      <c r="N3003" s="153"/>
      <c r="O3003" s="155">
        <v>11981381638</v>
      </c>
      <c r="P3003" s="156" t="s">
        <v>60</v>
      </c>
      <c r="Q3003" s="157" t="s">
        <v>110</v>
      </c>
      <c r="R3003" s="158">
        <v>46155</v>
      </c>
      <c r="S3003" s="159"/>
      <c r="T3003" s="159" t="s">
        <v>62</v>
      </c>
      <c r="U3003" s="159" t="s">
        <v>111</v>
      </c>
      <c r="V3003" s="154">
        <v>46148</v>
      </c>
      <c r="W3003" s="154">
        <v>46155</v>
      </c>
      <c r="X3003" s="154"/>
      <c r="Y3003" s="160" t="s">
        <v>99</v>
      </c>
      <c r="Z3003" s="160" t="s">
        <v>65</v>
      </c>
      <c r="AA3003" s="153"/>
      <c r="AB3003" s="153"/>
      <c r="AC3003" s="182" t="e">
        <f t="shared" si="94"/>
        <v>#DIV/0!</v>
      </c>
      <c r="AD3003" s="153" t="e">
        <f t="shared" si="95"/>
        <v>#DIV/0!</v>
      </c>
      <c r="AE3003" s="233" t="s">
        <v>66</v>
      </c>
      <c r="AF3003" s="153"/>
      <c r="AG3003" s="159"/>
      <c r="AH3003" s="153"/>
      <c r="AI3003" s="161"/>
      <c r="AJ3003" s="153"/>
      <c r="AK3003" s="153"/>
      <c r="AL3003" s="207"/>
      <c r="AM3003" s="207"/>
      <c r="AN3003" s="207"/>
      <c r="AO3003" s="207" t="str">
        <f ca="1">IF(R3003="","",IF(R3003&gt;TODAY(),"0 meses",DATEDIF(R3003,TODAY(),"m") &amp; " meses"))</f>
        <v>0 meses</v>
      </c>
      <c r="AP3003" s="147" t="s">
        <v>67</v>
      </c>
      <c r="AQ3003" s="147" t="s">
        <v>67</v>
      </c>
      <c r="AR3003" s="147"/>
      <c r="AS3003" s="209" t="s">
        <v>68</v>
      </c>
      <c r="AT3003" s="223" t="str">
        <f>MONTH(B3003)&amp;"/"&amp;YEAR(B3003)</f>
        <v>3/2026</v>
      </c>
      <c r="AU3003" s="223">
        <f>WEEKNUM(B3003)-WEEKNUM(EOMONTH(B3003,-1)+1)+1</f>
        <v>5</v>
      </c>
      <c r="AV3003" s="209" t="str">
        <f>MONTH(R3003)&amp;"/"&amp;YEAR(R3003)</f>
        <v>5/2026</v>
      </c>
      <c r="AW3003" s="209">
        <f>WEEKNUM(R3003)-WEEKNUM(EOMONTH(R3003,-1)+1)+1</f>
        <v>3</v>
      </c>
      <c r="AX3003" s="209">
        <f>IF(BB3003="S",IF(Q3003="1. Aceitou o programa",R3003-B3003,0),0)</f>
        <v>43</v>
      </c>
      <c r="AY3003" s="209">
        <f>IF(BB3003="S",IF(AND(S3003&lt;&gt;"",R3003&lt;&gt;""),S3003-R3003,0),0)</f>
        <v>0</v>
      </c>
      <c r="AZ3003" s="209">
        <f>IF(BB3003="S",IF(Q3003="1. Aceitou o programa",IF(OR(X3003="Não se Aplica",X3003=""),IF(OR(W3003="Não se Aplica",W3003=""),0,W3003-V3003),AVERAGE(X3003-W3003,W3003-V3003)),0),0)</f>
        <v>7</v>
      </c>
      <c r="BA3003" s="209">
        <f>IF(BB3003="S",IF(AND(Q3003="1. Aceitou o programa",AH3003="Realizada"),IFERROR(IF(AG3003="",0,AG3003-R3003),0),0),0)</f>
        <v>0</v>
      </c>
      <c r="BB3003" s="209" t="str">
        <f>_xlfn.XLOOKUP(U3003,'Lista Suspensa'!$AA$20:$AA$23,'Lista Suspensa'!$AB$20:$AB$23,"N/A")</f>
        <v>S</v>
      </c>
    </row>
    <row r="3004" spans="1:54" ht="12" customHeight="1">
      <c r="A3004" s="151" t="s">
        <v>54</v>
      </c>
      <c r="B3004" s="152">
        <v>46112</v>
      </c>
      <c r="C3004" s="153" t="s">
        <v>55</v>
      </c>
      <c r="D3004" s="153" t="s">
        <v>56</v>
      </c>
      <c r="E3004" s="244">
        <v>95070577</v>
      </c>
      <c r="F3004" s="144" t="s">
        <v>5789</v>
      </c>
      <c r="G3004" s="230"/>
      <c r="H3004" s="154">
        <v>30963</v>
      </c>
      <c r="I3004" s="153">
        <v>41</v>
      </c>
      <c r="J3004" s="148" t="s">
        <v>70</v>
      </c>
      <c r="K3004" s="153" t="s">
        <v>59</v>
      </c>
      <c r="L3004" s="153"/>
      <c r="M3004" s="153"/>
      <c r="N3004" s="153"/>
      <c r="O3004" s="155">
        <v>11966745980</v>
      </c>
      <c r="P3004" s="156" t="s">
        <v>60</v>
      </c>
      <c r="Q3004" s="157" t="s">
        <v>110</v>
      </c>
      <c r="R3004" s="158">
        <v>46155</v>
      </c>
      <c r="S3004" s="159"/>
      <c r="T3004" s="159" t="s">
        <v>62</v>
      </c>
      <c r="U3004" s="159" t="s">
        <v>111</v>
      </c>
      <c r="V3004" s="154">
        <v>46148</v>
      </c>
      <c r="W3004" s="154">
        <v>46155</v>
      </c>
      <c r="X3004" s="154"/>
      <c r="Y3004" s="160" t="s">
        <v>99</v>
      </c>
      <c r="Z3004" s="160" t="s">
        <v>65</v>
      </c>
      <c r="AA3004" s="153"/>
      <c r="AB3004" s="153"/>
      <c r="AC3004" s="182" t="e">
        <f t="shared" si="94"/>
        <v>#DIV/0!</v>
      </c>
      <c r="AD3004" s="153" t="e">
        <f t="shared" si="95"/>
        <v>#DIV/0!</v>
      </c>
      <c r="AE3004" s="233" t="s">
        <v>66</v>
      </c>
      <c r="AF3004" s="153"/>
      <c r="AG3004" s="159"/>
      <c r="AH3004" s="153"/>
      <c r="AI3004" s="161"/>
      <c r="AJ3004" s="153"/>
      <c r="AK3004" s="153"/>
      <c r="AL3004" s="207"/>
      <c r="AM3004" s="207"/>
      <c r="AN3004" s="207"/>
      <c r="AO3004" s="207" t="str">
        <f ca="1">IF(R3004="","",IF(R3004&gt;TODAY(),"0 meses",DATEDIF(R3004,TODAY(),"m") &amp; " meses"))</f>
        <v>0 meses</v>
      </c>
      <c r="AP3004" s="147" t="s">
        <v>67</v>
      </c>
      <c r="AQ3004" s="147" t="s">
        <v>67</v>
      </c>
      <c r="AR3004" s="147"/>
      <c r="AS3004" s="209" t="s">
        <v>68</v>
      </c>
      <c r="AT3004" s="223" t="str">
        <f>MONTH(B3004)&amp;"/"&amp;YEAR(B3004)</f>
        <v>3/2026</v>
      </c>
      <c r="AU3004" s="223">
        <f>WEEKNUM(B3004)-WEEKNUM(EOMONTH(B3004,-1)+1)+1</f>
        <v>5</v>
      </c>
      <c r="AV3004" s="209" t="str">
        <f>MONTH(R3004)&amp;"/"&amp;YEAR(R3004)</f>
        <v>5/2026</v>
      </c>
      <c r="AW3004" s="209">
        <f>WEEKNUM(R3004)-WEEKNUM(EOMONTH(R3004,-1)+1)+1</f>
        <v>3</v>
      </c>
      <c r="AX3004" s="209">
        <f>IF(BB3004="S",IF(Q3004="1. Aceitou o programa",R3004-B3004,0),0)</f>
        <v>43</v>
      </c>
      <c r="AY3004" s="209">
        <f>IF(BB3004="S",IF(AND(S3004&lt;&gt;"",R3004&lt;&gt;""),S3004-R3004,0),0)</f>
        <v>0</v>
      </c>
      <c r="AZ3004" s="209">
        <f>IF(BB3004="S",IF(Q3004="1. Aceitou o programa",IF(OR(X3004="Não se Aplica",X3004=""),IF(OR(W3004="Não se Aplica",W3004=""),0,W3004-V3004),AVERAGE(X3004-W3004,W3004-V3004)),0),0)</f>
        <v>7</v>
      </c>
      <c r="BA3004" s="209">
        <f>IF(BB3004="S",IF(AND(Q3004="1. Aceitou o programa",AH3004="Realizada"),IFERROR(IF(AG3004="",0,AG3004-R3004),0),0),0)</f>
        <v>0</v>
      </c>
      <c r="BB3004" s="209" t="str">
        <f>_xlfn.XLOOKUP(U3004,'Lista Suspensa'!$AA$20:$AA$23,'Lista Suspensa'!$AB$20:$AB$23,"N/A")</f>
        <v>S</v>
      </c>
    </row>
    <row r="3005" spans="1:54" ht="12" customHeight="1">
      <c r="A3005" s="151" t="s">
        <v>54</v>
      </c>
      <c r="B3005" s="152">
        <v>46112</v>
      </c>
      <c r="C3005" s="153" t="s">
        <v>55</v>
      </c>
      <c r="D3005" s="153" t="s">
        <v>56</v>
      </c>
      <c r="E3005" s="244">
        <v>92956592</v>
      </c>
      <c r="F3005" s="144" t="s">
        <v>5790</v>
      </c>
      <c r="G3005" s="230"/>
      <c r="H3005" s="154">
        <v>30998</v>
      </c>
      <c r="I3005" s="153">
        <v>41</v>
      </c>
      <c r="J3005" s="148" t="s">
        <v>58</v>
      </c>
      <c r="K3005" s="153" t="s">
        <v>59</v>
      </c>
      <c r="L3005" s="153"/>
      <c r="M3005" s="153"/>
      <c r="N3005" s="153"/>
      <c r="O3005" s="155">
        <v>11941472136</v>
      </c>
      <c r="P3005" s="156" t="s">
        <v>60</v>
      </c>
      <c r="Q3005" s="157" t="s">
        <v>110</v>
      </c>
      <c r="R3005" s="158">
        <v>46155</v>
      </c>
      <c r="S3005" s="159"/>
      <c r="T3005" s="159" t="s">
        <v>62</v>
      </c>
      <c r="U3005" s="159" t="s">
        <v>111</v>
      </c>
      <c r="V3005" s="154">
        <v>46148</v>
      </c>
      <c r="W3005" s="154"/>
      <c r="X3005" s="154"/>
      <c r="Y3005" s="160" t="s">
        <v>3187</v>
      </c>
      <c r="Z3005" s="160" t="s">
        <v>65</v>
      </c>
      <c r="AA3005" s="153"/>
      <c r="AB3005" s="153"/>
      <c r="AC3005" s="182" t="e">
        <f t="shared" si="94"/>
        <v>#DIV/0!</v>
      </c>
      <c r="AD3005" s="153" t="e">
        <f t="shared" si="95"/>
        <v>#DIV/0!</v>
      </c>
      <c r="AE3005" s="233" t="s">
        <v>66</v>
      </c>
      <c r="AF3005" s="153"/>
      <c r="AG3005" s="159"/>
      <c r="AH3005" s="153"/>
      <c r="AI3005" s="161"/>
      <c r="AJ3005" s="153"/>
      <c r="AK3005" s="153"/>
      <c r="AL3005" s="207"/>
      <c r="AM3005" s="207"/>
      <c r="AN3005" s="207"/>
      <c r="AO3005" s="207" t="str">
        <f ca="1">IF(R3005="","",IF(R3005&gt;TODAY(),"0 meses",DATEDIF(R3005,TODAY(),"m") &amp; " meses"))</f>
        <v>0 meses</v>
      </c>
      <c r="AP3005" s="147" t="s">
        <v>67</v>
      </c>
      <c r="AQ3005" s="147" t="s">
        <v>67</v>
      </c>
      <c r="AR3005" s="147"/>
      <c r="AS3005" s="209" t="s">
        <v>68</v>
      </c>
      <c r="AT3005" s="223" t="str">
        <f>MONTH(B3005)&amp;"/"&amp;YEAR(B3005)</f>
        <v>3/2026</v>
      </c>
      <c r="AU3005" s="223">
        <f>WEEKNUM(B3005)-WEEKNUM(EOMONTH(B3005,-1)+1)+1</f>
        <v>5</v>
      </c>
      <c r="AV3005" s="209" t="str">
        <f>MONTH(R3005)&amp;"/"&amp;YEAR(R3005)</f>
        <v>5/2026</v>
      </c>
      <c r="AW3005" s="209">
        <f>WEEKNUM(R3005)-WEEKNUM(EOMONTH(R3005,-1)+1)+1</f>
        <v>3</v>
      </c>
      <c r="AX3005" s="209">
        <f>IF(BB3005="S",IF(Q3005="1. Aceitou o programa",R3005-B3005,0),0)</f>
        <v>43</v>
      </c>
      <c r="AY3005" s="209">
        <f>IF(BB3005="S",IF(AND(S3005&lt;&gt;"",R3005&lt;&gt;""),S3005-R3005,0),0)</f>
        <v>0</v>
      </c>
      <c r="AZ3005" s="209">
        <f>IF(BB3005="S",IF(Q3005="1. Aceitou o programa",IF(OR(X3005="Não se Aplica",X3005=""),IF(OR(W3005="Não se Aplica",W3005=""),0,W3005-V3005),AVERAGE(X3005-W3005,W3005-V3005)),0),0)</f>
        <v>0</v>
      </c>
      <c r="BA3005" s="209">
        <f>IF(BB3005="S",IF(AND(Q3005="1. Aceitou o programa",AH3005="Realizada"),IFERROR(IF(AG3005="",0,AG3005-R3005),0),0),0)</f>
        <v>0</v>
      </c>
      <c r="BB3005" s="209" t="str">
        <f>_xlfn.XLOOKUP(U3005,'Lista Suspensa'!$AA$20:$AA$23,'Lista Suspensa'!$AB$20:$AB$23,"N/A")</f>
        <v>S</v>
      </c>
    </row>
    <row r="3006" spans="1:54" ht="12" customHeight="1">
      <c r="A3006" s="151" t="s">
        <v>54</v>
      </c>
      <c r="B3006" s="152">
        <v>46112</v>
      </c>
      <c r="C3006" s="153" t="s">
        <v>55</v>
      </c>
      <c r="D3006" s="153" t="s">
        <v>56</v>
      </c>
      <c r="E3006" s="244">
        <v>94665656</v>
      </c>
      <c r="F3006" s="144" t="s">
        <v>5791</v>
      </c>
      <c r="G3006" s="230"/>
      <c r="H3006" s="154">
        <v>31007</v>
      </c>
      <c r="I3006" s="153">
        <v>41</v>
      </c>
      <c r="J3006" s="148" t="s">
        <v>70</v>
      </c>
      <c r="K3006" s="153" t="s">
        <v>59</v>
      </c>
      <c r="L3006" s="153"/>
      <c r="M3006" s="153"/>
      <c r="N3006" s="153"/>
      <c r="O3006" s="155">
        <v>11966626404</v>
      </c>
      <c r="P3006" s="156" t="s">
        <v>60</v>
      </c>
      <c r="Q3006" s="157" t="s">
        <v>110</v>
      </c>
      <c r="R3006" s="158">
        <v>46155</v>
      </c>
      <c r="S3006" s="159"/>
      <c r="T3006" s="159" t="s">
        <v>62</v>
      </c>
      <c r="U3006" s="159" t="s">
        <v>111</v>
      </c>
      <c r="V3006" s="154">
        <v>46149</v>
      </c>
      <c r="W3006" s="154"/>
      <c r="X3006" s="154"/>
      <c r="Y3006" s="160" t="s">
        <v>64</v>
      </c>
      <c r="Z3006" s="160" t="s">
        <v>65</v>
      </c>
      <c r="AA3006" s="153"/>
      <c r="AB3006" s="153"/>
      <c r="AC3006" s="182" t="e">
        <f t="shared" si="94"/>
        <v>#DIV/0!</v>
      </c>
      <c r="AD3006" s="153" t="e">
        <f t="shared" si="95"/>
        <v>#DIV/0!</v>
      </c>
      <c r="AE3006" s="233" t="s">
        <v>66</v>
      </c>
      <c r="AF3006" s="153"/>
      <c r="AG3006" s="159"/>
      <c r="AH3006" s="153"/>
      <c r="AI3006" s="161"/>
      <c r="AJ3006" s="153"/>
      <c r="AK3006" s="153"/>
      <c r="AL3006" s="207"/>
      <c r="AM3006" s="207"/>
      <c r="AN3006" s="207"/>
      <c r="AO3006" s="207" t="str">
        <f ca="1">IF(R3006="","",IF(R3006&gt;TODAY(),"0 meses",DATEDIF(R3006,TODAY(),"m") &amp; " meses"))</f>
        <v>0 meses</v>
      </c>
      <c r="AP3006" s="147" t="s">
        <v>67</v>
      </c>
      <c r="AQ3006" s="147" t="s">
        <v>67</v>
      </c>
      <c r="AR3006" s="147"/>
      <c r="AS3006" s="209" t="s">
        <v>68</v>
      </c>
      <c r="AT3006" s="223" t="str">
        <f>MONTH(B3006)&amp;"/"&amp;YEAR(B3006)</f>
        <v>3/2026</v>
      </c>
      <c r="AU3006" s="223">
        <f>WEEKNUM(B3006)-WEEKNUM(EOMONTH(B3006,-1)+1)+1</f>
        <v>5</v>
      </c>
      <c r="AV3006" s="209" t="str">
        <f>MONTH(R3006)&amp;"/"&amp;YEAR(R3006)</f>
        <v>5/2026</v>
      </c>
      <c r="AW3006" s="209">
        <f>WEEKNUM(R3006)-WEEKNUM(EOMONTH(R3006,-1)+1)+1</f>
        <v>3</v>
      </c>
      <c r="AX3006" s="209">
        <f>IF(BB3006="S",IF(Q3006="1. Aceitou o programa",R3006-B3006,0),0)</f>
        <v>43</v>
      </c>
      <c r="AY3006" s="209">
        <f>IF(BB3006="S",IF(AND(S3006&lt;&gt;"",R3006&lt;&gt;""),S3006-R3006,0),0)</f>
        <v>0</v>
      </c>
      <c r="AZ3006" s="209">
        <f>IF(BB3006="S",IF(Q3006="1. Aceitou o programa",IF(OR(X3006="Não se Aplica",X3006=""),IF(OR(W3006="Não se Aplica",W3006=""),0,W3006-V3006),AVERAGE(X3006-W3006,W3006-V3006)),0),0)</f>
        <v>0</v>
      </c>
      <c r="BA3006" s="209">
        <f>IF(BB3006="S",IF(AND(Q3006="1. Aceitou o programa",AH3006="Realizada"),IFERROR(IF(AG3006="",0,AG3006-R3006),0),0),0)</f>
        <v>0</v>
      </c>
      <c r="BB3006" s="209" t="str">
        <f>_xlfn.XLOOKUP(U3006,'Lista Suspensa'!$AA$20:$AA$23,'Lista Suspensa'!$AB$20:$AB$23,"N/A")</f>
        <v>S</v>
      </c>
    </row>
    <row r="3007" spans="1:54" ht="12" customHeight="1">
      <c r="A3007" s="151" t="s">
        <v>54</v>
      </c>
      <c r="B3007" s="152">
        <v>46112</v>
      </c>
      <c r="C3007" s="153" t="s">
        <v>55</v>
      </c>
      <c r="D3007" s="153" t="s">
        <v>56</v>
      </c>
      <c r="E3007" s="244">
        <v>94079812</v>
      </c>
      <c r="F3007" s="144" t="s">
        <v>5792</v>
      </c>
      <c r="G3007" s="230"/>
      <c r="H3007" s="154">
        <v>31032</v>
      </c>
      <c r="I3007" s="153">
        <v>41</v>
      </c>
      <c r="J3007" s="148" t="s">
        <v>70</v>
      </c>
      <c r="K3007" s="153" t="s">
        <v>59</v>
      </c>
      <c r="L3007" s="153"/>
      <c r="M3007" s="153"/>
      <c r="N3007" s="153"/>
      <c r="O3007" s="155">
        <v>11987284984</v>
      </c>
      <c r="P3007" s="156" t="s">
        <v>60</v>
      </c>
      <c r="Q3007" s="157" t="s">
        <v>110</v>
      </c>
      <c r="R3007" s="158">
        <v>46155</v>
      </c>
      <c r="S3007" s="159"/>
      <c r="T3007" s="159" t="s">
        <v>62</v>
      </c>
      <c r="U3007" s="159" t="s">
        <v>111</v>
      </c>
      <c r="V3007" s="154">
        <v>46148</v>
      </c>
      <c r="W3007" s="154"/>
      <c r="X3007" s="154"/>
      <c r="Y3007" s="160" t="s">
        <v>3187</v>
      </c>
      <c r="Z3007" s="160" t="s">
        <v>65</v>
      </c>
      <c r="AA3007" s="153"/>
      <c r="AB3007" s="153"/>
      <c r="AC3007" s="182" t="e">
        <f t="shared" si="94"/>
        <v>#DIV/0!</v>
      </c>
      <c r="AD3007" s="153" t="e">
        <f t="shared" si="95"/>
        <v>#DIV/0!</v>
      </c>
      <c r="AE3007" s="233" t="s">
        <v>66</v>
      </c>
      <c r="AF3007" s="153"/>
      <c r="AG3007" s="159"/>
      <c r="AH3007" s="153"/>
      <c r="AI3007" s="161"/>
      <c r="AJ3007" s="153"/>
      <c r="AK3007" s="153"/>
      <c r="AL3007" s="207"/>
      <c r="AM3007" s="207"/>
      <c r="AN3007" s="207"/>
      <c r="AO3007" s="207" t="str">
        <f ca="1">IF(R3007="","",IF(R3007&gt;TODAY(),"0 meses",DATEDIF(R3007,TODAY(),"m") &amp; " meses"))</f>
        <v>0 meses</v>
      </c>
      <c r="AP3007" s="147" t="s">
        <v>67</v>
      </c>
      <c r="AQ3007" s="147" t="s">
        <v>67</v>
      </c>
      <c r="AR3007" s="147"/>
      <c r="AS3007" s="209" t="s">
        <v>68</v>
      </c>
      <c r="AT3007" s="223" t="str">
        <f>MONTH(B3007)&amp;"/"&amp;YEAR(B3007)</f>
        <v>3/2026</v>
      </c>
      <c r="AU3007" s="223">
        <f>WEEKNUM(B3007)-WEEKNUM(EOMONTH(B3007,-1)+1)+1</f>
        <v>5</v>
      </c>
      <c r="AV3007" s="209" t="str">
        <f>MONTH(R3007)&amp;"/"&amp;YEAR(R3007)</f>
        <v>5/2026</v>
      </c>
      <c r="AW3007" s="209">
        <f>WEEKNUM(R3007)-WEEKNUM(EOMONTH(R3007,-1)+1)+1</f>
        <v>3</v>
      </c>
      <c r="AX3007" s="209">
        <f>IF(BB3007="S",IF(Q3007="1. Aceitou o programa",R3007-B3007,0),0)</f>
        <v>43</v>
      </c>
      <c r="AY3007" s="209">
        <f>IF(BB3007="S",IF(AND(S3007&lt;&gt;"",R3007&lt;&gt;""),S3007-R3007,0),0)</f>
        <v>0</v>
      </c>
      <c r="AZ3007" s="209">
        <f>IF(BB3007="S",IF(Q3007="1. Aceitou o programa",IF(OR(X3007="Não se Aplica",X3007=""),IF(OR(W3007="Não se Aplica",W3007=""),0,W3007-V3007),AVERAGE(X3007-W3007,W3007-V3007)),0),0)</f>
        <v>0</v>
      </c>
      <c r="BA3007" s="209">
        <f>IF(BB3007="S",IF(AND(Q3007="1. Aceitou o programa",AH3007="Realizada"),IFERROR(IF(AG3007="",0,AG3007-R3007),0),0),0)</f>
        <v>0</v>
      </c>
      <c r="BB3007" s="209" t="str">
        <f>_xlfn.XLOOKUP(U3007,'Lista Suspensa'!$AA$20:$AA$23,'Lista Suspensa'!$AB$20:$AB$23,"N/A")</f>
        <v>S</v>
      </c>
    </row>
    <row r="3008" spans="1:54" ht="12" customHeight="1">
      <c r="A3008" s="151" t="s">
        <v>54</v>
      </c>
      <c r="B3008" s="152">
        <v>46112</v>
      </c>
      <c r="C3008" s="153" t="s">
        <v>55</v>
      </c>
      <c r="D3008" s="153" t="s">
        <v>56</v>
      </c>
      <c r="E3008" s="244">
        <v>95798202</v>
      </c>
      <c r="F3008" s="144" t="s">
        <v>5793</v>
      </c>
      <c r="G3008" s="230"/>
      <c r="H3008" s="154">
        <v>31061</v>
      </c>
      <c r="I3008" s="153">
        <v>41</v>
      </c>
      <c r="J3008" s="148" t="s">
        <v>70</v>
      </c>
      <c r="K3008" s="153" t="s">
        <v>59</v>
      </c>
      <c r="L3008" s="153"/>
      <c r="M3008" s="153"/>
      <c r="N3008" s="153"/>
      <c r="O3008" s="155">
        <v>11914369663</v>
      </c>
      <c r="P3008" s="156" t="s">
        <v>60</v>
      </c>
      <c r="Q3008" s="157" t="s">
        <v>110</v>
      </c>
      <c r="R3008" s="158">
        <v>46155</v>
      </c>
      <c r="S3008" s="159"/>
      <c r="T3008" s="159" t="s">
        <v>62</v>
      </c>
      <c r="U3008" s="159" t="s">
        <v>111</v>
      </c>
      <c r="V3008" s="154">
        <v>46148</v>
      </c>
      <c r="W3008" s="154"/>
      <c r="X3008" s="154"/>
      <c r="Y3008" s="160" t="s">
        <v>3187</v>
      </c>
      <c r="Z3008" s="160" t="s">
        <v>65</v>
      </c>
      <c r="AA3008" s="153"/>
      <c r="AB3008" s="153"/>
      <c r="AC3008" s="182" t="e">
        <f t="shared" si="94"/>
        <v>#DIV/0!</v>
      </c>
      <c r="AD3008" s="153" t="e">
        <f t="shared" si="95"/>
        <v>#DIV/0!</v>
      </c>
      <c r="AE3008" s="233" t="s">
        <v>66</v>
      </c>
      <c r="AF3008" s="153"/>
      <c r="AG3008" s="159"/>
      <c r="AH3008" s="153"/>
      <c r="AI3008" s="161"/>
      <c r="AJ3008" s="153"/>
      <c r="AK3008" s="153"/>
      <c r="AL3008" s="207"/>
      <c r="AM3008" s="207"/>
      <c r="AN3008" s="207"/>
      <c r="AO3008" s="207" t="str">
        <f ca="1">IF(R3008="","",IF(R3008&gt;TODAY(),"0 meses",DATEDIF(R3008,TODAY(),"m") &amp; " meses"))</f>
        <v>0 meses</v>
      </c>
      <c r="AP3008" s="147" t="s">
        <v>67</v>
      </c>
      <c r="AQ3008" s="147" t="s">
        <v>67</v>
      </c>
      <c r="AR3008" s="147"/>
      <c r="AS3008" s="209" t="s">
        <v>68</v>
      </c>
      <c r="AT3008" s="223" t="str">
        <f>MONTH(B3008)&amp;"/"&amp;YEAR(B3008)</f>
        <v>3/2026</v>
      </c>
      <c r="AU3008" s="223">
        <f>WEEKNUM(B3008)-WEEKNUM(EOMONTH(B3008,-1)+1)+1</f>
        <v>5</v>
      </c>
      <c r="AV3008" s="209" t="str">
        <f>MONTH(R3008)&amp;"/"&amp;YEAR(R3008)</f>
        <v>5/2026</v>
      </c>
      <c r="AW3008" s="209">
        <f>WEEKNUM(R3008)-WEEKNUM(EOMONTH(R3008,-1)+1)+1</f>
        <v>3</v>
      </c>
      <c r="AX3008" s="209">
        <f>IF(BB3008="S",IF(Q3008="1. Aceitou o programa",R3008-B3008,0),0)</f>
        <v>43</v>
      </c>
      <c r="AY3008" s="209">
        <f>IF(BB3008="S",IF(AND(S3008&lt;&gt;"",R3008&lt;&gt;""),S3008-R3008,0),0)</f>
        <v>0</v>
      </c>
      <c r="AZ3008" s="209">
        <f>IF(BB3008="S",IF(Q3008="1. Aceitou o programa",IF(OR(X3008="Não se Aplica",X3008=""),IF(OR(W3008="Não se Aplica",W3008=""),0,W3008-V3008),AVERAGE(X3008-W3008,W3008-V3008)),0),0)</f>
        <v>0</v>
      </c>
      <c r="BA3008" s="209">
        <f>IF(BB3008="S",IF(AND(Q3008="1. Aceitou o programa",AH3008="Realizada"),IFERROR(IF(AG3008="",0,AG3008-R3008),0),0),0)</f>
        <v>0</v>
      </c>
      <c r="BB3008" s="209" t="str">
        <f>_xlfn.XLOOKUP(U3008,'Lista Suspensa'!$AA$20:$AA$23,'Lista Suspensa'!$AB$20:$AB$23,"N/A")</f>
        <v>S</v>
      </c>
    </row>
    <row r="3009" spans="1:54" ht="12" customHeight="1">
      <c r="A3009" s="151" t="s">
        <v>54</v>
      </c>
      <c r="B3009" s="152">
        <v>46112</v>
      </c>
      <c r="C3009" s="153" t="s">
        <v>55</v>
      </c>
      <c r="D3009" s="153" t="s">
        <v>56</v>
      </c>
      <c r="E3009" s="244">
        <v>863393896</v>
      </c>
      <c r="F3009" s="144" t="s">
        <v>5794</v>
      </c>
      <c r="G3009" s="230"/>
      <c r="H3009" s="154">
        <v>31201</v>
      </c>
      <c r="I3009" s="153">
        <v>40</v>
      </c>
      <c r="J3009" s="148" t="s">
        <v>70</v>
      </c>
      <c r="K3009" s="153" t="s">
        <v>59</v>
      </c>
      <c r="L3009" s="153"/>
      <c r="M3009" s="153"/>
      <c r="N3009" s="153"/>
      <c r="O3009" s="155">
        <v>11941462009</v>
      </c>
      <c r="P3009" s="156" t="s">
        <v>60</v>
      </c>
      <c r="Q3009" s="157" t="s">
        <v>110</v>
      </c>
      <c r="R3009" s="158">
        <v>46155</v>
      </c>
      <c r="S3009" s="159"/>
      <c r="T3009" s="159" t="s">
        <v>62</v>
      </c>
      <c r="U3009" s="159" t="s">
        <v>111</v>
      </c>
      <c r="V3009" s="154">
        <v>46148</v>
      </c>
      <c r="W3009" s="154">
        <v>46155</v>
      </c>
      <c r="X3009" s="154"/>
      <c r="Y3009" s="160" t="s">
        <v>99</v>
      </c>
      <c r="Z3009" s="160" t="s">
        <v>65</v>
      </c>
      <c r="AA3009" s="153"/>
      <c r="AB3009" s="153"/>
      <c r="AC3009" s="182" t="e">
        <f t="shared" si="94"/>
        <v>#DIV/0!</v>
      </c>
      <c r="AD3009" s="153" t="e">
        <f t="shared" si="95"/>
        <v>#DIV/0!</v>
      </c>
      <c r="AE3009" s="233" t="s">
        <v>66</v>
      </c>
      <c r="AF3009" s="153"/>
      <c r="AG3009" s="159"/>
      <c r="AH3009" s="153"/>
      <c r="AI3009" s="161"/>
      <c r="AJ3009" s="153"/>
      <c r="AK3009" s="153"/>
      <c r="AL3009" s="207"/>
      <c r="AM3009" s="207"/>
      <c r="AN3009" s="207"/>
      <c r="AO3009" s="207" t="str">
        <f ca="1">IF(R3009="","",IF(R3009&gt;TODAY(),"0 meses",DATEDIF(R3009,TODAY(),"m") &amp; " meses"))</f>
        <v>0 meses</v>
      </c>
      <c r="AP3009" s="147" t="s">
        <v>67</v>
      </c>
      <c r="AQ3009" s="147" t="s">
        <v>67</v>
      </c>
      <c r="AR3009" s="147"/>
      <c r="AS3009" s="209" t="s">
        <v>68</v>
      </c>
      <c r="AT3009" s="223" t="str">
        <f>MONTH(B3009)&amp;"/"&amp;YEAR(B3009)</f>
        <v>3/2026</v>
      </c>
      <c r="AU3009" s="223">
        <f>WEEKNUM(B3009)-WEEKNUM(EOMONTH(B3009,-1)+1)+1</f>
        <v>5</v>
      </c>
      <c r="AV3009" s="209" t="str">
        <f>MONTH(R3009)&amp;"/"&amp;YEAR(R3009)</f>
        <v>5/2026</v>
      </c>
      <c r="AW3009" s="209">
        <f>WEEKNUM(R3009)-WEEKNUM(EOMONTH(R3009,-1)+1)+1</f>
        <v>3</v>
      </c>
      <c r="AX3009" s="209">
        <f>IF(BB3009="S",IF(Q3009="1. Aceitou o programa",R3009-B3009,0),0)</f>
        <v>43</v>
      </c>
      <c r="AY3009" s="209">
        <f>IF(BB3009="S",IF(AND(S3009&lt;&gt;"",R3009&lt;&gt;""),S3009-R3009,0),0)</f>
        <v>0</v>
      </c>
      <c r="AZ3009" s="209">
        <f>IF(BB3009="S",IF(Q3009="1. Aceitou o programa",IF(OR(X3009="Não se Aplica",X3009=""),IF(OR(W3009="Não se Aplica",W3009=""),0,W3009-V3009),AVERAGE(X3009-W3009,W3009-V3009)),0),0)</f>
        <v>7</v>
      </c>
      <c r="BA3009" s="209">
        <f>IF(BB3009="S",IF(AND(Q3009="1. Aceitou o programa",AH3009="Realizada"),IFERROR(IF(AG3009="",0,AG3009-R3009),0),0),0)</f>
        <v>0</v>
      </c>
      <c r="BB3009" s="209" t="str">
        <f>_xlfn.XLOOKUP(U3009,'Lista Suspensa'!$AA$20:$AA$23,'Lista Suspensa'!$AB$20:$AB$23,"N/A")</f>
        <v>S</v>
      </c>
    </row>
    <row r="3010" spans="1:54" ht="12" customHeight="1">
      <c r="A3010" s="151" t="s">
        <v>54</v>
      </c>
      <c r="B3010" s="152">
        <v>46112</v>
      </c>
      <c r="C3010" s="153" t="s">
        <v>55</v>
      </c>
      <c r="D3010" s="153" t="s">
        <v>56</v>
      </c>
      <c r="E3010" s="244">
        <v>93850770</v>
      </c>
      <c r="F3010" s="144" t="s">
        <v>5795</v>
      </c>
      <c r="G3010" s="230"/>
      <c r="H3010" s="154">
        <v>31282</v>
      </c>
      <c r="I3010" s="153">
        <v>40</v>
      </c>
      <c r="J3010" s="148" t="s">
        <v>70</v>
      </c>
      <c r="K3010" s="153" t="s">
        <v>59</v>
      </c>
      <c r="L3010" s="153"/>
      <c r="M3010" s="153"/>
      <c r="N3010" s="153"/>
      <c r="O3010" s="155">
        <v>21988349877</v>
      </c>
      <c r="P3010" s="156" t="s">
        <v>60</v>
      </c>
      <c r="Q3010" s="157" t="s">
        <v>110</v>
      </c>
      <c r="R3010" s="158">
        <v>46155</v>
      </c>
      <c r="S3010" s="159"/>
      <c r="T3010" s="159" t="s">
        <v>62</v>
      </c>
      <c r="U3010" s="159" t="s">
        <v>111</v>
      </c>
      <c r="V3010" s="154">
        <v>46148</v>
      </c>
      <c r="W3010" s="154"/>
      <c r="X3010" s="154"/>
      <c r="Y3010" s="160" t="s">
        <v>3187</v>
      </c>
      <c r="Z3010" s="160" t="s">
        <v>65</v>
      </c>
      <c r="AA3010" s="153"/>
      <c r="AB3010" s="153"/>
      <c r="AC3010" s="182" t="e">
        <f t="shared" ref="AC3010:AC3073" si="96">SUM(AA3010/(AB3010^2))</f>
        <v>#DIV/0!</v>
      </c>
      <c r="AD3010" s="153" t="e">
        <f t="shared" ref="AD3010:AD3073" si="97">IF(AC3010&lt;18.5,"ABAIXO DO PESO",
(IF(AC3010&lt;=24.9,"PESO NORMAL",
(IF(AC3010&lt;=29.9,"SOBREPESO",
(IF(AC3010&lt;=34.9,"OBESIDADE I",
(IF(AC3010&lt;=39.9,"OBESIDADE II",
(IF(AC3010&lt;=999,"OBESIDADE III","VAZIO")))))))))))</f>
        <v>#DIV/0!</v>
      </c>
      <c r="AE3010" s="233" t="s">
        <v>66</v>
      </c>
      <c r="AF3010" s="153"/>
      <c r="AG3010" s="159"/>
      <c r="AH3010" s="153"/>
      <c r="AI3010" s="161"/>
      <c r="AJ3010" s="153"/>
      <c r="AK3010" s="153"/>
      <c r="AL3010" s="207"/>
      <c r="AM3010" s="207"/>
      <c r="AN3010" s="207"/>
      <c r="AO3010" s="207" t="str">
        <f ca="1">IF(R3010="","",IF(R3010&gt;TODAY(),"0 meses",DATEDIF(R3010,TODAY(),"m") &amp; " meses"))</f>
        <v>0 meses</v>
      </c>
      <c r="AP3010" s="147" t="s">
        <v>67</v>
      </c>
      <c r="AQ3010" s="147" t="s">
        <v>67</v>
      </c>
      <c r="AR3010" s="147"/>
      <c r="AS3010" s="209" t="s">
        <v>68</v>
      </c>
      <c r="AT3010" s="223" t="str">
        <f>MONTH(B3010)&amp;"/"&amp;YEAR(B3010)</f>
        <v>3/2026</v>
      </c>
      <c r="AU3010" s="223">
        <f>WEEKNUM(B3010)-WEEKNUM(EOMONTH(B3010,-1)+1)+1</f>
        <v>5</v>
      </c>
      <c r="AV3010" s="209" t="str">
        <f>MONTH(R3010)&amp;"/"&amp;YEAR(R3010)</f>
        <v>5/2026</v>
      </c>
      <c r="AW3010" s="209">
        <f>WEEKNUM(R3010)-WEEKNUM(EOMONTH(R3010,-1)+1)+1</f>
        <v>3</v>
      </c>
      <c r="AX3010" s="209">
        <f>IF(BB3010="S",IF(Q3010="1. Aceitou o programa",R3010-B3010,0),0)</f>
        <v>43</v>
      </c>
      <c r="AY3010" s="209">
        <f>IF(BB3010="S",IF(AND(S3010&lt;&gt;"",R3010&lt;&gt;""),S3010-R3010,0),0)</f>
        <v>0</v>
      </c>
      <c r="AZ3010" s="209">
        <f>IF(BB3010="S",IF(Q3010="1. Aceitou o programa",IF(OR(X3010="Não se Aplica",X3010=""),IF(OR(W3010="Não se Aplica",W3010=""),0,W3010-V3010),AVERAGE(X3010-W3010,W3010-V3010)),0),0)</f>
        <v>0</v>
      </c>
      <c r="BA3010" s="209">
        <f>IF(BB3010="S",IF(AND(Q3010="1. Aceitou o programa",AH3010="Realizada"),IFERROR(IF(AG3010="",0,AG3010-R3010),0),0),0)</f>
        <v>0</v>
      </c>
      <c r="BB3010" s="209" t="str">
        <f>_xlfn.XLOOKUP(U3010,'Lista Suspensa'!$AA$20:$AA$23,'Lista Suspensa'!$AB$20:$AB$23,"N/A")</f>
        <v>S</v>
      </c>
    </row>
    <row r="3011" spans="1:54" ht="12" customHeight="1">
      <c r="A3011" s="151" t="s">
        <v>54</v>
      </c>
      <c r="B3011" s="152">
        <v>46112</v>
      </c>
      <c r="C3011" s="153" t="s">
        <v>55</v>
      </c>
      <c r="D3011" s="153" t="s">
        <v>56</v>
      </c>
      <c r="E3011" s="244">
        <v>94339848</v>
      </c>
      <c r="F3011" s="144" t="s">
        <v>5796</v>
      </c>
      <c r="G3011" s="230"/>
      <c r="H3011" s="154">
        <v>31339</v>
      </c>
      <c r="I3011" s="153">
        <v>40</v>
      </c>
      <c r="J3011" s="148" t="s">
        <v>70</v>
      </c>
      <c r="K3011" s="153" t="s">
        <v>59</v>
      </c>
      <c r="L3011" s="153"/>
      <c r="M3011" s="153"/>
      <c r="N3011" s="153"/>
      <c r="O3011" s="155">
        <v>11993174774</v>
      </c>
      <c r="P3011" s="156" t="s">
        <v>60</v>
      </c>
      <c r="Q3011" s="157" t="s">
        <v>110</v>
      </c>
      <c r="R3011" s="158">
        <v>46155</v>
      </c>
      <c r="S3011" s="159"/>
      <c r="T3011" s="159" t="s">
        <v>62</v>
      </c>
      <c r="U3011" s="159" t="s">
        <v>111</v>
      </c>
      <c r="V3011" s="154">
        <v>46149</v>
      </c>
      <c r="W3011" s="154"/>
      <c r="X3011" s="154"/>
      <c r="Y3011" s="160" t="s">
        <v>64</v>
      </c>
      <c r="Z3011" s="160" t="s">
        <v>65</v>
      </c>
      <c r="AA3011" s="153"/>
      <c r="AB3011" s="153"/>
      <c r="AC3011" s="182" t="e">
        <f t="shared" si="96"/>
        <v>#DIV/0!</v>
      </c>
      <c r="AD3011" s="153" t="e">
        <f t="shared" si="97"/>
        <v>#DIV/0!</v>
      </c>
      <c r="AE3011" s="233" t="s">
        <v>66</v>
      </c>
      <c r="AF3011" s="153"/>
      <c r="AG3011" s="159"/>
      <c r="AH3011" s="153"/>
      <c r="AI3011" s="161"/>
      <c r="AJ3011" s="153"/>
      <c r="AK3011" s="153"/>
      <c r="AL3011" s="207"/>
      <c r="AM3011" s="207"/>
      <c r="AN3011" s="207"/>
      <c r="AO3011" s="207" t="str">
        <f ca="1">IF(R3011="","",IF(R3011&gt;TODAY(),"0 meses",DATEDIF(R3011,TODAY(),"m") &amp; " meses"))</f>
        <v>0 meses</v>
      </c>
      <c r="AP3011" s="147" t="s">
        <v>67</v>
      </c>
      <c r="AQ3011" s="147" t="s">
        <v>67</v>
      </c>
      <c r="AR3011" s="147"/>
      <c r="AS3011" s="209" t="s">
        <v>68</v>
      </c>
      <c r="AT3011" s="223" t="str">
        <f>MONTH(B3011)&amp;"/"&amp;YEAR(B3011)</f>
        <v>3/2026</v>
      </c>
      <c r="AU3011" s="223">
        <f>WEEKNUM(B3011)-WEEKNUM(EOMONTH(B3011,-1)+1)+1</f>
        <v>5</v>
      </c>
      <c r="AV3011" s="209" t="str">
        <f>MONTH(R3011)&amp;"/"&amp;YEAR(R3011)</f>
        <v>5/2026</v>
      </c>
      <c r="AW3011" s="209">
        <f>WEEKNUM(R3011)-WEEKNUM(EOMONTH(R3011,-1)+1)+1</f>
        <v>3</v>
      </c>
      <c r="AX3011" s="209">
        <f>IF(BB3011="S",IF(Q3011="1. Aceitou o programa",R3011-B3011,0),0)</f>
        <v>43</v>
      </c>
      <c r="AY3011" s="209">
        <f>IF(BB3011="S",IF(AND(S3011&lt;&gt;"",R3011&lt;&gt;""),S3011-R3011,0),0)</f>
        <v>0</v>
      </c>
      <c r="AZ3011" s="209">
        <f>IF(BB3011="S",IF(Q3011="1. Aceitou o programa",IF(OR(X3011="Não se Aplica",X3011=""),IF(OR(W3011="Não se Aplica",W3011=""),0,W3011-V3011),AVERAGE(X3011-W3011,W3011-V3011)),0),0)</f>
        <v>0</v>
      </c>
      <c r="BA3011" s="209">
        <f>IF(BB3011="S",IF(AND(Q3011="1. Aceitou o programa",AH3011="Realizada"),IFERROR(IF(AG3011="",0,AG3011-R3011),0),0),0)</f>
        <v>0</v>
      </c>
      <c r="BB3011" s="209" t="str">
        <f>_xlfn.XLOOKUP(U3011,'Lista Suspensa'!$AA$20:$AA$23,'Lista Suspensa'!$AB$20:$AB$23,"N/A")</f>
        <v>S</v>
      </c>
    </row>
    <row r="3012" spans="1:54" ht="12" customHeight="1">
      <c r="A3012" s="151" t="s">
        <v>54</v>
      </c>
      <c r="B3012" s="152">
        <v>46112</v>
      </c>
      <c r="C3012" s="153" t="s">
        <v>55</v>
      </c>
      <c r="D3012" s="153" t="s">
        <v>56</v>
      </c>
      <c r="E3012" s="244">
        <v>94095999</v>
      </c>
      <c r="F3012" s="144" t="s">
        <v>5797</v>
      </c>
      <c r="G3012" s="230"/>
      <c r="H3012" s="154">
        <v>31387</v>
      </c>
      <c r="I3012" s="153">
        <v>40</v>
      </c>
      <c r="J3012" s="148" t="s">
        <v>70</v>
      </c>
      <c r="K3012" s="153" t="s">
        <v>59</v>
      </c>
      <c r="L3012" s="153"/>
      <c r="M3012" s="153"/>
      <c r="N3012" s="153"/>
      <c r="O3012" s="155">
        <v>11968216802</v>
      </c>
      <c r="P3012" s="156" t="s">
        <v>60</v>
      </c>
      <c r="Q3012" s="157" t="s">
        <v>110</v>
      </c>
      <c r="R3012" s="158">
        <v>46155</v>
      </c>
      <c r="S3012" s="159"/>
      <c r="T3012" s="159" t="s">
        <v>62</v>
      </c>
      <c r="U3012" s="159" t="s">
        <v>111</v>
      </c>
      <c r="V3012" s="154">
        <v>46148</v>
      </c>
      <c r="W3012" s="154"/>
      <c r="X3012" s="154"/>
      <c r="Y3012" s="160" t="s">
        <v>3187</v>
      </c>
      <c r="Z3012" s="160" t="s">
        <v>65</v>
      </c>
      <c r="AA3012" s="153"/>
      <c r="AB3012" s="153"/>
      <c r="AC3012" s="182" t="e">
        <f t="shared" si="96"/>
        <v>#DIV/0!</v>
      </c>
      <c r="AD3012" s="153" t="e">
        <f t="shared" si="97"/>
        <v>#DIV/0!</v>
      </c>
      <c r="AE3012" s="233" t="s">
        <v>66</v>
      </c>
      <c r="AF3012" s="153"/>
      <c r="AG3012" s="159"/>
      <c r="AH3012" s="153"/>
      <c r="AI3012" s="161"/>
      <c r="AJ3012" s="153"/>
      <c r="AK3012" s="153"/>
      <c r="AL3012" s="207"/>
      <c r="AM3012" s="207"/>
      <c r="AN3012" s="207"/>
      <c r="AO3012" s="207" t="str">
        <f ca="1">IF(R3012="","",IF(R3012&gt;TODAY(),"0 meses",DATEDIF(R3012,TODAY(),"m") &amp; " meses"))</f>
        <v>0 meses</v>
      </c>
      <c r="AP3012" s="147" t="s">
        <v>67</v>
      </c>
      <c r="AQ3012" s="147" t="s">
        <v>67</v>
      </c>
      <c r="AR3012" s="147"/>
      <c r="AS3012" s="209" t="s">
        <v>68</v>
      </c>
      <c r="AT3012" s="223" t="str">
        <f>MONTH(B3012)&amp;"/"&amp;YEAR(B3012)</f>
        <v>3/2026</v>
      </c>
      <c r="AU3012" s="223">
        <f>WEEKNUM(B3012)-WEEKNUM(EOMONTH(B3012,-1)+1)+1</f>
        <v>5</v>
      </c>
      <c r="AV3012" s="209" t="str">
        <f>MONTH(R3012)&amp;"/"&amp;YEAR(R3012)</f>
        <v>5/2026</v>
      </c>
      <c r="AW3012" s="209">
        <f>WEEKNUM(R3012)-WEEKNUM(EOMONTH(R3012,-1)+1)+1</f>
        <v>3</v>
      </c>
      <c r="AX3012" s="209">
        <f>IF(BB3012="S",IF(Q3012="1. Aceitou o programa",R3012-B3012,0),0)</f>
        <v>43</v>
      </c>
      <c r="AY3012" s="209">
        <f>IF(BB3012="S",IF(AND(S3012&lt;&gt;"",R3012&lt;&gt;""),S3012-R3012,0),0)</f>
        <v>0</v>
      </c>
      <c r="AZ3012" s="209">
        <f>IF(BB3012="S",IF(Q3012="1. Aceitou o programa",IF(OR(X3012="Não se Aplica",X3012=""),IF(OR(W3012="Não se Aplica",W3012=""),0,W3012-V3012),AVERAGE(X3012-W3012,W3012-V3012)),0),0)</f>
        <v>0</v>
      </c>
      <c r="BA3012" s="209">
        <f>IF(BB3012="S",IF(AND(Q3012="1. Aceitou o programa",AH3012="Realizada"),IFERROR(IF(AG3012="",0,AG3012-R3012),0),0),0)</f>
        <v>0</v>
      </c>
      <c r="BB3012" s="209" t="str">
        <f>_xlfn.XLOOKUP(U3012,'Lista Suspensa'!$AA$20:$AA$23,'Lista Suspensa'!$AB$20:$AB$23,"N/A")</f>
        <v>S</v>
      </c>
    </row>
    <row r="3013" spans="1:54" ht="12" customHeight="1">
      <c r="A3013" s="151" t="s">
        <v>54</v>
      </c>
      <c r="B3013" s="152">
        <v>46112</v>
      </c>
      <c r="C3013" s="153" t="s">
        <v>55</v>
      </c>
      <c r="D3013" s="153" t="s">
        <v>56</v>
      </c>
      <c r="E3013" s="244">
        <v>451155378</v>
      </c>
      <c r="F3013" s="144" t="s">
        <v>5798</v>
      </c>
      <c r="G3013" s="230"/>
      <c r="H3013" s="154">
        <v>31470</v>
      </c>
      <c r="I3013" s="153">
        <v>40</v>
      </c>
      <c r="J3013" s="148" t="s">
        <v>58</v>
      </c>
      <c r="K3013" s="153" t="s">
        <v>59</v>
      </c>
      <c r="L3013" s="153"/>
      <c r="M3013" s="153"/>
      <c r="N3013" s="153"/>
      <c r="O3013" s="155">
        <v>11981926281</v>
      </c>
      <c r="P3013" s="156" t="s">
        <v>60</v>
      </c>
      <c r="Q3013" s="157" t="s">
        <v>110</v>
      </c>
      <c r="R3013" s="158">
        <v>46155</v>
      </c>
      <c r="S3013" s="159"/>
      <c r="T3013" s="159" t="s">
        <v>62</v>
      </c>
      <c r="U3013" s="159" t="s">
        <v>111</v>
      </c>
      <c r="V3013" s="154">
        <v>46148</v>
      </c>
      <c r="W3013" s="154"/>
      <c r="X3013" s="154"/>
      <c r="Y3013" s="160" t="s">
        <v>3187</v>
      </c>
      <c r="Z3013" s="160" t="s">
        <v>65</v>
      </c>
      <c r="AA3013" s="153"/>
      <c r="AB3013" s="153"/>
      <c r="AC3013" s="182" t="e">
        <f t="shared" si="96"/>
        <v>#DIV/0!</v>
      </c>
      <c r="AD3013" s="153" t="e">
        <f t="shared" si="97"/>
        <v>#DIV/0!</v>
      </c>
      <c r="AE3013" s="233" t="s">
        <v>66</v>
      </c>
      <c r="AF3013" s="153"/>
      <c r="AG3013" s="159"/>
      <c r="AH3013" s="153"/>
      <c r="AI3013" s="161"/>
      <c r="AJ3013" s="153"/>
      <c r="AK3013" s="153"/>
      <c r="AL3013" s="207"/>
      <c r="AM3013" s="207"/>
      <c r="AN3013" s="207"/>
      <c r="AO3013" s="207" t="str">
        <f ca="1">IF(R3013="","",IF(R3013&gt;TODAY(),"0 meses",DATEDIF(R3013,TODAY(),"m") &amp; " meses"))</f>
        <v>0 meses</v>
      </c>
      <c r="AP3013" s="147" t="s">
        <v>67</v>
      </c>
      <c r="AQ3013" s="147" t="s">
        <v>67</v>
      </c>
      <c r="AR3013" s="147"/>
      <c r="AS3013" s="209" t="s">
        <v>68</v>
      </c>
      <c r="AT3013" s="223" t="str">
        <f>MONTH(B3013)&amp;"/"&amp;YEAR(B3013)</f>
        <v>3/2026</v>
      </c>
      <c r="AU3013" s="223">
        <f>WEEKNUM(B3013)-WEEKNUM(EOMONTH(B3013,-1)+1)+1</f>
        <v>5</v>
      </c>
      <c r="AV3013" s="209" t="str">
        <f>MONTH(R3013)&amp;"/"&amp;YEAR(R3013)</f>
        <v>5/2026</v>
      </c>
      <c r="AW3013" s="209">
        <f>WEEKNUM(R3013)-WEEKNUM(EOMONTH(R3013,-1)+1)+1</f>
        <v>3</v>
      </c>
      <c r="AX3013" s="209">
        <f>IF(BB3013="S",IF(Q3013="1. Aceitou o programa",R3013-B3013,0),0)</f>
        <v>43</v>
      </c>
      <c r="AY3013" s="209">
        <f>IF(BB3013="S",IF(AND(S3013&lt;&gt;"",R3013&lt;&gt;""),S3013-R3013,0),0)</f>
        <v>0</v>
      </c>
      <c r="AZ3013" s="209">
        <f>IF(BB3013="S",IF(Q3013="1. Aceitou o programa",IF(OR(X3013="Não se Aplica",X3013=""),IF(OR(W3013="Não se Aplica",W3013=""),0,W3013-V3013),AVERAGE(X3013-W3013,W3013-V3013)),0),0)</f>
        <v>0</v>
      </c>
      <c r="BA3013" s="209">
        <f>IF(BB3013="S",IF(AND(Q3013="1. Aceitou o programa",AH3013="Realizada"),IFERROR(IF(AG3013="",0,AG3013-R3013),0),0),0)</f>
        <v>0</v>
      </c>
      <c r="BB3013" s="209" t="str">
        <f>_xlfn.XLOOKUP(U3013,'Lista Suspensa'!$AA$20:$AA$23,'Lista Suspensa'!$AB$20:$AB$23,"N/A")</f>
        <v>S</v>
      </c>
    </row>
    <row r="3014" spans="1:54" ht="12" customHeight="1">
      <c r="A3014" s="151" t="s">
        <v>54</v>
      </c>
      <c r="B3014" s="152">
        <v>46112</v>
      </c>
      <c r="C3014" s="153" t="s">
        <v>55</v>
      </c>
      <c r="D3014" s="153" t="s">
        <v>56</v>
      </c>
      <c r="E3014" s="244">
        <v>93761105</v>
      </c>
      <c r="F3014" s="144" t="s">
        <v>5799</v>
      </c>
      <c r="G3014" s="230"/>
      <c r="H3014" s="154">
        <v>31598</v>
      </c>
      <c r="I3014" s="153">
        <v>39</v>
      </c>
      <c r="J3014" s="148" t="s">
        <v>58</v>
      </c>
      <c r="K3014" s="153" t="s">
        <v>59</v>
      </c>
      <c r="L3014" s="153"/>
      <c r="M3014" s="153"/>
      <c r="N3014" s="153"/>
      <c r="O3014" s="155">
        <v>11975813698</v>
      </c>
      <c r="P3014" s="156" t="s">
        <v>60</v>
      </c>
      <c r="Q3014" s="157" t="s">
        <v>110</v>
      </c>
      <c r="R3014" s="158">
        <v>46155</v>
      </c>
      <c r="S3014" s="159"/>
      <c r="T3014" s="159" t="s">
        <v>62</v>
      </c>
      <c r="U3014" s="159" t="s">
        <v>111</v>
      </c>
      <c r="V3014" s="154">
        <v>46148</v>
      </c>
      <c r="W3014" s="154"/>
      <c r="X3014" s="154"/>
      <c r="Y3014" s="160" t="s">
        <v>3187</v>
      </c>
      <c r="Z3014" s="160" t="s">
        <v>65</v>
      </c>
      <c r="AA3014" s="153"/>
      <c r="AB3014" s="153"/>
      <c r="AC3014" s="182" t="e">
        <f t="shared" si="96"/>
        <v>#DIV/0!</v>
      </c>
      <c r="AD3014" s="153" t="e">
        <f t="shared" si="97"/>
        <v>#DIV/0!</v>
      </c>
      <c r="AE3014" s="233" t="s">
        <v>66</v>
      </c>
      <c r="AF3014" s="153"/>
      <c r="AG3014" s="159"/>
      <c r="AH3014" s="153"/>
      <c r="AI3014" s="161"/>
      <c r="AJ3014" s="153"/>
      <c r="AK3014" s="153"/>
      <c r="AL3014" s="207"/>
      <c r="AM3014" s="207"/>
      <c r="AN3014" s="207"/>
      <c r="AO3014" s="207" t="str">
        <f ca="1">IF(R3014="","",IF(R3014&gt;TODAY(),"0 meses",DATEDIF(R3014,TODAY(),"m") &amp; " meses"))</f>
        <v>0 meses</v>
      </c>
      <c r="AP3014" s="147" t="s">
        <v>67</v>
      </c>
      <c r="AQ3014" s="147" t="s">
        <v>67</v>
      </c>
      <c r="AR3014" s="147"/>
      <c r="AS3014" s="209" t="s">
        <v>68</v>
      </c>
      <c r="AT3014" s="223" t="str">
        <f>MONTH(B3014)&amp;"/"&amp;YEAR(B3014)</f>
        <v>3/2026</v>
      </c>
      <c r="AU3014" s="223">
        <f>WEEKNUM(B3014)-WEEKNUM(EOMONTH(B3014,-1)+1)+1</f>
        <v>5</v>
      </c>
      <c r="AV3014" s="209" t="str">
        <f>MONTH(R3014)&amp;"/"&amp;YEAR(R3014)</f>
        <v>5/2026</v>
      </c>
      <c r="AW3014" s="209">
        <f>WEEKNUM(R3014)-WEEKNUM(EOMONTH(R3014,-1)+1)+1</f>
        <v>3</v>
      </c>
      <c r="AX3014" s="209">
        <f>IF(BB3014="S",IF(Q3014="1. Aceitou o programa",R3014-B3014,0),0)</f>
        <v>43</v>
      </c>
      <c r="AY3014" s="209">
        <f>IF(BB3014="S",IF(AND(S3014&lt;&gt;"",R3014&lt;&gt;""),S3014-R3014,0),0)</f>
        <v>0</v>
      </c>
      <c r="AZ3014" s="209">
        <f>IF(BB3014="S",IF(Q3014="1. Aceitou o programa",IF(OR(X3014="Não se Aplica",X3014=""),IF(OR(W3014="Não se Aplica",W3014=""),0,W3014-V3014),AVERAGE(X3014-W3014,W3014-V3014)),0),0)</f>
        <v>0</v>
      </c>
      <c r="BA3014" s="209">
        <f>IF(BB3014="S",IF(AND(Q3014="1. Aceitou o programa",AH3014="Realizada"),IFERROR(IF(AG3014="",0,AG3014-R3014),0),0),0)</f>
        <v>0</v>
      </c>
      <c r="BB3014" s="209" t="str">
        <f>_xlfn.XLOOKUP(U3014,'Lista Suspensa'!$AA$20:$AA$23,'Lista Suspensa'!$AB$20:$AB$23,"N/A")</f>
        <v>S</v>
      </c>
    </row>
    <row r="3015" spans="1:54" ht="12" customHeight="1">
      <c r="A3015" s="151" t="s">
        <v>54</v>
      </c>
      <c r="B3015" s="152">
        <v>46112</v>
      </c>
      <c r="C3015" s="153" t="s">
        <v>55</v>
      </c>
      <c r="D3015" s="153" t="s">
        <v>56</v>
      </c>
      <c r="E3015" s="244">
        <v>810070510</v>
      </c>
      <c r="F3015" s="144" t="s">
        <v>5800</v>
      </c>
      <c r="G3015" s="230"/>
      <c r="H3015" s="154">
        <v>31799</v>
      </c>
      <c r="I3015" s="153">
        <v>39</v>
      </c>
      <c r="J3015" s="148" t="s">
        <v>70</v>
      </c>
      <c r="K3015" s="153" t="s">
        <v>59</v>
      </c>
      <c r="L3015" s="153"/>
      <c r="M3015" s="153"/>
      <c r="N3015" s="153"/>
      <c r="O3015" s="155">
        <v>11985578933</v>
      </c>
      <c r="P3015" s="156" t="s">
        <v>60</v>
      </c>
      <c r="Q3015" s="157" t="s">
        <v>110</v>
      </c>
      <c r="R3015" s="158">
        <v>46155</v>
      </c>
      <c r="S3015" s="159"/>
      <c r="T3015" s="159" t="s">
        <v>62</v>
      </c>
      <c r="U3015" s="159" t="s">
        <v>111</v>
      </c>
      <c r="V3015" s="154">
        <v>46148</v>
      </c>
      <c r="W3015" s="154">
        <v>46155</v>
      </c>
      <c r="X3015" s="154"/>
      <c r="Y3015" s="160" t="s">
        <v>99</v>
      </c>
      <c r="Z3015" s="160" t="s">
        <v>65</v>
      </c>
      <c r="AA3015" s="153"/>
      <c r="AB3015" s="153"/>
      <c r="AC3015" s="182" t="e">
        <f t="shared" si="96"/>
        <v>#DIV/0!</v>
      </c>
      <c r="AD3015" s="153" t="e">
        <f t="shared" si="97"/>
        <v>#DIV/0!</v>
      </c>
      <c r="AE3015" s="233" t="s">
        <v>66</v>
      </c>
      <c r="AF3015" s="153"/>
      <c r="AG3015" s="159"/>
      <c r="AH3015" s="153"/>
      <c r="AI3015" s="161"/>
      <c r="AJ3015" s="153"/>
      <c r="AK3015" s="153"/>
      <c r="AL3015" s="207"/>
      <c r="AM3015" s="207"/>
      <c r="AN3015" s="207"/>
      <c r="AO3015" s="207" t="str">
        <f ca="1">IF(R3015="","",IF(R3015&gt;TODAY(),"0 meses",DATEDIF(R3015,TODAY(),"m") &amp; " meses"))</f>
        <v>0 meses</v>
      </c>
      <c r="AP3015" s="147" t="s">
        <v>67</v>
      </c>
      <c r="AQ3015" s="147" t="s">
        <v>67</v>
      </c>
      <c r="AR3015" s="147"/>
      <c r="AS3015" s="209" t="s">
        <v>68</v>
      </c>
      <c r="AT3015" s="223" t="str">
        <f>MONTH(B3015)&amp;"/"&amp;YEAR(B3015)</f>
        <v>3/2026</v>
      </c>
      <c r="AU3015" s="223">
        <f>WEEKNUM(B3015)-WEEKNUM(EOMONTH(B3015,-1)+1)+1</f>
        <v>5</v>
      </c>
      <c r="AV3015" s="209" t="str">
        <f>MONTH(R3015)&amp;"/"&amp;YEAR(R3015)</f>
        <v>5/2026</v>
      </c>
      <c r="AW3015" s="209">
        <f>WEEKNUM(R3015)-WEEKNUM(EOMONTH(R3015,-1)+1)+1</f>
        <v>3</v>
      </c>
      <c r="AX3015" s="209">
        <f>IF(BB3015="S",IF(Q3015="1. Aceitou o programa",R3015-B3015,0),0)</f>
        <v>43</v>
      </c>
      <c r="AY3015" s="209">
        <f>IF(BB3015="S",IF(AND(S3015&lt;&gt;"",R3015&lt;&gt;""),S3015-R3015,0),0)</f>
        <v>0</v>
      </c>
      <c r="AZ3015" s="209">
        <f>IF(BB3015="S",IF(Q3015="1. Aceitou o programa",IF(OR(X3015="Não se Aplica",X3015=""),IF(OR(W3015="Não se Aplica",W3015=""),0,W3015-V3015),AVERAGE(X3015-W3015,W3015-V3015)),0),0)</f>
        <v>7</v>
      </c>
      <c r="BA3015" s="209">
        <f>IF(BB3015="S",IF(AND(Q3015="1. Aceitou o programa",AH3015="Realizada"),IFERROR(IF(AG3015="",0,AG3015-R3015),0),0),0)</f>
        <v>0</v>
      </c>
      <c r="BB3015" s="209" t="str">
        <f>_xlfn.XLOOKUP(U3015,'Lista Suspensa'!$AA$20:$AA$23,'Lista Suspensa'!$AB$20:$AB$23,"N/A")</f>
        <v>S</v>
      </c>
    </row>
    <row r="3016" spans="1:54" ht="12" customHeight="1">
      <c r="A3016" s="151" t="s">
        <v>54</v>
      </c>
      <c r="B3016" s="152">
        <v>46112</v>
      </c>
      <c r="C3016" s="153" t="s">
        <v>55</v>
      </c>
      <c r="D3016" s="153" t="s">
        <v>56</v>
      </c>
      <c r="E3016" s="244">
        <v>94503549</v>
      </c>
      <c r="F3016" s="144" t="s">
        <v>5801</v>
      </c>
      <c r="G3016" s="230"/>
      <c r="H3016" s="154">
        <v>31911</v>
      </c>
      <c r="I3016" s="153">
        <v>39</v>
      </c>
      <c r="J3016" s="148" t="s">
        <v>70</v>
      </c>
      <c r="K3016" s="153" t="s">
        <v>59</v>
      </c>
      <c r="L3016" s="153"/>
      <c r="M3016" s="153"/>
      <c r="N3016" s="153"/>
      <c r="O3016" s="155">
        <v>11996958517</v>
      </c>
      <c r="P3016" s="156" t="s">
        <v>60</v>
      </c>
      <c r="Q3016" s="157" t="s">
        <v>110</v>
      </c>
      <c r="R3016" s="158">
        <v>46155</v>
      </c>
      <c r="S3016" s="159"/>
      <c r="T3016" s="159" t="s">
        <v>62</v>
      </c>
      <c r="U3016" s="159" t="s">
        <v>111</v>
      </c>
      <c r="V3016" s="154">
        <v>46148</v>
      </c>
      <c r="W3016" s="154"/>
      <c r="X3016" s="154"/>
      <c r="Y3016" s="160" t="s">
        <v>3187</v>
      </c>
      <c r="Z3016" s="160" t="s">
        <v>65</v>
      </c>
      <c r="AA3016" s="153"/>
      <c r="AB3016" s="153"/>
      <c r="AC3016" s="182" t="e">
        <f t="shared" si="96"/>
        <v>#DIV/0!</v>
      </c>
      <c r="AD3016" s="153" t="e">
        <f t="shared" si="97"/>
        <v>#DIV/0!</v>
      </c>
      <c r="AE3016" s="233" t="s">
        <v>66</v>
      </c>
      <c r="AF3016" s="153"/>
      <c r="AG3016" s="159"/>
      <c r="AH3016" s="153"/>
      <c r="AI3016" s="161"/>
      <c r="AJ3016" s="153"/>
      <c r="AK3016" s="153"/>
      <c r="AL3016" s="207"/>
      <c r="AM3016" s="207"/>
      <c r="AN3016" s="207"/>
      <c r="AO3016" s="207" t="str">
        <f ca="1">IF(R3016="","",IF(R3016&gt;TODAY(),"0 meses",DATEDIF(R3016,TODAY(),"m") &amp; " meses"))</f>
        <v>0 meses</v>
      </c>
      <c r="AP3016" s="147" t="s">
        <v>67</v>
      </c>
      <c r="AQ3016" s="147" t="s">
        <v>67</v>
      </c>
      <c r="AR3016" s="147"/>
      <c r="AS3016" s="209" t="s">
        <v>68</v>
      </c>
      <c r="AT3016" s="223" t="str">
        <f>MONTH(B3016)&amp;"/"&amp;YEAR(B3016)</f>
        <v>3/2026</v>
      </c>
      <c r="AU3016" s="223">
        <f>WEEKNUM(B3016)-WEEKNUM(EOMONTH(B3016,-1)+1)+1</f>
        <v>5</v>
      </c>
      <c r="AV3016" s="209" t="str">
        <f>MONTH(R3016)&amp;"/"&amp;YEAR(R3016)</f>
        <v>5/2026</v>
      </c>
      <c r="AW3016" s="209">
        <f>WEEKNUM(R3016)-WEEKNUM(EOMONTH(R3016,-1)+1)+1</f>
        <v>3</v>
      </c>
      <c r="AX3016" s="209">
        <f>IF(BB3016="S",IF(Q3016="1. Aceitou o programa",R3016-B3016,0),0)</f>
        <v>43</v>
      </c>
      <c r="AY3016" s="209">
        <f>IF(BB3016="S",IF(AND(S3016&lt;&gt;"",R3016&lt;&gt;""),S3016-R3016,0),0)</f>
        <v>0</v>
      </c>
      <c r="AZ3016" s="209">
        <f>IF(BB3016="S",IF(Q3016="1. Aceitou o programa",IF(OR(X3016="Não se Aplica",X3016=""),IF(OR(W3016="Não se Aplica",W3016=""),0,W3016-V3016),AVERAGE(X3016-W3016,W3016-V3016)),0),0)</f>
        <v>0</v>
      </c>
      <c r="BA3016" s="209">
        <f>IF(BB3016="S",IF(AND(Q3016="1. Aceitou o programa",AH3016="Realizada"),IFERROR(IF(AG3016="",0,AG3016-R3016),0),0),0)</f>
        <v>0</v>
      </c>
      <c r="BB3016" s="209" t="str">
        <f>_xlfn.XLOOKUP(U3016,'Lista Suspensa'!$AA$20:$AA$23,'Lista Suspensa'!$AB$20:$AB$23,"N/A")</f>
        <v>S</v>
      </c>
    </row>
    <row r="3017" spans="1:54" ht="12" customHeight="1">
      <c r="A3017" s="151" t="s">
        <v>54</v>
      </c>
      <c r="B3017" s="152">
        <v>46112</v>
      </c>
      <c r="C3017" s="153" t="s">
        <v>55</v>
      </c>
      <c r="D3017" s="153" t="s">
        <v>56</v>
      </c>
      <c r="E3017" s="244">
        <v>450084540</v>
      </c>
      <c r="F3017" s="144" t="s">
        <v>5802</v>
      </c>
      <c r="G3017" s="230"/>
      <c r="H3017" s="154">
        <v>32271</v>
      </c>
      <c r="I3017" s="153">
        <v>38</v>
      </c>
      <c r="J3017" s="148" t="s">
        <v>70</v>
      </c>
      <c r="K3017" s="153" t="s">
        <v>59</v>
      </c>
      <c r="L3017" s="153"/>
      <c r="M3017" s="153"/>
      <c r="N3017" s="153"/>
      <c r="O3017" s="155">
        <v>11995724455</v>
      </c>
      <c r="P3017" s="156" t="s">
        <v>60</v>
      </c>
      <c r="Q3017" s="157" t="s">
        <v>110</v>
      </c>
      <c r="R3017" s="158">
        <v>46155</v>
      </c>
      <c r="S3017" s="159"/>
      <c r="T3017" s="159" t="s">
        <v>62</v>
      </c>
      <c r="U3017" s="159" t="s">
        <v>111</v>
      </c>
      <c r="V3017" s="154">
        <v>46148</v>
      </c>
      <c r="W3017" s="154"/>
      <c r="X3017" s="154"/>
      <c r="Y3017" s="160" t="s">
        <v>3187</v>
      </c>
      <c r="Z3017" s="160" t="s">
        <v>65</v>
      </c>
      <c r="AA3017" s="153"/>
      <c r="AB3017" s="153"/>
      <c r="AC3017" s="182" t="e">
        <f t="shared" si="96"/>
        <v>#DIV/0!</v>
      </c>
      <c r="AD3017" s="153" t="e">
        <f t="shared" si="97"/>
        <v>#DIV/0!</v>
      </c>
      <c r="AE3017" s="233" t="s">
        <v>66</v>
      </c>
      <c r="AF3017" s="153"/>
      <c r="AG3017" s="159"/>
      <c r="AH3017" s="153"/>
      <c r="AI3017" s="161"/>
      <c r="AJ3017" s="153"/>
      <c r="AK3017" s="153"/>
      <c r="AL3017" s="207"/>
      <c r="AM3017" s="207"/>
      <c r="AN3017" s="207"/>
      <c r="AO3017" s="207" t="str">
        <f ca="1">IF(R3017="","",IF(R3017&gt;TODAY(),"0 meses",DATEDIF(R3017,TODAY(),"m") &amp; " meses"))</f>
        <v>0 meses</v>
      </c>
      <c r="AP3017" s="147" t="s">
        <v>67</v>
      </c>
      <c r="AQ3017" s="147" t="s">
        <v>67</v>
      </c>
      <c r="AR3017" s="147"/>
      <c r="AS3017" s="209" t="s">
        <v>68</v>
      </c>
      <c r="AT3017" s="223" t="str">
        <f>MONTH(B3017)&amp;"/"&amp;YEAR(B3017)</f>
        <v>3/2026</v>
      </c>
      <c r="AU3017" s="223">
        <f>WEEKNUM(B3017)-WEEKNUM(EOMONTH(B3017,-1)+1)+1</f>
        <v>5</v>
      </c>
      <c r="AV3017" s="209" t="str">
        <f>MONTH(R3017)&amp;"/"&amp;YEAR(R3017)</f>
        <v>5/2026</v>
      </c>
      <c r="AW3017" s="209">
        <f>WEEKNUM(R3017)-WEEKNUM(EOMONTH(R3017,-1)+1)+1</f>
        <v>3</v>
      </c>
      <c r="AX3017" s="209">
        <f>IF(BB3017="S",IF(Q3017="1. Aceitou o programa",R3017-B3017,0),0)</f>
        <v>43</v>
      </c>
      <c r="AY3017" s="209">
        <f>IF(BB3017="S",IF(AND(S3017&lt;&gt;"",R3017&lt;&gt;""),S3017-R3017,0),0)</f>
        <v>0</v>
      </c>
      <c r="AZ3017" s="209">
        <f>IF(BB3017="S",IF(Q3017="1. Aceitou o programa",IF(OR(X3017="Não se Aplica",X3017=""),IF(OR(W3017="Não se Aplica",W3017=""),0,W3017-V3017),AVERAGE(X3017-W3017,W3017-V3017)),0),0)</f>
        <v>0</v>
      </c>
      <c r="BA3017" s="209">
        <f>IF(BB3017="S",IF(AND(Q3017="1. Aceitou o programa",AH3017="Realizada"),IFERROR(IF(AG3017="",0,AG3017-R3017),0),0),0)</f>
        <v>0</v>
      </c>
      <c r="BB3017" s="209" t="str">
        <f>_xlfn.XLOOKUP(U3017,'Lista Suspensa'!$AA$20:$AA$23,'Lista Suspensa'!$AB$20:$AB$23,"N/A")</f>
        <v>S</v>
      </c>
    </row>
    <row r="3018" spans="1:54" ht="12" customHeight="1">
      <c r="A3018" s="151" t="s">
        <v>54</v>
      </c>
      <c r="B3018" s="152">
        <v>46112</v>
      </c>
      <c r="C3018" s="153" t="s">
        <v>55</v>
      </c>
      <c r="D3018" s="153" t="s">
        <v>56</v>
      </c>
      <c r="E3018" s="244">
        <v>93785495</v>
      </c>
      <c r="F3018" s="144" t="s">
        <v>5803</v>
      </c>
      <c r="G3018" s="230"/>
      <c r="H3018" s="154">
        <v>32323</v>
      </c>
      <c r="I3018" s="153">
        <v>37</v>
      </c>
      <c r="J3018" s="148" t="s">
        <v>70</v>
      </c>
      <c r="K3018" s="153" t="s">
        <v>59</v>
      </c>
      <c r="L3018" s="153"/>
      <c r="M3018" s="153"/>
      <c r="N3018" s="153"/>
      <c r="O3018" s="155">
        <v>11983660375</v>
      </c>
      <c r="P3018" s="156" t="s">
        <v>60</v>
      </c>
      <c r="Q3018" s="157" t="s">
        <v>110</v>
      </c>
      <c r="R3018" s="158">
        <v>46155</v>
      </c>
      <c r="S3018" s="159"/>
      <c r="T3018" s="159" t="s">
        <v>62</v>
      </c>
      <c r="U3018" s="159" t="s">
        <v>111</v>
      </c>
      <c r="V3018" s="154">
        <v>46148</v>
      </c>
      <c r="W3018" s="154"/>
      <c r="X3018" s="154"/>
      <c r="Y3018" s="160" t="s">
        <v>3187</v>
      </c>
      <c r="Z3018" s="160" t="s">
        <v>65</v>
      </c>
      <c r="AA3018" s="153"/>
      <c r="AB3018" s="153"/>
      <c r="AC3018" s="182" t="e">
        <f t="shared" si="96"/>
        <v>#DIV/0!</v>
      </c>
      <c r="AD3018" s="153" t="e">
        <f t="shared" si="97"/>
        <v>#DIV/0!</v>
      </c>
      <c r="AE3018" s="233" t="s">
        <v>66</v>
      </c>
      <c r="AF3018" s="153"/>
      <c r="AG3018" s="159"/>
      <c r="AH3018" s="153"/>
      <c r="AI3018" s="161"/>
      <c r="AJ3018" s="153"/>
      <c r="AK3018" s="153"/>
      <c r="AL3018" s="207"/>
      <c r="AM3018" s="207"/>
      <c r="AN3018" s="207"/>
      <c r="AO3018" s="207" t="str">
        <f ca="1">IF(R3018="","",IF(R3018&gt;TODAY(),"0 meses",DATEDIF(R3018,TODAY(),"m") &amp; " meses"))</f>
        <v>0 meses</v>
      </c>
      <c r="AP3018" s="147" t="s">
        <v>67</v>
      </c>
      <c r="AQ3018" s="147" t="s">
        <v>67</v>
      </c>
      <c r="AR3018" s="147"/>
      <c r="AS3018" s="209" t="s">
        <v>68</v>
      </c>
      <c r="AT3018" s="223" t="str">
        <f>MONTH(B3018)&amp;"/"&amp;YEAR(B3018)</f>
        <v>3/2026</v>
      </c>
      <c r="AU3018" s="223">
        <f>WEEKNUM(B3018)-WEEKNUM(EOMONTH(B3018,-1)+1)+1</f>
        <v>5</v>
      </c>
      <c r="AV3018" s="209" t="str">
        <f>MONTH(R3018)&amp;"/"&amp;YEAR(R3018)</f>
        <v>5/2026</v>
      </c>
      <c r="AW3018" s="209">
        <f>WEEKNUM(R3018)-WEEKNUM(EOMONTH(R3018,-1)+1)+1</f>
        <v>3</v>
      </c>
      <c r="AX3018" s="209">
        <f>IF(BB3018="S",IF(Q3018="1. Aceitou o programa",R3018-B3018,0),0)</f>
        <v>43</v>
      </c>
      <c r="AY3018" s="209">
        <f>IF(BB3018="S",IF(AND(S3018&lt;&gt;"",R3018&lt;&gt;""),S3018-R3018,0),0)</f>
        <v>0</v>
      </c>
      <c r="AZ3018" s="209">
        <f>IF(BB3018="S",IF(Q3018="1. Aceitou o programa",IF(OR(X3018="Não se Aplica",X3018=""),IF(OR(W3018="Não se Aplica",W3018=""),0,W3018-V3018),AVERAGE(X3018-W3018,W3018-V3018)),0),0)</f>
        <v>0</v>
      </c>
      <c r="BA3018" s="209">
        <f>IF(BB3018="S",IF(AND(Q3018="1. Aceitou o programa",AH3018="Realizada"),IFERROR(IF(AG3018="",0,AG3018-R3018),0),0),0)</f>
        <v>0</v>
      </c>
      <c r="BB3018" s="209" t="str">
        <f>_xlfn.XLOOKUP(U3018,'Lista Suspensa'!$AA$20:$AA$23,'Lista Suspensa'!$AB$20:$AB$23,"N/A")</f>
        <v>S</v>
      </c>
    </row>
    <row r="3019" spans="1:54" ht="12" customHeight="1">
      <c r="A3019" s="151" t="s">
        <v>54</v>
      </c>
      <c r="B3019" s="152">
        <v>46112</v>
      </c>
      <c r="C3019" s="153" t="s">
        <v>55</v>
      </c>
      <c r="D3019" s="153" t="s">
        <v>56</v>
      </c>
      <c r="E3019" s="244">
        <v>93818206</v>
      </c>
      <c r="F3019" s="144" t="s">
        <v>5804</v>
      </c>
      <c r="G3019" s="230"/>
      <c r="H3019" s="154">
        <v>32442</v>
      </c>
      <c r="I3019" s="153">
        <v>37</v>
      </c>
      <c r="J3019" s="148" t="s">
        <v>70</v>
      </c>
      <c r="K3019" s="153" t="s">
        <v>59</v>
      </c>
      <c r="L3019" s="153"/>
      <c r="M3019" s="153"/>
      <c r="N3019" s="153"/>
      <c r="O3019" s="155">
        <v>11982117285</v>
      </c>
      <c r="P3019" s="156" t="s">
        <v>60</v>
      </c>
      <c r="Q3019" s="157" t="s">
        <v>110</v>
      </c>
      <c r="R3019" s="158">
        <v>46155</v>
      </c>
      <c r="S3019" s="159"/>
      <c r="T3019" s="159" t="s">
        <v>62</v>
      </c>
      <c r="U3019" s="159" t="s">
        <v>111</v>
      </c>
      <c r="V3019" s="154">
        <v>46149</v>
      </c>
      <c r="W3019" s="154"/>
      <c r="X3019" s="154"/>
      <c r="Y3019" s="160" t="s">
        <v>64</v>
      </c>
      <c r="Z3019" s="160" t="s">
        <v>65</v>
      </c>
      <c r="AA3019" s="153"/>
      <c r="AB3019" s="153"/>
      <c r="AC3019" s="182" t="e">
        <f t="shared" si="96"/>
        <v>#DIV/0!</v>
      </c>
      <c r="AD3019" s="153" t="e">
        <f t="shared" si="97"/>
        <v>#DIV/0!</v>
      </c>
      <c r="AE3019" s="233" t="s">
        <v>66</v>
      </c>
      <c r="AF3019" s="153"/>
      <c r="AG3019" s="159"/>
      <c r="AH3019" s="153"/>
      <c r="AI3019" s="161"/>
      <c r="AJ3019" s="153"/>
      <c r="AK3019" s="153"/>
      <c r="AL3019" s="207"/>
      <c r="AM3019" s="207"/>
      <c r="AN3019" s="207"/>
      <c r="AO3019" s="207" t="str">
        <f ca="1">IF(R3019="","",IF(R3019&gt;TODAY(),"0 meses",DATEDIF(R3019,TODAY(),"m") &amp; " meses"))</f>
        <v>0 meses</v>
      </c>
      <c r="AP3019" s="147" t="s">
        <v>67</v>
      </c>
      <c r="AQ3019" s="147" t="s">
        <v>67</v>
      </c>
      <c r="AR3019" s="147"/>
      <c r="AS3019" s="209" t="s">
        <v>68</v>
      </c>
      <c r="AT3019" s="223" t="str">
        <f>MONTH(B3019)&amp;"/"&amp;YEAR(B3019)</f>
        <v>3/2026</v>
      </c>
      <c r="AU3019" s="223">
        <f>WEEKNUM(B3019)-WEEKNUM(EOMONTH(B3019,-1)+1)+1</f>
        <v>5</v>
      </c>
      <c r="AV3019" s="209" t="str">
        <f>MONTH(R3019)&amp;"/"&amp;YEAR(R3019)</f>
        <v>5/2026</v>
      </c>
      <c r="AW3019" s="209">
        <f>WEEKNUM(R3019)-WEEKNUM(EOMONTH(R3019,-1)+1)+1</f>
        <v>3</v>
      </c>
      <c r="AX3019" s="209">
        <f>IF(BB3019="S",IF(Q3019="1. Aceitou o programa",R3019-B3019,0),0)</f>
        <v>43</v>
      </c>
      <c r="AY3019" s="209">
        <f>IF(BB3019="S",IF(AND(S3019&lt;&gt;"",R3019&lt;&gt;""),S3019-R3019,0),0)</f>
        <v>0</v>
      </c>
      <c r="AZ3019" s="209">
        <f>IF(BB3019="S",IF(Q3019="1. Aceitou o programa",IF(OR(X3019="Não se Aplica",X3019=""),IF(OR(W3019="Não se Aplica",W3019=""),0,W3019-V3019),AVERAGE(X3019-W3019,W3019-V3019)),0),0)</f>
        <v>0</v>
      </c>
      <c r="BA3019" s="209">
        <f>IF(BB3019="S",IF(AND(Q3019="1. Aceitou o programa",AH3019="Realizada"),IFERROR(IF(AG3019="",0,AG3019-R3019),0),0),0)</f>
        <v>0</v>
      </c>
      <c r="BB3019" s="209" t="str">
        <f>_xlfn.XLOOKUP(U3019,'Lista Suspensa'!$AA$20:$AA$23,'Lista Suspensa'!$AB$20:$AB$23,"N/A")</f>
        <v>S</v>
      </c>
    </row>
    <row r="3020" spans="1:54" ht="12" customHeight="1">
      <c r="A3020" s="151" t="s">
        <v>54</v>
      </c>
      <c r="B3020" s="152">
        <v>46112</v>
      </c>
      <c r="C3020" s="153" t="s">
        <v>55</v>
      </c>
      <c r="D3020" s="153" t="s">
        <v>56</v>
      </c>
      <c r="E3020" s="244">
        <v>93816171</v>
      </c>
      <c r="F3020" s="144" t="s">
        <v>5805</v>
      </c>
      <c r="G3020" s="230"/>
      <c r="H3020" s="154">
        <v>32470</v>
      </c>
      <c r="I3020" s="153">
        <v>37</v>
      </c>
      <c r="J3020" s="148" t="s">
        <v>70</v>
      </c>
      <c r="K3020" s="153" t="s">
        <v>59</v>
      </c>
      <c r="L3020" s="153"/>
      <c r="M3020" s="153"/>
      <c r="N3020" s="153"/>
      <c r="O3020" s="155">
        <v>11995897751</v>
      </c>
      <c r="P3020" s="156" t="s">
        <v>60</v>
      </c>
      <c r="Q3020" s="157" t="s">
        <v>110</v>
      </c>
      <c r="R3020" s="158">
        <v>46155</v>
      </c>
      <c r="S3020" s="159"/>
      <c r="T3020" s="159" t="s">
        <v>62</v>
      </c>
      <c r="U3020" s="159" t="s">
        <v>111</v>
      </c>
      <c r="V3020" s="154">
        <v>46148</v>
      </c>
      <c r="W3020" s="154"/>
      <c r="X3020" s="154"/>
      <c r="Y3020" s="160" t="s">
        <v>3187</v>
      </c>
      <c r="Z3020" s="160" t="s">
        <v>65</v>
      </c>
      <c r="AA3020" s="153"/>
      <c r="AB3020" s="153"/>
      <c r="AC3020" s="182" t="e">
        <f t="shared" si="96"/>
        <v>#DIV/0!</v>
      </c>
      <c r="AD3020" s="153" t="e">
        <f t="shared" si="97"/>
        <v>#DIV/0!</v>
      </c>
      <c r="AE3020" s="233" t="s">
        <v>66</v>
      </c>
      <c r="AF3020" s="153"/>
      <c r="AG3020" s="159"/>
      <c r="AH3020" s="153"/>
      <c r="AI3020" s="161"/>
      <c r="AJ3020" s="153"/>
      <c r="AK3020" s="153"/>
      <c r="AL3020" s="207"/>
      <c r="AM3020" s="207"/>
      <c r="AN3020" s="207"/>
      <c r="AO3020" s="207" t="str">
        <f ca="1">IF(R3020="","",IF(R3020&gt;TODAY(),"0 meses",DATEDIF(R3020,TODAY(),"m") &amp; " meses"))</f>
        <v>0 meses</v>
      </c>
      <c r="AP3020" s="147" t="s">
        <v>67</v>
      </c>
      <c r="AQ3020" s="147" t="s">
        <v>67</v>
      </c>
      <c r="AR3020" s="147"/>
      <c r="AS3020" s="209" t="s">
        <v>68</v>
      </c>
      <c r="AT3020" s="223" t="str">
        <f>MONTH(B3020)&amp;"/"&amp;YEAR(B3020)</f>
        <v>3/2026</v>
      </c>
      <c r="AU3020" s="223">
        <f>WEEKNUM(B3020)-WEEKNUM(EOMONTH(B3020,-1)+1)+1</f>
        <v>5</v>
      </c>
      <c r="AV3020" s="209" t="str">
        <f>MONTH(R3020)&amp;"/"&amp;YEAR(R3020)</f>
        <v>5/2026</v>
      </c>
      <c r="AW3020" s="209">
        <f>WEEKNUM(R3020)-WEEKNUM(EOMONTH(R3020,-1)+1)+1</f>
        <v>3</v>
      </c>
      <c r="AX3020" s="209">
        <f>IF(BB3020="S",IF(Q3020="1. Aceitou o programa",R3020-B3020,0),0)</f>
        <v>43</v>
      </c>
      <c r="AY3020" s="209">
        <f>IF(BB3020="S",IF(AND(S3020&lt;&gt;"",R3020&lt;&gt;""),S3020-R3020,0),0)</f>
        <v>0</v>
      </c>
      <c r="AZ3020" s="209">
        <f>IF(BB3020="S",IF(Q3020="1. Aceitou o programa",IF(OR(X3020="Não se Aplica",X3020=""),IF(OR(W3020="Não se Aplica",W3020=""),0,W3020-V3020),AVERAGE(X3020-W3020,W3020-V3020)),0),0)</f>
        <v>0</v>
      </c>
      <c r="BA3020" s="209">
        <f>IF(BB3020="S",IF(AND(Q3020="1. Aceitou o programa",AH3020="Realizada"),IFERROR(IF(AG3020="",0,AG3020-R3020),0),0),0)</f>
        <v>0</v>
      </c>
      <c r="BB3020" s="209" t="str">
        <f>_xlfn.XLOOKUP(U3020,'Lista Suspensa'!$AA$20:$AA$23,'Lista Suspensa'!$AB$20:$AB$23,"N/A")</f>
        <v>S</v>
      </c>
    </row>
    <row r="3021" spans="1:54" ht="12" customHeight="1">
      <c r="A3021" s="151" t="s">
        <v>54</v>
      </c>
      <c r="B3021" s="152">
        <v>46112</v>
      </c>
      <c r="C3021" s="153" t="s">
        <v>55</v>
      </c>
      <c r="D3021" s="153" t="s">
        <v>56</v>
      </c>
      <c r="E3021" s="244">
        <v>95694016</v>
      </c>
      <c r="F3021" s="144" t="s">
        <v>5806</v>
      </c>
      <c r="G3021" s="230"/>
      <c r="H3021" s="154">
        <v>32477</v>
      </c>
      <c r="I3021" s="153">
        <v>37</v>
      </c>
      <c r="J3021" s="148" t="s">
        <v>70</v>
      </c>
      <c r="K3021" s="153" t="s">
        <v>59</v>
      </c>
      <c r="L3021" s="153"/>
      <c r="M3021" s="153"/>
      <c r="N3021" s="153"/>
      <c r="O3021" s="155">
        <v>11985354944</v>
      </c>
      <c r="P3021" s="156" t="s">
        <v>3208</v>
      </c>
      <c r="Q3021" s="157" t="s">
        <v>110</v>
      </c>
      <c r="R3021" s="158">
        <v>46155</v>
      </c>
      <c r="S3021" s="159"/>
      <c r="T3021" s="159" t="s">
        <v>62</v>
      </c>
      <c r="U3021" s="159" t="s">
        <v>111</v>
      </c>
      <c r="V3021" s="154">
        <v>46148</v>
      </c>
      <c r="W3021" s="154">
        <v>46155</v>
      </c>
      <c r="X3021" s="154"/>
      <c r="Y3021" s="160" t="s">
        <v>99</v>
      </c>
      <c r="Z3021" s="160" t="s">
        <v>128</v>
      </c>
      <c r="AA3021" s="153">
        <v>92</v>
      </c>
      <c r="AB3021" s="153">
        <v>1.55</v>
      </c>
      <c r="AC3021" s="182">
        <f t="shared" si="96"/>
        <v>38.293444328824137</v>
      </c>
      <c r="AD3021" s="153" t="str">
        <f t="shared" si="97"/>
        <v>OBESIDADE II</v>
      </c>
      <c r="AE3021" s="233" t="s">
        <v>66</v>
      </c>
      <c r="AF3021" s="153" t="s">
        <v>130</v>
      </c>
      <c r="AG3021" s="159"/>
      <c r="AH3021" s="153"/>
      <c r="AI3021" s="161"/>
      <c r="AJ3021" s="153"/>
      <c r="AK3021" s="153"/>
      <c r="AL3021" s="207"/>
      <c r="AM3021" s="207"/>
      <c r="AN3021" s="207"/>
      <c r="AO3021" s="207" t="str">
        <f ca="1">IF(R3021="","",IF(R3021&gt;TODAY(),"0 meses",DATEDIF(R3021,TODAY(),"m") &amp; " meses"))</f>
        <v>0 meses</v>
      </c>
      <c r="AP3021" s="147" t="s">
        <v>67</v>
      </c>
      <c r="AQ3021" s="147" t="s">
        <v>67</v>
      </c>
      <c r="AR3021" s="147"/>
      <c r="AS3021" s="209" t="s">
        <v>68</v>
      </c>
      <c r="AT3021" s="223" t="str">
        <f>MONTH(B3021)&amp;"/"&amp;YEAR(B3021)</f>
        <v>3/2026</v>
      </c>
      <c r="AU3021" s="223">
        <f>WEEKNUM(B3021)-WEEKNUM(EOMONTH(B3021,-1)+1)+1</f>
        <v>5</v>
      </c>
      <c r="AV3021" s="209" t="str">
        <f>MONTH(R3021)&amp;"/"&amp;YEAR(R3021)</f>
        <v>5/2026</v>
      </c>
      <c r="AW3021" s="209">
        <f>WEEKNUM(R3021)-WEEKNUM(EOMONTH(R3021,-1)+1)+1</f>
        <v>3</v>
      </c>
      <c r="AX3021" s="209">
        <f>IF(BB3021="S",IF(Q3021="1. Aceitou o programa",R3021-B3021,0),0)</f>
        <v>43</v>
      </c>
      <c r="AY3021" s="209">
        <f>IF(BB3021="S",IF(AND(S3021&lt;&gt;"",R3021&lt;&gt;""),S3021-R3021,0),0)</f>
        <v>0</v>
      </c>
      <c r="AZ3021" s="209">
        <f>IF(BB3021="S",IF(Q3021="1. Aceitou o programa",IF(OR(X3021="Não se Aplica",X3021=""),IF(OR(W3021="Não se Aplica",W3021=""),0,W3021-V3021),AVERAGE(X3021-W3021,W3021-V3021)),0),0)</f>
        <v>7</v>
      </c>
      <c r="BA3021" s="209">
        <f>IF(BB3021="S",IF(AND(Q3021="1. Aceitou o programa",AH3021="Realizada"),IFERROR(IF(AG3021="",0,AG3021-R3021),0),0),0)</f>
        <v>0</v>
      </c>
      <c r="BB3021" s="209" t="str">
        <f>_xlfn.XLOOKUP(U3021,'Lista Suspensa'!$AA$20:$AA$23,'Lista Suspensa'!$AB$20:$AB$23,"N/A")</f>
        <v>S</v>
      </c>
    </row>
    <row r="3022" spans="1:54" ht="12" customHeight="1">
      <c r="A3022" s="151" t="s">
        <v>54</v>
      </c>
      <c r="B3022" s="152">
        <v>46112</v>
      </c>
      <c r="C3022" s="153" t="s">
        <v>55</v>
      </c>
      <c r="D3022" s="153" t="s">
        <v>56</v>
      </c>
      <c r="E3022" s="244">
        <v>95020884</v>
      </c>
      <c r="F3022" s="144" t="s">
        <v>5807</v>
      </c>
      <c r="G3022" s="230"/>
      <c r="H3022" s="154">
        <v>32559</v>
      </c>
      <c r="I3022" s="153">
        <v>37</v>
      </c>
      <c r="J3022" s="148" t="s">
        <v>70</v>
      </c>
      <c r="K3022" s="153" t="s">
        <v>59</v>
      </c>
      <c r="L3022" s="153"/>
      <c r="M3022" s="153"/>
      <c r="N3022" s="153"/>
      <c r="O3022" s="155">
        <v>11997517532</v>
      </c>
      <c r="P3022" s="156" t="s">
        <v>60</v>
      </c>
      <c r="Q3022" s="157" t="s">
        <v>110</v>
      </c>
      <c r="R3022" s="158">
        <v>46155</v>
      </c>
      <c r="S3022" s="159"/>
      <c r="T3022" s="159" t="s">
        <v>62</v>
      </c>
      <c r="U3022" s="159" t="s">
        <v>111</v>
      </c>
      <c r="V3022" s="154">
        <v>46148</v>
      </c>
      <c r="W3022" s="154">
        <v>46155</v>
      </c>
      <c r="X3022" s="154"/>
      <c r="Y3022" s="160" t="s">
        <v>99</v>
      </c>
      <c r="Z3022" s="160" t="s">
        <v>65</v>
      </c>
      <c r="AA3022" s="153"/>
      <c r="AB3022" s="153"/>
      <c r="AC3022" s="182" t="e">
        <f t="shared" si="96"/>
        <v>#DIV/0!</v>
      </c>
      <c r="AD3022" s="153" t="e">
        <f t="shared" si="97"/>
        <v>#DIV/0!</v>
      </c>
      <c r="AE3022" s="233" t="s">
        <v>66</v>
      </c>
      <c r="AF3022" s="153"/>
      <c r="AG3022" s="159"/>
      <c r="AH3022" s="153"/>
      <c r="AI3022" s="161"/>
      <c r="AJ3022" s="153"/>
      <c r="AK3022" s="153"/>
      <c r="AL3022" s="207"/>
      <c r="AM3022" s="207"/>
      <c r="AN3022" s="207"/>
      <c r="AO3022" s="207" t="str">
        <f ca="1">IF(R3022="","",IF(R3022&gt;TODAY(),"0 meses",DATEDIF(R3022,TODAY(),"m") &amp; " meses"))</f>
        <v>0 meses</v>
      </c>
      <c r="AP3022" s="147" t="s">
        <v>67</v>
      </c>
      <c r="AQ3022" s="147" t="s">
        <v>67</v>
      </c>
      <c r="AR3022" s="147"/>
      <c r="AS3022" s="209" t="s">
        <v>68</v>
      </c>
      <c r="AT3022" s="223" t="str">
        <f>MONTH(B3022)&amp;"/"&amp;YEAR(B3022)</f>
        <v>3/2026</v>
      </c>
      <c r="AU3022" s="223">
        <f>WEEKNUM(B3022)-WEEKNUM(EOMONTH(B3022,-1)+1)+1</f>
        <v>5</v>
      </c>
      <c r="AV3022" s="209" t="str">
        <f>MONTH(R3022)&amp;"/"&amp;YEAR(R3022)</f>
        <v>5/2026</v>
      </c>
      <c r="AW3022" s="209">
        <f>WEEKNUM(R3022)-WEEKNUM(EOMONTH(R3022,-1)+1)+1</f>
        <v>3</v>
      </c>
      <c r="AX3022" s="209">
        <f>IF(BB3022="S",IF(Q3022="1. Aceitou o programa",R3022-B3022,0),0)</f>
        <v>43</v>
      </c>
      <c r="AY3022" s="209">
        <f>IF(BB3022="S",IF(AND(S3022&lt;&gt;"",R3022&lt;&gt;""),S3022-R3022,0),0)</f>
        <v>0</v>
      </c>
      <c r="AZ3022" s="209">
        <f>IF(BB3022="S",IF(Q3022="1. Aceitou o programa",IF(OR(X3022="Não se Aplica",X3022=""),IF(OR(W3022="Não se Aplica",W3022=""),0,W3022-V3022),AVERAGE(X3022-W3022,W3022-V3022)),0),0)</f>
        <v>7</v>
      </c>
      <c r="BA3022" s="209">
        <f>IF(BB3022="S",IF(AND(Q3022="1. Aceitou o programa",AH3022="Realizada"),IFERROR(IF(AG3022="",0,AG3022-R3022),0),0),0)</f>
        <v>0</v>
      </c>
      <c r="BB3022" s="209" t="str">
        <f>_xlfn.XLOOKUP(U3022,'Lista Suspensa'!$AA$20:$AA$23,'Lista Suspensa'!$AB$20:$AB$23,"N/A")</f>
        <v>S</v>
      </c>
    </row>
    <row r="3023" spans="1:54" ht="12" customHeight="1">
      <c r="A3023" s="151" t="s">
        <v>54</v>
      </c>
      <c r="B3023" s="152">
        <v>46112</v>
      </c>
      <c r="C3023" s="153" t="s">
        <v>55</v>
      </c>
      <c r="D3023" s="153" t="s">
        <v>56</v>
      </c>
      <c r="E3023" s="244">
        <v>95085294</v>
      </c>
      <c r="F3023" s="144" t="s">
        <v>5808</v>
      </c>
      <c r="G3023" s="230"/>
      <c r="H3023" s="154">
        <v>32592</v>
      </c>
      <c r="I3023" s="153">
        <v>37</v>
      </c>
      <c r="J3023" s="148" t="s">
        <v>70</v>
      </c>
      <c r="K3023" s="153" t="s">
        <v>59</v>
      </c>
      <c r="L3023" s="153"/>
      <c r="M3023" s="153"/>
      <c r="N3023" s="153"/>
      <c r="O3023" s="155">
        <v>11914608747</v>
      </c>
      <c r="P3023" s="156" t="s">
        <v>60</v>
      </c>
      <c r="Q3023" s="157" t="s">
        <v>110</v>
      </c>
      <c r="R3023" s="158">
        <v>46155</v>
      </c>
      <c r="S3023" s="159"/>
      <c r="T3023" s="159" t="s">
        <v>62</v>
      </c>
      <c r="U3023" s="159" t="s">
        <v>111</v>
      </c>
      <c r="V3023" s="154">
        <v>46148</v>
      </c>
      <c r="W3023" s="154"/>
      <c r="X3023" s="154"/>
      <c r="Y3023" s="160" t="s">
        <v>3187</v>
      </c>
      <c r="Z3023" s="160" t="s">
        <v>65</v>
      </c>
      <c r="AA3023" s="153"/>
      <c r="AB3023" s="153"/>
      <c r="AC3023" s="182" t="e">
        <f t="shared" si="96"/>
        <v>#DIV/0!</v>
      </c>
      <c r="AD3023" s="153" t="e">
        <f t="shared" si="97"/>
        <v>#DIV/0!</v>
      </c>
      <c r="AE3023" s="233" t="s">
        <v>66</v>
      </c>
      <c r="AF3023" s="153"/>
      <c r="AG3023" s="159"/>
      <c r="AH3023" s="153"/>
      <c r="AI3023" s="161"/>
      <c r="AJ3023" s="153"/>
      <c r="AK3023" s="153"/>
      <c r="AL3023" s="207"/>
      <c r="AM3023" s="207"/>
      <c r="AN3023" s="207"/>
      <c r="AO3023" s="207" t="str">
        <f ca="1">IF(R3023="","",IF(R3023&gt;TODAY(),"0 meses",DATEDIF(R3023,TODAY(),"m") &amp; " meses"))</f>
        <v>0 meses</v>
      </c>
      <c r="AP3023" s="147" t="s">
        <v>67</v>
      </c>
      <c r="AQ3023" s="147" t="s">
        <v>67</v>
      </c>
      <c r="AR3023" s="147"/>
      <c r="AS3023" s="209" t="s">
        <v>68</v>
      </c>
      <c r="AT3023" s="223" t="str">
        <f>MONTH(B3023)&amp;"/"&amp;YEAR(B3023)</f>
        <v>3/2026</v>
      </c>
      <c r="AU3023" s="223">
        <f>WEEKNUM(B3023)-WEEKNUM(EOMONTH(B3023,-1)+1)+1</f>
        <v>5</v>
      </c>
      <c r="AV3023" s="209" t="str">
        <f>MONTH(R3023)&amp;"/"&amp;YEAR(R3023)</f>
        <v>5/2026</v>
      </c>
      <c r="AW3023" s="209">
        <f>WEEKNUM(R3023)-WEEKNUM(EOMONTH(R3023,-1)+1)+1</f>
        <v>3</v>
      </c>
      <c r="AX3023" s="209">
        <f>IF(BB3023="S",IF(Q3023="1. Aceitou o programa",R3023-B3023,0),0)</f>
        <v>43</v>
      </c>
      <c r="AY3023" s="209">
        <f>IF(BB3023="S",IF(AND(S3023&lt;&gt;"",R3023&lt;&gt;""),S3023-R3023,0),0)</f>
        <v>0</v>
      </c>
      <c r="AZ3023" s="209">
        <f>IF(BB3023="S",IF(Q3023="1. Aceitou o programa",IF(OR(X3023="Não se Aplica",X3023=""),IF(OR(W3023="Não se Aplica",W3023=""),0,W3023-V3023),AVERAGE(X3023-W3023,W3023-V3023)),0),0)</f>
        <v>0</v>
      </c>
      <c r="BA3023" s="209">
        <f>IF(BB3023="S",IF(AND(Q3023="1. Aceitou o programa",AH3023="Realizada"),IFERROR(IF(AG3023="",0,AG3023-R3023),0),0),0)</f>
        <v>0</v>
      </c>
      <c r="BB3023" s="209" t="str">
        <f>_xlfn.XLOOKUP(U3023,'Lista Suspensa'!$AA$20:$AA$23,'Lista Suspensa'!$AB$20:$AB$23,"N/A")</f>
        <v>S</v>
      </c>
    </row>
    <row r="3024" spans="1:54" ht="12" customHeight="1">
      <c r="A3024" s="151" t="s">
        <v>54</v>
      </c>
      <c r="B3024" s="152">
        <v>46112</v>
      </c>
      <c r="C3024" s="153" t="s">
        <v>55</v>
      </c>
      <c r="D3024" s="153" t="s">
        <v>56</v>
      </c>
      <c r="E3024" s="244">
        <v>94765039</v>
      </c>
      <c r="F3024" s="144" t="s">
        <v>5809</v>
      </c>
      <c r="G3024" s="230"/>
      <c r="H3024" s="154">
        <v>32619</v>
      </c>
      <c r="I3024" s="153">
        <v>37</v>
      </c>
      <c r="J3024" s="148" t="s">
        <v>70</v>
      </c>
      <c r="K3024" s="153" t="s">
        <v>59</v>
      </c>
      <c r="L3024" s="153"/>
      <c r="M3024" s="153"/>
      <c r="N3024" s="153"/>
      <c r="O3024" s="155">
        <v>11951921820</v>
      </c>
      <c r="P3024" s="156" t="s">
        <v>60</v>
      </c>
      <c r="Q3024" s="157" t="s">
        <v>110</v>
      </c>
      <c r="R3024" s="158">
        <v>46155</v>
      </c>
      <c r="S3024" s="159"/>
      <c r="T3024" s="159" t="s">
        <v>62</v>
      </c>
      <c r="U3024" s="159" t="s">
        <v>111</v>
      </c>
      <c r="V3024" s="154">
        <v>46148</v>
      </c>
      <c r="W3024" s="154">
        <v>46155</v>
      </c>
      <c r="X3024" s="154"/>
      <c r="Y3024" s="160" t="s">
        <v>99</v>
      </c>
      <c r="Z3024" s="160" t="s">
        <v>65</v>
      </c>
      <c r="AA3024" s="153"/>
      <c r="AB3024" s="153"/>
      <c r="AC3024" s="182" t="e">
        <f t="shared" si="96"/>
        <v>#DIV/0!</v>
      </c>
      <c r="AD3024" s="153" t="e">
        <f t="shared" si="97"/>
        <v>#DIV/0!</v>
      </c>
      <c r="AE3024" s="233" t="s">
        <v>66</v>
      </c>
      <c r="AF3024" s="153"/>
      <c r="AG3024" s="159"/>
      <c r="AH3024" s="153"/>
      <c r="AI3024" s="161"/>
      <c r="AJ3024" s="153"/>
      <c r="AK3024" s="153"/>
      <c r="AL3024" s="207"/>
      <c r="AM3024" s="207"/>
      <c r="AN3024" s="207"/>
      <c r="AO3024" s="207" t="str">
        <f ca="1">IF(R3024="","",IF(R3024&gt;TODAY(),"0 meses",DATEDIF(R3024,TODAY(),"m") &amp; " meses"))</f>
        <v>0 meses</v>
      </c>
      <c r="AP3024" s="147" t="s">
        <v>67</v>
      </c>
      <c r="AQ3024" s="147" t="s">
        <v>67</v>
      </c>
      <c r="AR3024" s="147"/>
      <c r="AS3024" s="209" t="s">
        <v>68</v>
      </c>
      <c r="AT3024" s="223" t="str">
        <f>MONTH(B3024)&amp;"/"&amp;YEAR(B3024)</f>
        <v>3/2026</v>
      </c>
      <c r="AU3024" s="223">
        <f>WEEKNUM(B3024)-WEEKNUM(EOMONTH(B3024,-1)+1)+1</f>
        <v>5</v>
      </c>
      <c r="AV3024" s="209" t="str">
        <f>MONTH(R3024)&amp;"/"&amp;YEAR(R3024)</f>
        <v>5/2026</v>
      </c>
      <c r="AW3024" s="209">
        <f>WEEKNUM(R3024)-WEEKNUM(EOMONTH(R3024,-1)+1)+1</f>
        <v>3</v>
      </c>
      <c r="AX3024" s="209">
        <f>IF(BB3024="S",IF(Q3024="1. Aceitou o programa",R3024-B3024,0),0)</f>
        <v>43</v>
      </c>
      <c r="AY3024" s="209">
        <f>IF(BB3024="S",IF(AND(S3024&lt;&gt;"",R3024&lt;&gt;""),S3024-R3024,0),0)</f>
        <v>0</v>
      </c>
      <c r="AZ3024" s="209">
        <f>IF(BB3024="S",IF(Q3024="1. Aceitou o programa",IF(OR(X3024="Não se Aplica",X3024=""),IF(OR(W3024="Não se Aplica",W3024=""),0,W3024-V3024),AVERAGE(X3024-W3024,W3024-V3024)),0),0)</f>
        <v>7</v>
      </c>
      <c r="BA3024" s="209">
        <f>IF(BB3024="S",IF(AND(Q3024="1. Aceitou o programa",AH3024="Realizada"),IFERROR(IF(AG3024="",0,AG3024-R3024),0),0),0)</f>
        <v>0</v>
      </c>
      <c r="BB3024" s="209" t="str">
        <f>_xlfn.XLOOKUP(U3024,'Lista Suspensa'!$AA$20:$AA$23,'Lista Suspensa'!$AB$20:$AB$23,"N/A")</f>
        <v>S</v>
      </c>
    </row>
    <row r="3025" spans="1:54" ht="12" customHeight="1">
      <c r="A3025" s="151" t="s">
        <v>54</v>
      </c>
      <c r="B3025" s="152">
        <v>46112</v>
      </c>
      <c r="C3025" s="153" t="s">
        <v>55</v>
      </c>
      <c r="D3025" s="153" t="s">
        <v>56</v>
      </c>
      <c r="E3025" s="244">
        <v>94513617</v>
      </c>
      <c r="F3025" s="144" t="s">
        <v>5810</v>
      </c>
      <c r="G3025" s="230"/>
      <c r="H3025" s="154">
        <v>32696</v>
      </c>
      <c r="I3025" s="153">
        <v>36</v>
      </c>
      <c r="J3025" s="148" t="s">
        <v>70</v>
      </c>
      <c r="K3025" s="153" t="s">
        <v>59</v>
      </c>
      <c r="L3025" s="153"/>
      <c r="M3025" s="153"/>
      <c r="N3025" s="153"/>
      <c r="O3025" s="155">
        <v>11963949153</v>
      </c>
      <c r="P3025" s="156" t="s">
        <v>60</v>
      </c>
      <c r="Q3025" s="157" t="s">
        <v>110</v>
      </c>
      <c r="R3025" s="158">
        <v>46155</v>
      </c>
      <c r="S3025" s="159"/>
      <c r="T3025" s="159" t="s">
        <v>62</v>
      </c>
      <c r="U3025" s="159" t="s">
        <v>111</v>
      </c>
      <c r="V3025" s="154">
        <v>46149</v>
      </c>
      <c r="W3025" s="154"/>
      <c r="X3025" s="154"/>
      <c r="Y3025" s="160" t="s">
        <v>5811</v>
      </c>
      <c r="Z3025" s="160" t="s">
        <v>65</v>
      </c>
      <c r="AA3025" s="153"/>
      <c r="AB3025" s="153"/>
      <c r="AC3025" s="182" t="e">
        <f t="shared" si="96"/>
        <v>#DIV/0!</v>
      </c>
      <c r="AD3025" s="153" t="e">
        <f t="shared" si="97"/>
        <v>#DIV/0!</v>
      </c>
      <c r="AE3025" s="233" t="s">
        <v>66</v>
      </c>
      <c r="AF3025" s="153"/>
      <c r="AG3025" s="159"/>
      <c r="AH3025" s="153"/>
      <c r="AI3025" s="161"/>
      <c r="AJ3025" s="153"/>
      <c r="AK3025" s="153"/>
      <c r="AL3025" s="207"/>
      <c r="AM3025" s="207"/>
      <c r="AN3025" s="207"/>
      <c r="AO3025" s="207" t="str">
        <f ca="1">IF(R3025="","",IF(R3025&gt;TODAY(),"0 meses",DATEDIF(R3025,TODAY(),"m") &amp; " meses"))</f>
        <v>0 meses</v>
      </c>
      <c r="AP3025" s="147" t="s">
        <v>67</v>
      </c>
      <c r="AQ3025" s="147" t="s">
        <v>67</v>
      </c>
      <c r="AR3025" s="147"/>
      <c r="AS3025" s="209" t="s">
        <v>68</v>
      </c>
      <c r="AT3025" s="223" t="str">
        <f>MONTH(B3025)&amp;"/"&amp;YEAR(B3025)</f>
        <v>3/2026</v>
      </c>
      <c r="AU3025" s="223">
        <f>WEEKNUM(B3025)-WEEKNUM(EOMONTH(B3025,-1)+1)+1</f>
        <v>5</v>
      </c>
      <c r="AV3025" s="209" t="str">
        <f>MONTH(R3025)&amp;"/"&amp;YEAR(R3025)</f>
        <v>5/2026</v>
      </c>
      <c r="AW3025" s="209">
        <f>WEEKNUM(R3025)-WEEKNUM(EOMONTH(R3025,-1)+1)+1</f>
        <v>3</v>
      </c>
      <c r="AX3025" s="209">
        <f>IF(BB3025="S",IF(Q3025="1. Aceitou o programa",R3025-B3025,0),0)</f>
        <v>43</v>
      </c>
      <c r="AY3025" s="209">
        <f>IF(BB3025="S",IF(AND(S3025&lt;&gt;"",R3025&lt;&gt;""),S3025-R3025,0),0)</f>
        <v>0</v>
      </c>
      <c r="AZ3025" s="209">
        <f>IF(BB3025="S",IF(Q3025="1. Aceitou o programa",IF(OR(X3025="Não se Aplica",X3025=""),IF(OR(W3025="Não se Aplica",W3025=""),0,W3025-V3025),AVERAGE(X3025-W3025,W3025-V3025)),0),0)</f>
        <v>0</v>
      </c>
      <c r="BA3025" s="209">
        <f>IF(BB3025="S",IF(AND(Q3025="1. Aceitou o programa",AH3025="Realizada"),IFERROR(IF(AG3025="",0,AG3025-R3025),0),0),0)</f>
        <v>0</v>
      </c>
      <c r="BB3025" s="209" t="str">
        <f>_xlfn.XLOOKUP(U3025,'Lista Suspensa'!$AA$20:$AA$23,'Lista Suspensa'!$AB$20:$AB$23,"N/A")</f>
        <v>S</v>
      </c>
    </row>
    <row r="3026" spans="1:54" ht="12" customHeight="1">
      <c r="A3026" s="151" t="s">
        <v>54</v>
      </c>
      <c r="B3026" s="152">
        <v>46112</v>
      </c>
      <c r="C3026" s="153" t="s">
        <v>55</v>
      </c>
      <c r="D3026" s="153" t="s">
        <v>56</v>
      </c>
      <c r="E3026" s="244">
        <v>95799679</v>
      </c>
      <c r="F3026" s="144" t="s">
        <v>5812</v>
      </c>
      <c r="G3026" s="230"/>
      <c r="H3026" s="154">
        <v>32757</v>
      </c>
      <c r="I3026" s="153">
        <v>36</v>
      </c>
      <c r="J3026" s="148" t="s">
        <v>70</v>
      </c>
      <c r="K3026" s="153" t="s">
        <v>59</v>
      </c>
      <c r="L3026" s="153"/>
      <c r="M3026" s="153"/>
      <c r="N3026" s="153"/>
      <c r="O3026" s="155">
        <v>11996124953</v>
      </c>
      <c r="P3026" s="156" t="s">
        <v>60</v>
      </c>
      <c r="Q3026" s="157" t="s">
        <v>110</v>
      </c>
      <c r="R3026" s="158">
        <v>46155</v>
      </c>
      <c r="S3026" s="159"/>
      <c r="T3026" s="159" t="s">
        <v>62</v>
      </c>
      <c r="U3026" s="159" t="s">
        <v>111</v>
      </c>
      <c r="V3026" s="154">
        <v>46148</v>
      </c>
      <c r="W3026" s="154"/>
      <c r="X3026" s="154"/>
      <c r="Y3026" s="160" t="s">
        <v>3187</v>
      </c>
      <c r="Z3026" s="160" t="s">
        <v>65</v>
      </c>
      <c r="AA3026" s="153"/>
      <c r="AB3026" s="153"/>
      <c r="AC3026" s="182" t="e">
        <f t="shared" si="96"/>
        <v>#DIV/0!</v>
      </c>
      <c r="AD3026" s="153" t="e">
        <f t="shared" si="97"/>
        <v>#DIV/0!</v>
      </c>
      <c r="AE3026" s="233" t="s">
        <v>66</v>
      </c>
      <c r="AF3026" s="153"/>
      <c r="AG3026" s="159"/>
      <c r="AH3026" s="153"/>
      <c r="AI3026" s="161"/>
      <c r="AJ3026" s="153"/>
      <c r="AK3026" s="153"/>
      <c r="AL3026" s="207"/>
      <c r="AM3026" s="207"/>
      <c r="AN3026" s="207"/>
      <c r="AO3026" s="207" t="str">
        <f ca="1">IF(R3026="","",IF(R3026&gt;TODAY(),"0 meses",DATEDIF(R3026,TODAY(),"m") &amp; " meses"))</f>
        <v>0 meses</v>
      </c>
      <c r="AP3026" s="147" t="s">
        <v>67</v>
      </c>
      <c r="AQ3026" s="147" t="s">
        <v>67</v>
      </c>
      <c r="AR3026" s="147"/>
      <c r="AS3026" s="209" t="s">
        <v>68</v>
      </c>
      <c r="AT3026" s="223" t="str">
        <f>MONTH(B3026)&amp;"/"&amp;YEAR(B3026)</f>
        <v>3/2026</v>
      </c>
      <c r="AU3026" s="223">
        <f>WEEKNUM(B3026)-WEEKNUM(EOMONTH(B3026,-1)+1)+1</f>
        <v>5</v>
      </c>
      <c r="AV3026" s="209" t="str">
        <f>MONTH(R3026)&amp;"/"&amp;YEAR(R3026)</f>
        <v>5/2026</v>
      </c>
      <c r="AW3026" s="209">
        <f>WEEKNUM(R3026)-WEEKNUM(EOMONTH(R3026,-1)+1)+1</f>
        <v>3</v>
      </c>
      <c r="AX3026" s="209">
        <f>IF(BB3026="S",IF(Q3026="1. Aceitou o programa",R3026-B3026,0),0)</f>
        <v>43</v>
      </c>
      <c r="AY3026" s="209">
        <f>IF(BB3026="S",IF(AND(S3026&lt;&gt;"",R3026&lt;&gt;""),S3026-R3026,0),0)</f>
        <v>0</v>
      </c>
      <c r="AZ3026" s="209">
        <f>IF(BB3026="S",IF(Q3026="1. Aceitou o programa",IF(OR(X3026="Não se Aplica",X3026=""),IF(OR(W3026="Não se Aplica",W3026=""),0,W3026-V3026),AVERAGE(X3026-W3026,W3026-V3026)),0),0)</f>
        <v>0</v>
      </c>
      <c r="BA3026" s="209">
        <f>IF(BB3026="S",IF(AND(Q3026="1. Aceitou o programa",AH3026="Realizada"),IFERROR(IF(AG3026="",0,AG3026-R3026),0),0),0)</f>
        <v>0</v>
      </c>
      <c r="BB3026" s="209" t="str">
        <f>_xlfn.XLOOKUP(U3026,'Lista Suspensa'!$AA$20:$AA$23,'Lista Suspensa'!$AB$20:$AB$23,"N/A")</f>
        <v>S</v>
      </c>
    </row>
    <row r="3027" spans="1:54" ht="12" customHeight="1">
      <c r="A3027" s="151" t="s">
        <v>54</v>
      </c>
      <c r="B3027" s="152">
        <v>46112</v>
      </c>
      <c r="C3027" s="153" t="s">
        <v>55</v>
      </c>
      <c r="D3027" s="153" t="s">
        <v>56</v>
      </c>
      <c r="E3027" s="244">
        <v>94456941</v>
      </c>
      <c r="F3027" s="144" t="s">
        <v>5813</v>
      </c>
      <c r="G3027" s="230"/>
      <c r="H3027" s="154">
        <v>32818</v>
      </c>
      <c r="I3027" s="153">
        <v>36</v>
      </c>
      <c r="J3027" s="148" t="s">
        <v>58</v>
      </c>
      <c r="K3027" s="153" t="s">
        <v>59</v>
      </c>
      <c r="L3027" s="153"/>
      <c r="M3027" s="153"/>
      <c r="N3027" s="153"/>
      <c r="O3027" s="155">
        <v>11967846009</v>
      </c>
      <c r="P3027" s="156" t="s">
        <v>60</v>
      </c>
      <c r="Q3027" s="157" t="s">
        <v>110</v>
      </c>
      <c r="R3027" s="158">
        <v>46155</v>
      </c>
      <c r="S3027" s="159"/>
      <c r="T3027" s="159" t="s">
        <v>62</v>
      </c>
      <c r="U3027" s="159" t="s">
        <v>111</v>
      </c>
      <c r="V3027" s="154">
        <v>46148</v>
      </c>
      <c r="W3027" s="154"/>
      <c r="X3027" s="154"/>
      <c r="Y3027" s="160" t="s">
        <v>3187</v>
      </c>
      <c r="Z3027" s="160" t="s">
        <v>65</v>
      </c>
      <c r="AA3027" s="153"/>
      <c r="AB3027" s="153"/>
      <c r="AC3027" s="182" t="e">
        <f t="shared" si="96"/>
        <v>#DIV/0!</v>
      </c>
      <c r="AD3027" s="153" t="e">
        <f t="shared" si="97"/>
        <v>#DIV/0!</v>
      </c>
      <c r="AE3027" s="233" t="s">
        <v>66</v>
      </c>
      <c r="AF3027" s="153"/>
      <c r="AG3027" s="159"/>
      <c r="AH3027" s="153"/>
      <c r="AI3027" s="161"/>
      <c r="AJ3027" s="153"/>
      <c r="AK3027" s="153"/>
      <c r="AL3027" s="207"/>
      <c r="AM3027" s="207"/>
      <c r="AN3027" s="207"/>
      <c r="AO3027" s="207" t="str">
        <f ca="1">IF(R3027="","",IF(R3027&gt;TODAY(),"0 meses",DATEDIF(R3027,TODAY(),"m") &amp; " meses"))</f>
        <v>0 meses</v>
      </c>
      <c r="AP3027" s="147" t="s">
        <v>67</v>
      </c>
      <c r="AQ3027" s="147" t="s">
        <v>67</v>
      </c>
      <c r="AR3027" s="147"/>
      <c r="AS3027" s="209" t="s">
        <v>68</v>
      </c>
      <c r="AT3027" s="223" t="str">
        <f>MONTH(B3027)&amp;"/"&amp;YEAR(B3027)</f>
        <v>3/2026</v>
      </c>
      <c r="AU3027" s="223">
        <f>WEEKNUM(B3027)-WEEKNUM(EOMONTH(B3027,-1)+1)+1</f>
        <v>5</v>
      </c>
      <c r="AV3027" s="209" t="str">
        <f>MONTH(R3027)&amp;"/"&amp;YEAR(R3027)</f>
        <v>5/2026</v>
      </c>
      <c r="AW3027" s="209">
        <f>WEEKNUM(R3027)-WEEKNUM(EOMONTH(R3027,-1)+1)+1</f>
        <v>3</v>
      </c>
      <c r="AX3027" s="209">
        <f>IF(BB3027="S",IF(Q3027="1. Aceitou o programa",R3027-B3027,0),0)</f>
        <v>43</v>
      </c>
      <c r="AY3027" s="209">
        <f>IF(BB3027="S",IF(AND(S3027&lt;&gt;"",R3027&lt;&gt;""),S3027-R3027,0),0)</f>
        <v>0</v>
      </c>
      <c r="AZ3027" s="209">
        <f>IF(BB3027="S",IF(Q3027="1. Aceitou o programa",IF(OR(X3027="Não se Aplica",X3027=""),IF(OR(W3027="Não se Aplica",W3027=""),0,W3027-V3027),AVERAGE(X3027-W3027,W3027-V3027)),0),0)</f>
        <v>0</v>
      </c>
      <c r="BA3027" s="209">
        <f>IF(BB3027="S",IF(AND(Q3027="1. Aceitou o programa",AH3027="Realizada"),IFERROR(IF(AG3027="",0,AG3027-R3027),0),0),0)</f>
        <v>0</v>
      </c>
      <c r="BB3027" s="209" t="str">
        <f>_xlfn.XLOOKUP(U3027,'Lista Suspensa'!$AA$20:$AA$23,'Lista Suspensa'!$AB$20:$AB$23,"N/A")</f>
        <v>S</v>
      </c>
    </row>
    <row r="3028" spans="1:54" ht="12" customHeight="1">
      <c r="A3028" s="151" t="s">
        <v>54</v>
      </c>
      <c r="B3028" s="152">
        <v>46112</v>
      </c>
      <c r="C3028" s="153" t="s">
        <v>55</v>
      </c>
      <c r="D3028" s="153" t="s">
        <v>56</v>
      </c>
      <c r="E3028" s="244">
        <v>818007656</v>
      </c>
      <c r="F3028" s="144" t="s">
        <v>5814</v>
      </c>
      <c r="G3028" s="230"/>
      <c r="H3028" s="154">
        <v>32902</v>
      </c>
      <c r="I3028" s="153">
        <v>36</v>
      </c>
      <c r="J3028" s="148" t="s">
        <v>70</v>
      </c>
      <c r="K3028" s="153" t="s">
        <v>59</v>
      </c>
      <c r="L3028" s="153"/>
      <c r="M3028" s="153"/>
      <c r="N3028" s="153"/>
      <c r="O3028" s="155">
        <v>11993496897</v>
      </c>
      <c r="P3028" s="156" t="s">
        <v>60</v>
      </c>
      <c r="Q3028" s="157" t="s">
        <v>110</v>
      </c>
      <c r="R3028" s="158">
        <v>46155</v>
      </c>
      <c r="S3028" s="159"/>
      <c r="T3028" s="159" t="s">
        <v>62</v>
      </c>
      <c r="U3028" s="159" t="s">
        <v>111</v>
      </c>
      <c r="V3028" s="154">
        <v>46149</v>
      </c>
      <c r="W3028" s="154"/>
      <c r="X3028" s="154"/>
      <c r="Y3028" s="160" t="s">
        <v>64</v>
      </c>
      <c r="Z3028" s="160" t="s">
        <v>65</v>
      </c>
      <c r="AA3028" s="153"/>
      <c r="AB3028" s="153"/>
      <c r="AC3028" s="182" t="e">
        <f t="shared" si="96"/>
        <v>#DIV/0!</v>
      </c>
      <c r="AD3028" s="153" t="e">
        <f t="shared" si="97"/>
        <v>#DIV/0!</v>
      </c>
      <c r="AE3028" s="233" t="s">
        <v>66</v>
      </c>
      <c r="AF3028" s="153"/>
      <c r="AG3028" s="159"/>
      <c r="AH3028" s="153"/>
      <c r="AI3028" s="161"/>
      <c r="AJ3028" s="153"/>
      <c r="AK3028" s="153"/>
      <c r="AL3028" s="207"/>
      <c r="AM3028" s="207"/>
      <c r="AN3028" s="207"/>
      <c r="AO3028" s="207" t="str">
        <f ca="1">IF(R3028="","",IF(R3028&gt;TODAY(),"0 meses",DATEDIF(R3028,TODAY(),"m") &amp; " meses"))</f>
        <v>0 meses</v>
      </c>
      <c r="AP3028" s="147" t="s">
        <v>67</v>
      </c>
      <c r="AQ3028" s="147" t="s">
        <v>67</v>
      </c>
      <c r="AR3028" s="147"/>
      <c r="AS3028" s="209" t="s">
        <v>68</v>
      </c>
      <c r="AT3028" s="223" t="str">
        <f>MONTH(B3028)&amp;"/"&amp;YEAR(B3028)</f>
        <v>3/2026</v>
      </c>
      <c r="AU3028" s="223">
        <f>WEEKNUM(B3028)-WEEKNUM(EOMONTH(B3028,-1)+1)+1</f>
        <v>5</v>
      </c>
      <c r="AV3028" s="209" t="str">
        <f>MONTH(R3028)&amp;"/"&amp;YEAR(R3028)</f>
        <v>5/2026</v>
      </c>
      <c r="AW3028" s="209">
        <f>WEEKNUM(R3028)-WEEKNUM(EOMONTH(R3028,-1)+1)+1</f>
        <v>3</v>
      </c>
      <c r="AX3028" s="209">
        <f>IF(BB3028="S",IF(Q3028="1. Aceitou o programa",R3028-B3028,0),0)</f>
        <v>43</v>
      </c>
      <c r="AY3028" s="209">
        <f>IF(BB3028="S",IF(AND(S3028&lt;&gt;"",R3028&lt;&gt;""),S3028-R3028,0),0)</f>
        <v>0</v>
      </c>
      <c r="AZ3028" s="209">
        <f>IF(BB3028="S",IF(Q3028="1. Aceitou o programa",IF(OR(X3028="Não se Aplica",X3028=""),IF(OR(W3028="Não se Aplica",W3028=""),0,W3028-V3028),AVERAGE(X3028-W3028,W3028-V3028)),0),0)</f>
        <v>0</v>
      </c>
      <c r="BA3028" s="209">
        <f>IF(BB3028="S",IF(AND(Q3028="1. Aceitou o programa",AH3028="Realizada"),IFERROR(IF(AG3028="",0,AG3028-R3028),0),0),0)</f>
        <v>0</v>
      </c>
      <c r="BB3028" s="209" t="str">
        <f>_xlfn.XLOOKUP(U3028,'Lista Suspensa'!$AA$20:$AA$23,'Lista Suspensa'!$AB$20:$AB$23,"N/A")</f>
        <v>S</v>
      </c>
    </row>
    <row r="3029" spans="1:54" ht="12" customHeight="1">
      <c r="A3029" s="151" t="s">
        <v>54</v>
      </c>
      <c r="B3029" s="152">
        <v>46112</v>
      </c>
      <c r="C3029" s="153" t="s">
        <v>55</v>
      </c>
      <c r="D3029" s="153" t="s">
        <v>56</v>
      </c>
      <c r="E3029" s="244">
        <v>94816698</v>
      </c>
      <c r="F3029" s="144" t="s">
        <v>5815</v>
      </c>
      <c r="G3029" s="230"/>
      <c r="H3029" s="154">
        <v>33283</v>
      </c>
      <c r="I3029" s="153">
        <v>35</v>
      </c>
      <c r="J3029" s="148" t="s">
        <v>58</v>
      </c>
      <c r="K3029" s="153" t="s">
        <v>59</v>
      </c>
      <c r="L3029" s="153"/>
      <c r="M3029" s="153"/>
      <c r="N3029" s="153"/>
      <c r="O3029" s="155">
        <v>11986574557</v>
      </c>
      <c r="P3029" s="156" t="s">
        <v>60</v>
      </c>
      <c r="Q3029" s="157" t="s">
        <v>110</v>
      </c>
      <c r="R3029" s="158">
        <v>46155</v>
      </c>
      <c r="S3029" s="159"/>
      <c r="T3029" s="159" t="s">
        <v>62</v>
      </c>
      <c r="U3029" s="159" t="s">
        <v>111</v>
      </c>
      <c r="V3029" s="154">
        <v>46148</v>
      </c>
      <c r="W3029" s="154">
        <v>46155</v>
      </c>
      <c r="X3029" s="154"/>
      <c r="Y3029" s="160" t="s">
        <v>99</v>
      </c>
      <c r="Z3029" s="160" t="s">
        <v>65</v>
      </c>
      <c r="AA3029" s="153"/>
      <c r="AB3029" s="153"/>
      <c r="AC3029" s="182" t="e">
        <f t="shared" si="96"/>
        <v>#DIV/0!</v>
      </c>
      <c r="AD3029" s="153" t="e">
        <f t="shared" si="97"/>
        <v>#DIV/0!</v>
      </c>
      <c r="AE3029" s="233" t="s">
        <v>66</v>
      </c>
      <c r="AF3029" s="153"/>
      <c r="AG3029" s="159"/>
      <c r="AH3029" s="153"/>
      <c r="AI3029" s="161"/>
      <c r="AJ3029" s="153"/>
      <c r="AK3029" s="153"/>
      <c r="AL3029" s="207"/>
      <c r="AM3029" s="207"/>
      <c r="AN3029" s="207"/>
      <c r="AO3029" s="207" t="str">
        <f ca="1">IF(R3029="","",IF(R3029&gt;TODAY(),"0 meses",DATEDIF(R3029,TODAY(),"m") &amp; " meses"))</f>
        <v>0 meses</v>
      </c>
      <c r="AP3029" s="147" t="s">
        <v>67</v>
      </c>
      <c r="AQ3029" s="147" t="s">
        <v>67</v>
      </c>
      <c r="AR3029" s="147"/>
      <c r="AS3029" s="209" t="s">
        <v>68</v>
      </c>
      <c r="AT3029" s="223" t="str">
        <f>MONTH(B3029)&amp;"/"&amp;YEAR(B3029)</f>
        <v>3/2026</v>
      </c>
      <c r="AU3029" s="223">
        <f>WEEKNUM(B3029)-WEEKNUM(EOMONTH(B3029,-1)+1)+1</f>
        <v>5</v>
      </c>
      <c r="AV3029" s="209" t="str">
        <f>MONTH(R3029)&amp;"/"&amp;YEAR(R3029)</f>
        <v>5/2026</v>
      </c>
      <c r="AW3029" s="209">
        <f>WEEKNUM(R3029)-WEEKNUM(EOMONTH(R3029,-1)+1)+1</f>
        <v>3</v>
      </c>
      <c r="AX3029" s="209">
        <f>IF(BB3029="S",IF(Q3029="1. Aceitou o programa",R3029-B3029,0),0)</f>
        <v>43</v>
      </c>
      <c r="AY3029" s="209">
        <f>IF(BB3029="S",IF(AND(S3029&lt;&gt;"",R3029&lt;&gt;""),S3029-R3029,0),0)</f>
        <v>0</v>
      </c>
      <c r="AZ3029" s="209">
        <f>IF(BB3029="S",IF(Q3029="1. Aceitou o programa",IF(OR(X3029="Não se Aplica",X3029=""),IF(OR(W3029="Não se Aplica",W3029=""),0,W3029-V3029),AVERAGE(X3029-W3029,W3029-V3029)),0),0)</f>
        <v>7</v>
      </c>
      <c r="BA3029" s="209">
        <f>IF(BB3029="S",IF(AND(Q3029="1. Aceitou o programa",AH3029="Realizada"),IFERROR(IF(AG3029="",0,AG3029-R3029),0),0),0)</f>
        <v>0</v>
      </c>
      <c r="BB3029" s="209" t="str">
        <f>_xlfn.XLOOKUP(U3029,'Lista Suspensa'!$AA$20:$AA$23,'Lista Suspensa'!$AB$20:$AB$23,"N/A")</f>
        <v>S</v>
      </c>
    </row>
    <row r="3030" spans="1:54" ht="12" customHeight="1">
      <c r="A3030" s="151" t="s">
        <v>54</v>
      </c>
      <c r="B3030" s="152">
        <v>46112</v>
      </c>
      <c r="C3030" s="153" t="s">
        <v>55</v>
      </c>
      <c r="D3030" s="153" t="s">
        <v>56</v>
      </c>
      <c r="E3030" s="244">
        <v>94629617</v>
      </c>
      <c r="F3030" s="144" t="s">
        <v>5816</v>
      </c>
      <c r="G3030" s="230"/>
      <c r="H3030" s="154">
        <v>33534</v>
      </c>
      <c r="I3030" s="153">
        <v>34</v>
      </c>
      <c r="J3030" s="148" t="s">
        <v>70</v>
      </c>
      <c r="K3030" s="153" t="s">
        <v>59</v>
      </c>
      <c r="L3030" s="153"/>
      <c r="M3030" s="153"/>
      <c r="N3030" s="153"/>
      <c r="O3030" s="155">
        <v>11954457241</v>
      </c>
      <c r="P3030" s="156" t="s">
        <v>60</v>
      </c>
      <c r="Q3030" s="157" t="s">
        <v>110</v>
      </c>
      <c r="R3030" s="158">
        <v>46155</v>
      </c>
      <c r="S3030" s="159"/>
      <c r="T3030" s="159" t="s">
        <v>62</v>
      </c>
      <c r="U3030" s="159" t="s">
        <v>111</v>
      </c>
      <c r="V3030" s="154">
        <v>46148</v>
      </c>
      <c r="W3030" s="154"/>
      <c r="X3030" s="154"/>
      <c r="Y3030" s="160" t="s">
        <v>3187</v>
      </c>
      <c r="Z3030" s="160" t="s">
        <v>65</v>
      </c>
      <c r="AA3030" s="153"/>
      <c r="AB3030" s="153"/>
      <c r="AC3030" s="182" t="e">
        <f t="shared" si="96"/>
        <v>#DIV/0!</v>
      </c>
      <c r="AD3030" s="153" t="e">
        <f t="shared" si="97"/>
        <v>#DIV/0!</v>
      </c>
      <c r="AE3030" s="233" t="s">
        <v>66</v>
      </c>
      <c r="AF3030" s="153"/>
      <c r="AG3030" s="159"/>
      <c r="AH3030" s="153"/>
      <c r="AI3030" s="161"/>
      <c r="AJ3030" s="153"/>
      <c r="AK3030" s="153"/>
      <c r="AL3030" s="207"/>
      <c r="AM3030" s="207"/>
      <c r="AN3030" s="207"/>
      <c r="AO3030" s="207" t="str">
        <f ca="1">IF(R3030="","",IF(R3030&gt;TODAY(),"0 meses",DATEDIF(R3030,TODAY(),"m") &amp; " meses"))</f>
        <v>0 meses</v>
      </c>
      <c r="AP3030" s="147" t="s">
        <v>67</v>
      </c>
      <c r="AQ3030" s="147" t="s">
        <v>67</v>
      </c>
      <c r="AR3030" s="147"/>
      <c r="AS3030" s="209" t="s">
        <v>68</v>
      </c>
      <c r="AT3030" s="223" t="str">
        <f>MONTH(B3030)&amp;"/"&amp;YEAR(B3030)</f>
        <v>3/2026</v>
      </c>
      <c r="AU3030" s="223">
        <f>WEEKNUM(B3030)-WEEKNUM(EOMONTH(B3030,-1)+1)+1</f>
        <v>5</v>
      </c>
      <c r="AV3030" s="209" t="str">
        <f>MONTH(R3030)&amp;"/"&amp;YEAR(R3030)</f>
        <v>5/2026</v>
      </c>
      <c r="AW3030" s="209">
        <f>WEEKNUM(R3030)-WEEKNUM(EOMONTH(R3030,-1)+1)+1</f>
        <v>3</v>
      </c>
      <c r="AX3030" s="209">
        <f>IF(BB3030="S",IF(Q3030="1. Aceitou o programa",R3030-B3030,0),0)</f>
        <v>43</v>
      </c>
      <c r="AY3030" s="209">
        <f>IF(BB3030="S",IF(AND(S3030&lt;&gt;"",R3030&lt;&gt;""),S3030-R3030,0),0)</f>
        <v>0</v>
      </c>
      <c r="AZ3030" s="209">
        <f>IF(BB3030="S",IF(Q3030="1. Aceitou o programa",IF(OR(X3030="Não se Aplica",X3030=""),IF(OR(W3030="Não se Aplica",W3030=""),0,W3030-V3030),AVERAGE(X3030-W3030,W3030-V3030)),0),0)</f>
        <v>0</v>
      </c>
      <c r="BA3030" s="209">
        <f>IF(BB3030="S",IF(AND(Q3030="1. Aceitou o programa",AH3030="Realizada"),IFERROR(IF(AG3030="",0,AG3030-R3030),0),0),0)</f>
        <v>0</v>
      </c>
      <c r="BB3030" s="209" t="str">
        <f>_xlfn.XLOOKUP(U3030,'Lista Suspensa'!$AA$20:$AA$23,'Lista Suspensa'!$AB$20:$AB$23,"N/A")</f>
        <v>S</v>
      </c>
    </row>
    <row r="3031" spans="1:54" ht="12" customHeight="1">
      <c r="A3031" s="151" t="s">
        <v>54</v>
      </c>
      <c r="B3031" s="152">
        <v>46112</v>
      </c>
      <c r="C3031" s="153" t="s">
        <v>55</v>
      </c>
      <c r="D3031" s="153" t="s">
        <v>56</v>
      </c>
      <c r="E3031" s="244">
        <v>95595735</v>
      </c>
      <c r="F3031" s="144" t="s">
        <v>5817</v>
      </c>
      <c r="G3031" s="230"/>
      <c r="H3031" s="154">
        <v>33788</v>
      </c>
      <c r="I3031" s="153">
        <v>33</v>
      </c>
      <c r="J3031" s="148" t="s">
        <v>70</v>
      </c>
      <c r="K3031" s="153" t="s">
        <v>59</v>
      </c>
      <c r="L3031" s="153"/>
      <c r="M3031" s="153"/>
      <c r="N3031" s="153"/>
      <c r="O3031" s="155">
        <v>11962261003</v>
      </c>
      <c r="P3031" s="156" t="s">
        <v>60</v>
      </c>
      <c r="Q3031" s="157" t="s">
        <v>110</v>
      </c>
      <c r="R3031" s="158">
        <v>46155</v>
      </c>
      <c r="S3031" s="159"/>
      <c r="T3031" s="159" t="s">
        <v>62</v>
      </c>
      <c r="U3031" s="159" t="s">
        <v>111</v>
      </c>
      <c r="V3031" s="154">
        <v>46148</v>
      </c>
      <c r="W3031" s="154"/>
      <c r="X3031" s="154"/>
      <c r="Y3031" s="160" t="s">
        <v>3187</v>
      </c>
      <c r="Z3031" s="160" t="s">
        <v>65</v>
      </c>
      <c r="AA3031" s="153"/>
      <c r="AB3031" s="153"/>
      <c r="AC3031" s="182" t="e">
        <f t="shared" si="96"/>
        <v>#DIV/0!</v>
      </c>
      <c r="AD3031" s="153" t="e">
        <f t="shared" si="97"/>
        <v>#DIV/0!</v>
      </c>
      <c r="AE3031" s="233" t="s">
        <v>66</v>
      </c>
      <c r="AF3031" s="153"/>
      <c r="AG3031" s="159"/>
      <c r="AH3031" s="153"/>
      <c r="AI3031" s="161"/>
      <c r="AJ3031" s="153"/>
      <c r="AK3031" s="153"/>
      <c r="AL3031" s="207"/>
      <c r="AM3031" s="207"/>
      <c r="AN3031" s="207"/>
      <c r="AO3031" s="207" t="str">
        <f ca="1">IF(R3031="","",IF(R3031&gt;TODAY(),"0 meses",DATEDIF(R3031,TODAY(),"m") &amp; " meses"))</f>
        <v>0 meses</v>
      </c>
      <c r="AP3031" s="147" t="s">
        <v>67</v>
      </c>
      <c r="AQ3031" s="147" t="s">
        <v>67</v>
      </c>
      <c r="AR3031" s="147"/>
      <c r="AS3031" s="209" t="s">
        <v>68</v>
      </c>
      <c r="AT3031" s="223" t="str">
        <f>MONTH(B3031)&amp;"/"&amp;YEAR(B3031)</f>
        <v>3/2026</v>
      </c>
      <c r="AU3031" s="223">
        <f>WEEKNUM(B3031)-WEEKNUM(EOMONTH(B3031,-1)+1)+1</f>
        <v>5</v>
      </c>
      <c r="AV3031" s="209" t="str">
        <f>MONTH(R3031)&amp;"/"&amp;YEAR(R3031)</f>
        <v>5/2026</v>
      </c>
      <c r="AW3031" s="209">
        <f>WEEKNUM(R3031)-WEEKNUM(EOMONTH(R3031,-1)+1)+1</f>
        <v>3</v>
      </c>
      <c r="AX3031" s="209">
        <f>IF(BB3031="S",IF(Q3031="1. Aceitou o programa",R3031-B3031,0),0)</f>
        <v>43</v>
      </c>
      <c r="AY3031" s="209">
        <f>IF(BB3031="S",IF(AND(S3031&lt;&gt;"",R3031&lt;&gt;""),S3031-R3031,0),0)</f>
        <v>0</v>
      </c>
      <c r="AZ3031" s="209">
        <f>IF(BB3031="S",IF(Q3031="1. Aceitou o programa",IF(OR(X3031="Não se Aplica",X3031=""),IF(OR(W3031="Não se Aplica",W3031=""),0,W3031-V3031),AVERAGE(X3031-W3031,W3031-V3031)),0),0)</f>
        <v>0</v>
      </c>
      <c r="BA3031" s="209">
        <f>IF(BB3031="S",IF(AND(Q3031="1. Aceitou o programa",AH3031="Realizada"),IFERROR(IF(AG3031="",0,AG3031-R3031),0),0),0)</f>
        <v>0</v>
      </c>
      <c r="BB3031" s="209" t="str">
        <f>_xlfn.XLOOKUP(U3031,'Lista Suspensa'!$AA$20:$AA$23,'Lista Suspensa'!$AB$20:$AB$23,"N/A")</f>
        <v>S</v>
      </c>
    </row>
    <row r="3032" spans="1:54" ht="12" customHeight="1">
      <c r="A3032" s="151" t="s">
        <v>54</v>
      </c>
      <c r="B3032" s="152">
        <v>46112</v>
      </c>
      <c r="C3032" s="153" t="s">
        <v>55</v>
      </c>
      <c r="D3032" s="153" t="s">
        <v>56</v>
      </c>
      <c r="E3032" s="244">
        <v>78385355</v>
      </c>
      <c r="F3032" s="144" t="s">
        <v>5818</v>
      </c>
      <c r="G3032" s="230"/>
      <c r="H3032" s="154">
        <v>30048</v>
      </c>
      <c r="I3032" s="153">
        <v>44</v>
      </c>
      <c r="J3032" s="148" t="s">
        <v>70</v>
      </c>
      <c r="K3032" s="153"/>
      <c r="L3032" s="153"/>
      <c r="M3032" s="153"/>
      <c r="N3032" s="153"/>
      <c r="O3032" s="155">
        <v>11949424921</v>
      </c>
      <c r="P3032" s="156" t="s">
        <v>60</v>
      </c>
      <c r="Q3032" s="157" t="s">
        <v>110</v>
      </c>
      <c r="R3032" s="158">
        <v>46155</v>
      </c>
      <c r="S3032" s="159"/>
      <c r="T3032" s="159" t="s">
        <v>62</v>
      </c>
      <c r="U3032" s="159" t="s">
        <v>111</v>
      </c>
      <c r="V3032" s="154">
        <v>46149</v>
      </c>
      <c r="W3032" s="154"/>
      <c r="X3032" s="154"/>
      <c r="Y3032" s="160" t="s">
        <v>64</v>
      </c>
      <c r="Z3032" s="160" t="s">
        <v>65</v>
      </c>
      <c r="AA3032" s="153"/>
      <c r="AB3032" s="153"/>
      <c r="AC3032" s="182" t="e">
        <f t="shared" si="96"/>
        <v>#DIV/0!</v>
      </c>
      <c r="AD3032" s="153" t="e">
        <f t="shared" si="97"/>
        <v>#DIV/0!</v>
      </c>
      <c r="AE3032" s="233" t="s">
        <v>66</v>
      </c>
      <c r="AF3032" s="153"/>
      <c r="AG3032" s="159"/>
      <c r="AH3032" s="153"/>
      <c r="AI3032" s="161"/>
      <c r="AJ3032" s="153"/>
      <c r="AK3032" s="153"/>
      <c r="AL3032" s="207"/>
      <c r="AM3032" s="207"/>
      <c r="AN3032" s="207"/>
      <c r="AO3032" s="207" t="str">
        <f ca="1">IF(R3032="","",IF(R3032&gt;TODAY(),"0 meses",DATEDIF(R3032,TODAY(),"m") &amp; " meses"))</f>
        <v>0 meses</v>
      </c>
      <c r="AP3032" s="147" t="s">
        <v>67</v>
      </c>
      <c r="AQ3032" s="147" t="s">
        <v>67</v>
      </c>
      <c r="AR3032" s="147"/>
      <c r="AS3032" s="209" t="s">
        <v>68</v>
      </c>
      <c r="AT3032" s="223" t="str">
        <f>MONTH(B3032)&amp;"/"&amp;YEAR(B3032)</f>
        <v>3/2026</v>
      </c>
      <c r="AU3032" s="223">
        <f>WEEKNUM(B3032)-WEEKNUM(EOMONTH(B3032,-1)+1)+1</f>
        <v>5</v>
      </c>
      <c r="AV3032" s="209" t="str">
        <f>MONTH(R3032)&amp;"/"&amp;YEAR(R3032)</f>
        <v>5/2026</v>
      </c>
      <c r="AW3032" s="209">
        <f>WEEKNUM(R3032)-WEEKNUM(EOMONTH(R3032,-1)+1)+1</f>
        <v>3</v>
      </c>
      <c r="AX3032" s="209">
        <f>IF(BB3032="S",IF(Q3032="1. Aceitou o programa",R3032-B3032,0),0)</f>
        <v>43</v>
      </c>
      <c r="AY3032" s="209">
        <f>IF(BB3032="S",IF(AND(S3032&lt;&gt;"",R3032&lt;&gt;""),S3032-R3032,0),0)</f>
        <v>0</v>
      </c>
      <c r="AZ3032" s="209">
        <f>IF(BB3032="S",IF(Q3032="1. Aceitou o programa",IF(OR(X3032="Não se Aplica",X3032=""),IF(OR(W3032="Não se Aplica",W3032=""),0,W3032-V3032),AVERAGE(X3032-W3032,W3032-V3032)),0),0)</f>
        <v>0</v>
      </c>
      <c r="BA3032" s="209">
        <f>IF(BB3032="S",IF(AND(Q3032="1. Aceitou o programa",AH3032="Realizada"),IFERROR(IF(AG3032="",0,AG3032-R3032),0),0),0)</f>
        <v>0</v>
      </c>
      <c r="BB3032" s="209" t="str">
        <f>_xlfn.XLOOKUP(U3032,'Lista Suspensa'!$AA$20:$AA$23,'Lista Suspensa'!$AB$20:$AB$23,"N/A")</f>
        <v>S</v>
      </c>
    </row>
    <row r="3033" spans="1:54" ht="12" customHeight="1">
      <c r="A3033" s="151" t="s">
        <v>54</v>
      </c>
      <c r="B3033" s="152">
        <v>46112</v>
      </c>
      <c r="C3033" s="153" t="s">
        <v>55</v>
      </c>
      <c r="D3033" s="153" t="s">
        <v>56</v>
      </c>
      <c r="E3033" s="244">
        <v>94903699</v>
      </c>
      <c r="F3033" s="144" t="s">
        <v>5819</v>
      </c>
      <c r="G3033" s="230"/>
      <c r="H3033" s="154">
        <v>34627</v>
      </c>
      <c r="I3033" s="153">
        <v>31</v>
      </c>
      <c r="J3033" s="148" t="s">
        <v>70</v>
      </c>
      <c r="K3033" s="153" t="s">
        <v>59</v>
      </c>
      <c r="L3033" s="153"/>
      <c r="M3033" s="153"/>
      <c r="N3033" s="153"/>
      <c r="O3033" s="155">
        <v>11967439248</v>
      </c>
      <c r="P3033" s="156" t="s">
        <v>60</v>
      </c>
      <c r="Q3033" s="157" t="s">
        <v>110</v>
      </c>
      <c r="R3033" s="158">
        <v>46155</v>
      </c>
      <c r="S3033" s="159"/>
      <c r="T3033" s="159" t="s">
        <v>62</v>
      </c>
      <c r="U3033" s="159" t="s">
        <v>111</v>
      </c>
      <c r="V3033" s="154">
        <v>46148</v>
      </c>
      <c r="W3033" s="154"/>
      <c r="X3033" s="154"/>
      <c r="Y3033" s="160" t="s">
        <v>3187</v>
      </c>
      <c r="Z3033" s="160" t="s">
        <v>65</v>
      </c>
      <c r="AA3033" s="153"/>
      <c r="AB3033" s="153"/>
      <c r="AC3033" s="182" t="e">
        <f t="shared" si="96"/>
        <v>#DIV/0!</v>
      </c>
      <c r="AD3033" s="153" t="e">
        <f t="shared" si="97"/>
        <v>#DIV/0!</v>
      </c>
      <c r="AE3033" s="233" t="s">
        <v>66</v>
      </c>
      <c r="AF3033" s="153"/>
      <c r="AG3033" s="159"/>
      <c r="AH3033" s="153"/>
      <c r="AI3033" s="161"/>
      <c r="AJ3033" s="153"/>
      <c r="AK3033" s="153"/>
      <c r="AL3033" s="207"/>
      <c r="AM3033" s="207"/>
      <c r="AN3033" s="207"/>
      <c r="AO3033" s="207" t="str">
        <f ca="1">IF(R3033="","",IF(R3033&gt;TODAY(),"0 meses",DATEDIF(R3033,TODAY(),"m") &amp; " meses"))</f>
        <v>0 meses</v>
      </c>
      <c r="AP3033" s="147" t="s">
        <v>67</v>
      </c>
      <c r="AQ3033" s="147" t="s">
        <v>67</v>
      </c>
      <c r="AR3033" s="147"/>
      <c r="AS3033" s="209" t="s">
        <v>68</v>
      </c>
      <c r="AT3033" s="223" t="str">
        <f>MONTH(B3033)&amp;"/"&amp;YEAR(B3033)</f>
        <v>3/2026</v>
      </c>
      <c r="AU3033" s="223">
        <f>WEEKNUM(B3033)-WEEKNUM(EOMONTH(B3033,-1)+1)+1</f>
        <v>5</v>
      </c>
      <c r="AV3033" s="209" t="str">
        <f>MONTH(R3033)&amp;"/"&amp;YEAR(R3033)</f>
        <v>5/2026</v>
      </c>
      <c r="AW3033" s="209">
        <f>WEEKNUM(R3033)-WEEKNUM(EOMONTH(R3033,-1)+1)+1</f>
        <v>3</v>
      </c>
      <c r="AX3033" s="209">
        <f>IF(BB3033="S",IF(Q3033="1. Aceitou o programa",R3033-B3033,0),0)</f>
        <v>43</v>
      </c>
      <c r="AY3033" s="209">
        <f>IF(BB3033="S",IF(AND(S3033&lt;&gt;"",R3033&lt;&gt;""),S3033-R3033,0),0)</f>
        <v>0</v>
      </c>
      <c r="AZ3033" s="209">
        <f>IF(BB3033="S",IF(Q3033="1. Aceitou o programa",IF(OR(X3033="Não se Aplica",X3033=""),IF(OR(W3033="Não se Aplica",W3033=""),0,W3033-V3033),AVERAGE(X3033-W3033,W3033-V3033)),0),0)</f>
        <v>0</v>
      </c>
      <c r="BA3033" s="209">
        <f>IF(BB3033="S",IF(AND(Q3033="1. Aceitou o programa",AH3033="Realizada"),IFERROR(IF(AG3033="",0,AG3033-R3033),0),0),0)</f>
        <v>0</v>
      </c>
      <c r="BB3033" s="209" t="str">
        <f>_xlfn.XLOOKUP(U3033,'Lista Suspensa'!$AA$20:$AA$23,'Lista Suspensa'!$AB$20:$AB$23,"N/A")</f>
        <v>S</v>
      </c>
    </row>
    <row r="3034" spans="1:54" ht="12" customHeight="1">
      <c r="A3034" s="151" t="s">
        <v>54</v>
      </c>
      <c r="B3034" s="152">
        <v>46112</v>
      </c>
      <c r="C3034" s="153" t="s">
        <v>55</v>
      </c>
      <c r="D3034" s="153" t="s">
        <v>56</v>
      </c>
      <c r="E3034" s="244">
        <v>94938687</v>
      </c>
      <c r="F3034" s="144" t="s">
        <v>5820</v>
      </c>
      <c r="G3034" s="230"/>
      <c r="H3034" s="154">
        <v>34655</v>
      </c>
      <c r="I3034" s="153">
        <v>31</v>
      </c>
      <c r="J3034" s="148" t="s">
        <v>70</v>
      </c>
      <c r="K3034" s="153" t="s">
        <v>59</v>
      </c>
      <c r="L3034" s="153"/>
      <c r="M3034" s="153"/>
      <c r="N3034" s="153">
        <v>60</v>
      </c>
      <c r="O3034" s="155">
        <v>11961519137</v>
      </c>
      <c r="P3034" s="156" t="s">
        <v>60</v>
      </c>
      <c r="Q3034" s="157" t="s">
        <v>110</v>
      </c>
      <c r="R3034" s="158">
        <v>46155</v>
      </c>
      <c r="S3034" s="159"/>
      <c r="T3034" s="159" t="s">
        <v>62</v>
      </c>
      <c r="U3034" s="159" t="s">
        <v>111</v>
      </c>
      <c r="V3034" s="154">
        <v>46148</v>
      </c>
      <c r="W3034" s="154"/>
      <c r="X3034" s="154"/>
      <c r="Y3034" s="160" t="s">
        <v>5821</v>
      </c>
      <c r="Z3034" s="160" t="s">
        <v>65</v>
      </c>
      <c r="AA3034" s="153"/>
      <c r="AB3034" s="153"/>
      <c r="AC3034" s="182" t="e">
        <f t="shared" si="96"/>
        <v>#DIV/0!</v>
      </c>
      <c r="AD3034" s="153" t="e">
        <f t="shared" si="97"/>
        <v>#DIV/0!</v>
      </c>
      <c r="AE3034" s="233" t="s">
        <v>66</v>
      </c>
      <c r="AF3034" s="153"/>
      <c r="AG3034" s="159"/>
      <c r="AH3034" s="153"/>
      <c r="AI3034" s="161"/>
      <c r="AJ3034" s="153"/>
      <c r="AK3034" s="153"/>
      <c r="AL3034" s="207"/>
      <c r="AM3034" s="207"/>
      <c r="AN3034" s="207"/>
      <c r="AO3034" s="207" t="str">
        <f ca="1">IF(R3034="","",IF(R3034&gt;TODAY(),"0 meses",DATEDIF(R3034,TODAY(),"m") &amp; " meses"))</f>
        <v>0 meses</v>
      </c>
      <c r="AP3034" s="147" t="s">
        <v>67</v>
      </c>
      <c r="AQ3034" s="147" t="s">
        <v>67</v>
      </c>
      <c r="AR3034" s="147"/>
      <c r="AS3034" s="209" t="s">
        <v>68</v>
      </c>
      <c r="AT3034" s="223" t="str">
        <f>MONTH(B3034)&amp;"/"&amp;YEAR(B3034)</f>
        <v>3/2026</v>
      </c>
      <c r="AU3034" s="223">
        <f>WEEKNUM(B3034)-WEEKNUM(EOMONTH(B3034,-1)+1)+1</f>
        <v>5</v>
      </c>
      <c r="AV3034" s="209" t="str">
        <f>MONTH(R3034)&amp;"/"&amp;YEAR(R3034)</f>
        <v>5/2026</v>
      </c>
      <c r="AW3034" s="209">
        <f>WEEKNUM(R3034)-WEEKNUM(EOMONTH(R3034,-1)+1)+1</f>
        <v>3</v>
      </c>
      <c r="AX3034" s="209">
        <f>IF(BB3034="S",IF(Q3034="1. Aceitou o programa",R3034-B3034,0),0)</f>
        <v>43</v>
      </c>
      <c r="AY3034" s="209">
        <f>IF(BB3034="S",IF(AND(S3034&lt;&gt;"",R3034&lt;&gt;""),S3034-R3034,0),0)</f>
        <v>0</v>
      </c>
      <c r="AZ3034" s="209">
        <f>IF(BB3034="S",IF(Q3034="1. Aceitou o programa",IF(OR(X3034="Não se Aplica",X3034=""),IF(OR(W3034="Não se Aplica",W3034=""),0,W3034-V3034),AVERAGE(X3034-W3034,W3034-V3034)),0),0)</f>
        <v>0</v>
      </c>
      <c r="BA3034" s="209">
        <f>IF(BB3034="S",IF(AND(Q3034="1. Aceitou o programa",AH3034="Realizada"),IFERROR(IF(AG3034="",0,AG3034-R3034),0),0),0)</f>
        <v>0</v>
      </c>
      <c r="BB3034" s="209" t="str">
        <f>_xlfn.XLOOKUP(U3034,'Lista Suspensa'!$AA$20:$AA$23,'Lista Suspensa'!$AB$20:$AB$23,"N/A")</f>
        <v>S</v>
      </c>
    </row>
    <row r="3035" spans="1:54" ht="12" customHeight="1">
      <c r="A3035" s="151" t="s">
        <v>54</v>
      </c>
      <c r="B3035" s="152">
        <v>46112</v>
      </c>
      <c r="C3035" s="153" t="s">
        <v>55</v>
      </c>
      <c r="D3035" s="153" t="s">
        <v>56</v>
      </c>
      <c r="E3035" s="244">
        <v>450544842</v>
      </c>
      <c r="F3035" s="144" t="s">
        <v>5822</v>
      </c>
      <c r="G3035" s="230"/>
      <c r="H3035" s="154">
        <v>35217</v>
      </c>
      <c r="I3035" s="153">
        <v>29</v>
      </c>
      <c r="J3035" s="148" t="s">
        <v>70</v>
      </c>
      <c r="K3035" s="153" t="s">
        <v>59</v>
      </c>
      <c r="L3035" s="153"/>
      <c r="M3035" s="153"/>
      <c r="N3035" s="153"/>
      <c r="O3035" s="155">
        <v>11985150065</v>
      </c>
      <c r="P3035" s="156" t="s">
        <v>60</v>
      </c>
      <c r="Q3035" s="157" t="s">
        <v>110</v>
      </c>
      <c r="R3035" s="158">
        <v>46155</v>
      </c>
      <c r="S3035" s="159"/>
      <c r="T3035" s="159" t="s">
        <v>62</v>
      </c>
      <c r="U3035" s="159" t="s">
        <v>111</v>
      </c>
      <c r="V3035" s="154">
        <v>46148</v>
      </c>
      <c r="W3035" s="154"/>
      <c r="X3035" s="154"/>
      <c r="Y3035" s="160" t="s">
        <v>3187</v>
      </c>
      <c r="Z3035" s="160" t="s">
        <v>65</v>
      </c>
      <c r="AA3035" s="153"/>
      <c r="AB3035" s="153"/>
      <c r="AC3035" s="182" t="e">
        <f t="shared" si="96"/>
        <v>#DIV/0!</v>
      </c>
      <c r="AD3035" s="153" t="e">
        <f t="shared" si="97"/>
        <v>#DIV/0!</v>
      </c>
      <c r="AE3035" s="233" t="s">
        <v>66</v>
      </c>
      <c r="AF3035" s="153"/>
      <c r="AG3035" s="159"/>
      <c r="AH3035" s="153"/>
      <c r="AI3035" s="161"/>
      <c r="AJ3035" s="153"/>
      <c r="AK3035" s="153"/>
      <c r="AL3035" s="207" t="s">
        <v>85</v>
      </c>
      <c r="AM3035" s="207" t="s">
        <v>86</v>
      </c>
      <c r="AN3035" s="207" t="s">
        <v>191</v>
      </c>
      <c r="AO3035" s="207" t="str">
        <f ca="1">IF(R3035="","",IF(R3035&gt;TODAY(),"0 meses",DATEDIF(R3035,TODAY(),"m") &amp; " meses"))</f>
        <v>0 meses</v>
      </c>
      <c r="AP3035" s="147" t="s">
        <v>67</v>
      </c>
      <c r="AQ3035" s="147" t="s">
        <v>67</v>
      </c>
      <c r="AR3035" s="147"/>
      <c r="AS3035" s="209" t="s">
        <v>68</v>
      </c>
      <c r="AT3035" s="223" t="str">
        <f>MONTH(B3035)&amp;"/"&amp;YEAR(B3035)</f>
        <v>3/2026</v>
      </c>
      <c r="AU3035" s="223">
        <f>WEEKNUM(B3035)-WEEKNUM(EOMONTH(B3035,-1)+1)+1</f>
        <v>5</v>
      </c>
      <c r="AV3035" s="209" t="str">
        <f>MONTH(R3035)&amp;"/"&amp;YEAR(R3035)</f>
        <v>5/2026</v>
      </c>
      <c r="AW3035" s="209">
        <f>WEEKNUM(R3035)-WEEKNUM(EOMONTH(R3035,-1)+1)+1</f>
        <v>3</v>
      </c>
      <c r="AX3035" s="209">
        <f>IF(BB3035="S",IF(Q3035="1. Aceitou o programa",R3035-B3035,0),0)</f>
        <v>43</v>
      </c>
      <c r="AY3035" s="209">
        <f>IF(BB3035="S",IF(AND(S3035&lt;&gt;"",R3035&lt;&gt;""),S3035-R3035,0),0)</f>
        <v>0</v>
      </c>
      <c r="AZ3035" s="209">
        <f>IF(BB3035="S",IF(Q3035="1. Aceitou o programa",IF(OR(X3035="Não se Aplica",X3035=""),IF(OR(W3035="Não se Aplica",W3035=""),0,W3035-V3035),AVERAGE(X3035-W3035,W3035-V3035)),0),0)</f>
        <v>0</v>
      </c>
      <c r="BA3035" s="209">
        <f>IF(BB3035="S",IF(AND(Q3035="1. Aceitou o programa",AH3035="Realizada"),IFERROR(IF(AG3035="",0,AG3035-R3035),0),0),0)</f>
        <v>0</v>
      </c>
      <c r="BB3035" s="209" t="str">
        <f>_xlfn.XLOOKUP(U3035,'Lista Suspensa'!$AA$20:$AA$23,'Lista Suspensa'!$AB$20:$AB$23,"N/A")</f>
        <v>S</v>
      </c>
    </row>
    <row r="3036" spans="1:54" ht="12" customHeight="1">
      <c r="A3036" s="151" t="s">
        <v>54</v>
      </c>
      <c r="B3036" s="152">
        <v>46112</v>
      </c>
      <c r="C3036" s="153" t="s">
        <v>55</v>
      </c>
      <c r="D3036" s="153" t="s">
        <v>56</v>
      </c>
      <c r="E3036" s="244">
        <v>791820742</v>
      </c>
      <c r="F3036" s="144" t="s">
        <v>5823</v>
      </c>
      <c r="G3036" s="230"/>
      <c r="H3036" s="154">
        <v>35584</v>
      </c>
      <c r="I3036" s="153">
        <v>28</v>
      </c>
      <c r="J3036" s="148" t="s">
        <v>70</v>
      </c>
      <c r="K3036" s="153" t="s">
        <v>59</v>
      </c>
      <c r="L3036" s="153"/>
      <c r="M3036" s="153"/>
      <c r="N3036" s="153"/>
      <c r="O3036" s="155">
        <v>11961473728</v>
      </c>
      <c r="P3036" s="156" t="s">
        <v>60</v>
      </c>
      <c r="Q3036" s="157" t="s">
        <v>110</v>
      </c>
      <c r="R3036" s="158">
        <v>46155</v>
      </c>
      <c r="S3036" s="159"/>
      <c r="T3036" s="159" t="s">
        <v>62</v>
      </c>
      <c r="U3036" s="159" t="s">
        <v>111</v>
      </c>
      <c r="V3036" s="154">
        <v>46149</v>
      </c>
      <c r="W3036" s="154"/>
      <c r="X3036" s="154"/>
      <c r="Y3036" s="160" t="s">
        <v>64</v>
      </c>
      <c r="Z3036" s="160" t="s">
        <v>65</v>
      </c>
      <c r="AA3036" s="153"/>
      <c r="AB3036" s="153"/>
      <c r="AC3036" s="182" t="e">
        <f t="shared" si="96"/>
        <v>#DIV/0!</v>
      </c>
      <c r="AD3036" s="153" t="e">
        <f t="shared" si="97"/>
        <v>#DIV/0!</v>
      </c>
      <c r="AE3036" s="233" t="s">
        <v>66</v>
      </c>
      <c r="AF3036" s="153"/>
      <c r="AG3036" s="159"/>
      <c r="AH3036" s="153"/>
      <c r="AI3036" s="161"/>
      <c r="AJ3036" s="153"/>
      <c r="AK3036" s="153"/>
      <c r="AL3036" s="207"/>
      <c r="AM3036" s="207"/>
      <c r="AN3036" s="207"/>
      <c r="AO3036" s="207" t="str">
        <f ca="1">IF(R3036="","",IF(R3036&gt;TODAY(),"0 meses",DATEDIF(R3036,TODAY(),"m") &amp; " meses"))</f>
        <v>0 meses</v>
      </c>
      <c r="AP3036" s="147" t="s">
        <v>67</v>
      </c>
      <c r="AQ3036" s="147" t="s">
        <v>67</v>
      </c>
      <c r="AR3036" s="147"/>
      <c r="AS3036" s="209" t="s">
        <v>68</v>
      </c>
      <c r="AT3036" s="223" t="str">
        <f>MONTH(B3036)&amp;"/"&amp;YEAR(B3036)</f>
        <v>3/2026</v>
      </c>
      <c r="AU3036" s="223">
        <f>WEEKNUM(B3036)-WEEKNUM(EOMONTH(B3036,-1)+1)+1</f>
        <v>5</v>
      </c>
      <c r="AV3036" s="209" t="str">
        <f>MONTH(R3036)&amp;"/"&amp;YEAR(R3036)</f>
        <v>5/2026</v>
      </c>
      <c r="AW3036" s="209">
        <f>WEEKNUM(R3036)-WEEKNUM(EOMONTH(R3036,-1)+1)+1</f>
        <v>3</v>
      </c>
      <c r="AX3036" s="209">
        <f>IF(BB3036="S",IF(Q3036="1. Aceitou o programa",R3036-B3036,0),0)</f>
        <v>43</v>
      </c>
      <c r="AY3036" s="209">
        <f>IF(BB3036="S",IF(AND(S3036&lt;&gt;"",R3036&lt;&gt;""),S3036-R3036,0),0)</f>
        <v>0</v>
      </c>
      <c r="AZ3036" s="209">
        <f>IF(BB3036="S",IF(Q3036="1. Aceitou o programa",IF(OR(X3036="Não se Aplica",X3036=""),IF(OR(W3036="Não se Aplica",W3036=""),0,W3036-V3036),AVERAGE(X3036-W3036,W3036-V3036)),0),0)</f>
        <v>0</v>
      </c>
      <c r="BA3036" s="209">
        <f>IF(BB3036="S",IF(AND(Q3036="1. Aceitou o programa",AH3036="Realizada"),IFERROR(IF(AG3036="",0,AG3036-R3036),0),0),0)</f>
        <v>0</v>
      </c>
      <c r="BB3036" s="209" t="str">
        <f>_xlfn.XLOOKUP(U3036,'Lista Suspensa'!$AA$20:$AA$23,'Lista Suspensa'!$AB$20:$AB$23,"N/A")</f>
        <v>S</v>
      </c>
    </row>
    <row r="3037" spans="1:54" ht="12" customHeight="1">
      <c r="A3037" s="151" t="s">
        <v>54</v>
      </c>
      <c r="B3037" s="152">
        <v>46112</v>
      </c>
      <c r="C3037" s="153" t="s">
        <v>55</v>
      </c>
      <c r="D3037" s="153" t="s">
        <v>56</v>
      </c>
      <c r="E3037" s="244">
        <v>594053188</v>
      </c>
      <c r="F3037" s="144" t="s">
        <v>5824</v>
      </c>
      <c r="G3037" s="230"/>
      <c r="H3037" s="154">
        <v>36503</v>
      </c>
      <c r="I3037" s="153">
        <v>26</v>
      </c>
      <c r="J3037" s="148" t="s">
        <v>58</v>
      </c>
      <c r="K3037" s="153" t="s">
        <v>59</v>
      </c>
      <c r="L3037" s="153"/>
      <c r="M3037" s="153"/>
      <c r="N3037" s="153"/>
      <c r="O3037" s="155">
        <v>11960979849</v>
      </c>
      <c r="P3037" s="156" t="s">
        <v>60</v>
      </c>
      <c r="Q3037" s="157" t="s">
        <v>110</v>
      </c>
      <c r="R3037" s="158">
        <v>46155</v>
      </c>
      <c r="S3037" s="159"/>
      <c r="T3037" s="159" t="s">
        <v>62</v>
      </c>
      <c r="U3037" s="159" t="s">
        <v>111</v>
      </c>
      <c r="V3037" s="154">
        <v>46148</v>
      </c>
      <c r="W3037" s="154"/>
      <c r="X3037" s="154"/>
      <c r="Y3037" s="160" t="s">
        <v>3187</v>
      </c>
      <c r="Z3037" s="160" t="s">
        <v>65</v>
      </c>
      <c r="AA3037" s="153"/>
      <c r="AB3037" s="153"/>
      <c r="AC3037" s="182" t="e">
        <f t="shared" si="96"/>
        <v>#DIV/0!</v>
      </c>
      <c r="AD3037" s="153" t="e">
        <f t="shared" si="97"/>
        <v>#DIV/0!</v>
      </c>
      <c r="AE3037" s="233" t="s">
        <v>66</v>
      </c>
      <c r="AF3037" s="153"/>
      <c r="AG3037" s="159"/>
      <c r="AH3037" s="153"/>
      <c r="AI3037" s="161"/>
      <c r="AJ3037" s="153"/>
      <c r="AK3037" s="153"/>
      <c r="AL3037" s="207"/>
      <c r="AM3037" s="207"/>
      <c r="AN3037" s="207"/>
      <c r="AO3037" s="207" t="str">
        <f ca="1">IF(R3037="","",IF(R3037&gt;TODAY(),"0 meses",DATEDIF(R3037,TODAY(),"m") &amp; " meses"))</f>
        <v>0 meses</v>
      </c>
      <c r="AP3037" s="147" t="s">
        <v>67</v>
      </c>
      <c r="AQ3037" s="147" t="s">
        <v>67</v>
      </c>
      <c r="AR3037" s="147"/>
      <c r="AS3037" s="209" t="s">
        <v>68</v>
      </c>
      <c r="AT3037" s="223" t="str">
        <f>MONTH(B3037)&amp;"/"&amp;YEAR(B3037)</f>
        <v>3/2026</v>
      </c>
      <c r="AU3037" s="223">
        <f>WEEKNUM(B3037)-WEEKNUM(EOMONTH(B3037,-1)+1)+1</f>
        <v>5</v>
      </c>
      <c r="AV3037" s="209" t="str">
        <f>MONTH(R3037)&amp;"/"&amp;YEAR(R3037)</f>
        <v>5/2026</v>
      </c>
      <c r="AW3037" s="209">
        <f>WEEKNUM(R3037)-WEEKNUM(EOMONTH(R3037,-1)+1)+1</f>
        <v>3</v>
      </c>
      <c r="AX3037" s="209">
        <f>IF(BB3037="S",IF(Q3037="1. Aceitou o programa",R3037-B3037,0),0)</f>
        <v>43</v>
      </c>
      <c r="AY3037" s="209">
        <f>IF(BB3037="S",IF(AND(S3037&lt;&gt;"",R3037&lt;&gt;""),S3037-R3037,0),0)</f>
        <v>0</v>
      </c>
      <c r="AZ3037" s="209">
        <f>IF(BB3037="S",IF(Q3037="1. Aceitou o programa",IF(OR(X3037="Não se Aplica",X3037=""),IF(OR(W3037="Não se Aplica",W3037=""),0,W3037-V3037),AVERAGE(X3037-W3037,W3037-V3037)),0),0)</f>
        <v>0</v>
      </c>
      <c r="BA3037" s="209">
        <f>IF(BB3037="S",IF(AND(Q3037="1. Aceitou o programa",AH3037="Realizada"),IFERROR(IF(AG3037="",0,AG3037-R3037),0),0),0)</f>
        <v>0</v>
      </c>
      <c r="BB3037" s="209" t="str">
        <f>_xlfn.XLOOKUP(U3037,'Lista Suspensa'!$AA$20:$AA$23,'Lista Suspensa'!$AB$20:$AB$23,"N/A")</f>
        <v>S</v>
      </c>
    </row>
    <row r="3038" spans="1:54" ht="12" customHeight="1">
      <c r="A3038" s="151" t="s">
        <v>54</v>
      </c>
      <c r="B3038" s="152">
        <v>46112</v>
      </c>
      <c r="C3038" s="153" t="s">
        <v>55</v>
      </c>
      <c r="D3038" s="153" t="s">
        <v>56</v>
      </c>
      <c r="E3038" s="244">
        <v>76753100</v>
      </c>
      <c r="F3038" s="144" t="s">
        <v>5825</v>
      </c>
      <c r="G3038" s="230"/>
      <c r="H3038" s="154">
        <v>24089</v>
      </c>
      <c r="I3038" s="153">
        <v>60</v>
      </c>
      <c r="J3038" s="148" t="s">
        <v>70</v>
      </c>
      <c r="K3038" s="153"/>
      <c r="L3038" s="153"/>
      <c r="M3038" s="153"/>
      <c r="N3038" s="153"/>
      <c r="O3038" s="155">
        <v>21992130660</v>
      </c>
      <c r="P3038" s="156" t="s">
        <v>60</v>
      </c>
      <c r="Q3038" s="157" t="s">
        <v>110</v>
      </c>
      <c r="R3038" s="158">
        <v>46155</v>
      </c>
      <c r="S3038" s="159"/>
      <c r="T3038" s="159" t="s">
        <v>62</v>
      </c>
      <c r="U3038" s="159" t="s">
        <v>111</v>
      </c>
      <c r="V3038" s="154">
        <v>46148</v>
      </c>
      <c r="W3038" s="154"/>
      <c r="X3038" s="154"/>
      <c r="Y3038" s="160" t="s">
        <v>3187</v>
      </c>
      <c r="Z3038" s="160" t="s">
        <v>65</v>
      </c>
      <c r="AA3038" s="153"/>
      <c r="AB3038" s="153"/>
      <c r="AC3038" s="182" t="e">
        <f t="shared" si="96"/>
        <v>#DIV/0!</v>
      </c>
      <c r="AD3038" s="153" t="e">
        <f t="shared" si="97"/>
        <v>#DIV/0!</v>
      </c>
      <c r="AE3038" s="233" t="s">
        <v>66</v>
      </c>
      <c r="AF3038" s="153"/>
      <c r="AG3038" s="159"/>
      <c r="AH3038" s="153"/>
      <c r="AI3038" s="161"/>
      <c r="AJ3038" s="153"/>
      <c r="AK3038" s="153"/>
      <c r="AL3038" s="207"/>
      <c r="AM3038" s="207"/>
      <c r="AN3038" s="207"/>
      <c r="AO3038" s="207" t="str">
        <f ca="1">IF(R3038="","",IF(R3038&gt;TODAY(),"0 meses",DATEDIF(R3038,TODAY(),"m") &amp; " meses"))</f>
        <v>0 meses</v>
      </c>
      <c r="AP3038" s="147" t="s">
        <v>67</v>
      </c>
      <c r="AQ3038" s="147" t="s">
        <v>67</v>
      </c>
      <c r="AR3038" s="147"/>
      <c r="AS3038" s="209" t="s">
        <v>68</v>
      </c>
      <c r="AT3038" s="223" t="str">
        <f>MONTH(B3038)&amp;"/"&amp;YEAR(B3038)</f>
        <v>3/2026</v>
      </c>
      <c r="AU3038" s="223">
        <f>WEEKNUM(B3038)-WEEKNUM(EOMONTH(B3038,-1)+1)+1</f>
        <v>5</v>
      </c>
      <c r="AV3038" s="209" t="str">
        <f>MONTH(R3038)&amp;"/"&amp;YEAR(R3038)</f>
        <v>5/2026</v>
      </c>
      <c r="AW3038" s="209">
        <f>WEEKNUM(R3038)-WEEKNUM(EOMONTH(R3038,-1)+1)+1</f>
        <v>3</v>
      </c>
      <c r="AX3038" s="209">
        <f>IF(BB3038="S",IF(Q3038="1. Aceitou o programa",R3038-B3038,0),0)</f>
        <v>43</v>
      </c>
      <c r="AY3038" s="209">
        <f>IF(BB3038="S",IF(AND(S3038&lt;&gt;"",R3038&lt;&gt;""),S3038-R3038,0),0)</f>
        <v>0</v>
      </c>
      <c r="AZ3038" s="209">
        <f>IF(BB3038="S",IF(Q3038="1. Aceitou o programa",IF(OR(X3038="Não se Aplica",X3038=""),IF(OR(W3038="Não se Aplica",W3038=""),0,W3038-V3038),AVERAGE(X3038-W3038,W3038-V3038)),0),0)</f>
        <v>0</v>
      </c>
      <c r="BA3038" s="209">
        <f>IF(BB3038="S",IF(AND(Q3038="1. Aceitou o programa",AH3038="Realizada"),IFERROR(IF(AG3038="",0,AG3038-R3038),0),0),0)</f>
        <v>0</v>
      </c>
      <c r="BB3038" s="209" t="str">
        <f>_xlfn.XLOOKUP(U3038,'Lista Suspensa'!$AA$20:$AA$23,'Lista Suspensa'!$AB$20:$AB$23,"N/A")</f>
        <v>S</v>
      </c>
    </row>
    <row r="3039" spans="1:54" ht="12" customHeight="1">
      <c r="A3039" s="151" t="s">
        <v>54</v>
      </c>
      <c r="B3039" s="152">
        <v>46112</v>
      </c>
      <c r="C3039" s="153" t="s">
        <v>55</v>
      </c>
      <c r="D3039" s="153" t="s">
        <v>56</v>
      </c>
      <c r="E3039" s="244">
        <v>72357310</v>
      </c>
      <c r="F3039" s="144" t="s">
        <v>5826</v>
      </c>
      <c r="G3039" s="230"/>
      <c r="H3039" s="154">
        <v>24565</v>
      </c>
      <c r="I3039" s="153">
        <v>59</v>
      </c>
      <c r="J3039" s="148" t="s">
        <v>70</v>
      </c>
      <c r="K3039" s="153"/>
      <c r="L3039" s="153"/>
      <c r="M3039" s="153"/>
      <c r="N3039" s="153"/>
      <c r="O3039" s="155">
        <v>21976728925</v>
      </c>
      <c r="P3039" s="156" t="s">
        <v>60</v>
      </c>
      <c r="Q3039" s="157" t="s">
        <v>110</v>
      </c>
      <c r="R3039" s="158">
        <v>46155</v>
      </c>
      <c r="S3039" s="159"/>
      <c r="T3039" s="159" t="s">
        <v>62</v>
      </c>
      <c r="U3039" s="159" t="s">
        <v>111</v>
      </c>
      <c r="V3039" s="154">
        <v>46148</v>
      </c>
      <c r="W3039" s="154">
        <v>46155</v>
      </c>
      <c r="X3039" s="154"/>
      <c r="Y3039" s="160" t="s">
        <v>99</v>
      </c>
      <c r="Z3039" s="160" t="s">
        <v>65</v>
      </c>
      <c r="AA3039" s="153"/>
      <c r="AB3039" s="153"/>
      <c r="AC3039" s="182" t="e">
        <f t="shared" si="96"/>
        <v>#DIV/0!</v>
      </c>
      <c r="AD3039" s="153" t="e">
        <f t="shared" si="97"/>
        <v>#DIV/0!</v>
      </c>
      <c r="AE3039" s="233" t="s">
        <v>66</v>
      </c>
      <c r="AF3039" s="153"/>
      <c r="AG3039" s="159"/>
      <c r="AH3039" s="153"/>
      <c r="AI3039" s="161"/>
      <c r="AJ3039" s="153"/>
      <c r="AK3039" s="153"/>
      <c r="AL3039" s="207"/>
      <c r="AM3039" s="207"/>
      <c r="AN3039" s="207"/>
      <c r="AO3039" s="207" t="str">
        <f ca="1">IF(R3039="","",IF(R3039&gt;TODAY(),"0 meses",DATEDIF(R3039,TODAY(),"m") &amp; " meses"))</f>
        <v>0 meses</v>
      </c>
      <c r="AP3039" s="147" t="s">
        <v>67</v>
      </c>
      <c r="AQ3039" s="147" t="s">
        <v>67</v>
      </c>
      <c r="AR3039" s="147"/>
      <c r="AS3039" s="209" t="s">
        <v>68</v>
      </c>
      <c r="AT3039" s="223" t="str">
        <f>MONTH(B3039)&amp;"/"&amp;YEAR(B3039)</f>
        <v>3/2026</v>
      </c>
      <c r="AU3039" s="223">
        <f>WEEKNUM(B3039)-WEEKNUM(EOMONTH(B3039,-1)+1)+1</f>
        <v>5</v>
      </c>
      <c r="AV3039" s="209" t="str">
        <f>MONTH(R3039)&amp;"/"&amp;YEAR(R3039)</f>
        <v>5/2026</v>
      </c>
      <c r="AW3039" s="209">
        <f>WEEKNUM(R3039)-WEEKNUM(EOMONTH(R3039,-1)+1)+1</f>
        <v>3</v>
      </c>
      <c r="AX3039" s="209">
        <f>IF(BB3039="S",IF(Q3039="1. Aceitou o programa",R3039-B3039,0),0)</f>
        <v>43</v>
      </c>
      <c r="AY3039" s="209">
        <f>IF(BB3039="S",IF(AND(S3039&lt;&gt;"",R3039&lt;&gt;""),S3039-R3039,0),0)</f>
        <v>0</v>
      </c>
      <c r="AZ3039" s="209">
        <f>IF(BB3039="S",IF(Q3039="1. Aceitou o programa",IF(OR(X3039="Não se Aplica",X3039=""),IF(OR(W3039="Não se Aplica",W3039=""),0,W3039-V3039),AVERAGE(X3039-W3039,W3039-V3039)),0),0)</f>
        <v>7</v>
      </c>
      <c r="BA3039" s="209">
        <f>IF(BB3039="S",IF(AND(Q3039="1. Aceitou o programa",AH3039="Realizada"),IFERROR(IF(AG3039="",0,AG3039-R3039),0),0),0)</f>
        <v>0</v>
      </c>
      <c r="BB3039" s="209" t="str">
        <f>_xlfn.XLOOKUP(U3039,'Lista Suspensa'!$AA$20:$AA$23,'Lista Suspensa'!$AB$20:$AB$23,"N/A")</f>
        <v>S</v>
      </c>
    </row>
    <row r="3040" spans="1:54" ht="12" customHeight="1">
      <c r="A3040" s="151" t="s">
        <v>54</v>
      </c>
      <c r="B3040" s="152">
        <v>46112</v>
      </c>
      <c r="C3040" s="153" t="s">
        <v>55</v>
      </c>
      <c r="D3040" s="153" t="s">
        <v>56</v>
      </c>
      <c r="E3040" s="244">
        <v>77120164</v>
      </c>
      <c r="F3040" s="144" t="s">
        <v>5827</v>
      </c>
      <c r="G3040" s="230"/>
      <c r="H3040" s="154">
        <v>25275</v>
      </c>
      <c r="I3040" s="153">
        <v>57</v>
      </c>
      <c r="J3040" s="148" t="s">
        <v>70</v>
      </c>
      <c r="K3040" s="153"/>
      <c r="L3040" s="153"/>
      <c r="M3040" s="153"/>
      <c r="N3040" s="153"/>
      <c r="O3040" s="155">
        <v>21973417151</v>
      </c>
      <c r="P3040" s="156" t="s">
        <v>60</v>
      </c>
      <c r="Q3040" s="157" t="s">
        <v>110</v>
      </c>
      <c r="R3040" s="158">
        <v>46155</v>
      </c>
      <c r="S3040" s="159"/>
      <c r="T3040" s="159" t="s">
        <v>62</v>
      </c>
      <c r="U3040" s="159" t="s">
        <v>111</v>
      </c>
      <c r="V3040" s="154">
        <v>46148</v>
      </c>
      <c r="W3040" s="154"/>
      <c r="X3040" s="154"/>
      <c r="Y3040" s="160" t="s">
        <v>3187</v>
      </c>
      <c r="Z3040" s="160" t="s">
        <v>65</v>
      </c>
      <c r="AA3040" s="153"/>
      <c r="AB3040" s="153"/>
      <c r="AC3040" s="182" t="e">
        <f t="shared" si="96"/>
        <v>#DIV/0!</v>
      </c>
      <c r="AD3040" s="153" t="e">
        <f t="shared" si="97"/>
        <v>#DIV/0!</v>
      </c>
      <c r="AE3040" s="233" t="s">
        <v>66</v>
      </c>
      <c r="AF3040" s="153"/>
      <c r="AG3040" s="159"/>
      <c r="AH3040" s="153"/>
      <c r="AI3040" s="161"/>
      <c r="AJ3040" s="153"/>
      <c r="AK3040" s="153"/>
      <c r="AL3040" s="207"/>
      <c r="AM3040" s="207"/>
      <c r="AN3040" s="207"/>
      <c r="AO3040" s="207" t="str">
        <f ca="1">IF(R3040="","",IF(R3040&gt;TODAY(),"0 meses",DATEDIF(R3040,TODAY(),"m") &amp; " meses"))</f>
        <v>0 meses</v>
      </c>
      <c r="AP3040" s="147" t="s">
        <v>67</v>
      </c>
      <c r="AQ3040" s="147" t="s">
        <v>67</v>
      </c>
      <c r="AR3040" s="147"/>
      <c r="AS3040" s="209" t="s">
        <v>68</v>
      </c>
      <c r="AT3040" s="223" t="str">
        <f>MONTH(B3040)&amp;"/"&amp;YEAR(B3040)</f>
        <v>3/2026</v>
      </c>
      <c r="AU3040" s="223">
        <f>WEEKNUM(B3040)-WEEKNUM(EOMONTH(B3040,-1)+1)+1</f>
        <v>5</v>
      </c>
      <c r="AV3040" s="209" t="str">
        <f>MONTH(R3040)&amp;"/"&amp;YEAR(R3040)</f>
        <v>5/2026</v>
      </c>
      <c r="AW3040" s="209">
        <f>WEEKNUM(R3040)-WEEKNUM(EOMONTH(R3040,-1)+1)+1</f>
        <v>3</v>
      </c>
      <c r="AX3040" s="209">
        <f>IF(BB3040="S",IF(Q3040="1. Aceitou o programa",R3040-B3040,0),0)</f>
        <v>43</v>
      </c>
      <c r="AY3040" s="209">
        <f>IF(BB3040="S",IF(AND(S3040&lt;&gt;"",R3040&lt;&gt;""),S3040-R3040,0),0)</f>
        <v>0</v>
      </c>
      <c r="AZ3040" s="209">
        <f>IF(BB3040="S",IF(Q3040="1. Aceitou o programa",IF(OR(X3040="Não se Aplica",X3040=""),IF(OR(W3040="Não se Aplica",W3040=""),0,W3040-V3040),AVERAGE(X3040-W3040,W3040-V3040)),0),0)</f>
        <v>0</v>
      </c>
      <c r="BA3040" s="209">
        <f>IF(BB3040="S",IF(AND(Q3040="1. Aceitou o programa",AH3040="Realizada"),IFERROR(IF(AG3040="",0,AG3040-R3040),0),0),0)</f>
        <v>0</v>
      </c>
      <c r="BB3040" s="209" t="str">
        <f>_xlfn.XLOOKUP(U3040,'Lista Suspensa'!$AA$20:$AA$23,'Lista Suspensa'!$AB$20:$AB$23,"N/A")</f>
        <v>S</v>
      </c>
    </row>
    <row r="3041" spans="1:54" ht="12" customHeight="1">
      <c r="A3041" s="151" t="s">
        <v>54</v>
      </c>
      <c r="B3041" s="152">
        <v>46112</v>
      </c>
      <c r="C3041" s="153" t="s">
        <v>55</v>
      </c>
      <c r="D3041" s="153" t="s">
        <v>56</v>
      </c>
      <c r="E3041" s="244">
        <v>79679573</v>
      </c>
      <c r="F3041" s="144" t="s">
        <v>5828</v>
      </c>
      <c r="G3041" s="230"/>
      <c r="H3041" s="154">
        <v>25824</v>
      </c>
      <c r="I3041" s="153">
        <v>55</v>
      </c>
      <c r="J3041" s="148" t="s">
        <v>70</v>
      </c>
      <c r="K3041" s="153"/>
      <c r="L3041" s="153"/>
      <c r="M3041" s="153"/>
      <c r="N3041" s="153"/>
      <c r="O3041" s="155">
        <v>11982091002</v>
      </c>
      <c r="P3041" s="156" t="s">
        <v>60</v>
      </c>
      <c r="Q3041" s="157" t="s">
        <v>110</v>
      </c>
      <c r="R3041" s="158">
        <v>46155</v>
      </c>
      <c r="S3041" s="159"/>
      <c r="T3041" s="159" t="s">
        <v>62</v>
      </c>
      <c r="U3041" s="159" t="s">
        <v>111</v>
      </c>
      <c r="V3041" s="154">
        <v>46147</v>
      </c>
      <c r="W3041" s="154"/>
      <c r="X3041" s="154"/>
      <c r="Y3041" s="160" t="s">
        <v>5829</v>
      </c>
      <c r="Z3041" s="160" t="s">
        <v>65</v>
      </c>
      <c r="AA3041" s="153"/>
      <c r="AB3041" s="153"/>
      <c r="AC3041" s="182" t="e">
        <f t="shared" si="96"/>
        <v>#DIV/0!</v>
      </c>
      <c r="AD3041" s="153" t="e">
        <f t="shared" si="97"/>
        <v>#DIV/0!</v>
      </c>
      <c r="AE3041" s="233" t="s">
        <v>66</v>
      </c>
      <c r="AF3041" s="153"/>
      <c r="AG3041" s="159"/>
      <c r="AH3041" s="153"/>
      <c r="AI3041" s="161"/>
      <c r="AJ3041" s="153"/>
      <c r="AK3041" s="153"/>
      <c r="AL3041" s="207"/>
      <c r="AM3041" s="207"/>
      <c r="AN3041" s="207"/>
      <c r="AO3041" s="207" t="str">
        <f ca="1">IF(R3041="","",IF(R3041&gt;TODAY(),"0 meses",DATEDIF(R3041,TODAY(),"m") &amp; " meses"))</f>
        <v>0 meses</v>
      </c>
      <c r="AP3041" s="147" t="s">
        <v>67</v>
      </c>
      <c r="AQ3041" s="147" t="s">
        <v>67</v>
      </c>
      <c r="AR3041" s="147"/>
      <c r="AS3041" s="209" t="s">
        <v>68</v>
      </c>
      <c r="AT3041" s="223" t="str">
        <f>MONTH(B3041)&amp;"/"&amp;YEAR(B3041)</f>
        <v>3/2026</v>
      </c>
      <c r="AU3041" s="223">
        <f>WEEKNUM(B3041)-WEEKNUM(EOMONTH(B3041,-1)+1)+1</f>
        <v>5</v>
      </c>
      <c r="AV3041" s="209" t="str">
        <f>MONTH(R3041)&amp;"/"&amp;YEAR(R3041)</f>
        <v>5/2026</v>
      </c>
      <c r="AW3041" s="209">
        <f>WEEKNUM(R3041)-WEEKNUM(EOMONTH(R3041,-1)+1)+1</f>
        <v>3</v>
      </c>
      <c r="AX3041" s="209">
        <f>IF(BB3041="S",IF(Q3041="1. Aceitou o programa",R3041-B3041,0),0)</f>
        <v>43</v>
      </c>
      <c r="AY3041" s="209">
        <f>IF(BB3041="S",IF(AND(S3041&lt;&gt;"",R3041&lt;&gt;""),S3041-R3041,0),0)</f>
        <v>0</v>
      </c>
      <c r="AZ3041" s="209">
        <f>IF(BB3041="S",IF(Q3041="1. Aceitou o programa",IF(OR(X3041="Não se Aplica",X3041=""),IF(OR(W3041="Não se Aplica",W3041=""),0,W3041-V3041),AVERAGE(X3041-W3041,W3041-V3041)),0),0)</f>
        <v>0</v>
      </c>
      <c r="BA3041" s="209">
        <f>IF(BB3041="S",IF(AND(Q3041="1. Aceitou o programa",AH3041="Realizada"),IFERROR(IF(AG3041="",0,AG3041-R3041),0),0),0)</f>
        <v>0</v>
      </c>
      <c r="BB3041" s="209" t="str">
        <f>_xlfn.XLOOKUP(U3041,'Lista Suspensa'!$AA$20:$AA$23,'Lista Suspensa'!$AB$20:$AB$23,"N/A")</f>
        <v>S</v>
      </c>
    </row>
    <row r="3042" spans="1:54" ht="12" customHeight="1">
      <c r="A3042" s="151" t="s">
        <v>54</v>
      </c>
      <c r="B3042" s="152">
        <v>46112</v>
      </c>
      <c r="C3042" s="153" t="s">
        <v>55</v>
      </c>
      <c r="D3042" s="153" t="s">
        <v>56</v>
      </c>
      <c r="E3042" s="244">
        <v>76272990</v>
      </c>
      <c r="F3042" s="144" t="s">
        <v>5830</v>
      </c>
      <c r="G3042" s="230"/>
      <c r="H3042" s="154">
        <v>25298</v>
      </c>
      <c r="I3042" s="153">
        <v>57</v>
      </c>
      <c r="J3042" s="148" t="s">
        <v>58</v>
      </c>
      <c r="K3042" s="153"/>
      <c r="L3042" s="153"/>
      <c r="M3042" s="153"/>
      <c r="N3042" s="153"/>
      <c r="O3042" s="155">
        <v>21993058132</v>
      </c>
      <c r="P3042" s="156" t="s">
        <v>60</v>
      </c>
      <c r="Q3042" s="157" t="s">
        <v>110</v>
      </c>
      <c r="R3042" s="158">
        <v>46155</v>
      </c>
      <c r="S3042" s="159"/>
      <c r="T3042" s="159" t="s">
        <v>62</v>
      </c>
      <c r="U3042" s="159" t="s">
        <v>111</v>
      </c>
      <c r="V3042" s="154">
        <v>46148</v>
      </c>
      <c r="W3042" s="154"/>
      <c r="X3042" s="154"/>
      <c r="Y3042" s="160" t="s">
        <v>3187</v>
      </c>
      <c r="Z3042" s="160" t="s">
        <v>65</v>
      </c>
      <c r="AA3042" s="153"/>
      <c r="AB3042" s="153"/>
      <c r="AC3042" s="182" t="e">
        <f t="shared" si="96"/>
        <v>#DIV/0!</v>
      </c>
      <c r="AD3042" s="153" t="e">
        <f t="shared" si="97"/>
        <v>#DIV/0!</v>
      </c>
      <c r="AE3042" s="233" t="s">
        <v>66</v>
      </c>
      <c r="AF3042" s="153"/>
      <c r="AG3042" s="159"/>
      <c r="AH3042" s="153"/>
      <c r="AI3042" s="161"/>
      <c r="AJ3042" s="153"/>
      <c r="AK3042" s="153"/>
      <c r="AL3042" s="207"/>
      <c r="AM3042" s="207"/>
      <c r="AN3042" s="207"/>
      <c r="AO3042" s="207" t="str">
        <f ca="1">IF(R3042="","",IF(R3042&gt;TODAY(),"0 meses",DATEDIF(R3042,TODAY(),"m") &amp; " meses"))</f>
        <v>0 meses</v>
      </c>
      <c r="AP3042" s="147" t="s">
        <v>67</v>
      </c>
      <c r="AQ3042" s="147" t="s">
        <v>67</v>
      </c>
      <c r="AR3042" s="147"/>
      <c r="AS3042" s="209" t="s">
        <v>68</v>
      </c>
      <c r="AT3042" s="223" t="str">
        <f>MONTH(B3042)&amp;"/"&amp;YEAR(B3042)</f>
        <v>3/2026</v>
      </c>
      <c r="AU3042" s="223">
        <f>WEEKNUM(B3042)-WEEKNUM(EOMONTH(B3042,-1)+1)+1</f>
        <v>5</v>
      </c>
      <c r="AV3042" s="209" t="str">
        <f>MONTH(R3042)&amp;"/"&amp;YEAR(R3042)</f>
        <v>5/2026</v>
      </c>
      <c r="AW3042" s="209">
        <f>WEEKNUM(R3042)-WEEKNUM(EOMONTH(R3042,-1)+1)+1</f>
        <v>3</v>
      </c>
      <c r="AX3042" s="209">
        <f>IF(BB3042="S",IF(Q3042="1. Aceitou o programa",R3042-B3042,0),0)</f>
        <v>43</v>
      </c>
      <c r="AY3042" s="209">
        <f>IF(BB3042="S",IF(AND(S3042&lt;&gt;"",R3042&lt;&gt;""),S3042-R3042,0),0)</f>
        <v>0</v>
      </c>
      <c r="AZ3042" s="209">
        <f>IF(BB3042="S",IF(Q3042="1. Aceitou o programa",IF(OR(X3042="Não se Aplica",X3042=""),IF(OR(W3042="Não se Aplica",W3042=""),0,W3042-V3042),AVERAGE(X3042-W3042,W3042-V3042)),0),0)</f>
        <v>0</v>
      </c>
      <c r="BA3042" s="209">
        <f>IF(BB3042="S",IF(AND(Q3042="1. Aceitou o programa",AH3042="Realizada"),IFERROR(IF(AG3042="",0,AG3042-R3042),0),0),0)</f>
        <v>0</v>
      </c>
      <c r="BB3042" s="209" t="str">
        <f>_xlfn.XLOOKUP(U3042,'Lista Suspensa'!$AA$20:$AA$23,'Lista Suspensa'!$AB$20:$AB$23,"N/A")</f>
        <v>S</v>
      </c>
    </row>
    <row r="3043" spans="1:54" ht="12" customHeight="1">
      <c r="A3043" s="151" t="s">
        <v>54</v>
      </c>
      <c r="B3043" s="152">
        <v>46112</v>
      </c>
      <c r="C3043" s="153" t="s">
        <v>55</v>
      </c>
      <c r="D3043" s="153" t="s">
        <v>56</v>
      </c>
      <c r="E3043" s="244">
        <v>79804359</v>
      </c>
      <c r="F3043" s="144" t="s">
        <v>5831</v>
      </c>
      <c r="G3043" s="230"/>
      <c r="H3043" s="154">
        <v>25816</v>
      </c>
      <c r="I3043" s="153">
        <v>55</v>
      </c>
      <c r="J3043" s="148" t="s">
        <v>58</v>
      </c>
      <c r="K3043" s="153"/>
      <c r="L3043" s="153"/>
      <c r="M3043" s="153"/>
      <c r="N3043" s="153"/>
      <c r="O3043" s="155">
        <v>21964561227</v>
      </c>
      <c r="P3043" s="156" t="s">
        <v>60</v>
      </c>
      <c r="Q3043" s="157" t="s">
        <v>110</v>
      </c>
      <c r="R3043" s="158">
        <v>46155</v>
      </c>
      <c r="S3043" s="159"/>
      <c r="T3043" s="159" t="s">
        <v>62</v>
      </c>
      <c r="U3043" s="159" t="s">
        <v>111</v>
      </c>
      <c r="V3043" s="154">
        <v>46148</v>
      </c>
      <c r="W3043" s="154"/>
      <c r="X3043" s="154"/>
      <c r="Y3043" s="160" t="s">
        <v>3187</v>
      </c>
      <c r="Z3043" s="160" t="s">
        <v>65</v>
      </c>
      <c r="AA3043" s="153"/>
      <c r="AB3043" s="153"/>
      <c r="AC3043" s="182" t="e">
        <f t="shared" si="96"/>
        <v>#DIV/0!</v>
      </c>
      <c r="AD3043" s="153" t="e">
        <f t="shared" si="97"/>
        <v>#DIV/0!</v>
      </c>
      <c r="AE3043" s="233" t="s">
        <v>66</v>
      </c>
      <c r="AF3043" s="153"/>
      <c r="AG3043" s="159"/>
      <c r="AH3043" s="153"/>
      <c r="AI3043" s="161"/>
      <c r="AJ3043" s="153"/>
      <c r="AK3043" s="153"/>
      <c r="AL3043" s="207"/>
      <c r="AM3043" s="207"/>
      <c r="AN3043" s="207"/>
      <c r="AO3043" s="207" t="str">
        <f ca="1">IF(R3043="","",IF(R3043&gt;TODAY(),"0 meses",DATEDIF(R3043,TODAY(),"m") &amp; " meses"))</f>
        <v>0 meses</v>
      </c>
      <c r="AP3043" s="147" t="s">
        <v>67</v>
      </c>
      <c r="AQ3043" s="147" t="s">
        <v>67</v>
      </c>
      <c r="AR3043" s="147"/>
      <c r="AS3043" s="209" t="s">
        <v>68</v>
      </c>
      <c r="AT3043" s="223" t="str">
        <f>MONTH(B3043)&amp;"/"&amp;YEAR(B3043)</f>
        <v>3/2026</v>
      </c>
      <c r="AU3043" s="223">
        <f>WEEKNUM(B3043)-WEEKNUM(EOMONTH(B3043,-1)+1)+1</f>
        <v>5</v>
      </c>
      <c r="AV3043" s="209" t="str">
        <f>MONTH(R3043)&amp;"/"&amp;YEAR(R3043)</f>
        <v>5/2026</v>
      </c>
      <c r="AW3043" s="209">
        <f>WEEKNUM(R3043)-WEEKNUM(EOMONTH(R3043,-1)+1)+1</f>
        <v>3</v>
      </c>
      <c r="AX3043" s="209">
        <f>IF(BB3043="S",IF(Q3043="1. Aceitou o programa",R3043-B3043,0),0)</f>
        <v>43</v>
      </c>
      <c r="AY3043" s="209">
        <f>IF(BB3043="S",IF(AND(S3043&lt;&gt;"",R3043&lt;&gt;""),S3043-R3043,0),0)</f>
        <v>0</v>
      </c>
      <c r="AZ3043" s="209">
        <f>IF(BB3043="S",IF(Q3043="1. Aceitou o programa",IF(OR(X3043="Não se Aplica",X3043=""),IF(OR(W3043="Não se Aplica",W3043=""),0,W3043-V3043),AVERAGE(X3043-W3043,W3043-V3043)),0),0)</f>
        <v>0</v>
      </c>
      <c r="BA3043" s="209">
        <f>IF(BB3043="S",IF(AND(Q3043="1. Aceitou o programa",AH3043="Realizada"),IFERROR(IF(AG3043="",0,AG3043-R3043),0),0),0)</f>
        <v>0</v>
      </c>
      <c r="BB3043" s="209" t="str">
        <f>_xlfn.XLOOKUP(U3043,'Lista Suspensa'!$AA$20:$AA$23,'Lista Suspensa'!$AB$20:$AB$23,"N/A")</f>
        <v>S</v>
      </c>
    </row>
    <row r="3044" spans="1:54" ht="12" customHeight="1">
      <c r="A3044" s="151" t="s">
        <v>54</v>
      </c>
      <c r="B3044" s="152">
        <v>46112</v>
      </c>
      <c r="C3044" s="153" t="s">
        <v>55</v>
      </c>
      <c r="D3044" s="153" t="s">
        <v>56</v>
      </c>
      <c r="E3044" s="244">
        <v>77227098</v>
      </c>
      <c r="F3044" s="144" t="s">
        <v>5832</v>
      </c>
      <c r="G3044" s="230"/>
      <c r="H3044" s="154">
        <v>25909</v>
      </c>
      <c r="I3044" s="153">
        <v>55</v>
      </c>
      <c r="J3044" s="148" t="s">
        <v>70</v>
      </c>
      <c r="K3044" s="153"/>
      <c r="L3044" s="153"/>
      <c r="M3044" s="153"/>
      <c r="N3044" s="153"/>
      <c r="O3044" s="155">
        <v>21973961152</v>
      </c>
      <c r="P3044" s="156" t="s">
        <v>60</v>
      </c>
      <c r="Q3044" s="157" t="s">
        <v>110</v>
      </c>
      <c r="R3044" s="158">
        <v>46155</v>
      </c>
      <c r="S3044" s="159"/>
      <c r="T3044" s="159" t="s">
        <v>62</v>
      </c>
      <c r="U3044" s="159" t="s">
        <v>111</v>
      </c>
      <c r="V3044" s="154">
        <v>46149</v>
      </c>
      <c r="W3044" s="154"/>
      <c r="X3044" s="154"/>
      <c r="Y3044" s="160" t="s">
        <v>64</v>
      </c>
      <c r="Z3044" s="160" t="s">
        <v>65</v>
      </c>
      <c r="AA3044" s="153"/>
      <c r="AB3044" s="153"/>
      <c r="AC3044" s="182" t="e">
        <f t="shared" si="96"/>
        <v>#DIV/0!</v>
      </c>
      <c r="AD3044" s="153" t="e">
        <f t="shared" si="97"/>
        <v>#DIV/0!</v>
      </c>
      <c r="AE3044" s="233" t="s">
        <v>66</v>
      </c>
      <c r="AF3044" s="153"/>
      <c r="AG3044" s="159"/>
      <c r="AH3044" s="153"/>
      <c r="AI3044" s="161"/>
      <c r="AJ3044" s="153"/>
      <c r="AK3044" s="153"/>
      <c r="AL3044" s="207"/>
      <c r="AM3044" s="207"/>
      <c r="AN3044" s="207"/>
      <c r="AO3044" s="207" t="str">
        <f ca="1">IF(R3044="","",IF(R3044&gt;TODAY(),"0 meses",DATEDIF(R3044,TODAY(),"m") &amp; " meses"))</f>
        <v>0 meses</v>
      </c>
      <c r="AP3044" s="147" t="s">
        <v>67</v>
      </c>
      <c r="AQ3044" s="147" t="s">
        <v>67</v>
      </c>
      <c r="AR3044" s="147"/>
      <c r="AS3044" s="209" t="s">
        <v>68</v>
      </c>
      <c r="AT3044" s="223" t="str">
        <f>MONTH(B3044)&amp;"/"&amp;YEAR(B3044)</f>
        <v>3/2026</v>
      </c>
      <c r="AU3044" s="223">
        <f>WEEKNUM(B3044)-WEEKNUM(EOMONTH(B3044,-1)+1)+1</f>
        <v>5</v>
      </c>
      <c r="AV3044" s="209" t="str">
        <f>MONTH(R3044)&amp;"/"&amp;YEAR(R3044)</f>
        <v>5/2026</v>
      </c>
      <c r="AW3044" s="209">
        <f>WEEKNUM(R3044)-WEEKNUM(EOMONTH(R3044,-1)+1)+1</f>
        <v>3</v>
      </c>
      <c r="AX3044" s="209">
        <f>IF(BB3044="S",IF(Q3044="1. Aceitou o programa",R3044-B3044,0),0)</f>
        <v>43</v>
      </c>
      <c r="AY3044" s="209">
        <f>IF(BB3044="S",IF(AND(S3044&lt;&gt;"",R3044&lt;&gt;""),S3044-R3044,0),0)</f>
        <v>0</v>
      </c>
      <c r="AZ3044" s="209">
        <f>IF(BB3044="S",IF(Q3044="1. Aceitou o programa",IF(OR(X3044="Não se Aplica",X3044=""),IF(OR(W3044="Não se Aplica",W3044=""),0,W3044-V3044),AVERAGE(X3044-W3044,W3044-V3044)),0),0)</f>
        <v>0</v>
      </c>
      <c r="BA3044" s="209">
        <f>IF(BB3044="S",IF(AND(Q3044="1. Aceitou o programa",AH3044="Realizada"),IFERROR(IF(AG3044="",0,AG3044-R3044),0),0),0)</f>
        <v>0</v>
      </c>
      <c r="BB3044" s="209" t="str">
        <f>_xlfn.XLOOKUP(U3044,'Lista Suspensa'!$AA$20:$AA$23,'Lista Suspensa'!$AB$20:$AB$23,"N/A")</f>
        <v>S</v>
      </c>
    </row>
    <row r="3045" spans="1:54" ht="12" customHeight="1">
      <c r="A3045" s="151" t="s">
        <v>54</v>
      </c>
      <c r="B3045" s="152">
        <v>46112</v>
      </c>
      <c r="C3045" s="153" t="s">
        <v>55</v>
      </c>
      <c r="D3045" s="153" t="s">
        <v>56</v>
      </c>
      <c r="E3045" s="244">
        <v>81056480</v>
      </c>
      <c r="F3045" s="144" t="s">
        <v>5833</v>
      </c>
      <c r="G3045" s="230"/>
      <c r="H3045" s="154">
        <v>25942</v>
      </c>
      <c r="I3045" s="153">
        <v>55</v>
      </c>
      <c r="J3045" s="148" t="s">
        <v>70</v>
      </c>
      <c r="K3045" s="153"/>
      <c r="L3045" s="153"/>
      <c r="M3045" s="153"/>
      <c r="N3045" s="153"/>
      <c r="O3045" s="155">
        <v>21994964124</v>
      </c>
      <c r="P3045" s="156" t="s">
        <v>60</v>
      </c>
      <c r="Q3045" s="157" t="s">
        <v>110</v>
      </c>
      <c r="R3045" s="158">
        <v>46155</v>
      </c>
      <c r="S3045" s="159"/>
      <c r="T3045" s="159" t="s">
        <v>62</v>
      </c>
      <c r="U3045" s="159" t="s">
        <v>111</v>
      </c>
      <c r="V3045" s="154">
        <v>46148</v>
      </c>
      <c r="W3045" s="154">
        <v>46155</v>
      </c>
      <c r="X3045" s="154"/>
      <c r="Y3045" s="160" t="s">
        <v>99</v>
      </c>
      <c r="Z3045" s="160" t="s">
        <v>65</v>
      </c>
      <c r="AA3045" s="153"/>
      <c r="AB3045" s="153"/>
      <c r="AC3045" s="182" t="e">
        <f t="shared" si="96"/>
        <v>#DIV/0!</v>
      </c>
      <c r="AD3045" s="153" t="e">
        <f t="shared" si="97"/>
        <v>#DIV/0!</v>
      </c>
      <c r="AE3045" s="233" t="s">
        <v>66</v>
      </c>
      <c r="AF3045" s="153"/>
      <c r="AG3045" s="159"/>
      <c r="AH3045" s="153"/>
      <c r="AI3045" s="161"/>
      <c r="AJ3045" s="153"/>
      <c r="AK3045" s="153"/>
      <c r="AL3045" s="207"/>
      <c r="AM3045" s="207"/>
      <c r="AN3045" s="207"/>
      <c r="AO3045" s="207" t="str">
        <f ca="1">IF(R3045="","",IF(R3045&gt;TODAY(),"0 meses",DATEDIF(R3045,TODAY(),"m") &amp; " meses"))</f>
        <v>0 meses</v>
      </c>
      <c r="AP3045" s="147" t="s">
        <v>67</v>
      </c>
      <c r="AQ3045" s="147" t="s">
        <v>67</v>
      </c>
      <c r="AR3045" s="147"/>
      <c r="AS3045" s="209" t="s">
        <v>68</v>
      </c>
      <c r="AT3045" s="223" t="str">
        <f>MONTH(B3045)&amp;"/"&amp;YEAR(B3045)</f>
        <v>3/2026</v>
      </c>
      <c r="AU3045" s="223">
        <f>WEEKNUM(B3045)-WEEKNUM(EOMONTH(B3045,-1)+1)+1</f>
        <v>5</v>
      </c>
      <c r="AV3045" s="209" t="str">
        <f>MONTH(R3045)&amp;"/"&amp;YEAR(R3045)</f>
        <v>5/2026</v>
      </c>
      <c r="AW3045" s="209">
        <f>WEEKNUM(R3045)-WEEKNUM(EOMONTH(R3045,-1)+1)+1</f>
        <v>3</v>
      </c>
      <c r="AX3045" s="209">
        <f>IF(BB3045="S",IF(Q3045="1. Aceitou o programa",R3045-B3045,0),0)</f>
        <v>43</v>
      </c>
      <c r="AY3045" s="209">
        <f>IF(BB3045="S",IF(AND(S3045&lt;&gt;"",R3045&lt;&gt;""),S3045-R3045,0),0)</f>
        <v>0</v>
      </c>
      <c r="AZ3045" s="209">
        <f>IF(BB3045="S",IF(Q3045="1. Aceitou o programa",IF(OR(X3045="Não se Aplica",X3045=""),IF(OR(W3045="Não se Aplica",W3045=""),0,W3045-V3045),AVERAGE(X3045-W3045,W3045-V3045)),0),0)</f>
        <v>7</v>
      </c>
      <c r="BA3045" s="209">
        <f>IF(BB3045="S",IF(AND(Q3045="1. Aceitou o programa",AH3045="Realizada"),IFERROR(IF(AG3045="",0,AG3045-R3045),0),0),0)</f>
        <v>0</v>
      </c>
      <c r="BB3045" s="209" t="str">
        <f>_xlfn.XLOOKUP(U3045,'Lista Suspensa'!$AA$20:$AA$23,'Lista Suspensa'!$AB$20:$AB$23,"N/A")</f>
        <v>S</v>
      </c>
    </row>
    <row r="3046" spans="1:54" ht="12" customHeight="1">
      <c r="A3046" s="151" t="s">
        <v>54</v>
      </c>
      <c r="B3046" s="152">
        <v>46112</v>
      </c>
      <c r="C3046" s="153" t="s">
        <v>55</v>
      </c>
      <c r="D3046" s="153" t="s">
        <v>56</v>
      </c>
      <c r="E3046" s="244">
        <v>78387400</v>
      </c>
      <c r="F3046" s="144" t="s">
        <v>5834</v>
      </c>
      <c r="G3046" s="230"/>
      <c r="H3046" s="154">
        <v>26502</v>
      </c>
      <c r="I3046" s="153">
        <v>53</v>
      </c>
      <c r="J3046" s="148" t="s">
        <v>70</v>
      </c>
      <c r="K3046" s="153"/>
      <c r="L3046" s="153"/>
      <c r="M3046" s="153"/>
      <c r="N3046" s="153"/>
      <c r="O3046" s="155">
        <v>11992898484</v>
      </c>
      <c r="P3046" s="156" t="s">
        <v>60</v>
      </c>
      <c r="Q3046" s="157" t="s">
        <v>110</v>
      </c>
      <c r="R3046" s="158">
        <v>46155</v>
      </c>
      <c r="S3046" s="159"/>
      <c r="T3046" s="159" t="s">
        <v>62</v>
      </c>
      <c r="U3046" s="159" t="s">
        <v>111</v>
      </c>
      <c r="V3046" s="154">
        <v>46149</v>
      </c>
      <c r="W3046" s="154"/>
      <c r="X3046" s="154"/>
      <c r="Y3046" s="160" t="s">
        <v>64</v>
      </c>
      <c r="Z3046" s="160" t="s">
        <v>65</v>
      </c>
      <c r="AA3046" s="153"/>
      <c r="AB3046" s="153"/>
      <c r="AC3046" s="182" t="e">
        <f t="shared" si="96"/>
        <v>#DIV/0!</v>
      </c>
      <c r="AD3046" s="153" t="e">
        <f t="shared" si="97"/>
        <v>#DIV/0!</v>
      </c>
      <c r="AE3046" s="233" t="s">
        <v>66</v>
      </c>
      <c r="AF3046" s="153"/>
      <c r="AG3046" s="159"/>
      <c r="AH3046" s="153"/>
      <c r="AI3046" s="161"/>
      <c r="AJ3046" s="153"/>
      <c r="AK3046" s="153"/>
      <c r="AL3046" s="207"/>
      <c r="AM3046" s="207"/>
      <c r="AN3046" s="207"/>
      <c r="AO3046" s="207" t="str">
        <f ca="1">IF(R3046="","",IF(R3046&gt;TODAY(),"0 meses",DATEDIF(R3046,TODAY(),"m") &amp; " meses"))</f>
        <v>0 meses</v>
      </c>
      <c r="AP3046" s="147" t="s">
        <v>67</v>
      </c>
      <c r="AQ3046" s="147" t="s">
        <v>67</v>
      </c>
      <c r="AR3046" s="147"/>
      <c r="AS3046" s="209" t="s">
        <v>68</v>
      </c>
      <c r="AT3046" s="223" t="str">
        <f>MONTH(B3046)&amp;"/"&amp;YEAR(B3046)</f>
        <v>3/2026</v>
      </c>
      <c r="AU3046" s="223">
        <f>WEEKNUM(B3046)-WEEKNUM(EOMONTH(B3046,-1)+1)+1</f>
        <v>5</v>
      </c>
      <c r="AV3046" s="209" t="str">
        <f>MONTH(R3046)&amp;"/"&amp;YEAR(R3046)</f>
        <v>5/2026</v>
      </c>
      <c r="AW3046" s="209">
        <f>WEEKNUM(R3046)-WEEKNUM(EOMONTH(R3046,-1)+1)+1</f>
        <v>3</v>
      </c>
      <c r="AX3046" s="209">
        <f>IF(BB3046="S",IF(Q3046="1. Aceitou o programa",R3046-B3046,0),0)</f>
        <v>43</v>
      </c>
      <c r="AY3046" s="209">
        <f>IF(BB3046="S",IF(AND(S3046&lt;&gt;"",R3046&lt;&gt;""),S3046-R3046,0),0)</f>
        <v>0</v>
      </c>
      <c r="AZ3046" s="209">
        <f>IF(BB3046="S",IF(Q3046="1. Aceitou o programa",IF(OR(X3046="Não se Aplica",X3046=""),IF(OR(W3046="Não se Aplica",W3046=""),0,W3046-V3046),AVERAGE(X3046-W3046,W3046-V3046)),0),0)</f>
        <v>0</v>
      </c>
      <c r="BA3046" s="209">
        <f>IF(BB3046="S",IF(AND(Q3046="1. Aceitou o programa",AH3046="Realizada"),IFERROR(IF(AG3046="",0,AG3046-R3046),0),0),0)</f>
        <v>0</v>
      </c>
      <c r="BB3046" s="209" t="str">
        <f>_xlfn.XLOOKUP(U3046,'Lista Suspensa'!$AA$20:$AA$23,'Lista Suspensa'!$AB$20:$AB$23,"N/A")</f>
        <v>S</v>
      </c>
    </row>
    <row r="3047" spans="1:54" ht="12" customHeight="1">
      <c r="A3047" s="151" t="s">
        <v>54</v>
      </c>
      <c r="B3047" s="152">
        <v>46112</v>
      </c>
      <c r="C3047" s="153" t="s">
        <v>55</v>
      </c>
      <c r="D3047" s="153" t="s">
        <v>56</v>
      </c>
      <c r="E3047" s="244">
        <v>78191423</v>
      </c>
      <c r="F3047" s="144" t="s">
        <v>5835</v>
      </c>
      <c r="G3047" s="230"/>
      <c r="H3047" s="154">
        <v>26784</v>
      </c>
      <c r="I3047" s="153">
        <v>53</v>
      </c>
      <c r="J3047" s="148" t="s">
        <v>70</v>
      </c>
      <c r="K3047" s="153"/>
      <c r="L3047" s="153"/>
      <c r="M3047" s="153"/>
      <c r="N3047" s="153"/>
      <c r="O3047" s="155">
        <v>21993104172</v>
      </c>
      <c r="P3047" s="156" t="s">
        <v>60</v>
      </c>
      <c r="Q3047" s="157" t="s">
        <v>110</v>
      </c>
      <c r="R3047" s="158">
        <v>46155</v>
      </c>
      <c r="S3047" s="159"/>
      <c r="T3047" s="159" t="s">
        <v>62</v>
      </c>
      <c r="U3047" s="159" t="s">
        <v>111</v>
      </c>
      <c r="V3047" s="154">
        <v>46148</v>
      </c>
      <c r="W3047" s="154"/>
      <c r="X3047" s="154"/>
      <c r="Y3047" s="160" t="s">
        <v>3187</v>
      </c>
      <c r="Z3047" s="160" t="s">
        <v>65</v>
      </c>
      <c r="AA3047" s="153"/>
      <c r="AB3047" s="153"/>
      <c r="AC3047" s="182" t="e">
        <f t="shared" si="96"/>
        <v>#DIV/0!</v>
      </c>
      <c r="AD3047" s="153" t="e">
        <f t="shared" si="97"/>
        <v>#DIV/0!</v>
      </c>
      <c r="AE3047" s="233" t="s">
        <v>66</v>
      </c>
      <c r="AF3047" s="153"/>
      <c r="AG3047" s="159"/>
      <c r="AH3047" s="153"/>
      <c r="AI3047" s="161"/>
      <c r="AJ3047" s="153"/>
      <c r="AK3047" s="153"/>
      <c r="AL3047" s="207"/>
      <c r="AM3047" s="207"/>
      <c r="AN3047" s="207"/>
      <c r="AO3047" s="207" t="str">
        <f ca="1">IF(R3047="","",IF(R3047&gt;TODAY(),"0 meses",DATEDIF(R3047,TODAY(),"m") &amp; " meses"))</f>
        <v>0 meses</v>
      </c>
      <c r="AP3047" s="147" t="s">
        <v>67</v>
      </c>
      <c r="AQ3047" s="147" t="s">
        <v>67</v>
      </c>
      <c r="AR3047" s="147"/>
      <c r="AS3047" s="209" t="s">
        <v>68</v>
      </c>
      <c r="AT3047" s="223" t="str">
        <f>MONTH(B3047)&amp;"/"&amp;YEAR(B3047)</f>
        <v>3/2026</v>
      </c>
      <c r="AU3047" s="223">
        <f>WEEKNUM(B3047)-WEEKNUM(EOMONTH(B3047,-1)+1)+1</f>
        <v>5</v>
      </c>
      <c r="AV3047" s="209" t="str">
        <f>MONTH(R3047)&amp;"/"&amp;YEAR(R3047)</f>
        <v>5/2026</v>
      </c>
      <c r="AW3047" s="209">
        <f>WEEKNUM(R3047)-WEEKNUM(EOMONTH(R3047,-1)+1)+1</f>
        <v>3</v>
      </c>
      <c r="AX3047" s="209">
        <f>IF(BB3047="S",IF(Q3047="1. Aceitou o programa",R3047-B3047,0),0)</f>
        <v>43</v>
      </c>
      <c r="AY3047" s="209">
        <f>IF(BB3047="S",IF(AND(S3047&lt;&gt;"",R3047&lt;&gt;""),S3047-R3047,0),0)</f>
        <v>0</v>
      </c>
      <c r="AZ3047" s="209">
        <f>IF(BB3047="S",IF(Q3047="1. Aceitou o programa",IF(OR(X3047="Não se Aplica",X3047=""),IF(OR(W3047="Não se Aplica",W3047=""),0,W3047-V3047),AVERAGE(X3047-W3047,W3047-V3047)),0),0)</f>
        <v>0</v>
      </c>
      <c r="BA3047" s="209">
        <f>IF(BB3047="S",IF(AND(Q3047="1. Aceitou o programa",AH3047="Realizada"),IFERROR(IF(AG3047="",0,AG3047-R3047),0),0),0)</f>
        <v>0</v>
      </c>
      <c r="BB3047" s="209" t="str">
        <f>_xlfn.XLOOKUP(U3047,'Lista Suspensa'!$AA$20:$AA$23,'Lista Suspensa'!$AB$20:$AB$23,"N/A")</f>
        <v>S</v>
      </c>
    </row>
    <row r="3048" spans="1:54" ht="12" customHeight="1">
      <c r="A3048" s="151" t="s">
        <v>54</v>
      </c>
      <c r="B3048" s="152">
        <v>46112</v>
      </c>
      <c r="C3048" s="153" t="s">
        <v>55</v>
      </c>
      <c r="D3048" s="153" t="s">
        <v>56</v>
      </c>
      <c r="E3048" s="244">
        <v>78119231</v>
      </c>
      <c r="F3048" s="144" t="s">
        <v>5836</v>
      </c>
      <c r="G3048" s="230"/>
      <c r="H3048" s="154">
        <v>26923</v>
      </c>
      <c r="I3048" s="153">
        <v>52</v>
      </c>
      <c r="J3048" s="148" t="s">
        <v>58</v>
      </c>
      <c r="K3048" s="153"/>
      <c r="L3048" s="153"/>
      <c r="M3048" s="153"/>
      <c r="N3048" s="153"/>
      <c r="O3048" s="155">
        <v>11992124340</v>
      </c>
      <c r="P3048" s="156" t="s">
        <v>60</v>
      </c>
      <c r="Q3048" s="157" t="s">
        <v>110</v>
      </c>
      <c r="R3048" s="158">
        <v>46155</v>
      </c>
      <c r="S3048" s="159"/>
      <c r="T3048" s="159" t="s">
        <v>62</v>
      </c>
      <c r="U3048" s="159" t="s">
        <v>111</v>
      </c>
      <c r="V3048" s="154">
        <v>46148</v>
      </c>
      <c r="W3048" s="154"/>
      <c r="X3048" s="154"/>
      <c r="Y3048" s="160" t="s">
        <v>3187</v>
      </c>
      <c r="Z3048" s="160" t="s">
        <v>65</v>
      </c>
      <c r="AA3048" s="153"/>
      <c r="AB3048" s="153"/>
      <c r="AC3048" s="182" t="e">
        <f t="shared" si="96"/>
        <v>#DIV/0!</v>
      </c>
      <c r="AD3048" s="153" t="e">
        <f t="shared" si="97"/>
        <v>#DIV/0!</v>
      </c>
      <c r="AE3048" s="233" t="s">
        <v>66</v>
      </c>
      <c r="AF3048" s="153"/>
      <c r="AG3048" s="159"/>
      <c r="AH3048" s="153"/>
      <c r="AI3048" s="161"/>
      <c r="AJ3048" s="153"/>
      <c r="AK3048" s="153"/>
      <c r="AL3048" s="207"/>
      <c r="AM3048" s="207"/>
      <c r="AN3048" s="207"/>
      <c r="AO3048" s="207" t="str">
        <f ca="1">IF(R3048="","",IF(R3048&gt;TODAY(),"0 meses",DATEDIF(R3048,TODAY(),"m") &amp; " meses"))</f>
        <v>0 meses</v>
      </c>
      <c r="AP3048" s="147" t="s">
        <v>67</v>
      </c>
      <c r="AQ3048" s="147" t="s">
        <v>67</v>
      </c>
      <c r="AR3048" s="147"/>
      <c r="AS3048" s="209" t="s">
        <v>68</v>
      </c>
      <c r="AT3048" s="223" t="str">
        <f>MONTH(B3048)&amp;"/"&amp;YEAR(B3048)</f>
        <v>3/2026</v>
      </c>
      <c r="AU3048" s="223">
        <f>WEEKNUM(B3048)-WEEKNUM(EOMONTH(B3048,-1)+1)+1</f>
        <v>5</v>
      </c>
      <c r="AV3048" s="209" t="str">
        <f>MONTH(R3048)&amp;"/"&amp;YEAR(R3048)</f>
        <v>5/2026</v>
      </c>
      <c r="AW3048" s="209">
        <f>WEEKNUM(R3048)-WEEKNUM(EOMONTH(R3048,-1)+1)+1</f>
        <v>3</v>
      </c>
      <c r="AX3048" s="209">
        <f>IF(BB3048="S",IF(Q3048="1. Aceitou o programa",R3048-B3048,0),0)</f>
        <v>43</v>
      </c>
      <c r="AY3048" s="209">
        <f>IF(BB3048="S",IF(AND(S3048&lt;&gt;"",R3048&lt;&gt;""),S3048-R3048,0),0)</f>
        <v>0</v>
      </c>
      <c r="AZ3048" s="209">
        <f>IF(BB3048="S",IF(Q3048="1. Aceitou o programa",IF(OR(X3048="Não se Aplica",X3048=""),IF(OR(W3048="Não se Aplica",W3048=""),0,W3048-V3048),AVERAGE(X3048-W3048,W3048-V3048)),0),0)</f>
        <v>0</v>
      </c>
      <c r="BA3048" s="209">
        <f>IF(BB3048="S",IF(AND(Q3048="1. Aceitou o programa",AH3048="Realizada"),IFERROR(IF(AG3048="",0,AG3048-R3048),0),0),0)</f>
        <v>0</v>
      </c>
      <c r="BB3048" s="209" t="str">
        <f>_xlfn.XLOOKUP(U3048,'Lista Suspensa'!$AA$20:$AA$23,'Lista Suspensa'!$AB$20:$AB$23,"N/A")</f>
        <v>S</v>
      </c>
    </row>
    <row r="3049" spans="1:54" ht="12" customHeight="1">
      <c r="A3049" s="151" t="s">
        <v>54</v>
      </c>
      <c r="B3049" s="152">
        <v>46112</v>
      </c>
      <c r="C3049" s="153" t="s">
        <v>55</v>
      </c>
      <c r="D3049" s="153" t="s">
        <v>56</v>
      </c>
      <c r="E3049" s="244">
        <v>82845125</v>
      </c>
      <c r="F3049" s="144" t="s">
        <v>5837</v>
      </c>
      <c r="G3049" s="230"/>
      <c r="H3049" s="154">
        <v>27033</v>
      </c>
      <c r="I3049" s="153">
        <v>52</v>
      </c>
      <c r="J3049" s="148" t="s">
        <v>58</v>
      </c>
      <c r="K3049" s="153"/>
      <c r="L3049" s="153"/>
      <c r="M3049" s="153"/>
      <c r="N3049" s="153"/>
      <c r="O3049" s="155">
        <v>21964593360</v>
      </c>
      <c r="P3049" s="156" t="s">
        <v>60</v>
      </c>
      <c r="Q3049" s="157" t="s">
        <v>110</v>
      </c>
      <c r="R3049" s="158">
        <v>46155</v>
      </c>
      <c r="S3049" s="159"/>
      <c r="T3049" s="159" t="s">
        <v>62</v>
      </c>
      <c r="U3049" s="159" t="s">
        <v>111</v>
      </c>
      <c r="V3049" s="154">
        <v>46148</v>
      </c>
      <c r="W3049" s="154"/>
      <c r="X3049" s="154"/>
      <c r="Y3049" s="160" t="s">
        <v>3187</v>
      </c>
      <c r="Z3049" s="160" t="s">
        <v>65</v>
      </c>
      <c r="AA3049" s="153"/>
      <c r="AB3049" s="153"/>
      <c r="AC3049" s="182" t="e">
        <f t="shared" si="96"/>
        <v>#DIV/0!</v>
      </c>
      <c r="AD3049" s="153" t="e">
        <f t="shared" si="97"/>
        <v>#DIV/0!</v>
      </c>
      <c r="AE3049" s="233" t="s">
        <v>66</v>
      </c>
      <c r="AF3049" s="153"/>
      <c r="AG3049" s="159"/>
      <c r="AH3049" s="153"/>
      <c r="AI3049" s="161"/>
      <c r="AJ3049" s="153"/>
      <c r="AK3049" s="153"/>
      <c r="AL3049" s="207"/>
      <c r="AM3049" s="207"/>
      <c r="AN3049" s="207"/>
      <c r="AO3049" s="207" t="str">
        <f ca="1">IF(R3049="","",IF(R3049&gt;TODAY(),"0 meses",DATEDIF(R3049,TODAY(),"m") &amp; " meses"))</f>
        <v>0 meses</v>
      </c>
      <c r="AP3049" s="147" t="s">
        <v>67</v>
      </c>
      <c r="AQ3049" s="147" t="s">
        <v>67</v>
      </c>
      <c r="AR3049" s="147"/>
      <c r="AS3049" s="209" t="s">
        <v>68</v>
      </c>
      <c r="AT3049" s="223" t="str">
        <f>MONTH(B3049)&amp;"/"&amp;YEAR(B3049)</f>
        <v>3/2026</v>
      </c>
      <c r="AU3049" s="223">
        <f>WEEKNUM(B3049)-WEEKNUM(EOMONTH(B3049,-1)+1)+1</f>
        <v>5</v>
      </c>
      <c r="AV3049" s="209" t="str">
        <f>MONTH(R3049)&amp;"/"&amp;YEAR(R3049)</f>
        <v>5/2026</v>
      </c>
      <c r="AW3049" s="209">
        <f>WEEKNUM(R3049)-WEEKNUM(EOMONTH(R3049,-1)+1)+1</f>
        <v>3</v>
      </c>
      <c r="AX3049" s="209">
        <f>IF(BB3049="S",IF(Q3049="1. Aceitou o programa",R3049-B3049,0),0)</f>
        <v>43</v>
      </c>
      <c r="AY3049" s="209">
        <f>IF(BB3049="S",IF(AND(S3049&lt;&gt;"",R3049&lt;&gt;""),S3049-R3049,0),0)</f>
        <v>0</v>
      </c>
      <c r="AZ3049" s="209">
        <f>IF(BB3049="S",IF(Q3049="1. Aceitou o programa",IF(OR(X3049="Não se Aplica",X3049=""),IF(OR(W3049="Não se Aplica",W3049=""),0,W3049-V3049),AVERAGE(X3049-W3049,W3049-V3049)),0),0)</f>
        <v>0</v>
      </c>
      <c r="BA3049" s="209">
        <f>IF(BB3049="S",IF(AND(Q3049="1. Aceitou o programa",AH3049="Realizada"),IFERROR(IF(AG3049="",0,AG3049-R3049),0),0),0)</f>
        <v>0</v>
      </c>
      <c r="BB3049" s="209" t="str">
        <f>_xlfn.XLOOKUP(U3049,'Lista Suspensa'!$AA$20:$AA$23,'Lista Suspensa'!$AB$20:$AB$23,"N/A")</f>
        <v>S</v>
      </c>
    </row>
    <row r="3050" spans="1:54" ht="12" customHeight="1">
      <c r="A3050" s="151" t="s">
        <v>54</v>
      </c>
      <c r="B3050" s="152">
        <v>46112</v>
      </c>
      <c r="C3050" s="153" t="s">
        <v>55</v>
      </c>
      <c r="D3050" s="153" t="s">
        <v>56</v>
      </c>
      <c r="E3050" s="244">
        <v>83074066</v>
      </c>
      <c r="F3050" s="144" t="s">
        <v>5838</v>
      </c>
      <c r="G3050" s="230"/>
      <c r="H3050" s="154">
        <v>27111</v>
      </c>
      <c r="I3050" s="153">
        <v>52</v>
      </c>
      <c r="J3050" s="148" t="s">
        <v>70</v>
      </c>
      <c r="K3050" s="153"/>
      <c r="L3050" s="153"/>
      <c r="M3050" s="153"/>
      <c r="N3050" s="153"/>
      <c r="O3050" s="155">
        <v>11973325036</v>
      </c>
      <c r="P3050" s="156" t="s">
        <v>60</v>
      </c>
      <c r="Q3050" s="157" t="s">
        <v>110</v>
      </c>
      <c r="R3050" s="158">
        <v>46155</v>
      </c>
      <c r="S3050" s="159"/>
      <c r="T3050" s="159" t="s">
        <v>62</v>
      </c>
      <c r="U3050" s="159" t="s">
        <v>111</v>
      </c>
      <c r="V3050" s="154">
        <v>46148</v>
      </c>
      <c r="W3050" s="154"/>
      <c r="X3050" s="154"/>
      <c r="Y3050" s="160" t="s">
        <v>3187</v>
      </c>
      <c r="Z3050" s="160" t="s">
        <v>65</v>
      </c>
      <c r="AA3050" s="153"/>
      <c r="AB3050" s="153"/>
      <c r="AC3050" s="182" t="e">
        <f t="shared" si="96"/>
        <v>#DIV/0!</v>
      </c>
      <c r="AD3050" s="153" t="e">
        <f t="shared" si="97"/>
        <v>#DIV/0!</v>
      </c>
      <c r="AE3050" s="233" t="s">
        <v>66</v>
      </c>
      <c r="AF3050" s="153"/>
      <c r="AG3050" s="159"/>
      <c r="AH3050" s="153"/>
      <c r="AI3050" s="161"/>
      <c r="AJ3050" s="153"/>
      <c r="AK3050" s="153"/>
      <c r="AL3050" s="207"/>
      <c r="AM3050" s="207"/>
      <c r="AN3050" s="207"/>
      <c r="AO3050" s="207" t="str">
        <f ca="1">IF(R3050="","",IF(R3050&gt;TODAY(),"0 meses",DATEDIF(R3050,TODAY(),"m") &amp; " meses"))</f>
        <v>0 meses</v>
      </c>
      <c r="AP3050" s="147" t="s">
        <v>67</v>
      </c>
      <c r="AQ3050" s="147" t="s">
        <v>67</v>
      </c>
      <c r="AR3050" s="147"/>
      <c r="AS3050" s="209" t="s">
        <v>68</v>
      </c>
      <c r="AT3050" s="223" t="str">
        <f>MONTH(B3050)&amp;"/"&amp;YEAR(B3050)</f>
        <v>3/2026</v>
      </c>
      <c r="AU3050" s="223">
        <f>WEEKNUM(B3050)-WEEKNUM(EOMONTH(B3050,-1)+1)+1</f>
        <v>5</v>
      </c>
      <c r="AV3050" s="209" t="str">
        <f>MONTH(R3050)&amp;"/"&amp;YEAR(R3050)</f>
        <v>5/2026</v>
      </c>
      <c r="AW3050" s="209">
        <f>WEEKNUM(R3050)-WEEKNUM(EOMONTH(R3050,-1)+1)+1</f>
        <v>3</v>
      </c>
      <c r="AX3050" s="209">
        <f>IF(BB3050="S",IF(Q3050="1. Aceitou o programa",R3050-B3050,0),0)</f>
        <v>43</v>
      </c>
      <c r="AY3050" s="209">
        <f>IF(BB3050="S",IF(AND(S3050&lt;&gt;"",R3050&lt;&gt;""),S3050-R3050,0),0)</f>
        <v>0</v>
      </c>
      <c r="AZ3050" s="209">
        <f>IF(BB3050="S",IF(Q3050="1. Aceitou o programa",IF(OR(X3050="Não se Aplica",X3050=""),IF(OR(W3050="Não se Aplica",W3050=""),0,W3050-V3050),AVERAGE(X3050-W3050,W3050-V3050)),0),0)</f>
        <v>0</v>
      </c>
      <c r="BA3050" s="209">
        <f>IF(BB3050="S",IF(AND(Q3050="1. Aceitou o programa",AH3050="Realizada"),IFERROR(IF(AG3050="",0,AG3050-R3050),0),0),0)</f>
        <v>0</v>
      </c>
      <c r="BB3050" s="209" t="str">
        <f>_xlfn.XLOOKUP(U3050,'Lista Suspensa'!$AA$20:$AA$23,'Lista Suspensa'!$AB$20:$AB$23,"N/A")</f>
        <v>S</v>
      </c>
    </row>
    <row r="3051" spans="1:54" ht="12" customHeight="1">
      <c r="A3051" s="151" t="s">
        <v>54</v>
      </c>
      <c r="B3051" s="152">
        <v>46112</v>
      </c>
      <c r="C3051" s="153" t="s">
        <v>55</v>
      </c>
      <c r="D3051" s="153" t="s">
        <v>56</v>
      </c>
      <c r="E3051" s="244">
        <v>79741467</v>
      </c>
      <c r="F3051" s="144" t="s">
        <v>5839</v>
      </c>
      <c r="G3051" s="230"/>
      <c r="H3051" s="154">
        <v>27136</v>
      </c>
      <c r="I3051" s="153">
        <v>52</v>
      </c>
      <c r="J3051" s="148" t="s">
        <v>70</v>
      </c>
      <c r="K3051" s="153"/>
      <c r="L3051" s="153"/>
      <c r="M3051" s="153"/>
      <c r="N3051" s="153"/>
      <c r="O3051" s="155">
        <v>11949398219</v>
      </c>
      <c r="P3051" s="156" t="s">
        <v>60</v>
      </c>
      <c r="Q3051" s="157" t="s">
        <v>110</v>
      </c>
      <c r="R3051" s="158">
        <v>46155</v>
      </c>
      <c r="S3051" s="159"/>
      <c r="T3051" s="159" t="s">
        <v>62</v>
      </c>
      <c r="U3051" s="159" t="s">
        <v>111</v>
      </c>
      <c r="V3051" s="154">
        <v>46148</v>
      </c>
      <c r="W3051" s="154"/>
      <c r="X3051" s="154"/>
      <c r="Y3051" s="160" t="s">
        <v>3187</v>
      </c>
      <c r="Z3051" s="160" t="s">
        <v>65</v>
      </c>
      <c r="AA3051" s="153"/>
      <c r="AB3051" s="153"/>
      <c r="AC3051" s="182" t="e">
        <f t="shared" si="96"/>
        <v>#DIV/0!</v>
      </c>
      <c r="AD3051" s="153" t="e">
        <f t="shared" si="97"/>
        <v>#DIV/0!</v>
      </c>
      <c r="AE3051" s="233" t="s">
        <v>66</v>
      </c>
      <c r="AF3051" s="153"/>
      <c r="AG3051" s="159"/>
      <c r="AH3051" s="153"/>
      <c r="AI3051" s="161"/>
      <c r="AJ3051" s="153"/>
      <c r="AK3051" s="153"/>
      <c r="AL3051" s="207"/>
      <c r="AM3051" s="207"/>
      <c r="AN3051" s="207"/>
      <c r="AO3051" s="207" t="str">
        <f ca="1">IF(R3051="","",IF(R3051&gt;TODAY(),"0 meses",DATEDIF(R3051,TODAY(),"m") &amp; " meses"))</f>
        <v>0 meses</v>
      </c>
      <c r="AP3051" s="147" t="s">
        <v>67</v>
      </c>
      <c r="AQ3051" s="147" t="s">
        <v>67</v>
      </c>
      <c r="AR3051" s="147"/>
      <c r="AS3051" s="209" t="s">
        <v>68</v>
      </c>
      <c r="AT3051" s="223" t="str">
        <f>MONTH(B3051)&amp;"/"&amp;YEAR(B3051)</f>
        <v>3/2026</v>
      </c>
      <c r="AU3051" s="223">
        <f>WEEKNUM(B3051)-WEEKNUM(EOMONTH(B3051,-1)+1)+1</f>
        <v>5</v>
      </c>
      <c r="AV3051" s="209" t="str">
        <f>MONTH(R3051)&amp;"/"&amp;YEAR(R3051)</f>
        <v>5/2026</v>
      </c>
      <c r="AW3051" s="209">
        <f>WEEKNUM(R3051)-WEEKNUM(EOMONTH(R3051,-1)+1)+1</f>
        <v>3</v>
      </c>
      <c r="AX3051" s="209">
        <f>IF(BB3051="S",IF(Q3051="1. Aceitou o programa",R3051-B3051,0),0)</f>
        <v>43</v>
      </c>
      <c r="AY3051" s="209">
        <f>IF(BB3051="S",IF(AND(S3051&lt;&gt;"",R3051&lt;&gt;""),S3051-R3051,0),0)</f>
        <v>0</v>
      </c>
      <c r="AZ3051" s="209">
        <f>IF(BB3051="S",IF(Q3051="1. Aceitou o programa",IF(OR(X3051="Não se Aplica",X3051=""),IF(OR(W3051="Não se Aplica",W3051=""),0,W3051-V3051),AVERAGE(X3051-W3051,W3051-V3051)),0),0)</f>
        <v>0</v>
      </c>
      <c r="BA3051" s="209">
        <f>IF(BB3051="S",IF(AND(Q3051="1. Aceitou o programa",AH3051="Realizada"),IFERROR(IF(AG3051="",0,AG3051-R3051),0),0),0)</f>
        <v>0</v>
      </c>
      <c r="BB3051" s="209" t="str">
        <f>_xlfn.XLOOKUP(U3051,'Lista Suspensa'!$AA$20:$AA$23,'Lista Suspensa'!$AB$20:$AB$23,"N/A")</f>
        <v>S</v>
      </c>
    </row>
    <row r="3052" spans="1:54" ht="12" customHeight="1">
      <c r="A3052" s="151" t="s">
        <v>54</v>
      </c>
      <c r="B3052" s="152">
        <v>46112</v>
      </c>
      <c r="C3052" s="153" t="s">
        <v>55</v>
      </c>
      <c r="D3052" s="153" t="s">
        <v>56</v>
      </c>
      <c r="E3052" s="244">
        <v>79143976</v>
      </c>
      <c r="F3052" s="144" t="s">
        <v>5840</v>
      </c>
      <c r="G3052" s="230"/>
      <c r="H3052" s="154">
        <v>27156</v>
      </c>
      <c r="I3052" s="153">
        <v>52</v>
      </c>
      <c r="J3052" s="148" t="s">
        <v>70</v>
      </c>
      <c r="K3052" s="153"/>
      <c r="L3052" s="153"/>
      <c r="M3052" s="153"/>
      <c r="N3052" s="153"/>
      <c r="O3052" s="155">
        <v>21986703166</v>
      </c>
      <c r="P3052" s="156" t="s">
        <v>60</v>
      </c>
      <c r="Q3052" s="157" t="s">
        <v>110</v>
      </c>
      <c r="R3052" s="158">
        <v>46155</v>
      </c>
      <c r="S3052" s="159"/>
      <c r="T3052" s="159" t="s">
        <v>62</v>
      </c>
      <c r="U3052" s="159" t="s">
        <v>111</v>
      </c>
      <c r="V3052" s="154">
        <v>46148</v>
      </c>
      <c r="W3052" s="154"/>
      <c r="X3052" s="154"/>
      <c r="Y3052" s="160" t="s">
        <v>3187</v>
      </c>
      <c r="Z3052" s="160" t="s">
        <v>65</v>
      </c>
      <c r="AA3052" s="153"/>
      <c r="AB3052" s="153"/>
      <c r="AC3052" s="182" t="e">
        <f t="shared" si="96"/>
        <v>#DIV/0!</v>
      </c>
      <c r="AD3052" s="153" t="e">
        <f t="shared" si="97"/>
        <v>#DIV/0!</v>
      </c>
      <c r="AE3052" s="233" t="s">
        <v>66</v>
      </c>
      <c r="AF3052" s="153"/>
      <c r="AG3052" s="159"/>
      <c r="AH3052" s="153"/>
      <c r="AI3052" s="161"/>
      <c r="AJ3052" s="153"/>
      <c r="AK3052" s="153"/>
      <c r="AL3052" s="207"/>
      <c r="AM3052" s="207"/>
      <c r="AN3052" s="207"/>
      <c r="AO3052" s="207" t="str">
        <f ca="1">IF(R3052="","",IF(R3052&gt;TODAY(),"0 meses",DATEDIF(R3052,TODAY(),"m") &amp; " meses"))</f>
        <v>0 meses</v>
      </c>
      <c r="AP3052" s="147" t="s">
        <v>67</v>
      </c>
      <c r="AQ3052" s="147" t="s">
        <v>67</v>
      </c>
      <c r="AR3052" s="147"/>
      <c r="AS3052" s="209" t="s">
        <v>68</v>
      </c>
      <c r="AT3052" s="223" t="str">
        <f>MONTH(B3052)&amp;"/"&amp;YEAR(B3052)</f>
        <v>3/2026</v>
      </c>
      <c r="AU3052" s="223">
        <f>WEEKNUM(B3052)-WEEKNUM(EOMONTH(B3052,-1)+1)+1</f>
        <v>5</v>
      </c>
      <c r="AV3052" s="209" t="str">
        <f>MONTH(R3052)&amp;"/"&amp;YEAR(R3052)</f>
        <v>5/2026</v>
      </c>
      <c r="AW3052" s="209">
        <f>WEEKNUM(R3052)-WEEKNUM(EOMONTH(R3052,-1)+1)+1</f>
        <v>3</v>
      </c>
      <c r="AX3052" s="209">
        <f>IF(BB3052="S",IF(Q3052="1. Aceitou o programa",R3052-B3052,0),0)</f>
        <v>43</v>
      </c>
      <c r="AY3052" s="209">
        <f>IF(BB3052="S",IF(AND(S3052&lt;&gt;"",R3052&lt;&gt;""),S3052-R3052,0),0)</f>
        <v>0</v>
      </c>
      <c r="AZ3052" s="209">
        <f>IF(BB3052="S",IF(Q3052="1. Aceitou o programa",IF(OR(X3052="Não se Aplica",X3052=""),IF(OR(W3052="Não se Aplica",W3052=""),0,W3052-V3052),AVERAGE(X3052-W3052,W3052-V3052)),0),0)</f>
        <v>0</v>
      </c>
      <c r="BA3052" s="209">
        <f>IF(BB3052="S",IF(AND(Q3052="1. Aceitou o programa",AH3052="Realizada"),IFERROR(IF(AG3052="",0,AG3052-R3052),0),0),0)</f>
        <v>0</v>
      </c>
      <c r="BB3052" s="209" t="str">
        <f>_xlfn.XLOOKUP(U3052,'Lista Suspensa'!$AA$20:$AA$23,'Lista Suspensa'!$AB$20:$AB$23,"N/A")</f>
        <v>S</v>
      </c>
    </row>
    <row r="3053" spans="1:54" ht="12" customHeight="1">
      <c r="A3053" s="151" t="s">
        <v>54</v>
      </c>
      <c r="B3053" s="152">
        <v>46112</v>
      </c>
      <c r="C3053" s="153" t="s">
        <v>55</v>
      </c>
      <c r="D3053" s="153" t="s">
        <v>56</v>
      </c>
      <c r="E3053" s="244">
        <v>72231558</v>
      </c>
      <c r="F3053" s="144" t="s">
        <v>5841</v>
      </c>
      <c r="G3053" s="230"/>
      <c r="H3053" s="154">
        <v>27454</v>
      </c>
      <c r="I3053" s="153">
        <v>51</v>
      </c>
      <c r="J3053" s="148" t="s">
        <v>58</v>
      </c>
      <c r="K3053" s="153"/>
      <c r="L3053" s="153"/>
      <c r="M3053" s="153"/>
      <c r="N3053" s="153"/>
      <c r="O3053" s="155">
        <v>21964447109</v>
      </c>
      <c r="P3053" s="156" t="s">
        <v>60</v>
      </c>
      <c r="Q3053" s="157" t="s">
        <v>110</v>
      </c>
      <c r="R3053" s="158">
        <v>46155</v>
      </c>
      <c r="S3053" s="159"/>
      <c r="T3053" s="159" t="s">
        <v>62</v>
      </c>
      <c r="U3053" s="159" t="s">
        <v>111</v>
      </c>
      <c r="V3053" s="154">
        <v>46149</v>
      </c>
      <c r="W3053" s="154"/>
      <c r="X3053" s="154"/>
      <c r="Y3053" s="160" t="s">
        <v>64</v>
      </c>
      <c r="Z3053" s="160" t="s">
        <v>65</v>
      </c>
      <c r="AA3053" s="153"/>
      <c r="AB3053" s="153"/>
      <c r="AC3053" s="182" t="e">
        <f t="shared" si="96"/>
        <v>#DIV/0!</v>
      </c>
      <c r="AD3053" s="153" t="e">
        <f t="shared" si="97"/>
        <v>#DIV/0!</v>
      </c>
      <c r="AE3053" s="233" t="s">
        <v>66</v>
      </c>
      <c r="AF3053" s="153"/>
      <c r="AG3053" s="159"/>
      <c r="AH3053" s="153"/>
      <c r="AI3053" s="161"/>
      <c r="AJ3053" s="153"/>
      <c r="AK3053" s="153"/>
      <c r="AL3053" s="207"/>
      <c r="AM3053" s="207"/>
      <c r="AN3053" s="207"/>
      <c r="AO3053" s="207" t="str">
        <f ca="1">IF(R3053="","",IF(R3053&gt;TODAY(),"0 meses",DATEDIF(R3053,TODAY(),"m") &amp; " meses"))</f>
        <v>0 meses</v>
      </c>
      <c r="AP3053" s="147" t="s">
        <v>67</v>
      </c>
      <c r="AQ3053" s="147" t="s">
        <v>67</v>
      </c>
      <c r="AR3053" s="147"/>
      <c r="AS3053" s="209" t="s">
        <v>68</v>
      </c>
      <c r="AT3053" s="223" t="str">
        <f>MONTH(B3053)&amp;"/"&amp;YEAR(B3053)</f>
        <v>3/2026</v>
      </c>
      <c r="AU3053" s="223">
        <f>WEEKNUM(B3053)-WEEKNUM(EOMONTH(B3053,-1)+1)+1</f>
        <v>5</v>
      </c>
      <c r="AV3053" s="209" t="str">
        <f>MONTH(R3053)&amp;"/"&amp;YEAR(R3053)</f>
        <v>5/2026</v>
      </c>
      <c r="AW3053" s="209">
        <f>WEEKNUM(R3053)-WEEKNUM(EOMONTH(R3053,-1)+1)+1</f>
        <v>3</v>
      </c>
      <c r="AX3053" s="209">
        <f>IF(BB3053="S",IF(Q3053="1. Aceitou o programa",R3053-B3053,0),0)</f>
        <v>43</v>
      </c>
      <c r="AY3053" s="209">
        <f>IF(BB3053="S",IF(AND(S3053&lt;&gt;"",R3053&lt;&gt;""),S3053-R3053,0),0)</f>
        <v>0</v>
      </c>
      <c r="AZ3053" s="209">
        <f>IF(BB3053="S",IF(Q3053="1. Aceitou o programa",IF(OR(X3053="Não se Aplica",X3053=""),IF(OR(W3053="Não se Aplica",W3053=""),0,W3053-V3053),AVERAGE(X3053-W3053,W3053-V3053)),0),0)</f>
        <v>0</v>
      </c>
      <c r="BA3053" s="209">
        <f>IF(BB3053="S",IF(AND(Q3053="1. Aceitou o programa",AH3053="Realizada"),IFERROR(IF(AG3053="",0,AG3053-R3053),0),0),0)</f>
        <v>0</v>
      </c>
      <c r="BB3053" s="209" t="str">
        <f>_xlfn.XLOOKUP(U3053,'Lista Suspensa'!$AA$20:$AA$23,'Lista Suspensa'!$AB$20:$AB$23,"N/A")</f>
        <v>S</v>
      </c>
    </row>
    <row r="3054" spans="1:54" ht="12" customHeight="1">
      <c r="A3054" s="151" t="s">
        <v>54</v>
      </c>
      <c r="B3054" s="152">
        <v>46112</v>
      </c>
      <c r="C3054" s="153" t="s">
        <v>55</v>
      </c>
      <c r="D3054" s="153" t="s">
        <v>56</v>
      </c>
      <c r="E3054" s="244">
        <v>78447599</v>
      </c>
      <c r="F3054" s="144" t="s">
        <v>5842</v>
      </c>
      <c r="G3054" s="230"/>
      <c r="H3054" s="154">
        <v>27533</v>
      </c>
      <c r="I3054" s="153">
        <v>51</v>
      </c>
      <c r="J3054" s="148" t="s">
        <v>70</v>
      </c>
      <c r="K3054" s="153"/>
      <c r="L3054" s="153"/>
      <c r="M3054" s="153"/>
      <c r="N3054" s="153"/>
      <c r="O3054" s="155">
        <v>21965568688</v>
      </c>
      <c r="P3054" s="156" t="s">
        <v>60</v>
      </c>
      <c r="Q3054" s="157" t="s">
        <v>110</v>
      </c>
      <c r="R3054" s="158">
        <v>46155</v>
      </c>
      <c r="S3054" s="159"/>
      <c r="T3054" s="159" t="s">
        <v>62</v>
      </c>
      <c r="U3054" s="159" t="s">
        <v>111</v>
      </c>
      <c r="V3054" s="154">
        <v>46148</v>
      </c>
      <c r="W3054" s="154"/>
      <c r="X3054" s="154"/>
      <c r="Y3054" s="160" t="s">
        <v>3187</v>
      </c>
      <c r="Z3054" s="160" t="s">
        <v>65</v>
      </c>
      <c r="AA3054" s="153"/>
      <c r="AB3054" s="153"/>
      <c r="AC3054" s="182" t="e">
        <f t="shared" si="96"/>
        <v>#DIV/0!</v>
      </c>
      <c r="AD3054" s="153" t="e">
        <f t="shared" si="97"/>
        <v>#DIV/0!</v>
      </c>
      <c r="AE3054" s="233" t="s">
        <v>66</v>
      </c>
      <c r="AF3054" s="153"/>
      <c r="AG3054" s="159"/>
      <c r="AH3054" s="153"/>
      <c r="AI3054" s="161"/>
      <c r="AJ3054" s="153"/>
      <c r="AK3054" s="153"/>
      <c r="AL3054" s="207"/>
      <c r="AM3054" s="207"/>
      <c r="AN3054" s="207"/>
      <c r="AO3054" s="207" t="str">
        <f ca="1">IF(R3054="","",IF(R3054&gt;TODAY(),"0 meses",DATEDIF(R3054,TODAY(),"m") &amp; " meses"))</f>
        <v>0 meses</v>
      </c>
      <c r="AP3054" s="147" t="s">
        <v>67</v>
      </c>
      <c r="AQ3054" s="147" t="s">
        <v>67</v>
      </c>
      <c r="AR3054" s="147"/>
      <c r="AS3054" s="209" t="s">
        <v>68</v>
      </c>
      <c r="AT3054" s="223" t="str">
        <f>MONTH(B3054)&amp;"/"&amp;YEAR(B3054)</f>
        <v>3/2026</v>
      </c>
      <c r="AU3054" s="223">
        <f>WEEKNUM(B3054)-WEEKNUM(EOMONTH(B3054,-1)+1)+1</f>
        <v>5</v>
      </c>
      <c r="AV3054" s="209" t="str">
        <f>MONTH(R3054)&amp;"/"&amp;YEAR(R3054)</f>
        <v>5/2026</v>
      </c>
      <c r="AW3054" s="209">
        <f>WEEKNUM(R3054)-WEEKNUM(EOMONTH(R3054,-1)+1)+1</f>
        <v>3</v>
      </c>
      <c r="AX3054" s="209">
        <f>IF(BB3054="S",IF(Q3054="1. Aceitou o programa",R3054-B3054,0),0)</f>
        <v>43</v>
      </c>
      <c r="AY3054" s="209">
        <f>IF(BB3054="S",IF(AND(S3054&lt;&gt;"",R3054&lt;&gt;""),S3054-R3054,0),0)</f>
        <v>0</v>
      </c>
      <c r="AZ3054" s="209">
        <f>IF(BB3054="S",IF(Q3054="1. Aceitou o programa",IF(OR(X3054="Não se Aplica",X3054=""),IF(OR(W3054="Não se Aplica",W3054=""),0,W3054-V3054),AVERAGE(X3054-W3054,W3054-V3054)),0),0)</f>
        <v>0</v>
      </c>
      <c r="BA3054" s="209">
        <f>IF(BB3054="S",IF(AND(Q3054="1. Aceitou o programa",AH3054="Realizada"),IFERROR(IF(AG3054="",0,AG3054-R3054),0),0),0)</f>
        <v>0</v>
      </c>
      <c r="BB3054" s="209" t="str">
        <f>_xlfn.XLOOKUP(U3054,'Lista Suspensa'!$AA$20:$AA$23,'Lista Suspensa'!$AB$20:$AB$23,"N/A")</f>
        <v>S</v>
      </c>
    </row>
    <row r="3055" spans="1:54" ht="12" customHeight="1">
      <c r="A3055" s="151" t="s">
        <v>54</v>
      </c>
      <c r="B3055" s="152">
        <v>46112</v>
      </c>
      <c r="C3055" s="153" t="s">
        <v>55</v>
      </c>
      <c r="D3055" s="153" t="s">
        <v>56</v>
      </c>
      <c r="E3055" s="244">
        <v>81407511</v>
      </c>
      <c r="F3055" s="144" t="s">
        <v>5843</v>
      </c>
      <c r="G3055" s="230"/>
      <c r="H3055" s="154">
        <v>27582</v>
      </c>
      <c r="I3055" s="153">
        <v>50</v>
      </c>
      <c r="J3055" s="148" t="s">
        <v>70</v>
      </c>
      <c r="K3055" s="153"/>
      <c r="L3055" s="153"/>
      <c r="M3055" s="153"/>
      <c r="N3055" s="153"/>
      <c r="O3055" s="155">
        <v>21988177407</v>
      </c>
      <c r="P3055" s="156" t="s">
        <v>60</v>
      </c>
      <c r="Q3055" s="157" t="s">
        <v>110</v>
      </c>
      <c r="R3055" s="158">
        <v>46155</v>
      </c>
      <c r="S3055" s="159"/>
      <c r="T3055" s="159" t="s">
        <v>62</v>
      </c>
      <c r="U3055" s="159" t="s">
        <v>111</v>
      </c>
      <c r="V3055" s="154">
        <v>46148</v>
      </c>
      <c r="W3055" s="154">
        <v>46155</v>
      </c>
      <c r="X3055" s="154"/>
      <c r="Y3055" s="160" t="s">
        <v>99</v>
      </c>
      <c r="Z3055" s="160" t="s">
        <v>65</v>
      </c>
      <c r="AA3055" s="153"/>
      <c r="AB3055" s="153"/>
      <c r="AC3055" s="182" t="e">
        <f t="shared" si="96"/>
        <v>#DIV/0!</v>
      </c>
      <c r="AD3055" s="153" t="e">
        <f t="shared" si="97"/>
        <v>#DIV/0!</v>
      </c>
      <c r="AE3055" s="233" t="s">
        <v>66</v>
      </c>
      <c r="AF3055" s="153"/>
      <c r="AG3055" s="159"/>
      <c r="AH3055" s="153"/>
      <c r="AI3055" s="161"/>
      <c r="AJ3055" s="153"/>
      <c r="AK3055" s="153"/>
      <c r="AL3055" s="207"/>
      <c r="AM3055" s="207"/>
      <c r="AN3055" s="207"/>
      <c r="AO3055" s="207" t="str">
        <f ca="1">IF(R3055="","",IF(R3055&gt;TODAY(),"0 meses",DATEDIF(R3055,TODAY(),"m") &amp; " meses"))</f>
        <v>0 meses</v>
      </c>
      <c r="AP3055" s="147" t="s">
        <v>67</v>
      </c>
      <c r="AQ3055" s="147" t="s">
        <v>67</v>
      </c>
      <c r="AR3055" s="147"/>
      <c r="AS3055" s="209" t="s">
        <v>68</v>
      </c>
      <c r="AT3055" s="223" t="str">
        <f>MONTH(B3055)&amp;"/"&amp;YEAR(B3055)</f>
        <v>3/2026</v>
      </c>
      <c r="AU3055" s="223">
        <f>WEEKNUM(B3055)-WEEKNUM(EOMONTH(B3055,-1)+1)+1</f>
        <v>5</v>
      </c>
      <c r="AV3055" s="209" t="str">
        <f>MONTH(R3055)&amp;"/"&amp;YEAR(R3055)</f>
        <v>5/2026</v>
      </c>
      <c r="AW3055" s="209">
        <f>WEEKNUM(R3055)-WEEKNUM(EOMONTH(R3055,-1)+1)+1</f>
        <v>3</v>
      </c>
      <c r="AX3055" s="209">
        <f>IF(BB3055="S",IF(Q3055="1. Aceitou o programa",R3055-B3055,0),0)</f>
        <v>43</v>
      </c>
      <c r="AY3055" s="209">
        <f>IF(BB3055="S",IF(AND(S3055&lt;&gt;"",R3055&lt;&gt;""),S3055-R3055,0),0)</f>
        <v>0</v>
      </c>
      <c r="AZ3055" s="209">
        <f>IF(BB3055="S",IF(Q3055="1. Aceitou o programa",IF(OR(X3055="Não se Aplica",X3055=""),IF(OR(W3055="Não se Aplica",W3055=""),0,W3055-V3055),AVERAGE(X3055-W3055,W3055-V3055)),0),0)</f>
        <v>7</v>
      </c>
      <c r="BA3055" s="209">
        <f>IF(BB3055="S",IF(AND(Q3055="1. Aceitou o programa",AH3055="Realizada"),IFERROR(IF(AG3055="",0,AG3055-R3055),0),0),0)</f>
        <v>0</v>
      </c>
      <c r="BB3055" s="209" t="str">
        <f>_xlfn.XLOOKUP(U3055,'Lista Suspensa'!$AA$20:$AA$23,'Lista Suspensa'!$AB$20:$AB$23,"N/A")</f>
        <v>S</v>
      </c>
    </row>
    <row r="3056" spans="1:54" ht="12" customHeight="1">
      <c r="A3056" s="151" t="s">
        <v>54</v>
      </c>
      <c r="B3056" s="152">
        <v>46112</v>
      </c>
      <c r="C3056" s="153" t="s">
        <v>55</v>
      </c>
      <c r="D3056" s="153" t="s">
        <v>56</v>
      </c>
      <c r="E3056" s="244">
        <v>74445248</v>
      </c>
      <c r="F3056" s="144" t="s">
        <v>5844</v>
      </c>
      <c r="G3056" s="230"/>
      <c r="H3056" s="154">
        <v>27583</v>
      </c>
      <c r="I3056" s="153">
        <v>50</v>
      </c>
      <c r="J3056" s="148" t="s">
        <v>58</v>
      </c>
      <c r="K3056" s="153"/>
      <c r="L3056" s="153"/>
      <c r="M3056" s="153"/>
      <c r="N3056" s="153"/>
      <c r="O3056" s="155">
        <v>21983089388</v>
      </c>
      <c r="P3056" s="156" t="s">
        <v>60</v>
      </c>
      <c r="Q3056" s="157" t="s">
        <v>110</v>
      </c>
      <c r="R3056" s="158">
        <v>46155</v>
      </c>
      <c r="S3056" s="159"/>
      <c r="T3056" s="159" t="s">
        <v>62</v>
      </c>
      <c r="U3056" s="159" t="s">
        <v>111</v>
      </c>
      <c r="V3056" s="154">
        <v>46149</v>
      </c>
      <c r="W3056" s="154"/>
      <c r="X3056" s="154"/>
      <c r="Y3056" s="160" t="s">
        <v>64</v>
      </c>
      <c r="Z3056" s="160" t="s">
        <v>65</v>
      </c>
      <c r="AA3056" s="153"/>
      <c r="AB3056" s="153"/>
      <c r="AC3056" s="182" t="e">
        <f t="shared" si="96"/>
        <v>#DIV/0!</v>
      </c>
      <c r="AD3056" s="153" t="e">
        <f t="shared" si="97"/>
        <v>#DIV/0!</v>
      </c>
      <c r="AE3056" s="233" t="s">
        <v>66</v>
      </c>
      <c r="AF3056" s="153"/>
      <c r="AG3056" s="159"/>
      <c r="AH3056" s="153"/>
      <c r="AI3056" s="161"/>
      <c r="AJ3056" s="153"/>
      <c r="AK3056" s="153"/>
      <c r="AL3056" s="207"/>
      <c r="AM3056" s="207"/>
      <c r="AN3056" s="207"/>
      <c r="AO3056" s="207" t="str">
        <f ca="1">IF(R3056="","",IF(R3056&gt;TODAY(),"0 meses",DATEDIF(R3056,TODAY(),"m") &amp; " meses"))</f>
        <v>0 meses</v>
      </c>
      <c r="AP3056" s="147" t="s">
        <v>67</v>
      </c>
      <c r="AQ3056" s="147" t="s">
        <v>67</v>
      </c>
      <c r="AR3056" s="147"/>
      <c r="AS3056" s="209" t="s">
        <v>68</v>
      </c>
      <c r="AT3056" s="223" t="str">
        <f>MONTH(B3056)&amp;"/"&amp;YEAR(B3056)</f>
        <v>3/2026</v>
      </c>
      <c r="AU3056" s="223">
        <f>WEEKNUM(B3056)-WEEKNUM(EOMONTH(B3056,-1)+1)+1</f>
        <v>5</v>
      </c>
      <c r="AV3056" s="209" t="str">
        <f>MONTH(R3056)&amp;"/"&amp;YEAR(R3056)</f>
        <v>5/2026</v>
      </c>
      <c r="AW3056" s="209">
        <f>WEEKNUM(R3056)-WEEKNUM(EOMONTH(R3056,-1)+1)+1</f>
        <v>3</v>
      </c>
      <c r="AX3056" s="209">
        <f>IF(BB3056="S",IF(Q3056="1. Aceitou o programa",R3056-B3056,0),0)</f>
        <v>43</v>
      </c>
      <c r="AY3056" s="209">
        <f>IF(BB3056="S",IF(AND(S3056&lt;&gt;"",R3056&lt;&gt;""),S3056-R3056,0),0)</f>
        <v>0</v>
      </c>
      <c r="AZ3056" s="209">
        <f>IF(BB3056="S",IF(Q3056="1. Aceitou o programa",IF(OR(X3056="Não se Aplica",X3056=""),IF(OR(W3056="Não se Aplica",W3056=""),0,W3056-V3056),AVERAGE(X3056-W3056,W3056-V3056)),0),0)</f>
        <v>0</v>
      </c>
      <c r="BA3056" s="209">
        <f>IF(BB3056="S",IF(AND(Q3056="1. Aceitou o programa",AH3056="Realizada"),IFERROR(IF(AG3056="",0,AG3056-R3056),0),0),0)</f>
        <v>0</v>
      </c>
      <c r="BB3056" s="209" t="str">
        <f>_xlfn.XLOOKUP(U3056,'Lista Suspensa'!$AA$20:$AA$23,'Lista Suspensa'!$AB$20:$AB$23,"N/A")</f>
        <v>S</v>
      </c>
    </row>
    <row r="3057" spans="1:54" ht="12" customHeight="1">
      <c r="A3057" s="151" t="s">
        <v>54</v>
      </c>
      <c r="B3057" s="152">
        <v>46112</v>
      </c>
      <c r="C3057" s="153" t="s">
        <v>55</v>
      </c>
      <c r="D3057" s="153" t="s">
        <v>56</v>
      </c>
      <c r="E3057" s="244">
        <v>81394140</v>
      </c>
      <c r="F3057" s="144" t="s">
        <v>5845</v>
      </c>
      <c r="G3057" s="230"/>
      <c r="H3057" s="154">
        <v>27599</v>
      </c>
      <c r="I3057" s="153">
        <v>50</v>
      </c>
      <c r="J3057" s="148" t="s">
        <v>70</v>
      </c>
      <c r="K3057" s="153"/>
      <c r="L3057" s="153"/>
      <c r="M3057" s="153"/>
      <c r="N3057" s="153"/>
      <c r="O3057" s="155">
        <v>21987496954</v>
      </c>
      <c r="P3057" s="156" t="s">
        <v>60</v>
      </c>
      <c r="Q3057" s="157" t="s">
        <v>110</v>
      </c>
      <c r="R3057" s="158">
        <v>46155</v>
      </c>
      <c r="S3057" s="159"/>
      <c r="T3057" s="159" t="s">
        <v>62</v>
      </c>
      <c r="U3057" s="159" t="s">
        <v>111</v>
      </c>
      <c r="V3057" s="154">
        <v>46148</v>
      </c>
      <c r="W3057" s="154">
        <v>46155</v>
      </c>
      <c r="X3057" s="154"/>
      <c r="Y3057" s="160" t="s">
        <v>99</v>
      </c>
      <c r="Z3057" s="160" t="s">
        <v>65</v>
      </c>
      <c r="AA3057" s="153"/>
      <c r="AB3057" s="153"/>
      <c r="AC3057" s="182" t="e">
        <f t="shared" si="96"/>
        <v>#DIV/0!</v>
      </c>
      <c r="AD3057" s="153" t="e">
        <f t="shared" si="97"/>
        <v>#DIV/0!</v>
      </c>
      <c r="AE3057" s="233" t="s">
        <v>66</v>
      </c>
      <c r="AF3057" s="153"/>
      <c r="AG3057" s="159"/>
      <c r="AH3057" s="153"/>
      <c r="AI3057" s="161"/>
      <c r="AJ3057" s="153"/>
      <c r="AK3057" s="153"/>
      <c r="AL3057" s="207"/>
      <c r="AM3057" s="207"/>
      <c r="AN3057" s="207"/>
      <c r="AO3057" s="207" t="str">
        <f ca="1">IF(R3057="","",IF(R3057&gt;TODAY(),"0 meses",DATEDIF(R3057,TODAY(),"m") &amp; " meses"))</f>
        <v>0 meses</v>
      </c>
      <c r="AP3057" s="147" t="s">
        <v>67</v>
      </c>
      <c r="AQ3057" s="147" t="s">
        <v>67</v>
      </c>
      <c r="AR3057" s="147"/>
      <c r="AS3057" s="209" t="s">
        <v>68</v>
      </c>
      <c r="AT3057" s="223" t="str">
        <f>MONTH(B3057)&amp;"/"&amp;YEAR(B3057)</f>
        <v>3/2026</v>
      </c>
      <c r="AU3057" s="223">
        <f>WEEKNUM(B3057)-WEEKNUM(EOMONTH(B3057,-1)+1)+1</f>
        <v>5</v>
      </c>
      <c r="AV3057" s="209" t="str">
        <f>MONTH(R3057)&amp;"/"&amp;YEAR(R3057)</f>
        <v>5/2026</v>
      </c>
      <c r="AW3057" s="209">
        <f>WEEKNUM(R3057)-WEEKNUM(EOMONTH(R3057,-1)+1)+1</f>
        <v>3</v>
      </c>
      <c r="AX3057" s="209">
        <f>IF(BB3057="S",IF(Q3057="1. Aceitou o programa",R3057-B3057,0),0)</f>
        <v>43</v>
      </c>
      <c r="AY3057" s="209">
        <f>IF(BB3057="S",IF(AND(S3057&lt;&gt;"",R3057&lt;&gt;""),S3057-R3057,0),0)</f>
        <v>0</v>
      </c>
      <c r="AZ3057" s="209">
        <f>IF(BB3057="S",IF(Q3057="1. Aceitou o programa",IF(OR(X3057="Não se Aplica",X3057=""),IF(OR(W3057="Não se Aplica",W3057=""),0,W3057-V3057),AVERAGE(X3057-W3057,W3057-V3057)),0),0)</f>
        <v>7</v>
      </c>
      <c r="BA3057" s="209">
        <f>IF(BB3057="S",IF(AND(Q3057="1. Aceitou o programa",AH3057="Realizada"),IFERROR(IF(AG3057="",0,AG3057-R3057),0),0),0)</f>
        <v>0</v>
      </c>
      <c r="BB3057" s="209" t="str">
        <f>_xlfn.XLOOKUP(U3057,'Lista Suspensa'!$AA$20:$AA$23,'Lista Suspensa'!$AB$20:$AB$23,"N/A")</f>
        <v>S</v>
      </c>
    </row>
    <row r="3058" spans="1:54" ht="12" customHeight="1">
      <c r="A3058" s="151" t="s">
        <v>54</v>
      </c>
      <c r="B3058" s="152">
        <v>46112</v>
      </c>
      <c r="C3058" s="153" t="s">
        <v>55</v>
      </c>
      <c r="D3058" s="153" t="s">
        <v>56</v>
      </c>
      <c r="E3058" s="244">
        <v>81447945</v>
      </c>
      <c r="F3058" s="144" t="s">
        <v>5846</v>
      </c>
      <c r="G3058" s="230"/>
      <c r="H3058" s="154">
        <v>27718</v>
      </c>
      <c r="I3058" s="153">
        <v>50</v>
      </c>
      <c r="J3058" s="148" t="s">
        <v>70</v>
      </c>
      <c r="K3058" s="153"/>
      <c r="L3058" s="153"/>
      <c r="M3058" s="153"/>
      <c r="N3058" s="153"/>
      <c r="O3058" s="155">
        <v>11967624620</v>
      </c>
      <c r="P3058" s="156" t="s">
        <v>60</v>
      </c>
      <c r="Q3058" s="157" t="s">
        <v>110</v>
      </c>
      <c r="R3058" s="158">
        <v>46155</v>
      </c>
      <c r="S3058" s="159"/>
      <c r="T3058" s="159" t="s">
        <v>62</v>
      </c>
      <c r="U3058" s="159" t="s">
        <v>111</v>
      </c>
      <c r="V3058" s="154">
        <v>46148</v>
      </c>
      <c r="W3058" s="154"/>
      <c r="X3058" s="154"/>
      <c r="Y3058" s="160" t="s">
        <v>3187</v>
      </c>
      <c r="Z3058" s="160" t="s">
        <v>65</v>
      </c>
      <c r="AA3058" s="153"/>
      <c r="AB3058" s="153"/>
      <c r="AC3058" s="182" t="e">
        <f t="shared" si="96"/>
        <v>#DIV/0!</v>
      </c>
      <c r="AD3058" s="153" t="e">
        <f t="shared" si="97"/>
        <v>#DIV/0!</v>
      </c>
      <c r="AE3058" s="233" t="s">
        <v>66</v>
      </c>
      <c r="AF3058" s="153" t="s">
        <v>161</v>
      </c>
      <c r="AG3058" s="159" t="s">
        <v>5847</v>
      </c>
      <c r="AH3058" s="153"/>
      <c r="AI3058" s="161"/>
      <c r="AJ3058" s="153"/>
      <c r="AK3058" s="153"/>
      <c r="AL3058" s="207"/>
      <c r="AM3058" s="207"/>
      <c r="AN3058" s="207"/>
      <c r="AO3058" s="207" t="str">
        <f ca="1">IF(R3058="","",IF(R3058&gt;TODAY(),"0 meses",DATEDIF(R3058,TODAY(),"m") &amp; " meses"))</f>
        <v>0 meses</v>
      </c>
      <c r="AP3058" s="147" t="s">
        <v>67</v>
      </c>
      <c r="AQ3058" s="147" t="s">
        <v>67</v>
      </c>
      <c r="AR3058" s="147"/>
      <c r="AS3058" s="209" t="s">
        <v>68</v>
      </c>
      <c r="AT3058" s="223" t="str">
        <f>MONTH(B3058)&amp;"/"&amp;YEAR(B3058)</f>
        <v>3/2026</v>
      </c>
      <c r="AU3058" s="223">
        <f>WEEKNUM(B3058)-WEEKNUM(EOMONTH(B3058,-1)+1)+1</f>
        <v>5</v>
      </c>
      <c r="AV3058" s="209" t="str">
        <f>MONTH(R3058)&amp;"/"&amp;YEAR(R3058)</f>
        <v>5/2026</v>
      </c>
      <c r="AW3058" s="209">
        <f>WEEKNUM(R3058)-WEEKNUM(EOMONTH(R3058,-1)+1)+1</f>
        <v>3</v>
      </c>
      <c r="AX3058" s="209">
        <f>IF(BB3058="S",IF(Q3058="1. Aceitou o programa",R3058-B3058,0),0)</f>
        <v>43</v>
      </c>
      <c r="AY3058" s="209">
        <f>IF(BB3058="S",IF(AND(S3058&lt;&gt;"",R3058&lt;&gt;""),S3058-R3058,0),0)</f>
        <v>0</v>
      </c>
      <c r="AZ3058" s="209">
        <f>IF(BB3058="S",IF(Q3058="1. Aceitou o programa",IF(OR(X3058="Não se Aplica",X3058=""),IF(OR(W3058="Não se Aplica",W3058=""),0,W3058-V3058),AVERAGE(X3058-W3058,W3058-V3058)),0),0)</f>
        <v>0</v>
      </c>
      <c r="BA3058" s="209">
        <f>IF(BB3058="S",IF(AND(Q3058="1. Aceitou o programa",AH3058="Realizada"),IFERROR(IF(AG3058="",0,AG3058-R3058),0),0),0)</f>
        <v>0</v>
      </c>
      <c r="BB3058" s="209" t="str">
        <f>_xlfn.XLOOKUP(U3058,'Lista Suspensa'!$AA$20:$AA$23,'Lista Suspensa'!$AB$20:$AB$23,"N/A")</f>
        <v>S</v>
      </c>
    </row>
    <row r="3059" spans="1:54" ht="12" customHeight="1">
      <c r="A3059" s="151" t="s">
        <v>54</v>
      </c>
      <c r="B3059" s="152">
        <v>46112</v>
      </c>
      <c r="C3059" s="153" t="s">
        <v>55</v>
      </c>
      <c r="D3059" s="153" t="s">
        <v>56</v>
      </c>
      <c r="E3059" s="244">
        <v>82243062</v>
      </c>
      <c r="F3059" s="144" t="s">
        <v>5848</v>
      </c>
      <c r="G3059" s="230"/>
      <c r="H3059" s="154">
        <v>27867</v>
      </c>
      <c r="I3059" s="153">
        <v>50</v>
      </c>
      <c r="J3059" s="148" t="s">
        <v>70</v>
      </c>
      <c r="K3059" s="153"/>
      <c r="L3059" s="153"/>
      <c r="M3059" s="153"/>
      <c r="N3059" s="153"/>
      <c r="O3059" s="155">
        <v>21985610044</v>
      </c>
      <c r="P3059" s="156" t="s">
        <v>60</v>
      </c>
      <c r="Q3059" s="157" t="s">
        <v>110</v>
      </c>
      <c r="R3059" s="158">
        <v>46155</v>
      </c>
      <c r="S3059" s="159"/>
      <c r="T3059" s="159" t="s">
        <v>62</v>
      </c>
      <c r="U3059" s="159" t="s">
        <v>111</v>
      </c>
      <c r="V3059" s="154">
        <v>46148</v>
      </c>
      <c r="W3059" s="154">
        <v>46155</v>
      </c>
      <c r="X3059" s="154"/>
      <c r="Y3059" s="160" t="s">
        <v>99</v>
      </c>
      <c r="Z3059" s="160" t="s">
        <v>65</v>
      </c>
      <c r="AA3059" s="153"/>
      <c r="AB3059" s="153"/>
      <c r="AC3059" s="182" t="e">
        <f t="shared" si="96"/>
        <v>#DIV/0!</v>
      </c>
      <c r="AD3059" s="153" t="e">
        <f t="shared" si="97"/>
        <v>#DIV/0!</v>
      </c>
      <c r="AE3059" s="233" t="s">
        <v>66</v>
      </c>
      <c r="AF3059" s="153"/>
      <c r="AG3059" s="159"/>
      <c r="AH3059" s="153"/>
      <c r="AI3059" s="161"/>
      <c r="AJ3059" s="153"/>
      <c r="AK3059" s="153"/>
      <c r="AL3059" s="207"/>
      <c r="AM3059" s="207"/>
      <c r="AN3059" s="207"/>
      <c r="AO3059" s="207" t="str">
        <f ca="1">IF(R3059="","",IF(R3059&gt;TODAY(),"0 meses",DATEDIF(R3059,TODAY(),"m") &amp; " meses"))</f>
        <v>0 meses</v>
      </c>
      <c r="AP3059" s="147" t="s">
        <v>67</v>
      </c>
      <c r="AQ3059" s="147" t="s">
        <v>67</v>
      </c>
      <c r="AR3059" s="147"/>
      <c r="AS3059" s="209" t="s">
        <v>68</v>
      </c>
      <c r="AT3059" s="223" t="str">
        <f>MONTH(B3059)&amp;"/"&amp;YEAR(B3059)</f>
        <v>3/2026</v>
      </c>
      <c r="AU3059" s="223">
        <f>WEEKNUM(B3059)-WEEKNUM(EOMONTH(B3059,-1)+1)+1</f>
        <v>5</v>
      </c>
      <c r="AV3059" s="209" t="str">
        <f>MONTH(R3059)&amp;"/"&amp;YEAR(R3059)</f>
        <v>5/2026</v>
      </c>
      <c r="AW3059" s="209">
        <f>WEEKNUM(R3059)-WEEKNUM(EOMONTH(R3059,-1)+1)+1</f>
        <v>3</v>
      </c>
      <c r="AX3059" s="209">
        <f>IF(BB3059="S",IF(Q3059="1. Aceitou o programa",R3059-B3059,0),0)</f>
        <v>43</v>
      </c>
      <c r="AY3059" s="209">
        <f>IF(BB3059="S",IF(AND(S3059&lt;&gt;"",R3059&lt;&gt;""),S3059-R3059,0),0)</f>
        <v>0</v>
      </c>
      <c r="AZ3059" s="209">
        <f>IF(BB3059="S",IF(Q3059="1. Aceitou o programa",IF(OR(X3059="Não se Aplica",X3059=""),IF(OR(W3059="Não se Aplica",W3059=""),0,W3059-V3059),AVERAGE(X3059-W3059,W3059-V3059)),0),0)</f>
        <v>7</v>
      </c>
      <c r="BA3059" s="209">
        <f>IF(BB3059="S",IF(AND(Q3059="1. Aceitou o programa",AH3059="Realizada"),IFERROR(IF(AG3059="",0,AG3059-R3059),0),0),0)</f>
        <v>0</v>
      </c>
      <c r="BB3059" s="209" t="str">
        <f>_xlfn.XLOOKUP(U3059,'Lista Suspensa'!$AA$20:$AA$23,'Lista Suspensa'!$AB$20:$AB$23,"N/A")</f>
        <v>S</v>
      </c>
    </row>
    <row r="3060" spans="1:54" ht="12" customHeight="1">
      <c r="A3060" s="151" t="s">
        <v>54</v>
      </c>
      <c r="B3060" s="152">
        <v>46112</v>
      </c>
      <c r="C3060" s="153" t="s">
        <v>55</v>
      </c>
      <c r="D3060" s="153" t="s">
        <v>56</v>
      </c>
      <c r="E3060" s="244">
        <v>81917798</v>
      </c>
      <c r="F3060" s="144" t="s">
        <v>5849</v>
      </c>
      <c r="G3060" s="230"/>
      <c r="H3060" s="154">
        <v>27874</v>
      </c>
      <c r="I3060" s="153">
        <v>50</v>
      </c>
      <c r="J3060" s="148" t="s">
        <v>70</v>
      </c>
      <c r="K3060" s="153"/>
      <c r="L3060" s="153"/>
      <c r="M3060" s="153"/>
      <c r="N3060" s="153"/>
      <c r="O3060" s="155">
        <v>11994883260</v>
      </c>
      <c r="P3060" s="156" t="s">
        <v>60</v>
      </c>
      <c r="Q3060" s="157" t="s">
        <v>110</v>
      </c>
      <c r="R3060" s="158">
        <v>46155</v>
      </c>
      <c r="S3060" s="159"/>
      <c r="T3060" s="159" t="s">
        <v>62</v>
      </c>
      <c r="U3060" s="159" t="s">
        <v>111</v>
      </c>
      <c r="V3060" s="154">
        <v>46149</v>
      </c>
      <c r="W3060" s="154"/>
      <c r="X3060" s="154"/>
      <c r="Y3060" s="160" t="s">
        <v>64</v>
      </c>
      <c r="Z3060" s="160" t="s">
        <v>65</v>
      </c>
      <c r="AA3060" s="153"/>
      <c r="AB3060" s="153"/>
      <c r="AC3060" s="182" t="e">
        <f t="shared" si="96"/>
        <v>#DIV/0!</v>
      </c>
      <c r="AD3060" s="153" t="e">
        <f t="shared" si="97"/>
        <v>#DIV/0!</v>
      </c>
      <c r="AE3060" s="233" t="s">
        <v>66</v>
      </c>
      <c r="AF3060" s="153"/>
      <c r="AG3060" s="159"/>
      <c r="AH3060" s="153"/>
      <c r="AI3060" s="161"/>
      <c r="AJ3060" s="153"/>
      <c r="AK3060" s="153"/>
      <c r="AL3060" s="207"/>
      <c r="AM3060" s="207"/>
      <c r="AN3060" s="207"/>
      <c r="AO3060" s="207" t="str">
        <f ca="1">IF(R3060="","",IF(R3060&gt;TODAY(),"0 meses",DATEDIF(R3060,TODAY(),"m") &amp; " meses"))</f>
        <v>0 meses</v>
      </c>
      <c r="AP3060" s="147" t="s">
        <v>67</v>
      </c>
      <c r="AQ3060" s="147" t="s">
        <v>67</v>
      </c>
      <c r="AR3060" s="147"/>
      <c r="AS3060" s="209" t="s">
        <v>68</v>
      </c>
      <c r="AT3060" s="223" t="str">
        <f>MONTH(B3060)&amp;"/"&amp;YEAR(B3060)</f>
        <v>3/2026</v>
      </c>
      <c r="AU3060" s="223">
        <f>WEEKNUM(B3060)-WEEKNUM(EOMONTH(B3060,-1)+1)+1</f>
        <v>5</v>
      </c>
      <c r="AV3060" s="209" t="str">
        <f>MONTH(R3060)&amp;"/"&amp;YEAR(R3060)</f>
        <v>5/2026</v>
      </c>
      <c r="AW3060" s="209">
        <f>WEEKNUM(R3060)-WEEKNUM(EOMONTH(R3060,-1)+1)+1</f>
        <v>3</v>
      </c>
      <c r="AX3060" s="209">
        <f>IF(BB3060="S",IF(Q3060="1. Aceitou o programa",R3060-B3060,0),0)</f>
        <v>43</v>
      </c>
      <c r="AY3060" s="209">
        <f>IF(BB3060="S",IF(AND(S3060&lt;&gt;"",R3060&lt;&gt;""),S3060-R3060,0),0)</f>
        <v>0</v>
      </c>
      <c r="AZ3060" s="209">
        <f>IF(BB3060="S",IF(Q3060="1. Aceitou o programa",IF(OR(X3060="Não se Aplica",X3060=""),IF(OR(W3060="Não se Aplica",W3060=""),0,W3060-V3060),AVERAGE(X3060-W3060,W3060-V3060)),0),0)</f>
        <v>0</v>
      </c>
      <c r="BA3060" s="209">
        <f>IF(BB3060="S",IF(AND(Q3060="1. Aceitou o programa",AH3060="Realizada"),IFERROR(IF(AG3060="",0,AG3060-R3060),0),0),0)</f>
        <v>0</v>
      </c>
      <c r="BB3060" s="209" t="str">
        <f>_xlfn.XLOOKUP(U3060,'Lista Suspensa'!$AA$20:$AA$23,'Lista Suspensa'!$AB$20:$AB$23,"N/A")</f>
        <v>S</v>
      </c>
    </row>
    <row r="3061" spans="1:54" ht="12" customHeight="1">
      <c r="A3061" s="151" t="s">
        <v>54</v>
      </c>
      <c r="B3061" s="152">
        <v>46112</v>
      </c>
      <c r="C3061" s="153" t="s">
        <v>55</v>
      </c>
      <c r="D3061" s="153" t="s">
        <v>56</v>
      </c>
      <c r="E3061" s="244">
        <v>72201941</v>
      </c>
      <c r="F3061" s="144" t="s">
        <v>5850</v>
      </c>
      <c r="G3061" s="230"/>
      <c r="H3061" s="154">
        <v>27901</v>
      </c>
      <c r="I3061" s="153">
        <v>49</v>
      </c>
      <c r="J3061" s="148" t="s">
        <v>58</v>
      </c>
      <c r="K3061" s="153"/>
      <c r="L3061" s="153"/>
      <c r="M3061" s="153"/>
      <c r="N3061" s="153"/>
      <c r="O3061" s="155">
        <v>21971670254</v>
      </c>
      <c r="P3061" s="156" t="s">
        <v>60</v>
      </c>
      <c r="Q3061" s="157" t="s">
        <v>110</v>
      </c>
      <c r="R3061" s="158">
        <v>46155</v>
      </c>
      <c r="S3061" s="159"/>
      <c r="T3061" s="159" t="s">
        <v>62</v>
      </c>
      <c r="U3061" s="159" t="s">
        <v>111</v>
      </c>
      <c r="V3061" s="154">
        <v>46148</v>
      </c>
      <c r="W3061" s="154"/>
      <c r="X3061" s="154"/>
      <c r="Y3061" s="160" t="s">
        <v>3187</v>
      </c>
      <c r="Z3061" s="160" t="s">
        <v>65</v>
      </c>
      <c r="AA3061" s="153"/>
      <c r="AB3061" s="153"/>
      <c r="AC3061" s="182" t="e">
        <f t="shared" si="96"/>
        <v>#DIV/0!</v>
      </c>
      <c r="AD3061" s="153" t="e">
        <f t="shared" si="97"/>
        <v>#DIV/0!</v>
      </c>
      <c r="AE3061" s="233" t="s">
        <v>66</v>
      </c>
      <c r="AF3061" s="153"/>
      <c r="AG3061" s="159"/>
      <c r="AH3061" s="153"/>
      <c r="AI3061" s="161"/>
      <c r="AJ3061" s="153"/>
      <c r="AK3061" s="153"/>
      <c r="AL3061" s="207"/>
      <c r="AM3061" s="207"/>
      <c r="AN3061" s="207"/>
      <c r="AO3061" s="207" t="str">
        <f ca="1">IF(R3061="","",IF(R3061&gt;TODAY(),"0 meses",DATEDIF(R3061,TODAY(),"m") &amp; " meses"))</f>
        <v>0 meses</v>
      </c>
      <c r="AP3061" s="147" t="s">
        <v>67</v>
      </c>
      <c r="AQ3061" s="147" t="s">
        <v>67</v>
      </c>
      <c r="AR3061" s="147"/>
      <c r="AS3061" s="209" t="s">
        <v>68</v>
      </c>
      <c r="AT3061" s="223" t="str">
        <f>MONTH(B3061)&amp;"/"&amp;YEAR(B3061)</f>
        <v>3/2026</v>
      </c>
      <c r="AU3061" s="223">
        <f>WEEKNUM(B3061)-WEEKNUM(EOMONTH(B3061,-1)+1)+1</f>
        <v>5</v>
      </c>
      <c r="AV3061" s="209" t="str">
        <f>MONTH(R3061)&amp;"/"&amp;YEAR(R3061)</f>
        <v>5/2026</v>
      </c>
      <c r="AW3061" s="209">
        <f>WEEKNUM(R3061)-WEEKNUM(EOMONTH(R3061,-1)+1)+1</f>
        <v>3</v>
      </c>
      <c r="AX3061" s="209">
        <f>IF(BB3061="S",IF(Q3061="1. Aceitou o programa",R3061-B3061,0),0)</f>
        <v>43</v>
      </c>
      <c r="AY3061" s="209">
        <f>IF(BB3061="S",IF(AND(S3061&lt;&gt;"",R3061&lt;&gt;""),S3061-R3061,0),0)</f>
        <v>0</v>
      </c>
      <c r="AZ3061" s="209">
        <f>IF(BB3061="S",IF(Q3061="1. Aceitou o programa",IF(OR(X3061="Não se Aplica",X3061=""),IF(OR(W3061="Não se Aplica",W3061=""),0,W3061-V3061),AVERAGE(X3061-W3061,W3061-V3061)),0),0)</f>
        <v>0</v>
      </c>
      <c r="BA3061" s="209">
        <f>IF(BB3061="S",IF(AND(Q3061="1. Aceitou o programa",AH3061="Realizada"),IFERROR(IF(AG3061="",0,AG3061-R3061),0),0),0)</f>
        <v>0</v>
      </c>
      <c r="BB3061" s="209" t="str">
        <f>_xlfn.XLOOKUP(U3061,'Lista Suspensa'!$AA$20:$AA$23,'Lista Suspensa'!$AB$20:$AB$23,"N/A")</f>
        <v>S</v>
      </c>
    </row>
    <row r="3062" spans="1:54" ht="12" customHeight="1">
      <c r="A3062" s="151" t="s">
        <v>54</v>
      </c>
      <c r="B3062" s="152">
        <v>46112</v>
      </c>
      <c r="C3062" s="153" t="s">
        <v>55</v>
      </c>
      <c r="D3062" s="153" t="s">
        <v>56</v>
      </c>
      <c r="E3062" s="244">
        <v>79233809</v>
      </c>
      <c r="F3062" s="144" t="s">
        <v>5851</v>
      </c>
      <c r="G3062" s="230"/>
      <c r="H3062" s="154">
        <v>27921</v>
      </c>
      <c r="I3062" s="153">
        <v>49</v>
      </c>
      <c r="J3062" s="148" t="s">
        <v>70</v>
      </c>
      <c r="K3062" s="153"/>
      <c r="L3062" s="153"/>
      <c r="M3062" s="153"/>
      <c r="N3062" s="153"/>
      <c r="O3062" s="155">
        <v>11992120945</v>
      </c>
      <c r="P3062" s="156" t="s">
        <v>60</v>
      </c>
      <c r="Q3062" s="157" t="s">
        <v>110</v>
      </c>
      <c r="R3062" s="158">
        <v>46155</v>
      </c>
      <c r="S3062" s="159"/>
      <c r="T3062" s="159" t="s">
        <v>62</v>
      </c>
      <c r="U3062" s="159" t="s">
        <v>111</v>
      </c>
      <c r="V3062" s="154">
        <v>46148</v>
      </c>
      <c r="W3062" s="154"/>
      <c r="X3062" s="154"/>
      <c r="Y3062" s="160" t="s">
        <v>3187</v>
      </c>
      <c r="Z3062" s="160" t="s">
        <v>65</v>
      </c>
      <c r="AA3062" s="153"/>
      <c r="AB3062" s="153"/>
      <c r="AC3062" s="182" t="e">
        <f t="shared" si="96"/>
        <v>#DIV/0!</v>
      </c>
      <c r="AD3062" s="153" t="e">
        <f t="shared" si="97"/>
        <v>#DIV/0!</v>
      </c>
      <c r="AE3062" s="233" t="s">
        <v>66</v>
      </c>
      <c r="AF3062" s="153"/>
      <c r="AG3062" s="159"/>
      <c r="AH3062" s="153"/>
      <c r="AI3062" s="161"/>
      <c r="AJ3062" s="153"/>
      <c r="AK3062" s="153"/>
      <c r="AL3062" s="207"/>
      <c r="AM3062" s="207"/>
      <c r="AN3062" s="207"/>
      <c r="AO3062" s="207" t="str">
        <f ca="1">IF(R3062="","",IF(R3062&gt;TODAY(),"0 meses",DATEDIF(R3062,TODAY(),"m") &amp; " meses"))</f>
        <v>0 meses</v>
      </c>
      <c r="AP3062" s="147" t="s">
        <v>67</v>
      </c>
      <c r="AQ3062" s="147" t="s">
        <v>67</v>
      </c>
      <c r="AR3062" s="147"/>
      <c r="AS3062" s="209" t="s">
        <v>68</v>
      </c>
      <c r="AT3062" s="223" t="str">
        <f>MONTH(B3062)&amp;"/"&amp;YEAR(B3062)</f>
        <v>3/2026</v>
      </c>
      <c r="AU3062" s="223">
        <f>WEEKNUM(B3062)-WEEKNUM(EOMONTH(B3062,-1)+1)+1</f>
        <v>5</v>
      </c>
      <c r="AV3062" s="209" t="str">
        <f>MONTH(R3062)&amp;"/"&amp;YEAR(R3062)</f>
        <v>5/2026</v>
      </c>
      <c r="AW3062" s="209">
        <f>WEEKNUM(R3062)-WEEKNUM(EOMONTH(R3062,-1)+1)+1</f>
        <v>3</v>
      </c>
      <c r="AX3062" s="209">
        <f>IF(BB3062="S",IF(Q3062="1. Aceitou o programa",R3062-B3062,0),0)</f>
        <v>43</v>
      </c>
      <c r="AY3062" s="209">
        <f>IF(BB3062="S",IF(AND(S3062&lt;&gt;"",R3062&lt;&gt;""),S3062-R3062,0),0)</f>
        <v>0</v>
      </c>
      <c r="AZ3062" s="209">
        <f>IF(BB3062="S",IF(Q3062="1. Aceitou o programa",IF(OR(X3062="Não se Aplica",X3062=""),IF(OR(W3062="Não se Aplica",W3062=""),0,W3062-V3062),AVERAGE(X3062-W3062,W3062-V3062)),0),0)</f>
        <v>0</v>
      </c>
      <c r="BA3062" s="209">
        <f>IF(BB3062="S",IF(AND(Q3062="1. Aceitou o programa",AH3062="Realizada"),IFERROR(IF(AG3062="",0,AG3062-R3062),0),0),0)</f>
        <v>0</v>
      </c>
      <c r="BB3062" s="209" t="str">
        <f>_xlfn.XLOOKUP(U3062,'Lista Suspensa'!$AA$20:$AA$23,'Lista Suspensa'!$AB$20:$AB$23,"N/A")</f>
        <v>S</v>
      </c>
    </row>
    <row r="3063" spans="1:54" ht="12" customHeight="1">
      <c r="A3063" s="151" t="s">
        <v>54</v>
      </c>
      <c r="B3063" s="152">
        <v>46112</v>
      </c>
      <c r="C3063" s="153" t="s">
        <v>55</v>
      </c>
      <c r="D3063" s="153" t="s">
        <v>56</v>
      </c>
      <c r="E3063" s="244">
        <v>81361673</v>
      </c>
      <c r="F3063" s="144" t="s">
        <v>5852</v>
      </c>
      <c r="G3063" s="230"/>
      <c r="H3063" s="154">
        <v>27982</v>
      </c>
      <c r="I3063" s="153">
        <v>49</v>
      </c>
      <c r="J3063" s="148" t="s">
        <v>70</v>
      </c>
      <c r="K3063" s="153"/>
      <c r="L3063" s="153"/>
      <c r="M3063" s="153"/>
      <c r="N3063" s="153"/>
      <c r="O3063" s="155">
        <v>11954882221</v>
      </c>
      <c r="P3063" s="156" t="s">
        <v>60</v>
      </c>
      <c r="Q3063" s="157" t="s">
        <v>110</v>
      </c>
      <c r="R3063" s="158">
        <v>46155</v>
      </c>
      <c r="S3063" s="159"/>
      <c r="T3063" s="159" t="s">
        <v>62</v>
      </c>
      <c r="U3063" s="159" t="s">
        <v>111</v>
      </c>
      <c r="V3063" s="154">
        <v>46149</v>
      </c>
      <c r="W3063" s="154"/>
      <c r="X3063" s="154"/>
      <c r="Y3063" s="160" t="s">
        <v>64</v>
      </c>
      <c r="Z3063" s="160" t="s">
        <v>65</v>
      </c>
      <c r="AA3063" s="153"/>
      <c r="AB3063" s="153"/>
      <c r="AC3063" s="182" t="e">
        <f t="shared" si="96"/>
        <v>#DIV/0!</v>
      </c>
      <c r="AD3063" s="153" t="e">
        <f t="shared" si="97"/>
        <v>#DIV/0!</v>
      </c>
      <c r="AE3063" s="233" t="s">
        <v>66</v>
      </c>
      <c r="AF3063" s="153"/>
      <c r="AG3063" s="159"/>
      <c r="AH3063" s="153"/>
      <c r="AI3063" s="161"/>
      <c r="AJ3063" s="153"/>
      <c r="AK3063" s="153"/>
      <c r="AL3063" s="207"/>
      <c r="AM3063" s="207"/>
      <c r="AN3063" s="207"/>
      <c r="AO3063" s="207" t="str">
        <f ca="1">IF(R3063="","",IF(R3063&gt;TODAY(),"0 meses",DATEDIF(R3063,TODAY(),"m") &amp; " meses"))</f>
        <v>0 meses</v>
      </c>
      <c r="AP3063" s="147" t="s">
        <v>67</v>
      </c>
      <c r="AQ3063" s="147" t="s">
        <v>67</v>
      </c>
      <c r="AR3063" s="147"/>
      <c r="AS3063" s="209" t="s">
        <v>68</v>
      </c>
      <c r="AT3063" s="223" t="str">
        <f>MONTH(B3063)&amp;"/"&amp;YEAR(B3063)</f>
        <v>3/2026</v>
      </c>
      <c r="AU3063" s="223">
        <f>WEEKNUM(B3063)-WEEKNUM(EOMONTH(B3063,-1)+1)+1</f>
        <v>5</v>
      </c>
      <c r="AV3063" s="209" t="str">
        <f>MONTH(R3063)&amp;"/"&amp;YEAR(R3063)</f>
        <v>5/2026</v>
      </c>
      <c r="AW3063" s="209">
        <f>WEEKNUM(R3063)-WEEKNUM(EOMONTH(R3063,-1)+1)+1</f>
        <v>3</v>
      </c>
      <c r="AX3063" s="209">
        <f>IF(BB3063="S",IF(Q3063="1. Aceitou o programa",R3063-B3063,0),0)</f>
        <v>43</v>
      </c>
      <c r="AY3063" s="209">
        <f>IF(BB3063="S",IF(AND(S3063&lt;&gt;"",R3063&lt;&gt;""),S3063-R3063,0),0)</f>
        <v>0</v>
      </c>
      <c r="AZ3063" s="209">
        <f>IF(BB3063="S",IF(Q3063="1. Aceitou o programa",IF(OR(X3063="Não se Aplica",X3063=""),IF(OR(W3063="Não se Aplica",W3063=""),0,W3063-V3063),AVERAGE(X3063-W3063,W3063-V3063)),0),0)</f>
        <v>0</v>
      </c>
      <c r="BA3063" s="209">
        <f>IF(BB3063="S",IF(AND(Q3063="1. Aceitou o programa",AH3063="Realizada"),IFERROR(IF(AG3063="",0,AG3063-R3063),0),0),0)</f>
        <v>0</v>
      </c>
      <c r="BB3063" s="209" t="str">
        <f>_xlfn.XLOOKUP(U3063,'Lista Suspensa'!$AA$20:$AA$23,'Lista Suspensa'!$AB$20:$AB$23,"N/A")</f>
        <v>S</v>
      </c>
    </row>
    <row r="3064" spans="1:54" ht="12" customHeight="1">
      <c r="A3064" s="151" t="s">
        <v>54</v>
      </c>
      <c r="B3064" s="152">
        <v>46112</v>
      </c>
      <c r="C3064" s="153" t="s">
        <v>55</v>
      </c>
      <c r="D3064" s="153" t="s">
        <v>56</v>
      </c>
      <c r="E3064" s="244">
        <v>82595239</v>
      </c>
      <c r="F3064" s="144" t="s">
        <v>5853</v>
      </c>
      <c r="G3064" s="230"/>
      <c r="H3064" s="154">
        <v>28082</v>
      </c>
      <c r="I3064" s="153">
        <v>49</v>
      </c>
      <c r="J3064" s="148" t="s">
        <v>58</v>
      </c>
      <c r="K3064" s="153"/>
      <c r="L3064" s="153"/>
      <c r="M3064" s="153"/>
      <c r="N3064" s="153"/>
      <c r="O3064" s="155">
        <v>21979606785</v>
      </c>
      <c r="P3064" s="156" t="s">
        <v>60</v>
      </c>
      <c r="Q3064" s="157" t="s">
        <v>110</v>
      </c>
      <c r="R3064" s="158">
        <v>46155</v>
      </c>
      <c r="S3064" s="159"/>
      <c r="T3064" s="159" t="s">
        <v>62</v>
      </c>
      <c r="U3064" s="159" t="s">
        <v>111</v>
      </c>
      <c r="V3064" s="154">
        <v>46148</v>
      </c>
      <c r="W3064" s="154"/>
      <c r="X3064" s="154"/>
      <c r="Y3064" s="160" t="s">
        <v>3187</v>
      </c>
      <c r="Z3064" s="160" t="s">
        <v>65</v>
      </c>
      <c r="AA3064" s="153"/>
      <c r="AB3064" s="153"/>
      <c r="AC3064" s="182" t="e">
        <f t="shared" si="96"/>
        <v>#DIV/0!</v>
      </c>
      <c r="AD3064" s="153" t="e">
        <f t="shared" si="97"/>
        <v>#DIV/0!</v>
      </c>
      <c r="AE3064" s="233" t="s">
        <v>66</v>
      </c>
      <c r="AF3064" s="153"/>
      <c r="AG3064" s="159"/>
      <c r="AH3064" s="153"/>
      <c r="AI3064" s="161"/>
      <c r="AJ3064" s="153"/>
      <c r="AK3064" s="153"/>
      <c r="AL3064" s="207"/>
      <c r="AM3064" s="207"/>
      <c r="AN3064" s="207"/>
      <c r="AO3064" s="207" t="str">
        <f ca="1">IF(R3064="","",IF(R3064&gt;TODAY(),"0 meses",DATEDIF(R3064,TODAY(),"m") &amp; " meses"))</f>
        <v>0 meses</v>
      </c>
      <c r="AP3064" s="147" t="s">
        <v>67</v>
      </c>
      <c r="AQ3064" s="147" t="s">
        <v>67</v>
      </c>
      <c r="AR3064" s="147"/>
      <c r="AS3064" s="209" t="s">
        <v>68</v>
      </c>
      <c r="AT3064" s="223" t="str">
        <f>MONTH(B3064)&amp;"/"&amp;YEAR(B3064)</f>
        <v>3/2026</v>
      </c>
      <c r="AU3064" s="223">
        <f>WEEKNUM(B3064)-WEEKNUM(EOMONTH(B3064,-1)+1)+1</f>
        <v>5</v>
      </c>
      <c r="AV3064" s="209" t="str">
        <f>MONTH(R3064)&amp;"/"&amp;YEAR(R3064)</f>
        <v>5/2026</v>
      </c>
      <c r="AW3064" s="209">
        <f>WEEKNUM(R3064)-WEEKNUM(EOMONTH(R3064,-1)+1)+1</f>
        <v>3</v>
      </c>
      <c r="AX3064" s="209">
        <f>IF(BB3064="S",IF(Q3064="1. Aceitou o programa",R3064-B3064,0),0)</f>
        <v>43</v>
      </c>
      <c r="AY3064" s="209">
        <f>IF(BB3064="S",IF(AND(S3064&lt;&gt;"",R3064&lt;&gt;""),S3064-R3064,0),0)</f>
        <v>0</v>
      </c>
      <c r="AZ3064" s="209">
        <f>IF(BB3064="S",IF(Q3064="1. Aceitou o programa",IF(OR(X3064="Não se Aplica",X3064=""),IF(OR(W3064="Não se Aplica",W3064=""),0,W3064-V3064),AVERAGE(X3064-W3064,W3064-V3064)),0),0)</f>
        <v>0</v>
      </c>
      <c r="BA3064" s="209">
        <f>IF(BB3064="S",IF(AND(Q3064="1. Aceitou o programa",AH3064="Realizada"),IFERROR(IF(AG3064="",0,AG3064-R3064),0),0),0)</f>
        <v>0</v>
      </c>
      <c r="BB3064" s="209" t="str">
        <f>_xlfn.XLOOKUP(U3064,'Lista Suspensa'!$AA$20:$AA$23,'Lista Suspensa'!$AB$20:$AB$23,"N/A")</f>
        <v>S</v>
      </c>
    </row>
    <row r="3065" spans="1:54" ht="12" customHeight="1">
      <c r="A3065" s="151" t="s">
        <v>54</v>
      </c>
      <c r="B3065" s="152">
        <v>46112</v>
      </c>
      <c r="C3065" s="153" t="s">
        <v>55</v>
      </c>
      <c r="D3065" s="153" t="s">
        <v>56</v>
      </c>
      <c r="E3065" s="244">
        <v>78389036</v>
      </c>
      <c r="F3065" s="144" t="s">
        <v>5854</v>
      </c>
      <c r="G3065" s="230"/>
      <c r="H3065" s="154">
        <v>28229</v>
      </c>
      <c r="I3065" s="153">
        <v>49</v>
      </c>
      <c r="J3065" s="148" t="s">
        <v>70</v>
      </c>
      <c r="K3065" s="153"/>
      <c r="L3065" s="153"/>
      <c r="M3065" s="153"/>
      <c r="N3065" s="153"/>
      <c r="O3065" s="155">
        <v>11991481039</v>
      </c>
      <c r="P3065" s="156" t="s">
        <v>60</v>
      </c>
      <c r="Q3065" s="157" t="s">
        <v>110</v>
      </c>
      <c r="R3065" s="158">
        <v>46155</v>
      </c>
      <c r="S3065" s="159"/>
      <c r="T3065" s="159" t="s">
        <v>62</v>
      </c>
      <c r="U3065" s="159" t="s">
        <v>111</v>
      </c>
      <c r="V3065" s="154">
        <v>46148</v>
      </c>
      <c r="W3065" s="154"/>
      <c r="X3065" s="154"/>
      <c r="Y3065" s="160" t="s">
        <v>3187</v>
      </c>
      <c r="Z3065" s="160" t="s">
        <v>65</v>
      </c>
      <c r="AA3065" s="153"/>
      <c r="AB3065" s="153"/>
      <c r="AC3065" s="182" t="e">
        <f t="shared" si="96"/>
        <v>#DIV/0!</v>
      </c>
      <c r="AD3065" s="153" t="e">
        <f t="shared" si="97"/>
        <v>#DIV/0!</v>
      </c>
      <c r="AE3065" s="233" t="s">
        <v>66</v>
      </c>
      <c r="AF3065" s="153"/>
      <c r="AG3065" s="159"/>
      <c r="AH3065" s="153"/>
      <c r="AI3065" s="161"/>
      <c r="AJ3065" s="153"/>
      <c r="AK3065" s="153"/>
      <c r="AL3065" s="207"/>
      <c r="AM3065" s="207"/>
      <c r="AN3065" s="207"/>
      <c r="AO3065" s="207" t="str">
        <f ca="1">IF(R3065="","",IF(R3065&gt;TODAY(),"0 meses",DATEDIF(R3065,TODAY(),"m") &amp; " meses"))</f>
        <v>0 meses</v>
      </c>
      <c r="AP3065" s="147" t="s">
        <v>67</v>
      </c>
      <c r="AQ3065" s="147" t="s">
        <v>67</v>
      </c>
      <c r="AR3065" s="147"/>
      <c r="AS3065" s="209" t="s">
        <v>68</v>
      </c>
      <c r="AT3065" s="223" t="str">
        <f>MONTH(B3065)&amp;"/"&amp;YEAR(B3065)</f>
        <v>3/2026</v>
      </c>
      <c r="AU3065" s="223">
        <f>WEEKNUM(B3065)-WEEKNUM(EOMONTH(B3065,-1)+1)+1</f>
        <v>5</v>
      </c>
      <c r="AV3065" s="209" t="str">
        <f>MONTH(R3065)&amp;"/"&amp;YEAR(R3065)</f>
        <v>5/2026</v>
      </c>
      <c r="AW3065" s="209">
        <f>WEEKNUM(R3065)-WEEKNUM(EOMONTH(R3065,-1)+1)+1</f>
        <v>3</v>
      </c>
      <c r="AX3065" s="209">
        <f>IF(BB3065="S",IF(Q3065="1. Aceitou o programa",R3065-B3065,0),0)</f>
        <v>43</v>
      </c>
      <c r="AY3065" s="209">
        <f>IF(BB3065="S",IF(AND(S3065&lt;&gt;"",R3065&lt;&gt;""),S3065-R3065,0),0)</f>
        <v>0</v>
      </c>
      <c r="AZ3065" s="209">
        <f>IF(BB3065="S",IF(Q3065="1. Aceitou o programa",IF(OR(X3065="Não se Aplica",X3065=""),IF(OR(W3065="Não se Aplica",W3065=""),0,W3065-V3065),AVERAGE(X3065-W3065,W3065-V3065)),0),0)</f>
        <v>0</v>
      </c>
      <c r="BA3065" s="209">
        <f>IF(BB3065="S",IF(AND(Q3065="1. Aceitou o programa",AH3065="Realizada"),IFERROR(IF(AG3065="",0,AG3065-R3065),0),0),0)</f>
        <v>0</v>
      </c>
      <c r="BB3065" s="209" t="str">
        <f>_xlfn.XLOOKUP(U3065,'Lista Suspensa'!$AA$20:$AA$23,'Lista Suspensa'!$AB$20:$AB$23,"N/A")</f>
        <v>S</v>
      </c>
    </row>
    <row r="3066" spans="1:54" ht="12" customHeight="1">
      <c r="A3066" s="151" t="s">
        <v>54</v>
      </c>
      <c r="B3066" s="152">
        <v>46112</v>
      </c>
      <c r="C3066" s="153" t="s">
        <v>55</v>
      </c>
      <c r="D3066" s="153" t="s">
        <v>56</v>
      </c>
      <c r="E3066" s="244">
        <v>85730344</v>
      </c>
      <c r="F3066" s="144" t="s">
        <v>5855</v>
      </c>
      <c r="G3066" s="230"/>
      <c r="H3066" s="154">
        <v>28349</v>
      </c>
      <c r="I3066" s="153">
        <v>48</v>
      </c>
      <c r="J3066" s="148" t="s">
        <v>70</v>
      </c>
      <c r="K3066" s="153"/>
      <c r="L3066" s="153"/>
      <c r="M3066" s="153"/>
      <c r="N3066" s="153"/>
      <c r="O3066" s="155">
        <v>21976219198</v>
      </c>
      <c r="P3066" s="156" t="s">
        <v>60</v>
      </c>
      <c r="Q3066" s="157" t="s">
        <v>110</v>
      </c>
      <c r="R3066" s="158">
        <v>46155</v>
      </c>
      <c r="S3066" s="159"/>
      <c r="T3066" s="159" t="s">
        <v>62</v>
      </c>
      <c r="U3066" s="159" t="s">
        <v>111</v>
      </c>
      <c r="V3066" s="154">
        <v>46148</v>
      </c>
      <c r="W3066" s="154"/>
      <c r="X3066" s="154"/>
      <c r="Y3066" s="160" t="s">
        <v>3187</v>
      </c>
      <c r="Z3066" s="160" t="s">
        <v>65</v>
      </c>
      <c r="AA3066" s="153"/>
      <c r="AB3066" s="153"/>
      <c r="AC3066" s="182" t="e">
        <f t="shared" si="96"/>
        <v>#DIV/0!</v>
      </c>
      <c r="AD3066" s="153" t="e">
        <f t="shared" si="97"/>
        <v>#DIV/0!</v>
      </c>
      <c r="AE3066" s="233" t="s">
        <v>66</v>
      </c>
      <c r="AF3066" s="153"/>
      <c r="AG3066" s="159"/>
      <c r="AH3066" s="153"/>
      <c r="AI3066" s="161"/>
      <c r="AJ3066" s="153"/>
      <c r="AK3066" s="153"/>
      <c r="AL3066" s="207"/>
      <c r="AM3066" s="207"/>
      <c r="AN3066" s="207"/>
      <c r="AO3066" s="207" t="str">
        <f ca="1">IF(R3066="","",IF(R3066&gt;TODAY(),"0 meses",DATEDIF(R3066,TODAY(),"m") &amp; " meses"))</f>
        <v>0 meses</v>
      </c>
      <c r="AP3066" s="147" t="s">
        <v>67</v>
      </c>
      <c r="AQ3066" s="147" t="s">
        <v>67</v>
      </c>
      <c r="AR3066" s="147"/>
      <c r="AS3066" s="209" t="s">
        <v>68</v>
      </c>
      <c r="AT3066" s="223" t="str">
        <f>MONTH(B3066)&amp;"/"&amp;YEAR(B3066)</f>
        <v>3/2026</v>
      </c>
      <c r="AU3066" s="223">
        <f>WEEKNUM(B3066)-WEEKNUM(EOMONTH(B3066,-1)+1)+1</f>
        <v>5</v>
      </c>
      <c r="AV3066" s="209" t="str">
        <f>MONTH(R3066)&amp;"/"&amp;YEAR(R3066)</f>
        <v>5/2026</v>
      </c>
      <c r="AW3066" s="209">
        <f>WEEKNUM(R3066)-WEEKNUM(EOMONTH(R3066,-1)+1)+1</f>
        <v>3</v>
      </c>
      <c r="AX3066" s="209">
        <f>IF(BB3066="S",IF(Q3066="1. Aceitou o programa",R3066-B3066,0),0)</f>
        <v>43</v>
      </c>
      <c r="AY3066" s="209">
        <f>IF(BB3066="S",IF(AND(S3066&lt;&gt;"",R3066&lt;&gt;""),S3066-R3066,0),0)</f>
        <v>0</v>
      </c>
      <c r="AZ3066" s="209">
        <f>IF(BB3066="S",IF(Q3066="1. Aceitou o programa",IF(OR(X3066="Não se Aplica",X3066=""),IF(OR(W3066="Não se Aplica",W3066=""),0,W3066-V3066),AVERAGE(X3066-W3066,W3066-V3066)),0),0)</f>
        <v>0</v>
      </c>
      <c r="BA3066" s="209">
        <f>IF(BB3066="S",IF(AND(Q3066="1. Aceitou o programa",AH3066="Realizada"),IFERROR(IF(AG3066="",0,AG3066-R3066),0),0),0)</f>
        <v>0</v>
      </c>
      <c r="BB3066" s="209" t="str">
        <f>_xlfn.XLOOKUP(U3066,'Lista Suspensa'!$AA$20:$AA$23,'Lista Suspensa'!$AB$20:$AB$23,"N/A")</f>
        <v>S</v>
      </c>
    </row>
    <row r="3067" spans="1:54" ht="12" customHeight="1">
      <c r="A3067" s="151" t="s">
        <v>54</v>
      </c>
      <c r="B3067" s="152">
        <v>46112</v>
      </c>
      <c r="C3067" s="153" t="s">
        <v>55</v>
      </c>
      <c r="D3067" s="153" t="s">
        <v>56</v>
      </c>
      <c r="E3067" s="244">
        <v>81726764</v>
      </c>
      <c r="F3067" s="144" t="s">
        <v>5856</v>
      </c>
      <c r="G3067" s="230"/>
      <c r="H3067" s="154">
        <v>28394</v>
      </c>
      <c r="I3067" s="153">
        <v>48</v>
      </c>
      <c r="J3067" s="148" t="s">
        <v>58</v>
      </c>
      <c r="K3067" s="153"/>
      <c r="L3067" s="153"/>
      <c r="M3067" s="153"/>
      <c r="N3067" s="153"/>
      <c r="O3067" s="155">
        <v>11984587951</v>
      </c>
      <c r="P3067" s="156" t="s">
        <v>60</v>
      </c>
      <c r="Q3067" s="157" t="s">
        <v>110</v>
      </c>
      <c r="R3067" s="158">
        <v>46155</v>
      </c>
      <c r="S3067" s="159"/>
      <c r="T3067" s="159" t="s">
        <v>62</v>
      </c>
      <c r="U3067" s="159" t="s">
        <v>111</v>
      </c>
      <c r="V3067" s="154">
        <v>46148</v>
      </c>
      <c r="W3067" s="154">
        <v>46155</v>
      </c>
      <c r="X3067" s="154"/>
      <c r="Y3067" s="160" t="s">
        <v>99</v>
      </c>
      <c r="Z3067" s="160" t="s">
        <v>65</v>
      </c>
      <c r="AA3067" s="153"/>
      <c r="AB3067" s="153"/>
      <c r="AC3067" s="182" t="e">
        <f t="shared" si="96"/>
        <v>#DIV/0!</v>
      </c>
      <c r="AD3067" s="153" t="e">
        <f t="shared" si="97"/>
        <v>#DIV/0!</v>
      </c>
      <c r="AE3067" s="233" t="s">
        <v>66</v>
      </c>
      <c r="AF3067" s="153"/>
      <c r="AG3067" s="159"/>
      <c r="AH3067" s="153"/>
      <c r="AI3067" s="161"/>
      <c r="AJ3067" s="153"/>
      <c r="AK3067" s="153"/>
      <c r="AL3067" s="207"/>
      <c r="AM3067" s="207"/>
      <c r="AN3067" s="207"/>
      <c r="AO3067" s="207" t="str">
        <f ca="1">IF(R3067="","",IF(R3067&gt;TODAY(),"0 meses",DATEDIF(R3067,TODAY(),"m") &amp; " meses"))</f>
        <v>0 meses</v>
      </c>
      <c r="AP3067" s="147" t="s">
        <v>67</v>
      </c>
      <c r="AQ3067" s="147" t="s">
        <v>67</v>
      </c>
      <c r="AR3067" s="147"/>
      <c r="AS3067" s="209" t="s">
        <v>68</v>
      </c>
      <c r="AT3067" s="223" t="str">
        <f>MONTH(B3067)&amp;"/"&amp;YEAR(B3067)</f>
        <v>3/2026</v>
      </c>
      <c r="AU3067" s="223">
        <f>WEEKNUM(B3067)-WEEKNUM(EOMONTH(B3067,-1)+1)+1</f>
        <v>5</v>
      </c>
      <c r="AV3067" s="209" t="str">
        <f>MONTH(R3067)&amp;"/"&amp;YEAR(R3067)</f>
        <v>5/2026</v>
      </c>
      <c r="AW3067" s="209">
        <f>WEEKNUM(R3067)-WEEKNUM(EOMONTH(R3067,-1)+1)+1</f>
        <v>3</v>
      </c>
      <c r="AX3067" s="209">
        <f>IF(BB3067="S",IF(Q3067="1. Aceitou o programa",R3067-B3067,0),0)</f>
        <v>43</v>
      </c>
      <c r="AY3067" s="209">
        <f>IF(BB3067="S",IF(AND(S3067&lt;&gt;"",R3067&lt;&gt;""),S3067-R3067,0),0)</f>
        <v>0</v>
      </c>
      <c r="AZ3067" s="209">
        <f>IF(BB3067="S",IF(Q3067="1. Aceitou o programa",IF(OR(X3067="Não se Aplica",X3067=""),IF(OR(W3067="Não se Aplica",W3067=""),0,W3067-V3067),AVERAGE(X3067-W3067,W3067-V3067)),0),0)</f>
        <v>7</v>
      </c>
      <c r="BA3067" s="209">
        <f>IF(BB3067="S",IF(AND(Q3067="1. Aceitou o programa",AH3067="Realizada"),IFERROR(IF(AG3067="",0,AG3067-R3067),0),0),0)</f>
        <v>0</v>
      </c>
      <c r="BB3067" s="209" t="str">
        <f>_xlfn.XLOOKUP(U3067,'Lista Suspensa'!$AA$20:$AA$23,'Lista Suspensa'!$AB$20:$AB$23,"N/A")</f>
        <v>S</v>
      </c>
    </row>
    <row r="3068" spans="1:54" ht="12" customHeight="1">
      <c r="A3068" s="151" t="s">
        <v>54</v>
      </c>
      <c r="B3068" s="152">
        <v>46112</v>
      </c>
      <c r="C3068" s="153" t="s">
        <v>55</v>
      </c>
      <c r="D3068" s="153" t="s">
        <v>56</v>
      </c>
      <c r="E3068" s="244">
        <v>73828381</v>
      </c>
      <c r="F3068" s="144" t="s">
        <v>5857</v>
      </c>
      <c r="G3068" s="230"/>
      <c r="H3068" s="154">
        <v>28533</v>
      </c>
      <c r="I3068" s="153">
        <v>48</v>
      </c>
      <c r="J3068" s="148" t="s">
        <v>58</v>
      </c>
      <c r="K3068" s="153"/>
      <c r="L3068" s="153"/>
      <c r="M3068" s="153"/>
      <c r="N3068" s="153"/>
      <c r="O3068" s="155">
        <v>21991220900</v>
      </c>
      <c r="P3068" s="156" t="s">
        <v>60</v>
      </c>
      <c r="Q3068" s="157" t="s">
        <v>110</v>
      </c>
      <c r="R3068" s="158">
        <v>46155</v>
      </c>
      <c r="S3068" s="159"/>
      <c r="T3068" s="159" t="s">
        <v>62</v>
      </c>
      <c r="U3068" s="159" t="s">
        <v>111</v>
      </c>
      <c r="V3068" s="154">
        <v>46149</v>
      </c>
      <c r="W3068" s="154"/>
      <c r="X3068" s="154"/>
      <c r="Y3068" s="160" t="s">
        <v>64</v>
      </c>
      <c r="Z3068" s="160" t="s">
        <v>65</v>
      </c>
      <c r="AA3068" s="153"/>
      <c r="AB3068" s="153"/>
      <c r="AC3068" s="182" t="e">
        <f t="shared" si="96"/>
        <v>#DIV/0!</v>
      </c>
      <c r="AD3068" s="153" t="e">
        <f t="shared" si="97"/>
        <v>#DIV/0!</v>
      </c>
      <c r="AE3068" s="233" t="s">
        <v>66</v>
      </c>
      <c r="AF3068" s="153"/>
      <c r="AG3068" s="159"/>
      <c r="AH3068" s="153"/>
      <c r="AI3068" s="161"/>
      <c r="AJ3068" s="153"/>
      <c r="AK3068" s="153"/>
      <c r="AL3068" s="207"/>
      <c r="AM3068" s="207"/>
      <c r="AN3068" s="207"/>
      <c r="AO3068" s="207" t="str">
        <f ca="1">IF(R3068="","",IF(R3068&gt;TODAY(),"0 meses",DATEDIF(R3068,TODAY(),"m") &amp; " meses"))</f>
        <v>0 meses</v>
      </c>
      <c r="AP3068" s="147" t="s">
        <v>67</v>
      </c>
      <c r="AQ3068" s="147" t="s">
        <v>67</v>
      </c>
      <c r="AR3068" s="147"/>
      <c r="AS3068" s="209" t="s">
        <v>68</v>
      </c>
      <c r="AT3068" s="223" t="str">
        <f>MONTH(B3068)&amp;"/"&amp;YEAR(B3068)</f>
        <v>3/2026</v>
      </c>
      <c r="AU3068" s="223">
        <f>WEEKNUM(B3068)-WEEKNUM(EOMONTH(B3068,-1)+1)+1</f>
        <v>5</v>
      </c>
      <c r="AV3068" s="209" t="str">
        <f>MONTH(R3068)&amp;"/"&amp;YEAR(R3068)</f>
        <v>5/2026</v>
      </c>
      <c r="AW3068" s="209">
        <f>WEEKNUM(R3068)-WEEKNUM(EOMONTH(R3068,-1)+1)+1</f>
        <v>3</v>
      </c>
      <c r="AX3068" s="209">
        <f>IF(BB3068="S",IF(Q3068="1. Aceitou o programa",R3068-B3068,0),0)</f>
        <v>43</v>
      </c>
      <c r="AY3068" s="209">
        <f>IF(BB3068="S",IF(AND(S3068&lt;&gt;"",R3068&lt;&gt;""),S3068-R3068,0),0)</f>
        <v>0</v>
      </c>
      <c r="AZ3068" s="209">
        <f>IF(BB3068="S",IF(Q3068="1. Aceitou o programa",IF(OR(X3068="Não se Aplica",X3068=""),IF(OR(W3068="Não se Aplica",W3068=""),0,W3068-V3068),AVERAGE(X3068-W3068,W3068-V3068)),0),0)</f>
        <v>0</v>
      </c>
      <c r="BA3068" s="209">
        <f>IF(BB3068="S",IF(AND(Q3068="1. Aceitou o programa",AH3068="Realizada"),IFERROR(IF(AG3068="",0,AG3068-R3068),0),0),0)</f>
        <v>0</v>
      </c>
      <c r="BB3068" s="209" t="str">
        <f>_xlfn.XLOOKUP(U3068,'Lista Suspensa'!$AA$20:$AA$23,'Lista Suspensa'!$AB$20:$AB$23,"N/A")</f>
        <v>S</v>
      </c>
    </row>
    <row r="3069" spans="1:54" ht="12" customHeight="1">
      <c r="A3069" s="151" t="s">
        <v>54</v>
      </c>
      <c r="B3069" s="152">
        <v>46112</v>
      </c>
      <c r="C3069" s="153" t="s">
        <v>55</v>
      </c>
      <c r="D3069" s="153" t="s">
        <v>56</v>
      </c>
      <c r="E3069" s="244">
        <v>83304113</v>
      </c>
      <c r="F3069" s="144" t="s">
        <v>5858</v>
      </c>
      <c r="G3069" s="230"/>
      <c r="H3069" s="154">
        <v>28541</v>
      </c>
      <c r="I3069" s="153">
        <v>48</v>
      </c>
      <c r="J3069" s="148" t="s">
        <v>70</v>
      </c>
      <c r="K3069" s="153"/>
      <c r="L3069" s="153"/>
      <c r="M3069" s="153"/>
      <c r="N3069" s="153"/>
      <c r="O3069" s="155">
        <v>21980463852</v>
      </c>
      <c r="P3069" s="156" t="s">
        <v>60</v>
      </c>
      <c r="Q3069" s="157" t="s">
        <v>110</v>
      </c>
      <c r="R3069" s="158">
        <v>46155</v>
      </c>
      <c r="S3069" s="159"/>
      <c r="T3069" s="159" t="s">
        <v>62</v>
      </c>
      <c r="U3069" s="159" t="s">
        <v>111</v>
      </c>
      <c r="V3069" s="154">
        <v>46148</v>
      </c>
      <c r="W3069" s="154"/>
      <c r="X3069" s="154"/>
      <c r="Y3069" s="160" t="s">
        <v>3187</v>
      </c>
      <c r="Z3069" s="160" t="s">
        <v>128</v>
      </c>
      <c r="AA3069" s="153"/>
      <c r="AB3069" s="153"/>
      <c r="AC3069" s="182" t="e">
        <f t="shared" si="96"/>
        <v>#DIV/0!</v>
      </c>
      <c r="AD3069" s="153" t="e">
        <f t="shared" si="97"/>
        <v>#DIV/0!</v>
      </c>
      <c r="AE3069" s="233" t="s">
        <v>135</v>
      </c>
      <c r="AF3069" s="153"/>
      <c r="AG3069" s="159"/>
      <c r="AH3069" s="153"/>
      <c r="AI3069" s="161"/>
      <c r="AJ3069" s="153"/>
      <c r="AK3069" s="153"/>
      <c r="AL3069" s="207"/>
      <c r="AM3069" s="207"/>
      <c r="AN3069" s="207"/>
      <c r="AO3069" s="207" t="str">
        <f ca="1">IF(R3069="","",IF(R3069&gt;TODAY(),"0 meses",DATEDIF(R3069,TODAY(),"m") &amp; " meses"))</f>
        <v>0 meses</v>
      </c>
      <c r="AP3069" s="147" t="s">
        <v>67</v>
      </c>
      <c r="AQ3069" s="147" t="s">
        <v>67</v>
      </c>
      <c r="AR3069" s="147"/>
      <c r="AS3069" s="209" t="s">
        <v>68</v>
      </c>
      <c r="AT3069" s="223" t="str">
        <f>MONTH(B3069)&amp;"/"&amp;YEAR(B3069)</f>
        <v>3/2026</v>
      </c>
      <c r="AU3069" s="223">
        <f>WEEKNUM(B3069)-WEEKNUM(EOMONTH(B3069,-1)+1)+1</f>
        <v>5</v>
      </c>
      <c r="AV3069" s="209" t="str">
        <f>MONTH(R3069)&amp;"/"&amp;YEAR(R3069)</f>
        <v>5/2026</v>
      </c>
      <c r="AW3069" s="209">
        <f>WEEKNUM(R3069)-WEEKNUM(EOMONTH(R3069,-1)+1)+1</f>
        <v>3</v>
      </c>
      <c r="AX3069" s="209">
        <f>IF(BB3069="S",IF(Q3069="1. Aceitou o programa",R3069-B3069,0),0)</f>
        <v>43</v>
      </c>
      <c r="AY3069" s="209">
        <f>IF(BB3069="S",IF(AND(S3069&lt;&gt;"",R3069&lt;&gt;""),S3069-R3069,0),0)</f>
        <v>0</v>
      </c>
      <c r="AZ3069" s="209">
        <f>IF(BB3069="S",IF(Q3069="1. Aceitou o programa",IF(OR(X3069="Não se Aplica",X3069=""),IF(OR(W3069="Não se Aplica",W3069=""),0,W3069-V3069),AVERAGE(X3069-W3069,W3069-V3069)),0),0)</f>
        <v>0</v>
      </c>
      <c r="BA3069" s="209">
        <f>IF(BB3069="S",IF(AND(Q3069="1. Aceitou o programa",AH3069="Realizada"),IFERROR(IF(AG3069="",0,AG3069-R3069),0),0),0)</f>
        <v>0</v>
      </c>
      <c r="BB3069" s="209" t="str">
        <f>_xlfn.XLOOKUP(U3069,'Lista Suspensa'!$AA$20:$AA$23,'Lista Suspensa'!$AB$20:$AB$23,"N/A")</f>
        <v>S</v>
      </c>
    </row>
    <row r="3070" spans="1:54" ht="12" customHeight="1">
      <c r="A3070" s="151" t="s">
        <v>54</v>
      </c>
      <c r="B3070" s="152">
        <v>46112</v>
      </c>
      <c r="C3070" s="153" t="s">
        <v>55</v>
      </c>
      <c r="D3070" s="153" t="s">
        <v>56</v>
      </c>
      <c r="E3070" s="244">
        <v>76040587</v>
      </c>
      <c r="F3070" s="144" t="s">
        <v>5859</v>
      </c>
      <c r="G3070" s="230"/>
      <c r="H3070" s="154">
        <v>28582</v>
      </c>
      <c r="I3070" s="153">
        <v>48</v>
      </c>
      <c r="J3070" s="148" t="s">
        <v>58</v>
      </c>
      <c r="K3070" s="153"/>
      <c r="L3070" s="153"/>
      <c r="M3070" s="153"/>
      <c r="N3070" s="153"/>
      <c r="O3070" s="155">
        <v>21970476006</v>
      </c>
      <c r="P3070" s="156" t="s">
        <v>60</v>
      </c>
      <c r="Q3070" s="157" t="s">
        <v>110</v>
      </c>
      <c r="R3070" s="158">
        <v>46155</v>
      </c>
      <c r="S3070" s="159"/>
      <c r="T3070" s="159" t="s">
        <v>62</v>
      </c>
      <c r="U3070" s="159" t="s">
        <v>111</v>
      </c>
      <c r="V3070" s="154">
        <v>46148</v>
      </c>
      <c r="W3070" s="154"/>
      <c r="X3070" s="154"/>
      <c r="Y3070" s="160" t="s">
        <v>3187</v>
      </c>
      <c r="Z3070" s="160" t="s">
        <v>65</v>
      </c>
      <c r="AA3070" s="153"/>
      <c r="AB3070" s="153"/>
      <c r="AC3070" s="182" t="e">
        <f t="shared" si="96"/>
        <v>#DIV/0!</v>
      </c>
      <c r="AD3070" s="153" t="e">
        <f t="shared" si="97"/>
        <v>#DIV/0!</v>
      </c>
      <c r="AE3070" s="233" t="s">
        <v>66</v>
      </c>
      <c r="AF3070" s="153"/>
      <c r="AG3070" s="159"/>
      <c r="AH3070" s="153"/>
      <c r="AI3070" s="161"/>
      <c r="AJ3070" s="153"/>
      <c r="AK3070" s="153"/>
      <c r="AL3070" s="207"/>
      <c r="AM3070" s="207"/>
      <c r="AN3070" s="207"/>
      <c r="AO3070" s="207" t="str">
        <f ca="1">IF(R3070="","",IF(R3070&gt;TODAY(),"0 meses",DATEDIF(R3070,TODAY(),"m") &amp; " meses"))</f>
        <v>0 meses</v>
      </c>
      <c r="AP3070" s="147" t="s">
        <v>67</v>
      </c>
      <c r="AQ3070" s="147" t="s">
        <v>67</v>
      </c>
      <c r="AR3070" s="147"/>
      <c r="AS3070" s="209" t="s">
        <v>68</v>
      </c>
      <c r="AT3070" s="223" t="str">
        <f>MONTH(B3070)&amp;"/"&amp;YEAR(B3070)</f>
        <v>3/2026</v>
      </c>
      <c r="AU3070" s="223">
        <f>WEEKNUM(B3070)-WEEKNUM(EOMONTH(B3070,-1)+1)+1</f>
        <v>5</v>
      </c>
      <c r="AV3070" s="209" t="str">
        <f>MONTH(R3070)&amp;"/"&amp;YEAR(R3070)</f>
        <v>5/2026</v>
      </c>
      <c r="AW3070" s="209">
        <f>WEEKNUM(R3070)-WEEKNUM(EOMONTH(R3070,-1)+1)+1</f>
        <v>3</v>
      </c>
      <c r="AX3070" s="209">
        <f>IF(BB3070="S",IF(Q3070="1. Aceitou o programa",R3070-B3070,0),0)</f>
        <v>43</v>
      </c>
      <c r="AY3070" s="209">
        <f>IF(BB3070="S",IF(AND(S3070&lt;&gt;"",R3070&lt;&gt;""),S3070-R3070,0),0)</f>
        <v>0</v>
      </c>
      <c r="AZ3070" s="209">
        <f>IF(BB3070="S",IF(Q3070="1. Aceitou o programa",IF(OR(X3070="Não se Aplica",X3070=""),IF(OR(W3070="Não se Aplica",W3070=""),0,W3070-V3070),AVERAGE(X3070-W3070,W3070-V3070)),0),0)</f>
        <v>0</v>
      </c>
      <c r="BA3070" s="209">
        <f>IF(BB3070="S",IF(AND(Q3070="1. Aceitou o programa",AH3070="Realizada"),IFERROR(IF(AG3070="",0,AG3070-R3070),0),0),0)</f>
        <v>0</v>
      </c>
      <c r="BB3070" s="209" t="str">
        <f>_xlfn.XLOOKUP(U3070,'Lista Suspensa'!$AA$20:$AA$23,'Lista Suspensa'!$AB$20:$AB$23,"N/A")</f>
        <v>S</v>
      </c>
    </row>
    <row r="3071" spans="1:54" ht="12" customHeight="1">
      <c r="A3071" s="151" t="s">
        <v>54</v>
      </c>
      <c r="B3071" s="152">
        <v>46112</v>
      </c>
      <c r="C3071" s="153" t="s">
        <v>55</v>
      </c>
      <c r="D3071" s="153" t="s">
        <v>56</v>
      </c>
      <c r="E3071" s="244">
        <v>79903111</v>
      </c>
      <c r="F3071" s="144" t="s">
        <v>5860</v>
      </c>
      <c r="G3071" s="230"/>
      <c r="H3071" s="154">
        <v>28661</v>
      </c>
      <c r="I3071" s="153">
        <v>47</v>
      </c>
      <c r="J3071" s="148" t="s">
        <v>70</v>
      </c>
      <c r="K3071" s="153"/>
      <c r="L3071" s="153"/>
      <c r="M3071" s="153"/>
      <c r="N3071" s="153"/>
      <c r="O3071" s="155">
        <v>21968484802</v>
      </c>
      <c r="P3071" s="156" t="s">
        <v>60</v>
      </c>
      <c r="Q3071" s="157" t="s">
        <v>110</v>
      </c>
      <c r="R3071" s="158">
        <v>46155</v>
      </c>
      <c r="S3071" s="159"/>
      <c r="T3071" s="159" t="s">
        <v>62</v>
      </c>
      <c r="U3071" s="159" t="s">
        <v>111</v>
      </c>
      <c r="V3071" s="154">
        <v>46148</v>
      </c>
      <c r="W3071" s="154"/>
      <c r="X3071" s="154"/>
      <c r="Y3071" s="160" t="s">
        <v>3187</v>
      </c>
      <c r="Z3071" s="160" t="s">
        <v>65</v>
      </c>
      <c r="AA3071" s="153"/>
      <c r="AB3071" s="153"/>
      <c r="AC3071" s="182" t="e">
        <f t="shared" si="96"/>
        <v>#DIV/0!</v>
      </c>
      <c r="AD3071" s="153" t="e">
        <f t="shared" si="97"/>
        <v>#DIV/0!</v>
      </c>
      <c r="AE3071" s="233" t="s">
        <v>66</v>
      </c>
      <c r="AF3071" s="153"/>
      <c r="AG3071" s="159"/>
      <c r="AH3071" s="153"/>
      <c r="AI3071" s="161"/>
      <c r="AJ3071" s="153"/>
      <c r="AK3071" s="153"/>
      <c r="AL3071" s="207"/>
      <c r="AM3071" s="207"/>
      <c r="AN3071" s="207"/>
      <c r="AO3071" s="207" t="str">
        <f ca="1">IF(R3071="","",IF(R3071&gt;TODAY(),"0 meses",DATEDIF(R3071,TODAY(),"m") &amp; " meses"))</f>
        <v>0 meses</v>
      </c>
      <c r="AP3071" s="147" t="s">
        <v>67</v>
      </c>
      <c r="AQ3071" s="147" t="s">
        <v>67</v>
      </c>
      <c r="AR3071" s="147"/>
      <c r="AS3071" s="209" t="s">
        <v>68</v>
      </c>
      <c r="AT3071" s="223" t="str">
        <f>MONTH(B3071)&amp;"/"&amp;YEAR(B3071)</f>
        <v>3/2026</v>
      </c>
      <c r="AU3071" s="223">
        <f>WEEKNUM(B3071)-WEEKNUM(EOMONTH(B3071,-1)+1)+1</f>
        <v>5</v>
      </c>
      <c r="AV3071" s="209" t="str">
        <f>MONTH(R3071)&amp;"/"&amp;YEAR(R3071)</f>
        <v>5/2026</v>
      </c>
      <c r="AW3071" s="209">
        <f>WEEKNUM(R3071)-WEEKNUM(EOMONTH(R3071,-1)+1)+1</f>
        <v>3</v>
      </c>
      <c r="AX3071" s="209">
        <f>IF(BB3071="S",IF(Q3071="1. Aceitou o programa",R3071-B3071,0),0)</f>
        <v>43</v>
      </c>
      <c r="AY3071" s="209">
        <f>IF(BB3071="S",IF(AND(S3071&lt;&gt;"",R3071&lt;&gt;""),S3071-R3071,0),0)</f>
        <v>0</v>
      </c>
      <c r="AZ3071" s="209">
        <f>IF(BB3071="S",IF(Q3071="1. Aceitou o programa",IF(OR(X3071="Não se Aplica",X3071=""),IF(OR(W3071="Não se Aplica",W3071=""),0,W3071-V3071),AVERAGE(X3071-W3071,W3071-V3071)),0),0)</f>
        <v>0</v>
      </c>
      <c r="BA3071" s="209">
        <f>IF(BB3071="S",IF(AND(Q3071="1. Aceitou o programa",AH3071="Realizada"),IFERROR(IF(AG3071="",0,AG3071-R3071),0),0),0)</f>
        <v>0</v>
      </c>
      <c r="BB3071" s="209" t="str">
        <f>_xlfn.XLOOKUP(U3071,'Lista Suspensa'!$AA$20:$AA$23,'Lista Suspensa'!$AB$20:$AB$23,"N/A")</f>
        <v>S</v>
      </c>
    </row>
    <row r="3072" spans="1:54" ht="12" customHeight="1">
      <c r="A3072" s="151" t="s">
        <v>54</v>
      </c>
      <c r="B3072" s="152">
        <v>46112</v>
      </c>
      <c r="C3072" s="153" t="s">
        <v>55</v>
      </c>
      <c r="D3072" s="153" t="s">
        <v>56</v>
      </c>
      <c r="E3072" s="244">
        <v>81235385</v>
      </c>
      <c r="F3072" s="144" t="s">
        <v>5861</v>
      </c>
      <c r="G3072" s="230"/>
      <c r="H3072" s="154">
        <v>28683</v>
      </c>
      <c r="I3072" s="153">
        <v>47</v>
      </c>
      <c r="J3072" s="148" t="s">
        <v>70</v>
      </c>
      <c r="K3072" s="153"/>
      <c r="L3072" s="153"/>
      <c r="M3072" s="153"/>
      <c r="N3072" s="153"/>
      <c r="O3072" s="155">
        <v>21980883788</v>
      </c>
      <c r="P3072" s="156" t="s">
        <v>60</v>
      </c>
      <c r="Q3072" s="157" t="s">
        <v>110</v>
      </c>
      <c r="R3072" s="158">
        <v>46155</v>
      </c>
      <c r="S3072" s="159"/>
      <c r="T3072" s="159" t="s">
        <v>62</v>
      </c>
      <c r="U3072" s="159" t="s">
        <v>111</v>
      </c>
      <c r="V3072" s="154">
        <v>46148</v>
      </c>
      <c r="W3072" s="154"/>
      <c r="X3072" s="154"/>
      <c r="Y3072" s="160" t="s">
        <v>5862</v>
      </c>
      <c r="Z3072" s="160" t="s">
        <v>65</v>
      </c>
      <c r="AA3072" s="153"/>
      <c r="AB3072" s="153"/>
      <c r="AC3072" s="182" t="e">
        <f t="shared" si="96"/>
        <v>#DIV/0!</v>
      </c>
      <c r="AD3072" s="153" t="e">
        <f t="shared" si="97"/>
        <v>#DIV/0!</v>
      </c>
      <c r="AE3072" s="233" t="s">
        <v>66</v>
      </c>
      <c r="AF3072" s="153"/>
      <c r="AG3072" s="159"/>
      <c r="AH3072" s="153"/>
      <c r="AI3072" s="161"/>
      <c r="AJ3072" s="153"/>
      <c r="AK3072" s="153"/>
      <c r="AL3072" s="207"/>
      <c r="AM3072" s="207"/>
      <c r="AN3072" s="207"/>
      <c r="AO3072" s="207" t="str">
        <f ca="1">IF(R3072="","",IF(R3072&gt;TODAY(),"0 meses",DATEDIF(R3072,TODAY(),"m") &amp; " meses"))</f>
        <v>0 meses</v>
      </c>
      <c r="AP3072" s="147" t="s">
        <v>67</v>
      </c>
      <c r="AQ3072" s="147" t="s">
        <v>67</v>
      </c>
      <c r="AR3072" s="147"/>
      <c r="AS3072" s="209" t="s">
        <v>68</v>
      </c>
      <c r="AT3072" s="223" t="str">
        <f>MONTH(B3072)&amp;"/"&amp;YEAR(B3072)</f>
        <v>3/2026</v>
      </c>
      <c r="AU3072" s="223">
        <f>WEEKNUM(B3072)-WEEKNUM(EOMONTH(B3072,-1)+1)+1</f>
        <v>5</v>
      </c>
      <c r="AV3072" s="209" t="str">
        <f>MONTH(R3072)&amp;"/"&amp;YEAR(R3072)</f>
        <v>5/2026</v>
      </c>
      <c r="AW3072" s="209">
        <f>WEEKNUM(R3072)-WEEKNUM(EOMONTH(R3072,-1)+1)+1</f>
        <v>3</v>
      </c>
      <c r="AX3072" s="209">
        <f>IF(BB3072="S",IF(Q3072="1. Aceitou o programa",R3072-B3072,0),0)</f>
        <v>43</v>
      </c>
      <c r="AY3072" s="209">
        <f>IF(BB3072="S",IF(AND(S3072&lt;&gt;"",R3072&lt;&gt;""),S3072-R3072,0),0)</f>
        <v>0</v>
      </c>
      <c r="AZ3072" s="209">
        <f>IF(BB3072="S",IF(Q3072="1. Aceitou o programa",IF(OR(X3072="Não se Aplica",X3072=""),IF(OR(W3072="Não se Aplica",W3072=""),0,W3072-V3072),AVERAGE(X3072-W3072,W3072-V3072)),0),0)</f>
        <v>0</v>
      </c>
      <c r="BA3072" s="209">
        <f>IF(BB3072="S",IF(AND(Q3072="1. Aceitou o programa",AH3072="Realizada"),IFERROR(IF(AG3072="",0,AG3072-R3072),0),0),0)</f>
        <v>0</v>
      </c>
      <c r="BB3072" s="209" t="str">
        <f>_xlfn.XLOOKUP(U3072,'Lista Suspensa'!$AA$20:$AA$23,'Lista Suspensa'!$AB$20:$AB$23,"N/A")</f>
        <v>S</v>
      </c>
    </row>
    <row r="3073" spans="1:54" ht="12" customHeight="1">
      <c r="A3073" s="151" t="s">
        <v>54</v>
      </c>
      <c r="B3073" s="152">
        <v>46112</v>
      </c>
      <c r="C3073" s="153" t="s">
        <v>55</v>
      </c>
      <c r="D3073" s="153" t="s">
        <v>56</v>
      </c>
      <c r="E3073" s="244">
        <v>86644815</v>
      </c>
      <c r="F3073" s="144" t="s">
        <v>5863</v>
      </c>
      <c r="G3073" s="230"/>
      <c r="H3073" s="154">
        <v>28805</v>
      </c>
      <c r="I3073" s="153">
        <v>47</v>
      </c>
      <c r="J3073" s="148" t="s">
        <v>70</v>
      </c>
      <c r="K3073" s="153"/>
      <c r="L3073" s="153"/>
      <c r="M3073" s="153"/>
      <c r="N3073" s="153"/>
      <c r="O3073" s="155">
        <v>21996379428</v>
      </c>
      <c r="P3073" s="156" t="s">
        <v>60</v>
      </c>
      <c r="Q3073" s="157" t="s">
        <v>110</v>
      </c>
      <c r="R3073" s="158">
        <v>46155</v>
      </c>
      <c r="S3073" s="159"/>
      <c r="T3073" s="159" t="s">
        <v>62</v>
      </c>
      <c r="U3073" s="159" t="s">
        <v>111</v>
      </c>
      <c r="V3073" s="154">
        <v>46148</v>
      </c>
      <c r="W3073" s="154"/>
      <c r="X3073" s="154"/>
      <c r="Y3073" s="160" t="s">
        <v>3187</v>
      </c>
      <c r="Z3073" s="160" t="s">
        <v>65</v>
      </c>
      <c r="AA3073" s="153"/>
      <c r="AB3073" s="153"/>
      <c r="AC3073" s="182" t="e">
        <f t="shared" si="96"/>
        <v>#DIV/0!</v>
      </c>
      <c r="AD3073" s="153" t="e">
        <f t="shared" si="97"/>
        <v>#DIV/0!</v>
      </c>
      <c r="AE3073" s="233" t="s">
        <v>66</v>
      </c>
      <c r="AF3073" s="153"/>
      <c r="AG3073" s="159"/>
      <c r="AH3073" s="153"/>
      <c r="AI3073" s="161"/>
      <c r="AJ3073" s="153"/>
      <c r="AK3073" s="153"/>
      <c r="AL3073" s="207"/>
      <c r="AM3073" s="207"/>
      <c r="AN3073" s="207"/>
      <c r="AO3073" s="207" t="str">
        <f ca="1">IF(R3073="","",IF(R3073&gt;TODAY(),"0 meses",DATEDIF(R3073,TODAY(),"m") &amp; " meses"))</f>
        <v>0 meses</v>
      </c>
      <c r="AP3073" s="147" t="s">
        <v>67</v>
      </c>
      <c r="AQ3073" s="147" t="s">
        <v>67</v>
      </c>
      <c r="AR3073" s="147"/>
      <c r="AS3073" s="209" t="s">
        <v>68</v>
      </c>
      <c r="AT3073" s="223" t="str">
        <f>MONTH(B3073)&amp;"/"&amp;YEAR(B3073)</f>
        <v>3/2026</v>
      </c>
      <c r="AU3073" s="223">
        <f>WEEKNUM(B3073)-WEEKNUM(EOMONTH(B3073,-1)+1)+1</f>
        <v>5</v>
      </c>
      <c r="AV3073" s="209" t="str">
        <f>MONTH(R3073)&amp;"/"&amp;YEAR(R3073)</f>
        <v>5/2026</v>
      </c>
      <c r="AW3073" s="209">
        <f>WEEKNUM(R3073)-WEEKNUM(EOMONTH(R3073,-1)+1)+1</f>
        <v>3</v>
      </c>
      <c r="AX3073" s="209">
        <f>IF(BB3073="S",IF(Q3073="1. Aceitou o programa",R3073-B3073,0),0)</f>
        <v>43</v>
      </c>
      <c r="AY3073" s="209">
        <f>IF(BB3073="S",IF(AND(S3073&lt;&gt;"",R3073&lt;&gt;""),S3073-R3073,0),0)</f>
        <v>0</v>
      </c>
      <c r="AZ3073" s="209">
        <f>IF(BB3073="S",IF(Q3073="1. Aceitou o programa",IF(OR(X3073="Não se Aplica",X3073=""),IF(OR(W3073="Não se Aplica",W3073=""),0,W3073-V3073),AVERAGE(X3073-W3073,W3073-V3073)),0),0)</f>
        <v>0</v>
      </c>
      <c r="BA3073" s="209">
        <f>IF(BB3073="S",IF(AND(Q3073="1. Aceitou o programa",AH3073="Realizada"),IFERROR(IF(AG3073="",0,AG3073-R3073),0),0),0)</f>
        <v>0</v>
      </c>
      <c r="BB3073" s="209" t="str">
        <f>_xlfn.XLOOKUP(U3073,'Lista Suspensa'!$AA$20:$AA$23,'Lista Suspensa'!$AB$20:$AB$23,"N/A")</f>
        <v>S</v>
      </c>
    </row>
    <row r="3074" spans="1:54" ht="12" customHeight="1">
      <c r="A3074" s="151" t="s">
        <v>54</v>
      </c>
      <c r="B3074" s="152">
        <v>46112</v>
      </c>
      <c r="C3074" s="153" t="s">
        <v>55</v>
      </c>
      <c r="D3074" s="153" t="s">
        <v>56</v>
      </c>
      <c r="E3074" s="244">
        <v>83461564</v>
      </c>
      <c r="F3074" s="144" t="s">
        <v>5864</v>
      </c>
      <c r="G3074" s="230"/>
      <c r="H3074" s="154">
        <v>28947</v>
      </c>
      <c r="I3074" s="153">
        <v>47</v>
      </c>
      <c r="J3074" s="148" t="s">
        <v>70</v>
      </c>
      <c r="K3074" s="153"/>
      <c r="L3074" s="153"/>
      <c r="M3074" s="153"/>
      <c r="N3074" s="153"/>
      <c r="O3074" s="155">
        <v>11951705580</v>
      </c>
      <c r="P3074" s="156" t="s">
        <v>60</v>
      </c>
      <c r="Q3074" s="157" t="s">
        <v>110</v>
      </c>
      <c r="R3074" s="158">
        <v>46155</v>
      </c>
      <c r="S3074" s="159"/>
      <c r="T3074" s="159" t="s">
        <v>62</v>
      </c>
      <c r="U3074" s="159" t="s">
        <v>111</v>
      </c>
      <c r="V3074" s="154">
        <v>46148</v>
      </c>
      <c r="W3074" s="154"/>
      <c r="X3074" s="154"/>
      <c r="Y3074" s="160" t="s">
        <v>3187</v>
      </c>
      <c r="Z3074" s="160" t="s">
        <v>65</v>
      </c>
      <c r="AA3074" s="153"/>
      <c r="AB3074" s="153"/>
      <c r="AC3074" s="182" t="e">
        <f t="shared" ref="AC3074:AC3137" si="98">SUM(AA3074/(AB3074^2))</f>
        <v>#DIV/0!</v>
      </c>
      <c r="AD3074" s="153" t="e">
        <f t="shared" ref="AD3074:AD3137" si="99">IF(AC3074&lt;18.5,"ABAIXO DO PESO",
(IF(AC3074&lt;=24.9,"PESO NORMAL",
(IF(AC3074&lt;=29.9,"SOBREPESO",
(IF(AC3074&lt;=34.9,"OBESIDADE I",
(IF(AC3074&lt;=39.9,"OBESIDADE II",
(IF(AC3074&lt;=999,"OBESIDADE III","VAZIO")))))))))))</f>
        <v>#DIV/0!</v>
      </c>
      <c r="AE3074" s="233" t="s">
        <v>66</v>
      </c>
      <c r="AF3074" s="153"/>
      <c r="AG3074" s="159"/>
      <c r="AH3074" s="153"/>
      <c r="AI3074" s="161"/>
      <c r="AJ3074" s="153"/>
      <c r="AK3074" s="153"/>
      <c r="AL3074" s="207"/>
      <c r="AM3074" s="207"/>
      <c r="AN3074" s="207"/>
      <c r="AO3074" s="207" t="str">
        <f ca="1">IF(R3074="","",IF(R3074&gt;TODAY(),"0 meses",DATEDIF(R3074,TODAY(),"m") &amp; " meses"))</f>
        <v>0 meses</v>
      </c>
      <c r="AP3074" s="147" t="s">
        <v>67</v>
      </c>
      <c r="AQ3074" s="147" t="s">
        <v>67</v>
      </c>
      <c r="AR3074" s="147"/>
      <c r="AS3074" s="209" t="s">
        <v>68</v>
      </c>
      <c r="AT3074" s="223" t="str">
        <f>MONTH(B3074)&amp;"/"&amp;YEAR(B3074)</f>
        <v>3/2026</v>
      </c>
      <c r="AU3074" s="223">
        <f>WEEKNUM(B3074)-WEEKNUM(EOMONTH(B3074,-1)+1)+1</f>
        <v>5</v>
      </c>
      <c r="AV3074" s="209" t="str">
        <f>MONTH(R3074)&amp;"/"&amp;YEAR(R3074)</f>
        <v>5/2026</v>
      </c>
      <c r="AW3074" s="209">
        <f>WEEKNUM(R3074)-WEEKNUM(EOMONTH(R3074,-1)+1)+1</f>
        <v>3</v>
      </c>
      <c r="AX3074" s="209">
        <f>IF(BB3074="S",IF(Q3074="1. Aceitou o programa",R3074-B3074,0),0)</f>
        <v>43</v>
      </c>
      <c r="AY3074" s="209">
        <f>IF(BB3074="S",IF(AND(S3074&lt;&gt;"",R3074&lt;&gt;""),S3074-R3074,0),0)</f>
        <v>0</v>
      </c>
      <c r="AZ3074" s="209">
        <f>IF(BB3074="S",IF(Q3074="1. Aceitou o programa",IF(OR(X3074="Não se Aplica",X3074=""),IF(OR(W3074="Não se Aplica",W3074=""),0,W3074-V3074),AVERAGE(X3074-W3074,W3074-V3074)),0),0)</f>
        <v>0</v>
      </c>
      <c r="BA3074" s="209">
        <f>IF(BB3074="S",IF(AND(Q3074="1. Aceitou o programa",AH3074="Realizada"),IFERROR(IF(AG3074="",0,AG3074-R3074),0),0),0)</f>
        <v>0</v>
      </c>
      <c r="BB3074" s="209" t="str">
        <f>_xlfn.XLOOKUP(U3074,'Lista Suspensa'!$AA$20:$AA$23,'Lista Suspensa'!$AB$20:$AB$23,"N/A")</f>
        <v>S</v>
      </c>
    </row>
    <row r="3075" spans="1:54" ht="12" customHeight="1">
      <c r="A3075" s="151" t="s">
        <v>54</v>
      </c>
      <c r="B3075" s="152">
        <v>46112</v>
      </c>
      <c r="C3075" s="153" t="s">
        <v>55</v>
      </c>
      <c r="D3075" s="153" t="s">
        <v>56</v>
      </c>
      <c r="E3075" s="244">
        <v>84026660</v>
      </c>
      <c r="F3075" s="144" t="s">
        <v>5865</v>
      </c>
      <c r="G3075" s="230"/>
      <c r="H3075" s="154">
        <v>28979</v>
      </c>
      <c r="I3075" s="153">
        <v>47</v>
      </c>
      <c r="J3075" s="148" t="s">
        <v>70</v>
      </c>
      <c r="K3075" s="153"/>
      <c r="L3075" s="153"/>
      <c r="M3075" s="153"/>
      <c r="N3075" s="153"/>
      <c r="O3075" s="155">
        <v>11930220965</v>
      </c>
      <c r="P3075" s="156" t="s">
        <v>60</v>
      </c>
      <c r="Q3075" s="157" t="s">
        <v>110</v>
      </c>
      <c r="R3075" s="158">
        <v>46155</v>
      </c>
      <c r="S3075" s="159"/>
      <c r="T3075" s="159" t="s">
        <v>62</v>
      </c>
      <c r="U3075" s="159" t="s">
        <v>111</v>
      </c>
      <c r="V3075" s="154">
        <v>46148</v>
      </c>
      <c r="W3075" s="154"/>
      <c r="X3075" s="154"/>
      <c r="Y3075" s="160" t="s">
        <v>3187</v>
      </c>
      <c r="Z3075" s="160" t="s">
        <v>65</v>
      </c>
      <c r="AA3075" s="153"/>
      <c r="AB3075" s="153"/>
      <c r="AC3075" s="182" t="e">
        <f t="shared" si="98"/>
        <v>#DIV/0!</v>
      </c>
      <c r="AD3075" s="153" t="e">
        <f t="shared" si="99"/>
        <v>#DIV/0!</v>
      </c>
      <c r="AE3075" s="233" t="s">
        <v>66</v>
      </c>
      <c r="AF3075" s="153"/>
      <c r="AG3075" s="159"/>
      <c r="AH3075" s="153"/>
      <c r="AI3075" s="161"/>
      <c r="AJ3075" s="153"/>
      <c r="AK3075" s="153"/>
      <c r="AL3075" s="207"/>
      <c r="AM3075" s="207"/>
      <c r="AN3075" s="207"/>
      <c r="AO3075" s="207" t="str">
        <f ca="1">IF(R3075="","",IF(R3075&gt;TODAY(),"0 meses",DATEDIF(R3075,TODAY(),"m") &amp; " meses"))</f>
        <v>0 meses</v>
      </c>
      <c r="AP3075" s="147" t="s">
        <v>67</v>
      </c>
      <c r="AQ3075" s="147" t="s">
        <v>67</v>
      </c>
      <c r="AR3075" s="147"/>
      <c r="AS3075" s="209" t="s">
        <v>68</v>
      </c>
      <c r="AT3075" s="223" t="str">
        <f>MONTH(B3075)&amp;"/"&amp;YEAR(B3075)</f>
        <v>3/2026</v>
      </c>
      <c r="AU3075" s="223">
        <f>WEEKNUM(B3075)-WEEKNUM(EOMONTH(B3075,-1)+1)+1</f>
        <v>5</v>
      </c>
      <c r="AV3075" s="209" t="str">
        <f>MONTH(R3075)&amp;"/"&amp;YEAR(R3075)</f>
        <v>5/2026</v>
      </c>
      <c r="AW3075" s="209">
        <f>WEEKNUM(R3075)-WEEKNUM(EOMONTH(R3075,-1)+1)+1</f>
        <v>3</v>
      </c>
      <c r="AX3075" s="209">
        <f>IF(BB3075="S",IF(Q3075="1. Aceitou o programa",R3075-B3075,0),0)</f>
        <v>43</v>
      </c>
      <c r="AY3075" s="209">
        <f>IF(BB3075="S",IF(AND(S3075&lt;&gt;"",R3075&lt;&gt;""),S3075-R3075,0),0)</f>
        <v>0</v>
      </c>
      <c r="AZ3075" s="209">
        <f>IF(BB3075="S",IF(Q3075="1. Aceitou o programa",IF(OR(X3075="Não se Aplica",X3075=""),IF(OR(W3075="Não se Aplica",W3075=""),0,W3075-V3075),AVERAGE(X3075-W3075,W3075-V3075)),0),0)</f>
        <v>0</v>
      </c>
      <c r="BA3075" s="209">
        <f>IF(BB3075="S",IF(AND(Q3075="1. Aceitou o programa",AH3075="Realizada"),IFERROR(IF(AG3075="",0,AG3075-R3075),0),0),0)</f>
        <v>0</v>
      </c>
      <c r="BB3075" s="209" t="str">
        <f>_xlfn.XLOOKUP(U3075,'Lista Suspensa'!$AA$20:$AA$23,'Lista Suspensa'!$AB$20:$AB$23,"N/A")</f>
        <v>S</v>
      </c>
    </row>
    <row r="3076" spans="1:54" ht="12" customHeight="1">
      <c r="A3076" s="151" t="s">
        <v>54</v>
      </c>
      <c r="B3076" s="152">
        <v>46112</v>
      </c>
      <c r="C3076" s="153" t="s">
        <v>55</v>
      </c>
      <c r="D3076" s="153" t="s">
        <v>56</v>
      </c>
      <c r="E3076" s="244">
        <v>78387519</v>
      </c>
      <c r="F3076" s="144" t="s">
        <v>5866</v>
      </c>
      <c r="G3076" s="230"/>
      <c r="H3076" s="154">
        <v>28994</v>
      </c>
      <c r="I3076" s="153">
        <v>47</v>
      </c>
      <c r="J3076" s="148" t="s">
        <v>70</v>
      </c>
      <c r="K3076" s="153"/>
      <c r="L3076" s="153"/>
      <c r="M3076" s="153"/>
      <c r="N3076" s="153"/>
      <c r="O3076" s="155">
        <v>11984383035</v>
      </c>
      <c r="P3076" s="156" t="s">
        <v>60</v>
      </c>
      <c r="Q3076" s="157" t="s">
        <v>110</v>
      </c>
      <c r="R3076" s="158">
        <v>46155</v>
      </c>
      <c r="S3076" s="159"/>
      <c r="T3076" s="159" t="s">
        <v>62</v>
      </c>
      <c r="U3076" s="159" t="s">
        <v>111</v>
      </c>
      <c r="V3076" s="154">
        <v>46148</v>
      </c>
      <c r="W3076" s="154"/>
      <c r="X3076" s="154"/>
      <c r="Y3076" s="160" t="s">
        <v>3187</v>
      </c>
      <c r="Z3076" s="160" t="s">
        <v>65</v>
      </c>
      <c r="AA3076" s="153"/>
      <c r="AB3076" s="153"/>
      <c r="AC3076" s="182" t="e">
        <f t="shared" si="98"/>
        <v>#DIV/0!</v>
      </c>
      <c r="AD3076" s="153" t="e">
        <f t="shared" si="99"/>
        <v>#DIV/0!</v>
      </c>
      <c r="AE3076" s="233" t="s">
        <v>66</v>
      </c>
      <c r="AF3076" s="153"/>
      <c r="AG3076" s="159"/>
      <c r="AH3076" s="153"/>
      <c r="AI3076" s="161"/>
      <c r="AJ3076" s="153"/>
      <c r="AK3076" s="153"/>
      <c r="AL3076" s="207"/>
      <c r="AM3076" s="207"/>
      <c r="AN3076" s="207"/>
      <c r="AO3076" s="207" t="str">
        <f ca="1">IF(R3076="","",IF(R3076&gt;TODAY(),"0 meses",DATEDIF(R3076,TODAY(),"m") &amp; " meses"))</f>
        <v>0 meses</v>
      </c>
      <c r="AP3076" s="147" t="s">
        <v>67</v>
      </c>
      <c r="AQ3076" s="147" t="s">
        <v>67</v>
      </c>
      <c r="AR3076" s="147"/>
      <c r="AS3076" s="209" t="s">
        <v>68</v>
      </c>
      <c r="AT3076" s="223" t="str">
        <f>MONTH(B3076)&amp;"/"&amp;YEAR(B3076)</f>
        <v>3/2026</v>
      </c>
      <c r="AU3076" s="223">
        <f>WEEKNUM(B3076)-WEEKNUM(EOMONTH(B3076,-1)+1)+1</f>
        <v>5</v>
      </c>
      <c r="AV3076" s="209" t="str">
        <f>MONTH(R3076)&amp;"/"&amp;YEAR(R3076)</f>
        <v>5/2026</v>
      </c>
      <c r="AW3076" s="209">
        <f>WEEKNUM(R3076)-WEEKNUM(EOMONTH(R3076,-1)+1)+1</f>
        <v>3</v>
      </c>
      <c r="AX3076" s="209">
        <f>IF(BB3076="S",IF(Q3076="1. Aceitou o programa",R3076-B3076,0),0)</f>
        <v>43</v>
      </c>
      <c r="AY3076" s="209">
        <f>IF(BB3076="S",IF(AND(S3076&lt;&gt;"",R3076&lt;&gt;""),S3076-R3076,0),0)</f>
        <v>0</v>
      </c>
      <c r="AZ3076" s="209">
        <f>IF(BB3076="S",IF(Q3076="1. Aceitou o programa",IF(OR(X3076="Não se Aplica",X3076=""),IF(OR(W3076="Não se Aplica",W3076=""),0,W3076-V3076),AVERAGE(X3076-W3076,W3076-V3076)),0),0)</f>
        <v>0</v>
      </c>
      <c r="BA3076" s="209">
        <f>IF(BB3076="S",IF(AND(Q3076="1. Aceitou o programa",AH3076="Realizada"),IFERROR(IF(AG3076="",0,AG3076-R3076),0),0),0)</f>
        <v>0</v>
      </c>
      <c r="BB3076" s="209" t="str">
        <f>_xlfn.XLOOKUP(U3076,'Lista Suspensa'!$AA$20:$AA$23,'Lista Suspensa'!$AB$20:$AB$23,"N/A")</f>
        <v>S</v>
      </c>
    </row>
    <row r="3077" spans="1:54" ht="12" customHeight="1">
      <c r="A3077" s="151" t="s">
        <v>54</v>
      </c>
      <c r="B3077" s="152">
        <v>46112</v>
      </c>
      <c r="C3077" s="153" t="s">
        <v>55</v>
      </c>
      <c r="D3077" s="153" t="s">
        <v>56</v>
      </c>
      <c r="E3077" s="244">
        <v>86015009</v>
      </c>
      <c r="F3077" s="144" t="s">
        <v>5867</v>
      </c>
      <c r="G3077" s="230"/>
      <c r="H3077" s="154">
        <v>29018</v>
      </c>
      <c r="I3077" s="153">
        <v>46</v>
      </c>
      <c r="J3077" s="148" t="s">
        <v>70</v>
      </c>
      <c r="K3077" s="153"/>
      <c r="L3077" s="153"/>
      <c r="M3077" s="153"/>
      <c r="N3077" s="153"/>
      <c r="O3077" s="155">
        <v>11977862800</v>
      </c>
      <c r="P3077" s="156" t="s">
        <v>60</v>
      </c>
      <c r="Q3077" s="157" t="s">
        <v>110</v>
      </c>
      <c r="R3077" s="158">
        <v>46155</v>
      </c>
      <c r="S3077" s="159"/>
      <c r="T3077" s="159" t="s">
        <v>62</v>
      </c>
      <c r="U3077" s="159" t="s">
        <v>111</v>
      </c>
      <c r="V3077" s="154">
        <v>46148</v>
      </c>
      <c r="W3077" s="154">
        <v>46155</v>
      </c>
      <c r="X3077" s="154"/>
      <c r="Y3077" s="160" t="s">
        <v>99</v>
      </c>
      <c r="Z3077" s="160" t="s">
        <v>65</v>
      </c>
      <c r="AA3077" s="153"/>
      <c r="AB3077" s="153"/>
      <c r="AC3077" s="182" t="e">
        <f t="shared" si="98"/>
        <v>#DIV/0!</v>
      </c>
      <c r="AD3077" s="153" t="e">
        <f t="shared" si="99"/>
        <v>#DIV/0!</v>
      </c>
      <c r="AE3077" s="233" t="s">
        <v>66</v>
      </c>
      <c r="AF3077" s="153"/>
      <c r="AG3077" s="159"/>
      <c r="AH3077" s="153"/>
      <c r="AI3077" s="161"/>
      <c r="AJ3077" s="153"/>
      <c r="AK3077" s="153"/>
      <c r="AL3077" s="207"/>
      <c r="AM3077" s="207"/>
      <c r="AN3077" s="207"/>
      <c r="AO3077" s="207" t="str">
        <f ca="1">IF(R3077="","",IF(R3077&gt;TODAY(),"0 meses",DATEDIF(R3077,TODAY(),"m") &amp; " meses"))</f>
        <v>0 meses</v>
      </c>
      <c r="AP3077" s="147" t="s">
        <v>67</v>
      </c>
      <c r="AQ3077" s="147" t="s">
        <v>67</v>
      </c>
      <c r="AR3077" s="147"/>
      <c r="AS3077" s="209" t="s">
        <v>68</v>
      </c>
      <c r="AT3077" s="223" t="str">
        <f>MONTH(B3077)&amp;"/"&amp;YEAR(B3077)</f>
        <v>3/2026</v>
      </c>
      <c r="AU3077" s="223">
        <f>WEEKNUM(B3077)-WEEKNUM(EOMONTH(B3077,-1)+1)+1</f>
        <v>5</v>
      </c>
      <c r="AV3077" s="209" t="str">
        <f>MONTH(R3077)&amp;"/"&amp;YEAR(R3077)</f>
        <v>5/2026</v>
      </c>
      <c r="AW3077" s="209">
        <f>WEEKNUM(R3077)-WEEKNUM(EOMONTH(R3077,-1)+1)+1</f>
        <v>3</v>
      </c>
      <c r="AX3077" s="209">
        <f>IF(BB3077="S",IF(Q3077="1. Aceitou o programa",R3077-B3077,0),0)</f>
        <v>43</v>
      </c>
      <c r="AY3077" s="209">
        <f>IF(BB3077="S",IF(AND(S3077&lt;&gt;"",R3077&lt;&gt;""),S3077-R3077,0),0)</f>
        <v>0</v>
      </c>
      <c r="AZ3077" s="209">
        <f>IF(BB3077="S",IF(Q3077="1. Aceitou o programa",IF(OR(X3077="Não se Aplica",X3077=""),IF(OR(W3077="Não se Aplica",W3077=""),0,W3077-V3077),AVERAGE(X3077-W3077,W3077-V3077)),0),0)</f>
        <v>7</v>
      </c>
      <c r="BA3077" s="209">
        <f>IF(BB3077="S",IF(AND(Q3077="1. Aceitou o programa",AH3077="Realizada"),IFERROR(IF(AG3077="",0,AG3077-R3077),0),0),0)</f>
        <v>0</v>
      </c>
      <c r="BB3077" s="209" t="str">
        <f>_xlfn.XLOOKUP(U3077,'Lista Suspensa'!$AA$20:$AA$23,'Lista Suspensa'!$AB$20:$AB$23,"N/A")</f>
        <v>S</v>
      </c>
    </row>
    <row r="3078" spans="1:54" ht="12" customHeight="1">
      <c r="A3078" s="151" t="s">
        <v>54</v>
      </c>
      <c r="B3078" s="152">
        <v>46112</v>
      </c>
      <c r="C3078" s="153" t="s">
        <v>55</v>
      </c>
      <c r="D3078" s="153" t="s">
        <v>56</v>
      </c>
      <c r="E3078" s="244">
        <v>82097888</v>
      </c>
      <c r="F3078" s="144" t="s">
        <v>5868</v>
      </c>
      <c r="G3078" s="230"/>
      <c r="H3078" s="154">
        <v>29263</v>
      </c>
      <c r="I3078" s="153">
        <v>46</v>
      </c>
      <c r="J3078" s="148" t="s">
        <v>70</v>
      </c>
      <c r="K3078" s="153"/>
      <c r="L3078" s="153"/>
      <c r="M3078" s="153"/>
      <c r="N3078" s="153"/>
      <c r="O3078" s="155">
        <v>21976569355</v>
      </c>
      <c r="P3078" s="156" t="s">
        <v>3265</v>
      </c>
      <c r="Q3078" s="157" t="s">
        <v>110</v>
      </c>
      <c r="R3078" s="158">
        <v>46155</v>
      </c>
      <c r="S3078" s="159"/>
      <c r="T3078" s="159" t="s">
        <v>62</v>
      </c>
      <c r="U3078" s="159" t="s">
        <v>111</v>
      </c>
      <c r="V3078" s="154">
        <v>46148</v>
      </c>
      <c r="W3078" s="154"/>
      <c r="X3078" s="154"/>
      <c r="Y3078" s="160" t="s">
        <v>3187</v>
      </c>
      <c r="Z3078" s="160" t="s">
        <v>65</v>
      </c>
      <c r="AA3078" s="153"/>
      <c r="AB3078" s="153"/>
      <c r="AC3078" s="182" t="e">
        <f t="shared" si="98"/>
        <v>#DIV/0!</v>
      </c>
      <c r="AD3078" s="153" t="e">
        <f t="shared" si="99"/>
        <v>#DIV/0!</v>
      </c>
      <c r="AE3078" s="233" t="s">
        <v>66</v>
      </c>
      <c r="AF3078" s="153"/>
      <c r="AG3078" s="159"/>
      <c r="AH3078" s="153"/>
      <c r="AI3078" s="161"/>
      <c r="AJ3078" s="153"/>
      <c r="AK3078" s="153"/>
      <c r="AL3078" s="207"/>
      <c r="AM3078" s="207"/>
      <c r="AN3078" s="207"/>
      <c r="AO3078" s="207" t="str">
        <f ca="1">IF(R3078="","",IF(R3078&gt;TODAY(),"0 meses",DATEDIF(R3078,TODAY(),"m") &amp; " meses"))</f>
        <v>0 meses</v>
      </c>
      <c r="AP3078" s="147" t="s">
        <v>67</v>
      </c>
      <c r="AQ3078" s="147" t="s">
        <v>67</v>
      </c>
      <c r="AR3078" s="147"/>
      <c r="AS3078" s="209" t="s">
        <v>68</v>
      </c>
      <c r="AT3078" s="223" t="str">
        <f>MONTH(B3078)&amp;"/"&amp;YEAR(B3078)</f>
        <v>3/2026</v>
      </c>
      <c r="AU3078" s="223">
        <f>WEEKNUM(B3078)-WEEKNUM(EOMONTH(B3078,-1)+1)+1</f>
        <v>5</v>
      </c>
      <c r="AV3078" s="209" t="str">
        <f>MONTH(R3078)&amp;"/"&amp;YEAR(R3078)</f>
        <v>5/2026</v>
      </c>
      <c r="AW3078" s="209">
        <f>WEEKNUM(R3078)-WEEKNUM(EOMONTH(R3078,-1)+1)+1</f>
        <v>3</v>
      </c>
      <c r="AX3078" s="209">
        <f>IF(BB3078="S",IF(Q3078="1. Aceitou o programa",R3078-B3078,0),0)</f>
        <v>43</v>
      </c>
      <c r="AY3078" s="209">
        <f>IF(BB3078="S",IF(AND(S3078&lt;&gt;"",R3078&lt;&gt;""),S3078-R3078,0),0)</f>
        <v>0</v>
      </c>
      <c r="AZ3078" s="209">
        <f>IF(BB3078="S",IF(Q3078="1. Aceitou o programa",IF(OR(X3078="Não se Aplica",X3078=""),IF(OR(W3078="Não se Aplica",W3078=""),0,W3078-V3078),AVERAGE(X3078-W3078,W3078-V3078)),0),0)</f>
        <v>0</v>
      </c>
      <c r="BA3078" s="209">
        <f>IF(BB3078="S",IF(AND(Q3078="1. Aceitou o programa",AH3078="Realizada"),IFERROR(IF(AG3078="",0,AG3078-R3078),0),0),0)</f>
        <v>0</v>
      </c>
      <c r="BB3078" s="209" t="str">
        <f>_xlfn.XLOOKUP(U3078,'Lista Suspensa'!$AA$20:$AA$23,'Lista Suspensa'!$AB$20:$AB$23,"N/A")</f>
        <v>S</v>
      </c>
    </row>
    <row r="3079" spans="1:54" ht="12" customHeight="1">
      <c r="A3079" s="151" t="s">
        <v>54</v>
      </c>
      <c r="B3079" s="152">
        <v>46112</v>
      </c>
      <c r="C3079" s="153" t="s">
        <v>55</v>
      </c>
      <c r="D3079" s="153" t="s">
        <v>56</v>
      </c>
      <c r="E3079" s="244">
        <v>81465042</v>
      </c>
      <c r="F3079" s="144" t="s">
        <v>5869</v>
      </c>
      <c r="G3079" s="230"/>
      <c r="H3079" s="154">
        <v>29269</v>
      </c>
      <c r="I3079" s="153">
        <v>46</v>
      </c>
      <c r="J3079" s="148" t="s">
        <v>70</v>
      </c>
      <c r="K3079" s="153"/>
      <c r="L3079" s="153"/>
      <c r="M3079" s="153"/>
      <c r="N3079" s="153"/>
      <c r="O3079" s="155">
        <v>21964923907</v>
      </c>
      <c r="P3079" s="156" t="s">
        <v>60</v>
      </c>
      <c r="Q3079" s="157" t="s">
        <v>110</v>
      </c>
      <c r="R3079" s="158">
        <v>46155</v>
      </c>
      <c r="S3079" s="159"/>
      <c r="T3079" s="159" t="s">
        <v>62</v>
      </c>
      <c r="U3079" s="159" t="s">
        <v>111</v>
      </c>
      <c r="V3079" s="154">
        <v>46149</v>
      </c>
      <c r="W3079" s="154"/>
      <c r="X3079" s="154"/>
      <c r="Y3079" s="160" t="s">
        <v>64</v>
      </c>
      <c r="Z3079" s="160" t="s">
        <v>65</v>
      </c>
      <c r="AA3079" s="153"/>
      <c r="AB3079" s="153"/>
      <c r="AC3079" s="182" t="e">
        <f t="shared" si="98"/>
        <v>#DIV/0!</v>
      </c>
      <c r="AD3079" s="153" t="e">
        <f t="shared" si="99"/>
        <v>#DIV/0!</v>
      </c>
      <c r="AE3079" s="233" t="s">
        <v>66</v>
      </c>
      <c r="AF3079" s="153"/>
      <c r="AG3079" s="159"/>
      <c r="AH3079" s="153"/>
      <c r="AI3079" s="161"/>
      <c r="AJ3079" s="153"/>
      <c r="AK3079" s="153"/>
      <c r="AL3079" s="207"/>
      <c r="AM3079" s="207"/>
      <c r="AN3079" s="207"/>
      <c r="AO3079" s="207" t="str">
        <f ca="1">IF(R3079="","",IF(R3079&gt;TODAY(),"0 meses",DATEDIF(R3079,TODAY(),"m") &amp; " meses"))</f>
        <v>0 meses</v>
      </c>
      <c r="AP3079" s="147" t="s">
        <v>67</v>
      </c>
      <c r="AQ3079" s="147" t="s">
        <v>67</v>
      </c>
      <c r="AR3079" s="147"/>
      <c r="AS3079" s="209" t="s">
        <v>68</v>
      </c>
      <c r="AT3079" s="223" t="str">
        <f>MONTH(B3079)&amp;"/"&amp;YEAR(B3079)</f>
        <v>3/2026</v>
      </c>
      <c r="AU3079" s="223">
        <f>WEEKNUM(B3079)-WEEKNUM(EOMONTH(B3079,-1)+1)+1</f>
        <v>5</v>
      </c>
      <c r="AV3079" s="209" t="str">
        <f>MONTH(R3079)&amp;"/"&amp;YEAR(R3079)</f>
        <v>5/2026</v>
      </c>
      <c r="AW3079" s="209">
        <f>WEEKNUM(R3079)-WEEKNUM(EOMONTH(R3079,-1)+1)+1</f>
        <v>3</v>
      </c>
      <c r="AX3079" s="209">
        <f>IF(BB3079="S",IF(Q3079="1. Aceitou o programa",R3079-B3079,0),0)</f>
        <v>43</v>
      </c>
      <c r="AY3079" s="209">
        <f>IF(BB3079="S",IF(AND(S3079&lt;&gt;"",R3079&lt;&gt;""),S3079-R3079,0),0)</f>
        <v>0</v>
      </c>
      <c r="AZ3079" s="209">
        <f>IF(BB3079="S",IF(Q3079="1. Aceitou o programa",IF(OR(X3079="Não se Aplica",X3079=""),IF(OR(W3079="Não se Aplica",W3079=""),0,W3079-V3079),AVERAGE(X3079-W3079,W3079-V3079)),0),0)</f>
        <v>0</v>
      </c>
      <c r="BA3079" s="209">
        <f>IF(BB3079="S",IF(AND(Q3079="1. Aceitou o programa",AH3079="Realizada"),IFERROR(IF(AG3079="",0,AG3079-R3079),0),0),0)</f>
        <v>0</v>
      </c>
      <c r="BB3079" s="209" t="str">
        <f>_xlfn.XLOOKUP(U3079,'Lista Suspensa'!$AA$20:$AA$23,'Lista Suspensa'!$AB$20:$AB$23,"N/A")</f>
        <v>S</v>
      </c>
    </row>
    <row r="3080" spans="1:54" ht="12" customHeight="1">
      <c r="A3080" s="151" t="s">
        <v>54</v>
      </c>
      <c r="B3080" s="152">
        <v>46112</v>
      </c>
      <c r="C3080" s="153" t="s">
        <v>55</v>
      </c>
      <c r="D3080" s="153" t="s">
        <v>56</v>
      </c>
      <c r="E3080" s="244">
        <v>84737759</v>
      </c>
      <c r="F3080" s="144" t="s">
        <v>5870</v>
      </c>
      <c r="G3080" s="230"/>
      <c r="H3080" s="154">
        <v>29476</v>
      </c>
      <c r="I3080" s="153">
        <v>45</v>
      </c>
      <c r="J3080" s="148" t="s">
        <v>70</v>
      </c>
      <c r="K3080" s="153"/>
      <c r="L3080" s="153"/>
      <c r="M3080" s="153"/>
      <c r="N3080" s="153"/>
      <c r="O3080" s="155">
        <v>21991566166</v>
      </c>
      <c r="P3080" s="156" t="s">
        <v>60</v>
      </c>
      <c r="Q3080" s="157" t="s">
        <v>110</v>
      </c>
      <c r="R3080" s="158">
        <v>46155</v>
      </c>
      <c r="S3080" s="159"/>
      <c r="T3080" s="159" t="s">
        <v>62</v>
      </c>
      <c r="U3080" s="159" t="s">
        <v>111</v>
      </c>
      <c r="V3080" s="154">
        <v>46148</v>
      </c>
      <c r="W3080" s="154"/>
      <c r="X3080" s="154"/>
      <c r="Y3080" s="160" t="s">
        <v>3187</v>
      </c>
      <c r="Z3080" s="160" t="s">
        <v>65</v>
      </c>
      <c r="AA3080" s="153"/>
      <c r="AB3080" s="153"/>
      <c r="AC3080" s="182" t="e">
        <f t="shared" si="98"/>
        <v>#DIV/0!</v>
      </c>
      <c r="AD3080" s="153" t="e">
        <f t="shared" si="99"/>
        <v>#DIV/0!</v>
      </c>
      <c r="AE3080" s="233" t="s">
        <v>66</v>
      </c>
      <c r="AF3080" s="153"/>
      <c r="AG3080" s="159"/>
      <c r="AH3080" s="153"/>
      <c r="AI3080" s="161"/>
      <c r="AJ3080" s="153"/>
      <c r="AK3080" s="153"/>
      <c r="AL3080" s="207" t="s">
        <v>85</v>
      </c>
      <c r="AM3080" s="207" t="s">
        <v>86</v>
      </c>
      <c r="AN3080" s="207"/>
      <c r="AO3080" s="207" t="str">
        <f ca="1">IF(R3080="","",IF(R3080&gt;TODAY(),"0 meses",DATEDIF(R3080,TODAY(),"m") &amp; " meses"))</f>
        <v>0 meses</v>
      </c>
      <c r="AP3080" s="147" t="s">
        <v>67</v>
      </c>
      <c r="AQ3080" s="147" t="s">
        <v>67</v>
      </c>
      <c r="AR3080" s="147"/>
      <c r="AS3080" s="209" t="s">
        <v>68</v>
      </c>
      <c r="AT3080" s="223" t="str">
        <f>MONTH(B3080)&amp;"/"&amp;YEAR(B3080)</f>
        <v>3/2026</v>
      </c>
      <c r="AU3080" s="223">
        <f>WEEKNUM(B3080)-WEEKNUM(EOMONTH(B3080,-1)+1)+1</f>
        <v>5</v>
      </c>
      <c r="AV3080" s="209" t="str">
        <f>MONTH(R3080)&amp;"/"&amp;YEAR(R3080)</f>
        <v>5/2026</v>
      </c>
      <c r="AW3080" s="209">
        <f>WEEKNUM(R3080)-WEEKNUM(EOMONTH(R3080,-1)+1)+1</f>
        <v>3</v>
      </c>
      <c r="AX3080" s="209">
        <f>IF(BB3080="S",IF(Q3080="1. Aceitou o programa",R3080-B3080,0),0)</f>
        <v>43</v>
      </c>
      <c r="AY3080" s="209">
        <f>IF(BB3080="S",IF(AND(S3080&lt;&gt;"",R3080&lt;&gt;""),S3080-R3080,0),0)</f>
        <v>0</v>
      </c>
      <c r="AZ3080" s="209">
        <f>IF(BB3080="S",IF(Q3080="1. Aceitou o programa",IF(OR(X3080="Não se Aplica",X3080=""),IF(OR(W3080="Não se Aplica",W3080=""),0,W3080-V3080),AVERAGE(X3080-W3080,W3080-V3080)),0),0)</f>
        <v>0</v>
      </c>
      <c r="BA3080" s="209">
        <f>IF(BB3080="S",IF(AND(Q3080="1. Aceitou o programa",AH3080="Realizada"),IFERROR(IF(AG3080="",0,AG3080-R3080),0),0),0)</f>
        <v>0</v>
      </c>
      <c r="BB3080" s="209" t="str">
        <f>_xlfn.XLOOKUP(U3080,'Lista Suspensa'!$AA$20:$AA$23,'Lista Suspensa'!$AB$20:$AB$23,"N/A")</f>
        <v>S</v>
      </c>
    </row>
    <row r="3081" spans="1:54" ht="12" customHeight="1">
      <c r="A3081" s="151" t="s">
        <v>54</v>
      </c>
      <c r="B3081" s="152">
        <v>46112</v>
      </c>
      <c r="C3081" s="153" t="s">
        <v>55</v>
      </c>
      <c r="D3081" s="153" t="s">
        <v>56</v>
      </c>
      <c r="E3081" s="244">
        <v>87218718</v>
      </c>
      <c r="F3081" s="144" t="s">
        <v>5871</v>
      </c>
      <c r="G3081" s="230"/>
      <c r="H3081" s="154">
        <v>29521</v>
      </c>
      <c r="I3081" s="153">
        <v>45</v>
      </c>
      <c r="J3081" s="148" t="s">
        <v>70</v>
      </c>
      <c r="K3081" s="153"/>
      <c r="L3081" s="153"/>
      <c r="M3081" s="153"/>
      <c r="N3081" s="153"/>
      <c r="O3081" s="155">
        <v>21982234663</v>
      </c>
      <c r="P3081" s="156" t="s">
        <v>60</v>
      </c>
      <c r="Q3081" s="157" t="s">
        <v>110</v>
      </c>
      <c r="R3081" s="158">
        <v>46155</v>
      </c>
      <c r="S3081" s="159"/>
      <c r="T3081" s="159" t="s">
        <v>62</v>
      </c>
      <c r="U3081" s="159" t="s">
        <v>111</v>
      </c>
      <c r="V3081" s="154">
        <v>46148</v>
      </c>
      <c r="W3081" s="154"/>
      <c r="X3081" s="154"/>
      <c r="Y3081" s="160" t="s">
        <v>3187</v>
      </c>
      <c r="Z3081" s="160" t="s">
        <v>65</v>
      </c>
      <c r="AA3081" s="153"/>
      <c r="AB3081" s="153"/>
      <c r="AC3081" s="182" t="e">
        <f t="shared" si="98"/>
        <v>#DIV/0!</v>
      </c>
      <c r="AD3081" s="153" t="e">
        <f t="shared" si="99"/>
        <v>#DIV/0!</v>
      </c>
      <c r="AE3081" s="233" t="s">
        <v>66</v>
      </c>
      <c r="AF3081" s="153"/>
      <c r="AG3081" s="159"/>
      <c r="AH3081" s="153"/>
      <c r="AI3081" s="161"/>
      <c r="AJ3081" s="153"/>
      <c r="AK3081" s="153"/>
      <c r="AL3081" s="207"/>
      <c r="AM3081" s="207"/>
      <c r="AN3081" s="207"/>
      <c r="AO3081" s="207" t="str">
        <f ca="1">IF(R3081="","",IF(R3081&gt;TODAY(),"0 meses",DATEDIF(R3081,TODAY(),"m") &amp; " meses"))</f>
        <v>0 meses</v>
      </c>
      <c r="AP3081" s="147" t="s">
        <v>67</v>
      </c>
      <c r="AQ3081" s="147" t="s">
        <v>67</v>
      </c>
      <c r="AR3081" s="147"/>
      <c r="AS3081" s="209" t="s">
        <v>68</v>
      </c>
      <c r="AT3081" s="223" t="str">
        <f>MONTH(B3081)&amp;"/"&amp;YEAR(B3081)</f>
        <v>3/2026</v>
      </c>
      <c r="AU3081" s="223">
        <f>WEEKNUM(B3081)-WEEKNUM(EOMONTH(B3081,-1)+1)+1</f>
        <v>5</v>
      </c>
      <c r="AV3081" s="209" t="str">
        <f>MONTH(R3081)&amp;"/"&amp;YEAR(R3081)</f>
        <v>5/2026</v>
      </c>
      <c r="AW3081" s="209">
        <f>WEEKNUM(R3081)-WEEKNUM(EOMONTH(R3081,-1)+1)+1</f>
        <v>3</v>
      </c>
      <c r="AX3081" s="209">
        <f>IF(BB3081="S",IF(Q3081="1. Aceitou o programa",R3081-B3081,0),0)</f>
        <v>43</v>
      </c>
      <c r="AY3081" s="209">
        <f>IF(BB3081="S",IF(AND(S3081&lt;&gt;"",R3081&lt;&gt;""),S3081-R3081,0),0)</f>
        <v>0</v>
      </c>
      <c r="AZ3081" s="209">
        <f>IF(BB3081="S",IF(Q3081="1. Aceitou o programa",IF(OR(X3081="Não se Aplica",X3081=""),IF(OR(W3081="Não se Aplica",W3081=""),0,W3081-V3081),AVERAGE(X3081-W3081,W3081-V3081)),0),0)</f>
        <v>0</v>
      </c>
      <c r="BA3081" s="209">
        <f>IF(BB3081="S",IF(AND(Q3081="1. Aceitou o programa",AH3081="Realizada"),IFERROR(IF(AG3081="",0,AG3081-R3081),0),0),0)</f>
        <v>0</v>
      </c>
      <c r="BB3081" s="209" t="str">
        <f>_xlfn.XLOOKUP(U3081,'Lista Suspensa'!$AA$20:$AA$23,'Lista Suspensa'!$AB$20:$AB$23,"N/A")</f>
        <v>S</v>
      </c>
    </row>
    <row r="3082" spans="1:54" ht="12" customHeight="1">
      <c r="A3082" s="151" t="s">
        <v>54</v>
      </c>
      <c r="B3082" s="152">
        <v>46112</v>
      </c>
      <c r="C3082" s="153" t="s">
        <v>55</v>
      </c>
      <c r="D3082" s="153" t="s">
        <v>56</v>
      </c>
      <c r="E3082" s="244">
        <v>84008808</v>
      </c>
      <c r="F3082" s="144" t="s">
        <v>5872</v>
      </c>
      <c r="G3082" s="230"/>
      <c r="H3082" s="154">
        <v>29609</v>
      </c>
      <c r="I3082" s="153">
        <v>45</v>
      </c>
      <c r="J3082" s="148" t="s">
        <v>70</v>
      </c>
      <c r="K3082" s="153"/>
      <c r="L3082" s="153"/>
      <c r="M3082" s="153"/>
      <c r="N3082" s="153"/>
      <c r="O3082" s="155">
        <v>21987844437</v>
      </c>
      <c r="P3082" s="156" t="s">
        <v>60</v>
      </c>
      <c r="Q3082" s="157" t="s">
        <v>110</v>
      </c>
      <c r="R3082" s="158">
        <v>46155</v>
      </c>
      <c r="S3082" s="159"/>
      <c r="T3082" s="159" t="s">
        <v>62</v>
      </c>
      <c r="U3082" s="159" t="s">
        <v>111</v>
      </c>
      <c r="V3082" s="154">
        <v>46148</v>
      </c>
      <c r="W3082" s="154"/>
      <c r="X3082" s="154"/>
      <c r="Y3082" s="160" t="s">
        <v>5873</v>
      </c>
      <c r="Z3082" s="160" t="s">
        <v>65</v>
      </c>
      <c r="AA3082" s="153"/>
      <c r="AB3082" s="153"/>
      <c r="AC3082" s="182" t="e">
        <f t="shared" si="98"/>
        <v>#DIV/0!</v>
      </c>
      <c r="AD3082" s="153" t="e">
        <f t="shared" si="99"/>
        <v>#DIV/0!</v>
      </c>
      <c r="AE3082" s="233" t="s">
        <v>66</v>
      </c>
      <c r="AF3082" s="153" t="s">
        <v>161</v>
      </c>
      <c r="AG3082" s="159" t="s">
        <v>5874</v>
      </c>
      <c r="AH3082" s="153"/>
      <c r="AI3082" s="161"/>
      <c r="AJ3082" s="153"/>
      <c r="AK3082" s="153"/>
      <c r="AL3082" s="207"/>
      <c r="AM3082" s="207"/>
      <c r="AN3082" s="207"/>
      <c r="AO3082" s="207" t="str">
        <f ca="1">IF(R3082="","",IF(R3082&gt;TODAY(),"0 meses",DATEDIF(R3082,TODAY(),"m") &amp; " meses"))</f>
        <v>0 meses</v>
      </c>
      <c r="AP3082" s="147" t="s">
        <v>67</v>
      </c>
      <c r="AQ3082" s="147" t="s">
        <v>67</v>
      </c>
      <c r="AR3082" s="147"/>
      <c r="AS3082" s="209" t="s">
        <v>68</v>
      </c>
      <c r="AT3082" s="223" t="str">
        <f>MONTH(B3082)&amp;"/"&amp;YEAR(B3082)</f>
        <v>3/2026</v>
      </c>
      <c r="AU3082" s="223">
        <f>WEEKNUM(B3082)-WEEKNUM(EOMONTH(B3082,-1)+1)+1</f>
        <v>5</v>
      </c>
      <c r="AV3082" s="209" t="str">
        <f>MONTH(R3082)&amp;"/"&amp;YEAR(R3082)</f>
        <v>5/2026</v>
      </c>
      <c r="AW3082" s="209">
        <f>WEEKNUM(R3082)-WEEKNUM(EOMONTH(R3082,-1)+1)+1</f>
        <v>3</v>
      </c>
      <c r="AX3082" s="209">
        <f>IF(BB3082="S",IF(Q3082="1. Aceitou o programa",R3082-B3082,0),0)</f>
        <v>43</v>
      </c>
      <c r="AY3082" s="209">
        <f>IF(BB3082="S",IF(AND(S3082&lt;&gt;"",R3082&lt;&gt;""),S3082-R3082,0),0)</f>
        <v>0</v>
      </c>
      <c r="AZ3082" s="209">
        <f>IF(BB3082="S",IF(Q3082="1. Aceitou o programa",IF(OR(X3082="Não se Aplica",X3082=""),IF(OR(W3082="Não se Aplica",W3082=""),0,W3082-V3082),AVERAGE(X3082-W3082,W3082-V3082)),0),0)</f>
        <v>0</v>
      </c>
      <c r="BA3082" s="209">
        <f>IF(BB3082="S",IF(AND(Q3082="1. Aceitou o programa",AH3082="Realizada"),IFERROR(IF(AG3082="",0,AG3082-R3082),0),0),0)</f>
        <v>0</v>
      </c>
      <c r="BB3082" s="209" t="str">
        <f>_xlfn.XLOOKUP(U3082,'Lista Suspensa'!$AA$20:$AA$23,'Lista Suspensa'!$AB$20:$AB$23,"N/A")</f>
        <v>S</v>
      </c>
    </row>
    <row r="3083" spans="1:54" ht="12" customHeight="1">
      <c r="A3083" s="151" t="s">
        <v>54</v>
      </c>
      <c r="B3083" s="152">
        <v>46112</v>
      </c>
      <c r="C3083" s="153" t="s">
        <v>55</v>
      </c>
      <c r="D3083" s="153" t="s">
        <v>56</v>
      </c>
      <c r="E3083" s="244">
        <v>85592079</v>
      </c>
      <c r="F3083" s="144" t="s">
        <v>5875</v>
      </c>
      <c r="G3083" s="230"/>
      <c r="H3083" s="154">
        <v>29644</v>
      </c>
      <c r="I3083" s="153">
        <v>45</v>
      </c>
      <c r="J3083" s="148" t="s">
        <v>58</v>
      </c>
      <c r="K3083" s="153"/>
      <c r="L3083" s="153"/>
      <c r="M3083" s="153"/>
      <c r="N3083" s="153"/>
      <c r="O3083" s="155">
        <v>21964723285</v>
      </c>
      <c r="P3083" s="156" t="s">
        <v>60</v>
      </c>
      <c r="Q3083" s="157" t="s">
        <v>110</v>
      </c>
      <c r="R3083" s="158">
        <v>46155</v>
      </c>
      <c r="S3083" s="159"/>
      <c r="T3083" s="159" t="s">
        <v>62</v>
      </c>
      <c r="U3083" s="159" t="s">
        <v>111</v>
      </c>
      <c r="V3083" s="154">
        <v>46148</v>
      </c>
      <c r="W3083" s="154"/>
      <c r="X3083" s="154"/>
      <c r="Y3083" s="160" t="s">
        <v>3187</v>
      </c>
      <c r="Z3083" s="160" t="s">
        <v>65</v>
      </c>
      <c r="AA3083" s="153"/>
      <c r="AB3083" s="153"/>
      <c r="AC3083" s="182" t="e">
        <f t="shared" si="98"/>
        <v>#DIV/0!</v>
      </c>
      <c r="AD3083" s="153" t="e">
        <f t="shared" si="99"/>
        <v>#DIV/0!</v>
      </c>
      <c r="AE3083" s="233" t="s">
        <v>66</v>
      </c>
      <c r="AF3083" s="153"/>
      <c r="AG3083" s="159"/>
      <c r="AH3083" s="153"/>
      <c r="AI3083" s="161"/>
      <c r="AJ3083" s="153"/>
      <c r="AK3083" s="153"/>
      <c r="AL3083" s="207"/>
      <c r="AM3083" s="207"/>
      <c r="AN3083" s="207"/>
      <c r="AO3083" s="207" t="str">
        <f ca="1">IF(R3083="","",IF(R3083&gt;TODAY(),"0 meses",DATEDIF(R3083,TODAY(),"m") &amp; " meses"))</f>
        <v>0 meses</v>
      </c>
      <c r="AP3083" s="147" t="s">
        <v>67</v>
      </c>
      <c r="AQ3083" s="147" t="s">
        <v>67</v>
      </c>
      <c r="AR3083" s="147"/>
      <c r="AS3083" s="209" t="s">
        <v>68</v>
      </c>
      <c r="AT3083" s="223" t="str">
        <f>MONTH(B3083)&amp;"/"&amp;YEAR(B3083)</f>
        <v>3/2026</v>
      </c>
      <c r="AU3083" s="223">
        <f>WEEKNUM(B3083)-WEEKNUM(EOMONTH(B3083,-1)+1)+1</f>
        <v>5</v>
      </c>
      <c r="AV3083" s="209" t="str">
        <f>MONTH(R3083)&amp;"/"&amp;YEAR(R3083)</f>
        <v>5/2026</v>
      </c>
      <c r="AW3083" s="209">
        <f>WEEKNUM(R3083)-WEEKNUM(EOMONTH(R3083,-1)+1)+1</f>
        <v>3</v>
      </c>
      <c r="AX3083" s="209">
        <f>IF(BB3083="S",IF(Q3083="1. Aceitou o programa",R3083-B3083,0),0)</f>
        <v>43</v>
      </c>
      <c r="AY3083" s="209">
        <f>IF(BB3083="S",IF(AND(S3083&lt;&gt;"",R3083&lt;&gt;""),S3083-R3083,0),0)</f>
        <v>0</v>
      </c>
      <c r="AZ3083" s="209">
        <f>IF(BB3083="S",IF(Q3083="1. Aceitou o programa",IF(OR(X3083="Não se Aplica",X3083=""),IF(OR(W3083="Não se Aplica",W3083=""),0,W3083-V3083),AVERAGE(X3083-W3083,W3083-V3083)),0),0)</f>
        <v>0</v>
      </c>
      <c r="BA3083" s="209">
        <f>IF(BB3083="S",IF(AND(Q3083="1. Aceitou o programa",AH3083="Realizada"),IFERROR(IF(AG3083="",0,AG3083-R3083),0),0),0)</f>
        <v>0</v>
      </c>
      <c r="BB3083" s="209" t="str">
        <f>_xlfn.XLOOKUP(U3083,'Lista Suspensa'!$AA$20:$AA$23,'Lista Suspensa'!$AB$20:$AB$23,"N/A")</f>
        <v>S</v>
      </c>
    </row>
    <row r="3084" spans="1:54" ht="12" customHeight="1">
      <c r="A3084" s="151" t="s">
        <v>54</v>
      </c>
      <c r="B3084" s="152">
        <v>46112</v>
      </c>
      <c r="C3084" s="153" t="s">
        <v>55</v>
      </c>
      <c r="D3084" s="153" t="s">
        <v>56</v>
      </c>
      <c r="E3084" s="244">
        <v>84938974</v>
      </c>
      <c r="F3084" s="144" t="s">
        <v>5876</v>
      </c>
      <c r="G3084" s="230"/>
      <c r="H3084" s="154">
        <v>29795</v>
      </c>
      <c r="I3084" s="153">
        <v>44</v>
      </c>
      <c r="J3084" s="148" t="s">
        <v>70</v>
      </c>
      <c r="K3084" s="153"/>
      <c r="L3084" s="153"/>
      <c r="M3084" s="153"/>
      <c r="N3084" s="153"/>
      <c r="O3084" s="155">
        <v>21988962213</v>
      </c>
      <c r="P3084" s="156" t="s">
        <v>60</v>
      </c>
      <c r="Q3084" s="157" t="s">
        <v>110</v>
      </c>
      <c r="R3084" s="158">
        <v>46155</v>
      </c>
      <c r="S3084" s="159"/>
      <c r="T3084" s="159" t="s">
        <v>62</v>
      </c>
      <c r="U3084" s="159" t="s">
        <v>111</v>
      </c>
      <c r="V3084" s="154">
        <v>46148</v>
      </c>
      <c r="W3084" s="154"/>
      <c r="X3084" s="154"/>
      <c r="Y3084" s="160" t="s">
        <v>3187</v>
      </c>
      <c r="Z3084" s="160" t="s">
        <v>65</v>
      </c>
      <c r="AA3084" s="153"/>
      <c r="AB3084" s="153"/>
      <c r="AC3084" s="182" t="e">
        <f t="shared" si="98"/>
        <v>#DIV/0!</v>
      </c>
      <c r="AD3084" s="153" t="e">
        <f t="shared" si="99"/>
        <v>#DIV/0!</v>
      </c>
      <c r="AE3084" s="233" t="s">
        <v>66</v>
      </c>
      <c r="AF3084" s="153"/>
      <c r="AG3084" s="159"/>
      <c r="AH3084" s="153"/>
      <c r="AI3084" s="161"/>
      <c r="AJ3084" s="153"/>
      <c r="AK3084" s="153"/>
      <c r="AL3084" s="207"/>
      <c r="AM3084" s="207"/>
      <c r="AN3084" s="207"/>
      <c r="AO3084" s="207" t="str">
        <f ca="1">IF(R3084="","",IF(R3084&gt;TODAY(),"0 meses",DATEDIF(R3084,TODAY(),"m") &amp; " meses"))</f>
        <v>0 meses</v>
      </c>
      <c r="AP3084" s="147" t="s">
        <v>67</v>
      </c>
      <c r="AQ3084" s="147" t="s">
        <v>67</v>
      </c>
      <c r="AR3084" s="147"/>
      <c r="AS3084" s="209" t="s">
        <v>68</v>
      </c>
      <c r="AT3084" s="223" t="str">
        <f>MONTH(B3084)&amp;"/"&amp;YEAR(B3084)</f>
        <v>3/2026</v>
      </c>
      <c r="AU3084" s="223">
        <f>WEEKNUM(B3084)-WEEKNUM(EOMONTH(B3084,-1)+1)+1</f>
        <v>5</v>
      </c>
      <c r="AV3084" s="209" t="str">
        <f>MONTH(R3084)&amp;"/"&amp;YEAR(R3084)</f>
        <v>5/2026</v>
      </c>
      <c r="AW3084" s="209">
        <f>WEEKNUM(R3084)-WEEKNUM(EOMONTH(R3084,-1)+1)+1</f>
        <v>3</v>
      </c>
      <c r="AX3084" s="209">
        <f>IF(BB3084="S",IF(Q3084="1. Aceitou o programa",R3084-B3084,0),0)</f>
        <v>43</v>
      </c>
      <c r="AY3084" s="209">
        <f>IF(BB3084="S",IF(AND(S3084&lt;&gt;"",R3084&lt;&gt;""),S3084-R3084,0),0)</f>
        <v>0</v>
      </c>
      <c r="AZ3084" s="209">
        <f>IF(BB3084="S",IF(Q3084="1. Aceitou o programa",IF(OR(X3084="Não se Aplica",X3084=""),IF(OR(W3084="Não se Aplica",W3084=""),0,W3084-V3084),AVERAGE(X3084-W3084,W3084-V3084)),0),0)</f>
        <v>0</v>
      </c>
      <c r="BA3084" s="209">
        <f>IF(BB3084="S",IF(AND(Q3084="1. Aceitou o programa",AH3084="Realizada"),IFERROR(IF(AG3084="",0,AG3084-R3084),0),0),0)</f>
        <v>0</v>
      </c>
      <c r="BB3084" s="209" t="str">
        <f>_xlfn.XLOOKUP(U3084,'Lista Suspensa'!$AA$20:$AA$23,'Lista Suspensa'!$AB$20:$AB$23,"N/A")</f>
        <v>S</v>
      </c>
    </row>
    <row r="3085" spans="1:54" ht="12" customHeight="1">
      <c r="A3085" s="151" t="s">
        <v>54</v>
      </c>
      <c r="B3085" s="152">
        <v>46112</v>
      </c>
      <c r="C3085" s="153" t="s">
        <v>55</v>
      </c>
      <c r="D3085" s="153" t="s">
        <v>56</v>
      </c>
      <c r="E3085" s="244">
        <v>85237950</v>
      </c>
      <c r="F3085" s="144" t="s">
        <v>5877</v>
      </c>
      <c r="G3085" s="230"/>
      <c r="H3085" s="154">
        <v>29796</v>
      </c>
      <c r="I3085" s="153">
        <v>44</v>
      </c>
      <c r="J3085" s="148" t="s">
        <v>70</v>
      </c>
      <c r="K3085" s="153"/>
      <c r="L3085" s="153"/>
      <c r="M3085" s="153"/>
      <c r="N3085" s="153"/>
      <c r="O3085" s="155">
        <v>11996482523</v>
      </c>
      <c r="P3085" s="156" t="s">
        <v>60</v>
      </c>
      <c r="Q3085" s="157" t="s">
        <v>110</v>
      </c>
      <c r="R3085" s="158">
        <v>46155</v>
      </c>
      <c r="S3085" s="159"/>
      <c r="T3085" s="159" t="s">
        <v>62</v>
      </c>
      <c r="U3085" s="159" t="s">
        <v>111</v>
      </c>
      <c r="V3085" s="154">
        <v>46148</v>
      </c>
      <c r="W3085" s="154"/>
      <c r="X3085" s="154"/>
      <c r="Y3085" s="160" t="s">
        <v>3187</v>
      </c>
      <c r="Z3085" s="160" t="s">
        <v>65</v>
      </c>
      <c r="AA3085" s="153"/>
      <c r="AB3085" s="153"/>
      <c r="AC3085" s="182" t="e">
        <f t="shared" si="98"/>
        <v>#DIV/0!</v>
      </c>
      <c r="AD3085" s="153" t="e">
        <f t="shared" si="99"/>
        <v>#DIV/0!</v>
      </c>
      <c r="AE3085" s="233" t="s">
        <v>66</v>
      </c>
      <c r="AF3085" s="153"/>
      <c r="AG3085" s="159"/>
      <c r="AH3085" s="153"/>
      <c r="AI3085" s="161"/>
      <c r="AJ3085" s="153"/>
      <c r="AK3085" s="153"/>
      <c r="AL3085" s="207"/>
      <c r="AM3085" s="207"/>
      <c r="AN3085" s="207"/>
      <c r="AO3085" s="207" t="str">
        <f ca="1">IF(R3085="","",IF(R3085&gt;TODAY(),"0 meses",DATEDIF(R3085,TODAY(),"m") &amp; " meses"))</f>
        <v>0 meses</v>
      </c>
      <c r="AP3085" s="147" t="s">
        <v>67</v>
      </c>
      <c r="AQ3085" s="147" t="s">
        <v>67</v>
      </c>
      <c r="AR3085" s="147"/>
      <c r="AS3085" s="209" t="s">
        <v>68</v>
      </c>
      <c r="AT3085" s="223" t="str">
        <f>MONTH(B3085)&amp;"/"&amp;YEAR(B3085)</f>
        <v>3/2026</v>
      </c>
      <c r="AU3085" s="223">
        <f>WEEKNUM(B3085)-WEEKNUM(EOMONTH(B3085,-1)+1)+1</f>
        <v>5</v>
      </c>
      <c r="AV3085" s="209" t="str">
        <f>MONTH(R3085)&amp;"/"&amp;YEAR(R3085)</f>
        <v>5/2026</v>
      </c>
      <c r="AW3085" s="209">
        <f>WEEKNUM(R3085)-WEEKNUM(EOMONTH(R3085,-1)+1)+1</f>
        <v>3</v>
      </c>
      <c r="AX3085" s="209">
        <f>IF(BB3085="S",IF(Q3085="1. Aceitou o programa",R3085-B3085,0),0)</f>
        <v>43</v>
      </c>
      <c r="AY3085" s="209">
        <f>IF(BB3085="S",IF(AND(S3085&lt;&gt;"",R3085&lt;&gt;""),S3085-R3085,0),0)</f>
        <v>0</v>
      </c>
      <c r="AZ3085" s="209">
        <f>IF(BB3085="S",IF(Q3085="1. Aceitou o programa",IF(OR(X3085="Não se Aplica",X3085=""),IF(OR(W3085="Não se Aplica",W3085=""),0,W3085-V3085),AVERAGE(X3085-W3085,W3085-V3085)),0),0)</f>
        <v>0</v>
      </c>
      <c r="BA3085" s="209">
        <f>IF(BB3085="S",IF(AND(Q3085="1. Aceitou o programa",AH3085="Realizada"),IFERROR(IF(AG3085="",0,AG3085-R3085),0),0),0)</f>
        <v>0</v>
      </c>
      <c r="BB3085" s="209" t="str">
        <f>_xlfn.XLOOKUP(U3085,'Lista Suspensa'!$AA$20:$AA$23,'Lista Suspensa'!$AB$20:$AB$23,"N/A")</f>
        <v>S</v>
      </c>
    </row>
    <row r="3086" spans="1:54" ht="12" customHeight="1">
      <c r="A3086" s="151" t="s">
        <v>54</v>
      </c>
      <c r="B3086" s="152">
        <v>46112</v>
      </c>
      <c r="C3086" s="153" t="s">
        <v>55</v>
      </c>
      <c r="D3086" s="153" t="s">
        <v>56</v>
      </c>
      <c r="E3086" s="244">
        <v>78938970</v>
      </c>
      <c r="F3086" s="144" t="s">
        <v>5878</v>
      </c>
      <c r="G3086" s="230"/>
      <c r="H3086" s="154">
        <v>29822</v>
      </c>
      <c r="I3086" s="153">
        <v>44</v>
      </c>
      <c r="J3086" s="148" t="s">
        <v>70</v>
      </c>
      <c r="K3086" s="153"/>
      <c r="L3086" s="153"/>
      <c r="M3086" s="153"/>
      <c r="N3086" s="153"/>
      <c r="O3086" s="155">
        <v>11940502477</v>
      </c>
      <c r="P3086" s="156" t="s">
        <v>60</v>
      </c>
      <c r="Q3086" s="157" t="s">
        <v>110</v>
      </c>
      <c r="R3086" s="158">
        <v>46155</v>
      </c>
      <c r="S3086" s="159"/>
      <c r="T3086" s="159" t="s">
        <v>62</v>
      </c>
      <c r="U3086" s="159" t="s">
        <v>111</v>
      </c>
      <c r="V3086" s="154">
        <v>46148</v>
      </c>
      <c r="W3086" s="154"/>
      <c r="X3086" s="154"/>
      <c r="Y3086" s="160" t="s">
        <v>3187</v>
      </c>
      <c r="Z3086" s="160" t="s">
        <v>65</v>
      </c>
      <c r="AA3086" s="153"/>
      <c r="AB3086" s="153"/>
      <c r="AC3086" s="182" t="e">
        <f t="shared" si="98"/>
        <v>#DIV/0!</v>
      </c>
      <c r="AD3086" s="153" t="e">
        <f t="shared" si="99"/>
        <v>#DIV/0!</v>
      </c>
      <c r="AE3086" s="233" t="s">
        <v>66</v>
      </c>
      <c r="AF3086" s="153"/>
      <c r="AG3086" s="159"/>
      <c r="AH3086" s="153"/>
      <c r="AI3086" s="161"/>
      <c r="AJ3086" s="153"/>
      <c r="AK3086" s="153"/>
      <c r="AL3086" s="207"/>
      <c r="AM3086" s="207"/>
      <c r="AN3086" s="207"/>
      <c r="AO3086" s="207" t="str">
        <f ca="1">IF(R3086="","",IF(R3086&gt;TODAY(),"0 meses",DATEDIF(R3086,TODAY(),"m") &amp; " meses"))</f>
        <v>0 meses</v>
      </c>
      <c r="AP3086" s="147" t="s">
        <v>67</v>
      </c>
      <c r="AQ3086" s="147" t="s">
        <v>67</v>
      </c>
      <c r="AR3086" s="147"/>
      <c r="AS3086" s="209" t="s">
        <v>68</v>
      </c>
      <c r="AT3086" s="223" t="str">
        <f>MONTH(B3086)&amp;"/"&amp;YEAR(B3086)</f>
        <v>3/2026</v>
      </c>
      <c r="AU3086" s="223">
        <f>WEEKNUM(B3086)-WEEKNUM(EOMONTH(B3086,-1)+1)+1</f>
        <v>5</v>
      </c>
      <c r="AV3086" s="209" t="str">
        <f>MONTH(R3086)&amp;"/"&amp;YEAR(R3086)</f>
        <v>5/2026</v>
      </c>
      <c r="AW3086" s="209">
        <f>WEEKNUM(R3086)-WEEKNUM(EOMONTH(R3086,-1)+1)+1</f>
        <v>3</v>
      </c>
      <c r="AX3086" s="209">
        <f>IF(BB3086="S",IF(Q3086="1. Aceitou o programa",R3086-B3086,0),0)</f>
        <v>43</v>
      </c>
      <c r="AY3086" s="209">
        <f>IF(BB3086="S",IF(AND(S3086&lt;&gt;"",R3086&lt;&gt;""),S3086-R3086,0),0)</f>
        <v>0</v>
      </c>
      <c r="AZ3086" s="209">
        <f>IF(BB3086="S",IF(Q3086="1. Aceitou o programa",IF(OR(X3086="Não se Aplica",X3086=""),IF(OR(W3086="Não se Aplica",W3086=""),0,W3086-V3086),AVERAGE(X3086-W3086,W3086-V3086)),0),0)</f>
        <v>0</v>
      </c>
      <c r="BA3086" s="209">
        <f>IF(BB3086="S",IF(AND(Q3086="1. Aceitou o programa",AH3086="Realizada"),IFERROR(IF(AG3086="",0,AG3086-R3086),0),0),0)</f>
        <v>0</v>
      </c>
      <c r="BB3086" s="209" t="str">
        <f>_xlfn.XLOOKUP(U3086,'Lista Suspensa'!$AA$20:$AA$23,'Lista Suspensa'!$AB$20:$AB$23,"N/A")</f>
        <v>S</v>
      </c>
    </row>
    <row r="3087" spans="1:54" ht="12" customHeight="1">
      <c r="A3087" s="151" t="s">
        <v>54</v>
      </c>
      <c r="B3087" s="152">
        <v>46112</v>
      </c>
      <c r="C3087" s="153" t="s">
        <v>55</v>
      </c>
      <c r="D3087" s="153" t="s">
        <v>56</v>
      </c>
      <c r="E3087" s="244">
        <v>79669232</v>
      </c>
      <c r="F3087" s="144" t="s">
        <v>5879</v>
      </c>
      <c r="G3087" s="230"/>
      <c r="H3087" s="154">
        <v>29889</v>
      </c>
      <c r="I3087" s="153">
        <v>44</v>
      </c>
      <c r="J3087" s="148" t="s">
        <v>58</v>
      </c>
      <c r="K3087" s="153"/>
      <c r="L3087" s="153"/>
      <c r="M3087" s="153"/>
      <c r="N3087" s="153"/>
      <c r="O3087" s="155">
        <v>11960753883</v>
      </c>
      <c r="P3087" s="156" t="s">
        <v>60</v>
      </c>
      <c r="Q3087" s="157" t="s">
        <v>110</v>
      </c>
      <c r="R3087" s="158">
        <v>46155</v>
      </c>
      <c r="S3087" s="159"/>
      <c r="T3087" s="159" t="s">
        <v>62</v>
      </c>
      <c r="U3087" s="159" t="s">
        <v>111</v>
      </c>
      <c r="V3087" s="154">
        <v>46148</v>
      </c>
      <c r="W3087" s="154">
        <v>46155</v>
      </c>
      <c r="X3087" s="154"/>
      <c r="Y3087" s="160" t="s">
        <v>99</v>
      </c>
      <c r="Z3087" s="160" t="s">
        <v>65</v>
      </c>
      <c r="AA3087" s="153"/>
      <c r="AB3087" s="153"/>
      <c r="AC3087" s="182" t="e">
        <f t="shared" si="98"/>
        <v>#DIV/0!</v>
      </c>
      <c r="AD3087" s="153" t="e">
        <f t="shared" si="99"/>
        <v>#DIV/0!</v>
      </c>
      <c r="AE3087" s="233" t="s">
        <v>66</v>
      </c>
      <c r="AF3087" s="153"/>
      <c r="AG3087" s="159"/>
      <c r="AH3087" s="153"/>
      <c r="AI3087" s="161"/>
      <c r="AJ3087" s="153"/>
      <c r="AK3087" s="153"/>
      <c r="AL3087" s="207"/>
      <c r="AM3087" s="207"/>
      <c r="AN3087" s="207"/>
      <c r="AO3087" s="207" t="str">
        <f ca="1">IF(R3087="","",IF(R3087&gt;TODAY(),"0 meses",DATEDIF(R3087,TODAY(),"m") &amp; " meses"))</f>
        <v>0 meses</v>
      </c>
      <c r="AP3087" s="147" t="s">
        <v>67</v>
      </c>
      <c r="AQ3087" s="147" t="s">
        <v>67</v>
      </c>
      <c r="AR3087" s="147"/>
      <c r="AS3087" s="209" t="s">
        <v>68</v>
      </c>
      <c r="AT3087" s="223" t="str">
        <f>MONTH(B3087)&amp;"/"&amp;YEAR(B3087)</f>
        <v>3/2026</v>
      </c>
      <c r="AU3087" s="223">
        <f>WEEKNUM(B3087)-WEEKNUM(EOMONTH(B3087,-1)+1)+1</f>
        <v>5</v>
      </c>
      <c r="AV3087" s="209" t="str">
        <f>MONTH(R3087)&amp;"/"&amp;YEAR(R3087)</f>
        <v>5/2026</v>
      </c>
      <c r="AW3087" s="209">
        <f>WEEKNUM(R3087)-WEEKNUM(EOMONTH(R3087,-1)+1)+1</f>
        <v>3</v>
      </c>
      <c r="AX3087" s="209">
        <f>IF(BB3087="S",IF(Q3087="1. Aceitou o programa",R3087-B3087,0),0)</f>
        <v>43</v>
      </c>
      <c r="AY3087" s="209">
        <f>IF(BB3087="S",IF(AND(S3087&lt;&gt;"",R3087&lt;&gt;""),S3087-R3087,0),0)</f>
        <v>0</v>
      </c>
      <c r="AZ3087" s="209">
        <f>IF(BB3087="S",IF(Q3087="1. Aceitou o programa",IF(OR(X3087="Não se Aplica",X3087=""),IF(OR(W3087="Não se Aplica",W3087=""),0,W3087-V3087),AVERAGE(X3087-W3087,W3087-V3087)),0),0)</f>
        <v>7</v>
      </c>
      <c r="BA3087" s="209">
        <f>IF(BB3087="S",IF(AND(Q3087="1. Aceitou o programa",AH3087="Realizada"),IFERROR(IF(AG3087="",0,AG3087-R3087),0),0),0)</f>
        <v>0</v>
      </c>
      <c r="BB3087" s="209" t="str">
        <f>_xlfn.XLOOKUP(U3087,'Lista Suspensa'!$AA$20:$AA$23,'Lista Suspensa'!$AB$20:$AB$23,"N/A")</f>
        <v>S</v>
      </c>
    </row>
    <row r="3088" spans="1:54" ht="12" customHeight="1">
      <c r="A3088" s="151" t="s">
        <v>54</v>
      </c>
      <c r="B3088" s="152">
        <v>46112</v>
      </c>
      <c r="C3088" s="153" t="s">
        <v>55</v>
      </c>
      <c r="D3088" s="153" t="s">
        <v>56</v>
      </c>
      <c r="E3088" s="244">
        <v>82882924</v>
      </c>
      <c r="F3088" s="144" t="s">
        <v>5880</v>
      </c>
      <c r="G3088" s="230"/>
      <c r="H3088" s="154">
        <v>29893</v>
      </c>
      <c r="I3088" s="153">
        <v>44</v>
      </c>
      <c r="J3088" s="148" t="s">
        <v>70</v>
      </c>
      <c r="K3088" s="153"/>
      <c r="L3088" s="153"/>
      <c r="M3088" s="153"/>
      <c r="N3088" s="153"/>
      <c r="O3088" s="155">
        <v>11958014447</v>
      </c>
      <c r="P3088" s="156" t="s">
        <v>60</v>
      </c>
      <c r="Q3088" s="157" t="s">
        <v>110</v>
      </c>
      <c r="R3088" s="158">
        <v>46155</v>
      </c>
      <c r="S3088" s="159"/>
      <c r="T3088" s="159" t="s">
        <v>62</v>
      </c>
      <c r="U3088" s="159" t="s">
        <v>111</v>
      </c>
      <c r="V3088" s="154">
        <v>46149</v>
      </c>
      <c r="W3088" s="154"/>
      <c r="X3088" s="154"/>
      <c r="Y3088" s="160" t="s">
        <v>64</v>
      </c>
      <c r="Z3088" s="160" t="s">
        <v>65</v>
      </c>
      <c r="AA3088" s="153"/>
      <c r="AB3088" s="153"/>
      <c r="AC3088" s="182" t="e">
        <f t="shared" si="98"/>
        <v>#DIV/0!</v>
      </c>
      <c r="AD3088" s="153" t="e">
        <f t="shared" si="99"/>
        <v>#DIV/0!</v>
      </c>
      <c r="AE3088" s="233" t="s">
        <v>66</v>
      </c>
      <c r="AF3088" s="153"/>
      <c r="AG3088" s="159"/>
      <c r="AH3088" s="153"/>
      <c r="AI3088" s="161"/>
      <c r="AJ3088" s="153"/>
      <c r="AK3088" s="153"/>
      <c r="AL3088" s="207"/>
      <c r="AM3088" s="207"/>
      <c r="AN3088" s="207"/>
      <c r="AO3088" s="207" t="str">
        <f ca="1">IF(R3088="","",IF(R3088&gt;TODAY(),"0 meses",DATEDIF(R3088,TODAY(),"m") &amp; " meses"))</f>
        <v>0 meses</v>
      </c>
      <c r="AP3088" s="147" t="s">
        <v>67</v>
      </c>
      <c r="AQ3088" s="147" t="s">
        <v>67</v>
      </c>
      <c r="AR3088" s="147"/>
      <c r="AS3088" s="209" t="s">
        <v>68</v>
      </c>
      <c r="AT3088" s="223" t="str">
        <f>MONTH(B3088)&amp;"/"&amp;YEAR(B3088)</f>
        <v>3/2026</v>
      </c>
      <c r="AU3088" s="223">
        <f>WEEKNUM(B3088)-WEEKNUM(EOMONTH(B3088,-1)+1)+1</f>
        <v>5</v>
      </c>
      <c r="AV3088" s="209" t="str">
        <f>MONTH(R3088)&amp;"/"&amp;YEAR(R3088)</f>
        <v>5/2026</v>
      </c>
      <c r="AW3088" s="209">
        <f>WEEKNUM(R3088)-WEEKNUM(EOMONTH(R3088,-1)+1)+1</f>
        <v>3</v>
      </c>
      <c r="AX3088" s="209">
        <f>IF(BB3088="S",IF(Q3088="1. Aceitou o programa",R3088-B3088,0),0)</f>
        <v>43</v>
      </c>
      <c r="AY3088" s="209">
        <f>IF(BB3088="S",IF(AND(S3088&lt;&gt;"",R3088&lt;&gt;""),S3088-R3088,0),0)</f>
        <v>0</v>
      </c>
      <c r="AZ3088" s="209">
        <f>IF(BB3088="S",IF(Q3088="1. Aceitou o programa",IF(OR(X3088="Não se Aplica",X3088=""),IF(OR(W3088="Não se Aplica",W3088=""),0,W3088-V3088),AVERAGE(X3088-W3088,W3088-V3088)),0),0)</f>
        <v>0</v>
      </c>
      <c r="BA3088" s="209">
        <f>IF(BB3088="S",IF(AND(Q3088="1. Aceitou o programa",AH3088="Realizada"),IFERROR(IF(AG3088="",0,AG3088-R3088),0),0),0)</f>
        <v>0</v>
      </c>
      <c r="BB3088" s="209" t="str">
        <f>_xlfn.XLOOKUP(U3088,'Lista Suspensa'!$AA$20:$AA$23,'Lista Suspensa'!$AB$20:$AB$23,"N/A")</f>
        <v>S</v>
      </c>
    </row>
    <row r="3089" spans="1:54" ht="12" customHeight="1">
      <c r="A3089" s="151" t="s">
        <v>54</v>
      </c>
      <c r="B3089" s="152">
        <v>46112</v>
      </c>
      <c r="C3089" s="153" t="s">
        <v>55</v>
      </c>
      <c r="D3089" s="153" t="s">
        <v>56</v>
      </c>
      <c r="E3089" s="244">
        <v>61402869</v>
      </c>
      <c r="F3089" s="144" t="s">
        <v>5881</v>
      </c>
      <c r="G3089" s="230"/>
      <c r="H3089" s="154">
        <v>29908</v>
      </c>
      <c r="I3089" s="153">
        <v>44</v>
      </c>
      <c r="J3089" s="148" t="s">
        <v>70</v>
      </c>
      <c r="K3089" s="153"/>
      <c r="L3089" s="153"/>
      <c r="M3089" s="153"/>
      <c r="N3089" s="153"/>
      <c r="O3089" s="155">
        <v>21995577447</v>
      </c>
      <c r="P3089" s="156" t="s">
        <v>60</v>
      </c>
      <c r="Q3089" s="157" t="s">
        <v>110</v>
      </c>
      <c r="R3089" s="158">
        <v>46155</v>
      </c>
      <c r="S3089" s="159"/>
      <c r="T3089" s="159" t="s">
        <v>62</v>
      </c>
      <c r="U3089" s="159" t="s">
        <v>111</v>
      </c>
      <c r="V3089" s="154">
        <v>46149</v>
      </c>
      <c r="W3089" s="154"/>
      <c r="X3089" s="154"/>
      <c r="Y3089" s="160" t="s">
        <v>3187</v>
      </c>
      <c r="Z3089" s="160" t="s">
        <v>65</v>
      </c>
      <c r="AA3089" s="153"/>
      <c r="AB3089" s="153"/>
      <c r="AC3089" s="182" t="e">
        <f t="shared" si="98"/>
        <v>#DIV/0!</v>
      </c>
      <c r="AD3089" s="153" t="e">
        <f t="shared" si="99"/>
        <v>#DIV/0!</v>
      </c>
      <c r="AE3089" s="233" t="s">
        <v>66</v>
      </c>
      <c r="AF3089" s="153"/>
      <c r="AG3089" s="159"/>
      <c r="AH3089" s="153"/>
      <c r="AI3089" s="161"/>
      <c r="AJ3089" s="153"/>
      <c r="AK3089" s="153"/>
      <c r="AL3089" s="207"/>
      <c r="AM3089" s="207"/>
      <c r="AN3089" s="207"/>
      <c r="AO3089" s="207" t="str">
        <f ca="1">IF(R3089="","",IF(R3089&gt;TODAY(),"0 meses",DATEDIF(R3089,TODAY(),"m") &amp; " meses"))</f>
        <v>0 meses</v>
      </c>
      <c r="AP3089" s="147" t="s">
        <v>67</v>
      </c>
      <c r="AQ3089" s="147" t="s">
        <v>67</v>
      </c>
      <c r="AR3089" s="147"/>
      <c r="AS3089" s="209" t="s">
        <v>68</v>
      </c>
      <c r="AT3089" s="223" t="str">
        <f>MONTH(B3089)&amp;"/"&amp;YEAR(B3089)</f>
        <v>3/2026</v>
      </c>
      <c r="AU3089" s="223">
        <f>WEEKNUM(B3089)-WEEKNUM(EOMONTH(B3089,-1)+1)+1</f>
        <v>5</v>
      </c>
      <c r="AV3089" s="209" t="str">
        <f>MONTH(R3089)&amp;"/"&amp;YEAR(R3089)</f>
        <v>5/2026</v>
      </c>
      <c r="AW3089" s="209">
        <f>WEEKNUM(R3089)-WEEKNUM(EOMONTH(R3089,-1)+1)+1</f>
        <v>3</v>
      </c>
      <c r="AX3089" s="209">
        <f>IF(BB3089="S",IF(Q3089="1. Aceitou o programa",R3089-B3089,0),0)</f>
        <v>43</v>
      </c>
      <c r="AY3089" s="209">
        <f>IF(BB3089="S",IF(AND(S3089&lt;&gt;"",R3089&lt;&gt;""),S3089-R3089,0),0)</f>
        <v>0</v>
      </c>
      <c r="AZ3089" s="209">
        <f>IF(BB3089="S",IF(Q3089="1. Aceitou o programa",IF(OR(X3089="Não se Aplica",X3089=""),IF(OR(W3089="Não se Aplica",W3089=""),0,W3089-V3089),AVERAGE(X3089-W3089,W3089-V3089)),0),0)</f>
        <v>0</v>
      </c>
      <c r="BA3089" s="209">
        <f>IF(BB3089="S",IF(AND(Q3089="1. Aceitou o programa",AH3089="Realizada"),IFERROR(IF(AG3089="",0,AG3089-R3089),0),0),0)</f>
        <v>0</v>
      </c>
      <c r="BB3089" s="209" t="str">
        <f>_xlfn.XLOOKUP(U3089,'Lista Suspensa'!$AA$20:$AA$23,'Lista Suspensa'!$AB$20:$AB$23,"N/A")</f>
        <v>S</v>
      </c>
    </row>
    <row r="3090" spans="1:54" ht="12" customHeight="1">
      <c r="A3090" s="151" t="s">
        <v>54</v>
      </c>
      <c r="B3090" s="152">
        <v>46112</v>
      </c>
      <c r="C3090" s="153" t="s">
        <v>55</v>
      </c>
      <c r="D3090" s="153" t="s">
        <v>56</v>
      </c>
      <c r="E3090" s="244">
        <v>82439304</v>
      </c>
      <c r="F3090" s="144" t="s">
        <v>5882</v>
      </c>
      <c r="G3090" s="230"/>
      <c r="H3090" s="154">
        <v>29962</v>
      </c>
      <c r="I3090" s="153">
        <v>44</v>
      </c>
      <c r="J3090" s="148" t="s">
        <v>70</v>
      </c>
      <c r="K3090" s="153"/>
      <c r="L3090" s="153"/>
      <c r="M3090" s="153"/>
      <c r="N3090" s="153"/>
      <c r="O3090" s="155">
        <v>11946661412</v>
      </c>
      <c r="P3090" s="156" t="s">
        <v>60</v>
      </c>
      <c r="Q3090" s="157" t="s">
        <v>110</v>
      </c>
      <c r="R3090" s="158">
        <v>46155</v>
      </c>
      <c r="S3090" s="159"/>
      <c r="T3090" s="159" t="s">
        <v>62</v>
      </c>
      <c r="U3090" s="159" t="s">
        <v>111</v>
      </c>
      <c r="V3090" s="154">
        <v>46148</v>
      </c>
      <c r="W3090" s="154"/>
      <c r="X3090" s="154"/>
      <c r="Y3090" s="160" t="s">
        <v>3187</v>
      </c>
      <c r="Z3090" s="160" t="s">
        <v>65</v>
      </c>
      <c r="AA3090" s="153"/>
      <c r="AB3090" s="153"/>
      <c r="AC3090" s="182" t="e">
        <f t="shared" si="98"/>
        <v>#DIV/0!</v>
      </c>
      <c r="AD3090" s="153" t="e">
        <f t="shared" si="99"/>
        <v>#DIV/0!</v>
      </c>
      <c r="AE3090" s="233" t="s">
        <v>66</v>
      </c>
      <c r="AF3090" s="153"/>
      <c r="AG3090" s="159"/>
      <c r="AH3090" s="153"/>
      <c r="AI3090" s="161"/>
      <c r="AJ3090" s="153"/>
      <c r="AK3090" s="153"/>
      <c r="AL3090" s="207"/>
      <c r="AM3090" s="207"/>
      <c r="AN3090" s="207"/>
      <c r="AO3090" s="207" t="str">
        <f ca="1">IF(R3090="","",IF(R3090&gt;TODAY(),"0 meses",DATEDIF(R3090,TODAY(),"m") &amp; " meses"))</f>
        <v>0 meses</v>
      </c>
      <c r="AP3090" s="147" t="s">
        <v>67</v>
      </c>
      <c r="AQ3090" s="147" t="s">
        <v>67</v>
      </c>
      <c r="AR3090" s="147"/>
      <c r="AS3090" s="209" t="s">
        <v>68</v>
      </c>
      <c r="AT3090" s="223" t="str">
        <f>MONTH(B3090)&amp;"/"&amp;YEAR(B3090)</f>
        <v>3/2026</v>
      </c>
      <c r="AU3090" s="223">
        <f>WEEKNUM(B3090)-WEEKNUM(EOMONTH(B3090,-1)+1)+1</f>
        <v>5</v>
      </c>
      <c r="AV3090" s="209" t="str">
        <f>MONTH(R3090)&amp;"/"&amp;YEAR(R3090)</f>
        <v>5/2026</v>
      </c>
      <c r="AW3090" s="209">
        <f>WEEKNUM(R3090)-WEEKNUM(EOMONTH(R3090,-1)+1)+1</f>
        <v>3</v>
      </c>
      <c r="AX3090" s="209">
        <f>IF(BB3090="S",IF(Q3090="1. Aceitou o programa",R3090-B3090,0),0)</f>
        <v>43</v>
      </c>
      <c r="AY3090" s="209">
        <f>IF(BB3090="S",IF(AND(S3090&lt;&gt;"",R3090&lt;&gt;""),S3090-R3090,0),0)</f>
        <v>0</v>
      </c>
      <c r="AZ3090" s="209">
        <f>IF(BB3090="S",IF(Q3090="1. Aceitou o programa",IF(OR(X3090="Não se Aplica",X3090=""),IF(OR(W3090="Não se Aplica",W3090=""),0,W3090-V3090),AVERAGE(X3090-W3090,W3090-V3090)),0),0)</f>
        <v>0</v>
      </c>
      <c r="BA3090" s="209">
        <f>IF(BB3090="S",IF(AND(Q3090="1. Aceitou o programa",AH3090="Realizada"),IFERROR(IF(AG3090="",0,AG3090-R3090),0),0),0)</f>
        <v>0</v>
      </c>
      <c r="BB3090" s="209" t="str">
        <f>_xlfn.XLOOKUP(U3090,'Lista Suspensa'!$AA$20:$AA$23,'Lista Suspensa'!$AB$20:$AB$23,"N/A")</f>
        <v>S</v>
      </c>
    </row>
    <row r="3091" spans="1:54" ht="12" customHeight="1">
      <c r="A3091" s="151" t="s">
        <v>54</v>
      </c>
      <c r="B3091" s="152">
        <v>46112</v>
      </c>
      <c r="C3091" s="153" t="s">
        <v>55</v>
      </c>
      <c r="D3091" s="153" t="s">
        <v>56</v>
      </c>
      <c r="E3091" s="244">
        <v>82030486</v>
      </c>
      <c r="F3091" s="144" t="s">
        <v>5883</v>
      </c>
      <c r="G3091" s="230"/>
      <c r="H3091" s="154">
        <v>29964</v>
      </c>
      <c r="I3091" s="153">
        <v>44</v>
      </c>
      <c r="J3091" s="148" t="s">
        <v>70</v>
      </c>
      <c r="K3091" s="153"/>
      <c r="L3091" s="153"/>
      <c r="M3091" s="153"/>
      <c r="N3091" s="153"/>
      <c r="O3091" s="155">
        <v>21994583849</v>
      </c>
      <c r="P3091" s="156" t="s">
        <v>60</v>
      </c>
      <c r="Q3091" s="157" t="s">
        <v>110</v>
      </c>
      <c r="R3091" s="158">
        <v>46155</v>
      </c>
      <c r="S3091" s="159"/>
      <c r="T3091" s="159" t="s">
        <v>62</v>
      </c>
      <c r="U3091" s="159" t="s">
        <v>111</v>
      </c>
      <c r="V3091" s="154">
        <v>46148</v>
      </c>
      <c r="W3091" s="154"/>
      <c r="X3091" s="154"/>
      <c r="Y3091" s="160" t="s">
        <v>3187</v>
      </c>
      <c r="Z3091" s="160" t="s">
        <v>65</v>
      </c>
      <c r="AA3091" s="153"/>
      <c r="AB3091" s="153"/>
      <c r="AC3091" s="182" t="e">
        <f t="shared" si="98"/>
        <v>#DIV/0!</v>
      </c>
      <c r="AD3091" s="153" t="e">
        <f t="shared" si="99"/>
        <v>#DIV/0!</v>
      </c>
      <c r="AE3091" s="233" t="s">
        <v>66</v>
      </c>
      <c r="AF3091" s="153"/>
      <c r="AG3091" s="159"/>
      <c r="AH3091" s="153"/>
      <c r="AI3091" s="161"/>
      <c r="AJ3091" s="153"/>
      <c r="AK3091" s="153"/>
      <c r="AL3091" s="207"/>
      <c r="AM3091" s="207"/>
      <c r="AN3091" s="207"/>
      <c r="AO3091" s="207" t="str">
        <f ca="1">IF(R3091="","",IF(R3091&gt;TODAY(),"0 meses",DATEDIF(R3091,TODAY(),"m") &amp; " meses"))</f>
        <v>0 meses</v>
      </c>
      <c r="AP3091" s="147" t="s">
        <v>67</v>
      </c>
      <c r="AQ3091" s="147" t="s">
        <v>67</v>
      </c>
      <c r="AR3091" s="147"/>
      <c r="AS3091" s="209" t="s">
        <v>68</v>
      </c>
      <c r="AT3091" s="223" t="str">
        <f>MONTH(B3091)&amp;"/"&amp;YEAR(B3091)</f>
        <v>3/2026</v>
      </c>
      <c r="AU3091" s="223">
        <f>WEEKNUM(B3091)-WEEKNUM(EOMONTH(B3091,-1)+1)+1</f>
        <v>5</v>
      </c>
      <c r="AV3091" s="209" t="str">
        <f>MONTH(R3091)&amp;"/"&amp;YEAR(R3091)</f>
        <v>5/2026</v>
      </c>
      <c r="AW3091" s="209">
        <f>WEEKNUM(R3091)-WEEKNUM(EOMONTH(R3091,-1)+1)+1</f>
        <v>3</v>
      </c>
      <c r="AX3091" s="209">
        <f>IF(BB3091="S",IF(Q3091="1. Aceitou o programa",R3091-B3091,0),0)</f>
        <v>43</v>
      </c>
      <c r="AY3091" s="209">
        <f>IF(BB3091="S",IF(AND(S3091&lt;&gt;"",R3091&lt;&gt;""),S3091-R3091,0),0)</f>
        <v>0</v>
      </c>
      <c r="AZ3091" s="209">
        <f>IF(BB3091="S",IF(Q3091="1. Aceitou o programa",IF(OR(X3091="Não se Aplica",X3091=""),IF(OR(W3091="Não se Aplica",W3091=""),0,W3091-V3091),AVERAGE(X3091-W3091,W3091-V3091)),0),0)</f>
        <v>0</v>
      </c>
      <c r="BA3091" s="209">
        <f>IF(BB3091="S",IF(AND(Q3091="1. Aceitou o programa",AH3091="Realizada"),IFERROR(IF(AG3091="",0,AG3091-R3091),0),0),0)</f>
        <v>0</v>
      </c>
      <c r="BB3091" s="209" t="str">
        <f>_xlfn.XLOOKUP(U3091,'Lista Suspensa'!$AA$20:$AA$23,'Lista Suspensa'!$AB$20:$AB$23,"N/A")</f>
        <v>S</v>
      </c>
    </row>
    <row r="3092" spans="1:54" ht="12" customHeight="1">
      <c r="A3092" s="151" t="s">
        <v>54</v>
      </c>
      <c r="B3092" s="152">
        <v>46112</v>
      </c>
      <c r="C3092" s="153" t="s">
        <v>55</v>
      </c>
      <c r="D3092" s="153" t="s">
        <v>56</v>
      </c>
      <c r="E3092" s="244">
        <v>89055635</v>
      </c>
      <c r="F3092" s="144" t="s">
        <v>5884</v>
      </c>
      <c r="G3092" s="230"/>
      <c r="H3092" s="154">
        <v>29980</v>
      </c>
      <c r="I3092" s="153">
        <v>44</v>
      </c>
      <c r="J3092" s="148" t="s">
        <v>70</v>
      </c>
      <c r="K3092" s="153"/>
      <c r="L3092" s="153"/>
      <c r="M3092" s="153"/>
      <c r="N3092" s="153"/>
      <c r="O3092" s="155">
        <v>19981354271</v>
      </c>
      <c r="P3092" s="156" t="s">
        <v>60</v>
      </c>
      <c r="Q3092" s="157" t="s">
        <v>110</v>
      </c>
      <c r="R3092" s="158">
        <v>46155</v>
      </c>
      <c r="S3092" s="159"/>
      <c r="T3092" s="159" t="s">
        <v>62</v>
      </c>
      <c r="U3092" s="159" t="s">
        <v>111</v>
      </c>
      <c r="V3092" s="154">
        <v>46148</v>
      </c>
      <c r="W3092" s="154"/>
      <c r="X3092" s="154"/>
      <c r="Y3092" s="160" t="s">
        <v>3187</v>
      </c>
      <c r="Z3092" s="160" t="s">
        <v>65</v>
      </c>
      <c r="AA3092" s="153"/>
      <c r="AB3092" s="153"/>
      <c r="AC3092" s="182" t="e">
        <f t="shared" si="98"/>
        <v>#DIV/0!</v>
      </c>
      <c r="AD3092" s="153" t="e">
        <f t="shared" si="99"/>
        <v>#DIV/0!</v>
      </c>
      <c r="AE3092" s="233" t="s">
        <v>66</v>
      </c>
      <c r="AF3092" s="153"/>
      <c r="AG3092" s="159"/>
      <c r="AH3092" s="153"/>
      <c r="AI3092" s="161"/>
      <c r="AJ3092" s="153"/>
      <c r="AK3092" s="153"/>
      <c r="AL3092" s="207"/>
      <c r="AM3092" s="207"/>
      <c r="AN3092" s="207"/>
      <c r="AO3092" s="207" t="str">
        <f ca="1">IF(R3092="","",IF(R3092&gt;TODAY(),"0 meses",DATEDIF(R3092,TODAY(),"m") &amp; " meses"))</f>
        <v>0 meses</v>
      </c>
      <c r="AP3092" s="147" t="s">
        <v>67</v>
      </c>
      <c r="AQ3092" s="147" t="s">
        <v>67</v>
      </c>
      <c r="AR3092" s="147"/>
      <c r="AS3092" s="209" t="s">
        <v>68</v>
      </c>
      <c r="AT3092" s="223" t="str">
        <f>MONTH(B3092)&amp;"/"&amp;YEAR(B3092)</f>
        <v>3/2026</v>
      </c>
      <c r="AU3092" s="223">
        <f>WEEKNUM(B3092)-WEEKNUM(EOMONTH(B3092,-1)+1)+1</f>
        <v>5</v>
      </c>
      <c r="AV3092" s="209" t="str">
        <f>MONTH(R3092)&amp;"/"&amp;YEAR(R3092)</f>
        <v>5/2026</v>
      </c>
      <c r="AW3092" s="209">
        <f>WEEKNUM(R3092)-WEEKNUM(EOMONTH(R3092,-1)+1)+1</f>
        <v>3</v>
      </c>
      <c r="AX3092" s="209">
        <f>IF(BB3092="S",IF(Q3092="1. Aceitou o programa",R3092-B3092,0),0)</f>
        <v>43</v>
      </c>
      <c r="AY3092" s="209">
        <f>IF(BB3092="S",IF(AND(S3092&lt;&gt;"",R3092&lt;&gt;""),S3092-R3092,0),0)</f>
        <v>0</v>
      </c>
      <c r="AZ3092" s="209">
        <f>IF(BB3092="S",IF(Q3092="1. Aceitou o programa",IF(OR(X3092="Não se Aplica",X3092=""),IF(OR(W3092="Não se Aplica",W3092=""),0,W3092-V3092),AVERAGE(X3092-W3092,W3092-V3092)),0),0)</f>
        <v>0</v>
      </c>
      <c r="BA3092" s="209">
        <f>IF(BB3092="S",IF(AND(Q3092="1. Aceitou o programa",AH3092="Realizada"),IFERROR(IF(AG3092="",0,AG3092-R3092),0),0),0)</f>
        <v>0</v>
      </c>
      <c r="BB3092" s="209" t="str">
        <f>_xlfn.XLOOKUP(U3092,'Lista Suspensa'!$AA$20:$AA$23,'Lista Suspensa'!$AB$20:$AB$23,"N/A")</f>
        <v>S</v>
      </c>
    </row>
    <row r="3093" spans="1:54" ht="12" customHeight="1">
      <c r="A3093" s="151" t="s">
        <v>54</v>
      </c>
      <c r="B3093" s="152">
        <v>46112</v>
      </c>
      <c r="C3093" s="153" t="s">
        <v>55</v>
      </c>
      <c r="D3093" s="153" t="s">
        <v>56</v>
      </c>
      <c r="E3093" s="244">
        <v>81828756</v>
      </c>
      <c r="F3093" s="144" t="s">
        <v>5885</v>
      </c>
      <c r="G3093" s="230"/>
      <c r="H3093" s="154">
        <v>30049</v>
      </c>
      <c r="I3093" s="153">
        <v>44</v>
      </c>
      <c r="J3093" s="148" t="s">
        <v>58</v>
      </c>
      <c r="K3093" s="153"/>
      <c r="L3093" s="153"/>
      <c r="M3093" s="153"/>
      <c r="N3093" s="153"/>
      <c r="O3093" s="155">
        <v>11991799028</v>
      </c>
      <c r="P3093" s="156" t="s">
        <v>60</v>
      </c>
      <c r="Q3093" s="157" t="s">
        <v>110</v>
      </c>
      <c r="R3093" s="158">
        <v>46155</v>
      </c>
      <c r="S3093" s="159"/>
      <c r="T3093" s="159" t="s">
        <v>62</v>
      </c>
      <c r="U3093" s="159" t="s">
        <v>111</v>
      </c>
      <c r="V3093" s="154">
        <v>46148</v>
      </c>
      <c r="W3093" s="154">
        <v>46155</v>
      </c>
      <c r="X3093" s="154"/>
      <c r="Y3093" s="160" t="s">
        <v>99</v>
      </c>
      <c r="Z3093" s="160" t="s">
        <v>65</v>
      </c>
      <c r="AA3093" s="153"/>
      <c r="AB3093" s="153"/>
      <c r="AC3093" s="182" t="e">
        <f t="shared" si="98"/>
        <v>#DIV/0!</v>
      </c>
      <c r="AD3093" s="153" t="e">
        <f t="shared" si="99"/>
        <v>#DIV/0!</v>
      </c>
      <c r="AE3093" s="233" t="s">
        <v>66</v>
      </c>
      <c r="AF3093" s="153"/>
      <c r="AG3093" s="159"/>
      <c r="AH3093" s="153"/>
      <c r="AI3093" s="161"/>
      <c r="AJ3093" s="153"/>
      <c r="AK3093" s="153"/>
      <c r="AL3093" s="207"/>
      <c r="AM3093" s="207"/>
      <c r="AN3093" s="207"/>
      <c r="AO3093" s="207" t="str">
        <f ca="1">IF(R3093="","",IF(R3093&gt;TODAY(),"0 meses",DATEDIF(R3093,TODAY(),"m") &amp; " meses"))</f>
        <v>0 meses</v>
      </c>
      <c r="AP3093" s="147" t="s">
        <v>67</v>
      </c>
      <c r="AQ3093" s="147" t="s">
        <v>67</v>
      </c>
      <c r="AR3093" s="147"/>
      <c r="AS3093" s="209" t="s">
        <v>68</v>
      </c>
      <c r="AT3093" s="223" t="str">
        <f>MONTH(B3093)&amp;"/"&amp;YEAR(B3093)</f>
        <v>3/2026</v>
      </c>
      <c r="AU3093" s="223">
        <f>WEEKNUM(B3093)-WEEKNUM(EOMONTH(B3093,-1)+1)+1</f>
        <v>5</v>
      </c>
      <c r="AV3093" s="209" t="str">
        <f>MONTH(R3093)&amp;"/"&amp;YEAR(R3093)</f>
        <v>5/2026</v>
      </c>
      <c r="AW3093" s="209">
        <f>WEEKNUM(R3093)-WEEKNUM(EOMONTH(R3093,-1)+1)+1</f>
        <v>3</v>
      </c>
      <c r="AX3093" s="209">
        <f>IF(BB3093="S",IF(Q3093="1. Aceitou o programa",R3093-B3093,0),0)</f>
        <v>43</v>
      </c>
      <c r="AY3093" s="209">
        <f>IF(BB3093="S",IF(AND(S3093&lt;&gt;"",R3093&lt;&gt;""),S3093-R3093,0),0)</f>
        <v>0</v>
      </c>
      <c r="AZ3093" s="209">
        <f>IF(BB3093="S",IF(Q3093="1. Aceitou o programa",IF(OR(X3093="Não se Aplica",X3093=""),IF(OR(W3093="Não se Aplica",W3093=""),0,W3093-V3093),AVERAGE(X3093-W3093,W3093-V3093)),0),0)</f>
        <v>7</v>
      </c>
      <c r="BA3093" s="209">
        <f>IF(BB3093="S",IF(AND(Q3093="1. Aceitou o programa",AH3093="Realizada"),IFERROR(IF(AG3093="",0,AG3093-R3093),0),0),0)</f>
        <v>0</v>
      </c>
      <c r="BB3093" s="209" t="str">
        <f>_xlfn.XLOOKUP(U3093,'Lista Suspensa'!$AA$20:$AA$23,'Lista Suspensa'!$AB$20:$AB$23,"N/A")</f>
        <v>S</v>
      </c>
    </row>
    <row r="3094" spans="1:54" ht="12" customHeight="1">
      <c r="A3094" s="151" t="s">
        <v>54</v>
      </c>
      <c r="B3094" s="152">
        <v>46112</v>
      </c>
      <c r="C3094" s="153" t="s">
        <v>55</v>
      </c>
      <c r="D3094" s="153" t="s">
        <v>56</v>
      </c>
      <c r="E3094" s="244">
        <v>86891611</v>
      </c>
      <c r="F3094" s="144" t="s">
        <v>5886</v>
      </c>
      <c r="G3094" s="230"/>
      <c r="H3094" s="154">
        <v>30080</v>
      </c>
      <c r="I3094" s="153">
        <v>44</v>
      </c>
      <c r="J3094" s="148" t="s">
        <v>70</v>
      </c>
      <c r="K3094" s="153"/>
      <c r="L3094" s="153"/>
      <c r="M3094" s="153"/>
      <c r="N3094" s="153"/>
      <c r="O3094" s="155">
        <v>21988695882</v>
      </c>
      <c r="P3094" s="156" t="s">
        <v>60</v>
      </c>
      <c r="Q3094" s="157" t="s">
        <v>110</v>
      </c>
      <c r="R3094" s="158">
        <v>46155</v>
      </c>
      <c r="S3094" s="159"/>
      <c r="T3094" s="159" t="s">
        <v>62</v>
      </c>
      <c r="U3094" s="159" t="s">
        <v>111</v>
      </c>
      <c r="V3094" s="154">
        <v>46149</v>
      </c>
      <c r="W3094" s="154"/>
      <c r="X3094" s="154"/>
      <c r="Y3094" s="160" t="s">
        <v>64</v>
      </c>
      <c r="Z3094" s="160" t="s">
        <v>65</v>
      </c>
      <c r="AA3094" s="153"/>
      <c r="AB3094" s="153"/>
      <c r="AC3094" s="182" t="e">
        <f t="shared" si="98"/>
        <v>#DIV/0!</v>
      </c>
      <c r="AD3094" s="153" t="e">
        <f t="shared" si="99"/>
        <v>#DIV/0!</v>
      </c>
      <c r="AE3094" s="233" t="s">
        <v>66</v>
      </c>
      <c r="AF3094" s="153"/>
      <c r="AG3094" s="159"/>
      <c r="AH3094" s="153"/>
      <c r="AI3094" s="161"/>
      <c r="AJ3094" s="153"/>
      <c r="AK3094" s="153"/>
      <c r="AL3094" s="207"/>
      <c r="AM3094" s="207"/>
      <c r="AN3094" s="207"/>
      <c r="AO3094" s="207" t="str">
        <f ca="1">IF(R3094="","",IF(R3094&gt;TODAY(),"0 meses",DATEDIF(R3094,TODAY(),"m") &amp; " meses"))</f>
        <v>0 meses</v>
      </c>
      <c r="AP3094" s="147" t="s">
        <v>67</v>
      </c>
      <c r="AQ3094" s="147" t="s">
        <v>67</v>
      </c>
      <c r="AR3094" s="147"/>
      <c r="AS3094" s="209" t="s">
        <v>68</v>
      </c>
      <c r="AT3094" s="223" t="str">
        <f>MONTH(B3094)&amp;"/"&amp;YEAR(B3094)</f>
        <v>3/2026</v>
      </c>
      <c r="AU3094" s="223">
        <f>WEEKNUM(B3094)-WEEKNUM(EOMONTH(B3094,-1)+1)+1</f>
        <v>5</v>
      </c>
      <c r="AV3094" s="209" t="str">
        <f>MONTH(R3094)&amp;"/"&amp;YEAR(R3094)</f>
        <v>5/2026</v>
      </c>
      <c r="AW3094" s="209">
        <f>WEEKNUM(R3094)-WEEKNUM(EOMONTH(R3094,-1)+1)+1</f>
        <v>3</v>
      </c>
      <c r="AX3094" s="209">
        <f>IF(BB3094="S",IF(Q3094="1. Aceitou o programa",R3094-B3094,0),0)</f>
        <v>43</v>
      </c>
      <c r="AY3094" s="209">
        <f>IF(BB3094="S",IF(AND(S3094&lt;&gt;"",R3094&lt;&gt;""),S3094-R3094,0),0)</f>
        <v>0</v>
      </c>
      <c r="AZ3094" s="209">
        <f>IF(BB3094="S",IF(Q3094="1. Aceitou o programa",IF(OR(X3094="Não se Aplica",X3094=""),IF(OR(W3094="Não se Aplica",W3094=""),0,W3094-V3094),AVERAGE(X3094-W3094,W3094-V3094)),0),0)</f>
        <v>0</v>
      </c>
      <c r="BA3094" s="209">
        <f>IF(BB3094="S",IF(AND(Q3094="1. Aceitou o programa",AH3094="Realizada"),IFERROR(IF(AG3094="",0,AG3094-R3094),0),0),0)</f>
        <v>0</v>
      </c>
      <c r="BB3094" s="209" t="str">
        <f>_xlfn.XLOOKUP(U3094,'Lista Suspensa'!$AA$20:$AA$23,'Lista Suspensa'!$AB$20:$AB$23,"N/A")</f>
        <v>S</v>
      </c>
    </row>
    <row r="3095" spans="1:54" ht="12" customHeight="1">
      <c r="A3095" s="151" t="s">
        <v>54</v>
      </c>
      <c r="B3095" s="152">
        <v>46112</v>
      </c>
      <c r="C3095" s="153" t="s">
        <v>55</v>
      </c>
      <c r="D3095" s="153" t="s">
        <v>56</v>
      </c>
      <c r="E3095" s="244">
        <v>89079969</v>
      </c>
      <c r="F3095" s="144" t="s">
        <v>5887</v>
      </c>
      <c r="G3095" s="230"/>
      <c r="H3095" s="154">
        <v>30096</v>
      </c>
      <c r="I3095" s="153">
        <v>43</v>
      </c>
      <c r="J3095" s="148" t="s">
        <v>70</v>
      </c>
      <c r="K3095" s="153"/>
      <c r="L3095" s="153"/>
      <c r="M3095" s="153"/>
      <c r="N3095" s="153"/>
      <c r="O3095" s="155">
        <v>21979424992</v>
      </c>
      <c r="P3095" s="156" t="s">
        <v>60</v>
      </c>
      <c r="Q3095" s="157" t="s">
        <v>110</v>
      </c>
      <c r="R3095" s="158">
        <v>46155</v>
      </c>
      <c r="S3095" s="159"/>
      <c r="T3095" s="159" t="s">
        <v>62</v>
      </c>
      <c r="U3095" s="159" t="s">
        <v>111</v>
      </c>
      <c r="V3095" s="154">
        <v>46148</v>
      </c>
      <c r="W3095" s="154"/>
      <c r="X3095" s="154"/>
      <c r="Y3095" s="160" t="s">
        <v>3187</v>
      </c>
      <c r="Z3095" s="160" t="s">
        <v>65</v>
      </c>
      <c r="AA3095" s="153"/>
      <c r="AB3095" s="153"/>
      <c r="AC3095" s="182" t="e">
        <f t="shared" si="98"/>
        <v>#DIV/0!</v>
      </c>
      <c r="AD3095" s="153" t="e">
        <f t="shared" si="99"/>
        <v>#DIV/0!</v>
      </c>
      <c r="AE3095" s="233" t="s">
        <v>66</v>
      </c>
      <c r="AF3095" s="153"/>
      <c r="AG3095" s="159"/>
      <c r="AH3095" s="153"/>
      <c r="AI3095" s="161"/>
      <c r="AJ3095" s="153"/>
      <c r="AK3095" s="153"/>
      <c r="AL3095" s="207"/>
      <c r="AM3095" s="207"/>
      <c r="AN3095" s="207"/>
      <c r="AO3095" s="207" t="str">
        <f ca="1">IF(R3095="","",IF(R3095&gt;TODAY(),"0 meses",DATEDIF(R3095,TODAY(),"m") &amp; " meses"))</f>
        <v>0 meses</v>
      </c>
      <c r="AP3095" s="147" t="s">
        <v>67</v>
      </c>
      <c r="AQ3095" s="147" t="s">
        <v>67</v>
      </c>
      <c r="AR3095" s="147"/>
      <c r="AS3095" s="209" t="s">
        <v>68</v>
      </c>
      <c r="AT3095" s="223" t="str">
        <f>MONTH(B3095)&amp;"/"&amp;YEAR(B3095)</f>
        <v>3/2026</v>
      </c>
      <c r="AU3095" s="223">
        <f>WEEKNUM(B3095)-WEEKNUM(EOMONTH(B3095,-1)+1)+1</f>
        <v>5</v>
      </c>
      <c r="AV3095" s="209" t="str">
        <f>MONTH(R3095)&amp;"/"&amp;YEAR(R3095)</f>
        <v>5/2026</v>
      </c>
      <c r="AW3095" s="209">
        <f>WEEKNUM(R3095)-WEEKNUM(EOMONTH(R3095,-1)+1)+1</f>
        <v>3</v>
      </c>
      <c r="AX3095" s="209">
        <f>IF(BB3095="S",IF(Q3095="1. Aceitou o programa",R3095-B3095,0),0)</f>
        <v>43</v>
      </c>
      <c r="AY3095" s="209">
        <f>IF(BB3095="S",IF(AND(S3095&lt;&gt;"",R3095&lt;&gt;""),S3095-R3095,0),0)</f>
        <v>0</v>
      </c>
      <c r="AZ3095" s="209">
        <f>IF(BB3095="S",IF(Q3095="1. Aceitou o programa",IF(OR(X3095="Não se Aplica",X3095=""),IF(OR(W3095="Não se Aplica",W3095=""),0,W3095-V3095),AVERAGE(X3095-W3095,W3095-V3095)),0),0)</f>
        <v>0</v>
      </c>
      <c r="BA3095" s="209">
        <f>IF(BB3095="S",IF(AND(Q3095="1. Aceitou o programa",AH3095="Realizada"),IFERROR(IF(AG3095="",0,AG3095-R3095),0),0),0)</f>
        <v>0</v>
      </c>
      <c r="BB3095" s="209" t="str">
        <f>_xlfn.XLOOKUP(U3095,'Lista Suspensa'!$AA$20:$AA$23,'Lista Suspensa'!$AB$20:$AB$23,"N/A")</f>
        <v>S</v>
      </c>
    </row>
    <row r="3096" spans="1:54" ht="12" customHeight="1">
      <c r="A3096" s="151" t="s">
        <v>54</v>
      </c>
      <c r="B3096" s="152">
        <v>46112</v>
      </c>
      <c r="C3096" s="153" t="s">
        <v>55</v>
      </c>
      <c r="D3096" s="153" t="s">
        <v>56</v>
      </c>
      <c r="E3096" s="244">
        <v>89081110</v>
      </c>
      <c r="F3096" s="144" t="s">
        <v>5888</v>
      </c>
      <c r="G3096" s="230"/>
      <c r="H3096" s="154">
        <v>30103</v>
      </c>
      <c r="I3096" s="153">
        <v>43</v>
      </c>
      <c r="J3096" s="148" t="s">
        <v>70</v>
      </c>
      <c r="K3096" s="153"/>
      <c r="L3096" s="153"/>
      <c r="M3096" s="153"/>
      <c r="N3096" s="153"/>
      <c r="O3096" s="155">
        <v>11994386570</v>
      </c>
      <c r="P3096" s="156" t="s">
        <v>60</v>
      </c>
      <c r="Q3096" s="157" t="s">
        <v>110</v>
      </c>
      <c r="R3096" s="158">
        <v>46155</v>
      </c>
      <c r="S3096" s="159"/>
      <c r="T3096" s="159" t="s">
        <v>62</v>
      </c>
      <c r="U3096" s="159" t="s">
        <v>111</v>
      </c>
      <c r="V3096" s="154">
        <v>46148</v>
      </c>
      <c r="W3096" s="154"/>
      <c r="X3096" s="154"/>
      <c r="Y3096" s="160" t="s">
        <v>3187</v>
      </c>
      <c r="Z3096" s="160" t="s">
        <v>65</v>
      </c>
      <c r="AA3096" s="153"/>
      <c r="AB3096" s="153"/>
      <c r="AC3096" s="182" t="e">
        <f t="shared" si="98"/>
        <v>#DIV/0!</v>
      </c>
      <c r="AD3096" s="153" t="e">
        <f t="shared" si="99"/>
        <v>#DIV/0!</v>
      </c>
      <c r="AE3096" s="233" t="s">
        <v>66</v>
      </c>
      <c r="AF3096" s="153"/>
      <c r="AG3096" s="159"/>
      <c r="AH3096" s="153"/>
      <c r="AI3096" s="161"/>
      <c r="AJ3096" s="153"/>
      <c r="AK3096" s="153"/>
      <c r="AL3096" s="207"/>
      <c r="AM3096" s="207"/>
      <c r="AN3096" s="207"/>
      <c r="AO3096" s="207" t="str">
        <f ca="1">IF(R3096="","",IF(R3096&gt;TODAY(),"0 meses",DATEDIF(R3096,TODAY(),"m") &amp; " meses"))</f>
        <v>0 meses</v>
      </c>
      <c r="AP3096" s="147" t="s">
        <v>67</v>
      </c>
      <c r="AQ3096" s="147" t="s">
        <v>67</v>
      </c>
      <c r="AR3096" s="147"/>
      <c r="AS3096" s="209" t="s">
        <v>68</v>
      </c>
      <c r="AT3096" s="223" t="str">
        <f>MONTH(B3096)&amp;"/"&amp;YEAR(B3096)</f>
        <v>3/2026</v>
      </c>
      <c r="AU3096" s="223">
        <f>WEEKNUM(B3096)-WEEKNUM(EOMONTH(B3096,-1)+1)+1</f>
        <v>5</v>
      </c>
      <c r="AV3096" s="209" t="str">
        <f>MONTH(R3096)&amp;"/"&amp;YEAR(R3096)</f>
        <v>5/2026</v>
      </c>
      <c r="AW3096" s="209">
        <f>WEEKNUM(R3096)-WEEKNUM(EOMONTH(R3096,-1)+1)+1</f>
        <v>3</v>
      </c>
      <c r="AX3096" s="209">
        <f>IF(BB3096="S",IF(Q3096="1. Aceitou o programa",R3096-B3096,0),0)</f>
        <v>43</v>
      </c>
      <c r="AY3096" s="209">
        <f>IF(BB3096="S",IF(AND(S3096&lt;&gt;"",R3096&lt;&gt;""),S3096-R3096,0),0)</f>
        <v>0</v>
      </c>
      <c r="AZ3096" s="209">
        <f>IF(BB3096="S",IF(Q3096="1. Aceitou o programa",IF(OR(X3096="Não se Aplica",X3096=""),IF(OR(W3096="Não se Aplica",W3096=""),0,W3096-V3096),AVERAGE(X3096-W3096,W3096-V3096)),0),0)</f>
        <v>0</v>
      </c>
      <c r="BA3096" s="209">
        <f>IF(BB3096="S",IF(AND(Q3096="1. Aceitou o programa",AH3096="Realizada"),IFERROR(IF(AG3096="",0,AG3096-R3096),0),0),0)</f>
        <v>0</v>
      </c>
      <c r="BB3096" s="209" t="str">
        <f>_xlfn.XLOOKUP(U3096,'Lista Suspensa'!$AA$20:$AA$23,'Lista Suspensa'!$AB$20:$AB$23,"N/A")</f>
        <v>S</v>
      </c>
    </row>
    <row r="3097" spans="1:54" ht="12" customHeight="1">
      <c r="A3097" s="151" t="s">
        <v>54</v>
      </c>
      <c r="B3097" s="152">
        <v>46112</v>
      </c>
      <c r="C3097" s="153" t="s">
        <v>55</v>
      </c>
      <c r="D3097" s="153" t="s">
        <v>56</v>
      </c>
      <c r="E3097" s="244">
        <v>83596126</v>
      </c>
      <c r="F3097" s="144" t="s">
        <v>5889</v>
      </c>
      <c r="G3097" s="230"/>
      <c r="H3097" s="154">
        <v>30149</v>
      </c>
      <c r="I3097" s="153">
        <v>43</v>
      </c>
      <c r="J3097" s="148" t="s">
        <v>70</v>
      </c>
      <c r="K3097" s="153"/>
      <c r="L3097" s="153"/>
      <c r="M3097" s="153"/>
      <c r="N3097" s="153"/>
      <c r="O3097" s="155">
        <v>21964155965</v>
      </c>
      <c r="P3097" s="156" t="s">
        <v>60</v>
      </c>
      <c r="Q3097" s="157" t="s">
        <v>110</v>
      </c>
      <c r="R3097" s="158">
        <v>46155</v>
      </c>
      <c r="S3097" s="159"/>
      <c r="T3097" s="159" t="s">
        <v>62</v>
      </c>
      <c r="U3097" s="159" t="s">
        <v>111</v>
      </c>
      <c r="V3097" s="154">
        <v>46148</v>
      </c>
      <c r="W3097" s="154"/>
      <c r="X3097" s="154"/>
      <c r="Y3097" s="160" t="s">
        <v>3187</v>
      </c>
      <c r="Z3097" s="160" t="s">
        <v>65</v>
      </c>
      <c r="AA3097" s="153"/>
      <c r="AB3097" s="153"/>
      <c r="AC3097" s="182" t="e">
        <f t="shared" si="98"/>
        <v>#DIV/0!</v>
      </c>
      <c r="AD3097" s="153" t="e">
        <f t="shared" si="99"/>
        <v>#DIV/0!</v>
      </c>
      <c r="AE3097" s="233" t="s">
        <v>66</v>
      </c>
      <c r="AF3097" s="153"/>
      <c r="AG3097" s="159"/>
      <c r="AH3097" s="153"/>
      <c r="AI3097" s="161"/>
      <c r="AJ3097" s="153"/>
      <c r="AK3097" s="153"/>
      <c r="AL3097" s="207"/>
      <c r="AM3097" s="207"/>
      <c r="AN3097" s="207"/>
      <c r="AO3097" s="207" t="str">
        <f ca="1">IF(R3097="","",IF(R3097&gt;TODAY(),"0 meses",DATEDIF(R3097,TODAY(),"m") &amp; " meses"))</f>
        <v>0 meses</v>
      </c>
      <c r="AP3097" s="147" t="s">
        <v>67</v>
      </c>
      <c r="AQ3097" s="147" t="s">
        <v>67</v>
      </c>
      <c r="AR3097" s="147"/>
      <c r="AS3097" s="209" t="s">
        <v>68</v>
      </c>
      <c r="AT3097" s="223" t="str">
        <f>MONTH(B3097)&amp;"/"&amp;YEAR(B3097)</f>
        <v>3/2026</v>
      </c>
      <c r="AU3097" s="223">
        <f>WEEKNUM(B3097)-WEEKNUM(EOMONTH(B3097,-1)+1)+1</f>
        <v>5</v>
      </c>
      <c r="AV3097" s="209" t="str">
        <f>MONTH(R3097)&amp;"/"&amp;YEAR(R3097)</f>
        <v>5/2026</v>
      </c>
      <c r="AW3097" s="209">
        <f>WEEKNUM(R3097)-WEEKNUM(EOMONTH(R3097,-1)+1)+1</f>
        <v>3</v>
      </c>
      <c r="AX3097" s="209">
        <f>IF(BB3097="S",IF(Q3097="1. Aceitou o programa",R3097-B3097,0),0)</f>
        <v>43</v>
      </c>
      <c r="AY3097" s="209">
        <f>IF(BB3097="S",IF(AND(S3097&lt;&gt;"",R3097&lt;&gt;""),S3097-R3097,0),0)</f>
        <v>0</v>
      </c>
      <c r="AZ3097" s="209">
        <f>IF(BB3097="S",IF(Q3097="1. Aceitou o programa",IF(OR(X3097="Não se Aplica",X3097=""),IF(OR(W3097="Não se Aplica",W3097=""),0,W3097-V3097),AVERAGE(X3097-W3097,W3097-V3097)),0),0)</f>
        <v>0</v>
      </c>
      <c r="BA3097" s="209">
        <f>IF(BB3097="S",IF(AND(Q3097="1. Aceitou o programa",AH3097="Realizada"),IFERROR(IF(AG3097="",0,AG3097-R3097),0),0),0)</f>
        <v>0</v>
      </c>
      <c r="BB3097" s="209" t="str">
        <f>_xlfn.XLOOKUP(U3097,'Lista Suspensa'!$AA$20:$AA$23,'Lista Suspensa'!$AB$20:$AB$23,"N/A")</f>
        <v>S</v>
      </c>
    </row>
    <row r="3098" spans="1:54" ht="12" customHeight="1">
      <c r="A3098" s="151" t="s">
        <v>54</v>
      </c>
      <c r="B3098" s="152">
        <v>46112</v>
      </c>
      <c r="C3098" s="153" t="s">
        <v>55</v>
      </c>
      <c r="D3098" s="153" t="s">
        <v>56</v>
      </c>
      <c r="E3098" s="244">
        <v>87458907</v>
      </c>
      <c r="F3098" s="144" t="s">
        <v>5890</v>
      </c>
      <c r="G3098" s="230"/>
      <c r="H3098" s="154">
        <v>30157</v>
      </c>
      <c r="I3098" s="153">
        <v>43</v>
      </c>
      <c r="J3098" s="148" t="s">
        <v>70</v>
      </c>
      <c r="K3098" s="153"/>
      <c r="L3098" s="153"/>
      <c r="M3098" s="153"/>
      <c r="N3098" s="153"/>
      <c r="O3098" s="155">
        <v>21969993486</v>
      </c>
      <c r="P3098" s="156" t="s">
        <v>60</v>
      </c>
      <c r="Q3098" s="157" t="s">
        <v>110</v>
      </c>
      <c r="R3098" s="158">
        <v>46155</v>
      </c>
      <c r="S3098" s="159"/>
      <c r="T3098" s="159" t="s">
        <v>62</v>
      </c>
      <c r="U3098" s="159" t="s">
        <v>111</v>
      </c>
      <c r="V3098" s="154">
        <v>46148</v>
      </c>
      <c r="W3098" s="154">
        <v>46155</v>
      </c>
      <c r="X3098" s="154"/>
      <c r="Y3098" s="160" t="s">
        <v>99</v>
      </c>
      <c r="Z3098" s="160" t="s">
        <v>65</v>
      </c>
      <c r="AA3098" s="153"/>
      <c r="AB3098" s="153"/>
      <c r="AC3098" s="182" t="e">
        <f t="shared" si="98"/>
        <v>#DIV/0!</v>
      </c>
      <c r="AD3098" s="153" t="e">
        <f t="shared" si="99"/>
        <v>#DIV/0!</v>
      </c>
      <c r="AE3098" s="233" t="s">
        <v>66</v>
      </c>
      <c r="AF3098" s="153"/>
      <c r="AG3098" s="159"/>
      <c r="AH3098" s="153"/>
      <c r="AI3098" s="161"/>
      <c r="AJ3098" s="153"/>
      <c r="AK3098" s="153"/>
      <c r="AL3098" s="207"/>
      <c r="AM3098" s="207"/>
      <c r="AN3098" s="207"/>
      <c r="AO3098" s="207" t="str">
        <f ca="1">IF(R3098="","",IF(R3098&gt;TODAY(),"0 meses",DATEDIF(R3098,TODAY(),"m") &amp; " meses"))</f>
        <v>0 meses</v>
      </c>
      <c r="AP3098" s="147" t="s">
        <v>67</v>
      </c>
      <c r="AQ3098" s="147" t="s">
        <v>67</v>
      </c>
      <c r="AR3098" s="147"/>
      <c r="AS3098" s="209" t="s">
        <v>68</v>
      </c>
      <c r="AT3098" s="223" t="str">
        <f>MONTH(B3098)&amp;"/"&amp;YEAR(B3098)</f>
        <v>3/2026</v>
      </c>
      <c r="AU3098" s="223">
        <f>WEEKNUM(B3098)-WEEKNUM(EOMONTH(B3098,-1)+1)+1</f>
        <v>5</v>
      </c>
      <c r="AV3098" s="209" t="str">
        <f>MONTH(R3098)&amp;"/"&amp;YEAR(R3098)</f>
        <v>5/2026</v>
      </c>
      <c r="AW3098" s="209">
        <f>WEEKNUM(R3098)-WEEKNUM(EOMONTH(R3098,-1)+1)+1</f>
        <v>3</v>
      </c>
      <c r="AX3098" s="209">
        <f>IF(BB3098="S",IF(Q3098="1. Aceitou o programa",R3098-B3098,0),0)</f>
        <v>43</v>
      </c>
      <c r="AY3098" s="209">
        <f>IF(BB3098="S",IF(AND(S3098&lt;&gt;"",R3098&lt;&gt;""),S3098-R3098,0),0)</f>
        <v>0</v>
      </c>
      <c r="AZ3098" s="209">
        <f>IF(BB3098="S",IF(Q3098="1. Aceitou o programa",IF(OR(X3098="Não se Aplica",X3098=""),IF(OR(W3098="Não se Aplica",W3098=""),0,W3098-V3098),AVERAGE(X3098-W3098,W3098-V3098)),0),0)</f>
        <v>7</v>
      </c>
      <c r="BA3098" s="209">
        <f>IF(BB3098="S",IF(AND(Q3098="1. Aceitou o programa",AH3098="Realizada"),IFERROR(IF(AG3098="",0,AG3098-R3098),0),0),0)</f>
        <v>0</v>
      </c>
      <c r="BB3098" s="209" t="str">
        <f>_xlfn.XLOOKUP(U3098,'Lista Suspensa'!$AA$20:$AA$23,'Lista Suspensa'!$AB$20:$AB$23,"N/A")</f>
        <v>S</v>
      </c>
    </row>
    <row r="3099" spans="1:54" ht="12" customHeight="1">
      <c r="A3099" s="151" t="s">
        <v>54</v>
      </c>
      <c r="B3099" s="152">
        <v>46112</v>
      </c>
      <c r="C3099" s="153" t="s">
        <v>55</v>
      </c>
      <c r="D3099" s="153" t="s">
        <v>56</v>
      </c>
      <c r="E3099" s="244">
        <v>81315259</v>
      </c>
      <c r="F3099" s="144" t="s">
        <v>5891</v>
      </c>
      <c r="G3099" s="230"/>
      <c r="H3099" s="154">
        <v>30178</v>
      </c>
      <c r="I3099" s="153">
        <v>43</v>
      </c>
      <c r="J3099" s="148" t="s">
        <v>70</v>
      </c>
      <c r="K3099" s="153"/>
      <c r="L3099" s="153"/>
      <c r="M3099" s="153"/>
      <c r="N3099" s="153"/>
      <c r="O3099" s="155">
        <v>11957153520</v>
      </c>
      <c r="P3099" s="156" t="s">
        <v>60</v>
      </c>
      <c r="Q3099" s="157" t="s">
        <v>110</v>
      </c>
      <c r="R3099" s="158">
        <v>46155</v>
      </c>
      <c r="S3099" s="159"/>
      <c r="T3099" s="159" t="s">
        <v>62</v>
      </c>
      <c r="U3099" s="159" t="s">
        <v>111</v>
      </c>
      <c r="V3099" s="154">
        <v>46149</v>
      </c>
      <c r="W3099" s="154"/>
      <c r="X3099" s="154"/>
      <c r="Y3099" s="160" t="s">
        <v>64</v>
      </c>
      <c r="Z3099" s="160" t="s">
        <v>65</v>
      </c>
      <c r="AA3099" s="153"/>
      <c r="AB3099" s="153"/>
      <c r="AC3099" s="182" t="e">
        <f t="shared" si="98"/>
        <v>#DIV/0!</v>
      </c>
      <c r="AD3099" s="153" t="e">
        <f t="shared" si="99"/>
        <v>#DIV/0!</v>
      </c>
      <c r="AE3099" s="233" t="s">
        <v>66</v>
      </c>
      <c r="AF3099" s="153"/>
      <c r="AG3099" s="159"/>
      <c r="AH3099" s="153"/>
      <c r="AI3099" s="161"/>
      <c r="AJ3099" s="153"/>
      <c r="AK3099" s="153"/>
      <c r="AL3099" s="207"/>
      <c r="AM3099" s="207"/>
      <c r="AN3099" s="207"/>
      <c r="AO3099" s="207" t="str">
        <f ca="1">IF(R3099="","",IF(R3099&gt;TODAY(),"0 meses",DATEDIF(R3099,TODAY(),"m") &amp; " meses"))</f>
        <v>0 meses</v>
      </c>
      <c r="AP3099" s="147" t="s">
        <v>67</v>
      </c>
      <c r="AQ3099" s="147" t="s">
        <v>67</v>
      </c>
      <c r="AR3099" s="147"/>
      <c r="AS3099" s="209" t="s">
        <v>68</v>
      </c>
      <c r="AT3099" s="223" t="str">
        <f>MONTH(B3099)&amp;"/"&amp;YEAR(B3099)</f>
        <v>3/2026</v>
      </c>
      <c r="AU3099" s="223">
        <f>WEEKNUM(B3099)-WEEKNUM(EOMONTH(B3099,-1)+1)+1</f>
        <v>5</v>
      </c>
      <c r="AV3099" s="209" t="str">
        <f>MONTH(R3099)&amp;"/"&amp;YEAR(R3099)</f>
        <v>5/2026</v>
      </c>
      <c r="AW3099" s="209">
        <f>WEEKNUM(R3099)-WEEKNUM(EOMONTH(R3099,-1)+1)+1</f>
        <v>3</v>
      </c>
      <c r="AX3099" s="209">
        <f>IF(BB3099="S",IF(Q3099="1. Aceitou o programa",R3099-B3099,0),0)</f>
        <v>43</v>
      </c>
      <c r="AY3099" s="209">
        <f>IF(BB3099="S",IF(AND(S3099&lt;&gt;"",R3099&lt;&gt;""),S3099-R3099,0),0)</f>
        <v>0</v>
      </c>
      <c r="AZ3099" s="209">
        <f>IF(BB3099="S",IF(Q3099="1. Aceitou o programa",IF(OR(X3099="Não se Aplica",X3099=""),IF(OR(W3099="Não se Aplica",W3099=""),0,W3099-V3099),AVERAGE(X3099-W3099,W3099-V3099)),0),0)</f>
        <v>0</v>
      </c>
      <c r="BA3099" s="209">
        <f>IF(BB3099="S",IF(AND(Q3099="1. Aceitou o programa",AH3099="Realizada"),IFERROR(IF(AG3099="",0,AG3099-R3099),0),0),0)</f>
        <v>0</v>
      </c>
      <c r="BB3099" s="209" t="str">
        <f>_xlfn.XLOOKUP(U3099,'Lista Suspensa'!$AA$20:$AA$23,'Lista Suspensa'!$AB$20:$AB$23,"N/A")</f>
        <v>S</v>
      </c>
    </row>
    <row r="3100" spans="1:54" ht="12" customHeight="1">
      <c r="A3100" s="151" t="s">
        <v>54</v>
      </c>
      <c r="B3100" s="152">
        <v>46112</v>
      </c>
      <c r="C3100" s="153" t="s">
        <v>55</v>
      </c>
      <c r="D3100" s="153" t="s">
        <v>56</v>
      </c>
      <c r="E3100" s="244">
        <v>87342317</v>
      </c>
      <c r="F3100" s="144" t="s">
        <v>5892</v>
      </c>
      <c r="G3100" s="230"/>
      <c r="H3100" s="154">
        <v>30194</v>
      </c>
      <c r="I3100" s="153">
        <v>43</v>
      </c>
      <c r="J3100" s="148" t="s">
        <v>70</v>
      </c>
      <c r="K3100" s="153"/>
      <c r="L3100" s="153"/>
      <c r="M3100" s="153"/>
      <c r="N3100" s="153"/>
      <c r="O3100" s="155">
        <v>21983322008</v>
      </c>
      <c r="P3100" s="156" t="s">
        <v>60</v>
      </c>
      <c r="Q3100" s="157" t="s">
        <v>110</v>
      </c>
      <c r="R3100" s="158">
        <v>46155</v>
      </c>
      <c r="S3100" s="159"/>
      <c r="T3100" s="159" t="s">
        <v>62</v>
      </c>
      <c r="U3100" s="159" t="s">
        <v>111</v>
      </c>
      <c r="V3100" s="154">
        <v>46149</v>
      </c>
      <c r="W3100" s="154"/>
      <c r="X3100" s="154"/>
      <c r="Y3100" s="160" t="s">
        <v>64</v>
      </c>
      <c r="Z3100" s="160" t="s">
        <v>65</v>
      </c>
      <c r="AA3100" s="153"/>
      <c r="AB3100" s="153"/>
      <c r="AC3100" s="182" t="e">
        <f t="shared" si="98"/>
        <v>#DIV/0!</v>
      </c>
      <c r="AD3100" s="153" t="e">
        <f t="shared" si="99"/>
        <v>#DIV/0!</v>
      </c>
      <c r="AE3100" s="233" t="s">
        <v>66</v>
      </c>
      <c r="AF3100" s="153"/>
      <c r="AG3100" s="159"/>
      <c r="AH3100" s="153"/>
      <c r="AI3100" s="161"/>
      <c r="AJ3100" s="153"/>
      <c r="AK3100" s="153"/>
      <c r="AL3100" s="207"/>
      <c r="AM3100" s="207"/>
      <c r="AN3100" s="207"/>
      <c r="AO3100" s="207" t="str">
        <f ca="1">IF(R3100="","",IF(R3100&gt;TODAY(),"0 meses",DATEDIF(R3100,TODAY(),"m") &amp; " meses"))</f>
        <v>0 meses</v>
      </c>
      <c r="AP3100" s="147" t="s">
        <v>67</v>
      </c>
      <c r="AQ3100" s="147" t="s">
        <v>67</v>
      </c>
      <c r="AR3100" s="147"/>
      <c r="AS3100" s="209" t="s">
        <v>68</v>
      </c>
      <c r="AT3100" s="223" t="str">
        <f>MONTH(B3100)&amp;"/"&amp;YEAR(B3100)</f>
        <v>3/2026</v>
      </c>
      <c r="AU3100" s="223">
        <f>WEEKNUM(B3100)-WEEKNUM(EOMONTH(B3100,-1)+1)+1</f>
        <v>5</v>
      </c>
      <c r="AV3100" s="209" t="str">
        <f>MONTH(R3100)&amp;"/"&amp;YEAR(R3100)</f>
        <v>5/2026</v>
      </c>
      <c r="AW3100" s="209">
        <f>WEEKNUM(R3100)-WEEKNUM(EOMONTH(R3100,-1)+1)+1</f>
        <v>3</v>
      </c>
      <c r="AX3100" s="209">
        <f>IF(BB3100="S",IF(Q3100="1. Aceitou o programa",R3100-B3100,0),0)</f>
        <v>43</v>
      </c>
      <c r="AY3100" s="209">
        <f>IF(BB3100="S",IF(AND(S3100&lt;&gt;"",R3100&lt;&gt;""),S3100-R3100,0),0)</f>
        <v>0</v>
      </c>
      <c r="AZ3100" s="209">
        <f>IF(BB3100="S",IF(Q3100="1. Aceitou o programa",IF(OR(X3100="Não se Aplica",X3100=""),IF(OR(W3100="Não se Aplica",W3100=""),0,W3100-V3100),AVERAGE(X3100-W3100,W3100-V3100)),0),0)</f>
        <v>0</v>
      </c>
      <c r="BA3100" s="209">
        <f>IF(BB3100="S",IF(AND(Q3100="1. Aceitou o programa",AH3100="Realizada"),IFERROR(IF(AG3100="",0,AG3100-R3100),0),0),0)</f>
        <v>0</v>
      </c>
      <c r="BB3100" s="209" t="str">
        <f>_xlfn.XLOOKUP(U3100,'Lista Suspensa'!$AA$20:$AA$23,'Lista Suspensa'!$AB$20:$AB$23,"N/A")</f>
        <v>S</v>
      </c>
    </row>
    <row r="3101" spans="1:54" ht="12" customHeight="1">
      <c r="A3101" s="151" t="s">
        <v>54</v>
      </c>
      <c r="B3101" s="152">
        <v>46112</v>
      </c>
      <c r="C3101" s="153" t="s">
        <v>55</v>
      </c>
      <c r="D3101" s="153" t="s">
        <v>56</v>
      </c>
      <c r="E3101" s="244">
        <v>82845187</v>
      </c>
      <c r="F3101" s="144" t="s">
        <v>5893</v>
      </c>
      <c r="G3101" s="230"/>
      <c r="H3101" s="154">
        <v>30296</v>
      </c>
      <c r="I3101" s="153">
        <v>43</v>
      </c>
      <c r="J3101" s="148" t="s">
        <v>70</v>
      </c>
      <c r="K3101" s="153"/>
      <c r="L3101" s="153"/>
      <c r="M3101" s="153"/>
      <c r="N3101" s="153"/>
      <c r="O3101" s="155">
        <v>21970001713</v>
      </c>
      <c r="P3101" s="156" t="s">
        <v>60</v>
      </c>
      <c r="Q3101" s="157" t="s">
        <v>110</v>
      </c>
      <c r="R3101" s="158">
        <v>46155</v>
      </c>
      <c r="S3101" s="159"/>
      <c r="T3101" s="159" t="s">
        <v>62</v>
      </c>
      <c r="U3101" s="159" t="s">
        <v>111</v>
      </c>
      <c r="V3101" s="154">
        <v>46148</v>
      </c>
      <c r="W3101" s="154"/>
      <c r="X3101" s="154"/>
      <c r="Y3101" s="160" t="s">
        <v>3187</v>
      </c>
      <c r="Z3101" s="160" t="s">
        <v>65</v>
      </c>
      <c r="AA3101" s="153"/>
      <c r="AB3101" s="153"/>
      <c r="AC3101" s="182" t="e">
        <f t="shared" si="98"/>
        <v>#DIV/0!</v>
      </c>
      <c r="AD3101" s="153" t="e">
        <f t="shared" si="99"/>
        <v>#DIV/0!</v>
      </c>
      <c r="AE3101" s="233" t="s">
        <v>66</v>
      </c>
      <c r="AF3101" s="153"/>
      <c r="AG3101" s="159"/>
      <c r="AH3101" s="153"/>
      <c r="AI3101" s="161"/>
      <c r="AJ3101" s="153"/>
      <c r="AK3101" s="153"/>
      <c r="AL3101" s="207"/>
      <c r="AM3101" s="207"/>
      <c r="AN3101" s="207"/>
      <c r="AO3101" s="207" t="str">
        <f ca="1">IF(R3101="","",IF(R3101&gt;TODAY(),"0 meses",DATEDIF(R3101,TODAY(),"m") &amp; " meses"))</f>
        <v>0 meses</v>
      </c>
      <c r="AP3101" s="147" t="s">
        <v>67</v>
      </c>
      <c r="AQ3101" s="147" t="s">
        <v>67</v>
      </c>
      <c r="AR3101" s="147"/>
      <c r="AS3101" s="209" t="s">
        <v>68</v>
      </c>
      <c r="AT3101" s="223" t="str">
        <f>MONTH(B3101)&amp;"/"&amp;YEAR(B3101)</f>
        <v>3/2026</v>
      </c>
      <c r="AU3101" s="223">
        <f>WEEKNUM(B3101)-WEEKNUM(EOMONTH(B3101,-1)+1)+1</f>
        <v>5</v>
      </c>
      <c r="AV3101" s="209" t="str">
        <f>MONTH(R3101)&amp;"/"&amp;YEAR(R3101)</f>
        <v>5/2026</v>
      </c>
      <c r="AW3101" s="209">
        <f>WEEKNUM(R3101)-WEEKNUM(EOMONTH(R3101,-1)+1)+1</f>
        <v>3</v>
      </c>
      <c r="AX3101" s="209">
        <f>IF(BB3101="S",IF(Q3101="1. Aceitou o programa",R3101-B3101,0),0)</f>
        <v>43</v>
      </c>
      <c r="AY3101" s="209">
        <f>IF(BB3101="S",IF(AND(S3101&lt;&gt;"",R3101&lt;&gt;""),S3101-R3101,0),0)</f>
        <v>0</v>
      </c>
      <c r="AZ3101" s="209">
        <f>IF(BB3101="S",IF(Q3101="1. Aceitou o programa",IF(OR(X3101="Não se Aplica",X3101=""),IF(OR(W3101="Não se Aplica",W3101=""),0,W3101-V3101),AVERAGE(X3101-W3101,W3101-V3101)),0),0)</f>
        <v>0</v>
      </c>
      <c r="BA3101" s="209">
        <f>IF(BB3101="S",IF(AND(Q3101="1. Aceitou o programa",AH3101="Realizada"),IFERROR(IF(AG3101="",0,AG3101-R3101),0),0),0)</f>
        <v>0</v>
      </c>
      <c r="BB3101" s="209" t="str">
        <f>_xlfn.XLOOKUP(U3101,'Lista Suspensa'!$AA$20:$AA$23,'Lista Suspensa'!$AB$20:$AB$23,"N/A")</f>
        <v>S</v>
      </c>
    </row>
    <row r="3102" spans="1:54" ht="12" customHeight="1">
      <c r="A3102" s="151" t="s">
        <v>54</v>
      </c>
      <c r="B3102" s="152">
        <v>46112</v>
      </c>
      <c r="C3102" s="153" t="s">
        <v>55</v>
      </c>
      <c r="D3102" s="153" t="s">
        <v>56</v>
      </c>
      <c r="E3102" s="244">
        <v>82263129</v>
      </c>
      <c r="F3102" s="144" t="s">
        <v>5894</v>
      </c>
      <c r="G3102" s="230"/>
      <c r="H3102" s="154">
        <v>30341</v>
      </c>
      <c r="I3102" s="153">
        <v>43</v>
      </c>
      <c r="J3102" s="148" t="s">
        <v>70</v>
      </c>
      <c r="K3102" s="153"/>
      <c r="L3102" s="153"/>
      <c r="M3102" s="153"/>
      <c r="N3102" s="153"/>
      <c r="O3102" s="155">
        <v>21975763495</v>
      </c>
      <c r="P3102" s="156" t="s">
        <v>60</v>
      </c>
      <c r="Q3102" s="157" t="s">
        <v>110</v>
      </c>
      <c r="R3102" s="158">
        <v>46155</v>
      </c>
      <c r="S3102" s="159"/>
      <c r="T3102" s="159" t="s">
        <v>62</v>
      </c>
      <c r="U3102" s="159" t="s">
        <v>111</v>
      </c>
      <c r="V3102" s="154">
        <v>46149</v>
      </c>
      <c r="W3102" s="154"/>
      <c r="X3102" s="154"/>
      <c r="Y3102" s="160" t="s">
        <v>64</v>
      </c>
      <c r="Z3102" s="160" t="s">
        <v>65</v>
      </c>
      <c r="AA3102" s="153"/>
      <c r="AB3102" s="153"/>
      <c r="AC3102" s="182" t="e">
        <f t="shared" si="98"/>
        <v>#DIV/0!</v>
      </c>
      <c r="AD3102" s="153" t="e">
        <f t="shared" si="99"/>
        <v>#DIV/0!</v>
      </c>
      <c r="AE3102" s="233" t="s">
        <v>66</v>
      </c>
      <c r="AF3102" s="153"/>
      <c r="AG3102" s="159"/>
      <c r="AH3102" s="153"/>
      <c r="AI3102" s="161"/>
      <c r="AJ3102" s="153"/>
      <c r="AK3102" s="153"/>
      <c r="AL3102" s="207"/>
      <c r="AM3102" s="207"/>
      <c r="AN3102" s="207"/>
      <c r="AO3102" s="207" t="str">
        <f ca="1">IF(R3102="","",IF(R3102&gt;TODAY(),"0 meses",DATEDIF(R3102,TODAY(),"m") &amp; " meses"))</f>
        <v>0 meses</v>
      </c>
      <c r="AP3102" s="147" t="s">
        <v>67</v>
      </c>
      <c r="AQ3102" s="147" t="s">
        <v>67</v>
      </c>
      <c r="AR3102" s="147"/>
      <c r="AS3102" s="209" t="s">
        <v>68</v>
      </c>
      <c r="AT3102" s="223" t="str">
        <f>MONTH(B3102)&amp;"/"&amp;YEAR(B3102)</f>
        <v>3/2026</v>
      </c>
      <c r="AU3102" s="223">
        <f>WEEKNUM(B3102)-WEEKNUM(EOMONTH(B3102,-1)+1)+1</f>
        <v>5</v>
      </c>
      <c r="AV3102" s="209" t="str">
        <f>MONTH(R3102)&amp;"/"&amp;YEAR(R3102)</f>
        <v>5/2026</v>
      </c>
      <c r="AW3102" s="209">
        <f>WEEKNUM(R3102)-WEEKNUM(EOMONTH(R3102,-1)+1)+1</f>
        <v>3</v>
      </c>
      <c r="AX3102" s="209">
        <f>IF(BB3102="S",IF(Q3102="1. Aceitou o programa",R3102-B3102,0),0)</f>
        <v>43</v>
      </c>
      <c r="AY3102" s="209">
        <f>IF(BB3102="S",IF(AND(S3102&lt;&gt;"",R3102&lt;&gt;""),S3102-R3102,0),0)</f>
        <v>0</v>
      </c>
      <c r="AZ3102" s="209">
        <f>IF(BB3102="S",IF(Q3102="1. Aceitou o programa",IF(OR(X3102="Não se Aplica",X3102=""),IF(OR(W3102="Não se Aplica",W3102=""),0,W3102-V3102),AVERAGE(X3102-W3102,W3102-V3102)),0),0)</f>
        <v>0</v>
      </c>
      <c r="BA3102" s="209">
        <f>IF(BB3102="S",IF(AND(Q3102="1. Aceitou o programa",AH3102="Realizada"),IFERROR(IF(AG3102="",0,AG3102-R3102),0),0),0)</f>
        <v>0</v>
      </c>
      <c r="BB3102" s="209" t="str">
        <f>_xlfn.XLOOKUP(U3102,'Lista Suspensa'!$AA$20:$AA$23,'Lista Suspensa'!$AB$20:$AB$23,"N/A")</f>
        <v>S</v>
      </c>
    </row>
    <row r="3103" spans="1:54" ht="12" customHeight="1">
      <c r="A3103" s="151" t="s">
        <v>54</v>
      </c>
      <c r="B3103" s="152">
        <v>46112</v>
      </c>
      <c r="C3103" s="153" t="s">
        <v>55</v>
      </c>
      <c r="D3103" s="153" t="s">
        <v>56</v>
      </c>
      <c r="E3103" s="244">
        <v>82710010</v>
      </c>
      <c r="F3103" s="144" t="s">
        <v>5895</v>
      </c>
      <c r="G3103" s="230"/>
      <c r="H3103" s="154">
        <v>30351</v>
      </c>
      <c r="I3103" s="153">
        <v>43</v>
      </c>
      <c r="J3103" s="148" t="s">
        <v>58</v>
      </c>
      <c r="K3103" s="153"/>
      <c r="L3103" s="153"/>
      <c r="M3103" s="153"/>
      <c r="N3103" s="153"/>
      <c r="O3103" s="155">
        <v>21999533178</v>
      </c>
      <c r="P3103" s="156" t="s">
        <v>60</v>
      </c>
      <c r="Q3103" s="157" t="s">
        <v>110</v>
      </c>
      <c r="R3103" s="158">
        <v>46155</v>
      </c>
      <c r="S3103" s="159"/>
      <c r="T3103" s="159" t="s">
        <v>62</v>
      </c>
      <c r="U3103" s="159" t="s">
        <v>111</v>
      </c>
      <c r="V3103" s="154">
        <v>46148</v>
      </c>
      <c r="W3103" s="154"/>
      <c r="X3103" s="154"/>
      <c r="Y3103" s="160" t="s">
        <v>3187</v>
      </c>
      <c r="Z3103" s="160" t="s">
        <v>65</v>
      </c>
      <c r="AA3103" s="153"/>
      <c r="AB3103" s="153"/>
      <c r="AC3103" s="182" t="e">
        <f t="shared" si="98"/>
        <v>#DIV/0!</v>
      </c>
      <c r="AD3103" s="153" t="e">
        <f t="shared" si="99"/>
        <v>#DIV/0!</v>
      </c>
      <c r="AE3103" s="233" t="s">
        <v>66</v>
      </c>
      <c r="AF3103" s="153"/>
      <c r="AG3103" s="159"/>
      <c r="AH3103" s="153"/>
      <c r="AI3103" s="161"/>
      <c r="AJ3103" s="153"/>
      <c r="AK3103" s="153"/>
      <c r="AL3103" s="207"/>
      <c r="AM3103" s="207"/>
      <c r="AN3103" s="207"/>
      <c r="AO3103" s="207" t="str">
        <f ca="1">IF(R3103="","",IF(R3103&gt;TODAY(),"0 meses",DATEDIF(R3103,TODAY(),"m") &amp; " meses"))</f>
        <v>0 meses</v>
      </c>
      <c r="AP3103" s="147" t="s">
        <v>67</v>
      </c>
      <c r="AQ3103" s="147" t="s">
        <v>67</v>
      </c>
      <c r="AR3103" s="147"/>
      <c r="AS3103" s="209" t="s">
        <v>68</v>
      </c>
      <c r="AT3103" s="223" t="str">
        <f>MONTH(B3103)&amp;"/"&amp;YEAR(B3103)</f>
        <v>3/2026</v>
      </c>
      <c r="AU3103" s="223">
        <f>WEEKNUM(B3103)-WEEKNUM(EOMONTH(B3103,-1)+1)+1</f>
        <v>5</v>
      </c>
      <c r="AV3103" s="209" t="str">
        <f>MONTH(R3103)&amp;"/"&amp;YEAR(R3103)</f>
        <v>5/2026</v>
      </c>
      <c r="AW3103" s="209">
        <f>WEEKNUM(R3103)-WEEKNUM(EOMONTH(R3103,-1)+1)+1</f>
        <v>3</v>
      </c>
      <c r="AX3103" s="209">
        <f>IF(BB3103="S",IF(Q3103="1. Aceitou o programa",R3103-B3103,0),0)</f>
        <v>43</v>
      </c>
      <c r="AY3103" s="209">
        <f>IF(BB3103="S",IF(AND(S3103&lt;&gt;"",R3103&lt;&gt;""),S3103-R3103,0),0)</f>
        <v>0</v>
      </c>
      <c r="AZ3103" s="209">
        <f>IF(BB3103="S",IF(Q3103="1. Aceitou o programa",IF(OR(X3103="Não se Aplica",X3103=""),IF(OR(W3103="Não se Aplica",W3103=""),0,W3103-V3103),AVERAGE(X3103-W3103,W3103-V3103)),0),0)</f>
        <v>0</v>
      </c>
      <c r="BA3103" s="209">
        <f>IF(BB3103="S",IF(AND(Q3103="1. Aceitou o programa",AH3103="Realizada"),IFERROR(IF(AG3103="",0,AG3103-R3103),0),0),0)</f>
        <v>0</v>
      </c>
      <c r="BB3103" s="209" t="str">
        <f>_xlfn.XLOOKUP(U3103,'Lista Suspensa'!$AA$20:$AA$23,'Lista Suspensa'!$AB$20:$AB$23,"N/A")</f>
        <v>S</v>
      </c>
    </row>
    <row r="3104" spans="1:54" ht="12" customHeight="1">
      <c r="A3104" s="151" t="s">
        <v>54</v>
      </c>
      <c r="B3104" s="152">
        <v>46112</v>
      </c>
      <c r="C3104" s="153" t="s">
        <v>55</v>
      </c>
      <c r="D3104" s="153" t="s">
        <v>56</v>
      </c>
      <c r="E3104" s="244">
        <v>83859403</v>
      </c>
      <c r="F3104" s="144" t="s">
        <v>5896</v>
      </c>
      <c r="G3104" s="230"/>
      <c r="H3104" s="154">
        <v>30525</v>
      </c>
      <c r="I3104" s="153">
        <v>42</v>
      </c>
      <c r="J3104" s="148" t="s">
        <v>70</v>
      </c>
      <c r="K3104" s="153"/>
      <c r="L3104" s="153"/>
      <c r="M3104" s="153"/>
      <c r="N3104" s="153"/>
      <c r="O3104" s="155">
        <v>11942579169</v>
      </c>
      <c r="P3104" s="156" t="s">
        <v>60</v>
      </c>
      <c r="Q3104" s="157" t="s">
        <v>110</v>
      </c>
      <c r="R3104" s="158">
        <v>46155</v>
      </c>
      <c r="S3104" s="159"/>
      <c r="T3104" s="159" t="s">
        <v>62</v>
      </c>
      <c r="U3104" s="159" t="s">
        <v>111</v>
      </c>
      <c r="V3104" s="154">
        <v>46148</v>
      </c>
      <c r="W3104" s="154"/>
      <c r="X3104" s="154"/>
      <c r="Y3104" s="160" t="s">
        <v>3187</v>
      </c>
      <c r="Z3104" s="160" t="s">
        <v>65</v>
      </c>
      <c r="AA3104" s="153"/>
      <c r="AB3104" s="153"/>
      <c r="AC3104" s="182" t="e">
        <f t="shared" si="98"/>
        <v>#DIV/0!</v>
      </c>
      <c r="AD3104" s="153" t="e">
        <f t="shared" si="99"/>
        <v>#DIV/0!</v>
      </c>
      <c r="AE3104" s="233" t="s">
        <v>66</v>
      </c>
      <c r="AF3104" s="153"/>
      <c r="AG3104" s="159"/>
      <c r="AH3104" s="153"/>
      <c r="AI3104" s="161"/>
      <c r="AJ3104" s="153"/>
      <c r="AK3104" s="153"/>
      <c r="AL3104" s="207"/>
      <c r="AM3104" s="207"/>
      <c r="AN3104" s="207"/>
      <c r="AO3104" s="207" t="str">
        <f ca="1">IF(R3104="","",IF(R3104&gt;TODAY(),"0 meses",DATEDIF(R3104,TODAY(),"m") &amp; " meses"))</f>
        <v>0 meses</v>
      </c>
      <c r="AP3104" s="147" t="s">
        <v>67</v>
      </c>
      <c r="AQ3104" s="147" t="s">
        <v>67</v>
      </c>
      <c r="AR3104" s="147"/>
      <c r="AS3104" s="209" t="s">
        <v>68</v>
      </c>
      <c r="AT3104" s="223" t="str">
        <f>MONTH(B3104)&amp;"/"&amp;YEAR(B3104)</f>
        <v>3/2026</v>
      </c>
      <c r="AU3104" s="223">
        <f>WEEKNUM(B3104)-WEEKNUM(EOMONTH(B3104,-1)+1)+1</f>
        <v>5</v>
      </c>
      <c r="AV3104" s="209" t="str">
        <f>MONTH(R3104)&amp;"/"&amp;YEAR(R3104)</f>
        <v>5/2026</v>
      </c>
      <c r="AW3104" s="209">
        <f>WEEKNUM(R3104)-WEEKNUM(EOMONTH(R3104,-1)+1)+1</f>
        <v>3</v>
      </c>
      <c r="AX3104" s="209">
        <f>IF(BB3104="S",IF(Q3104="1. Aceitou o programa",R3104-B3104,0),0)</f>
        <v>43</v>
      </c>
      <c r="AY3104" s="209">
        <f>IF(BB3104="S",IF(AND(S3104&lt;&gt;"",R3104&lt;&gt;""),S3104-R3104,0),0)</f>
        <v>0</v>
      </c>
      <c r="AZ3104" s="209">
        <f>IF(BB3104="S",IF(Q3104="1. Aceitou o programa",IF(OR(X3104="Não se Aplica",X3104=""),IF(OR(W3104="Não se Aplica",W3104=""),0,W3104-V3104),AVERAGE(X3104-W3104,W3104-V3104)),0),0)</f>
        <v>0</v>
      </c>
      <c r="BA3104" s="209">
        <f>IF(BB3104="S",IF(AND(Q3104="1. Aceitou o programa",AH3104="Realizada"),IFERROR(IF(AG3104="",0,AG3104-R3104),0),0),0)</f>
        <v>0</v>
      </c>
      <c r="BB3104" s="209" t="str">
        <f>_xlfn.XLOOKUP(U3104,'Lista Suspensa'!$AA$20:$AA$23,'Lista Suspensa'!$AB$20:$AB$23,"N/A")</f>
        <v>S</v>
      </c>
    </row>
    <row r="3105" spans="1:54" ht="12" customHeight="1">
      <c r="A3105" s="151" t="s">
        <v>54</v>
      </c>
      <c r="B3105" s="152">
        <v>46112</v>
      </c>
      <c r="C3105" s="153" t="s">
        <v>55</v>
      </c>
      <c r="D3105" s="153" t="s">
        <v>56</v>
      </c>
      <c r="E3105" s="244">
        <v>89436380</v>
      </c>
      <c r="F3105" s="144" t="s">
        <v>5897</v>
      </c>
      <c r="G3105" s="230"/>
      <c r="H3105" s="154">
        <v>30581</v>
      </c>
      <c r="I3105" s="153">
        <v>42</v>
      </c>
      <c r="J3105" s="148" t="s">
        <v>70</v>
      </c>
      <c r="K3105" s="153"/>
      <c r="L3105" s="153"/>
      <c r="M3105" s="153"/>
      <c r="N3105" s="153"/>
      <c r="O3105" s="155">
        <v>11986055656</v>
      </c>
      <c r="P3105" s="156" t="s">
        <v>60</v>
      </c>
      <c r="Q3105" s="157" t="s">
        <v>110</v>
      </c>
      <c r="R3105" s="158">
        <v>46155</v>
      </c>
      <c r="S3105" s="159"/>
      <c r="T3105" s="159" t="s">
        <v>62</v>
      </c>
      <c r="U3105" s="159" t="s">
        <v>111</v>
      </c>
      <c r="V3105" s="154">
        <v>46148</v>
      </c>
      <c r="W3105" s="154"/>
      <c r="X3105" s="154"/>
      <c r="Y3105" s="160" t="s">
        <v>3187</v>
      </c>
      <c r="Z3105" s="160" t="s">
        <v>65</v>
      </c>
      <c r="AA3105" s="153"/>
      <c r="AB3105" s="153"/>
      <c r="AC3105" s="182" t="e">
        <f t="shared" si="98"/>
        <v>#DIV/0!</v>
      </c>
      <c r="AD3105" s="153" t="e">
        <f t="shared" si="99"/>
        <v>#DIV/0!</v>
      </c>
      <c r="AE3105" s="233" t="s">
        <v>66</v>
      </c>
      <c r="AF3105" s="153"/>
      <c r="AG3105" s="159"/>
      <c r="AH3105" s="153"/>
      <c r="AI3105" s="161"/>
      <c r="AJ3105" s="153"/>
      <c r="AK3105" s="153"/>
      <c r="AL3105" s="207"/>
      <c r="AM3105" s="207"/>
      <c r="AN3105" s="207"/>
      <c r="AO3105" s="207" t="str">
        <f ca="1">IF(R3105="","",IF(R3105&gt;TODAY(),"0 meses",DATEDIF(R3105,TODAY(),"m") &amp; " meses"))</f>
        <v>0 meses</v>
      </c>
      <c r="AP3105" s="147" t="s">
        <v>67</v>
      </c>
      <c r="AQ3105" s="147" t="s">
        <v>67</v>
      </c>
      <c r="AR3105" s="147"/>
      <c r="AS3105" s="209" t="s">
        <v>68</v>
      </c>
      <c r="AT3105" s="223" t="str">
        <f>MONTH(B3105)&amp;"/"&amp;YEAR(B3105)</f>
        <v>3/2026</v>
      </c>
      <c r="AU3105" s="223">
        <f>WEEKNUM(B3105)-WEEKNUM(EOMONTH(B3105,-1)+1)+1</f>
        <v>5</v>
      </c>
      <c r="AV3105" s="209" t="str">
        <f>MONTH(R3105)&amp;"/"&amp;YEAR(R3105)</f>
        <v>5/2026</v>
      </c>
      <c r="AW3105" s="209">
        <f>WEEKNUM(R3105)-WEEKNUM(EOMONTH(R3105,-1)+1)+1</f>
        <v>3</v>
      </c>
      <c r="AX3105" s="209">
        <f>IF(BB3105="S",IF(Q3105="1. Aceitou o programa",R3105-B3105,0),0)</f>
        <v>43</v>
      </c>
      <c r="AY3105" s="209">
        <f>IF(BB3105="S",IF(AND(S3105&lt;&gt;"",R3105&lt;&gt;""),S3105-R3105,0),0)</f>
        <v>0</v>
      </c>
      <c r="AZ3105" s="209">
        <f>IF(BB3105="S",IF(Q3105="1. Aceitou o programa",IF(OR(X3105="Não se Aplica",X3105=""),IF(OR(W3105="Não se Aplica",W3105=""),0,W3105-V3105),AVERAGE(X3105-W3105,W3105-V3105)),0),0)</f>
        <v>0</v>
      </c>
      <c r="BA3105" s="209">
        <f>IF(BB3105="S",IF(AND(Q3105="1. Aceitou o programa",AH3105="Realizada"),IFERROR(IF(AG3105="",0,AG3105-R3105),0),0),0)</f>
        <v>0</v>
      </c>
      <c r="BB3105" s="209" t="str">
        <f>_xlfn.XLOOKUP(U3105,'Lista Suspensa'!$AA$20:$AA$23,'Lista Suspensa'!$AB$20:$AB$23,"N/A")</f>
        <v>S</v>
      </c>
    </row>
    <row r="3106" spans="1:54" ht="12" customHeight="1">
      <c r="A3106" s="151" t="s">
        <v>54</v>
      </c>
      <c r="B3106" s="152">
        <v>46112</v>
      </c>
      <c r="C3106" s="153" t="s">
        <v>55</v>
      </c>
      <c r="D3106" s="153" t="s">
        <v>56</v>
      </c>
      <c r="E3106" s="244">
        <v>73802338</v>
      </c>
      <c r="F3106" s="144" t="s">
        <v>5898</v>
      </c>
      <c r="G3106" s="230"/>
      <c r="H3106" s="154">
        <v>30688</v>
      </c>
      <c r="I3106" s="153">
        <v>42</v>
      </c>
      <c r="J3106" s="148" t="s">
        <v>70</v>
      </c>
      <c r="K3106" s="153"/>
      <c r="L3106" s="153"/>
      <c r="M3106" s="153"/>
      <c r="N3106" s="153"/>
      <c r="O3106" s="155">
        <v>21974092161</v>
      </c>
      <c r="P3106" s="156" t="s">
        <v>60</v>
      </c>
      <c r="Q3106" s="157" t="s">
        <v>110</v>
      </c>
      <c r="R3106" s="158">
        <v>46155</v>
      </c>
      <c r="S3106" s="159"/>
      <c r="T3106" s="159" t="s">
        <v>62</v>
      </c>
      <c r="U3106" s="159" t="s">
        <v>111</v>
      </c>
      <c r="V3106" s="154">
        <v>46148</v>
      </c>
      <c r="W3106" s="154"/>
      <c r="X3106" s="154"/>
      <c r="Y3106" s="160" t="s">
        <v>3187</v>
      </c>
      <c r="Z3106" s="160" t="s">
        <v>65</v>
      </c>
      <c r="AA3106" s="153"/>
      <c r="AB3106" s="153"/>
      <c r="AC3106" s="182" t="e">
        <f t="shared" si="98"/>
        <v>#DIV/0!</v>
      </c>
      <c r="AD3106" s="153" t="e">
        <f t="shared" si="99"/>
        <v>#DIV/0!</v>
      </c>
      <c r="AE3106" s="233" t="s">
        <v>66</v>
      </c>
      <c r="AF3106" s="153"/>
      <c r="AG3106" s="159"/>
      <c r="AH3106" s="153"/>
      <c r="AI3106" s="161"/>
      <c r="AJ3106" s="153"/>
      <c r="AK3106" s="153"/>
      <c r="AL3106" s="207"/>
      <c r="AM3106" s="207"/>
      <c r="AN3106" s="207"/>
      <c r="AO3106" s="207" t="str">
        <f ca="1">IF(R3106="","",IF(R3106&gt;TODAY(),"0 meses",DATEDIF(R3106,TODAY(),"m") &amp; " meses"))</f>
        <v>0 meses</v>
      </c>
      <c r="AP3106" s="147" t="s">
        <v>67</v>
      </c>
      <c r="AQ3106" s="147" t="s">
        <v>67</v>
      </c>
      <c r="AR3106" s="147"/>
      <c r="AS3106" s="209" t="s">
        <v>68</v>
      </c>
      <c r="AT3106" s="223" t="str">
        <f>MONTH(B3106)&amp;"/"&amp;YEAR(B3106)</f>
        <v>3/2026</v>
      </c>
      <c r="AU3106" s="223">
        <f>WEEKNUM(B3106)-WEEKNUM(EOMONTH(B3106,-1)+1)+1</f>
        <v>5</v>
      </c>
      <c r="AV3106" s="209" t="str">
        <f>MONTH(R3106)&amp;"/"&amp;YEAR(R3106)</f>
        <v>5/2026</v>
      </c>
      <c r="AW3106" s="209">
        <f>WEEKNUM(R3106)-WEEKNUM(EOMONTH(R3106,-1)+1)+1</f>
        <v>3</v>
      </c>
      <c r="AX3106" s="209">
        <f>IF(BB3106="S",IF(Q3106="1. Aceitou o programa",R3106-B3106,0),0)</f>
        <v>43</v>
      </c>
      <c r="AY3106" s="209">
        <f>IF(BB3106="S",IF(AND(S3106&lt;&gt;"",R3106&lt;&gt;""),S3106-R3106,0),0)</f>
        <v>0</v>
      </c>
      <c r="AZ3106" s="209">
        <f>IF(BB3106="S",IF(Q3106="1. Aceitou o programa",IF(OR(X3106="Não se Aplica",X3106=""),IF(OR(W3106="Não se Aplica",W3106=""),0,W3106-V3106),AVERAGE(X3106-W3106,W3106-V3106)),0),0)</f>
        <v>0</v>
      </c>
      <c r="BA3106" s="209">
        <f>IF(BB3106="S",IF(AND(Q3106="1. Aceitou o programa",AH3106="Realizada"),IFERROR(IF(AG3106="",0,AG3106-R3106),0),0),0)</f>
        <v>0</v>
      </c>
      <c r="BB3106" s="209" t="str">
        <f>_xlfn.XLOOKUP(U3106,'Lista Suspensa'!$AA$20:$AA$23,'Lista Suspensa'!$AB$20:$AB$23,"N/A")</f>
        <v>S</v>
      </c>
    </row>
    <row r="3107" spans="1:54" ht="12" customHeight="1">
      <c r="A3107" s="151" t="s">
        <v>54</v>
      </c>
      <c r="B3107" s="152">
        <v>46112</v>
      </c>
      <c r="C3107" s="153" t="s">
        <v>55</v>
      </c>
      <c r="D3107" s="153" t="s">
        <v>56</v>
      </c>
      <c r="E3107" s="244">
        <v>76535221</v>
      </c>
      <c r="F3107" s="144" t="s">
        <v>5899</v>
      </c>
      <c r="G3107" s="230"/>
      <c r="H3107" s="154">
        <v>30690</v>
      </c>
      <c r="I3107" s="153">
        <v>42</v>
      </c>
      <c r="J3107" s="148" t="s">
        <v>70</v>
      </c>
      <c r="K3107" s="153"/>
      <c r="L3107" s="153"/>
      <c r="M3107" s="153"/>
      <c r="N3107" s="153"/>
      <c r="O3107" s="155">
        <v>21965750427</v>
      </c>
      <c r="P3107" s="156" t="s">
        <v>60</v>
      </c>
      <c r="Q3107" s="157" t="s">
        <v>110</v>
      </c>
      <c r="R3107" s="158">
        <v>46155</v>
      </c>
      <c r="S3107" s="159"/>
      <c r="T3107" s="159" t="s">
        <v>62</v>
      </c>
      <c r="U3107" s="159" t="s">
        <v>111</v>
      </c>
      <c r="V3107" s="154">
        <v>46148</v>
      </c>
      <c r="W3107" s="154"/>
      <c r="X3107" s="154"/>
      <c r="Y3107" s="160" t="s">
        <v>3187</v>
      </c>
      <c r="Z3107" s="160" t="s">
        <v>65</v>
      </c>
      <c r="AA3107" s="153"/>
      <c r="AB3107" s="153"/>
      <c r="AC3107" s="182" t="e">
        <f t="shared" si="98"/>
        <v>#DIV/0!</v>
      </c>
      <c r="AD3107" s="153" t="e">
        <f t="shared" si="99"/>
        <v>#DIV/0!</v>
      </c>
      <c r="AE3107" s="233" t="s">
        <v>66</v>
      </c>
      <c r="AF3107" s="153"/>
      <c r="AG3107" s="159"/>
      <c r="AH3107" s="153"/>
      <c r="AI3107" s="161"/>
      <c r="AJ3107" s="153"/>
      <c r="AK3107" s="153"/>
      <c r="AL3107" s="207"/>
      <c r="AM3107" s="207"/>
      <c r="AN3107" s="207"/>
      <c r="AO3107" s="207" t="str">
        <f ca="1">IF(R3107="","",IF(R3107&gt;TODAY(),"0 meses",DATEDIF(R3107,TODAY(),"m") &amp; " meses"))</f>
        <v>0 meses</v>
      </c>
      <c r="AP3107" s="147" t="s">
        <v>67</v>
      </c>
      <c r="AQ3107" s="147" t="s">
        <v>67</v>
      </c>
      <c r="AR3107" s="147"/>
      <c r="AS3107" s="209" t="s">
        <v>68</v>
      </c>
      <c r="AT3107" s="223" t="str">
        <f>MONTH(B3107)&amp;"/"&amp;YEAR(B3107)</f>
        <v>3/2026</v>
      </c>
      <c r="AU3107" s="223">
        <f>WEEKNUM(B3107)-WEEKNUM(EOMONTH(B3107,-1)+1)+1</f>
        <v>5</v>
      </c>
      <c r="AV3107" s="209" t="str">
        <f>MONTH(R3107)&amp;"/"&amp;YEAR(R3107)</f>
        <v>5/2026</v>
      </c>
      <c r="AW3107" s="209">
        <f>WEEKNUM(R3107)-WEEKNUM(EOMONTH(R3107,-1)+1)+1</f>
        <v>3</v>
      </c>
      <c r="AX3107" s="209">
        <f>IF(BB3107="S",IF(Q3107="1. Aceitou o programa",R3107-B3107,0),0)</f>
        <v>43</v>
      </c>
      <c r="AY3107" s="209">
        <f>IF(BB3107="S",IF(AND(S3107&lt;&gt;"",R3107&lt;&gt;""),S3107-R3107,0),0)</f>
        <v>0</v>
      </c>
      <c r="AZ3107" s="209">
        <f>IF(BB3107="S",IF(Q3107="1. Aceitou o programa",IF(OR(X3107="Não se Aplica",X3107=""),IF(OR(W3107="Não se Aplica",W3107=""),0,W3107-V3107),AVERAGE(X3107-W3107,W3107-V3107)),0),0)</f>
        <v>0</v>
      </c>
      <c r="BA3107" s="209">
        <f>IF(BB3107="S",IF(AND(Q3107="1. Aceitou o programa",AH3107="Realizada"),IFERROR(IF(AG3107="",0,AG3107-R3107),0),0),0)</f>
        <v>0</v>
      </c>
      <c r="BB3107" s="209" t="str">
        <f>_xlfn.XLOOKUP(U3107,'Lista Suspensa'!$AA$20:$AA$23,'Lista Suspensa'!$AB$20:$AB$23,"N/A")</f>
        <v>S</v>
      </c>
    </row>
    <row r="3108" spans="1:54" ht="12" customHeight="1">
      <c r="A3108" s="151" t="s">
        <v>54</v>
      </c>
      <c r="B3108" s="152">
        <v>46112</v>
      </c>
      <c r="C3108" s="153" t="s">
        <v>55</v>
      </c>
      <c r="D3108" s="153" t="s">
        <v>56</v>
      </c>
      <c r="E3108" s="244">
        <v>89300399</v>
      </c>
      <c r="F3108" s="144" t="s">
        <v>5900</v>
      </c>
      <c r="G3108" s="230"/>
      <c r="H3108" s="154">
        <v>30714</v>
      </c>
      <c r="I3108" s="153">
        <v>42</v>
      </c>
      <c r="J3108" s="148" t="s">
        <v>70</v>
      </c>
      <c r="K3108" s="153"/>
      <c r="L3108" s="153"/>
      <c r="M3108" s="153"/>
      <c r="N3108" s="153"/>
      <c r="O3108" s="155">
        <v>11953415142</v>
      </c>
      <c r="P3108" s="156" t="s">
        <v>60</v>
      </c>
      <c r="Q3108" s="157" t="s">
        <v>110</v>
      </c>
      <c r="R3108" s="158">
        <v>46155</v>
      </c>
      <c r="S3108" s="159"/>
      <c r="T3108" s="159" t="s">
        <v>62</v>
      </c>
      <c r="U3108" s="159" t="s">
        <v>111</v>
      </c>
      <c r="V3108" s="154">
        <v>46148</v>
      </c>
      <c r="W3108" s="154"/>
      <c r="X3108" s="154"/>
      <c r="Y3108" s="160" t="s">
        <v>3187</v>
      </c>
      <c r="Z3108" s="160" t="s">
        <v>65</v>
      </c>
      <c r="AA3108" s="153"/>
      <c r="AB3108" s="153"/>
      <c r="AC3108" s="182" t="e">
        <f t="shared" si="98"/>
        <v>#DIV/0!</v>
      </c>
      <c r="AD3108" s="153" t="e">
        <f t="shared" si="99"/>
        <v>#DIV/0!</v>
      </c>
      <c r="AE3108" s="233" t="s">
        <v>66</v>
      </c>
      <c r="AF3108" s="153"/>
      <c r="AG3108" s="159"/>
      <c r="AH3108" s="153"/>
      <c r="AI3108" s="161"/>
      <c r="AJ3108" s="153"/>
      <c r="AK3108" s="153"/>
      <c r="AL3108" s="207"/>
      <c r="AM3108" s="207"/>
      <c r="AN3108" s="207"/>
      <c r="AO3108" s="207" t="str">
        <f ca="1">IF(R3108="","",IF(R3108&gt;TODAY(),"0 meses",DATEDIF(R3108,TODAY(),"m") &amp; " meses"))</f>
        <v>0 meses</v>
      </c>
      <c r="AP3108" s="147" t="s">
        <v>67</v>
      </c>
      <c r="AQ3108" s="147" t="s">
        <v>67</v>
      </c>
      <c r="AR3108" s="147"/>
      <c r="AS3108" s="209" t="s">
        <v>68</v>
      </c>
      <c r="AT3108" s="223" t="str">
        <f>MONTH(B3108)&amp;"/"&amp;YEAR(B3108)</f>
        <v>3/2026</v>
      </c>
      <c r="AU3108" s="223">
        <f>WEEKNUM(B3108)-WEEKNUM(EOMONTH(B3108,-1)+1)+1</f>
        <v>5</v>
      </c>
      <c r="AV3108" s="209" t="str">
        <f>MONTH(R3108)&amp;"/"&amp;YEAR(R3108)</f>
        <v>5/2026</v>
      </c>
      <c r="AW3108" s="209">
        <f>WEEKNUM(R3108)-WEEKNUM(EOMONTH(R3108,-1)+1)+1</f>
        <v>3</v>
      </c>
      <c r="AX3108" s="209">
        <f>IF(BB3108="S",IF(Q3108="1. Aceitou o programa",R3108-B3108,0),0)</f>
        <v>43</v>
      </c>
      <c r="AY3108" s="209">
        <f>IF(BB3108="S",IF(AND(S3108&lt;&gt;"",R3108&lt;&gt;""),S3108-R3108,0),0)</f>
        <v>0</v>
      </c>
      <c r="AZ3108" s="209">
        <f>IF(BB3108="S",IF(Q3108="1. Aceitou o programa",IF(OR(X3108="Não se Aplica",X3108=""),IF(OR(W3108="Não se Aplica",W3108=""),0,W3108-V3108),AVERAGE(X3108-W3108,W3108-V3108)),0),0)</f>
        <v>0</v>
      </c>
      <c r="BA3108" s="209">
        <f>IF(BB3108="S",IF(AND(Q3108="1. Aceitou o programa",AH3108="Realizada"),IFERROR(IF(AG3108="",0,AG3108-R3108),0),0),0)</f>
        <v>0</v>
      </c>
      <c r="BB3108" s="209" t="str">
        <f>_xlfn.XLOOKUP(U3108,'Lista Suspensa'!$AA$20:$AA$23,'Lista Suspensa'!$AB$20:$AB$23,"N/A")</f>
        <v>S</v>
      </c>
    </row>
    <row r="3109" spans="1:54" ht="12" customHeight="1">
      <c r="A3109" s="151" t="s">
        <v>54</v>
      </c>
      <c r="B3109" s="152">
        <v>46112</v>
      </c>
      <c r="C3109" s="153" t="s">
        <v>55</v>
      </c>
      <c r="D3109" s="153" t="s">
        <v>56</v>
      </c>
      <c r="E3109" s="244">
        <v>83134292</v>
      </c>
      <c r="F3109" s="144" t="s">
        <v>5901</v>
      </c>
      <c r="G3109" s="230"/>
      <c r="H3109" s="154">
        <v>30716</v>
      </c>
      <c r="I3109" s="153">
        <v>42</v>
      </c>
      <c r="J3109" s="148" t="s">
        <v>70</v>
      </c>
      <c r="K3109" s="153"/>
      <c r="L3109" s="153"/>
      <c r="M3109" s="153"/>
      <c r="N3109" s="153"/>
      <c r="O3109" s="155">
        <v>11975256564</v>
      </c>
      <c r="P3109" s="156" t="s">
        <v>60</v>
      </c>
      <c r="Q3109" s="157" t="s">
        <v>110</v>
      </c>
      <c r="R3109" s="158">
        <v>46155</v>
      </c>
      <c r="S3109" s="159"/>
      <c r="T3109" s="159" t="s">
        <v>62</v>
      </c>
      <c r="U3109" s="159" t="s">
        <v>111</v>
      </c>
      <c r="V3109" s="154">
        <v>46148</v>
      </c>
      <c r="W3109" s="154">
        <v>46155</v>
      </c>
      <c r="X3109" s="154"/>
      <c r="Y3109" s="160" t="s">
        <v>99</v>
      </c>
      <c r="Z3109" s="160" t="s">
        <v>65</v>
      </c>
      <c r="AA3109" s="153"/>
      <c r="AB3109" s="153"/>
      <c r="AC3109" s="182" t="e">
        <f t="shared" si="98"/>
        <v>#DIV/0!</v>
      </c>
      <c r="AD3109" s="153" t="e">
        <f t="shared" si="99"/>
        <v>#DIV/0!</v>
      </c>
      <c r="AE3109" s="233" t="s">
        <v>66</v>
      </c>
      <c r="AF3109" s="153"/>
      <c r="AG3109" s="159"/>
      <c r="AH3109" s="153"/>
      <c r="AI3109" s="161"/>
      <c r="AJ3109" s="153"/>
      <c r="AK3109" s="153"/>
      <c r="AL3109" s="207"/>
      <c r="AM3109" s="207"/>
      <c r="AN3109" s="207"/>
      <c r="AO3109" s="207" t="str">
        <f ca="1">IF(R3109="","",IF(R3109&gt;TODAY(),"0 meses",DATEDIF(R3109,TODAY(),"m") &amp; " meses"))</f>
        <v>0 meses</v>
      </c>
      <c r="AP3109" s="147" t="s">
        <v>67</v>
      </c>
      <c r="AQ3109" s="147" t="s">
        <v>67</v>
      </c>
      <c r="AR3109" s="147"/>
      <c r="AS3109" s="209" t="s">
        <v>68</v>
      </c>
      <c r="AT3109" s="223" t="str">
        <f>MONTH(B3109)&amp;"/"&amp;YEAR(B3109)</f>
        <v>3/2026</v>
      </c>
      <c r="AU3109" s="223">
        <f>WEEKNUM(B3109)-WEEKNUM(EOMONTH(B3109,-1)+1)+1</f>
        <v>5</v>
      </c>
      <c r="AV3109" s="209" t="str">
        <f>MONTH(R3109)&amp;"/"&amp;YEAR(R3109)</f>
        <v>5/2026</v>
      </c>
      <c r="AW3109" s="209">
        <f>WEEKNUM(R3109)-WEEKNUM(EOMONTH(R3109,-1)+1)+1</f>
        <v>3</v>
      </c>
      <c r="AX3109" s="209">
        <f>IF(BB3109="S",IF(Q3109="1. Aceitou o programa",R3109-B3109,0),0)</f>
        <v>43</v>
      </c>
      <c r="AY3109" s="209">
        <f>IF(BB3109="S",IF(AND(S3109&lt;&gt;"",R3109&lt;&gt;""),S3109-R3109,0),0)</f>
        <v>0</v>
      </c>
      <c r="AZ3109" s="209">
        <f>IF(BB3109="S",IF(Q3109="1. Aceitou o programa",IF(OR(X3109="Não se Aplica",X3109=""),IF(OR(W3109="Não se Aplica",W3109=""),0,W3109-V3109),AVERAGE(X3109-W3109,W3109-V3109)),0),0)</f>
        <v>7</v>
      </c>
      <c r="BA3109" s="209">
        <f>IF(BB3109="S",IF(AND(Q3109="1. Aceitou o programa",AH3109="Realizada"),IFERROR(IF(AG3109="",0,AG3109-R3109),0),0),0)</f>
        <v>0</v>
      </c>
      <c r="BB3109" s="209" t="str">
        <f>_xlfn.XLOOKUP(U3109,'Lista Suspensa'!$AA$20:$AA$23,'Lista Suspensa'!$AB$20:$AB$23,"N/A")</f>
        <v>S</v>
      </c>
    </row>
    <row r="3110" spans="1:54" ht="12" customHeight="1">
      <c r="A3110" s="151" t="s">
        <v>54</v>
      </c>
      <c r="B3110" s="152">
        <v>46112</v>
      </c>
      <c r="C3110" s="153" t="s">
        <v>55</v>
      </c>
      <c r="D3110" s="153" t="s">
        <v>56</v>
      </c>
      <c r="E3110" s="244">
        <v>84437898</v>
      </c>
      <c r="F3110" s="144" t="s">
        <v>5902</v>
      </c>
      <c r="G3110" s="230"/>
      <c r="H3110" s="154">
        <v>30720</v>
      </c>
      <c r="I3110" s="153">
        <v>42</v>
      </c>
      <c r="J3110" s="148" t="s">
        <v>70</v>
      </c>
      <c r="K3110" s="153"/>
      <c r="L3110" s="153"/>
      <c r="M3110" s="153"/>
      <c r="N3110" s="153"/>
      <c r="O3110" s="155">
        <v>11988837993</v>
      </c>
      <c r="P3110" s="156" t="s">
        <v>60</v>
      </c>
      <c r="Q3110" s="157" t="s">
        <v>110</v>
      </c>
      <c r="R3110" s="158">
        <v>46155</v>
      </c>
      <c r="S3110" s="159"/>
      <c r="T3110" s="159" t="s">
        <v>62</v>
      </c>
      <c r="U3110" s="159" t="s">
        <v>111</v>
      </c>
      <c r="V3110" s="154">
        <v>46148</v>
      </c>
      <c r="W3110" s="154"/>
      <c r="X3110" s="154"/>
      <c r="Y3110" s="160" t="s">
        <v>3187</v>
      </c>
      <c r="Z3110" s="160" t="s">
        <v>65</v>
      </c>
      <c r="AA3110" s="153"/>
      <c r="AB3110" s="153"/>
      <c r="AC3110" s="182" t="e">
        <f t="shared" si="98"/>
        <v>#DIV/0!</v>
      </c>
      <c r="AD3110" s="153" t="e">
        <f t="shared" si="99"/>
        <v>#DIV/0!</v>
      </c>
      <c r="AE3110" s="233" t="s">
        <v>66</v>
      </c>
      <c r="AF3110" s="153"/>
      <c r="AG3110" s="159"/>
      <c r="AH3110" s="153"/>
      <c r="AI3110" s="161"/>
      <c r="AJ3110" s="153"/>
      <c r="AK3110" s="153"/>
      <c r="AL3110" s="207"/>
      <c r="AM3110" s="207"/>
      <c r="AN3110" s="207"/>
      <c r="AO3110" s="207" t="str">
        <f ca="1">IF(R3110="","",IF(R3110&gt;TODAY(),"0 meses",DATEDIF(R3110,TODAY(),"m") &amp; " meses"))</f>
        <v>0 meses</v>
      </c>
      <c r="AP3110" s="147" t="s">
        <v>67</v>
      </c>
      <c r="AQ3110" s="147" t="s">
        <v>67</v>
      </c>
      <c r="AR3110" s="147"/>
      <c r="AS3110" s="209" t="s">
        <v>68</v>
      </c>
      <c r="AT3110" s="223" t="str">
        <f>MONTH(B3110)&amp;"/"&amp;YEAR(B3110)</f>
        <v>3/2026</v>
      </c>
      <c r="AU3110" s="223">
        <f>WEEKNUM(B3110)-WEEKNUM(EOMONTH(B3110,-1)+1)+1</f>
        <v>5</v>
      </c>
      <c r="AV3110" s="209" t="str">
        <f>MONTH(R3110)&amp;"/"&amp;YEAR(R3110)</f>
        <v>5/2026</v>
      </c>
      <c r="AW3110" s="209">
        <f>WEEKNUM(R3110)-WEEKNUM(EOMONTH(R3110,-1)+1)+1</f>
        <v>3</v>
      </c>
      <c r="AX3110" s="209">
        <f>IF(BB3110="S",IF(Q3110="1. Aceitou o programa",R3110-B3110,0),0)</f>
        <v>43</v>
      </c>
      <c r="AY3110" s="209">
        <f>IF(BB3110="S",IF(AND(S3110&lt;&gt;"",R3110&lt;&gt;""),S3110-R3110,0),0)</f>
        <v>0</v>
      </c>
      <c r="AZ3110" s="209">
        <f>IF(BB3110="S",IF(Q3110="1. Aceitou o programa",IF(OR(X3110="Não se Aplica",X3110=""),IF(OR(W3110="Não se Aplica",W3110=""),0,W3110-V3110),AVERAGE(X3110-W3110,W3110-V3110)),0),0)</f>
        <v>0</v>
      </c>
      <c r="BA3110" s="209">
        <f>IF(BB3110="S",IF(AND(Q3110="1. Aceitou o programa",AH3110="Realizada"),IFERROR(IF(AG3110="",0,AG3110-R3110),0),0),0)</f>
        <v>0</v>
      </c>
      <c r="BB3110" s="209" t="str">
        <f>_xlfn.XLOOKUP(U3110,'Lista Suspensa'!$AA$20:$AA$23,'Lista Suspensa'!$AB$20:$AB$23,"N/A")</f>
        <v>S</v>
      </c>
    </row>
    <row r="3111" spans="1:54" ht="12" customHeight="1">
      <c r="A3111" s="151" t="s">
        <v>54</v>
      </c>
      <c r="B3111" s="152">
        <v>46112</v>
      </c>
      <c r="C3111" s="153" t="s">
        <v>55</v>
      </c>
      <c r="D3111" s="153" t="s">
        <v>56</v>
      </c>
      <c r="E3111" s="244">
        <v>88176531</v>
      </c>
      <c r="F3111" s="144" t="s">
        <v>5903</v>
      </c>
      <c r="G3111" s="230"/>
      <c r="H3111" s="154">
        <v>30736</v>
      </c>
      <c r="I3111" s="153">
        <v>42</v>
      </c>
      <c r="J3111" s="148" t="s">
        <v>70</v>
      </c>
      <c r="K3111" s="153"/>
      <c r="L3111" s="153"/>
      <c r="M3111" s="153"/>
      <c r="N3111" s="153"/>
      <c r="O3111" s="155">
        <v>11931504338</v>
      </c>
      <c r="P3111" s="156" t="s">
        <v>60</v>
      </c>
      <c r="Q3111" s="157" t="s">
        <v>110</v>
      </c>
      <c r="R3111" s="158">
        <v>46155</v>
      </c>
      <c r="S3111" s="159"/>
      <c r="T3111" s="159" t="s">
        <v>62</v>
      </c>
      <c r="U3111" s="159" t="s">
        <v>111</v>
      </c>
      <c r="V3111" s="154">
        <v>46148</v>
      </c>
      <c r="W3111" s="154"/>
      <c r="X3111" s="154"/>
      <c r="Y3111" s="160" t="s">
        <v>3187</v>
      </c>
      <c r="Z3111" s="160" t="s">
        <v>65</v>
      </c>
      <c r="AA3111" s="153"/>
      <c r="AB3111" s="153"/>
      <c r="AC3111" s="182" t="e">
        <f t="shared" si="98"/>
        <v>#DIV/0!</v>
      </c>
      <c r="AD3111" s="153" t="e">
        <f t="shared" si="99"/>
        <v>#DIV/0!</v>
      </c>
      <c r="AE3111" s="233" t="s">
        <v>66</v>
      </c>
      <c r="AF3111" s="153"/>
      <c r="AG3111" s="159"/>
      <c r="AH3111" s="153"/>
      <c r="AI3111" s="161"/>
      <c r="AJ3111" s="153"/>
      <c r="AK3111" s="153"/>
      <c r="AL3111" s="207"/>
      <c r="AM3111" s="207"/>
      <c r="AN3111" s="207"/>
      <c r="AO3111" s="207" t="str">
        <f ca="1">IF(R3111="","",IF(R3111&gt;TODAY(),"0 meses",DATEDIF(R3111,TODAY(),"m") &amp; " meses"))</f>
        <v>0 meses</v>
      </c>
      <c r="AP3111" s="147" t="s">
        <v>67</v>
      </c>
      <c r="AQ3111" s="147" t="s">
        <v>67</v>
      </c>
      <c r="AR3111" s="147"/>
      <c r="AS3111" s="209" t="s">
        <v>68</v>
      </c>
      <c r="AT3111" s="223" t="str">
        <f>MONTH(B3111)&amp;"/"&amp;YEAR(B3111)</f>
        <v>3/2026</v>
      </c>
      <c r="AU3111" s="223">
        <f>WEEKNUM(B3111)-WEEKNUM(EOMONTH(B3111,-1)+1)+1</f>
        <v>5</v>
      </c>
      <c r="AV3111" s="209" t="str">
        <f>MONTH(R3111)&amp;"/"&amp;YEAR(R3111)</f>
        <v>5/2026</v>
      </c>
      <c r="AW3111" s="209">
        <f>WEEKNUM(R3111)-WEEKNUM(EOMONTH(R3111,-1)+1)+1</f>
        <v>3</v>
      </c>
      <c r="AX3111" s="209">
        <f>IF(BB3111="S",IF(Q3111="1. Aceitou o programa",R3111-B3111,0),0)</f>
        <v>43</v>
      </c>
      <c r="AY3111" s="209">
        <f>IF(BB3111="S",IF(AND(S3111&lt;&gt;"",R3111&lt;&gt;""),S3111-R3111,0),0)</f>
        <v>0</v>
      </c>
      <c r="AZ3111" s="209">
        <f>IF(BB3111="S",IF(Q3111="1. Aceitou o programa",IF(OR(X3111="Não se Aplica",X3111=""),IF(OR(W3111="Não se Aplica",W3111=""),0,W3111-V3111),AVERAGE(X3111-W3111,W3111-V3111)),0),0)</f>
        <v>0</v>
      </c>
      <c r="BA3111" s="209">
        <f>IF(BB3111="S",IF(AND(Q3111="1. Aceitou o programa",AH3111="Realizada"),IFERROR(IF(AG3111="",0,AG3111-R3111),0),0),0)</f>
        <v>0</v>
      </c>
      <c r="BB3111" s="209" t="str">
        <f>_xlfn.XLOOKUP(U3111,'Lista Suspensa'!$AA$20:$AA$23,'Lista Suspensa'!$AB$20:$AB$23,"N/A")</f>
        <v>S</v>
      </c>
    </row>
    <row r="3112" spans="1:54" ht="12" customHeight="1">
      <c r="A3112" s="151" t="s">
        <v>54</v>
      </c>
      <c r="B3112" s="152">
        <v>46112</v>
      </c>
      <c r="C3112" s="153" t="s">
        <v>55</v>
      </c>
      <c r="D3112" s="153" t="s">
        <v>56</v>
      </c>
      <c r="E3112" s="244">
        <v>85850840</v>
      </c>
      <c r="F3112" s="144" t="s">
        <v>5904</v>
      </c>
      <c r="G3112" s="230"/>
      <c r="H3112" s="154">
        <v>30798</v>
      </c>
      <c r="I3112" s="153">
        <v>42</v>
      </c>
      <c r="J3112" s="148" t="s">
        <v>70</v>
      </c>
      <c r="K3112" s="153"/>
      <c r="L3112" s="153"/>
      <c r="M3112" s="153"/>
      <c r="N3112" s="153"/>
      <c r="O3112" s="155">
        <v>21991711533</v>
      </c>
      <c r="P3112" s="156" t="s">
        <v>60</v>
      </c>
      <c r="Q3112" s="157" t="s">
        <v>110</v>
      </c>
      <c r="R3112" s="158">
        <v>46155</v>
      </c>
      <c r="S3112" s="159"/>
      <c r="T3112" s="159" t="s">
        <v>62</v>
      </c>
      <c r="U3112" s="159" t="s">
        <v>111</v>
      </c>
      <c r="V3112" s="154">
        <v>46148</v>
      </c>
      <c r="W3112" s="154"/>
      <c r="X3112" s="154"/>
      <c r="Y3112" s="160" t="s">
        <v>3187</v>
      </c>
      <c r="Z3112" s="160" t="s">
        <v>65</v>
      </c>
      <c r="AA3112" s="153"/>
      <c r="AB3112" s="153"/>
      <c r="AC3112" s="182" t="e">
        <f t="shared" si="98"/>
        <v>#DIV/0!</v>
      </c>
      <c r="AD3112" s="153" t="e">
        <f t="shared" si="99"/>
        <v>#DIV/0!</v>
      </c>
      <c r="AE3112" s="233" t="s">
        <v>66</v>
      </c>
      <c r="AF3112" s="153"/>
      <c r="AG3112" s="159"/>
      <c r="AH3112" s="153"/>
      <c r="AI3112" s="161"/>
      <c r="AJ3112" s="153"/>
      <c r="AK3112" s="153"/>
      <c r="AL3112" s="207"/>
      <c r="AM3112" s="207"/>
      <c r="AN3112" s="207"/>
      <c r="AO3112" s="207" t="str">
        <f ca="1">IF(R3112="","",IF(R3112&gt;TODAY(),"0 meses",DATEDIF(R3112,TODAY(),"m") &amp; " meses"))</f>
        <v>0 meses</v>
      </c>
      <c r="AP3112" s="147" t="s">
        <v>67</v>
      </c>
      <c r="AQ3112" s="147" t="s">
        <v>67</v>
      </c>
      <c r="AR3112" s="147"/>
      <c r="AS3112" s="209" t="s">
        <v>68</v>
      </c>
      <c r="AT3112" s="223" t="str">
        <f>MONTH(B3112)&amp;"/"&amp;YEAR(B3112)</f>
        <v>3/2026</v>
      </c>
      <c r="AU3112" s="223">
        <f>WEEKNUM(B3112)-WEEKNUM(EOMONTH(B3112,-1)+1)+1</f>
        <v>5</v>
      </c>
      <c r="AV3112" s="209" t="str">
        <f>MONTH(R3112)&amp;"/"&amp;YEAR(R3112)</f>
        <v>5/2026</v>
      </c>
      <c r="AW3112" s="209">
        <f>WEEKNUM(R3112)-WEEKNUM(EOMONTH(R3112,-1)+1)+1</f>
        <v>3</v>
      </c>
      <c r="AX3112" s="209">
        <f>IF(BB3112="S",IF(Q3112="1. Aceitou o programa",R3112-B3112,0),0)</f>
        <v>43</v>
      </c>
      <c r="AY3112" s="209">
        <f>IF(BB3112="S",IF(AND(S3112&lt;&gt;"",R3112&lt;&gt;""),S3112-R3112,0),0)</f>
        <v>0</v>
      </c>
      <c r="AZ3112" s="209">
        <f>IF(BB3112="S",IF(Q3112="1. Aceitou o programa",IF(OR(X3112="Não se Aplica",X3112=""),IF(OR(W3112="Não se Aplica",W3112=""),0,W3112-V3112),AVERAGE(X3112-W3112,W3112-V3112)),0),0)</f>
        <v>0</v>
      </c>
      <c r="BA3112" s="209">
        <f>IF(BB3112="S",IF(AND(Q3112="1. Aceitou o programa",AH3112="Realizada"),IFERROR(IF(AG3112="",0,AG3112-R3112),0),0),0)</f>
        <v>0</v>
      </c>
      <c r="BB3112" s="209" t="str">
        <f>_xlfn.XLOOKUP(U3112,'Lista Suspensa'!$AA$20:$AA$23,'Lista Suspensa'!$AB$20:$AB$23,"N/A")</f>
        <v>S</v>
      </c>
    </row>
    <row r="3113" spans="1:54" ht="12" customHeight="1">
      <c r="A3113" s="151" t="s">
        <v>54</v>
      </c>
      <c r="B3113" s="152">
        <v>46112</v>
      </c>
      <c r="C3113" s="153" t="s">
        <v>55</v>
      </c>
      <c r="D3113" s="153" t="s">
        <v>56</v>
      </c>
      <c r="E3113" s="244">
        <v>82596270</v>
      </c>
      <c r="F3113" s="144" t="s">
        <v>5905</v>
      </c>
      <c r="G3113" s="230"/>
      <c r="H3113" s="154">
        <v>30908</v>
      </c>
      <c r="I3113" s="153">
        <v>41</v>
      </c>
      <c r="J3113" s="148" t="s">
        <v>70</v>
      </c>
      <c r="K3113" s="153"/>
      <c r="L3113" s="153"/>
      <c r="M3113" s="153"/>
      <c r="N3113" s="153"/>
      <c r="O3113" s="155">
        <v>21968445642</v>
      </c>
      <c r="P3113" s="156" t="s">
        <v>60</v>
      </c>
      <c r="Q3113" s="157" t="s">
        <v>110</v>
      </c>
      <c r="R3113" s="158">
        <v>46155</v>
      </c>
      <c r="S3113" s="159"/>
      <c r="T3113" s="159" t="s">
        <v>62</v>
      </c>
      <c r="U3113" s="159" t="s">
        <v>111</v>
      </c>
      <c r="V3113" s="154">
        <v>46149</v>
      </c>
      <c r="W3113" s="154"/>
      <c r="X3113" s="154"/>
      <c r="Y3113" s="160" t="s">
        <v>64</v>
      </c>
      <c r="Z3113" s="160" t="s">
        <v>65</v>
      </c>
      <c r="AA3113" s="153"/>
      <c r="AB3113" s="153"/>
      <c r="AC3113" s="182" t="e">
        <f t="shared" si="98"/>
        <v>#DIV/0!</v>
      </c>
      <c r="AD3113" s="153" t="e">
        <f t="shared" si="99"/>
        <v>#DIV/0!</v>
      </c>
      <c r="AE3113" s="233" t="s">
        <v>66</v>
      </c>
      <c r="AF3113" s="153"/>
      <c r="AG3113" s="159"/>
      <c r="AH3113" s="153"/>
      <c r="AI3113" s="161"/>
      <c r="AJ3113" s="153"/>
      <c r="AK3113" s="153"/>
      <c r="AL3113" s="207"/>
      <c r="AM3113" s="207"/>
      <c r="AN3113" s="207"/>
      <c r="AO3113" s="207" t="str">
        <f ca="1">IF(R3113="","",IF(R3113&gt;TODAY(),"0 meses",DATEDIF(R3113,TODAY(),"m") &amp; " meses"))</f>
        <v>0 meses</v>
      </c>
      <c r="AP3113" s="147" t="s">
        <v>67</v>
      </c>
      <c r="AQ3113" s="147" t="s">
        <v>67</v>
      </c>
      <c r="AR3113" s="147"/>
      <c r="AS3113" s="209" t="s">
        <v>68</v>
      </c>
      <c r="AT3113" s="223" t="str">
        <f>MONTH(B3113)&amp;"/"&amp;YEAR(B3113)</f>
        <v>3/2026</v>
      </c>
      <c r="AU3113" s="223">
        <f>WEEKNUM(B3113)-WEEKNUM(EOMONTH(B3113,-1)+1)+1</f>
        <v>5</v>
      </c>
      <c r="AV3113" s="209" t="str">
        <f>MONTH(R3113)&amp;"/"&amp;YEAR(R3113)</f>
        <v>5/2026</v>
      </c>
      <c r="AW3113" s="209">
        <f>WEEKNUM(R3113)-WEEKNUM(EOMONTH(R3113,-1)+1)+1</f>
        <v>3</v>
      </c>
      <c r="AX3113" s="209">
        <f>IF(BB3113="S",IF(Q3113="1. Aceitou o programa",R3113-B3113,0),0)</f>
        <v>43</v>
      </c>
      <c r="AY3113" s="209">
        <f>IF(BB3113="S",IF(AND(S3113&lt;&gt;"",R3113&lt;&gt;""),S3113-R3113,0),0)</f>
        <v>0</v>
      </c>
      <c r="AZ3113" s="209">
        <f>IF(BB3113="S",IF(Q3113="1. Aceitou o programa",IF(OR(X3113="Não se Aplica",X3113=""),IF(OR(W3113="Não se Aplica",W3113=""),0,W3113-V3113),AVERAGE(X3113-W3113,W3113-V3113)),0),0)</f>
        <v>0</v>
      </c>
      <c r="BA3113" s="209">
        <f>IF(BB3113="S",IF(AND(Q3113="1. Aceitou o programa",AH3113="Realizada"),IFERROR(IF(AG3113="",0,AG3113-R3113),0),0),0)</f>
        <v>0</v>
      </c>
      <c r="BB3113" s="209" t="str">
        <f>_xlfn.XLOOKUP(U3113,'Lista Suspensa'!$AA$20:$AA$23,'Lista Suspensa'!$AB$20:$AB$23,"N/A")</f>
        <v>S</v>
      </c>
    </row>
    <row r="3114" spans="1:54" ht="12" customHeight="1">
      <c r="A3114" s="151" t="s">
        <v>54</v>
      </c>
      <c r="B3114" s="152">
        <v>46112</v>
      </c>
      <c r="C3114" s="153" t="s">
        <v>55</v>
      </c>
      <c r="D3114" s="153" t="s">
        <v>56</v>
      </c>
      <c r="E3114" s="244">
        <v>86455688</v>
      </c>
      <c r="F3114" s="144" t="s">
        <v>5906</v>
      </c>
      <c r="G3114" s="230"/>
      <c r="H3114" s="154">
        <v>30923</v>
      </c>
      <c r="I3114" s="153">
        <v>41</v>
      </c>
      <c r="J3114" s="148" t="s">
        <v>58</v>
      </c>
      <c r="K3114" s="153"/>
      <c r="L3114" s="153"/>
      <c r="M3114" s="153"/>
      <c r="N3114" s="153"/>
      <c r="O3114" s="155">
        <v>11958532532</v>
      </c>
      <c r="P3114" s="156" t="s">
        <v>60</v>
      </c>
      <c r="Q3114" s="157" t="s">
        <v>110</v>
      </c>
      <c r="R3114" s="158">
        <v>46155</v>
      </c>
      <c r="S3114" s="159"/>
      <c r="T3114" s="159" t="s">
        <v>62</v>
      </c>
      <c r="U3114" s="159" t="s">
        <v>111</v>
      </c>
      <c r="V3114" s="154">
        <v>46148</v>
      </c>
      <c r="W3114" s="154">
        <v>46155</v>
      </c>
      <c r="X3114" s="154"/>
      <c r="Y3114" s="160" t="s">
        <v>99</v>
      </c>
      <c r="Z3114" s="160" t="s">
        <v>65</v>
      </c>
      <c r="AA3114" s="153"/>
      <c r="AB3114" s="153"/>
      <c r="AC3114" s="182" t="e">
        <f t="shared" si="98"/>
        <v>#DIV/0!</v>
      </c>
      <c r="AD3114" s="153" t="e">
        <f t="shared" si="99"/>
        <v>#DIV/0!</v>
      </c>
      <c r="AE3114" s="233" t="s">
        <v>66</v>
      </c>
      <c r="AF3114" s="153"/>
      <c r="AG3114" s="159"/>
      <c r="AH3114" s="153"/>
      <c r="AI3114" s="161"/>
      <c r="AJ3114" s="153"/>
      <c r="AK3114" s="153"/>
      <c r="AL3114" s="207"/>
      <c r="AM3114" s="207"/>
      <c r="AN3114" s="207"/>
      <c r="AO3114" s="207" t="str">
        <f ca="1">IF(R3114="","",IF(R3114&gt;TODAY(),"0 meses",DATEDIF(R3114,TODAY(),"m") &amp; " meses"))</f>
        <v>0 meses</v>
      </c>
      <c r="AP3114" s="147" t="s">
        <v>67</v>
      </c>
      <c r="AQ3114" s="147" t="s">
        <v>67</v>
      </c>
      <c r="AR3114" s="147"/>
      <c r="AS3114" s="209" t="s">
        <v>68</v>
      </c>
      <c r="AT3114" s="223" t="str">
        <f>MONTH(B3114)&amp;"/"&amp;YEAR(B3114)</f>
        <v>3/2026</v>
      </c>
      <c r="AU3114" s="223">
        <f>WEEKNUM(B3114)-WEEKNUM(EOMONTH(B3114,-1)+1)+1</f>
        <v>5</v>
      </c>
      <c r="AV3114" s="209" t="str">
        <f>MONTH(R3114)&amp;"/"&amp;YEAR(R3114)</f>
        <v>5/2026</v>
      </c>
      <c r="AW3114" s="209">
        <f>WEEKNUM(R3114)-WEEKNUM(EOMONTH(R3114,-1)+1)+1</f>
        <v>3</v>
      </c>
      <c r="AX3114" s="209">
        <f>IF(BB3114="S",IF(Q3114="1. Aceitou o programa",R3114-B3114,0),0)</f>
        <v>43</v>
      </c>
      <c r="AY3114" s="209">
        <f>IF(BB3114="S",IF(AND(S3114&lt;&gt;"",R3114&lt;&gt;""),S3114-R3114,0),0)</f>
        <v>0</v>
      </c>
      <c r="AZ3114" s="209">
        <f>IF(BB3114="S",IF(Q3114="1. Aceitou o programa",IF(OR(X3114="Não se Aplica",X3114=""),IF(OR(W3114="Não se Aplica",W3114=""),0,W3114-V3114),AVERAGE(X3114-W3114,W3114-V3114)),0),0)</f>
        <v>7</v>
      </c>
      <c r="BA3114" s="209">
        <f>IF(BB3114="S",IF(AND(Q3114="1. Aceitou o programa",AH3114="Realizada"),IFERROR(IF(AG3114="",0,AG3114-R3114),0),0),0)</f>
        <v>0</v>
      </c>
      <c r="BB3114" s="209" t="str">
        <f>_xlfn.XLOOKUP(U3114,'Lista Suspensa'!$AA$20:$AA$23,'Lista Suspensa'!$AB$20:$AB$23,"N/A")</f>
        <v>S</v>
      </c>
    </row>
    <row r="3115" spans="1:54" ht="12" customHeight="1">
      <c r="A3115" s="151" t="s">
        <v>54</v>
      </c>
      <c r="B3115" s="152">
        <v>46112</v>
      </c>
      <c r="C3115" s="153" t="s">
        <v>55</v>
      </c>
      <c r="D3115" s="153" t="s">
        <v>56</v>
      </c>
      <c r="E3115" s="244">
        <v>87647351</v>
      </c>
      <c r="F3115" s="144" t="s">
        <v>5907</v>
      </c>
      <c r="G3115" s="230"/>
      <c r="H3115" s="154">
        <v>30926</v>
      </c>
      <c r="I3115" s="153">
        <v>41</v>
      </c>
      <c r="J3115" s="148" t="s">
        <v>70</v>
      </c>
      <c r="K3115" s="153"/>
      <c r="L3115" s="153"/>
      <c r="M3115" s="153"/>
      <c r="N3115" s="153"/>
      <c r="O3115" s="155">
        <v>21991381655</v>
      </c>
      <c r="P3115" s="156" t="s">
        <v>60</v>
      </c>
      <c r="Q3115" s="157" t="s">
        <v>110</v>
      </c>
      <c r="R3115" s="158">
        <v>46155</v>
      </c>
      <c r="S3115" s="159"/>
      <c r="T3115" s="159" t="s">
        <v>62</v>
      </c>
      <c r="U3115" s="159" t="s">
        <v>111</v>
      </c>
      <c r="V3115" s="154">
        <v>46148</v>
      </c>
      <c r="W3115" s="154"/>
      <c r="X3115" s="154"/>
      <c r="Y3115" s="160" t="s">
        <v>3187</v>
      </c>
      <c r="Z3115" s="160" t="s">
        <v>65</v>
      </c>
      <c r="AA3115" s="153"/>
      <c r="AB3115" s="153"/>
      <c r="AC3115" s="182" t="e">
        <f t="shared" si="98"/>
        <v>#DIV/0!</v>
      </c>
      <c r="AD3115" s="153" t="e">
        <f t="shared" si="99"/>
        <v>#DIV/0!</v>
      </c>
      <c r="AE3115" s="233" t="s">
        <v>66</v>
      </c>
      <c r="AF3115" s="153"/>
      <c r="AG3115" s="159"/>
      <c r="AH3115" s="153"/>
      <c r="AI3115" s="161"/>
      <c r="AJ3115" s="153"/>
      <c r="AK3115" s="153"/>
      <c r="AL3115" s="207"/>
      <c r="AM3115" s="207"/>
      <c r="AN3115" s="207"/>
      <c r="AO3115" s="207" t="str">
        <f ca="1">IF(R3115="","",IF(R3115&gt;TODAY(),"0 meses",DATEDIF(R3115,TODAY(),"m") &amp; " meses"))</f>
        <v>0 meses</v>
      </c>
      <c r="AP3115" s="147" t="s">
        <v>67</v>
      </c>
      <c r="AQ3115" s="147" t="s">
        <v>67</v>
      </c>
      <c r="AR3115" s="147"/>
      <c r="AS3115" s="209" t="s">
        <v>68</v>
      </c>
      <c r="AT3115" s="223" t="str">
        <f>MONTH(B3115)&amp;"/"&amp;YEAR(B3115)</f>
        <v>3/2026</v>
      </c>
      <c r="AU3115" s="223">
        <f>WEEKNUM(B3115)-WEEKNUM(EOMONTH(B3115,-1)+1)+1</f>
        <v>5</v>
      </c>
      <c r="AV3115" s="209" t="str">
        <f>MONTH(R3115)&amp;"/"&amp;YEAR(R3115)</f>
        <v>5/2026</v>
      </c>
      <c r="AW3115" s="209">
        <f>WEEKNUM(R3115)-WEEKNUM(EOMONTH(R3115,-1)+1)+1</f>
        <v>3</v>
      </c>
      <c r="AX3115" s="209">
        <f>IF(BB3115="S",IF(Q3115="1. Aceitou o programa",R3115-B3115,0),0)</f>
        <v>43</v>
      </c>
      <c r="AY3115" s="209">
        <f>IF(BB3115="S",IF(AND(S3115&lt;&gt;"",R3115&lt;&gt;""),S3115-R3115,0),0)</f>
        <v>0</v>
      </c>
      <c r="AZ3115" s="209">
        <f>IF(BB3115="S",IF(Q3115="1. Aceitou o programa",IF(OR(X3115="Não se Aplica",X3115=""),IF(OR(W3115="Não se Aplica",W3115=""),0,W3115-V3115),AVERAGE(X3115-W3115,W3115-V3115)),0),0)</f>
        <v>0</v>
      </c>
      <c r="BA3115" s="209">
        <f>IF(BB3115="S",IF(AND(Q3115="1. Aceitou o programa",AH3115="Realizada"),IFERROR(IF(AG3115="",0,AG3115-R3115),0),0),0)</f>
        <v>0</v>
      </c>
      <c r="BB3115" s="209" t="str">
        <f>_xlfn.XLOOKUP(U3115,'Lista Suspensa'!$AA$20:$AA$23,'Lista Suspensa'!$AB$20:$AB$23,"N/A")</f>
        <v>S</v>
      </c>
    </row>
    <row r="3116" spans="1:54" ht="12" customHeight="1">
      <c r="A3116" s="151" t="s">
        <v>54</v>
      </c>
      <c r="B3116" s="152">
        <v>46112</v>
      </c>
      <c r="C3116" s="153" t="s">
        <v>55</v>
      </c>
      <c r="D3116" s="153" t="s">
        <v>56</v>
      </c>
      <c r="E3116" s="244">
        <v>83563902</v>
      </c>
      <c r="F3116" s="144" t="s">
        <v>5908</v>
      </c>
      <c r="G3116" s="230"/>
      <c r="H3116" s="154">
        <v>30953</v>
      </c>
      <c r="I3116" s="153">
        <v>41</v>
      </c>
      <c r="J3116" s="148" t="s">
        <v>70</v>
      </c>
      <c r="K3116" s="153"/>
      <c r="L3116" s="153"/>
      <c r="M3116" s="153"/>
      <c r="N3116" s="153"/>
      <c r="O3116" s="155">
        <v>11980205108</v>
      </c>
      <c r="P3116" s="156" t="s">
        <v>60</v>
      </c>
      <c r="Q3116" s="157" t="s">
        <v>110</v>
      </c>
      <c r="R3116" s="158">
        <v>46155</v>
      </c>
      <c r="S3116" s="159"/>
      <c r="T3116" s="159" t="s">
        <v>62</v>
      </c>
      <c r="U3116" s="159" t="s">
        <v>111</v>
      </c>
      <c r="V3116" s="154">
        <v>46148</v>
      </c>
      <c r="W3116" s="154"/>
      <c r="X3116" s="154"/>
      <c r="Y3116" s="160" t="s">
        <v>3187</v>
      </c>
      <c r="Z3116" s="160" t="s">
        <v>65</v>
      </c>
      <c r="AA3116" s="153"/>
      <c r="AB3116" s="153"/>
      <c r="AC3116" s="182" t="e">
        <f t="shared" si="98"/>
        <v>#DIV/0!</v>
      </c>
      <c r="AD3116" s="153" t="e">
        <f t="shared" si="99"/>
        <v>#DIV/0!</v>
      </c>
      <c r="AE3116" s="233" t="s">
        <v>66</v>
      </c>
      <c r="AF3116" s="153"/>
      <c r="AG3116" s="159"/>
      <c r="AH3116" s="153"/>
      <c r="AI3116" s="161"/>
      <c r="AJ3116" s="153"/>
      <c r="AK3116" s="153"/>
      <c r="AL3116" s="207"/>
      <c r="AM3116" s="207"/>
      <c r="AN3116" s="207"/>
      <c r="AO3116" s="207" t="str">
        <f ca="1">IF(R3116="","",IF(R3116&gt;TODAY(),"0 meses",DATEDIF(R3116,TODAY(),"m") &amp; " meses"))</f>
        <v>0 meses</v>
      </c>
      <c r="AP3116" s="147" t="s">
        <v>67</v>
      </c>
      <c r="AQ3116" s="147" t="s">
        <v>67</v>
      </c>
      <c r="AR3116" s="147"/>
      <c r="AS3116" s="209" t="s">
        <v>68</v>
      </c>
      <c r="AT3116" s="223" t="str">
        <f>MONTH(B3116)&amp;"/"&amp;YEAR(B3116)</f>
        <v>3/2026</v>
      </c>
      <c r="AU3116" s="223">
        <f>WEEKNUM(B3116)-WEEKNUM(EOMONTH(B3116,-1)+1)+1</f>
        <v>5</v>
      </c>
      <c r="AV3116" s="209" t="str">
        <f>MONTH(R3116)&amp;"/"&amp;YEAR(R3116)</f>
        <v>5/2026</v>
      </c>
      <c r="AW3116" s="209">
        <f>WEEKNUM(R3116)-WEEKNUM(EOMONTH(R3116,-1)+1)+1</f>
        <v>3</v>
      </c>
      <c r="AX3116" s="209">
        <f>IF(BB3116="S",IF(Q3116="1. Aceitou o programa",R3116-B3116,0),0)</f>
        <v>43</v>
      </c>
      <c r="AY3116" s="209">
        <f>IF(BB3116="S",IF(AND(S3116&lt;&gt;"",R3116&lt;&gt;""),S3116-R3116,0),0)</f>
        <v>0</v>
      </c>
      <c r="AZ3116" s="209">
        <f>IF(BB3116="S",IF(Q3116="1. Aceitou o programa",IF(OR(X3116="Não se Aplica",X3116=""),IF(OR(W3116="Não se Aplica",W3116=""),0,W3116-V3116),AVERAGE(X3116-W3116,W3116-V3116)),0),0)</f>
        <v>0</v>
      </c>
      <c r="BA3116" s="209">
        <f>IF(BB3116="S",IF(AND(Q3116="1. Aceitou o programa",AH3116="Realizada"),IFERROR(IF(AG3116="",0,AG3116-R3116),0),0),0)</f>
        <v>0</v>
      </c>
      <c r="BB3116" s="209" t="str">
        <f>_xlfn.XLOOKUP(U3116,'Lista Suspensa'!$AA$20:$AA$23,'Lista Suspensa'!$AB$20:$AB$23,"N/A")</f>
        <v>S</v>
      </c>
    </row>
    <row r="3117" spans="1:54" ht="12" customHeight="1">
      <c r="A3117" s="151" t="s">
        <v>54</v>
      </c>
      <c r="B3117" s="152">
        <v>46112</v>
      </c>
      <c r="C3117" s="153" t="s">
        <v>55</v>
      </c>
      <c r="D3117" s="153" t="s">
        <v>56</v>
      </c>
      <c r="E3117" s="244">
        <v>76616246</v>
      </c>
      <c r="F3117" s="144" t="s">
        <v>5909</v>
      </c>
      <c r="G3117" s="230"/>
      <c r="H3117" s="154">
        <v>31183</v>
      </c>
      <c r="I3117" s="153">
        <v>41</v>
      </c>
      <c r="J3117" s="148" t="s">
        <v>70</v>
      </c>
      <c r="K3117" s="153"/>
      <c r="L3117" s="153"/>
      <c r="M3117" s="153"/>
      <c r="N3117" s="153"/>
      <c r="O3117" s="155">
        <v>21985203720</v>
      </c>
      <c r="P3117" s="156" t="s">
        <v>60</v>
      </c>
      <c r="Q3117" s="157" t="s">
        <v>110</v>
      </c>
      <c r="R3117" s="158">
        <v>46155</v>
      </c>
      <c r="S3117" s="159"/>
      <c r="T3117" s="159" t="s">
        <v>62</v>
      </c>
      <c r="U3117" s="159" t="s">
        <v>111</v>
      </c>
      <c r="V3117" s="154">
        <v>46148</v>
      </c>
      <c r="W3117" s="154"/>
      <c r="X3117" s="154"/>
      <c r="Y3117" s="160" t="s">
        <v>3187</v>
      </c>
      <c r="Z3117" s="160" t="s">
        <v>65</v>
      </c>
      <c r="AA3117" s="153"/>
      <c r="AB3117" s="153"/>
      <c r="AC3117" s="182" t="e">
        <f t="shared" si="98"/>
        <v>#DIV/0!</v>
      </c>
      <c r="AD3117" s="153" t="e">
        <f t="shared" si="99"/>
        <v>#DIV/0!</v>
      </c>
      <c r="AE3117" s="233" t="s">
        <v>66</v>
      </c>
      <c r="AF3117" s="153"/>
      <c r="AG3117" s="159"/>
      <c r="AH3117" s="153"/>
      <c r="AI3117" s="161"/>
      <c r="AJ3117" s="153"/>
      <c r="AK3117" s="153"/>
      <c r="AL3117" s="207"/>
      <c r="AM3117" s="207"/>
      <c r="AN3117" s="207"/>
      <c r="AO3117" s="207" t="str">
        <f ca="1">IF(R3117="","",IF(R3117&gt;TODAY(),"0 meses",DATEDIF(R3117,TODAY(),"m") &amp; " meses"))</f>
        <v>0 meses</v>
      </c>
      <c r="AP3117" s="147" t="s">
        <v>67</v>
      </c>
      <c r="AQ3117" s="147" t="s">
        <v>67</v>
      </c>
      <c r="AR3117" s="147"/>
      <c r="AS3117" s="209" t="s">
        <v>68</v>
      </c>
      <c r="AT3117" s="223" t="str">
        <f>MONTH(B3117)&amp;"/"&amp;YEAR(B3117)</f>
        <v>3/2026</v>
      </c>
      <c r="AU3117" s="223">
        <f>WEEKNUM(B3117)-WEEKNUM(EOMONTH(B3117,-1)+1)+1</f>
        <v>5</v>
      </c>
      <c r="AV3117" s="209" t="str">
        <f>MONTH(R3117)&amp;"/"&amp;YEAR(R3117)</f>
        <v>5/2026</v>
      </c>
      <c r="AW3117" s="209">
        <f>WEEKNUM(R3117)-WEEKNUM(EOMONTH(R3117,-1)+1)+1</f>
        <v>3</v>
      </c>
      <c r="AX3117" s="209">
        <f>IF(BB3117="S",IF(Q3117="1. Aceitou o programa",R3117-B3117,0),0)</f>
        <v>43</v>
      </c>
      <c r="AY3117" s="209">
        <f>IF(BB3117="S",IF(AND(S3117&lt;&gt;"",R3117&lt;&gt;""),S3117-R3117,0),0)</f>
        <v>0</v>
      </c>
      <c r="AZ3117" s="209">
        <f>IF(BB3117="S",IF(Q3117="1. Aceitou o programa",IF(OR(X3117="Não se Aplica",X3117=""),IF(OR(W3117="Não se Aplica",W3117=""),0,W3117-V3117),AVERAGE(X3117-W3117,W3117-V3117)),0),0)</f>
        <v>0</v>
      </c>
      <c r="BA3117" s="209">
        <f>IF(BB3117="S",IF(AND(Q3117="1. Aceitou o programa",AH3117="Realizada"),IFERROR(IF(AG3117="",0,AG3117-R3117),0),0),0)</f>
        <v>0</v>
      </c>
      <c r="BB3117" s="209" t="str">
        <f>_xlfn.XLOOKUP(U3117,'Lista Suspensa'!$AA$20:$AA$23,'Lista Suspensa'!$AB$20:$AB$23,"N/A")</f>
        <v>S</v>
      </c>
    </row>
    <row r="3118" spans="1:54" ht="12" customHeight="1">
      <c r="A3118" s="151" t="s">
        <v>54</v>
      </c>
      <c r="B3118" s="152">
        <v>46112</v>
      </c>
      <c r="C3118" s="153" t="s">
        <v>55</v>
      </c>
      <c r="D3118" s="153" t="s">
        <v>56</v>
      </c>
      <c r="E3118" s="244">
        <v>87872001</v>
      </c>
      <c r="F3118" s="144" t="s">
        <v>5910</v>
      </c>
      <c r="G3118" s="230"/>
      <c r="H3118" s="154">
        <v>31202</v>
      </c>
      <c r="I3118" s="153">
        <v>40</v>
      </c>
      <c r="J3118" s="148" t="s">
        <v>70</v>
      </c>
      <c r="K3118" s="153"/>
      <c r="L3118" s="153"/>
      <c r="M3118" s="153"/>
      <c r="N3118" s="153"/>
      <c r="O3118" s="155">
        <v>11968389244</v>
      </c>
      <c r="P3118" s="156" t="s">
        <v>60</v>
      </c>
      <c r="Q3118" s="157" t="s">
        <v>110</v>
      </c>
      <c r="R3118" s="158">
        <v>46155</v>
      </c>
      <c r="S3118" s="159"/>
      <c r="T3118" s="159" t="s">
        <v>62</v>
      </c>
      <c r="U3118" s="159" t="s">
        <v>111</v>
      </c>
      <c r="V3118" s="154">
        <v>46148</v>
      </c>
      <c r="W3118" s="154">
        <v>46155</v>
      </c>
      <c r="X3118" s="154"/>
      <c r="Y3118" s="160" t="s">
        <v>99</v>
      </c>
      <c r="Z3118" s="160" t="s">
        <v>128</v>
      </c>
      <c r="AA3118" s="153">
        <v>106</v>
      </c>
      <c r="AB3118" s="153">
        <v>1.58</v>
      </c>
      <c r="AC3118" s="182">
        <f t="shared" si="98"/>
        <v>42.461144047428292</v>
      </c>
      <c r="AD3118" s="153" t="str">
        <f t="shared" si="99"/>
        <v>OBESIDADE III</v>
      </c>
      <c r="AE3118" s="233" t="s">
        <v>66</v>
      </c>
      <c r="AF3118" s="153"/>
      <c r="AG3118" s="159"/>
      <c r="AH3118" s="153"/>
      <c r="AI3118" s="161"/>
      <c r="AJ3118" s="153"/>
      <c r="AK3118" s="153"/>
      <c r="AL3118" s="207" t="s">
        <v>131</v>
      </c>
      <c r="AM3118" s="207"/>
      <c r="AN3118" s="207"/>
      <c r="AO3118" s="207" t="str">
        <f ca="1">IF(R3118="","",IF(R3118&gt;TODAY(),"0 meses",DATEDIF(R3118,TODAY(),"m") &amp; " meses"))</f>
        <v>0 meses</v>
      </c>
      <c r="AP3118" s="147" t="s">
        <v>67</v>
      </c>
      <c r="AQ3118" s="147" t="s">
        <v>67</v>
      </c>
      <c r="AR3118" s="147"/>
      <c r="AS3118" s="209" t="s">
        <v>68</v>
      </c>
      <c r="AT3118" s="223" t="str">
        <f>MONTH(B3118)&amp;"/"&amp;YEAR(B3118)</f>
        <v>3/2026</v>
      </c>
      <c r="AU3118" s="223">
        <f>WEEKNUM(B3118)-WEEKNUM(EOMONTH(B3118,-1)+1)+1</f>
        <v>5</v>
      </c>
      <c r="AV3118" s="209" t="str">
        <f>MONTH(R3118)&amp;"/"&amp;YEAR(R3118)</f>
        <v>5/2026</v>
      </c>
      <c r="AW3118" s="209">
        <f>WEEKNUM(R3118)-WEEKNUM(EOMONTH(R3118,-1)+1)+1</f>
        <v>3</v>
      </c>
      <c r="AX3118" s="209">
        <f>IF(BB3118="S",IF(Q3118="1. Aceitou o programa",R3118-B3118,0),0)</f>
        <v>43</v>
      </c>
      <c r="AY3118" s="209">
        <f>IF(BB3118="S",IF(AND(S3118&lt;&gt;"",R3118&lt;&gt;""),S3118-R3118,0),0)</f>
        <v>0</v>
      </c>
      <c r="AZ3118" s="209">
        <f>IF(BB3118="S",IF(Q3118="1. Aceitou o programa",IF(OR(X3118="Não se Aplica",X3118=""),IF(OR(W3118="Não se Aplica",W3118=""),0,W3118-V3118),AVERAGE(X3118-W3118,W3118-V3118)),0),0)</f>
        <v>7</v>
      </c>
      <c r="BA3118" s="209">
        <f>IF(BB3118="S",IF(AND(Q3118="1. Aceitou o programa",AH3118="Realizada"),IFERROR(IF(AG3118="",0,AG3118-R3118),0),0),0)</f>
        <v>0</v>
      </c>
      <c r="BB3118" s="209" t="str">
        <f>_xlfn.XLOOKUP(U3118,'Lista Suspensa'!$AA$20:$AA$23,'Lista Suspensa'!$AB$20:$AB$23,"N/A")</f>
        <v>S</v>
      </c>
    </row>
    <row r="3119" spans="1:54" ht="12" customHeight="1">
      <c r="A3119" s="151" t="s">
        <v>54</v>
      </c>
      <c r="B3119" s="152">
        <v>46112</v>
      </c>
      <c r="C3119" s="153" t="s">
        <v>55</v>
      </c>
      <c r="D3119" s="153" t="s">
        <v>56</v>
      </c>
      <c r="E3119" s="244">
        <v>82643130</v>
      </c>
      <c r="F3119" s="144" t="s">
        <v>5911</v>
      </c>
      <c r="G3119" s="230"/>
      <c r="H3119" s="154">
        <v>31220</v>
      </c>
      <c r="I3119" s="153">
        <v>40</v>
      </c>
      <c r="J3119" s="148" t="s">
        <v>58</v>
      </c>
      <c r="K3119" s="153"/>
      <c r="L3119" s="153"/>
      <c r="M3119" s="153"/>
      <c r="N3119" s="153"/>
      <c r="O3119" s="155">
        <v>21988489439</v>
      </c>
      <c r="P3119" s="156" t="s">
        <v>60</v>
      </c>
      <c r="Q3119" s="157" t="s">
        <v>110</v>
      </c>
      <c r="R3119" s="158">
        <v>46155</v>
      </c>
      <c r="S3119" s="159"/>
      <c r="T3119" s="159" t="s">
        <v>62</v>
      </c>
      <c r="U3119" s="159" t="s">
        <v>111</v>
      </c>
      <c r="V3119" s="154">
        <v>46148</v>
      </c>
      <c r="W3119" s="154"/>
      <c r="X3119" s="154"/>
      <c r="Y3119" s="160" t="s">
        <v>3187</v>
      </c>
      <c r="Z3119" s="160" t="s">
        <v>65</v>
      </c>
      <c r="AA3119" s="153"/>
      <c r="AB3119" s="153"/>
      <c r="AC3119" s="182" t="e">
        <f t="shared" si="98"/>
        <v>#DIV/0!</v>
      </c>
      <c r="AD3119" s="153" t="e">
        <f t="shared" si="99"/>
        <v>#DIV/0!</v>
      </c>
      <c r="AE3119" s="233" t="s">
        <v>66</v>
      </c>
      <c r="AF3119" s="153"/>
      <c r="AG3119" s="159"/>
      <c r="AH3119" s="153"/>
      <c r="AI3119" s="161"/>
      <c r="AJ3119" s="153"/>
      <c r="AK3119" s="153"/>
      <c r="AL3119" s="207"/>
      <c r="AM3119" s="207"/>
      <c r="AN3119" s="207"/>
      <c r="AO3119" s="207" t="str">
        <f ca="1">IF(R3119="","",IF(R3119&gt;TODAY(),"0 meses",DATEDIF(R3119,TODAY(),"m") &amp; " meses"))</f>
        <v>0 meses</v>
      </c>
      <c r="AP3119" s="147" t="s">
        <v>67</v>
      </c>
      <c r="AQ3119" s="147" t="s">
        <v>67</v>
      </c>
      <c r="AR3119" s="147"/>
      <c r="AS3119" s="209" t="s">
        <v>68</v>
      </c>
      <c r="AT3119" s="223" t="str">
        <f>MONTH(B3119)&amp;"/"&amp;YEAR(B3119)</f>
        <v>3/2026</v>
      </c>
      <c r="AU3119" s="223">
        <f>WEEKNUM(B3119)-WEEKNUM(EOMONTH(B3119,-1)+1)+1</f>
        <v>5</v>
      </c>
      <c r="AV3119" s="209" t="str">
        <f>MONTH(R3119)&amp;"/"&amp;YEAR(R3119)</f>
        <v>5/2026</v>
      </c>
      <c r="AW3119" s="209">
        <f>WEEKNUM(R3119)-WEEKNUM(EOMONTH(R3119,-1)+1)+1</f>
        <v>3</v>
      </c>
      <c r="AX3119" s="209">
        <f>IF(BB3119="S",IF(Q3119="1. Aceitou o programa",R3119-B3119,0),0)</f>
        <v>43</v>
      </c>
      <c r="AY3119" s="209">
        <f>IF(BB3119="S",IF(AND(S3119&lt;&gt;"",R3119&lt;&gt;""),S3119-R3119,0),0)</f>
        <v>0</v>
      </c>
      <c r="AZ3119" s="209">
        <f>IF(BB3119="S",IF(Q3119="1. Aceitou o programa",IF(OR(X3119="Não se Aplica",X3119=""),IF(OR(W3119="Não se Aplica",W3119=""),0,W3119-V3119),AVERAGE(X3119-W3119,W3119-V3119)),0),0)</f>
        <v>0</v>
      </c>
      <c r="BA3119" s="209">
        <f>IF(BB3119="S",IF(AND(Q3119="1. Aceitou o programa",AH3119="Realizada"),IFERROR(IF(AG3119="",0,AG3119-R3119),0),0),0)</f>
        <v>0</v>
      </c>
      <c r="BB3119" s="209" t="str">
        <f>_xlfn.XLOOKUP(U3119,'Lista Suspensa'!$AA$20:$AA$23,'Lista Suspensa'!$AB$20:$AB$23,"N/A")</f>
        <v>S</v>
      </c>
    </row>
    <row r="3120" spans="1:54" ht="12" customHeight="1">
      <c r="A3120" s="151" t="s">
        <v>54</v>
      </c>
      <c r="B3120" s="152">
        <v>46112</v>
      </c>
      <c r="C3120" s="153" t="s">
        <v>55</v>
      </c>
      <c r="D3120" s="153" t="s">
        <v>56</v>
      </c>
      <c r="E3120" s="244">
        <v>86265778</v>
      </c>
      <c r="F3120" s="144" t="s">
        <v>5912</v>
      </c>
      <c r="G3120" s="230"/>
      <c r="H3120" s="154">
        <v>31226</v>
      </c>
      <c r="I3120" s="153">
        <v>40</v>
      </c>
      <c r="J3120" s="148" t="s">
        <v>58</v>
      </c>
      <c r="K3120" s="153"/>
      <c r="L3120" s="153"/>
      <c r="M3120" s="153"/>
      <c r="N3120" s="153"/>
      <c r="O3120" s="155">
        <v>21975793832</v>
      </c>
      <c r="P3120" s="156" t="s">
        <v>60</v>
      </c>
      <c r="Q3120" s="157" t="s">
        <v>110</v>
      </c>
      <c r="R3120" s="158">
        <v>46155</v>
      </c>
      <c r="S3120" s="159"/>
      <c r="T3120" s="159" t="s">
        <v>62</v>
      </c>
      <c r="U3120" s="159" t="s">
        <v>111</v>
      </c>
      <c r="V3120" s="154">
        <v>46148</v>
      </c>
      <c r="W3120" s="154">
        <v>46155</v>
      </c>
      <c r="X3120" s="154"/>
      <c r="Y3120" s="160" t="s">
        <v>99</v>
      </c>
      <c r="Z3120" s="160" t="s">
        <v>65</v>
      </c>
      <c r="AA3120" s="153"/>
      <c r="AB3120" s="153"/>
      <c r="AC3120" s="182" t="e">
        <f t="shared" si="98"/>
        <v>#DIV/0!</v>
      </c>
      <c r="AD3120" s="153" t="e">
        <f t="shared" si="99"/>
        <v>#DIV/0!</v>
      </c>
      <c r="AE3120" s="233" t="s">
        <v>66</v>
      </c>
      <c r="AF3120" s="153"/>
      <c r="AG3120" s="159"/>
      <c r="AH3120" s="153"/>
      <c r="AI3120" s="161"/>
      <c r="AJ3120" s="153"/>
      <c r="AK3120" s="153"/>
      <c r="AL3120" s="207"/>
      <c r="AM3120" s="207"/>
      <c r="AN3120" s="207"/>
      <c r="AO3120" s="207" t="str">
        <f ca="1">IF(R3120="","",IF(R3120&gt;TODAY(),"0 meses",DATEDIF(R3120,TODAY(),"m") &amp; " meses"))</f>
        <v>0 meses</v>
      </c>
      <c r="AP3120" s="147" t="s">
        <v>67</v>
      </c>
      <c r="AQ3120" s="147" t="s">
        <v>67</v>
      </c>
      <c r="AR3120" s="147"/>
      <c r="AS3120" s="209" t="s">
        <v>68</v>
      </c>
      <c r="AT3120" s="223" t="str">
        <f>MONTH(B3120)&amp;"/"&amp;YEAR(B3120)</f>
        <v>3/2026</v>
      </c>
      <c r="AU3120" s="223">
        <f>WEEKNUM(B3120)-WEEKNUM(EOMONTH(B3120,-1)+1)+1</f>
        <v>5</v>
      </c>
      <c r="AV3120" s="209" t="str">
        <f>MONTH(R3120)&amp;"/"&amp;YEAR(R3120)</f>
        <v>5/2026</v>
      </c>
      <c r="AW3120" s="209">
        <f>WEEKNUM(R3120)-WEEKNUM(EOMONTH(R3120,-1)+1)+1</f>
        <v>3</v>
      </c>
      <c r="AX3120" s="209">
        <f>IF(BB3120="S",IF(Q3120="1. Aceitou o programa",R3120-B3120,0),0)</f>
        <v>43</v>
      </c>
      <c r="AY3120" s="209">
        <f>IF(BB3120="S",IF(AND(S3120&lt;&gt;"",R3120&lt;&gt;""),S3120-R3120,0),0)</f>
        <v>0</v>
      </c>
      <c r="AZ3120" s="209">
        <f>IF(BB3120="S",IF(Q3120="1. Aceitou o programa",IF(OR(X3120="Não se Aplica",X3120=""),IF(OR(W3120="Não se Aplica",W3120=""),0,W3120-V3120),AVERAGE(X3120-W3120,W3120-V3120)),0),0)</f>
        <v>7</v>
      </c>
      <c r="BA3120" s="209">
        <f>IF(BB3120="S",IF(AND(Q3120="1. Aceitou o programa",AH3120="Realizada"),IFERROR(IF(AG3120="",0,AG3120-R3120),0),0),0)</f>
        <v>0</v>
      </c>
      <c r="BB3120" s="209" t="str">
        <f>_xlfn.XLOOKUP(U3120,'Lista Suspensa'!$AA$20:$AA$23,'Lista Suspensa'!$AB$20:$AB$23,"N/A")</f>
        <v>S</v>
      </c>
    </row>
    <row r="3121" spans="1:54" ht="12" customHeight="1">
      <c r="A3121" s="151" t="s">
        <v>54</v>
      </c>
      <c r="B3121" s="152">
        <v>46112</v>
      </c>
      <c r="C3121" s="153" t="s">
        <v>55</v>
      </c>
      <c r="D3121" s="153" t="s">
        <v>56</v>
      </c>
      <c r="E3121" s="244">
        <v>77234474</v>
      </c>
      <c r="F3121" s="144" t="s">
        <v>5913</v>
      </c>
      <c r="G3121" s="230"/>
      <c r="H3121" s="154">
        <v>31251</v>
      </c>
      <c r="I3121" s="153">
        <v>40</v>
      </c>
      <c r="J3121" s="148" t="s">
        <v>70</v>
      </c>
      <c r="K3121" s="153"/>
      <c r="L3121" s="153"/>
      <c r="M3121" s="153"/>
      <c r="N3121" s="153"/>
      <c r="O3121" s="155">
        <v>21964871061</v>
      </c>
      <c r="P3121" s="156" t="s">
        <v>60</v>
      </c>
      <c r="Q3121" s="157" t="s">
        <v>110</v>
      </c>
      <c r="R3121" s="158">
        <v>46155</v>
      </c>
      <c r="S3121" s="159"/>
      <c r="T3121" s="159" t="s">
        <v>62</v>
      </c>
      <c r="U3121" s="159" t="s">
        <v>111</v>
      </c>
      <c r="V3121" s="154">
        <v>46148</v>
      </c>
      <c r="W3121" s="154"/>
      <c r="X3121" s="154"/>
      <c r="Y3121" s="160" t="s">
        <v>3187</v>
      </c>
      <c r="Z3121" s="160" t="s">
        <v>65</v>
      </c>
      <c r="AA3121" s="153"/>
      <c r="AB3121" s="153"/>
      <c r="AC3121" s="182" t="e">
        <f t="shared" si="98"/>
        <v>#DIV/0!</v>
      </c>
      <c r="AD3121" s="153" t="e">
        <f t="shared" si="99"/>
        <v>#DIV/0!</v>
      </c>
      <c r="AE3121" s="233" t="s">
        <v>66</v>
      </c>
      <c r="AF3121" s="153"/>
      <c r="AG3121" s="159"/>
      <c r="AH3121" s="153"/>
      <c r="AI3121" s="161"/>
      <c r="AJ3121" s="153"/>
      <c r="AK3121" s="153"/>
      <c r="AL3121" s="207"/>
      <c r="AM3121" s="207"/>
      <c r="AN3121" s="207"/>
      <c r="AO3121" s="207" t="str">
        <f ca="1">IF(R3121="","",IF(R3121&gt;TODAY(),"0 meses",DATEDIF(R3121,TODAY(),"m") &amp; " meses"))</f>
        <v>0 meses</v>
      </c>
      <c r="AP3121" s="147" t="s">
        <v>67</v>
      </c>
      <c r="AQ3121" s="147" t="s">
        <v>67</v>
      </c>
      <c r="AR3121" s="147"/>
      <c r="AS3121" s="209" t="s">
        <v>68</v>
      </c>
      <c r="AT3121" s="223" t="str">
        <f>MONTH(B3121)&amp;"/"&amp;YEAR(B3121)</f>
        <v>3/2026</v>
      </c>
      <c r="AU3121" s="223">
        <f>WEEKNUM(B3121)-WEEKNUM(EOMONTH(B3121,-1)+1)+1</f>
        <v>5</v>
      </c>
      <c r="AV3121" s="209" t="str">
        <f>MONTH(R3121)&amp;"/"&amp;YEAR(R3121)</f>
        <v>5/2026</v>
      </c>
      <c r="AW3121" s="209">
        <f>WEEKNUM(R3121)-WEEKNUM(EOMONTH(R3121,-1)+1)+1</f>
        <v>3</v>
      </c>
      <c r="AX3121" s="209">
        <f>IF(BB3121="S",IF(Q3121="1. Aceitou o programa",R3121-B3121,0),0)</f>
        <v>43</v>
      </c>
      <c r="AY3121" s="209">
        <f>IF(BB3121="S",IF(AND(S3121&lt;&gt;"",R3121&lt;&gt;""),S3121-R3121,0),0)</f>
        <v>0</v>
      </c>
      <c r="AZ3121" s="209">
        <f>IF(BB3121="S",IF(Q3121="1. Aceitou o programa",IF(OR(X3121="Não se Aplica",X3121=""),IF(OR(W3121="Não se Aplica",W3121=""),0,W3121-V3121),AVERAGE(X3121-W3121,W3121-V3121)),0),0)</f>
        <v>0</v>
      </c>
      <c r="BA3121" s="209">
        <f>IF(BB3121="S",IF(AND(Q3121="1. Aceitou o programa",AH3121="Realizada"),IFERROR(IF(AG3121="",0,AG3121-R3121),0),0),0)</f>
        <v>0</v>
      </c>
      <c r="BB3121" s="209" t="str">
        <f>_xlfn.XLOOKUP(U3121,'Lista Suspensa'!$AA$20:$AA$23,'Lista Suspensa'!$AB$20:$AB$23,"N/A")</f>
        <v>S</v>
      </c>
    </row>
    <row r="3122" spans="1:54" ht="12" customHeight="1">
      <c r="A3122" s="151" t="s">
        <v>54</v>
      </c>
      <c r="B3122" s="152">
        <v>46112</v>
      </c>
      <c r="C3122" s="153" t="s">
        <v>55</v>
      </c>
      <c r="D3122" s="153" t="s">
        <v>56</v>
      </c>
      <c r="E3122" s="244">
        <v>92631686</v>
      </c>
      <c r="F3122" s="144" t="s">
        <v>5914</v>
      </c>
      <c r="G3122" s="230"/>
      <c r="H3122" s="154">
        <v>31279</v>
      </c>
      <c r="I3122" s="153">
        <v>40</v>
      </c>
      <c r="J3122" s="148" t="s">
        <v>70</v>
      </c>
      <c r="K3122" s="153"/>
      <c r="L3122" s="153"/>
      <c r="M3122" s="153"/>
      <c r="N3122" s="153"/>
      <c r="O3122" s="155">
        <v>11992453609</v>
      </c>
      <c r="P3122" s="156" t="s">
        <v>60</v>
      </c>
      <c r="Q3122" s="157" t="s">
        <v>110</v>
      </c>
      <c r="R3122" s="158">
        <v>46155</v>
      </c>
      <c r="S3122" s="159"/>
      <c r="T3122" s="159" t="s">
        <v>62</v>
      </c>
      <c r="U3122" s="159" t="s">
        <v>111</v>
      </c>
      <c r="V3122" s="154">
        <v>46148</v>
      </c>
      <c r="W3122" s="154"/>
      <c r="X3122" s="154"/>
      <c r="Y3122" s="160" t="s">
        <v>3187</v>
      </c>
      <c r="Z3122" s="160" t="s">
        <v>65</v>
      </c>
      <c r="AA3122" s="153"/>
      <c r="AB3122" s="153"/>
      <c r="AC3122" s="182" t="e">
        <f t="shared" si="98"/>
        <v>#DIV/0!</v>
      </c>
      <c r="AD3122" s="153" t="e">
        <f t="shared" si="99"/>
        <v>#DIV/0!</v>
      </c>
      <c r="AE3122" s="233" t="s">
        <v>66</v>
      </c>
      <c r="AF3122" s="153"/>
      <c r="AG3122" s="159"/>
      <c r="AH3122" s="153"/>
      <c r="AI3122" s="161"/>
      <c r="AJ3122" s="153"/>
      <c r="AK3122" s="153"/>
      <c r="AL3122" s="207"/>
      <c r="AM3122" s="207"/>
      <c r="AN3122" s="207"/>
      <c r="AO3122" s="207" t="str">
        <f ca="1">IF(R3122="","",IF(R3122&gt;TODAY(),"0 meses",DATEDIF(R3122,TODAY(),"m") &amp; " meses"))</f>
        <v>0 meses</v>
      </c>
      <c r="AP3122" s="147" t="s">
        <v>67</v>
      </c>
      <c r="AQ3122" s="147" t="s">
        <v>67</v>
      </c>
      <c r="AR3122" s="147"/>
      <c r="AS3122" s="209" t="s">
        <v>68</v>
      </c>
      <c r="AT3122" s="223" t="str">
        <f>MONTH(B3122)&amp;"/"&amp;YEAR(B3122)</f>
        <v>3/2026</v>
      </c>
      <c r="AU3122" s="223">
        <f>WEEKNUM(B3122)-WEEKNUM(EOMONTH(B3122,-1)+1)+1</f>
        <v>5</v>
      </c>
      <c r="AV3122" s="209" t="str">
        <f>MONTH(R3122)&amp;"/"&amp;YEAR(R3122)</f>
        <v>5/2026</v>
      </c>
      <c r="AW3122" s="209">
        <f>WEEKNUM(R3122)-WEEKNUM(EOMONTH(R3122,-1)+1)+1</f>
        <v>3</v>
      </c>
      <c r="AX3122" s="209">
        <f>IF(BB3122="S",IF(Q3122="1. Aceitou o programa",R3122-B3122,0),0)</f>
        <v>43</v>
      </c>
      <c r="AY3122" s="209">
        <f>IF(BB3122="S",IF(AND(S3122&lt;&gt;"",R3122&lt;&gt;""),S3122-R3122,0),0)</f>
        <v>0</v>
      </c>
      <c r="AZ3122" s="209">
        <f>IF(BB3122="S",IF(Q3122="1. Aceitou o programa",IF(OR(X3122="Não se Aplica",X3122=""),IF(OR(W3122="Não se Aplica",W3122=""),0,W3122-V3122),AVERAGE(X3122-W3122,W3122-V3122)),0),0)</f>
        <v>0</v>
      </c>
      <c r="BA3122" s="209">
        <f>IF(BB3122="S",IF(AND(Q3122="1. Aceitou o programa",AH3122="Realizada"),IFERROR(IF(AG3122="",0,AG3122-R3122),0),0),0)</f>
        <v>0</v>
      </c>
      <c r="BB3122" s="209" t="str">
        <f>_xlfn.XLOOKUP(U3122,'Lista Suspensa'!$AA$20:$AA$23,'Lista Suspensa'!$AB$20:$AB$23,"N/A")</f>
        <v>S</v>
      </c>
    </row>
    <row r="3123" spans="1:54" ht="12" customHeight="1">
      <c r="A3123" s="151" t="s">
        <v>54</v>
      </c>
      <c r="B3123" s="152">
        <v>46112</v>
      </c>
      <c r="C3123" s="153" t="s">
        <v>55</v>
      </c>
      <c r="D3123" s="153" t="s">
        <v>56</v>
      </c>
      <c r="E3123" s="244">
        <v>79353545</v>
      </c>
      <c r="F3123" s="144" t="s">
        <v>5915</v>
      </c>
      <c r="G3123" s="230"/>
      <c r="H3123" s="154">
        <v>31290</v>
      </c>
      <c r="I3123" s="153">
        <v>40</v>
      </c>
      <c r="J3123" s="148" t="s">
        <v>70</v>
      </c>
      <c r="K3123" s="153"/>
      <c r="L3123" s="153"/>
      <c r="M3123" s="153"/>
      <c r="N3123" s="153"/>
      <c r="O3123" s="155">
        <v>11980628374</v>
      </c>
      <c r="P3123" s="156" t="s">
        <v>60</v>
      </c>
      <c r="Q3123" s="157" t="s">
        <v>110</v>
      </c>
      <c r="R3123" s="158">
        <v>46155</v>
      </c>
      <c r="S3123" s="159"/>
      <c r="T3123" s="159" t="s">
        <v>62</v>
      </c>
      <c r="U3123" s="159" t="s">
        <v>111</v>
      </c>
      <c r="V3123" s="154">
        <v>46148</v>
      </c>
      <c r="W3123" s="154"/>
      <c r="X3123" s="154"/>
      <c r="Y3123" s="160" t="s">
        <v>3187</v>
      </c>
      <c r="Z3123" s="160" t="s">
        <v>65</v>
      </c>
      <c r="AA3123" s="153"/>
      <c r="AB3123" s="153"/>
      <c r="AC3123" s="182" t="e">
        <f t="shared" si="98"/>
        <v>#DIV/0!</v>
      </c>
      <c r="AD3123" s="153" t="e">
        <f t="shared" si="99"/>
        <v>#DIV/0!</v>
      </c>
      <c r="AE3123" s="233" t="s">
        <v>66</v>
      </c>
      <c r="AF3123" s="153"/>
      <c r="AG3123" s="159"/>
      <c r="AH3123" s="153"/>
      <c r="AI3123" s="161"/>
      <c r="AJ3123" s="153"/>
      <c r="AK3123" s="153"/>
      <c r="AL3123" s="207"/>
      <c r="AM3123" s="207"/>
      <c r="AN3123" s="207"/>
      <c r="AO3123" s="207" t="str">
        <f ca="1">IF(R3123="","",IF(R3123&gt;TODAY(),"0 meses",DATEDIF(R3123,TODAY(),"m") &amp; " meses"))</f>
        <v>0 meses</v>
      </c>
      <c r="AP3123" s="147" t="s">
        <v>67</v>
      </c>
      <c r="AQ3123" s="147" t="s">
        <v>67</v>
      </c>
      <c r="AR3123" s="147"/>
      <c r="AS3123" s="209" t="s">
        <v>68</v>
      </c>
      <c r="AT3123" s="223" t="str">
        <f>MONTH(B3123)&amp;"/"&amp;YEAR(B3123)</f>
        <v>3/2026</v>
      </c>
      <c r="AU3123" s="223">
        <f>WEEKNUM(B3123)-WEEKNUM(EOMONTH(B3123,-1)+1)+1</f>
        <v>5</v>
      </c>
      <c r="AV3123" s="209" t="str">
        <f>MONTH(R3123)&amp;"/"&amp;YEAR(R3123)</f>
        <v>5/2026</v>
      </c>
      <c r="AW3123" s="209">
        <f>WEEKNUM(R3123)-WEEKNUM(EOMONTH(R3123,-1)+1)+1</f>
        <v>3</v>
      </c>
      <c r="AX3123" s="209">
        <f>IF(BB3123="S",IF(Q3123="1. Aceitou o programa",R3123-B3123,0),0)</f>
        <v>43</v>
      </c>
      <c r="AY3123" s="209">
        <f>IF(BB3123="S",IF(AND(S3123&lt;&gt;"",R3123&lt;&gt;""),S3123-R3123,0),0)</f>
        <v>0</v>
      </c>
      <c r="AZ3123" s="209">
        <f>IF(BB3123="S",IF(Q3123="1. Aceitou o programa",IF(OR(X3123="Não se Aplica",X3123=""),IF(OR(W3123="Não se Aplica",W3123=""),0,W3123-V3123),AVERAGE(X3123-W3123,W3123-V3123)),0),0)</f>
        <v>0</v>
      </c>
      <c r="BA3123" s="209">
        <f>IF(BB3123="S",IF(AND(Q3123="1. Aceitou o programa",AH3123="Realizada"),IFERROR(IF(AG3123="",0,AG3123-R3123),0),0),0)</f>
        <v>0</v>
      </c>
      <c r="BB3123" s="209" t="str">
        <f>_xlfn.XLOOKUP(U3123,'Lista Suspensa'!$AA$20:$AA$23,'Lista Suspensa'!$AB$20:$AB$23,"N/A")</f>
        <v>S</v>
      </c>
    </row>
    <row r="3124" spans="1:54" ht="12" customHeight="1">
      <c r="A3124" s="151" t="s">
        <v>54</v>
      </c>
      <c r="B3124" s="152">
        <v>46112</v>
      </c>
      <c r="C3124" s="153" t="s">
        <v>55</v>
      </c>
      <c r="D3124" s="153" t="s">
        <v>56</v>
      </c>
      <c r="E3124" s="244">
        <v>78384736</v>
      </c>
      <c r="F3124" s="144" t="s">
        <v>5916</v>
      </c>
      <c r="G3124" s="230"/>
      <c r="H3124" s="154">
        <v>31291</v>
      </c>
      <c r="I3124" s="153">
        <v>40</v>
      </c>
      <c r="J3124" s="148" t="s">
        <v>70</v>
      </c>
      <c r="K3124" s="153"/>
      <c r="L3124" s="153"/>
      <c r="M3124" s="153"/>
      <c r="N3124" s="153"/>
      <c r="O3124" s="155">
        <v>11949603451</v>
      </c>
      <c r="P3124" s="156" t="s">
        <v>60</v>
      </c>
      <c r="Q3124" s="157" t="s">
        <v>110</v>
      </c>
      <c r="R3124" s="158">
        <v>46155</v>
      </c>
      <c r="S3124" s="159"/>
      <c r="T3124" s="159" t="s">
        <v>62</v>
      </c>
      <c r="U3124" s="159" t="s">
        <v>111</v>
      </c>
      <c r="V3124" s="154">
        <v>46148</v>
      </c>
      <c r="W3124" s="154"/>
      <c r="X3124" s="154"/>
      <c r="Y3124" s="160" t="s">
        <v>3187</v>
      </c>
      <c r="Z3124" s="160" t="s">
        <v>65</v>
      </c>
      <c r="AA3124" s="153"/>
      <c r="AB3124" s="153"/>
      <c r="AC3124" s="182" t="e">
        <f t="shared" si="98"/>
        <v>#DIV/0!</v>
      </c>
      <c r="AD3124" s="153" t="e">
        <f t="shared" si="99"/>
        <v>#DIV/0!</v>
      </c>
      <c r="AE3124" s="233" t="s">
        <v>66</v>
      </c>
      <c r="AF3124" s="153"/>
      <c r="AG3124" s="159"/>
      <c r="AH3124" s="153"/>
      <c r="AI3124" s="161"/>
      <c r="AJ3124" s="153"/>
      <c r="AK3124" s="153"/>
      <c r="AL3124" s="207"/>
      <c r="AM3124" s="207"/>
      <c r="AN3124" s="207"/>
      <c r="AO3124" s="207" t="str">
        <f ca="1">IF(R3124="","",IF(R3124&gt;TODAY(),"0 meses",DATEDIF(R3124,TODAY(),"m") &amp; " meses"))</f>
        <v>0 meses</v>
      </c>
      <c r="AP3124" s="147" t="s">
        <v>67</v>
      </c>
      <c r="AQ3124" s="147" t="s">
        <v>67</v>
      </c>
      <c r="AR3124" s="147"/>
      <c r="AS3124" s="209" t="s">
        <v>68</v>
      </c>
      <c r="AT3124" s="223" t="str">
        <f>MONTH(B3124)&amp;"/"&amp;YEAR(B3124)</f>
        <v>3/2026</v>
      </c>
      <c r="AU3124" s="223">
        <f>WEEKNUM(B3124)-WEEKNUM(EOMONTH(B3124,-1)+1)+1</f>
        <v>5</v>
      </c>
      <c r="AV3124" s="209" t="str">
        <f>MONTH(R3124)&amp;"/"&amp;YEAR(R3124)</f>
        <v>5/2026</v>
      </c>
      <c r="AW3124" s="209">
        <f>WEEKNUM(R3124)-WEEKNUM(EOMONTH(R3124,-1)+1)+1</f>
        <v>3</v>
      </c>
      <c r="AX3124" s="209">
        <f>IF(BB3124="S",IF(Q3124="1. Aceitou o programa",R3124-B3124,0),0)</f>
        <v>43</v>
      </c>
      <c r="AY3124" s="209">
        <f>IF(BB3124="S",IF(AND(S3124&lt;&gt;"",R3124&lt;&gt;""),S3124-R3124,0),0)</f>
        <v>0</v>
      </c>
      <c r="AZ3124" s="209">
        <f>IF(BB3124="S",IF(Q3124="1. Aceitou o programa",IF(OR(X3124="Não se Aplica",X3124=""),IF(OR(W3124="Não se Aplica",W3124=""),0,W3124-V3124),AVERAGE(X3124-W3124,W3124-V3124)),0),0)</f>
        <v>0</v>
      </c>
      <c r="BA3124" s="209">
        <f>IF(BB3124="S",IF(AND(Q3124="1. Aceitou o programa",AH3124="Realizada"),IFERROR(IF(AG3124="",0,AG3124-R3124),0),0),0)</f>
        <v>0</v>
      </c>
      <c r="BB3124" s="209" t="str">
        <f>_xlfn.XLOOKUP(U3124,'Lista Suspensa'!$AA$20:$AA$23,'Lista Suspensa'!$AB$20:$AB$23,"N/A")</f>
        <v>S</v>
      </c>
    </row>
    <row r="3125" spans="1:54" ht="12" customHeight="1">
      <c r="A3125" s="151" t="s">
        <v>54</v>
      </c>
      <c r="B3125" s="152">
        <v>46112</v>
      </c>
      <c r="C3125" s="153" t="s">
        <v>55</v>
      </c>
      <c r="D3125" s="153" t="s">
        <v>56</v>
      </c>
      <c r="E3125" s="244">
        <v>89477897</v>
      </c>
      <c r="F3125" s="144" t="s">
        <v>5917</v>
      </c>
      <c r="G3125" s="230"/>
      <c r="H3125" s="154">
        <v>31374</v>
      </c>
      <c r="I3125" s="153">
        <v>40</v>
      </c>
      <c r="J3125" s="148" t="s">
        <v>70</v>
      </c>
      <c r="K3125" s="153"/>
      <c r="L3125" s="153"/>
      <c r="M3125" s="153"/>
      <c r="N3125" s="153"/>
      <c r="O3125" s="155">
        <v>21965318667</v>
      </c>
      <c r="P3125" s="156" t="s">
        <v>60</v>
      </c>
      <c r="Q3125" s="157" t="s">
        <v>110</v>
      </c>
      <c r="R3125" s="158">
        <v>46155</v>
      </c>
      <c r="S3125" s="159"/>
      <c r="T3125" s="159" t="s">
        <v>62</v>
      </c>
      <c r="U3125" s="159" t="s">
        <v>111</v>
      </c>
      <c r="V3125" s="154">
        <v>46148</v>
      </c>
      <c r="W3125" s="154"/>
      <c r="X3125" s="154"/>
      <c r="Y3125" s="160" t="s">
        <v>3187</v>
      </c>
      <c r="Z3125" s="160" t="s">
        <v>65</v>
      </c>
      <c r="AA3125" s="153"/>
      <c r="AB3125" s="153"/>
      <c r="AC3125" s="182" t="e">
        <f t="shared" si="98"/>
        <v>#DIV/0!</v>
      </c>
      <c r="AD3125" s="153" t="e">
        <f t="shared" si="99"/>
        <v>#DIV/0!</v>
      </c>
      <c r="AE3125" s="233" t="s">
        <v>66</v>
      </c>
      <c r="AF3125" s="153"/>
      <c r="AG3125" s="159"/>
      <c r="AH3125" s="153"/>
      <c r="AI3125" s="161"/>
      <c r="AJ3125" s="153"/>
      <c r="AK3125" s="153"/>
      <c r="AL3125" s="207"/>
      <c r="AM3125" s="207"/>
      <c r="AN3125" s="207"/>
      <c r="AO3125" s="207" t="str">
        <f ca="1">IF(R3125="","",IF(R3125&gt;TODAY(),"0 meses",DATEDIF(R3125,TODAY(),"m") &amp; " meses"))</f>
        <v>0 meses</v>
      </c>
      <c r="AP3125" s="147" t="s">
        <v>67</v>
      </c>
      <c r="AQ3125" s="147" t="s">
        <v>67</v>
      </c>
      <c r="AR3125" s="147"/>
      <c r="AS3125" s="209" t="s">
        <v>68</v>
      </c>
      <c r="AT3125" s="223" t="str">
        <f>MONTH(B3125)&amp;"/"&amp;YEAR(B3125)</f>
        <v>3/2026</v>
      </c>
      <c r="AU3125" s="223">
        <f>WEEKNUM(B3125)-WEEKNUM(EOMONTH(B3125,-1)+1)+1</f>
        <v>5</v>
      </c>
      <c r="AV3125" s="209" t="str">
        <f>MONTH(R3125)&amp;"/"&amp;YEAR(R3125)</f>
        <v>5/2026</v>
      </c>
      <c r="AW3125" s="209">
        <f>WEEKNUM(R3125)-WEEKNUM(EOMONTH(R3125,-1)+1)+1</f>
        <v>3</v>
      </c>
      <c r="AX3125" s="209">
        <f>IF(BB3125="S",IF(Q3125="1. Aceitou o programa",R3125-B3125,0),0)</f>
        <v>43</v>
      </c>
      <c r="AY3125" s="209">
        <f>IF(BB3125="S",IF(AND(S3125&lt;&gt;"",R3125&lt;&gt;""),S3125-R3125,0),0)</f>
        <v>0</v>
      </c>
      <c r="AZ3125" s="209">
        <f>IF(BB3125="S",IF(Q3125="1. Aceitou o programa",IF(OR(X3125="Não se Aplica",X3125=""),IF(OR(W3125="Não se Aplica",W3125=""),0,W3125-V3125),AVERAGE(X3125-W3125,W3125-V3125)),0),0)</f>
        <v>0</v>
      </c>
      <c r="BA3125" s="209">
        <f>IF(BB3125="S",IF(AND(Q3125="1. Aceitou o programa",AH3125="Realizada"),IFERROR(IF(AG3125="",0,AG3125-R3125),0),0),0)</f>
        <v>0</v>
      </c>
      <c r="BB3125" s="209" t="str">
        <f>_xlfn.XLOOKUP(U3125,'Lista Suspensa'!$AA$20:$AA$23,'Lista Suspensa'!$AB$20:$AB$23,"N/A")</f>
        <v>S</v>
      </c>
    </row>
    <row r="3126" spans="1:54" ht="12" customHeight="1">
      <c r="A3126" s="151" t="s">
        <v>54</v>
      </c>
      <c r="B3126" s="152">
        <v>46112</v>
      </c>
      <c r="C3126" s="153" t="s">
        <v>55</v>
      </c>
      <c r="D3126" s="153" t="s">
        <v>56</v>
      </c>
      <c r="E3126" s="244">
        <v>86838216</v>
      </c>
      <c r="F3126" s="144" t="s">
        <v>5918</v>
      </c>
      <c r="G3126" s="230"/>
      <c r="H3126" s="154">
        <v>31380</v>
      </c>
      <c r="I3126" s="153">
        <v>40</v>
      </c>
      <c r="J3126" s="148" t="s">
        <v>70</v>
      </c>
      <c r="K3126" s="153"/>
      <c r="L3126" s="153"/>
      <c r="M3126" s="153"/>
      <c r="N3126" s="153"/>
      <c r="O3126" s="155">
        <v>21982353996</v>
      </c>
      <c r="P3126" s="156" t="s">
        <v>60</v>
      </c>
      <c r="Q3126" s="157" t="s">
        <v>110</v>
      </c>
      <c r="R3126" s="158">
        <v>46155</v>
      </c>
      <c r="S3126" s="159"/>
      <c r="T3126" s="159" t="s">
        <v>62</v>
      </c>
      <c r="U3126" s="159" t="s">
        <v>111</v>
      </c>
      <c r="V3126" s="154">
        <v>46148</v>
      </c>
      <c r="W3126" s="154"/>
      <c r="X3126" s="154"/>
      <c r="Y3126" s="160" t="s">
        <v>3187</v>
      </c>
      <c r="Z3126" s="160" t="s">
        <v>65</v>
      </c>
      <c r="AA3126" s="153"/>
      <c r="AB3126" s="153"/>
      <c r="AC3126" s="182" t="e">
        <f t="shared" si="98"/>
        <v>#DIV/0!</v>
      </c>
      <c r="AD3126" s="153" t="e">
        <f t="shared" si="99"/>
        <v>#DIV/0!</v>
      </c>
      <c r="AE3126" s="233" t="s">
        <v>66</v>
      </c>
      <c r="AF3126" s="153"/>
      <c r="AG3126" s="159"/>
      <c r="AH3126" s="153"/>
      <c r="AI3126" s="161"/>
      <c r="AJ3126" s="153"/>
      <c r="AK3126" s="153"/>
      <c r="AL3126" s="207"/>
      <c r="AM3126" s="207"/>
      <c r="AN3126" s="207"/>
      <c r="AO3126" s="207" t="str">
        <f ca="1">IF(R3126="","",IF(R3126&gt;TODAY(),"0 meses",DATEDIF(R3126,TODAY(),"m") &amp; " meses"))</f>
        <v>0 meses</v>
      </c>
      <c r="AP3126" s="147" t="s">
        <v>67</v>
      </c>
      <c r="AQ3126" s="147" t="s">
        <v>67</v>
      </c>
      <c r="AR3126" s="147"/>
      <c r="AS3126" s="209" t="s">
        <v>68</v>
      </c>
      <c r="AT3126" s="223" t="str">
        <f>MONTH(B3126)&amp;"/"&amp;YEAR(B3126)</f>
        <v>3/2026</v>
      </c>
      <c r="AU3126" s="223">
        <f>WEEKNUM(B3126)-WEEKNUM(EOMONTH(B3126,-1)+1)+1</f>
        <v>5</v>
      </c>
      <c r="AV3126" s="209" t="str">
        <f>MONTH(R3126)&amp;"/"&amp;YEAR(R3126)</f>
        <v>5/2026</v>
      </c>
      <c r="AW3126" s="209">
        <f>WEEKNUM(R3126)-WEEKNUM(EOMONTH(R3126,-1)+1)+1</f>
        <v>3</v>
      </c>
      <c r="AX3126" s="209">
        <f>IF(BB3126="S",IF(Q3126="1. Aceitou o programa",R3126-B3126,0),0)</f>
        <v>43</v>
      </c>
      <c r="AY3126" s="209">
        <f>IF(BB3126="S",IF(AND(S3126&lt;&gt;"",R3126&lt;&gt;""),S3126-R3126,0),0)</f>
        <v>0</v>
      </c>
      <c r="AZ3126" s="209">
        <f>IF(BB3126="S",IF(Q3126="1. Aceitou o programa",IF(OR(X3126="Não se Aplica",X3126=""),IF(OR(W3126="Não se Aplica",W3126=""),0,W3126-V3126),AVERAGE(X3126-W3126,W3126-V3126)),0),0)</f>
        <v>0</v>
      </c>
      <c r="BA3126" s="209">
        <f>IF(BB3126="S",IF(AND(Q3126="1. Aceitou o programa",AH3126="Realizada"),IFERROR(IF(AG3126="",0,AG3126-R3126),0),0),0)</f>
        <v>0</v>
      </c>
      <c r="BB3126" s="209" t="str">
        <f>_xlfn.XLOOKUP(U3126,'Lista Suspensa'!$AA$20:$AA$23,'Lista Suspensa'!$AB$20:$AB$23,"N/A")</f>
        <v>S</v>
      </c>
    </row>
    <row r="3127" spans="1:54" ht="12" customHeight="1">
      <c r="A3127" s="151" t="s">
        <v>54</v>
      </c>
      <c r="B3127" s="152">
        <v>46112</v>
      </c>
      <c r="C3127" s="153" t="s">
        <v>55</v>
      </c>
      <c r="D3127" s="153" t="s">
        <v>56</v>
      </c>
      <c r="E3127" s="244">
        <v>89152344</v>
      </c>
      <c r="F3127" s="144" t="s">
        <v>5919</v>
      </c>
      <c r="G3127" s="230"/>
      <c r="H3127" s="154">
        <v>31404</v>
      </c>
      <c r="I3127" s="153">
        <v>40</v>
      </c>
      <c r="J3127" s="148" t="s">
        <v>70</v>
      </c>
      <c r="K3127" s="153"/>
      <c r="L3127" s="153"/>
      <c r="M3127" s="153"/>
      <c r="N3127" s="153"/>
      <c r="O3127" s="155">
        <v>11932101056</v>
      </c>
      <c r="P3127" s="156" t="s">
        <v>60</v>
      </c>
      <c r="Q3127" s="157" t="s">
        <v>110</v>
      </c>
      <c r="R3127" s="158">
        <v>46155</v>
      </c>
      <c r="S3127" s="159"/>
      <c r="T3127" s="159" t="s">
        <v>62</v>
      </c>
      <c r="U3127" s="159" t="s">
        <v>111</v>
      </c>
      <c r="V3127" s="154">
        <v>46148</v>
      </c>
      <c r="W3127" s="154"/>
      <c r="X3127" s="154"/>
      <c r="Y3127" s="160" t="s">
        <v>3187</v>
      </c>
      <c r="Z3127" s="160" t="s">
        <v>65</v>
      </c>
      <c r="AA3127" s="153"/>
      <c r="AB3127" s="153"/>
      <c r="AC3127" s="182" t="e">
        <f t="shared" si="98"/>
        <v>#DIV/0!</v>
      </c>
      <c r="AD3127" s="153" t="e">
        <f t="shared" si="99"/>
        <v>#DIV/0!</v>
      </c>
      <c r="AE3127" s="233" t="s">
        <v>66</v>
      </c>
      <c r="AF3127" s="153"/>
      <c r="AG3127" s="159"/>
      <c r="AH3127" s="153"/>
      <c r="AI3127" s="161"/>
      <c r="AJ3127" s="153"/>
      <c r="AK3127" s="153"/>
      <c r="AL3127" s="207"/>
      <c r="AM3127" s="207"/>
      <c r="AN3127" s="207"/>
      <c r="AO3127" s="207" t="str">
        <f ca="1">IF(R3127="","",IF(R3127&gt;TODAY(),"0 meses",DATEDIF(R3127,TODAY(),"m") &amp; " meses"))</f>
        <v>0 meses</v>
      </c>
      <c r="AP3127" s="147" t="s">
        <v>67</v>
      </c>
      <c r="AQ3127" s="147" t="s">
        <v>67</v>
      </c>
      <c r="AR3127" s="147"/>
      <c r="AS3127" s="209" t="s">
        <v>68</v>
      </c>
      <c r="AT3127" s="223" t="str">
        <f>MONTH(B3127)&amp;"/"&amp;YEAR(B3127)</f>
        <v>3/2026</v>
      </c>
      <c r="AU3127" s="223">
        <f>WEEKNUM(B3127)-WEEKNUM(EOMONTH(B3127,-1)+1)+1</f>
        <v>5</v>
      </c>
      <c r="AV3127" s="209" t="str">
        <f>MONTH(R3127)&amp;"/"&amp;YEAR(R3127)</f>
        <v>5/2026</v>
      </c>
      <c r="AW3127" s="209">
        <f>WEEKNUM(R3127)-WEEKNUM(EOMONTH(R3127,-1)+1)+1</f>
        <v>3</v>
      </c>
      <c r="AX3127" s="209">
        <f>IF(BB3127="S",IF(Q3127="1. Aceitou o programa",R3127-B3127,0),0)</f>
        <v>43</v>
      </c>
      <c r="AY3127" s="209">
        <f>IF(BB3127="S",IF(AND(S3127&lt;&gt;"",R3127&lt;&gt;""),S3127-R3127,0),0)</f>
        <v>0</v>
      </c>
      <c r="AZ3127" s="209">
        <f>IF(BB3127="S",IF(Q3127="1. Aceitou o programa",IF(OR(X3127="Não se Aplica",X3127=""),IF(OR(W3127="Não se Aplica",W3127=""),0,W3127-V3127),AVERAGE(X3127-W3127,W3127-V3127)),0),0)</f>
        <v>0</v>
      </c>
      <c r="BA3127" s="209">
        <f>IF(BB3127="S",IF(AND(Q3127="1. Aceitou o programa",AH3127="Realizada"),IFERROR(IF(AG3127="",0,AG3127-R3127),0),0),0)</f>
        <v>0</v>
      </c>
      <c r="BB3127" s="209" t="str">
        <f>_xlfn.XLOOKUP(U3127,'Lista Suspensa'!$AA$20:$AA$23,'Lista Suspensa'!$AB$20:$AB$23,"N/A")</f>
        <v>S</v>
      </c>
    </row>
    <row r="3128" spans="1:54" ht="12" customHeight="1">
      <c r="A3128" s="151" t="s">
        <v>54</v>
      </c>
      <c r="B3128" s="152">
        <v>46112</v>
      </c>
      <c r="C3128" s="153" t="s">
        <v>55</v>
      </c>
      <c r="D3128" s="153" t="s">
        <v>56</v>
      </c>
      <c r="E3128" s="244">
        <v>83055753</v>
      </c>
      <c r="F3128" s="144" t="s">
        <v>5920</v>
      </c>
      <c r="G3128" s="230"/>
      <c r="H3128" s="154">
        <v>31436</v>
      </c>
      <c r="I3128" s="153">
        <v>40</v>
      </c>
      <c r="J3128" s="148" t="s">
        <v>70</v>
      </c>
      <c r="K3128" s="153"/>
      <c r="L3128" s="153"/>
      <c r="M3128" s="153"/>
      <c r="N3128" s="153"/>
      <c r="O3128" s="155">
        <v>21965725051</v>
      </c>
      <c r="P3128" s="156" t="s">
        <v>60</v>
      </c>
      <c r="Q3128" s="157" t="s">
        <v>110</v>
      </c>
      <c r="R3128" s="158">
        <v>46155</v>
      </c>
      <c r="S3128" s="159"/>
      <c r="T3128" s="159" t="s">
        <v>62</v>
      </c>
      <c r="U3128" s="159" t="s">
        <v>111</v>
      </c>
      <c r="V3128" s="154">
        <v>46149</v>
      </c>
      <c r="W3128" s="154"/>
      <c r="X3128" s="154"/>
      <c r="Y3128" s="160" t="s">
        <v>64</v>
      </c>
      <c r="Z3128" s="160" t="s">
        <v>65</v>
      </c>
      <c r="AA3128" s="153"/>
      <c r="AB3128" s="153"/>
      <c r="AC3128" s="182" t="e">
        <f t="shared" si="98"/>
        <v>#DIV/0!</v>
      </c>
      <c r="AD3128" s="153" t="e">
        <f t="shared" si="99"/>
        <v>#DIV/0!</v>
      </c>
      <c r="AE3128" s="233" t="s">
        <v>66</v>
      </c>
      <c r="AF3128" s="153"/>
      <c r="AG3128" s="159"/>
      <c r="AH3128" s="153"/>
      <c r="AI3128" s="161"/>
      <c r="AJ3128" s="153"/>
      <c r="AK3128" s="153"/>
      <c r="AL3128" s="207"/>
      <c r="AM3128" s="207"/>
      <c r="AN3128" s="207"/>
      <c r="AO3128" s="207" t="str">
        <f ca="1">IF(R3128="","",IF(R3128&gt;TODAY(),"0 meses",DATEDIF(R3128,TODAY(),"m") &amp; " meses"))</f>
        <v>0 meses</v>
      </c>
      <c r="AP3128" s="147" t="s">
        <v>67</v>
      </c>
      <c r="AQ3128" s="147" t="s">
        <v>67</v>
      </c>
      <c r="AR3128" s="147"/>
      <c r="AS3128" s="209" t="s">
        <v>68</v>
      </c>
      <c r="AT3128" s="223" t="str">
        <f>MONTH(B3128)&amp;"/"&amp;YEAR(B3128)</f>
        <v>3/2026</v>
      </c>
      <c r="AU3128" s="223">
        <f>WEEKNUM(B3128)-WEEKNUM(EOMONTH(B3128,-1)+1)+1</f>
        <v>5</v>
      </c>
      <c r="AV3128" s="209" t="str">
        <f>MONTH(R3128)&amp;"/"&amp;YEAR(R3128)</f>
        <v>5/2026</v>
      </c>
      <c r="AW3128" s="209">
        <f>WEEKNUM(R3128)-WEEKNUM(EOMONTH(R3128,-1)+1)+1</f>
        <v>3</v>
      </c>
      <c r="AX3128" s="209">
        <f>IF(BB3128="S",IF(Q3128="1. Aceitou o programa",R3128-B3128,0),0)</f>
        <v>43</v>
      </c>
      <c r="AY3128" s="209">
        <f>IF(BB3128="S",IF(AND(S3128&lt;&gt;"",R3128&lt;&gt;""),S3128-R3128,0),0)</f>
        <v>0</v>
      </c>
      <c r="AZ3128" s="209">
        <f>IF(BB3128="S",IF(Q3128="1. Aceitou o programa",IF(OR(X3128="Não se Aplica",X3128=""),IF(OR(W3128="Não se Aplica",W3128=""),0,W3128-V3128),AVERAGE(X3128-W3128,W3128-V3128)),0),0)</f>
        <v>0</v>
      </c>
      <c r="BA3128" s="209">
        <f>IF(BB3128="S",IF(AND(Q3128="1. Aceitou o programa",AH3128="Realizada"),IFERROR(IF(AG3128="",0,AG3128-R3128),0),0),0)</f>
        <v>0</v>
      </c>
      <c r="BB3128" s="209" t="str">
        <f>_xlfn.XLOOKUP(U3128,'Lista Suspensa'!$AA$20:$AA$23,'Lista Suspensa'!$AB$20:$AB$23,"N/A")</f>
        <v>S</v>
      </c>
    </row>
    <row r="3129" spans="1:54" ht="12" customHeight="1">
      <c r="A3129" s="151" t="s">
        <v>54</v>
      </c>
      <c r="B3129" s="152">
        <v>46112</v>
      </c>
      <c r="C3129" s="153" t="s">
        <v>55</v>
      </c>
      <c r="D3129" s="153" t="s">
        <v>56</v>
      </c>
      <c r="E3129" s="244">
        <v>89899424</v>
      </c>
      <c r="F3129" s="144" t="s">
        <v>5921</v>
      </c>
      <c r="G3129" s="230"/>
      <c r="H3129" s="154">
        <v>31449</v>
      </c>
      <c r="I3129" s="153">
        <v>40</v>
      </c>
      <c r="J3129" s="148" t="s">
        <v>70</v>
      </c>
      <c r="K3129" s="153"/>
      <c r="L3129" s="153"/>
      <c r="M3129" s="153"/>
      <c r="N3129" s="153"/>
      <c r="O3129" s="155">
        <v>11958399523</v>
      </c>
      <c r="P3129" s="156" t="s">
        <v>60</v>
      </c>
      <c r="Q3129" s="157" t="s">
        <v>110</v>
      </c>
      <c r="R3129" s="158">
        <v>46155</v>
      </c>
      <c r="S3129" s="159"/>
      <c r="T3129" s="159" t="s">
        <v>62</v>
      </c>
      <c r="U3129" s="159" t="s">
        <v>111</v>
      </c>
      <c r="V3129" s="154">
        <v>46148</v>
      </c>
      <c r="W3129" s="154">
        <v>46155</v>
      </c>
      <c r="X3129" s="154"/>
      <c r="Y3129" s="160" t="s">
        <v>99</v>
      </c>
      <c r="Z3129" s="160" t="s">
        <v>65</v>
      </c>
      <c r="AA3129" s="153"/>
      <c r="AB3129" s="153"/>
      <c r="AC3129" s="182" t="e">
        <f t="shared" si="98"/>
        <v>#DIV/0!</v>
      </c>
      <c r="AD3129" s="153" t="e">
        <f t="shared" si="99"/>
        <v>#DIV/0!</v>
      </c>
      <c r="AE3129" s="233" t="s">
        <v>66</v>
      </c>
      <c r="AF3129" s="153"/>
      <c r="AG3129" s="159"/>
      <c r="AH3129" s="153"/>
      <c r="AI3129" s="161"/>
      <c r="AJ3129" s="153"/>
      <c r="AK3129" s="153"/>
      <c r="AL3129" s="207"/>
      <c r="AM3129" s="207"/>
      <c r="AN3129" s="207"/>
      <c r="AO3129" s="207" t="str">
        <f ca="1">IF(R3129="","",IF(R3129&gt;TODAY(),"0 meses",DATEDIF(R3129,TODAY(),"m") &amp; " meses"))</f>
        <v>0 meses</v>
      </c>
      <c r="AP3129" s="147" t="s">
        <v>67</v>
      </c>
      <c r="AQ3129" s="147" t="s">
        <v>67</v>
      </c>
      <c r="AR3129" s="147"/>
      <c r="AS3129" s="209" t="s">
        <v>68</v>
      </c>
      <c r="AT3129" s="223" t="str">
        <f>MONTH(B3129)&amp;"/"&amp;YEAR(B3129)</f>
        <v>3/2026</v>
      </c>
      <c r="AU3129" s="223">
        <f>WEEKNUM(B3129)-WEEKNUM(EOMONTH(B3129,-1)+1)+1</f>
        <v>5</v>
      </c>
      <c r="AV3129" s="209" t="str">
        <f>MONTH(R3129)&amp;"/"&amp;YEAR(R3129)</f>
        <v>5/2026</v>
      </c>
      <c r="AW3129" s="209">
        <f>WEEKNUM(R3129)-WEEKNUM(EOMONTH(R3129,-1)+1)+1</f>
        <v>3</v>
      </c>
      <c r="AX3129" s="209">
        <f>IF(BB3129="S",IF(Q3129="1. Aceitou o programa",R3129-B3129,0),0)</f>
        <v>43</v>
      </c>
      <c r="AY3129" s="209">
        <f>IF(BB3129="S",IF(AND(S3129&lt;&gt;"",R3129&lt;&gt;""),S3129-R3129,0),0)</f>
        <v>0</v>
      </c>
      <c r="AZ3129" s="209">
        <f>IF(BB3129="S",IF(Q3129="1. Aceitou o programa",IF(OR(X3129="Não se Aplica",X3129=""),IF(OR(W3129="Não se Aplica",W3129=""),0,W3129-V3129),AVERAGE(X3129-W3129,W3129-V3129)),0),0)</f>
        <v>7</v>
      </c>
      <c r="BA3129" s="209">
        <f>IF(BB3129="S",IF(AND(Q3129="1. Aceitou o programa",AH3129="Realizada"),IFERROR(IF(AG3129="",0,AG3129-R3129),0),0),0)</f>
        <v>0</v>
      </c>
      <c r="BB3129" s="209" t="str">
        <f>_xlfn.XLOOKUP(U3129,'Lista Suspensa'!$AA$20:$AA$23,'Lista Suspensa'!$AB$20:$AB$23,"N/A")</f>
        <v>S</v>
      </c>
    </row>
    <row r="3130" spans="1:54" ht="12" customHeight="1">
      <c r="A3130" s="151" t="s">
        <v>54</v>
      </c>
      <c r="B3130" s="152">
        <v>46112</v>
      </c>
      <c r="C3130" s="153" t="s">
        <v>55</v>
      </c>
      <c r="D3130" s="153" t="s">
        <v>56</v>
      </c>
      <c r="E3130" s="244">
        <v>82590541</v>
      </c>
      <c r="F3130" s="144" t="s">
        <v>5922</v>
      </c>
      <c r="G3130" s="230"/>
      <c r="H3130" s="154">
        <v>31460</v>
      </c>
      <c r="I3130" s="153">
        <v>40</v>
      </c>
      <c r="J3130" s="148" t="s">
        <v>70</v>
      </c>
      <c r="K3130" s="153"/>
      <c r="L3130" s="153"/>
      <c r="M3130" s="153"/>
      <c r="N3130" s="153"/>
      <c r="O3130" s="155">
        <v>11962230181</v>
      </c>
      <c r="P3130" s="156" t="s">
        <v>60</v>
      </c>
      <c r="Q3130" s="157" t="s">
        <v>110</v>
      </c>
      <c r="R3130" s="158">
        <v>46155</v>
      </c>
      <c r="S3130" s="159"/>
      <c r="T3130" s="159" t="s">
        <v>62</v>
      </c>
      <c r="U3130" s="159" t="s">
        <v>111</v>
      </c>
      <c r="V3130" s="154">
        <v>46149</v>
      </c>
      <c r="W3130" s="154"/>
      <c r="X3130" s="154"/>
      <c r="Y3130" s="160" t="s">
        <v>64</v>
      </c>
      <c r="Z3130" s="160" t="s">
        <v>65</v>
      </c>
      <c r="AA3130" s="153"/>
      <c r="AB3130" s="153"/>
      <c r="AC3130" s="182" t="e">
        <f t="shared" si="98"/>
        <v>#DIV/0!</v>
      </c>
      <c r="AD3130" s="153" t="e">
        <f t="shared" si="99"/>
        <v>#DIV/0!</v>
      </c>
      <c r="AE3130" s="233" t="s">
        <v>66</v>
      </c>
      <c r="AF3130" s="153"/>
      <c r="AG3130" s="159"/>
      <c r="AH3130" s="153"/>
      <c r="AI3130" s="161"/>
      <c r="AJ3130" s="153"/>
      <c r="AK3130" s="153"/>
      <c r="AL3130" s="207"/>
      <c r="AM3130" s="207"/>
      <c r="AN3130" s="207"/>
      <c r="AO3130" s="207" t="str">
        <f ca="1">IF(R3130="","",IF(R3130&gt;TODAY(),"0 meses",DATEDIF(R3130,TODAY(),"m") &amp; " meses"))</f>
        <v>0 meses</v>
      </c>
      <c r="AP3130" s="147" t="s">
        <v>67</v>
      </c>
      <c r="AQ3130" s="147" t="s">
        <v>67</v>
      </c>
      <c r="AR3130" s="147"/>
      <c r="AS3130" s="209" t="s">
        <v>68</v>
      </c>
      <c r="AT3130" s="223" t="str">
        <f>MONTH(B3130)&amp;"/"&amp;YEAR(B3130)</f>
        <v>3/2026</v>
      </c>
      <c r="AU3130" s="223">
        <f>WEEKNUM(B3130)-WEEKNUM(EOMONTH(B3130,-1)+1)+1</f>
        <v>5</v>
      </c>
      <c r="AV3130" s="209" t="str">
        <f>MONTH(R3130)&amp;"/"&amp;YEAR(R3130)</f>
        <v>5/2026</v>
      </c>
      <c r="AW3130" s="209">
        <f>WEEKNUM(R3130)-WEEKNUM(EOMONTH(R3130,-1)+1)+1</f>
        <v>3</v>
      </c>
      <c r="AX3130" s="209">
        <f>IF(BB3130="S",IF(Q3130="1. Aceitou o programa",R3130-B3130,0),0)</f>
        <v>43</v>
      </c>
      <c r="AY3130" s="209">
        <f>IF(BB3130="S",IF(AND(S3130&lt;&gt;"",R3130&lt;&gt;""),S3130-R3130,0),0)</f>
        <v>0</v>
      </c>
      <c r="AZ3130" s="209">
        <f>IF(BB3130="S",IF(Q3130="1. Aceitou o programa",IF(OR(X3130="Não se Aplica",X3130=""),IF(OR(W3130="Não se Aplica",W3130=""),0,W3130-V3130),AVERAGE(X3130-W3130,W3130-V3130)),0),0)</f>
        <v>0</v>
      </c>
      <c r="BA3130" s="209">
        <f>IF(BB3130="S",IF(AND(Q3130="1. Aceitou o programa",AH3130="Realizada"),IFERROR(IF(AG3130="",0,AG3130-R3130),0),0),0)</f>
        <v>0</v>
      </c>
      <c r="BB3130" s="209" t="str">
        <f>_xlfn.XLOOKUP(U3130,'Lista Suspensa'!$AA$20:$AA$23,'Lista Suspensa'!$AB$20:$AB$23,"N/A")</f>
        <v>S</v>
      </c>
    </row>
    <row r="3131" spans="1:54" ht="12" customHeight="1">
      <c r="A3131" s="151" t="s">
        <v>54</v>
      </c>
      <c r="B3131" s="152">
        <v>46112</v>
      </c>
      <c r="C3131" s="153" t="s">
        <v>55</v>
      </c>
      <c r="D3131" s="153" t="s">
        <v>56</v>
      </c>
      <c r="E3131" s="244">
        <v>92581940</v>
      </c>
      <c r="F3131" s="144" t="s">
        <v>5923</v>
      </c>
      <c r="G3131" s="230"/>
      <c r="H3131" s="154">
        <v>31466</v>
      </c>
      <c r="I3131" s="153">
        <v>40</v>
      </c>
      <c r="J3131" s="148" t="s">
        <v>70</v>
      </c>
      <c r="K3131" s="153"/>
      <c r="L3131" s="153"/>
      <c r="M3131" s="153"/>
      <c r="N3131" s="153"/>
      <c r="O3131" s="155">
        <v>21966653896</v>
      </c>
      <c r="P3131" s="156" t="s">
        <v>60</v>
      </c>
      <c r="Q3131" s="157" t="s">
        <v>110</v>
      </c>
      <c r="R3131" s="158">
        <v>46155</v>
      </c>
      <c r="S3131" s="159"/>
      <c r="T3131" s="159" t="s">
        <v>62</v>
      </c>
      <c r="U3131" s="159" t="s">
        <v>111</v>
      </c>
      <c r="V3131" s="154">
        <v>46148</v>
      </c>
      <c r="W3131" s="154"/>
      <c r="X3131" s="154"/>
      <c r="Y3131" s="160" t="s">
        <v>3187</v>
      </c>
      <c r="Z3131" s="160" t="s">
        <v>65</v>
      </c>
      <c r="AA3131" s="153"/>
      <c r="AB3131" s="153"/>
      <c r="AC3131" s="182" t="e">
        <f t="shared" si="98"/>
        <v>#DIV/0!</v>
      </c>
      <c r="AD3131" s="153" t="e">
        <f t="shared" si="99"/>
        <v>#DIV/0!</v>
      </c>
      <c r="AE3131" s="233" t="s">
        <v>66</v>
      </c>
      <c r="AF3131" s="153"/>
      <c r="AG3131" s="159"/>
      <c r="AH3131" s="153"/>
      <c r="AI3131" s="161"/>
      <c r="AJ3131" s="153"/>
      <c r="AK3131" s="153"/>
      <c r="AL3131" s="207"/>
      <c r="AM3131" s="207"/>
      <c r="AN3131" s="207"/>
      <c r="AO3131" s="207" t="str">
        <f ca="1">IF(R3131="","",IF(R3131&gt;TODAY(),"0 meses",DATEDIF(R3131,TODAY(),"m") &amp; " meses"))</f>
        <v>0 meses</v>
      </c>
      <c r="AP3131" s="147" t="s">
        <v>67</v>
      </c>
      <c r="AQ3131" s="147" t="s">
        <v>67</v>
      </c>
      <c r="AR3131" s="147"/>
      <c r="AS3131" s="209" t="s">
        <v>68</v>
      </c>
      <c r="AT3131" s="223" t="str">
        <f>MONTH(B3131)&amp;"/"&amp;YEAR(B3131)</f>
        <v>3/2026</v>
      </c>
      <c r="AU3131" s="223">
        <f>WEEKNUM(B3131)-WEEKNUM(EOMONTH(B3131,-1)+1)+1</f>
        <v>5</v>
      </c>
      <c r="AV3131" s="209" t="str">
        <f>MONTH(R3131)&amp;"/"&amp;YEAR(R3131)</f>
        <v>5/2026</v>
      </c>
      <c r="AW3131" s="209">
        <f>WEEKNUM(R3131)-WEEKNUM(EOMONTH(R3131,-1)+1)+1</f>
        <v>3</v>
      </c>
      <c r="AX3131" s="209">
        <f>IF(BB3131="S",IF(Q3131="1. Aceitou o programa",R3131-B3131,0),0)</f>
        <v>43</v>
      </c>
      <c r="AY3131" s="209">
        <f>IF(BB3131="S",IF(AND(S3131&lt;&gt;"",R3131&lt;&gt;""),S3131-R3131,0),0)</f>
        <v>0</v>
      </c>
      <c r="AZ3131" s="209">
        <f>IF(BB3131="S",IF(Q3131="1. Aceitou o programa",IF(OR(X3131="Não se Aplica",X3131=""),IF(OR(W3131="Não se Aplica",W3131=""),0,W3131-V3131),AVERAGE(X3131-W3131,W3131-V3131)),0),0)</f>
        <v>0</v>
      </c>
      <c r="BA3131" s="209">
        <f>IF(BB3131="S",IF(AND(Q3131="1. Aceitou o programa",AH3131="Realizada"),IFERROR(IF(AG3131="",0,AG3131-R3131),0),0),0)</f>
        <v>0</v>
      </c>
      <c r="BB3131" s="209" t="str">
        <f>_xlfn.XLOOKUP(U3131,'Lista Suspensa'!$AA$20:$AA$23,'Lista Suspensa'!$AB$20:$AB$23,"N/A")</f>
        <v>S</v>
      </c>
    </row>
    <row r="3132" spans="1:54" ht="12" customHeight="1">
      <c r="A3132" s="151" t="s">
        <v>54</v>
      </c>
      <c r="B3132" s="152">
        <v>46112</v>
      </c>
      <c r="C3132" s="153" t="s">
        <v>55</v>
      </c>
      <c r="D3132" s="153" t="s">
        <v>56</v>
      </c>
      <c r="E3132" s="244">
        <v>82839163</v>
      </c>
      <c r="F3132" s="144" t="s">
        <v>5924</v>
      </c>
      <c r="G3132" s="230"/>
      <c r="H3132" s="154">
        <v>31584</v>
      </c>
      <c r="I3132" s="153">
        <v>39</v>
      </c>
      <c r="J3132" s="148" t="s">
        <v>70</v>
      </c>
      <c r="K3132" s="153"/>
      <c r="L3132" s="153"/>
      <c r="M3132" s="153"/>
      <c r="N3132" s="153"/>
      <c r="O3132" s="155">
        <v>17981218624</v>
      </c>
      <c r="P3132" s="156" t="s">
        <v>60</v>
      </c>
      <c r="Q3132" s="157" t="s">
        <v>110</v>
      </c>
      <c r="R3132" s="158">
        <v>46155</v>
      </c>
      <c r="S3132" s="159"/>
      <c r="T3132" s="159" t="s">
        <v>62</v>
      </c>
      <c r="U3132" s="159" t="s">
        <v>111</v>
      </c>
      <c r="V3132" s="154">
        <v>46148</v>
      </c>
      <c r="W3132" s="154">
        <v>46155</v>
      </c>
      <c r="X3132" s="154"/>
      <c r="Y3132" s="160" t="s">
        <v>99</v>
      </c>
      <c r="Z3132" s="160" t="s">
        <v>65</v>
      </c>
      <c r="AA3132" s="153"/>
      <c r="AB3132" s="153"/>
      <c r="AC3132" s="182" t="e">
        <f t="shared" si="98"/>
        <v>#DIV/0!</v>
      </c>
      <c r="AD3132" s="153" t="e">
        <f t="shared" si="99"/>
        <v>#DIV/0!</v>
      </c>
      <c r="AE3132" s="233" t="s">
        <v>66</v>
      </c>
      <c r="AF3132" s="153"/>
      <c r="AG3132" s="159"/>
      <c r="AH3132" s="153"/>
      <c r="AI3132" s="161"/>
      <c r="AJ3132" s="153"/>
      <c r="AK3132" s="153"/>
      <c r="AL3132" s="207"/>
      <c r="AM3132" s="207"/>
      <c r="AN3132" s="207"/>
      <c r="AO3132" s="207" t="str">
        <f ca="1">IF(R3132="","",IF(R3132&gt;TODAY(),"0 meses",DATEDIF(R3132,TODAY(),"m") &amp; " meses"))</f>
        <v>0 meses</v>
      </c>
      <c r="AP3132" s="147" t="s">
        <v>67</v>
      </c>
      <c r="AQ3132" s="147" t="s">
        <v>67</v>
      </c>
      <c r="AR3132" s="147"/>
      <c r="AS3132" s="209" t="s">
        <v>68</v>
      </c>
      <c r="AT3132" s="223" t="str">
        <f>MONTH(B3132)&amp;"/"&amp;YEAR(B3132)</f>
        <v>3/2026</v>
      </c>
      <c r="AU3132" s="223">
        <f>WEEKNUM(B3132)-WEEKNUM(EOMONTH(B3132,-1)+1)+1</f>
        <v>5</v>
      </c>
      <c r="AV3132" s="209" t="str">
        <f>MONTH(R3132)&amp;"/"&amp;YEAR(R3132)</f>
        <v>5/2026</v>
      </c>
      <c r="AW3132" s="209">
        <f>WEEKNUM(R3132)-WEEKNUM(EOMONTH(R3132,-1)+1)+1</f>
        <v>3</v>
      </c>
      <c r="AX3132" s="209">
        <f>IF(BB3132="S",IF(Q3132="1. Aceitou o programa",R3132-B3132,0),0)</f>
        <v>43</v>
      </c>
      <c r="AY3132" s="209">
        <f>IF(BB3132="S",IF(AND(S3132&lt;&gt;"",R3132&lt;&gt;""),S3132-R3132,0),0)</f>
        <v>0</v>
      </c>
      <c r="AZ3132" s="209">
        <f>IF(BB3132="S",IF(Q3132="1. Aceitou o programa",IF(OR(X3132="Não se Aplica",X3132=""),IF(OR(W3132="Não se Aplica",W3132=""),0,W3132-V3132),AVERAGE(X3132-W3132,W3132-V3132)),0),0)</f>
        <v>7</v>
      </c>
      <c r="BA3132" s="209">
        <f>IF(BB3132="S",IF(AND(Q3132="1. Aceitou o programa",AH3132="Realizada"),IFERROR(IF(AG3132="",0,AG3132-R3132),0),0),0)</f>
        <v>0</v>
      </c>
      <c r="BB3132" s="209" t="str">
        <f>_xlfn.XLOOKUP(U3132,'Lista Suspensa'!$AA$20:$AA$23,'Lista Suspensa'!$AB$20:$AB$23,"N/A")</f>
        <v>S</v>
      </c>
    </row>
    <row r="3133" spans="1:54" ht="12" customHeight="1">
      <c r="A3133" s="151" t="s">
        <v>54</v>
      </c>
      <c r="B3133" s="152">
        <v>46112</v>
      </c>
      <c r="C3133" s="153" t="s">
        <v>55</v>
      </c>
      <c r="D3133" s="153" t="s">
        <v>56</v>
      </c>
      <c r="E3133" s="244">
        <v>89054595</v>
      </c>
      <c r="F3133" s="144" t="s">
        <v>5925</v>
      </c>
      <c r="G3133" s="230"/>
      <c r="H3133" s="154">
        <v>31585</v>
      </c>
      <c r="I3133" s="153">
        <v>39</v>
      </c>
      <c r="J3133" s="148" t="s">
        <v>70</v>
      </c>
      <c r="K3133" s="153"/>
      <c r="L3133" s="153"/>
      <c r="M3133" s="153"/>
      <c r="N3133" s="153"/>
      <c r="O3133" s="155">
        <v>11987018370</v>
      </c>
      <c r="P3133" s="156" t="s">
        <v>60</v>
      </c>
      <c r="Q3133" s="157" t="s">
        <v>110</v>
      </c>
      <c r="R3133" s="158">
        <v>46155</v>
      </c>
      <c r="S3133" s="159"/>
      <c r="T3133" s="159" t="s">
        <v>62</v>
      </c>
      <c r="U3133" s="159" t="s">
        <v>111</v>
      </c>
      <c r="V3133" s="154">
        <v>46149</v>
      </c>
      <c r="W3133" s="154"/>
      <c r="X3133" s="154"/>
      <c r="Y3133" s="160" t="s">
        <v>64</v>
      </c>
      <c r="Z3133" s="160" t="s">
        <v>65</v>
      </c>
      <c r="AA3133" s="153"/>
      <c r="AB3133" s="153"/>
      <c r="AC3133" s="182" t="e">
        <f t="shared" si="98"/>
        <v>#DIV/0!</v>
      </c>
      <c r="AD3133" s="153" t="e">
        <f t="shared" si="99"/>
        <v>#DIV/0!</v>
      </c>
      <c r="AE3133" s="233" t="s">
        <v>66</v>
      </c>
      <c r="AF3133" s="153"/>
      <c r="AG3133" s="159"/>
      <c r="AH3133" s="153"/>
      <c r="AI3133" s="161"/>
      <c r="AJ3133" s="153"/>
      <c r="AK3133" s="153"/>
      <c r="AL3133" s="207"/>
      <c r="AM3133" s="207"/>
      <c r="AN3133" s="207"/>
      <c r="AO3133" s="207" t="str">
        <f ca="1">IF(R3133="","",IF(R3133&gt;TODAY(),"0 meses",DATEDIF(R3133,TODAY(),"m") &amp; " meses"))</f>
        <v>0 meses</v>
      </c>
      <c r="AP3133" s="147" t="s">
        <v>67</v>
      </c>
      <c r="AQ3133" s="147" t="s">
        <v>67</v>
      </c>
      <c r="AR3133" s="147"/>
      <c r="AS3133" s="209" t="s">
        <v>68</v>
      </c>
      <c r="AT3133" s="223" t="str">
        <f>MONTH(B3133)&amp;"/"&amp;YEAR(B3133)</f>
        <v>3/2026</v>
      </c>
      <c r="AU3133" s="223">
        <f>WEEKNUM(B3133)-WEEKNUM(EOMONTH(B3133,-1)+1)+1</f>
        <v>5</v>
      </c>
      <c r="AV3133" s="209" t="str">
        <f>MONTH(R3133)&amp;"/"&amp;YEAR(R3133)</f>
        <v>5/2026</v>
      </c>
      <c r="AW3133" s="209">
        <f>WEEKNUM(R3133)-WEEKNUM(EOMONTH(R3133,-1)+1)+1</f>
        <v>3</v>
      </c>
      <c r="AX3133" s="209">
        <f>IF(BB3133="S",IF(Q3133="1. Aceitou o programa",R3133-B3133,0),0)</f>
        <v>43</v>
      </c>
      <c r="AY3133" s="209">
        <f>IF(BB3133="S",IF(AND(S3133&lt;&gt;"",R3133&lt;&gt;""),S3133-R3133,0),0)</f>
        <v>0</v>
      </c>
      <c r="AZ3133" s="209">
        <f>IF(BB3133="S",IF(Q3133="1. Aceitou o programa",IF(OR(X3133="Não se Aplica",X3133=""),IF(OR(W3133="Não se Aplica",W3133=""),0,W3133-V3133),AVERAGE(X3133-W3133,W3133-V3133)),0),0)</f>
        <v>0</v>
      </c>
      <c r="BA3133" s="209">
        <f>IF(BB3133="S",IF(AND(Q3133="1. Aceitou o programa",AH3133="Realizada"),IFERROR(IF(AG3133="",0,AG3133-R3133),0),0),0)</f>
        <v>0</v>
      </c>
      <c r="BB3133" s="209" t="str">
        <f>_xlfn.XLOOKUP(U3133,'Lista Suspensa'!$AA$20:$AA$23,'Lista Suspensa'!$AB$20:$AB$23,"N/A")</f>
        <v>S</v>
      </c>
    </row>
    <row r="3134" spans="1:54" ht="12" customHeight="1">
      <c r="A3134" s="151" t="s">
        <v>54</v>
      </c>
      <c r="B3134" s="152">
        <v>46112</v>
      </c>
      <c r="C3134" s="153" t="s">
        <v>55</v>
      </c>
      <c r="D3134" s="153" t="s">
        <v>56</v>
      </c>
      <c r="E3134" s="244">
        <v>89184147</v>
      </c>
      <c r="F3134" s="144" t="s">
        <v>5926</v>
      </c>
      <c r="G3134" s="230"/>
      <c r="H3134" s="154">
        <v>31598</v>
      </c>
      <c r="I3134" s="153">
        <v>39</v>
      </c>
      <c r="J3134" s="148" t="s">
        <v>70</v>
      </c>
      <c r="K3134" s="153"/>
      <c r="L3134" s="153"/>
      <c r="M3134" s="153"/>
      <c r="N3134" s="153"/>
      <c r="O3134" s="155">
        <v>21975074444</v>
      </c>
      <c r="P3134" s="156" t="s">
        <v>60</v>
      </c>
      <c r="Q3134" s="157" t="s">
        <v>110</v>
      </c>
      <c r="R3134" s="158">
        <v>46155</v>
      </c>
      <c r="S3134" s="159"/>
      <c r="T3134" s="159" t="s">
        <v>62</v>
      </c>
      <c r="U3134" s="159" t="s">
        <v>111</v>
      </c>
      <c r="V3134" s="154">
        <v>46149</v>
      </c>
      <c r="W3134" s="154"/>
      <c r="X3134" s="154"/>
      <c r="Y3134" s="160" t="s">
        <v>64</v>
      </c>
      <c r="Z3134" s="160" t="s">
        <v>65</v>
      </c>
      <c r="AA3134" s="153"/>
      <c r="AB3134" s="153"/>
      <c r="AC3134" s="182" t="e">
        <f t="shared" si="98"/>
        <v>#DIV/0!</v>
      </c>
      <c r="AD3134" s="153" t="e">
        <f t="shared" si="99"/>
        <v>#DIV/0!</v>
      </c>
      <c r="AE3134" s="233" t="s">
        <v>66</v>
      </c>
      <c r="AF3134" s="153"/>
      <c r="AG3134" s="159"/>
      <c r="AH3134" s="153"/>
      <c r="AI3134" s="161"/>
      <c r="AJ3134" s="153"/>
      <c r="AK3134" s="153"/>
      <c r="AL3134" s="207"/>
      <c r="AM3134" s="207"/>
      <c r="AN3134" s="207"/>
      <c r="AO3134" s="207" t="str">
        <f ca="1">IF(R3134="","",IF(R3134&gt;TODAY(),"0 meses",DATEDIF(R3134,TODAY(),"m") &amp; " meses"))</f>
        <v>0 meses</v>
      </c>
      <c r="AP3134" s="147" t="s">
        <v>67</v>
      </c>
      <c r="AQ3134" s="147" t="s">
        <v>67</v>
      </c>
      <c r="AR3134" s="147"/>
      <c r="AS3134" s="209" t="s">
        <v>68</v>
      </c>
      <c r="AT3134" s="223" t="str">
        <f>MONTH(B3134)&amp;"/"&amp;YEAR(B3134)</f>
        <v>3/2026</v>
      </c>
      <c r="AU3134" s="223">
        <f>WEEKNUM(B3134)-WEEKNUM(EOMONTH(B3134,-1)+1)+1</f>
        <v>5</v>
      </c>
      <c r="AV3134" s="209" t="str">
        <f>MONTH(R3134)&amp;"/"&amp;YEAR(R3134)</f>
        <v>5/2026</v>
      </c>
      <c r="AW3134" s="209">
        <f>WEEKNUM(R3134)-WEEKNUM(EOMONTH(R3134,-1)+1)+1</f>
        <v>3</v>
      </c>
      <c r="AX3134" s="209">
        <f>IF(BB3134="S",IF(Q3134="1. Aceitou o programa",R3134-B3134,0),0)</f>
        <v>43</v>
      </c>
      <c r="AY3134" s="209">
        <f>IF(BB3134="S",IF(AND(S3134&lt;&gt;"",R3134&lt;&gt;""),S3134-R3134,0),0)</f>
        <v>0</v>
      </c>
      <c r="AZ3134" s="209">
        <f>IF(BB3134="S",IF(Q3134="1. Aceitou o programa",IF(OR(X3134="Não se Aplica",X3134=""),IF(OR(W3134="Não se Aplica",W3134=""),0,W3134-V3134),AVERAGE(X3134-W3134,W3134-V3134)),0),0)</f>
        <v>0</v>
      </c>
      <c r="BA3134" s="209">
        <f>IF(BB3134="S",IF(AND(Q3134="1. Aceitou o programa",AH3134="Realizada"),IFERROR(IF(AG3134="",0,AG3134-R3134),0),0),0)</f>
        <v>0</v>
      </c>
      <c r="BB3134" s="209" t="str">
        <f>_xlfn.XLOOKUP(U3134,'Lista Suspensa'!$AA$20:$AA$23,'Lista Suspensa'!$AB$20:$AB$23,"N/A")</f>
        <v>S</v>
      </c>
    </row>
    <row r="3135" spans="1:54" ht="12" customHeight="1">
      <c r="A3135" s="151" t="s">
        <v>54</v>
      </c>
      <c r="B3135" s="152">
        <v>46112</v>
      </c>
      <c r="C3135" s="153" t="s">
        <v>55</v>
      </c>
      <c r="D3135" s="153" t="s">
        <v>56</v>
      </c>
      <c r="E3135" s="244">
        <v>82728163</v>
      </c>
      <c r="F3135" s="144" t="s">
        <v>5927</v>
      </c>
      <c r="G3135" s="230"/>
      <c r="H3135" s="154">
        <v>31636</v>
      </c>
      <c r="I3135" s="153">
        <v>39</v>
      </c>
      <c r="J3135" s="148" t="s">
        <v>58</v>
      </c>
      <c r="K3135" s="153"/>
      <c r="L3135" s="153"/>
      <c r="M3135" s="153"/>
      <c r="N3135" s="153"/>
      <c r="O3135" s="155">
        <v>21964517261</v>
      </c>
      <c r="P3135" s="156" t="s">
        <v>60</v>
      </c>
      <c r="Q3135" s="157" t="s">
        <v>110</v>
      </c>
      <c r="R3135" s="158">
        <v>46155</v>
      </c>
      <c r="S3135" s="159"/>
      <c r="T3135" s="159" t="s">
        <v>62</v>
      </c>
      <c r="U3135" s="159" t="s">
        <v>111</v>
      </c>
      <c r="V3135" s="154">
        <v>46148</v>
      </c>
      <c r="W3135" s="154">
        <v>46155</v>
      </c>
      <c r="X3135" s="154"/>
      <c r="Y3135" s="160" t="s">
        <v>99</v>
      </c>
      <c r="Z3135" s="160" t="s">
        <v>65</v>
      </c>
      <c r="AA3135" s="153"/>
      <c r="AB3135" s="153"/>
      <c r="AC3135" s="182" t="e">
        <f t="shared" si="98"/>
        <v>#DIV/0!</v>
      </c>
      <c r="AD3135" s="153" t="e">
        <f t="shared" si="99"/>
        <v>#DIV/0!</v>
      </c>
      <c r="AE3135" s="233" t="s">
        <v>66</v>
      </c>
      <c r="AF3135" s="153"/>
      <c r="AG3135" s="159"/>
      <c r="AH3135" s="153"/>
      <c r="AI3135" s="161"/>
      <c r="AJ3135" s="153"/>
      <c r="AK3135" s="153"/>
      <c r="AL3135" s="207"/>
      <c r="AM3135" s="207"/>
      <c r="AN3135" s="207"/>
      <c r="AO3135" s="207" t="str">
        <f ca="1">IF(R3135="","",IF(R3135&gt;TODAY(),"0 meses",DATEDIF(R3135,TODAY(),"m") &amp; " meses"))</f>
        <v>0 meses</v>
      </c>
      <c r="AP3135" s="147" t="s">
        <v>67</v>
      </c>
      <c r="AQ3135" s="147" t="s">
        <v>67</v>
      </c>
      <c r="AR3135" s="147"/>
      <c r="AS3135" s="209" t="s">
        <v>68</v>
      </c>
      <c r="AT3135" s="223" t="str">
        <f>MONTH(B3135)&amp;"/"&amp;YEAR(B3135)</f>
        <v>3/2026</v>
      </c>
      <c r="AU3135" s="223">
        <f>WEEKNUM(B3135)-WEEKNUM(EOMONTH(B3135,-1)+1)+1</f>
        <v>5</v>
      </c>
      <c r="AV3135" s="209" t="str">
        <f>MONTH(R3135)&amp;"/"&amp;YEAR(R3135)</f>
        <v>5/2026</v>
      </c>
      <c r="AW3135" s="209">
        <f>WEEKNUM(R3135)-WEEKNUM(EOMONTH(R3135,-1)+1)+1</f>
        <v>3</v>
      </c>
      <c r="AX3135" s="209">
        <f>IF(BB3135="S",IF(Q3135="1. Aceitou o programa",R3135-B3135,0),0)</f>
        <v>43</v>
      </c>
      <c r="AY3135" s="209">
        <f>IF(BB3135="S",IF(AND(S3135&lt;&gt;"",R3135&lt;&gt;""),S3135-R3135,0),0)</f>
        <v>0</v>
      </c>
      <c r="AZ3135" s="209">
        <f>IF(BB3135="S",IF(Q3135="1. Aceitou o programa",IF(OR(X3135="Não se Aplica",X3135=""),IF(OR(W3135="Não se Aplica",W3135=""),0,W3135-V3135),AVERAGE(X3135-W3135,W3135-V3135)),0),0)</f>
        <v>7</v>
      </c>
      <c r="BA3135" s="209">
        <f>IF(BB3135="S",IF(AND(Q3135="1. Aceitou o programa",AH3135="Realizada"),IFERROR(IF(AG3135="",0,AG3135-R3135),0),0),0)</f>
        <v>0</v>
      </c>
      <c r="BB3135" s="209" t="str">
        <f>_xlfn.XLOOKUP(U3135,'Lista Suspensa'!$AA$20:$AA$23,'Lista Suspensa'!$AB$20:$AB$23,"N/A")</f>
        <v>S</v>
      </c>
    </row>
    <row r="3136" spans="1:54" ht="12" customHeight="1">
      <c r="A3136" s="151" t="s">
        <v>54</v>
      </c>
      <c r="B3136" s="152">
        <v>46112</v>
      </c>
      <c r="C3136" s="153" t="s">
        <v>55</v>
      </c>
      <c r="D3136" s="153" t="s">
        <v>56</v>
      </c>
      <c r="E3136" s="244">
        <v>92761400</v>
      </c>
      <c r="F3136" s="144" t="s">
        <v>5928</v>
      </c>
      <c r="G3136" s="230"/>
      <c r="H3136" s="154">
        <v>31641</v>
      </c>
      <c r="I3136" s="153">
        <v>39</v>
      </c>
      <c r="J3136" s="148" t="s">
        <v>70</v>
      </c>
      <c r="K3136" s="153"/>
      <c r="L3136" s="153"/>
      <c r="M3136" s="153"/>
      <c r="N3136" s="153"/>
      <c r="O3136" s="155">
        <v>11965190820</v>
      </c>
      <c r="P3136" s="156" t="s">
        <v>60</v>
      </c>
      <c r="Q3136" s="157" t="s">
        <v>110</v>
      </c>
      <c r="R3136" s="158">
        <v>46155</v>
      </c>
      <c r="S3136" s="159"/>
      <c r="T3136" s="159" t="s">
        <v>62</v>
      </c>
      <c r="U3136" s="159" t="s">
        <v>111</v>
      </c>
      <c r="V3136" s="154">
        <v>46148</v>
      </c>
      <c r="W3136" s="154"/>
      <c r="X3136" s="154"/>
      <c r="Y3136" s="160" t="s">
        <v>3187</v>
      </c>
      <c r="Z3136" s="160" t="s">
        <v>65</v>
      </c>
      <c r="AA3136" s="153"/>
      <c r="AB3136" s="153"/>
      <c r="AC3136" s="182" t="e">
        <f t="shared" si="98"/>
        <v>#DIV/0!</v>
      </c>
      <c r="AD3136" s="153" t="e">
        <f t="shared" si="99"/>
        <v>#DIV/0!</v>
      </c>
      <c r="AE3136" s="233" t="s">
        <v>66</v>
      </c>
      <c r="AF3136" s="153"/>
      <c r="AG3136" s="159"/>
      <c r="AH3136" s="153"/>
      <c r="AI3136" s="161"/>
      <c r="AJ3136" s="153"/>
      <c r="AK3136" s="153"/>
      <c r="AL3136" s="207"/>
      <c r="AM3136" s="207"/>
      <c r="AN3136" s="207"/>
      <c r="AO3136" s="207" t="str">
        <f ca="1">IF(R3136="","",IF(R3136&gt;TODAY(),"0 meses",DATEDIF(R3136,TODAY(),"m") &amp; " meses"))</f>
        <v>0 meses</v>
      </c>
      <c r="AP3136" s="147" t="s">
        <v>67</v>
      </c>
      <c r="AQ3136" s="147" t="s">
        <v>67</v>
      </c>
      <c r="AR3136" s="147"/>
      <c r="AS3136" s="209" t="s">
        <v>68</v>
      </c>
      <c r="AT3136" s="223" t="str">
        <f>MONTH(B3136)&amp;"/"&amp;YEAR(B3136)</f>
        <v>3/2026</v>
      </c>
      <c r="AU3136" s="223">
        <f>WEEKNUM(B3136)-WEEKNUM(EOMONTH(B3136,-1)+1)+1</f>
        <v>5</v>
      </c>
      <c r="AV3136" s="209" t="str">
        <f>MONTH(R3136)&amp;"/"&amp;YEAR(R3136)</f>
        <v>5/2026</v>
      </c>
      <c r="AW3136" s="209">
        <f>WEEKNUM(R3136)-WEEKNUM(EOMONTH(R3136,-1)+1)+1</f>
        <v>3</v>
      </c>
      <c r="AX3136" s="209">
        <f>IF(BB3136="S",IF(Q3136="1. Aceitou o programa",R3136-B3136,0),0)</f>
        <v>43</v>
      </c>
      <c r="AY3136" s="209">
        <f>IF(BB3136="S",IF(AND(S3136&lt;&gt;"",R3136&lt;&gt;""),S3136-R3136,0),0)</f>
        <v>0</v>
      </c>
      <c r="AZ3136" s="209">
        <f>IF(BB3136="S",IF(Q3136="1. Aceitou o programa",IF(OR(X3136="Não se Aplica",X3136=""),IF(OR(W3136="Não se Aplica",W3136=""),0,W3136-V3136),AVERAGE(X3136-W3136,W3136-V3136)),0),0)</f>
        <v>0</v>
      </c>
      <c r="BA3136" s="209">
        <f>IF(BB3136="S",IF(AND(Q3136="1. Aceitou o programa",AH3136="Realizada"),IFERROR(IF(AG3136="",0,AG3136-R3136),0),0),0)</f>
        <v>0</v>
      </c>
      <c r="BB3136" s="209" t="str">
        <f>_xlfn.XLOOKUP(U3136,'Lista Suspensa'!$AA$20:$AA$23,'Lista Suspensa'!$AB$20:$AB$23,"N/A")</f>
        <v>S</v>
      </c>
    </row>
    <row r="3137" spans="1:54" ht="12" customHeight="1">
      <c r="A3137" s="151" t="s">
        <v>54</v>
      </c>
      <c r="B3137" s="152">
        <v>46112</v>
      </c>
      <c r="C3137" s="153" t="s">
        <v>55</v>
      </c>
      <c r="D3137" s="153" t="s">
        <v>56</v>
      </c>
      <c r="E3137" s="244">
        <v>89183314</v>
      </c>
      <c r="F3137" s="144" t="s">
        <v>5929</v>
      </c>
      <c r="G3137" s="230"/>
      <c r="H3137" s="154">
        <v>31646</v>
      </c>
      <c r="I3137" s="153">
        <v>39</v>
      </c>
      <c r="J3137" s="148" t="s">
        <v>70</v>
      </c>
      <c r="K3137" s="153"/>
      <c r="L3137" s="153"/>
      <c r="M3137" s="153"/>
      <c r="N3137" s="153"/>
      <c r="O3137" s="155">
        <v>21986509981</v>
      </c>
      <c r="P3137" s="156" t="s">
        <v>60</v>
      </c>
      <c r="Q3137" s="157" t="s">
        <v>110</v>
      </c>
      <c r="R3137" s="158">
        <v>46155</v>
      </c>
      <c r="S3137" s="159"/>
      <c r="T3137" s="159" t="s">
        <v>62</v>
      </c>
      <c r="U3137" s="159" t="s">
        <v>111</v>
      </c>
      <c r="V3137" s="154">
        <v>46149</v>
      </c>
      <c r="W3137" s="154"/>
      <c r="X3137" s="154"/>
      <c r="Y3137" s="160" t="s">
        <v>64</v>
      </c>
      <c r="Z3137" s="160" t="s">
        <v>65</v>
      </c>
      <c r="AA3137" s="153"/>
      <c r="AB3137" s="153"/>
      <c r="AC3137" s="182" t="e">
        <f t="shared" si="98"/>
        <v>#DIV/0!</v>
      </c>
      <c r="AD3137" s="153" t="e">
        <f t="shared" si="99"/>
        <v>#DIV/0!</v>
      </c>
      <c r="AE3137" s="233" t="s">
        <v>66</v>
      </c>
      <c r="AF3137" s="153"/>
      <c r="AG3137" s="159"/>
      <c r="AH3137" s="153"/>
      <c r="AI3137" s="161"/>
      <c r="AJ3137" s="153"/>
      <c r="AK3137" s="153"/>
      <c r="AL3137" s="207"/>
      <c r="AM3137" s="207"/>
      <c r="AN3137" s="207"/>
      <c r="AO3137" s="207" t="str">
        <f ca="1">IF(R3137="","",IF(R3137&gt;TODAY(),"0 meses",DATEDIF(R3137,TODAY(),"m") &amp; " meses"))</f>
        <v>0 meses</v>
      </c>
      <c r="AP3137" s="147" t="s">
        <v>67</v>
      </c>
      <c r="AQ3137" s="147" t="s">
        <v>67</v>
      </c>
      <c r="AR3137" s="147"/>
      <c r="AS3137" s="209" t="s">
        <v>68</v>
      </c>
      <c r="AT3137" s="223" t="str">
        <f>MONTH(B3137)&amp;"/"&amp;YEAR(B3137)</f>
        <v>3/2026</v>
      </c>
      <c r="AU3137" s="223">
        <f>WEEKNUM(B3137)-WEEKNUM(EOMONTH(B3137,-1)+1)+1</f>
        <v>5</v>
      </c>
      <c r="AV3137" s="209" t="str">
        <f>MONTH(R3137)&amp;"/"&amp;YEAR(R3137)</f>
        <v>5/2026</v>
      </c>
      <c r="AW3137" s="209">
        <f>WEEKNUM(R3137)-WEEKNUM(EOMONTH(R3137,-1)+1)+1</f>
        <v>3</v>
      </c>
      <c r="AX3137" s="209">
        <f>IF(BB3137="S",IF(Q3137="1. Aceitou o programa",R3137-B3137,0),0)</f>
        <v>43</v>
      </c>
      <c r="AY3137" s="209">
        <f>IF(BB3137="S",IF(AND(S3137&lt;&gt;"",R3137&lt;&gt;""),S3137-R3137,0),0)</f>
        <v>0</v>
      </c>
      <c r="AZ3137" s="209">
        <f>IF(BB3137="S",IF(Q3137="1. Aceitou o programa",IF(OR(X3137="Não se Aplica",X3137=""),IF(OR(W3137="Não se Aplica",W3137=""),0,W3137-V3137),AVERAGE(X3137-W3137,W3137-V3137)),0),0)</f>
        <v>0</v>
      </c>
      <c r="BA3137" s="209">
        <f>IF(BB3137="S",IF(AND(Q3137="1. Aceitou o programa",AH3137="Realizada"),IFERROR(IF(AG3137="",0,AG3137-R3137),0),0),0)</f>
        <v>0</v>
      </c>
      <c r="BB3137" s="209" t="str">
        <f>_xlfn.XLOOKUP(U3137,'Lista Suspensa'!$AA$20:$AA$23,'Lista Suspensa'!$AB$20:$AB$23,"N/A")</f>
        <v>S</v>
      </c>
    </row>
    <row r="3138" spans="1:54" ht="12" customHeight="1">
      <c r="A3138" s="151" t="s">
        <v>54</v>
      </c>
      <c r="B3138" s="152">
        <v>46112</v>
      </c>
      <c r="C3138" s="153" t="s">
        <v>55</v>
      </c>
      <c r="D3138" s="153" t="s">
        <v>56</v>
      </c>
      <c r="E3138" s="244">
        <v>87954133</v>
      </c>
      <c r="F3138" s="144" t="s">
        <v>5930</v>
      </c>
      <c r="G3138" s="230"/>
      <c r="H3138" s="154">
        <v>31673</v>
      </c>
      <c r="I3138" s="153">
        <v>39</v>
      </c>
      <c r="J3138" s="148" t="s">
        <v>70</v>
      </c>
      <c r="K3138" s="153"/>
      <c r="L3138" s="153"/>
      <c r="M3138" s="153"/>
      <c r="N3138" s="153"/>
      <c r="O3138" s="155">
        <v>21995190603</v>
      </c>
      <c r="P3138" s="156" t="s">
        <v>60</v>
      </c>
      <c r="Q3138" s="157" t="s">
        <v>110</v>
      </c>
      <c r="R3138" s="158">
        <v>46155</v>
      </c>
      <c r="S3138" s="159"/>
      <c r="T3138" s="159" t="s">
        <v>62</v>
      </c>
      <c r="U3138" s="159" t="s">
        <v>111</v>
      </c>
      <c r="V3138" s="154">
        <v>46148</v>
      </c>
      <c r="W3138" s="154"/>
      <c r="X3138" s="154"/>
      <c r="Y3138" s="160" t="s">
        <v>3187</v>
      </c>
      <c r="Z3138" s="160" t="s">
        <v>65</v>
      </c>
      <c r="AA3138" s="153"/>
      <c r="AB3138" s="153"/>
      <c r="AC3138" s="182" t="e">
        <f t="shared" ref="AC3138:AC3201" si="100">SUM(AA3138/(AB3138^2))</f>
        <v>#DIV/0!</v>
      </c>
      <c r="AD3138" s="153" t="e">
        <f t="shared" ref="AD3138:AD3201" si="101">IF(AC3138&lt;18.5,"ABAIXO DO PESO",
(IF(AC3138&lt;=24.9,"PESO NORMAL",
(IF(AC3138&lt;=29.9,"SOBREPESO",
(IF(AC3138&lt;=34.9,"OBESIDADE I",
(IF(AC3138&lt;=39.9,"OBESIDADE II",
(IF(AC3138&lt;=999,"OBESIDADE III","VAZIO")))))))))))</f>
        <v>#DIV/0!</v>
      </c>
      <c r="AE3138" s="233" t="s">
        <v>66</v>
      </c>
      <c r="AF3138" s="153"/>
      <c r="AG3138" s="159"/>
      <c r="AH3138" s="153"/>
      <c r="AI3138" s="161"/>
      <c r="AJ3138" s="153"/>
      <c r="AK3138" s="153"/>
      <c r="AL3138" s="207"/>
      <c r="AM3138" s="207"/>
      <c r="AN3138" s="207"/>
      <c r="AO3138" s="207" t="str">
        <f ca="1">IF(R3138="","",IF(R3138&gt;TODAY(),"0 meses",DATEDIF(R3138,TODAY(),"m") &amp; " meses"))</f>
        <v>0 meses</v>
      </c>
      <c r="AP3138" s="147" t="s">
        <v>67</v>
      </c>
      <c r="AQ3138" s="147" t="s">
        <v>67</v>
      </c>
      <c r="AR3138" s="147"/>
      <c r="AS3138" s="209" t="s">
        <v>68</v>
      </c>
      <c r="AT3138" s="223" t="str">
        <f>MONTH(B3138)&amp;"/"&amp;YEAR(B3138)</f>
        <v>3/2026</v>
      </c>
      <c r="AU3138" s="223">
        <f>WEEKNUM(B3138)-WEEKNUM(EOMONTH(B3138,-1)+1)+1</f>
        <v>5</v>
      </c>
      <c r="AV3138" s="209" t="str">
        <f>MONTH(R3138)&amp;"/"&amp;YEAR(R3138)</f>
        <v>5/2026</v>
      </c>
      <c r="AW3138" s="209">
        <f>WEEKNUM(R3138)-WEEKNUM(EOMONTH(R3138,-1)+1)+1</f>
        <v>3</v>
      </c>
      <c r="AX3138" s="209">
        <f>IF(BB3138="S",IF(Q3138="1. Aceitou o programa",R3138-B3138,0),0)</f>
        <v>43</v>
      </c>
      <c r="AY3138" s="209">
        <f>IF(BB3138="S",IF(AND(S3138&lt;&gt;"",R3138&lt;&gt;""),S3138-R3138,0),0)</f>
        <v>0</v>
      </c>
      <c r="AZ3138" s="209">
        <f>IF(BB3138="S",IF(Q3138="1. Aceitou o programa",IF(OR(X3138="Não se Aplica",X3138=""),IF(OR(W3138="Não se Aplica",W3138=""),0,W3138-V3138),AVERAGE(X3138-W3138,W3138-V3138)),0),0)</f>
        <v>0</v>
      </c>
      <c r="BA3138" s="209">
        <f>IF(BB3138="S",IF(AND(Q3138="1. Aceitou o programa",AH3138="Realizada"),IFERROR(IF(AG3138="",0,AG3138-R3138),0),0),0)</f>
        <v>0</v>
      </c>
      <c r="BB3138" s="209" t="str">
        <f>_xlfn.XLOOKUP(U3138,'Lista Suspensa'!$AA$20:$AA$23,'Lista Suspensa'!$AB$20:$AB$23,"N/A")</f>
        <v>S</v>
      </c>
    </row>
    <row r="3139" spans="1:54" ht="12" customHeight="1">
      <c r="A3139" s="151" t="s">
        <v>54</v>
      </c>
      <c r="B3139" s="152">
        <v>46112</v>
      </c>
      <c r="C3139" s="153" t="s">
        <v>55</v>
      </c>
      <c r="D3139" s="153" t="s">
        <v>56</v>
      </c>
      <c r="E3139" s="244">
        <v>83655788</v>
      </c>
      <c r="F3139" s="144" t="s">
        <v>5931</v>
      </c>
      <c r="G3139" s="230"/>
      <c r="H3139" s="154">
        <v>31680</v>
      </c>
      <c r="I3139" s="153">
        <v>39</v>
      </c>
      <c r="J3139" s="148" t="s">
        <v>70</v>
      </c>
      <c r="K3139" s="153"/>
      <c r="L3139" s="153"/>
      <c r="M3139" s="153"/>
      <c r="N3139" s="153"/>
      <c r="O3139" s="155">
        <v>21970039219</v>
      </c>
      <c r="P3139" s="156" t="s">
        <v>60</v>
      </c>
      <c r="Q3139" s="157" t="s">
        <v>110</v>
      </c>
      <c r="R3139" s="158">
        <v>46155</v>
      </c>
      <c r="S3139" s="159"/>
      <c r="T3139" s="159" t="s">
        <v>62</v>
      </c>
      <c r="U3139" s="159" t="s">
        <v>111</v>
      </c>
      <c r="V3139" s="154">
        <v>46148</v>
      </c>
      <c r="W3139" s="154"/>
      <c r="X3139" s="154"/>
      <c r="Y3139" s="160" t="s">
        <v>3187</v>
      </c>
      <c r="Z3139" s="160" t="s">
        <v>65</v>
      </c>
      <c r="AA3139" s="153"/>
      <c r="AB3139" s="153"/>
      <c r="AC3139" s="182" t="e">
        <f t="shared" si="100"/>
        <v>#DIV/0!</v>
      </c>
      <c r="AD3139" s="153" t="e">
        <f t="shared" si="101"/>
        <v>#DIV/0!</v>
      </c>
      <c r="AE3139" s="233" t="s">
        <v>66</v>
      </c>
      <c r="AF3139" s="153"/>
      <c r="AG3139" s="159"/>
      <c r="AH3139" s="153"/>
      <c r="AI3139" s="161"/>
      <c r="AJ3139" s="153"/>
      <c r="AK3139" s="153"/>
      <c r="AL3139" s="207"/>
      <c r="AM3139" s="207"/>
      <c r="AN3139" s="207"/>
      <c r="AO3139" s="207" t="str">
        <f ca="1">IF(R3139="","",IF(R3139&gt;TODAY(),"0 meses",DATEDIF(R3139,TODAY(),"m") &amp; " meses"))</f>
        <v>0 meses</v>
      </c>
      <c r="AP3139" s="147" t="s">
        <v>67</v>
      </c>
      <c r="AQ3139" s="147" t="s">
        <v>67</v>
      </c>
      <c r="AR3139" s="147"/>
      <c r="AS3139" s="209" t="s">
        <v>68</v>
      </c>
      <c r="AT3139" s="223" t="str">
        <f>MONTH(B3139)&amp;"/"&amp;YEAR(B3139)</f>
        <v>3/2026</v>
      </c>
      <c r="AU3139" s="223">
        <f>WEEKNUM(B3139)-WEEKNUM(EOMONTH(B3139,-1)+1)+1</f>
        <v>5</v>
      </c>
      <c r="AV3139" s="209" t="str">
        <f>MONTH(R3139)&amp;"/"&amp;YEAR(R3139)</f>
        <v>5/2026</v>
      </c>
      <c r="AW3139" s="209">
        <f>WEEKNUM(R3139)-WEEKNUM(EOMONTH(R3139,-1)+1)+1</f>
        <v>3</v>
      </c>
      <c r="AX3139" s="209">
        <f>IF(BB3139="S",IF(Q3139="1. Aceitou o programa",R3139-B3139,0),0)</f>
        <v>43</v>
      </c>
      <c r="AY3139" s="209">
        <f>IF(BB3139="S",IF(AND(S3139&lt;&gt;"",R3139&lt;&gt;""),S3139-R3139,0),0)</f>
        <v>0</v>
      </c>
      <c r="AZ3139" s="209">
        <f>IF(BB3139="S",IF(Q3139="1. Aceitou o programa",IF(OR(X3139="Não se Aplica",X3139=""),IF(OR(W3139="Não se Aplica",W3139=""),0,W3139-V3139),AVERAGE(X3139-W3139,W3139-V3139)),0),0)</f>
        <v>0</v>
      </c>
      <c r="BA3139" s="209">
        <f>IF(BB3139="S",IF(AND(Q3139="1. Aceitou o programa",AH3139="Realizada"),IFERROR(IF(AG3139="",0,AG3139-R3139),0),0),0)</f>
        <v>0</v>
      </c>
      <c r="BB3139" s="209" t="str">
        <f>_xlfn.XLOOKUP(U3139,'Lista Suspensa'!$AA$20:$AA$23,'Lista Suspensa'!$AB$20:$AB$23,"N/A")</f>
        <v>S</v>
      </c>
    </row>
    <row r="3140" spans="1:54" ht="12" customHeight="1">
      <c r="A3140" s="151" t="s">
        <v>54</v>
      </c>
      <c r="B3140" s="152">
        <v>46112</v>
      </c>
      <c r="C3140" s="153" t="s">
        <v>55</v>
      </c>
      <c r="D3140" s="153" t="s">
        <v>56</v>
      </c>
      <c r="E3140" s="244">
        <v>87778770</v>
      </c>
      <c r="F3140" s="144" t="s">
        <v>5932</v>
      </c>
      <c r="G3140" s="230"/>
      <c r="H3140" s="154">
        <v>31704</v>
      </c>
      <c r="I3140" s="153">
        <v>39</v>
      </c>
      <c r="J3140" s="148" t="s">
        <v>70</v>
      </c>
      <c r="K3140" s="153"/>
      <c r="L3140" s="153"/>
      <c r="M3140" s="153"/>
      <c r="N3140" s="153"/>
      <c r="O3140" s="155">
        <v>11913495350</v>
      </c>
      <c r="P3140" s="156" t="s">
        <v>60</v>
      </c>
      <c r="Q3140" s="157" t="s">
        <v>110</v>
      </c>
      <c r="R3140" s="158">
        <v>46155</v>
      </c>
      <c r="S3140" s="159"/>
      <c r="T3140" s="159" t="s">
        <v>62</v>
      </c>
      <c r="U3140" s="159" t="s">
        <v>111</v>
      </c>
      <c r="V3140" s="154">
        <v>46148</v>
      </c>
      <c r="W3140" s="154"/>
      <c r="X3140" s="154"/>
      <c r="Y3140" s="160" t="s">
        <v>3187</v>
      </c>
      <c r="Z3140" s="160" t="s">
        <v>65</v>
      </c>
      <c r="AA3140" s="153"/>
      <c r="AB3140" s="153"/>
      <c r="AC3140" s="182" t="e">
        <f t="shared" si="100"/>
        <v>#DIV/0!</v>
      </c>
      <c r="AD3140" s="153" t="e">
        <f t="shared" si="101"/>
        <v>#DIV/0!</v>
      </c>
      <c r="AE3140" s="233" t="s">
        <v>66</v>
      </c>
      <c r="AF3140" s="153"/>
      <c r="AG3140" s="159"/>
      <c r="AH3140" s="153"/>
      <c r="AI3140" s="161"/>
      <c r="AJ3140" s="153"/>
      <c r="AK3140" s="153"/>
      <c r="AL3140" s="207"/>
      <c r="AM3140" s="207"/>
      <c r="AN3140" s="207"/>
      <c r="AO3140" s="207" t="str">
        <f ca="1">IF(R3140="","",IF(R3140&gt;TODAY(),"0 meses",DATEDIF(R3140,TODAY(),"m") &amp; " meses"))</f>
        <v>0 meses</v>
      </c>
      <c r="AP3140" s="147" t="s">
        <v>67</v>
      </c>
      <c r="AQ3140" s="147" t="s">
        <v>67</v>
      </c>
      <c r="AR3140" s="147"/>
      <c r="AS3140" s="209" t="s">
        <v>68</v>
      </c>
      <c r="AT3140" s="223" t="str">
        <f>MONTH(B3140)&amp;"/"&amp;YEAR(B3140)</f>
        <v>3/2026</v>
      </c>
      <c r="AU3140" s="223">
        <f>WEEKNUM(B3140)-WEEKNUM(EOMONTH(B3140,-1)+1)+1</f>
        <v>5</v>
      </c>
      <c r="AV3140" s="209" t="str">
        <f>MONTH(R3140)&amp;"/"&amp;YEAR(R3140)</f>
        <v>5/2026</v>
      </c>
      <c r="AW3140" s="209">
        <f>WEEKNUM(R3140)-WEEKNUM(EOMONTH(R3140,-1)+1)+1</f>
        <v>3</v>
      </c>
      <c r="AX3140" s="209">
        <f>IF(BB3140="S",IF(Q3140="1. Aceitou o programa",R3140-B3140,0),0)</f>
        <v>43</v>
      </c>
      <c r="AY3140" s="209">
        <f>IF(BB3140="S",IF(AND(S3140&lt;&gt;"",R3140&lt;&gt;""),S3140-R3140,0),0)</f>
        <v>0</v>
      </c>
      <c r="AZ3140" s="209">
        <f>IF(BB3140="S",IF(Q3140="1. Aceitou o programa",IF(OR(X3140="Não se Aplica",X3140=""),IF(OR(W3140="Não se Aplica",W3140=""),0,W3140-V3140),AVERAGE(X3140-W3140,W3140-V3140)),0),0)</f>
        <v>0</v>
      </c>
      <c r="BA3140" s="209">
        <f>IF(BB3140="S",IF(AND(Q3140="1. Aceitou o programa",AH3140="Realizada"),IFERROR(IF(AG3140="",0,AG3140-R3140),0),0),0)</f>
        <v>0</v>
      </c>
      <c r="BB3140" s="209" t="str">
        <f>_xlfn.XLOOKUP(U3140,'Lista Suspensa'!$AA$20:$AA$23,'Lista Suspensa'!$AB$20:$AB$23,"N/A")</f>
        <v>S</v>
      </c>
    </row>
    <row r="3141" spans="1:54" ht="12" customHeight="1">
      <c r="A3141" s="151" t="s">
        <v>54</v>
      </c>
      <c r="B3141" s="152">
        <v>46112</v>
      </c>
      <c r="C3141" s="153" t="s">
        <v>55</v>
      </c>
      <c r="D3141" s="153" t="s">
        <v>56</v>
      </c>
      <c r="E3141" s="244">
        <v>85467969</v>
      </c>
      <c r="F3141" s="144" t="s">
        <v>5933</v>
      </c>
      <c r="G3141" s="230"/>
      <c r="H3141" s="154">
        <v>31732</v>
      </c>
      <c r="I3141" s="153">
        <v>39</v>
      </c>
      <c r="J3141" s="148" t="s">
        <v>70</v>
      </c>
      <c r="K3141" s="153"/>
      <c r="L3141" s="153"/>
      <c r="M3141" s="153"/>
      <c r="N3141" s="153"/>
      <c r="O3141" s="155">
        <v>21986723184</v>
      </c>
      <c r="P3141" s="156" t="s">
        <v>60</v>
      </c>
      <c r="Q3141" s="157" t="s">
        <v>110</v>
      </c>
      <c r="R3141" s="158">
        <v>46155</v>
      </c>
      <c r="S3141" s="159"/>
      <c r="T3141" s="159" t="s">
        <v>62</v>
      </c>
      <c r="U3141" s="159" t="s">
        <v>111</v>
      </c>
      <c r="V3141" s="154">
        <v>46148</v>
      </c>
      <c r="W3141" s="154"/>
      <c r="X3141" s="154"/>
      <c r="Y3141" s="160" t="s">
        <v>3187</v>
      </c>
      <c r="Z3141" s="160" t="s">
        <v>65</v>
      </c>
      <c r="AA3141" s="153"/>
      <c r="AB3141" s="153"/>
      <c r="AC3141" s="182" t="e">
        <f t="shared" si="100"/>
        <v>#DIV/0!</v>
      </c>
      <c r="AD3141" s="153" t="e">
        <f t="shared" si="101"/>
        <v>#DIV/0!</v>
      </c>
      <c r="AE3141" s="233" t="s">
        <v>66</v>
      </c>
      <c r="AF3141" s="153"/>
      <c r="AG3141" s="159"/>
      <c r="AH3141" s="153"/>
      <c r="AI3141" s="161"/>
      <c r="AJ3141" s="153"/>
      <c r="AK3141" s="153"/>
      <c r="AL3141" s="207"/>
      <c r="AM3141" s="207"/>
      <c r="AN3141" s="207"/>
      <c r="AO3141" s="207" t="str">
        <f ca="1">IF(R3141="","",IF(R3141&gt;TODAY(),"0 meses",DATEDIF(R3141,TODAY(),"m") &amp; " meses"))</f>
        <v>0 meses</v>
      </c>
      <c r="AP3141" s="147" t="s">
        <v>67</v>
      </c>
      <c r="AQ3141" s="147" t="s">
        <v>67</v>
      </c>
      <c r="AR3141" s="147"/>
      <c r="AS3141" s="209" t="s">
        <v>68</v>
      </c>
      <c r="AT3141" s="223" t="str">
        <f>MONTH(B3141)&amp;"/"&amp;YEAR(B3141)</f>
        <v>3/2026</v>
      </c>
      <c r="AU3141" s="223">
        <f>WEEKNUM(B3141)-WEEKNUM(EOMONTH(B3141,-1)+1)+1</f>
        <v>5</v>
      </c>
      <c r="AV3141" s="209" t="str">
        <f>MONTH(R3141)&amp;"/"&amp;YEAR(R3141)</f>
        <v>5/2026</v>
      </c>
      <c r="AW3141" s="209">
        <f>WEEKNUM(R3141)-WEEKNUM(EOMONTH(R3141,-1)+1)+1</f>
        <v>3</v>
      </c>
      <c r="AX3141" s="209">
        <f>IF(BB3141="S",IF(Q3141="1. Aceitou o programa",R3141-B3141,0),0)</f>
        <v>43</v>
      </c>
      <c r="AY3141" s="209">
        <f>IF(BB3141="S",IF(AND(S3141&lt;&gt;"",R3141&lt;&gt;""),S3141-R3141,0),0)</f>
        <v>0</v>
      </c>
      <c r="AZ3141" s="209">
        <f>IF(BB3141="S",IF(Q3141="1. Aceitou o programa",IF(OR(X3141="Não se Aplica",X3141=""),IF(OR(W3141="Não se Aplica",W3141=""),0,W3141-V3141),AVERAGE(X3141-W3141,W3141-V3141)),0),0)</f>
        <v>0</v>
      </c>
      <c r="BA3141" s="209">
        <f>IF(BB3141="S",IF(AND(Q3141="1. Aceitou o programa",AH3141="Realizada"),IFERROR(IF(AG3141="",0,AG3141-R3141),0),0),0)</f>
        <v>0</v>
      </c>
      <c r="BB3141" s="209" t="str">
        <f>_xlfn.XLOOKUP(U3141,'Lista Suspensa'!$AA$20:$AA$23,'Lista Suspensa'!$AB$20:$AB$23,"N/A")</f>
        <v>S</v>
      </c>
    </row>
    <row r="3142" spans="1:54" ht="12" customHeight="1">
      <c r="A3142" s="151" t="s">
        <v>54</v>
      </c>
      <c r="B3142" s="152">
        <v>46112</v>
      </c>
      <c r="C3142" s="153" t="s">
        <v>55</v>
      </c>
      <c r="D3142" s="153" t="s">
        <v>56</v>
      </c>
      <c r="E3142" s="244">
        <v>76122047</v>
      </c>
      <c r="F3142" s="144" t="s">
        <v>5934</v>
      </c>
      <c r="G3142" s="230"/>
      <c r="H3142" s="154">
        <v>31757</v>
      </c>
      <c r="I3142" s="153">
        <v>39</v>
      </c>
      <c r="J3142" s="148" t="s">
        <v>70</v>
      </c>
      <c r="K3142" s="153"/>
      <c r="L3142" s="153"/>
      <c r="M3142" s="153"/>
      <c r="N3142" s="153"/>
      <c r="O3142" s="155">
        <v>21992550161</v>
      </c>
      <c r="P3142" s="156" t="s">
        <v>60</v>
      </c>
      <c r="Q3142" s="157" t="s">
        <v>110</v>
      </c>
      <c r="R3142" s="158">
        <v>46155</v>
      </c>
      <c r="S3142" s="159"/>
      <c r="T3142" s="159" t="s">
        <v>62</v>
      </c>
      <c r="U3142" s="159" t="s">
        <v>111</v>
      </c>
      <c r="V3142" s="154">
        <v>46148</v>
      </c>
      <c r="W3142" s="154"/>
      <c r="X3142" s="154"/>
      <c r="Y3142" s="160" t="s">
        <v>3187</v>
      </c>
      <c r="Z3142" s="160" t="s">
        <v>65</v>
      </c>
      <c r="AA3142" s="153"/>
      <c r="AB3142" s="153"/>
      <c r="AC3142" s="182" t="e">
        <f t="shared" si="100"/>
        <v>#DIV/0!</v>
      </c>
      <c r="AD3142" s="153" t="e">
        <f t="shared" si="101"/>
        <v>#DIV/0!</v>
      </c>
      <c r="AE3142" s="233" t="s">
        <v>66</v>
      </c>
      <c r="AF3142" s="153"/>
      <c r="AG3142" s="159"/>
      <c r="AH3142" s="153"/>
      <c r="AI3142" s="161"/>
      <c r="AJ3142" s="153"/>
      <c r="AK3142" s="153"/>
      <c r="AL3142" s="207"/>
      <c r="AM3142" s="207"/>
      <c r="AN3142" s="207"/>
      <c r="AO3142" s="207" t="str">
        <f ca="1">IF(R3142="","",IF(R3142&gt;TODAY(),"0 meses",DATEDIF(R3142,TODAY(),"m") &amp; " meses"))</f>
        <v>0 meses</v>
      </c>
      <c r="AP3142" s="147" t="s">
        <v>67</v>
      </c>
      <c r="AQ3142" s="147" t="s">
        <v>67</v>
      </c>
      <c r="AR3142" s="147"/>
      <c r="AS3142" s="209" t="s">
        <v>68</v>
      </c>
      <c r="AT3142" s="223" t="str">
        <f>MONTH(B3142)&amp;"/"&amp;YEAR(B3142)</f>
        <v>3/2026</v>
      </c>
      <c r="AU3142" s="223">
        <f>WEEKNUM(B3142)-WEEKNUM(EOMONTH(B3142,-1)+1)+1</f>
        <v>5</v>
      </c>
      <c r="AV3142" s="209" t="str">
        <f>MONTH(R3142)&amp;"/"&amp;YEAR(R3142)</f>
        <v>5/2026</v>
      </c>
      <c r="AW3142" s="209">
        <f>WEEKNUM(R3142)-WEEKNUM(EOMONTH(R3142,-1)+1)+1</f>
        <v>3</v>
      </c>
      <c r="AX3142" s="209">
        <f>IF(BB3142="S",IF(Q3142="1. Aceitou o programa",R3142-B3142,0),0)</f>
        <v>43</v>
      </c>
      <c r="AY3142" s="209">
        <f>IF(BB3142="S",IF(AND(S3142&lt;&gt;"",R3142&lt;&gt;""),S3142-R3142,0),0)</f>
        <v>0</v>
      </c>
      <c r="AZ3142" s="209">
        <f>IF(BB3142="S",IF(Q3142="1. Aceitou o programa",IF(OR(X3142="Não se Aplica",X3142=""),IF(OR(W3142="Não se Aplica",W3142=""),0,W3142-V3142),AVERAGE(X3142-W3142,W3142-V3142)),0),0)</f>
        <v>0</v>
      </c>
      <c r="BA3142" s="209">
        <f>IF(BB3142="S",IF(AND(Q3142="1. Aceitou o programa",AH3142="Realizada"),IFERROR(IF(AG3142="",0,AG3142-R3142),0),0),0)</f>
        <v>0</v>
      </c>
      <c r="BB3142" s="209" t="str">
        <f>_xlfn.XLOOKUP(U3142,'Lista Suspensa'!$AA$20:$AA$23,'Lista Suspensa'!$AB$20:$AB$23,"N/A")</f>
        <v>S</v>
      </c>
    </row>
    <row r="3143" spans="1:54" ht="12" customHeight="1">
      <c r="A3143" s="151" t="s">
        <v>54</v>
      </c>
      <c r="B3143" s="152">
        <v>46112</v>
      </c>
      <c r="C3143" s="153" t="s">
        <v>55</v>
      </c>
      <c r="D3143" s="153" t="s">
        <v>56</v>
      </c>
      <c r="E3143" s="244">
        <v>92945199</v>
      </c>
      <c r="F3143" s="144" t="s">
        <v>5935</v>
      </c>
      <c r="G3143" s="230"/>
      <c r="H3143" s="154">
        <v>31804</v>
      </c>
      <c r="I3143" s="153">
        <v>39</v>
      </c>
      <c r="J3143" s="148" t="s">
        <v>58</v>
      </c>
      <c r="K3143" s="153"/>
      <c r="L3143" s="153"/>
      <c r="M3143" s="153"/>
      <c r="N3143" s="153"/>
      <c r="O3143" s="155">
        <v>21981641193</v>
      </c>
      <c r="P3143" s="156" t="s">
        <v>60</v>
      </c>
      <c r="Q3143" s="157" t="s">
        <v>110</v>
      </c>
      <c r="R3143" s="158">
        <v>46155</v>
      </c>
      <c r="S3143" s="159"/>
      <c r="T3143" s="159" t="s">
        <v>62</v>
      </c>
      <c r="U3143" s="159" t="s">
        <v>111</v>
      </c>
      <c r="V3143" s="154">
        <v>46149</v>
      </c>
      <c r="W3143" s="154"/>
      <c r="X3143" s="154"/>
      <c r="Y3143" s="160" t="s">
        <v>3187</v>
      </c>
      <c r="Z3143" s="160" t="s">
        <v>65</v>
      </c>
      <c r="AA3143" s="153"/>
      <c r="AB3143" s="153"/>
      <c r="AC3143" s="182" t="e">
        <f t="shared" si="100"/>
        <v>#DIV/0!</v>
      </c>
      <c r="AD3143" s="153" t="e">
        <f t="shared" si="101"/>
        <v>#DIV/0!</v>
      </c>
      <c r="AE3143" s="233" t="s">
        <v>66</v>
      </c>
      <c r="AF3143" s="153"/>
      <c r="AG3143" s="159"/>
      <c r="AH3143" s="153"/>
      <c r="AI3143" s="161"/>
      <c r="AJ3143" s="153"/>
      <c r="AK3143" s="153"/>
      <c r="AL3143" s="207"/>
      <c r="AM3143" s="207"/>
      <c r="AN3143" s="207"/>
      <c r="AO3143" s="207" t="str">
        <f ca="1">IF(R3143="","",IF(R3143&gt;TODAY(),"0 meses",DATEDIF(R3143,TODAY(),"m") &amp; " meses"))</f>
        <v>0 meses</v>
      </c>
      <c r="AP3143" s="147" t="s">
        <v>67</v>
      </c>
      <c r="AQ3143" s="147" t="s">
        <v>67</v>
      </c>
      <c r="AR3143" s="147"/>
      <c r="AS3143" s="209" t="s">
        <v>68</v>
      </c>
      <c r="AT3143" s="223" t="str">
        <f>MONTH(B3143)&amp;"/"&amp;YEAR(B3143)</f>
        <v>3/2026</v>
      </c>
      <c r="AU3143" s="223">
        <f>WEEKNUM(B3143)-WEEKNUM(EOMONTH(B3143,-1)+1)+1</f>
        <v>5</v>
      </c>
      <c r="AV3143" s="209" t="str">
        <f>MONTH(R3143)&amp;"/"&amp;YEAR(R3143)</f>
        <v>5/2026</v>
      </c>
      <c r="AW3143" s="209">
        <f>WEEKNUM(R3143)-WEEKNUM(EOMONTH(R3143,-1)+1)+1</f>
        <v>3</v>
      </c>
      <c r="AX3143" s="209">
        <f>IF(BB3143="S",IF(Q3143="1. Aceitou o programa",R3143-B3143,0),0)</f>
        <v>43</v>
      </c>
      <c r="AY3143" s="209">
        <f>IF(BB3143="S",IF(AND(S3143&lt;&gt;"",R3143&lt;&gt;""),S3143-R3143,0),0)</f>
        <v>0</v>
      </c>
      <c r="AZ3143" s="209">
        <f>IF(BB3143="S",IF(Q3143="1. Aceitou o programa",IF(OR(X3143="Não se Aplica",X3143=""),IF(OR(W3143="Não se Aplica",W3143=""),0,W3143-V3143),AVERAGE(X3143-W3143,W3143-V3143)),0),0)</f>
        <v>0</v>
      </c>
      <c r="BA3143" s="209">
        <f>IF(BB3143="S",IF(AND(Q3143="1. Aceitou o programa",AH3143="Realizada"),IFERROR(IF(AG3143="",0,AG3143-R3143),0),0),0)</f>
        <v>0</v>
      </c>
      <c r="BB3143" s="209" t="str">
        <f>_xlfn.XLOOKUP(U3143,'Lista Suspensa'!$AA$20:$AA$23,'Lista Suspensa'!$AB$20:$AB$23,"N/A")</f>
        <v>S</v>
      </c>
    </row>
    <row r="3144" spans="1:54" ht="12" customHeight="1">
      <c r="A3144" s="151" t="s">
        <v>54</v>
      </c>
      <c r="B3144" s="152">
        <v>46112</v>
      </c>
      <c r="C3144" s="153" t="s">
        <v>55</v>
      </c>
      <c r="D3144" s="153" t="s">
        <v>56</v>
      </c>
      <c r="E3144" s="244">
        <v>88121021</v>
      </c>
      <c r="F3144" s="144" t="s">
        <v>5936</v>
      </c>
      <c r="G3144" s="230"/>
      <c r="H3144" s="154">
        <v>31815</v>
      </c>
      <c r="I3144" s="153">
        <v>39</v>
      </c>
      <c r="J3144" s="148" t="s">
        <v>70</v>
      </c>
      <c r="K3144" s="153"/>
      <c r="L3144" s="153"/>
      <c r="M3144" s="153"/>
      <c r="N3144" s="153"/>
      <c r="O3144" s="155">
        <v>21981347053</v>
      </c>
      <c r="P3144" s="156" t="s">
        <v>60</v>
      </c>
      <c r="Q3144" s="157" t="s">
        <v>110</v>
      </c>
      <c r="R3144" s="158">
        <v>46155</v>
      </c>
      <c r="S3144" s="159"/>
      <c r="T3144" s="159" t="s">
        <v>62</v>
      </c>
      <c r="U3144" s="159" t="s">
        <v>111</v>
      </c>
      <c r="V3144" s="154">
        <v>46148</v>
      </c>
      <c r="W3144" s="154">
        <v>46155</v>
      </c>
      <c r="X3144" s="154"/>
      <c r="Y3144" s="160" t="s">
        <v>99</v>
      </c>
      <c r="Z3144" s="160" t="s">
        <v>65</v>
      </c>
      <c r="AA3144" s="153"/>
      <c r="AB3144" s="153"/>
      <c r="AC3144" s="182" t="e">
        <f t="shared" si="100"/>
        <v>#DIV/0!</v>
      </c>
      <c r="AD3144" s="153" t="e">
        <f t="shared" si="101"/>
        <v>#DIV/0!</v>
      </c>
      <c r="AE3144" s="233" t="s">
        <v>66</v>
      </c>
      <c r="AF3144" s="153"/>
      <c r="AG3144" s="159"/>
      <c r="AH3144" s="153"/>
      <c r="AI3144" s="161"/>
      <c r="AJ3144" s="153"/>
      <c r="AK3144" s="153"/>
      <c r="AL3144" s="207"/>
      <c r="AM3144" s="207"/>
      <c r="AN3144" s="207"/>
      <c r="AO3144" s="207" t="str">
        <f ca="1">IF(R3144="","",IF(R3144&gt;TODAY(),"0 meses",DATEDIF(R3144,TODAY(),"m") &amp; " meses"))</f>
        <v>0 meses</v>
      </c>
      <c r="AP3144" s="147" t="s">
        <v>67</v>
      </c>
      <c r="AQ3144" s="147" t="s">
        <v>67</v>
      </c>
      <c r="AR3144" s="147"/>
      <c r="AS3144" s="209" t="s">
        <v>68</v>
      </c>
      <c r="AT3144" s="223" t="str">
        <f>MONTH(B3144)&amp;"/"&amp;YEAR(B3144)</f>
        <v>3/2026</v>
      </c>
      <c r="AU3144" s="223">
        <f>WEEKNUM(B3144)-WEEKNUM(EOMONTH(B3144,-1)+1)+1</f>
        <v>5</v>
      </c>
      <c r="AV3144" s="209" t="str">
        <f>MONTH(R3144)&amp;"/"&amp;YEAR(R3144)</f>
        <v>5/2026</v>
      </c>
      <c r="AW3144" s="209">
        <f>WEEKNUM(R3144)-WEEKNUM(EOMONTH(R3144,-1)+1)+1</f>
        <v>3</v>
      </c>
      <c r="AX3144" s="209">
        <f>IF(BB3144="S",IF(Q3144="1. Aceitou o programa",R3144-B3144,0),0)</f>
        <v>43</v>
      </c>
      <c r="AY3144" s="209">
        <f>IF(BB3144="S",IF(AND(S3144&lt;&gt;"",R3144&lt;&gt;""),S3144-R3144,0),0)</f>
        <v>0</v>
      </c>
      <c r="AZ3144" s="209">
        <f>IF(BB3144="S",IF(Q3144="1. Aceitou o programa",IF(OR(X3144="Não se Aplica",X3144=""),IF(OR(W3144="Não se Aplica",W3144=""),0,W3144-V3144),AVERAGE(X3144-W3144,W3144-V3144)),0),0)</f>
        <v>7</v>
      </c>
      <c r="BA3144" s="209">
        <f>IF(BB3144="S",IF(AND(Q3144="1. Aceitou o programa",AH3144="Realizada"),IFERROR(IF(AG3144="",0,AG3144-R3144),0),0),0)</f>
        <v>0</v>
      </c>
      <c r="BB3144" s="209" t="str">
        <f>_xlfn.XLOOKUP(U3144,'Lista Suspensa'!$AA$20:$AA$23,'Lista Suspensa'!$AB$20:$AB$23,"N/A")</f>
        <v>S</v>
      </c>
    </row>
    <row r="3145" spans="1:54" ht="12" customHeight="1">
      <c r="A3145" s="151" t="s">
        <v>54</v>
      </c>
      <c r="B3145" s="152">
        <v>46112</v>
      </c>
      <c r="C3145" s="153" t="s">
        <v>55</v>
      </c>
      <c r="D3145" s="153" t="s">
        <v>56</v>
      </c>
      <c r="E3145" s="244">
        <v>92727823</v>
      </c>
      <c r="F3145" s="144" t="s">
        <v>5937</v>
      </c>
      <c r="G3145" s="230"/>
      <c r="H3145" s="154">
        <v>31893</v>
      </c>
      <c r="I3145" s="153">
        <v>39</v>
      </c>
      <c r="J3145" s="148" t="s">
        <v>70</v>
      </c>
      <c r="K3145" s="153"/>
      <c r="L3145" s="153"/>
      <c r="M3145" s="153"/>
      <c r="N3145" s="153"/>
      <c r="O3145" s="155">
        <v>11959235608</v>
      </c>
      <c r="P3145" s="156" t="s">
        <v>60</v>
      </c>
      <c r="Q3145" s="157" t="s">
        <v>110</v>
      </c>
      <c r="R3145" s="158">
        <v>46155</v>
      </c>
      <c r="S3145" s="159"/>
      <c r="T3145" s="159" t="s">
        <v>62</v>
      </c>
      <c r="U3145" s="159" t="s">
        <v>111</v>
      </c>
      <c r="V3145" s="154">
        <v>46148</v>
      </c>
      <c r="W3145" s="154"/>
      <c r="X3145" s="154"/>
      <c r="Y3145" s="160" t="s">
        <v>3187</v>
      </c>
      <c r="Z3145" s="160" t="s">
        <v>65</v>
      </c>
      <c r="AA3145" s="153"/>
      <c r="AB3145" s="153"/>
      <c r="AC3145" s="182" t="e">
        <f t="shared" si="100"/>
        <v>#DIV/0!</v>
      </c>
      <c r="AD3145" s="153" t="e">
        <f t="shared" si="101"/>
        <v>#DIV/0!</v>
      </c>
      <c r="AE3145" s="233" t="s">
        <v>66</v>
      </c>
      <c r="AF3145" s="153"/>
      <c r="AG3145" s="159"/>
      <c r="AH3145" s="153"/>
      <c r="AI3145" s="161"/>
      <c r="AJ3145" s="153"/>
      <c r="AK3145" s="153"/>
      <c r="AL3145" s="207"/>
      <c r="AM3145" s="207"/>
      <c r="AN3145" s="207"/>
      <c r="AO3145" s="207" t="str">
        <f ca="1">IF(R3145="","",IF(R3145&gt;TODAY(),"0 meses",DATEDIF(R3145,TODAY(),"m") &amp; " meses"))</f>
        <v>0 meses</v>
      </c>
      <c r="AP3145" s="147" t="s">
        <v>67</v>
      </c>
      <c r="AQ3145" s="147" t="s">
        <v>67</v>
      </c>
      <c r="AR3145" s="147"/>
      <c r="AS3145" s="209" t="s">
        <v>68</v>
      </c>
      <c r="AT3145" s="223" t="str">
        <f>MONTH(B3145)&amp;"/"&amp;YEAR(B3145)</f>
        <v>3/2026</v>
      </c>
      <c r="AU3145" s="223">
        <f>WEEKNUM(B3145)-WEEKNUM(EOMONTH(B3145,-1)+1)+1</f>
        <v>5</v>
      </c>
      <c r="AV3145" s="209" t="str">
        <f>MONTH(R3145)&amp;"/"&amp;YEAR(R3145)</f>
        <v>5/2026</v>
      </c>
      <c r="AW3145" s="209">
        <f>WEEKNUM(R3145)-WEEKNUM(EOMONTH(R3145,-1)+1)+1</f>
        <v>3</v>
      </c>
      <c r="AX3145" s="209">
        <f>IF(BB3145="S",IF(Q3145="1. Aceitou o programa",R3145-B3145,0),0)</f>
        <v>43</v>
      </c>
      <c r="AY3145" s="209">
        <f>IF(BB3145="S",IF(AND(S3145&lt;&gt;"",R3145&lt;&gt;""),S3145-R3145,0),0)</f>
        <v>0</v>
      </c>
      <c r="AZ3145" s="209">
        <f>IF(BB3145="S",IF(Q3145="1. Aceitou o programa",IF(OR(X3145="Não se Aplica",X3145=""),IF(OR(W3145="Não se Aplica",W3145=""),0,W3145-V3145),AVERAGE(X3145-W3145,W3145-V3145)),0),0)</f>
        <v>0</v>
      </c>
      <c r="BA3145" s="209">
        <f>IF(BB3145="S",IF(AND(Q3145="1. Aceitou o programa",AH3145="Realizada"),IFERROR(IF(AG3145="",0,AG3145-R3145),0),0),0)</f>
        <v>0</v>
      </c>
      <c r="BB3145" s="209" t="str">
        <f>_xlfn.XLOOKUP(U3145,'Lista Suspensa'!$AA$20:$AA$23,'Lista Suspensa'!$AB$20:$AB$23,"N/A")</f>
        <v>S</v>
      </c>
    </row>
    <row r="3146" spans="1:54" ht="12" customHeight="1">
      <c r="A3146" s="151" t="s">
        <v>54</v>
      </c>
      <c r="B3146" s="152">
        <v>46112</v>
      </c>
      <c r="C3146" s="153" t="s">
        <v>55</v>
      </c>
      <c r="D3146" s="153" t="s">
        <v>56</v>
      </c>
      <c r="E3146" s="244">
        <v>88170967</v>
      </c>
      <c r="F3146" s="144" t="s">
        <v>5938</v>
      </c>
      <c r="G3146" s="230"/>
      <c r="H3146" s="154">
        <v>32032</v>
      </c>
      <c r="I3146" s="153">
        <v>38</v>
      </c>
      <c r="J3146" s="148" t="s">
        <v>70</v>
      </c>
      <c r="K3146" s="153"/>
      <c r="L3146" s="153"/>
      <c r="M3146" s="153"/>
      <c r="N3146" s="153"/>
      <c r="O3146" s="155">
        <v>11947349502</v>
      </c>
      <c r="P3146" s="156" t="s">
        <v>60</v>
      </c>
      <c r="Q3146" s="157" t="s">
        <v>110</v>
      </c>
      <c r="R3146" s="158">
        <v>46155</v>
      </c>
      <c r="S3146" s="159"/>
      <c r="T3146" s="159" t="s">
        <v>62</v>
      </c>
      <c r="U3146" s="159" t="s">
        <v>111</v>
      </c>
      <c r="V3146" s="154">
        <v>46148</v>
      </c>
      <c r="W3146" s="154"/>
      <c r="X3146" s="154"/>
      <c r="Y3146" s="160" t="s">
        <v>3187</v>
      </c>
      <c r="Z3146" s="160" t="s">
        <v>65</v>
      </c>
      <c r="AA3146" s="153"/>
      <c r="AB3146" s="153"/>
      <c r="AC3146" s="182" t="e">
        <f t="shared" si="100"/>
        <v>#DIV/0!</v>
      </c>
      <c r="AD3146" s="153" t="e">
        <f t="shared" si="101"/>
        <v>#DIV/0!</v>
      </c>
      <c r="AE3146" s="233" t="s">
        <v>66</v>
      </c>
      <c r="AF3146" s="153"/>
      <c r="AG3146" s="159"/>
      <c r="AH3146" s="153"/>
      <c r="AI3146" s="161"/>
      <c r="AJ3146" s="153"/>
      <c r="AK3146" s="153"/>
      <c r="AL3146" s="207"/>
      <c r="AM3146" s="207"/>
      <c r="AN3146" s="207"/>
      <c r="AO3146" s="207" t="str">
        <f ca="1">IF(R3146="","",IF(R3146&gt;TODAY(),"0 meses",DATEDIF(R3146,TODAY(),"m") &amp; " meses"))</f>
        <v>0 meses</v>
      </c>
      <c r="AP3146" s="147" t="s">
        <v>67</v>
      </c>
      <c r="AQ3146" s="147" t="s">
        <v>67</v>
      </c>
      <c r="AR3146" s="147"/>
      <c r="AS3146" s="209" t="s">
        <v>68</v>
      </c>
      <c r="AT3146" s="223" t="str">
        <f>MONTH(B3146)&amp;"/"&amp;YEAR(B3146)</f>
        <v>3/2026</v>
      </c>
      <c r="AU3146" s="223">
        <f>WEEKNUM(B3146)-WEEKNUM(EOMONTH(B3146,-1)+1)+1</f>
        <v>5</v>
      </c>
      <c r="AV3146" s="209" t="str">
        <f>MONTH(R3146)&amp;"/"&amp;YEAR(R3146)</f>
        <v>5/2026</v>
      </c>
      <c r="AW3146" s="209">
        <f>WEEKNUM(R3146)-WEEKNUM(EOMONTH(R3146,-1)+1)+1</f>
        <v>3</v>
      </c>
      <c r="AX3146" s="209">
        <f>IF(BB3146="S",IF(Q3146="1. Aceitou o programa",R3146-B3146,0),0)</f>
        <v>43</v>
      </c>
      <c r="AY3146" s="209">
        <f>IF(BB3146="S",IF(AND(S3146&lt;&gt;"",R3146&lt;&gt;""),S3146-R3146,0),0)</f>
        <v>0</v>
      </c>
      <c r="AZ3146" s="209">
        <f>IF(BB3146="S",IF(Q3146="1. Aceitou o programa",IF(OR(X3146="Não se Aplica",X3146=""),IF(OR(W3146="Não se Aplica",W3146=""),0,W3146-V3146),AVERAGE(X3146-W3146,W3146-V3146)),0),0)</f>
        <v>0</v>
      </c>
      <c r="BA3146" s="209">
        <f>IF(BB3146="S",IF(AND(Q3146="1. Aceitou o programa",AH3146="Realizada"),IFERROR(IF(AG3146="",0,AG3146-R3146),0),0),0)</f>
        <v>0</v>
      </c>
      <c r="BB3146" s="209" t="str">
        <f>_xlfn.XLOOKUP(U3146,'Lista Suspensa'!$AA$20:$AA$23,'Lista Suspensa'!$AB$20:$AB$23,"N/A")</f>
        <v>S</v>
      </c>
    </row>
    <row r="3147" spans="1:54" ht="12" customHeight="1">
      <c r="A3147" s="151" t="s">
        <v>54</v>
      </c>
      <c r="B3147" s="152">
        <v>46112</v>
      </c>
      <c r="C3147" s="153" t="s">
        <v>55</v>
      </c>
      <c r="D3147" s="153" t="s">
        <v>56</v>
      </c>
      <c r="E3147" s="244">
        <v>92874857</v>
      </c>
      <c r="F3147" s="144" t="s">
        <v>5939</v>
      </c>
      <c r="G3147" s="230"/>
      <c r="H3147" s="154">
        <v>32033</v>
      </c>
      <c r="I3147" s="153">
        <v>38</v>
      </c>
      <c r="J3147" s="148" t="s">
        <v>70</v>
      </c>
      <c r="K3147" s="153"/>
      <c r="L3147" s="153"/>
      <c r="M3147" s="153"/>
      <c r="N3147" s="153"/>
      <c r="O3147" s="155">
        <v>21992041860</v>
      </c>
      <c r="P3147" s="156" t="s">
        <v>60</v>
      </c>
      <c r="Q3147" s="157" t="s">
        <v>110</v>
      </c>
      <c r="R3147" s="158">
        <v>46155</v>
      </c>
      <c r="S3147" s="159"/>
      <c r="T3147" s="159" t="s">
        <v>62</v>
      </c>
      <c r="U3147" s="159" t="s">
        <v>111</v>
      </c>
      <c r="V3147" s="154">
        <v>46148</v>
      </c>
      <c r="W3147" s="154"/>
      <c r="X3147" s="154"/>
      <c r="Y3147" s="160" t="s">
        <v>3187</v>
      </c>
      <c r="Z3147" s="160" t="s">
        <v>65</v>
      </c>
      <c r="AA3147" s="153"/>
      <c r="AB3147" s="153"/>
      <c r="AC3147" s="182" t="e">
        <f t="shared" si="100"/>
        <v>#DIV/0!</v>
      </c>
      <c r="AD3147" s="153" t="e">
        <f t="shared" si="101"/>
        <v>#DIV/0!</v>
      </c>
      <c r="AE3147" s="233" t="s">
        <v>66</v>
      </c>
      <c r="AF3147" s="153"/>
      <c r="AG3147" s="159"/>
      <c r="AH3147" s="153"/>
      <c r="AI3147" s="161"/>
      <c r="AJ3147" s="153"/>
      <c r="AK3147" s="153"/>
      <c r="AL3147" s="207"/>
      <c r="AM3147" s="207"/>
      <c r="AN3147" s="207"/>
      <c r="AO3147" s="207" t="str">
        <f ca="1">IF(R3147="","",IF(R3147&gt;TODAY(),"0 meses",DATEDIF(R3147,TODAY(),"m") &amp; " meses"))</f>
        <v>0 meses</v>
      </c>
      <c r="AP3147" s="147" t="s">
        <v>67</v>
      </c>
      <c r="AQ3147" s="147" t="s">
        <v>67</v>
      </c>
      <c r="AR3147" s="147"/>
      <c r="AS3147" s="209" t="s">
        <v>68</v>
      </c>
      <c r="AT3147" s="223" t="str">
        <f>MONTH(B3147)&amp;"/"&amp;YEAR(B3147)</f>
        <v>3/2026</v>
      </c>
      <c r="AU3147" s="223">
        <f>WEEKNUM(B3147)-WEEKNUM(EOMONTH(B3147,-1)+1)+1</f>
        <v>5</v>
      </c>
      <c r="AV3147" s="209" t="str">
        <f>MONTH(R3147)&amp;"/"&amp;YEAR(R3147)</f>
        <v>5/2026</v>
      </c>
      <c r="AW3147" s="209">
        <f>WEEKNUM(R3147)-WEEKNUM(EOMONTH(R3147,-1)+1)+1</f>
        <v>3</v>
      </c>
      <c r="AX3147" s="209">
        <f>IF(BB3147="S",IF(Q3147="1. Aceitou o programa",R3147-B3147,0),0)</f>
        <v>43</v>
      </c>
      <c r="AY3147" s="209">
        <f>IF(BB3147="S",IF(AND(S3147&lt;&gt;"",R3147&lt;&gt;""),S3147-R3147,0),0)</f>
        <v>0</v>
      </c>
      <c r="AZ3147" s="209">
        <f>IF(BB3147="S",IF(Q3147="1. Aceitou o programa",IF(OR(X3147="Não se Aplica",X3147=""),IF(OR(W3147="Não se Aplica",W3147=""),0,W3147-V3147),AVERAGE(X3147-W3147,W3147-V3147)),0),0)</f>
        <v>0</v>
      </c>
      <c r="BA3147" s="209">
        <f>IF(BB3147="S",IF(AND(Q3147="1. Aceitou o programa",AH3147="Realizada"),IFERROR(IF(AG3147="",0,AG3147-R3147),0),0),0)</f>
        <v>0</v>
      </c>
      <c r="BB3147" s="209" t="str">
        <f>_xlfn.XLOOKUP(U3147,'Lista Suspensa'!$AA$20:$AA$23,'Lista Suspensa'!$AB$20:$AB$23,"N/A")</f>
        <v>S</v>
      </c>
    </row>
    <row r="3148" spans="1:54" ht="12" customHeight="1">
      <c r="A3148" s="151" t="s">
        <v>54</v>
      </c>
      <c r="B3148" s="152">
        <v>46112</v>
      </c>
      <c r="C3148" s="153" t="s">
        <v>55</v>
      </c>
      <c r="D3148" s="153" t="s">
        <v>56</v>
      </c>
      <c r="E3148" s="244">
        <v>79300052</v>
      </c>
      <c r="F3148" s="144" t="s">
        <v>5940</v>
      </c>
      <c r="G3148" s="230"/>
      <c r="H3148" s="154">
        <v>32071</v>
      </c>
      <c r="I3148" s="153">
        <v>38</v>
      </c>
      <c r="J3148" s="148" t="s">
        <v>70</v>
      </c>
      <c r="K3148" s="153"/>
      <c r="L3148" s="153"/>
      <c r="M3148" s="153"/>
      <c r="N3148" s="153"/>
      <c r="O3148" s="155">
        <v>21989935079</v>
      </c>
      <c r="P3148" s="156" t="s">
        <v>60</v>
      </c>
      <c r="Q3148" s="157" t="s">
        <v>110</v>
      </c>
      <c r="R3148" s="158">
        <v>46155</v>
      </c>
      <c r="S3148" s="159"/>
      <c r="T3148" s="159" t="s">
        <v>62</v>
      </c>
      <c r="U3148" s="159" t="s">
        <v>111</v>
      </c>
      <c r="V3148" s="154">
        <v>46148</v>
      </c>
      <c r="W3148" s="154"/>
      <c r="X3148" s="154"/>
      <c r="Y3148" s="160" t="s">
        <v>3187</v>
      </c>
      <c r="Z3148" s="160" t="s">
        <v>65</v>
      </c>
      <c r="AA3148" s="153"/>
      <c r="AB3148" s="153"/>
      <c r="AC3148" s="182" t="e">
        <f t="shared" si="100"/>
        <v>#DIV/0!</v>
      </c>
      <c r="AD3148" s="153" t="e">
        <f t="shared" si="101"/>
        <v>#DIV/0!</v>
      </c>
      <c r="AE3148" s="233" t="s">
        <v>66</v>
      </c>
      <c r="AF3148" s="153"/>
      <c r="AG3148" s="159"/>
      <c r="AH3148" s="153"/>
      <c r="AI3148" s="161"/>
      <c r="AJ3148" s="153"/>
      <c r="AK3148" s="153"/>
      <c r="AL3148" s="207"/>
      <c r="AM3148" s="207"/>
      <c r="AN3148" s="207"/>
      <c r="AO3148" s="207" t="str">
        <f ca="1">IF(R3148="","",IF(R3148&gt;TODAY(),"0 meses",DATEDIF(R3148,TODAY(),"m") &amp; " meses"))</f>
        <v>0 meses</v>
      </c>
      <c r="AP3148" s="147" t="s">
        <v>67</v>
      </c>
      <c r="AQ3148" s="147" t="s">
        <v>67</v>
      </c>
      <c r="AR3148" s="147"/>
      <c r="AS3148" s="209" t="s">
        <v>68</v>
      </c>
      <c r="AT3148" s="223" t="str">
        <f>MONTH(B3148)&amp;"/"&amp;YEAR(B3148)</f>
        <v>3/2026</v>
      </c>
      <c r="AU3148" s="223">
        <f>WEEKNUM(B3148)-WEEKNUM(EOMONTH(B3148,-1)+1)+1</f>
        <v>5</v>
      </c>
      <c r="AV3148" s="209" t="str">
        <f>MONTH(R3148)&amp;"/"&amp;YEAR(R3148)</f>
        <v>5/2026</v>
      </c>
      <c r="AW3148" s="209">
        <f>WEEKNUM(R3148)-WEEKNUM(EOMONTH(R3148,-1)+1)+1</f>
        <v>3</v>
      </c>
      <c r="AX3148" s="209">
        <f>IF(BB3148="S",IF(Q3148="1. Aceitou o programa",R3148-B3148,0),0)</f>
        <v>43</v>
      </c>
      <c r="AY3148" s="209">
        <f>IF(BB3148="S",IF(AND(S3148&lt;&gt;"",R3148&lt;&gt;""),S3148-R3148,0),0)</f>
        <v>0</v>
      </c>
      <c r="AZ3148" s="209">
        <f>IF(BB3148="S",IF(Q3148="1. Aceitou o programa",IF(OR(X3148="Não se Aplica",X3148=""),IF(OR(W3148="Não se Aplica",W3148=""),0,W3148-V3148),AVERAGE(X3148-W3148,W3148-V3148)),0),0)</f>
        <v>0</v>
      </c>
      <c r="BA3148" s="209">
        <f>IF(BB3148="S",IF(AND(Q3148="1. Aceitou o programa",AH3148="Realizada"),IFERROR(IF(AG3148="",0,AG3148-R3148),0),0),0)</f>
        <v>0</v>
      </c>
      <c r="BB3148" s="209" t="str">
        <f>_xlfn.XLOOKUP(U3148,'Lista Suspensa'!$AA$20:$AA$23,'Lista Suspensa'!$AB$20:$AB$23,"N/A")</f>
        <v>S</v>
      </c>
    </row>
    <row r="3149" spans="1:54" ht="12" customHeight="1">
      <c r="A3149" s="151" t="s">
        <v>54</v>
      </c>
      <c r="B3149" s="152">
        <v>46112</v>
      </c>
      <c r="C3149" s="153" t="s">
        <v>55</v>
      </c>
      <c r="D3149" s="153" t="s">
        <v>56</v>
      </c>
      <c r="E3149" s="244">
        <v>93510339</v>
      </c>
      <c r="F3149" s="144" t="s">
        <v>5941</v>
      </c>
      <c r="G3149" s="230"/>
      <c r="H3149" s="154">
        <v>32104</v>
      </c>
      <c r="I3149" s="153">
        <v>38</v>
      </c>
      <c r="J3149" s="148" t="s">
        <v>58</v>
      </c>
      <c r="K3149" s="153"/>
      <c r="L3149" s="153"/>
      <c r="M3149" s="153"/>
      <c r="N3149" s="153"/>
      <c r="O3149" s="155">
        <v>11960975715</v>
      </c>
      <c r="P3149" s="156" t="s">
        <v>60</v>
      </c>
      <c r="Q3149" s="157" t="s">
        <v>110</v>
      </c>
      <c r="R3149" s="158">
        <v>46155</v>
      </c>
      <c r="S3149" s="159"/>
      <c r="T3149" s="159" t="s">
        <v>62</v>
      </c>
      <c r="U3149" s="159" t="s">
        <v>111</v>
      </c>
      <c r="V3149" s="154">
        <v>46148</v>
      </c>
      <c r="W3149" s="154"/>
      <c r="X3149" s="154"/>
      <c r="Y3149" s="160" t="s">
        <v>3187</v>
      </c>
      <c r="Z3149" s="160" t="s">
        <v>65</v>
      </c>
      <c r="AA3149" s="153"/>
      <c r="AB3149" s="153"/>
      <c r="AC3149" s="182" t="e">
        <f t="shared" si="100"/>
        <v>#DIV/0!</v>
      </c>
      <c r="AD3149" s="153" t="e">
        <f t="shared" si="101"/>
        <v>#DIV/0!</v>
      </c>
      <c r="AE3149" s="233" t="s">
        <v>66</v>
      </c>
      <c r="AF3149" s="153"/>
      <c r="AG3149" s="159"/>
      <c r="AH3149" s="153"/>
      <c r="AI3149" s="161"/>
      <c r="AJ3149" s="153"/>
      <c r="AK3149" s="153"/>
      <c r="AL3149" s="207"/>
      <c r="AM3149" s="207"/>
      <c r="AN3149" s="207"/>
      <c r="AO3149" s="207" t="str">
        <f ca="1">IF(R3149="","",IF(R3149&gt;TODAY(),"0 meses",DATEDIF(R3149,TODAY(),"m") &amp; " meses"))</f>
        <v>0 meses</v>
      </c>
      <c r="AP3149" s="147" t="s">
        <v>67</v>
      </c>
      <c r="AQ3149" s="147" t="s">
        <v>67</v>
      </c>
      <c r="AR3149" s="147"/>
      <c r="AS3149" s="209" t="s">
        <v>68</v>
      </c>
      <c r="AT3149" s="223" t="str">
        <f>MONTH(B3149)&amp;"/"&amp;YEAR(B3149)</f>
        <v>3/2026</v>
      </c>
      <c r="AU3149" s="223">
        <f>WEEKNUM(B3149)-WEEKNUM(EOMONTH(B3149,-1)+1)+1</f>
        <v>5</v>
      </c>
      <c r="AV3149" s="209" t="str">
        <f>MONTH(R3149)&amp;"/"&amp;YEAR(R3149)</f>
        <v>5/2026</v>
      </c>
      <c r="AW3149" s="209">
        <f>WEEKNUM(R3149)-WEEKNUM(EOMONTH(R3149,-1)+1)+1</f>
        <v>3</v>
      </c>
      <c r="AX3149" s="209">
        <f>IF(BB3149="S",IF(Q3149="1. Aceitou o programa",R3149-B3149,0),0)</f>
        <v>43</v>
      </c>
      <c r="AY3149" s="209">
        <f>IF(BB3149="S",IF(AND(S3149&lt;&gt;"",R3149&lt;&gt;""),S3149-R3149,0),0)</f>
        <v>0</v>
      </c>
      <c r="AZ3149" s="209">
        <f>IF(BB3149="S",IF(Q3149="1. Aceitou o programa",IF(OR(X3149="Não se Aplica",X3149=""),IF(OR(W3149="Não se Aplica",W3149=""),0,W3149-V3149),AVERAGE(X3149-W3149,W3149-V3149)),0),0)</f>
        <v>0</v>
      </c>
      <c r="BA3149" s="209">
        <f>IF(BB3149="S",IF(AND(Q3149="1. Aceitou o programa",AH3149="Realizada"),IFERROR(IF(AG3149="",0,AG3149-R3149),0),0),0)</f>
        <v>0</v>
      </c>
      <c r="BB3149" s="209" t="str">
        <f>_xlfn.XLOOKUP(U3149,'Lista Suspensa'!$AA$20:$AA$23,'Lista Suspensa'!$AB$20:$AB$23,"N/A")</f>
        <v>S</v>
      </c>
    </row>
    <row r="3150" spans="1:54" ht="12" customHeight="1">
      <c r="A3150" s="151" t="s">
        <v>54</v>
      </c>
      <c r="B3150" s="152">
        <v>46112</v>
      </c>
      <c r="C3150" s="153" t="s">
        <v>55</v>
      </c>
      <c r="D3150" s="153" t="s">
        <v>56</v>
      </c>
      <c r="E3150" s="244">
        <v>93183004</v>
      </c>
      <c r="F3150" s="144" t="s">
        <v>5942</v>
      </c>
      <c r="G3150" s="230"/>
      <c r="H3150" s="154">
        <v>32121</v>
      </c>
      <c r="I3150" s="153">
        <v>38</v>
      </c>
      <c r="J3150" s="148" t="s">
        <v>70</v>
      </c>
      <c r="K3150" s="153"/>
      <c r="L3150" s="153"/>
      <c r="M3150" s="153"/>
      <c r="N3150" s="153"/>
      <c r="O3150" s="155">
        <v>21982241907</v>
      </c>
      <c r="P3150" s="156" t="s">
        <v>60</v>
      </c>
      <c r="Q3150" s="157" t="s">
        <v>61</v>
      </c>
      <c r="R3150" s="158">
        <v>46155</v>
      </c>
      <c r="S3150" s="159">
        <v>46181</v>
      </c>
      <c r="T3150" s="159" t="s">
        <v>62</v>
      </c>
      <c r="U3150" s="159" t="s">
        <v>63</v>
      </c>
      <c r="V3150" s="154">
        <v>46148</v>
      </c>
      <c r="W3150" s="154"/>
      <c r="X3150" s="154"/>
      <c r="Y3150" s="160" t="s">
        <v>3187</v>
      </c>
      <c r="Z3150" s="160" t="s">
        <v>65</v>
      </c>
      <c r="AA3150" s="153"/>
      <c r="AB3150" s="153"/>
      <c r="AC3150" s="182" t="e">
        <f t="shared" si="100"/>
        <v>#DIV/0!</v>
      </c>
      <c r="AD3150" s="153" t="e">
        <f t="shared" si="101"/>
        <v>#DIV/0!</v>
      </c>
      <c r="AE3150" s="233" t="s">
        <v>66</v>
      </c>
      <c r="AF3150" s="153"/>
      <c r="AG3150" s="159"/>
      <c r="AH3150" s="153"/>
      <c r="AI3150" s="161"/>
      <c r="AJ3150" s="153"/>
      <c r="AK3150" s="153"/>
      <c r="AL3150" s="207"/>
      <c r="AM3150" s="207"/>
      <c r="AN3150" s="207"/>
      <c r="AO3150" s="207" t="str">
        <f ca="1">IF(R3150="","",IF(R3150&gt;TODAY(),"0 meses",DATEDIF(R3150,TODAY(),"m") &amp; " meses"))</f>
        <v>0 meses</v>
      </c>
      <c r="AP3150" s="147" t="s">
        <v>466</v>
      </c>
      <c r="AQ3150" s="147" t="s">
        <v>67</v>
      </c>
      <c r="AR3150" s="147"/>
      <c r="AS3150" s="209" t="s">
        <v>68</v>
      </c>
      <c r="AT3150" s="223" t="str">
        <f>MONTH(B3150)&amp;"/"&amp;YEAR(B3150)</f>
        <v>3/2026</v>
      </c>
      <c r="AU3150" s="223">
        <f>WEEKNUM(B3150)-WEEKNUM(EOMONTH(B3150,-1)+1)+1</f>
        <v>5</v>
      </c>
      <c r="AV3150" s="209" t="str">
        <f>MONTH(R3150)&amp;"/"&amp;YEAR(R3150)</f>
        <v>5/2026</v>
      </c>
      <c r="AW3150" s="209">
        <f>WEEKNUM(R3150)-WEEKNUM(EOMONTH(R3150,-1)+1)+1</f>
        <v>3</v>
      </c>
      <c r="AX3150" s="209">
        <f>IF(BB3150="S",IF(Q3150="1. Aceitou o programa",R3150-B3150,0),0)</f>
        <v>0</v>
      </c>
      <c r="AY3150" s="209">
        <f>IF(BB3150="S",IF(AND(S3150&lt;&gt;"",R3150&lt;&gt;""),S3150-R3150,0),0)</f>
        <v>26</v>
      </c>
      <c r="AZ3150" s="209">
        <f>IF(BB3150="S",IF(Q3150="1. Aceitou o programa",IF(OR(X3150="Não se Aplica",X3150=""),IF(OR(W3150="Não se Aplica",W3150=""),0,W3150-V3150),AVERAGE(X3150-W3150,W3150-V3150)),0),0)</f>
        <v>0</v>
      </c>
      <c r="BA3150" s="209">
        <f>IF(BB3150="S",IF(AND(Q3150="1. Aceitou o programa",AH3150="Realizada"),IFERROR(IF(AG3150="",0,AG3150-R3150),0),0),0)</f>
        <v>0</v>
      </c>
      <c r="BB3150" s="209" t="str">
        <f>_xlfn.XLOOKUP(U3150,'Lista Suspensa'!$AA$20:$AA$23,'Lista Suspensa'!$AB$20:$AB$23,"N/A")</f>
        <v>S</v>
      </c>
    </row>
    <row r="3151" spans="1:54" ht="12" customHeight="1">
      <c r="A3151" s="151" t="s">
        <v>54</v>
      </c>
      <c r="B3151" s="152">
        <v>46112</v>
      </c>
      <c r="C3151" s="153" t="s">
        <v>55</v>
      </c>
      <c r="D3151" s="153" t="s">
        <v>56</v>
      </c>
      <c r="E3151" s="244">
        <v>89903813</v>
      </c>
      <c r="F3151" s="144" t="s">
        <v>5943</v>
      </c>
      <c r="G3151" s="230"/>
      <c r="H3151" s="154">
        <v>32138</v>
      </c>
      <c r="I3151" s="153">
        <v>38</v>
      </c>
      <c r="J3151" s="148" t="s">
        <v>58</v>
      </c>
      <c r="K3151" s="153"/>
      <c r="L3151" s="153"/>
      <c r="M3151" s="153"/>
      <c r="N3151" s="153"/>
      <c r="O3151" s="155">
        <v>21973937337</v>
      </c>
      <c r="P3151" s="156" t="s">
        <v>60</v>
      </c>
      <c r="Q3151" s="157" t="s">
        <v>110</v>
      </c>
      <c r="R3151" s="158">
        <v>46155</v>
      </c>
      <c r="S3151" s="159"/>
      <c r="T3151" s="159" t="s">
        <v>62</v>
      </c>
      <c r="U3151" s="159" t="s">
        <v>111</v>
      </c>
      <c r="V3151" s="154">
        <v>46148</v>
      </c>
      <c r="W3151" s="154"/>
      <c r="X3151" s="154"/>
      <c r="Y3151" s="160" t="s">
        <v>3187</v>
      </c>
      <c r="Z3151" s="160" t="s">
        <v>65</v>
      </c>
      <c r="AA3151" s="153"/>
      <c r="AB3151" s="153"/>
      <c r="AC3151" s="182" t="e">
        <f t="shared" si="100"/>
        <v>#DIV/0!</v>
      </c>
      <c r="AD3151" s="153" t="e">
        <f t="shared" si="101"/>
        <v>#DIV/0!</v>
      </c>
      <c r="AE3151" s="233" t="s">
        <v>66</v>
      </c>
      <c r="AF3151" s="153"/>
      <c r="AG3151" s="159"/>
      <c r="AH3151" s="153"/>
      <c r="AI3151" s="161"/>
      <c r="AJ3151" s="153"/>
      <c r="AK3151" s="153"/>
      <c r="AL3151" s="207"/>
      <c r="AM3151" s="207"/>
      <c r="AN3151" s="207"/>
      <c r="AO3151" s="207" t="str">
        <f ca="1">IF(R3151="","",IF(R3151&gt;TODAY(),"0 meses",DATEDIF(R3151,TODAY(),"m") &amp; " meses"))</f>
        <v>0 meses</v>
      </c>
      <c r="AP3151" s="147" t="s">
        <v>67</v>
      </c>
      <c r="AQ3151" s="147" t="s">
        <v>67</v>
      </c>
      <c r="AR3151" s="147"/>
      <c r="AS3151" s="209" t="s">
        <v>68</v>
      </c>
      <c r="AT3151" s="223" t="str">
        <f>MONTH(B3151)&amp;"/"&amp;YEAR(B3151)</f>
        <v>3/2026</v>
      </c>
      <c r="AU3151" s="223">
        <f>WEEKNUM(B3151)-WEEKNUM(EOMONTH(B3151,-1)+1)+1</f>
        <v>5</v>
      </c>
      <c r="AV3151" s="209" t="str">
        <f>MONTH(R3151)&amp;"/"&amp;YEAR(R3151)</f>
        <v>5/2026</v>
      </c>
      <c r="AW3151" s="209">
        <f>WEEKNUM(R3151)-WEEKNUM(EOMONTH(R3151,-1)+1)+1</f>
        <v>3</v>
      </c>
      <c r="AX3151" s="209">
        <f>IF(BB3151="S",IF(Q3151="1. Aceitou o programa",R3151-B3151,0),0)</f>
        <v>43</v>
      </c>
      <c r="AY3151" s="209">
        <f>IF(BB3151="S",IF(AND(S3151&lt;&gt;"",R3151&lt;&gt;""),S3151-R3151,0),0)</f>
        <v>0</v>
      </c>
      <c r="AZ3151" s="209">
        <f>IF(BB3151="S",IF(Q3151="1. Aceitou o programa",IF(OR(X3151="Não se Aplica",X3151=""),IF(OR(W3151="Não se Aplica",W3151=""),0,W3151-V3151),AVERAGE(X3151-W3151,W3151-V3151)),0),0)</f>
        <v>0</v>
      </c>
      <c r="BA3151" s="209">
        <f>IF(BB3151="S",IF(AND(Q3151="1. Aceitou o programa",AH3151="Realizada"),IFERROR(IF(AG3151="",0,AG3151-R3151),0),0),0)</f>
        <v>0</v>
      </c>
      <c r="BB3151" s="209" t="str">
        <f>_xlfn.XLOOKUP(U3151,'Lista Suspensa'!$AA$20:$AA$23,'Lista Suspensa'!$AB$20:$AB$23,"N/A")</f>
        <v>S</v>
      </c>
    </row>
    <row r="3152" spans="1:54" ht="12" customHeight="1">
      <c r="A3152" s="151" t="s">
        <v>54</v>
      </c>
      <c r="B3152" s="152">
        <v>46112</v>
      </c>
      <c r="C3152" s="153" t="s">
        <v>55</v>
      </c>
      <c r="D3152" s="153" t="s">
        <v>56</v>
      </c>
      <c r="E3152" s="244">
        <v>84206152</v>
      </c>
      <c r="F3152" s="144" t="s">
        <v>5944</v>
      </c>
      <c r="G3152" s="230"/>
      <c r="H3152" s="154">
        <v>32211</v>
      </c>
      <c r="I3152" s="153">
        <v>38</v>
      </c>
      <c r="J3152" s="148" t="s">
        <v>70</v>
      </c>
      <c r="K3152" s="153"/>
      <c r="L3152" s="153"/>
      <c r="M3152" s="153"/>
      <c r="N3152" s="153"/>
      <c r="O3152" s="155">
        <v>21979445558</v>
      </c>
      <c r="P3152" s="156" t="s">
        <v>60</v>
      </c>
      <c r="Q3152" s="157" t="s">
        <v>110</v>
      </c>
      <c r="R3152" s="158">
        <v>46155</v>
      </c>
      <c r="S3152" s="159"/>
      <c r="T3152" s="159" t="s">
        <v>62</v>
      </c>
      <c r="U3152" s="159" t="s">
        <v>111</v>
      </c>
      <c r="V3152" s="154">
        <v>46148</v>
      </c>
      <c r="W3152" s="154"/>
      <c r="X3152" s="154"/>
      <c r="Y3152" s="160" t="s">
        <v>3187</v>
      </c>
      <c r="Z3152" s="160" t="s">
        <v>65</v>
      </c>
      <c r="AA3152" s="153"/>
      <c r="AB3152" s="153"/>
      <c r="AC3152" s="182" t="e">
        <f t="shared" si="100"/>
        <v>#DIV/0!</v>
      </c>
      <c r="AD3152" s="153" t="e">
        <f t="shared" si="101"/>
        <v>#DIV/0!</v>
      </c>
      <c r="AE3152" s="233" t="s">
        <v>66</v>
      </c>
      <c r="AF3152" s="153"/>
      <c r="AG3152" s="159"/>
      <c r="AH3152" s="153"/>
      <c r="AI3152" s="161"/>
      <c r="AJ3152" s="153"/>
      <c r="AK3152" s="153"/>
      <c r="AL3152" s="207" t="s">
        <v>85</v>
      </c>
      <c r="AM3152" s="207" t="s">
        <v>86</v>
      </c>
      <c r="AN3152" s="207" t="s">
        <v>191</v>
      </c>
      <c r="AO3152" s="207" t="str">
        <f ca="1">IF(R3152="","",IF(R3152&gt;TODAY(),"0 meses",DATEDIF(R3152,TODAY(),"m") &amp; " meses"))</f>
        <v>0 meses</v>
      </c>
      <c r="AP3152" s="147" t="s">
        <v>67</v>
      </c>
      <c r="AQ3152" s="147" t="s">
        <v>67</v>
      </c>
      <c r="AR3152" s="147"/>
      <c r="AS3152" s="209" t="s">
        <v>68</v>
      </c>
      <c r="AT3152" s="223" t="str">
        <f>MONTH(B3152)&amp;"/"&amp;YEAR(B3152)</f>
        <v>3/2026</v>
      </c>
      <c r="AU3152" s="223">
        <f>WEEKNUM(B3152)-WEEKNUM(EOMONTH(B3152,-1)+1)+1</f>
        <v>5</v>
      </c>
      <c r="AV3152" s="209" t="str">
        <f>MONTH(R3152)&amp;"/"&amp;YEAR(R3152)</f>
        <v>5/2026</v>
      </c>
      <c r="AW3152" s="209">
        <f>WEEKNUM(R3152)-WEEKNUM(EOMONTH(R3152,-1)+1)+1</f>
        <v>3</v>
      </c>
      <c r="AX3152" s="209">
        <f>IF(BB3152="S",IF(Q3152="1. Aceitou o programa",R3152-B3152,0),0)</f>
        <v>43</v>
      </c>
      <c r="AY3152" s="209">
        <f>IF(BB3152="S",IF(AND(S3152&lt;&gt;"",R3152&lt;&gt;""),S3152-R3152,0),0)</f>
        <v>0</v>
      </c>
      <c r="AZ3152" s="209">
        <f>IF(BB3152="S",IF(Q3152="1. Aceitou o programa",IF(OR(X3152="Não se Aplica",X3152=""),IF(OR(W3152="Não se Aplica",W3152=""),0,W3152-V3152),AVERAGE(X3152-W3152,W3152-V3152)),0),0)</f>
        <v>0</v>
      </c>
      <c r="BA3152" s="209">
        <f>IF(BB3152="S",IF(AND(Q3152="1. Aceitou o programa",AH3152="Realizada"),IFERROR(IF(AG3152="",0,AG3152-R3152),0),0),0)</f>
        <v>0</v>
      </c>
      <c r="BB3152" s="209" t="str">
        <f>_xlfn.XLOOKUP(U3152,'Lista Suspensa'!$AA$20:$AA$23,'Lista Suspensa'!$AB$20:$AB$23,"N/A")</f>
        <v>S</v>
      </c>
    </row>
    <row r="3153" spans="1:54" ht="12" customHeight="1">
      <c r="A3153" s="151" t="s">
        <v>54</v>
      </c>
      <c r="B3153" s="152">
        <v>46112</v>
      </c>
      <c r="C3153" s="153" t="s">
        <v>55</v>
      </c>
      <c r="D3153" s="153" t="s">
        <v>56</v>
      </c>
      <c r="E3153" s="244">
        <v>87936302</v>
      </c>
      <c r="F3153" s="144" t="s">
        <v>5945</v>
      </c>
      <c r="G3153" s="230"/>
      <c r="H3153" s="154">
        <v>32277</v>
      </c>
      <c r="I3153" s="153">
        <v>38</v>
      </c>
      <c r="J3153" s="148" t="s">
        <v>70</v>
      </c>
      <c r="K3153" s="153"/>
      <c r="L3153" s="153"/>
      <c r="M3153" s="153"/>
      <c r="N3153" s="153"/>
      <c r="O3153" s="155">
        <v>21992652891</v>
      </c>
      <c r="P3153" s="156" t="s">
        <v>60</v>
      </c>
      <c r="Q3153" s="157" t="s">
        <v>110</v>
      </c>
      <c r="R3153" s="158">
        <v>46155</v>
      </c>
      <c r="S3153" s="159"/>
      <c r="T3153" s="159" t="s">
        <v>62</v>
      </c>
      <c r="U3153" s="159" t="s">
        <v>111</v>
      </c>
      <c r="V3153" s="154">
        <v>46148</v>
      </c>
      <c r="W3153" s="154"/>
      <c r="X3153" s="154"/>
      <c r="Y3153" s="160" t="s">
        <v>3187</v>
      </c>
      <c r="Z3153" s="160" t="s">
        <v>65</v>
      </c>
      <c r="AA3153" s="153"/>
      <c r="AB3153" s="153"/>
      <c r="AC3153" s="182" t="e">
        <f t="shared" si="100"/>
        <v>#DIV/0!</v>
      </c>
      <c r="AD3153" s="153" t="e">
        <f t="shared" si="101"/>
        <v>#DIV/0!</v>
      </c>
      <c r="AE3153" s="233" t="s">
        <v>66</v>
      </c>
      <c r="AF3153" s="153"/>
      <c r="AG3153" s="159"/>
      <c r="AH3153" s="153"/>
      <c r="AI3153" s="161"/>
      <c r="AJ3153" s="153"/>
      <c r="AK3153" s="153"/>
      <c r="AL3153" s="207"/>
      <c r="AM3153" s="207"/>
      <c r="AN3153" s="207"/>
      <c r="AO3153" s="207" t="str">
        <f ca="1">IF(R3153="","",IF(R3153&gt;TODAY(),"0 meses",DATEDIF(R3153,TODAY(),"m") &amp; " meses"))</f>
        <v>0 meses</v>
      </c>
      <c r="AP3153" s="147" t="s">
        <v>67</v>
      </c>
      <c r="AQ3153" s="147" t="s">
        <v>67</v>
      </c>
      <c r="AR3153" s="147"/>
      <c r="AS3153" s="209" t="s">
        <v>68</v>
      </c>
      <c r="AT3153" s="223" t="str">
        <f>MONTH(B3153)&amp;"/"&amp;YEAR(B3153)</f>
        <v>3/2026</v>
      </c>
      <c r="AU3153" s="223">
        <f>WEEKNUM(B3153)-WEEKNUM(EOMONTH(B3153,-1)+1)+1</f>
        <v>5</v>
      </c>
      <c r="AV3153" s="209" t="str">
        <f>MONTH(R3153)&amp;"/"&amp;YEAR(R3153)</f>
        <v>5/2026</v>
      </c>
      <c r="AW3153" s="209">
        <f>WEEKNUM(R3153)-WEEKNUM(EOMONTH(R3153,-1)+1)+1</f>
        <v>3</v>
      </c>
      <c r="AX3153" s="209">
        <f>IF(BB3153="S",IF(Q3153="1. Aceitou o programa",R3153-B3153,0),0)</f>
        <v>43</v>
      </c>
      <c r="AY3153" s="209">
        <f>IF(BB3153="S",IF(AND(S3153&lt;&gt;"",R3153&lt;&gt;""),S3153-R3153,0),0)</f>
        <v>0</v>
      </c>
      <c r="AZ3153" s="209">
        <f>IF(BB3153="S",IF(Q3153="1. Aceitou o programa",IF(OR(X3153="Não se Aplica",X3153=""),IF(OR(W3153="Não se Aplica",W3153=""),0,W3153-V3153),AVERAGE(X3153-W3153,W3153-V3153)),0),0)</f>
        <v>0</v>
      </c>
      <c r="BA3153" s="209">
        <f>IF(BB3153="S",IF(AND(Q3153="1. Aceitou o programa",AH3153="Realizada"),IFERROR(IF(AG3153="",0,AG3153-R3153),0),0),0)</f>
        <v>0</v>
      </c>
      <c r="BB3153" s="209" t="str">
        <f>_xlfn.XLOOKUP(U3153,'Lista Suspensa'!$AA$20:$AA$23,'Lista Suspensa'!$AB$20:$AB$23,"N/A")</f>
        <v>S</v>
      </c>
    </row>
    <row r="3154" spans="1:54" ht="12" customHeight="1">
      <c r="A3154" s="151" t="s">
        <v>54</v>
      </c>
      <c r="B3154" s="152">
        <v>46112</v>
      </c>
      <c r="C3154" s="153" t="s">
        <v>55</v>
      </c>
      <c r="D3154" s="153" t="s">
        <v>56</v>
      </c>
      <c r="E3154" s="244">
        <v>83013155</v>
      </c>
      <c r="F3154" s="144" t="s">
        <v>5946</v>
      </c>
      <c r="G3154" s="230"/>
      <c r="H3154" s="154">
        <v>32376</v>
      </c>
      <c r="I3154" s="153">
        <v>37</v>
      </c>
      <c r="J3154" s="148" t="s">
        <v>70</v>
      </c>
      <c r="K3154" s="153"/>
      <c r="L3154" s="153"/>
      <c r="M3154" s="153"/>
      <c r="N3154" s="153"/>
      <c r="O3154" s="155">
        <v>21976997041</v>
      </c>
      <c r="P3154" s="156" t="s">
        <v>60</v>
      </c>
      <c r="Q3154" s="157" t="s">
        <v>110</v>
      </c>
      <c r="R3154" s="158">
        <v>46155</v>
      </c>
      <c r="S3154" s="159"/>
      <c r="T3154" s="159" t="s">
        <v>62</v>
      </c>
      <c r="U3154" s="159" t="s">
        <v>111</v>
      </c>
      <c r="V3154" s="154">
        <v>46149</v>
      </c>
      <c r="W3154" s="154"/>
      <c r="X3154" s="154"/>
      <c r="Y3154" s="160" t="s">
        <v>64</v>
      </c>
      <c r="Z3154" s="160" t="s">
        <v>65</v>
      </c>
      <c r="AA3154" s="153"/>
      <c r="AB3154" s="153"/>
      <c r="AC3154" s="182" t="e">
        <f t="shared" si="100"/>
        <v>#DIV/0!</v>
      </c>
      <c r="AD3154" s="153" t="e">
        <f t="shared" si="101"/>
        <v>#DIV/0!</v>
      </c>
      <c r="AE3154" s="233" t="s">
        <v>66</v>
      </c>
      <c r="AF3154" s="153"/>
      <c r="AG3154" s="159"/>
      <c r="AH3154" s="153"/>
      <c r="AI3154" s="161"/>
      <c r="AJ3154" s="153"/>
      <c r="AK3154" s="153"/>
      <c r="AL3154" s="207"/>
      <c r="AM3154" s="207"/>
      <c r="AN3154" s="207"/>
      <c r="AO3154" s="207" t="str">
        <f ca="1">IF(R3154="","",IF(R3154&gt;TODAY(),"0 meses",DATEDIF(R3154,TODAY(),"m") &amp; " meses"))</f>
        <v>0 meses</v>
      </c>
      <c r="AP3154" s="147" t="s">
        <v>67</v>
      </c>
      <c r="AQ3154" s="147" t="s">
        <v>67</v>
      </c>
      <c r="AR3154" s="147"/>
      <c r="AS3154" s="209" t="s">
        <v>68</v>
      </c>
      <c r="AT3154" s="223" t="str">
        <f>MONTH(B3154)&amp;"/"&amp;YEAR(B3154)</f>
        <v>3/2026</v>
      </c>
      <c r="AU3154" s="223">
        <f>WEEKNUM(B3154)-WEEKNUM(EOMONTH(B3154,-1)+1)+1</f>
        <v>5</v>
      </c>
      <c r="AV3154" s="209" t="str">
        <f>MONTH(R3154)&amp;"/"&amp;YEAR(R3154)</f>
        <v>5/2026</v>
      </c>
      <c r="AW3154" s="209">
        <f>WEEKNUM(R3154)-WEEKNUM(EOMONTH(R3154,-1)+1)+1</f>
        <v>3</v>
      </c>
      <c r="AX3154" s="209">
        <f>IF(BB3154="S",IF(Q3154="1. Aceitou o programa",R3154-B3154,0),0)</f>
        <v>43</v>
      </c>
      <c r="AY3154" s="209">
        <f>IF(BB3154="S",IF(AND(S3154&lt;&gt;"",R3154&lt;&gt;""),S3154-R3154,0),0)</f>
        <v>0</v>
      </c>
      <c r="AZ3154" s="209">
        <f>IF(BB3154="S",IF(Q3154="1. Aceitou o programa",IF(OR(X3154="Não se Aplica",X3154=""),IF(OR(W3154="Não se Aplica",W3154=""),0,W3154-V3154),AVERAGE(X3154-W3154,W3154-V3154)),0),0)</f>
        <v>0</v>
      </c>
      <c r="BA3154" s="209">
        <f>IF(BB3154="S",IF(AND(Q3154="1. Aceitou o programa",AH3154="Realizada"),IFERROR(IF(AG3154="",0,AG3154-R3154),0),0),0)</f>
        <v>0</v>
      </c>
      <c r="BB3154" s="209" t="str">
        <f>_xlfn.XLOOKUP(U3154,'Lista Suspensa'!$AA$20:$AA$23,'Lista Suspensa'!$AB$20:$AB$23,"N/A")</f>
        <v>S</v>
      </c>
    </row>
    <row r="3155" spans="1:54" ht="12" customHeight="1">
      <c r="A3155" s="151" t="s">
        <v>54</v>
      </c>
      <c r="B3155" s="152">
        <v>46112</v>
      </c>
      <c r="C3155" s="153" t="s">
        <v>55</v>
      </c>
      <c r="D3155" s="153" t="s">
        <v>56</v>
      </c>
      <c r="E3155" s="244">
        <v>84968476</v>
      </c>
      <c r="F3155" s="144" t="s">
        <v>5947</v>
      </c>
      <c r="G3155" s="230"/>
      <c r="H3155" s="154">
        <v>32388</v>
      </c>
      <c r="I3155" s="153">
        <v>37</v>
      </c>
      <c r="J3155" s="148" t="s">
        <v>70</v>
      </c>
      <c r="K3155" s="153"/>
      <c r="L3155" s="153"/>
      <c r="M3155" s="153"/>
      <c r="N3155" s="153"/>
      <c r="O3155" s="155">
        <v>21968624789</v>
      </c>
      <c r="P3155" s="156" t="s">
        <v>60</v>
      </c>
      <c r="Q3155" s="157" t="s">
        <v>110</v>
      </c>
      <c r="R3155" s="158">
        <v>46155</v>
      </c>
      <c r="S3155" s="159"/>
      <c r="T3155" s="159" t="s">
        <v>62</v>
      </c>
      <c r="U3155" s="159" t="s">
        <v>111</v>
      </c>
      <c r="V3155" s="154">
        <v>46148</v>
      </c>
      <c r="W3155" s="154"/>
      <c r="X3155" s="154"/>
      <c r="Y3155" s="160" t="s">
        <v>3187</v>
      </c>
      <c r="Z3155" s="160" t="s">
        <v>65</v>
      </c>
      <c r="AA3155" s="153"/>
      <c r="AB3155" s="153"/>
      <c r="AC3155" s="182" t="e">
        <f t="shared" si="100"/>
        <v>#DIV/0!</v>
      </c>
      <c r="AD3155" s="153" t="e">
        <f t="shared" si="101"/>
        <v>#DIV/0!</v>
      </c>
      <c r="AE3155" s="233" t="s">
        <v>66</v>
      </c>
      <c r="AF3155" s="153"/>
      <c r="AG3155" s="159"/>
      <c r="AH3155" s="153"/>
      <c r="AI3155" s="161"/>
      <c r="AJ3155" s="153"/>
      <c r="AK3155" s="153"/>
      <c r="AL3155" s="207"/>
      <c r="AM3155" s="207"/>
      <c r="AN3155" s="207"/>
      <c r="AO3155" s="207" t="str">
        <f ca="1">IF(R3155="","",IF(R3155&gt;TODAY(),"0 meses",DATEDIF(R3155,TODAY(),"m") &amp; " meses"))</f>
        <v>0 meses</v>
      </c>
      <c r="AP3155" s="147" t="s">
        <v>67</v>
      </c>
      <c r="AQ3155" s="147" t="s">
        <v>67</v>
      </c>
      <c r="AR3155" s="147"/>
      <c r="AS3155" s="209" t="s">
        <v>68</v>
      </c>
      <c r="AT3155" s="223" t="str">
        <f>MONTH(B3155)&amp;"/"&amp;YEAR(B3155)</f>
        <v>3/2026</v>
      </c>
      <c r="AU3155" s="223">
        <f>WEEKNUM(B3155)-WEEKNUM(EOMONTH(B3155,-1)+1)+1</f>
        <v>5</v>
      </c>
      <c r="AV3155" s="209" t="str">
        <f>MONTH(R3155)&amp;"/"&amp;YEAR(R3155)</f>
        <v>5/2026</v>
      </c>
      <c r="AW3155" s="209">
        <f>WEEKNUM(R3155)-WEEKNUM(EOMONTH(R3155,-1)+1)+1</f>
        <v>3</v>
      </c>
      <c r="AX3155" s="209">
        <f>IF(BB3155="S",IF(Q3155="1. Aceitou o programa",R3155-B3155,0),0)</f>
        <v>43</v>
      </c>
      <c r="AY3155" s="209">
        <f>IF(BB3155="S",IF(AND(S3155&lt;&gt;"",R3155&lt;&gt;""),S3155-R3155,0),0)</f>
        <v>0</v>
      </c>
      <c r="AZ3155" s="209">
        <f>IF(BB3155="S",IF(Q3155="1. Aceitou o programa",IF(OR(X3155="Não se Aplica",X3155=""),IF(OR(W3155="Não se Aplica",W3155=""),0,W3155-V3155),AVERAGE(X3155-W3155,W3155-V3155)),0),0)</f>
        <v>0</v>
      </c>
      <c r="BA3155" s="209">
        <f>IF(BB3155="S",IF(AND(Q3155="1. Aceitou o programa",AH3155="Realizada"),IFERROR(IF(AG3155="",0,AG3155-R3155),0),0),0)</f>
        <v>0</v>
      </c>
      <c r="BB3155" s="209" t="str">
        <f>_xlfn.XLOOKUP(U3155,'Lista Suspensa'!$AA$20:$AA$23,'Lista Suspensa'!$AB$20:$AB$23,"N/A")</f>
        <v>S</v>
      </c>
    </row>
    <row r="3156" spans="1:54" ht="12" customHeight="1">
      <c r="A3156" s="151" t="s">
        <v>54</v>
      </c>
      <c r="B3156" s="152">
        <v>46112</v>
      </c>
      <c r="C3156" s="153" t="s">
        <v>55</v>
      </c>
      <c r="D3156" s="153" t="s">
        <v>56</v>
      </c>
      <c r="E3156" s="244">
        <v>82449413</v>
      </c>
      <c r="F3156" s="144" t="s">
        <v>5948</v>
      </c>
      <c r="G3156" s="230"/>
      <c r="H3156" s="154">
        <v>32414</v>
      </c>
      <c r="I3156" s="153">
        <v>37</v>
      </c>
      <c r="J3156" s="148" t="s">
        <v>70</v>
      </c>
      <c r="K3156" s="153"/>
      <c r="L3156" s="153"/>
      <c r="M3156" s="153"/>
      <c r="N3156" s="153"/>
      <c r="O3156" s="155">
        <v>11949542756</v>
      </c>
      <c r="P3156" s="156" t="s">
        <v>60</v>
      </c>
      <c r="Q3156" s="157" t="s">
        <v>110</v>
      </c>
      <c r="R3156" s="158">
        <v>46155</v>
      </c>
      <c r="S3156" s="159"/>
      <c r="T3156" s="159" t="s">
        <v>62</v>
      </c>
      <c r="U3156" s="159" t="s">
        <v>111</v>
      </c>
      <c r="V3156" s="154">
        <v>46148</v>
      </c>
      <c r="W3156" s="154"/>
      <c r="X3156" s="154"/>
      <c r="Y3156" s="160" t="s">
        <v>3187</v>
      </c>
      <c r="Z3156" s="160" t="s">
        <v>65</v>
      </c>
      <c r="AA3156" s="153"/>
      <c r="AB3156" s="153"/>
      <c r="AC3156" s="182" t="e">
        <f t="shared" si="100"/>
        <v>#DIV/0!</v>
      </c>
      <c r="AD3156" s="153" t="e">
        <f t="shared" si="101"/>
        <v>#DIV/0!</v>
      </c>
      <c r="AE3156" s="233" t="s">
        <v>66</v>
      </c>
      <c r="AF3156" s="153"/>
      <c r="AG3156" s="159"/>
      <c r="AH3156" s="153"/>
      <c r="AI3156" s="161"/>
      <c r="AJ3156" s="153"/>
      <c r="AK3156" s="153"/>
      <c r="AL3156" s="207"/>
      <c r="AM3156" s="207"/>
      <c r="AN3156" s="207"/>
      <c r="AO3156" s="207" t="str">
        <f ca="1">IF(R3156="","",IF(R3156&gt;TODAY(),"0 meses",DATEDIF(R3156,TODAY(),"m") &amp; " meses"))</f>
        <v>0 meses</v>
      </c>
      <c r="AP3156" s="147" t="s">
        <v>67</v>
      </c>
      <c r="AQ3156" s="147" t="s">
        <v>67</v>
      </c>
      <c r="AR3156" s="147"/>
      <c r="AS3156" s="209" t="s">
        <v>68</v>
      </c>
      <c r="AT3156" s="223" t="str">
        <f>MONTH(B3156)&amp;"/"&amp;YEAR(B3156)</f>
        <v>3/2026</v>
      </c>
      <c r="AU3156" s="223">
        <f>WEEKNUM(B3156)-WEEKNUM(EOMONTH(B3156,-1)+1)+1</f>
        <v>5</v>
      </c>
      <c r="AV3156" s="209" t="str">
        <f>MONTH(R3156)&amp;"/"&amp;YEAR(R3156)</f>
        <v>5/2026</v>
      </c>
      <c r="AW3156" s="209">
        <f>WEEKNUM(R3156)-WEEKNUM(EOMONTH(R3156,-1)+1)+1</f>
        <v>3</v>
      </c>
      <c r="AX3156" s="209">
        <f>IF(BB3156="S",IF(Q3156="1. Aceitou o programa",R3156-B3156,0),0)</f>
        <v>43</v>
      </c>
      <c r="AY3156" s="209">
        <f>IF(BB3156="S",IF(AND(S3156&lt;&gt;"",R3156&lt;&gt;""),S3156-R3156,0),0)</f>
        <v>0</v>
      </c>
      <c r="AZ3156" s="209">
        <f>IF(BB3156="S",IF(Q3156="1. Aceitou o programa",IF(OR(X3156="Não se Aplica",X3156=""),IF(OR(W3156="Não se Aplica",W3156=""),0,W3156-V3156),AVERAGE(X3156-W3156,W3156-V3156)),0),0)</f>
        <v>0</v>
      </c>
      <c r="BA3156" s="209">
        <f>IF(BB3156="S",IF(AND(Q3156="1. Aceitou o programa",AH3156="Realizada"),IFERROR(IF(AG3156="",0,AG3156-R3156),0),0),0)</f>
        <v>0</v>
      </c>
      <c r="BB3156" s="209" t="str">
        <f>_xlfn.XLOOKUP(U3156,'Lista Suspensa'!$AA$20:$AA$23,'Lista Suspensa'!$AB$20:$AB$23,"N/A")</f>
        <v>S</v>
      </c>
    </row>
    <row r="3157" spans="1:54" ht="12" customHeight="1">
      <c r="A3157" s="151" t="s">
        <v>54</v>
      </c>
      <c r="B3157" s="152">
        <v>46112</v>
      </c>
      <c r="C3157" s="153" t="s">
        <v>55</v>
      </c>
      <c r="D3157" s="153" t="s">
        <v>56</v>
      </c>
      <c r="E3157" s="244">
        <v>83744354</v>
      </c>
      <c r="F3157" s="144" t="s">
        <v>5949</v>
      </c>
      <c r="G3157" s="230"/>
      <c r="H3157" s="154">
        <v>32433</v>
      </c>
      <c r="I3157" s="153">
        <v>37</v>
      </c>
      <c r="J3157" s="148" t="s">
        <v>70</v>
      </c>
      <c r="K3157" s="153"/>
      <c r="L3157" s="153"/>
      <c r="M3157" s="153"/>
      <c r="N3157" s="153"/>
      <c r="O3157" s="155">
        <v>21973179293</v>
      </c>
      <c r="P3157" s="156" t="s">
        <v>60</v>
      </c>
      <c r="Q3157" s="157" t="s">
        <v>110</v>
      </c>
      <c r="R3157" s="158">
        <v>46155</v>
      </c>
      <c r="S3157" s="159"/>
      <c r="T3157" s="159" t="s">
        <v>62</v>
      </c>
      <c r="U3157" s="159" t="s">
        <v>111</v>
      </c>
      <c r="V3157" s="154">
        <v>46148</v>
      </c>
      <c r="W3157" s="154"/>
      <c r="X3157" s="154"/>
      <c r="Y3157" s="160" t="s">
        <v>3187</v>
      </c>
      <c r="Z3157" s="160" t="s">
        <v>65</v>
      </c>
      <c r="AA3157" s="153"/>
      <c r="AB3157" s="153"/>
      <c r="AC3157" s="182" t="e">
        <f t="shared" si="100"/>
        <v>#DIV/0!</v>
      </c>
      <c r="AD3157" s="153" t="e">
        <f t="shared" si="101"/>
        <v>#DIV/0!</v>
      </c>
      <c r="AE3157" s="233" t="s">
        <v>66</v>
      </c>
      <c r="AF3157" s="153"/>
      <c r="AG3157" s="159"/>
      <c r="AH3157" s="153"/>
      <c r="AI3157" s="161"/>
      <c r="AJ3157" s="153"/>
      <c r="AK3157" s="153"/>
      <c r="AL3157" s="207"/>
      <c r="AM3157" s="207"/>
      <c r="AN3157" s="207"/>
      <c r="AO3157" s="207" t="str">
        <f ca="1">IF(R3157="","",IF(R3157&gt;TODAY(),"0 meses",DATEDIF(R3157,TODAY(),"m") &amp; " meses"))</f>
        <v>0 meses</v>
      </c>
      <c r="AP3157" s="147" t="s">
        <v>67</v>
      </c>
      <c r="AQ3157" s="147" t="s">
        <v>67</v>
      </c>
      <c r="AR3157" s="147"/>
      <c r="AS3157" s="209" t="s">
        <v>68</v>
      </c>
      <c r="AT3157" s="223" t="str">
        <f>MONTH(B3157)&amp;"/"&amp;YEAR(B3157)</f>
        <v>3/2026</v>
      </c>
      <c r="AU3157" s="223">
        <f>WEEKNUM(B3157)-WEEKNUM(EOMONTH(B3157,-1)+1)+1</f>
        <v>5</v>
      </c>
      <c r="AV3157" s="209" t="str">
        <f>MONTH(R3157)&amp;"/"&amp;YEAR(R3157)</f>
        <v>5/2026</v>
      </c>
      <c r="AW3157" s="209">
        <f>WEEKNUM(R3157)-WEEKNUM(EOMONTH(R3157,-1)+1)+1</f>
        <v>3</v>
      </c>
      <c r="AX3157" s="209">
        <f>IF(BB3157="S",IF(Q3157="1. Aceitou o programa",R3157-B3157,0),0)</f>
        <v>43</v>
      </c>
      <c r="AY3157" s="209">
        <f>IF(BB3157="S",IF(AND(S3157&lt;&gt;"",R3157&lt;&gt;""),S3157-R3157,0),0)</f>
        <v>0</v>
      </c>
      <c r="AZ3157" s="209">
        <f>IF(BB3157="S",IF(Q3157="1. Aceitou o programa",IF(OR(X3157="Não se Aplica",X3157=""),IF(OR(W3157="Não se Aplica",W3157=""),0,W3157-V3157),AVERAGE(X3157-W3157,W3157-V3157)),0),0)</f>
        <v>0</v>
      </c>
      <c r="BA3157" s="209">
        <f>IF(BB3157="S",IF(AND(Q3157="1. Aceitou o programa",AH3157="Realizada"),IFERROR(IF(AG3157="",0,AG3157-R3157),0),0),0)</f>
        <v>0</v>
      </c>
      <c r="BB3157" s="209" t="str">
        <f>_xlfn.XLOOKUP(U3157,'Lista Suspensa'!$AA$20:$AA$23,'Lista Suspensa'!$AB$20:$AB$23,"N/A")</f>
        <v>S</v>
      </c>
    </row>
    <row r="3158" spans="1:54" ht="12" customHeight="1">
      <c r="A3158" s="151" t="s">
        <v>54</v>
      </c>
      <c r="B3158" s="152">
        <v>46112</v>
      </c>
      <c r="C3158" s="153" t="s">
        <v>55</v>
      </c>
      <c r="D3158" s="153" t="s">
        <v>56</v>
      </c>
      <c r="E3158" s="244">
        <v>86389652</v>
      </c>
      <c r="F3158" s="144" t="s">
        <v>5950</v>
      </c>
      <c r="G3158" s="230"/>
      <c r="H3158" s="154">
        <v>32469</v>
      </c>
      <c r="I3158" s="153">
        <v>37</v>
      </c>
      <c r="J3158" s="148" t="s">
        <v>58</v>
      </c>
      <c r="K3158" s="153"/>
      <c r="L3158" s="153"/>
      <c r="M3158" s="153"/>
      <c r="N3158" s="153"/>
      <c r="O3158" s="155">
        <v>21972464434</v>
      </c>
      <c r="P3158" s="156" t="s">
        <v>60</v>
      </c>
      <c r="Q3158" s="157" t="s">
        <v>110</v>
      </c>
      <c r="R3158" s="158">
        <v>46155</v>
      </c>
      <c r="S3158" s="159"/>
      <c r="T3158" s="159" t="s">
        <v>62</v>
      </c>
      <c r="U3158" s="159" t="s">
        <v>111</v>
      </c>
      <c r="V3158" s="154">
        <v>46149</v>
      </c>
      <c r="W3158" s="154"/>
      <c r="X3158" s="154"/>
      <c r="Y3158" s="160" t="s">
        <v>64</v>
      </c>
      <c r="Z3158" s="160" t="s">
        <v>65</v>
      </c>
      <c r="AA3158" s="153"/>
      <c r="AB3158" s="153"/>
      <c r="AC3158" s="182" t="e">
        <f t="shared" si="100"/>
        <v>#DIV/0!</v>
      </c>
      <c r="AD3158" s="153" t="e">
        <f t="shared" si="101"/>
        <v>#DIV/0!</v>
      </c>
      <c r="AE3158" s="233" t="s">
        <v>66</v>
      </c>
      <c r="AF3158" s="153"/>
      <c r="AG3158" s="159"/>
      <c r="AH3158" s="153"/>
      <c r="AI3158" s="161"/>
      <c r="AJ3158" s="153"/>
      <c r="AK3158" s="153"/>
      <c r="AL3158" s="207"/>
      <c r="AM3158" s="207"/>
      <c r="AN3158" s="207"/>
      <c r="AO3158" s="207" t="str">
        <f ca="1">IF(R3158="","",IF(R3158&gt;TODAY(),"0 meses",DATEDIF(R3158,TODAY(),"m") &amp; " meses"))</f>
        <v>0 meses</v>
      </c>
      <c r="AP3158" s="147" t="s">
        <v>67</v>
      </c>
      <c r="AQ3158" s="147" t="s">
        <v>67</v>
      </c>
      <c r="AR3158" s="147"/>
      <c r="AS3158" s="209" t="s">
        <v>68</v>
      </c>
      <c r="AT3158" s="223" t="str">
        <f>MONTH(B3158)&amp;"/"&amp;YEAR(B3158)</f>
        <v>3/2026</v>
      </c>
      <c r="AU3158" s="223">
        <f>WEEKNUM(B3158)-WEEKNUM(EOMONTH(B3158,-1)+1)+1</f>
        <v>5</v>
      </c>
      <c r="AV3158" s="209" t="str">
        <f>MONTH(R3158)&amp;"/"&amp;YEAR(R3158)</f>
        <v>5/2026</v>
      </c>
      <c r="AW3158" s="209">
        <f>WEEKNUM(R3158)-WEEKNUM(EOMONTH(R3158,-1)+1)+1</f>
        <v>3</v>
      </c>
      <c r="AX3158" s="209">
        <f>IF(BB3158="S",IF(Q3158="1. Aceitou o programa",R3158-B3158,0),0)</f>
        <v>43</v>
      </c>
      <c r="AY3158" s="209">
        <f>IF(BB3158="S",IF(AND(S3158&lt;&gt;"",R3158&lt;&gt;""),S3158-R3158,0),0)</f>
        <v>0</v>
      </c>
      <c r="AZ3158" s="209">
        <f>IF(BB3158="S",IF(Q3158="1. Aceitou o programa",IF(OR(X3158="Não se Aplica",X3158=""),IF(OR(W3158="Não se Aplica",W3158=""),0,W3158-V3158),AVERAGE(X3158-W3158,W3158-V3158)),0),0)</f>
        <v>0</v>
      </c>
      <c r="BA3158" s="209">
        <f>IF(BB3158="S",IF(AND(Q3158="1. Aceitou o programa",AH3158="Realizada"),IFERROR(IF(AG3158="",0,AG3158-R3158),0),0),0)</f>
        <v>0</v>
      </c>
      <c r="BB3158" s="209" t="str">
        <f>_xlfn.XLOOKUP(U3158,'Lista Suspensa'!$AA$20:$AA$23,'Lista Suspensa'!$AB$20:$AB$23,"N/A")</f>
        <v>S</v>
      </c>
    </row>
    <row r="3159" spans="1:54" ht="12" customHeight="1">
      <c r="A3159" s="151" t="s">
        <v>54</v>
      </c>
      <c r="B3159" s="152">
        <v>46112</v>
      </c>
      <c r="C3159" s="153" t="s">
        <v>55</v>
      </c>
      <c r="D3159" s="153" t="s">
        <v>56</v>
      </c>
      <c r="E3159" s="244">
        <v>92737555</v>
      </c>
      <c r="F3159" s="144" t="s">
        <v>5951</v>
      </c>
      <c r="G3159" s="230"/>
      <c r="H3159" s="154">
        <v>32489</v>
      </c>
      <c r="I3159" s="153">
        <v>37</v>
      </c>
      <c r="J3159" s="148" t="s">
        <v>70</v>
      </c>
      <c r="K3159" s="153"/>
      <c r="L3159" s="153"/>
      <c r="M3159" s="153"/>
      <c r="N3159" s="153"/>
      <c r="O3159" s="155">
        <v>11970831616</v>
      </c>
      <c r="P3159" s="156" t="s">
        <v>60</v>
      </c>
      <c r="Q3159" s="157" t="s">
        <v>110</v>
      </c>
      <c r="R3159" s="158">
        <v>46155</v>
      </c>
      <c r="S3159" s="159"/>
      <c r="T3159" s="159" t="s">
        <v>62</v>
      </c>
      <c r="U3159" s="159" t="s">
        <v>111</v>
      </c>
      <c r="V3159" s="154">
        <v>46148</v>
      </c>
      <c r="W3159" s="154">
        <v>46155</v>
      </c>
      <c r="X3159" s="154"/>
      <c r="Y3159" s="160" t="s">
        <v>99</v>
      </c>
      <c r="Z3159" s="160" t="s">
        <v>65</v>
      </c>
      <c r="AA3159" s="153"/>
      <c r="AB3159" s="153"/>
      <c r="AC3159" s="182" t="e">
        <f t="shared" si="100"/>
        <v>#DIV/0!</v>
      </c>
      <c r="AD3159" s="153" t="e">
        <f t="shared" si="101"/>
        <v>#DIV/0!</v>
      </c>
      <c r="AE3159" s="233" t="s">
        <v>66</v>
      </c>
      <c r="AF3159" s="153"/>
      <c r="AG3159" s="159"/>
      <c r="AH3159" s="153"/>
      <c r="AI3159" s="161"/>
      <c r="AJ3159" s="153"/>
      <c r="AK3159" s="153"/>
      <c r="AL3159" s="207"/>
      <c r="AM3159" s="207"/>
      <c r="AN3159" s="207"/>
      <c r="AO3159" s="207" t="str">
        <f ca="1">IF(R3159="","",IF(R3159&gt;TODAY(),"0 meses",DATEDIF(R3159,TODAY(),"m") &amp; " meses"))</f>
        <v>0 meses</v>
      </c>
      <c r="AP3159" s="147" t="s">
        <v>67</v>
      </c>
      <c r="AQ3159" s="147" t="s">
        <v>67</v>
      </c>
      <c r="AR3159" s="147"/>
      <c r="AS3159" s="209" t="s">
        <v>68</v>
      </c>
      <c r="AT3159" s="223" t="str">
        <f>MONTH(B3159)&amp;"/"&amp;YEAR(B3159)</f>
        <v>3/2026</v>
      </c>
      <c r="AU3159" s="223">
        <f>WEEKNUM(B3159)-WEEKNUM(EOMONTH(B3159,-1)+1)+1</f>
        <v>5</v>
      </c>
      <c r="AV3159" s="209" t="str">
        <f>MONTH(R3159)&amp;"/"&amp;YEAR(R3159)</f>
        <v>5/2026</v>
      </c>
      <c r="AW3159" s="209">
        <f>WEEKNUM(R3159)-WEEKNUM(EOMONTH(R3159,-1)+1)+1</f>
        <v>3</v>
      </c>
      <c r="AX3159" s="209">
        <f>IF(BB3159="S",IF(Q3159="1. Aceitou o programa",R3159-B3159,0),0)</f>
        <v>43</v>
      </c>
      <c r="AY3159" s="209">
        <f>IF(BB3159="S",IF(AND(S3159&lt;&gt;"",R3159&lt;&gt;""),S3159-R3159,0),0)</f>
        <v>0</v>
      </c>
      <c r="AZ3159" s="209">
        <f>IF(BB3159="S",IF(Q3159="1. Aceitou o programa",IF(OR(X3159="Não se Aplica",X3159=""),IF(OR(W3159="Não se Aplica",W3159=""),0,W3159-V3159),AVERAGE(X3159-W3159,W3159-V3159)),0),0)</f>
        <v>7</v>
      </c>
      <c r="BA3159" s="209">
        <f>IF(BB3159="S",IF(AND(Q3159="1. Aceitou o programa",AH3159="Realizada"),IFERROR(IF(AG3159="",0,AG3159-R3159),0),0),0)</f>
        <v>0</v>
      </c>
      <c r="BB3159" s="209" t="str">
        <f>_xlfn.XLOOKUP(U3159,'Lista Suspensa'!$AA$20:$AA$23,'Lista Suspensa'!$AB$20:$AB$23,"N/A")</f>
        <v>S</v>
      </c>
    </row>
    <row r="3160" spans="1:54" ht="12" customHeight="1">
      <c r="A3160" s="151" t="s">
        <v>54</v>
      </c>
      <c r="B3160" s="152">
        <v>46112</v>
      </c>
      <c r="C3160" s="153" t="s">
        <v>55</v>
      </c>
      <c r="D3160" s="153" t="s">
        <v>56</v>
      </c>
      <c r="E3160" s="244">
        <v>92686678</v>
      </c>
      <c r="F3160" s="144" t="s">
        <v>5952</v>
      </c>
      <c r="G3160" s="230"/>
      <c r="H3160" s="154">
        <v>32505</v>
      </c>
      <c r="I3160" s="153">
        <v>37</v>
      </c>
      <c r="J3160" s="148" t="s">
        <v>70</v>
      </c>
      <c r="K3160" s="153"/>
      <c r="L3160" s="153"/>
      <c r="M3160" s="153"/>
      <c r="N3160" s="153"/>
      <c r="O3160" s="155">
        <v>21964705732</v>
      </c>
      <c r="P3160" s="156" t="s">
        <v>60</v>
      </c>
      <c r="Q3160" s="157" t="s">
        <v>110</v>
      </c>
      <c r="R3160" s="158">
        <v>46155</v>
      </c>
      <c r="S3160" s="159"/>
      <c r="T3160" s="159" t="s">
        <v>62</v>
      </c>
      <c r="U3160" s="159" t="s">
        <v>111</v>
      </c>
      <c r="V3160" s="154">
        <v>46148</v>
      </c>
      <c r="W3160" s="154"/>
      <c r="X3160" s="154"/>
      <c r="Y3160" s="160" t="s">
        <v>3187</v>
      </c>
      <c r="Z3160" s="160" t="s">
        <v>65</v>
      </c>
      <c r="AA3160" s="153"/>
      <c r="AB3160" s="153"/>
      <c r="AC3160" s="182" t="e">
        <f t="shared" si="100"/>
        <v>#DIV/0!</v>
      </c>
      <c r="AD3160" s="153" t="e">
        <f t="shared" si="101"/>
        <v>#DIV/0!</v>
      </c>
      <c r="AE3160" s="233" t="s">
        <v>66</v>
      </c>
      <c r="AF3160" s="153"/>
      <c r="AG3160" s="159"/>
      <c r="AH3160" s="153"/>
      <c r="AI3160" s="161"/>
      <c r="AJ3160" s="153"/>
      <c r="AK3160" s="153"/>
      <c r="AL3160" s="207"/>
      <c r="AM3160" s="207"/>
      <c r="AN3160" s="207"/>
      <c r="AO3160" s="207" t="str">
        <f ca="1">IF(R3160="","",IF(R3160&gt;TODAY(),"0 meses",DATEDIF(R3160,TODAY(),"m") &amp; " meses"))</f>
        <v>0 meses</v>
      </c>
      <c r="AP3160" s="147" t="s">
        <v>67</v>
      </c>
      <c r="AQ3160" s="147" t="s">
        <v>67</v>
      </c>
      <c r="AR3160" s="147"/>
      <c r="AS3160" s="209" t="s">
        <v>68</v>
      </c>
      <c r="AT3160" s="223" t="str">
        <f>MONTH(B3160)&amp;"/"&amp;YEAR(B3160)</f>
        <v>3/2026</v>
      </c>
      <c r="AU3160" s="223">
        <f>WEEKNUM(B3160)-WEEKNUM(EOMONTH(B3160,-1)+1)+1</f>
        <v>5</v>
      </c>
      <c r="AV3160" s="209" t="str">
        <f>MONTH(R3160)&amp;"/"&amp;YEAR(R3160)</f>
        <v>5/2026</v>
      </c>
      <c r="AW3160" s="209">
        <f>WEEKNUM(R3160)-WEEKNUM(EOMONTH(R3160,-1)+1)+1</f>
        <v>3</v>
      </c>
      <c r="AX3160" s="209">
        <f>IF(BB3160="S",IF(Q3160="1. Aceitou o programa",R3160-B3160,0),0)</f>
        <v>43</v>
      </c>
      <c r="AY3160" s="209">
        <f>IF(BB3160="S",IF(AND(S3160&lt;&gt;"",R3160&lt;&gt;""),S3160-R3160,0),0)</f>
        <v>0</v>
      </c>
      <c r="AZ3160" s="209">
        <f>IF(BB3160="S",IF(Q3160="1. Aceitou o programa",IF(OR(X3160="Não se Aplica",X3160=""),IF(OR(W3160="Não se Aplica",W3160=""),0,W3160-V3160),AVERAGE(X3160-W3160,W3160-V3160)),0),0)</f>
        <v>0</v>
      </c>
      <c r="BA3160" s="209">
        <f>IF(BB3160="S",IF(AND(Q3160="1. Aceitou o programa",AH3160="Realizada"),IFERROR(IF(AG3160="",0,AG3160-R3160),0),0),0)</f>
        <v>0</v>
      </c>
      <c r="BB3160" s="209" t="str">
        <f>_xlfn.XLOOKUP(U3160,'Lista Suspensa'!$AA$20:$AA$23,'Lista Suspensa'!$AB$20:$AB$23,"N/A")</f>
        <v>S</v>
      </c>
    </row>
    <row r="3161" spans="1:54" ht="12" customHeight="1">
      <c r="A3161" s="151" t="s">
        <v>54</v>
      </c>
      <c r="B3161" s="152">
        <v>46112</v>
      </c>
      <c r="C3161" s="153" t="s">
        <v>55</v>
      </c>
      <c r="D3161" s="153" t="s">
        <v>56</v>
      </c>
      <c r="E3161" s="244">
        <v>92634886</v>
      </c>
      <c r="F3161" s="144" t="s">
        <v>5953</v>
      </c>
      <c r="G3161" s="230"/>
      <c r="H3161" s="154">
        <v>32584</v>
      </c>
      <c r="I3161" s="153">
        <v>37</v>
      </c>
      <c r="J3161" s="148" t="s">
        <v>70</v>
      </c>
      <c r="K3161" s="153"/>
      <c r="L3161" s="153"/>
      <c r="M3161" s="153"/>
      <c r="N3161" s="153"/>
      <c r="O3161" s="155">
        <v>11957942093</v>
      </c>
      <c r="P3161" s="156" t="s">
        <v>60</v>
      </c>
      <c r="Q3161" s="157" t="s">
        <v>110</v>
      </c>
      <c r="R3161" s="158">
        <v>46155</v>
      </c>
      <c r="S3161" s="159"/>
      <c r="T3161" s="159" t="s">
        <v>62</v>
      </c>
      <c r="U3161" s="159" t="s">
        <v>111</v>
      </c>
      <c r="V3161" s="154">
        <v>46148</v>
      </c>
      <c r="W3161" s="154"/>
      <c r="X3161" s="154"/>
      <c r="Y3161" s="160" t="s">
        <v>3187</v>
      </c>
      <c r="Z3161" s="160" t="s">
        <v>65</v>
      </c>
      <c r="AA3161" s="153"/>
      <c r="AB3161" s="153"/>
      <c r="AC3161" s="182" t="e">
        <f t="shared" si="100"/>
        <v>#DIV/0!</v>
      </c>
      <c r="AD3161" s="153" t="e">
        <f t="shared" si="101"/>
        <v>#DIV/0!</v>
      </c>
      <c r="AE3161" s="233" t="s">
        <v>66</v>
      </c>
      <c r="AF3161" s="153"/>
      <c r="AG3161" s="159"/>
      <c r="AH3161" s="153"/>
      <c r="AI3161" s="161"/>
      <c r="AJ3161" s="153"/>
      <c r="AK3161" s="153"/>
      <c r="AL3161" s="207"/>
      <c r="AM3161" s="207"/>
      <c r="AN3161" s="207"/>
      <c r="AO3161" s="207" t="str">
        <f ca="1">IF(R3161="","",IF(R3161&gt;TODAY(),"0 meses",DATEDIF(R3161,TODAY(),"m") &amp; " meses"))</f>
        <v>0 meses</v>
      </c>
      <c r="AP3161" s="147" t="s">
        <v>67</v>
      </c>
      <c r="AQ3161" s="147" t="s">
        <v>67</v>
      </c>
      <c r="AR3161" s="147"/>
      <c r="AS3161" s="209" t="s">
        <v>68</v>
      </c>
      <c r="AT3161" s="223" t="str">
        <f>MONTH(B3161)&amp;"/"&amp;YEAR(B3161)</f>
        <v>3/2026</v>
      </c>
      <c r="AU3161" s="223">
        <f>WEEKNUM(B3161)-WEEKNUM(EOMONTH(B3161,-1)+1)+1</f>
        <v>5</v>
      </c>
      <c r="AV3161" s="209" t="str">
        <f>MONTH(R3161)&amp;"/"&amp;YEAR(R3161)</f>
        <v>5/2026</v>
      </c>
      <c r="AW3161" s="209">
        <f>WEEKNUM(R3161)-WEEKNUM(EOMONTH(R3161,-1)+1)+1</f>
        <v>3</v>
      </c>
      <c r="AX3161" s="209">
        <f>IF(BB3161="S",IF(Q3161="1. Aceitou o programa",R3161-B3161,0),0)</f>
        <v>43</v>
      </c>
      <c r="AY3161" s="209">
        <f>IF(BB3161="S",IF(AND(S3161&lt;&gt;"",R3161&lt;&gt;""),S3161-R3161,0),0)</f>
        <v>0</v>
      </c>
      <c r="AZ3161" s="209">
        <f>IF(BB3161="S",IF(Q3161="1. Aceitou o programa",IF(OR(X3161="Não se Aplica",X3161=""),IF(OR(W3161="Não se Aplica",W3161=""),0,W3161-V3161),AVERAGE(X3161-W3161,W3161-V3161)),0),0)</f>
        <v>0</v>
      </c>
      <c r="BA3161" s="209">
        <f>IF(BB3161="S",IF(AND(Q3161="1. Aceitou o programa",AH3161="Realizada"),IFERROR(IF(AG3161="",0,AG3161-R3161),0),0),0)</f>
        <v>0</v>
      </c>
      <c r="BB3161" s="209" t="str">
        <f>_xlfn.XLOOKUP(U3161,'Lista Suspensa'!$AA$20:$AA$23,'Lista Suspensa'!$AB$20:$AB$23,"N/A")</f>
        <v>S</v>
      </c>
    </row>
    <row r="3162" spans="1:54" ht="12" customHeight="1">
      <c r="A3162" s="151" t="s">
        <v>54</v>
      </c>
      <c r="B3162" s="152">
        <v>46112</v>
      </c>
      <c r="C3162" s="153" t="s">
        <v>55</v>
      </c>
      <c r="D3162" s="153" t="s">
        <v>56</v>
      </c>
      <c r="E3162" s="244">
        <v>85255643</v>
      </c>
      <c r="F3162" s="144" t="s">
        <v>5954</v>
      </c>
      <c r="G3162" s="230"/>
      <c r="H3162" s="154">
        <v>32585</v>
      </c>
      <c r="I3162" s="153">
        <v>37</v>
      </c>
      <c r="J3162" s="148" t="s">
        <v>70</v>
      </c>
      <c r="K3162" s="153"/>
      <c r="L3162" s="153"/>
      <c r="M3162" s="153"/>
      <c r="N3162" s="153"/>
      <c r="O3162" s="155">
        <v>21964206534</v>
      </c>
      <c r="P3162" s="156" t="s">
        <v>60</v>
      </c>
      <c r="Q3162" s="157" t="s">
        <v>110</v>
      </c>
      <c r="R3162" s="158">
        <v>46155</v>
      </c>
      <c r="S3162" s="159"/>
      <c r="T3162" s="159" t="s">
        <v>62</v>
      </c>
      <c r="U3162" s="159" t="s">
        <v>111</v>
      </c>
      <c r="V3162" s="154">
        <v>46148</v>
      </c>
      <c r="W3162" s="154"/>
      <c r="X3162" s="154"/>
      <c r="Y3162" s="160" t="s">
        <v>3187</v>
      </c>
      <c r="Z3162" s="160" t="s">
        <v>65</v>
      </c>
      <c r="AA3162" s="153"/>
      <c r="AB3162" s="153"/>
      <c r="AC3162" s="182" t="e">
        <f t="shared" si="100"/>
        <v>#DIV/0!</v>
      </c>
      <c r="AD3162" s="153" t="e">
        <f t="shared" si="101"/>
        <v>#DIV/0!</v>
      </c>
      <c r="AE3162" s="233" t="s">
        <v>66</v>
      </c>
      <c r="AF3162" s="153"/>
      <c r="AG3162" s="159"/>
      <c r="AH3162" s="153"/>
      <c r="AI3162" s="161"/>
      <c r="AJ3162" s="153"/>
      <c r="AK3162" s="153"/>
      <c r="AL3162" s="207"/>
      <c r="AM3162" s="207"/>
      <c r="AN3162" s="207"/>
      <c r="AO3162" s="207" t="str">
        <f ca="1">IF(R3162="","",IF(R3162&gt;TODAY(),"0 meses",DATEDIF(R3162,TODAY(),"m") &amp; " meses"))</f>
        <v>0 meses</v>
      </c>
      <c r="AP3162" s="147" t="s">
        <v>67</v>
      </c>
      <c r="AQ3162" s="147" t="s">
        <v>67</v>
      </c>
      <c r="AR3162" s="147"/>
      <c r="AS3162" s="209" t="s">
        <v>68</v>
      </c>
      <c r="AT3162" s="223" t="str">
        <f>MONTH(B3162)&amp;"/"&amp;YEAR(B3162)</f>
        <v>3/2026</v>
      </c>
      <c r="AU3162" s="223">
        <f>WEEKNUM(B3162)-WEEKNUM(EOMONTH(B3162,-1)+1)+1</f>
        <v>5</v>
      </c>
      <c r="AV3162" s="209" t="str">
        <f>MONTH(R3162)&amp;"/"&amp;YEAR(R3162)</f>
        <v>5/2026</v>
      </c>
      <c r="AW3162" s="209">
        <f>WEEKNUM(R3162)-WEEKNUM(EOMONTH(R3162,-1)+1)+1</f>
        <v>3</v>
      </c>
      <c r="AX3162" s="209">
        <f>IF(BB3162="S",IF(Q3162="1. Aceitou o programa",R3162-B3162,0),0)</f>
        <v>43</v>
      </c>
      <c r="AY3162" s="209">
        <f>IF(BB3162="S",IF(AND(S3162&lt;&gt;"",R3162&lt;&gt;""),S3162-R3162,0),0)</f>
        <v>0</v>
      </c>
      <c r="AZ3162" s="209">
        <f>IF(BB3162="S",IF(Q3162="1. Aceitou o programa",IF(OR(X3162="Não se Aplica",X3162=""),IF(OR(W3162="Não se Aplica",W3162=""),0,W3162-V3162),AVERAGE(X3162-W3162,W3162-V3162)),0),0)</f>
        <v>0</v>
      </c>
      <c r="BA3162" s="209">
        <f>IF(BB3162="S",IF(AND(Q3162="1. Aceitou o programa",AH3162="Realizada"),IFERROR(IF(AG3162="",0,AG3162-R3162),0),0),0)</f>
        <v>0</v>
      </c>
      <c r="BB3162" s="209" t="str">
        <f>_xlfn.XLOOKUP(U3162,'Lista Suspensa'!$AA$20:$AA$23,'Lista Suspensa'!$AB$20:$AB$23,"N/A")</f>
        <v>S</v>
      </c>
    </row>
    <row r="3163" spans="1:54" ht="12" customHeight="1">
      <c r="A3163" s="151" t="s">
        <v>54</v>
      </c>
      <c r="B3163" s="152">
        <v>46112</v>
      </c>
      <c r="C3163" s="153" t="s">
        <v>55</v>
      </c>
      <c r="D3163" s="153" t="s">
        <v>56</v>
      </c>
      <c r="E3163" s="244">
        <v>93081400</v>
      </c>
      <c r="F3163" s="144" t="s">
        <v>5955</v>
      </c>
      <c r="G3163" s="230"/>
      <c r="H3163" s="154">
        <v>32606</v>
      </c>
      <c r="I3163" s="153">
        <v>37</v>
      </c>
      <c r="J3163" s="148" t="s">
        <v>70</v>
      </c>
      <c r="K3163" s="153"/>
      <c r="L3163" s="153"/>
      <c r="M3163" s="153"/>
      <c r="N3163" s="153"/>
      <c r="O3163" s="155">
        <v>21999959694</v>
      </c>
      <c r="P3163" s="156" t="s">
        <v>60</v>
      </c>
      <c r="Q3163" s="157" t="s">
        <v>110</v>
      </c>
      <c r="R3163" s="158">
        <v>46155</v>
      </c>
      <c r="S3163" s="159"/>
      <c r="T3163" s="159" t="s">
        <v>62</v>
      </c>
      <c r="U3163" s="159" t="s">
        <v>111</v>
      </c>
      <c r="V3163" s="154">
        <v>46149</v>
      </c>
      <c r="W3163" s="154"/>
      <c r="X3163" s="154"/>
      <c r="Y3163" s="160" t="s">
        <v>3187</v>
      </c>
      <c r="Z3163" s="160" t="s">
        <v>65</v>
      </c>
      <c r="AA3163" s="153"/>
      <c r="AB3163" s="153"/>
      <c r="AC3163" s="182" t="e">
        <f t="shared" si="100"/>
        <v>#DIV/0!</v>
      </c>
      <c r="AD3163" s="153" t="e">
        <f t="shared" si="101"/>
        <v>#DIV/0!</v>
      </c>
      <c r="AE3163" s="233" t="s">
        <v>66</v>
      </c>
      <c r="AF3163" s="153"/>
      <c r="AG3163" s="159"/>
      <c r="AH3163" s="153"/>
      <c r="AI3163" s="161"/>
      <c r="AJ3163" s="153"/>
      <c r="AK3163" s="153"/>
      <c r="AL3163" s="207"/>
      <c r="AM3163" s="207"/>
      <c r="AN3163" s="207"/>
      <c r="AO3163" s="207" t="str">
        <f ca="1">IF(R3163="","",IF(R3163&gt;TODAY(),"0 meses",DATEDIF(R3163,TODAY(),"m") &amp; " meses"))</f>
        <v>0 meses</v>
      </c>
      <c r="AP3163" s="147" t="s">
        <v>67</v>
      </c>
      <c r="AQ3163" s="147" t="s">
        <v>67</v>
      </c>
      <c r="AR3163" s="147"/>
      <c r="AS3163" s="209" t="s">
        <v>68</v>
      </c>
      <c r="AT3163" s="223" t="str">
        <f>MONTH(B3163)&amp;"/"&amp;YEAR(B3163)</f>
        <v>3/2026</v>
      </c>
      <c r="AU3163" s="223">
        <f>WEEKNUM(B3163)-WEEKNUM(EOMONTH(B3163,-1)+1)+1</f>
        <v>5</v>
      </c>
      <c r="AV3163" s="209" t="str">
        <f>MONTH(R3163)&amp;"/"&amp;YEAR(R3163)</f>
        <v>5/2026</v>
      </c>
      <c r="AW3163" s="209">
        <f>WEEKNUM(R3163)-WEEKNUM(EOMONTH(R3163,-1)+1)+1</f>
        <v>3</v>
      </c>
      <c r="AX3163" s="209">
        <f>IF(BB3163="S",IF(Q3163="1. Aceitou o programa",R3163-B3163,0),0)</f>
        <v>43</v>
      </c>
      <c r="AY3163" s="209">
        <f>IF(BB3163="S",IF(AND(S3163&lt;&gt;"",R3163&lt;&gt;""),S3163-R3163,0),0)</f>
        <v>0</v>
      </c>
      <c r="AZ3163" s="209">
        <f>IF(BB3163="S",IF(Q3163="1. Aceitou o programa",IF(OR(X3163="Não se Aplica",X3163=""),IF(OR(W3163="Não se Aplica",W3163=""),0,W3163-V3163),AVERAGE(X3163-W3163,W3163-V3163)),0),0)</f>
        <v>0</v>
      </c>
      <c r="BA3163" s="209">
        <f>IF(BB3163="S",IF(AND(Q3163="1. Aceitou o programa",AH3163="Realizada"),IFERROR(IF(AG3163="",0,AG3163-R3163),0),0),0)</f>
        <v>0</v>
      </c>
      <c r="BB3163" s="209" t="str">
        <f>_xlfn.XLOOKUP(U3163,'Lista Suspensa'!$AA$20:$AA$23,'Lista Suspensa'!$AB$20:$AB$23,"N/A")</f>
        <v>S</v>
      </c>
    </row>
    <row r="3164" spans="1:54" ht="12" customHeight="1">
      <c r="A3164" s="151" t="s">
        <v>54</v>
      </c>
      <c r="B3164" s="152">
        <v>46112</v>
      </c>
      <c r="C3164" s="153" t="s">
        <v>55</v>
      </c>
      <c r="D3164" s="153" t="s">
        <v>56</v>
      </c>
      <c r="E3164" s="244">
        <v>93603573</v>
      </c>
      <c r="F3164" s="144" t="s">
        <v>5956</v>
      </c>
      <c r="G3164" s="230"/>
      <c r="H3164" s="154">
        <v>32610</v>
      </c>
      <c r="I3164" s="153">
        <v>37</v>
      </c>
      <c r="J3164" s="148" t="s">
        <v>70</v>
      </c>
      <c r="K3164" s="153"/>
      <c r="L3164" s="153"/>
      <c r="M3164" s="153"/>
      <c r="N3164" s="153"/>
      <c r="O3164" s="155">
        <v>11957372222</v>
      </c>
      <c r="P3164" s="156" t="s">
        <v>60</v>
      </c>
      <c r="Q3164" s="157" t="s">
        <v>110</v>
      </c>
      <c r="R3164" s="158">
        <v>46155</v>
      </c>
      <c r="S3164" s="159"/>
      <c r="T3164" s="159" t="s">
        <v>62</v>
      </c>
      <c r="U3164" s="159" t="s">
        <v>111</v>
      </c>
      <c r="V3164" s="154">
        <v>46149</v>
      </c>
      <c r="W3164" s="154"/>
      <c r="X3164" s="154"/>
      <c r="Y3164" s="160" t="s">
        <v>3187</v>
      </c>
      <c r="Z3164" s="160" t="s">
        <v>65</v>
      </c>
      <c r="AA3164" s="153"/>
      <c r="AB3164" s="153"/>
      <c r="AC3164" s="182" t="e">
        <f t="shared" si="100"/>
        <v>#DIV/0!</v>
      </c>
      <c r="AD3164" s="153" t="e">
        <f t="shared" si="101"/>
        <v>#DIV/0!</v>
      </c>
      <c r="AE3164" s="233" t="s">
        <v>66</v>
      </c>
      <c r="AF3164" s="153"/>
      <c r="AG3164" s="159"/>
      <c r="AH3164" s="153"/>
      <c r="AI3164" s="161"/>
      <c r="AJ3164" s="153"/>
      <c r="AK3164" s="153"/>
      <c r="AL3164" s="207"/>
      <c r="AM3164" s="207"/>
      <c r="AN3164" s="207"/>
      <c r="AO3164" s="207" t="str">
        <f ca="1">IF(R3164="","",IF(R3164&gt;TODAY(),"0 meses",DATEDIF(R3164,TODAY(),"m") &amp; " meses"))</f>
        <v>0 meses</v>
      </c>
      <c r="AP3164" s="147" t="s">
        <v>67</v>
      </c>
      <c r="AQ3164" s="147" t="s">
        <v>67</v>
      </c>
      <c r="AR3164" s="147"/>
      <c r="AS3164" s="209" t="s">
        <v>68</v>
      </c>
      <c r="AT3164" s="223" t="str">
        <f>MONTH(B3164)&amp;"/"&amp;YEAR(B3164)</f>
        <v>3/2026</v>
      </c>
      <c r="AU3164" s="223">
        <f>WEEKNUM(B3164)-WEEKNUM(EOMONTH(B3164,-1)+1)+1</f>
        <v>5</v>
      </c>
      <c r="AV3164" s="209" t="str">
        <f>MONTH(R3164)&amp;"/"&amp;YEAR(R3164)</f>
        <v>5/2026</v>
      </c>
      <c r="AW3164" s="209">
        <f>WEEKNUM(R3164)-WEEKNUM(EOMONTH(R3164,-1)+1)+1</f>
        <v>3</v>
      </c>
      <c r="AX3164" s="209">
        <f>IF(BB3164="S",IF(Q3164="1. Aceitou o programa",R3164-B3164,0),0)</f>
        <v>43</v>
      </c>
      <c r="AY3164" s="209">
        <f>IF(BB3164="S",IF(AND(S3164&lt;&gt;"",R3164&lt;&gt;""),S3164-R3164,0),0)</f>
        <v>0</v>
      </c>
      <c r="AZ3164" s="209">
        <f>IF(BB3164="S",IF(Q3164="1. Aceitou o programa",IF(OR(X3164="Não se Aplica",X3164=""),IF(OR(W3164="Não se Aplica",W3164=""),0,W3164-V3164),AVERAGE(X3164-W3164,W3164-V3164)),0),0)</f>
        <v>0</v>
      </c>
      <c r="BA3164" s="209">
        <f>IF(BB3164="S",IF(AND(Q3164="1. Aceitou o programa",AH3164="Realizada"),IFERROR(IF(AG3164="",0,AG3164-R3164),0),0),0)</f>
        <v>0</v>
      </c>
      <c r="BB3164" s="209" t="str">
        <f>_xlfn.XLOOKUP(U3164,'Lista Suspensa'!$AA$20:$AA$23,'Lista Suspensa'!$AB$20:$AB$23,"N/A")</f>
        <v>S</v>
      </c>
    </row>
    <row r="3165" spans="1:54" ht="12" customHeight="1">
      <c r="A3165" s="151" t="s">
        <v>54</v>
      </c>
      <c r="B3165" s="152">
        <v>46112</v>
      </c>
      <c r="C3165" s="153" t="s">
        <v>55</v>
      </c>
      <c r="D3165" s="153" t="s">
        <v>56</v>
      </c>
      <c r="E3165" s="244">
        <v>92589290</v>
      </c>
      <c r="F3165" s="144" t="s">
        <v>5957</v>
      </c>
      <c r="G3165" s="230"/>
      <c r="H3165" s="154">
        <v>32640</v>
      </c>
      <c r="I3165" s="153">
        <v>37</v>
      </c>
      <c r="J3165" s="148" t="s">
        <v>70</v>
      </c>
      <c r="K3165" s="153"/>
      <c r="L3165" s="153"/>
      <c r="M3165" s="153"/>
      <c r="N3165" s="153"/>
      <c r="O3165" s="155">
        <v>11949167439</v>
      </c>
      <c r="P3165" s="156" t="s">
        <v>60</v>
      </c>
      <c r="Q3165" s="157" t="s">
        <v>110</v>
      </c>
      <c r="R3165" s="158">
        <v>46155</v>
      </c>
      <c r="S3165" s="159"/>
      <c r="T3165" s="159" t="s">
        <v>62</v>
      </c>
      <c r="U3165" s="159" t="s">
        <v>111</v>
      </c>
      <c r="V3165" s="154">
        <v>46148</v>
      </c>
      <c r="W3165" s="154"/>
      <c r="X3165" s="154"/>
      <c r="Y3165" s="160" t="s">
        <v>3187</v>
      </c>
      <c r="Z3165" s="160" t="s">
        <v>65</v>
      </c>
      <c r="AA3165" s="153"/>
      <c r="AB3165" s="153"/>
      <c r="AC3165" s="182" t="e">
        <f t="shared" si="100"/>
        <v>#DIV/0!</v>
      </c>
      <c r="AD3165" s="153" t="e">
        <f t="shared" si="101"/>
        <v>#DIV/0!</v>
      </c>
      <c r="AE3165" s="233" t="s">
        <v>66</v>
      </c>
      <c r="AF3165" s="153"/>
      <c r="AG3165" s="159"/>
      <c r="AH3165" s="153"/>
      <c r="AI3165" s="161"/>
      <c r="AJ3165" s="153"/>
      <c r="AK3165" s="153"/>
      <c r="AL3165" s="207"/>
      <c r="AM3165" s="207"/>
      <c r="AN3165" s="207"/>
      <c r="AO3165" s="207" t="str">
        <f ca="1">IF(R3165="","",IF(R3165&gt;TODAY(),"0 meses",DATEDIF(R3165,TODAY(),"m") &amp; " meses"))</f>
        <v>0 meses</v>
      </c>
      <c r="AP3165" s="147" t="s">
        <v>67</v>
      </c>
      <c r="AQ3165" s="147" t="s">
        <v>67</v>
      </c>
      <c r="AR3165" s="147"/>
      <c r="AS3165" s="209" t="s">
        <v>68</v>
      </c>
      <c r="AT3165" s="223" t="str">
        <f>MONTH(B3165)&amp;"/"&amp;YEAR(B3165)</f>
        <v>3/2026</v>
      </c>
      <c r="AU3165" s="223">
        <f>WEEKNUM(B3165)-WEEKNUM(EOMONTH(B3165,-1)+1)+1</f>
        <v>5</v>
      </c>
      <c r="AV3165" s="209" t="str">
        <f>MONTH(R3165)&amp;"/"&amp;YEAR(R3165)</f>
        <v>5/2026</v>
      </c>
      <c r="AW3165" s="209">
        <f>WEEKNUM(R3165)-WEEKNUM(EOMONTH(R3165,-1)+1)+1</f>
        <v>3</v>
      </c>
      <c r="AX3165" s="209">
        <f>IF(BB3165="S",IF(Q3165="1. Aceitou o programa",R3165-B3165,0),0)</f>
        <v>43</v>
      </c>
      <c r="AY3165" s="209">
        <f>IF(BB3165="S",IF(AND(S3165&lt;&gt;"",R3165&lt;&gt;""),S3165-R3165,0),0)</f>
        <v>0</v>
      </c>
      <c r="AZ3165" s="209">
        <f>IF(BB3165="S",IF(Q3165="1. Aceitou o programa",IF(OR(X3165="Não se Aplica",X3165=""),IF(OR(W3165="Não se Aplica",W3165=""),0,W3165-V3165),AVERAGE(X3165-W3165,W3165-V3165)),0),0)</f>
        <v>0</v>
      </c>
      <c r="BA3165" s="209">
        <f>IF(BB3165="S",IF(AND(Q3165="1. Aceitou o programa",AH3165="Realizada"),IFERROR(IF(AG3165="",0,AG3165-R3165),0),0),0)</f>
        <v>0</v>
      </c>
      <c r="BB3165" s="209" t="str">
        <f>_xlfn.XLOOKUP(U3165,'Lista Suspensa'!$AA$20:$AA$23,'Lista Suspensa'!$AB$20:$AB$23,"N/A")</f>
        <v>S</v>
      </c>
    </row>
    <row r="3166" spans="1:54" ht="12" customHeight="1">
      <c r="A3166" s="151" t="s">
        <v>54</v>
      </c>
      <c r="B3166" s="152">
        <v>46112</v>
      </c>
      <c r="C3166" s="153" t="s">
        <v>55</v>
      </c>
      <c r="D3166" s="153" t="s">
        <v>56</v>
      </c>
      <c r="E3166" s="244">
        <v>86777090</v>
      </c>
      <c r="F3166" s="144" t="s">
        <v>5958</v>
      </c>
      <c r="G3166" s="230"/>
      <c r="H3166" s="154">
        <v>32709</v>
      </c>
      <c r="I3166" s="153">
        <v>36</v>
      </c>
      <c r="J3166" s="148" t="s">
        <v>70</v>
      </c>
      <c r="K3166" s="153"/>
      <c r="L3166" s="153"/>
      <c r="M3166" s="153"/>
      <c r="N3166" s="153"/>
      <c r="O3166" s="155">
        <v>11940191588</v>
      </c>
      <c r="P3166" s="156" t="s">
        <v>60</v>
      </c>
      <c r="Q3166" s="157" t="s">
        <v>110</v>
      </c>
      <c r="R3166" s="158">
        <v>46155</v>
      </c>
      <c r="S3166" s="159"/>
      <c r="T3166" s="159" t="s">
        <v>62</v>
      </c>
      <c r="U3166" s="159" t="s">
        <v>111</v>
      </c>
      <c r="V3166" s="154">
        <v>46149</v>
      </c>
      <c r="W3166" s="154"/>
      <c r="X3166" s="154"/>
      <c r="Y3166" s="160" t="s">
        <v>64</v>
      </c>
      <c r="Z3166" s="160" t="s">
        <v>65</v>
      </c>
      <c r="AA3166" s="153"/>
      <c r="AB3166" s="153"/>
      <c r="AC3166" s="182" t="e">
        <f t="shared" si="100"/>
        <v>#DIV/0!</v>
      </c>
      <c r="AD3166" s="153" t="e">
        <f t="shared" si="101"/>
        <v>#DIV/0!</v>
      </c>
      <c r="AE3166" s="233" t="s">
        <v>66</v>
      </c>
      <c r="AF3166" s="153"/>
      <c r="AG3166" s="159"/>
      <c r="AH3166" s="153"/>
      <c r="AI3166" s="161"/>
      <c r="AJ3166" s="153"/>
      <c r="AK3166" s="153"/>
      <c r="AL3166" s="207"/>
      <c r="AM3166" s="207"/>
      <c r="AN3166" s="207"/>
      <c r="AO3166" s="207" t="str">
        <f ca="1">IF(R3166="","",IF(R3166&gt;TODAY(),"0 meses",DATEDIF(R3166,TODAY(),"m") &amp; " meses"))</f>
        <v>0 meses</v>
      </c>
      <c r="AP3166" s="147" t="s">
        <v>67</v>
      </c>
      <c r="AQ3166" s="147" t="s">
        <v>67</v>
      </c>
      <c r="AR3166" s="147"/>
      <c r="AS3166" s="209" t="s">
        <v>68</v>
      </c>
      <c r="AT3166" s="223" t="str">
        <f>MONTH(B3166)&amp;"/"&amp;YEAR(B3166)</f>
        <v>3/2026</v>
      </c>
      <c r="AU3166" s="223">
        <f>WEEKNUM(B3166)-WEEKNUM(EOMONTH(B3166,-1)+1)+1</f>
        <v>5</v>
      </c>
      <c r="AV3166" s="209" t="str">
        <f>MONTH(R3166)&amp;"/"&amp;YEAR(R3166)</f>
        <v>5/2026</v>
      </c>
      <c r="AW3166" s="209">
        <f>WEEKNUM(R3166)-WEEKNUM(EOMONTH(R3166,-1)+1)+1</f>
        <v>3</v>
      </c>
      <c r="AX3166" s="209">
        <f>IF(BB3166="S",IF(Q3166="1. Aceitou o programa",R3166-B3166,0),0)</f>
        <v>43</v>
      </c>
      <c r="AY3166" s="209">
        <f>IF(BB3166="S",IF(AND(S3166&lt;&gt;"",R3166&lt;&gt;""),S3166-R3166,0),0)</f>
        <v>0</v>
      </c>
      <c r="AZ3166" s="209">
        <f>IF(BB3166="S",IF(Q3166="1. Aceitou o programa",IF(OR(X3166="Não se Aplica",X3166=""),IF(OR(W3166="Não se Aplica",W3166=""),0,W3166-V3166),AVERAGE(X3166-W3166,W3166-V3166)),0),0)</f>
        <v>0</v>
      </c>
      <c r="BA3166" s="209">
        <f>IF(BB3166="S",IF(AND(Q3166="1. Aceitou o programa",AH3166="Realizada"),IFERROR(IF(AG3166="",0,AG3166-R3166),0),0),0)</f>
        <v>0</v>
      </c>
      <c r="BB3166" s="209" t="str">
        <f>_xlfn.XLOOKUP(U3166,'Lista Suspensa'!$AA$20:$AA$23,'Lista Suspensa'!$AB$20:$AB$23,"N/A")</f>
        <v>S</v>
      </c>
    </row>
    <row r="3167" spans="1:54" ht="12" customHeight="1">
      <c r="A3167" s="151" t="s">
        <v>54</v>
      </c>
      <c r="B3167" s="152">
        <v>46112</v>
      </c>
      <c r="C3167" s="153" t="s">
        <v>55</v>
      </c>
      <c r="D3167" s="153" t="s">
        <v>56</v>
      </c>
      <c r="E3167" s="244">
        <v>93541469</v>
      </c>
      <c r="F3167" s="144" t="s">
        <v>5959</v>
      </c>
      <c r="G3167" s="230"/>
      <c r="H3167" s="154">
        <v>32748</v>
      </c>
      <c r="I3167" s="153">
        <v>36</v>
      </c>
      <c r="J3167" s="148" t="s">
        <v>70</v>
      </c>
      <c r="K3167" s="153"/>
      <c r="L3167" s="153"/>
      <c r="M3167" s="153"/>
      <c r="N3167" s="153"/>
      <c r="O3167" s="155">
        <v>21980716709</v>
      </c>
      <c r="P3167" s="156" t="s">
        <v>60</v>
      </c>
      <c r="Q3167" s="157" t="s">
        <v>110</v>
      </c>
      <c r="R3167" s="158">
        <v>46155</v>
      </c>
      <c r="S3167" s="159"/>
      <c r="T3167" s="159" t="s">
        <v>62</v>
      </c>
      <c r="U3167" s="159" t="s">
        <v>111</v>
      </c>
      <c r="V3167" s="154">
        <v>46148</v>
      </c>
      <c r="W3167" s="154"/>
      <c r="X3167" s="154"/>
      <c r="Y3167" s="160" t="s">
        <v>3187</v>
      </c>
      <c r="Z3167" s="160" t="s">
        <v>65</v>
      </c>
      <c r="AA3167" s="153"/>
      <c r="AB3167" s="153"/>
      <c r="AC3167" s="182" t="e">
        <f t="shared" si="100"/>
        <v>#DIV/0!</v>
      </c>
      <c r="AD3167" s="153" t="e">
        <f t="shared" si="101"/>
        <v>#DIV/0!</v>
      </c>
      <c r="AE3167" s="233" t="s">
        <v>66</v>
      </c>
      <c r="AF3167" s="153"/>
      <c r="AG3167" s="159"/>
      <c r="AH3167" s="153"/>
      <c r="AI3167" s="161"/>
      <c r="AJ3167" s="153"/>
      <c r="AK3167" s="153"/>
      <c r="AL3167" s="207"/>
      <c r="AM3167" s="207"/>
      <c r="AN3167" s="207"/>
      <c r="AO3167" s="207" t="str">
        <f ca="1">IF(R3167="","",IF(R3167&gt;TODAY(),"0 meses",DATEDIF(R3167,TODAY(),"m") &amp; " meses"))</f>
        <v>0 meses</v>
      </c>
      <c r="AP3167" s="147" t="s">
        <v>67</v>
      </c>
      <c r="AQ3167" s="147" t="s">
        <v>67</v>
      </c>
      <c r="AR3167" s="147"/>
      <c r="AS3167" s="209" t="s">
        <v>68</v>
      </c>
      <c r="AT3167" s="223" t="str">
        <f>MONTH(B3167)&amp;"/"&amp;YEAR(B3167)</f>
        <v>3/2026</v>
      </c>
      <c r="AU3167" s="223">
        <f>WEEKNUM(B3167)-WEEKNUM(EOMONTH(B3167,-1)+1)+1</f>
        <v>5</v>
      </c>
      <c r="AV3167" s="209" t="str">
        <f>MONTH(R3167)&amp;"/"&amp;YEAR(R3167)</f>
        <v>5/2026</v>
      </c>
      <c r="AW3167" s="209">
        <f>WEEKNUM(R3167)-WEEKNUM(EOMONTH(R3167,-1)+1)+1</f>
        <v>3</v>
      </c>
      <c r="AX3167" s="209">
        <f>IF(BB3167="S",IF(Q3167="1. Aceitou o programa",R3167-B3167,0),0)</f>
        <v>43</v>
      </c>
      <c r="AY3167" s="209">
        <f>IF(BB3167="S",IF(AND(S3167&lt;&gt;"",R3167&lt;&gt;""),S3167-R3167,0),0)</f>
        <v>0</v>
      </c>
      <c r="AZ3167" s="209">
        <f>IF(BB3167="S",IF(Q3167="1. Aceitou o programa",IF(OR(X3167="Não se Aplica",X3167=""),IF(OR(W3167="Não se Aplica",W3167=""),0,W3167-V3167),AVERAGE(X3167-W3167,W3167-V3167)),0),0)</f>
        <v>0</v>
      </c>
      <c r="BA3167" s="209">
        <f>IF(BB3167="S",IF(AND(Q3167="1. Aceitou o programa",AH3167="Realizada"),IFERROR(IF(AG3167="",0,AG3167-R3167),0),0),0)</f>
        <v>0</v>
      </c>
      <c r="BB3167" s="209" t="str">
        <f>_xlfn.XLOOKUP(U3167,'Lista Suspensa'!$AA$20:$AA$23,'Lista Suspensa'!$AB$20:$AB$23,"N/A")</f>
        <v>S</v>
      </c>
    </row>
    <row r="3168" spans="1:54" ht="12" customHeight="1">
      <c r="A3168" s="151" t="s">
        <v>54</v>
      </c>
      <c r="B3168" s="152">
        <v>46112</v>
      </c>
      <c r="C3168" s="153" t="s">
        <v>55</v>
      </c>
      <c r="D3168" s="153" t="s">
        <v>56</v>
      </c>
      <c r="E3168" s="244">
        <v>84588238</v>
      </c>
      <c r="F3168" s="144" t="s">
        <v>5960</v>
      </c>
      <c r="G3168" s="230"/>
      <c r="H3168" s="154">
        <v>32818</v>
      </c>
      <c r="I3168" s="153">
        <v>36</v>
      </c>
      <c r="J3168" s="148" t="s">
        <v>58</v>
      </c>
      <c r="K3168" s="153"/>
      <c r="L3168" s="153"/>
      <c r="M3168" s="153"/>
      <c r="N3168" s="153"/>
      <c r="O3168" s="155">
        <v>11982128650</v>
      </c>
      <c r="P3168" s="156" t="s">
        <v>60</v>
      </c>
      <c r="Q3168" s="157" t="s">
        <v>110</v>
      </c>
      <c r="R3168" s="158">
        <v>46155</v>
      </c>
      <c r="S3168" s="159"/>
      <c r="T3168" s="159" t="s">
        <v>62</v>
      </c>
      <c r="U3168" s="159" t="s">
        <v>111</v>
      </c>
      <c r="V3168" s="154">
        <v>46148</v>
      </c>
      <c r="W3168" s="154"/>
      <c r="X3168" s="154"/>
      <c r="Y3168" s="160" t="s">
        <v>3187</v>
      </c>
      <c r="Z3168" s="160" t="s">
        <v>65</v>
      </c>
      <c r="AA3168" s="153"/>
      <c r="AB3168" s="153"/>
      <c r="AC3168" s="182" t="e">
        <f t="shared" si="100"/>
        <v>#DIV/0!</v>
      </c>
      <c r="AD3168" s="153" t="e">
        <f t="shared" si="101"/>
        <v>#DIV/0!</v>
      </c>
      <c r="AE3168" s="233" t="s">
        <v>66</v>
      </c>
      <c r="AF3168" s="153"/>
      <c r="AG3168" s="159"/>
      <c r="AH3168" s="153"/>
      <c r="AI3168" s="161"/>
      <c r="AJ3168" s="153"/>
      <c r="AK3168" s="153"/>
      <c r="AL3168" s="207" t="s">
        <v>85</v>
      </c>
      <c r="AM3168" s="207" t="s">
        <v>86</v>
      </c>
      <c r="AN3168" s="207" t="s">
        <v>191</v>
      </c>
      <c r="AO3168" s="207" t="str">
        <f ca="1">IF(R3168="","",IF(R3168&gt;TODAY(),"0 meses",DATEDIF(R3168,TODAY(),"m") &amp; " meses"))</f>
        <v>0 meses</v>
      </c>
      <c r="AP3168" s="147" t="s">
        <v>67</v>
      </c>
      <c r="AQ3168" s="147" t="s">
        <v>67</v>
      </c>
      <c r="AR3168" s="147"/>
      <c r="AS3168" s="209" t="s">
        <v>68</v>
      </c>
      <c r="AT3168" s="223" t="str">
        <f>MONTH(B3168)&amp;"/"&amp;YEAR(B3168)</f>
        <v>3/2026</v>
      </c>
      <c r="AU3168" s="223">
        <f>WEEKNUM(B3168)-WEEKNUM(EOMONTH(B3168,-1)+1)+1</f>
        <v>5</v>
      </c>
      <c r="AV3168" s="209" t="str">
        <f>MONTH(R3168)&amp;"/"&amp;YEAR(R3168)</f>
        <v>5/2026</v>
      </c>
      <c r="AW3168" s="209">
        <f>WEEKNUM(R3168)-WEEKNUM(EOMONTH(R3168,-1)+1)+1</f>
        <v>3</v>
      </c>
      <c r="AX3168" s="209">
        <f>IF(BB3168="S",IF(Q3168="1. Aceitou o programa",R3168-B3168,0),0)</f>
        <v>43</v>
      </c>
      <c r="AY3168" s="209">
        <f>IF(BB3168="S",IF(AND(S3168&lt;&gt;"",R3168&lt;&gt;""),S3168-R3168,0),0)</f>
        <v>0</v>
      </c>
      <c r="AZ3168" s="209">
        <f>IF(BB3168="S",IF(Q3168="1. Aceitou o programa",IF(OR(X3168="Não se Aplica",X3168=""),IF(OR(W3168="Não se Aplica",W3168=""),0,W3168-V3168),AVERAGE(X3168-W3168,W3168-V3168)),0),0)</f>
        <v>0</v>
      </c>
      <c r="BA3168" s="209">
        <f>IF(BB3168="S",IF(AND(Q3168="1. Aceitou o programa",AH3168="Realizada"),IFERROR(IF(AG3168="",0,AG3168-R3168),0),0),0)</f>
        <v>0</v>
      </c>
      <c r="BB3168" s="209" t="str">
        <f>_xlfn.XLOOKUP(U3168,'Lista Suspensa'!$AA$20:$AA$23,'Lista Suspensa'!$AB$20:$AB$23,"N/A")</f>
        <v>S</v>
      </c>
    </row>
    <row r="3169" spans="1:54" ht="12" customHeight="1">
      <c r="A3169" s="151" t="s">
        <v>54</v>
      </c>
      <c r="B3169" s="152">
        <v>46112</v>
      </c>
      <c r="C3169" s="153" t="s">
        <v>55</v>
      </c>
      <c r="D3169" s="153" t="s">
        <v>56</v>
      </c>
      <c r="E3169" s="244">
        <v>89201729</v>
      </c>
      <c r="F3169" s="144" t="s">
        <v>5961</v>
      </c>
      <c r="G3169" s="230"/>
      <c r="H3169" s="154">
        <v>32835</v>
      </c>
      <c r="I3169" s="153">
        <v>36</v>
      </c>
      <c r="J3169" s="148" t="s">
        <v>70</v>
      </c>
      <c r="K3169" s="153"/>
      <c r="L3169" s="153"/>
      <c r="M3169" s="153"/>
      <c r="N3169" s="153"/>
      <c r="O3169" s="155">
        <v>21991386312</v>
      </c>
      <c r="P3169" s="156" t="s">
        <v>60</v>
      </c>
      <c r="Q3169" s="157" t="s">
        <v>110</v>
      </c>
      <c r="R3169" s="158">
        <v>46155</v>
      </c>
      <c r="S3169" s="159"/>
      <c r="T3169" s="159" t="s">
        <v>62</v>
      </c>
      <c r="U3169" s="159" t="s">
        <v>111</v>
      </c>
      <c r="V3169" s="154">
        <v>46148</v>
      </c>
      <c r="W3169" s="154"/>
      <c r="X3169" s="154"/>
      <c r="Y3169" s="160" t="s">
        <v>3187</v>
      </c>
      <c r="Z3169" s="160" t="s">
        <v>65</v>
      </c>
      <c r="AA3169" s="153"/>
      <c r="AB3169" s="153"/>
      <c r="AC3169" s="182" t="e">
        <f t="shared" si="100"/>
        <v>#DIV/0!</v>
      </c>
      <c r="AD3169" s="153" t="e">
        <f t="shared" si="101"/>
        <v>#DIV/0!</v>
      </c>
      <c r="AE3169" s="233" t="s">
        <v>66</v>
      </c>
      <c r="AF3169" s="153"/>
      <c r="AG3169" s="159"/>
      <c r="AH3169" s="153"/>
      <c r="AI3169" s="161"/>
      <c r="AJ3169" s="153"/>
      <c r="AK3169" s="153"/>
      <c r="AL3169" s="207" t="s">
        <v>85</v>
      </c>
      <c r="AM3169" s="207" t="s">
        <v>86</v>
      </c>
      <c r="AN3169" s="207"/>
      <c r="AO3169" s="207" t="str">
        <f ca="1">IF(R3169="","",IF(R3169&gt;TODAY(),"0 meses",DATEDIF(R3169,TODAY(),"m") &amp; " meses"))</f>
        <v>0 meses</v>
      </c>
      <c r="AP3169" s="147" t="s">
        <v>67</v>
      </c>
      <c r="AQ3169" s="147" t="s">
        <v>67</v>
      </c>
      <c r="AR3169" s="147"/>
      <c r="AS3169" s="209" t="s">
        <v>68</v>
      </c>
      <c r="AT3169" s="223" t="str">
        <f>MONTH(B3169)&amp;"/"&amp;YEAR(B3169)</f>
        <v>3/2026</v>
      </c>
      <c r="AU3169" s="223">
        <f>WEEKNUM(B3169)-WEEKNUM(EOMONTH(B3169,-1)+1)+1</f>
        <v>5</v>
      </c>
      <c r="AV3169" s="209" t="str">
        <f>MONTH(R3169)&amp;"/"&amp;YEAR(R3169)</f>
        <v>5/2026</v>
      </c>
      <c r="AW3169" s="209">
        <f>WEEKNUM(R3169)-WEEKNUM(EOMONTH(R3169,-1)+1)+1</f>
        <v>3</v>
      </c>
      <c r="AX3169" s="209">
        <f>IF(BB3169="S",IF(Q3169="1. Aceitou o programa",R3169-B3169,0),0)</f>
        <v>43</v>
      </c>
      <c r="AY3169" s="209">
        <f>IF(BB3169="S",IF(AND(S3169&lt;&gt;"",R3169&lt;&gt;""),S3169-R3169,0),0)</f>
        <v>0</v>
      </c>
      <c r="AZ3169" s="209">
        <f>IF(BB3169="S",IF(Q3169="1. Aceitou o programa",IF(OR(X3169="Não se Aplica",X3169=""),IF(OR(W3169="Não se Aplica",W3169=""),0,W3169-V3169),AVERAGE(X3169-W3169,W3169-V3169)),0),0)</f>
        <v>0</v>
      </c>
      <c r="BA3169" s="209">
        <f>IF(BB3169="S",IF(AND(Q3169="1. Aceitou o programa",AH3169="Realizada"),IFERROR(IF(AG3169="",0,AG3169-R3169),0),0),0)</f>
        <v>0</v>
      </c>
      <c r="BB3169" s="209" t="str">
        <f>_xlfn.XLOOKUP(U3169,'Lista Suspensa'!$AA$20:$AA$23,'Lista Suspensa'!$AB$20:$AB$23,"N/A")</f>
        <v>S</v>
      </c>
    </row>
    <row r="3170" spans="1:54" ht="12" customHeight="1">
      <c r="A3170" s="151" t="s">
        <v>54</v>
      </c>
      <c r="B3170" s="152">
        <v>46112</v>
      </c>
      <c r="C3170" s="153" t="s">
        <v>55</v>
      </c>
      <c r="D3170" s="153" t="s">
        <v>56</v>
      </c>
      <c r="E3170" s="244">
        <v>84722601</v>
      </c>
      <c r="F3170" s="144" t="s">
        <v>5962</v>
      </c>
      <c r="G3170" s="230"/>
      <c r="H3170" s="154">
        <v>32887</v>
      </c>
      <c r="I3170" s="153">
        <v>36</v>
      </c>
      <c r="J3170" s="148" t="s">
        <v>70</v>
      </c>
      <c r="K3170" s="153"/>
      <c r="L3170" s="153"/>
      <c r="M3170" s="153"/>
      <c r="N3170" s="153"/>
      <c r="O3170" s="155">
        <v>21982245470</v>
      </c>
      <c r="P3170" s="156" t="s">
        <v>60</v>
      </c>
      <c r="Q3170" s="157" t="s">
        <v>110</v>
      </c>
      <c r="R3170" s="158">
        <v>46155</v>
      </c>
      <c r="S3170" s="159"/>
      <c r="T3170" s="159" t="s">
        <v>62</v>
      </c>
      <c r="U3170" s="159" t="s">
        <v>111</v>
      </c>
      <c r="V3170" s="154">
        <v>46148</v>
      </c>
      <c r="W3170" s="154"/>
      <c r="X3170" s="154"/>
      <c r="Y3170" s="160" t="s">
        <v>3187</v>
      </c>
      <c r="Z3170" s="160" t="s">
        <v>65</v>
      </c>
      <c r="AA3170" s="153"/>
      <c r="AB3170" s="153"/>
      <c r="AC3170" s="182" t="e">
        <f t="shared" si="100"/>
        <v>#DIV/0!</v>
      </c>
      <c r="AD3170" s="153" t="e">
        <f t="shared" si="101"/>
        <v>#DIV/0!</v>
      </c>
      <c r="AE3170" s="233" t="s">
        <v>66</v>
      </c>
      <c r="AF3170" s="153"/>
      <c r="AG3170" s="159"/>
      <c r="AH3170" s="153"/>
      <c r="AI3170" s="161"/>
      <c r="AJ3170" s="153"/>
      <c r="AK3170" s="153"/>
      <c r="AL3170" s="207"/>
      <c r="AM3170" s="207"/>
      <c r="AN3170" s="207"/>
      <c r="AO3170" s="207" t="str">
        <f ca="1">IF(R3170="","",IF(R3170&gt;TODAY(),"0 meses",DATEDIF(R3170,TODAY(),"m") &amp; " meses"))</f>
        <v>0 meses</v>
      </c>
      <c r="AP3170" s="147" t="s">
        <v>67</v>
      </c>
      <c r="AQ3170" s="147" t="s">
        <v>67</v>
      </c>
      <c r="AR3170" s="147"/>
      <c r="AS3170" s="209" t="s">
        <v>68</v>
      </c>
      <c r="AT3170" s="223" t="str">
        <f>MONTH(B3170)&amp;"/"&amp;YEAR(B3170)</f>
        <v>3/2026</v>
      </c>
      <c r="AU3170" s="223">
        <f>WEEKNUM(B3170)-WEEKNUM(EOMONTH(B3170,-1)+1)+1</f>
        <v>5</v>
      </c>
      <c r="AV3170" s="209" t="str">
        <f>MONTH(R3170)&amp;"/"&amp;YEAR(R3170)</f>
        <v>5/2026</v>
      </c>
      <c r="AW3170" s="209">
        <f>WEEKNUM(R3170)-WEEKNUM(EOMONTH(R3170,-1)+1)+1</f>
        <v>3</v>
      </c>
      <c r="AX3170" s="209">
        <f>IF(BB3170="S",IF(Q3170="1. Aceitou o programa",R3170-B3170,0),0)</f>
        <v>43</v>
      </c>
      <c r="AY3170" s="209">
        <f>IF(BB3170="S",IF(AND(S3170&lt;&gt;"",R3170&lt;&gt;""),S3170-R3170,0),0)</f>
        <v>0</v>
      </c>
      <c r="AZ3170" s="209">
        <f>IF(BB3170="S",IF(Q3170="1. Aceitou o programa",IF(OR(X3170="Não se Aplica",X3170=""),IF(OR(W3170="Não se Aplica",W3170=""),0,W3170-V3170),AVERAGE(X3170-W3170,W3170-V3170)),0),0)</f>
        <v>0</v>
      </c>
      <c r="BA3170" s="209">
        <f>IF(BB3170="S",IF(AND(Q3170="1. Aceitou o programa",AH3170="Realizada"),IFERROR(IF(AG3170="",0,AG3170-R3170),0),0),0)</f>
        <v>0</v>
      </c>
      <c r="BB3170" s="209" t="str">
        <f>_xlfn.XLOOKUP(U3170,'Lista Suspensa'!$AA$20:$AA$23,'Lista Suspensa'!$AB$20:$AB$23,"N/A")</f>
        <v>S</v>
      </c>
    </row>
    <row r="3171" spans="1:54" ht="12" customHeight="1">
      <c r="A3171" s="151" t="s">
        <v>54</v>
      </c>
      <c r="B3171" s="152">
        <v>46112</v>
      </c>
      <c r="C3171" s="153" t="s">
        <v>55</v>
      </c>
      <c r="D3171" s="153" t="s">
        <v>56</v>
      </c>
      <c r="E3171" s="244">
        <v>89902740</v>
      </c>
      <c r="F3171" s="144" t="s">
        <v>5963</v>
      </c>
      <c r="G3171" s="230"/>
      <c r="H3171" s="154">
        <v>32933</v>
      </c>
      <c r="I3171" s="153">
        <v>36</v>
      </c>
      <c r="J3171" s="148" t="s">
        <v>70</v>
      </c>
      <c r="K3171" s="153"/>
      <c r="L3171" s="153"/>
      <c r="M3171" s="153"/>
      <c r="N3171" s="153"/>
      <c r="O3171" s="155">
        <v>11946808600</v>
      </c>
      <c r="P3171" s="156" t="s">
        <v>60</v>
      </c>
      <c r="Q3171" s="157" t="s">
        <v>110</v>
      </c>
      <c r="R3171" s="158">
        <v>46155</v>
      </c>
      <c r="S3171" s="159"/>
      <c r="T3171" s="159" t="s">
        <v>62</v>
      </c>
      <c r="U3171" s="159" t="s">
        <v>111</v>
      </c>
      <c r="V3171" s="154">
        <v>46149</v>
      </c>
      <c r="W3171" s="154"/>
      <c r="X3171" s="154"/>
      <c r="Y3171" s="160" t="s">
        <v>64</v>
      </c>
      <c r="Z3171" s="160" t="s">
        <v>65</v>
      </c>
      <c r="AA3171" s="153"/>
      <c r="AB3171" s="153"/>
      <c r="AC3171" s="182" t="e">
        <f t="shared" si="100"/>
        <v>#DIV/0!</v>
      </c>
      <c r="AD3171" s="153" t="e">
        <f t="shared" si="101"/>
        <v>#DIV/0!</v>
      </c>
      <c r="AE3171" s="233" t="s">
        <v>66</v>
      </c>
      <c r="AF3171" s="153"/>
      <c r="AG3171" s="159"/>
      <c r="AH3171" s="153"/>
      <c r="AI3171" s="161"/>
      <c r="AJ3171" s="153"/>
      <c r="AK3171" s="153"/>
      <c r="AL3171" s="207"/>
      <c r="AM3171" s="207"/>
      <c r="AN3171" s="207"/>
      <c r="AO3171" s="207" t="str">
        <f ca="1">IF(R3171="","",IF(R3171&gt;TODAY(),"0 meses",DATEDIF(R3171,TODAY(),"m") &amp; " meses"))</f>
        <v>0 meses</v>
      </c>
      <c r="AP3171" s="147" t="s">
        <v>67</v>
      </c>
      <c r="AQ3171" s="147" t="s">
        <v>67</v>
      </c>
      <c r="AR3171" s="147"/>
      <c r="AS3171" s="209" t="s">
        <v>68</v>
      </c>
      <c r="AT3171" s="223" t="str">
        <f>MONTH(B3171)&amp;"/"&amp;YEAR(B3171)</f>
        <v>3/2026</v>
      </c>
      <c r="AU3171" s="223">
        <f>WEEKNUM(B3171)-WEEKNUM(EOMONTH(B3171,-1)+1)+1</f>
        <v>5</v>
      </c>
      <c r="AV3171" s="209" t="str">
        <f>MONTH(R3171)&amp;"/"&amp;YEAR(R3171)</f>
        <v>5/2026</v>
      </c>
      <c r="AW3171" s="209">
        <f>WEEKNUM(R3171)-WEEKNUM(EOMONTH(R3171,-1)+1)+1</f>
        <v>3</v>
      </c>
      <c r="AX3171" s="209">
        <f>IF(BB3171="S",IF(Q3171="1. Aceitou o programa",R3171-B3171,0),0)</f>
        <v>43</v>
      </c>
      <c r="AY3171" s="209">
        <f>IF(BB3171="S",IF(AND(S3171&lt;&gt;"",R3171&lt;&gt;""),S3171-R3171,0),0)</f>
        <v>0</v>
      </c>
      <c r="AZ3171" s="209">
        <f>IF(BB3171="S",IF(Q3171="1. Aceitou o programa",IF(OR(X3171="Não se Aplica",X3171=""),IF(OR(W3171="Não se Aplica",W3171=""),0,W3171-V3171),AVERAGE(X3171-W3171,W3171-V3171)),0),0)</f>
        <v>0</v>
      </c>
      <c r="BA3171" s="209">
        <f>IF(BB3171="S",IF(AND(Q3171="1. Aceitou o programa",AH3171="Realizada"),IFERROR(IF(AG3171="",0,AG3171-R3171),0),0),0)</f>
        <v>0</v>
      </c>
      <c r="BB3171" s="209" t="str">
        <f>_xlfn.XLOOKUP(U3171,'Lista Suspensa'!$AA$20:$AA$23,'Lista Suspensa'!$AB$20:$AB$23,"N/A")</f>
        <v>S</v>
      </c>
    </row>
    <row r="3172" spans="1:54" ht="12" customHeight="1">
      <c r="A3172" s="151" t="s">
        <v>54</v>
      </c>
      <c r="B3172" s="152">
        <v>46112</v>
      </c>
      <c r="C3172" s="153" t="s">
        <v>55</v>
      </c>
      <c r="D3172" s="153" t="s">
        <v>56</v>
      </c>
      <c r="E3172" s="244">
        <v>82756223</v>
      </c>
      <c r="F3172" s="144" t="s">
        <v>5964</v>
      </c>
      <c r="G3172" s="230"/>
      <c r="H3172" s="154">
        <v>32963</v>
      </c>
      <c r="I3172" s="153">
        <v>36</v>
      </c>
      <c r="J3172" s="148" t="s">
        <v>70</v>
      </c>
      <c r="K3172" s="153"/>
      <c r="L3172" s="153"/>
      <c r="M3172" s="153"/>
      <c r="N3172" s="153"/>
      <c r="O3172" s="155">
        <v>21974083451</v>
      </c>
      <c r="P3172" s="156" t="s">
        <v>60</v>
      </c>
      <c r="Q3172" s="157" t="s">
        <v>110</v>
      </c>
      <c r="R3172" s="158">
        <v>46155</v>
      </c>
      <c r="S3172" s="159"/>
      <c r="T3172" s="159" t="s">
        <v>62</v>
      </c>
      <c r="U3172" s="159" t="s">
        <v>111</v>
      </c>
      <c r="V3172" s="154">
        <v>46148</v>
      </c>
      <c r="W3172" s="154"/>
      <c r="X3172" s="154"/>
      <c r="Y3172" s="160" t="s">
        <v>3187</v>
      </c>
      <c r="Z3172" s="160" t="s">
        <v>65</v>
      </c>
      <c r="AA3172" s="153"/>
      <c r="AB3172" s="153"/>
      <c r="AC3172" s="182" t="e">
        <f t="shared" si="100"/>
        <v>#DIV/0!</v>
      </c>
      <c r="AD3172" s="153" t="e">
        <f t="shared" si="101"/>
        <v>#DIV/0!</v>
      </c>
      <c r="AE3172" s="233" t="s">
        <v>66</v>
      </c>
      <c r="AF3172" s="153"/>
      <c r="AG3172" s="159"/>
      <c r="AH3172" s="153"/>
      <c r="AI3172" s="161"/>
      <c r="AJ3172" s="153"/>
      <c r="AK3172" s="153"/>
      <c r="AL3172" s="207"/>
      <c r="AM3172" s="207"/>
      <c r="AN3172" s="207"/>
      <c r="AO3172" s="207" t="str">
        <f ca="1">IF(R3172="","",IF(R3172&gt;TODAY(),"0 meses",DATEDIF(R3172,TODAY(),"m") &amp; " meses"))</f>
        <v>0 meses</v>
      </c>
      <c r="AP3172" s="147" t="s">
        <v>67</v>
      </c>
      <c r="AQ3172" s="147" t="s">
        <v>67</v>
      </c>
      <c r="AR3172" s="147"/>
      <c r="AS3172" s="209" t="s">
        <v>68</v>
      </c>
      <c r="AT3172" s="223" t="str">
        <f>MONTH(B3172)&amp;"/"&amp;YEAR(B3172)</f>
        <v>3/2026</v>
      </c>
      <c r="AU3172" s="223">
        <f>WEEKNUM(B3172)-WEEKNUM(EOMONTH(B3172,-1)+1)+1</f>
        <v>5</v>
      </c>
      <c r="AV3172" s="209" t="str">
        <f>MONTH(R3172)&amp;"/"&amp;YEAR(R3172)</f>
        <v>5/2026</v>
      </c>
      <c r="AW3172" s="209">
        <f>WEEKNUM(R3172)-WEEKNUM(EOMONTH(R3172,-1)+1)+1</f>
        <v>3</v>
      </c>
      <c r="AX3172" s="209">
        <f>IF(BB3172="S",IF(Q3172="1. Aceitou o programa",R3172-B3172,0),0)</f>
        <v>43</v>
      </c>
      <c r="AY3172" s="209">
        <f>IF(BB3172="S",IF(AND(S3172&lt;&gt;"",R3172&lt;&gt;""),S3172-R3172,0),0)</f>
        <v>0</v>
      </c>
      <c r="AZ3172" s="209">
        <f>IF(BB3172="S",IF(Q3172="1. Aceitou o programa",IF(OR(X3172="Não se Aplica",X3172=""),IF(OR(W3172="Não se Aplica",W3172=""),0,W3172-V3172),AVERAGE(X3172-W3172,W3172-V3172)),0),0)</f>
        <v>0</v>
      </c>
      <c r="BA3172" s="209">
        <f>IF(BB3172="S",IF(AND(Q3172="1. Aceitou o programa",AH3172="Realizada"),IFERROR(IF(AG3172="",0,AG3172-R3172),0),0),0)</f>
        <v>0</v>
      </c>
      <c r="BB3172" s="209" t="str">
        <f>_xlfn.XLOOKUP(U3172,'Lista Suspensa'!$AA$20:$AA$23,'Lista Suspensa'!$AB$20:$AB$23,"N/A")</f>
        <v>S</v>
      </c>
    </row>
    <row r="3173" spans="1:54" ht="12" customHeight="1">
      <c r="A3173" s="151" t="s">
        <v>54</v>
      </c>
      <c r="B3173" s="152">
        <v>46112</v>
      </c>
      <c r="C3173" s="153" t="s">
        <v>55</v>
      </c>
      <c r="D3173" s="153" t="s">
        <v>56</v>
      </c>
      <c r="E3173" s="244">
        <v>77169324</v>
      </c>
      <c r="F3173" s="144" t="s">
        <v>5965</v>
      </c>
      <c r="G3173" s="230"/>
      <c r="H3173" s="154">
        <v>33019</v>
      </c>
      <c r="I3173" s="153">
        <v>35</v>
      </c>
      <c r="J3173" s="148" t="s">
        <v>70</v>
      </c>
      <c r="K3173" s="153"/>
      <c r="L3173" s="153"/>
      <c r="M3173" s="153"/>
      <c r="N3173" s="153"/>
      <c r="O3173" s="155">
        <v>21985933914</v>
      </c>
      <c r="P3173" s="156" t="s">
        <v>60</v>
      </c>
      <c r="Q3173" s="157" t="s">
        <v>110</v>
      </c>
      <c r="R3173" s="158">
        <v>46155</v>
      </c>
      <c r="S3173" s="159"/>
      <c r="T3173" s="159" t="s">
        <v>62</v>
      </c>
      <c r="U3173" s="159" t="s">
        <v>111</v>
      </c>
      <c r="V3173" s="154">
        <v>46148</v>
      </c>
      <c r="W3173" s="154"/>
      <c r="X3173" s="154"/>
      <c r="Y3173" s="160" t="s">
        <v>3187</v>
      </c>
      <c r="Z3173" s="160" t="s">
        <v>65</v>
      </c>
      <c r="AA3173" s="153"/>
      <c r="AB3173" s="153"/>
      <c r="AC3173" s="182" t="e">
        <f t="shared" si="100"/>
        <v>#DIV/0!</v>
      </c>
      <c r="AD3173" s="153" t="e">
        <f t="shared" si="101"/>
        <v>#DIV/0!</v>
      </c>
      <c r="AE3173" s="233" t="s">
        <v>66</v>
      </c>
      <c r="AF3173" s="153"/>
      <c r="AG3173" s="159"/>
      <c r="AH3173" s="153"/>
      <c r="AI3173" s="161"/>
      <c r="AJ3173" s="153"/>
      <c r="AK3173" s="153"/>
      <c r="AL3173" s="207" t="s">
        <v>85</v>
      </c>
      <c r="AM3173" s="207" t="s">
        <v>86</v>
      </c>
      <c r="AN3173" s="207"/>
      <c r="AO3173" s="207" t="str">
        <f ca="1">IF(R3173="","",IF(R3173&gt;TODAY(),"0 meses",DATEDIF(R3173,TODAY(),"m") &amp; " meses"))</f>
        <v>0 meses</v>
      </c>
      <c r="AP3173" s="147" t="s">
        <v>67</v>
      </c>
      <c r="AQ3173" s="147" t="s">
        <v>67</v>
      </c>
      <c r="AR3173" s="147"/>
      <c r="AS3173" s="209" t="s">
        <v>68</v>
      </c>
      <c r="AT3173" s="223" t="str">
        <f>MONTH(B3173)&amp;"/"&amp;YEAR(B3173)</f>
        <v>3/2026</v>
      </c>
      <c r="AU3173" s="223">
        <f>WEEKNUM(B3173)-WEEKNUM(EOMONTH(B3173,-1)+1)+1</f>
        <v>5</v>
      </c>
      <c r="AV3173" s="209" t="str">
        <f>MONTH(R3173)&amp;"/"&amp;YEAR(R3173)</f>
        <v>5/2026</v>
      </c>
      <c r="AW3173" s="209">
        <f>WEEKNUM(R3173)-WEEKNUM(EOMONTH(R3173,-1)+1)+1</f>
        <v>3</v>
      </c>
      <c r="AX3173" s="209">
        <f>IF(BB3173="S",IF(Q3173="1. Aceitou o programa",R3173-B3173,0),0)</f>
        <v>43</v>
      </c>
      <c r="AY3173" s="209">
        <f>IF(BB3173="S",IF(AND(S3173&lt;&gt;"",R3173&lt;&gt;""),S3173-R3173,0),0)</f>
        <v>0</v>
      </c>
      <c r="AZ3173" s="209">
        <f>IF(BB3173="S",IF(Q3173="1. Aceitou o programa",IF(OR(X3173="Não se Aplica",X3173=""),IF(OR(W3173="Não se Aplica",W3173=""),0,W3173-V3173),AVERAGE(X3173-W3173,W3173-V3173)),0),0)</f>
        <v>0</v>
      </c>
      <c r="BA3173" s="209">
        <f>IF(BB3173="S",IF(AND(Q3173="1. Aceitou o programa",AH3173="Realizada"),IFERROR(IF(AG3173="",0,AG3173-R3173),0),0),0)</f>
        <v>0</v>
      </c>
      <c r="BB3173" s="209" t="str">
        <f>_xlfn.XLOOKUP(U3173,'Lista Suspensa'!$AA$20:$AA$23,'Lista Suspensa'!$AB$20:$AB$23,"N/A")</f>
        <v>S</v>
      </c>
    </row>
    <row r="3174" spans="1:54" ht="12" customHeight="1">
      <c r="A3174" s="151" t="s">
        <v>54</v>
      </c>
      <c r="B3174" s="152">
        <v>46112</v>
      </c>
      <c r="C3174" s="153" t="s">
        <v>55</v>
      </c>
      <c r="D3174" s="153" t="s">
        <v>56</v>
      </c>
      <c r="E3174" s="244">
        <v>92640083</v>
      </c>
      <c r="F3174" s="144" t="s">
        <v>5966</v>
      </c>
      <c r="G3174" s="230"/>
      <c r="H3174" s="154">
        <v>33068</v>
      </c>
      <c r="I3174" s="153">
        <v>35</v>
      </c>
      <c r="J3174" s="148" t="s">
        <v>70</v>
      </c>
      <c r="K3174" s="153"/>
      <c r="L3174" s="153"/>
      <c r="M3174" s="153"/>
      <c r="N3174" s="153"/>
      <c r="O3174" s="155">
        <v>11957763095</v>
      </c>
      <c r="P3174" s="156" t="s">
        <v>60</v>
      </c>
      <c r="Q3174" s="157" t="s">
        <v>110</v>
      </c>
      <c r="R3174" s="158">
        <v>46155</v>
      </c>
      <c r="S3174" s="159"/>
      <c r="T3174" s="159" t="s">
        <v>62</v>
      </c>
      <c r="U3174" s="159" t="s">
        <v>111</v>
      </c>
      <c r="V3174" s="154">
        <v>46148</v>
      </c>
      <c r="W3174" s="154"/>
      <c r="X3174" s="154"/>
      <c r="Y3174" s="160" t="s">
        <v>3187</v>
      </c>
      <c r="Z3174" s="160" t="s">
        <v>65</v>
      </c>
      <c r="AA3174" s="153"/>
      <c r="AB3174" s="153"/>
      <c r="AC3174" s="182" t="e">
        <f t="shared" si="100"/>
        <v>#DIV/0!</v>
      </c>
      <c r="AD3174" s="153" t="e">
        <f t="shared" si="101"/>
        <v>#DIV/0!</v>
      </c>
      <c r="AE3174" s="233" t="s">
        <v>66</v>
      </c>
      <c r="AF3174" s="153"/>
      <c r="AG3174" s="159"/>
      <c r="AH3174" s="153"/>
      <c r="AI3174" s="161"/>
      <c r="AJ3174" s="153"/>
      <c r="AK3174" s="153"/>
      <c r="AL3174" s="207"/>
      <c r="AM3174" s="207"/>
      <c r="AN3174" s="207"/>
      <c r="AO3174" s="207" t="str">
        <f ca="1">IF(R3174="","",IF(R3174&gt;TODAY(),"0 meses",DATEDIF(R3174,TODAY(),"m") &amp; " meses"))</f>
        <v>0 meses</v>
      </c>
      <c r="AP3174" s="147" t="s">
        <v>67</v>
      </c>
      <c r="AQ3174" s="147" t="s">
        <v>67</v>
      </c>
      <c r="AR3174" s="147"/>
      <c r="AS3174" s="209" t="s">
        <v>68</v>
      </c>
      <c r="AT3174" s="223" t="str">
        <f>MONTH(B3174)&amp;"/"&amp;YEAR(B3174)</f>
        <v>3/2026</v>
      </c>
      <c r="AU3174" s="223">
        <f>WEEKNUM(B3174)-WEEKNUM(EOMONTH(B3174,-1)+1)+1</f>
        <v>5</v>
      </c>
      <c r="AV3174" s="209" t="str">
        <f>MONTH(R3174)&amp;"/"&amp;YEAR(R3174)</f>
        <v>5/2026</v>
      </c>
      <c r="AW3174" s="209">
        <f>WEEKNUM(R3174)-WEEKNUM(EOMONTH(R3174,-1)+1)+1</f>
        <v>3</v>
      </c>
      <c r="AX3174" s="209">
        <f>IF(BB3174="S",IF(Q3174="1. Aceitou o programa",R3174-B3174,0),0)</f>
        <v>43</v>
      </c>
      <c r="AY3174" s="209">
        <f>IF(BB3174="S",IF(AND(S3174&lt;&gt;"",R3174&lt;&gt;""),S3174-R3174,0),0)</f>
        <v>0</v>
      </c>
      <c r="AZ3174" s="209">
        <f>IF(BB3174="S",IF(Q3174="1. Aceitou o programa",IF(OR(X3174="Não se Aplica",X3174=""),IF(OR(W3174="Não se Aplica",W3174=""),0,W3174-V3174),AVERAGE(X3174-W3174,W3174-V3174)),0),0)</f>
        <v>0</v>
      </c>
      <c r="BA3174" s="209">
        <f>IF(BB3174="S",IF(AND(Q3174="1. Aceitou o programa",AH3174="Realizada"),IFERROR(IF(AG3174="",0,AG3174-R3174),0),0),0)</f>
        <v>0</v>
      </c>
      <c r="BB3174" s="209" t="str">
        <f>_xlfn.XLOOKUP(U3174,'Lista Suspensa'!$AA$20:$AA$23,'Lista Suspensa'!$AB$20:$AB$23,"N/A")</f>
        <v>S</v>
      </c>
    </row>
    <row r="3175" spans="1:54" ht="12" customHeight="1">
      <c r="A3175" s="151" t="s">
        <v>54</v>
      </c>
      <c r="B3175" s="152">
        <v>46112</v>
      </c>
      <c r="C3175" s="153" t="s">
        <v>55</v>
      </c>
      <c r="D3175" s="153" t="s">
        <v>56</v>
      </c>
      <c r="E3175" s="244">
        <v>89104782</v>
      </c>
      <c r="F3175" s="144" t="s">
        <v>5967</v>
      </c>
      <c r="G3175" s="230"/>
      <c r="H3175" s="154">
        <v>33090</v>
      </c>
      <c r="I3175" s="153">
        <v>35</v>
      </c>
      <c r="J3175" s="148" t="s">
        <v>58</v>
      </c>
      <c r="K3175" s="153"/>
      <c r="L3175" s="153"/>
      <c r="M3175" s="153"/>
      <c r="N3175" s="153"/>
      <c r="O3175" s="155">
        <v>21974236879</v>
      </c>
      <c r="P3175" s="156" t="s">
        <v>60</v>
      </c>
      <c r="Q3175" s="157" t="s">
        <v>110</v>
      </c>
      <c r="R3175" s="158">
        <v>46155</v>
      </c>
      <c r="S3175" s="159"/>
      <c r="T3175" s="159" t="s">
        <v>62</v>
      </c>
      <c r="U3175" s="159" t="s">
        <v>111</v>
      </c>
      <c r="V3175" s="154">
        <v>46148</v>
      </c>
      <c r="W3175" s="154"/>
      <c r="X3175" s="154"/>
      <c r="Y3175" s="160" t="s">
        <v>3187</v>
      </c>
      <c r="Z3175" s="160" t="s">
        <v>65</v>
      </c>
      <c r="AA3175" s="153"/>
      <c r="AB3175" s="153"/>
      <c r="AC3175" s="182" t="e">
        <f t="shared" si="100"/>
        <v>#DIV/0!</v>
      </c>
      <c r="AD3175" s="153" t="e">
        <f t="shared" si="101"/>
        <v>#DIV/0!</v>
      </c>
      <c r="AE3175" s="233" t="s">
        <v>66</v>
      </c>
      <c r="AF3175" s="153"/>
      <c r="AG3175" s="159"/>
      <c r="AH3175" s="153"/>
      <c r="AI3175" s="161"/>
      <c r="AJ3175" s="153"/>
      <c r="AK3175" s="153"/>
      <c r="AL3175" s="207"/>
      <c r="AM3175" s="207"/>
      <c r="AN3175" s="207"/>
      <c r="AO3175" s="207" t="str">
        <f ca="1">IF(R3175="","",IF(R3175&gt;TODAY(),"0 meses",DATEDIF(R3175,TODAY(),"m") &amp; " meses"))</f>
        <v>0 meses</v>
      </c>
      <c r="AP3175" s="147" t="s">
        <v>67</v>
      </c>
      <c r="AQ3175" s="147" t="s">
        <v>67</v>
      </c>
      <c r="AR3175" s="147"/>
      <c r="AS3175" s="209" t="s">
        <v>68</v>
      </c>
      <c r="AT3175" s="223" t="str">
        <f>MONTH(B3175)&amp;"/"&amp;YEAR(B3175)</f>
        <v>3/2026</v>
      </c>
      <c r="AU3175" s="223">
        <f>WEEKNUM(B3175)-WEEKNUM(EOMONTH(B3175,-1)+1)+1</f>
        <v>5</v>
      </c>
      <c r="AV3175" s="209" t="str">
        <f>MONTH(R3175)&amp;"/"&amp;YEAR(R3175)</f>
        <v>5/2026</v>
      </c>
      <c r="AW3175" s="209">
        <f>WEEKNUM(R3175)-WEEKNUM(EOMONTH(R3175,-1)+1)+1</f>
        <v>3</v>
      </c>
      <c r="AX3175" s="209">
        <f>IF(BB3175="S",IF(Q3175="1. Aceitou o programa",R3175-B3175,0),0)</f>
        <v>43</v>
      </c>
      <c r="AY3175" s="209">
        <f>IF(BB3175="S",IF(AND(S3175&lt;&gt;"",R3175&lt;&gt;""),S3175-R3175,0),0)</f>
        <v>0</v>
      </c>
      <c r="AZ3175" s="209">
        <f>IF(BB3175="S",IF(Q3175="1. Aceitou o programa",IF(OR(X3175="Não se Aplica",X3175=""),IF(OR(W3175="Não se Aplica",W3175=""),0,W3175-V3175),AVERAGE(X3175-W3175,W3175-V3175)),0),0)</f>
        <v>0</v>
      </c>
      <c r="BA3175" s="209">
        <f>IF(BB3175="S",IF(AND(Q3175="1. Aceitou o programa",AH3175="Realizada"),IFERROR(IF(AG3175="",0,AG3175-R3175),0),0),0)</f>
        <v>0</v>
      </c>
      <c r="BB3175" s="209" t="str">
        <f>_xlfn.XLOOKUP(U3175,'Lista Suspensa'!$AA$20:$AA$23,'Lista Suspensa'!$AB$20:$AB$23,"N/A")</f>
        <v>S</v>
      </c>
    </row>
    <row r="3176" spans="1:54" ht="12" customHeight="1">
      <c r="A3176" s="151" t="s">
        <v>54</v>
      </c>
      <c r="B3176" s="152">
        <v>46112</v>
      </c>
      <c r="C3176" s="153" t="s">
        <v>55</v>
      </c>
      <c r="D3176" s="153" t="s">
        <v>56</v>
      </c>
      <c r="E3176" s="244">
        <v>89576631</v>
      </c>
      <c r="F3176" s="144" t="s">
        <v>5968</v>
      </c>
      <c r="G3176" s="230"/>
      <c r="H3176" s="154">
        <v>33136</v>
      </c>
      <c r="I3176" s="153">
        <v>35</v>
      </c>
      <c r="J3176" s="148" t="s">
        <v>70</v>
      </c>
      <c r="K3176" s="153"/>
      <c r="L3176" s="153"/>
      <c r="M3176" s="153"/>
      <c r="N3176" s="153"/>
      <c r="O3176" s="155">
        <v>11995424369</v>
      </c>
      <c r="P3176" s="156" t="s">
        <v>60</v>
      </c>
      <c r="Q3176" s="157" t="s">
        <v>110</v>
      </c>
      <c r="R3176" s="158">
        <v>46155</v>
      </c>
      <c r="S3176" s="159"/>
      <c r="T3176" s="159" t="s">
        <v>62</v>
      </c>
      <c r="U3176" s="159" t="s">
        <v>111</v>
      </c>
      <c r="V3176" s="154">
        <v>46148</v>
      </c>
      <c r="W3176" s="154">
        <v>46155</v>
      </c>
      <c r="X3176" s="154"/>
      <c r="Y3176" s="160" t="s">
        <v>99</v>
      </c>
      <c r="Z3176" s="160" t="s">
        <v>65</v>
      </c>
      <c r="AA3176" s="153"/>
      <c r="AB3176" s="153"/>
      <c r="AC3176" s="182" t="e">
        <f t="shared" si="100"/>
        <v>#DIV/0!</v>
      </c>
      <c r="AD3176" s="153" t="e">
        <f t="shared" si="101"/>
        <v>#DIV/0!</v>
      </c>
      <c r="AE3176" s="233" t="s">
        <v>66</v>
      </c>
      <c r="AF3176" s="153"/>
      <c r="AG3176" s="159"/>
      <c r="AH3176" s="153"/>
      <c r="AI3176" s="161"/>
      <c r="AJ3176" s="153"/>
      <c r="AK3176" s="153"/>
      <c r="AL3176" s="207"/>
      <c r="AM3176" s="207"/>
      <c r="AN3176" s="207"/>
      <c r="AO3176" s="207" t="str">
        <f ca="1">IF(R3176="","",IF(R3176&gt;TODAY(),"0 meses",DATEDIF(R3176,TODAY(),"m") &amp; " meses"))</f>
        <v>0 meses</v>
      </c>
      <c r="AP3176" s="147" t="s">
        <v>67</v>
      </c>
      <c r="AQ3176" s="147" t="s">
        <v>67</v>
      </c>
      <c r="AR3176" s="147"/>
      <c r="AS3176" s="209" t="s">
        <v>68</v>
      </c>
      <c r="AT3176" s="223" t="str">
        <f>MONTH(B3176)&amp;"/"&amp;YEAR(B3176)</f>
        <v>3/2026</v>
      </c>
      <c r="AU3176" s="223">
        <f>WEEKNUM(B3176)-WEEKNUM(EOMONTH(B3176,-1)+1)+1</f>
        <v>5</v>
      </c>
      <c r="AV3176" s="209" t="str">
        <f>MONTH(R3176)&amp;"/"&amp;YEAR(R3176)</f>
        <v>5/2026</v>
      </c>
      <c r="AW3176" s="209">
        <f>WEEKNUM(R3176)-WEEKNUM(EOMONTH(R3176,-1)+1)+1</f>
        <v>3</v>
      </c>
      <c r="AX3176" s="209">
        <f>IF(BB3176="S",IF(Q3176="1. Aceitou o programa",R3176-B3176,0),0)</f>
        <v>43</v>
      </c>
      <c r="AY3176" s="209">
        <f>IF(BB3176="S",IF(AND(S3176&lt;&gt;"",R3176&lt;&gt;""),S3176-R3176,0),0)</f>
        <v>0</v>
      </c>
      <c r="AZ3176" s="209">
        <f>IF(BB3176="S",IF(Q3176="1. Aceitou o programa",IF(OR(X3176="Não se Aplica",X3176=""),IF(OR(W3176="Não se Aplica",W3176=""),0,W3176-V3176),AVERAGE(X3176-W3176,W3176-V3176)),0),0)</f>
        <v>7</v>
      </c>
      <c r="BA3176" s="209">
        <f>IF(BB3176="S",IF(AND(Q3176="1. Aceitou o programa",AH3176="Realizada"),IFERROR(IF(AG3176="",0,AG3176-R3176),0),0),0)</f>
        <v>0</v>
      </c>
      <c r="BB3176" s="209" t="str">
        <f>_xlfn.XLOOKUP(U3176,'Lista Suspensa'!$AA$20:$AA$23,'Lista Suspensa'!$AB$20:$AB$23,"N/A")</f>
        <v>S</v>
      </c>
    </row>
    <row r="3177" spans="1:54" ht="12" customHeight="1">
      <c r="A3177" s="151" t="s">
        <v>54</v>
      </c>
      <c r="B3177" s="152">
        <v>46112</v>
      </c>
      <c r="C3177" s="153" t="s">
        <v>55</v>
      </c>
      <c r="D3177" s="153" t="s">
        <v>56</v>
      </c>
      <c r="E3177" s="244">
        <v>81315060</v>
      </c>
      <c r="F3177" s="144" t="s">
        <v>5969</v>
      </c>
      <c r="G3177" s="230"/>
      <c r="H3177" s="154">
        <v>33188</v>
      </c>
      <c r="I3177" s="153">
        <v>35</v>
      </c>
      <c r="J3177" s="148" t="s">
        <v>70</v>
      </c>
      <c r="K3177" s="153"/>
      <c r="L3177" s="153"/>
      <c r="M3177" s="153"/>
      <c r="N3177" s="153"/>
      <c r="O3177" s="155">
        <v>21976617089</v>
      </c>
      <c r="P3177" s="156" t="s">
        <v>60</v>
      </c>
      <c r="Q3177" s="157" t="s">
        <v>110</v>
      </c>
      <c r="R3177" s="158">
        <v>46155</v>
      </c>
      <c r="S3177" s="159"/>
      <c r="T3177" s="159" t="s">
        <v>62</v>
      </c>
      <c r="U3177" s="159" t="s">
        <v>111</v>
      </c>
      <c r="V3177" s="154">
        <v>46148</v>
      </c>
      <c r="W3177" s="154"/>
      <c r="X3177" s="154"/>
      <c r="Y3177" s="160" t="s">
        <v>3187</v>
      </c>
      <c r="Z3177" s="160" t="s">
        <v>65</v>
      </c>
      <c r="AA3177" s="153"/>
      <c r="AB3177" s="153"/>
      <c r="AC3177" s="182" t="e">
        <f t="shared" si="100"/>
        <v>#DIV/0!</v>
      </c>
      <c r="AD3177" s="153" t="e">
        <f t="shared" si="101"/>
        <v>#DIV/0!</v>
      </c>
      <c r="AE3177" s="233" t="s">
        <v>66</v>
      </c>
      <c r="AF3177" s="153"/>
      <c r="AG3177" s="159"/>
      <c r="AH3177" s="153"/>
      <c r="AI3177" s="161"/>
      <c r="AJ3177" s="153"/>
      <c r="AK3177" s="153"/>
      <c r="AL3177" s="207" t="s">
        <v>85</v>
      </c>
      <c r="AM3177" s="207" t="s">
        <v>86</v>
      </c>
      <c r="AN3177" s="207" t="s">
        <v>191</v>
      </c>
      <c r="AO3177" s="207" t="str">
        <f ca="1">IF(R3177="","",IF(R3177&gt;TODAY(),"0 meses",DATEDIF(R3177,TODAY(),"m") &amp; " meses"))</f>
        <v>0 meses</v>
      </c>
      <c r="AP3177" s="147" t="s">
        <v>67</v>
      </c>
      <c r="AQ3177" s="147" t="s">
        <v>67</v>
      </c>
      <c r="AR3177" s="147"/>
      <c r="AS3177" s="209" t="s">
        <v>68</v>
      </c>
      <c r="AT3177" s="223" t="str">
        <f>MONTH(B3177)&amp;"/"&amp;YEAR(B3177)</f>
        <v>3/2026</v>
      </c>
      <c r="AU3177" s="223">
        <f>WEEKNUM(B3177)-WEEKNUM(EOMONTH(B3177,-1)+1)+1</f>
        <v>5</v>
      </c>
      <c r="AV3177" s="209" t="str">
        <f>MONTH(R3177)&amp;"/"&amp;YEAR(R3177)</f>
        <v>5/2026</v>
      </c>
      <c r="AW3177" s="209">
        <f>WEEKNUM(R3177)-WEEKNUM(EOMONTH(R3177,-1)+1)+1</f>
        <v>3</v>
      </c>
      <c r="AX3177" s="209">
        <f>IF(BB3177="S",IF(Q3177="1. Aceitou o programa",R3177-B3177,0),0)</f>
        <v>43</v>
      </c>
      <c r="AY3177" s="209">
        <f>IF(BB3177="S",IF(AND(S3177&lt;&gt;"",R3177&lt;&gt;""),S3177-R3177,0),0)</f>
        <v>0</v>
      </c>
      <c r="AZ3177" s="209">
        <f>IF(BB3177="S",IF(Q3177="1. Aceitou o programa",IF(OR(X3177="Não se Aplica",X3177=""),IF(OR(W3177="Não se Aplica",W3177=""),0,W3177-V3177),AVERAGE(X3177-W3177,W3177-V3177)),0),0)</f>
        <v>0</v>
      </c>
      <c r="BA3177" s="209">
        <f>IF(BB3177="S",IF(AND(Q3177="1. Aceitou o programa",AH3177="Realizada"),IFERROR(IF(AG3177="",0,AG3177-R3177),0),0),0)</f>
        <v>0</v>
      </c>
      <c r="BB3177" s="209" t="str">
        <f>_xlfn.XLOOKUP(U3177,'Lista Suspensa'!$AA$20:$AA$23,'Lista Suspensa'!$AB$20:$AB$23,"N/A")</f>
        <v>S</v>
      </c>
    </row>
    <row r="3178" spans="1:54" ht="12" customHeight="1">
      <c r="A3178" s="151" t="s">
        <v>54</v>
      </c>
      <c r="B3178" s="152">
        <v>46112</v>
      </c>
      <c r="C3178" s="153" t="s">
        <v>55</v>
      </c>
      <c r="D3178" s="153" t="s">
        <v>56</v>
      </c>
      <c r="E3178" s="244">
        <v>87993889</v>
      </c>
      <c r="F3178" s="144" t="s">
        <v>5970</v>
      </c>
      <c r="G3178" s="230"/>
      <c r="H3178" s="154">
        <v>33291</v>
      </c>
      <c r="I3178" s="153">
        <v>35</v>
      </c>
      <c r="J3178" s="148" t="s">
        <v>70</v>
      </c>
      <c r="K3178" s="153"/>
      <c r="L3178" s="153"/>
      <c r="M3178" s="153"/>
      <c r="N3178" s="153"/>
      <c r="O3178" s="155">
        <v>14997628478</v>
      </c>
      <c r="P3178" s="156" t="s">
        <v>60</v>
      </c>
      <c r="Q3178" s="157" t="s">
        <v>110</v>
      </c>
      <c r="R3178" s="158">
        <v>46155</v>
      </c>
      <c r="S3178" s="159"/>
      <c r="T3178" s="159" t="s">
        <v>62</v>
      </c>
      <c r="U3178" s="159" t="s">
        <v>111</v>
      </c>
      <c r="V3178" s="154">
        <v>46148</v>
      </c>
      <c r="W3178" s="154"/>
      <c r="X3178" s="154"/>
      <c r="Y3178" s="160" t="s">
        <v>3187</v>
      </c>
      <c r="Z3178" s="160" t="s">
        <v>65</v>
      </c>
      <c r="AA3178" s="153"/>
      <c r="AB3178" s="153"/>
      <c r="AC3178" s="182" t="e">
        <f t="shared" si="100"/>
        <v>#DIV/0!</v>
      </c>
      <c r="AD3178" s="153" t="e">
        <f t="shared" si="101"/>
        <v>#DIV/0!</v>
      </c>
      <c r="AE3178" s="233" t="s">
        <v>1092</v>
      </c>
      <c r="AF3178" s="153"/>
      <c r="AG3178" s="159"/>
      <c r="AH3178" s="153"/>
      <c r="AI3178" s="161"/>
      <c r="AJ3178" s="153"/>
      <c r="AK3178" s="153"/>
      <c r="AL3178" s="207"/>
      <c r="AM3178" s="207"/>
      <c r="AN3178" s="207"/>
      <c r="AO3178" s="207" t="str">
        <f ca="1">IF(R3178="","",IF(R3178&gt;TODAY(),"0 meses",DATEDIF(R3178,TODAY(),"m") &amp; " meses"))</f>
        <v>0 meses</v>
      </c>
      <c r="AP3178" s="147" t="s">
        <v>67</v>
      </c>
      <c r="AQ3178" s="147" t="s">
        <v>67</v>
      </c>
      <c r="AR3178" s="147"/>
      <c r="AS3178" s="209" t="s">
        <v>68</v>
      </c>
      <c r="AT3178" s="223" t="str">
        <f>MONTH(B3178)&amp;"/"&amp;YEAR(B3178)</f>
        <v>3/2026</v>
      </c>
      <c r="AU3178" s="223">
        <f>WEEKNUM(B3178)-WEEKNUM(EOMONTH(B3178,-1)+1)+1</f>
        <v>5</v>
      </c>
      <c r="AV3178" s="209" t="str">
        <f>MONTH(R3178)&amp;"/"&amp;YEAR(R3178)</f>
        <v>5/2026</v>
      </c>
      <c r="AW3178" s="209">
        <f>WEEKNUM(R3178)-WEEKNUM(EOMONTH(R3178,-1)+1)+1</f>
        <v>3</v>
      </c>
      <c r="AX3178" s="209">
        <f>IF(BB3178="S",IF(Q3178="1. Aceitou o programa",R3178-B3178,0),0)</f>
        <v>43</v>
      </c>
      <c r="AY3178" s="209">
        <f>IF(BB3178="S",IF(AND(S3178&lt;&gt;"",R3178&lt;&gt;""),S3178-R3178,0),0)</f>
        <v>0</v>
      </c>
      <c r="AZ3178" s="209">
        <f>IF(BB3178="S",IF(Q3178="1. Aceitou o programa",IF(OR(X3178="Não se Aplica",X3178=""),IF(OR(W3178="Não se Aplica",W3178=""),0,W3178-V3178),AVERAGE(X3178-W3178,W3178-V3178)),0),0)</f>
        <v>0</v>
      </c>
      <c r="BA3178" s="209">
        <f>IF(BB3178="S",IF(AND(Q3178="1. Aceitou o programa",AH3178="Realizada"),IFERROR(IF(AG3178="",0,AG3178-R3178),0),0),0)</f>
        <v>0</v>
      </c>
      <c r="BB3178" s="209" t="str">
        <f>_xlfn.XLOOKUP(U3178,'Lista Suspensa'!$AA$20:$AA$23,'Lista Suspensa'!$AB$20:$AB$23,"N/A")</f>
        <v>S</v>
      </c>
    </row>
    <row r="3179" spans="1:54" ht="12" customHeight="1">
      <c r="A3179" s="151" t="s">
        <v>54</v>
      </c>
      <c r="B3179" s="152">
        <v>46112</v>
      </c>
      <c r="C3179" s="153" t="s">
        <v>55</v>
      </c>
      <c r="D3179" s="153" t="s">
        <v>56</v>
      </c>
      <c r="E3179" s="244">
        <v>88432938</v>
      </c>
      <c r="F3179" s="144" t="s">
        <v>5971</v>
      </c>
      <c r="G3179" s="230"/>
      <c r="H3179" s="154">
        <v>33323</v>
      </c>
      <c r="I3179" s="153">
        <v>35</v>
      </c>
      <c r="J3179" s="148" t="s">
        <v>70</v>
      </c>
      <c r="K3179" s="153"/>
      <c r="L3179" s="153"/>
      <c r="M3179" s="153"/>
      <c r="N3179" s="153"/>
      <c r="O3179" s="155">
        <v>11945549034</v>
      </c>
      <c r="P3179" s="156" t="s">
        <v>60</v>
      </c>
      <c r="Q3179" s="157" t="s">
        <v>110</v>
      </c>
      <c r="R3179" s="158">
        <v>46155</v>
      </c>
      <c r="S3179" s="159"/>
      <c r="T3179" s="159" t="s">
        <v>62</v>
      </c>
      <c r="U3179" s="159" t="s">
        <v>111</v>
      </c>
      <c r="V3179" s="154">
        <v>46148</v>
      </c>
      <c r="W3179" s="154"/>
      <c r="X3179" s="154"/>
      <c r="Y3179" s="160" t="s">
        <v>3187</v>
      </c>
      <c r="Z3179" s="160" t="s">
        <v>65</v>
      </c>
      <c r="AA3179" s="153"/>
      <c r="AB3179" s="153"/>
      <c r="AC3179" s="182" t="e">
        <f t="shared" si="100"/>
        <v>#DIV/0!</v>
      </c>
      <c r="AD3179" s="153" t="e">
        <f t="shared" si="101"/>
        <v>#DIV/0!</v>
      </c>
      <c r="AE3179" s="233" t="s">
        <v>66</v>
      </c>
      <c r="AF3179" s="153"/>
      <c r="AG3179" s="159"/>
      <c r="AH3179" s="153"/>
      <c r="AI3179" s="161"/>
      <c r="AJ3179" s="153"/>
      <c r="AK3179" s="153"/>
      <c r="AL3179" s="207"/>
      <c r="AM3179" s="207"/>
      <c r="AN3179" s="207"/>
      <c r="AO3179" s="207" t="str">
        <f ca="1">IF(R3179="","",IF(R3179&gt;TODAY(),"0 meses",DATEDIF(R3179,TODAY(),"m") &amp; " meses"))</f>
        <v>0 meses</v>
      </c>
      <c r="AP3179" s="147" t="s">
        <v>67</v>
      </c>
      <c r="AQ3179" s="147" t="s">
        <v>67</v>
      </c>
      <c r="AR3179" s="147"/>
      <c r="AS3179" s="209" t="s">
        <v>68</v>
      </c>
      <c r="AT3179" s="223" t="str">
        <f>MONTH(B3179)&amp;"/"&amp;YEAR(B3179)</f>
        <v>3/2026</v>
      </c>
      <c r="AU3179" s="223">
        <f>WEEKNUM(B3179)-WEEKNUM(EOMONTH(B3179,-1)+1)+1</f>
        <v>5</v>
      </c>
      <c r="AV3179" s="209" t="str">
        <f>MONTH(R3179)&amp;"/"&amp;YEAR(R3179)</f>
        <v>5/2026</v>
      </c>
      <c r="AW3179" s="209">
        <f>WEEKNUM(R3179)-WEEKNUM(EOMONTH(R3179,-1)+1)+1</f>
        <v>3</v>
      </c>
      <c r="AX3179" s="209">
        <f>IF(BB3179="S",IF(Q3179="1. Aceitou o programa",R3179-B3179,0),0)</f>
        <v>43</v>
      </c>
      <c r="AY3179" s="209">
        <f>IF(BB3179="S",IF(AND(S3179&lt;&gt;"",R3179&lt;&gt;""),S3179-R3179,0),0)</f>
        <v>0</v>
      </c>
      <c r="AZ3179" s="209">
        <f>IF(BB3179="S",IF(Q3179="1. Aceitou o programa",IF(OR(X3179="Não se Aplica",X3179=""),IF(OR(W3179="Não se Aplica",W3179=""),0,W3179-V3179),AVERAGE(X3179-W3179,W3179-V3179)),0),0)</f>
        <v>0</v>
      </c>
      <c r="BA3179" s="209">
        <f>IF(BB3179="S",IF(AND(Q3179="1. Aceitou o programa",AH3179="Realizada"),IFERROR(IF(AG3179="",0,AG3179-R3179),0),0),0)</f>
        <v>0</v>
      </c>
      <c r="BB3179" s="209" t="str">
        <f>_xlfn.XLOOKUP(U3179,'Lista Suspensa'!$AA$20:$AA$23,'Lista Suspensa'!$AB$20:$AB$23,"N/A")</f>
        <v>S</v>
      </c>
    </row>
    <row r="3180" spans="1:54" ht="12" customHeight="1">
      <c r="A3180" s="151" t="s">
        <v>54</v>
      </c>
      <c r="B3180" s="152">
        <v>46112</v>
      </c>
      <c r="C3180" s="153" t="s">
        <v>55</v>
      </c>
      <c r="D3180" s="153" t="s">
        <v>56</v>
      </c>
      <c r="E3180" s="244">
        <v>87359200</v>
      </c>
      <c r="F3180" s="144" t="s">
        <v>5972</v>
      </c>
      <c r="G3180" s="230"/>
      <c r="H3180" s="154">
        <v>33343</v>
      </c>
      <c r="I3180" s="153">
        <v>35</v>
      </c>
      <c r="J3180" s="148" t="s">
        <v>70</v>
      </c>
      <c r="K3180" s="153"/>
      <c r="L3180" s="153"/>
      <c r="M3180" s="153"/>
      <c r="N3180" s="153"/>
      <c r="O3180" s="155">
        <v>21976439178</v>
      </c>
      <c r="P3180" s="156" t="s">
        <v>60</v>
      </c>
      <c r="Q3180" s="157" t="s">
        <v>110</v>
      </c>
      <c r="R3180" s="158">
        <v>46155</v>
      </c>
      <c r="S3180" s="159"/>
      <c r="T3180" s="159" t="s">
        <v>62</v>
      </c>
      <c r="U3180" s="159" t="s">
        <v>111</v>
      </c>
      <c r="V3180" s="154">
        <v>46148</v>
      </c>
      <c r="W3180" s="154"/>
      <c r="X3180" s="154"/>
      <c r="Y3180" s="160" t="s">
        <v>3187</v>
      </c>
      <c r="Z3180" s="160" t="s">
        <v>65</v>
      </c>
      <c r="AA3180" s="153"/>
      <c r="AB3180" s="153"/>
      <c r="AC3180" s="182" t="e">
        <f t="shared" si="100"/>
        <v>#DIV/0!</v>
      </c>
      <c r="AD3180" s="153" t="e">
        <f t="shared" si="101"/>
        <v>#DIV/0!</v>
      </c>
      <c r="AE3180" s="233" t="s">
        <v>66</v>
      </c>
      <c r="AF3180" s="153"/>
      <c r="AG3180" s="159"/>
      <c r="AH3180" s="153"/>
      <c r="AI3180" s="161"/>
      <c r="AJ3180" s="153"/>
      <c r="AK3180" s="153"/>
      <c r="AL3180" s="207"/>
      <c r="AM3180" s="207"/>
      <c r="AN3180" s="207"/>
      <c r="AO3180" s="207" t="str">
        <f ca="1">IF(R3180="","",IF(R3180&gt;TODAY(),"0 meses",DATEDIF(R3180,TODAY(),"m") &amp; " meses"))</f>
        <v>0 meses</v>
      </c>
      <c r="AP3180" s="147" t="s">
        <v>67</v>
      </c>
      <c r="AQ3180" s="147" t="s">
        <v>67</v>
      </c>
      <c r="AR3180" s="147"/>
      <c r="AS3180" s="209" t="s">
        <v>68</v>
      </c>
      <c r="AT3180" s="223" t="str">
        <f>MONTH(B3180)&amp;"/"&amp;YEAR(B3180)</f>
        <v>3/2026</v>
      </c>
      <c r="AU3180" s="223">
        <f>WEEKNUM(B3180)-WEEKNUM(EOMONTH(B3180,-1)+1)+1</f>
        <v>5</v>
      </c>
      <c r="AV3180" s="209" t="str">
        <f>MONTH(R3180)&amp;"/"&amp;YEAR(R3180)</f>
        <v>5/2026</v>
      </c>
      <c r="AW3180" s="209">
        <f>WEEKNUM(R3180)-WEEKNUM(EOMONTH(R3180,-1)+1)+1</f>
        <v>3</v>
      </c>
      <c r="AX3180" s="209">
        <f>IF(BB3180="S",IF(Q3180="1. Aceitou o programa",R3180-B3180,0),0)</f>
        <v>43</v>
      </c>
      <c r="AY3180" s="209">
        <f>IF(BB3180="S",IF(AND(S3180&lt;&gt;"",R3180&lt;&gt;""),S3180-R3180,0),0)</f>
        <v>0</v>
      </c>
      <c r="AZ3180" s="209">
        <f>IF(BB3180="S",IF(Q3180="1. Aceitou o programa",IF(OR(X3180="Não se Aplica",X3180=""),IF(OR(W3180="Não se Aplica",W3180=""),0,W3180-V3180),AVERAGE(X3180-W3180,W3180-V3180)),0),0)</f>
        <v>0</v>
      </c>
      <c r="BA3180" s="209">
        <f>IF(BB3180="S",IF(AND(Q3180="1. Aceitou o programa",AH3180="Realizada"),IFERROR(IF(AG3180="",0,AG3180-R3180),0),0),0)</f>
        <v>0</v>
      </c>
      <c r="BB3180" s="209" t="str">
        <f>_xlfn.XLOOKUP(U3180,'Lista Suspensa'!$AA$20:$AA$23,'Lista Suspensa'!$AB$20:$AB$23,"N/A")</f>
        <v>S</v>
      </c>
    </row>
    <row r="3181" spans="1:54" ht="12" customHeight="1">
      <c r="A3181" s="151" t="s">
        <v>54</v>
      </c>
      <c r="B3181" s="152">
        <v>46112</v>
      </c>
      <c r="C3181" s="153" t="s">
        <v>55</v>
      </c>
      <c r="D3181" s="153" t="s">
        <v>56</v>
      </c>
      <c r="E3181" s="244">
        <v>93820860</v>
      </c>
      <c r="F3181" s="144" t="s">
        <v>5973</v>
      </c>
      <c r="G3181" s="230"/>
      <c r="H3181" s="154">
        <v>33353</v>
      </c>
      <c r="I3181" s="153">
        <v>35</v>
      </c>
      <c r="J3181" s="148" t="s">
        <v>70</v>
      </c>
      <c r="K3181" s="153"/>
      <c r="L3181" s="153"/>
      <c r="M3181" s="153"/>
      <c r="N3181" s="153"/>
      <c r="O3181" s="155">
        <v>11977546957</v>
      </c>
      <c r="P3181" s="156" t="s">
        <v>60</v>
      </c>
      <c r="Q3181" s="157" t="s">
        <v>110</v>
      </c>
      <c r="R3181" s="158">
        <v>46155</v>
      </c>
      <c r="S3181" s="159"/>
      <c r="T3181" s="159" t="s">
        <v>62</v>
      </c>
      <c r="U3181" s="159" t="s">
        <v>111</v>
      </c>
      <c r="V3181" s="154">
        <v>46149</v>
      </c>
      <c r="W3181" s="154"/>
      <c r="X3181" s="154"/>
      <c r="Y3181" s="160" t="s">
        <v>64</v>
      </c>
      <c r="Z3181" s="160" t="s">
        <v>65</v>
      </c>
      <c r="AA3181" s="153"/>
      <c r="AB3181" s="153"/>
      <c r="AC3181" s="182" t="e">
        <f t="shared" si="100"/>
        <v>#DIV/0!</v>
      </c>
      <c r="AD3181" s="153" t="e">
        <f t="shared" si="101"/>
        <v>#DIV/0!</v>
      </c>
      <c r="AE3181" s="233" t="s">
        <v>66</v>
      </c>
      <c r="AF3181" s="153"/>
      <c r="AG3181" s="159"/>
      <c r="AH3181" s="153"/>
      <c r="AI3181" s="161"/>
      <c r="AJ3181" s="153"/>
      <c r="AK3181" s="153"/>
      <c r="AL3181" s="207"/>
      <c r="AM3181" s="207"/>
      <c r="AN3181" s="207"/>
      <c r="AO3181" s="207" t="str">
        <f ca="1">IF(R3181="","",IF(R3181&gt;TODAY(),"0 meses",DATEDIF(R3181,TODAY(),"m") &amp; " meses"))</f>
        <v>0 meses</v>
      </c>
      <c r="AP3181" s="147" t="s">
        <v>67</v>
      </c>
      <c r="AQ3181" s="147" t="s">
        <v>67</v>
      </c>
      <c r="AR3181" s="147"/>
      <c r="AS3181" s="209" t="s">
        <v>68</v>
      </c>
      <c r="AT3181" s="223" t="str">
        <f>MONTH(B3181)&amp;"/"&amp;YEAR(B3181)</f>
        <v>3/2026</v>
      </c>
      <c r="AU3181" s="223">
        <f>WEEKNUM(B3181)-WEEKNUM(EOMONTH(B3181,-1)+1)+1</f>
        <v>5</v>
      </c>
      <c r="AV3181" s="209" t="str">
        <f>MONTH(R3181)&amp;"/"&amp;YEAR(R3181)</f>
        <v>5/2026</v>
      </c>
      <c r="AW3181" s="209">
        <f>WEEKNUM(R3181)-WEEKNUM(EOMONTH(R3181,-1)+1)+1</f>
        <v>3</v>
      </c>
      <c r="AX3181" s="209">
        <f>IF(BB3181="S",IF(Q3181="1. Aceitou o programa",R3181-B3181,0),0)</f>
        <v>43</v>
      </c>
      <c r="AY3181" s="209">
        <f>IF(BB3181="S",IF(AND(S3181&lt;&gt;"",R3181&lt;&gt;""),S3181-R3181,0),0)</f>
        <v>0</v>
      </c>
      <c r="AZ3181" s="209">
        <f>IF(BB3181="S",IF(Q3181="1. Aceitou o programa",IF(OR(X3181="Não se Aplica",X3181=""),IF(OR(W3181="Não se Aplica",W3181=""),0,W3181-V3181),AVERAGE(X3181-W3181,W3181-V3181)),0),0)</f>
        <v>0</v>
      </c>
      <c r="BA3181" s="209">
        <f>IF(BB3181="S",IF(AND(Q3181="1. Aceitou o programa",AH3181="Realizada"),IFERROR(IF(AG3181="",0,AG3181-R3181),0),0),0)</f>
        <v>0</v>
      </c>
      <c r="BB3181" s="209" t="str">
        <f>_xlfn.XLOOKUP(U3181,'Lista Suspensa'!$AA$20:$AA$23,'Lista Suspensa'!$AB$20:$AB$23,"N/A")</f>
        <v>S</v>
      </c>
    </row>
    <row r="3182" spans="1:54" ht="12" customHeight="1">
      <c r="A3182" s="151" t="s">
        <v>54</v>
      </c>
      <c r="B3182" s="152">
        <v>46112</v>
      </c>
      <c r="C3182" s="153" t="s">
        <v>55</v>
      </c>
      <c r="D3182" s="153" t="s">
        <v>56</v>
      </c>
      <c r="E3182" s="244">
        <v>93347536</v>
      </c>
      <c r="F3182" s="144" t="s">
        <v>5974</v>
      </c>
      <c r="G3182" s="230"/>
      <c r="H3182" s="154">
        <v>33455</v>
      </c>
      <c r="I3182" s="153">
        <v>34</v>
      </c>
      <c r="J3182" s="148" t="s">
        <v>70</v>
      </c>
      <c r="K3182" s="153"/>
      <c r="L3182" s="153"/>
      <c r="M3182" s="153"/>
      <c r="N3182" s="153"/>
      <c r="O3182" s="155">
        <v>21964239237</v>
      </c>
      <c r="P3182" s="156" t="s">
        <v>60</v>
      </c>
      <c r="Q3182" s="157" t="s">
        <v>110</v>
      </c>
      <c r="R3182" s="158">
        <v>46155</v>
      </c>
      <c r="S3182" s="159"/>
      <c r="T3182" s="159" t="s">
        <v>62</v>
      </c>
      <c r="U3182" s="159" t="s">
        <v>111</v>
      </c>
      <c r="V3182" s="154">
        <v>46148</v>
      </c>
      <c r="W3182" s="154"/>
      <c r="X3182" s="154"/>
      <c r="Y3182" s="160" t="s">
        <v>3187</v>
      </c>
      <c r="Z3182" s="160" t="s">
        <v>65</v>
      </c>
      <c r="AA3182" s="153"/>
      <c r="AB3182" s="153"/>
      <c r="AC3182" s="182" t="e">
        <f t="shared" si="100"/>
        <v>#DIV/0!</v>
      </c>
      <c r="AD3182" s="153" t="e">
        <f t="shared" si="101"/>
        <v>#DIV/0!</v>
      </c>
      <c r="AE3182" s="233" t="s">
        <v>66</v>
      </c>
      <c r="AF3182" s="153"/>
      <c r="AG3182" s="159"/>
      <c r="AH3182" s="153"/>
      <c r="AI3182" s="161"/>
      <c r="AJ3182" s="153"/>
      <c r="AK3182" s="153"/>
      <c r="AL3182" s="207"/>
      <c r="AM3182" s="207"/>
      <c r="AN3182" s="207"/>
      <c r="AO3182" s="207" t="str">
        <f ca="1">IF(R3182="","",IF(R3182&gt;TODAY(),"0 meses",DATEDIF(R3182,TODAY(),"m") &amp; " meses"))</f>
        <v>0 meses</v>
      </c>
      <c r="AP3182" s="147" t="s">
        <v>67</v>
      </c>
      <c r="AQ3182" s="147" t="s">
        <v>67</v>
      </c>
      <c r="AR3182" s="147"/>
      <c r="AS3182" s="209" t="s">
        <v>68</v>
      </c>
      <c r="AT3182" s="223" t="str">
        <f>MONTH(B3182)&amp;"/"&amp;YEAR(B3182)</f>
        <v>3/2026</v>
      </c>
      <c r="AU3182" s="223">
        <f>WEEKNUM(B3182)-WEEKNUM(EOMONTH(B3182,-1)+1)+1</f>
        <v>5</v>
      </c>
      <c r="AV3182" s="209" t="str">
        <f>MONTH(R3182)&amp;"/"&amp;YEAR(R3182)</f>
        <v>5/2026</v>
      </c>
      <c r="AW3182" s="209">
        <f>WEEKNUM(R3182)-WEEKNUM(EOMONTH(R3182,-1)+1)+1</f>
        <v>3</v>
      </c>
      <c r="AX3182" s="209">
        <f>IF(BB3182="S",IF(Q3182="1. Aceitou o programa",R3182-B3182,0),0)</f>
        <v>43</v>
      </c>
      <c r="AY3182" s="209">
        <f>IF(BB3182="S",IF(AND(S3182&lt;&gt;"",R3182&lt;&gt;""),S3182-R3182,0),0)</f>
        <v>0</v>
      </c>
      <c r="AZ3182" s="209">
        <f>IF(BB3182="S",IF(Q3182="1. Aceitou o programa",IF(OR(X3182="Não se Aplica",X3182=""),IF(OR(W3182="Não se Aplica",W3182=""),0,W3182-V3182),AVERAGE(X3182-W3182,W3182-V3182)),0),0)</f>
        <v>0</v>
      </c>
      <c r="BA3182" s="209">
        <f>IF(BB3182="S",IF(AND(Q3182="1. Aceitou o programa",AH3182="Realizada"),IFERROR(IF(AG3182="",0,AG3182-R3182),0),0),0)</f>
        <v>0</v>
      </c>
      <c r="BB3182" s="209" t="str">
        <f>_xlfn.XLOOKUP(U3182,'Lista Suspensa'!$AA$20:$AA$23,'Lista Suspensa'!$AB$20:$AB$23,"N/A")</f>
        <v>S</v>
      </c>
    </row>
    <row r="3183" spans="1:54" ht="12" customHeight="1">
      <c r="A3183" s="151" t="s">
        <v>54</v>
      </c>
      <c r="B3183" s="152">
        <v>46112</v>
      </c>
      <c r="C3183" s="153" t="s">
        <v>55</v>
      </c>
      <c r="D3183" s="153" t="s">
        <v>56</v>
      </c>
      <c r="E3183" s="244">
        <v>93795698</v>
      </c>
      <c r="F3183" s="144" t="s">
        <v>5975</v>
      </c>
      <c r="G3183" s="230"/>
      <c r="H3183" s="154">
        <v>33459</v>
      </c>
      <c r="I3183" s="153">
        <v>34</v>
      </c>
      <c r="J3183" s="148" t="s">
        <v>58</v>
      </c>
      <c r="K3183" s="153"/>
      <c r="L3183" s="153"/>
      <c r="M3183" s="153"/>
      <c r="N3183" s="153"/>
      <c r="O3183" s="155">
        <v>14997157818</v>
      </c>
      <c r="P3183" s="156" t="s">
        <v>60</v>
      </c>
      <c r="Q3183" s="157" t="s">
        <v>110</v>
      </c>
      <c r="R3183" s="158">
        <v>46155</v>
      </c>
      <c r="S3183" s="159"/>
      <c r="T3183" s="159" t="s">
        <v>62</v>
      </c>
      <c r="U3183" s="159" t="s">
        <v>111</v>
      </c>
      <c r="V3183" s="154">
        <v>46148</v>
      </c>
      <c r="W3183" s="154"/>
      <c r="X3183" s="154"/>
      <c r="Y3183" s="160" t="s">
        <v>3187</v>
      </c>
      <c r="Z3183" s="160" t="s">
        <v>65</v>
      </c>
      <c r="AA3183" s="153"/>
      <c r="AB3183" s="153"/>
      <c r="AC3183" s="182" t="e">
        <f t="shared" si="100"/>
        <v>#DIV/0!</v>
      </c>
      <c r="AD3183" s="153" t="e">
        <f t="shared" si="101"/>
        <v>#DIV/0!</v>
      </c>
      <c r="AE3183" s="233" t="s">
        <v>66</v>
      </c>
      <c r="AF3183" s="153"/>
      <c r="AG3183" s="159"/>
      <c r="AH3183" s="153"/>
      <c r="AI3183" s="161"/>
      <c r="AJ3183" s="153"/>
      <c r="AK3183" s="153"/>
      <c r="AL3183" s="207"/>
      <c r="AM3183" s="207"/>
      <c r="AN3183" s="207"/>
      <c r="AO3183" s="207" t="str">
        <f ca="1">IF(R3183="","",IF(R3183&gt;TODAY(),"0 meses",DATEDIF(R3183,TODAY(),"m") &amp; " meses"))</f>
        <v>0 meses</v>
      </c>
      <c r="AP3183" s="147" t="s">
        <v>67</v>
      </c>
      <c r="AQ3183" s="147" t="s">
        <v>67</v>
      </c>
      <c r="AR3183" s="147"/>
      <c r="AS3183" s="209" t="s">
        <v>68</v>
      </c>
      <c r="AT3183" s="223" t="str">
        <f>MONTH(B3183)&amp;"/"&amp;YEAR(B3183)</f>
        <v>3/2026</v>
      </c>
      <c r="AU3183" s="223">
        <f>WEEKNUM(B3183)-WEEKNUM(EOMONTH(B3183,-1)+1)+1</f>
        <v>5</v>
      </c>
      <c r="AV3183" s="209" t="str">
        <f>MONTH(R3183)&amp;"/"&amp;YEAR(R3183)</f>
        <v>5/2026</v>
      </c>
      <c r="AW3183" s="209">
        <f>WEEKNUM(R3183)-WEEKNUM(EOMONTH(R3183,-1)+1)+1</f>
        <v>3</v>
      </c>
      <c r="AX3183" s="209">
        <f>IF(BB3183="S",IF(Q3183="1. Aceitou o programa",R3183-B3183,0),0)</f>
        <v>43</v>
      </c>
      <c r="AY3183" s="209">
        <f>IF(BB3183="S",IF(AND(S3183&lt;&gt;"",R3183&lt;&gt;""),S3183-R3183,0),0)</f>
        <v>0</v>
      </c>
      <c r="AZ3183" s="209">
        <f>IF(BB3183="S",IF(Q3183="1. Aceitou o programa",IF(OR(X3183="Não se Aplica",X3183=""),IF(OR(W3183="Não se Aplica",W3183=""),0,W3183-V3183),AVERAGE(X3183-W3183,W3183-V3183)),0),0)</f>
        <v>0</v>
      </c>
      <c r="BA3183" s="209">
        <f>IF(BB3183="S",IF(AND(Q3183="1. Aceitou o programa",AH3183="Realizada"),IFERROR(IF(AG3183="",0,AG3183-R3183),0),0),0)</f>
        <v>0</v>
      </c>
      <c r="BB3183" s="209" t="str">
        <f>_xlfn.XLOOKUP(U3183,'Lista Suspensa'!$AA$20:$AA$23,'Lista Suspensa'!$AB$20:$AB$23,"N/A")</f>
        <v>S</v>
      </c>
    </row>
    <row r="3184" spans="1:54" ht="12" customHeight="1">
      <c r="A3184" s="151" t="s">
        <v>54</v>
      </c>
      <c r="B3184" s="152">
        <v>46112</v>
      </c>
      <c r="C3184" s="153" t="s">
        <v>55</v>
      </c>
      <c r="D3184" s="153" t="s">
        <v>56</v>
      </c>
      <c r="E3184" s="244">
        <v>93804032</v>
      </c>
      <c r="F3184" s="144" t="s">
        <v>5976</v>
      </c>
      <c r="G3184" s="230"/>
      <c r="H3184" s="154">
        <v>33487</v>
      </c>
      <c r="I3184" s="153">
        <v>34</v>
      </c>
      <c r="J3184" s="148" t="s">
        <v>70</v>
      </c>
      <c r="K3184" s="153"/>
      <c r="L3184" s="153"/>
      <c r="M3184" s="153"/>
      <c r="N3184" s="153"/>
      <c r="O3184" s="155">
        <v>19998123217</v>
      </c>
      <c r="P3184" s="156" t="s">
        <v>60</v>
      </c>
      <c r="Q3184" s="157" t="s">
        <v>110</v>
      </c>
      <c r="R3184" s="158">
        <v>46155</v>
      </c>
      <c r="S3184" s="159"/>
      <c r="T3184" s="159" t="s">
        <v>62</v>
      </c>
      <c r="U3184" s="159" t="s">
        <v>111</v>
      </c>
      <c r="V3184" s="154">
        <v>46148</v>
      </c>
      <c r="W3184" s="154"/>
      <c r="X3184" s="154"/>
      <c r="Y3184" s="160" t="s">
        <v>3187</v>
      </c>
      <c r="Z3184" s="160" t="s">
        <v>65</v>
      </c>
      <c r="AA3184" s="153"/>
      <c r="AB3184" s="153"/>
      <c r="AC3184" s="182" t="e">
        <f t="shared" si="100"/>
        <v>#DIV/0!</v>
      </c>
      <c r="AD3184" s="153" t="e">
        <f t="shared" si="101"/>
        <v>#DIV/0!</v>
      </c>
      <c r="AE3184" s="233" t="s">
        <v>66</v>
      </c>
      <c r="AF3184" s="153"/>
      <c r="AG3184" s="159"/>
      <c r="AH3184" s="153"/>
      <c r="AI3184" s="161"/>
      <c r="AJ3184" s="153"/>
      <c r="AK3184" s="153"/>
      <c r="AL3184" s="207"/>
      <c r="AM3184" s="207"/>
      <c r="AN3184" s="207"/>
      <c r="AO3184" s="207" t="str">
        <f ca="1">IF(R3184="","",IF(R3184&gt;TODAY(),"0 meses",DATEDIF(R3184,TODAY(),"m") &amp; " meses"))</f>
        <v>0 meses</v>
      </c>
      <c r="AP3184" s="147" t="s">
        <v>67</v>
      </c>
      <c r="AQ3184" s="147" t="s">
        <v>67</v>
      </c>
      <c r="AR3184" s="147"/>
      <c r="AS3184" s="209" t="s">
        <v>68</v>
      </c>
      <c r="AT3184" s="223" t="str">
        <f>MONTH(B3184)&amp;"/"&amp;YEAR(B3184)</f>
        <v>3/2026</v>
      </c>
      <c r="AU3184" s="223">
        <f>WEEKNUM(B3184)-WEEKNUM(EOMONTH(B3184,-1)+1)+1</f>
        <v>5</v>
      </c>
      <c r="AV3184" s="209" t="str">
        <f>MONTH(R3184)&amp;"/"&amp;YEAR(R3184)</f>
        <v>5/2026</v>
      </c>
      <c r="AW3184" s="209">
        <f>WEEKNUM(R3184)-WEEKNUM(EOMONTH(R3184,-1)+1)+1</f>
        <v>3</v>
      </c>
      <c r="AX3184" s="209">
        <f>IF(BB3184="S",IF(Q3184="1. Aceitou o programa",R3184-B3184,0),0)</f>
        <v>43</v>
      </c>
      <c r="AY3184" s="209">
        <f>IF(BB3184="S",IF(AND(S3184&lt;&gt;"",R3184&lt;&gt;""),S3184-R3184,0),0)</f>
        <v>0</v>
      </c>
      <c r="AZ3184" s="209">
        <f>IF(BB3184="S",IF(Q3184="1. Aceitou o programa",IF(OR(X3184="Não se Aplica",X3184=""),IF(OR(W3184="Não se Aplica",W3184=""),0,W3184-V3184),AVERAGE(X3184-W3184,W3184-V3184)),0),0)</f>
        <v>0</v>
      </c>
      <c r="BA3184" s="209">
        <f>IF(BB3184="S",IF(AND(Q3184="1. Aceitou o programa",AH3184="Realizada"),IFERROR(IF(AG3184="",0,AG3184-R3184),0),0),0)</f>
        <v>0</v>
      </c>
      <c r="BB3184" s="209" t="str">
        <f>_xlfn.XLOOKUP(U3184,'Lista Suspensa'!$AA$20:$AA$23,'Lista Suspensa'!$AB$20:$AB$23,"N/A")</f>
        <v>S</v>
      </c>
    </row>
    <row r="3185" spans="1:54" ht="12" customHeight="1">
      <c r="A3185" s="151" t="s">
        <v>54</v>
      </c>
      <c r="B3185" s="152">
        <v>46112</v>
      </c>
      <c r="C3185" s="153" t="s">
        <v>55</v>
      </c>
      <c r="D3185" s="153" t="s">
        <v>56</v>
      </c>
      <c r="E3185" s="244">
        <v>89985876</v>
      </c>
      <c r="F3185" s="144" t="s">
        <v>5977</v>
      </c>
      <c r="G3185" s="230"/>
      <c r="H3185" s="154">
        <v>33504</v>
      </c>
      <c r="I3185" s="153">
        <v>34</v>
      </c>
      <c r="J3185" s="148" t="s">
        <v>70</v>
      </c>
      <c r="K3185" s="153"/>
      <c r="L3185" s="153"/>
      <c r="M3185" s="153"/>
      <c r="N3185" s="153"/>
      <c r="O3185" s="155">
        <v>21974506428</v>
      </c>
      <c r="P3185" s="156" t="s">
        <v>60</v>
      </c>
      <c r="Q3185" s="157" t="s">
        <v>61</v>
      </c>
      <c r="R3185" s="158">
        <v>46155</v>
      </c>
      <c r="S3185" s="159">
        <v>46181</v>
      </c>
      <c r="T3185" s="159" t="s">
        <v>62</v>
      </c>
      <c r="U3185" s="159" t="s">
        <v>63</v>
      </c>
      <c r="V3185" s="154">
        <v>46148</v>
      </c>
      <c r="W3185" s="154">
        <v>46155</v>
      </c>
      <c r="X3185" s="154"/>
      <c r="Y3185" s="160" t="s">
        <v>99</v>
      </c>
      <c r="Z3185" s="160" t="s">
        <v>65</v>
      </c>
      <c r="AA3185" s="153"/>
      <c r="AB3185" s="153"/>
      <c r="AC3185" s="182" t="e">
        <f t="shared" si="100"/>
        <v>#DIV/0!</v>
      </c>
      <c r="AD3185" s="153" t="e">
        <f t="shared" si="101"/>
        <v>#DIV/0!</v>
      </c>
      <c r="AE3185" s="233" t="s">
        <v>66</v>
      </c>
      <c r="AF3185" s="153"/>
      <c r="AG3185" s="159"/>
      <c r="AH3185" s="153"/>
      <c r="AI3185" s="161"/>
      <c r="AJ3185" s="153"/>
      <c r="AK3185" s="153"/>
      <c r="AL3185" s="207"/>
      <c r="AM3185" s="207"/>
      <c r="AN3185" s="207"/>
      <c r="AO3185" s="207" t="str">
        <f ca="1">IF(R3185="","",IF(R3185&gt;TODAY(),"0 meses",DATEDIF(R3185,TODAY(),"m") &amp; " meses"))</f>
        <v>0 meses</v>
      </c>
      <c r="AP3185" s="147" t="s">
        <v>466</v>
      </c>
      <c r="AQ3185" s="147" t="s">
        <v>67</v>
      </c>
      <c r="AR3185" s="147"/>
      <c r="AS3185" s="209" t="s">
        <v>68</v>
      </c>
      <c r="AT3185" s="223" t="str">
        <f>MONTH(B3185)&amp;"/"&amp;YEAR(B3185)</f>
        <v>3/2026</v>
      </c>
      <c r="AU3185" s="223">
        <f>WEEKNUM(B3185)-WEEKNUM(EOMONTH(B3185,-1)+1)+1</f>
        <v>5</v>
      </c>
      <c r="AV3185" s="209" t="str">
        <f>MONTH(R3185)&amp;"/"&amp;YEAR(R3185)</f>
        <v>5/2026</v>
      </c>
      <c r="AW3185" s="209">
        <f>WEEKNUM(R3185)-WEEKNUM(EOMONTH(R3185,-1)+1)+1</f>
        <v>3</v>
      </c>
      <c r="AX3185" s="209">
        <f>IF(BB3185="S",IF(Q3185="1. Aceitou o programa",R3185-B3185,0),0)</f>
        <v>0</v>
      </c>
      <c r="AY3185" s="209">
        <f>IF(BB3185="S",IF(AND(S3185&lt;&gt;"",R3185&lt;&gt;""),S3185-R3185,0),0)</f>
        <v>26</v>
      </c>
      <c r="AZ3185" s="209">
        <f>IF(BB3185="S",IF(Q3185="1. Aceitou o programa",IF(OR(X3185="Não se Aplica",X3185=""),IF(OR(W3185="Não se Aplica",W3185=""),0,W3185-V3185),AVERAGE(X3185-W3185,W3185-V3185)),0),0)</f>
        <v>0</v>
      </c>
      <c r="BA3185" s="209">
        <f>IF(BB3185="S",IF(AND(Q3185="1. Aceitou o programa",AH3185="Realizada"),IFERROR(IF(AG3185="",0,AG3185-R3185),0),0),0)</f>
        <v>0</v>
      </c>
      <c r="BB3185" s="209" t="str">
        <f>_xlfn.XLOOKUP(U3185,'Lista Suspensa'!$AA$20:$AA$23,'Lista Suspensa'!$AB$20:$AB$23,"N/A")</f>
        <v>S</v>
      </c>
    </row>
    <row r="3186" spans="1:54" ht="12" customHeight="1">
      <c r="A3186" s="151" t="s">
        <v>54</v>
      </c>
      <c r="B3186" s="152">
        <v>46112</v>
      </c>
      <c r="C3186" s="153" t="s">
        <v>55</v>
      </c>
      <c r="D3186" s="153" t="s">
        <v>56</v>
      </c>
      <c r="E3186" s="244">
        <v>89811665</v>
      </c>
      <c r="F3186" s="144" t="s">
        <v>5978</v>
      </c>
      <c r="G3186" s="230"/>
      <c r="H3186" s="154">
        <v>33528</v>
      </c>
      <c r="I3186" s="153">
        <v>34</v>
      </c>
      <c r="J3186" s="148" t="s">
        <v>70</v>
      </c>
      <c r="K3186" s="153"/>
      <c r="L3186" s="153"/>
      <c r="M3186" s="153"/>
      <c r="N3186" s="153"/>
      <c r="O3186" s="155">
        <v>11948671914</v>
      </c>
      <c r="P3186" s="156" t="s">
        <v>60</v>
      </c>
      <c r="Q3186" s="157" t="s">
        <v>110</v>
      </c>
      <c r="R3186" s="158">
        <v>46155</v>
      </c>
      <c r="S3186" s="159"/>
      <c r="T3186" s="159" t="s">
        <v>62</v>
      </c>
      <c r="U3186" s="159" t="s">
        <v>111</v>
      </c>
      <c r="V3186" s="154">
        <v>46148</v>
      </c>
      <c r="W3186" s="154"/>
      <c r="X3186" s="154"/>
      <c r="Y3186" s="160" t="s">
        <v>99</v>
      </c>
      <c r="Z3186" s="160" t="s">
        <v>65</v>
      </c>
      <c r="AA3186" s="153"/>
      <c r="AB3186" s="153"/>
      <c r="AC3186" s="182" t="e">
        <f t="shared" si="100"/>
        <v>#DIV/0!</v>
      </c>
      <c r="AD3186" s="153" t="e">
        <f t="shared" si="101"/>
        <v>#DIV/0!</v>
      </c>
      <c r="AE3186" s="233" t="s">
        <v>66</v>
      </c>
      <c r="AF3186" s="153"/>
      <c r="AG3186" s="159"/>
      <c r="AH3186" s="153"/>
      <c r="AI3186" s="161"/>
      <c r="AJ3186" s="153"/>
      <c r="AK3186" s="153"/>
      <c r="AL3186" s="207"/>
      <c r="AM3186" s="207"/>
      <c r="AN3186" s="207"/>
      <c r="AO3186" s="207" t="str">
        <f ca="1">IF(R3186="","",IF(R3186&gt;TODAY(),"0 meses",DATEDIF(R3186,TODAY(),"m") &amp; " meses"))</f>
        <v>0 meses</v>
      </c>
      <c r="AP3186" s="147" t="s">
        <v>67</v>
      </c>
      <c r="AQ3186" s="147" t="s">
        <v>67</v>
      </c>
      <c r="AR3186" s="147"/>
      <c r="AS3186" s="209" t="s">
        <v>68</v>
      </c>
      <c r="AT3186" s="223" t="str">
        <f>MONTH(B3186)&amp;"/"&amp;YEAR(B3186)</f>
        <v>3/2026</v>
      </c>
      <c r="AU3186" s="223">
        <f>WEEKNUM(B3186)-WEEKNUM(EOMONTH(B3186,-1)+1)+1</f>
        <v>5</v>
      </c>
      <c r="AV3186" s="209" t="str">
        <f>MONTH(R3186)&amp;"/"&amp;YEAR(R3186)</f>
        <v>5/2026</v>
      </c>
      <c r="AW3186" s="209">
        <f>WEEKNUM(R3186)-WEEKNUM(EOMONTH(R3186,-1)+1)+1</f>
        <v>3</v>
      </c>
      <c r="AX3186" s="209">
        <f>IF(BB3186="S",IF(Q3186="1. Aceitou o programa",R3186-B3186,0),0)</f>
        <v>43</v>
      </c>
      <c r="AY3186" s="209">
        <f>IF(BB3186="S",IF(AND(S3186&lt;&gt;"",R3186&lt;&gt;""),S3186-R3186,0),0)</f>
        <v>0</v>
      </c>
      <c r="AZ3186" s="209">
        <f>IF(BB3186="S",IF(Q3186="1. Aceitou o programa",IF(OR(X3186="Não se Aplica",X3186=""),IF(OR(W3186="Não se Aplica",W3186=""),0,W3186-V3186),AVERAGE(X3186-W3186,W3186-V3186)),0),0)</f>
        <v>0</v>
      </c>
      <c r="BA3186" s="209">
        <f>IF(BB3186="S",IF(AND(Q3186="1. Aceitou o programa",AH3186="Realizada"),IFERROR(IF(AG3186="",0,AG3186-R3186),0),0),0)</f>
        <v>0</v>
      </c>
      <c r="BB3186" s="209" t="str">
        <f>_xlfn.XLOOKUP(U3186,'Lista Suspensa'!$AA$20:$AA$23,'Lista Suspensa'!$AB$20:$AB$23,"N/A")</f>
        <v>S</v>
      </c>
    </row>
    <row r="3187" spans="1:54" ht="12" customHeight="1">
      <c r="A3187" s="151" t="s">
        <v>54</v>
      </c>
      <c r="B3187" s="152">
        <v>46112</v>
      </c>
      <c r="C3187" s="153" t="s">
        <v>55</v>
      </c>
      <c r="D3187" s="153" t="s">
        <v>56</v>
      </c>
      <c r="E3187" s="244">
        <v>82967475</v>
      </c>
      <c r="F3187" s="144" t="s">
        <v>5979</v>
      </c>
      <c r="G3187" s="230"/>
      <c r="H3187" s="154">
        <v>33581</v>
      </c>
      <c r="I3187" s="153">
        <v>34</v>
      </c>
      <c r="J3187" s="148" t="s">
        <v>58</v>
      </c>
      <c r="K3187" s="153"/>
      <c r="L3187" s="153"/>
      <c r="M3187" s="153"/>
      <c r="N3187" s="153"/>
      <c r="O3187" s="155">
        <v>21965680951</v>
      </c>
      <c r="P3187" s="156" t="s">
        <v>60</v>
      </c>
      <c r="Q3187" s="157" t="s">
        <v>110</v>
      </c>
      <c r="R3187" s="158">
        <v>46155</v>
      </c>
      <c r="S3187" s="159"/>
      <c r="T3187" s="159" t="s">
        <v>62</v>
      </c>
      <c r="U3187" s="159" t="s">
        <v>111</v>
      </c>
      <c r="V3187" s="154">
        <v>46149</v>
      </c>
      <c r="W3187" s="154"/>
      <c r="X3187" s="154"/>
      <c r="Y3187" s="160" t="s">
        <v>64</v>
      </c>
      <c r="Z3187" s="160" t="s">
        <v>65</v>
      </c>
      <c r="AA3187" s="153"/>
      <c r="AB3187" s="153"/>
      <c r="AC3187" s="182" t="e">
        <f t="shared" si="100"/>
        <v>#DIV/0!</v>
      </c>
      <c r="AD3187" s="153" t="e">
        <f t="shared" si="101"/>
        <v>#DIV/0!</v>
      </c>
      <c r="AE3187" s="233" t="s">
        <v>66</v>
      </c>
      <c r="AF3187" s="153"/>
      <c r="AG3187" s="159"/>
      <c r="AH3187" s="153"/>
      <c r="AI3187" s="161"/>
      <c r="AJ3187" s="153"/>
      <c r="AK3187" s="153"/>
      <c r="AL3187" s="207"/>
      <c r="AM3187" s="207"/>
      <c r="AN3187" s="207"/>
      <c r="AO3187" s="207" t="str">
        <f ca="1">IF(R3187="","",IF(R3187&gt;TODAY(),"0 meses",DATEDIF(R3187,TODAY(),"m") &amp; " meses"))</f>
        <v>0 meses</v>
      </c>
      <c r="AP3187" s="147" t="s">
        <v>67</v>
      </c>
      <c r="AQ3187" s="147" t="s">
        <v>67</v>
      </c>
      <c r="AR3187" s="147"/>
      <c r="AS3187" s="209" t="s">
        <v>68</v>
      </c>
      <c r="AT3187" s="223" t="str">
        <f>MONTH(B3187)&amp;"/"&amp;YEAR(B3187)</f>
        <v>3/2026</v>
      </c>
      <c r="AU3187" s="223">
        <f>WEEKNUM(B3187)-WEEKNUM(EOMONTH(B3187,-1)+1)+1</f>
        <v>5</v>
      </c>
      <c r="AV3187" s="209" t="str">
        <f>MONTH(R3187)&amp;"/"&amp;YEAR(R3187)</f>
        <v>5/2026</v>
      </c>
      <c r="AW3187" s="209">
        <f>WEEKNUM(R3187)-WEEKNUM(EOMONTH(R3187,-1)+1)+1</f>
        <v>3</v>
      </c>
      <c r="AX3187" s="209">
        <f>IF(BB3187="S",IF(Q3187="1. Aceitou o programa",R3187-B3187,0),0)</f>
        <v>43</v>
      </c>
      <c r="AY3187" s="209">
        <f>IF(BB3187="S",IF(AND(S3187&lt;&gt;"",R3187&lt;&gt;""),S3187-R3187,0),0)</f>
        <v>0</v>
      </c>
      <c r="AZ3187" s="209">
        <f>IF(BB3187="S",IF(Q3187="1. Aceitou o programa",IF(OR(X3187="Não se Aplica",X3187=""),IF(OR(W3187="Não se Aplica",W3187=""),0,W3187-V3187),AVERAGE(X3187-W3187,W3187-V3187)),0),0)</f>
        <v>0</v>
      </c>
      <c r="BA3187" s="209">
        <f>IF(BB3187="S",IF(AND(Q3187="1. Aceitou o programa",AH3187="Realizada"),IFERROR(IF(AG3187="",0,AG3187-R3187),0),0),0)</f>
        <v>0</v>
      </c>
      <c r="BB3187" s="209" t="str">
        <f>_xlfn.XLOOKUP(U3187,'Lista Suspensa'!$AA$20:$AA$23,'Lista Suspensa'!$AB$20:$AB$23,"N/A")</f>
        <v>S</v>
      </c>
    </row>
    <row r="3188" spans="1:54" ht="12" customHeight="1">
      <c r="A3188" s="151" t="s">
        <v>54</v>
      </c>
      <c r="B3188" s="152">
        <v>46112</v>
      </c>
      <c r="C3188" s="153" t="s">
        <v>55</v>
      </c>
      <c r="D3188" s="153" t="s">
        <v>56</v>
      </c>
      <c r="E3188" s="244">
        <v>93327350</v>
      </c>
      <c r="F3188" s="144" t="s">
        <v>5980</v>
      </c>
      <c r="G3188" s="230"/>
      <c r="H3188" s="154">
        <v>33582</v>
      </c>
      <c r="I3188" s="153">
        <v>34</v>
      </c>
      <c r="J3188" s="148" t="s">
        <v>70</v>
      </c>
      <c r="K3188" s="153"/>
      <c r="L3188" s="153"/>
      <c r="M3188" s="153"/>
      <c r="N3188" s="153"/>
      <c r="O3188" s="155">
        <v>21987899029</v>
      </c>
      <c r="P3188" s="156" t="s">
        <v>60</v>
      </c>
      <c r="Q3188" s="157" t="s">
        <v>110</v>
      </c>
      <c r="R3188" s="158">
        <v>46155</v>
      </c>
      <c r="S3188" s="159"/>
      <c r="T3188" s="159" t="s">
        <v>62</v>
      </c>
      <c r="U3188" s="159" t="s">
        <v>111</v>
      </c>
      <c r="V3188" s="154">
        <v>46148</v>
      </c>
      <c r="W3188" s="154"/>
      <c r="X3188" s="154"/>
      <c r="Y3188" s="160" t="s">
        <v>3187</v>
      </c>
      <c r="Z3188" s="160" t="s">
        <v>65</v>
      </c>
      <c r="AA3188" s="153"/>
      <c r="AB3188" s="153"/>
      <c r="AC3188" s="182" t="e">
        <f t="shared" si="100"/>
        <v>#DIV/0!</v>
      </c>
      <c r="AD3188" s="153" t="e">
        <f t="shared" si="101"/>
        <v>#DIV/0!</v>
      </c>
      <c r="AE3188" s="233" t="s">
        <v>66</v>
      </c>
      <c r="AF3188" s="153"/>
      <c r="AG3188" s="159"/>
      <c r="AH3188" s="153"/>
      <c r="AI3188" s="161"/>
      <c r="AJ3188" s="153"/>
      <c r="AK3188" s="153"/>
      <c r="AL3188" s="207"/>
      <c r="AM3188" s="207"/>
      <c r="AN3188" s="207"/>
      <c r="AO3188" s="207" t="str">
        <f ca="1">IF(R3188="","",IF(R3188&gt;TODAY(),"0 meses",DATEDIF(R3188,TODAY(),"m") &amp; " meses"))</f>
        <v>0 meses</v>
      </c>
      <c r="AP3188" s="147" t="s">
        <v>67</v>
      </c>
      <c r="AQ3188" s="147" t="s">
        <v>67</v>
      </c>
      <c r="AR3188" s="147"/>
      <c r="AS3188" s="209" t="s">
        <v>68</v>
      </c>
      <c r="AT3188" s="223" t="str">
        <f>MONTH(B3188)&amp;"/"&amp;YEAR(B3188)</f>
        <v>3/2026</v>
      </c>
      <c r="AU3188" s="223">
        <f>WEEKNUM(B3188)-WEEKNUM(EOMONTH(B3188,-1)+1)+1</f>
        <v>5</v>
      </c>
      <c r="AV3188" s="209" t="str">
        <f>MONTH(R3188)&amp;"/"&amp;YEAR(R3188)</f>
        <v>5/2026</v>
      </c>
      <c r="AW3188" s="209">
        <f>WEEKNUM(R3188)-WEEKNUM(EOMONTH(R3188,-1)+1)+1</f>
        <v>3</v>
      </c>
      <c r="AX3188" s="209">
        <f>IF(BB3188="S",IF(Q3188="1. Aceitou o programa",R3188-B3188,0),0)</f>
        <v>43</v>
      </c>
      <c r="AY3188" s="209">
        <f>IF(BB3188="S",IF(AND(S3188&lt;&gt;"",R3188&lt;&gt;""),S3188-R3188,0),0)</f>
        <v>0</v>
      </c>
      <c r="AZ3188" s="209">
        <f>IF(BB3188="S",IF(Q3188="1. Aceitou o programa",IF(OR(X3188="Não se Aplica",X3188=""),IF(OR(W3188="Não se Aplica",W3188=""),0,W3188-V3188),AVERAGE(X3188-W3188,W3188-V3188)),0),0)</f>
        <v>0</v>
      </c>
      <c r="BA3188" s="209">
        <f>IF(BB3188="S",IF(AND(Q3188="1. Aceitou o programa",AH3188="Realizada"),IFERROR(IF(AG3188="",0,AG3188-R3188),0),0),0)</f>
        <v>0</v>
      </c>
      <c r="BB3188" s="209" t="str">
        <f>_xlfn.XLOOKUP(U3188,'Lista Suspensa'!$AA$20:$AA$23,'Lista Suspensa'!$AB$20:$AB$23,"N/A")</f>
        <v>S</v>
      </c>
    </row>
    <row r="3189" spans="1:54" ht="12" customHeight="1">
      <c r="A3189" s="151" t="s">
        <v>54</v>
      </c>
      <c r="B3189" s="152">
        <v>46112</v>
      </c>
      <c r="C3189" s="153" t="s">
        <v>55</v>
      </c>
      <c r="D3189" s="153" t="s">
        <v>56</v>
      </c>
      <c r="E3189" s="244">
        <v>87957752</v>
      </c>
      <c r="F3189" s="144" t="s">
        <v>5981</v>
      </c>
      <c r="G3189" s="230"/>
      <c r="H3189" s="154">
        <v>33593</v>
      </c>
      <c r="I3189" s="153">
        <v>34</v>
      </c>
      <c r="J3189" s="148" t="s">
        <v>70</v>
      </c>
      <c r="K3189" s="153"/>
      <c r="L3189" s="153"/>
      <c r="M3189" s="153"/>
      <c r="N3189" s="153"/>
      <c r="O3189" s="155">
        <v>21965293074</v>
      </c>
      <c r="P3189" s="156" t="s">
        <v>60</v>
      </c>
      <c r="Q3189" s="157" t="s">
        <v>110</v>
      </c>
      <c r="R3189" s="158">
        <v>46155</v>
      </c>
      <c r="S3189" s="159"/>
      <c r="T3189" s="159" t="s">
        <v>62</v>
      </c>
      <c r="U3189" s="159" t="s">
        <v>111</v>
      </c>
      <c r="V3189" s="154">
        <v>46148</v>
      </c>
      <c r="W3189" s="154"/>
      <c r="X3189" s="154"/>
      <c r="Y3189" s="160" t="s">
        <v>3187</v>
      </c>
      <c r="Z3189" s="160" t="s">
        <v>65</v>
      </c>
      <c r="AA3189" s="153"/>
      <c r="AB3189" s="153"/>
      <c r="AC3189" s="182" t="e">
        <f t="shared" si="100"/>
        <v>#DIV/0!</v>
      </c>
      <c r="AD3189" s="153" t="e">
        <f t="shared" si="101"/>
        <v>#DIV/0!</v>
      </c>
      <c r="AE3189" s="233" t="s">
        <v>66</v>
      </c>
      <c r="AF3189" s="153"/>
      <c r="AG3189" s="159"/>
      <c r="AH3189" s="153"/>
      <c r="AI3189" s="161"/>
      <c r="AJ3189" s="153"/>
      <c r="AK3189" s="153"/>
      <c r="AL3189" s="207"/>
      <c r="AM3189" s="207"/>
      <c r="AN3189" s="207"/>
      <c r="AO3189" s="207" t="str">
        <f ca="1">IF(R3189="","",IF(R3189&gt;TODAY(),"0 meses",DATEDIF(R3189,TODAY(),"m") &amp; " meses"))</f>
        <v>0 meses</v>
      </c>
      <c r="AP3189" s="147" t="s">
        <v>67</v>
      </c>
      <c r="AQ3189" s="147" t="s">
        <v>67</v>
      </c>
      <c r="AR3189" s="147"/>
      <c r="AS3189" s="209" t="s">
        <v>68</v>
      </c>
      <c r="AT3189" s="223" t="str">
        <f>MONTH(B3189)&amp;"/"&amp;YEAR(B3189)</f>
        <v>3/2026</v>
      </c>
      <c r="AU3189" s="223">
        <f>WEEKNUM(B3189)-WEEKNUM(EOMONTH(B3189,-1)+1)+1</f>
        <v>5</v>
      </c>
      <c r="AV3189" s="209" t="str">
        <f>MONTH(R3189)&amp;"/"&amp;YEAR(R3189)</f>
        <v>5/2026</v>
      </c>
      <c r="AW3189" s="209">
        <f>WEEKNUM(R3189)-WEEKNUM(EOMONTH(R3189,-1)+1)+1</f>
        <v>3</v>
      </c>
      <c r="AX3189" s="209">
        <f>IF(BB3189="S",IF(Q3189="1. Aceitou o programa",R3189-B3189,0),0)</f>
        <v>43</v>
      </c>
      <c r="AY3189" s="209">
        <f>IF(BB3189="S",IF(AND(S3189&lt;&gt;"",R3189&lt;&gt;""),S3189-R3189,0),0)</f>
        <v>0</v>
      </c>
      <c r="AZ3189" s="209">
        <f>IF(BB3189="S",IF(Q3189="1. Aceitou o programa",IF(OR(X3189="Não se Aplica",X3189=""),IF(OR(W3189="Não se Aplica",W3189=""),0,W3189-V3189),AVERAGE(X3189-W3189,W3189-V3189)),0),0)</f>
        <v>0</v>
      </c>
      <c r="BA3189" s="209">
        <f>IF(BB3189="S",IF(AND(Q3189="1. Aceitou o programa",AH3189="Realizada"),IFERROR(IF(AG3189="",0,AG3189-R3189),0),0),0)</f>
        <v>0</v>
      </c>
      <c r="BB3189" s="209" t="str">
        <f>_xlfn.XLOOKUP(U3189,'Lista Suspensa'!$AA$20:$AA$23,'Lista Suspensa'!$AB$20:$AB$23,"N/A")</f>
        <v>S</v>
      </c>
    </row>
    <row r="3190" spans="1:54" ht="12" customHeight="1">
      <c r="A3190" s="151" t="s">
        <v>54</v>
      </c>
      <c r="B3190" s="152">
        <v>46112</v>
      </c>
      <c r="C3190" s="153" t="s">
        <v>55</v>
      </c>
      <c r="D3190" s="153" t="s">
        <v>56</v>
      </c>
      <c r="E3190" s="244">
        <v>85243832</v>
      </c>
      <c r="F3190" s="144" t="s">
        <v>5982</v>
      </c>
      <c r="G3190" s="230"/>
      <c r="H3190" s="154">
        <v>33623</v>
      </c>
      <c r="I3190" s="153">
        <v>34</v>
      </c>
      <c r="J3190" s="148" t="s">
        <v>70</v>
      </c>
      <c r="K3190" s="153"/>
      <c r="L3190" s="153"/>
      <c r="M3190" s="153"/>
      <c r="N3190" s="153"/>
      <c r="O3190" s="155">
        <v>11978690759</v>
      </c>
      <c r="P3190" s="156" t="s">
        <v>60</v>
      </c>
      <c r="Q3190" s="157" t="s">
        <v>110</v>
      </c>
      <c r="R3190" s="158">
        <v>46155</v>
      </c>
      <c r="S3190" s="159"/>
      <c r="T3190" s="159" t="s">
        <v>62</v>
      </c>
      <c r="U3190" s="159" t="s">
        <v>111</v>
      </c>
      <c r="V3190" s="154">
        <v>46148</v>
      </c>
      <c r="W3190" s="154"/>
      <c r="X3190" s="154"/>
      <c r="Y3190" s="160" t="s">
        <v>3187</v>
      </c>
      <c r="Z3190" s="160" t="s">
        <v>65</v>
      </c>
      <c r="AA3190" s="153"/>
      <c r="AB3190" s="153"/>
      <c r="AC3190" s="182" t="e">
        <f t="shared" si="100"/>
        <v>#DIV/0!</v>
      </c>
      <c r="AD3190" s="153" t="e">
        <f t="shared" si="101"/>
        <v>#DIV/0!</v>
      </c>
      <c r="AE3190" s="233" t="s">
        <v>66</v>
      </c>
      <c r="AF3190" s="153"/>
      <c r="AG3190" s="159"/>
      <c r="AH3190" s="153"/>
      <c r="AI3190" s="161"/>
      <c r="AJ3190" s="153"/>
      <c r="AK3190" s="153"/>
      <c r="AL3190" s="207"/>
      <c r="AM3190" s="207"/>
      <c r="AN3190" s="207"/>
      <c r="AO3190" s="207" t="str">
        <f ca="1">IF(R3190="","",IF(R3190&gt;TODAY(),"0 meses",DATEDIF(R3190,TODAY(),"m") &amp; " meses"))</f>
        <v>0 meses</v>
      </c>
      <c r="AP3190" s="147" t="s">
        <v>67</v>
      </c>
      <c r="AQ3190" s="147" t="s">
        <v>67</v>
      </c>
      <c r="AR3190" s="147"/>
      <c r="AS3190" s="209" t="s">
        <v>68</v>
      </c>
      <c r="AT3190" s="223" t="str">
        <f>MONTH(B3190)&amp;"/"&amp;YEAR(B3190)</f>
        <v>3/2026</v>
      </c>
      <c r="AU3190" s="223">
        <f>WEEKNUM(B3190)-WEEKNUM(EOMONTH(B3190,-1)+1)+1</f>
        <v>5</v>
      </c>
      <c r="AV3190" s="209" t="str">
        <f>MONTH(R3190)&amp;"/"&amp;YEAR(R3190)</f>
        <v>5/2026</v>
      </c>
      <c r="AW3190" s="209">
        <f>WEEKNUM(R3190)-WEEKNUM(EOMONTH(R3190,-1)+1)+1</f>
        <v>3</v>
      </c>
      <c r="AX3190" s="209">
        <f>IF(BB3190="S",IF(Q3190="1. Aceitou o programa",R3190-B3190,0),0)</f>
        <v>43</v>
      </c>
      <c r="AY3190" s="209">
        <f>IF(BB3190="S",IF(AND(S3190&lt;&gt;"",R3190&lt;&gt;""),S3190-R3190,0),0)</f>
        <v>0</v>
      </c>
      <c r="AZ3190" s="209">
        <f>IF(BB3190="S",IF(Q3190="1. Aceitou o programa",IF(OR(X3190="Não se Aplica",X3190=""),IF(OR(W3190="Não se Aplica",W3190=""),0,W3190-V3190),AVERAGE(X3190-W3190,W3190-V3190)),0),0)</f>
        <v>0</v>
      </c>
      <c r="BA3190" s="209">
        <f>IF(BB3190="S",IF(AND(Q3190="1. Aceitou o programa",AH3190="Realizada"),IFERROR(IF(AG3190="",0,AG3190-R3190),0),0),0)</f>
        <v>0</v>
      </c>
      <c r="BB3190" s="209" t="str">
        <f>_xlfn.XLOOKUP(U3190,'Lista Suspensa'!$AA$20:$AA$23,'Lista Suspensa'!$AB$20:$AB$23,"N/A")</f>
        <v>S</v>
      </c>
    </row>
    <row r="3191" spans="1:54" ht="12" customHeight="1">
      <c r="A3191" s="151" t="s">
        <v>54</v>
      </c>
      <c r="B3191" s="152">
        <v>46112</v>
      </c>
      <c r="C3191" s="153" t="s">
        <v>55</v>
      </c>
      <c r="D3191" s="153" t="s">
        <v>56</v>
      </c>
      <c r="E3191" s="244">
        <v>89297285</v>
      </c>
      <c r="F3191" s="144" t="s">
        <v>5983</v>
      </c>
      <c r="G3191" s="230"/>
      <c r="H3191" s="154">
        <v>33708</v>
      </c>
      <c r="I3191" s="153">
        <v>34</v>
      </c>
      <c r="J3191" s="148" t="s">
        <v>70</v>
      </c>
      <c r="K3191" s="153"/>
      <c r="L3191" s="153"/>
      <c r="M3191" s="153"/>
      <c r="N3191" s="153"/>
      <c r="O3191" s="155">
        <v>11998820643</v>
      </c>
      <c r="P3191" s="156" t="s">
        <v>60</v>
      </c>
      <c r="Q3191" s="157" t="s">
        <v>110</v>
      </c>
      <c r="R3191" s="158">
        <v>46155</v>
      </c>
      <c r="S3191" s="159"/>
      <c r="T3191" s="159" t="s">
        <v>62</v>
      </c>
      <c r="U3191" s="159" t="s">
        <v>111</v>
      </c>
      <c r="V3191" s="154">
        <v>46148</v>
      </c>
      <c r="W3191" s="154">
        <v>46155</v>
      </c>
      <c r="X3191" s="154"/>
      <c r="Y3191" s="160" t="s">
        <v>99</v>
      </c>
      <c r="Z3191" s="160" t="s">
        <v>65</v>
      </c>
      <c r="AA3191" s="153"/>
      <c r="AB3191" s="153"/>
      <c r="AC3191" s="182" t="e">
        <f t="shared" si="100"/>
        <v>#DIV/0!</v>
      </c>
      <c r="AD3191" s="153" t="e">
        <f t="shared" si="101"/>
        <v>#DIV/0!</v>
      </c>
      <c r="AE3191" s="233" t="s">
        <v>66</v>
      </c>
      <c r="AF3191" s="153"/>
      <c r="AG3191" s="159"/>
      <c r="AH3191" s="153"/>
      <c r="AI3191" s="161"/>
      <c r="AJ3191" s="153"/>
      <c r="AK3191" s="153"/>
      <c r="AL3191" s="207"/>
      <c r="AM3191" s="207"/>
      <c r="AN3191" s="207"/>
      <c r="AO3191" s="207" t="str">
        <f ca="1">IF(R3191="","",IF(R3191&gt;TODAY(),"0 meses",DATEDIF(R3191,TODAY(),"m") &amp; " meses"))</f>
        <v>0 meses</v>
      </c>
      <c r="AP3191" s="147" t="s">
        <v>67</v>
      </c>
      <c r="AQ3191" s="147" t="s">
        <v>67</v>
      </c>
      <c r="AR3191" s="147"/>
      <c r="AS3191" s="209" t="s">
        <v>68</v>
      </c>
      <c r="AT3191" s="223" t="str">
        <f>MONTH(B3191)&amp;"/"&amp;YEAR(B3191)</f>
        <v>3/2026</v>
      </c>
      <c r="AU3191" s="223">
        <f>WEEKNUM(B3191)-WEEKNUM(EOMONTH(B3191,-1)+1)+1</f>
        <v>5</v>
      </c>
      <c r="AV3191" s="209" t="str">
        <f>MONTH(R3191)&amp;"/"&amp;YEAR(R3191)</f>
        <v>5/2026</v>
      </c>
      <c r="AW3191" s="209">
        <f>WEEKNUM(R3191)-WEEKNUM(EOMONTH(R3191,-1)+1)+1</f>
        <v>3</v>
      </c>
      <c r="AX3191" s="209">
        <f>IF(BB3191="S",IF(Q3191="1. Aceitou o programa",R3191-B3191,0),0)</f>
        <v>43</v>
      </c>
      <c r="AY3191" s="209">
        <f>IF(BB3191="S",IF(AND(S3191&lt;&gt;"",R3191&lt;&gt;""),S3191-R3191,0),0)</f>
        <v>0</v>
      </c>
      <c r="AZ3191" s="209">
        <f>IF(BB3191="S",IF(Q3191="1. Aceitou o programa",IF(OR(X3191="Não se Aplica",X3191=""),IF(OR(W3191="Não se Aplica",W3191=""),0,W3191-V3191),AVERAGE(X3191-W3191,W3191-V3191)),0),0)</f>
        <v>7</v>
      </c>
      <c r="BA3191" s="209">
        <f>IF(BB3191="S",IF(AND(Q3191="1. Aceitou o programa",AH3191="Realizada"),IFERROR(IF(AG3191="",0,AG3191-R3191),0),0),0)</f>
        <v>0</v>
      </c>
      <c r="BB3191" s="209" t="str">
        <f>_xlfn.XLOOKUP(U3191,'Lista Suspensa'!$AA$20:$AA$23,'Lista Suspensa'!$AB$20:$AB$23,"N/A")</f>
        <v>S</v>
      </c>
    </row>
    <row r="3192" spans="1:54" ht="12" customHeight="1">
      <c r="A3192" s="151" t="s">
        <v>54</v>
      </c>
      <c r="B3192" s="152">
        <v>46112</v>
      </c>
      <c r="C3192" s="153" t="s">
        <v>55</v>
      </c>
      <c r="D3192" s="153" t="s">
        <v>56</v>
      </c>
      <c r="E3192" s="244">
        <v>82590856</v>
      </c>
      <c r="F3192" s="144" t="s">
        <v>5984</v>
      </c>
      <c r="G3192" s="230"/>
      <c r="H3192" s="154">
        <v>33749</v>
      </c>
      <c r="I3192" s="153">
        <v>33</v>
      </c>
      <c r="J3192" s="148" t="s">
        <v>70</v>
      </c>
      <c r="K3192" s="153"/>
      <c r="L3192" s="153"/>
      <c r="M3192" s="153"/>
      <c r="N3192" s="153"/>
      <c r="O3192" s="155">
        <v>11981051471</v>
      </c>
      <c r="P3192" s="156" t="s">
        <v>60</v>
      </c>
      <c r="Q3192" s="157" t="s">
        <v>110</v>
      </c>
      <c r="R3192" s="158">
        <v>46155</v>
      </c>
      <c r="S3192" s="159"/>
      <c r="T3192" s="159" t="s">
        <v>62</v>
      </c>
      <c r="U3192" s="159" t="s">
        <v>111</v>
      </c>
      <c r="V3192" s="154">
        <v>46148</v>
      </c>
      <c r="W3192" s="154"/>
      <c r="X3192" s="154"/>
      <c r="Y3192" s="160" t="s">
        <v>3187</v>
      </c>
      <c r="Z3192" s="160" t="s">
        <v>65</v>
      </c>
      <c r="AA3192" s="153"/>
      <c r="AB3192" s="153"/>
      <c r="AC3192" s="182" t="e">
        <f t="shared" si="100"/>
        <v>#DIV/0!</v>
      </c>
      <c r="AD3192" s="153" t="e">
        <f t="shared" si="101"/>
        <v>#DIV/0!</v>
      </c>
      <c r="AE3192" s="233" t="s">
        <v>66</v>
      </c>
      <c r="AF3192" s="153"/>
      <c r="AG3192" s="159"/>
      <c r="AH3192" s="153"/>
      <c r="AI3192" s="161"/>
      <c r="AJ3192" s="153"/>
      <c r="AK3192" s="153"/>
      <c r="AL3192" s="207" t="s">
        <v>85</v>
      </c>
      <c r="AM3192" s="207" t="s">
        <v>86</v>
      </c>
      <c r="AN3192" s="207" t="s">
        <v>191</v>
      </c>
      <c r="AO3192" s="207" t="str">
        <f ca="1">IF(R3192="","",IF(R3192&gt;TODAY(),"0 meses",DATEDIF(R3192,TODAY(),"m") &amp; " meses"))</f>
        <v>0 meses</v>
      </c>
      <c r="AP3192" s="147" t="s">
        <v>67</v>
      </c>
      <c r="AQ3192" s="147" t="s">
        <v>67</v>
      </c>
      <c r="AR3192" s="147"/>
      <c r="AS3192" s="209" t="s">
        <v>68</v>
      </c>
      <c r="AT3192" s="223" t="str">
        <f>MONTH(B3192)&amp;"/"&amp;YEAR(B3192)</f>
        <v>3/2026</v>
      </c>
      <c r="AU3192" s="223">
        <f>WEEKNUM(B3192)-WEEKNUM(EOMONTH(B3192,-1)+1)+1</f>
        <v>5</v>
      </c>
      <c r="AV3192" s="209" t="str">
        <f>MONTH(R3192)&amp;"/"&amp;YEAR(R3192)</f>
        <v>5/2026</v>
      </c>
      <c r="AW3192" s="209">
        <f>WEEKNUM(R3192)-WEEKNUM(EOMONTH(R3192,-1)+1)+1</f>
        <v>3</v>
      </c>
      <c r="AX3192" s="209">
        <f>IF(BB3192="S",IF(Q3192="1. Aceitou o programa",R3192-B3192,0),0)</f>
        <v>43</v>
      </c>
      <c r="AY3192" s="209">
        <f>IF(BB3192="S",IF(AND(S3192&lt;&gt;"",R3192&lt;&gt;""),S3192-R3192,0),0)</f>
        <v>0</v>
      </c>
      <c r="AZ3192" s="209">
        <f>IF(BB3192="S",IF(Q3192="1. Aceitou o programa",IF(OR(X3192="Não se Aplica",X3192=""),IF(OR(W3192="Não se Aplica",W3192=""),0,W3192-V3192),AVERAGE(X3192-W3192,W3192-V3192)),0),0)</f>
        <v>0</v>
      </c>
      <c r="BA3192" s="209">
        <f>IF(BB3192="S",IF(AND(Q3192="1. Aceitou o programa",AH3192="Realizada"),IFERROR(IF(AG3192="",0,AG3192-R3192),0),0),0)</f>
        <v>0</v>
      </c>
      <c r="BB3192" s="209" t="str">
        <f>_xlfn.XLOOKUP(U3192,'Lista Suspensa'!$AA$20:$AA$23,'Lista Suspensa'!$AB$20:$AB$23,"N/A")</f>
        <v>S</v>
      </c>
    </row>
    <row r="3193" spans="1:54" ht="12" customHeight="1">
      <c r="A3193" s="151" t="s">
        <v>54</v>
      </c>
      <c r="B3193" s="152">
        <v>46112</v>
      </c>
      <c r="C3193" s="153" t="s">
        <v>55</v>
      </c>
      <c r="D3193" s="153" t="s">
        <v>56</v>
      </c>
      <c r="E3193" s="244">
        <v>94129462</v>
      </c>
      <c r="F3193" s="144" t="s">
        <v>5985</v>
      </c>
      <c r="G3193" s="230"/>
      <c r="H3193" s="154">
        <v>33822</v>
      </c>
      <c r="I3193" s="153">
        <v>33</v>
      </c>
      <c r="J3193" s="148" t="s">
        <v>58</v>
      </c>
      <c r="K3193" s="153"/>
      <c r="L3193" s="153"/>
      <c r="M3193" s="153"/>
      <c r="N3193" s="153"/>
      <c r="O3193" s="155">
        <v>21974198574</v>
      </c>
      <c r="P3193" s="156" t="s">
        <v>60</v>
      </c>
      <c r="Q3193" s="157" t="s">
        <v>110</v>
      </c>
      <c r="R3193" s="158">
        <v>46155</v>
      </c>
      <c r="S3193" s="159"/>
      <c r="T3193" s="159" t="s">
        <v>62</v>
      </c>
      <c r="U3193" s="159" t="s">
        <v>111</v>
      </c>
      <c r="V3193" s="154">
        <v>46148</v>
      </c>
      <c r="W3193" s="154"/>
      <c r="X3193" s="154"/>
      <c r="Y3193" s="160" t="s">
        <v>3187</v>
      </c>
      <c r="Z3193" s="160" t="s">
        <v>65</v>
      </c>
      <c r="AA3193" s="153"/>
      <c r="AB3193" s="153"/>
      <c r="AC3193" s="182" t="e">
        <f t="shared" si="100"/>
        <v>#DIV/0!</v>
      </c>
      <c r="AD3193" s="153" t="e">
        <f t="shared" si="101"/>
        <v>#DIV/0!</v>
      </c>
      <c r="AE3193" s="233" t="s">
        <v>66</v>
      </c>
      <c r="AF3193" s="153"/>
      <c r="AG3193" s="159"/>
      <c r="AH3193" s="153"/>
      <c r="AI3193" s="161"/>
      <c r="AJ3193" s="153"/>
      <c r="AK3193" s="153"/>
      <c r="AL3193" s="207"/>
      <c r="AM3193" s="207"/>
      <c r="AN3193" s="207"/>
      <c r="AO3193" s="207" t="str">
        <f ca="1">IF(R3193="","",IF(R3193&gt;TODAY(),"0 meses",DATEDIF(R3193,TODAY(),"m") &amp; " meses"))</f>
        <v>0 meses</v>
      </c>
      <c r="AP3193" s="147" t="s">
        <v>67</v>
      </c>
      <c r="AQ3193" s="147" t="s">
        <v>67</v>
      </c>
      <c r="AR3193" s="147"/>
      <c r="AS3193" s="209" t="s">
        <v>68</v>
      </c>
      <c r="AT3193" s="223" t="str">
        <f>MONTH(B3193)&amp;"/"&amp;YEAR(B3193)</f>
        <v>3/2026</v>
      </c>
      <c r="AU3193" s="223">
        <f>WEEKNUM(B3193)-WEEKNUM(EOMONTH(B3193,-1)+1)+1</f>
        <v>5</v>
      </c>
      <c r="AV3193" s="209" t="str">
        <f>MONTH(R3193)&amp;"/"&amp;YEAR(R3193)</f>
        <v>5/2026</v>
      </c>
      <c r="AW3193" s="209">
        <f>WEEKNUM(R3193)-WEEKNUM(EOMONTH(R3193,-1)+1)+1</f>
        <v>3</v>
      </c>
      <c r="AX3193" s="209">
        <f>IF(BB3193="S",IF(Q3193="1. Aceitou o programa",R3193-B3193,0),0)</f>
        <v>43</v>
      </c>
      <c r="AY3193" s="209">
        <f>IF(BB3193="S",IF(AND(S3193&lt;&gt;"",R3193&lt;&gt;""),S3193-R3193,0),0)</f>
        <v>0</v>
      </c>
      <c r="AZ3193" s="209">
        <f>IF(BB3193="S",IF(Q3193="1. Aceitou o programa",IF(OR(X3193="Não se Aplica",X3193=""),IF(OR(W3193="Não se Aplica",W3193=""),0,W3193-V3193),AVERAGE(X3193-W3193,W3193-V3193)),0),0)</f>
        <v>0</v>
      </c>
      <c r="BA3193" s="209">
        <f>IF(BB3193="S",IF(AND(Q3193="1. Aceitou o programa",AH3193="Realizada"),IFERROR(IF(AG3193="",0,AG3193-R3193),0),0),0)</f>
        <v>0</v>
      </c>
      <c r="BB3193" s="209" t="str">
        <f>_xlfn.XLOOKUP(U3193,'Lista Suspensa'!$AA$20:$AA$23,'Lista Suspensa'!$AB$20:$AB$23,"N/A")</f>
        <v>S</v>
      </c>
    </row>
    <row r="3194" spans="1:54" ht="12" customHeight="1">
      <c r="A3194" s="151" t="s">
        <v>54</v>
      </c>
      <c r="B3194" s="152">
        <v>46112</v>
      </c>
      <c r="C3194" s="153" t="s">
        <v>55</v>
      </c>
      <c r="D3194" s="153" t="s">
        <v>56</v>
      </c>
      <c r="E3194" s="244">
        <v>93135139</v>
      </c>
      <c r="F3194" s="144" t="s">
        <v>5986</v>
      </c>
      <c r="G3194" s="230"/>
      <c r="H3194" s="154">
        <v>33873</v>
      </c>
      <c r="I3194" s="153">
        <v>33</v>
      </c>
      <c r="J3194" s="148" t="s">
        <v>70</v>
      </c>
      <c r="K3194" s="153"/>
      <c r="L3194" s="153"/>
      <c r="M3194" s="153"/>
      <c r="N3194" s="153"/>
      <c r="O3194" s="155">
        <v>21976623584</v>
      </c>
      <c r="P3194" s="156" t="s">
        <v>60</v>
      </c>
      <c r="Q3194" s="157" t="s">
        <v>110</v>
      </c>
      <c r="R3194" s="158">
        <v>46155</v>
      </c>
      <c r="S3194" s="159"/>
      <c r="T3194" s="159" t="s">
        <v>62</v>
      </c>
      <c r="U3194" s="159" t="s">
        <v>111</v>
      </c>
      <c r="V3194" s="154">
        <v>46148</v>
      </c>
      <c r="W3194" s="154"/>
      <c r="X3194" s="154"/>
      <c r="Y3194" s="160" t="s">
        <v>3187</v>
      </c>
      <c r="Z3194" s="160" t="s">
        <v>65</v>
      </c>
      <c r="AA3194" s="153"/>
      <c r="AB3194" s="153"/>
      <c r="AC3194" s="182" t="e">
        <f t="shared" si="100"/>
        <v>#DIV/0!</v>
      </c>
      <c r="AD3194" s="153" t="e">
        <f t="shared" si="101"/>
        <v>#DIV/0!</v>
      </c>
      <c r="AE3194" s="233" t="s">
        <v>66</v>
      </c>
      <c r="AF3194" s="153"/>
      <c r="AG3194" s="159"/>
      <c r="AH3194" s="153"/>
      <c r="AI3194" s="161"/>
      <c r="AJ3194" s="153"/>
      <c r="AK3194" s="153"/>
      <c r="AL3194" s="207"/>
      <c r="AM3194" s="207"/>
      <c r="AN3194" s="207"/>
      <c r="AO3194" s="207" t="str">
        <f ca="1">IF(R3194="","",IF(R3194&gt;TODAY(),"0 meses",DATEDIF(R3194,TODAY(),"m") &amp; " meses"))</f>
        <v>0 meses</v>
      </c>
      <c r="AP3194" s="147" t="s">
        <v>67</v>
      </c>
      <c r="AQ3194" s="147" t="s">
        <v>67</v>
      </c>
      <c r="AR3194" s="147"/>
      <c r="AS3194" s="209" t="s">
        <v>68</v>
      </c>
      <c r="AT3194" s="223" t="str">
        <f>MONTH(B3194)&amp;"/"&amp;YEAR(B3194)</f>
        <v>3/2026</v>
      </c>
      <c r="AU3194" s="223">
        <f>WEEKNUM(B3194)-WEEKNUM(EOMONTH(B3194,-1)+1)+1</f>
        <v>5</v>
      </c>
      <c r="AV3194" s="209" t="str">
        <f>MONTH(R3194)&amp;"/"&amp;YEAR(R3194)</f>
        <v>5/2026</v>
      </c>
      <c r="AW3194" s="209">
        <f>WEEKNUM(R3194)-WEEKNUM(EOMONTH(R3194,-1)+1)+1</f>
        <v>3</v>
      </c>
      <c r="AX3194" s="209">
        <f>IF(BB3194="S",IF(Q3194="1. Aceitou o programa",R3194-B3194,0),0)</f>
        <v>43</v>
      </c>
      <c r="AY3194" s="209">
        <f>IF(BB3194="S",IF(AND(S3194&lt;&gt;"",R3194&lt;&gt;""),S3194-R3194,0),0)</f>
        <v>0</v>
      </c>
      <c r="AZ3194" s="209">
        <f>IF(BB3194="S",IF(Q3194="1. Aceitou o programa",IF(OR(X3194="Não se Aplica",X3194=""),IF(OR(W3194="Não se Aplica",W3194=""),0,W3194-V3194),AVERAGE(X3194-W3194,W3194-V3194)),0),0)</f>
        <v>0</v>
      </c>
      <c r="BA3194" s="209">
        <f>IF(BB3194="S",IF(AND(Q3194="1. Aceitou o programa",AH3194="Realizada"),IFERROR(IF(AG3194="",0,AG3194-R3194),0),0),0)</f>
        <v>0</v>
      </c>
      <c r="BB3194" s="209" t="str">
        <f>_xlfn.XLOOKUP(U3194,'Lista Suspensa'!$AA$20:$AA$23,'Lista Suspensa'!$AB$20:$AB$23,"N/A")</f>
        <v>S</v>
      </c>
    </row>
    <row r="3195" spans="1:54" ht="12" customHeight="1">
      <c r="A3195" s="151" t="s">
        <v>54</v>
      </c>
      <c r="B3195" s="152">
        <v>46112</v>
      </c>
      <c r="C3195" s="153" t="s">
        <v>55</v>
      </c>
      <c r="D3195" s="153" t="s">
        <v>56</v>
      </c>
      <c r="E3195" s="244">
        <v>93398199</v>
      </c>
      <c r="F3195" s="144" t="s">
        <v>5987</v>
      </c>
      <c r="G3195" s="230"/>
      <c r="H3195" s="154">
        <v>33897</v>
      </c>
      <c r="I3195" s="153">
        <v>33</v>
      </c>
      <c r="J3195" s="148" t="s">
        <v>58</v>
      </c>
      <c r="K3195" s="153"/>
      <c r="L3195" s="153"/>
      <c r="M3195" s="153"/>
      <c r="N3195" s="153"/>
      <c r="O3195" s="155">
        <v>21987757873</v>
      </c>
      <c r="P3195" s="156" t="s">
        <v>60</v>
      </c>
      <c r="Q3195" s="157" t="s">
        <v>110</v>
      </c>
      <c r="R3195" s="158">
        <v>46155</v>
      </c>
      <c r="S3195" s="159"/>
      <c r="T3195" s="159" t="s">
        <v>62</v>
      </c>
      <c r="U3195" s="159" t="s">
        <v>111</v>
      </c>
      <c r="V3195" s="154">
        <v>46148</v>
      </c>
      <c r="W3195" s="154">
        <v>46155</v>
      </c>
      <c r="X3195" s="154"/>
      <c r="Y3195" s="160" t="s">
        <v>99</v>
      </c>
      <c r="Z3195" s="160" t="s">
        <v>65</v>
      </c>
      <c r="AA3195" s="153"/>
      <c r="AB3195" s="153"/>
      <c r="AC3195" s="182" t="e">
        <f t="shared" si="100"/>
        <v>#DIV/0!</v>
      </c>
      <c r="AD3195" s="153" t="e">
        <f t="shared" si="101"/>
        <v>#DIV/0!</v>
      </c>
      <c r="AE3195" s="233" t="s">
        <v>66</v>
      </c>
      <c r="AF3195" s="153"/>
      <c r="AG3195" s="159"/>
      <c r="AH3195" s="153"/>
      <c r="AI3195" s="161"/>
      <c r="AJ3195" s="153"/>
      <c r="AK3195" s="153"/>
      <c r="AL3195" s="207"/>
      <c r="AM3195" s="207"/>
      <c r="AN3195" s="207"/>
      <c r="AO3195" s="207" t="str">
        <f ca="1">IF(R3195="","",IF(R3195&gt;TODAY(),"0 meses",DATEDIF(R3195,TODAY(),"m") &amp; " meses"))</f>
        <v>0 meses</v>
      </c>
      <c r="AP3195" s="147" t="s">
        <v>67</v>
      </c>
      <c r="AQ3195" s="147" t="s">
        <v>67</v>
      </c>
      <c r="AR3195" s="147"/>
      <c r="AS3195" s="209" t="s">
        <v>68</v>
      </c>
      <c r="AT3195" s="223" t="str">
        <f>MONTH(B3195)&amp;"/"&amp;YEAR(B3195)</f>
        <v>3/2026</v>
      </c>
      <c r="AU3195" s="223">
        <f>WEEKNUM(B3195)-WEEKNUM(EOMONTH(B3195,-1)+1)+1</f>
        <v>5</v>
      </c>
      <c r="AV3195" s="209" t="str">
        <f>MONTH(R3195)&amp;"/"&amp;YEAR(R3195)</f>
        <v>5/2026</v>
      </c>
      <c r="AW3195" s="209">
        <f>WEEKNUM(R3195)-WEEKNUM(EOMONTH(R3195,-1)+1)+1</f>
        <v>3</v>
      </c>
      <c r="AX3195" s="209">
        <f>IF(BB3195="S",IF(Q3195="1. Aceitou o programa",R3195-B3195,0),0)</f>
        <v>43</v>
      </c>
      <c r="AY3195" s="209">
        <f>IF(BB3195="S",IF(AND(S3195&lt;&gt;"",R3195&lt;&gt;""),S3195-R3195,0),0)</f>
        <v>0</v>
      </c>
      <c r="AZ3195" s="209">
        <f>IF(BB3195="S",IF(Q3195="1. Aceitou o programa",IF(OR(X3195="Não se Aplica",X3195=""),IF(OR(W3195="Não se Aplica",W3195=""),0,W3195-V3195),AVERAGE(X3195-W3195,W3195-V3195)),0),0)</f>
        <v>7</v>
      </c>
      <c r="BA3195" s="209">
        <f>IF(BB3195="S",IF(AND(Q3195="1. Aceitou o programa",AH3195="Realizada"),IFERROR(IF(AG3195="",0,AG3195-R3195),0),0),0)</f>
        <v>0</v>
      </c>
      <c r="BB3195" s="209" t="str">
        <f>_xlfn.XLOOKUP(U3195,'Lista Suspensa'!$AA$20:$AA$23,'Lista Suspensa'!$AB$20:$AB$23,"N/A")</f>
        <v>S</v>
      </c>
    </row>
    <row r="3196" spans="1:54" ht="12" customHeight="1">
      <c r="A3196" s="151" t="s">
        <v>54</v>
      </c>
      <c r="B3196" s="152">
        <v>46112</v>
      </c>
      <c r="C3196" s="153" t="s">
        <v>55</v>
      </c>
      <c r="D3196" s="153" t="s">
        <v>56</v>
      </c>
      <c r="E3196" s="244">
        <v>84325948</v>
      </c>
      <c r="F3196" s="144" t="s">
        <v>5988</v>
      </c>
      <c r="G3196" s="230"/>
      <c r="H3196" s="154">
        <v>33924</v>
      </c>
      <c r="I3196" s="153">
        <v>33</v>
      </c>
      <c r="J3196" s="148" t="s">
        <v>70</v>
      </c>
      <c r="K3196" s="153"/>
      <c r="L3196" s="153"/>
      <c r="M3196" s="153"/>
      <c r="N3196" s="153"/>
      <c r="O3196" s="155">
        <v>21974012695</v>
      </c>
      <c r="P3196" s="156" t="s">
        <v>60</v>
      </c>
      <c r="Q3196" s="157" t="s">
        <v>110</v>
      </c>
      <c r="R3196" s="158">
        <v>46155</v>
      </c>
      <c r="S3196" s="159"/>
      <c r="T3196" s="159" t="s">
        <v>62</v>
      </c>
      <c r="U3196" s="159" t="s">
        <v>111</v>
      </c>
      <c r="V3196" s="154">
        <v>46149</v>
      </c>
      <c r="W3196" s="154"/>
      <c r="X3196" s="154"/>
      <c r="Y3196" s="160" t="s">
        <v>64</v>
      </c>
      <c r="Z3196" s="160" t="s">
        <v>65</v>
      </c>
      <c r="AA3196" s="153"/>
      <c r="AB3196" s="153"/>
      <c r="AC3196" s="182" t="e">
        <f t="shared" si="100"/>
        <v>#DIV/0!</v>
      </c>
      <c r="AD3196" s="153" t="e">
        <f t="shared" si="101"/>
        <v>#DIV/0!</v>
      </c>
      <c r="AE3196" s="233" t="s">
        <v>66</v>
      </c>
      <c r="AF3196" s="153"/>
      <c r="AG3196" s="159"/>
      <c r="AH3196" s="153"/>
      <c r="AI3196" s="161"/>
      <c r="AJ3196" s="153"/>
      <c r="AK3196" s="153"/>
      <c r="AL3196" s="207"/>
      <c r="AM3196" s="207"/>
      <c r="AN3196" s="207"/>
      <c r="AO3196" s="207" t="str">
        <f ca="1">IF(R3196="","",IF(R3196&gt;TODAY(),"0 meses",DATEDIF(R3196,TODAY(),"m") &amp; " meses"))</f>
        <v>0 meses</v>
      </c>
      <c r="AP3196" s="147" t="s">
        <v>67</v>
      </c>
      <c r="AQ3196" s="147" t="s">
        <v>67</v>
      </c>
      <c r="AR3196" s="147"/>
      <c r="AS3196" s="209" t="s">
        <v>68</v>
      </c>
      <c r="AT3196" s="223" t="str">
        <f>MONTH(B3196)&amp;"/"&amp;YEAR(B3196)</f>
        <v>3/2026</v>
      </c>
      <c r="AU3196" s="223">
        <f>WEEKNUM(B3196)-WEEKNUM(EOMONTH(B3196,-1)+1)+1</f>
        <v>5</v>
      </c>
      <c r="AV3196" s="209" t="str">
        <f>MONTH(R3196)&amp;"/"&amp;YEAR(R3196)</f>
        <v>5/2026</v>
      </c>
      <c r="AW3196" s="209">
        <f>WEEKNUM(R3196)-WEEKNUM(EOMONTH(R3196,-1)+1)+1</f>
        <v>3</v>
      </c>
      <c r="AX3196" s="209">
        <f>IF(BB3196="S",IF(Q3196="1. Aceitou o programa",R3196-B3196,0),0)</f>
        <v>43</v>
      </c>
      <c r="AY3196" s="209">
        <f>IF(BB3196="S",IF(AND(S3196&lt;&gt;"",R3196&lt;&gt;""),S3196-R3196,0),0)</f>
        <v>0</v>
      </c>
      <c r="AZ3196" s="209">
        <f>IF(BB3196="S",IF(Q3196="1. Aceitou o programa",IF(OR(X3196="Não se Aplica",X3196=""),IF(OR(W3196="Não se Aplica",W3196=""),0,W3196-V3196),AVERAGE(X3196-W3196,W3196-V3196)),0),0)</f>
        <v>0</v>
      </c>
      <c r="BA3196" s="209">
        <f>IF(BB3196="S",IF(AND(Q3196="1. Aceitou o programa",AH3196="Realizada"),IFERROR(IF(AG3196="",0,AG3196-R3196),0),0),0)</f>
        <v>0</v>
      </c>
      <c r="BB3196" s="209" t="str">
        <f>_xlfn.XLOOKUP(U3196,'Lista Suspensa'!$AA$20:$AA$23,'Lista Suspensa'!$AB$20:$AB$23,"N/A")</f>
        <v>S</v>
      </c>
    </row>
    <row r="3197" spans="1:54" ht="12" customHeight="1">
      <c r="A3197" s="151" t="s">
        <v>54</v>
      </c>
      <c r="B3197" s="152">
        <v>46112</v>
      </c>
      <c r="C3197" s="153" t="s">
        <v>55</v>
      </c>
      <c r="D3197" s="153" t="s">
        <v>56</v>
      </c>
      <c r="E3197" s="244">
        <v>92684742</v>
      </c>
      <c r="F3197" s="144" t="s">
        <v>5989</v>
      </c>
      <c r="G3197" s="230"/>
      <c r="H3197" s="154">
        <v>33927</v>
      </c>
      <c r="I3197" s="153">
        <v>33</v>
      </c>
      <c r="J3197" s="148" t="s">
        <v>58</v>
      </c>
      <c r="K3197" s="153"/>
      <c r="L3197" s="153"/>
      <c r="M3197" s="153"/>
      <c r="N3197" s="153"/>
      <c r="O3197" s="155">
        <v>21965639870</v>
      </c>
      <c r="P3197" s="156" t="s">
        <v>60</v>
      </c>
      <c r="Q3197" s="157" t="s">
        <v>110</v>
      </c>
      <c r="R3197" s="158">
        <v>46155</v>
      </c>
      <c r="S3197" s="159"/>
      <c r="T3197" s="159" t="s">
        <v>62</v>
      </c>
      <c r="U3197" s="159" t="s">
        <v>111</v>
      </c>
      <c r="V3197" s="154">
        <v>46148</v>
      </c>
      <c r="W3197" s="154">
        <v>46155</v>
      </c>
      <c r="X3197" s="154"/>
      <c r="Y3197" s="160" t="s">
        <v>99</v>
      </c>
      <c r="Z3197" s="160" t="s">
        <v>65</v>
      </c>
      <c r="AA3197" s="153"/>
      <c r="AB3197" s="153"/>
      <c r="AC3197" s="182" t="e">
        <f t="shared" si="100"/>
        <v>#DIV/0!</v>
      </c>
      <c r="AD3197" s="153" t="e">
        <f t="shared" si="101"/>
        <v>#DIV/0!</v>
      </c>
      <c r="AE3197" s="233" t="s">
        <v>66</v>
      </c>
      <c r="AF3197" s="153"/>
      <c r="AG3197" s="159"/>
      <c r="AH3197" s="153"/>
      <c r="AI3197" s="161"/>
      <c r="AJ3197" s="153"/>
      <c r="AK3197" s="153"/>
      <c r="AL3197" s="207"/>
      <c r="AM3197" s="207"/>
      <c r="AN3197" s="207"/>
      <c r="AO3197" s="207" t="str">
        <f ca="1">IF(R3197="","",IF(R3197&gt;TODAY(),"0 meses",DATEDIF(R3197,TODAY(),"m") &amp; " meses"))</f>
        <v>0 meses</v>
      </c>
      <c r="AP3197" s="147" t="s">
        <v>67</v>
      </c>
      <c r="AQ3197" s="147" t="s">
        <v>67</v>
      </c>
      <c r="AR3197" s="147"/>
      <c r="AS3197" s="209" t="s">
        <v>68</v>
      </c>
      <c r="AT3197" s="223" t="str">
        <f>MONTH(B3197)&amp;"/"&amp;YEAR(B3197)</f>
        <v>3/2026</v>
      </c>
      <c r="AU3197" s="223">
        <f>WEEKNUM(B3197)-WEEKNUM(EOMONTH(B3197,-1)+1)+1</f>
        <v>5</v>
      </c>
      <c r="AV3197" s="209" t="str">
        <f>MONTH(R3197)&amp;"/"&amp;YEAR(R3197)</f>
        <v>5/2026</v>
      </c>
      <c r="AW3197" s="209">
        <f>WEEKNUM(R3197)-WEEKNUM(EOMONTH(R3197,-1)+1)+1</f>
        <v>3</v>
      </c>
      <c r="AX3197" s="209">
        <f>IF(BB3197="S",IF(Q3197="1. Aceitou o programa",R3197-B3197,0),0)</f>
        <v>43</v>
      </c>
      <c r="AY3197" s="209">
        <f>IF(BB3197="S",IF(AND(S3197&lt;&gt;"",R3197&lt;&gt;""),S3197-R3197,0),0)</f>
        <v>0</v>
      </c>
      <c r="AZ3197" s="209">
        <f>IF(BB3197="S",IF(Q3197="1. Aceitou o programa",IF(OR(X3197="Não se Aplica",X3197=""),IF(OR(W3197="Não se Aplica",W3197=""),0,W3197-V3197),AVERAGE(X3197-W3197,W3197-V3197)),0),0)</f>
        <v>7</v>
      </c>
      <c r="BA3197" s="209">
        <f>IF(BB3197="S",IF(AND(Q3197="1. Aceitou o programa",AH3197="Realizada"),IFERROR(IF(AG3197="",0,AG3197-R3197),0),0),0)</f>
        <v>0</v>
      </c>
      <c r="BB3197" s="209" t="str">
        <f>_xlfn.XLOOKUP(U3197,'Lista Suspensa'!$AA$20:$AA$23,'Lista Suspensa'!$AB$20:$AB$23,"N/A")</f>
        <v>S</v>
      </c>
    </row>
    <row r="3198" spans="1:54" ht="12" customHeight="1">
      <c r="A3198" s="151" t="s">
        <v>54</v>
      </c>
      <c r="B3198" s="152">
        <v>46112</v>
      </c>
      <c r="C3198" s="153" t="s">
        <v>55</v>
      </c>
      <c r="D3198" s="153" t="s">
        <v>56</v>
      </c>
      <c r="E3198" s="244">
        <v>93467995</v>
      </c>
      <c r="F3198" s="144" t="s">
        <v>5990</v>
      </c>
      <c r="G3198" s="230"/>
      <c r="H3198" s="154">
        <v>33948</v>
      </c>
      <c r="I3198" s="153">
        <v>33</v>
      </c>
      <c r="J3198" s="148" t="s">
        <v>70</v>
      </c>
      <c r="K3198" s="153"/>
      <c r="L3198" s="153"/>
      <c r="M3198" s="153"/>
      <c r="N3198" s="153"/>
      <c r="O3198" s="155">
        <v>11913530433</v>
      </c>
      <c r="P3198" s="156" t="s">
        <v>60</v>
      </c>
      <c r="Q3198" s="157" t="s">
        <v>110</v>
      </c>
      <c r="R3198" s="158">
        <v>46155</v>
      </c>
      <c r="S3198" s="159"/>
      <c r="T3198" s="159" t="s">
        <v>62</v>
      </c>
      <c r="U3198" s="159" t="s">
        <v>111</v>
      </c>
      <c r="V3198" s="154">
        <v>46148</v>
      </c>
      <c r="W3198" s="154"/>
      <c r="X3198" s="154"/>
      <c r="Y3198" s="160" t="s">
        <v>3187</v>
      </c>
      <c r="Z3198" s="160" t="s">
        <v>65</v>
      </c>
      <c r="AA3198" s="153"/>
      <c r="AB3198" s="153"/>
      <c r="AC3198" s="182" t="e">
        <f t="shared" si="100"/>
        <v>#DIV/0!</v>
      </c>
      <c r="AD3198" s="153" t="e">
        <f t="shared" si="101"/>
        <v>#DIV/0!</v>
      </c>
      <c r="AE3198" s="233" t="s">
        <v>66</v>
      </c>
      <c r="AF3198" s="153"/>
      <c r="AG3198" s="159"/>
      <c r="AH3198" s="153"/>
      <c r="AI3198" s="161"/>
      <c r="AJ3198" s="153"/>
      <c r="AK3198" s="153"/>
      <c r="AL3198" s="207"/>
      <c r="AM3198" s="207"/>
      <c r="AN3198" s="207"/>
      <c r="AO3198" s="207" t="str">
        <f ca="1">IF(R3198="","",IF(R3198&gt;TODAY(),"0 meses",DATEDIF(R3198,TODAY(),"m") &amp; " meses"))</f>
        <v>0 meses</v>
      </c>
      <c r="AP3198" s="147" t="s">
        <v>67</v>
      </c>
      <c r="AQ3198" s="147" t="s">
        <v>67</v>
      </c>
      <c r="AR3198" s="147"/>
      <c r="AS3198" s="209" t="s">
        <v>68</v>
      </c>
      <c r="AT3198" s="223" t="str">
        <f>MONTH(B3198)&amp;"/"&amp;YEAR(B3198)</f>
        <v>3/2026</v>
      </c>
      <c r="AU3198" s="223">
        <f>WEEKNUM(B3198)-WEEKNUM(EOMONTH(B3198,-1)+1)+1</f>
        <v>5</v>
      </c>
      <c r="AV3198" s="209" t="str">
        <f>MONTH(R3198)&amp;"/"&amp;YEAR(R3198)</f>
        <v>5/2026</v>
      </c>
      <c r="AW3198" s="209">
        <f>WEEKNUM(R3198)-WEEKNUM(EOMONTH(R3198,-1)+1)+1</f>
        <v>3</v>
      </c>
      <c r="AX3198" s="209">
        <f>IF(BB3198="S",IF(Q3198="1. Aceitou o programa",R3198-B3198,0),0)</f>
        <v>43</v>
      </c>
      <c r="AY3198" s="209">
        <f>IF(BB3198="S",IF(AND(S3198&lt;&gt;"",R3198&lt;&gt;""),S3198-R3198,0),0)</f>
        <v>0</v>
      </c>
      <c r="AZ3198" s="209">
        <f>IF(BB3198="S",IF(Q3198="1. Aceitou o programa",IF(OR(X3198="Não se Aplica",X3198=""),IF(OR(W3198="Não se Aplica",W3198=""),0,W3198-V3198),AVERAGE(X3198-W3198,W3198-V3198)),0),0)</f>
        <v>0</v>
      </c>
      <c r="BA3198" s="209">
        <f>IF(BB3198="S",IF(AND(Q3198="1. Aceitou o programa",AH3198="Realizada"),IFERROR(IF(AG3198="",0,AG3198-R3198),0),0),0)</f>
        <v>0</v>
      </c>
      <c r="BB3198" s="209" t="str">
        <f>_xlfn.XLOOKUP(U3198,'Lista Suspensa'!$AA$20:$AA$23,'Lista Suspensa'!$AB$20:$AB$23,"N/A")</f>
        <v>S</v>
      </c>
    </row>
    <row r="3199" spans="1:54" ht="12" customHeight="1">
      <c r="A3199" s="151" t="s">
        <v>54</v>
      </c>
      <c r="B3199" s="152">
        <v>46112</v>
      </c>
      <c r="C3199" s="153" t="s">
        <v>55</v>
      </c>
      <c r="D3199" s="153" t="s">
        <v>56</v>
      </c>
      <c r="E3199" s="244">
        <v>94310543</v>
      </c>
      <c r="F3199" s="144" t="s">
        <v>5991</v>
      </c>
      <c r="G3199" s="230"/>
      <c r="H3199" s="154">
        <v>33957</v>
      </c>
      <c r="I3199" s="153">
        <v>33</v>
      </c>
      <c r="J3199" s="148" t="s">
        <v>58</v>
      </c>
      <c r="K3199" s="153"/>
      <c r="L3199" s="153"/>
      <c r="M3199" s="153"/>
      <c r="N3199" s="153"/>
      <c r="O3199" s="155">
        <v>21971367373</v>
      </c>
      <c r="P3199" s="156" t="s">
        <v>60</v>
      </c>
      <c r="Q3199" s="157" t="s">
        <v>110</v>
      </c>
      <c r="R3199" s="158">
        <v>46155</v>
      </c>
      <c r="S3199" s="159"/>
      <c r="T3199" s="159" t="s">
        <v>62</v>
      </c>
      <c r="U3199" s="159" t="s">
        <v>111</v>
      </c>
      <c r="V3199" s="154">
        <v>46149</v>
      </c>
      <c r="W3199" s="154"/>
      <c r="X3199" s="154"/>
      <c r="Y3199" s="160" t="s">
        <v>64</v>
      </c>
      <c r="Z3199" s="160" t="s">
        <v>65</v>
      </c>
      <c r="AA3199" s="153"/>
      <c r="AB3199" s="153"/>
      <c r="AC3199" s="182" t="e">
        <f t="shared" si="100"/>
        <v>#DIV/0!</v>
      </c>
      <c r="AD3199" s="153" t="e">
        <f t="shared" si="101"/>
        <v>#DIV/0!</v>
      </c>
      <c r="AE3199" s="233" t="s">
        <v>66</v>
      </c>
      <c r="AF3199" s="153"/>
      <c r="AG3199" s="159"/>
      <c r="AH3199" s="153"/>
      <c r="AI3199" s="161"/>
      <c r="AJ3199" s="153"/>
      <c r="AK3199" s="153"/>
      <c r="AL3199" s="207"/>
      <c r="AM3199" s="207"/>
      <c r="AN3199" s="207"/>
      <c r="AO3199" s="207" t="str">
        <f ca="1">IF(R3199="","",IF(R3199&gt;TODAY(),"0 meses",DATEDIF(R3199,TODAY(),"m") &amp; " meses"))</f>
        <v>0 meses</v>
      </c>
      <c r="AP3199" s="147" t="s">
        <v>67</v>
      </c>
      <c r="AQ3199" s="147" t="s">
        <v>67</v>
      </c>
      <c r="AR3199" s="147"/>
      <c r="AS3199" s="209" t="s">
        <v>68</v>
      </c>
      <c r="AT3199" s="223" t="str">
        <f>MONTH(B3199)&amp;"/"&amp;YEAR(B3199)</f>
        <v>3/2026</v>
      </c>
      <c r="AU3199" s="223">
        <f>WEEKNUM(B3199)-WEEKNUM(EOMONTH(B3199,-1)+1)+1</f>
        <v>5</v>
      </c>
      <c r="AV3199" s="209" t="str">
        <f>MONTH(R3199)&amp;"/"&amp;YEAR(R3199)</f>
        <v>5/2026</v>
      </c>
      <c r="AW3199" s="209">
        <f>WEEKNUM(R3199)-WEEKNUM(EOMONTH(R3199,-1)+1)+1</f>
        <v>3</v>
      </c>
      <c r="AX3199" s="209">
        <f>IF(BB3199="S",IF(Q3199="1. Aceitou o programa",R3199-B3199,0),0)</f>
        <v>43</v>
      </c>
      <c r="AY3199" s="209">
        <f>IF(BB3199="S",IF(AND(S3199&lt;&gt;"",R3199&lt;&gt;""),S3199-R3199,0),0)</f>
        <v>0</v>
      </c>
      <c r="AZ3199" s="209">
        <f>IF(BB3199="S",IF(Q3199="1. Aceitou o programa",IF(OR(X3199="Não se Aplica",X3199=""),IF(OR(W3199="Não se Aplica",W3199=""),0,W3199-V3199),AVERAGE(X3199-W3199,W3199-V3199)),0),0)</f>
        <v>0</v>
      </c>
      <c r="BA3199" s="209">
        <f>IF(BB3199="S",IF(AND(Q3199="1. Aceitou o programa",AH3199="Realizada"),IFERROR(IF(AG3199="",0,AG3199-R3199),0),0),0)</f>
        <v>0</v>
      </c>
      <c r="BB3199" s="209" t="str">
        <f>_xlfn.XLOOKUP(U3199,'Lista Suspensa'!$AA$20:$AA$23,'Lista Suspensa'!$AB$20:$AB$23,"N/A")</f>
        <v>S</v>
      </c>
    </row>
    <row r="3200" spans="1:54" ht="12" customHeight="1">
      <c r="A3200" s="151" t="s">
        <v>54</v>
      </c>
      <c r="B3200" s="152">
        <v>46112</v>
      </c>
      <c r="C3200" s="153" t="s">
        <v>55</v>
      </c>
      <c r="D3200" s="153" t="s">
        <v>56</v>
      </c>
      <c r="E3200" s="244">
        <v>94258969</v>
      </c>
      <c r="F3200" s="144" t="s">
        <v>5992</v>
      </c>
      <c r="G3200" s="230"/>
      <c r="H3200" s="154">
        <v>34009</v>
      </c>
      <c r="I3200" s="153">
        <v>33</v>
      </c>
      <c r="J3200" s="148" t="s">
        <v>70</v>
      </c>
      <c r="K3200" s="153"/>
      <c r="L3200" s="153"/>
      <c r="M3200" s="153"/>
      <c r="N3200" s="153"/>
      <c r="O3200" s="155">
        <v>21964133561</v>
      </c>
      <c r="P3200" s="156" t="s">
        <v>60</v>
      </c>
      <c r="Q3200" s="157" t="s">
        <v>110</v>
      </c>
      <c r="R3200" s="158">
        <v>46155</v>
      </c>
      <c r="S3200" s="159"/>
      <c r="T3200" s="159" t="s">
        <v>62</v>
      </c>
      <c r="U3200" s="159" t="s">
        <v>111</v>
      </c>
      <c r="V3200" s="154">
        <v>46148</v>
      </c>
      <c r="W3200" s="154"/>
      <c r="X3200" s="154"/>
      <c r="Y3200" s="160" t="s">
        <v>3187</v>
      </c>
      <c r="Z3200" s="160" t="s">
        <v>65</v>
      </c>
      <c r="AA3200" s="153"/>
      <c r="AB3200" s="153"/>
      <c r="AC3200" s="182" t="e">
        <f t="shared" si="100"/>
        <v>#DIV/0!</v>
      </c>
      <c r="AD3200" s="153" t="e">
        <f t="shared" si="101"/>
        <v>#DIV/0!</v>
      </c>
      <c r="AE3200" s="233" t="s">
        <v>66</v>
      </c>
      <c r="AF3200" s="153"/>
      <c r="AG3200" s="159"/>
      <c r="AH3200" s="153"/>
      <c r="AI3200" s="161"/>
      <c r="AJ3200" s="153"/>
      <c r="AK3200" s="153"/>
      <c r="AL3200" s="207"/>
      <c r="AM3200" s="207"/>
      <c r="AN3200" s="207"/>
      <c r="AO3200" s="207" t="str">
        <f ca="1">IF(R3200="","",IF(R3200&gt;TODAY(),"0 meses",DATEDIF(R3200,TODAY(),"m") &amp; " meses"))</f>
        <v>0 meses</v>
      </c>
      <c r="AP3200" s="147" t="s">
        <v>67</v>
      </c>
      <c r="AQ3200" s="147" t="s">
        <v>67</v>
      </c>
      <c r="AR3200" s="147"/>
      <c r="AS3200" s="209" t="s">
        <v>68</v>
      </c>
      <c r="AT3200" s="223" t="str">
        <f>MONTH(B3200)&amp;"/"&amp;YEAR(B3200)</f>
        <v>3/2026</v>
      </c>
      <c r="AU3200" s="223">
        <f>WEEKNUM(B3200)-WEEKNUM(EOMONTH(B3200,-1)+1)+1</f>
        <v>5</v>
      </c>
      <c r="AV3200" s="209" t="str">
        <f>MONTH(R3200)&amp;"/"&amp;YEAR(R3200)</f>
        <v>5/2026</v>
      </c>
      <c r="AW3200" s="209">
        <f>WEEKNUM(R3200)-WEEKNUM(EOMONTH(R3200,-1)+1)+1</f>
        <v>3</v>
      </c>
      <c r="AX3200" s="209">
        <f>IF(BB3200="S",IF(Q3200="1. Aceitou o programa",R3200-B3200,0),0)</f>
        <v>43</v>
      </c>
      <c r="AY3200" s="209">
        <f>IF(BB3200="S",IF(AND(S3200&lt;&gt;"",R3200&lt;&gt;""),S3200-R3200,0),0)</f>
        <v>0</v>
      </c>
      <c r="AZ3200" s="209">
        <f>IF(BB3200="S",IF(Q3200="1. Aceitou o programa",IF(OR(X3200="Não se Aplica",X3200=""),IF(OR(W3200="Não se Aplica",W3200=""),0,W3200-V3200),AVERAGE(X3200-W3200,W3200-V3200)),0),0)</f>
        <v>0</v>
      </c>
      <c r="BA3200" s="209">
        <f>IF(BB3200="S",IF(AND(Q3200="1. Aceitou o programa",AH3200="Realizada"),IFERROR(IF(AG3200="",0,AG3200-R3200),0),0),0)</f>
        <v>0</v>
      </c>
      <c r="BB3200" s="209" t="str">
        <f>_xlfn.XLOOKUP(U3200,'Lista Suspensa'!$AA$20:$AA$23,'Lista Suspensa'!$AB$20:$AB$23,"N/A")</f>
        <v>S</v>
      </c>
    </row>
    <row r="3201" spans="1:54" ht="12" customHeight="1">
      <c r="A3201" s="151" t="s">
        <v>54</v>
      </c>
      <c r="B3201" s="152">
        <v>46112</v>
      </c>
      <c r="C3201" s="153" t="s">
        <v>55</v>
      </c>
      <c r="D3201" s="153" t="s">
        <v>56</v>
      </c>
      <c r="E3201" s="244">
        <v>94258850</v>
      </c>
      <c r="F3201" s="144" t="s">
        <v>5993</v>
      </c>
      <c r="G3201" s="230"/>
      <c r="H3201" s="154">
        <v>34077</v>
      </c>
      <c r="I3201" s="153">
        <v>33</v>
      </c>
      <c r="J3201" s="148" t="s">
        <v>70</v>
      </c>
      <c r="K3201" s="153"/>
      <c r="L3201" s="153"/>
      <c r="M3201" s="153"/>
      <c r="N3201" s="153"/>
      <c r="O3201" s="155">
        <v>21982339404</v>
      </c>
      <c r="P3201" s="156" t="s">
        <v>60</v>
      </c>
      <c r="Q3201" s="157" t="s">
        <v>110</v>
      </c>
      <c r="R3201" s="158">
        <v>46155</v>
      </c>
      <c r="S3201" s="159"/>
      <c r="T3201" s="159" t="s">
        <v>62</v>
      </c>
      <c r="U3201" s="159" t="s">
        <v>111</v>
      </c>
      <c r="V3201" s="154">
        <v>46148</v>
      </c>
      <c r="W3201" s="154"/>
      <c r="X3201" s="154"/>
      <c r="Y3201" s="160" t="s">
        <v>3187</v>
      </c>
      <c r="Z3201" s="160" t="s">
        <v>65</v>
      </c>
      <c r="AA3201" s="153"/>
      <c r="AB3201" s="153"/>
      <c r="AC3201" s="182" t="e">
        <f t="shared" si="100"/>
        <v>#DIV/0!</v>
      </c>
      <c r="AD3201" s="153" t="e">
        <f t="shared" si="101"/>
        <v>#DIV/0!</v>
      </c>
      <c r="AE3201" s="233" t="s">
        <v>66</v>
      </c>
      <c r="AF3201" s="153"/>
      <c r="AG3201" s="159"/>
      <c r="AH3201" s="153"/>
      <c r="AI3201" s="161"/>
      <c r="AJ3201" s="153"/>
      <c r="AK3201" s="153"/>
      <c r="AL3201" s="207"/>
      <c r="AM3201" s="207"/>
      <c r="AN3201" s="207"/>
      <c r="AO3201" s="207" t="str">
        <f ca="1">IF(R3201="","",IF(R3201&gt;TODAY(),"0 meses",DATEDIF(R3201,TODAY(),"m") &amp; " meses"))</f>
        <v>0 meses</v>
      </c>
      <c r="AP3201" s="147" t="s">
        <v>67</v>
      </c>
      <c r="AQ3201" s="147" t="s">
        <v>67</v>
      </c>
      <c r="AR3201" s="147"/>
      <c r="AS3201" s="209" t="s">
        <v>68</v>
      </c>
      <c r="AT3201" s="223" t="str">
        <f>MONTH(B3201)&amp;"/"&amp;YEAR(B3201)</f>
        <v>3/2026</v>
      </c>
      <c r="AU3201" s="223">
        <f>WEEKNUM(B3201)-WEEKNUM(EOMONTH(B3201,-1)+1)+1</f>
        <v>5</v>
      </c>
      <c r="AV3201" s="209" t="str">
        <f>MONTH(R3201)&amp;"/"&amp;YEAR(R3201)</f>
        <v>5/2026</v>
      </c>
      <c r="AW3201" s="209">
        <f>WEEKNUM(R3201)-WEEKNUM(EOMONTH(R3201,-1)+1)+1</f>
        <v>3</v>
      </c>
      <c r="AX3201" s="209">
        <f>IF(BB3201="S",IF(Q3201="1. Aceitou o programa",R3201-B3201,0),0)</f>
        <v>43</v>
      </c>
      <c r="AY3201" s="209">
        <f>IF(BB3201="S",IF(AND(S3201&lt;&gt;"",R3201&lt;&gt;""),S3201-R3201,0),0)</f>
        <v>0</v>
      </c>
      <c r="AZ3201" s="209">
        <f>IF(BB3201="S",IF(Q3201="1. Aceitou o programa",IF(OR(X3201="Não se Aplica",X3201=""),IF(OR(W3201="Não se Aplica",W3201=""),0,W3201-V3201),AVERAGE(X3201-W3201,W3201-V3201)),0),0)</f>
        <v>0</v>
      </c>
      <c r="BA3201" s="209">
        <f>IF(BB3201="S",IF(AND(Q3201="1. Aceitou o programa",AH3201="Realizada"),IFERROR(IF(AG3201="",0,AG3201-R3201),0),0),0)</f>
        <v>0</v>
      </c>
      <c r="BB3201" s="209" t="str">
        <f>_xlfn.XLOOKUP(U3201,'Lista Suspensa'!$AA$20:$AA$23,'Lista Suspensa'!$AB$20:$AB$23,"N/A")</f>
        <v>S</v>
      </c>
    </row>
    <row r="3202" spans="1:54" ht="12" customHeight="1">
      <c r="A3202" s="151" t="s">
        <v>54</v>
      </c>
      <c r="B3202" s="152">
        <v>46112</v>
      </c>
      <c r="C3202" s="153" t="s">
        <v>55</v>
      </c>
      <c r="D3202" s="153" t="s">
        <v>56</v>
      </c>
      <c r="E3202" s="244">
        <v>86566886</v>
      </c>
      <c r="F3202" s="144" t="s">
        <v>5994</v>
      </c>
      <c r="G3202" s="230"/>
      <c r="H3202" s="154">
        <v>34129</v>
      </c>
      <c r="I3202" s="153">
        <v>32</v>
      </c>
      <c r="J3202" s="148" t="s">
        <v>70</v>
      </c>
      <c r="K3202" s="153"/>
      <c r="L3202" s="153"/>
      <c r="M3202" s="153"/>
      <c r="N3202" s="153"/>
      <c r="O3202" s="155">
        <v>11959772007</v>
      </c>
      <c r="P3202" s="156" t="s">
        <v>60</v>
      </c>
      <c r="Q3202" s="157" t="s">
        <v>110</v>
      </c>
      <c r="R3202" s="158">
        <v>46155</v>
      </c>
      <c r="S3202" s="159"/>
      <c r="T3202" s="159" t="s">
        <v>62</v>
      </c>
      <c r="U3202" s="159" t="s">
        <v>111</v>
      </c>
      <c r="V3202" s="154">
        <v>46148</v>
      </c>
      <c r="W3202" s="154"/>
      <c r="X3202" s="154"/>
      <c r="Y3202" s="160" t="s">
        <v>3187</v>
      </c>
      <c r="Z3202" s="160" t="s">
        <v>65</v>
      </c>
      <c r="AA3202" s="153"/>
      <c r="AB3202" s="153"/>
      <c r="AC3202" s="182" t="e">
        <f t="shared" ref="AC3202:AC3265" si="102">SUM(AA3202/(AB3202^2))</f>
        <v>#DIV/0!</v>
      </c>
      <c r="AD3202" s="153" t="e">
        <f t="shared" ref="AD3202:AD3265" si="103">IF(AC3202&lt;18.5,"ABAIXO DO PESO",
(IF(AC3202&lt;=24.9,"PESO NORMAL",
(IF(AC3202&lt;=29.9,"SOBREPESO",
(IF(AC3202&lt;=34.9,"OBESIDADE I",
(IF(AC3202&lt;=39.9,"OBESIDADE II",
(IF(AC3202&lt;=999,"OBESIDADE III","VAZIO")))))))))))</f>
        <v>#DIV/0!</v>
      </c>
      <c r="AE3202" s="233" t="s">
        <v>66</v>
      </c>
      <c r="AF3202" s="153"/>
      <c r="AG3202" s="159"/>
      <c r="AH3202" s="153"/>
      <c r="AI3202" s="161"/>
      <c r="AJ3202" s="153"/>
      <c r="AK3202" s="153"/>
      <c r="AL3202" s="207"/>
      <c r="AM3202" s="207"/>
      <c r="AN3202" s="207"/>
      <c r="AO3202" s="207" t="str">
        <f ca="1">IF(R3202="","",IF(R3202&gt;TODAY(),"0 meses",DATEDIF(R3202,TODAY(),"m") &amp; " meses"))</f>
        <v>0 meses</v>
      </c>
      <c r="AP3202" s="147" t="s">
        <v>67</v>
      </c>
      <c r="AQ3202" s="147" t="s">
        <v>67</v>
      </c>
      <c r="AR3202" s="147"/>
      <c r="AS3202" s="209" t="s">
        <v>68</v>
      </c>
      <c r="AT3202" s="223" t="str">
        <f>MONTH(B3202)&amp;"/"&amp;YEAR(B3202)</f>
        <v>3/2026</v>
      </c>
      <c r="AU3202" s="223">
        <f>WEEKNUM(B3202)-WEEKNUM(EOMONTH(B3202,-1)+1)+1</f>
        <v>5</v>
      </c>
      <c r="AV3202" s="209" t="str">
        <f>MONTH(R3202)&amp;"/"&amp;YEAR(R3202)</f>
        <v>5/2026</v>
      </c>
      <c r="AW3202" s="209">
        <f>WEEKNUM(R3202)-WEEKNUM(EOMONTH(R3202,-1)+1)+1</f>
        <v>3</v>
      </c>
      <c r="AX3202" s="209">
        <f>IF(BB3202="S",IF(Q3202="1. Aceitou o programa",R3202-B3202,0),0)</f>
        <v>43</v>
      </c>
      <c r="AY3202" s="209">
        <f>IF(BB3202="S",IF(AND(S3202&lt;&gt;"",R3202&lt;&gt;""),S3202-R3202,0),0)</f>
        <v>0</v>
      </c>
      <c r="AZ3202" s="209">
        <f>IF(BB3202="S",IF(Q3202="1. Aceitou o programa",IF(OR(X3202="Não se Aplica",X3202=""),IF(OR(W3202="Não se Aplica",W3202=""),0,W3202-V3202),AVERAGE(X3202-W3202,W3202-V3202)),0),0)</f>
        <v>0</v>
      </c>
      <c r="BA3202" s="209">
        <f>IF(BB3202="S",IF(AND(Q3202="1. Aceitou o programa",AH3202="Realizada"),IFERROR(IF(AG3202="",0,AG3202-R3202),0),0),0)</f>
        <v>0</v>
      </c>
      <c r="BB3202" s="209" t="str">
        <f>_xlfn.XLOOKUP(U3202,'Lista Suspensa'!$AA$20:$AA$23,'Lista Suspensa'!$AB$20:$AB$23,"N/A")</f>
        <v>S</v>
      </c>
    </row>
    <row r="3203" spans="1:54" ht="12" customHeight="1">
      <c r="A3203" s="151" t="s">
        <v>54</v>
      </c>
      <c r="B3203" s="152">
        <v>46112</v>
      </c>
      <c r="C3203" s="153" t="s">
        <v>55</v>
      </c>
      <c r="D3203" s="153" t="s">
        <v>56</v>
      </c>
      <c r="E3203" s="244">
        <v>92639760</v>
      </c>
      <c r="F3203" s="144" t="s">
        <v>5995</v>
      </c>
      <c r="G3203" s="230"/>
      <c r="H3203" s="154">
        <v>34141</v>
      </c>
      <c r="I3203" s="153">
        <v>32</v>
      </c>
      <c r="J3203" s="148" t="s">
        <v>70</v>
      </c>
      <c r="K3203" s="153"/>
      <c r="L3203" s="153"/>
      <c r="M3203" s="153"/>
      <c r="N3203" s="153"/>
      <c r="O3203" s="155">
        <v>11983635548</v>
      </c>
      <c r="P3203" s="156" t="s">
        <v>60</v>
      </c>
      <c r="Q3203" s="157" t="s">
        <v>110</v>
      </c>
      <c r="R3203" s="158">
        <v>46155</v>
      </c>
      <c r="S3203" s="159"/>
      <c r="T3203" s="159" t="s">
        <v>62</v>
      </c>
      <c r="U3203" s="159" t="s">
        <v>111</v>
      </c>
      <c r="V3203" s="154">
        <v>46148</v>
      </c>
      <c r="W3203" s="154">
        <v>46155</v>
      </c>
      <c r="X3203" s="154"/>
      <c r="Y3203" s="160" t="s">
        <v>99</v>
      </c>
      <c r="Z3203" s="160" t="s">
        <v>65</v>
      </c>
      <c r="AA3203" s="153"/>
      <c r="AB3203" s="153"/>
      <c r="AC3203" s="182" t="e">
        <f t="shared" si="102"/>
        <v>#DIV/0!</v>
      </c>
      <c r="AD3203" s="153" t="e">
        <f t="shared" si="103"/>
        <v>#DIV/0!</v>
      </c>
      <c r="AE3203" s="233" t="s">
        <v>66</v>
      </c>
      <c r="AF3203" s="153"/>
      <c r="AG3203" s="159"/>
      <c r="AH3203" s="153"/>
      <c r="AI3203" s="161"/>
      <c r="AJ3203" s="153"/>
      <c r="AK3203" s="153"/>
      <c r="AL3203" s="207"/>
      <c r="AM3203" s="207"/>
      <c r="AN3203" s="207"/>
      <c r="AO3203" s="207" t="str">
        <f ca="1">IF(R3203="","",IF(R3203&gt;TODAY(),"0 meses",DATEDIF(R3203,TODAY(),"m") &amp; " meses"))</f>
        <v>0 meses</v>
      </c>
      <c r="AP3203" s="147" t="s">
        <v>67</v>
      </c>
      <c r="AQ3203" s="147" t="s">
        <v>67</v>
      </c>
      <c r="AR3203" s="147"/>
      <c r="AS3203" s="209" t="s">
        <v>68</v>
      </c>
      <c r="AT3203" s="223" t="str">
        <f>MONTH(B3203)&amp;"/"&amp;YEAR(B3203)</f>
        <v>3/2026</v>
      </c>
      <c r="AU3203" s="223">
        <f>WEEKNUM(B3203)-WEEKNUM(EOMONTH(B3203,-1)+1)+1</f>
        <v>5</v>
      </c>
      <c r="AV3203" s="209" t="str">
        <f>MONTH(R3203)&amp;"/"&amp;YEAR(R3203)</f>
        <v>5/2026</v>
      </c>
      <c r="AW3203" s="209">
        <f>WEEKNUM(R3203)-WEEKNUM(EOMONTH(R3203,-1)+1)+1</f>
        <v>3</v>
      </c>
      <c r="AX3203" s="209">
        <f>IF(BB3203="S",IF(Q3203="1. Aceitou o programa",R3203-B3203,0),0)</f>
        <v>43</v>
      </c>
      <c r="AY3203" s="209">
        <f>IF(BB3203="S",IF(AND(S3203&lt;&gt;"",R3203&lt;&gt;""),S3203-R3203,0),0)</f>
        <v>0</v>
      </c>
      <c r="AZ3203" s="209">
        <f>IF(BB3203="S",IF(Q3203="1. Aceitou o programa",IF(OR(X3203="Não se Aplica",X3203=""),IF(OR(W3203="Não se Aplica",W3203=""),0,W3203-V3203),AVERAGE(X3203-W3203,W3203-V3203)),0),0)</f>
        <v>7</v>
      </c>
      <c r="BA3203" s="209">
        <f>IF(BB3203="S",IF(AND(Q3203="1. Aceitou o programa",AH3203="Realizada"),IFERROR(IF(AG3203="",0,AG3203-R3203),0),0),0)</f>
        <v>0</v>
      </c>
      <c r="BB3203" s="209" t="str">
        <f>_xlfn.XLOOKUP(U3203,'Lista Suspensa'!$AA$20:$AA$23,'Lista Suspensa'!$AB$20:$AB$23,"N/A")</f>
        <v>S</v>
      </c>
    </row>
    <row r="3204" spans="1:54" ht="12" customHeight="1">
      <c r="A3204" s="151" t="s">
        <v>54</v>
      </c>
      <c r="B3204" s="152">
        <v>46112</v>
      </c>
      <c r="C3204" s="153" t="s">
        <v>55</v>
      </c>
      <c r="D3204" s="153" t="s">
        <v>56</v>
      </c>
      <c r="E3204" s="244">
        <v>89096233</v>
      </c>
      <c r="F3204" s="144" t="s">
        <v>5996</v>
      </c>
      <c r="G3204" s="230"/>
      <c r="H3204" s="154">
        <v>34143</v>
      </c>
      <c r="I3204" s="153">
        <v>32</v>
      </c>
      <c r="J3204" s="148" t="s">
        <v>70</v>
      </c>
      <c r="K3204" s="153"/>
      <c r="L3204" s="153"/>
      <c r="M3204" s="153"/>
      <c r="N3204" s="153"/>
      <c r="O3204" s="155">
        <v>11941163368</v>
      </c>
      <c r="P3204" s="156" t="s">
        <v>60</v>
      </c>
      <c r="Q3204" s="157" t="s">
        <v>110</v>
      </c>
      <c r="R3204" s="158">
        <v>46155</v>
      </c>
      <c r="S3204" s="159"/>
      <c r="T3204" s="159" t="s">
        <v>62</v>
      </c>
      <c r="U3204" s="159" t="s">
        <v>111</v>
      </c>
      <c r="V3204" s="154">
        <v>46148</v>
      </c>
      <c r="W3204" s="154"/>
      <c r="X3204" s="154"/>
      <c r="Y3204" s="160" t="s">
        <v>3187</v>
      </c>
      <c r="Z3204" s="160" t="s">
        <v>65</v>
      </c>
      <c r="AA3204" s="153"/>
      <c r="AB3204" s="153"/>
      <c r="AC3204" s="182" t="e">
        <f t="shared" si="102"/>
        <v>#DIV/0!</v>
      </c>
      <c r="AD3204" s="153" t="e">
        <f t="shared" si="103"/>
        <v>#DIV/0!</v>
      </c>
      <c r="AE3204" s="233" t="s">
        <v>66</v>
      </c>
      <c r="AF3204" s="153"/>
      <c r="AG3204" s="159"/>
      <c r="AH3204" s="153"/>
      <c r="AI3204" s="161"/>
      <c r="AJ3204" s="153"/>
      <c r="AK3204" s="153"/>
      <c r="AL3204" s="207"/>
      <c r="AM3204" s="207"/>
      <c r="AN3204" s="207"/>
      <c r="AO3204" s="207" t="str">
        <f ca="1">IF(R3204="","",IF(R3204&gt;TODAY(),"0 meses",DATEDIF(R3204,TODAY(),"m") &amp; " meses"))</f>
        <v>0 meses</v>
      </c>
      <c r="AP3204" s="147" t="s">
        <v>67</v>
      </c>
      <c r="AQ3204" s="147" t="s">
        <v>67</v>
      </c>
      <c r="AR3204" s="147"/>
      <c r="AS3204" s="209" t="s">
        <v>68</v>
      </c>
      <c r="AT3204" s="223" t="str">
        <f>MONTH(B3204)&amp;"/"&amp;YEAR(B3204)</f>
        <v>3/2026</v>
      </c>
      <c r="AU3204" s="223">
        <f>WEEKNUM(B3204)-WEEKNUM(EOMONTH(B3204,-1)+1)+1</f>
        <v>5</v>
      </c>
      <c r="AV3204" s="209" t="str">
        <f>MONTH(R3204)&amp;"/"&amp;YEAR(R3204)</f>
        <v>5/2026</v>
      </c>
      <c r="AW3204" s="209">
        <f>WEEKNUM(R3204)-WEEKNUM(EOMONTH(R3204,-1)+1)+1</f>
        <v>3</v>
      </c>
      <c r="AX3204" s="209">
        <f>IF(BB3204="S",IF(Q3204="1. Aceitou o programa",R3204-B3204,0),0)</f>
        <v>43</v>
      </c>
      <c r="AY3204" s="209">
        <f>IF(BB3204="S",IF(AND(S3204&lt;&gt;"",R3204&lt;&gt;""),S3204-R3204,0),0)</f>
        <v>0</v>
      </c>
      <c r="AZ3204" s="209">
        <f>IF(BB3204="S",IF(Q3204="1. Aceitou o programa",IF(OR(X3204="Não se Aplica",X3204=""),IF(OR(W3204="Não se Aplica",W3204=""),0,W3204-V3204),AVERAGE(X3204-W3204,W3204-V3204)),0),0)</f>
        <v>0</v>
      </c>
      <c r="BA3204" s="209">
        <f>IF(BB3204="S",IF(AND(Q3204="1. Aceitou o programa",AH3204="Realizada"),IFERROR(IF(AG3204="",0,AG3204-R3204),0),0),0)</f>
        <v>0</v>
      </c>
      <c r="BB3204" s="209" t="str">
        <f>_xlfn.XLOOKUP(U3204,'Lista Suspensa'!$AA$20:$AA$23,'Lista Suspensa'!$AB$20:$AB$23,"N/A")</f>
        <v>S</v>
      </c>
    </row>
    <row r="3205" spans="1:54" ht="12" customHeight="1">
      <c r="A3205" s="151" t="s">
        <v>54</v>
      </c>
      <c r="B3205" s="152">
        <v>46112</v>
      </c>
      <c r="C3205" s="153" t="s">
        <v>55</v>
      </c>
      <c r="D3205" s="153" t="s">
        <v>56</v>
      </c>
      <c r="E3205" s="244">
        <v>93645941</v>
      </c>
      <c r="F3205" s="144" t="s">
        <v>5997</v>
      </c>
      <c r="G3205" s="230"/>
      <c r="H3205" s="154">
        <v>34146</v>
      </c>
      <c r="I3205" s="153">
        <v>32</v>
      </c>
      <c r="J3205" s="148" t="s">
        <v>58</v>
      </c>
      <c r="K3205" s="153"/>
      <c r="L3205" s="153"/>
      <c r="M3205" s="153"/>
      <c r="N3205" s="153"/>
      <c r="O3205" s="155">
        <v>21968024008</v>
      </c>
      <c r="P3205" s="156" t="s">
        <v>60</v>
      </c>
      <c r="Q3205" s="157" t="s">
        <v>110</v>
      </c>
      <c r="R3205" s="158">
        <v>46155</v>
      </c>
      <c r="S3205" s="159"/>
      <c r="T3205" s="159" t="s">
        <v>62</v>
      </c>
      <c r="U3205" s="159" t="s">
        <v>111</v>
      </c>
      <c r="V3205" s="154">
        <v>46148</v>
      </c>
      <c r="W3205" s="154"/>
      <c r="X3205" s="154"/>
      <c r="Y3205" s="160" t="s">
        <v>3187</v>
      </c>
      <c r="Z3205" s="160" t="s">
        <v>65</v>
      </c>
      <c r="AA3205" s="153"/>
      <c r="AB3205" s="153"/>
      <c r="AC3205" s="182" t="e">
        <f t="shared" si="102"/>
        <v>#DIV/0!</v>
      </c>
      <c r="AD3205" s="153" t="e">
        <f t="shared" si="103"/>
        <v>#DIV/0!</v>
      </c>
      <c r="AE3205" s="233" t="s">
        <v>66</v>
      </c>
      <c r="AF3205" s="153"/>
      <c r="AG3205" s="159"/>
      <c r="AH3205" s="153"/>
      <c r="AI3205" s="161"/>
      <c r="AJ3205" s="153"/>
      <c r="AK3205" s="153"/>
      <c r="AL3205" s="207"/>
      <c r="AM3205" s="207"/>
      <c r="AN3205" s="207"/>
      <c r="AO3205" s="207" t="str">
        <f ca="1">IF(R3205="","",IF(R3205&gt;TODAY(),"0 meses",DATEDIF(R3205,TODAY(),"m") &amp; " meses"))</f>
        <v>0 meses</v>
      </c>
      <c r="AP3205" s="147" t="s">
        <v>67</v>
      </c>
      <c r="AQ3205" s="147" t="s">
        <v>67</v>
      </c>
      <c r="AR3205" s="147"/>
      <c r="AS3205" s="209" t="s">
        <v>68</v>
      </c>
      <c r="AT3205" s="223" t="str">
        <f>MONTH(B3205)&amp;"/"&amp;YEAR(B3205)</f>
        <v>3/2026</v>
      </c>
      <c r="AU3205" s="223">
        <f>WEEKNUM(B3205)-WEEKNUM(EOMONTH(B3205,-1)+1)+1</f>
        <v>5</v>
      </c>
      <c r="AV3205" s="209" t="str">
        <f>MONTH(R3205)&amp;"/"&amp;YEAR(R3205)</f>
        <v>5/2026</v>
      </c>
      <c r="AW3205" s="209">
        <f>WEEKNUM(R3205)-WEEKNUM(EOMONTH(R3205,-1)+1)+1</f>
        <v>3</v>
      </c>
      <c r="AX3205" s="209">
        <f>IF(BB3205="S",IF(Q3205="1. Aceitou o programa",R3205-B3205,0),0)</f>
        <v>43</v>
      </c>
      <c r="AY3205" s="209">
        <f>IF(BB3205="S",IF(AND(S3205&lt;&gt;"",R3205&lt;&gt;""),S3205-R3205,0),0)</f>
        <v>0</v>
      </c>
      <c r="AZ3205" s="209">
        <f>IF(BB3205="S",IF(Q3205="1. Aceitou o programa",IF(OR(X3205="Não se Aplica",X3205=""),IF(OR(W3205="Não se Aplica",W3205=""),0,W3205-V3205),AVERAGE(X3205-W3205,W3205-V3205)),0),0)</f>
        <v>0</v>
      </c>
      <c r="BA3205" s="209">
        <f>IF(BB3205="S",IF(AND(Q3205="1. Aceitou o programa",AH3205="Realizada"),IFERROR(IF(AG3205="",0,AG3205-R3205),0),0),0)</f>
        <v>0</v>
      </c>
      <c r="BB3205" s="209" t="str">
        <f>_xlfn.XLOOKUP(U3205,'Lista Suspensa'!$AA$20:$AA$23,'Lista Suspensa'!$AB$20:$AB$23,"N/A")</f>
        <v>S</v>
      </c>
    </row>
    <row r="3206" spans="1:54" ht="12" customHeight="1">
      <c r="A3206" s="151" t="s">
        <v>54</v>
      </c>
      <c r="B3206" s="152">
        <v>46112</v>
      </c>
      <c r="C3206" s="153" t="s">
        <v>55</v>
      </c>
      <c r="D3206" s="153" t="s">
        <v>56</v>
      </c>
      <c r="E3206" s="244">
        <v>94341604</v>
      </c>
      <c r="F3206" s="144" t="s">
        <v>5998</v>
      </c>
      <c r="G3206" s="230"/>
      <c r="H3206" s="154">
        <v>34233</v>
      </c>
      <c r="I3206" s="153">
        <v>32</v>
      </c>
      <c r="J3206" s="148" t="s">
        <v>70</v>
      </c>
      <c r="K3206" s="153"/>
      <c r="L3206" s="153"/>
      <c r="M3206" s="153"/>
      <c r="N3206" s="153"/>
      <c r="O3206" s="155">
        <v>11989637894</v>
      </c>
      <c r="P3206" s="156" t="s">
        <v>60</v>
      </c>
      <c r="Q3206" s="157" t="s">
        <v>110</v>
      </c>
      <c r="R3206" s="158">
        <v>46155</v>
      </c>
      <c r="S3206" s="159"/>
      <c r="T3206" s="159" t="s">
        <v>62</v>
      </c>
      <c r="U3206" s="159" t="s">
        <v>111</v>
      </c>
      <c r="V3206" s="154">
        <v>46148</v>
      </c>
      <c r="W3206" s="154"/>
      <c r="X3206" s="154"/>
      <c r="Y3206" s="160" t="s">
        <v>3187</v>
      </c>
      <c r="Z3206" s="160" t="s">
        <v>65</v>
      </c>
      <c r="AA3206" s="153"/>
      <c r="AB3206" s="153"/>
      <c r="AC3206" s="182" t="e">
        <f t="shared" si="102"/>
        <v>#DIV/0!</v>
      </c>
      <c r="AD3206" s="153" t="e">
        <f t="shared" si="103"/>
        <v>#DIV/0!</v>
      </c>
      <c r="AE3206" s="233" t="s">
        <v>66</v>
      </c>
      <c r="AF3206" s="153"/>
      <c r="AG3206" s="159"/>
      <c r="AH3206" s="153"/>
      <c r="AI3206" s="161"/>
      <c r="AJ3206" s="153"/>
      <c r="AK3206" s="153"/>
      <c r="AL3206" s="207"/>
      <c r="AM3206" s="207"/>
      <c r="AN3206" s="207"/>
      <c r="AO3206" s="207" t="str">
        <f ca="1">IF(R3206="","",IF(R3206&gt;TODAY(),"0 meses",DATEDIF(R3206,TODAY(),"m") &amp; " meses"))</f>
        <v>0 meses</v>
      </c>
      <c r="AP3206" s="147" t="s">
        <v>67</v>
      </c>
      <c r="AQ3206" s="147" t="s">
        <v>67</v>
      </c>
      <c r="AR3206" s="147"/>
      <c r="AS3206" s="209" t="s">
        <v>68</v>
      </c>
      <c r="AT3206" s="223" t="str">
        <f>MONTH(B3206)&amp;"/"&amp;YEAR(B3206)</f>
        <v>3/2026</v>
      </c>
      <c r="AU3206" s="223">
        <f>WEEKNUM(B3206)-WEEKNUM(EOMONTH(B3206,-1)+1)+1</f>
        <v>5</v>
      </c>
      <c r="AV3206" s="209" t="str">
        <f>MONTH(R3206)&amp;"/"&amp;YEAR(R3206)</f>
        <v>5/2026</v>
      </c>
      <c r="AW3206" s="209">
        <f>WEEKNUM(R3206)-WEEKNUM(EOMONTH(R3206,-1)+1)+1</f>
        <v>3</v>
      </c>
      <c r="AX3206" s="209">
        <f>IF(BB3206="S",IF(Q3206="1. Aceitou o programa",R3206-B3206,0),0)</f>
        <v>43</v>
      </c>
      <c r="AY3206" s="209">
        <f>IF(BB3206="S",IF(AND(S3206&lt;&gt;"",R3206&lt;&gt;""),S3206-R3206,0),0)</f>
        <v>0</v>
      </c>
      <c r="AZ3206" s="209">
        <f>IF(BB3206="S",IF(Q3206="1. Aceitou o programa",IF(OR(X3206="Não se Aplica",X3206=""),IF(OR(W3206="Não se Aplica",W3206=""),0,W3206-V3206),AVERAGE(X3206-W3206,W3206-V3206)),0),0)</f>
        <v>0</v>
      </c>
      <c r="BA3206" s="209">
        <f>IF(BB3206="S",IF(AND(Q3206="1. Aceitou o programa",AH3206="Realizada"),IFERROR(IF(AG3206="",0,AG3206-R3206),0),0),0)</f>
        <v>0</v>
      </c>
      <c r="BB3206" s="209" t="str">
        <f>_xlfn.XLOOKUP(U3206,'Lista Suspensa'!$AA$20:$AA$23,'Lista Suspensa'!$AB$20:$AB$23,"N/A")</f>
        <v>S</v>
      </c>
    </row>
    <row r="3207" spans="1:54" ht="12" customHeight="1">
      <c r="A3207" s="151" t="s">
        <v>54</v>
      </c>
      <c r="B3207" s="152">
        <v>46112</v>
      </c>
      <c r="C3207" s="153" t="s">
        <v>55</v>
      </c>
      <c r="D3207" s="153" t="s">
        <v>56</v>
      </c>
      <c r="E3207" s="244">
        <v>93070167</v>
      </c>
      <c r="F3207" s="144" t="s">
        <v>5999</v>
      </c>
      <c r="G3207" s="230"/>
      <c r="H3207" s="154">
        <v>34261</v>
      </c>
      <c r="I3207" s="153">
        <v>32</v>
      </c>
      <c r="J3207" s="148" t="s">
        <v>70</v>
      </c>
      <c r="K3207" s="153"/>
      <c r="L3207" s="153"/>
      <c r="M3207" s="153"/>
      <c r="N3207" s="153"/>
      <c r="O3207" s="155">
        <v>21969201961</v>
      </c>
      <c r="P3207" s="156" t="s">
        <v>60</v>
      </c>
      <c r="Q3207" s="157" t="s">
        <v>110</v>
      </c>
      <c r="R3207" s="158">
        <v>46155</v>
      </c>
      <c r="S3207" s="159"/>
      <c r="T3207" s="159" t="s">
        <v>62</v>
      </c>
      <c r="U3207" s="159" t="s">
        <v>111</v>
      </c>
      <c r="V3207" s="154">
        <v>46148</v>
      </c>
      <c r="W3207" s="154"/>
      <c r="X3207" s="154"/>
      <c r="Y3207" s="160" t="s">
        <v>3187</v>
      </c>
      <c r="Z3207" s="160" t="s">
        <v>65</v>
      </c>
      <c r="AA3207" s="153"/>
      <c r="AB3207" s="153"/>
      <c r="AC3207" s="182" t="e">
        <f t="shared" si="102"/>
        <v>#DIV/0!</v>
      </c>
      <c r="AD3207" s="153" t="e">
        <f t="shared" si="103"/>
        <v>#DIV/0!</v>
      </c>
      <c r="AE3207" s="233" t="s">
        <v>66</v>
      </c>
      <c r="AF3207" s="153"/>
      <c r="AG3207" s="159"/>
      <c r="AH3207" s="153"/>
      <c r="AI3207" s="161"/>
      <c r="AJ3207" s="153"/>
      <c r="AK3207" s="153"/>
      <c r="AL3207" s="207"/>
      <c r="AM3207" s="207"/>
      <c r="AN3207" s="207"/>
      <c r="AO3207" s="207" t="str">
        <f ca="1">IF(R3207="","",IF(R3207&gt;TODAY(),"0 meses",DATEDIF(R3207,TODAY(),"m") &amp; " meses"))</f>
        <v>0 meses</v>
      </c>
      <c r="AP3207" s="147" t="s">
        <v>67</v>
      </c>
      <c r="AQ3207" s="147" t="s">
        <v>67</v>
      </c>
      <c r="AR3207" s="147"/>
      <c r="AS3207" s="209" t="s">
        <v>68</v>
      </c>
      <c r="AT3207" s="223" t="str">
        <f>MONTH(B3207)&amp;"/"&amp;YEAR(B3207)</f>
        <v>3/2026</v>
      </c>
      <c r="AU3207" s="223">
        <f>WEEKNUM(B3207)-WEEKNUM(EOMONTH(B3207,-1)+1)+1</f>
        <v>5</v>
      </c>
      <c r="AV3207" s="209" t="str">
        <f>MONTH(R3207)&amp;"/"&amp;YEAR(R3207)</f>
        <v>5/2026</v>
      </c>
      <c r="AW3207" s="209">
        <f>WEEKNUM(R3207)-WEEKNUM(EOMONTH(R3207,-1)+1)+1</f>
        <v>3</v>
      </c>
      <c r="AX3207" s="209">
        <f>IF(BB3207="S",IF(Q3207="1. Aceitou o programa",R3207-B3207,0),0)</f>
        <v>43</v>
      </c>
      <c r="AY3207" s="209">
        <f>IF(BB3207="S",IF(AND(S3207&lt;&gt;"",R3207&lt;&gt;""),S3207-R3207,0),0)</f>
        <v>0</v>
      </c>
      <c r="AZ3207" s="209">
        <f>IF(BB3207="S",IF(Q3207="1. Aceitou o programa",IF(OR(X3207="Não se Aplica",X3207=""),IF(OR(W3207="Não se Aplica",W3207=""),0,W3207-V3207),AVERAGE(X3207-W3207,W3207-V3207)),0),0)</f>
        <v>0</v>
      </c>
      <c r="BA3207" s="209">
        <f>IF(BB3207="S",IF(AND(Q3207="1. Aceitou o programa",AH3207="Realizada"),IFERROR(IF(AG3207="",0,AG3207-R3207),0),0),0)</f>
        <v>0</v>
      </c>
      <c r="BB3207" s="209" t="str">
        <f>_xlfn.XLOOKUP(U3207,'Lista Suspensa'!$AA$20:$AA$23,'Lista Suspensa'!$AB$20:$AB$23,"N/A")</f>
        <v>S</v>
      </c>
    </row>
    <row r="3208" spans="1:54" ht="12" customHeight="1">
      <c r="A3208" s="151" t="s">
        <v>54</v>
      </c>
      <c r="B3208" s="152">
        <v>46112</v>
      </c>
      <c r="C3208" s="153" t="s">
        <v>55</v>
      </c>
      <c r="D3208" s="153" t="s">
        <v>56</v>
      </c>
      <c r="E3208" s="244">
        <v>84970837</v>
      </c>
      <c r="F3208" s="144" t="s">
        <v>6000</v>
      </c>
      <c r="G3208" s="230"/>
      <c r="H3208" s="154">
        <v>34301</v>
      </c>
      <c r="I3208" s="153">
        <v>32</v>
      </c>
      <c r="J3208" s="148" t="s">
        <v>58</v>
      </c>
      <c r="K3208" s="153"/>
      <c r="L3208" s="153"/>
      <c r="M3208" s="153"/>
      <c r="N3208" s="153"/>
      <c r="O3208" s="155">
        <v>21994435283</v>
      </c>
      <c r="P3208" s="156" t="s">
        <v>60</v>
      </c>
      <c r="Q3208" s="157" t="s">
        <v>110</v>
      </c>
      <c r="R3208" s="158">
        <v>46155</v>
      </c>
      <c r="S3208" s="159"/>
      <c r="T3208" s="159" t="s">
        <v>62</v>
      </c>
      <c r="U3208" s="159" t="s">
        <v>111</v>
      </c>
      <c r="V3208" s="154">
        <v>46148</v>
      </c>
      <c r="W3208" s="154"/>
      <c r="X3208" s="154"/>
      <c r="Y3208" s="160" t="s">
        <v>3187</v>
      </c>
      <c r="Z3208" s="160" t="s">
        <v>65</v>
      </c>
      <c r="AA3208" s="153"/>
      <c r="AB3208" s="153"/>
      <c r="AC3208" s="182" t="e">
        <f t="shared" si="102"/>
        <v>#DIV/0!</v>
      </c>
      <c r="AD3208" s="153" t="e">
        <f t="shared" si="103"/>
        <v>#DIV/0!</v>
      </c>
      <c r="AE3208" s="233" t="s">
        <v>66</v>
      </c>
      <c r="AF3208" s="153"/>
      <c r="AG3208" s="159"/>
      <c r="AH3208" s="153"/>
      <c r="AI3208" s="161"/>
      <c r="AJ3208" s="153"/>
      <c r="AK3208" s="153"/>
      <c r="AL3208" s="207"/>
      <c r="AM3208" s="207"/>
      <c r="AN3208" s="207"/>
      <c r="AO3208" s="207" t="str">
        <f ca="1">IF(R3208="","",IF(R3208&gt;TODAY(),"0 meses",DATEDIF(R3208,TODAY(),"m") &amp; " meses"))</f>
        <v>0 meses</v>
      </c>
      <c r="AP3208" s="147" t="s">
        <v>67</v>
      </c>
      <c r="AQ3208" s="147" t="s">
        <v>67</v>
      </c>
      <c r="AR3208" s="147"/>
      <c r="AS3208" s="209" t="s">
        <v>68</v>
      </c>
      <c r="AT3208" s="223" t="str">
        <f>MONTH(B3208)&amp;"/"&amp;YEAR(B3208)</f>
        <v>3/2026</v>
      </c>
      <c r="AU3208" s="223">
        <f>WEEKNUM(B3208)-WEEKNUM(EOMONTH(B3208,-1)+1)+1</f>
        <v>5</v>
      </c>
      <c r="AV3208" s="209" t="str">
        <f>MONTH(R3208)&amp;"/"&amp;YEAR(R3208)</f>
        <v>5/2026</v>
      </c>
      <c r="AW3208" s="209">
        <f>WEEKNUM(R3208)-WEEKNUM(EOMONTH(R3208,-1)+1)+1</f>
        <v>3</v>
      </c>
      <c r="AX3208" s="209">
        <f>IF(BB3208="S",IF(Q3208="1. Aceitou o programa",R3208-B3208,0),0)</f>
        <v>43</v>
      </c>
      <c r="AY3208" s="209">
        <f>IF(BB3208="S",IF(AND(S3208&lt;&gt;"",R3208&lt;&gt;""),S3208-R3208,0),0)</f>
        <v>0</v>
      </c>
      <c r="AZ3208" s="209">
        <f>IF(BB3208="S",IF(Q3208="1. Aceitou o programa",IF(OR(X3208="Não se Aplica",X3208=""),IF(OR(W3208="Não se Aplica",W3208=""),0,W3208-V3208),AVERAGE(X3208-W3208,W3208-V3208)),0),0)</f>
        <v>0</v>
      </c>
      <c r="BA3208" s="209">
        <f>IF(BB3208="S",IF(AND(Q3208="1. Aceitou o programa",AH3208="Realizada"),IFERROR(IF(AG3208="",0,AG3208-R3208),0),0),0)</f>
        <v>0</v>
      </c>
      <c r="BB3208" s="209" t="str">
        <f>_xlfn.XLOOKUP(U3208,'Lista Suspensa'!$AA$20:$AA$23,'Lista Suspensa'!$AB$20:$AB$23,"N/A")</f>
        <v>S</v>
      </c>
    </row>
    <row r="3209" spans="1:54" ht="12" customHeight="1">
      <c r="A3209" s="151" t="s">
        <v>54</v>
      </c>
      <c r="B3209" s="152">
        <v>46112</v>
      </c>
      <c r="C3209" s="153" t="s">
        <v>55</v>
      </c>
      <c r="D3209" s="153" t="s">
        <v>56</v>
      </c>
      <c r="E3209" s="244">
        <v>93081236</v>
      </c>
      <c r="F3209" s="144" t="s">
        <v>6001</v>
      </c>
      <c r="G3209" s="230"/>
      <c r="H3209" s="154">
        <v>34387</v>
      </c>
      <c r="I3209" s="153">
        <v>32</v>
      </c>
      <c r="J3209" s="148" t="s">
        <v>70</v>
      </c>
      <c r="K3209" s="153"/>
      <c r="L3209" s="153"/>
      <c r="M3209" s="153"/>
      <c r="N3209" s="153"/>
      <c r="O3209" s="155">
        <v>21969522200</v>
      </c>
      <c r="P3209" s="156" t="s">
        <v>60</v>
      </c>
      <c r="Q3209" s="157" t="s">
        <v>110</v>
      </c>
      <c r="R3209" s="158">
        <v>46155</v>
      </c>
      <c r="S3209" s="159"/>
      <c r="T3209" s="159" t="s">
        <v>62</v>
      </c>
      <c r="U3209" s="159" t="s">
        <v>111</v>
      </c>
      <c r="V3209" s="154">
        <v>46148</v>
      </c>
      <c r="W3209" s="154"/>
      <c r="X3209" s="154"/>
      <c r="Y3209" s="160" t="s">
        <v>3187</v>
      </c>
      <c r="Z3209" s="160" t="s">
        <v>65</v>
      </c>
      <c r="AA3209" s="153"/>
      <c r="AB3209" s="153"/>
      <c r="AC3209" s="182" t="e">
        <f t="shared" si="102"/>
        <v>#DIV/0!</v>
      </c>
      <c r="AD3209" s="153" t="e">
        <f t="shared" si="103"/>
        <v>#DIV/0!</v>
      </c>
      <c r="AE3209" s="233" t="s">
        <v>66</v>
      </c>
      <c r="AF3209" s="153"/>
      <c r="AG3209" s="159"/>
      <c r="AH3209" s="153"/>
      <c r="AI3209" s="161"/>
      <c r="AJ3209" s="153"/>
      <c r="AK3209" s="153"/>
      <c r="AL3209" s="207" t="s">
        <v>85</v>
      </c>
      <c r="AM3209" s="207" t="s">
        <v>86</v>
      </c>
      <c r="AN3209" s="207" t="s">
        <v>191</v>
      </c>
      <c r="AO3209" s="207" t="str">
        <f ca="1">IF(R3209="","",IF(R3209&gt;TODAY(),"0 meses",DATEDIF(R3209,TODAY(),"m") &amp; " meses"))</f>
        <v>0 meses</v>
      </c>
      <c r="AP3209" s="147" t="s">
        <v>67</v>
      </c>
      <c r="AQ3209" s="147" t="s">
        <v>67</v>
      </c>
      <c r="AR3209" s="147"/>
      <c r="AS3209" s="209" t="s">
        <v>68</v>
      </c>
      <c r="AT3209" s="223" t="str">
        <f>MONTH(B3209)&amp;"/"&amp;YEAR(B3209)</f>
        <v>3/2026</v>
      </c>
      <c r="AU3209" s="223">
        <f>WEEKNUM(B3209)-WEEKNUM(EOMONTH(B3209,-1)+1)+1</f>
        <v>5</v>
      </c>
      <c r="AV3209" s="209" t="str">
        <f>MONTH(R3209)&amp;"/"&amp;YEAR(R3209)</f>
        <v>5/2026</v>
      </c>
      <c r="AW3209" s="209">
        <f>WEEKNUM(R3209)-WEEKNUM(EOMONTH(R3209,-1)+1)+1</f>
        <v>3</v>
      </c>
      <c r="AX3209" s="209">
        <f>IF(BB3209="S",IF(Q3209="1. Aceitou o programa",R3209-B3209,0),0)</f>
        <v>43</v>
      </c>
      <c r="AY3209" s="209">
        <f>IF(BB3209="S",IF(AND(S3209&lt;&gt;"",R3209&lt;&gt;""),S3209-R3209,0),0)</f>
        <v>0</v>
      </c>
      <c r="AZ3209" s="209">
        <f>IF(BB3209="S",IF(Q3209="1. Aceitou o programa",IF(OR(X3209="Não se Aplica",X3209=""),IF(OR(W3209="Não se Aplica",W3209=""),0,W3209-V3209),AVERAGE(X3209-W3209,W3209-V3209)),0),0)</f>
        <v>0</v>
      </c>
      <c r="BA3209" s="209">
        <f>IF(BB3209="S",IF(AND(Q3209="1. Aceitou o programa",AH3209="Realizada"),IFERROR(IF(AG3209="",0,AG3209-R3209),0),0),0)</f>
        <v>0</v>
      </c>
      <c r="BB3209" s="209" t="str">
        <f>_xlfn.XLOOKUP(U3209,'Lista Suspensa'!$AA$20:$AA$23,'Lista Suspensa'!$AB$20:$AB$23,"N/A")</f>
        <v>S</v>
      </c>
    </row>
    <row r="3210" spans="1:54" ht="12" customHeight="1">
      <c r="A3210" s="151" t="s">
        <v>54</v>
      </c>
      <c r="B3210" s="152">
        <v>46112</v>
      </c>
      <c r="C3210" s="153" t="s">
        <v>55</v>
      </c>
      <c r="D3210" s="153" t="s">
        <v>56</v>
      </c>
      <c r="E3210" s="244">
        <v>83037409</v>
      </c>
      <c r="F3210" s="144" t="s">
        <v>6002</v>
      </c>
      <c r="G3210" s="230"/>
      <c r="H3210" s="154">
        <v>34387</v>
      </c>
      <c r="I3210" s="153">
        <v>32</v>
      </c>
      <c r="J3210" s="148" t="s">
        <v>70</v>
      </c>
      <c r="K3210" s="153"/>
      <c r="L3210" s="153"/>
      <c r="M3210" s="153"/>
      <c r="N3210" s="153"/>
      <c r="O3210" s="155">
        <v>21976517003</v>
      </c>
      <c r="P3210" s="156" t="s">
        <v>60</v>
      </c>
      <c r="Q3210" s="157" t="s">
        <v>110</v>
      </c>
      <c r="R3210" s="158">
        <v>46155</v>
      </c>
      <c r="S3210" s="159"/>
      <c r="T3210" s="159" t="s">
        <v>62</v>
      </c>
      <c r="U3210" s="159" t="s">
        <v>111</v>
      </c>
      <c r="V3210" s="154">
        <v>46148</v>
      </c>
      <c r="W3210" s="154"/>
      <c r="X3210" s="154"/>
      <c r="Y3210" s="160" t="s">
        <v>3187</v>
      </c>
      <c r="Z3210" s="160" t="s">
        <v>65</v>
      </c>
      <c r="AA3210" s="153"/>
      <c r="AB3210" s="153"/>
      <c r="AC3210" s="182" t="e">
        <f t="shared" si="102"/>
        <v>#DIV/0!</v>
      </c>
      <c r="AD3210" s="153" t="e">
        <f t="shared" si="103"/>
        <v>#DIV/0!</v>
      </c>
      <c r="AE3210" s="233" t="s">
        <v>66</v>
      </c>
      <c r="AF3210" s="153"/>
      <c r="AG3210" s="159"/>
      <c r="AH3210" s="153"/>
      <c r="AI3210" s="161"/>
      <c r="AJ3210" s="153"/>
      <c r="AK3210" s="153"/>
      <c r="AL3210" s="207"/>
      <c r="AM3210" s="207"/>
      <c r="AN3210" s="207"/>
      <c r="AO3210" s="207" t="str">
        <f ca="1">IF(R3210="","",IF(R3210&gt;TODAY(),"0 meses",DATEDIF(R3210,TODAY(),"m") &amp; " meses"))</f>
        <v>0 meses</v>
      </c>
      <c r="AP3210" s="147" t="s">
        <v>67</v>
      </c>
      <c r="AQ3210" s="147" t="s">
        <v>67</v>
      </c>
      <c r="AR3210" s="147"/>
      <c r="AS3210" s="209" t="s">
        <v>68</v>
      </c>
      <c r="AT3210" s="223" t="str">
        <f>MONTH(B3210)&amp;"/"&amp;YEAR(B3210)</f>
        <v>3/2026</v>
      </c>
      <c r="AU3210" s="223">
        <f>WEEKNUM(B3210)-WEEKNUM(EOMONTH(B3210,-1)+1)+1</f>
        <v>5</v>
      </c>
      <c r="AV3210" s="209" t="str">
        <f>MONTH(R3210)&amp;"/"&amp;YEAR(R3210)</f>
        <v>5/2026</v>
      </c>
      <c r="AW3210" s="209">
        <f>WEEKNUM(R3210)-WEEKNUM(EOMONTH(R3210,-1)+1)+1</f>
        <v>3</v>
      </c>
      <c r="AX3210" s="209">
        <f>IF(BB3210="S",IF(Q3210="1. Aceitou o programa",R3210-B3210,0),0)</f>
        <v>43</v>
      </c>
      <c r="AY3210" s="209">
        <f>IF(BB3210="S",IF(AND(S3210&lt;&gt;"",R3210&lt;&gt;""),S3210-R3210,0),0)</f>
        <v>0</v>
      </c>
      <c r="AZ3210" s="209">
        <f>IF(BB3210="S",IF(Q3210="1. Aceitou o programa",IF(OR(X3210="Não se Aplica",X3210=""),IF(OR(W3210="Não se Aplica",W3210=""),0,W3210-V3210),AVERAGE(X3210-W3210,W3210-V3210)),0),0)</f>
        <v>0</v>
      </c>
      <c r="BA3210" s="209">
        <f>IF(BB3210="S",IF(AND(Q3210="1. Aceitou o programa",AH3210="Realizada"),IFERROR(IF(AG3210="",0,AG3210-R3210),0),0),0)</f>
        <v>0</v>
      </c>
      <c r="BB3210" s="209" t="str">
        <f>_xlfn.XLOOKUP(U3210,'Lista Suspensa'!$AA$20:$AA$23,'Lista Suspensa'!$AB$20:$AB$23,"N/A")</f>
        <v>S</v>
      </c>
    </row>
    <row r="3211" spans="1:54" ht="12" customHeight="1">
      <c r="A3211" s="151" t="s">
        <v>54</v>
      </c>
      <c r="B3211" s="152">
        <v>46112</v>
      </c>
      <c r="C3211" s="153" t="s">
        <v>55</v>
      </c>
      <c r="D3211" s="153" t="s">
        <v>56</v>
      </c>
      <c r="E3211" s="244">
        <v>89516459</v>
      </c>
      <c r="F3211" s="144" t="s">
        <v>6003</v>
      </c>
      <c r="G3211" s="230"/>
      <c r="H3211" s="154">
        <v>34466</v>
      </c>
      <c r="I3211" s="153">
        <v>32</v>
      </c>
      <c r="J3211" s="148" t="s">
        <v>70</v>
      </c>
      <c r="K3211" s="153"/>
      <c r="L3211" s="153"/>
      <c r="M3211" s="153"/>
      <c r="N3211" s="153"/>
      <c r="O3211" s="155">
        <v>21987180185</v>
      </c>
      <c r="P3211" s="156" t="s">
        <v>60</v>
      </c>
      <c r="Q3211" s="157" t="s">
        <v>110</v>
      </c>
      <c r="R3211" s="158">
        <v>46155</v>
      </c>
      <c r="S3211" s="159"/>
      <c r="T3211" s="159" t="s">
        <v>62</v>
      </c>
      <c r="U3211" s="159" t="s">
        <v>111</v>
      </c>
      <c r="V3211" s="154">
        <v>46148</v>
      </c>
      <c r="W3211" s="154"/>
      <c r="X3211" s="154"/>
      <c r="Y3211" s="160" t="s">
        <v>3187</v>
      </c>
      <c r="Z3211" s="160" t="s">
        <v>65</v>
      </c>
      <c r="AA3211" s="153"/>
      <c r="AB3211" s="153"/>
      <c r="AC3211" s="182" t="e">
        <f t="shared" si="102"/>
        <v>#DIV/0!</v>
      </c>
      <c r="AD3211" s="153" t="e">
        <f t="shared" si="103"/>
        <v>#DIV/0!</v>
      </c>
      <c r="AE3211" s="233" t="s">
        <v>66</v>
      </c>
      <c r="AF3211" s="153"/>
      <c r="AG3211" s="159"/>
      <c r="AH3211" s="153"/>
      <c r="AI3211" s="161"/>
      <c r="AJ3211" s="153"/>
      <c r="AK3211" s="153"/>
      <c r="AL3211" s="207"/>
      <c r="AM3211" s="207"/>
      <c r="AN3211" s="207"/>
      <c r="AO3211" s="207" t="str">
        <f ca="1">IF(R3211="","",IF(R3211&gt;TODAY(),"0 meses",DATEDIF(R3211,TODAY(),"m") &amp; " meses"))</f>
        <v>0 meses</v>
      </c>
      <c r="AP3211" s="147" t="s">
        <v>67</v>
      </c>
      <c r="AQ3211" s="147" t="s">
        <v>67</v>
      </c>
      <c r="AR3211" s="147"/>
      <c r="AS3211" s="209" t="s">
        <v>68</v>
      </c>
      <c r="AT3211" s="223" t="str">
        <f>MONTH(B3211)&amp;"/"&amp;YEAR(B3211)</f>
        <v>3/2026</v>
      </c>
      <c r="AU3211" s="223">
        <f>WEEKNUM(B3211)-WEEKNUM(EOMONTH(B3211,-1)+1)+1</f>
        <v>5</v>
      </c>
      <c r="AV3211" s="209" t="str">
        <f>MONTH(R3211)&amp;"/"&amp;YEAR(R3211)</f>
        <v>5/2026</v>
      </c>
      <c r="AW3211" s="209">
        <f>WEEKNUM(R3211)-WEEKNUM(EOMONTH(R3211,-1)+1)+1</f>
        <v>3</v>
      </c>
      <c r="AX3211" s="209">
        <f>IF(BB3211="S",IF(Q3211="1. Aceitou o programa",R3211-B3211,0),0)</f>
        <v>43</v>
      </c>
      <c r="AY3211" s="209">
        <f>IF(BB3211="S",IF(AND(S3211&lt;&gt;"",R3211&lt;&gt;""),S3211-R3211,0),0)</f>
        <v>0</v>
      </c>
      <c r="AZ3211" s="209">
        <f>IF(BB3211="S",IF(Q3211="1. Aceitou o programa",IF(OR(X3211="Não se Aplica",X3211=""),IF(OR(W3211="Não se Aplica",W3211=""),0,W3211-V3211),AVERAGE(X3211-W3211,W3211-V3211)),0),0)</f>
        <v>0</v>
      </c>
      <c r="BA3211" s="209">
        <f>IF(BB3211="S",IF(AND(Q3211="1. Aceitou o programa",AH3211="Realizada"),IFERROR(IF(AG3211="",0,AG3211-R3211),0),0),0)</f>
        <v>0</v>
      </c>
      <c r="BB3211" s="209" t="str">
        <f>_xlfn.XLOOKUP(U3211,'Lista Suspensa'!$AA$20:$AA$23,'Lista Suspensa'!$AB$20:$AB$23,"N/A")</f>
        <v>S</v>
      </c>
    </row>
    <row r="3212" spans="1:54" ht="12" customHeight="1">
      <c r="A3212" s="151" t="s">
        <v>54</v>
      </c>
      <c r="B3212" s="152">
        <v>46112</v>
      </c>
      <c r="C3212" s="153" t="s">
        <v>55</v>
      </c>
      <c r="D3212" s="153" t="s">
        <v>56</v>
      </c>
      <c r="E3212" s="244">
        <v>85178951</v>
      </c>
      <c r="F3212" s="144" t="s">
        <v>6004</v>
      </c>
      <c r="G3212" s="230"/>
      <c r="H3212" s="154">
        <v>34490</v>
      </c>
      <c r="I3212" s="153">
        <v>31</v>
      </c>
      <c r="J3212" s="148" t="s">
        <v>58</v>
      </c>
      <c r="K3212" s="153"/>
      <c r="L3212" s="153"/>
      <c r="M3212" s="153"/>
      <c r="N3212" s="153"/>
      <c r="O3212" s="155">
        <v>11983913429</v>
      </c>
      <c r="P3212" s="156" t="s">
        <v>60</v>
      </c>
      <c r="Q3212" s="157" t="s">
        <v>110</v>
      </c>
      <c r="R3212" s="158">
        <v>46155</v>
      </c>
      <c r="S3212" s="159"/>
      <c r="T3212" s="159" t="s">
        <v>62</v>
      </c>
      <c r="U3212" s="159" t="s">
        <v>111</v>
      </c>
      <c r="V3212" s="154">
        <v>46149</v>
      </c>
      <c r="W3212" s="154"/>
      <c r="X3212" s="154"/>
      <c r="Y3212" s="160" t="s">
        <v>64</v>
      </c>
      <c r="Z3212" s="160" t="s">
        <v>65</v>
      </c>
      <c r="AA3212" s="153"/>
      <c r="AB3212" s="153"/>
      <c r="AC3212" s="182" t="e">
        <f t="shared" si="102"/>
        <v>#DIV/0!</v>
      </c>
      <c r="AD3212" s="153" t="e">
        <f t="shared" si="103"/>
        <v>#DIV/0!</v>
      </c>
      <c r="AE3212" s="233" t="s">
        <v>66</v>
      </c>
      <c r="AF3212" s="153"/>
      <c r="AG3212" s="159"/>
      <c r="AH3212" s="153"/>
      <c r="AI3212" s="161"/>
      <c r="AJ3212" s="153"/>
      <c r="AK3212" s="153"/>
      <c r="AL3212" s="207"/>
      <c r="AM3212" s="207"/>
      <c r="AN3212" s="207"/>
      <c r="AO3212" s="207" t="str">
        <f ca="1">IF(R3212="","",IF(R3212&gt;TODAY(),"0 meses",DATEDIF(R3212,TODAY(),"m") &amp; " meses"))</f>
        <v>0 meses</v>
      </c>
      <c r="AP3212" s="147" t="s">
        <v>67</v>
      </c>
      <c r="AQ3212" s="147" t="s">
        <v>67</v>
      </c>
      <c r="AR3212" s="147"/>
      <c r="AS3212" s="209" t="s">
        <v>68</v>
      </c>
      <c r="AT3212" s="223" t="str">
        <f>MONTH(B3212)&amp;"/"&amp;YEAR(B3212)</f>
        <v>3/2026</v>
      </c>
      <c r="AU3212" s="223">
        <f>WEEKNUM(B3212)-WEEKNUM(EOMONTH(B3212,-1)+1)+1</f>
        <v>5</v>
      </c>
      <c r="AV3212" s="209" t="str">
        <f>MONTH(R3212)&amp;"/"&amp;YEAR(R3212)</f>
        <v>5/2026</v>
      </c>
      <c r="AW3212" s="209">
        <f>WEEKNUM(R3212)-WEEKNUM(EOMONTH(R3212,-1)+1)+1</f>
        <v>3</v>
      </c>
      <c r="AX3212" s="209">
        <f>IF(BB3212="S",IF(Q3212="1. Aceitou o programa",R3212-B3212,0),0)</f>
        <v>43</v>
      </c>
      <c r="AY3212" s="209">
        <f>IF(BB3212="S",IF(AND(S3212&lt;&gt;"",R3212&lt;&gt;""),S3212-R3212,0),0)</f>
        <v>0</v>
      </c>
      <c r="AZ3212" s="209">
        <f>IF(BB3212="S",IF(Q3212="1. Aceitou o programa",IF(OR(X3212="Não se Aplica",X3212=""),IF(OR(W3212="Não se Aplica",W3212=""),0,W3212-V3212),AVERAGE(X3212-W3212,W3212-V3212)),0),0)</f>
        <v>0</v>
      </c>
      <c r="BA3212" s="209">
        <f>IF(BB3212="S",IF(AND(Q3212="1. Aceitou o programa",AH3212="Realizada"),IFERROR(IF(AG3212="",0,AG3212-R3212),0),0),0)</f>
        <v>0</v>
      </c>
      <c r="BB3212" s="209" t="str">
        <f>_xlfn.XLOOKUP(U3212,'Lista Suspensa'!$AA$20:$AA$23,'Lista Suspensa'!$AB$20:$AB$23,"N/A")</f>
        <v>S</v>
      </c>
    </row>
    <row r="3213" spans="1:54" ht="12" customHeight="1">
      <c r="A3213" s="151" t="s">
        <v>54</v>
      </c>
      <c r="B3213" s="152">
        <v>46112</v>
      </c>
      <c r="C3213" s="153" t="s">
        <v>55</v>
      </c>
      <c r="D3213" s="153" t="s">
        <v>56</v>
      </c>
      <c r="E3213" s="244">
        <v>87249279</v>
      </c>
      <c r="F3213" s="144" t="s">
        <v>6005</v>
      </c>
      <c r="G3213" s="230"/>
      <c r="H3213" s="154">
        <v>34515</v>
      </c>
      <c r="I3213" s="153">
        <v>31</v>
      </c>
      <c r="J3213" s="148" t="s">
        <v>70</v>
      </c>
      <c r="K3213" s="153"/>
      <c r="L3213" s="153"/>
      <c r="M3213" s="153"/>
      <c r="N3213" s="153"/>
      <c r="O3213" s="155">
        <v>21968256434</v>
      </c>
      <c r="P3213" s="156" t="s">
        <v>60</v>
      </c>
      <c r="Q3213" s="157" t="s">
        <v>110</v>
      </c>
      <c r="R3213" s="158">
        <v>46155</v>
      </c>
      <c r="S3213" s="159"/>
      <c r="T3213" s="159" t="s">
        <v>62</v>
      </c>
      <c r="U3213" s="159" t="s">
        <v>111</v>
      </c>
      <c r="V3213" s="154">
        <v>46149</v>
      </c>
      <c r="W3213" s="154"/>
      <c r="X3213" s="154"/>
      <c r="Y3213" s="160" t="s">
        <v>64</v>
      </c>
      <c r="Z3213" s="160" t="s">
        <v>65</v>
      </c>
      <c r="AA3213" s="153"/>
      <c r="AB3213" s="153"/>
      <c r="AC3213" s="182" t="e">
        <f t="shared" si="102"/>
        <v>#DIV/0!</v>
      </c>
      <c r="AD3213" s="153" t="e">
        <f t="shared" si="103"/>
        <v>#DIV/0!</v>
      </c>
      <c r="AE3213" s="233" t="s">
        <v>66</v>
      </c>
      <c r="AF3213" s="153"/>
      <c r="AG3213" s="159"/>
      <c r="AH3213" s="153"/>
      <c r="AI3213" s="161"/>
      <c r="AJ3213" s="153"/>
      <c r="AK3213" s="153"/>
      <c r="AL3213" s="207"/>
      <c r="AM3213" s="207"/>
      <c r="AN3213" s="207"/>
      <c r="AO3213" s="207" t="str">
        <f ca="1">IF(R3213="","",IF(R3213&gt;TODAY(),"0 meses",DATEDIF(R3213,TODAY(),"m") &amp; " meses"))</f>
        <v>0 meses</v>
      </c>
      <c r="AP3213" s="147" t="s">
        <v>67</v>
      </c>
      <c r="AQ3213" s="147" t="s">
        <v>67</v>
      </c>
      <c r="AR3213" s="147"/>
      <c r="AS3213" s="209" t="s">
        <v>68</v>
      </c>
      <c r="AT3213" s="223" t="str">
        <f>MONTH(B3213)&amp;"/"&amp;YEAR(B3213)</f>
        <v>3/2026</v>
      </c>
      <c r="AU3213" s="223">
        <f>WEEKNUM(B3213)-WEEKNUM(EOMONTH(B3213,-1)+1)+1</f>
        <v>5</v>
      </c>
      <c r="AV3213" s="209" t="str">
        <f>MONTH(R3213)&amp;"/"&amp;YEAR(R3213)</f>
        <v>5/2026</v>
      </c>
      <c r="AW3213" s="209">
        <f>WEEKNUM(R3213)-WEEKNUM(EOMONTH(R3213,-1)+1)+1</f>
        <v>3</v>
      </c>
      <c r="AX3213" s="209">
        <f>IF(BB3213="S",IF(Q3213="1. Aceitou o programa",R3213-B3213,0),0)</f>
        <v>43</v>
      </c>
      <c r="AY3213" s="209">
        <f>IF(BB3213="S",IF(AND(S3213&lt;&gt;"",R3213&lt;&gt;""),S3213-R3213,0),0)</f>
        <v>0</v>
      </c>
      <c r="AZ3213" s="209">
        <f>IF(BB3213="S",IF(Q3213="1. Aceitou o programa",IF(OR(X3213="Não se Aplica",X3213=""),IF(OR(W3213="Não se Aplica",W3213=""),0,W3213-V3213),AVERAGE(X3213-W3213,W3213-V3213)),0),0)</f>
        <v>0</v>
      </c>
      <c r="BA3213" s="209">
        <f>IF(BB3213="S",IF(AND(Q3213="1. Aceitou o programa",AH3213="Realizada"),IFERROR(IF(AG3213="",0,AG3213-R3213),0),0),0)</f>
        <v>0</v>
      </c>
      <c r="BB3213" s="209" t="str">
        <f>_xlfn.XLOOKUP(U3213,'Lista Suspensa'!$AA$20:$AA$23,'Lista Suspensa'!$AB$20:$AB$23,"N/A")</f>
        <v>S</v>
      </c>
    </row>
    <row r="3214" spans="1:54" ht="12" customHeight="1">
      <c r="A3214" s="151" t="s">
        <v>54</v>
      </c>
      <c r="B3214" s="152">
        <v>46112</v>
      </c>
      <c r="C3214" s="153" t="s">
        <v>55</v>
      </c>
      <c r="D3214" s="153" t="s">
        <v>56</v>
      </c>
      <c r="E3214" s="244">
        <v>92664647</v>
      </c>
      <c r="F3214" s="144" t="s">
        <v>6006</v>
      </c>
      <c r="G3214" s="230"/>
      <c r="H3214" s="154">
        <v>34535</v>
      </c>
      <c r="I3214" s="153">
        <v>31</v>
      </c>
      <c r="J3214" s="148" t="s">
        <v>70</v>
      </c>
      <c r="K3214" s="153"/>
      <c r="L3214" s="153"/>
      <c r="M3214" s="153"/>
      <c r="N3214" s="153"/>
      <c r="O3214" s="155">
        <v>21987438411</v>
      </c>
      <c r="P3214" s="156" t="s">
        <v>60</v>
      </c>
      <c r="Q3214" s="157" t="s">
        <v>110</v>
      </c>
      <c r="R3214" s="158">
        <v>46155</v>
      </c>
      <c r="S3214" s="159"/>
      <c r="T3214" s="159" t="s">
        <v>62</v>
      </c>
      <c r="U3214" s="159" t="s">
        <v>111</v>
      </c>
      <c r="V3214" s="154">
        <v>46149</v>
      </c>
      <c r="W3214" s="154"/>
      <c r="X3214" s="154"/>
      <c r="Y3214" s="160" t="s">
        <v>64</v>
      </c>
      <c r="Z3214" s="160" t="s">
        <v>65</v>
      </c>
      <c r="AA3214" s="153"/>
      <c r="AB3214" s="153"/>
      <c r="AC3214" s="182" t="e">
        <f t="shared" si="102"/>
        <v>#DIV/0!</v>
      </c>
      <c r="AD3214" s="153" t="e">
        <f t="shared" si="103"/>
        <v>#DIV/0!</v>
      </c>
      <c r="AE3214" s="233" t="s">
        <v>66</v>
      </c>
      <c r="AF3214" s="153"/>
      <c r="AG3214" s="159"/>
      <c r="AH3214" s="153"/>
      <c r="AI3214" s="161"/>
      <c r="AJ3214" s="153"/>
      <c r="AK3214" s="153"/>
      <c r="AL3214" s="207"/>
      <c r="AM3214" s="207"/>
      <c r="AN3214" s="207"/>
      <c r="AO3214" s="207" t="str">
        <f ca="1">IF(R3214="","",IF(R3214&gt;TODAY(),"0 meses",DATEDIF(R3214,TODAY(),"m") &amp; " meses"))</f>
        <v>0 meses</v>
      </c>
      <c r="AP3214" s="147" t="s">
        <v>67</v>
      </c>
      <c r="AQ3214" s="147" t="s">
        <v>67</v>
      </c>
      <c r="AR3214" s="147"/>
      <c r="AS3214" s="209" t="s">
        <v>68</v>
      </c>
      <c r="AT3214" s="223" t="str">
        <f>MONTH(B3214)&amp;"/"&amp;YEAR(B3214)</f>
        <v>3/2026</v>
      </c>
      <c r="AU3214" s="223">
        <f>WEEKNUM(B3214)-WEEKNUM(EOMONTH(B3214,-1)+1)+1</f>
        <v>5</v>
      </c>
      <c r="AV3214" s="209" t="str">
        <f>MONTH(R3214)&amp;"/"&amp;YEAR(R3214)</f>
        <v>5/2026</v>
      </c>
      <c r="AW3214" s="209">
        <f>WEEKNUM(R3214)-WEEKNUM(EOMONTH(R3214,-1)+1)+1</f>
        <v>3</v>
      </c>
      <c r="AX3214" s="209">
        <f>IF(BB3214="S",IF(Q3214="1. Aceitou o programa",R3214-B3214,0),0)</f>
        <v>43</v>
      </c>
      <c r="AY3214" s="209">
        <f>IF(BB3214="S",IF(AND(S3214&lt;&gt;"",R3214&lt;&gt;""),S3214-R3214,0),0)</f>
        <v>0</v>
      </c>
      <c r="AZ3214" s="209">
        <f>IF(BB3214="S",IF(Q3214="1. Aceitou o programa",IF(OR(X3214="Não se Aplica",X3214=""),IF(OR(W3214="Não se Aplica",W3214=""),0,W3214-V3214),AVERAGE(X3214-W3214,W3214-V3214)),0),0)</f>
        <v>0</v>
      </c>
      <c r="BA3214" s="209">
        <f>IF(BB3214="S",IF(AND(Q3214="1. Aceitou o programa",AH3214="Realizada"),IFERROR(IF(AG3214="",0,AG3214-R3214),0),0),0)</f>
        <v>0</v>
      </c>
      <c r="BB3214" s="209" t="str">
        <f>_xlfn.XLOOKUP(U3214,'Lista Suspensa'!$AA$20:$AA$23,'Lista Suspensa'!$AB$20:$AB$23,"N/A")</f>
        <v>S</v>
      </c>
    </row>
    <row r="3215" spans="1:54" ht="12" customHeight="1">
      <c r="A3215" s="151" t="s">
        <v>54</v>
      </c>
      <c r="B3215" s="152">
        <v>46112</v>
      </c>
      <c r="C3215" s="153" t="s">
        <v>55</v>
      </c>
      <c r="D3215" s="153" t="s">
        <v>56</v>
      </c>
      <c r="E3215" s="244">
        <v>93841290</v>
      </c>
      <c r="F3215" s="144" t="s">
        <v>6007</v>
      </c>
      <c r="G3215" s="230"/>
      <c r="H3215" s="154">
        <v>34544</v>
      </c>
      <c r="I3215" s="153">
        <v>31</v>
      </c>
      <c r="J3215" s="148" t="s">
        <v>70</v>
      </c>
      <c r="K3215" s="153"/>
      <c r="L3215" s="153"/>
      <c r="M3215" s="153"/>
      <c r="N3215" s="153"/>
      <c r="O3215" s="155">
        <v>21971278062</v>
      </c>
      <c r="P3215" s="156" t="s">
        <v>60</v>
      </c>
      <c r="Q3215" s="157" t="s">
        <v>110</v>
      </c>
      <c r="R3215" s="158">
        <v>46155</v>
      </c>
      <c r="S3215" s="159"/>
      <c r="T3215" s="159" t="s">
        <v>62</v>
      </c>
      <c r="U3215" s="159" t="s">
        <v>111</v>
      </c>
      <c r="V3215" s="154">
        <v>46149</v>
      </c>
      <c r="W3215" s="154"/>
      <c r="X3215" s="154"/>
      <c r="Y3215" s="160" t="s">
        <v>64</v>
      </c>
      <c r="Z3215" s="160" t="s">
        <v>65</v>
      </c>
      <c r="AA3215" s="153"/>
      <c r="AB3215" s="153"/>
      <c r="AC3215" s="182" t="e">
        <f t="shared" si="102"/>
        <v>#DIV/0!</v>
      </c>
      <c r="AD3215" s="153" t="e">
        <f t="shared" si="103"/>
        <v>#DIV/0!</v>
      </c>
      <c r="AE3215" s="233" t="s">
        <v>66</v>
      </c>
      <c r="AF3215" s="153"/>
      <c r="AG3215" s="159"/>
      <c r="AH3215" s="153"/>
      <c r="AI3215" s="161"/>
      <c r="AJ3215" s="153"/>
      <c r="AK3215" s="153"/>
      <c r="AL3215" s="207"/>
      <c r="AM3215" s="207"/>
      <c r="AN3215" s="207"/>
      <c r="AO3215" s="207" t="str">
        <f ca="1">IF(R3215="","",IF(R3215&gt;TODAY(),"0 meses",DATEDIF(R3215,TODAY(),"m") &amp; " meses"))</f>
        <v>0 meses</v>
      </c>
      <c r="AP3215" s="147" t="s">
        <v>67</v>
      </c>
      <c r="AQ3215" s="147" t="s">
        <v>67</v>
      </c>
      <c r="AR3215" s="147"/>
      <c r="AS3215" s="209" t="s">
        <v>68</v>
      </c>
      <c r="AT3215" s="223" t="str">
        <f>MONTH(B3215)&amp;"/"&amp;YEAR(B3215)</f>
        <v>3/2026</v>
      </c>
      <c r="AU3215" s="223">
        <f>WEEKNUM(B3215)-WEEKNUM(EOMONTH(B3215,-1)+1)+1</f>
        <v>5</v>
      </c>
      <c r="AV3215" s="209" t="str">
        <f>MONTH(R3215)&amp;"/"&amp;YEAR(R3215)</f>
        <v>5/2026</v>
      </c>
      <c r="AW3215" s="209">
        <f>WEEKNUM(R3215)-WEEKNUM(EOMONTH(R3215,-1)+1)+1</f>
        <v>3</v>
      </c>
      <c r="AX3215" s="209">
        <f>IF(BB3215="S",IF(Q3215="1. Aceitou o programa",R3215-B3215,0),0)</f>
        <v>43</v>
      </c>
      <c r="AY3215" s="209">
        <f>IF(BB3215="S",IF(AND(S3215&lt;&gt;"",R3215&lt;&gt;""),S3215-R3215,0),0)</f>
        <v>0</v>
      </c>
      <c r="AZ3215" s="209">
        <f>IF(BB3215="S",IF(Q3215="1. Aceitou o programa",IF(OR(X3215="Não se Aplica",X3215=""),IF(OR(W3215="Não se Aplica",W3215=""),0,W3215-V3215),AVERAGE(X3215-W3215,W3215-V3215)),0),0)</f>
        <v>0</v>
      </c>
      <c r="BA3215" s="209">
        <f>IF(BB3215="S",IF(AND(Q3215="1. Aceitou o programa",AH3215="Realizada"),IFERROR(IF(AG3215="",0,AG3215-R3215),0),0),0)</f>
        <v>0</v>
      </c>
      <c r="BB3215" s="209" t="str">
        <f>_xlfn.XLOOKUP(U3215,'Lista Suspensa'!$AA$20:$AA$23,'Lista Suspensa'!$AB$20:$AB$23,"N/A")</f>
        <v>S</v>
      </c>
    </row>
    <row r="3216" spans="1:54" ht="12" customHeight="1">
      <c r="A3216" s="151" t="s">
        <v>54</v>
      </c>
      <c r="B3216" s="152">
        <v>46112</v>
      </c>
      <c r="C3216" s="153" t="s">
        <v>55</v>
      </c>
      <c r="D3216" s="153" t="s">
        <v>56</v>
      </c>
      <c r="E3216" s="244">
        <v>81616546</v>
      </c>
      <c r="F3216" s="144" t="s">
        <v>6008</v>
      </c>
      <c r="G3216" s="230"/>
      <c r="H3216" s="154">
        <v>34556</v>
      </c>
      <c r="I3216" s="153">
        <v>31</v>
      </c>
      <c r="J3216" s="148" t="s">
        <v>70</v>
      </c>
      <c r="K3216" s="153"/>
      <c r="L3216" s="153"/>
      <c r="M3216" s="153"/>
      <c r="N3216" s="153"/>
      <c r="O3216" s="155">
        <v>11943366198</v>
      </c>
      <c r="P3216" s="156" t="s">
        <v>60</v>
      </c>
      <c r="Q3216" s="157" t="s">
        <v>110</v>
      </c>
      <c r="R3216" s="158">
        <v>46155</v>
      </c>
      <c r="S3216" s="159"/>
      <c r="T3216" s="159" t="s">
        <v>62</v>
      </c>
      <c r="U3216" s="159" t="s">
        <v>111</v>
      </c>
      <c r="V3216" s="154">
        <v>46149</v>
      </c>
      <c r="W3216" s="154"/>
      <c r="X3216" s="154"/>
      <c r="Y3216" s="160" t="s">
        <v>64</v>
      </c>
      <c r="Z3216" s="160" t="s">
        <v>65</v>
      </c>
      <c r="AA3216" s="153"/>
      <c r="AB3216" s="153"/>
      <c r="AC3216" s="182" t="e">
        <f t="shared" si="102"/>
        <v>#DIV/0!</v>
      </c>
      <c r="AD3216" s="153" t="e">
        <f t="shared" si="103"/>
        <v>#DIV/0!</v>
      </c>
      <c r="AE3216" s="233" t="s">
        <v>66</v>
      </c>
      <c r="AF3216" s="153"/>
      <c r="AG3216" s="159"/>
      <c r="AH3216" s="153"/>
      <c r="AI3216" s="161"/>
      <c r="AJ3216" s="153"/>
      <c r="AK3216" s="153"/>
      <c r="AL3216" s="207"/>
      <c r="AM3216" s="207"/>
      <c r="AN3216" s="207"/>
      <c r="AO3216" s="207" t="str">
        <f ca="1">IF(R3216="","",IF(R3216&gt;TODAY(),"0 meses",DATEDIF(R3216,TODAY(),"m") &amp; " meses"))</f>
        <v>0 meses</v>
      </c>
      <c r="AP3216" s="147" t="s">
        <v>67</v>
      </c>
      <c r="AQ3216" s="147" t="s">
        <v>67</v>
      </c>
      <c r="AR3216" s="147"/>
      <c r="AS3216" s="209" t="s">
        <v>68</v>
      </c>
      <c r="AT3216" s="223" t="str">
        <f>MONTH(B3216)&amp;"/"&amp;YEAR(B3216)</f>
        <v>3/2026</v>
      </c>
      <c r="AU3216" s="223">
        <f>WEEKNUM(B3216)-WEEKNUM(EOMONTH(B3216,-1)+1)+1</f>
        <v>5</v>
      </c>
      <c r="AV3216" s="209" t="str">
        <f>MONTH(R3216)&amp;"/"&amp;YEAR(R3216)</f>
        <v>5/2026</v>
      </c>
      <c r="AW3216" s="209">
        <f>WEEKNUM(R3216)-WEEKNUM(EOMONTH(R3216,-1)+1)+1</f>
        <v>3</v>
      </c>
      <c r="AX3216" s="209">
        <f>IF(BB3216="S",IF(Q3216="1. Aceitou o programa",R3216-B3216,0),0)</f>
        <v>43</v>
      </c>
      <c r="AY3216" s="209">
        <f>IF(BB3216="S",IF(AND(S3216&lt;&gt;"",R3216&lt;&gt;""),S3216-R3216,0),0)</f>
        <v>0</v>
      </c>
      <c r="AZ3216" s="209">
        <f>IF(BB3216="S",IF(Q3216="1. Aceitou o programa",IF(OR(X3216="Não se Aplica",X3216=""),IF(OR(W3216="Não se Aplica",W3216=""),0,W3216-V3216),AVERAGE(X3216-W3216,W3216-V3216)),0),0)</f>
        <v>0</v>
      </c>
      <c r="BA3216" s="209">
        <f>IF(BB3216="S",IF(AND(Q3216="1. Aceitou o programa",AH3216="Realizada"),IFERROR(IF(AG3216="",0,AG3216-R3216),0),0),0)</f>
        <v>0</v>
      </c>
      <c r="BB3216" s="209" t="str">
        <f>_xlfn.XLOOKUP(U3216,'Lista Suspensa'!$AA$20:$AA$23,'Lista Suspensa'!$AB$20:$AB$23,"N/A")</f>
        <v>S</v>
      </c>
    </row>
    <row r="3217" spans="1:54" ht="12" customHeight="1">
      <c r="A3217" s="151" t="s">
        <v>54</v>
      </c>
      <c r="B3217" s="152">
        <v>46112</v>
      </c>
      <c r="C3217" s="153" t="s">
        <v>55</v>
      </c>
      <c r="D3217" s="153" t="s">
        <v>56</v>
      </c>
      <c r="E3217" s="244">
        <v>89987340</v>
      </c>
      <c r="F3217" s="144" t="s">
        <v>6009</v>
      </c>
      <c r="G3217" s="230"/>
      <c r="H3217" s="154">
        <v>34561</v>
      </c>
      <c r="I3217" s="153">
        <v>31</v>
      </c>
      <c r="J3217" s="148" t="s">
        <v>70</v>
      </c>
      <c r="K3217" s="153"/>
      <c r="L3217" s="153"/>
      <c r="M3217" s="153"/>
      <c r="N3217" s="153"/>
      <c r="O3217" s="155">
        <v>21983051019</v>
      </c>
      <c r="P3217" s="156" t="s">
        <v>60</v>
      </c>
      <c r="Q3217" s="157" t="s">
        <v>110</v>
      </c>
      <c r="R3217" s="158">
        <v>46155</v>
      </c>
      <c r="S3217" s="159"/>
      <c r="T3217" s="159" t="s">
        <v>62</v>
      </c>
      <c r="U3217" s="159" t="s">
        <v>111</v>
      </c>
      <c r="V3217" s="154">
        <v>46149</v>
      </c>
      <c r="W3217" s="154"/>
      <c r="X3217" s="154"/>
      <c r="Y3217" s="160" t="s">
        <v>64</v>
      </c>
      <c r="Z3217" s="160" t="s">
        <v>65</v>
      </c>
      <c r="AA3217" s="153"/>
      <c r="AB3217" s="153"/>
      <c r="AC3217" s="182" t="e">
        <f t="shared" si="102"/>
        <v>#DIV/0!</v>
      </c>
      <c r="AD3217" s="153" t="e">
        <f t="shared" si="103"/>
        <v>#DIV/0!</v>
      </c>
      <c r="AE3217" s="233" t="s">
        <v>66</v>
      </c>
      <c r="AF3217" s="153"/>
      <c r="AG3217" s="159"/>
      <c r="AH3217" s="153"/>
      <c r="AI3217" s="161"/>
      <c r="AJ3217" s="153"/>
      <c r="AK3217" s="153"/>
      <c r="AL3217" s="207"/>
      <c r="AM3217" s="207"/>
      <c r="AN3217" s="207"/>
      <c r="AO3217" s="207" t="str">
        <f ca="1">IF(R3217="","",IF(R3217&gt;TODAY(),"0 meses",DATEDIF(R3217,TODAY(),"m") &amp; " meses"))</f>
        <v>0 meses</v>
      </c>
      <c r="AP3217" s="147" t="s">
        <v>67</v>
      </c>
      <c r="AQ3217" s="147" t="s">
        <v>67</v>
      </c>
      <c r="AR3217" s="147"/>
      <c r="AS3217" s="209" t="s">
        <v>68</v>
      </c>
      <c r="AT3217" s="223" t="str">
        <f>MONTH(B3217)&amp;"/"&amp;YEAR(B3217)</f>
        <v>3/2026</v>
      </c>
      <c r="AU3217" s="223">
        <f>WEEKNUM(B3217)-WEEKNUM(EOMONTH(B3217,-1)+1)+1</f>
        <v>5</v>
      </c>
      <c r="AV3217" s="209" t="str">
        <f>MONTH(R3217)&amp;"/"&amp;YEAR(R3217)</f>
        <v>5/2026</v>
      </c>
      <c r="AW3217" s="209">
        <f>WEEKNUM(R3217)-WEEKNUM(EOMONTH(R3217,-1)+1)+1</f>
        <v>3</v>
      </c>
      <c r="AX3217" s="209">
        <f>IF(BB3217="S",IF(Q3217="1. Aceitou o programa",R3217-B3217,0),0)</f>
        <v>43</v>
      </c>
      <c r="AY3217" s="209">
        <f>IF(BB3217="S",IF(AND(S3217&lt;&gt;"",R3217&lt;&gt;""),S3217-R3217,0),0)</f>
        <v>0</v>
      </c>
      <c r="AZ3217" s="209">
        <f>IF(BB3217="S",IF(Q3217="1. Aceitou o programa",IF(OR(X3217="Não se Aplica",X3217=""),IF(OR(W3217="Não se Aplica",W3217=""),0,W3217-V3217),AVERAGE(X3217-W3217,W3217-V3217)),0),0)</f>
        <v>0</v>
      </c>
      <c r="BA3217" s="209">
        <f>IF(BB3217="S",IF(AND(Q3217="1. Aceitou o programa",AH3217="Realizada"),IFERROR(IF(AG3217="",0,AG3217-R3217),0),0),0)</f>
        <v>0</v>
      </c>
      <c r="BB3217" s="209" t="str">
        <f>_xlfn.XLOOKUP(U3217,'Lista Suspensa'!$AA$20:$AA$23,'Lista Suspensa'!$AB$20:$AB$23,"N/A")</f>
        <v>S</v>
      </c>
    </row>
    <row r="3218" spans="1:54" ht="12" customHeight="1">
      <c r="A3218" s="151" t="s">
        <v>54</v>
      </c>
      <c r="B3218" s="152">
        <v>46112</v>
      </c>
      <c r="C3218" s="153" t="s">
        <v>55</v>
      </c>
      <c r="D3218" s="153" t="s">
        <v>56</v>
      </c>
      <c r="E3218" s="244">
        <v>93738798</v>
      </c>
      <c r="F3218" s="144" t="s">
        <v>6010</v>
      </c>
      <c r="G3218" s="230"/>
      <c r="H3218" s="154">
        <v>34592</v>
      </c>
      <c r="I3218" s="153">
        <v>31</v>
      </c>
      <c r="J3218" s="148" t="s">
        <v>58</v>
      </c>
      <c r="K3218" s="153"/>
      <c r="L3218" s="153"/>
      <c r="M3218" s="153"/>
      <c r="N3218" s="153"/>
      <c r="O3218" s="155">
        <v>21969717211</v>
      </c>
      <c r="P3218" s="156" t="s">
        <v>60</v>
      </c>
      <c r="Q3218" s="157" t="s">
        <v>110</v>
      </c>
      <c r="R3218" s="158">
        <v>46155</v>
      </c>
      <c r="S3218" s="159"/>
      <c r="T3218" s="159" t="s">
        <v>62</v>
      </c>
      <c r="U3218" s="159" t="s">
        <v>111</v>
      </c>
      <c r="V3218" s="154">
        <v>46149</v>
      </c>
      <c r="W3218" s="154"/>
      <c r="X3218" s="154"/>
      <c r="Y3218" s="160" t="s">
        <v>64</v>
      </c>
      <c r="Z3218" s="160" t="s">
        <v>65</v>
      </c>
      <c r="AA3218" s="153"/>
      <c r="AB3218" s="153"/>
      <c r="AC3218" s="182" t="e">
        <f t="shared" si="102"/>
        <v>#DIV/0!</v>
      </c>
      <c r="AD3218" s="153" t="e">
        <f t="shared" si="103"/>
        <v>#DIV/0!</v>
      </c>
      <c r="AE3218" s="233" t="s">
        <v>66</v>
      </c>
      <c r="AF3218" s="153"/>
      <c r="AG3218" s="159"/>
      <c r="AH3218" s="153"/>
      <c r="AI3218" s="161"/>
      <c r="AJ3218" s="153"/>
      <c r="AK3218" s="153"/>
      <c r="AL3218" s="207"/>
      <c r="AM3218" s="207"/>
      <c r="AN3218" s="207"/>
      <c r="AO3218" s="207" t="str">
        <f ca="1">IF(R3218="","",IF(R3218&gt;TODAY(),"0 meses",DATEDIF(R3218,TODAY(),"m") &amp; " meses"))</f>
        <v>0 meses</v>
      </c>
      <c r="AP3218" s="147" t="s">
        <v>67</v>
      </c>
      <c r="AQ3218" s="147" t="s">
        <v>67</v>
      </c>
      <c r="AR3218" s="147"/>
      <c r="AS3218" s="209" t="s">
        <v>68</v>
      </c>
      <c r="AT3218" s="223" t="str">
        <f>MONTH(B3218)&amp;"/"&amp;YEAR(B3218)</f>
        <v>3/2026</v>
      </c>
      <c r="AU3218" s="223">
        <f>WEEKNUM(B3218)-WEEKNUM(EOMONTH(B3218,-1)+1)+1</f>
        <v>5</v>
      </c>
      <c r="AV3218" s="209" t="str">
        <f>MONTH(R3218)&amp;"/"&amp;YEAR(R3218)</f>
        <v>5/2026</v>
      </c>
      <c r="AW3218" s="209">
        <f>WEEKNUM(R3218)-WEEKNUM(EOMONTH(R3218,-1)+1)+1</f>
        <v>3</v>
      </c>
      <c r="AX3218" s="209">
        <f>IF(BB3218="S",IF(Q3218="1. Aceitou o programa",R3218-B3218,0),0)</f>
        <v>43</v>
      </c>
      <c r="AY3218" s="209">
        <f>IF(BB3218="S",IF(AND(S3218&lt;&gt;"",R3218&lt;&gt;""),S3218-R3218,0),0)</f>
        <v>0</v>
      </c>
      <c r="AZ3218" s="209">
        <f>IF(BB3218="S",IF(Q3218="1. Aceitou o programa",IF(OR(X3218="Não se Aplica",X3218=""),IF(OR(W3218="Não se Aplica",W3218=""),0,W3218-V3218),AVERAGE(X3218-W3218,W3218-V3218)),0),0)</f>
        <v>0</v>
      </c>
      <c r="BA3218" s="209">
        <f>IF(BB3218="S",IF(AND(Q3218="1. Aceitou o programa",AH3218="Realizada"),IFERROR(IF(AG3218="",0,AG3218-R3218),0),0),0)</f>
        <v>0</v>
      </c>
      <c r="BB3218" s="209" t="str">
        <f>_xlfn.XLOOKUP(U3218,'Lista Suspensa'!$AA$20:$AA$23,'Lista Suspensa'!$AB$20:$AB$23,"N/A")</f>
        <v>S</v>
      </c>
    </row>
    <row r="3219" spans="1:54" ht="12" customHeight="1">
      <c r="A3219" s="151" t="s">
        <v>54</v>
      </c>
      <c r="B3219" s="152">
        <v>46112</v>
      </c>
      <c r="C3219" s="153" t="s">
        <v>55</v>
      </c>
      <c r="D3219" s="153" t="s">
        <v>56</v>
      </c>
      <c r="E3219" s="244">
        <v>82838361</v>
      </c>
      <c r="F3219" s="144" t="s">
        <v>6011</v>
      </c>
      <c r="G3219" s="230"/>
      <c r="H3219" s="154">
        <v>34593</v>
      </c>
      <c r="I3219" s="153">
        <v>31</v>
      </c>
      <c r="J3219" s="148" t="s">
        <v>70</v>
      </c>
      <c r="K3219" s="153"/>
      <c r="L3219" s="153"/>
      <c r="M3219" s="153"/>
      <c r="N3219" s="153"/>
      <c r="O3219" s="155">
        <v>21978962448</v>
      </c>
      <c r="P3219" s="156" t="s">
        <v>60</v>
      </c>
      <c r="Q3219" s="157" t="s">
        <v>110</v>
      </c>
      <c r="R3219" s="158">
        <v>46155</v>
      </c>
      <c r="S3219" s="159"/>
      <c r="T3219" s="159" t="s">
        <v>62</v>
      </c>
      <c r="U3219" s="159" t="s">
        <v>111</v>
      </c>
      <c r="V3219" s="154">
        <v>46149</v>
      </c>
      <c r="W3219" s="154"/>
      <c r="X3219" s="154"/>
      <c r="Y3219" s="160" t="s">
        <v>64</v>
      </c>
      <c r="Z3219" s="160" t="s">
        <v>65</v>
      </c>
      <c r="AA3219" s="153"/>
      <c r="AB3219" s="153"/>
      <c r="AC3219" s="182" t="e">
        <f t="shared" si="102"/>
        <v>#DIV/0!</v>
      </c>
      <c r="AD3219" s="153" t="e">
        <f t="shared" si="103"/>
        <v>#DIV/0!</v>
      </c>
      <c r="AE3219" s="233" t="s">
        <v>66</v>
      </c>
      <c r="AF3219" s="153"/>
      <c r="AG3219" s="159"/>
      <c r="AH3219" s="153"/>
      <c r="AI3219" s="161"/>
      <c r="AJ3219" s="153"/>
      <c r="AK3219" s="153"/>
      <c r="AL3219" s="207"/>
      <c r="AM3219" s="207"/>
      <c r="AN3219" s="207"/>
      <c r="AO3219" s="207" t="str">
        <f ca="1">IF(R3219="","",IF(R3219&gt;TODAY(),"0 meses",DATEDIF(R3219,TODAY(),"m") &amp; " meses"))</f>
        <v>0 meses</v>
      </c>
      <c r="AP3219" s="147" t="s">
        <v>67</v>
      </c>
      <c r="AQ3219" s="147" t="s">
        <v>67</v>
      </c>
      <c r="AR3219" s="147"/>
      <c r="AS3219" s="209" t="s">
        <v>68</v>
      </c>
      <c r="AT3219" s="223" t="str">
        <f>MONTH(B3219)&amp;"/"&amp;YEAR(B3219)</f>
        <v>3/2026</v>
      </c>
      <c r="AU3219" s="223">
        <f>WEEKNUM(B3219)-WEEKNUM(EOMONTH(B3219,-1)+1)+1</f>
        <v>5</v>
      </c>
      <c r="AV3219" s="209" t="str">
        <f>MONTH(R3219)&amp;"/"&amp;YEAR(R3219)</f>
        <v>5/2026</v>
      </c>
      <c r="AW3219" s="209">
        <f>WEEKNUM(R3219)-WEEKNUM(EOMONTH(R3219,-1)+1)+1</f>
        <v>3</v>
      </c>
      <c r="AX3219" s="209">
        <f>IF(BB3219="S",IF(Q3219="1. Aceitou o programa",R3219-B3219,0),0)</f>
        <v>43</v>
      </c>
      <c r="AY3219" s="209">
        <f>IF(BB3219="S",IF(AND(S3219&lt;&gt;"",R3219&lt;&gt;""),S3219-R3219,0),0)</f>
        <v>0</v>
      </c>
      <c r="AZ3219" s="209">
        <f>IF(BB3219="S",IF(Q3219="1. Aceitou o programa",IF(OR(X3219="Não se Aplica",X3219=""),IF(OR(W3219="Não se Aplica",W3219=""),0,W3219-V3219),AVERAGE(X3219-W3219,W3219-V3219)),0),0)</f>
        <v>0</v>
      </c>
      <c r="BA3219" s="209">
        <f>IF(BB3219="S",IF(AND(Q3219="1. Aceitou o programa",AH3219="Realizada"),IFERROR(IF(AG3219="",0,AG3219-R3219),0),0),0)</f>
        <v>0</v>
      </c>
      <c r="BB3219" s="209" t="str">
        <f>_xlfn.XLOOKUP(U3219,'Lista Suspensa'!$AA$20:$AA$23,'Lista Suspensa'!$AB$20:$AB$23,"N/A")</f>
        <v>S</v>
      </c>
    </row>
    <row r="3220" spans="1:54" ht="12" customHeight="1">
      <c r="A3220" s="151" t="s">
        <v>54</v>
      </c>
      <c r="B3220" s="152">
        <v>46112</v>
      </c>
      <c r="C3220" s="153" t="s">
        <v>55</v>
      </c>
      <c r="D3220" s="153" t="s">
        <v>56</v>
      </c>
      <c r="E3220" s="244">
        <v>92627213</v>
      </c>
      <c r="F3220" s="144" t="s">
        <v>6012</v>
      </c>
      <c r="G3220" s="230"/>
      <c r="H3220" s="154">
        <v>34599</v>
      </c>
      <c r="I3220" s="153">
        <v>31</v>
      </c>
      <c r="J3220" s="148" t="s">
        <v>58</v>
      </c>
      <c r="K3220" s="153"/>
      <c r="L3220" s="153"/>
      <c r="M3220" s="153"/>
      <c r="N3220" s="153"/>
      <c r="O3220" s="155">
        <v>21982964233</v>
      </c>
      <c r="P3220" s="156" t="s">
        <v>60</v>
      </c>
      <c r="Q3220" s="157" t="s">
        <v>110</v>
      </c>
      <c r="R3220" s="158">
        <v>46155</v>
      </c>
      <c r="S3220" s="159"/>
      <c r="T3220" s="159" t="s">
        <v>62</v>
      </c>
      <c r="U3220" s="159" t="s">
        <v>111</v>
      </c>
      <c r="V3220" s="154">
        <v>46149</v>
      </c>
      <c r="W3220" s="154"/>
      <c r="X3220" s="154"/>
      <c r="Y3220" s="160" t="s">
        <v>64</v>
      </c>
      <c r="Z3220" s="160" t="s">
        <v>65</v>
      </c>
      <c r="AA3220" s="153"/>
      <c r="AB3220" s="153"/>
      <c r="AC3220" s="182" t="e">
        <f t="shared" si="102"/>
        <v>#DIV/0!</v>
      </c>
      <c r="AD3220" s="153" t="e">
        <f t="shared" si="103"/>
        <v>#DIV/0!</v>
      </c>
      <c r="AE3220" s="233" t="s">
        <v>66</v>
      </c>
      <c r="AF3220" s="153"/>
      <c r="AG3220" s="159"/>
      <c r="AH3220" s="153"/>
      <c r="AI3220" s="161"/>
      <c r="AJ3220" s="153"/>
      <c r="AK3220" s="153"/>
      <c r="AL3220" s="207"/>
      <c r="AM3220" s="207"/>
      <c r="AN3220" s="207"/>
      <c r="AO3220" s="207" t="str">
        <f ca="1">IF(R3220="","",IF(R3220&gt;TODAY(),"0 meses",DATEDIF(R3220,TODAY(),"m") &amp; " meses"))</f>
        <v>0 meses</v>
      </c>
      <c r="AP3220" s="147" t="s">
        <v>67</v>
      </c>
      <c r="AQ3220" s="147" t="s">
        <v>67</v>
      </c>
      <c r="AR3220" s="147"/>
      <c r="AS3220" s="209" t="s">
        <v>68</v>
      </c>
      <c r="AT3220" s="223" t="str">
        <f>MONTH(B3220)&amp;"/"&amp;YEAR(B3220)</f>
        <v>3/2026</v>
      </c>
      <c r="AU3220" s="223">
        <f>WEEKNUM(B3220)-WEEKNUM(EOMONTH(B3220,-1)+1)+1</f>
        <v>5</v>
      </c>
      <c r="AV3220" s="209" t="str">
        <f>MONTH(R3220)&amp;"/"&amp;YEAR(R3220)</f>
        <v>5/2026</v>
      </c>
      <c r="AW3220" s="209">
        <f>WEEKNUM(R3220)-WEEKNUM(EOMONTH(R3220,-1)+1)+1</f>
        <v>3</v>
      </c>
      <c r="AX3220" s="209">
        <f>IF(BB3220="S",IF(Q3220="1. Aceitou o programa",R3220-B3220,0),0)</f>
        <v>43</v>
      </c>
      <c r="AY3220" s="209">
        <f>IF(BB3220="S",IF(AND(S3220&lt;&gt;"",R3220&lt;&gt;""),S3220-R3220,0),0)</f>
        <v>0</v>
      </c>
      <c r="AZ3220" s="209">
        <f>IF(BB3220="S",IF(Q3220="1. Aceitou o programa",IF(OR(X3220="Não se Aplica",X3220=""),IF(OR(W3220="Não se Aplica",W3220=""),0,W3220-V3220),AVERAGE(X3220-W3220,W3220-V3220)),0),0)</f>
        <v>0</v>
      </c>
      <c r="BA3220" s="209">
        <f>IF(BB3220="S",IF(AND(Q3220="1. Aceitou o programa",AH3220="Realizada"),IFERROR(IF(AG3220="",0,AG3220-R3220),0),0),0)</f>
        <v>0</v>
      </c>
      <c r="BB3220" s="209" t="str">
        <f>_xlfn.XLOOKUP(U3220,'Lista Suspensa'!$AA$20:$AA$23,'Lista Suspensa'!$AB$20:$AB$23,"N/A")</f>
        <v>S</v>
      </c>
    </row>
    <row r="3221" spans="1:54" ht="12" customHeight="1">
      <c r="A3221" s="151" t="s">
        <v>54</v>
      </c>
      <c r="B3221" s="152">
        <v>46112</v>
      </c>
      <c r="C3221" s="153" t="s">
        <v>55</v>
      </c>
      <c r="D3221" s="153" t="s">
        <v>56</v>
      </c>
      <c r="E3221" s="244">
        <v>93918254</v>
      </c>
      <c r="F3221" s="144" t="s">
        <v>6013</v>
      </c>
      <c r="G3221" s="230"/>
      <c r="H3221" s="154">
        <v>34618</v>
      </c>
      <c r="I3221" s="153">
        <v>31</v>
      </c>
      <c r="J3221" s="148" t="s">
        <v>58</v>
      </c>
      <c r="K3221" s="153"/>
      <c r="L3221" s="153"/>
      <c r="M3221" s="153"/>
      <c r="N3221" s="153"/>
      <c r="O3221" s="155">
        <v>11998886117</v>
      </c>
      <c r="P3221" s="156" t="s">
        <v>60</v>
      </c>
      <c r="Q3221" s="157" t="s">
        <v>110</v>
      </c>
      <c r="R3221" s="158">
        <v>46155</v>
      </c>
      <c r="S3221" s="159"/>
      <c r="T3221" s="159" t="s">
        <v>62</v>
      </c>
      <c r="U3221" s="159" t="s">
        <v>111</v>
      </c>
      <c r="V3221" s="154">
        <v>46149</v>
      </c>
      <c r="W3221" s="154"/>
      <c r="X3221" s="154"/>
      <c r="Y3221" s="160" t="s">
        <v>64</v>
      </c>
      <c r="Z3221" s="160" t="s">
        <v>65</v>
      </c>
      <c r="AA3221" s="153"/>
      <c r="AB3221" s="153"/>
      <c r="AC3221" s="182" t="e">
        <f t="shared" si="102"/>
        <v>#DIV/0!</v>
      </c>
      <c r="AD3221" s="153" t="e">
        <f t="shared" si="103"/>
        <v>#DIV/0!</v>
      </c>
      <c r="AE3221" s="233" t="s">
        <v>66</v>
      </c>
      <c r="AF3221" s="153"/>
      <c r="AG3221" s="159"/>
      <c r="AH3221" s="153"/>
      <c r="AI3221" s="161"/>
      <c r="AJ3221" s="153"/>
      <c r="AK3221" s="153"/>
      <c r="AL3221" s="207"/>
      <c r="AM3221" s="207"/>
      <c r="AN3221" s="207"/>
      <c r="AO3221" s="207" t="str">
        <f ca="1">IF(R3221="","",IF(R3221&gt;TODAY(),"0 meses",DATEDIF(R3221,TODAY(),"m") &amp; " meses"))</f>
        <v>0 meses</v>
      </c>
      <c r="AP3221" s="147" t="s">
        <v>67</v>
      </c>
      <c r="AQ3221" s="147" t="s">
        <v>67</v>
      </c>
      <c r="AR3221" s="147"/>
      <c r="AS3221" s="209" t="s">
        <v>68</v>
      </c>
      <c r="AT3221" s="223" t="str">
        <f>MONTH(B3221)&amp;"/"&amp;YEAR(B3221)</f>
        <v>3/2026</v>
      </c>
      <c r="AU3221" s="223">
        <f>WEEKNUM(B3221)-WEEKNUM(EOMONTH(B3221,-1)+1)+1</f>
        <v>5</v>
      </c>
      <c r="AV3221" s="209" t="str">
        <f>MONTH(R3221)&amp;"/"&amp;YEAR(R3221)</f>
        <v>5/2026</v>
      </c>
      <c r="AW3221" s="209">
        <f>WEEKNUM(R3221)-WEEKNUM(EOMONTH(R3221,-1)+1)+1</f>
        <v>3</v>
      </c>
      <c r="AX3221" s="209">
        <f>IF(BB3221="S",IF(Q3221="1. Aceitou o programa",R3221-B3221,0),0)</f>
        <v>43</v>
      </c>
      <c r="AY3221" s="209">
        <f>IF(BB3221="S",IF(AND(S3221&lt;&gt;"",R3221&lt;&gt;""),S3221-R3221,0),0)</f>
        <v>0</v>
      </c>
      <c r="AZ3221" s="209">
        <f>IF(BB3221="S",IF(Q3221="1. Aceitou o programa",IF(OR(X3221="Não se Aplica",X3221=""),IF(OR(W3221="Não se Aplica",W3221=""),0,W3221-V3221),AVERAGE(X3221-W3221,W3221-V3221)),0),0)</f>
        <v>0</v>
      </c>
      <c r="BA3221" s="209">
        <f>IF(BB3221="S",IF(AND(Q3221="1. Aceitou o programa",AH3221="Realizada"),IFERROR(IF(AG3221="",0,AG3221-R3221),0),0),0)</f>
        <v>0</v>
      </c>
      <c r="BB3221" s="209" t="str">
        <f>_xlfn.XLOOKUP(U3221,'Lista Suspensa'!$AA$20:$AA$23,'Lista Suspensa'!$AB$20:$AB$23,"N/A")</f>
        <v>S</v>
      </c>
    </row>
    <row r="3222" spans="1:54" ht="12" customHeight="1">
      <c r="A3222" s="151" t="s">
        <v>54</v>
      </c>
      <c r="B3222" s="152">
        <v>46112</v>
      </c>
      <c r="C3222" s="153" t="s">
        <v>55</v>
      </c>
      <c r="D3222" s="153" t="s">
        <v>56</v>
      </c>
      <c r="E3222" s="244">
        <v>93861265</v>
      </c>
      <c r="F3222" s="144" t="s">
        <v>6014</v>
      </c>
      <c r="G3222" s="230"/>
      <c r="H3222" s="154">
        <v>34704</v>
      </c>
      <c r="I3222" s="153">
        <v>31</v>
      </c>
      <c r="J3222" s="148" t="s">
        <v>70</v>
      </c>
      <c r="K3222" s="153"/>
      <c r="L3222" s="153"/>
      <c r="M3222" s="153"/>
      <c r="N3222" s="153"/>
      <c r="O3222" s="155">
        <v>21969897862</v>
      </c>
      <c r="P3222" s="156" t="s">
        <v>60</v>
      </c>
      <c r="Q3222" s="157" t="s">
        <v>110</v>
      </c>
      <c r="R3222" s="158">
        <v>46155</v>
      </c>
      <c r="S3222" s="159"/>
      <c r="T3222" s="159" t="s">
        <v>62</v>
      </c>
      <c r="U3222" s="159" t="s">
        <v>111</v>
      </c>
      <c r="V3222" s="154">
        <v>46149</v>
      </c>
      <c r="W3222" s="154"/>
      <c r="X3222" s="154"/>
      <c r="Y3222" s="160" t="s">
        <v>64</v>
      </c>
      <c r="Z3222" s="160" t="s">
        <v>65</v>
      </c>
      <c r="AA3222" s="153"/>
      <c r="AB3222" s="153"/>
      <c r="AC3222" s="182" t="e">
        <f t="shared" si="102"/>
        <v>#DIV/0!</v>
      </c>
      <c r="AD3222" s="153" t="e">
        <f t="shared" si="103"/>
        <v>#DIV/0!</v>
      </c>
      <c r="AE3222" s="233" t="s">
        <v>66</v>
      </c>
      <c r="AF3222" s="153"/>
      <c r="AG3222" s="159"/>
      <c r="AH3222" s="153"/>
      <c r="AI3222" s="161"/>
      <c r="AJ3222" s="153"/>
      <c r="AK3222" s="153"/>
      <c r="AL3222" s="207"/>
      <c r="AM3222" s="207"/>
      <c r="AN3222" s="207"/>
      <c r="AO3222" s="207" t="str">
        <f ca="1">IF(R3222="","",IF(R3222&gt;TODAY(),"0 meses",DATEDIF(R3222,TODAY(),"m") &amp; " meses"))</f>
        <v>0 meses</v>
      </c>
      <c r="AP3222" s="147" t="s">
        <v>67</v>
      </c>
      <c r="AQ3222" s="147" t="s">
        <v>67</v>
      </c>
      <c r="AR3222" s="147"/>
      <c r="AS3222" s="209" t="s">
        <v>68</v>
      </c>
      <c r="AT3222" s="223" t="str">
        <f>MONTH(B3222)&amp;"/"&amp;YEAR(B3222)</f>
        <v>3/2026</v>
      </c>
      <c r="AU3222" s="223">
        <f>WEEKNUM(B3222)-WEEKNUM(EOMONTH(B3222,-1)+1)+1</f>
        <v>5</v>
      </c>
      <c r="AV3222" s="209" t="str">
        <f>MONTH(R3222)&amp;"/"&amp;YEAR(R3222)</f>
        <v>5/2026</v>
      </c>
      <c r="AW3222" s="209">
        <f>WEEKNUM(R3222)-WEEKNUM(EOMONTH(R3222,-1)+1)+1</f>
        <v>3</v>
      </c>
      <c r="AX3222" s="209">
        <f>IF(BB3222="S",IF(Q3222="1. Aceitou o programa",R3222-B3222,0),0)</f>
        <v>43</v>
      </c>
      <c r="AY3222" s="209">
        <f>IF(BB3222="S",IF(AND(S3222&lt;&gt;"",R3222&lt;&gt;""),S3222-R3222,0),0)</f>
        <v>0</v>
      </c>
      <c r="AZ3222" s="209">
        <f>IF(BB3222="S",IF(Q3222="1. Aceitou o programa",IF(OR(X3222="Não se Aplica",X3222=""),IF(OR(W3222="Não se Aplica",W3222=""),0,W3222-V3222),AVERAGE(X3222-W3222,W3222-V3222)),0),0)</f>
        <v>0</v>
      </c>
      <c r="BA3222" s="209">
        <f>IF(BB3222="S",IF(AND(Q3222="1. Aceitou o programa",AH3222="Realizada"),IFERROR(IF(AG3222="",0,AG3222-R3222),0),0),0)</f>
        <v>0</v>
      </c>
      <c r="BB3222" s="209" t="str">
        <f>_xlfn.XLOOKUP(U3222,'Lista Suspensa'!$AA$20:$AA$23,'Lista Suspensa'!$AB$20:$AB$23,"N/A")</f>
        <v>S</v>
      </c>
    </row>
    <row r="3223" spans="1:54" ht="12" customHeight="1">
      <c r="A3223" s="151" t="s">
        <v>54</v>
      </c>
      <c r="B3223" s="152">
        <v>46112</v>
      </c>
      <c r="C3223" s="153" t="s">
        <v>55</v>
      </c>
      <c r="D3223" s="153" t="s">
        <v>56</v>
      </c>
      <c r="E3223" s="244">
        <v>89258425</v>
      </c>
      <c r="F3223" s="144" t="s">
        <v>6015</v>
      </c>
      <c r="G3223" s="230"/>
      <c r="H3223" s="154">
        <v>34738</v>
      </c>
      <c r="I3223" s="153">
        <v>31</v>
      </c>
      <c r="J3223" s="148" t="s">
        <v>70</v>
      </c>
      <c r="K3223" s="153"/>
      <c r="L3223" s="153"/>
      <c r="M3223" s="153"/>
      <c r="N3223" s="153"/>
      <c r="O3223" s="155">
        <v>21964140807</v>
      </c>
      <c r="P3223" s="156" t="s">
        <v>60</v>
      </c>
      <c r="Q3223" s="157" t="s">
        <v>110</v>
      </c>
      <c r="R3223" s="158">
        <v>46155</v>
      </c>
      <c r="S3223" s="159"/>
      <c r="T3223" s="159" t="s">
        <v>62</v>
      </c>
      <c r="U3223" s="159" t="s">
        <v>111</v>
      </c>
      <c r="V3223" s="154">
        <v>46149</v>
      </c>
      <c r="W3223" s="154">
        <v>46155</v>
      </c>
      <c r="X3223" s="154"/>
      <c r="Y3223" s="160" t="s">
        <v>99</v>
      </c>
      <c r="Z3223" s="160" t="s">
        <v>65</v>
      </c>
      <c r="AA3223" s="153"/>
      <c r="AB3223" s="153"/>
      <c r="AC3223" s="182" t="e">
        <f t="shared" si="102"/>
        <v>#DIV/0!</v>
      </c>
      <c r="AD3223" s="153" t="e">
        <f t="shared" si="103"/>
        <v>#DIV/0!</v>
      </c>
      <c r="AE3223" s="233" t="s">
        <v>66</v>
      </c>
      <c r="AF3223" s="153"/>
      <c r="AG3223" s="159"/>
      <c r="AH3223" s="153"/>
      <c r="AI3223" s="161"/>
      <c r="AJ3223" s="153"/>
      <c r="AK3223" s="153"/>
      <c r="AL3223" s="207"/>
      <c r="AM3223" s="207"/>
      <c r="AN3223" s="207"/>
      <c r="AO3223" s="207" t="str">
        <f ca="1">IF(R3223="","",IF(R3223&gt;TODAY(),"0 meses",DATEDIF(R3223,TODAY(),"m") &amp; " meses"))</f>
        <v>0 meses</v>
      </c>
      <c r="AP3223" s="147" t="s">
        <v>67</v>
      </c>
      <c r="AQ3223" s="147" t="s">
        <v>67</v>
      </c>
      <c r="AR3223" s="147"/>
      <c r="AS3223" s="209" t="s">
        <v>68</v>
      </c>
      <c r="AT3223" s="223" t="str">
        <f>MONTH(B3223)&amp;"/"&amp;YEAR(B3223)</f>
        <v>3/2026</v>
      </c>
      <c r="AU3223" s="223">
        <f>WEEKNUM(B3223)-WEEKNUM(EOMONTH(B3223,-1)+1)+1</f>
        <v>5</v>
      </c>
      <c r="AV3223" s="209" t="str">
        <f>MONTH(R3223)&amp;"/"&amp;YEAR(R3223)</f>
        <v>5/2026</v>
      </c>
      <c r="AW3223" s="209">
        <f>WEEKNUM(R3223)-WEEKNUM(EOMONTH(R3223,-1)+1)+1</f>
        <v>3</v>
      </c>
      <c r="AX3223" s="209">
        <f>IF(BB3223="S",IF(Q3223="1. Aceitou o programa",R3223-B3223,0),0)</f>
        <v>43</v>
      </c>
      <c r="AY3223" s="209">
        <f>IF(BB3223="S",IF(AND(S3223&lt;&gt;"",R3223&lt;&gt;""),S3223-R3223,0),0)</f>
        <v>0</v>
      </c>
      <c r="AZ3223" s="209">
        <f>IF(BB3223="S",IF(Q3223="1. Aceitou o programa",IF(OR(X3223="Não se Aplica",X3223=""),IF(OR(W3223="Não se Aplica",W3223=""),0,W3223-V3223),AVERAGE(X3223-W3223,W3223-V3223)),0),0)</f>
        <v>6</v>
      </c>
      <c r="BA3223" s="209">
        <f>IF(BB3223="S",IF(AND(Q3223="1. Aceitou o programa",AH3223="Realizada"),IFERROR(IF(AG3223="",0,AG3223-R3223),0),0),0)</f>
        <v>0</v>
      </c>
      <c r="BB3223" s="209" t="str">
        <f>_xlfn.XLOOKUP(U3223,'Lista Suspensa'!$AA$20:$AA$23,'Lista Suspensa'!$AB$20:$AB$23,"N/A")</f>
        <v>S</v>
      </c>
    </row>
    <row r="3224" spans="1:54" ht="12" customHeight="1">
      <c r="A3224" s="151" t="s">
        <v>54</v>
      </c>
      <c r="B3224" s="152">
        <v>46112</v>
      </c>
      <c r="C3224" s="153" t="s">
        <v>55</v>
      </c>
      <c r="D3224" s="153" t="s">
        <v>56</v>
      </c>
      <c r="E3224" s="244">
        <v>94435391</v>
      </c>
      <c r="F3224" s="144" t="s">
        <v>6016</v>
      </c>
      <c r="G3224" s="230"/>
      <c r="H3224" s="154">
        <v>34745</v>
      </c>
      <c r="I3224" s="153">
        <v>31</v>
      </c>
      <c r="J3224" s="148" t="s">
        <v>70</v>
      </c>
      <c r="K3224" s="153"/>
      <c r="L3224" s="153"/>
      <c r="M3224" s="153"/>
      <c r="N3224" s="153"/>
      <c r="O3224" s="155">
        <v>21966691496</v>
      </c>
      <c r="P3224" s="156" t="s">
        <v>60</v>
      </c>
      <c r="Q3224" s="157" t="s">
        <v>110</v>
      </c>
      <c r="R3224" s="158">
        <v>46155</v>
      </c>
      <c r="S3224" s="159"/>
      <c r="T3224" s="159" t="s">
        <v>62</v>
      </c>
      <c r="U3224" s="159" t="s">
        <v>111</v>
      </c>
      <c r="V3224" s="154">
        <v>46149</v>
      </c>
      <c r="W3224" s="154"/>
      <c r="X3224" s="154"/>
      <c r="Y3224" s="160" t="s">
        <v>64</v>
      </c>
      <c r="Z3224" s="160" t="s">
        <v>65</v>
      </c>
      <c r="AA3224" s="153"/>
      <c r="AB3224" s="153"/>
      <c r="AC3224" s="182" t="e">
        <f t="shared" si="102"/>
        <v>#DIV/0!</v>
      </c>
      <c r="AD3224" s="153" t="e">
        <f t="shared" si="103"/>
        <v>#DIV/0!</v>
      </c>
      <c r="AE3224" s="233" t="s">
        <v>66</v>
      </c>
      <c r="AF3224" s="153"/>
      <c r="AG3224" s="159"/>
      <c r="AH3224" s="153"/>
      <c r="AI3224" s="161"/>
      <c r="AJ3224" s="153"/>
      <c r="AK3224" s="153"/>
      <c r="AL3224" s="207"/>
      <c r="AM3224" s="207"/>
      <c r="AN3224" s="207"/>
      <c r="AO3224" s="207" t="str">
        <f ca="1">IF(R3224="","",IF(R3224&gt;TODAY(),"0 meses",DATEDIF(R3224,TODAY(),"m") &amp; " meses"))</f>
        <v>0 meses</v>
      </c>
      <c r="AP3224" s="147" t="s">
        <v>67</v>
      </c>
      <c r="AQ3224" s="147" t="s">
        <v>67</v>
      </c>
      <c r="AR3224" s="147"/>
      <c r="AS3224" s="209" t="s">
        <v>68</v>
      </c>
      <c r="AT3224" s="223" t="str">
        <f>MONTH(B3224)&amp;"/"&amp;YEAR(B3224)</f>
        <v>3/2026</v>
      </c>
      <c r="AU3224" s="223">
        <f>WEEKNUM(B3224)-WEEKNUM(EOMONTH(B3224,-1)+1)+1</f>
        <v>5</v>
      </c>
      <c r="AV3224" s="209" t="str">
        <f>MONTH(R3224)&amp;"/"&amp;YEAR(R3224)</f>
        <v>5/2026</v>
      </c>
      <c r="AW3224" s="209">
        <f>WEEKNUM(R3224)-WEEKNUM(EOMONTH(R3224,-1)+1)+1</f>
        <v>3</v>
      </c>
      <c r="AX3224" s="209">
        <f>IF(BB3224="S",IF(Q3224="1. Aceitou o programa",R3224-B3224,0),0)</f>
        <v>43</v>
      </c>
      <c r="AY3224" s="209">
        <f>IF(BB3224="S",IF(AND(S3224&lt;&gt;"",R3224&lt;&gt;""),S3224-R3224,0),0)</f>
        <v>0</v>
      </c>
      <c r="AZ3224" s="209">
        <f>IF(BB3224="S",IF(Q3224="1. Aceitou o programa",IF(OR(X3224="Não se Aplica",X3224=""),IF(OR(W3224="Não se Aplica",W3224=""),0,W3224-V3224),AVERAGE(X3224-W3224,W3224-V3224)),0),0)</f>
        <v>0</v>
      </c>
      <c r="BA3224" s="209">
        <f>IF(BB3224="S",IF(AND(Q3224="1. Aceitou o programa",AH3224="Realizada"),IFERROR(IF(AG3224="",0,AG3224-R3224),0),0),0)</f>
        <v>0</v>
      </c>
      <c r="BB3224" s="209" t="str">
        <f>_xlfn.XLOOKUP(U3224,'Lista Suspensa'!$AA$20:$AA$23,'Lista Suspensa'!$AB$20:$AB$23,"N/A")</f>
        <v>S</v>
      </c>
    </row>
    <row r="3225" spans="1:54" ht="12" customHeight="1">
      <c r="A3225" s="151" t="s">
        <v>54</v>
      </c>
      <c r="B3225" s="152">
        <v>46112</v>
      </c>
      <c r="C3225" s="153" t="s">
        <v>55</v>
      </c>
      <c r="D3225" s="153" t="s">
        <v>56</v>
      </c>
      <c r="E3225" s="244">
        <v>85480700</v>
      </c>
      <c r="F3225" s="144" t="s">
        <v>6017</v>
      </c>
      <c r="G3225" s="230"/>
      <c r="H3225" s="154">
        <v>34751</v>
      </c>
      <c r="I3225" s="153">
        <v>31</v>
      </c>
      <c r="J3225" s="148" t="s">
        <v>70</v>
      </c>
      <c r="K3225" s="153"/>
      <c r="L3225" s="153"/>
      <c r="M3225" s="153"/>
      <c r="N3225" s="153"/>
      <c r="O3225" s="155">
        <v>11988329927</v>
      </c>
      <c r="P3225" s="156" t="s">
        <v>60</v>
      </c>
      <c r="Q3225" s="157" t="s">
        <v>110</v>
      </c>
      <c r="R3225" s="158">
        <v>46155</v>
      </c>
      <c r="S3225" s="159"/>
      <c r="T3225" s="159" t="s">
        <v>62</v>
      </c>
      <c r="U3225" s="159" t="s">
        <v>111</v>
      </c>
      <c r="V3225" s="154">
        <v>46149</v>
      </c>
      <c r="W3225" s="154"/>
      <c r="X3225" s="154"/>
      <c r="Y3225" s="160" t="s">
        <v>64</v>
      </c>
      <c r="Z3225" s="160" t="s">
        <v>65</v>
      </c>
      <c r="AA3225" s="153"/>
      <c r="AB3225" s="153"/>
      <c r="AC3225" s="182" t="e">
        <f t="shared" si="102"/>
        <v>#DIV/0!</v>
      </c>
      <c r="AD3225" s="153" t="e">
        <f t="shared" si="103"/>
        <v>#DIV/0!</v>
      </c>
      <c r="AE3225" s="233" t="s">
        <v>66</v>
      </c>
      <c r="AF3225" s="153"/>
      <c r="AG3225" s="159"/>
      <c r="AH3225" s="153"/>
      <c r="AI3225" s="161"/>
      <c r="AJ3225" s="153"/>
      <c r="AK3225" s="153"/>
      <c r="AL3225" s="207" t="s">
        <v>85</v>
      </c>
      <c r="AM3225" s="207" t="s">
        <v>86</v>
      </c>
      <c r="AN3225" s="207" t="s">
        <v>191</v>
      </c>
      <c r="AO3225" s="207" t="str">
        <f ca="1">IF(R3225="","",IF(R3225&gt;TODAY(),"0 meses",DATEDIF(R3225,TODAY(),"m") &amp; " meses"))</f>
        <v>0 meses</v>
      </c>
      <c r="AP3225" s="147" t="s">
        <v>67</v>
      </c>
      <c r="AQ3225" s="147" t="s">
        <v>67</v>
      </c>
      <c r="AR3225" s="147"/>
      <c r="AS3225" s="209" t="s">
        <v>68</v>
      </c>
      <c r="AT3225" s="223" t="str">
        <f>MONTH(B3225)&amp;"/"&amp;YEAR(B3225)</f>
        <v>3/2026</v>
      </c>
      <c r="AU3225" s="223">
        <f>WEEKNUM(B3225)-WEEKNUM(EOMONTH(B3225,-1)+1)+1</f>
        <v>5</v>
      </c>
      <c r="AV3225" s="209" t="str">
        <f>MONTH(R3225)&amp;"/"&amp;YEAR(R3225)</f>
        <v>5/2026</v>
      </c>
      <c r="AW3225" s="209">
        <f>WEEKNUM(R3225)-WEEKNUM(EOMONTH(R3225,-1)+1)+1</f>
        <v>3</v>
      </c>
      <c r="AX3225" s="209">
        <f>IF(BB3225="S",IF(Q3225="1. Aceitou o programa",R3225-B3225,0),0)</f>
        <v>43</v>
      </c>
      <c r="AY3225" s="209">
        <f>IF(BB3225="S",IF(AND(S3225&lt;&gt;"",R3225&lt;&gt;""),S3225-R3225,0),0)</f>
        <v>0</v>
      </c>
      <c r="AZ3225" s="209">
        <f>IF(BB3225="S",IF(Q3225="1. Aceitou o programa",IF(OR(X3225="Não se Aplica",X3225=""),IF(OR(W3225="Não se Aplica",W3225=""),0,W3225-V3225),AVERAGE(X3225-W3225,W3225-V3225)),0),0)</f>
        <v>0</v>
      </c>
      <c r="BA3225" s="209">
        <f>IF(BB3225="S",IF(AND(Q3225="1. Aceitou o programa",AH3225="Realizada"),IFERROR(IF(AG3225="",0,AG3225-R3225),0),0),0)</f>
        <v>0</v>
      </c>
      <c r="BB3225" s="209" t="str">
        <f>_xlfn.XLOOKUP(U3225,'Lista Suspensa'!$AA$20:$AA$23,'Lista Suspensa'!$AB$20:$AB$23,"N/A")</f>
        <v>S</v>
      </c>
    </row>
    <row r="3226" spans="1:54" ht="12" customHeight="1">
      <c r="A3226" s="151" t="s">
        <v>54</v>
      </c>
      <c r="B3226" s="152">
        <v>46112</v>
      </c>
      <c r="C3226" s="153" t="s">
        <v>55</v>
      </c>
      <c r="D3226" s="153" t="s">
        <v>56</v>
      </c>
      <c r="E3226" s="244">
        <v>93201562</v>
      </c>
      <c r="F3226" s="144" t="s">
        <v>6018</v>
      </c>
      <c r="G3226" s="230"/>
      <c r="H3226" s="154">
        <v>34753</v>
      </c>
      <c r="I3226" s="153">
        <v>31</v>
      </c>
      <c r="J3226" s="148" t="s">
        <v>70</v>
      </c>
      <c r="K3226" s="153"/>
      <c r="L3226" s="153"/>
      <c r="M3226" s="153"/>
      <c r="N3226" s="153"/>
      <c r="O3226" s="155">
        <v>21968935639</v>
      </c>
      <c r="P3226" s="156" t="s">
        <v>60</v>
      </c>
      <c r="Q3226" s="157" t="s">
        <v>110</v>
      </c>
      <c r="R3226" s="158">
        <v>46155</v>
      </c>
      <c r="S3226" s="159"/>
      <c r="T3226" s="159" t="s">
        <v>62</v>
      </c>
      <c r="U3226" s="159" t="s">
        <v>111</v>
      </c>
      <c r="V3226" s="154">
        <v>46149</v>
      </c>
      <c r="W3226" s="154"/>
      <c r="X3226" s="154"/>
      <c r="Y3226" s="160" t="s">
        <v>64</v>
      </c>
      <c r="Z3226" s="160" t="s">
        <v>65</v>
      </c>
      <c r="AA3226" s="153"/>
      <c r="AB3226" s="153"/>
      <c r="AC3226" s="182" t="e">
        <f t="shared" si="102"/>
        <v>#DIV/0!</v>
      </c>
      <c r="AD3226" s="153" t="e">
        <f t="shared" si="103"/>
        <v>#DIV/0!</v>
      </c>
      <c r="AE3226" s="233" t="s">
        <v>66</v>
      </c>
      <c r="AF3226" s="153"/>
      <c r="AG3226" s="159"/>
      <c r="AH3226" s="153"/>
      <c r="AI3226" s="161"/>
      <c r="AJ3226" s="153"/>
      <c r="AK3226" s="153"/>
      <c r="AL3226" s="207"/>
      <c r="AM3226" s="207"/>
      <c r="AN3226" s="207"/>
      <c r="AO3226" s="207" t="str">
        <f ca="1">IF(R3226="","",IF(R3226&gt;TODAY(),"0 meses",DATEDIF(R3226,TODAY(),"m") &amp; " meses"))</f>
        <v>0 meses</v>
      </c>
      <c r="AP3226" s="147" t="s">
        <v>67</v>
      </c>
      <c r="AQ3226" s="147" t="s">
        <v>67</v>
      </c>
      <c r="AR3226" s="147"/>
      <c r="AS3226" s="209" t="s">
        <v>68</v>
      </c>
      <c r="AT3226" s="223" t="str">
        <f>MONTH(B3226)&amp;"/"&amp;YEAR(B3226)</f>
        <v>3/2026</v>
      </c>
      <c r="AU3226" s="223">
        <f>WEEKNUM(B3226)-WEEKNUM(EOMONTH(B3226,-1)+1)+1</f>
        <v>5</v>
      </c>
      <c r="AV3226" s="209" t="str">
        <f>MONTH(R3226)&amp;"/"&amp;YEAR(R3226)</f>
        <v>5/2026</v>
      </c>
      <c r="AW3226" s="209">
        <f>WEEKNUM(R3226)-WEEKNUM(EOMONTH(R3226,-1)+1)+1</f>
        <v>3</v>
      </c>
      <c r="AX3226" s="209">
        <f>IF(BB3226="S",IF(Q3226="1. Aceitou o programa",R3226-B3226,0),0)</f>
        <v>43</v>
      </c>
      <c r="AY3226" s="209">
        <f>IF(BB3226="S",IF(AND(S3226&lt;&gt;"",R3226&lt;&gt;""),S3226-R3226,0),0)</f>
        <v>0</v>
      </c>
      <c r="AZ3226" s="209">
        <f>IF(BB3226="S",IF(Q3226="1. Aceitou o programa",IF(OR(X3226="Não se Aplica",X3226=""),IF(OR(W3226="Não se Aplica",W3226=""),0,W3226-V3226),AVERAGE(X3226-W3226,W3226-V3226)),0),0)</f>
        <v>0</v>
      </c>
      <c r="BA3226" s="209">
        <f>IF(BB3226="S",IF(AND(Q3226="1. Aceitou o programa",AH3226="Realizada"),IFERROR(IF(AG3226="",0,AG3226-R3226),0),0),0)</f>
        <v>0</v>
      </c>
      <c r="BB3226" s="209" t="str">
        <f>_xlfn.XLOOKUP(U3226,'Lista Suspensa'!$AA$20:$AA$23,'Lista Suspensa'!$AB$20:$AB$23,"N/A")</f>
        <v>S</v>
      </c>
    </row>
    <row r="3227" spans="1:54" ht="12" customHeight="1">
      <c r="A3227" s="151" t="s">
        <v>54</v>
      </c>
      <c r="B3227" s="152">
        <v>46112</v>
      </c>
      <c r="C3227" s="153" t="s">
        <v>55</v>
      </c>
      <c r="D3227" s="153" t="s">
        <v>56</v>
      </c>
      <c r="E3227" s="244">
        <v>93002398</v>
      </c>
      <c r="F3227" s="144" t="s">
        <v>6019</v>
      </c>
      <c r="G3227" s="230"/>
      <c r="H3227" s="154">
        <v>34772</v>
      </c>
      <c r="I3227" s="153">
        <v>31</v>
      </c>
      <c r="J3227" s="148" t="s">
        <v>70</v>
      </c>
      <c r="K3227" s="153"/>
      <c r="L3227" s="153"/>
      <c r="M3227" s="153"/>
      <c r="N3227" s="153"/>
      <c r="O3227" s="155">
        <v>11967575453</v>
      </c>
      <c r="P3227" s="156" t="s">
        <v>60</v>
      </c>
      <c r="Q3227" s="157" t="s">
        <v>110</v>
      </c>
      <c r="R3227" s="158">
        <v>46155</v>
      </c>
      <c r="S3227" s="159"/>
      <c r="T3227" s="159" t="s">
        <v>62</v>
      </c>
      <c r="U3227" s="159" t="s">
        <v>111</v>
      </c>
      <c r="V3227" s="154">
        <v>46149</v>
      </c>
      <c r="W3227" s="154"/>
      <c r="X3227" s="154"/>
      <c r="Y3227" s="160" t="s">
        <v>64</v>
      </c>
      <c r="Z3227" s="160" t="s">
        <v>65</v>
      </c>
      <c r="AA3227" s="153"/>
      <c r="AB3227" s="153"/>
      <c r="AC3227" s="182" t="e">
        <f t="shared" si="102"/>
        <v>#DIV/0!</v>
      </c>
      <c r="AD3227" s="153" t="e">
        <f t="shared" si="103"/>
        <v>#DIV/0!</v>
      </c>
      <c r="AE3227" s="233" t="s">
        <v>66</v>
      </c>
      <c r="AF3227" s="153"/>
      <c r="AG3227" s="159"/>
      <c r="AH3227" s="153"/>
      <c r="AI3227" s="161"/>
      <c r="AJ3227" s="153"/>
      <c r="AK3227" s="153"/>
      <c r="AL3227" s="207"/>
      <c r="AM3227" s="207"/>
      <c r="AN3227" s="207"/>
      <c r="AO3227" s="207" t="str">
        <f ca="1">IF(R3227="","",IF(R3227&gt;TODAY(),"0 meses",DATEDIF(R3227,TODAY(),"m") &amp; " meses"))</f>
        <v>0 meses</v>
      </c>
      <c r="AP3227" s="147" t="s">
        <v>67</v>
      </c>
      <c r="AQ3227" s="147" t="s">
        <v>67</v>
      </c>
      <c r="AR3227" s="147"/>
      <c r="AS3227" s="209" t="s">
        <v>68</v>
      </c>
      <c r="AT3227" s="223" t="str">
        <f>MONTH(B3227)&amp;"/"&amp;YEAR(B3227)</f>
        <v>3/2026</v>
      </c>
      <c r="AU3227" s="223">
        <f>WEEKNUM(B3227)-WEEKNUM(EOMONTH(B3227,-1)+1)+1</f>
        <v>5</v>
      </c>
      <c r="AV3227" s="209" t="str">
        <f>MONTH(R3227)&amp;"/"&amp;YEAR(R3227)</f>
        <v>5/2026</v>
      </c>
      <c r="AW3227" s="209">
        <f>WEEKNUM(R3227)-WEEKNUM(EOMONTH(R3227,-1)+1)+1</f>
        <v>3</v>
      </c>
      <c r="AX3227" s="209">
        <f>IF(BB3227="S",IF(Q3227="1. Aceitou o programa",R3227-B3227,0),0)</f>
        <v>43</v>
      </c>
      <c r="AY3227" s="209">
        <f>IF(BB3227="S",IF(AND(S3227&lt;&gt;"",R3227&lt;&gt;""),S3227-R3227,0),0)</f>
        <v>0</v>
      </c>
      <c r="AZ3227" s="209">
        <f>IF(BB3227="S",IF(Q3227="1. Aceitou o programa",IF(OR(X3227="Não se Aplica",X3227=""),IF(OR(W3227="Não se Aplica",W3227=""),0,W3227-V3227),AVERAGE(X3227-W3227,W3227-V3227)),0),0)</f>
        <v>0</v>
      </c>
      <c r="BA3227" s="209">
        <f>IF(BB3227="S",IF(AND(Q3227="1. Aceitou o programa",AH3227="Realizada"),IFERROR(IF(AG3227="",0,AG3227-R3227),0),0),0)</f>
        <v>0</v>
      </c>
      <c r="BB3227" s="209" t="str">
        <f>_xlfn.XLOOKUP(U3227,'Lista Suspensa'!$AA$20:$AA$23,'Lista Suspensa'!$AB$20:$AB$23,"N/A")</f>
        <v>S</v>
      </c>
    </row>
    <row r="3228" spans="1:54" ht="12" customHeight="1">
      <c r="A3228" s="151" t="s">
        <v>54</v>
      </c>
      <c r="B3228" s="152">
        <v>46112</v>
      </c>
      <c r="C3228" s="153" t="s">
        <v>55</v>
      </c>
      <c r="D3228" s="153" t="s">
        <v>56</v>
      </c>
      <c r="E3228" s="244">
        <v>93815551</v>
      </c>
      <c r="F3228" s="144" t="s">
        <v>6020</v>
      </c>
      <c r="G3228" s="230"/>
      <c r="H3228" s="154">
        <v>34793</v>
      </c>
      <c r="I3228" s="153">
        <v>31</v>
      </c>
      <c r="J3228" s="148" t="s">
        <v>70</v>
      </c>
      <c r="K3228" s="153"/>
      <c r="L3228" s="153"/>
      <c r="M3228" s="153"/>
      <c r="N3228" s="153"/>
      <c r="O3228" s="155">
        <v>21968097056</v>
      </c>
      <c r="P3228" s="156" t="s">
        <v>60</v>
      </c>
      <c r="Q3228" s="157" t="s">
        <v>110</v>
      </c>
      <c r="R3228" s="158">
        <v>46155</v>
      </c>
      <c r="S3228" s="159"/>
      <c r="T3228" s="159" t="s">
        <v>62</v>
      </c>
      <c r="U3228" s="159" t="s">
        <v>111</v>
      </c>
      <c r="V3228" s="154">
        <v>46149</v>
      </c>
      <c r="W3228" s="154"/>
      <c r="X3228" s="154"/>
      <c r="Y3228" s="160" t="s">
        <v>64</v>
      </c>
      <c r="Z3228" s="160" t="s">
        <v>65</v>
      </c>
      <c r="AA3228" s="153"/>
      <c r="AB3228" s="153"/>
      <c r="AC3228" s="182" t="e">
        <f t="shared" si="102"/>
        <v>#DIV/0!</v>
      </c>
      <c r="AD3228" s="153" t="e">
        <f t="shared" si="103"/>
        <v>#DIV/0!</v>
      </c>
      <c r="AE3228" s="233" t="s">
        <v>66</v>
      </c>
      <c r="AF3228" s="153"/>
      <c r="AG3228" s="159"/>
      <c r="AH3228" s="153"/>
      <c r="AI3228" s="161"/>
      <c r="AJ3228" s="153"/>
      <c r="AK3228" s="153"/>
      <c r="AL3228" s="207" t="s">
        <v>85</v>
      </c>
      <c r="AM3228" s="207" t="s">
        <v>86</v>
      </c>
      <c r="AN3228" s="207"/>
      <c r="AO3228" s="207" t="str">
        <f ca="1">IF(R3228="","",IF(R3228&gt;TODAY(),"0 meses",DATEDIF(R3228,TODAY(),"m") &amp; " meses"))</f>
        <v>0 meses</v>
      </c>
      <c r="AP3228" s="147" t="s">
        <v>67</v>
      </c>
      <c r="AQ3228" s="147" t="s">
        <v>67</v>
      </c>
      <c r="AR3228" s="147"/>
      <c r="AS3228" s="209" t="s">
        <v>68</v>
      </c>
      <c r="AT3228" s="223" t="str">
        <f>MONTH(B3228)&amp;"/"&amp;YEAR(B3228)</f>
        <v>3/2026</v>
      </c>
      <c r="AU3228" s="223">
        <f>WEEKNUM(B3228)-WEEKNUM(EOMONTH(B3228,-1)+1)+1</f>
        <v>5</v>
      </c>
      <c r="AV3228" s="209" t="str">
        <f>MONTH(R3228)&amp;"/"&amp;YEAR(R3228)</f>
        <v>5/2026</v>
      </c>
      <c r="AW3228" s="209">
        <f>WEEKNUM(R3228)-WEEKNUM(EOMONTH(R3228,-1)+1)+1</f>
        <v>3</v>
      </c>
      <c r="AX3228" s="209">
        <f>IF(BB3228="S",IF(Q3228="1. Aceitou o programa",R3228-B3228,0),0)</f>
        <v>43</v>
      </c>
      <c r="AY3228" s="209">
        <f>IF(BB3228="S",IF(AND(S3228&lt;&gt;"",R3228&lt;&gt;""),S3228-R3228,0),0)</f>
        <v>0</v>
      </c>
      <c r="AZ3228" s="209">
        <f>IF(BB3228="S",IF(Q3228="1. Aceitou o programa",IF(OR(X3228="Não se Aplica",X3228=""),IF(OR(W3228="Não se Aplica",W3228=""),0,W3228-V3228),AVERAGE(X3228-W3228,W3228-V3228)),0),0)</f>
        <v>0</v>
      </c>
      <c r="BA3228" s="209">
        <f>IF(BB3228="S",IF(AND(Q3228="1. Aceitou o programa",AH3228="Realizada"),IFERROR(IF(AG3228="",0,AG3228-R3228),0),0),0)</f>
        <v>0</v>
      </c>
      <c r="BB3228" s="209" t="str">
        <f>_xlfn.XLOOKUP(U3228,'Lista Suspensa'!$AA$20:$AA$23,'Lista Suspensa'!$AB$20:$AB$23,"N/A")</f>
        <v>S</v>
      </c>
    </row>
    <row r="3229" spans="1:54" ht="12" customHeight="1">
      <c r="A3229" s="151" t="s">
        <v>54</v>
      </c>
      <c r="B3229" s="152">
        <v>46112</v>
      </c>
      <c r="C3229" s="153" t="s">
        <v>55</v>
      </c>
      <c r="D3229" s="153" t="s">
        <v>56</v>
      </c>
      <c r="E3229" s="244">
        <v>86843132</v>
      </c>
      <c r="F3229" s="144" t="s">
        <v>6021</v>
      </c>
      <c r="G3229" s="230"/>
      <c r="H3229" s="154">
        <v>34820</v>
      </c>
      <c r="I3229" s="153">
        <v>31</v>
      </c>
      <c r="J3229" s="148" t="s">
        <v>70</v>
      </c>
      <c r="K3229" s="153"/>
      <c r="L3229" s="153"/>
      <c r="M3229" s="153"/>
      <c r="N3229" s="153"/>
      <c r="O3229" s="155">
        <v>21969515585</v>
      </c>
      <c r="P3229" s="156" t="s">
        <v>60</v>
      </c>
      <c r="Q3229" s="157" t="s">
        <v>110</v>
      </c>
      <c r="R3229" s="158">
        <v>46155</v>
      </c>
      <c r="S3229" s="159"/>
      <c r="T3229" s="159" t="s">
        <v>62</v>
      </c>
      <c r="U3229" s="159" t="s">
        <v>111</v>
      </c>
      <c r="V3229" s="154">
        <v>46149</v>
      </c>
      <c r="W3229" s="154"/>
      <c r="X3229" s="154"/>
      <c r="Y3229" s="160" t="s">
        <v>64</v>
      </c>
      <c r="Z3229" s="160" t="s">
        <v>65</v>
      </c>
      <c r="AA3229" s="153"/>
      <c r="AB3229" s="153"/>
      <c r="AC3229" s="182" t="e">
        <f t="shared" si="102"/>
        <v>#DIV/0!</v>
      </c>
      <c r="AD3229" s="153" t="e">
        <f t="shared" si="103"/>
        <v>#DIV/0!</v>
      </c>
      <c r="AE3229" s="233" t="s">
        <v>66</v>
      </c>
      <c r="AF3229" s="153"/>
      <c r="AG3229" s="159"/>
      <c r="AH3229" s="153"/>
      <c r="AI3229" s="161"/>
      <c r="AJ3229" s="153"/>
      <c r="AK3229" s="153"/>
      <c r="AL3229" s="207"/>
      <c r="AM3229" s="207"/>
      <c r="AN3229" s="207"/>
      <c r="AO3229" s="207" t="str">
        <f ca="1">IF(R3229="","",IF(R3229&gt;TODAY(),"0 meses",DATEDIF(R3229,TODAY(),"m") &amp; " meses"))</f>
        <v>0 meses</v>
      </c>
      <c r="AP3229" s="147" t="s">
        <v>67</v>
      </c>
      <c r="AQ3229" s="147" t="s">
        <v>67</v>
      </c>
      <c r="AR3229" s="147"/>
      <c r="AS3229" s="209" t="s">
        <v>68</v>
      </c>
      <c r="AT3229" s="223" t="str">
        <f>MONTH(B3229)&amp;"/"&amp;YEAR(B3229)</f>
        <v>3/2026</v>
      </c>
      <c r="AU3229" s="223">
        <f>WEEKNUM(B3229)-WEEKNUM(EOMONTH(B3229,-1)+1)+1</f>
        <v>5</v>
      </c>
      <c r="AV3229" s="209" t="str">
        <f>MONTH(R3229)&amp;"/"&amp;YEAR(R3229)</f>
        <v>5/2026</v>
      </c>
      <c r="AW3229" s="209">
        <f>WEEKNUM(R3229)-WEEKNUM(EOMONTH(R3229,-1)+1)+1</f>
        <v>3</v>
      </c>
      <c r="AX3229" s="209">
        <f>IF(BB3229="S",IF(Q3229="1. Aceitou o programa",R3229-B3229,0),0)</f>
        <v>43</v>
      </c>
      <c r="AY3229" s="209">
        <f>IF(BB3229="S",IF(AND(S3229&lt;&gt;"",R3229&lt;&gt;""),S3229-R3229,0),0)</f>
        <v>0</v>
      </c>
      <c r="AZ3229" s="209">
        <f>IF(BB3229="S",IF(Q3229="1. Aceitou o programa",IF(OR(X3229="Não se Aplica",X3229=""),IF(OR(W3229="Não se Aplica",W3229=""),0,W3229-V3229),AVERAGE(X3229-W3229,W3229-V3229)),0),0)</f>
        <v>0</v>
      </c>
      <c r="BA3229" s="209">
        <f>IF(BB3229="S",IF(AND(Q3229="1. Aceitou o programa",AH3229="Realizada"),IFERROR(IF(AG3229="",0,AG3229-R3229),0),0),0)</f>
        <v>0</v>
      </c>
      <c r="BB3229" s="209" t="str">
        <f>_xlfn.XLOOKUP(U3229,'Lista Suspensa'!$AA$20:$AA$23,'Lista Suspensa'!$AB$20:$AB$23,"N/A")</f>
        <v>S</v>
      </c>
    </row>
    <row r="3230" spans="1:54" ht="12" customHeight="1">
      <c r="A3230" s="151" t="s">
        <v>54</v>
      </c>
      <c r="B3230" s="152">
        <v>46112</v>
      </c>
      <c r="C3230" s="153" t="s">
        <v>55</v>
      </c>
      <c r="D3230" s="153" t="s">
        <v>56</v>
      </c>
      <c r="E3230" s="244">
        <v>93706053</v>
      </c>
      <c r="F3230" s="144" t="s">
        <v>6022</v>
      </c>
      <c r="G3230" s="230"/>
      <c r="H3230" s="154">
        <v>34846</v>
      </c>
      <c r="I3230" s="153">
        <v>30</v>
      </c>
      <c r="J3230" s="148" t="s">
        <v>58</v>
      </c>
      <c r="K3230" s="153"/>
      <c r="L3230" s="153"/>
      <c r="M3230" s="153"/>
      <c r="N3230" s="153"/>
      <c r="O3230" s="155">
        <v>11983918574</v>
      </c>
      <c r="P3230" s="156" t="s">
        <v>60</v>
      </c>
      <c r="Q3230" s="157" t="s">
        <v>110</v>
      </c>
      <c r="R3230" s="158">
        <v>46155</v>
      </c>
      <c r="S3230" s="159"/>
      <c r="T3230" s="159" t="s">
        <v>62</v>
      </c>
      <c r="U3230" s="159" t="s">
        <v>111</v>
      </c>
      <c r="V3230" s="154">
        <v>46149</v>
      </c>
      <c r="W3230" s="154">
        <v>46155</v>
      </c>
      <c r="X3230" s="154"/>
      <c r="Y3230" s="160" t="s">
        <v>99</v>
      </c>
      <c r="Z3230" s="160" t="s">
        <v>65</v>
      </c>
      <c r="AA3230" s="153"/>
      <c r="AB3230" s="153"/>
      <c r="AC3230" s="182" t="e">
        <f t="shared" si="102"/>
        <v>#DIV/0!</v>
      </c>
      <c r="AD3230" s="153" t="e">
        <f t="shared" si="103"/>
        <v>#DIV/0!</v>
      </c>
      <c r="AE3230" s="233" t="s">
        <v>66</v>
      </c>
      <c r="AF3230" s="153"/>
      <c r="AG3230" s="159"/>
      <c r="AH3230" s="153"/>
      <c r="AI3230" s="161"/>
      <c r="AJ3230" s="153"/>
      <c r="AK3230" s="153"/>
      <c r="AL3230" s="207"/>
      <c r="AM3230" s="207"/>
      <c r="AN3230" s="207"/>
      <c r="AO3230" s="207" t="str">
        <f ca="1">IF(R3230="","",IF(R3230&gt;TODAY(),"0 meses",DATEDIF(R3230,TODAY(),"m") &amp; " meses"))</f>
        <v>0 meses</v>
      </c>
      <c r="AP3230" s="147" t="s">
        <v>67</v>
      </c>
      <c r="AQ3230" s="147" t="s">
        <v>67</v>
      </c>
      <c r="AR3230" s="147"/>
      <c r="AS3230" s="209" t="s">
        <v>68</v>
      </c>
      <c r="AT3230" s="223" t="str">
        <f>MONTH(B3230)&amp;"/"&amp;YEAR(B3230)</f>
        <v>3/2026</v>
      </c>
      <c r="AU3230" s="223">
        <f>WEEKNUM(B3230)-WEEKNUM(EOMONTH(B3230,-1)+1)+1</f>
        <v>5</v>
      </c>
      <c r="AV3230" s="209" t="str">
        <f>MONTH(R3230)&amp;"/"&amp;YEAR(R3230)</f>
        <v>5/2026</v>
      </c>
      <c r="AW3230" s="209">
        <f>WEEKNUM(R3230)-WEEKNUM(EOMONTH(R3230,-1)+1)+1</f>
        <v>3</v>
      </c>
      <c r="AX3230" s="209">
        <f>IF(BB3230="S",IF(Q3230="1. Aceitou o programa",R3230-B3230,0),0)</f>
        <v>43</v>
      </c>
      <c r="AY3230" s="209">
        <f>IF(BB3230="S",IF(AND(S3230&lt;&gt;"",R3230&lt;&gt;""),S3230-R3230,0),0)</f>
        <v>0</v>
      </c>
      <c r="AZ3230" s="209">
        <f>IF(BB3230="S",IF(Q3230="1. Aceitou o programa",IF(OR(X3230="Não se Aplica",X3230=""),IF(OR(W3230="Não se Aplica",W3230=""),0,W3230-V3230),AVERAGE(X3230-W3230,W3230-V3230)),0),0)</f>
        <v>6</v>
      </c>
      <c r="BA3230" s="209">
        <f>IF(BB3230="S",IF(AND(Q3230="1. Aceitou o programa",AH3230="Realizada"),IFERROR(IF(AG3230="",0,AG3230-R3230),0),0),0)</f>
        <v>0</v>
      </c>
      <c r="BB3230" s="209" t="str">
        <f>_xlfn.XLOOKUP(U3230,'Lista Suspensa'!$AA$20:$AA$23,'Lista Suspensa'!$AB$20:$AB$23,"N/A")</f>
        <v>S</v>
      </c>
    </row>
    <row r="3231" spans="1:54" ht="12" customHeight="1">
      <c r="A3231" s="151" t="s">
        <v>54</v>
      </c>
      <c r="B3231" s="152">
        <v>46112</v>
      </c>
      <c r="C3231" s="153" t="s">
        <v>55</v>
      </c>
      <c r="D3231" s="153" t="s">
        <v>56</v>
      </c>
      <c r="E3231" s="244">
        <v>94427399</v>
      </c>
      <c r="F3231" s="144" t="s">
        <v>6023</v>
      </c>
      <c r="G3231" s="230"/>
      <c r="H3231" s="154">
        <v>34855</v>
      </c>
      <c r="I3231" s="153">
        <v>30</v>
      </c>
      <c r="J3231" s="148" t="s">
        <v>58</v>
      </c>
      <c r="K3231" s="153"/>
      <c r="L3231" s="153"/>
      <c r="M3231" s="153"/>
      <c r="N3231" s="153"/>
      <c r="O3231" s="155">
        <v>21967016542</v>
      </c>
      <c r="P3231" s="156" t="s">
        <v>60</v>
      </c>
      <c r="Q3231" s="157" t="s">
        <v>110</v>
      </c>
      <c r="R3231" s="158">
        <v>46155</v>
      </c>
      <c r="S3231" s="159"/>
      <c r="T3231" s="159" t="s">
        <v>62</v>
      </c>
      <c r="U3231" s="159" t="s">
        <v>111</v>
      </c>
      <c r="V3231" s="154">
        <v>46149</v>
      </c>
      <c r="W3231" s="154"/>
      <c r="X3231" s="154"/>
      <c r="Y3231" s="160" t="s">
        <v>64</v>
      </c>
      <c r="Z3231" s="160" t="s">
        <v>65</v>
      </c>
      <c r="AA3231" s="153"/>
      <c r="AB3231" s="153"/>
      <c r="AC3231" s="182" t="e">
        <f t="shared" si="102"/>
        <v>#DIV/0!</v>
      </c>
      <c r="AD3231" s="153" t="e">
        <f t="shared" si="103"/>
        <v>#DIV/0!</v>
      </c>
      <c r="AE3231" s="233" t="s">
        <v>66</v>
      </c>
      <c r="AF3231" s="153"/>
      <c r="AG3231" s="159"/>
      <c r="AH3231" s="153"/>
      <c r="AI3231" s="161"/>
      <c r="AJ3231" s="153"/>
      <c r="AK3231" s="153"/>
      <c r="AL3231" s="207"/>
      <c r="AM3231" s="207"/>
      <c r="AN3231" s="207"/>
      <c r="AO3231" s="207" t="str">
        <f ca="1">IF(R3231="","",IF(R3231&gt;TODAY(),"0 meses",DATEDIF(R3231,TODAY(),"m") &amp; " meses"))</f>
        <v>0 meses</v>
      </c>
      <c r="AP3231" s="147" t="s">
        <v>67</v>
      </c>
      <c r="AQ3231" s="147" t="s">
        <v>67</v>
      </c>
      <c r="AR3231" s="147"/>
      <c r="AS3231" s="209" t="s">
        <v>68</v>
      </c>
      <c r="AT3231" s="223" t="str">
        <f>MONTH(B3231)&amp;"/"&amp;YEAR(B3231)</f>
        <v>3/2026</v>
      </c>
      <c r="AU3231" s="223">
        <f>WEEKNUM(B3231)-WEEKNUM(EOMONTH(B3231,-1)+1)+1</f>
        <v>5</v>
      </c>
      <c r="AV3231" s="209" t="str">
        <f>MONTH(R3231)&amp;"/"&amp;YEAR(R3231)</f>
        <v>5/2026</v>
      </c>
      <c r="AW3231" s="209">
        <f>WEEKNUM(R3231)-WEEKNUM(EOMONTH(R3231,-1)+1)+1</f>
        <v>3</v>
      </c>
      <c r="AX3231" s="209">
        <f>IF(BB3231="S",IF(Q3231="1. Aceitou o programa",R3231-B3231,0),0)</f>
        <v>43</v>
      </c>
      <c r="AY3231" s="209">
        <f>IF(BB3231="S",IF(AND(S3231&lt;&gt;"",R3231&lt;&gt;""),S3231-R3231,0),0)</f>
        <v>0</v>
      </c>
      <c r="AZ3231" s="209">
        <f>IF(BB3231="S",IF(Q3231="1. Aceitou o programa",IF(OR(X3231="Não se Aplica",X3231=""),IF(OR(W3231="Não se Aplica",W3231=""),0,W3231-V3231),AVERAGE(X3231-W3231,W3231-V3231)),0),0)</f>
        <v>0</v>
      </c>
      <c r="BA3231" s="209">
        <f>IF(BB3231="S",IF(AND(Q3231="1. Aceitou o programa",AH3231="Realizada"),IFERROR(IF(AG3231="",0,AG3231-R3231),0),0),0)</f>
        <v>0</v>
      </c>
      <c r="BB3231" s="209" t="str">
        <f>_xlfn.XLOOKUP(U3231,'Lista Suspensa'!$AA$20:$AA$23,'Lista Suspensa'!$AB$20:$AB$23,"N/A")</f>
        <v>S</v>
      </c>
    </row>
    <row r="3232" spans="1:54" ht="12" customHeight="1">
      <c r="A3232" s="151" t="s">
        <v>54</v>
      </c>
      <c r="B3232" s="152">
        <v>46112</v>
      </c>
      <c r="C3232" s="153" t="s">
        <v>55</v>
      </c>
      <c r="D3232" s="153" t="s">
        <v>56</v>
      </c>
      <c r="E3232" s="244">
        <v>94267013</v>
      </c>
      <c r="F3232" s="144" t="s">
        <v>6024</v>
      </c>
      <c r="G3232" s="230"/>
      <c r="H3232" s="154">
        <v>34870</v>
      </c>
      <c r="I3232" s="153">
        <v>30</v>
      </c>
      <c r="J3232" s="148" t="s">
        <v>70</v>
      </c>
      <c r="K3232" s="153"/>
      <c r="L3232" s="153"/>
      <c r="M3232" s="153"/>
      <c r="N3232" s="153"/>
      <c r="O3232" s="155">
        <v>21974169408</v>
      </c>
      <c r="P3232" s="156" t="s">
        <v>60</v>
      </c>
      <c r="Q3232" s="157" t="s">
        <v>110</v>
      </c>
      <c r="R3232" s="158">
        <v>46155</v>
      </c>
      <c r="S3232" s="159"/>
      <c r="T3232" s="159" t="s">
        <v>62</v>
      </c>
      <c r="U3232" s="159" t="s">
        <v>111</v>
      </c>
      <c r="V3232" s="154">
        <v>46149</v>
      </c>
      <c r="W3232" s="154"/>
      <c r="X3232" s="154"/>
      <c r="Y3232" s="160" t="s">
        <v>64</v>
      </c>
      <c r="Z3232" s="160" t="s">
        <v>65</v>
      </c>
      <c r="AA3232" s="153"/>
      <c r="AB3232" s="153"/>
      <c r="AC3232" s="182" t="e">
        <f t="shared" si="102"/>
        <v>#DIV/0!</v>
      </c>
      <c r="AD3232" s="153" t="e">
        <f t="shared" si="103"/>
        <v>#DIV/0!</v>
      </c>
      <c r="AE3232" s="233" t="s">
        <v>66</v>
      </c>
      <c r="AF3232" s="153"/>
      <c r="AG3232" s="159"/>
      <c r="AH3232" s="153"/>
      <c r="AI3232" s="161"/>
      <c r="AJ3232" s="153"/>
      <c r="AK3232" s="153"/>
      <c r="AL3232" s="207"/>
      <c r="AM3232" s="207"/>
      <c r="AN3232" s="207"/>
      <c r="AO3232" s="207" t="str">
        <f ca="1">IF(R3232="","",IF(R3232&gt;TODAY(),"0 meses",DATEDIF(R3232,TODAY(),"m") &amp; " meses"))</f>
        <v>0 meses</v>
      </c>
      <c r="AP3232" s="147" t="s">
        <v>67</v>
      </c>
      <c r="AQ3232" s="147" t="s">
        <v>67</v>
      </c>
      <c r="AR3232" s="147"/>
      <c r="AS3232" s="209" t="s">
        <v>68</v>
      </c>
      <c r="AT3232" s="223" t="str">
        <f>MONTH(B3232)&amp;"/"&amp;YEAR(B3232)</f>
        <v>3/2026</v>
      </c>
      <c r="AU3232" s="223">
        <f>WEEKNUM(B3232)-WEEKNUM(EOMONTH(B3232,-1)+1)+1</f>
        <v>5</v>
      </c>
      <c r="AV3232" s="209" t="str">
        <f>MONTH(R3232)&amp;"/"&amp;YEAR(R3232)</f>
        <v>5/2026</v>
      </c>
      <c r="AW3232" s="209">
        <f>WEEKNUM(R3232)-WEEKNUM(EOMONTH(R3232,-1)+1)+1</f>
        <v>3</v>
      </c>
      <c r="AX3232" s="209">
        <f>IF(BB3232="S",IF(Q3232="1. Aceitou o programa",R3232-B3232,0),0)</f>
        <v>43</v>
      </c>
      <c r="AY3232" s="209">
        <f>IF(BB3232="S",IF(AND(S3232&lt;&gt;"",R3232&lt;&gt;""),S3232-R3232,0),0)</f>
        <v>0</v>
      </c>
      <c r="AZ3232" s="209">
        <f>IF(BB3232="S",IF(Q3232="1. Aceitou o programa",IF(OR(X3232="Não se Aplica",X3232=""),IF(OR(W3232="Não se Aplica",W3232=""),0,W3232-V3232),AVERAGE(X3232-W3232,W3232-V3232)),0),0)</f>
        <v>0</v>
      </c>
      <c r="BA3232" s="209">
        <f>IF(BB3232="S",IF(AND(Q3232="1. Aceitou o programa",AH3232="Realizada"),IFERROR(IF(AG3232="",0,AG3232-R3232),0),0),0)</f>
        <v>0</v>
      </c>
      <c r="BB3232" s="209" t="str">
        <f>_xlfn.XLOOKUP(U3232,'Lista Suspensa'!$AA$20:$AA$23,'Lista Suspensa'!$AB$20:$AB$23,"N/A")</f>
        <v>S</v>
      </c>
    </row>
    <row r="3233" spans="1:54" ht="12" customHeight="1">
      <c r="A3233" s="151" t="s">
        <v>54</v>
      </c>
      <c r="B3233" s="152">
        <v>46112</v>
      </c>
      <c r="C3233" s="153" t="s">
        <v>55</v>
      </c>
      <c r="D3233" s="153" t="s">
        <v>56</v>
      </c>
      <c r="E3233" s="244">
        <v>82157728</v>
      </c>
      <c r="F3233" s="144" t="s">
        <v>6025</v>
      </c>
      <c r="G3233" s="230"/>
      <c r="H3233" s="154">
        <v>34908</v>
      </c>
      <c r="I3233" s="153">
        <v>30</v>
      </c>
      <c r="J3233" s="148" t="s">
        <v>70</v>
      </c>
      <c r="K3233" s="153"/>
      <c r="L3233" s="153"/>
      <c r="M3233" s="153"/>
      <c r="N3233" s="153"/>
      <c r="O3233" s="155">
        <v>21970157305</v>
      </c>
      <c r="P3233" s="156" t="s">
        <v>60</v>
      </c>
      <c r="Q3233" s="157" t="s">
        <v>110</v>
      </c>
      <c r="R3233" s="158">
        <v>46155</v>
      </c>
      <c r="S3233" s="159"/>
      <c r="T3233" s="159" t="s">
        <v>62</v>
      </c>
      <c r="U3233" s="159" t="s">
        <v>111</v>
      </c>
      <c r="V3233" s="154">
        <v>46149</v>
      </c>
      <c r="W3233" s="154">
        <v>46155</v>
      </c>
      <c r="X3233" s="154"/>
      <c r="Y3233" s="160" t="s">
        <v>99</v>
      </c>
      <c r="Z3233" s="160" t="s">
        <v>128</v>
      </c>
      <c r="AA3233" s="153">
        <v>81</v>
      </c>
      <c r="AB3233" s="153">
        <v>1.68</v>
      </c>
      <c r="AC3233" s="182">
        <f t="shared" si="102"/>
        <v>28.698979591836739</v>
      </c>
      <c r="AD3233" s="153" t="str">
        <f t="shared" si="103"/>
        <v>SOBREPESO</v>
      </c>
      <c r="AE3233" s="233" t="s">
        <v>66</v>
      </c>
      <c r="AF3233" s="153"/>
      <c r="AG3233" s="159"/>
      <c r="AH3233" s="153"/>
      <c r="AI3233" s="161"/>
      <c r="AJ3233" s="153"/>
      <c r="AK3233" s="153"/>
      <c r="AL3233" s="207"/>
      <c r="AM3233" s="207"/>
      <c r="AN3233" s="207"/>
      <c r="AO3233" s="207" t="str">
        <f ca="1">IF(R3233="","",IF(R3233&gt;TODAY(),"0 meses",DATEDIF(R3233,TODAY(),"m") &amp; " meses"))</f>
        <v>0 meses</v>
      </c>
      <c r="AP3233" s="147" t="s">
        <v>67</v>
      </c>
      <c r="AQ3233" s="147" t="s">
        <v>67</v>
      </c>
      <c r="AR3233" s="147"/>
      <c r="AS3233" s="209" t="s">
        <v>68</v>
      </c>
      <c r="AT3233" s="223" t="str">
        <f>MONTH(B3233)&amp;"/"&amp;YEAR(B3233)</f>
        <v>3/2026</v>
      </c>
      <c r="AU3233" s="223">
        <f>WEEKNUM(B3233)-WEEKNUM(EOMONTH(B3233,-1)+1)+1</f>
        <v>5</v>
      </c>
      <c r="AV3233" s="209" t="str">
        <f>MONTH(R3233)&amp;"/"&amp;YEAR(R3233)</f>
        <v>5/2026</v>
      </c>
      <c r="AW3233" s="209">
        <f>WEEKNUM(R3233)-WEEKNUM(EOMONTH(R3233,-1)+1)+1</f>
        <v>3</v>
      </c>
      <c r="AX3233" s="209">
        <f>IF(BB3233="S",IF(Q3233="1. Aceitou o programa",R3233-B3233,0),0)</f>
        <v>43</v>
      </c>
      <c r="AY3233" s="209">
        <f>IF(BB3233="S",IF(AND(S3233&lt;&gt;"",R3233&lt;&gt;""),S3233-R3233,0),0)</f>
        <v>0</v>
      </c>
      <c r="AZ3233" s="209">
        <f>IF(BB3233="S",IF(Q3233="1. Aceitou o programa",IF(OR(X3233="Não se Aplica",X3233=""),IF(OR(W3233="Não se Aplica",W3233=""),0,W3233-V3233),AVERAGE(X3233-W3233,W3233-V3233)),0),0)</f>
        <v>6</v>
      </c>
      <c r="BA3233" s="209">
        <f>IF(BB3233="S",IF(AND(Q3233="1. Aceitou o programa",AH3233="Realizada"),IFERROR(IF(AG3233="",0,AG3233-R3233),0),0),0)</f>
        <v>0</v>
      </c>
      <c r="BB3233" s="209" t="str">
        <f>_xlfn.XLOOKUP(U3233,'Lista Suspensa'!$AA$20:$AA$23,'Lista Suspensa'!$AB$20:$AB$23,"N/A")</f>
        <v>S</v>
      </c>
    </row>
    <row r="3234" spans="1:54" ht="12" customHeight="1">
      <c r="A3234" s="151" t="s">
        <v>54</v>
      </c>
      <c r="B3234" s="152">
        <v>46112</v>
      </c>
      <c r="C3234" s="153" t="s">
        <v>55</v>
      </c>
      <c r="D3234" s="153" t="s">
        <v>56</v>
      </c>
      <c r="E3234" s="244">
        <v>89657979</v>
      </c>
      <c r="F3234" s="144" t="s">
        <v>6026</v>
      </c>
      <c r="G3234" s="230"/>
      <c r="H3234" s="154">
        <v>34979</v>
      </c>
      <c r="I3234" s="153">
        <v>30</v>
      </c>
      <c r="J3234" s="148" t="s">
        <v>58</v>
      </c>
      <c r="K3234" s="153"/>
      <c r="L3234" s="153"/>
      <c r="M3234" s="153"/>
      <c r="N3234" s="153"/>
      <c r="O3234" s="155">
        <v>21978966419</v>
      </c>
      <c r="P3234" s="156" t="s">
        <v>60</v>
      </c>
      <c r="Q3234" s="157" t="s">
        <v>110</v>
      </c>
      <c r="R3234" s="158">
        <v>46155</v>
      </c>
      <c r="S3234" s="159"/>
      <c r="T3234" s="159" t="s">
        <v>62</v>
      </c>
      <c r="U3234" s="159" t="s">
        <v>111</v>
      </c>
      <c r="V3234" s="154">
        <v>46149</v>
      </c>
      <c r="W3234" s="154"/>
      <c r="X3234" s="154"/>
      <c r="Y3234" s="160" t="s">
        <v>64</v>
      </c>
      <c r="Z3234" s="160" t="s">
        <v>65</v>
      </c>
      <c r="AA3234" s="153"/>
      <c r="AB3234" s="153"/>
      <c r="AC3234" s="182" t="e">
        <f t="shared" si="102"/>
        <v>#DIV/0!</v>
      </c>
      <c r="AD3234" s="153" t="e">
        <f t="shared" si="103"/>
        <v>#DIV/0!</v>
      </c>
      <c r="AE3234" s="233" t="s">
        <v>66</v>
      </c>
      <c r="AF3234" s="153"/>
      <c r="AG3234" s="159"/>
      <c r="AH3234" s="153"/>
      <c r="AI3234" s="161"/>
      <c r="AJ3234" s="153"/>
      <c r="AK3234" s="153"/>
      <c r="AL3234" s="207"/>
      <c r="AM3234" s="207"/>
      <c r="AN3234" s="207"/>
      <c r="AO3234" s="207" t="str">
        <f ca="1">IF(R3234="","",IF(R3234&gt;TODAY(),"0 meses",DATEDIF(R3234,TODAY(),"m") &amp; " meses"))</f>
        <v>0 meses</v>
      </c>
      <c r="AP3234" s="147" t="s">
        <v>67</v>
      </c>
      <c r="AQ3234" s="147" t="s">
        <v>67</v>
      </c>
      <c r="AR3234" s="147"/>
      <c r="AS3234" s="209" t="s">
        <v>68</v>
      </c>
      <c r="AT3234" s="223" t="str">
        <f>MONTH(B3234)&amp;"/"&amp;YEAR(B3234)</f>
        <v>3/2026</v>
      </c>
      <c r="AU3234" s="223">
        <f>WEEKNUM(B3234)-WEEKNUM(EOMONTH(B3234,-1)+1)+1</f>
        <v>5</v>
      </c>
      <c r="AV3234" s="209" t="str">
        <f>MONTH(R3234)&amp;"/"&amp;YEAR(R3234)</f>
        <v>5/2026</v>
      </c>
      <c r="AW3234" s="209">
        <f>WEEKNUM(R3234)-WEEKNUM(EOMONTH(R3234,-1)+1)+1</f>
        <v>3</v>
      </c>
      <c r="AX3234" s="209">
        <f>IF(BB3234="S",IF(Q3234="1. Aceitou o programa",R3234-B3234,0),0)</f>
        <v>43</v>
      </c>
      <c r="AY3234" s="209">
        <f>IF(BB3234="S",IF(AND(S3234&lt;&gt;"",R3234&lt;&gt;""),S3234-R3234,0),0)</f>
        <v>0</v>
      </c>
      <c r="AZ3234" s="209">
        <f>IF(BB3234="S",IF(Q3234="1. Aceitou o programa",IF(OR(X3234="Não se Aplica",X3234=""),IF(OR(W3234="Não se Aplica",W3234=""),0,W3234-V3234),AVERAGE(X3234-W3234,W3234-V3234)),0),0)</f>
        <v>0</v>
      </c>
      <c r="BA3234" s="209">
        <f>IF(BB3234="S",IF(AND(Q3234="1. Aceitou o programa",AH3234="Realizada"),IFERROR(IF(AG3234="",0,AG3234-R3234),0),0),0)</f>
        <v>0</v>
      </c>
      <c r="BB3234" s="209" t="str">
        <f>_xlfn.XLOOKUP(U3234,'Lista Suspensa'!$AA$20:$AA$23,'Lista Suspensa'!$AB$20:$AB$23,"N/A")</f>
        <v>S</v>
      </c>
    </row>
    <row r="3235" spans="1:54" ht="12" customHeight="1">
      <c r="A3235" s="151" t="s">
        <v>54</v>
      </c>
      <c r="B3235" s="152">
        <v>46112</v>
      </c>
      <c r="C3235" s="153" t="s">
        <v>55</v>
      </c>
      <c r="D3235" s="153" t="s">
        <v>56</v>
      </c>
      <c r="E3235" s="244">
        <v>94872914</v>
      </c>
      <c r="F3235" s="144" t="s">
        <v>6027</v>
      </c>
      <c r="G3235" s="230"/>
      <c r="H3235" s="154">
        <v>35021</v>
      </c>
      <c r="I3235" s="153">
        <v>30</v>
      </c>
      <c r="J3235" s="148" t="s">
        <v>70</v>
      </c>
      <c r="K3235" s="153"/>
      <c r="L3235" s="153"/>
      <c r="M3235" s="153"/>
      <c r="N3235" s="153"/>
      <c r="O3235" s="155">
        <v>11963617975</v>
      </c>
      <c r="P3235" s="156" t="s">
        <v>60</v>
      </c>
      <c r="Q3235" s="157" t="s">
        <v>110</v>
      </c>
      <c r="R3235" s="158">
        <v>46155</v>
      </c>
      <c r="S3235" s="159"/>
      <c r="T3235" s="159" t="s">
        <v>62</v>
      </c>
      <c r="U3235" s="159" t="s">
        <v>111</v>
      </c>
      <c r="V3235" s="154">
        <v>46149</v>
      </c>
      <c r="W3235" s="154"/>
      <c r="X3235" s="154"/>
      <c r="Y3235" s="160" t="s">
        <v>64</v>
      </c>
      <c r="Z3235" s="160" t="s">
        <v>65</v>
      </c>
      <c r="AA3235" s="153"/>
      <c r="AB3235" s="153"/>
      <c r="AC3235" s="182" t="e">
        <f t="shared" si="102"/>
        <v>#DIV/0!</v>
      </c>
      <c r="AD3235" s="153" t="e">
        <f t="shared" si="103"/>
        <v>#DIV/0!</v>
      </c>
      <c r="AE3235" s="233" t="s">
        <v>66</v>
      </c>
      <c r="AF3235" s="153"/>
      <c r="AG3235" s="159"/>
      <c r="AH3235" s="153"/>
      <c r="AI3235" s="161"/>
      <c r="AJ3235" s="153"/>
      <c r="AK3235" s="153"/>
      <c r="AL3235" s="207"/>
      <c r="AM3235" s="207"/>
      <c r="AN3235" s="207"/>
      <c r="AO3235" s="207" t="str">
        <f ca="1">IF(R3235="","",IF(R3235&gt;TODAY(),"0 meses",DATEDIF(R3235,TODAY(),"m") &amp; " meses"))</f>
        <v>0 meses</v>
      </c>
      <c r="AP3235" s="147" t="s">
        <v>67</v>
      </c>
      <c r="AQ3235" s="147" t="s">
        <v>67</v>
      </c>
      <c r="AR3235" s="147"/>
      <c r="AS3235" s="209" t="s">
        <v>68</v>
      </c>
      <c r="AT3235" s="223" t="str">
        <f>MONTH(B3235)&amp;"/"&amp;YEAR(B3235)</f>
        <v>3/2026</v>
      </c>
      <c r="AU3235" s="223">
        <f>WEEKNUM(B3235)-WEEKNUM(EOMONTH(B3235,-1)+1)+1</f>
        <v>5</v>
      </c>
      <c r="AV3235" s="209" t="str">
        <f>MONTH(R3235)&amp;"/"&amp;YEAR(R3235)</f>
        <v>5/2026</v>
      </c>
      <c r="AW3235" s="209">
        <f>WEEKNUM(R3235)-WEEKNUM(EOMONTH(R3235,-1)+1)+1</f>
        <v>3</v>
      </c>
      <c r="AX3235" s="209">
        <f>IF(BB3235="S",IF(Q3235="1. Aceitou o programa",R3235-B3235,0),0)</f>
        <v>43</v>
      </c>
      <c r="AY3235" s="209">
        <f>IF(BB3235="S",IF(AND(S3235&lt;&gt;"",R3235&lt;&gt;""),S3235-R3235,0),0)</f>
        <v>0</v>
      </c>
      <c r="AZ3235" s="209">
        <f>IF(BB3235="S",IF(Q3235="1. Aceitou o programa",IF(OR(X3235="Não se Aplica",X3235=""),IF(OR(W3235="Não se Aplica",W3235=""),0,W3235-V3235),AVERAGE(X3235-W3235,W3235-V3235)),0),0)</f>
        <v>0</v>
      </c>
      <c r="BA3235" s="209">
        <f>IF(BB3235="S",IF(AND(Q3235="1. Aceitou o programa",AH3235="Realizada"),IFERROR(IF(AG3235="",0,AG3235-R3235),0),0),0)</f>
        <v>0</v>
      </c>
      <c r="BB3235" s="209" t="str">
        <f>_xlfn.XLOOKUP(U3235,'Lista Suspensa'!$AA$20:$AA$23,'Lista Suspensa'!$AB$20:$AB$23,"N/A")</f>
        <v>S</v>
      </c>
    </row>
    <row r="3236" spans="1:54" ht="12" customHeight="1">
      <c r="A3236" s="151" t="s">
        <v>54</v>
      </c>
      <c r="B3236" s="152">
        <v>46112</v>
      </c>
      <c r="C3236" s="153" t="s">
        <v>55</v>
      </c>
      <c r="D3236" s="153" t="s">
        <v>56</v>
      </c>
      <c r="E3236" s="244">
        <v>89899650</v>
      </c>
      <c r="F3236" s="144" t="s">
        <v>6028</v>
      </c>
      <c r="G3236" s="230"/>
      <c r="H3236" s="154">
        <v>35028</v>
      </c>
      <c r="I3236" s="153">
        <v>30</v>
      </c>
      <c r="J3236" s="148" t="s">
        <v>58</v>
      </c>
      <c r="K3236" s="153"/>
      <c r="L3236" s="153"/>
      <c r="M3236" s="153"/>
      <c r="N3236" s="153"/>
      <c r="O3236" s="155">
        <v>11941108293</v>
      </c>
      <c r="P3236" s="156" t="s">
        <v>60</v>
      </c>
      <c r="Q3236" s="157" t="s">
        <v>110</v>
      </c>
      <c r="R3236" s="158">
        <v>46155</v>
      </c>
      <c r="S3236" s="159"/>
      <c r="T3236" s="159" t="s">
        <v>62</v>
      </c>
      <c r="U3236" s="159" t="s">
        <v>111</v>
      </c>
      <c r="V3236" s="154">
        <v>46149</v>
      </c>
      <c r="W3236" s="154"/>
      <c r="X3236" s="154"/>
      <c r="Y3236" s="160" t="s">
        <v>64</v>
      </c>
      <c r="Z3236" s="160" t="s">
        <v>65</v>
      </c>
      <c r="AA3236" s="153"/>
      <c r="AB3236" s="153"/>
      <c r="AC3236" s="182" t="e">
        <f t="shared" si="102"/>
        <v>#DIV/0!</v>
      </c>
      <c r="AD3236" s="153" t="e">
        <f t="shared" si="103"/>
        <v>#DIV/0!</v>
      </c>
      <c r="AE3236" s="233" t="s">
        <v>66</v>
      </c>
      <c r="AF3236" s="153"/>
      <c r="AG3236" s="159"/>
      <c r="AH3236" s="153"/>
      <c r="AI3236" s="161"/>
      <c r="AJ3236" s="153"/>
      <c r="AK3236" s="153"/>
      <c r="AL3236" s="207"/>
      <c r="AM3236" s="207"/>
      <c r="AN3236" s="207"/>
      <c r="AO3236" s="207" t="str">
        <f ca="1">IF(R3236="","",IF(R3236&gt;TODAY(),"0 meses",DATEDIF(R3236,TODAY(),"m") &amp; " meses"))</f>
        <v>0 meses</v>
      </c>
      <c r="AP3236" s="147" t="s">
        <v>67</v>
      </c>
      <c r="AQ3236" s="147" t="s">
        <v>67</v>
      </c>
      <c r="AR3236" s="147"/>
      <c r="AS3236" s="209" t="s">
        <v>68</v>
      </c>
      <c r="AT3236" s="223" t="str">
        <f>MONTH(B3236)&amp;"/"&amp;YEAR(B3236)</f>
        <v>3/2026</v>
      </c>
      <c r="AU3236" s="223">
        <f>WEEKNUM(B3236)-WEEKNUM(EOMONTH(B3236,-1)+1)+1</f>
        <v>5</v>
      </c>
      <c r="AV3236" s="209" t="str">
        <f>MONTH(R3236)&amp;"/"&amp;YEAR(R3236)</f>
        <v>5/2026</v>
      </c>
      <c r="AW3236" s="209">
        <f>WEEKNUM(R3236)-WEEKNUM(EOMONTH(R3236,-1)+1)+1</f>
        <v>3</v>
      </c>
      <c r="AX3236" s="209">
        <f>IF(BB3236="S",IF(Q3236="1. Aceitou o programa",R3236-B3236,0),0)</f>
        <v>43</v>
      </c>
      <c r="AY3236" s="209">
        <f>IF(BB3236="S",IF(AND(S3236&lt;&gt;"",R3236&lt;&gt;""),S3236-R3236,0),0)</f>
        <v>0</v>
      </c>
      <c r="AZ3236" s="209">
        <f>IF(BB3236="S",IF(Q3236="1. Aceitou o programa",IF(OR(X3236="Não se Aplica",X3236=""),IF(OR(W3236="Não se Aplica",W3236=""),0,W3236-V3236),AVERAGE(X3236-W3236,W3236-V3236)),0),0)</f>
        <v>0</v>
      </c>
      <c r="BA3236" s="209">
        <f>IF(BB3236="S",IF(AND(Q3236="1. Aceitou o programa",AH3236="Realizada"),IFERROR(IF(AG3236="",0,AG3236-R3236),0),0),0)</f>
        <v>0</v>
      </c>
      <c r="BB3236" s="209" t="str">
        <f>_xlfn.XLOOKUP(U3236,'Lista Suspensa'!$AA$20:$AA$23,'Lista Suspensa'!$AB$20:$AB$23,"N/A")</f>
        <v>S</v>
      </c>
    </row>
    <row r="3237" spans="1:54" ht="12" customHeight="1">
      <c r="A3237" s="151" t="s">
        <v>54</v>
      </c>
      <c r="B3237" s="152">
        <v>46112</v>
      </c>
      <c r="C3237" s="153" t="s">
        <v>55</v>
      </c>
      <c r="D3237" s="153" t="s">
        <v>56</v>
      </c>
      <c r="E3237" s="244">
        <v>94871111</v>
      </c>
      <c r="F3237" s="144" t="s">
        <v>6029</v>
      </c>
      <c r="G3237" s="230"/>
      <c r="H3237" s="154">
        <v>35034</v>
      </c>
      <c r="I3237" s="153">
        <v>30</v>
      </c>
      <c r="J3237" s="148" t="s">
        <v>70</v>
      </c>
      <c r="K3237" s="153"/>
      <c r="L3237" s="153"/>
      <c r="M3237" s="153"/>
      <c r="N3237" s="153"/>
      <c r="O3237" s="155">
        <v>11982991030</v>
      </c>
      <c r="P3237" s="156" t="s">
        <v>60</v>
      </c>
      <c r="Q3237" s="157" t="s">
        <v>110</v>
      </c>
      <c r="R3237" s="158">
        <v>46155</v>
      </c>
      <c r="S3237" s="159"/>
      <c r="T3237" s="159" t="s">
        <v>62</v>
      </c>
      <c r="U3237" s="159" t="s">
        <v>111</v>
      </c>
      <c r="V3237" s="154">
        <v>46149</v>
      </c>
      <c r="W3237" s="154"/>
      <c r="X3237" s="154"/>
      <c r="Y3237" s="160" t="s">
        <v>64</v>
      </c>
      <c r="Z3237" s="160" t="s">
        <v>65</v>
      </c>
      <c r="AA3237" s="153"/>
      <c r="AB3237" s="153"/>
      <c r="AC3237" s="182" t="e">
        <f t="shared" si="102"/>
        <v>#DIV/0!</v>
      </c>
      <c r="AD3237" s="153" t="e">
        <f t="shared" si="103"/>
        <v>#DIV/0!</v>
      </c>
      <c r="AE3237" s="233" t="s">
        <v>66</v>
      </c>
      <c r="AF3237" s="153"/>
      <c r="AG3237" s="159"/>
      <c r="AH3237" s="153"/>
      <c r="AI3237" s="161"/>
      <c r="AJ3237" s="153"/>
      <c r="AK3237" s="153"/>
      <c r="AL3237" s="207"/>
      <c r="AM3237" s="207"/>
      <c r="AN3237" s="207"/>
      <c r="AO3237" s="207" t="str">
        <f ca="1">IF(R3237="","",IF(R3237&gt;TODAY(),"0 meses",DATEDIF(R3237,TODAY(),"m") &amp; " meses"))</f>
        <v>0 meses</v>
      </c>
      <c r="AP3237" s="147" t="s">
        <v>67</v>
      </c>
      <c r="AQ3237" s="147" t="s">
        <v>67</v>
      </c>
      <c r="AR3237" s="147"/>
      <c r="AS3237" s="209" t="s">
        <v>68</v>
      </c>
      <c r="AT3237" s="223" t="str">
        <f>MONTH(B3237)&amp;"/"&amp;YEAR(B3237)</f>
        <v>3/2026</v>
      </c>
      <c r="AU3237" s="223">
        <f>WEEKNUM(B3237)-WEEKNUM(EOMONTH(B3237,-1)+1)+1</f>
        <v>5</v>
      </c>
      <c r="AV3237" s="209" t="str">
        <f>MONTH(R3237)&amp;"/"&amp;YEAR(R3237)</f>
        <v>5/2026</v>
      </c>
      <c r="AW3237" s="209">
        <f>WEEKNUM(R3237)-WEEKNUM(EOMONTH(R3237,-1)+1)+1</f>
        <v>3</v>
      </c>
      <c r="AX3237" s="209">
        <f>IF(BB3237="S",IF(Q3237="1. Aceitou o programa",R3237-B3237,0),0)</f>
        <v>43</v>
      </c>
      <c r="AY3237" s="209">
        <f>IF(BB3237="S",IF(AND(S3237&lt;&gt;"",R3237&lt;&gt;""),S3237-R3237,0),0)</f>
        <v>0</v>
      </c>
      <c r="AZ3237" s="209">
        <f>IF(BB3237="S",IF(Q3237="1. Aceitou o programa",IF(OR(X3237="Não se Aplica",X3237=""),IF(OR(W3237="Não se Aplica",W3237=""),0,W3237-V3237),AVERAGE(X3237-W3237,W3237-V3237)),0),0)</f>
        <v>0</v>
      </c>
      <c r="BA3237" s="209">
        <f>IF(BB3237="S",IF(AND(Q3237="1. Aceitou o programa",AH3237="Realizada"),IFERROR(IF(AG3237="",0,AG3237-R3237),0),0),0)</f>
        <v>0</v>
      </c>
      <c r="BB3237" s="209" t="str">
        <f>_xlfn.XLOOKUP(U3237,'Lista Suspensa'!$AA$20:$AA$23,'Lista Suspensa'!$AB$20:$AB$23,"N/A")</f>
        <v>S</v>
      </c>
    </row>
    <row r="3238" spans="1:54" ht="12" customHeight="1">
      <c r="A3238" s="151" t="s">
        <v>54</v>
      </c>
      <c r="B3238" s="152">
        <v>46112</v>
      </c>
      <c r="C3238" s="153" t="s">
        <v>55</v>
      </c>
      <c r="D3238" s="153" t="s">
        <v>56</v>
      </c>
      <c r="E3238" s="244">
        <v>93993117</v>
      </c>
      <c r="F3238" s="144" t="s">
        <v>6030</v>
      </c>
      <c r="G3238" s="230"/>
      <c r="H3238" s="154">
        <v>35045</v>
      </c>
      <c r="I3238" s="153">
        <v>30</v>
      </c>
      <c r="J3238" s="148" t="s">
        <v>70</v>
      </c>
      <c r="K3238" s="153"/>
      <c r="L3238" s="153"/>
      <c r="M3238" s="153"/>
      <c r="N3238" s="153"/>
      <c r="O3238" s="155">
        <v>21977516524</v>
      </c>
      <c r="P3238" s="156" t="s">
        <v>60</v>
      </c>
      <c r="Q3238" s="157" t="s">
        <v>110</v>
      </c>
      <c r="R3238" s="158">
        <v>46155</v>
      </c>
      <c r="S3238" s="159"/>
      <c r="T3238" s="159" t="s">
        <v>62</v>
      </c>
      <c r="U3238" s="159" t="s">
        <v>111</v>
      </c>
      <c r="V3238" s="154">
        <v>46149</v>
      </c>
      <c r="W3238" s="154">
        <v>46155</v>
      </c>
      <c r="X3238" s="154"/>
      <c r="Y3238" s="160" t="s">
        <v>99</v>
      </c>
      <c r="Z3238" s="160" t="s">
        <v>65</v>
      </c>
      <c r="AA3238" s="153"/>
      <c r="AB3238" s="153"/>
      <c r="AC3238" s="182" t="e">
        <f t="shared" si="102"/>
        <v>#DIV/0!</v>
      </c>
      <c r="AD3238" s="153" t="e">
        <f t="shared" si="103"/>
        <v>#DIV/0!</v>
      </c>
      <c r="AE3238" s="233" t="s">
        <v>66</v>
      </c>
      <c r="AF3238" s="153"/>
      <c r="AG3238" s="159"/>
      <c r="AH3238" s="153"/>
      <c r="AI3238" s="161"/>
      <c r="AJ3238" s="153"/>
      <c r="AK3238" s="153"/>
      <c r="AL3238" s="207"/>
      <c r="AM3238" s="207"/>
      <c r="AN3238" s="207"/>
      <c r="AO3238" s="207" t="str">
        <f ca="1">IF(R3238="","",IF(R3238&gt;TODAY(),"0 meses",DATEDIF(R3238,TODAY(),"m") &amp; " meses"))</f>
        <v>0 meses</v>
      </c>
      <c r="AP3238" s="147" t="s">
        <v>67</v>
      </c>
      <c r="AQ3238" s="147" t="s">
        <v>67</v>
      </c>
      <c r="AR3238" s="147"/>
      <c r="AS3238" s="209" t="s">
        <v>68</v>
      </c>
      <c r="AT3238" s="223" t="str">
        <f>MONTH(B3238)&amp;"/"&amp;YEAR(B3238)</f>
        <v>3/2026</v>
      </c>
      <c r="AU3238" s="223">
        <f>WEEKNUM(B3238)-WEEKNUM(EOMONTH(B3238,-1)+1)+1</f>
        <v>5</v>
      </c>
      <c r="AV3238" s="209" t="str">
        <f>MONTH(R3238)&amp;"/"&amp;YEAR(R3238)</f>
        <v>5/2026</v>
      </c>
      <c r="AW3238" s="209">
        <f>WEEKNUM(R3238)-WEEKNUM(EOMONTH(R3238,-1)+1)+1</f>
        <v>3</v>
      </c>
      <c r="AX3238" s="209">
        <f>IF(BB3238="S",IF(Q3238="1. Aceitou o programa",R3238-B3238,0),0)</f>
        <v>43</v>
      </c>
      <c r="AY3238" s="209">
        <f>IF(BB3238="S",IF(AND(S3238&lt;&gt;"",R3238&lt;&gt;""),S3238-R3238,0),0)</f>
        <v>0</v>
      </c>
      <c r="AZ3238" s="209">
        <f>IF(BB3238="S",IF(Q3238="1. Aceitou o programa",IF(OR(X3238="Não se Aplica",X3238=""),IF(OR(W3238="Não se Aplica",W3238=""),0,W3238-V3238),AVERAGE(X3238-W3238,W3238-V3238)),0),0)</f>
        <v>6</v>
      </c>
      <c r="BA3238" s="209">
        <f>IF(BB3238="S",IF(AND(Q3238="1. Aceitou o programa",AH3238="Realizada"),IFERROR(IF(AG3238="",0,AG3238-R3238),0),0),0)</f>
        <v>0</v>
      </c>
      <c r="BB3238" s="209" t="str">
        <f>_xlfn.XLOOKUP(U3238,'Lista Suspensa'!$AA$20:$AA$23,'Lista Suspensa'!$AB$20:$AB$23,"N/A")</f>
        <v>S</v>
      </c>
    </row>
    <row r="3239" spans="1:54" ht="12" customHeight="1">
      <c r="A3239" s="151" t="s">
        <v>54</v>
      </c>
      <c r="B3239" s="152">
        <v>46112</v>
      </c>
      <c r="C3239" s="153" t="s">
        <v>55</v>
      </c>
      <c r="D3239" s="153" t="s">
        <v>56</v>
      </c>
      <c r="E3239" s="244">
        <v>93710766</v>
      </c>
      <c r="F3239" s="144" t="s">
        <v>6031</v>
      </c>
      <c r="G3239" s="230"/>
      <c r="H3239" s="154">
        <v>35110</v>
      </c>
      <c r="I3239" s="153">
        <v>30</v>
      </c>
      <c r="J3239" s="148" t="s">
        <v>70</v>
      </c>
      <c r="K3239" s="153"/>
      <c r="L3239" s="153"/>
      <c r="M3239" s="153"/>
      <c r="N3239" s="153"/>
      <c r="O3239" s="155">
        <v>21970980320</v>
      </c>
      <c r="P3239" s="156" t="s">
        <v>60</v>
      </c>
      <c r="Q3239" s="157" t="s">
        <v>110</v>
      </c>
      <c r="R3239" s="158">
        <v>46155</v>
      </c>
      <c r="S3239" s="159"/>
      <c r="T3239" s="159" t="s">
        <v>62</v>
      </c>
      <c r="U3239" s="159" t="s">
        <v>111</v>
      </c>
      <c r="V3239" s="154">
        <v>46149</v>
      </c>
      <c r="W3239" s="154"/>
      <c r="X3239" s="154"/>
      <c r="Y3239" s="160" t="s">
        <v>64</v>
      </c>
      <c r="Z3239" s="160" t="s">
        <v>65</v>
      </c>
      <c r="AA3239" s="153"/>
      <c r="AB3239" s="153"/>
      <c r="AC3239" s="182" t="e">
        <f t="shared" si="102"/>
        <v>#DIV/0!</v>
      </c>
      <c r="AD3239" s="153" t="e">
        <f t="shared" si="103"/>
        <v>#DIV/0!</v>
      </c>
      <c r="AE3239" s="233" t="s">
        <v>66</v>
      </c>
      <c r="AF3239" s="153"/>
      <c r="AG3239" s="159"/>
      <c r="AH3239" s="153"/>
      <c r="AI3239" s="161"/>
      <c r="AJ3239" s="153"/>
      <c r="AK3239" s="153"/>
      <c r="AL3239" s="207"/>
      <c r="AM3239" s="207"/>
      <c r="AN3239" s="207"/>
      <c r="AO3239" s="207" t="str">
        <f ca="1">IF(R3239="","",IF(R3239&gt;TODAY(),"0 meses",DATEDIF(R3239,TODAY(),"m") &amp; " meses"))</f>
        <v>0 meses</v>
      </c>
      <c r="AP3239" s="147" t="s">
        <v>67</v>
      </c>
      <c r="AQ3239" s="147" t="s">
        <v>67</v>
      </c>
      <c r="AR3239" s="147"/>
      <c r="AS3239" s="209" t="s">
        <v>68</v>
      </c>
      <c r="AT3239" s="223" t="str">
        <f>MONTH(B3239)&amp;"/"&amp;YEAR(B3239)</f>
        <v>3/2026</v>
      </c>
      <c r="AU3239" s="223">
        <f>WEEKNUM(B3239)-WEEKNUM(EOMONTH(B3239,-1)+1)+1</f>
        <v>5</v>
      </c>
      <c r="AV3239" s="209" t="str">
        <f>MONTH(R3239)&amp;"/"&amp;YEAR(R3239)</f>
        <v>5/2026</v>
      </c>
      <c r="AW3239" s="209">
        <f>WEEKNUM(R3239)-WEEKNUM(EOMONTH(R3239,-1)+1)+1</f>
        <v>3</v>
      </c>
      <c r="AX3239" s="209">
        <f>IF(BB3239="S",IF(Q3239="1. Aceitou o programa",R3239-B3239,0),0)</f>
        <v>43</v>
      </c>
      <c r="AY3239" s="209">
        <f>IF(BB3239="S",IF(AND(S3239&lt;&gt;"",R3239&lt;&gt;""),S3239-R3239,0),0)</f>
        <v>0</v>
      </c>
      <c r="AZ3239" s="209">
        <f>IF(BB3239="S",IF(Q3239="1. Aceitou o programa",IF(OR(X3239="Não se Aplica",X3239=""),IF(OR(W3239="Não se Aplica",W3239=""),0,W3239-V3239),AVERAGE(X3239-W3239,W3239-V3239)),0),0)</f>
        <v>0</v>
      </c>
      <c r="BA3239" s="209">
        <f>IF(BB3239="S",IF(AND(Q3239="1. Aceitou o programa",AH3239="Realizada"),IFERROR(IF(AG3239="",0,AG3239-R3239),0),0),0)</f>
        <v>0</v>
      </c>
      <c r="BB3239" s="209" t="str">
        <f>_xlfn.XLOOKUP(U3239,'Lista Suspensa'!$AA$20:$AA$23,'Lista Suspensa'!$AB$20:$AB$23,"N/A")</f>
        <v>S</v>
      </c>
    </row>
    <row r="3240" spans="1:54" ht="12" customHeight="1">
      <c r="A3240" s="151" t="s">
        <v>54</v>
      </c>
      <c r="B3240" s="152">
        <v>46112</v>
      </c>
      <c r="C3240" s="153" t="s">
        <v>55</v>
      </c>
      <c r="D3240" s="153" t="s">
        <v>56</v>
      </c>
      <c r="E3240" s="244">
        <v>93608199</v>
      </c>
      <c r="F3240" s="144" t="s">
        <v>6032</v>
      </c>
      <c r="G3240" s="230"/>
      <c r="H3240" s="154">
        <v>35122</v>
      </c>
      <c r="I3240" s="153">
        <v>30</v>
      </c>
      <c r="J3240" s="148" t="s">
        <v>70</v>
      </c>
      <c r="K3240" s="153"/>
      <c r="L3240" s="153"/>
      <c r="M3240" s="153"/>
      <c r="N3240" s="153"/>
      <c r="O3240" s="155">
        <v>21994643724</v>
      </c>
      <c r="P3240" s="156" t="s">
        <v>60</v>
      </c>
      <c r="Q3240" s="157" t="s">
        <v>110</v>
      </c>
      <c r="R3240" s="158">
        <v>46155</v>
      </c>
      <c r="S3240" s="159"/>
      <c r="T3240" s="159" t="s">
        <v>62</v>
      </c>
      <c r="U3240" s="159" t="s">
        <v>111</v>
      </c>
      <c r="V3240" s="154">
        <v>46149</v>
      </c>
      <c r="W3240" s="154">
        <v>46155</v>
      </c>
      <c r="X3240" s="154"/>
      <c r="Y3240" s="160" t="s">
        <v>99</v>
      </c>
      <c r="Z3240" s="160" t="s">
        <v>65</v>
      </c>
      <c r="AA3240" s="153"/>
      <c r="AB3240" s="153"/>
      <c r="AC3240" s="182" t="e">
        <f t="shared" si="102"/>
        <v>#DIV/0!</v>
      </c>
      <c r="AD3240" s="153" t="e">
        <f t="shared" si="103"/>
        <v>#DIV/0!</v>
      </c>
      <c r="AE3240" s="233" t="s">
        <v>66</v>
      </c>
      <c r="AF3240" s="153"/>
      <c r="AG3240" s="159"/>
      <c r="AH3240" s="153"/>
      <c r="AI3240" s="161"/>
      <c r="AJ3240" s="153"/>
      <c r="AK3240" s="153"/>
      <c r="AL3240" s="207"/>
      <c r="AM3240" s="207"/>
      <c r="AN3240" s="207"/>
      <c r="AO3240" s="207" t="str">
        <f ca="1">IF(R3240="","",IF(R3240&gt;TODAY(),"0 meses",DATEDIF(R3240,TODAY(),"m") &amp; " meses"))</f>
        <v>0 meses</v>
      </c>
      <c r="AP3240" s="147" t="s">
        <v>67</v>
      </c>
      <c r="AQ3240" s="147" t="s">
        <v>67</v>
      </c>
      <c r="AR3240" s="147"/>
      <c r="AS3240" s="209" t="s">
        <v>68</v>
      </c>
      <c r="AT3240" s="223" t="str">
        <f>MONTH(B3240)&amp;"/"&amp;YEAR(B3240)</f>
        <v>3/2026</v>
      </c>
      <c r="AU3240" s="223">
        <f>WEEKNUM(B3240)-WEEKNUM(EOMONTH(B3240,-1)+1)+1</f>
        <v>5</v>
      </c>
      <c r="AV3240" s="209" t="str">
        <f>MONTH(R3240)&amp;"/"&amp;YEAR(R3240)</f>
        <v>5/2026</v>
      </c>
      <c r="AW3240" s="209">
        <f>WEEKNUM(R3240)-WEEKNUM(EOMONTH(R3240,-1)+1)+1</f>
        <v>3</v>
      </c>
      <c r="AX3240" s="209">
        <f>IF(BB3240="S",IF(Q3240="1. Aceitou o programa",R3240-B3240,0),0)</f>
        <v>43</v>
      </c>
      <c r="AY3240" s="209">
        <f>IF(BB3240="S",IF(AND(S3240&lt;&gt;"",R3240&lt;&gt;""),S3240-R3240,0),0)</f>
        <v>0</v>
      </c>
      <c r="AZ3240" s="209">
        <f>IF(BB3240="S",IF(Q3240="1. Aceitou o programa",IF(OR(X3240="Não se Aplica",X3240=""),IF(OR(W3240="Não se Aplica",W3240=""),0,W3240-V3240),AVERAGE(X3240-W3240,W3240-V3240)),0),0)</f>
        <v>6</v>
      </c>
      <c r="BA3240" s="209">
        <f>IF(BB3240="S",IF(AND(Q3240="1. Aceitou o programa",AH3240="Realizada"),IFERROR(IF(AG3240="",0,AG3240-R3240),0),0),0)</f>
        <v>0</v>
      </c>
      <c r="BB3240" s="209" t="str">
        <f>_xlfn.XLOOKUP(U3240,'Lista Suspensa'!$AA$20:$AA$23,'Lista Suspensa'!$AB$20:$AB$23,"N/A")</f>
        <v>S</v>
      </c>
    </row>
    <row r="3241" spans="1:54" ht="12" customHeight="1">
      <c r="A3241" s="151" t="s">
        <v>54</v>
      </c>
      <c r="B3241" s="152">
        <v>46112</v>
      </c>
      <c r="C3241" s="153" t="s">
        <v>55</v>
      </c>
      <c r="D3241" s="153" t="s">
        <v>56</v>
      </c>
      <c r="E3241" s="244">
        <v>94323015</v>
      </c>
      <c r="F3241" s="144" t="s">
        <v>6033</v>
      </c>
      <c r="G3241" s="230"/>
      <c r="H3241" s="154">
        <v>35154</v>
      </c>
      <c r="I3241" s="153">
        <v>30</v>
      </c>
      <c r="J3241" s="148" t="s">
        <v>70</v>
      </c>
      <c r="K3241" s="153"/>
      <c r="L3241" s="153"/>
      <c r="M3241" s="153"/>
      <c r="N3241" s="153"/>
      <c r="O3241" s="155">
        <v>11954240404</v>
      </c>
      <c r="P3241" s="156" t="s">
        <v>60</v>
      </c>
      <c r="Q3241" s="157" t="s">
        <v>110</v>
      </c>
      <c r="R3241" s="158">
        <v>46155</v>
      </c>
      <c r="S3241" s="159"/>
      <c r="T3241" s="159" t="s">
        <v>62</v>
      </c>
      <c r="U3241" s="159" t="s">
        <v>111</v>
      </c>
      <c r="V3241" s="154">
        <v>46149</v>
      </c>
      <c r="W3241" s="154"/>
      <c r="X3241" s="154"/>
      <c r="Y3241" s="160" t="s">
        <v>64</v>
      </c>
      <c r="Z3241" s="160" t="s">
        <v>65</v>
      </c>
      <c r="AA3241" s="153"/>
      <c r="AB3241" s="153"/>
      <c r="AC3241" s="182" t="e">
        <f t="shared" si="102"/>
        <v>#DIV/0!</v>
      </c>
      <c r="AD3241" s="153" t="e">
        <f t="shared" si="103"/>
        <v>#DIV/0!</v>
      </c>
      <c r="AE3241" s="233" t="s">
        <v>66</v>
      </c>
      <c r="AF3241" s="153"/>
      <c r="AG3241" s="159"/>
      <c r="AH3241" s="153"/>
      <c r="AI3241" s="161"/>
      <c r="AJ3241" s="153"/>
      <c r="AK3241" s="153"/>
      <c r="AL3241" s="207"/>
      <c r="AM3241" s="207"/>
      <c r="AN3241" s="207"/>
      <c r="AO3241" s="207" t="str">
        <f ca="1">IF(R3241="","",IF(R3241&gt;TODAY(),"0 meses",DATEDIF(R3241,TODAY(),"m") &amp; " meses"))</f>
        <v>0 meses</v>
      </c>
      <c r="AP3241" s="147" t="s">
        <v>67</v>
      </c>
      <c r="AQ3241" s="147" t="s">
        <v>67</v>
      </c>
      <c r="AR3241" s="147"/>
      <c r="AS3241" s="209" t="s">
        <v>68</v>
      </c>
      <c r="AT3241" s="223" t="str">
        <f>MONTH(B3241)&amp;"/"&amp;YEAR(B3241)</f>
        <v>3/2026</v>
      </c>
      <c r="AU3241" s="223">
        <f>WEEKNUM(B3241)-WEEKNUM(EOMONTH(B3241,-1)+1)+1</f>
        <v>5</v>
      </c>
      <c r="AV3241" s="209" t="str">
        <f>MONTH(R3241)&amp;"/"&amp;YEAR(R3241)</f>
        <v>5/2026</v>
      </c>
      <c r="AW3241" s="209">
        <f>WEEKNUM(R3241)-WEEKNUM(EOMONTH(R3241,-1)+1)+1</f>
        <v>3</v>
      </c>
      <c r="AX3241" s="209">
        <f>IF(BB3241="S",IF(Q3241="1. Aceitou o programa",R3241-B3241,0),0)</f>
        <v>43</v>
      </c>
      <c r="AY3241" s="209">
        <f>IF(BB3241="S",IF(AND(S3241&lt;&gt;"",R3241&lt;&gt;""),S3241-R3241,0),0)</f>
        <v>0</v>
      </c>
      <c r="AZ3241" s="209">
        <f>IF(BB3241="S",IF(Q3241="1. Aceitou o programa",IF(OR(X3241="Não se Aplica",X3241=""),IF(OR(W3241="Não se Aplica",W3241=""),0,W3241-V3241),AVERAGE(X3241-W3241,W3241-V3241)),0),0)</f>
        <v>0</v>
      </c>
      <c r="BA3241" s="209">
        <f>IF(BB3241="S",IF(AND(Q3241="1. Aceitou o programa",AH3241="Realizada"),IFERROR(IF(AG3241="",0,AG3241-R3241),0),0),0)</f>
        <v>0</v>
      </c>
      <c r="BB3241" s="209" t="str">
        <f>_xlfn.XLOOKUP(U3241,'Lista Suspensa'!$AA$20:$AA$23,'Lista Suspensa'!$AB$20:$AB$23,"N/A")</f>
        <v>S</v>
      </c>
    </row>
    <row r="3242" spans="1:54" ht="12" customHeight="1">
      <c r="A3242" s="151" t="s">
        <v>54</v>
      </c>
      <c r="B3242" s="152">
        <v>46112</v>
      </c>
      <c r="C3242" s="153" t="s">
        <v>55</v>
      </c>
      <c r="D3242" s="153" t="s">
        <v>56</v>
      </c>
      <c r="E3242" s="244">
        <v>87872002</v>
      </c>
      <c r="F3242" s="144" t="s">
        <v>6034</v>
      </c>
      <c r="G3242" s="230"/>
      <c r="H3242" s="154">
        <v>35178</v>
      </c>
      <c r="I3242" s="153">
        <v>30</v>
      </c>
      <c r="J3242" s="148" t="s">
        <v>70</v>
      </c>
      <c r="K3242" s="153"/>
      <c r="L3242" s="153"/>
      <c r="M3242" s="153"/>
      <c r="N3242" s="153"/>
      <c r="O3242" s="155">
        <v>11959610176</v>
      </c>
      <c r="P3242" s="156" t="s">
        <v>60</v>
      </c>
      <c r="Q3242" s="157" t="s">
        <v>110</v>
      </c>
      <c r="R3242" s="158">
        <v>46155</v>
      </c>
      <c r="S3242" s="159"/>
      <c r="T3242" s="159" t="s">
        <v>62</v>
      </c>
      <c r="U3242" s="159" t="s">
        <v>111</v>
      </c>
      <c r="V3242" s="154">
        <v>46149</v>
      </c>
      <c r="W3242" s="154"/>
      <c r="X3242" s="154"/>
      <c r="Y3242" s="160" t="s">
        <v>64</v>
      </c>
      <c r="Z3242" s="160" t="s">
        <v>65</v>
      </c>
      <c r="AA3242" s="153"/>
      <c r="AB3242" s="153"/>
      <c r="AC3242" s="182" t="e">
        <f t="shared" si="102"/>
        <v>#DIV/0!</v>
      </c>
      <c r="AD3242" s="153" t="e">
        <f t="shared" si="103"/>
        <v>#DIV/0!</v>
      </c>
      <c r="AE3242" s="233" t="s">
        <v>66</v>
      </c>
      <c r="AF3242" s="153"/>
      <c r="AG3242" s="159"/>
      <c r="AH3242" s="153"/>
      <c r="AI3242" s="161"/>
      <c r="AJ3242" s="153"/>
      <c r="AK3242" s="153"/>
      <c r="AL3242" s="207"/>
      <c r="AM3242" s="207"/>
      <c r="AN3242" s="207"/>
      <c r="AO3242" s="207" t="str">
        <f ca="1">IF(R3242="","",IF(R3242&gt;TODAY(),"0 meses",DATEDIF(R3242,TODAY(),"m") &amp; " meses"))</f>
        <v>0 meses</v>
      </c>
      <c r="AP3242" s="147" t="s">
        <v>67</v>
      </c>
      <c r="AQ3242" s="147" t="s">
        <v>67</v>
      </c>
      <c r="AR3242" s="147"/>
      <c r="AS3242" s="209" t="s">
        <v>68</v>
      </c>
      <c r="AT3242" s="223" t="str">
        <f>MONTH(B3242)&amp;"/"&amp;YEAR(B3242)</f>
        <v>3/2026</v>
      </c>
      <c r="AU3242" s="223">
        <f>WEEKNUM(B3242)-WEEKNUM(EOMONTH(B3242,-1)+1)+1</f>
        <v>5</v>
      </c>
      <c r="AV3242" s="209" t="str">
        <f>MONTH(R3242)&amp;"/"&amp;YEAR(R3242)</f>
        <v>5/2026</v>
      </c>
      <c r="AW3242" s="209">
        <f>WEEKNUM(R3242)-WEEKNUM(EOMONTH(R3242,-1)+1)+1</f>
        <v>3</v>
      </c>
      <c r="AX3242" s="209">
        <f>IF(BB3242="S",IF(Q3242="1. Aceitou o programa",R3242-B3242,0),0)</f>
        <v>43</v>
      </c>
      <c r="AY3242" s="209">
        <f>IF(BB3242="S",IF(AND(S3242&lt;&gt;"",R3242&lt;&gt;""),S3242-R3242,0),0)</f>
        <v>0</v>
      </c>
      <c r="AZ3242" s="209">
        <f>IF(BB3242="S",IF(Q3242="1. Aceitou o programa",IF(OR(X3242="Não se Aplica",X3242=""),IF(OR(W3242="Não se Aplica",W3242=""),0,W3242-V3242),AVERAGE(X3242-W3242,W3242-V3242)),0),0)</f>
        <v>0</v>
      </c>
      <c r="BA3242" s="209">
        <f>IF(BB3242="S",IF(AND(Q3242="1. Aceitou o programa",AH3242="Realizada"),IFERROR(IF(AG3242="",0,AG3242-R3242),0),0),0)</f>
        <v>0</v>
      </c>
      <c r="BB3242" s="209" t="str">
        <f>_xlfn.XLOOKUP(U3242,'Lista Suspensa'!$AA$20:$AA$23,'Lista Suspensa'!$AB$20:$AB$23,"N/A")</f>
        <v>S</v>
      </c>
    </row>
    <row r="3243" spans="1:54" ht="12" customHeight="1">
      <c r="A3243" s="151" t="s">
        <v>54</v>
      </c>
      <c r="B3243" s="152">
        <v>46112</v>
      </c>
      <c r="C3243" s="153" t="s">
        <v>55</v>
      </c>
      <c r="D3243" s="153" t="s">
        <v>56</v>
      </c>
      <c r="E3243" s="244">
        <v>79440673</v>
      </c>
      <c r="F3243" s="144" t="s">
        <v>6035</v>
      </c>
      <c r="G3243" s="230"/>
      <c r="H3243" s="154">
        <v>35205</v>
      </c>
      <c r="I3243" s="153">
        <v>29</v>
      </c>
      <c r="J3243" s="148" t="s">
        <v>70</v>
      </c>
      <c r="K3243" s="153"/>
      <c r="L3243" s="153"/>
      <c r="M3243" s="153"/>
      <c r="N3243" s="153"/>
      <c r="O3243" s="155">
        <v>21989593796</v>
      </c>
      <c r="P3243" s="156" t="s">
        <v>60</v>
      </c>
      <c r="Q3243" s="157" t="s">
        <v>110</v>
      </c>
      <c r="R3243" s="158">
        <v>46155</v>
      </c>
      <c r="S3243" s="159"/>
      <c r="T3243" s="159" t="s">
        <v>62</v>
      </c>
      <c r="U3243" s="159" t="s">
        <v>111</v>
      </c>
      <c r="V3243" s="154">
        <v>46149</v>
      </c>
      <c r="W3243" s="154"/>
      <c r="X3243" s="154"/>
      <c r="Y3243" s="160" t="s">
        <v>64</v>
      </c>
      <c r="Z3243" s="160" t="s">
        <v>65</v>
      </c>
      <c r="AA3243" s="153"/>
      <c r="AB3243" s="153"/>
      <c r="AC3243" s="182" t="e">
        <f t="shared" si="102"/>
        <v>#DIV/0!</v>
      </c>
      <c r="AD3243" s="153" t="e">
        <f t="shared" si="103"/>
        <v>#DIV/0!</v>
      </c>
      <c r="AE3243" s="233" t="s">
        <v>66</v>
      </c>
      <c r="AF3243" s="153"/>
      <c r="AG3243" s="159"/>
      <c r="AH3243" s="153"/>
      <c r="AI3243" s="161"/>
      <c r="AJ3243" s="153"/>
      <c r="AK3243" s="153"/>
      <c r="AL3243" s="207"/>
      <c r="AM3243" s="207"/>
      <c r="AN3243" s="207"/>
      <c r="AO3243" s="207" t="str">
        <f ca="1">IF(R3243="","",IF(R3243&gt;TODAY(),"0 meses",DATEDIF(R3243,TODAY(),"m") &amp; " meses"))</f>
        <v>0 meses</v>
      </c>
      <c r="AP3243" s="147" t="s">
        <v>67</v>
      </c>
      <c r="AQ3243" s="147" t="s">
        <v>67</v>
      </c>
      <c r="AR3243" s="147"/>
      <c r="AS3243" s="209" t="s">
        <v>68</v>
      </c>
      <c r="AT3243" s="223" t="str">
        <f>MONTH(B3243)&amp;"/"&amp;YEAR(B3243)</f>
        <v>3/2026</v>
      </c>
      <c r="AU3243" s="223">
        <f>WEEKNUM(B3243)-WEEKNUM(EOMONTH(B3243,-1)+1)+1</f>
        <v>5</v>
      </c>
      <c r="AV3243" s="209" t="str">
        <f>MONTH(R3243)&amp;"/"&amp;YEAR(R3243)</f>
        <v>5/2026</v>
      </c>
      <c r="AW3243" s="209">
        <f>WEEKNUM(R3243)-WEEKNUM(EOMONTH(R3243,-1)+1)+1</f>
        <v>3</v>
      </c>
      <c r="AX3243" s="209">
        <f>IF(BB3243="S",IF(Q3243="1. Aceitou o programa",R3243-B3243,0),0)</f>
        <v>43</v>
      </c>
      <c r="AY3243" s="209">
        <f>IF(BB3243="S",IF(AND(S3243&lt;&gt;"",R3243&lt;&gt;""),S3243-R3243,0),0)</f>
        <v>0</v>
      </c>
      <c r="AZ3243" s="209">
        <f>IF(BB3243="S",IF(Q3243="1. Aceitou o programa",IF(OR(X3243="Não se Aplica",X3243=""),IF(OR(W3243="Não se Aplica",W3243=""),0,W3243-V3243),AVERAGE(X3243-W3243,W3243-V3243)),0),0)</f>
        <v>0</v>
      </c>
      <c r="BA3243" s="209">
        <f>IF(BB3243="S",IF(AND(Q3243="1. Aceitou o programa",AH3243="Realizada"),IFERROR(IF(AG3243="",0,AG3243-R3243),0),0),0)</f>
        <v>0</v>
      </c>
      <c r="BB3243" s="209" t="str">
        <f>_xlfn.XLOOKUP(U3243,'Lista Suspensa'!$AA$20:$AA$23,'Lista Suspensa'!$AB$20:$AB$23,"N/A")</f>
        <v>S</v>
      </c>
    </row>
    <row r="3244" spans="1:54" ht="12" customHeight="1">
      <c r="A3244" s="151" t="s">
        <v>54</v>
      </c>
      <c r="B3244" s="152">
        <v>46112</v>
      </c>
      <c r="C3244" s="153" t="s">
        <v>55</v>
      </c>
      <c r="D3244" s="153" t="s">
        <v>56</v>
      </c>
      <c r="E3244" s="244">
        <v>93849640</v>
      </c>
      <c r="F3244" s="144" t="s">
        <v>6036</v>
      </c>
      <c r="G3244" s="230"/>
      <c r="H3244" s="154">
        <v>35297</v>
      </c>
      <c r="I3244" s="153">
        <v>29</v>
      </c>
      <c r="J3244" s="148" t="s">
        <v>70</v>
      </c>
      <c r="K3244" s="153"/>
      <c r="L3244" s="153"/>
      <c r="M3244" s="153"/>
      <c r="N3244" s="153"/>
      <c r="O3244" s="155">
        <v>21975303685</v>
      </c>
      <c r="P3244" s="156" t="s">
        <v>60</v>
      </c>
      <c r="Q3244" s="157" t="s">
        <v>110</v>
      </c>
      <c r="R3244" s="158">
        <v>46155</v>
      </c>
      <c r="S3244" s="159"/>
      <c r="T3244" s="159" t="s">
        <v>62</v>
      </c>
      <c r="U3244" s="159" t="s">
        <v>111</v>
      </c>
      <c r="V3244" s="154">
        <v>46149</v>
      </c>
      <c r="W3244" s="154"/>
      <c r="X3244" s="154"/>
      <c r="Y3244" s="160" t="s">
        <v>64</v>
      </c>
      <c r="Z3244" s="160" t="s">
        <v>65</v>
      </c>
      <c r="AA3244" s="153"/>
      <c r="AB3244" s="153"/>
      <c r="AC3244" s="182" t="e">
        <f t="shared" si="102"/>
        <v>#DIV/0!</v>
      </c>
      <c r="AD3244" s="153" t="e">
        <f t="shared" si="103"/>
        <v>#DIV/0!</v>
      </c>
      <c r="AE3244" s="233" t="s">
        <v>66</v>
      </c>
      <c r="AF3244" s="153"/>
      <c r="AG3244" s="159"/>
      <c r="AH3244" s="153"/>
      <c r="AI3244" s="161"/>
      <c r="AJ3244" s="153"/>
      <c r="AK3244" s="153"/>
      <c r="AL3244" s="207"/>
      <c r="AM3244" s="207"/>
      <c r="AN3244" s="207"/>
      <c r="AO3244" s="207" t="str">
        <f ca="1">IF(R3244="","",IF(R3244&gt;TODAY(),"0 meses",DATEDIF(R3244,TODAY(),"m") &amp; " meses"))</f>
        <v>0 meses</v>
      </c>
      <c r="AP3244" s="147" t="s">
        <v>67</v>
      </c>
      <c r="AQ3244" s="147" t="s">
        <v>67</v>
      </c>
      <c r="AR3244" s="147"/>
      <c r="AS3244" s="209" t="s">
        <v>68</v>
      </c>
      <c r="AT3244" s="223" t="str">
        <f>MONTH(B3244)&amp;"/"&amp;YEAR(B3244)</f>
        <v>3/2026</v>
      </c>
      <c r="AU3244" s="223">
        <f>WEEKNUM(B3244)-WEEKNUM(EOMONTH(B3244,-1)+1)+1</f>
        <v>5</v>
      </c>
      <c r="AV3244" s="209" t="str">
        <f>MONTH(R3244)&amp;"/"&amp;YEAR(R3244)</f>
        <v>5/2026</v>
      </c>
      <c r="AW3244" s="209">
        <f>WEEKNUM(R3244)-WEEKNUM(EOMONTH(R3244,-1)+1)+1</f>
        <v>3</v>
      </c>
      <c r="AX3244" s="209">
        <f>IF(BB3244="S",IF(Q3244="1. Aceitou o programa",R3244-B3244,0),0)</f>
        <v>43</v>
      </c>
      <c r="AY3244" s="209">
        <f>IF(BB3244="S",IF(AND(S3244&lt;&gt;"",R3244&lt;&gt;""),S3244-R3244,0),0)</f>
        <v>0</v>
      </c>
      <c r="AZ3244" s="209">
        <f>IF(BB3244="S",IF(Q3244="1. Aceitou o programa",IF(OR(X3244="Não se Aplica",X3244=""),IF(OR(W3244="Não se Aplica",W3244=""),0,W3244-V3244),AVERAGE(X3244-W3244,W3244-V3244)),0),0)</f>
        <v>0</v>
      </c>
      <c r="BA3244" s="209">
        <f>IF(BB3244="S",IF(AND(Q3244="1. Aceitou o programa",AH3244="Realizada"),IFERROR(IF(AG3244="",0,AG3244-R3244),0),0),0)</f>
        <v>0</v>
      </c>
      <c r="BB3244" s="209" t="str">
        <f>_xlfn.XLOOKUP(U3244,'Lista Suspensa'!$AA$20:$AA$23,'Lista Suspensa'!$AB$20:$AB$23,"N/A")</f>
        <v>S</v>
      </c>
    </row>
    <row r="3245" spans="1:54" ht="12" customHeight="1">
      <c r="A3245" s="151" t="s">
        <v>54</v>
      </c>
      <c r="B3245" s="152">
        <v>46112</v>
      </c>
      <c r="C3245" s="153" t="s">
        <v>55</v>
      </c>
      <c r="D3245" s="153" t="s">
        <v>56</v>
      </c>
      <c r="E3245" s="244">
        <v>86679372</v>
      </c>
      <c r="F3245" s="144" t="s">
        <v>6037</v>
      </c>
      <c r="G3245" s="230"/>
      <c r="H3245" s="154">
        <v>35341</v>
      </c>
      <c r="I3245" s="153">
        <v>29</v>
      </c>
      <c r="J3245" s="148" t="s">
        <v>70</v>
      </c>
      <c r="K3245" s="153"/>
      <c r="L3245" s="153"/>
      <c r="M3245" s="153"/>
      <c r="N3245" s="153"/>
      <c r="O3245" s="155">
        <v>21979841505</v>
      </c>
      <c r="P3245" s="156" t="s">
        <v>60</v>
      </c>
      <c r="Q3245" s="157" t="s">
        <v>110</v>
      </c>
      <c r="R3245" s="158">
        <v>46155</v>
      </c>
      <c r="S3245" s="159"/>
      <c r="T3245" s="159" t="s">
        <v>62</v>
      </c>
      <c r="U3245" s="159" t="s">
        <v>111</v>
      </c>
      <c r="V3245" s="154">
        <v>46149</v>
      </c>
      <c r="W3245" s="154"/>
      <c r="X3245" s="154"/>
      <c r="Y3245" s="160" t="s">
        <v>64</v>
      </c>
      <c r="Z3245" s="160" t="s">
        <v>65</v>
      </c>
      <c r="AA3245" s="153"/>
      <c r="AB3245" s="153"/>
      <c r="AC3245" s="182" t="e">
        <f t="shared" si="102"/>
        <v>#DIV/0!</v>
      </c>
      <c r="AD3245" s="153" t="e">
        <f t="shared" si="103"/>
        <v>#DIV/0!</v>
      </c>
      <c r="AE3245" s="233" t="s">
        <v>66</v>
      </c>
      <c r="AF3245" s="153"/>
      <c r="AG3245" s="159"/>
      <c r="AH3245" s="153"/>
      <c r="AI3245" s="161"/>
      <c r="AJ3245" s="153"/>
      <c r="AK3245" s="153"/>
      <c r="AL3245" s="207"/>
      <c r="AM3245" s="207"/>
      <c r="AN3245" s="207"/>
      <c r="AO3245" s="207" t="str">
        <f ca="1">IF(R3245="","",IF(R3245&gt;TODAY(),"0 meses",DATEDIF(R3245,TODAY(),"m") &amp; " meses"))</f>
        <v>0 meses</v>
      </c>
      <c r="AP3245" s="147" t="s">
        <v>67</v>
      </c>
      <c r="AQ3245" s="147" t="s">
        <v>67</v>
      </c>
      <c r="AR3245" s="147"/>
      <c r="AS3245" s="209" t="s">
        <v>68</v>
      </c>
      <c r="AT3245" s="223" t="str">
        <f>MONTH(B3245)&amp;"/"&amp;YEAR(B3245)</f>
        <v>3/2026</v>
      </c>
      <c r="AU3245" s="223">
        <f>WEEKNUM(B3245)-WEEKNUM(EOMONTH(B3245,-1)+1)+1</f>
        <v>5</v>
      </c>
      <c r="AV3245" s="209" t="str">
        <f>MONTH(R3245)&amp;"/"&amp;YEAR(R3245)</f>
        <v>5/2026</v>
      </c>
      <c r="AW3245" s="209">
        <f>WEEKNUM(R3245)-WEEKNUM(EOMONTH(R3245,-1)+1)+1</f>
        <v>3</v>
      </c>
      <c r="AX3245" s="209">
        <f>IF(BB3245="S",IF(Q3245="1. Aceitou o programa",R3245-B3245,0),0)</f>
        <v>43</v>
      </c>
      <c r="AY3245" s="209">
        <f>IF(BB3245="S",IF(AND(S3245&lt;&gt;"",R3245&lt;&gt;""),S3245-R3245,0),0)</f>
        <v>0</v>
      </c>
      <c r="AZ3245" s="209">
        <f>IF(BB3245="S",IF(Q3245="1. Aceitou o programa",IF(OR(X3245="Não se Aplica",X3245=""),IF(OR(W3245="Não se Aplica",W3245=""),0,W3245-V3245),AVERAGE(X3245-W3245,W3245-V3245)),0),0)</f>
        <v>0</v>
      </c>
      <c r="BA3245" s="209">
        <f>IF(BB3245="S",IF(AND(Q3245="1. Aceitou o programa",AH3245="Realizada"),IFERROR(IF(AG3245="",0,AG3245-R3245),0),0),0)</f>
        <v>0</v>
      </c>
      <c r="BB3245" s="209" t="str">
        <f>_xlfn.XLOOKUP(U3245,'Lista Suspensa'!$AA$20:$AA$23,'Lista Suspensa'!$AB$20:$AB$23,"N/A")</f>
        <v>S</v>
      </c>
    </row>
    <row r="3246" spans="1:54" ht="12" customHeight="1">
      <c r="A3246" s="151" t="s">
        <v>54</v>
      </c>
      <c r="B3246" s="152">
        <v>46112</v>
      </c>
      <c r="C3246" s="153" t="s">
        <v>55</v>
      </c>
      <c r="D3246" s="153" t="s">
        <v>56</v>
      </c>
      <c r="E3246" s="244">
        <v>92621023</v>
      </c>
      <c r="F3246" s="144" t="s">
        <v>6038</v>
      </c>
      <c r="G3246" s="230"/>
      <c r="H3246" s="154">
        <v>35377</v>
      </c>
      <c r="I3246" s="153">
        <v>29</v>
      </c>
      <c r="J3246" s="148" t="s">
        <v>70</v>
      </c>
      <c r="K3246" s="153"/>
      <c r="L3246" s="153"/>
      <c r="M3246" s="153"/>
      <c r="N3246" s="153"/>
      <c r="O3246" s="155">
        <v>21980503587</v>
      </c>
      <c r="P3246" s="156" t="s">
        <v>60</v>
      </c>
      <c r="Q3246" s="157" t="s">
        <v>110</v>
      </c>
      <c r="R3246" s="158">
        <v>46155</v>
      </c>
      <c r="S3246" s="159"/>
      <c r="T3246" s="159" t="s">
        <v>62</v>
      </c>
      <c r="U3246" s="159" t="s">
        <v>111</v>
      </c>
      <c r="V3246" s="154">
        <v>46149</v>
      </c>
      <c r="W3246" s="154">
        <v>46155</v>
      </c>
      <c r="X3246" s="154"/>
      <c r="Y3246" s="160" t="s">
        <v>99</v>
      </c>
      <c r="Z3246" s="160" t="s">
        <v>65</v>
      </c>
      <c r="AA3246" s="153"/>
      <c r="AB3246" s="153"/>
      <c r="AC3246" s="182" t="e">
        <f t="shared" si="102"/>
        <v>#DIV/0!</v>
      </c>
      <c r="AD3246" s="153" t="e">
        <f t="shared" si="103"/>
        <v>#DIV/0!</v>
      </c>
      <c r="AE3246" s="233" t="s">
        <v>66</v>
      </c>
      <c r="AF3246" s="153"/>
      <c r="AG3246" s="159"/>
      <c r="AH3246" s="153"/>
      <c r="AI3246" s="161"/>
      <c r="AJ3246" s="153"/>
      <c r="AK3246" s="153"/>
      <c r="AL3246" s="207"/>
      <c r="AM3246" s="207"/>
      <c r="AN3246" s="207"/>
      <c r="AO3246" s="207" t="str">
        <f ca="1">IF(R3246="","",IF(R3246&gt;TODAY(),"0 meses",DATEDIF(R3246,TODAY(),"m") &amp; " meses"))</f>
        <v>0 meses</v>
      </c>
      <c r="AP3246" s="147" t="s">
        <v>67</v>
      </c>
      <c r="AQ3246" s="147" t="s">
        <v>67</v>
      </c>
      <c r="AR3246" s="147"/>
      <c r="AS3246" s="209" t="s">
        <v>68</v>
      </c>
      <c r="AT3246" s="223" t="str">
        <f>MONTH(B3246)&amp;"/"&amp;YEAR(B3246)</f>
        <v>3/2026</v>
      </c>
      <c r="AU3246" s="223">
        <f>WEEKNUM(B3246)-WEEKNUM(EOMONTH(B3246,-1)+1)+1</f>
        <v>5</v>
      </c>
      <c r="AV3246" s="209" t="str">
        <f>MONTH(R3246)&amp;"/"&amp;YEAR(R3246)</f>
        <v>5/2026</v>
      </c>
      <c r="AW3246" s="209">
        <f>WEEKNUM(R3246)-WEEKNUM(EOMONTH(R3246,-1)+1)+1</f>
        <v>3</v>
      </c>
      <c r="AX3246" s="209">
        <f>IF(BB3246="S",IF(Q3246="1. Aceitou o programa",R3246-B3246,0),0)</f>
        <v>43</v>
      </c>
      <c r="AY3246" s="209">
        <f>IF(BB3246="S",IF(AND(S3246&lt;&gt;"",R3246&lt;&gt;""),S3246-R3246,0),0)</f>
        <v>0</v>
      </c>
      <c r="AZ3246" s="209">
        <f>IF(BB3246="S",IF(Q3246="1. Aceitou o programa",IF(OR(X3246="Não se Aplica",X3246=""),IF(OR(W3246="Não se Aplica",W3246=""),0,W3246-V3246),AVERAGE(X3246-W3246,W3246-V3246)),0),0)</f>
        <v>6</v>
      </c>
      <c r="BA3246" s="209">
        <f>IF(BB3246="S",IF(AND(Q3246="1. Aceitou o programa",AH3246="Realizada"),IFERROR(IF(AG3246="",0,AG3246-R3246),0),0),0)</f>
        <v>0</v>
      </c>
      <c r="BB3246" s="209" t="str">
        <f>_xlfn.XLOOKUP(U3246,'Lista Suspensa'!$AA$20:$AA$23,'Lista Suspensa'!$AB$20:$AB$23,"N/A")</f>
        <v>S</v>
      </c>
    </row>
    <row r="3247" spans="1:54" ht="12" customHeight="1">
      <c r="A3247" s="151" t="s">
        <v>54</v>
      </c>
      <c r="B3247" s="152">
        <v>46112</v>
      </c>
      <c r="C3247" s="153" t="s">
        <v>55</v>
      </c>
      <c r="D3247" s="153" t="s">
        <v>56</v>
      </c>
      <c r="E3247" s="244">
        <v>88322512</v>
      </c>
      <c r="F3247" s="144" t="s">
        <v>6039</v>
      </c>
      <c r="G3247" s="230"/>
      <c r="H3247" s="154">
        <v>35411</v>
      </c>
      <c r="I3247" s="153">
        <v>29</v>
      </c>
      <c r="J3247" s="148" t="s">
        <v>70</v>
      </c>
      <c r="K3247" s="153"/>
      <c r="L3247" s="153"/>
      <c r="M3247" s="153"/>
      <c r="N3247" s="153"/>
      <c r="O3247" s="155">
        <v>11959722015</v>
      </c>
      <c r="P3247" s="156" t="s">
        <v>60</v>
      </c>
      <c r="Q3247" s="157" t="s">
        <v>110</v>
      </c>
      <c r="R3247" s="158">
        <v>46155</v>
      </c>
      <c r="S3247" s="159"/>
      <c r="T3247" s="159" t="s">
        <v>62</v>
      </c>
      <c r="U3247" s="159" t="s">
        <v>111</v>
      </c>
      <c r="V3247" s="154">
        <v>46149</v>
      </c>
      <c r="W3247" s="154"/>
      <c r="X3247" s="154"/>
      <c r="Y3247" s="160" t="s">
        <v>64</v>
      </c>
      <c r="Z3247" s="160" t="s">
        <v>65</v>
      </c>
      <c r="AA3247" s="153"/>
      <c r="AB3247" s="153"/>
      <c r="AC3247" s="182" t="e">
        <f t="shared" si="102"/>
        <v>#DIV/0!</v>
      </c>
      <c r="AD3247" s="153" t="e">
        <f t="shared" si="103"/>
        <v>#DIV/0!</v>
      </c>
      <c r="AE3247" s="233" t="s">
        <v>66</v>
      </c>
      <c r="AF3247" s="153"/>
      <c r="AG3247" s="159"/>
      <c r="AH3247" s="153"/>
      <c r="AI3247" s="161"/>
      <c r="AJ3247" s="153"/>
      <c r="AK3247" s="153"/>
      <c r="AL3247" s="207"/>
      <c r="AM3247" s="207"/>
      <c r="AN3247" s="207"/>
      <c r="AO3247" s="207" t="str">
        <f ca="1">IF(R3247="","",IF(R3247&gt;TODAY(),"0 meses",DATEDIF(R3247,TODAY(),"m") &amp; " meses"))</f>
        <v>0 meses</v>
      </c>
      <c r="AP3247" s="147" t="s">
        <v>67</v>
      </c>
      <c r="AQ3247" s="147" t="s">
        <v>67</v>
      </c>
      <c r="AR3247" s="147"/>
      <c r="AS3247" s="209" t="s">
        <v>68</v>
      </c>
      <c r="AT3247" s="223" t="str">
        <f>MONTH(B3247)&amp;"/"&amp;YEAR(B3247)</f>
        <v>3/2026</v>
      </c>
      <c r="AU3247" s="223">
        <f>WEEKNUM(B3247)-WEEKNUM(EOMONTH(B3247,-1)+1)+1</f>
        <v>5</v>
      </c>
      <c r="AV3247" s="209" t="str">
        <f>MONTH(R3247)&amp;"/"&amp;YEAR(R3247)</f>
        <v>5/2026</v>
      </c>
      <c r="AW3247" s="209">
        <f>WEEKNUM(R3247)-WEEKNUM(EOMONTH(R3247,-1)+1)+1</f>
        <v>3</v>
      </c>
      <c r="AX3247" s="209">
        <f>IF(BB3247="S",IF(Q3247="1. Aceitou o programa",R3247-B3247,0),0)</f>
        <v>43</v>
      </c>
      <c r="AY3247" s="209">
        <f>IF(BB3247="S",IF(AND(S3247&lt;&gt;"",R3247&lt;&gt;""),S3247-R3247,0),0)</f>
        <v>0</v>
      </c>
      <c r="AZ3247" s="209">
        <f>IF(BB3247="S",IF(Q3247="1. Aceitou o programa",IF(OR(X3247="Não se Aplica",X3247=""),IF(OR(W3247="Não se Aplica",W3247=""),0,W3247-V3247),AVERAGE(X3247-W3247,W3247-V3247)),0),0)</f>
        <v>0</v>
      </c>
      <c r="BA3247" s="209">
        <f>IF(BB3247="S",IF(AND(Q3247="1. Aceitou o programa",AH3247="Realizada"),IFERROR(IF(AG3247="",0,AG3247-R3247),0),0),0)</f>
        <v>0</v>
      </c>
      <c r="BB3247" s="209" t="str">
        <f>_xlfn.XLOOKUP(U3247,'Lista Suspensa'!$AA$20:$AA$23,'Lista Suspensa'!$AB$20:$AB$23,"N/A")</f>
        <v>S</v>
      </c>
    </row>
    <row r="3248" spans="1:54" ht="12" customHeight="1">
      <c r="A3248" s="151" t="s">
        <v>54</v>
      </c>
      <c r="B3248" s="152">
        <v>46112</v>
      </c>
      <c r="C3248" s="153" t="s">
        <v>55</v>
      </c>
      <c r="D3248" s="153" t="s">
        <v>56</v>
      </c>
      <c r="E3248" s="244">
        <v>93144597</v>
      </c>
      <c r="F3248" s="144" t="s">
        <v>6040</v>
      </c>
      <c r="G3248" s="230"/>
      <c r="H3248" s="154">
        <v>35423</v>
      </c>
      <c r="I3248" s="153">
        <v>29</v>
      </c>
      <c r="J3248" s="148" t="s">
        <v>70</v>
      </c>
      <c r="K3248" s="153"/>
      <c r="L3248" s="153"/>
      <c r="M3248" s="153"/>
      <c r="N3248" s="153"/>
      <c r="O3248" s="155">
        <v>11987776152</v>
      </c>
      <c r="P3248" s="156" t="s">
        <v>60</v>
      </c>
      <c r="Q3248" s="157" t="s">
        <v>110</v>
      </c>
      <c r="R3248" s="158">
        <v>46155</v>
      </c>
      <c r="S3248" s="159"/>
      <c r="T3248" s="159" t="s">
        <v>62</v>
      </c>
      <c r="U3248" s="159" t="s">
        <v>111</v>
      </c>
      <c r="V3248" s="154">
        <v>46149</v>
      </c>
      <c r="W3248" s="154"/>
      <c r="X3248" s="154"/>
      <c r="Y3248" s="160" t="s">
        <v>64</v>
      </c>
      <c r="Z3248" s="160" t="s">
        <v>65</v>
      </c>
      <c r="AA3248" s="153"/>
      <c r="AB3248" s="153"/>
      <c r="AC3248" s="182" t="e">
        <f t="shared" si="102"/>
        <v>#DIV/0!</v>
      </c>
      <c r="AD3248" s="153" t="e">
        <f t="shared" si="103"/>
        <v>#DIV/0!</v>
      </c>
      <c r="AE3248" s="233" t="s">
        <v>66</v>
      </c>
      <c r="AF3248" s="153"/>
      <c r="AG3248" s="159"/>
      <c r="AH3248" s="153"/>
      <c r="AI3248" s="161"/>
      <c r="AJ3248" s="153"/>
      <c r="AK3248" s="153"/>
      <c r="AL3248" s="207"/>
      <c r="AM3248" s="207"/>
      <c r="AN3248" s="207"/>
      <c r="AO3248" s="207" t="str">
        <f ca="1">IF(R3248="","",IF(R3248&gt;TODAY(),"0 meses",DATEDIF(R3248,TODAY(),"m") &amp; " meses"))</f>
        <v>0 meses</v>
      </c>
      <c r="AP3248" s="147" t="s">
        <v>67</v>
      </c>
      <c r="AQ3248" s="147" t="s">
        <v>67</v>
      </c>
      <c r="AR3248" s="147"/>
      <c r="AS3248" s="209" t="s">
        <v>68</v>
      </c>
      <c r="AT3248" s="223" t="str">
        <f>MONTH(B3248)&amp;"/"&amp;YEAR(B3248)</f>
        <v>3/2026</v>
      </c>
      <c r="AU3248" s="223">
        <f>WEEKNUM(B3248)-WEEKNUM(EOMONTH(B3248,-1)+1)+1</f>
        <v>5</v>
      </c>
      <c r="AV3248" s="209" t="str">
        <f>MONTH(R3248)&amp;"/"&amp;YEAR(R3248)</f>
        <v>5/2026</v>
      </c>
      <c r="AW3248" s="209">
        <f>WEEKNUM(R3248)-WEEKNUM(EOMONTH(R3248,-1)+1)+1</f>
        <v>3</v>
      </c>
      <c r="AX3248" s="209">
        <f>IF(BB3248="S",IF(Q3248="1. Aceitou o programa",R3248-B3248,0),0)</f>
        <v>43</v>
      </c>
      <c r="AY3248" s="209">
        <f>IF(BB3248="S",IF(AND(S3248&lt;&gt;"",R3248&lt;&gt;""),S3248-R3248,0),0)</f>
        <v>0</v>
      </c>
      <c r="AZ3248" s="209">
        <f>IF(BB3248="S",IF(Q3248="1. Aceitou o programa",IF(OR(X3248="Não se Aplica",X3248=""),IF(OR(W3248="Não se Aplica",W3248=""),0,W3248-V3248),AVERAGE(X3248-W3248,W3248-V3248)),0),0)</f>
        <v>0</v>
      </c>
      <c r="BA3248" s="209">
        <f>IF(BB3248="S",IF(AND(Q3248="1. Aceitou o programa",AH3248="Realizada"),IFERROR(IF(AG3248="",0,AG3248-R3248),0),0),0)</f>
        <v>0</v>
      </c>
      <c r="BB3248" s="209" t="str">
        <f>_xlfn.XLOOKUP(U3248,'Lista Suspensa'!$AA$20:$AA$23,'Lista Suspensa'!$AB$20:$AB$23,"N/A")</f>
        <v>S</v>
      </c>
    </row>
    <row r="3249" spans="1:54" ht="12" customHeight="1">
      <c r="A3249" s="151" t="s">
        <v>54</v>
      </c>
      <c r="B3249" s="152">
        <v>46112</v>
      </c>
      <c r="C3249" s="153" t="s">
        <v>55</v>
      </c>
      <c r="D3249" s="153" t="s">
        <v>56</v>
      </c>
      <c r="E3249" s="244">
        <v>93957850</v>
      </c>
      <c r="F3249" s="144" t="s">
        <v>6041</v>
      </c>
      <c r="G3249" s="230"/>
      <c r="H3249" s="154">
        <v>35424</v>
      </c>
      <c r="I3249" s="153">
        <v>29</v>
      </c>
      <c r="J3249" s="148" t="s">
        <v>58</v>
      </c>
      <c r="K3249" s="153"/>
      <c r="L3249" s="153"/>
      <c r="M3249" s="153"/>
      <c r="N3249" s="153"/>
      <c r="O3249" s="155">
        <v>11974332534</v>
      </c>
      <c r="P3249" s="156" t="s">
        <v>60</v>
      </c>
      <c r="Q3249" s="157" t="s">
        <v>110</v>
      </c>
      <c r="R3249" s="158">
        <v>46155</v>
      </c>
      <c r="S3249" s="159"/>
      <c r="T3249" s="159" t="s">
        <v>62</v>
      </c>
      <c r="U3249" s="159" t="s">
        <v>111</v>
      </c>
      <c r="V3249" s="154">
        <v>46149</v>
      </c>
      <c r="W3249" s="154"/>
      <c r="X3249" s="154"/>
      <c r="Y3249" s="160" t="s">
        <v>64</v>
      </c>
      <c r="Z3249" s="160" t="s">
        <v>65</v>
      </c>
      <c r="AA3249" s="153"/>
      <c r="AB3249" s="153"/>
      <c r="AC3249" s="182" t="e">
        <f t="shared" si="102"/>
        <v>#DIV/0!</v>
      </c>
      <c r="AD3249" s="153" t="e">
        <f t="shared" si="103"/>
        <v>#DIV/0!</v>
      </c>
      <c r="AE3249" s="233" t="s">
        <v>66</v>
      </c>
      <c r="AF3249" s="153"/>
      <c r="AG3249" s="159"/>
      <c r="AH3249" s="153"/>
      <c r="AI3249" s="161"/>
      <c r="AJ3249" s="153"/>
      <c r="AK3249" s="153"/>
      <c r="AL3249" s="207"/>
      <c r="AM3249" s="207"/>
      <c r="AN3249" s="207"/>
      <c r="AO3249" s="207" t="str">
        <f ca="1">IF(R3249="","",IF(R3249&gt;TODAY(),"0 meses",DATEDIF(R3249,TODAY(),"m") &amp; " meses"))</f>
        <v>0 meses</v>
      </c>
      <c r="AP3249" s="147" t="s">
        <v>67</v>
      </c>
      <c r="AQ3249" s="147" t="s">
        <v>67</v>
      </c>
      <c r="AR3249" s="147"/>
      <c r="AS3249" s="209" t="s">
        <v>68</v>
      </c>
      <c r="AT3249" s="223" t="str">
        <f>MONTH(B3249)&amp;"/"&amp;YEAR(B3249)</f>
        <v>3/2026</v>
      </c>
      <c r="AU3249" s="223">
        <f>WEEKNUM(B3249)-WEEKNUM(EOMONTH(B3249,-1)+1)+1</f>
        <v>5</v>
      </c>
      <c r="AV3249" s="209" t="str">
        <f>MONTH(R3249)&amp;"/"&amp;YEAR(R3249)</f>
        <v>5/2026</v>
      </c>
      <c r="AW3249" s="209">
        <f>WEEKNUM(R3249)-WEEKNUM(EOMONTH(R3249,-1)+1)+1</f>
        <v>3</v>
      </c>
      <c r="AX3249" s="209">
        <f>IF(BB3249="S",IF(Q3249="1. Aceitou o programa",R3249-B3249,0),0)</f>
        <v>43</v>
      </c>
      <c r="AY3249" s="209">
        <f>IF(BB3249="S",IF(AND(S3249&lt;&gt;"",R3249&lt;&gt;""),S3249-R3249,0),0)</f>
        <v>0</v>
      </c>
      <c r="AZ3249" s="209">
        <f>IF(BB3249="S",IF(Q3249="1. Aceitou o programa",IF(OR(X3249="Não se Aplica",X3249=""),IF(OR(W3249="Não se Aplica",W3249=""),0,W3249-V3249),AVERAGE(X3249-W3249,W3249-V3249)),0),0)</f>
        <v>0</v>
      </c>
      <c r="BA3249" s="209">
        <f>IF(BB3249="S",IF(AND(Q3249="1. Aceitou o programa",AH3249="Realizada"),IFERROR(IF(AG3249="",0,AG3249-R3249),0),0),0)</f>
        <v>0</v>
      </c>
      <c r="BB3249" s="209" t="str">
        <f>_xlfn.XLOOKUP(U3249,'Lista Suspensa'!$AA$20:$AA$23,'Lista Suspensa'!$AB$20:$AB$23,"N/A")</f>
        <v>S</v>
      </c>
    </row>
    <row r="3250" spans="1:54" ht="12" customHeight="1">
      <c r="A3250" s="151" t="s">
        <v>54</v>
      </c>
      <c r="B3250" s="152">
        <v>46112</v>
      </c>
      <c r="C3250" s="153" t="s">
        <v>55</v>
      </c>
      <c r="D3250" s="153" t="s">
        <v>56</v>
      </c>
      <c r="E3250" s="244">
        <v>87047831</v>
      </c>
      <c r="F3250" s="144" t="s">
        <v>6042</v>
      </c>
      <c r="G3250" s="230"/>
      <c r="H3250" s="154">
        <v>35453</v>
      </c>
      <c r="I3250" s="153">
        <v>29</v>
      </c>
      <c r="J3250" s="148" t="s">
        <v>70</v>
      </c>
      <c r="K3250" s="153"/>
      <c r="L3250" s="153"/>
      <c r="M3250" s="153"/>
      <c r="N3250" s="153"/>
      <c r="O3250" s="155">
        <v>11978199718</v>
      </c>
      <c r="P3250" s="156" t="s">
        <v>60</v>
      </c>
      <c r="Q3250" s="157" t="s">
        <v>110</v>
      </c>
      <c r="R3250" s="158">
        <v>46155</v>
      </c>
      <c r="S3250" s="159"/>
      <c r="T3250" s="159" t="s">
        <v>62</v>
      </c>
      <c r="U3250" s="159" t="s">
        <v>111</v>
      </c>
      <c r="V3250" s="154">
        <v>46149</v>
      </c>
      <c r="W3250" s="154"/>
      <c r="X3250" s="154"/>
      <c r="Y3250" s="160" t="s">
        <v>64</v>
      </c>
      <c r="Z3250" s="160" t="s">
        <v>65</v>
      </c>
      <c r="AA3250" s="153"/>
      <c r="AB3250" s="153"/>
      <c r="AC3250" s="182" t="e">
        <f t="shared" si="102"/>
        <v>#DIV/0!</v>
      </c>
      <c r="AD3250" s="153" t="e">
        <f t="shared" si="103"/>
        <v>#DIV/0!</v>
      </c>
      <c r="AE3250" s="233" t="s">
        <v>66</v>
      </c>
      <c r="AF3250" s="153"/>
      <c r="AG3250" s="159"/>
      <c r="AH3250" s="153"/>
      <c r="AI3250" s="161"/>
      <c r="AJ3250" s="153"/>
      <c r="AK3250" s="153"/>
      <c r="AL3250" s="207"/>
      <c r="AM3250" s="207"/>
      <c r="AN3250" s="207"/>
      <c r="AO3250" s="207" t="str">
        <f ca="1">IF(R3250="","",IF(R3250&gt;TODAY(),"0 meses",DATEDIF(R3250,TODAY(),"m") &amp; " meses"))</f>
        <v>0 meses</v>
      </c>
      <c r="AP3250" s="147" t="s">
        <v>67</v>
      </c>
      <c r="AQ3250" s="147" t="s">
        <v>67</v>
      </c>
      <c r="AR3250" s="147"/>
      <c r="AS3250" s="209" t="s">
        <v>68</v>
      </c>
      <c r="AT3250" s="223" t="str">
        <f>MONTH(B3250)&amp;"/"&amp;YEAR(B3250)</f>
        <v>3/2026</v>
      </c>
      <c r="AU3250" s="223">
        <f>WEEKNUM(B3250)-WEEKNUM(EOMONTH(B3250,-1)+1)+1</f>
        <v>5</v>
      </c>
      <c r="AV3250" s="209" t="str">
        <f>MONTH(R3250)&amp;"/"&amp;YEAR(R3250)</f>
        <v>5/2026</v>
      </c>
      <c r="AW3250" s="209">
        <f>WEEKNUM(R3250)-WEEKNUM(EOMONTH(R3250,-1)+1)+1</f>
        <v>3</v>
      </c>
      <c r="AX3250" s="209">
        <f>IF(BB3250="S",IF(Q3250="1. Aceitou o programa",R3250-B3250,0),0)</f>
        <v>43</v>
      </c>
      <c r="AY3250" s="209">
        <f>IF(BB3250="S",IF(AND(S3250&lt;&gt;"",R3250&lt;&gt;""),S3250-R3250,0),0)</f>
        <v>0</v>
      </c>
      <c r="AZ3250" s="209">
        <f>IF(BB3250="S",IF(Q3250="1. Aceitou o programa",IF(OR(X3250="Não se Aplica",X3250=""),IF(OR(W3250="Não se Aplica",W3250=""),0,W3250-V3250),AVERAGE(X3250-W3250,W3250-V3250)),0),0)</f>
        <v>0</v>
      </c>
      <c r="BA3250" s="209">
        <f>IF(BB3250="S",IF(AND(Q3250="1. Aceitou o programa",AH3250="Realizada"),IFERROR(IF(AG3250="",0,AG3250-R3250),0),0),0)</f>
        <v>0</v>
      </c>
      <c r="BB3250" s="209" t="str">
        <f>_xlfn.XLOOKUP(U3250,'Lista Suspensa'!$AA$20:$AA$23,'Lista Suspensa'!$AB$20:$AB$23,"N/A")</f>
        <v>S</v>
      </c>
    </row>
    <row r="3251" spans="1:54" ht="12" customHeight="1">
      <c r="A3251" s="151" t="s">
        <v>54</v>
      </c>
      <c r="B3251" s="152">
        <v>46112</v>
      </c>
      <c r="C3251" s="153" t="s">
        <v>55</v>
      </c>
      <c r="D3251" s="153" t="s">
        <v>56</v>
      </c>
      <c r="E3251" s="244">
        <v>93393954</v>
      </c>
      <c r="F3251" s="144" t="s">
        <v>6043</v>
      </c>
      <c r="G3251" s="230"/>
      <c r="H3251" s="154">
        <v>35515</v>
      </c>
      <c r="I3251" s="153">
        <v>29</v>
      </c>
      <c r="J3251" s="148" t="s">
        <v>70</v>
      </c>
      <c r="K3251" s="153"/>
      <c r="L3251" s="153"/>
      <c r="M3251" s="153"/>
      <c r="N3251" s="153"/>
      <c r="O3251" s="155">
        <v>11930371517</v>
      </c>
      <c r="P3251" s="156" t="s">
        <v>60</v>
      </c>
      <c r="Q3251" s="157" t="s">
        <v>110</v>
      </c>
      <c r="R3251" s="158">
        <v>46155</v>
      </c>
      <c r="S3251" s="159"/>
      <c r="T3251" s="159" t="s">
        <v>62</v>
      </c>
      <c r="U3251" s="159" t="s">
        <v>111</v>
      </c>
      <c r="V3251" s="154">
        <v>46149</v>
      </c>
      <c r="W3251" s="154"/>
      <c r="X3251" s="154"/>
      <c r="Y3251" s="160" t="s">
        <v>64</v>
      </c>
      <c r="Z3251" s="160" t="s">
        <v>65</v>
      </c>
      <c r="AA3251" s="153"/>
      <c r="AB3251" s="153"/>
      <c r="AC3251" s="182" t="e">
        <f t="shared" si="102"/>
        <v>#DIV/0!</v>
      </c>
      <c r="AD3251" s="153" t="e">
        <f t="shared" si="103"/>
        <v>#DIV/0!</v>
      </c>
      <c r="AE3251" s="233" t="s">
        <v>66</v>
      </c>
      <c r="AF3251" s="153"/>
      <c r="AG3251" s="159"/>
      <c r="AH3251" s="153"/>
      <c r="AI3251" s="161"/>
      <c r="AJ3251" s="153"/>
      <c r="AK3251" s="153"/>
      <c r="AL3251" s="207"/>
      <c r="AM3251" s="207"/>
      <c r="AN3251" s="207"/>
      <c r="AO3251" s="207" t="str">
        <f ca="1">IF(R3251="","",IF(R3251&gt;TODAY(),"0 meses",DATEDIF(R3251,TODAY(),"m") &amp; " meses"))</f>
        <v>0 meses</v>
      </c>
      <c r="AP3251" s="147" t="s">
        <v>67</v>
      </c>
      <c r="AQ3251" s="147" t="s">
        <v>67</v>
      </c>
      <c r="AR3251" s="147"/>
      <c r="AS3251" s="209" t="s">
        <v>68</v>
      </c>
      <c r="AT3251" s="223" t="str">
        <f>MONTH(B3251)&amp;"/"&amp;YEAR(B3251)</f>
        <v>3/2026</v>
      </c>
      <c r="AU3251" s="223">
        <f>WEEKNUM(B3251)-WEEKNUM(EOMONTH(B3251,-1)+1)+1</f>
        <v>5</v>
      </c>
      <c r="AV3251" s="209" t="str">
        <f>MONTH(R3251)&amp;"/"&amp;YEAR(R3251)</f>
        <v>5/2026</v>
      </c>
      <c r="AW3251" s="209">
        <f>WEEKNUM(R3251)-WEEKNUM(EOMONTH(R3251,-1)+1)+1</f>
        <v>3</v>
      </c>
      <c r="AX3251" s="209">
        <f>IF(BB3251="S",IF(Q3251="1. Aceitou o programa",R3251-B3251,0),0)</f>
        <v>43</v>
      </c>
      <c r="AY3251" s="209">
        <f>IF(BB3251="S",IF(AND(S3251&lt;&gt;"",R3251&lt;&gt;""),S3251-R3251,0),0)</f>
        <v>0</v>
      </c>
      <c r="AZ3251" s="209">
        <f>IF(BB3251="S",IF(Q3251="1. Aceitou o programa",IF(OR(X3251="Não se Aplica",X3251=""),IF(OR(W3251="Não se Aplica",W3251=""),0,W3251-V3251),AVERAGE(X3251-W3251,W3251-V3251)),0),0)</f>
        <v>0</v>
      </c>
      <c r="BA3251" s="209">
        <f>IF(BB3251="S",IF(AND(Q3251="1. Aceitou o programa",AH3251="Realizada"),IFERROR(IF(AG3251="",0,AG3251-R3251),0),0),0)</f>
        <v>0</v>
      </c>
      <c r="BB3251" s="209" t="str">
        <f>_xlfn.XLOOKUP(U3251,'Lista Suspensa'!$AA$20:$AA$23,'Lista Suspensa'!$AB$20:$AB$23,"N/A")</f>
        <v>S</v>
      </c>
    </row>
    <row r="3252" spans="1:54" ht="12" customHeight="1">
      <c r="A3252" s="151" t="s">
        <v>54</v>
      </c>
      <c r="B3252" s="152">
        <v>46112</v>
      </c>
      <c r="C3252" s="153" t="s">
        <v>55</v>
      </c>
      <c r="D3252" s="153" t="s">
        <v>56</v>
      </c>
      <c r="E3252" s="244">
        <v>83574653</v>
      </c>
      <c r="F3252" s="144" t="s">
        <v>6044</v>
      </c>
      <c r="G3252" s="230"/>
      <c r="H3252" s="154">
        <v>35523</v>
      </c>
      <c r="I3252" s="153">
        <v>29</v>
      </c>
      <c r="J3252" s="148" t="s">
        <v>70</v>
      </c>
      <c r="K3252" s="153"/>
      <c r="L3252" s="153"/>
      <c r="M3252" s="153"/>
      <c r="N3252" s="153"/>
      <c r="O3252" s="155">
        <v>21976056713</v>
      </c>
      <c r="P3252" s="156" t="s">
        <v>60</v>
      </c>
      <c r="Q3252" s="157" t="s">
        <v>110</v>
      </c>
      <c r="R3252" s="158">
        <v>46155</v>
      </c>
      <c r="S3252" s="159"/>
      <c r="T3252" s="159" t="s">
        <v>62</v>
      </c>
      <c r="U3252" s="159" t="s">
        <v>111</v>
      </c>
      <c r="V3252" s="154">
        <v>46149</v>
      </c>
      <c r="W3252" s="154"/>
      <c r="X3252" s="154"/>
      <c r="Y3252" s="160" t="s">
        <v>64</v>
      </c>
      <c r="Z3252" s="160" t="s">
        <v>65</v>
      </c>
      <c r="AA3252" s="153"/>
      <c r="AB3252" s="153"/>
      <c r="AC3252" s="182" t="e">
        <f t="shared" si="102"/>
        <v>#DIV/0!</v>
      </c>
      <c r="AD3252" s="153" t="e">
        <f t="shared" si="103"/>
        <v>#DIV/0!</v>
      </c>
      <c r="AE3252" s="233" t="s">
        <v>66</v>
      </c>
      <c r="AF3252" s="153"/>
      <c r="AG3252" s="159"/>
      <c r="AH3252" s="153"/>
      <c r="AI3252" s="161"/>
      <c r="AJ3252" s="153"/>
      <c r="AK3252" s="153"/>
      <c r="AL3252" s="207"/>
      <c r="AM3252" s="207"/>
      <c r="AN3252" s="207"/>
      <c r="AO3252" s="207" t="str">
        <f ca="1">IF(R3252="","",IF(R3252&gt;TODAY(),"0 meses",DATEDIF(R3252,TODAY(),"m") &amp; " meses"))</f>
        <v>0 meses</v>
      </c>
      <c r="AP3252" s="147" t="s">
        <v>67</v>
      </c>
      <c r="AQ3252" s="147" t="s">
        <v>67</v>
      </c>
      <c r="AR3252" s="147"/>
      <c r="AS3252" s="209" t="s">
        <v>68</v>
      </c>
      <c r="AT3252" s="223" t="str">
        <f>MONTH(B3252)&amp;"/"&amp;YEAR(B3252)</f>
        <v>3/2026</v>
      </c>
      <c r="AU3252" s="223">
        <f>WEEKNUM(B3252)-WEEKNUM(EOMONTH(B3252,-1)+1)+1</f>
        <v>5</v>
      </c>
      <c r="AV3252" s="209" t="str">
        <f>MONTH(R3252)&amp;"/"&amp;YEAR(R3252)</f>
        <v>5/2026</v>
      </c>
      <c r="AW3252" s="209">
        <f>WEEKNUM(R3252)-WEEKNUM(EOMONTH(R3252,-1)+1)+1</f>
        <v>3</v>
      </c>
      <c r="AX3252" s="209">
        <f>IF(BB3252="S",IF(Q3252="1. Aceitou o programa",R3252-B3252,0),0)</f>
        <v>43</v>
      </c>
      <c r="AY3252" s="209">
        <f>IF(BB3252="S",IF(AND(S3252&lt;&gt;"",R3252&lt;&gt;""),S3252-R3252,0),0)</f>
        <v>0</v>
      </c>
      <c r="AZ3252" s="209">
        <f>IF(BB3252="S",IF(Q3252="1. Aceitou o programa",IF(OR(X3252="Não se Aplica",X3252=""),IF(OR(W3252="Não se Aplica",W3252=""),0,W3252-V3252),AVERAGE(X3252-W3252,W3252-V3252)),0),0)</f>
        <v>0</v>
      </c>
      <c r="BA3252" s="209">
        <f>IF(BB3252="S",IF(AND(Q3252="1. Aceitou o programa",AH3252="Realizada"),IFERROR(IF(AG3252="",0,AG3252-R3252),0),0),0)</f>
        <v>0</v>
      </c>
      <c r="BB3252" s="209" t="str">
        <f>_xlfn.XLOOKUP(U3252,'Lista Suspensa'!$AA$20:$AA$23,'Lista Suspensa'!$AB$20:$AB$23,"N/A")</f>
        <v>S</v>
      </c>
    </row>
    <row r="3253" spans="1:54" ht="12" customHeight="1">
      <c r="A3253" s="151" t="s">
        <v>54</v>
      </c>
      <c r="B3253" s="152">
        <v>46112</v>
      </c>
      <c r="C3253" s="153" t="s">
        <v>55</v>
      </c>
      <c r="D3253" s="153" t="s">
        <v>56</v>
      </c>
      <c r="E3253" s="244">
        <v>86980214</v>
      </c>
      <c r="F3253" s="144" t="s">
        <v>6045</v>
      </c>
      <c r="G3253" s="230"/>
      <c r="H3253" s="154">
        <v>35545</v>
      </c>
      <c r="I3253" s="153">
        <v>29</v>
      </c>
      <c r="J3253" s="148" t="s">
        <v>70</v>
      </c>
      <c r="K3253" s="153"/>
      <c r="L3253" s="153"/>
      <c r="M3253" s="153"/>
      <c r="N3253" s="153"/>
      <c r="O3253" s="155">
        <v>11949711542</v>
      </c>
      <c r="P3253" s="156" t="s">
        <v>60</v>
      </c>
      <c r="Q3253" s="157" t="s">
        <v>110</v>
      </c>
      <c r="R3253" s="158">
        <v>46155</v>
      </c>
      <c r="S3253" s="159"/>
      <c r="T3253" s="159" t="s">
        <v>62</v>
      </c>
      <c r="U3253" s="159" t="s">
        <v>111</v>
      </c>
      <c r="V3253" s="154">
        <v>46149</v>
      </c>
      <c r="W3253" s="154"/>
      <c r="X3253" s="154"/>
      <c r="Y3253" s="160" t="s">
        <v>64</v>
      </c>
      <c r="Z3253" s="160" t="s">
        <v>65</v>
      </c>
      <c r="AA3253" s="153"/>
      <c r="AB3253" s="153"/>
      <c r="AC3253" s="182" t="e">
        <f t="shared" si="102"/>
        <v>#DIV/0!</v>
      </c>
      <c r="AD3253" s="153" t="e">
        <f t="shared" si="103"/>
        <v>#DIV/0!</v>
      </c>
      <c r="AE3253" s="233" t="s">
        <v>66</v>
      </c>
      <c r="AF3253" s="153"/>
      <c r="AG3253" s="159"/>
      <c r="AH3253" s="153"/>
      <c r="AI3253" s="161"/>
      <c r="AJ3253" s="153"/>
      <c r="AK3253" s="153"/>
      <c r="AL3253" s="207"/>
      <c r="AM3253" s="207"/>
      <c r="AN3253" s="207"/>
      <c r="AO3253" s="207" t="str">
        <f ca="1">IF(R3253="","",IF(R3253&gt;TODAY(),"0 meses",DATEDIF(R3253,TODAY(),"m") &amp; " meses"))</f>
        <v>0 meses</v>
      </c>
      <c r="AP3253" s="147" t="s">
        <v>67</v>
      </c>
      <c r="AQ3253" s="147" t="s">
        <v>67</v>
      </c>
      <c r="AR3253" s="147"/>
      <c r="AS3253" s="209" t="s">
        <v>68</v>
      </c>
      <c r="AT3253" s="223" t="str">
        <f>MONTH(B3253)&amp;"/"&amp;YEAR(B3253)</f>
        <v>3/2026</v>
      </c>
      <c r="AU3253" s="223">
        <f>WEEKNUM(B3253)-WEEKNUM(EOMONTH(B3253,-1)+1)+1</f>
        <v>5</v>
      </c>
      <c r="AV3253" s="209" t="str">
        <f>MONTH(R3253)&amp;"/"&amp;YEAR(R3253)</f>
        <v>5/2026</v>
      </c>
      <c r="AW3253" s="209">
        <f>WEEKNUM(R3253)-WEEKNUM(EOMONTH(R3253,-1)+1)+1</f>
        <v>3</v>
      </c>
      <c r="AX3253" s="209">
        <f>IF(BB3253="S",IF(Q3253="1. Aceitou o programa",R3253-B3253,0),0)</f>
        <v>43</v>
      </c>
      <c r="AY3253" s="209">
        <f>IF(BB3253="S",IF(AND(S3253&lt;&gt;"",R3253&lt;&gt;""),S3253-R3253,0),0)</f>
        <v>0</v>
      </c>
      <c r="AZ3253" s="209">
        <f>IF(BB3253="S",IF(Q3253="1. Aceitou o programa",IF(OR(X3253="Não se Aplica",X3253=""),IF(OR(W3253="Não se Aplica",W3253=""),0,W3253-V3253),AVERAGE(X3253-W3253,W3253-V3253)),0),0)</f>
        <v>0</v>
      </c>
      <c r="BA3253" s="209">
        <f>IF(BB3253="S",IF(AND(Q3253="1. Aceitou o programa",AH3253="Realizada"),IFERROR(IF(AG3253="",0,AG3253-R3253),0),0),0)</f>
        <v>0</v>
      </c>
      <c r="BB3253" s="209" t="str">
        <f>_xlfn.XLOOKUP(U3253,'Lista Suspensa'!$AA$20:$AA$23,'Lista Suspensa'!$AB$20:$AB$23,"N/A")</f>
        <v>S</v>
      </c>
    </row>
    <row r="3254" spans="1:54" ht="12" customHeight="1">
      <c r="A3254" s="151" t="s">
        <v>54</v>
      </c>
      <c r="B3254" s="152">
        <v>46112</v>
      </c>
      <c r="C3254" s="153" t="s">
        <v>55</v>
      </c>
      <c r="D3254" s="153" t="s">
        <v>56</v>
      </c>
      <c r="E3254" s="244">
        <v>83743557</v>
      </c>
      <c r="F3254" s="144" t="s">
        <v>6046</v>
      </c>
      <c r="G3254" s="230"/>
      <c r="H3254" s="154">
        <v>35551</v>
      </c>
      <c r="I3254" s="153">
        <v>29</v>
      </c>
      <c r="J3254" s="148" t="s">
        <v>70</v>
      </c>
      <c r="K3254" s="153"/>
      <c r="L3254" s="153"/>
      <c r="M3254" s="153"/>
      <c r="N3254" s="153"/>
      <c r="O3254" s="155">
        <v>21979463946</v>
      </c>
      <c r="P3254" s="156" t="s">
        <v>60</v>
      </c>
      <c r="Q3254" s="157" t="s">
        <v>110</v>
      </c>
      <c r="R3254" s="158">
        <v>46155</v>
      </c>
      <c r="S3254" s="159"/>
      <c r="T3254" s="159" t="s">
        <v>62</v>
      </c>
      <c r="U3254" s="159" t="s">
        <v>111</v>
      </c>
      <c r="V3254" s="154">
        <v>46149</v>
      </c>
      <c r="W3254" s="154"/>
      <c r="X3254" s="154"/>
      <c r="Y3254" s="160" t="s">
        <v>64</v>
      </c>
      <c r="Z3254" s="160" t="s">
        <v>65</v>
      </c>
      <c r="AA3254" s="153"/>
      <c r="AB3254" s="153"/>
      <c r="AC3254" s="182" t="e">
        <f t="shared" si="102"/>
        <v>#DIV/0!</v>
      </c>
      <c r="AD3254" s="153" t="e">
        <f t="shared" si="103"/>
        <v>#DIV/0!</v>
      </c>
      <c r="AE3254" s="233" t="s">
        <v>66</v>
      </c>
      <c r="AF3254" s="153"/>
      <c r="AG3254" s="159"/>
      <c r="AH3254" s="153"/>
      <c r="AI3254" s="161"/>
      <c r="AJ3254" s="153"/>
      <c r="AK3254" s="153"/>
      <c r="AL3254" s="207"/>
      <c r="AM3254" s="207"/>
      <c r="AN3254" s="207"/>
      <c r="AO3254" s="207" t="str">
        <f ca="1">IF(R3254="","",IF(R3254&gt;TODAY(),"0 meses",DATEDIF(R3254,TODAY(),"m") &amp; " meses"))</f>
        <v>0 meses</v>
      </c>
      <c r="AP3254" s="147" t="s">
        <v>67</v>
      </c>
      <c r="AQ3254" s="147" t="s">
        <v>67</v>
      </c>
      <c r="AR3254" s="147"/>
      <c r="AS3254" s="209" t="s">
        <v>68</v>
      </c>
      <c r="AT3254" s="223" t="str">
        <f>MONTH(B3254)&amp;"/"&amp;YEAR(B3254)</f>
        <v>3/2026</v>
      </c>
      <c r="AU3254" s="223">
        <f>WEEKNUM(B3254)-WEEKNUM(EOMONTH(B3254,-1)+1)+1</f>
        <v>5</v>
      </c>
      <c r="AV3254" s="209" t="str">
        <f>MONTH(R3254)&amp;"/"&amp;YEAR(R3254)</f>
        <v>5/2026</v>
      </c>
      <c r="AW3254" s="209">
        <f>WEEKNUM(R3254)-WEEKNUM(EOMONTH(R3254,-1)+1)+1</f>
        <v>3</v>
      </c>
      <c r="AX3254" s="209">
        <f>IF(BB3254="S",IF(Q3254="1. Aceitou o programa",R3254-B3254,0),0)</f>
        <v>43</v>
      </c>
      <c r="AY3254" s="209">
        <f>IF(BB3254="S",IF(AND(S3254&lt;&gt;"",R3254&lt;&gt;""),S3254-R3254,0),0)</f>
        <v>0</v>
      </c>
      <c r="AZ3254" s="209">
        <f>IF(BB3254="S",IF(Q3254="1. Aceitou o programa",IF(OR(X3254="Não se Aplica",X3254=""),IF(OR(W3254="Não se Aplica",W3254=""),0,W3254-V3254),AVERAGE(X3254-W3254,W3254-V3254)),0),0)</f>
        <v>0</v>
      </c>
      <c r="BA3254" s="209">
        <f>IF(BB3254="S",IF(AND(Q3254="1. Aceitou o programa",AH3254="Realizada"),IFERROR(IF(AG3254="",0,AG3254-R3254),0),0),0)</f>
        <v>0</v>
      </c>
      <c r="BB3254" s="209" t="str">
        <f>_xlfn.XLOOKUP(U3254,'Lista Suspensa'!$AA$20:$AA$23,'Lista Suspensa'!$AB$20:$AB$23,"N/A")</f>
        <v>S</v>
      </c>
    </row>
    <row r="3255" spans="1:54" ht="12" customHeight="1">
      <c r="A3255" s="151" t="s">
        <v>54</v>
      </c>
      <c r="B3255" s="152">
        <v>46112</v>
      </c>
      <c r="C3255" s="153" t="s">
        <v>55</v>
      </c>
      <c r="D3255" s="153" t="s">
        <v>56</v>
      </c>
      <c r="E3255" s="244">
        <v>95081126</v>
      </c>
      <c r="F3255" s="144" t="s">
        <v>6047</v>
      </c>
      <c r="G3255" s="230"/>
      <c r="H3255" s="154">
        <v>35592</v>
      </c>
      <c r="I3255" s="153">
        <v>28</v>
      </c>
      <c r="J3255" s="148" t="s">
        <v>70</v>
      </c>
      <c r="K3255" s="153"/>
      <c r="L3255" s="153"/>
      <c r="M3255" s="153"/>
      <c r="N3255" s="153"/>
      <c r="O3255" s="155">
        <v>21969094011</v>
      </c>
      <c r="P3255" s="156" t="s">
        <v>60</v>
      </c>
      <c r="Q3255" s="157" t="s">
        <v>110</v>
      </c>
      <c r="R3255" s="158">
        <v>46155</v>
      </c>
      <c r="S3255" s="159"/>
      <c r="T3255" s="159" t="s">
        <v>62</v>
      </c>
      <c r="U3255" s="159" t="s">
        <v>111</v>
      </c>
      <c r="V3255" s="154">
        <v>46149</v>
      </c>
      <c r="W3255" s="154"/>
      <c r="X3255" s="154"/>
      <c r="Y3255" s="160" t="s">
        <v>64</v>
      </c>
      <c r="Z3255" s="160" t="s">
        <v>65</v>
      </c>
      <c r="AA3255" s="153"/>
      <c r="AB3255" s="153"/>
      <c r="AC3255" s="182" t="e">
        <f t="shared" si="102"/>
        <v>#DIV/0!</v>
      </c>
      <c r="AD3255" s="153" t="e">
        <f t="shared" si="103"/>
        <v>#DIV/0!</v>
      </c>
      <c r="AE3255" s="233" t="s">
        <v>66</v>
      </c>
      <c r="AF3255" s="153"/>
      <c r="AG3255" s="159"/>
      <c r="AH3255" s="153"/>
      <c r="AI3255" s="161"/>
      <c r="AJ3255" s="153"/>
      <c r="AK3255" s="153"/>
      <c r="AL3255" s="207"/>
      <c r="AM3255" s="207"/>
      <c r="AN3255" s="207"/>
      <c r="AO3255" s="207" t="str">
        <f ca="1">IF(R3255="","",IF(R3255&gt;TODAY(),"0 meses",DATEDIF(R3255,TODAY(),"m") &amp; " meses"))</f>
        <v>0 meses</v>
      </c>
      <c r="AP3255" s="147" t="s">
        <v>67</v>
      </c>
      <c r="AQ3255" s="147" t="s">
        <v>67</v>
      </c>
      <c r="AR3255" s="147"/>
      <c r="AS3255" s="209" t="s">
        <v>68</v>
      </c>
      <c r="AT3255" s="223" t="str">
        <f>MONTH(B3255)&amp;"/"&amp;YEAR(B3255)</f>
        <v>3/2026</v>
      </c>
      <c r="AU3255" s="223">
        <f>WEEKNUM(B3255)-WEEKNUM(EOMONTH(B3255,-1)+1)+1</f>
        <v>5</v>
      </c>
      <c r="AV3255" s="209" t="str">
        <f>MONTH(R3255)&amp;"/"&amp;YEAR(R3255)</f>
        <v>5/2026</v>
      </c>
      <c r="AW3255" s="209">
        <f>WEEKNUM(R3255)-WEEKNUM(EOMONTH(R3255,-1)+1)+1</f>
        <v>3</v>
      </c>
      <c r="AX3255" s="209">
        <f>IF(BB3255="S",IF(Q3255="1. Aceitou o programa",R3255-B3255,0),0)</f>
        <v>43</v>
      </c>
      <c r="AY3255" s="209">
        <f>IF(BB3255="S",IF(AND(S3255&lt;&gt;"",R3255&lt;&gt;""),S3255-R3255,0),0)</f>
        <v>0</v>
      </c>
      <c r="AZ3255" s="209">
        <f>IF(BB3255="S",IF(Q3255="1. Aceitou o programa",IF(OR(X3255="Não se Aplica",X3255=""),IF(OR(W3255="Não se Aplica",W3255=""),0,W3255-V3255),AVERAGE(X3255-W3255,W3255-V3255)),0),0)</f>
        <v>0</v>
      </c>
      <c r="BA3255" s="209">
        <f>IF(BB3255="S",IF(AND(Q3255="1. Aceitou o programa",AH3255="Realizada"),IFERROR(IF(AG3255="",0,AG3255-R3255),0),0),0)</f>
        <v>0</v>
      </c>
      <c r="BB3255" s="209" t="str">
        <f>_xlfn.XLOOKUP(U3255,'Lista Suspensa'!$AA$20:$AA$23,'Lista Suspensa'!$AB$20:$AB$23,"N/A")</f>
        <v>S</v>
      </c>
    </row>
    <row r="3256" spans="1:54" ht="12" customHeight="1">
      <c r="A3256" s="151" t="s">
        <v>54</v>
      </c>
      <c r="B3256" s="152">
        <v>46112</v>
      </c>
      <c r="C3256" s="153" t="s">
        <v>55</v>
      </c>
      <c r="D3256" s="153" t="s">
        <v>56</v>
      </c>
      <c r="E3256" s="244">
        <v>92947616</v>
      </c>
      <c r="F3256" s="144" t="s">
        <v>6048</v>
      </c>
      <c r="G3256" s="230"/>
      <c r="H3256" s="154">
        <v>35653</v>
      </c>
      <c r="I3256" s="153">
        <v>28</v>
      </c>
      <c r="J3256" s="148" t="s">
        <v>70</v>
      </c>
      <c r="K3256" s="153"/>
      <c r="L3256" s="153"/>
      <c r="M3256" s="153"/>
      <c r="N3256" s="153"/>
      <c r="O3256" s="155">
        <v>22998134660</v>
      </c>
      <c r="P3256" s="156" t="s">
        <v>60</v>
      </c>
      <c r="Q3256" s="157" t="s">
        <v>110</v>
      </c>
      <c r="R3256" s="158">
        <v>46155</v>
      </c>
      <c r="S3256" s="159"/>
      <c r="T3256" s="159" t="s">
        <v>62</v>
      </c>
      <c r="U3256" s="159" t="s">
        <v>111</v>
      </c>
      <c r="V3256" s="154">
        <v>46149</v>
      </c>
      <c r="W3256" s="154"/>
      <c r="X3256" s="154"/>
      <c r="Y3256" s="160" t="s">
        <v>64</v>
      </c>
      <c r="Z3256" s="160" t="s">
        <v>65</v>
      </c>
      <c r="AA3256" s="153"/>
      <c r="AB3256" s="153"/>
      <c r="AC3256" s="182" t="e">
        <f t="shared" si="102"/>
        <v>#DIV/0!</v>
      </c>
      <c r="AD3256" s="153" t="e">
        <f t="shared" si="103"/>
        <v>#DIV/0!</v>
      </c>
      <c r="AE3256" s="233" t="s">
        <v>66</v>
      </c>
      <c r="AF3256" s="153"/>
      <c r="AG3256" s="159"/>
      <c r="AH3256" s="153"/>
      <c r="AI3256" s="161"/>
      <c r="AJ3256" s="153"/>
      <c r="AK3256" s="153"/>
      <c r="AL3256" s="207"/>
      <c r="AM3256" s="207"/>
      <c r="AN3256" s="207"/>
      <c r="AO3256" s="207" t="str">
        <f ca="1">IF(R3256="","",IF(R3256&gt;TODAY(),"0 meses",DATEDIF(R3256,TODAY(),"m") &amp; " meses"))</f>
        <v>0 meses</v>
      </c>
      <c r="AP3256" s="147" t="s">
        <v>67</v>
      </c>
      <c r="AQ3256" s="147" t="s">
        <v>67</v>
      </c>
      <c r="AR3256" s="147"/>
      <c r="AS3256" s="209" t="s">
        <v>68</v>
      </c>
      <c r="AT3256" s="223" t="str">
        <f>MONTH(B3256)&amp;"/"&amp;YEAR(B3256)</f>
        <v>3/2026</v>
      </c>
      <c r="AU3256" s="223">
        <f>WEEKNUM(B3256)-WEEKNUM(EOMONTH(B3256,-1)+1)+1</f>
        <v>5</v>
      </c>
      <c r="AV3256" s="209" t="str">
        <f>MONTH(R3256)&amp;"/"&amp;YEAR(R3256)</f>
        <v>5/2026</v>
      </c>
      <c r="AW3256" s="209">
        <f>WEEKNUM(R3256)-WEEKNUM(EOMONTH(R3256,-1)+1)+1</f>
        <v>3</v>
      </c>
      <c r="AX3256" s="209">
        <f>IF(BB3256="S",IF(Q3256="1. Aceitou o programa",R3256-B3256,0),0)</f>
        <v>43</v>
      </c>
      <c r="AY3256" s="209">
        <f>IF(BB3256="S",IF(AND(S3256&lt;&gt;"",R3256&lt;&gt;""),S3256-R3256,0),0)</f>
        <v>0</v>
      </c>
      <c r="AZ3256" s="209">
        <f>IF(BB3256="S",IF(Q3256="1. Aceitou o programa",IF(OR(X3256="Não se Aplica",X3256=""),IF(OR(W3256="Não se Aplica",W3256=""),0,W3256-V3256),AVERAGE(X3256-W3256,W3256-V3256)),0),0)</f>
        <v>0</v>
      </c>
      <c r="BA3256" s="209">
        <f>IF(BB3256="S",IF(AND(Q3256="1. Aceitou o programa",AH3256="Realizada"),IFERROR(IF(AG3256="",0,AG3256-R3256),0),0),0)</f>
        <v>0</v>
      </c>
      <c r="BB3256" s="209" t="str">
        <f>_xlfn.XLOOKUP(U3256,'Lista Suspensa'!$AA$20:$AA$23,'Lista Suspensa'!$AB$20:$AB$23,"N/A")</f>
        <v>S</v>
      </c>
    </row>
    <row r="3257" spans="1:54" ht="12" customHeight="1">
      <c r="A3257" s="151" t="s">
        <v>54</v>
      </c>
      <c r="B3257" s="152">
        <v>46112</v>
      </c>
      <c r="C3257" s="153" t="s">
        <v>55</v>
      </c>
      <c r="D3257" s="153" t="s">
        <v>56</v>
      </c>
      <c r="E3257" s="244">
        <v>95652595</v>
      </c>
      <c r="F3257" s="144" t="s">
        <v>6049</v>
      </c>
      <c r="G3257" s="230"/>
      <c r="H3257" s="154">
        <v>35755</v>
      </c>
      <c r="I3257" s="153">
        <v>28</v>
      </c>
      <c r="J3257" s="148" t="s">
        <v>70</v>
      </c>
      <c r="K3257" s="153"/>
      <c r="L3257" s="153"/>
      <c r="M3257" s="153"/>
      <c r="N3257" s="153"/>
      <c r="O3257" s="155">
        <v>21996915662</v>
      </c>
      <c r="P3257" s="156" t="s">
        <v>60</v>
      </c>
      <c r="Q3257" s="157" t="s">
        <v>110</v>
      </c>
      <c r="R3257" s="158">
        <v>46155</v>
      </c>
      <c r="S3257" s="159"/>
      <c r="T3257" s="159" t="s">
        <v>62</v>
      </c>
      <c r="U3257" s="159" t="s">
        <v>111</v>
      </c>
      <c r="V3257" s="154">
        <v>46149</v>
      </c>
      <c r="W3257" s="154"/>
      <c r="X3257" s="154"/>
      <c r="Y3257" s="160" t="s">
        <v>64</v>
      </c>
      <c r="Z3257" s="160" t="s">
        <v>65</v>
      </c>
      <c r="AA3257" s="153"/>
      <c r="AB3257" s="153"/>
      <c r="AC3257" s="182" t="e">
        <f t="shared" si="102"/>
        <v>#DIV/0!</v>
      </c>
      <c r="AD3257" s="153" t="e">
        <f t="shared" si="103"/>
        <v>#DIV/0!</v>
      </c>
      <c r="AE3257" s="233" t="s">
        <v>66</v>
      </c>
      <c r="AF3257" s="153"/>
      <c r="AG3257" s="159"/>
      <c r="AH3257" s="153"/>
      <c r="AI3257" s="161"/>
      <c r="AJ3257" s="153"/>
      <c r="AK3257" s="153"/>
      <c r="AL3257" s="207"/>
      <c r="AM3257" s="207"/>
      <c r="AN3257" s="207"/>
      <c r="AO3257" s="207" t="str">
        <f ca="1">IF(R3257="","",IF(R3257&gt;TODAY(),"0 meses",DATEDIF(R3257,TODAY(),"m") &amp; " meses"))</f>
        <v>0 meses</v>
      </c>
      <c r="AP3257" s="147" t="s">
        <v>67</v>
      </c>
      <c r="AQ3257" s="147" t="s">
        <v>67</v>
      </c>
      <c r="AR3257" s="147"/>
      <c r="AS3257" s="209" t="s">
        <v>68</v>
      </c>
      <c r="AT3257" s="223" t="str">
        <f>MONTH(B3257)&amp;"/"&amp;YEAR(B3257)</f>
        <v>3/2026</v>
      </c>
      <c r="AU3257" s="223">
        <f>WEEKNUM(B3257)-WEEKNUM(EOMONTH(B3257,-1)+1)+1</f>
        <v>5</v>
      </c>
      <c r="AV3257" s="209" t="str">
        <f>MONTH(R3257)&amp;"/"&amp;YEAR(R3257)</f>
        <v>5/2026</v>
      </c>
      <c r="AW3257" s="209">
        <f>WEEKNUM(R3257)-WEEKNUM(EOMONTH(R3257,-1)+1)+1</f>
        <v>3</v>
      </c>
      <c r="AX3257" s="209">
        <f>IF(BB3257="S",IF(Q3257="1. Aceitou o programa",R3257-B3257,0),0)</f>
        <v>43</v>
      </c>
      <c r="AY3257" s="209">
        <f>IF(BB3257="S",IF(AND(S3257&lt;&gt;"",R3257&lt;&gt;""),S3257-R3257,0),0)</f>
        <v>0</v>
      </c>
      <c r="AZ3257" s="209">
        <f>IF(BB3257="S",IF(Q3257="1. Aceitou o programa",IF(OR(X3257="Não se Aplica",X3257=""),IF(OR(W3257="Não se Aplica",W3257=""),0,W3257-V3257),AVERAGE(X3257-W3257,W3257-V3257)),0),0)</f>
        <v>0</v>
      </c>
      <c r="BA3257" s="209">
        <f>IF(BB3257="S",IF(AND(Q3257="1. Aceitou o programa",AH3257="Realizada"),IFERROR(IF(AG3257="",0,AG3257-R3257),0),0),0)</f>
        <v>0</v>
      </c>
      <c r="BB3257" s="209" t="str">
        <f>_xlfn.XLOOKUP(U3257,'Lista Suspensa'!$AA$20:$AA$23,'Lista Suspensa'!$AB$20:$AB$23,"N/A")</f>
        <v>S</v>
      </c>
    </row>
    <row r="3258" spans="1:54" ht="12" customHeight="1">
      <c r="A3258" s="151" t="s">
        <v>54</v>
      </c>
      <c r="B3258" s="152">
        <v>46112</v>
      </c>
      <c r="C3258" s="153" t="s">
        <v>55</v>
      </c>
      <c r="D3258" s="153" t="s">
        <v>56</v>
      </c>
      <c r="E3258" s="244">
        <v>94043677</v>
      </c>
      <c r="F3258" s="144" t="s">
        <v>6050</v>
      </c>
      <c r="G3258" s="230"/>
      <c r="H3258" s="154">
        <v>35773</v>
      </c>
      <c r="I3258" s="153">
        <v>28</v>
      </c>
      <c r="J3258" s="148" t="s">
        <v>70</v>
      </c>
      <c r="K3258" s="153"/>
      <c r="L3258" s="153"/>
      <c r="M3258" s="153"/>
      <c r="N3258" s="153"/>
      <c r="O3258" s="155">
        <v>21981493272</v>
      </c>
      <c r="P3258" s="156" t="s">
        <v>60</v>
      </c>
      <c r="Q3258" s="157" t="s">
        <v>110</v>
      </c>
      <c r="R3258" s="158">
        <v>46155</v>
      </c>
      <c r="S3258" s="159"/>
      <c r="T3258" s="159" t="s">
        <v>62</v>
      </c>
      <c r="U3258" s="159" t="s">
        <v>111</v>
      </c>
      <c r="V3258" s="154">
        <v>46149</v>
      </c>
      <c r="W3258" s="154"/>
      <c r="X3258" s="154"/>
      <c r="Y3258" s="160" t="s">
        <v>64</v>
      </c>
      <c r="Z3258" s="160" t="s">
        <v>65</v>
      </c>
      <c r="AA3258" s="153"/>
      <c r="AB3258" s="153"/>
      <c r="AC3258" s="182" t="e">
        <f t="shared" si="102"/>
        <v>#DIV/0!</v>
      </c>
      <c r="AD3258" s="153" t="e">
        <f t="shared" si="103"/>
        <v>#DIV/0!</v>
      </c>
      <c r="AE3258" s="233" t="s">
        <v>66</v>
      </c>
      <c r="AF3258" s="153"/>
      <c r="AG3258" s="159"/>
      <c r="AH3258" s="153"/>
      <c r="AI3258" s="161"/>
      <c r="AJ3258" s="153"/>
      <c r="AK3258" s="153"/>
      <c r="AL3258" s="207"/>
      <c r="AM3258" s="207"/>
      <c r="AN3258" s="207"/>
      <c r="AO3258" s="207" t="str">
        <f ca="1">IF(R3258="","",IF(R3258&gt;TODAY(),"0 meses",DATEDIF(R3258,TODAY(),"m") &amp; " meses"))</f>
        <v>0 meses</v>
      </c>
      <c r="AP3258" s="147" t="s">
        <v>67</v>
      </c>
      <c r="AQ3258" s="147" t="s">
        <v>67</v>
      </c>
      <c r="AR3258" s="147"/>
      <c r="AS3258" s="209" t="s">
        <v>68</v>
      </c>
      <c r="AT3258" s="223" t="str">
        <f>MONTH(B3258)&amp;"/"&amp;YEAR(B3258)</f>
        <v>3/2026</v>
      </c>
      <c r="AU3258" s="223">
        <f>WEEKNUM(B3258)-WEEKNUM(EOMONTH(B3258,-1)+1)+1</f>
        <v>5</v>
      </c>
      <c r="AV3258" s="209" t="str">
        <f>MONTH(R3258)&amp;"/"&amp;YEAR(R3258)</f>
        <v>5/2026</v>
      </c>
      <c r="AW3258" s="209">
        <f>WEEKNUM(R3258)-WEEKNUM(EOMONTH(R3258,-1)+1)+1</f>
        <v>3</v>
      </c>
      <c r="AX3258" s="209">
        <f>IF(BB3258="S",IF(Q3258="1. Aceitou o programa",R3258-B3258,0),0)</f>
        <v>43</v>
      </c>
      <c r="AY3258" s="209">
        <f>IF(BB3258="S",IF(AND(S3258&lt;&gt;"",R3258&lt;&gt;""),S3258-R3258,0),0)</f>
        <v>0</v>
      </c>
      <c r="AZ3258" s="209">
        <f>IF(BB3258="S",IF(Q3258="1. Aceitou o programa",IF(OR(X3258="Não se Aplica",X3258=""),IF(OR(W3258="Não se Aplica",W3258=""),0,W3258-V3258),AVERAGE(X3258-W3258,W3258-V3258)),0),0)</f>
        <v>0</v>
      </c>
      <c r="BA3258" s="209">
        <f>IF(BB3258="S",IF(AND(Q3258="1. Aceitou o programa",AH3258="Realizada"),IFERROR(IF(AG3258="",0,AG3258-R3258),0),0),0)</f>
        <v>0</v>
      </c>
      <c r="BB3258" s="209" t="str">
        <f>_xlfn.XLOOKUP(U3258,'Lista Suspensa'!$AA$20:$AA$23,'Lista Suspensa'!$AB$20:$AB$23,"N/A")</f>
        <v>S</v>
      </c>
    </row>
    <row r="3259" spans="1:54" ht="12" customHeight="1">
      <c r="A3259" s="151" t="s">
        <v>54</v>
      </c>
      <c r="B3259" s="152">
        <v>46112</v>
      </c>
      <c r="C3259" s="153" t="s">
        <v>55</v>
      </c>
      <c r="D3259" s="153" t="s">
        <v>56</v>
      </c>
      <c r="E3259" s="244">
        <v>89904026</v>
      </c>
      <c r="F3259" s="144" t="s">
        <v>6051</v>
      </c>
      <c r="G3259" s="230"/>
      <c r="H3259" s="154">
        <v>35800</v>
      </c>
      <c r="I3259" s="153">
        <v>28</v>
      </c>
      <c r="J3259" s="148" t="s">
        <v>70</v>
      </c>
      <c r="K3259" s="153"/>
      <c r="L3259" s="153"/>
      <c r="M3259" s="153"/>
      <c r="N3259" s="153"/>
      <c r="O3259" s="155">
        <v>21992459089</v>
      </c>
      <c r="P3259" s="156" t="s">
        <v>60</v>
      </c>
      <c r="Q3259" s="157" t="s">
        <v>110</v>
      </c>
      <c r="R3259" s="158">
        <v>46155</v>
      </c>
      <c r="S3259" s="159"/>
      <c r="T3259" s="159" t="s">
        <v>62</v>
      </c>
      <c r="U3259" s="159" t="s">
        <v>111</v>
      </c>
      <c r="V3259" s="154">
        <v>46149</v>
      </c>
      <c r="W3259" s="154"/>
      <c r="X3259" s="154"/>
      <c r="Y3259" s="160" t="s">
        <v>64</v>
      </c>
      <c r="Z3259" s="160" t="s">
        <v>65</v>
      </c>
      <c r="AA3259" s="153"/>
      <c r="AB3259" s="153"/>
      <c r="AC3259" s="182" t="e">
        <f t="shared" si="102"/>
        <v>#DIV/0!</v>
      </c>
      <c r="AD3259" s="153" t="e">
        <f t="shared" si="103"/>
        <v>#DIV/0!</v>
      </c>
      <c r="AE3259" s="233" t="s">
        <v>66</v>
      </c>
      <c r="AF3259" s="153"/>
      <c r="AG3259" s="159"/>
      <c r="AH3259" s="153"/>
      <c r="AI3259" s="161"/>
      <c r="AJ3259" s="153"/>
      <c r="AK3259" s="153"/>
      <c r="AL3259" s="207"/>
      <c r="AM3259" s="207"/>
      <c r="AN3259" s="207"/>
      <c r="AO3259" s="207" t="str">
        <f ca="1">IF(R3259="","",IF(R3259&gt;TODAY(),"0 meses",DATEDIF(R3259,TODAY(),"m") &amp; " meses"))</f>
        <v>0 meses</v>
      </c>
      <c r="AP3259" s="147" t="s">
        <v>67</v>
      </c>
      <c r="AQ3259" s="147" t="s">
        <v>67</v>
      </c>
      <c r="AR3259" s="147"/>
      <c r="AS3259" s="209" t="s">
        <v>68</v>
      </c>
      <c r="AT3259" s="223" t="str">
        <f>MONTH(B3259)&amp;"/"&amp;YEAR(B3259)</f>
        <v>3/2026</v>
      </c>
      <c r="AU3259" s="223">
        <f>WEEKNUM(B3259)-WEEKNUM(EOMONTH(B3259,-1)+1)+1</f>
        <v>5</v>
      </c>
      <c r="AV3259" s="209" t="str">
        <f>MONTH(R3259)&amp;"/"&amp;YEAR(R3259)</f>
        <v>5/2026</v>
      </c>
      <c r="AW3259" s="209">
        <f>WEEKNUM(R3259)-WEEKNUM(EOMONTH(R3259,-1)+1)+1</f>
        <v>3</v>
      </c>
      <c r="AX3259" s="209">
        <f>IF(BB3259="S",IF(Q3259="1. Aceitou o programa",R3259-B3259,0),0)</f>
        <v>43</v>
      </c>
      <c r="AY3259" s="209">
        <f>IF(BB3259="S",IF(AND(S3259&lt;&gt;"",R3259&lt;&gt;""),S3259-R3259,0),0)</f>
        <v>0</v>
      </c>
      <c r="AZ3259" s="209">
        <f>IF(BB3259="S",IF(Q3259="1. Aceitou o programa",IF(OR(X3259="Não se Aplica",X3259=""),IF(OR(W3259="Não se Aplica",W3259=""),0,W3259-V3259),AVERAGE(X3259-W3259,W3259-V3259)),0),0)</f>
        <v>0</v>
      </c>
      <c r="BA3259" s="209">
        <f>IF(BB3259="S",IF(AND(Q3259="1. Aceitou o programa",AH3259="Realizada"),IFERROR(IF(AG3259="",0,AG3259-R3259),0),0),0)</f>
        <v>0</v>
      </c>
      <c r="BB3259" s="209" t="str">
        <f>_xlfn.XLOOKUP(U3259,'Lista Suspensa'!$AA$20:$AA$23,'Lista Suspensa'!$AB$20:$AB$23,"N/A")</f>
        <v>S</v>
      </c>
    </row>
    <row r="3260" spans="1:54" ht="12" customHeight="1">
      <c r="A3260" s="151" t="s">
        <v>54</v>
      </c>
      <c r="B3260" s="152">
        <v>46112</v>
      </c>
      <c r="C3260" s="153" t="s">
        <v>55</v>
      </c>
      <c r="D3260" s="153" t="s">
        <v>56</v>
      </c>
      <c r="E3260" s="244">
        <v>94588003</v>
      </c>
      <c r="F3260" s="144" t="s">
        <v>6052</v>
      </c>
      <c r="G3260" s="230"/>
      <c r="H3260" s="154">
        <v>35823</v>
      </c>
      <c r="I3260" s="153">
        <v>28</v>
      </c>
      <c r="J3260" s="148" t="s">
        <v>58</v>
      </c>
      <c r="K3260" s="153"/>
      <c r="L3260" s="153"/>
      <c r="M3260" s="153"/>
      <c r="N3260" s="153"/>
      <c r="O3260" s="155">
        <v>21964894402</v>
      </c>
      <c r="P3260" s="156" t="s">
        <v>60</v>
      </c>
      <c r="Q3260" s="157" t="s">
        <v>110</v>
      </c>
      <c r="R3260" s="158">
        <v>46155</v>
      </c>
      <c r="S3260" s="159"/>
      <c r="T3260" s="159" t="s">
        <v>62</v>
      </c>
      <c r="U3260" s="159" t="s">
        <v>111</v>
      </c>
      <c r="V3260" s="154">
        <v>46149</v>
      </c>
      <c r="W3260" s="154"/>
      <c r="X3260" s="154"/>
      <c r="Y3260" s="160" t="s">
        <v>64</v>
      </c>
      <c r="Z3260" s="160" t="s">
        <v>65</v>
      </c>
      <c r="AA3260" s="153"/>
      <c r="AB3260" s="153"/>
      <c r="AC3260" s="182" t="e">
        <f t="shared" si="102"/>
        <v>#DIV/0!</v>
      </c>
      <c r="AD3260" s="153" t="e">
        <f t="shared" si="103"/>
        <v>#DIV/0!</v>
      </c>
      <c r="AE3260" s="233" t="s">
        <v>66</v>
      </c>
      <c r="AF3260" s="153"/>
      <c r="AG3260" s="159"/>
      <c r="AH3260" s="153"/>
      <c r="AI3260" s="161"/>
      <c r="AJ3260" s="153"/>
      <c r="AK3260" s="153"/>
      <c r="AL3260" s="207"/>
      <c r="AM3260" s="207"/>
      <c r="AN3260" s="207"/>
      <c r="AO3260" s="207" t="str">
        <f ca="1">IF(R3260="","",IF(R3260&gt;TODAY(),"0 meses",DATEDIF(R3260,TODAY(),"m") &amp; " meses"))</f>
        <v>0 meses</v>
      </c>
      <c r="AP3260" s="147" t="s">
        <v>67</v>
      </c>
      <c r="AQ3260" s="147" t="s">
        <v>67</v>
      </c>
      <c r="AR3260" s="147"/>
      <c r="AS3260" s="209" t="s">
        <v>68</v>
      </c>
      <c r="AT3260" s="223" t="str">
        <f>MONTH(B3260)&amp;"/"&amp;YEAR(B3260)</f>
        <v>3/2026</v>
      </c>
      <c r="AU3260" s="223">
        <f>WEEKNUM(B3260)-WEEKNUM(EOMONTH(B3260,-1)+1)+1</f>
        <v>5</v>
      </c>
      <c r="AV3260" s="209" t="str">
        <f>MONTH(R3260)&amp;"/"&amp;YEAR(R3260)</f>
        <v>5/2026</v>
      </c>
      <c r="AW3260" s="209">
        <f>WEEKNUM(R3260)-WEEKNUM(EOMONTH(R3260,-1)+1)+1</f>
        <v>3</v>
      </c>
      <c r="AX3260" s="209">
        <f>IF(BB3260="S",IF(Q3260="1. Aceitou o programa",R3260-B3260,0),0)</f>
        <v>43</v>
      </c>
      <c r="AY3260" s="209">
        <f>IF(BB3260="S",IF(AND(S3260&lt;&gt;"",R3260&lt;&gt;""),S3260-R3260,0),0)</f>
        <v>0</v>
      </c>
      <c r="AZ3260" s="209">
        <f>IF(BB3260="S",IF(Q3260="1. Aceitou o programa",IF(OR(X3260="Não se Aplica",X3260=""),IF(OR(W3260="Não se Aplica",W3260=""),0,W3260-V3260),AVERAGE(X3260-W3260,W3260-V3260)),0),0)</f>
        <v>0</v>
      </c>
      <c r="BA3260" s="209">
        <f>IF(BB3260="S",IF(AND(Q3260="1. Aceitou o programa",AH3260="Realizada"),IFERROR(IF(AG3260="",0,AG3260-R3260),0),0),0)</f>
        <v>0</v>
      </c>
      <c r="BB3260" s="209" t="str">
        <f>_xlfn.XLOOKUP(U3260,'Lista Suspensa'!$AA$20:$AA$23,'Lista Suspensa'!$AB$20:$AB$23,"N/A")</f>
        <v>S</v>
      </c>
    </row>
    <row r="3261" spans="1:54" ht="12" customHeight="1">
      <c r="A3261" s="151" t="s">
        <v>54</v>
      </c>
      <c r="B3261" s="152">
        <v>46112</v>
      </c>
      <c r="C3261" s="153" t="s">
        <v>55</v>
      </c>
      <c r="D3261" s="153" t="s">
        <v>56</v>
      </c>
      <c r="E3261" s="244">
        <v>88996543</v>
      </c>
      <c r="F3261" s="144" t="s">
        <v>6053</v>
      </c>
      <c r="G3261" s="230"/>
      <c r="H3261" s="154">
        <v>35844</v>
      </c>
      <c r="I3261" s="153">
        <v>28</v>
      </c>
      <c r="J3261" s="148" t="s">
        <v>70</v>
      </c>
      <c r="K3261" s="153"/>
      <c r="L3261" s="153"/>
      <c r="M3261" s="153"/>
      <c r="N3261" s="153"/>
      <c r="O3261" s="155">
        <v>21970203687</v>
      </c>
      <c r="P3261" s="156" t="s">
        <v>60</v>
      </c>
      <c r="Q3261" s="157" t="s">
        <v>110</v>
      </c>
      <c r="R3261" s="158">
        <v>46155</v>
      </c>
      <c r="S3261" s="159"/>
      <c r="T3261" s="159" t="s">
        <v>62</v>
      </c>
      <c r="U3261" s="159" t="s">
        <v>111</v>
      </c>
      <c r="V3261" s="154">
        <v>46149</v>
      </c>
      <c r="W3261" s="154"/>
      <c r="X3261" s="154"/>
      <c r="Y3261" s="160" t="s">
        <v>64</v>
      </c>
      <c r="Z3261" s="160" t="s">
        <v>65</v>
      </c>
      <c r="AA3261" s="153"/>
      <c r="AB3261" s="153"/>
      <c r="AC3261" s="182" t="e">
        <f t="shared" si="102"/>
        <v>#DIV/0!</v>
      </c>
      <c r="AD3261" s="153" t="e">
        <f t="shared" si="103"/>
        <v>#DIV/0!</v>
      </c>
      <c r="AE3261" s="233" t="s">
        <v>66</v>
      </c>
      <c r="AF3261" s="153"/>
      <c r="AG3261" s="159"/>
      <c r="AH3261" s="153"/>
      <c r="AI3261" s="161"/>
      <c r="AJ3261" s="153"/>
      <c r="AK3261" s="153"/>
      <c r="AL3261" s="207"/>
      <c r="AM3261" s="207"/>
      <c r="AN3261" s="207"/>
      <c r="AO3261" s="207" t="str">
        <f ca="1">IF(R3261="","",IF(R3261&gt;TODAY(),"0 meses",DATEDIF(R3261,TODAY(),"m") &amp; " meses"))</f>
        <v>0 meses</v>
      </c>
      <c r="AP3261" s="147" t="s">
        <v>67</v>
      </c>
      <c r="AQ3261" s="147" t="s">
        <v>67</v>
      </c>
      <c r="AR3261" s="147"/>
      <c r="AS3261" s="209" t="s">
        <v>68</v>
      </c>
      <c r="AT3261" s="223" t="str">
        <f>MONTH(B3261)&amp;"/"&amp;YEAR(B3261)</f>
        <v>3/2026</v>
      </c>
      <c r="AU3261" s="223">
        <f>WEEKNUM(B3261)-WEEKNUM(EOMONTH(B3261,-1)+1)+1</f>
        <v>5</v>
      </c>
      <c r="AV3261" s="209" t="str">
        <f>MONTH(R3261)&amp;"/"&amp;YEAR(R3261)</f>
        <v>5/2026</v>
      </c>
      <c r="AW3261" s="209">
        <f>WEEKNUM(R3261)-WEEKNUM(EOMONTH(R3261,-1)+1)+1</f>
        <v>3</v>
      </c>
      <c r="AX3261" s="209">
        <f>IF(BB3261="S",IF(Q3261="1. Aceitou o programa",R3261-B3261,0),0)</f>
        <v>43</v>
      </c>
      <c r="AY3261" s="209">
        <f>IF(BB3261="S",IF(AND(S3261&lt;&gt;"",R3261&lt;&gt;""),S3261-R3261,0),0)</f>
        <v>0</v>
      </c>
      <c r="AZ3261" s="209">
        <f>IF(BB3261="S",IF(Q3261="1. Aceitou o programa",IF(OR(X3261="Não se Aplica",X3261=""),IF(OR(W3261="Não se Aplica",W3261=""),0,W3261-V3261),AVERAGE(X3261-W3261,W3261-V3261)),0),0)</f>
        <v>0</v>
      </c>
      <c r="BA3261" s="209">
        <f>IF(BB3261="S",IF(AND(Q3261="1. Aceitou o programa",AH3261="Realizada"),IFERROR(IF(AG3261="",0,AG3261-R3261),0),0),0)</f>
        <v>0</v>
      </c>
      <c r="BB3261" s="209" t="str">
        <f>_xlfn.XLOOKUP(U3261,'Lista Suspensa'!$AA$20:$AA$23,'Lista Suspensa'!$AB$20:$AB$23,"N/A")</f>
        <v>S</v>
      </c>
    </row>
    <row r="3262" spans="1:54" ht="12" customHeight="1">
      <c r="A3262" s="151" t="s">
        <v>54</v>
      </c>
      <c r="B3262" s="152">
        <v>46112</v>
      </c>
      <c r="C3262" s="153" t="s">
        <v>55</v>
      </c>
      <c r="D3262" s="153" t="s">
        <v>56</v>
      </c>
      <c r="E3262" s="244">
        <v>94460945</v>
      </c>
      <c r="F3262" s="144" t="s">
        <v>6054</v>
      </c>
      <c r="G3262" s="230"/>
      <c r="H3262" s="154">
        <v>35909</v>
      </c>
      <c r="I3262" s="153">
        <v>28</v>
      </c>
      <c r="J3262" s="148" t="s">
        <v>70</v>
      </c>
      <c r="K3262" s="153"/>
      <c r="L3262" s="153"/>
      <c r="M3262" s="153"/>
      <c r="N3262" s="153"/>
      <c r="O3262" s="155">
        <v>21969688473</v>
      </c>
      <c r="P3262" s="156" t="s">
        <v>60</v>
      </c>
      <c r="Q3262" s="157" t="s">
        <v>110</v>
      </c>
      <c r="R3262" s="158">
        <v>46155</v>
      </c>
      <c r="S3262" s="159"/>
      <c r="T3262" s="159" t="s">
        <v>62</v>
      </c>
      <c r="U3262" s="159" t="s">
        <v>111</v>
      </c>
      <c r="V3262" s="154">
        <v>46149</v>
      </c>
      <c r="W3262" s="154"/>
      <c r="X3262" s="154"/>
      <c r="Y3262" s="160" t="s">
        <v>64</v>
      </c>
      <c r="Z3262" s="160" t="s">
        <v>65</v>
      </c>
      <c r="AA3262" s="153"/>
      <c r="AB3262" s="153"/>
      <c r="AC3262" s="182" t="e">
        <f t="shared" si="102"/>
        <v>#DIV/0!</v>
      </c>
      <c r="AD3262" s="153" t="e">
        <f t="shared" si="103"/>
        <v>#DIV/0!</v>
      </c>
      <c r="AE3262" s="233" t="s">
        <v>66</v>
      </c>
      <c r="AF3262" s="153"/>
      <c r="AG3262" s="159"/>
      <c r="AH3262" s="153"/>
      <c r="AI3262" s="161"/>
      <c r="AJ3262" s="153"/>
      <c r="AK3262" s="153"/>
      <c r="AL3262" s="207"/>
      <c r="AM3262" s="207"/>
      <c r="AN3262" s="207"/>
      <c r="AO3262" s="207" t="str">
        <f ca="1">IF(R3262="","",IF(R3262&gt;TODAY(),"0 meses",DATEDIF(R3262,TODAY(),"m") &amp; " meses"))</f>
        <v>0 meses</v>
      </c>
      <c r="AP3262" s="147" t="s">
        <v>67</v>
      </c>
      <c r="AQ3262" s="147" t="s">
        <v>67</v>
      </c>
      <c r="AR3262" s="147"/>
      <c r="AS3262" s="209" t="s">
        <v>68</v>
      </c>
      <c r="AT3262" s="223" t="str">
        <f>MONTH(B3262)&amp;"/"&amp;YEAR(B3262)</f>
        <v>3/2026</v>
      </c>
      <c r="AU3262" s="223">
        <f>WEEKNUM(B3262)-WEEKNUM(EOMONTH(B3262,-1)+1)+1</f>
        <v>5</v>
      </c>
      <c r="AV3262" s="209" t="str">
        <f>MONTH(R3262)&amp;"/"&amp;YEAR(R3262)</f>
        <v>5/2026</v>
      </c>
      <c r="AW3262" s="209">
        <f>WEEKNUM(R3262)-WEEKNUM(EOMONTH(R3262,-1)+1)+1</f>
        <v>3</v>
      </c>
      <c r="AX3262" s="209">
        <f>IF(BB3262="S",IF(Q3262="1. Aceitou o programa",R3262-B3262,0),0)</f>
        <v>43</v>
      </c>
      <c r="AY3262" s="209">
        <f>IF(BB3262="S",IF(AND(S3262&lt;&gt;"",R3262&lt;&gt;""),S3262-R3262,0),0)</f>
        <v>0</v>
      </c>
      <c r="AZ3262" s="209">
        <f>IF(BB3262="S",IF(Q3262="1. Aceitou o programa",IF(OR(X3262="Não se Aplica",X3262=""),IF(OR(W3262="Não se Aplica",W3262=""),0,W3262-V3262),AVERAGE(X3262-W3262,W3262-V3262)),0),0)</f>
        <v>0</v>
      </c>
      <c r="BA3262" s="209">
        <f>IF(BB3262="S",IF(AND(Q3262="1. Aceitou o programa",AH3262="Realizada"),IFERROR(IF(AG3262="",0,AG3262-R3262),0),0),0)</f>
        <v>0</v>
      </c>
      <c r="BB3262" s="209" t="str">
        <f>_xlfn.XLOOKUP(U3262,'Lista Suspensa'!$AA$20:$AA$23,'Lista Suspensa'!$AB$20:$AB$23,"N/A")</f>
        <v>S</v>
      </c>
    </row>
    <row r="3263" spans="1:54" ht="12" customHeight="1">
      <c r="A3263" s="151" t="s">
        <v>54</v>
      </c>
      <c r="B3263" s="152">
        <v>46112</v>
      </c>
      <c r="C3263" s="153" t="s">
        <v>55</v>
      </c>
      <c r="D3263" s="153" t="s">
        <v>56</v>
      </c>
      <c r="E3263" s="244">
        <v>94706139</v>
      </c>
      <c r="F3263" s="144" t="s">
        <v>6055</v>
      </c>
      <c r="G3263" s="230"/>
      <c r="H3263" s="154">
        <v>35989</v>
      </c>
      <c r="I3263" s="153">
        <v>27</v>
      </c>
      <c r="J3263" s="148" t="s">
        <v>70</v>
      </c>
      <c r="K3263" s="153"/>
      <c r="L3263" s="153"/>
      <c r="M3263" s="153"/>
      <c r="N3263" s="153"/>
      <c r="O3263" s="155">
        <v>21979754843</v>
      </c>
      <c r="P3263" s="156" t="s">
        <v>60</v>
      </c>
      <c r="Q3263" s="157" t="s">
        <v>110</v>
      </c>
      <c r="R3263" s="158">
        <v>46155</v>
      </c>
      <c r="S3263" s="159"/>
      <c r="T3263" s="159" t="s">
        <v>62</v>
      </c>
      <c r="U3263" s="159" t="s">
        <v>111</v>
      </c>
      <c r="V3263" s="154">
        <v>46149</v>
      </c>
      <c r="W3263" s="154"/>
      <c r="X3263" s="154"/>
      <c r="Y3263" s="160" t="s">
        <v>64</v>
      </c>
      <c r="Z3263" s="160" t="s">
        <v>65</v>
      </c>
      <c r="AA3263" s="153"/>
      <c r="AB3263" s="153"/>
      <c r="AC3263" s="182" t="e">
        <f t="shared" si="102"/>
        <v>#DIV/0!</v>
      </c>
      <c r="AD3263" s="153" t="e">
        <f t="shared" si="103"/>
        <v>#DIV/0!</v>
      </c>
      <c r="AE3263" s="233" t="s">
        <v>66</v>
      </c>
      <c r="AF3263" s="153"/>
      <c r="AG3263" s="159"/>
      <c r="AH3263" s="153"/>
      <c r="AI3263" s="161"/>
      <c r="AJ3263" s="153"/>
      <c r="AK3263" s="153"/>
      <c r="AL3263" s="207"/>
      <c r="AM3263" s="207"/>
      <c r="AN3263" s="207"/>
      <c r="AO3263" s="207" t="str">
        <f ca="1">IF(R3263="","",IF(R3263&gt;TODAY(),"0 meses",DATEDIF(R3263,TODAY(),"m") &amp; " meses"))</f>
        <v>0 meses</v>
      </c>
      <c r="AP3263" s="147" t="s">
        <v>67</v>
      </c>
      <c r="AQ3263" s="147" t="s">
        <v>67</v>
      </c>
      <c r="AR3263" s="147"/>
      <c r="AS3263" s="209" t="s">
        <v>68</v>
      </c>
      <c r="AT3263" s="223" t="str">
        <f>MONTH(B3263)&amp;"/"&amp;YEAR(B3263)</f>
        <v>3/2026</v>
      </c>
      <c r="AU3263" s="223">
        <f>WEEKNUM(B3263)-WEEKNUM(EOMONTH(B3263,-1)+1)+1</f>
        <v>5</v>
      </c>
      <c r="AV3263" s="209" t="str">
        <f>MONTH(R3263)&amp;"/"&amp;YEAR(R3263)</f>
        <v>5/2026</v>
      </c>
      <c r="AW3263" s="209">
        <f>WEEKNUM(R3263)-WEEKNUM(EOMONTH(R3263,-1)+1)+1</f>
        <v>3</v>
      </c>
      <c r="AX3263" s="209">
        <f>IF(BB3263="S",IF(Q3263="1. Aceitou o programa",R3263-B3263,0),0)</f>
        <v>43</v>
      </c>
      <c r="AY3263" s="209">
        <f>IF(BB3263="S",IF(AND(S3263&lt;&gt;"",R3263&lt;&gt;""),S3263-R3263,0),0)</f>
        <v>0</v>
      </c>
      <c r="AZ3263" s="209">
        <f>IF(BB3263="S",IF(Q3263="1. Aceitou o programa",IF(OR(X3263="Não se Aplica",X3263=""),IF(OR(W3263="Não se Aplica",W3263=""),0,W3263-V3263),AVERAGE(X3263-W3263,W3263-V3263)),0),0)</f>
        <v>0</v>
      </c>
      <c r="BA3263" s="209">
        <f>IF(BB3263="S",IF(AND(Q3263="1. Aceitou o programa",AH3263="Realizada"),IFERROR(IF(AG3263="",0,AG3263-R3263),0),0),0)</f>
        <v>0</v>
      </c>
      <c r="BB3263" s="209" t="str">
        <f>_xlfn.XLOOKUP(U3263,'Lista Suspensa'!$AA$20:$AA$23,'Lista Suspensa'!$AB$20:$AB$23,"N/A")</f>
        <v>S</v>
      </c>
    </row>
    <row r="3264" spans="1:54" ht="12" customHeight="1">
      <c r="A3264" s="151" t="s">
        <v>54</v>
      </c>
      <c r="B3264" s="152">
        <v>46112</v>
      </c>
      <c r="C3264" s="153" t="s">
        <v>55</v>
      </c>
      <c r="D3264" s="153" t="s">
        <v>56</v>
      </c>
      <c r="E3264" s="244">
        <v>93818944</v>
      </c>
      <c r="F3264" s="144" t="s">
        <v>6056</v>
      </c>
      <c r="G3264" s="230"/>
      <c r="H3264" s="154">
        <v>35999</v>
      </c>
      <c r="I3264" s="153">
        <v>27</v>
      </c>
      <c r="J3264" s="148" t="s">
        <v>70</v>
      </c>
      <c r="K3264" s="153"/>
      <c r="L3264" s="153"/>
      <c r="M3264" s="153"/>
      <c r="N3264" s="153"/>
      <c r="O3264" s="155">
        <v>22992174757</v>
      </c>
      <c r="P3264" s="156" t="s">
        <v>60</v>
      </c>
      <c r="Q3264" s="157" t="s">
        <v>110</v>
      </c>
      <c r="R3264" s="158">
        <v>46155</v>
      </c>
      <c r="S3264" s="159"/>
      <c r="T3264" s="159" t="s">
        <v>62</v>
      </c>
      <c r="U3264" s="159" t="s">
        <v>111</v>
      </c>
      <c r="V3264" s="154">
        <v>46149</v>
      </c>
      <c r="W3264" s="154"/>
      <c r="X3264" s="154"/>
      <c r="Y3264" s="160" t="s">
        <v>64</v>
      </c>
      <c r="Z3264" s="160" t="s">
        <v>65</v>
      </c>
      <c r="AA3264" s="153"/>
      <c r="AB3264" s="153"/>
      <c r="AC3264" s="182" t="e">
        <f t="shared" si="102"/>
        <v>#DIV/0!</v>
      </c>
      <c r="AD3264" s="153" t="e">
        <f t="shared" si="103"/>
        <v>#DIV/0!</v>
      </c>
      <c r="AE3264" s="233" t="s">
        <v>66</v>
      </c>
      <c r="AF3264" s="153"/>
      <c r="AG3264" s="159"/>
      <c r="AH3264" s="153"/>
      <c r="AI3264" s="161"/>
      <c r="AJ3264" s="153"/>
      <c r="AK3264" s="153"/>
      <c r="AL3264" s="207"/>
      <c r="AM3264" s="207"/>
      <c r="AN3264" s="207"/>
      <c r="AO3264" s="207" t="str">
        <f ca="1">IF(R3264="","",IF(R3264&gt;TODAY(),"0 meses",DATEDIF(R3264,TODAY(),"m") &amp; " meses"))</f>
        <v>0 meses</v>
      </c>
      <c r="AP3264" s="147" t="s">
        <v>67</v>
      </c>
      <c r="AQ3264" s="147" t="s">
        <v>67</v>
      </c>
      <c r="AR3264" s="147"/>
      <c r="AS3264" s="209" t="s">
        <v>68</v>
      </c>
      <c r="AT3264" s="223" t="str">
        <f>MONTH(B3264)&amp;"/"&amp;YEAR(B3264)</f>
        <v>3/2026</v>
      </c>
      <c r="AU3264" s="223">
        <f>WEEKNUM(B3264)-WEEKNUM(EOMONTH(B3264,-1)+1)+1</f>
        <v>5</v>
      </c>
      <c r="AV3264" s="209" t="str">
        <f>MONTH(R3264)&amp;"/"&amp;YEAR(R3264)</f>
        <v>5/2026</v>
      </c>
      <c r="AW3264" s="209">
        <f>WEEKNUM(R3264)-WEEKNUM(EOMONTH(R3264,-1)+1)+1</f>
        <v>3</v>
      </c>
      <c r="AX3264" s="209">
        <f>IF(BB3264="S",IF(Q3264="1. Aceitou o programa",R3264-B3264,0),0)</f>
        <v>43</v>
      </c>
      <c r="AY3264" s="209">
        <f>IF(BB3264="S",IF(AND(S3264&lt;&gt;"",R3264&lt;&gt;""),S3264-R3264,0),0)</f>
        <v>0</v>
      </c>
      <c r="AZ3264" s="209">
        <f>IF(BB3264="S",IF(Q3264="1. Aceitou o programa",IF(OR(X3264="Não se Aplica",X3264=""),IF(OR(W3264="Não se Aplica",W3264=""),0,W3264-V3264),AVERAGE(X3264-W3264,W3264-V3264)),0),0)</f>
        <v>0</v>
      </c>
      <c r="BA3264" s="209">
        <f>IF(BB3264="S",IF(AND(Q3264="1. Aceitou o programa",AH3264="Realizada"),IFERROR(IF(AG3264="",0,AG3264-R3264),0),0),0)</f>
        <v>0</v>
      </c>
      <c r="BB3264" s="209" t="str">
        <f>_xlfn.XLOOKUP(U3264,'Lista Suspensa'!$AA$20:$AA$23,'Lista Suspensa'!$AB$20:$AB$23,"N/A")</f>
        <v>S</v>
      </c>
    </row>
    <row r="3265" spans="1:54" ht="12" customHeight="1">
      <c r="A3265" s="151" t="s">
        <v>54</v>
      </c>
      <c r="B3265" s="152">
        <v>46112</v>
      </c>
      <c r="C3265" s="153" t="s">
        <v>55</v>
      </c>
      <c r="D3265" s="153" t="s">
        <v>56</v>
      </c>
      <c r="E3265" s="244">
        <v>94895987</v>
      </c>
      <c r="F3265" s="144" t="s">
        <v>6057</v>
      </c>
      <c r="G3265" s="230"/>
      <c r="H3265" s="154">
        <v>36011</v>
      </c>
      <c r="I3265" s="153">
        <v>27</v>
      </c>
      <c r="J3265" s="148" t="s">
        <v>70</v>
      </c>
      <c r="K3265" s="153"/>
      <c r="L3265" s="153"/>
      <c r="M3265" s="153"/>
      <c r="N3265" s="153"/>
      <c r="O3265" s="155">
        <v>11910412849</v>
      </c>
      <c r="P3265" s="156" t="s">
        <v>60</v>
      </c>
      <c r="Q3265" s="157" t="s">
        <v>110</v>
      </c>
      <c r="R3265" s="158">
        <v>46155</v>
      </c>
      <c r="S3265" s="159"/>
      <c r="T3265" s="159" t="s">
        <v>62</v>
      </c>
      <c r="U3265" s="159" t="s">
        <v>111</v>
      </c>
      <c r="V3265" s="154">
        <v>46149</v>
      </c>
      <c r="W3265" s="154"/>
      <c r="X3265" s="154"/>
      <c r="Y3265" s="160" t="s">
        <v>64</v>
      </c>
      <c r="Z3265" s="160" t="s">
        <v>65</v>
      </c>
      <c r="AA3265" s="153"/>
      <c r="AB3265" s="153"/>
      <c r="AC3265" s="182" t="e">
        <f t="shared" si="102"/>
        <v>#DIV/0!</v>
      </c>
      <c r="AD3265" s="153" t="e">
        <f t="shared" si="103"/>
        <v>#DIV/0!</v>
      </c>
      <c r="AE3265" s="233" t="s">
        <v>66</v>
      </c>
      <c r="AF3265" s="153"/>
      <c r="AG3265" s="159"/>
      <c r="AH3265" s="153"/>
      <c r="AI3265" s="161"/>
      <c r="AJ3265" s="153"/>
      <c r="AK3265" s="153"/>
      <c r="AL3265" s="207"/>
      <c r="AM3265" s="207"/>
      <c r="AN3265" s="207"/>
      <c r="AO3265" s="207" t="str">
        <f ca="1">IF(R3265="","",IF(R3265&gt;TODAY(),"0 meses",DATEDIF(R3265,TODAY(),"m") &amp; " meses"))</f>
        <v>0 meses</v>
      </c>
      <c r="AP3265" s="147" t="s">
        <v>67</v>
      </c>
      <c r="AQ3265" s="147" t="s">
        <v>67</v>
      </c>
      <c r="AR3265" s="147"/>
      <c r="AS3265" s="209" t="s">
        <v>68</v>
      </c>
      <c r="AT3265" s="223" t="str">
        <f>MONTH(B3265)&amp;"/"&amp;YEAR(B3265)</f>
        <v>3/2026</v>
      </c>
      <c r="AU3265" s="223">
        <f>WEEKNUM(B3265)-WEEKNUM(EOMONTH(B3265,-1)+1)+1</f>
        <v>5</v>
      </c>
      <c r="AV3265" s="209" t="str">
        <f>MONTH(R3265)&amp;"/"&amp;YEAR(R3265)</f>
        <v>5/2026</v>
      </c>
      <c r="AW3265" s="209">
        <f>WEEKNUM(R3265)-WEEKNUM(EOMONTH(R3265,-1)+1)+1</f>
        <v>3</v>
      </c>
      <c r="AX3265" s="209">
        <f>IF(BB3265="S",IF(Q3265="1. Aceitou o programa",R3265-B3265,0),0)</f>
        <v>43</v>
      </c>
      <c r="AY3265" s="209">
        <f>IF(BB3265="S",IF(AND(S3265&lt;&gt;"",R3265&lt;&gt;""),S3265-R3265,0),0)</f>
        <v>0</v>
      </c>
      <c r="AZ3265" s="209">
        <f>IF(BB3265="S",IF(Q3265="1. Aceitou o programa",IF(OR(X3265="Não se Aplica",X3265=""),IF(OR(W3265="Não se Aplica",W3265=""),0,W3265-V3265),AVERAGE(X3265-W3265,W3265-V3265)),0),0)</f>
        <v>0</v>
      </c>
      <c r="BA3265" s="209">
        <f>IF(BB3265="S",IF(AND(Q3265="1. Aceitou o programa",AH3265="Realizada"),IFERROR(IF(AG3265="",0,AG3265-R3265),0),0),0)</f>
        <v>0</v>
      </c>
      <c r="BB3265" s="209" t="str">
        <f>_xlfn.XLOOKUP(U3265,'Lista Suspensa'!$AA$20:$AA$23,'Lista Suspensa'!$AB$20:$AB$23,"N/A")</f>
        <v>S</v>
      </c>
    </row>
    <row r="3266" spans="1:54" ht="12" customHeight="1">
      <c r="A3266" s="151" t="s">
        <v>54</v>
      </c>
      <c r="B3266" s="152">
        <v>46112</v>
      </c>
      <c r="C3266" s="153" t="s">
        <v>55</v>
      </c>
      <c r="D3266" s="153" t="s">
        <v>56</v>
      </c>
      <c r="E3266" s="244">
        <v>93413072</v>
      </c>
      <c r="F3266" s="144" t="s">
        <v>6058</v>
      </c>
      <c r="G3266" s="230"/>
      <c r="H3266" s="154">
        <v>36024</v>
      </c>
      <c r="I3266" s="153">
        <v>27</v>
      </c>
      <c r="J3266" s="148" t="s">
        <v>70</v>
      </c>
      <c r="K3266" s="153"/>
      <c r="L3266" s="153"/>
      <c r="M3266" s="153"/>
      <c r="N3266" s="153"/>
      <c r="O3266" s="155">
        <v>21974378237</v>
      </c>
      <c r="P3266" s="156" t="s">
        <v>60</v>
      </c>
      <c r="Q3266" s="157" t="s">
        <v>110</v>
      </c>
      <c r="R3266" s="158">
        <v>46155</v>
      </c>
      <c r="S3266" s="159"/>
      <c r="T3266" s="159" t="s">
        <v>62</v>
      </c>
      <c r="U3266" s="159" t="s">
        <v>111</v>
      </c>
      <c r="V3266" s="154">
        <v>46149</v>
      </c>
      <c r="W3266" s="154">
        <v>46155</v>
      </c>
      <c r="X3266" s="154"/>
      <c r="Y3266" s="160" t="s">
        <v>99</v>
      </c>
      <c r="Z3266" s="160" t="s">
        <v>65</v>
      </c>
      <c r="AA3266" s="153"/>
      <c r="AB3266" s="153"/>
      <c r="AC3266" s="182" t="e">
        <f t="shared" ref="AC3266:AC3329" si="104">SUM(AA3266/(AB3266^2))</f>
        <v>#DIV/0!</v>
      </c>
      <c r="AD3266" s="153" t="e">
        <f t="shared" ref="AD3266:AD3329" si="105">IF(AC3266&lt;18.5,"ABAIXO DO PESO",
(IF(AC3266&lt;=24.9,"PESO NORMAL",
(IF(AC3266&lt;=29.9,"SOBREPESO",
(IF(AC3266&lt;=34.9,"OBESIDADE I",
(IF(AC3266&lt;=39.9,"OBESIDADE II",
(IF(AC3266&lt;=999,"OBESIDADE III","VAZIO")))))))))))</f>
        <v>#DIV/0!</v>
      </c>
      <c r="AE3266" s="233" t="s">
        <v>66</v>
      </c>
      <c r="AF3266" s="153"/>
      <c r="AG3266" s="159"/>
      <c r="AH3266" s="153"/>
      <c r="AI3266" s="161"/>
      <c r="AJ3266" s="153"/>
      <c r="AK3266" s="153"/>
      <c r="AL3266" s="207"/>
      <c r="AM3266" s="207"/>
      <c r="AN3266" s="207"/>
      <c r="AO3266" s="207" t="str">
        <f ca="1">IF(R3266="","",IF(R3266&gt;TODAY(),"0 meses",DATEDIF(R3266,TODAY(),"m") &amp; " meses"))</f>
        <v>0 meses</v>
      </c>
      <c r="AP3266" s="147" t="s">
        <v>67</v>
      </c>
      <c r="AQ3266" s="147" t="s">
        <v>67</v>
      </c>
      <c r="AR3266" s="147"/>
      <c r="AS3266" s="209" t="s">
        <v>68</v>
      </c>
      <c r="AT3266" s="223" t="str">
        <f>MONTH(B3266)&amp;"/"&amp;YEAR(B3266)</f>
        <v>3/2026</v>
      </c>
      <c r="AU3266" s="223">
        <f>WEEKNUM(B3266)-WEEKNUM(EOMONTH(B3266,-1)+1)+1</f>
        <v>5</v>
      </c>
      <c r="AV3266" s="209" t="str">
        <f>MONTH(R3266)&amp;"/"&amp;YEAR(R3266)</f>
        <v>5/2026</v>
      </c>
      <c r="AW3266" s="209">
        <f>WEEKNUM(R3266)-WEEKNUM(EOMONTH(R3266,-1)+1)+1</f>
        <v>3</v>
      </c>
      <c r="AX3266" s="209">
        <f>IF(BB3266="S",IF(Q3266="1. Aceitou o programa",R3266-B3266,0),0)</f>
        <v>43</v>
      </c>
      <c r="AY3266" s="209">
        <f>IF(BB3266="S",IF(AND(S3266&lt;&gt;"",R3266&lt;&gt;""),S3266-R3266,0),0)</f>
        <v>0</v>
      </c>
      <c r="AZ3266" s="209">
        <f>IF(BB3266="S",IF(Q3266="1. Aceitou o programa",IF(OR(X3266="Não se Aplica",X3266=""),IF(OR(W3266="Não se Aplica",W3266=""),0,W3266-V3266),AVERAGE(X3266-W3266,W3266-V3266)),0),0)</f>
        <v>6</v>
      </c>
      <c r="BA3266" s="209">
        <f>IF(BB3266="S",IF(AND(Q3266="1. Aceitou o programa",AH3266="Realizada"),IFERROR(IF(AG3266="",0,AG3266-R3266),0),0),0)</f>
        <v>0</v>
      </c>
      <c r="BB3266" s="209" t="str">
        <f>_xlfn.XLOOKUP(U3266,'Lista Suspensa'!$AA$20:$AA$23,'Lista Suspensa'!$AB$20:$AB$23,"N/A")</f>
        <v>S</v>
      </c>
    </row>
    <row r="3267" spans="1:54" ht="12" customHeight="1">
      <c r="A3267" s="151" t="s">
        <v>54</v>
      </c>
      <c r="B3267" s="152">
        <v>46112</v>
      </c>
      <c r="C3267" s="153" t="s">
        <v>55</v>
      </c>
      <c r="D3267" s="153" t="s">
        <v>56</v>
      </c>
      <c r="E3267" s="244">
        <v>95252582</v>
      </c>
      <c r="F3267" s="144" t="s">
        <v>6059</v>
      </c>
      <c r="G3267" s="230"/>
      <c r="H3267" s="154">
        <v>36032</v>
      </c>
      <c r="I3267" s="153">
        <v>27</v>
      </c>
      <c r="J3267" s="148" t="s">
        <v>70</v>
      </c>
      <c r="K3267" s="153"/>
      <c r="L3267" s="153"/>
      <c r="M3267" s="153"/>
      <c r="N3267" s="153"/>
      <c r="O3267" s="155">
        <v>21993043142</v>
      </c>
      <c r="P3267" s="156" t="s">
        <v>60</v>
      </c>
      <c r="Q3267" s="157" t="s">
        <v>110</v>
      </c>
      <c r="R3267" s="158">
        <v>46155</v>
      </c>
      <c r="S3267" s="159"/>
      <c r="T3267" s="159" t="s">
        <v>62</v>
      </c>
      <c r="U3267" s="159" t="s">
        <v>111</v>
      </c>
      <c r="V3267" s="154">
        <v>46149</v>
      </c>
      <c r="W3267" s="154"/>
      <c r="X3267" s="154"/>
      <c r="Y3267" s="160" t="s">
        <v>64</v>
      </c>
      <c r="Z3267" s="160" t="s">
        <v>65</v>
      </c>
      <c r="AA3267" s="153"/>
      <c r="AB3267" s="153"/>
      <c r="AC3267" s="182" t="e">
        <f t="shared" si="104"/>
        <v>#DIV/0!</v>
      </c>
      <c r="AD3267" s="153" t="e">
        <f t="shared" si="105"/>
        <v>#DIV/0!</v>
      </c>
      <c r="AE3267" s="233" t="s">
        <v>66</v>
      </c>
      <c r="AF3267" s="153"/>
      <c r="AG3267" s="159"/>
      <c r="AH3267" s="153"/>
      <c r="AI3267" s="161"/>
      <c r="AJ3267" s="153"/>
      <c r="AK3267" s="153"/>
      <c r="AL3267" s="207"/>
      <c r="AM3267" s="207"/>
      <c r="AN3267" s="207"/>
      <c r="AO3267" s="207" t="str">
        <f ca="1">IF(R3267="","",IF(R3267&gt;TODAY(),"0 meses",DATEDIF(R3267,TODAY(),"m") &amp; " meses"))</f>
        <v>0 meses</v>
      </c>
      <c r="AP3267" s="147" t="s">
        <v>67</v>
      </c>
      <c r="AQ3267" s="147" t="s">
        <v>67</v>
      </c>
      <c r="AR3267" s="147"/>
      <c r="AS3267" s="209" t="s">
        <v>68</v>
      </c>
      <c r="AT3267" s="223" t="str">
        <f>MONTH(B3267)&amp;"/"&amp;YEAR(B3267)</f>
        <v>3/2026</v>
      </c>
      <c r="AU3267" s="223">
        <f>WEEKNUM(B3267)-WEEKNUM(EOMONTH(B3267,-1)+1)+1</f>
        <v>5</v>
      </c>
      <c r="AV3267" s="209" t="str">
        <f>MONTH(R3267)&amp;"/"&amp;YEAR(R3267)</f>
        <v>5/2026</v>
      </c>
      <c r="AW3267" s="209">
        <f>WEEKNUM(R3267)-WEEKNUM(EOMONTH(R3267,-1)+1)+1</f>
        <v>3</v>
      </c>
      <c r="AX3267" s="209">
        <f>IF(BB3267="S",IF(Q3267="1. Aceitou o programa",R3267-B3267,0),0)</f>
        <v>43</v>
      </c>
      <c r="AY3267" s="209">
        <f>IF(BB3267="S",IF(AND(S3267&lt;&gt;"",R3267&lt;&gt;""),S3267-R3267,0),0)</f>
        <v>0</v>
      </c>
      <c r="AZ3267" s="209">
        <f>IF(BB3267="S",IF(Q3267="1. Aceitou o programa",IF(OR(X3267="Não se Aplica",X3267=""),IF(OR(W3267="Não se Aplica",W3267=""),0,W3267-V3267),AVERAGE(X3267-W3267,W3267-V3267)),0),0)</f>
        <v>0</v>
      </c>
      <c r="BA3267" s="209">
        <f>IF(BB3267="S",IF(AND(Q3267="1. Aceitou o programa",AH3267="Realizada"),IFERROR(IF(AG3267="",0,AG3267-R3267),0),0),0)</f>
        <v>0</v>
      </c>
      <c r="BB3267" s="209" t="str">
        <f>_xlfn.XLOOKUP(U3267,'Lista Suspensa'!$AA$20:$AA$23,'Lista Suspensa'!$AB$20:$AB$23,"N/A")</f>
        <v>S</v>
      </c>
    </row>
    <row r="3268" spans="1:54" ht="12" customHeight="1">
      <c r="A3268" s="151" t="s">
        <v>54</v>
      </c>
      <c r="B3268" s="152">
        <v>46112</v>
      </c>
      <c r="C3268" s="153" t="s">
        <v>55</v>
      </c>
      <c r="D3268" s="153" t="s">
        <v>56</v>
      </c>
      <c r="E3268" s="244">
        <v>83590576</v>
      </c>
      <c r="F3268" s="144" t="s">
        <v>6060</v>
      </c>
      <c r="G3268" s="230"/>
      <c r="H3268" s="154">
        <v>36151</v>
      </c>
      <c r="I3268" s="153">
        <v>27</v>
      </c>
      <c r="J3268" s="148" t="s">
        <v>70</v>
      </c>
      <c r="K3268" s="153"/>
      <c r="L3268" s="153"/>
      <c r="M3268" s="153"/>
      <c r="N3268" s="153"/>
      <c r="O3268" s="155">
        <v>11949900340</v>
      </c>
      <c r="P3268" s="156" t="s">
        <v>60</v>
      </c>
      <c r="Q3268" s="157" t="s">
        <v>110</v>
      </c>
      <c r="R3268" s="158">
        <v>46155</v>
      </c>
      <c r="S3268" s="159"/>
      <c r="T3268" s="159" t="s">
        <v>62</v>
      </c>
      <c r="U3268" s="159" t="s">
        <v>111</v>
      </c>
      <c r="V3268" s="154">
        <v>46149</v>
      </c>
      <c r="W3268" s="154">
        <v>46155</v>
      </c>
      <c r="X3268" s="154"/>
      <c r="Y3268" s="160" t="s">
        <v>99</v>
      </c>
      <c r="Z3268" s="160" t="s">
        <v>65</v>
      </c>
      <c r="AA3268" s="153"/>
      <c r="AB3268" s="153"/>
      <c r="AC3268" s="182" t="e">
        <f t="shared" si="104"/>
        <v>#DIV/0!</v>
      </c>
      <c r="AD3268" s="153" t="e">
        <f t="shared" si="105"/>
        <v>#DIV/0!</v>
      </c>
      <c r="AE3268" s="233" t="s">
        <v>66</v>
      </c>
      <c r="AF3268" s="153"/>
      <c r="AG3268" s="159"/>
      <c r="AH3268" s="153"/>
      <c r="AI3268" s="161"/>
      <c r="AJ3268" s="153"/>
      <c r="AK3268" s="153"/>
      <c r="AL3268" s="207"/>
      <c r="AM3268" s="207"/>
      <c r="AN3268" s="207"/>
      <c r="AO3268" s="207" t="str">
        <f ca="1">IF(R3268="","",IF(R3268&gt;TODAY(),"0 meses",DATEDIF(R3268,TODAY(),"m") &amp; " meses"))</f>
        <v>0 meses</v>
      </c>
      <c r="AP3268" s="147" t="s">
        <v>67</v>
      </c>
      <c r="AQ3268" s="147" t="s">
        <v>67</v>
      </c>
      <c r="AR3268" s="147"/>
      <c r="AS3268" s="209" t="s">
        <v>68</v>
      </c>
      <c r="AT3268" s="223" t="str">
        <f>MONTH(B3268)&amp;"/"&amp;YEAR(B3268)</f>
        <v>3/2026</v>
      </c>
      <c r="AU3268" s="223">
        <f>WEEKNUM(B3268)-WEEKNUM(EOMONTH(B3268,-1)+1)+1</f>
        <v>5</v>
      </c>
      <c r="AV3268" s="209" t="str">
        <f>MONTH(R3268)&amp;"/"&amp;YEAR(R3268)</f>
        <v>5/2026</v>
      </c>
      <c r="AW3268" s="209">
        <f>WEEKNUM(R3268)-WEEKNUM(EOMONTH(R3268,-1)+1)+1</f>
        <v>3</v>
      </c>
      <c r="AX3268" s="209">
        <f>IF(BB3268="S",IF(Q3268="1. Aceitou o programa",R3268-B3268,0),0)</f>
        <v>43</v>
      </c>
      <c r="AY3268" s="209">
        <f>IF(BB3268="S",IF(AND(S3268&lt;&gt;"",R3268&lt;&gt;""),S3268-R3268,0),0)</f>
        <v>0</v>
      </c>
      <c r="AZ3268" s="209">
        <f>IF(BB3268="S",IF(Q3268="1. Aceitou o programa",IF(OR(X3268="Não se Aplica",X3268=""),IF(OR(W3268="Não se Aplica",W3268=""),0,W3268-V3268),AVERAGE(X3268-W3268,W3268-V3268)),0),0)</f>
        <v>6</v>
      </c>
      <c r="BA3268" s="209">
        <f>IF(BB3268="S",IF(AND(Q3268="1. Aceitou o programa",AH3268="Realizada"),IFERROR(IF(AG3268="",0,AG3268-R3268),0),0),0)</f>
        <v>0</v>
      </c>
      <c r="BB3268" s="209" t="str">
        <f>_xlfn.XLOOKUP(U3268,'Lista Suspensa'!$AA$20:$AA$23,'Lista Suspensa'!$AB$20:$AB$23,"N/A")</f>
        <v>S</v>
      </c>
    </row>
    <row r="3269" spans="1:54" ht="12" customHeight="1">
      <c r="A3269" s="151" t="s">
        <v>54</v>
      </c>
      <c r="B3269" s="152">
        <v>46112</v>
      </c>
      <c r="C3269" s="153" t="s">
        <v>55</v>
      </c>
      <c r="D3269" s="153" t="s">
        <v>56</v>
      </c>
      <c r="E3269" s="244">
        <v>92994028</v>
      </c>
      <c r="F3269" s="144" t="s">
        <v>6061</v>
      </c>
      <c r="G3269" s="230"/>
      <c r="H3269" s="154">
        <v>36192</v>
      </c>
      <c r="I3269" s="153">
        <v>27</v>
      </c>
      <c r="J3269" s="148" t="s">
        <v>70</v>
      </c>
      <c r="K3269" s="153"/>
      <c r="L3269" s="153"/>
      <c r="M3269" s="153"/>
      <c r="N3269" s="153"/>
      <c r="O3269" s="155">
        <v>21989647001</v>
      </c>
      <c r="P3269" s="156" t="s">
        <v>60</v>
      </c>
      <c r="Q3269" s="157" t="s">
        <v>110</v>
      </c>
      <c r="R3269" s="158">
        <v>46155</v>
      </c>
      <c r="S3269" s="159"/>
      <c r="T3269" s="159" t="s">
        <v>62</v>
      </c>
      <c r="U3269" s="159" t="s">
        <v>111</v>
      </c>
      <c r="V3269" s="154">
        <v>46149</v>
      </c>
      <c r="W3269" s="154"/>
      <c r="X3269" s="154"/>
      <c r="Y3269" s="160" t="s">
        <v>64</v>
      </c>
      <c r="Z3269" s="160" t="s">
        <v>65</v>
      </c>
      <c r="AA3269" s="153"/>
      <c r="AB3269" s="153"/>
      <c r="AC3269" s="182" t="e">
        <f t="shared" si="104"/>
        <v>#DIV/0!</v>
      </c>
      <c r="AD3269" s="153" t="e">
        <f t="shared" si="105"/>
        <v>#DIV/0!</v>
      </c>
      <c r="AE3269" s="233" t="s">
        <v>66</v>
      </c>
      <c r="AF3269" s="153"/>
      <c r="AG3269" s="159"/>
      <c r="AH3269" s="153"/>
      <c r="AI3269" s="161"/>
      <c r="AJ3269" s="153"/>
      <c r="AK3269" s="153"/>
      <c r="AL3269" s="207"/>
      <c r="AM3269" s="207"/>
      <c r="AN3269" s="207"/>
      <c r="AO3269" s="207" t="str">
        <f ca="1">IF(R3269="","",IF(R3269&gt;TODAY(),"0 meses",DATEDIF(R3269,TODAY(),"m") &amp; " meses"))</f>
        <v>0 meses</v>
      </c>
      <c r="AP3269" s="147" t="s">
        <v>67</v>
      </c>
      <c r="AQ3269" s="147" t="s">
        <v>67</v>
      </c>
      <c r="AR3269" s="147"/>
      <c r="AS3269" s="209" t="s">
        <v>68</v>
      </c>
      <c r="AT3269" s="223" t="str">
        <f>MONTH(B3269)&amp;"/"&amp;YEAR(B3269)</f>
        <v>3/2026</v>
      </c>
      <c r="AU3269" s="223">
        <f>WEEKNUM(B3269)-WEEKNUM(EOMONTH(B3269,-1)+1)+1</f>
        <v>5</v>
      </c>
      <c r="AV3269" s="209" t="str">
        <f>MONTH(R3269)&amp;"/"&amp;YEAR(R3269)</f>
        <v>5/2026</v>
      </c>
      <c r="AW3269" s="209">
        <f>WEEKNUM(R3269)-WEEKNUM(EOMONTH(R3269,-1)+1)+1</f>
        <v>3</v>
      </c>
      <c r="AX3269" s="209">
        <f>IF(BB3269="S",IF(Q3269="1. Aceitou o programa",R3269-B3269,0),0)</f>
        <v>43</v>
      </c>
      <c r="AY3269" s="209">
        <f>IF(BB3269="S",IF(AND(S3269&lt;&gt;"",R3269&lt;&gt;""),S3269-R3269,0),0)</f>
        <v>0</v>
      </c>
      <c r="AZ3269" s="209">
        <f>IF(BB3269="S",IF(Q3269="1. Aceitou o programa",IF(OR(X3269="Não se Aplica",X3269=""),IF(OR(W3269="Não se Aplica",W3269=""),0,W3269-V3269),AVERAGE(X3269-W3269,W3269-V3269)),0),0)</f>
        <v>0</v>
      </c>
      <c r="BA3269" s="209">
        <f>IF(BB3269="S",IF(AND(Q3269="1. Aceitou o programa",AH3269="Realizada"),IFERROR(IF(AG3269="",0,AG3269-R3269),0),0),0)</f>
        <v>0</v>
      </c>
      <c r="BB3269" s="209" t="str">
        <f>_xlfn.XLOOKUP(U3269,'Lista Suspensa'!$AA$20:$AA$23,'Lista Suspensa'!$AB$20:$AB$23,"N/A")</f>
        <v>S</v>
      </c>
    </row>
    <row r="3270" spans="1:54" ht="12" customHeight="1">
      <c r="A3270" s="151" t="s">
        <v>54</v>
      </c>
      <c r="B3270" s="152">
        <v>46112</v>
      </c>
      <c r="C3270" s="153" t="s">
        <v>55</v>
      </c>
      <c r="D3270" s="153" t="s">
        <v>56</v>
      </c>
      <c r="E3270" s="244">
        <v>95080396</v>
      </c>
      <c r="F3270" s="144" t="s">
        <v>6062</v>
      </c>
      <c r="G3270" s="230"/>
      <c r="H3270" s="154">
        <v>36215</v>
      </c>
      <c r="I3270" s="153">
        <v>27</v>
      </c>
      <c r="J3270" s="148" t="s">
        <v>70</v>
      </c>
      <c r="K3270" s="153"/>
      <c r="L3270" s="153"/>
      <c r="M3270" s="153"/>
      <c r="N3270" s="153"/>
      <c r="O3270" s="155">
        <v>21982013757</v>
      </c>
      <c r="P3270" s="156" t="s">
        <v>60</v>
      </c>
      <c r="Q3270" s="157" t="s">
        <v>110</v>
      </c>
      <c r="R3270" s="158">
        <v>46155</v>
      </c>
      <c r="S3270" s="159"/>
      <c r="T3270" s="159" t="s">
        <v>62</v>
      </c>
      <c r="U3270" s="159" t="s">
        <v>111</v>
      </c>
      <c r="V3270" s="154">
        <v>46149</v>
      </c>
      <c r="W3270" s="154"/>
      <c r="X3270" s="154"/>
      <c r="Y3270" s="160" t="s">
        <v>64</v>
      </c>
      <c r="Z3270" s="160" t="s">
        <v>65</v>
      </c>
      <c r="AA3270" s="153"/>
      <c r="AB3270" s="153"/>
      <c r="AC3270" s="182" t="e">
        <f t="shared" si="104"/>
        <v>#DIV/0!</v>
      </c>
      <c r="AD3270" s="153" t="e">
        <f t="shared" si="105"/>
        <v>#DIV/0!</v>
      </c>
      <c r="AE3270" s="233" t="s">
        <v>66</v>
      </c>
      <c r="AF3270" s="153"/>
      <c r="AG3270" s="159"/>
      <c r="AH3270" s="153"/>
      <c r="AI3270" s="161"/>
      <c r="AJ3270" s="153"/>
      <c r="AK3270" s="153"/>
      <c r="AL3270" s="207"/>
      <c r="AM3270" s="207"/>
      <c r="AN3270" s="207"/>
      <c r="AO3270" s="207" t="str">
        <f ca="1">IF(R3270="","",IF(R3270&gt;TODAY(),"0 meses",DATEDIF(R3270,TODAY(),"m") &amp; " meses"))</f>
        <v>0 meses</v>
      </c>
      <c r="AP3270" s="147" t="s">
        <v>67</v>
      </c>
      <c r="AQ3270" s="147" t="s">
        <v>67</v>
      </c>
      <c r="AR3270" s="147"/>
      <c r="AS3270" s="209" t="s">
        <v>68</v>
      </c>
      <c r="AT3270" s="223" t="str">
        <f>MONTH(B3270)&amp;"/"&amp;YEAR(B3270)</f>
        <v>3/2026</v>
      </c>
      <c r="AU3270" s="223">
        <f>WEEKNUM(B3270)-WEEKNUM(EOMONTH(B3270,-1)+1)+1</f>
        <v>5</v>
      </c>
      <c r="AV3270" s="209" t="str">
        <f>MONTH(R3270)&amp;"/"&amp;YEAR(R3270)</f>
        <v>5/2026</v>
      </c>
      <c r="AW3270" s="209">
        <f>WEEKNUM(R3270)-WEEKNUM(EOMONTH(R3270,-1)+1)+1</f>
        <v>3</v>
      </c>
      <c r="AX3270" s="209">
        <f>IF(BB3270="S",IF(Q3270="1. Aceitou o programa",R3270-B3270,0),0)</f>
        <v>43</v>
      </c>
      <c r="AY3270" s="209">
        <f>IF(BB3270="S",IF(AND(S3270&lt;&gt;"",R3270&lt;&gt;""),S3270-R3270,0),0)</f>
        <v>0</v>
      </c>
      <c r="AZ3270" s="209">
        <f>IF(BB3270="S",IF(Q3270="1. Aceitou o programa",IF(OR(X3270="Não se Aplica",X3270=""),IF(OR(W3270="Não se Aplica",W3270=""),0,W3270-V3270),AVERAGE(X3270-W3270,W3270-V3270)),0),0)</f>
        <v>0</v>
      </c>
      <c r="BA3270" s="209">
        <f>IF(BB3270="S",IF(AND(Q3270="1. Aceitou o programa",AH3270="Realizada"),IFERROR(IF(AG3270="",0,AG3270-R3270),0),0),0)</f>
        <v>0</v>
      </c>
      <c r="BB3270" s="209" t="str">
        <f>_xlfn.XLOOKUP(U3270,'Lista Suspensa'!$AA$20:$AA$23,'Lista Suspensa'!$AB$20:$AB$23,"N/A")</f>
        <v>S</v>
      </c>
    </row>
    <row r="3271" spans="1:54" ht="12" customHeight="1">
      <c r="A3271" s="151" t="s">
        <v>54</v>
      </c>
      <c r="B3271" s="152">
        <v>46112</v>
      </c>
      <c r="C3271" s="153" t="s">
        <v>55</v>
      </c>
      <c r="D3271" s="153" t="s">
        <v>56</v>
      </c>
      <c r="E3271" s="244">
        <v>92640960</v>
      </c>
      <c r="F3271" s="144" t="s">
        <v>6063</v>
      </c>
      <c r="G3271" s="230"/>
      <c r="H3271" s="154">
        <v>36270</v>
      </c>
      <c r="I3271" s="153">
        <v>27</v>
      </c>
      <c r="J3271" s="148" t="s">
        <v>70</v>
      </c>
      <c r="K3271" s="153"/>
      <c r="L3271" s="153"/>
      <c r="M3271" s="153"/>
      <c r="N3271" s="153"/>
      <c r="O3271" s="155">
        <v>11951088899</v>
      </c>
      <c r="P3271" s="156" t="s">
        <v>60</v>
      </c>
      <c r="Q3271" s="157" t="s">
        <v>110</v>
      </c>
      <c r="R3271" s="158">
        <v>46155</v>
      </c>
      <c r="S3271" s="159"/>
      <c r="T3271" s="159" t="s">
        <v>62</v>
      </c>
      <c r="U3271" s="159" t="s">
        <v>111</v>
      </c>
      <c r="V3271" s="154">
        <v>46149</v>
      </c>
      <c r="W3271" s="154"/>
      <c r="X3271" s="154"/>
      <c r="Y3271" s="160" t="s">
        <v>64</v>
      </c>
      <c r="Z3271" s="160" t="s">
        <v>65</v>
      </c>
      <c r="AA3271" s="153"/>
      <c r="AB3271" s="153"/>
      <c r="AC3271" s="182" t="e">
        <f t="shared" si="104"/>
        <v>#DIV/0!</v>
      </c>
      <c r="AD3271" s="153" t="e">
        <f t="shared" si="105"/>
        <v>#DIV/0!</v>
      </c>
      <c r="AE3271" s="233" t="s">
        <v>66</v>
      </c>
      <c r="AF3271" s="153"/>
      <c r="AG3271" s="159"/>
      <c r="AH3271" s="153"/>
      <c r="AI3271" s="161"/>
      <c r="AJ3271" s="153"/>
      <c r="AK3271" s="153"/>
      <c r="AL3271" s="207"/>
      <c r="AM3271" s="207"/>
      <c r="AN3271" s="207"/>
      <c r="AO3271" s="207" t="str">
        <f ca="1">IF(R3271="","",IF(R3271&gt;TODAY(),"0 meses",DATEDIF(R3271,TODAY(),"m") &amp; " meses"))</f>
        <v>0 meses</v>
      </c>
      <c r="AP3271" s="147" t="s">
        <v>67</v>
      </c>
      <c r="AQ3271" s="147" t="s">
        <v>67</v>
      </c>
      <c r="AR3271" s="147"/>
      <c r="AS3271" s="209" t="s">
        <v>68</v>
      </c>
      <c r="AT3271" s="223" t="str">
        <f>MONTH(B3271)&amp;"/"&amp;YEAR(B3271)</f>
        <v>3/2026</v>
      </c>
      <c r="AU3271" s="223">
        <f>WEEKNUM(B3271)-WEEKNUM(EOMONTH(B3271,-1)+1)+1</f>
        <v>5</v>
      </c>
      <c r="AV3271" s="209" t="str">
        <f>MONTH(R3271)&amp;"/"&amp;YEAR(R3271)</f>
        <v>5/2026</v>
      </c>
      <c r="AW3271" s="209">
        <f>WEEKNUM(R3271)-WEEKNUM(EOMONTH(R3271,-1)+1)+1</f>
        <v>3</v>
      </c>
      <c r="AX3271" s="209">
        <f>IF(BB3271="S",IF(Q3271="1. Aceitou o programa",R3271-B3271,0),0)</f>
        <v>43</v>
      </c>
      <c r="AY3271" s="209">
        <f>IF(BB3271="S",IF(AND(S3271&lt;&gt;"",R3271&lt;&gt;""),S3271-R3271,0),0)</f>
        <v>0</v>
      </c>
      <c r="AZ3271" s="209">
        <f>IF(BB3271="S",IF(Q3271="1. Aceitou o programa",IF(OR(X3271="Não se Aplica",X3271=""),IF(OR(W3271="Não se Aplica",W3271=""),0,W3271-V3271),AVERAGE(X3271-W3271,W3271-V3271)),0),0)</f>
        <v>0</v>
      </c>
      <c r="BA3271" s="209">
        <f>IF(BB3271="S",IF(AND(Q3271="1. Aceitou o programa",AH3271="Realizada"),IFERROR(IF(AG3271="",0,AG3271-R3271),0),0),0)</f>
        <v>0</v>
      </c>
      <c r="BB3271" s="209" t="str">
        <f>_xlfn.XLOOKUP(U3271,'Lista Suspensa'!$AA$20:$AA$23,'Lista Suspensa'!$AB$20:$AB$23,"N/A")</f>
        <v>S</v>
      </c>
    </row>
    <row r="3272" spans="1:54" ht="12" customHeight="1">
      <c r="A3272" s="151" t="s">
        <v>54</v>
      </c>
      <c r="B3272" s="152">
        <v>46112</v>
      </c>
      <c r="C3272" s="153" t="s">
        <v>55</v>
      </c>
      <c r="D3272" s="153" t="s">
        <v>56</v>
      </c>
      <c r="E3272" s="244">
        <v>80921075</v>
      </c>
      <c r="F3272" s="144" t="s">
        <v>6064</v>
      </c>
      <c r="G3272" s="230"/>
      <c r="H3272" s="154">
        <v>36276</v>
      </c>
      <c r="I3272" s="153">
        <v>27</v>
      </c>
      <c r="J3272" s="148" t="s">
        <v>70</v>
      </c>
      <c r="K3272" s="153"/>
      <c r="L3272" s="153"/>
      <c r="M3272" s="153"/>
      <c r="N3272" s="153"/>
      <c r="O3272" s="155">
        <v>21995145203</v>
      </c>
      <c r="P3272" s="156" t="s">
        <v>60</v>
      </c>
      <c r="Q3272" s="157" t="s">
        <v>110</v>
      </c>
      <c r="R3272" s="158">
        <v>46155</v>
      </c>
      <c r="S3272" s="159"/>
      <c r="T3272" s="159" t="s">
        <v>62</v>
      </c>
      <c r="U3272" s="159" t="s">
        <v>111</v>
      </c>
      <c r="V3272" s="154">
        <v>46149</v>
      </c>
      <c r="W3272" s="154"/>
      <c r="X3272" s="154"/>
      <c r="Y3272" s="160" t="s">
        <v>64</v>
      </c>
      <c r="Z3272" s="160" t="s">
        <v>65</v>
      </c>
      <c r="AA3272" s="153"/>
      <c r="AB3272" s="153"/>
      <c r="AC3272" s="182" t="e">
        <f t="shared" si="104"/>
        <v>#DIV/0!</v>
      </c>
      <c r="AD3272" s="153" t="e">
        <f t="shared" si="105"/>
        <v>#DIV/0!</v>
      </c>
      <c r="AE3272" s="233" t="s">
        <v>66</v>
      </c>
      <c r="AF3272" s="153"/>
      <c r="AG3272" s="159"/>
      <c r="AH3272" s="153"/>
      <c r="AI3272" s="161"/>
      <c r="AJ3272" s="153"/>
      <c r="AK3272" s="153"/>
      <c r="AL3272" s="207"/>
      <c r="AM3272" s="207"/>
      <c r="AN3272" s="207"/>
      <c r="AO3272" s="207" t="str">
        <f ca="1">IF(R3272="","",IF(R3272&gt;TODAY(),"0 meses",DATEDIF(R3272,TODAY(),"m") &amp; " meses"))</f>
        <v>0 meses</v>
      </c>
      <c r="AP3272" s="147" t="s">
        <v>67</v>
      </c>
      <c r="AQ3272" s="147" t="s">
        <v>67</v>
      </c>
      <c r="AR3272" s="147"/>
      <c r="AS3272" s="209" t="s">
        <v>68</v>
      </c>
      <c r="AT3272" s="223" t="str">
        <f>MONTH(B3272)&amp;"/"&amp;YEAR(B3272)</f>
        <v>3/2026</v>
      </c>
      <c r="AU3272" s="223">
        <f>WEEKNUM(B3272)-WEEKNUM(EOMONTH(B3272,-1)+1)+1</f>
        <v>5</v>
      </c>
      <c r="AV3272" s="209" t="str">
        <f>MONTH(R3272)&amp;"/"&amp;YEAR(R3272)</f>
        <v>5/2026</v>
      </c>
      <c r="AW3272" s="209">
        <f>WEEKNUM(R3272)-WEEKNUM(EOMONTH(R3272,-1)+1)+1</f>
        <v>3</v>
      </c>
      <c r="AX3272" s="209">
        <f>IF(BB3272="S",IF(Q3272="1. Aceitou o programa",R3272-B3272,0),0)</f>
        <v>43</v>
      </c>
      <c r="AY3272" s="209">
        <f>IF(BB3272="S",IF(AND(S3272&lt;&gt;"",R3272&lt;&gt;""),S3272-R3272,0),0)</f>
        <v>0</v>
      </c>
      <c r="AZ3272" s="209">
        <f>IF(BB3272="S",IF(Q3272="1. Aceitou o programa",IF(OR(X3272="Não se Aplica",X3272=""),IF(OR(W3272="Não se Aplica",W3272=""),0,W3272-V3272),AVERAGE(X3272-W3272,W3272-V3272)),0),0)</f>
        <v>0</v>
      </c>
      <c r="BA3272" s="209">
        <f>IF(BB3272="S",IF(AND(Q3272="1. Aceitou o programa",AH3272="Realizada"),IFERROR(IF(AG3272="",0,AG3272-R3272),0),0),0)</f>
        <v>0</v>
      </c>
      <c r="BB3272" s="209" t="str">
        <f>_xlfn.XLOOKUP(U3272,'Lista Suspensa'!$AA$20:$AA$23,'Lista Suspensa'!$AB$20:$AB$23,"N/A")</f>
        <v>S</v>
      </c>
    </row>
    <row r="3273" spans="1:54" ht="12" customHeight="1">
      <c r="A3273" s="151" t="s">
        <v>54</v>
      </c>
      <c r="B3273" s="152">
        <v>46112</v>
      </c>
      <c r="C3273" s="153" t="s">
        <v>55</v>
      </c>
      <c r="D3273" s="153" t="s">
        <v>56</v>
      </c>
      <c r="E3273" s="244">
        <v>95205962</v>
      </c>
      <c r="F3273" s="144" t="s">
        <v>6065</v>
      </c>
      <c r="G3273" s="230"/>
      <c r="H3273" s="154">
        <v>36282</v>
      </c>
      <c r="I3273" s="153">
        <v>27</v>
      </c>
      <c r="J3273" s="148" t="s">
        <v>70</v>
      </c>
      <c r="K3273" s="153"/>
      <c r="L3273" s="153"/>
      <c r="M3273" s="153"/>
      <c r="N3273" s="153"/>
      <c r="O3273" s="155">
        <v>21964762331</v>
      </c>
      <c r="P3273" s="156" t="s">
        <v>60</v>
      </c>
      <c r="Q3273" s="157" t="s">
        <v>110</v>
      </c>
      <c r="R3273" s="158">
        <v>46155</v>
      </c>
      <c r="S3273" s="159"/>
      <c r="T3273" s="159" t="s">
        <v>62</v>
      </c>
      <c r="U3273" s="159" t="s">
        <v>111</v>
      </c>
      <c r="V3273" s="154">
        <v>46149</v>
      </c>
      <c r="W3273" s="154"/>
      <c r="X3273" s="154"/>
      <c r="Y3273" s="160" t="s">
        <v>64</v>
      </c>
      <c r="Z3273" s="160" t="s">
        <v>65</v>
      </c>
      <c r="AA3273" s="153"/>
      <c r="AB3273" s="153"/>
      <c r="AC3273" s="182" t="e">
        <f t="shared" si="104"/>
        <v>#DIV/0!</v>
      </c>
      <c r="AD3273" s="153" t="e">
        <f t="shared" si="105"/>
        <v>#DIV/0!</v>
      </c>
      <c r="AE3273" s="233" t="s">
        <v>66</v>
      </c>
      <c r="AF3273" s="153"/>
      <c r="AG3273" s="159"/>
      <c r="AH3273" s="153"/>
      <c r="AI3273" s="161"/>
      <c r="AJ3273" s="153"/>
      <c r="AK3273" s="153"/>
      <c r="AL3273" s="207"/>
      <c r="AM3273" s="207"/>
      <c r="AN3273" s="207"/>
      <c r="AO3273" s="207" t="str">
        <f ca="1">IF(R3273="","",IF(R3273&gt;TODAY(),"0 meses",DATEDIF(R3273,TODAY(),"m") &amp; " meses"))</f>
        <v>0 meses</v>
      </c>
      <c r="AP3273" s="147" t="s">
        <v>67</v>
      </c>
      <c r="AQ3273" s="147" t="s">
        <v>67</v>
      </c>
      <c r="AR3273" s="147"/>
      <c r="AS3273" s="209" t="s">
        <v>68</v>
      </c>
      <c r="AT3273" s="223" t="str">
        <f>MONTH(B3273)&amp;"/"&amp;YEAR(B3273)</f>
        <v>3/2026</v>
      </c>
      <c r="AU3273" s="223">
        <f>WEEKNUM(B3273)-WEEKNUM(EOMONTH(B3273,-1)+1)+1</f>
        <v>5</v>
      </c>
      <c r="AV3273" s="209" t="str">
        <f>MONTH(R3273)&amp;"/"&amp;YEAR(R3273)</f>
        <v>5/2026</v>
      </c>
      <c r="AW3273" s="209">
        <f>WEEKNUM(R3273)-WEEKNUM(EOMONTH(R3273,-1)+1)+1</f>
        <v>3</v>
      </c>
      <c r="AX3273" s="209">
        <f>IF(BB3273="S",IF(Q3273="1. Aceitou o programa",R3273-B3273,0),0)</f>
        <v>43</v>
      </c>
      <c r="AY3273" s="209">
        <f>IF(BB3273="S",IF(AND(S3273&lt;&gt;"",R3273&lt;&gt;""),S3273-R3273,0),0)</f>
        <v>0</v>
      </c>
      <c r="AZ3273" s="209">
        <f>IF(BB3273="S",IF(Q3273="1. Aceitou o programa",IF(OR(X3273="Não se Aplica",X3273=""),IF(OR(W3273="Não se Aplica",W3273=""),0,W3273-V3273),AVERAGE(X3273-W3273,W3273-V3273)),0),0)</f>
        <v>0</v>
      </c>
      <c r="BA3273" s="209">
        <f>IF(BB3273="S",IF(AND(Q3273="1. Aceitou o programa",AH3273="Realizada"),IFERROR(IF(AG3273="",0,AG3273-R3273),0),0),0)</f>
        <v>0</v>
      </c>
      <c r="BB3273" s="209" t="str">
        <f>_xlfn.XLOOKUP(U3273,'Lista Suspensa'!$AA$20:$AA$23,'Lista Suspensa'!$AB$20:$AB$23,"N/A")</f>
        <v>S</v>
      </c>
    </row>
    <row r="3274" spans="1:54" ht="12" customHeight="1">
      <c r="A3274" s="151" t="s">
        <v>54</v>
      </c>
      <c r="B3274" s="152">
        <v>46112</v>
      </c>
      <c r="C3274" s="153" t="s">
        <v>55</v>
      </c>
      <c r="D3274" s="153" t="s">
        <v>56</v>
      </c>
      <c r="E3274" s="244">
        <v>87194996</v>
      </c>
      <c r="F3274" s="144" t="s">
        <v>6066</v>
      </c>
      <c r="G3274" s="230"/>
      <c r="H3274" s="154">
        <v>36293</v>
      </c>
      <c r="I3274" s="153">
        <v>27</v>
      </c>
      <c r="J3274" s="148" t="s">
        <v>70</v>
      </c>
      <c r="K3274" s="153"/>
      <c r="L3274" s="153"/>
      <c r="M3274" s="153"/>
      <c r="N3274" s="153"/>
      <c r="O3274" s="155">
        <v>11991099193</v>
      </c>
      <c r="P3274" s="156" t="s">
        <v>60</v>
      </c>
      <c r="Q3274" s="157" t="s">
        <v>110</v>
      </c>
      <c r="R3274" s="158">
        <v>46155</v>
      </c>
      <c r="S3274" s="159"/>
      <c r="T3274" s="159" t="s">
        <v>62</v>
      </c>
      <c r="U3274" s="159" t="s">
        <v>111</v>
      </c>
      <c r="V3274" s="154">
        <v>46149</v>
      </c>
      <c r="W3274" s="154">
        <v>46155</v>
      </c>
      <c r="X3274" s="154"/>
      <c r="Y3274" s="160" t="s">
        <v>99</v>
      </c>
      <c r="Z3274" s="160" t="s">
        <v>65</v>
      </c>
      <c r="AA3274" s="153"/>
      <c r="AB3274" s="153"/>
      <c r="AC3274" s="182" t="e">
        <f t="shared" si="104"/>
        <v>#DIV/0!</v>
      </c>
      <c r="AD3274" s="153" t="e">
        <f t="shared" si="105"/>
        <v>#DIV/0!</v>
      </c>
      <c r="AE3274" s="233" t="s">
        <v>66</v>
      </c>
      <c r="AF3274" s="153"/>
      <c r="AG3274" s="159"/>
      <c r="AH3274" s="153"/>
      <c r="AI3274" s="161"/>
      <c r="AJ3274" s="153"/>
      <c r="AK3274" s="153"/>
      <c r="AL3274" s="207"/>
      <c r="AM3274" s="207"/>
      <c r="AN3274" s="207"/>
      <c r="AO3274" s="207" t="str">
        <f ca="1">IF(R3274="","",IF(R3274&gt;TODAY(),"0 meses",DATEDIF(R3274,TODAY(),"m") &amp; " meses"))</f>
        <v>0 meses</v>
      </c>
      <c r="AP3274" s="147" t="s">
        <v>67</v>
      </c>
      <c r="AQ3274" s="147" t="s">
        <v>67</v>
      </c>
      <c r="AR3274" s="147"/>
      <c r="AS3274" s="209" t="s">
        <v>68</v>
      </c>
      <c r="AT3274" s="223" t="str">
        <f>MONTH(B3274)&amp;"/"&amp;YEAR(B3274)</f>
        <v>3/2026</v>
      </c>
      <c r="AU3274" s="223">
        <f>WEEKNUM(B3274)-WEEKNUM(EOMONTH(B3274,-1)+1)+1</f>
        <v>5</v>
      </c>
      <c r="AV3274" s="209" t="str">
        <f>MONTH(R3274)&amp;"/"&amp;YEAR(R3274)</f>
        <v>5/2026</v>
      </c>
      <c r="AW3274" s="209">
        <f>WEEKNUM(R3274)-WEEKNUM(EOMONTH(R3274,-1)+1)+1</f>
        <v>3</v>
      </c>
      <c r="AX3274" s="209">
        <f>IF(BB3274="S",IF(Q3274="1. Aceitou o programa",R3274-B3274,0),0)</f>
        <v>43</v>
      </c>
      <c r="AY3274" s="209">
        <f>IF(BB3274="S",IF(AND(S3274&lt;&gt;"",R3274&lt;&gt;""),S3274-R3274,0),0)</f>
        <v>0</v>
      </c>
      <c r="AZ3274" s="209">
        <f>IF(BB3274="S",IF(Q3274="1. Aceitou o programa",IF(OR(X3274="Não se Aplica",X3274=""),IF(OR(W3274="Não se Aplica",W3274=""),0,W3274-V3274),AVERAGE(X3274-W3274,W3274-V3274)),0),0)</f>
        <v>6</v>
      </c>
      <c r="BA3274" s="209">
        <f>IF(BB3274="S",IF(AND(Q3274="1. Aceitou o programa",AH3274="Realizada"),IFERROR(IF(AG3274="",0,AG3274-R3274),0),0),0)</f>
        <v>0</v>
      </c>
      <c r="BB3274" s="209" t="str">
        <f>_xlfn.XLOOKUP(U3274,'Lista Suspensa'!$AA$20:$AA$23,'Lista Suspensa'!$AB$20:$AB$23,"N/A")</f>
        <v>S</v>
      </c>
    </row>
    <row r="3275" spans="1:54" ht="12" customHeight="1">
      <c r="A3275" s="151" t="s">
        <v>54</v>
      </c>
      <c r="B3275" s="152">
        <v>46112</v>
      </c>
      <c r="C3275" s="153" t="s">
        <v>55</v>
      </c>
      <c r="D3275" s="153" t="s">
        <v>56</v>
      </c>
      <c r="E3275" s="244">
        <v>95186057</v>
      </c>
      <c r="F3275" s="144" t="s">
        <v>6067</v>
      </c>
      <c r="G3275" s="230"/>
      <c r="H3275" s="154">
        <v>36296</v>
      </c>
      <c r="I3275" s="153">
        <v>27</v>
      </c>
      <c r="J3275" s="148" t="s">
        <v>70</v>
      </c>
      <c r="K3275" s="153"/>
      <c r="L3275" s="153"/>
      <c r="M3275" s="153"/>
      <c r="N3275" s="153"/>
      <c r="O3275" s="155">
        <v>21996964464</v>
      </c>
      <c r="P3275" s="156" t="s">
        <v>60</v>
      </c>
      <c r="Q3275" s="157" t="s">
        <v>110</v>
      </c>
      <c r="R3275" s="158">
        <v>46155</v>
      </c>
      <c r="S3275" s="159"/>
      <c r="T3275" s="159" t="s">
        <v>62</v>
      </c>
      <c r="U3275" s="159" t="s">
        <v>111</v>
      </c>
      <c r="V3275" s="154">
        <v>46149</v>
      </c>
      <c r="W3275" s="154"/>
      <c r="X3275" s="154"/>
      <c r="Y3275" s="160" t="s">
        <v>64</v>
      </c>
      <c r="Z3275" s="160" t="s">
        <v>65</v>
      </c>
      <c r="AA3275" s="153"/>
      <c r="AB3275" s="153"/>
      <c r="AC3275" s="182" t="e">
        <f t="shared" si="104"/>
        <v>#DIV/0!</v>
      </c>
      <c r="AD3275" s="153" t="e">
        <f t="shared" si="105"/>
        <v>#DIV/0!</v>
      </c>
      <c r="AE3275" s="233" t="s">
        <v>66</v>
      </c>
      <c r="AF3275" s="153"/>
      <c r="AG3275" s="159"/>
      <c r="AH3275" s="153"/>
      <c r="AI3275" s="161"/>
      <c r="AJ3275" s="153"/>
      <c r="AK3275" s="153"/>
      <c r="AL3275" s="207"/>
      <c r="AM3275" s="207"/>
      <c r="AN3275" s="207"/>
      <c r="AO3275" s="207" t="str">
        <f ca="1">IF(R3275="","",IF(R3275&gt;TODAY(),"0 meses",DATEDIF(R3275,TODAY(),"m") &amp; " meses"))</f>
        <v>0 meses</v>
      </c>
      <c r="AP3275" s="147" t="s">
        <v>67</v>
      </c>
      <c r="AQ3275" s="147" t="s">
        <v>67</v>
      </c>
      <c r="AR3275" s="147"/>
      <c r="AS3275" s="209" t="s">
        <v>68</v>
      </c>
      <c r="AT3275" s="223" t="str">
        <f>MONTH(B3275)&amp;"/"&amp;YEAR(B3275)</f>
        <v>3/2026</v>
      </c>
      <c r="AU3275" s="223">
        <f>WEEKNUM(B3275)-WEEKNUM(EOMONTH(B3275,-1)+1)+1</f>
        <v>5</v>
      </c>
      <c r="AV3275" s="209" t="str">
        <f>MONTH(R3275)&amp;"/"&amp;YEAR(R3275)</f>
        <v>5/2026</v>
      </c>
      <c r="AW3275" s="209">
        <f>WEEKNUM(R3275)-WEEKNUM(EOMONTH(R3275,-1)+1)+1</f>
        <v>3</v>
      </c>
      <c r="AX3275" s="209">
        <f>IF(BB3275="S",IF(Q3275="1. Aceitou o programa",R3275-B3275,0),0)</f>
        <v>43</v>
      </c>
      <c r="AY3275" s="209">
        <f>IF(BB3275="S",IF(AND(S3275&lt;&gt;"",R3275&lt;&gt;""),S3275-R3275,0),0)</f>
        <v>0</v>
      </c>
      <c r="AZ3275" s="209">
        <f>IF(BB3275="S",IF(Q3275="1. Aceitou o programa",IF(OR(X3275="Não se Aplica",X3275=""),IF(OR(W3275="Não se Aplica",W3275=""),0,W3275-V3275),AVERAGE(X3275-W3275,W3275-V3275)),0),0)</f>
        <v>0</v>
      </c>
      <c r="BA3275" s="209">
        <f>IF(BB3275="S",IF(AND(Q3275="1. Aceitou o programa",AH3275="Realizada"),IFERROR(IF(AG3275="",0,AG3275-R3275),0),0),0)</f>
        <v>0</v>
      </c>
      <c r="BB3275" s="209" t="str">
        <f>_xlfn.XLOOKUP(U3275,'Lista Suspensa'!$AA$20:$AA$23,'Lista Suspensa'!$AB$20:$AB$23,"N/A")</f>
        <v>S</v>
      </c>
    </row>
    <row r="3276" spans="1:54" ht="12" customHeight="1">
      <c r="A3276" s="151" t="s">
        <v>54</v>
      </c>
      <c r="B3276" s="152">
        <v>46112</v>
      </c>
      <c r="C3276" s="153" t="s">
        <v>55</v>
      </c>
      <c r="D3276" s="153" t="s">
        <v>56</v>
      </c>
      <c r="E3276" s="244">
        <v>93813652</v>
      </c>
      <c r="F3276" s="144" t="s">
        <v>6068</v>
      </c>
      <c r="G3276" s="230"/>
      <c r="H3276" s="154">
        <v>36305</v>
      </c>
      <c r="I3276" s="153">
        <v>26</v>
      </c>
      <c r="J3276" s="148" t="s">
        <v>70</v>
      </c>
      <c r="K3276" s="153"/>
      <c r="L3276" s="153"/>
      <c r="M3276" s="153"/>
      <c r="N3276" s="153"/>
      <c r="O3276" s="155">
        <v>11986682114</v>
      </c>
      <c r="P3276" s="156" t="s">
        <v>60</v>
      </c>
      <c r="Q3276" s="157" t="s">
        <v>110</v>
      </c>
      <c r="R3276" s="158">
        <v>46155</v>
      </c>
      <c r="S3276" s="159"/>
      <c r="T3276" s="159" t="s">
        <v>62</v>
      </c>
      <c r="U3276" s="159" t="s">
        <v>111</v>
      </c>
      <c r="V3276" s="154">
        <v>46149</v>
      </c>
      <c r="W3276" s="154"/>
      <c r="X3276" s="154"/>
      <c r="Y3276" s="160" t="s">
        <v>64</v>
      </c>
      <c r="Z3276" s="160" t="s">
        <v>65</v>
      </c>
      <c r="AA3276" s="153"/>
      <c r="AB3276" s="153"/>
      <c r="AC3276" s="182" t="e">
        <f t="shared" si="104"/>
        <v>#DIV/0!</v>
      </c>
      <c r="AD3276" s="153" t="e">
        <f t="shared" si="105"/>
        <v>#DIV/0!</v>
      </c>
      <c r="AE3276" s="233" t="s">
        <v>66</v>
      </c>
      <c r="AF3276" s="153"/>
      <c r="AG3276" s="159"/>
      <c r="AH3276" s="153"/>
      <c r="AI3276" s="161"/>
      <c r="AJ3276" s="153"/>
      <c r="AK3276" s="153"/>
      <c r="AL3276" s="207" t="s">
        <v>85</v>
      </c>
      <c r="AM3276" s="207" t="s">
        <v>86</v>
      </c>
      <c r="AN3276" s="207" t="s">
        <v>191</v>
      </c>
      <c r="AO3276" s="207" t="str">
        <f ca="1">IF(R3276="","",IF(R3276&gt;TODAY(),"0 meses",DATEDIF(R3276,TODAY(),"m") &amp; " meses"))</f>
        <v>0 meses</v>
      </c>
      <c r="AP3276" s="147" t="s">
        <v>67</v>
      </c>
      <c r="AQ3276" s="147" t="s">
        <v>67</v>
      </c>
      <c r="AR3276" s="147"/>
      <c r="AS3276" s="209" t="s">
        <v>68</v>
      </c>
      <c r="AT3276" s="223" t="str">
        <f>MONTH(B3276)&amp;"/"&amp;YEAR(B3276)</f>
        <v>3/2026</v>
      </c>
      <c r="AU3276" s="223">
        <f>WEEKNUM(B3276)-WEEKNUM(EOMONTH(B3276,-1)+1)+1</f>
        <v>5</v>
      </c>
      <c r="AV3276" s="209" t="str">
        <f>MONTH(R3276)&amp;"/"&amp;YEAR(R3276)</f>
        <v>5/2026</v>
      </c>
      <c r="AW3276" s="209">
        <f>WEEKNUM(R3276)-WEEKNUM(EOMONTH(R3276,-1)+1)+1</f>
        <v>3</v>
      </c>
      <c r="AX3276" s="209">
        <f>IF(BB3276="S",IF(Q3276="1. Aceitou o programa",R3276-B3276,0),0)</f>
        <v>43</v>
      </c>
      <c r="AY3276" s="209">
        <f>IF(BB3276="S",IF(AND(S3276&lt;&gt;"",R3276&lt;&gt;""),S3276-R3276,0),0)</f>
        <v>0</v>
      </c>
      <c r="AZ3276" s="209">
        <f>IF(BB3276="S",IF(Q3276="1. Aceitou o programa",IF(OR(X3276="Não se Aplica",X3276=""),IF(OR(W3276="Não se Aplica",W3276=""),0,W3276-V3276),AVERAGE(X3276-W3276,W3276-V3276)),0),0)</f>
        <v>0</v>
      </c>
      <c r="BA3276" s="209">
        <f>IF(BB3276="S",IF(AND(Q3276="1. Aceitou o programa",AH3276="Realizada"),IFERROR(IF(AG3276="",0,AG3276-R3276),0),0),0)</f>
        <v>0</v>
      </c>
      <c r="BB3276" s="209" t="str">
        <f>_xlfn.XLOOKUP(U3276,'Lista Suspensa'!$AA$20:$AA$23,'Lista Suspensa'!$AB$20:$AB$23,"N/A")</f>
        <v>S</v>
      </c>
    </row>
    <row r="3277" spans="1:54" ht="12" customHeight="1">
      <c r="A3277" s="151" t="s">
        <v>54</v>
      </c>
      <c r="B3277" s="152">
        <v>46112</v>
      </c>
      <c r="C3277" s="153" t="s">
        <v>55</v>
      </c>
      <c r="D3277" s="153" t="s">
        <v>56</v>
      </c>
      <c r="E3277" s="244">
        <v>95072535</v>
      </c>
      <c r="F3277" s="144" t="s">
        <v>6069</v>
      </c>
      <c r="G3277" s="230"/>
      <c r="H3277" s="154">
        <v>36314</v>
      </c>
      <c r="I3277" s="153">
        <v>26</v>
      </c>
      <c r="J3277" s="148" t="s">
        <v>70</v>
      </c>
      <c r="K3277" s="153"/>
      <c r="L3277" s="153"/>
      <c r="M3277" s="153"/>
      <c r="N3277" s="153"/>
      <c r="O3277" s="155">
        <v>21973814010</v>
      </c>
      <c r="P3277" s="156" t="s">
        <v>60</v>
      </c>
      <c r="Q3277" s="157" t="s">
        <v>110</v>
      </c>
      <c r="R3277" s="158">
        <v>46155</v>
      </c>
      <c r="S3277" s="159"/>
      <c r="T3277" s="159" t="s">
        <v>62</v>
      </c>
      <c r="U3277" s="159" t="s">
        <v>111</v>
      </c>
      <c r="V3277" s="154">
        <v>46149</v>
      </c>
      <c r="W3277" s="154"/>
      <c r="X3277" s="154"/>
      <c r="Y3277" s="160" t="s">
        <v>64</v>
      </c>
      <c r="Z3277" s="160" t="s">
        <v>65</v>
      </c>
      <c r="AA3277" s="153"/>
      <c r="AB3277" s="153"/>
      <c r="AC3277" s="182" t="e">
        <f t="shared" si="104"/>
        <v>#DIV/0!</v>
      </c>
      <c r="AD3277" s="153" t="e">
        <f t="shared" si="105"/>
        <v>#DIV/0!</v>
      </c>
      <c r="AE3277" s="233" t="s">
        <v>66</v>
      </c>
      <c r="AF3277" s="153"/>
      <c r="AG3277" s="159"/>
      <c r="AH3277" s="153"/>
      <c r="AI3277" s="161"/>
      <c r="AJ3277" s="153"/>
      <c r="AK3277" s="153"/>
      <c r="AL3277" s="207"/>
      <c r="AM3277" s="207"/>
      <c r="AN3277" s="207"/>
      <c r="AO3277" s="207" t="str">
        <f ca="1">IF(R3277="","",IF(R3277&gt;TODAY(),"0 meses",DATEDIF(R3277,TODAY(),"m") &amp; " meses"))</f>
        <v>0 meses</v>
      </c>
      <c r="AP3277" s="147" t="s">
        <v>67</v>
      </c>
      <c r="AQ3277" s="147" t="s">
        <v>67</v>
      </c>
      <c r="AR3277" s="147"/>
      <c r="AS3277" s="209" t="s">
        <v>68</v>
      </c>
      <c r="AT3277" s="223" t="str">
        <f>MONTH(B3277)&amp;"/"&amp;YEAR(B3277)</f>
        <v>3/2026</v>
      </c>
      <c r="AU3277" s="223">
        <f>WEEKNUM(B3277)-WEEKNUM(EOMONTH(B3277,-1)+1)+1</f>
        <v>5</v>
      </c>
      <c r="AV3277" s="209" t="str">
        <f>MONTH(R3277)&amp;"/"&amp;YEAR(R3277)</f>
        <v>5/2026</v>
      </c>
      <c r="AW3277" s="209">
        <f>WEEKNUM(R3277)-WEEKNUM(EOMONTH(R3277,-1)+1)+1</f>
        <v>3</v>
      </c>
      <c r="AX3277" s="209">
        <f>IF(BB3277="S",IF(Q3277="1. Aceitou o programa",R3277-B3277,0),0)</f>
        <v>43</v>
      </c>
      <c r="AY3277" s="209">
        <f>IF(BB3277="S",IF(AND(S3277&lt;&gt;"",R3277&lt;&gt;""),S3277-R3277,0),0)</f>
        <v>0</v>
      </c>
      <c r="AZ3277" s="209">
        <f>IF(BB3277="S",IF(Q3277="1. Aceitou o programa",IF(OR(X3277="Não se Aplica",X3277=""),IF(OR(W3277="Não se Aplica",W3277=""),0,W3277-V3277),AVERAGE(X3277-W3277,W3277-V3277)),0),0)</f>
        <v>0</v>
      </c>
      <c r="BA3277" s="209">
        <f>IF(BB3277="S",IF(AND(Q3277="1. Aceitou o programa",AH3277="Realizada"),IFERROR(IF(AG3277="",0,AG3277-R3277),0),0),0)</f>
        <v>0</v>
      </c>
      <c r="BB3277" s="209" t="str">
        <f>_xlfn.XLOOKUP(U3277,'Lista Suspensa'!$AA$20:$AA$23,'Lista Suspensa'!$AB$20:$AB$23,"N/A")</f>
        <v>S</v>
      </c>
    </row>
    <row r="3278" spans="1:54" ht="12" customHeight="1">
      <c r="A3278" s="151" t="s">
        <v>54</v>
      </c>
      <c r="B3278" s="152">
        <v>46112</v>
      </c>
      <c r="C3278" s="153" t="s">
        <v>55</v>
      </c>
      <c r="D3278" s="153" t="s">
        <v>56</v>
      </c>
      <c r="E3278" s="244">
        <v>93850155</v>
      </c>
      <c r="F3278" s="144" t="s">
        <v>6070</v>
      </c>
      <c r="G3278" s="230"/>
      <c r="H3278" s="154">
        <v>36319</v>
      </c>
      <c r="I3278" s="153">
        <v>26</v>
      </c>
      <c r="J3278" s="148" t="s">
        <v>70</v>
      </c>
      <c r="K3278" s="153"/>
      <c r="L3278" s="153"/>
      <c r="M3278" s="153"/>
      <c r="N3278" s="153"/>
      <c r="O3278" s="155">
        <v>11986884058</v>
      </c>
      <c r="P3278" s="156" t="s">
        <v>60</v>
      </c>
      <c r="Q3278" s="157" t="s">
        <v>110</v>
      </c>
      <c r="R3278" s="158">
        <v>46155</v>
      </c>
      <c r="S3278" s="159"/>
      <c r="T3278" s="159" t="s">
        <v>62</v>
      </c>
      <c r="U3278" s="159" t="s">
        <v>111</v>
      </c>
      <c r="V3278" s="154">
        <v>46149</v>
      </c>
      <c r="W3278" s="154"/>
      <c r="X3278" s="154"/>
      <c r="Y3278" s="160" t="s">
        <v>64</v>
      </c>
      <c r="Z3278" s="160" t="s">
        <v>65</v>
      </c>
      <c r="AA3278" s="153"/>
      <c r="AB3278" s="153"/>
      <c r="AC3278" s="182" t="e">
        <f t="shared" si="104"/>
        <v>#DIV/0!</v>
      </c>
      <c r="AD3278" s="153" t="e">
        <f t="shared" si="105"/>
        <v>#DIV/0!</v>
      </c>
      <c r="AE3278" s="233" t="s">
        <v>66</v>
      </c>
      <c r="AF3278" s="153"/>
      <c r="AG3278" s="159"/>
      <c r="AH3278" s="153"/>
      <c r="AI3278" s="161"/>
      <c r="AJ3278" s="153"/>
      <c r="AK3278" s="153"/>
      <c r="AL3278" s="207"/>
      <c r="AM3278" s="207"/>
      <c r="AN3278" s="207"/>
      <c r="AO3278" s="207" t="str">
        <f ca="1">IF(R3278="","",IF(R3278&gt;TODAY(),"0 meses",DATEDIF(R3278,TODAY(),"m") &amp; " meses"))</f>
        <v>0 meses</v>
      </c>
      <c r="AP3278" s="147" t="s">
        <v>67</v>
      </c>
      <c r="AQ3278" s="147" t="s">
        <v>67</v>
      </c>
      <c r="AR3278" s="147"/>
      <c r="AS3278" s="209" t="s">
        <v>68</v>
      </c>
      <c r="AT3278" s="223" t="str">
        <f>MONTH(B3278)&amp;"/"&amp;YEAR(B3278)</f>
        <v>3/2026</v>
      </c>
      <c r="AU3278" s="223">
        <f>WEEKNUM(B3278)-WEEKNUM(EOMONTH(B3278,-1)+1)+1</f>
        <v>5</v>
      </c>
      <c r="AV3278" s="209" t="str">
        <f>MONTH(R3278)&amp;"/"&amp;YEAR(R3278)</f>
        <v>5/2026</v>
      </c>
      <c r="AW3278" s="209">
        <f>WEEKNUM(R3278)-WEEKNUM(EOMONTH(R3278,-1)+1)+1</f>
        <v>3</v>
      </c>
      <c r="AX3278" s="209">
        <f>IF(BB3278="S",IF(Q3278="1. Aceitou o programa",R3278-B3278,0),0)</f>
        <v>43</v>
      </c>
      <c r="AY3278" s="209">
        <f>IF(BB3278="S",IF(AND(S3278&lt;&gt;"",R3278&lt;&gt;""),S3278-R3278,0),0)</f>
        <v>0</v>
      </c>
      <c r="AZ3278" s="209">
        <f>IF(BB3278="S",IF(Q3278="1. Aceitou o programa",IF(OR(X3278="Não se Aplica",X3278=""),IF(OR(W3278="Não se Aplica",W3278=""),0,W3278-V3278),AVERAGE(X3278-W3278,W3278-V3278)),0),0)</f>
        <v>0</v>
      </c>
      <c r="BA3278" s="209">
        <f>IF(BB3278="S",IF(AND(Q3278="1. Aceitou o programa",AH3278="Realizada"),IFERROR(IF(AG3278="",0,AG3278-R3278),0),0),0)</f>
        <v>0</v>
      </c>
      <c r="BB3278" s="209" t="str">
        <f>_xlfn.XLOOKUP(U3278,'Lista Suspensa'!$AA$20:$AA$23,'Lista Suspensa'!$AB$20:$AB$23,"N/A")</f>
        <v>S</v>
      </c>
    </row>
    <row r="3279" spans="1:54" ht="12" customHeight="1">
      <c r="A3279" s="151" t="s">
        <v>54</v>
      </c>
      <c r="B3279" s="152">
        <v>46112</v>
      </c>
      <c r="C3279" s="153" t="s">
        <v>55</v>
      </c>
      <c r="D3279" s="153" t="s">
        <v>56</v>
      </c>
      <c r="E3279" s="244">
        <v>89521999</v>
      </c>
      <c r="F3279" s="144" t="s">
        <v>6071</v>
      </c>
      <c r="G3279" s="230"/>
      <c r="H3279" s="154">
        <v>36337</v>
      </c>
      <c r="I3279" s="153">
        <v>26</v>
      </c>
      <c r="J3279" s="148" t="s">
        <v>70</v>
      </c>
      <c r="K3279" s="153"/>
      <c r="L3279" s="153"/>
      <c r="M3279" s="153"/>
      <c r="N3279" s="153"/>
      <c r="O3279" s="155">
        <v>11965084774</v>
      </c>
      <c r="P3279" s="156" t="s">
        <v>60</v>
      </c>
      <c r="Q3279" s="157" t="s">
        <v>110</v>
      </c>
      <c r="R3279" s="158">
        <v>46155</v>
      </c>
      <c r="S3279" s="159"/>
      <c r="T3279" s="159" t="s">
        <v>62</v>
      </c>
      <c r="U3279" s="159" t="s">
        <v>111</v>
      </c>
      <c r="V3279" s="154">
        <v>46149</v>
      </c>
      <c r="W3279" s="154"/>
      <c r="X3279" s="154"/>
      <c r="Y3279" s="160" t="s">
        <v>64</v>
      </c>
      <c r="Z3279" s="160" t="s">
        <v>65</v>
      </c>
      <c r="AA3279" s="153"/>
      <c r="AB3279" s="153"/>
      <c r="AC3279" s="182" t="e">
        <f t="shared" si="104"/>
        <v>#DIV/0!</v>
      </c>
      <c r="AD3279" s="153" t="e">
        <f t="shared" si="105"/>
        <v>#DIV/0!</v>
      </c>
      <c r="AE3279" s="233" t="s">
        <v>66</v>
      </c>
      <c r="AF3279" s="153"/>
      <c r="AG3279" s="159"/>
      <c r="AH3279" s="153"/>
      <c r="AI3279" s="161"/>
      <c r="AJ3279" s="153"/>
      <c r="AK3279" s="153"/>
      <c r="AL3279" s="207"/>
      <c r="AM3279" s="207"/>
      <c r="AN3279" s="207"/>
      <c r="AO3279" s="207" t="str">
        <f ca="1">IF(R3279="","",IF(R3279&gt;TODAY(),"0 meses",DATEDIF(R3279,TODAY(),"m") &amp; " meses"))</f>
        <v>0 meses</v>
      </c>
      <c r="AP3279" s="147" t="s">
        <v>67</v>
      </c>
      <c r="AQ3279" s="147" t="s">
        <v>67</v>
      </c>
      <c r="AR3279" s="147"/>
      <c r="AS3279" s="209" t="s">
        <v>68</v>
      </c>
      <c r="AT3279" s="223" t="str">
        <f>MONTH(B3279)&amp;"/"&amp;YEAR(B3279)</f>
        <v>3/2026</v>
      </c>
      <c r="AU3279" s="223">
        <f>WEEKNUM(B3279)-WEEKNUM(EOMONTH(B3279,-1)+1)+1</f>
        <v>5</v>
      </c>
      <c r="AV3279" s="209" t="str">
        <f>MONTH(R3279)&amp;"/"&amp;YEAR(R3279)</f>
        <v>5/2026</v>
      </c>
      <c r="AW3279" s="209">
        <f>WEEKNUM(R3279)-WEEKNUM(EOMONTH(R3279,-1)+1)+1</f>
        <v>3</v>
      </c>
      <c r="AX3279" s="209">
        <f>IF(BB3279="S",IF(Q3279="1. Aceitou o programa",R3279-B3279,0),0)</f>
        <v>43</v>
      </c>
      <c r="AY3279" s="209">
        <f>IF(BB3279="S",IF(AND(S3279&lt;&gt;"",R3279&lt;&gt;""),S3279-R3279,0),0)</f>
        <v>0</v>
      </c>
      <c r="AZ3279" s="209">
        <f>IF(BB3279="S",IF(Q3279="1. Aceitou o programa",IF(OR(X3279="Não se Aplica",X3279=""),IF(OR(W3279="Não se Aplica",W3279=""),0,W3279-V3279),AVERAGE(X3279-W3279,W3279-V3279)),0),0)</f>
        <v>0</v>
      </c>
      <c r="BA3279" s="209">
        <f>IF(BB3279="S",IF(AND(Q3279="1. Aceitou o programa",AH3279="Realizada"),IFERROR(IF(AG3279="",0,AG3279-R3279),0),0),0)</f>
        <v>0</v>
      </c>
      <c r="BB3279" s="209" t="str">
        <f>_xlfn.XLOOKUP(U3279,'Lista Suspensa'!$AA$20:$AA$23,'Lista Suspensa'!$AB$20:$AB$23,"N/A")</f>
        <v>S</v>
      </c>
    </row>
    <row r="3280" spans="1:54" ht="12" customHeight="1">
      <c r="A3280" s="151" t="s">
        <v>54</v>
      </c>
      <c r="B3280" s="152">
        <v>46112</v>
      </c>
      <c r="C3280" s="153" t="s">
        <v>55</v>
      </c>
      <c r="D3280" s="153" t="s">
        <v>56</v>
      </c>
      <c r="E3280" s="244">
        <v>82939935</v>
      </c>
      <c r="F3280" s="144" t="s">
        <v>6072</v>
      </c>
      <c r="G3280" s="230"/>
      <c r="H3280" s="154">
        <v>36380</v>
      </c>
      <c r="I3280" s="153">
        <v>26</v>
      </c>
      <c r="J3280" s="148" t="s">
        <v>70</v>
      </c>
      <c r="K3280" s="153"/>
      <c r="L3280" s="153"/>
      <c r="M3280" s="153"/>
      <c r="N3280" s="153"/>
      <c r="O3280" s="155">
        <v>71986104743</v>
      </c>
      <c r="P3280" s="156" t="s">
        <v>60</v>
      </c>
      <c r="Q3280" s="157" t="s">
        <v>110</v>
      </c>
      <c r="R3280" s="158">
        <v>46155</v>
      </c>
      <c r="S3280" s="159"/>
      <c r="T3280" s="159" t="s">
        <v>62</v>
      </c>
      <c r="U3280" s="159" t="s">
        <v>111</v>
      </c>
      <c r="V3280" s="154">
        <v>46149</v>
      </c>
      <c r="W3280" s="154"/>
      <c r="X3280" s="154"/>
      <c r="Y3280" s="160" t="s">
        <v>6073</v>
      </c>
      <c r="Z3280" s="160" t="s">
        <v>65</v>
      </c>
      <c r="AA3280" s="153"/>
      <c r="AB3280" s="153"/>
      <c r="AC3280" s="182" t="e">
        <f t="shared" si="104"/>
        <v>#DIV/0!</v>
      </c>
      <c r="AD3280" s="153" t="e">
        <f t="shared" si="105"/>
        <v>#DIV/0!</v>
      </c>
      <c r="AE3280" s="233" t="s">
        <v>66</v>
      </c>
      <c r="AF3280" s="153"/>
      <c r="AG3280" s="159"/>
      <c r="AH3280" s="153"/>
      <c r="AI3280" s="161"/>
      <c r="AJ3280" s="153"/>
      <c r="AK3280" s="153"/>
      <c r="AL3280" s="207"/>
      <c r="AM3280" s="207"/>
      <c r="AN3280" s="207"/>
      <c r="AO3280" s="207" t="str">
        <f ca="1">IF(R3280="","",IF(R3280&gt;TODAY(),"0 meses",DATEDIF(R3280,TODAY(),"m") &amp; " meses"))</f>
        <v>0 meses</v>
      </c>
      <c r="AP3280" s="147" t="s">
        <v>67</v>
      </c>
      <c r="AQ3280" s="147" t="s">
        <v>67</v>
      </c>
      <c r="AR3280" s="147"/>
      <c r="AS3280" s="209" t="s">
        <v>68</v>
      </c>
      <c r="AT3280" s="223" t="str">
        <f>MONTH(B3280)&amp;"/"&amp;YEAR(B3280)</f>
        <v>3/2026</v>
      </c>
      <c r="AU3280" s="223">
        <f>WEEKNUM(B3280)-WEEKNUM(EOMONTH(B3280,-1)+1)+1</f>
        <v>5</v>
      </c>
      <c r="AV3280" s="209" t="str">
        <f>MONTH(R3280)&amp;"/"&amp;YEAR(R3280)</f>
        <v>5/2026</v>
      </c>
      <c r="AW3280" s="209">
        <f>WEEKNUM(R3280)-WEEKNUM(EOMONTH(R3280,-1)+1)+1</f>
        <v>3</v>
      </c>
      <c r="AX3280" s="209">
        <f>IF(BB3280="S",IF(Q3280="1. Aceitou o programa",R3280-B3280,0),0)</f>
        <v>43</v>
      </c>
      <c r="AY3280" s="209">
        <f>IF(BB3280="S",IF(AND(S3280&lt;&gt;"",R3280&lt;&gt;""),S3280-R3280,0),0)</f>
        <v>0</v>
      </c>
      <c r="AZ3280" s="209">
        <f>IF(BB3280="S",IF(Q3280="1. Aceitou o programa",IF(OR(X3280="Não se Aplica",X3280=""),IF(OR(W3280="Não se Aplica",W3280=""),0,W3280-V3280),AVERAGE(X3280-W3280,W3280-V3280)),0),0)</f>
        <v>0</v>
      </c>
      <c r="BA3280" s="209">
        <f>IF(BB3280="S",IF(AND(Q3280="1. Aceitou o programa",AH3280="Realizada"),IFERROR(IF(AG3280="",0,AG3280-R3280),0),0),0)</f>
        <v>0</v>
      </c>
      <c r="BB3280" s="209" t="str">
        <f>_xlfn.XLOOKUP(U3280,'Lista Suspensa'!$AA$20:$AA$23,'Lista Suspensa'!$AB$20:$AB$23,"N/A")</f>
        <v>S</v>
      </c>
    </row>
    <row r="3281" spans="1:54" ht="12" customHeight="1">
      <c r="A3281" s="151" t="s">
        <v>54</v>
      </c>
      <c r="B3281" s="152">
        <v>46112</v>
      </c>
      <c r="C3281" s="153" t="s">
        <v>55</v>
      </c>
      <c r="D3281" s="153" t="s">
        <v>56</v>
      </c>
      <c r="E3281" s="244">
        <v>92699187</v>
      </c>
      <c r="F3281" s="144" t="s">
        <v>6074</v>
      </c>
      <c r="G3281" s="230"/>
      <c r="H3281" s="154">
        <v>36396</v>
      </c>
      <c r="I3281" s="153">
        <v>26</v>
      </c>
      <c r="J3281" s="148" t="s">
        <v>70</v>
      </c>
      <c r="K3281" s="153"/>
      <c r="L3281" s="153"/>
      <c r="M3281" s="153"/>
      <c r="N3281" s="153"/>
      <c r="O3281" s="155">
        <v>11985291855</v>
      </c>
      <c r="P3281" s="156" t="s">
        <v>60</v>
      </c>
      <c r="Q3281" s="157" t="s">
        <v>110</v>
      </c>
      <c r="R3281" s="158">
        <v>46155</v>
      </c>
      <c r="S3281" s="159"/>
      <c r="T3281" s="159" t="s">
        <v>62</v>
      </c>
      <c r="U3281" s="159" t="s">
        <v>111</v>
      </c>
      <c r="V3281" s="154">
        <v>46149</v>
      </c>
      <c r="W3281" s="154"/>
      <c r="X3281" s="154"/>
      <c r="Y3281" s="160" t="s">
        <v>64</v>
      </c>
      <c r="Z3281" s="160" t="s">
        <v>65</v>
      </c>
      <c r="AA3281" s="153"/>
      <c r="AB3281" s="153"/>
      <c r="AC3281" s="182" t="e">
        <f t="shared" si="104"/>
        <v>#DIV/0!</v>
      </c>
      <c r="AD3281" s="153" t="e">
        <f t="shared" si="105"/>
        <v>#DIV/0!</v>
      </c>
      <c r="AE3281" s="233" t="s">
        <v>66</v>
      </c>
      <c r="AF3281" s="153"/>
      <c r="AG3281" s="159"/>
      <c r="AH3281" s="153"/>
      <c r="AI3281" s="161"/>
      <c r="AJ3281" s="153"/>
      <c r="AK3281" s="153"/>
      <c r="AL3281" s="207"/>
      <c r="AM3281" s="207"/>
      <c r="AN3281" s="207"/>
      <c r="AO3281" s="207" t="str">
        <f ca="1">IF(R3281="","",IF(R3281&gt;TODAY(),"0 meses",DATEDIF(R3281,TODAY(),"m") &amp; " meses"))</f>
        <v>0 meses</v>
      </c>
      <c r="AP3281" s="147" t="s">
        <v>67</v>
      </c>
      <c r="AQ3281" s="147" t="s">
        <v>67</v>
      </c>
      <c r="AR3281" s="147"/>
      <c r="AS3281" s="209" t="s">
        <v>68</v>
      </c>
      <c r="AT3281" s="223" t="str">
        <f>MONTH(B3281)&amp;"/"&amp;YEAR(B3281)</f>
        <v>3/2026</v>
      </c>
      <c r="AU3281" s="223">
        <f>WEEKNUM(B3281)-WEEKNUM(EOMONTH(B3281,-1)+1)+1</f>
        <v>5</v>
      </c>
      <c r="AV3281" s="209" t="str">
        <f>MONTH(R3281)&amp;"/"&amp;YEAR(R3281)</f>
        <v>5/2026</v>
      </c>
      <c r="AW3281" s="209">
        <f>WEEKNUM(R3281)-WEEKNUM(EOMONTH(R3281,-1)+1)+1</f>
        <v>3</v>
      </c>
      <c r="AX3281" s="209">
        <f>IF(BB3281="S",IF(Q3281="1. Aceitou o programa",R3281-B3281,0),0)</f>
        <v>43</v>
      </c>
      <c r="AY3281" s="209">
        <f>IF(BB3281="S",IF(AND(S3281&lt;&gt;"",R3281&lt;&gt;""),S3281-R3281,0),0)</f>
        <v>0</v>
      </c>
      <c r="AZ3281" s="209">
        <f>IF(BB3281="S",IF(Q3281="1. Aceitou o programa",IF(OR(X3281="Não se Aplica",X3281=""),IF(OR(W3281="Não se Aplica",W3281=""),0,W3281-V3281),AVERAGE(X3281-W3281,W3281-V3281)),0),0)</f>
        <v>0</v>
      </c>
      <c r="BA3281" s="209">
        <f>IF(BB3281="S",IF(AND(Q3281="1. Aceitou o programa",AH3281="Realizada"),IFERROR(IF(AG3281="",0,AG3281-R3281),0),0),0)</f>
        <v>0</v>
      </c>
      <c r="BB3281" s="209" t="str">
        <f>_xlfn.XLOOKUP(U3281,'Lista Suspensa'!$AA$20:$AA$23,'Lista Suspensa'!$AB$20:$AB$23,"N/A")</f>
        <v>S</v>
      </c>
    </row>
    <row r="3282" spans="1:54" ht="12" customHeight="1">
      <c r="A3282" s="151" t="s">
        <v>54</v>
      </c>
      <c r="B3282" s="152">
        <v>46112</v>
      </c>
      <c r="C3282" s="153" t="s">
        <v>55</v>
      </c>
      <c r="D3282" s="153" t="s">
        <v>56</v>
      </c>
      <c r="E3282" s="244">
        <v>87195815</v>
      </c>
      <c r="F3282" s="144" t="s">
        <v>6075</v>
      </c>
      <c r="G3282" s="230"/>
      <c r="H3282" s="154">
        <v>36400</v>
      </c>
      <c r="I3282" s="153">
        <v>26</v>
      </c>
      <c r="J3282" s="148" t="s">
        <v>70</v>
      </c>
      <c r="K3282" s="153"/>
      <c r="L3282" s="153"/>
      <c r="M3282" s="153"/>
      <c r="N3282" s="153"/>
      <c r="O3282" s="155">
        <v>11981547961</v>
      </c>
      <c r="P3282" s="156" t="s">
        <v>60</v>
      </c>
      <c r="Q3282" s="157" t="s">
        <v>110</v>
      </c>
      <c r="R3282" s="158">
        <v>46155</v>
      </c>
      <c r="S3282" s="159"/>
      <c r="T3282" s="159" t="s">
        <v>62</v>
      </c>
      <c r="U3282" s="159" t="s">
        <v>111</v>
      </c>
      <c r="V3282" s="154">
        <v>46149</v>
      </c>
      <c r="W3282" s="154"/>
      <c r="X3282" s="154"/>
      <c r="Y3282" s="160" t="s">
        <v>64</v>
      </c>
      <c r="Z3282" s="160" t="s">
        <v>65</v>
      </c>
      <c r="AA3282" s="153"/>
      <c r="AB3282" s="153"/>
      <c r="AC3282" s="182" t="e">
        <f t="shared" si="104"/>
        <v>#DIV/0!</v>
      </c>
      <c r="AD3282" s="153" t="e">
        <f t="shared" si="105"/>
        <v>#DIV/0!</v>
      </c>
      <c r="AE3282" s="233" t="s">
        <v>66</v>
      </c>
      <c r="AF3282" s="153"/>
      <c r="AG3282" s="159"/>
      <c r="AH3282" s="153"/>
      <c r="AI3282" s="161"/>
      <c r="AJ3282" s="153"/>
      <c r="AK3282" s="153"/>
      <c r="AL3282" s="207"/>
      <c r="AM3282" s="207"/>
      <c r="AN3282" s="207"/>
      <c r="AO3282" s="207" t="str">
        <f ca="1">IF(R3282="","",IF(R3282&gt;TODAY(),"0 meses",DATEDIF(R3282,TODAY(),"m") &amp; " meses"))</f>
        <v>0 meses</v>
      </c>
      <c r="AP3282" s="147" t="s">
        <v>67</v>
      </c>
      <c r="AQ3282" s="147" t="s">
        <v>67</v>
      </c>
      <c r="AR3282" s="147"/>
      <c r="AS3282" s="209" t="s">
        <v>68</v>
      </c>
      <c r="AT3282" s="223" t="str">
        <f>MONTH(B3282)&amp;"/"&amp;YEAR(B3282)</f>
        <v>3/2026</v>
      </c>
      <c r="AU3282" s="223">
        <f>WEEKNUM(B3282)-WEEKNUM(EOMONTH(B3282,-1)+1)+1</f>
        <v>5</v>
      </c>
      <c r="AV3282" s="209" t="str">
        <f>MONTH(R3282)&amp;"/"&amp;YEAR(R3282)</f>
        <v>5/2026</v>
      </c>
      <c r="AW3282" s="209">
        <f>WEEKNUM(R3282)-WEEKNUM(EOMONTH(R3282,-1)+1)+1</f>
        <v>3</v>
      </c>
      <c r="AX3282" s="209">
        <f>IF(BB3282="S",IF(Q3282="1. Aceitou o programa",R3282-B3282,0),0)</f>
        <v>43</v>
      </c>
      <c r="AY3282" s="209">
        <f>IF(BB3282="S",IF(AND(S3282&lt;&gt;"",R3282&lt;&gt;""),S3282-R3282,0),0)</f>
        <v>0</v>
      </c>
      <c r="AZ3282" s="209">
        <f>IF(BB3282="S",IF(Q3282="1. Aceitou o programa",IF(OR(X3282="Não se Aplica",X3282=""),IF(OR(W3282="Não se Aplica",W3282=""),0,W3282-V3282),AVERAGE(X3282-W3282,W3282-V3282)),0),0)</f>
        <v>0</v>
      </c>
      <c r="BA3282" s="209">
        <f>IF(BB3282="S",IF(AND(Q3282="1. Aceitou o programa",AH3282="Realizada"),IFERROR(IF(AG3282="",0,AG3282-R3282),0),0),0)</f>
        <v>0</v>
      </c>
      <c r="BB3282" s="209" t="str">
        <f>_xlfn.XLOOKUP(U3282,'Lista Suspensa'!$AA$20:$AA$23,'Lista Suspensa'!$AB$20:$AB$23,"N/A")</f>
        <v>S</v>
      </c>
    </row>
    <row r="3283" spans="1:54" ht="12" customHeight="1">
      <c r="A3283" s="151" t="s">
        <v>54</v>
      </c>
      <c r="B3283" s="152">
        <v>46112</v>
      </c>
      <c r="C3283" s="153" t="s">
        <v>55</v>
      </c>
      <c r="D3283" s="153" t="s">
        <v>56</v>
      </c>
      <c r="E3283" s="244">
        <v>93938193</v>
      </c>
      <c r="F3283" s="144" t="s">
        <v>6076</v>
      </c>
      <c r="G3283" s="230"/>
      <c r="H3283" s="154">
        <v>36431</v>
      </c>
      <c r="I3283" s="153">
        <v>26</v>
      </c>
      <c r="J3283" s="148" t="s">
        <v>70</v>
      </c>
      <c r="K3283" s="153"/>
      <c r="L3283" s="153"/>
      <c r="M3283" s="153"/>
      <c r="N3283" s="153"/>
      <c r="O3283" s="155">
        <v>21996348314</v>
      </c>
      <c r="P3283" s="156" t="s">
        <v>60</v>
      </c>
      <c r="Q3283" s="157" t="s">
        <v>110</v>
      </c>
      <c r="R3283" s="158">
        <v>46155</v>
      </c>
      <c r="S3283" s="159"/>
      <c r="T3283" s="159" t="s">
        <v>62</v>
      </c>
      <c r="U3283" s="159" t="s">
        <v>111</v>
      </c>
      <c r="V3283" s="154">
        <v>46149</v>
      </c>
      <c r="W3283" s="154"/>
      <c r="X3283" s="154"/>
      <c r="Y3283" s="160" t="s">
        <v>64</v>
      </c>
      <c r="Z3283" s="160" t="s">
        <v>65</v>
      </c>
      <c r="AA3283" s="153"/>
      <c r="AB3283" s="153"/>
      <c r="AC3283" s="182" t="e">
        <f t="shared" si="104"/>
        <v>#DIV/0!</v>
      </c>
      <c r="AD3283" s="153" t="e">
        <f t="shared" si="105"/>
        <v>#DIV/0!</v>
      </c>
      <c r="AE3283" s="233" t="s">
        <v>66</v>
      </c>
      <c r="AF3283" s="153"/>
      <c r="AG3283" s="159"/>
      <c r="AH3283" s="153"/>
      <c r="AI3283" s="161"/>
      <c r="AJ3283" s="153"/>
      <c r="AK3283" s="153"/>
      <c r="AL3283" s="207" t="s">
        <v>85</v>
      </c>
      <c r="AM3283" s="207" t="s">
        <v>86</v>
      </c>
      <c r="AN3283" s="207"/>
      <c r="AO3283" s="207" t="str">
        <f ca="1">IF(R3283="","",IF(R3283&gt;TODAY(),"0 meses",DATEDIF(R3283,TODAY(),"m") &amp; " meses"))</f>
        <v>0 meses</v>
      </c>
      <c r="AP3283" s="147" t="s">
        <v>67</v>
      </c>
      <c r="AQ3283" s="147" t="s">
        <v>67</v>
      </c>
      <c r="AR3283" s="147"/>
      <c r="AS3283" s="209" t="s">
        <v>68</v>
      </c>
      <c r="AT3283" s="223" t="str">
        <f>MONTH(B3283)&amp;"/"&amp;YEAR(B3283)</f>
        <v>3/2026</v>
      </c>
      <c r="AU3283" s="223">
        <f>WEEKNUM(B3283)-WEEKNUM(EOMONTH(B3283,-1)+1)+1</f>
        <v>5</v>
      </c>
      <c r="AV3283" s="209" t="str">
        <f>MONTH(R3283)&amp;"/"&amp;YEAR(R3283)</f>
        <v>5/2026</v>
      </c>
      <c r="AW3283" s="209">
        <f>WEEKNUM(R3283)-WEEKNUM(EOMONTH(R3283,-1)+1)+1</f>
        <v>3</v>
      </c>
      <c r="AX3283" s="209">
        <f>IF(BB3283="S",IF(Q3283="1. Aceitou o programa",R3283-B3283,0),0)</f>
        <v>43</v>
      </c>
      <c r="AY3283" s="209">
        <f>IF(BB3283="S",IF(AND(S3283&lt;&gt;"",R3283&lt;&gt;""),S3283-R3283,0),0)</f>
        <v>0</v>
      </c>
      <c r="AZ3283" s="209">
        <f>IF(BB3283="S",IF(Q3283="1. Aceitou o programa",IF(OR(X3283="Não se Aplica",X3283=""),IF(OR(W3283="Não se Aplica",W3283=""),0,W3283-V3283),AVERAGE(X3283-W3283,W3283-V3283)),0),0)</f>
        <v>0</v>
      </c>
      <c r="BA3283" s="209">
        <f>IF(BB3283="S",IF(AND(Q3283="1. Aceitou o programa",AH3283="Realizada"),IFERROR(IF(AG3283="",0,AG3283-R3283),0),0),0)</f>
        <v>0</v>
      </c>
      <c r="BB3283" s="209" t="str">
        <f>_xlfn.XLOOKUP(U3283,'Lista Suspensa'!$AA$20:$AA$23,'Lista Suspensa'!$AB$20:$AB$23,"N/A")</f>
        <v>S</v>
      </c>
    </row>
    <row r="3284" spans="1:54" ht="12" customHeight="1">
      <c r="A3284" s="151" t="s">
        <v>54</v>
      </c>
      <c r="B3284" s="152">
        <v>46112</v>
      </c>
      <c r="C3284" s="153" t="s">
        <v>55</v>
      </c>
      <c r="D3284" s="153" t="s">
        <v>56</v>
      </c>
      <c r="E3284" s="244">
        <v>87345659</v>
      </c>
      <c r="F3284" s="144" t="s">
        <v>6077</v>
      </c>
      <c r="G3284" s="230"/>
      <c r="H3284" s="154">
        <v>36444</v>
      </c>
      <c r="I3284" s="153">
        <v>26</v>
      </c>
      <c r="J3284" s="148" t="s">
        <v>70</v>
      </c>
      <c r="K3284" s="153"/>
      <c r="L3284" s="153"/>
      <c r="M3284" s="153"/>
      <c r="N3284" s="153"/>
      <c r="O3284" s="155">
        <v>21968755795</v>
      </c>
      <c r="P3284" s="156" t="s">
        <v>60</v>
      </c>
      <c r="Q3284" s="157" t="s">
        <v>110</v>
      </c>
      <c r="R3284" s="158">
        <v>46155</v>
      </c>
      <c r="S3284" s="159"/>
      <c r="T3284" s="159" t="s">
        <v>62</v>
      </c>
      <c r="U3284" s="159" t="s">
        <v>111</v>
      </c>
      <c r="V3284" s="154">
        <v>46149</v>
      </c>
      <c r="W3284" s="154"/>
      <c r="X3284" s="154"/>
      <c r="Y3284" s="160" t="s">
        <v>64</v>
      </c>
      <c r="Z3284" s="160" t="s">
        <v>65</v>
      </c>
      <c r="AA3284" s="153"/>
      <c r="AB3284" s="153"/>
      <c r="AC3284" s="182" t="e">
        <f t="shared" si="104"/>
        <v>#DIV/0!</v>
      </c>
      <c r="AD3284" s="153" t="e">
        <f t="shared" si="105"/>
        <v>#DIV/0!</v>
      </c>
      <c r="AE3284" s="233" t="s">
        <v>66</v>
      </c>
      <c r="AF3284" s="153"/>
      <c r="AG3284" s="159"/>
      <c r="AH3284" s="153"/>
      <c r="AI3284" s="161"/>
      <c r="AJ3284" s="153"/>
      <c r="AK3284" s="153"/>
      <c r="AL3284" s="207"/>
      <c r="AM3284" s="207"/>
      <c r="AN3284" s="207"/>
      <c r="AO3284" s="207" t="str">
        <f ca="1">IF(R3284="","",IF(R3284&gt;TODAY(),"0 meses",DATEDIF(R3284,TODAY(),"m") &amp; " meses"))</f>
        <v>0 meses</v>
      </c>
      <c r="AP3284" s="147" t="s">
        <v>67</v>
      </c>
      <c r="AQ3284" s="147" t="s">
        <v>67</v>
      </c>
      <c r="AR3284" s="147"/>
      <c r="AS3284" s="209" t="s">
        <v>68</v>
      </c>
      <c r="AT3284" s="223" t="str">
        <f>MONTH(B3284)&amp;"/"&amp;YEAR(B3284)</f>
        <v>3/2026</v>
      </c>
      <c r="AU3284" s="223">
        <f>WEEKNUM(B3284)-WEEKNUM(EOMONTH(B3284,-1)+1)+1</f>
        <v>5</v>
      </c>
      <c r="AV3284" s="209" t="str">
        <f>MONTH(R3284)&amp;"/"&amp;YEAR(R3284)</f>
        <v>5/2026</v>
      </c>
      <c r="AW3284" s="209">
        <f>WEEKNUM(R3284)-WEEKNUM(EOMONTH(R3284,-1)+1)+1</f>
        <v>3</v>
      </c>
      <c r="AX3284" s="209">
        <f>IF(BB3284="S",IF(Q3284="1. Aceitou o programa",R3284-B3284,0),0)</f>
        <v>43</v>
      </c>
      <c r="AY3284" s="209">
        <f>IF(BB3284="S",IF(AND(S3284&lt;&gt;"",R3284&lt;&gt;""),S3284-R3284,0),0)</f>
        <v>0</v>
      </c>
      <c r="AZ3284" s="209">
        <f>IF(BB3284="S",IF(Q3284="1. Aceitou o programa",IF(OR(X3284="Não se Aplica",X3284=""),IF(OR(W3284="Não se Aplica",W3284=""),0,W3284-V3284),AVERAGE(X3284-W3284,W3284-V3284)),0),0)</f>
        <v>0</v>
      </c>
      <c r="BA3284" s="209">
        <f>IF(BB3284="S",IF(AND(Q3284="1. Aceitou o programa",AH3284="Realizada"),IFERROR(IF(AG3284="",0,AG3284-R3284),0),0),0)</f>
        <v>0</v>
      </c>
      <c r="BB3284" s="209" t="str">
        <f>_xlfn.XLOOKUP(U3284,'Lista Suspensa'!$AA$20:$AA$23,'Lista Suspensa'!$AB$20:$AB$23,"N/A")</f>
        <v>S</v>
      </c>
    </row>
    <row r="3285" spans="1:54" ht="12" customHeight="1">
      <c r="A3285" s="151" t="s">
        <v>54</v>
      </c>
      <c r="B3285" s="152">
        <v>46112</v>
      </c>
      <c r="C3285" s="153" t="s">
        <v>55</v>
      </c>
      <c r="D3285" s="153" t="s">
        <v>56</v>
      </c>
      <c r="E3285" s="244">
        <v>89795142</v>
      </c>
      <c r="F3285" s="144" t="s">
        <v>6078</v>
      </c>
      <c r="G3285" s="230"/>
      <c r="H3285" s="154">
        <v>36455</v>
      </c>
      <c r="I3285" s="153">
        <v>26</v>
      </c>
      <c r="J3285" s="148" t="s">
        <v>58</v>
      </c>
      <c r="K3285" s="153"/>
      <c r="L3285" s="153"/>
      <c r="M3285" s="153"/>
      <c r="N3285" s="153"/>
      <c r="O3285" s="155">
        <v>11954946455</v>
      </c>
      <c r="P3285" s="156" t="s">
        <v>60</v>
      </c>
      <c r="Q3285" s="157" t="s">
        <v>110</v>
      </c>
      <c r="R3285" s="158">
        <v>46155</v>
      </c>
      <c r="S3285" s="159"/>
      <c r="T3285" s="159" t="s">
        <v>62</v>
      </c>
      <c r="U3285" s="159" t="s">
        <v>111</v>
      </c>
      <c r="V3285" s="154">
        <v>46149</v>
      </c>
      <c r="W3285" s="154"/>
      <c r="X3285" s="154"/>
      <c r="Y3285" s="160" t="s">
        <v>64</v>
      </c>
      <c r="Z3285" s="160" t="s">
        <v>65</v>
      </c>
      <c r="AA3285" s="153"/>
      <c r="AB3285" s="153"/>
      <c r="AC3285" s="182" t="e">
        <f t="shared" si="104"/>
        <v>#DIV/0!</v>
      </c>
      <c r="AD3285" s="153" t="e">
        <f t="shared" si="105"/>
        <v>#DIV/0!</v>
      </c>
      <c r="AE3285" s="233" t="s">
        <v>66</v>
      </c>
      <c r="AF3285" s="153"/>
      <c r="AG3285" s="159"/>
      <c r="AH3285" s="153"/>
      <c r="AI3285" s="161"/>
      <c r="AJ3285" s="153"/>
      <c r="AK3285" s="153"/>
      <c r="AL3285" s="207"/>
      <c r="AM3285" s="207"/>
      <c r="AN3285" s="207"/>
      <c r="AO3285" s="207" t="str">
        <f ca="1">IF(R3285="","",IF(R3285&gt;TODAY(),"0 meses",DATEDIF(R3285,TODAY(),"m") &amp; " meses"))</f>
        <v>0 meses</v>
      </c>
      <c r="AP3285" s="147" t="s">
        <v>67</v>
      </c>
      <c r="AQ3285" s="147" t="s">
        <v>67</v>
      </c>
      <c r="AR3285" s="147"/>
      <c r="AS3285" s="209" t="s">
        <v>68</v>
      </c>
      <c r="AT3285" s="223" t="str">
        <f>MONTH(B3285)&amp;"/"&amp;YEAR(B3285)</f>
        <v>3/2026</v>
      </c>
      <c r="AU3285" s="223">
        <f>WEEKNUM(B3285)-WEEKNUM(EOMONTH(B3285,-1)+1)+1</f>
        <v>5</v>
      </c>
      <c r="AV3285" s="209" t="str">
        <f>MONTH(R3285)&amp;"/"&amp;YEAR(R3285)</f>
        <v>5/2026</v>
      </c>
      <c r="AW3285" s="209">
        <f>WEEKNUM(R3285)-WEEKNUM(EOMONTH(R3285,-1)+1)+1</f>
        <v>3</v>
      </c>
      <c r="AX3285" s="209">
        <f>IF(BB3285="S",IF(Q3285="1. Aceitou o programa",R3285-B3285,0),0)</f>
        <v>43</v>
      </c>
      <c r="AY3285" s="209">
        <f>IF(BB3285="S",IF(AND(S3285&lt;&gt;"",R3285&lt;&gt;""),S3285-R3285,0),0)</f>
        <v>0</v>
      </c>
      <c r="AZ3285" s="209">
        <f>IF(BB3285="S",IF(Q3285="1. Aceitou o programa",IF(OR(X3285="Não se Aplica",X3285=""),IF(OR(W3285="Não se Aplica",W3285=""),0,W3285-V3285),AVERAGE(X3285-W3285,W3285-V3285)),0),0)</f>
        <v>0</v>
      </c>
      <c r="BA3285" s="209">
        <f>IF(BB3285="S",IF(AND(Q3285="1. Aceitou o programa",AH3285="Realizada"),IFERROR(IF(AG3285="",0,AG3285-R3285),0),0),0)</f>
        <v>0</v>
      </c>
      <c r="BB3285" s="209" t="str">
        <f>_xlfn.XLOOKUP(U3285,'Lista Suspensa'!$AA$20:$AA$23,'Lista Suspensa'!$AB$20:$AB$23,"N/A")</f>
        <v>S</v>
      </c>
    </row>
    <row r="3286" spans="1:54" ht="12" customHeight="1">
      <c r="A3286" s="151" t="s">
        <v>54</v>
      </c>
      <c r="B3286" s="152">
        <v>46112</v>
      </c>
      <c r="C3286" s="153" t="s">
        <v>55</v>
      </c>
      <c r="D3286" s="153" t="s">
        <v>56</v>
      </c>
      <c r="E3286" s="244">
        <v>94059685</v>
      </c>
      <c r="F3286" s="144" t="s">
        <v>6079</v>
      </c>
      <c r="G3286" s="230"/>
      <c r="H3286" s="154">
        <v>36459</v>
      </c>
      <c r="I3286" s="153">
        <v>26</v>
      </c>
      <c r="J3286" s="148" t="s">
        <v>70</v>
      </c>
      <c r="K3286" s="153"/>
      <c r="L3286" s="153"/>
      <c r="M3286" s="153"/>
      <c r="N3286" s="153"/>
      <c r="O3286" s="155">
        <v>21965613826</v>
      </c>
      <c r="P3286" s="156" t="s">
        <v>60</v>
      </c>
      <c r="Q3286" s="157" t="s">
        <v>110</v>
      </c>
      <c r="R3286" s="158">
        <v>46155</v>
      </c>
      <c r="S3286" s="159"/>
      <c r="T3286" s="159" t="s">
        <v>62</v>
      </c>
      <c r="U3286" s="159" t="s">
        <v>111</v>
      </c>
      <c r="V3286" s="154">
        <v>46149</v>
      </c>
      <c r="W3286" s="154"/>
      <c r="X3286" s="154"/>
      <c r="Y3286" s="160" t="s">
        <v>64</v>
      </c>
      <c r="Z3286" s="160" t="s">
        <v>65</v>
      </c>
      <c r="AA3286" s="153"/>
      <c r="AB3286" s="153"/>
      <c r="AC3286" s="182" t="e">
        <f t="shared" si="104"/>
        <v>#DIV/0!</v>
      </c>
      <c r="AD3286" s="153" t="e">
        <f t="shared" si="105"/>
        <v>#DIV/0!</v>
      </c>
      <c r="AE3286" s="233" t="s">
        <v>66</v>
      </c>
      <c r="AF3286" s="153"/>
      <c r="AG3286" s="159"/>
      <c r="AH3286" s="153"/>
      <c r="AI3286" s="161"/>
      <c r="AJ3286" s="153"/>
      <c r="AK3286" s="153"/>
      <c r="AL3286" s="207"/>
      <c r="AM3286" s="207"/>
      <c r="AN3286" s="207"/>
      <c r="AO3286" s="207" t="str">
        <f ca="1">IF(R3286="","",IF(R3286&gt;TODAY(),"0 meses",DATEDIF(R3286,TODAY(),"m") &amp; " meses"))</f>
        <v>0 meses</v>
      </c>
      <c r="AP3286" s="147" t="s">
        <v>67</v>
      </c>
      <c r="AQ3286" s="147" t="s">
        <v>67</v>
      </c>
      <c r="AR3286" s="147"/>
      <c r="AS3286" s="209" t="s">
        <v>68</v>
      </c>
      <c r="AT3286" s="223" t="str">
        <f>MONTH(B3286)&amp;"/"&amp;YEAR(B3286)</f>
        <v>3/2026</v>
      </c>
      <c r="AU3286" s="223">
        <f>WEEKNUM(B3286)-WEEKNUM(EOMONTH(B3286,-1)+1)+1</f>
        <v>5</v>
      </c>
      <c r="AV3286" s="209" t="str">
        <f>MONTH(R3286)&amp;"/"&amp;YEAR(R3286)</f>
        <v>5/2026</v>
      </c>
      <c r="AW3286" s="209">
        <f>WEEKNUM(R3286)-WEEKNUM(EOMONTH(R3286,-1)+1)+1</f>
        <v>3</v>
      </c>
      <c r="AX3286" s="209">
        <f>IF(BB3286="S",IF(Q3286="1. Aceitou o programa",R3286-B3286,0),0)</f>
        <v>43</v>
      </c>
      <c r="AY3286" s="209">
        <f>IF(BB3286="S",IF(AND(S3286&lt;&gt;"",R3286&lt;&gt;""),S3286-R3286,0),0)</f>
        <v>0</v>
      </c>
      <c r="AZ3286" s="209">
        <f>IF(BB3286="S",IF(Q3286="1. Aceitou o programa",IF(OR(X3286="Não se Aplica",X3286=""),IF(OR(W3286="Não se Aplica",W3286=""),0,W3286-V3286),AVERAGE(X3286-W3286,W3286-V3286)),0),0)</f>
        <v>0</v>
      </c>
      <c r="BA3286" s="209">
        <f>IF(BB3286="S",IF(AND(Q3286="1. Aceitou o programa",AH3286="Realizada"),IFERROR(IF(AG3286="",0,AG3286-R3286),0),0),0)</f>
        <v>0</v>
      </c>
      <c r="BB3286" s="209" t="str">
        <f>_xlfn.XLOOKUP(U3286,'Lista Suspensa'!$AA$20:$AA$23,'Lista Suspensa'!$AB$20:$AB$23,"N/A")</f>
        <v>S</v>
      </c>
    </row>
    <row r="3287" spans="1:54" ht="12" customHeight="1">
      <c r="A3287" s="151" t="s">
        <v>54</v>
      </c>
      <c r="B3287" s="152">
        <v>46112</v>
      </c>
      <c r="C3287" s="153" t="s">
        <v>55</v>
      </c>
      <c r="D3287" s="153" t="s">
        <v>56</v>
      </c>
      <c r="E3287" s="244">
        <v>96165752</v>
      </c>
      <c r="F3287" s="144" t="s">
        <v>6080</v>
      </c>
      <c r="G3287" s="230"/>
      <c r="H3287" s="154">
        <v>36479</v>
      </c>
      <c r="I3287" s="153">
        <v>26</v>
      </c>
      <c r="J3287" s="148" t="s">
        <v>70</v>
      </c>
      <c r="K3287" s="153"/>
      <c r="L3287" s="153"/>
      <c r="M3287" s="153"/>
      <c r="N3287" s="153"/>
      <c r="O3287" s="155">
        <v>11964050015</v>
      </c>
      <c r="P3287" s="156" t="s">
        <v>60</v>
      </c>
      <c r="Q3287" s="157" t="s">
        <v>110</v>
      </c>
      <c r="R3287" s="158">
        <v>46155</v>
      </c>
      <c r="S3287" s="159"/>
      <c r="T3287" s="159" t="s">
        <v>62</v>
      </c>
      <c r="U3287" s="159" t="s">
        <v>111</v>
      </c>
      <c r="V3287" s="154">
        <v>46149</v>
      </c>
      <c r="W3287" s="154"/>
      <c r="X3287" s="154"/>
      <c r="Y3287" s="160" t="s">
        <v>64</v>
      </c>
      <c r="Z3287" s="160" t="s">
        <v>65</v>
      </c>
      <c r="AA3287" s="153"/>
      <c r="AB3287" s="153"/>
      <c r="AC3287" s="182" t="e">
        <f t="shared" si="104"/>
        <v>#DIV/0!</v>
      </c>
      <c r="AD3287" s="153" t="e">
        <f t="shared" si="105"/>
        <v>#DIV/0!</v>
      </c>
      <c r="AE3287" s="233" t="s">
        <v>66</v>
      </c>
      <c r="AF3287" s="153"/>
      <c r="AG3287" s="159"/>
      <c r="AH3287" s="153"/>
      <c r="AI3287" s="161"/>
      <c r="AJ3287" s="153"/>
      <c r="AK3287" s="153"/>
      <c r="AL3287" s="207"/>
      <c r="AM3287" s="207"/>
      <c r="AN3287" s="207"/>
      <c r="AO3287" s="207" t="str">
        <f ca="1">IF(R3287="","",IF(R3287&gt;TODAY(),"0 meses",DATEDIF(R3287,TODAY(),"m") &amp; " meses"))</f>
        <v>0 meses</v>
      </c>
      <c r="AP3287" s="147" t="s">
        <v>67</v>
      </c>
      <c r="AQ3287" s="147" t="s">
        <v>67</v>
      </c>
      <c r="AR3287" s="147"/>
      <c r="AS3287" s="209" t="s">
        <v>68</v>
      </c>
      <c r="AT3287" s="223" t="str">
        <f>MONTH(B3287)&amp;"/"&amp;YEAR(B3287)</f>
        <v>3/2026</v>
      </c>
      <c r="AU3287" s="223">
        <f>WEEKNUM(B3287)-WEEKNUM(EOMONTH(B3287,-1)+1)+1</f>
        <v>5</v>
      </c>
      <c r="AV3287" s="209" t="str">
        <f>MONTH(R3287)&amp;"/"&amp;YEAR(R3287)</f>
        <v>5/2026</v>
      </c>
      <c r="AW3287" s="209">
        <f>WEEKNUM(R3287)-WEEKNUM(EOMONTH(R3287,-1)+1)+1</f>
        <v>3</v>
      </c>
      <c r="AX3287" s="209">
        <f>IF(BB3287="S",IF(Q3287="1. Aceitou o programa",R3287-B3287,0),0)</f>
        <v>43</v>
      </c>
      <c r="AY3287" s="209">
        <f>IF(BB3287="S",IF(AND(S3287&lt;&gt;"",R3287&lt;&gt;""),S3287-R3287,0),0)</f>
        <v>0</v>
      </c>
      <c r="AZ3287" s="209">
        <f>IF(BB3287="S",IF(Q3287="1. Aceitou o programa",IF(OR(X3287="Não se Aplica",X3287=""),IF(OR(W3287="Não se Aplica",W3287=""),0,W3287-V3287),AVERAGE(X3287-W3287,W3287-V3287)),0),0)</f>
        <v>0</v>
      </c>
      <c r="BA3287" s="209">
        <f>IF(BB3287="S",IF(AND(Q3287="1. Aceitou o programa",AH3287="Realizada"),IFERROR(IF(AG3287="",0,AG3287-R3287),0),0),0)</f>
        <v>0</v>
      </c>
      <c r="BB3287" s="209" t="str">
        <f>_xlfn.XLOOKUP(U3287,'Lista Suspensa'!$AA$20:$AA$23,'Lista Suspensa'!$AB$20:$AB$23,"N/A")</f>
        <v>S</v>
      </c>
    </row>
    <row r="3288" spans="1:54" ht="12" customHeight="1">
      <c r="A3288" s="151" t="s">
        <v>54</v>
      </c>
      <c r="B3288" s="152">
        <v>46112</v>
      </c>
      <c r="C3288" s="153" t="s">
        <v>55</v>
      </c>
      <c r="D3288" s="153" t="s">
        <v>56</v>
      </c>
      <c r="E3288" s="244">
        <v>89505882</v>
      </c>
      <c r="F3288" s="144" t="s">
        <v>6081</v>
      </c>
      <c r="G3288" s="230"/>
      <c r="H3288" s="154">
        <v>36488</v>
      </c>
      <c r="I3288" s="153">
        <v>26</v>
      </c>
      <c r="J3288" s="148" t="s">
        <v>70</v>
      </c>
      <c r="K3288" s="153"/>
      <c r="L3288" s="153"/>
      <c r="M3288" s="153"/>
      <c r="N3288" s="153"/>
      <c r="O3288" s="155">
        <v>11948699475</v>
      </c>
      <c r="P3288" s="156" t="s">
        <v>60</v>
      </c>
      <c r="Q3288" s="157" t="s">
        <v>110</v>
      </c>
      <c r="R3288" s="158">
        <v>46155</v>
      </c>
      <c r="S3288" s="159"/>
      <c r="T3288" s="159" t="s">
        <v>62</v>
      </c>
      <c r="U3288" s="159" t="s">
        <v>111</v>
      </c>
      <c r="V3288" s="154">
        <v>46149</v>
      </c>
      <c r="W3288" s="154"/>
      <c r="X3288" s="154"/>
      <c r="Y3288" s="160" t="s">
        <v>64</v>
      </c>
      <c r="Z3288" s="160" t="s">
        <v>65</v>
      </c>
      <c r="AA3288" s="153"/>
      <c r="AB3288" s="153"/>
      <c r="AC3288" s="182" t="e">
        <f t="shared" si="104"/>
        <v>#DIV/0!</v>
      </c>
      <c r="AD3288" s="153" t="e">
        <f t="shared" si="105"/>
        <v>#DIV/0!</v>
      </c>
      <c r="AE3288" s="233" t="s">
        <v>66</v>
      </c>
      <c r="AF3288" s="153"/>
      <c r="AG3288" s="159"/>
      <c r="AH3288" s="153"/>
      <c r="AI3288" s="161"/>
      <c r="AJ3288" s="153"/>
      <c r="AK3288" s="153"/>
      <c r="AL3288" s="207"/>
      <c r="AM3288" s="207"/>
      <c r="AN3288" s="207"/>
      <c r="AO3288" s="207" t="str">
        <f ca="1">IF(R3288="","",IF(R3288&gt;TODAY(),"0 meses",DATEDIF(R3288,TODAY(),"m") &amp; " meses"))</f>
        <v>0 meses</v>
      </c>
      <c r="AP3288" s="147" t="s">
        <v>67</v>
      </c>
      <c r="AQ3288" s="147" t="s">
        <v>67</v>
      </c>
      <c r="AR3288" s="147"/>
      <c r="AS3288" s="209" t="s">
        <v>68</v>
      </c>
      <c r="AT3288" s="223" t="str">
        <f>MONTH(B3288)&amp;"/"&amp;YEAR(B3288)</f>
        <v>3/2026</v>
      </c>
      <c r="AU3288" s="223">
        <f>WEEKNUM(B3288)-WEEKNUM(EOMONTH(B3288,-1)+1)+1</f>
        <v>5</v>
      </c>
      <c r="AV3288" s="209" t="str">
        <f>MONTH(R3288)&amp;"/"&amp;YEAR(R3288)</f>
        <v>5/2026</v>
      </c>
      <c r="AW3288" s="209">
        <f>WEEKNUM(R3288)-WEEKNUM(EOMONTH(R3288,-1)+1)+1</f>
        <v>3</v>
      </c>
      <c r="AX3288" s="209">
        <f>IF(BB3288="S",IF(Q3288="1. Aceitou o programa",R3288-B3288,0),0)</f>
        <v>43</v>
      </c>
      <c r="AY3288" s="209">
        <f>IF(BB3288="S",IF(AND(S3288&lt;&gt;"",R3288&lt;&gt;""),S3288-R3288,0),0)</f>
        <v>0</v>
      </c>
      <c r="AZ3288" s="209">
        <f>IF(BB3288="S",IF(Q3288="1. Aceitou o programa",IF(OR(X3288="Não se Aplica",X3288=""),IF(OR(W3288="Não se Aplica",W3288=""),0,W3288-V3288),AVERAGE(X3288-W3288,W3288-V3288)),0),0)</f>
        <v>0</v>
      </c>
      <c r="BA3288" s="209">
        <f>IF(BB3288="S",IF(AND(Q3288="1. Aceitou o programa",AH3288="Realizada"),IFERROR(IF(AG3288="",0,AG3288-R3288),0),0),0)</f>
        <v>0</v>
      </c>
      <c r="BB3288" s="209" t="str">
        <f>_xlfn.XLOOKUP(U3288,'Lista Suspensa'!$AA$20:$AA$23,'Lista Suspensa'!$AB$20:$AB$23,"N/A")</f>
        <v>S</v>
      </c>
    </row>
    <row r="3289" spans="1:54" ht="12" customHeight="1">
      <c r="A3289" s="151" t="s">
        <v>54</v>
      </c>
      <c r="B3289" s="152">
        <v>46112</v>
      </c>
      <c r="C3289" s="153" t="s">
        <v>55</v>
      </c>
      <c r="D3289" s="153" t="s">
        <v>56</v>
      </c>
      <c r="E3289" s="244">
        <v>89201758</v>
      </c>
      <c r="F3289" s="144" t="s">
        <v>6082</v>
      </c>
      <c r="G3289" s="230"/>
      <c r="H3289" s="154">
        <v>36497</v>
      </c>
      <c r="I3289" s="153">
        <v>26</v>
      </c>
      <c r="J3289" s="148" t="s">
        <v>70</v>
      </c>
      <c r="K3289" s="153"/>
      <c r="L3289" s="153"/>
      <c r="M3289" s="153"/>
      <c r="N3289" s="153"/>
      <c r="O3289" s="155">
        <v>21969325763</v>
      </c>
      <c r="P3289" s="156" t="s">
        <v>60</v>
      </c>
      <c r="Q3289" s="157" t="s">
        <v>110</v>
      </c>
      <c r="R3289" s="158">
        <v>46155</v>
      </c>
      <c r="S3289" s="159"/>
      <c r="T3289" s="159" t="s">
        <v>62</v>
      </c>
      <c r="U3289" s="159" t="s">
        <v>111</v>
      </c>
      <c r="V3289" s="154">
        <v>46149</v>
      </c>
      <c r="W3289" s="154"/>
      <c r="X3289" s="154"/>
      <c r="Y3289" s="160" t="s">
        <v>64</v>
      </c>
      <c r="Z3289" s="160" t="s">
        <v>65</v>
      </c>
      <c r="AA3289" s="153"/>
      <c r="AB3289" s="153"/>
      <c r="AC3289" s="182" t="e">
        <f t="shared" si="104"/>
        <v>#DIV/0!</v>
      </c>
      <c r="AD3289" s="153" t="e">
        <f t="shared" si="105"/>
        <v>#DIV/0!</v>
      </c>
      <c r="AE3289" s="233" t="s">
        <v>66</v>
      </c>
      <c r="AF3289" s="153"/>
      <c r="AG3289" s="159"/>
      <c r="AH3289" s="153"/>
      <c r="AI3289" s="161"/>
      <c r="AJ3289" s="153"/>
      <c r="AK3289" s="153"/>
      <c r="AL3289" s="207"/>
      <c r="AM3289" s="207"/>
      <c r="AN3289" s="207"/>
      <c r="AO3289" s="207" t="str">
        <f ca="1">IF(R3289="","",IF(R3289&gt;TODAY(),"0 meses",DATEDIF(R3289,TODAY(),"m") &amp; " meses"))</f>
        <v>0 meses</v>
      </c>
      <c r="AP3289" s="147" t="s">
        <v>67</v>
      </c>
      <c r="AQ3289" s="147" t="s">
        <v>67</v>
      </c>
      <c r="AR3289" s="147"/>
      <c r="AS3289" s="209" t="s">
        <v>68</v>
      </c>
      <c r="AT3289" s="223" t="str">
        <f>MONTH(B3289)&amp;"/"&amp;YEAR(B3289)</f>
        <v>3/2026</v>
      </c>
      <c r="AU3289" s="223">
        <f>WEEKNUM(B3289)-WEEKNUM(EOMONTH(B3289,-1)+1)+1</f>
        <v>5</v>
      </c>
      <c r="AV3289" s="209" t="str">
        <f>MONTH(R3289)&amp;"/"&amp;YEAR(R3289)</f>
        <v>5/2026</v>
      </c>
      <c r="AW3289" s="209">
        <f>WEEKNUM(R3289)-WEEKNUM(EOMONTH(R3289,-1)+1)+1</f>
        <v>3</v>
      </c>
      <c r="AX3289" s="209">
        <f>IF(BB3289="S",IF(Q3289="1. Aceitou o programa",R3289-B3289,0),0)</f>
        <v>43</v>
      </c>
      <c r="AY3289" s="209">
        <f>IF(BB3289="S",IF(AND(S3289&lt;&gt;"",R3289&lt;&gt;""),S3289-R3289,0),0)</f>
        <v>0</v>
      </c>
      <c r="AZ3289" s="209">
        <f>IF(BB3289="S",IF(Q3289="1. Aceitou o programa",IF(OR(X3289="Não se Aplica",X3289=""),IF(OR(W3289="Não se Aplica",W3289=""),0,W3289-V3289),AVERAGE(X3289-W3289,W3289-V3289)),0),0)</f>
        <v>0</v>
      </c>
      <c r="BA3289" s="209">
        <f>IF(BB3289="S",IF(AND(Q3289="1. Aceitou o programa",AH3289="Realizada"),IFERROR(IF(AG3289="",0,AG3289-R3289),0),0),0)</f>
        <v>0</v>
      </c>
      <c r="BB3289" s="209" t="str">
        <f>_xlfn.XLOOKUP(U3289,'Lista Suspensa'!$AA$20:$AA$23,'Lista Suspensa'!$AB$20:$AB$23,"N/A")</f>
        <v>S</v>
      </c>
    </row>
    <row r="3290" spans="1:54" ht="12" customHeight="1">
      <c r="A3290" s="151" t="s">
        <v>54</v>
      </c>
      <c r="B3290" s="152">
        <v>46112</v>
      </c>
      <c r="C3290" s="153" t="s">
        <v>55</v>
      </c>
      <c r="D3290" s="153" t="s">
        <v>56</v>
      </c>
      <c r="E3290" s="244">
        <v>93814003</v>
      </c>
      <c r="F3290" s="144" t="s">
        <v>6083</v>
      </c>
      <c r="G3290" s="230"/>
      <c r="H3290" s="154">
        <v>36591</v>
      </c>
      <c r="I3290" s="153">
        <v>26</v>
      </c>
      <c r="J3290" s="148" t="s">
        <v>70</v>
      </c>
      <c r="K3290" s="153"/>
      <c r="L3290" s="153"/>
      <c r="M3290" s="153"/>
      <c r="N3290" s="153"/>
      <c r="O3290" s="155">
        <v>21991145350</v>
      </c>
      <c r="P3290" s="156" t="s">
        <v>60</v>
      </c>
      <c r="Q3290" s="157" t="s">
        <v>110</v>
      </c>
      <c r="R3290" s="158">
        <v>46155</v>
      </c>
      <c r="S3290" s="159"/>
      <c r="T3290" s="159" t="s">
        <v>62</v>
      </c>
      <c r="U3290" s="159" t="s">
        <v>111</v>
      </c>
      <c r="V3290" s="154">
        <v>46149</v>
      </c>
      <c r="W3290" s="154"/>
      <c r="X3290" s="154"/>
      <c r="Y3290" s="160" t="s">
        <v>64</v>
      </c>
      <c r="Z3290" s="160" t="s">
        <v>65</v>
      </c>
      <c r="AA3290" s="153"/>
      <c r="AB3290" s="153"/>
      <c r="AC3290" s="182" t="e">
        <f t="shared" si="104"/>
        <v>#DIV/0!</v>
      </c>
      <c r="AD3290" s="153" t="e">
        <f t="shared" si="105"/>
        <v>#DIV/0!</v>
      </c>
      <c r="AE3290" s="233" t="s">
        <v>66</v>
      </c>
      <c r="AF3290" s="153"/>
      <c r="AG3290" s="159"/>
      <c r="AH3290" s="153"/>
      <c r="AI3290" s="161"/>
      <c r="AJ3290" s="153"/>
      <c r="AK3290" s="153"/>
      <c r="AL3290" s="207"/>
      <c r="AM3290" s="207"/>
      <c r="AN3290" s="207"/>
      <c r="AO3290" s="207" t="str">
        <f ca="1">IF(R3290="","",IF(R3290&gt;TODAY(),"0 meses",DATEDIF(R3290,TODAY(),"m") &amp; " meses"))</f>
        <v>0 meses</v>
      </c>
      <c r="AP3290" s="147" t="s">
        <v>67</v>
      </c>
      <c r="AQ3290" s="147" t="s">
        <v>67</v>
      </c>
      <c r="AR3290" s="147"/>
      <c r="AS3290" s="209" t="s">
        <v>68</v>
      </c>
      <c r="AT3290" s="223" t="str">
        <f>MONTH(B3290)&amp;"/"&amp;YEAR(B3290)</f>
        <v>3/2026</v>
      </c>
      <c r="AU3290" s="223">
        <f>WEEKNUM(B3290)-WEEKNUM(EOMONTH(B3290,-1)+1)+1</f>
        <v>5</v>
      </c>
      <c r="AV3290" s="209" t="str">
        <f>MONTH(R3290)&amp;"/"&amp;YEAR(R3290)</f>
        <v>5/2026</v>
      </c>
      <c r="AW3290" s="209">
        <f>WEEKNUM(R3290)-WEEKNUM(EOMONTH(R3290,-1)+1)+1</f>
        <v>3</v>
      </c>
      <c r="AX3290" s="209">
        <f>IF(BB3290="S",IF(Q3290="1. Aceitou o programa",R3290-B3290,0),0)</f>
        <v>43</v>
      </c>
      <c r="AY3290" s="209">
        <f>IF(BB3290="S",IF(AND(S3290&lt;&gt;"",R3290&lt;&gt;""),S3290-R3290,0),0)</f>
        <v>0</v>
      </c>
      <c r="AZ3290" s="209">
        <f>IF(BB3290="S",IF(Q3290="1. Aceitou o programa",IF(OR(X3290="Não se Aplica",X3290=""),IF(OR(W3290="Não se Aplica",W3290=""),0,W3290-V3290),AVERAGE(X3290-W3290,W3290-V3290)),0),0)</f>
        <v>0</v>
      </c>
      <c r="BA3290" s="209">
        <f>IF(BB3290="S",IF(AND(Q3290="1. Aceitou o programa",AH3290="Realizada"),IFERROR(IF(AG3290="",0,AG3290-R3290),0),0),0)</f>
        <v>0</v>
      </c>
      <c r="BB3290" s="209" t="str">
        <f>_xlfn.XLOOKUP(U3290,'Lista Suspensa'!$AA$20:$AA$23,'Lista Suspensa'!$AB$20:$AB$23,"N/A")</f>
        <v>S</v>
      </c>
    </row>
    <row r="3291" spans="1:54" ht="12" customHeight="1">
      <c r="A3291" s="151" t="s">
        <v>54</v>
      </c>
      <c r="B3291" s="152">
        <v>46112</v>
      </c>
      <c r="C3291" s="153" t="s">
        <v>55</v>
      </c>
      <c r="D3291" s="153" t="s">
        <v>56</v>
      </c>
      <c r="E3291" s="244">
        <v>94188311</v>
      </c>
      <c r="F3291" s="144" t="s">
        <v>6084</v>
      </c>
      <c r="G3291" s="230"/>
      <c r="H3291" s="154">
        <v>36656</v>
      </c>
      <c r="I3291" s="153">
        <v>26</v>
      </c>
      <c r="J3291" s="148" t="s">
        <v>70</v>
      </c>
      <c r="K3291" s="153"/>
      <c r="L3291" s="153"/>
      <c r="M3291" s="153"/>
      <c r="N3291" s="153"/>
      <c r="O3291" s="155">
        <v>11986691957</v>
      </c>
      <c r="P3291" s="156" t="s">
        <v>60</v>
      </c>
      <c r="Q3291" s="157" t="s">
        <v>110</v>
      </c>
      <c r="R3291" s="158">
        <v>46155</v>
      </c>
      <c r="S3291" s="159"/>
      <c r="T3291" s="159" t="s">
        <v>62</v>
      </c>
      <c r="U3291" s="159" t="s">
        <v>111</v>
      </c>
      <c r="V3291" s="154">
        <v>46149</v>
      </c>
      <c r="W3291" s="154"/>
      <c r="X3291" s="154"/>
      <c r="Y3291" s="160" t="s">
        <v>64</v>
      </c>
      <c r="Z3291" s="160" t="s">
        <v>65</v>
      </c>
      <c r="AA3291" s="153"/>
      <c r="AB3291" s="153"/>
      <c r="AC3291" s="182" t="e">
        <f t="shared" si="104"/>
        <v>#DIV/0!</v>
      </c>
      <c r="AD3291" s="153" t="e">
        <f t="shared" si="105"/>
        <v>#DIV/0!</v>
      </c>
      <c r="AE3291" s="233" t="s">
        <v>66</v>
      </c>
      <c r="AF3291" s="153"/>
      <c r="AG3291" s="159"/>
      <c r="AH3291" s="153"/>
      <c r="AI3291" s="161"/>
      <c r="AJ3291" s="153"/>
      <c r="AK3291" s="153"/>
      <c r="AL3291" s="207"/>
      <c r="AM3291" s="207"/>
      <c r="AN3291" s="207"/>
      <c r="AO3291" s="207" t="str">
        <f ca="1">IF(R3291="","",IF(R3291&gt;TODAY(),"0 meses",DATEDIF(R3291,TODAY(),"m") &amp; " meses"))</f>
        <v>0 meses</v>
      </c>
      <c r="AP3291" s="147" t="s">
        <v>67</v>
      </c>
      <c r="AQ3291" s="147" t="s">
        <v>67</v>
      </c>
      <c r="AR3291" s="147"/>
      <c r="AS3291" s="209" t="s">
        <v>68</v>
      </c>
      <c r="AT3291" s="223" t="str">
        <f>MONTH(B3291)&amp;"/"&amp;YEAR(B3291)</f>
        <v>3/2026</v>
      </c>
      <c r="AU3291" s="223">
        <f>WEEKNUM(B3291)-WEEKNUM(EOMONTH(B3291,-1)+1)+1</f>
        <v>5</v>
      </c>
      <c r="AV3291" s="209" t="str">
        <f>MONTH(R3291)&amp;"/"&amp;YEAR(R3291)</f>
        <v>5/2026</v>
      </c>
      <c r="AW3291" s="209">
        <f>WEEKNUM(R3291)-WEEKNUM(EOMONTH(R3291,-1)+1)+1</f>
        <v>3</v>
      </c>
      <c r="AX3291" s="209">
        <f>IF(BB3291="S",IF(Q3291="1. Aceitou o programa",R3291-B3291,0),0)</f>
        <v>43</v>
      </c>
      <c r="AY3291" s="209">
        <f>IF(BB3291="S",IF(AND(S3291&lt;&gt;"",R3291&lt;&gt;""),S3291-R3291,0),0)</f>
        <v>0</v>
      </c>
      <c r="AZ3291" s="209">
        <f>IF(BB3291="S",IF(Q3291="1. Aceitou o programa",IF(OR(X3291="Não se Aplica",X3291=""),IF(OR(W3291="Não se Aplica",W3291=""),0,W3291-V3291),AVERAGE(X3291-W3291,W3291-V3291)),0),0)</f>
        <v>0</v>
      </c>
      <c r="BA3291" s="209">
        <f>IF(BB3291="S",IF(AND(Q3291="1. Aceitou o programa",AH3291="Realizada"),IFERROR(IF(AG3291="",0,AG3291-R3291),0),0),0)</f>
        <v>0</v>
      </c>
      <c r="BB3291" s="209" t="str">
        <f>_xlfn.XLOOKUP(U3291,'Lista Suspensa'!$AA$20:$AA$23,'Lista Suspensa'!$AB$20:$AB$23,"N/A")</f>
        <v>S</v>
      </c>
    </row>
    <row r="3292" spans="1:54" ht="12" customHeight="1">
      <c r="A3292" s="151" t="s">
        <v>54</v>
      </c>
      <c r="B3292" s="152">
        <v>46112</v>
      </c>
      <c r="C3292" s="153" t="s">
        <v>55</v>
      </c>
      <c r="D3292" s="153" t="s">
        <v>56</v>
      </c>
      <c r="E3292" s="244">
        <v>93128524</v>
      </c>
      <c r="F3292" s="144" t="s">
        <v>6085</v>
      </c>
      <c r="G3292" s="230"/>
      <c r="H3292" s="154">
        <v>36694</v>
      </c>
      <c r="I3292" s="153">
        <v>25</v>
      </c>
      <c r="J3292" s="148" t="s">
        <v>70</v>
      </c>
      <c r="K3292" s="153"/>
      <c r="L3292" s="153"/>
      <c r="M3292" s="153"/>
      <c r="N3292" s="153"/>
      <c r="O3292" s="155">
        <v>21964082252</v>
      </c>
      <c r="P3292" s="156" t="s">
        <v>60</v>
      </c>
      <c r="Q3292" s="157" t="s">
        <v>110</v>
      </c>
      <c r="R3292" s="158">
        <v>46155</v>
      </c>
      <c r="S3292" s="159"/>
      <c r="T3292" s="159" t="s">
        <v>62</v>
      </c>
      <c r="U3292" s="159" t="s">
        <v>111</v>
      </c>
      <c r="V3292" s="154">
        <v>46149</v>
      </c>
      <c r="W3292" s="154"/>
      <c r="X3292" s="154"/>
      <c r="Y3292" s="160" t="s">
        <v>64</v>
      </c>
      <c r="Z3292" s="160" t="s">
        <v>65</v>
      </c>
      <c r="AA3292" s="153"/>
      <c r="AB3292" s="153"/>
      <c r="AC3292" s="182" t="e">
        <f t="shared" si="104"/>
        <v>#DIV/0!</v>
      </c>
      <c r="AD3292" s="153" t="e">
        <f t="shared" si="105"/>
        <v>#DIV/0!</v>
      </c>
      <c r="AE3292" s="233" t="s">
        <v>66</v>
      </c>
      <c r="AF3292" s="153"/>
      <c r="AG3292" s="159"/>
      <c r="AH3292" s="153"/>
      <c r="AI3292" s="161"/>
      <c r="AJ3292" s="153"/>
      <c r="AK3292" s="153"/>
      <c r="AL3292" s="207"/>
      <c r="AM3292" s="207"/>
      <c r="AN3292" s="207"/>
      <c r="AO3292" s="207" t="str">
        <f ca="1">IF(R3292="","",IF(R3292&gt;TODAY(),"0 meses",DATEDIF(R3292,TODAY(),"m") &amp; " meses"))</f>
        <v>0 meses</v>
      </c>
      <c r="AP3292" s="147" t="s">
        <v>67</v>
      </c>
      <c r="AQ3292" s="147" t="s">
        <v>67</v>
      </c>
      <c r="AR3292" s="147"/>
      <c r="AS3292" s="209" t="s">
        <v>68</v>
      </c>
      <c r="AT3292" s="223" t="str">
        <f>MONTH(B3292)&amp;"/"&amp;YEAR(B3292)</f>
        <v>3/2026</v>
      </c>
      <c r="AU3292" s="223">
        <f>WEEKNUM(B3292)-WEEKNUM(EOMONTH(B3292,-1)+1)+1</f>
        <v>5</v>
      </c>
      <c r="AV3292" s="209" t="str">
        <f>MONTH(R3292)&amp;"/"&amp;YEAR(R3292)</f>
        <v>5/2026</v>
      </c>
      <c r="AW3292" s="209">
        <f>WEEKNUM(R3292)-WEEKNUM(EOMONTH(R3292,-1)+1)+1</f>
        <v>3</v>
      </c>
      <c r="AX3292" s="209">
        <f>IF(BB3292="S",IF(Q3292="1. Aceitou o programa",R3292-B3292,0),0)</f>
        <v>43</v>
      </c>
      <c r="AY3292" s="209">
        <f>IF(BB3292="S",IF(AND(S3292&lt;&gt;"",R3292&lt;&gt;""),S3292-R3292,0),0)</f>
        <v>0</v>
      </c>
      <c r="AZ3292" s="209">
        <f>IF(BB3292="S",IF(Q3292="1. Aceitou o programa",IF(OR(X3292="Não se Aplica",X3292=""),IF(OR(W3292="Não se Aplica",W3292=""),0,W3292-V3292),AVERAGE(X3292-W3292,W3292-V3292)),0),0)</f>
        <v>0</v>
      </c>
      <c r="BA3292" s="209">
        <f>IF(BB3292="S",IF(AND(Q3292="1. Aceitou o programa",AH3292="Realizada"),IFERROR(IF(AG3292="",0,AG3292-R3292),0),0),0)</f>
        <v>0</v>
      </c>
      <c r="BB3292" s="209" t="str">
        <f>_xlfn.XLOOKUP(U3292,'Lista Suspensa'!$AA$20:$AA$23,'Lista Suspensa'!$AB$20:$AB$23,"N/A")</f>
        <v>S</v>
      </c>
    </row>
    <row r="3293" spans="1:54" ht="12" customHeight="1">
      <c r="A3293" s="151" t="s">
        <v>54</v>
      </c>
      <c r="B3293" s="152">
        <v>46112</v>
      </c>
      <c r="C3293" s="153" t="s">
        <v>55</v>
      </c>
      <c r="D3293" s="153" t="s">
        <v>56</v>
      </c>
      <c r="E3293" s="244">
        <v>95645653</v>
      </c>
      <c r="F3293" s="144" t="s">
        <v>6086</v>
      </c>
      <c r="G3293" s="230"/>
      <c r="H3293" s="154">
        <v>36712</v>
      </c>
      <c r="I3293" s="153">
        <v>25</v>
      </c>
      <c r="J3293" s="148" t="s">
        <v>70</v>
      </c>
      <c r="K3293" s="153"/>
      <c r="L3293" s="153"/>
      <c r="M3293" s="153"/>
      <c r="N3293" s="153"/>
      <c r="O3293" s="155">
        <v>11945162318</v>
      </c>
      <c r="P3293" s="156" t="s">
        <v>60</v>
      </c>
      <c r="Q3293" s="157" t="s">
        <v>110</v>
      </c>
      <c r="R3293" s="158">
        <v>46155</v>
      </c>
      <c r="S3293" s="159"/>
      <c r="T3293" s="159" t="s">
        <v>62</v>
      </c>
      <c r="U3293" s="159" t="s">
        <v>111</v>
      </c>
      <c r="V3293" s="154">
        <v>46149</v>
      </c>
      <c r="W3293" s="154"/>
      <c r="X3293" s="154"/>
      <c r="Y3293" s="160" t="s">
        <v>64</v>
      </c>
      <c r="Z3293" s="160" t="s">
        <v>65</v>
      </c>
      <c r="AA3293" s="153"/>
      <c r="AB3293" s="153"/>
      <c r="AC3293" s="182" t="e">
        <f t="shared" si="104"/>
        <v>#DIV/0!</v>
      </c>
      <c r="AD3293" s="153" t="e">
        <f t="shared" si="105"/>
        <v>#DIV/0!</v>
      </c>
      <c r="AE3293" s="233" t="s">
        <v>66</v>
      </c>
      <c r="AF3293" s="153"/>
      <c r="AG3293" s="159"/>
      <c r="AH3293" s="153"/>
      <c r="AI3293" s="161"/>
      <c r="AJ3293" s="153"/>
      <c r="AK3293" s="153"/>
      <c r="AL3293" s="207"/>
      <c r="AM3293" s="207"/>
      <c r="AN3293" s="207"/>
      <c r="AO3293" s="207" t="str">
        <f ca="1">IF(R3293="","",IF(R3293&gt;TODAY(),"0 meses",DATEDIF(R3293,TODAY(),"m") &amp; " meses"))</f>
        <v>0 meses</v>
      </c>
      <c r="AP3293" s="147" t="s">
        <v>67</v>
      </c>
      <c r="AQ3293" s="147" t="s">
        <v>67</v>
      </c>
      <c r="AR3293" s="147"/>
      <c r="AS3293" s="209" t="s">
        <v>68</v>
      </c>
      <c r="AT3293" s="223" t="str">
        <f>MONTH(B3293)&amp;"/"&amp;YEAR(B3293)</f>
        <v>3/2026</v>
      </c>
      <c r="AU3293" s="223">
        <f>WEEKNUM(B3293)-WEEKNUM(EOMONTH(B3293,-1)+1)+1</f>
        <v>5</v>
      </c>
      <c r="AV3293" s="209" t="str">
        <f>MONTH(R3293)&amp;"/"&amp;YEAR(R3293)</f>
        <v>5/2026</v>
      </c>
      <c r="AW3293" s="209">
        <f>WEEKNUM(R3293)-WEEKNUM(EOMONTH(R3293,-1)+1)+1</f>
        <v>3</v>
      </c>
      <c r="AX3293" s="209">
        <f>IF(BB3293="S",IF(Q3293="1. Aceitou o programa",R3293-B3293,0),0)</f>
        <v>43</v>
      </c>
      <c r="AY3293" s="209">
        <f>IF(BB3293="S",IF(AND(S3293&lt;&gt;"",R3293&lt;&gt;""),S3293-R3293,0),0)</f>
        <v>0</v>
      </c>
      <c r="AZ3293" s="209">
        <f>IF(BB3293="S",IF(Q3293="1. Aceitou o programa",IF(OR(X3293="Não se Aplica",X3293=""),IF(OR(W3293="Não se Aplica",W3293=""),0,W3293-V3293),AVERAGE(X3293-W3293,W3293-V3293)),0),0)</f>
        <v>0</v>
      </c>
      <c r="BA3293" s="209">
        <f>IF(BB3293="S",IF(AND(Q3293="1. Aceitou o programa",AH3293="Realizada"),IFERROR(IF(AG3293="",0,AG3293-R3293),0),0),0)</f>
        <v>0</v>
      </c>
      <c r="BB3293" s="209" t="str">
        <f>_xlfn.XLOOKUP(U3293,'Lista Suspensa'!$AA$20:$AA$23,'Lista Suspensa'!$AB$20:$AB$23,"N/A")</f>
        <v>S</v>
      </c>
    </row>
    <row r="3294" spans="1:54" ht="12" customHeight="1">
      <c r="A3294" s="151" t="s">
        <v>54</v>
      </c>
      <c r="B3294" s="152">
        <v>46112</v>
      </c>
      <c r="C3294" s="153" t="s">
        <v>55</v>
      </c>
      <c r="D3294" s="153" t="s">
        <v>56</v>
      </c>
      <c r="E3294" s="244">
        <v>89055707</v>
      </c>
      <c r="F3294" s="144" t="s">
        <v>6087</v>
      </c>
      <c r="G3294" s="230"/>
      <c r="H3294" s="154">
        <v>36837</v>
      </c>
      <c r="I3294" s="153">
        <v>25</v>
      </c>
      <c r="J3294" s="148" t="s">
        <v>58</v>
      </c>
      <c r="K3294" s="153"/>
      <c r="L3294" s="153"/>
      <c r="M3294" s="153"/>
      <c r="N3294" s="153"/>
      <c r="O3294" s="155">
        <v>11977839865</v>
      </c>
      <c r="P3294" s="156" t="s">
        <v>60</v>
      </c>
      <c r="Q3294" s="157" t="s">
        <v>110</v>
      </c>
      <c r="R3294" s="158">
        <v>46155</v>
      </c>
      <c r="S3294" s="159"/>
      <c r="T3294" s="159" t="s">
        <v>62</v>
      </c>
      <c r="U3294" s="159" t="s">
        <v>111</v>
      </c>
      <c r="V3294" s="154">
        <v>46149</v>
      </c>
      <c r="W3294" s="154"/>
      <c r="X3294" s="154"/>
      <c r="Y3294" s="160" t="s">
        <v>64</v>
      </c>
      <c r="Z3294" s="160" t="s">
        <v>65</v>
      </c>
      <c r="AA3294" s="153"/>
      <c r="AB3294" s="153"/>
      <c r="AC3294" s="182" t="e">
        <f t="shared" si="104"/>
        <v>#DIV/0!</v>
      </c>
      <c r="AD3294" s="153" t="e">
        <f t="shared" si="105"/>
        <v>#DIV/0!</v>
      </c>
      <c r="AE3294" s="233" t="s">
        <v>66</v>
      </c>
      <c r="AF3294" s="153"/>
      <c r="AG3294" s="159"/>
      <c r="AH3294" s="153"/>
      <c r="AI3294" s="161"/>
      <c r="AJ3294" s="153"/>
      <c r="AK3294" s="153"/>
      <c r="AL3294" s="207"/>
      <c r="AM3294" s="207"/>
      <c r="AN3294" s="207"/>
      <c r="AO3294" s="207" t="str">
        <f ca="1">IF(R3294="","",IF(R3294&gt;TODAY(),"0 meses",DATEDIF(R3294,TODAY(),"m") &amp; " meses"))</f>
        <v>0 meses</v>
      </c>
      <c r="AP3294" s="147" t="s">
        <v>67</v>
      </c>
      <c r="AQ3294" s="147" t="s">
        <v>67</v>
      </c>
      <c r="AR3294" s="147"/>
      <c r="AS3294" s="209" t="s">
        <v>68</v>
      </c>
      <c r="AT3294" s="223" t="str">
        <f>MONTH(B3294)&amp;"/"&amp;YEAR(B3294)</f>
        <v>3/2026</v>
      </c>
      <c r="AU3294" s="223">
        <f>WEEKNUM(B3294)-WEEKNUM(EOMONTH(B3294,-1)+1)+1</f>
        <v>5</v>
      </c>
      <c r="AV3294" s="209" t="str">
        <f>MONTH(R3294)&amp;"/"&amp;YEAR(R3294)</f>
        <v>5/2026</v>
      </c>
      <c r="AW3294" s="209">
        <f>WEEKNUM(R3294)-WEEKNUM(EOMONTH(R3294,-1)+1)+1</f>
        <v>3</v>
      </c>
      <c r="AX3294" s="209">
        <f>IF(BB3294="S",IF(Q3294="1. Aceitou o programa",R3294-B3294,0),0)</f>
        <v>43</v>
      </c>
      <c r="AY3294" s="209">
        <f>IF(BB3294="S",IF(AND(S3294&lt;&gt;"",R3294&lt;&gt;""),S3294-R3294,0),0)</f>
        <v>0</v>
      </c>
      <c r="AZ3294" s="209">
        <f>IF(BB3294="S",IF(Q3294="1. Aceitou o programa",IF(OR(X3294="Não se Aplica",X3294=""),IF(OR(W3294="Não se Aplica",W3294=""),0,W3294-V3294),AVERAGE(X3294-W3294,W3294-V3294)),0),0)</f>
        <v>0</v>
      </c>
      <c r="BA3294" s="209">
        <f>IF(BB3294="S",IF(AND(Q3294="1. Aceitou o programa",AH3294="Realizada"),IFERROR(IF(AG3294="",0,AG3294-R3294),0),0),0)</f>
        <v>0</v>
      </c>
      <c r="BB3294" s="209" t="str">
        <f>_xlfn.XLOOKUP(U3294,'Lista Suspensa'!$AA$20:$AA$23,'Lista Suspensa'!$AB$20:$AB$23,"N/A")</f>
        <v>S</v>
      </c>
    </row>
    <row r="3295" spans="1:54" ht="12" customHeight="1">
      <c r="A3295" s="151" t="s">
        <v>54</v>
      </c>
      <c r="B3295" s="152">
        <v>46112</v>
      </c>
      <c r="C3295" s="153" t="s">
        <v>55</v>
      </c>
      <c r="D3295" s="153" t="s">
        <v>56</v>
      </c>
      <c r="E3295" s="244">
        <v>312355165</v>
      </c>
      <c r="F3295" s="144" t="s">
        <v>6088</v>
      </c>
      <c r="G3295" s="230"/>
      <c r="H3295" s="154">
        <v>36900</v>
      </c>
      <c r="I3295" s="153">
        <v>25</v>
      </c>
      <c r="J3295" s="148" t="s">
        <v>70</v>
      </c>
      <c r="K3295" s="153"/>
      <c r="L3295" s="153"/>
      <c r="M3295" s="153"/>
      <c r="N3295" s="153"/>
      <c r="O3295" s="155">
        <v>21993076002</v>
      </c>
      <c r="P3295" s="156" t="s">
        <v>60</v>
      </c>
      <c r="Q3295" s="157" t="s">
        <v>110</v>
      </c>
      <c r="R3295" s="158">
        <v>46155</v>
      </c>
      <c r="S3295" s="159"/>
      <c r="T3295" s="159" t="s">
        <v>62</v>
      </c>
      <c r="U3295" s="159" t="s">
        <v>111</v>
      </c>
      <c r="V3295" s="154">
        <v>46149</v>
      </c>
      <c r="W3295" s="154"/>
      <c r="X3295" s="154"/>
      <c r="Y3295" s="160" t="s">
        <v>64</v>
      </c>
      <c r="Z3295" s="160" t="s">
        <v>65</v>
      </c>
      <c r="AA3295" s="153"/>
      <c r="AB3295" s="153"/>
      <c r="AC3295" s="182" t="e">
        <f t="shared" si="104"/>
        <v>#DIV/0!</v>
      </c>
      <c r="AD3295" s="153" t="e">
        <f t="shared" si="105"/>
        <v>#DIV/0!</v>
      </c>
      <c r="AE3295" s="233" t="s">
        <v>66</v>
      </c>
      <c r="AF3295" s="153"/>
      <c r="AG3295" s="159"/>
      <c r="AH3295" s="153"/>
      <c r="AI3295" s="161"/>
      <c r="AJ3295" s="153"/>
      <c r="AK3295" s="153"/>
      <c r="AL3295" s="207"/>
      <c r="AM3295" s="207"/>
      <c r="AN3295" s="207"/>
      <c r="AO3295" s="207" t="str">
        <f ca="1">IF(R3295="","",IF(R3295&gt;TODAY(),"0 meses",DATEDIF(R3295,TODAY(),"m") &amp; " meses"))</f>
        <v>0 meses</v>
      </c>
      <c r="AP3295" s="147" t="s">
        <v>67</v>
      </c>
      <c r="AQ3295" s="147" t="s">
        <v>67</v>
      </c>
      <c r="AR3295" s="147"/>
      <c r="AS3295" s="209" t="s">
        <v>68</v>
      </c>
      <c r="AT3295" s="223" t="str">
        <f>MONTH(B3295)&amp;"/"&amp;YEAR(B3295)</f>
        <v>3/2026</v>
      </c>
      <c r="AU3295" s="223">
        <f>WEEKNUM(B3295)-WEEKNUM(EOMONTH(B3295,-1)+1)+1</f>
        <v>5</v>
      </c>
      <c r="AV3295" s="209" t="str">
        <f>MONTH(R3295)&amp;"/"&amp;YEAR(R3295)</f>
        <v>5/2026</v>
      </c>
      <c r="AW3295" s="209">
        <f>WEEKNUM(R3295)-WEEKNUM(EOMONTH(R3295,-1)+1)+1</f>
        <v>3</v>
      </c>
      <c r="AX3295" s="209">
        <f>IF(BB3295="S",IF(Q3295="1. Aceitou o programa",R3295-B3295,0),0)</f>
        <v>43</v>
      </c>
      <c r="AY3295" s="209">
        <f>IF(BB3295="S",IF(AND(S3295&lt;&gt;"",R3295&lt;&gt;""),S3295-R3295,0),0)</f>
        <v>0</v>
      </c>
      <c r="AZ3295" s="209">
        <f>IF(BB3295="S",IF(Q3295="1. Aceitou o programa",IF(OR(X3295="Não se Aplica",X3295=""),IF(OR(W3295="Não se Aplica",W3295=""),0,W3295-V3295),AVERAGE(X3295-W3295,W3295-V3295)),0),0)</f>
        <v>0</v>
      </c>
      <c r="BA3295" s="209">
        <f>IF(BB3295="S",IF(AND(Q3295="1. Aceitou o programa",AH3295="Realizada"),IFERROR(IF(AG3295="",0,AG3295-R3295),0),0),0)</f>
        <v>0</v>
      </c>
      <c r="BB3295" s="209" t="str">
        <f>_xlfn.XLOOKUP(U3295,'Lista Suspensa'!$AA$20:$AA$23,'Lista Suspensa'!$AB$20:$AB$23,"N/A")</f>
        <v>S</v>
      </c>
    </row>
    <row r="3296" spans="1:54" ht="12" customHeight="1">
      <c r="A3296" s="151" t="s">
        <v>54</v>
      </c>
      <c r="B3296" s="152">
        <v>46112</v>
      </c>
      <c r="C3296" s="153" t="s">
        <v>55</v>
      </c>
      <c r="D3296" s="153" t="s">
        <v>56</v>
      </c>
      <c r="E3296" s="244">
        <v>89903708</v>
      </c>
      <c r="F3296" s="144" t="s">
        <v>6089</v>
      </c>
      <c r="G3296" s="230"/>
      <c r="H3296" s="154">
        <v>36903</v>
      </c>
      <c r="I3296" s="153">
        <v>25</v>
      </c>
      <c r="J3296" s="148" t="s">
        <v>70</v>
      </c>
      <c r="K3296" s="153"/>
      <c r="L3296" s="153"/>
      <c r="M3296" s="153"/>
      <c r="N3296" s="153"/>
      <c r="O3296" s="155">
        <v>21967789922</v>
      </c>
      <c r="P3296" s="156" t="s">
        <v>60</v>
      </c>
      <c r="Q3296" s="157" t="s">
        <v>110</v>
      </c>
      <c r="R3296" s="158">
        <v>46155</v>
      </c>
      <c r="S3296" s="159"/>
      <c r="T3296" s="159" t="s">
        <v>62</v>
      </c>
      <c r="U3296" s="159" t="s">
        <v>111</v>
      </c>
      <c r="V3296" s="154">
        <v>46149</v>
      </c>
      <c r="W3296" s="154"/>
      <c r="X3296" s="154"/>
      <c r="Y3296" s="160" t="s">
        <v>64</v>
      </c>
      <c r="Z3296" s="160" t="s">
        <v>65</v>
      </c>
      <c r="AA3296" s="153"/>
      <c r="AB3296" s="153"/>
      <c r="AC3296" s="182" t="e">
        <f t="shared" si="104"/>
        <v>#DIV/0!</v>
      </c>
      <c r="AD3296" s="153" t="e">
        <f t="shared" si="105"/>
        <v>#DIV/0!</v>
      </c>
      <c r="AE3296" s="233" t="s">
        <v>66</v>
      </c>
      <c r="AF3296" s="153"/>
      <c r="AG3296" s="159"/>
      <c r="AH3296" s="153"/>
      <c r="AI3296" s="161"/>
      <c r="AJ3296" s="153"/>
      <c r="AK3296" s="153"/>
      <c r="AL3296" s="207"/>
      <c r="AM3296" s="207"/>
      <c r="AN3296" s="207"/>
      <c r="AO3296" s="207" t="str">
        <f ca="1">IF(R3296="","",IF(R3296&gt;TODAY(),"0 meses",DATEDIF(R3296,TODAY(),"m") &amp; " meses"))</f>
        <v>0 meses</v>
      </c>
      <c r="AP3296" s="147" t="s">
        <v>67</v>
      </c>
      <c r="AQ3296" s="147" t="s">
        <v>67</v>
      </c>
      <c r="AR3296" s="147"/>
      <c r="AS3296" s="209" t="s">
        <v>68</v>
      </c>
      <c r="AT3296" s="223" t="str">
        <f>MONTH(B3296)&amp;"/"&amp;YEAR(B3296)</f>
        <v>3/2026</v>
      </c>
      <c r="AU3296" s="223">
        <f>WEEKNUM(B3296)-WEEKNUM(EOMONTH(B3296,-1)+1)+1</f>
        <v>5</v>
      </c>
      <c r="AV3296" s="209" t="str">
        <f>MONTH(R3296)&amp;"/"&amp;YEAR(R3296)</f>
        <v>5/2026</v>
      </c>
      <c r="AW3296" s="209">
        <f>WEEKNUM(R3296)-WEEKNUM(EOMONTH(R3296,-1)+1)+1</f>
        <v>3</v>
      </c>
      <c r="AX3296" s="209">
        <f>IF(BB3296="S",IF(Q3296="1. Aceitou o programa",R3296-B3296,0),0)</f>
        <v>43</v>
      </c>
      <c r="AY3296" s="209">
        <f>IF(BB3296="S",IF(AND(S3296&lt;&gt;"",R3296&lt;&gt;""),S3296-R3296,0),0)</f>
        <v>0</v>
      </c>
      <c r="AZ3296" s="209">
        <f>IF(BB3296="S",IF(Q3296="1. Aceitou o programa",IF(OR(X3296="Não se Aplica",X3296=""),IF(OR(W3296="Não se Aplica",W3296=""),0,W3296-V3296),AVERAGE(X3296-W3296,W3296-V3296)),0),0)</f>
        <v>0</v>
      </c>
      <c r="BA3296" s="209">
        <f>IF(BB3296="S",IF(AND(Q3296="1. Aceitou o programa",AH3296="Realizada"),IFERROR(IF(AG3296="",0,AG3296-R3296),0),0),0)</f>
        <v>0</v>
      </c>
      <c r="BB3296" s="209" t="str">
        <f>_xlfn.XLOOKUP(U3296,'Lista Suspensa'!$AA$20:$AA$23,'Lista Suspensa'!$AB$20:$AB$23,"N/A")</f>
        <v>S</v>
      </c>
    </row>
    <row r="3297" spans="1:54" ht="12" customHeight="1">
      <c r="A3297" s="151" t="s">
        <v>54</v>
      </c>
      <c r="B3297" s="152">
        <v>46112</v>
      </c>
      <c r="C3297" s="153" t="s">
        <v>55</v>
      </c>
      <c r="D3297" s="153" t="s">
        <v>56</v>
      </c>
      <c r="E3297" s="244">
        <v>95221566</v>
      </c>
      <c r="F3297" s="144" t="s">
        <v>6090</v>
      </c>
      <c r="G3297" s="230"/>
      <c r="H3297" s="154">
        <v>36951</v>
      </c>
      <c r="I3297" s="153">
        <v>25</v>
      </c>
      <c r="J3297" s="148" t="s">
        <v>70</v>
      </c>
      <c r="K3297" s="153"/>
      <c r="L3297" s="153"/>
      <c r="M3297" s="153"/>
      <c r="N3297" s="153"/>
      <c r="O3297" s="155">
        <v>21985388792</v>
      </c>
      <c r="P3297" s="156" t="s">
        <v>60</v>
      </c>
      <c r="Q3297" s="157" t="s">
        <v>110</v>
      </c>
      <c r="R3297" s="158">
        <v>46155</v>
      </c>
      <c r="S3297" s="159"/>
      <c r="T3297" s="159" t="s">
        <v>62</v>
      </c>
      <c r="U3297" s="159" t="s">
        <v>111</v>
      </c>
      <c r="V3297" s="154">
        <v>46149</v>
      </c>
      <c r="W3297" s="154"/>
      <c r="X3297" s="154"/>
      <c r="Y3297" s="160" t="s">
        <v>64</v>
      </c>
      <c r="Z3297" s="160" t="s">
        <v>65</v>
      </c>
      <c r="AA3297" s="153"/>
      <c r="AB3297" s="153"/>
      <c r="AC3297" s="182" t="e">
        <f t="shared" si="104"/>
        <v>#DIV/0!</v>
      </c>
      <c r="AD3297" s="153" t="e">
        <f t="shared" si="105"/>
        <v>#DIV/0!</v>
      </c>
      <c r="AE3297" s="233" t="s">
        <v>66</v>
      </c>
      <c r="AF3297" s="153"/>
      <c r="AG3297" s="159"/>
      <c r="AH3297" s="153"/>
      <c r="AI3297" s="161"/>
      <c r="AJ3297" s="153"/>
      <c r="AK3297" s="153"/>
      <c r="AL3297" s="207"/>
      <c r="AM3297" s="207"/>
      <c r="AN3297" s="207"/>
      <c r="AO3297" s="207" t="str">
        <f ca="1">IF(R3297="","",IF(R3297&gt;TODAY(),"0 meses",DATEDIF(R3297,TODAY(),"m") &amp; " meses"))</f>
        <v>0 meses</v>
      </c>
      <c r="AP3297" s="147" t="s">
        <v>67</v>
      </c>
      <c r="AQ3297" s="147" t="s">
        <v>67</v>
      </c>
      <c r="AR3297" s="147"/>
      <c r="AS3297" s="209" t="s">
        <v>68</v>
      </c>
      <c r="AT3297" s="223" t="str">
        <f>MONTH(B3297)&amp;"/"&amp;YEAR(B3297)</f>
        <v>3/2026</v>
      </c>
      <c r="AU3297" s="223">
        <f>WEEKNUM(B3297)-WEEKNUM(EOMONTH(B3297,-1)+1)+1</f>
        <v>5</v>
      </c>
      <c r="AV3297" s="209" t="str">
        <f>MONTH(R3297)&amp;"/"&amp;YEAR(R3297)</f>
        <v>5/2026</v>
      </c>
      <c r="AW3297" s="209">
        <f>WEEKNUM(R3297)-WEEKNUM(EOMONTH(R3297,-1)+1)+1</f>
        <v>3</v>
      </c>
      <c r="AX3297" s="209">
        <f>IF(BB3297="S",IF(Q3297="1. Aceitou o programa",R3297-B3297,0),0)</f>
        <v>43</v>
      </c>
      <c r="AY3297" s="209">
        <f>IF(BB3297="S",IF(AND(S3297&lt;&gt;"",R3297&lt;&gt;""),S3297-R3297,0),0)</f>
        <v>0</v>
      </c>
      <c r="AZ3297" s="209">
        <f>IF(BB3297="S",IF(Q3297="1. Aceitou o programa",IF(OR(X3297="Não se Aplica",X3297=""),IF(OR(W3297="Não se Aplica",W3297=""),0,W3297-V3297),AVERAGE(X3297-W3297,W3297-V3297)),0),0)</f>
        <v>0</v>
      </c>
      <c r="BA3297" s="209">
        <f>IF(BB3297="S",IF(AND(Q3297="1. Aceitou o programa",AH3297="Realizada"),IFERROR(IF(AG3297="",0,AG3297-R3297),0),0),0)</f>
        <v>0</v>
      </c>
      <c r="BB3297" s="209" t="str">
        <f>_xlfn.XLOOKUP(U3297,'Lista Suspensa'!$AA$20:$AA$23,'Lista Suspensa'!$AB$20:$AB$23,"N/A")</f>
        <v>S</v>
      </c>
    </row>
    <row r="3298" spans="1:54" ht="12" customHeight="1">
      <c r="A3298" s="151" t="s">
        <v>54</v>
      </c>
      <c r="B3298" s="152">
        <v>46112</v>
      </c>
      <c r="C3298" s="153" t="s">
        <v>55</v>
      </c>
      <c r="D3298" s="153" t="s">
        <v>56</v>
      </c>
      <c r="E3298" s="244">
        <v>89984363</v>
      </c>
      <c r="F3298" s="144" t="s">
        <v>6091</v>
      </c>
      <c r="G3298" s="230"/>
      <c r="H3298" s="154">
        <v>36974</v>
      </c>
      <c r="I3298" s="153">
        <v>25</v>
      </c>
      <c r="J3298" s="148" t="s">
        <v>70</v>
      </c>
      <c r="K3298" s="153"/>
      <c r="L3298" s="153"/>
      <c r="M3298" s="153"/>
      <c r="N3298" s="153"/>
      <c r="O3298" s="155">
        <v>11917122301</v>
      </c>
      <c r="P3298" s="156" t="s">
        <v>60</v>
      </c>
      <c r="Q3298" s="157" t="s">
        <v>110</v>
      </c>
      <c r="R3298" s="158">
        <v>46155</v>
      </c>
      <c r="S3298" s="159"/>
      <c r="T3298" s="159" t="s">
        <v>62</v>
      </c>
      <c r="U3298" s="159" t="s">
        <v>111</v>
      </c>
      <c r="V3298" s="154">
        <v>46149</v>
      </c>
      <c r="W3298" s="154"/>
      <c r="X3298" s="154"/>
      <c r="Y3298" s="160" t="s">
        <v>64</v>
      </c>
      <c r="Z3298" s="160" t="s">
        <v>65</v>
      </c>
      <c r="AA3298" s="153"/>
      <c r="AB3298" s="153"/>
      <c r="AC3298" s="182" t="e">
        <f t="shared" si="104"/>
        <v>#DIV/0!</v>
      </c>
      <c r="AD3298" s="153" t="e">
        <f t="shared" si="105"/>
        <v>#DIV/0!</v>
      </c>
      <c r="AE3298" s="233" t="s">
        <v>66</v>
      </c>
      <c r="AF3298" s="153"/>
      <c r="AG3298" s="159"/>
      <c r="AH3298" s="153"/>
      <c r="AI3298" s="161"/>
      <c r="AJ3298" s="153"/>
      <c r="AK3298" s="153"/>
      <c r="AL3298" s="207"/>
      <c r="AM3298" s="207"/>
      <c r="AN3298" s="207"/>
      <c r="AO3298" s="207" t="str">
        <f ca="1">IF(R3298="","",IF(R3298&gt;TODAY(),"0 meses",DATEDIF(R3298,TODAY(),"m") &amp; " meses"))</f>
        <v>0 meses</v>
      </c>
      <c r="AP3298" s="147" t="s">
        <v>67</v>
      </c>
      <c r="AQ3298" s="147" t="s">
        <v>67</v>
      </c>
      <c r="AR3298" s="147"/>
      <c r="AS3298" s="209" t="s">
        <v>68</v>
      </c>
      <c r="AT3298" s="223" t="str">
        <f>MONTH(B3298)&amp;"/"&amp;YEAR(B3298)</f>
        <v>3/2026</v>
      </c>
      <c r="AU3298" s="223">
        <f>WEEKNUM(B3298)-WEEKNUM(EOMONTH(B3298,-1)+1)+1</f>
        <v>5</v>
      </c>
      <c r="AV3298" s="209" t="str">
        <f>MONTH(R3298)&amp;"/"&amp;YEAR(R3298)</f>
        <v>5/2026</v>
      </c>
      <c r="AW3298" s="209">
        <f>WEEKNUM(R3298)-WEEKNUM(EOMONTH(R3298,-1)+1)+1</f>
        <v>3</v>
      </c>
      <c r="AX3298" s="209">
        <f>IF(BB3298="S",IF(Q3298="1. Aceitou o programa",R3298-B3298,0),0)</f>
        <v>43</v>
      </c>
      <c r="AY3298" s="209">
        <f>IF(BB3298="S",IF(AND(S3298&lt;&gt;"",R3298&lt;&gt;""),S3298-R3298,0),0)</f>
        <v>0</v>
      </c>
      <c r="AZ3298" s="209">
        <f>IF(BB3298="S",IF(Q3298="1. Aceitou o programa",IF(OR(X3298="Não se Aplica",X3298=""),IF(OR(W3298="Não se Aplica",W3298=""),0,W3298-V3298),AVERAGE(X3298-W3298,W3298-V3298)),0),0)</f>
        <v>0</v>
      </c>
      <c r="BA3298" s="209">
        <f>IF(BB3298="S",IF(AND(Q3298="1. Aceitou o programa",AH3298="Realizada"),IFERROR(IF(AG3298="",0,AG3298-R3298),0),0),0)</f>
        <v>0</v>
      </c>
      <c r="BB3298" s="209" t="str">
        <f>_xlfn.XLOOKUP(U3298,'Lista Suspensa'!$AA$20:$AA$23,'Lista Suspensa'!$AB$20:$AB$23,"N/A")</f>
        <v>S</v>
      </c>
    </row>
    <row r="3299" spans="1:54" ht="12" customHeight="1">
      <c r="A3299" s="151" t="s">
        <v>54</v>
      </c>
      <c r="B3299" s="152">
        <v>46112</v>
      </c>
      <c r="C3299" s="153" t="s">
        <v>55</v>
      </c>
      <c r="D3299" s="153" t="s">
        <v>56</v>
      </c>
      <c r="E3299" s="244">
        <v>92989150</v>
      </c>
      <c r="F3299" s="144" t="s">
        <v>6092</v>
      </c>
      <c r="G3299" s="230"/>
      <c r="H3299" s="154">
        <v>36996</v>
      </c>
      <c r="I3299" s="153">
        <v>25</v>
      </c>
      <c r="J3299" s="148" t="s">
        <v>70</v>
      </c>
      <c r="K3299" s="153"/>
      <c r="L3299" s="153"/>
      <c r="M3299" s="153"/>
      <c r="N3299" s="153"/>
      <c r="O3299" s="155">
        <v>11939057667</v>
      </c>
      <c r="P3299" s="156" t="s">
        <v>60</v>
      </c>
      <c r="Q3299" s="157" t="s">
        <v>110</v>
      </c>
      <c r="R3299" s="158">
        <v>46155</v>
      </c>
      <c r="S3299" s="159"/>
      <c r="T3299" s="159" t="s">
        <v>62</v>
      </c>
      <c r="U3299" s="159" t="s">
        <v>111</v>
      </c>
      <c r="V3299" s="154">
        <v>46149</v>
      </c>
      <c r="W3299" s="154">
        <v>46155</v>
      </c>
      <c r="X3299" s="154"/>
      <c r="Y3299" s="160" t="s">
        <v>99</v>
      </c>
      <c r="Z3299" s="160" t="s">
        <v>65</v>
      </c>
      <c r="AA3299" s="153"/>
      <c r="AB3299" s="153"/>
      <c r="AC3299" s="182" t="e">
        <f t="shared" si="104"/>
        <v>#DIV/0!</v>
      </c>
      <c r="AD3299" s="153" t="e">
        <f t="shared" si="105"/>
        <v>#DIV/0!</v>
      </c>
      <c r="AE3299" s="233" t="s">
        <v>66</v>
      </c>
      <c r="AF3299" s="153"/>
      <c r="AG3299" s="159"/>
      <c r="AH3299" s="153"/>
      <c r="AI3299" s="161"/>
      <c r="AJ3299" s="153"/>
      <c r="AK3299" s="153"/>
      <c r="AL3299" s="207"/>
      <c r="AM3299" s="207"/>
      <c r="AN3299" s="207"/>
      <c r="AO3299" s="207" t="str">
        <f ca="1">IF(R3299="","",IF(R3299&gt;TODAY(),"0 meses",DATEDIF(R3299,TODAY(),"m") &amp; " meses"))</f>
        <v>0 meses</v>
      </c>
      <c r="AP3299" s="147" t="s">
        <v>67</v>
      </c>
      <c r="AQ3299" s="147" t="s">
        <v>67</v>
      </c>
      <c r="AR3299" s="147"/>
      <c r="AS3299" s="209" t="s">
        <v>68</v>
      </c>
      <c r="AT3299" s="223" t="str">
        <f>MONTH(B3299)&amp;"/"&amp;YEAR(B3299)</f>
        <v>3/2026</v>
      </c>
      <c r="AU3299" s="223">
        <f>WEEKNUM(B3299)-WEEKNUM(EOMONTH(B3299,-1)+1)+1</f>
        <v>5</v>
      </c>
      <c r="AV3299" s="209" t="str">
        <f>MONTH(R3299)&amp;"/"&amp;YEAR(R3299)</f>
        <v>5/2026</v>
      </c>
      <c r="AW3299" s="209">
        <f>WEEKNUM(R3299)-WEEKNUM(EOMONTH(R3299,-1)+1)+1</f>
        <v>3</v>
      </c>
      <c r="AX3299" s="209">
        <f>IF(BB3299="S",IF(Q3299="1. Aceitou o programa",R3299-B3299,0),0)</f>
        <v>43</v>
      </c>
      <c r="AY3299" s="209">
        <f>IF(BB3299="S",IF(AND(S3299&lt;&gt;"",R3299&lt;&gt;""),S3299-R3299,0),0)</f>
        <v>0</v>
      </c>
      <c r="AZ3299" s="209">
        <f>IF(BB3299="S",IF(Q3299="1. Aceitou o programa",IF(OR(X3299="Não se Aplica",X3299=""),IF(OR(W3299="Não se Aplica",W3299=""),0,W3299-V3299),AVERAGE(X3299-W3299,W3299-V3299)),0),0)</f>
        <v>6</v>
      </c>
      <c r="BA3299" s="209">
        <f>IF(BB3299="S",IF(AND(Q3299="1. Aceitou o programa",AH3299="Realizada"),IFERROR(IF(AG3299="",0,AG3299-R3299),0),0),0)</f>
        <v>0</v>
      </c>
      <c r="BB3299" s="209" t="str">
        <f>_xlfn.XLOOKUP(U3299,'Lista Suspensa'!$AA$20:$AA$23,'Lista Suspensa'!$AB$20:$AB$23,"N/A")</f>
        <v>S</v>
      </c>
    </row>
    <row r="3300" spans="1:54" ht="12" customHeight="1">
      <c r="A3300" s="151" t="s">
        <v>54</v>
      </c>
      <c r="B3300" s="152">
        <v>46112</v>
      </c>
      <c r="C3300" s="153" t="s">
        <v>55</v>
      </c>
      <c r="D3300" s="153" t="s">
        <v>56</v>
      </c>
      <c r="E3300" s="244">
        <v>92827307</v>
      </c>
      <c r="F3300" s="144" t="s">
        <v>6093</v>
      </c>
      <c r="G3300" s="230"/>
      <c r="H3300" s="154">
        <v>37006</v>
      </c>
      <c r="I3300" s="153">
        <v>25</v>
      </c>
      <c r="J3300" s="148" t="s">
        <v>70</v>
      </c>
      <c r="K3300" s="153"/>
      <c r="L3300" s="153"/>
      <c r="M3300" s="153"/>
      <c r="N3300" s="153"/>
      <c r="O3300" s="155">
        <v>21995226839</v>
      </c>
      <c r="P3300" s="156" t="s">
        <v>60</v>
      </c>
      <c r="Q3300" s="157" t="s">
        <v>110</v>
      </c>
      <c r="R3300" s="158">
        <v>46155</v>
      </c>
      <c r="S3300" s="159"/>
      <c r="T3300" s="159" t="s">
        <v>62</v>
      </c>
      <c r="U3300" s="159" t="s">
        <v>111</v>
      </c>
      <c r="V3300" s="154">
        <v>46149</v>
      </c>
      <c r="W3300" s="154"/>
      <c r="X3300" s="154"/>
      <c r="Y3300" s="160" t="s">
        <v>64</v>
      </c>
      <c r="Z3300" s="160" t="s">
        <v>65</v>
      </c>
      <c r="AA3300" s="153"/>
      <c r="AB3300" s="153"/>
      <c r="AC3300" s="182" t="e">
        <f t="shared" si="104"/>
        <v>#DIV/0!</v>
      </c>
      <c r="AD3300" s="153" t="e">
        <f t="shared" si="105"/>
        <v>#DIV/0!</v>
      </c>
      <c r="AE3300" s="233" t="s">
        <v>66</v>
      </c>
      <c r="AF3300" s="153"/>
      <c r="AG3300" s="159"/>
      <c r="AH3300" s="153"/>
      <c r="AI3300" s="161"/>
      <c r="AJ3300" s="153"/>
      <c r="AK3300" s="153"/>
      <c r="AL3300" s="207"/>
      <c r="AM3300" s="207"/>
      <c r="AN3300" s="207"/>
      <c r="AO3300" s="207" t="str">
        <f ca="1">IF(R3300="","",IF(R3300&gt;TODAY(),"0 meses",DATEDIF(R3300,TODAY(),"m") &amp; " meses"))</f>
        <v>0 meses</v>
      </c>
      <c r="AP3300" s="147" t="s">
        <v>67</v>
      </c>
      <c r="AQ3300" s="147" t="s">
        <v>67</v>
      </c>
      <c r="AR3300" s="147"/>
      <c r="AS3300" s="209" t="s">
        <v>68</v>
      </c>
      <c r="AT3300" s="223" t="str">
        <f>MONTH(B3300)&amp;"/"&amp;YEAR(B3300)</f>
        <v>3/2026</v>
      </c>
      <c r="AU3300" s="223">
        <f>WEEKNUM(B3300)-WEEKNUM(EOMONTH(B3300,-1)+1)+1</f>
        <v>5</v>
      </c>
      <c r="AV3300" s="209" t="str">
        <f>MONTH(R3300)&amp;"/"&amp;YEAR(R3300)</f>
        <v>5/2026</v>
      </c>
      <c r="AW3300" s="209">
        <f>WEEKNUM(R3300)-WEEKNUM(EOMONTH(R3300,-1)+1)+1</f>
        <v>3</v>
      </c>
      <c r="AX3300" s="209">
        <f>IF(BB3300="S",IF(Q3300="1. Aceitou o programa",R3300-B3300,0),0)</f>
        <v>43</v>
      </c>
      <c r="AY3300" s="209">
        <f>IF(BB3300="S",IF(AND(S3300&lt;&gt;"",R3300&lt;&gt;""),S3300-R3300,0),0)</f>
        <v>0</v>
      </c>
      <c r="AZ3300" s="209">
        <f>IF(BB3300="S",IF(Q3300="1. Aceitou o programa",IF(OR(X3300="Não se Aplica",X3300=""),IF(OR(W3300="Não se Aplica",W3300=""),0,W3300-V3300),AVERAGE(X3300-W3300,W3300-V3300)),0),0)</f>
        <v>0</v>
      </c>
      <c r="BA3300" s="209">
        <f>IF(BB3300="S",IF(AND(Q3300="1. Aceitou o programa",AH3300="Realizada"),IFERROR(IF(AG3300="",0,AG3300-R3300),0),0),0)</f>
        <v>0</v>
      </c>
      <c r="BB3300" s="209" t="str">
        <f>_xlfn.XLOOKUP(U3300,'Lista Suspensa'!$AA$20:$AA$23,'Lista Suspensa'!$AB$20:$AB$23,"N/A")</f>
        <v>S</v>
      </c>
    </row>
    <row r="3301" spans="1:54" ht="12" customHeight="1">
      <c r="A3301" s="151" t="s">
        <v>54</v>
      </c>
      <c r="B3301" s="152">
        <v>46112</v>
      </c>
      <c r="C3301" s="153" t="s">
        <v>55</v>
      </c>
      <c r="D3301" s="153" t="s">
        <v>56</v>
      </c>
      <c r="E3301" s="244">
        <v>87595417</v>
      </c>
      <c r="F3301" s="144" t="s">
        <v>6094</v>
      </c>
      <c r="G3301" s="230"/>
      <c r="H3301" s="154">
        <v>37034</v>
      </c>
      <c r="I3301" s="153">
        <v>24</v>
      </c>
      <c r="J3301" s="148" t="s">
        <v>70</v>
      </c>
      <c r="K3301" s="153"/>
      <c r="L3301" s="153"/>
      <c r="M3301" s="153"/>
      <c r="N3301" s="153"/>
      <c r="O3301" s="155">
        <v>21965051601</v>
      </c>
      <c r="P3301" s="156" t="s">
        <v>60</v>
      </c>
      <c r="Q3301" s="157" t="s">
        <v>110</v>
      </c>
      <c r="R3301" s="158">
        <v>46155</v>
      </c>
      <c r="S3301" s="159"/>
      <c r="T3301" s="159" t="s">
        <v>62</v>
      </c>
      <c r="U3301" s="159" t="s">
        <v>111</v>
      </c>
      <c r="V3301" s="154">
        <v>46149</v>
      </c>
      <c r="W3301" s="154"/>
      <c r="X3301" s="154"/>
      <c r="Y3301" s="160" t="s">
        <v>64</v>
      </c>
      <c r="Z3301" s="160" t="s">
        <v>65</v>
      </c>
      <c r="AA3301" s="153"/>
      <c r="AB3301" s="153"/>
      <c r="AC3301" s="182" t="e">
        <f t="shared" si="104"/>
        <v>#DIV/0!</v>
      </c>
      <c r="AD3301" s="153" t="e">
        <f t="shared" si="105"/>
        <v>#DIV/0!</v>
      </c>
      <c r="AE3301" s="233" t="s">
        <v>66</v>
      </c>
      <c r="AF3301" s="153"/>
      <c r="AG3301" s="159"/>
      <c r="AH3301" s="153"/>
      <c r="AI3301" s="161"/>
      <c r="AJ3301" s="153"/>
      <c r="AK3301" s="153"/>
      <c r="AL3301" s="207"/>
      <c r="AM3301" s="207"/>
      <c r="AN3301" s="207"/>
      <c r="AO3301" s="207" t="str">
        <f ca="1">IF(R3301="","",IF(R3301&gt;TODAY(),"0 meses",DATEDIF(R3301,TODAY(),"m") &amp; " meses"))</f>
        <v>0 meses</v>
      </c>
      <c r="AP3301" s="147" t="s">
        <v>67</v>
      </c>
      <c r="AQ3301" s="147" t="s">
        <v>67</v>
      </c>
      <c r="AR3301" s="147"/>
      <c r="AS3301" s="209" t="s">
        <v>68</v>
      </c>
      <c r="AT3301" s="223" t="str">
        <f>MONTH(B3301)&amp;"/"&amp;YEAR(B3301)</f>
        <v>3/2026</v>
      </c>
      <c r="AU3301" s="223">
        <f>WEEKNUM(B3301)-WEEKNUM(EOMONTH(B3301,-1)+1)+1</f>
        <v>5</v>
      </c>
      <c r="AV3301" s="209" t="str">
        <f>MONTH(R3301)&amp;"/"&amp;YEAR(R3301)</f>
        <v>5/2026</v>
      </c>
      <c r="AW3301" s="209">
        <f>WEEKNUM(R3301)-WEEKNUM(EOMONTH(R3301,-1)+1)+1</f>
        <v>3</v>
      </c>
      <c r="AX3301" s="209">
        <f>IF(BB3301="S",IF(Q3301="1. Aceitou o programa",R3301-B3301,0),0)</f>
        <v>43</v>
      </c>
      <c r="AY3301" s="209">
        <f>IF(BB3301="S",IF(AND(S3301&lt;&gt;"",R3301&lt;&gt;""),S3301-R3301,0),0)</f>
        <v>0</v>
      </c>
      <c r="AZ3301" s="209">
        <f>IF(BB3301="S",IF(Q3301="1. Aceitou o programa",IF(OR(X3301="Não se Aplica",X3301=""),IF(OR(W3301="Não se Aplica",W3301=""),0,W3301-V3301),AVERAGE(X3301-W3301,W3301-V3301)),0),0)</f>
        <v>0</v>
      </c>
      <c r="BA3301" s="209">
        <f>IF(BB3301="S",IF(AND(Q3301="1. Aceitou o programa",AH3301="Realizada"),IFERROR(IF(AG3301="",0,AG3301-R3301),0),0),0)</f>
        <v>0</v>
      </c>
      <c r="BB3301" s="209" t="str">
        <f>_xlfn.XLOOKUP(U3301,'Lista Suspensa'!$AA$20:$AA$23,'Lista Suspensa'!$AB$20:$AB$23,"N/A")</f>
        <v>S</v>
      </c>
    </row>
    <row r="3302" spans="1:54" ht="12" customHeight="1">
      <c r="A3302" s="151" t="s">
        <v>54</v>
      </c>
      <c r="B3302" s="152">
        <v>46112</v>
      </c>
      <c r="C3302" s="153" t="s">
        <v>55</v>
      </c>
      <c r="D3302" s="153" t="s">
        <v>56</v>
      </c>
      <c r="E3302" s="244">
        <v>94980747</v>
      </c>
      <c r="F3302" s="144" t="s">
        <v>6095</v>
      </c>
      <c r="G3302" s="230"/>
      <c r="H3302" s="154">
        <v>37036</v>
      </c>
      <c r="I3302" s="153">
        <v>24</v>
      </c>
      <c r="J3302" s="148" t="s">
        <v>58</v>
      </c>
      <c r="K3302" s="153"/>
      <c r="L3302" s="153"/>
      <c r="M3302" s="153"/>
      <c r="N3302" s="153"/>
      <c r="O3302" s="155">
        <v>21967219104</v>
      </c>
      <c r="P3302" s="156" t="s">
        <v>60</v>
      </c>
      <c r="Q3302" s="157" t="s">
        <v>110</v>
      </c>
      <c r="R3302" s="158">
        <v>46155</v>
      </c>
      <c r="S3302" s="159"/>
      <c r="T3302" s="159" t="s">
        <v>62</v>
      </c>
      <c r="U3302" s="159" t="s">
        <v>111</v>
      </c>
      <c r="V3302" s="154">
        <v>46149</v>
      </c>
      <c r="W3302" s="154"/>
      <c r="X3302" s="154"/>
      <c r="Y3302" s="160" t="s">
        <v>64</v>
      </c>
      <c r="Z3302" s="160" t="s">
        <v>65</v>
      </c>
      <c r="AA3302" s="153"/>
      <c r="AB3302" s="153"/>
      <c r="AC3302" s="182" t="e">
        <f t="shared" si="104"/>
        <v>#DIV/0!</v>
      </c>
      <c r="AD3302" s="153" t="e">
        <f t="shared" si="105"/>
        <v>#DIV/0!</v>
      </c>
      <c r="AE3302" s="233" t="s">
        <v>66</v>
      </c>
      <c r="AF3302" s="153"/>
      <c r="AG3302" s="159"/>
      <c r="AH3302" s="153"/>
      <c r="AI3302" s="161"/>
      <c r="AJ3302" s="153"/>
      <c r="AK3302" s="153"/>
      <c r="AL3302" s="207"/>
      <c r="AM3302" s="207"/>
      <c r="AN3302" s="207"/>
      <c r="AO3302" s="207" t="str">
        <f ca="1">IF(R3302="","",IF(R3302&gt;TODAY(),"0 meses",DATEDIF(R3302,TODAY(),"m") &amp; " meses"))</f>
        <v>0 meses</v>
      </c>
      <c r="AP3302" s="147" t="s">
        <v>67</v>
      </c>
      <c r="AQ3302" s="147" t="s">
        <v>67</v>
      </c>
      <c r="AR3302" s="147"/>
      <c r="AS3302" s="209" t="s">
        <v>68</v>
      </c>
      <c r="AT3302" s="223" t="str">
        <f>MONTH(B3302)&amp;"/"&amp;YEAR(B3302)</f>
        <v>3/2026</v>
      </c>
      <c r="AU3302" s="223">
        <f>WEEKNUM(B3302)-WEEKNUM(EOMONTH(B3302,-1)+1)+1</f>
        <v>5</v>
      </c>
      <c r="AV3302" s="209" t="str">
        <f>MONTH(R3302)&amp;"/"&amp;YEAR(R3302)</f>
        <v>5/2026</v>
      </c>
      <c r="AW3302" s="209">
        <f>WEEKNUM(R3302)-WEEKNUM(EOMONTH(R3302,-1)+1)+1</f>
        <v>3</v>
      </c>
      <c r="AX3302" s="209">
        <f>IF(BB3302="S",IF(Q3302="1. Aceitou o programa",R3302-B3302,0),0)</f>
        <v>43</v>
      </c>
      <c r="AY3302" s="209">
        <f>IF(BB3302="S",IF(AND(S3302&lt;&gt;"",R3302&lt;&gt;""),S3302-R3302,0),0)</f>
        <v>0</v>
      </c>
      <c r="AZ3302" s="209">
        <f>IF(BB3302="S",IF(Q3302="1. Aceitou o programa",IF(OR(X3302="Não se Aplica",X3302=""),IF(OR(W3302="Não se Aplica",W3302=""),0,W3302-V3302),AVERAGE(X3302-W3302,W3302-V3302)),0),0)</f>
        <v>0</v>
      </c>
      <c r="BA3302" s="209">
        <f>IF(BB3302="S",IF(AND(Q3302="1. Aceitou o programa",AH3302="Realizada"),IFERROR(IF(AG3302="",0,AG3302-R3302),0),0),0)</f>
        <v>0</v>
      </c>
      <c r="BB3302" s="209" t="str">
        <f>_xlfn.XLOOKUP(U3302,'Lista Suspensa'!$AA$20:$AA$23,'Lista Suspensa'!$AB$20:$AB$23,"N/A")</f>
        <v>S</v>
      </c>
    </row>
    <row r="3303" spans="1:54" ht="12" customHeight="1">
      <c r="A3303" s="151" t="s">
        <v>54</v>
      </c>
      <c r="B3303" s="152">
        <v>46112</v>
      </c>
      <c r="C3303" s="153" t="s">
        <v>55</v>
      </c>
      <c r="D3303" s="153" t="s">
        <v>56</v>
      </c>
      <c r="E3303" s="244">
        <v>78348463</v>
      </c>
      <c r="F3303" s="144" t="s">
        <v>6096</v>
      </c>
      <c r="G3303" s="230"/>
      <c r="H3303" s="154">
        <v>37036</v>
      </c>
      <c r="I3303" s="153">
        <v>24</v>
      </c>
      <c r="J3303" s="148" t="s">
        <v>70</v>
      </c>
      <c r="K3303" s="153"/>
      <c r="L3303" s="153"/>
      <c r="M3303" s="153"/>
      <c r="N3303" s="153"/>
      <c r="O3303" s="155">
        <v>21974518420</v>
      </c>
      <c r="P3303" s="156" t="s">
        <v>60</v>
      </c>
      <c r="Q3303" s="157" t="s">
        <v>110</v>
      </c>
      <c r="R3303" s="158">
        <v>46155</v>
      </c>
      <c r="S3303" s="159"/>
      <c r="T3303" s="159" t="s">
        <v>62</v>
      </c>
      <c r="U3303" s="159" t="s">
        <v>111</v>
      </c>
      <c r="V3303" s="154">
        <v>46149</v>
      </c>
      <c r="W3303" s="154"/>
      <c r="X3303" s="154"/>
      <c r="Y3303" s="160" t="s">
        <v>64</v>
      </c>
      <c r="Z3303" s="160" t="s">
        <v>65</v>
      </c>
      <c r="AA3303" s="153"/>
      <c r="AB3303" s="153"/>
      <c r="AC3303" s="182" t="e">
        <f t="shared" si="104"/>
        <v>#DIV/0!</v>
      </c>
      <c r="AD3303" s="153" t="e">
        <f t="shared" si="105"/>
        <v>#DIV/0!</v>
      </c>
      <c r="AE3303" s="233" t="s">
        <v>66</v>
      </c>
      <c r="AF3303" s="153"/>
      <c r="AG3303" s="159"/>
      <c r="AH3303" s="153"/>
      <c r="AI3303" s="161"/>
      <c r="AJ3303" s="153"/>
      <c r="AK3303" s="153"/>
      <c r="AL3303" s="207"/>
      <c r="AM3303" s="207"/>
      <c r="AN3303" s="207"/>
      <c r="AO3303" s="207" t="str">
        <f ca="1">IF(R3303="","",IF(R3303&gt;TODAY(),"0 meses",DATEDIF(R3303,TODAY(),"m") &amp; " meses"))</f>
        <v>0 meses</v>
      </c>
      <c r="AP3303" s="147" t="s">
        <v>67</v>
      </c>
      <c r="AQ3303" s="147" t="s">
        <v>67</v>
      </c>
      <c r="AR3303" s="147"/>
      <c r="AS3303" s="209" t="s">
        <v>68</v>
      </c>
      <c r="AT3303" s="223" t="str">
        <f>MONTH(B3303)&amp;"/"&amp;YEAR(B3303)</f>
        <v>3/2026</v>
      </c>
      <c r="AU3303" s="223">
        <f>WEEKNUM(B3303)-WEEKNUM(EOMONTH(B3303,-1)+1)+1</f>
        <v>5</v>
      </c>
      <c r="AV3303" s="209" t="str">
        <f>MONTH(R3303)&amp;"/"&amp;YEAR(R3303)</f>
        <v>5/2026</v>
      </c>
      <c r="AW3303" s="209">
        <f>WEEKNUM(R3303)-WEEKNUM(EOMONTH(R3303,-1)+1)+1</f>
        <v>3</v>
      </c>
      <c r="AX3303" s="209">
        <f>IF(BB3303="S",IF(Q3303="1. Aceitou o programa",R3303-B3303,0),0)</f>
        <v>43</v>
      </c>
      <c r="AY3303" s="209">
        <f>IF(BB3303="S",IF(AND(S3303&lt;&gt;"",R3303&lt;&gt;""),S3303-R3303,0),0)</f>
        <v>0</v>
      </c>
      <c r="AZ3303" s="209">
        <f>IF(BB3303="S",IF(Q3303="1. Aceitou o programa",IF(OR(X3303="Não se Aplica",X3303=""),IF(OR(W3303="Não se Aplica",W3303=""),0,W3303-V3303),AVERAGE(X3303-W3303,W3303-V3303)),0),0)</f>
        <v>0</v>
      </c>
      <c r="BA3303" s="209">
        <f>IF(BB3303="S",IF(AND(Q3303="1. Aceitou o programa",AH3303="Realizada"),IFERROR(IF(AG3303="",0,AG3303-R3303),0),0),0)</f>
        <v>0</v>
      </c>
      <c r="BB3303" s="209" t="str">
        <f>_xlfn.XLOOKUP(U3303,'Lista Suspensa'!$AA$20:$AA$23,'Lista Suspensa'!$AB$20:$AB$23,"N/A")</f>
        <v>S</v>
      </c>
    </row>
    <row r="3304" spans="1:54" ht="12" customHeight="1">
      <c r="A3304" s="151" t="s">
        <v>54</v>
      </c>
      <c r="B3304" s="152">
        <v>46112</v>
      </c>
      <c r="C3304" s="153" t="s">
        <v>55</v>
      </c>
      <c r="D3304" s="153" t="s">
        <v>56</v>
      </c>
      <c r="E3304" s="244">
        <v>94349947</v>
      </c>
      <c r="F3304" s="144" t="s">
        <v>6097</v>
      </c>
      <c r="G3304" s="230"/>
      <c r="H3304" s="154">
        <v>37040</v>
      </c>
      <c r="I3304" s="153">
        <v>24</v>
      </c>
      <c r="J3304" s="148" t="s">
        <v>70</v>
      </c>
      <c r="K3304" s="153"/>
      <c r="L3304" s="153"/>
      <c r="M3304" s="153"/>
      <c r="N3304" s="153"/>
      <c r="O3304" s="155">
        <v>21982538021</v>
      </c>
      <c r="P3304" s="156" t="s">
        <v>60</v>
      </c>
      <c r="Q3304" s="157" t="s">
        <v>110</v>
      </c>
      <c r="R3304" s="158">
        <v>46155</v>
      </c>
      <c r="S3304" s="159"/>
      <c r="T3304" s="159" t="s">
        <v>62</v>
      </c>
      <c r="U3304" s="159" t="s">
        <v>111</v>
      </c>
      <c r="V3304" s="154">
        <v>46149</v>
      </c>
      <c r="W3304" s="154"/>
      <c r="X3304" s="154"/>
      <c r="Y3304" s="160" t="s">
        <v>64</v>
      </c>
      <c r="Z3304" s="160" t="s">
        <v>65</v>
      </c>
      <c r="AA3304" s="153"/>
      <c r="AB3304" s="153"/>
      <c r="AC3304" s="182" t="e">
        <f t="shared" si="104"/>
        <v>#DIV/0!</v>
      </c>
      <c r="AD3304" s="153" t="e">
        <f t="shared" si="105"/>
        <v>#DIV/0!</v>
      </c>
      <c r="AE3304" s="233" t="s">
        <v>66</v>
      </c>
      <c r="AF3304" s="153"/>
      <c r="AG3304" s="159"/>
      <c r="AH3304" s="153"/>
      <c r="AI3304" s="161"/>
      <c r="AJ3304" s="153"/>
      <c r="AK3304" s="153"/>
      <c r="AL3304" s="207"/>
      <c r="AM3304" s="207"/>
      <c r="AN3304" s="207"/>
      <c r="AO3304" s="207" t="str">
        <f ca="1">IF(R3304="","",IF(R3304&gt;TODAY(),"0 meses",DATEDIF(R3304,TODAY(),"m") &amp; " meses"))</f>
        <v>0 meses</v>
      </c>
      <c r="AP3304" s="147" t="s">
        <v>67</v>
      </c>
      <c r="AQ3304" s="147" t="s">
        <v>67</v>
      </c>
      <c r="AR3304" s="147"/>
      <c r="AS3304" s="209" t="s">
        <v>68</v>
      </c>
      <c r="AT3304" s="223" t="str">
        <f>MONTH(B3304)&amp;"/"&amp;YEAR(B3304)</f>
        <v>3/2026</v>
      </c>
      <c r="AU3304" s="223">
        <f>WEEKNUM(B3304)-WEEKNUM(EOMONTH(B3304,-1)+1)+1</f>
        <v>5</v>
      </c>
      <c r="AV3304" s="209" t="str">
        <f>MONTH(R3304)&amp;"/"&amp;YEAR(R3304)</f>
        <v>5/2026</v>
      </c>
      <c r="AW3304" s="209">
        <f>WEEKNUM(R3304)-WEEKNUM(EOMONTH(R3304,-1)+1)+1</f>
        <v>3</v>
      </c>
      <c r="AX3304" s="209">
        <f>IF(BB3304="S",IF(Q3304="1. Aceitou o programa",R3304-B3304,0),0)</f>
        <v>43</v>
      </c>
      <c r="AY3304" s="209">
        <f>IF(BB3304="S",IF(AND(S3304&lt;&gt;"",R3304&lt;&gt;""),S3304-R3304,0),0)</f>
        <v>0</v>
      </c>
      <c r="AZ3304" s="209">
        <f>IF(BB3304="S",IF(Q3304="1. Aceitou o programa",IF(OR(X3304="Não se Aplica",X3304=""),IF(OR(W3304="Não se Aplica",W3304=""),0,W3304-V3304),AVERAGE(X3304-W3304,W3304-V3304)),0),0)</f>
        <v>0</v>
      </c>
      <c r="BA3304" s="209">
        <f>IF(BB3304="S",IF(AND(Q3304="1. Aceitou o programa",AH3304="Realizada"),IFERROR(IF(AG3304="",0,AG3304-R3304),0),0),0)</f>
        <v>0</v>
      </c>
      <c r="BB3304" s="209" t="str">
        <f>_xlfn.XLOOKUP(U3304,'Lista Suspensa'!$AA$20:$AA$23,'Lista Suspensa'!$AB$20:$AB$23,"N/A")</f>
        <v>S</v>
      </c>
    </row>
    <row r="3305" spans="1:54" ht="12" customHeight="1">
      <c r="A3305" s="151" t="s">
        <v>54</v>
      </c>
      <c r="B3305" s="152">
        <v>46112</v>
      </c>
      <c r="C3305" s="153" t="s">
        <v>55</v>
      </c>
      <c r="D3305" s="153" t="s">
        <v>56</v>
      </c>
      <c r="E3305" s="244">
        <v>88375404</v>
      </c>
      <c r="F3305" s="144" t="s">
        <v>6098</v>
      </c>
      <c r="G3305" s="230"/>
      <c r="H3305" s="154">
        <v>37108</v>
      </c>
      <c r="I3305" s="153">
        <v>24</v>
      </c>
      <c r="J3305" s="148" t="s">
        <v>70</v>
      </c>
      <c r="K3305" s="153"/>
      <c r="L3305" s="153"/>
      <c r="M3305" s="153"/>
      <c r="N3305" s="153"/>
      <c r="O3305" s="155">
        <v>11965392329</v>
      </c>
      <c r="P3305" s="156" t="s">
        <v>60</v>
      </c>
      <c r="Q3305" s="157" t="s">
        <v>110</v>
      </c>
      <c r="R3305" s="158">
        <v>46155</v>
      </c>
      <c r="S3305" s="159"/>
      <c r="T3305" s="159" t="s">
        <v>62</v>
      </c>
      <c r="U3305" s="159" t="s">
        <v>111</v>
      </c>
      <c r="V3305" s="154">
        <v>46149</v>
      </c>
      <c r="W3305" s="154"/>
      <c r="X3305" s="154"/>
      <c r="Y3305" s="160" t="s">
        <v>64</v>
      </c>
      <c r="Z3305" s="160" t="s">
        <v>65</v>
      </c>
      <c r="AA3305" s="153"/>
      <c r="AB3305" s="153"/>
      <c r="AC3305" s="182" t="e">
        <f t="shared" si="104"/>
        <v>#DIV/0!</v>
      </c>
      <c r="AD3305" s="153" t="e">
        <f t="shared" si="105"/>
        <v>#DIV/0!</v>
      </c>
      <c r="AE3305" s="233" t="s">
        <v>66</v>
      </c>
      <c r="AF3305" s="153"/>
      <c r="AG3305" s="159"/>
      <c r="AH3305" s="153"/>
      <c r="AI3305" s="161"/>
      <c r="AJ3305" s="153"/>
      <c r="AK3305" s="153"/>
      <c r="AL3305" s="207" t="s">
        <v>85</v>
      </c>
      <c r="AM3305" s="207" t="s">
        <v>86</v>
      </c>
      <c r="AN3305" s="207"/>
      <c r="AO3305" s="207" t="str">
        <f ca="1">IF(R3305="","",IF(R3305&gt;TODAY(),"0 meses",DATEDIF(R3305,TODAY(),"m") &amp; " meses"))</f>
        <v>0 meses</v>
      </c>
      <c r="AP3305" s="147" t="s">
        <v>67</v>
      </c>
      <c r="AQ3305" s="147" t="s">
        <v>67</v>
      </c>
      <c r="AR3305" s="147"/>
      <c r="AS3305" s="209" t="s">
        <v>68</v>
      </c>
      <c r="AT3305" s="223" t="str">
        <f>MONTH(B3305)&amp;"/"&amp;YEAR(B3305)</f>
        <v>3/2026</v>
      </c>
      <c r="AU3305" s="223">
        <f>WEEKNUM(B3305)-WEEKNUM(EOMONTH(B3305,-1)+1)+1</f>
        <v>5</v>
      </c>
      <c r="AV3305" s="209" t="str">
        <f>MONTH(R3305)&amp;"/"&amp;YEAR(R3305)</f>
        <v>5/2026</v>
      </c>
      <c r="AW3305" s="209">
        <f>WEEKNUM(R3305)-WEEKNUM(EOMONTH(R3305,-1)+1)+1</f>
        <v>3</v>
      </c>
      <c r="AX3305" s="209">
        <f>IF(BB3305="S",IF(Q3305="1. Aceitou o programa",R3305-B3305,0),0)</f>
        <v>43</v>
      </c>
      <c r="AY3305" s="209">
        <f>IF(BB3305="S",IF(AND(S3305&lt;&gt;"",R3305&lt;&gt;""),S3305-R3305,0),0)</f>
        <v>0</v>
      </c>
      <c r="AZ3305" s="209">
        <f>IF(BB3305="S",IF(Q3305="1. Aceitou o programa",IF(OR(X3305="Não se Aplica",X3305=""),IF(OR(W3305="Não se Aplica",W3305=""),0,W3305-V3305),AVERAGE(X3305-W3305,W3305-V3305)),0),0)</f>
        <v>0</v>
      </c>
      <c r="BA3305" s="209">
        <f>IF(BB3305="S",IF(AND(Q3305="1. Aceitou o programa",AH3305="Realizada"),IFERROR(IF(AG3305="",0,AG3305-R3305),0),0),0)</f>
        <v>0</v>
      </c>
      <c r="BB3305" s="209" t="str">
        <f>_xlfn.XLOOKUP(U3305,'Lista Suspensa'!$AA$20:$AA$23,'Lista Suspensa'!$AB$20:$AB$23,"N/A")</f>
        <v>S</v>
      </c>
    </row>
    <row r="3306" spans="1:54" ht="12" customHeight="1">
      <c r="A3306" s="151" t="s">
        <v>54</v>
      </c>
      <c r="B3306" s="152">
        <v>46112</v>
      </c>
      <c r="C3306" s="153" t="s">
        <v>55</v>
      </c>
      <c r="D3306" s="153" t="s">
        <v>56</v>
      </c>
      <c r="E3306" s="244">
        <v>93467805</v>
      </c>
      <c r="F3306" s="144" t="s">
        <v>6099</v>
      </c>
      <c r="G3306" s="230"/>
      <c r="H3306" s="154">
        <v>37112</v>
      </c>
      <c r="I3306" s="153">
        <v>24</v>
      </c>
      <c r="J3306" s="148" t="s">
        <v>70</v>
      </c>
      <c r="K3306" s="153"/>
      <c r="L3306" s="153"/>
      <c r="M3306" s="153"/>
      <c r="N3306" s="153"/>
      <c r="O3306" s="155">
        <v>11943047376</v>
      </c>
      <c r="P3306" s="156" t="s">
        <v>60</v>
      </c>
      <c r="Q3306" s="157" t="s">
        <v>110</v>
      </c>
      <c r="R3306" s="158">
        <v>46155</v>
      </c>
      <c r="S3306" s="159"/>
      <c r="T3306" s="159" t="s">
        <v>62</v>
      </c>
      <c r="U3306" s="159" t="s">
        <v>111</v>
      </c>
      <c r="V3306" s="154">
        <v>46149</v>
      </c>
      <c r="W3306" s="154"/>
      <c r="X3306" s="154"/>
      <c r="Y3306" s="160" t="s">
        <v>64</v>
      </c>
      <c r="Z3306" s="160" t="s">
        <v>65</v>
      </c>
      <c r="AA3306" s="153"/>
      <c r="AB3306" s="153"/>
      <c r="AC3306" s="182" t="e">
        <f t="shared" si="104"/>
        <v>#DIV/0!</v>
      </c>
      <c r="AD3306" s="153" t="e">
        <f t="shared" si="105"/>
        <v>#DIV/0!</v>
      </c>
      <c r="AE3306" s="233" t="s">
        <v>66</v>
      </c>
      <c r="AF3306" s="153"/>
      <c r="AG3306" s="159"/>
      <c r="AH3306" s="153"/>
      <c r="AI3306" s="161"/>
      <c r="AJ3306" s="153"/>
      <c r="AK3306" s="153"/>
      <c r="AL3306" s="207"/>
      <c r="AM3306" s="207"/>
      <c r="AN3306" s="207"/>
      <c r="AO3306" s="207" t="str">
        <f ca="1">IF(R3306="","",IF(R3306&gt;TODAY(),"0 meses",DATEDIF(R3306,TODAY(),"m") &amp; " meses"))</f>
        <v>0 meses</v>
      </c>
      <c r="AP3306" s="147" t="s">
        <v>67</v>
      </c>
      <c r="AQ3306" s="147" t="s">
        <v>67</v>
      </c>
      <c r="AR3306" s="147"/>
      <c r="AS3306" s="209" t="s">
        <v>68</v>
      </c>
      <c r="AT3306" s="223" t="str">
        <f>MONTH(B3306)&amp;"/"&amp;YEAR(B3306)</f>
        <v>3/2026</v>
      </c>
      <c r="AU3306" s="223">
        <f>WEEKNUM(B3306)-WEEKNUM(EOMONTH(B3306,-1)+1)+1</f>
        <v>5</v>
      </c>
      <c r="AV3306" s="209" t="str">
        <f>MONTH(R3306)&amp;"/"&amp;YEAR(R3306)</f>
        <v>5/2026</v>
      </c>
      <c r="AW3306" s="209">
        <f>WEEKNUM(R3306)-WEEKNUM(EOMONTH(R3306,-1)+1)+1</f>
        <v>3</v>
      </c>
      <c r="AX3306" s="209">
        <f>IF(BB3306="S",IF(Q3306="1. Aceitou o programa",R3306-B3306,0),0)</f>
        <v>43</v>
      </c>
      <c r="AY3306" s="209">
        <f>IF(BB3306="S",IF(AND(S3306&lt;&gt;"",R3306&lt;&gt;""),S3306-R3306,0),0)</f>
        <v>0</v>
      </c>
      <c r="AZ3306" s="209">
        <f>IF(BB3306="S",IF(Q3306="1. Aceitou o programa",IF(OR(X3306="Não se Aplica",X3306=""),IF(OR(W3306="Não se Aplica",W3306=""),0,W3306-V3306),AVERAGE(X3306-W3306,W3306-V3306)),0),0)</f>
        <v>0</v>
      </c>
      <c r="BA3306" s="209">
        <f>IF(BB3306="S",IF(AND(Q3306="1. Aceitou o programa",AH3306="Realizada"),IFERROR(IF(AG3306="",0,AG3306-R3306),0),0),0)</f>
        <v>0</v>
      </c>
      <c r="BB3306" s="209" t="str">
        <f>_xlfn.XLOOKUP(U3306,'Lista Suspensa'!$AA$20:$AA$23,'Lista Suspensa'!$AB$20:$AB$23,"N/A")</f>
        <v>S</v>
      </c>
    </row>
    <row r="3307" spans="1:54" ht="12" customHeight="1">
      <c r="A3307" s="151" t="s">
        <v>54</v>
      </c>
      <c r="B3307" s="152">
        <v>46112</v>
      </c>
      <c r="C3307" s="153" t="s">
        <v>55</v>
      </c>
      <c r="D3307" s="153" t="s">
        <v>56</v>
      </c>
      <c r="E3307" s="244">
        <v>83809844</v>
      </c>
      <c r="F3307" s="144" t="s">
        <v>6100</v>
      </c>
      <c r="G3307" s="230"/>
      <c r="H3307" s="154">
        <v>37121</v>
      </c>
      <c r="I3307" s="153">
        <v>24</v>
      </c>
      <c r="J3307" s="148" t="s">
        <v>70</v>
      </c>
      <c r="K3307" s="153"/>
      <c r="L3307" s="153"/>
      <c r="M3307" s="153"/>
      <c r="N3307" s="153"/>
      <c r="O3307" s="155">
        <v>21970616921</v>
      </c>
      <c r="P3307" s="156" t="s">
        <v>60</v>
      </c>
      <c r="Q3307" s="157" t="s">
        <v>110</v>
      </c>
      <c r="R3307" s="158">
        <v>46155</v>
      </c>
      <c r="S3307" s="159"/>
      <c r="T3307" s="159" t="s">
        <v>62</v>
      </c>
      <c r="U3307" s="159" t="s">
        <v>111</v>
      </c>
      <c r="V3307" s="154">
        <v>46149</v>
      </c>
      <c r="W3307" s="154"/>
      <c r="X3307" s="154"/>
      <c r="Y3307" s="160" t="s">
        <v>64</v>
      </c>
      <c r="Z3307" s="160" t="s">
        <v>65</v>
      </c>
      <c r="AA3307" s="153"/>
      <c r="AB3307" s="153"/>
      <c r="AC3307" s="182" t="e">
        <f t="shared" si="104"/>
        <v>#DIV/0!</v>
      </c>
      <c r="AD3307" s="153" t="e">
        <f t="shared" si="105"/>
        <v>#DIV/0!</v>
      </c>
      <c r="AE3307" s="233" t="s">
        <v>66</v>
      </c>
      <c r="AF3307" s="153"/>
      <c r="AG3307" s="159"/>
      <c r="AH3307" s="153"/>
      <c r="AI3307" s="161"/>
      <c r="AJ3307" s="153"/>
      <c r="AK3307" s="153"/>
      <c r="AL3307" s="207"/>
      <c r="AM3307" s="207"/>
      <c r="AN3307" s="207"/>
      <c r="AO3307" s="207" t="str">
        <f ca="1">IF(R3307="","",IF(R3307&gt;TODAY(),"0 meses",DATEDIF(R3307,TODAY(),"m") &amp; " meses"))</f>
        <v>0 meses</v>
      </c>
      <c r="AP3307" s="147" t="s">
        <v>67</v>
      </c>
      <c r="AQ3307" s="147" t="s">
        <v>67</v>
      </c>
      <c r="AR3307" s="147"/>
      <c r="AS3307" s="209" t="s">
        <v>68</v>
      </c>
      <c r="AT3307" s="223" t="str">
        <f>MONTH(B3307)&amp;"/"&amp;YEAR(B3307)</f>
        <v>3/2026</v>
      </c>
      <c r="AU3307" s="223">
        <f>WEEKNUM(B3307)-WEEKNUM(EOMONTH(B3307,-1)+1)+1</f>
        <v>5</v>
      </c>
      <c r="AV3307" s="209" t="str">
        <f>MONTH(R3307)&amp;"/"&amp;YEAR(R3307)</f>
        <v>5/2026</v>
      </c>
      <c r="AW3307" s="209">
        <f>WEEKNUM(R3307)-WEEKNUM(EOMONTH(R3307,-1)+1)+1</f>
        <v>3</v>
      </c>
      <c r="AX3307" s="209">
        <f>IF(BB3307="S",IF(Q3307="1. Aceitou o programa",R3307-B3307,0),0)</f>
        <v>43</v>
      </c>
      <c r="AY3307" s="209">
        <f>IF(BB3307="S",IF(AND(S3307&lt;&gt;"",R3307&lt;&gt;""),S3307-R3307,0),0)</f>
        <v>0</v>
      </c>
      <c r="AZ3307" s="209">
        <f>IF(BB3307="S",IF(Q3307="1. Aceitou o programa",IF(OR(X3307="Não se Aplica",X3307=""),IF(OR(W3307="Não se Aplica",W3307=""),0,W3307-V3307),AVERAGE(X3307-W3307,W3307-V3307)),0),0)</f>
        <v>0</v>
      </c>
      <c r="BA3307" s="209">
        <f>IF(BB3307="S",IF(AND(Q3307="1. Aceitou o programa",AH3307="Realizada"),IFERROR(IF(AG3307="",0,AG3307-R3307),0),0),0)</f>
        <v>0</v>
      </c>
      <c r="BB3307" s="209" t="str">
        <f>_xlfn.XLOOKUP(U3307,'Lista Suspensa'!$AA$20:$AA$23,'Lista Suspensa'!$AB$20:$AB$23,"N/A")</f>
        <v>S</v>
      </c>
    </row>
    <row r="3308" spans="1:54" ht="12" customHeight="1">
      <c r="A3308" s="151" t="s">
        <v>54</v>
      </c>
      <c r="B3308" s="152">
        <v>46112</v>
      </c>
      <c r="C3308" s="153" t="s">
        <v>55</v>
      </c>
      <c r="D3308" s="153" t="s">
        <v>56</v>
      </c>
      <c r="E3308" s="244">
        <v>92987394</v>
      </c>
      <c r="F3308" s="144" t="s">
        <v>6101</v>
      </c>
      <c r="G3308" s="230"/>
      <c r="H3308" s="154">
        <v>37138</v>
      </c>
      <c r="I3308" s="153">
        <v>24</v>
      </c>
      <c r="J3308" s="148" t="s">
        <v>70</v>
      </c>
      <c r="K3308" s="153"/>
      <c r="L3308" s="153"/>
      <c r="M3308" s="153"/>
      <c r="N3308" s="153"/>
      <c r="O3308" s="155">
        <v>21976173993</v>
      </c>
      <c r="P3308" s="156" t="s">
        <v>60</v>
      </c>
      <c r="Q3308" s="157" t="s">
        <v>110</v>
      </c>
      <c r="R3308" s="158">
        <v>46155</v>
      </c>
      <c r="S3308" s="159"/>
      <c r="T3308" s="159" t="s">
        <v>62</v>
      </c>
      <c r="U3308" s="159" t="s">
        <v>111</v>
      </c>
      <c r="V3308" s="154">
        <v>46149</v>
      </c>
      <c r="W3308" s="154"/>
      <c r="X3308" s="154"/>
      <c r="Y3308" s="160" t="s">
        <v>64</v>
      </c>
      <c r="Z3308" s="160" t="s">
        <v>65</v>
      </c>
      <c r="AA3308" s="153"/>
      <c r="AB3308" s="153"/>
      <c r="AC3308" s="182" t="e">
        <f t="shared" si="104"/>
        <v>#DIV/0!</v>
      </c>
      <c r="AD3308" s="153" t="e">
        <f t="shared" si="105"/>
        <v>#DIV/0!</v>
      </c>
      <c r="AE3308" s="233" t="s">
        <v>66</v>
      </c>
      <c r="AF3308" s="153"/>
      <c r="AG3308" s="159"/>
      <c r="AH3308" s="153"/>
      <c r="AI3308" s="161"/>
      <c r="AJ3308" s="153"/>
      <c r="AK3308" s="153"/>
      <c r="AL3308" s="207"/>
      <c r="AM3308" s="207"/>
      <c r="AN3308" s="207"/>
      <c r="AO3308" s="207" t="str">
        <f ca="1">IF(R3308="","",IF(R3308&gt;TODAY(),"0 meses",DATEDIF(R3308,TODAY(),"m") &amp; " meses"))</f>
        <v>0 meses</v>
      </c>
      <c r="AP3308" s="147" t="s">
        <v>67</v>
      </c>
      <c r="AQ3308" s="147" t="s">
        <v>67</v>
      </c>
      <c r="AR3308" s="147"/>
      <c r="AS3308" s="209" t="s">
        <v>68</v>
      </c>
      <c r="AT3308" s="223" t="str">
        <f>MONTH(B3308)&amp;"/"&amp;YEAR(B3308)</f>
        <v>3/2026</v>
      </c>
      <c r="AU3308" s="223">
        <f>WEEKNUM(B3308)-WEEKNUM(EOMONTH(B3308,-1)+1)+1</f>
        <v>5</v>
      </c>
      <c r="AV3308" s="209" t="str">
        <f>MONTH(R3308)&amp;"/"&amp;YEAR(R3308)</f>
        <v>5/2026</v>
      </c>
      <c r="AW3308" s="209">
        <f>WEEKNUM(R3308)-WEEKNUM(EOMONTH(R3308,-1)+1)+1</f>
        <v>3</v>
      </c>
      <c r="AX3308" s="209">
        <f>IF(BB3308="S",IF(Q3308="1. Aceitou o programa",R3308-B3308,0),0)</f>
        <v>43</v>
      </c>
      <c r="AY3308" s="209">
        <f>IF(BB3308="S",IF(AND(S3308&lt;&gt;"",R3308&lt;&gt;""),S3308-R3308,0),0)</f>
        <v>0</v>
      </c>
      <c r="AZ3308" s="209">
        <f>IF(BB3308="S",IF(Q3308="1. Aceitou o programa",IF(OR(X3308="Não se Aplica",X3308=""),IF(OR(W3308="Não se Aplica",W3308=""),0,W3308-V3308),AVERAGE(X3308-W3308,W3308-V3308)),0),0)</f>
        <v>0</v>
      </c>
      <c r="BA3308" s="209">
        <f>IF(BB3308="S",IF(AND(Q3308="1. Aceitou o programa",AH3308="Realizada"),IFERROR(IF(AG3308="",0,AG3308-R3308),0),0),0)</f>
        <v>0</v>
      </c>
      <c r="BB3308" s="209" t="str">
        <f>_xlfn.XLOOKUP(U3308,'Lista Suspensa'!$AA$20:$AA$23,'Lista Suspensa'!$AB$20:$AB$23,"N/A")</f>
        <v>S</v>
      </c>
    </row>
    <row r="3309" spans="1:54" ht="12" customHeight="1">
      <c r="A3309" s="151" t="s">
        <v>54</v>
      </c>
      <c r="B3309" s="152">
        <v>46112</v>
      </c>
      <c r="C3309" s="153" t="s">
        <v>55</v>
      </c>
      <c r="D3309" s="153" t="s">
        <v>56</v>
      </c>
      <c r="E3309" s="244">
        <v>92768384</v>
      </c>
      <c r="F3309" s="144" t="s">
        <v>6102</v>
      </c>
      <c r="G3309" s="230"/>
      <c r="H3309" s="154">
        <v>37175</v>
      </c>
      <c r="I3309" s="153">
        <v>24</v>
      </c>
      <c r="J3309" s="148" t="s">
        <v>70</v>
      </c>
      <c r="K3309" s="153"/>
      <c r="L3309" s="153"/>
      <c r="M3309" s="153"/>
      <c r="N3309" s="153"/>
      <c r="O3309" s="155">
        <v>21998805046</v>
      </c>
      <c r="P3309" s="156" t="s">
        <v>60</v>
      </c>
      <c r="Q3309" s="157" t="s">
        <v>110</v>
      </c>
      <c r="R3309" s="158">
        <v>46155</v>
      </c>
      <c r="S3309" s="159"/>
      <c r="T3309" s="159" t="s">
        <v>62</v>
      </c>
      <c r="U3309" s="159" t="s">
        <v>111</v>
      </c>
      <c r="V3309" s="154">
        <v>46149</v>
      </c>
      <c r="W3309" s="154"/>
      <c r="X3309" s="154"/>
      <c r="Y3309" s="160" t="s">
        <v>64</v>
      </c>
      <c r="Z3309" s="160" t="s">
        <v>65</v>
      </c>
      <c r="AA3309" s="153"/>
      <c r="AB3309" s="153"/>
      <c r="AC3309" s="182" t="e">
        <f t="shared" si="104"/>
        <v>#DIV/0!</v>
      </c>
      <c r="AD3309" s="153" t="e">
        <f t="shared" si="105"/>
        <v>#DIV/0!</v>
      </c>
      <c r="AE3309" s="233" t="s">
        <v>66</v>
      </c>
      <c r="AF3309" s="153"/>
      <c r="AG3309" s="159"/>
      <c r="AH3309" s="153"/>
      <c r="AI3309" s="161"/>
      <c r="AJ3309" s="153"/>
      <c r="AK3309" s="153"/>
      <c r="AL3309" s="207"/>
      <c r="AM3309" s="207"/>
      <c r="AN3309" s="207"/>
      <c r="AO3309" s="207" t="str">
        <f ca="1">IF(R3309="","",IF(R3309&gt;TODAY(),"0 meses",DATEDIF(R3309,TODAY(),"m") &amp; " meses"))</f>
        <v>0 meses</v>
      </c>
      <c r="AP3309" s="147" t="s">
        <v>67</v>
      </c>
      <c r="AQ3309" s="147" t="s">
        <v>67</v>
      </c>
      <c r="AR3309" s="147"/>
      <c r="AS3309" s="209" t="s">
        <v>68</v>
      </c>
      <c r="AT3309" s="223" t="str">
        <f>MONTH(B3309)&amp;"/"&amp;YEAR(B3309)</f>
        <v>3/2026</v>
      </c>
      <c r="AU3309" s="223">
        <f>WEEKNUM(B3309)-WEEKNUM(EOMONTH(B3309,-1)+1)+1</f>
        <v>5</v>
      </c>
      <c r="AV3309" s="209" t="str">
        <f>MONTH(R3309)&amp;"/"&amp;YEAR(R3309)</f>
        <v>5/2026</v>
      </c>
      <c r="AW3309" s="209">
        <f>WEEKNUM(R3309)-WEEKNUM(EOMONTH(R3309,-1)+1)+1</f>
        <v>3</v>
      </c>
      <c r="AX3309" s="209">
        <f>IF(BB3309="S",IF(Q3309="1. Aceitou o programa",R3309-B3309,0),0)</f>
        <v>43</v>
      </c>
      <c r="AY3309" s="209">
        <f>IF(BB3309="S",IF(AND(S3309&lt;&gt;"",R3309&lt;&gt;""),S3309-R3309,0),0)</f>
        <v>0</v>
      </c>
      <c r="AZ3309" s="209">
        <f>IF(BB3309="S",IF(Q3309="1. Aceitou o programa",IF(OR(X3309="Não se Aplica",X3309=""),IF(OR(W3309="Não se Aplica",W3309=""),0,W3309-V3309),AVERAGE(X3309-W3309,W3309-V3309)),0),0)</f>
        <v>0</v>
      </c>
      <c r="BA3309" s="209">
        <f>IF(BB3309="S",IF(AND(Q3309="1. Aceitou o programa",AH3309="Realizada"),IFERROR(IF(AG3309="",0,AG3309-R3309),0),0),0)</f>
        <v>0</v>
      </c>
      <c r="BB3309" s="209" t="str">
        <f>_xlfn.XLOOKUP(U3309,'Lista Suspensa'!$AA$20:$AA$23,'Lista Suspensa'!$AB$20:$AB$23,"N/A")</f>
        <v>S</v>
      </c>
    </row>
    <row r="3310" spans="1:54" ht="12" customHeight="1">
      <c r="A3310" s="151" t="s">
        <v>54</v>
      </c>
      <c r="B3310" s="152">
        <v>46112</v>
      </c>
      <c r="C3310" s="153" t="s">
        <v>55</v>
      </c>
      <c r="D3310" s="153" t="s">
        <v>56</v>
      </c>
      <c r="E3310" s="244">
        <v>93843085</v>
      </c>
      <c r="F3310" s="144" t="s">
        <v>6103</v>
      </c>
      <c r="G3310" s="230"/>
      <c r="H3310" s="154">
        <v>37293</v>
      </c>
      <c r="I3310" s="153">
        <v>24</v>
      </c>
      <c r="J3310" s="148" t="s">
        <v>58</v>
      </c>
      <c r="K3310" s="153"/>
      <c r="L3310" s="153"/>
      <c r="M3310" s="153"/>
      <c r="N3310" s="153"/>
      <c r="O3310" s="155">
        <v>11954778207</v>
      </c>
      <c r="P3310" s="156" t="s">
        <v>60</v>
      </c>
      <c r="Q3310" s="157" t="s">
        <v>110</v>
      </c>
      <c r="R3310" s="158">
        <v>46155</v>
      </c>
      <c r="S3310" s="159"/>
      <c r="T3310" s="159" t="s">
        <v>62</v>
      </c>
      <c r="U3310" s="159" t="s">
        <v>111</v>
      </c>
      <c r="V3310" s="154">
        <v>46149</v>
      </c>
      <c r="W3310" s="154"/>
      <c r="X3310" s="154"/>
      <c r="Y3310" s="160" t="s">
        <v>64</v>
      </c>
      <c r="Z3310" s="160" t="s">
        <v>65</v>
      </c>
      <c r="AA3310" s="153"/>
      <c r="AB3310" s="153"/>
      <c r="AC3310" s="182" t="e">
        <f t="shared" si="104"/>
        <v>#DIV/0!</v>
      </c>
      <c r="AD3310" s="153" t="e">
        <f t="shared" si="105"/>
        <v>#DIV/0!</v>
      </c>
      <c r="AE3310" s="233" t="s">
        <v>66</v>
      </c>
      <c r="AF3310" s="153"/>
      <c r="AG3310" s="159"/>
      <c r="AH3310" s="153"/>
      <c r="AI3310" s="161"/>
      <c r="AJ3310" s="153"/>
      <c r="AK3310" s="153"/>
      <c r="AL3310" s="207"/>
      <c r="AM3310" s="207"/>
      <c r="AN3310" s="207"/>
      <c r="AO3310" s="207" t="str">
        <f ca="1">IF(R3310="","",IF(R3310&gt;TODAY(),"0 meses",DATEDIF(R3310,TODAY(),"m") &amp; " meses"))</f>
        <v>0 meses</v>
      </c>
      <c r="AP3310" s="147" t="s">
        <v>67</v>
      </c>
      <c r="AQ3310" s="147" t="s">
        <v>67</v>
      </c>
      <c r="AR3310" s="147"/>
      <c r="AS3310" s="209" t="s">
        <v>68</v>
      </c>
      <c r="AT3310" s="223" t="str">
        <f>MONTH(B3310)&amp;"/"&amp;YEAR(B3310)</f>
        <v>3/2026</v>
      </c>
      <c r="AU3310" s="223">
        <f>WEEKNUM(B3310)-WEEKNUM(EOMONTH(B3310,-1)+1)+1</f>
        <v>5</v>
      </c>
      <c r="AV3310" s="209" t="str">
        <f>MONTH(R3310)&amp;"/"&amp;YEAR(R3310)</f>
        <v>5/2026</v>
      </c>
      <c r="AW3310" s="209">
        <f>WEEKNUM(R3310)-WEEKNUM(EOMONTH(R3310,-1)+1)+1</f>
        <v>3</v>
      </c>
      <c r="AX3310" s="209">
        <f>IF(BB3310="S",IF(Q3310="1. Aceitou o programa",R3310-B3310,0),0)</f>
        <v>43</v>
      </c>
      <c r="AY3310" s="209">
        <f>IF(BB3310="S",IF(AND(S3310&lt;&gt;"",R3310&lt;&gt;""),S3310-R3310,0),0)</f>
        <v>0</v>
      </c>
      <c r="AZ3310" s="209">
        <f>IF(BB3310="S",IF(Q3310="1. Aceitou o programa",IF(OR(X3310="Não se Aplica",X3310=""),IF(OR(W3310="Não se Aplica",W3310=""),0,W3310-V3310),AVERAGE(X3310-W3310,W3310-V3310)),0),0)</f>
        <v>0</v>
      </c>
      <c r="BA3310" s="209">
        <f>IF(BB3310="S",IF(AND(Q3310="1. Aceitou o programa",AH3310="Realizada"),IFERROR(IF(AG3310="",0,AG3310-R3310),0),0),0)</f>
        <v>0</v>
      </c>
      <c r="BB3310" s="209" t="str">
        <f>_xlfn.XLOOKUP(U3310,'Lista Suspensa'!$AA$20:$AA$23,'Lista Suspensa'!$AB$20:$AB$23,"N/A")</f>
        <v>S</v>
      </c>
    </row>
    <row r="3311" spans="1:54" ht="12" customHeight="1">
      <c r="A3311" s="151" t="s">
        <v>54</v>
      </c>
      <c r="B3311" s="152">
        <v>46112</v>
      </c>
      <c r="C3311" s="153" t="s">
        <v>55</v>
      </c>
      <c r="D3311" s="153" t="s">
        <v>56</v>
      </c>
      <c r="E3311" s="244">
        <v>411009869</v>
      </c>
      <c r="F3311" s="144" t="s">
        <v>6104</v>
      </c>
      <c r="G3311" s="230"/>
      <c r="H3311" s="154">
        <v>37305</v>
      </c>
      <c r="I3311" s="153">
        <v>24</v>
      </c>
      <c r="J3311" s="148" t="s">
        <v>70</v>
      </c>
      <c r="K3311" s="153"/>
      <c r="L3311" s="153"/>
      <c r="M3311" s="153"/>
      <c r="N3311" s="153"/>
      <c r="O3311" s="155">
        <v>21970182897</v>
      </c>
      <c r="P3311" s="156" t="s">
        <v>60</v>
      </c>
      <c r="Q3311" s="157" t="s">
        <v>110</v>
      </c>
      <c r="R3311" s="158">
        <v>46155</v>
      </c>
      <c r="S3311" s="159"/>
      <c r="T3311" s="159" t="s">
        <v>62</v>
      </c>
      <c r="U3311" s="159" t="s">
        <v>111</v>
      </c>
      <c r="V3311" s="154">
        <v>46149</v>
      </c>
      <c r="W3311" s="154"/>
      <c r="X3311" s="154"/>
      <c r="Y3311" s="160" t="s">
        <v>64</v>
      </c>
      <c r="Z3311" s="160" t="s">
        <v>65</v>
      </c>
      <c r="AA3311" s="153"/>
      <c r="AB3311" s="153"/>
      <c r="AC3311" s="182" t="e">
        <f t="shared" si="104"/>
        <v>#DIV/0!</v>
      </c>
      <c r="AD3311" s="153" t="e">
        <f t="shared" si="105"/>
        <v>#DIV/0!</v>
      </c>
      <c r="AE3311" s="233" t="s">
        <v>66</v>
      </c>
      <c r="AF3311" s="153"/>
      <c r="AG3311" s="159"/>
      <c r="AH3311" s="153"/>
      <c r="AI3311" s="161"/>
      <c r="AJ3311" s="153"/>
      <c r="AK3311" s="153"/>
      <c r="AL3311" s="207"/>
      <c r="AM3311" s="207"/>
      <c r="AN3311" s="207"/>
      <c r="AO3311" s="207" t="str">
        <f ca="1">IF(R3311="","",IF(R3311&gt;TODAY(),"0 meses",DATEDIF(R3311,TODAY(),"m") &amp; " meses"))</f>
        <v>0 meses</v>
      </c>
      <c r="AP3311" s="147" t="s">
        <v>67</v>
      </c>
      <c r="AQ3311" s="147" t="s">
        <v>67</v>
      </c>
      <c r="AR3311" s="147"/>
      <c r="AS3311" s="209" t="s">
        <v>68</v>
      </c>
      <c r="AT3311" s="223" t="str">
        <f>MONTH(B3311)&amp;"/"&amp;YEAR(B3311)</f>
        <v>3/2026</v>
      </c>
      <c r="AU3311" s="223">
        <f>WEEKNUM(B3311)-WEEKNUM(EOMONTH(B3311,-1)+1)+1</f>
        <v>5</v>
      </c>
      <c r="AV3311" s="209" t="str">
        <f>MONTH(R3311)&amp;"/"&amp;YEAR(R3311)</f>
        <v>5/2026</v>
      </c>
      <c r="AW3311" s="209">
        <f>WEEKNUM(R3311)-WEEKNUM(EOMONTH(R3311,-1)+1)+1</f>
        <v>3</v>
      </c>
      <c r="AX3311" s="209">
        <f>IF(BB3311="S",IF(Q3311="1. Aceitou o programa",R3311-B3311,0),0)</f>
        <v>43</v>
      </c>
      <c r="AY3311" s="209">
        <f>IF(BB3311="S",IF(AND(S3311&lt;&gt;"",R3311&lt;&gt;""),S3311-R3311,0),0)</f>
        <v>0</v>
      </c>
      <c r="AZ3311" s="209">
        <f>IF(BB3311="S",IF(Q3311="1. Aceitou o programa",IF(OR(X3311="Não se Aplica",X3311=""),IF(OR(W3311="Não se Aplica",W3311=""),0,W3311-V3311),AVERAGE(X3311-W3311,W3311-V3311)),0),0)</f>
        <v>0</v>
      </c>
      <c r="BA3311" s="209">
        <f>IF(BB3311="S",IF(AND(Q3311="1. Aceitou o programa",AH3311="Realizada"),IFERROR(IF(AG3311="",0,AG3311-R3311),0),0),0)</f>
        <v>0</v>
      </c>
      <c r="BB3311" s="209" t="str">
        <f>_xlfn.XLOOKUP(U3311,'Lista Suspensa'!$AA$20:$AA$23,'Lista Suspensa'!$AB$20:$AB$23,"N/A")</f>
        <v>S</v>
      </c>
    </row>
    <row r="3312" spans="1:54" ht="12" customHeight="1">
      <c r="A3312" s="151" t="s">
        <v>54</v>
      </c>
      <c r="B3312" s="152">
        <v>46112</v>
      </c>
      <c r="C3312" s="153" t="s">
        <v>55</v>
      </c>
      <c r="D3312" s="153" t="s">
        <v>56</v>
      </c>
      <c r="E3312" s="244">
        <v>93225858</v>
      </c>
      <c r="F3312" s="144" t="s">
        <v>6105</v>
      </c>
      <c r="G3312" s="230"/>
      <c r="H3312" s="154">
        <v>37308</v>
      </c>
      <c r="I3312" s="153">
        <v>24</v>
      </c>
      <c r="J3312" s="148" t="s">
        <v>70</v>
      </c>
      <c r="K3312" s="153"/>
      <c r="L3312" s="153"/>
      <c r="M3312" s="153"/>
      <c r="N3312" s="153"/>
      <c r="O3312" s="155">
        <v>21970388942</v>
      </c>
      <c r="P3312" s="156" t="s">
        <v>60</v>
      </c>
      <c r="Q3312" s="157" t="s">
        <v>110</v>
      </c>
      <c r="R3312" s="158">
        <v>46155</v>
      </c>
      <c r="S3312" s="159"/>
      <c r="T3312" s="159" t="s">
        <v>62</v>
      </c>
      <c r="U3312" s="159" t="s">
        <v>111</v>
      </c>
      <c r="V3312" s="154">
        <v>46149</v>
      </c>
      <c r="W3312" s="154"/>
      <c r="X3312" s="154"/>
      <c r="Y3312" s="160" t="s">
        <v>64</v>
      </c>
      <c r="Z3312" s="160" t="s">
        <v>65</v>
      </c>
      <c r="AA3312" s="153"/>
      <c r="AB3312" s="153"/>
      <c r="AC3312" s="182" t="e">
        <f t="shared" si="104"/>
        <v>#DIV/0!</v>
      </c>
      <c r="AD3312" s="153" t="e">
        <f t="shared" si="105"/>
        <v>#DIV/0!</v>
      </c>
      <c r="AE3312" s="233" t="s">
        <v>66</v>
      </c>
      <c r="AF3312" s="153"/>
      <c r="AG3312" s="159"/>
      <c r="AH3312" s="153"/>
      <c r="AI3312" s="161"/>
      <c r="AJ3312" s="153"/>
      <c r="AK3312" s="153"/>
      <c r="AL3312" s="207" t="s">
        <v>85</v>
      </c>
      <c r="AM3312" s="207" t="s">
        <v>86</v>
      </c>
      <c r="AN3312" s="207" t="s">
        <v>191</v>
      </c>
      <c r="AO3312" s="207" t="str">
        <f ca="1">IF(R3312="","",IF(R3312&gt;TODAY(),"0 meses",DATEDIF(R3312,TODAY(),"m") &amp; " meses"))</f>
        <v>0 meses</v>
      </c>
      <c r="AP3312" s="147" t="s">
        <v>67</v>
      </c>
      <c r="AQ3312" s="147" t="s">
        <v>67</v>
      </c>
      <c r="AR3312" s="147"/>
      <c r="AS3312" s="209" t="s">
        <v>68</v>
      </c>
      <c r="AT3312" s="223" t="str">
        <f>MONTH(B3312)&amp;"/"&amp;YEAR(B3312)</f>
        <v>3/2026</v>
      </c>
      <c r="AU3312" s="223">
        <f>WEEKNUM(B3312)-WEEKNUM(EOMONTH(B3312,-1)+1)+1</f>
        <v>5</v>
      </c>
      <c r="AV3312" s="209" t="str">
        <f>MONTH(R3312)&amp;"/"&amp;YEAR(R3312)</f>
        <v>5/2026</v>
      </c>
      <c r="AW3312" s="209">
        <f>WEEKNUM(R3312)-WEEKNUM(EOMONTH(R3312,-1)+1)+1</f>
        <v>3</v>
      </c>
      <c r="AX3312" s="209">
        <f>IF(BB3312="S",IF(Q3312="1. Aceitou o programa",R3312-B3312,0),0)</f>
        <v>43</v>
      </c>
      <c r="AY3312" s="209">
        <f>IF(BB3312="S",IF(AND(S3312&lt;&gt;"",R3312&lt;&gt;""),S3312-R3312,0),0)</f>
        <v>0</v>
      </c>
      <c r="AZ3312" s="209">
        <f>IF(BB3312="S",IF(Q3312="1. Aceitou o programa",IF(OR(X3312="Não se Aplica",X3312=""),IF(OR(W3312="Não se Aplica",W3312=""),0,W3312-V3312),AVERAGE(X3312-W3312,W3312-V3312)),0),0)</f>
        <v>0</v>
      </c>
      <c r="BA3312" s="209">
        <f>IF(BB3312="S",IF(AND(Q3312="1. Aceitou o programa",AH3312="Realizada"),IFERROR(IF(AG3312="",0,AG3312-R3312),0),0),0)</f>
        <v>0</v>
      </c>
      <c r="BB3312" s="209" t="str">
        <f>_xlfn.XLOOKUP(U3312,'Lista Suspensa'!$AA$20:$AA$23,'Lista Suspensa'!$AB$20:$AB$23,"N/A")</f>
        <v>S</v>
      </c>
    </row>
    <row r="3313" spans="1:54" ht="12" customHeight="1">
      <c r="A3313" s="151" t="s">
        <v>54</v>
      </c>
      <c r="B3313" s="152">
        <v>46112</v>
      </c>
      <c r="C3313" s="153" t="s">
        <v>55</v>
      </c>
      <c r="D3313" s="153" t="s">
        <v>56</v>
      </c>
      <c r="E3313" s="244">
        <v>82279452</v>
      </c>
      <c r="F3313" s="144" t="s">
        <v>6106</v>
      </c>
      <c r="G3313" s="230"/>
      <c r="H3313" s="154">
        <v>37315</v>
      </c>
      <c r="I3313" s="153">
        <v>24</v>
      </c>
      <c r="J3313" s="148" t="s">
        <v>70</v>
      </c>
      <c r="K3313" s="153"/>
      <c r="L3313" s="153"/>
      <c r="M3313" s="153"/>
      <c r="N3313" s="153"/>
      <c r="O3313" s="155">
        <v>21987995433</v>
      </c>
      <c r="P3313" s="156" t="s">
        <v>60</v>
      </c>
      <c r="Q3313" s="157" t="s">
        <v>110</v>
      </c>
      <c r="R3313" s="158">
        <v>46155</v>
      </c>
      <c r="S3313" s="159"/>
      <c r="T3313" s="159" t="s">
        <v>62</v>
      </c>
      <c r="U3313" s="159" t="s">
        <v>111</v>
      </c>
      <c r="V3313" s="154">
        <v>46149</v>
      </c>
      <c r="W3313" s="154">
        <v>46155</v>
      </c>
      <c r="X3313" s="154"/>
      <c r="Y3313" s="160" t="s">
        <v>99</v>
      </c>
      <c r="Z3313" s="160" t="s">
        <v>65</v>
      </c>
      <c r="AA3313" s="153"/>
      <c r="AB3313" s="153"/>
      <c r="AC3313" s="182" t="e">
        <f t="shared" si="104"/>
        <v>#DIV/0!</v>
      </c>
      <c r="AD3313" s="153" t="e">
        <f t="shared" si="105"/>
        <v>#DIV/0!</v>
      </c>
      <c r="AE3313" s="233" t="s">
        <v>66</v>
      </c>
      <c r="AF3313" s="153"/>
      <c r="AG3313" s="159"/>
      <c r="AH3313" s="153"/>
      <c r="AI3313" s="161"/>
      <c r="AJ3313" s="153"/>
      <c r="AK3313" s="153"/>
      <c r="AL3313" s="207"/>
      <c r="AM3313" s="207"/>
      <c r="AN3313" s="207"/>
      <c r="AO3313" s="207" t="str">
        <f ca="1">IF(R3313="","",IF(R3313&gt;TODAY(),"0 meses",DATEDIF(R3313,TODAY(),"m") &amp; " meses"))</f>
        <v>0 meses</v>
      </c>
      <c r="AP3313" s="147" t="s">
        <v>67</v>
      </c>
      <c r="AQ3313" s="147" t="s">
        <v>67</v>
      </c>
      <c r="AR3313" s="147"/>
      <c r="AS3313" s="209" t="s">
        <v>68</v>
      </c>
      <c r="AT3313" s="223" t="str">
        <f>MONTH(B3313)&amp;"/"&amp;YEAR(B3313)</f>
        <v>3/2026</v>
      </c>
      <c r="AU3313" s="223">
        <f>WEEKNUM(B3313)-WEEKNUM(EOMONTH(B3313,-1)+1)+1</f>
        <v>5</v>
      </c>
      <c r="AV3313" s="209" t="str">
        <f>MONTH(R3313)&amp;"/"&amp;YEAR(R3313)</f>
        <v>5/2026</v>
      </c>
      <c r="AW3313" s="209">
        <f>WEEKNUM(R3313)-WEEKNUM(EOMONTH(R3313,-1)+1)+1</f>
        <v>3</v>
      </c>
      <c r="AX3313" s="209">
        <f>IF(BB3313="S",IF(Q3313="1. Aceitou o programa",R3313-B3313,0),0)</f>
        <v>43</v>
      </c>
      <c r="AY3313" s="209">
        <f>IF(BB3313="S",IF(AND(S3313&lt;&gt;"",R3313&lt;&gt;""),S3313-R3313,0),0)</f>
        <v>0</v>
      </c>
      <c r="AZ3313" s="209">
        <f>IF(BB3313="S",IF(Q3313="1. Aceitou o programa",IF(OR(X3313="Não se Aplica",X3313=""),IF(OR(W3313="Não se Aplica",W3313=""),0,W3313-V3313),AVERAGE(X3313-W3313,W3313-V3313)),0),0)</f>
        <v>6</v>
      </c>
      <c r="BA3313" s="209">
        <f>IF(BB3313="S",IF(AND(Q3313="1. Aceitou o programa",AH3313="Realizada"),IFERROR(IF(AG3313="",0,AG3313-R3313),0),0),0)</f>
        <v>0</v>
      </c>
      <c r="BB3313" s="209" t="str">
        <f>_xlfn.XLOOKUP(U3313,'Lista Suspensa'!$AA$20:$AA$23,'Lista Suspensa'!$AB$20:$AB$23,"N/A")</f>
        <v>S</v>
      </c>
    </row>
    <row r="3314" spans="1:54" ht="12" customHeight="1">
      <c r="A3314" s="151" t="s">
        <v>54</v>
      </c>
      <c r="B3314" s="152">
        <v>46112</v>
      </c>
      <c r="C3314" s="153" t="s">
        <v>55</v>
      </c>
      <c r="D3314" s="153" t="s">
        <v>56</v>
      </c>
      <c r="E3314" s="244">
        <v>93382019</v>
      </c>
      <c r="F3314" s="144" t="s">
        <v>6107</v>
      </c>
      <c r="G3314" s="230"/>
      <c r="H3314" s="154">
        <v>37339</v>
      </c>
      <c r="I3314" s="153">
        <v>24</v>
      </c>
      <c r="J3314" s="148" t="s">
        <v>70</v>
      </c>
      <c r="K3314" s="153"/>
      <c r="L3314" s="153"/>
      <c r="M3314" s="153"/>
      <c r="N3314" s="153"/>
      <c r="O3314" s="155">
        <v>21996300041</v>
      </c>
      <c r="P3314" s="156" t="s">
        <v>60</v>
      </c>
      <c r="Q3314" s="157" t="s">
        <v>110</v>
      </c>
      <c r="R3314" s="158">
        <v>46155</v>
      </c>
      <c r="S3314" s="159"/>
      <c r="T3314" s="159" t="s">
        <v>62</v>
      </c>
      <c r="U3314" s="159" t="s">
        <v>111</v>
      </c>
      <c r="V3314" s="154">
        <v>46149</v>
      </c>
      <c r="W3314" s="154"/>
      <c r="X3314" s="154"/>
      <c r="Y3314" s="160" t="s">
        <v>64</v>
      </c>
      <c r="Z3314" s="160" t="s">
        <v>65</v>
      </c>
      <c r="AA3314" s="153"/>
      <c r="AB3314" s="153"/>
      <c r="AC3314" s="182" t="e">
        <f t="shared" si="104"/>
        <v>#DIV/0!</v>
      </c>
      <c r="AD3314" s="153" t="e">
        <f t="shared" si="105"/>
        <v>#DIV/0!</v>
      </c>
      <c r="AE3314" s="233" t="s">
        <v>66</v>
      </c>
      <c r="AF3314" s="153"/>
      <c r="AG3314" s="159"/>
      <c r="AH3314" s="153"/>
      <c r="AI3314" s="161"/>
      <c r="AJ3314" s="153"/>
      <c r="AK3314" s="153"/>
      <c r="AL3314" s="207" t="s">
        <v>85</v>
      </c>
      <c r="AM3314" s="207" t="s">
        <v>86</v>
      </c>
      <c r="AN3314" s="207"/>
      <c r="AO3314" s="207" t="str">
        <f ca="1">IF(R3314="","",IF(R3314&gt;TODAY(),"0 meses",DATEDIF(R3314,TODAY(),"m") &amp; " meses"))</f>
        <v>0 meses</v>
      </c>
      <c r="AP3314" s="147" t="s">
        <v>67</v>
      </c>
      <c r="AQ3314" s="147" t="s">
        <v>67</v>
      </c>
      <c r="AR3314" s="147"/>
      <c r="AS3314" s="209" t="s">
        <v>68</v>
      </c>
      <c r="AT3314" s="223" t="str">
        <f>MONTH(B3314)&amp;"/"&amp;YEAR(B3314)</f>
        <v>3/2026</v>
      </c>
      <c r="AU3314" s="223">
        <f>WEEKNUM(B3314)-WEEKNUM(EOMONTH(B3314,-1)+1)+1</f>
        <v>5</v>
      </c>
      <c r="AV3314" s="209" t="str">
        <f>MONTH(R3314)&amp;"/"&amp;YEAR(R3314)</f>
        <v>5/2026</v>
      </c>
      <c r="AW3314" s="209">
        <f>WEEKNUM(R3314)-WEEKNUM(EOMONTH(R3314,-1)+1)+1</f>
        <v>3</v>
      </c>
      <c r="AX3314" s="209">
        <f>IF(BB3314="S",IF(Q3314="1. Aceitou o programa",R3314-B3314,0),0)</f>
        <v>43</v>
      </c>
      <c r="AY3314" s="209">
        <f>IF(BB3314="S",IF(AND(S3314&lt;&gt;"",R3314&lt;&gt;""),S3314-R3314,0),0)</f>
        <v>0</v>
      </c>
      <c r="AZ3314" s="209">
        <f>IF(BB3314="S",IF(Q3314="1. Aceitou o programa",IF(OR(X3314="Não se Aplica",X3314=""),IF(OR(W3314="Não se Aplica",W3314=""),0,W3314-V3314),AVERAGE(X3314-W3314,W3314-V3314)),0),0)</f>
        <v>0</v>
      </c>
      <c r="BA3314" s="209">
        <f>IF(BB3314="S",IF(AND(Q3314="1. Aceitou o programa",AH3314="Realizada"),IFERROR(IF(AG3314="",0,AG3314-R3314),0),0),0)</f>
        <v>0</v>
      </c>
      <c r="BB3314" s="209" t="str">
        <f>_xlfn.XLOOKUP(U3314,'Lista Suspensa'!$AA$20:$AA$23,'Lista Suspensa'!$AB$20:$AB$23,"N/A")</f>
        <v>S</v>
      </c>
    </row>
    <row r="3315" spans="1:54" ht="12" customHeight="1">
      <c r="A3315" s="151" t="s">
        <v>54</v>
      </c>
      <c r="B3315" s="152">
        <v>46112</v>
      </c>
      <c r="C3315" s="153" t="s">
        <v>55</v>
      </c>
      <c r="D3315" s="153" t="s">
        <v>56</v>
      </c>
      <c r="E3315" s="244">
        <v>86755012</v>
      </c>
      <c r="F3315" s="144" t="s">
        <v>6108</v>
      </c>
      <c r="G3315" s="230"/>
      <c r="H3315" s="154">
        <v>37347</v>
      </c>
      <c r="I3315" s="153">
        <v>24</v>
      </c>
      <c r="J3315" s="148" t="s">
        <v>70</v>
      </c>
      <c r="K3315" s="153"/>
      <c r="L3315" s="153"/>
      <c r="M3315" s="153"/>
      <c r="N3315" s="153"/>
      <c r="O3315" s="155">
        <v>11991366024</v>
      </c>
      <c r="P3315" s="156" t="s">
        <v>60</v>
      </c>
      <c r="Q3315" s="157" t="s">
        <v>110</v>
      </c>
      <c r="R3315" s="158">
        <v>46155</v>
      </c>
      <c r="S3315" s="159"/>
      <c r="T3315" s="159" t="s">
        <v>62</v>
      </c>
      <c r="U3315" s="159" t="s">
        <v>111</v>
      </c>
      <c r="V3315" s="154">
        <v>46149</v>
      </c>
      <c r="W3315" s="154"/>
      <c r="X3315" s="154"/>
      <c r="Y3315" s="160" t="s">
        <v>64</v>
      </c>
      <c r="Z3315" s="160" t="s">
        <v>65</v>
      </c>
      <c r="AA3315" s="153"/>
      <c r="AB3315" s="153"/>
      <c r="AC3315" s="182" t="e">
        <f t="shared" si="104"/>
        <v>#DIV/0!</v>
      </c>
      <c r="AD3315" s="153" t="e">
        <f t="shared" si="105"/>
        <v>#DIV/0!</v>
      </c>
      <c r="AE3315" s="233" t="s">
        <v>66</v>
      </c>
      <c r="AF3315" s="153"/>
      <c r="AG3315" s="159"/>
      <c r="AH3315" s="153"/>
      <c r="AI3315" s="161"/>
      <c r="AJ3315" s="153"/>
      <c r="AK3315" s="153"/>
      <c r="AL3315" s="207"/>
      <c r="AM3315" s="207"/>
      <c r="AN3315" s="207"/>
      <c r="AO3315" s="207" t="str">
        <f ca="1">IF(R3315="","",IF(R3315&gt;TODAY(),"0 meses",DATEDIF(R3315,TODAY(),"m") &amp; " meses"))</f>
        <v>0 meses</v>
      </c>
      <c r="AP3315" s="147" t="s">
        <v>67</v>
      </c>
      <c r="AQ3315" s="147" t="s">
        <v>67</v>
      </c>
      <c r="AR3315" s="147"/>
      <c r="AS3315" s="209" t="s">
        <v>68</v>
      </c>
      <c r="AT3315" s="223" t="str">
        <f>MONTH(B3315)&amp;"/"&amp;YEAR(B3315)</f>
        <v>3/2026</v>
      </c>
      <c r="AU3315" s="223">
        <f>WEEKNUM(B3315)-WEEKNUM(EOMONTH(B3315,-1)+1)+1</f>
        <v>5</v>
      </c>
      <c r="AV3315" s="209" t="str">
        <f>MONTH(R3315)&amp;"/"&amp;YEAR(R3315)</f>
        <v>5/2026</v>
      </c>
      <c r="AW3315" s="209">
        <f>WEEKNUM(R3315)-WEEKNUM(EOMONTH(R3315,-1)+1)+1</f>
        <v>3</v>
      </c>
      <c r="AX3315" s="209">
        <f>IF(BB3315="S",IF(Q3315="1. Aceitou o programa",R3315-B3315,0),0)</f>
        <v>43</v>
      </c>
      <c r="AY3315" s="209">
        <f>IF(BB3315="S",IF(AND(S3315&lt;&gt;"",R3315&lt;&gt;""),S3315-R3315,0),0)</f>
        <v>0</v>
      </c>
      <c r="AZ3315" s="209">
        <f>IF(BB3315="S",IF(Q3315="1. Aceitou o programa",IF(OR(X3315="Não se Aplica",X3315=""),IF(OR(W3315="Não se Aplica",W3315=""),0,W3315-V3315),AVERAGE(X3315-W3315,W3315-V3315)),0),0)</f>
        <v>0</v>
      </c>
      <c r="BA3315" s="209">
        <f>IF(BB3315="S",IF(AND(Q3315="1. Aceitou o programa",AH3315="Realizada"),IFERROR(IF(AG3315="",0,AG3315-R3315),0),0),0)</f>
        <v>0</v>
      </c>
      <c r="BB3315" s="209" t="str">
        <f>_xlfn.XLOOKUP(U3315,'Lista Suspensa'!$AA$20:$AA$23,'Lista Suspensa'!$AB$20:$AB$23,"N/A")</f>
        <v>S</v>
      </c>
    </row>
    <row r="3316" spans="1:54" ht="12" customHeight="1">
      <c r="A3316" s="151" t="s">
        <v>54</v>
      </c>
      <c r="B3316" s="152">
        <v>46112</v>
      </c>
      <c r="C3316" s="153" t="s">
        <v>55</v>
      </c>
      <c r="D3316" s="153" t="s">
        <v>56</v>
      </c>
      <c r="E3316" s="244">
        <v>93430810</v>
      </c>
      <c r="F3316" s="144" t="s">
        <v>6109</v>
      </c>
      <c r="G3316" s="230"/>
      <c r="H3316" s="154">
        <v>37351</v>
      </c>
      <c r="I3316" s="153">
        <v>24</v>
      </c>
      <c r="J3316" s="148" t="s">
        <v>70</v>
      </c>
      <c r="K3316" s="153"/>
      <c r="L3316" s="153"/>
      <c r="M3316" s="153"/>
      <c r="N3316" s="153"/>
      <c r="O3316" s="155">
        <v>11987951715</v>
      </c>
      <c r="P3316" s="156" t="s">
        <v>60</v>
      </c>
      <c r="Q3316" s="157" t="s">
        <v>110</v>
      </c>
      <c r="R3316" s="158">
        <v>46155</v>
      </c>
      <c r="S3316" s="159"/>
      <c r="T3316" s="159" t="s">
        <v>62</v>
      </c>
      <c r="U3316" s="159" t="s">
        <v>111</v>
      </c>
      <c r="V3316" s="154">
        <v>46149</v>
      </c>
      <c r="W3316" s="154"/>
      <c r="X3316" s="154"/>
      <c r="Y3316" s="160" t="s">
        <v>64</v>
      </c>
      <c r="Z3316" s="160" t="s">
        <v>65</v>
      </c>
      <c r="AA3316" s="153"/>
      <c r="AB3316" s="153"/>
      <c r="AC3316" s="182" t="e">
        <f t="shared" si="104"/>
        <v>#DIV/0!</v>
      </c>
      <c r="AD3316" s="153" t="e">
        <f t="shared" si="105"/>
        <v>#DIV/0!</v>
      </c>
      <c r="AE3316" s="233" t="s">
        <v>66</v>
      </c>
      <c r="AF3316" s="153"/>
      <c r="AG3316" s="159"/>
      <c r="AH3316" s="153"/>
      <c r="AI3316" s="161"/>
      <c r="AJ3316" s="153"/>
      <c r="AK3316" s="153"/>
      <c r="AL3316" s="207"/>
      <c r="AM3316" s="207"/>
      <c r="AN3316" s="207"/>
      <c r="AO3316" s="207" t="str">
        <f ca="1">IF(R3316="","",IF(R3316&gt;TODAY(),"0 meses",DATEDIF(R3316,TODAY(),"m") &amp; " meses"))</f>
        <v>0 meses</v>
      </c>
      <c r="AP3316" s="147" t="s">
        <v>67</v>
      </c>
      <c r="AQ3316" s="147" t="s">
        <v>67</v>
      </c>
      <c r="AR3316" s="147"/>
      <c r="AS3316" s="209" t="s">
        <v>68</v>
      </c>
      <c r="AT3316" s="223" t="str">
        <f>MONTH(B3316)&amp;"/"&amp;YEAR(B3316)</f>
        <v>3/2026</v>
      </c>
      <c r="AU3316" s="223">
        <f>WEEKNUM(B3316)-WEEKNUM(EOMONTH(B3316,-1)+1)+1</f>
        <v>5</v>
      </c>
      <c r="AV3316" s="209" t="str">
        <f>MONTH(R3316)&amp;"/"&amp;YEAR(R3316)</f>
        <v>5/2026</v>
      </c>
      <c r="AW3316" s="209">
        <f>WEEKNUM(R3316)-WEEKNUM(EOMONTH(R3316,-1)+1)+1</f>
        <v>3</v>
      </c>
      <c r="AX3316" s="209">
        <f>IF(BB3316="S",IF(Q3316="1. Aceitou o programa",R3316-B3316,0),0)</f>
        <v>43</v>
      </c>
      <c r="AY3316" s="209">
        <f>IF(BB3316="S",IF(AND(S3316&lt;&gt;"",R3316&lt;&gt;""),S3316-R3316,0),0)</f>
        <v>0</v>
      </c>
      <c r="AZ3316" s="209">
        <f>IF(BB3316="S",IF(Q3316="1. Aceitou o programa",IF(OR(X3316="Não se Aplica",X3316=""),IF(OR(W3316="Não se Aplica",W3316=""),0,W3316-V3316),AVERAGE(X3316-W3316,W3316-V3316)),0),0)</f>
        <v>0</v>
      </c>
      <c r="BA3316" s="209">
        <f>IF(BB3316="S",IF(AND(Q3316="1. Aceitou o programa",AH3316="Realizada"),IFERROR(IF(AG3316="",0,AG3316-R3316),0),0),0)</f>
        <v>0</v>
      </c>
      <c r="BB3316" s="209" t="str">
        <f>_xlfn.XLOOKUP(U3316,'Lista Suspensa'!$AA$20:$AA$23,'Lista Suspensa'!$AB$20:$AB$23,"N/A")</f>
        <v>S</v>
      </c>
    </row>
    <row r="3317" spans="1:54" ht="12" customHeight="1">
      <c r="A3317" s="151" t="s">
        <v>54</v>
      </c>
      <c r="B3317" s="152">
        <v>46112</v>
      </c>
      <c r="C3317" s="153" t="s">
        <v>55</v>
      </c>
      <c r="D3317" s="153" t="s">
        <v>56</v>
      </c>
      <c r="E3317" s="244">
        <v>94012803</v>
      </c>
      <c r="F3317" s="144" t="s">
        <v>6110</v>
      </c>
      <c r="G3317" s="230"/>
      <c r="H3317" s="154">
        <v>37385</v>
      </c>
      <c r="I3317" s="153">
        <v>24</v>
      </c>
      <c r="J3317" s="148" t="s">
        <v>58</v>
      </c>
      <c r="K3317" s="153"/>
      <c r="L3317" s="153"/>
      <c r="M3317" s="153"/>
      <c r="N3317" s="153"/>
      <c r="O3317" s="155">
        <v>21991617532</v>
      </c>
      <c r="P3317" s="156" t="s">
        <v>60</v>
      </c>
      <c r="Q3317" s="157" t="s">
        <v>110</v>
      </c>
      <c r="R3317" s="158">
        <v>46155</v>
      </c>
      <c r="S3317" s="159"/>
      <c r="T3317" s="159" t="s">
        <v>62</v>
      </c>
      <c r="U3317" s="159" t="s">
        <v>111</v>
      </c>
      <c r="V3317" s="154">
        <v>46149</v>
      </c>
      <c r="W3317" s="154"/>
      <c r="X3317" s="154"/>
      <c r="Y3317" s="160" t="s">
        <v>64</v>
      </c>
      <c r="Z3317" s="160" t="s">
        <v>65</v>
      </c>
      <c r="AA3317" s="153"/>
      <c r="AB3317" s="153"/>
      <c r="AC3317" s="182" t="e">
        <f t="shared" si="104"/>
        <v>#DIV/0!</v>
      </c>
      <c r="AD3317" s="153" t="e">
        <f t="shared" si="105"/>
        <v>#DIV/0!</v>
      </c>
      <c r="AE3317" s="233" t="s">
        <v>66</v>
      </c>
      <c r="AF3317" s="153"/>
      <c r="AG3317" s="159"/>
      <c r="AH3317" s="153"/>
      <c r="AI3317" s="161"/>
      <c r="AJ3317" s="153"/>
      <c r="AK3317" s="153"/>
      <c r="AL3317" s="207"/>
      <c r="AM3317" s="207"/>
      <c r="AN3317" s="207"/>
      <c r="AO3317" s="207" t="str">
        <f ca="1">IF(R3317="","",IF(R3317&gt;TODAY(),"0 meses",DATEDIF(R3317,TODAY(),"m") &amp; " meses"))</f>
        <v>0 meses</v>
      </c>
      <c r="AP3317" s="147" t="s">
        <v>67</v>
      </c>
      <c r="AQ3317" s="147" t="s">
        <v>67</v>
      </c>
      <c r="AR3317" s="147"/>
      <c r="AS3317" s="209" t="s">
        <v>68</v>
      </c>
      <c r="AT3317" s="223" t="str">
        <f>MONTH(B3317)&amp;"/"&amp;YEAR(B3317)</f>
        <v>3/2026</v>
      </c>
      <c r="AU3317" s="223">
        <f>WEEKNUM(B3317)-WEEKNUM(EOMONTH(B3317,-1)+1)+1</f>
        <v>5</v>
      </c>
      <c r="AV3317" s="209" t="str">
        <f>MONTH(R3317)&amp;"/"&amp;YEAR(R3317)</f>
        <v>5/2026</v>
      </c>
      <c r="AW3317" s="209">
        <f>WEEKNUM(R3317)-WEEKNUM(EOMONTH(R3317,-1)+1)+1</f>
        <v>3</v>
      </c>
      <c r="AX3317" s="209">
        <f>IF(BB3317="S",IF(Q3317="1. Aceitou o programa",R3317-B3317,0),0)</f>
        <v>43</v>
      </c>
      <c r="AY3317" s="209">
        <f>IF(BB3317="S",IF(AND(S3317&lt;&gt;"",R3317&lt;&gt;""),S3317-R3317,0),0)</f>
        <v>0</v>
      </c>
      <c r="AZ3317" s="209">
        <f>IF(BB3317="S",IF(Q3317="1. Aceitou o programa",IF(OR(X3317="Não se Aplica",X3317=""),IF(OR(W3317="Não se Aplica",W3317=""),0,W3317-V3317),AVERAGE(X3317-W3317,W3317-V3317)),0),0)</f>
        <v>0</v>
      </c>
      <c r="BA3317" s="209">
        <f>IF(BB3317="S",IF(AND(Q3317="1. Aceitou o programa",AH3317="Realizada"),IFERROR(IF(AG3317="",0,AG3317-R3317),0),0),0)</f>
        <v>0</v>
      </c>
      <c r="BB3317" s="209" t="str">
        <f>_xlfn.XLOOKUP(U3317,'Lista Suspensa'!$AA$20:$AA$23,'Lista Suspensa'!$AB$20:$AB$23,"N/A")</f>
        <v>S</v>
      </c>
    </row>
    <row r="3318" spans="1:54" ht="12" customHeight="1">
      <c r="A3318" s="151" t="s">
        <v>54</v>
      </c>
      <c r="B3318" s="152">
        <v>46112</v>
      </c>
      <c r="C3318" s="153" t="s">
        <v>55</v>
      </c>
      <c r="D3318" s="153" t="s">
        <v>56</v>
      </c>
      <c r="E3318" s="244">
        <v>94043692</v>
      </c>
      <c r="F3318" s="144" t="s">
        <v>6111</v>
      </c>
      <c r="G3318" s="230"/>
      <c r="H3318" s="154">
        <v>37490</v>
      </c>
      <c r="I3318" s="153">
        <v>23</v>
      </c>
      <c r="J3318" s="148" t="s">
        <v>70</v>
      </c>
      <c r="K3318" s="153"/>
      <c r="L3318" s="153"/>
      <c r="M3318" s="153"/>
      <c r="N3318" s="153"/>
      <c r="O3318" s="155">
        <v>21971694199</v>
      </c>
      <c r="P3318" s="156" t="s">
        <v>60</v>
      </c>
      <c r="Q3318" s="157" t="s">
        <v>110</v>
      </c>
      <c r="R3318" s="158">
        <v>46155</v>
      </c>
      <c r="S3318" s="159"/>
      <c r="T3318" s="159" t="s">
        <v>62</v>
      </c>
      <c r="U3318" s="159" t="s">
        <v>111</v>
      </c>
      <c r="V3318" s="154">
        <v>46149</v>
      </c>
      <c r="W3318" s="154"/>
      <c r="X3318" s="154"/>
      <c r="Y3318" s="160" t="s">
        <v>64</v>
      </c>
      <c r="Z3318" s="160" t="s">
        <v>65</v>
      </c>
      <c r="AA3318" s="153"/>
      <c r="AB3318" s="153"/>
      <c r="AC3318" s="182" t="e">
        <f t="shared" si="104"/>
        <v>#DIV/0!</v>
      </c>
      <c r="AD3318" s="153" t="e">
        <f t="shared" si="105"/>
        <v>#DIV/0!</v>
      </c>
      <c r="AE3318" s="233" t="s">
        <v>66</v>
      </c>
      <c r="AF3318" s="153"/>
      <c r="AG3318" s="159"/>
      <c r="AH3318" s="153"/>
      <c r="AI3318" s="161"/>
      <c r="AJ3318" s="153"/>
      <c r="AK3318" s="153"/>
      <c r="AL3318" s="207"/>
      <c r="AM3318" s="207"/>
      <c r="AN3318" s="207"/>
      <c r="AO3318" s="207" t="str">
        <f ca="1">IF(R3318="","",IF(R3318&gt;TODAY(),"0 meses",DATEDIF(R3318,TODAY(),"m") &amp; " meses"))</f>
        <v>0 meses</v>
      </c>
      <c r="AP3318" s="147" t="s">
        <v>67</v>
      </c>
      <c r="AQ3318" s="147" t="s">
        <v>67</v>
      </c>
      <c r="AR3318" s="147"/>
      <c r="AS3318" s="209" t="s">
        <v>68</v>
      </c>
      <c r="AT3318" s="223" t="str">
        <f>MONTH(B3318)&amp;"/"&amp;YEAR(B3318)</f>
        <v>3/2026</v>
      </c>
      <c r="AU3318" s="223">
        <f>WEEKNUM(B3318)-WEEKNUM(EOMONTH(B3318,-1)+1)+1</f>
        <v>5</v>
      </c>
      <c r="AV3318" s="209" t="str">
        <f>MONTH(R3318)&amp;"/"&amp;YEAR(R3318)</f>
        <v>5/2026</v>
      </c>
      <c r="AW3318" s="209">
        <f>WEEKNUM(R3318)-WEEKNUM(EOMONTH(R3318,-1)+1)+1</f>
        <v>3</v>
      </c>
      <c r="AX3318" s="209">
        <f>IF(BB3318="S",IF(Q3318="1. Aceitou o programa",R3318-B3318,0),0)</f>
        <v>43</v>
      </c>
      <c r="AY3318" s="209">
        <f>IF(BB3318="S",IF(AND(S3318&lt;&gt;"",R3318&lt;&gt;""),S3318-R3318,0),0)</f>
        <v>0</v>
      </c>
      <c r="AZ3318" s="209">
        <f>IF(BB3318="S",IF(Q3318="1. Aceitou o programa",IF(OR(X3318="Não se Aplica",X3318=""),IF(OR(W3318="Não se Aplica",W3318=""),0,W3318-V3318),AVERAGE(X3318-W3318,W3318-V3318)),0),0)</f>
        <v>0</v>
      </c>
      <c r="BA3318" s="209">
        <f>IF(BB3318="S",IF(AND(Q3318="1. Aceitou o programa",AH3318="Realizada"),IFERROR(IF(AG3318="",0,AG3318-R3318),0),0),0)</f>
        <v>0</v>
      </c>
      <c r="BB3318" s="209" t="str">
        <f>_xlfn.XLOOKUP(U3318,'Lista Suspensa'!$AA$20:$AA$23,'Lista Suspensa'!$AB$20:$AB$23,"N/A")</f>
        <v>S</v>
      </c>
    </row>
    <row r="3319" spans="1:54" ht="12" customHeight="1">
      <c r="A3319" s="151" t="s">
        <v>54</v>
      </c>
      <c r="B3319" s="152">
        <v>46112</v>
      </c>
      <c r="C3319" s="153" t="s">
        <v>55</v>
      </c>
      <c r="D3319" s="153" t="s">
        <v>56</v>
      </c>
      <c r="E3319" s="244">
        <v>95828591</v>
      </c>
      <c r="F3319" s="144" t="s">
        <v>6112</v>
      </c>
      <c r="G3319" s="230"/>
      <c r="H3319" s="154">
        <v>37563</v>
      </c>
      <c r="I3319" s="153">
        <v>23</v>
      </c>
      <c r="J3319" s="148" t="s">
        <v>70</v>
      </c>
      <c r="K3319" s="153"/>
      <c r="L3319" s="153"/>
      <c r="M3319" s="153"/>
      <c r="N3319" s="153"/>
      <c r="O3319" s="155">
        <v>21981496203</v>
      </c>
      <c r="P3319" s="156" t="s">
        <v>60</v>
      </c>
      <c r="Q3319" s="157" t="s">
        <v>110</v>
      </c>
      <c r="R3319" s="158">
        <v>46155</v>
      </c>
      <c r="S3319" s="159"/>
      <c r="T3319" s="159" t="s">
        <v>62</v>
      </c>
      <c r="U3319" s="159" t="s">
        <v>111</v>
      </c>
      <c r="V3319" s="154">
        <v>46149</v>
      </c>
      <c r="W3319" s="154"/>
      <c r="X3319" s="154"/>
      <c r="Y3319" s="160" t="s">
        <v>64</v>
      </c>
      <c r="Z3319" s="160" t="s">
        <v>65</v>
      </c>
      <c r="AA3319" s="153"/>
      <c r="AB3319" s="153"/>
      <c r="AC3319" s="182" t="e">
        <f t="shared" si="104"/>
        <v>#DIV/0!</v>
      </c>
      <c r="AD3319" s="153" t="e">
        <f t="shared" si="105"/>
        <v>#DIV/0!</v>
      </c>
      <c r="AE3319" s="233" t="s">
        <v>66</v>
      </c>
      <c r="AF3319" s="153"/>
      <c r="AG3319" s="159"/>
      <c r="AH3319" s="153"/>
      <c r="AI3319" s="161"/>
      <c r="AJ3319" s="153"/>
      <c r="AK3319" s="153"/>
      <c r="AL3319" s="207"/>
      <c r="AM3319" s="207"/>
      <c r="AN3319" s="207"/>
      <c r="AO3319" s="207" t="str">
        <f ca="1">IF(R3319="","",IF(R3319&gt;TODAY(),"0 meses",DATEDIF(R3319,TODAY(),"m") &amp; " meses"))</f>
        <v>0 meses</v>
      </c>
      <c r="AP3319" s="147" t="s">
        <v>67</v>
      </c>
      <c r="AQ3319" s="147" t="s">
        <v>67</v>
      </c>
      <c r="AR3319" s="147"/>
      <c r="AS3319" s="209" t="s">
        <v>68</v>
      </c>
      <c r="AT3319" s="223" t="str">
        <f>MONTH(B3319)&amp;"/"&amp;YEAR(B3319)</f>
        <v>3/2026</v>
      </c>
      <c r="AU3319" s="223">
        <f>WEEKNUM(B3319)-WEEKNUM(EOMONTH(B3319,-1)+1)+1</f>
        <v>5</v>
      </c>
      <c r="AV3319" s="209" t="str">
        <f>MONTH(R3319)&amp;"/"&amp;YEAR(R3319)</f>
        <v>5/2026</v>
      </c>
      <c r="AW3319" s="209">
        <f>WEEKNUM(R3319)-WEEKNUM(EOMONTH(R3319,-1)+1)+1</f>
        <v>3</v>
      </c>
      <c r="AX3319" s="209">
        <f>IF(BB3319="S",IF(Q3319="1. Aceitou o programa",R3319-B3319,0),0)</f>
        <v>43</v>
      </c>
      <c r="AY3319" s="209">
        <f>IF(BB3319="S",IF(AND(S3319&lt;&gt;"",R3319&lt;&gt;""),S3319-R3319,0),0)</f>
        <v>0</v>
      </c>
      <c r="AZ3319" s="209">
        <f>IF(BB3319="S",IF(Q3319="1. Aceitou o programa",IF(OR(X3319="Não se Aplica",X3319=""),IF(OR(W3319="Não se Aplica",W3319=""),0,W3319-V3319),AVERAGE(X3319-W3319,W3319-V3319)),0),0)</f>
        <v>0</v>
      </c>
      <c r="BA3319" s="209">
        <f>IF(BB3319="S",IF(AND(Q3319="1. Aceitou o programa",AH3319="Realizada"),IFERROR(IF(AG3319="",0,AG3319-R3319),0),0),0)</f>
        <v>0</v>
      </c>
      <c r="BB3319" s="209" t="str">
        <f>_xlfn.XLOOKUP(U3319,'Lista Suspensa'!$AA$20:$AA$23,'Lista Suspensa'!$AB$20:$AB$23,"N/A")</f>
        <v>S</v>
      </c>
    </row>
    <row r="3320" spans="1:54" ht="12" customHeight="1">
      <c r="A3320" s="151" t="s">
        <v>54</v>
      </c>
      <c r="B3320" s="152">
        <v>46112</v>
      </c>
      <c r="C3320" s="153" t="s">
        <v>55</v>
      </c>
      <c r="D3320" s="153" t="s">
        <v>56</v>
      </c>
      <c r="E3320" s="244">
        <v>89149631</v>
      </c>
      <c r="F3320" s="144" t="s">
        <v>6113</v>
      </c>
      <c r="G3320" s="230"/>
      <c r="H3320" s="154">
        <v>37567</v>
      </c>
      <c r="I3320" s="153">
        <v>23</v>
      </c>
      <c r="J3320" s="148" t="s">
        <v>70</v>
      </c>
      <c r="K3320" s="153"/>
      <c r="L3320" s="153"/>
      <c r="M3320" s="153"/>
      <c r="N3320" s="153"/>
      <c r="O3320" s="155">
        <v>21980130131</v>
      </c>
      <c r="P3320" s="156" t="s">
        <v>60</v>
      </c>
      <c r="Q3320" s="157" t="s">
        <v>110</v>
      </c>
      <c r="R3320" s="158">
        <v>46155</v>
      </c>
      <c r="S3320" s="159"/>
      <c r="T3320" s="159" t="s">
        <v>62</v>
      </c>
      <c r="U3320" s="159" t="s">
        <v>111</v>
      </c>
      <c r="V3320" s="154">
        <v>46149</v>
      </c>
      <c r="W3320" s="154"/>
      <c r="X3320" s="154"/>
      <c r="Y3320" s="160" t="s">
        <v>64</v>
      </c>
      <c r="Z3320" s="160" t="s">
        <v>65</v>
      </c>
      <c r="AA3320" s="153"/>
      <c r="AB3320" s="153"/>
      <c r="AC3320" s="182" t="e">
        <f t="shared" si="104"/>
        <v>#DIV/0!</v>
      </c>
      <c r="AD3320" s="153" t="e">
        <f t="shared" si="105"/>
        <v>#DIV/0!</v>
      </c>
      <c r="AE3320" s="233" t="s">
        <v>66</v>
      </c>
      <c r="AF3320" s="153"/>
      <c r="AG3320" s="159"/>
      <c r="AH3320" s="153"/>
      <c r="AI3320" s="161"/>
      <c r="AJ3320" s="153"/>
      <c r="AK3320" s="153"/>
      <c r="AL3320" s="207"/>
      <c r="AM3320" s="207"/>
      <c r="AN3320" s="207"/>
      <c r="AO3320" s="207" t="str">
        <f ca="1">IF(R3320="","",IF(R3320&gt;TODAY(),"0 meses",DATEDIF(R3320,TODAY(),"m") &amp; " meses"))</f>
        <v>0 meses</v>
      </c>
      <c r="AP3320" s="147" t="s">
        <v>67</v>
      </c>
      <c r="AQ3320" s="147" t="s">
        <v>67</v>
      </c>
      <c r="AR3320" s="147"/>
      <c r="AS3320" s="209" t="s">
        <v>68</v>
      </c>
      <c r="AT3320" s="223" t="str">
        <f>MONTH(B3320)&amp;"/"&amp;YEAR(B3320)</f>
        <v>3/2026</v>
      </c>
      <c r="AU3320" s="223">
        <f>WEEKNUM(B3320)-WEEKNUM(EOMONTH(B3320,-1)+1)+1</f>
        <v>5</v>
      </c>
      <c r="AV3320" s="209" t="str">
        <f>MONTH(R3320)&amp;"/"&amp;YEAR(R3320)</f>
        <v>5/2026</v>
      </c>
      <c r="AW3320" s="209">
        <f>WEEKNUM(R3320)-WEEKNUM(EOMONTH(R3320,-1)+1)+1</f>
        <v>3</v>
      </c>
      <c r="AX3320" s="209">
        <f>IF(BB3320="S",IF(Q3320="1. Aceitou o programa",R3320-B3320,0),0)</f>
        <v>43</v>
      </c>
      <c r="AY3320" s="209">
        <f>IF(BB3320="S",IF(AND(S3320&lt;&gt;"",R3320&lt;&gt;""),S3320-R3320,0),0)</f>
        <v>0</v>
      </c>
      <c r="AZ3320" s="209">
        <f>IF(BB3320="S",IF(Q3320="1. Aceitou o programa",IF(OR(X3320="Não se Aplica",X3320=""),IF(OR(W3320="Não se Aplica",W3320=""),0,W3320-V3320),AVERAGE(X3320-W3320,W3320-V3320)),0),0)</f>
        <v>0</v>
      </c>
      <c r="BA3320" s="209">
        <f>IF(BB3320="S",IF(AND(Q3320="1. Aceitou o programa",AH3320="Realizada"),IFERROR(IF(AG3320="",0,AG3320-R3320),0),0),0)</f>
        <v>0</v>
      </c>
      <c r="BB3320" s="209" t="str">
        <f>_xlfn.XLOOKUP(U3320,'Lista Suspensa'!$AA$20:$AA$23,'Lista Suspensa'!$AB$20:$AB$23,"N/A")</f>
        <v>S</v>
      </c>
    </row>
    <row r="3321" spans="1:54" ht="12" customHeight="1">
      <c r="A3321" s="151" t="s">
        <v>54</v>
      </c>
      <c r="B3321" s="152">
        <v>46112</v>
      </c>
      <c r="C3321" s="153" t="s">
        <v>55</v>
      </c>
      <c r="D3321" s="153" t="s">
        <v>56</v>
      </c>
      <c r="E3321" s="244">
        <v>89028067</v>
      </c>
      <c r="F3321" s="144" t="s">
        <v>6114</v>
      </c>
      <c r="G3321" s="230"/>
      <c r="H3321" s="154">
        <v>37583</v>
      </c>
      <c r="I3321" s="153">
        <v>23</v>
      </c>
      <c r="J3321" s="148" t="s">
        <v>70</v>
      </c>
      <c r="K3321" s="153"/>
      <c r="L3321" s="153"/>
      <c r="M3321" s="153"/>
      <c r="N3321" s="153"/>
      <c r="O3321" s="155">
        <v>11991814051</v>
      </c>
      <c r="P3321" s="156" t="s">
        <v>60</v>
      </c>
      <c r="Q3321" s="157" t="s">
        <v>110</v>
      </c>
      <c r="R3321" s="158">
        <v>46155</v>
      </c>
      <c r="S3321" s="159"/>
      <c r="T3321" s="159" t="s">
        <v>62</v>
      </c>
      <c r="U3321" s="159" t="s">
        <v>111</v>
      </c>
      <c r="V3321" s="154">
        <v>46149</v>
      </c>
      <c r="W3321" s="154"/>
      <c r="X3321" s="154"/>
      <c r="Y3321" s="160" t="s">
        <v>64</v>
      </c>
      <c r="Z3321" s="160" t="s">
        <v>65</v>
      </c>
      <c r="AA3321" s="153"/>
      <c r="AB3321" s="153"/>
      <c r="AC3321" s="182" t="e">
        <f t="shared" si="104"/>
        <v>#DIV/0!</v>
      </c>
      <c r="AD3321" s="153" t="e">
        <f t="shared" si="105"/>
        <v>#DIV/0!</v>
      </c>
      <c r="AE3321" s="233" t="s">
        <v>66</v>
      </c>
      <c r="AF3321" s="153"/>
      <c r="AG3321" s="159"/>
      <c r="AH3321" s="153"/>
      <c r="AI3321" s="161"/>
      <c r="AJ3321" s="153"/>
      <c r="AK3321" s="153"/>
      <c r="AL3321" s="207"/>
      <c r="AM3321" s="207"/>
      <c r="AN3321" s="207"/>
      <c r="AO3321" s="207" t="str">
        <f ca="1">IF(R3321="","",IF(R3321&gt;TODAY(),"0 meses",DATEDIF(R3321,TODAY(),"m") &amp; " meses"))</f>
        <v>0 meses</v>
      </c>
      <c r="AP3321" s="147" t="s">
        <v>67</v>
      </c>
      <c r="AQ3321" s="147" t="s">
        <v>67</v>
      </c>
      <c r="AR3321" s="147"/>
      <c r="AS3321" s="209" t="s">
        <v>68</v>
      </c>
      <c r="AT3321" s="223" t="str">
        <f>MONTH(B3321)&amp;"/"&amp;YEAR(B3321)</f>
        <v>3/2026</v>
      </c>
      <c r="AU3321" s="223">
        <f>WEEKNUM(B3321)-WEEKNUM(EOMONTH(B3321,-1)+1)+1</f>
        <v>5</v>
      </c>
      <c r="AV3321" s="209" t="str">
        <f>MONTH(R3321)&amp;"/"&amp;YEAR(R3321)</f>
        <v>5/2026</v>
      </c>
      <c r="AW3321" s="209">
        <f>WEEKNUM(R3321)-WEEKNUM(EOMONTH(R3321,-1)+1)+1</f>
        <v>3</v>
      </c>
      <c r="AX3321" s="209">
        <f>IF(BB3321="S",IF(Q3321="1. Aceitou o programa",R3321-B3321,0),0)</f>
        <v>43</v>
      </c>
      <c r="AY3321" s="209">
        <f>IF(BB3321="S",IF(AND(S3321&lt;&gt;"",R3321&lt;&gt;""),S3321-R3321,0),0)</f>
        <v>0</v>
      </c>
      <c r="AZ3321" s="209">
        <f>IF(BB3321="S",IF(Q3321="1. Aceitou o programa",IF(OR(X3321="Não se Aplica",X3321=""),IF(OR(W3321="Não se Aplica",W3321=""),0,W3321-V3321),AVERAGE(X3321-W3321,W3321-V3321)),0),0)</f>
        <v>0</v>
      </c>
      <c r="BA3321" s="209">
        <f>IF(BB3321="S",IF(AND(Q3321="1. Aceitou o programa",AH3321="Realizada"),IFERROR(IF(AG3321="",0,AG3321-R3321),0),0),0)</f>
        <v>0</v>
      </c>
      <c r="BB3321" s="209" t="str">
        <f>_xlfn.XLOOKUP(U3321,'Lista Suspensa'!$AA$20:$AA$23,'Lista Suspensa'!$AB$20:$AB$23,"N/A")</f>
        <v>S</v>
      </c>
    </row>
    <row r="3322" spans="1:54" ht="12" customHeight="1">
      <c r="A3322" s="151" t="s">
        <v>54</v>
      </c>
      <c r="B3322" s="152">
        <v>46112</v>
      </c>
      <c r="C3322" s="153" t="s">
        <v>55</v>
      </c>
      <c r="D3322" s="153" t="s">
        <v>56</v>
      </c>
      <c r="E3322" s="244">
        <v>93847122</v>
      </c>
      <c r="F3322" s="144" t="s">
        <v>6115</v>
      </c>
      <c r="G3322" s="230"/>
      <c r="H3322" s="154">
        <v>37642</v>
      </c>
      <c r="I3322" s="153">
        <v>23</v>
      </c>
      <c r="J3322" s="148" t="s">
        <v>70</v>
      </c>
      <c r="K3322" s="153"/>
      <c r="L3322" s="153"/>
      <c r="M3322" s="153"/>
      <c r="N3322" s="153"/>
      <c r="O3322" s="155">
        <v>21990530618</v>
      </c>
      <c r="P3322" s="156" t="s">
        <v>60</v>
      </c>
      <c r="Q3322" s="157" t="s">
        <v>110</v>
      </c>
      <c r="R3322" s="158">
        <v>46155</v>
      </c>
      <c r="S3322" s="159"/>
      <c r="T3322" s="159" t="s">
        <v>62</v>
      </c>
      <c r="U3322" s="159" t="s">
        <v>111</v>
      </c>
      <c r="V3322" s="154">
        <v>46149</v>
      </c>
      <c r="W3322" s="154"/>
      <c r="X3322" s="154"/>
      <c r="Y3322" s="160" t="s">
        <v>64</v>
      </c>
      <c r="Z3322" s="160" t="s">
        <v>65</v>
      </c>
      <c r="AA3322" s="153"/>
      <c r="AB3322" s="153"/>
      <c r="AC3322" s="182" t="e">
        <f t="shared" si="104"/>
        <v>#DIV/0!</v>
      </c>
      <c r="AD3322" s="153" t="e">
        <f t="shared" si="105"/>
        <v>#DIV/0!</v>
      </c>
      <c r="AE3322" s="233" t="s">
        <v>66</v>
      </c>
      <c r="AF3322" s="153"/>
      <c r="AG3322" s="159"/>
      <c r="AH3322" s="153"/>
      <c r="AI3322" s="161"/>
      <c r="AJ3322" s="153"/>
      <c r="AK3322" s="153"/>
      <c r="AL3322" s="207"/>
      <c r="AM3322" s="207"/>
      <c r="AN3322" s="207"/>
      <c r="AO3322" s="207" t="str">
        <f ca="1">IF(R3322="","",IF(R3322&gt;TODAY(),"0 meses",DATEDIF(R3322,TODAY(),"m") &amp; " meses"))</f>
        <v>0 meses</v>
      </c>
      <c r="AP3322" s="147" t="s">
        <v>67</v>
      </c>
      <c r="AQ3322" s="147" t="s">
        <v>67</v>
      </c>
      <c r="AR3322" s="147"/>
      <c r="AS3322" s="209" t="s">
        <v>68</v>
      </c>
      <c r="AT3322" s="223" t="str">
        <f>MONTH(B3322)&amp;"/"&amp;YEAR(B3322)</f>
        <v>3/2026</v>
      </c>
      <c r="AU3322" s="223">
        <f>WEEKNUM(B3322)-WEEKNUM(EOMONTH(B3322,-1)+1)+1</f>
        <v>5</v>
      </c>
      <c r="AV3322" s="209" t="str">
        <f>MONTH(R3322)&amp;"/"&amp;YEAR(R3322)</f>
        <v>5/2026</v>
      </c>
      <c r="AW3322" s="209">
        <f>WEEKNUM(R3322)-WEEKNUM(EOMONTH(R3322,-1)+1)+1</f>
        <v>3</v>
      </c>
      <c r="AX3322" s="209">
        <f>IF(BB3322="S",IF(Q3322="1. Aceitou o programa",R3322-B3322,0),0)</f>
        <v>43</v>
      </c>
      <c r="AY3322" s="209">
        <f>IF(BB3322="S",IF(AND(S3322&lt;&gt;"",R3322&lt;&gt;""),S3322-R3322,0),0)</f>
        <v>0</v>
      </c>
      <c r="AZ3322" s="209">
        <f>IF(BB3322="S",IF(Q3322="1. Aceitou o programa",IF(OR(X3322="Não se Aplica",X3322=""),IF(OR(W3322="Não se Aplica",W3322=""),0,W3322-V3322),AVERAGE(X3322-W3322,W3322-V3322)),0),0)</f>
        <v>0</v>
      </c>
      <c r="BA3322" s="209">
        <f>IF(BB3322="S",IF(AND(Q3322="1. Aceitou o programa",AH3322="Realizada"),IFERROR(IF(AG3322="",0,AG3322-R3322),0),0),0)</f>
        <v>0</v>
      </c>
      <c r="BB3322" s="209" t="str">
        <f>_xlfn.XLOOKUP(U3322,'Lista Suspensa'!$AA$20:$AA$23,'Lista Suspensa'!$AB$20:$AB$23,"N/A")</f>
        <v>S</v>
      </c>
    </row>
    <row r="3323" spans="1:54" ht="12" customHeight="1">
      <c r="A3323" s="151" t="s">
        <v>54</v>
      </c>
      <c r="B3323" s="152">
        <v>46112</v>
      </c>
      <c r="C3323" s="153" t="s">
        <v>55</v>
      </c>
      <c r="D3323" s="153" t="s">
        <v>56</v>
      </c>
      <c r="E3323" s="244">
        <v>93845035</v>
      </c>
      <c r="F3323" s="144" t="s">
        <v>6116</v>
      </c>
      <c r="G3323" s="230"/>
      <c r="H3323" s="154">
        <v>37671</v>
      </c>
      <c r="I3323" s="153">
        <v>23</v>
      </c>
      <c r="J3323" s="148" t="s">
        <v>70</v>
      </c>
      <c r="K3323" s="153"/>
      <c r="L3323" s="153"/>
      <c r="M3323" s="153"/>
      <c r="N3323" s="153"/>
      <c r="O3323" s="155">
        <v>21996014383</v>
      </c>
      <c r="P3323" s="156" t="s">
        <v>60</v>
      </c>
      <c r="Q3323" s="157" t="s">
        <v>110</v>
      </c>
      <c r="R3323" s="158">
        <v>46155</v>
      </c>
      <c r="S3323" s="159"/>
      <c r="T3323" s="159" t="s">
        <v>62</v>
      </c>
      <c r="U3323" s="159" t="s">
        <v>111</v>
      </c>
      <c r="V3323" s="154">
        <v>46149</v>
      </c>
      <c r="W3323" s="154"/>
      <c r="X3323" s="154"/>
      <c r="Y3323" s="160" t="s">
        <v>64</v>
      </c>
      <c r="Z3323" s="160" t="s">
        <v>65</v>
      </c>
      <c r="AA3323" s="153"/>
      <c r="AB3323" s="153"/>
      <c r="AC3323" s="182" t="e">
        <f t="shared" si="104"/>
        <v>#DIV/0!</v>
      </c>
      <c r="AD3323" s="153" t="e">
        <f t="shared" si="105"/>
        <v>#DIV/0!</v>
      </c>
      <c r="AE3323" s="233" t="s">
        <v>66</v>
      </c>
      <c r="AF3323" s="153"/>
      <c r="AG3323" s="159"/>
      <c r="AH3323" s="153"/>
      <c r="AI3323" s="161"/>
      <c r="AJ3323" s="153"/>
      <c r="AK3323" s="153"/>
      <c r="AL3323" s="207"/>
      <c r="AM3323" s="207"/>
      <c r="AN3323" s="207"/>
      <c r="AO3323" s="207" t="str">
        <f ca="1">IF(R3323="","",IF(R3323&gt;TODAY(),"0 meses",DATEDIF(R3323,TODAY(),"m") &amp; " meses"))</f>
        <v>0 meses</v>
      </c>
      <c r="AP3323" s="147" t="s">
        <v>67</v>
      </c>
      <c r="AQ3323" s="147" t="s">
        <v>67</v>
      </c>
      <c r="AR3323" s="147"/>
      <c r="AS3323" s="209" t="s">
        <v>68</v>
      </c>
      <c r="AT3323" s="223" t="str">
        <f>MONTH(B3323)&amp;"/"&amp;YEAR(B3323)</f>
        <v>3/2026</v>
      </c>
      <c r="AU3323" s="223">
        <f>WEEKNUM(B3323)-WEEKNUM(EOMONTH(B3323,-1)+1)+1</f>
        <v>5</v>
      </c>
      <c r="AV3323" s="209" t="str">
        <f>MONTH(R3323)&amp;"/"&amp;YEAR(R3323)</f>
        <v>5/2026</v>
      </c>
      <c r="AW3323" s="209">
        <f>WEEKNUM(R3323)-WEEKNUM(EOMONTH(R3323,-1)+1)+1</f>
        <v>3</v>
      </c>
      <c r="AX3323" s="209">
        <f>IF(BB3323="S",IF(Q3323="1. Aceitou o programa",R3323-B3323,0),0)</f>
        <v>43</v>
      </c>
      <c r="AY3323" s="209">
        <f>IF(BB3323="S",IF(AND(S3323&lt;&gt;"",R3323&lt;&gt;""),S3323-R3323,0),0)</f>
        <v>0</v>
      </c>
      <c r="AZ3323" s="209">
        <f>IF(BB3323="S",IF(Q3323="1. Aceitou o programa",IF(OR(X3323="Não se Aplica",X3323=""),IF(OR(W3323="Não se Aplica",W3323=""),0,W3323-V3323),AVERAGE(X3323-W3323,W3323-V3323)),0),0)</f>
        <v>0</v>
      </c>
      <c r="BA3323" s="209">
        <f>IF(BB3323="S",IF(AND(Q3323="1. Aceitou o programa",AH3323="Realizada"),IFERROR(IF(AG3323="",0,AG3323-R3323),0),0),0)</f>
        <v>0</v>
      </c>
      <c r="BB3323" s="209" t="str">
        <f>_xlfn.XLOOKUP(U3323,'Lista Suspensa'!$AA$20:$AA$23,'Lista Suspensa'!$AB$20:$AB$23,"N/A")</f>
        <v>S</v>
      </c>
    </row>
    <row r="3324" spans="1:54" ht="12" customHeight="1">
      <c r="A3324" s="151" t="s">
        <v>54</v>
      </c>
      <c r="B3324" s="152">
        <v>46112</v>
      </c>
      <c r="C3324" s="153" t="s">
        <v>55</v>
      </c>
      <c r="D3324" s="153" t="s">
        <v>56</v>
      </c>
      <c r="E3324" s="244">
        <v>95418796</v>
      </c>
      <c r="F3324" s="144" t="s">
        <v>6117</v>
      </c>
      <c r="G3324" s="230"/>
      <c r="H3324" s="154">
        <v>37865</v>
      </c>
      <c r="I3324" s="153">
        <v>22</v>
      </c>
      <c r="J3324" s="148" t="s">
        <v>70</v>
      </c>
      <c r="K3324" s="153"/>
      <c r="L3324" s="153"/>
      <c r="M3324" s="153"/>
      <c r="N3324" s="153"/>
      <c r="O3324" s="155">
        <v>11986482808</v>
      </c>
      <c r="P3324" s="156" t="s">
        <v>60</v>
      </c>
      <c r="Q3324" s="157" t="s">
        <v>110</v>
      </c>
      <c r="R3324" s="158">
        <v>46155</v>
      </c>
      <c r="S3324" s="159"/>
      <c r="T3324" s="159" t="s">
        <v>62</v>
      </c>
      <c r="U3324" s="159" t="s">
        <v>111</v>
      </c>
      <c r="V3324" s="154">
        <v>46149</v>
      </c>
      <c r="W3324" s="154"/>
      <c r="X3324" s="154"/>
      <c r="Y3324" s="160" t="s">
        <v>64</v>
      </c>
      <c r="Z3324" s="160" t="s">
        <v>65</v>
      </c>
      <c r="AA3324" s="153"/>
      <c r="AB3324" s="153"/>
      <c r="AC3324" s="182" t="e">
        <f t="shared" si="104"/>
        <v>#DIV/0!</v>
      </c>
      <c r="AD3324" s="153" t="e">
        <f t="shared" si="105"/>
        <v>#DIV/0!</v>
      </c>
      <c r="AE3324" s="233" t="s">
        <v>66</v>
      </c>
      <c r="AF3324" s="153"/>
      <c r="AG3324" s="159"/>
      <c r="AH3324" s="153"/>
      <c r="AI3324" s="161"/>
      <c r="AJ3324" s="153"/>
      <c r="AK3324" s="153"/>
      <c r="AL3324" s="207"/>
      <c r="AM3324" s="207"/>
      <c r="AN3324" s="207"/>
      <c r="AO3324" s="207" t="str">
        <f ca="1">IF(R3324="","",IF(R3324&gt;TODAY(),"0 meses",DATEDIF(R3324,TODAY(),"m") &amp; " meses"))</f>
        <v>0 meses</v>
      </c>
      <c r="AP3324" s="147" t="s">
        <v>67</v>
      </c>
      <c r="AQ3324" s="147" t="s">
        <v>67</v>
      </c>
      <c r="AR3324" s="147"/>
      <c r="AS3324" s="209" t="s">
        <v>68</v>
      </c>
      <c r="AT3324" s="223" t="str">
        <f>MONTH(B3324)&amp;"/"&amp;YEAR(B3324)</f>
        <v>3/2026</v>
      </c>
      <c r="AU3324" s="223">
        <f>WEEKNUM(B3324)-WEEKNUM(EOMONTH(B3324,-1)+1)+1</f>
        <v>5</v>
      </c>
      <c r="AV3324" s="209" t="str">
        <f>MONTH(R3324)&amp;"/"&amp;YEAR(R3324)</f>
        <v>5/2026</v>
      </c>
      <c r="AW3324" s="209">
        <f>WEEKNUM(R3324)-WEEKNUM(EOMONTH(R3324,-1)+1)+1</f>
        <v>3</v>
      </c>
      <c r="AX3324" s="209">
        <f>IF(BB3324="S",IF(Q3324="1. Aceitou o programa",R3324-B3324,0),0)</f>
        <v>43</v>
      </c>
      <c r="AY3324" s="209">
        <f>IF(BB3324="S",IF(AND(S3324&lt;&gt;"",R3324&lt;&gt;""),S3324-R3324,0),0)</f>
        <v>0</v>
      </c>
      <c r="AZ3324" s="209">
        <f>IF(BB3324="S",IF(Q3324="1. Aceitou o programa",IF(OR(X3324="Não se Aplica",X3324=""),IF(OR(W3324="Não se Aplica",W3324=""),0,W3324-V3324),AVERAGE(X3324-W3324,W3324-V3324)),0),0)</f>
        <v>0</v>
      </c>
      <c r="BA3324" s="209">
        <f>IF(BB3324="S",IF(AND(Q3324="1. Aceitou o programa",AH3324="Realizada"),IFERROR(IF(AG3324="",0,AG3324-R3324),0),0),0)</f>
        <v>0</v>
      </c>
      <c r="BB3324" s="209" t="str">
        <f>_xlfn.XLOOKUP(U3324,'Lista Suspensa'!$AA$20:$AA$23,'Lista Suspensa'!$AB$20:$AB$23,"N/A")</f>
        <v>S</v>
      </c>
    </row>
    <row r="3325" spans="1:54" ht="12" customHeight="1">
      <c r="A3325" s="151" t="s">
        <v>54</v>
      </c>
      <c r="B3325" s="152">
        <v>46112</v>
      </c>
      <c r="C3325" s="153" t="s">
        <v>55</v>
      </c>
      <c r="D3325" s="153" t="s">
        <v>56</v>
      </c>
      <c r="E3325" s="244">
        <v>94657677</v>
      </c>
      <c r="F3325" s="144" t="s">
        <v>6118</v>
      </c>
      <c r="G3325" s="230"/>
      <c r="H3325" s="154">
        <v>37867</v>
      </c>
      <c r="I3325" s="153">
        <v>22</v>
      </c>
      <c r="J3325" s="148" t="s">
        <v>70</v>
      </c>
      <c r="K3325" s="153"/>
      <c r="L3325" s="153"/>
      <c r="M3325" s="153"/>
      <c r="N3325" s="153"/>
      <c r="O3325" s="155">
        <v>11933942533</v>
      </c>
      <c r="P3325" s="156" t="s">
        <v>60</v>
      </c>
      <c r="Q3325" s="157" t="s">
        <v>110</v>
      </c>
      <c r="R3325" s="158">
        <v>46155</v>
      </c>
      <c r="S3325" s="159"/>
      <c r="T3325" s="159" t="s">
        <v>62</v>
      </c>
      <c r="U3325" s="159" t="s">
        <v>111</v>
      </c>
      <c r="V3325" s="154">
        <v>46149</v>
      </c>
      <c r="W3325" s="154">
        <v>46155</v>
      </c>
      <c r="X3325" s="154"/>
      <c r="Y3325" s="160" t="s">
        <v>99</v>
      </c>
      <c r="Z3325" s="160" t="s">
        <v>65</v>
      </c>
      <c r="AA3325" s="153"/>
      <c r="AB3325" s="153"/>
      <c r="AC3325" s="182" t="e">
        <f t="shared" si="104"/>
        <v>#DIV/0!</v>
      </c>
      <c r="AD3325" s="153" t="e">
        <f t="shared" si="105"/>
        <v>#DIV/0!</v>
      </c>
      <c r="AE3325" s="233" t="s">
        <v>66</v>
      </c>
      <c r="AF3325" s="153"/>
      <c r="AG3325" s="159"/>
      <c r="AH3325" s="153"/>
      <c r="AI3325" s="161"/>
      <c r="AJ3325" s="153"/>
      <c r="AK3325" s="153"/>
      <c r="AL3325" s="207" t="s">
        <v>85</v>
      </c>
      <c r="AM3325" s="207" t="s">
        <v>86</v>
      </c>
      <c r="AN3325" s="207" t="s">
        <v>191</v>
      </c>
      <c r="AO3325" s="207" t="str">
        <f ca="1">IF(R3325="","",IF(R3325&gt;TODAY(),"0 meses",DATEDIF(R3325,TODAY(),"m") &amp; " meses"))</f>
        <v>0 meses</v>
      </c>
      <c r="AP3325" s="147" t="s">
        <v>67</v>
      </c>
      <c r="AQ3325" s="147" t="s">
        <v>67</v>
      </c>
      <c r="AR3325" s="147"/>
      <c r="AS3325" s="209" t="s">
        <v>68</v>
      </c>
      <c r="AT3325" s="223" t="str">
        <f>MONTH(B3325)&amp;"/"&amp;YEAR(B3325)</f>
        <v>3/2026</v>
      </c>
      <c r="AU3325" s="223">
        <f>WEEKNUM(B3325)-WEEKNUM(EOMONTH(B3325,-1)+1)+1</f>
        <v>5</v>
      </c>
      <c r="AV3325" s="209" t="str">
        <f>MONTH(R3325)&amp;"/"&amp;YEAR(R3325)</f>
        <v>5/2026</v>
      </c>
      <c r="AW3325" s="209">
        <f>WEEKNUM(R3325)-WEEKNUM(EOMONTH(R3325,-1)+1)+1</f>
        <v>3</v>
      </c>
      <c r="AX3325" s="209">
        <f>IF(BB3325="S",IF(Q3325="1. Aceitou o programa",R3325-B3325,0),0)</f>
        <v>43</v>
      </c>
      <c r="AY3325" s="209">
        <f>IF(BB3325="S",IF(AND(S3325&lt;&gt;"",R3325&lt;&gt;""),S3325-R3325,0),0)</f>
        <v>0</v>
      </c>
      <c r="AZ3325" s="209">
        <f>IF(BB3325="S",IF(Q3325="1. Aceitou o programa",IF(OR(X3325="Não se Aplica",X3325=""),IF(OR(W3325="Não se Aplica",W3325=""),0,W3325-V3325),AVERAGE(X3325-W3325,W3325-V3325)),0),0)</f>
        <v>6</v>
      </c>
      <c r="BA3325" s="209">
        <f>IF(BB3325="S",IF(AND(Q3325="1. Aceitou o programa",AH3325="Realizada"),IFERROR(IF(AG3325="",0,AG3325-R3325),0),0),0)</f>
        <v>0</v>
      </c>
      <c r="BB3325" s="209" t="str">
        <f>_xlfn.XLOOKUP(U3325,'Lista Suspensa'!$AA$20:$AA$23,'Lista Suspensa'!$AB$20:$AB$23,"N/A")</f>
        <v>S</v>
      </c>
    </row>
    <row r="3326" spans="1:54" ht="12" customHeight="1">
      <c r="A3326" s="151" t="s">
        <v>54</v>
      </c>
      <c r="B3326" s="152">
        <v>46112</v>
      </c>
      <c r="C3326" s="153" t="s">
        <v>55</v>
      </c>
      <c r="D3326" s="153" t="s">
        <v>56</v>
      </c>
      <c r="E3326" s="244">
        <v>94487035</v>
      </c>
      <c r="F3326" s="144" t="s">
        <v>6119</v>
      </c>
      <c r="G3326" s="230"/>
      <c r="H3326" s="154">
        <v>37876</v>
      </c>
      <c r="I3326" s="153">
        <v>22</v>
      </c>
      <c r="J3326" s="148" t="s">
        <v>70</v>
      </c>
      <c r="K3326" s="153"/>
      <c r="L3326" s="153"/>
      <c r="M3326" s="153"/>
      <c r="N3326" s="153"/>
      <c r="O3326" s="155">
        <v>21982829988</v>
      </c>
      <c r="P3326" s="156" t="s">
        <v>60</v>
      </c>
      <c r="Q3326" s="157" t="s">
        <v>110</v>
      </c>
      <c r="R3326" s="158">
        <v>46155</v>
      </c>
      <c r="S3326" s="159"/>
      <c r="T3326" s="159" t="s">
        <v>62</v>
      </c>
      <c r="U3326" s="159" t="s">
        <v>111</v>
      </c>
      <c r="V3326" s="154">
        <v>46149</v>
      </c>
      <c r="W3326" s="154"/>
      <c r="X3326" s="154"/>
      <c r="Y3326" s="160" t="s">
        <v>64</v>
      </c>
      <c r="Z3326" s="160" t="s">
        <v>65</v>
      </c>
      <c r="AA3326" s="153"/>
      <c r="AB3326" s="153"/>
      <c r="AC3326" s="182" t="e">
        <f t="shared" si="104"/>
        <v>#DIV/0!</v>
      </c>
      <c r="AD3326" s="153" t="e">
        <f t="shared" si="105"/>
        <v>#DIV/0!</v>
      </c>
      <c r="AE3326" s="233" t="s">
        <v>66</v>
      </c>
      <c r="AF3326" s="153"/>
      <c r="AG3326" s="159"/>
      <c r="AH3326" s="153"/>
      <c r="AI3326" s="161"/>
      <c r="AJ3326" s="153"/>
      <c r="AK3326" s="153"/>
      <c r="AL3326" s="207"/>
      <c r="AM3326" s="207"/>
      <c r="AN3326" s="207"/>
      <c r="AO3326" s="207" t="str">
        <f ca="1">IF(R3326="","",IF(R3326&gt;TODAY(),"0 meses",DATEDIF(R3326,TODAY(),"m") &amp; " meses"))</f>
        <v>0 meses</v>
      </c>
      <c r="AP3326" s="147" t="s">
        <v>67</v>
      </c>
      <c r="AQ3326" s="147" t="s">
        <v>67</v>
      </c>
      <c r="AR3326" s="147"/>
      <c r="AS3326" s="209" t="s">
        <v>68</v>
      </c>
      <c r="AT3326" s="223" t="str">
        <f>MONTH(B3326)&amp;"/"&amp;YEAR(B3326)</f>
        <v>3/2026</v>
      </c>
      <c r="AU3326" s="223">
        <f>WEEKNUM(B3326)-WEEKNUM(EOMONTH(B3326,-1)+1)+1</f>
        <v>5</v>
      </c>
      <c r="AV3326" s="209" t="str">
        <f>MONTH(R3326)&amp;"/"&amp;YEAR(R3326)</f>
        <v>5/2026</v>
      </c>
      <c r="AW3326" s="209">
        <f>WEEKNUM(R3326)-WEEKNUM(EOMONTH(R3326,-1)+1)+1</f>
        <v>3</v>
      </c>
      <c r="AX3326" s="209">
        <f>IF(BB3326="S",IF(Q3326="1. Aceitou o programa",R3326-B3326,0),0)</f>
        <v>43</v>
      </c>
      <c r="AY3326" s="209">
        <f>IF(BB3326="S",IF(AND(S3326&lt;&gt;"",R3326&lt;&gt;""),S3326-R3326,0),0)</f>
        <v>0</v>
      </c>
      <c r="AZ3326" s="209">
        <f>IF(BB3326="S",IF(Q3326="1. Aceitou o programa",IF(OR(X3326="Não se Aplica",X3326=""),IF(OR(W3326="Não se Aplica",W3326=""),0,W3326-V3326),AVERAGE(X3326-W3326,W3326-V3326)),0),0)</f>
        <v>0</v>
      </c>
      <c r="BA3326" s="209">
        <f>IF(BB3326="S",IF(AND(Q3326="1. Aceitou o programa",AH3326="Realizada"),IFERROR(IF(AG3326="",0,AG3326-R3326),0),0),0)</f>
        <v>0</v>
      </c>
      <c r="BB3326" s="209" t="str">
        <f>_xlfn.XLOOKUP(U3326,'Lista Suspensa'!$AA$20:$AA$23,'Lista Suspensa'!$AB$20:$AB$23,"N/A")</f>
        <v>S</v>
      </c>
    </row>
    <row r="3327" spans="1:54" ht="12" customHeight="1">
      <c r="A3327" s="151" t="s">
        <v>54</v>
      </c>
      <c r="B3327" s="152">
        <v>46112</v>
      </c>
      <c r="C3327" s="153" t="s">
        <v>55</v>
      </c>
      <c r="D3327" s="153" t="s">
        <v>56</v>
      </c>
      <c r="E3327" s="244">
        <v>93844159</v>
      </c>
      <c r="F3327" s="144" t="s">
        <v>6120</v>
      </c>
      <c r="G3327" s="230"/>
      <c r="H3327" s="154">
        <v>37893</v>
      </c>
      <c r="I3327" s="153">
        <v>22</v>
      </c>
      <c r="J3327" s="148" t="s">
        <v>70</v>
      </c>
      <c r="K3327" s="153"/>
      <c r="L3327" s="153"/>
      <c r="M3327" s="153"/>
      <c r="N3327" s="153"/>
      <c r="O3327" s="155">
        <v>21982540795</v>
      </c>
      <c r="P3327" s="156" t="s">
        <v>60</v>
      </c>
      <c r="Q3327" s="157" t="s">
        <v>110</v>
      </c>
      <c r="R3327" s="158">
        <v>46155</v>
      </c>
      <c r="S3327" s="159"/>
      <c r="T3327" s="159" t="s">
        <v>62</v>
      </c>
      <c r="U3327" s="159" t="s">
        <v>111</v>
      </c>
      <c r="V3327" s="154">
        <v>46149</v>
      </c>
      <c r="W3327" s="154"/>
      <c r="X3327" s="154"/>
      <c r="Y3327" s="160" t="s">
        <v>64</v>
      </c>
      <c r="Z3327" s="160" t="s">
        <v>65</v>
      </c>
      <c r="AA3327" s="153"/>
      <c r="AB3327" s="153"/>
      <c r="AC3327" s="182" t="e">
        <f t="shared" si="104"/>
        <v>#DIV/0!</v>
      </c>
      <c r="AD3327" s="153" t="e">
        <f t="shared" si="105"/>
        <v>#DIV/0!</v>
      </c>
      <c r="AE3327" s="233" t="s">
        <v>66</v>
      </c>
      <c r="AF3327" s="153"/>
      <c r="AG3327" s="159"/>
      <c r="AH3327" s="153"/>
      <c r="AI3327" s="161"/>
      <c r="AJ3327" s="153"/>
      <c r="AK3327" s="153"/>
      <c r="AL3327" s="207"/>
      <c r="AM3327" s="207"/>
      <c r="AN3327" s="207"/>
      <c r="AO3327" s="207" t="str">
        <f ca="1">IF(R3327="","",IF(R3327&gt;TODAY(),"0 meses",DATEDIF(R3327,TODAY(),"m") &amp; " meses"))</f>
        <v>0 meses</v>
      </c>
      <c r="AP3327" s="147" t="s">
        <v>67</v>
      </c>
      <c r="AQ3327" s="147" t="s">
        <v>67</v>
      </c>
      <c r="AR3327" s="147"/>
      <c r="AS3327" s="209" t="s">
        <v>68</v>
      </c>
      <c r="AT3327" s="223" t="str">
        <f>MONTH(B3327)&amp;"/"&amp;YEAR(B3327)</f>
        <v>3/2026</v>
      </c>
      <c r="AU3327" s="223">
        <f>WEEKNUM(B3327)-WEEKNUM(EOMONTH(B3327,-1)+1)+1</f>
        <v>5</v>
      </c>
      <c r="AV3327" s="209" t="str">
        <f>MONTH(R3327)&amp;"/"&amp;YEAR(R3327)</f>
        <v>5/2026</v>
      </c>
      <c r="AW3327" s="209">
        <f>WEEKNUM(R3327)-WEEKNUM(EOMONTH(R3327,-1)+1)+1</f>
        <v>3</v>
      </c>
      <c r="AX3327" s="209">
        <f>IF(BB3327="S",IF(Q3327="1. Aceitou o programa",R3327-B3327,0),0)</f>
        <v>43</v>
      </c>
      <c r="AY3327" s="209">
        <f>IF(BB3327="S",IF(AND(S3327&lt;&gt;"",R3327&lt;&gt;""),S3327-R3327,0),0)</f>
        <v>0</v>
      </c>
      <c r="AZ3327" s="209">
        <f>IF(BB3327="S",IF(Q3327="1. Aceitou o programa",IF(OR(X3327="Não se Aplica",X3327=""),IF(OR(W3327="Não se Aplica",W3327=""),0,W3327-V3327),AVERAGE(X3327-W3327,W3327-V3327)),0),0)</f>
        <v>0</v>
      </c>
      <c r="BA3327" s="209">
        <f>IF(BB3327="S",IF(AND(Q3327="1. Aceitou o programa",AH3327="Realizada"),IFERROR(IF(AG3327="",0,AG3327-R3327),0),0),0)</f>
        <v>0</v>
      </c>
      <c r="BB3327" s="209" t="str">
        <f>_xlfn.XLOOKUP(U3327,'Lista Suspensa'!$AA$20:$AA$23,'Lista Suspensa'!$AB$20:$AB$23,"N/A")</f>
        <v>S</v>
      </c>
    </row>
    <row r="3328" spans="1:54" ht="12" customHeight="1">
      <c r="A3328" s="151" t="s">
        <v>54</v>
      </c>
      <c r="B3328" s="152">
        <v>46112</v>
      </c>
      <c r="C3328" s="153" t="s">
        <v>55</v>
      </c>
      <c r="D3328" s="153" t="s">
        <v>56</v>
      </c>
      <c r="E3328" s="244">
        <v>94371897</v>
      </c>
      <c r="F3328" s="144" t="s">
        <v>6121</v>
      </c>
      <c r="G3328" s="230"/>
      <c r="H3328" s="154">
        <v>37921</v>
      </c>
      <c r="I3328" s="153">
        <v>22</v>
      </c>
      <c r="J3328" s="148" t="s">
        <v>70</v>
      </c>
      <c r="K3328" s="153"/>
      <c r="L3328" s="153"/>
      <c r="M3328" s="153"/>
      <c r="N3328" s="153"/>
      <c r="O3328" s="155">
        <v>21991135020</v>
      </c>
      <c r="P3328" s="156" t="s">
        <v>60</v>
      </c>
      <c r="Q3328" s="157" t="s">
        <v>110</v>
      </c>
      <c r="R3328" s="158">
        <v>46155</v>
      </c>
      <c r="S3328" s="159"/>
      <c r="T3328" s="159" t="s">
        <v>62</v>
      </c>
      <c r="U3328" s="159" t="s">
        <v>111</v>
      </c>
      <c r="V3328" s="154">
        <v>46149</v>
      </c>
      <c r="W3328" s="154"/>
      <c r="X3328" s="154"/>
      <c r="Y3328" s="160" t="s">
        <v>64</v>
      </c>
      <c r="Z3328" s="160" t="s">
        <v>65</v>
      </c>
      <c r="AA3328" s="153"/>
      <c r="AB3328" s="153"/>
      <c r="AC3328" s="182" t="e">
        <f t="shared" si="104"/>
        <v>#DIV/0!</v>
      </c>
      <c r="AD3328" s="153" t="e">
        <f t="shared" si="105"/>
        <v>#DIV/0!</v>
      </c>
      <c r="AE3328" s="233" t="s">
        <v>66</v>
      </c>
      <c r="AF3328" s="153"/>
      <c r="AG3328" s="159"/>
      <c r="AH3328" s="153"/>
      <c r="AI3328" s="161"/>
      <c r="AJ3328" s="153"/>
      <c r="AK3328" s="153"/>
      <c r="AL3328" s="207"/>
      <c r="AM3328" s="207"/>
      <c r="AN3328" s="207"/>
      <c r="AO3328" s="207" t="str">
        <f ca="1">IF(R3328="","",IF(R3328&gt;TODAY(),"0 meses",DATEDIF(R3328,TODAY(),"m") &amp; " meses"))</f>
        <v>0 meses</v>
      </c>
      <c r="AP3328" s="147" t="s">
        <v>67</v>
      </c>
      <c r="AQ3328" s="147" t="s">
        <v>67</v>
      </c>
      <c r="AR3328" s="147"/>
      <c r="AS3328" s="209" t="s">
        <v>68</v>
      </c>
      <c r="AT3328" s="223" t="str">
        <f>MONTH(B3328)&amp;"/"&amp;YEAR(B3328)</f>
        <v>3/2026</v>
      </c>
      <c r="AU3328" s="223">
        <f>WEEKNUM(B3328)-WEEKNUM(EOMONTH(B3328,-1)+1)+1</f>
        <v>5</v>
      </c>
      <c r="AV3328" s="209" t="str">
        <f>MONTH(R3328)&amp;"/"&amp;YEAR(R3328)</f>
        <v>5/2026</v>
      </c>
      <c r="AW3328" s="209">
        <f>WEEKNUM(R3328)-WEEKNUM(EOMONTH(R3328,-1)+1)+1</f>
        <v>3</v>
      </c>
      <c r="AX3328" s="209">
        <f>IF(BB3328="S",IF(Q3328="1. Aceitou o programa",R3328-B3328,0),0)</f>
        <v>43</v>
      </c>
      <c r="AY3328" s="209">
        <f>IF(BB3328="S",IF(AND(S3328&lt;&gt;"",R3328&lt;&gt;""),S3328-R3328,0),0)</f>
        <v>0</v>
      </c>
      <c r="AZ3328" s="209">
        <f>IF(BB3328="S",IF(Q3328="1. Aceitou o programa",IF(OR(X3328="Não se Aplica",X3328=""),IF(OR(W3328="Não se Aplica",W3328=""),0,W3328-V3328),AVERAGE(X3328-W3328,W3328-V3328)),0),0)</f>
        <v>0</v>
      </c>
      <c r="BA3328" s="209">
        <f>IF(BB3328="S",IF(AND(Q3328="1. Aceitou o programa",AH3328="Realizada"),IFERROR(IF(AG3328="",0,AG3328-R3328),0),0),0)</f>
        <v>0</v>
      </c>
      <c r="BB3328" s="209" t="str">
        <f>_xlfn.XLOOKUP(U3328,'Lista Suspensa'!$AA$20:$AA$23,'Lista Suspensa'!$AB$20:$AB$23,"N/A")</f>
        <v>S</v>
      </c>
    </row>
    <row r="3329" spans="1:54" ht="12" customHeight="1">
      <c r="A3329" s="151" t="s">
        <v>54</v>
      </c>
      <c r="B3329" s="152">
        <v>46112</v>
      </c>
      <c r="C3329" s="153" t="s">
        <v>55</v>
      </c>
      <c r="D3329" s="153" t="s">
        <v>56</v>
      </c>
      <c r="E3329" s="244">
        <v>94334365</v>
      </c>
      <c r="F3329" s="144" t="s">
        <v>6122</v>
      </c>
      <c r="G3329" s="230"/>
      <c r="H3329" s="154">
        <v>38021</v>
      </c>
      <c r="I3329" s="153">
        <v>22</v>
      </c>
      <c r="J3329" s="148" t="s">
        <v>70</v>
      </c>
      <c r="K3329" s="153"/>
      <c r="L3329" s="153"/>
      <c r="M3329" s="153"/>
      <c r="N3329" s="153"/>
      <c r="O3329" s="155">
        <v>21995476059</v>
      </c>
      <c r="P3329" s="156" t="s">
        <v>60</v>
      </c>
      <c r="Q3329" s="157" t="s">
        <v>110</v>
      </c>
      <c r="R3329" s="158">
        <v>46155</v>
      </c>
      <c r="S3329" s="159"/>
      <c r="T3329" s="159" t="s">
        <v>62</v>
      </c>
      <c r="U3329" s="159" t="s">
        <v>111</v>
      </c>
      <c r="V3329" s="154">
        <v>46149</v>
      </c>
      <c r="W3329" s="154">
        <v>46155</v>
      </c>
      <c r="X3329" s="154"/>
      <c r="Y3329" s="160" t="s">
        <v>99</v>
      </c>
      <c r="Z3329" s="160" t="s">
        <v>65</v>
      </c>
      <c r="AA3329" s="153"/>
      <c r="AB3329" s="153"/>
      <c r="AC3329" s="182" t="e">
        <f t="shared" si="104"/>
        <v>#DIV/0!</v>
      </c>
      <c r="AD3329" s="153" t="e">
        <f t="shared" si="105"/>
        <v>#DIV/0!</v>
      </c>
      <c r="AE3329" s="233" t="s">
        <v>66</v>
      </c>
      <c r="AF3329" s="153"/>
      <c r="AG3329" s="159"/>
      <c r="AH3329" s="153"/>
      <c r="AI3329" s="161"/>
      <c r="AJ3329" s="153"/>
      <c r="AK3329" s="153"/>
      <c r="AL3329" s="207"/>
      <c r="AM3329" s="207"/>
      <c r="AN3329" s="207"/>
      <c r="AO3329" s="207" t="str">
        <f ca="1">IF(R3329="","",IF(R3329&gt;TODAY(),"0 meses",DATEDIF(R3329,TODAY(),"m") &amp; " meses"))</f>
        <v>0 meses</v>
      </c>
      <c r="AP3329" s="147" t="s">
        <v>67</v>
      </c>
      <c r="AQ3329" s="147" t="s">
        <v>67</v>
      </c>
      <c r="AR3329" s="147"/>
      <c r="AS3329" s="209" t="s">
        <v>68</v>
      </c>
      <c r="AT3329" s="223" t="str">
        <f>MONTH(B3329)&amp;"/"&amp;YEAR(B3329)</f>
        <v>3/2026</v>
      </c>
      <c r="AU3329" s="223">
        <f>WEEKNUM(B3329)-WEEKNUM(EOMONTH(B3329,-1)+1)+1</f>
        <v>5</v>
      </c>
      <c r="AV3329" s="209" t="str">
        <f>MONTH(R3329)&amp;"/"&amp;YEAR(R3329)</f>
        <v>5/2026</v>
      </c>
      <c r="AW3329" s="209">
        <f>WEEKNUM(R3329)-WEEKNUM(EOMONTH(R3329,-1)+1)+1</f>
        <v>3</v>
      </c>
      <c r="AX3329" s="209">
        <f>IF(BB3329="S",IF(Q3329="1. Aceitou o programa",R3329-B3329,0),0)</f>
        <v>43</v>
      </c>
      <c r="AY3329" s="209">
        <f>IF(BB3329="S",IF(AND(S3329&lt;&gt;"",R3329&lt;&gt;""),S3329-R3329,0),0)</f>
        <v>0</v>
      </c>
      <c r="AZ3329" s="209">
        <f>IF(BB3329="S",IF(Q3329="1. Aceitou o programa",IF(OR(X3329="Não se Aplica",X3329=""),IF(OR(W3329="Não se Aplica",W3329=""),0,W3329-V3329),AVERAGE(X3329-W3329,W3329-V3329)),0),0)</f>
        <v>6</v>
      </c>
      <c r="BA3329" s="209">
        <f>IF(BB3329="S",IF(AND(Q3329="1. Aceitou o programa",AH3329="Realizada"),IFERROR(IF(AG3329="",0,AG3329-R3329),0),0),0)</f>
        <v>0</v>
      </c>
      <c r="BB3329" s="209" t="str">
        <f>_xlfn.XLOOKUP(U3329,'Lista Suspensa'!$AA$20:$AA$23,'Lista Suspensa'!$AB$20:$AB$23,"N/A")</f>
        <v>S</v>
      </c>
    </row>
    <row r="3330" spans="1:54" ht="12" customHeight="1">
      <c r="A3330" s="151" t="s">
        <v>54</v>
      </c>
      <c r="B3330" s="152">
        <v>46112</v>
      </c>
      <c r="C3330" s="153" t="s">
        <v>55</v>
      </c>
      <c r="D3330" s="153" t="s">
        <v>56</v>
      </c>
      <c r="E3330" s="244">
        <v>94638635</v>
      </c>
      <c r="F3330" s="144" t="s">
        <v>6123</v>
      </c>
      <c r="G3330" s="230"/>
      <c r="H3330" s="154">
        <v>38042</v>
      </c>
      <c r="I3330" s="153">
        <v>22</v>
      </c>
      <c r="J3330" s="148" t="s">
        <v>58</v>
      </c>
      <c r="K3330" s="153"/>
      <c r="L3330" s="153"/>
      <c r="M3330" s="153"/>
      <c r="N3330" s="153"/>
      <c r="O3330" s="155">
        <v>11981436398</v>
      </c>
      <c r="P3330" s="156" t="s">
        <v>60</v>
      </c>
      <c r="Q3330" s="157" t="s">
        <v>110</v>
      </c>
      <c r="R3330" s="158">
        <v>46155</v>
      </c>
      <c r="S3330" s="159"/>
      <c r="T3330" s="159" t="s">
        <v>62</v>
      </c>
      <c r="U3330" s="159" t="s">
        <v>111</v>
      </c>
      <c r="V3330" s="154">
        <v>46149</v>
      </c>
      <c r="W3330" s="154"/>
      <c r="X3330" s="154"/>
      <c r="Y3330" s="160" t="s">
        <v>64</v>
      </c>
      <c r="Z3330" s="160" t="s">
        <v>65</v>
      </c>
      <c r="AA3330" s="153"/>
      <c r="AB3330" s="153"/>
      <c r="AC3330" s="182" t="e">
        <f t="shared" ref="AC3330:AC3393" si="106">SUM(AA3330/(AB3330^2))</f>
        <v>#DIV/0!</v>
      </c>
      <c r="AD3330" s="153" t="e">
        <f t="shared" ref="AD3330:AD3393" si="107">IF(AC3330&lt;18.5,"ABAIXO DO PESO",
(IF(AC3330&lt;=24.9,"PESO NORMAL",
(IF(AC3330&lt;=29.9,"SOBREPESO",
(IF(AC3330&lt;=34.9,"OBESIDADE I",
(IF(AC3330&lt;=39.9,"OBESIDADE II",
(IF(AC3330&lt;=999,"OBESIDADE III","VAZIO")))))))))))</f>
        <v>#DIV/0!</v>
      </c>
      <c r="AE3330" s="233" t="s">
        <v>66</v>
      </c>
      <c r="AF3330" s="153"/>
      <c r="AG3330" s="159"/>
      <c r="AH3330" s="153"/>
      <c r="AI3330" s="161"/>
      <c r="AJ3330" s="153"/>
      <c r="AK3330" s="153"/>
      <c r="AL3330" s="207"/>
      <c r="AM3330" s="207"/>
      <c r="AN3330" s="207"/>
      <c r="AO3330" s="207" t="str">
        <f ca="1">IF(R3330="","",IF(R3330&gt;TODAY(),"0 meses",DATEDIF(R3330,TODAY(),"m") &amp; " meses"))</f>
        <v>0 meses</v>
      </c>
      <c r="AP3330" s="147" t="s">
        <v>67</v>
      </c>
      <c r="AQ3330" s="147" t="s">
        <v>67</v>
      </c>
      <c r="AR3330" s="147"/>
      <c r="AS3330" s="209" t="s">
        <v>68</v>
      </c>
      <c r="AT3330" s="223" t="str">
        <f>MONTH(B3330)&amp;"/"&amp;YEAR(B3330)</f>
        <v>3/2026</v>
      </c>
      <c r="AU3330" s="223">
        <f>WEEKNUM(B3330)-WEEKNUM(EOMONTH(B3330,-1)+1)+1</f>
        <v>5</v>
      </c>
      <c r="AV3330" s="209" t="str">
        <f>MONTH(R3330)&amp;"/"&amp;YEAR(R3330)</f>
        <v>5/2026</v>
      </c>
      <c r="AW3330" s="209">
        <f>WEEKNUM(R3330)-WEEKNUM(EOMONTH(R3330,-1)+1)+1</f>
        <v>3</v>
      </c>
      <c r="AX3330" s="209">
        <f>IF(BB3330="S",IF(Q3330="1. Aceitou o programa",R3330-B3330,0),0)</f>
        <v>43</v>
      </c>
      <c r="AY3330" s="209">
        <f>IF(BB3330="S",IF(AND(S3330&lt;&gt;"",R3330&lt;&gt;""),S3330-R3330,0),0)</f>
        <v>0</v>
      </c>
      <c r="AZ3330" s="209">
        <f>IF(BB3330="S",IF(Q3330="1. Aceitou o programa",IF(OR(X3330="Não se Aplica",X3330=""),IF(OR(W3330="Não se Aplica",W3330=""),0,W3330-V3330),AVERAGE(X3330-W3330,W3330-V3330)),0),0)</f>
        <v>0</v>
      </c>
      <c r="BA3330" s="209">
        <f>IF(BB3330="S",IF(AND(Q3330="1. Aceitou o programa",AH3330="Realizada"),IFERROR(IF(AG3330="",0,AG3330-R3330),0),0),0)</f>
        <v>0</v>
      </c>
      <c r="BB3330" s="209" t="str">
        <f>_xlfn.XLOOKUP(U3330,'Lista Suspensa'!$AA$20:$AA$23,'Lista Suspensa'!$AB$20:$AB$23,"N/A")</f>
        <v>S</v>
      </c>
    </row>
    <row r="3331" spans="1:54" ht="12" customHeight="1">
      <c r="A3331" s="151" t="s">
        <v>54</v>
      </c>
      <c r="B3331" s="152">
        <v>46112</v>
      </c>
      <c r="C3331" s="153" t="s">
        <v>55</v>
      </c>
      <c r="D3331" s="153" t="s">
        <v>56</v>
      </c>
      <c r="E3331" s="244">
        <v>94499207</v>
      </c>
      <c r="F3331" s="144" t="s">
        <v>6124</v>
      </c>
      <c r="G3331" s="230"/>
      <c r="H3331" s="154">
        <v>38082</v>
      </c>
      <c r="I3331" s="153">
        <v>22</v>
      </c>
      <c r="J3331" s="148" t="s">
        <v>70</v>
      </c>
      <c r="K3331" s="153"/>
      <c r="L3331" s="153"/>
      <c r="M3331" s="153"/>
      <c r="N3331" s="153"/>
      <c r="O3331" s="155">
        <v>21969976821</v>
      </c>
      <c r="P3331" s="156" t="s">
        <v>60</v>
      </c>
      <c r="Q3331" s="157" t="s">
        <v>110</v>
      </c>
      <c r="R3331" s="158">
        <v>46155</v>
      </c>
      <c r="S3331" s="159"/>
      <c r="T3331" s="159" t="s">
        <v>62</v>
      </c>
      <c r="U3331" s="159" t="s">
        <v>111</v>
      </c>
      <c r="V3331" s="154">
        <v>46149</v>
      </c>
      <c r="W3331" s="154"/>
      <c r="X3331" s="154"/>
      <c r="Y3331" s="160" t="s">
        <v>64</v>
      </c>
      <c r="Z3331" s="160" t="s">
        <v>65</v>
      </c>
      <c r="AA3331" s="153"/>
      <c r="AB3331" s="153"/>
      <c r="AC3331" s="182" t="e">
        <f t="shared" si="106"/>
        <v>#DIV/0!</v>
      </c>
      <c r="AD3331" s="153" t="e">
        <f t="shared" si="107"/>
        <v>#DIV/0!</v>
      </c>
      <c r="AE3331" s="233" t="s">
        <v>66</v>
      </c>
      <c r="AF3331" s="153"/>
      <c r="AG3331" s="159"/>
      <c r="AH3331" s="153"/>
      <c r="AI3331" s="161"/>
      <c r="AJ3331" s="153"/>
      <c r="AK3331" s="153"/>
      <c r="AL3331" s="207"/>
      <c r="AM3331" s="207"/>
      <c r="AN3331" s="207"/>
      <c r="AO3331" s="207" t="str">
        <f ca="1">IF(R3331="","",IF(R3331&gt;TODAY(),"0 meses",DATEDIF(R3331,TODAY(),"m") &amp; " meses"))</f>
        <v>0 meses</v>
      </c>
      <c r="AP3331" s="147" t="s">
        <v>67</v>
      </c>
      <c r="AQ3331" s="147" t="s">
        <v>67</v>
      </c>
      <c r="AR3331" s="147"/>
      <c r="AS3331" s="209" t="s">
        <v>68</v>
      </c>
      <c r="AT3331" s="223" t="str">
        <f>MONTH(B3331)&amp;"/"&amp;YEAR(B3331)</f>
        <v>3/2026</v>
      </c>
      <c r="AU3331" s="223">
        <f>WEEKNUM(B3331)-WEEKNUM(EOMONTH(B3331,-1)+1)+1</f>
        <v>5</v>
      </c>
      <c r="AV3331" s="209" t="str">
        <f>MONTH(R3331)&amp;"/"&amp;YEAR(R3331)</f>
        <v>5/2026</v>
      </c>
      <c r="AW3331" s="209">
        <f>WEEKNUM(R3331)-WEEKNUM(EOMONTH(R3331,-1)+1)+1</f>
        <v>3</v>
      </c>
      <c r="AX3331" s="209">
        <f>IF(BB3331="S",IF(Q3331="1. Aceitou o programa",R3331-B3331,0),0)</f>
        <v>43</v>
      </c>
      <c r="AY3331" s="209">
        <f>IF(BB3331="S",IF(AND(S3331&lt;&gt;"",R3331&lt;&gt;""),S3331-R3331,0),0)</f>
        <v>0</v>
      </c>
      <c r="AZ3331" s="209">
        <f>IF(BB3331="S",IF(Q3331="1. Aceitou o programa",IF(OR(X3331="Não se Aplica",X3331=""),IF(OR(W3331="Não se Aplica",W3331=""),0,W3331-V3331),AVERAGE(X3331-W3331,W3331-V3331)),0),0)</f>
        <v>0</v>
      </c>
      <c r="BA3331" s="209">
        <f>IF(BB3331="S",IF(AND(Q3331="1. Aceitou o programa",AH3331="Realizada"),IFERROR(IF(AG3331="",0,AG3331-R3331),0),0),0)</f>
        <v>0</v>
      </c>
      <c r="BB3331" s="209" t="str">
        <f>_xlfn.XLOOKUP(U3331,'Lista Suspensa'!$AA$20:$AA$23,'Lista Suspensa'!$AB$20:$AB$23,"N/A")</f>
        <v>S</v>
      </c>
    </row>
    <row r="3332" spans="1:54" ht="12" customHeight="1">
      <c r="A3332" s="151" t="s">
        <v>54</v>
      </c>
      <c r="B3332" s="152">
        <v>46112</v>
      </c>
      <c r="C3332" s="153" t="s">
        <v>55</v>
      </c>
      <c r="D3332" s="153" t="s">
        <v>56</v>
      </c>
      <c r="E3332" s="244">
        <v>94230600</v>
      </c>
      <c r="F3332" s="144" t="s">
        <v>6125</v>
      </c>
      <c r="G3332" s="230"/>
      <c r="H3332" s="154">
        <v>38160</v>
      </c>
      <c r="I3332" s="153">
        <v>21</v>
      </c>
      <c r="J3332" s="148" t="s">
        <v>58</v>
      </c>
      <c r="K3332" s="153"/>
      <c r="L3332" s="153"/>
      <c r="M3332" s="153"/>
      <c r="N3332" s="153"/>
      <c r="O3332" s="155">
        <v>21989274486</v>
      </c>
      <c r="P3332" s="156" t="s">
        <v>60</v>
      </c>
      <c r="Q3332" s="157" t="s">
        <v>110</v>
      </c>
      <c r="R3332" s="158">
        <v>46155</v>
      </c>
      <c r="S3332" s="159"/>
      <c r="T3332" s="159" t="s">
        <v>62</v>
      </c>
      <c r="U3332" s="159" t="s">
        <v>111</v>
      </c>
      <c r="V3332" s="154">
        <v>46149</v>
      </c>
      <c r="W3332" s="154"/>
      <c r="X3332" s="154"/>
      <c r="Y3332" s="160" t="s">
        <v>64</v>
      </c>
      <c r="Z3332" s="160" t="s">
        <v>65</v>
      </c>
      <c r="AA3332" s="153"/>
      <c r="AB3332" s="153"/>
      <c r="AC3332" s="182" t="e">
        <f t="shared" si="106"/>
        <v>#DIV/0!</v>
      </c>
      <c r="AD3332" s="153" t="e">
        <f t="shared" si="107"/>
        <v>#DIV/0!</v>
      </c>
      <c r="AE3332" s="233" t="s">
        <v>66</v>
      </c>
      <c r="AF3332" s="153"/>
      <c r="AG3332" s="159"/>
      <c r="AH3332" s="153"/>
      <c r="AI3332" s="161"/>
      <c r="AJ3332" s="153"/>
      <c r="AK3332" s="153"/>
      <c r="AL3332" s="207"/>
      <c r="AM3332" s="207"/>
      <c r="AN3332" s="207"/>
      <c r="AO3332" s="207" t="str">
        <f ca="1">IF(R3332="","",IF(R3332&gt;TODAY(),"0 meses",DATEDIF(R3332,TODAY(),"m") &amp; " meses"))</f>
        <v>0 meses</v>
      </c>
      <c r="AP3332" s="147" t="s">
        <v>67</v>
      </c>
      <c r="AQ3332" s="147" t="s">
        <v>67</v>
      </c>
      <c r="AR3332" s="147"/>
      <c r="AS3332" s="209" t="s">
        <v>68</v>
      </c>
      <c r="AT3332" s="223" t="str">
        <f>MONTH(B3332)&amp;"/"&amp;YEAR(B3332)</f>
        <v>3/2026</v>
      </c>
      <c r="AU3332" s="223">
        <f>WEEKNUM(B3332)-WEEKNUM(EOMONTH(B3332,-1)+1)+1</f>
        <v>5</v>
      </c>
      <c r="AV3332" s="209" t="str">
        <f>MONTH(R3332)&amp;"/"&amp;YEAR(R3332)</f>
        <v>5/2026</v>
      </c>
      <c r="AW3332" s="209">
        <f>WEEKNUM(R3332)-WEEKNUM(EOMONTH(R3332,-1)+1)+1</f>
        <v>3</v>
      </c>
      <c r="AX3332" s="209">
        <f>IF(BB3332="S",IF(Q3332="1. Aceitou o programa",R3332-B3332,0),0)</f>
        <v>43</v>
      </c>
      <c r="AY3332" s="209">
        <f>IF(BB3332="S",IF(AND(S3332&lt;&gt;"",R3332&lt;&gt;""),S3332-R3332,0),0)</f>
        <v>0</v>
      </c>
      <c r="AZ3332" s="209">
        <f>IF(BB3332="S",IF(Q3332="1. Aceitou o programa",IF(OR(X3332="Não se Aplica",X3332=""),IF(OR(W3332="Não se Aplica",W3332=""),0,W3332-V3332),AVERAGE(X3332-W3332,W3332-V3332)),0),0)</f>
        <v>0</v>
      </c>
      <c r="BA3332" s="209">
        <f>IF(BB3332="S",IF(AND(Q3332="1. Aceitou o programa",AH3332="Realizada"),IFERROR(IF(AG3332="",0,AG3332-R3332),0),0),0)</f>
        <v>0</v>
      </c>
      <c r="BB3332" s="209" t="str">
        <f>_xlfn.XLOOKUP(U3332,'Lista Suspensa'!$AA$20:$AA$23,'Lista Suspensa'!$AB$20:$AB$23,"N/A")</f>
        <v>S</v>
      </c>
    </row>
    <row r="3333" spans="1:54" ht="12" customHeight="1">
      <c r="A3333" s="151" t="s">
        <v>54</v>
      </c>
      <c r="B3333" s="152">
        <v>46112</v>
      </c>
      <c r="C3333" s="153" t="s">
        <v>55</v>
      </c>
      <c r="D3333" s="153" t="s">
        <v>56</v>
      </c>
      <c r="E3333" s="244">
        <v>94939956</v>
      </c>
      <c r="F3333" s="144" t="s">
        <v>6126</v>
      </c>
      <c r="G3333" s="230"/>
      <c r="H3333" s="154">
        <v>38225</v>
      </c>
      <c r="I3333" s="153">
        <v>21</v>
      </c>
      <c r="J3333" s="148" t="s">
        <v>58</v>
      </c>
      <c r="K3333" s="153"/>
      <c r="L3333" s="153"/>
      <c r="M3333" s="153"/>
      <c r="N3333" s="153"/>
      <c r="O3333" s="155">
        <v>11965455322</v>
      </c>
      <c r="P3333" s="156" t="s">
        <v>60</v>
      </c>
      <c r="Q3333" s="157" t="s">
        <v>110</v>
      </c>
      <c r="R3333" s="158">
        <v>46155</v>
      </c>
      <c r="S3333" s="159"/>
      <c r="T3333" s="159" t="s">
        <v>62</v>
      </c>
      <c r="U3333" s="159" t="s">
        <v>111</v>
      </c>
      <c r="V3333" s="154">
        <v>46149</v>
      </c>
      <c r="W3333" s="154"/>
      <c r="X3333" s="154"/>
      <c r="Y3333" s="160" t="s">
        <v>64</v>
      </c>
      <c r="Z3333" s="160" t="s">
        <v>65</v>
      </c>
      <c r="AA3333" s="153"/>
      <c r="AB3333" s="153"/>
      <c r="AC3333" s="182" t="e">
        <f t="shared" si="106"/>
        <v>#DIV/0!</v>
      </c>
      <c r="AD3333" s="153" t="e">
        <f t="shared" si="107"/>
        <v>#DIV/0!</v>
      </c>
      <c r="AE3333" s="233" t="s">
        <v>66</v>
      </c>
      <c r="AF3333" s="153"/>
      <c r="AG3333" s="159"/>
      <c r="AH3333" s="153"/>
      <c r="AI3333" s="161"/>
      <c r="AJ3333" s="153"/>
      <c r="AK3333" s="153"/>
      <c r="AL3333" s="207"/>
      <c r="AM3333" s="207"/>
      <c r="AN3333" s="207"/>
      <c r="AO3333" s="207" t="str">
        <f ca="1">IF(R3333="","",IF(R3333&gt;TODAY(),"0 meses",DATEDIF(R3333,TODAY(),"m") &amp; " meses"))</f>
        <v>0 meses</v>
      </c>
      <c r="AP3333" s="147" t="s">
        <v>67</v>
      </c>
      <c r="AQ3333" s="147" t="s">
        <v>67</v>
      </c>
      <c r="AR3333" s="147"/>
      <c r="AS3333" s="209" t="s">
        <v>68</v>
      </c>
      <c r="AT3333" s="223" t="str">
        <f>MONTH(B3333)&amp;"/"&amp;YEAR(B3333)</f>
        <v>3/2026</v>
      </c>
      <c r="AU3333" s="223">
        <f>WEEKNUM(B3333)-WEEKNUM(EOMONTH(B3333,-1)+1)+1</f>
        <v>5</v>
      </c>
      <c r="AV3333" s="209" t="str">
        <f>MONTH(R3333)&amp;"/"&amp;YEAR(R3333)</f>
        <v>5/2026</v>
      </c>
      <c r="AW3333" s="209">
        <f>WEEKNUM(R3333)-WEEKNUM(EOMONTH(R3333,-1)+1)+1</f>
        <v>3</v>
      </c>
      <c r="AX3333" s="209">
        <f>IF(BB3333="S",IF(Q3333="1. Aceitou o programa",R3333-B3333,0),0)</f>
        <v>43</v>
      </c>
      <c r="AY3333" s="209">
        <f>IF(BB3333="S",IF(AND(S3333&lt;&gt;"",R3333&lt;&gt;""),S3333-R3333,0),0)</f>
        <v>0</v>
      </c>
      <c r="AZ3333" s="209">
        <f>IF(BB3333="S",IF(Q3333="1. Aceitou o programa",IF(OR(X3333="Não se Aplica",X3333=""),IF(OR(W3333="Não se Aplica",W3333=""),0,W3333-V3333),AVERAGE(X3333-W3333,W3333-V3333)),0),0)</f>
        <v>0</v>
      </c>
      <c r="BA3333" s="209">
        <f>IF(BB3333="S",IF(AND(Q3333="1. Aceitou o programa",AH3333="Realizada"),IFERROR(IF(AG3333="",0,AG3333-R3333),0),0),0)</f>
        <v>0</v>
      </c>
      <c r="BB3333" s="209" t="str">
        <f>_xlfn.XLOOKUP(U3333,'Lista Suspensa'!$AA$20:$AA$23,'Lista Suspensa'!$AB$20:$AB$23,"N/A")</f>
        <v>S</v>
      </c>
    </row>
    <row r="3334" spans="1:54" ht="12" customHeight="1">
      <c r="A3334" s="151" t="s">
        <v>54</v>
      </c>
      <c r="B3334" s="152">
        <v>46112</v>
      </c>
      <c r="C3334" s="153" t="s">
        <v>55</v>
      </c>
      <c r="D3334" s="153" t="s">
        <v>56</v>
      </c>
      <c r="E3334" s="244">
        <v>751921777</v>
      </c>
      <c r="F3334" s="144" t="s">
        <v>6127</v>
      </c>
      <c r="G3334" s="230"/>
      <c r="H3334" s="154">
        <v>38238</v>
      </c>
      <c r="I3334" s="153">
        <v>21</v>
      </c>
      <c r="J3334" s="148" t="s">
        <v>70</v>
      </c>
      <c r="K3334" s="153"/>
      <c r="L3334" s="153"/>
      <c r="M3334" s="153"/>
      <c r="N3334" s="153"/>
      <c r="O3334" s="155">
        <v>21982646037</v>
      </c>
      <c r="P3334" s="156" t="s">
        <v>60</v>
      </c>
      <c r="Q3334" s="157" t="s">
        <v>110</v>
      </c>
      <c r="R3334" s="158">
        <v>46155</v>
      </c>
      <c r="S3334" s="159"/>
      <c r="T3334" s="159" t="s">
        <v>62</v>
      </c>
      <c r="U3334" s="159" t="s">
        <v>111</v>
      </c>
      <c r="V3334" s="154">
        <v>46149</v>
      </c>
      <c r="W3334" s="154">
        <v>46155</v>
      </c>
      <c r="X3334" s="154"/>
      <c r="Y3334" s="160" t="s">
        <v>99</v>
      </c>
      <c r="Z3334" s="160" t="s">
        <v>65</v>
      </c>
      <c r="AA3334" s="153"/>
      <c r="AB3334" s="153"/>
      <c r="AC3334" s="182" t="e">
        <f t="shared" si="106"/>
        <v>#DIV/0!</v>
      </c>
      <c r="AD3334" s="153" t="e">
        <f t="shared" si="107"/>
        <v>#DIV/0!</v>
      </c>
      <c r="AE3334" s="233" t="s">
        <v>66</v>
      </c>
      <c r="AF3334" s="153"/>
      <c r="AG3334" s="159"/>
      <c r="AH3334" s="153"/>
      <c r="AI3334" s="161"/>
      <c r="AJ3334" s="153"/>
      <c r="AK3334" s="153"/>
      <c r="AL3334" s="207" t="s">
        <v>85</v>
      </c>
      <c r="AM3334" s="207" t="s">
        <v>86</v>
      </c>
      <c r="AN3334" s="207" t="s">
        <v>191</v>
      </c>
      <c r="AO3334" s="207" t="str">
        <f ca="1">IF(R3334="","",IF(R3334&gt;TODAY(),"0 meses",DATEDIF(R3334,TODAY(),"m") &amp; " meses"))</f>
        <v>0 meses</v>
      </c>
      <c r="AP3334" s="147" t="s">
        <v>67</v>
      </c>
      <c r="AQ3334" s="147" t="s">
        <v>67</v>
      </c>
      <c r="AR3334" s="147"/>
      <c r="AS3334" s="209" t="s">
        <v>68</v>
      </c>
      <c r="AT3334" s="223" t="str">
        <f>MONTH(B3334)&amp;"/"&amp;YEAR(B3334)</f>
        <v>3/2026</v>
      </c>
      <c r="AU3334" s="223">
        <f>WEEKNUM(B3334)-WEEKNUM(EOMONTH(B3334,-1)+1)+1</f>
        <v>5</v>
      </c>
      <c r="AV3334" s="209" t="str">
        <f>MONTH(R3334)&amp;"/"&amp;YEAR(R3334)</f>
        <v>5/2026</v>
      </c>
      <c r="AW3334" s="209">
        <f>WEEKNUM(R3334)-WEEKNUM(EOMONTH(R3334,-1)+1)+1</f>
        <v>3</v>
      </c>
      <c r="AX3334" s="209">
        <f>IF(BB3334="S",IF(Q3334="1. Aceitou o programa",R3334-B3334,0),0)</f>
        <v>43</v>
      </c>
      <c r="AY3334" s="209">
        <f>IF(BB3334="S",IF(AND(S3334&lt;&gt;"",R3334&lt;&gt;""),S3334-R3334,0),0)</f>
        <v>0</v>
      </c>
      <c r="AZ3334" s="209">
        <f>IF(BB3334="S",IF(Q3334="1. Aceitou o programa",IF(OR(X3334="Não se Aplica",X3334=""),IF(OR(W3334="Não se Aplica",W3334=""),0,W3334-V3334),AVERAGE(X3334-W3334,W3334-V3334)),0),0)</f>
        <v>6</v>
      </c>
      <c r="BA3334" s="209">
        <f>IF(BB3334="S",IF(AND(Q3334="1. Aceitou o programa",AH3334="Realizada"),IFERROR(IF(AG3334="",0,AG3334-R3334),0),0),0)</f>
        <v>0</v>
      </c>
      <c r="BB3334" s="209" t="str">
        <f>_xlfn.XLOOKUP(U3334,'Lista Suspensa'!$AA$20:$AA$23,'Lista Suspensa'!$AB$20:$AB$23,"N/A")</f>
        <v>S</v>
      </c>
    </row>
    <row r="3335" spans="1:54" ht="12" customHeight="1">
      <c r="A3335" s="151" t="s">
        <v>54</v>
      </c>
      <c r="B3335" s="152">
        <v>46112</v>
      </c>
      <c r="C3335" s="153" t="s">
        <v>55</v>
      </c>
      <c r="D3335" s="153" t="s">
        <v>56</v>
      </c>
      <c r="E3335" s="244">
        <v>86211762</v>
      </c>
      <c r="F3335" s="144" t="s">
        <v>6128</v>
      </c>
      <c r="G3335" s="230"/>
      <c r="H3335" s="154">
        <v>38303</v>
      </c>
      <c r="I3335" s="153">
        <v>21</v>
      </c>
      <c r="J3335" s="148" t="s">
        <v>58</v>
      </c>
      <c r="K3335" s="153"/>
      <c r="L3335" s="153"/>
      <c r="M3335" s="153"/>
      <c r="N3335" s="153"/>
      <c r="O3335" s="155">
        <v>11993789739</v>
      </c>
      <c r="P3335" s="156" t="s">
        <v>60</v>
      </c>
      <c r="Q3335" s="157" t="s">
        <v>110</v>
      </c>
      <c r="R3335" s="158">
        <v>46155</v>
      </c>
      <c r="S3335" s="159"/>
      <c r="T3335" s="159" t="s">
        <v>62</v>
      </c>
      <c r="U3335" s="159" t="s">
        <v>111</v>
      </c>
      <c r="V3335" s="154">
        <v>46149</v>
      </c>
      <c r="W3335" s="154">
        <v>46155</v>
      </c>
      <c r="X3335" s="154"/>
      <c r="Y3335" s="160" t="s">
        <v>99</v>
      </c>
      <c r="Z3335" s="160" t="s">
        <v>65</v>
      </c>
      <c r="AA3335" s="153"/>
      <c r="AB3335" s="153"/>
      <c r="AC3335" s="182" t="e">
        <f t="shared" si="106"/>
        <v>#DIV/0!</v>
      </c>
      <c r="AD3335" s="153" t="e">
        <f t="shared" si="107"/>
        <v>#DIV/0!</v>
      </c>
      <c r="AE3335" s="233" t="s">
        <v>66</v>
      </c>
      <c r="AF3335" s="153"/>
      <c r="AG3335" s="159"/>
      <c r="AH3335" s="153"/>
      <c r="AI3335" s="161"/>
      <c r="AJ3335" s="153"/>
      <c r="AK3335" s="153"/>
      <c r="AL3335" s="207"/>
      <c r="AM3335" s="207"/>
      <c r="AN3335" s="207"/>
      <c r="AO3335" s="207" t="str">
        <f ca="1">IF(R3335="","",IF(R3335&gt;TODAY(),"0 meses",DATEDIF(R3335,TODAY(),"m") &amp; " meses"))</f>
        <v>0 meses</v>
      </c>
      <c r="AP3335" s="147" t="s">
        <v>67</v>
      </c>
      <c r="AQ3335" s="147" t="s">
        <v>67</v>
      </c>
      <c r="AR3335" s="147"/>
      <c r="AS3335" s="209" t="s">
        <v>68</v>
      </c>
      <c r="AT3335" s="223" t="str">
        <f>MONTH(B3335)&amp;"/"&amp;YEAR(B3335)</f>
        <v>3/2026</v>
      </c>
      <c r="AU3335" s="223">
        <f>WEEKNUM(B3335)-WEEKNUM(EOMONTH(B3335,-1)+1)+1</f>
        <v>5</v>
      </c>
      <c r="AV3335" s="209" t="str">
        <f>MONTH(R3335)&amp;"/"&amp;YEAR(R3335)</f>
        <v>5/2026</v>
      </c>
      <c r="AW3335" s="209">
        <f>WEEKNUM(R3335)-WEEKNUM(EOMONTH(R3335,-1)+1)+1</f>
        <v>3</v>
      </c>
      <c r="AX3335" s="209">
        <f>IF(BB3335="S",IF(Q3335="1. Aceitou o programa",R3335-B3335,0),0)</f>
        <v>43</v>
      </c>
      <c r="AY3335" s="209">
        <f>IF(BB3335="S",IF(AND(S3335&lt;&gt;"",R3335&lt;&gt;""),S3335-R3335,0),0)</f>
        <v>0</v>
      </c>
      <c r="AZ3335" s="209">
        <f>IF(BB3335="S",IF(Q3335="1. Aceitou o programa",IF(OR(X3335="Não se Aplica",X3335=""),IF(OR(W3335="Não se Aplica",W3335=""),0,W3335-V3335),AVERAGE(X3335-W3335,W3335-V3335)),0),0)</f>
        <v>6</v>
      </c>
      <c r="BA3335" s="209">
        <f>IF(BB3335="S",IF(AND(Q3335="1. Aceitou o programa",AH3335="Realizada"),IFERROR(IF(AG3335="",0,AG3335-R3335),0),0),0)</f>
        <v>0</v>
      </c>
      <c r="BB3335" s="209" t="str">
        <f>_xlfn.XLOOKUP(U3335,'Lista Suspensa'!$AA$20:$AA$23,'Lista Suspensa'!$AB$20:$AB$23,"N/A")</f>
        <v>S</v>
      </c>
    </row>
    <row r="3336" spans="1:54" ht="12" customHeight="1">
      <c r="A3336" s="151" t="s">
        <v>54</v>
      </c>
      <c r="B3336" s="152">
        <v>46112</v>
      </c>
      <c r="C3336" s="153" t="s">
        <v>55</v>
      </c>
      <c r="D3336" s="153" t="s">
        <v>56</v>
      </c>
      <c r="E3336" s="244">
        <v>87491936</v>
      </c>
      <c r="F3336" s="144" t="s">
        <v>6129</v>
      </c>
      <c r="G3336" s="230"/>
      <c r="H3336" s="154">
        <v>38356</v>
      </c>
      <c r="I3336" s="153">
        <v>21</v>
      </c>
      <c r="J3336" s="148" t="s">
        <v>58</v>
      </c>
      <c r="K3336" s="153"/>
      <c r="L3336" s="153"/>
      <c r="M3336" s="153"/>
      <c r="N3336" s="153"/>
      <c r="O3336" s="155">
        <v>11911450444</v>
      </c>
      <c r="P3336" s="156" t="s">
        <v>60</v>
      </c>
      <c r="Q3336" s="157" t="s">
        <v>110</v>
      </c>
      <c r="R3336" s="158">
        <v>46155</v>
      </c>
      <c r="S3336" s="159"/>
      <c r="T3336" s="159" t="s">
        <v>62</v>
      </c>
      <c r="U3336" s="159" t="s">
        <v>111</v>
      </c>
      <c r="V3336" s="154">
        <v>46149</v>
      </c>
      <c r="W3336" s="154"/>
      <c r="X3336" s="154"/>
      <c r="Y3336" s="160" t="s">
        <v>64</v>
      </c>
      <c r="Z3336" s="160" t="s">
        <v>65</v>
      </c>
      <c r="AA3336" s="153"/>
      <c r="AB3336" s="153"/>
      <c r="AC3336" s="182" t="e">
        <f t="shared" si="106"/>
        <v>#DIV/0!</v>
      </c>
      <c r="AD3336" s="153" t="e">
        <f t="shared" si="107"/>
        <v>#DIV/0!</v>
      </c>
      <c r="AE3336" s="233" t="s">
        <v>66</v>
      </c>
      <c r="AF3336" s="153"/>
      <c r="AG3336" s="159"/>
      <c r="AH3336" s="153"/>
      <c r="AI3336" s="161"/>
      <c r="AJ3336" s="153"/>
      <c r="AK3336" s="153"/>
      <c r="AL3336" s="207"/>
      <c r="AM3336" s="207"/>
      <c r="AN3336" s="207"/>
      <c r="AO3336" s="207" t="str">
        <f ca="1">IF(R3336="","",IF(R3336&gt;TODAY(),"0 meses",DATEDIF(R3336,TODAY(),"m") &amp; " meses"))</f>
        <v>0 meses</v>
      </c>
      <c r="AP3336" s="147" t="s">
        <v>67</v>
      </c>
      <c r="AQ3336" s="147" t="s">
        <v>67</v>
      </c>
      <c r="AR3336" s="147"/>
      <c r="AS3336" s="209" t="s">
        <v>68</v>
      </c>
      <c r="AT3336" s="223" t="str">
        <f>MONTH(B3336)&amp;"/"&amp;YEAR(B3336)</f>
        <v>3/2026</v>
      </c>
      <c r="AU3336" s="223">
        <f>WEEKNUM(B3336)-WEEKNUM(EOMONTH(B3336,-1)+1)+1</f>
        <v>5</v>
      </c>
      <c r="AV3336" s="209" t="str">
        <f>MONTH(R3336)&amp;"/"&amp;YEAR(R3336)</f>
        <v>5/2026</v>
      </c>
      <c r="AW3336" s="209">
        <f>WEEKNUM(R3336)-WEEKNUM(EOMONTH(R3336,-1)+1)+1</f>
        <v>3</v>
      </c>
      <c r="AX3336" s="209">
        <f>IF(BB3336="S",IF(Q3336="1. Aceitou o programa",R3336-B3336,0),0)</f>
        <v>43</v>
      </c>
      <c r="AY3336" s="209">
        <f>IF(BB3336="S",IF(AND(S3336&lt;&gt;"",R3336&lt;&gt;""),S3336-R3336,0),0)</f>
        <v>0</v>
      </c>
      <c r="AZ3336" s="209">
        <f>IF(BB3336="S",IF(Q3336="1. Aceitou o programa",IF(OR(X3336="Não se Aplica",X3336=""),IF(OR(W3336="Não se Aplica",W3336=""),0,W3336-V3336),AVERAGE(X3336-W3336,W3336-V3336)),0),0)</f>
        <v>0</v>
      </c>
      <c r="BA3336" s="209">
        <f>IF(BB3336="S",IF(AND(Q3336="1. Aceitou o programa",AH3336="Realizada"),IFERROR(IF(AG3336="",0,AG3336-R3336),0),0),0)</f>
        <v>0</v>
      </c>
      <c r="BB3336" s="209" t="str">
        <f>_xlfn.XLOOKUP(U3336,'Lista Suspensa'!$AA$20:$AA$23,'Lista Suspensa'!$AB$20:$AB$23,"N/A")</f>
        <v>S</v>
      </c>
    </row>
    <row r="3337" spans="1:54" ht="12" customHeight="1">
      <c r="A3337" s="151" t="s">
        <v>54</v>
      </c>
      <c r="B3337" s="152">
        <v>46112</v>
      </c>
      <c r="C3337" s="153" t="s">
        <v>55</v>
      </c>
      <c r="D3337" s="153" t="s">
        <v>56</v>
      </c>
      <c r="E3337" s="244">
        <v>756310407</v>
      </c>
      <c r="F3337" s="144" t="s">
        <v>6130</v>
      </c>
      <c r="G3337" s="230"/>
      <c r="H3337" s="154">
        <v>38455</v>
      </c>
      <c r="I3337" s="153">
        <v>21</v>
      </c>
      <c r="J3337" s="148" t="s">
        <v>70</v>
      </c>
      <c r="K3337" s="153"/>
      <c r="L3337" s="153"/>
      <c r="M3337" s="153"/>
      <c r="N3337" s="153"/>
      <c r="O3337" s="155">
        <v>21996972908</v>
      </c>
      <c r="P3337" s="156" t="s">
        <v>60</v>
      </c>
      <c r="Q3337" s="157" t="s">
        <v>110</v>
      </c>
      <c r="R3337" s="158">
        <v>46155</v>
      </c>
      <c r="S3337" s="159"/>
      <c r="T3337" s="159" t="s">
        <v>62</v>
      </c>
      <c r="U3337" s="159" t="s">
        <v>111</v>
      </c>
      <c r="V3337" s="154">
        <v>46149</v>
      </c>
      <c r="W3337" s="154"/>
      <c r="X3337" s="154"/>
      <c r="Y3337" s="160" t="s">
        <v>64</v>
      </c>
      <c r="Z3337" s="160" t="s">
        <v>65</v>
      </c>
      <c r="AA3337" s="153"/>
      <c r="AB3337" s="153"/>
      <c r="AC3337" s="182" t="e">
        <f t="shared" si="106"/>
        <v>#DIV/0!</v>
      </c>
      <c r="AD3337" s="153" t="e">
        <f t="shared" si="107"/>
        <v>#DIV/0!</v>
      </c>
      <c r="AE3337" s="233" t="s">
        <v>66</v>
      </c>
      <c r="AF3337" s="153"/>
      <c r="AG3337" s="159"/>
      <c r="AH3337" s="153"/>
      <c r="AI3337" s="161"/>
      <c r="AJ3337" s="153"/>
      <c r="AK3337" s="153"/>
      <c r="AL3337" s="207"/>
      <c r="AM3337" s="207"/>
      <c r="AN3337" s="207"/>
      <c r="AO3337" s="207" t="str">
        <f ca="1">IF(R3337="","",IF(R3337&gt;TODAY(),"0 meses",DATEDIF(R3337,TODAY(),"m") &amp; " meses"))</f>
        <v>0 meses</v>
      </c>
      <c r="AP3337" s="147" t="s">
        <v>67</v>
      </c>
      <c r="AQ3337" s="147" t="s">
        <v>67</v>
      </c>
      <c r="AR3337" s="147"/>
      <c r="AS3337" s="209" t="s">
        <v>68</v>
      </c>
      <c r="AT3337" s="223" t="str">
        <f>MONTH(B3337)&amp;"/"&amp;YEAR(B3337)</f>
        <v>3/2026</v>
      </c>
      <c r="AU3337" s="223">
        <f>WEEKNUM(B3337)-WEEKNUM(EOMONTH(B3337,-1)+1)+1</f>
        <v>5</v>
      </c>
      <c r="AV3337" s="209" t="str">
        <f>MONTH(R3337)&amp;"/"&amp;YEAR(R3337)</f>
        <v>5/2026</v>
      </c>
      <c r="AW3337" s="209">
        <f>WEEKNUM(R3337)-WEEKNUM(EOMONTH(R3337,-1)+1)+1</f>
        <v>3</v>
      </c>
      <c r="AX3337" s="209">
        <f>IF(BB3337="S",IF(Q3337="1. Aceitou o programa",R3337-B3337,0),0)</f>
        <v>43</v>
      </c>
      <c r="AY3337" s="209">
        <f>IF(BB3337="S",IF(AND(S3337&lt;&gt;"",R3337&lt;&gt;""),S3337-R3337,0),0)</f>
        <v>0</v>
      </c>
      <c r="AZ3337" s="209">
        <f>IF(BB3337="S",IF(Q3337="1. Aceitou o programa",IF(OR(X3337="Não se Aplica",X3337=""),IF(OR(W3337="Não se Aplica",W3337=""),0,W3337-V3337),AVERAGE(X3337-W3337,W3337-V3337)),0),0)</f>
        <v>0</v>
      </c>
      <c r="BA3337" s="209">
        <f>IF(BB3337="S",IF(AND(Q3337="1. Aceitou o programa",AH3337="Realizada"),IFERROR(IF(AG3337="",0,AG3337-R3337),0),0),0)</f>
        <v>0</v>
      </c>
      <c r="BB3337" s="209" t="str">
        <f>_xlfn.XLOOKUP(U3337,'Lista Suspensa'!$AA$20:$AA$23,'Lista Suspensa'!$AB$20:$AB$23,"N/A")</f>
        <v>S</v>
      </c>
    </row>
    <row r="3338" spans="1:54" ht="12" customHeight="1">
      <c r="A3338" s="151" t="s">
        <v>54</v>
      </c>
      <c r="B3338" s="152">
        <v>46112</v>
      </c>
      <c r="C3338" s="153" t="s">
        <v>55</v>
      </c>
      <c r="D3338" s="153" t="s">
        <v>56</v>
      </c>
      <c r="E3338" s="244">
        <v>93786854</v>
      </c>
      <c r="F3338" s="144" t="s">
        <v>6131</v>
      </c>
      <c r="G3338" s="230"/>
      <c r="H3338" s="154">
        <v>38467</v>
      </c>
      <c r="I3338" s="153">
        <v>21</v>
      </c>
      <c r="J3338" s="148" t="s">
        <v>70</v>
      </c>
      <c r="K3338" s="153"/>
      <c r="L3338" s="153"/>
      <c r="M3338" s="153"/>
      <c r="N3338" s="153"/>
      <c r="O3338" s="155">
        <v>21986515237</v>
      </c>
      <c r="P3338" s="156" t="s">
        <v>60</v>
      </c>
      <c r="Q3338" s="157" t="s">
        <v>110</v>
      </c>
      <c r="R3338" s="158">
        <v>46155</v>
      </c>
      <c r="S3338" s="159"/>
      <c r="T3338" s="159" t="s">
        <v>62</v>
      </c>
      <c r="U3338" s="159" t="s">
        <v>111</v>
      </c>
      <c r="V3338" s="154">
        <v>46149</v>
      </c>
      <c r="W3338" s="154"/>
      <c r="X3338" s="154"/>
      <c r="Y3338" s="160" t="s">
        <v>64</v>
      </c>
      <c r="Z3338" s="160" t="s">
        <v>65</v>
      </c>
      <c r="AA3338" s="153"/>
      <c r="AB3338" s="153"/>
      <c r="AC3338" s="182" t="e">
        <f t="shared" si="106"/>
        <v>#DIV/0!</v>
      </c>
      <c r="AD3338" s="153" t="e">
        <f t="shared" si="107"/>
        <v>#DIV/0!</v>
      </c>
      <c r="AE3338" s="233" t="s">
        <v>66</v>
      </c>
      <c r="AF3338" s="153"/>
      <c r="AG3338" s="159"/>
      <c r="AH3338" s="153"/>
      <c r="AI3338" s="161"/>
      <c r="AJ3338" s="153"/>
      <c r="AK3338" s="153"/>
      <c r="AL3338" s="207"/>
      <c r="AM3338" s="207"/>
      <c r="AN3338" s="207"/>
      <c r="AO3338" s="207" t="str">
        <f ca="1">IF(R3338="","",IF(R3338&gt;TODAY(),"0 meses",DATEDIF(R3338,TODAY(),"m") &amp; " meses"))</f>
        <v>0 meses</v>
      </c>
      <c r="AP3338" s="147" t="s">
        <v>67</v>
      </c>
      <c r="AQ3338" s="147" t="s">
        <v>67</v>
      </c>
      <c r="AR3338" s="147"/>
      <c r="AS3338" s="209" t="s">
        <v>68</v>
      </c>
      <c r="AT3338" s="223" t="str">
        <f>MONTH(B3338)&amp;"/"&amp;YEAR(B3338)</f>
        <v>3/2026</v>
      </c>
      <c r="AU3338" s="223">
        <f>WEEKNUM(B3338)-WEEKNUM(EOMONTH(B3338,-1)+1)+1</f>
        <v>5</v>
      </c>
      <c r="AV3338" s="209" t="str">
        <f>MONTH(R3338)&amp;"/"&amp;YEAR(R3338)</f>
        <v>5/2026</v>
      </c>
      <c r="AW3338" s="209">
        <f>WEEKNUM(R3338)-WEEKNUM(EOMONTH(R3338,-1)+1)+1</f>
        <v>3</v>
      </c>
      <c r="AX3338" s="209">
        <f>IF(BB3338="S",IF(Q3338="1. Aceitou o programa",R3338-B3338,0),0)</f>
        <v>43</v>
      </c>
      <c r="AY3338" s="209">
        <f>IF(BB3338="S",IF(AND(S3338&lt;&gt;"",R3338&lt;&gt;""),S3338-R3338,0),0)</f>
        <v>0</v>
      </c>
      <c r="AZ3338" s="209">
        <f>IF(BB3338="S",IF(Q3338="1. Aceitou o programa",IF(OR(X3338="Não se Aplica",X3338=""),IF(OR(W3338="Não se Aplica",W3338=""),0,W3338-V3338),AVERAGE(X3338-W3338,W3338-V3338)),0),0)</f>
        <v>0</v>
      </c>
      <c r="BA3338" s="209">
        <f>IF(BB3338="S",IF(AND(Q3338="1. Aceitou o programa",AH3338="Realizada"),IFERROR(IF(AG3338="",0,AG3338-R3338),0),0),0)</f>
        <v>0</v>
      </c>
      <c r="BB3338" s="209" t="str">
        <f>_xlfn.XLOOKUP(U3338,'Lista Suspensa'!$AA$20:$AA$23,'Lista Suspensa'!$AB$20:$AB$23,"N/A")</f>
        <v>S</v>
      </c>
    </row>
    <row r="3339" spans="1:54" ht="12" customHeight="1">
      <c r="A3339" s="151" t="s">
        <v>54</v>
      </c>
      <c r="B3339" s="152">
        <v>46112</v>
      </c>
      <c r="C3339" s="153" t="s">
        <v>55</v>
      </c>
      <c r="D3339" s="153" t="s">
        <v>56</v>
      </c>
      <c r="E3339" s="244">
        <v>745448615</v>
      </c>
      <c r="F3339" s="144" t="s">
        <v>6132</v>
      </c>
      <c r="G3339" s="230"/>
      <c r="H3339" s="154">
        <v>38482</v>
      </c>
      <c r="I3339" s="153">
        <v>21</v>
      </c>
      <c r="J3339" s="148" t="s">
        <v>58</v>
      </c>
      <c r="K3339" s="153"/>
      <c r="L3339" s="153"/>
      <c r="M3339" s="153"/>
      <c r="N3339" s="153"/>
      <c r="O3339" s="155">
        <v>21977211437</v>
      </c>
      <c r="P3339" s="156" t="s">
        <v>60</v>
      </c>
      <c r="Q3339" s="157" t="s">
        <v>110</v>
      </c>
      <c r="R3339" s="158">
        <v>46155</v>
      </c>
      <c r="S3339" s="159"/>
      <c r="T3339" s="159" t="s">
        <v>62</v>
      </c>
      <c r="U3339" s="159" t="s">
        <v>111</v>
      </c>
      <c r="V3339" s="154">
        <v>46149</v>
      </c>
      <c r="W3339" s="154">
        <v>46155</v>
      </c>
      <c r="X3339" s="154"/>
      <c r="Y3339" s="160" t="s">
        <v>99</v>
      </c>
      <c r="Z3339" s="160" t="s">
        <v>65</v>
      </c>
      <c r="AA3339" s="153"/>
      <c r="AB3339" s="153"/>
      <c r="AC3339" s="182" t="e">
        <f t="shared" si="106"/>
        <v>#DIV/0!</v>
      </c>
      <c r="AD3339" s="153" t="e">
        <f t="shared" si="107"/>
        <v>#DIV/0!</v>
      </c>
      <c r="AE3339" s="233" t="s">
        <v>66</v>
      </c>
      <c r="AF3339" s="153"/>
      <c r="AG3339" s="159"/>
      <c r="AH3339" s="153"/>
      <c r="AI3339" s="161"/>
      <c r="AJ3339" s="153"/>
      <c r="AK3339" s="153"/>
      <c r="AL3339" s="207"/>
      <c r="AM3339" s="207"/>
      <c r="AN3339" s="207"/>
      <c r="AO3339" s="207" t="str">
        <f ca="1">IF(R3339="","",IF(R3339&gt;TODAY(),"0 meses",DATEDIF(R3339,TODAY(),"m") &amp; " meses"))</f>
        <v>0 meses</v>
      </c>
      <c r="AP3339" s="147" t="s">
        <v>67</v>
      </c>
      <c r="AQ3339" s="147" t="s">
        <v>67</v>
      </c>
      <c r="AR3339" s="147"/>
      <c r="AS3339" s="209" t="s">
        <v>68</v>
      </c>
      <c r="AT3339" s="223" t="str">
        <f>MONTH(B3339)&amp;"/"&amp;YEAR(B3339)</f>
        <v>3/2026</v>
      </c>
      <c r="AU3339" s="223">
        <f>WEEKNUM(B3339)-WEEKNUM(EOMONTH(B3339,-1)+1)+1</f>
        <v>5</v>
      </c>
      <c r="AV3339" s="209" t="str">
        <f>MONTH(R3339)&amp;"/"&amp;YEAR(R3339)</f>
        <v>5/2026</v>
      </c>
      <c r="AW3339" s="209">
        <f>WEEKNUM(R3339)-WEEKNUM(EOMONTH(R3339,-1)+1)+1</f>
        <v>3</v>
      </c>
      <c r="AX3339" s="209">
        <f>IF(BB3339="S",IF(Q3339="1. Aceitou o programa",R3339-B3339,0),0)</f>
        <v>43</v>
      </c>
      <c r="AY3339" s="209">
        <f>IF(BB3339="S",IF(AND(S3339&lt;&gt;"",R3339&lt;&gt;""),S3339-R3339,0),0)</f>
        <v>0</v>
      </c>
      <c r="AZ3339" s="209">
        <f>IF(BB3339="S",IF(Q3339="1. Aceitou o programa",IF(OR(X3339="Não se Aplica",X3339=""),IF(OR(W3339="Não se Aplica",W3339=""),0,W3339-V3339),AVERAGE(X3339-W3339,W3339-V3339)),0),0)</f>
        <v>6</v>
      </c>
      <c r="BA3339" s="209">
        <f>IF(BB3339="S",IF(AND(Q3339="1. Aceitou o programa",AH3339="Realizada"),IFERROR(IF(AG3339="",0,AG3339-R3339),0),0),0)</f>
        <v>0</v>
      </c>
      <c r="BB3339" s="209" t="str">
        <f>_xlfn.XLOOKUP(U3339,'Lista Suspensa'!$AA$20:$AA$23,'Lista Suspensa'!$AB$20:$AB$23,"N/A")</f>
        <v>S</v>
      </c>
    </row>
    <row r="3340" spans="1:54" ht="12" customHeight="1">
      <c r="A3340" s="151" t="s">
        <v>54</v>
      </c>
      <c r="B3340" s="152">
        <v>46112</v>
      </c>
      <c r="C3340" s="153" t="s">
        <v>55</v>
      </c>
      <c r="D3340" s="153" t="s">
        <v>56</v>
      </c>
      <c r="E3340" s="244">
        <v>747177830</v>
      </c>
      <c r="F3340" s="144" t="s">
        <v>6133</v>
      </c>
      <c r="G3340" s="230"/>
      <c r="H3340" s="154">
        <v>38840</v>
      </c>
      <c r="I3340" s="153">
        <v>20</v>
      </c>
      <c r="J3340" s="148" t="s">
        <v>70</v>
      </c>
      <c r="K3340" s="153"/>
      <c r="L3340" s="153"/>
      <c r="M3340" s="153"/>
      <c r="N3340" s="153"/>
      <c r="O3340" s="155">
        <v>21997585511</v>
      </c>
      <c r="P3340" s="156" t="s">
        <v>60</v>
      </c>
      <c r="Q3340" s="157" t="s">
        <v>110</v>
      </c>
      <c r="R3340" s="158">
        <v>46155</v>
      </c>
      <c r="S3340" s="159"/>
      <c r="T3340" s="159" t="s">
        <v>62</v>
      </c>
      <c r="U3340" s="159" t="s">
        <v>111</v>
      </c>
      <c r="V3340" s="154">
        <v>46149</v>
      </c>
      <c r="W3340" s="154"/>
      <c r="X3340" s="154"/>
      <c r="Y3340" s="160" t="s">
        <v>64</v>
      </c>
      <c r="Z3340" s="160" t="s">
        <v>65</v>
      </c>
      <c r="AA3340" s="153"/>
      <c r="AB3340" s="153"/>
      <c r="AC3340" s="182" t="e">
        <f t="shared" si="106"/>
        <v>#DIV/0!</v>
      </c>
      <c r="AD3340" s="153" t="e">
        <f t="shared" si="107"/>
        <v>#DIV/0!</v>
      </c>
      <c r="AE3340" s="233" t="s">
        <v>66</v>
      </c>
      <c r="AF3340" s="153"/>
      <c r="AG3340" s="159"/>
      <c r="AH3340" s="153"/>
      <c r="AI3340" s="161"/>
      <c r="AJ3340" s="153"/>
      <c r="AK3340" s="153"/>
      <c r="AL3340" s="207"/>
      <c r="AM3340" s="207"/>
      <c r="AN3340" s="207"/>
      <c r="AO3340" s="207" t="str">
        <f ca="1">IF(R3340="","",IF(R3340&gt;TODAY(),"0 meses",DATEDIF(R3340,TODAY(),"m") &amp; " meses"))</f>
        <v>0 meses</v>
      </c>
      <c r="AP3340" s="147" t="s">
        <v>67</v>
      </c>
      <c r="AQ3340" s="147" t="s">
        <v>67</v>
      </c>
      <c r="AR3340" s="147"/>
      <c r="AS3340" s="209" t="s">
        <v>68</v>
      </c>
      <c r="AT3340" s="223" t="str">
        <f>MONTH(B3340)&amp;"/"&amp;YEAR(B3340)</f>
        <v>3/2026</v>
      </c>
      <c r="AU3340" s="223">
        <f>WEEKNUM(B3340)-WEEKNUM(EOMONTH(B3340,-1)+1)+1</f>
        <v>5</v>
      </c>
      <c r="AV3340" s="209" t="str">
        <f>MONTH(R3340)&amp;"/"&amp;YEAR(R3340)</f>
        <v>5/2026</v>
      </c>
      <c r="AW3340" s="209">
        <f>WEEKNUM(R3340)-WEEKNUM(EOMONTH(R3340,-1)+1)+1</f>
        <v>3</v>
      </c>
      <c r="AX3340" s="209">
        <f>IF(BB3340="S",IF(Q3340="1. Aceitou o programa",R3340-B3340,0),0)</f>
        <v>43</v>
      </c>
      <c r="AY3340" s="209">
        <f>IF(BB3340="S",IF(AND(S3340&lt;&gt;"",R3340&lt;&gt;""),S3340-R3340,0),0)</f>
        <v>0</v>
      </c>
      <c r="AZ3340" s="209">
        <f>IF(BB3340="S",IF(Q3340="1. Aceitou o programa",IF(OR(X3340="Não se Aplica",X3340=""),IF(OR(W3340="Não se Aplica",W3340=""),0,W3340-V3340),AVERAGE(X3340-W3340,W3340-V3340)),0),0)</f>
        <v>0</v>
      </c>
      <c r="BA3340" s="209">
        <f>IF(BB3340="S",IF(AND(Q3340="1. Aceitou o programa",AH3340="Realizada"),IFERROR(IF(AG3340="",0,AG3340-R3340),0),0),0)</f>
        <v>0</v>
      </c>
      <c r="BB3340" s="209" t="str">
        <f>_xlfn.XLOOKUP(U3340,'Lista Suspensa'!$AA$20:$AA$23,'Lista Suspensa'!$AB$20:$AB$23,"N/A")</f>
        <v>S</v>
      </c>
    </row>
    <row r="3341" spans="1:54" ht="12" customHeight="1">
      <c r="A3341" s="151" t="s">
        <v>54</v>
      </c>
      <c r="B3341" s="152">
        <v>46112</v>
      </c>
      <c r="C3341" s="153" t="s">
        <v>55</v>
      </c>
      <c r="D3341" s="153" t="s">
        <v>56</v>
      </c>
      <c r="E3341" s="244">
        <v>594083478</v>
      </c>
      <c r="F3341" s="144" t="s">
        <v>6134</v>
      </c>
      <c r="G3341" s="230"/>
      <c r="H3341" s="154">
        <v>38911</v>
      </c>
      <c r="I3341" s="153">
        <v>19</v>
      </c>
      <c r="J3341" s="148" t="s">
        <v>58</v>
      </c>
      <c r="K3341" s="153"/>
      <c r="L3341" s="153"/>
      <c r="M3341" s="153"/>
      <c r="N3341" s="153"/>
      <c r="O3341" s="155">
        <v>11966134975</v>
      </c>
      <c r="P3341" s="156" t="s">
        <v>60</v>
      </c>
      <c r="Q3341" s="157" t="s">
        <v>110</v>
      </c>
      <c r="R3341" s="158">
        <v>46155</v>
      </c>
      <c r="S3341" s="159"/>
      <c r="T3341" s="159" t="s">
        <v>62</v>
      </c>
      <c r="U3341" s="159" t="s">
        <v>111</v>
      </c>
      <c r="V3341" s="154">
        <v>46149</v>
      </c>
      <c r="W3341" s="154">
        <v>46155</v>
      </c>
      <c r="X3341" s="154"/>
      <c r="Y3341" s="160" t="s">
        <v>99</v>
      </c>
      <c r="Z3341" s="160" t="s">
        <v>65</v>
      </c>
      <c r="AA3341" s="153"/>
      <c r="AB3341" s="153"/>
      <c r="AC3341" s="182" t="e">
        <f t="shared" si="106"/>
        <v>#DIV/0!</v>
      </c>
      <c r="AD3341" s="153" t="e">
        <f t="shared" si="107"/>
        <v>#DIV/0!</v>
      </c>
      <c r="AE3341" s="233" t="s">
        <v>66</v>
      </c>
      <c r="AF3341" s="153"/>
      <c r="AG3341" s="159"/>
      <c r="AH3341" s="153"/>
      <c r="AI3341" s="161"/>
      <c r="AJ3341" s="153"/>
      <c r="AK3341" s="153"/>
      <c r="AL3341" s="207"/>
      <c r="AM3341" s="207"/>
      <c r="AN3341" s="207"/>
      <c r="AO3341" s="207" t="str">
        <f ca="1">IF(R3341="","",IF(R3341&gt;TODAY(),"0 meses",DATEDIF(R3341,TODAY(),"m") &amp; " meses"))</f>
        <v>0 meses</v>
      </c>
      <c r="AP3341" s="147" t="s">
        <v>67</v>
      </c>
      <c r="AQ3341" s="147" t="s">
        <v>67</v>
      </c>
      <c r="AR3341" s="147"/>
      <c r="AS3341" s="209" t="s">
        <v>68</v>
      </c>
      <c r="AT3341" s="223" t="str">
        <f>MONTH(B3341)&amp;"/"&amp;YEAR(B3341)</f>
        <v>3/2026</v>
      </c>
      <c r="AU3341" s="223">
        <f>WEEKNUM(B3341)-WEEKNUM(EOMONTH(B3341,-1)+1)+1</f>
        <v>5</v>
      </c>
      <c r="AV3341" s="209" t="str">
        <f>MONTH(R3341)&amp;"/"&amp;YEAR(R3341)</f>
        <v>5/2026</v>
      </c>
      <c r="AW3341" s="209">
        <f>WEEKNUM(R3341)-WEEKNUM(EOMONTH(R3341,-1)+1)+1</f>
        <v>3</v>
      </c>
      <c r="AX3341" s="209">
        <f>IF(BB3341="S",IF(Q3341="1. Aceitou o programa",R3341-B3341,0),0)</f>
        <v>43</v>
      </c>
      <c r="AY3341" s="209">
        <f>IF(BB3341="S",IF(AND(S3341&lt;&gt;"",R3341&lt;&gt;""),S3341-R3341,0),0)</f>
        <v>0</v>
      </c>
      <c r="AZ3341" s="209">
        <f>IF(BB3341="S",IF(Q3341="1. Aceitou o programa",IF(OR(X3341="Não se Aplica",X3341=""),IF(OR(W3341="Não se Aplica",W3341=""),0,W3341-V3341),AVERAGE(X3341-W3341,W3341-V3341)),0),0)</f>
        <v>6</v>
      </c>
      <c r="BA3341" s="209">
        <f>IF(BB3341="S",IF(AND(Q3341="1. Aceitou o programa",AH3341="Realizada"),IFERROR(IF(AG3341="",0,AG3341-R3341),0),0),0)</f>
        <v>0</v>
      </c>
      <c r="BB3341" s="209" t="str">
        <f>_xlfn.XLOOKUP(U3341,'Lista Suspensa'!$AA$20:$AA$23,'Lista Suspensa'!$AB$20:$AB$23,"N/A")</f>
        <v>S</v>
      </c>
    </row>
    <row r="3342" spans="1:54" ht="12" customHeight="1">
      <c r="A3342" s="151" t="s">
        <v>54</v>
      </c>
      <c r="B3342" s="152">
        <v>46112</v>
      </c>
      <c r="C3342" s="153" t="s">
        <v>55</v>
      </c>
      <c r="D3342" s="153" t="s">
        <v>56</v>
      </c>
      <c r="E3342" s="244">
        <v>93617466</v>
      </c>
      <c r="F3342" s="144" t="s">
        <v>6135</v>
      </c>
      <c r="G3342" s="230"/>
      <c r="H3342" s="154">
        <v>39092</v>
      </c>
      <c r="I3342" s="153">
        <v>19</v>
      </c>
      <c r="J3342" s="148" t="s">
        <v>70</v>
      </c>
      <c r="K3342" s="153"/>
      <c r="L3342" s="153"/>
      <c r="M3342" s="153"/>
      <c r="N3342" s="153"/>
      <c r="O3342" s="155">
        <v>21983845772</v>
      </c>
      <c r="P3342" s="156" t="s">
        <v>60</v>
      </c>
      <c r="Q3342" s="157" t="s">
        <v>110</v>
      </c>
      <c r="R3342" s="158">
        <v>46155</v>
      </c>
      <c r="S3342" s="159"/>
      <c r="T3342" s="159" t="s">
        <v>62</v>
      </c>
      <c r="U3342" s="159" t="s">
        <v>111</v>
      </c>
      <c r="V3342" s="154">
        <v>46149</v>
      </c>
      <c r="W3342" s="154"/>
      <c r="X3342" s="154"/>
      <c r="Y3342" s="160" t="s">
        <v>64</v>
      </c>
      <c r="Z3342" s="160" t="s">
        <v>65</v>
      </c>
      <c r="AA3342" s="153"/>
      <c r="AB3342" s="153"/>
      <c r="AC3342" s="182" t="e">
        <f t="shared" si="106"/>
        <v>#DIV/0!</v>
      </c>
      <c r="AD3342" s="153" t="e">
        <f t="shared" si="107"/>
        <v>#DIV/0!</v>
      </c>
      <c r="AE3342" s="233" t="s">
        <v>66</v>
      </c>
      <c r="AF3342" s="153"/>
      <c r="AG3342" s="159"/>
      <c r="AH3342" s="153"/>
      <c r="AI3342" s="161"/>
      <c r="AJ3342" s="153"/>
      <c r="AK3342" s="153"/>
      <c r="AL3342" s="207"/>
      <c r="AM3342" s="207"/>
      <c r="AN3342" s="207"/>
      <c r="AO3342" s="207" t="str">
        <f ca="1">IF(R3342="","",IF(R3342&gt;TODAY(),"0 meses",DATEDIF(R3342,TODAY(),"m") &amp; " meses"))</f>
        <v>0 meses</v>
      </c>
      <c r="AP3342" s="147" t="s">
        <v>67</v>
      </c>
      <c r="AQ3342" s="147" t="s">
        <v>67</v>
      </c>
      <c r="AR3342" s="147"/>
      <c r="AS3342" s="209" t="s">
        <v>68</v>
      </c>
      <c r="AT3342" s="223" t="str">
        <f>MONTH(B3342)&amp;"/"&amp;YEAR(B3342)</f>
        <v>3/2026</v>
      </c>
      <c r="AU3342" s="223">
        <f>WEEKNUM(B3342)-WEEKNUM(EOMONTH(B3342,-1)+1)+1</f>
        <v>5</v>
      </c>
      <c r="AV3342" s="209" t="str">
        <f>MONTH(R3342)&amp;"/"&amp;YEAR(R3342)</f>
        <v>5/2026</v>
      </c>
      <c r="AW3342" s="209">
        <f>WEEKNUM(R3342)-WEEKNUM(EOMONTH(R3342,-1)+1)+1</f>
        <v>3</v>
      </c>
      <c r="AX3342" s="209">
        <f>IF(BB3342="S",IF(Q3342="1. Aceitou o programa",R3342-B3342,0),0)</f>
        <v>43</v>
      </c>
      <c r="AY3342" s="209">
        <f>IF(BB3342="S",IF(AND(S3342&lt;&gt;"",R3342&lt;&gt;""),S3342-R3342,0),0)</f>
        <v>0</v>
      </c>
      <c r="AZ3342" s="209">
        <f>IF(BB3342="S",IF(Q3342="1. Aceitou o programa",IF(OR(X3342="Não se Aplica",X3342=""),IF(OR(W3342="Não se Aplica",W3342=""),0,W3342-V3342),AVERAGE(X3342-W3342,W3342-V3342)),0),0)</f>
        <v>0</v>
      </c>
      <c r="BA3342" s="209">
        <f>IF(BB3342="S",IF(AND(Q3342="1. Aceitou o programa",AH3342="Realizada"),IFERROR(IF(AG3342="",0,AG3342-R3342),0),0),0)</f>
        <v>0</v>
      </c>
      <c r="BB3342" s="209" t="str">
        <f>_xlfn.XLOOKUP(U3342,'Lista Suspensa'!$AA$20:$AA$23,'Lista Suspensa'!$AB$20:$AB$23,"N/A")</f>
        <v>S</v>
      </c>
    </row>
    <row r="3343" spans="1:54" ht="12" customHeight="1">
      <c r="A3343" s="151" t="s">
        <v>54</v>
      </c>
      <c r="B3343" s="152">
        <v>46112</v>
      </c>
      <c r="C3343" s="153" t="s">
        <v>55</v>
      </c>
      <c r="D3343" s="153" t="s">
        <v>56</v>
      </c>
      <c r="E3343" s="244">
        <v>82143544</v>
      </c>
      <c r="F3343" s="144" t="s">
        <v>6136</v>
      </c>
      <c r="G3343" s="230"/>
      <c r="H3343" s="154">
        <v>39479</v>
      </c>
      <c r="I3343" s="153">
        <v>18</v>
      </c>
      <c r="J3343" s="148" t="s">
        <v>70</v>
      </c>
      <c r="K3343" s="153"/>
      <c r="L3343" s="153"/>
      <c r="M3343" s="153"/>
      <c r="N3343" s="153"/>
      <c r="O3343" s="155">
        <v>11977784134</v>
      </c>
      <c r="P3343" s="156" t="s">
        <v>60</v>
      </c>
      <c r="Q3343" s="157" t="s">
        <v>110</v>
      </c>
      <c r="R3343" s="158">
        <v>46155</v>
      </c>
      <c r="S3343" s="159"/>
      <c r="T3343" s="159" t="s">
        <v>62</v>
      </c>
      <c r="U3343" s="159" t="s">
        <v>111</v>
      </c>
      <c r="V3343" s="154">
        <v>46149</v>
      </c>
      <c r="W3343" s="154"/>
      <c r="X3343" s="154"/>
      <c r="Y3343" s="160" t="s">
        <v>64</v>
      </c>
      <c r="Z3343" s="160" t="s">
        <v>65</v>
      </c>
      <c r="AA3343" s="153"/>
      <c r="AB3343" s="153"/>
      <c r="AC3343" s="182" t="e">
        <f t="shared" si="106"/>
        <v>#DIV/0!</v>
      </c>
      <c r="AD3343" s="153" t="e">
        <f t="shared" si="107"/>
        <v>#DIV/0!</v>
      </c>
      <c r="AE3343" s="233" t="s">
        <v>66</v>
      </c>
      <c r="AF3343" s="153"/>
      <c r="AG3343" s="159"/>
      <c r="AH3343" s="153"/>
      <c r="AI3343" s="161"/>
      <c r="AJ3343" s="153"/>
      <c r="AK3343" s="153"/>
      <c r="AL3343" s="207"/>
      <c r="AM3343" s="207"/>
      <c r="AN3343" s="207"/>
      <c r="AO3343" s="207" t="str">
        <f ca="1">IF(R3343="","",IF(R3343&gt;TODAY(),"0 meses",DATEDIF(R3343,TODAY(),"m") &amp; " meses"))</f>
        <v>0 meses</v>
      </c>
      <c r="AP3343" s="147" t="s">
        <v>67</v>
      </c>
      <c r="AQ3343" s="147" t="s">
        <v>67</v>
      </c>
      <c r="AR3343" s="147"/>
      <c r="AS3343" s="209" t="s">
        <v>68</v>
      </c>
      <c r="AT3343" s="223" t="str">
        <f>MONTH(B3343)&amp;"/"&amp;YEAR(B3343)</f>
        <v>3/2026</v>
      </c>
      <c r="AU3343" s="223">
        <f>WEEKNUM(B3343)-WEEKNUM(EOMONTH(B3343,-1)+1)+1</f>
        <v>5</v>
      </c>
      <c r="AV3343" s="209" t="str">
        <f>MONTH(R3343)&amp;"/"&amp;YEAR(R3343)</f>
        <v>5/2026</v>
      </c>
      <c r="AW3343" s="209">
        <f>WEEKNUM(R3343)-WEEKNUM(EOMONTH(R3343,-1)+1)+1</f>
        <v>3</v>
      </c>
      <c r="AX3343" s="209">
        <f>IF(BB3343="S",IF(Q3343="1. Aceitou o programa",R3343-B3343,0),0)</f>
        <v>43</v>
      </c>
      <c r="AY3343" s="209">
        <f>IF(BB3343="S",IF(AND(S3343&lt;&gt;"",R3343&lt;&gt;""),S3343-R3343,0),0)</f>
        <v>0</v>
      </c>
      <c r="AZ3343" s="209">
        <f>IF(BB3343="S",IF(Q3343="1. Aceitou o programa",IF(OR(X3343="Não se Aplica",X3343=""),IF(OR(W3343="Não se Aplica",W3343=""),0,W3343-V3343),AVERAGE(X3343-W3343,W3343-V3343)),0),0)</f>
        <v>0</v>
      </c>
      <c r="BA3343" s="209">
        <f>IF(BB3343="S",IF(AND(Q3343="1. Aceitou o programa",AH3343="Realizada"),IFERROR(IF(AG3343="",0,AG3343-R3343),0),0),0)</f>
        <v>0</v>
      </c>
      <c r="BB3343" s="209" t="str">
        <f>_xlfn.XLOOKUP(U3343,'Lista Suspensa'!$AA$20:$AA$23,'Lista Suspensa'!$AB$20:$AB$23,"N/A")</f>
        <v>S</v>
      </c>
    </row>
    <row r="3344" spans="1:54" ht="12" customHeight="1">
      <c r="A3344" s="151" t="s">
        <v>54</v>
      </c>
      <c r="B3344" s="152">
        <v>46112</v>
      </c>
      <c r="C3344" s="153" t="s">
        <v>55</v>
      </c>
      <c r="D3344" s="153" t="s">
        <v>56</v>
      </c>
      <c r="E3344" s="244">
        <v>87600878</v>
      </c>
      <c r="F3344" s="144" t="s">
        <v>6137</v>
      </c>
      <c r="G3344" s="230"/>
      <c r="H3344" s="154">
        <v>39520</v>
      </c>
      <c r="I3344" s="153">
        <v>18</v>
      </c>
      <c r="J3344" s="148" t="s">
        <v>70</v>
      </c>
      <c r="K3344" s="153"/>
      <c r="L3344" s="153"/>
      <c r="M3344" s="153"/>
      <c r="N3344" s="153"/>
      <c r="O3344" s="155">
        <v>21987028965</v>
      </c>
      <c r="P3344" s="156" t="s">
        <v>60</v>
      </c>
      <c r="Q3344" s="157" t="s">
        <v>110</v>
      </c>
      <c r="R3344" s="158">
        <v>46155</v>
      </c>
      <c r="S3344" s="159"/>
      <c r="T3344" s="159" t="s">
        <v>62</v>
      </c>
      <c r="U3344" s="159" t="s">
        <v>111</v>
      </c>
      <c r="V3344" s="154">
        <v>46149</v>
      </c>
      <c r="W3344" s="154"/>
      <c r="X3344" s="154"/>
      <c r="Y3344" s="160" t="s">
        <v>64</v>
      </c>
      <c r="Z3344" s="160" t="s">
        <v>65</v>
      </c>
      <c r="AA3344" s="153"/>
      <c r="AB3344" s="153"/>
      <c r="AC3344" s="182" t="e">
        <f t="shared" si="106"/>
        <v>#DIV/0!</v>
      </c>
      <c r="AD3344" s="153" t="e">
        <f t="shared" si="107"/>
        <v>#DIV/0!</v>
      </c>
      <c r="AE3344" s="233" t="s">
        <v>66</v>
      </c>
      <c r="AF3344" s="153"/>
      <c r="AG3344" s="159"/>
      <c r="AH3344" s="153"/>
      <c r="AI3344" s="161"/>
      <c r="AJ3344" s="153"/>
      <c r="AK3344" s="153"/>
      <c r="AL3344" s="207"/>
      <c r="AM3344" s="207"/>
      <c r="AN3344" s="207"/>
      <c r="AO3344" s="207" t="str">
        <f ca="1">IF(R3344="","",IF(R3344&gt;TODAY(),"0 meses",DATEDIF(R3344,TODAY(),"m") &amp; " meses"))</f>
        <v>0 meses</v>
      </c>
      <c r="AP3344" s="147" t="s">
        <v>67</v>
      </c>
      <c r="AQ3344" s="147" t="s">
        <v>67</v>
      </c>
      <c r="AR3344" s="147"/>
      <c r="AS3344" s="209" t="s">
        <v>68</v>
      </c>
      <c r="AT3344" s="223" t="str">
        <f>MONTH(B3344)&amp;"/"&amp;YEAR(B3344)</f>
        <v>3/2026</v>
      </c>
      <c r="AU3344" s="223">
        <f>WEEKNUM(B3344)-WEEKNUM(EOMONTH(B3344,-1)+1)+1</f>
        <v>5</v>
      </c>
      <c r="AV3344" s="209" t="str">
        <f>MONTH(R3344)&amp;"/"&amp;YEAR(R3344)</f>
        <v>5/2026</v>
      </c>
      <c r="AW3344" s="209">
        <f>WEEKNUM(R3344)-WEEKNUM(EOMONTH(R3344,-1)+1)+1</f>
        <v>3</v>
      </c>
      <c r="AX3344" s="209">
        <f>IF(BB3344="S",IF(Q3344="1. Aceitou o programa",R3344-B3344,0),0)</f>
        <v>43</v>
      </c>
      <c r="AY3344" s="209">
        <f>IF(BB3344="S",IF(AND(S3344&lt;&gt;"",R3344&lt;&gt;""),S3344-R3344,0),0)</f>
        <v>0</v>
      </c>
      <c r="AZ3344" s="209">
        <f>IF(BB3344="S",IF(Q3344="1. Aceitou o programa",IF(OR(X3344="Não se Aplica",X3344=""),IF(OR(W3344="Não se Aplica",W3344=""),0,W3344-V3344),AVERAGE(X3344-W3344,W3344-V3344)),0),0)</f>
        <v>0</v>
      </c>
      <c r="BA3344" s="209">
        <f>IF(BB3344="S",IF(AND(Q3344="1. Aceitou o programa",AH3344="Realizada"),IFERROR(IF(AG3344="",0,AG3344-R3344),0),0),0)</f>
        <v>0</v>
      </c>
      <c r="BB3344" s="209" t="str">
        <f>_xlfn.XLOOKUP(U3344,'Lista Suspensa'!$AA$20:$AA$23,'Lista Suspensa'!$AB$20:$AB$23,"N/A")</f>
        <v>S</v>
      </c>
    </row>
    <row r="3345" spans="1:54" ht="12" customHeight="1">
      <c r="A3345" s="151" t="s">
        <v>54</v>
      </c>
      <c r="B3345" s="152">
        <v>46112</v>
      </c>
      <c r="C3345" s="153" t="s">
        <v>55</v>
      </c>
      <c r="D3345" s="153" t="s">
        <v>56</v>
      </c>
      <c r="E3345" s="244">
        <v>76736486</v>
      </c>
      <c r="F3345" s="144" t="s">
        <v>6138</v>
      </c>
      <c r="G3345" s="230"/>
      <c r="H3345" s="154">
        <v>35537</v>
      </c>
      <c r="I3345" s="153">
        <v>29</v>
      </c>
      <c r="J3345" s="148" t="s">
        <v>70</v>
      </c>
      <c r="K3345" s="153"/>
      <c r="L3345" s="153"/>
      <c r="M3345" s="153"/>
      <c r="N3345" s="153"/>
      <c r="O3345" s="155">
        <v>21979667115</v>
      </c>
      <c r="P3345" s="156" t="s">
        <v>89</v>
      </c>
      <c r="Q3345" s="157" t="s">
        <v>110</v>
      </c>
      <c r="R3345" s="158">
        <v>46155</v>
      </c>
      <c r="S3345" s="159"/>
      <c r="T3345" s="159" t="s">
        <v>62</v>
      </c>
      <c r="U3345" s="159" t="s">
        <v>111</v>
      </c>
      <c r="V3345" s="154">
        <v>46113</v>
      </c>
      <c r="W3345" s="154">
        <v>46146</v>
      </c>
      <c r="X3345" s="154"/>
      <c r="Y3345" s="160" t="s">
        <v>90</v>
      </c>
      <c r="Z3345" s="160" t="s">
        <v>65</v>
      </c>
      <c r="AA3345" s="153"/>
      <c r="AB3345" s="153"/>
      <c r="AC3345" s="182" t="e">
        <f t="shared" si="106"/>
        <v>#DIV/0!</v>
      </c>
      <c r="AD3345" s="153" t="e">
        <f t="shared" si="107"/>
        <v>#DIV/0!</v>
      </c>
      <c r="AE3345" s="233" t="s">
        <v>66</v>
      </c>
      <c r="AF3345" s="153"/>
      <c r="AG3345" s="159"/>
      <c r="AH3345" s="153"/>
      <c r="AI3345" s="161"/>
      <c r="AJ3345" s="153"/>
      <c r="AK3345" s="153"/>
      <c r="AL3345" s="207"/>
      <c r="AM3345" s="207"/>
      <c r="AN3345" s="207"/>
      <c r="AO3345" s="207" t="str">
        <f ca="1">IF(R3345="","",IF(R3345&gt;TODAY(),"0 meses",DATEDIF(R3345,TODAY(),"m") &amp; " meses"))</f>
        <v>0 meses</v>
      </c>
      <c r="AP3345" s="147" t="s">
        <v>67</v>
      </c>
      <c r="AQ3345" s="147" t="s">
        <v>67</v>
      </c>
      <c r="AR3345" s="147"/>
      <c r="AS3345" s="209" t="s">
        <v>68</v>
      </c>
      <c r="AT3345" s="223" t="str">
        <f>MONTH(B3345)&amp;"/"&amp;YEAR(B3345)</f>
        <v>3/2026</v>
      </c>
      <c r="AU3345" s="223">
        <f>WEEKNUM(B3345)-WEEKNUM(EOMONTH(B3345,-1)+1)+1</f>
        <v>5</v>
      </c>
      <c r="AV3345" s="209" t="str">
        <f>MONTH(R3345)&amp;"/"&amp;YEAR(R3345)</f>
        <v>5/2026</v>
      </c>
      <c r="AW3345" s="209">
        <f>WEEKNUM(R3345)-WEEKNUM(EOMONTH(R3345,-1)+1)+1</f>
        <v>3</v>
      </c>
      <c r="AX3345" s="209">
        <f>IF(BB3345="S",IF(Q3345="1. Aceitou o programa",R3345-B3345,0),0)</f>
        <v>43</v>
      </c>
      <c r="AY3345" s="209">
        <f>IF(BB3345="S",IF(AND(S3345&lt;&gt;"",R3345&lt;&gt;""),S3345-R3345,0),0)</f>
        <v>0</v>
      </c>
      <c r="AZ3345" s="209">
        <f>IF(BB3345="S",IF(Q3345="1. Aceitou o programa",IF(OR(X3345="Não se Aplica",X3345=""),IF(OR(W3345="Não se Aplica",W3345=""),0,W3345-V3345),AVERAGE(X3345-W3345,W3345-V3345)),0),0)</f>
        <v>33</v>
      </c>
      <c r="BA3345" s="209">
        <f>IF(BB3345="S",IF(AND(Q3345="1. Aceitou o programa",AH3345="Realizada"),IFERROR(IF(AG3345="",0,AG3345-R3345),0),0),0)</f>
        <v>0</v>
      </c>
      <c r="BB3345" s="209" t="str">
        <f>_xlfn.XLOOKUP(U3345,'Lista Suspensa'!$AA$20:$AA$23,'Lista Suspensa'!$AB$20:$AB$23,"N/A")</f>
        <v>S</v>
      </c>
    </row>
    <row r="3346" spans="1:54" ht="12" customHeight="1">
      <c r="A3346" s="151" t="s">
        <v>67</v>
      </c>
      <c r="B3346" s="152">
        <v>46128</v>
      </c>
      <c r="C3346" s="153" t="s">
        <v>122</v>
      </c>
      <c r="D3346" s="153" t="s">
        <v>167</v>
      </c>
      <c r="E3346" s="244">
        <v>95074624</v>
      </c>
      <c r="F3346" s="144" t="s">
        <v>6139</v>
      </c>
      <c r="G3346" s="230"/>
      <c r="H3346" s="154">
        <v>32023</v>
      </c>
      <c r="I3346" s="153">
        <v>38</v>
      </c>
      <c r="J3346" s="148" t="s">
        <v>70</v>
      </c>
      <c r="K3346" s="153" t="s">
        <v>59</v>
      </c>
      <c r="L3346" s="153"/>
      <c r="M3346" s="153"/>
      <c r="N3346" s="153">
        <v>400</v>
      </c>
      <c r="O3346" s="155">
        <v>15996497706</v>
      </c>
      <c r="P3346" s="156" t="s">
        <v>60</v>
      </c>
      <c r="Q3346" s="157" t="s">
        <v>110</v>
      </c>
      <c r="R3346" s="158">
        <v>46155</v>
      </c>
      <c r="S3346" s="159"/>
      <c r="T3346" s="159" t="s">
        <v>62</v>
      </c>
      <c r="U3346" s="159" t="s">
        <v>111</v>
      </c>
      <c r="V3346" s="154">
        <v>46128</v>
      </c>
      <c r="W3346" s="154">
        <v>46141</v>
      </c>
      <c r="X3346" s="154">
        <v>46146</v>
      </c>
      <c r="Y3346" s="160" t="s">
        <v>6140</v>
      </c>
      <c r="Z3346" s="160" t="s">
        <v>65</v>
      </c>
      <c r="AA3346" s="153"/>
      <c r="AB3346" s="153"/>
      <c r="AC3346" s="182" t="e">
        <f t="shared" si="106"/>
        <v>#DIV/0!</v>
      </c>
      <c r="AD3346" s="153" t="e">
        <f t="shared" si="107"/>
        <v>#DIV/0!</v>
      </c>
      <c r="AE3346" s="233" t="s">
        <v>66</v>
      </c>
      <c r="AF3346" s="153"/>
      <c r="AG3346" s="159"/>
      <c r="AH3346" s="153"/>
      <c r="AI3346" s="161"/>
      <c r="AJ3346" s="153"/>
      <c r="AK3346" s="153"/>
      <c r="AL3346" s="207"/>
      <c r="AM3346" s="207"/>
      <c r="AN3346" s="207"/>
      <c r="AO3346" s="207" t="str">
        <f ca="1">IF(R3346="","",IF(R3346&gt;TODAY(),"0 meses",DATEDIF(R3346,TODAY(),"m") &amp; " meses"))</f>
        <v>0 meses</v>
      </c>
      <c r="AP3346" s="147" t="s">
        <v>67</v>
      </c>
      <c r="AQ3346" s="147" t="s">
        <v>67</v>
      </c>
      <c r="AR3346" s="147"/>
      <c r="AS3346" s="209" t="s">
        <v>68</v>
      </c>
      <c r="AT3346" s="223" t="str">
        <f>MONTH(B3346)&amp;"/"&amp;YEAR(B3346)</f>
        <v>4/2026</v>
      </c>
      <c r="AU3346" s="223">
        <f>WEEKNUM(B3346)-WEEKNUM(EOMONTH(B3346,-1)+1)+1</f>
        <v>3</v>
      </c>
      <c r="AV3346" s="209" t="str">
        <f>MONTH(R3346)&amp;"/"&amp;YEAR(R3346)</f>
        <v>5/2026</v>
      </c>
      <c r="AW3346" s="209">
        <f>WEEKNUM(R3346)-WEEKNUM(EOMONTH(R3346,-1)+1)+1</f>
        <v>3</v>
      </c>
      <c r="AX3346" s="209">
        <f>IF(BB3346="S",IF(Q3346="1. Aceitou o programa",R3346-B3346,0),0)</f>
        <v>27</v>
      </c>
      <c r="AY3346" s="209">
        <f>IF(BB3346="S",IF(AND(S3346&lt;&gt;"",R3346&lt;&gt;""),S3346-R3346,0),0)</f>
        <v>0</v>
      </c>
      <c r="AZ3346" s="209">
        <f>IF(BB3346="S",IF(Q3346="1. Aceitou o programa",IF(OR(X3346="Não se Aplica",X3346=""),IF(OR(W3346="Não se Aplica",W3346=""),0,W3346-V3346),AVERAGE(X3346-W3346,W3346-V3346)),0),0)</f>
        <v>9</v>
      </c>
      <c r="BA3346" s="209">
        <f>IF(BB3346="S",IF(AND(Q3346="1. Aceitou o programa",AH3346="Realizada"),IFERROR(IF(AG3346="",0,AG3346-R3346),0),0),0)</f>
        <v>0</v>
      </c>
      <c r="BB3346" s="209" t="str">
        <f>_xlfn.XLOOKUP(U3346,'Lista Suspensa'!$AA$20:$AA$23,'Lista Suspensa'!$AB$20:$AB$23,"N/A")</f>
        <v>S</v>
      </c>
    </row>
    <row r="3347" spans="1:54" ht="12" customHeight="1">
      <c r="A3347" s="151" t="s">
        <v>67</v>
      </c>
      <c r="B3347" s="152">
        <v>46128</v>
      </c>
      <c r="C3347" s="153" t="s">
        <v>122</v>
      </c>
      <c r="D3347" s="153" t="s">
        <v>1509</v>
      </c>
      <c r="E3347" s="244">
        <v>93070841</v>
      </c>
      <c r="F3347" s="144" t="s">
        <v>6141</v>
      </c>
      <c r="G3347" s="230"/>
      <c r="H3347" s="154">
        <v>32741</v>
      </c>
      <c r="I3347" s="153">
        <v>36</v>
      </c>
      <c r="J3347" s="148" t="s">
        <v>70</v>
      </c>
      <c r="K3347" s="153" t="s">
        <v>101</v>
      </c>
      <c r="L3347" s="153"/>
      <c r="M3347" s="153"/>
      <c r="N3347" s="153">
        <v>380</v>
      </c>
      <c r="O3347" s="155">
        <v>21987803673</v>
      </c>
      <c r="P3347" s="156" t="s">
        <v>89</v>
      </c>
      <c r="Q3347" s="157" t="s">
        <v>110</v>
      </c>
      <c r="R3347" s="158">
        <v>46155</v>
      </c>
      <c r="S3347" s="159"/>
      <c r="T3347" s="159" t="s">
        <v>62</v>
      </c>
      <c r="U3347" s="159" t="s">
        <v>111</v>
      </c>
      <c r="V3347" s="154">
        <v>46139</v>
      </c>
      <c r="W3347" s="154">
        <v>46141</v>
      </c>
      <c r="X3347" s="154">
        <v>46146</v>
      </c>
      <c r="Y3347" s="160" t="s">
        <v>4025</v>
      </c>
      <c r="Z3347" s="160" t="s">
        <v>65</v>
      </c>
      <c r="AA3347" s="153"/>
      <c r="AB3347" s="153"/>
      <c r="AC3347" s="182" t="e">
        <f t="shared" si="106"/>
        <v>#DIV/0!</v>
      </c>
      <c r="AD3347" s="153" t="e">
        <f t="shared" si="107"/>
        <v>#DIV/0!</v>
      </c>
      <c r="AE3347" s="233" t="s">
        <v>66</v>
      </c>
      <c r="AF3347" s="153"/>
      <c r="AG3347" s="159"/>
      <c r="AH3347" s="153"/>
      <c r="AI3347" s="161"/>
      <c r="AJ3347" s="153"/>
      <c r="AK3347" s="153"/>
      <c r="AL3347" s="207"/>
      <c r="AM3347" s="207"/>
      <c r="AN3347" s="207"/>
      <c r="AO3347" s="207" t="str">
        <f ca="1">IF(R3347="","",IF(R3347&gt;TODAY(),"0 meses",DATEDIF(R3347,TODAY(),"m") &amp; " meses"))</f>
        <v>0 meses</v>
      </c>
      <c r="AP3347" s="147" t="s">
        <v>67</v>
      </c>
      <c r="AQ3347" s="147" t="s">
        <v>67</v>
      </c>
      <c r="AR3347" s="147"/>
      <c r="AS3347" s="209" t="s">
        <v>68</v>
      </c>
      <c r="AT3347" s="223" t="str">
        <f>MONTH(B3347)&amp;"/"&amp;YEAR(B3347)</f>
        <v>4/2026</v>
      </c>
      <c r="AU3347" s="223">
        <f>WEEKNUM(B3347)-WEEKNUM(EOMONTH(B3347,-1)+1)+1</f>
        <v>3</v>
      </c>
      <c r="AV3347" s="209" t="str">
        <f>MONTH(R3347)&amp;"/"&amp;YEAR(R3347)</f>
        <v>5/2026</v>
      </c>
      <c r="AW3347" s="209">
        <f>WEEKNUM(R3347)-WEEKNUM(EOMONTH(R3347,-1)+1)+1</f>
        <v>3</v>
      </c>
      <c r="AX3347" s="209">
        <f>IF(BB3347="S",IF(Q3347="1. Aceitou o programa",R3347-B3347,0),0)</f>
        <v>27</v>
      </c>
      <c r="AY3347" s="209">
        <f>IF(BB3347="S",IF(AND(S3347&lt;&gt;"",R3347&lt;&gt;""),S3347-R3347,0),0)</f>
        <v>0</v>
      </c>
      <c r="AZ3347" s="209">
        <f>IF(BB3347="S",IF(Q3347="1. Aceitou o programa",IF(OR(X3347="Não se Aplica",X3347=""),IF(OR(W3347="Não se Aplica",W3347=""),0,W3347-V3347),AVERAGE(X3347-W3347,W3347-V3347)),0),0)</f>
        <v>3.5</v>
      </c>
      <c r="BA3347" s="209">
        <f>IF(BB3347="S",IF(AND(Q3347="1. Aceitou o programa",AH3347="Realizada"),IFERROR(IF(AG3347="",0,AG3347-R3347),0),0),0)</f>
        <v>0</v>
      </c>
      <c r="BB3347" s="209" t="str">
        <f>_xlfn.XLOOKUP(U3347,'Lista Suspensa'!$AA$20:$AA$23,'Lista Suspensa'!$AB$20:$AB$23,"N/A")</f>
        <v>S</v>
      </c>
    </row>
    <row r="3348" spans="1:54" ht="12" customHeight="1">
      <c r="A3348" s="151" t="s">
        <v>67</v>
      </c>
      <c r="B3348" s="152">
        <v>46135</v>
      </c>
      <c r="C3348" s="153" t="s">
        <v>122</v>
      </c>
      <c r="D3348" s="153" t="s">
        <v>167</v>
      </c>
      <c r="E3348" s="244">
        <v>96671003</v>
      </c>
      <c r="F3348" s="144" t="s">
        <v>6142</v>
      </c>
      <c r="G3348" s="230"/>
      <c r="H3348" s="154">
        <v>28219</v>
      </c>
      <c r="I3348" s="153">
        <v>49</v>
      </c>
      <c r="J3348" s="148" t="s">
        <v>70</v>
      </c>
      <c r="K3348" s="153" t="s">
        <v>59</v>
      </c>
      <c r="L3348" s="153"/>
      <c r="M3348" s="153"/>
      <c r="N3348" s="153">
        <v>380</v>
      </c>
      <c r="O3348" s="155">
        <v>11995599410</v>
      </c>
      <c r="P3348" s="156" t="s">
        <v>60</v>
      </c>
      <c r="Q3348" s="157" t="s">
        <v>110</v>
      </c>
      <c r="R3348" s="158">
        <v>46155</v>
      </c>
      <c r="S3348" s="159"/>
      <c r="T3348" s="159" t="s">
        <v>62</v>
      </c>
      <c r="U3348" s="159" t="s">
        <v>111</v>
      </c>
      <c r="V3348" s="154">
        <v>46146</v>
      </c>
      <c r="W3348" s="154">
        <v>46155</v>
      </c>
      <c r="X3348" s="154"/>
      <c r="Y3348" s="160" t="s">
        <v>99</v>
      </c>
      <c r="Z3348" s="160" t="s">
        <v>128</v>
      </c>
      <c r="AA3348" s="153">
        <v>98</v>
      </c>
      <c r="AB3348" s="153">
        <v>1.63</v>
      </c>
      <c r="AC3348" s="182">
        <f t="shared" si="106"/>
        <v>36.885091648161392</v>
      </c>
      <c r="AD3348" s="153" t="str">
        <f t="shared" si="107"/>
        <v>OBESIDADE II</v>
      </c>
      <c r="AE3348" s="233" t="s">
        <v>66</v>
      </c>
      <c r="AF3348" s="153"/>
      <c r="AG3348" s="159"/>
      <c r="AH3348" s="153"/>
      <c r="AI3348" s="161"/>
      <c r="AJ3348" s="153"/>
      <c r="AK3348" s="153"/>
      <c r="AL3348" s="207" t="s">
        <v>131</v>
      </c>
      <c r="AM3348" s="207"/>
      <c r="AN3348" s="207"/>
      <c r="AO3348" s="207" t="str">
        <f ca="1">IF(R3348="","",IF(R3348&gt;TODAY(),"0 meses",DATEDIF(R3348,TODAY(),"m") &amp; " meses"))</f>
        <v>0 meses</v>
      </c>
      <c r="AP3348" s="147" t="s">
        <v>67</v>
      </c>
      <c r="AQ3348" s="147" t="s">
        <v>67</v>
      </c>
      <c r="AR3348" s="147"/>
      <c r="AS3348" s="209" t="s">
        <v>68</v>
      </c>
      <c r="AT3348" s="223" t="str">
        <f>MONTH(B3348)&amp;"/"&amp;YEAR(B3348)</f>
        <v>4/2026</v>
      </c>
      <c r="AU3348" s="223">
        <f>WEEKNUM(B3348)-WEEKNUM(EOMONTH(B3348,-1)+1)+1</f>
        <v>4</v>
      </c>
      <c r="AV3348" s="209" t="str">
        <f>MONTH(R3348)&amp;"/"&amp;YEAR(R3348)</f>
        <v>5/2026</v>
      </c>
      <c r="AW3348" s="209">
        <f>WEEKNUM(R3348)-WEEKNUM(EOMONTH(R3348,-1)+1)+1</f>
        <v>3</v>
      </c>
      <c r="AX3348" s="209">
        <f>IF(BB3348="S",IF(Q3348="1. Aceitou o programa",R3348-B3348,0),0)</f>
        <v>20</v>
      </c>
      <c r="AY3348" s="209">
        <f>IF(BB3348="S",IF(AND(S3348&lt;&gt;"",R3348&lt;&gt;""),S3348-R3348,0),0)</f>
        <v>0</v>
      </c>
      <c r="AZ3348" s="209">
        <f>IF(BB3348="S",IF(Q3348="1. Aceitou o programa",IF(OR(X3348="Não se Aplica",X3348=""),IF(OR(W3348="Não se Aplica",W3348=""),0,W3348-V3348),AVERAGE(X3348-W3348,W3348-V3348)),0),0)</f>
        <v>9</v>
      </c>
      <c r="BA3348" s="209">
        <f>IF(BB3348="S",IF(AND(Q3348="1. Aceitou o programa",AH3348="Realizada"),IFERROR(IF(AG3348="",0,AG3348-R3348),0),0),0)</f>
        <v>0</v>
      </c>
      <c r="BB3348" s="209" t="str">
        <f>_xlfn.XLOOKUP(U3348,'Lista Suspensa'!$AA$20:$AA$23,'Lista Suspensa'!$AB$20:$AB$23,"N/A")</f>
        <v>S</v>
      </c>
    </row>
    <row r="3349" spans="1:54" ht="12" customHeight="1">
      <c r="A3349" s="151" t="s">
        <v>67</v>
      </c>
      <c r="B3349" s="152">
        <v>46142</v>
      </c>
      <c r="C3349" s="153" t="s">
        <v>122</v>
      </c>
      <c r="D3349" s="153" t="s">
        <v>274</v>
      </c>
      <c r="E3349" s="244">
        <v>92638645</v>
      </c>
      <c r="F3349" s="144" t="s">
        <v>6143</v>
      </c>
      <c r="G3349" s="230"/>
      <c r="H3349" s="154">
        <v>28516</v>
      </c>
      <c r="I3349" s="153">
        <v>48</v>
      </c>
      <c r="J3349" s="148" t="s">
        <v>70</v>
      </c>
      <c r="K3349" s="153" t="s">
        <v>101</v>
      </c>
      <c r="L3349" s="153"/>
      <c r="M3349" s="153"/>
      <c r="N3349" s="153">
        <v>380</v>
      </c>
      <c r="O3349" s="155">
        <v>21976308423</v>
      </c>
      <c r="P3349" s="156" t="s">
        <v>60</v>
      </c>
      <c r="Q3349" s="157" t="s">
        <v>110</v>
      </c>
      <c r="R3349" s="158">
        <v>46155</v>
      </c>
      <c r="S3349" s="159"/>
      <c r="T3349" s="159" t="s">
        <v>62</v>
      </c>
      <c r="U3349" s="159" t="s">
        <v>111</v>
      </c>
      <c r="V3349" s="154">
        <v>46146</v>
      </c>
      <c r="W3349" s="154"/>
      <c r="X3349" s="154"/>
      <c r="Y3349" s="160" t="s">
        <v>90</v>
      </c>
      <c r="Z3349" s="160" t="s">
        <v>65</v>
      </c>
      <c r="AA3349" s="153"/>
      <c r="AB3349" s="153"/>
      <c r="AC3349" s="182" t="e">
        <f t="shared" si="106"/>
        <v>#DIV/0!</v>
      </c>
      <c r="AD3349" s="153" t="e">
        <f t="shared" si="107"/>
        <v>#DIV/0!</v>
      </c>
      <c r="AE3349" s="233" t="s">
        <v>66</v>
      </c>
      <c r="AF3349" s="153"/>
      <c r="AG3349" s="159"/>
      <c r="AH3349" s="153"/>
      <c r="AI3349" s="161"/>
      <c r="AJ3349" s="153"/>
      <c r="AK3349" s="153"/>
      <c r="AL3349" s="207"/>
      <c r="AM3349" s="207"/>
      <c r="AN3349" s="207"/>
      <c r="AO3349" s="207" t="str">
        <f ca="1">IF(R3349="","",IF(R3349&gt;TODAY(),"0 meses",DATEDIF(R3349,TODAY(),"m") &amp; " meses"))</f>
        <v>0 meses</v>
      </c>
      <c r="AP3349" s="147" t="s">
        <v>67</v>
      </c>
      <c r="AQ3349" s="147" t="s">
        <v>67</v>
      </c>
      <c r="AR3349" s="147"/>
      <c r="AS3349" s="209" t="s">
        <v>68</v>
      </c>
      <c r="AT3349" s="223" t="str">
        <f>MONTH(B3349)&amp;"/"&amp;YEAR(B3349)</f>
        <v>4/2026</v>
      </c>
      <c r="AU3349" s="223">
        <f>WEEKNUM(B3349)-WEEKNUM(EOMONTH(B3349,-1)+1)+1</f>
        <v>5</v>
      </c>
      <c r="AV3349" s="209" t="str">
        <f>MONTH(R3349)&amp;"/"&amp;YEAR(R3349)</f>
        <v>5/2026</v>
      </c>
      <c r="AW3349" s="209">
        <f>WEEKNUM(R3349)-WEEKNUM(EOMONTH(R3349,-1)+1)+1</f>
        <v>3</v>
      </c>
      <c r="AX3349" s="209">
        <f>IF(BB3349="S",IF(Q3349="1. Aceitou o programa",R3349-B3349,0),0)</f>
        <v>13</v>
      </c>
      <c r="AY3349" s="209">
        <f>IF(BB3349="S",IF(AND(S3349&lt;&gt;"",R3349&lt;&gt;""),S3349-R3349,0),0)</f>
        <v>0</v>
      </c>
      <c r="AZ3349" s="209">
        <f>IF(BB3349="S",IF(Q3349="1. Aceitou o programa",IF(OR(X3349="Não se Aplica",X3349=""),IF(OR(W3349="Não se Aplica",W3349=""),0,W3349-V3349),AVERAGE(X3349-W3349,W3349-V3349)),0),0)</f>
        <v>0</v>
      </c>
      <c r="BA3349" s="209">
        <f>IF(BB3349="S",IF(AND(Q3349="1. Aceitou o programa",AH3349="Realizada"),IFERROR(IF(AG3349="",0,AG3349-R3349),0),0),0)</f>
        <v>0</v>
      </c>
      <c r="BB3349" s="209" t="str">
        <f>_xlfn.XLOOKUP(U3349,'Lista Suspensa'!$AA$20:$AA$23,'Lista Suspensa'!$AB$20:$AB$23,"N/A")</f>
        <v>S</v>
      </c>
    </row>
    <row r="3350" spans="1:54" ht="12" customHeight="1">
      <c r="A3350" s="151" t="s">
        <v>67</v>
      </c>
      <c r="B3350" s="152">
        <v>46155</v>
      </c>
      <c r="C3350" s="153" t="s">
        <v>122</v>
      </c>
      <c r="D3350" s="153" t="s">
        <v>3754</v>
      </c>
      <c r="E3350" s="244">
        <v>94245135</v>
      </c>
      <c r="F3350" s="144" t="s">
        <v>6144</v>
      </c>
      <c r="G3350" s="230"/>
      <c r="H3350" s="154">
        <v>36932</v>
      </c>
      <c r="I3350" s="153">
        <v>25</v>
      </c>
      <c r="J3350" s="148" t="s">
        <v>70</v>
      </c>
      <c r="K3350" s="153" t="s">
        <v>101</v>
      </c>
      <c r="L3350" s="153"/>
      <c r="M3350" s="153"/>
      <c r="N3350" s="153">
        <v>380</v>
      </c>
      <c r="O3350" s="155" t="s">
        <v>6145</v>
      </c>
      <c r="P3350" s="156" t="s">
        <v>60</v>
      </c>
      <c r="Q3350" s="157" t="s">
        <v>110</v>
      </c>
      <c r="R3350" s="158">
        <v>46155</v>
      </c>
      <c r="S3350" s="159"/>
      <c r="T3350" s="159" t="s">
        <v>62</v>
      </c>
      <c r="U3350" s="159" t="s">
        <v>111</v>
      </c>
      <c r="V3350" s="154">
        <v>46155</v>
      </c>
      <c r="W3350" s="154"/>
      <c r="X3350" s="154"/>
      <c r="Y3350" s="160" t="s">
        <v>99</v>
      </c>
      <c r="Z3350" s="160" t="s">
        <v>128</v>
      </c>
      <c r="AA3350" s="153">
        <v>122</v>
      </c>
      <c r="AB3350" s="153">
        <v>1.58</v>
      </c>
      <c r="AC3350" s="182">
        <f t="shared" si="106"/>
        <v>48.870373337606146</v>
      </c>
      <c r="AD3350" s="153" t="str">
        <f t="shared" si="107"/>
        <v>OBESIDADE III</v>
      </c>
      <c r="AE3350" s="233" t="s">
        <v>66</v>
      </c>
      <c r="AF3350" s="153"/>
      <c r="AG3350" s="159"/>
      <c r="AH3350" s="153"/>
      <c r="AI3350" s="161"/>
      <c r="AJ3350" s="153"/>
      <c r="AK3350" s="153"/>
      <c r="AL3350" s="207" t="s">
        <v>131</v>
      </c>
      <c r="AM3350" s="207"/>
      <c r="AN3350" s="207"/>
      <c r="AO3350" s="207" t="str">
        <f ca="1">IF(R3350="","",IF(R3350&gt;TODAY(),"0 meses",DATEDIF(R3350,TODAY(),"m") &amp; " meses"))</f>
        <v>0 meses</v>
      </c>
      <c r="AP3350" s="147" t="s">
        <v>67</v>
      </c>
      <c r="AQ3350" s="147" t="s">
        <v>67</v>
      </c>
      <c r="AR3350" s="147"/>
      <c r="AS3350" s="209" t="s">
        <v>68</v>
      </c>
      <c r="AT3350" s="223" t="str">
        <f>MONTH(B3350)&amp;"/"&amp;YEAR(B3350)</f>
        <v>5/2026</v>
      </c>
      <c r="AU3350" s="223">
        <f>WEEKNUM(B3350)-WEEKNUM(EOMONTH(B3350,-1)+1)+1</f>
        <v>3</v>
      </c>
      <c r="AV3350" s="209" t="str">
        <f>MONTH(R3350)&amp;"/"&amp;YEAR(R3350)</f>
        <v>5/2026</v>
      </c>
      <c r="AW3350" s="209">
        <f>WEEKNUM(R3350)-WEEKNUM(EOMONTH(R3350,-1)+1)+1</f>
        <v>3</v>
      </c>
      <c r="AX3350" s="209">
        <f>IF(BB3350="S",IF(Q3350="1. Aceitou o programa",R3350-B3350,0),0)</f>
        <v>0</v>
      </c>
      <c r="AY3350" s="209">
        <f>IF(BB3350="S",IF(AND(S3350&lt;&gt;"",R3350&lt;&gt;""),S3350-R3350,0),0)</f>
        <v>0</v>
      </c>
      <c r="AZ3350" s="209">
        <f>IF(BB3350="S",IF(Q3350="1. Aceitou o programa",IF(OR(X3350="Não se Aplica",X3350=""),IF(OR(W3350="Não se Aplica",W3350=""),0,W3350-V3350),AVERAGE(X3350-W3350,W3350-V3350)),0),0)</f>
        <v>0</v>
      </c>
      <c r="BA3350" s="209">
        <f>IF(BB3350="S",IF(AND(Q3350="1. Aceitou o programa",AH3350="Realizada"),IFERROR(IF(AG3350="",0,AG3350-R3350),0),0),0)</f>
        <v>0</v>
      </c>
      <c r="BB3350" s="209" t="str">
        <f>_xlfn.XLOOKUP(U3350,'Lista Suspensa'!$AA$20:$AA$23,'Lista Suspensa'!$AB$20:$AB$23,"N/A")</f>
        <v>S</v>
      </c>
    </row>
    <row r="3351" spans="1:54" ht="12" customHeight="1">
      <c r="A3351" s="151" t="s">
        <v>54</v>
      </c>
      <c r="B3351" s="152">
        <v>46083</v>
      </c>
      <c r="C3351" s="153" t="s">
        <v>55</v>
      </c>
      <c r="D3351" s="153" t="s">
        <v>56</v>
      </c>
      <c r="E3351" s="244">
        <v>92677616</v>
      </c>
      <c r="F3351" s="144" t="s">
        <v>6146</v>
      </c>
      <c r="G3351" s="230"/>
      <c r="H3351" s="154">
        <v>31873</v>
      </c>
      <c r="I3351" s="153">
        <v>39</v>
      </c>
      <c r="J3351" s="148" t="s">
        <v>58</v>
      </c>
      <c r="K3351" s="153"/>
      <c r="L3351" s="153"/>
      <c r="M3351" s="153"/>
      <c r="N3351" s="153">
        <v>380</v>
      </c>
      <c r="O3351" s="155" t="s">
        <v>6147</v>
      </c>
      <c r="P3351" s="156" t="s">
        <v>60</v>
      </c>
      <c r="Q3351" s="157" t="s">
        <v>110</v>
      </c>
      <c r="R3351" s="158">
        <v>46164</v>
      </c>
      <c r="S3351" s="159"/>
      <c r="T3351" s="159" t="s">
        <v>62</v>
      </c>
      <c r="U3351" s="159" t="s">
        <v>111</v>
      </c>
      <c r="V3351" s="154">
        <v>46149</v>
      </c>
      <c r="W3351" s="154">
        <v>46155</v>
      </c>
      <c r="X3351" s="154"/>
      <c r="Y3351" s="160"/>
      <c r="Z3351" s="160" t="s">
        <v>128</v>
      </c>
      <c r="AA3351" s="153">
        <v>140</v>
      </c>
      <c r="AB3351" s="153">
        <v>2.0499999999999998</v>
      </c>
      <c r="AC3351" s="182">
        <f t="shared" si="106"/>
        <v>33.31350386674599</v>
      </c>
      <c r="AD3351" s="153" t="str">
        <f t="shared" si="107"/>
        <v>OBESIDADE I</v>
      </c>
      <c r="AE3351" s="233" t="s">
        <v>66</v>
      </c>
      <c r="AF3351" s="153"/>
      <c r="AG3351" s="159"/>
      <c r="AH3351" s="153"/>
      <c r="AI3351" s="161"/>
      <c r="AJ3351" s="153"/>
      <c r="AK3351" s="153"/>
      <c r="AL3351" s="207"/>
      <c r="AM3351" s="207"/>
      <c r="AN3351" s="207"/>
      <c r="AO3351" s="207" t="str">
        <f ca="1">IF(R3351="","",IF(R3351&gt;TODAY(),"0 meses",DATEDIF(R3351,TODAY(),"m") &amp; " meses"))</f>
        <v>0 meses</v>
      </c>
      <c r="AP3351" s="147" t="s">
        <v>54</v>
      </c>
      <c r="AQ3351" s="147"/>
      <c r="AR3351" s="147"/>
      <c r="AS3351" s="209" t="s">
        <v>68</v>
      </c>
      <c r="AT3351" s="223" t="str">
        <f>MONTH(B3351)&amp;"/"&amp;YEAR(B3351)</f>
        <v>3/2026</v>
      </c>
      <c r="AU3351" s="223">
        <f>WEEKNUM(B3351)-WEEKNUM(EOMONTH(B3351,-1)+1)+1</f>
        <v>1</v>
      </c>
      <c r="AV3351" s="209" t="str">
        <f>MONTH(R3351)&amp;"/"&amp;YEAR(R3351)</f>
        <v>5/2026</v>
      </c>
      <c r="AW3351" s="209">
        <f>WEEKNUM(R3351)-WEEKNUM(EOMONTH(R3351,-1)+1)+1</f>
        <v>4</v>
      </c>
      <c r="AX3351" s="209">
        <f>IF(BB3351="S",IF(Q3351="1. Aceitou o programa",R3351-B3351,0),0)</f>
        <v>81</v>
      </c>
      <c r="AY3351" s="209">
        <f>IF(BB3351="S",IF(AND(S3351&lt;&gt;"",R3351&lt;&gt;""),S3351-R3351,0),0)</f>
        <v>0</v>
      </c>
      <c r="AZ3351" s="209">
        <f>IF(BB3351="S",IF(Q3351="1. Aceitou o programa",IF(OR(X3351="Não se Aplica",X3351=""),IF(OR(W3351="Não se Aplica",W3351=""),0,W3351-V3351),AVERAGE(X3351-W3351,W3351-V3351)),0),0)</f>
        <v>6</v>
      </c>
      <c r="BA3351" s="209">
        <f>IF(BB3351="S",IF(AND(Q3351="1. Aceitou o programa",AH3351="Realizada"),IFERROR(IF(AG3351="",0,AG3351-R3351),0),0),0)</f>
        <v>0</v>
      </c>
      <c r="BB3351" s="209" t="str">
        <f>_xlfn.XLOOKUP(U3351,'Lista Suspensa'!$AA$20:$AA$23,'Lista Suspensa'!$AB$20:$AB$23,"N/A")</f>
        <v>S</v>
      </c>
    </row>
    <row r="3352" spans="1:54" ht="12" customHeight="1">
      <c r="A3352" s="151" t="s">
        <v>54</v>
      </c>
      <c r="B3352" s="152">
        <v>46112</v>
      </c>
      <c r="C3352" s="153" t="s">
        <v>55</v>
      </c>
      <c r="D3352" s="153" t="s">
        <v>56</v>
      </c>
      <c r="E3352" s="244">
        <v>95682681</v>
      </c>
      <c r="F3352" s="144" t="s">
        <v>6148</v>
      </c>
      <c r="G3352" s="230"/>
      <c r="H3352" s="154">
        <v>27235</v>
      </c>
      <c r="I3352" s="153">
        <v>51</v>
      </c>
      <c r="J3352" s="148" t="s">
        <v>58</v>
      </c>
      <c r="K3352" s="153" t="s">
        <v>59</v>
      </c>
      <c r="L3352" s="153"/>
      <c r="M3352" s="153"/>
      <c r="N3352" s="153"/>
      <c r="O3352" s="155">
        <v>11992863468</v>
      </c>
      <c r="P3352" s="156" t="s">
        <v>60</v>
      </c>
      <c r="Q3352" s="157" t="s">
        <v>110</v>
      </c>
      <c r="R3352" s="158">
        <v>46156</v>
      </c>
      <c r="S3352" s="159"/>
      <c r="T3352" s="159" t="s">
        <v>62</v>
      </c>
      <c r="U3352" s="159" t="s">
        <v>111</v>
      </c>
      <c r="V3352" s="154">
        <v>46148</v>
      </c>
      <c r="W3352" s="154">
        <v>46155</v>
      </c>
      <c r="X3352" s="154"/>
      <c r="Y3352" s="160"/>
      <c r="Z3352" s="160" t="s">
        <v>128</v>
      </c>
      <c r="AA3352" s="153">
        <v>140</v>
      </c>
      <c r="AB3352" s="153">
        <v>1.82</v>
      </c>
      <c r="AC3352" s="182">
        <f t="shared" si="106"/>
        <v>42.265426880811496</v>
      </c>
      <c r="AD3352" s="153" t="str">
        <f t="shared" si="107"/>
        <v>OBESIDADE III</v>
      </c>
      <c r="AE3352" s="233" t="s">
        <v>66</v>
      </c>
      <c r="AF3352" s="153"/>
      <c r="AG3352" s="159"/>
      <c r="AH3352" s="153"/>
      <c r="AI3352" s="161"/>
      <c r="AJ3352" s="153"/>
      <c r="AK3352" s="153"/>
      <c r="AL3352" s="207"/>
      <c r="AM3352" s="207"/>
      <c r="AN3352" s="207"/>
      <c r="AO3352" s="207" t="str">
        <f ca="1">IF(R3352="","",IF(R3352&gt;TODAY(),"0 meses",DATEDIF(R3352,TODAY(),"m") &amp; " meses"))</f>
        <v>0 meses</v>
      </c>
      <c r="AP3352" s="147" t="s">
        <v>54</v>
      </c>
      <c r="AQ3352" s="147"/>
      <c r="AR3352" s="147"/>
      <c r="AS3352" s="209" t="s">
        <v>68</v>
      </c>
      <c r="AT3352" s="223" t="str">
        <f>MONTH(B3352)&amp;"/"&amp;YEAR(B3352)</f>
        <v>3/2026</v>
      </c>
      <c r="AU3352" s="223">
        <f>WEEKNUM(B3352)-WEEKNUM(EOMONTH(B3352,-1)+1)+1</f>
        <v>5</v>
      </c>
      <c r="AV3352" s="209" t="str">
        <f>MONTH(R3352)&amp;"/"&amp;YEAR(R3352)</f>
        <v>5/2026</v>
      </c>
      <c r="AW3352" s="209">
        <f>WEEKNUM(R3352)-WEEKNUM(EOMONTH(R3352,-1)+1)+1</f>
        <v>3</v>
      </c>
      <c r="AX3352" s="209">
        <f>IF(BB3352="S",IF(Q3352="1. Aceitou o programa",R3352-B3352,0),0)</f>
        <v>44</v>
      </c>
      <c r="AY3352" s="209">
        <f>IF(BB3352="S",IF(AND(S3352&lt;&gt;"",R3352&lt;&gt;""),S3352-R3352,0),0)</f>
        <v>0</v>
      </c>
      <c r="AZ3352" s="209">
        <f>IF(BB3352="S",IF(Q3352="1. Aceitou o programa",IF(OR(X3352="Não se Aplica",X3352=""),IF(OR(W3352="Não se Aplica",W3352=""),0,W3352-V3352),AVERAGE(X3352-W3352,W3352-V3352)),0),0)</f>
        <v>7</v>
      </c>
      <c r="BA3352" s="209">
        <f>IF(BB3352="S",IF(AND(Q3352="1. Aceitou o programa",AH3352="Realizada"),IFERROR(IF(AG3352="",0,AG3352-R3352),0),0),0)</f>
        <v>0</v>
      </c>
      <c r="BB3352" s="209" t="str">
        <f>_xlfn.XLOOKUP(U3352,'Lista Suspensa'!$AA$20:$AA$23,'Lista Suspensa'!$AB$20:$AB$23,"N/A")</f>
        <v>S</v>
      </c>
    </row>
    <row r="3353" spans="1:54" ht="12" customHeight="1">
      <c r="A3353" s="151" t="s">
        <v>67</v>
      </c>
      <c r="B3353" s="152">
        <v>46160</v>
      </c>
      <c r="C3353" s="153" t="s">
        <v>297</v>
      </c>
      <c r="D3353" s="153" t="s">
        <v>455</v>
      </c>
      <c r="E3353" s="244">
        <v>96914818</v>
      </c>
      <c r="F3353" s="144" t="s">
        <v>6149</v>
      </c>
      <c r="G3353" s="230"/>
      <c r="H3353" s="154">
        <v>33291</v>
      </c>
      <c r="I3353" s="153">
        <v>35</v>
      </c>
      <c r="J3353" s="148" t="s">
        <v>70</v>
      </c>
      <c r="K3353" s="153" t="s">
        <v>101</v>
      </c>
      <c r="L3353" s="153"/>
      <c r="M3353" s="153"/>
      <c r="N3353" s="153">
        <v>380</v>
      </c>
      <c r="O3353" s="155">
        <v>21993005839</v>
      </c>
      <c r="P3353" s="156" t="s">
        <v>60</v>
      </c>
      <c r="Q3353" s="157" t="s">
        <v>110</v>
      </c>
      <c r="R3353" s="158">
        <v>46161</v>
      </c>
      <c r="S3353" s="159"/>
      <c r="T3353" s="159" t="s">
        <v>62</v>
      </c>
      <c r="U3353" s="159" t="s">
        <v>111</v>
      </c>
      <c r="V3353" s="154">
        <v>46177</v>
      </c>
      <c r="W3353" s="154"/>
      <c r="X3353" s="154"/>
      <c r="Y3353" s="160"/>
      <c r="Z3353" s="160" t="s">
        <v>128</v>
      </c>
      <c r="AA3353" s="153">
        <v>112</v>
      </c>
      <c r="AB3353" s="153">
        <v>1.57</v>
      </c>
      <c r="AC3353" s="182">
        <f t="shared" si="106"/>
        <v>45.437948801168403</v>
      </c>
      <c r="AD3353" s="153" t="str">
        <f t="shared" si="107"/>
        <v>OBESIDADE III</v>
      </c>
      <c r="AE3353" s="233" t="s">
        <v>66</v>
      </c>
      <c r="AF3353" s="153"/>
      <c r="AG3353" s="159"/>
      <c r="AH3353" s="153"/>
      <c r="AI3353" s="161"/>
      <c r="AJ3353" s="153"/>
      <c r="AK3353" s="153"/>
      <c r="AL3353" s="207" t="s">
        <v>131</v>
      </c>
      <c r="AM3353" s="207"/>
      <c r="AN3353" s="207"/>
      <c r="AO3353" s="207" t="str">
        <f ca="1">IF(R3353="","",IF(R3353&gt;TODAY(),"0 meses",DATEDIF(R3353,TODAY(),"m") &amp; " meses"))</f>
        <v>0 meses</v>
      </c>
      <c r="AP3353" s="147" t="s">
        <v>4751</v>
      </c>
      <c r="AQ3353" s="147" t="s">
        <v>67</v>
      </c>
      <c r="AR3353" s="147"/>
      <c r="AS3353" s="209" t="s">
        <v>68</v>
      </c>
      <c r="AT3353" s="223" t="str">
        <f>MONTH(B3353)&amp;"/"&amp;YEAR(B3353)</f>
        <v>5/2026</v>
      </c>
      <c r="AU3353" s="223">
        <f>WEEKNUM(B3353)-WEEKNUM(EOMONTH(B3353,-1)+1)+1</f>
        <v>4</v>
      </c>
      <c r="AV3353" s="209" t="str">
        <f>MONTH(R3353)&amp;"/"&amp;YEAR(R3353)</f>
        <v>5/2026</v>
      </c>
      <c r="AW3353" s="209">
        <f>WEEKNUM(R3353)-WEEKNUM(EOMONTH(R3353,-1)+1)+1</f>
        <v>4</v>
      </c>
      <c r="AX3353" s="209">
        <f>IF(BB3353="S",IF(Q3353="1. Aceitou o programa",R3353-B3353,0),0)</f>
        <v>1</v>
      </c>
      <c r="AY3353" s="209">
        <f>IF(BB3353="S",IF(AND(S3353&lt;&gt;"",R3353&lt;&gt;""),S3353-R3353,0),0)</f>
        <v>0</v>
      </c>
      <c r="AZ3353" s="209">
        <f>IF(BB3353="S",IF(Q3353="1. Aceitou o programa",IF(OR(X3353="Não se Aplica",X3353=""),IF(OR(W3353="Não se Aplica",W3353=""),0,W3353-V3353),AVERAGE(X3353-W3353,W3353-V3353)),0),0)</f>
        <v>0</v>
      </c>
      <c r="BA3353" s="209">
        <f>IF(BB3353="S",IF(AND(Q3353="1. Aceitou o programa",AH3353="Realizada"),IFERROR(IF(AG3353="",0,AG3353-R3353),0),0),0)</f>
        <v>0</v>
      </c>
      <c r="BB3353" s="209" t="str">
        <f>_xlfn.XLOOKUP(U3353,'Lista Suspensa'!$AA$20:$AA$23,'Lista Suspensa'!$AB$20:$AB$23,"N/A")</f>
        <v>S</v>
      </c>
    </row>
    <row r="3354" spans="1:54" ht="12" customHeight="1">
      <c r="A3354" s="151" t="s">
        <v>121</v>
      </c>
      <c r="B3354" s="152">
        <v>45292</v>
      </c>
      <c r="C3354" s="153" t="s">
        <v>122</v>
      </c>
      <c r="D3354" s="153" t="s">
        <v>56</v>
      </c>
      <c r="E3354" s="244">
        <v>89253868</v>
      </c>
      <c r="F3354" s="144" t="s">
        <v>6150</v>
      </c>
      <c r="G3354" s="230"/>
      <c r="H3354" s="154">
        <v>35616</v>
      </c>
      <c r="I3354" s="153">
        <v>28</v>
      </c>
      <c r="J3354" s="148" t="s">
        <v>58</v>
      </c>
      <c r="K3354" s="153"/>
      <c r="L3354" s="153"/>
      <c r="M3354" s="153"/>
      <c r="N3354" s="153"/>
      <c r="O3354" s="155" t="s">
        <v>6151</v>
      </c>
      <c r="P3354" s="156" t="s">
        <v>60</v>
      </c>
      <c r="Q3354" s="157" t="s">
        <v>61</v>
      </c>
      <c r="R3354" s="158">
        <v>45975</v>
      </c>
      <c r="S3354" s="159">
        <v>46028</v>
      </c>
      <c r="T3354" s="159" t="s">
        <v>62</v>
      </c>
      <c r="U3354" s="159" t="s">
        <v>6152</v>
      </c>
      <c r="V3354" s="154">
        <v>45975</v>
      </c>
      <c r="W3354" s="154"/>
      <c r="X3354" s="154"/>
      <c r="Y3354" s="160"/>
      <c r="Z3354" s="160"/>
      <c r="AA3354" s="153">
        <v>185</v>
      </c>
      <c r="AB3354" s="153">
        <v>1.72</v>
      </c>
      <c r="AC3354" s="182">
        <f t="shared" si="106"/>
        <v>62.533802055164962</v>
      </c>
      <c r="AD3354" s="153" t="str">
        <f t="shared" si="107"/>
        <v>OBESIDADE III</v>
      </c>
      <c r="AE3354" s="207"/>
      <c r="AF3354" s="153"/>
      <c r="AG3354" s="159"/>
      <c r="AH3354" s="153"/>
      <c r="AI3354" s="161"/>
      <c r="AJ3354" s="153"/>
      <c r="AK3354" s="153"/>
      <c r="AL3354" s="207" t="s">
        <v>143</v>
      </c>
      <c r="AM3354" s="207"/>
      <c r="AN3354" s="207"/>
      <c r="AO3354" s="207"/>
      <c r="AP3354" s="147" t="s">
        <v>466</v>
      </c>
      <c r="AQ3354" s="147" t="s">
        <v>67</v>
      </c>
      <c r="AR3354" s="147"/>
      <c r="AS3354" s="209" t="s">
        <v>68</v>
      </c>
      <c r="AT3354" s="223" t="str">
        <f>MONTH(B3354)&amp;"/"&amp;YEAR(B3354)</f>
        <v>1/2024</v>
      </c>
      <c r="AU3354" s="223">
        <f>WEEKNUM(B3354)-WEEKNUM(EOMONTH(B3354,-1)+1)+1</f>
        <v>1</v>
      </c>
      <c r="AV3354" s="209" t="str">
        <f>MONTH(R3354)&amp;"/"&amp;YEAR(R3354)</f>
        <v>11/2025</v>
      </c>
      <c r="AW3354" s="209">
        <f>WEEKNUM(R3354)-WEEKNUM(EOMONTH(R3354,-1)+1)+1</f>
        <v>3</v>
      </c>
      <c r="AX3354" s="209">
        <f>IF(BB3354="S",IF(Q3354="1. Aceitou o programa",R3354-B3354,0),0)</f>
        <v>0</v>
      </c>
      <c r="AY3354" s="209">
        <f>IF(BB3354="S",IF(AND(S3354&lt;&gt;"",R3354&lt;&gt;""),S3354-R3354,0),0)</f>
        <v>53</v>
      </c>
      <c r="AZ3354" s="209">
        <f>IF(BB3354="S",IF(Q3354="1. Aceitou o programa",IF(OR(X3354="Não se Aplica",X3354=""),IF(OR(W3354="Não se Aplica",W3354=""),0,W3354-V3354),AVERAGE(X3354-W3354,W3354-V3354)),0),0)</f>
        <v>0</v>
      </c>
      <c r="BA3354" s="209">
        <f>IF(BB3354="S",IF(AND(Q3354="1. Aceitou o programa",AH3354="Realizada"),IFERROR(IF(AG3354="",0,AG3354-R3354),0),0),0)</f>
        <v>0</v>
      </c>
      <c r="BB3354" s="209" t="str">
        <f>_xlfn.XLOOKUP(U3354,'Lista Suspensa'!$AA$20:$AA$23,'Lista Suspensa'!$AB$20:$AB$23,"N/A")</f>
        <v>S</v>
      </c>
    </row>
    <row r="3355" spans="1:54" ht="12" customHeight="1">
      <c r="A3355" s="151" t="s">
        <v>121</v>
      </c>
      <c r="B3355" s="152">
        <v>45292</v>
      </c>
      <c r="C3355" s="153" t="s">
        <v>122</v>
      </c>
      <c r="D3355" s="153" t="s">
        <v>171</v>
      </c>
      <c r="E3355" s="244">
        <v>92635084</v>
      </c>
      <c r="F3355" s="144" t="s">
        <v>6153</v>
      </c>
      <c r="G3355" s="230"/>
      <c r="H3355" s="154">
        <v>31999</v>
      </c>
      <c r="I3355" s="153">
        <v>38</v>
      </c>
      <c r="J3355" s="148" t="s">
        <v>70</v>
      </c>
      <c r="K3355" s="153"/>
      <c r="L3355" s="153"/>
      <c r="M3355" s="153"/>
      <c r="N3355" s="153"/>
      <c r="O3355" s="155">
        <v>21982955264</v>
      </c>
      <c r="P3355" s="156" t="s">
        <v>60</v>
      </c>
      <c r="Q3355" s="157" t="s">
        <v>61</v>
      </c>
      <c r="R3355" s="158">
        <v>45894</v>
      </c>
      <c r="S3355" s="159">
        <v>46066</v>
      </c>
      <c r="T3355" s="159" t="s">
        <v>62</v>
      </c>
      <c r="U3355" s="159" t="s">
        <v>6152</v>
      </c>
      <c r="V3355" s="154">
        <v>45894</v>
      </c>
      <c r="W3355" s="154"/>
      <c r="X3355" s="154"/>
      <c r="Y3355" s="160"/>
      <c r="Z3355" s="160" t="s">
        <v>128</v>
      </c>
      <c r="AA3355" s="153">
        <v>122</v>
      </c>
      <c r="AB3355" s="153">
        <v>1.74</v>
      </c>
      <c r="AC3355" s="182">
        <f t="shared" si="106"/>
        <v>40.295943982031972</v>
      </c>
      <c r="AD3355" s="153" t="str">
        <f t="shared" si="107"/>
        <v>OBESIDADE III</v>
      </c>
      <c r="AE3355" s="207"/>
      <c r="AF3355" s="153" t="s">
        <v>130</v>
      </c>
      <c r="AG3355" s="159"/>
      <c r="AH3355" s="153"/>
      <c r="AI3355" s="161"/>
      <c r="AJ3355" s="153"/>
      <c r="AK3355" s="153"/>
      <c r="AL3355" s="207"/>
      <c r="AM3355" s="207"/>
      <c r="AN3355" s="207"/>
      <c r="AO3355" s="207"/>
      <c r="AP3355" s="147" t="s">
        <v>466</v>
      </c>
      <c r="AQ3355" s="147"/>
      <c r="AR3355" s="147"/>
      <c r="AS3355" s="209" t="s">
        <v>68</v>
      </c>
      <c r="AT3355" s="223" t="str">
        <f>MONTH(B3355)&amp;"/"&amp;YEAR(B3355)</f>
        <v>1/2024</v>
      </c>
      <c r="AU3355" s="223">
        <f>WEEKNUM(B3355)-WEEKNUM(EOMONTH(B3355,-1)+1)+1</f>
        <v>1</v>
      </c>
      <c r="AV3355" s="209" t="str">
        <f>MONTH(R3355)&amp;"/"&amp;YEAR(R3355)</f>
        <v>8/2025</v>
      </c>
      <c r="AW3355" s="209">
        <f>WEEKNUM(R3355)-WEEKNUM(EOMONTH(R3355,-1)+1)+1</f>
        <v>5</v>
      </c>
      <c r="AX3355" s="209">
        <f>IF(BB3355="S",IF(Q3355="1. Aceitou o programa",R3355-B3355,0),0)</f>
        <v>0</v>
      </c>
      <c r="AY3355" s="209">
        <f>IF(BB3355="S",IF(AND(S3355&lt;&gt;"",R3355&lt;&gt;""),S3355-R3355,0),0)</f>
        <v>172</v>
      </c>
      <c r="AZ3355" s="209">
        <f>IF(BB3355="S",IF(Q3355="1. Aceitou o programa",IF(OR(X3355="Não se Aplica",X3355=""),IF(OR(W3355="Não se Aplica",W3355=""),0,W3355-V3355),AVERAGE(X3355-W3355,W3355-V3355)),0),0)</f>
        <v>0</v>
      </c>
      <c r="BA3355" s="209">
        <f>IF(BB3355="S",IF(AND(Q3355="1. Aceitou o programa",AH3355="Realizada"),IFERROR(IF(AG3355="",0,AG3355-R3355),0),0),0)</f>
        <v>0</v>
      </c>
      <c r="BB3355" s="209" t="str">
        <f>_xlfn.XLOOKUP(U3355,'Lista Suspensa'!$AA$20:$AA$23,'Lista Suspensa'!$AB$20:$AB$23,"N/A")</f>
        <v>S</v>
      </c>
    </row>
    <row r="3356" spans="1:54" ht="12" customHeight="1">
      <c r="A3356" s="151" t="s">
        <v>121</v>
      </c>
      <c r="B3356" s="152">
        <v>45292</v>
      </c>
      <c r="C3356" s="153" t="s">
        <v>122</v>
      </c>
      <c r="D3356" s="153" t="s">
        <v>56</v>
      </c>
      <c r="E3356" s="244">
        <v>94664008</v>
      </c>
      <c r="F3356" s="144" t="s">
        <v>6154</v>
      </c>
      <c r="G3356" s="230"/>
      <c r="H3356" s="154">
        <v>31049</v>
      </c>
      <c r="I3356" s="153">
        <v>41</v>
      </c>
      <c r="J3356" s="148" t="s">
        <v>70</v>
      </c>
      <c r="K3356" s="153" t="s">
        <v>59</v>
      </c>
      <c r="L3356" s="153"/>
      <c r="M3356" s="153"/>
      <c r="N3356" s="153"/>
      <c r="O3356" s="155" t="s">
        <v>6155</v>
      </c>
      <c r="P3356" s="156" t="s">
        <v>60</v>
      </c>
      <c r="Q3356" s="157" t="s">
        <v>61</v>
      </c>
      <c r="R3356" s="158">
        <v>45884</v>
      </c>
      <c r="S3356" s="159">
        <v>46064</v>
      </c>
      <c r="T3356" s="159" t="s">
        <v>62</v>
      </c>
      <c r="U3356" s="159" t="s">
        <v>6152</v>
      </c>
      <c r="V3356" s="154">
        <v>45884</v>
      </c>
      <c r="W3356" s="154"/>
      <c r="X3356" s="154"/>
      <c r="Y3356" s="160"/>
      <c r="Z3356" s="160" t="s">
        <v>459</v>
      </c>
      <c r="AA3356" s="153">
        <v>89</v>
      </c>
      <c r="AB3356" s="153">
        <v>1.65</v>
      </c>
      <c r="AC3356" s="182">
        <f t="shared" si="106"/>
        <v>32.690541781450875</v>
      </c>
      <c r="AD3356" s="153" t="str">
        <f t="shared" si="107"/>
        <v>OBESIDADE I</v>
      </c>
      <c r="AE3356" s="207" t="s">
        <v>135</v>
      </c>
      <c r="AF3356" s="153" t="s">
        <v>130</v>
      </c>
      <c r="AG3356" s="159"/>
      <c r="AH3356" s="153"/>
      <c r="AI3356" s="161"/>
      <c r="AJ3356" s="153"/>
      <c r="AK3356" s="153"/>
      <c r="AL3356" s="207"/>
      <c r="AM3356" s="207"/>
      <c r="AN3356" s="207"/>
      <c r="AO3356" s="207"/>
      <c r="AP3356" s="147" t="s">
        <v>466</v>
      </c>
      <c r="AQ3356" s="147"/>
      <c r="AR3356" s="147"/>
      <c r="AS3356" s="209" t="s">
        <v>68</v>
      </c>
      <c r="AT3356" s="223" t="str">
        <f>MONTH(B3356)&amp;"/"&amp;YEAR(B3356)</f>
        <v>1/2024</v>
      </c>
      <c r="AU3356" s="223">
        <f>WEEKNUM(B3356)-WEEKNUM(EOMONTH(B3356,-1)+1)+1</f>
        <v>1</v>
      </c>
      <c r="AV3356" s="209" t="str">
        <f>MONTH(R3356)&amp;"/"&amp;YEAR(R3356)</f>
        <v>8/2025</v>
      </c>
      <c r="AW3356" s="209">
        <f>WEEKNUM(R3356)-WEEKNUM(EOMONTH(R3356,-1)+1)+1</f>
        <v>3</v>
      </c>
      <c r="AX3356" s="209">
        <f>IF(BB3356="S",IF(Q3356="1. Aceitou o programa",R3356-B3356,0),0)</f>
        <v>0</v>
      </c>
      <c r="AY3356" s="209">
        <f>IF(BB3356="S",IF(AND(S3356&lt;&gt;"",R3356&lt;&gt;""),S3356-R3356,0),0)</f>
        <v>180</v>
      </c>
      <c r="AZ3356" s="209">
        <f>IF(BB3356="S",IF(Q3356="1. Aceitou o programa",IF(OR(X3356="Não se Aplica",X3356=""),IF(OR(W3356="Não se Aplica",W3356=""),0,W3356-V3356),AVERAGE(X3356-W3356,W3356-V3356)),0),0)</f>
        <v>0</v>
      </c>
      <c r="BA3356" s="209">
        <f>IF(BB3356="S",IF(AND(Q3356="1. Aceitou o programa",AH3356="Realizada"),IFERROR(IF(AG3356="",0,AG3356-R3356),0),0),0)</f>
        <v>0</v>
      </c>
      <c r="BB3356" s="209" t="str">
        <f>_xlfn.XLOOKUP(U3356,'Lista Suspensa'!$AA$20:$AA$23,'Lista Suspensa'!$AB$20:$AB$23,"N/A")</f>
        <v>S</v>
      </c>
    </row>
    <row r="3357" spans="1:54" ht="12" customHeight="1">
      <c r="A3357" s="151" t="s">
        <v>121</v>
      </c>
      <c r="B3357" s="152">
        <v>45292</v>
      </c>
      <c r="C3357" s="153" t="s">
        <v>122</v>
      </c>
      <c r="D3357" s="153" t="s">
        <v>56</v>
      </c>
      <c r="E3357" s="244">
        <v>83116295</v>
      </c>
      <c r="F3357" s="144" t="s">
        <v>6156</v>
      </c>
      <c r="G3357" s="230"/>
      <c r="H3357" s="154">
        <v>32598</v>
      </c>
      <c r="I3357" s="153">
        <v>37</v>
      </c>
      <c r="J3357" s="148" t="s">
        <v>70</v>
      </c>
      <c r="K3357" s="153"/>
      <c r="L3357" s="153"/>
      <c r="M3357" s="153"/>
      <c r="N3357" s="153"/>
      <c r="O3357" s="155" t="s">
        <v>6157</v>
      </c>
      <c r="P3357" s="156" t="s">
        <v>60</v>
      </c>
      <c r="Q3357" s="157" t="s">
        <v>61</v>
      </c>
      <c r="R3357" s="158">
        <v>45849</v>
      </c>
      <c r="S3357" s="159">
        <v>46085</v>
      </c>
      <c r="T3357" s="159" t="s">
        <v>62</v>
      </c>
      <c r="U3357" s="159" t="s">
        <v>6152</v>
      </c>
      <c r="V3357" s="154">
        <v>45849</v>
      </c>
      <c r="W3357" s="154"/>
      <c r="X3357" s="154"/>
      <c r="Y3357" s="160"/>
      <c r="Z3357" s="160" t="s">
        <v>128</v>
      </c>
      <c r="AA3357" s="153">
        <v>75</v>
      </c>
      <c r="AB3357" s="153">
        <v>1.56</v>
      </c>
      <c r="AC3357" s="182">
        <f t="shared" si="106"/>
        <v>30.818540433925047</v>
      </c>
      <c r="AD3357" s="153" t="str">
        <f t="shared" si="107"/>
        <v>OBESIDADE I</v>
      </c>
      <c r="AE3357" s="207" t="s">
        <v>135</v>
      </c>
      <c r="AF3357" s="153" t="s">
        <v>130</v>
      </c>
      <c r="AG3357" s="159"/>
      <c r="AH3357" s="153"/>
      <c r="AI3357" s="161"/>
      <c r="AJ3357" s="153"/>
      <c r="AK3357" s="153"/>
      <c r="AL3357" s="207"/>
      <c r="AM3357" s="207"/>
      <c r="AN3357" s="207"/>
      <c r="AO3357" s="207"/>
      <c r="AP3357" s="147" t="s">
        <v>466</v>
      </c>
      <c r="AQ3357" s="147"/>
      <c r="AR3357" s="147"/>
      <c r="AS3357" s="209" t="s">
        <v>68</v>
      </c>
      <c r="AT3357" s="223" t="str">
        <f>MONTH(B3357)&amp;"/"&amp;YEAR(B3357)</f>
        <v>1/2024</v>
      </c>
      <c r="AU3357" s="223">
        <f>WEEKNUM(B3357)-WEEKNUM(EOMONTH(B3357,-1)+1)+1</f>
        <v>1</v>
      </c>
      <c r="AV3357" s="209" t="str">
        <f>MONTH(R3357)&amp;"/"&amp;YEAR(R3357)</f>
        <v>7/2025</v>
      </c>
      <c r="AW3357" s="209">
        <f>WEEKNUM(R3357)-WEEKNUM(EOMONTH(R3357,-1)+1)+1</f>
        <v>2</v>
      </c>
      <c r="AX3357" s="209">
        <f>IF(BB3357="S",IF(Q3357="1. Aceitou o programa",R3357-B3357,0),0)</f>
        <v>0</v>
      </c>
      <c r="AY3357" s="209">
        <f>IF(BB3357="S",IF(AND(S3357&lt;&gt;"",R3357&lt;&gt;""),S3357-R3357,0),0)</f>
        <v>236</v>
      </c>
      <c r="AZ3357" s="209">
        <f>IF(BB3357="S",IF(Q3357="1. Aceitou o programa",IF(OR(X3357="Não se Aplica",X3357=""),IF(OR(W3357="Não se Aplica",W3357=""),0,W3357-V3357),AVERAGE(X3357-W3357,W3357-V3357)),0),0)</f>
        <v>0</v>
      </c>
      <c r="BA3357" s="209">
        <f>IF(BB3357="S",IF(AND(Q3357="1. Aceitou o programa",AH3357="Realizada"),IFERROR(IF(AG3357="",0,AG3357-R3357),0),0),0)</f>
        <v>0</v>
      </c>
      <c r="BB3357" s="209" t="str">
        <f>_xlfn.XLOOKUP(U3357,'Lista Suspensa'!$AA$20:$AA$23,'Lista Suspensa'!$AB$20:$AB$23,"N/A")</f>
        <v>S</v>
      </c>
    </row>
    <row r="3358" spans="1:54" ht="12" customHeight="1">
      <c r="A3358" s="151" t="s">
        <v>121</v>
      </c>
      <c r="B3358" s="152">
        <v>45292</v>
      </c>
      <c r="C3358" s="153" t="s">
        <v>122</v>
      </c>
      <c r="D3358" s="153" t="s">
        <v>167</v>
      </c>
      <c r="E3358" s="244">
        <v>94535277</v>
      </c>
      <c r="F3358" s="144" t="s">
        <v>6158</v>
      </c>
      <c r="G3358" s="230"/>
      <c r="H3358" s="154">
        <v>33345</v>
      </c>
      <c r="I3358" s="153">
        <v>35</v>
      </c>
      <c r="J3358" s="148" t="s">
        <v>70</v>
      </c>
      <c r="K3358" s="153" t="s">
        <v>59</v>
      </c>
      <c r="L3358" s="153"/>
      <c r="M3358" s="153"/>
      <c r="N3358" s="153"/>
      <c r="O3358" s="155">
        <v>11984268949</v>
      </c>
      <c r="P3358" s="156" t="s">
        <v>60</v>
      </c>
      <c r="Q3358" s="157" t="s">
        <v>61</v>
      </c>
      <c r="R3358" s="158">
        <v>45924</v>
      </c>
      <c r="S3358" s="159">
        <v>46078</v>
      </c>
      <c r="T3358" s="159" t="s">
        <v>62</v>
      </c>
      <c r="U3358" s="159" t="s">
        <v>6152</v>
      </c>
      <c r="V3358" s="154">
        <v>45924</v>
      </c>
      <c r="W3358" s="154"/>
      <c r="X3358" s="154"/>
      <c r="Y3358" s="160"/>
      <c r="Z3358" s="160"/>
      <c r="AA3358" s="153">
        <v>105</v>
      </c>
      <c r="AB3358" s="153">
        <v>1.6</v>
      </c>
      <c r="AC3358" s="182">
        <f t="shared" si="106"/>
        <v>41.015624999999993</v>
      </c>
      <c r="AD3358" s="153" t="str">
        <f t="shared" si="107"/>
        <v>OBESIDADE III</v>
      </c>
      <c r="AE3358" s="207"/>
      <c r="AF3358" s="153"/>
      <c r="AG3358" s="159"/>
      <c r="AH3358" s="153"/>
      <c r="AI3358" s="161"/>
      <c r="AJ3358" s="153"/>
      <c r="AK3358" s="153"/>
      <c r="AL3358" s="207"/>
      <c r="AM3358" s="207"/>
      <c r="AN3358" s="207"/>
      <c r="AO3358" s="207"/>
      <c r="AP3358" s="147" t="s">
        <v>54</v>
      </c>
      <c r="AQ3358" s="147"/>
      <c r="AR3358" s="147"/>
      <c r="AS3358" s="209" t="s">
        <v>68</v>
      </c>
      <c r="AT3358" s="223" t="str">
        <f>MONTH(B3358)&amp;"/"&amp;YEAR(B3358)</f>
        <v>1/2024</v>
      </c>
      <c r="AU3358" s="223">
        <f>WEEKNUM(B3358)-WEEKNUM(EOMONTH(B3358,-1)+1)+1</f>
        <v>1</v>
      </c>
      <c r="AV3358" s="209" t="str">
        <f>MONTH(R3358)&amp;"/"&amp;YEAR(R3358)</f>
        <v>9/2025</v>
      </c>
      <c r="AW3358" s="209">
        <f>WEEKNUM(R3358)-WEEKNUM(EOMONTH(R3358,-1)+1)+1</f>
        <v>4</v>
      </c>
      <c r="AX3358" s="209">
        <f>IF(BB3358="S",IF(Q3358="1. Aceitou o programa",R3358-B3358,0),0)</f>
        <v>0</v>
      </c>
      <c r="AY3358" s="209">
        <f>IF(BB3358="S",IF(AND(S3358&lt;&gt;"",R3358&lt;&gt;""),S3358-R3358,0),0)</f>
        <v>154</v>
      </c>
      <c r="AZ3358" s="209">
        <f>IF(BB3358="S",IF(Q3358="1. Aceitou o programa",IF(OR(X3358="Não se Aplica",X3358=""),IF(OR(W3358="Não se Aplica",W3358=""),0,W3358-V3358),AVERAGE(X3358-W3358,W3358-V3358)),0),0)</f>
        <v>0</v>
      </c>
      <c r="BA3358" s="209">
        <f>IF(BB3358="S",IF(AND(Q3358="1. Aceitou o programa",AH3358="Realizada"),IFERROR(IF(AG3358="",0,AG3358-R3358),0),0),0)</f>
        <v>0</v>
      </c>
      <c r="BB3358" s="209" t="str">
        <f>_xlfn.XLOOKUP(U3358,'Lista Suspensa'!$AA$20:$AA$23,'Lista Suspensa'!$AB$20:$AB$23,"N/A")</f>
        <v>S</v>
      </c>
    </row>
    <row r="3359" spans="1:54" ht="12" customHeight="1">
      <c r="A3359" s="151" t="s">
        <v>121</v>
      </c>
      <c r="B3359" s="152">
        <v>45292</v>
      </c>
      <c r="C3359" s="153" t="s">
        <v>122</v>
      </c>
      <c r="D3359" s="148" t="s">
        <v>175</v>
      </c>
      <c r="E3359" s="244">
        <v>95150657</v>
      </c>
      <c r="F3359" s="144" t="s">
        <v>6159</v>
      </c>
      <c r="G3359" s="230"/>
      <c r="H3359" s="154">
        <v>35793</v>
      </c>
      <c r="I3359" s="153">
        <v>28</v>
      </c>
      <c r="J3359" s="148" t="s">
        <v>58</v>
      </c>
      <c r="K3359" s="153"/>
      <c r="L3359" s="153"/>
      <c r="M3359" s="153"/>
      <c r="N3359" s="153"/>
      <c r="O3359" s="155">
        <v>11988930469</v>
      </c>
      <c r="P3359" s="156" t="s">
        <v>60</v>
      </c>
      <c r="Q3359" s="157" t="s">
        <v>61</v>
      </c>
      <c r="R3359" s="158">
        <v>45922</v>
      </c>
      <c r="S3359" s="159">
        <v>46052</v>
      </c>
      <c r="T3359" s="159" t="s">
        <v>62</v>
      </c>
      <c r="U3359" s="159" t="s">
        <v>6152</v>
      </c>
      <c r="V3359" s="154">
        <v>45922</v>
      </c>
      <c r="W3359" s="154"/>
      <c r="X3359" s="154"/>
      <c r="Y3359" s="160"/>
      <c r="Z3359" s="160"/>
      <c r="AA3359" s="153">
        <v>160</v>
      </c>
      <c r="AB3359" s="153">
        <v>1.73</v>
      </c>
      <c r="AC3359" s="182">
        <f t="shared" si="106"/>
        <v>53.459854990143334</v>
      </c>
      <c r="AD3359" s="153" t="str">
        <f t="shared" si="107"/>
        <v>OBESIDADE III</v>
      </c>
      <c r="AE3359" s="207"/>
      <c r="AF3359" s="153"/>
      <c r="AG3359" s="159"/>
      <c r="AH3359" s="153"/>
      <c r="AI3359" s="161"/>
      <c r="AJ3359" s="153"/>
      <c r="AK3359" s="153"/>
      <c r="AL3359" s="207" t="s">
        <v>143</v>
      </c>
      <c r="AM3359" s="207"/>
      <c r="AN3359" s="207"/>
      <c r="AO3359" s="207"/>
      <c r="AP3359" s="147" t="s">
        <v>54</v>
      </c>
      <c r="AQ3359" s="147"/>
      <c r="AR3359" s="147"/>
      <c r="AS3359" s="209" t="s">
        <v>68</v>
      </c>
      <c r="AT3359" s="223" t="str">
        <f>MONTH(B3359)&amp;"/"&amp;YEAR(B3359)</f>
        <v>1/2024</v>
      </c>
      <c r="AU3359" s="223">
        <f>WEEKNUM(B3359)-WEEKNUM(EOMONTH(B3359,-1)+1)+1</f>
        <v>1</v>
      </c>
      <c r="AV3359" s="209" t="str">
        <f>MONTH(R3359)&amp;"/"&amp;YEAR(R3359)</f>
        <v>9/2025</v>
      </c>
      <c r="AW3359" s="209">
        <f>WEEKNUM(R3359)-WEEKNUM(EOMONTH(R3359,-1)+1)+1</f>
        <v>4</v>
      </c>
      <c r="AX3359" s="209">
        <f>IF(BB3359="S",IF(Q3359="1. Aceitou o programa",R3359-B3359,0),0)</f>
        <v>0</v>
      </c>
      <c r="AY3359" s="209">
        <f>IF(BB3359="S",IF(AND(S3359&lt;&gt;"",R3359&lt;&gt;""),S3359-R3359,0),0)</f>
        <v>130</v>
      </c>
      <c r="AZ3359" s="209">
        <f>IF(BB3359="S",IF(Q3359="1. Aceitou o programa",IF(OR(X3359="Não se Aplica",X3359=""),IF(OR(W3359="Não se Aplica",W3359=""),0,W3359-V3359),AVERAGE(X3359-W3359,W3359-V3359)),0),0)</f>
        <v>0</v>
      </c>
      <c r="BA3359" s="209">
        <f>IF(BB3359="S",IF(AND(Q3359="1. Aceitou o programa",AH3359="Realizada"),IFERROR(IF(AG3359="",0,AG3359-R3359),0),0),0)</f>
        <v>0</v>
      </c>
      <c r="BB3359" s="209" t="str">
        <f>_xlfn.XLOOKUP(U3359,'Lista Suspensa'!$AA$20:$AA$23,'Lista Suspensa'!$AB$20:$AB$23,"N/A")</f>
        <v>S</v>
      </c>
    </row>
    <row r="3360" spans="1:54" ht="12" customHeight="1">
      <c r="A3360" s="151" t="s">
        <v>121</v>
      </c>
      <c r="B3360" s="152">
        <v>45292</v>
      </c>
      <c r="C3360" s="153" t="s">
        <v>122</v>
      </c>
      <c r="D3360" s="153" t="s">
        <v>56</v>
      </c>
      <c r="E3360" s="244">
        <v>95077200</v>
      </c>
      <c r="F3360" s="144" t="s">
        <v>6160</v>
      </c>
      <c r="G3360" s="230"/>
      <c r="H3360" s="154">
        <v>34120</v>
      </c>
      <c r="I3360" s="153">
        <v>32</v>
      </c>
      <c r="J3360" s="148" t="s">
        <v>70</v>
      </c>
      <c r="K3360" s="153" t="s">
        <v>59</v>
      </c>
      <c r="L3360" s="153"/>
      <c r="M3360" s="153"/>
      <c r="N3360" s="153"/>
      <c r="O3360" s="155" t="s">
        <v>6161</v>
      </c>
      <c r="P3360" s="156" t="s">
        <v>60</v>
      </c>
      <c r="Q3360" s="157" t="s">
        <v>61</v>
      </c>
      <c r="R3360" s="158">
        <v>45916</v>
      </c>
      <c r="S3360" s="159">
        <v>46073</v>
      </c>
      <c r="T3360" s="159" t="s">
        <v>62</v>
      </c>
      <c r="U3360" s="159" t="s">
        <v>6152</v>
      </c>
      <c r="V3360" s="154">
        <v>45916</v>
      </c>
      <c r="W3360" s="154"/>
      <c r="X3360" s="154"/>
      <c r="Y3360" s="160"/>
      <c r="Z3360" s="160"/>
      <c r="AA3360" s="153">
        <v>105</v>
      </c>
      <c r="AB3360" s="153">
        <v>1.57</v>
      </c>
      <c r="AC3360" s="182">
        <f t="shared" si="106"/>
        <v>42.598077001095376</v>
      </c>
      <c r="AD3360" s="153" t="str">
        <f t="shared" si="107"/>
        <v>OBESIDADE III</v>
      </c>
      <c r="AE3360" s="207" t="s">
        <v>135</v>
      </c>
      <c r="AF3360" s="153" t="s">
        <v>130</v>
      </c>
      <c r="AG3360" s="159"/>
      <c r="AH3360" s="153"/>
      <c r="AI3360" s="161"/>
      <c r="AJ3360" s="153"/>
      <c r="AK3360" s="153"/>
      <c r="AL3360" s="207"/>
      <c r="AM3360" s="207"/>
      <c r="AN3360" s="207"/>
      <c r="AO3360" s="207"/>
      <c r="AP3360" s="147" t="s">
        <v>54</v>
      </c>
      <c r="AQ3360" s="147"/>
      <c r="AR3360" s="147"/>
      <c r="AS3360" s="209" t="s">
        <v>68</v>
      </c>
      <c r="AT3360" s="223" t="str">
        <f>MONTH(B3360)&amp;"/"&amp;YEAR(B3360)</f>
        <v>1/2024</v>
      </c>
      <c r="AU3360" s="223">
        <f>WEEKNUM(B3360)-WEEKNUM(EOMONTH(B3360,-1)+1)+1</f>
        <v>1</v>
      </c>
      <c r="AV3360" s="209" t="str">
        <f>MONTH(R3360)&amp;"/"&amp;YEAR(R3360)</f>
        <v>9/2025</v>
      </c>
      <c r="AW3360" s="209">
        <f>WEEKNUM(R3360)-WEEKNUM(EOMONTH(R3360,-1)+1)+1</f>
        <v>3</v>
      </c>
      <c r="AX3360" s="209">
        <f>IF(BB3360="S",IF(Q3360="1. Aceitou o programa",R3360-B3360,0),0)</f>
        <v>0</v>
      </c>
      <c r="AY3360" s="209">
        <f>IF(BB3360="S",IF(AND(S3360&lt;&gt;"",R3360&lt;&gt;""),S3360-R3360,0),0)</f>
        <v>157</v>
      </c>
      <c r="AZ3360" s="209">
        <f>IF(BB3360="S",IF(Q3360="1. Aceitou o programa",IF(OR(X3360="Não se Aplica",X3360=""),IF(OR(W3360="Não se Aplica",W3360=""),0,W3360-V3360),AVERAGE(X3360-W3360,W3360-V3360)),0),0)</f>
        <v>0</v>
      </c>
      <c r="BA3360" s="209">
        <f>IF(BB3360="S",IF(AND(Q3360="1. Aceitou o programa",AH3360="Realizada"),IFERROR(IF(AG3360="",0,AG3360-R3360),0),0),0)</f>
        <v>0</v>
      </c>
      <c r="BB3360" s="209" t="str">
        <f>_xlfn.XLOOKUP(U3360,'Lista Suspensa'!$AA$20:$AA$23,'Lista Suspensa'!$AB$20:$AB$23,"N/A")</f>
        <v>S</v>
      </c>
    </row>
    <row r="3361" spans="1:54" ht="12" customHeight="1">
      <c r="A3361" s="151" t="s">
        <v>121</v>
      </c>
      <c r="B3361" s="152">
        <v>45292</v>
      </c>
      <c r="C3361" s="153" t="s">
        <v>122</v>
      </c>
      <c r="D3361" s="153" t="s">
        <v>181</v>
      </c>
      <c r="E3361" s="244">
        <v>94400560</v>
      </c>
      <c r="F3361" s="144" t="s">
        <v>6162</v>
      </c>
      <c r="G3361" s="230"/>
      <c r="H3361" s="154">
        <v>33511</v>
      </c>
      <c r="I3361" s="153">
        <v>34</v>
      </c>
      <c r="J3361" s="148" t="s">
        <v>70</v>
      </c>
      <c r="K3361" s="153" t="s">
        <v>59</v>
      </c>
      <c r="L3361" s="153"/>
      <c r="M3361" s="153"/>
      <c r="N3361" s="153"/>
      <c r="O3361" s="155" t="s">
        <v>6163</v>
      </c>
      <c r="P3361" s="156" t="s">
        <v>60</v>
      </c>
      <c r="Q3361" s="157" t="s">
        <v>61</v>
      </c>
      <c r="R3361" s="158">
        <v>45895</v>
      </c>
      <c r="S3361" s="159">
        <v>46066</v>
      </c>
      <c r="T3361" s="159" t="s">
        <v>62</v>
      </c>
      <c r="U3361" s="159" t="s">
        <v>6152</v>
      </c>
      <c r="V3361" s="154">
        <v>45895</v>
      </c>
      <c r="W3361" s="154"/>
      <c r="X3361" s="154"/>
      <c r="Y3361" s="160"/>
      <c r="Z3361" s="160" t="s">
        <v>128</v>
      </c>
      <c r="AA3361" s="153">
        <v>109</v>
      </c>
      <c r="AB3361" s="153">
        <v>1.67</v>
      </c>
      <c r="AC3361" s="182">
        <f t="shared" si="106"/>
        <v>39.083509627451683</v>
      </c>
      <c r="AD3361" s="153" t="str">
        <f t="shared" si="107"/>
        <v>OBESIDADE II</v>
      </c>
      <c r="AE3361" s="207" t="s">
        <v>135</v>
      </c>
      <c r="AF3361" s="153" t="s">
        <v>130</v>
      </c>
      <c r="AG3361" s="159"/>
      <c r="AH3361" s="153"/>
      <c r="AI3361" s="161"/>
      <c r="AJ3361" s="153"/>
      <c r="AK3361" s="153"/>
      <c r="AL3361" s="207"/>
      <c r="AM3361" s="207"/>
      <c r="AN3361" s="207"/>
      <c r="AO3361" s="207"/>
      <c r="AP3361" s="147" t="s">
        <v>54</v>
      </c>
      <c r="AQ3361" s="147"/>
      <c r="AR3361" s="147"/>
      <c r="AS3361" s="209" t="s">
        <v>68</v>
      </c>
      <c r="AT3361" s="223" t="str">
        <f>MONTH(B3361)&amp;"/"&amp;YEAR(B3361)</f>
        <v>1/2024</v>
      </c>
      <c r="AU3361" s="223">
        <f>WEEKNUM(B3361)-WEEKNUM(EOMONTH(B3361,-1)+1)+1</f>
        <v>1</v>
      </c>
      <c r="AV3361" s="209" t="str">
        <f>MONTH(R3361)&amp;"/"&amp;YEAR(R3361)</f>
        <v>8/2025</v>
      </c>
      <c r="AW3361" s="209">
        <f>WEEKNUM(R3361)-WEEKNUM(EOMONTH(R3361,-1)+1)+1</f>
        <v>5</v>
      </c>
      <c r="AX3361" s="209">
        <f>IF(BB3361="S",IF(Q3361="1. Aceitou o programa",R3361-B3361,0),0)</f>
        <v>0</v>
      </c>
      <c r="AY3361" s="209">
        <f>IF(BB3361="S",IF(AND(S3361&lt;&gt;"",R3361&lt;&gt;""),S3361-R3361,0),0)</f>
        <v>171</v>
      </c>
      <c r="AZ3361" s="209">
        <f>IF(BB3361="S",IF(Q3361="1. Aceitou o programa",IF(OR(X3361="Não se Aplica",X3361=""),IF(OR(W3361="Não se Aplica",W3361=""),0,W3361-V3361),AVERAGE(X3361-W3361,W3361-V3361)),0),0)</f>
        <v>0</v>
      </c>
      <c r="BA3361" s="209">
        <f>IF(BB3361="S",IF(AND(Q3361="1. Aceitou o programa",AH3361="Realizada"),IFERROR(IF(AG3361="",0,AG3361-R3361),0),0),0)</f>
        <v>0</v>
      </c>
      <c r="BB3361" s="209" t="str">
        <f>_xlfn.XLOOKUP(U3361,'Lista Suspensa'!$AA$20:$AA$23,'Lista Suspensa'!$AB$20:$AB$23,"N/A")</f>
        <v>S</v>
      </c>
    </row>
    <row r="3362" spans="1:54" ht="12" customHeight="1">
      <c r="A3362" s="151" t="s">
        <v>121</v>
      </c>
      <c r="B3362" s="152">
        <v>45292</v>
      </c>
      <c r="C3362" s="153" t="s">
        <v>122</v>
      </c>
      <c r="D3362" s="153" t="s">
        <v>228</v>
      </c>
      <c r="E3362" s="244">
        <v>94610148</v>
      </c>
      <c r="F3362" s="144" t="s">
        <v>6164</v>
      </c>
      <c r="G3362" s="230"/>
      <c r="H3362" s="154">
        <v>34761</v>
      </c>
      <c r="I3362" s="153">
        <v>31</v>
      </c>
      <c r="J3362" s="148" t="s">
        <v>70</v>
      </c>
      <c r="K3362" s="153"/>
      <c r="L3362" s="153"/>
      <c r="M3362" s="153"/>
      <c r="N3362" s="153"/>
      <c r="O3362" s="155" t="s">
        <v>6165</v>
      </c>
      <c r="P3362" s="156" t="s">
        <v>60</v>
      </c>
      <c r="Q3362" s="157" t="s">
        <v>61</v>
      </c>
      <c r="R3362" s="158">
        <v>45869</v>
      </c>
      <c r="S3362" s="159">
        <v>45894</v>
      </c>
      <c r="T3362" s="159" t="s">
        <v>62</v>
      </c>
      <c r="U3362" s="159" t="s">
        <v>6152</v>
      </c>
      <c r="V3362" s="154">
        <v>45869</v>
      </c>
      <c r="W3362" s="154"/>
      <c r="X3362" s="154"/>
      <c r="Y3362" s="160"/>
      <c r="Z3362" s="160"/>
      <c r="AA3362" s="153">
        <v>124</v>
      </c>
      <c r="AB3362" s="153">
        <v>1.5</v>
      </c>
      <c r="AC3362" s="182">
        <f t="shared" si="106"/>
        <v>55.111111111111114</v>
      </c>
      <c r="AD3362" s="153" t="str">
        <f t="shared" si="107"/>
        <v>OBESIDADE III</v>
      </c>
      <c r="AE3362" s="207"/>
      <c r="AF3362" s="153"/>
      <c r="AG3362" s="159"/>
      <c r="AH3362" s="153"/>
      <c r="AI3362" s="161"/>
      <c r="AJ3362" s="153"/>
      <c r="AK3362" s="153"/>
      <c r="AL3362" s="207" t="s">
        <v>143</v>
      </c>
      <c r="AM3362" s="207"/>
      <c r="AN3362" s="207"/>
      <c r="AO3362" s="207"/>
      <c r="AP3362" s="147" t="s">
        <v>54</v>
      </c>
      <c r="AQ3362" s="147"/>
      <c r="AR3362" s="147"/>
      <c r="AS3362" s="209" t="s">
        <v>68</v>
      </c>
      <c r="AT3362" s="223" t="str">
        <f>MONTH(B3362)&amp;"/"&amp;YEAR(B3362)</f>
        <v>1/2024</v>
      </c>
      <c r="AU3362" s="223">
        <f>WEEKNUM(B3362)-WEEKNUM(EOMONTH(B3362,-1)+1)+1</f>
        <v>1</v>
      </c>
      <c r="AV3362" s="209" t="str">
        <f>MONTH(R3362)&amp;"/"&amp;YEAR(R3362)</f>
        <v>7/2025</v>
      </c>
      <c r="AW3362" s="209">
        <f>WEEKNUM(R3362)-WEEKNUM(EOMONTH(R3362,-1)+1)+1</f>
        <v>5</v>
      </c>
      <c r="AX3362" s="209">
        <f>IF(BB3362="S",IF(Q3362="1. Aceitou o programa",R3362-B3362,0),0)</f>
        <v>0</v>
      </c>
      <c r="AY3362" s="209">
        <f>IF(BB3362="S",IF(AND(S3362&lt;&gt;"",R3362&lt;&gt;""),S3362-R3362,0),0)</f>
        <v>25</v>
      </c>
      <c r="AZ3362" s="209">
        <f>IF(BB3362="S",IF(Q3362="1. Aceitou o programa",IF(OR(X3362="Não se Aplica",X3362=""),IF(OR(W3362="Não se Aplica",W3362=""),0,W3362-V3362),AVERAGE(X3362-W3362,W3362-V3362)),0),0)</f>
        <v>0</v>
      </c>
      <c r="BA3362" s="209">
        <f>IF(BB3362="S",IF(AND(Q3362="1. Aceitou o programa",AH3362="Realizada"),IFERROR(IF(AG3362="",0,AG3362-R3362),0),0),0)</f>
        <v>0</v>
      </c>
      <c r="BB3362" s="209" t="str">
        <f>_xlfn.XLOOKUP(U3362,'Lista Suspensa'!$AA$20:$AA$23,'Lista Suspensa'!$AB$20:$AB$23,"N/A")</f>
        <v>S</v>
      </c>
    </row>
    <row r="3363" spans="1:54" ht="12" customHeight="1">
      <c r="A3363" s="151" t="s">
        <v>121</v>
      </c>
      <c r="B3363" s="152">
        <v>45292</v>
      </c>
      <c r="C3363" s="153" t="s">
        <v>122</v>
      </c>
      <c r="D3363" s="153" t="s">
        <v>228</v>
      </c>
      <c r="E3363" s="244">
        <v>87232095</v>
      </c>
      <c r="F3363" s="144" t="s">
        <v>6166</v>
      </c>
      <c r="G3363" s="230"/>
      <c r="H3363" s="154">
        <v>29907</v>
      </c>
      <c r="I3363" s="153">
        <v>44</v>
      </c>
      <c r="J3363" s="148" t="s">
        <v>70</v>
      </c>
      <c r="K3363" s="153"/>
      <c r="L3363" s="153"/>
      <c r="M3363" s="153"/>
      <c r="N3363" s="153"/>
      <c r="O3363" s="155" t="s">
        <v>6167</v>
      </c>
      <c r="P3363" s="156" t="s">
        <v>60</v>
      </c>
      <c r="Q3363" s="157" t="s">
        <v>61</v>
      </c>
      <c r="R3363" s="158">
        <v>45855</v>
      </c>
      <c r="S3363" s="159">
        <v>45901</v>
      </c>
      <c r="T3363" s="159" t="s">
        <v>62</v>
      </c>
      <c r="U3363" s="159" t="s">
        <v>6152</v>
      </c>
      <c r="V3363" s="154">
        <v>45855</v>
      </c>
      <c r="W3363" s="154"/>
      <c r="X3363" s="154"/>
      <c r="Y3363" s="160"/>
      <c r="Z3363" s="160"/>
      <c r="AA3363" s="153">
        <v>84</v>
      </c>
      <c r="AB3363" s="153">
        <v>1.56</v>
      </c>
      <c r="AC3363" s="182">
        <f t="shared" si="106"/>
        <v>34.516765285996051</v>
      </c>
      <c r="AD3363" s="153" t="str">
        <f t="shared" si="107"/>
        <v>OBESIDADE I</v>
      </c>
      <c r="AE3363" s="207"/>
      <c r="AF3363" s="153"/>
      <c r="AG3363" s="159"/>
      <c r="AH3363" s="153"/>
      <c r="AI3363" s="161"/>
      <c r="AJ3363" s="153"/>
      <c r="AK3363" s="153"/>
      <c r="AL3363" s="207"/>
      <c r="AM3363" s="207"/>
      <c r="AN3363" s="207"/>
      <c r="AO3363" s="207"/>
      <c r="AP3363" s="147" t="s">
        <v>54</v>
      </c>
      <c r="AQ3363" s="147"/>
      <c r="AR3363" s="147"/>
      <c r="AS3363" s="209" t="s">
        <v>68</v>
      </c>
      <c r="AT3363" s="223" t="str">
        <f>MONTH(B3363)&amp;"/"&amp;YEAR(B3363)</f>
        <v>1/2024</v>
      </c>
      <c r="AU3363" s="223">
        <f>WEEKNUM(B3363)-WEEKNUM(EOMONTH(B3363,-1)+1)+1</f>
        <v>1</v>
      </c>
      <c r="AV3363" s="209" t="str">
        <f>MONTH(R3363)&amp;"/"&amp;YEAR(R3363)</f>
        <v>7/2025</v>
      </c>
      <c r="AW3363" s="209">
        <f>WEEKNUM(R3363)-WEEKNUM(EOMONTH(R3363,-1)+1)+1</f>
        <v>3</v>
      </c>
      <c r="AX3363" s="209">
        <f>IF(BB3363="S",IF(Q3363="1. Aceitou o programa",R3363-B3363,0),0)</f>
        <v>0</v>
      </c>
      <c r="AY3363" s="209">
        <f>IF(BB3363="S",IF(AND(S3363&lt;&gt;"",R3363&lt;&gt;""),S3363-R3363,0),0)</f>
        <v>46</v>
      </c>
      <c r="AZ3363" s="209">
        <f>IF(BB3363="S",IF(Q3363="1. Aceitou o programa",IF(OR(X3363="Não se Aplica",X3363=""),IF(OR(W3363="Não se Aplica",W3363=""),0,W3363-V3363),AVERAGE(X3363-W3363,W3363-V3363)),0),0)</f>
        <v>0</v>
      </c>
      <c r="BA3363" s="209">
        <f>IF(BB3363="S",IF(AND(Q3363="1. Aceitou o programa",AH3363="Realizada"),IFERROR(IF(AG3363="",0,AG3363-R3363),0),0),0)</f>
        <v>0</v>
      </c>
      <c r="BB3363" s="209" t="str">
        <f>_xlfn.XLOOKUP(U3363,'Lista Suspensa'!$AA$20:$AA$23,'Lista Suspensa'!$AB$20:$AB$23,"N/A")</f>
        <v>S</v>
      </c>
    </row>
    <row r="3364" spans="1:54" ht="12" customHeight="1">
      <c r="A3364" s="151" t="s">
        <v>121</v>
      </c>
      <c r="B3364" s="152">
        <v>45292</v>
      </c>
      <c r="C3364" s="153" t="s">
        <v>122</v>
      </c>
      <c r="D3364" s="153" t="s">
        <v>167</v>
      </c>
      <c r="E3364" s="244">
        <v>86063903</v>
      </c>
      <c r="F3364" s="144" t="s">
        <v>6168</v>
      </c>
      <c r="G3364" s="230"/>
      <c r="H3364" s="154">
        <v>31390</v>
      </c>
      <c r="I3364" s="153">
        <v>40</v>
      </c>
      <c r="J3364" s="148" t="s">
        <v>58</v>
      </c>
      <c r="K3364" s="153"/>
      <c r="L3364" s="153"/>
      <c r="M3364" s="153"/>
      <c r="N3364" s="153"/>
      <c r="O3364" s="155">
        <v>11942354669</v>
      </c>
      <c r="P3364" s="156" t="s">
        <v>60</v>
      </c>
      <c r="Q3364" s="157" t="s">
        <v>61</v>
      </c>
      <c r="R3364" s="158">
        <v>45846</v>
      </c>
      <c r="S3364" s="159">
        <v>45919</v>
      </c>
      <c r="T3364" s="159" t="s">
        <v>62</v>
      </c>
      <c r="U3364" s="159" t="s">
        <v>6152</v>
      </c>
      <c r="V3364" s="154">
        <v>45846</v>
      </c>
      <c r="W3364" s="154"/>
      <c r="X3364" s="154"/>
      <c r="Y3364" s="160"/>
      <c r="Z3364" s="160"/>
      <c r="AA3364" s="153"/>
      <c r="AB3364" s="153"/>
      <c r="AC3364" s="182" t="e">
        <f t="shared" si="106"/>
        <v>#DIV/0!</v>
      </c>
      <c r="AD3364" s="153" t="e">
        <f t="shared" si="107"/>
        <v>#DIV/0!</v>
      </c>
      <c r="AE3364" s="207"/>
      <c r="AF3364" s="153"/>
      <c r="AG3364" s="159"/>
      <c r="AH3364" s="153"/>
      <c r="AI3364" s="161"/>
      <c r="AJ3364" s="153"/>
      <c r="AK3364" s="153"/>
      <c r="AL3364" s="207"/>
      <c r="AM3364" s="207"/>
      <c r="AN3364" s="207"/>
      <c r="AO3364" s="207"/>
      <c r="AP3364" s="147" t="s">
        <v>54</v>
      </c>
      <c r="AQ3364" s="147"/>
      <c r="AR3364" s="147"/>
      <c r="AS3364" s="209" t="s">
        <v>68</v>
      </c>
      <c r="AT3364" s="223" t="str">
        <f>MONTH(B3364)&amp;"/"&amp;YEAR(B3364)</f>
        <v>1/2024</v>
      </c>
      <c r="AU3364" s="223">
        <f>WEEKNUM(B3364)-WEEKNUM(EOMONTH(B3364,-1)+1)+1</f>
        <v>1</v>
      </c>
      <c r="AV3364" s="209" t="str">
        <f>MONTH(R3364)&amp;"/"&amp;YEAR(R3364)</f>
        <v>7/2025</v>
      </c>
      <c r="AW3364" s="209">
        <f>WEEKNUM(R3364)-WEEKNUM(EOMONTH(R3364,-1)+1)+1</f>
        <v>2</v>
      </c>
      <c r="AX3364" s="209">
        <f>IF(BB3364="S",IF(Q3364="1. Aceitou o programa",R3364-B3364,0),0)</f>
        <v>0</v>
      </c>
      <c r="AY3364" s="209">
        <f>IF(BB3364="S",IF(AND(S3364&lt;&gt;"",R3364&lt;&gt;""),S3364-R3364,0),0)</f>
        <v>73</v>
      </c>
      <c r="AZ3364" s="209">
        <f>IF(BB3364="S",IF(Q3364="1. Aceitou o programa",IF(OR(X3364="Não se Aplica",X3364=""),IF(OR(W3364="Não se Aplica",W3364=""),0,W3364-V3364),AVERAGE(X3364-W3364,W3364-V3364)),0),0)</f>
        <v>0</v>
      </c>
      <c r="BA3364" s="209">
        <f>IF(BB3364="S",IF(AND(Q3364="1. Aceitou o programa",AH3364="Realizada"),IFERROR(IF(AG3364="",0,AG3364-R3364),0),0),0)</f>
        <v>0</v>
      </c>
      <c r="BB3364" s="209" t="str">
        <f>_xlfn.XLOOKUP(U3364,'Lista Suspensa'!$AA$20:$AA$23,'Lista Suspensa'!$AB$20:$AB$23,"N/A")</f>
        <v>S</v>
      </c>
    </row>
    <row r="3365" spans="1:54" ht="12" customHeight="1">
      <c r="A3365" s="151" t="s">
        <v>121</v>
      </c>
      <c r="B3365" s="152">
        <v>45292</v>
      </c>
      <c r="C3365" s="153" t="s">
        <v>122</v>
      </c>
      <c r="D3365" s="153" t="s">
        <v>56</v>
      </c>
      <c r="E3365" s="244">
        <v>88474064</v>
      </c>
      <c r="F3365" s="144" t="s">
        <v>6169</v>
      </c>
      <c r="G3365" s="230"/>
      <c r="H3365" s="154">
        <v>32861</v>
      </c>
      <c r="I3365" s="153">
        <v>36</v>
      </c>
      <c r="J3365" s="148" t="s">
        <v>70</v>
      </c>
      <c r="K3365" s="153"/>
      <c r="L3365" s="153"/>
      <c r="M3365" s="153"/>
      <c r="N3365" s="153"/>
      <c r="O3365" s="155" t="s">
        <v>6170</v>
      </c>
      <c r="P3365" s="156" t="s">
        <v>60</v>
      </c>
      <c r="Q3365" s="157" t="s">
        <v>61</v>
      </c>
      <c r="R3365" s="158">
        <v>45846</v>
      </c>
      <c r="S3365" s="159">
        <v>45919</v>
      </c>
      <c r="T3365" s="159" t="s">
        <v>62</v>
      </c>
      <c r="U3365" s="159" t="s">
        <v>6152</v>
      </c>
      <c r="V3365" s="154">
        <v>45846</v>
      </c>
      <c r="W3365" s="154"/>
      <c r="X3365" s="154"/>
      <c r="Y3365" s="160"/>
      <c r="Z3365" s="160"/>
      <c r="AA3365" s="153">
        <v>95</v>
      </c>
      <c r="AB3365" s="153">
        <v>1.63</v>
      </c>
      <c r="AC3365" s="182">
        <f t="shared" si="106"/>
        <v>35.755956189544207</v>
      </c>
      <c r="AD3365" s="153" t="str">
        <f t="shared" si="107"/>
        <v>OBESIDADE II</v>
      </c>
      <c r="AE3365" s="207"/>
      <c r="AF3365" s="153"/>
      <c r="AG3365" s="159"/>
      <c r="AH3365" s="153"/>
      <c r="AI3365" s="161"/>
      <c r="AJ3365" s="153"/>
      <c r="AK3365" s="153"/>
      <c r="AL3365" s="207"/>
      <c r="AM3365" s="207"/>
      <c r="AN3365" s="207"/>
      <c r="AO3365" s="207"/>
      <c r="AP3365" s="147" t="s">
        <v>54</v>
      </c>
      <c r="AQ3365" s="147"/>
      <c r="AR3365" s="147"/>
      <c r="AS3365" s="209" t="s">
        <v>68</v>
      </c>
      <c r="AT3365" s="223" t="str">
        <f>MONTH(B3365)&amp;"/"&amp;YEAR(B3365)</f>
        <v>1/2024</v>
      </c>
      <c r="AU3365" s="223">
        <f>WEEKNUM(B3365)-WEEKNUM(EOMONTH(B3365,-1)+1)+1</f>
        <v>1</v>
      </c>
      <c r="AV3365" s="209" t="str">
        <f>MONTH(R3365)&amp;"/"&amp;YEAR(R3365)</f>
        <v>7/2025</v>
      </c>
      <c r="AW3365" s="209">
        <f>WEEKNUM(R3365)-WEEKNUM(EOMONTH(R3365,-1)+1)+1</f>
        <v>2</v>
      </c>
      <c r="AX3365" s="209">
        <f>IF(BB3365="S",IF(Q3365="1. Aceitou o programa",R3365-B3365,0),0)</f>
        <v>0</v>
      </c>
      <c r="AY3365" s="209">
        <f>IF(BB3365="S",IF(AND(S3365&lt;&gt;"",R3365&lt;&gt;""),S3365-R3365,0),0)</f>
        <v>73</v>
      </c>
      <c r="AZ3365" s="209">
        <f>IF(BB3365="S",IF(Q3365="1. Aceitou o programa",IF(OR(X3365="Não se Aplica",X3365=""),IF(OR(W3365="Não se Aplica",W3365=""),0,W3365-V3365),AVERAGE(X3365-W3365,W3365-V3365)),0),0)</f>
        <v>0</v>
      </c>
      <c r="BA3365" s="209">
        <f>IF(BB3365="S",IF(AND(Q3365="1. Aceitou o programa",AH3365="Realizada"),IFERROR(IF(AG3365="",0,AG3365-R3365),0),0),0)</f>
        <v>0</v>
      </c>
      <c r="BB3365" s="209" t="str">
        <f>_xlfn.XLOOKUP(U3365,'Lista Suspensa'!$AA$20:$AA$23,'Lista Suspensa'!$AB$20:$AB$23,"N/A")</f>
        <v>S</v>
      </c>
    </row>
    <row r="3366" spans="1:54" ht="12" customHeight="1">
      <c r="A3366" s="151" t="s">
        <v>121</v>
      </c>
      <c r="B3366" s="152">
        <v>45292</v>
      </c>
      <c r="C3366" s="153" t="s">
        <v>122</v>
      </c>
      <c r="D3366" s="153" t="s">
        <v>167</v>
      </c>
      <c r="E3366" s="244">
        <v>61836630</v>
      </c>
      <c r="F3366" s="144" t="s">
        <v>6171</v>
      </c>
      <c r="G3366" s="230"/>
      <c r="H3366" s="154">
        <v>34614</v>
      </c>
      <c r="I3366" s="153">
        <v>31</v>
      </c>
      <c r="J3366" s="148" t="s">
        <v>70</v>
      </c>
      <c r="K3366" s="153"/>
      <c r="L3366" s="153"/>
      <c r="M3366" s="153"/>
      <c r="N3366" s="153"/>
      <c r="O3366" s="155">
        <v>11968272562</v>
      </c>
      <c r="P3366" s="156" t="s">
        <v>60</v>
      </c>
      <c r="Q3366" s="157" t="s">
        <v>61</v>
      </c>
      <c r="R3366" s="158">
        <v>45846</v>
      </c>
      <c r="S3366" s="159">
        <v>45918</v>
      </c>
      <c r="T3366" s="159" t="s">
        <v>62</v>
      </c>
      <c r="U3366" s="159" t="s">
        <v>6152</v>
      </c>
      <c r="V3366" s="154">
        <v>45846</v>
      </c>
      <c r="W3366" s="154"/>
      <c r="X3366" s="154"/>
      <c r="Y3366" s="160"/>
      <c r="Z3366" s="160"/>
      <c r="AA3366" s="153"/>
      <c r="AB3366" s="153"/>
      <c r="AC3366" s="182" t="e">
        <f t="shared" si="106"/>
        <v>#DIV/0!</v>
      </c>
      <c r="AD3366" s="153" t="e">
        <f t="shared" si="107"/>
        <v>#DIV/0!</v>
      </c>
      <c r="AE3366" s="207"/>
      <c r="AF3366" s="153"/>
      <c r="AG3366" s="159"/>
      <c r="AH3366" s="153"/>
      <c r="AI3366" s="161"/>
      <c r="AJ3366" s="153"/>
      <c r="AK3366" s="153"/>
      <c r="AL3366" s="207"/>
      <c r="AM3366" s="207"/>
      <c r="AN3366" s="207"/>
      <c r="AO3366" s="207"/>
      <c r="AP3366" s="147" t="s">
        <v>54</v>
      </c>
      <c r="AQ3366" s="147"/>
      <c r="AR3366" s="147"/>
      <c r="AS3366" s="209" t="s">
        <v>68</v>
      </c>
      <c r="AT3366" s="223" t="str">
        <f>MONTH(B3366)&amp;"/"&amp;YEAR(B3366)</f>
        <v>1/2024</v>
      </c>
      <c r="AU3366" s="223">
        <f>WEEKNUM(B3366)-WEEKNUM(EOMONTH(B3366,-1)+1)+1</f>
        <v>1</v>
      </c>
      <c r="AV3366" s="209" t="str">
        <f>MONTH(R3366)&amp;"/"&amp;YEAR(R3366)</f>
        <v>7/2025</v>
      </c>
      <c r="AW3366" s="209">
        <f>WEEKNUM(R3366)-WEEKNUM(EOMONTH(R3366,-1)+1)+1</f>
        <v>2</v>
      </c>
      <c r="AX3366" s="209">
        <f>IF(BB3366="S",IF(Q3366="1. Aceitou o programa",R3366-B3366,0),0)</f>
        <v>0</v>
      </c>
      <c r="AY3366" s="209">
        <f>IF(BB3366="S",IF(AND(S3366&lt;&gt;"",R3366&lt;&gt;""),S3366-R3366,0),0)</f>
        <v>72</v>
      </c>
      <c r="AZ3366" s="209">
        <f>IF(BB3366="S",IF(Q3366="1. Aceitou o programa",IF(OR(X3366="Não se Aplica",X3366=""),IF(OR(W3366="Não se Aplica",W3366=""),0,W3366-V3366),AVERAGE(X3366-W3366,W3366-V3366)),0),0)</f>
        <v>0</v>
      </c>
      <c r="BA3366" s="209">
        <f>IF(BB3366="S",IF(AND(Q3366="1. Aceitou o programa",AH3366="Realizada"),IFERROR(IF(AG3366="",0,AG3366-R3366),0),0),0)</f>
        <v>0</v>
      </c>
      <c r="BB3366" s="209" t="str">
        <f>_xlfn.XLOOKUP(U3366,'Lista Suspensa'!$AA$20:$AA$23,'Lista Suspensa'!$AB$20:$AB$23,"N/A")</f>
        <v>S</v>
      </c>
    </row>
    <row r="3367" spans="1:54" ht="12" customHeight="1">
      <c r="A3367" s="151" t="s">
        <v>121</v>
      </c>
      <c r="B3367" s="152">
        <v>45292</v>
      </c>
      <c r="C3367" s="153" t="s">
        <v>122</v>
      </c>
      <c r="D3367" s="153" t="s">
        <v>185</v>
      </c>
      <c r="E3367" s="244">
        <v>86581547</v>
      </c>
      <c r="F3367" s="144" t="s">
        <v>6172</v>
      </c>
      <c r="G3367" s="230"/>
      <c r="H3367" s="154">
        <v>34002</v>
      </c>
      <c r="I3367" s="153">
        <v>33</v>
      </c>
      <c r="J3367" s="148" t="s">
        <v>70</v>
      </c>
      <c r="K3367" s="153"/>
      <c r="L3367" s="153"/>
      <c r="M3367" s="153"/>
      <c r="N3367" s="153"/>
      <c r="O3367" s="155">
        <v>11960413819</v>
      </c>
      <c r="P3367" s="156" t="s">
        <v>60</v>
      </c>
      <c r="Q3367" s="157" t="s">
        <v>61</v>
      </c>
      <c r="R3367" s="158">
        <v>45832</v>
      </c>
      <c r="S3367" s="159">
        <v>45846</v>
      </c>
      <c r="T3367" s="159" t="s">
        <v>62</v>
      </c>
      <c r="U3367" s="159" t="s">
        <v>6152</v>
      </c>
      <c r="V3367" s="154">
        <v>45832</v>
      </c>
      <c r="W3367" s="154"/>
      <c r="X3367" s="154"/>
      <c r="Y3367" s="160"/>
      <c r="Z3367" s="160"/>
      <c r="AA3367" s="153">
        <v>83</v>
      </c>
      <c r="AB3367" s="153">
        <v>1.53</v>
      </c>
      <c r="AC3367" s="182">
        <f t="shared" si="106"/>
        <v>35.456448374556793</v>
      </c>
      <c r="AD3367" s="153" t="str">
        <f t="shared" si="107"/>
        <v>OBESIDADE II</v>
      </c>
      <c r="AE3367" s="207"/>
      <c r="AF3367" s="153"/>
      <c r="AG3367" s="159"/>
      <c r="AH3367" s="153"/>
      <c r="AI3367" s="161"/>
      <c r="AJ3367" s="153"/>
      <c r="AK3367" s="153"/>
      <c r="AL3367" s="207"/>
      <c r="AM3367" s="207"/>
      <c r="AN3367" s="207"/>
      <c r="AO3367" s="207"/>
      <c r="AP3367" s="147" t="s">
        <v>54</v>
      </c>
      <c r="AQ3367" s="147"/>
      <c r="AR3367" s="147"/>
      <c r="AS3367" s="209" t="s">
        <v>68</v>
      </c>
      <c r="AT3367" s="223" t="str">
        <f>MONTH(B3367)&amp;"/"&amp;YEAR(B3367)</f>
        <v>1/2024</v>
      </c>
      <c r="AU3367" s="223">
        <f>WEEKNUM(B3367)-WEEKNUM(EOMONTH(B3367,-1)+1)+1</f>
        <v>1</v>
      </c>
      <c r="AV3367" s="209" t="str">
        <f>MONTH(R3367)&amp;"/"&amp;YEAR(R3367)</f>
        <v>6/2025</v>
      </c>
      <c r="AW3367" s="209">
        <f>WEEKNUM(R3367)-WEEKNUM(EOMONTH(R3367,-1)+1)+1</f>
        <v>4</v>
      </c>
      <c r="AX3367" s="209">
        <f>IF(BB3367="S",IF(Q3367="1. Aceitou o programa",R3367-B3367,0),0)</f>
        <v>0</v>
      </c>
      <c r="AY3367" s="209">
        <f>IF(BB3367="S",IF(AND(S3367&lt;&gt;"",R3367&lt;&gt;""),S3367-R3367,0),0)</f>
        <v>14</v>
      </c>
      <c r="AZ3367" s="209">
        <f>IF(BB3367="S",IF(Q3367="1. Aceitou o programa",IF(OR(X3367="Não se Aplica",X3367=""),IF(OR(W3367="Não se Aplica",W3367=""),0,W3367-V3367),AVERAGE(X3367-W3367,W3367-V3367)),0),0)</f>
        <v>0</v>
      </c>
      <c r="BA3367" s="209">
        <f>IF(BB3367="S",IF(AND(Q3367="1. Aceitou o programa",AH3367="Realizada"),IFERROR(IF(AG3367="",0,AG3367-R3367),0),0),0)</f>
        <v>0</v>
      </c>
      <c r="BB3367" s="209" t="str">
        <f>_xlfn.XLOOKUP(U3367,'Lista Suspensa'!$AA$20:$AA$23,'Lista Suspensa'!$AB$20:$AB$23,"N/A")</f>
        <v>S</v>
      </c>
    </row>
    <row r="3368" spans="1:54" ht="12" customHeight="1">
      <c r="A3368" s="151" t="s">
        <v>121</v>
      </c>
      <c r="B3368" s="152">
        <v>45292</v>
      </c>
      <c r="C3368" s="153" t="s">
        <v>122</v>
      </c>
      <c r="D3368" s="153" t="s">
        <v>185</v>
      </c>
      <c r="E3368" s="244">
        <v>87420194</v>
      </c>
      <c r="F3368" s="144" t="s">
        <v>6173</v>
      </c>
      <c r="G3368" s="230"/>
      <c r="H3368" s="154">
        <v>37515</v>
      </c>
      <c r="I3368" s="153">
        <v>23</v>
      </c>
      <c r="J3368" s="148" t="s">
        <v>70</v>
      </c>
      <c r="K3368" s="153"/>
      <c r="L3368" s="153"/>
      <c r="M3368" s="153"/>
      <c r="N3368" s="153"/>
      <c r="O3368" s="155">
        <v>11978321025</v>
      </c>
      <c r="P3368" s="156" t="s">
        <v>60</v>
      </c>
      <c r="Q3368" s="157" t="s">
        <v>61</v>
      </c>
      <c r="R3368" s="158">
        <v>45826</v>
      </c>
      <c r="S3368" s="159">
        <v>45846</v>
      </c>
      <c r="T3368" s="159" t="s">
        <v>62</v>
      </c>
      <c r="U3368" s="159" t="s">
        <v>6152</v>
      </c>
      <c r="V3368" s="154">
        <v>45826</v>
      </c>
      <c r="W3368" s="154"/>
      <c r="X3368" s="154"/>
      <c r="Y3368" s="160"/>
      <c r="Z3368" s="160"/>
      <c r="AA3368" s="153">
        <v>105</v>
      </c>
      <c r="AB3368" s="153">
        <v>1.65</v>
      </c>
      <c r="AC3368" s="182">
        <f t="shared" si="106"/>
        <v>38.567493112947666</v>
      </c>
      <c r="AD3368" s="153" t="str">
        <f t="shared" si="107"/>
        <v>OBESIDADE II</v>
      </c>
      <c r="AE3368" s="207"/>
      <c r="AF3368" s="153"/>
      <c r="AG3368" s="159"/>
      <c r="AH3368" s="153"/>
      <c r="AI3368" s="161"/>
      <c r="AJ3368" s="153"/>
      <c r="AK3368" s="153"/>
      <c r="AL3368" s="207"/>
      <c r="AM3368" s="207"/>
      <c r="AN3368" s="207"/>
      <c r="AO3368" s="207"/>
      <c r="AP3368" s="147" t="s">
        <v>54</v>
      </c>
      <c r="AQ3368" s="147"/>
      <c r="AR3368" s="147"/>
      <c r="AS3368" s="209" t="s">
        <v>68</v>
      </c>
      <c r="AT3368" s="223" t="str">
        <f>MONTH(B3368)&amp;"/"&amp;YEAR(B3368)</f>
        <v>1/2024</v>
      </c>
      <c r="AU3368" s="223">
        <f>WEEKNUM(B3368)-WEEKNUM(EOMONTH(B3368,-1)+1)+1</f>
        <v>1</v>
      </c>
      <c r="AV3368" s="209" t="str">
        <f>MONTH(R3368)&amp;"/"&amp;YEAR(R3368)</f>
        <v>6/2025</v>
      </c>
      <c r="AW3368" s="209">
        <f>WEEKNUM(R3368)-WEEKNUM(EOMONTH(R3368,-1)+1)+1</f>
        <v>3</v>
      </c>
      <c r="AX3368" s="209">
        <f>IF(BB3368="S",IF(Q3368="1. Aceitou o programa",R3368-B3368,0),0)</f>
        <v>0</v>
      </c>
      <c r="AY3368" s="209">
        <f>IF(BB3368="S",IF(AND(S3368&lt;&gt;"",R3368&lt;&gt;""),S3368-R3368,0),0)</f>
        <v>20</v>
      </c>
      <c r="AZ3368" s="209">
        <f>IF(BB3368="S",IF(Q3368="1. Aceitou o programa",IF(OR(X3368="Não se Aplica",X3368=""),IF(OR(W3368="Não se Aplica",W3368=""),0,W3368-V3368),AVERAGE(X3368-W3368,W3368-V3368)),0),0)</f>
        <v>0</v>
      </c>
      <c r="BA3368" s="209">
        <f>IF(BB3368="S",IF(AND(Q3368="1. Aceitou o programa",AH3368="Realizada"),IFERROR(IF(AG3368="",0,AG3368-R3368),0),0),0)</f>
        <v>0</v>
      </c>
      <c r="BB3368" s="209" t="str">
        <f>_xlfn.XLOOKUP(U3368,'Lista Suspensa'!$AA$20:$AA$23,'Lista Suspensa'!$AB$20:$AB$23,"N/A")</f>
        <v>S</v>
      </c>
    </row>
    <row r="3369" spans="1:54" ht="12" customHeight="1">
      <c r="A3369" s="151" t="s">
        <v>121</v>
      </c>
      <c r="B3369" s="152">
        <v>45292</v>
      </c>
      <c r="C3369" s="153" t="s">
        <v>122</v>
      </c>
      <c r="D3369" s="153" t="s">
        <v>123</v>
      </c>
      <c r="E3369" s="244">
        <v>87555337</v>
      </c>
      <c r="F3369" s="144" t="s">
        <v>6174</v>
      </c>
      <c r="G3369" s="230"/>
      <c r="H3369" s="154">
        <v>32324</v>
      </c>
      <c r="I3369" s="153">
        <v>37</v>
      </c>
      <c r="J3369" s="148" t="s">
        <v>58</v>
      </c>
      <c r="K3369" s="153"/>
      <c r="L3369" s="153"/>
      <c r="M3369" s="153"/>
      <c r="N3369" s="153"/>
      <c r="O3369" s="155">
        <v>21970031183</v>
      </c>
      <c r="P3369" s="156" t="s">
        <v>60</v>
      </c>
      <c r="Q3369" s="157" t="s">
        <v>61</v>
      </c>
      <c r="R3369" s="158">
        <v>45737</v>
      </c>
      <c r="S3369" s="159">
        <v>45785</v>
      </c>
      <c r="T3369" s="159" t="s">
        <v>62</v>
      </c>
      <c r="U3369" s="159" t="s">
        <v>6152</v>
      </c>
      <c r="V3369" s="154">
        <v>45737</v>
      </c>
      <c r="W3369" s="154"/>
      <c r="X3369" s="154"/>
      <c r="Y3369" s="160"/>
      <c r="Z3369" s="160"/>
      <c r="AA3369" s="153"/>
      <c r="AB3369" s="153"/>
      <c r="AC3369" s="182" t="e">
        <f t="shared" si="106"/>
        <v>#DIV/0!</v>
      </c>
      <c r="AD3369" s="153" t="e">
        <f t="shared" si="107"/>
        <v>#DIV/0!</v>
      </c>
      <c r="AE3369" s="207"/>
      <c r="AF3369" s="153"/>
      <c r="AG3369" s="159"/>
      <c r="AH3369" s="153"/>
      <c r="AI3369" s="161"/>
      <c r="AJ3369" s="153"/>
      <c r="AK3369" s="153"/>
      <c r="AL3369" s="207"/>
      <c r="AM3369" s="207"/>
      <c r="AN3369" s="207"/>
      <c r="AO3369" s="207"/>
      <c r="AP3369" s="147" t="s">
        <v>54</v>
      </c>
      <c r="AQ3369" s="147"/>
      <c r="AR3369" s="147"/>
      <c r="AS3369" s="209" t="s">
        <v>68</v>
      </c>
      <c r="AT3369" s="223" t="str">
        <f>MONTH(B3369)&amp;"/"&amp;YEAR(B3369)</f>
        <v>1/2024</v>
      </c>
      <c r="AU3369" s="223">
        <f>WEEKNUM(B3369)-WEEKNUM(EOMONTH(B3369,-1)+1)+1</f>
        <v>1</v>
      </c>
      <c r="AV3369" s="209" t="str">
        <f>MONTH(R3369)&amp;"/"&amp;YEAR(R3369)</f>
        <v>3/2025</v>
      </c>
      <c r="AW3369" s="209">
        <f>WEEKNUM(R3369)-WEEKNUM(EOMONTH(R3369,-1)+1)+1</f>
        <v>4</v>
      </c>
      <c r="AX3369" s="209">
        <f>IF(BB3369="S",IF(Q3369="1. Aceitou o programa",R3369-B3369,0),0)</f>
        <v>0</v>
      </c>
      <c r="AY3369" s="209">
        <f>IF(BB3369="S",IF(AND(S3369&lt;&gt;"",R3369&lt;&gt;""),S3369-R3369,0),0)</f>
        <v>48</v>
      </c>
      <c r="AZ3369" s="209">
        <f>IF(BB3369="S",IF(Q3369="1. Aceitou o programa",IF(OR(X3369="Não se Aplica",X3369=""),IF(OR(W3369="Não se Aplica",W3369=""),0,W3369-V3369),AVERAGE(X3369-W3369,W3369-V3369)),0),0)</f>
        <v>0</v>
      </c>
      <c r="BA3369" s="209">
        <f>IF(BB3369="S",IF(AND(Q3369="1. Aceitou o programa",AH3369="Realizada"),IFERROR(IF(AG3369="",0,AG3369-R3369),0),0),0)</f>
        <v>0</v>
      </c>
      <c r="BB3369" s="209" t="str">
        <f>_xlfn.XLOOKUP(U3369,'Lista Suspensa'!$AA$20:$AA$23,'Lista Suspensa'!$AB$20:$AB$23,"N/A")</f>
        <v>S</v>
      </c>
    </row>
    <row r="3370" spans="1:54" ht="12" customHeight="1">
      <c r="A3370" s="151" t="s">
        <v>121</v>
      </c>
      <c r="B3370" s="152">
        <v>45292</v>
      </c>
      <c r="C3370" s="153" t="s">
        <v>122</v>
      </c>
      <c r="D3370" s="153" t="s">
        <v>123</v>
      </c>
      <c r="E3370" s="244">
        <v>87556754</v>
      </c>
      <c r="F3370" s="144" t="s">
        <v>6175</v>
      </c>
      <c r="G3370" s="230"/>
      <c r="H3370" s="154">
        <v>35194</v>
      </c>
      <c r="I3370" s="153">
        <v>30</v>
      </c>
      <c r="J3370" s="148" t="s">
        <v>58</v>
      </c>
      <c r="K3370" s="153"/>
      <c r="L3370" s="153"/>
      <c r="M3370" s="153"/>
      <c r="N3370" s="153"/>
      <c r="O3370" s="155">
        <v>24981678222</v>
      </c>
      <c r="P3370" s="156" t="s">
        <v>60</v>
      </c>
      <c r="Q3370" s="157" t="s">
        <v>61</v>
      </c>
      <c r="R3370" s="158">
        <v>45735</v>
      </c>
      <c r="S3370" s="159">
        <v>45813</v>
      </c>
      <c r="T3370" s="159" t="s">
        <v>62</v>
      </c>
      <c r="U3370" s="159" t="s">
        <v>6152</v>
      </c>
      <c r="V3370" s="154">
        <v>45735</v>
      </c>
      <c r="W3370" s="154"/>
      <c r="X3370" s="154"/>
      <c r="Y3370" s="160"/>
      <c r="Z3370" s="160"/>
      <c r="AA3370" s="153"/>
      <c r="AB3370" s="153"/>
      <c r="AC3370" s="182" t="e">
        <f t="shared" si="106"/>
        <v>#DIV/0!</v>
      </c>
      <c r="AD3370" s="153" t="e">
        <f t="shared" si="107"/>
        <v>#DIV/0!</v>
      </c>
      <c r="AE3370" s="207"/>
      <c r="AF3370" s="153"/>
      <c r="AG3370" s="159"/>
      <c r="AH3370" s="153"/>
      <c r="AI3370" s="161"/>
      <c r="AJ3370" s="153"/>
      <c r="AK3370" s="153"/>
      <c r="AL3370" s="207"/>
      <c r="AM3370" s="207"/>
      <c r="AN3370" s="207"/>
      <c r="AO3370" s="207"/>
      <c r="AP3370" s="147" t="s">
        <v>54</v>
      </c>
      <c r="AQ3370" s="147"/>
      <c r="AR3370" s="147"/>
      <c r="AS3370" s="209" t="s">
        <v>68</v>
      </c>
      <c r="AT3370" s="223" t="str">
        <f>MONTH(B3370)&amp;"/"&amp;YEAR(B3370)</f>
        <v>1/2024</v>
      </c>
      <c r="AU3370" s="223">
        <f>WEEKNUM(B3370)-WEEKNUM(EOMONTH(B3370,-1)+1)+1</f>
        <v>1</v>
      </c>
      <c r="AV3370" s="209" t="str">
        <f>MONTH(R3370)&amp;"/"&amp;YEAR(R3370)</f>
        <v>3/2025</v>
      </c>
      <c r="AW3370" s="209">
        <f>WEEKNUM(R3370)-WEEKNUM(EOMONTH(R3370,-1)+1)+1</f>
        <v>4</v>
      </c>
      <c r="AX3370" s="209">
        <f>IF(BB3370="S",IF(Q3370="1. Aceitou o programa",R3370-B3370,0),0)</f>
        <v>0</v>
      </c>
      <c r="AY3370" s="209">
        <f>IF(BB3370="S",IF(AND(S3370&lt;&gt;"",R3370&lt;&gt;""),S3370-R3370,0),0)</f>
        <v>78</v>
      </c>
      <c r="AZ3370" s="209">
        <f>IF(BB3370="S",IF(Q3370="1. Aceitou o programa",IF(OR(X3370="Não se Aplica",X3370=""),IF(OR(W3370="Não se Aplica",W3370=""),0,W3370-V3370),AVERAGE(X3370-W3370,W3370-V3370)),0),0)</f>
        <v>0</v>
      </c>
      <c r="BA3370" s="209">
        <f>IF(BB3370="S",IF(AND(Q3370="1. Aceitou o programa",AH3370="Realizada"),IFERROR(IF(AG3370="",0,AG3370-R3370),0),0),0)</f>
        <v>0</v>
      </c>
      <c r="BB3370" s="209" t="str">
        <f>_xlfn.XLOOKUP(U3370,'Lista Suspensa'!$AA$20:$AA$23,'Lista Suspensa'!$AB$20:$AB$23,"N/A")</f>
        <v>S</v>
      </c>
    </row>
    <row r="3371" spans="1:54" ht="12" customHeight="1">
      <c r="A3371" s="151" t="s">
        <v>54</v>
      </c>
      <c r="B3371" s="152">
        <v>46086</v>
      </c>
      <c r="C3371" s="153" t="s">
        <v>122</v>
      </c>
      <c r="D3371" s="153" t="s">
        <v>56</v>
      </c>
      <c r="E3371" s="244">
        <v>95580655</v>
      </c>
      <c r="F3371" s="144" t="s">
        <v>6176</v>
      </c>
      <c r="G3371" s="230"/>
      <c r="H3371" s="154">
        <v>32349</v>
      </c>
      <c r="I3371" s="153">
        <v>37</v>
      </c>
      <c r="J3371" s="148" t="s">
        <v>70</v>
      </c>
      <c r="K3371" s="153" t="s">
        <v>422</v>
      </c>
      <c r="L3371" s="153"/>
      <c r="M3371" s="153"/>
      <c r="N3371" s="153"/>
      <c r="O3371" s="155" t="s">
        <v>6177</v>
      </c>
      <c r="P3371" s="156" t="s">
        <v>1640</v>
      </c>
      <c r="Q3371" s="157" t="s">
        <v>6178</v>
      </c>
      <c r="R3371" s="158">
        <v>46086</v>
      </c>
      <c r="S3371" s="159">
        <v>46087</v>
      </c>
      <c r="T3371" s="159" t="s">
        <v>62</v>
      </c>
      <c r="U3371" s="159" t="s">
        <v>6152</v>
      </c>
      <c r="V3371" s="154">
        <v>46086</v>
      </c>
      <c r="W3371" s="154"/>
      <c r="X3371" s="154"/>
      <c r="Y3371" s="160"/>
      <c r="Z3371" s="160" t="s">
        <v>128</v>
      </c>
      <c r="AA3371" s="153">
        <v>92.5</v>
      </c>
      <c r="AB3371" s="153">
        <v>1.72</v>
      </c>
      <c r="AC3371" s="182">
        <f t="shared" si="106"/>
        <v>31.266901027582481</v>
      </c>
      <c r="AD3371" s="153" t="str">
        <f t="shared" si="107"/>
        <v>OBESIDADE I</v>
      </c>
      <c r="AE3371" s="207" t="s">
        <v>135</v>
      </c>
      <c r="AF3371" s="153" t="s">
        <v>130</v>
      </c>
      <c r="AG3371" s="159"/>
      <c r="AH3371" s="153"/>
      <c r="AI3371" s="161"/>
      <c r="AJ3371" s="153"/>
      <c r="AK3371" s="153"/>
      <c r="AL3371" s="207">
        <v>0</v>
      </c>
      <c r="AM3371" s="207"/>
      <c r="AN3371" s="207"/>
      <c r="AO3371" s="207"/>
      <c r="AP3371" s="147" t="s">
        <v>466</v>
      </c>
      <c r="AQ3371" s="147" t="s">
        <v>67</v>
      </c>
      <c r="AR3371" s="147"/>
      <c r="AS3371" s="209" t="s">
        <v>68</v>
      </c>
      <c r="AT3371" s="223" t="str">
        <f>MONTH(B3371)&amp;"/"&amp;YEAR(B3371)</f>
        <v>3/2026</v>
      </c>
      <c r="AU3371" s="223">
        <f>WEEKNUM(B3371)-WEEKNUM(EOMONTH(B3371,-1)+1)+1</f>
        <v>1</v>
      </c>
      <c r="AV3371" s="209" t="str">
        <f>MONTH(R3371)&amp;"/"&amp;YEAR(R3371)</f>
        <v>3/2026</v>
      </c>
      <c r="AW3371" s="209">
        <f>WEEKNUM(R3371)-WEEKNUM(EOMONTH(R3371,-1)+1)+1</f>
        <v>1</v>
      </c>
      <c r="AX3371" s="209">
        <f>IF(BB3371="S",IF(Q3371="1. Aceitou o programa",R3371-B3371,0),0)</f>
        <v>0</v>
      </c>
      <c r="AY3371" s="209">
        <f>IF(BB3371="S",IF(AND(S3371&lt;&gt;"",R3371&lt;&gt;""),S3371-R3371,0),0)</f>
        <v>1</v>
      </c>
      <c r="AZ3371" s="209">
        <f>IF(BB3371="S",IF(Q3371="1. Aceitou o programa",IF(OR(X3371="Não se Aplica",X3371=""),IF(OR(W3371="Não se Aplica",W3371=""),0,W3371-V3371),AVERAGE(X3371-W3371,W3371-V3371)),0),0)</f>
        <v>0</v>
      </c>
      <c r="BA3371" s="209">
        <f>IF(BB3371="S",IF(AND(Q3371="1. Aceitou o programa",AH3371="Realizada"),IFERROR(IF(AG3371="",0,AG3371-R3371),0),0),0)</f>
        <v>0</v>
      </c>
      <c r="BB3371" s="209" t="str">
        <f>_xlfn.XLOOKUP(U3371,'Lista Suspensa'!$AA$20:$AA$23,'Lista Suspensa'!$AB$20:$AB$23,"N/A")</f>
        <v>S</v>
      </c>
    </row>
    <row r="3372" spans="1:54" ht="12" customHeight="1">
      <c r="A3372" s="151" t="s">
        <v>121</v>
      </c>
      <c r="B3372" s="152">
        <v>45292</v>
      </c>
      <c r="C3372" s="153" t="s">
        <v>122</v>
      </c>
      <c r="D3372" s="153" t="s">
        <v>167</v>
      </c>
      <c r="E3372" s="244">
        <v>69336466</v>
      </c>
      <c r="F3372" s="144" t="s">
        <v>6179</v>
      </c>
      <c r="G3372" s="230"/>
      <c r="H3372" s="154">
        <v>32207</v>
      </c>
      <c r="I3372" s="153">
        <v>38</v>
      </c>
      <c r="J3372" s="148" t="s">
        <v>70</v>
      </c>
      <c r="K3372" s="153"/>
      <c r="L3372" s="153"/>
      <c r="M3372" s="153"/>
      <c r="N3372" s="153"/>
      <c r="O3372" s="155">
        <v>11950500328</v>
      </c>
      <c r="P3372" s="156" t="s">
        <v>60</v>
      </c>
      <c r="Q3372" s="157" t="s">
        <v>6178</v>
      </c>
      <c r="R3372" s="158">
        <v>46051</v>
      </c>
      <c r="S3372" s="159">
        <v>46128</v>
      </c>
      <c r="T3372" s="159" t="s">
        <v>62</v>
      </c>
      <c r="U3372" s="159" t="s">
        <v>6152</v>
      </c>
      <c r="V3372" s="154">
        <v>46051</v>
      </c>
      <c r="W3372" s="154"/>
      <c r="X3372" s="154"/>
      <c r="Y3372" s="160" t="s">
        <v>6180</v>
      </c>
      <c r="Z3372" s="160" t="s">
        <v>65</v>
      </c>
      <c r="AA3372" s="153">
        <v>99</v>
      </c>
      <c r="AB3372" s="153">
        <v>1.78</v>
      </c>
      <c r="AC3372" s="182">
        <f t="shared" si="106"/>
        <v>31.246054791061734</v>
      </c>
      <c r="AD3372" s="153" t="str">
        <f t="shared" si="107"/>
        <v>OBESIDADE I</v>
      </c>
      <c r="AE3372" s="207" t="s">
        <v>6181</v>
      </c>
      <c r="AF3372" s="153" t="s">
        <v>130</v>
      </c>
      <c r="AG3372" s="159"/>
      <c r="AH3372" s="153"/>
      <c r="AI3372" s="161"/>
      <c r="AJ3372" s="153"/>
      <c r="AK3372" s="153"/>
      <c r="AL3372" s="207" t="s">
        <v>131</v>
      </c>
      <c r="AM3372" s="207"/>
      <c r="AN3372" s="207"/>
      <c r="AO3372" s="207"/>
      <c r="AP3372" s="147" t="s">
        <v>466</v>
      </c>
      <c r="AQ3372" s="147" t="s">
        <v>67</v>
      </c>
      <c r="AR3372" s="147"/>
      <c r="AS3372" s="209" t="s">
        <v>68</v>
      </c>
      <c r="AT3372" s="223" t="str">
        <f>MONTH(B3372)&amp;"/"&amp;YEAR(B3372)</f>
        <v>1/2024</v>
      </c>
      <c r="AU3372" s="223">
        <f>WEEKNUM(B3372)-WEEKNUM(EOMONTH(B3372,-1)+1)+1</f>
        <v>1</v>
      </c>
      <c r="AV3372" s="209" t="str">
        <f>MONTH(R3372)&amp;"/"&amp;YEAR(R3372)</f>
        <v>1/2026</v>
      </c>
      <c r="AW3372" s="209">
        <f>WEEKNUM(R3372)-WEEKNUM(EOMONTH(R3372,-1)+1)+1</f>
        <v>5</v>
      </c>
      <c r="AX3372" s="209">
        <f>IF(BB3372="S",IF(Q3372="1. Aceitou o programa",R3372-B3372,0),0)</f>
        <v>0</v>
      </c>
      <c r="AY3372" s="209">
        <f>IF(BB3372="S",IF(AND(S3372&lt;&gt;"",R3372&lt;&gt;""),S3372-R3372,0),0)</f>
        <v>77</v>
      </c>
      <c r="AZ3372" s="209">
        <f>IF(BB3372="S",IF(Q3372="1. Aceitou o programa",IF(OR(X3372="Não se Aplica",X3372=""),IF(OR(W3372="Não se Aplica",W3372=""),0,W3372-V3372),AVERAGE(X3372-W3372,W3372-V3372)),0),0)</f>
        <v>0</v>
      </c>
      <c r="BA3372" s="209">
        <f>IF(BB3372="S",IF(AND(Q3372="1. Aceitou o programa",AH3372="Realizada"),IFERROR(IF(AG3372="",0,AG3372-R3372),0),0),0)</f>
        <v>0</v>
      </c>
      <c r="BB3372" s="209" t="str">
        <f>_xlfn.XLOOKUP(U3372,'Lista Suspensa'!$AA$20:$AA$23,'Lista Suspensa'!$AB$20:$AB$23,"N/A")</f>
        <v>S</v>
      </c>
    </row>
    <row r="3373" spans="1:54" ht="12" customHeight="1">
      <c r="A3373" s="151" t="s">
        <v>121</v>
      </c>
      <c r="B3373" s="152">
        <v>45292</v>
      </c>
      <c r="C3373" s="153" t="s">
        <v>122</v>
      </c>
      <c r="D3373" s="153" t="s">
        <v>167</v>
      </c>
      <c r="E3373" s="244">
        <v>87953268</v>
      </c>
      <c r="F3373" s="144" t="s">
        <v>6182</v>
      </c>
      <c r="G3373" s="230"/>
      <c r="H3373" s="154">
        <v>32128</v>
      </c>
      <c r="I3373" s="153">
        <v>38</v>
      </c>
      <c r="J3373" s="148" t="s">
        <v>70</v>
      </c>
      <c r="K3373" s="153"/>
      <c r="L3373" s="153"/>
      <c r="M3373" s="153"/>
      <c r="N3373" s="153"/>
      <c r="O3373" s="155">
        <v>11986796062</v>
      </c>
      <c r="P3373" s="156" t="s">
        <v>60</v>
      </c>
      <c r="Q3373" s="157" t="s">
        <v>6178</v>
      </c>
      <c r="R3373" s="158">
        <v>46001</v>
      </c>
      <c r="S3373" s="159">
        <v>46113</v>
      </c>
      <c r="T3373" s="159" t="s">
        <v>62</v>
      </c>
      <c r="U3373" s="159" t="s">
        <v>6152</v>
      </c>
      <c r="V3373" s="154">
        <v>46001</v>
      </c>
      <c r="W3373" s="154"/>
      <c r="X3373" s="154"/>
      <c r="Y3373" s="160" t="s">
        <v>6183</v>
      </c>
      <c r="Z3373" s="160" t="s">
        <v>128</v>
      </c>
      <c r="AA3373" s="153">
        <v>112</v>
      </c>
      <c r="AB3373" s="153">
        <v>1.63</v>
      </c>
      <c r="AC3373" s="182">
        <f t="shared" si="106"/>
        <v>42.154390455041593</v>
      </c>
      <c r="AD3373" s="153" t="str">
        <f t="shared" si="107"/>
        <v>OBESIDADE III</v>
      </c>
      <c r="AE3373" s="207" t="s">
        <v>135</v>
      </c>
      <c r="AF3373" s="153" t="s">
        <v>130</v>
      </c>
      <c r="AG3373" s="159"/>
      <c r="AH3373" s="153"/>
      <c r="AI3373" s="161"/>
      <c r="AJ3373" s="153"/>
      <c r="AK3373" s="153"/>
      <c r="AL3373" s="207"/>
      <c r="AM3373" s="207"/>
      <c r="AN3373" s="207"/>
      <c r="AO3373" s="207"/>
      <c r="AP3373" s="147" t="s">
        <v>466</v>
      </c>
      <c r="AQ3373" s="147" t="s">
        <v>67</v>
      </c>
      <c r="AR3373" s="147"/>
      <c r="AS3373" s="209" t="s">
        <v>68</v>
      </c>
      <c r="AT3373" s="223" t="str">
        <f>MONTH(B3373)&amp;"/"&amp;YEAR(B3373)</f>
        <v>1/2024</v>
      </c>
      <c r="AU3373" s="223">
        <f>WEEKNUM(B3373)-WEEKNUM(EOMONTH(B3373,-1)+1)+1</f>
        <v>1</v>
      </c>
      <c r="AV3373" s="209" t="str">
        <f>MONTH(R3373)&amp;"/"&amp;YEAR(R3373)</f>
        <v>12/2025</v>
      </c>
      <c r="AW3373" s="209">
        <f>WEEKNUM(R3373)-WEEKNUM(EOMONTH(R3373,-1)+1)+1</f>
        <v>2</v>
      </c>
      <c r="AX3373" s="209">
        <f>IF(BB3373="S",IF(Q3373="1. Aceitou o programa",R3373-B3373,0),0)</f>
        <v>0</v>
      </c>
      <c r="AY3373" s="209">
        <f>IF(BB3373="S",IF(AND(S3373&lt;&gt;"",R3373&lt;&gt;""),S3373-R3373,0),0)</f>
        <v>112</v>
      </c>
      <c r="AZ3373" s="209">
        <f>IF(BB3373="S",IF(Q3373="1. Aceitou o programa",IF(OR(X3373="Não se Aplica",X3373=""),IF(OR(W3373="Não se Aplica",W3373=""),0,W3373-V3373),AVERAGE(X3373-W3373,W3373-V3373)),0),0)</f>
        <v>0</v>
      </c>
      <c r="BA3373" s="209">
        <f>IF(BB3373="S",IF(AND(Q3373="1. Aceitou o programa",AH3373="Realizada"),IFERROR(IF(AG3373="",0,AG3373-R3373),0),0),0)</f>
        <v>0</v>
      </c>
      <c r="BB3373" s="209" t="str">
        <f>_xlfn.XLOOKUP(U3373,'Lista Suspensa'!$AA$20:$AA$23,'Lista Suspensa'!$AB$20:$AB$23,"N/A")</f>
        <v>S</v>
      </c>
    </row>
    <row r="3374" spans="1:54" ht="12" customHeight="1">
      <c r="A3374" s="151" t="s">
        <v>121</v>
      </c>
      <c r="B3374" s="152">
        <v>45292</v>
      </c>
      <c r="C3374" s="153" t="s">
        <v>122</v>
      </c>
      <c r="D3374" s="153" t="s">
        <v>56</v>
      </c>
      <c r="E3374" s="244">
        <v>93781715</v>
      </c>
      <c r="F3374" s="144" t="s">
        <v>6184</v>
      </c>
      <c r="G3374" s="230"/>
      <c r="H3374" s="154">
        <v>31815</v>
      </c>
      <c r="I3374" s="153">
        <v>39</v>
      </c>
      <c r="J3374" s="148" t="s">
        <v>70</v>
      </c>
      <c r="K3374" s="153" t="s">
        <v>101</v>
      </c>
      <c r="L3374" s="153"/>
      <c r="M3374" s="153"/>
      <c r="N3374" s="153"/>
      <c r="O3374" s="155" t="s">
        <v>6185</v>
      </c>
      <c r="P3374" s="156" t="s">
        <v>60</v>
      </c>
      <c r="Q3374" s="157" t="s">
        <v>6178</v>
      </c>
      <c r="R3374" s="158">
        <v>45958</v>
      </c>
      <c r="S3374" s="159">
        <v>46053</v>
      </c>
      <c r="T3374" s="159" t="s">
        <v>62</v>
      </c>
      <c r="U3374" s="159" t="s">
        <v>6152</v>
      </c>
      <c r="V3374" s="154">
        <v>45958</v>
      </c>
      <c r="W3374" s="154"/>
      <c r="X3374" s="154"/>
      <c r="Y3374" s="160"/>
      <c r="Z3374" s="160"/>
      <c r="AA3374" s="153">
        <v>104</v>
      </c>
      <c r="AB3374" s="153">
        <v>1.67</v>
      </c>
      <c r="AC3374" s="182">
        <f t="shared" si="106"/>
        <v>37.290688084908027</v>
      </c>
      <c r="AD3374" s="153" t="str">
        <f t="shared" si="107"/>
        <v>OBESIDADE II</v>
      </c>
      <c r="AE3374" s="207"/>
      <c r="AF3374" s="153"/>
      <c r="AG3374" s="159"/>
      <c r="AH3374" s="153"/>
      <c r="AI3374" s="161"/>
      <c r="AJ3374" s="153"/>
      <c r="AK3374" s="153"/>
      <c r="AL3374" s="207"/>
      <c r="AM3374" s="207"/>
      <c r="AN3374" s="207"/>
      <c r="AO3374" s="207"/>
      <c r="AP3374" s="147" t="s">
        <v>466</v>
      </c>
      <c r="AQ3374" s="147" t="s">
        <v>67</v>
      </c>
      <c r="AR3374" s="147"/>
      <c r="AS3374" s="209" t="s">
        <v>68</v>
      </c>
      <c r="AT3374" s="223" t="str">
        <f>MONTH(B3374)&amp;"/"&amp;YEAR(B3374)</f>
        <v>1/2024</v>
      </c>
      <c r="AU3374" s="223">
        <f>WEEKNUM(B3374)-WEEKNUM(EOMONTH(B3374,-1)+1)+1</f>
        <v>1</v>
      </c>
      <c r="AV3374" s="209" t="str">
        <f>MONTH(R3374)&amp;"/"&amp;YEAR(R3374)</f>
        <v>10/2025</v>
      </c>
      <c r="AW3374" s="209">
        <f>WEEKNUM(R3374)-WEEKNUM(EOMONTH(R3374,-1)+1)+1</f>
        <v>5</v>
      </c>
      <c r="AX3374" s="209">
        <f>IF(BB3374="S",IF(Q3374="1. Aceitou o programa",R3374-B3374,0),0)</f>
        <v>0</v>
      </c>
      <c r="AY3374" s="209">
        <f>IF(BB3374="S",IF(AND(S3374&lt;&gt;"",R3374&lt;&gt;""),S3374-R3374,0),0)</f>
        <v>95</v>
      </c>
      <c r="AZ3374" s="209">
        <f>IF(BB3374="S",IF(Q3374="1. Aceitou o programa",IF(OR(X3374="Não se Aplica",X3374=""),IF(OR(W3374="Não se Aplica",W3374=""),0,W3374-V3374),AVERAGE(X3374-W3374,W3374-V3374)),0),0)</f>
        <v>0</v>
      </c>
      <c r="BA3374" s="209">
        <f>IF(BB3374="S",IF(AND(Q3374="1. Aceitou o programa",AH3374="Realizada"),IFERROR(IF(AG3374="",0,AG3374-R3374),0),0),0)</f>
        <v>0</v>
      </c>
      <c r="BB3374" s="209" t="str">
        <f>_xlfn.XLOOKUP(U3374,'Lista Suspensa'!$AA$20:$AA$23,'Lista Suspensa'!$AB$20:$AB$23,"N/A")</f>
        <v>S</v>
      </c>
    </row>
    <row r="3375" spans="1:54" ht="12" customHeight="1">
      <c r="A3375" s="151" t="s">
        <v>121</v>
      </c>
      <c r="B3375" s="152">
        <v>45292</v>
      </c>
      <c r="C3375" s="153" t="s">
        <v>122</v>
      </c>
      <c r="D3375" s="153" t="s">
        <v>56</v>
      </c>
      <c r="E3375" s="244">
        <v>95273332</v>
      </c>
      <c r="F3375" s="144" t="s">
        <v>6186</v>
      </c>
      <c r="G3375" s="230"/>
      <c r="H3375" s="154">
        <v>35928</v>
      </c>
      <c r="I3375" s="153">
        <v>28</v>
      </c>
      <c r="J3375" s="148" t="s">
        <v>70</v>
      </c>
      <c r="K3375" s="153"/>
      <c r="L3375" s="153"/>
      <c r="M3375" s="153"/>
      <c r="N3375" s="153"/>
      <c r="O3375" s="155" t="s">
        <v>6187</v>
      </c>
      <c r="P3375" s="156" t="s">
        <v>60</v>
      </c>
      <c r="Q3375" s="157" t="s">
        <v>6178</v>
      </c>
      <c r="R3375" s="158">
        <v>45933</v>
      </c>
      <c r="S3375" s="159">
        <v>45896</v>
      </c>
      <c r="T3375" s="159" t="s">
        <v>62</v>
      </c>
      <c r="U3375" s="159" t="s">
        <v>6152</v>
      </c>
      <c r="V3375" s="154">
        <v>45933</v>
      </c>
      <c r="W3375" s="154"/>
      <c r="X3375" s="154"/>
      <c r="Y3375" s="160"/>
      <c r="Z3375" s="160"/>
      <c r="AA3375" s="153">
        <v>99</v>
      </c>
      <c r="AB3375" s="153">
        <v>1.57</v>
      </c>
      <c r="AC3375" s="182">
        <f t="shared" si="106"/>
        <v>40.163901172461358</v>
      </c>
      <c r="AD3375" s="153" t="str">
        <f t="shared" si="107"/>
        <v>OBESIDADE III</v>
      </c>
      <c r="AE3375" s="207" t="s">
        <v>135</v>
      </c>
      <c r="AF3375" s="153" t="s">
        <v>130</v>
      </c>
      <c r="AG3375" s="159"/>
      <c r="AH3375" s="153"/>
      <c r="AI3375" s="161"/>
      <c r="AJ3375" s="153"/>
      <c r="AK3375" s="153"/>
      <c r="AL3375" s="207" t="s">
        <v>85</v>
      </c>
      <c r="AM3375" s="207" t="s">
        <v>86</v>
      </c>
      <c r="AN3375" s="207">
        <v>45896</v>
      </c>
      <c r="AO3375" s="207"/>
      <c r="AP3375" s="147" t="s">
        <v>466</v>
      </c>
      <c r="AQ3375" s="147" t="s">
        <v>67</v>
      </c>
      <c r="AR3375" s="147"/>
      <c r="AS3375" s="209" t="s">
        <v>68</v>
      </c>
      <c r="AT3375" s="223" t="str">
        <f>MONTH(B3375)&amp;"/"&amp;YEAR(B3375)</f>
        <v>1/2024</v>
      </c>
      <c r="AU3375" s="223">
        <f>WEEKNUM(B3375)-WEEKNUM(EOMONTH(B3375,-1)+1)+1</f>
        <v>1</v>
      </c>
      <c r="AV3375" s="209" t="str">
        <f>MONTH(R3375)&amp;"/"&amp;YEAR(R3375)</f>
        <v>10/2025</v>
      </c>
      <c r="AW3375" s="209">
        <f>WEEKNUM(R3375)-WEEKNUM(EOMONTH(R3375,-1)+1)+1</f>
        <v>1</v>
      </c>
      <c r="AX3375" s="209">
        <f>IF(BB3375="S",IF(Q3375="1. Aceitou o programa",R3375-B3375,0),0)</f>
        <v>0</v>
      </c>
      <c r="AY3375" s="209">
        <f>IF(BB3375="S",IF(AND(S3375&lt;&gt;"",R3375&lt;&gt;""),S3375-R3375,0),0)</f>
        <v>-37</v>
      </c>
      <c r="AZ3375" s="209">
        <f>IF(BB3375="S",IF(Q3375="1. Aceitou o programa",IF(OR(X3375="Não se Aplica",X3375=""),IF(OR(W3375="Não se Aplica",W3375=""),0,W3375-V3375),AVERAGE(X3375-W3375,W3375-V3375)),0),0)</f>
        <v>0</v>
      </c>
      <c r="BA3375" s="209">
        <f>IF(BB3375="S",IF(AND(Q3375="1. Aceitou o programa",AH3375="Realizada"),IFERROR(IF(AG3375="",0,AG3375-R3375),0),0),0)</f>
        <v>0</v>
      </c>
      <c r="BB3375" s="209" t="str">
        <f>_xlfn.XLOOKUP(U3375,'Lista Suspensa'!$AA$20:$AA$23,'Lista Suspensa'!$AB$20:$AB$23,"N/A")</f>
        <v>S</v>
      </c>
    </row>
    <row r="3376" spans="1:54" ht="12" customHeight="1">
      <c r="A3376" s="151" t="s">
        <v>121</v>
      </c>
      <c r="B3376" s="152">
        <v>45292</v>
      </c>
      <c r="C3376" s="153" t="s">
        <v>122</v>
      </c>
      <c r="D3376" s="153" t="s">
        <v>167</v>
      </c>
      <c r="E3376" s="244">
        <v>93821004</v>
      </c>
      <c r="F3376" s="144" t="s">
        <v>6188</v>
      </c>
      <c r="G3376" s="230"/>
      <c r="H3376" s="154">
        <v>29573</v>
      </c>
      <c r="I3376" s="153">
        <v>45</v>
      </c>
      <c r="J3376" s="148" t="s">
        <v>70</v>
      </c>
      <c r="K3376" s="153" t="s">
        <v>59</v>
      </c>
      <c r="L3376" s="153"/>
      <c r="M3376" s="153"/>
      <c r="N3376" s="153"/>
      <c r="O3376" s="155" t="s">
        <v>6189</v>
      </c>
      <c r="P3376" s="156" t="s">
        <v>60</v>
      </c>
      <c r="Q3376" s="157" t="s">
        <v>6178</v>
      </c>
      <c r="R3376" s="158">
        <v>45922</v>
      </c>
      <c r="S3376" s="159">
        <v>46072</v>
      </c>
      <c r="T3376" s="159" t="s">
        <v>62</v>
      </c>
      <c r="U3376" s="159" t="s">
        <v>6152</v>
      </c>
      <c r="V3376" s="154">
        <v>45922</v>
      </c>
      <c r="W3376" s="154"/>
      <c r="X3376" s="154"/>
      <c r="Y3376" s="160"/>
      <c r="Z3376" s="160" t="s">
        <v>128</v>
      </c>
      <c r="AA3376" s="153">
        <v>100</v>
      </c>
      <c r="AB3376" s="153">
        <v>1.68</v>
      </c>
      <c r="AC3376" s="182">
        <f t="shared" si="106"/>
        <v>35.430839002267582</v>
      </c>
      <c r="AD3376" s="153" t="str">
        <f t="shared" si="107"/>
        <v>OBESIDADE II</v>
      </c>
      <c r="AE3376" s="207" t="s">
        <v>6181</v>
      </c>
      <c r="AF3376" s="153" t="s">
        <v>130</v>
      </c>
      <c r="AG3376" s="159"/>
      <c r="AH3376" s="153"/>
      <c r="AI3376" s="161"/>
      <c r="AJ3376" s="153"/>
      <c r="AK3376" s="153"/>
      <c r="AL3376" s="207" t="s">
        <v>85</v>
      </c>
      <c r="AM3376" s="207" t="s">
        <v>177</v>
      </c>
      <c r="AN3376" s="207">
        <v>46063</v>
      </c>
      <c r="AO3376" s="207"/>
      <c r="AP3376" s="147" t="s">
        <v>466</v>
      </c>
      <c r="AQ3376" s="147" t="s">
        <v>67</v>
      </c>
      <c r="AR3376" s="147"/>
      <c r="AS3376" s="209" t="s">
        <v>68</v>
      </c>
      <c r="AT3376" s="223" t="str">
        <f>MONTH(B3376)&amp;"/"&amp;YEAR(B3376)</f>
        <v>1/2024</v>
      </c>
      <c r="AU3376" s="223">
        <f>WEEKNUM(B3376)-WEEKNUM(EOMONTH(B3376,-1)+1)+1</f>
        <v>1</v>
      </c>
      <c r="AV3376" s="209" t="str">
        <f>MONTH(R3376)&amp;"/"&amp;YEAR(R3376)</f>
        <v>9/2025</v>
      </c>
      <c r="AW3376" s="209">
        <f>WEEKNUM(R3376)-WEEKNUM(EOMONTH(R3376,-1)+1)+1</f>
        <v>4</v>
      </c>
      <c r="AX3376" s="209">
        <f>IF(BB3376="S",IF(Q3376="1. Aceitou o programa",R3376-B3376,0),0)</f>
        <v>0</v>
      </c>
      <c r="AY3376" s="209">
        <f>IF(BB3376="S",IF(AND(S3376&lt;&gt;"",R3376&lt;&gt;""),S3376-R3376,0),0)</f>
        <v>150</v>
      </c>
      <c r="AZ3376" s="209">
        <f>IF(BB3376="S",IF(Q3376="1. Aceitou o programa",IF(OR(X3376="Não se Aplica",X3376=""),IF(OR(W3376="Não se Aplica",W3376=""),0,W3376-V3376),AVERAGE(X3376-W3376,W3376-V3376)),0),0)</f>
        <v>0</v>
      </c>
      <c r="BA3376" s="209">
        <f>IF(BB3376="S",IF(AND(Q3376="1. Aceitou o programa",AH3376="Realizada"),IFERROR(IF(AG3376="",0,AG3376-R3376),0),0),0)</f>
        <v>0</v>
      </c>
      <c r="BB3376" s="209" t="str">
        <f>_xlfn.XLOOKUP(U3376,'Lista Suspensa'!$AA$20:$AA$23,'Lista Suspensa'!$AB$20:$AB$23,"N/A")</f>
        <v>S</v>
      </c>
    </row>
    <row r="3377" spans="1:54" ht="12" customHeight="1">
      <c r="A3377" s="151" t="s">
        <v>67</v>
      </c>
      <c r="B3377" s="152">
        <v>46030</v>
      </c>
      <c r="C3377" s="153" t="s">
        <v>122</v>
      </c>
      <c r="D3377" s="153" t="s">
        <v>167</v>
      </c>
      <c r="E3377" s="244">
        <v>652912605</v>
      </c>
      <c r="F3377" s="144" t="s">
        <v>6190</v>
      </c>
      <c r="G3377" s="230"/>
      <c r="H3377" s="154">
        <v>29887</v>
      </c>
      <c r="I3377" s="153">
        <v>44</v>
      </c>
      <c r="J3377" s="148" t="s">
        <v>70</v>
      </c>
      <c r="K3377" s="153" t="s">
        <v>59</v>
      </c>
      <c r="L3377" s="153"/>
      <c r="M3377" s="153"/>
      <c r="N3377" s="153">
        <v>400</v>
      </c>
      <c r="O3377" s="155" t="s">
        <v>6191</v>
      </c>
      <c r="P3377" s="156" t="s">
        <v>60</v>
      </c>
      <c r="Q3377" s="157" t="s">
        <v>6178</v>
      </c>
      <c r="R3377" s="158">
        <v>45919</v>
      </c>
      <c r="S3377" s="159">
        <v>46129</v>
      </c>
      <c r="T3377" s="159" t="s">
        <v>62</v>
      </c>
      <c r="U3377" s="159" t="s">
        <v>6152</v>
      </c>
      <c r="V3377" s="154">
        <v>45919</v>
      </c>
      <c r="W3377" s="154"/>
      <c r="X3377" s="154"/>
      <c r="Y3377" s="160" t="s">
        <v>6192</v>
      </c>
      <c r="Z3377" s="160" t="s">
        <v>128</v>
      </c>
      <c r="AA3377" s="153">
        <v>101.05</v>
      </c>
      <c r="AB3377" s="153">
        <v>1.54</v>
      </c>
      <c r="AC3377" s="182">
        <f t="shared" si="106"/>
        <v>42.608365660313716</v>
      </c>
      <c r="AD3377" s="153" t="str">
        <f t="shared" si="107"/>
        <v>OBESIDADE III</v>
      </c>
      <c r="AE3377" s="207" t="s">
        <v>504</v>
      </c>
      <c r="AF3377" s="153" t="s">
        <v>130</v>
      </c>
      <c r="AG3377" s="159"/>
      <c r="AH3377" s="153"/>
      <c r="AI3377" s="161"/>
      <c r="AJ3377" s="153"/>
      <c r="AK3377" s="153"/>
      <c r="AL3377" s="207" t="s">
        <v>85</v>
      </c>
      <c r="AM3377" s="207" t="s">
        <v>86</v>
      </c>
      <c r="AN3377" s="207" t="s">
        <v>191</v>
      </c>
      <c r="AO3377" s="207"/>
      <c r="AP3377" s="147" t="s">
        <v>466</v>
      </c>
      <c r="AQ3377" s="147" t="s">
        <v>67</v>
      </c>
      <c r="AR3377" s="147"/>
      <c r="AS3377" s="209" t="s">
        <v>68</v>
      </c>
      <c r="AT3377" s="223" t="str">
        <f>MONTH(B3377)&amp;"/"&amp;YEAR(B3377)</f>
        <v>1/2026</v>
      </c>
      <c r="AU3377" s="223">
        <f>WEEKNUM(B3377)-WEEKNUM(EOMONTH(B3377,-1)+1)+1</f>
        <v>2</v>
      </c>
      <c r="AV3377" s="209" t="str">
        <f>MONTH(R3377)&amp;"/"&amp;YEAR(R3377)</f>
        <v>9/2025</v>
      </c>
      <c r="AW3377" s="209">
        <f>WEEKNUM(R3377)-WEEKNUM(EOMONTH(R3377,-1)+1)+1</f>
        <v>3</v>
      </c>
      <c r="AX3377" s="209">
        <f>IF(BB3377="S",IF(Q3377="1. Aceitou o programa",R3377-B3377,0),0)</f>
        <v>0</v>
      </c>
      <c r="AY3377" s="209">
        <f>IF(BB3377="S",IF(AND(S3377&lt;&gt;"",R3377&lt;&gt;""),S3377-R3377,0),0)</f>
        <v>210</v>
      </c>
      <c r="AZ3377" s="209">
        <f>IF(BB3377="S",IF(Q3377="1. Aceitou o programa",IF(OR(X3377="Não se Aplica",X3377=""),IF(OR(W3377="Não se Aplica",W3377=""),0,W3377-V3377),AVERAGE(X3377-W3377,W3377-V3377)),0),0)</f>
        <v>0</v>
      </c>
      <c r="BA3377" s="209">
        <f>IF(BB3377="S",IF(AND(Q3377="1. Aceitou o programa",AH3377="Realizada"),IFERROR(IF(AG3377="",0,AG3377-R3377),0),0),0)</f>
        <v>0</v>
      </c>
      <c r="BB3377" s="209" t="str">
        <f>_xlfn.XLOOKUP(U3377,'Lista Suspensa'!$AA$20:$AA$23,'Lista Suspensa'!$AB$20:$AB$23,"N/A")</f>
        <v>S</v>
      </c>
    </row>
    <row r="3378" spans="1:54" ht="12" customHeight="1">
      <c r="A3378" s="151" t="s">
        <v>121</v>
      </c>
      <c r="B3378" s="152">
        <v>45292</v>
      </c>
      <c r="C3378" s="153" t="s">
        <v>122</v>
      </c>
      <c r="D3378" s="153" t="s">
        <v>274</v>
      </c>
      <c r="E3378" s="244">
        <v>87555899</v>
      </c>
      <c r="F3378" s="144" t="s">
        <v>6193</v>
      </c>
      <c r="G3378" s="230"/>
      <c r="H3378" s="154">
        <v>31475</v>
      </c>
      <c r="I3378" s="153">
        <v>40</v>
      </c>
      <c r="J3378" s="148" t="s">
        <v>70</v>
      </c>
      <c r="K3378" s="153"/>
      <c r="L3378" s="153"/>
      <c r="M3378" s="153"/>
      <c r="N3378" s="153"/>
      <c r="O3378" s="155" t="s">
        <v>6194</v>
      </c>
      <c r="P3378" s="156" t="s">
        <v>60</v>
      </c>
      <c r="Q3378" s="157" t="s">
        <v>6178</v>
      </c>
      <c r="R3378" s="158">
        <v>45911</v>
      </c>
      <c r="S3378" s="159">
        <v>46066</v>
      </c>
      <c r="T3378" s="159" t="s">
        <v>62</v>
      </c>
      <c r="U3378" s="159" t="s">
        <v>6152</v>
      </c>
      <c r="V3378" s="154">
        <v>45911</v>
      </c>
      <c r="W3378" s="154"/>
      <c r="X3378" s="154"/>
      <c r="Y3378" s="160"/>
      <c r="Z3378" s="160"/>
      <c r="AA3378" s="153">
        <v>109</v>
      </c>
      <c r="AB3378" s="153">
        <v>1.62</v>
      </c>
      <c r="AC3378" s="182">
        <f t="shared" si="106"/>
        <v>41.533302850175268</v>
      </c>
      <c r="AD3378" s="153" t="str">
        <f t="shared" si="107"/>
        <v>OBESIDADE III</v>
      </c>
      <c r="AE3378" s="207"/>
      <c r="AF3378" s="153"/>
      <c r="AG3378" s="159"/>
      <c r="AH3378" s="153"/>
      <c r="AI3378" s="161"/>
      <c r="AJ3378" s="153"/>
      <c r="AK3378" s="153"/>
      <c r="AL3378" s="207"/>
      <c r="AM3378" s="207"/>
      <c r="AN3378" s="207"/>
      <c r="AO3378" s="207"/>
      <c r="AP3378" s="147" t="s">
        <v>466</v>
      </c>
      <c r="AQ3378" s="147" t="s">
        <v>67</v>
      </c>
      <c r="AR3378" s="147"/>
      <c r="AS3378" s="209" t="s">
        <v>68</v>
      </c>
      <c r="AT3378" s="223" t="str">
        <f>MONTH(B3378)&amp;"/"&amp;YEAR(B3378)</f>
        <v>1/2024</v>
      </c>
      <c r="AU3378" s="223">
        <f>WEEKNUM(B3378)-WEEKNUM(EOMONTH(B3378,-1)+1)+1</f>
        <v>1</v>
      </c>
      <c r="AV3378" s="209" t="str">
        <f>MONTH(R3378)&amp;"/"&amp;YEAR(R3378)</f>
        <v>9/2025</v>
      </c>
      <c r="AW3378" s="209">
        <f>WEEKNUM(R3378)-WEEKNUM(EOMONTH(R3378,-1)+1)+1</f>
        <v>2</v>
      </c>
      <c r="AX3378" s="209">
        <f>IF(BB3378="S",IF(Q3378="1. Aceitou o programa",R3378-B3378,0),0)</f>
        <v>0</v>
      </c>
      <c r="AY3378" s="209">
        <f>IF(BB3378="S",IF(AND(S3378&lt;&gt;"",R3378&lt;&gt;""),S3378-R3378,0),0)</f>
        <v>155</v>
      </c>
      <c r="AZ3378" s="209">
        <f>IF(BB3378="S",IF(Q3378="1. Aceitou o programa",IF(OR(X3378="Não se Aplica",X3378=""),IF(OR(W3378="Não se Aplica",W3378=""),0,W3378-V3378),AVERAGE(X3378-W3378,W3378-V3378)),0),0)</f>
        <v>0</v>
      </c>
      <c r="BA3378" s="209">
        <f>IF(BB3378="S",IF(AND(Q3378="1. Aceitou o programa",AH3378="Realizada"),IFERROR(IF(AG3378="",0,AG3378-R3378),0),0),0)</f>
        <v>0</v>
      </c>
      <c r="BB3378" s="209" t="str">
        <f>_xlfn.XLOOKUP(U3378,'Lista Suspensa'!$AA$20:$AA$23,'Lista Suspensa'!$AB$20:$AB$23,"N/A")</f>
        <v>S</v>
      </c>
    </row>
    <row r="3379" spans="1:54" ht="12" customHeight="1">
      <c r="A3379" s="151" t="s">
        <v>121</v>
      </c>
      <c r="B3379" s="152">
        <v>45292</v>
      </c>
      <c r="C3379" s="153" t="s">
        <v>297</v>
      </c>
      <c r="D3379" s="153" t="s">
        <v>455</v>
      </c>
      <c r="E3379" s="244">
        <v>88444787</v>
      </c>
      <c r="F3379" s="144" t="s">
        <v>6195</v>
      </c>
      <c r="G3379" s="230"/>
      <c r="H3379" s="154">
        <v>32684</v>
      </c>
      <c r="I3379" s="153">
        <v>36</v>
      </c>
      <c r="J3379" s="148" t="s">
        <v>70</v>
      </c>
      <c r="K3379" s="153"/>
      <c r="L3379" s="153"/>
      <c r="M3379" s="153"/>
      <c r="N3379" s="153"/>
      <c r="O3379" s="155">
        <v>21979165886</v>
      </c>
      <c r="P3379" s="156" t="s">
        <v>60</v>
      </c>
      <c r="Q3379" s="157" t="s">
        <v>6178</v>
      </c>
      <c r="R3379" s="158">
        <v>45908</v>
      </c>
      <c r="S3379" s="159">
        <v>45950</v>
      </c>
      <c r="T3379" s="159" t="s">
        <v>62</v>
      </c>
      <c r="U3379" s="159" t="s">
        <v>6152</v>
      </c>
      <c r="V3379" s="154">
        <v>45908</v>
      </c>
      <c r="W3379" s="154"/>
      <c r="X3379" s="154"/>
      <c r="Y3379" s="160"/>
      <c r="Z3379" s="160"/>
      <c r="AA3379" s="153"/>
      <c r="AB3379" s="153"/>
      <c r="AC3379" s="182" t="e">
        <f t="shared" si="106"/>
        <v>#DIV/0!</v>
      </c>
      <c r="AD3379" s="153" t="e">
        <f t="shared" si="107"/>
        <v>#DIV/0!</v>
      </c>
      <c r="AE3379" s="207"/>
      <c r="AF3379" s="153"/>
      <c r="AG3379" s="159"/>
      <c r="AH3379" s="153"/>
      <c r="AI3379" s="161"/>
      <c r="AJ3379" s="153"/>
      <c r="AK3379" s="153"/>
      <c r="AL3379" s="207" t="s">
        <v>85</v>
      </c>
      <c r="AM3379" s="207" t="s">
        <v>86</v>
      </c>
      <c r="AN3379" s="207" t="s">
        <v>191</v>
      </c>
      <c r="AO3379" s="207"/>
      <c r="AP3379" s="147" t="s">
        <v>466</v>
      </c>
      <c r="AQ3379" s="147" t="s">
        <v>67</v>
      </c>
      <c r="AR3379" s="147"/>
      <c r="AS3379" s="209" t="s">
        <v>68</v>
      </c>
      <c r="AT3379" s="223" t="str">
        <f>MONTH(B3379)&amp;"/"&amp;YEAR(B3379)</f>
        <v>1/2024</v>
      </c>
      <c r="AU3379" s="223">
        <f>WEEKNUM(B3379)-WEEKNUM(EOMONTH(B3379,-1)+1)+1</f>
        <v>1</v>
      </c>
      <c r="AV3379" s="209" t="str">
        <f>MONTH(R3379)&amp;"/"&amp;YEAR(R3379)</f>
        <v>9/2025</v>
      </c>
      <c r="AW3379" s="209">
        <f>WEEKNUM(R3379)-WEEKNUM(EOMONTH(R3379,-1)+1)+1</f>
        <v>2</v>
      </c>
      <c r="AX3379" s="209">
        <f>IF(BB3379="S",IF(Q3379="1. Aceitou o programa",R3379-B3379,0),0)</f>
        <v>0</v>
      </c>
      <c r="AY3379" s="209">
        <f>IF(BB3379="S",IF(AND(S3379&lt;&gt;"",R3379&lt;&gt;""),S3379-R3379,0),0)</f>
        <v>42</v>
      </c>
      <c r="AZ3379" s="209">
        <f>IF(BB3379="S",IF(Q3379="1. Aceitou o programa",IF(OR(X3379="Não se Aplica",X3379=""),IF(OR(W3379="Não se Aplica",W3379=""),0,W3379-V3379),AVERAGE(X3379-W3379,W3379-V3379)),0),0)</f>
        <v>0</v>
      </c>
      <c r="BA3379" s="209">
        <f>IF(BB3379="S",IF(AND(Q3379="1. Aceitou o programa",AH3379="Realizada"),IFERROR(IF(AG3379="",0,AG3379-R3379),0),0),0)</f>
        <v>0</v>
      </c>
      <c r="BB3379" s="209" t="str">
        <f>_xlfn.XLOOKUP(U3379,'Lista Suspensa'!$AA$20:$AA$23,'Lista Suspensa'!$AB$20:$AB$23,"N/A")</f>
        <v>S</v>
      </c>
    </row>
    <row r="3380" spans="1:54" ht="12" customHeight="1">
      <c r="A3380" s="151" t="s">
        <v>121</v>
      </c>
      <c r="B3380" s="152">
        <v>45292</v>
      </c>
      <c r="C3380" s="153" t="s">
        <v>122</v>
      </c>
      <c r="D3380" s="153" t="s">
        <v>167</v>
      </c>
      <c r="E3380" s="244">
        <v>92679699</v>
      </c>
      <c r="F3380" s="144" t="s">
        <v>6196</v>
      </c>
      <c r="G3380" s="230"/>
      <c r="H3380" s="154">
        <v>34606</v>
      </c>
      <c r="I3380" s="153">
        <v>31</v>
      </c>
      <c r="J3380" s="148" t="s">
        <v>70</v>
      </c>
      <c r="K3380" s="153"/>
      <c r="L3380" s="153"/>
      <c r="M3380" s="153"/>
      <c r="N3380" s="153"/>
      <c r="O3380" s="155">
        <v>11966375175</v>
      </c>
      <c r="P3380" s="156" t="s">
        <v>60</v>
      </c>
      <c r="Q3380" s="157" t="s">
        <v>6178</v>
      </c>
      <c r="R3380" s="158">
        <v>45813</v>
      </c>
      <c r="S3380" s="159">
        <v>46160</v>
      </c>
      <c r="T3380" s="159" t="s">
        <v>62</v>
      </c>
      <c r="U3380" s="159" t="s">
        <v>6152</v>
      </c>
      <c r="V3380" s="154">
        <v>45813</v>
      </c>
      <c r="W3380" s="154" t="s">
        <v>126</v>
      </c>
      <c r="X3380" s="154" t="s">
        <v>126</v>
      </c>
      <c r="Y3380" s="160" t="s">
        <v>6197</v>
      </c>
      <c r="Z3380" s="160" t="s">
        <v>128</v>
      </c>
      <c r="AA3380" s="153">
        <v>95</v>
      </c>
      <c r="AB3380" s="153">
        <v>1.59</v>
      </c>
      <c r="AC3380" s="182">
        <f t="shared" si="106"/>
        <v>37.577627467267902</v>
      </c>
      <c r="AD3380" s="153" t="str">
        <f t="shared" si="107"/>
        <v>OBESIDADE II</v>
      </c>
      <c r="AE3380" s="207" t="s">
        <v>135</v>
      </c>
      <c r="AF3380" s="153" t="s">
        <v>130</v>
      </c>
      <c r="AG3380" s="159"/>
      <c r="AH3380" s="153"/>
      <c r="AI3380" s="161"/>
      <c r="AJ3380" s="153"/>
      <c r="AK3380" s="153"/>
      <c r="AL3380" s="207" t="s">
        <v>131</v>
      </c>
      <c r="AM3380" s="207"/>
      <c r="AN3380" s="207"/>
      <c r="AO3380" s="207"/>
      <c r="AP3380" s="147" t="s">
        <v>466</v>
      </c>
      <c r="AQ3380" s="147" t="s">
        <v>67</v>
      </c>
      <c r="AR3380" s="147"/>
      <c r="AS3380" s="209" t="s">
        <v>68</v>
      </c>
      <c r="AT3380" s="223" t="str">
        <f>MONTH(B3380)&amp;"/"&amp;YEAR(B3380)</f>
        <v>1/2024</v>
      </c>
      <c r="AU3380" s="223">
        <f>WEEKNUM(B3380)-WEEKNUM(EOMONTH(B3380,-1)+1)+1</f>
        <v>1</v>
      </c>
      <c r="AV3380" s="209" t="str">
        <f>MONTH(R3380)&amp;"/"&amp;YEAR(R3380)</f>
        <v>6/2025</v>
      </c>
      <c r="AW3380" s="209">
        <f>WEEKNUM(R3380)-WEEKNUM(EOMONTH(R3380,-1)+1)+1</f>
        <v>1</v>
      </c>
      <c r="AX3380" s="209">
        <f>IF(BB3380="S",IF(Q3380="1. Aceitou o programa",R3380-B3380,0),0)</f>
        <v>0</v>
      </c>
      <c r="AY3380" s="209">
        <f>IF(BB3380="S",IF(AND(S3380&lt;&gt;"",R3380&lt;&gt;""),S3380-R3380,0),0)</f>
        <v>347</v>
      </c>
      <c r="AZ3380" s="209">
        <f>IF(BB3380="S",IF(Q3380="1. Aceitou o programa",IF(OR(X3380="Não se Aplica",X3380=""),IF(OR(W3380="Não se Aplica",W3380=""),0,W3380-V3380),AVERAGE(X3380-W3380,W3380-V3380)),0),0)</f>
        <v>0</v>
      </c>
      <c r="BA3380" s="209">
        <f>IF(BB3380="S",IF(AND(Q3380="1. Aceitou o programa",AH3380="Realizada"),IFERROR(IF(AG3380="",0,AG3380-R3380),0),0),0)</f>
        <v>0</v>
      </c>
      <c r="BB3380" s="209" t="str">
        <f>_xlfn.XLOOKUP(U3380,'Lista Suspensa'!$AA$20:$AA$23,'Lista Suspensa'!$AB$20:$AB$23,"N/A")</f>
        <v>S</v>
      </c>
    </row>
    <row r="3381" spans="1:54" ht="12" customHeight="1">
      <c r="A3381" s="151" t="s">
        <v>121</v>
      </c>
      <c r="B3381" s="152">
        <v>45292</v>
      </c>
      <c r="C3381" s="153" t="s">
        <v>122</v>
      </c>
      <c r="D3381" s="153" t="s">
        <v>274</v>
      </c>
      <c r="E3381" s="244">
        <v>94305197</v>
      </c>
      <c r="F3381" s="144" t="s">
        <v>6198</v>
      </c>
      <c r="G3381" s="230"/>
      <c r="H3381" s="154">
        <v>30482</v>
      </c>
      <c r="I3381" s="153">
        <v>42</v>
      </c>
      <c r="J3381" s="148" t="s">
        <v>70</v>
      </c>
      <c r="K3381" s="153" t="s">
        <v>101</v>
      </c>
      <c r="L3381" s="153"/>
      <c r="M3381" s="153"/>
      <c r="N3381" s="153"/>
      <c r="O3381" s="155" t="s">
        <v>6199</v>
      </c>
      <c r="P3381" s="156" t="s">
        <v>60</v>
      </c>
      <c r="Q3381" s="157" t="s">
        <v>6178</v>
      </c>
      <c r="R3381" s="158">
        <v>45904</v>
      </c>
      <c r="S3381" s="159">
        <v>45925</v>
      </c>
      <c r="T3381" s="159" t="s">
        <v>62</v>
      </c>
      <c r="U3381" s="159" t="s">
        <v>6152</v>
      </c>
      <c r="V3381" s="154">
        <v>45904</v>
      </c>
      <c r="W3381" s="154"/>
      <c r="X3381" s="154"/>
      <c r="Y3381" s="160"/>
      <c r="Z3381" s="160"/>
      <c r="AA3381" s="153">
        <v>102.5</v>
      </c>
      <c r="AB3381" s="153">
        <v>1.7</v>
      </c>
      <c r="AC3381" s="182">
        <f t="shared" si="106"/>
        <v>35.467128027681667</v>
      </c>
      <c r="AD3381" s="153" t="str">
        <f t="shared" si="107"/>
        <v>OBESIDADE II</v>
      </c>
      <c r="AE3381" s="207"/>
      <c r="AF3381" s="153"/>
      <c r="AG3381" s="159"/>
      <c r="AH3381" s="153"/>
      <c r="AI3381" s="161"/>
      <c r="AJ3381" s="153"/>
      <c r="AK3381" s="153"/>
      <c r="AL3381" s="207"/>
      <c r="AM3381" s="207"/>
      <c r="AN3381" s="207"/>
      <c r="AO3381" s="207"/>
      <c r="AP3381" s="147" t="s">
        <v>466</v>
      </c>
      <c r="AQ3381" s="147"/>
      <c r="AR3381" s="147"/>
      <c r="AS3381" s="209" t="s">
        <v>68</v>
      </c>
      <c r="AT3381" s="223" t="str">
        <f>MONTH(B3381)&amp;"/"&amp;YEAR(B3381)</f>
        <v>1/2024</v>
      </c>
      <c r="AU3381" s="223">
        <f>WEEKNUM(B3381)-WEEKNUM(EOMONTH(B3381,-1)+1)+1</f>
        <v>1</v>
      </c>
      <c r="AV3381" s="209" t="str">
        <f>MONTH(R3381)&amp;"/"&amp;YEAR(R3381)</f>
        <v>9/2025</v>
      </c>
      <c r="AW3381" s="209">
        <f>WEEKNUM(R3381)-WEEKNUM(EOMONTH(R3381,-1)+1)+1</f>
        <v>1</v>
      </c>
      <c r="AX3381" s="209">
        <f>IF(BB3381="S",IF(Q3381="1. Aceitou o programa",R3381-B3381,0),0)</f>
        <v>0</v>
      </c>
      <c r="AY3381" s="209">
        <f>IF(BB3381="S",IF(AND(S3381&lt;&gt;"",R3381&lt;&gt;""),S3381-R3381,0),0)</f>
        <v>21</v>
      </c>
      <c r="AZ3381" s="209">
        <f>IF(BB3381="S",IF(Q3381="1. Aceitou o programa",IF(OR(X3381="Não se Aplica",X3381=""),IF(OR(W3381="Não se Aplica",W3381=""),0,W3381-V3381),AVERAGE(X3381-W3381,W3381-V3381)),0),0)</f>
        <v>0</v>
      </c>
      <c r="BA3381" s="209">
        <f>IF(BB3381="S",IF(AND(Q3381="1. Aceitou o programa",AH3381="Realizada"),IFERROR(IF(AG3381="",0,AG3381-R3381),0),0),0)</f>
        <v>0</v>
      </c>
      <c r="BB3381" s="209" t="str">
        <f>_xlfn.XLOOKUP(U3381,'Lista Suspensa'!$AA$20:$AA$23,'Lista Suspensa'!$AB$20:$AB$23,"N/A")</f>
        <v>S</v>
      </c>
    </row>
    <row r="3382" spans="1:54" ht="12" customHeight="1">
      <c r="A3382" s="151" t="s">
        <v>121</v>
      </c>
      <c r="B3382" s="152">
        <v>45292</v>
      </c>
      <c r="C3382" s="153" t="s">
        <v>122</v>
      </c>
      <c r="D3382" s="153" t="s">
        <v>167</v>
      </c>
      <c r="E3382" s="244">
        <v>961089334</v>
      </c>
      <c r="F3382" s="144" t="s">
        <v>6200</v>
      </c>
      <c r="G3382" s="230"/>
      <c r="H3382" s="154">
        <v>28280</v>
      </c>
      <c r="I3382" s="153">
        <v>48</v>
      </c>
      <c r="J3382" s="148" t="s">
        <v>70</v>
      </c>
      <c r="K3382" s="153" t="s">
        <v>59</v>
      </c>
      <c r="L3382" s="153"/>
      <c r="M3382" s="153"/>
      <c r="N3382" s="153"/>
      <c r="O3382" s="155">
        <v>11959026563</v>
      </c>
      <c r="P3382" s="156" t="s">
        <v>60</v>
      </c>
      <c r="Q3382" s="157" t="s">
        <v>6178</v>
      </c>
      <c r="R3382" s="158">
        <v>45904</v>
      </c>
      <c r="S3382" s="159">
        <v>45965</v>
      </c>
      <c r="T3382" s="159" t="s">
        <v>62</v>
      </c>
      <c r="U3382" s="159" t="s">
        <v>6152</v>
      </c>
      <c r="V3382" s="154">
        <v>45904</v>
      </c>
      <c r="W3382" s="154"/>
      <c r="X3382" s="154"/>
      <c r="Y3382" s="160"/>
      <c r="Z3382" s="160"/>
      <c r="AA3382" s="153">
        <v>95.8</v>
      </c>
      <c r="AB3382" s="153">
        <v>1.62</v>
      </c>
      <c r="AC3382" s="182">
        <f t="shared" si="106"/>
        <v>36.503581771071474</v>
      </c>
      <c r="AD3382" s="153" t="str">
        <f t="shared" si="107"/>
        <v>OBESIDADE II</v>
      </c>
      <c r="AE3382" s="207"/>
      <c r="AF3382" s="153"/>
      <c r="AG3382" s="159"/>
      <c r="AH3382" s="153"/>
      <c r="AI3382" s="161"/>
      <c r="AJ3382" s="153"/>
      <c r="AK3382" s="153"/>
      <c r="AL3382" s="207"/>
      <c r="AM3382" s="207"/>
      <c r="AN3382" s="207"/>
      <c r="AO3382" s="207"/>
      <c r="AP3382" s="147" t="s">
        <v>466</v>
      </c>
      <c r="AQ3382" s="147"/>
      <c r="AR3382" s="147"/>
      <c r="AS3382" s="209" t="s">
        <v>68</v>
      </c>
      <c r="AT3382" s="223" t="str">
        <f>MONTH(B3382)&amp;"/"&amp;YEAR(B3382)</f>
        <v>1/2024</v>
      </c>
      <c r="AU3382" s="223">
        <f>WEEKNUM(B3382)-WEEKNUM(EOMONTH(B3382,-1)+1)+1</f>
        <v>1</v>
      </c>
      <c r="AV3382" s="209" t="str">
        <f>MONTH(R3382)&amp;"/"&amp;YEAR(R3382)</f>
        <v>9/2025</v>
      </c>
      <c r="AW3382" s="209">
        <f>WEEKNUM(R3382)-WEEKNUM(EOMONTH(R3382,-1)+1)+1</f>
        <v>1</v>
      </c>
      <c r="AX3382" s="209">
        <f>IF(BB3382="S",IF(Q3382="1. Aceitou o programa",R3382-B3382,0),0)</f>
        <v>0</v>
      </c>
      <c r="AY3382" s="209">
        <f>IF(BB3382="S",IF(AND(S3382&lt;&gt;"",R3382&lt;&gt;""),S3382-R3382,0),0)</f>
        <v>61</v>
      </c>
      <c r="AZ3382" s="209">
        <f>IF(BB3382="S",IF(Q3382="1. Aceitou o programa",IF(OR(X3382="Não se Aplica",X3382=""),IF(OR(W3382="Não se Aplica",W3382=""),0,W3382-V3382),AVERAGE(X3382-W3382,W3382-V3382)),0),0)</f>
        <v>0</v>
      </c>
      <c r="BA3382" s="209">
        <f>IF(BB3382="S",IF(AND(Q3382="1. Aceitou o programa",AH3382="Realizada"),IFERROR(IF(AG3382="",0,AG3382-R3382),0),0),0)</f>
        <v>0</v>
      </c>
      <c r="BB3382" s="209" t="str">
        <f>_xlfn.XLOOKUP(U3382,'Lista Suspensa'!$AA$20:$AA$23,'Lista Suspensa'!$AB$20:$AB$23,"N/A")</f>
        <v>S</v>
      </c>
    </row>
    <row r="3383" spans="1:54" ht="12" customHeight="1">
      <c r="A3383" s="151" t="s">
        <v>121</v>
      </c>
      <c r="B3383" s="152">
        <v>45292</v>
      </c>
      <c r="C3383" s="153" t="s">
        <v>122</v>
      </c>
      <c r="D3383" s="153" t="s">
        <v>167</v>
      </c>
      <c r="E3383" s="244">
        <v>87397313</v>
      </c>
      <c r="F3383" s="144" t="s">
        <v>6201</v>
      </c>
      <c r="G3383" s="230"/>
      <c r="H3383" s="154">
        <v>30016</v>
      </c>
      <c r="I3383" s="153">
        <v>44</v>
      </c>
      <c r="J3383" s="148" t="s">
        <v>70</v>
      </c>
      <c r="K3383" s="153"/>
      <c r="L3383" s="153"/>
      <c r="M3383" s="153"/>
      <c r="N3383" s="153"/>
      <c r="O3383" s="155">
        <v>11984725558</v>
      </c>
      <c r="P3383" s="156" t="s">
        <v>60</v>
      </c>
      <c r="Q3383" s="157" t="s">
        <v>6178</v>
      </c>
      <c r="R3383" s="158">
        <v>45904</v>
      </c>
      <c r="S3383" s="159">
        <v>45931</v>
      </c>
      <c r="T3383" s="159" t="s">
        <v>62</v>
      </c>
      <c r="U3383" s="159" t="s">
        <v>6152</v>
      </c>
      <c r="V3383" s="154">
        <v>45904</v>
      </c>
      <c r="W3383" s="154"/>
      <c r="X3383" s="154"/>
      <c r="Y3383" s="160"/>
      <c r="Z3383" s="160"/>
      <c r="AA3383" s="153">
        <v>120</v>
      </c>
      <c r="AB3383" s="153">
        <v>1.72</v>
      </c>
      <c r="AC3383" s="182">
        <f t="shared" si="106"/>
        <v>40.562466197944836</v>
      </c>
      <c r="AD3383" s="153" t="str">
        <f t="shared" si="107"/>
        <v>OBESIDADE III</v>
      </c>
      <c r="AE3383" s="207"/>
      <c r="AF3383" s="153"/>
      <c r="AG3383" s="159"/>
      <c r="AH3383" s="153"/>
      <c r="AI3383" s="161"/>
      <c r="AJ3383" s="153"/>
      <c r="AK3383" s="153"/>
      <c r="AL3383" s="207"/>
      <c r="AM3383" s="207"/>
      <c r="AN3383" s="207"/>
      <c r="AO3383" s="207"/>
      <c r="AP3383" s="147" t="s">
        <v>466</v>
      </c>
      <c r="AQ3383" s="147"/>
      <c r="AR3383" s="147"/>
      <c r="AS3383" s="209" t="s">
        <v>68</v>
      </c>
      <c r="AT3383" s="223" t="str">
        <f>MONTH(B3383)&amp;"/"&amp;YEAR(B3383)</f>
        <v>1/2024</v>
      </c>
      <c r="AU3383" s="223">
        <f>WEEKNUM(B3383)-WEEKNUM(EOMONTH(B3383,-1)+1)+1</f>
        <v>1</v>
      </c>
      <c r="AV3383" s="209" t="str">
        <f>MONTH(R3383)&amp;"/"&amp;YEAR(R3383)</f>
        <v>9/2025</v>
      </c>
      <c r="AW3383" s="209">
        <f>WEEKNUM(R3383)-WEEKNUM(EOMONTH(R3383,-1)+1)+1</f>
        <v>1</v>
      </c>
      <c r="AX3383" s="209">
        <f>IF(BB3383="S",IF(Q3383="1. Aceitou o programa",R3383-B3383,0),0)</f>
        <v>0</v>
      </c>
      <c r="AY3383" s="209">
        <f>IF(BB3383="S",IF(AND(S3383&lt;&gt;"",R3383&lt;&gt;""),S3383-R3383,0),0)</f>
        <v>27</v>
      </c>
      <c r="AZ3383" s="209">
        <f>IF(BB3383="S",IF(Q3383="1. Aceitou o programa",IF(OR(X3383="Não se Aplica",X3383=""),IF(OR(W3383="Não se Aplica",W3383=""),0,W3383-V3383),AVERAGE(X3383-W3383,W3383-V3383)),0),0)</f>
        <v>0</v>
      </c>
      <c r="BA3383" s="209">
        <f>IF(BB3383="S",IF(AND(Q3383="1. Aceitou o programa",AH3383="Realizada"),IFERROR(IF(AG3383="",0,AG3383-R3383),0),0),0)</f>
        <v>0</v>
      </c>
      <c r="BB3383" s="209" t="str">
        <f>_xlfn.XLOOKUP(U3383,'Lista Suspensa'!$AA$20:$AA$23,'Lista Suspensa'!$AB$20:$AB$23,"N/A")</f>
        <v>S</v>
      </c>
    </row>
    <row r="3384" spans="1:54" ht="12" customHeight="1">
      <c r="A3384" s="151" t="s">
        <v>121</v>
      </c>
      <c r="B3384" s="152">
        <v>45292</v>
      </c>
      <c r="C3384" s="153" t="s">
        <v>122</v>
      </c>
      <c r="D3384" s="153" t="s">
        <v>274</v>
      </c>
      <c r="E3384" s="244">
        <v>83695542</v>
      </c>
      <c r="F3384" s="144" t="s">
        <v>6202</v>
      </c>
      <c r="G3384" s="230"/>
      <c r="H3384" s="154">
        <v>30516</v>
      </c>
      <c r="I3384" s="153">
        <v>42</v>
      </c>
      <c r="J3384" s="148" t="s">
        <v>70</v>
      </c>
      <c r="K3384" s="153"/>
      <c r="L3384" s="153"/>
      <c r="M3384" s="153"/>
      <c r="N3384" s="153"/>
      <c r="O3384" s="155" t="s">
        <v>6203</v>
      </c>
      <c r="P3384" s="156" t="s">
        <v>60</v>
      </c>
      <c r="Q3384" s="157" t="s">
        <v>6178</v>
      </c>
      <c r="R3384" s="158">
        <v>45904</v>
      </c>
      <c r="S3384" s="159">
        <v>45924</v>
      </c>
      <c r="T3384" s="159" t="s">
        <v>62</v>
      </c>
      <c r="U3384" s="159" t="s">
        <v>6152</v>
      </c>
      <c r="V3384" s="154">
        <v>45904</v>
      </c>
      <c r="W3384" s="154"/>
      <c r="X3384" s="154"/>
      <c r="Y3384" s="160"/>
      <c r="Z3384" s="160"/>
      <c r="AA3384" s="153">
        <v>85</v>
      </c>
      <c r="AB3384" s="153">
        <v>1.65</v>
      </c>
      <c r="AC3384" s="182">
        <f t="shared" si="106"/>
        <v>31.221303948576679</v>
      </c>
      <c r="AD3384" s="153" t="str">
        <f t="shared" si="107"/>
        <v>OBESIDADE I</v>
      </c>
      <c r="AE3384" s="207"/>
      <c r="AF3384" s="153"/>
      <c r="AG3384" s="159"/>
      <c r="AH3384" s="153"/>
      <c r="AI3384" s="161"/>
      <c r="AJ3384" s="153"/>
      <c r="AK3384" s="153"/>
      <c r="AL3384" s="207"/>
      <c r="AM3384" s="207"/>
      <c r="AN3384" s="207"/>
      <c r="AO3384" s="207"/>
      <c r="AP3384" s="147" t="s">
        <v>466</v>
      </c>
      <c r="AQ3384" s="147"/>
      <c r="AR3384" s="147"/>
      <c r="AS3384" s="209" t="s">
        <v>68</v>
      </c>
      <c r="AT3384" s="223" t="str">
        <f>MONTH(B3384)&amp;"/"&amp;YEAR(B3384)</f>
        <v>1/2024</v>
      </c>
      <c r="AU3384" s="223">
        <f>WEEKNUM(B3384)-WEEKNUM(EOMONTH(B3384,-1)+1)+1</f>
        <v>1</v>
      </c>
      <c r="AV3384" s="209" t="str">
        <f>MONTH(R3384)&amp;"/"&amp;YEAR(R3384)</f>
        <v>9/2025</v>
      </c>
      <c r="AW3384" s="209">
        <f>WEEKNUM(R3384)-WEEKNUM(EOMONTH(R3384,-1)+1)+1</f>
        <v>1</v>
      </c>
      <c r="AX3384" s="209">
        <f>IF(BB3384="S",IF(Q3384="1. Aceitou o programa",R3384-B3384,0),0)</f>
        <v>0</v>
      </c>
      <c r="AY3384" s="209">
        <f>IF(BB3384="S",IF(AND(S3384&lt;&gt;"",R3384&lt;&gt;""),S3384-R3384,0),0)</f>
        <v>20</v>
      </c>
      <c r="AZ3384" s="209">
        <f>IF(BB3384="S",IF(Q3384="1. Aceitou o programa",IF(OR(X3384="Não se Aplica",X3384=""),IF(OR(W3384="Não se Aplica",W3384=""),0,W3384-V3384),AVERAGE(X3384-W3384,W3384-V3384)),0),0)</f>
        <v>0</v>
      </c>
      <c r="BA3384" s="209">
        <f>IF(BB3384="S",IF(AND(Q3384="1. Aceitou o programa",AH3384="Realizada"),IFERROR(IF(AG3384="",0,AG3384-R3384),0),0),0)</f>
        <v>0</v>
      </c>
      <c r="BB3384" s="209" t="str">
        <f>_xlfn.XLOOKUP(U3384,'Lista Suspensa'!$AA$20:$AA$23,'Lista Suspensa'!$AB$20:$AB$23,"N/A")</f>
        <v>S</v>
      </c>
    </row>
    <row r="3385" spans="1:54" ht="12" customHeight="1">
      <c r="A3385" s="151" t="s">
        <v>121</v>
      </c>
      <c r="B3385" s="152">
        <v>45292</v>
      </c>
      <c r="C3385" s="153" t="s">
        <v>122</v>
      </c>
      <c r="D3385" s="153" t="s">
        <v>167</v>
      </c>
      <c r="E3385" s="244">
        <v>89236426</v>
      </c>
      <c r="F3385" s="144" t="s">
        <v>6204</v>
      </c>
      <c r="G3385" s="230"/>
      <c r="H3385" s="154">
        <v>30743</v>
      </c>
      <c r="I3385" s="153">
        <v>42</v>
      </c>
      <c r="J3385" s="148" t="s">
        <v>70</v>
      </c>
      <c r="K3385" s="153"/>
      <c r="L3385" s="153"/>
      <c r="M3385" s="153"/>
      <c r="N3385" s="153"/>
      <c r="O3385" s="155" t="s">
        <v>6205</v>
      </c>
      <c r="P3385" s="156" t="s">
        <v>60</v>
      </c>
      <c r="Q3385" s="157" t="s">
        <v>6178</v>
      </c>
      <c r="R3385" s="158">
        <v>45904</v>
      </c>
      <c r="S3385" s="159">
        <v>45919</v>
      </c>
      <c r="T3385" s="159" t="s">
        <v>62</v>
      </c>
      <c r="U3385" s="159" t="s">
        <v>6152</v>
      </c>
      <c r="V3385" s="154">
        <v>45904</v>
      </c>
      <c r="W3385" s="154"/>
      <c r="X3385" s="154"/>
      <c r="Y3385" s="160"/>
      <c r="Z3385" s="160"/>
      <c r="AA3385" s="153">
        <v>101</v>
      </c>
      <c r="AB3385" s="153">
        <v>1.55</v>
      </c>
      <c r="AC3385" s="182">
        <f t="shared" si="106"/>
        <v>42.039542143600414</v>
      </c>
      <c r="AD3385" s="153" t="str">
        <f t="shared" si="107"/>
        <v>OBESIDADE III</v>
      </c>
      <c r="AE3385" s="207"/>
      <c r="AF3385" s="153"/>
      <c r="AG3385" s="159"/>
      <c r="AH3385" s="153"/>
      <c r="AI3385" s="161"/>
      <c r="AJ3385" s="153"/>
      <c r="AK3385" s="153"/>
      <c r="AL3385" s="207"/>
      <c r="AM3385" s="207"/>
      <c r="AN3385" s="207"/>
      <c r="AO3385" s="207"/>
      <c r="AP3385" s="147" t="s">
        <v>466</v>
      </c>
      <c r="AQ3385" s="147"/>
      <c r="AR3385" s="147"/>
      <c r="AS3385" s="209" t="s">
        <v>68</v>
      </c>
      <c r="AT3385" s="223" t="str">
        <f>MONTH(B3385)&amp;"/"&amp;YEAR(B3385)</f>
        <v>1/2024</v>
      </c>
      <c r="AU3385" s="223">
        <f>WEEKNUM(B3385)-WEEKNUM(EOMONTH(B3385,-1)+1)+1</f>
        <v>1</v>
      </c>
      <c r="AV3385" s="209" t="str">
        <f>MONTH(R3385)&amp;"/"&amp;YEAR(R3385)</f>
        <v>9/2025</v>
      </c>
      <c r="AW3385" s="209">
        <f>WEEKNUM(R3385)-WEEKNUM(EOMONTH(R3385,-1)+1)+1</f>
        <v>1</v>
      </c>
      <c r="AX3385" s="209">
        <f>IF(BB3385="S",IF(Q3385="1. Aceitou o programa",R3385-B3385,0),0)</f>
        <v>0</v>
      </c>
      <c r="AY3385" s="209">
        <f>IF(BB3385="S",IF(AND(S3385&lt;&gt;"",R3385&lt;&gt;""),S3385-R3385,0),0)</f>
        <v>15</v>
      </c>
      <c r="AZ3385" s="209">
        <f>IF(BB3385="S",IF(Q3385="1. Aceitou o programa",IF(OR(X3385="Não se Aplica",X3385=""),IF(OR(W3385="Não se Aplica",W3385=""),0,W3385-V3385),AVERAGE(X3385-W3385,W3385-V3385)),0),0)</f>
        <v>0</v>
      </c>
      <c r="BA3385" s="209">
        <f>IF(BB3385="S",IF(AND(Q3385="1. Aceitou o programa",AH3385="Realizada"),IFERROR(IF(AG3385="",0,AG3385-R3385),0),0),0)</f>
        <v>0</v>
      </c>
      <c r="BB3385" s="209" t="str">
        <f>_xlfn.XLOOKUP(U3385,'Lista Suspensa'!$AA$20:$AA$23,'Lista Suspensa'!$AB$20:$AB$23,"N/A")</f>
        <v>S</v>
      </c>
    </row>
    <row r="3386" spans="1:54" ht="12" customHeight="1">
      <c r="A3386" s="151" t="s">
        <v>121</v>
      </c>
      <c r="B3386" s="152">
        <v>45292</v>
      </c>
      <c r="C3386" s="153" t="s">
        <v>122</v>
      </c>
      <c r="D3386" s="153" t="s">
        <v>171</v>
      </c>
      <c r="E3386" s="244">
        <v>83337607</v>
      </c>
      <c r="F3386" s="144" t="s">
        <v>6206</v>
      </c>
      <c r="G3386" s="230"/>
      <c r="H3386" s="154">
        <v>32464</v>
      </c>
      <c r="I3386" s="153">
        <v>37</v>
      </c>
      <c r="J3386" s="148" t="s">
        <v>70</v>
      </c>
      <c r="K3386" s="153"/>
      <c r="L3386" s="153"/>
      <c r="M3386" s="153"/>
      <c r="N3386" s="153"/>
      <c r="O3386" s="155">
        <v>21995165482</v>
      </c>
      <c r="P3386" s="156" t="s">
        <v>60</v>
      </c>
      <c r="Q3386" s="157" t="s">
        <v>6178</v>
      </c>
      <c r="R3386" s="158">
        <v>45904</v>
      </c>
      <c r="S3386" s="159">
        <v>45919</v>
      </c>
      <c r="T3386" s="159" t="s">
        <v>62</v>
      </c>
      <c r="U3386" s="159" t="s">
        <v>6152</v>
      </c>
      <c r="V3386" s="154">
        <v>45904</v>
      </c>
      <c r="W3386" s="154"/>
      <c r="X3386" s="154"/>
      <c r="Y3386" s="160"/>
      <c r="Z3386" s="160"/>
      <c r="AA3386" s="153">
        <v>113</v>
      </c>
      <c r="AB3386" s="153">
        <v>1.58</v>
      </c>
      <c r="AC3386" s="182">
        <f t="shared" si="106"/>
        <v>45.265181861881103</v>
      </c>
      <c r="AD3386" s="153" t="str">
        <f t="shared" si="107"/>
        <v>OBESIDADE III</v>
      </c>
      <c r="AE3386" s="207"/>
      <c r="AF3386" s="153"/>
      <c r="AG3386" s="159"/>
      <c r="AH3386" s="153"/>
      <c r="AI3386" s="161"/>
      <c r="AJ3386" s="153"/>
      <c r="AK3386" s="153"/>
      <c r="AL3386" s="207" t="s">
        <v>85</v>
      </c>
      <c r="AM3386" s="207" t="s">
        <v>86</v>
      </c>
      <c r="AN3386" s="207" t="s">
        <v>191</v>
      </c>
      <c r="AO3386" s="207"/>
      <c r="AP3386" s="147" t="s">
        <v>466</v>
      </c>
      <c r="AQ3386" s="147"/>
      <c r="AR3386" s="147"/>
      <c r="AS3386" s="209" t="s">
        <v>68</v>
      </c>
      <c r="AT3386" s="223" t="str">
        <f>MONTH(B3386)&amp;"/"&amp;YEAR(B3386)</f>
        <v>1/2024</v>
      </c>
      <c r="AU3386" s="223">
        <f>WEEKNUM(B3386)-WEEKNUM(EOMONTH(B3386,-1)+1)+1</f>
        <v>1</v>
      </c>
      <c r="AV3386" s="209" t="str">
        <f>MONTH(R3386)&amp;"/"&amp;YEAR(R3386)</f>
        <v>9/2025</v>
      </c>
      <c r="AW3386" s="209">
        <f>WEEKNUM(R3386)-WEEKNUM(EOMONTH(R3386,-1)+1)+1</f>
        <v>1</v>
      </c>
      <c r="AX3386" s="209">
        <f>IF(BB3386="S",IF(Q3386="1. Aceitou o programa",R3386-B3386,0),0)</f>
        <v>0</v>
      </c>
      <c r="AY3386" s="209">
        <f>IF(BB3386="S",IF(AND(S3386&lt;&gt;"",R3386&lt;&gt;""),S3386-R3386,0),0)</f>
        <v>15</v>
      </c>
      <c r="AZ3386" s="209">
        <f>IF(BB3386="S",IF(Q3386="1. Aceitou o programa",IF(OR(X3386="Não se Aplica",X3386=""),IF(OR(W3386="Não se Aplica",W3386=""),0,W3386-V3386),AVERAGE(X3386-W3386,W3386-V3386)),0),0)</f>
        <v>0</v>
      </c>
      <c r="BA3386" s="209">
        <f>IF(BB3386="S",IF(AND(Q3386="1. Aceitou o programa",AH3386="Realizada"),IFERROR(IF(AG3386="",0,AG3386-R3386),0),0),0)</f>
        <v>0</v>
      </c>
      <c r="BB3386" s="209" t="str">
        <f>_xlfn.XLOOKUP(U3386,'Lista Suspensa'!$AA$20:$AA$23,'Lista Suspensa'!$AB$20:$AB$23,"N/A")</f>
        <v>S</v>
      </c>
    </row>
    <row r="3387" spans="1:54" ht="12" customHeight="1">
      <c r="A3387" s="151" t="s">
        <v>121</v>
      </c>
      <c r="B3387" s="152">
        <v>45292</v>
      </c>
      <c r="C3387" s="153" t="s">
        <v>122</v>
      </c>
      <c r="D3387" s="153" t="s">
        <v>274</v>
      </c>
      <c r="E3387" s="244">
        <v>93119656</v>
      </c>
      <c r="F3387" s="144" t="s">
        <v>6207</v>
      </c>
      <c r="G3387" s="230"/>
      <c r="H3387" s="154">
        <v>34900</v>
      </c>
      <c r="I3387" s="153">
        <v>30</v>
      </c>
      <c r="J3387" s="148" t="s">
        <v>70</v>
      </c>
      <c r="K3387" s="153"/>
      <c r="L3387" s="153"/>
      <c r="M3387" s="153"/>
      <c r="N3387" s="153"/>
      <c r="O3387" s="155" t="s">
        <v>6208</v>
      </c>
      <c r="P3387" s="156" t="s">
        <v>60</v>
      </c>
      <c r="Q3387" s="157" t="s">
        <v>6178</v>
      </c>
      <c r="R3387" s="158">
        <v>45904</v>
      </c>
      <c r="S3387" s="159">
        <v>45925</v>
      </c>
      <c r="T3387" s="159" t="s">
        <v>62</v>
      </c>
      <c r="U3387" s="159" t="s">
        <v>6152</v>
      </c>
      <c r="V3387" s="154">
        <v>45904</v>
      </c>
      <c r="W3387" s="154"/>
      <c r="X3387" s="154"/>
      <c r="Y3387" s="160"/>
      <c r="Z3387" s="160"/>
      <c r="AA3387" s="153">
        <v>95</v>
      </c>
      <c r="AB3387" s="153">
        <v>1.6</v>
      </c>
      <c r="AC3387" s="182">
        <f t="shared" si="106"/>
        <v>37.109374999999993</v>
      </c>
      <c r="AD3387" s="153" t="str">
        <f t="shared" si="107"/>
        <v>OBESIDADE II</v>
      </c>
      <c r="AE3387" s="207"/>
      <c r="AF3387" s="153"/>
      <c r="AG3387" s="159"/>
      <c r="AH3387" s="153"/>
      <c r="AI3387" s="161"/>
      <c r="AJ3387" s="153"/>
      <c r="AK3387" s="153"/>
      <c r="AL3387" s="207" t="s">
        <v>85</v>
      </c>
      <c r="AM3387" s="207" t="s">
        <v>86</v>
      </c>
      <c r="AN3387" s="207" t="s">
        <v>191</v>
      </c>
      <c r="AO3387" s="207"/>
      <c r="AP3387" s="147" t="s">
        <v>466</v>
      </c>
      <c r="AQ3387" s="147"/>
      <c r="AR3387" s="147"/>
      <c r="AS3387" s="209" t="s">
        <v>68</v>
      </c>
      <c r="AT3387" s="223" t="str">
        <f>MONTH(B3387)&amp;"/"&amp;YEAR(B3387)</f>
        <v>1/2024</v>
      </c>
      <c r="AU3387" s="223">
        <f>WEEKNUM(B3387)-WEEKNUM(EOMONTH(B3387,-1)+1)+1</f>
        <v>1</v>
      </c>
      <c r="AV3387" s="209" t="str">
        <f>MONTH(R3387)&amp;"/"&amp;YEAR(R3387)</f>
        <v>9/2025</v>
      </c>
      <c r="AW3387" s="209">
        <f>WEEKNUM(R3387)-WEEKNUM(EOMONTH(R3387,-1)+1)+1</f>
        <v>1</v>
      </c>
      <c r="AX3387" s="209">
        <f>IF(BB3387="S",IF(Q3387="1. Aceitou o programa",R3387-B3387,0),0)</f>
        <v>0</v>
      </c>
      <c r="AY3387" s="209">
        <f>IF(BB3387="S",IF(AND(S3387&lt;&gt;"",R3387&lt;&gt;""),S3387-R3387,0),0)</f>
        <v>21</v>
      </c>
      <c r="AZ3387" s="209">
        <f>IF(BB3387="S",IF(Q3387="1. Aceitou o programa",IF(OR(X3387="Não se Aplica",X3387=""),IF(OR(W3387="Não se Aplica",W3387=""),0,W3387-V3387),AVERAGE(X3387-W3387,W3387-V3387)),0),0)</f>
        <v>0</v>
      </c>
      <c r="BA3387" s="209">
        <f>IF(BB3387="S",IF(AND(Q3387="1. Aceitou o programa",AH3387="Realizada"),IFERROR(IF(AG3387="",0,AG3387-R3387),0),0),0)</f>
        <v>0</v>
      </c>
      <c r="BB3387" s="209" t="str">
        <f>_xlfn.XLOOKUP(U3387,'Lista Suspensa'!$AA$20:$AA$23,'Lista Suspensa'!$AB$20:$AB$23,"N/A")</f>
        <v>S</v>
      </c>
    </row>
    <row r="3388" spans="1:54" ht="12" customHeight="1">
      <c r="A3388" s="151" t="s">
        <v>121</v>
      </c>
      <c r="B3388" s="152">
        <v>45292</v>
      </c>
      <c r="C3388" s="153" t="s">
        <v>122</v>
      </c>
      <c r="D3388" s="153" t="s">
        <v>167</v>
      </c>
      <c r="E3388" s="244">
        <v>450987949</v>
      </c>
      <c r="F3388" s="144" t="s">
        <v>6209</v>
      </c>
      <c r="G3388" s="230"/>
      <c r="H3388" s="154">
        <v>39031</v>
      </c>
      <c r="I3388" s="153">
        <v>19</v>
      </c>
      <c r="J3388" s="148" t="s">
        <v>70</v>
      </c>
      <c r="K3388" s="153"/>
      <c r="L3388" s="153"/>
      <c r="M3388" s="153"/>
      <c r="N3388" s="153"/>
      <c r="O3388" s="155" t="s">
        <v>6210</v>
      </c>
      <c r="P3388" s="156" t="s">
        <v>60</v>
      </c>
      <c r="Q3388" s="157" t="s">
        <v>6178</v>
      </c>
      <c r="R3388" s="158">
        <v>45898</v>
      </c>
      <c r="S3388" s="159">
        <v>46023</v>
      </c>
      <c r="T3388" s="159" t="s">
        <v>62</v>
      </c>
      <c r="U3388" s="159" t="s">
        <v>6152</v>
      </c>
      <c r="V3388" s="154">
        <v>45898</v>
      </c>
      <c r="W3388" s="154"/>
      <c r="X3388" s="154"/>
      <c r="Y3388" s="160"/>
      <c r="Z3388" s="160"/>
      <c r="AA3388" s="153">
        <v>130</v>
      </c>
      <c r="AB3388" s="153">
        <v>1.63</v>
      </c>
      <c r="AC3388" s="182">
        <f t="shared" si="106"/>
        <v>48.929203206744702</v>
      </c>
      <c r="AD3388" s="153" t="str">
        <f t="shared" si="107"/>
        <v>OBESIDADE III</v>
      </c>
      <c r="AE3388" s="207"/>
      <c r="AF3388" s="153"/>
      <c r="AG3388" s="159"/>
      <c r="AH3388" s="153"/>
      <c r="AI3388" s="161"/>
      <c r="AJ3388" s="153"/>
      <c r="AK3388" s="153"/>
      <c r="AL3388" s="207" t="s">
        <v>85</v>
      </c>
      <c r="AM3388" s="207" t="s">
        <v>177</v>
      </c>
      <c r="AN3388" s="207">
        <v>46023</v>
      </c>
      <c r="AO3388" s="207"/>
      <c r="AP3388" s="147" t="s">
        <v>466</v>
      </c>
      <c r="AQ3388" s="147"/>
      <c r="AR3388" s="147"/>
      <c r="AS3388" s="209" t="s">
        <v>68</v>
      </c>
      <c r="AT3388" s="223" t="str">
        <f>MONTH(B3388)&amp;"/"&amp;YEAR(B3388)</f>
        <v>1/2024</v>
      </c>
      <c r="AU3388" s="223">
        <f>WEEKNUM(B3388)-WEEKNUM(EOMONTH(B3388,-1)+1)+1</f>
        <v>1</v>
      </c>
      <c r="AV3388" s="209" t="str">
        <f>MONTH(R3388)&amp;"/"&amp;YEAR(R3388)</f>
        <v>8/2025</v>
      </c>
      <c r="AW3388" s="209">
        <f>WEEKNUM(R3388)-WEEKNUM(EOMONTH(R3388,-1)+1)+1</f>
        <v>5</v>
      </c>
      <c r="AX3388" s="209">
        <f>IF(BB3388="S",IF(Q3388="1. Aceitou o programa",R3388-B3388,0),0)</f>
        <v>0</v>
      </c>
      <c r="AY3388" s="209">
        <f>IF(BB3388="S",IF(AND(S3388&lt;&gt;"",R3388&lt;&gt;""),S3388-R3388,0),0)</f>
        <v>125</v>
      </c>
      <c r="AZ3388" s="209">
        <f>IF(BB3388="S",IF(Q3388="1. Aceitou o programa",IF(OR(X3388="Não se Aplica",X3388=""),IF(OR(W3388="Não se Aplica",W3388=""),0,W3388-V3388),AVERAGE(X3388-W3388,W3388-V3388)),0),0)</f>
        <v>0</v>
      </c>
      <c r="BA3388" s="209">
        <f>IF(BB3388="S",IF(AND(Q3388="1. Aceitou o programa",AH3388="Realizada"),IFERROR(IF(AG3388="",0,AG3388-R3388),0),0),0)</f>
        <v>0</v>
      </c>
      <c r="BB3388" s="209" t="str">
        <f>_xlfn.XLOOKUP(U3388,'Lista Suspensa'!$AA$20:$AA$23,'Lista Suspensa'!$AB$20:$AB$23,"N/A")</f>
        <v>S</v>
      </c>
    </row>
    <row r="3389" spans="1:54" ht="12" customHeight="1">
      <c r="A3389" s="151" t="s">
        <v>121</v>
      </c>
      <c r="B3389" s="152">
        <v>45292</v>
      </c>
      <c r="C3389" s="153" t="s">
        <v>122</v>
      </c>
      <c r="D3389" s="153" t="s">
        <v>175</v>
      </c>
      <c r="E3389" s="244">
        <v>808342541</v>
      </c>
      <c r="F3389" s="144" t="s">
        <v>6211</v>
      </c>
      <c r="G3389" s="230"/>
      <c r="H3389" s="154">
        <v>30565</v>
      </c>
      <c r="I3389" s="153">
        <v>42</v>
      </c>
      <c r="J3389" s="148" t="s">
        <v>70</v>
      </c>
      <c r="K3389" s="153" t="s">
        <v>59</v>
      </c>
      <c r="L3389" s="153"/>
      <c r="M3389" s="153"/>
      <c r="N3389" s="153"/>
      <c r="O3389" s="155">
        <v>11975452510</v>
      </c>
      <c r="P3389" s="156" t="s">
        <v>60</v>
      </c>
      <c r="Q3389" s="157" t="s">
        <v>6178</v>
      </c>
      <c r="R3389" s="158">
        <v>45898</v>
      </c>
      <c r="S3389" s="159">
        <v>45901</v>
      </c>
      <c r="T3389" s="159" t="s">
        <v>62</v>
      </c>
      <c r="U3389" s="159" t="s">
        <v>6152</v>
      </c>
      <c r="V3389" s="154">
        <v>45898</v>
      </c>
      <c r="W3389" s="154"/>
      <c r="X3389" s="154"/>
      <c r="Y3389" s="160"/>
      <c r="Z3389" s="160"/>
      <c r="AA3389" s="153">
        <v>112</v>
      </c>
      <c r="AB3389" s="153">
        <v>1.62</v>
      </c>
      <c r="AC3389" s="182">
        <f t="shared" si="106"/>
        <v>42.676421277244316</v>
      </c>
      <c r="AD3389" s="153" t="str">
        <f t="shared" si="107"/>
        <v>OBESIDADE III</v>
      </c>
      <c r="AE3389" s="207"/>
      <c r="AF3389" s="153"/>
      <c r="AG3389" s="159"/>
      <c r="AH3389" s="153"/>
      <c r="AI3389" s="161"/>
      <c r="AJ3389" s="153"/>
      <c r="AK3389" s="153"/>
      <c r="AL3389" s="207" t="s">
        <v>85</v>
      </c>
      <c r="AM3389" s="207" t="s">
        <v>177</v>
      </c>
      <c r="AN3389" s="207">
        <v>45901</v>
      </c>
      <c r="AO3389" s="207"/>
      <c r="AP3389" s="147" t="s">
        <v>466</v>
      </c>
      <c r="AQ3389" s="147"/>
      <c r="AR3389" s="147"/>
      <c r="AS3389" s="209" t="s">
        <v>68</v>
      </c>
      <c r="AT3389" s="223" t="str">
        <f>MONTH(B3389)&amp;"/"&amp;YEAR(B3389)</f>
        <v>1/2024</v>
      </c>
      <c r="AU3389" s="223">
        <f>WEEKNUM(B3389)-WEEKNUM(EOMONTH(B3389,-1)+1)+1</f>
        <v>1</v>
      </c>
      <c r="AV3389" s="209" t="str">
        <f>MONTH(R3389)&amp;"/"&amp;YEAR(R3389)</f>
        <v>8/2025</v>
      </c>
      <c r="AW3389" s="209">
        <f>WEEKNUM(R3389)-WEEKNUM(EOMONTH(R3389,-1)+1)+1</f>
        <v>5</v>
      </c>
      <c r="AX3389" s="209">
        <f>IF(BB3389="S",IF(Q3389="1. Aceitou o programa",R3389-B3389,0),0)</f>
        <v>0</v>
      </c>
      <c r="AY3389" s="209">
        <f>IF(BB3389="S",IF(AND(S3389&lt;&gt;"",R3389&lt;&gt;""),S3389-R3389,0),0)</f>
        <v>3</v>
      </c>
      <c r="AZ3389" s="209">
        <f>IF(BB3389="S",IF(Q3389="1. Aceitou o programa",IF(OR(X3389="Não se Aplica",X3389=""),IF(OR(W3389="Não se Aplica",W3389=""),0,W3389-V3389),AVERAGE(X3389-W3389,W3389-V3389)),0),0)</f>
        <v>0</v>
      </c>
      <c r="BA3389" s="209">
        <f>IF(BB3389="S",IF(AND(Q3389="1. Aceitou o programa",AH3389="Realizada"),IFERROR(IF(AG3389="",0,AG3389-R3389),0),0),0)</f>
        <v>0</v>
      </c>
      <c r="BB3389" s="209" t="str">
        <f>_xlfn.XLOOKUP(U3389,'Lista Suspensa'!$AA$20:$AA$23,'Lista Suspensa'!$AB$20:$AB$23,"N/A")</f>
        <v>S</v>
      </c>
    </row>
    <row r="3390" spans="1:54" ht="12" customHeight="1">
      <c r="A3390" s="151" t="s">
        <v>121</v>
      </c>
      <c r="B3390" s="152">
        <v>45292</v>
      </c>
      <c r="C3390" s="153" t="s">
        <v>122</v>
      </c>
      <c r="D3390" s="153" t="s">
        <v>167</v>
      </c>
      <c r="E3390" s="244">
        <v>428656684</v>
      </c>
      <c r="F3390" s="144" t="s">
        <v>6212</v>
      </c>
      <c r="G3390" s="230"/>
      <c r="H3390" s="154">
        <v>29653</v>
      </c>
      <c r="I3390" s="153">
        <v>45</v>
      </c>
      <c r="J3390" s="148" t="s">
        <v>70</v>
      </c>
      <c r="K3390" s="153" t="s">
        <v>59</v>
      </c>
      <c r="L3390" s="153"/>
      <c r="M3390" s="153"/>
      <c r="N3390" s="153"/>
      <c r="O3390" s="155" t="s">
        <v>6213</v>
      </c>
      <c r="P3390" s="156" t="s">
        <v>60</v>
      </c>
      <c r="Q3390" s="157" t="s">
        <v>6178</v>
      </c>
      <c r="R3390" s="158">
        <v>45891</v>
      </c>
      <c r="S3390" s="159">
        <v>45931</v>
      </c>
      <c r="T3390" s="159" t="s">
        <v>62</v>
      </c>
      <c r="U3390" s="159" t="s">
        <v>6152</v>
      </c>
      <c r="V3390" s="154">
        <v>45891</v>
      </c>
      <c r="W3390" s="154"/>
      <c r="X3390" s="154"/>
      <c r="Y3390" s="160"/>
      <c r="Z3390" s="160"/>
      <c r="AA3390" s="153">
        <v>99.9</v>
      </c>
      <c r="AB3390" s="153">
        <v>1.58</v>
      </c>
      <c r="AC3390" s="182">
        <f t="shared" si="106"/>
        <v>40.017625380547983</v>
      </c>
      <c r="AD3390" s="153" t="str">
        <f t="shared" si="107"/>
        <v>OBESIDADE III</v>
      </c>
      <c r="AE3390" s="207"/>
      <c r="AF3390" s="153"/>
      <c r="AG3390" s="159"/>
      <c r="AH3390" s="153"/>
      <c r="AI3390" s="161"/>
      <c r="AJ3390" s="153"/>
      <c r="AK3390" s="153"/>
      <c r="AL3390" s="207" t="s">
        <v>85</v>
      </c>
      <c r="AM3390" s="207" t="s">
        <v>177</v>
      </c>
      <c r="AN3390" s="207">
        <v>45931</v>
      </c>
      <c r="AO3390" s="207"/>
      <c r="AP3390" s="147" t="s">
        <v>466</v>
      </c>
      <c r="AQ3390" s="147"/>
      <c r="AR3390" s="147"/>
      <c r="AS3390" s="209" t="s">
        <v>68</v>
      </c>
      <c r="AT3390" s="223" t="str">
        <f>MONTH(B3390)&amp;"/"&amp;YEAR(B3390)</f>
        <v>1/2024</v>
      </c>
      <c r="AU3390" s="223">
        <f>WEEKNUM(B3390)-WEEKNUM(EOMONTH(B3390,-1)+1)+1</f>
        <v>1</v>
      </c>
      <c r="AV3390" s="209" t="str">
        <f>MONTH(R3390)&amp;"/"&amp;YEAR(R3390)</f>
        <v>8/2025</v>
      </c>
      <c r="AW3390" s="209">
        <f>WEEKNUM(R3390)-WEEKNUM(EOMONTH(R3390,-1)+1)+1</f>
        <v>4</v>
      </c>
      <c r="AX3390" s="209">
        <f>IF(BB3390="S",IF(Q3390="1. Aceitou o programa",R3390-B3390,0),0)</f>
        <v>0</v>
      </c>
      <c r="AY3390" s="209">
        <f>IF(BB3390="S",IF(AND(S3390&lt;&gt;"",R3390&lt;&gt;""),S3390-R3390,0),0)</f>
        <v>40</v>
      </c>
      <c r="AZ3390" s="209">
        <f>IF(BB3390="S",IF(Q3390="1. Aceitou o programa",IF(OR(X3390="Não se Aplica",X3390=""),IF(OR(W3390="Não se Aplica",W3390=""),0,W3390-V3390),AVERAGE(X3390-W3390,W3390-V3390)),0),0)</f>
        <v>0</v>
      </c>
      <c r="BA3390" s="209">
        <f>IF(BB3390="S",IF(AND(Q3390="1. Aceitou o programa",AH3390="Realizada"),IFERROR(IF(AG3390="",0,AG3390-R3390),0),0),0)</f>
        <v>0</v>
      </c>
      <c r="BB3390" s="209" t="str">
        <f>_xlfn.XLOOKUP(U3390,'Lista Suspensa'!$AA$20:$AA$23,'Lista Suspensa'!$AB$20:$AB$23,"N/A")</f>
        <v>S</v>
      </c>
    </row>
    <row r="3391" spans="1:54" ht="12" customHeight="1">
      <c r="A3391" s="151" t="s">
        <v>121</v>
      </c>
      <c r="B3391" s="152">
        <v>45292</v>
      </c>
      <c r="C3391" s="153" t="s">
        <v>122</v>
      </c>
      <c r="D3391" s="153" t="s">
        <v>185</v>
      </c>
      <c r="E3391" s="244">
        <v>94119707</v>
      </c>
      <c r="F3391" s="144" t="s">
        <v>6214</v>
      </c>
      <c r="G3391" s="230"/>
      <c r="H3391" s="154">
        <v>35480</v>
      </c>
      <c r="I3391" s="153">
        <v>29</v>
      </c>
      <c r="J3391" s="148" t="s">
        <v>70</v>
      </c>
      <c r="K3391" s="153"/>
      <c r="L3391" s="153"/>
      <c r="M3391" s="153"/>
      <c r="N3391" s="153"/>
      <c r="O3391" s="155" t="s">
        <v>6215</v>
      </c>
      <c r="P3391" s="156" t="s">
        <v>60</v>
      </c>
      <c r="Q3391" s="157" t="s">
        <v>6178</v>
      </c>
      <c r="R3391" s="158">
        <v>45889</v>
      </c>
      <c r="S3391" s="159">
        <v>46023</v>
      </c>
      <c r="T3391" s="159" t="s">
        <v>62</v>
      </c>
      <c r="U3391" s="159" t="s">
        <v>6152</v>
      </c>
      <c r="V3391" s="154">
        <v>45889</v>
      </c>
      <c r="W3391" s="154"/>
      <c r="X3391" s="154"/>
      <c r="Y3391" s="160"/>
      <c r="Z3391" s="160"/>
      <c r="AA3391" s="153">
        <v>111</v>
      </c>
      <c r="AB3391" s="153">
        <v>1.63</v>
      </c>
      <c r="AC3391" s="182">
        <f t="shared" si="106"/>
        <v>41.778011968835862</v>
      </c>
      <c r="AD3391" s="153" t="str">
        <f t="shared" si="107"/>
        <v>OBESIDADE III</v>
      </c>
      <c r="AE3391" s="207" t="s">
        <v>135</v>
      </c>
      <c r="AF3391" s="153" t="s">
        <v>130</v>
      </c>
      <c r="AG3391" s="159"/>
      <c r="AH3391" s="153"/>
      <c r="AI3391" s="161"/>
      <c r="AJ3391" s="153"/>
      <c r="AK3391" s="153"/>
      <c r="AL3391" s="207" t="s">
        <v>85</v>
      </c>
      <c r="AM3391" s="207" t="s">
        <v>86</v>
      </c>
      <c r="AN3391" s="207">
        <v>45658</v>
      </c>
      <c r="AO3391" s="207"/>
      <c r="AP3391" s="147" t="s">
        <v>466</v>
      </c>
      <c r="AQ3391" s="147"/>
      <c r="AR3391" s="147"/>
      <c r="AS3391" s="209" t="s">
        <v>68</v>
      </c>
      <c r="AT3391" s="223" t="str">
        <f>MONTH(B3391)&amp;"/"&amp;YEAR(B3391)</f>
        <v>1/2024</v>
      </c>
      <c r="AU3391" s="223">
        <f>WEEKNUM(B3391)-WEEKNUM(EOMONTH(B3391,-1)+1)+1</f>
        <v>1</v>
      </c>
      <c r="AV3391" s="209" t="str">
        <f>MONTH(R3391)&amp;"/"&amp;YEAR(R3391)</f>
        <v>8/2025</v>
      </c>
      <c r="AW3391" s="209">
        <f>WEEKNUM(R3391)-WEEKNUM(EOMONTH(R3391,-1)+1)+1</f>
        <v>4</v>
      </c>
      <c r="AX3391" s="209">
        <f>IF(BB3391="S",IF(Q3391="1. Aceitou o programa",R3391-B3391,0),0)</f>
        <v>0</v>
      </c>
      <c r="AY3391" s="209">
        <f>IF(BB3391="S",IF(AND(S3391&lt;&gt;"",R3391&lt;&gt;""),S3391-R3391,0),0)</f>
        <v>134</v>
      </c>
      <c r="AZ3391" s="209">
        <f>IF(BB3391="S",IF(Q3391="1. Aceitou o programa",IF(OR(X3391="Não se Aplica",X3391=""),IF(OR(W3391="Não se Aplica",W3391=""),0,W3391-V3391),AVERAGE(X3391-W3391,W3391-V3391)),0),0)</f>
        <v>0</v>
      </c>
      <c r="BA3391" s="209">
        <f>IF(BB3391="S",IF(AND(Q3391="1. Aceitou o programa",AH3391="Realizada"),IFERROR(IF(AG3391="",0,AG3391-R3391),0),0),0)</f>
        <v>0</v>
      </c>
      <c r="BB3391" s="209" t="str">
        <f>_xlfn.XLOOKUP(U3391,'Lista Suspensa'!$AA$20:$AA$23,'Lista Suspensa'!$AB$20:$AB$23,"N/A")</f>
        <v>S</v>
      </c>
    </row>
    <row r="3392" spans="1:54" ht="12" customHeight="1">
      <c r="A3392" s="151" t="s">
        <v>121</v>
      </c>
      <c r="B3392" s="152">
        <v>45292</v>
      </c>
      <c r="C3392" s="153" t="s">
        <v>122</v>
      </c>
      <c r="D3392" s="153" t="s">
        <v>171</v>
      </c>
      <c r="E3392" s="244">
        <v>87234035</v>
      </c>
      <c r="F3392" s="144" t="s">
        <v>6216</v>
      </c>
      <c r="G3392" s="230"/>
      <c r="H3392" s="154">
        <v>31469</v>
      </c>
      <c r="I3392" s="153">
        <v>40</v>
      </c>
      <c r="J3392" s="148" t="s">
        <v>70</v>
      </c>
      <c r="K3392" s="153"/>
      <c r="L3392" s="153"/>
      <c r="M3392" s="153"/>
      <c r="N3392" s="153"/>
      <c r="O3392" s="155" t="s">
        <v>6217</v>
      </c>
      <c r="P3392" s="156" t="s">
        <v>60</v>
      </c>
      <c r="Q3392" s="157" t="s">
        <v>6178</v>
      </c>
      <c r="R3392" s="158">
        <v>45884</v>
      </c>
      <c r="S3392" s="159">
        <v>46037</v>
      </c>
      <c r="T3392" s="159" t="s">
        <v>62</v>
      </c>
      <c r="U3392" s="159" t="s">
        <v>6152</v>
      </c>
      <c r="V3392" s="154">
        <v>45884</v>
      </c>
      <c r="W3392" s="154"/>
      <c r="X3392" s="154"/>
      <c r="Y3392" s="160"/>
      <c r="Z3392" s="160"/>
      <c r="AA3392" s="153">
        <v>114</v>
      </c>
      <c r="AB3392" s="153">
        <v>1.62</v>
      </c>
      <c r="AC3392" s="182">
        <f t="shared" si="106"/>
        <v>43.438500228623674</v>
      </c>
      <c r="AD3392" s="153" t="str">
        <f t="shared" si="107"/>
        <v>OBESIDADE III</v>
      </c>
      <c r="AE3392" s="207"/>
      <c r="AF3392" s="153"/>
      <c r="AG3392" s="159"/>
      <c r="AH3392" s="153"/>
      <c r="AI3392" s="161"/>
      <c r="AJ3392" s="153"/>
      <c r="AK3392" s="153"/>
      <c r="AL3392" s="207"/>
      <c r="AM3392" s="207"/>
      <c r="AN3392" s="207"/>
      <c r="AO3392" s="207"/>
      <c r="AP3392" s="147" t="s">
        <v>466</v>
      </c>
      <c r="AQ3392" s="147"/>
      <c r="AR3392" s="147"/>
      <c r="AS3392" s="209" t="s">
        <v>68</v>
      </c>
      <c r="AT3392" s="223" t="str">
        <f>MONTH(B3392)&amp;"/"&amp;YEAR(B3392)</f>
        <v>1/2024</v>
      </c>
      <c r="AU3392" s="223">
        <f>WEEKNUM(B3392)-WEEKNUM(EOMONTH(B3392,-1)+1)+1</f>
        <v>1</v>
      </c>
      <c r="AV3392" s="209" t="str">
        <f>MONTH(R3392)&amp;"/"&amp;YEAR(R3392)</f>
        <v>8/2025</v>
      </c>
      <c r="AW3392" s="209">
        <f>WEEKNUM(R3392)-WEEKNUM(EOMONTH(R3392,-1)+1)+1</f>
        <v>3</v>
      </c>
      <c r="AX3392" s="209">
        <f>IF(BB3392="S",IF(Q3392="1. Aceitou o programa",R3392-B3392,0),0)</f>
        <v>0</v>
      </c>
      <c r="AY3392" s="209">
        <f>IF(BB3392="S",IF(AND(S3392&lt;&gt;"",R3392&lt;&gt;""),S3392-R3392,0),0)</f>
        <v>153</v>
      </c>
      <c r="AZ3392" s="209">
        <f>IF(BB3392="S",IF(Q3392="1. Aceitou o programa",IF(OR(X3392="Não se Aplica",X3392=""),IF(OR(W3392="Não se Aplica",W3392=""),0,W3392-V3392),AVERAGE(X3392-W3392,W3392-V3392)),0),0)</f>
        <v>0</v>
      </c>
      <c r="BA3392" s="209">
        <f>IF(BB3392="S",IF(AND(Q3392="1. Aceitou o programa",AH3392="Realizada"),IFERROR(IF(AG3392="",0,AG3392-R3392),0),0),0)</f>
        <v>0</v>
      </c>
      <c r="BB3392" s="209" t="str">
        <f>_xlfn.XLOOKUP(U3392,'Lista Suspensa'!$AA$20:$AA$23,'Lista Suspensa'!$AB$20:$AB$23,"N/A")</f>
        <v>S</v>
      </c>
    </row>
    <row r="3393" spans="1:54" ht="12" customHeight="1">
      <c r="A3393" s="151" t="s">
        <v>121</v>
      </c>
      <c r="B3393" s="152">
        <v>45292</v>
      </c>
      <c r="C3393" s="153" t="s">
        <v>122</v>
      </c>
      <c r="D3393" s="153" t="s">
        <v>56</v>
      </c>
      <c r="E3393" s="244">
        <v>816368856</v>
      </c>
      <c r="F3393" s="144" t="s">
        <v>6218</v>
      </c>
      <c r="G3393" s="230"/>
      <c r="H3393" s="154">
        <v>27920</v>
      </c>
      <c r="I3393" s="153">
        <v>49</v>
      </c>
      <c r="J3393" s="148" t="s">
        <v>70</v>
      </c>
      <c r="K3393" s="153" t="s">
        <v>59</v>
      </c>
      <c r="L3393" s="153"/>
      <c r="M3393" s="153"/>
      <c r="N3393" s="153"/>
      <c r="O3393" s="155" t="s">
        <v>6219</v>
      </c>
      <c r="P3393" s="156" t="s">
        <v>60</v>
      </c>
      <c r="Q3393" s="157" t="s">
        <v>6178</v>
      </c>
      <c r="R3393" s="158">
        <v>45875</v>
      </c>
      <c r="S3393" s="159">
        <v>45936</v>
      </c>
      <c r="T3393" s="159" t="s">
        <v>62</v>
      </c>
      <c r="U3393" s="159" t="s">
        <v>6152</v>
      </c>
      <c r="V3393" s="154">
        <v>45875</v>
      </c>
      <c r="W3393" s="154"/>
      <c r="X3393" s="154"/>
      <c r="Y3393" s="160"/>
      <c r="Z3393" s="160"/>
      <c r="AA3393" s="153">
        <v>110</v>
      </c>
      <c r="AB3393" s="153">
        <v>1.58</v>
      </c>
      <c r="AC3393" s="182">
        <f t="shared" si="106"/>
        <v>44.063451369972753</v>
      </c>
      <c r="AD3393" s="153" t="str">
        <f t="shared" si="107"/>
        <v>OBESIDADE III</v>
      </c>
      <c r="AE3393" s="207"/>
      <c r="AF3393" s="153"/>
      <c r="AG3393" s="159"/>
      <c r="AH3393" s="153"/>
      <c r="AI3393" s="161"/>
      <c r="AJ3393" s="153"/>
      <c r="AK3393" s="153"/>
      <c r="AL3393" s="207"/>
      <c r="AM3393" s="207"/>
      <c r="AN3393" s="207"/>
      <c r="AO3393" s="207"/>
      <c r="AP3393" s="147" t="s">
        <v>466</v>
      </c>
      <c r="AQ3393" s="147"/>
      <c r="AR3393" s="147"/>
      <c r="AS3393" s="209" t="s">
        <v>68</v>
      </c>
      <c r="AT3393" s="223" t="str">
        <f>MONTH(B3393)&amp;"/"&amp;YEAR(B3393)</f>
        <v>1/2024</v>
      </c>
      <c r="AU3393" s="223">
        <f>WEEKNUM(B3393)-WEEKNUM(EOMONTH(B3393,-1)+1)+1</f>
        <v>1</v>
      </c>
      <c r="AV3393" s="209" t="str">
        <f>MONTH(R3393)&amp;"/"&amp;YEAR(R3393)</f>
        <v>8/2025</v>
      </c>
      <c r="AW3393" s="209">
        <f>WEEKNUM(R3393)-WEEKNUM(EOMONTH(R3393,-1)+1)+1</f>
        <v>2</v>
      </c>
      <c r="AX3393" s="209">
        <f>IF(BB3393="S",IF(Q3393="1. Aceitou o programa",R3393-B3393,0),0)</f>
        <v>0</v>
      </c>
      <c r="AY3393" s="209">
        <f>IF(BB3393="S",IF(AND(S3393&lt;&gt;"",R3393&lt;&gt;""),S3393-R3393,0),0)</f>
        <v>61</v>
      </c>
      <c r="AZ3393" s="209">
        <f>IF(BB3393="S",IF(Q3393="1. Aceitou o programa",IF(OR(X3393="Não se Aplica",X3393=""),IF(OR(W3393="Não se Aplica",W3393=""),0,W3393-V3393),AVERAGE(X3393-W3393,W3393-V3393)),0),0)</f>
        <v>0</v>
      </c>
      <c r="BA3393" s="209">
        <f>IF(BB3393="S",IF(AND(Q3393="1. Aceitou o programa",AH3393="Realizada"),IFERROR(IF(AG3393="",0,AG3393-R3393),0),0),0)</f>
        <v>0</v>
      </c>
      <c r="BB3393" s="209" t="str">
        <f>_xlfn.XLOOKUP(U3393,'Lista Suspensa'!$AA$20:$AA$23,'Lista Suspensa'!$AB$20:$AB$23,"N/A")</f>
        <v>S</v>
      </c>
    </row>
    <row r="3394" spans="1:54" ht="12" customHeight="1">
      <c r="A3394" s="151" t="s">
        <v>121</v>
      </c>
      <c r="B3394" s="152">
        <v>45292</v>
      </c>
      <c r="C3394" s="153" t="s">
        <v>122</v>
      </c>
      <c r="D3394" s="153" t="s">
        <v>171</v>
      </c>
      <c r="E3394" s="244">
        <v>93564727</v>
      </c>
      <c r="F3394" s="144" t="s">
        <v>6220</v>
      </c>
      <c r="G3394" s="230"/>
      <c r="H3394" s="154">
        <v>32596</v>
      </c>
      <c r="I3394" s="153">
        <v>37</v>
      </c>
      <c r="J3394" s="148" t="s">
        <v>70</v>
      </c>
      <c r="K3394" s="153"/>
      <c r="L3394" s="153"/>
      <c r="M3394" s="153"/>
      <c r="N3394" s="153"/>
      <c r="O3394" s="155">
        <v>21979994621</v>
      </c>
      <c r="P3394" s="156" t="s">
        <v>60</v>
      </c>
      <c r="Q3394" s="157" t="s">
        <v>6178</v>
      </c>
      <c r="R3394" s="158">
        <v>45869</v>
      </c>
      <c r="S3394" s="159">
        <v>45995</v>
      </c>
      <c r="T3394" s="159" t="s">
        <v>62</v>
      </c>
      <c r="U3394" s="159" t="s">
        <v>6152</v>
      </c>
      <c r="V3394" s="154">
        <v>45869</v>
      </c>
      <c r="W3394" s="154"/>
      <c r="X3394" s="154"/>
      <c r="Y3394" s="160"/>
      <c r="Z3394" s="160"/>
      <c r="AA3394" s="153">
        <v>92</v>
      </c>
      <c r="AB3394" s="153">
        <v>1.58</v>
      </c>
      <c r="AC3394" s="182">
        <f t="shared" ref="AC3394:AC3457" si="108">SUM(AA3394/(AB3394^2))</f>
        <v>36.853068418522668</v>
      </c>
      <c r="AD3394" s="153" t="str">
        <f t="shared" ref="AD3394:AD3457" si="109">IF(AC3394&lt;18.5,"ABAIXO DO PESO",
(IF(AC3394&lt;=24.9,"PESO NORMAL",
(IF(AC3394&lt;=29.9,"SOBREPESO",
(IF(AC3394&lt;=34.9,"OBESIDADE I",
(IF(AC3394&lt;=39.9,"OBESIDADE II",
(IF(AC3394&lt;=999,"OBESIDADE III","VAZIO")))))))))))</f>
        <v>OBESIDADE II</v>
      </c>
      <c r="AE3394" s="207"/>
      <c r="AF3394" s="153"/>
      <c r="AG3394" s="159"/>
      <c r="AH3394" s="153"/>
      <c r="AI3394" s="161"/>
      <c r="AJ3394" s="153"/>
      <c r="AK3394" s="153"/>
      <c r="AL3394" s="207"/>
      <c r="AM3394" s="207"/>
      <c r="AN3394" s="207"/>
      <c r="AO3394" s="207"/>
      <c r="AP3394" s="147" t="s">
        <v>466</v>
      </c>
      <c r="AQ3394" s="147"/>
      <c r="AR3394" s="147"/>
      <c r="AS3394" s="209" t="s">
        <v>68</v>
      </c>
      <c r="AT3394" s="223" t="str">
        <f>MONTH(B3394)&amp;"/"&amp;YEAR(B3394)</f>
        <v>1/2024</v>
      </c>
      <c r="AU3394" s="223">
        <f>WEEKNUM(B3394)-WEEKNUM(EOMONTH(B3394,-1)+1)+1</f>
        <v>1</v>
      </c>
      <c r="AV3394" s="209" t="str">
        <f>MONTH(R3394)&amp;"/"&amp;YEAR(R3394)</f>
        <v>7/2025</v>
      </c>
      <c r="AW3394" s="209">
        <f>WEEKNUM(R3394)-WEEKNUM(EOMONTH(R3394,-1)+1)+1</f>
        <v>5</v>
      </c>
      <c r="AX3394" s="209">
        <f>IF(BB3394="S",IF(Q3394="1. Aceitou o programa",R3394-B3394,0),0)</f>
        <v>0</v>
      </c>
      <c r="AY3394" s="209">
        <f>IF(BB3394="S",IF(AND(S3394&lt;&gt;"",R3394&lt;&gt;""),S3394-R3394,0),0)</f>
        <v>126</v>
      </c>
      <c r="AZ3394" s="209">
        <f>IF(BB3394="S",IF(Q3394="1. Aceitou o programa",IF(OR(X3394="Não se Aplica",X3394=""),IF(OR(W3394="Não se Aplica",W3394=""),0,W3394-V3394),AVERAGE(X3394-W3394,W3394-V3394)),0),0)</f>
        <v>0</v>
      </c>
      <c r="BA3394" s="209">
        <f>IF(BB3394="S",IF(AND(Q3394="1. Aceitou o programa",AH3394="Realizada"),IFERROR(IF(AG3394="",0,AG3394-R3394),0),0),0)</f>
        <v>0</v>
      </c>
      <c r="BB3394" s="209" t="str">
        <f>_xlfn.XLOOKUP(U3394,'Lista Suspensa'!$AA$20:$AA$23,'Lista Suspensa'!$AB$20:$AB$23,"N/A")</f>
        <v>S</v>
      </c>
    </row>
    <row r="3395" spans="1:54" ht="12" customHeight="1">
      <c r="A3395" s="151" t="s">
        <v>121</v>
      </c>
      <c r="B3395" s="152">
        <v>45292</v>
      </c>
      <c r="C3395" s="153" t="s">
        <v>122</v>
      </c>
      <c r="D3395" s="153" t="s">
        <v>171</v>
      </c>
      <c r="E3395" s="244">
        <v>93201222</v>
      </c>
      <c r="F3395" s="144" t="s">
        <v>6221</v>
      </c>
      <c r="G3395" s="230"/>
      <c r="H3395" s="154">
        <v>36013</v>
      </c>
      <c r="I3395" s="153">
        <v>27</v>
      </c>
      <c r="J3395" s="148" t="s">
        <v>58</v>
      </c>
      <c r="K3395" s="153"/>
      <c r="L3395" s="153"/>
      <c r="M3395" s="153"/>
      <c r="N3395" s="153"/>
      <c r="O3395" s="155">
        <v>21993056709</v>
      </c>
      <c r="P3395" s="156" t="s">
        <v>60</v>
      </c>
      <c r="Q3395" s="157" t="s">
        <v>6178</v>
      </c>
      <c r="R3395" s="158">
        <v>45869</v>
      </c>
      <c r="S3395" s="159">
        <v>45964</v>
      </c>
      <c r="T3395" s="159" t="s">
        <v>62</v>
      </c>
      <c r="U3395" s="159" t="s">
        <v>6152</v>
      </c>
      <c r="V3395" s="154">
        <v>45869</v>
      </c>
      <c r="W3395" s="154"/>
      <c r="X3395" s="154"/>
      <c r="Y3395" s="160"/>
      <c r="Z3395" s="160"/>
      <c r="AA3395" s="153">
        <v>152</v>
      </c>
      <c r="AB3395" s="153">
        <v>1.79</v>
      </c>
      <c r="AC3395" s="182">
        <f t="shared" si="108"/>
        <v>47.439218501295215</v>
      </c>
      <c r="AD3395" s="153" t="str">
        <f t="shared" si="109"/>
        <v>OBESIDADE III</v>
      </c>
      <c r="AE3395" s="207"/>
      <c r="AF3395" s="153"/>
      <c r="AG3395" s="159"/>
      <c r="AH3395" s="153"/>
      <c r="AI3395" s="161"/>
      <c r="AJ3395" s="153"/>
      <c r="AK3395" s="153"/>
      <c r="AL3395" s="207"/>
      <c r="AM3395" s="207"/>
      <c r="AN3395" s="207"/>
      <c r="AO3395" s="207"/>
      <c r="AP3395" s="147" t="s">
        <v>466</v>
      </c>
      <c r="AQ3395" s="147"/>
      <c r="AR3395" s="147"/>
      <c r="AS3395" s="209" t="s">
        <v>68</v>
      </c>
      <c r="AT3395" s="223" t="str">
        <f>MONTH(B3395)&amp;"/"&amp;YEAR(B3395)</f>
        <v>1/2024</v>
      </c>
      <c r="AU3395" s="223">
        <f>WEEKNUM(B3395)-WEEKNUM(EOMONTH(B3395,-1)+1)+1</f>
        <v>1</v>
      </c>
      <c r="AV3395" s="209" t="str">
        <f>MONTH(R3395)&amp;"/"&amp;YEAR(R3395)</f>
        <v>7/2025</v>
      </c>
      <c r="AW3395" s="209">
        <f>WEEKNUM(R3395)-WEEKNUM(EOMONTH(R3395,-1)+1)+1</f>
        <v>5</v>
      </c>
      <c r="AX3395" s="209">
        <f>IF(BB3395="S",IF(Q3395="1. Aceitou o programa",R3395-B3395,0),0)</f>
        <v>0</v>
      </c>
      <c r="AY3395" s="209">
        <f>IF(BB3395="S",IF(AND(S3395&lt;&gt;"",R3395&lt;&gt;""),S3395-R3395,0),0)</f>
        <v>95</v>
      </c>
      <c r="AZ3395" s="209">
        <f>IF(BB3395="S",IF(Q3395="1. Aceitou o programa",IF(OR(X3395="Não se Aplica",X3395=""),IF(OR(W3395="Não se Aplica",W3395=""),0,W3395-V3395),AVERAGE(X3395-W3395,W3395-V3395)),0),0)</f>
        <v>0</v>
      </c>
      <c r="BA3395" s="209">
        <f>IF(BB3395="S",IF(AND(Q3395="1. Aceitou o programa",AH3395="Realizada"),IFERROR(IF(AG3395="",0,AG3395-R3395),0),0),0)</f>
        <v>0</v>
      </c>
      <c r="BB3395" s="209" t="str">
        <f>_xlfn.XLOOKUP(U3395,'Lista Suspensa'!$AA$20:$AA$23,'Lista Suspensa'!$AB$20:$AB$23,"N/A")</f>
        <v>S</v>
      </c>
    </row>
    <row r="3396" spans="1:54" ht="12" customHeight="1">
      <c r="A3396" s="151" t="s">
        <v>121</v>
      </c>
      <c r="B3396" s="152">
        <v>45292</v>
      </c>
      <c r="C3396" s="153" t="s">
        <v>122</v>
      </c>
      <c r="D3396" s="153" t="s">
        <v>228</v>
      </c>
      <c r="E3396" s="244">
        <v>631296077</v>
      </c>
      <c r="F3396" s="144" t="s">
        <v>6222</v>
      </c>
      <c r="G3396" s="230"/>
      <c r="H3396" s="154">
        <v>33032</v>
      </c>
      <c r="I3396" s="153">
        <v>35</v>
      </c>
      <c r="J3396" s="148" t="s">
        <v>58</v>
      </c>
      <c r="K3396" s="153" t="s">
        <v>59</v>
      </c>
      <c r="L3396" s="153"/>
      <c r="M3396" s="153"/>
      <c r="N3396" s="153"/>
      <c r="O3396" s="155" t="s">
        <v>6223</v>
      </c>
      <c r="P3396" s="156" t="s">
        <v>60</v>
      </c>
      <c r="Q3396" s="157" t="s">
        <v>6178</v>
      </c>
      <c r="R3396" s="158">
        <v>45848</v>
      </c>
      <c r="S3396" s="159">
        <v>46058</v>
      </c>
      <c r="T3396" s="159" t="s">
        <v>62</v>
      </c>
      <c r="U3396" s="159" t="s">
        <v>6152</v>
      </c>
      <c r="V3396" s="154">
        <v>45848</v>
      </c>
      <c r="W3396" s="154"/>
      <c r="X3396" s="154"/>
      <c r="Y3396" s="160"/>
      <c r="Z3396" s="160" t="s">
        <v>65</v>
      </c>
      <c r="AA3396" s="153">
        <v>140</v>
      </c>
      <c r="AB3396" s="153">
        <v>1.73</v>
      </c>
      <c r="AC3396" s="182">
        <f t="shared" si="108"/>
        <v>46.777373116375422</v>
      </c>
      <c r="AD3396" s="153" t="str">
        <f t="shared" si="109"/>
        <v>OBESIDADE III</v>
      </c>
      <c r="AE3396" s="207" t="s">
        <v>135</v>
      </c>
      <c r="AF3396" s="153" t="s">
        <v>130</v>
      </c>
      <c r="AG3396" s="159"/>
      <c r="AH3396" s="153"/>
      <c r="AI3396" s="161"/>
      <c r="AJ3396" s="153"/>
      <c r="AK3396" s="153"/>
      <c r="AL3396" s="207"/>
      <c r="AM3396" s="207"/>
      <c r="AN3396" s="207"/>
      <c r="AO3396" s="207"/>
      <c r="AP3396" s="147" t="s">
        <v>466</v>
      </c>
      <c r="AQ3396" s="147"/>
      <c r="AR3396" s="147"/>
      <c r="AS3396" s="209" t="s">
        <v>68</v>
      </c>
      <c r="AT3396" s="223" t="str">
        <f>MONTH(B3396)&amp;"/"&amp;YEAR(B3396)</f>
        <v>1/2024</v>
      </c>
      <c r="AU3396" s="223">
        <f>WEEKNUM(B3396)-WEEKNUM(EOMONTH(B3396,-1)+1)+1</f>
        <v>1</v>
      </c>
      <c r="AV3396" s="209" t="str">
        <f>MONTH(R3396)&amp;"/"&amp;YEAR(R3396)</f>
        <v>7/2025</v>
      </c>
      <c r="AW3396" s="209">
        <f>WEEKNUM(R3396)-WEEKNUM(EOMONTH(R3396,-1)+1)+1</f>
        <v>2</v>
      </c>
      <c r="AX3396" s="209">
        <f>IF(BB3396="S",IF(Q3396="1. Aceitou o programa",R3396-B3396,0),0)</f>
        <v>0</v>
      </c>
      <c r="AY3396" s="209">
        <f>IF(BB3396="S",IF(AND(S3396&lt;&gt;"",R3396&lt;&gt;""),S3396-R3396,0),0)</f>
        <v>210</v>
      </c>
      <c r="AZ3396" s="209">
        <f>IF(BB3396="S",IF(Q3396="1. Aceitou o programa",IF(OR(X3396="Não se Aplica",X3396=""),IF(OR(W3396="Não se Aplica",W3396=""),0,W3396-V3396),AVERAGE(X3396-W3396,W3396-V3396)),0),0)</f>
        <v>0</v>
      </c>
      <c r="BA3396" s="209">
        <f>IF(BB3396="S",IF(AND(Q3396="1. Aceitou o programa",AH3396="Realizada"),IFERROR(IF(AG3396="",0,AG3396-R3396),0),0),0)</f>
        <v>0</v>
      </c>
      <c r="BB3396" s="209" t="str">
        <f>_xlfn.XLOOKUP(U3396,'Lista Suspensa'!$AA$20:$AA$23,'Lista Suspensa'!$AB$20:$AB$23,"N/A")</f>
        <v>S</v>
      </c>
    </row>
    <row r="3397" spans="1:54" ht="12" customHeight="1">
      <c r="A3397" s="151" t="s">
        <v>121</v>
      </c>
      <c r="B3397" s="152">
        <v>45292</v>
      </c>
      <c r="C3397" s="153" t="s">
        <v>122</v>
      </c>
      <c r="D3397" s="153" t="s">
        <v>56</v>
      </c>
      <c r="E3397" s="244">
        <v>93375378</v>
      </c>
      <c r="F3397" s="144" t="s">
        <v>6224</v>
      </c>
      <c r="G3397" s="230"/>
      <c r="H3397" s="154">
        <v>34277</v>
      </c>
      <c r="I3397" s="153">
        <v>32</v>
      </c>
      <c r="J3397" s="148" t="s">
        <v>70</v>
      </c>
      <c r="K3397" s="153"/>
      <c r="L3397" s="153"/>
      <c r="M3397" s="153"/>
      <c r="N3397" s="153"/>
      <c r="O3397" s="155" t="s">
        <v>6225</v>
      </c>
      <c r="P3397" s="156" t="s">
        <v>60</v>
      </c>
      <c r="Q3397" s="157" t="s">
        <v>6178</v>
      </c>
      <c r="R3397" s="158">
        <v>45834</v>
      </c>
      <c r="S3397" s="159">
        <v>46036</v>
      </c>
      <c r="T3397" s="159" t="s">
        <v>62</v>
      </c>
      <c r="U3397" s="159" t="s">
        <v>6152</v>
      </c>
      <c r="V3397" s="154">
        <v>45834</v>
      </c>
      <c r="W3397" s="154"/>
      <c r="X3397" s="154"/>
      <c r="Y3397" s="160"/>
      <c r="Z3397" s="160"/>
      <c r="AA3397" s="153">
        <v>91</v>
      </c>
      <c r="AB3397" s="153">
        <v>1.65</v>
      </c>
      <c r="AC3397" s="182">
        <f t="shared" si="108"/>
        <v>33.425160697887975</v>
      </c>
      <c r="AD3397" s="153" t="str">
        <f t="shared" si="109"/>
        <v>OBESIDADE I</v>
      </c>
      <c r="AE3397" s="207" t="s">
        <v>135</v>
      </c>
      <c r="AF3397" s="153" t="s">
        <v>130</v>
      </c>
      <c r="AG3397" s="159"/>
      <c r="AH3397" s="153"/>
      <c r="AI3397" s="161"/>
      <c r="AJ3397" s="153"/>
      <c r="AK3397" s="153"/>
      <c r="AL3397" s="207" t="s">
        <v>85</v>
      </c>
      <c r="AM3397" s="207" t="s">
        <v>86</v>
      </c>
      <c r="AN3397" s="207">
        <v>45671</v>
      </c>
      <c r="AO3397" s="207"/>
      <c r="AP3397" s="147" t="s">
        <v>466</v>
      </c>
      <c r="AQ3397" s="147"/>
      <c r="AR3397" s="147"/>
      <c r="AS3397" s="209" t="s">
        <v>68</v>
      </c>
      <c r="AT3397" s="223" t="str">
        <f>MONTH(B3397)&amp;"/"&amp;YEAR(B3397)</f>
        <v>1/2024</v>
      </c>
      <c r="AU3397" s="223">
        <f>WEEKNUM(B3397)-WEEKNUM(EOMONTH(B3397,-1)+1)+1</f>
        <v>1</v>
      </c>
      <c r="AV3397" s="209" t="str">
        <f>MONTH(R3397)&amp;"/"&amp;YEAR(R3397)</f>
        <v>6/2025</v>
      </c>
      <c r="AW3397" s="209">
        <f>WEEKNUM(R3397)-WEEKNUM(EOMONTH(R3397,-1)+1)+1</f>
        <v>4</v>
      </c>
      <c r="AX3397" s="209">
        <f>IF(BB3397="S",IF(Q3397="1. Aceitou o programa",R3397-B3397,0),0)</f>
        <v>0</v>
      </c>
      <c r="AY3397" s="209">
        <f>IF(BB3397="S",IF(AND(S3397&lt;&gt;"",R3397&lt;&gt;""),S3397-R3397,0),0)</f>
        <v>202</v>
      </c>
      <c r="AZ3397" s="209">
        <f>IF(BB3397="S",IF(Q3397="1. Aceitou o programa",IF(OR(X3397="Não se Aplica",X3397=""),IF(OR(W3397="Não se Aplica",W3397=""),0,W3397-V3397),AVERAGE(X3397-W3397,W3397-V3397)),0),0)</f>
        <v>0</v>
      </c>
      <c r="BA3397" s="209">
        <f>IF(BB3397="S",IF(AND(Q3397="1. Aceitou o programa",AH3397="Realizada"),IFERROR(IF(AG3397="",0,AG3397-R3397),0),0),0)</f>
        <v>0</v>
      </c>
      <c r="BB3397" s="209" t="str">
        <f>_xlfn.XLOOKUP(U3397,'Lista Suspensa'!$AA$20:$AA$23,'Lista Suspensa'!$AB$20:$AB$23,"N/A")</f>
        <v>S</v>
      </c>
    </row>
    <row r="3398" spans="1:54" ht="12" customHeight="1">
      <c r="A3398" s="151" t="s">
        <v>121</v>
      </c>
      <c r="B3398" s="152">
        <v>45292</v>
      </c>
      <c r="C3398" s="153" t="s">
        <v>122</v>
      </c>
      <c r="D3398" s="153" t="s">
        <v>56</v>
      </c>
      <c r="E3398" s="244">
        <v>72976756</v>
      </c>
      <c r="F3398" s="144" t="s">
        <v>6226</v>
      </c>
      <c r="G3398" s="230"/>
      <c r="H3398" s="154">
        <v>37671</v>
      </c>
      <c r="I3398" s="153">
        <v>23</v>
      </c>
      <c r="J3398" s="148" t="s">
        <v>70</v>
      </c>
      <c r="K3398" s="153"/>
      <c r="L3398" s="153"/>
      <c r="M3398" s="153"/>
      <c r="N3398" s="153"/>
      <c r="O3398" s="155" t="s">
        <v>6227</v>
      </c>
      <c r="P3398" s="156" t="s">
        <v>60</v>
      </c>
      <c r="Q3398" s="157" t="s">
        <v>6178</v>
      </c>
      <c r="R3398" s="158">
        <v>45834</v>
      </c>
      <c r="S3398" s="159">
        <v>46082</v>
      </c>
      <c r="T3398" s="159" t="s">
        <v>62</v>
      </c>
      <c r="U3398" s="159" t="s">
        <v>6152</v>
      </c>
      <c r="V3398" s="154">
        <v>45834</v>
      </c>
      <c r="W3398" s="154"/>
      <c r="X3398" s="154"/>
      <c r="Y3398" s="160"/>
      <c r="Z3398" s="160"/>
      <c r="AA3398" s="153">
        <v>82</v>
      </c>
      <c r="AB3398" s="153">
        <v>1.62</v>
      </c>
      <c r="AC3398" s="182">
        <f t="shared" si="108"/>
        <v>31.245237006553872</v>
      </c>
      <c r="AD3398" s="153" t="str">
        <f t="shared" si="109"/>
        <v>OBESIDADE I</v>
      </c>
      <c r="AE3398" s="207" t="s">
        <v>135</v>
      </c>
      <c r="AF3398" s="153" t="s">
        <v>130</v>
      </c>
      <c r="AG3398" s="159"/>
      <c r="AH3398" s="153"/>
      <c r="AI3398" s="161"/>
      <c r="AJ3398" s="153"/>
      <c r="AK3398" s="153"/>
      <c r="AL3398" s="207" t="s">
        <v>85</v>
      </c>
      <c r="AM3398" s="207" t="s">
        <v>86</v>
      </c>
      <c r="AN3398" s="207">
        <v>45717</v>
      </c>
      <c r="AO3398" s="207"/>
      <c r="AP3398" s="147" t="s">
        <v>466</v>
      </c>
      <c r="AQ3398" s="147"/>
      <c r="AR3398" s="147"/>
      <c r="AS3398" s="209" t="s">
        <v>68</v>
      </c>
      <c r="AT3398" s="223" t="str">
        <f>MONTH(B3398)&amp;"/"&amp;YEAR(B3398)</f>
        <v>1/2024</v>
      </c>
      <c r="AU3398" s="223">
        <f>WEEKNUM(B3398)-WEEKNUM(EOMONTH(B3398,-1)+1)+1</f>
        <v>1</v>
      </c>
      <c r="AV3398" s="209" t="str">
        <f>MONTH(R3398)&amp;"/"&amp;YEAR(R3398)</f>
        <v>6/2025</v>
      </c>
      <c r="AW3398" s="209">
        <f>WEEKNUM(R3398)-WEEKNUM(EOMONTH(R3398,-1)+1)+1</f>
        <v>4</v>
      </c>
      <c r="AX3398" s="209">
        <f>IF(BB3398="S",IF(Q3398="1. Aceitou o programa",R3398-B3398,0),0)</f>
        <v>0</v>
      </c>
      <c r="AY3398" s="209">
        <f>IF(BB3398="S",IF(AND(S3398&lt;&gt;"",R3398&lt;&gt;""),S3398-R3398,0),0)</f>
        <v>248</v>
      </c>
      <c r="AZ3398" s="209">
        <f>IF(BB3398="S",IF(Q3398="1. Aceitou o programa",IF(OR(X3398="Não se Aplica",X3398=""),IF(OR(W3398="Não se Aplica",W3398=""),0,W3398-V3398),AVERAGE(X3398-W3398,W3398-V3398)),0),0)</f>
        <v>0</v>
      </c>
      <c r="BA3398" s="209">
        <f>IF(BB3398="S",IF(AND(Q3398="1. Aceitou o programa",AH3398="Realizada"),IFERROR(IF(AG3398="",0,AG3398-R3398),0),0),0)</f>
        <v>0</v>
      </c>
      <c r="BB3398" s="209" t="str">
        <f>_xlfn.XLOOKUP(U3398,'Lista Suspensa'!$AA$20:$AA$23,'Lista Suspensa'!$AB$20:$AB$23,"N/A")</f>
        <v>S</v>
      </c>
    </row>
    <row r="3399" spans="1:54" ht="12" customHeight="1">
      <c r="A3399" s="151" t="s">
        <v>121</v>
      </c>
      <c r="B3399" s="152">
        <v>45292</v>
      </c>
      <c r="C3399" s="153" t="s">
        <v>122</v>
      </c>
      <c r="D3399" s="153" t="s">
        <v>171</v>
      </c>
      <c r="E3399" s="244">
        <v>84631638</v>
      </c>
      <c r="F3399" s="144" t="s">
        <v>6228</v>
      </c>
      <c r="G3399" s="230"/>
      <c r="H3399" s="154">
        <v>34935</v>
      </c>
      <c r="I3399" s="153">
        <v>30</v>
      </c>
      <c r="J3399" s="148" t="s">
        <v>70</v>
      </c>
      <c r="K3399" s="153"/>
      <c r="L3399" s="153"/>
      <c r="M3399" s="153"/>
      <c r="N3399" s="153"/>
      <c r="O3399" s="155">
        <v>21991537503</v>
      </c>
      <c r="P3399" s="156" t="s">
        <v>60</v>
      </c>
      <c r="Q3399" s="157" t="s">
        <v>6178</v>
      </c>
      <c r="R3399" s="158">
        <v>45820</v>
      </c>
      <c r="S3399" s="159">
        <v>45936</v>
      </c>
      <c r="T3399" s="159" t="s">
        <v>62</v>
      </c>
      <c r="U3399" s="159" t="s">
        <v>6152</v>
      </c>
      <c r="V3399" s="154">
        <v>45820</v>
      </c>
      <c r="W3399" s="154"/>
      <c r="X3399" s="154"/>
      <c r="Y3399" s="160"/>
      <c r="Z3399" s="160"/>
      <c r="AA3399" s="153">
        <v>150</v>
      </c>
      <c r="AB3399" s="153">
        <v>1.7</v>
      </c>
      <c r="AC3399" s="182">
        <f t="shared" si="108"/>
        <v>51.903114186851219</v>
      </c>
      <c r="AD3399" s="153" t="str">
        <f t="shared" si="109"/>
        <v>OBESIDADE III</v>
      </c>
      <c r="AE3399" s="207"/>
      <c r="AF3399" s="153"/>
      <c r="AG3399" s="159"/>
      <c r="AH3399" s="153"/>
      <c r="AI3399" s="161"/>
      <c r="AJ3399" s="153"/>
      <c r="AK3399" s="153"/>
      <c r="AL3399" s="207" t="s">
        <v>85</v>
      </c>
      <c r="AM3399" s="207" t="s">
        <v>86</v>
      </c>
      <c r="AN3399" s="207"/>
      <c r="AO3399" s="207"/>
      <c r="AP3399" s="147" t="s">
        <v>466</v>
      </c>
      <c r="AQ3399" s="147"/>
      <c r="AR3399" s="147"/>
      <c r="AS3399" s="209" t="s">
        <v>68</v>
      </c>
      <c r="AT3399" s="223" t="str">
        <f>MONTH(B3399)&amp;"/"&amp;YEAR(B3399)</f>
        <v>1/2024</v>
      </c>
      <c r="AU3399" s="223">
        <f>WEEKNUM(B3399)-WEEKNUM(EOMONTH(B3399,-1)+1)+1</f>
        <v>1</v>
      </c>
      <c r="AV3399" s="209" t="str">
        <f>MONTH(R3399)&amp;"/"&amp;YEAR(R3399)</f>
        <v>6/2025</v>
      </c>
      <c r="AW3399" s="209">
        <f>WEEKNUM(R3399)-WEEKNUM(EOMONTH(R3399,-1)+1)+1</f>
        <v>2</v>
      </c>
      <c r="AX3399" s="209">
        <f>IF(BB3399="S",IF(Q3399="1. Aceitou o programa",R3399-B3399,0),0)</f>
        <v>0</v>
      </c>
      <c r="AY3399" s="209">
        <f>IF(BB3399="S",IF(AND(S3399&lt;&gt;"",R3399&lt;&gt;""),S3399-R3399,0),0)</f>
        <v>116</v>
      </c>
      <c r="AZ3399" s="209">
        <f>IF(BB3399="S",IF(Q3399="1. Aceitou o programa",IF(OR(X3399="Não se Aplica",X3399=""),IF(OR(W3399="Não se Aplica",W3399=""),0,W3399-V3399),AVERAGE(X3399-W3399,W3399-V3399)),0),0)</f>
        <v>0</v>
      </c>
      <c r="BA3399" s="209">
        <f>IF(BB3399="S",IF(AND(Q3399="1. Aceitou o programa",AH3399="Realizada"),IFERROR(IF(AG3399="",0,AG3399-R3399),0),0),0)</f>
        <v>0</v>
      </c>
      <c r="BB3399" s="209" t="str">
        <f>_xlfn.XLOOKUP(U3399,'Lista Suspensa'!$AA$20:$AA$23,'Lista Suspensa'!$AB$20:$AB$23,"N/A")</f>
        <v>S</v>
      </c>
    </row>
    <row r="3400" spans="1:54" ht="12" customHeight="1">
      <c r="A3400" s="151" t="s">
        <v>121</v>
      </c>
      <c r="B3400" s="152">
        <v>45292</v>
      </c>
      <c r="C3400" s="153" t="s">
        <v>122</v>
      </c>
      <c r="D3400" s="153" t="s">
        <v>324</v>
      </c>
      <c r="E3400" s="244">
        <v>93345224</v>
      </c>
      <c r="F3400" s="144" t="s">
        <v>6229</v>
      </c>
      <c r="G3400" s="230"/>
      <c r="H3400" s="154">
        <v>31875</v>
      </c>
      <c r="I3400" s="153">
        <v>39</v>
      </c>
      <c r="J3400" s="148" t="s">
        <v>70</v>
      </c>
      <c r="K3400" s="153"/>
      <c r="L3400" s="153"/>
      <c r="M3400" s="153"/>
      <c r="N3400" s="153"/>
      <c r="O3400" s="155">
        <v>21997838035</v>
      </c>
      <c r="P3400" s="156" t="s">
        <v>60</v>
      </c>
      <c r="Q3400" s="157" t="s">
        <v>6178</v>
      </c>
      <c r="R3400" s="158">
        <v>45812</v>
      </c>
      <c r="S3400" s="159">
        <v>45944</v>
      </c>
      <c r="T3400" s="159" t="s">
        <v>62</v>
      </c>
      <c r="U3400" s="159" t="s">
        <v>6152</v>
      </c>
      <c r="V3400" s="154">
        <v>45812</v>
      </c>
      <c r="W3400" s="154"/>
      <c r="X3400" s="154"/>
      <c r="Y3400" s="160"/>
      <c r="Z3400" s="160"/>
      <c r="AA3400" s="153">
        <v>135</v>
      </c>
      <c r="AB3400" s="153">
        <v>1.59</v>
      </c>
      <c r="AC3400" s="182">
        <f t="shared" si="108"/>
        <v>53.399786400854389</v>
      </c>
      <c r="AD3400" s="153" t="str">
        <f t="shared" si="109"/>
        <v>OBESIDADE III</v>
      </c>
      <c r="AE3400" s="207"/>
      <c r="AF3400" s="153"/>
      <c r="AG3400" s="159"/>
      <c r="AH3400" s="153"/>
      <c r="AI3400" s="161"/>
      <c r="AJ3400" s="153"/>
      <c r="AK3400" s="153"/>
      <c r="AL3400" s="207" t="s">
        <v>143</v>
      </c>
      <c r="AM3400" s="207"/>
      <c r="AN3400" s="207"/>
      <c r="AO3400" s="207"/>
      <c r="AP3400" s="147" t="s">
        <v>466</v>
      </c>
      <c r="AQ3400" s="147"/>
      <c r="AR3400" s="147"/>
      <c r="AS3400" s="209" t="s">
        <v>68</v>
      </c>
      <c r="AT3400" s="223" t="str">
        <f>MONTH(B3400)&amp;"/"&amp;YEAR(B3400)</f>
        <v>1/2024</v>
      </c>
      <c r="AU3400" s="223">
        <f>WEEKNUM(B3400)-WEEKNUM(EOMONTH(B3400,-1)+1)+1</f>
        <v>1</v>
      </c>
      <c r="AV3400" s="209" t="str">
        <f>MONTH(R3400)&amp;"/"&amp;YEAR(R3400)</f>
        <v>6/2025</v>
      </c>
      <c r="AW3400" s="209">
        <f>WEEKNUM(R3400)-WEEKNUM(EOMONTH(R3400,-1)+1)+1</f>
        <v>1</v>
      </c>
      <c r="AX3400" s="209">
        <f>IF(BB3400="S",IF(Q3400="1. Aceitou o programa",R3400-B3400,0),0)</f>
        <v>0</v>
      </c>
      <c r="AY3400" s="209">
        <f>IF(BB3400="S",IF(AND(S3400&lt;&gt;"",R3400&lt;&gt;""),S3400-R3400,0),0)</f>
        <v>132</v>
      </c>
      <c r="AZ3400" s="209">
        <f>IF(BB3400="S",IF(Q3400="1. Aceitou o programa",IF(OR(X3400="Não se Aplica",X3400=""),IF(OR(W3400="Não se Aplica",W3400=""),0,W3400-V3400),AVERAGE(X3400-W3400,W3400-V3400)),0),0)</f>
        <v>0</v>
      </c>
      <c r="BA3400" s="209">
        <f>IF(BB3400="S",IF(AND(Q3400="1. Aceitou o programa",AH3400="Realizada"),IFERROR(IF(AG3400="",0,AG3400-R3400),0),0),0)</f>
        <v>0</v>
      </c>
      <c r="BB3400" s="209" t="str">
        <f>_xlfn.XLOOKUP(U3400,'Lista Suspensa'!$AA$20:$AA$23,'Lista Suspensa'!$AB$20:$AB$23,"N/A")</f>
        <v>S</v>
      </c>
    </row>
    <row r="3401" spans="1:54" ht="12" customHeight="1">
      <c r="A3401" s="151" t="s">
        <v>121</v>
      </c>
      <c r="B3401" s="152">
        <v>45292</v>
      </c>
      <c r="C3401" s="153" t="s">
        <v>122</v>
      </c>
      <c r="D3401" s="153" t="s">
        <v>167</v>
      </c>
      <c r="E3401" s="244">
        <v>89997455</v>
      </c>
      <c r="F3401" s="144" t="s">
        <v>6230</v>
      </c>
      <c r="G3401" s="230"/>
      <c r="H3401" s="154">
        <v>29140</v>
      </c>
      <c r="I3401" s="153">
        <v>46</v>
      </c>
      <c r="J3401" s="148" t="s">
        <v>70</v>
      </c>
      <c r="K3401" s="153" t="s">
        <v>422</v>
      </c>
      <c r="L3401" s="153"/>
      <c r="M3401" s="153"/>
      <c r="N3401" s="153"/>
      <c r="O3401" s="155">
        <v>19995548873</v>
      </c>
      <c r="P3401" s="156" t="s">
        <v>60</v>
      </c>
      <c r="Q3401" s="157" t="s">
        <v>6178</v>
      </c>
      <c r="R3401" s="158">
        <v>45812</v>
      </c>
      <c r="S3401" s="159">
        <v>45918</v>
      </c>
      <c r="T3401" s="159" t="s">
        <v>62</v>
      </c>
      <c r="U3401" s="159" t="s">
        <v>6152</v>
      </c>
      <c r="V3401" s="154">
        <v>45812</v>
      </c>
      <c r="W3401" s="154"/>
      <c r="X3401" s="154"/>
      <c r="Y3401" s="160"/>
      <c r="Z3401" s="160"/>
      <c r="AA3401" s="153">
        <v>97</v>
      </c>
      <c r="AB3401" s="153">
        <v>1.64</v>
      </c>
      <c r="AC3401" s="182">
        <f t="shared" si="108"/>
        <v>36.064842355740637</v>
      </c>
      <c r="AD3401" s="153" t="str">
        <f t="shared" si="109"/>
        <v>OBESIDADE II</v>
      </c>
      <c r="AE3401" s="207"/>
      <c r="AF3401" s="153"/>
      <c r="AG3401" s="159"/>
      <c r="AH3401" s="153"/>
      <c r="AI3401" s="161"/>
      <c r="AJ3401" s="153"/>
      <c r="AK3401" s="153"/>
      <c r="AL3401" s="207" t="s">
        <v>85</v>
      </c>
      <c r="AM3401" s="207" t="s">
        <v>177</v>
      </c>
      <c r="AN3401" s="207">
        <v>45918</v>
      </c>
      <c r="AO3401" s="207"/>
      <c r="AP3401" s="147" t="s">
        <v>466</v>
      </c>
      <c r="AQ3401" s="147"/>
      <c r="AR3401" s="147"/>
      <c r="AS3401" s="209" t="s">
        <v>68</v>
      </c>
      <c r="AT3401" s="223" t="str">
        <f>MONTH(B3401)&amp;"/"&amp;YEAR(B3401)</f>
        <v>1/2024</v>
      </c>
      <c r="AU3401" s="223">
        <f>WEEKNUM(B3401)-WEEKNUM(EOMONTH(B3401,-1)+1)+1</f>
        <v>1</v>
      </c>
      <c r="AV3401" s="209" t="str">
        <f>MONTH(R3401)&amp;"/"&amp;YEAR(R3401)</f>
        <v>6/2025</v>
      </c>
      <c r="AW3401" s="209">
        <f>WEEKNUM(R3401)-WEEKNUM(EOMONTH(R3401,-1)+1)+1</f>
        <v>1</v>
      </c>
      <c r="AX3401" s="209">
        <f>IF(BB3401="S",IF(Q3401="1. Aceitou o programa",R3401-B3401,0),0)</f>
        <v>0</v>
      </c>
      <c r="AY3401" s="209">
        <f>IF(BB3401="S",IF(AND(S3401&lt;&gt;"",R3401&lt;&gt;""),S3401-R3401,0),0)</f>
        <v>106</v>
      </c>
      <c r="AZ3401" s="209">
        <f>IF(BB3401="S",IF(Q3401="1. Aceitou o programa",IF(OR(X3401="Não se Aplica",X3401=""),IF(OR(W3401="Não se Aplica",W3401=""),0,W3401-V3401),AVERAGE(X3401-W3401,W3401-V3401)),0),0)</f>
        <v>0</v>
      </c>
      <c r="BA3401" s="209">
        <f>IF(BB3401="S",IF(AND(Q3401="1. Aceitou o programa",AH3401="Realizada"),IFERROR(IF(AG3401="",0,AG3401-R3401),0),0),0)</f>
        <v>0</v>
      </c>
      <c r="BB3401" s="209" t="str">
        <f>_xlfn.XLOOKUP(U3401,'Lista Suspensa'!$AA$20:$AA$23,'Lista Suspensa'!$AB$20:$AB$23,"N/A")</f>
        <v>S</v>
      </c>
    </row>
    <row r="3402" spans="1:54" ht="12" customHeight="1">
      <c r="A3402" s="151" t="s">
        <v>54</v>
      </c>
      <c r="B3402" s="152">
        <v>46083</v>
      </c>
      <c r="C3402" s="153" t="s">
        <v>55</v>
      </c>
      <c r="D3402" s="153" t="s">
        <v>56</v>
      </c>
      <c r="E3402" s="244">
        <v>82253152</v>
      </c>
      <c r="F3402" s="144" t="s">
        <v>6231</v>
      </c>
      <c r="G3402" s="230"/>
      <c r="H3402" s="154">
        <v>25706</v>
      </c>
      <c r="I3402" s="153">
        <v>56</v>
      </c>
      <c r="J3402" s="148" t="s">
        <v>70</v>
      </c>
      <c r="K3402" s="153" t="s">
        <v>101</v>
      </c>
      <c r="L3402" s="153"/>
      <c r="M3402" s="153"/>
      <c r="N3402" s="153">
        <v>60</v>
      </c>
      <c r="O3402" s="155" t="s">
        <v>6232</v>
      </c>
      <c r="P3402" s="156" t="s">
        <v>2026</v>
      </c>
      <c r="Q3402" s="157" t="s">
        <v>6178</v>
      </c>
      <c r="R3402" s="158">
        <v>46112</v>
      </c>
      <c r="S3402" s="159">
        <v>46112</v>
      </c>
      <c r="T3402" s="159" t="s">
        <v>62</v>
      </c>
      <c r="U3402" s="159" t="s">
        <v>6152</v>
      </c>
      <c r="V3402" s="154">
        <v>46112</v>
      </c>
      <c r="W3402" s="154"/>
      <c r="X3402" s="154"/>
      <c r="Y3402" s="160">
        <v>46111</v>
      </c>
      <c r="Z3402" s="160"/>
      <c r="AA3402" s="153"/>
      <c r="AB3402" s="153"/>
      <c r="AC3402" s="182" t="e">
        <f t="shared" si="108"/>
        <v>#DIV/0!</v>
      </c>
      <c r="AD3402" s="153" t="e">
        <f t="shared" si="109"/>
        <v>#DIV/0!</v>
      </c>
      <c r="AE3402" s="207"/>
      <c r="AF3402" s="153"/>
      <c r="AG3402" s="159"/>
      <c r="AH3402" s="153"/>
      <c r="AI3402" s="161"/>
      <c r="AJ3402" s="153"/>
      <c r="AK3402" s="153"/>
      <c r="AL3402" s="207">
        <v>0</v>
      </c>
      <c r="AM3402" s="207"/>
      <c r="AN3402" s="207"/>
      <c r="AO3402" s="207"/>
      <c r="AP3402" s="147" t="s">
        <v>54</v>
      </c>
      <c r="AQ3402" s="147"/>
      <c r="AR3402" s="147"/>
      <c r="AS3402" s="209" t="s">
        <v>68</v>
      </c>
      <c r="AT3402" s="223" t="str">
        <f>MONTH(B3402)&amp;"/"&amp;YEAR(B3402)</f>
        <v>3/2026</v>
      </c>
      <c r="AU3402" s="223">
        <f>WEEKNUM(B3402)-WEEKNUM(EOMONTH(B3402,-1)+1)+1</f>
        <v>1</v>
      </c>
      <c r="AV3402" s="209" t="str">
        <f>MONTH(R3402)&amp;"/"&amp;YEAR(R3402)</f>
        <v>3/2026</v>
      </c>
      <c r="AW3402" s="209">
        <f>WEEKNUM(R3402)-WEEKNUM(EOMONTH(R3402,-1)+1)+1</f>
        <v>5</v>
      </c>
      <c r="AX3402" s="209">
        <f>IF(BB3402="S",IF(Q3402="1. Aceitou o programa",R3402-B3402,0),0)</f>
        <v>0</v>
      </c>
      <c r="AY3402" s="209">
        <f>IF(BB3402="S",IF(AND(S3402&lt;&gt;"",R3402&lt;&gt;""),S3402-R3402,0),0)</f>
        <v>0</v>
      </c>
      <c r="AZ3402" s="209">
        <f>IF(BB3402="S",IF(Q3402="1. Aceitou o programa",IF(OR(X3402="Não se Aplica",X3402=""),IF(OR(W3402="Não se Aplica",W3402=""),0,W3402-V3402),AVERAGE(X3402-W3402,W3402-V3402)),0),0)</f>
        <v>0</v>
      </c>
      <c r="BA3402" s="209">
        <f>IF(BB3402="S",IF(AND(Q3402="1. Aceitou o programa",AH3402="Realizada"),IFERROR(IF(AG3402="",0,AG3402-R3402),0),0),0)</f>
        <v>0</v>
      </c>
      <c r="BB3402" s="209" t="str">
        <f>_xlfn.XLOOKUP(U3402,'Lista Suspensa'!$AA$20:$AA$23,'Lista Suspensa'!$AB$20:$AB$23,"N/A")</f>
        <v>S</v>
      </c>
    </row>
    <row r="3403" spans="1:54" ht="12" customHeight="1">
      <c r="A3403" s="151" t="s">
        <v>121</v>
      </c>
      <c r="B3403" s="152">
        <v>45292</v>
      </c>
      <c r="C3403" s="153" t="s">
        <v>122</v>
      </c>
      <c r="D3403" s="153" t="s">
        <v>56</v>
      </c>
      <c r="E3403" s="244">
        <v>93995236</v>
      </c>
      <c r="F3403" s="144" t="s">
        <v>6233</v>
      </c>
      <c r="G3403" s="230"/>
      <c r="H3403" s="154">
        <v>27433</v>
      </c>
      <c r="I3403" s="153">
        <v>51</v>
      </c>
      <c r="J3403" s="148" t="s">
        <v>70</v>
      </c>
      <c r="K3403" s="153" t="s">
        <v>59</v>
      </c>
      <c r="L3403" s="153"/>
      <c r="M3403" s="153"/>
      <c r="N3403" s="153"/>
      <c r="O3403" s="155">
        <v>1396398550</v>
      </c>
      <c r="P3403" s="156" t="s">
        <v>60</v>
      </c>
      <c r="Q3403" s="157" t="s">
        <v>6178</v>
      </c>
      <c r="R3403" s="158">
        <v>45990</v>
      </c>
      <c r="S3403" s="159">
        <v>46053</v>
      </c>
      <c r="T3403" s="159" t="s">
        <v>62</v>
      </c>
      <c r="U3403" s="159" t="s">
        <v>6152</v>
      </c>
      <c r="V3403" s="154">
        <v>45990</v>
      </c>
      <c r="W3403" s="154"/>
      <c r="X3403" s="154"/>
      <c r="Y3403" s="160"/>
      <c r="Z3403" s="160"/>
      <c r="AA3403" s="153">
        <v>97</v>
      </c>
      <c r="AB3403" s="153">
        <v>1.55</v>
      </c>
      <c r="AC3403" s="182">
        <f t="shared" si="108"/>
        <v>40.374609781477623</v>
      </c>
      <c r="AD3403" s="153" t="str">
        <f t="shared" si="109"/>
        <v>OBESIDADE III</v>
      </c>
      <c r="AE3403" s="207"/>
      <c r="AF3403" s="153"/>
      <c r="AG3403" s="159"/>
      <c r="AH3403" s="153"/>
      <c r="AI3403" s="161"/>
      <c r="AJ3403" s="153"/>
      <c r="AK3403" s="153"/>
      <c r="AL3403" s="207"/>
      <c r="AM3403" s="207"/>
      <c r="AN3403" s="207"/>
      <c r="AO3403" s="207"/>
      <c r="AP3403" s="147" t="s">
        <v>54</v>
      </c>
      <c r="AQ3403" s="147"/>
      <c r="AR3403" s="147"/>
      <c r="AS3403" s="209" t="s">
        <v>68</v>
      </c>
      <c r="AT3403" s="223" t="str">
        <f>MONTH(B3403)&amp;"/"&amp;YEAR(B3403)</f>
        <v>1/2024</v>
      </c>
      <c r="AU3403" s="223">
        <f>WEEKNUM(B3403)-WEEKNUM(EOMONTH(B3403,-1)+1)+1</f>
        <v>1</v>
      </c>
      <c r="AV3403" s="209" t="str">
        <f>MONTH(R3403)&amp;"/"&amp;YEAR(R3403)</f>
        <v>11/2025</v>
      </c>
      <c r="AW3403" s="209">
        <f>WEEKNUM(R3403)-WEEKNUM(EOMONTH(R3403,-1)+1)+1</f>
        <v>5</v>
      </c>
      <c r="AX3403" s="209">
        <f>IF(BB3403="S",IF(Q3403="1. Aceitou o programa",R3403-B3403,0),0)</f>
        <v>0</v>
      </c>
      <c r="AY3403" s="209">
        <f>IF(BB3403="S",IF(AND(S3403&lt;&gt;"",R3403&lt;&gt;""),S3403-R3403,0),0)</f>
        <v>63</v>
      </c>
      <c r="AZ3403" s="209">
        <f>IF(BB3403="S",IF(Q3403="1. Aceitou o programa",IF(OR(X3403="Não se Aplica",X3403=""),IF(OR(W3403="Não se Aplica",W3403=""),0,W3403-V3403),AVERAGE(X3403-W3403,W3403-V3403)),0),0)</f>
        <v>0</v>
      </c>
      <c r="BA3403" s="209">
        <f>IF(BB3403="S",IF(AND(Q3403="1. Aceitou o programa",AH3403="Realizada"),IFERROR(IF(AG3403="",0,AG3403-R3403),0),0),0)</f>
        <v>0</v>
      </c>
      <c r="BB3403" s="209" t="str">
        <f>_xlfn.XLOOKUP(U3403,'Lista Suspensa'!$AA$20:$AA$23,'Lista Suspensa'!$AB$20:$AB$23,"N/A")</f>
        <v>S</v>
      </c>
    </row>
    <row r="3404" spans="1:54" ht="12" customHeight="1">
      <c r="A3404" s="151" t="s">
        <v>121</v>
      </c>
      <c r="B3404" s="152">
        <v>45292</v>
      </c>
      <c r="C3404" s="153" t="s">
        <v>122</v>
      </c>
      <c r="D3404" s="153" t="s">
        <v>167</v>
      </c>
      <c r="E3404" s="244">
        <v>89010172</v>
      </c>
      <c r="F3404" s="144" t="s">
        <v>6234</v>
      </c>
      <c r="G3404" s="230"/>
      <c r="H3404" s="154">
        <v>27942</v>
      </c>
      <c r="I3404" s="153">
        <v>49</v>
      </c>
      <c r="J3404" s="148" t="s">
        <v>70</v>
      </c>
      <c r="K3404" s="153" t="s">
        <v>59</v>
      </c>
      <c r="L3404" s="153"/>
      <c r="M3404" s="153"/>
      <c r="N3404" s="153"/>
      <c r="O3404" s="155" t="s">
        <v>6235</v>
      </c>
      <c r="P3404" s="156" t="s">
        <v>60</v>
      </c>
      <c r="Q3404" s="157" t="s">
        <v>6178</v>
      </c>
      <c r="R3404" s="158">
        <v>45965</v>
      </c>
      <c r="S3404" s="159">
        <v>46053</v>
      </c>
      <c r="T3404" s="159" t="s">
        <v>62</v>
      </c>
      <c r="U3404" s="159" t="s">
        <v>6152</v>
      </c>
      <c r="V3404" s="154">
        <v>45965</v>
      </c>
      <c r="W3404" s="154"/>
      <c r="X3404" s="154"/>
      <c r="Y3404" s="160"/>
      <c r="Z3404" s="160"/>
      <c r="AA3404" s="153">
        <v>120</v>
      </c>
      <c r="AB3404" s="153">
        <v>1.73</v>
      </c>
      <c r="AC3404" s="182">
        <f t="shared" si="108"/>
        <v>40.094891242607503</v>
      </c>
      <c r="AD3404" s="153" t="str">
        <f t="shared" si="109"/>
        <v>OBESIDADE III</v>
      </c>
      <c r="AE3404" s="207"/>
      <c r="AF3404" s="153"/>
      <c r="AG3404" s="159"/>
      <c r="AH3404" s="153"/>
      <c r="AI3404" s="161"/>
      <c r="AJ3404" s="153"/>
      <c r="AK3404" s="153"/>
      <c r="AL3404" s="207"/>
      <c r="AM3404" s="207"/>
      <c r="AN3404" s="207"/>
      <c r="AO3404" s="207"/>
      <c r="AP3404" s="147" t="s">
        <v>54</v>
      </c>
      <c r="AQ3404" s="147"/>
      <c r="AR3404" s="147"/>
      <c r="AS3404" s="209" t="s">
        <v>68</v>
      </c>
      <c r="AT3404" s="223" t="str">
        <f>MONTH(B3404)&amp;"/"&amp;YEAR(B3404)</f>
        <v>1/2024</v>
      </c>
      <c r="AU3404" s="223">
        <f>WEEKNUM(B3404)-WEEKNUM(EOMONTH(B3404,-1)+1)+1</f>
        <v>1</v>
      </c>
      <c r="AV3404" s="209" t="str">
        <f>MONTH(R3404)&amp;"/"&amp;YEAR(R3404)</f>
        <v>11/2025</v>
      </c>
      <c r="AW3404" s="209">
        <f>WEEKNUM(R3404)-WEEKNUM(EOMONTH(R3404,-1)+1)+1</f>
        <v>2</v>
      </c>
      <c r="AX3404" s="209">
        <f>IF(BB3404="S",IF(Q3404="1. Aceitou o programa",R3404-B3404,0),0)</f>
        <v>0</v>
      </c>
      <c r="AY3404" s="209">
        <f>IF(BB3404="S",IF(AND(S3404&lt;&gt;"",R3404&lt;&gt;""),S3404-R3404,0),0)</f>
        <v>88</v>
      </c>
      <c r="AZ3404" s="209">
        <f>IF(BB3404="S",IF(Q3404="1. Aceitou o programa",IF(OR(X3404="Não se Aplica",X3404=""),IF(OR(W3404="Não se Aplica",W3404=""),0,W3404-V3404),AVERAGE(X3404-W3404,W3404-V3404)),0),0)</f>
        <v>0</v>
      </c>
      <c r="BA3404" s="209">
        <f>IF(BB3404="S",IF(AND(Q3404="1. Aceitou o programa",AH3404="Realizada"),IFERROR(IF(AG3404="",0,AG3404-R3404),0),0),0)</f>
        <v>0</v>
      </c>
      <c r="BB3404" s="209" t="str">
        <f>_xlfn.XLOOKUP(U3404,'Lista Suspensa'!$AA$20:$AA$23,'Lista Suspensa'!$AB$20:$AB$23,"N/A")</f>
        <v>S</v>
      </c>
    </row>
    <row r="3405" spans="1:54" ht="12" customHeight="1">
      <c r="A3405" s="151" t="s">
        <v>121</v>
      </c>
      <c r="B3405" s="152">
        <v>45292</v>
      </c>
      <c r="C3405" s="153" t="s">
        <v>122</v>
      </c>
      <c r="D3405" s="153" t="s">
        <v>175</v>
      </c>
      <c r="E3405" s="244">
        <v>95265721</v>
      </c>
      <c r="F3405" s="144" t="s">
        <v>6236</v>
      </c>
      <c r="G3405" s="230"/>
      <c r="H3405" s="154">
        <v>29883</v>
      </c>
      <c r="I3405" s="153">
        <v>44</v>
      </c>
      <c r="J3405" s="148" t="s">
        <v>70</v>
      </c>
      <c r="K3405" s="153" t="s">
        <v>59</v>
      </c>
      <c r="L3405" s="153"/>
      <c r="M3405" s="153"/>
      <c r="N3405" s="153"/>
      <c r="O3405" s="155">
        <v>11999322128</v>
      </c>
      <c r="P3405" s="156" t="s">
        <v>60</v>
      </c>
      <c r="Q3405" s="157" t="s">
        <v>6178</v>
      </c>
      <c r="R3405" s="158">
        <v>45954</v>
      </c>
      <c r="S3405" s="159">
        <v>46085</v>
      </c>
      <c r="T3405" s="159" t="s">
        <v>62</v>
      </c>
      <c r="U3405" s="159" t="s">
        <v>6152</v>
      </c>
      <c r="V3405" s="154">
        <v>45954</v>
      </c>
      <c r="W3405" s="154"/>
      <c r="X3405" s="154"/>
      <c r="Y3405" s="160" t="s">
        <v>6237</v>
      </c>
      <c r="Z3405" s="160" t="s">
        <v>128</v>
      </c>
      <c r="AA3405" s="153">
        <v>93</v>
      </c>
      <c r="AB3405" s="153">
        <v>1.59</v>
      </c>
      <c r="AC3405" s="182">
        <f t="shared" si="108"/>
        <v>36.786519520588584</v>
      </c>
      <c r="AD3405" s="153" t="str">
        <f t="shared" si="109"/>
        <v>OBESIDADE II</v>
      </c>
      <c r="AE3405" s="207" t="s">
        <v>135</v>
      </c>
      <c r="AF3405" s="153" t="s">
        <v>130</v>
      </c>
      <c r="AG3405" s="159"/>
      <c r="AH3405" s="153"/>
      <c r="AI3405" s="161"/>
      <c r="AJ3405" s="153"/>
      <c r="AK3405" s="153"/>
      <c r="AL3405" s="207" t="s">
        <v>85</v>
      </c>
      <c r="AM3405" s="207" t="s">
        <v>177</v>
      </c>
      <c r="AN3405" s="207" t="s">
        <v>191</v>
      </c>
      <c r="AO3405" s="207"/>
      <c r="AP3405" s="147" t="s">
        <v>54</v>
      </c>
      <c r="AQ3405" s="147"/>
      <c r="AR3405" s="147"/>
      <c r="AS3405" s="209" t="s">
        <v>68</v>
      </c>
      <c r="AT3405" s="223" t="str">
        <f>MONTH(B3405)&amp;"/"&amp;YEAR(B3405)</f>
        <v>1/2024</v>
      </c>
      <c r="AU3405" s="223">
        <f>WEEKNUM(B3405)-WEEKNUM(EOMONTH(B3405,-1)+1)+1</f>
        <v>1</v>
      </c>
      <c r="AV3405" s="209" t="str">
        <f>MONTH(R3405)&amp;"/"&amp;YEAR(R3405)</f>
        <v>10/2025</v>
      </c>
      <c r="AW3405" s="209">
        <f>WEEKNUM(R3405)-WEEKNUM(EOMONTH(R3405,-1)+1)+1</f>
        <v>4</v>
      </c>
      <c r="AX3405" s="209">
        <f>IF(BB3405="S",IF(Q3405="1. Aceitou o programa",R3405-B3405,0),0)</f>
        <v>0</v>
      </c>
      <c r="AY3405" s="209">
        <f>IF(BB3405="S",IF(AND(S3405&lt;&gt;"",R3405&lt;&gt;""),S3405-R3405,0),0)</f>
        <v>131</v>
      </c>
      <c r="AZ3405" s="209">
        <f>IF(BB3405="S",IF(Q3405="1. Aceitou o programa",IF(OR(X3405="Não se Aplica",X3405=""),IF(OR(W3405="Não se Aplica",W3405=""),0,W3405-V3405),AVERAGE(X3405-W3405,W3405-V3405)),0),0)</f>
        <v>0</v>
      </c>
      <c r="BA3405" s="209">
        <f>IF(BB3405="S",IF(AND(Q3405="1. Aceitou o programa",AH3405="Realizada"),IFERROR(IF(AG3405="",0,AG3405-R3405),0),0),0)</f>
        <v>0</v>
      </c>
      <c r="BB3405" s="209" t="str">
        <f>_xlfn.XLOOKUP(U3405,'Lista Suspensa'!$AA$20:$AA$23,'Lista Suspensa'!$AB$20:$AB$23,"N/A")</f>
        <v>S</v>
      </c>
    </row>
    <row r="3406" spans="1:54" ht="12" customHeight="1">
      <c r="A3406" s="151" t="s">
        <v>121</v>
      </c>
      <c r="B3406" s="152">
        <v>45292</v>
      </c>
      <c r="C3406" s="153" t="s">
        <v>122</v>
      </c>
      <c r="D3406" s="153" t="s">
        <v>56</v>
      </c>
      <c r="E3406" s="244">
        <v>89503212</v>
      </c>
      <c r="F3406" s="144" t="s">
        <v>6238</v>
      </c>
      <c r="G3406" s="230"/>
      <c r="H3406" s="154">
        <v>30630</v>
      </c>
      <c r="I3406" s="153">
        <v>42</v>
      </c>
      <c r="J3406" s="148" t="s">
        <v>70</v>
      </c>
      <c r="K3406" s="153"/>
      <c r="L3406" s="153"/>
      <c r="M3406" s="153"/>
      <c r="N3406" s="153"/>
      <c r="O3406" s="155" t="s">
        <v>6239</v>
      </c>
      <c r="P3406" s="156" t="s">
        <v>60</v>
      </c>
      <c r="Q3406" s="157" t="s">
        <v>6178</v>
      </c>
      <c r="R3406" s="158">
        <v>45945</v>
      </c>
      <c r="S3406" s="159">
        <v>46057</v>
      </c>
      <c r="T3406" s="159" t="s">
        <v>62</v>
      </c>
      <c r="U3406" s="159" t="s">
        <v>6152</v>
      </c>
      <c r="V3406" s="154">
        <v>45945</v>
      </c>
      <c r="W3406" s="154"/>
      <c r="X3406" s="154"/>
      <c r="Y3406" s="160"/>
      <c r="Z3406" s="160" t="s">
        <v>128</v>
      </c>
      <c r="AA3406" s="153">
        <v>97</v>
      </c>
      <c r="AB3406" s="153">
        <v>1.58</v>
      </c>
      <c r="AC3406" s="182">
        <f t="shared" si="108"/>
        <v>38.855952571703249</v>
      </c>
      <c r="AD3406" s="153" t="str">
        <f t="shared" si="109"/>
        <v>OBESIDADE II</v>
      </c>
      <c r="AE3406" s="207" t="s">
        <v>135</v>
      </c>
      <c r="AF3406" s="153" t="s">
        <v>130</v>
      </c>
      <c r="AG3406" s="159"/>
      <c r="AH3406" s="153"/>
      <c r="AI3406" s="161"/>
      <c r="AJ3406" s="153"/>
      <c r="AK3406" s="153"/>
      <c r="AL3406" s="207"/>
      <c r="AM3406" s="207"/>
      <c r="AN3406" s="207"/>
      <c r="AO3406" s="207"/>
      <c r="AP3406" s="147" t="s">
        <v>54</v>
      </c>
      <c r="AQ3406" s="147"/>
      <c r="AR3406" s="147"/>
      <c r="AS3406" s="209" t="s">
        <v>68</v>
      </c>
      <c r="AT3406" s="223" t="str">
        <f>MONTH(B3406)&amp;"/"&amp;YEAR(B3406)</f>
        <v>1/2024</v>
      </c>
      <c r="AU3406" s="223">
        <f>WEEKNUM(B3406)-WEEKNUM(EOMONTH(B3406,-1)+1)+1</f>
        <v>1</v>
      </c>
      <c r="AV3406" s="209" t="str">
        <f>MONTH(R3406)&amp;"/"&amp;YEAR(R3406)</f>
        <v>10/2025</v>
      </c>
      <c r="AW3406" s="209">
        <f>WEEKNUM(R3406)-WEEKNUM(EOMONTH(R3406,-1)+1)+1</f>
        <v>3</v>
      </c>
      <c r="AX3406" s="209">
        <f>IF(BB3406="S",IF(Q3406="1. Aceitou o programa",R3406-B3406,0),0)</f>
        <v>0</v>
      </c>
      <c r="AY3406" s="209">
        <f>IF(BB3406="S",IF(AND(S3406&lt;&gt;"",R3406&lt;&gt;""),S3406-R3406,0),0)</f>
        <v>112</v>
      </c>
      <c r="AZ3406" s="209">
        <f>IF(BB3406="S",IF(Q3406="1. Aceitou o programa",IF(OR(X3406="Não se Aplica",X3406=""),IF(OR(W3406="Não se Aplica",W3406=""),0,W3406-V3406),AVERAGE(X3406-W3406,W3406-V3406)),0),0)</f>
        <v>0</v>
      </c>
      <c r="BA3406" s="209">
        <f>IF(BB3406="S",IF(AND(Q3406="1. Aceitou o programa",AH3406="Realizada"),IFERROR(IF(AG3406="",0,AG3406-R3406),0),0),0)</f>
        <v>0</v>
      </c>
      <c r="BB3406" s="209" t="str">
        <f>_xlfn.XLOOKUP(U3406,'Lista Suspensa'!$AA$20:$AA$23,'Lista Suspensa'!$AB$20:$AB$23,"N/A")</f>
        <v>S</v>
      </c>
    </row>
    <row r="3407" spans="1:54" ht="12" customHeight="1">
      <c r="A3407" s="151" t="s">
        <v>121</v>
      </c>
      <c r="B3407" s="152">
        <v>45292</v>
      </c>
      <c r="C3407" s="153" t="s">
        <v>122</v>
      </c>
      <c r="D3407" s="153" t="s">
        <v>6240</v>
      </c>
      <c r="E3407" s="244">
        <v>89593779</v>
      </c>
      <c r="F3407" s="144" t="s">
        <v>6241</v>
      </c>
      <c r="G3407" s="230"/>
      <c r="H3407" s="154">
        <v>32166</v>
      </c>
      <c r="I3407" s="153">
        <v>38</v>
      </c>
      <c r="J3407" s="148" t="s">
        <v>58</v>
      </c>
      <c r="K3407" s="153"/>
      <c r="L3407" s="153"/>
      <c r="M3407" s="153"/>
      <c r="N3407" s="153"/>
      <c r="O3407" s="155">
        <v>11914773441</v>
      </c>
      <c r="P3407" s="156" t="s">
        <v>60</v>
      </c>
      <c r="Q3407" s="157" t="s">
        <v>6178</v>
      </c>
      <c r="R3407" s="158">
        <v>45930</v>
      </c>
      <c r="S3407" s="159">
        <v>45945</v>
      </c>
      <c r="T3407" s="159" t="s">
        <v>62</v>
      </c>
      <c r="U3407" s="159" t="s">
        <v>6152</v>
      </c>
      <c r="V3407" s="154">
        <v>45930</v>
      </c>
      <c r="W3407" s="154"/>
      <c r="X3407" s="154"/>
      <c r="Y3407" s="160"/>
      <c r="Z3407" s="160"/>
      <c r="AA3407" s="153">
        <v>113</v>
      </c>
      <c r="AB3407" s="153">
        <v>1.76</v>
      </c>
      <c r="AC3407" s="182">
        <f t="shared" si="108"/>
        <v>36.479855371900825</v>
      </c>
      <c r="AD3407" s="153" t="str">
        <f t="shared" si="109"/>
        <v>OBESIDADE II</v>
      </c>
      <c r="AE3407" s="207"/>
      <c r="AF3407" s="153"/>
      <c r="AG3407" s="159"/>
      <c r="AH3407" s="153"/>
      <c r="AI3407" s="161"/>
      <c r="AJ3407" s="153"/>
      <c r="AK3407" s="153"/>
      <c r="AL3407" s="207"/>
      <c r="AM3407" s="207"/>
      <c r="AN3407" s="207"/>
      <c r="AO3407" s="207"/>
      <c r="AP3407" s="147" t="s">
        <v>54</v>
      </c>
      <c r="AQ3407" s="147"/>
      <c r="AR3407" s="147"/>
      <c r="AS3407" s="209" t="s">
        <v>68</v>
      </c>
      <c r="AT3407" s="223" t="str">
        <f>MONTH(B3407)&amp;"/"&amp;YEAR(B3407)</f>
        <v>1/2024</v>
      </c>
      <c r="AU3407" s="223">
        <f>WEEKNUM(B3407)-WEEKNUM(EOMONTH(B3407,-1)+1)+1</f>
        <v>1</v>
      </c>
      <c r="AV3407" s="209" t="str">
        <f>MONTH(R3407)&amp;"/"&amp;YEAR(R3407)</f>
        <v>9/2025</v>
      </c>
      <c r="AW3407" s="209">
        <f>WEEKNUM(R3407)-WEEKNUM(EOMONTH(R3407,-1)+1)+1</f>
        <v>5</v>
      </c>
      <c r="AX3407" s="209">
        <f>IF(BB3407="S",IF(Q3407="1. Aceitou o programa",R3407-B3407,0),0)</f>
        <v>0</v>
      </c>
      <c r="AY3407" s="209">
        <f>IF(BB3407="S",IF(AND(S3407&lt;&gt;"",R3407&lt;&gt;""),S3407-R3407,0),0)</f>
        <v>15</v>
      </c>
      <c r="AZ3407" s="209">
        <f>IF(BB3407="S",IF(Q3407="1. Aceitou o programa",IF(OR(X3407="Não se Aplica",X3407=""),IF(OR(W3407="Não se Aplica",W3407=""),0,W3407-V3407),AVERAGE(X3407-W3407,W3407-V3407)),0),0)</f>
        <v>0</v>
      </c>
      <c r="BA3407" s="209">
        <f>IF(BB3407="S",IF(AND(Q3407="1. Aceitou o programa",AH3407="Realizada"),IFERROR(IF(AG3407="",0,AG3407-R3407),0),0),0)</f>
        <v>0</v>
      </c>
      <c r="BB3407" s="209" t="str">
        <f>_xlfn.XLOOKUP(U3407,'Lista Suspensa'!$AA$20:$AA$23,'Lista Suspensa'!$AB$20:$AB$23,"N/A")</f>
        <v>S</v>
      </c>
    </row>
    <row r="3408" spans="1:54" ht="12" customHeight="1">
      <c r="A3408" s="151" t="s">
        <v>121</v>
      </c>
      <c r="B3408" s="152">
        <v>45292</v>
      </c>
      <c r="C3408" s="153" t="s">
        <v>122</v>
      </c>
      <c r="D3408" s="153" t="s">
        <v>175</v>
      </c>
      <c r="E3408" s="244">
        <v>94293672</v>
      </c>
      <c r="F3408" s="144" t="s">
        <v>6242</v>
      </c>
      <c r="G3408" s="230"/>
      <c r="H3408" s="154">
        <v>32393</v>
      </c>
      <c r="I3408" s="153">
        <v>37</v>
      </c>
      <c r="J3408" s="148" t="s">
        <v>70</v>
      </c>
      <c r="K3408" s="153" t="s">
        <v>59</v>
      </c>
      <c r="L3408" s="153"/>
      <c r="M3408" s="153"/>
      <c r="N3408" s="153"/>
      <c r="O3408" s="155">
        <v>11985561882</v>
      </c>
      <c r="P3408" s="156" t="s">
        <v>60</v>
      </c>
      <c r="Q3408" s="157" t="s">
        <v>6178</v>
      </c>
      <c r="R3408" s="158">
        <v>45926</v>
      </c>
      <c r="S3408" s="159">
        <v>45932</v>
      </c>
      <c r="T3408" s="159" t="s">
        <v>62</v>
      </c>
      <c r="U3408" s="159" t="s">
        <v>6152</v>
      </c>
      <c r="V3408" s="154">
        <v>45926</v>
      </c>
      <c r="W3408" s="154"/>
      <c r="X3408" s="154"/>
      <c r="Y3408" s="160"/>
      <c r="Z3408" s="160"/>
      <c r="AA3408" s="153">
        <v>102</v>
      </c>
      <c r="AB3408" s="153">
        <v>1.63</v>
      </c>
      <c r="AC3408" s="182">
        <f t="shared" si="108"/>
        <v>38.390605592984308</v>
      </c>
      <c r="AD3408" s="153" t="str">
        <f t="shared" si="109"/>
        <v>OBESIDADE II</v>
      </c>
      <c r="AE3408" s="207"/>
      <c r="AF3408" s="153"/>
      <c r="AG3408" s="159"/>
      <c r="AH3408" s="153"/>
      <c r="AI3408" s="161"/>
      <c r="AJ3408" s="153"/>
      <c r="AK3408" s="153"/>
      <c r="AL3408" s="207"/>
      <c r="AM3408" s="207"/>
      <c r="AN3408" s="207"/>
      <c r="AO3408" s="207"/>
      <c r="AP3408" s="147" t="s">
        <v>54</v>
      </c>
      <c r="AQ3408" s="147"/>
      <c r="AR3408" s="147"/>
      <c r="AS3408" s="209" t="s">
        <v>68</v>
      </c>
      <c r="AT3408" s="223" t="str">
        <f>MONTH(B3408)&amp;"/"&amp;YEAR(B3408)</f>
        <v>1/2024</v>
      </c>
      <c r="AU3408" s="223">
        <f>WEEKNUM(B3408)-WEEKNUM(EOMONTH(B3408,-1)+1)+1</f>
        <v>1</v>
      </c>
      <c r="AV3408" s="209" t="str">
        <f>MONTH(R3408)&amp;"/"&amp;YEAR(R3408)</f>
        <v>9/2025</v>
      </c>
      <c r="AW3408" s="209">
        <f>WEEKNUM(R3408)-WEEKNUM(EOMONTH(R3408,-1)+1)+1</f>
        <v>4</v>
      </c>
      <c r="AX3408" s="209">
        <f>IF(BB3408="S",IF(Q3408="1. Aceitou o programa",R3408-B3408,0),0)</f>
        <v>0</v>
      </c>
      <c r="AY3408" s="209">
        <f>IF(BB3408="S",IF(AND(S3408&lt;&gt;"",R3408&lt;&gt;""),S3408-R3408,0),0)</f>
        <v>6</v>
      </c>
      <c r="AZ3408" s="209">
        <f>IF(BB3408="S",IF(Q3408="1. Aceitou o programa",IF(OR(X3408="Não se Aplica",X3408=""),IF(OR(W3408="Não se Aplica",W3408=""),0,W3408-V3408),AVERAGE(X3408-W3408,W3408-V3408)),0),0)</f>
        <v>0</v>
      </c>
      <c r="BA3408" s="209">
        <f>IF(BB3408="S",IF(AND(Q3408="1. Aceitou o programa",AH3408="Realizada"),IFERROR(IF(AG3408="",0,AG3408-R3408),0),0),0)</f>
        <v>0</v>
      </c>
      <c r="BB3408" s="209" t="str">
        <f>_xlfn.XLOOKUP(U3408,'Lista Suspensa'!$AA$20:$AA$23,'Lista Suspensa'!$AB$20:$AB$23,"N/A")</f>
        <v>S</v>
      </c>
    </row>
    <row r="3409" spans="1:54" ht="12" customHeight="1">
      <c r="A3409" s="151" t="s">
        <v>121</v>
      </c>
      <c r="B3409" s="152">
        <v>45292</v>
      </c>
      <c r="C3409" s="153" t="s">
        <v>122</v>
      </c>
      <c r="D3409" s="153" t="s">
        <v>167</v>
      </c>
      <c r="E3409" s="244">
        <v>93991109</v>
      </c>
      <c r="F3409" s="144" t="s">
        <v>6243</v>
      </c>
      <c r="G3409" s="230"/>
      <c r="H3409" s="154">
        <v>32053</v>
      </c>
      <c r="I3409" s="153">
        <v>38</v>
      </c>
      <c r="J3409" s="148" t="s">
        <v>70</v>
      </c>
      <c r="K3409" s="153" t="s">
        <v>59</v>
      </c>
      <c r="L3409" s="153"/>
      <c r="M3409" s="153"/>
      <c r="N3409" s="153"/>
      <c r="O3409" s="155">
        <v>11954619936</v>
      </c>
      <c r="P3409" s="156" t="s">
        <v>60</v>
      </c>
      <c r="Q3409" s="157" t="s">
        <v>6178</v>
      </c>
      <c r="R3409" s="158">
        <v>45926</v>
      </c>
      <c r="S3409" s="159">
        <v>45896</v>
      </c>
      <c r="T3409" s="159" t="s">
        <v>62</v>
      </c>
      <c r="U3409" s="159" t="s">
        <v>6152</v>
      </c>
      <c r="V3409" s="154">
        <v>45926</v>
      </c>
      <c r="W3409" s="154"/>
      <c r="X3409" s="154"/>
      <c r="Y3409" s="160"/>
      <c r="Z3409" s="160"/>
      <c r="AA3409" s="153">
        <v>99</v>
      </c>
      <c r="AB3409" s="153">
        <v>1.57</v>
      </c>
      <c r="AC3409" s="182">
        <f t="shared" si="108"/>
        <v>40.163901172461358</v>
      </c>
      <c r="AD3409" s="153" t="str">
        <f t="shared" si="109"/>
        <v>OBESIDADE III</v>
      </c>
      <c r="AE3409" s="207" t="s">
        <v>135</v>
      </c>
      <c r="AF3409" s="153" t="s">
        <v>130</v>
      </c>
      <c r="AG3409" s="159"/>
      <c r="AH3409" s="153"/>
      <c r="AI3409" s="161"/>
      <c r="AJ3409" s="153"/>
      <c r="AK3409" s="153"/>
      <c r="AL3409" s="207" t="s">
        <v>85</v>
      </c>
      <c r="AM3409" s="207" t="s">
        <v>86</v>
      </c>
      <c r="AN3409" s="207">
        <v>45896</v>
      </c>
      <c r="AO3409" s="207"/>
      <c r="AP3409" s="147" t="s">
        <v>54</v>
      </c>
      <c r="AQ3409" s="147"/>
      <c r="AR3409" s="147"/>
      <c r="AS3409" s="209" t="s">
        <v>68</v>
      </c>
      <c r="AT3409" s="223" t="str">
        <f>MONTH(B3409)&amp;"/"&amp;YEAR(B3409)</f>
        <v>1/2024</v>
      </c>
      <c r="AU3409" s="223">
        <f>WEEKNUM(B3409)-WEEKNUM(EOMONTH(B3409,-1)+1)+1</f>
        <v>1</v>
      </c>
      <c r="AV3409" s="209" t="str">
        <f>MONTH(R3409)&amp;"/"&amp;YEAR(R3409)</f>
        <v>9/2025</v>
      </c>
      <c r="AW3409" s="209">
        <f>WEEKNUM(R3409)-WEEKNUM(EOMONTH(R3409,-1)+1)+1</f>
        <v>4</v>
      </c>
      <c r="AX3409" s="209">
        <f>IF(BB3409="S",IF(Q3409="1. Aceitou o programa",R3409-B3409,0),0)</f>
        <v>0</v>
      </c>
      <c r="AY3409" s="209">
        <f>IF(BB3409="S",IF(AND(S3409&lt;&gt;"",R3409&lt;&gt;""),S3409-R3409,0),0)</f>
        <v>-30</v>
      </c>
      <c r="AZ3409" s="209">
        <f>IF(BB3409="S",IF(Q3409="1. Aceitou o programa",IF(OR(X3409="Não se Aplica",X3409=""),IF(OR(W3409="Não se Aplica",W3409=""),0,W3409-V3409),AVERAGE(X3409-W3409,W3409-V3409)),0),0)</f>
        <v>0</v>
      </c>
      <c r="BA3409" s="209">
        <f>IF(BB3409="S",IF(AND(Q3409="1. Aceitou o programa",AH3409="Realizada"),IFERROR(IF(AG3409="",0,AG3409-R3409),0),0),0)</f>
        <v>0</v>
      </c>
      <c r="BB3409" s="209" t="str">
        <f>_xlfn.XLOOKUP(U3409,'Lista Suspensa'!$AA$20:$AA$23,'Lista Suspensa'!$AB$20:$AB$23,"N/A")</f>
        <v>S</v>
      </c>
    </row>
    <row r="3410" spans="1:54" ht="12" customHeight="1">
      <c r="A3410" s="151" t="s">
        <v>121</v>
      </c>
      <c r="B3410" s="152">
        <v>45292</v>
      </c>
      <c r="C3410" s="153" t="s">
        <v>122</v>
      </c>
      <c r="D3410" s="153" t="s">
        <v>56</v>
      </c>
      <c r="E3410" s="244">
        <v>95281517</v>
      </c>
      <c r="F3410" s="144" t="s">
        <v>6244</v>
      </c>
      <c r="G3410" s="230"/>
      <c r="H3410" s="154">
        <v>33369</v>
      </c>
      <c r="I3410" s="153">
        <v>35</v>
      </c>
      <c r="J3410" s="148" t="s">
        <v>70</v>
      </c>
      <c r="K3410" s="153" t="s">
        <v>59</v>
      </c>
      <c r="L3410" s="153"/>
      <c r="M3410" s="153"/>
      <c r="N3410" s="153"/>
      <c r="O3410" s="155" t="s">
        <v>6245</v>
      </c>
      <c r="P3410" s="156" t="s">
        <v>60</v>
      </c>
      <c r="Q3410" s="157" t="s">
        <v>6178</v>
      </c>
      <c r="R3410" s="158">
        <v>45925</v>
      </c>
      <c r="S3410" s="159">
        <v>45925</v>
      </c>
      <c r="T3410" s="159" t="s">
        <v>62</v>
      </c>
      <c r="U3410" s="159" t="s">
        <v>6152</v>
      </c>
      <c r="V3410" s="154">
        <v>45925</v>
      </c>
      <c r="W3410" s="154"/>
      <c r="X3410" s="154"/>
      <c r="Y3410" s="160"/>
      <c r="Z3410" s="160"/>
      <c r="AA3410" s="153">
        <v>109</v>
      </c>
      <c r="AB3410" s="153">
        <v>1.51</v>
      </c>
      <c r="AC3410" s="182">
        <f t="shared" si="108"/>
        <v>47.804920836805401</v>
      </c>
      <c r="AD3410" s="153" t="str">
        <f t="shared" si="109"/>
        <v>OBESIDADE III</v>
      </c>
      <c r="AE3410" s="207"/>
      <c r="AF3410" s="153"/>
      <c r="AG3410" s="159"/>
      <c r="AH3410" s="153"/>
      <c r="AI3410" s="161"/>
      <c r="AJ3410" s="153"/>
      <c r="AK3410" s="153"/>
      <c r="AL3410" s="207"/>
      <c r="AM3410" s="207"/>
      <c r="AN3410" s="207"/>
      <c r="AO3410" s="207"/>
      <c r="AP3410" s="147" t="s">
        <v>54</v>
      </c>
      <c r="AQ3410" s="147"/>
      <c r="AR3410" s="147"/>
      <c r="AS3410" s="209" t="s">
        <v>68</v>
      </c>
      <c r="AT3410" s="223" t="str">
        <f>MONTH(B3410)&amp;"/"&amp;YEAR(B3410)</f>
        <v>1/2024</v>
      </c>
      <c r="AU3410" s="223">
        <f>WEEKNUM(B3410)-WEEKNUM(EOMONTH(B3410,-1)+1)+1</f>
        <v>1</v>
      </c>
      <c r="AV3410" s="209" t="str">
        <f>MONTH(R3410)&amp;"/"&amp;YEAR(R3410)</f>
        <v>9/2025</v>
      </c>
      <c r="AW3410" s="209">
        <f>WEEKNUM(R3410)-WEEKNUM(EOMONTH(R3410,-1)+1)+1</f>
        <v>4</v>
      </c>
      <c r="AX3410" s="209">
        <f>IF(BB3410="S",IF(Q3410="1. Aceitou o programa",R3410-B3410,0),0)</f>
        <v>0</v>
      </c>
      <c r="AY3410" s="209">
        <f>IF(BB3410="S",IF(AND(S3410&lt;&gt;"",R3410&lt;&gt;""),S3410-R3410,0),0)</f>
        <v>0</v>
      </c>
      <c r="AZ3410" s="209">
        <f>IF(BB3410="S",IF(Q3410="1. Aceitou o programa",IF(OR(X3410="Não se Aplica",X3410=""),IF(OR(W3410="Não se Aplica",W3410=""),0,W3410-V3410),AVERAGE(X3410-W3410,W3410-V3410)),0),0)</f>
        <v>0</v>
      </c>
      <c r="BA3410" s="209">
        <f>IF(BB3410="S",IF(AND(Q3410="1. Aceitou o programa",AH3410="Realizada"),IFERROR(IF(AG3410="",0,AG3410-R3410),0),0),0)</f>
        <v>0</v>
      </c>
      <c r="BB3410" s="209" t="str">
        <f>_xlfn.XLOOKUP(U3410,'Lista Suspensa'!$AA$20:$AA$23,'Lista Suspensa'!$AB$20:$AB$23,"N/A")</f>
        <v>S</v>
      </c>
    </row>
    <row r="3411" spans="1:54" ht="12" customHeight="1">
      <c r="A3411" s="151" t="s">
        <v>121</v>
      </c>
      <c r="B3411" s="152">
        <v>45292</v>
      </c>
      <c r="C3411" s="153" t="s">
        <v>122</v>
      </c>
      <c r="D3411" s="153" t="s">
        <v>167</v>
      </c>
      <c r="E3411" s="244">
        <v>67434037</v>
      </c>
      <c r="F3411" s="144" t="s">
        <v>6246</v>
      </c>
      <c r="G3411" s="230"/>
      <c r="H3411" s="154">
        <v>26528</v>
      </c>
      <c r="I3411" s="153">
        <v>53</v>
      </c>
      <c r="J3411" s="148" t="s">
        <v>70</v>
      </c>
      <c r="K3411" s="153"/>
      <c r="L3411" s="153"/>
      <c r="M3411" s="153"/>
      <c r="N3411" s="153"/>
      <c r="O3411" s="155">
        <v>11983381551</v>
      </c>
      <c r="P3411" s="156" t="s">
        <v>60</v>
      </c>
      <c r="Q3411" s="157" t="s">
        <v>6178</v>
      </c>
      <c r="R3411" s="158">
        <v>45925</v>
      </c>
      <c r="S3411" s="159">
        <v>45929</v>
      </c>
      <c r="T3411" s="159" t="s">
        <v>62</v>
      </c>
      <c r="U3411" s="159" t="s">
        <v>6152</v>
      </c>
      <c r="V3411" s="154">
        <v>45925</v>
      </c>
      <c r="W3411" s="154"/>
      <c r="X3411" s="154"/>
      <c r="Y3411" s="160"/>
      <c r="Z3411" s="160"/>
      <c r="AA3411" s="153">
        <v>92</v>
      </c>
      <c r="AB3411" s="153">
        <v>1.62</v>
      </c>
      <c r="AC3411" s="182">
        <f t="shared" si="108"/>
        <v>35.055631763450684</v>
      </c>
      <c r="AD3411" s="153" t="str">
        <f t="shared" si="109"/>
        <v>OBESIDADE II</v>
      </c>
      <c r="AE3411" s="207"/>
      <c r="AF3411" s="153"/>
      <c r="AG3411" s="159"/>
      <c r="AH3411" s="153"/>
      <c r="AI3411" s="161"/>
      <c r="AJ3411" s="153"/>
      <c r="AK3411" s="153"/>
      <c r="AL3411" s="207"/>
      <c r="AM3411" s="207"/>
      <c r="AN3411" s="207"/>
      <c r="AO3411" s="207"/>
      <c r="AP3411" s="147" t="s">
        <v>54</v>
      </c>
      <c r="AQ3411" s="147"/>
      <c r="AR3411" s="147"/>
      <c r="AS3411" s="209" t="s">
        <v>68</v>
      </c>
      <c r="AT3411" s="223" t="str">
        <f>MONTH(B3411)&amp;"/"&amp;YEAR(B3411)</f>
        <v>1/2024</v>
      </c>
      <c r="AU3411" s="223">
        <f>WEEKNUM(B3411)-WEEKNUM(EOMONTH(B3411,-1)+1)+1</f>
        <v>1</v>
      </c>
      <c r="AV3411" s="209" t="str">
        <f>MONTH(R3411)&amp;"/"&amp;YEAR(R3411)</f>
        <v>9/2025</v>
      </c>
      <c r="AW3411" s="209">
        <f>WEEKNUM(R3411)-WEEKNUM(EOMONTH(R3411,-1)+1)+1</f>
        <v>4</v>
      </c>
      <c r="AX3411" s="209">
        <f>IF(BB3411="S",IF(Q3411="1. Aceitou o programa",R3411-B3411,0),0)</f>
        <v>0</v>
      </c>
      <c r="AY3411" s="209">
        <f>IF(BB3411="S",IF(AND(S3411&lt;&gt;"",R3411&lt;&gt;""),S3411-R3411,0),0)</f>
        <v>4</v>
      </c>
      <c r="AZ3411" s="209">
        <f>IF(BB3411="S",IF(Q3411="1. Aceitou o programa",IF(OR(X3411="Não se Aplica",X3411=""),IF(OR(W3411="Não se Aplica",W3411=""),0,W3411-V3411),AVERAGE(X3411-W3411,W3411-V3411)),0),0)</f>
        <v>0</v>
      </c>
      <c r="BA3411" s="209">
        <f>IF(BB3411="S",IF(AND(Q3411="1. Aceitou o programa",AH3411="Realizada"),IFERROR(IF(AG3411="",0,AG3411-R3411),0),0),0)</f>
        <v>0</v>
      </c>
      <c r="BB3411" s="209" t="str">
        <f>_xlfn.XLOOKUP(U3411,'Lista Suspensa'!$AA$20:$AA$23,'Lista Suspensa'!$AB$20:$AB$23,"N/A")</f>
        <v>S</v>
      </c>
    </row>
    <row r="3412" spans="1:54" ht="12" customHeight="1">
      <c r="A3412" s="151" t="s">
        <v>121</v>
      </c>
      <c r="B3412" s="152">
        <v>45292</v>
      </c>
      <c r="C3412" s="153" t="s">
        <v>122</v>
      </c>
      <c r="D3412" s="153" t="s">
        <v>167</v>
      </c>
      <c r="E3412" s="244">
        <v>88298202</v>
      </c>
      <c r="F3412" s="144" t="s">
        <v>6247</v>
      </c>
      <c r="G3412" s="230"/>
      <c r="H3412" s="154">
        <v>29803</v>
      </c>
      <c r="I3412" s="153">
        <v>44</v>
      </c>
      <c r="J3412" s="148" t="s">
        <v>70</v>
      </c>
      <c r="K3412" s="153"/>
      <c r="L3412" s="153"/>
      <c r="M3412" s="153"/>
      <c r="N3412" s="153"/>
      <c r="O3412" s="155">
        <v>11999125781</v>
      </c>
      <c r="P3412" s="156" t="s">
        <v>60</v>
      </c>
      <c r="Q3412" s="157" t="s">
        <v>6178</v>
      </c>
      <c r="R3412" s="158">
        <v>45925</v>
      </c>
      <c r="S3412" s="159">
        <v>45926</v>
      </c>
      <c r="T3412" s="159" t="s">
        <v>62</v>
      </c>
      <c r="U3412" s="159" t="s">
        <v>6152</v>
      </c>
      <c r="V3412" s="154">
        <v>45925</v>
      </c>
      <c r="W3412" s="154"/>
      <c r="X3412" s="154"/>
      <c r="Y3412" s="160"/>
      <c r="Z3412" s="160"/>
      <c r="AA3412" s="153">
        <v>105</v>
      </c>
      <c r="AB3412" s="153">
        <v>1.64</v>
      </c>
      <c r="AC3412" s="182">
        <f t="shared" si="108"/>
        <v>39.039262343842957</v>
      </c>
      <c r="AD3412" s="153" t="str">
        <f t="shared" si="109"/>
        <v>OBESIDADE II</v>
      </c>
      <c r="AE3412" s="207"/>
      <c r="AF3412" s="153"/>
      <c r="AG3412" s="159"/>
      <c r="AH3412" s="153"/>
      <c r="AI3412" s="161"/>
      <c r="AJ3412" s="153"/>
      <c r="AK3412" s="153"/>
      <c r="AL3412" s="207"/>
      <c r="AM3412" s="207"/>
      <c r="AN3412" s="207"/>
      <c r="AO3412" s="207"/>
      <c r="AP3412" s="147" t="s">
        <v>54</v>
      </c>
      <c r="AQ3412" s="147"/>
      <c r="AR3412" s="147"/>
      <c r="AS3412" s="209" t="s">
        <v>68</v>
      </c>
      <c r="AT3412" s="223" t="str">
        <f>MONTH(B3412)&amp;"/"&amp;YEAR(B3412)</f>
        <v>1/2024</v>
      </c>
      <c r="AU3412" s="223">
        <f>WEEKNUM(B3412)-WEEKNUM(EOMONTH(B3412,-1)+1)+1</f>
        <v>1</v>
      </c>
      <c r="AV3412" s="209" t="str">
        <f>MONTH(R3412)&amp;"/"&amp;YEAR(R3412)</f>
        <v>9/2025</v>
      </c>
      <c r="AW3412" s="209">
        <f>WEEKNUM(R3412)-WEEKNUM(EOMONTH(R3412,-1)+1)+1</f>
        <v>4</v>
      </c>
      <c r="AX3412" s="209">
        <f>IF(BB3412="S",IF(Q3412="1. Aceitou o programa",R3412-B3412,0),0)</f>
        <v>0</v>
      </c>
      <c r="AY3412" s="209">
        <f>IF(BB3412="S",IF(AND(S3412&lt;&gt;"",R3412&lt;&gt;""),S3412-R3412,0),0)</f>
        <v>1</v>
      </c>
      <c r="AZ3412" s="209">
        <f>IF(BB3412="S",IF(Q3412="1. Aceitou o programa",IF(OR(X3412="Não se Aplica",X3412=""),IF(OR(W3412="Não se Aplica",W3412=""),0,W3412-V3412),AVERAGE(X3412-W3412,W3412-V3412)),0),0)</f>
        <v>0</v>
      </c>
      <c r="BA3412" s="209">
        <f>IF(BB3412="S",IF(AND(Q3412="1. Aceitou o programa",AH3412="Realizada"),IFERROR(IF(AG3412="",0,AG3412-R3412),0),0),0)</f>
        <v>0</v>
      </c>
      <c r="BB3412" s="209" t="str">
        <f>_xlfn.XLOOKUP(U3412,'Lista Suspensa'!$AA$20:$AA$23,'Lista Suspensa'!$AB$20:$AB$23,"N/A")</f>
        <v>S</v>
      </c>
    </row>
    <row r="3413" spans="1:54" ht="12" customHeight="1">
      <c r="A3413" s="151" t="s">
        <v>121</v>
      </c>
      <c r="B3413" s="152">
        <v>45292</v>
      </c>
      <c r="C3413" s="153" t="s">
        <v>122</v>
      </c>
      <c r="D3413" s="153" t="s">
        <v>175</v>
      </c>
      <c r="E3413" s="244">
        <v>89128347</v>
      </c>
      <c r="F3413" s="144" t="s">
        <v>6248</v>
      </c>
      <c r="G3413" s="230"/>
      <c r="H3413" s="154">
        <v>30329</v>
      </c>
      <c r="I3413" s="153">
        <v>43</v>
      </c>
      <c r="J3413" s="148" t="s">
        <v>70</v>
      </c>
      <c r="K3413" s="153"/>
      <c r="L3413" s="153"/>
      <c r="M3413" s="153"/>
      <c r="N3413" s="153"/>
      <c r="O3413" s="155">
        <v>11943768605</v>
      </c>
      <c r="P3413" s="156" t="s">
        <v>60</v>
      </c>
      <c r="Q3413" s="157" t="s">
        <v>6178</v>
      </c>
      <c r="R3413" s="158">
        <v>45925</v>
      </c>
      <c r="S3413" s="159">
        <v>45925</v>
      </c>
      <c r="T3413" s="159" t="s">
        <v>62</v>
      </c>
      <c r="U3413" s="159" t="s">
        <v>6152</v>
      </c>
      <c r="V3413" s="154">
        <v>45925</v>
      </c>
      <c r="W3413" s="154"/>
      <c r="X3413" s="154"/>
      <c r="Y3413" s="160"/>
      <c r="Z3413" s="160"/>
      <c r="AA3413" s="153"/>
      <c r="AB3413" s="153"/>
      <c r="AC3413" s="182" t="e">
        <f t="shared" si="108"/>
        <v>#DIV/0!</v>
      </c>
      <c r="AD3413" s="153" t="e">
        <f t="shared" si="109"/>
        <v>#DIV/0!</v>
      </c>
      <c r="AE3413" s="207"/>
      <c r="AF3413" s="153"/>
      <c r="AG3413" s="159"/>
      <c r="AH3413" s="153"/>
      <c r="AI3413" s="161"/>
      <c r="AJ3413" s="153"/>
      <c r="AK3413" s="153"/>
      <c r="AL3413" s="207"/>
      <c r="AM3413" s="207"/>
      <c r="AN3413" s="207"/>
      <c r="AO3413" s="207"/>
      <c r="AP3413" s="147" t="s">
        <v>54</v>
      </c>
      <c r="AQ3413" s="147"/>
      <c r="AR3413" s="147"/>
      <c r="AS3413" s="209" t="s">
        <v>68</v>
      </c>
      <c r="AT3413" s="223" t="str">
        <f>MONTH(B3413)&amp;"/"&amp;YEAR(B3413)</f>
        <v>1/2024</v>
      </c>
      <c r="AU3413" s="223">
        <f>WEEKNUM(B3413)-WEEKNUM(EOMONTH(B3413,-1)+1)+1</f>
        <v>1</v>
      </c>
      <c r="AV3413" s="209" t="str">
        <f>MONTH(R3413)&amp;"/"&amp;YEAR(R3413)</f>
        <v>9/2025</v>
      </c>
      <c r="AW3413" s="209">
        <f>WEEKNUM(R3413)-WEEKNUM(EOMONTH(R3413,-1)+1)+1</f>
        <v>4</v>
      </c>
      <c r="AX3413" s="209">
        <f>IF(BB3413="S",IF(Q3413="1. Aceitou o programa",R3413-B3413,0),0)</f>
        <v>0</v>
      </c>
      <c r="AY3413" s="209">
        <f>IF(BB3413="S",IF(AND(S3413&lt;&gt;"",R3413&lt;&gt;""),S3413-R3413,0),0)</f>
        <v>0</v>
      </c>
      <c r="AZ3413" s="209">
        <f>IF(BB3413="S",IF(Q3413="1. Aceitou o programa",IF(OR(X3413="Não se Aplica",X3413=""),IF(OR(W3413="Não se Aplica",W3413=""),0,W3413-V3413),AVERAGE(X3413-W3413,W3413-V3413)),0),0)</f>
        <v>0</v>
      </c>
      <c r="BA3413" s="209">
        <f>IF(BB3413="S",IF(AND(Q3413="1. Aceitou o programa",AH3413="Realizada"),IFERROR(IF(AG3413="",0,AG3413-R3413),0),0),0)</f>
        <v>0</v>
      </c>
      <c r="BB3413" s="209" t="str">
        <f>_xlfn.XLOOKUP(U3413,'Lista Suspensa'!$AA$20:$AA$23,'Lista Suspensa'!$AB$20:$AB$23,"N/A")</f>
        <v>S</v>
      </c>
    </row>
    <row r="3414" spans="1:54" ht="12" customHeight="1">
      <c r="A3414" s="151" t="s">
        <v>121</v>
      </c>
      <c r="B3414" s="152">
        <v>45292</v>
      </c>
      <c r="C3414" s="153" t="s">
        <v>122</v>
      </c>
      <c r="D3414" s="153" t="s">
        <v>56</v>
      </c>
      <c r="E3414" s="244">
        <v>89903418</v>
      </c>
      <c r="F3414" s="144" t="s">
        <v>6249</v>
      </c>
      <c r="G3414" s="230"/>
      <c r="H3414" s="154">
        <v>29593</v>
      </c>
      <c r="I3414" s="153">
        <v>45</v>
      </c>
      <c r="J3414" s="148" t="s">
        <v>70</v>
      </c>
      <c r="K3414" s="153" t="s">
        <v>101</v>
      </c>
      <c r="L3414" s="153"/>
      <c r="M3414" s="153"/>
      <c r="N3414" s="153"/>
      <c r="O3414" s="155" t="s">
        <v>6250</v>
      </c>
      <c r="P3414" s="156" t="s">
        <v>60</v>
      </c>
      <c r="Q3414" s="157" t="s">
        <v>6178</v>
      </c>
      <c r="R3414" s="158">
        <v>45924</v>
      </c>
      <c r="S3414" s="159">
        <v>46090</v>
      </c>
      <c r="T3414" s="159" t="s">
        <v>62</v>
      </c>
      <c r="U3414" s="159" t="s">
        <v>6152</v>
      </c>
      <c r="V3414" s="154">
        <v>45924</v>
      </c>
      <c r="W3414" s="154"/>
      <c r="X3414" s="154"/>
      <c r="Y3414" s="160"/>
      <c r="Z3414" s="160"/>
      <c r="AA3414" s="153">
        <v>109</v>
      </c>
      <c r="AB3414" s="153">
        <v>1.74</v>
      </c>
      <c r="AC3414" s="182">
        <f t="shared" si="108"/>
        <v>36.002113885585942</v>
      </c>
      <c r="AD3414" s="153" t="str">
        <f t="shared" si="109"/>
        <v>OBESIDADE II</v>
      </c>
      <c r="AE3414" s="207" t="s">
        <v>135</v>
      </c>
      <c r="AF3414" s="153" t="s">
        <v>130</v>
      </c>
      <c r="AG3414" s="159"/>
      <c r="AH3414" s="153"/>
      <c r="AI3414" s="161"/>
      <c r="AJ3414" s="153"/>
      <c r="AK3414" s="153"/>
      <c r="AL3414" s="207"/>
      <c r="AM3414" s="207"/>
      <c r="AN3414" s="207"/>
      <c r="AO3414" s="207"/>
      <c r="AP3414" s="147" t="s">
        <v>54</v>
      </c>
      <c r="AQ3414" s="147"/>
      <c r="AR3414" s="147"/>
      <c r="AS3414" s="209" t="s">
        <v>68</v>
      </c>
      <c r="AT3414" s="223" t="str">
        <f>MONTH(B3414)&amp;"/"&amp;YEAR(B3414)</f>
        <v>1/2024</v>
      </c>
      <c r="AU3414" s="223">
        <f>WEEKNUM(B3414)-WEEKNUM(EOMONTH(B3414,-1)+1)+1</f>
        <v>1</v>
      </c>
      <c r="AV3414" s="209" t="str">
        <f>MONTH(R3414)&amp;"/"&amp;YEAR(R3414)</f>
        <v>9/2025</v>
      </c>
      <c r="AW3414" s="209">
        <f>WEEKNUM(R3414)-WEEKNUM(EOMONTH(R3414,-1)+1)+1</f>
        <v>4</v>
      </c>
      <c r="AX3414" s="209">
        <f>IF(BB3414="S",IF(Q3414="1. Aceitou o programa",R3414-B3414,0),0)</f>
        <v>0</v>
      </c>
      <c r="AY3414" s="209">
        <f>IF(BB3414="S",IF(AND(S3414&lt;&gt;"",R3414&lt;&gt;""),S3414-R3414,0),0)</f>
        <v>166</v>
      </c>
      <c r="AZ3414" s="209">
        <f>IF(BB3414="S",IF(Q3414="1. Aceitou o programa",IF(OR(X3414="Não se Aplica",X3414=""),IF(OR(W3414="Não se Aplica",W3414=""),0,W3414-V3414),AVERAGE(X3414-W3414,W3414-V3414)),0),0)</f>
        <v>0</v>
      </c>
      <c r="BA3414" s="209">
        <f>IF(BB3414="S",IF(AND(Q3414="1. Aceitou o programa",AH3414="Realizada"),IFERROR(IF(AG3414="",0,AG3414-R3414),0),0),0)</f>
        <v>0</v>
      </c>
      <c r="BB3414" s="209" t="str">
        <f>_xlfn.XLOOKUP(U3414,'Lista Suspensa'!$AA$20:$AA$23,'Lista Suspensa'!$AB$20:$AB$23,"N/A")</f>
        <v>S</v>
      </c>
    </row>
    <row r="3415" spans="1:54" ht="12" customHeight="1">
      <c r="A3415" s="151" t="s">
        <v>121</v>
      </c>
      <c r="B3415" s="152">
        <v>45292</v>
      </c>
      <c r="C3415" s="153" t="s">
        <v>122</v>
      </c>
      <c r="D3415" s="153" t="s">
        <v>56</v>
      </c>
      <c r="E3415" s="244">
        <v>93134057</v>
      </c>
      <c r="F3415" s="144" t="s">
        <v>6251</v>
      </c>
      <c r="G3415" s="230"/>
      <c r="H3415" s="154">
        <v>33083</v>
      </c>
      <c r="I3415" s="153">
        <v>35</v>
      </c>
      <c r="J3415" s="148" t="s">
        <v>70</v>
      </c>
      <c r="K3415" s="153"/>
      <c r="L3415" s="153"/>
      <c r="M3415" s="153"/>
      <c r="N3415" s="153"/>
      <c r="O3415" s="155" t="s">
        <v>6252</v>
      </c>
      <c r="P3415" s="156" t="s">
        <v>60</v>
      </c>
      <c r="Q3415" s="157" t="s">
        <v>6178</v>
      </c>
      <c r="R3415" s="158">
        <v>45917</v>
      </c>
      <c r="S3415" s="159">
        <v>45933</v>
      </c>
      <c r="T3415" s="159" t="s">
        <v>62</v>
      </c>
      <c r="U3415" s="159" t="s">
        <v>6152</v>
      </c>
      <c r="V3415" s="154">
        <v>45917</v>
      </c>
      <c r="W3415" s="154"/>
      <c r="X3415" s="154"/>
      <c r="Y3415" s="160"/>
      <c r="Z3415" s="160"/>
      <c r="AA3415" s="153">
        <v>112</v>
      </c>
      <c r="AB3415" s="153">
        <v>1.6</v>
      </c>
      <c r="AC3415" s="182">
        <f t="shared" si="108"/>
        <v>43.749999999999993</v>
      </c>
      <c r="AD3415" s="153" t="str">
        <f t="shared" si="109"/>
        <v>OBESIDADE III</v>
      </c>
      <c r="AE3415" s="207"/>
      <c r="AF3415" s="153"/>
      <c r="AG3415" s="159"/>
      <c r="AH3415" s="153"/>
      <c r="AI3415" s="161"/>
      <c r="AJ3415" s="153"/>
      <c r="AK3415" s="153"/>
      <c r="AL3415" s="207"/>
      <c r="AM3415" s="207"/>
      <c r="AN3415" s="207"/>
      <c r="AO3415" s="207"/>
      <c r="AP3415" s="147" t="s">
        <v>54</v>
      </c>
      <c r="AQ3415" s="147"/>
      <c r="AR3415" s="147"/>
      <c r="AS3415" s="209" t="s">
        <v>68</v>
      </c>
      <c r="AT3415" s="223" t="str">
        <f>MONTH(B3415)&amp;"/"&amp;YEAR(B3415)</f>
        <v>1/2024</v>
      </c>
      <c r="AU3415" s="223">
        <f>WEEKNUM(B3415)-WEEKNUM(EOMONTH(B3415,-1)+1)+1</f>
        <v>1</v>
      </c>
      <c r="AV3415" s="209" t="str">
        <f>MONTH(R3415)&amp;"/"&amp;YEAR(R3415)</f>
        <v>9/2025</v>
      </c>
      <c r="AW3415" s="209">
        <f>WEEKNUM(R3415)-WEEKNUM(EOMONTH(R3415,-1)+1)+1</f>
        <v>3</v>
      </c>
      <c r="AX3415" s="209">
        <f>IF(BB3415="S",IF(Q3415="1. Aceitou o programa",R3415-B3415,0),0)</f>
        <v>0</v>
      </c>
      <c r="AY3415" s="209">
        <f>IF(BB3415="S",IF(AND(S3415&lt;&gt;"",R3415&lt;&gt;""),S3415-R3415,0),0)</f>
        <v>16</v>
      </c>
      <c r="AZ3415" s="209">
        <f>IF(BB3415="S",IF(Q3415="1. Aceitou o programa",IF(OR(X3415="Não se Aplica",X3415=""),IF(OR(W3415="Não se Aplica",W3415=""),0,W3415-V3415),AVERAGE(X3415-W3415,W3415-V3415)),0),0)</f>
        <v>0</v>
      </c>
      <c r="BA3415" s="209">
        <f>IF(BB3415="S",IF(AND(Q3415="1. Aceitou o programa",AH3415="Realizada"),IFERROR(IF(AG3415="",0,AG3415-R3415),0),0),0)</f>
        <v>0</v>
      </c>
      <c r="BB3415" s="209" t="str">
        <f>_xlfn.XLOOKUP(U3415,'Lista Suspensa'!$AA$20:$AA$23,'Lista Suspensa'!$AB$20:$AB$23,"N/A")</f>
        <v>S</v>
      </c>
    </row>
    <row r="3416" spans="1:54" ht="12" customHeight="1">
      <c r="A3416" s="151" t="s">
        <v>121</v>
      </c>
      <c r="B3416" s="152">
        <v>45292</v>
      </c>
      <c r="C3416" s="153" t="s">
        <v>122</v>
      </c>
      <c r="D3416" s="153" t="s">
        <v>274</v>
      </c>
      <c r="E3416" s="244">
        <v>92995501</v>
      </c>
      <c r="F3416" s="144" t="s">
        <v>6253</v>
      </c>
      <c r="G3416" s="230"/>
      <c r="H3416" s="154">
        <v>33327</v>
      </c>
      <c r="I3416" s="153">
        <v>35</v>
      </c>
      <c r="J3416" s="148" t="s">
        <v>70</v>
      </c>
      <c r="K3416" s="153"/>
      <c r="L3416" s="153"/>
      <c r="M3416" s="153"/>
      <c r="N3416" s="153"/>
      <c r="O3416" s="155">
        <v>21977132022</v>
      </c>
      <c r="P3416" s="156" t="s">
        <v>60</v>
      </c>
      <c r="Q3416" s="157" t="s">
        <v>6178</v>
      </c>
      <c r="R3416" s="158">
        <v>45917</v>
      </c>
      <c r="S3416" s="159">
        <v>45922</v>
      </c>
      <c r="T3416" s="159" t="s">
        <v>62</v>
      </c>
      <c r="U3416" s="159" t="s">
        <v>6152</v>
      </c>
      <c r="V3416" s="154">
        <v>45917</v>
      </c>
      <c r="W3416" s="154"/>
      <c r="X3416" s="154"/>
      <c r="Y3416" s="160"/>
      <c r="Z3416" s="160"/>
      <c r="AA3416" s="153"/>
      <c r="AB3416" s="153"/>
      <c r="AC3416" s="182" t="e">
        <f t="shared" si="108"/>
        <v>#DIV/0!</v>
      </c>
      <c r="AD3416" s="153" t="e">
        <f t="shared" si="109"/>
        <v>#DIV/0!</v>
      </c>
      <c r="AE3416" s="207"/>
      <c r="AF3416" s="153"/>
      <c r="AG3416" s="159"/>
      <c r="AH3416" s="153"/>
      <c r="AI3416" s="161"/>
      <c r="AJ3416" s="153"/>
      <c r="AK3416" s="153"/>
      <c r="AL3416" s="207"/>
      <c r="AM3416" s="207"/>
      <c r="AN3416" s="207"/>
      <c r="AO3416" s="207"/>
      <c r="AP3416" s="147" t="s">
        <v>54</v>
      </c>
      <c r="AQ3416" s="147"/>
      <c r="AR3416" s="147"/>
      <c r="AS3416" s="209" t="s">
        <v>68</v>
      </c>
      <c r="AT3416" s="223" t="str">
        <f>MONTH(B3416)&amp;"/"&amp;YEAR(B3416)</f>
        <v>1/2024</v>
      </c>
      <c r="AU3416" s="223">
        <f>WEEKNUM(B3416)-WEEKNUM(EOMONTH(B3416,-1)+1)+1</f>
        <v>1</v>
      </c>
      <c r="AV3416" s="209" t="str">
        <f>MONTH(R3416)&amp;"/"&amp;YEAR(R3416)</f>
        <v>9/2025</v>
      </c>
      <c r="AW3416" s="209">
        <f>WEEKNUM(R3416)-WEEKNUM(EOMONTH(R3416,-1)+1)+1</f>
        <v>3</v>
      </c>
      <c r="AX3416" s="209">
        <f>IF(BB3416="S",IF(Q3416="1. Aceitou o programa",R3416-B3416,0),0)</f>
        <v>0</v>
      </c>
      <c r="AY3416" s="209">
        <f>IF(BB3416="S",IF(AND(S3416&lt;&gt;"",R3416&lt;&gt;""),S3416-R3416,0),0)</f>
        <v>5</v>
      </c>
      <c r="AZ3416" s="209">
        <f>IF(BB3416="S",IF(Q3416="1. Aceitou o programa",IF(OR(X3416="Não se Aplica",X3416=""),IF(OR(W3416="Não se Aplica",W3416=""),0,W3416-V3416),AVERAGE(X3416-W3416,W3416-V3416)),0),0)</f>
        <v>0</v>
      </c>
      <c r="BA3416" s="209">
        <f>IF(BB3416="S",IF(AND(Q3416="1. Aceitou o programa",AH3416="Realizada"),IFERROR(IF(AG3416="",0,AG3416-R3416),0),0),0)</f>
        <v>0</v>
      </c>
      <c r="BB3416" s="209" t="str">
        <f>_xlfn.XLOOKUP(U3416,'Lista Suspensa'!$AA$20:$AA$23,'Lista Suspensa'!$AB$20:$AB$23,"N/A")</f>
        <v>S</v>
      </c>
    </row>
    <row r="3417" spans="1:54" ht="12" customHeight="1">
      <c r="A3417" s="151" t="s">
        <v>121</v>
      </c>
      <c r="B3417" s="152">
        <v>45292</v>
      </c>
      <c r="C3417" s="153" t="s">
        <v>122</v>
      </c>
      <c r="D3417" s="153" t="s">
        <v>171</v>
      </c>
      <c r="E3417" s="244">
        <v>87402251</v>
      </c>
      <c r="F3417" s="144" t="s">
        <v>6254</v>
      </c>
      <c r="G3417" s="230"/>
      <c r="H3417" s="154">
        <v>35131</v>
      </c>
      <c r="I3417" s="153">
        <v>30</v>
      </c>
      <c r="J3417" s="148" t="s">
        <v>70</v>
      </c>
      <c r="K3417" s="153"/>
      <c r="L3417" s="153"/>
      <c r="M3417" s="153"/>
      <c r="N3417" s="153"/>
      <c r="O3417" s="155">
        <v>21983995896</v>
      </c>
      <c r="P3417" s="156" t="s">
        <v>60</v>
      </c>
      <c r="Q3417" s="157" t="s">
        <v>6178</v>
      </c>
      <c r="R3417" s="158">
        <v>45917</v>
      </c>
      <c r="S3417" s="159">
        <v>45923</v>
      </c>
      <c r="T3417" s="159" t="s">
        <v>62</v>
      </c>
      <c r="U3417" s="159" t="s">
        <v>6152</v>
      </c>
      <c r="V3417" s="154">
        <v>45917</v>
      </c>
      <c r="W3417" s="154"/>
      <c r="X3417" s="154"/>
      <c r="Y3417" s="160"/>
      <c r="Z3417" s="160"/>
      <c r="AA3417" s="153"/>
      <c r="AB3417" s="153"/>
      <c r="AC3417" s="182" t="e">
        <f t="shared" si="108"/>
        <v>#DIV/0!</v>
      </c>
      <c r="AD3417" s="153" t="e">
        <f t="shared" si="109"/>
        <v>#DIV/0!</v>
      </c>
      <c r="AE3417" s="207"/>
      <c r="AF3417" s="153"/>
      <c r="AG3417" s="159"/>
      <c r="AH3417" s="153"/>
      <c r="AI3417" s="161"/>
      <c r="AJ3417" s="153"/>
      <c r="AK3417" s="153"/>
      <c r="AL3417" s="207"/>
      <c r="AM3417" s="207"/>
      <c r="AN3417" s="207"/>
      <c r="AO3417" s="207"/>
      <c r="AP3417" s="147" t="s">
        <v>54</v>
      </c>
      <c r="AQ3417" s="147"/>
      <c r="AR3417" s="147"/>
      <c r="AS3417" s="209" t="s">
        <v>68</v>
      </c>
      <c r="AT3417" s="223" t="str">
        <f>MONTH(B3417)&amp;"/"&amp;YEAR(B3417)</f>
        <v>1/2024</v>
      </c>
      <c r="AU3417" s="223">
        <f>WEEKNUM(B3417)-WEEKNUM(EOMONTH(B3417,-1)+1)+1</f>
        <v>1</v>
      </c>
      <c r="AV3417" s="209" t="str">
        <f>MONTH(R3417)&amp;"/"&amp;YEAR(R3417)</f>
        <v>9/2025</v>
      </c>
      <c r="AW3417" s="209">
        <f>WEEKNUM(R3417)-WEEKNUM(EOMONTH(R3417,-1)+1)+1</f>
        <v>3</v>
      </c>
      <c r="AX3417" s="209">
        <f>IF(BB3417="S",IF(Q3417="1. Aceitou o programa",R3417-B3417,0),0)</f>
        <v>0</v>
      </c>
      <c r="AY3417" s="209">
        <f>IF(BB3417="S",IF(AND(S3417&lt;&gt;"",R3417&lt;&gt;""),S3417-R3417,0),0)</f>
        <v>6</v>
      </c>
      <c r="AZ3417" s="209">
        <f>IF(BB3417="S",IF(Q3417="1. Aceitou o programa",IF(OR(X3417="Não se Aplica",X3417=""),IF(OR(W3417="Não se Aplica",W3417=""),0,W3417-V3417),AVERAGE(X3417-W3417,W3417-V3417)),0),0)</f>
        <v>0</v>
      </c>
      <c r="BA3417" s="209">
        <f>IF(BB3417="S",IF(AND(Q3417="1. Aceitou o programa",AH3417="Realizada"),IFERROR(IF(AG3417="",0,AG3417-R3417),0),0),0)</f>
        <v>0</v>
      </c>
      <c r="BB3417" s="209" t="str">
        <f>_xlfn.XLOOKUP(U3417,'Lista Suspensa'!$AA$20:$AA$23,'Lista Suspensa'!$AB$20:$AB$23,"N/A")</f>
        <v>S</v>
      </c>
    </row>
    <row r="3418" spans="1:54" ht="12" customHeight="1">
      <c r="A3418" s="151" t="s">
        <v>121</v>
      </c>
      <c r="B3418" s="152">
        <v>45292</v>
      </c>
      <c r="C3418" s="153" t="s">
        <v>122</v>
      </c>
      <c r="D3418" s="153" t="s">
        <v>274</v>
      </c>
      <c r="E3418" s="244">
        <v>92640216</v>
      </c>
      <c r="F3418" s="144" t="s">
        <v>6255</v>
      </c>
      <c r="G3418" s="230"/>
      <c r="H3418" s="154">
        <v>34123</v>
      </c>
      <c r="I3418" s="153">
        <v>32</v>
      </c>
      <c r="J3418" s="148" t="s">
        <v>70</v>
      </c>
      <c r="K3418" s="153"/>
      <c r="L3418" s="153"/>
      <c r="M3418" s="153"/>
      <c r="N3418" s="153"/>
      <c r="O3418" s="155" t="s">
        <v>6256</v>
      </c>
      <c r="P3418" s="156" t="s">
        <v>60</v>
      </c>
      <c r="Q3418" s="157" t="s">
        <v>6178</v>
      </c>
      <c r="R3418" s="158">
        <v>45912</v>
      </c>
      <c r="S3418" s="159">
        <v>45947</v>
      </c>
      <c r="T3418" s="159" t="s">
        <v>62</v>
      </c>
      <c r="U3418" s="159" t="s">
        <v>6152</v>
      </c>
      <c r="V3418" s="154">
        <v>45912</v>
      </c>
      <c r="W3418" s="154"/>
      <c r="X3418" s="154"/>
      <c r="Y3418" s="160"/>
      <c r="Z3418" s="160"/>
      <c r="AA3418" s="153">
        <v>114</v>
      </c>
      <c r="AB3418" s="153">
        <v>1.68</v>
      </c>
      <c r="AC3418" s="182">
        <f t="shared" si="108"/>
        <v>40.391156462585037</v>
      </c>
      <c r="AD3418" s="153" t="str">
        <f t="shared" si="109"/>
        <v>OBESIDADE III</v>
      </c>
      <c r="AE3418" s="207"/>
      <c r="AF3418" s="153"/>
      <c r="AG3418" s="159"/>
      <c r="AH3418" s="153"/>
      <c r="AI3418" s="161"/>
      <c r="AJ3418" s="153"/>
      <c r="AK3418" s="153"/>
      <c r="AL3418" s="207" t="s">
        <v>85</v>
      </c>
      <c r="AM3418" s="207" t="s">
        <v>86</v>
      </c>
      <c r="AN3418" s="207"/>
      <c r="AO3418" s="207"/>
      <c r="AP3418" s="147" t="s">
        <v>54</v>
      </c>
      <c r="AQ3418" s="147"/>
      <c r="AR3418" s="147"/>
      <c r="AS3418" s="209" t="s">
        <v>68</v>
      </c>
      <c r="AT3418" s="223" t="str">
        <f>MONTH(B3418)&amp;"/"&amp;YEAR(B3418)</f>
        <v>1/2024</v>
      </c>
      <c r="AU3418" s="223">
        <f>WEEKNUM(B3418)-WEEKNUM(EOMONTH(B3418,-1)+1)+1</f>
        <v>1</v>
      </c>
      <c r="AV3418" s="209" t="str">
        <f>MONTH(R3418)&amp;"/"&amp;YEAR(R3418)</f>
        <v>9/2025</v>
      </c>
      <c r="AW3418" s="209">
        <f>WEEKNUM(R3418)-WEEKNUM(EOMONTH(R3418,-1)+1)+1</f>
        <v>2</v>
      </c>
      <c r="AX3418" s="209">
        <f>IF(BB3418="S",IF(Q3418="1. Aceitou o programa",R3418-B3418,0),0)</f>
        <v>0</v>
      </c>
      <c r="AY3418" s="209">
        <f>IF(BB3418="S",IF(AND(S3418&lt;&gt;"",R3418&lt;&gt;""),S3418-R3418,0),0)</f>
        <v>35</v>
      </c>
      <c r="AZ3418" s="209">
        <f>IF(BB3418="S",IF(Q3418="1. Aceitou o programa",IF(OR(X3418="Não se Aplica",X3418=""),IF(OR(W3418="Não se Aplica",W3418=""),0,W3418-V3418),AVERAGE(X3418-W3418,W3418-V3418)),0),0)</f>
        <v>0</v>
      </c>
      <c r="BA3418" s="209">
        <f>IF(BB3418="S",IF(AND(Q3418="1. Aceitou o programa",AH3418="Realizada"),IFERROR(IF(AG3418="",0,AG3418-R3418),0),0),0)</f>
        <v>0</v>
      </c>
      <c r="BB3418" s="209" t="str">
        <f>_xlfn.XLOOKUP(U3418,'Lista Suspensa'!$AA$20:$AA$23,'Lista Suspensa'!$AB$20:$AB$23,"N/A")</f>
        <v>S</v>
      </c>
    </row>
    <row r="3419" spans="1:54" ht="12" customHeight="1">
      <c r="A3419" s="151" t="s">
        <v>121</v>
      </c>
      <c r="B3419" s="152">
        <v>45292</v>
      </c>
      <c r="C3419" s="153" t="s">
        <v>122</v>
      </c>
      <c r="D3419" s="153" t="s">
        <v>171</v>
      </c>
      <c r="E3419" s="244">
        <v>94542915</v>
      </c>
      <c r="F3419" s="144" t="s">
        <v>6257</v>
      </c>
      <c r="G3419" s="230"/>
      <c r="H3419" s="154">
        <v>34650</v>
      </c>
      <c r="I3419" s="153">
        <v>31</v>
      </c>
      <c r="J3419" s="148" t="s">
        <v>70</v>
      </c>
      <c r="K3419" s="153"/>
      <c r="L3419" s="153"/>
      <c r="M3419" s="153"/>
      <c r="N3419" s="153"/>
      <c r="O3419" s="155" t="s">
        <v>6258</v>
      </c>
      <c r="P3419" s="156" t="s">
        <v>60</v>
      </c>
      <c r="Q3419" s="157" t="s">
        <v>6178</v>
      </c>
      <c r="R3419" s="158">
        <v>45911</v>
      </c>
      <c r="S3419" s="159">
        <v>45931</v>
      </c>
      <c r="T3419" s="159" t="s">
        <v>62</v>
      </c>
      <c r="U3419" s="159" t="s">
        <v>6152</v>
      </c>
      <c r="V3419" s="154">
        <v>45911</v>
      </c>
      <c r="W3419" s="154"/>
      <c r="X3419" s="154"/>
      <c r="Y3419" s="160"/>
      <c r="Z3419" s="160"/>
      <c r="AA3419" s="153">
        <v>157</v>
      </c>
      <c r="AB3419" s="153">
        <v>1.7</v>
      </c>
      <c r="AC3419" s="182">
        <f t="shared" si="108"/>
        <v>54.325259515570941</v>
      </c>
      <c r="AD3419" s="153" t="str">
        <f t="shared" si="109"/>
        <v>OBESIDADE III</v>
      </c>
      <c r="AE3419" s="207"/>
      <c r="AF3419" s="153"/>
      <c r="AG3419" s="159"/>
      <c r="AH3419" s="153"/>
      <c r="AI3419" s="161"/>
      <c r="AJ3419" s="153"/>
      <c r="AK3419" s="153"/>
      <c r="AL3419" s="207" t="s">
        <v>143</v>
      </c>
      <c r="AM3419" s="207"/>
      <c r="AN3419" s="207"/>
      <c r="AO3419" s="207"/>
      <c r="AP3419" s="147" t="s">
        <v>54</v>
      </c>
      <c r="AQ3419" s="147"/>
      <c r="AR3419" s="147"/>
      <c r="AS3419" s="209" t="s">
        <v>68</v>
      </c>
      <c r="AT3419" s="223" t="str">
        <f>MONTH(B3419)&amp;"/"&amp;YEAR(B3419)</f>
        <v>1/2024</v>
      </c>
      <c r="AU3419" s="223">
        <f>WEEKNUM(B3419)-WEEKNUM(EOMONTH(B3419,-1)+1)+1</f>
        <v>1</v>
      </c>
      <c r="AV3419" s="209" t="str">
        <f>MONTH(R3419)&amp;"/"&amp;YEAR(R3419)</f>
        <v>9/2025</v>
      </c>
      <c r="AW3419" s="209">
        <f>WEEKNUM(R3419)-WEEKNUM(EOMONTH(R3419,-1)+1)+1</f>
        <v>2</v>
      </c>
      <c r="AX3419" s="209">
        <f>IF(BB3419="S",IF(Q3419="1. Aceitou o programa",R3419-B3419,0),0)</f>
        <v>0</v>
      </c>
      <c r="AY3419" s="209">
        <f>IF(BB3419="S",IF(AND(S3419&lt;&gt;"",R3419&lt;&gt;""),S3419-R3419,0),0)</f>
        <v>20</v>
      </c>
      <c r="AZ3419" s="209">
        <f>IF(BB3419="S",IF(Q3419="1. Aceitou o programa",IF(OR(X3419="Não se Aplica",X3419=""),IF(OR(W3419="Não se Aplica",W3419=""),0,W3419-V3419),AVERAGE(X3419-W3419,W3419-V3419)),0),0)</f>
        <v>0</v>
      </c>
      <c r="BA3419" s="209">
        <f>IF(BB3419="S",IF(AND(Q3419="1. Aceitou o programa",AH3419="Realizada"),IFERROR(IF(AG3419="",0,AG3419-R3419),0),0),0)</f>
        <v>0</v>
      </c>
      <c r="BB3419" s="209" t="str">
        <f>_xlfn.XLOOKUP(U3419,'Lista Suspensa'!$AA$20:$AA$23,'Lista Suspensa'!$AB$20:$AB$23,"N/A")</f>
        <v>S</v>
      </c>
    </row>
    <row r="3420" spans="1:54" ht="12" customHeight="1">
      <c r="A3420" s="151" t="s">
        <v>121</v>
      </c>
      <c r="B3420" s="152">
        <v>45292</v>
      </c>
      <c r="C3420" s="153" t="s">
        <v>122</v>
      </c>
      <c r="D3420" s="153" t="s">
        <v>56</v>
      </c>
      <c r="E3420" s="244">
        <v>89576091</v>
      </c>
      <c r="F3420" s="144" t="s">
        <v>6259</v>
      </c>
      <c r="G3420" s="230"/>
      <c r="H3420" s="154">
        <v>37564</v>
      </c>
      <c r="I3420" s="153">
        <v>23</v>
      </c>
      <c r="J3420" s="148" t="s">
        <v>70</v>
      </c>
      <c r="K3420" s="153"/>
      <c r="L3420" s="153"/>
      <c r="M3420" s="153"/>
      <c r="N3420" s="153"/>
      <c r="O3420" s="155" t="s">
        <v>6260</v>
      </c>
      <c r="P3420" s="156" t="s">
        <v>60</v>
      </c>
      <c r="Q3420" s="157" t="s">
        <v>6178</v>
      </c>
      <c r="R3420" s="158">
        <v>45911</v>
      </c>
      <c r="S3420" s="159">
        <v>46073</v>
      </c>
      <c r="T3420" s="159" t="s">
        <v>62</v>
      </c>
      <c r="U3420" s="159" t="s">
        <v>6152</v>
      </c>
      <c r="V3420" s="154">
        <v>45911</v>
      </c>
      <c r="W3420" s="154"/>
      <c r="X3420" s="154"/>
      <c r="Y3420" s="160"/>
      <c r="Z3420" s="160" t="s">
        <v>128</v>
      </c>
      <c r="AA3420" s="153">
        <v>153</v>
      </c>
      <c r="AB3420" s="153">
        <v>1.59</v>
      </c>
      <c r="AC3420" s="182">
        <f t="shared" si="108"/>
        <v>60.51975792096831</v>
      </c>
      <c r="AD3420" s="153" t="str">
        <f t="shared" si="109"/>
        <v>OBESIDADE III</v>
      </c>
      <c r="AE3420" s="207" t="s">
        <v>135</v>
      </c>
      <c r="AF3420" s="153" t="s">
        <v>130</v>
      </c>
      <c r="AG3420" s="159"/>
      <c r="AH3420" s="153"/>
      <c r="AI3420" s="161"/>
      <c r="AJ3420" s="153"/>
      <c r="AK3420" s="153"/>
      <c r="AL3420" s="207" t="s">
        <v>85</v>
      </c>
      <c r="AM3420" s="207" t="s">
        <v>177</v>
      </c>
      <c r="AN3420" s="207" t="s">
        <v>191</v>
      </c>
      <c r="AO3420" s="207"/>
      <c r="AP3420" s="147" t="s">
        <v>54</v>
      </c>
      <c r="AQ3420" s="147"/>
      <c r="AR3420" s="147"/>
      <c r="AS3420" s="209" t="s">
        <v>68</v>
      </c>
      <c r="AT3420" s="223" t="str">
        <f>MONTH(B3420)&amp;"/"&amp;YEAR(B3420)</f>
        <v>1/2024</v>
      </c>
      <c r="AU3420" s="223">
        <f>WEEKNUM(B3420)-WEEKNUM(EOMONTH(B3420,-1)+1)+1</f>
        <v>1</v>
      </c>
      <c r="AV3420" s="209" t="str">
        <f>MONTH(R3420)&amp;"/"&amp;YEAR(R3420)</f>
        <v>9/2025</v>
      </c>
      <c r="AW3420" s="209">
        <f>WEEKNUM(R3420)-WEEKNUM(EOMONTH(R3420,-1)+1)+1</f>
        <v>2</v>
      </c>
      <c r="AX3420" s="209">
        <f>IF(BB3420="S",IF(Q3420="1. Aceitou o programa",R3420-B3420,0),0)</f>
        <v>0</v>
      </c>
      <c r="AY3420" s="209">
        <f>IF(BB3420="S",IF(AND(S3420&lt;&gt;"",R3420&lt;&gt;""),S3420-R3420,0),0)</f>
        <v>162</v>
      </c>
      <c r="AZ3420" s="209">
        <f>IF(BB3420="S",IF(Q3420="1. Aceitou o programa",IF(OR(X3420="Não se Aplica",X3420=""),IF(OR(W3420="Não se Aplica",W3420=""),0,W3420-V3420),AVERAGE(X3420-W3420,W3420-V3420)),0),0)</f>
        <v>0</v>
      </c>
      <c r="BA3420" s="209">
        <f>IF(BB3420="S",IF(AND(Q3420="1. Aceitou o programa",AH3420="Realizada"),IFERROR(IF(AG3420="",0,AG3420-R3420),0),0),0)</f>
        <v>0</v>
      </c>
      <c r="BB3420" s="209" t="str">
        <f>_xlfn.XLOOKUP(U3420,'Lista Suspensa'!$AA$20:$AA$23,'Lista Suspensa'!$AB$20:$AB$23,"N/A")</f>
        <v>S</v>
      </c>
    </row>
    <row r="3421" spans="1:54" ht="12" customHeight="1">
      <c r="A3421" s="151" t="s">
        <v>121</v>
      </c>
      <c r="B3421" s="152">
        <v>45292</v>
      </c>
      <c r="C3421" s="153" t="s">
        <v>122</v>
      </c>
      <c r="D3421" s="153" t="s">
        <v>56</v>
      </c>
      <c r="E3421" s="244">
        <v>89454480</v>
      </c>
      <c r="F3421" s="144" t="s">
        <v>6261</v>
      </c>
      <c r="G3421" s="230"/>
      <c r="H3421" s="154">
        <v>32903</v>
      </c>
      <c r="I3421" s="153">
        <v>36</v>
      </c>
      <c r="J3421" s="148" t="s">
        <v>70</v>
      </c>
      <c r="K3421" s="153"/>
      <c r="L3421" s="153"/>
      <c r="M3421" s="153"/>
      <c r="N3421" s="153"/>
      <c r="O3421" s="155" t="s">
        <v>6262</v>
      </c>
      <c r="P3421" s="156" t="s">
        <v>60</v>
      </c>
      <c r="Q3421" s="157" t="s">
        <v>6178</v>
      </c>
      <c r="R3421" s="158">
        <v>45891</v>
      </c>
      <c r="S3421" s="159">
        <v>45778</v>
      </c>
      <c r="T3421" s="159" t="s">
        <v>62</v>
      </c>
      <c r="U3421" s="159" t="s">
        <v>6152</v>
      </c>
      <c r="V3421" s="154">
        <v>45891</v>
      </c>
      <c r="W3421" s="154"/>
      <c r="X3421" s="154"/>
      <c r="Y3421" s="160"/>
      <c r="Z3421" s="160"/>
      <c r="AA3421" s="153">
        <v>80</v>
      </c>
      <c r="AB3421" s="153">
        <v>1.56</v>
      </c>
      <c r="AC3421" s="182">
        <f t="shared" si="108"/>
        <v>32.873109796186718</v>
      </c>
      <c r="AD3421" s="153" t="str">
        <f t="shared" si="109"/>
        <v>OBESIDADE I</v>
      </c>
      <c r="AE3421" s="207" t="s">
        <v>135</v>
      </c>
      <c r="AF3421" s="153" t="s">
        <v>130</v>
      </c>
      <c r="AG3421" s="159"/>
      <c r="AH3421" s="153"/>
      <c r="AI3421" s="161"/>
      <c r="AJ3421" s="153"/>
      <c r="AK3421" s="153"/>
      <c r="AL3421" s="207" t="s">
        <v>85</v>
      </c>
      <c r="AM3421" s="207" t="s">
        <v>86</v>
      </c>
      <c r="AN3421" s="207">
        <v>45778</v>
      </c>
      <c r="AO3421" s="207"/>
      <c r="AP3421" s="147" t="s">
        <v>54</v>
      </c>
      <c r="AQ3421" s="147"/>
      <c r="AR3421" s="147"/>
      <c r="AS3421" s="209" t="s">
        <v>68</v>
      </c>
      <c r="AT3421" s="223" t="str">
        <f>MONTH(B3421)&amp;"/"&amp;YEAR(B3421)</f>
        <v>1/2024</v>
      </c>
      <c r="AU3421" s="223">
        <f>WEEKNUM(B3421)-WEEKNUM(EOMONTH(B3421,-1)+1)+1</f>
        <v>1</v>
      </c>
      <c r="AV3421" s="209" t="str">
        <f>MONTH(R3421)&amp;"/"&amp;YEAR(R3421)</f>
        <v>8/2025</v>
      </c>
      <c r="AW3421" s="209">
        <f>WEEKNUM(R3421)-WEEKNUM(EOMONTH(R3421,-1)+1)+1</f>
        <v>4</v>
      </c>
      <c r="AX3421" s="209">
        <f>IF(BB3421="S",IF(Q3421="1. Aceitou o programa",R3421-B3421,0),0)</f>
        <v>0</v>
      </c>
      <c r="AY3421" s="209">
        <f>IF(BB3421="S",IF(AND(S3421&lt;&gt;"",R3421&lt;&gt;""),S3421-R3421,0),0)</f>
        <v>-113</v>
      </c>
      <c r="AZ3421" s="209">
        <f>IF(BB3421="S",IF(Q3421="1. Aceitou o programa",IF(OR(X3421="Não se Aplica",X3421=""),IF(OR(W3421="Não se Aplica",W3421=""),0,W3421-V3421),AVERAGE(X3421-W3421,W3421-V3421)),0),0)</f>
        <v>0</v>
      </c>
      <c r="BA3421" s="209">
        <f>IF(BB3421="S",IF(AND(Q3421="1. Aceitou o programa",AH3421="Realizada"),IFERROR(IF(AG3421="",0,AG3421-R3421),0),0),0)</f>
        <v>0</v>
      </c>
      <c r="BB3421" s="209" t="str">
        <f>_xlfn.XLOOKUP(U3421,'Lista Suspensa'!$AA$20:$AA$23,'Lista Suspensa'!$AB$20:$AB$23,"N/A")</f>
        <v>S</v>
      </c>
    </row>
    <row r="3422" spans="1:54" ht="12" customHeight="1">
      <c r="A3422" s="151" t="s">
        <v>121</v>
      </c>
      <c r="B3422" s="152">
        <v>45292</v>
      </c>
      <c r="C3422" s="153" t="s">
        <v>122</v>
      </c>
      <c r="D3422" s="153" t="s">
        <v>56</v>
      </c>
      <c r="E3422" s="244">
        <v>61667285</v>
      </c>
      <c r="F3422" s="144" t="s">
        <v>6263</v>
      </c>
      <c r="G3422" s="230"/>
      <c r="H3422" s="154">
        <v>28066</v>
      </c>
      <c r="I3422" s="153">
        <v>49</v>
      </c>
      <c r="J3422" s="148" t="s">
        <v>70</v>
      </c>
      <c r="K3422" s="153"/>
      <c r="L3422" s="153"/>
      <c r="M3422" s="153"/>
      <c r="N3422" s="153"/>
      <c r="O3422" s="155" t="s">
        <v>6264</v>
      </c>
      <c r="P3422" s="156" t="s">
        <v>60</v>
      </c>
      <c r="Q3422" s="157" t="s">
        <v>6178</v>
      </c>
      <c r="R3422" s="158">
        <v>45863</v>
      </c>
      <c r="S3422" s="159">
        <v>45918</v>
      </c>
      <c r="T3422" s="159" t="s">
        <v>62</v>
      </c>
      <c r="U3422" s="159" t="s">
        <v>6152</v>
      </c>
      <c r="V3422" s="154">
        <v>45863</v>
      </c>
      <c r="W3422" s="154"/>
      <c r="X3422" s="154"/>
      <c r="Y3422" s="160"/>
      <c r="Z3422" s="160"/>
      <c r="AA3422" s="153">
        <v>121.3</v>
      </c>
      <c r="AB3422" s="153">
        <v>1.68</v>
      </c>
      <c r="AC3422" s="182">
        <f t="shared" si="108"/>
        <v>42.977607709750572</v>
      </c>
      <c r="AD3422" s="153" t="str">
        <f t="shared" si="109"/>
        <v>OBESIDADE III</v>
      </c>
      <c r="AE3422" s="207"/>
      <c r="AF3422" s="153"/>
      <c r="AG3422" s="159"/>
      <c r="AH3422" s="153"/>
      <c r="AI3422" s="161"/>
      <c r="AJ3422" s="153"/>
      <c r="AK3422" s="153"/>
      <c r="AL3422" s="207"/>
      <c r="AM3422" s="207"/>
      <c r="AN3422" s="207"/>
      <c r="AO3422" s="207"/>
      <c r="AP3422" s="147" t="s">
        <v>54</v>
      </c>
      <c r="AQ3422" s="147"/>
      <c r="AR3422" s="147"/>
      <c r="AS3422" s="209" t="s">
        <v>68</v>
      </c>
      <c r="AT3422" s="223" t="str">
        <f>MONTH(B3422)&amp;"/"&amp;YEAR(B3422)</f>
        <v>1/2024</v>
      </c>
      <c r="AU3422" s="223">
        <f>WEEKNUM(B3422)-WEEKNUM(EOMONTH(B3422,-1)+1)+1</f>
        <v>1</v>
      </c>
      <c r="AV3422" s="209" t="str">
        <f>MONTH(R3422)&amp;"/"&amp;YEAR(R3422)</f>
        <v>7/2025</v>
      </c>
      <c r="AW3422" s="209">
        <f>WEEKNUM(R3422)-WEEKNUM(EOMONTH(R3422,-1)+1)+1</f>
        <v>4</v>
      </c>
      <c r="AX3422" s="209">
        <f>IF(BB3422="S",IF(Q3422="1. Aceitou o programa",R3422-B3422,0),0)</f>
        <v>0</v>
      </c>
      <c r="AY3422" s="209">
        <f>IF(BB3422="S",IF(AND(S3422&lt;&gt;"",R3422&lt;&gt;""),S3422-R3422,0),0)</f>
        <v>55</v>
      </c>
      <c r="AZ3422" s="209">
        <f>IF(BB3422="S",IF(Q3422="1. Aceitou o programa",IF(OR(X3422="Não se Aplica",X3422=""),IF(OR(W3422="Não se Aplica",W3422=""),0,W3422-V3422),AVERAGE(X3422-W3422,W3422-V3422)),0),0)</f>
        <v>0</v>
      </c>
      <c r="BA3422" s="209">
        <f>IF(BB3422="S",IF(AND(Q3422="1. Aceitou o programa",AH3422="Realizada"),IFERROR(IF(AG3422="",0,AG3422-R3422),0),0),0)</f>
        <v>0</v>
      </c>
      <c r="BB3422" s="209" t="str">
        <f>_xlfn.XLOOKUP(U3422,'Lista Suspensa'!$AA$20:$AA$23,'Lista Suspensa'!$AB$20:$AB$23,"N/A")</f>
        <v>S</v>
      </c>
    </row>
    <row r="3423" spans="1:54" ht="12" customHeight="1">
      <c r="A3423" s="151" t="s">
        <v>121</v>
      </c>
      <c r="B3423" s="152">
        <v>45292</v>
      </c>
      <c r="C3423" s="153" t="s">
        <v>122</v>
      </c>
      <c r="D3423" s="153" t="s">
        <v>178</v>
      </c>
      <c r="E3423" s="244">
        <v>94050699</v>
      </c>
      <c r="F3423" s="144" t="s">
        <v>6265</v>
      </c>
      <c r="G3423" s="230"/>
      <c r="H3423" s="154">
        <v>33975</v>
      </c>
      <c r="I3423" s="153">
        <v>33</v>
      </c>
      <c r="J3423" s="148" t="s">
        <v>70</v>
      </c>
      <c r="K3423" s="153"/>
      <c r="L3423" s="153"/>
      <c r="M3423" s="153"/>
      <c r="N3423" s="153"/>
      <c r="O3423" s="155" t="s">
        <v>6266</v>
      </c>
      <c r="P3423" s="156" t="s">
        <v>60</v>
      </c>
      <c r="Q3423" s="157" t="s">
        <v>6178</v>
      </c>
      <c r="R3423" s="158">
        <v>45859</v>
      </c>
      <c r="S3423" s="159">
        <v>45862</v>
      </c>
      <c r="T3423" s="159" t="s">
        <v>62</v>
      </c>
      <c r="U3423" s="159" t="s">
        <v>6152</v>
      </c>
      <c r="V3423" s="154">
        <v>45859</v>
      </c>
      <c r="W3423" s="154"/>
      <c r="X3423" s="154"/>
      <c r="Y3423" s="160"/>
      <c r="Z3423" s="160"/>
      <c r="AA3423" s="153">
        <v>107</v>
      </c>
      <c r="AB3423" s="153">
        <v>1.66</v>
      </c>
      <c r="AC3423" s="182">
        <f t="shared" si="108"/>
        <v>38.83001887066338</v>
      </c>
      <c r="AD3423" s="153" t="str">
        <f t="shared" si="109"/>
        <v>OBESIDADE II</v>
      </c>
      <c r="AE3423" s="207"/>
      <c r="AF3423" s="153"/>
      <c r="AG3423" s="159"/>
      <c r="AH3423" s="153"/>
      <c r="AI3423" s="161"/>
      <c r="AJ3423" s="153"/>
      <c r="AK3423" s="153"/>
      <c r="AL3423" s="207"/>
      <c r="AM3423" s="207"/>
      <c r="AN3423" s="207"/>
      <c r="AO3423" s="207"/>
      <c r="AP3423" s="147" t="s">
        <v>54</v>
      </c>
      <c r="AQ3423" s="147"/>
      <c r="AR3423" s="147"/>
      <c r="AS3423" s="209" t="s">
        <v>68</v>
      </c>
      <c r="AT3423" s="223" t="str">
        <f>MONTH(B3423)&amp;"/"&amp;YEAR(B3423)</f>
        <v>1/2024</v>
      </c>
      <c r="AU3423" s="223">
        <f>WEEKNUM(B3423)-WEEKNUM(EOMONTH(B3423,-1)+1)+1</f>
        <v>1</v>
      </c>
      <c r="AV3423" s="209" t="str">
        <f>MONTH(R3423)&amp;"/"&amp;YEAR(R3423)</f>
        <v>7/2025</v>
      </c>
      <c r="AW3423" s="209">
        <f>WEEKNUM(R3423)-WEEKNUM(EOMONTH(R3423,-1)+1)+1</f>
        <v>4</v>
      </c>
      <c r="AX3423" s="209">
        <f>IF(BB3423="S",IF(Q3423="1. Aceitou o programa",R3423-B3423,0),0)</f>
        <v>0</v>
      </c>
      <c r="AY3423" s="209">
        <f>IF(BB3423="S",IF(AND(S3423&lt;&gt;"",R3423&lt;&gt;""),S3423-R3423,0),0)</f>
        <v>3</v>
      </c>
      <c r="AZ3423" s="209">
        <f>IF(BB3423="S",IF(Q3423="1. Aceitou o programa",IF(OR(X3423="Não se Aplica",X3423=""),IF(OR(W3423="Não se Aplica",W3423=""),0,W3423-V3423),AVERAGE(X3423-W3423,W3423-V3423)),0),0)</f>
        <v>0</v>
      </c>
      <c r="BA3423" s="209">
        <f>IF(BB3423="S",IF(AND(Q3423="1. Aceitou o programa",AH3423="Realizada"),IFERROR(IF(AG3423="",0,AG3423-R3423),0),0),0)</f>
        <v>0</v>
      </c>
      <c r="BB3423" s="209" t="str">
        <f>_xlfn.XLOOKUP(U3423,'Lista Suspensa'!$AA$20:$AA$23,'Lista Suspensa'!$AB$20:$AB$23,"N/A")</f>
        <v>S</v>
      </c>
    </row>
    <row r="3424" spans="1:54" ht="12" customHeight="1">
      <c r="A3424" s="151" t="s">
        <v>121</v>
      </c>
      <c r="B3424" s="152">
        <v>45292</v>
      </c>
      <c r="C3424" s="153" t="s">
        <v>122</v>
      </c>
      <c r="D3424" s="153" t="s">
        <v>185</v>
      </c>
      <c r="E3424" s="244">
        <v>93670863</v>
      </c>
      <c r="F3424" s="144" t="s">
        <v>6267</v>
      </c>
      <c r="G3424" s="230"/>
      <c r="H3424" s="154">
        <v>29547</v>
      </c>
      <c r="I3424" s="153">
        <v>45</v>
      </c>
      <c r="J3424" s="148" t="s">
        <v>70</v>
      </c>
      <c r="K3424" s="153" t="s">
        <v>59</v>
      </c>
      <c r="L3424" s="153"/>
      <c r="M3424" s="153"/>
      <c r="N3424" s="153"/>
      <c r="O3424" s="155" t="s">
        <v>6268</v>
      </c>
      <c r="P3424" s="156" t="s">
        <v>60</v>
      </c>
      <c r="Q3424" s="157" t="s">
        <v>6178</v>
      </c>
      <c r="R3424" s="158">
        <v>45857</v>
      </c>
      <c r="S3424" s="159">
        <v>45876</v>
      </c>
      <c r="T3424" s="159" t="s">
        <v>62</v>
      </c>
      <c r="U3424" s="159" t="s">
        <v>6152</v>
      </c>
      <c r="V3424" s="154">
        <v>45857</v>
      </c>
      <c r="W3424" s="154"/>
      <c r="X3424" s="154"/>
      <c r="Y3424" s="160"/>
      <c r="Z3424" s="160"/>
      <c r="AA3424" s="153">
        <v>76</v>
      </c>
      <c r="AB3424" s="153">
        <v>1.57</v>
      </c>
      <c r="AC3424" s="182">
        <f t="shared" si="108"/>
        <v>30.832893829364274</v>
      </c>
      <c r="AD3424" s="153" t="str">
        <f t="shared" si="109"/>
        <v>OBESIDADE I</v>
      </c>
      <c r="AE3424" s="207"/>
      <c r="AF3424" s="153"/>
      <c r="AG3424" s="159"/>
      <c r="AH3424" s="153"/>
      <c r="AI3424" s="161"/>
      <c r="AJ3424" s="153"/>
      <c r="AK3424" s="153"/>
      <c r="AL3424" s="207"/>
      <c r="AM3424" s="207"/>
      <c r="AN3424" s="207"/>
      <c r="AO3424" s="207"/>
      <c r="AP3424" s="147" t="s">
        <v>54</v>
      </c>
      <c r="AQ3424" s="147"/>
      <c r="AR3424" s="147"/>
      <c r="AS3424" s="209" t="s">
        <v>68</v>
      </c>
      <c r="AT3424" s="223" t="str">
        <f>MONTH(B3424)&amp;"/"&amp;YEAR(B3424)</f>
        <v>1/2024</v>
      </c>
      <c r="AU3424" s="223">
        <f>WEEKNUM(B3424)-WEEKNUM(EOMONTH(B3424,-1)+1)+1</f>
        <v>1</v>
      </c>
      <c r="AV3424" s="209" t="str">
        <f>MONTH(R3424)&amp;"/"&amp;YEAR(R3424)</f>
        <v>7/2025</v>
      </c>
      <c r="AW3424" s="209">
        <f>WEEKNUM(R3424)-WEEKNUM(EOMONTH(R3424,-1)+1)+1</f>
        <v>3</v>
      </c>
      <c r="AX3424" s="209">
        <f>IF(BB3424="S",IF(Q3424="1. Aceitou o programa",R3424-B3424,0),0)</f>
        <v>0</v>
      </c>
      <c r="AY3424" s="209">
        <f>IF(BB3424="S",IF(AND(S3424&lt;&gt;"",R3424&lt;&gt;""),S3424-R3424,0),0)</f>
        <v>19</v>
      </c>
      <c r="AZ3424" s="209">
        <f>IF(BB3424="S",IF(Q3424="1. Aceitou o programa",IF(OR(X3424="Não se Aplica",X3424=""),IF(OR(W3424="Não se Aplica",W3424=""),0,W3424-V3424),AVERAGE(X3424-W3424,W3424-V3424)),0),0)</f>
        <v>0</v>
      </c>
      <c r="BA3424" s="209">
        <f>IF(BB3424="S",IF(AND(Q3424="1. Aceitou o programa",AH3424="Realizada"),IFERROR(IF(AG3424="",0,AG3424-R3424),0),0),0)</f>
        <v>0</v>
      </c>
      <c r="BB3424" s="209" t="str">
        <f>_xlfn.XLOOKUP(U3424,'Lista Suspensa'!$AA$20:$AA$23,'Lista Suspensa'!$AB$20:$AB$23,"N/A")</f>
        <v>S</v>
      </c>
    </row>
    <row r="3425" spans="1:54" ht="12" customHeight="1">
      <c r="A3425" s="151" t="s">
        <v>121</v>
      </c>
      <c r="B3425" s="152">
        <v>45292</v>
      </c>
      <c r="C3425" s="153" t="s">
        <v>122</v>
      </c>
      <c r="D3425" s="153" t="s">
        <v>185</v>
      </c>
      <c r="E3425" s="244">
        <v>92579069</v>
      </c>
      <c r="F3425" s="144" t="s">
        <v>6269</v>
      </c>
      <c r="G3425" s="230"/>
      <c r="H3425" s="154">
        <v>36199</v>
      </c>
      <c r="I3425" s="153">
        <v>27</v>
      </c>
      <c r="J3425" s="148" t="s">
        <v>70</v>
      </c>
      <c r="K3425" s="153"/>
      <c r="L3425" s="153"/>
      <c r="M3425" s="153"/>
      <c r="N3425" s="153"/>
      <c r="O3425" s="155" t="s">
        <v>6270</v>
      </c>
      <c r="P3425" s="156" t="s">
        <v>60</v>
      </c>
      <c r="Q3425" s="157" t="s">
        <v>6178</v>
      </c>
      <c r="R3425" s="158">
        <v>45855</v>
      </c>
      <c r="S3425" s="159">
        <v>45874</v>
      </c>
      <c r="T3425" s="159" t="s">
        <v>62</v>
      </c>
      <c r="U3425" s="159" t="s">
        <v>6152</v>
      </c>
      <c r="V3425" s="154">
        <v>45855</v>
      </c>
      <c r="W3425" s="154"/>
      <c r="X3425" s="154"/>
      <c r="Y3425" s="160"/>
      <c r="Z3425" s="160"/>
      <c r="AA3425" s="153">
        <v>85</v>
      </c>
      <c r="AB3425" s="153">
        <v>1.6</v>
      </c>
      <c r="AC3425" s="182">
        <f t="shared" si="108"/>
        <v>33.203124999999993</v>
      </c>
      <c r="AD3425" s="153" t="str">
        <f t="shared" si="109"/>
        <v>OBESIDADE I</v>
      </c>
      <c r="AE3425" s="207"/>
      <c r="AF3425" s="153"/>
      <c r="AG3425" s="159"/>
      <c r="AH3425" s="153"/>
      <c r="AI3425" s="161"/>
      <c r="AJ3425" s="153"/>
      <c r="AK3425" s="153"/>
      <c r="AL3425" s="207"/>
      <c r="AM3425" s="207"/>
      <c r="AN3425" s="207"/>
      <c r="AO3425" s="207"/>
      <c r="AP3425" s="147" t="s">
        <v>54</v>
      </c>
      <c r="AQ3425" s="147"/>
      <c r="AR3425" s="147"/>
      <c r="AS3425" s="209" t="s">
        <v>68</v>
      </c>
      <c r="AT3425" s="223" t="str">
        <f>MONTH(B3425)&amp;"/"&amp;YEAR(B3425)</f>
        <v>1/2024</v>
      </c>
      <c r="AU3425" s="223">
        <f>WEEKNUM(B3425)-WEEKNUM(EOMONTH(B3425,-1)+1)+1</f>
        <v>1</v>
      </c>
      <c r="AV3425" s="209" t="str">
        <f>MONTH(R3425)&amp;"/"&amp;YEAR(R3425)</f>
        <v>7/2025</v>
      </c>
      <c r="AW3425" s="209">
        <f>WEEKNUM(R3425)-WEEKNUM(EOMONTH(R3425,-1)+1)+1</f>
        <v>3</v>
      </c>
      <c r="AX3425" s="209">
        <f>IF(BB3425="S",IF(Q3425="1. Aceitou o programa",R3425-B3425,0),0)</f>
        <v>0</v>
      </c>
      <c r="AY3425" s="209">
        <f>IF(BB3425="S",IF(AND(S3425&lt;&gt;"",R3425&lt;&gt;""),S3425-R3425,0),0)</f>
        <v>19</v>
      </c>
      <c r="AZ3425" s="209">
        <f>IF(BB3425="S",IF(Q3425="1. Aceitou o programa",IF(OR(X3425="Não se Aplica",X3425=""),IF(OR(W3425="Não se Aplica",W3425=""),0,W3425-V3425),AVERAGE(X3425-W3425,W3425-V3425)),0),0)</f>
        <v>0</v>
      </c>
      <c r="BA3425" s="209">
        <f>IF(BB3425="S",IF(AND(Q3425="1. Aceitou o programa",AH3425="Realizada"),IFERROR(IF(AG3425="",0,AG3425-R3425),0),0),0)</f>
        <v>0</v>
      </c>
      <c r="BB3425" s="209" t="str">
        <f>_xlfn.XLOOKUP(U3425,'Lista Suspensa'!$AA$20:$AA$23,'Lista Suspensa'!$AB$20:$AB$23,"N/A")</f>
        <v>S</v>
      </c>
    </row>
    <row r="3426" spans="1:54" ht="12" customHeight="1">
      <c r="A3426" s="151" t="s">
        <v>121</v>
      </c>
      <c r="B3426" s="152">
        <v>45292</v>
      </c>
      <c r="C3426" s="153" t="s">
        <v>122</v>
      </c>
      <c r="D3426" s="153" t="s">
        <v>185</v>
      </c>
      <c r="E3426" s="244">
        <v>92635752</v>
      </c>
      <c r="F3426" s="144" t="s">
        <v>6271</v>
      </c>
      <c r="G3426" s="230"/>
      <c r="H3426" s="154">
        <v>28055</v>
      </c>
      <c r="I3426" s="153">
        <v>49</v>
      </c>
      <c r="J3426" s="148" t="s">
        <v>58</v>
      </c>
      <c r="K3426" s="153" t="s">
        <v>1519</v>
      </c>
      <c r="L3426" s="153"/>
      <c r="M3426" s="153"/>
      <c r="N3426" s="153"/>
      <c r="O3426" s="155">
        <v>85988100100</v>
      </c>
      <c r="P3426" s="156" t="s">
        <v>60</v>
      </c>
      <c r="Q3426" s="157" t="s">
        <v>6178</v>
      </c>
      <c r="R3426" s="158">
        <v>45845</v>
      </c>
      <c r="S3426" s="159">
        <v>45849</v>
      </c>
      <c r="T3426" s="159" t="s">
        <v>62</v>
      </c>
      <c r="U3426" s="159" t="s">
        <v>6152</v>
      </c>
      <c r="V3426" s="154">
        <v>45845</v>
      </c>
      <c r="W3426" s="154"/>
      <c r="X3426" s="154"/>
      <c r="Y3426" s="160"/>
      <c r="Z3426" s="160"/>
      <c r="AA3426" s="153">
        <v>114</v>
      </c>
      <c r="AB3426" s="153">
        <v>1.76</v>
      </c>
      <c r="AC3426" s="182">
        <f t="shared" si="108"/>
        <v>36.802685950413228</v>
      </c>
      <c r="AD3426" s="153" t="str">
        <f t="shared" si="109"/>
        <v>OBESIDADE II</v>
      </c>
      <c r="AE3426" s="207"/>
      <c r="AF3426" s="153"/>
      <c r="AG3426" s="159"/>
      <c r="AH3426" s="153"/>
      <c r="AI3426" s="161"/>
      <c r="AJ3426" s="153"/>
      <c r="AK3426" s="153"/>
      <c r="AL3426" s="207"/>
      <c r="AM3426" s="207"/>
      <c r="AN3426" s="207"/>
      <c r="AO3426" s="207"/>
      <c r="AP3426" s="147" t="s">
        <v>54</v>
      </c>
      <c r="AQ3426" s="147"/>
      <c r="AR3426" s="147"/>
      <c r="AS3426" s="209" t="s">
        <v>68</v>
      </c>
      <c r="AT3426" s="223" t="str">
        <f>MONTH(B3426)&amp;"/"&amp;YEAR(B3426)</f>
        <v>1/2024</v>
      </c>
      <c r="AU3426" s="223">
        <f>WEEKNUM(B3426)-WEEKNUM(EOMONTH(B3426,-1)+1)+1</f>
        <v>1</v>
      </c>
      <c r="AV3426" s="209" t="str">
        <f>MONTH(R3426)&amp;"/"&amp;YEAR(R3426)</f>
        <v>7/2025</v>
      </c>
      <c r="AW3426" s="209">
        <f>WEEKNUM(R3426)-WEEKNUM(EOMONTH(R3426,-1)+1)+1</f>
        <v>2</v>
      </c>
      <c r="AX3426" s="209">
        <f>IF(BB3426="S",IF(Q3426="1. Aceitou o programa",R3426-B3426,0),0)</f>
        <v>0</v>
      </c>
      <c r="AY3426" s="209">
        <f>IF(BB3426="S",IF(AND(S3426&lt;&gt;"",R3426&lt;&gt;""),S3426-R3426,0),0)</f>
        <v>4</v>
      </c>
      <c r="AZ3426" s="209">
        <f>IF(BB3426="S",IF(Q3426="1. Aceitou o programa",IF(OR(X3426="Não se Aplica",X3426=""),IF(OR(W3426="Não se Aplica",W3426=""),0,W3426-V3426),AVERAGE(X3426-W3426,W3426-V3426)),0),0)</f>
        <v>0</v>
      </c>
      <c r="BA3426" s="209">
        <f>IF(BB3426="S",IF(AND(Q3426="1. Aceitou o programa",AH3426="Realizada"),IFERROR(IF(AG3426="",0,AG3426-R3426),0),0),0)</f>
        <v>0</v>
      </c>
      <c r="BB3426" s="209" t="str">
        <f>_xlfn.XLOOKUP(U3426,'Lista Suspensa'!$AA$20:$AA$23,'Lista Suspensa'!$AB$20:$AB$23,"N/A")</f>
        <v>S</v>
      </c>
    </row>
    <row r="3427" spans="1:54" ht="12" customHeight="1">
      <c r="A3427" s="151" t="s">
        <v>121</v>
      </c>
      <c r="B3427" s="152">
        <v>45292</v>
      </c>
      <c r="C3427" s="153" t="s">
        <v>122</v>
      </c>
      <c r="D3427" s="153" t="s">
        <v>56</v>
      </c>
      <c r="E3427" s="244">
        <v>94492534</v>
      </c>
      <c r="F3427" s="144" t="s">
        <v>6272</v>
      </c>
      <c r="G3427" s="230"/>
      <c r="H3427" s="154">
        <v>37800</v>
      </c>
      <c r="I3427" s="153">
        <v>22</v>
      </c>
      <c r="J3427" s="148" t="s">
        <v>70</v>
      </c>
      <c r="K3427" s="153"/>
      <c r="L3427" s="153"/>
      <c r="M3427" s="153"/>
      <c r="N3427" s="153"/>
      <c r="O3427" s="155" t="s">
        <v>6273</v>
      </c>
      <c r="P3427" s="156" t="s">
        <v>60</v>
      </c>
      <c r="Q3427" s="157" t="s">
        <v>6178</v>
      </c>
      <c r="R3427" s="158">
        <v>45842</v>
      </c>
      <c r="S3427" s="159">
        <v>45849</v>
      </c>
      <c r="T3427" s="159" t="s">
        <v>62</v>
      </c>
      <c r="U3427" s="159" t="s">
        <v>6152</v>
      </c>
      <c r="V3427" s="154">
        <v>45842</v>
      </c>
      <c r="W3427" s="154"/>
      <c r="X3427" s="154"/>
      <c r="Y3427" s="160"/>
      <c r="Z3427" s="160"/>
      <c r="AA3427" s="153">
        <v>111</v>
      </c>
      <c r="AB3427" s="153">
        <v>1.69</v>
      </c>
      <c r="AC3427" s="182">
        <f t="shared" si="108"/>
        <v>38.864185427681107</v>
      </c>
      <c r="AD3427" s="153" t="str">
        <f t="shared" si="109"/>
        <v>OBESIDADE II</v>
      </c>
      <c r="AE3427" s="207"/>
      <c r="AF3427" s="153"/>
      <c r="AG3427" s="159"/>
      <c r="AH3427" s="153"/>
      <c r="AI3427" s="161"/>
      <c r="AJ3427" s="153"/>
      <c r="AK3427" s="153"/>
      <c r="AL3427" s="207"/>
      <c r="AM3427" s="207"/>
      <c r="AN3427" s="207"/>
      <c r="AO3427" s="207"/>
      <c r="AP3427" s="147" t="s">
        <v>54</v>
      </c>
      <c r="AQ3427" s="147"/>
      <c r="AR3427" s="147"/>
      <c r="AS3427" s="209" t="s">
        <v>68</v>
      </c>
      <c r="AT3427" s="223" t="str">
        <f>MONTH(B3427)&amp;"/"&amp;YEAR(B3427)</f>
        <v>1/2024</v>
      </c>
      <c r="AU3427" s="223">
        <f>WEEKNUM(B3427)-WEEKNUM(EOMONTH(B3427,-1)+1)+1</f>
        <v>1</v>
      </c>
      <c r="AV3427" s="209" t="str">
        <f>MONTH(R3427)&amp;"/"&amp;YEAR(R3427)</f>
        <v>7/2025</v>
      </c>
      <c r="AW3427" s="209">
        <f>WEEKNUM(R3427)-WEEKNUM(EOMONTH(R3427,-1)+1)+1</f>
        <v>1</v>
      </c>
      <c r="AX3427" s="209">
        <f>IF(BB3427="S",IF(Q3427="1. Aceitou o programa",R3427-B3427,0),0)</f>
        <v>0</v>
      </c>
      <c r="AY3427" s="209">
        <f>IF(BB3427="S",IF(AND(S3427&lt;&gt;"",R3427&lt;&gt;""),S3427-R3427,0),0)</f>
        <v>7</v>
      </c>
      <c r="AZ3427" s="209">
        <f>IF(BB3427="S",IF(Q3427="1. Aceitou o programa",IF(OR(X3427="Não se Aplica",X3427=""),IF(OR(W3427="Não se Aplica",W3427=""),0,W3427-V3427),AVERAGE(X3427-W3427,W3427-V3427)),0),0)</f>
        <v>0</v>
      </c>
      <c r="BA3427" s="209">
        <f>IF(BB3427="S",IF(AND(Q3427="1. Aceitou o programa",AH3427="Realizada"),IFERROR(IF(AG3427="",0,AG3427-R3427),0),0),0)</f>
        <v>0</v>
      </c>
      <c r="BB3427" s="209" t="str">
        <f>_xlfn.XLOOKUP(U3427,'Lista Suspensa'!$AA$20:$AA$23,'Lista Suspensa'!$AB$20:$AB$23,"N/A")</f>
        <v>S</v>
      </c>
    </row>
    <row r="3428" spans="1:54" ht="12" customHeight="1">
      <c r="A3428" s="151" t="s">
        <v>121</v>
      </c>
      <c r="B3428" s="152">
        <v>45292</v>
      </c>
      <c r="C3428" s="153" t="s">
        <v>122</v>
      </c>
      <c r="D3428" s="153" t="s">
        <v>56</v>
      </c>
      <c r="E3428" s="244">
        <v>94458386</v>
      </c>
      <c r="F3428" s="144" t="s">
        <v>6274</v>
      </c>
      <c r="G3428" s="230"/>
      <c r="H3428" s="154">
        <v>34880</v>
      </c>
      <c r="I3428" s="153">
        <v>30</v>
      </c>
      <c r="J3428" s="148" t="s">
        <v>70</v>
      </c>
      <c r="K3428" s="153"/>
      <c r="L3428" s="153"/>
      <c r="M3428" s="153"/>
      <c r="N3428" s="153"/>
      <c r="O3428" s="155" t="s">
        <v>6275</v>
      </c>
      <c r="P3428" s="156" t="s">
        <v>60</v>
      </c>
      <c r="Q3428" s="157" t="s">
        <v>6178</v>
      </c>
      <c r="R3428" s="158">
        <v>45839</v>
      </c>
      <c r="S3428" s="159">
        <v>45877</v>
      </c>
      <c r="T3428" s="159" t="s">
        <v>62</v>
      </c>
      <c r="U3428" s="159" t="s">
        <v>6152</v>
      </c>
      <c r="V3428" s="154">
        <v>45839</v>
      </c>
      <c r="W3428" s="154"/>
      <c r="X3428" s="154"/>
      <c r="Y3428" s="160"/>
      <c r="Z3428" s="160"/>
      <c r="AA3428" s="153">
        <v>103</v>
      </c>
      <c r="AB3428" s="153">
        <v>1.56</v>
      </c>
      <c r="AC3428" s="182">
        <f t="shared" si="108"/>
        <v>42.324128862590399</v>
      </c>
      <c r="AD3428" s="153" t="str">
        <f t="shared" si="109"/>
        <v>OBESIDADE III</v>
      </c>
      <c r="AE3428" s="207"/>
      <c r="AF3428" s="153"/>
      <c r="AG3428" s="159"/>
      <c r="AH3428" s="153"/>
      <c r="AI3428" s="161"/>
      <c r="AJ3428" s="153"/>
      <c r="AK3428" s="153"/>
      <c r="AL3428" s="207"/>
      <c r="AM3428" s="207"/>
      <c r="AN3428" s="207"/>
      <c r="AO3428" s="207"/>
      <c r="AP3428" s="147" t="s">
        <v>54</v>
      </c>
      <c r="AQ3428" s="147"/>
      <c r="AR3428" s="147"/>
      <c r="AS3428" s="209" t="s">
        <v>68</v>
      </c>
      <c r="AT3428" s="223" t="str">
        <f>MONTH(B3428)&amp;"/"&amp;YEAR(B3428)</f>
        <v>1/2024</v>
      </c>
      <c r="AU3428" s="223">
        <f>WEEKNUM(B3428)-WEEKNUM(EOMONTH(B3428,-1)+1)+1</f>
        <v>1</v>
      </c>
      <c r="AV3428" s="209" t="str">
        <f>MONTH(R3428)&amp;"/"&amp;YEAR(R3428)</f>
        <v>7/2025</v>
      </c>
      <c r="AW3428" s="209">
        <f>WEEKNUM(R3428)-WEEKNUM(EOMONTH(R3428,-1)+1)+1</f>
        <v>1</v>
      </c>
      <c r="AX3428" s="209">
        <f>IF(BB3428="S",IF(Q3428="1. Aceitou o programa",R3428-B3428,0),0)</f>
        <v>0</v>
      </c>
      <c r="AY3428" s="209">
        <f>IF(BB3428="S",IF(AND(S3428&lt;&gt;"",R3428&lt;&gt;""),S3428-R3428,0),0)</f>
        <v>38</v>
      </c>
      <c r="AZ3428" s="209">
        <f>IF(BB3428="S",IF(Q3428="1. Aceitou o programa",IF(OR(X3428="Não se Aplica",X3428=""),IF(OR(W3428="Não se Aplica",W3428=""),0,W3428-V3428),AVERAGE(X3428-W3428,W3428-V3428)),0),0)</f>
        <v>0</v>
      </c>
      <c r="BA3428" s="209">
        <f>IF(BB3428="S",IF(AND(Q3428="1. Aceitou o programa",AH3428="Realizada"),IFERROR(IF(AG3428="",0,AG3428-R3428),0),0),0)</f>
        <v>0</v>
      </c>
      <c r="BB3428" s="209" t="str">
        <f>_xlfn.XLOOKUP(U3428,'Lista Suspensa'!$AA$20:$AA$23,'Lista Suspensa'!$AB$20:$AB$23,"N/A")</f>
        <v>S</v>
      </c>
    </row>
    <row r="3429" spans="1:54" ht="12" customHeight="1">
      <c r="A3429" s="151" t="s">
        <v>121</v>
      </c>
      <c r="B3429" s="152">
        <v>45292</v>
      </c>
      <c r="C3429" s="153" t="s">
        <v>122</v>
      </c>
      <c r="D3429" s="153" t="s">
        <v>324</v>
      </c>
      <c r="E3429" s="244">
        <v>93224445</v>
      </c>
      <c r="F3429" s="144" t="s">
        <v>6276</v>
      </c>
      <c r="G3429" s="230"/>
      <c r="H3429" s="154">
        <v>21656</v>
      </c>
      <c r="I3429" s="153">
        <v>67</v>
      </c>
      <c r="J3429" s="148" t="s">
        <v>70</v>
      </c>
      <c r="K3429" s="153" t="s">
        <v>101</v>
      </c>
      <c r="L3429" s="153"/>
      <c r="M3429" s="153"/>
      <c r="N3429" s="153"/>
      <c r="O3429" s="155">
        <v>21989851418</v>
      </c>
      <c r="P3429" s="156" t="s">
        <v>60</v>
      </c>
      <c r="Q3429" s="157" t="s">
        <v>6178</v>
      </c>
      <c r="R3429" s="158">
        <v>45819</v>
      </c>
      <c r="S3429" s="159">
        <v>45883</v>
      </c>
      <c r="T3429" s="159" t="s">
        <v>62</v>
      </c>
      <c r="U3429" s="159" t="s">
        <v>6152</v>
      </c>
      <c r="V3429" s="154">
        <v>45819</v>
      </c>
      <c r="W3429" s="154"/>
      <c r="X3429" s="154"/>
      <c r="Y3429" s="160"/>
      <c r="Z3429" s="160"/>
      <c r="AA3429" s="153">
        <v>101.8</v>
      </c>
      <c r="AB3429" s="153">
        <v>1.55</v>
      </c>
      <c r="AC3429" s="182">
        <f t="shared" si="108"/>
        <v>42.372528616024965</v>
      </c>
      <c r="AD3429" s="153" t="str">
        <f t="shared" si="109"/>
        <v>OBESIDADE III</v>
      </c>
      <c r="AE3429" s="207"/>
      <c r="AF3429" s="153"/>
      <c r="AG3429" s="159"/>
      <c r="AH3429" s="153"/>
      <c r="AI3429" s="161"/>
      <c r="AJ3429" s="153"/>
      <c r="AK3429" s="153"/>
      <c r="AL3429" s="207"/>
      <c r="AM3429" s="207"/>
      <c r="AN3429" s="207"/>
      <c r="AO3429" s="207"/>
      <c r="AP3429" s="147" t="s">
        <v>54</v>
      </c>
      <c r="AQ3429" s="147"/>
      <c r="AR3429" s="147"/>
      <c r="AS3429" s="209" t="s">
        <v>68</v>
      </c>
      <c r="AT3429" s="223" t="str">
        <f>MONTH(B3429)&amp;"/"&amp;YEAR(B3429)</f>
        <v>1/2024</v>
      </c>
      <c r="AU3429" s="223">
        <f>WEEKNUM(B3429)-WEEKNUM(EOMONTH(B3429,-1)+1)+1</f>
        <v>1</v>
      </c>
      <c r="AV3429" s="209" t="str">
        <f>MONTH(R3429)&amp;"/"&amp;YEAR(R3429)</f>
        <v>6/2025</v>
      </c>
      <c r="AW3429" s="209">
        <f>WEEKNUM(R3429)-WEEKNUM(EOMONTH(R3429,-1)+1)+1</f>
        <v>2</v>
      </c>
      <c r="AX3429" s="209">
        <f>IF(BB3429="S",IF(Q3429="1. Aceitou o programa",R3429-B3429,0),0)</f>
        <v>0</v>
      </c>
      <c r="AY3429" s="209">
        <f>IF(BB3429="S",IF(AND(S3429&lt;&gt;"",R3429&lt;&gt;""),S3429-R3429,0),0)</f>
        <v>64</v>
      </c>
      <c r="AZ3429" s="209">
        <f>IF(BB3429="S",IF(Q3429="1. Aceitou o programa",IF(OR(X3429="Não se Aplica",X3429=""),IF(OR(W3429="Não se Aplica",W3429=""),0,W3429-V3429),AVERAGE(X3429-W3429,W3429-V3429)),0),0)</f>
        <v>0</v>
      </c>
      <c r="BA3429" s="209">
        <f>IF(BB3429="S",IF(AND(Q3429="1. Aceitou o programa",AH3429="Realizada"),IFERROR(IF(AG3429="",0,AG3429-R3429),0),0),0)</f>
        <v>0</v>
      </c>
      <c r="BB3429" s="209" t="str">
        <f>_xlfn.XLOOKUP(U3429,'Lista Suspensa'!$AA$20:$AA$23,'Lista Suspensa'!$AB$20:$AB$23,"N/A")</f>
        <v>S</v>
      </c>
    </row>
    <row r="3430" spans="1:54" ht="12" customHeight="1">
      <c r="A3430" s="151" t="s">
        <v>121</v>
      </c>
      <c r="B3430" s="152">
        <v>45292</v>
      </c>
      <c r="C3430" s="153" t="s">
        <v>122</v>
      </c>
      <c r="D3430" s="153" t="s">
        <v>175</v>
      </c>
      <c r="E3430" s="244">
        <v>87668406</v>
      </c>
      <c r="F3430" s="144" t="s">
        <v>6277</v>
      </c>
      <c r="G3430" s="230"/>
      <c r="H3430" s="154">
        <v>31209</v>
      </c>
      <c r="I3430" s="153">
        <v>40</v>
      </c>
      <c r="J3430" s="148" t="s">
        <v>58</v>
      </c>
      <c r="K3430" s="153"/>
      <c r="L3430" s="153"/>
      <c r="M3430" s="153"/>
      <c r="N3430" s="153"/>
      <c r="O3430" s="155">
        <v>11982835551</v>
      </c>
      <c r="P3430" s="156" t="s">
        <v>60</v>
      </c>
      <c r="Q3430" s="157" t="s">
        <v>6178</v>
      </c>
      <c r="R3430" s="158">
        <v>45819</v>
      </c>
      <c r="S3430" s="159">
        <v>45841</v>
      </c>
      <c r="T3430" s="159" t="s">
        <v>62</v>
      </c>
      <c r="U3430" s="159" t="s">
        <v>6152</v>
      </c>
      <c r="V3430" s="154">
        <v>45819</v>
      </c>
      <c r="W3430" s="154"/>
      <c r="X3430" s="154"/>
      <c r="Y3430" s="160"/>
      <c r="Z3430" s="160"/>
      <c r="AA3430" s="153">
        <v>99</v>
      </c>
      <c r="AB3430" s="153">
        <v>1.63</v>
      </c>
      <c r="AC3430" s="182">
        <f t="shared" si="108"/>
        <v>37.261470134367123</v>
      </c>
      <c r="AD3430" s="153" t="str">
        <f t="shared" si="109"/>
        <v>OBESIDADE II</v>
      </c>
      <c r="AE3430" s="207"/>
      <c r="AF3430" s="153"/>
      <c r="AG3430" s="159"/>
      <c r="AH3430" s="153"/>
      <c r="AI3430" s="161"/>
      <c r="AJ3430" s="153"/>
      <c r="AK3430" s="153"/>
      <c r="AL3430" s="207"/>
      <c r="AM3430" s="207"/>
      <c r="AN3430" s="207"/>
      <c r="AO3430" s="207"/>
      <c r="AP3430" s="147" t="s">
        <v>54</v>
      </c>
      <c r="AQ3430" s="147"/>
      <c r="AR3430" s="147"/>
      <c r="AS3430" s="209" t="s">
        <v>68</v>
      </c>
      <c r="AT3430" s="223" t="str">
        <f>MONTH(B3430)&amp;"/"&amp;YEAR(B3430)</f>
        <v>1/2024</v>
      </c>
      <c r="AU3430" s="223">
        <f>WEEKNUM(B3430)-WEEKNUM(EOMONTH(B3430,-1)+1)+1</f>
        <v>1</v>
      </c>
      <c r="AV3430" s="209" t="str">
        <f>MONTH(R3430)&amp;"/"&amp;YEAR(R3430)</f>
        <v>6/2025</v>
      </c>
      <c r="AW3430" s="209">
        <f>WEEKNUM(R3430)-WEEKNUM(EOMONTH(R3430,-1)+1)+1</f>
        <v>2</v>
      </c>
      <c r="AX3430" s="209">
        <f>IF(BB3430="S",IF(Q3430="1. Aceitou o programa",R3430-B3430,0),0)</f>
        <v>0</v>
      </c>
      <c r="AY3430" s="209">
        <f>IF(BB3430="S",IF(AND(S3430&lt;&gt;"",R3430&lt;&gt;""),S3430-R3430,0),0)</f>
        <v>22</v>
      </c>
      <c r="AZ3430" s="209">
        <f>IF(BB3430="S",IF(Q3430="1. Aceitou o programa",IF(OR(X3430="Não se Aplica",X3430=""),IF(OR(W3430="Não se Aplica",W3430=""),0,W3430-V3430),AVERAGE(X3430-W3430,W3430-V3430)),0),0)</f>
        <v>0</v>
      </c>
      <c r="BA3430" s="209">
        <f>IF(BB3430="S",IF(AND(Q3430="1. Aceitou o programa",AH3430="Realizada"),IFERROR(IF(AG3430="",0,AG3430-R3430),0),0),0)</f>
        <v>0</v>
      </c>
      <c r="BB3430" s="209" t="str">
        <f>_xlfn.XLOOKUP(U3430,'Lista Suspensa'!$AA$20:$AA$23,'Lista Suspensa'!$AB$20:$AB$23,"N/A")</f>
        <v>S</v>
      </c>
    </row>
    <row r="3431" spans="1:54" ht="12" customHeight="1">
      <c r="A3431" s="151" t="s">
        <v>121</v>
      </c>
      <c r="B3431" s="152">
        <v>45292</v>
      </c>
      <c r="C3431" s="153" t="s">
        <v>122</v>
      </c>
      <c r="D3431" s="153" t="s">
        <v>175</v>
      </c>
      <c r="E3431" s="244">
        <v>87487441</v>
      </c>
      <c r="F3431" s="144" t="s">
        <v>6278</v>
      </c>
      <c r="G3431" s="230"/>
      <c r="H3431" s="154">
        <v>31796</v>
      </c>
      <c r="I3431" s="153">
        <v>39</v>
      </c>
      <c r="J3431" s="148" t="s">
        <v>70</v>
      </c>
      <c r="K3431" s="153"/>
      <c r="L3431" s="153"/>
      <c r="M3431" s="153"/>
      <c r="N3431" s="153"/>
      <c r="O3431" s="155">
        <v>11944691650</v>
      </c>
      <c r="P3431" s="156" t="s">
        <v>60</v>
      </c>
      <c r="Q3431" s="157" t="s">
        <v>6178</v>
      </c>
      <c r="R3431" s="158">
        <v>45819</v>
      </c>
      <c r="S3431" s="159">
        <v>45841</v>
      </c>
      <c r="T3431" s="159" t="s">
        <v>62</v>
      </c>
      <c r="U3431" s="159" t="s">
        <v>6152</v>
      </c>
      <c r="V3431" s="154">
        <v>45819</v>
      </c>
      <c r="W3431" s="154"/>
      <c r="X3431" s="154"/>
      <c r="Y3431" s="160"/>
      <c r="Z3431" s="160"/>
      <c r="AA3431" s="153">
        <v>107</v>
      </c>
      <c r="AB3431" s="153">
        <v>1.65</v>
      </c>
      <c r="AC3431" s="182">
        <f t="shared" si="108"/>
        <v>39.302112029384759</v>
      </c>
      <c r="AD3431" s="153" t="str">
        <f t="shared" si="109"/>
        <v>OBESIDADE II</v>
      </c>
      <c r="AE3431" s="207"/>
      <c r="AF3431" s="153"/>
      <c r="AG3431" s="159"/>
      <c r="AH3431" s="153"/>
      <c r="AI3431" s="161"/>
      <c r="AJ3431" s="153"/>
      <c r="AK3431" s="153"/>
      <c r="AL3431" s="207"/>
      <c r="AM3431" s="207"/>
      <c r="AN3431" s="207"/>
      <c r="AO3431" s="207"/>
      <c r="AP3431" s="147" t="s">
        <v>54</v>
      </c>
      <c r="AQ3431" s="147"/>
      <c r="AR3431" s="147"/>
      <c r="AS3431" s="209" t="s">
        <v>68</v>
      </c>
      <c r="AT3431" s="223" t="str">
        <f>MONTH(B3431)&amp;"/"&amp;YEAR(B3431)</f>
        <v>1/2024</v>
      </c>
      <c r="AU3431" s="223">
        <f>WEEKNUM(B3431)-WEEKNUM(EOMONTH(B3431,-1)+1)+1</f>
        <v>1</v>
      </c>
      <c r="AV3431" s="209" t="str">
        <f>MONTH(R3431)&amp;"/"&amp;YEAR(R3431)</f>
        <v>6/2025</v>
      </c>
      <c r="AW3431" s="209">
        <f>WEEKNUM(R3431)-WEEKNUM(EOMONTH(R3431,-1)+1)+1</f>
        <v>2</v>
      </c>
      <c r="AX3431" s="209">
        <f>IF(BB3431="S",IF(Q3431="1. Aceitou o programa",R3431-B3431,0),0)</f>
        <v>0</v>
      </c>
      <c r="AY3431" s="209">
        <f>IF(BB3431="S",IF(AND(S3431&lt;&gt;"",R3431&lt;&gt;""),S3431-R3431,0),0)</f>
        <v>22</v>
      </c>
      <c r="AZ3431" s="209">
        <f>IF(BB3431="S",IF(Q3431="1. Aceitou o programa",IF(OR(X3431="Não se Aplica",X3431=""),IF(OR(W3431="Não se Aplica",W3431=""),0,W3431-V3431),AVERAGE(X3431-W3431,W3431-V3431)),0),0)</f>
        <v>0</v>
      </c>
      <c r="BA3431" s="209">
        <f>IF(BB3431="S",IF(AND(Q3431="1. Aceitou o programa",AH3431="Realizada"),IFERROR(IF(AG3431="",0,AG3431-R3431),0),0),0)</f>
        <v>0</v>
      </c>
      <c r="BB3431" s="209" t="str">
        <f>_xlfn.XLOOKUP(U3431,'Lista Suspensa'!$AA$20:$AA$23,'Lista Suspensa'!$AB$20:$AB$23,"N/A")</f>
        <v>S</v>
      </c>
    </row>
    <row r="3432" spans="1:54" ht="12" customHeight="1">
      <c r="A3432" s="151" t="s">
        <v>121</v>
      </c>
      <c r="B3432" s="152">
        <v>45292</v>
      </c>
      <c r="C3432" s="153" t="s">
        <v>122</v>
      </c>
      <c r="D3432" s="153" t="s">
        <v>167</v>
      </c>
      <c r="E3432" s="244">
        <v>887880231</v>
      </c>
      <c r="F3432" s="144" t="s">
        <v>6279</v>
      </c>
      <c r="G3432" s="230"/>
      <c r="H3432" s="154">
        <v>29273</v>
      </c>
      <c r="I3432" s="153">
        <v>46</v>
      </c>
      <c r="J3432" s="148" t="s">
        <v>70</v>
      </c>
      <c r="K3432" s="153" t="s">
        <v>59</v>
      </c>
      <c r="L3432" s="153"/>
      <c r="M3432" s="153"/>
      <c r="N3432" s="153"/>
      <c r="O3432" s="155">
        <v>11947801938</v>
      </c>
      <c r="P3432" s="156" t="s">
        <v>60</v>
      </c>
      <c r="Q3432" s="157" t="s">
        <v>6178</v>
      </c>
      <c r="R3432" s="158">
        <v>45818</v>
      </c>
      <c r="S3432" s="159">
        <v>45881</v>
      </c>
      <c r="T3432" s="159" t="s">
        <v>62</v>
      </c>
      <c r="U3432" s="159" t="s">
        <v>6152</v>
      </c>
      <c r="V3432" s="154">
        <v>45818</v>
      </c>
      <c r="W3432" s="154"/>
      <c r="X3432" s="154"/>
      <c r="Y3432" s="160"/>
      <c r="Z3432" s="160"/>
      <c r="AA3432" s="153">
        <v>91</v>
      </c>
      <c r="AB3432" s="153">
        <v>1.61</v>
      </c>
      <c r="AC3432" s="182">
        <f t="shared" si="108"/>
        <v>35.106670267350793</v>
      </c>
      <c r="AD3432" s="153" t="str">
        <f t="shared" si="109"/>
        <v>OBESIDADE II</v>
      </c>
      <c r="AE3432" s="207"/>
      <c r="AF3432" s="153"/>
      <c r="AG3432" s="159"/>
      <c r="AH3432" s="153"/>
      <c r="AI3432" s="161"/>
      <c r="AJ3432" s="153"/>
      <c r="AK3432" s="153"/>
      <c r="AL3432" s="207"/>
      <c r="AM3432" s="207"/>
      <c r="AN3432" s="207"/>
      <c r="AO3432" s="207"/>
      <c r="AP3432" s="147" t="s">
        <v>54</v>
      </c>
      <c r="AQ3432" s="147"/>
      <c r="AR3432" s="147"/>
      <c r="AS3432" s="209" t="s">
        <v>68</v>
      </c>
      <c r="AT3432" s="223" t="str">
        <f>MONTH(B3432)&amp;"/"&amp;YEAR(B3432)</f>
        <v>1/2024</v>
      </c>
      <c r="AU3432" s="223">
        <f>WEEKNUM(B3432)-WEEKNUM(EOMONTH(B3432,-1)+1)+1</f>
        <v>1</v>
      </c>
      <c r="AV3432" s="209" t="str">
        <f>MONTH(R3432)&amp;"/"&amp;YEAR(R3432)</f>
        <v>6/2025</v>
      </c>
      <c r="AW3432" s="209">
        <f>WEEKNUM(R3432)-WEEKNUM(EOMONTH(R3432,-1)+1)+1</f>
        <v>2</v>
      </c>
      <c r="AX3432" s="209">
        <f>IF(BB3432="S",IF(Q3432="1. Aceitou o programa",R3432-B3432,0),0)</f>
        <v>0</v>
      </c>
      <c r="AY3432" s="209">
        <f>IF(BB3432="S",IF(AND(S3432&lt;&gt;"",R3432&lt;&gt;""),S3432-R3432,0),0)</f>
        <v>63</v>
      </c>
      <c r="AZ3432" s="209">
        <f>IF(BB3432="S",IF(Q3432="1. Aceitou o programa",IF(OR(X3432="Não se Aplica",X3432=""),IF(OR(W3432="Não se Aplica",W3432=""),0,W3432-V3432),AVERAGE(X3432-W3432,W3432-V3432)),0),0)</f>
        <v>0</v>
      </c>
      <c r="BA3432" s="209">
        <f>IF(BB3432="S",IF(AND(Q3432="1. Aceitou o programa",AH3432="Realizada"),IFERROR(IF(AG3432="",0,AG3432-R3432),0),0),0)</f>
        <v>0</v>
      </c>
      <c r="BB3432" s="209" t="str">
        <f>_xlfn.XLOOKUP(U3432,'Lista Suspensa'!$AA$20:$AA$23,'Lista Suspensa'!$AB$20:$AB$23,"N/A")</f>
        <v>S</v>
      </c>
    </row>
    <row r="3433" spans="1:54" ht="12" customHeight="1">
      <c r="A3433" s="151" t="s">
        <v>121</v>
      </c>
      <c r="B3433" s="152">
        <v>45292</v>
      </c>
      <c r="C3433" s="153" t="s">
        <v>122</v>
      </c>
      <c r="D3433" s="153" t="s">
        <v>171</v>
      </c>
      <c r="E3433" s="244">
        <v>89411754</v>
      </c>
      <c r="F3433" s="144" t="s">
        <v>6280</v>
      </c>
      <c r="G3433" s="230"/>
      <c r="H3433" s="154">
        <v>32242</v>
      </c>
      <c r="I3433" s="153">
        <v>38</v>
      </c>
      <c r="J3433" s="148" t="s">
        <v>70</v>
      </c>
      <c r="K3433" s="153"/>
      <c r="L3433" s="153"/>
      <c r="M3433" s="153"/>
      <c r="N3433" s="153"/>
      <c r="O3433" s="155">
        <v>21991930150</v>
      </c>
      <c r="P3433" s="156" t="s">
        <v>60</v>
      </c>
      <c r="Q3433" s="157" t="s">
        <v>6178</v>
      </c>
      <c r="R3433" s="158">
        <v>45813</v>
      </c>
      <c r="S3433" s="159">
        <v>45888</v>
      </c>
      <c r="T3433" s="159" t="s">
        <v>62</v>
      </c>
      <c r="U3433" s="159" t="s">
        <v>6152</v>
      </c>
      <c r="V3433" s="154">
        <v>45813</v>
      </c>
      <c r="W3433" s="154"/>
      <c r="X3433" s="154"/>
      <c r="Y3433" s="160"/>
      <c r="Z3433" s="160"/>
      <c r="AA3433" s="153">
        <v>102</v>
      </c>
      <c r="AB3433" s="153">
        <v>1.66</v>
      </c>
      <c r="AC3433" s="182">
        <f t="shared" si="108"/>
        <v>37.015532007548266</v>
      </c>
      <c r="AD3433" s="153" t="str">
        <f t="shared" si="109"/>
        <v>OBESIDADE II</v>
      </c>
      <c r="AE3433" s="207"/>
      <c r="AF3433" s="153"/>
      <c r="AG3433" s="159"/>
      <c r="AH3433" s="153"/>
      <c r="AI3433" s="161"/>
      <c r="AJ3433" s="153"/>
      <c r="AK3433" s="153"/>
      <c r="AL3433" s="207"/>
      <c r="AM3433" s="207"/>
      <c r="AN3433" s="207"/>
      <c r="AO3433" s="207"/>
      <c r="AP3433" s="147" t="s">
        <v>54</v>
      </c>
      <c r="AQ3433" s="147"/>
      <c r="AR3433" s="147"/>
      <c r="AS3433" s="209" t="s">
        <v>68</v>
      </c>
      <c r="AT3433" s="223" t="str">
        <f>MONTH(B3433)&amp;"/"&amp;YEAR(B3433)</f>
        <v>1/2024</v>
      </c>
      <c r="AU3433" s="223">
        <f>WEEKNUM(B3433)-WEEKNUM(EOMONTH(B3433,-1)+1)+1</f>
        <v>1</v>
      </c>
      <c r="AV3433" s="209" t="str">
        <f>MONTH(R3433)&amp;"/"&amp;YEAR(R3433)</f>
        <v>6/2025</v>
      </c>
      <c r="AW3433" s="209">
        <f>WEEKNUM(R3433)-WEEKNUM(EOMONTH(R3433,-1)+1)+1</f>
        <v>1</v>
      </c>
      <c r="AX3433" s="209">
        <f>IF(BB3433="S",IF(Q3433="1. Aceitou o programa",R3433-B3433,0),0)</f>
        <v>0</v>
      </c>
      <c r="AY3433" s="209">
        <f>IF(BB3433="S",IF(AND(S3433&lt;&gt;"",R3433&lt;&gt;""),S3433-R3433,0),0)</f>
        <v>75</v>
      </c>
      <c r="AZ3433" s="209">
        <f>IF(BB3433="S",IF(Q3433="1. Aceitou o programa",IF(OR(X3433="Não se Aplica",X3433=""),IF(OR(W3433="Não se Aplica",W3433=""),0,W3433-V3433),AVERAGE(X3433-W3433,W3433-V3433)),0),0)</f>
        <v>0</v>
      </c>
      <c r="BA3433" s="209">
        <f>IF(BB3433="S",IF(AND(Q3433="1. Aceitou o programa",AH3433="Realizada"),IFERROR(IF(AG3433="",0,AG3433-R3433),0),0),0)</f>
        <v>0</v>
      </c>
      <c r="BB3433" s="209" t="str">
        <f>_xlfn.XLOOKUP(U3433,'Lista Suspensa'!$AA$20:$AA$23,'Lista Suspensa'!$AB$20:$AB$23,"N/A")</f>
        <v>S</v>
      </c>
    </row>
    <row r="3434" spans="1:54" ht="12" customHeight="1">
      <c r="A3434" s="151" t="s">
        <v>121</v>
      </c>
      <c r="B3434" s="152">
        <v>45292</v>
      </c>
      <c r="C3434" s="153" t="s">
        <v>122</v>
      </c>
      <c r="D3434" s="153" t="s">
        <v>56</v>
      </c>
      <c r="E3434" s="244">
        <v>86385387</v>
      </c>
      <c r="F3434" s="144" t="s">
        <v>6281</v>
      </c>
      <c r="G3434" s="230"/>
      <c r="H3434" s="154">
        <v>29551</v>
      </c>
      <c r="I3434" s="153">
        <v>45</v>
      </c>
      <c r="J3434" s="148" t="s">
        <v>70</v>
      </c>
      <c r="K3434" s="153"/>
      <c r="L3434" s="153"/>
      <c r="M3434" s="153"/>
      <c r="N3434" s="153">
        <v>380</v>
      </c>
      <c r="O3434" s="155" t="s">
        <v>6282</v>
      </c>
      <c r="P3434" s="156" t="s">
        <v>60</v>
      </c>
      <c r="Q3434" s="157" t="s">
        <v>6178</v>
      </c>
      <c r="R3434" s="158">
        <v>45803</v>
      </c>
      <c r="S3434" s="159">
        <v>46111</v>
      </c>
      <c r="T3434" s="159" t="s">
        <v>62</v>
      </c>
      <c r="U3434" s="159" t="s">
        <v>6152</v>
      </c>
      <c r="V3434" s="154">
        <v>45803</v>
      </c>
      <c r="W3434" s="154"/>
      <c r="X3434" s="154"/>
      <c r="Y3434" s="160"/>
      <c r="Z3434" s="160" t="s">
        <v>128</v>
      </c>
      <c r="AA3434" s="153"/>
      <c r="AB3434" s="153"/>
      <c r="AC3434" s="182" t="e">
        <f t="shared" si="108"/>
        <v>#DIV/0!</v>
      </c>
      <c r="AD3434" s="153" t="e">
        <f t="shared" si="109"/>
        <v>#DIV/0!</v>
      </c>
      <c r="AE3434" s="207"/>
      <c r="AF3434" s="153" t="s">
        <v>130</v>
      </c>
      <c r="AG3434" s="159"/>
      <c r="AH3434" s="153"/>
      <c r="AI3434" s="161"/>
      <c r="AJ3434" s="153"/>
      <c r="AK3434" s="153"/>
      <c r="AL3434" s="207"/>
      <c r="AM3434" s="207"/>
      <c r="AN3434" s="207"/>
      <c r="AO3434" s="207"/>
      <c r="AP3434" s="147" t="s">
        <v>54</v>
      </c>
      <c r="AQ3434" s="147"/>
      <c r="AR3434" s="147"/>
      <c r="AS3434" s="209" t="s">
        <v>68</v>
      </c>
      <c r="AT3434" s="223" t="str">
        <f>MONTH(B3434)&amp;"/"&amp;YEAR(B3434)</f>
        <v>1/2024</v>
      </c>
      <c r="AU3434" s="223">
        <f>WEEKNUM(B3434)-WEEKNUM(EOMONTH(B3434,-1)+1)+1</f>
        <v>1</v>
      </c>
      <c r="AV3434" s="209" t="str">
        <f>MONTH(R3434)&amp;"/"&amp;YEAR(R3434)</f>
        <v>5/2025</v>
      </c>
      <c r="AW3434" s="209">
        <f>WEEKNUM(R3434)-WEEKNUM(EOMONTH(R3434,-1)+1)+1</f>
        <v>5</v>
      </c>
      <c r="AX3434" s="209">
        <f>IF(BB3434="S",IF(Q3434="1. Aceitou o programa",R3434-B3434,0),0)</f>
        <v>0</v>
      </c>
      <c r="AY3434" s="209">
        <f>IF(BB3434="S",IF(AND(S3434&lt;&gt;"",R3434&lt;&gt;""),S3434-R3434,0),0)</f>
        <v>308</v>
      </c>
      <c r="AZ3434" s="209">
        <f>IF(BB3434="S",IF(Q3434="1. Aceitou o programa",IF(OR(X3434="Não se Aplica",X3434=""),IF(OR(W3434="Não se Aplica",W3434=""),0,W3434-V3434),AVERAGE(X3434-W3434,W3434-V3434)),0),0)</f>
        <v>0</v>
      </c>
      <c r="BA3434" s="209">
        <f>IF(BB3434="S",IF(AND(Q3434="1. Aceitou o programa",AH3434="Realizada"),IFERROR(IF(AG3434="",0,AG3434-R3434),0),0),0)</f>
        <v>0</v>
      </c>
      <c r="BB3434" s="209" t="str">
        <f>_xlfn.XLOOKUP(U3434,'Lista Suspensa'!$AA$20:$AA$23,'Lista Suspensa'!$AB$20:$AB$23,"N/A")</f>
        <v>S</v>
      </c>
    </row>
    <row r="3435" spans="1:54" ht="12" customHeight="1">
      <c r="A3435" s="151" t="s">
        <v>121</v>
      </c>
      <c r="B3435" s="152">
        <v>45292</v>
      </c>
      <c r="C3435" s="153" t="s">
        <v>122</v>
      </c>
      <c r="D3435" s="153" t="s">
        <v>123</v>
      </c>
      <c r="E3435" s="244">
        <v>87555004</v>
      </c>
      <c r="F3435" s="144" t="s">
        <v>6283</v>
      </c>
      <c r="G3435" s="230"/>
      <c r="H3435" s="154">
        <v>31640</v>
      </c>
      <c r="I3435" s="153">
        <v>39</v>
      </c>
      <c r="J3435" s="148" t="s">
        <v>58</v>
      </c>
      <c r="K3435" s="153"/>
      <c r="L3435" s="153"/>
      <c r="M3435" s="153"/>
      <c r="N3435" s="153"/>
      <c r="O3435" s="155">
        <v>21970243648</v>
      </c>
      <c r="P3435" s="156" t="s">
        <v>60</v>
      </c>
      <c r="Q3435" s="157" t="s">
        <v>6178</v>
      </c>
      <c r="R3435" s="158">
        <v>45764</v>
      </c>
      <c r="S3435" s="159">
        <v>45881</v>
      </c>
      <c r="T3435" s="159" t="s">
        <v>62</v>
      </c>
      <c r="U3435" s="159" t="s">
        <v>6152</v>
      </c>
      <c r="V3435" s="154">
        <v>45764</v>
      </c>
      <c r="W3435" s="154"/>
      <c r="X3435" s="154"/>
      <c r="Y3435" s="160"/>
      <c r="Z3435" s="160"/>
      <c r="AA3435" s="153">
        <v>112</v>
      </c>
      <c r="AB3435" s="153">
        <v>1.71</v>
      </c>
      <c r="AC3435" s="182">
        <f t="shared" si="108"/>
        <v>38.302383639410422</v>
      </c>
      <c r="AD3435" s="153" t="str">
        <f t="shared" si="109"/>
        <v>OBESIDADE II</v>
      </c>
      <c r="AE3435" s="207"/>
      <c r="AF3435" s="153"/>
      <c r="AG3435" s="159"/>
      <c r="AH3435" s="153"/>
      <c r="AI3435" s="161"/>
      <c r="AJ3435" s="153"/>
      <c r="AK3435" s="153"/>
      <c r="AL3435" s="207"/>
      <c r="AM3435" s="207"/>
      <c r="AN3435" s="207"/>
      <c r="AO3435" s="207"/>
      <c r="AP3435" s="147" t="s">
        <v>54</v>
      </c>
      <c r="AQ3435" s="147"/>
      <c r="AR3435" s="147"/>
      <c r="AS3435" s="209" t="s">
        <v>68</v>
      </c>
      <c r="AT3435" s="223" t="str">
        <f>MONTH(B3435)&amp;"/"&amp;YEAR(B3435)</f>
        <v>1/2024</v>
      </c>
      <c r="AU3435" s="223">
        <f>WEEKNUM(B3435)-WEEKNUM(EOMONTH(B3435,-1)+1)+1</f>
        <v>1</v>
      </c>
      <c r="AV3435" s="209" t="str">
        <f>MONTH(R3435)&amp;"/"&amp;YEAR(R3435)</f>
        <v>4/2025</v>
      </c>
      <c r="AW3435" s="209">
        <f>WEEKNUM(R3435)-WEEKNUM(EOMONTH(R3435,-1)+1)+1</f>
        <v>3</v>
      </c>
      <c r="AX3435" s="209">
        <f>IF(BB3435="S",IF(Q3435="1. Aceitou o programa",R3435-B3435,0),0)</f>
        <v>0</v>
      </c>
      <c r="AY3435" s="209">
        <f>IF(BB3435="S",IF(AND(S3435&lt;&gt;"",R3435&lt;&gt;""),S3435-R3435,0),0)</f>
        <v>117</v>
      </c>
      <c r="AZ3435" s="209">
        <f>IF(BB3435="S",IF(Q3435="1. Aceitou o programa",IF(OR(X3435="Não se Aplica",X3435=""),IF(OR(W3435="Não se Aplica",W3435=""),0,W3435-V3435),AVERAGE(X3435-W3435,W3435-V3435)),0),0)</f>
        <v>0</v>
      </c>
      <c r="BA3435" s="209">
        <f>IF(BB3435="S",IF(AND(Q3435="1. Aceitou o programa",AH3435="Realizada"),IFERROR(IF(AG3435="",0,AG3435-R3435),0),0),0)</f>
        <v>0</v>
      </c>
      <c r="BB3435" s="209" t="str">
        <f>_xlfn.XLOOKUP(U3435,'Lista Suspensa'!$AA$20:$AA$23,'Lista Suspensa'!$AB$20:$AB$23,"N/A")</f>
        <v>S</v>
      </c>
    </row>
    <row r="3436" spans="1:54" ht="12" customHeight="1">
      <c r="A3436" s="151" t="s">
        <v>121</v>
      </c>
      <c r="B3436" s="152">
        <v>45292</v>
      </c>
      <c r="C3436" s="153" t="s">
        <v>122</v>
      </c>
      <c r="D3436" s="153" t="s">
        <v>123</v>
      </c>
      <c r="E3436" s="244">
        <v>87620892</v>
      </c>
      <c r="F3436" s="144" t="s">
        <v>6284</v>
      </c>
      <c r="G3436" s="230"/>
      <c r="H3436" s="154">
        <v>30595</v>
      </c>
      <c r="I3436" s="153">
        <v>42</v>
      </c>
      <c r="J3436" s="148" t="s">
        <v>58</v>
      </c>
      <c r="K3436" s="153"/>
      <c r="L3436" s="153"/>
      <c r="M3436" s="153"/>
      <c r="N3436" s="153"/>
      <c r="O3436" s="155">
        <v>21965428030</v>
      </c>
      <c r="P3436" s="156" t="s">
        <v>60</v>
      </c>
      <c r="Q3436" s="157" t="s">
        <v>6178</v>
      </c>
      <c r="R3436" s="158">
        <v>45751</v>
      </c>
      <c r="S3436" s="159">
        <v>45785</v>
      </c>
      <c r="T3436" s="159" t="s">
        <v>62</v>
      </c>
      <c r="U3436" s="159" t="s">
        <v>6152</v>
      </c>
      <c r="V3436" s="154">
        <v>45751</v>
      </c>
      <c r="W3436" s="154"/>
      <c r="X3436" s="154"/>
      <c r="Y3436" s="160"/>
      <c r="Z3436" s="160"/>
      <c r="AA3436" s="153"/>
      <c r="AB3436" s="153"/>
      <c r="AC3436" s="182" t="e">
        <f t="shared" si="108"/>
        <v>#DIV/0!</v>
      </c>
      <c r="AD3436" s="153" t="e">
        <f t="shared" si="109"/>
        <v>#DIV/0!</v>
      </c>
      <c r="AE3436" s="207"/>
      <c r="AF3436" s="153"/>
      <c r="AG3436" s="159"/>
      <c r="AH3436" s="153"/>
      <c r="AI3436" s="161"/>
      <c r="AJ3436" s="153"/>
      <c r="AK3436" s="153"/>
      <c r="AL3436" s="207"/>
      <c r="AM3436" s="207"/>
      <c r="AN3436" s="207"/>
      <c r="AO3436" s="207"/>
      <c r="AP3436" s="147" t="s">
        <v>54</v>
      </c>
      <c r="AQ3436" s="147"/>
      <c r="AR3436" s="147"/>
      <c r="AS3436" s="209" t="s">
        <v>68</v>
      </c>
      <c r="AT3436" s="223" t="str">
        <f>MONTH(B3436)&amp;"/"&amp;YEAR(B3436)</f>
        <v>1/2024</v>
      </c>
      <c r="AU3436" s="223">
        <f>WEEKNUM(B3436)-WEEKNUM(EOMONTH(B3436,-1)+1)+1</f>
        <v>1</v>
      </c>
      <c r="AV3436" s="209" t="str">
        <f>MONTH(R3436)&amp;"/"&amp;YEAR(R3436)</f>
        <v>4/2025</v>
      </c>
      <c r="AW3436" s="209">
        <f>WEEKNUM(R3436)-WEEKNUM(EOMONTH(R3436,-1)+1)+1</f>
        <v>1</v>
      </c>
      <c r="AX3436" s="209">
        <f>IF(BB3436="S",IF(Q3436="1. Aceitou o programa",R3436-B3436,0),0)</f>
        <v>0</v>
      </c>
      <c r="AY3436" s="209">
        <f>IF(BB3436="S",IF(AND(S3436&lt;&gt;"",R3436&lt;&gt;""),S3436-R3436,0),0)</f>
        <v>34</v>
      </c>
      <c r="AZ3436" s="209">
        <f>IF(BB3436="S",IF(Q3436="1. Aceitou o programa",IF(OR(X3436="Não se Aplica",X3436=""),IF(OR(W3436="Não se Aplica",W3436=""),0,W3436-V3436),AVERAGE(X3436-W3436,W3436-V3436)),0),0)</f>
        <v>0</v>
      </c>
      <c r="BA3436" s="209">
        <f>IF(BB3436="S",IF(AND(Q3436="1. Aceitou o programa",AH3436="Realizada"),IFERROR(IF(AG3436="",0,AG3436-R3436),0),0),0)</f>
        <v>0</v>
      </c>
      <c r="BB3436" s="209" t="str">
        <f>_xlfn.XLOOKUP(U3436,'Lista Suspensa'!$AA$20:$AA$23,'Lista Suspensa'!$AB$20:$AB$23,"N/A")</f>
        <v>S</v>
      </c>
    </row>
    <row r="3437" spans="1:54" ht="12" customHeight="1">
      <c r="A3437" s="151" t="s">
        <v>121</v>
      </c>
      <c r="B3437" s="152">
        <v>45292</v>
      </c>
      <c r="C3437" s="153" t="s">
        <v>122</v>
      </c>
      <c r="D3437" s="153" t="s">
        <v>123</v>
      </c>
      <c r="E3437" s="244">
        <v>87553684</v>
      </c>
      <c r="F3437" s="144" t="s">
        <v>6285</v>
      </c>
      <c r="G3437" s="230"/>
      <c r="H3437" s="154">
        <v>32850</v>
      </c>
      <c r="I3437" s="153">
        <v>36</v>
      </c>
      <c r="J3437" s="148" t="s">
        <v>58</v>
      </c>
      <c r="K3437" s="153"/>
      <c r="L3437" s="153"/>
      <c r="M3437" s="153"/>
      <c r="N3437" s="153"/>
      <c r="O3437" s="155">
        <v>21976640305</v>
      </c>
      <c r="P3437" s="156" t="s">
        <v>60</v>
      </c>
      <c r="Q3437" s="157" t="s">
        <v>6178</v>
      </c>
      <c r="R3437" s="158">
        <v>45751</v>
      </c>
      <c r="S3437" s="159">
        <v>45764</v>
      </c>
      <c r="T3437" s="159" t="s">
        <v>62</v>
      </c>
      <c r="U3437" s="159" t="s">
        <v>6152</v>
      </c>
      <c r="V3437" s="154">
        <v>45751</v>
      </c>
      <c r="W3437" s="154"/>
      <c r="X3437" s="154"/>
      <c r="Y3437" s="160"/>
      <c r="Z3437" s="160"/>
      <c r="AA3437" s="153"/>
      <c r="AB3437" s="153"/>
      <c r="AC3437" s="182" t="e">
        <f t="shared" si="108"/>
        <v>#DIV/0!</v>
      </c>
      <c r="AD3437" s="153" t="e">
        <f t="shared" si="109"/>
        <v>#DIV/0!</v>
      </c>
      <c r="AE3437" s="207"/>
      <c r="AF3437" s="153"/>
      <c r="AG3437" s="159"/>
      <c r="AH3437" s="153"/>
      <c r="AI3437" s="161"/>
      <c r="AJ3437" s="153"/>
      <c r="AK3437" s="153"/>
      <c r="AL3437" s="207"/>
      <c r="AM3437" s="207"/>
      <c r="AN3437" s="207"/>
      <c r="AO3437" s="207"/>
      <c r="AP3437" s="147" t="s">
        <v>54</v>
      </c>
      <c r="AQ3437" s="147"/>
      <c r="AR3437" s="147"/>
      <c r="AS3437" s="209" t="s">
        <v>68</v>
      </c>
      <c r="AT3437" s="223" t="str">
        <f>MONTH(B3437)&amp;"/"&amp;YEAR(B3437)</f>
        <v>1/2024</v>
      </c>
      <c r="AU3437" s="223">
        <f>WEEKNUM(B3437)-WEEKNUM(EOMONTH(B3437,-1)+1)+1</f>
        <v>1</v>
      </c>
      <c r="AV3437" s="209" t="str">
        <f>MONTH(R3437)&amp;"/"&amp;YEAR(R3437)</f>
        <v>4/2025</v>
      </c>
      <c r="AW3437" s="209">
        <f>WEEKNUM(R3437)-WEEKNUM(EOMONTH(R3437,-1)+1)+1</f>
        <v>1</v>
      </c>
      <c r="AX3437" s="209">
        <f>IF(BB3437="S",IF(Q3437="1. Aceitou o programa",R3437-B3437,0),0)</f>
        <v>0</v>
      </c>
      <c r="AY3437" s="209">
        <f>IF(BB3437="S",IF(AND(S3437&lt;&gt;"",R3437&lt;&gt;""),S3437-R3437,0),0)</f>
        <v>13</v>
      </c>
      <c r="AZ3437" s="209">
        <f>IF(BB3437="S",IF(Q3437="1. Aceitou o programa",IF(OR(X3437="Não se Aplica",X3437=""),IF(OR(W3437="Não se Aplica",W3437=""),0,W3437-V3437),AVERAGE(X3437-W3437,W3437-V3437)),0),0)</f>
        <v>0</v>
      </c>
      <c r="BA3437" s="209">
        <f>IF(BB3437="S",IF(AND(Q3437="1. Aceitou o programa",AH3437="Realizada"),IFERROR(IF(AG3437="",0,AG3437-R3437),0),0),0)</f>
        <v>0</v>
      </c>
      <c r="BB3437" s="209" t="str">
        <f>_xlfn.XLOOKUP(U3437,'Lista Suspensa'!$AA$20:$AA$23,'Lista Suspensa'!$AB$20:$AB$23,"N/A")</f>
        <v>S</v>
      </c>
    </row>
    <row r="3438" spans="1:54" ht="12" customHeight="1">
      <c r="A3438" s="151" t="s">
        <v>121</v>
      </c>
      <c r="B3438" s="152">
        <v>45292</v>
      </c>
      <c r="C3438" s="153" t="s">
        <v>122</v>
      </c>
      <c r="D3438" s="153" t="s">
        <v>123</v>
      </c>
      <c r="E3438" s="244">
        <v>87556483</v>
      </c>
      <c r="F3438" s="144" t="s">
        <v>6286</v>
      </c>
      <c r="G3438" s="230"/>
      <c r="H3438" s="154">
        <v>31828</v>
      </c>
      <c r="I3438" s="153">
        <v>39</v>
      </c>
      <c r="J3438" s="148" t="s">
        <v>58</v>
      </c>
      <c r="K3438" s="153"/>
      <c r="L3438" s="153"/>
      <c r="M3438" s="153"/>
      <c r="N3438" s="153"/>
      <c r="O3438" s="155">
        <v>21976618030</v>
      </c>
      <c r="P3438" s="156" t="s">
        <v>60</v>
      </c>
      <c r="Q3438" s="157" t="s">
        <v>6178</v>
      </c>
      <c r="R3438" s="158">
        <v>45741</v>
      </c>
      <c r="S3438" s="159">
        <v>45761</v>
      </c>
      <c r="T3438" s="159" t="s">
        <v>62</v>
      </c>
      <c r="U3438" s="159" t="s">
        <v>6152</v>
      </c>
      <c r="V3438" s="154">
        <v>45741</v>
      </c>
      <c r="W3438" s="154"/>
      <c r="X3438" s="154"/>
      <c r="Y3438" s="160"/>
      <c r="Z3438" s="160"/>
      <c r="AA3438" s="153"/>
      <c r="AB3438" s="153"/>
      <c r="AC3438" s="182" t="e">
        <f t="shared" si="108"/>
        <v>#DIV/0!</v>
      </c>
      <c r="AD3438" s="153" t="e">
        <f t="shared" si="109"/>
        <v>#DIV/0!</v>
      </c>
      <c r="AE3438" s="207"/>
      <c r="AF3438" s="153"/>
      <c r="AG3438" s="159"/>
      <c r="AH3438" s="153"/>
      <c r="AI3438" s="161"/>
      <c r="AJ3438" s="153"/>
      <c r="AK3438" s="153"/>
      <c r="AL3438" s="207" t="s">
        <v>85</v>
      </c>
      <c r="AM3438" s="207" t="s">
        <v>86</v>
      </c>
      <c r="AN3438" s="207"/>
      <c r="AO3438" s="207"/>
      <c r="AP3438" s="147" t="s">
        <v>54</v>
      </c>
      <c r="AQ3438" s="147"/>
      <c r="AR3438" s="147"/>
      <c r="AS3438" s="209" t="s">
        <v>68</v>
      </c>
      <c r="AT3438" s="223" t="str">
        <f>MONTH(B3438)&amp;"/"&amp;YEAR(B3438)</f>
        <v>1/2024</v>
      </c>
      <c r="AU3438" s="223">
        <f>WEEKNUM(B3438)-WEEKNUM(EOMONTH(B3438,-1)+1)+1</f>
        <v>1</v>
      </c>
      <c r="AV3438" s="209" t="str">
        <f>MONTH(R3438)&amp;"/"&amp;YEAR(R3438)</f>
        <v>3/2025</v>
      </c>
      <c r="AW3438" s="209">
        <f>WEEKNUM(R3438)-WEEKNUM(EOMONTH(R3438,-1)+1)+1</f>
        <v>5</v>
      </c>
      <c r="AX3438" s="209">
        <f>IF(BB3438="S",IF(Q3438="1. Aceitou o programa",R3438-B3438,0),0)</f>
        <v>0</v>
      </c>
      <c r="AY3438" s="209">
        <f>IF(BB3438="S",IF(AND(S3438&lt;&gt;"",R3438&lt;&gt;""),S3438-R3438,0),0)</f>
        <v>20</v>
      </c>
      <c r="AZ3438" s="209">
        <f>IF(BB3438="S",IF(Q3438="1. Aceitou o programa",IF(OR(X3438="Não se Aplica",X3438=""),IF(OR(W3438="Não se Aplica",W3438=""),0,W3438-V3438),AVERAGE(X3438-W3438,W3438-V3438)),0),0)</f>
        <v>0</v>
      </c>
      <c r="BA3438" s="209">
        <f>IF(BB3438="S",IF(AND(Q3438="1. Aceitou o programa",AH3438="Realizada"),IFERROR(IF(AG3438="",0,AG3438-R3438),0),0),0)</f>
        <v>0</v>
      </c>
      <c r="BB3438" s="209" t="str">
        <f>_xlfn.XLOOKUP(U3438,'Lista Suspensa'!$AA$20:$AA$23,'Lista Suspensa'!$AB$20:$AB$23,"N/A")</f>
        <v>S</v>
      </c>
    </row>
    <row r="3439" spans="1:54" ht="12" customHeight="1">
      <c r="A3439" s="151" t="s">
        <v>121</v>
      </c>
      <c r="B3439" s="152">
        <v>45292</v>
      </c>
      <c r="C3439" s="153" t="s">
        <v>122</v>
      </c>
      <c r="D3439" s="153" t="s">
        <v>123</v>
      </c>
      <c r="E3439" s="244">
        <v>87555001</v>
      </c>
      <c r="F3439" s="144" t="s">
        <v>6287</v>
      </c>
      <c r="G3439" s="230"/>
      <c r="H3439" s="154">
        <v>28867</v>
      </c>
      <c r="I3439" s="153">
        <v>47</v>
      </c>
      <c r="J3439" s="148" t="s">
        <v>58</v>
      </c>
      <c r="K3439" s="153" t="s">
        <v>101</v>
      </c>
      <c r="L3439" s="153"/>
      <c r="M3439" s="153"/>
      <c r="N3439" s="153"/>
      <c r="O3439" s="155">
        <v>21973097073</v>
      </c>
      <c r="P3439" s="156" t="s">
        <v>60</v>
      </c>
      <c r="Q3439" s="157" t="s">
        <v>6178</v>
      </c>
      <c r="R3439" s="158">
        <v>45740</v>
      </c>
      <c r="S3439" s="159">
        <v>45786</v>
      </c>
      <c r="T3439" s="159" t="s">
        <v>62</v>
      </c>
      <c r="U3439" s="159" t="s">
        <v>6152</v>
      </c>
      <c r="V3439" s="154">
        <v>45740</v>
      </c>
      <c r="W3439" s="154"/>
      <c r="X3439" s="154"/>
      <c r="Y3439" s="160"/>
      <c r="Z3439" s="160"/>
      <c r="AA3439" s="153"/>
      <c r="AB3439" s="153"/>
      <c r="AC3439" s="182" t="e">
        <f t="shared" si="108"/>
        <v>#DIV/0!</v>
      </c>
      <c r="AD3439" s="153" t="e">
        <f t="shared" si="109"/>
        <v>#DIV/0!</v>
      </c>
      <c r="AE3439" s="207"/>
      <c r="AF3439" s="153"/>
      <c r="AG3439" s="159"/>
      <c r="AH3439" s="153"/>
      <c r="AI3439" s="161"/>
      <c r="AJ3439" s="153"/>
      <c r="AK3439" s="153"/>
      <c r="AL3439" s="207"/>
      <c r="AM3439" s="207"/>
      <c r="AN3439" s="207"/>
      <c r="AO3439" s="207"/>
      <c r="AP3439" s="147" t="s">
        <v>54</v>
      </c>
      <c r="AQ3439" s="147"/>
      <c r="AR3439" s="147"/>
      <c r="AS3439" s="209" t="s">
        <v>68</v>
      </c>
      <c r="AT3439" s="223" t="str">
        <f>MONTH(B3439)&amp;"/"&amp;YEAR(B3439)</f>
        <v>1/2024</v>
      </c>
      <c r="AU3439" s="223">
        <f>WEEKNUM(B3439)-WEEKNUM(EOMONTH(B3439,-1)+1)+1</f>
        <v>1</v>
      </c>
      <c r="AV3439" s="209" t="str">
        <f>MONTH(R3439)&amp;"/"&amp;YEAR(R3439)</f>
        <v>3/2025</v>
      </c>
      <c r="AW3439" s="209">
        <f>WEEKNUM(R3439)-WEEKNUM(EOMONTH(R3439,-1)+1)+1</f>
        <v>5</v>
      </c>
      <c r="AX3439" s="209">
        <f>IF(BB3439="S",IF(Q3439="1. Aceitou o programa",R3439-B3439,0),0)</f>
        <v>0</v>
      </c>
      <c r="AY3439" s="209">
        <f>IF(BB3439="S",IF(AND(S3439&lt;&gt;"",R3439&lt;&gt;""),S3439-R3439,0),0)</f>
        <v>46</v>
      </c>
      <c r="AZ3439" s="209">
        <f>IF(BB3439="S",IF(Q3439="1. Aceitou o programa",IF(OR(X3439="Não se Aplica",X3439=""),IF(OR(W3439="Não se Aplica",W3439=""),0,W3439-V3439),AVERAGE(X3439-W3439,W3439-V3439)),0),0)</f>
        <v>0</v>
      </c>
      <c r="BA3439" s="209">
        <f>IF(BB3439="S",IF(AND(Q3439="1. Aceitou o programa",AH3439="Realizada"),IFERROR(IF(AG3439="",0,AG3439-R3439),0),0),0)</f>
        <v>0</v>
      </c>
      <c r="BB3439" s="209" t="str">
        <f>_xlfn.XLOOKUP(U3439,'Lista Suspensa'!$AA$20:$AA$23,'Lista Suspensa'!$AB$20:$AB$23,"N/A")</f>
        <v>S</v>
      </c>
    </row>
    <row r="3440" spans="1:54" ht="12" customHeight="1">
      <c r="A3440" s="151" t="s">
        <v>121</v>
      </c>
      <c r="B3440" s="152">
        <v>45292</v>
      </c>
      <c r="C3440" s="153" t="s">
        <v>122</v>
      </c>
      <c r="D3440" s="153" t="s">
        <v>123</v>
      </c>
      <c r="E3440" s="244">
        <v>87555909</v>
      </c>
      <c r="F3440" s="144" t="s">
        <v>6288</v>
      </c>
      <c r="G3440" s="230"/>
      <c r="H3440" s="154">
        <v>33058</v>
      </c>
      <c r="I3440" s="153">
        <v>35</v>
      </c>
      <c r="J3440" s="148" t="s">
        <v>58</v>
      </c>
      <c r="K3440" s="153"/>
      <c r="L3440" s="153"/>
      <c r="M3440" s="153"/>
      <c r="N3440" s="153"/>
      <c r="O3440" s="155">
        <v>24999963359</v>
      </c>
      <c r="P3440" s="156" t="s">
        <v>60</v>
      </c>
      <c r="Q3440" s="157" t="s">
        <v>6178</v>
      </c>
      <c r="R3440" s="158">
        <v>45740</v>
      </c>
      <c r="S3440" s="159">
        <v>45784</v>
      </c>
      <c r="T3440" s="159" t="s">
        <v>62</v>
      </c>
      <c r="U3440" s="159" t="s">
        <v>6152</v>
      </c>
      <c r="V3440" s="154">
        <v>45740</v>
      </c>
      <c r="W3440" s="154"/>
      <c r="X3440" s="154"/>
      <c r="Y3440" s="160"/>
      <c r="Z3440" s="160"/>
      <c r="AA3440" s="153"/>
      <c r="AB3440" s="153"/>
      <c r="AC3440" s="182" t="e">
        <f t="shared" si="108"/>
        <v>#DIV/0!</v>
      </c>
      <c r="AD3440" s="153" t="e">
        <f t="shared" si="109"/>
        <v>#DIV/0!</v>
      </c>
      <c r="AE3440" s="207"/>
      <c r="AF3440" s="153"/>
      <c r="AG3440" s="159"/>
      <c r="AH3440" s="153"/>
      <c r="AI3440" s="161"/>
      <c r="AJ3440" s="153"/>
      <c r="AK3440" s="153"/>
      <c r="AL3440" s="207"/>
      <c r="AM3440" s="207"/>
      <c r="AN3440" s="207"/>
      <c r="AO3440" s="207"/>
      <c r="AP3440" s="147" t="s">
        <v>54</v>
      </c>
      <c r="AQ3440" s="147"/>
      <c r="AR3440" s="147"/>
      <c r="AS3440" s="209" t="s">
        <v>68</v>
      </c>
      <c r="AT3440" s="223" t="str">
        <f>MONTH(B3440)&amp;"/"&amp;YEAR(B3440)</f>
        <v>1/2024</v>
      </c>
      <c r="AU3440" s="223">
        <f>WEEKNUM(B3440)-WEEKNUM(EOMONTH(B3440,-1)+1)+1</f>
        <v>1</v>
      </c>
      <c r="AV3440" s="209" t="str">
        <f>MONTH(R3440)&amp;"/"&amp;YEAR(R3440)</f>
        <v>3/2025</v>
      </c>
      <c r="AW3440" s="209">
        <f>WEEKNUM(R3440)-WEEKNUM(EOMONTH(R3440,-1)+1)+1</f>
        <v>5</v>
      </c>
      <c r="AX3440" s="209">
        <f>IF(BB3440="S",IF(Q3440="1. Aceitou o programa",R3440-B3440,0),0)</f>
        <v>0</v>
      </c>
      <c r="AY3440" s="209">
        <f>IF(BB3440="S",IF(AND(S3440&lt;&gt;"",R3440&lt;&gt;""),S3440-R3440,0),0)</f>
        <v>44</v>
      </c>
      <c r="AZ3440" s="209">
        <f>IF(BB3440="S",IF(Q3440="1. Aceitou o programa",IF(OR(X3440="Não se Aplica",X3440=""),IF(OR(W3440="Não se Aplica",W3440=""),0,W3440-V3440),AVERAGE(X3440-W3440,W3440-V3440)),0),0)</f>
        <v>0</v>
      </c>
      <c r="BA3440" s="209">
        <f>IF(BB3440="S",IF(AND(Q3440="1. Aceitou o programa",AH3440="Realizada"),IFERROR(IF(AG3440="",0,AG3440-R3440),0),0),0)</f>
        <v>0</v>
      </c>
      <c r="BB3440" s="209" t="str">
        <f>_xlfn.XLOOKUP(U3440,'Lista Suspensa'!$AA$20:$AA$23,'Lista Suspensa'!$AB$20:$AB$23,"N/A")</f>
        <v>S</v>
      </c>
    </row>
    <row r="3441" spans="1:54" ht="12" customHeight="1">
      <c r="A3441" s="151" t="s">
        <v>121</v>
      </c>
      <c r="B3441" s="152">
        <v>45292</v>
      </c>
      <c r="C3441" s="153" t="s">
        <v>122</v>
      </c>
      <c r="D3441" s="153" t="s">
        <v>123</v>
      </c>
      <c r="E3441" s="244">
        <v>87553906</v>
      </c>
      <c r="F3441" s="144" t="s">
        <v>6289</v>
      </c>
      <c r="G3441" s="230"/>
      <c r="H3441" s="154">
        <v>29740</v>
      </c>
      <c r="I3441" s="153">
        <v>44</v>
      </c>
      <c r="J3441" s="148" t="s">
        <v>58</v>
      </c>
      <c r="K3441" s="153"/>
      <c r="L3441" s="153"/>
      <c r="M3441" s="153"/>
      <c r="N3441" s="153"/>
      <c r="O3441" s="155">
        <v>21985895549</v>
      </c>
      <c r="P3441" s="156" t="s">
        <v>60</v>
      </c>
      <c r="Q3441" s="157" t="s">
        <v>6178</v>
      </c>
      <c r="R3441" s="158">
        <v>45736</v>
      </c>
      <c r="S3441" s="159">
        <v>45817</v>
      </c>
      <c r="T3441" s="159" t="s">
        <v>62</v>
      </c>
      <c r="U3441" s="159" t="s">
        <v>6152</v>
      </c>
      <c r="V3441" s="154">
        <v>45736</v>
      </c>
      <c r="W3441" s="154"/>
      <c r="X3441" s="154"/>
      <c r="Y3441" s="160"/>
      <c r="Z3441" s="160"/>
      <c r="AA3441" s="153"/>
      <c r="AB3441" s="153"/>
      <c r="AC3441" s="182" t="e">
        <f t="shared" si="108"/>
        <v>#DIV/0!</v>
      </c>
      <c r="AD3441" s="153" t="e">
        <f t="shared" si="109"/>
        <v>#DIV/0!</v>
      </c>
      <c r="AE3441" s="207"/>
      <c r="AF3441" s="153"/>
      <c r="AG3441" s="159"/>
      <c r="AH3441" s="153"/>
      <c r="AI3441" s="161"/>
      <c r="AJ3441" s="153"/>
      <c r="AK3441" s="153"/>
      <c r="AL3441" s="207"/>
      <c r="AM3441" s="207"/>
      <c r="AN3441" s="207"/>
      <c r="AO3441" s="207"/>
      <c r="AP3441" s="147" t="s">
        <v>54</v>
      </c>
      <c r="AQ3441" s="147"/>
      <c r="AR3441" s="147"/>
      <c r="AS3441" s="209" t="s">
        <v>68</v>
      </c>
      <c r="AT3441" s="223" t="str">
        <f>MONTH(B3441)&amp;"/"&amp;YEAR(B3441)</f>
        <v>1/2024</v>
      </c>
      <c r="AU3441" s="223">
        <f>WEEKNUM(B3441)-WEEKNUM(EOMONTH(B3441,-1)+1)+1</f>
        <v>1</v>
      </c>
      <c r="AV3441" s="209" t="str">
        <f>MONTH(R3441)&amp;"/"&amp;YEAR(R3441)</f>
        <v>3/2025</v>
      </c>
      <c r="AW3441" s="209">
        <f>WEEKNUM(R3441)-WEEKNUM(EOMONTH(R3441,-1)+1)+1</f>
        <v>4</v>
      </c>
      <c r="AX3441" s="209">
        <f>IF(BB3441="S",IF(Q3441="1. Aceitou o programa",R3441-B3441,0),0)</f>
        <v>0</v>
      </c>
      <c r="AY3441" s="209">
        <f>IF(BB3441="S",IF(AND(S3441&lt;&gt;"",R3441&lt;&gt;""),S3441-R3441,0),0)</f>
        <v>81</v>
      </c>
      <c r="AZ3441" s="209">
        <f>IF(BB3441="S",IF(Q3441="1. Aceitou o programa",IF(OR(X3441="Não se Aplica",X3441=""),IF(OR(W3441="Não se Aplica",W3441=""),0,W3441-V3441),AVERAGE(X3441-W3441,W3441-V3441)),0),0)</f>
        <v>0</v>
      </c>
      <c r="BA3441" s="209">
        <f>IF(BB3441="S",IF(AND(Q3441="1. Aceitou o programa",AH3441="Realizada"),IFERROR(IF(AG3441="",0,AG3441-R3441),0),0),0)</f>
        <v>0</v>
      </c>
      <c r="BB3441" s="209" t="str">
        <f>_xlfn.XLOOKUP(U3441,'Lista Suspensa'!$AA$20:$AA$23,'Lista Suspensa'!$AB$20:$AB$23,"N/A")</f>
        <v>S</v>
      </c>
    </row>
    <row r="3442" spans="1:54" ht="12" customHeight="1">
      <c r="A3442" s="151" t="s">
        <v>121</v>
      </c>
      <c r="B3442" s="152">
        <v>45292</v>
      </c>
      <c r="C3442" s="153" t="s">
        <v>122</v>
      </c>
      <c r="D3442" s="153" t="s">
        <v>123</v>
      </c>
      <c r="E3442" s="244">
        <v>87686757</v>
      </c>
      <c r="F3442" s="144" t="s">
        <v>6290</v>
      </c>
      <c r="G3442" s="230"/>
      <c r="H3442" s="154">
        <v>30819</v>
      </c>
      <c r="I3442" s="153">
        <v>42</v>
      </c>
      <c r="J3442" s="148" t="s">
        <v>58</v>
      </c>
      <c r="K3442" s="153"/>
      <c r="L3442" s="153"/>
      <c r="M3442" s="153"/>
      <c r="N3442" s="153"/>
      <c r="O3442" s="155">
        <v>21980662783</v>
      </c>
      <c r="P3442" s="156" t="s">
        <v>60</v>
      </c>
      <c r="Q3442" s="157" t="s">
        <v>6178</v>
      </c>
      <c r="R3442" s="158">
        <v>45736</v>
      </c>
      <c r="S3442" s="159">
        <v>45813</v>
      </c>
      <c r="T3442" s="159" t="s">
        <v>62</v>
      </c>
      <c r="U3442" s="159" t="s">
        <v>6152</v>
      </c>
      <c r="V3442" s="154">
        <v>45736</v>
      </c>
      <c r="W3442" s="154"/>
      <c r="X3442" s="154"/>
      <c r="Y3442" s="160"/>
      <c r="Z3442" s="160"/>
      <c r="AA3442" s="153"/>
      <c r="AB3442" s="153"/>
      <c r="AC3442" s="182" t="e">
        <f t="shared" si="108"/>
        <v>#DIV/0!</v>
      </c>
      <c r="AD3442" s="153" t="e">
        <f t="shared" si="109"/>
        <v>#DIV/0!</v>
      </c>
      <c r="AE3442" s="207"/>
      <c r="AF3442" s="153"/>
      <c r="AG3442" s="159"/>
      <c r="AH3442" s="153"/>
      <c r="AI3442" s="161"/>
      <c r="AJ3442" s="153"/>
      <c r="AK3442" s="153"/>
      <c r="AL3442" s="207" t="s">
        <v>85</v>
      </c>
      <c r="AM3442" s="207" t="s">
        <v>86</v>
      </c>
      <c r="AN3442" s="207"/>
      <c r="AO3442" s="207"/>
      <c r="AP3442" s="147" t="s">
        <v>54</v>
      </c>
      <c r="AQ3442" s="147"/>
      <c r="AR3442" s="147"/>
      <c r="AS3442" s="209" t="s">
        <v>68</v>
      </c>
      <c r="AT3442" s="223" t="str">
        <f>MONTH(B3442)&amp;"/"&amp;YEAR(B3442)</f>
        <v>1/2024</v>
      </c>
      <c r="AU3442" s="223">
        <f>WEEKNUM(B3442)-WEEKNUM(EOMONTH(B3442,-1)+1)+1</f>
        <v>1</v>
      </c>
      <c r="AV3442" s="209" t="str">
        <f>MONTH(R3442)&amp;"/"&amp;YEAR(R3442)</f>
        <v>3/2025</v>
      </c>
      <c r="AW3442" s="209">
        <f>WEEKNUM(R3442)-WEEKNUM(EOMONTH(R3442,-1)+1)+1</f>
        <v>4</v>
      </c>
      <c r="AX3442" s="209">
        <f>IF(BB3442="S",IF(Q3442="1. Aceitou o programa",R3442-B3442,0),0)</f>
        <v>0</v>
      </c>
      <c r="AY3442" s="209">
        <f>IF(BB3442="S",IF(AND(S3442&lt;&gt;"",R3442&lt;&gt;""),S3442-R3442,0),0)</f>
        <v>77</v>
      </c>
      <c r="AZ3442" s="209">
        <f>IF(BB3442="S",IF(Q3442="1. Aceitou o programa",IF(OR(X3442="Não se Aplica",X3442=""),IF(OR(W3442="Não se Aplica",W3442=""),0,W3442-V3442),AVERAGE(X3442-W3442,W3442-V3442)),0),0)</f>
        <v>0</v>
      </c>
      <c r="BA3442" s="209">
        <f>IF(BB3442="S",IF(AND(Q3442="1. Aceitou o programa",AH3442="Realizada"),IFERROR(IF(AG3442="",0,AG3442-R3442),0),0),0)</f>
        <v>0</v>
      </c>
      <c r="BB3442" s="209" t="str">
        <f>_xlfn.XLOOKUP(U3442,'Lista Suspensa'!$AA$20:$AA$23,'Lista Suspensa'!$AB$20:$AB$23,"N/A")</f>
        <v>S</v>
      </c>
    </row>
    <row r="3443" spans="1:54" ht="12" customHeight="1">
      <c r="A3443" s="151" t="s">
        <v>121</v>
      </c>
      <c r="B3443" s="152">
        <v>45292</v>
      </c>
      <c r="C3443" s="153" t="s">
        <v>122</v>
      </c>
      <c r="D3443" s="153" t="s">
        <v>123</v>
      </c>
      <c r="E3443" s="244">
        <v>87552617</v>
      </c>
      <c r="F3443" s="144" t="s">
        <v>6291</v>
      </c>
      <c r="G3443" s="230"/>
      <c r="H3443" s="154">
        <v>31798</v>
      </c>
      <c r="I3443" s="153">
        <v>39</v>
      </c>
      <c r="J3443" s="148" t="s">
        <v>58</v>
      </c>
      <c r="K3443" s="153"/>
      <c r="L3443" s="153"/>
      <c r="M3443" s="153"/>
      <c r="N3443" s="153"/>
      <c r="O3443" s="155">
        <v>21965988032</v>
      </c>
      <c r="P3443" s="156" t="s">
        <v>60</v>
      </c>
      <c r="Q3443" s="157" t="s">
        <v>6178</v>
      </c>
      <c r="R3443" s="158">
        <v>45735</v>
      </c>
      <c r="S3443" s="159">
        <v>45999</v>
      </c>
      <c r="T3443" s="159" t="s">
        <v>62</v>
      </c>
      <c r="U3443" s="159" t="s">
        <v>6152</v>
      </c>
      <c r="V3443" s="154">
        <v>45735</v>
      </c>
      <c r="W3443" s="154"/>
      <c r="X3443" s="154"/>
      <c r="Y3443" s="160"/>
      <c r="Z3443" s="160"/>
      <c r="AA3443" s="153">
        <v>123</v>
      </c>
      <c r="AB3443" s="153">
        <v>1.71</v>
      </c>
      <c r="AC3443" s="182">
        <f t="shared" si="108"/>
        <v>42.064224889709656</v>
      </c>
      <c r="AD3443" s="153" t="str">
        <f t="shared" si="109"/>
        <v>OBESIDADE III</v>
      </c>
      <c r="AE3443" s="207"/>
      <c r="AF3443" s="153"/>
      <c r="AG3443" s="159"/>
      <c r="AH3443" s="153"/>
      <c r="AI3443" s="161"/>
      <c r="AJ3443" s="153"/>
      <c r="AK3443" s="153"/>
      <c r="AL3443" s="207"/>
      <c r="AM3443" s="207"/>
      <c r="AN3443" s="207"/>
      <c r="AO3443" s="207"/>
      <c r="AP3443" s="147" t="s">
        <v>54</v>
      </c>
      <c r="AQ3443" s="147"/>
      <c r="AR3443" s="147"/>
      <c r="AS3443" s="209" t="s">
        <v>68</v>
      </c>
      <c r="AT3443" s="223" t="str">
        <f>MONTH(B3443)&amp;"/"&amp;YEAR(B3443)</f>
        <v>1/2024</v>
      </c>
      <c r="AU3443" s="223">
        <f>WEEKNUM(B3443)-WEEKNUM(EOMONTH(B3443,-1)+1)+1</f>
        <v>1</v>
      </c>
      <c r="AV3443" s="209" t="str">
        <f>MONTH(R3443)&amp;"/"&amp;YEAR(R3443)</f>
        <v>3/2025</v>
      </c>
      <c r="AW3443" s="209">
        <f>WEEKNUM(R3443)-WEEKNUM(EOMONTH(R3443,-1)+1)+1</f>
        <v>4</v>
      </c>
      <c r="AX3443" s="209">
        <f>IF(BB3443="S",IF(Q3443="1. Aceitou o programa",R3443-B3443,0),0)</f>
        <v>0</v>
      </c>
      <c r="AY3443" s="209">
        <f>IF(BB3443="S",IF(AND(S3443&lt;&gt;"",R3443&lt;&gt;""),S3443-R3443,0),0)</f>
        <v>264</v>
      </c>
      <c r="AZ3443" s="209">
        <f>IF(BB3443="S",IF(Q3443="1. Aceitou o programa",IF(OR(X3443="Não se Aplica",X3443=""),IF(OR(W3443="Não se Aplica",W3443=""),0,W3443-V3443),AVERAGE(X3443-W3443,W3443-V3443)),0),0)</f>
        <v>0</v>
      </c>
      <c r="BA3443" s="209">
        <f>IF(BB3443="S",IF(AND(Q3443="1. Aceitou o programa",AH3443="Realizada"),IFERROR(IF(AG3443="",0,AG3443-R3443),0),0),0)</f>
        <v>0</v>
      </c>
      <c r="BB3443" s="209" t="str">
        <f>_xlfn.XLOOKUP(U3443,'Lista Suspensa'!$AA$20:$AA$23,'Lista Suspensa'!$AB$20:$AB$23,"N/A")</f>
        <v>S</v>
      </c>
    </row>
    <row r="3444" spans="1:54" ht="12" customHeight="1">
      <c r="A3444" s="151" t="s">
        <v>121</v>
      </c>
      <c r="B3444" s="152">
        <v>45292</v>
      </c>
      <c r="C3444" s="153" t="s">
        <v>122</v>
      </c>
      <c r="D3444" s="153" t="s">
        <v>123</v>
      </c>
      <c r="E3444" s="244">
        <v>87552037</v>
      </c>
      <c r="F3444" s="144" t="s">
        <v>6292</v>
      </c>
      <c r="G3444" s="230"/>
      <c r="H3444" s="154">
        <v>34663</v>
      </c>
      <c r="I3444" s="153">
        <v>31</v>
      </c>
      <c r="J3444" s="148" t="s">
        <v>58</v>
      </c>
      <c r="K3444" s="153"/>
      <c r="L3444" s="153"/>
      <c r="M3444" s="153"/>
      <c r="N3444" s="153"/>
      <c r="O3444" s="155">
        <v>24999567395</v>
      </c>
      <c r="P3444" s="156" t="s">
        <v>60</v>
      </c>
      <c r="Q3444" s="157" t="s">
        <v>6178</v>
      </c>
      <c r="R3444" s="158">
        <v>45734</v>
      </c>
      <c r="S3444" s="159">
        <v>45786</v>
      </c>
      <c r="T3444" s="159" t="s">
        <v>62</v>
      </c>
      <c r="U3444" s="159" t="s">
        <v>6152</v>
      </c>
      <c r="V3444" s="154">
        <v>45734</v>
      </c>
      <c r="W3444" s="154"/>
      <c r="X3444" s="154"/>
      <c r="Y3444" s="160"/>
      <c r="Z3444" s="160"/>
      <c r="AA3444" s="153"/>
      <c r="AB3444" s="153"/>
      <c r="AC3444" s="182" t="e">
        <f t="shared" si="108"/>
        <v>#DIV/0!</v>
      </c>
      <c r="AD3444" s="153" t="e">
        <f t="shared" si="109"/>
        <v>#DIV/0!</v>
      </c>
      <c r="AE3444" s="207"/>
      <c r="AF3444" s="153"/>
      <c r="AG3444" s="159"/>
      <c r="AH3444" s="153"/>
      <c r="AI3444" s="161"/>
      <c r="AJ3444" s="153"/>
      <c r="AK3444" s="153"/>
      <c r="AL3444" s="207"/>
      <c r="AM3444" s="207"/>
      <c r="AN3444" s="207"/>
      <c r="AO3444" s="207"/>
      <c r="AP3444" s="147" t="s">
        <v>54</v>
      </c>
      <c r="AQ3444" s="147"/>
      <c r="AR3444" s="147"/>
      <c r="AS3444" s="209" t="s">
        <v>68</v>
      </c>
      <c r="AT3444" s="223" t="str">
        <f>MONTH(B3444)&amp;"/"&amp;YEAR(B3444)</f>
        <v>1/2024</v>
      </c>
      <c r="AU3444" s="223">
        <f>WEEKNUM(B3444)-WEEKNUM(EOMONTH(B3444,-1)+1)+1</f>
        <v>1</v>
      </c>
      <c r="AV3444" s="209" t="str">
        <f>MONTH(R3444)&amp;"/"&amp;YEAR(R3444)</f>
        <v>3/2025</v>
      </c>
      <c r="AW3444" s="209">
        <f>WEEKNUM(R3444)-WEEKNUM(EOMONTH(R3444,-1)+1)+1</f>
        <v>4</v>
      </c>
      <c r="AX3444" s="209">
        <f>IF(BB3444="S",IF(Q3444="1. Aceitou o programa",R3444-B3444,0),0)</f>
        <v>0</v>
      </c>
      <c r="AY3444" s="209">
        <f>IF(BB3444="S",IF(AND(S3444&lt;&gt;"",R3444&lt;&gt;""),S3444-R3444,0),0)</f>
        <v>52</v>
      </c>
      <c r="AZ3444" s="209">
        <f>IF(BB3444="S",IF(Q3444="1. Aceitou o programa",IF(OR(X3444="Não se Aplica",X3444=""),IF(OR(W3444="Não se Aplica",W3444=""),0,W3444-V3444),AVERAGE(X3444-W3444,W3444-V3444)),0),0)</f>
        <v>0</v>
      </c>
      <c r="BA3444" s="209">
        <f>IF(BB3444="S",IF(AND(Q3444="1. Aceitou o programa",AH3444="Realizada"),IFERROR(IF(AG3444="",0,AG3444-R3444),0),0),0)</f>
        <v>0</v>
      </c>
      <c r="BB3444" s="209" t="str">
        <f>_xlfn.XLOOKUP(U3444,'Lista Suspensa'!$AA$20:$AA$23,'Lista Suspensa'!$AB$20:$AB$23,"N/A")</f>
        <v>S</v>
      </c>
    </row>
    <row r="3445" spans="1:54" ht="12" customHeight="1">
      <c r="A3445" s="151" t="s">
        <v>67</v>
      </c>
      <c r="B3445" s="152">
        <v>46076</v>
      </c>
      <c r="C3445" s="153" t="s">
        <v>122</v>
      </c>
      <c r="D3445" s="153" t="s">
        <v>167</v>
      </c>
      <c r="E3445" s="244">
        <v>93593830</v>
      </c>
      <c r="F3445" s="144" t="s">
        <v>6293</v>
      </c>
      <c r="G3445" s="230"/>
      <c r="H3445" s="154">
        <v>32860</v>
      </c>
      <c r="I3445" s="153">
        <v>36</v>
      </c>
      <c r="J3445" s="148" t="s">
        <v>70</v>
      </c>
      <c r="K3445" s="153"/>
      <c r="L3445" s="153"/>
      <c r="M3445" s="153"/>
      <c r="N3445" s="153">
        <v>450</v>
      </c>
      <c r="O3445" s="155">
        <v>11960143342</v>
      </c>
      <c r="P3445" s="156" t="s">
        <v>60</v>
      </c>
      <c r="Q3445" s="157" t="s">
        <v>6294</v>
      </c>
      <c r="R3445" s="158">
        <v>46077</v>
      </c>
      <c r="S3445" s="159">
        <v>46052</v>
      </c>
      <c r="T3445" s="159" t="s">
        <v>62</v>
      </c>
      <c r="U3445" s="159" t="s">
        <v>6152</v>
      </c>
      <c r="V3445" s="154">
        <v>46077</v>
      </c>
      <c r="W3445" s="154"/>
      <c r="X3445" s="154"/>
      <c r="Y3445" s="160" t="s">
        <v>6295</v>
      </c>
      <c r="Z3445" s="160"/>
      <c r="AA3445" s="153">
        <v>108</v>
      </c>
      <c r="AB3445" s="153">
        <v>1.65</v>
      </c>
      <c r="AC3445" s="182">
        <f t="shared" si="108"/>
        <v>39.669421487603309</v>
      </c>
      <c r="AD3445" s="153" t="str">
        <f t="shared" si="109"/>
        <v>OBESIDADE II</v>
      </c>
      <c r="AE3445" s="207" t="s">
        <v>135</v>
      </c>
      <c r="AF3445" s="153" t="s">
        <v>130</v>
      </c>
      <c r="AG3445" s="159"/>
      <c r="AH3445" s="153"/>
      <c r="AI3445" s="161"/>
      <c r="AJ3445" s="153"/>
      <c r="AK3445" s="153"/>
      <c r="AL3445" s="207">
        <v>0</v>
      </c>
      <c r="AM3445" s="207"/>
      <c r="AN3445" s="207"/>
      <c r="AO3445" s="207"/>
      <c r="AP3445" s="147" t="s">
        <v>466</v>
      </c>
      <c r="AQ3445" s="147" t="s">
        <v>67</v>
      </c>
      <c r="AR3445" s="147"/>
      <c r="AS3445" s="209" t="s">
        <v>68</v>
      </c>
      <c r="AT3445" s="223" t="str">
        <f>MONTH(B3445)&amp;"/"&amp;YEAR(B3445)</f>
        <v>2/2026</v>
      </c>
      <c r="AU3445" s="223">
        <f>WEEKNUM(B3445)-WEEKNUM(EOMONTH(B3445,-1)+1)+1</f>
        <v>4</v>
      </c>
      <c r="AV3445" s="209" t="str">
        <f>MONTH(R3445)&amp;"/"&amp;YEAR(R3445)</f>
        <v>2/2026</v>
      </c>
      <c r="AW3445" s="209">
        <f>WEEKNUM(R3445)-WEEKNUM(EOMONTH(R3445,-1)+1)+1</f>
        <v>4</v>
      </c>
      <c r="AX3445" s="209">
        <f>IF(BB3445="S",IF(Q3445="1. Aceitou o programa",R3445-B3445,0),0)</f>
        <v>0</v>
      </c>
      <c r="AY3445" s="209">
        <f>IF(BB3445="S",IF(AND(S3445&lt;&gt;"",R3445&lt;&gt;""),S3445-R3445,0),0)</f>
        <v>-25</v>
      </c>
      <c r="AZ3445" s="209">
        <f>IF(BB3445="S",IF(Q3445="1. Aceitou o programa",IF(OR(X3445="Não se Aplica",X3445=""),IF(OR(W3445="Não se Aplica",W3445=""),0,W3445-V3445),AVERAGE(X3445-W3445,W3445-V3445)),0),0)</f>
        <v>0</v>
      </c>
      <c r="BA3445" s="209">
        <f>IF(BB3445="S",IF(AND(Q3445="1. Aceitou o programa",AH3445="Realizada"),IFERROR(IF(AG3445="",0,AG3445-R3445),0),0),0)</f>
        <v>0</v>
      </c>
      <c r="BB3445" s="209" t="str">
        <f>_xlfn.XLOOKUP(U3445,'Lista Suspensa'!$AA$20:$AA$23,'Lista Suspensa'!$AB$20:$AB$23,"N/A")</f>
        <v>S</v>
      </c>
    </row>
    <row r="3446" spans="1:54" ht="12" customHeight="1">
      <c r="A3446" s="151" t="s">
        <v>54</v>
      </c>
      <c r="B3446" s="152">
        <v>46055</v>
      </c>
      <c r="C3446" s="153" t="s">
        <v>297</v>
      </c>
      <c r="D3446" s="153" t="s">
        <v>455</v>
      </c>
      <c r="E3446" s="244">
        <v>87013567</v>
      </c>
      <c r="F3446" s="144" t="s">
        <v>6296</v>
      </c>
      <c r="G3446" s="230"/>
      <c r="H3446" s="154">
        <v>34875</v>
      </c>
      <c r="I3446" s="153">
        <v>30</v>
      </c>
      <c r="J3446" s="148" t="s">
        <v>70</v>
      </c>
      <c r="K3446" s="153"/>
      <c r="L3446" s="153"/>
      <c r="M3446" s="153"/>
      <c r="N3446" s="153">
        <v>300</v>
      </c>
      <c r="O3446" s="155" t="s">
        <v>6297</v>
      </c>
      <c r="P3446" s="156" t="s">
        <v>60</v>
      </c>
      <c r="Q3446" s="157" t="s">
        <v>6294</v>
      </c>
      <c r="R3446" s="158">
        <v>46063</v>
      </c>
      <c r="S3446" s="159">
        <v>46052</v>
      </c>
      <c r="T3446" s="159" t="s">
        <v>62</v>
      </c>
      <c r="U3446" s="159" t="s">
        <v>6152</v>
      </c>
      <c r="V3446" s="154">
        <v>46063</v>
      </c>
      <c r="W3446" s="154"/>
      <c r="X3446" s="154"/>
      <c r="Y3446" s="160" t="s">
        <v>1471</v>
      </c>
      <c r="Z3446" s="160"/>
      <c r="AA3446" s="153">
        <v>98</v>
      </c>
      <c r="AB3446" s="153">
        <v>1.58</v>
      </c>
      <c r="AC3446" s="182">
        <f t="shared" si="108"/>
        <v>39.256529402339361</v>
      </c>
      <c r="AD3446" s="153" t="str">
        <f t="shared" si="109"/>
        <v>OBESIDADE II</v>
      </c>
      <c r="AE3446" s="207" t="s">
        <v>1040</v>
      </c>
      <c r="AF3446" s="153" t="s">
        <v>130</v>
      </c>
      <c r="AG3446" s="159"/>
      <c r="AH3446" s="153"/>
      <c r="AI3446" s="161"/>
      <c r="AJ3446" s="153"/>
      <c r="AK3446" s="153"/>
      <c r="AL3446" s="207">
        <v>0</v>
      </c>
      <c r="AM3446" s="207"/>
      <c r="AN3446" s="207"/>
      <c r="AO3446" s="207"/>
      <c r="AP3446" s="147" t="s">
        <v>466</v>
      </c>
      <c r="AQ3446" s="147" t="s">
        <v>67</v>
      </c>
      <c r="AR3446" s="147"/>
      <c r="AS3446" s="209" t="s">
        <v>68</v>
      </c>
      <c r="AT3446" s="223" t="str">
        <f>MONTH(B3446)&amp;"/"&amp;YEAR(B3446)</f>
        <v>2/2026</v>
      </c>
      <c r="AU3446" s="223">
        <f>WEEKNUM(B3446)-WEEKNUM(EOMONTH(B3446,-1)+1)+1</f>
        <v>1</v>
      </c>
      <c r="AV3446" s="209" t="str">
        <f>MONTH(R3446)&amp;"/"&amp;YEAR(R3446)</f>
        <v>2/2026</v>
      </c>
      <c r="AW3446" s="209">
        <f>WEEKNUM(R3446)-WEEKNUM(EOMONTH(R3446,-1)+1)+1</f>
        <v>2</v>
      </c>
      <c r="AX3446" s="209">
        <f>IF(BB3446="S",IF(Q3446="1. Aceitou o programa",R3446-B3446,0),0)</f>
        <v>0</v>
      </c>
      <c r="AY3446" s="209">
        <f>IF(BB3446="S",IF(AND(S3446&lt;&gt;"",R3446&lt;&gt;""),S3446-R3446,0),0)</f>
        <v>-11</v>
      </c>
      <c r="AZ3446" s="209">
        <f>IF(BB3446="S",IF(Q3446="1. Aceitou o programa",IF(OR(X3446="Não se Aplica",X3446=""),IF(OR(W3446="Não se Aplica",W3446=""),0,W3446-V3446),AVERAGE(X3446-W3446,W3446-V3446)),0),0)</f>
        <v>0</v>
      </c>
      <c r="BA3446" s="209">
        <f>IF(BB3446="S",IF(AND(Q3446="1. Aceitou o programa",AH3446="Realizada"),IFERROR(IF(AG3446="",0,AG3446-R3446),0),0),0)</f>
        <v>0</v>
      </c>
      <c r="BB3446" s="209" t="str">
        <f>_xlfn.XLOOKUP(U3446,'Lista Suspensa'!$AA$20:$AA$23,'Lista Suspensa'!$AB$20:$AB$23,"N/A")</f>
        <v>S</v>
      </c>
    </row>
    <row r="3447" spans="1:54" ht="12" customHeight="1">
      <c r="A3447" s="151" t="s">
        <v>54</v>
      </c>
      <c r="B3447" s="152">
        <v>46058</v>
      </c>
      <c r="C3447" s="153" t="s">
        <v>297</v>
      </c>
      <c r="D3447" s="153" t="s">
        <v>455</v>
      </c>
      <c r="E3447" s="244">
        <v>89861138</v>
      </c>
      <c r="F3447" s="144" t="s">
        <v>6298</v>
      </c>
      <c r="G3447" s="230"/>
      <c r="H3447" s="154">
        <v>31950</v>
      </c>
      <c r="I3447" s="153">
        <v>38</v>
      </c>
      <c r="J3447" s="148" t="s">
        <v>70</v>
      </c>
      <c r="K3447" s="153"/>
      <c r="L3447" s="153"/>
      <c r="M3447" s="153"/>
      <c r="N3447" s="153"/>
      <c r="O3447" s="155">
        <v>11976328157</v>
      </c>
      <c r="P3447" s="156" t="s">
        <v>60</v>
      </c>
      <c r="Q3447" s="157" t="s">
        <v>6294</v>
      </c>
      <c r="R3447" s="158">
        <v>46058</v>
      </c>
      <c r="S3447" s="159">
        <v>46052</v>
      </c>
      <c r="T3447" s="159" t="s">
        <v>62</v>
      </c>
      <c r="U3447" s="159" t="s">
        <v>6152</v>
      </c>
      <c r="V3447" s="154">
        <v>46058</v>
      </c>
      <c r="W3447" s="154"/>
      <c r="X3447" s="154"/>
      <c r="Y3447" s="160" t="s">
        <v>1643</v>
      </c>
      <c r="Z3447" s="160" t="s">
        <v>128</v>
      </c>
      <c r="AA3447" s="153">
        <v>100</v>
      </c>
      <c r="AB3447" s="153">
        <v>1.56</v>
      </c>
      <c r="AC3447" s="182">
        <f t="shared" si="108"/>
        <v>41.091387245233399</v>
      </c>
      <c r="AD3447" s="153" t="str">
        <f t="shared" si="109"/>
        <v>OBESIDADE III</v>
      </c>
      <c r="AE3447" s="207" t="s">
        <v>1264</v>
      </c>
      <c r="AF3447" s="153" t="s">
        <v>130</v>
      </c>
      <c r="AG3447" s="159"/>
      <c r="AH3447" s="153"/>
      <c r="AI3447" s="161"/>
      <c r="AJ3447" s="153"/>
      <c r="AK3447" s="153"/>
      <c r="AL3447" s="207">
        <v>0</v>
      </c>
      <c r="AM3447" s="207"/>
      <c r="AN3447" s="207"/>
      <c r="AO3447" s="207"/>
      <c r="AP3447" s="147" t="s">
        <v>466</v>
      </c>
      <c r="AQ3447" s="147" t="s">
        <v>67</v>
      </c>
      <c r="AR3447" s="147"/>
      <c r="AS3447" s="209" t="s">
        <v>68</v>
      </c>
      <c r="AT3447" s="223" t="str">
        <f>MONTH(B3447)&amp;"/"&amp;YEAR(B3447)</f>
        <v>2/2026</v>
      </c>
      <c r="AU3447" s="223">
        <f>WEEKNUM(B3447)-WEEKNUM(EOMONTH(B3447,-1)+1)+1</f>
        <v>1</v>
      </c>
      <c r="AV3447" s="209" t="str">
        <f>MONTH(R3447)&amp;"/"&amp;YEAR(R3447)</f>
        <v>2/2026</v>
      </c>
      <c r="AW3447" s="209">
        <f>WEEKNUM(R3447)-WEEKNUM(EOMONTH(R3447,-1)+1)+1</f>
        <v>1</v>
      </c>
      <c r="AX3447" s="209">
        <f>IF(BB3447="S",IF(Q3447="1. Aceitou o programa",R3447-B3447,0),0)</f>
        <v>0</v>
      </c>
      <c r="AY3447" s="209">
        <f>IF(BB3447="S",IF(AND(S3447&lt;&gt;"",R3447&lt;&gt;""),S3447-R3447,0),0)</f>
        <v>-6</v>
      </c>
      <c r="AZ3447" s="209">
        <f>IF(BB3447="S",IF(Q3447="1. Aceitou o programa",IF(OR(X3447="Não se Aplica",X3447=""),IF(OR(W3447="Não se Aplica",W3447=""),0,W3447-V3447),AVERAGE(X3447-W3447,W3447-V3447)),0),0)</f>
        <v>0</v>
      </c>
      <c r="BA3447" s="209">
        <f>IF(BB3447="S",IF(AND(Q3447="1. Aceitou o programa",AH3447="Realizada"),IFERROR(IF(AG3447="",0,AG3447-R3447),0),0),0)</f>
        <v>0</v>
      </c>
      <c r="BB3447" s="209" t="str">
        <f>_xlfn.XLOOKUP(U3447,'Lista Suspensa'!$AA$20:$AA$23,'Lista Suspensa'!$AB$20:$AB$23,"N/A")</f>
        <v>S</v>
      </c>
    </row>
    <row r="3448" spans="1:54" ht="12" customHeight="1">
      <c r="A3448" s="151" t="s">
        <v>121</v>
      </c>
      <c r="B3448" s="152">
        <v>45292</v>
      </c>
      <c r="C3448" s="153" t="s">
        <v>122</v>
      </c>
      <c r="D3448" s="153" t="s">
        <v>167</v>
      </c>
      <c r="E3448" s="244">
        <v>94560412</v>
      </c>
      <c r="F3448" s="144" t="s">
        <v>6299</v>
      </c>
      <c r="G3448" s="230"/>
      <c r="H3448" s="154">
        <v>35949</v>
      </c>
      <c r="I3448" s="153">
        <v>27</v>
      </c>
      <c r="J3448" s="148" t="s">
        <v>70</v>
      </c>
      <c r="K3448" s="153"/>
      <c r="L3448" s="153"/>
      <c r="M3448" s="153"/>
      <c r="N3448" s="153"/>
      <c r="O3448" s="155">
        <v>11945082100</v>
      </c>
      <c r="P3448" s="156" t="s">
        <v>60</v>
      </c>
      <c r="Q3448" s="157" t="s">
        <v>6294</v>
      </c>
      <c r="R3448" s="158">
        <v>46001</v>
      </c>
      <c r="S3448" s="159">
        <v>46128</v>
      </c>
      <c r="T3448" s="159" t="s">
        <v>62</v>
      </c>
      <c r="U3448" s="159" t="s">
        <v>6152</v>
      </c>
      <c r="V3448" s="154">
        <v>46001</v>
      </c>
      <c r="W3448" s="154"/>
      <c r="X3448" s="154"/>
      <c r="Y3448" s="160"/>
      <c r="Z3448" s="160" t="s">
        <v>128</v>
      </c>
      <c r="AA3448" s="153">
        <v>154.5</v>
      </c>
      <c r="AB3448" s="153">
        <v>1.68</v>
      </c>
      <c r="AC3448" s="182">
        <f t="shared" si="108"/>
        <v>54.740646258503411</v>
      </c>
      <c r="AD3448" s="153" t="str">
        <f t="shared" si="109"/>
        <v>OBESIDADE III</v>
      </c>
      <c r="AE3448" s="207" t="s">
        <v>135</v>
      </c>
      <c r="AF3448" s="153" t="s">
        <v>130</v>
      </c>
      <c r="AG3448" s="159"/>
      <c r="AH3448" s="153"/>
      <c r="AI3448" s="161"/>
      <c r="AJ3448" s="153"/>
      <c r="AK3448" s="153"/>
      <c r="AL3448" s="207" t="s">
        <v>85</v>
      </c>
      <c r="AM3448" s="207" t="s">
        <v>86</v>
      </c>
      <c r="AN3448" s="207">
        <v>46041</v>
      </c>
      <c r="AO3448" s="207"/>
      <c r="AP3448" s="147" t="s">
        <v>466</v>
      </c>
      <c r="AQ3448" s="147" t="s">
        <v>67</v>
      </c>
      <c r="AR3448" s="147"/>
      <c r="AS3448" s="209" t="s">
        <v>68</v>
      </c>
      <c r="AT3448" s="223" t="str">
        <f>MONTH(B3448)&amp;"/"&amp;YEAR(B3448)</f>
        <v>1/2024</v>
      </c>
      <c r="AU3448" s="223">
        <f>WEEKNUM(B3448)-WEEKNUM(EOMONTH(B3448,-1)+1)+1</f>
        <v>1</v>
      </c>
      <c r="AV3448" s="209" t="str">
        <f>MONTH(R3448)&amp;"/"&amp;YEAR(R3448)</f>
        <v>12/2025</v>
      </c>
      <c r="AW3448" s="209">
        <f>WEEKNUM(R3448)-WEEKNUM(EOMONTH(R3448,-1)+1)+1</f>
        <v>2</v>
      </c>
      <c r="AX3448" s="209">
        <f>IF(BB3448="S",IF(Q3448="1. Aceitou o programa",R3448-B3448,0),0)</f>
        <v>0</v>
      </c>
      <c r="AY3448" s="209">
        <f>IF(BB3448="S",IF(AND(S3448&lt;&gt;"",R3448&lt;&gt;""),S3448-R3448,0),0)</f>
        <v>127</v>
      </c>
      <c r="AZ3448" s="209">
        <f>IF(BB3448="S",IF(Q3448="1. Aceitou o programa",IF(OR(X3448="Não se Aplica",X3448=""),IF(OR(W3448="Não se Aplica",W3448=""),0,W3448-V3448),AVERAGE(X3448-W3448,W3448-V3448)),0),0)</f>
        <v>0</v>
      </c>
      <c r="BA3448" s="209">
        <f>IF(BB3448="S",IF(AND(Q3448="1. Aceitou o programa",AH3448="Realizada"),IFERROR(IF(AG3448="",0,AG3448-R3448),0),0),0)</f>
        <v>0</v>
      </c>
      <c r="BB3448" s="209" t="str">
        <f>_xlfn.XLOOKUP(U3448,'Lista Suspensa'!$AA$20:$AA$23,'Lista Suspensa'!$AB$20:$AB$23,"N/A")</f>
        <v>S</v>
      </c>
    </row>
    <row r="3449" spans="1:54" ht="12" customHeight="1">
      <c r="A3449" s="151" t="s">
        <v>121</v>
      </c>
      <c r="B3449" s="152">
        <v>45292</v>
      </c>
      <c r="C3449" s="153" t="s">
        <v>122</v>
      </c>
      <c r="D3449" s="153" t="s">
        <v>56</v>
      </c>
      <c r="E3449" s="244">
        <v>93095558</v>
      </c>
      <c r="F3449" s="144" t="s">
        <v>6300</v>
      </c>
      <c r="G3449" s="230"/>
      <c r="H3449" s="154">
        <v>26391</v>
      </c>
      <c r="I3449" s="153">
        <v>54</v>
      </c>
      <c r="J3449" s="148" t="s">
        <v>70</v>
      </c>
      <c r="K3449" s="153" t="s">
        <v>101</v>
      </c>
      <c r="L3449" s="153"/>
      <c r="M3449" s="153"/>
      <c r="N3449" s="153"/>
      <c r="O3449" s="155" t="s">
        <v>6301</v>
      </c>
      <c r="P3449" s="156" t="s">
        <v>60</v>
      </c>
      <c r="Q3449" s="157" t="s">
        <v>6294</v>
      </c>
      <c r="R3449" s="158">
        <v>45985</v>
      </c>
      <c r="S3449" s="159">
        <v>46052</v>
      </c>
      <c r="T3449" s="159" t="s">
        <v>62</v>
      </c>
      <c r="U3449" s="159" t="s">
        <v>6152</v>
      </c>
      <c r="V3449" s="154">
        <v>45985</v>
      </c>
      <c r="W3449" s="154"/>
      <c r="X3449" s="154"/>
      <c r="Y3449" s="160"/>
      <c r="Z3449" s="160"/>
      <c r="AA3449" s="153">
        <v>124.5</v>
      </c>
      <c r="AB3449" s="153">
        <v>1.65</v>
      </c>
      <c r="AC3449" s="182">
        <f t="shared" si="108"/>
        <v>45.730027548209371</v>
      </c>
      <c r="AD3449" s="153" t="str">
        <f t="shared" si="109"/>
        <v>OBESIDADE III</v>
      </c>
      <c r="AE3449" s="207" t="s">
        <v>135</v>
      </c>
      <c r="AF3449" s="153" t="s">
        <v>130</v>
      </c>
      <c r="AG3449" s="159"/>
      <c r="AH3449" s="153"/>
      <c r="AI3449" s="161"/>
      <c r="AJ3449" s="153"/>
      <c r="AK3449" s="153"/>
      <c r="AL3449" s="207"/>
      <c r="AM3449" s="207"/>
      <c r="AN3449" s="207"/>
      <c r="AO3449" s="207"/>
      <c r="AP3449" s="147" t="s">
        <v>466</v>
      </c>
      <c r="AQ3449" s="147" t="s">
        <v>67</v>
      </c>
      <c r="AR3449" s="147"/>
      <c r="AS3449" s="209" t="s">
        <v>68</v>
      </c>
      <c r="AT3449" s="223" t="str">
        <f>MONTH(B3449)&amp;"/"&amp;YEAR(B3449)</f>
        <v>1/2024</v>
      </c>
      <c r="AU3449" s="223">
        <f>WEEKNUM(B3449)-WEEKNUM(EOMONTH(B3449,-1)+1)+1</f>
        <v>1</v>
      </c>
      <c r="AV3449" s="209" t="str">
        <f>MONTH(R3449)&amp;"/"&amp;YEAR(R3449)</f>
        <v>11/2025</v>
      </c>
      <c r="AW3449" s="209">
        <f>WEEKNUM(R3449)-WEEKNUM(EOMONTH(R3449,-1)+1)+1</f>
        <v>5</v>
      </c>
      <c r="AX3449" s="209">
        <f>IF(BB3449="S",IF(Q3449="1. Aceitou o programa",R3449-B3449,0),0)</f>
        <v>0</v>
      </c>
      <c r="AY3449" s="209">
        <f>IF(BB3449="S",IF(AND(S3449&lt;&gt;"",R3449&lt;&gt;""),S3449-R3449,0),0)</f>
        <v>67</v>
      </c>
      <c r="AZ3449" s="209">
        <f>IF(BB3449="S",IF(Q3449="1. Aceitou o programa",IF(OR(X3449="Não se Aplica",X3449=""),IF(OR(W3449="Não se Aplica",W3449=""),0,W3449-V3449),AVERAGE(X3449-W3449,W3449-V3449)),0),0)</f>
        <v>0</v>
      </c>
      <c r="BA3449" s="209">
        <f>IF(BB3449="S",IF(AND(Q3449="1. Aceitou o programa",AH3449="Realizada"),IFERROR(IF(AG3449="",0,AG3449-R3449),0),0),0)</f>
        <v>0</v>
      </c>
      <c r="BB3449" s="209" t="str">
        <f>_xlfn.XLOOKUP(U3449,'Lista Suspensa'!$AA$20:$AA$23,'Lista Suspensa'!$AB$20:$AB$23,"N/A")</f>
        <v>S</v>
      </c>
    </row>
    <row r="3450" spans="1:54" ht="12" customHeight="1">
      <c r="A3450" s="151" t="s">
        <v>121</v>
      </c>
      <c r="B3450" s="152">
        <v>45292</v>
      </c>
      <c r="C3450" s="153" t="s">
        <v>122</v>
      </c>
      <c r="D3450" s="153" t="s">
        <v>56</v>
      </c>
      <c r="E3450" s="244">
        <v>79695875</v>
      </c>
      <c r="F3450" s="144" t="s">
        <v>6302</v>
      </c>
      <c r="G3450" s="230"/>
      <c r="H3450" s="154">
        <v>31832</v>
      </c>
      <c r="I3450" s="153">
        <v>39</v>
      </c>
      <c r="J3450" s="148" t="s">
        <v>58</v>
      </c>
      <c r="K3450" s="153"/>
      <c r="L3450" s="153"/>
      <c r="M3450" s="153"/>
      <c r="N3450" s="153"/>
      <c r="O3450" s="155" t="s">
        <v>6303</v>
      </c>
      <c r="P3450" s="156" t="s">
        <v>60</v>
      </c>
      <c r="Q3450" s="157" t="s">
        <v>6294</v>
      </c>
      <c r="R3450" s="158">
        <v>45980</v>
      </c>
      <c r="S3450" s="159">
        <v>46052</v>
      </c>
      <c r="T3450" s="159" t="s">
        <v>62</v>
      </c>
      <c r="U3450" s="159" t="s">
        <v>6152</v>
      </c>
      <c r="V3450" s="154">
        <v>45980</v>
      </c>
      <c r="W3450" s="154"/>
      <c r="X3450" s="154"/>
      <c r="Y3450" s="160"/>
      <c r="Z3450" s="160" t="s">
        <v>128</v>
      </c>
      <c r="AA3450" s="153">
        <v>102</v>
      </c>
      <c r="AB3450" s="153">
        <v>1.83</v>
      </c>
      <c r="AC3450" s="182">
        <f t="shared" si="108"/>
        <v>30.457762250291136</v>
      </c>
      <c r="AD3450" s="153" t="str">
        <f t="shared" si="109"/>
        <v>OBESIDADE I</v>
      </c>
      <c r="AE3450" s="207" t="s">
        <v>135</v>
      </c>
      <c r="AF3450" s="153" t="s">
        <v>130</v>
      </c>
      <c r="AG3450" s="159"/>
      <c r="AH3450" s="153"/>
      <c r="AI3450" s="161"/>
      <c r="AJ3450" s="153"/>
      <c r="AK3450" s="153"/>
      <c r="AL3450" s="207"/>
      <c r="AM3450" s="207"/>
      <c r="AN3450" s="207"/>
      <c r="AO3450" s="207"/>
      <c r="AP3450" s="147" t="s">
        <v>466</v>
      </c>
      <c r="AQ3450" s="147" t="s">
        <v>67</v>
      </c>
      <c r="AR3450" s="147"/>
      <c r="AS3450" s="209" t="s">
        <v>68</v>
      </c>
      <c r="AT3450" s="223" t="str">
        <f>MONTH(B3450)&amp;"/"&amp;YEAR(B3450)</f>
        <v>1/2024</v>
      </c>
      <c r="AU3450" s="223">
        <f>WEEKNUM(B3450)-WEEKNUM(EOMONTH(B3450,-1)+1)+1</f>
        <v>1</v>
      </c>
      <c r="AV3450" s="209" t="str">
        <f>MONTH(R3450)&amp;"/"&amp;YEAR(R3450)</f>
        <v>11/2025</v>
      </c>
      <c r="AW3450" s="209">
        <f>WEEKNUM(R3450)-WEEKNUM(EOMONTH(R3450,-1)+1)+1</f>
        <v>4</v>
      </c>
      <c r="AX3450" s="209">
        <f>IF(BB3450="S",IF(Q3450="1. Aceitou o programa",R3450-B3450,0),0)</f>
        <v>0</v>
      </c>
      <c r="AY3450" s="209">
        <f>IF(BB3450="S",IF(AND(S3450&lt;&gt;"",R3450&lt;&gt;""),S3450-R3450,0),0)</f>
        <v>72</v>
      </c>
      <c r="AZ3450" s="209">
        <f>IF(BB3450="S",IF(Q3450="1. Aceitou o programa",IF(OR(X3450="Não se Aplica",X3450=""),IF(OR(W3450="Não se Aplica",W3450=""),0,W3450-V3450),AVERAGE(X3450-W3450,W3450-V3450)),0),0)</f>
        <v>0</v>
      </c>
      <c r="BA3450" s="209">
        <f>IF(BB3450="S",IF(AND(Q3450="1. Aceitou o programa",AH3450="Realizada"),IFERROR(IF(AG3450="",0,AG3450-R3450),0),0),0)</f>
        <v>0</v>
      </c>
      <c r="BB3450" s="209" t="str">
        <f>_xlfn.XLOOKUP(U3450,'Lista Suspensa'!$AA$20:$AA$23,'Lista Suspensa'!$AB$20:$AB$23,"N/A")</f>
        <v>S</v>
      </c>
    </row>
    <row r="3451" spans="1:54" ht="12" customHeight="1">
      <c r="A3451" s="151" t="s">
        <v>67</v>
      </c>
      <c r="B3451" s="152">
        <v>46030</v>
      </c>
      <c r="C3451" s="153" t="s">
        <v>122</v>
      </c>
      <c r="D3451" s="153" t="s">
        <v>167</v>
      </c>
      <c r="E3451" s="244">
        <v>89029781</v>
      </c>
      <c r="F3451" s="144" t="s">
        <v>6304</v>
      </c>
      <c r="G3451" s="230"/>
      <c r="H3451" s="154">
        <v>36474</v>
      </c>
      <c r="I3451" s="153">
        <v>26</v>
      </c>
      <c r="J3451" s="148" t="s">
        <v>58</v>
      </c>
      <c r="K3451" s="153"/>
      <c r="L3451" s="153"/>
      <c r="M3451" s="153"/>
      <c r="N3451" s="153">
        <v>450</v>
      </c>
      <c r="O3451" s="155">
        <v>21981312962</v>
      </c>
      <c r="P3451" s="156" t="s">
        <v>60</v>
      </c>
      <c r="Q3451" s="157" t="s">
        <v>6294</v>
      </c>
      <c r="R3451" s="158">
        <v>45979</v>
      </c>
      <c r="S3451" s="159">
        <v>46128</v>
      </c>
      <c r="T3451" s="159" t="s">
        <v>62</v>
      </c>
      <c r="U3451" s="159" t="s">
        <v>6152</v>
      </c>
      <c r="V3451" s="154">
        <v>45979</v>
      </c>
      <c r="W3451" s="154"/>
      <c r="X3451" s="154"/>
      <c r="Y3451" s="160" t="s">
        <v>6305</v>
      </c>
      <c r="Z3451" s="160" t="s">
        <v>65</v>
      </c>
      <c r="AA3451" s="153">
        <v>140</v>
      </c>
      <c r="AB3451" s="153">
        <v>1.78</v>
      </c>
      <c r="AC3451" s="182">
        <f t="shared" si="108"/>
        <v>44.186340108572146</v>
      </c>
      <c r="AD3451" s="153" t="str">
        <f t="shared" si="109"/>
        <v>OBESIDADE III</v>
      </c>
      <c r="AE3451" s="207" t="s">
        <v>135</v>
      </c>
      <c r="AF3451" s="153" t="s">
        <v>130</v>
      </c>
      <c r="AG3451" s="159"/>
      <c r="AH3451" s="153"/>
      <c r="AI3451" s="161"/>
      <c r="AJ3451" s="153"/>
      <c r="AK3451" s="153"/>
      <c r="AL3451" s="207"/>
      <c r="AM3451" s="207"/>
      <c r="AN3451" s="207"/>
      <c r="AO3451" s="207"/>
      <c r="AP3451" s="147" t="s">
        <v>466</v>
      </c>
      <c r="AQ3451" s="147" t="s">
        <v>67</v>
      </c>
      <c r="AR3451" s="147"/>
      <c r="AS3451" s="209" t="s">
        <v>68</v>
      </c>
      <c r="AT3451" s="223" t="str">
        <f>MONTH(B3451)&amp;"/"&amp;YEAR(B3451)</f>
        <v>1/2026</v>
      </c>
      <c r="AU3451" s="223">
        <f>WEEKNUM(B3451)-WEEKNUM(EOMONTH(B3451,-1)+1)+1</f>
        <v>2</v>
      </c>
      <c r="AV3451" s="209" t="str">
        <f>MONTH(R3451)&amp;"/"&amp;YEAR(R3451)</f>
        <v>11/2025</v>
      </c>
      <c r="AW3451" s="209">
        <f>WEEKNUM(R3451)-WEEKNUM(EOMONTH(R3451,-1)+1)+1</f>
        <v>4</v>
      </c>
      <c r="AX3451" s="209">
        <f>IF(BB3451="S",IF(Q3451="1. Aceitou o programa",R3451-B3451,0),0)</f>
        <v>0</v>
      </c>
      <c r="AY3451" s="209">
        <f>IF(BB3451="S",IF(AND(S3451&lt;&gt;"",R3451&lt;&gt;""),S3451-R3451,0),0)</f>
        <v>149</v>
      </c>
      <c r="AZ3451" s="209">
        <f>IF(BB3451="S",IF(Q3451="1. Aceitou o programa",IF(OR(X3451="Não se Aplica",X3451=""),IF(OR(W3451="Não se Aplica",W3451=""),0,W3451-V3451),AVERAGE(X3451-W3451,W3451-V3451)),0),0)</f>
        <v>0</v>
      </c>
      <c r="BA3451" s="209">
        <f>IF(BB3451="S",IF(AND(Q3451="1. Aceitou o programa",AH3451="Realizada"),IFERROR(IF(AG3451="",0,AG3451-R3451),0),0),0)</f>
        <v>0</v>
      </c>
      <c r="BB3451" s="209" t="str">
        <f>_xlfn.XLOOKUP(U3451,'Lista Suspensa'!$AA$20:$AA$23,'Lista Suspensa'!$AB$20:$AB$23,"N/A")</f>
        <v>S</v>
      </c>
    </row>
    <row r="3452" spans="1:54" ht="12" customHeight="1">
      <c r="A3452" s="151" t="s">
        <v>121</v>
      </c>
      <c r="B3452" s="152">
        <v>45292</v>
      </c>
      <c r="C3452" s="153" t="s">
        <v>122</v>
      </c>
      <c r="D3452" s="153" t="s">
        <v>56</v>
      </c>
      <c r="E3452" s="244">
        <v>95736799</v>
      </c>
      <c r="F3452" s="144" t="s">
        <v>6306</v>
      </c>
      <c r="G3452" s="230"/>
      <c r="H3452" s="154">
        <v>32776</v>
      </c>
      <c r="I3452" s="153">
        <v>36</v>
      </c>
      <c r="J3452" s="148" t="s">
        <v>58</v>
      </c>
      <c r="K3452" s="153" t="s">
        <v>59</v>
      </c>
      <c r="L3452" s="153"/>
      <c r="M3452" s="153"/>
      <c r="N3452" s="153"/>
      <c r="O3452" s="155" t="s">
        <v>6307</v>
      </c>
      <c r="P3452" s="156" t="s">
        <v>60</v>
      </c>
      <c r="Q3452" s="157" t="s">
        <v>6294</v>
      </c>
      <c r="R3452" s="158">
        <v>45979</v>
      </c>
      <c r="S3452" s="159">
        <v>46052</v>
      </c>
      <c r="T3452" s="159" t="s">
        <v>62</v>
      </c>
      <c r="U3452" s="159" t="s">
        <v>6152</v>
      </c>
      <c r="V3452" s="154">
        <v>45979</v>
      </c>
      <c r="W3452" s="154"/>
      <c r="X3452" s="154"/>
      <c r="Y3452" s="160"/>
      <c r="Z3452" s="160"/>
      <c r="AA3452" s="153">
        <v>125</v>
      </c>
      <c r="AB3452" s="153">
        <v>1.72</v>
      </c>
      <c r="AC3452" s="182">
        <f t="shared" si="108"/>
        <v>42.25256895619254</v>
      </c>
      <c r="AD3452" s="153" t="str">
        <f t="shared" si="109"/>
        <v>OBESIDADE III</v>
      </c>
      <c r="AE3452" s="207" t="s">
        <v>135</v>
      </c>
      <c r="AF3452" s="153" t="s">
        <v>130</v>
      </c>
      <c r="AG3452" s="159"/>
      <c r="AH3452" s="153"/>
      <c r="AI3452" s="161"/>
      <c r="AJ3452" s="153"/>
      <c r="AK3452" s="153"/>
      <c r="AL3452" s="207"/>
      <c r="AM3452" s="207"/>
      <c r="AN3452" s="207"/>
      <c r="AO3452" s="207"/>
      <c r="AP3452" s="147" t="s">
        <v>466</v>
      </c>
      <c r="AQ3452" s="147" t="s">
        <v>67</v>
      </c>
      <c r="AR3452" s="147"/>
      <c r="AS3452" s="209" t="s">
        <v>68</v>
      </c>
      <c r="AT3452" s="223" t="str">
        <f>MONTH(B3452)&amp;"/"&amp;YEAR(B3452)</f>
        <v>1/2024</v>
      </c>
      <c r="AU3452" s="223">
        <f>WEEKNUM(B3452)-WEEKNUM(EOMONTH(B3452,-1)+1)+1</f>
        <v>1</v>
      </c>
      <c r="AV3452" s="209" t="str">
        <f>MONTH(R3452)&amp;"/"&amp;YEAR(R3452)</f>
        <v>11/2025</v>
      </c>
      <c r="AW3452" s="209">
        <f>WEEKNUM(R3452)-WEEKNUM(EOMONTH(R3452,-1)+1)+1</f>
        <v>4</v>
      </c>
      <c r="AX3452" s="209">
        <f>IF(BB3452="S",IF(Q3452="1. Aceitou o programa",R3452-B3452,0),0)</f>
        <v>0</v>
      </c>
      <c r="AY3452" s="209">
        <f>IF(BB3452="S",IF(AND(S3452&lt;&gt;"",R3452&lt;&gt;""),S3452-R3452,0),0)</f>
        <v>73</v>
      </c>
      <c r="AZ3452" s="209">
        <f>IF(BB3452="S",IF(Q3452="1. Aceitou o programa",IF(OR(X3452="Não se Aplica",X3452=""),IF(OR(W3452="Não se Aplica",W3452=""),0,W3452-V3452),AVERAGE(X3452-W3452,W3452-V3452)),0),0)</f>
        <v>0</v>
      </c>
      <c r="BA3452" s="209">
        <f>IF(BB3452="S",IF(AND(Q3452="1. Aceitou o programa",AH3452="Realizada"),IFERROR(IF(AG3452="",0,AG3452-R3452),0),0),0)</f>
        <v>0</v>
      </c>
      <c r="BB3452" s="209" t="str">
        <f>_xlfn.XLOOKUP(U3452,'Lista Suspensa'!$AA$20:$AA$23,'Lista Suspensa'!$AB$20:$AB$23,"N/A")</f>
        <v>S</v>
      </c>
    </row>
    <row r="3453" spans="1:54" ht="12" customHeight="1">
      <c r="A3453" s="151" t="s">
        <v>121</v>
      </c>
      <c r="B3453" s="152">
        <v>45292</v>
      </c>
      <c r="C3453" s="153" t="s">
        <v>122</v>
      </c>
      <c r="D3453" s="153" t="s">
        <v>56</v>
      </c>
      <c r="E3453" s="244">
        <v>93920766</v>
      </c>
      <c r="F3453" s="144" t="s">
        <v>6308</v>
      </c>
      <c r="G3453" s="230"/>
      <c r="H3453" s="154">
        <v>29875</v>
      </c>
      <c r="I3453" s="153">
        <v>44</v>
      </c>
      <c r="J3453" s="148" t="s">
        <v>70</v>
      </c>
      <c r="K3453" s="153" t="s">
        <v>59</v>
      </c>
      <c r="L3453" s="153"/>
      <c r="M3453" s="153"/>
      <c r="N3453" s="153"/>
      <c r="O3453" s="155" t="s">
        <v>6309</v>
      </c>
      <c r="P3453" s="156" t="s">
        <v>60</v>
      </c>
      <c r="Q3453" s="157" t="s">
        <v>6294</v>
      </c>
      <c r="R3453" s="158">
        <v>45975</v>
      </c>
      <c r="S3453" s="159">
        <v>46052</v>
      </c>
      <c r="T3453" s="159" t="s">
        <v>62</v>
      </c>
      <c r="U3453" s="159" t="s">
        <v>6152</v>
      </c>
      <c r="V3453" s="154">
        <v>45975</v>
      </c>
      <c r="W3453" s="154"/>
      <c r="X3453" s="154"/>
      <c r="Y3453" s="160"/>
      <c r="Z3453" s="160"/>
      <c r="AA3453" s="153">
        <v>99</v>
      </c>
      <c r="AB3453" s="153">
        <v>1.65</v>
      </c>
      <c r="AC3453" s="182">
        <f t="shared" si="108"/>
        <v>36.363636363636367</v>
      </c>
      <c r="AD3453" s="153" t="str">
        <f t="shared" si="109"/>
        <v>OBESIDADE II</v>
      </c>
      <c r="AE3453" s="207" t="s">
        <v>135</v>
      </c>
      <c r="AF3453" s="153" t="s">
        <v>130</v>
      </c>
      <c r="AG3453" s="159"/>
      <c r="AH3453" s="153"/>
      <c r="AI3453" s="161"/>
      <c r="AJ3453" s="153"/>
      <c r="AK3453" s="153"/>
      <c r="AL3453" s="207"/>
      <c r="AM3453" s="207"/>
      <c r="AN3453" s="207"/>
      <c r="AO3453" s="207"/>
      <c r="AP3453" s="147" t="s">
        <v>466</v>
      </c>
      <c r="AQ3453" s="147" t="s">
        <v>67</v>
      </c>
      <c r="AR3453" s="147"/>
      <c r="AS3453" s="209" t="s">
        <v>68</v>
      </c>
      <c r="AT3453" s="223" t="str">
        <f>MONTH(B3453)&amp;"/"&amp;YEAR(B3453)</f>
        <v>1/2024</v>
      </c>
      <c r="AU3453" s="223">
        <f>WEEKNUM(B3453)-WEEKNUM(EOMONTH(B3453,-1)+1)+1</f>
        <v>1</v>
      </c>
      <c r="AV3453" s="209" t="str">
        <f>MONTH(R3453)&amp;"/"&amp;YEAR(R3453)</f>
        <v>11/2025</v>
      </c>
      <c r="AW3453" s="209">
        <f>WEEKNUM(R3453)-WEEKNUM(EOMONTH(R3453,-1)+1)+1</f>
        <v>3</v>
      </c>
      <c r="AX3453" s="209">
        <f>IF(BB3453="S",IF(Q3453="1. Aceitou o programa",R3453-B3453,0),0)</f>
        <v>0</v>
      </c>
      <c r="AY3453" s="209">
        <f>IF(BB3453="S",IF(AND(S3453&lt;&gt;"",R3453&lt;&gt;""),S3453-R3453,0),0)</f>
        <v>77</v>
      </c>
      <c r="AZ3453" s="209">
        <f>IF(BB3453="S",IF(Q3453="1. Aceitou o programa",IF(OR(X3453="Não se Aplica",X3453=""),IF(OR(W3453="Não se Aplica",W3453=""),0,W3453-V3453),AVERAGE(X3453-W3453,W3453-V3453)),0),0)</f>
        <v>0</v>
      </c>
      <c r="BA3453" s="209">
        <f>IF(BB3453="S",IF(AND(Q3453="1. Aceitou o programa",AH3453="Realizada"),IFERROR(IF(AG3453="",0,AG3453-R3453),0),0),0)</f>
        <v>0</v>
      </c>
      <c r="BB3453" s="209" t="str">
        <f>_xlfn.XLOOKUP(U3453,'Lista Suspensa'!$AA$20:$AA$23,'Lista Suspensa'!$AB$20:$AB$23,"N/A")</f>
        <v>S</v>
      </c>
    </row>
    <row r="3454" spans="1:54" ht="12" customHeight="1">
      <c r="A3454" s="151" t="s">
        <v>121</v>
      </c>
      <c r="B3454" s="152">
        <v>45292</v>
      </c>
      <c r="C3454" s="153" t="s">
        <v>122</v>
      </c>
      <c r="D3454" s="153" t="s">
        <v>167</v>
      </c>
      <c r="E3454" s="244">
        <v>95617229</v>
      </c>
      <c r="F3454" s="144" t="s">
        <v>6310</v>
      </c>
      <c r="G3454" s="230"/>
      <c r="H3454" s="154">
        <v>32220</v>
      </c>
      <c r="I3454" s="153">
        <v>38</v>
      </c>
      <c r="J3454" s="148" t="s">
        <v>70</v>
      </c>
      <c r="K3454" s="153" t="s">
        <v>59</v>
      </c>
      <c r="L3454" s="153"/>
      <c r="M3454" s="153"/>
      <c r="N3454" s="153"/>
      <c r="O3454" s="155" t="s">
        <v>6311</v>
      </c>
      <c r="P3454" s="156" t="s">
        <v>60</v>
      </c>
      <c r="Q3454" s="157" t="s">
        <v>6294</v>
      </c>
      <c r="R3454" s="158">
        <v>45974</v>
      </c>
      <c r="S3454" s="159">
        <v>46052</v>
      </c>
      <c r="T3454" s="159" t="s">
        <v>62</v>
      </c>
      <c r="U3454" s="159" t="s">
        <v>6152</v>
      </c>
      <c r="V3454" s="154">
        <v>45974</v>
      </c>
      <c r="W3454" s="154"/>
      <c r="X3454" s="154"/>
      <c r="Y3454" s="160"/>
      <c r="Z3454" s="160"/>
      <c r="AA3454" s="153">
        <v>110</v>
      </c>
      <c r="AB3454" s="153">
        <v>1.66</v>
      </c>
      <c r="AC3454" s="182">
        <f t="shared" si="108"/>
        <v>39.918710988532446</v>
      </c>
      <c r="AD3454" s="153" t="str">
        <f t="shared" si="109"/>
        <v>OBESIDADE III</v>
      </c>
      <c r="AE3454" s="207" t="s">
        <v>135</v>
      </c>
      <c r="AF3454" s="153" t="s">
        <v>130</v>
      </c>
      <c r="AG3454" s="159"/>
      <c r="AH3454" s="153"/>
      <c r="AI3454" s="161"/>
      <c r="AJ3454" s="153"/>
      <c r="AK3454" s="153"/>
      <c r="AL3454" s="207"/>
      <c r="AM3454" s="207"/>
      <c r="AN3454" s="207"/>
      <c r="AO3454" s="207"/>
      <c r="AP3454" s="147" t="s">
        <v>466</v>
      </c>
      <c r="AQ3454" s="147" t="s">
        <v>67</v>
      </c>
      <c r="AR3454" s="147"/>
      <c r="AS3454" s="209" t="s">
        <v>68</v>
      </c>
      <c r="AT3454" s="223" t="str">
        <f>MONTH(B3454)&amp;"/"&amp;YEAR(B3454)</f>
        <v>1/2024</v>
      </c>
      <c r="AU3454" s="223">
        <f>WEEKNUM(B3454)-WEEKNUM(EOMONTH(B3454,-1)+1)+1</f>
        <v>1</v>
      </c>
      <c r="AV3454" s="209" t="str">
        <f>MONTH(R3454)&amp;"/"&amp;YEAR(R3454)</f>
        <v>11/2025</v>
      </c>
      <c r="AW3454" s="209">
        <f>WEEKNUM(R3454)-WEEKNUM(EOMONTH(R3454,-1)+1)+1</f>
        <v>3</v>
      </c>
      <c r="AX3454" s="209">
        <f>IF(BB3454="S",IF(Q3454="1. Aceitou o programa",R3454-B3454,0),0)</f>
        <v>0</v>
      </c>
      <c r="AY3454" s="209">
        <f>IF(BB3454="S",IF(AND(S3454&lt;&gt;"",R3454&lt;&gt;""),S3454-R3454,0),0)</f>
        <v>78</v>
      </c>
      <c r="AZ3454" s="209">
        <f>IF(BB3454="S",IF(Q3454="1. Aceitou o programa",IF(OR(X3454="Não se Aplica",X3454=""),IF(OR(W3454="Não se Aplica",W3454=""),0,W3454-V3454),AVERAGE(X3454-W3454,W3454-V3454)),0),0)</f>
        <v>0</v>
      </c>
      <c r="BA3454" s="209">
        <f>IF(BB3454="S",IF(AND(Q3454="1. Aceitou o programa",AH3454="Realizada"),IFERROR(IF(AG3454="",0,AG3454-R3454),0),0),0)</f>
        <v>0</v>
      </c>
      <c r="BB3454" s="209" t="str">
        <f>_xlfn.XLOOKUP(U3454,'Lista Suspensa'!$AA$20:$AA$23,'Lista Suspensa'!$AB$20:$AB$23,"N/A")</f>
        <v>S</v>
      </c>
    </row>
    <row r="3455" spans="1:54" ht="12" customHeight="1">
      <c r="A3455" s="151" t="s">
        <v>121</v>
      </c>
      <c r="B3455" s="152">
        <v>45292</v>
      </c>
      <c r="C3455" s="153" t="s">
        <v>122</v>
      </c>
      <c r="D3455" s="153" t="s">
        <v>56</v>
      </c>
      <c r="E3455" s="244">
        <v>94567548</v>
      </c>
      <c r="F3455" s="144" t="s">
        <v>6312</v>
      </c>
      <c r="G3455" s="230"/>
      <c r="H3455" s="154">
        <v>31843</v>
      </c>
      <c r="I3455" s="153">
        <v>39</v>
      </c>
      <c r="J3455" s="148" t="s">
        <v>70</v>
      </c>
      <c r="K3455" s="153" t="s">
        <v>101</v>
      </c>
      <c r="L3455" s="153"/>
      <c r="M3455" s="153"/>
      <c r="N3455" s="153"/>
      <c r="O3455" s="155" t="s">
        <v>6313</v>
      </c>
      <c r="P3455" s="156" t="s">
        <v>60</v>
      </c>
      <c r="Q3455" s="157" t="s">
        <v>6294</v>
      </c>
      <c r="R3455" s="158">
        <v>45973</v>
      </c>
      <c r="S3455" s="159">
        <v>46052</v>
      </c>
      <c r="T3455" s="159" t="s">
        <v>62</v>
      </c>
      <c r="U3455" s="159" t="s">
        <v>6152</v>
      </c>
      <c r="V3455" s="154">
        <v>45973</v>
      </c>
      <c r="W3455" s="154"/>
      <c r="X3455" s="154"/>
      <c r="Y3455" s="160"/>
      <c r="Z3455" s="160"/>
      <c r="AA3455" s="153">
        <v>120</v>
      </c>
      <c r="AB3455" s="153">
        <v>1.72</v>
      </c>
      <c r="AC3455" s="182">
        <f t="shared" si="108"/>
        <v>40.562466197944836</v>
      </c>
      <c r="AD3455" s="153" t="str">
        <f t="shared" si="109"/>
        <v>OBESIDADE III</v>
      </c>
      <c r="AE3455" s="207" t="s">
        <v>139</v>
      </c>
      <c r="AF3455" s="153" t="s">
        <v>130</v>
      </c>
      <c r="AG3455" s="159"/>
      <c r="AH3455" s="153"/>
      <c r="AI3455" s="161"/>
      <c r="AJ3455" s="153"/>
      <c r="AK3455" s="153"/>
      <c r="AL3455" s="207"/>
      <c r="AM3455" s="207"/>
      <c r="AN3455" s="207"/>
      <c r="AO3455" s="207"/>
      <c r="AP3455" s="147" t="s">
        <v>466</v>
      </c>
      <c r="AQ3455" s="147" t="s">
        <v>67</v>
      </c>
      <c r="AR3455" s="147"/>
      <c r="AS3455" s="209" t="s">
        <v>68</v>
      </c>
      <c r="AT3455" s="223" t="str">
        <f>MONTH(B3455)&amp;"/"&amp;YEAR(B3455)</f>
        <v>1/2024</v>
      </c>
      <c r="AU3455" s="223">
        <f>WEEKNUM(B3455)-WEEKNUM(EOMONTH(B3455,-1)+1)+1</f>
        <v>1</v>
      </c>
      <c r="AV3455" s="209" t="str">
        <f>MONTH(R3455)&amp;"/"&amp;YEAR(R3455)</f>
        <v>11/2025</v>
      </c>
      <c r="AW3455" s="209">
        <f>WEEKNUM(R3455)-WEEKNUM(EOMONTH(R3455,-1)+1)+1</f>
        <v>3</v>
      </c>
      <c r="AX3455" s="209">
        <f>IF(BB3455="S",IF(Q3455="1. Aceitou o programa",R3455-B3455,0),0)</f>
        <v>0</v>
      </c>
      <c r="AY3455" s="209">
        <f>IF(BB3455="S",IF(AND(S3455&lt;&gt;"",R3455&lt;&gt;""),S3455-R3455,0),0)</f>
        <v>79</v>
      </c>
      <c r="AZ3455" s="209">
        <f>IF(BB3455="S",IF(Q3455="1. Aceitou o programa",IF(OR(X3455="Não se Aplica",X3455=""),IF(OR(W3455="Não se Aplica",W3455=""),0,W3455-V3455),AVERAGE(X3455-W3455,W3455-V3455)),0),0)</f>
        <v>0</v>
      </c>
      <c r="BA3455" s="209">
        <f>IF(BB3455="S",IF(AND(Q3455="1. Aceitou o programa",AH3455="Realizada"),IFERROR(IF(AG3455="",0,AG3455-R3455),0),0),0)</f>
        <v>0</v>
      </c>
      <c r="BB3455" s="209" t="str">
        <f>_xlfn.XLOOKUP(U3455,'Lista Suspensa'!$AA$20:$AA$23,'Lista Suspensa'!$AB$20:$AB$23,"N/A")</f>
        <v>S</v>
      </c>
    </row>
    <row r="3456" spans="1:54" ht="12" customHeight="1">
      <c r="A3456" s="151" t="s">
        <v>121</v>
      </c>
      <c r="B3456" s="152">
        <v>45292</v>
      </c>
      <c r="C3456" s="153" t="s">
        <v>122</v>
      </c>
      <c r="D3456" s="153" t="s">
        <v>56</v>
      </c>
      <c r="E3456" s="244">
        <v>95283301</v>
      </c>
      <c r="F3456" s="144" t="s">
        <v>6314</v>
      </c>
      <c r="G3456" s="230"/>
      <c r="H3456" s="154">
        <v>34015</v>
      </c>
      <c r="I3456" s="153">
        <v>33</v>
      </c>
      <c r="J3456" s="148" t="s">
        <v>70</v>
      </c>
      <c r="K3456" s="153" t="s">
        <v>59</v>
      </c>
      <c r="L3456" s="153"/>
      <c r="M3456" s="153"/>
      <c r="N3456" s="153"/>
      <c r="O3456" s="155" t="s">
        <v>6315</v>
      </c>
      <c r="P3456" s="156" t="s">
        <v>60</v>
      </c>
      <c r="Q3456" s="157" t="s">
        <v>6294</v>
      </c>
      <c r="R3456" s="158">
        <v>45973</v>
      </c>
      <c r="S3456" s="159">
        <v>46052</v>
      </c>
      <c r="T3456" s="159" t="s">
        <v>62</v>
      </c>
      <c r="U3456" s="159" t="s">
        <v>6152</v>
      </c>
      <c r="V3456" s="154">
        <v>45973</v>
      </c>
      <c r="W3456" s="154"/>
      <c r="X3456" s="154"/>
      <c r="Y3456" s="160"/>
      <c r="Z3456" s="160"/>
      <c r="AA3456" s="153">
        <v>82</v>
      </c>
      <c r="AB3456" s="153">
        <v>1.61</v>
      </c>
      <c r="AC3456" s="182">
        <f t="shared" si="108"/>
        <v>31.634581999151262</v>
      </c>
      <c r="AD3456" s="153" t="str">
        <f t="shared" si="109"/>
        <v>OBESIDADE I</v>
      </c>
      <c r="AE3456" s="207" t="s">
        <v>135</v>
      </c>
      <c r="AF3456" s="153" t="s">
        <v>130</v>
      </c>
      <c r="AG3456" s="159"/>
      <c r="AH3456" s="153"/>
      <c r="AI3456" s="161"/>
      <c r="AJ3456" s="153"/>
      <c r="AK3456" s="153"/>
      <c r="AL3456" s="207"/>
      <c r="AM3456" s="207"/>
      <c r="AN3456" s="207"/>
      <c r="AO3456" s="207"/>
      <c r="AP3456" s="147" t="s">
        <v>466</v>
      </c>
      <c r="AQ3456" s="147" t="s">
        <v>67</v>
      </c>
      <c r="AR3456" s="147"/>
      <c r="AS3456" s="209" t="s">
        <v>68</v>
      </c>
      <c r="AT3456" s="223" t="str">
        <f>MONTH(B3456)&amp;"/"&amp;YEAR(B3456)</f>
        <v>1/2024</v>
      </c>
      <c r="AU3456" s="223">
        <f>WEEKNUM(B3456)-WEEKNUM(EOMONTH(B3456,-1)+1)+1</f>
        <v>1</v>
      </c>
      <c r="AV3456" s="209" t="str">
        <f>MONTH(R3456)&amp;"/"&amp;YEAR(R3456)</f>
        <v>11/2025</v>
      </c>
      <c r="AW3456" s="209">
        <f>WEEKNUM(R3456)-WEEKNUM(EOMONTH(R3456,-1)+1)+1</f>
        <v>3</v>
      </c>
      <c r="AX3456" s="209">
        <f>IF(BB3456="S",IF(Q3456="1. Aceitou o programa",R3456-B3456,0),0)</f>
        <v>0</v>
      </c>
      <c r="AY3456" s="209">
        <f>IF(BB3456="S",IF(AND(S3456&lt;&gt;"",R3456&lt;&gt;""),S3456-R3456,0),0)</f>
        <v>79</v>
      </c>
      <c r="AZ3456" s="209">
        <f>IF(BB3456="S",IF(Q3456="1. Aceitou o programa",IF(OR(X3456="Não se Aplica",X3456=""),IF(OR(W3456="Não se Aplica",W3456=""),0,W3456-V3456),AVERAGE(X3456-W3456,W3456-V3456)),0),0)</f>
        <v>0</v>
      </c>
      <c r="BA3456" s="209">
        <f>IF(BB3456="S",IF(AND(Q3456="1. Aceitou o programa",AH3456="Realizada"),IFERROR(IF(AG3456="",0,AG3456-R3456),0),0),0)</f>
        <v>0</v>
      </c>
      <c r="BB3456" s="209" t="str">
        <f>_xlfn.XLOOKUP(U3456,'Lista Suspensa'!$AA$20:$AA$23,'Lista Suspensa'!$AB$20:$AB$23,"N/A")</f>
        <v>S</v>
      </c>
    </row>
    <row r="3457" spans="1:54" ht="12" customHeight="1">
      <c r="A3457" s="151" t="s">
        <v>121</v>
      </c>
      <c r="B3457" s="152">
        <v>45292</v>
      </c>
      <c r="C3457" s="153" t="s">
        <v>122</v>
      </c>
      <c r="D3457" s="153" t="s">
        <v>56</v>
      </c>
      <c r="E3457" s="244">
        <v>77100737</v>
      </c>
      <c r="F3457" s="144" t="s">
        <v>6316</v>
      </c>
      <c r="G3457" s="230"/>
      <c r="H3457" s="154">
        <v>29616</v>
      </c>
      <c r="I3457" s="153">
        <v>45</v>
      </c>
      <c r="J3457" s="148" t="s">
        <v>70</v>
      </c>
      <c r="K3457" s="153"/>
      <c r="L3457" s="153"/>
      <c r="M3457" s="153"/>
      <c r="N3457" s="153"/>
      <c r="O3457" s="155" t="s">
        <v>6317</v>
      </c>
      <c r="P3457" s="156" t="s">
        <v>60</v>
      </c>
      <c r="Q3457" s="157" t="s">
        <v>6294</v>
      </c>
      <c r="R3457" s="158">
        <v>45973</v>
      </c>
      <c r="S3457" s="159">
        <v>46052</v>
      </c>
      <c r="T3457" s="159" t="s">
        <v>62</v>
      </c>
      <c r="U3457" s="159" t="s">
        <v>6152</v>
      </c>
      <c r="V3457" s="154">
        <v>45973</v>
      </c>
      <c r="W3457" s="154"/>
      <c r="X3457" s="154"/>
      <c r="Y3457" s="160"/>
      <c r="Z3457" s="160"/>
      <c r="AA3457" s="153">
        <v>94</v>
      </c>
      <c r="AB3457" s="153">
        <v>1.62</v>
      </c>
      <c r="AC3457" s="182">
        <f t="shared" si="108"/>
        <v>35.817710714830049</v>
      </c>
      <c r="AD3457" s="153" t="str">
        <f t="shared" si="109"/>
        <v>OBESIDADE II</v>
      </c>
      <c r="AE3457" s="207" t="s">
        <v>135</v>
      </c>
      <c r="AF3457" s="153" t="s">
        <v>130</v>
      </c>
      <c r="AG3457" s="159"/>
      <c r="AH3457" s="153"/>
      <c r="AI3457" s="161"/>
      <c r="AJ3457" s="153"/>
      <c r="AK3457" s="153"/>
      <c r="AL3457" s="207"/>
      <c r="AM3457" s="207"/>
      <c r="AN3457" s="207"/>
      <c r="AO3457" s="207"/>
      <c r="AP3457" s="147" t="s">
        <v>466</v>
      </c>
      <c r="AQ3457" s="147" t="s">
        <v>67</v>
      </c>
      <c r="AR3457" s="147"/>
      <c r="AS3457" s="209" t="s">
        <v>68</v>
      </c>
      <c r="AT3457" s="223" t="str">
        <f>MONTH(B3457)&amp;"/"&amp;YEAR(B3457)</f>
        <v>1/2024</v>
      </c>
      <c r="AU3457" s="223">
        <f>WEEKNUM(B3457)-WEEKNUM(EOMONTH(B3457,-1)+1)+1</f>
        <v>1</v>
      </c>
      <c r="AV3457" s="209" t="str">
        <f>MONTH(R3457)&amp;"/"&amp;YEAR(R3457)</f>
        <v>11/2025</v>
      </c>
      <c r="AW3457" s="209">
        <f>WEEKNUM(R3457)-WEEKNUM(EOMONTH(R3457,-1)+1)+1</f>
        <v>3</v>
      </c>
      <c r="AX3457" s="209">
        <f>IF(BB3457="S",IF(Q3457="1. Aceitou o programa",R3457-B3457,0),0)</f>
        <v>0</v>
      </c>
      <c r="AY3457" s="209">
        <f>IF(BB3457="S",IF(AND(S3457&lt;&gt;"",R3457&lt;&gt;""),S3457-R3457,0),0)</f>
        <v>79</v>
      </c>
      <c r="AZ3457" s="209">
        <f>IF(BB3457="S",IF(Q3457="1. Aceitou o programa",IF(OR(X3457="Não se Aplica",X3457=""),IF(OR(W3457="Não se Aplica",W3457=""),0,W3457-V3457),AVERAGE(X3457-W3457,W3457-V3457)),0),0)</f>
        <v>0</v>
      </c>
      <c r="BA3457" s="209">
        <f>IF(BB3457="S",IF(AND(Q3457="1. Aceitou o programa",AH3457="Realizada"),IFERROR(IF(AG3457="",0,AG3457-R3457),0),0),0)</f>
        <v>0</v>
      </c>
      <c r="BB3457" s="209" t="str">
        <f>_xlfn.XLOOKUP(U3457,'Lista Suspensa'!$AA$20:$AA$23,'Lista Suspensa'!$AB$20:$AB$23,"N/A")</f>
        <v>S</v>
      </c>
    </row>
    <row r="3458" spans="1:54" ht="12" customHeight="1">
      <c r="A3458" s="151" t="s">
        <v>121</v>
      </c>
      <c r="B3458" s="152">
        <v>45292</v>
      </c>
      <c r="C3458" s="153" t="s">
        <v>122</v>
      </c>
      <c r="D3458" s="153" t="s">
        <v>56</v>
      </c>
      <c r="E3458" s="244">
        <v>89820583</v>
      </c>
      <c r="F3458" s="144" t="s">
        <v>6318</v>
      </c>
      <c r="G3458" s="230"/>
      <c r="H3458" s="154">
        <v>33518</v>
      </c>
      <c r="I3458" s="153">
        <v>34</v>
      </c>
      <c r="J3458" s="148" t="s">
        <v>58</v>
      </c>
      <c r="K3458" s="153"/>
      <c r="L3458" s="153"/>
      <c r="M3458" s="153"/>
      <c r="N3458" s="153"/>
      <c r="O3458" s="155" t="s">
        <v>6319</v>
      </c>
      <c r="P3458" s="156" t="s">
        <v>60</v>
      </c>
      <c r="Q3458" s="157" t="s">
        <v>6294</v>
      </c>
      <c r="R3458" s="158">
        <v>45973</v>
      </c>
      <c r="S3458" s="159">
        <v>46052</v>
      </c>
      <c r="T3458" s="159" t="s">
        <v>62</v>
      </c>
      <c r="U3458" s="159" t="s">
        <v>6152</v>
      </c>
      <c r="V3458" s="154">
        <v>45973</v>
      </c>
      <c r="W3458" s="154"/>
      <c r="X3458" s="154"/>
      <c r="Y3458" s="160"/>
      <c r="Z3458" s="160"/>
      <c r="AA3458" s="153">
        <v>109</v>
      </c>
      <c r="AB3458" s="153">
        <v>1.79</v>
      </c>
      <c r="AC3458" s="182">
        <f t="shared" ref="AC3458:AC3521" si="110">SUM(AA3458/(AB3458^2))</f>
        <v>34.018913267376178</v>
      </c>
      <c r="AD3458" s="153" t="str">
        <f t="shared" ref="AD3458:AD3521" si="111">IF(AC3458&lt;18.5,"ABAIXO DO PESO",
(IF(AC3458&lt;=24.9,"PESO NORMAL",
(IF(AC3458&lt;=29.9,"SOBREPESO",
(IF(AC3458&lt;=34.9,"OBESIDADE I",
(IF(AC3458&lt;=39.9,"OBESIDADE II",
(IF(AC3458&lt;=999,"OBESIDADE III","VAZIO")))))))))))</f>
        <v>OBESIDADE I</v>
      </c>
      <c r="AE3458" s="207" t="s">
        <v>135</v>
      </c>
      <c r="AF3458" s="153" t="s">
        <v>130</v>
      </c>
      <c r="AG3458" s="159"/>
      <c r="AH3458" s="153"/>
      <c r="AI3458" s="161"/>
      <c r="AJ3458" s="153"/>
      <c r="AK3458" s="153"/>
      <c r="AL3458" s="207"/>
      <c r="AM3458" s="207"/>
      <c r="AN3458" s="207"/>
      <c r="AO3458" s="207"/>
      <c r="AP3458" s="147" t="s">
        <v>466</v>
      </c>
      <c r="AQ3458" s="147" t="s">
        <v>67</v>
      </c>
      <c r="AR3458" s="147"/>
      <c r="AS3458" s="209" t="s">
        <v>68</v>
      </c>
      <c r="AT3458" s="223" t="str">
        <f>MONTH(B3458)&amp;"/"&amp;YEAR(B3458)</f>
        <v>1/2024</v>
      </c>
      <c r="AU3458" s="223">
        <f>WEEKNUM(B3458)-WEEKNUM(EOMONTH(B3458,-1)+1)+1</f>
        <v>1</v>
      </c>
      <c r="AV3458" s="209" t="str">
        <f>MONTH(R3458)&amp;"/"&amp;YEAR(R3458)</f>
        <v>11/2025</v>
      </c>
      <c r="AW3458" s="209">
        <f>WEEKNUM(R3458)-WEEKNUM(EOMONTH(R3458,-1)+1)+1</f>
        <v>3</v>
      </c>
      <c r="AX3458" s="209">
        <f>IF(BB3458="S",IF(Q3458="1. Aceitou o programa",R3458-B3458,0),0)</f>
        <v>0</v>
      </c>
      <c r="AY3458" s="209">
        <f>IF(BB3458="S",IF(AND(S3458&lt;&gt;"",R3458&lt;&gt;""),S3458-R3458,0),0)</f>
        <v>79</v>
      </c>
      <c r="AZ3458" s="209">
        <f>IF(BB3458="S",IF(Q3458="1. Aceitou o programa",IF(OR(X3458="Não se Aplica",X3458=""),IF(OR(W3458="Não se Aplica",W3458=""),0,W3458-V3458),AVERAGE(X3458-W3458,W3458-V3458)),0),0)</f>
        <v>0</v>
      </c>
      <c r="BA3458" s="209">
        <f>IF(BB3458="S",IF(AND(Q3458="1. Aceitou o programa",AH3458="Realizada"),IFERROR(IF(AG3458="",0,AG3458-R3458),0),0),0)</f>
        <v>0</v>
      </c>
      <c r="BB3458" s="209" t="str">
        <f>_xlfn.XLOOKUP(U3458,'Lista Suspensa'!$AA$20:$AA$23,'Lista Suspensa'!$AB$20:$AB$23,"N/A")</f>
        <v>S</v>
      </c>
    </row>
    <row r="3459" spans="1:54" ht="12" customHeight="1">
      <c r="A3459" s="151" t="s">
        <v>121</v>
      </c>
      <c r="B3459" s="152">
        <v>46083</v>
      </c>
      <c r="C3459" s="153" t="s">
        <v>122</v>
      </c>
      <c r="D3459" s="153" t="s">
        <v>56</v>
      </c>
      <c r="E3459" s="244">
        <v>95677803</v>
      </c>
      <c r="F3459" s="144" t="s">
        <v>6320</v>
      </c>
      <c r="G3459" s="230"/>
      <c r="H3459" s="154">
        <v>33605</v>
      </c>
      <c r="I3459" s="153">
        <v>34</v>
      </c>
      <c r="J3459" s="148" t="s">
        <v>70</v>
      </c>
      <c r="K3459" s="153" t="s">
        <v>59</v>
      </c>
      <c r="L3459" s="153"/>
      <c r="M3459" s="153"/>
      <c r="N3459" s="153"/>
      <c r="O3459" s="155" t="s">
        <v>6321</v>
      </c>
      <c r="P3459" s="156" t="s">
        <v>60</v>
      </c>
      <c r="Q3459" s="157" t="s">
        <v>6294</v>
      </c>
      <c r="R3459" s="158">
        <v>45971</v>
      </c>
      <c r="S3459" s="159">
        <v>46052</v>
      </c>
      <c r="T3459" s="159" t="s">
        <v>62</v>
      </c>
      <c r="U3459" s="159" t="s">
        <v>6152</v>
      </c>
      <c r="V3459" s="154">
        <v>45971</v>
      </c>
      <c r="W3459" s="154"/>
      <c r="X3459" s="154"/>
      <c r="Y3459" s="160"/>
      <c r="Z3459" s="160"/>
      <c r="AA3459" s="153">
        <v>89</v>
      </c>
      <c r="AB3459" s="153">
        <v>1.71</v>
      </c>
      <c r="AC3459" s="182">
        <f t="shared" si="110"/>
        <v>30.436715570602924</v>
      </c>
      <c r="AD3459" s="153" t="str">
        <f t="shared" si="111"/>
        <v>OBESIDADE I</v>
      </c>
      <c r="AE3459" s="207" t="s">
        <v>135</v>
      </c>
      <c r="AF3459" s="153" t="s">
        <v>130</v>
      </c>
      <c r="AG3459" s="159"/>
      <c r="AH3459" s="153"/>
      <c r="AI3459" s="161"/>
      <c r="AJ3459" s="153"/>
      <c r="AK3459" s="153"/>
      <c r="AL3459" s="207"/>
      <c r="AM3459" s="207"/>
      <c r="AN3459" s="207"/>
      <c r="AO3459" s="207"/>
      <c r="AP3459" s="147" t="s">
        <v>466</v>
      </c>
      <c r="AQ3459" s="147" t="s">
        <v>67</v>
      </c>
      <c r="AR3459" s="147"/>
      <c r="AS3459" s="209" t="s">
        <v>68</v>
      </c>
      <c r="AT3459" s="223" t="str">
        <f>MONTH(B3459)&amp;"/"&amp;YEAR(B3459)</f>
        <v>3/2026</v>
      </c>
      <c r="AU3459" s="223">
        <f>WEEKNUM(B3459)-WEEKNUM(EOMONTH(B3459,-1)+1)+1</f>
        <v>1</v>
      </c>
      <c r="AV3459" s="209" t="str">
        <f>MONTH(R3459)&amp;"/"&amp;YEAR(R3459)</f>
        <v>11/2025</v>
      </c>
      <c r="AW3459" s="209">
        <f>WEEKNUM(R3459)-WEEKNUM(EOMONTH(R3459,-1)+1)+1</f>
        <v>3</v>
      </c>
      <c r="AX3459" s="209">
        <f>IF(BB3459="S",IF(Q3459="1. Aceitou o programa",R3459-B3459,0),0)</f>
        <v>0</v>
      </c>
      <c r="AY3459" s="209">
        <f>IF(BB3459="S",IF(AND(S3459&lt;&gt;"",R3459&lt;&gt;""),S3459-R3459,0),0)</f>
        <v>81</v>
      </c>
      <c r="AZ3459" s="209">
        <f>IF(BB3459="S",IF(Q3459="1. Aceitou o programa",IF(OR(X3459="Não se Aplica",X3459=""),IF(OR(W3459="Não se Aplica",W3459=""),0,W3459-V3459),AVERAGE(X3459-W3459,W3459-V3459)),0),0)</f>
        <v>0</v>
      </c>
      <c r="BA3459" s="209">
        <f>IF(BB3459="S",IF(AND(Q3459="1. Aceitou o programa",AH3459="Realizada"),IFERROR(IF(AG3459="",0,AG3459-R3459),0),0),0)</f>
        <v>0</v>
      </c>
      <c r="BB3459" s="209" t="str">
        <f>_xlfn.XLOOKUP(U3459,'Lista Suspensa'!$AA$20:$AA$23,'Lista Suspensa'!$AB$20:$AB$23,"N/A")</f>
        <v>S</v>
      </c>
    </row>
    <row r="3460" spans="1:54" ht="12" customHeight="1">
      <c r="A3460" s="151" t="s">
        <v>121</v>
      </c>
      <c r="B3460" s="152">
        <v>45292</v>
      </c>
      <c r="C3460" s="153" t="s">
        <v>122</v>
      </c>
      <c r="D3460" s="153" t="s">
        <v>56</v>
      </c>
      <c r="E3460" s="244">
        <v>93847746</v>
      </c>
      <c r="F3460" s="144" t="s">
        <v>6322</v>
      </c>
      <c r="G3460" s="230"/>
      <c r="H3460" s="154">
        <v>28722</v>
      </c>
      <c r="I3460" s="153">
        <v>47</v>
      </c>
      <c r="J3460" s="148" t="s">
        <v>70</v>
      </c>
      <c r="K3460" s="153" t="s">
        <v>1066</v>
      </c>
      <c r="L3460" s="153"/>
      <c r="M3460" s="153"/>
      <c r="N3460" s="153"/>
      <c r="O3460" s="155" t="s">
        <v>6323</v>
      </c>
      <c r="P3460" s="156" t="s">
        <v>60</v>
      </c>
      <c r="Q3460" s="157" t="s">
        <v>6294</v>
      </c>
      <c r="R3460" s="158">
        <v>45968</v>
      </c>
      <c r="S3460" s="159">
        <v>46052</v>
      </c>
      <c r="T3460" s="159" t="s">
        <v>62</v>
      </c>
      <c r="U3460" s="159" t="s">
        <v>6152</v>
      </c>
      <c r="V3460" s="154">
        <v>45968</v>
      </c>
      <c r="W3460" s="154"/>
      <c r="X3460" s="154"/>
      <c r="Y3460" s="160"/>
      <c r="Z3460" s="160"/>
      <c r="AA3460" s="153">
        <v>110</v>
      </c>
      <c r="AB3460" s="153">
        <v>1.6</v>
      </c>
      <c r="AC3460" s="182">
        <f t="shared" si="110"/>
        <v>42.968749999999993</v>
      </c>
      <c r="AD3460" s="153" t="str">
        <f t="shared" si="111"/>
        <v>OBESIDADE III</v>
      </c>
      <c r="AE3460" s="207" t="s">
        <v>135</v>
      </c>
      <c r="AF3460" s="153" t="s">
        <v>130</v>
      </c>
      <c r="AG3460" s="159"/>
      <c r="AH3460" s="153"/>
      <c r="AI3460" s="161"/>
      <c r="AJ3460" s="153"/>
      <c r="AK3460" s="153"/>
      <c r="AL3460" s="207"/>
      <c r="AM3460" s="207"/>
      <c r="AN3460" s="207"/>
      <c r="AO3460" s="207"/>
      <c r="AP3460" s="147" t="s">
        <v>466</v>
      </c>
      <c r="AQ3460" s="147" t="s">
        <v>67</v>
      </c>
      <c r="AR3460" s="147"/>
      <c r="AS3460" s="209" t="s">
        <v>68</v>
      </c>
      <c r="AT3460" s="223" t="str">
        <f>MONTH(B3460)&amp;"/"&amp;YEAR(B3460)</f>
        <v>1/2024</v>
      </c>
      <c r="AU3460" s="223">
        <f>WEEKNUM(B3460)-WEEKNUM(EOMONTH(B3460,-1)+1)+1</f>
        <v>1</v>
      </c>
      <c r="AV3460" s="209" t="str">
        <f>MONTH(R3460)&amp;"/"&amp;YEAR(R3460)</f>
        <v>11/2025</v>
      </c>
      <c r="AW3460" s="209">
        <f>WEEKNUM(R3460)-WEEKNUM(EOMONTH(R3460,-1)+1)+1</f>
        <v>2</v>
      </c>
      <c r="AX3460" s="209">
        <f>IF(BB3460="S",IF(Q3460="1. Aceitou o programa",R3460-B3460,0),0)</f>
        <v>0</v>
      </c>
      <c r="AY3460" s="209">
        <f>IF(BB3460="S",IF(AND(S3460&lt;&gt;"",R3460&lt;&gt;""),S3460-R3460,0),0)</f>
        <v>84</v>
      </c>
      <c r="AZ3460" s="209">
        <f>IF(BB3460="S",IF(Q3460="1. Aceitou o programa",IF(OR(X3460="Não se Aplica",X3460=""),IF(OR(W3460="Não se Aplica",W3460=""),0,W3460-V3460),AVERAGE(X3460-W3460,W3460-V3460)),0),0)</f>
        <v>0</v>
      </c>
      <c r="BA3460" s="209">
        <f>IF(BB3460="S",IF(AND(Q3460="1. Aceitou o programa",AH3460="Realizada"),IFERROR(IF(AG3460="",0,AG3460-R3460),0),0),0)</f>
        <v>0</v>
      </c>
      <c r="BB3460" s="209" t="str">
        <f>_xlfn.XLOOKUP(U3460,'Lista Suspensa'!$AA$20:$AA$23,'Lista Suspensa'!$AB$20:$AB$23,"N/A")</f>
        <v>S</v>
      </c>
    </row>
    <row r="3461" spans="1:54" ht="12" customHeight="1">
      <c r="A3461" s="151" t="s">
        <v>121</v>
      </c>
      <c r="B3461" s="152">
        <v>45292</v>
      </c>
      <c r="C3461" s="153" t="s">
        <v>122</v>
      </c>
      <c r="D3461" s="153" t="s">
        <v>56</v>
      </c>
      <c r="E3461" s="244">
        <v>79456243</v>
      </c>
      <c r="F3461" s="144" t="s">
        <v>6324</v>
      </c>
      <c r="G3461" s="230"/>
      <c r="H3461" s="154">
        <v>38987</v>
      </c>
      <c r="I3461" s="153">
        <v>19</v>
      </c>
      <c r="J3461" s="148" t="s">
        <v>70</v>
      </c>
      <c r="K3461" s="153"/>
      <c r="L3461" s="153"/>
      <c r="M3461" s="153"/>
      <c r="N3461" s="153"/>
      <c r="O3461" s="155" t="s">
        <v>6325</v>
      </c>
      <c r="P3461" s="156" t="s">
        <v>60</v>
      </c>
      <c r="Q3461" s="157" t="s">
        <v>6294</v>
      </c>
      <c r="R3461" s="158">
        <v>45968</v>
      </c>
      <c r="S3461" s="159">
        <v>46052</v>
      </c>
      <c r="T3461" s="159" t="s">
        <v>62</v>
      </c>
      <c r="U3461" s="159" t="s">
        <v>6152</v>
      </c>
      <c r="V3461" s="154">
        <v>45968</v>
      </c>
      <c r="W3461" s="154"/>
      <c r="X3461" s="154"/>
      <c r="Y3461" s="160"/>
      <c r="Z3461" s="160"/>
      <c r="AA3461" s="153">
        <v>95</v>
      </c>
      <c r="AB3461" s="153">
        <v>1.65</v>
      </c>
      <c r="AC3461" s="182">
        <f t="shared" si="110"/>
        <v>34.894398530762174</v>
      </c>
      <c r="AD3461" s="153" t="str">
        <f t="shared" si="111"/>
        <v>OBESIDADE I</v>
      </c>
      <c r="AE3461" s="207" t="s">
        <v>135</v>
      </c>
      <c r="AF3461" s="153" t="s">
        <v>130</v>
      </c>
      <c r="AG3461" s="159"/>
      <c r="AH3461" s="153"/>
      <c r="AI3461" s="161"/>
      <c r="AJ3461" s="153"/>
      <c r="AK3461" s="153"/>
      <c r="AL3461" s="207"/>
      <c r="AM3461" s="207"/>
      <c r="AN3461" s="207"/>
      <c r="AO3461" s="207"/>
      <c r="AP3461" s="147" t="s">
        <v>466</v>
      </c>
      <c r="AQ3461" s="147" t="s">
        <v>67</v>
      </c>
      <c r="AR3461" s="147"/>
      <c r="AS3461" s="209" t="s">
        <v>68</v>
      </c>
      <c r="AT3461" s="223" t="str">
        <f>MONTH(B3461)&amp;"/"&amp;YEAR(B3461)</f>
        <v>1/2024</v>
      </c>
      <c r="AU3461" s="223">
        <f>WEEKNUM(B3461)-WEEKNUM(EOMONTH(B3461,-1)+1)+1</f>
        <v>1</v>
      </c>
      <c r="AV3461" s="209" t="str">
        <f>MONTH(R3461)&amp;"/"&amp;YEAR(R3461)</f>
        <v>11/2025</v>
      </c>
      <c r="AW3461" s="209">
        <f>WEEKNUM(R3461)-WEEKNUM(EOMONTH(R3461,-1)+1)+1</f>
        <v>2</v>
      </c>
      <c r="AX3461" s="209">
        <f>IF(BB3461="S",IF(Q3461="1. Aceitou o programa",R3461-B3461,0),0)</f>
        <v>0</v>
      </c>
      <c r="AY3461" s="209">
        <f>IF(BB3461="S",IF(AND(S3461&lt;&gt;"",R3461&lt;&gt;""),S3461-R3461,0),0)</f>
        <v>84</v>
      </c>
      <c r="AZ3461" s="209">
        <f>IF(BB3461="S",IF(Q3461="1. Aceitou o programa",IF(OR(X3461="Não se Aplica",X3461=""),IF(OR(W3461="Não se Aplica",W3461=""),0,W3461-V3461),AVERAGE(X3461-W3461,W3461-V3461)),0),0)</f>
        <v>0</v>
      </c>
      <c r="BA3461" s="209">
        <f>IF(BB3461="S",IF(AND(Q3461="1. Aceitou o programa",AH3461="Realizada"),IFERROR(IF(AG3461="",0,AG3461-R3461),0),0),0)</f>
        <v>0</v>
      </c>
      <c r="BB3461" s="209" t="str">
        <f>_xlfn.XLOOKUP(U3461,'Lista Suspensa'!$AA$20:$AA$23,'Lista Suspensa'!$AB$20:$AB$23,"N/A")</f>
        <v>S</v>
      </c>
    </row>
    <row r="3462" spans="1:54" ht="12" customHeight="1">
      <c r="A3462" s="151" t="s">
        <v>121</v>
      </c>
      <c r="B3462" s="152">
        <v>45292</v>
      </c>
      <c r="C3462" s="153" t="s">
        <v>122</v>
      </c>
      <c r="D3462" s="153" t="s">
        <v>56</v>
      </c>
      <c r="E3462" s="244">
        <v>84354024</v>
      </c>
      <c r="F3462" s="144" t="s">
        <v>6326</v>
      </c>
      <c r="G3462" s="230"/>
      <c r="H3462" s="154">
        <v>31362</v>
      </c>
      <c r="I3462" s="153">
        <v>40</v>
      </c>
      <c r="J3462" s="148" t="s">
        <v>70</v>
      </c>
      <c r="K3462" s="153"/>
      <c r="L3462" s="153"/>
      <c r="M3462" s="153"/>
      <c r="N3462" s="153"/>
      <c r="O3462" s="155" t="s">
        <v>6327</v>
      </c>
      <c r="P3462" s="156" t="s">
        <v>60</v>
      </c>
      <c r="Q3462" s="157" t="s">
        <v>6294</v>
      </c>
      <c r="R3462" s="158">
        <v>45967</v>
      </c>
      <c r="S3462" s="159">
        <v>46052</v>
      </c>
      <c r="T3462" s="159" t="s">
        <v>62</v>
      </c>
      <c r="U3462" s="159" t="s">
        <v>6152</v>
      </c>
      <c r="V3462" s="154">
        <v>45967</v>
      </c>
      <c r="W3462" s="154"/>
      <c r="X3462" s="154"/>
      <c r="Y3462" s="160"/>
      <c r="Z3462" s="160"/>
      <c r="AA3462" s="153">
        <v>142</v>
      </c>
      <c r="AB3462" s="153">
        <v>1.65</v>
      </c>
      <c r="AC3462" s="182">
        <f t="shared" si="110"/>
        <v>52.157943067033983</v>
      </c>
      <c r="AD3462" s="153" t="str">
        <f t="shared" si="111"/>
        <v>OBESIDADE III</v>
      </c>
      <c r="AE3462" s="207" t="s">
        <v>135</v>
      </c>
      <c r="AF3462" s="153" t="s">
        <v>130</v>
      </c>
      <c r="AG3462" s="159"/>
      <c r="AH3462" s="153"/>
      <c r="AI3462" s="161"/>
      <c r="AJ3462" s="153"/>
      <c r="AK3462" s="153"/>
      <c r="AL3462" s="207" t="s">
        <v>143</v>
      </c>
      <c r="AM3462" s="207"/>
      <c r="AN3462" s="207"/>
      <c r="AO3462" s="207"/>
      <c r="AP3462" s="147" t="s">
        <v>466</v>
      </c>
      <c r="AQ3462" s="147" t="s">
        <v>67</v>
      </c>
      <c r="AR3462" s="147"/>
      <c r="AS3462" s="209" t="s">
        <v>68</v>
      </c>
      <c r="AT3462" s="223" t="str">
        <f>MONTH(B3462)&amp;"/"&amp;YEAR(B3462)</f>
        <v>1/2024</v>
      </c>
      <c r="AU3462" s="223">
        <f>WEEKNUM(B3462)-WEEKNUM(EOMONTH(B3462,-1)+1)+1</f>
        <v>1</v>
      </c>
      <c r="AV3462" s="209" t="str">
        <f>MONTH(R3462)&amp;"/"&amp;YEAR(R3462)</f>
        <v>11/2025</v>
      </c>
      <c r="AW3462" s="209">
        <f>WEEKNUM(R3462)-WEEKNUM(EOMONTH(R3462,-1)+1)+1</f>
        <v>2</v>
      </c>
      <c r="AX3462" s="209">
        <f>IF(BB3462="S",IF(Q3462="1. Aceitou o programa",R3462-B3462,0),0)</f>
        <v>0</v>
      </c>
      <c r="AY3462" s="209">
        <f>IF(BB3462="S",IF(AND(S3462&lt;&gt;"",R3462&lt;&gt;""),S3462-R3462,0),0)</f>
        <v>85</v>
      </c>
      <c r="AZ3462" s="209">
        <f>IF(BB3462="S",IF(Q3462="1. Aceitou o programa",IF(OR(X3462="Não se Aplica",X3462=""),IF(OR(W3462="Não se Aplica",W3462=""),0,W3462-V3462),AVERAGE(X3462-W3462,W3462-V3462)),0),0)</f>
        <v>0</v>
      </c>
      <c r="BA3462" s="209">
        <f>IF(BB3462="S",IF(AND(Q3462="1. Aceitou o programa",AH3462="Realizada"),IFERROR(IF(AG3462="",0,AG3462-R3462),0),0),0)</f>
        <v>0</v>
      </c>
      <c r="BB3462" s="209" t="str">
        <f>_xlfn.XLOOKUP(U3462,'Lista Suspensa'!$AA$20:$AA$23,'Lista Suspensa'!$AB$20:$AB$23,"N/A")</f>
        <v>S</v>
      </c>
    </row>
    <row r="3463" spans="1:54" ht="12" customHeight="1">
      <c r="A3463" s="151" t="s">
        <v>121</v>
      </c>
      <c r="B3463" s="152">
        <v>45292</v>
      </c>
      <c r="C3463" s="153" t="s">
        <v>122</v>
      </c>
      <c r="D3463" s="153" t="s">
        <v>56</v>
      </c>
      <c r="E3463" s="244">
        <v>81782148</v>
      </c>
      <c r="F3463" s="144" t="s">
        <v>6328</v>
      </c>
      <c r="G3463" s="230"/>
      <c r="H3463" s="154">
        <v>26502</v>
      </c>
      <c r="I3463" s="153">
        <v>53</v>
      </c>
      <c r="J3463" s="148" t="s">
        <v>70</v>
      </c>
      <c r="K3463" s="153"/>
      <c r="L3463" s="153"/>
      <c r="M3463" s="153"/>
      <c r="N3463" s="153"/>
      <c r="O3463" s="155" t="s">
        <v>6329</v>
      </c>
      <c r="P3463" s="156" t="s">
        <v>60</v>
      </c>
      <c r="Q3463" s="157" t="s">
        <v>6294</v>
      </c>
      <c r="R3463" s="158">
        <v>45965</v>
      </c>
      <c r="S3463" s="159">
        <v>46052</v>
      </c>
      <c r="T3463" s="159" t="s">
        <v>62</v>
      </c>
      <c r="U3463" s="159" t="s">
        <v>6152</v>
      </c>
      <c r="V3463" s="154">
        <v>45965</v>
      </c>
      <c r="W3463" s="154"/>
      <c r="X3463" s="154"/>
      <c r="Y3463" s="160"/>
      <c r="Z3463" s="160"/>
      <c r="AA3463" s="153">
        <v>96</v>
      </c>
      <c r="AB3463" s="153">
        <v>1.58</v>
      </c>
      <c r="AC3463" s="182">
        <f t="shared" si="110"/>
        <v>38.45537574106713</v>
      </c>
      <c r="AD3463" s="153" t="str">
        <f t="shared" si="111"/>
        <v>OBESIDADE II</v>
      </c>
      <c r="AE3463" s="207" t="s">
        <v>135</v>
      </c>
      <c r="AF3463" s="153" t="s">
        <v>130</v>
      </c>
      <c r="AG3463" s="159"/>
      <c r="AH3463" s="153"/>
      <c r="AI3463" s="161"/>
      <c r="AJ3463" s="153"/>
      <c r="AK3463" s="153"/>
      <c r="AL3463" s="207"/>
      <c r="AM3463" s="207"/>
      <c r="AN3463" s="207"/>
      <c r="AO3463" s="207"/>
      <c r="AP3463" s="147" t="s">
        <v>466</v>
      </c>
      <c r="AQ3463" s="147" t="s">
        <v>67</v>
      </c>
      <c r="AR3463" s="147"/>
      <c r="AS3463" s="209" t="s">
        <v>68</v>
      </c>
      <c r="AT3463" s="223" t="str">
        <f>MONTH(B3463)&amp;"/"&amp;YEAR(B3463)</f>
        <v>1/2024</v>
      </c>
      <c r="AU3463" s="223">
        <f>WEEKNUM(B3463)-WEEKNUM(EOMONTH(B3463,-1)+1)+1</f>
        <v>1</v>
      </c>
      <c r="AV3463" s="209" t="str">
        <f>MONTH(R3463)&amp;"/"&amp;YEAR(R3463)</f>
        <v>11/2025</v>
      </c>
      <c r="AW3463" s="209">
        <f>WEEKNUM(R3463)-WEEKNUM(EOMONTH(R3463,-1)+1)+1</f>
        <v>2</v>
      </c>
      <c r="AX3463" s="209">
        <f>IF(BB3463="S",IF(Q3463="1. Aceitou o programa",R3463-B3463,0),0)</f>
        <v>0</v>
      </c>
      <c r="AY3463" s="209">
        <f>IF(BB3463="S",IF(AND(S3463&lt;&gt;"",R3463&lt;&gt;""),S3463-R3463,0),0)</f>
        <v>87</v>
      </c>
      <c r="AZ3463" s="209">
        <f>IF(BB3463="S",IF(Q3463="1. Aceitou o programa",IF(OR(X3463="Não se Aplica",X3463=""),IF(OR(W3463="Não se Aplica",W3463=""),0,W3463-V3463),AVERAGE(X3463-W3463,W3463-V3463)),0),0)</f>
        <v>0</v>
      </c>
      <c r="BA3463" s="209">
        <f>IF(BB3463="S",IF(AND(Q3463="1. Aceitou o programa",AH3463="Realizada"),IFERROR(IF(AG3463="",0,AG3463-R3463),0),0),0)</f>
        <v>0</v>
      </c>
      <c r="BB3463" s="209" t="str">
        <f>_xlfn.XLOOKUP(U3463,'Lista Suspensa'!$AA$20:$AA$23,'Lista Suspensa'!$AB$20:$AB$23,"N/A")</f>
        <v>S</v>
      </c>
    </row>
    <row r="3464" spans="1:54" ht="12" customHeight="1">
      <c r="A3464" s="151" t="s">
        <v>121</v>
      </c>
      <c r="B3464" s="152">
        <v>45292</v>
      </c>
      <c r="C3464" s="153" t="s">
        <v>122</v>
      </c>
      <c r="D3464" s="153" t="s">
        <v>56</v>
      </c>
      <c r="E3464" s="244">
        <v>94715008</v>
      </c>
      <c r="F3464" s="144" t="s">
        <v>6330</v>
      </c>
      <c r="G3464" s="230"/>
      <c r="H3464" s="154">
        <v>29307</v>
      </c>
      <c r="I3464" s="153">
        <v>46</v>
      </c>
      <c r="J3464" s="148" t="s">
        <v>58</v>
      </c>
      <c r="K3464" s="153" t="s">
        <v>59</v>
      </c>
      <c r="L3464" s="153"/>
      <c r="M3464" s="153"/>
      <c r="N3464" s="153"/>
      <c r="O3464" s="155" t="s">
        <v>6331</v>
      </c>
      <c r="P3464" s="156" t="s">
        <v>60</v>
      </c>
      <c r="Q3464" s="157" t="s">
        <v>6294</v>
      </c>
      <c r="R3464" s="158">
        <v>45964</v>
      </c>
      <c r="S3464" s="159">
        <v>46052</v>
      </c>
      <c r="T3464" s="159" t="s">
        <v>62</v>
      </c>
      <c r="U3464" s="159" t="s">
        <v>6152</v>
      </c>
      <c r="V3464" s="154">
        <v>45964</v>
      </c>
      <c r="W3464" s="154"/>
      <c r="X3464" s="154"/>
      <c r="Y3464" s="160"/>
      <c r="Z3464" s="160"/>
      <c r="AA3464" s="153">
        <v>108</v>
      </c>
      <c r="AB3464" s="153">
        <v>1.65</v>
      </c>
      <c r="AC3464" s="182">
        <f t="shared" si="110"/>
        <v>39.669421487603309</v>
      </c>
      <c r="AD3464" s="153" t="str">
        <f t="shared" si="111"/>
        <v>OBESIDADE II</v>
      </c>
      <c r="AE3464" s="207" t="s">
        <v>135</v>
      </c>
      <c r="AF3464" s="153" t="s">
        <v>130</v>
      </c>
      <c r="AG3464" s="159"/>
      <c r="AH3464" s="153"/>
      <c r="AI3464" s="161"/>
      <c r="AJ3464" s="153"/>
      <c r="AK3464" s="153"/>
      <c r="AL3464" s="207"/>
      <c r="AM3464" s="207"/>
      <c r="AN3464" s="207"/>
      <c r="AO3464" s="207"/>
      <c r="AP3464" s="147" t="s">
        <v>466</v>
      </c>
      <c r="AQ3464" s="147" t="s">
        <v>67</v>
      </c>
      <c r="AR3464" s="147"/>
      <c r="AS3464" s="209" t="s">
        <v>68</v>
      </c>
      <c r="AT3464" s="223" t="str">
        <f>MONTH(B3464)&amp;"/"&amp;YEAR(B3464)</f>
        <v>1/2024</v>
      </c>
      <c r="AU3464" s="223">
        <f>WEEKNUM(B3464)-WEEKNUM(EOMONTH(B3464,-1)+1)+1</f>
        <v>1</v>
      </c>
      <c r="AV3464" s="209" t="str">
        <f>MONTH(R3464)&amp;"/"&amp;YEAR(R3464)</f>
        <v>11/2025</v>
      </c>
      <c r="AW3464" s="209">
        <f>WEEKNUM(R3464)-WEEKNUM(EOMONTH(R3464,-1)+1)+1</f>
        <v>2</v>
      </c>
      <c r="AX3464" s="209">
        <f>IF(BB3464="S",IF(Q3464="1. Aceitou o programa",R3464-B3464,0),0)</f>
        <v>0</v>
      </c>
      <c r="AY3464" s="209">
        <f>IF(BB3464="S",IF(AND(S3464&lt;&gt;"",R3464&lt;&gt;""),S3464-R3464,0),0)</f>
        <v>88</v>
      </c>
      <c r="AZ3464" s="209">
        <f>IF(BB3464="S",IF(Q3464="1. Aceitou o programa",IF(OR(X3464="Não se Aplica",X3464=""),IF(OR(W3464="Não se Aplica",W3464=""),0,W3464-V3464),AVERAGE(X3464-W3464,W3464-V3464)),0),0)</f>
        <v>0</v>
      </c>
      <c r="BA3464" s="209">
        <f>IF(BB3464="S",IF(AND(Q3464="1. Aceitou o programa",AH3464="Realizada"),IFERROR(IF(AG3464="",0,AG3464-R3464),0),0),0)</f>
        <v>0</v>
      </c>
      <c r="BB3464" s="209" t="str">
        <f>_xlfn.XLOOKUP(U3464,'Lista Suspensa'!$AA$20:$AA$23,'Lista Suspensa'!$AB$20:$AB$23,"N/A")</f>
        <v>S</v>
      </c>
    </row>
    <row r="3465" spans="1:54" ht="12" customHeight="1">
      <c r="A3465" s="151" t="s">
        <v>121</v>
      </c>
      <c r="B3465" s="152">
        <v>45292</v>
      </c>
      <c r="C3465" s="153" t="s">
        <v>122</v>
      </c>
      <c r="D3465" s="153" t="s">
        <v>56</v>
      </c>
      <c r="E3465" s="244">
        <v>78392148</v>
      </c>
      <c r="F3465" s="144" t="s">
        <v>6332</v>
      </c>
      <c r="G3465" s="230"/>
      <c r="H3465" s="154">
        <v>32135</v>
      </c>
      <c r="I3465" s="153">
        <v>38</v>
      </c>
      <c r="J3465" s="148" t="s">
        <v>58</v>
      </c>
      <c r="K3465" s="153"/>
      <c r="L3465" s="153"/>
      <c r="M3465" s="153"/>
      <c r="N3465" s="153"/>
      <c r="O3465" s="155" t="s">
        <v>6333</v>
      </c>
      <c r="P3465" s="156" t="s">
        <v>60</v>
      </c>
      <c r="Q3465" s="157" t="s">
        <v>6294</v>
      </c>
      <c r="R3465" s="158">
        <v>45964</v>
      </c>
      <c r="S3465" s="159">
        <v>46052</v>
      </c>
      <c r="T3465" s="159" t="s">
        <v>62</v>
      </c>
      <c r="U3465" s="159" t="s">
        <v>6152</v>
      </c>
      <c r="V3465" s="154">
        <v>45964</v>
      </c>
      <c r="W3465" s="154"/>
      <c r="X3465" s="154"/>
      <c r="Y3465" s="160"/>
      <c r="Z3465" s="160"/>
      <c r="AA3465" s="153">
        <v>102</v>
      </c>
      <c r="AB3465" s="153">
        <v>1.66</v>
      </c>
      <c r="AC3465" s="182">
        <f t="shared" si="110"/>
        <v>37.015532007548266</v>
      </c>
      <c r="AD3465" s="153" t="str">
        <f t="shared" si="111"/>
        <v>OBESIDADE II</v>
      </c>
      <c r="AE3465" s="207" t="s">
        <v>135</v>
      </c>
      <c r="AF3465" s="153" t="s">
        <v>130</v>
      </c>
      <c r="AG3465" s="159"/>
      <c r="AH3465" s="153"/>
      <c r="AI3465" s="161"/>
      <c r="AJ3465" s="153"/>
      <c r="AK3465" s="153"/>
      <c r="AL3465" s="207"/>
      <c r="AM3465" s="207"/>
      <c r="AN3465" s="207"/>
      <c r="AO3465" s="207"/>
      <c r="AP3465" s="147" t="s">
        <v>466</v>
      </c>
      <c r="AQ3465" s="147" t="s">
        <v>67</v>
      </c>
      <c r="AR3465" s="147"/>
      <c r="AS3465" s="209" t="s">
        <v>68</v>
      </c>
      <c r="AT3465" s="223" t="str">
        <f>MONTH(B3465)&amp;"/"&amp;YEAR(B3465)</f>
        <v>1/2024</v>
      </c>
      <c r="AU3465" s="223">
        <f>WEEKNUM(B3465)-WEEKNUM(EOMONTH(B3465,-1)+1)+1</f>
        <v>1</v>
      </c>
      <c r="AV3465" s="209" t="str">
        <f>MONTH(R3465)&amp;"/"&amp;YEAR(R3465)</f>
        <v>11/2025</v>
      </c>
      <c r="AW3465" s="209">
        <f>WEEKNUM(R3465)-WEEKNUM(EOMONTH(R3465,-1)+1)+1</f>
        <v>2</v>
      </c>
      <c r="AX3465" s="209">
        <f>IF(BB3465="S",IF(Q3465="1. Aceitou o programa",R3465-B3465,0),0)</f>
        <v>0</v>
      </c>
      <c r="AY3465" s="209">
        <f>IF(BB3465="S",IF(AND(S3465&lt;&gt;"",R3465&lt;&gt;""),S3465-R3465,0),0)</f>
        <v>88</v>
      </c>
      <c r="AZ3465" s="209">
        <f>IF(BB3465="S",IF(Q3465="1. Aceitou o programa",IF(OR(X3465="Não se Aplica",X3465=""),IF(OR(W3465="Não se Aplica",W3465=""),0,W3465-V3465),AVERAGE(X3465-W3465,W3465-V3465)),0),0)</f>
        <v>0</v>
      </c>
      <c r="BA3465" s="209">
        <f>IF(BB3465="S",IF(AND(Q3465="1. Aceitou o programa",AH3465="Realizada"),IFERROR(IF(AG3465="",0,AG3465-R3465),0),0),0)</f>
        <v>0</v>
      </c>
      <c r="BB3465" s="209" t="str">
        <f>_xlfn.XLOOKUP(U3465,'Lista Suspensa'!$AA$20:$AA$23,'Lista Suspensa'!$AB$20:$AB$23,"N/A")</f>
        <v>S</v>
      </c>
    </row>
    <row r="3466" spans="1:54" ht="12" customHeight="1">
      <c r="A3466" s="151" t="s">
        <v>121</v>
      </c>
      <c r="B3466" s="152">
        <v>45292</v>
      </c>
      <c r="C3466" s="153" t="s">
        <v>122</v>
      </c>
      <c r="D3466" s="153" t="s">
        <v>56</v>
      </c>
      <c r="E3466" s="244">
        <v>85119370</v>
      </c>
      <c r="F3466" s="144" t="s">
        <v>6334</v>
      </c>
      <c r="G3466" s="230"/>
      <c r="H3466" s="154">
        <v>27848</v>
      </c>
      <c r="I3466" s="153">
        <v>50</v>
      </c>
      <c r="J3466" s="148" t="s">
        <v>70</v>
      </c>
      <c r="K3466" s="153" t="s">
        <v>59</v>
      </c>
      <c r="L3466" s="153"/>
      <c r="M3466" s="153"/>
      <c r="N3466" s="153"/>
      <c r="O3466" s="155" t="s">
        <v>6335</v>
      </c>
      <c r="P3466" s="156" t="s">
        <v>60</v>
      </c>
      <c r="Q3466" s="157" t="s">
        <v>6294</v>
      </c>
      <c r="R3466" s="158">
        <v>45961</v>
      </c>
      <c r="S3466" s="159">
        <v>46052</v>
      </c>
      <c r="T3466" s="159" t="s">
        <v>62</v>
      </c>
      <c r="U3466" s="159" t="s">
        <v>6152</v>
      </c>
      <c r="V3466" s="154">
        <v>45961</v>
      </c>
      <c r="W3466" s="154"/>
      <c r="X3466" s="154"/>
      <c r="Y3466" s="160"/>
      <c r="Z3466" s="160" t="s">
        <v>134</v>
      </c>
      <c r="AA3466" s="153">
        <v>77</v>
      </c>
      <c r="AB3466" s="153">
        <v>1.58</v>
      </c>
      <c r="AC3466" s="182">
        <f t="shared" si="110"/>
        <v>30.844415958980928</v>
      </c>
      <c r="AD3466" s="153" t="str">
        <f t="shared" si="111"/>
        <v>OBESIDADE I</v>
      </c>
      <c r="AE3466" s="207" t="s">
        <v>135</v>
      </c>
      <c r="AF3466" s="153" t="s">
        <v>130</v>
      </c>
      <c r="AG3466" s="159"/>
      <c r="AH3466" s="153"/>
      <c r="AI3466" s="161"/>
      <c r="AJ3466" s="153"/>
      <c r="AK3466" s="153"/>
      <c r="AL3466" s="207"/>
      <c r="AM3466" s="207"/>
      <c r="AN3466" s="207"/>
      <c r="AO3466" s="207"/>
      <c r="AP3466" s="147" t="s">
        <v>466</v>
      </c>
      <c r="AQ3466" s="147" t="s">
        <v>67</v>
      </c>
      <c r="AR3466" s="147"/>
      <c r="AS3466" s="209" t="s">
        <v>68</v>
      </c>
      <c r="AT3466" s="223" t="str">
        <f>MONTH(B3466)&amp;"/"&amp;YEAR(B3466)</f>
        <v>1/2024</v>
      </c>
      <c r="AU3466" s="223">
        <f>WEEKNUM(B3466)-WEEKNUM(EOMONTH(B3466,-1)+1)+1</f>
        <v>1</v>
      </c>
      <c r="AV3466" s="209" t="str">
        <f>MONTH(R3466)&amp;"/"&amp;YEAR(R3466)</f>
        <v>10/2025</v>
      </c>
      <c r="AW3466" s="209">
        <f>WEEKNUM(R3466)-WEEKNUM(EOMONTH(R3466,-1)+1)+1</f>
        <v>5</v>
      </c>
      <c r="AX3466" s="209">
        <f>IF(BB3466="S",IF(Q3466="1. Aceitou o programa",R3466-B3466,0),0)</f>
        <v>0</v>
      </c>
      <c r="AY3466" s="209">
        <f>IF(BB3466="S",IF(AND(S3466&lt;&gt;"",R3466&lt;&gt;""),S3466-R3466,0),0)</f>
        <v>91</v>
      </c>
      <c r="AZ3466" s="209">
        <f>IF(BB3466="S",IF(Q3466="1. Aceitou o programa",IF(OR(X3466="Não se Aplica",X3466=""),IF(OR(W3466="Não se Aplica",W3466=""),0,W3466-V3466),AVERAGE(X3466-W3466,W3466-V3466)),0),0)</f>
        <v>0</v>
      </c>
      <c r="BA3466" s="209">
        <f>IF(BB3466="S",IF(AND(Q3466="1. Aceitou o programa",AH3466="Realizada"),IFERROR(IF(AG3466="",0,AG3466-R3466),0),0),0)</f>
        <v>0</v>
      </c>
      <c r="BB3466" s="209" t="str">
        <f>_xlfn.XLOOKUP(U3466,'Lista Suspensa'!$AA$20:$AA$23,'Lista Suspensa'!$AB$20:$AB$23,"N/A")</f>
        <v>S</v>
      </c>
    </row>
    <row r="3467" spans="1:54" ht="12" customHeight="1">
      <c r="A3467" s="151" t="s">
        <v>121</v>
      </c>
      <c r="B3467" s="152">
        <v>45292</v>
      </c>
      <c r="C3467" s="153" t="s">
        <v>122</v>
      </c>
      <c r="D3467" s="153" t="s">
        <v>56</v>
      </c>
      <c r="E3467" s="244">
        <v>89902593</v>
      </c>
      <c r="F3467" s="144" t="s">
        <v>6336</v>
      </c>
      <c r="G3467" s="230"/>
      <c r="H3467" s="154">
        <v>31231</v>
      </c>
      <c r="I3467" s="153">
        <v>40</v>
      </c>
      <c r="J3467" s="148" t="s">
        <v>70</v>
      </c>
      <c r="K3467" s="153"/>
      <c r="L3467" s="153"/>
      <c r="M3467" s="153"/>
      <c r="N3467" s="153"/>
      <c r="O3467" s="155" t="s">
        <v>6337</v>
      </c>
      <c r="P3467" s="156" t="s">
        <v>60</v>
      </c>
      <c r="Q3467" s="157" t="s">
        <v>6294</v>
      </c>
      <c r="R3467" s="158">
        <v>45961</v>
      </c>
      <c r="S3467" s="159">
        <v>46052</v>
      </c>
      <c r="T3467" s="159" t="s">
        <v>62</v>
      </c>
      <c r="U3467" s="159" t="s">
        <v>6152</v>
      </c>
      <c r="V3467" s="154">
        <v>45961</v>
      </c>
      <c r="W3467" s="154"/>
      <c r="X3467" s="154"/>
      <c r="Y3467" s="160"/>
      <c r="Z3467" s="160"/>
      <c r="AA3467" s="153">
        <v>92</v>
      </c>
      <c r="AB3467" s="153">
        <v>1.62</v>
      </c>
      <c r="AC3467" s="182">
        <f t="shared" si="110"/>
        <v>35.055631763450684</v>
      </c>
      <c r="AD3467" s="153" t="str">
        <f t="shared" si="111"/>
        <v>OBESIDADE II</v>
      </c>
      <c r="AE3467" s="207" t="s">
        <v>135</v>
      </c>
      <c r="AF3467" s="153" t="s">
        <v>130</v>
      </c>
      <c r="AG3467" s="159"/>
      <c r="AH3467" s="153"/>
      <c r="AI3467" s="161"/>
      <c r="AJ3467" s="153"/>
      <c r="AK3467" s="153"/>
      <c r="AL3467" s="207"/>
      <c r="AM3467" s="207"/>
      <c r="AN3467" s="207"/>
      <c r="AO3467" s="207"/>
      <c r="AP3467" s="147" t="s">
        <v>466</v>
      </c>
      <c r="AQ3467" s="147" t="s">
        <v>67</v>
      </c>
      <c r="AR3467" s="147"/>
      <c r="AS3467" s="209" t="s">
        <v>68</v>
      </c>
      <c r="AT3467" s="223" t="str">
        <f>MONTH(B3467)&amp;"/"&amp;YEAR(B3467)</f>
        <v>1/2024</v>
      </c>
      <c r="AU3467" s="223">
        <f>WEEKNUM(B3467)-WEEKNUM(EOMONTH(B3467,-1)+1)+1</f>
        <v>1</v>
      </c>
      <c r="AV3467" s="209" t="str">
        <f>MONTH(R3467)&amp;"/"&amp;YEAR(R3467)</f>
        <v>10/2025</v>
      </c>
      <c r="AW3467" s="209">
        <f>WEEKNUM(R3467)-WEEKNUM(EOMONTH(R3467,-1)+1)+1</f>
        <v>5</v>
      </c>
      <c r="AX3467" s="209">
        <f>IF(BB3467="S",IF(Q3467="1. Aceitou o programa",R3467-B3467,0),0)</f>
        <v>0</v>
      </c>
      <c r="AY3467" s="209">
        <f>IF(BB3467="S",IF(AND(S3467&lt;&gt;"",R3467&lt;&gt;""),S3467-R3467,0),0)</f>
        <v>91</v>
      </c>
      <c r="AZ3467" s="209">
        <f>IF(BB3467="S",IF(Q3467="1. Aceitou o programa",IF(OR(X3467="Não se Aplica",X3467=""),IF(OR(W3467="Não se Aplica",W3467=""),0,W3467-V3467),AVERAGE(X3467-W3467,W3467-V3467)),0),0)</f>
        <v>0</v>
      </c>
      <c r="BA3467" s="209">
        <f>IF(BB3467="S",IF(AND(Q3467="1. Aceitou o programa",AH3467="Realizada"),IFERROR(IF(AG3467="",0,AG3467-R3467),0),0),0)</f>
        <v>0</v>
      </c>
      <c r="BB3467" s="209" t="str">
        <f>_xlfn.XLOOKUP(U3467,'Lista Suspensa'!$AA$20:$AA$23,'Lista Suspensa'!$AB$20:$AB$23,"N/A")</f>
        <v>S</v>
      </c>
    </row>
    <row r="3468" spans="1:54" ht="12" customHeight="1">
      <c r="A3468" s="151" t="s">
        <v>121</v>
      </c>
      <c r="B3468" s="152">
        <v>45292</v>
      </c>
      <c r="C3468" s="153" t="s">
        <v>122</v>
      </c>
      <c r="D3468" s="153" t="s">
        <v>56</v>
      </c>
      <c r="E3468" s="244">
        <v>82597793</v>
      </c>
      <c r="F3468" s="144" t="s">
        <v>6338</v>
      </c>
      <c r="G3468" s="230"/>
      <c r="H3468" s="154">
        <v>33734</v>
      </c>
      <c r="I3468" s="153">
        <v>34</v>
      </c>
      <c r="J3468" s="148" t="s">
        <v>70</v>
      </c>
      <c r="K3468" s="153"/>
      <c r="L3468" s="153"/>
      <c r="M3468" s="153"/>
      <c r="N3468" s="153"/>
      <c r="O3468" s="155" t="s">
        <v>6339</v>
      </c>
      <c r="P3468" s="156" t="s">
        <v>60</v>
      </c>
      <c r="Q3468" s="157" t="s">
        <v>6294</v>
      </c>
      <c r="R3468" s="158">
        <v>45961</v>
      </c>
      <c r="S3468" s="159">
        <v>46052</v>
      </c>
      <c r="T3468" s="159" t="s">
        <v>62</v>
      </c>
      <c r="U3468" s="159" t="s">
        <v>6152</v>
      </c>
      <c r="V3468" s="154">
        <v>45961</v>
      </c>
      <c r="W3468" s="154"/>
      <c r="X3468" s="154"/>
      <c r="Y3468" s="160"/>
      <c r="Z3468" s="160"/>
      <c r="AA3468" s="153">
        <v>96</v>
      </c>
      <c r="AB3468" s="153">
        <v>1.65</v>
      </c>
      <c r="AC3468" s="182">
        <f t="shared" si="110"/>
        <v>35.261707988980717</v>
      </c>
      <c r="AD3468" s="153" t="str">
        <f t="shared" si="111"/>
        <v>OBESIDADE II</v>
      </c>
      <c r="AE3468" s="207" t="s">
        <v>135</v>
      </c>
      <c r="AF3468" s="153" t="s">
        <v>130</v>
      </c>
      <c r="AG3468" s="159"/>
      <c r="AH3468" s="153"/>
      <c r="AI3468" s="161"/>
      <c r="AJ3468" s="153"/>
      <c r="AK3468" s="153"/>
      <c r="AL3468" s="207"/>
      <c r="AM3468" s="207"/>
      <c r="AN3468" s="207"/>
      <c r="AO3468" s="207"/>
      <c r="AP3468" s="147" t="s">
        <v>466</v>
      </c>
      <c r="AQ3468" s="147" t="s">
        <v>67</v>
      </c>
      <c r="AR3468" s="147"/>
      <c r="AS3468" s="209" t="s">
        <v>68</v>
      </c>
      <c r="AT3468" s="223" t="str">
        <f>MONTH(B3468)&amp;"/"&amp;YEAR(B3468)</f>
        <v>1/2024</v>
      </c>
      <c r="AU3468" s="223">
        <f>WEEKNUM(B3468)-WEEKNUM(EOMONTH(B3468,-1)+1)+1</f>
        <v>1</v>
      </c>
      <c r="AV3468" s="209" t="str">
        <f>MONTH(R3468)&amp;"/"&amp;YEAR(R3468)</f>
        <v>10/2025</v>
      </c>
      <c r="AW3468" s="209">
        <f>WEEKNUM(R3468)-WEEKNUM(EOMONTH(R3468,-1)+1)+1</f>
        <v>5</v>
      </c>
      <c r="AX3468" s="209">
        <f>IF(BB3468="S",IF(Q3468="1. Aceitou o programa",R3468-B3468,0),0)</f>
        <v>0</v>
      </c>
      <c r="AY3468" s="209">
        <f>IF(BB3468="S",IF(AND(S3468&lt;&gt;"",R3468&lt;&gt;""),S3468-R3468,0),0)</f>
        <v>91</v>
      </c>
      <c r="AZ3468" s="209">
        <f>IF(BB3468="S",IF(Q3468="1. Aceitou o programa",IF(OR(X3468="Não se Aplica",X3468=""),IF(OR(W3468="Não se Aplica",W3468=""),0,W3468-V3468),AVERAGE(X3468-W3468,W3468-V3468)),0),0)</f>
        <v>0</v>
      </c>
      <c r="BA3468" s="209">
        <f>IF(BB3468="S",IF(AND(Q3468="1. Aceitou o programa",AH3468="Realizada"),IFERROR(IF(AG3468="",0,AG3468-R3468),0),0),0)</f>
        <v>0</v>
      </c>
      <c r="BB3468" s="209" t="str">
        <f>_xlfn.XLOOKUP(U3468,'Lista Suspensa'!$AA$20:$AA$23,'Lista Suspensa'!$AB$20:$AB$23,"N/A")</f>
        <v>S</v>
      </c>
    </row>
    <row r="3469" spans="1:54" ht="12" customHeight="1">
      <c r="A3469" s="151" t="s">
        <v>121</v>
      </c>
      <c r="B3469" s="152">
        <v>45292</v>
      </c>
      <c r="C3469" s="153" t="s">
        <v>122</v>
      </c>
      <c r="D3469" s="153" t="s">
        <v>56</v>
      </c>
      <c r="E3469" s="244">
        <v>95103138</v>
      </c>
      <c r="F3469" s="144" t="s">
        <v>6340</v>
      </c>
      <c r="G3469" s="230"/>
      <c r="H3469" s="154">
        <v>32708</v>
      </c>
      <c r="I3469" s="153">
        <v>36</v>
      </c>
      <c r="J3469" s="148" t="s">
        <v>70</v>
      </c>
      <c r="K3469" s="153" t="s">
        <v>59</v>
      </c>
      <c r="L3469" s="153"/>
      <c r="M3469" s="153"/>
      <c r="N3469" s="153"/>
      <c r="O3469" s="155" t="s">
        <v>6341</v>
      </c>
      <c r="P3469" s="156" t="s">
        <v>60</v>
      </c>
      <c r="Q3469" s="157" t="s">
        <v>6294</v>
      </c>
      <c r="R3469" s="158">
        <v>45960</v>
      </c>
      <c r="S3469" s="159">
        <v>46052</v>
      </c>
      <c r="T3469" s="159" t="s">
        <v>62</v>
      </c>
      <c r="U3469" s="159" t="s">
        <v>6152</v>
      </c>
      <c r="V3469" s="154">
        <v>45960</v>
      </c>
      <c r="W3469" s="154"/>
      <c r="X3469" s="154"/>
      <c r="Y3469" s="160"/>
      <c r="Z3469" s="160"/>
      <c r="AA3469" s="153">
        <v>108</v>
      </c>
      <c r="AB3469" s="153">
        <v>1.59</v>
      </c>
      <c r="AC3469" s="182">
        <f t="shared" si="110"/>
        <v>42.719829120683514</v>
      </c>
      <c r="AD3469" s="153" t="str">
        <f t="shared" si="111"/>
        <v>OBESIDADE III</v>
      </c>
      <c r="AE3469" s="207" t="s">
        <v>135</v>
      </c>
      <c r="AF3469" s="153" t="s">
        <v>130</v>
      </c>
      <c r="AG3469" s="159"/>
      <c r="AH3469" s="153"/>
      <c r="AI3469" s="161"/>
      <c r="AJ3469" s="153"/>
      <c r="AK3469" s="153"/>
      <c r="AL3469" s="207"/>
      <c r="AM3469" s="207"/>
      <c r="AN3469" s="207"/>
      <c r="AO3469" s="207"/>
      <c r="AP3469" s="147" t="s">
        <v>466</v>
      </c>
      <c r="AQ3469" s="147" t="s">
        <v>67</v>
      </c>
      <c r="AR3469" s="147"/>
      <c r="AS3469" s="209" t="s">
        <v>68</v>
      </c>
      <c r="AT3469" s="223" t="str">
        <f>MONTH(B3469)&amp;"/"&amp;YEAR(B3469)</f>
        <v>1/2024</v>
      </c>
      <c r="AU3469" s="223">
        <f>WEEKNUM(B3469)-WEEKNUM(EOMONTH(B3469,-1)+1)+1</f>
        <v>1</v>
      </c>
      <c r="AV3469" s="209" t="str">
        <f>MONTH(R3469)&amp;"/"&amp;YEAR(R3469)</f>
        <v>10/2025</v>
      </c>
      <c r="AW3469" s="209">
        <f>WEEKNUM(R3469)-WEEKNUM(EOMONTH(R3469,-1)+1)+1</f>
        <v>5</v>
      </c>
      <c r="AX3469" s="209">
        <f>IF(BB3469="S",IF(Q3469="1. Aceitou o programa",R3469-B3469,0),0)</f>
        <v>0</v>
      </c>
      <c r="AY3469" s="209">
        <f>IF(BB3469="S",IF(AND(S3469&lt;&gt;"",R3469&lt;&gt;""),S3469-R3469,0),0)</f>
        <v>92</v>
      </c>
      <c r="AZ3469" s="209">
        <f>IF(BB3469="S",IF(Q3469="1. Aceitou o programa",IF(OR(X3469="Não se Aplica",X3469=""),IF(OR(W3469="Não se Aplica",W3469=""),0,W3469-V3469),AVERAGE(X3469-W3469,W3469-V3469)),0),0)</f>
        <v>0</v>
      </c>
      <c r="BA3469" s="209">
        <f>IF(BB3469="S",IF(AND(Q3469="1. Aceitou o programa",AH3469="Realizada"),IFERROR(IF(AG3469="",0,AG3469-R3469),0),0),0)</f>
        <v>0</v>
      </c>
      <c r="BB3469" s="209" t="str">
        <f>_xlfn.XLOOKUP(U3469,'Lista Suspensa'!$AA$20:$AA$23,'Lista Suspensa'!$AB$20:$AB$23,"N/A")</f>
        <v>S</v>
      </c>
    </row>
    <row r="3470" spans="1:54" ht="12" customHeight="1">
      <c r="A3470" s="151" t="s">
        <v>121</v>
      </c>
      <c r="B3470" s="152">
        <v>45292</v>
      </c>
      <c r="C3470" s="153" t="s">
        <v>122</v>
      </c>
      <c r="D3470" s="153" t="s">
        <v>56</v>
      </c>
      <c r="E3470" s="244">
        <v>95053761</v>
      </c>
      <c r="F3470" s="144" t="s">
        <v>6342</v>
      </c>
      <c r="G3470" s="230"/>
      <c r="H3470" s="154">
        <v>33361</v>
      </c>
      <c r="I3470" s="153">
        <v>35</v>
      </c>
      <c r="J3470" s="148" t="s">
        <v>58</v>
      </c>
      <c r="K3470" s="153" t="s">
        <v>59</v>
      </c>
      <c r="L3470" s="153"/>
      <c r="M3470" s="153"/>
      <c r="N3470" s="153"/>
      <c r="O3470" s="155" t="s">
        <v>6343</v>
      </c>
      <c r="P3470" s="156" t="s">
        <v>60</v>
      </c>
      <c r="Q3470" s="157" t="s">
        <v>6294</v>
      </c>
      <c r="R3470" s="158">
        <v>45960</v>
      </c>
      <c r="S3470" s="159">
        <v>46052</v>
      </c>
      <c r="T3470" s="159" t="s">
        <v>62</v>
      </c>
      <c r="U3470" s="159" t="s">
        <v>6152</v>
      </c>
      <c r="V3470" s="154">
        <v>45960</v>
      </c>
      <c r="W3470" s="154"/>
      <c r="X3470" s="154"/>
      <c r="Y3470" s="160"/>
      <c r="Z3470" s="160"/>
      <c r="AA3470" s="153">
        <v>95</v>
      </c>
      <c r="AB3470" s="153">
        <v>1.65</v>
      </c>
      <c r="AC3470" s="182">
        <f t="shared" si="110"/>
        <v>34.894398530762174</v>
      </c>
      <c r="AD3470" s="153" t="str">
        <f t="shared" si="111"/>
        <v>OBESIDADE I</v>
      </c>
      <c r="AE3470" s="207" t="s">
        <v>135</v>
      </c>
      <c r="AF3470" s="153" t="s">
        <v>130</v>
      </c>
      <c r="AG3470" s="159"/>
      <c r="AH3470" s="153"/>
      <c r="AI3470" s="161"/>
      <c r="AJ3470" s="153"/>
      <c r="AK3470" s="153"/>
      <c r="AL3470" s="207"/>
      <c r="AM3470" s="207"/>
      <c r="AN3470" s="207"/>
      <c r="AO3470" s="207"/>
      <c r="AP3470" s="147" t="s">
        <v>466</v>
      </c>
      <c r="AQ3470" s="147" t="s">
        <v>67</v>
      </c>
      <c r="AR3470" s="147"/>
      <c r="AS3470" s="209" t="s">
        <v>68</v>
      </c>
      <c r="AT3470" s="223" t="str">
        <f>MONTH(B3470)&amp;"/"&amp;YEAR(B3470)</f>
        <v>1/2024</v>
      </c>
      <c r="AU3470" s="223">
        <f>WEEKNUM(B3470)-WEEKNUM(EOMONTH(B3470,-1)+1)+1</f>
        <v>1</v>
      </c>
      <c r="AV3470" s="209" t="str">
        <f>MONTH(R3470)&amp;"/"&amp;YEAR(R3470)</f>
        <v>10/2025</v>
      </c>
      <c r="AW3470" s="209">
        <f>WEEKNUM(R3470)-WEEKNUM(EOMONTH(R3470,-1)+1)+1</f>
        <v>5</v>
      </c>
      <c r="AX3470" s="209">
        <f>IF(BB3470="S",IF(Q3470="1. Aceitou o programa",R3470-B3470,0),0)</f>
        <v>0</v>
      </c>
      <c r="AY3470" s="209">
        <f>IF(BB3470="S",IF(AND(S3470&lt;&gt;"",R3470&lt;&gt;""),S3470-R3470,0),0)</f>
        <v>92</v>
      </c>
      <c r="AZ3470" s="209">
        <f>IF(BB3470="S",IF(Q3470="1. Aceitou o programa",IF(OR(X3470="Não se Aplica",X3470=""),IF(OR(W3470="Não se Aplica",W3470=""),0,W3470-V3470),AVERAGE(X3470-W3470,W3470-V3470)),0),0)</f>
        <v>0</v>
      </c>
      <c r="BA3470" s="209">
        <f>IF(BB3470="S",IF(AND(Q3470="1. Aceitou o programa",AH3470="Realizada"),IFERROR(IF(AG3470="",0,AG3470-R3470),0),0),0)</f>
        <v>0</v>
      </c>
      <c r="BB3470" s="209" t="str">
        <f>_xlfn.XLOOKUP(U3470,'Lista Suspensa'!$AA$20:$AA$23,'Lista Suspensa'!$AB$20:$AB$23,"N/A")</f>
        <v>S</v>
      </c>
    </row>
    <row r="3471" spans="1:54" ht="12" customHeight="1">
      <c r="A3471" s="151" t="s">
        <v>121</v>
      </c>
      <c r="B3471" s="152">
        <v>45292</v>
      </c>
      <c r="C3471" s="153" t="s">
        <v>122</v>
      </c>
      <c r="D3471" s="153" t="s">
        <v>56</v>
      </c>
      <c r="E3471" s="244">
        <v>78386048</v>
      </c>
      <c r="F3471" s="144" t="s">
        <v>6344</v>
      </c>
      <c r="G3471" s="230"/>
      <c r="H3471" s="154">
        <v>29428</v>
      </c>
      <c r="I3471" s="153">
        <v>45</v>
      </c>
      <c r="J3471" s="148" t="s">
        <v>70</v>
      </c>
      <c r="K3471" s="153"/>
      <c r="L3471" s="153"/>
      <c r="M3471" s="153"/>
      <c r="N3471" s="153"/>
      <c r="O3471" s="155" t="s">
        <v>6345</v>
      </c>
      <c r="P3471" s="156" t="s">
        <v>60</v>
      </c>
      <c r="Q3471" s="157" t="s">
        <v>6294</v>
      </c>
      <c r="R3471" s="158">
        <v>45960</v>
      </c>
      <c r="S3471" s="159">
        <v>46052</v>
      </c>
      <c r="T3471" s="159" t="s">
        <v>62</v>
      </c>
      <c r="U3471" s="159" t="s">
        <v>6152</v>
      </c>
      <c r="V3471" s="154">
        <v>45960</v>
      </c>
      <c r="W3471" s="154"/>
      <c r="X3471" s="154"/>
      <c r="Y3471" s="160"/>
      <c r="Z3471" s="160"/>
      <c r="AA3471" s="153">
        <v>103</v>
      </c>
      <c r="AB3471" s="153">
        <v>1.72</v>
      </c>
      <c r="AC3471" s="182">
        <f t="shared" si="110"/>
        <v>34.816116819902653</v>
      </c>
      <c r="AD3471" s="153" t="str">
        <f t="shared" si="111"/>
        <v>OBESIDADE I</v>
      </c>
      <c r="AE3471" s="207" t="s">
        <v>135</v>
      </c>
      <c r="AF3471" s="153" t="s">
        <v>130</v>
      </c>
      <c r="AG3471" s="159"/>
      <c r="AH3471" s="153"/>
      <c r="AI3471" s="161"/>
      <c r="AJ3471" s="153"/>
      <c r="AK3471" s="153"/>
      <c r="AL3471" s="207"/>
      <c r="AM3471" s="207"/>
      <c r="AN3471" s="207"/>
      <c r="AO3471" s="207"/>
      <c r="AP3471" s="147" t="s">
        <v>466</v>
      </c>
      <c r="AQ3471" s="147" t="s">
        <v>67</v>
      </c>
      <c r="AR3471" s="147"/>
      <c r="AS3471" s="209" t="s">
        <v>68</v>
      </c>
      <c r="AT3471" s="223" t="str">
        <f>MONTH(B3471)&amp;"/"&amp;YEAR(B3471)</f>
        <v>1/2024</v>
      </c>
      <c r="AU3471" s="223">
        <f>WEEKNUM(B3471)-WEEKNUM(EOMONTH(B3471,-1)+1)+1</f>
        <v>1</v>
      </c>
      <c r="AV3471" s="209" t="str">
        <f>MONTH(R3471)&amp;"/"&amp;YEAR(R3471)</f>
        <v>10/2025</v>
      </c>
      <c r="AW3471" s="209">
        <f>WEEKNUM(R3471)-WEEKNUM(EOMONTH(R3471,-1)+1)+1</f>
        <v>5</v>
      </c>
      <c r="AX3471" s="209">
        <f>IF(BB3471="S",IF(Q3471="1. Aceitou o programa",R3471-B3471,0),0)</f>
        <v>0</v>
      </c>
      <c r="AY3471" s="209">
        <f>IF(BB3471="S",IF(AND(S3471&lt;&gt;"",R3471&lt;&gt;""),S3471-R3471,0),0)</f>
        <v>92</v>
      </c>
      <c r="AZ3471" s="209">
        <f>IF(BB3471="S",IF(Q3471="1. Aceitou o programa",IF(OR(X3471="Não se Aplica",X3471=""),IF(OR(W3471="Não se Aplica",W3471=""),0,W3471-V3471),AVERAGE(X3471-W3471,W3471-V3471)),0),0)</f>
        <v>0</v>
      </c>
      <c r="BA3471" s="209">
        <f>IF(BB3471="S",IF(AND(Q3471="1. Aceitou o programa",AH3471="Realizada"),IFERROR(IF(AG3471="",0,AG3471-R3471),0),0),0)</f>
        <v>0</v>
      </c>
      <c r="BB3471" s="209" t="str">
        <f>_xlfn.XLOOKUP(U3471,'Lista Suspensa'!$AA$20:$AA$23,'Lista Suspensa'!$AB$20:$AB$23,"N/A")</f>
        <v>S</v>
      </c>
    </row>
    <row r="3472" spans="1:54" ht="12" customHeight="1">
      <c r="A3472" s="151" t="s">
        <v>121</v>
      </c>
      <c r="B3472" s="152">
        <v>45292</v>
      </c>
      <c r="C3472" s="153" t="s">
        <v>122</v>
      </c>
      <c r="D3472" s="153" t="s">
        <v>56</v>
      </c>
      <c r="E3472" s="244">
        <v>79854547</v>
      </c>
      <c r="F3472" s="144" t="s">
        <v>6346</v>
      </c>
      <c r="G3472" s="230"/>
      <c r="H3472" s="154">
        <v>36900</v>
      </c>
      <c r="I3472" s="153">
        <v>25</v>
      </c>
      <c r="J3472" s="148" t="s">
        <v>70</v>
      </c>
      <c r="K3472" s="153"/>
      <c r="L3472" s="153"/>
      <c r="M3472" s="153"/>
      <c r="N3472" s="153"/>
      <c r="O3472" s="155" t="s">
        <v>6347</v>
      </c>
      <c r="P3472" s="156" t="s">
        <v>60</v>
      </c>
      <c r="Q3472" s="157" t="s">
        <v>6294</v>
      </c>
      <c r="R3472" s="158">
        <v>45960</v>
      </c>
      <c r="S3472" s="159">
        <v>46052</v>
      </c>
      <c r="T3472" s="159" t="s">
        <v>62</v>
      </c>
      <c r="U3472" s="159" t="s">
        <v>6152</v>
      </c>
      <c r="V3472" s="154">
        <v>45960</v>
      </c>
      <c r="W3472" s="154"/>
      <c r="X3472" s="154"/>
      <c r="Y3472" s="160"/>
      <c r="Z3472" s="160"/>
      <c r="AA3472" s="153">
        <v>96</v>
      </c>
      <c r="AB3472" s="153">
        <v>1.53</v>
      </c>
      <c r="AC3472" s="182">
        <f t="shared" si="110"/>
        <v>41.009867999487376</v>
      </c>
      <c r="AD3472" s="153" t="str">
        <f t="shared" si="111"/>
        <v>OBESIDADE III</v>
      </c>
      <c r="AE3472" s="207" t="s">
        <v>135</v>
      </c>
      <c r="AF3472" s="153" t="s">
        <v>130</v>
      </c>
      <c r="AG3472" s="159"/>
      <c r="AH3472" s="153"/>
      <c r="AI3472" s="161"/>
      <c r="AJ3472" s="153"/>
      <c r="AK3472" s="153"/>
      <c r="AL3472" s="207"/>
      <c r="AM3472" s="207"/>
      <c r="AN3472" s="207"/>
      <c r="AO3472" s="207"/>
      <c r="AP3472" s="147" t="s">
        <v>466</v>
      </c>
      <c r="AQ3472" s="147" t="s">
        <v>67</v>
      </c>
      <c r="AR3472" s="147"/>
      <c r="AS3472" s="209" t="s">
        <v>68</v>
      </c>
      <c r="AT3472" s="223" t="str">
        <f>MONTH(B3472)&amp;"/"&amp;YEAR(B3472)</f>
        <v>1/2024</v>
      </c>
      <c r="AU3472" s="223">
        <f>WEEKNUM(B3472)-WEEKNUM(EOMONTH(B3472,-1)+1)+1</f>
        <v>1</v>
      </c>
      <c r="AV3472" s="209" t="str">
        <f>MONTH(R3472)&amp;"/"&amp;YEAR(R3472)</f>
        <v>10/2025</v>
      </c>
      <c r="AW3472" s="209">
        <f>WEEKNUM(R3472)-WEEKNUM(EOMONTH(R3472,-1)+1)+1</f>
        <v>5</v>
      </c>
      <c r="AX3472" s="209">
        <f>IF(BB3472="S",IF(Q3472="1. Aceitou o programa",R3472-B3472,0),0)</f>
        <v>0</v>
      </c>
      <c r="AY3472" s="209">
        <f>IF(BB3472="S",IF(AND(S3472&lt;&gt;"",R3472&lt;&gt;""),S3472-R3472,0),0)</f>
        <v>92</v>
      </c>
      <c r="AZ3472" s="209">
        <f>IF(BB3472="S",IF(Q3472="1. Aceitou o programa",IF(OR(X3472="Não se Aplica",X3472=""),IF(OR(W3472="Não se Aplica",W3472=""),0,W3472-V3472),AVERAGE(X3472-W3472,W3472-V3472)),0),0)</f>
        <v>0</v>
      </c>
      <c r="BA3472" s="209">
        <f>IF(BB3472="S",IF(AND(Q3472="1. Aceitou o programa",AH3472="Realizada"),IFERROR(IF(AG3472="",0,AG3472-R3472),0),0),0)</f>
        <v>0</v>
      </c>
      <c r="BB3472" s="209" t="str">
        <f>_xlfn.XLOOKUP(U3472,'Lista Suspensa'!$AA$20:$AA$23,'Lista Suspensa'!$AB$20:$AB$23,"N/A")</f>
        <v>S</v>
      </c>
    </row>
    <row r="3473" spans="1:54" ht="12" customHeight="1">
      <c r="A3473" s="151" t="s">
        <v>121</v>
      </c>
      <c r="B3473" s="152">
        <v>45292</v>
      </c>
      <c r="C3473" s="153" t="s">
        <v>122</v>
      </c>
      <c r="D3473" s="153" t="s">
        <v>56</v>
      </c>
      <c r="E3473" s="244">
        <v>79456245</v>
      </c>
      <c r="F3473" s="144" t="s">
        <v>6348</v>
      </c>
      <c r="G3473" s="230"/>
      <c r="H3473" s="154">
        <v>31145</v>
      </c>
      <c r="I3473" s="153">
        <v>41</v>
      </c>
      <c r="J3473" s="148" t="s">
        <v>70</v>
      </c>
      <c r="K3473" s="153"/>
      <c r="L3473" s="153"/>
      <c r="M3473" s="153"/>
      <c r="N3473" s="153"/>
      <c r="O3473" s="155" t="s">
        <v>6349</v>
      </c>
      <c r="P3473" s="156" t="s">
        <v>60</v>
      </c>
      <c r="Q3473" s="157" t="s">
        <v>6294</v>
      </c>
      <c r="R3473" s="158">
        <v>45958</v>
      </c>
      <c r="S3473" s="159">
        <v>46052</v>
      </c>
      <c r="T3473" s="159" t="s">
        <v>62</v>
      </c>
      <c r="U3473" s="159" t="s">
        <v>6152</v>
      </c>
      <c r="V3473" s="154">
        <v>45958</v>
      </c>
      <c r="W3473" s="154"/>
      <c r="X3473" s="154"/>
      <c r="Y3473" s="160"/>
      <c r="Z3473" s="160" t="s">
        <v>128</v>
      </c>
      <c r="AA3473" s="153">
        <v>117.35</v>
      </c>
      <c r="AB3473" s="153">
        <v>1.68</v>
      </c>
      <c r="AC3473" s="182">
        <f t="shared" si="110"/>
        <v>41.578089569161001</v>
      </c>
      <c r="AD3473" s="153" t="str">
        <f t="shared" si="111"/>
        <v>OBESIDADE III</v>
      </c>
      <c r="AE3473" s="207" t="s">
        <v>135</v>
      </c>
      <c r="AF3473" s="153" t="s">
        <v>130</v>
      </c>
      <c r="AG3473" s="159"/>
      <c r="AH3473" s="153"/>
      <c r="AI3473" s="161"/>
      <c r="AJ3473" s="153"/>
      <c r="AK3473" s="153"/>
      <c r="AL3473" s="207"/>
      <c r="AM3473" s="207"/>
      <c r="AN3473" s="207"/>
      <c r="AO3473" s="207"/>
      <c r="AP3473" s="147" t="s">
        <v>466</v>
      </c>
      <c r="AQ3473" s="147" t="s">
        <v>67</v>
      </c>
      <c r="AR3473" s="147"/>
      <c r="AS3473" s="209" t="s">
        <v>68</v>
      </c>
      <c r="AT3473" s="223" t="str">
        <f>MONTH(B3473)&amp;"/"&amp;YEAR(B3473)</f>
        <v>1/2024</v>
      </c>
      <c r="AU3473" s="223">
        <f>WEEKNUM(B3473)-WEEKNUM(EOMONTH(B3473,-1)+1)+1</f>
        <v>1</v>
      </c>
      <c r="AV3473" s="209" t="str">
        <f>MONTH(R3473)&amp;"/"&amp;YEAR(R3473)</f>
        <v>10/2025</v>
      </c>
      <c r="AW3473" s="209">
        <f>WEEKNUM(R3473)-WEEKNUM(EOMONTH(R3473,-1)+1)+1</f>
        <v>5</v>
      </c>
      <c r="AX3473" s="209">
        <f>IF(BB3473="S",IF(Q3473="1. Aceitou o programa",R3473-B3473,0),0)</f>
        <v>0</v>
      </c>
      <c r="AY3473" s="209">
        <f>IF(BB3473="S",IF(AND(S3473&lt;&gt;"",R3473&lt;&gt;""),S3473-R3473,0),0)</f>
        <v>94</v>
      </c>
      <c r="AZ3473" s="209">
        <f>IF(BB3473="S",IF(Q3473="1. Aceitou o programa",IF(OR(X3473="Não se Aplica",X3473=""),IF(OR(W3473="Não se Aplica",W3473=""),0,W3473-V3473),AVERAGE(X3473-W3473,W3473-V3473)),0),0)</f>
        <v>0</v>
      </c>
      <c r="BA3473" s="209">
        <f>IF(BB3473="S",IF(AND(Q3473="1. Aceitou o programa",AH3473="Realizada"),IFERROR(IF(AG3473="",0,AG3473-R3473),0),0),0)</f>
        <v>0</v>
      </c>
      <c r="BB3473" s="209" t="str">
        <f>_xlfn.XLOOKUP(U3473,'Lista Suspensa'!$AA$20:$AA$23,'Lista Suspensa'!$AB$20:$AB$23,"N/A")</f>
        <v>S</v>
      </c>
    </row>
    <row r="3474" spans="1:54" ht="12" customHeight="1">
      <c r="A3474" s="151" t="s">
        <v>121</v>
      </c>
      <c r="B3474" s="152">
        <v>45292</v>
      </c>
      <c r="C3474" s="153" t="s">
        <v>122</v>
      </c>
      <c r="D3474" s="153" t="s">
        <v>56</v>
      </c>
      <c r="E3474" s="244">
        <v>84618099</v>
      </c>
      <c r="F3474" s="144" t="s">
        <v>6350</v>
      </c>
      <c r="G3474" s="230"/>
      <c r="H3474" s="154">
        <v>32513</v>
      </c>
      <c r="I3474" s="153">
        <v>37</v>
      </c>
      <c r="J3474" s="148" t="s">
        <v>70</v>
      </c>
      <c r="K3474" s="153"/>
      <c r="L3474" s="153"/>
      <c r="M3474" s="153"/>
      <c r="N3474" s="153"/>
      <c r="O3474" s="155" t="s">
        <v>6351</v>
      </c>
      <c r="P3474" s="156" t="s">
        <v>60</v>
      </c>
      <c r="Q3474" s="157" t="s">
        <v>6294</v>
      </c>
      <c r="R3474" s="158">
        <v>45958</v>
      </c>
      <c r="S3474" s="159">
        <v>46052</v>
      </c>
      <c r="T3474" s="159" t="s">
        <v>62</v>
      </c>
      <c r="U3474" s="159" t="s">
        <v>6152</v>
      </c>
      <c r="V3474" s="154">
        <v>45958</v>
      </c>
      <c r="W3474" s="154"/>
      <c r="X3474" s="154"/>
      <c r="Y3474" s="160"/>
      <c r="Z3474" s="160"/>
      <c r="AA3474" s="153">
        <v>138</v>
      </c>
      <c r="AB3474" s="153">
        <v>1.66</v>
      </c>
      <c r="AC3474" s="182">
        <f t="shared" si="110"/>
        <v>50.079837421977068</v>
      </c>
      <c r="AD3474" s="153" t="str">
        <f t="shared" si="111"/>
        <v>OBESIDADE III</v>
      </c>
      <c r="AE3474" s="207" t="s">
        <v>135</v>
      </c>
      <c r="AF3474" s="153" t="s">
        <v>130</v>
      </c>
      <c r="AG3474" s="159"/>
      <c r="AH3474" s="153"/>
      <c r="AI3474" s="161"/>
      <c r="AJ3474" s="153"/>
      <c r="AK3474" s="153"/>
      <c r="AL3474" s="207" t="s">
        <v>143</v>
      </c>
      <c r="AM3474" s="207"/>
      <c r="AN3474" s="207"/>
      <c r="AO3474" s="207"/>
      <c r="AP3474" s="147" t="s">
        <v>466</v>
      </c>
      <c r="AQ3474" s="147" t="s">
        <v>67</v>
      </c>
      <c r="AR3474" s="147"/>
      <c r="AS3474" s="209" t="s">
        <v>68</v>
      </c>
      <c r="AT3474" s="223" t="str">
        <f>MONTH(B3474)&amp;"/"&amp;YEAR(B3474)</f>
        <v>1/2024</v>
      </c>
      <c r="AU3474" s="223">
        <f>WEEKNUM(B3474)-WEEKNUM(EOMONTH(B3474,-1)+1)+1</f>
        <v>1</v>
      </c>
      <c r="AV3474" s="209" t="str">
        <f>MONTH(R3474)&amp;"/"&amp;YEAR(R3474)</f>
        <v>10/2025</v>
      </c>
      <c r="AW3474" s="209">
        <f>WEEKNUM(R3474)-WEEKNUM(EOMONTH(R3474,-1)+1)+1</f>
        <v>5</v>
      </c>
      <c r="AX3474" s="209">
        <f>IF(BB3474="S",IF(Q3474="1. Aceitou o programa",R3474-B3474,0),0)</f>
        <v>0</v>
      </c>
      <c r="AY3474" s="209">
        <f>IF(BB3474="S",IF(AND(S3474&lt;&gt;"",R3474&lt;&gt;""),S3474-R3474,0),0)</f>
        <v>94</v>
      </c>
      <c r="AZ3474" s="209">
        <f>IF(BB3474="S",IF(Q3474="1. Aceitou o programa",IF(OR(X3474="Não se Aplica",X3474=""),IF(OR(W3474="Não se Aplica",W3474=""),0,W3474-V3474),AVERAGE(X3474-W3474,W3474-V3474)),0),0)</f>
        <v>0</v>
      </c>
      <c r="BA3474" s="209">
        <f>IF(BB3474="S",IF(AND(Q3474="1. Aceitou o programa",AH3474="Realizada"),IFERROR(IF(AG3474="",0,AG3474-R3474),0),0),0)</f>
        <v>0</v>
      </c>
      <c r="BB3474" s="209" t="str">
        <f>_xlfn.XLOOKUP(U3474,'Lista Suspensa'!$AA$20:$AA$23,'Lista Suspensa'!$AB$20:$AB$23,"N/A")</f>
        <v>S</v>
      </c>
    </row>
    <row r="3475" spans="1:54" ht="12" customHeight="1">
      <c r="A3475" s="151" t="s">
        <v>121</v>
      </c>
      <c r="B3475" s="152">
        <v>45292</v>
      </c>
      <c r="C3475" s="153" t="s">
        <v>122</v>
      </c>
      <c r="D3475" s="153" t="s">
        <v>56</v>
      </c>
      <c r="E3475" s="244">
        <v>94340214</v>
      </c>
      <c r="F3475" s="144" t="s">
        <v>6352</v>
      </c>
      <c r="G3475" s="230"/>
      <c r="H3475" s="154">
        <v>27754</v>
      </c>
      <c r="I3475" s="153">
        <v>50</v>
      </c>
      <c r="J3475" s="148" t="s">
        <v>70</v>
      </c>
      <c r="K3475" s="153" t="s">
        <v>101</v>
      </c>
      <c r="L3475" s="153"/>
      <c r="M3475" s="153"/>
      <c r="N3475" s="153"/>
      <c r="O3475" s="155" t="s">
        <v>6353</v>
      </c>
      <c r="P3475" s="156" t="s">
        <v>60</v>
      </c>
      <c r="Q3475" s="157" t="s">
        <v>6294</v>
      </c>
      <c r="R3475" s="158">
        <v>45957</v>
      </c>
      <c r="S3475" s="159">
        <v>46052</v>
      </c>
      <c r="T3475" s="159" t="s">
        <v>62</v>
      </c>
      <c r="U3475" s="159" t="s">
        <v>6152</v>
      </c>
      <c r="V3475" s="154">
        <v>45957</v>
      </c>
      <c r="W3475" s="154"/>
      <c r="X3475" s="154"/>
      <c r="Y3475" s="160"/>
      <c r="Z3475" s="160"/>
      <c r="AA3475" s="153">
        <v>95</v>
      </c>
      <c r="AB3475" s="153">
        <v>1.6</v>
      </c>
      <c r="AC3475" s="182">
        <f t="shared" si="110"/>
        <v>37.109374999999993</v>
      </c>
      <c r="AD3475" s="153" t="str">
        <f t="shared" si="111"/>
        <v>OBESIDADE II</v>
      </c>
      <c r="AE3475" s="207" t="s">
        <v>135</v>
      </c>
      <c r="AF3475" s="153" t="s">
        <v>130</v>
      </c>
      <c r="AG3475" s="159"/>
      <c r="AH3475" s="153"/>
      <c r="AI3475" s="161"/>
      <c r="AJ3475" s="153"/>
      <c r="AK3475" s="153"/>
      <c r="AL3475" s="207"/>
      <c r="AM3475" s="207"/>
      <c r="AN3475" s="207"/>
      <c r="AO3475" s="207"/>
      <c r="AP3475" s="147" t="s">
        <v>466</v>
      </c>
      <c r="AQ3475" s="147" t="s">
        <v>67</v>
      </c>
      <c r="AR3475" s="147"/>
      <c r="AS3475" s="209" t="s">
        <v>68</v>
      </c>
      <c r="AT3475" s="223" t="str">
        <f>MONTH(B3475)&amp;"/"&amp;YEAR(B3475)</f>
        <v>1/2024</v>
      </c>
      <c r="AU3475" s="223">
        <f>WEEKNUM(B3475)-WEEKNUM(EOMONTH(B3475,-1)+1)+1</f>
        <v>1</v>
      </c>
      <c r="AV3475" s="209" t="str">
        <f>MONTH(R3475)&amp;"/"&amp;YEAR(R3475)</f>
        <v>10/2025</v>
      </c>
      <c r="AW3475" s="209">
        <f>WEEKNUM(R3475)-WEEKNUM(EOMONTH(R3475,-1)+1)+1</f>
        <v>5</v>
      </c>
      <c r="AX3475" s="209">
        <f>IF(BB3475="S",IF(Q3475="1. Aceitou o programa",R3475-B3475,0),0)</f>
        <v>0</v>
      </c>
      <c r="AY3475" s="209">
        <f>IF(BB3475="S",IF(AND(S3475&lt;&gt;"",R3475&lt;&gt;""),S3475-R3475,0),0)</f>
        <v>95</v>
      </c>
      <c r="AZ3475" s="209">
        <f>IF(BB3475="S",IF(Q3475="1. Aceitou o programa",IF(OR(X3475="Não se Aplica",X3475=""),IF(OR(W3475="Não se Aplica",W3475=""),0,W3475-V3475),AVERAGE(X3475-W3475,W3475-V3475)),0),0)</f>
        <v>0</v>
      </c>
      <c r="BA3475" s="209">
        <f>IF(BB3475="S",IF(AND(Q3475="1. Aceitou o programa",AH3475="Realizada"),IFERROR(IF(AG3475="",0,AG3475-R3475),0),0),0)</f>
        <v>0</v>
      </c>
      <c r="BB3475" s="209" t="str">
        <f>_xlfn.XLOOKUP(U3475,'Lista Suspensa'!$AA$20:$AA$23,'Lista Suspensa'!$AB$20:$AB$23,"N/A")</f>
        <v>S</v>
      </c>
    </row>
    <row r="3476" spans="1:54" ht="12" customHeight="1">
      <c r="A3476" s="151" t="s">
        <v>121</v>
      </c>
      <c r="B3476" s="152">
        <v>45292</v>
      </c>
      <c r="C3476" s="153" t="s">
        <v>122</v>
      </c>
      <c r="D3476" s="153" t="s">
        <v>56</v>
      </c>
      <c r="E3476" s="244">
        <v>93791824</v>
      </c>
      <c r="F3476" s="144" t="s">
        <v>6354</v>
      </c>
      <c r="G3476" s="230"/>
      <c r="H3476" s="154">
        <v>32836</v>
      </c>
      <c r="I3476" s="153">
        <v>36</v>
      </c>
      <c r="J3476" s="148" t="s">
        <v>70</v>
      </c>
      <c r="K3476" s="153"/>
      <c r="L3476" s="153"/>
      <c r="M3476" s="153"/>
      <c r="N3476" s="153"/>
      <c r="O3476" s="155" t="s">
        <v>6355</v>
      </c>
      <c r="P3476" s="156" t="s">
        <v>60</v>
      </c>
      <c r="Q3476" s="157" t="s">
        <v>6294</v>
      </c>
      <c r="R3476" s="158">
        <v>45957</v>
      </c>
      <c r="S3476" s="159">
        <v>46052</v>
      </c>
      <c r="T3476" s="159" t="s">
        <v>62</v>
      </c>
      <c r="U3476" s="159" t="s">
        <v>6152</v>
      </c>
      <c r="V3476" s="154">
        <v>45957</v>
      </c>
      <c r="W3476" s="154"/>
      <c r="X3476" s="154"/>
      <c r="Y3476" s="160"/>
      <c r="Z3476" s="160"/>
      <c r="AA3476" s="153">
        <v>110</v>
      </c>
      <c r="AB3476" s="153">
        <v>1.68</v>
      </c>
      <c r="AC3476" s="182">
        <f t="shared" si="110"/>
        <v>38.973922902494337</v>
      </c>
      <c r="AD3476" s="153" t="str">
        <f t="shared" si="111"/>
        <v>OBESIDADE II</v>
      </c>
      <c r="AE3476" s="207" t="s">
        <v>135</v>
      </c>
      <c r="AF3476" s="153" t="s">
        <v>130</v>
      </c>
      <c r="AG3476" s="159"/>
      <c r="AH3476" s="153"/>
      <c r="AI3476" s="161"/>
      <c r="AJ3476" s="153"/>
      <c r="AK3476" s="153"/>
      <c r="AL3476" s="207"/>
      <c r="AM3476" s="207"/>
      <c r="AN3476" s="207"/>
      <c r="AO3476" s="207"/>
      <c r="AP3476" s="147" t="s">
        <v>466</v>
      </c>
      <c r="AQ3476" s="147" t="s">
        <v>67</v>
      </c>
      <c r="AR3476" s="147"/>
      <c r="AS3476" s="209" t="s">
        <v>68</v>
      </c>
      <c r="AT3476" s="223" t="str">
        <f>MONTH(B3476)&amp;"/"&amp;YEAR(B3476)</f>
        <v>1/2024</v>
      </c>
      <c r="AU3476" s="223">
        <f>WEEKNUM(B3476)-WEEKNUM(EOMONTH(B3476,-1)+1)+1</f>
        <v>1</v>
      </c>
      <c r="AV3476" s="209" t="str">
        <f>MONTH(R3476)&amp;"/"&amp;YEAR(R3476)</f>
        <v>10/2025</v>
      </c>
      <c r="AW3476" s="209">
        <f>WEEKNUM(R3476)-WEEKNUM(EOMONTH(R3476,-1)+1)+1</f>
        <v>5</v>
      </c>
      <c r="AX3476" s="209">
        <f>IF(BB3476="S",IF(Q3476="1. Aceitou o programa",R3476-B3476,0),0)</f>
        <v>0</v>
      </c>
      <c r="AY3476" s="209">
        <f>IF(BB3476="S",IF(AND(S3476&lt;&gt;"",R3476&lt;&gt;""),S3476-R3476,0),0)</f>
        <v>95</v>
      </c>
      <c r="AZ3476" s="209">
        <f>IF(BB3476="S",IF(Q3476="1. Aceitou o programa",IF(OR(X3476="Não se Aplica",X3476=""),IF(OR(W3476="Não se Aplica",W3476=""),0,W3476-V3476),AVERAGE(X3476-W3476,W3476-V3476)),0),0)</f>
        <v>0</v>
      </c>
      <c r="BA3476" s="209">
        <f>IF(BB3476="S",IF(AND(Q3476="1. Aceitou o programa",AH3476="Realizada"),IFERROR(IF(AG3476="",0,AG3476-R3476),0),0),0)</f>
        <v>0</v>
      </c>
      <c r="BB3476" s="209" t="str">
        <f>_xlfn.XLOOKUP(U3476,'Lista Suspensa'!$AA$20:$AA$23,'Lista Suspensa'!$AB$20:$AB$23,"N/A")</f>
        <v>S</v>
      </c>
    </row>
    <row r="3477" spans="1:54" ht="12" customHeight="1">
      <c r="A3477" s="151" t="s">
        <v>67</v>
      </c>
      <c r="B3477" s="152">
        <v>46041</v>
      </c>
      <c r="C3477" s="153" t="s">
        <v>122</v>
      </c>
      <c r="D3477" s="153" t="s">
        <v>443</v>
      </c>
      <c r="E3477" s="244">
        <v>92638376</v>
      </c>
      <c r="F3477" s="144" t="s">
        <v>6356</v>
      </c>
      <c r="G3477" s="230"/>
      <c r="H3477" s="154">
        <v>30475</v>
      </c>
      <c r="I3477" s="153">
        <v>42</v>
      </c>
      <c r="J3477" s="148" t="s">
        <v>70</v>
      </c>
      <c r="K3477" s="153" t="s">
        <v>59</v>
      </c>
      <c r="L3477" s="153"/>
      <c r="M3477" s="153"/>
      <c r="N3477" s="153">
        <v>380</v>
      </c>
      <c r="O3477" s="155" t="s">
        <v>6357</v>
      </c>
      <c r="P3477" s="156" t="s">
        <v>60</v>
      </c>
      <c r="Q3477" s="157" t="s">
        <v>6294</v>
      </c>
      <c r="R3477" s="158">
        <v>45951</v>
      </c>
      <c r="S3477" s="159">
        <v>46052</v>
      </c>
      <c r="T3477" s="159" t="s">
        <v>62</v>
      </c>
      <c r="U3477" s="159" t="s">
        <v>6152</v>
      </c>
      <c r="V3477" s="154">
        <v>45951</v>
      </c>
      <c r="W3477" s="154"/>
      <c r="X3477" s="154"/>
      <c r="Y3477" s="160" t="s">
        <v>827</v>
      </c>
      <c r="Z3477" s="160"/>
      <c r="AA3477" s="153"/>
      <c r="AB3477" s="153"/>
      <c r="AC3477" s="182" t="e">
        <f t="shared" si="110"/>
        <v>#DIV/0!</v>
      </c>
      <c r="AD3477" s="153" t="e">
        <f t="shared" si="111"/>
        <v>#DIV/0!</v>
      </c>
      <c r="AE3477" s="207"/>
      <c r="AF3477" s="153"/>
      <c r="AG3477" s="159"/>
      <c r="AH3477" s="153"/>
      <c r="AI3477" s="161"/>
      <c r="AJ3477" s="153"/>
      <c r="AK3477" s="153"/>
      <c r="AL3477" s="207" t="s">
        <v>85</v>
      </c>
      <c r="AM3477" s="207" t="s">
        <v>86</v>
      </c>
      <c r="AN3477" s="207" t="s">
        <v>191</v>
      </c>
      <c r="AO3477" s="207"/>
      <c r="AP3477" s="147" t="s">
        <v>466</v>
      </c>
      <c r="AQ3477" s="147" t="s">
        <v>67</v>
      </c>
      <c r="AR3477" s="147"/>
      <c r="AS3477" s="209" t="s">
        <v>68</v>
      </c>
      <c r="AT3477" s="223" t="str">
        <f>MONTH(B3477)&amp;"/"&amp;YEAR(B3477)</f>
        <v>1/2026</v>
      </c>
      <c r="AU3477" s="223">
        <f>WEEKNUM(B3477)-WEEKNUM(EOMONTH(B3477,-1)+1)+1</f>
        <v>4</v>
      </c>
      <c r="AV3477" s="209" t="str">
        <f>MONTH(R3477)&amp;"/"&amp;YEAR(R3477)</f>
        <v>10/2025</v>
      </c>
      <c r="AW3477" s="209">
        <f>WEEKNUM(R3477)-WEEKNUM(EOMONTH(R3477,-1)+1)+1</f>
        <v>4</v>
      </c>
      <c r="AX3477" s="209">
        <f>IF(BB3477="S",IF(Q3477="1. Aceitou o programa",R3477-B3477,0),0)</f>
        <v>0</v>
      </c>
      <c r="AY3477" s="209">
        <f>IF(BB3477="S",IF(AND(S3477&lt;&gt;"",R3477&lt;&gt;""),S3477-R3477,0),0)</f>
        <v>101</v>
      </c>
      <c r="AZ3477" s="209">
        <f>IF(BB3477="S",IF(Q3477="1. Aceitou o programa",IF(OR(X3477="Não se Aplica",X3477=""),IF(OR(W3477="Não se Aplica",W3477=""),0,W3477-V3477),AVERAGE(X3477-W3477,W3477-V3477)),0),0)</f>
        <v>0</v>
      </c>
      <c r="BA3477" s="209">
        <f>IF(BB3477="S",IF(AND(Q3477="1. Aceitou o programa",AH3477="Realizada"),IFERROR(IF(AG3477="",0,AG3477-R3477),0),0),0)</f>
        <v>0</v>
      </c>
      <c r="BB3477" s="209" t="str">
        <f>_xlfn.XLOOKUP(U3477,'Lista Suspensa'!$AA$20:$AA$23,'Lista Suspensa'!$AB$20:$AB$23,"N/A")</f>
        <v>S</v>
      </c>
    </row>
    <row r="3478" spans="1:54" ht="12" customHeight="1">
      <c r="A3478" s="151" t="s">
        <v>121</v>
      </c>
      <c r="B3478" s="152">
        <v>45292</v>
      </c>
      <c r="C3478" s="153" t="s">
        <v>122</v>
      </c>
      <c r="D3478" s="153" t="s">
        <v>56</v>
      </c>
      <c r="E3478" s="244">
        <v>554372177</v>
      </c>
      <c r="F3478" s="144" t="s">
        <v>6358</v>
      </c>
      <c r="G3478" s="230"/>
      <c r="H3478" s="154">
        <v>36871</v>
      </c>
      <c r="I3478" s="153">
        <v>25</v>
      </c>
      <c r="J3478" s="148" t="s">
        <v>70</v>
      </c>
      <c r="K3478" s="153" t="s">
        <v>988</v>
      </c>
      <c r="L3478" s="153"/>
      <c r="M3478" s="153"/>
      <c r="N3478" s="153"/>
      <c r="O3478" s="155" t="s">
        <v>6359</v>
      </c>
      <c r="P3478" s="156" t="s">
        <v>60</v>
      </c>
      <c r="Q3478" s="157" t="s">
        <v>6294</v>
      </c>
      <c r="R3478" s="158">
        <v>45951</v>
      </c>
      <c r="S3478" s="159">
        <v>46052</v>
      </c>
      <c r="T3478" s="159" t="s">
        <v>62</v>
      </c>
      <c r="U3478" s="159" t="s">
        <v>6152</v>
      </c>
      <c r="V3478" s="154">
        <v>45951</v>
      </c>
      <c r="W3478" s="154"/>
      <c r="X3478" s="154"/>
      <c r="Y3478" s="160"/>
      <c r="Z3478" s="160"/>
      <c r="AA3478" s="153">
        <v>83</v>
      </c>
      <c r="AB3478" s="153">
        <v>1.63</v>
      </c>
      <c r="AC3478" s="182">
        <f t="shared" si="110"/>
        <v>31.239414355075468</v>
      </c>
      <c r="AD3478" s="153" t="str">
        <f t="shared" si="111"/>
        <v>OBESIDADE I</v>
      </c>
      <c r="AE3478" s="207" t="s">
        <v>135</v>
      </c>
      <c r="AF3478" s="153" t="s">
        <v>130</v>
      </c>
      <c r="AG3478" s="159"/>
      <c r="AH3478" s="153"/>
      <c r="AI3478" s="161"/>
      <c r="AJ3478" s="153"/>
      <c r="AK3478" s="153"/>
      <c r="AL3478" s="207"/>
      <c r="AM3478" s="207"/>
      <c r="AN3478" s="207"/>
      <c r="AO3478" s="207"/>
      <c r="AP3478" s="147" t="s">
        <v>466</v>
      </c>
      <c r="AQ3478" s="147" t="s">
        <v>67</v>
      </c>
      <c r="AR3478" s="147"/>
      <c r="AS3478" s="209" t="s">
        <v>68</v>
      </c>
      <c r="AT3478" s="223" t="str">
        <f>MONTH(B3478)&amp;"/"&amp;YEAR(B3478)</f>
        <v>1/2024</v>
      </c>
      <c r="AU3478" s="223">
        <f>WEEKNUM(B3478)-WEEKNUM(EOMONTH(B3478,-1)+1)+1</f>
        <v>1</v>
      </c>
      <c r="AV3478" s="209" t="str">
        <f>MONTH(R3478)&amp;"/"&amp;YEAR(R3478)</f>
        <v>10/2025</v>
      </c>
      <c r="AW3478" s="209">
        <f>WEEKNUM(R3478)-WEEKNUM(EOMONTH(R3478,-1)+1)+1</f>
        <v>4</v>
      </c>
      <c r="AX3478" s="209">
        <f>IF(BB3478="S",IF(Q3478="1. Aceitou o programa",R3478-B3478,0),0)</f>
        <v>0</v>
      </c>
      <c r="AY3478" s="209">
        <f>IF(BB3478="S",IF(AND(S3478&lt;&gt;"",R3478&lt;&gt;""),S3478-R3478,0),0)</f>
        <v>101</v>
      </c>
      <c r="AZ3478" s="209">
        <f>IF(BB3478="S",IF(Q3478="1. Aceitou o programa",IF(OR(X3478="Não se Aplica",X3478=""),IF(OR(W3478="Não se Aplica",W3478=""),0,W3478-V3478),AVERAGE(X3478-W3478,W3478-V3478)),0),0)</f>
        <v>0</v>
      </c>
      <c r="BA3478" s="209">
        <f>IF(BB3478="S",IF(AND(Q3478="1. Aceitou o programa",AH3478="Realizada"),IFERROR(IF(AG3478="",0,AG3478-R3478),0),0),0)</f>
        <v>0</v>
      </c>
      <c r="BB3478" s="209" t="str">
        <f>_xlfn.XLOOKUP(U3478,'Lista Suspensa'!$AA$20:$AA$23,'Lista Suspensa'!$AB$20:$AB$23,"N/A")</f>
        <v>S</v>
      </c>
    </row>
    <row r="3479" spans="1:54" ht="12" customHeight="1">
      <c r="A3479" s="151" t="s">
        <v>121</v>
      </c>
      <c r="B3479" s="152">
        <v>45292</v>
      </c>
      <c r="C3479" s="153" t="s">
        <v>122</v>
      </c>
      <c r="D3479" s="153" t="s">
        <v>56</v>
      </c>
      <c r="E3479" s="244">
        <v>89327204</v>
      </c>
      <c r="F3479" s="144" t="s">
        <v>6360</v>
      </c>
      <c r="G3479" s="230"/>
      <c r="H3479" s="154">
        <v>29953</v>
      </c>
      <c r="I3479" s="153">
        <v>44</v>
      </c>
      <c r="J3479" s="148" t="s">
        <v>70</v>
      </c>
      <c r="K3479" s="153" t="s">
        <v>101</v>
      </c>
      <c r="L3479" s="153"/>
      <c r="M3479" s="153"/>
      <c r="N3479" s="153"/>
      <c r="O3479" s="155" t="s">
        <v>6361</v>
      </c>
      <c r="P3479" s="156" t="s">
        <v>60</v>
      </c>
      <c r="Q3479" s="157" t="s">
        <v>6294</v>
      </c>
      <c r="R3479" s="158">
        <v>45951</v>
      </c>
      <c r="S3479" s="159">
        <v>46052</v>
      </c>
      <c r="T3479" s="159" t="s">
        <v>62</v>
      </c>
      <c r="U3479" s="159" t="s">
        <v>6152</v>
      </c>
      <c r="V3479" s="154">
        <v>45951</v>
      </c>
      <c r="W3479" s="154"/>
      <c r="X3479" s="154"/>
      <c r="Y3479" s="160"/>
      <c r="Z3479" s="160" t="s">
        <v>128</v>
      </c>
      <c r="AA3479" s="153">
        <v>96</v>
      </c>
      <c r="AB3479" s="153">
        <v>1.63</v>
      </c>
      <c r="AC3479" s="182">
        <f t="shared" si="110"/>
        <v>36.132334675749938</v>
      </c>
      <c r="AD3479" s="153" t="str">
        <f t="shared" si="111"/>
        <v>OBESIDADE II</v>
      </c>
      <c r="AE3479" s="207" t="s">
        <v>135</v>
      </c>
      <c r="AF3479" s="153" t="s">
        <v>130</v>
      </c>
      <c r="AG3479" s="159"/>
      <c r="AH3479" s="153"/>
      <c r="AI3479" s="161"/>
      <c r="AJ3479" s="153"/>
      <c r="AK3479" s="153"/>
      <c r="AL3479" s="207"/>
      <c r="AM3479" s="207"/>
      <c r="AN3479" s="207"/>
      <c r="AO3479" s="207"/>
      <c r="AP3479" s="147" t="s">
        <v>466</v>
      </c>
      <c r="AQ3479" s="147" t="s">
        <v>67</v>
      </c>
      <c r="AR3479" s="147"/>
      <c r="AS3479" s="209" t="s">
        <v>68</v>
      </c>
      <c r="AT3479" s="223" t="str">
        <f>MONTH(B3479)&amp;"/"&amp;YEAR(B3479)</f>
        <v>1/2024</v>
      </c>
      <c r="AU3479" s="223">
        <f>WEEKNUM(B3479)-WEEKNUM(EOMONTH(B3479,-1)+1)+1</f>
        <v>1</v>
      </c>
      <c r="AV3479" s="209" t="str">
        <f>MONTH(R3479)&amp;"/"&amp;YEAR(R3479)</f>
        <v>10/2025</v>
      </c>
      <c r="AW3479" s="209">
        <f>WEEKNUM(R3479)-WEEKNUM(EOMONTH(R3479,-1)+1)+1</f>
        <v>4</v>
      </c>
      <c r="AX3479" s="209">
        <f>IF(BB3479="S",IF(Q3479="1. Aceitou o programa",R3479-B3479,0),0)</f>
        <v>0</v>
      </c>
      <c r="AY3479" s="209">
        <f>IF(BB3479="S",IF(AND(S3479&lt;&gt;"",R3479&lt;&gt;""),S3479-R3479,0),0)</f>
        <v>101</v>
      </c>
      <c r="AZ3479" s="209">
        <f>IF(BB3479="S",IF(Q3479="1. Aceitou o programa",IF(OR(X3479="Não se Aplica",X3479=""),IF(OR(W3479="Não se Aplica",W3479=""),0,W3479-V3479),AVERAGE(X3479-W3479,W3479-V3479)),0),0)</f>
        <v>0</v>
      </c>
      <c r="BA3479" s="209">
        <f>IF(BB3479="S",IF(AND(Q3479="1. Aceitou o programa",AH3479="Realizada"),IFERROR(IF(AG3479="",0,AG3479-R3479),0),0),0)</f>
        <v>0</v>
      </c>
      <c r="BB3479" s="209" t="str">
        <f>_xlfn.XLOOKUP(U3479,'Lista Suspensa'!$AA$20:$AA$23,'Lista Suspensa'!$AB$20:$AB$23,"N/A")</f>
        <v>S</v>
      </c>
    </row>
    <row r="3480" spans="1:54" ht="12" customHeight="1">
      <c r="A3480" s="151" t="s">
        <v>121</v>
      </c>
      <c r="B3480" s="152">
        <v>45292</v>
      </c>
      <c r="C3480" s="153" t="s">
        <v>122</v>
      </c>
      <c r="D3480" s="153" t="s">
        <v>56</v>
      </c>
      <c r="E3480" s="244">
        <v>93062821</v>
      </c>
      <c r="F3480" s="144" t="s">
        <v>6362</v>
      </c>
      <c r="G3480" s="230"/>
      <c r="H3480" s="154">
        <v>26266</v>
      </c>
      <c r="I3480" s="153">
        <v>54</v>
      </c>
      <c r="J3480" s="148" t="s">
        <v>70</v>
      </c>
      <c r="K3480" s="153" t="s">
        <v>101</v>
      </c>
      <c r="L3480" s="153"/>
      <c r="M3480" s="153"/>
      <c r="N3480" s="153"/>
      <c r="O3480" s="155" t="s">
        <v>6363</v>
      </c>
      <c r="P3480" s="156" t="s">
        <v>60</v>
      </c>
      <c r="Q3480" s="157" t="s">
        <v>6294</v>
      </c>
      <c r="R3480" s="158">
        <v>45950</v>
      </c>
      <c r="S3480" s="159">
        <v>46052</v>
      </c>
      <c r="T3480" s="159" t="s">
        <v>62</v>
      </c>
      <c r="U3480" s="159" t="s">
        <v>6152</v>
      </c>
      <c r="V3480" s="154">
        <v>45950</v>
      </c>
      <c r="W3480" s="154"/>
      <c r="X3480" s="154"/>
      <c r="Y3480" s="160"/>
      <c r="Z3480" s="160"/>
      <c r="AA3480" s="153">
        <v>82</v>
      </c>
      <c r="AB3480" s="153">
        <v>1.62</v>
      </c>
      <c r="AC3480" s="182">
        <f t="shared" si="110"/>
        <v>31.245237006553872</v>
      </c>
      <c r="AD3480" s="153" t="str">
        <f t="shared" si="111"/>
        <v>OBESIDADE I</v>
      </c>
      <c r="AE3480" s="207" t="s">
        <v>135</v>
      </c>
      <c r="AF3480" s="153" t="s">
        <v>130</v>
      </c>
      <c r="AG3480" s="159"/>
      <c r="AH3480" s="153"/>
      <c r="AI3480" s="161"/>
      <c r="AJ3480" s="153"/>
      <c r="AK3480" s="153"/>
      <c r="AL3480" s="207"/>
      <c r="AM3480" s="207"/>
      <c r="AN3480" s="207"/>
      <c r="AO3480" s="207"/>
      <c r="AP3480" s="147" t="s">
        <v>466</v>
      </c>
      <c r="AQ3480" s="147" t="s">
        <v>67</v>
      </c>
      <c r="AR3480" s="147"/>
      <c r="AS3480" s="209" t="s">
        <v>68</v>
      </c>
      <c r="AT3480" s="223" t="str">
        <f>MONTH(B3480)&amp;"/"&amp;YEAR(B3480)</f>
        <v>1/2024</v>
      </c>
      <c r="AU3480" s="223">
        <f>WEEKNUM(B3480)-WEEKNUM(EOMONTH(B3480,-1)+1)+1</f>
        <v>1</v>
      </c>
      <c r="AV3480" s="209" t="str">
        <f>MONTH(R3480)&amp;"/"&amp;YEAR(R3480)</f>
        <v>10/2025</v>
      </c>
      <c r="AW3480" s="209">
        <f>WEEKNUM(R3480)-WEEKNUM(EOMONTH(R3480,-1)+1)+1</f>
        <v>4</v>
      </c>
      <c r="AX3480" s="209">
        <f>IF(BB3480="S",IF(Q3480="1. Aceitou o programa",R3480-B3480,0),0)</f>
        <v>0</v>
      </c>
      <c r="AY3480" s="209">
        <f>IF(BB3480="S",IF(AND(S3480&lt;&gt;"",R3480&lt;&gt;""),S3480-R3480,0),0)</f>
        <v>102</v>
      </c>
      <c r="AZ3480" s="209">
        <f>IF(BB3480="S",IF(Q3480="1. Aceitou o programa",IF(OR(X3480="Não se Aplica",X3480=""),IF(OR(W3480="Não se Aplica",W3480=""),0,W3480-V3480),AVERAGE(X3480-W3480,W3480-V3480)),0),0)</f>
        <v>0</v>
      </c>
      <c r="BA3480" s="209">
        <f>IF(BB3480="S",IF(AND(Q3480="1. Aceitou o programa",AH3480="Realizada"),IFERROR(IF(AG3480="",0,AG3480-R3480),0),0),0)</f>
        <v>0</v>
      </c>
      <c r="BB3480" s="209" t="str">
        <f>_xlfn.XLOOKUP(U3480,'Lista Suspensa'!$AA$20:$AA$23,'Lista Suspensa'!$AB$20:$AB$23,"N/A")</f>
        <v>S</v>
      </c>
    </row>
    <row r="3481" spans="1:54" ht="12" customHeight="1">
      <c r="A3481" s="151" t="s">
        <v>121</v>
      </c>
      <c r="B3481" s="152">
        <v>45292</v>
      </c>
      <c r="C3481" s="153" t="s">
        <v>122</v>
      </c>
      <c r="D3481" s="153" t="s">
        <v>56</v>
      </c>
      <c r="E3481" s="244">
        <v>94622375</v>
      </c>
      <c r="F3481" s="144" t="s">
        <v>6364</v>
      </c>
      <c r="G3481" s="230"/>
      <c r="H3481" s="154">
        <v>31302</v>
      </c>
      <c r="I3481" s="153">
        <v>40</v>
      </c>
      <c r="J3481" s="148" t="s">
        <v>58</v>
      </c>
      <c r="K3481" s="153" t="s">
        <v>59</v>
      </c>
      <c r="L3481" s="153"/>
      <c r="M3481" s="153"/>
      <c r="N3481" s="153"/>
      <c r="O3481" s="155" t="s">
        <v>6365</v>
      </c>
      <c r="P3481" s="156" t="s">
        <v>60</v>
      </c>
      <c r="Q3481" s="157" t="s">
        <v>6294</v>
      </c>
      <c r="R3481" s="158">
        <v>45950</v>
      </c>
      <c r="S3481" s="159">
        <v>46052</v>
      </c>
      <c r="T3481" s="159" t="s">
        <v>62</v>
      </c>
      <c r="U3481" s="159" t="s">
        <v>6152</v>
      </c>
      <c r="V3481" s="154">
        <v>45950</v>
      </c>
      <c r="W3481" s="154"/>
      <c r="X3481" s="154"/>
      <c r="Y3481" s="160"/>
      <c r="Z3481" s="160"/>
      <c r="AA3481" s="153">
        <v>110</v>
      </c>
      <c r="AB3481" s="153">
        <v>1.63</v>
      </c>
      <c r="AC3481" s="182">
        <f t="shared" si="110"/>
        <v>41.401633482630139</v>
      </c>
      <c r="AD3481" s="153" t="str">
        <f t="shared" si="111"/>
        <v>OBESIDADE III</v>
      </c>
      <c r="AE3481" s="207" t="s">
        <v>135</v>
      </c>
      <c r="AF3481" s="153" t="s">
        <v>130</v>
      </c>
      <c r="AG3481" s="159"/>
      <c r="AH3481" s="153"/>
      <c r="AI3481" s="161"/>
      <c r="AJ3481" s="153"/>
      <c r="AK3481" s="153"/>
      <c r="AL3481" s="207"/>
      <c r="AM3481" s="207"/>
      <c r="AN3481" s="207"/>
      <c r="AO3481" s="207"/>
      <c r="AP3481" s="147" t="s">
        <v>466</v>
      </c>
      <c r="AQ3481" s="147" t="s">
        <v>67</v>
      </c>
      <c r="AR3481" s="147"/>
      <c r="AS3481" s="209" t="s">
        <v>68</v>
      </c>
      <c r="AT3481" s="223" t="str">
        <f>MONTH(B3481)&amp;"/"&amp;YEAR(B3481)</f>
        <v>1/2024</v>
      </c>
      <c r="AU3481" s="223">
        <f>WEEKNUM(B3481)-WEEKNUM(EOMONTH(B3481,-1)+1)+1</f>
        <v>1</v>
      </c>
      <c r="AV3481" s="209" t="str">
        <f>MONTH(R3481)&amp;"/"&amp;YEAR(R3481)</f>
        <v>10/2025</v>
      </c>
      <c r="AW3481" s="209">
        <f>WEEKNUM(R3481)-WEEKNUM(EOMONTH(R3481,-1)+1)+1</f>
        <v>4</v>
      </c>
      <c r="AX3481" s="209">
        <f>IF(BB3481="S",IF(Q3481="1. Aceitou o programa",R3481-B3481,0),0)</f>
        <v>0</v>
      </c>
      <c r="AY3481" s="209">
        <f>IF(BB3481="S",IF(AND(S3481&lt;&gt;"",R3481&lt;&gt;""),S3481-R3481,0),0)</f>
        <v>102</v>
      </c>
      <c r="AZ3481" s="209">
        <f>IF(BB3481="S",IF(Q3481="1. Aceitou o programa",IF(OR(X3481="Não se Aplica",X3481=""),IF(OR(W3481="Não se Aplica",W3481=""),0,W3481-V3481),AVERAGE(X3481-W3481,W3481-V3481)),0),0)</f>
        <v>0</v>
      </c>
      <c r="BA3481" s="209">
        <f>IF(BB3481="S",IF(AND(Q3481="1. Aceitou o programa",AH3481="Realizada"),IFERROR(IF(AG3481="",0,AG3481-R3481),0),0),0)</f>
        <v>0</v>
      </c>
      <c r="BB3481" s="209" t="str">
        <f>_xlfn.XLOOKUP(U3481,'Lista Suspensa'!$AA$20:$AA$23,'Lista Suspensa'!$AB$20:$AB$23,"N/A")</f>
        <v>S</v>
      </c>
    </row>
    <row r="3482" spans="1:54" ht="12" customHeight="1">
      <c r="A3482" s="151" t="s">
        <v>121</v>
      </c>
      <c r="B3482" s="152">
        <v>45292</v>
      </c>
      <c r="C3482" s="153" t="s">
        <v>122</v>
      </c>
      <c r="D3482" s="153" t="s">
        <v>56</v>
      </c>
      <c r="E3482" s="244">
        <v>85768989</v>
      </c>
      <c r="F3482" s="144" t="s">
        <v>6366</v>
      </c>
      <c r="G3482" s="230"/>
      <c r="H3482" s="154">
        <v>31079</v>
      </c>
      <c r="I3482" s="153">
        <v>41</v>
      </c>
      <c r="J3482" s="148" t="s">
        <v>58</v>
      </c>
      <c r="K3482" s="153"/>
      <c r="L3482" s="153"/>
      <c r="M3482" s="153"/>
      <c r="N3482" s="153"/>
      <c r="O3482" s="155" t="s">
        <v>6367</v>
      </c>
      <c r="P3482" s="156" t="s">
        <v>60</v>
      </c>
      <c r="Q3482" s="157" t="s">
        <v>6294</v>
      </c>
      <c r="R3482" s="158">
        <v>45945</v>
      </c>
      <c r="S3482" s="159">
        <v>46052</v>
      </c>
      <c r="T3482" s="159" t="s">
        <v>62</v>
      </c>
      <c r="U3482" s="159" t="s">
        <v>6152</v>
      </c>
      <c r="V3482" s="154">
        <v>45945</v>
      </c>
      <c r="W3482" s="154"/>
      <c r="X3482" s="154"/>
      <c r="Y3482" s="160"/>
      <c r="Z3482" s="160"/>
      <c r="AA3482" s="153">
        <v>113</v>
      </c>
      <c r="AB3482" s="153">
        <v>1.69</v>
      </c>
      <c r="AC3482" s="182">
        <f t="shared" si="110"/>
        <v>39.564441020972659</v>
      </c>
      <c r="AD3482" s="153" t="str">
        <f t="shared" si="111"/>
        <v>OBESIDADE II</v>
      </c>
      <c r="AE3482" s="207" t="s">
        <v>135</v>
      </c>
      <c r="AF3482" s="153" t="s">
        <v>130</v>
      </c>
      <c r="AG3482" s="159"/>
      <c r="AH3482" s="153"/>
      <c r="AI3482" s="161"/>
      <c r="AJ3482" s="153"/>
      <c r="AK3482" s="153"/>
      <c r="AL3482" s="207"/>
      <c r="AM3482" s="207"/>
      <c r="AN3482" s="207"/>
      <c r="AO3482" s="207"/>
      <c r="AP3482" s="147" t="s">
        <v>466</v>
      </c>
      <c r="AQ3482" s="147" t="s">
        <v>67</v>
      </c>
      <c r="AR3482" s="147"/>
      <c r="AS3482" s="209" t="s">
        <v>68</v>
      </c>
      <c r="AT3482" s="223" t="str">
        <f>MONTH(B3482)&amp;"/"&amp;YEAR(B3482)</f>
        <v>1/2024</v>
      </c>
      <c r="AU3482" s="223">
        <f>WEEKNUM(B3482)-WEEKNUM(EOMONTH(B3482,-1)+1)+1</f>
        <v>1</v>
      </c>
      <c r="AV3482" s="209" t="str">
        <f>MONTH(R3482)&amp;"/"&amp;YEAR(R3482)</f>
        <v>10/2025</v>
      </c>
      <c r="AW3482" s="209">
        <f>WEEKNUM(R3482)-WEEKNUM(EOMONTH(R3482,-1)+1)+1</f>
        <v>3</v>
      </c>
      <c r="AX3482" s="209">
        <f>IF(BB3482="S",IF(Q3482="1. Aceitou o programa",R3482-B3482,0),0)</f>
        <v>0</v>
      </c>
      <c r="AY3482" s="209">
        <f>IF(BB3482="S",IF(AND(S3482&lt;&gt;"",R3482&lt;&gt;""),S3482-R3482,0),0)</f>
        <v>107</v>
      </c>
      <c r="AZ3482" s="209">
        <f>IF(BB3482="S",IF(Q3482="1. Aceitou o programa",IF(OR(X3482="Não se Aplica",X3482=""),IF(OR(W3482="Não se Aplica",W3482=""),0,W3482-V3482),AVERAGE(X3482-W3482,W3482-V3482)),0),0)</f>
        <v>0</v>
      </c>
      <c r="BA3482" s="209">
        <f>IF(BB3482="S",IF(AND(Q3482="1. Aceitou o programa",AH3482="Realizada"),IFERROR(IF(AG3482="",0,AG3482-R3482),0),0),0)</f>
        <v>0</v>
      </c>
      <c r="BB3482" s="209" t="str">
        <f>_xlfn.XLOOKUP(U3482,'Lista Suspensa'!$AA$20:$AA$23,'Lista Suspensa'!$AB$20:$AB$23,"N/A")</f>
        <v>S</v>
      </c>
    </row>
    <row r="3483" spans="1:54" ht="12" customHeight="1">
      <c r="A3483" s="151" t="s">
        <v>121</v>
      </c>
      <c r="B3483" s="152">
        <v>45292</v>
      </c>
      <c r="C3483" s="153" t="s">
        <v>122</v>
      </c>
      <c r="D3483" s="153" t="s">
        <v>56</v>
      </c>
      <c r="E3483" s="244">
        <v>93119992</v>
      </c>
      <c r="F3483" s="144" t="s">
        <v>6368</v>
      </c>
      <c r="G3483" s="230"/>
      <c r="H3483" s="154">
        <v>31660</v>
      </c>
      <c r="I3483" s="153">
        <v>39</v>
      </c>
      <c r="J3483" s="148" t="s">
        <v>58</v>
      </c>
      <c r="K3483" s="153"/>
      <c r="L3483" s="153"/>
      <c r="M3483" s="153"/>
      <c r="N3483" s="153"/>
      <c r="O3483" s="155" t="s">
        <v>6369</v>
      </c>
      <c r="P3483" s="156" t="s">
        <v>60</v>
      </c>
      <c r="Q3483" s="157" t="s">
        <v>6294</v>
      </c>
      <c r="R3483" s="158">
        <v>45945</v>
      </c>
      <c r="S3483" s="159">
        <v>46052</v>
      </c>
      <c r="T3483" s="159" t="s">
        <v>62</v>
      </c>
      <c r="U3483" s="159" t="s">
        <v>6152</v>
      </c>
      <c r="V3483" s="154">
        <v>45945</v>
      </c>
      <c r="W3483" s="154"/>
      <c r="X3483" s="154"/>
      <c r="Y3483" s="160"/>
      <c r="Z3483" s="160"/>
      <c r="AA3483" s="153">
        <v>115</v>
      </c>
      <c r="AB3483" s="153">
        <v>1.88</v>
      </c>
      <c r="AC3483" s="182">
        <f t="shared" si="110"/>
        <v>32.537347215934815</v>
      </c>
      <c r="AD3483" s="153" t="str">
        <f t="shared" si="111"/>
        <v>OBESIDADE I</v>
      </c>
      <c r="AE3483" s="207" t="s">
        <v>135</v>
      </c>
      <c r="AF3483" s="153" t="s">
        <v>130</v>
      </c>
      <c r="AG3483" s="159"/>
      <c r="AH3483" s="153"/>
      <c r="AI3483" s="161"/>
      <c r="AJ3483" s="153"/>
      <c r="AK3483" s="153"/>
      <c r="AL3483" s="207"/>
      <c r="AM3483" s="207"/>
      <c r="AN3483" s="207"/>
      <c r="AO3483" s="207"/>
      <c r="AP3483" s="147" t="s">
        <v>466</v>
      </c>
      <c r="AQ3483" s="147" t="s">
        <v>67</v>
      </c>
      <c r="AR3483" s="147"/>
      <c r="AS3483" s="209" t="s">
        <v>68</v>
      </c>
      <c r="AT3483" s="223" t="str">
        <f>MONTH(B3483)&amp;"/"&amp;YEAR(B3483)</f>
        <v>1/2024</v>
      </c>
      <c r="AU3483" s="223">
        <f>WEEKNUM(B3483)-WEEKNUM(EOMONTH(B3483,-1)+1)+1</f>
        <v>1</v>
      </c>
      <c r="AV3483" s="209" t="str">
        <f>MONTH(R3483)&amp;"/"&amp;YEAR(R3483)</f>
        <v>10/2025</v>
      </c>
      <c r="AW3483" s="209">
        <f>WEEKNUM(R3483)-WEEKNUM(EOMONTH(R3483,-1)+1)+1</f>
        <v>3</v>
      </c>
      <c r="AX3483" s="209">
        <f>IF(BB3483="S",IF(Q3483="1. Aceitou o programa",R3483-B3483,0),0)</f>
        <v>0</v>
      </c>
      <c r="AY3483" s="209">
        <f>IF(BB3483="S",IF(AND(S3483&lt;&gt;"",R3483&lt;&gt;""),S3483-R3483,0),0)</f>
        <v>107</v>
      </c>
      <c r="AZ3483" s="209">
        <f>IF(BB3483="S",IF(Q3483="1. Aceitou o programa",IF(OR(X3483="Não se Aplica",X3483=""),IF(OR(W3483="Não se Aplica",W3483=""),0,W3483-V3483),AVERAGE(X3483-W3483,W3483-V3483)),0),0)</f>
        <v>0</v>
      </c>
      <c r="BA3483" s="209">
        <f>IF(BB3483="S",IF(AND(Q3483="1. Aceitou o programa",AH3483="Realizada"),IFERROR(IF(AG3483="",0,AG3483-R3483),0),0),0)</f>
        <v>0</v>
      </c>
      <c r="BB3483" s="209" t="str">
        <f>_xlfn.XLOOKUP(U3483,'Lista Suspensa'!$AA$20:$AA$23,'Lista Suspensa'!$AB$20:$AB$23,"N/A")</f>
        <v>S</v>
      </c>
    </row>
    <row r="3484" spans="1:54" ht="12" customHeight="1">
      <c r="A3484" s="151" t="s">
        <v>121</v>
      </c>
      <c r="B3484" s="152">
        <v>45292</v>
      </c>
      <c r="C3484" s="153" t="s">
        <v>122</v>
      </c>
      <c r="D3484" s="153" t="s">
        <v>56</v>
      </c>
      <c r="E3484" s="244">
        <v>78386728</v>
      </c>
      <c r="F3484" s="144" t="s">
        <v>6370</v>
      </c>
      <c r="G3484" s="230"/>
      <c r="H3484" s="154">
        <v>32734</v>
      </c>
      <c r="I3484" s="153">
        <v>36</v>
      </c>
      <c r="J3484" s="148" t="s">
        <v>70</v>
      </c>
      <c r="K3484" s="153"/>
      <c r="L3484" s="153"/>
      <c r="M3484" s="153"/>
      <c r="N3484" s="153"/>
      <c r="O3484" s="155" t="s">
        <v>6371</v>
      </c>
      <c r="P3484" s="156" t="s">
        <v>60</v>
      </c>
      <c r="Q3484" s="157" t="s">
        <v>6294</v>
      </c>
      <c r="R3484" s="158">
        <v>45945</v>
      </c>
      <c r="S3484" s="159">
        <v>46052</v>
      </c>
      <c r="T3484" s="159" t="s">
        <v>62</v>
      </c>
      <c r="U3484" s="159" t="s">
        <v>6152</v>
      </c>
      <c r="V3484" s="154">
        <v>45945</v>
      </c>
      <c r="W3484" s="154"/>
      <c r="X3484" s="154"/>
      <c r="Y3484" s="160"/>
      <c r="Z3484" s="160"/>
      <c r="AA3484" s="153">
        <v>92</v>
      </c>
      <c r="AB3484" s="153">
        <v>1.63</v>
      </c>
      <c r="AC3484" s="182">
        <f t="shared" si="110"/>
        <v>34.626820730927022</v>
      </c>
      <c r="AD3484" s="153" t="str">
        <f t="shared" si="111"/>
        <v>OBESIDADE I</v>
      </c>
      <c r="AE3484" s="207" t="s">
        <v>135</v>
      </c>
      <c r="AF3484" s="153" t="s">
        <v>130</v>
      </c>
      <c r="AG3484" s="159"/>
      <c r="AH3484" s="153"/>
      <c r="AI3484" s="161"/>
      <c r="AJ3484" s="153"/>
      <c r="AK3484" s="153"/>
      <c r="AL3484" s="207"/>
      <c r="AM3484" s="207"/>
      <c r="AN3484" s="207"/>
      <c r="AO3484" s="207"/>
      <c r="AP3484" s="147" t="s">
        <v>466</v>
      </c>
      <c r="AQ3484" s="147" t="s">
        <v>67</v>
      </c>
      <c r="AR3484" s="147"/>
      <c r="AS3484" s="209" t="s">
        <v>68</v>
      </c>
      <c r="AT3484" s="223" t="str">
        <f>MONTH(B3484)&amp;"/"&amp;YEAR(B3484)</f>
        <v>1/2024</v>
      </c>
      <c r="AU3484" s="223">
        <f>WEEKNUM(B3484)-WEEKNUM(EOMONTH(B3484,-1)+1)+1</f>
        <v>1</v>
      </c>
      <c r="AV3484" s="209" t="str">
        <f>MONTH(R3484)&amp;"/"&amp;YEAR(R3484)</f>
        <v>10/2025</v>
      </c>
      <c r="AW3484" s="209">
        <f>WEEKNUM(R3484)-WEEKNUM(EOMONTH(R3484,-1)+1)+1</f>
        <v>3</v>
      </c>
      <c r="AX3484" s="209">
        <f>IF(BB3484="S",IF(Q3484="1. Aceitou o programa",R3484-B3484,0),0)</f>
        <v>0</v>
      </c>
      <c r="AY3484" s="209">
        <f>IF(BB3484="S",IF(AND(S3484&lt;&gt;"",R3484&lt;&gt;""),S3484-R3484,0),0)</f>
        <v>107</v>
      </c>
      <c r="AZ3484" s="209">
        <f>IF(BB3484="S",IF(Q3484="1. Aceitou o programa",IF(OR(X3484="Não se Aplica",X3484=""),IF(OR(W3484="Não se Aplica",W3484=""),0,W3484-V3484),AVERAGE(X3484-W3484,W3484-V3484)),0),0)</f>
        <v>0</v>
      </c>
      <c r="BA3484" s="209">
        <f>IF(BB3484="S",IF(AND(Q3484="1. Aceitou o programa",AH3484="Realizada"),IFERROR(IF(AG3484="",0,AG3484-R3484),0),0),0)</f>
        <v>0</v>
      </c>
      <c r="BB3484" s="209" t="str">
        <f>_xlfn.XLOOKUP(U3484,'Lista Suspensa'!$AA$20:$AA$23,'Lista Suspensa'!$AB$20:$AB$23,"N/A")</f>
        <v>S</v>
      </c>
    </row>
    <row r="3485" spans="1:54" ht="12" customHeight="1">
      <c r="A3485" s="151" t="s">
        <v>121</v>
      </c>
      <c r="B3485" s="152">
        <v>45292</v>
      </c>
      <c r="C3485" s="153" t="s">
        <v>122</v>
      </c>
      <c r="D3485" s="153" t="s">
        <v>56</v>
      </c>
      <c r="E3485" s="244">
        <v>93797155</v>
      </c>
      <c r="F3485" s="144" t="s">
        <v>6372</v>
      </c>
      <c r="G3485" s="230"/>
      <c r="H3485" s="154">
        <v>34360</v>
      </c>
      <c r="I3485" s="153">
        <v>32</v>
      </c>
      <c r="J3485" s="148" t="s">
        <v>70</v>
      </c>
      <c r="K3485" s="153"/>
      <c r="L3485" s="153"/>
      <c r="M3485" s="153"/>
      <c r="N3485" s="153"/>
      <c r="O3485" s="155" t="s">
        <v>6373</v>
      </c>
      <c r="P3485" s="156" t="s">
        <v>60</v>
      </c>
      <c r="Q3485" s="157" t="s">
        <v>6294</v>
      </c>
      <c r="R3485" s="158">
        <v>45945</v>
      </c>
      <c r="S3485" s="159">
        <v>46052</v>
      </c>
      <c r="T3485" s="159" t="s">
        <v>62</v>
      </c>
      <c r="U3485" s="159" t="s">
        <v>6152</v>
      </c>
      <c r="V3485" s="154">
        <v>45945</v>
      </c>
      <c r="W3485" s="154"/>
      <c r="X3485" s="154"/>
      <c r="Y3485" s="160"/>
      <c r="Z3485" s="160" t="s">
        <v>128</v>
      </c>
      <c r="AA3485" s="153">
        <v>97.6</v>
      </c>
      <c r="AB3485" s="153">
        <v>1.6</v>
      </c>
      <c r="AC3485" s="182">
        <f t="shared" si="110"/>
        <v>38.124999999999993</v>
      </c>
      <c r="AD3485" s="153" t="str">
        <f t="shared" si="111"/>
        <v>OBESIDADE II</v>
      </c>
      <c r="AE3485" s="207" t="s">
        <v>135</v>
      </c>
      <c r="AF3485" s="153" t="s">
        <v>130</v>
      </c>
      <c r="AG3485" s="159"/>
      <c r="AH3485" s="153"/>
      <c r="AI3485" s="161"/>
      <c r="AJ3485" s="153"/>
      <c r="AK3485" s="153"/>
      <c r="AL3485" s="207"/>
      <c r="AM3485" s="207"/>
      <c r="AN3485" s="207"/>
      <c r="AO3485" s="207"/>
      <c r="AP3485" s="147" t="s">
        <v>466</v>
      </c>
      <c r="AQ3485" s="147" t="s">
        <v>67</v>
      </c>
      <c r="AR3485" s="147"/>
      <c r="AS3485" s="209" t="s">
        <v>68</v>
      </c>
      <c r="AT3485" s="223" t="str">
        <f>MONTH(B3485)&amp;"/"&amp;YEAR(B3485)</f>
        <v>1/2024</v>
      </c>
      <c r="AU3485" s="223">
        <f>WEEKNUM(B3485)-WEEKNUM(EOMONTH(B3485,-1)+1)+1</f>
        <v>1</v>
      </c>
      <c r="AV3485" s="209" t="str">
        <f>MONTH(R3485)&amp;"/"&amp;YEAR(R3485)</f>
        <v>10/2025</v>
      </c>
      <c r="AW3485" s="209">
        <f>WEEKNUM(R3485)-WEEKNUM(EOMONTH(R3485,-1)+1)+1</f>
        <v>3</v>
      </c>
      <c r="AX3485" s="209">
        <f>IF(BB3485="S",IF(Q3485="1. Aceitou o programa",R3485-B3485,0),0)</f>
        <v>0</v>
      </c>
      <c r="AY3485" s="209">
        <f>IF(BB3485="S",IF(AND(S3485&lt;&gt;"",R3485&lt;&gt;""),S3485-R3485,0),0)</f>
        <v>107</v>
      </c>
      <c r="AZ3485" s="209">
        <f>IF(BB3485="S",IF(Q3485="1. Aceitou o programa",IF(OR(X3485="Não se Aplica",X3485=""),IF(OR(W3485="Não se Aplica",W3485=""),0,W3485-V3485),AVERAGE(X3485-W3485,W3485-V3485)),0),0)</f>
        <v>0</v>
      </c>
      <c r="BA3485" s="209">
        <f>IF(BB3485="S",IF(AND(Q3485="1. Aceitou o programa",AH3485="Realizada"),IFERROR(IF(AG3485="",0,AG3485-R3485),0),0),0)</f>
        <v>0</v>
      </c>
      <c r="BB3485" s="209" t="str">
        <f>_xlfn.XLOOKUP(U3485,'Lista Suspensa'!$AA$20:$AA$23,'Lista Suspensa'!$AB$20:$AB$23,"N/A")</f>
        <v>S</v>
      </c>
    </row>
    <row r="3486" spans="1:54" ht="12" customHeight="1">
      <c r="A3486" s="151" t="s">
        <v>121</v>
      </c>
      <c r="B3486" s="152">
        <v>45292</v>
      </c>
      <c r="C3486" s="153" t="s">
        <v>122</v>
      </c>
      <c r="D3486" s="153" t="s">
        <v>56</v>
      </c>
      <c r="E3486" s="244">
        <v>95081207</v>
      </c>
      <c r="F3486" s="144" t="s">
        <v>6374</v>
      </c>
      <c r="G3486" s="230"/>
      <c r="H3486" s="154">
        <v>36001</v>
      </c>
      <c r="I3486" s="153">
        <v>27</v>
      </c>
      <c r="J3486" s="148" t="s">
        <v>70</v>
      </c>
      <c r="K3486" s="153"/>
      <c r="L3486" s="153"/>
      <c r="M3486" s="153"/>
      <c r="N3486" s="153"/>
      <c r="O3486" s="155" t="s">
        <v>6375</v>
      </c>
      <c r="P3486" s="156" t="s">
        <v>60</v>
      </c>
      <c r="Q3486" s="157" t="s">
        <v>6294</v>
      </c>
      <c r="R3486" s="158">
        <v>45945</v>
      </c>
      <c r="S3486" s="159">
        <v>46052</v>
      </c>
      <c r="T3486" s="159" t="s">
        <v>62</v>
      </c>
      <c r="U3486" s="159" t="s">
        <v>6152</v>
      </c>
      <c r="V3486" s="154">
        <v>45945</v>
      </c>
      <c r="W3486" s="154"/>
      <c r="X3486" s="154"/>
      <c r="Y3486" s="160"/>
      <c r="Z3486" s="160"/>
      <c r="AA3486" s="153">
        <v>91</v>
      </c>
      <c r="AB3486" s="153">
        <v>1.55</v>
      </c>
      <c r="AC3486" s="182">
        <f t="shared" si="110"/>
        <v>37.877211238293441</v>
      </c>
      <c r="AD3486" s="153" t="str">
        <f t="shared" si="111"/>
        <v>OBESIDADE II</v>
      </c>
      <c r="AE3486" s="207" t="s">
        <v>135</v>
      </c>
      <c r="AF3486" s="153" t="s">
        <v>130</v>
      </c>
      <c r="AG3486" s="159"/>
      <c r="AH3486" s="153"/>
      <c r="AI3486" s="161"/>
      <c r="AJ3486" s="153"/>
      <c r="AK3486" s="153"/>
      <c r="AL3486" s="207"/>
      <c r="AM3486" s="207"/>
      <c r="AN3486" s="207"/>
      <c r="AO3486" s="207"/>
      <c r="AP3486" s="147" t="s">
        <v>466</v>
      </c>
      <c r="AQ3486" s="147" t="s">
        <v>67</v>
      </c>
      <c r="AR3486" s="147"/>
      <c r="AS3486" s="209" t="s">
        <v>68</v>
      </c>
      <c r="AT3486" s="223" t="str">
        <f>MONTH(B3486)&amp;"/"&amp;YEAR(B3486)</f>
        <v>1/2024</v>
      </c>
      <c r="AU3486" s="223">
        <f>WEEKNUM(B3486)-WEEKNUM(EOMONTH(B3486,-1)+1)+1</f>
        <v>1</v>
      </c>
      <c r="AV3486" s="209" t="str">
        <f>MONTH(R3486)&amp;"/"&amp;YEAR(R3486)</f>
        <v>10/2025</v>
      </c>
      <c r="AW3486" s="209">
        <f>WEEKNUM(R3486)-WEEKNUM(EOMONTH(R3486,-1)+1)+1</f>
        <v>3</v>
      </c>
      <c r="AX3486" s="209">
        <f>IF(BB3486="S",IF(Q3486="1. Aceitou o programa",R3486-B3486,0),0)</f>
        <v>0</v>
      </c>
      <c r="AY3486" s="209">
        <f>IF(BB3486="S",IF(AND(S3486&lt;&gt;"",R3486&lt;&gt;""),S3486-R3486,0),0)</f>
        <v>107</v>
      </c>
      <c r="AZ3486" s="209">
        <f>IF(BB3486="S",IF(Q3486="1. Aceitou o programa",IF(OR(X3486="Não se Aplica",X3486=""),IF(OR(W3486="Não se Aplica",W3486=""),0,W3486-V3486),AVERAGE(X3486-W3486,W3486-V3486)),0),0)</f>
        <v>0</v>
      </c>
      <c r="BA3486" s="209">
        <f>IF(BB3486="S",IF(AND(Q3486="1. Aceitou o programa",AH3486="Realizada"),IFERROR(IF(AG3486="",0,AG3486-R3486),0),0),0)</f>
        <v>0</v>
      </c>
      <c r="BB3486" s="209" t="str">
        <f>_xlfn.XLOOKUP(U3486,'Lista Suspensa'!$AA$20:$AA$23,'Lista Suspensa'!$AB$20:$AB$23,"N/A")</f>
        <v>S</v>
      </c>
    </row>
    <row r="3487" spans="1:54" ht="12" customHeight="1">
      <c r="A3487" s="151" t="s">
        <v>121</v>
      </c>
      <c r="B3487" s="152">
        <v>45292</v>
      </c>
      <c r="C3487" s="153" t="s">
        <v>122</v>
      </c>
      <c r="D3487" s="153" t="s">
        <v>56</v>
      </c>
      <c r="E3487" s="244">
        <v>95472442</v>
      </c>
      <c r="F3487" s="144" t="s">
        <v>6376</v>
      </c>
      <c r="G3487" s="230"/>
      <c r="H3487" s="154">
        <v>28501</v>
      </c>
      <c r="I3487" s="153">
        <v>48</v>
      </c>
      <c r="J3487" s="148" t="s">
        <v>70</v>
      </c>
      <c r="K3487" s="153" t="s">
        <v>59</v>
      </c>
      <c r="L3487" s="153"/>
      <c r="M3487" s="153"/>
      <c r="N3487" s="153"/>
      <c r="O3487" s="155" t="s">
        <v>6377</v>
      </c>
      <c r="P3487" s="156" t="s">
        <v>60</v>
      </c>
      <c r="Q3487" s="157" t="s">
        <v>6294</v>
      </c>
      <c r="R3487" s="158">
        <v>45940</v>
      </c>
      <c r="S3487" s="159">
        <v>46052</v>
      </c>
      <c r="T3487" s="159" t="s">
        <v>62</v>
      </c>
      <c r="U3487" s="159" t="s">
        <v>6152</v>
      </c>
      <c r="V3487" s="154">
        <v>45940</v>
      </c>
      <c r="W3487" s="154"/>
      <c r="X3487" s="154"/>
      <c r="Y3487" s="160"/>
      <c r="Z3487" s="160"/>
      <c r="AA3487" s="153">
        <v>104</v>
      </c>
      <c r="AB3487" s="153">
        <v>1.72</v>
      </c>
      <c r="AC3487" s="182">
        <f t="shared" si="110"/>
        <v>35.154137371552196</v>
      </c>
      <c r="AD3487" s="153" t="str">
        <f t="shared" si="111"/>
        <v>OBESIDADE II</v>
      </c>
      <c r="AE3487" s="207" t="s">
        <v>135</v>
      </c>
      <c r="AF3487" s="153" t="s">
        <v>130</v>
      </c>
      <c r="AG3487" s="159"/>
      <c r="AH3487" s="153"/>
      <c r="AI3487" s="161"/>
      <c r="AJ3487" s="153"/>
      <c r="AK3487" s="153"/>
      <c r="AL3487" s="207"/>
      <c r="AM3487" s="207"/>
      <c r="AN3487" s="207"/>
      <c r="AO3487" s="207"/>
      <c r="AP3487" s="147" t="s">
        <v>466</v>
      </c>
      <c r="AQ3487" s="147" t="s">
        <v>67</v>
      </c>
      <c r="AR3487" s="147"/>
      <c r="AS3487" s="209" t="s">
        <v>68</v>
      </c>
      <c r="AT3487" s="223" t="str">
        <f>MONTH(B3487)&amp;"/"&amp;YEAR(B3487)</f>
        <v>1/2024</v>
      </c>
      <c r="AU3487" s="223">
        <f>WEEKNUM(B3487)-WEEKNUM(EOMONTH(B3487,-1)+1)+1</f>
        <v>1</v>
      </c>
      <c r="AV3487" s="209" t="str">
        <f>MONTH(R3487)&amp;"/"&amp;YEAR(R3487)</f>
        <v>10/2025</v>
      </c>
      <c r="AW3487" s="209">
        <f>WEEKNUM(R3487)-WEEKNUM(EOMONTH(R3487,-1)+1)+1</f>
        <v>2</v>
      </c>
      <c r="AX3487" s="209">
        <f>IF(BB3487="S",IF(Q3487="1. Aceitou o programa",R3487-B3487,0),0)</f>
        <v>0</v>
      </c>
      <c r="AY3487" s="209">
        <f>IF(BB3487="S",IF(AND(S3487&lt;&gt;"",R3487&lt;&gt;""),S3487-R3487,0),0)</f>
        <v>112</v>
      </c>
      <c r="AZ3487" s="209">
        <f>IF(BB3487="S",IF(Q3487="1. Aceitou o programa",IF(OR(X3487="Não se Aplica",X3487=""),IF(OR(W3487="Não se Aplica",W3487=""),0,W3487-V3487),AVERAGE(X3487-W3487,W3487-V3487)),0),0)</f>
        <v>0</v>
      </c>
      <c r="BA3487" s="209">
        <f>IF(BB3487="S",IF(AND(Q3487="1. Aceitou o programa",AH3487="Realizada"),IFERROR(IF(AG3487="",0,AG3487-R3487),0),0),0)</f>
        <v>0</v>
      </c>
      <c r="BB3487" s="209" t="str">
        <f>_xlfn.XLOOKUP(U3487,'Lista Suspensa'!$AA$20:$AA$23,'Lista Suspensa'!$AB$20:$AB$23,"N/A")</f>
        <v>S</v>
      </c>
    </row>
    <row r="3488" spans="1:54" ht="12" customHeight="1">
      <c r="A3488" s="151" t="s">
        <v>121</v>
      </c>
      <c r="B3488" s="152">
        <v>45292</v>
      </c>
      <c r="C3488" s="153" t="s">
        <v>122</v>
      </c>
      <c r="D3488" s="153" t="s">
        <v>56</v>
      </c>
      <c r="E3488" s="244">
        <v>82285638</v>
      </c>
      <c r="F3488" s="144" t="s">
        <v>6378</v>
      </c>
      <c r="G3488" s="230"/>
      <c r="H3488" s="154">
        <v>35786</v>
      </c>
      <c r="I3488" s="153">
        <v>28</v>
      </c>
      <c r="J3488" s="148" t="s">
        <v>70</v>
      </c>
      <c r="K3488" s="153"/>
      <c r="L3488" s="153"/>
      <c r="M3488" s="153"/>
      <c r="N3488" s="153"/>
      <c r="O3488" s="155" t="s">
        <v>6379</v>
      </c>
      <c r="P3488" s="156" t="s">
        <v>60</v>
      </c>
      <c r="Q3488" s="157" t="s">
        <v>6294</v>
      </c>
      <c r="R3488" s="158">
        <v>45940</v>
      </c>
      <c r="S3488" s="159">
        <v>46052</v>
      </c>
      <c r="T3488" s="159" t="s">
        <v>62</v>
      </c>
      <c r="U3488" s="159" t="s">
        <v>6152</v>
      </c>
      <c r="V3488" s="154">
        <v>45940</v>
      </c>
      <c r="W3488" s="154"/>
      <c r="X3488" s="154"/>
      <c r="Y3488" s="160"/>
      <c r="Z3488" s="160"/>
      <c r="AA3488" s="153">
        <v>120</v>
      </c>
      <c r="AB3488" s="153">
        <v>1.74</v>
      </c>
      <c r="AC3488" s="182">
        <f t="shared" si="110"/>
        <v>39.635354736424887</v>
      </c>
      <c r="AD3488" s="153" t="str">
        <f t="shared" si="111"/>
        <v>OBESIDADE II</v>
      </c>
      <c r="AE3488" s="207" t="s">
        <v>135</v>
      </c>
      <c r="AF3488" s="153" t="s">
        <v>130</v>
      </c>
      <c r="AG3488" s="159"/>
      <c r="AH3488" s="153"/>
      <c r="AI3488" s="161"/>
      <c r="AJ3488" s="153"/>
      <c r="AK3488" s="153"/>
      <c r="AL3488" s="207"/>
      <c r="AM3488" s="207"/>
      <c r="AN3488" s="207"/>
      <c r="AO3488" s="207"/>
      <c r="AP3488" s="147" t="s">
        <v>466</v>
      </c>
      <c r="AQ3488" s="147" t="s">
        <v>67</v>
      </c>
      <c r="AR3488" s="147"/>
      <c r="AS3488" s="209" t="s">
        <v>68</v>
      </c>
      <c r="AT3488" s="223" t="str">
        <f>MONTH(B3488)&amp;"/"&amp;YEAR(B3488)</f>
        <v>1/2024</v>
      </c>
      <c r="AU3488" s="223">
        <f>WEEKNUM(B3488)-WEEKNUM(EOMONTH(B3488,-1)+1)+1</f>
        <v>1</v>
      </c>
      <c r="AV3488" s="209" t="str">
        <f>MONTH(R3488)&amp;"/"&amp;YEAR(R3488)</f>
        <v>10/2025</v>
      </c>
      <c r="AW3488" s="209">
        <f>WEEKNUM(R3488)-WEEKNUM(EOMONTH(R3488,-1)+1)+1</f>
        <v>2</v>
      </c>
      <c r="AX3488" s="209">
        <f>IF(BB3488="S",IF(Q3488="1. Aceitou o programa",R3488-B3488,0),0)</f>
        <v>0</v>
      </c>
      <c r="AY3488" s="209">
        <f>IF(BB3488="S",IF(AND(S3488&lt;&gt;"",R3488&lt;&gt;""),S3488-R3488,0),0)</f>
        <v>112</v>
      </c>
      <c r="AZ3488" s="209">
        <f>IF(BB3488="S",IF(Q3488="1. Aceitou o programa",IF(OR(X3488="Não se Aplica",X3488=""),IF(OR(W3488="Não se Aplica",W3488=""),0,W3488-V3488),AVERAGE(X3488-W3488,W3488-V3488)),0),0)</f>
        <v>0</v>
      </c>
      <c r="BA3488" s="209">
        <f>IF(BB3488="S",IF(AND(Q3488="1. Aceitou o programa",AH3488="Realizada"),IFERROR(IF(AG3488="",0,AG3488-R3488),0),0),0)</f>
        <v>0</v>
      </c>
      <c r="BB3488" s="209" t="str">
        <f>_xlfn.XLOOKUP(U3488,'Lista Suspensa'!$AA$20:$AA$23,'Lista Suspensa'!$AB$20:$AB$23,"N/A")</f>
        <v>S</v>
      </c>
    </row>
    <row r="3489" spans="1:54" ht="12" customHeight="1">
      <c r="A3489" s="151" t="s">
        <v>121</v>
      </c>
      <c r="B3489" s="152">
        <v>45292</v>
      </c>
      <c r="C3489" s="153" t="s">
        <v>122</v>
      </c>
      <c r="D3489" s="153" t="s">
        <v>56</v>
      </c>
      <c r="E3489" s="244">
        <v>93920779</v>
      </c>
      <c r="F3489" s="144" t="s">
        <v>6380</v>
      </c>
      <c r="G3489" s="230"/>
      <c r="H3489" s="154">
        <v>31449</v>
      </c>
      <c r="I3489" s="153">
        <v>40</v>
      </c>
      <c r="J3489" s="148" t="s">
        <v>70</v>
      </c>
      <c r="K3489" s="153" t="s">
        <v>59</v>
      </c>
      <c r="L3489" s="153"/>
      <c r="M3489" s="153"/>
      <c r="N3489" s="153"/>
      <c r="O3489" s="155" t="s">
        <v>6381</v>
      </c>
      <c r="P3489" s="156" t="s">
        <v>60</v>
      </c>
      <c r="Q3489" s="157" t="s">
        <v>6294</v>
      </c>
      <c r="R3489" s="158">
        <v>45939</v>
      </c>
      <c r="S3489" s="159">
        <v>46052</v>
      </c>
      <c r="T3489" s="159" t="s">
        <v>62</v>
      </c>
      <c r="U3489" s="159" t="s">
        <v>6152</v>
      </c>
      <c r="V3489" s="154">
        <v>45939</v>
      </c>
      <c r="W3489" s="154"/>
      <c r="X3489" s="154"/>
      <c r="Y3489" s="160"/>
      <c r="Z3489" s="160"/>
      <c r="AA3489" s="153">
        <v>79</v>
      </c>
      <c r="AB3489" s="153">
        <v>1.54</v>
      </c>
      <c r="AC3489" s="182">
        <f t="shared" si="110"/>
        <v>33.310844999156686</v>
      </c>
      <c r="AD3489" s="153" t="str">
        <f t="shared" si="111"/>
        <v>OBESIDADE I</v>
      </c>
      <c r="AE3489" s="207" t="s">
        <v>135</v>
      </c>
      <c r="AF3489" s="153" t="s">
        <v>130</v>
      </c>
      <c r="AG3489" s="159"/>
      <c r="AH3489" s="153"/>
      <c r="AI3489" s="161"/>
      <c r="AJ3489" s="153"/>
      <c r="AK3489" s="153"/>
      <c r="AL3489" s="207"/>
      <c r="AM3489" s="207"/>
      <c r="AN3489" s="207"/>
      <c r="AO3489" s="207"/>
      <c r="AP3489" s="147" t="s">
        <v>466</v>
      </c>
      <c r="AQ3489" s="147" t="s">
        <v>67</v>
      </c>
      <c r="AR3489" s="147"/>
      <c r="AS3489" s="209" t="s">
        <v>68</v>
      </c>
      <c r="AT3489" s="223" t="str">
        <f>MONTH(B3489)&amp;"/"&amp;YEAR(B3489)</f>
        <v>1/2024</v>
      </c>
      <c r="AU3489" s="223">
        <f>WEEKNUM(B3489)-WEEKNUM(EOMONTH(B3489,-1)+1)+1</f>
        <v>1</v>
      </c>
      <c r="AV3489" s="209" t="str">
        <f>MONTH(R3489)&amp;"/"&amp;YEAR(R3489)</f>
        <v>10/2025</v>
      </c>
      <c r="AW3489" s="209">
        <f>WEEKNUM(R3489)-WEEKNUM(EOMONTH(R3489,-1)+1)+1</f>
        <v>2</v>
      </c>
      <c r="AX3489" s="209">
        <f>IF(BB3489="S",IF(Q3489="1. Aceitou o programa",R3489-B3489,0),0)</f>
        <v>0</v>
      </c>
      <c r="AY3489" s="209">
        <f>IF(BB3489="S",IF(AND(S3489&lt;&gt;"",R3489&lt;&gt;""),S3489-R3489,0),0)</f>
        <v>113</v>
      </c>
      <c r="AZ3489" s="209">
        <f>IF(BB3489="S",IF(Q3489="1. Aceitou o programa",IF(OR(X3489="Não se Aplica",X3489=""),IF(OR(W3489="Não se Aplica",W3489=""),0,W3489-V3489),AVERAGE(X3489-W3489,W3489-V3489)),0),0)</f>
        <v>0</v>
      </c>
      <c r="BA3489" s="209">
        <f>IF(BB3489="S",IF(AND(Q3489="1. Aceitou o programa",AH3489="Realizada"),IFERROR(IF(AG3489="",0,AG3489-R3489),0),0),0)</f>
        <v>0</v>
      </c>
      <c r="BB3489" s="209" t="str">
        <f>_xlfn.XLOOKUP(U3489,'Lista Suspensa'!$AA$20:$AA$23,'Lista Suspensa'!$AB$20:$AB$23,"N/A")</f>
        <v>S</v>
      </c>
    </row>
    <row r="3490" spans="1:54" ht="12" customHeight="1">
      <c r="A3490" s="151" t="s">
        <v>121</v>
      </c>
      <c r="B3490" s="152">
        <v>45292</v>
      </c>
      <c r="C3490" s="153" t="s">
        <v>122</v>
      </c>
      <c r="D3490" s="153" t="s">
        <v>56</v>
      </c>
      <c r="E3490" s="244">
        <v>93781442</v>
      </c>
      <c r="F3490" s="144" t="s">
        <v>6382</v>
      </c>
      <c r="G3490" s="230"/>
      <c r="H3490" s="154">
        <v>30928</v>
      </c>
      <c r="I3490" s="153">
        <v>41</v>
      </c>
      <c r="J3490" s="148" t="s">
        <v>70</v>
      </c>
      <c r="K3490" s="153" t="s">
        <v>101</v>
      </c>
      <c r="L3490" s="153"/>
      <c r="M3490" s="153"/>
      <c r="N3490" s="153"/>
      <c r="O3490" s="155" t="s">
        <v>133</v>
      </c>
      <c r="P3490" s="156" t="s">
        <v>60</v>
      </c>
      <c r="Q3490" s="157" t="s">
        <v>6294</v>
      </c>
      <c r="R3490" s="158">
        <v>45932</v>
      </c>
      <c r="S3490" s="159">
        <v>46052</v>
      </c>
      <c r="T3490" s="159" t="s">
        <v>62</v>
      </c>
      <c r="U3490" s="159" t="s">
        <v>6152</v>
      </c>
      <c r="V3490" s="154">
        <v>45932</v>
      </c>
      <c r="W3490" s="154"/>
      <c r="X3490" s="154"/>
      <c r="Y3490" s="160"/>
      <c r="Z3490" s="160"/>
      <c r="AA3490" s="153">
        <v>90</v>
      </c>
      <c r="AB3490" s="153">
        <v>1.57</v>
      </c>
      <c r="AC3490" s="182">
        <f t="shared" si="110"/>
        <v>36.51263742951032</v>
      </c>
      <c r="AD3490" s="153" t="str">
        <f t="shared" si="111"/>
        <v>OBESIDADE II</v>
      </c>
      <c r="AE3490" s="207" t="s">
        <v>135</v>
      </c>
      <c r="AF3490" s="153" t="s">
        <v>130</v>
      </c>
      <c r="AG3490" s="159"/>
      <c r="AH3490" s="153"/>
      <c r="AI3490" s="161"/>
      <c r="AJ3490" s="153"/>
      <c r="AK3490" s="153"/>
      <c r="AL3490" s="207"/>
      <c r="AM3490" s="207"/>
      <c r="AN3490" s="207"/>
      <c r="AO3490" s="207"/>
      <c r="AP3490" s="147" t="s">
        <v>466</v>
      </c>
      <c r="AQ3490" s="147" t="s">
        <v>67</v>
      </c>
      <c r="AR3490" s="147"/>
      <c r="AS3490" s="209" t="s">
        <v>68</v>
      </c>
      <c r="AT3490" s="223" t="str">
        <f>MONTH(B3490)&amp;"/"&amp;YEAR(B3490)</f>
        <v>1/2024</v>
      </c>
      <c r="AU3490" s="223">
        <f>WEEKNUM(B3490)-WEEKNUM(EOMONTH(B3490,-1)+1)+1</f>
        <v>1</v>
      </c>
      <c r="AV3490" s="209" t="str">
        <f>MONTH(R3490)&amp;"/"&amp;YEAR(R3490)</f>
        <v>10/2025</v>
      </c>
      <c r="AW3490" s="209">
        <f>WEEKNUM(R3490)-WEEKNUM(EOMONTH(R3490,-1)+1)+1</f>
        <v>1</v>
      </c>
      <c r="AX3490" s="209">
        <f>IF(BB3490="S",IF(Q3490="1. Aceitou o programa",R3490-B3490,0),0)</f>
        <v>0</v>
      </c>
      <c r="AY3490" s="209">
        <f>IF(BB3490="S",IF(AND(S3490&lt;&gt;"",R3490&lt;&gt;""),S3490-R3490,0),0)</f>
        <v>120</v>
      </c>
      <c r="AZ3490" s="209">
        <f>IF(BB3490="S",IF(Q3490="1. Aceitou o programa",IF(OR(X3490="Não se Aplica",X3490=""),IF(OR(W3490="Não se Aplica",W3490=""),0,W3490-V3490),AVERAGE(X3490-W3490,W3490-V3490)),0),0)</f>
        <v>0</v>
      </c>
      <c r="BA3490" s="209">
        <f>IF(BB3490="S",IF(AND(Q3490="1. Aceitou o programa",AH3490="Realizada"),IFERROR(IF(AG3490="",0,AG3490-R3490),0),0),0)</f>
        <v>0</v>
      </c>
      <c r="BB3490" s="209" t="str">
        <f>_xlfn.XLOOKUP(U3490,'Lista Suspensa'!$AA$20:$AA$23,'Lista Suspensa'!$AB$20:$AB$23,"N/A")</f>
        <v>S</v>
      </c>
    </row>
    <row r="3491" spans="1:54" ht="12" customHeight="1">
      <c r="A3491" s="151" t="s">
        <v>121</v>
      </c>
      <c r="B3491" s="152">
        <v>45292</v>
      </c>
      <c r="C3491" s="153" t="s">
        <v>122</v>
      </c>
      <c r="D3491" s="153" t="s">
        <v>171</v>
      </c>
      <c r="E3491" s="244">
        <v>93086297</v>
      </c>
      <c r="F3491" s="144" t="s">
        <v>6383</v>
      </c>
      <c r="G3491" s="230"/>
      <c r="H3491" s="154">
        <v>26581</v>
      </c>
      <c r="I3491" s="153">
        <v>53</v>
      </c>
      <c r="J3491" s="148" t="s">
        <v>70</v>
      </c>
      <c r="K3491" s="153" t="s">
        <v>101</v>
      </c>
      <c r="L3491" s="153"/>
      <c r="M3491" s="153"/>
      <c r="N3491" s="153"/>
      <c r="O3491" s="155">
        <v>22999183664</v>
      </c>
      <c r="P3491" s="156" t="s">
        <v>60</v>
      </c>
      <c r="Q3491" s="157" t="s">
        <v>6294</v>
      </c>
      <c r="R3491" s="158">
        <v>45923</v>
      </c>
      <c r="S3491" s="159">
        <v>46052</v>
      </c>
      <c r="T3491" s="159" t="s">
        <v>62</v>
      </c>
      <c r="U3491" s="159" t="s">
        <v>6152</v>
      </c>
      <c r="V3491" s="154">
        <v>45923</v>
      </c>
      <c r="W3491" s="154"/>
      <c r="X3491" s="154"/>
      <c r="Y3491" s="160"/>
      <c r="Z3491" s="160"/>
      <c r="AA3491" s="153">
        <v>120</v>
      </c>
      <c r="AB3491" s="153">
        <v>1.67</v>
      </c>
      <c r="AC3491" s="182">
        <f t="shared" si="110"/>
        <v>43.027717021047728</v>
      </c>
      <c r="AD3491" s="153" t="str">
        <f t="shared" si="111"/>
        <v>OBESIDADE III</v>
      </c>
      <c r="AE3491" s="207"/>
      <c r="AF3491" s="153"/>
      <c r="AG3491" s="159"/>
      <c r="AH3491" s="153"/>
      <c r="AI3491" s="161"/>
      <c r="AJ3491" s="153"/>
      <c r="AK3491" s="153"/>
      <c r="AL3491" s="207"/>
      <c r="AM3491" s="207"/>
      <c r="AN3491" s="207"/>
      <c r="AO3491" s="207"/>
      <c r="AP3491" s="147" t="s">
        <v>466</v>
      </c>
      <c r="AQ3491" s="147" t="s">
        <v>67</v>
      </c>
      <c r="AR3491" s="147"/>
      <c r="AS3491" s="209" t="s">
        <v>68</v>
      </c>
      <c r="AT3491" s="223" t="str">
        <f>MONTH(B3491)&amp;"/"&amp;YEAR(B3491)</f>
        <v>1/2024</v>
      </c>
      <c r="AU3491" s="223">
        <f>WEEKNUM(B3491)-WEEKNUM(EOMONTH(B3491,-1)+1)+1</f>
        <v>1</v>
      </c>
      <c r="AV3491" s="209" t="str">
        <f>MONTH(R3491)&amp;"/"&amp;YEAR(R3491)</f>
        <v>9/2025</v>
      </c>
      <c r="AW3491" s="209">
        <f>WEEKNUM(R3491)-WEEKNUM(EOMONTH(R3491,-1)+1)+1</f>
        <v>4</v>
      </c>
      <c r="AX3491" s="209">
        <f>IF(BB3491="S",IF(Q3491="1. Aceitou o programa",R3491-B3491,0),0)</f>
        <v>0</v>
      </c>
      <c r="AY3491" s="209">
        <f>IF(BB3491="S",IF(AND(S3491&lt;&gt;"",R3491&lt;&gt;""),S3491-R3491,0),0)</f>
        <v>129</v>
      </c>
      <c r="AZ3491" s="209">
        <f>IF(BB3491="S",IF(Q3491="1. Aceitou o programa",IF(OR(X3491="Não se Aplica",X3491=""),IF(OR(W3491="Não se Aplica",W3491=""),0,W3491-V3491),AVERAGE(X3491-W3491,W3491-V3491)),0),0)</f>
        <v>0</v>
      </c>
      <c r="BA3491" s="209">
        <f>IF(BB3491="S",IF(AND(Q3491="1. Aceitou o programa",AH3491="Realizada"),IFERROR(IF(AG3491="",0,AG3491-R3491),0),0),0)</f>
        <v>0</v>
      </c>
      <c r="BB3491" s="209" t="str">
        <f>_xlfn.XLOOKUP(U3491,'Lista Suspensa'!$AA$20:$AA$23,'Lista Suspensa'!$AB$20:$AB$23,"N/A")</f>
        <v>S</v>
      </c>
    </row>
    <row r="3492" spans="1:54" ht="12" customHeight="1">
      <c r="A3492" s="151" t="s">
        <v>121</v>
      </c>
      <c r="B3492" s="152">
        <v>45292</v>
      </c>
      <c r="C3492" s="153" t="s">
        <v>122</v>
      </c>
      <c r="D3492" s="153" t="s">
        <v>56</v>
      </c>
      <c r="E3492" s="244">
        <v>93589786</v>
      </c>
      <c r="F3492" s="144" t="s">
        <v>6384</v>
      </c>
      <c r="G3492" s="230"/>
      <c r="H3492" s="154">
        <v>32373</v>
      </c>
      <c r="I3492" s="153">
        <v>37</v>
      </c>
      <c r="J3492" s="148" t="s">
        <v>70</v>
      </c>
      <c r="K3492" s="153"/>
      <c r="L3492" s="153"/>
      <c r="M3492" s="153"/>
      <c r="N3492" s="153"/>
      <c r="O3492" s="155" t="s">
        <v>6385</v>
      </c>
      <c r="P3492" s="156" t="s">
        <v>60</v>
      </c>
      <c r="Q3492" s="157" t="s">
        <v>6294</v>
      </c>
      <c r="R3492" s="158">
        <v>45912</v>
      </c>
      <c r="S3492" s="159">
        <v>46052</v>
      </c>
      <c r="T3492" s="159" t="s">
        <v>62</v>
      </c>
      <c r="U3492" s="159" t="s">
        <v>6152</v>
      </c>
      <c r="V3492" s="154">
        <v>45912</v>
      </c>
      <c r="W3492" s="154"/>
      <c r="X3492" s="154"/>
      <c r="Y3492" s="160"/>
      <c r="Z3492" s="160"/>
      <c r="AA3492" s="153">
        <v>80</v>
      </c>
      <c r="AB3492" s="153">
        <v>1.62</v>
      </c>
      <c r="AC3492" s="182">
        <f t="shared" si="110"/>
        <v>30.48315805517451</v>
      </c>
      <c r="AD3492" s="153" t="str">
        <f t="shared" si="111"/>
        <v>OBESIDADE I</v>
      </c>
      <c r="AE3492" s="207" t="s">
        <v>135</v>
      </c>
      <c r="AF3492" s="153" t="s">
        <v>130</v>
      </c>
      <c r="AG3492" s="159"/>
      <c r="AH3492" s="153"/>
      <c r="AI3492" s="161"/>
      <c r="AJ3492" s="153"/>
      <c r="AK3492" s="153"/>
      <c r="AL3492" s="207"/>
      <c r="AM3492" s="207"/>
      <c r="AN3492" s="207"/>
      <c r="AO3492" s="207"/>
      <c r="AP3492" s="147" t="s">
        <v>466</v>
      </c>
      <c r="AQ3492" s="147" t="s">
        <v>67</v>
      </c>
      <c r="AR3492" s="147"/>
      <c r="AS3492" s="209" t="s">
        <v>68</v>
      </c>
      <c r="AT3492" s="223" t="str">
        <f>MONTH(B3492)&amp;"/"&amp;YEAR(B3492)</f>
        <v>1/2024</v>
      </c>
      <c r="AU3492" s="223">
        <f>WEEKNUM(B3492)-WEEKNUM(EOMONTH(B3492,-1)+1)+1</f>
        <v>1</v>
      </c>
      <c r="AV3492" s="209" t="str">
        <f>MONTH(R3492)&amp;"/"&amp;YEAR(R3492)</f>
        <v>9/2025</v>
      </c>
      <c r="AW3492" s="209">
        <f>WEEKNUM(R3492)-WEEKNUM(EOMONTH(R3492,-1)+1)+1</f>
        <v>2</v>
      </c>
      <c r="AX3492" s="209">
        <f>IF(BB3492="S",IF(Q3492="1. Aceitou o programa",R3492-B3492,0),0)</f>
        <v>0</v>
      </c>
      <c r="AY3492" s="209">
        <f>IF(BB3492="S",IF(AND(S3492&lt;&gt;"",R3492&lt;&gt;""),S3492-R3492,0),0)</f>
        <v>140</v>
      </c>
      <c r="AZ3492" s="209">
        <f>IF(BB3492="S",IF(Q3492="1. Aceitou o programa",IF(OR(X3492="Não se Aplica",X3492=""),IF(OR(W3492="Não se Aplica",W3492=""),0,W3492-V3492),AVERAGE(X3492-W3492,W3492-V3492)),0),0)</f>
        <v>0</v>
      </c>
      <c r="BA3492" s="209">
        <f>IF(BB3492="S",IF(AND(Q3492="1. Aceitou o programa",AH3492="Realizada"),IFERROR(IF(AG3492="",0,AG3492-R3492),0),0),0)</f>
        <v>0</v>
      </c>
      <c r="BB3492" s="209" t="str">
        <f>_xlfn.XLOOKUP(U3492,'Lista Suspensa'!$AA$20:$AA$23,'Lista Suspensa'!$AB$20:$AB$23,"N/A")</f>
        <v>S</v>
      </c>
    </row>
    <row r="3493" spans="1:54" ht="12" customHeight="1">
      <c r="A3493" s="151" t="s">
        <v>54</v>
      </c>
      <c r="B3493" s="152">
        <v>46051</v>
      </c>
      <c r="C3493" s="153" t="s">
        <v>297</v>
      </c>
      <c r="D3493" s="153" t="s">
        <v>455</v>
      </c>
      <c r="E3493" s="244">
        <v>881171867</v>
      </c>
      <c r="F3493" s="144" t="s">
        <v>6386</v>
      </c>
      <c r="G3493" s="230"/>
      <c r="H3493" s="154">
        <v>25138</v>
      </c>
      <c r="I3493" s="153">
        <v>57</v>
      </c>
      <c r="J3493" s="148" t="s">
        <v>70</v>
      </c>
      <c r="K3493" s="153" t="s">
        <v>101</v>
      </c>
      <c r="L3493" s="153"/>
      <c r="M3493" s="153"/>
      <c r="N3493" s="153">
        <v>200</v>
      </c>
      <c r="O3493" s="155" t="s">
        <v>6387</v>
      </c>
      <c r="P3493" s="156" t="s">
        <v>60</v>
      </c>
      <c r="Q3493" s="157" t="s">
        <v>6294</v>
      </c>
      <c r="R3493" s="158">
        <v>45911</v>
      </c>
      <c r="S3493" s="159">
        <v>46052</v>
      </c>
      <c r="T3493" s="159" t="s">
        <v>62</v>
      </c>
      <c r="U3493" s="159" t="s">
        <v>6152</v>
      </c>
      <c r="V3493" s="154">
        <v>45911</v>
      </c>
      <c r="W3493" s="154"/>
      <c r="X3493" s="154"/>
      <c r="Y3493" s="160" t="s">
        <v>1599</v>
      </c>
      <c r="Z3493" s="160"/>
      <c r="AA3493" s="153">
        <v>105</v>
      </c>
      <c r="AB3493" s="153">
        <v>1.6</v>
      </c>
      <c r="AC3493" s="182">
        <f t="shared" si="110"/>
        <v>41.015624999999993</v>
      </c>
      <c r="AD3493" s="153" t="str">
        <f t="shared" si="111"/>
        <v>OBESIDADE III</v>
      </c>
      <c r="AE3493" s="207" t="s">
        <v>300</v>
      </c>
      <c r="AF3493" s="153" t="s">
        <v>130</v>
      </c>
      <c r="AG3493" s="159"/>
      <c r="AH3493" s="153"/>
      <c r="AI3493" s="161"/>
      <c r="AJ3493" s="153"/>
      <c r="AK3493" s="153"/>
      <c r="AL3493" s="207" t="s">
        <v>85</v>
      </c>
      <c r="AM3493" s="207" t="s">
        <v>86</v>
      </c>
      <c r="AN3493" s="207" t="s">
        <v>191</v>
      </c>
      <c r="AO3493" s="207"/>
      <c r="AP3493" s="147" t="s">
        <v>466</v>
      </c>
      <c r="AQ3493" s="147" t="s">
        <v>67</v>
      </c>
      <c r="AR3493" s="147"/>
      <c r="AS3493" s="209" t="s">
        <v>68</v>
      </c>
      <c r="AT3493" s="223" t="str">
        <f>MONTH(B3493)&amp;"/"&amp;YEAR(B3493)</f>
        <v>1/2026</v>
      </c>
      <c r="AU3493" s="223">
        <f>WEEKNUM(B3493)-WEEKNUM(EOMONTH(B3493,-1)+1)+1</f>
        <v>5</v>
      </c>
      <c r="AV3493" s="209" t="str">
        <f>MONTH(R3493)&amp;"/"&amp;YEAR(R3493)</f>
        <v>9/2025</v>
      </c>
      <c r="AW3493" s="209">
        <f>WEEKNUM(R3493)-WEEKNUM(EOMONTH(R3493,-1)+1)+1</f>
        <v>2</v>
      </c>
      <c r="AX3493" s="209">
        <f>IF(BB3493="S",IF(Q3493="1. Aceitou o programa",R3493-B3493,0),0)</f>
        <v>0</v>
      </c>
      <c r="AY3493" s="209">
        <f>IF(BB3493="S",IF(AND(S3493&lt;&gt;"",R3493&lt;&gt;""),S3493-R3493,0),0)</f>
        <v>141</v>
      </c>
      <c r="AZ3493" s="209">
        <f>IF(BB3493="S",IF(Q3493="1. Aceitou o programa",IF(OR(X3493="Não se Aplica",X3493=""),IF(OR(W3493="Não se Aplica",W3493=""),0,W3493-V3493),AVERAGE(X3493-W3493,W3493-V3493)),0),0)</f>
        <v>0</v>
      </c>
      <c r="BA3493" s="209">
        <f>IF(BB3493="S",IF(AND(Q3493="1. Aceitou o programa",AH3493="Realizada"),IFERROR(IF(AG3493="",0,AG3493-R3493),0),0),0)</f>
        <v>0</v>
      </c>
      <c r="BB3493" s="209" t="str">
        <f>_xlfn.XLOOKUP(U3493,'Lista Suspensa'!$AA$20:$AA$23,'Lista Suspensa'!$AB$20:$AB$23,"N/A")</f>
        <v>S</v>
      </c>
    </row>
    <row r="3494" spans="1:54" ht="12" customHeight="1">
      <c r="A3494" s="151" t="s">
        <v>121</v>
      </c>
      <c r="B3494" s="152">
        <v>45292</v>
      </c>
      <c r="C3494" s="153" t="s">
        <v>122</v>
      </c>
      <c r="D3494" s="153" t="s">
        <v>167</v>
      </c>
      <c r="E3494" s="244">
        <v>89278873</v>
      </c>
      <c r="F3494" s="144" t="s">
        <v>6388</v>
      </c>
      <c r="G3494" s="230"/>
      <c r="H3494" s="154">
        <v>34476</v>
      </c>
      <c r="I3494" s="153">
        <v>31</v>
      </c>
      <c r="J3494" s="148" t="s">
        <v>70</v>
      </c>
      <c r="K3494" s="153"/>
      <c r="L3494" s="153"/>
      <c r="M3494" s="153"/>
      <c r="N3494" s="153"/>
      <c r="O3494" s="155">
        <v>11959062302</v>
      </c>
      <c r="P3494" s="156" t="s">
        <v>60</v>
      </c>
      <c r="Q3494" s="157" t="s">
        <v>6294</v>
      </c>
      <c r="R3494" s="158">
        <v>45904</v>
      </c>
      <c r="S3494" s="159">
        <v>46052</v>
      </c>
      <c r="T3494" s="159" t="s">
        <v>62</v>
      </c>
      <c r="U3494" s="159" t="s">
        <v>6152</v>
      </c>
      <c r="V3494" s="154">
        <v>45904</v>
      </c>
      <c r="W3494" s="154"/>
      <c r="X3494" s="154"/>
      <c r="Y3494" s="160" t="s">
        <v>6389</v>
      </c>
      <c r="Z3494" s="160"/>
      <c r="AA3494" s="153">
        <v>107</v>
      </c>
      <c r="AB3494" s="153">
        <v>1.65</v>
      </c>
      <c r="AC3494" s="182">
        <f t="shared" si="110"/>
        <v>39.302112029384759</v>
      </c>
      <c r="AD3494" s="153" t="str">
        <f t="shared" si="111"/>
        <v>OBESIDADE II</v>
      </c>
      <c r="AE3494" s="207"/>
      <c r="AF3494" s="153"/>
      <c r="AG3494" s="159"/>
      <c r="AH3494" s="153"/>
      <c r="AI3494" s="161"/>
      <c r="AJ3494" s="153"/>
      <c r="AK3494" s="153"/>
      <c r="AL3494" s="207"/>
      <c r="AM3494" s="207"/>
      <c r="AN3494" s="207"/>
      <c r="AO3494" s="207"/>
      <c r="AP3494" s="147" t="s">
        <v>466</v>
      </c>
      <c r="AQ3494" s="147" t="s">
        <v>67</v>
      </c>
      <c r="AR3494" s="147"/>
      <c r="AS3494" s="209" t="s">
        <v>68</v>
      </c>
      <c r="AT3494" s="223" t="str">
        <f>MONTH(B3494)&amp;"/"&amp;YEAR(B3494)</f>
        <v>1/2024</v>
      </c>
      <c r="AU3494" s="223">
        <f>WEEKNUM(B3494)-WEEKNUM(EOMONTH(B3494,-1)+1)+1</f>
        <v>1</v>
      </c>
      <c r="AV3494" s="209" t="str">
        <f>MONTH(R3494)&amp;"/"&amp;YEAR(R3494)</f>
        <v>9/2025</v>
      </c>
      <c r="AW3494" s="209">
        <f>WEEKNUM(R3494)-WEEKNUM(EOMONTH(R3494,-1)+1)+1</f>
        <v>1</v>
      </c>
      <c r="AX3494" s="209">
        <f>IF(BB3494="S",IF(Q3494="1. Aceitou o programa",R3494-B3494,0),0)</f>
        <v>0</v>
      </c>
      <c r="AY3494" s="209">
        <f>IF(BB3494="S",IF(AND(S3494&lt;&gt;"",R3494&lt;&gt;""),S3494-R3494,0),0)</f>
        <v>148</v>
      </c>
      <c r="AZ3494" s="209">
        <f>IF(BB3494="S",IF(Q3494="1. Aceitou o programa",IF(OR(X3494="Não se Aplica",X3494=""),IF(OR(W3494="Não se Aplica",W3494=""),0,W3494-V3494),AVERAGE(X3494-W3494,W3494-V3494)),0),0)</f>
        <v>0</v>
      </c>
      <c r="BA3494" s="209">
        <f>IF(BB3494="S",IF(AND(Q3494="1. Aceitou o programa",AH3494="Realizada"),IFERROR(IF(AG3494="",0,AG3494-R3494),0),0),0)</f>
        <v>0</v>
      </c>
      <c r="BB3494" s="209" t="str">
        <f>_xlfn.XLOOKUP(U3494,'Lista Suspensa'!$AA$20:$AA$23,'Lista Suspensa'!$AB$20:$AB$23,"N/A")</f>
        <v>S</v>
      </c>
    </row>
    <row r="3495" spans="1:54" ht="12" customHeight="1">
      <c r="A3495" s="151" t="s">
        <v>121</v>
      </c>
      <c r="B3495" s="152">
        <v>45292</v>
      </c>
      <c r="C3495" s="153" t="s">
        <v>122</v>
      </c>
      <c r="D3495" s="153" t="s">
        <v>175</v>
      </c>
      <c r="E3495" s="244">
        <v>88515279</v>
      </c>
      <c r="F3495" s="144" t="s">
        <v>6390</v>
      </c>
      <c r="G3495" s="230"/>
      <c r="H3495" s="154">
        <v>35319</v>
      </c>
      <c r="I3495" s="153">
        <v>29</v>
      </c>
      <c r="J3495" s="148" t="s">
        <v>58</v>
      </c>
      <c r="K3495" s="153"/>
      <c r="L3495" s="153"/>
      <c r="M3495" s="153"/>
      <c r="N3495" s="153"/>
      <c r="O3495" s="155">
        <v>11963556889</v>
      </c>
      <c r="P3495" s="156" t="s">
        <v>60</v>
      </c>
      <c r="Q3495" s="157" t="s">
        <v>6294</v>
      </c>
      <c r="R3495" s="158">
        <v>45891</v>
      </c>
      <c r="S3495" s="159">
        <v>46052</v>
      </c>
      <c r="T3495" s="159" t="s">
        <v>62</v>
      </c>
      <c r="U3495" s="159" t="s">
        <v>6152</v>
      </c>
      <c r="V3495" s="154">
        <v>45891</v>
      </c>
      <c r="W3495" s="154"/>
      <c r="X3495" s="154"/>
      <c r="Y3495" s="160"/>
      <c r="Z3495" s="160" t="s">
        <v>128</v>
      </c>
      <c r="AA3495" s="153">
        <v>156</v>
      </c>
      <c r="AB3495" s="153">
        <v>1.73</v>
      </c>
      <c r="AC3495" s="182">
        <f t="shared" si="110"/>
        <v>52.123358615389755</v>
      </c>
      <c r="AD3495" s="153" t="str">
        <f t="shared" si="111"/>
        <v>OBESIDADE III</v>
      </c>
      <c r="AE3495" s="207"/>
      <c r="AF3495" s="153" t="s">
        <v>130</v>
      </c>
      <c r="AG3495" s="159"/>
      <c r="AH3495" s="153"/>
      <c r="AI3495" s="161"/>
      <c r="AJ3495" s="153"/>
      <c r="AK3495" s="153"/>
      <c r="AL3495" s="207" t="s">
        <v>85</v>
      </c>
      <c r="AM3495" s="207" t="s">
        <v>86</v>
      </c>
      <c r="AN3495" s="207" t="s">
        <v>191</v>
      </c>
      <c r="AO3495" s="207"/>
      <c r="AP3495" s="147" t="s">
        <v>466</v>
      </c>
      <c r="AQ3495" s="147" t="s">
        <v>67</v>
      </c>
      <c r="AR3495" s="147"/>
      <c r="AS3495" s="209" t="s">
        <v>68</v>
      </c>
      <c r="AT3495" s="223" t="str">
        <f>MONTH(B3495)&amp;"/"&amp;YEAR(B3495)</f>
        <v>1/2024</v>
      </c>
      <c r="AU3495" s="223">
        <f>WEEKNUM(B3495)-WEEKNUM(EOMONTH(B3495,-1)+1)+1</f>
        <v>1</v>
      </c>
      <c r="AV3495" s="209" t="str">
        <f>MONTH(R3495)&amp;"/"&amp;YEAR(R3495)</f>
        <v>8/2025</v>
      </c>
      <c r="AW3495" s="209">
        <f>WEEKNUM(R3495)-WEEKNUM(EOMONTH(R3495,-1)+1)+1</f>
        <v>4</v>
      </c>
      <c r="AX3495" s="209">
        <f>IF(BB3495="S",IF(Q3495="1. Aceitou o programa",R3495-B3495,0),0)</f>
        <v>0</v>
      </c>
      <c r="AY3495" s="209">
        <f>IF(BB3495="S",IF(AND(S3495&lt;&gt;"",R3495&lt;&gt;""),S3495-R3495,0),0)</f>
        <v>161</v>
      </c>
      <c r="AZ3495" s="209">
        <f>IF(BB3495="S",IF(Q3495="1. Aceitou o programa",IF(OR(X3495="Não se Aplica",X3495=""),IF(OR(W3495="Não se Aplica",W3495=""),0,W3495-V3495),AVERAGE(X3495-W3495,W3495-V3495)),0),0)</f>
        <v>0</v>
      </c>
      <c r="BA3495" s="209">
        <f>IF(BB3495="S",IF(AND(Q3495="1. Aceitou o programa",AH3495="Realizada"),IFERROR(IF(AG3495="",0,AG3495-R3495),0),0),0)</f>
        <v>0</v>
      </c>
      <c r="BB3495" s="209" t="str">
        <f>_xlfn.XLOOKUP(U3495,'Lista Suspensa'!$AA$20:$AA$23,'Lista Suspensa'!$AB$20:$AB$23,"N/A")</f>
        <v>S</v>
      </c>
    </row>
    <row r="3496" spans="1:54" ht="12" customHeight="1">
      <c r="A3496" s="151" t="s">
        <v>121</v>
      </c>
      <c r="B3496" s="152">
        <v>45292</v>
      </c>
      <c r="C3496" s="153" t="s">
        <v>297</v>
      </c>
      <c r="D3496" s="153" t="s">
        <v>171</v>
      </c>
      <c r="E3496" s="244">
        <v>93656989</v>
      </c>
      <c r="F3496" s="144" t="s">
        <v>6391</v>
      </c>
      <c r="G3496" s="230"/>
      <c r="H3496" s="154">
        <v>33999</v>
      </c>
      <c r="I3496" s="153">
        <v>33</v>
      </c>
      <c r="J3496" s="148" t="s">
        <v>70</v>
      </c>
      <c r="K3496" s="153"/>
      <c r="L3496" s="153"/>
      <c r="M3496" s="153"/>
      <c r="N3496" s="153"/>
      <c r="O3496" s="155">
        <v>21998190575</v>
      </c>
      <c r="P3496" s="156" t="s">
        <v>60</v>
      </c>
      <c r="Q3496" s="157" t="s">
        <v>6294</v>
      </c>
      <c r="R3496" s="158">
        <v>45812</v>
      </c>
      <c r="S3496" s="159">
        <v>46045</v>
      </c>
      <c r="T3496" s="159" t="s">
        <v>62</v>
      </c>
      <c r="U3496" s="159" t="s">
        <v>6152</v>
      </c>
      <c r="V3496" s="154">
        <v>45812</v>
      </c>
      <c r="W3496" s="154"/>
      <c r="X3496" s="154"/>
      <c r="Y3496" s="160" t="s">
        <v>142</v>
      </c>
      <c r="Z3496" s="160"/>
      <c r="AA3496" s="153">
        <v>104</v>
      </c>
      <c r="AB3496" s="153">
        <v>1.58</v>
      </c>
      <c r="AC3496" s="182">
        <f t="shared" si="110"/>
        <v>41.659990386156061</v>
      </c>
      <c r="AD3496" s="153" t="str">
        <f t="shared" si="111"/>
        <v>OBESIDADE III</v>
      </c>
      <c r="AE3496" s="207"/>
      <c r="AF3496" s="153"/>
      <c r="AG3496" s="159"/>
      <c r="AH3496" s="153"/>
      <c r="AI3496" s="161"/>
      <c r="AJ3496" s="153"/>
      <c r="AK3496" s="153"/>
      <c r="AL3496" s="207" t="s">
        <v>85</v>
      </c>
      <c r="AM3496" s="207" t="s">
        <v>86</v>
      </c>
      <c r="AN3496" s="207"/>
      <c r="AO3496" s="207"/>
      <c r="AP3496" s="147" t="s">
        <v>466</v>
      </c>
      <c r="AQ3496" s="147" t="s">
        <v>67</v>
      </c>
      <c r="AR3496" s="147"/>
      <c r="AS3496" s="209" t="s">
        <v>68</v>
      </c>
      <c r="AT3496" s="223" t="str">
        <f>MONTH(B3496)&amp;"/"&amp;YEAR(B3496)</f>
        <v>1/2024</v>
      </c>
      <c r="AU3496" s="223">
        <f>WEEKNUM(B3496)-WEEKNUM(EOMONTH(B3496,-1)+1)+1</f>
        <v>1</v>
      </c>
      <c r="AV3496" s="209" t="str">
        <f>MONTH(R3496)&amp;"/"&amp;YEAR(R3496)</f>
        <v>6/2025</v>
      </c>
      <c r="AW3496" s="209">
        <f>WEEKNUM(R3496)-WEEKNUM(EOMONTH(R3496,-1)+1)+1</f>
        <v>1</v>
      </c>
      <c r="AX3496" s="209">
        <f>IF(BB3496="S",IF(Q3496="1. Aceitou o programa",R3496-B3496,0),0)</f>
        <v>0</v>
      </c>
      <c r="AY3496" s="209">
        <f>IF(BB3496="S",IF(AND(S3496&lt;&gt;"",R3496&lt;&gt;""),S3496-R3496,0),0)</f>
        <v>233</v>
      </c>
      <c r="AZ3496" s="209">
        <f>IF(BB3496="S",IF(Q3496="1. Aceitou o programa",IF(OR(X3496="Não se Aplica",X3496=""),IF(OR(W3496="Não se Aplica",W3496=""),0,W3496-V3496),AVERAGE(X3496-W3496,W3496-V3496)),0),0)</f>
        <v>0</v>
      </c>
      <c r="BA3496" s="209">
        <f>IF(BB3496="S",IF(AND(Q3496="1. Aceitou o programa",AH3496="Realizada"),IFERROR(IF(AG3496="",0,AG3496-R3496),0),0),0)</f>
        <v>0</v>
      </c>
      <c r="BB3496" s="209" t="str">
        <f>_xlfn.XLOOKUP(U3496,'Lista Suspensa'!$AA$20:$AA$23,'Lista Suspensa'!$AB$20:$AB$23,"N/A")</f>
        <v>S</v>
      </c>
    </row>
    <row r="3497" spans="1:54" ht="12" customHeight="1">
      <c r="A3497" s="151" t="s">
        <v>54</v>
      </c>
      <c r="B3497" s="152">
        <v>46042</v>
      </c>
      <c r="C3497" s="153" t="s">
        <v>297</v>
      </c>
      <c r="D3497" s="153" t="s">
        <v>455</v>
      </c>
      <c r="E3497" s="244">
        <v>87642173</v>
      </c>
      <c r="F3497" s="144" t="s">
        <v>6392</v>
      </c>
      <c r="G3497" s="230"/>
      <c r="H3497" s="154">
        <v>32025</v>
      </c>
      <c r="I3497" s="153">
        <v>38</v>
      </c>
      <c r="J3497" s="148" t="s">
        <v>70</v>
      </c>
      <c r="K3497" s="153"/>
      <c r="L3497" s="153"/>
      <c r="M3497" s="153"/>
      <c r="N3497" s="153">
        <v>40</v>
      </c>
      <c r="O3497" s="155" t="s">
        <v>6393</v>
      </c>
      <c r="P3497" s="156" t="s">
        <v>60</v>
      </c>
      <c r="Q3497" s="157" t="s">
        <v>6294</v>
      </c>
      <c r="R3497" s="158">
        <v>45779</v>
      </c>
      <c r="S3497" s="159">
        <v>46052</v>
      </c>
      <c r="T3497" s="159" t="s">
        <v>62</v>
      </c>
      <c r="U3497" s="159" t="s">
        <v>6152</v>
      </c>
      <c r="V3497" s="154">
        <v>45779</v>
      </c>
      <c r="W3497" s="154"/>
      <c r="X3497" s="154"/>
      <c r="Y3497" s="160" t="s">
        <v>827</v>
      </c>
      <c r="Z3497" s="160"/>
      <c r="AA3497" s="153"/>
      <c r="AB3497" s="153"/>
      <c r="AC3497" s="182" t="e">
        <f t="shared" si="110"/>
        <v>#DIV/0!</v>
      </c>
      <c r="AD3497" s="153" t="e">
        <f t="shared" si="111"/>
        <v>#DIV/0!</v>
      </c>
      <c r="AE3497" s="207"/>
      <c r="AF3497" s="153"/>
      <c r="AG3497" s="159"/>
      <c r="AH3497" s="153"/>
      <c r="AI3497" s="161"/>
      <c r="AJ3497" s="153"/>
      <c r="AK3497" s="153"/>
      <c r="AL3497" s="207"/>
      <c r="AM3497" s="207"/>
      <c r="AN3497" s="207"/>
      <c r="AO3497" s="207"/>
      <c r="AP3497" s="147" t="s">
        <v>466</v>
      </c>
      <c r="AQ3497" s="147" t="s">
        <v>67</v>
      </c>
      <c r="AR3497" s="147"/>
      <c r="AS3497" s="209" t="s">
        <v>68</v>
      </c>
      <c r="AT3497" s="223" t="str">
        <f>MONTH(B3497)&amp;"/"&amp;YEAR(B3497)</f>
        <v>1/2026</v>
      </c>
      <c r="AU3497" s="223">
        <f>WEEKNUM(B3497)-WEEKNUM(EOMONTH(B3497,-1)+1)+1</f>
        <v>4</v>
      </c>
      <c r="AV3497" s="209" t="str">
        <f>MONTH(R3497)&amp;"/"&amp;YEAR(R3497)</f>
        <v>5/2025</v>
      </c>
      <c r="AW3497" s="209">
        <f>WEEKNUM(R3497)-WEEKNUM(EOMONTH(R3497,-1)+1)+1</f>
        <v>1</v>
      </c>
      <c r="AX3497" s="209">
        <f>IF(BB3497="S",IF(Q3497="1. Aceitou o programa",R3497-B3497,0),0)</f>
        <v>0</v>
      </c>
      <c r="AY3497" s="209">
        <f>IF(BB3497="S",IF(AND(S3497&lt;&gt;"",R3497&lt;&gt;""),S3497-R3497,0),0)</f>
        <v>273</v>
      </c>
      <c r="AZ3497" s="209">
        <f>IF(BB3497="S",IF(Q3497="1. Aceitou o programa",IF(OR(X3497="Não se Aplica",X3497=""),IF(OR(W3497="Não se Aplica",W3497=""),0,W3497-V3497),AVERAGE(X3497-W3497,W3497-V3497)),0),0)</f>
        <v>0</v>
      </c>
      <c r="BA3497" s="209">
        <f>IF(BB3497="S",IF(AND(Q3497="1. Aceitou o programa",AH3497="Realizada"),IFERROR(IF(AG3497="",0,AG3497-R3497),0),0),0)</f>
        <v>0</v>
      </c>
      <c r="BB3497" s="209" t="str">
        <f>_xlfn.XLOOKUP(U3497,'Lista Suspensa'!$AA$20:$AA$23,'Lista Suspensa'!$AB$20:$AB$23,"N/A")</f>
        <v>S</v>
      </c>
    </row>
    <row r="3498" spans="1:54" ht="12" customHeight="1">
      <c r="A3498" s="151" t="s">
        <v>121</v>
      </c>
      <c r="B3498" s="152">
        <v>45292</v>
      </c>
      <c r="C3498" s="153" t="s">
        <v>122</v>
      </c>
      <c r="D3498" s="153" t="s">
        <v>274</v>
      </c>
      <c r="E3498" s="244">
        <v>87048388</v>
      </c>
      <c r="F3498" s="144" t="s">
        <v>6394</v>
      </c>
      <c r="G3498" s="230"/>
      <c r="H3498" s="154">
        <v>31360</v>
      </c>
      <c r="I3498" s="153">
        <v>40</v>
      </c>
      <c r="J3498" s="148" t="s">
        <v>70</v>
      </c>
      <c r="K3498" s="153"/>
      <c r="L3498" s="153"/>
      <c r="M3498" s="153"/>
      <c r="N3498" s="153"/>
      <c r="O3498" s="155" t="s">
        <v>6395</v>
      </c>
      <c r="P3498" s="156" t="s">
        <v>60</v>
      </c>
      <c r="Q3498" s="157" t="s">
        <v>6294</v>
      </c>
      <c r="R3498" s="158">
        <v>45912</v>
      </c>
      <c r="S3498" s="159">
        <v>46052</v>
      </c>
      <c r="T3498" s="159" t="s">
        <v>62</v>
      </c>
      <c r="U3498" s="159" t="s">
        <v>6152</v>
      </c>
      <c r="V3498" s="154">
        <v>45912</v>
      </c>
      <c r="W3498" s="154"/>
      <c r="X3498" s="154"/>
      <c r="Y3498" s="160"/>
      <c r="Z3498" s="160"/>
      <c r="AA3498" s="153">
        <v>95</v>
      </c>
      <c r="AB3498" s="153">
        <v>1.56</v>
      </c>
      <c r="AC3498" s="182">
        <f t="shared" si="110"/>
        <v>39.036817882971725</v>
      </c>
      <c r="AD3498" s="153" t="str">
        <f t="shared" si="111"/>
        <v>OBESIDADE II</v>
      </c>
      <c r="AE3498" s="207"/>
      <c r="AF3498" s="153"/>
      <c r="AG3498" s="159"/>
      <c r="AH3498" s="153"/>
      <c r="AI3498" s="161"/>
      <c r="AJ3498" s="153"/>
      <c r="AK3498" s="153"/>
      <c r="AL3498" s="207"/>
      <c r="AM3498" s="207"/>
      <c r="AN3498" s="207"/>
      <c r="AO3498" s="207"/>
      <c r="AP3498" s="147" t="s">
        <v>466</v>
      </c>
      <c r="AQ3498" s="147"/>
      <c r="AR3498" s="147"/>
      <c r="AS3498" s="209" t="s">
        <v>68</v>
      </c>
      <c r="AT3498" s="223" t="str">
        <f>MONTH(B3498)&amp;"/"&amp;YEAR(B3498)</f>
        <v>1/2024</v>
      </c>
      <c r="AU3498" s="223">
        <f>WEEKNUM(B3498)-WEEKNUM(EOMONTH(B3498,-1)+1)+1</f>
        <v>1</v>
      </c>
      <c r="AV3498" s="209" t="str">
        <f>MONTH(R3498)&amp;"/"&amp;YEAR(R3498)</f>
        <v>9/2025</v>
      </c>
      <c r="AW3498" s="209">
        <f>WEEKNUM(R3498)-WEEKNUM(EOMONTH(R3498,-1)+1)+1</f>
        <v>2</v>
      </c>
      <c r="AX3498" s="209">
        <f>IF(BB3498="S",IF(Q3498="1. Aceitou o programa",R3498-B3498,0),0)</f>
        <v>0</v>
      </c>
      <c r="AY3498" s="209">
        <f>IF(BB3498="S",IF(AND(S3498&lt;&gt;"",R3498&lt;&gt;""),S3498-R3498,0),0)</f>
        <v>140</v>
      </c>
      <c r="AZ3498" s="209">
        <f>IF(BB3498="S",IF(Q3498="1. Aceitou o programa",IF(OR(X3498="Não se Aplica",X3498=""),IF(OR(W3498="Não se Aplica",W3498=""),0,W3498-V3498),AVERAGE(X3498-W3498,W3498-V3498)),0),0)</f>
        <v>0</v>
      </c>
      <c r="BA3498" s="209">
        <f>IF(BB3498="S",IF(AND(Q3498="1. Aceitou o programa",AH3498="Realizada"),IFERROR(IF(AG3498="",0,AG3498-R3498),0),0),0)</f>
        <v>0</v>
      </c>
      <c r="BB3498" s="209" t="str">
        <f>_xlfn.XLOOKUP(U3498,'Lista Suspensa'!$AA$20:$AA$23,'Lista Suspensa'!$AB$20:$AB$23,"N/A")</f>
        <v>S</v>
      </c>
    </row>
    <row r="3499" spans="1:54" ht="12" customHeight="1">
      <c r="A3499" s="151" t="s">
        <v>121</v>
      </c>
      <c r="B3499" s="152">
        <v>45292</v>
      </c>
      <c r="C3499" s="153" t="s">
        <v>122</v>
      </c>
      <c r="D3499" s="153" t="s">
        <v>274</v>
      </c>
      <c r="E3499" s="244">
        <v>93111640</v>
      </c>
      <c r="F3499" s="144" t="s">
        <v>6396</v>
      </c>
      <c r="G3499" s="230"/>
      <c r="H3499" s="154">
        <v>30021</v>
      </c>
      <c r="I3499" s="153">
        <v>44</v>
      </c>
      <c r="J3499" s="148" t="s">
        <v>70</v>
      </c>
      <c r="K3499" s="153" t="s">
        <v>101</v>
      </c>
      <c r="L3499" s="153"/>
      <c r="M3499" s="153"/>
      <c r="N3499" s="153"/>
      <c r="O3499" s="155" t="s">
        <v>6397</v>
      </c>
      <c r="P3499" s="156" t="s">
        <v>60</v>
      </c>
      <c r="Q3499" s="157" t="s">
        <v>6294</v>
      </c>
      <c r="R3499" s="158">
        <v>45910</v>
      </c>
      <c r="S3499" s="159">
        <v>46052</v>
      </c>
      <c r="T3499" s="159" t="s">
        <v>62</v>
      </c>
      <c r="U3499" s="159" t="s">
        <v>6152</v>
      </c>
      <c r="V3499" s="154">
        <v>45910</v>
      </c>
      <c r="W3499" s="154"/>
      <c r="X3499" s="154"/>
      <c r="Y3499" s="160"/>
      <c r="Z3499" s="160"/>
      <c r="AA3499" s="153">
        <v>120.8</v>
      </c>
      <c r="AB3499" s="153">
        <v>1.62</v>
      </c>
      <c r="AC3499" s="182">
        <f t="shared" si="110"/>
        <v>46.029568663313512</v>
      </c>
      <c r="AD3499" s="153" t="str">
        <f t="shared" si="111"/>
        <v>OBESIDADE III</v>
      </c>
      <c r="AE3499" s="207"/>
      <c r="AF3499" s="153"/>
      <c r="AG3499" s="159"/>
      <c r="AH3499" s="153"/>
      <c r="AI3499" s="161"/>
      <c r="AJ3499" s="153"/>
      <c r="AK3499" s="153"/>
      <c r="AL3499" s="207"/>
      <c r="AM3499" s="207"/>
      <c r="AN3499" s="207"/>
      <c r="AO3499" s="207"/>
      <c r="AP3499" s="147" t="s">
        <v>466</v>
      </c>
      <c r="AQ3499" s="147"/>
      <c r="AR3499" s="147"/>
      <c r="AS3499" s="209" t="s">
        <v>68</v>
      </c>
      <c r="AT3499" s="223" t="str">
        <f>MONTH(B3499)&amp;"/"&amp;YEAR(B3499)</f>
        <v>1/2024</v>
      </c>
      <c r="AU3499" s="223">
        <f>WEEKNUM(B3499)-WEEKNUM(EOMONTH(B3499,-1)+1)+1</f>
        <v>1</v>
      </c>
      <c r="AV3499" s="209" t="str">
        <f>MONTH(R3499)&amp;"/"&amp;YEAR(R3499)</f>
        <v>9/2025</v>
      </c>
      <c r="AW3499" s="209">
        <f>WEEKNUM(R3499)-WEEKNUM(EOMONTH(R3499,-1)+1)+1</f>
        <v>2</v>
      </c>
      <c r="AX3499" s="209">
        <f>IF(BB3499="S",IF(Q3499="1. Aceitou o programa",R3499-B3499,0),0)</f>
        <v>0</v>
      </c>
      <c r="AY3499" s="209">
        <f>IF(BB3499="S",IF(AND(S3499&lt;&gt;"",R3499&lt;&gt;""),S3499-R3499,0),0)</f>
        <v>142</v>
      </c>
      <c r="AZ3499" s="209">
        <f>IF(BB3499="S",IF(Q3499="1. Aceitou o programa",IF(OR(X3499="Não se Aplica",X3499=""),IF(OR(W3499="Não se Aplica",W3499=""),0,W3499-V3499),AVERAGE(X3499-W3499,W3499-V3499)),0),0)</f>
        <v>0</v>
      </c>
      <c r="BA3499" s="209">
        <f>IF(BB3499="S",IF(AND(Q3499="1. Aceitou o programa",AH3499="Realizada"),IFERROR(IF(AG3499="",0,AG3499-R3499),0),0),0)</f>
        <v>0</v>
      </c>
      <c r="BB3499" s="209" t="str">
        <f>_xlfn.XLOOKUP(U3499,'Lista Suspensa'!$AA$20:$AA$23,'Lista Suspensa'!$AB$20:$AB$23,"N/A")</f>
        <v>S</v>
      </c>
    </row>
    <row r="3500" spans="1:54" ht="12" customHeight="1">
      <c r="A3500" s="151" t="s">
        <v>121</v>
      </c>
      <c r="B3500" s="152">
        <v>45292</v>
      </c>
      <c r="C3500" s="153" t="s">
        <v>122</v>
      </c>
      <c r="D3500" s="153" t="s">
        <v>274</v>
      </c>
      <c r="E3500" s="244">
        <v>81371617</v>
      </c>
      <c r="F3500" s="144" t="s">
        <v>6398</v>
      </c>
      <c r="G3500" s="230"/>
      <c r="H3500" s="154">
        <v>30434</v>
      </c>
      <c r="I3500" s="153">
        <v>43</v>
      </c>
      <c r="J3500" s="148" t="s">
        <v>58</v>
      </c>
      <c r="K3500" s="153"/>
      <c r="L3500" s="153"/>
      <c r="M3500" s="153"/>
      <c r="N3500" s="153"/>
      <c r="O3500" s="155" t="s">
        <v>6399</v>
      </c>
      <c r="P3500" s="156" t="s">
        <v>60</v>
      </c>
      <c r="Q3500" s="157" t="s">
        <v>6294</v>
      </c>
      <c r="R3500" s="158">
        <v>45905</v>
      </c>
      <c r="S3500" s="159">
        <v>46052</v>
      </c>
      <c r="T3500" s="159" t="s">
        <v>62</v>
      </c>
      <c r="U3500" s="159" t="s">
        <v>6152</v>
      </c>
      <c r="V3500" s="154">
        <v>45905</v>
      </c>
      <c r="W3500" s="154"/>
      <c r="X3500" s="154"/>
      <c r="Y3500" s="160"/>
      <c r="Z3500" s="160"/>
      <c r="AA3500" s="153">
        <v>135</v>
      </c>
      <c r="AB3500" s="153">
        <v>1.81</v>
      </c>
      <c r="AC3500" s="182">
        <f t="shared" si="110"/>
        <v>41.207533347577915</v>
      </c>
      <c r="AD3500" s="153" t="str">
        <f t="shared" si="111"/>
        <v>OBESIDADE III</v>
      </c>
      <c r="AE3500" s="207"/>
      <c r="AF3500" s="153"/>
      <c r="AG3500" s="159"/>
      <c r="AH3500" s="153"/>
      <c r="AI3500" s="161"/>
      <c r="AJ3500" s="153"/>
      <c r="AK3500" s="153"/>
      <c r="AL3500" s="207"/>
      <c r="AM3500" s="207"/>
      <c r="AN3500" s="207"/>
      <c r="AO3500" s="207"/>
      <c r="AP3500" s="147" t="s">
        <v>466</v>
      </c>
      <c r="AQ3500" s="147"/>
      <c r="AR3500" s="147"/>
      <c r="AS3500" s="209" t="s">
        <v>68</v>
      </c>
      <c r="AT3500" s="223" t="str">
        <f>MONTH(B3500)&amp;"/"&amp;YEAR(B3500)</f>
        <v>1/2024</v>
      </c>
      <c r="AU3500" s="223">
        <f>WEEKNUM(B3500)-WEEKNUM(EOMONTH(B3500,-1)+1)+1</f>
        <v>1</v>
      </c>
      <c r="AV3500" s="209" t="str">
        <f>MONTH(R3500)&amp;"/"&amp;YEAR(R3500)</f>
        <v>9/2025</v>
      </c>
      <c r="AW3500" s="209">
        <f>WEEKNUM(R3500)-WEEKNUM(EOMONTH(R3500,-1)+1)+1</f>
        <v>1</v>
      </c>
      <c r="AX3500" s="209">
        <f>IF(BB3500="S",IF(Q3500="1. Aceitou o programa",R3500-B3500,0),0)</f>
        <v>0</v>
      </c>
      <c r="AY3500" s="209">
        <f>IF(BB3500="S",IF(AND(S3500&lt;&gt;"",R3500&lt;&gt;""),S3500-R3500,0),0)</f>
        <v>147</v>
      </c>
      <c r="AZ3500" s="209">
        <f>IF(BB3500="S",IF(Q3500="1. Aceitou o programa",IF(OR(X3500="Não se Aplica",X3500=""),IF(OR(W3500="Não se Aplica",W3500=""),0,W3500-V3500),AVERAGE(X3500-W3500,W3500-V3500)),0),0)</f>
        <v>0</v>
      </c>
      <c r="BA3500" s="209">
        <f>IF(BB3500="S",IF(AND(Q3500="1. Aceitou o programa",AH3500="Realizada"),IFERROR(IF(AG3500="",0,AG3500-R3500),0),0),0)</f>
        <v>0</v>
      </c>
      <c r="BB3500" s="209" t="str">
        <f>_xlfn.XLOOKUP(U3500,'Lista Suspensa'!$AA$20:$AA$23,'Lista Suspensa'!$AB$20:$AB$23,"N/A")</f>
        <v>S</v>
      </c>
    </row>
    <row r="3501" spans="1:54" ht="12" customHeight="1">
      <c r="A3501" s="151" t="s">
        <v>121</v>
      </c>
      <c r="B3501" s="152">
        <v>45292</v>
      </c>
      <c r="C3501" s="153" t="s">
        <v>122</v>
      </c>
      <c r="D3501" s="153" t="s">
        <v>175</v>
      </c>
      <c r="E3501" s="244">
        <v>87431777</v>
      </c>
      <c r="F3501" s="144" t="s">
        <v>6400</v>
      </c>
      <c r="G3501" s="230"/>
      <c r="H3501" s="154">
        <v>27457</v>
      </c>
      <c r="I3501" s="153">
        <v>51</v>
      </c>
      <c r="J3501" s="148" t="s">
        <v>70</v>
      </c>
      <c r="K3501" s="153" t="s">
        <v>59</v>
      </c>
      <c r="L3501" s="153"/>
      <c r="M3501" s="153"/>
      <c r="N3501" s="153"/>
      <c r="O3501" s="155">
        <v>11975146290</v>
      </c>
      <c r="P3501" s="156" t="s">
        <v>60</v>
      </c>
      <c r="Q3501" s="157" t="s">
        <v>6294</v>
      </c>
      <c r="R3501" s="158">
        <v>45904</v>
      </c>
      <c r="S3501" s="159">
        <v>46052</v>
      </c>
      <c r="T3501" s="159" t="s">
        <v>62</v>
      </c>
      <c r="U3501" s="159" t="s">
        <v>6152</v>
      </c>
      <c r="V3501" s="154">
        <v>45904</v>
      </c>
      <c r="W3501" s="154"/>
      <c r="X3501" s="154"/>
      <c r="Y3501" s="160"/>
      <c r="Z3501" s="160"/>
      <c r="AA3501" s="153">
        <v>90.7</v>
      </c>
      <c r="AB3501" s="153">
        <v>1.66</v>
      </c>
      <c r="AC3501" s="182">
        <f t="shared" si="110"/>
        <v>32.914791696908118</v>
      </c>
      <c r="AD3501" s="153" t="str">
        <f t="shared" si="111"/>
        <v>OBESIDADE I</v>
      </c>
      <c r="AE3501" s="207"/>
      <c r="AF3501" s="153"/>
      <c r="AG3501" s="159"/>
      <c r="AH3501" s="153"/>
      <c r="AI3501" s="161"/>
      <c r="AJ3501" s="153"/>
      <c r="AK3501" s="153"/>
      <c r="AL3501" s="207"/>
      <c r="AM3501" s="207"/>
      <c r="AN3501" s="207"/>
      <c r="AO3501" s="207"/>
      <c r="AP3501" s="147" t="s">
        <v>466</v>
      </c>
      <c r="AQ3501" s="147"/>
      <c r="AR3501" s="147"/>
      <c r="AS3501" s="209" t="s">
        <v>68</v>
      </c>
      <c r="AT3501" s="223" t="str">
        <f>MONTH(B3501)&amp;"/"&amp;YEAR(B3501)</f>
        <v>1/2024</v>
      </c>
      <c r="AU3501" s="223">
        <f>WEEKNUM(B3501)-WEEKNUM(EOMONTH(B3501,-1)+1)+1</f>
        <v>1</v>
      </c>
      <c r="AV3501" s="209" t="str">
        <f>MONTH(R3501)&amp;"/"&amp;YEAR(R3501)</f>
        <v>9/2025</v>
      </c>
      <c r="AW3501" s="209">
        <f>WEEKNUM(R3501)-WEEKNUM(EOMONTH(R3501,-1)+1)+1</f>
        <v>1</v>
      </c>
      <c r="AX3501" s="209">
        <f>IF(BB3501="S",IF(Q3501="1. Aceitou o programa",R3501-B3501,0),0)</f>
        <v>0</v>
      </c>
      <c r="AY3501" s="209">
        <f>IF(BB3501="S",IF(AND(S3501&lt;&gt;"",R3501&lt;&gt;""),S3501-R3501,0),0)</f>
        <v>148</v>
      </c>
      <c r="AZ3501" s="209">
        <f>IF(BB3501="S",IF(Q3501="1. Aceitou o programa",IF(OR(X3501="Não se Aplica",X3501=""),IF(OR(W3501="Não se Aplica",W3501=""),0,W3501-V3501),AVERAGE(X3501-W3501,W3501-V3501)),0),0)</f>
        <v>0</v>
      </c>
      <c r="BA3501" s="209">
        <f>IF(BB3501="S",IF(AND(Q3501="1. Aceitou o programa",AH3501="Realizada"),IFERROR(IF(AG3501="",0,AG3501-R3501),0),0),0)</f>
        <v>0</v>
      </c>
      <c r="BB3501" s="209" t="str">
        <f>_xlfn.XLOOKUP(U3501,'Lista Suspensa'!$AA$20:$AA$23,'Lista Suspensa'!$AB$20:$AB$23,"N/A")</f>
        <v>S</v>
      </c>
    </row>
    <row r="3502" spans="1:54" ht="12" customHeight="1">
      <c r="A3502" s="151" t="s">
        <v>121</v>
      </c>
      <c r="B3502" s="152">
        <v>45292</v>
      </c>
      <c r="C3502" s="153" t="s">
        <v>122</v>
      </c>
      <c r="D3502" s="153" t="s">
        <v>167</v>
      </c>
      <c r="E3502" s="244">
        <v>92693522</v>
      </c>
      <c r="F3502" s="144" t="s">
        <v>6401</v>
      </c>
      <c r="G3502" s="230"/>
      <c r="H3502" s="154">
        <v>28113</v>
      </c>
      <c r="I3502" s="153">
        <v>49</v>
      </c>
      <c r="J3502" s="148" t="s">
        <v>70</v>
      </c>
      <c r="K3502" s="153" t="s">
        <v>59</v>
      </c>
      <c r="L3502" s="153"/>
      <c r="M3502" s="153"/>
      <c r="N3502" s="153"/>
      <c r="O3502" s="155" t="s">
        <v>6402</v>
      </c>
      <c r="P3502" s="156" t="s">
        <v>60</v>
      </c>
      <c r="Q3502" s="157" t="s">
        <v>6294</v>
      </c>
      <c r="R3502" s="158">
        <v>45904</v>
      </c>
      <c r="S3502" s="159">
        <v>46052</v>
      </c>
      <c r="T3502" s="159" t="s">
        <v>62</v>
      </c>
      <c r="U3502" s="159" t="s">
        <v>6152</v>
      </c>
      <c r="V3502" s="154">
        <v>45904</v>
      </c>
      <c r="W3502" s="154"/>
      <c r="X3502" s="154"/>
      <c r="Y3502" s="160"/>
      <c r="Z3502" s="160"/>
      <c r="AA3502" s="153">
        <v>92</v>
      </c>
      <c r="AB3502" s="153">
        <v>1.55</v>
      </c>
      <c r="AC3502" s="182">
        <f t="shared" si="110"/>
        <v>38.293444328824137</v>
      </c>
      <c r="AD3502" s="153" t="str">
        <f t="shared" si="111"/>
        <v>OBESIDADE II</v>
      </c>
      <c r="AE3502" s="207"/>
      <c r="AF3502" s="153"/>
      <c r="AG3502" s="159"/>
      <c r="AH3502" s="153"/>
      <c r="AI3502" s="161"/>
      <c r="AJ3502" s="153"/>
      <c r="AK3502" s="153"/>
      <c r="AL3502" s="207"/>
      <c r="AM3502" s="207"/>
      <c r="AN3502" s="207"/>
      <c r="AO3502" s="207"/>
      <c r="AP3502" s="147" t="s">
        <v>466</v>
      </c>
      <c r="AQ3502" s="147"/>
      <c r="AR3502" s="147"/>
      <c r="AS3502" s="209" t="s">
        <v>68</v>
      </c>
      <c r="AT3502" s="223" t="str">
        <f>MONTH(B3502)&amp;"/"&amp;YEAR(B3502)</f>
        <v>1/2024</v>
      </c>
      <c r="AU3502" s="223">
        <f>WEEKNUM(B3502)-WEEKNUM(EOMONTH(B3502,-1)+1)+1</f>
        <v>1</v>
      </c>
      <c r="AV3502" s="209" t="str">
        <f>MONTH(R3502)&amp;"/"&amp;YEAR(R3502)</f>
        <v>9/2025</v>
      </c>
      <c r="AW3502" s="209">
        <f>WEEKNUM(R3502)-WEEKNUM(EOMONTH(R3502,-1)+1)+1</f>
        <v>1</v>
      </c>
      <c r="AX3502" s="209">
        <f>IF(BB3502="S",IF(Q3502="1. Aceitou o programa",R3502-B3502,0),0)</f>
        <v>0</v>
      </c>
      <c r="AY3502" s="209">
        <f>IF(BB3502="S",IF(AND(S3502&lt;&gt;"",R3502&lt;&gt;""),S3502-R3502,0),0)</f>
        <v>148</v>
      </c>
      <c r="AZ3502" s="209">
        <f>IF(BB3502="S",IF(Q3502="1. Aceitou o programa",IF(OR(X3502="Não se Aplica",X3502=""),IF(OR(W3502="Não se Aplica",W3502=""),0,W3502-V3502),AVERAGE(X3502-W3502,W3502-V3502)),0),0)</f>
        <v>0</v>
      </c>
      <c r="BA3502" s="209">
        <f>IF(BB3502="S",IF(AND(Q3502="1. Aceitou o programa",AH3502="Realizada"),IFERROR(IF(AG3502="",0,AG3502-R3502),0),0),0)</f>
        <v>0</v>
      </c>
      <c r="BB3502" s="209" t="str">
        <f>_xlfn.XLOOKUP(U3502,'Lista Suspensa'!$AA$20:$AA$23,'Lista Suspensa'!$AB$20:$AB$23,"N/A")</f>
        <v>S</v>
      </c>
    </row>
    <row r="3503" spans="1:54" ht="12" customHeight="1">
      <c r="A3503" s="151" t="s">
        <v>121</v>
      </c>
      <c r="B3503" s="152">
        <v>45292</v>
      </c>
      <c r="C3503" s="153" t="s">
        <v>122</v>
      </c>
      <c r="D3503" s="153" t="s">
        <v>167</v>
      </c>
      <c r="E3503" s="244">
        <v>443650438</v>
      </c>
      <c r="F3503" s="144" t="s">
        <v>6403</v>
      </c>
      <c r="G3503" s="230"/>
      <c r="H3503" s="154">
        <v>29351</v>
      </c>
      <c r="I3503" s="153">
        <v>46</v>
      </c>
      <c r="J3503" s="148" t="s">
        <v>70</v>
      </c>
      <c r="K3503" s="153" t="s">
        <v>59</v>
      </c>
      <c r="L3503" s="153"/>
      <c r="M3503" s="153"/>
      <c r="N3503" s="153"/>
      <c r="O3503" s="155" t="s">
        <v>6404</v>
      </c>
      <c r="P3503" s="156" t="s">
        <v>60</v>
      </c>
      <c r="Q3503" s="157" t="s">
        <v>6294</v>
      </c>
      <c r="R3503" s="158">
        <v>45904</v>
      </c>
      <c r="S3503" s="159">
        <v>46052</v>
      </c>
      <c r="T3503" s="159" t="s">
        <v>62</v>
      </c>
      <c r="U3503" s="159" t="s">
        <v>6152</v>
      </c>
      <c r="V3503" s="154">
        <v>45904</v>
      </c>
      <c r="W3503" s="154"/>
      <c r="X3503" s="154"/>
      <c r="Y3503" s="160"/>
      <c r="Z3503" s="160"/>
      <c r="AA3503" s="153">
        <v>89</v>
      </c>
      <c r="AB3503" s="153">
        <v>1.63</v>
      </c>
      <c r="AC3503" s="182">
        <f t="shared" si="110"/>
        <v>33.497685272309838</v>
      </c>
      <c r="AD3503" s="153" t="str">
        <f t="shared" si="111"/>
        <v>OBESIDADE I</v>
      </c>
      <c r="AE3503" s="207"/>
      <c r="AF3503" s="153"/>
      <c r="AG3503" s="159"/>
      <c r="AH3503" s="153"/>
      <c r="AI3503" s="161"/>
      <c r="AJ3503" s="153"/>
      <c r="AK3503" s="153"/>
      <c r="AL3503" s="207"/>
      <c r="AM3503" s="207"/>
      <c r="AN3503" s="207"/>
      <c r="AO3503" s="207"/>
      <c r="AP3503" s="147" t="s">
        <v>466</v>
      </c>
      <c r="AQ3503" s="147"/>
      <c r="AR3503" s="147"/>
      <c r="AS3503" s="209" t="s">
        <v>68</v>
      </c>
      <c r="AT3503" s="223" t="str">
        <f>MONTH(B3503)&amp;"/"&amp;YEAR(B3503)</f>
        <v>1/2024</v>
      </c>
      <c r="AU3503" s="223">
        <f>WEEKNUM(B3503)-WEEKNUM(EOMONTH(B3503,-1)+1)+1</f>
        <v>1</v>
      </c>
      <c r="AV3503" s="209" t="str">
        <f>MONTH(R3503)&amp;"/"&amp;YEAR(R3503)</f>
        <v>9/2025</v>
      </c>
      <c r="AW3503" s="209">
        <f>WEEKNUM(R3503)-WEEKNUM(EOMONTH(R3503,-1)+1)+1</f>
        <v>1</v>
      </c>
      <c r="AX3503" s="209">
        <f>IF(BB3503="S",IF(Q3503="1. Aceitou o programa",R3503-B3503,0),0)</f>
        <v>0</v>
      </c>
      <c r="AY3503" s="209">
        <f>IF(BB3503="S",IF(AND(S3503&lt;&gt;"",R3503&lt;&gt;""),S3503-R3503,0),0)</f>
        <v>148</v>
      </c>
      <c r="AZ3503" s="209">
        <f>IF(BB3503="S",IF(Q3503="1. Aceitou o programa",IF(OR(X3503="Não se Aplica",X3503=""),IF(OR(W3503="Não se Aplica",W3503=""),0,W3503-V3503),AVERAGE(X3503-W3503,W3503-V3503)),0),0)</f>
        <v>0</v>
      </c>
      <c r="BA3503" s="209">
        <f>IF(BB3503="S",IF(AND(Q3503="1. Aceitou o programa",AH3503="Realizada"),IFERROR(IF(AG3503="",0,AG3503-R3503),0),0),0)</f>
        <v>0</v>
      </c>
      <c r="BB3503" s="209" t="str">
        <f>_xlfn.XLOOKUP(U3503,'Lista Suspensa'!$AA$20:$AA$23,'Lista Suspensa'!$AB$20:$AB$23,"N/A")</f>
        <v>S</v>
      </c>
    </row>
    <row r="3504" spans="1:54" ht="12" customHeight="1">
      <c r="A3504" s="151" t="s">
        <v>121</v>
      </c>
      <c r="B3504" s="152">
        <v>45292</v>
      </c>
      <c r="C3504" s="153" t="s">
        <v>122</v>
      </c>
      <c r="D3504" s="153" t="s">
        <v>167</v>
      </c>
      <c r="E3504" s="244">
        <v>94591526</v>
      </c>
      <c r="F3504" s="144" t="s">
        <v>6405</v>
      </c>
      <c r="G3504" s="230"/>
      <c r="H3504" s="154">
        <v>29502</v>
      </c>
      <c r="I3504" s="153">
        <v>45</v>
      </c>
      <c r="J3504" s="148" t="s">
        <v>70</v>
      </c>
      <c r="K3504" s="153" t="s">
        <v>59</v>
      </c>
      <c r="L3504" s="153"/>
      <c r="M3504" s="153"/>
      <c r="N3504" s="153"/>
      <c r="O3504" s="155" t="s">
        <v>6406</v>
      </c>
      <c r="P3504" s="156" t="s">
        <v>60</v>
      </c>
      <c r="Q3504" s="157" t="s">
        <v>6294</v>
      </c>
      <c r="R3504" s="158">
        <v>45904</v>
      </c>
      <c r="S3504" s="159">
        <v>46052</v>
      </c>
      <c r="T3504" s="159" t="s">
        <v>62</v>
      </c>
      <c r="U3504" s="159" t="s">
        <v>6152</v>
      </c>
      <c r="V3504" s="154">
        <v>45904</v>
      </c>
      <c r="W3504" s="154"/>
      <c r="X3504" s="154"/>
      <c r="Y3504" s="160"/>
      <c r="Z3504" s="160"/>
      <c r="AA3504" s="153">
        <v>87</v>
      </c>
      <c r="AB3504" s="153">
        <v>1.59</v>
      </c>
      <c r="AC3504" s="182">
        <f t="shared" si="110"/>
        <v>34.413195680550608</v>
      </c>
      <c r="AD3504" s="153" t="str">
        <f t="shared" si="111"/>
        <v>OBESIDADE I</v>
      </c>
      <c r="AE3504" s="207"/>
      <c r="AF3504" s="153"/>
      <c r="AG3504" s="159"/>
      <c r="AH3504" s="153"/>
      <c r="AI3504" s="161"/>
      <c r="AJ3504" s="153"/>
      <c r="AK3504" s="153"/>
      <c r="AL3504" s="207"/>
      <c r="AM3504" s="207"/>
      <c r="AN3504" s="207"/>
      <c r="AO3504" s="207"/>
      <c r="AP3504" s="147" t="s">
        <v>466</v>
      </c>
      <c r="AQ3504" s="147"/>
      <c r="AR3504" s="147"/>
      <c r="AS3504" s="209" t="s">
        <v>68</v>
      </c>
      <c r="AT3504" s="223" t="str">
        <f>MONTH(B3504)&amp;"/"&amp;YEAR(B3504)</f>
        <v>1/2024</v>
      </c>
      <c r="AU3504" s="223">
        <f>WEEKNUM(B3504)-WEEKNUM(EOMONTH(B3504,-1)+1)+1</f>
        <v>1</v>
      </c>
      <c r="AV3504" s="209" t="str">
        <f>MONTH(R3504)&amp;"/"&amp;YEAR(R3504)</f>
        <v>9/2025</v>
      </c>
      <c r="AW3504" s="209">
        <f>WEEKNUM(R3504)-WEEKNUM(EOMONTH(R3504,-1)+1)+1</f>
        <v>1</v>
      </c>
      <c r="AX3504" s="209">
        <f>IF(BB3504="S",IF(Q3504="1. Aceitou o programa",R3504-B3504,0),0)</f>
        <v>0</v>
      </c>
      <c r="AY3504" s="209">
        <f>IF(BB3504="S",IF(AND(S3504&lt;&gt;"",R3504&lt;&gt;""),S3504-R3504,0),0)</f>
        <v>148</v>
      </c>
      <c r="AZ3504" s="209">
        <f>IF(BB3504="S",IF(Q3504="1. Aceitou o programa",IF(OR(X3504="Não se Aplica",X3504=""),IF(OR(W3504="Não se Aplica",W3504=""),0,W3504-V3504),AVERAGE(X3504-W3504,W3504-V3504)),0),0)</f>
        <v>0</v>
      </c>
      <c r="BA3504" s="209">
        <f>IF(BB3504="S",IF(AND(Q3504="1. Aceitou o programa",AH3504="Realizada"),IFERROR(IF(AG3504="",0,AG3504-R3504),0),0),0)</f>
        <v>0</v>
      </c>
      <c r="BB3504" s="209" t="str">
        <f>_xlfn.XLOOKUP(U3504,'Lista Suspensa'!$AA$20:$AA$23,'Lista Suspensa'!$AB$20:$AB$23,"N/A")</f>
        <v>S</v>
      </c>
    </row>
    <row r="3505" spans="1:54" ht="12" customHeight="1">
      <c r="A3505" s="151" t="s">
        <v>121</v>
      </c>
      <c r="B3505" s="152">
        <v>45292</v>
      </c>
      <c r="C3505" s="153" t="s">
        <v>122</v>
      </c>
      <c r="D3505" s="153" t="s">
        <v>167</v>
      </c>
      <c r="E3505" s="244">
        <v>89237910</v>
      </c>
      <c r="F3505" s="144" t="s">
        <v>6407</v>
      </c>
      <c r="G3505" s="230"/>
      <c r="H3505" s="154">
        <v>29612</v>
      </c>
      <c r="I3505" s="153">
        <v>45</v>
      </c>
      <c r="J3505" s="148" t="s">
        <v>70</v>
      </c>
      <c r="K3505" s="153" t="s">
        <v>59</v>
      </c>
      <c r="L3505" s="153"/>
      <c r="M3505" s="153"/>
      <c r="N3505" s="153"/>
      <c r="O3505" s="155" t="s">
        <v>6408</v>
      </c>
      <c r="P3505" s="156" t="s">
        <v>60</v>
      </c>
      <c r="Q3505" s="157" t="s">
        <v>6294</v>
      </c>
      <c r="R3505" s="158">
        <v>45904</v>
      </c>
      <c r="S3505" s="159">
        <v>46052</v>
      </c>
      <c r="T3505" s="159" t="s">
        <v>62</v>
      </c>
      <c r="U3505" s="159" t="s">
        <v>6152</v>
      </c>
      <c r="V3505" s="154">
        <v>45904</v>
      </c>
      <c r="W3505" s="154"/>
      <c r="X3505" s="154"/>
      <c r="Y3505" s="160"/>
      <c r="Z3505" s="160"/>
      <c r="AA3505" s="153">
        <v>105</v>
      </c>
      <c r="AB3505" s="153">
        <v>1.69</v>
      </c>
      <c r="AC3505" s="182">
        <f t="shared" si="110"/>
        <v>36.763418647806454</v>
      </c>
      <c r="AD3505" s="153" t="str">
        <f t="shared" si="111"/>
        <v>OBESIDADE II</v>
      </c>
      <c r="AE3505" s="207"/>
      <c r="AF3505" s="153"/>
      <c r="AG3505" s="159"/>
      <c r="AH3505" s="153"/>
      <c r="AI3505" s="161"/>
      <c r="AJ3505" s="153"/>
      <c r="AK3505" s="153"/>
      <c r="AL3505" s="207"/>
      <c r="AM3505" s="207"/>
      <c r="AN3505" s="207"/>
      <c r="AO3505" s="207"/>
      <c r="AP3505" s="147" t="s">
        <v>466</v>
      </c>
      <c r="AQ3505" s="147"/>
      <c r="AR3505" s="147"/>
      <c r="AS3505" s="209" t="s">
        <v>68</v>
      </c>
      <c r="AT3505" s="223" t="str">
        <f>MONTH(B3505)&amp;"/"&amp;YEAR(B3505)</f>
        <v>1/2024</v>
      </c>
      <c r="AU3505" s="223">
        <f>WEEKNUM(B3505)-WEEKNUM(EOMONTH(B3505,-1)+1)+1</f>
        <v>1</v>
      </c>
      <c r="AV3505" s="209" t="str">
        <f>MONTH(R3505)&amp;"/"&amp;YEAR(R3505)</f>
        <v>9/2025</v>
      </c>
      <c r="AW3505" s="209">
        <f>WEEKNUM(R3505)-WEEKNUM(EOMONTH(R3505,-1)+1)+1</f>
        <v>1</v>
      </c>
      <c r="AX3505" s="209">
        <f>IF(BB3505="S",IF(Q3505="1. Aceitou o programa",R3505-B3505,0),0)</f>
        <v>0</v>
      </c>
      <c r="AY3505" s="209">
        <f>IF(BB3505="S",IF(AND(S3505&lt;&gt;"",R3505&lt;&gt;""),S3505-R3505,0),0)</f>
        <v>148</v>
      </c>
      <c r="AZ3505" s="209">
        <f>IF(BB3505="S",IF(Q3505="1. Aceitou o programa",IF(OR(X3505="Não se Aplica",X3505=""),IF(OR(W3505="Não se Aplica",W3505=""),0,W3505-V3505),AVERAGE(X3505-W3505,W3505-V3505)),0),0)</f>
        <v>0</v>
      </c>
      <c r="BA3505" s="209">
        <f>IF(BB3505="S",IF(AND(Q3505="1. Aceitou o programa",AH3505="Realizada"),IFERROR(IF(AG3505="",0,AG3505-R3505),0),0),0)</f>
        <v>0</v>
      </c>
      <c r="BB3505" s="209" t="str">
        <f>_xlfn.XLOOKUP(U3505,'Lista Suspensa'!$AA$20:$AA$23,'Lista Suspensa'!$AB$20:$AB$23,"N/A")</f>
        <v>S</v>
      </c>
    </row>
    <row r="3506" spans="1:54" ht="12" customHeight="1">
      <c r="A3506" s="151" t="s">
        <v>121</v>
      </c>
      <c r="B3506" s="152">
        <v>45292</v>
      </c>
      <c r="C3506" s="153" t="s">
        <v>122</v>
      </c>
      <c r="D3506" s="153" t="s">
        <v>167</v>
      </c>
      <c r="E3506" s="244">
        <v>232118116</v>
      </c>
      <c r="F3506" s="144" t="s">
        <v>6409</v>
      </c>
      <c r="G3506" s="230"/>
      <c r="H3506" s="154">
        <v>30339</v>
      </c>
      <c r="I3506" s="153">
        <v>43</v>
      </c>
      <c r="J3506" s="148" t="s">
        <v>58</v>
      </c>
      <c r="K3506" s="153" t="s">
        <v>59</v>
      </c>
      <c r="L3506" s="153"/>
      <c r="M3506" s="153"/>
      <c r="N3506" s="153"/>
      <c r="O3506" s="155" t="s">
        <v>6410</v>
      </c>
      <c r="P3506" s="156" t="s">
        <v>60</v>
      </c>
      <c r="Q3506" s="157" t="s">
        <v>6294</v>
      </c>
      <c r="R3506" s="158">
        <v>45904</v>
      </c>
      <c r="S3506" s="159">
        <v>46052</v>
      </c>
      <c r="T3506" s="159" t="s">
        <v>62</v>
      </c>
      <c r="U3506" s="159" t="s">
        <v>6152</v>
      </c>
      <c r="V3506" s="154">
        <v>45904</v>
      </c>
      <c r="W3506" s="154"/>
      <c r="X3506" s="154"/>
      <c r="Y3506" s="160"/>
      <c r="Z3506" s="160"/>
      <c r="AA3506" s="153">
        <v>140</v>
      </c>
      <c r="AB3506" s="153">
        <v>1.7</v>
      </c>
      <c r="AC3506" s="182">
        <f t="shared" si="110"/>
        <v>48.44290657439447</v>
      </c>
      <c r="AD3506" s="153" t="str">
        <f t="shared" si="111"/>
        <v>OBESIDADE III</v>
      </c>
      <c r="AE3506" s="207"/>
      <c r="AF3506" s="153"/>
      <c r="AG3506" s="159"/>
      <c r="AH3506" s="153"/>
      <c r="AI3506" s="161"/>
      <c r="AJ3506" s="153"/>
      <c r="AK3506" s="153"/>
      <c r="AL3506" s="207"/>
      <c r="AM3506" s="207"/>
      <c r="AN3506" s="207"/>
      <c r="AO3506" s="207"/>
      <c r="AP3506" s="147" t="s">
        <v>466</v>
      </c>
      <c r="AQ3506" s="147"/>
      <c r="AR3506" s="147"/>
      <c r="AS3506" s="209" t="s">
        <v>68</v>
      </c>
      <c r="AT3506" s="223" t="str">
        <f>MONTH(B3506)&amp;"/"&amp;YEAR(B3506)</f>
        <v>1/2024</v>
      </c>
      <c r="AU3506" s="223">
        <f>WEEKNUM(B3506)-WEEKNUM(EOMONTH(B3506,-1)+1)+1</f>
        <v>1</v>
      </c>
      <c r="AV3506" s="209" t="str">
        <f>MONTH(R3506)&amp;"/"&amp;YEAR(R3506)</f>
        <v>9/2025</v>
      </c>
      <c r="AW3506" s="209">
        <f>WEEKNUM(R3506)-WEEKNUM(EOMONTH(R3506,-1)+1)+1</f>
        <v>1</v>
      </c>
      <c r="AX3506" s="209">
        <f>IF(BB3506="S",IF(Q3506="1. Aceitou o programa",R3506-B3506,0),0)</f>
        <v>0</v>
      </c>
      <c r="AY3506" s="209">
        <f>IF(BB3506="S",IF(AND(S3506&lt;&gt;"",R3506&lt;&gt;""),S3506-R3506,0),0)</f>
        <v>148</v>
      </c>
      <c r="AZ3506" s="209">
        <f>IF(BB3506="S",IF(Q3506="1. Aceitou o programa",IF(OR(X3506="Não se Aplica",X3506=""),IF(OR(W3506="Não se Aplica",W3506=""),0,W3506-V3506),AVERAGE(X3506-W3506,W3506-V3506)),0),0)</f>
        <v>0</v>
      </c>
      <c r="BA3506" s="209">
        <f>IF(BB3506="S",IF(AND(Q3506="1. Aceitou o programa",AH3506="Realizada"),IFERROR(IF(AG3506="",0,AG3506-R3506),0),0),0)</f>
        <v>0</v>
      </c>
      <c r="BB3506" s="209" t="str">
        <f>_xlfn.XLOOKUP(U3506,'Lista Suspensa'!$AA$20:$AA$23,'Lista Suspensa'!$AB$20:$AB$23,"N/A")</f>
        <v>S</v>
      </c>
    </row>
    <row r="3507" spans="1:54" ht="12" customHeight="1">
      <c r="A3507" s="151" t="s">
        <v>121</v>
      </c>
      <c r="B3507" s="152">
        <v>45292</v>
      </c>
      <c r="C3507" s="153" t="s">
        <v>122</v>
      </c>
      <c r="D3507" s="153" t="s">
        <v>167</v>
      </c>
      <c r="E3507" s="244">
        <v>87440161</v>
      </c>
      <c r="F3507" s="144" t="s">
        <v>6411</v>
      </c>
      <c r="G3507" s="230"/>
      <c r="H3507" s="154">
        <v>29158</v>
      </c>
      <c r="I3507" s="153">
        <v>46</v>
      </c>
      <c r="J3507" s="148" t="s">
        <v>70</v>
      </c>
      <c r="K3507" s="153"/>
      <c r="L3507" s="153"/>
      <c r="M3507" s="153"/>
      <c r="N3507" s="153"/>
      <c r="O3507" s="155" t="s">
        <v>6412</v>
      </c>
      <c r="P3507" s="156" t="s">
        <v>60</v>
      </c>
      <c r="Q3507" s="157" t="s">
        <v>6294</v>
      </c>
      <c r="R3507" s="158">
        <v>45904</v>
      </c>
      <c r="S3507" s="159">
        <v>46052</v>
      </c>
      <c r="T3507" s="159" t="s">
        <v>62</v>
      </c>
      <c r="U3507" s="159" t="s">
        <v>6152</v>
      </c>
      <c r="V3507" s="154">
        <v>45904</v>
      </c>
      <c r="W3507" s="154"/>
      <c r="X3507" s="154"/>
      <c r="Y3507" s="160"/>
      <c r="Z3507" s="160"/>
      <c r="AA3507" s="153">
        <v>82</v>
      </c>
      <c r="AB3507" s="153">
        <v>1.52</v>
      </c>
      <c r="AC3507" s="182">
        <f t="shared" si="110"/>
        <v>35.491689750692522</v>
      </c>
      <c r="AD3507" s="153" t="str">
        <f t="shared" si="111"/>
        <v>OBESIDADE II</v>
      </c>
      <c r="AE3507" s="207"/>
      <c r="AF3507" s="153"/>
      <c r="AG3507" s="159"/>
      <c r="AH3507" s="153"/>
      <c r="AI3507" s="161"/>
      <c r="AJ3507" s="153"/>
      <c r="AK3507" s="153"/>
      <c r="AL3507" s="207"/>
      <c r="AM3507" s="207"/>
      <c r="AN3507" s="207"/>
      <c r="AO3507" s="207"/>
      <c r="AP3507" s="147" t="s">
        <v>466</v>
      </c>
      <c r="AQ3507" s="147"/>
      <c r="AR3507" s="147"/>
      <c r="AS3507" s="209" t="s">
        <v>68</v>
      </c>
      <c r="AT3507" s="223" t="str">
        <f>MONTH(B3507)&amp;"/"&amp;YEAR(B3507)</f>
        <v>1/2024</v>
      </c>
      <c r="AU3507" s="223">
        <f>WEEKNUM(B3507)-WEEKNUM(EOMONTH(B3507,-1)+1)+1</f>
        <v>1</v>
      </c>
      <c r="AV3507" s="209" t="str">
        <f>MONTH(R3507)&amp;"/"&amp;YEAR(R3507)</f>
        <v>9/2025</v>
      </c>
      <c r="AW3507" s="209">
        <f>WEEKNUM(R3507)-WEEKNUM(EOMONTH(R3507,-1)+1)+1</f>
        <v>1</v>
      </c>
      <c r="AX3507" s="209">
        <f>IF(BB3507="S",IF(Q3507="1. Aceitou o programa",R3507-B3507,0),0)</f>
        <v>0</v>
      </c>
      <c r="AY3507" s="209">
        <f>IF(BB3507="S",IF(AND(S3507&lt;&gt;"",R3507&lt;&gt;""),S3507-R3507,0),0)</f>
        <v>148</v>
      </c>
      <c r="AZ3507" s="209">
        <f>IF(BB3507="S",IF(Q3507="1. Aceitou o programa",IF(OR(X3507="Não se Aplica",X3507=""),IF(OR(W3507="Não se Aplica",W3507=""),0,W3507-V3507),AVERAGE(X3507-W3507,W3507-V3507)),0),0)</f>
        <v>0</v>
      </c>
      <c r="BA3507" s="209">
        <f>IF(BB3507="S",IF(AND(Q3507="1. Aceitou o programa",AH3507="Realizada"),IFERROR(IF(AG3507="",0,AG3507-R3507),0),0),0)</f>
        <v>0</v>
      </c>
      <c r="BB3507" s="209" t="str">
        <f>_xlfn.XLOOKUP(U3507,'Lista Suspensa'!$AA$20:$AA$23,'Lista Suspensa'!$AB$20:$AB$23,"N/A")</f>
        <v>S</v>
      </c>
    </row>
    <row r="3508" spans="1:54" ht="12" customHeight="1">
      <c r="A3508" s="151" t="s">
        <v>121</v>
      </c>
      <c r="B3508" s="152">
        <v>45292</v>
      </c>
      <c r="C3508" s="153" t="s">
        <v>122</v>
      </c>
      <c r="D3508" s="153" t="s">
        <v>171</v>
      </c>
      <c r="E3508" s="244">
        <v>92595760</v>
      </c>
      <c r="F3508" s="144" t="s">
        <v>6413</v>
      </c>
      <c r="G3508" s="230"/>
      <c r="H3508" s="154">
        <v>31632</v>
      </c>
      <c r="I3508" s="153">
        <v>39</v>
      </c>
      <c r="J3508" s="148" t="s">
        <v>58</v>
      </c>
      <c r="K3508" s="153"/>
      <c r="L3508" s="153"/>
      <c r="M3508" s="153"/>
      <c r="N3508" s="153"/>
      <c r="O3508" s="155">
        <v>21993029125</v>
      </c>
      <c r="P3508" s="156" t="s">
        <v>60</v>
      </c>
      <c r="Q3508" s="157" t="s">
        <v>6294</v>
      </c>
      <c r="R3508" s="158">
        <v>45904</v>
      </c>
      <c r="S3508" s="159">
        <v>46052</v>
      </c>
      <c r="T3508" s="159" t="s">
        <v>62</v>
      </c>
      <c r="U3508" s="159" t="s">
        <v>6152</v>
      </c>
      <c r="V3508" s="154">
        <v>45904</v>
      </c>
      <c r="W3508" s="154"/>
      <c r="X3508" s="154"/>
      <c r="Y3508" s="160"/>
      <c r="Z3508" s="160"/>
      <c r="AA3508" s="153">
        <v>140</v>
      </c>
      <c r="AB3508" s="153">
        <v>1.8</v>
      </c>
      <c r="AC3508" s="182">
        <f t="shared" si="110"/>
        <v>43.209876543209873</v>
      </c>
      <c r="AD3508" s="153" t="str">
        <f t="shared" si="111"/>
        <v>OBESIDADE III</v>
      </c>
      <c r="AE3508" s="207"/>
      <c r="AF3508" s="153"/>
      <c r="AG3508" s="159"/>
      <c r="AH3508" s="153"/>
      <c r="AI3508" s="161"/>
      <c r="AJ3508" s="153"/>
      <c r="AK3508" s="153"/>
      <c r="AL3508" s="207"/>
      <c r="AM3508" s="207"/>
      <c r="AN3508" s="207"/>
      <c r="AO3508" s="207"/>
      <c r="AP3508" s="147" t="s">
        <v>466</v>
      </c>
      <c r="AQ3508" s="147"/>
      <c r="AR3508" s="147"/>
      <c r="AS3508" s="209" t="s">
        <v>68</v>
      </c>
      <c r="AT3508" s="223" t="str">
        <f>MONTH(B3508)&amp;"/"&amp;YEAR(B3508)</f>
        <v>1/2024</v>
      </c>
      <c r="AU3508" s="223">
        <f>WEEKNUM(B3508)-WEEKNUM(EOMONTH(B3508,-1)+1)+1</f>
        <v>1</v>
      </c>
      <c r="AV3508" s="209" t="str">
        <f>MONTH(R3508)&amp;"/"&amp;YEAR(R3508)</f>
        <v>9/2025</v>
      </c>
      <c r="AW3508" s="209">
        <f>WEEKNUM(R3508)-WEEKNUM(EOMONTH(R3508,-1)+1)+1</f>
        <v>1</v>
      </c>
      <c r="AX3508" s="209">
        <f>IF(BB3508="S",IF(Q3508="1. Aceitou o programa",R3508-B3508,0),0)</f>
        <v>0</v>
      </c>
      <c r="AY3508" s="209">
        <f>IF(BB3508="S",IF(AND(S3508&lt;&gt;"",R3508&lt;&gt;""),S3508-R3508,0),0)</f>
        <v>148</v>
      </c>
      <c r="AZ3508" s="209">
        <f>IF(BB3508="S",IF(Q3508="1. Aceitou o programa",IF(OR(X3508="Não se Aplica",X3508=""),IF(OR(W3508="Não se Aplica",W3508=""),0,W3508-V3508),AVERAGE(X3508-W3508,W3508-V3508)),0),0)</f>
        <v>0</v>
      </c>
      <c r="BA3508" s="209">
        <f>IF(BB3508="S",IF(AND(Q3508="1. Aceitou o programa",AH3508="Realizada"),IFERROR(IF(AG3508="",0,AG3508-R3508),0),0),0)</f>
        <v>0</v>
      </c>
      <c r="BB3508" s="209" t="str">
        <f>_xlfn.XLOOKUP(U3508,'Lista Suspensa'!$AA$20:$AA$23,'Lista Suspensa'!$AB$20:$AB$23,"N/A")</f>
        <v>S</v>
      </c>
    </row>
    <row r="3509" spans="1:54" ht="12" customHeight="1">
      <c r="A3509" s="151" t="s">
        <v>121</v>
      </c>
      <c r="B3509" s="152">
        <v>45292</v>
      </c>
      <c r="C3509" s="153" t="s">
        <v>122</v>
      </c>
      <c r="D3509" s="153" t="s">
        <v>171</v>
      </c>
      <c r="E3509" s="244">
        <v>93135817</v>
      </c>
      <c r="F3509" s="144" t="s">
        <v>6414</v>
      </c>
      <c r="G3509" s="230"/>
      <c r="H3509" s="154">
        <v>33683</v>
      </c>
      <c r="I3509" s="153">
        <v>34</v>
      </c>
      <c r="J3509" s="148" t="s">
        <v>70</v>
      </c>
      <c r="K3509" s="153"/>
      <c r="L3509" s="153"/>
      <c r="M3509" s="153"/>
      <c r="N3509" s="153"/>
      <c r="O3509" s="155">
        <v>21997340504</v>
      </c>
      <c r="P3509" s="156" t="s">
        <v>60</v>
      </c>
      <c r="Q3509" s="157" t="s">
        <v>6294</v>
      </c>
      <c r="R3509" s="158">
        <v>45904</v>
      </c>
      <c r="S3509" s="159">
        <v>46052</v>
      </c>
      <c r="T3509" s="159" t="s">
        <v>62</v>
      </c>
      <c r="U3509" s="159" t="s">
        <v>6152</v>
      </c>
      <c r="V3509" s="154">
        <v>45904</v>
      </c>
      <c r="W3509" s="154"/>
      <c r="X3509" s="154"/>
      <c r="Y3509" s="160"/>
      <c r="Z3509" s="160"/>
      <c r="AA3509" s="153">
        <v>105</v>
      </c>
      <c r="AB3509" s="153">
        <v>1.66</v>
      </c>
      <c r="AC3509" s="182">
        <f t="shared" si="110"/>
        <v>38.104224125417332</v>
      </c>
      <c r="AD3509" s="153" t="str">
        <f t="shared" si="111"/>
        <v>OBESIDADE II</v>
      </c>
      <c r="AE3509" s="207"/>
      <c r="AF3509" s="153"/>
      <c r="AG3509" s="159"/>
      <c r="AH3509" s="153"/>
      <c r="AI3509" s="161"/>
      <c r="AJ3509" s="153"/>
      <c r="AK3509" s="153"/>
      <c r="AL3509" s="207"/>
      <c r="AM3509" s="207"/>
      <c r="AN3509" s="207"/>
      <c r="AO3509" s="207"/>
      <c r="AP3509" s="147" t="s">
        <v>466</v>
      </c>
      <c r="AQ3509" s="147"/>
      <c r="AR3509" s="147"/>
      <c r="AS3509" s="209" t="s">
        <v>68</v>
      </c>
      <c r="AT3509" s="223" t="str">
        <f>MONTH(B3509)&amp;"/"&amp;YEAR(B3509)</f>
        <v>1/2024</v>
      </c>
      <c r="AU3509" s="223">
        <f>WEEKNUM(B3509)-WEEKNUM(EOMONTH(B3509,-1)+1)+1</f>
        <v>1</v>
      </c>
      <c r="AV3509" s="209" t="str">
        <f>MONTH(R3509)&amp;"/"&amp;YEAR(R3509)</f>
        <v>9/2025</v>
      </c>
      <c r="AW3509" s="209">
        <f>WEEKNUM(R3509)-WEEKNUM(EOMONTH(R3509,-1)+1)+1</f>
        <v>1</v>
      </c>
      <c r="AX3509" s="209">
        <f>IF(BB3509="S",IF(Q3509="1. Aceitou o programa",R3509-B3509,0),0)</f>
        <v>0</v>
      </c>
      <c r="AY3509" s="209">
        <f>IF(BB3509="S",IF(AND(S3509&lt;&gt;"",R3509&lt;&gt;""),S3509-R3509,0),0)</f>
        <v>148</v>
      </c>
      <c r="AZ3509" s="209">
        <f>IF(BB3509="S",IF(Q3509="1. Aceitou o programa",IF(OR(X3509="Não se Aplica",X3509=""),IF(OR(W3509="Não se Aplica",W3509=""),0,W3509-V3509),AVERAGE(X3509-W3509,W3509-V3509)),0),0)</f>
        <v>0</v>
      </c>
      <c r="BA3509" s="209">
        <f>IF(BB3509="S",IF(AND(Q3509="1. Aceitou o programa",AH3509="Realizada"),IFERROR(IF(AG3509="",0,AG3509-R3509),0),0),0)</f>
        <v>0</v>
      </c>
      <c r="BB3509" s="209" t="str">
        <f>_xlfn.XLOOKUP(U3509,'Lista Suspensa'!$AA$20:$AA$23,'Lista Suspensa'!$AB$20:$AB$23,"N/A")</f>
        <v>S</v>
      </c>
    </row>
    <row r="3510" spans="1:54" ht="12" customHeight="1">
      <c r="A3510" s="151" t="s">
        <v>121</v>
      </c>
      <c r="B3510" s="152">
        <v>45292</v>
      </c>
      <c r="C3510" s="153" t="s">
        <v>122</v>
      </c>
      <c r="D3510" s="153" t="s">
        <v>274</v>
      </c>
      <c r="E3510" s="244">
        <v>94185124</v>
      </c>
      <c r="F3510" s="144" t="s">
        <v>6415</v>
      </c>
      <c r="G3510" s="230"/>
      <c r="H3510" s="154">
        <v>34442</v>
      </c>
      <c r="I3510" s="153">
        <v>32</v>
      </c>
      <c r="J3510" s="148" t="s">
        <v>70</v>
      </c>
      <c r="K3510" s="153"/>
      <c r="L3510" s="153"/>
      <c r="M3510" s="153"/>
      <c r="N3510" s="153"/>
      <c r="O3510" s="155" t="s">
        <v>6416</v>
      </c>
      <c r="P3510" s="156" t="s">
        <v>60</v>
      </c>
      <c r="Q3510" s="157" t="s">
        <v>6294</v>
      </c>
      <c r="R3510" s="158">
        <v>45904</v>
      </c>
      <c r="S3510" s="159">
        <v>46052</v>
      </c>
      <c r="T3510" s="159" t="s">
        <v>62</v>
      </c>
      <c r="U3510" s="159" t="s">
        <v>6152</v>
      </c>
      <c r="V3510" s="154">
        <v>45904</v>
      </c>
      <c r="W3510" s="154"/>
      <c r="X3510" s="154"/>
      <c r="Y3510" s="160"/>
      <c r="Z3510" s="160"/>
      <c r="AA3510" s="153">
        <v>132.6</v>
      </c>
      <c r="AB3510" s="153">
        <v>1.68</v>
      </c>
      <c r="AC3510" s="182">
        <f t="shared" si="110"/>
        <v>46.981292517006807</v>
      </c>
      <c r="AD3510" s="153" t="str">
        <f t="shared" si="111"/>
        <v>OBESIDADE III</v>
      </c>
      <c r="AE3510" s="207"/>
      <c r="AF3510" s="153"/>
      <c r="AG3510" s="159"/>
      <c r="AH3510" s="153"/>
      <c r="AI3510" s="161"/>
      <c r="AJ3510" s="153"/>
      <c r="AK3510" s="153"/>
      <c r="AL3510" s="207"/>
      <c r="AM3510" s="207"/>
      <c r="AN3510" s="207"/>
      <c r="AO3510" s="207"/>
      <c r="AP3510" s="147" t="s">
        <v>466</v>
      </c>
      <c r="AQ3510" s="147"/>
      <c r="AR3510" s="147"/>
      <c r="AS3510" s="209" t="s">
        <v>68</v>
      </c>
      <c r="AT3510" s="223" t="str">
        <f>MONTH(B3510)&amp;"/"&amp;YEAR(B3510)</f>
        <v>1/2024</v>
      </c>
      <c r="AU3510" s="223">
        <f>WEEKNUM(B3510)-WEEKNUM(EOMONTH(B3510,-1)+1)+1</f>
        <v>1</v>
      </c>
      <c r="AV3510" s="209" t="str">
        <f>MONTH(R3510)&amp;"/"&amp;YEAR(R3510)</f>
        <v>9/2025</v>
      </c>
      <c r="AW3510" s="209">
        <f>WEEKNUM(R3510)-WEEKNUM(EOMONTH(R3510,-1)+1)+1</f>
        <v>1</v>
      </c>
      <c r="AX3510" s="209">
        <f>IF(BB3510="S",IF(Q3510="1. Aceitou o programa",R3510-B3510,0),0)</f>
        <v>0</v>
      </c>
      <c r="AY3510" s="209">
        <f>IF(BB3510="S",IF(AND(S3510&lt;&gt;"",R3510&lt;&gt;""),S3510-R3510,0),0)</f>
        <v>148</v>
      </c>
      <c r="AZ3510" s="209">
        <f>IF(BB3510="S",IF(Q3510="1. Aceitou o programa",IF(OR(X3510="Não se Aplica",X3510=""),IF(OR(W3510="Não se Aplica",W3510=""),0,W3510-V3510),AVERAGE(X3510-W3510,W3510-V3510)),0),0)</f>
        <v>0</v>
      </c>
      <c r="BA3510" s="209">
        <f>IF(BB3510="S",IF(AND(Q3510="1. Aceitou o programa",AH3510="Realizada"),IFERROR(IF(AG3510="",0,AG3510-R3510),0),0),0)</f>
        <v>0</v>
      </c>
      <c r="BB3510" s="209" t="str">
        <f>_xlfn.XLOOKUP(U3510,'Lista Suspensa'!$AA$20:$AA$23,'Lista Suspensa'!$AB$20:$AB$23,"N/A")</f>
        <v>S</v>
      </c>
    </row>
    <row r="3511" spans="1:54" ht="12" customHeight="1">
      <c r="A3511" s="151" t="s">
        <v>121</v>
      </c>
      <c r="B3511" s="152">
        <v>45292</v>
      </c>
      <c r="C3511" s="153" t="s">
        <v>122</v>
      </c>
      <c r="D3511" s="153" t="s">
        <v>167</v>
      </c>
      <c r="E3511" s="244">
        <v>85236223</v>
      </c>
      <c r="F3511" s="144" t="s">
        <v>6417</v>
      </c>
      <c r="G3511" s="230"/>
      <c r="H3511" s="154">
        <v>34790</v>
      </c>
      <c r="I3511" s="153">
        <v>31</v>
      </c>
      <c r="J3511" s="148" t="s">
        <v>70</v>
      </c>
      <c r="K3511" s="153"/>
      <c r="L3511" s="153"/>
      <c r="M3511" s="153"/>
      <c r="N3511" s="153"/>
      <c r="O3511" s="155" t="s">
        <v>6418</v>
      </c>
      <c r="P3511" s="156" t="s">
        <v>60</v>
      </c>
      <c r="Q3511" s="157" t="s">
        <v>6294</v>
      </c>
      <c r="R3511" s="158">
        <v>45904</v>
      </c>
      <c r="S3511" s="159">
        <v>46052</v>
      </c>
      <c r="T3511" s="159" t="s">
        <v>62</v>
      </c>
      <c r="U3511" s="159" t="s">
        <v>6152</v>
      </c>
      <c r="V3511" s="154">
        <v>45904</v>
      </c>
      <c r="W3511" s="154"/>
      <c r="X3511" s="154"/>
      <c r="Y3511" s="160"/>
      <c r="Z3511" s="160"/>
      <c r="AA3511" s="153">
        <v>93</v>
      </c>
      <c r="AB3511" s="153">
        <v>1.54</v>
      </c>
      <c r="AC3511" s="182">
        <f t="shared" si="110"/>
        <v>39.214032720526227</v>
      </c>
      <c r="AD3511" s="153" t="str">
        <f t="shared" si="111"/>
        <v>OBESIDADE II</v>
      </c>
      <c r="AE3511" s="207"/>
      <c r="AF3511" s="153"/>
      <c r="AG3511" s="159"/>
      <c r="AH3511" s="153"/>
      <c r="AI3511" s="161"/>
      <c r="AJ3511" s="153"/>
      <c r="AK3511" s="153"/>
      <c r="AL3511" s="207" t="s">
        <v>85</v>
      </c>
      <c r="AM3511" s="207" t="s">
        <v>86</v>
      </c>
      <c r="AN3511" s="207"/>
      <c r="AO3511" s="207"/>
      <c r="AP3511" s="147" t="s">
        <v>466</v>
      </c>
      <c r="AQ3511" s="147"/>
      <c r="AR3511" s="147"/>
      <c r="AS3511" s="209" t="s">
        <v>68</v>
      </c>
      <c r="AT3511" s="223" t="str">
        <f>MONTH(B3511)&amp;"/"&amp;YEAR(B3511)</f>
        <v>1/2024</v>
      </c>
      <c r="AU3511" s="223">
        <f>WEEKNUM(B3511)-WEEKNUM(EOMONTH(B3511,-1)+1)+1</f>
        <v>1</v>
      </c>
      <c r="AV3511" s="209" t="str">
        <f>MONTH(R3511)&amp;"/"&amp;YEAR(R3511)</f>
        <v>9/2025</v>
      </c>
      <c r="AW3511" s="209">
        <f>WEEKNUM(R3511)-WEEKNUM(EOMONTH(R3511,-1)+1)+1</f>
        <v>1</v>
      </c>
      <c r="AX3511" s="209">
        <f>IF(BB3511="S",IF(Q3511="1. Aceitou o programa",R3511-B3511,0),0)</f>
        <v>0</v>
      </c>
      <c r="AY3511" s="209">
        <f>IF(BB3511="S",IF(AND(S3511&lt;&gt;"",R3511&lt;&gt;""),S3511-R3511,0),0)</f>
        <v>148</v>
      </c>
      <c r="AZ3511" s="209">
        <f>IF(BB3511="S",IF(Q3511="1. Aceitou o programa",IF(OR(X3511="Não se Aplica",X3511=""),IF(OR(W3511="Não se Aplica",W3511=""),0,W3511-V3511),AVERAGE(X3511-W3511,W3511-V3511)),0),0)</f>
        <v>0</v>
      </c>
      <c r="BA3511" s="209">
        <f>IF(BB3511="S",IF(AND(Q3511="1. Aceitou o programa",AH3511="Realizada"),IFERROR(IF(AG3511="",0,AG3511-R3511),0),0),0)</f>
        <v>0</v>
      </c>
      <c r="BB3511" s="209" t="str">
        <f>_xlfn.XLOOKUP(U3511,'Lista Suspensa'!$AA$20:$AA$23,'Lista Suspensa'!$AB$20:$AB$23,"N/A")</f>
        <v>S</v>
      </c>
    </row>
    <row r="3512" spans="1:54" ht="12" customHeight="1">
      <c r="A3512" s="151" t="s">
        <v>121</v>
      </c>
      <c r="B3512" s="152">
        <v>45292</v>
      </c>
      <c r="C3512" s="153" t="s">
        <v>122</v>
      </c>
      <c r="D3512" s="153" t="s">
        <v>171</v>
      </c>
      <c r="E3512" s="244">
        <v>93124804</v>
      </c>
      <c r="F3512" s="144" t="s">
        <v>6419</v>
      </c>
      <c r="G3512" s="230"/>
      <c r="H3512" s="154">
        <v>34876</v>
      </c>
      <c r="I3512" s="153">
        <v>30</v>
      </c>
      <c r="J3512" s="148" t="s">
        <v>70</v>
      </c>
      <c r="K3512" s="153"/>
      <c r="L3512" s="153"/>
      <c r="M3512" s="153"/>
      <c r="N3512" s="153"/>
      <c r="O3512" s="155">
        <v>21977017760</v>
      </c>
      <c r="P3512" s="156" t="s">
        <v>60</v>
      </c>
      <c r="Q3512" s="157" t="s">
        <v>6294</v>
      </c>
      <c r="R3512" s="158">
        <v>45904</v>
      </c>
      <c r="S3512" s="159">
        <v>46052</v>
      </c>
      <c r="T3512" s="159" t="s">
        <v>62</v>
      </c>
      <c r="U3512" s="159" t="s">
        <v>6152</v>
      </c>
      <c r="V3512" s="154">
        <v>45904</v>
      </c>
      <c r="W3512" s="154"/>
      <c r="X3512" s="154"/>
      <c r="Y3512" s="160"/>
      <c r="Z3512" s="160"/>
      <c r="AA3512" s="153">
        <v>104</v>
      </c>
      <c r="AB3512" s="153">
        <v>1.59</v>
      </c>
      <c r="AC3512" s="182">
        <f t="shared" si="110"/>
        <v>41.137613227324863</v>
      </c>
      <c r="AD3512" s="153" t="str">
        <f t="shared" si="111"/>
        <v>OBESIDADE III</v>
      </c>
      <c r="AE3512" s="207"/>
      <c r="AF3512" s="153"/>
      <c r="AG3512" s="159"/>
      <c r="AH3512" s="153"/>
      <c r="AI3512" s="161"/>
      <c r="AJ3512" s="153"/>
      <c r="AK3512" s="153"/>
      <c r="AL3512" s="207"/>
      <c r="AM3512" s="207"/>
      <c r="AN3512" s="207"/>
      <c r="AO3512" s="207"/>
      <c r="AP3512" s="147" t="s">
        <v>466</v>
      </c>
      <c r="AQ3512" s="147"/>
      <c r="AR3512" s="147"/>
      <c r="AS3512" s="209" t="s">
        <v>68</v>
      </c>
      <c r="AT3512" s="223" t="str">
        <f>MONTH(B3512)&amp;"/"&amp;YEAR(B3512)</f>
        <v>1/2024</v>
      </c>
      <c r="AU3512" s="223">
        <f>WEEKNUM(B3512)-WEEKNUM(EOMONTH(B3512,-1)+1)+1</f>
        <v>1</v>
      </c>
      <c r="AV3512" s="209" t="str">
        <f>MONTH(R3512)&amp;"/"&amp;YEAR(R3512)</f>
        <v>9/2025</v>
      </c>
      <c r="AW3512" s="209">
        <f>WEEKNUM(R3512)-WEEKNUM(EOMONTH(R3512,-1)+1)+1</f>
        <v>1</v>
      </c>
      <c r="AX3512" s="209">
        <f>IF(BB3512="S",IF(Q3512="1. Aceitou o programa",R3512-B3512,0),0)</f>
        <v>0</v>
      </c>
      <c r="AY3512" s="209">
        <f>IF(BB3512="S",IF(AND(S3512&lt;&gt;"",R3512&lt;&gt;""),S3512-R3512,0),0)</f>
        <v>148</v>
      </c>
      <c r="AZ3512" s="209">
        <f>IF(BB3512="S",IF(Q3512="1. Aceitou o programa",IF(OR(X3512="Não se Aplica",X3512=""),IF(OR(W3512="Não se Aplica",W3512=""),0,W3512-V3512),AVERAGE(X3512-W3512,W3512-V3512)),0),0)</f>
        <v>0</v>
      </c>
      <c r="BA3512" s="209">
        <f>IF(BB3512="S",IF(AND(Q3512="1. Aceitou o programa",AH3512="Realizada"),IFERROR(IF(AG3512="",0,AG3512-R3512),0),0),0)</f>
        <v>0</v>
      </c>
      <c r="BB3512" s="209" t="str">
        <f>_xlfn.XLOOKUP(U3512,'Lista Suspensa'!$AA$20:$AA$23,'Lista Suspensa'!$AB$20:$AB$23,"N/A")</f>
        <v>S</v>
      </c>
    </row>
    <row r="3513" spans="1:54" ht="12" customHeight="1">
      <c r="A3513" s="151" t="s">
        <v>121</v>
      </c>
      <c r="B3513" s="152">
        <v>45292</v>
      </c>
      <c r="C3513" s="153" t="s">
        <v>122</v>
      </c>
      <c r="D3513" s="153" t="s">
        <v>274</v>
      </c>
      <c r="E3513" s="244">
        <v>87527773</v>
      </c>
      <c r="F3513" s="144" t="s">
        <v>6420</v>
      </c>
      <c r="G3513" s="230"/>
      <c r="H3513" s="154">
        <v>36325</v>
      </c>
      <c r="I3513" s="153">
        <v>26</v>
      </c>
      <c r="J3513" s="148" t="s">
        <v>70</v>
      </c>
      <c r="K3513" s="153"/>
      <c r="L3513" s="153"/>
      <c r="M3513" s="153"/>
      <c r="N3513" s="153"/>
      <c r="O3513" s="155" t="s">
        <v>6421</v>
      </c>
      <c r="P3513" s="156" t="s">
        <v>60</v>
      </c>
      <c r="Q3513" s="157" t="s">
        <v>6294</v>
      </c>
      <c r="R3513" s="158">
        <v>45904</v>
      </c>
      <c r="S3513" s="159">
        <v>46052</v>
      </c>
      <c r="T3513" s="159" t="s">
        <v>62</v>
      </c>
      <c r="U3513" s="159" t="s">
        <v>6152</v>
      </c>
      <c r="V3513" s="154">
        <v>45904</v>
      </c>
      <c r="W3513" s="154"/>
      <c r="X3513" s="154"/>
      <c r="Y3513" s="160"/>
      <c r="Z3513" s="160"/>
      <c r="AA3513" s="153">
        <v>110</v>
      </c>
      <c r="AB3513" s="153">
        <v>1.6</v>
      </c>
      <c r="AC3513" s="182">
        <f t="shared" si="110"/>
        <v>42.968749999999993</v>
      </c>
      <c r="AD3513" s="153" t="str">
        <f t="shared" si="111"/>
        <v>OBESIDADE III</v>
      </c>
      <c r="AE3513" s="207"/>
      <c r="AF3513" s="153"/>
      <c r="AG3513" s="159"/>
      <c r="AH3513" s="153"/>
      <c r="AI3513" s="161"/>
      <c r="AJ3513" s="153"/>
      <c r="AK3513" s="153"/>
      <c r="AL3513" s="207" t="s">
        <v>85</v>
      </c>
      <c r="AM3513" s="207" t="s">
        <v>86</v>
      </c>
      <c r="AN3513" s="207"/>
      <c r="AO3513" s="207"/>
      <c r="AP3513" s="147" t="s">
        <v>466</v>
      </c>
      <c r="AQ3513" s="147"/>
      <c r="AR3513" s="147"/>
      <c r="AS3513" s="209" t="s">
        <v>68</v>
      </c>
      <c r="AT3513" s="223" t="str">
        <f>MONTH(B3513)&amp;"/"&amp;YEAR(B3513)</f>
        <v>1/2024</v>
      </c>
      <c r="AU3513" s="223">
        <f>WEEKNUM(B3513)-WEEKNUM(EOMONTH(B3513,-1)+1)+1</f>
        <v>1</v>
      </c>
      <c r="AV3513" s="209" t="str">
        <f>MONTH(R3513)&amp;"/"&amp;YEAR(R3513)</f>
        <v>9/2025</v>
      </c>
      <c r="AW3513" s="209">
        <f>WEEKNUM(R3513)-WEEKNUM(EOMONTH(R3513,-1)+1)+1</f>
        <v>1</v>
      </c>
      <c r="AX3513" s="209">
        <f>IF(BB3513="S",IF(Q3513="1. Aceitou o programa",R3513-B3513,0),0)</f>
        <v>0</v>
      </c>
      <c r="AY3513" s="209">
        <f>IF(BB3513="S",IF(AND(S3513&lt;&gt;"",R3513&lt;&gt;""),S3513-R3513,0),0)</f>
        <v>148</v>
      </c>
      <c r="AZ3513" s="209">
        <f>IF(BB3513="S",IF(Q3513="1. Aceitou o programa",IF(OR(X3513="Não se Aplica",X3513=""),IF(OR(W3513="Não se Aplica",W3513=""),0,W3513-V3513),AVERAGE(X3513-W3513,W3513-V3513)),0),0)</f>
        <v>0</v>
      </c>
      <c r="BA3513" s="209">
        <f>IF(BB3513="S",IF(AND(Q3513="1. Aceitou o programa",AH3513="Realizada"),IFERROR(IF(AG3513="",0,AG3513-R3513),0),0),0)</f>
        <v>0</v>
      </c>
      <c r="BB3513" s="209" t="str">
        <f>_xlfn.XLOOKUP(U3513,'Lista Suspensa'!$AA$20:$AA$23,'Lista Suspensa'!$AB$20:$AB$23,"N/A")</f>
        <v>S</v>
      </c>
    </row>
    <row r="3514" spans="1:54" ht="12" customHeight="1">
      <c r="A3514" s="151" t="s">
        <v>121</v>
      </c>
      <c r="B3514" s="152">
        <v>45292</v>
      </c>
      <c r="C3514" s="153" t="s">
        <v>122</v>
      </c>
      <c r="D3514" s="153" t="s">
        <v>167</v>
      </c>
      <c r="E3514" s="244">
        <v>82162305</v>
      </c>
      <c r="F3514" s="144" t="s">
        <v>6422</v>
      </c>
      <c r="G3514" s="230"/>
      <c r="H3514" s="154">
        <v>30742</v>
      </c>
      <c r="I3514" s="153">
        <v>42</v>
      </c>
      <c r="J3514" s="148" t="s">
        <v>70</v>
      </c>
      <c r="K3514" s="153"/>
      <c r="L3514" s="153"/>
      <c r="M3514" s="153"/>
      <c r="N3514" s="153"/>
      <c r="O3514" s="155" t="s">
        <v>6423</v>
      </c>
      <c r="P3514" s="156" t="s">
        <v>60</v>
      </c>
      <c r="Q3514" s="157" t="s">
        <v>6294</v>
      </c>
      <c r="R3514" s="158">
        <v>45903</v>
      </c>
      <c r="S3514" s="159">
        <v>46052</v>
      </c>
      <c r="T3514" s="159" t="s">
        <v>62</v>
      </c>
      <c r="U3514" s="159" t="s">
        <v>6152</v>
      </c>
      <c r="V3514" s="154">
        <v>45903</v>
      </c>
      <c r="W3514" s="154"/>
      <c r="X3514" s="154"/>
      <c r="Y3514" s="160"/>
      <c r="Z3514" s="160"/>
      <c r="AA3514" s="153">
        <v>113</v>
      </c>
      <c r="AB3514" s="153">
        <v>1.7</v>
      </c>
      <c r="AC3514" s="182">
        <f t="shared" si="110"/>
        <v>39.100346020761251</v>
      </c>
      <c r="AD3514" s="153" t="str">
        <f t="shared" si="111"/>
        <v>OBESIDADE II</v>
      </c>
      <c r="AE3514" s="207"/>
      <c r="AF3514" s="153"/>
      <c r="AG3514" s="159"/>
      <c r="AH3514" s="153"/>
      <c r="AI3514" s="161"/>
      <c r="AJ3514" s="153"/>
      <c r="AK3514" s="153"/>
      <c r="AL3514" s="207"/>
      <c r="AM3514" s="207"/>
      <c r="AN3514" s="207"/>
      <c r="AO3514" s="207"/>
      <c r="AP3514" s="147" t="s">
        <v>466</v>
      </c>
      <c r="AQ3514" s="147"/>
      <c r="AR3514" s="147"/>
      <c r="AS3514" s="209" t="s">
        <v>68</v>
      </c>
      <c r="AT3514" s="223" t="str">
        <f>MONTH(B3514)&amp;"/"&amp;YEAR(B3514)</f>
        <v>1/2024</v>
      </c>
      <c r="AU3514" s="223">
        <f>WEEKNUM(B3514)-WEEKNUM(EOMONTH(B3514,-1)+1)+1</f>
        <v>1</v>
      </c>
      <c r="AV3514" s="209" t="str">
        <f>MONTH(R3514)&amp;"/"&amp;YEAR(R3514)</f>
        <v>9/2025</v>
      </c>
      <c r="AW3514" s="209">
        <f>WEEKNUM(R3514)-WEEKNUM(EOMONTH(R3514,-1)+1)+1</f>
        <v>1</v>
      </c>
      <c r="AX3514" s="209">
        <f>IF(BB3514="S",IF(Q3514="1. Aceitou o programa",R3514-B3514,0),0)</f>
        <v>0</v>
      </c>
      <c r="AY3514" s="209">
        <f>IF(BB3514="S",IF(AND(S3514&lt;&gt;"",R3514&lt;&gt;""),S3514-R3514,0),0)</f>
        <v>149</v>
      </c>
      <c r="AZ3514" s="209">
        <f>IF(BB3514="S",IF(Q3514="1. Aceitou o programa",IF(OR(X3514="Não se Aplica",X3514=""),IF(OR(W3514="Não se Aplica",W3514=""),0,W3514-V3514),AVERAGE(X3514-W3514,W3514-V3514)),0),0)</f>
        <v>0</v>
      </c>
      <c r="BA3514" s="209">
        <f>IF(BB3514="S",IF(AND(Q3514="1. Aceitou o programa",AH3514="Realizada"),IFERROR(IF(AG3514="",0,AG3514-R3514),0),0),0)</f>
        <v>0</v>
      </c>
      <c r="BB3514" s="209" t="str">
        <f>_xlfn.XLOOKUP(U3514,'Lista Suspensa'!$AA$20:$AA$23,'Lista Suspensa'!$AB$20:$AB$23,"N/A")</f>
        <v>S</v>
      </c>
    </row>
    <row r="3515" spans="1:54" ht="12" customHeight="1">
      <c r="A3515" s="151" t="s">
        <v>121</v>
      </c>
      <c r="B3515" s="152">
        <v>45292</v>
      </c>
      <c r="C3515" s="153" t="s">
        <v>122</v>
      </c>
      <c r="D3515" s="153" t="s">
        <v>171</v>
      </c>
      <c r="E3515" s="244">
        <v>85605736</v>
      </c>
      <c r="F3515" s="144" t="s">
        <v>6424</v>
      </c>
      <c r="G3515" s="230"/>
      <c r="H3515" s="154">
        <v>32732</v>
      </c>
      <c r="I3515" s="153">
        <v>36</v>
      </c>
      <c r="J3515" s="148" t="s">
        <v>58</v>
      </c>
      <c r="K3515" s="153"/>
      <c r="L3515" s="153"/>
      <c r="M3515" s="153"/>
      <c r="N3515" s="153"/>
      <c r="O3515" s="155">
        <v>21964186001</v>
      </c>
      <c r="P3515" s="156" t="s">
        <v>60</v>
      </c>
      <c r="Q3515" s="157" t="s">
        <v>6294</v>
      </c>
      <c r="R3515" s="158">
        <v>45898</v>
      </c>
      <c r="S3515" s="159">
        <v>46052</v>
      </c>
      <c r="T3515" s="159" t="s">
        <v>62</v>
      </c>
      <c r="U3515" s="159" t="s">
        <v>6152</v>
      </c>
      <c r="V3515" s="154">
        <v>45898</v>
      </c>
      <c r="W3515" s="154"/>
      <c r="X3515" s="154"/>
      <c r="Y3515" s="160"/>
      <c r="Z3515" s="160"/>
      <c r="AA3515" s="153">
        <v>165</v>
      </c>
      <c r="AB3515" s="153">
        <v>1.81</v>
      </c>
      <c r="AC3515" s="182">
        <f t="shared" si="110"/>
        <v>50.364762980373001</v>
      </c>
      <c r="AD3515" s="153" t="str">
        <f t="shared" si="111"/>
        <v>OBESIDADE III</v>
      </c>
      <c r="AE3515" s="207"/>
      <c r="AF3515" s="153"/>
      <c r="AG3515" s="159"/>
      <c r="AH3515" s="153"/>
      <c r="AI3515" s="161"/>
      <c r="AJ3515" s="153"/>
      <c r="AK3515" s="153"/>
      <c r="AL3515" s="207" t="s">
        <v>143</v>
      </c>
      <c r="AM3515" s="207"/>
      <c r="AN3515" s="207"/>
      <c r="AO3515" s="207"/>
      <c r="AP3515" s="147" t="s">
        <v>466</v>
      </c>
      <c r="AQ3515" s="147"/>
      <c r="AR3515" s="147"/>
      <c r="AS3515" s="209" t="s">
        <v>68</v>
      </c>
      <c r="AT3515" s="223" t="str">
        <f>MONTH(B3515)&amp;"/"&amp;YEAR(B3515)</f>
        <v>1/2024</v>
      </c>
      <c r="AU3515" s="223">
        <f>WEEKNUM(B3515)-WEEKNUM(EOMONTH(B3515,-1)+1)+1</f>
        <v>1</v>
      </c>
      <c r="AV3515" s="209" t="str">
        <f>MONTH(R3515)&amp;"/"&amp;YEAR(R3515)</f>
        <v>8/2025</v>
      </c>
      <c r="AW3515" s="209">
        <f>WEEKNUM(R3515)-WEEKNUM(EOMONTH(R3515,-1)+1)+1</f>
        <v>5</v>
      </c>
      <c r="AX3515" s="209">
        <f>IF(BB3515="S",IF(Q3515="1. Aceitou o programa",R3515-B3515,0),0)</f>
        <v>0</v>
      </c>
      <c r="AY3515" s="209">
        <f>IF(BB3515="S",IF(AND(S3515&lt;&gt;"",R3515&lt;&gt;""),S3515-R3515,0),0)</f>
        <v>154</v>
      </c>
      <c r="AZ3515" s="209">
        <f>IF(BB3515="S",IF(Q3515="1. Aceitou o programa",IF(OR(X3515="Não se Aplica",X3515=""),IF(OR(W3515="Não se Aplica",W3515=""),0,W3515-V3515),AVERAGE(X3515-W3515,W3515-V3515)),0),0)</f>
        <v>0</v>
      </c>
      <c r="BA3515" s="209">
        <f>IF(BB3515="S",IF(AND(Q3515="1. Aceitou o programa",AH3515="Realizada"),IFERROR(IF(AG3515="",0,AG3515-R3515),0),0),0)</f>
        <v>0</v>
      </c>
      <c r="BB3515" s="209" t="str">
        <f>_xlfn.XLOOKUP(U3515,'Lista Suspensa'!$AA$20:$AA$23,'Lista Suspensa'!$AB$20:$AB$23,"N/A")</f>
        <v>S</v>
      </c>
    </row>
    <row r="3516" spans="1:54" ht="12" customHeight="1">
      <c r="A3516" s="151" t="s">
        <v>121</v>
      </c>
      <c r="B3516" s="152">
        <v>45292</v>
      </c>
      <c r="C3516" s="153" t="s">
        <v>122</v>
      </c>
      <c r="D3516" s="153" t="s">
        <v>274</v>
      </c>
      <c r="E3516" s="244">
        <v>89469249</v>
      </c>
      <c r="F3516" s="144" t="s">
        <v>6425</v>
      </c>
      <c r="G3516" s="230"/>
      <c r="H3516" s="154">
        <v>33720</v>
      </c>
      <c r="I3516" s="153">
        <v>34</v>
      </c>
      <c r="J3516" s="148" t="s">
        <v>70</v>
      </c>
      <c r="K3516" s="153"/>
      <c r="L3516" s="153"/>
      <c r="M3516" s="153"/>
      <c r="N3516" s="153"/>
      <c r="O3516" s="155" t="s">
        <v>6426</v>
      </c>
      <c r="P3516" s="156" t="s">
        <v>60</v>
      </c>
      <c r="Q3516" s="157" t="s">
        <v>6294</v>
      </c>
      <c r="R3516" s="158">
        <v>45898</v>
      </c>
      <c r="S3516" s="159">
        <v>46052</v>
      </c>
      <c r="T3516" s="159" t="s">
        <v>62</v>
      </c>
      <c r="U3516" s="159" t="s">
        <v>6152</v>
      </c>
      <c r="V3516" s="154">
        <v>45898</v>
      </c>
      <c r="W3516" s="154"/>
      <c r="X3516" s="154"/>
      <c r="Y3516" s="160"/>
      <c r="Z3516" s="160"/>
      <c r="AA3516" s="153">
        <v>130</v>
      </c>
      <c r="AB3516" s="153">
        <v>1.65</v>
      </c>
      <c r="AC3516" s="182">
        <f t="shared" si="110"/>
        <v>47.750229568411392</v>
      </c>
      <c r="AD3516" s="153" t="str">
        <f t="shared" si="111"/>
        <v>OBESIDADE III</v>
      </c>
      <c r="AE3516" s="207"/>
      <c r="AF3516" s="153"/>
      <c r="AG3516" s="159"/>
      <c r="AH3516" s="153"/>
      <c r="AI3516" s="161"/>
      <c r="AJ3516" s="153"/>
      <c r="AK3516" s="153"/>
      <c r="AL3516" s="207" t="s">
        <v>85</v>
      </c>
      <c r="AM3516" s="207" t="s">
        <v>86</v>
      </c>
      <c r="AN3516" s="207"/>
      <c r="AO3516" s="207"/>
      <c r="AP3516" s="147" t="s">
        <v>466</v>
      </c>
      <c r="AQ3516" s="147"/>
      <c r="AR3516" s="147"/>
      <c r="AS3516" s="209" t="s">
        <v>68</v>
      </c>
      <c r="AT3516" s="223" t="str">
        <f>MONTH(B3516)&amp;"/"&amp;YEAR(B3516)</f>
        <v>1/2024</v>
      </c>
      <c r="AU3516" s="223">
        <f>WEEKNUM(B3516)-WEEKNUM(EOMONTH(B3516,-1)+1)+1</f>
        <v>1</v>
      </c>
      <c r="AV3516" s="209" t="str">
        <f>MONTH(R3516)&amp;"/"&amp;YEAR(R3516)</f>
        <v>8/2025</v>
      </c>
      <c r="AW3516" s="209">
        <f>WEEKNUM(R3516)-WEEKNUM(EOMONTH(R3516,-1)+1)+1</f>
        <v>5</v>
      </c>
      <c r="AX3516" s="209">
        <f>IF(BB3516="S",IF(Q3516="1. Aceitou o programa",R3516-B3516,0),0)</f>
        <v>0</v>
      </c>
      <c r="AY3516" s="209">
        <f>IF(BB3516="S",IF(AND(S3516&lt;&gt;"",R3516&lt;&gt;""),S3516-R3516,0),0)</f>
        <v>154</v>
      </c>
      <c r="AZ3516" s="209">
        <f>IF(BB3516="S",IF(Q3516="1. Aceitou o programa",IF(OR(X3516="Não se Aplica",X3516=""),IF(OR(W3516="Não se Aplica",W3516=""),0,W3516-V3516),AVERAGE(X3516-W3516,W3516-V3516)),0),0)</f>
        <v>0</v>
      </c>
      <c r="BA3516" s="209">
        <f>IF(BB3516="S",IF(AND(Q3516="1. Aceitou o programa",AH3516="Realizada"),IFERROR(IF(AG3516="",0,AG3516-R3516),0),0),0)</f>
        <v>0</v>
      </c>
      <c r="BB3516" s="209" t="str">
        <f>_xlfn.XLOOKUP(U3516,'Lista Suspensa'!$AA$20:$AA$23,'Lista Suspensa'!$AB$20:$AB$23,"N/A")</f>
        <v>S</v>
      </c>
    </row>
    <row r="3517" spans="1:54" ht="12" customHeight="1">
      <c r="A3517" s="151" t="s">
        <v>121</v>
      </c>
      <c r="B3517" s="152">
        <v>45292</v>
      </c>
      <c r="C3517" s="153" t="s">
        <v>122</v>
      </c>
      <c r="D3517" s="153" t="s">
        <v>167</v>
      </c>
      <c r="E3517" s="244">
        <v>81021649</v>
      </c>
      <c r="F3517" s="144" t="s">
        <v>6427</v>
      </c>
      <c r="G3517" s="230"/>
      <c r="H3517" s="154">
        <v>34487</v>
      </c>
      <c r="I3517" s="153">
        <v>31</v>
      </c>
      <c r="J3517" s="148" t="s">
        <v>58</v>
      </c>
      <c r="K3517" s="153"/>
      <c r="L3517" s="153"/>
      <c r="M3517" s="153"/>
      <c r="N3517" s="153"/>
      <c r="O3517" s="155" t="s">
        <v>6428</v>
      </c>
      <c r="P3517" s="156" t="s">
        <v>60</v>
      </c>
      <c r="Q3517" s="157" t="s">
        <v>6294</v>
      </c>
      <c r="R3517" s="158">
        <v>45898</v>
      </c>
      <c r="S3517" s="159">
        <v>46052</v>
      </c>
      <c r="T3517" s="159" t="s">
        <v>62</v>
      </c>
      <c r="U3517" s="159" t="s">
        <v>6152</v>
      </c>
      <c r="V3517" s="154">
        <v>45898</v>
      </c>
      <c r="W3517" s="154"/>
      <c r="X3517" s="154"/>
      <c r="Y3517" s="160"/>
      <c r="Z3517" s="160"/>
      <c r="AA3517" s="153">
        <v>153</v>
      </c>
      <c r="AB3517" s="153">
        <v>1.8</v>
      </c>
      <c r="AC3517" s="182">
        <f t="shared" si="110"/>
        <v>47.222222222222221</v>
      </c>
      <c r="AD3517" s="153" t="str">
        <f t="shared" si="111"/>
        <v>OBESIDADE III</v>
      </c>
      <c r="AE3517" s="207"/>
      <c r="AF3517" s="153"/>
      <c r="AG3517" s="159"/>
      <c r="AH3517" s="153"/>
      <c r="AI3517" s="161"/>
      <c r="AJ3517" s="153"/>
      <c r="AK3517" s="153"/>
      <c r="AL3517" s="207" t="s">
        <v>85</v>
      </c>
      <c r="AM3517" s="207" t="s">
        <v>86</v>
      </c>
      <c r="AN3517" s="207" t="s">
        <v>191</v>
      </c>
      <c r="AO3517" s="207"/>
      <c r="AP3517" s="147" t="s">
        <v>466</v>
      </c>
      <c r="AQ3517" s="147"/>
      <c r="AR3517" s="147"/>
      <c r="AS3517" s="209" t="s">
        <v>68</v>
      </c>
      <c r="AT3517" s="223" t="str">
        <f>MONTH(B3517)&amp;"/"&amp;YEAR(B3517)</f>
        <v>1/2024</v>
      </c>
      <c r="AU3517" s="223">
        <f>WEEKNUM(B3517)-WEEKNUM(EOMONTH(B3517,-1)+1)+1</f>
        <v>1</v>
      </c>
      <c r="AV3517" s="209" t="str">
        <f>MONTH(R3517)&amp;"/"&amp;YEAR(R3517)</f>
        <v>8/2025</v>
      </c>
      <c r="AW3517" s="209">
        <f>WEEKNUM(R3517)-WEEKNUM(EOMONTH(R3517,-1)+1)+1</f>
        <v>5</v>
      </c>
      <c r="AX3517" s="209">
        <f>IF(BB3517="S",IF(Q3517="1. Aceitou o programa",R3517-B3517,0),0)</f>
        <v>0</v>
      </c>
      <c r="AY3517" s="209">
        <f>IF(BB3517="S",IF(AND(S3517&lt;&gt;"",R3517&lt;&gt;""),S3517-R3517,0),0)</f>
        <v>154</v>
      </c>
      <c r="AZ3517" s="209">
        <f>IF(BB3517="S",IF(Q3517="1. Aceitou o programa",IF(OR(X3517="Não se Aplica",X3517=""),IF(OR(W3517="Não se Aplica",W3517=""),0,W3517-V3517),AVERAGE(X3517-W3517,W3517-V3517)),0),0)</f>
        <v>0</v>
      </c>
      <c r="BA3517" s="209">
        <f>IF(BB3517="S",IF(AND(Q3517="1. Aceitou o programa",AH3517="Realizada"),IFERROR(IF(AG3517="",0,AG3517-R3517),0),0),0)</f>
        <v>0</v>
      </c>
      <c r="BB3517" s="209" t="str">
        <f>_xlfn.XLOOKUP(U3517,'Lista Suspensa'!$AA$20:$AA$23,'Lista Suspensa'!$AB$20:$AB$23,"N/A")</f>
        <v>S</v>
      </c>
    </row>
    <row r="3518" spans="1:54" ht="12" customHeight="1">
      <c r="A3518" s="151" t="s">
        <v>121</v>
      </c>
      <c r="B3518" s="152">
        <v>45292</v>
      </c>
      <c r="C3518" s="153" t="s">
        <v>122</v>
      </c>
      <c r="D3518" s="153" t="s">
        <v>167</v>
      </c>
      <c r="E3518" s="244">
        <v>63837803</v>
      </c>
      <c r="F3518" s="144" t="s">
        <v>6429</v>
      </c>
      <c r="G3518" s="230"/>
      <c r="H3518" s="154">
        <v>28439</v>
      </c>
      <c r="I3518" s="153">
        <v>48</v>
      </c>
      <c r="J3518" s="148" t="s">
        <v>70</v>
      </c>
      <c r="K3518" s="153"/>
      <c r="L3518" s="153"/>
      <c r="M3518" s="153"/>
      <c r="N3518" s="153"/>
      <c r="O3518" s="155" t="s">
        <v>6430</v>
      </c>
      <c r="P3518" s="156" t="s">
        <v>60</v>
      </c>
      <c r="Q3518" s="157" t="s">
        <v>6294</v>
      </c>
      <c r="R3518" s="158">
        <v>45896</v>
      </c>
      <c r="S3518" s="159">
        <v>46052</v>
      </c>
      <c r="T3518" s="159" t="s">
        <v>62</v>
      </c>
      <c r="U3518" s="159" t="s">
        <v>6152</v>
      </c>
      <c r="V3518" s="154">
        <v>45896</v>
      </c>
      <c r="W3518" s="154"/>
      <c r="X3518" s="154"/>
      <c r="Y3518" s="160"/>
      <c r="Z3518" s="160"/>
      <c r="AA3518" s="153">
        <v>124</v>
      </c>
      <c r="AB3518" s="153">
        <v>1.69</v>
      </c>
      <c r="AC3518" s="182">
        <f t="shared" si="110"/>
        <v>43.415846784076194</v>
      </c>
      <c r="AD3518" s="153" t="str">
        <f t="shared" si="111"/>
        <v>OBESIDADE III</v>
      </c>
      <c r="AE3518" s="207"/>
      <c r="AF3518" s="153"/>
      <c r="AG3518" s="159"/>
      <c r="AH3518" s="153"/>
      <c r="AI3518" s="161"/>
      <c r="AJ3518" s="153"/>
      <c r="AK3518" s="153"/>
      <c r="AL3518" s="207"/>
      <c r="AM3518" s="207"/>
      <c r="AN3518" s="207"/>
      <c r="AO3518" s="207"/>
      <c r="AP3518" s="147" t="s">
        <v>466</v>
      </c>
      <c r="AQ3518" s="147"/>
      <c r="AR3518" s="147"/>
      <c r="AS3518" s="209" t="s">
        <v>68</v>
      </c>
      <c r="AT3518" s="223" t="str">
        <f>MONTH(B3518)&amp;"/"&amp;YEAR(B3518)</f>
        <v>1/2024</v>
      </c>
      <c r="AU3518" s="223">
        <f>WEEKNUM(B3518)-WEEKNUM(EOMONTH(B3518,-1)+1)+1</f>
        <v>1</v>
      </c>
      <c r="AV3518" s="209" t="str">
        <f>MONTH(R3518)&amp;"/"&amp;YEAR(R3518)</f>
        <v>8/2025</v>
      </c>
      <c r="AW3518" s="209">
        <f>WEEKNUM(R3518)-WEEKNUM(EOMONTH(R3518,-1)+1)+1</f>
        <v>5</v>
      </c>
      <c r="AX3518" s="209">
        <f>IF(BB3518="S",IF(Q3518="1. Aceitou o programa",R3518-B3518,0),0)</f>
        <v>0</v>
      </c>
      <c r="AY3518" s="209">
        <f>IF(BB3518="S",IF(AND(S3518&lt;&gt;"",R3518&lt;&gt;""),S3518-R3518,0),0)</f>
        <v>156</v>
      </c>
      <c r="AZ3518" s="209">
        <f>IF(BB3518="S",IF(Q3518="1. Aceitou o programa",IF(OR(X3518="Não se Aplica",X3518=""),IF(OR(W3518="Não se Aplica",W3518=""),0,W3518-V3518),AVERAGE(X3518-W3518,W3518-V3518)),0),0)</f>
        <v>0</v>
      </c>
      <c r="BA3518" s="209">
        <f>IF(BB3518="S",IF(AND(Q3518="1. Aceitou o programa",AH3518="Realizada"),IFERROR(IF(AG3518="",0,AG3518-R3518),0),0),0)</f>
        <v>0</v>
      </c>
      <c r="BB3518" s="209" t="str">
        <f>_xlfn.XLOOKUP(U3518,'Lista Suspensa'!$AA$20:$AA$23,'Lista Suspensa'!$AB$20:$AB$23,"N/A")</f>
        <v>S</v>
      </c>
    </row>
    <row r="3519" spans="1:54" ht="12" customHeight="1">
      <c r="A3519" s="151" t="s">
        <v>121</v>
      </c>
      <c r="B3519" s="152">
        <v>45292</v>
      </c>
      <c r="C3519" s="153" t="s">
        <v>122</v>
      </c>
      <c r="D3519" s="153" t="s">
        <v>274</v>
      </c>
      <c r="E3519" s="244">
        <v>93250511</v>
      </c>
      <c r="F3519" s="144" t="s">
        <v>6431</v>
      </c>
      <c r="G3519" s="230"/>
      <c r="H3519" s="154">
        <v>33649</v>
      </c>
      <c r="I3519" s="153">
        <v>34</v>
      </c>
      <c r="J3519" s="148" t="s">
        <v>70</v>
      </c>
      <c r="K3519" s="153"/>
      <c r="L3519" s="153"/>
      <c r="M3519" s="153"/>
      <c r="N3519" s="153"/>
      <c r="O3519" s="155" t="s">
        <v>6432</v>
      </c>
      <c r="P3519" s="156" t="s">
        <v>60</v>
      </c>
      <c r="Q3519" s="157" t="s">
        <v>6294</v>
      </c>
      <c r="R3519" s="158">
        <v>45895</v>
      </c>
      <c r="S3519" s="159">
        <v>46052</v>
      </c>
      <c r="T3519" s="159" t="s">
        <v>62</v>
      </c>
      <c r="U3519" s="159" t="s">
        <v>6152</v>
      </c>
      <c r="V3519" s="154">
        <v>45895</v>
      </c>
      <c r="W3519" s="154"/>
      <c r="X3519" s="154"/>
      <c r="Y3519" s="160"/>
      <c r="Z3519" s="160"/>
      <c r="AA3519" s="153">
        <v>110</v>
      </c>
      <c r="AB3519" s="153">
        <v>1.66</v>
      </c>
      <c r="AC3519" s="182">
        <f t="shared" si="110"/>
        <v>39.918710988532446</v>
      </c>
      <c r="AD3519" s="153" t="str">
        <f t="shared" si="111"/>
        <v>OBESIDADE III</v>
      </c>
      <c r="AE3519" s="207"/>
      <c r="AF3519" s="153"/>
      <c r="AG3519" s="159"/>
      <c r="AH3519" s="153"/>
      <c r="AI3519" s="161"/>
      <c r="AJ3519" s="153"/>
      <c r="AK3519" s="153"/>
      <c r="AL3519" s="207"/>
      <c r="AM3519" s="207"/>
      <c r="AN3519" s="207"/>
      <c r="AO3519" s="207"/>
      <c r="AP3519" s="147" t="s">
        <v>466</v>
      </c>
      <c r="AQ3519" s="147"/>
      <c r="AR3519" s="147"/>
      <c r="AS3519" s="209" t="s">
        <v>68</v>
      </c>
      <c r="AT3519" s="223" t="str">
        <f>MONTH(B3519)&amp;"/"&amp;YEAR(B3519)</f>
        <v>1/2024</v>
      </c>
      <c r="AU3519" s="223">
        <f>WEEKNUM(B3519)-WEEKNUM(EOMONTH(B3519,-1)+1)+1</f>
        <v>1</v>
      </c>
      <c r="AV3519" s="209" t="str">
        <f>MONTH(R3519)&amp;"/"&amp;YEAR(R3519)</f>
        <v>8/2025</v>
      </c>
      <c r="AW3519" s="209">
        <f>WEEKNUM(R3519)-WEEKNUM(EOMONTH(R3519,-1)+1)+1</f>
        <v>5</v>
      </c>
      <c r="AX3519" s="209">
        <f>IF(BB3519="S",IF(Q3519="1. Aceitou o programa",R3519-B3519,0),0)</f>
        <v>0</v>
      </c>
      <c r="AY3519" s="209">
        <f>IF(BB3519="S",IF(AND(S3519&lt;&gt;"",R3519&lt;&gt;""),S3519-R3519,0),0)</f>
        <v>157</v>
      </c>
      <c r="AZ3519" s="209">
        <f>IF(BB3519="S",IF(Q3519="1. Aceitou o programa",IF(OR(X3519="Não se Aplica",X3519=""),IF(OR(W3519="Não se Aplica",W3519=""),0,W3519-V3519),AVERAGE(X3519-W3519,W3519-V3519)),0),0)</f>
        <v>0</v>
      </c>
      <c r="BA3519" s="209">
        <f>IF(BB3519="S",IF(AND(Q3519="1. Aceitou o programa",AH3519="Realizada"),IFERROR(IF(AG3519="",0,AG3519-R3519),0),0),0)</f>
        <v>0</v>
      </c>
      <c r="BB3519" s="209" t="str">
        <f>_xlfn.XLOOKUP(U3519,'Lista Suspensa'!$AA$20:$AA$23,'Lista Suspensa'!$AB$20:$AB$23,"N/A")</f>
        <v>S</v>
      </c>
    </row>
    <row r="3520" spans="1:54" ht="12" customHeight="1">
      <c r="A3520" s="151" t="s">
        <v>121</v>
      </c>
      <c r="B3520" s="152">
        <v>45292</v>
      </c>
      <c r="C3520" s="153" t="s">
        <v>122</v>
      </c>
      <c r="D3520" s="153" t="s">
        <v>56</v>
      </c>
      <c r="E3520" s="244">
        <v>84327425</v>
      </c>
      <c r="F3520" s="144" t="s">
        <v>6433</v>
      </c>
      <c r="G3520" s="230"/>
      <c r="H3520" s="154">
        <v>28331</v>
      </c>
      <c r="I3520" s="153">
        <v>48</v>
      </c>
      <c r="J3520" s="148" t="s">
        <v>70</v>
      </c>
      <c r="K3520" s="153"/>
      <c r="L3520" s="153"/>
      <c r="M3520" s="153"/>
      <c r="N3520" s="153"/>
      <c r="O3520" s="155" t="s">
        <v>6434</v>
      </c>
      <c r="P3520" s="156" t="s">
        <v>60</v>
      </c>
      <c r="Q3520" s="157" t="s">
        <v>6294</v>
      </c>
      <c r="R3520" s="158">
        <v>45891</v>
      </c>
      <c r="S3520" s="159">
        <v>46053</v>
      </c>
      <c r="T3520" s="159" t="s">
        <v>62</v>
      </c>
      <c r="U3520" s="159" t="s">
        <v>6152</v>
      </c>
      <c r="V3520" s="154">
        <v>45891</v>
      </c>
      <c r="W3520" s="154"/>
      <c r="X3520" s="154"/>
      <c r="Y3520" s="160" t="s">
        <v>142</v>
      </c>
      <c r="Z3520" s="160"/>
      <c r="AA3520" s="153">
        <v>93</v>
      </c>
      <c r="AB3520" s="153">
        <v>1.74</v>
      </c>
      <c r="AC3520" s="182">
        <f t="shared" si="110"/>
        <v>30.717399920729289</v>
      </c>
      <c r="AD3520" s="153" t="str">
        <f t="shared" si="111"/>
        <v>OBESIDADE I</v>
      </c>
      <c r="AE3520" s="207"/>
      <c r="AF3520" s="153"/>
      <c r="AG3520" s="159"/>
      <c r="AH3520" s="153"/>
      <c r="AI3520" s="161"/>
      <c r="AJ3520" s="153"/>
      <c r="AK3520" s="153"/>
      <c r="AL3520" s="207"/>
      <c r="AM3520" s="207"/>
      <c r="AN3520" s="207"/>
      <c r="AO3520" s="207"/>
      <c r="AP3520" s="147" t="s">
        <v>466</v>
      </c>
      <c r="AQ3520" s="147"/>
      <c r="AR3520" s="147"/>
      <c r="AS3520" s="209" t="s">
        <v>68</v>
      </c>
      <c r="AT3520" s="223" t="str">
        <f>MONTH(B3520)&amp;"/"&amp;YEAR(B3520)</f>
        <v>1/2024</v>
      </c>
      <c r="AU3520" s="223">
        <f>WEEKNUM(B3520)-WEEKNUM(EOMONTH(B3520,-1)+1)+1</f>
        <v>1</v>
      </c>
      <c r="AV3520" s="209" t="str">
        <f>MONTH(R3520)&amp;"/"&amp;YEAR(R3520)</f>
        <v>8/2025</v>
      </c>
      <c r="AW3520" s="209">
        <f>WEEKNUM(R3520)-WEEKNUM(EOMONTH(R3520,-1)+1)+1</f>
        <v>4</v>
      </c>
      <c r="AX3520" s="209">
        <f>IF(BB3520="S",IF(Q3520="1. Aceitou o programa",R3520-B3520,0),0)</f>
        <v>0</v>
      </c>
      <c r="AY3520" s="209">
        <f>IF(BB3520="S",IF(AND(S3520&lt;&gt;"",R3520&lt;&gt;""),S3520-R3520,0),0)</f>
        <v>162</v>
      </c>
      <c r="AZ3520" s="209">
        <f>IF(BB3520="S",IF(Q3520="1. Aceitou o programa",IF(OR(X3520="Não se Aplica",X3520=""),IF(OR(W3520="Não se Aplica",W3520=""),0,W3520-V3520),AVERAGE(X3520-W3520,W3520-V3520)),0),0)</f>
        <v>0</v>
      </c>
      <c r="BA3520" s="209">
        <f>IF(BB3520="S",IF(AND(Q3520="1. Aceitou o programa",AH3520="Realizada"),IFERROR(IF(AG3520="",0,AG3520-R3520),0),0),0)</f>
        <v>0</v>
      </c>
      <c r="BB3520" s="209" t="str">
        <f>_xlfn.XLOOKUP(U3520,'Lista Suspensa'!$AA$20:$AA$23,'Lista Suspensa'!$AB$20:$AB$23,"N/A")</f>
        <v>S</v>
      </c>
    </row>
    <row r="3521" spans="1:54" ht="12" customHeight="1">
      <c r="A3521" s="151" t="s">
        <v>121</v>
      </c>
      <c r="B3521" s="152">
        <v>45292</v>
      </c>
      <c r="C3521" s="153" t="s">
        <v>122</v>
      </c>
      <c r="D3521" s="153" t="s">
        <v>274</v>
      </c>
      <c r="E3521" s="244">
        <v>83244962</v>
      </c>
      <c r="F3521" s="144" t="s">
        <v>6435</v>
      </c>
      <c r="G3521" s="230"/>
      <c r="H3521" s="154">
        <v>29901</v>
      </c>
      <c r="I3521" s="153">
        <v>44</v>
      </c>
      <c r="J3521" s="148" t="s">
        <v>70</v>
      </c>
      <c r="K3521" s="153"/>
      <c r="L3521" s="153"/>
      <c r="M3521" s="153"/>
      <c r="N3521" s="153"/>
      <c r="O3521" s="155" t="s">
        <v>6436</v>
      </c>
      <c r="P3521" s="156" t="s">
        <v>60</v>
      </c>
      <c r="Q3521" s="157" t="s">
        <v>6294</v>
      </c>
      <c r="R3521" s="158">
        <v>45891</v>
      </c>
      <c r="S3521" s="159">
        <v>46052</v>
      </c>
      <c r="T3521" s="159" t="s">
        <v>62</v>
      </c>
      <c r="U3521" s="159" t="s">
        <v>6152</v>
      </c>
      <c r="V3521" s="154">
        <v>45891</v>
      </c>
      <c r="W3521" s="154"/>
      <c r="X3521" s="154"/>
      <c r="Y3521" s="160"/>
      <c r="Z3521" s="160"/>
      <c r="AA3521" s="153">
        <v>98</v>
      </c>
      <c r="AB3521" s="153">
        <v>1.63</v>
      </c>
      <c r="AC3521" s="182">
        <f t="shared" si="110"/>
        <v>36.885091648161392</v>
      </c>
      <c r="AD3521" s="153" t="str">
        <f t="shared" si="111"/>
        <v>OBESIDADE II</v>
      </c>
      <c r="AE3521" s="207"/>
      <c r="AF3521" s="153"/>
      <c r="AG3521" s="159"/>
      <c r="AH3521" s="153"/>
      <c r="AI3521" s="161"/>
      <c r="AJ3521" s="153"/>
      <c r="AK3521" s="153"/>
      <c r="AL3521" s="207"/>
      <c r="AM3521" s="207"/>
      <c r="AN3521" s="207"/>
      <c r="AO3521" s="207"/>
      <c r="AP3521" s="147" t="s">
        <v>466</v>
      </c>
      <c r="AQ3521" s="147"/>
      <c r="AR3521" s="147"/>
      <c r="AS3521" s="209" t="s">
        <v>68</v>
      </c>
      <c r="AT3521" s="223" t="str">
        <f>MONTH(B3521)&amp;"/"&amp;YEAR(B3521)</f>
        <v>1/2024</v>
      </c>
      <c r="AU3521" s="223">
        <f>WEEKNUM(B3521)-WEEKNUM(EOMONTH(B3521,-1)+1)+1</f>
        <v>1</v>
      </c>
      <c r="AV3521" s="209" t="str">
        <f>MONTH(R3521)&amp;"/"&amp;YEAR(R3521)</f>
        <v>8/2025</v>
      </c>
      <c r="AW3521" s="209">
        <f>WEEKNUM(R3521)-WEEKNUM(EOMONTH(R3521,-1)+1)+1</f>
        <v>4</v>
      </c>
      <c r="AX3521" s="209">
        <f>IF(BB3521="S",IF(Q3521="1. Aceitou o programa",R3521-B3521,0),0)</f>
        <v>0</v>
      </c>
      <c r="AY3521" s="209">
        <f>IF(BB3521="S",IF(AND(S3521&lt;&gt;"",R3521&lt;&gt;""),S3521-R3521,0),0)</f>
        <v>161</v>
      </c>
      <c r="AZ3521" s="209">
        <f>IF(BB3521="S",IF(Q3521="1. Aceitou o programa",IF(OR(X3521="Não se Aplica",X3521=""),IF(OR(W3521="Não se Aplica",W3521=""),0,W3521-V3521),AVERAGE(X3521-W3521,W3521-V3521)),0),0)</f>
        <v>0</v>
      </c>
      <c r="BA3521" s="209">
        <f>IF(BB3521="S",IF(AND(Q3521="1. Aceitou o programa",AH3521="Realizada"),IFERROR(IF(AG3521="",0,AG3521-R3521),0),0),0)</f>
        <v>0</v>
      </c>
      <c r="BB3521" s="209" t="str">
        <f>_xlfn.XLOOKUP(U3521,'Lista Suspensa'!$AA$20:$AA$23,'Lista Suspensa'!$AB$20:$AB$23,"N/A")</f>
        <v>S</v>
      </c>
    </row>
    <row r="3522" spans="1:54" ht="12" customHeight="1">
      <c r="A3522" s="151" t="s">
        <v>121</v>
      </c>
      <c r="B3522" s="152">
        <v>45292</v>
      </c>
      <c r="C3522" s="153" t="s">
        <v>122</v>
      </c>
      <c r="D3522" s="153" t="s">
        <v>274</v>
      </c>
      <c r="E3522" s="244">
        <v>92983940</v>
      </c>
      <c r="F3522" s="144" t="s">
        <v>6437</v>
      </c>
      <c r="G3522" s="230"/>
      <c r="H3522" s="154">
        <v>33487</v>
      </c>
      <c r="I3522" s="153">
        <v>34</v>
      </c>
      <c r="J3522" s="148" t="s">
        <v>70</v>
      </c>
      <c r="K3522" s="153"/>
      <c r="L3522" s="153"/>
      <c r="M3522" s="153"/>
      <c r="N3522" s="153"/>
      <c r="O3522" s="155" t="s">
        <v>6438</v>
      </c>
      <c r="P3522" s="156" t="s">
        <v>60</v>
      </c>
      <c r="Q3522" s="157" t="s">
        <v>6294</v>
      </c>
      <c r="R3522" s="158">
        <v>45891</v>
      </c>
      <c r="S3522" s="159">
        <v>46052</v>
      </c>
      <c r="T3522" s="159" t="s">
        <v>62</v>
      </c>
      <c r="U3522" s="159" t="s">
        <v>6152</v>
      </c>
      <c r="V3522" s="154">
        <v>45891</v>
      </c>
      <c r="W3522" s="154"/>
      <c r="X3522" s="154"/>
      <c r="Y3522" s="160"/>
      <c r="Z3522" s="160" t="s">
        <v>128</v>
      </c>
      <c r="AA3522" s="153">
        <v>96.5</v>
      </c>
      <c r="AB3522" s="153">
        <v>1.59</v>
      </c>
      <c r="AC3522" s="182">
        <f t="shared" ref="AC3522:AC3585" si="112">SUM(AA3522/(AB3522^2))</f>
        <v>38.170958427277398</v>
      </c>
      <c r="AD3522" s="153" t="str">
        <f t="shared" ref="AD3522:AD3585" si="113">IF(AC3522&lt;18.5,"ABAIXO DO PESO",
(IF(AC3522&lt;=24.9,"PESO NORMAL",
(IF(AC3522&lt;=29.9,"SOBREPESO",
(IF(AC3522&lt;=34.9,"OBESIDADE I",
(IF(AC3522&lt;=39.9,"OBESIDADE II",
(IF(AC3522&lt;=999,"OBESIDADE III","VAZIO")))))))))))</f>
        <v>OBESIDADE II</v>
      </c>
      <c r="AE3522" s="207"/>
      <c r="AF3522" s="153" t="s">
        <v>130</v>
      </c>
      <c r="AG3522" s="159"/>
      <c r="AH3522" s="153"/>
      <c r="AI3522" s="161"/>
      <c r="AJ3522" s="153"/>
      <c r="AK3522" s="153"/>
      <c r="AL3522" s="207" t="s">
        <v>85</v>
      </c>
      <c r="AM3522" s="207" t="s">
        <v>86</v>
      </c>
      <c r="AN3522" s="207" t="s">
        <v>191</v>
      </c>
      <c r="AO3522" s="207"/>
      <c r="AP3522" s="147" t="s">
        <v>466</v>
      </c>
      <c r="AQ3522" s="147"/>
      <c r="AR3522" s="147"/>
      <c r="AS3522" s="209" t="s">
        <v>68</v>
      </c>
      <c r="AT3522" s="223" t="str">
        <f>MONTH(B3522)&amp;"/"&amp;YEAR(B3522)</f>
        <v>1/2024</v>
      </c>
      <c r="AU3522" s="223">
        <f>WEEKNUM(B3522)-WEEKNUM(EOMONTH(B3522,-1)+1)+1</f>
        <v>1</v>
      </c>
      <c r="AV3522" s="209" t="str">
        <f>MONTH(R3522)&amp;"/"&amp;YEAR(R3522)</f>
        <v>8/2025</v>
      </c>
      <c r="AW3522" s="209">
        <f>WEEKNUM(R3522)-WEEKNUM(EOMONTH(R3522,-1)+1)+1</f>
        <v>4</v>
      </c>
      <c r="AX3522" s="209">
        <f>IF(BB3522="S",IF(Q3522="1. Aceitou o programa",R3522-B3522,0),0)</f>
        <v>0</v>
      </c>
      <c r="AY3522" s="209">
        <f>IF(BB3522="S",IF(AND(S3522&lt;&gt;"",R3522&lt;&gt;""),S3522-R3522,0),0)</f>
        <v>161</v>
      </c>
      <c r="AZ3522" s="209">
        <f>IF(BB3522="S",IF(Q3522="1. Aceitou o programa",IF(OR(X3522="Não se Aplica",X3522=""),IF(OR(W3522="Não se Aplica",W3522=""),0,W3522-V3522),AVERAGE(X3522-W3522,W3522-V3522)),0),0)</f>
        <v>0</v>
      </c>
      <c r="BA3522" s="209">
        <f>IF(BB3522="S",IF(AND(Q3522="1. Aceitou o programa",AH3522="Realizada"),IFERROR(IF(AG3522="",0,AG3522-R3522),0),0),0)</f>
        <v>0</v>
      </c>
      <c r="BB3522" s="209" t="str">
        <f>_xlfn.XLOOKUP(U3522,'Lista Suspensa'!$AA$20:$AA$23,'Lista Suspensa'!$AB$20:$AB$23,"N/A")</f>
        <v>S</v>
      </c>
    </row>
    <row r="3523" spans="1:54" ht="12" customHeight="1">
      <c r="A3523" s="151" t="s">
        <v>121</v>
      </c>
      <c r="B3523" s="152">
        <v>45292</v>
      </c>
      <c r="C3523" s="153" t="s">
        <v>122</v>
      </c>
      <c r="D3523" s="153" t="s">
        <v>56</v>
      </c>
      <c r="E3523" s="244">
        <v>81067671</v>
      </c>
      <c r="F3523" s="144" t="s">
        <v>6439</v>
      </c>
      <c r="G3523" s="230"/>
      <c r="H3523" s="154">
        <v>34242</v>
      </c>
      <c r="I3523" s="153">
        <v>32</v>
      </c>
      <c r="J3523" s="148" t="s">
        <v>70</v>
      </c>
      <c r="K3523" s="153"/>
      <c r="L3523" s="153"/>
      <c r="M3523" s="153"/>
      <c r="N3523" s="153"/>
      <c r="O3523" s="155" t="s">
        <v>6440</v>
      </c>
      <c r="P3523" s="156" t="s">
        <v>60</v>
      </c>
      <c r="Q3523" s="157" t="s">
        <v>6294</v>
      </c>
      <c r="R3523" s="158">
        <v>45891</v>
      </c>
      <c r="S3523" s="159">
        <v>46052</v>
      </c>
      <c r="T3523" s="159" t="s">
        <v>62</v>
      </c>
      <c r="U3523" s="159" t="s">
        <v>6152</v>
      </c>
      <c r="V3523" s="154">
        <v>45891</v>
      </c>
      <c r="W3523" s="154"/>
      <c r="X3523" s="154"/>
      <c r="Y3523" s="160"/>
      <c r="Z3523" s="160"/>
      <c r="AA3523" s="153">
        <v>105</v>
      </c>
      <c r="AB3523" s="153">
        <v>1.7</v>
      </c>
      <c r="AC3523" s="182">
        <f t="shared" si="112"/>
        <v>36.332179930795853</v>
      </c>
      <c r="AD3523" s="153" t="str">
        <f t="shared" si="113"/>
        <v>OBESIDADE II</v>
      </c>
      <c r="AE3523" s="207" t="s">
        <v>135</v>
      </c>
      <c r="AF3523" s="153" t="s">
        <v>130</v>
      </c>
      <c r="AG3523" s="159"/>
      <c r="AH3523" s="153"/>
      <c r="AI3523" s="161"/>
      <c r="AJ3523" s="153"/>
      <c r="AK3523" s="153"/>
      <c r="AL3523" s="207"/>
      <c r="AM3523" s="207"/>
      <c r="AN3523" s="207"/>
      <c r="AO3523" s="207"/>
      <c r="AP3523" s="147" t="s">
        <v>466</v>
      </c>
      <c r="AQ3523" s="147"/>
      <c r="AR3523" s="147"/>
      <c r="AS3523" s="209" t="s">
        <v>68</v>
      </c>
      <c r="AT3523" s="223" t="str">
        <f>MONTH(B3523)&amp;"/"&amp;YEAR(B3523)</f>
        <v>1/2024</v>
      </c>
      <c r="AU3523" s="223">
        <f>WEEKNUM(B3523)-WEEKNUM(EOMONTH(B3523,-1)+1)+1</f>
        <v>1</v>
      </c>
      <c r="AV3523" s="209" t="str">
        <f>MONTH(R3523)&amp;"/"&amp;YEAR(R3523)</f>
        <v>8/2025</v>
      </c>
      <c r="AW3523" s="209">
        <f>WEEKNUM(R3523)-WEEKNUM(EOMONTH(R3523,-1)+1)+1</f>
        <v>4</v>
      </c>
      <c r="AX3523" s="209">
        <f>IF(BB3523="S",IF(Q3523="1. Aceitou o programa",R3523-B3523,0),0)</f>
        <v>0</v>
      </c>
      <c r="AY3523" s="209">
        <f>IF(BB3523="S",IF(AND(S3523&lt;&gt;"",R3523&lt;&gt;""),S3523-R3523,0),0)</f>
        <v>161</v>
      </c>
      <c r="AZ3523" s="209">
        <f>IF(BB3523="S",IF(Q3523="1. Aceitou o programa",IF(OR(X3523="Não se Aplica",X3523=""),IF(OR(W3523="Não se Aplica",W3523=""),0,W3523-V3523),AVERAGE(X3523-W3523,W3523-V3523)),0),0)</f>
        <v>0</v>
      </c>
      <c r="BA3523" s="209">
        <f>IF(BB3523="S",IF(AND(Q3523="1. Aceitou o programa",AH3523="Realizada"),IFERROR(IF(AG3523="",0,AG3523-R3523),0),0),0)</f>
        <v>0</v>
      </c>
      <c r="BB3523" s="209" t="str">
        <f>_xlfn.XLOOKUP(U3523,'Lista Suspensa'!$AA$20:$AA$23,'Lista Suspensa'!$AB$20:$AB$23,"N/A")</f>
        <v>S</v>
      </c>
    </row>
    <row r="3524" spans="1:54" ht="12" customHeight="1">
      <c r="A3524" s="151" t="s">
        <v>121</v>
      </c>
      <c r="B3524" s="152">
        <v>45292</v>
      </c>
      <c r="C3524" s="153" t="s">
        <v>122</v>
      </c>
      <c r="D3524" s="153" t="s">
        <v>6441</v>
      </c>
      <c r="E3524" s="244">
        <v>93066387</v>
      </c>
      <c r="F3524" s="144" t="s">
        <v>6442</v>
      </c>
      <c r="G3524" s="230"/>
      <c r="H3524" s="154">
        <v>37707</v>
      </c>
      <c r="I3524" s="153">
        <v>23</v>
      </c>
      <c r="J3524" s="148" t="s">
        <v>70</v>
      </c>
      <c r="K3524" s="153"/>
      <c r="L3524" s="153"/>
      <c r="M3524" s="153"/>
      <c r="N3524" s="153"/>
      <c r="O3524" s="155">
        <v>21995432849</v>
      </c>
      <c r="P3524" s="156" t="s">
        <v>60</v>
      </c>
      <c r="Q3524" s="157" t="s">
        <v>6294</v>
      </c>
      <c r="R3524" s="158">
        <v>45890</v>
      </c>
      <c r="S3524" s="159">
        <v>46052</v>
      </c>
      <c r="T3524" s="159" t="s">
        <v>62</v>
      </c>
      <c r="U3524" s="159" t="s">
        <v>6152</v>
      </c>
      <c r="V3524" s="154">
        <v>45890</v>
      </c>
      <c r="W3524" s="154"/>
      <c r="X3524" s="154"/>
      <c r="Y3524" s="160"/>
      <c r="Z3524" s="160"/>
      <c r="AA3524" s="153">
        <v>107</v>
      </c>
      <c r="AB3524" s="153">
        <v>1.59</v>
      </c>
      <c r="AC3524" s="182">
        <f t="shared" si="112"/>
        <v>42.324275147343855</v>
      </c>
      <c r="AD3524" s="153" t="str">
        <f t="shared" si="113"/>
        <v>OBESIDADE III</v>
      </c>
      <c r="AE3524" s="207"/>
      <c r="AF3524" s="153"/>
      <c r="AG3524" s="159"/>
      <c r="AH3524" s="153"/>
      <c r="AI3524" s="161"/>
      <c r="AJ3524" s="153"/>
      <c r="AK3524" s="153"/>
      <c r="AL3524" s="207"/>
      <c r="AM3524" s="207"/>
      <c r="AN3524" s="207"/>
      <c r="AO3524" s="207"/>
      <c r="AP3524" s="147" t="s">
        <v>466</v>
      </c>
      <c r="AQ3524" s="147"/>
      <c r="AR3524" s="147"/>
      <c r="AS3524" s="209" t="s">
        <v>68</v>
      </c>
      <c r="AT3524" s="223" t="str">
        <f>MONTH(B3524)&amp;"/"&amp;YEAR(B3524)</f>
        <v>1/2024</v>
      </c>
      <c r="AU3524" s="223">
        <f>WEEKNUM(B3524)-WEEKNUM(EOMONTH(B3524,-1)+1)+1</f>
        <v>1</v>
      </c>
      <c r="AV3524" s="209" t="str">
        <f>MONTH(R3524)&amp;"/"&amp;YEAR(R3524)</f>
        <v>8/2025</v>
      </c>
      <c r="AW3524" s="209">
        <f>WEEKNUM(R3524)-WEEKNUM(EOMONTH(R3524,-1)+1)+1</f>
        <v>4</v>
      </c>
      <c r="AX3524" s="209">
        <f>IF(BB3524="S",IF(Q3524="1. Aceitou o programa",R3524-B3524,0),0)</f>
        <v>0</v>
      </c>
      <c r="AY3524" s="209">
        <f>IF(BB3524="S",IF(AND(S3524&lt;&gt;"",R3524&lt;&gt;""),S3524-R3524,0),0)</f>
        <v>162</v>
      </c>
      <c r="AZ3524" s="209">
        <f>IF(BB3524="S",IF(Q3524="1. Aceitou o programa",IF(OR(X3524="Não se Aplica",X3524=""),IF(OR(W3524="Não se Aplica",W3524=""),0,W3524-V3524),AVERAGE(X3524-W3524,W3524-V3524)),0),0)</f>
        <v>0</v>
      </c>
      <c r="BA3524" s="209">
        <f>IF(BB3524="S",IF(AND(Q3524="1. Aceitou o programa",AH3524="Realizada"),IFERROR(IF(AG3524="",0,AG3524-R3524),0),0),0)</f>
        <v>0</v>
      </c>
      <c r="BB3524" s="209" t="str">
        <f>_xlfn.XLOOKUP(U3524,'Lista Suspensa'!$AA$20:$AA$23,'Lista Suspensa'!$AB$20:$AB$23,"N/A")</f>
        <v>S</v>
      </c>
    </row>
    <row r="3525" spans="1:54" ht="12" customHeight="1">
      <c r="A3525" s="151" t="s">
        <v>121</v>
      </c>
      <c r="B3525" s="152">
        <v>45292</v>
      </c>
      <c r="C3525" s="153" t="s">
        <v>122</v>
      </c>
      <c r="D3525" s="153" t="s">
        <v>167</v>
      </c>
      <c r="E3525" s="244">
        <v>92596515</v>
      </c>
      <c r="F3525" s="144" t="s">
        <v>6443</v>
      </c>
      <c r="G3525" s="230"/>
      <c r="H3525" s="154">
        <v>34297</v>
      </c>
      <c r="I3525" s="153">
        <v>32</v>
      </c>
      <c r="J3525" s="148" t="s">
        <v>70</v>
      </c>
      <c r="K3525" s="153"/>
      <c r="L3525" s="153"/>
      <c r="M3525" s="153"/>
      <c r="N3525" s="153"/>
      <c r="O3525" s="155" t="s">
        <v>6444</v>
      </c>
      <c r="P3525" s="156" t="s">
        <v>60</v>
      </c>
      <c r="Q3525" s="157" t="s">
        <v>6294</v>
      </c>
      <c r="R3525" s="158">
        <v>45885</v>
      </c>
      <c r="S3525" s="159">
        <v>46052</v>
      </c>
      <c r="T3525" s="159" t="s">
        <v>62</v>
      </c>
      <c r="U3525" s="159" t="s">
        <v>6152</v>
      </c>
      <c r="V3525" s="154">
        <v>45885</v>
      </c>
      <c r="W3525" s="154"/>
      <c r="X3525" s="154"/>
      <c r="Y3525" s="160"/>
      <c r="Z3525" s="160"/>
      <c r="AA3525" s="153">
        <v>107</v>
      </c>
      <c r="AB3525" s="153">
        <v>1.73</v>
      </c>
      <c r="AC3525" s="182">
        <f t="shared" si="112"/>
        <v>35.751278024658355</v>
      </c>
      <c r="AD3525" s="153" t="str">
        <f t="shared" si="113"/>
        <v>OBESIDADE II</v>
      </c>
      <c r="AE3525" s="207"/>
      <c r="AF3525" s="153"/>
      <c r="AG3525" s="159"/>
      <c r="AH3525" s="153"/>
      <c r="AI3525" s="161"/>
      <c r="AJ3525" s="153"/>
      <c r="AK3525" s="153"/>
      <c r="AL3525" s="207"/>
      <c r="AM3525" s="207"/>
      <c r="AN3525" s="207"/>
      <c r="AO3525" s="207"/>
      <c r="AP3525" s="147" t="s">
        <v>466</v>
      </c>
      <c r="AQ3525" s="147"/>
      <c r="AR3525" s="147"/>
      <c r="AS3525" s="209" t="s">
        <v>68</v>
      </c>
      <c r="AT3525" s="223" t="str">
        <f>MONTH(B3525)&amp;"/"&amp;YEAR(B3525)</f>
        <v>1/2024</v>
      </c>
      <c r="AU3525" s="223">
        <f>WEEKNUM(B3525)-WEEKNUM(EOMONTH(B3525,-1)+1)+1</f>
        <v>1</v>
      </c>
      <c r="AV3525" s="209" t="str">
        <f>MONTH(R3525)&amp;"/"&amp;YEAR(R3525)</f>
        <v>8/2025</v>
      </c>
      <c r="AW3525" s="209">
        <f>WEEKNUM(R3525)-WEEKNUM(EOMONTH(R3525,-1)+1)+1</f>
        <v>3</v>
      </c>
      <c r="AX3525" s="209">
        <f>IF(BB3525="S",IF(Q3525="1. Aceitou o programa",R3525-B3525,0),0)</f>
        <v>0</v>
      </c>
      <c r="AY3525" s="209">
        <f>IF(BB3525="S",IF(AND(S3525&lt;&gt;"",R3525&lt;&gt;""),S3525-R3525,0),0)</f>
        <v>167</v>
      </c>
      <c r="AZ3525" s="209">
        <f>IF(BB3525="S",IF(Q3525="1. Aceitou o programa",IF(OR(X3525="Não se Aplica",X3525=""),IF(OR(W3525="Não se Aplica",W3525=""),0,W3525-V3525),AVERAGE(X3525-W3525,W3525-V3525)),0),0)</f>
        <v>0</v>
      </c>
      <c r="BA3525" s="209">
        <f>IF(BB3525="S",IF(AND(Q3525="1. Aceitou o programa",AH3525="Realizada"),IFERROR(IF(AG3525="",0,AG3525-R3525),0),0),0)</f>
        <v>0</v>
      </c>
      <c r="BB3525" s="209" t="str">
        <f>_xlfn.XLOOKUP(U3525,'Lista Suspensa'!$AA$20:$AA$23,'Lista Suspensa'!$AB$20:$AB$23,"N/A")</f>
        <v>S</v>
      </c>
    </row>
    <row r="3526" spans="1:54" ht="12" customHeight="1">
      <c r="A3526" s="151" t="s">
        <v>121</v>
      </c>
      <c r="B3526" s="152">
        <v>45292</v>
      </c>
      <c r="C3526" s="153" t="s">
        <v>122</v>
      </c>
      <c r="D3526" s="153" t="s">
        <v>56</v>
      </c>
      <c r="E3526" s="244">
        <v>93660285</v>
      </c>
      <c r="F3526" s="144" t="s">
        <v>6445</v>
      </c>
      <c r="G3526" s="230"/>
      <c r="H3526" s="154">
        <v>28758</v>
      </c>
      <c r="I3526" s="153">
        <v>47</v>
      </c>
      <c r="J3526" s="148" t="s">
        <v>70</v>
      </c>
      <c r="K3526" s="153" t="s">
        <v>553</v>
      </c>
      <c r="L3526" s="153"/>
      <c r="M3526" s="153"/>
      <c r="N3526" s="153"/>
      <c r="O3526" s="155" t="s">
        <v>6446</v>
      </c>
      <c r="P3526" s="156" t="s">
        <v>60</v>
      </c>
      <c r="Q3526" s="157" t="s">
        <v>6294</v>
      </c>
      <c r="R3526" s="158">
        <v>45884</v>
      </c>
      <c r="S3526" s="159">
        <v>46052</v>
      </c>
      <c r="T3526" s="159" t="s">
        <v>62</v>
      </c>
      <c r="U3526" s="159" t="s">
        <v>6152</v>
      </c>
      <c r="V3526" s="154">
        <v>45884</v>
      </c>
      <c r="W3526" s="154"/>
      <c r="X3526" s="154"/>
      <c r="Y3526" s="160"/>
      <c r="Z3526" s="160"/>
      <c r="AA3526" s="153">
        <v>111.5</v>
      </c>
      <c r="AB3526" s="153">
        <v>1.73</v>
      </c>
      <c r="AC3526" s="182">
        <f t="shared" si="112"/>
        <v>37.254836446256135</v>
      </c>
      <c r="AD3526" s="153" t="str">
        <f t="shared" si="113"/>
        <v>OBESIDADE II</v>
      </c>
      <c r="AE3526" s="207" t="s">
        <v>135</v>
      </c>
      <c r="AF3526" s="153" t="s">
        <v>130</v>
      </c>
      <c r="AG3526" s="159"/>
      <c r="AH3526" s="153"/>
      <c r="AI3526" s="161"/>
      <c r="AJ3526" s="153"/>
      <c r="AK3526" s="153"/>
      <c r="AL3526" s="207"/>
      <c r="AM3526" s="207"/>
      <c r="AN3526" s="207"/>
      <c r="AO3526" s="207"/>
      <c r="AP3526" s="147" t="s">
        <v>466</v>
      </c>
      <c r="AQ3526" s="147"/>
      <c r="AR3526" s="147"/>
      <c r="AS3526" s="209" t="s">
        <v>68</v>
      </c>
      <c r="AT3526" s="223" t="str">
        <f>MONTH(B3526)&amp;"/"&amp;YEAR(B3526)</f>
        <v>1/2024</v>
      </c>
      <c r="AU3526" s="223">
        <f>WEEKNUM(B3526)-WEEKNUM(EOMONTH(B3526,-1)+1)+1</f>
        <v>1</v>
      </c>
      <c r="AV3526" s="209" t="str">
        <f>MONTH(R3526)&amp;"/"&amp;YEAR(R3526)</f>
        <v>8/2025</v>
      </c>
      <c r="AW3526" s="209">
        <f>WEEKNUM(R3526)-WEEKNUM(EOMONTH(R3526,-1)+1)+1</f>
        <v>3</v>
      </c>
      <c r="AX3526" s="209">
        <f>IF(BB3526="S",IF(Q3526="1. Aceitou o programa",R3526-B3526,0),0)</f>
        <v>0</v>
      </c>
      <c r="AY3526" s="209">
        <f>IF(BB3526="S",IF(AND(S3526&lt;&gt;"",R3526&lt;&gt;""),S3526-R3526,0),0)</f>
        <v>168</v>
      </c>
      <c r="AZ3526" s="209">
        <f>IF(BB3526="S",IF(Q3526="1. Aceitou o programa",IF(OR(X3526="Não se Aplica",X3526=""),IF(OR(W3526="Não se Aplica",W3526=""),0,W3526-V3526),AVERAGE(X3526-W3526,W3526-V3526)),0),0)</f>
        <v>0</v>
      </c>
      <c r="BA3526" s="209">
        <f>IF(BB3526="S",IF(AND(Q3526="1. Aceitou o programa",AH3526="Realizada"),IFERROR(IF(AG3526="",0,AG3526-R3526),0),0),0)</f>
        <v>0</v>
      </c>
      <c r="BB3526" s="209" t="str">
        <f>_xlfn.XLOOKUP(U3526,'Lista Suspensa'!$AA$20:$AA$23,'Lista Suspensa'!$AB$20:$AB$23,"N/A")</f>
        <v>S</v>
      </c>
    </row>
    <row r="3527" spans="1:54" ht="12" customHeight="1">
      <c r="A3527" s="151" t="s">
        <v>121</v>
      </c>
      <c r="B3527" s="152">
        <v>45292</v>
      </c>
      <c r="C3527" s="153" t="s">
        <v>122</v>
      </c>
      <c r="D3527" s="153" t="s">
        <v>171</v>
      </c>
      <c r="E3527" s="244">
        <v>94364153</v>
      </c>
      <c r="F3527" s="144" t="s">
        <v>6447</v>
      </c>
      <c r="G3527" s="230"/>
      <c r="H3527" s="154">
        <v>28544</v>
      </c>
      <c r="I3527" s="153">
        <v>48</v>
      </c>
      <c r="J3527" s="148" t="s">
        <v>70</v>
      </c>
      <c r="K3527" s="153" t="s">
        <v>101</v>
      </c>
      <c r="L3527" s="153"/>
      <c r="M3527" s="153"/>
      <c r="N3527" s="153"/>
      <c r="O3527" s="155" t="s">
        <v>6448</v>
      </c>
      <c r="P3527" s="156" t="s">
        <v>60</v>
      </c>
      <c r="Q3527" s="157" t="s">
        <v>6294</v>
      </c>
      <c r="R3527" s="158">
        <v>45884</v>
      </c>
      <c r="S3527" s="159">
        <v>46052</v>
      </c>
      <c r="T3527" s="159" t="s">
        <v>62</v>
      </c>
      <c r="U3527" s="159" t="s">
        <v>6152</v>
      </c>
      <c r="V3527" s="154">
        <v>45884</v>
      </c>
      <c r="W3527" s="154"/>
      <c r="X3527" s="154"/>
      <c r="Y3527" s="160"/>
      <c r="Z3527" s="160"/>
      <c r="AA3527" s="153">
        <v>120</v>
      </c>
      <c r="AB3527" s="153">
        <v>1.7</v>
      </c>
      <c r="AC3527" s="182">
        <f t="shared" si="112"/>
        <v>41.522491349480973</v>
      </c>
      <c r="AD3527" s="153" t="str">
        <f t="shared" si="113"/>
        <v>OBESIDADE III</v>
      </c>
      <c r="AE3527" s="207"/>
      <c r="AF3527" s="153"/>
      <c r="AG3527" s="159"/>
      <c r="AH3527" s="153"/>
      <c r="AI3527" s="161"/>
      <c r="AJ3527" s="153"/>
      <c r="AK3527" s="153"/>
      <c r="AL3527" s="207"/>
      <c r="AM3527" s="207"/>
      <c r="AN3527" s="207"/>
      <c r="AO3527" s="207"/>
      <c r="AP3527" s="147" t="s">
        <v>466</v>
      </c>
      <c r="AQ3527" s="147"/>
      <c r="AR3527" s="147"/>
      <c r="AS3527" s="209" t="s">
        <v>68</v>
      </c>
      <c r="AT3527" s="223" t="str">
        <f>MONTH(B3527)&amp;"/"&amp;YEAR(B3527)</f>
        <v>1/2024</v>
      </c>
      <c r="AU3527" s="223">
        <f>WEEKNUM(B3527)-WEEKNUM(EOMONTH(B3527,-1)+1)+1</f>
        <v>1</v>
      </c>
      <c r="AV3527" s="209" t="str">
        <f>MONTH(R3527)&amp;"/"&amp;YEAR(R3527)</f>
        <v>8/2025</v>
      </c>
      <c r="AW3527" s="209">
        <f>WEEKNUM(R3527)-WEEKNUM(EOMONTH(R3527,-1)+1)+1</f>
        <v>3</v>
      </c>
      <c r="AX3527" s="209">
        <f>IF(BB3527="S",IF(Q3527="1. Aceitou o programa",R3527-B3527,0),0)</f>
        <v>0</v>
      </c>
      <c r="AY3527" s="209">
        <f>IF(BB3527="S",IF(AND(S3527&lt;&gt;"",R3527&lt;&gt;""),S3527-R3527,0),0)</f>
        <v>168</v>
      </c>
      <c r="AZ3527" s="209">
        <f>IF(BB3527="S",IF(Q3527="1. Aceitou o programa",IF(OR(X3527="Não se Aplica",X3527=""),IF(OR(W3527="Não se Aplica",W3527=""),0,W3527-V3527),AVERAGE(X3527-W3527,W3527-V3527)),0),0)</f>
        <v>0</v>
      </c>
      <c r="BA3527" s="209">
        <f>IF(BB3527="S",IF(AND(Q3527="1. Aceitou o programa",AH3527="Realizada"),IFERROR(IF(AG3527="",0,AG3527-R3527),0),0),0)</f>
        <v>0</v>
      </c>
      <c r="BB3527" s="209" t="str">
        <f>_xlfn.XLOOKUP(U3527,'Lista Suspensa'!$AA$20:$AA$23,'Lista Suspensa'!$AB$20:$AB$23,"N/A")</f>
        <v>S</v>
      </c>
    </row>
    <row r="3528" spans="1:54" ht="12" customHeight="1">
      <c r="A3528" s="151" t="s">
        <v>121</v>
      </c>
      <c r="B3528" s="152">
        <v>45292</v>
      </c>
      <c r="C3528" s="153" t="s">
        <v>122</v>
      </c>
      <c r="D3528" s="153" t="s">
        <v>56</v>
      </c>
      <c r="E3528" s="244">
        <v>93993595</v>
      </c>
      <c r="F3528" s="144" t="s">
        <v>6449</v>
      </c>
      <c r="G3528" s="230"/>
      <c r="H3528" s="154">
        <v>31434</v>
      </c>
      <c r="I3528" s="153">
        <v>40</v>
      </c>
      <c r="J3528" s="148" t="s">
        <v>58</v>
      </c>
      <c r="K3528" s="153" t="s">
        <v>59</v>
      </c>
      <c r="L3528" s="153"/>
      <c r="M3528" s="153"/>
      <c r="N3528" s="153"/>
      <c r="O3528" s="155" t="s">
        <v>6450</v>
      </c>
      <c r="P3528" s="156" t="s">
        <v>60</v>
      </c>
      <c r="Q3528" s="157" t="s">
        <v>6294</v>
      </c>
      <c r="R3528" s="158">
        <v>45884</v>
      </c>
      <c r="S3528" s="159">
        <v>46052</v>
      </c>
      <c r="T3528" s="159" t="s">
        <v>62</v>
      </c>
      <c r="U3528" s="159" t="s">
        <v>6152</v>
      </c>
      <c r="V3528" s="154">
        <v>45884</v>
      </c>
      <c r="W3528" s="154"/>
      <c r="X3528" s="154"/>
      <c r="Y3528" s="160"/>
      <c r="Z3528" s="160" t="s">
        <v>128</v>
      </c>
      <c r="AA3528" s="153">
        <v>145</v>
      </c>
      <c r="AB3528" s="153">
        <v>1.9</v>
      </c>
      <c r="AC3528" s="182">
        <f t="shared" si="112"/>
        <v>40.166204986149587</v>
      </c>
      <c r="AD3528" s="153" t="str">
        <f t="shared" si="113"/>
        <v>OBESIDADE III</v>
      </c>
      <c r="AE3528" s="207" t="s">
        <v>135</v>
      </c>
      <c r="AF3528" s="153" t="s">
        <v>130</v>
      </c>
      <c r="AG3528" s="159"/>
      <c r="AH3528" s="153"/>
      <c r="AI3528" s="161"/>
      <c r="AJ3528" s="153"/>
      <c r="AK3528" s="153"/>
      <c r="AL3528" s="207"/>
      <c r="AM3528" s="207"/>
      <c r="AN3528" s="207"/>
      <c r="AO3528" s="207"/>
      <c r="AP3528" s="147" t="s">
        <v>466</v>
      </c>
      <c r="AQ3528" s="147"/>
      <c r="AR3528" s="147"/>
      <c r="AS3528" s="209" t="s">
        <v>68</v>
      </c>
      <c r="AT3528" s="223" t="str">
        <f>MONTH(B3528)&amp;"/"&amp;YEAR(B3528)</f>
        <v>1/2024</v>
      </c>
      <c r="AU3528" s="223">
        <f>WEEKNUM(B3528)-WEEKNUM(EOMONTH(B3528,-1)+1)+1</f>
        <v>1</v>
      </c>
      <c r="AV3528" s="209" t="str">
        <f>MONTH(R3528)&amp;"/"&amp;YEAR(R3528)</f>
        <v>8/2025</v>
      </c>
      <c r="AW3528" s="209">
        <f>WEEKNUM(R3528)-WEEKNUM(EOMONTH(R3528,-1)+1)+1</f>
        <v>3</v>
      </c>
      <c r="AX3528" s="209">
        <f>IF(BB3528="S",IF(Q3528="1. Aceitou o programa",R3528-B3528,0),0)</f>
        <v>0</v>
      </c>
      <c r="AY3528" s="209">
        <f>IF(BB3528="S",IF(AND(S3528&lt;&gt;"",R3528&lt;&gt;""),S3528-R3528,0),0)</f>
        <v>168</v>
      </c>
      <c r="AZ3528" s="209">
        <f>IF(BB3528="S",IF(Q3528="1. Aceitou o programa",IF(OR(X3528="Não se Aplica",X3528=""),IF(OR(W3528="Não se Aplica",W3528=""),0,W3528-V3528),AVERAGE(X3528-W3528,W3528-V3528)),0),0)</f>
        <v>0</v>
      </c>
      <c r="BA3528" s="209">
        <f>IF(BB3528="S",IF(AND(Q3528="1. Aceitou o programa",AH3528="Realizada"),IFERROR(IF(AG3528="",0,AG3528-R3528),0),0),0)</f>
        <v>0</v>
      </c>
      <c r="BB3528" s="209" t="str">
        <f>_xlfn.XLOOKUP(U3528,'Lista Suspensa'!$AA$20:$AA$23,'Lista Suspensa'!$AB$20:$AB$23,"N/A")</f>
        <v>S</v>
      </c>
    </row>
    <row r="3529" spans="1:54" ht="12" customHeight="1">
      <c r="A3529" s="151" t="s">
        <v>121</v>
      </c>
      <c r="B3529" s="152">
        <v>45292</v>
      </c>
      <c r="C3529" s="153" t="s">
        <v>122</v>
      </c>
      <c r="D3529" s="153" t="s">
        <v>171</v>
      </c>
      <c r="E3529" s="244">
        <v>89657999</v>
      </c>
      <c r="F3529" s="144" t="s">
        <v>6451</v>
      </c>
      <c r="G3529" s="230"/>
      <c r="H3529" s="154">
        <v>32763</v>
      </c>
      <c r="I3529" s="153">
        <v>36</v>
      </c>
      <c r="J3529" s="148" t="s">
        <v>70</v>
      </c>
      <c r="K3529" s="153"/>
      <c r="L3529" s="153"/>
      <c r="M3529" s="153"/>
      <c r="N3529" s="153"/>
      <c r="O3529" s="155">
        <v>21995397349</v>
      </c>
      <c r="P3529" s="156" t="s">
        <v>60</v>
      </c>
      <c r="Q3529" s="157" t="s">
        <v>6294</v>
      </c>
      <c r="R3529" s="158">
        <v>45884</v>
      </c>
      <c r="S3529" s="159">
        <v>46052</v>
      </c>
      <c r="T3529" s="159" t="s">
        <v>62</v>
      </c>
      <c r="U3529" s="159" t="s">
        <v>6152</v>
      </c>
      <c r="V3529" s="154">
        <v>45884</v>
      </c>
      <c r="W3529" s="154"/>
      <c r="X3529" s="154"/>
      <c r="Y3529" s="160"/>
      <c r="Z3529" s="160"/>
      <c r="AA3529" s="153">
        <v>150</v>
      </c>
      <c r="AB3529" s="153">
        <v>1.73</v>
      </c>
      <c r="AC3529" s="182">
        <f t="shared" si="112"/>
        <v>50.118614053259378</v>
      </c>
      <c r="AD3529" s="153" t="str">
        <f t="shared" si="113"/>
        <v>OBESIDADE III</v>
      </c>
      <c r="AE3529" s="207" t="s">
        <v>1092</v>
      </c>
      <c r="AF3529" s="153" t="s">
        <v>130</v>
      </c>
      <c r="AG3529" s="159"/>
      <c r="AH3529" s="153"/>
      <c r="AI3529" s="161"/>
      <c r="AJ3529" s="153"/>
      <c r="AK3529" s="153"/>
      <c r="AL3529" s="207" t="s">
        <v>143</v>
      </c>
      <c r="AM3529" s="207"/>
      <c r="AN3529" s="207"/>
      <c r="AO3529" s="207"/>
      <c r="AP3529" s="147" t="s">
        <v>466</v>
      </c>
      <c r="AQ3529" s="147"/>
      <c r="AR3529" s="147"/>
      <c r="AS3529" s="209" t="s">
        <v>68</v>
      </c>
      <c r="AT3529" s="223" t="str">
        <f>MONTH(B3529)&amp;"/"&amp;YEAR(B3529)</f>
        <v>1/2024</v>
      </c>
      <c r="AU3529" s="223">
        <f>WEEKNUM(B3529)-WEEKNUM(EOMONTH(B3529,-1)+1)+1</f>
        <v>1</v>
      </c>
      <c r="AV3529" s="209" t="str">
        <f>MONTH(R3529)&amp;"/"&amp;YEAR(R3529)</f>
        <v>8/2025</v>
      </c>
      <c r="AW3529" s="209">
        <f>WEEKNUM(R3529)-WEEKNUM(EOMONTH(R3529,-1)+1)+1</f>
        <v>3</v>
      </c>
      <c r="AX3529" s="209">
        <f>IF(BB3529="S",IF(Q3529="1. Aceitou o programa",R3529-B3529,0),0)</f>
        <v>0</v>
      </c>
      <c r="AY3529" s="209">
        <f>IF(BB3529="S",IF(AND(S3529&lt;&gt;"",R3529&lt;&gt;""),S3529-R3529,0),0)</f>
        <v>168</v>
      </c>
      <c r="AZ3529" s="209">
        <f>IF(BB3529="S",IF(Q3529="1. Aceitou o programa",IF(OR(X3529="Não se Aplica",X3529=""),IF(OR(W3529="Não se Aplica",W3529=""),0,W3529-V3529),AVERAGE(X3529-W3529,W3529-V3529)),0),0)</f>
        <v>0</v>
      </c>
      <c r="BA3529" s="209">
        <f>IF(BB3529="S",IF(AND(Q3529="1. Aceitou o programa",AH3529="Realizada"),IFERROR(IF(AG3529="",0,AG3529-R3529),0),0),0)</f>
        <v>0</v>
      </c>
      <c r="BB3529" s="209" t="str">
        <f>_xlfn.XLOOKUP(U3529,'Lista Suspensa'!$AA$20:$AA$23,'Lista Suspensa'!$AB$20:$AB$23,"N/A")</f>
        <v>S</v>
      </c>
    </row>
    <row r="3530" spans="1:54" ht="12" customHeight="1">
      <c r="A3530" s="151" t="s">
        <v>121</v>
      </c>
      <c r="B3530" s="152">
        <v>45292</v>
      </c>
      <c r="C3530" s="153" t="s">
        <v>122</v>
      </c>
      <c r="D3530" s="153" t="s">
        <v>171</v>
      </c>
      <c r="E3530" s="244">
        <v>92839428</v>
      </c>
      <c r="F3530" s="144" t="s">
        <v>6452</v>
      </c>
      <c r="G3530" s="230"/>
      <c r="H3530" s="154">
        <v>33293</v>
      </c>
      <c r="I3530" s="153">
        <v>35</v>
      </c>
      <c r="J3530" s="148" t="s">
        <v>70</v>
      </c>
      <c r="K3530" s="153"/>
      <c r="L3530" s="153"/>
      <c r="M3530" s="153"/>
      <c r="N3530" s="153"/>
      <c r="O3530" s="155" t="s">
        <v>6453</v>
      </c>
      <c r="P3530" s="156" t="s">
        <v>60</v>
      </c>
      <c r="Q3530" s="157" t="s">
        <v>6294</v>
      </c>
      <c r="R3530" s="158">
        <v>45884</v>
      </c>
      <c r="S3530" s="159">
        <v>46052</v>
      </c>
      <c r="T3530" s="159" t="s">
        <v>62</v>
      </c>
      <c r="U3530" s="159" t="s">
        <v>6152</v>
      </c>
      <c r="V3530" s="154">
        <v>45884</v>
      </c>
      <c r="W3530" s="154"/>
      <c r="X3530" s="154"/>
      <c r="Y3530" s="160"/>
      <c r="Z3530" s="160"/>
      <c r="AA3530" s="153">
        <v>125</v>
      </c>
      <c r="AB3530" s="153">
        <v>1.69</v>
      </c>
      <c r="AC3530" s="182">
        <f t="shared" si="112"/>
        <v>43.765974580721966</v>
      </c>
      <c r="AD3530" s="153" t="str">
        <f t="shared" si="113"/>
        <v>OBESIDADE III</v>
      </c>
      <c r="AE3530" s="207"/>
      <c r="AF3530" s="153"/>
      <c r="AG3530" s="159"/>
      <c r="AH3530" s="153"/>
      <c r="AI3530" s="161"/>
      <c r="AJ3530" s="153"/>
      <c r="AK3530" s="153"/>
      <c r="AL3530" s="207"/>
      <c r="AM3530" s="207"/>
      <c r="AN3530" s="207"/>
      <c r="AO3530" s="207"/>
      <c r="AP3530" s="147" t="s">
        <v>466</v>
      </c>
      <c r="AQ3530" s="147"/>
      <c r="AR3530" s="147"/>
      <c r="AS3530" s="209" t="s">
        <v>68</v>
      </c>
      <c r="AT3530" s="223" t="str">
        <f>MONTH(B3530)&amp;"/"&amp;YEAR(B3530)</f>
        <v>1/2024</v>
      </c>
      <c r="AU3530" s="223">
        <f>WEEKNUM(B3530)-WEEKNUM(EOMONTH(B3530,-1)+1)+1</f>
        <v>1</v>
      </c>
      <c r="AV3530" s="209" t="str">
        <f>MONTH(R3530)&amp;"/"&amp;YEAR(R3530)</f>
        <v>8/2025</v>
      </c>
      <c r="AW3530" s="209">
        <f>WEEKNUM(R3530)-WEEKNUM(EOMONTH(R3530,-1)+1)+1</f>
        <v>3</v>
      </c>
      <c r="AX3530" s="209">
        <f>IF(BB3530="S",IF(Q3530="1. Aceitou o programa",R3530-B3530,0),0)</f>
        <v>0</v>
      </c>
      <c r="AY3530" s="209">
        <f>IF(BB3530="S",IF(AND(S3530&lt;&gt;"",R3530&lt;&gt;""),S3530-R3530,0),0)</f>
        <v>168</v>
      </c>
      <c r="AZ3530" s="209">
        <f>IF(BB3530="S",IF(Q3530="1. Aceitou o programa",IF(OR(X3530="Não se Aplica",X3530=""),IF(OR(W3530="Não se Aplica",W3530=""),0,W3530-V3530),AVERAGE(X3530-W3530,W3530-V3530)),0),0)</f>
        <v>0</v>
      </c>
      <c r="BA3530" s="209">
        <f>IF(BB3530="S",IF(AND(Q3530="1. Aceitou o programa",AH3530="Realizada"),IFERROR(IF(AG3530="",0,AG3530-R3530),0),0),0)</f>
        <v>0</v>
      </c>
      <c r="BB3530" s="209" t="str">
        <f>_xlfn.XLOOKUP(U3530,'Lista Suspensa'!$AA$20:$AA$23,'Lista Suspensa'!$AB$20:$AB$23,"N/A")</f>
        <v>S</v>
      </c>
    </row>
    <row r="3531" spans="1:54" ht="12" customHeight="1">
      <c r="A3531" s="151" t="s">
        <v>121</v>
      </c>
      <c r="B3531" s="152">
        <v>45292</v>
      </c>
      <c r="C3531" s="153" t="s">
        <v>122</v>
      </c>
      <c r="D3531" s="153" t="s">
        <v>185</v>
      </c>
      <c r="E3531" s="244">
        <v>94662107</v>
      </c>
      <c r="F3531" s="144" t="s">
        <v>6454</v>
      </c>
      <c r="G3531" s="230"/>
      <c r="H3531" s="154">
        <v>31567</v>
      </c>
      <c r="I3531" s="153">
        <v>39</v>
      </c>
      <c r="J3531" s="148" t="s">
        <v>70</v>
      </c>
      <c r="K3531" s="153" t="s">
        <v>59</v>
      </c>
      <c r="L3531" s="153"/>
      <c r="M3531" s="153"/>
      <c r="N3531" s="153"/>
      <c r="O3531" s="155" t="s">
        <v>6455</v>
      </c>
      <c r="P3531" s="156" t="s">
        <v>60</v>
      </c>
      <c r="Q3531" s="157" t="s">
        <v>6294</v>
      </c>
      <c r="R3531" s="158">
        <v>45882</v>
      </c>
      <c r="S3531" s="159">
        <v>46052</v>
      </c>
      <c r="T3531" s="159" t="s">
        <v>62</v>
      </c>
      <c r="U3531" s="159" t="s">
        <v>6152</v>
      </c>
      <c r="V3531" s="154">
        <v>45882</v>
      </c>
      <c r="W3531" s="154"/>
      <c r="X3531" s="154"/>
      <c r="Y3531" s="160"/>
      <c r="Z3531" s="160"/>
      <c r="AA3531" s="153">
        <v>108</v>
      </c>
      <c r="AB3531" s="153">
        <v>1.63</v>
      </c>
      <c r="AC3531" s="182">
        <f t="shared" si="112"/>
        <v>40.648876510218678</v>
      </c>
      <c r="AD3531" s="153" t="str">
        <f t="shared" si="113"/>
        <v>OBESIDADE III</v>
      </c>
      <c r="AE3531" s="207" t="s">
        <v>135</v>
      </c>
      <c r="AF3531" s="153" t="s">
        <v>130</v>
      </c>
      <c r="AG3531" s="159"/>
      <c r="AH3531" s="153"/>
      <c r="AI3531" s="161"/>
      <c r="AJ3531" s="153"/>
      <c r="AK3531" s="153"/>
      <c r="AL3531" s="207"/>
      <c r="AM3531" s="207"/>
      <c r="AN3531" s="207"/>
      <c r="AO3531" s="207"/>
      <c r="AP3531" s="147" t="s">
        <v>466</v>
      </c>
      <c r="AQ3531" s="147"/>
      <c r="AR3531" s="147"/>
      <c r="AS3531" s="209" t="s">
        <v>68</v>
      </c>
      <c r="AT3531" s="223" t="str">
        <f>MONTH(B3531)&amp;"/"&amp;YEAR(B3531)</f>
        <v>1/2024</v>
      </c>
      <c r="AU3531" s="223">
        <f>WEEKNUM(B3531)-WEEKNUM(EOMONTH(B3531,-1)+1)+1</f>
        <v>1</v>
      </c>
      <c r="AV3531" s="209" t="str">
        <f>MONTH(R3531)&amp;"/"&amp;YEAR(R3531)</f>
        <v>8/2025</v>
      </c>
      <c r="AW3531" s="209">
        <f>WEEKNUM(R3531)-WEEKNUM(EOMONTH(R3531,-1)+1)+1</f>
        <v>3</v>
      </c>
      <c r="AX3531" s="209">
        <f>IF(BB3531="S",IF(Q3531="1. Aceitou o programa",R3531-B3531,0),0)</f>
        <v>0</v>
      </c>
      <c r="AY3531" s="209">
        <f>IF(BB3531="S",IF(AND(S3531&lt;&gt;"",R3531&lt;&gt;""),S3531-R3531,0),0)</f>
        <v>170</v>
      </c>
      <c r="AZ3531" s="209">
        <f>IF(BB3531="S",IF(Q3531="1. Aceitou o programa",IF(OR(X3531="Não se Aplica",X3531=""),IF(OR(W3531="Não se Aplica",W3531=""),0,W3531-V3531),AVERAGE(X3531-W3531,W3531-V3531)),0),0)</f>
        <v>0</v>
      </c>
      <c r="BA3531" s="209">
        <f>IF(BB3531="S",IF(AND(Q3531="1. Aceitou o programa",AH3531="Realizada"),IFERROR(IF(AG3531="",0,AG3531-R3531),0),0),0)</f>
        <v>0</v>
      </c>
      <c r="BB3531" s="209" t="str">
        <f>_xlfn.XLOOKUP(U3531,'Lista Suspensa'!$AA$20:$AA$23,'Lista Suspensa'!$AB$20:$AB$23,"N/A")</f>
        <v>S</v>
      </c>
    </row>
    <row r="3532" spans="1:54" ht="12" customHeight="1">
      <c r="A3532" s="151" t="s">
        <v>121</v>
      </c>
      <c r="B3532" s="152">
        <v>45292</v>
      </c>
      <c r="C3532" s="153" t="s">
        <v>122</v>
      </c>
      <c r="D3532" s="153" t="s">
        <v>178</v>
      </c>
      <c r="E3532" s="244">
        <v>94146655</v>
      </c>
      <c r="F3532" s="144" t="s">
        <v>6456</v>
      </c>
      <c r="G3532" s="230"/>
      <c r="H3532" s="154">
        <v>36453</v>
      </c>
      <c r="I3532" s="153">
        <v>26</v>
      </c>
      <c r="J3532" s="148" t="s">
        <v>70</v>
      </c>
      <c r="K3532" s="153"/>
      <c r="L3532" s="153"/>
      <c r="M3532" s="153"/>
      <c r="N3532" s="153"/>
      <c r="O3532" s="155" t="s">
        <v>6457</v>
      </c>
      <c r="P3532" s="156" t="s">
        <v>60</v>
      </c>
      <c r="Q3532" s="157" t="s">
        <v>6294</v>
      </c>
      <c r="R3532" s="158">
        <v>45880</v>
      </c>
      <c r="S3532" s="159">
        <v>46052</v>
      </c>
      <c r="T3532" s="159" t="s">
        <v>62</v>
      </c>
      <c r="U3532" s="159" t="s">
        <v>6152</v>
      </c>
      <c r="V3532" s="154">
        <v>45880</v>
      </c>
      <c r="W3532" s="154"/>
      <c r="X3532" s="154"/>
      <c r="Y3532" s="160"/>
      <c r="Z3532" s="160"/>
      <c r="AA3532" s="153">
        <v>119</v>
      </c>
      <c r="AB3532" s="153">
        <v>1.67</v>
      </c>
      <c r="AC3532" s="182">
        <f t="shared" si="112"/>
        <v>42.669152712538995</v>
      </c>
      <c r="AD3532" s="153" t="str">
        <f t="shared" si="113"/>
        <v>OBESIDADE III</v>
      </c>
      <c r="AE3532" s="207" t="s">
        <v>135</v>
      </c>
      <c r="AF3532" s="153" t="s">
        <v>130</v>
      </c>
      <c r="AG3532" s="159"/>
      <c r="AH3532" s="153"/>
      <c r="AI3532" s="161"/>
      <c r="AJ3532" s="153"/>
      <c r="AK3532" s="153"/>
      <c r="AL3532" s="207"/>
      <c r="AM3532" s="207"/>
      <c r="AN3532" s="207"/>
      <c r="AO3532" s="207"/>
      <c r="AP3532" s="147" t="s">
        <v>466</v>
      </c>
      <c r="AQ3532" s="147"/>
      <c r="AR3532" s="147"/>
      <c r="AS3532" s="209" t="s">
        <v>68</v>
      </c>
      <c r="AT3532" s="223" t="str">
        <f>MONTH(B3532)&amp;"/"&amp;YEAR(B3532)</f>
        <v>1/2024</v>
      </c>
      <c r="AU3532" s="223">
        <f>WEEKNUM(B3532)-WEEKNUM(EOMONTH(B3532,-1)+1)+1</f>
        <v>1</v>
      </c>
      <c r="AV3532" s="209" t="str">
        <f>MONTH(R3532)&amp;"/"&amp;YEAR(R3532)</f>
        <v>8/2025</v>
      </c>
      <c r="AW3532" s="209">
        <f>WEEKNUM(R3532)-WEEKNUM(EOMONTH(R3532,-1)+1)+1</f>
        <v>3</v>
      </c>
      <c r="AX3532" s="209">
        <f>IF(BB3532="S",IF(Q3532="1. Aceitou o programa",R3532-B3532,0),0)</f>
        <v>0</v>
      </c>
      <c r="AY3532" s="209">
        <f>IF(BB3532="S",IF(AND(S3532&lt;&gt;"",R3532&lt;&gt;""),S3532-R3532,0),0)</f>
        <v>172</v>
      </c>
      <c r="AZ3532" s="209">
        <f>IF(BB3532="S",IF(Q3532="1. Aceitou o programa",IF(OR(X3532="Não se Aplica",X3532=""),IF(OR(W3532="Não se Aplica",W3532=""),0,W3532-V3532),AVERAGE(X3532-W3532,W3532-V3532)),0),0)</f>
        <v>0</v>
      </c>
      <c r="BA3532" s="209">
        <f>IF(BB3532="S",IF(AND(Q3532="1. Aceitou o programa",AH3532="Realizada"),IFERROR(IF(AG3532="",0,AG3532-R3532),0),0),0)</f>
        <v>0</v>
      </c>
      <c r="BB3532" s="209" t="str">
        <f>_xlfn.XLOOKUP(U3532,'Lista Suspensa'!$AA$20:$AA$23,'Lista Suspensa'!$AB$20:$AB$23,"N/A")</f>
        <v>S</v>
      </c>
    </row>
    <row r="3533" spans="1:54" ht="12" customHeight="1">
      <c r="A3533" s="151" t="s">
        <v>121</v>
      </c>
      <c r="B3533" s="152">
        <v>45292</v>
      </c>
      <c r="C3533" s="153" t="s">
        <v>122</v>
      </c>
      <c r="D3533" s="153" t="s">
        <v>171</v>
      </c>
      <c r="E3533" s="244">
        <v>87791969</v>
      </c>
      <c r="F3533" s="144" t="s">
        <v>6458</v>
      </c>
      <c r="G3533" s="230"/>
      <c r="H3533" s="154">
        <v>36231</v>
      </c>
      <c r="I3533" s="153">
        <v>27</v>
      </c>
      <c r="J3533" s="148" t="s">
        <v>70</v>
      </c>
      <c r="K3533" s="153"/>
      <c r="L3533" s="153"/>
      <c r="M3533" s="153"/>
      <c r="N3533" s="153"/>
      <c r="O3533" s="155" t="s">
        <v>6459</v>
      </c>
      <c r="P3533" s="156" t="s">
        <v>60</v>
      </c>
      <c r="Q3533" s="157" t="s">
        <v>6294</v>
      </c>
      <c r="R3533" s="158">
        <v>45877</v>
      </c>
      <c r="S3533" s="159">
        <v>46052</v>
      </c>
      <c r="T3533" s="159" t="s">
        <v>62</v>
      </c>
      <c r="U3533" s="159" t="s">
        <v>6152</v>
      </c>
      <c r="V3533" s="154">
        <v>45877</v>
      </c>
      <c r="W3533" s="154"/>
      <c r="X3533" s="154"/>
      <c r="Y3533" s="160"/>
      <c r="Z3533" s="160"/>
      <c r="AA3533" s="153">
        <v>96</v>
      </c>
      <c r="AB3533" s="153">
        <v>1.58</v>
      </c>
      <c r="AC3533" s="182">
        <f t="shared" si="112"/>
        <v>38.45537574106713</v>
      </c>
      <c r="AD3533" s="153" t="str">
        <f t="shared" si="113"/>
        <v>OBESIDADE II</v>
      </c>
      <c r="AE3533" s="207"/>
      <c r="AF3533" s="153"/>
      <c r="AG3533" s="159"/>
      <c r="AH3533" s="153"/>
      <c r="AI3533" s="161"/>
      <c r="AJ3533" s="153"/>
      <c r="AK3533" s="153"/>
      <c r="AL3533" s="207"/>
      <c r="AM3533" s="207"/>
      <c r="AN3533" s="207"/>
      <c r="AO3533" s="207"/>
      <c r="AP3533" s="147" t="s">
        <v>466</v>
      </c>
      <c r="AQ3533" s="147"/>
      <c r="AR3533" s="147"/>
      <c r="AS3533" s="209" t="s">
        <v>68</v>
      </c>
      <c r="AT3533" s="223" t="str">
        <f>MONTH(B3533)&amp;"/"&amp;YEAR(B3533)</f>
        <v>1/2024</v>
      </c>
      <c r="AU3533" s="223">
        <f>WEEKNUM(B3533)-WEEKNUM(EOMONTH(B3533,-1)+1)+1</f>
        <v>1</v>
      </c>
      <c r="AV3533" s="209" t="str">
        <f>MONTH(R3533)&amp;"/"&amp;YEAR(R3533)</f>
        <v>8/2025</v>
      </c>
      <c r="AW3533" s="209">
        <f>WEEKNUM(R3533)-WEEKNUM(EOMONTH(R3533,-1)+1)+1</f>
        <v>2</v>
      </c>
      <c r="AX3533" s="209">
        <f>IF(BB3533="S",IF(Q3533="1. Aceitou o programa",R3533-B3533,0),0)</f>
        <v>0</v>
      </c>
      <c r="AY3533" s="209">
        <f>IF(BB3533="S",IF(AND(S3533&lt;&gt;"",R3533&lt;&gt;""),S3533-R3533,0),0)</f>
        <v>175</v>
      </c>
      <c r="AZ3533" s="209">
        <f>IF(BB3533="S",IF(Q3533="1. Aceitou o programa",IF(OR(X3533="Não se Aplica",X3533=""),IF(OR(W3533="Não se Aplica",W3533=""),0,W3533-V3533),AVERAGE(X3533-W3533,W3533-V3533)),0),0)</f>
        <v>0</v>
      </c>
      <c r="BA3533" s="209">
        <f>IF(BB3533="S",IF(AND(Q3533="1. Aceitou o programa",AH3533="Realizada"),IFERROR(IF(AG3533="",0,AG3533-R3533),0),0),0)</f>
        <v>0</v>
      </c>
      <c r="BB3533" s="209" t="str">
        <f>_xlfn.XLOOKUP(U3533,'Lista Suspensa'!$AA$20:$AA$23,'Lista Suspensa'!$AB$20:$AB$23,"N/A")</f>
        <v>S</v>
      </c>
    </row>
    <row r="3534" spans="1:54" ht="12" customHeight="1">
      <c r="A3534" s="151" t="s">
        <v>121</v>
      </c>
      <c r="B3534" s="152">
        <v>45292</v>
      </c>
      <c r="C3534" s="153" t="s">
        <v>122</v>
      </c>
      <c r="D3534" s="153" t="s">
        <v>171</v>
      </c>
      <c r="E3534" s="244">
        <v>93091191</v>
      </c>
      <c r="F3534" s="144" t="s">
        <v>6460</v>
      </c>
      <c r="G3534" s="230"/>
      <c r="H3534" s="154">
        <v>28576</v>
      </c>
      <c r="I3534" s="153">
        <v>48</v>
      </c>
      <c r="J3534" s="148" t="s">
        <v>58</v>
      </c>
      <c r="K3534" s="153" t="s">
        <v>101</v>
      </c>
      <c r="L3534" s="153"/>
      <c r="M3534" s="153"/>
      <c r="N3534" s="153"/>
      <c r="O3534" s="155">
        <v>21971102778</v>
      </c>
      <c r="P3534" s="156" t="s">
        <v>60</v>
      </c>
      <c r="Q3534" s="157" t="s">
        <v>6294</v>
      </c>
      <c r="R3534" s="158">
        <v>45876</v>
      </c>
      <c r="S3534" s="159">
        <v>46052</v>
      </c>
      <c r="T3534" s="159" t="s">
        <v>62</v>
      </c>
      <c r="U3534" s="159" t="s">
        <v>6152</v>
      </c>
      <c r="V3534" s="154">
        <v>45876</v>
      </c>
      <c r="W3534" s="154"/>
      <c r="X3534" s="154"/>
      <c r="Y3534" s="160"/>
      <c r="Z3534" s="160"/>
      <c r="AA3534" s="153">
        <v>127</v>
      </c>
      <c r="AB3534" s="153">
        <v>1.76</v>
      </c>
      <c r="AC3534" s="182">
        <f t="shared" si="112"/>
        <v>40.999483471074385</v>
      </c>
      <c r="AD3534" s="153" t="str">
        <f t="shared" si="113"/>
        <v>OBESIDADE III</v>
      </c>
      <c r="AE3534" s="207"/>
      <c r="AF3534" s="153"/>
      <c r="AG3534" s="159"/>
      <c r="AH3534" s="153"/>
      <c r="AI3534" s="161"/>
      <c r="AJ3534" s="153"/>
      <c r="AK3534" s="153"/>
      <c r="AL3534" s="207"/>
      <c r="AM3534" s="207"/>
      <c r="AN3534" s="207"/>
      <c r="AO3534" s="207"/>
      <c r="AP3534" s="147" t="s">
        <v>466</v>
      </c>
      <c r="AQ3534" s="147"/>
      <c r="AR3534" s="147"/>
      <c r="AS3534" s="209" t="s">
        <v>68</v>
      </c>
      <c r="AT3534" s="223" t="str">
        <f>MONTH(B3534)&amp;"/"&amp;YEAR(B3534)</f>
        <v>1/2024</v>
      </c>
      <c r="AU3534" s="223">
        <f>WEEKNUM(B3534)-WEEKNUM(EOMONTH(B3534,-1)+1)+1</f>
        <v>1</v>
      </c>
      <c r="AV3534" s="209" t="str">
        <f>MONTH(R3534)&amp;"/"&amp;YEAR(R3534)</f>
        <v>8/2025</v>
      </c>
      <c r="AW3534" s="209">
        <f>WEEKNUM(R3534)-WEEKNUM(EOMONTH(R3534,-1)+1)+1</f>
        <v>2</v>
      </c>
      <c r="AX3534" s="209">
        <f>IF(BB3534="S",IF(Q3534="1. Aceitou o programa",R3534-B3534,0),0)</f>
        <v>0</v>
      </c>
      <c r="AY3534" s="209">
        <f>IF(BB3534="S",IF(AND(S3534&lt;&gt;"",R3534&lt;&gt;""),S3534-R3534,0),0)</f>
        <v>176</v>
      </c>
      <c r="AZ3534" s="209">
        <f>IF(BB3534="S",IF(Q3534="1. Aceitou o programa",IF(OR(X3534="Não se Aplica",X3534=""),IF(OR(W3534="Não se Aplica",W3534=""),0,W3534-V3534),AVERAGE(X3534-W3534,W3534-V3534)),0),0)</f>
        <v>0</v>
      </c>
      <c r="BA3534" s="209">
        <f>IF(BB3534="S",IF(AND(Q3534="1. Aceitou o programa",AH3534="Realizada"),IFERROR(IF(AG3534="",0,AG3534-R3534),0),0),0)</f>
        <v>0</v>
      </c>
      <c r="BB3534" s="209" t="str">
        <f>_xlfn.XLOOKUP(U3534,'Lista Suspensa'!$AA$20:$AA$23,'Lista Suspensa'!$AB$20:$AB$23,"N/A")</f>
        <v>S</v>
      </c>
    </row>
    <row r="3535" spans="1:54" ht="12" customHeight="1">
      <c r="A3535" s="151" t="s">
        <v>121</v>
      </c>
      <c r="B3535" s="152">
        <v>45292</v>
      </c>
      <c r="C3535" s="153" t="s">
        <v>122</v>
      </c>
      <c r="D3535" s="153" t="s">
        <v>175</v>
      </c>
      <c r="E3535" s="244">
        <v>92987923</v>
      </c>
      <c r="F3535" s="144" t="s">
        <v>6461</v>
      </c>
      <c r="G3535" s="230"/>
      <c r="H3535" s="154">
        <v>30177</v>
      </c>
      <c r="I3535" s="153">
        <v>43</v>
      </c>
      <c r="J3535" s="148" t="s">
        <v>70</v>
      </c>
      <c r="K3535" s="153" t="s">
        <v>59</v>
      </c>
      <c r="L3535" s="153"/>
      <c r="M3535" s="153"/>
      <c r="N3535" s="153"/>
      <c r="O3535" s="155">
        <v>11976267011</v>
      </c>
      <c r="P3535" s="156" t="s">
        <v>60</v>
      </c>
      <c r="Q3535" s="157" t="s">
        <v>6294</v>
      </c>
      <c r="R3535" s="158">
        <v>45874</v>
      </c>
      <c r="S3535" s="159">
        <v>46052</v>
      </c>
      <c r="T3535" s="159" t="s">
        <v>62</v>
      </c>
      <c r="U3535" s="159" t="s">
        <v>6152</v>
      </c>
      <c r="V3535" s="154">
        <v>45874</v>
      </c>
      <c r="W3535" s="154"/>
      <c r="X3535" s="154"/>
      <c r="Y3535" s="160"/>
      <c r="Z3535" s="160"/>
      <c r="AA3535" s="153">
        <v>132</v>
      </c>
      <c r="AB3535" s="153">
        <v>1.62</v>
      </c>
      <c r="AC3535" s="182">
        <f t="shared" si="112"/>
        <v>50.297210791037941</v>
      </c>
      <c r="AD3535" s="153" t="str">
        <f t="shared" si="113"/>
        <v>OBESIDADE III</v>
      </c>
      <c r="AE3535" s="207"/>
      <c r="AF3535" s="153"/>
      <c r="AG3535" s="159"/>
      <c r="AH3535" s="153"/>
      <c r="AI3535" s="161"/>
      <c r="AJ3535" s="153"/>
      <c r="AK3535" s="153"/>
      <c r="AL3535" s="207" t="s">
        <v>143</v>
      </c>
      <c r="AM3535" s="207"/>
      <c r="AN3535" s="207"/>
      <c r="AO3535" s="207"/>
      <c r="AP3535" s="147" t="s">
        <v>466</v>
      </c>
      <c r="AQ3535" s="147"/>
      <c r="AR3535" s="147"/>
      <c r="AS3535" s="209" t="s">
        <v>68</v>
      </c>
      <c r="AT3535" s="223" t="str">
        <f>MONTH(B3535)&amp;"/"&amp;YEAR(B3535)</f>
        <v>1/2024</v>
      </c>
      <c r="AU3535" s="223">
        <f>WEEKNUM(B3535)-WEEKNUM(EOMONTH(B3535,-1)+1)+1</f>
        <v>1</v>
      </c>
      <c r="AV3535" s="209" t="str">
        <f>MONTH(R3535)&amp;"/"&amp;YEAR(R3535)</f>
        <v>8/2025</v>
      </c>
      <c r="AW3535" s="209">
        <f>WEEKNUM(R3535)-WEEKNUM(EOMONTH(R3535,-1)+1)+1</f>
        <v>2</v>
      </c>
      <c r="AX3535" s="209">
        <f>IF(BB3535="S",IF(Q3535="1. Aceitou o programa",R3535-B3535,0),0)</f>
        <v>0</v>
      </c>
      <c r="AY3535" s="209">
        <f>IF(BB3535="S",IF(AND(S3535&lt;&gt;"",R3535&lt;&gt;""),S3535-R3535,0),0)</f>
        <v>178</v>
      </c>
      <c r="AZ3535" s="209">
        <f>IF(BB3535="S",IF(Q3535="1. Aceitou o programa",IF(OR(X3535="Não se Aplica",X3535=""),IF(OR(W3535="Não se Aplica",W3535=""),0,W3535-V3535),AVERAGE(X3535-W3535,W3535-V3535)),0),0)</f>
        <v>0</v>
      </c>
      <c r="BA3535" s="209">
        <f>IF(BB3535="S",IF(AND(Q3535="1. Aceitou o programa",AH3535="Realizada"),IFERROR(IF(AG3535="",0,AG3535-R3535),0),0),0)</f>
        <v>0</v>
      </c>
      <c r="BB3535" s="209" t="str">
        <f>_xlfn.XLOOKUP(U3535,'Lista Suspensa'!$AA$20:$AA$23,'Lista Suspensa'!$AB$20:$AB$23,"N/A")</f>
        <v>S</v>
      </c>
    </row>
    <row r="3536" spans="1:54" ht="12" customHeight="1">
      <c r="A3536" s="151" t="s">
        <v>121</v>
      </c>
      <c r="B3536" s="152">
        <v>45292</v>
      </c>
      <c r="C3536" s="153" t="s">
        <v>122</v>
      </c>
      <c r="D3536" s="153" t="s">
        <v>171</v>
      </c>
      <c r="E3536" s="244">
        <v>84431294</v>
      </c>
      <c r="F3536" s="144" t="s">
        <v>6462</v>
      </c>
      <c r="G3536" s="230"/>
      <c r="H3536" s="154">
        <v>35862</v>
      </c>
      <c r="I3536" s="153">
        <v>28</v>
      </c>
      <c r="J3536" s="148" t="s">
        <v>70</v>
      </c>
      <c r="K3536" s="153"/>
      <c r="L3536" s="153"/>
      <c r="M3536" s="153"/>
      <c r="N3536" s="153"/>
      <c r="O3536" s="155" t="s">
        <v>6463</v>
      </c>
      <c r="P3536" s="156" t="s">
        <v>60</v>
      </c>
      <c r="Q3536" s="157" t="s">
        <v>6294</v>
      </c>
      <c r="R3536" s="158">
        <v>45870</v>
      </c>
      <c r="S3536" s="159">
        <v>46052</v>
      </c>
      <c r="T3536" s="159" t="s">
        <v>62</v>
      </c>
      <c r="U3536" s="159" t="s">
        <v>6152</v>
      </c>
      <c r="V3536" s="154">
        <v>45870</v>
      </c>
      <c r="W3536" s="154"/>
      <c r="X3536" s="154"/>
      <c r="Y3536" s="160"/>
      <c r="Z3536" s="160"/>
      <c r="AA3536" s="153">
        <v>91</v>
      </c>
      <c r="AB3536" s="153">
        <v>1.59</v>
      </c>
      <c r="AC3536" s="182">
        <f t="shared" si="112"/>
        <v>35.995411573909259</v>
      </c>
      <c r="AD3536" s="153" t="str">
        <f t="shared" si="113"/>
        <v>OBESIDADE II</v>
      </c>
      <c r="AE3536" s="207"/>
      <c r="AF3536" s="153"/>
      <c r="AG3536" s="159"/>
      <c r="AH3536" s="153"/>
      <c r="AI3536" s="161"/>
      <c r="AJ3536" s="153"/>
      <c r="AK3536" s="153"/>
      <c r="AL3536" s="207"/>
      <c r="AM3536" s="207"/>
      <c r="AN3536" s="207"/>
      <c r="AO3536" s="207"/>
      <c r="AP3536" s="147" t="s">
        <v>466</v>
      </c>
      <c r="AQ3536" s="147"/>
      <c r="AR3536" s="147"/>
      <c r="AS3536" s="209" t="s">
        <v>68</v>
      </c>
      <c r="AT3536" s="223" t="str">
        <f>MONTH(B3536)&amp;"/"&amp;YEAR(B3536)</f>
        <v>1/2024</v>
      </c>
      <c r="AU3536" s="223">
        <f>WEEKNUM(B3536)-WEEKNUM(EOMONTH(B3536,-1)+1)+1</f>
        <v>1</v>
      </c>
      <c r="AV3536" s="209" t="str">
        <f>MONTH(R3536)&amp;"/"&amp;YEAR(R3536)</f>
        <v>8/2025</v>
      </c>
      <c r="AW3536" s="209">
        <f>WEEKNUM(R3536)-WEEKNUM(EOMONTH(R3536,-1)+1)+1</f>
        <v>1</v>
      </c>
      <c r="AX3536" s="209">
        <f>IF(BB3536="S",IF(Q3536="1. Aceitou o programa",R3536-B3536,0),0)</f>
        <v>0</v>
      </c>
      <c r="AY3536" s="209">
        <f>IF(BB3536="S",IF(AND(S3536&lt;&gt;"",R3536&lt;&gt;""),S3536-R3536,0),0)</f>
        <v>182</v>
      </c>
      <c r="AZ3536" s="209">
        <f>IF(BB3536="S",IF(Q3536="1. Aceitou o programa",IF(OR(X3536="Não se Aplica",X3536=""),IF(OR(W3536="Não se Aplica",W3536=""),0,W3536-V3536),AVERAGE(X3536-W3536,W3536-V3536)),0),0)</f>
        <v>0</v>
      </c>
      <c r="BA3536" s="209">
        <f>IF(BB3536="S",IF(AND(Q3536="1. Aceitou o programa",AH3536="Realizada"),IFERROR(IF(AG3536="",0,AG3536-R3536),0),0),0)</f>
        <v>0</v>
      </c>
      <c r="BB3536" s="209" t="str">
        <f>_xlfn.XLOOKUP(U3536,'Lista Suspensa'!$AA$20:$AA$23,'Lista Suspensa'!$AB$20:$AB$23,"N/A")</f>
        <v>S</v>
      </c>
    </row>
    <row r="3537" spans="1:54" ht="12" customHeight="1">
      <c r="A3537" s="151" t="s">
        <v>121</v>
      </c>
      <c r="B3537" s="152">
        <v>45292</v>
      </c>
      <c r="C3537" s="153" t="s">
        <v>122</v>
      </c>
      <c r="D3537" s="153" t="s">
        <v>171</v>
      </c>
      <c r="E3537" s="244">
        <v>89977168</v>
      </c>
      <c r="F3537" s="144" t="s">
        <v>6464</v>
      </c>
      <c r="G3537" s="230"/>
      <c r="H3537" s="154">
        <v>31464</v>
      </c>
      <c r="I3537" s="153">
        <v>40</v>
      </c>
      <c r="J3537" s="148" t="s">
        <v>70</v>
      </c>
      <c r="K3537" s="153"/>
      <c r="L3537" s="153"/>
      <c r="M3537" s="153"/>
      <c r="N3537" s="153"/>
      <c r="O3537" s="155">
        <v>21999666198</v>
      </c>
      <c r="P3537" s="156" t="s">
        <v>60</v>
      </c>
      <c r="Q3537" s="157" t="s">
        <v>6294</v>
      </c>
      <c r="R3537" s="158">
        <v>45869</v>
      </c>
      <c r="S3537" s="159">
        <v>46052</v>
      </c>
      <c r="T3537" s="159" t="s">
        <v>62</v>
      </c>
      <c r="U3537" s="159" t="s">
        <v>6152</v>
      </c>
      <c r="V3537" s="154">
        <v>45869</v>
      </c>
      <c r="W3537" s="154"/>
      <c r="X3537" s="154"/>
      <c r="Y3537" s="160"/>
      <c r="Z3537" s="160"/>
      <c r="AA3537" s="153">
        <v>103</v>
      </c>
      <c r="AB3537" s="153">
        <v>1.52</v>
      </c>
      <c r="AC3537" s="182">
        <f t="shared" si="112"/>
        <v>44.581024930747922</v>
      </c>
      <c r="AD3537" s="153" t="str">
        <f t="shared" si="113"/>
        <v>OBESIDADE III</v>
      </c>
      <c r="AE3537" s="207"/>
      <c r="AF3537" s="153"/>
      <c r="AG3537" s="159"/>
      <c r="AH3537" s="153"/>
      <c r="AI3537" s="161"/>
      <c r="AJ3537" s="153"/>
      <c r="AK3537" s="153"/>
      <c r="AL3537" s="207"/>
      <c r="AM3537" s="207"/>
      <c r="AN3537" s="207"/>
      <c r="AO3537" s="207"/>
      <c r="AP3537" s="147" t="s">
        <v>466</v>
      </c>
      <c r="AQ3537" s="147"/>
      <c r="AR3537" s="147"/>
      <c r="AS3537" s="209" t="s">
        <v>68</v>
      </c>
      <c r="AT3537" s="223" t="str">
        <f>MONTH(B3537)&amp;"/"&amp;YEAR(B3537)</f>
        <v>1/2024</v>
      </c>
      <c r="AU3537" s="223">
        <f>WEEKNUM(B3537)-WEEKNUM(EOMONTH(B3537,-1)+1)+1</f>
        <v>1</v>
      </c>
      <c r="AV3537" s="209" t="str">
        <f>MONTH(R3537)&amp;"/"&amp;YEAR(R3537)</f>
        <v>7/2025</v>
      </c>
      <c r="AW3537" s="209">
        <f>WEEKNUM(R3537)-WEEKNUM(EOMONTH(R3537,-1)+1)+1</f>
        <v>5</v>
      </c>
      <c r="AX3537" s="209">
        <f>IF(BB3537="S",IF(Q3537="1. Aceitou o programa",R3537-B3537,0),0)</f>
        <v>0</v>
      </c>
      <c r="AY3537" s="209">
        <f>IF(BB3537="S",IF(AND(S3537&lt;&gt;"",R3537&lt;&gt;""),S3537-R3537,0),0)</f>
        <v>183</v>
      </c>
      <c r="AZ3537" s="209">
        <f>IF(BB3537="S",IF(Q3537="1. Aceitou o programa",IF(OR(X3537="Não se Aplica",X3537=""),IF(OR(W3537="Não se Aplica",W3537=""),0,W3537-V3537),AVERAGE(X3537-W3537,W3537-V3537)),0),0)</f>
        <v>0</v>
      </c>
      <c r="BA3537" s="209">
        <f>IF(BB3537="S",IF(AND(Q3537="1. Aceitou o programa",AH3537="Realizada"),IFERROR(IF(AG3537="",0,AG3537-R3537),0),0),0)</f>
        <v>0</v>
      </c>
      <c r="BB3537" s="209" t="str">
        <f>_xlfn.XLOOKUP(U3537,'Lista Suspensa'!$AA$20:$AA$23,'Lista Suspensa'!$AB$20:$AB$23,"N/A")</f>
        <v>S</v>
      </c>
    </row>
    <row r="3538" spans="1:54" ht="12" customHeight="1">
      <c r="A3538" s="151" t="s">
        <v>121</v>
      </c>
      <c r="B3538" s="152">
        <v>45292</v>
      </c>
      <c r="C3538" s="153" t="s">
        <v>122</v>
      </c>
      <c r="D3538" s="153" t="s">
        <v>178</v>
      </c>
      <c r="E3538" s="244">
        <v>84288897</v>
      </c>
      <c r="F3538" s="144" t="s">
        <v>6465</v>
      </c>
      <c r="G3538" s="230"/>
      <c r="H3538" s="154">
        <v>36159</v>
      </c>
      <c r="I3538" s="153">
        <v>27</v>
      </c>
      <c r="J3538" s="148" t="s">
        <v>70</v>
      </c>
      <c r="K3538" s="153"/>
      <c r="L3538" s="153"/>
      <c r="M3538" s="153"/>
      <c r="N3538" s="153"/>
      <c r="O3538" s="155" t="s">
        <v>6466</v>
      </c>
      <c r="P3538" s="156" t="s">
        <v>60</v>
      </c>
      <c r="Q3538" s="157" t="s">
        <v>6294</v>
      </c>
      <c r="R3538" s="158">
        <v>45869</v>
      </c>
      <c r="S3538" s="159">
        <v>46052</v>
      </c>
      <c r="T3538" s="159" t="s">
        <v>62</v>
      </c>
      <c r="U3538" s="159" t="s">
        <v>6152</v>
      </c>
      <c r="V3538" s="154">
        <v>45869</v>
      </c>
      <c r="W3538" s="154"/>
      <c r="X3538" s="154"/>
      <c r="Y3538" s="160"/>
      <c r="Z3538" s="160" t="s">
        <v>190</v>
      </c>
      <c r="AA3538" s="153">
        <v>82</v>
      </c>
      <c r="AB3538" s="153">
        <v>1.57</v>
      </c>
      <c r="AC3538" s="182">
        <f t="shared" si="112"/>
        <v>33.267069657998292</v>
      </c>
      <c r="AD3538" s="153" t="str">
        <f t="shared" si="113"/>
        <v>OBESIDADE I</v>
      </c>
      <c r="AE3538" s="207" t="s">
        <v>135</v>
      </c>
      <c r="AF3538" s="153" t="s">
        <v>130</v>
      </c>
      <c r="AG3538" s="159"/>
      <c r="AH3538" s="153"/>
      <c r="AI3538" s="161"/>
      <c r="AJ3538" s="153"/>
      <c r="AK3538" s="153"/>
      <c r="AL3538" s="207"/>
      <c r="AM3538" s="207"/>
      <c r="AN3538" s="207"/>
      <c r="AO3538" s="207"/>
      <c r="AP3538" s="147" t="s">
        <v>466</v>
      </c>
      <c r="AQ3538" s="147"/>
      <c r="AR3538" s="147"/>
      <c r="AS3538" s="209" t="s">
        <v>68</v>
      </c>
      <c r="AT3538" s="223" t="str">
        <f>MONTH(B3538)&amp;"/"&amp;YEAR(B3538)</f>
        <v>1/2024</v>
      </c>
      <c r="AU3538" s="223">
        <f>WEEKNUM(B3538)-WEEKNUM(EOMONTH(B3538,-1)+1)+1</f>
        <v>1</v>
      </c>
      <c r="AV3538" s="209" t="str">
        <f>MONTH(R3538)&amp;"/"&amp;YEAR(R3538)</f>
        <v>7/2025</v>
      </c>
      <c r="AW3538" s="209">
        <f>WEEKNUM(R3538)-WEEKNUM(EOMONTH(R3538,-1)+1)+1</f>
        <v>5</v>
      </c>
      <c r="AX3538" s="209">
        <f>IF(BB3538="S",IF(Q3538="1. Aceitou o programa",R3538-B3538,0),0)</f>
        <v>0</v>
      </c>
      <c r="AY3538" s="209">
        <f>IF(BB3538="S",IF(AND(S3538&lt;&gt;"",R3538&lt;&gt;""),S3538-R3538,0),0)</f>
        <v>183</v>
      </c>
      <c r="AZ3538" s="209">
        <f>IF(BB3538="S",IF(Q3538="1. Aceitou o programa",IF(OR(X3538="Não se Aplica",X3538=""),IF(OR(W3538="Não se Aplica",W3538=""),0,W3538-V3538),AVERAGE(X3538-W3538,W3538-V3538)),0),0)</f>
        <v>0</v>
      </c>
      <c r="BA3538" s="209">
        <f>IF(BB3538="S",IF(AND(Q3538="1. Aceitou o programa",AH3538="Realizada"),IFERROR(IF(AG3538="",0,AG3538-R3538),0),0),0)</f>
        <v>0</v>
      </c>
      <c r="BB3538" s="209" t="str">
        <f>_xlfn.XLOOKUP(U3538,'Lista Suspensa'!$AA$20:$AA$23,'Lista Suspensa'!$AB$20:$AB$23,"N/A")</f>
        <v>S</v>
      </c>
    </row>
    <row r="3539" spans="1:54" ht="12" customHeight="1">
      <c r="A3539" s="151" t="s">
        <v>121</v>
      </c>
      <c r="B3539" s="152">
        <v>45292</v>
      </c>
      <c r="C3539" s="153" t="s">
        <v>122</v>
      </c>
      <c r="D3539" s="153" t="s">
        <v>342</v>
      </c>
      <c r="E3539" s="244">
        <v>597232334</v>
      </c>
      <c r="F3539" s="144" t="s">
        <v>6467</v>
      </c>
      <c r="G3539" s="230"/>
      <c r="H3539" s="154">
        <v>36203</v>
      </c>
      <c r="I3539" s="153">
        <v>27</v>
      </c>
      <c r="J3539" s="148" t="s">
        <v>70</v>
      </c>
      <c r="K3539" s="153" t="s">
        <v>59</v>
      </c>
      <c r="L3539" s="153"/>
      <c r="M3539" s="153"/>
      <c r="N3539" s="153"/>
      <c r="O3539" s="155" t="s">
        <v>6468</v>
      </c>
      <c r="P3539" s="156" t="s">
        <v>60</v>
      </c>
      <c r="Q3539" s="157" t="s">
        <v>6294</v>
      </c>
      <c r="R3539" s="158">
        <v>45867</v>
      </c>
      <c r="S3539" s="159">
        <v>46052</v>
      </c>
      <c r="T3539" s="159" t="s">
        <v>62</v>
      </c>
      <c r="U3539" s="159" t="s">
        <v>6152</v>
      </c>
      <c r="V3539" s="154">
        <v>45867</v>
      </c>
      <c r="W3539" s="154"/>
      <c r="X3539" s="154"/>
      <c r="Y3539" s="160"/>
      <c r="Z3539" s="160"/>
      <c r="AA3539" s="153">
        <v>91</v>
      </c>
      <c r="AB3539" s="153">
        <v>1.55</v>
      </c>
      <c r="AC3539" s="182">
        <f t="shared" si="112"/>
        <v>37.877211238293441</v>
      </c>
      <c r="AD3539" s="153" t="str">
        <f t="shared" si="113"/>
        <v>OBESIDADE II</v>
      </c>
      <c r="AE3539" s="207" t="s">
        <v>135</v>
      </c>
      <c r="AF3539" s="153" t="s">
        <v>130</v>
      </c>
      <c r="AG3539" s="159"/>
      <c r="AH3539" s="153"/>
      <c r="AI3539" s="161"/>
      <c r="AJ3539" s="153"/>
      <c r="AK3539" s="153"/>
      <c r="AL3539" s="207"/>
      <c r="AM3539" s="207"/>
      <c r="AN3539" s="207"/>
      <c r="AO3539" s="207"/>
      <c r="AP3539" s="147" t="s">
        <v>466</v>
      </c>
      <c r="AQ3539" s="147"/>
      <c r="AR3539" s="147"/>
      <c r="AS3539" s="209" t="s">
        <v>68</v>
      </c>
      <c r="AT3539" s="223" t="str">
        <f>MONTH(B3539)&amp;"/"&amp;YEAR(B3539)</f>
        <v>1/2024</v>
      </c>
      <c r="AU3539" s="223">
        <f>WEEKNUM(B3539)-WEEKNUM(EOMONTH(B3539,-1)+1)+1</f>
        <v>1</v>
      </c>
      <c r="AV3539" s="209" t="str">
        <f>MONTH(R3539)&amp;"/"&amp;YEAR(R3539)</f>
        <v>7/2025</v>
      </c>
      <c r="AW3539" s="209">
        <f>WEEKNUM(R3539)-WEEKNUM(EOMONTH(R3539,-1)+1)+1</f>
        <v>5</v>
      </c>
      <c r="AX3539" s="209">
        <f>IF(BB3539="S",IF(Q3539="1. Aceitou o programa",R3539-B3539,0),0)</f>
        <v>0</v>
      </c>
      <c r="AY3539" s="209">
        <f>IF(BB3539="S",IF(AND(S3539&lt;&gt;"",R3539&lt;&gt;""),S3539-R3539,0),0)</f>
        <v>185</v>
      </c>
      <c r="AZ3539" s="209">
        <f>IF(BB3539="S",IF(Q3539="1. Aceitou o programa",IF(OR(X3539="Não se Aplica",X3539=""),IF(OR(W3539="Não se Aplica",W3539=""),0,W3539-V3539),AVERAGE(X3539-W3539,W3539-V3539)),0),0)</f>
        <v>0</v>
      </c>
      <c r="BA3539" s="209">
        <f>IF(BB3539="S",IF(AND(Q3539="1. Aceitou o programa",AH3539="Realizada"),IFERROR(IF(AG3539="",0,AG3539-R3539),0),0),0)</f>
        <v>0</v>
      </c>
      <c r="BB3539" s="209" t="str">
        <f>_xlfn.XLOOKUP(U3539,'Lista Suspensa'!$AA$20:$AA$23,'Lista Suspensa'!$AB$20:$AB$23,"N/A")</f>
        <v>S</v>
      </c>
    </row>
    <row r="3540" spans="1:54" ht="12" customHeight="1">
      <c r="A3540" s="151" t="s">
        <v>121</v>
      </c>
      <c r="B3540" s="152">
        <v>45292</v>
      </c>
      <c r="C3540" s="153" t="s">
        <v>122</v>
      </c>
      <c r="D3540" s="153" t="s">
        <v>285</v>
      </c>
      <c r="E3540" s="244">
        <v>78385441</v>
      </c>
      <c r="F3540" s="144" t="s">
        <v>6469</v>
      </c>
      <c r="G3540" s="230"/>
      <c r="H3540" s="154">
        <v>26774</v>
      </c>
      <c r="I3540" s="153">
        <v>53</v>
      </c>
      <c r="J3540" s="148" t="s">
        <v>70</v>
      </c>
      <c r="K3540" s="153"/>
      <c r="L3540" s="153"/>
      <c r="M3540" s="153"/>
      <c r="N3540" s="153"/>
      <c r="O3540" s="155" t="s">
        <v>6470</v>
      </c>
      <c r="P3540" s="156" t="s">
        <v>60</v>
      </c>
      <c r="Q3540" s="157" t="s">
        <v>6294</v>
      </c>
      <c r="R3540" s="158">
        <v>45867</v>
      </c>
      <c r="S3540" s="159">
        <v>46052</v>
      </c>
      <c r="T3540" s="159" t="s">
        <v>62</v>
      </c>
      <c r="U3540" s="159" t="s">
        <v>6152</v>
      </c>
      <c r="V3540" s="154">
        <v>45867</v>
      </c>
      <c r="W3540" s="154"/>
      <c r="X3540" s="154"/>
      <c r="Y3540" s="160"/>
      <c r="Z3540" s="160"/>
      <c r="AA3540" s="153">
        <v>88</v>
      </c>
      <c r="AB3540" s="153">
        <v>1.64</v>
      </c>
      <c r="AC3540" s="182">
        <f t="shared" si="112"/>
        <v>32.718619869125526</v>
      </c>
      <c r="AD3540" s="153" t="str">
        <f t="shared" si="113"/>
        <v>OBESIDADE I</v>
      </c>
      <c r="AE3540" s="207" t="s">
        <v>135</v>
      </c>
      <c r="AF3540" s="153" t="s">
        <v>130</v>
      </c>
      <c r="AG3540" s="159"/>
      <c r="AH3540" s="153"/>
      <c r="AI3540" s="161"/>
      <c r="AJ3540" s="153"/>
      <c r="AK3540" s="153"/>
      <c r="AL3540" s="207"/>
      <c r="AM3540" s="207"/>
      <c r="AN3540" s="207"/>
      <c r="AO3540" s="207"/>
      <c r="AP3540" s="147" t="s">
        <v>466</v>
      </c>
      <c r="AQ3540" s="147"/>
      <c r="AR3540" s="147"/>
      <c r="AS3540" s="209" t="s">
        <v>68</v>
      </c>
      <c r="AT3540" s="223" t="str">
        <f>MONTH(B3540)&amp;"/"&amp;YEAR(B3540)</f>
        <v>1/2024</v>
      </c>
      <c r="AU3540" s="223">
        <f>WEEKNUM(B3540)-WEEKNUM(EOMONTH(B3540,-1)+1)+1</f>
        <v>1</v>
      </c>
      <c r="AV3540" s="209" t="str">
        <f>MONTH(R3540)&amp;"/"&amp;YEAR(R3540)</f>
        <v>7/2025</v>
      </c>
      <c r="AW3540" s="209">
        <f>WEEKNUM(R3540)-WEEKNUM(EOMONTH(R3540,-1)+1)+1</f>
        <v>5</v>
      </c>
      <c r="AX3540" s="209">
        <f>IF(BB3540="S",IF(Q3540="1. Aceitou o programa",R3540-B3540,0),0)</f>
        <v>0</v>
      </c>
      <c r="AY3540" s="209">
        <f>IF(BB3540="S",IF(AND(S3540&lt;&gt;"",R3540&lt;&gt;""),S3540-R3540,0),0)</f>
        <v>185</v>
      </c>
      <c r="AZ3540" s="209">
        <f>IF(BB3540="S",IF(Q3540="1. Aceitou o programa",IF(OR(X3540="Não se Aplica",X3540=""),IF(OR(W3540="Não se Aplica",W3540=""),0,W3540-V3540),AVERAGE(X3540-W3540,W3540-V3540)),0),0)</f>
        <v>0</v>
      </c>
      <c r="BA3540" s="209">
        <f>IF(BB3540="S",IF(AND(Q3540="1. Aceitou o programa",AH3540="Realizada"),IFERROR(IF(AG3540="",0,AG3540-R3540),0),0),0)</f>
        <v>0</v>
      </c>
      <c r="BB3540" s="209" t="str">
        <f>_xlfn.XLOOKUP(U3540,'Lista Suspensa'!$AA$20:$AA$23,'Lista Suspensa'!$AB$20:$AB$23,"N/A")</f>
        <v>S</v>
      </c>
    </row>
    <row r="3541" spans="1:54" ht="12" customHeight="1">
      <c r="A3541" s="151" t="s">
        <v>121</v>
      </c>
      <c r="B3541" s="152">
        <v>45292</v>
      </c>
      <c r="C3541" s="153" t="s">
        <v>122</v>
      </c>
      <c r="D3541" s="153" t="s">
        <v>171</v>
      </c>
      <c r="E3541" s="244">
        <v>93165896</v>
      </c>
      <c r="F3541" s="144" t="s">
        <v>6471</v>
      </c>
      <c r="G3541" s="230"/>
      <c r="H3541" s="154">
        <v>27080</v>
      </c>
      <c r="I3541" s="153">
        <v>52</v>
      </c>
      <c r="J3541" s="148" t="s">
        <v>58</v>
      </c>
      <c r="K3541" s="153" t="s">
        <v>101</v>
      </c>
      <c r="L3541" s="153"/>
      <c r="M3541" s="153"/>
      <c r="N3541" s="153"/>
      <c r="O3541" s="155" t="s">
        <v>6472</v>
      </c>
      <c r="P3541" s="156" t="s">
        <v>60</v>
      </c>
      <c r="Q3541" s="157" t="s">
        <v>6294</v>
      </c>
      <c r="R3541" s="158">
        <v>45863</v>
      </c>
      <c r="S3541" s="159">
        <v>46052</v>
      </c>
      <c r="T3541" s="159" t="s">
        <v>62</v>
      </c>
      <c r="U3541" s="159" t="s">
        <v>6152</v>
      </c>
      <c r="V3541" s="154">
        <v>45863</v>
      </c>
      <c r="W3541" s="154"/>
      <c r="X3541" s="154"/>
      <c r="Y3541" s="160"/>
      <c r="Z3541" s="160"/>
      <c r="AA3541" s="153">
        <v>157</v>
      </c>
      <c r="AB3541" s="153">
        <v>1.68</v>
      </c>
      <c r="AC3541" s="182">
        <f t="shared" si="112"/>
        <v>55.626417233560097</v>
      </c>
      <c r="AD3541" s="153" t="str">
        <f t="shared" si="113"/>
        <v>OBESIDADE III</v>
      </c>
      <c r="AE3541" s="207"/>
      <c r="AF3541" s="153"/>
      <c r="AG3541" s="159"/>
      <c r="AH3541" s="153"/>
      <c r="AI3541" s="161"/>
      <c r="AJ3541" s="153"/>
      <c r="AK3541" s="153"/>
      <c r="AL3541" s="207" t="s">
        <v>143</v>
      </c>
      <c r="AM3541" s="207"/>
      <c r="AN3541" s="207"/>
      <c r="AO3541" s="207"/>
      <c r="AP3541" s="147" t="s">
        <v>466</v>
      </c>
      <c r="AQ3541" s="147"/>
      <c r="AR3541" s="147"/>
      <c r="AS3541" s="209" t="s">
        <v>68</v>
      </c>
      <c r="AT3541" s="223" t="str">
        <f>MONTH(B3541)&amp;"/"&amp;YEAR(B3541)</f>
        <v>1/2024</v>
      </c>
      <c r="AU3541" s="223">
        <f>WEEKNUM(B3541)-WEEKNUM(EOMONTH(B3541,-1)+1)+1</f>
        <v>1</v>
      </c>
      <c r="AV3541" s="209" t="str">
        <f>MONTH(R3541)&amp;"/"&amp;YEAR(R3541)</f>
        <v>7/2025</v>
      </c>
      <c r="AW3541" s="209">
        <f>WEEKNUM(R3541)-WEEKNUM(EOMONTH(R3541,-1)+1)+1</f>
        <v>4</v>
      </c>
      <c r="AX3541" s="209">
        <f>IF(BB3541="S",IF(Q3541="1. Aceitou o programa",R3541-B3541,0),0)</f>
        <v>0</v>
      </c>
      <c r="AY3541" s="209">
        <f>IF(BB3541="S",IF(AND(S3541&lt;&gt;"",R3541&lt;&gt;""),S3541-R3541,0),0)</f>
        <v>189</v>
      </c>
      <c r="AZ3541" s="209">
        <f>IF(BB3541="S",IF(Q3541="1. Aceitou o programa",IF(OR(X3541="Não se Aplica",X3541=""),IF(OR(W3541="Não se Aplica",W3541=""),0,W3541-V3541),AVERAGE(X3541-W3541,W3541-V3541)),0),0)</f>
        <v>0</v>
      </c>
      <c r="BA3541" s="209">
        <f>IF(BB3541="S",IF(AND(Q3541="1. Aceitou o programa",AH3541="Realizada"),IFERROR(IF(AG3541="",0,AG3541-R3541),0),0),0)</f>
        <v>0</v>
      </c>
      <c r="BB3541" s="209" t="str">
        <f>_xlfn.XLOOKUP(U3541,'Lista Suspensa'!$AA$20:$AA$23,'Lista Suspensa'!$AB$20:$AB$23,"N/A")</f>
        <v>S</v>
      </c>
    </row>
    <row r="3542" spans="1:54" ht="12" customHeight="1">
      <c r="A3542" s="151" t="s">
        <v>121</v>
      </c>
      <c r="B3542" s="152">
        <v>45292</v>
      </c>
      <c r="C3542" s="153" t="s">
        <v>122</v>
      </c>
      <c r="D3542" s="153" t="s">
        <v>56</v>
      </c>
      <c r="E3542" s="244">
        <v>790727420</v>
      </c>
      <c r="F3542" s="144" t="s">
        <v>6473</v>
      </c>
      <c r="G3542" s="230"/>
      <c r="H3542" s="154">
        <v>31701</v>
      </c>
      <c r="I3542" s="153">
        <v>39</v>
      </c>
      <c r="J3542" s="148" t="s">
        <v>70</v>
      </c>
      <c r="K3542" s="153" t="s">
        <v>59</v>
      </c>
      <c r="L3542" s="153"/>
      <c r="M3542" s="153"/>
      <c r="N3542" s="153"/>
      <c r="O3542" s="155" t="s">
        <v>6474</v>
      </c>
      <c r="P3542" s="156" t="s">
        <v>60</v>
      </c>
      <c r="Q3542" s="157" t="s">
        <v>6294</v>
      </c>
      <c r="R3542" s="158">
        <v>45863</v>
      </c>
      <c r="S3542" s="159">
        <v>46052</v>
      </c>
      <c r="T3542" s="159" t="s">
        <v>62</v>
      </c>
      <c r="U3542" s="159" t="s">
        <v>6152</v>
      </c>
      <c r="V3542" s="154">
        <v>45863</v>
      </c>
      <c r="W3542" s="154"/>
      <c r="X3542" s="154"/>
      <c r="Y3542" s="160"/>
      <c r="Z3542" s="160"/>
      <c r="AA3542" s="153">
        <v>136</v>
      </c>
      <c r="AB3542" s="153">
        <v>1.65</v>
      </c>
      <c r="AC3542" s="182">
        <f t="shared" si="112"/>
        <v>49.954086317722684</v>
      </c>
      <c r="AD3542" s="153" t="str">
        <f t="shared" si="113"/>
        <v>OBESIDADE III</v>
      </c>
      <c r="AE3542" s="207" t="s">
        <v>135</v>
      </c>
      <c r="AF3542" s="153" t="s">
        <v>130</v>
      </c>
      <c r="AG3542" s="159"/>
      <c r="AH3542" s="153"/>
      <c r="AI3542" s="161"/>
      <c r="AJ3542" s="153"/>
      <c r="AK3542" s="153"/>
      <c r="AL3542" s="207" t="s">
        <v>143</v>
      </c>
      <c r="AM3542" s="207"/>
      <c r="AN3542" s="207"/>
      <c r="AO3542" s="207"/>
      <c r="AP3542" s="147" t="s">
        <v>466</v>
      </c>
      <c r="AQ3542" s="147"/>
      <c r="AR3542" s="147"/>
      <c r="AS3542" s="209" t="s">
        <v>68</v>
      </c>
      <c r="AT3542" s="223" t="str">
        <f>MONTH(B3542)&amp;"/"&amp;YEAR(B3542)</f>
        <v>1/2024</v>
      </c>
      <c r="AU3542" s="223">
        <f>WEEKNUM(B3542)-WEEKNUM(EOMONTH(B3542,-1)+1)+1</f>
        <v>1</v>
      </c>
      <c r="AV3542" s="209" t="str">
        <f>MONTH(R3542)&amp;"/"&amp;YEAR(R3542)</f>
        <v>7/2025</v>
      </c>
      <c r="AW3542" s="209">
        <f>WEEKNUM(R3542)-WEEKNUM(EOMONTH(R3542,-1)+1)+1</f>
        <v>4</v>
      </c>
      <c r="AX3542" s="209">
        <f>IF(BB3542="S",IF(Q3542="1. Aceitou o programa",R3542-B3542,0),0)</f>
        <v>0</v>
      </c>
      <c r="AY3542" s="209">
        <f>IF(BB3542="S",IF(AND(S3542&lt;&gt;"",R3542&lt;&gt;""),S3542-R3542,0),0)</f>
        <v>189</v>
      </c>
      <c r="AZ3542" s="209">
        <f>IF(BB3542="S",IF(Q3542="1. Aceitou o programa",IF(OR(X3542="Não se Aplica",X3542=""),IF(OR(W3542="Não se Aplica",W3542=""),0,W3542-V3542),AVERAGE(X3542-W3542,W3542-V3542)),0),0)</f>
        <v>0</v>
      </c>
      <c r="BA3542" s="209">
        <f>IF(BB3542="S",IF(AND(Q3542="1. Aceitou o programa",AH3542="Realizada"),IFERROR(IF(AG3542="",0,AG3542-R3542),0),0),0)</f>
        <v>0</v>
      </c>
      <c r="BB3542" s="209" t="str">
        <f>_xlfn.XLOOKUP(U3542,'Lista Suspensa'!$AA$20:$AA$23,'Lista Suspensa'!$AB$20:$AB$23,"N/A")</f>
        <v>S</v>
      </c>
    </row>
    <row r="3543" spans="1:54" ht="12" customHeight="1">
      <c r="A3543" s="151" t="s">
        <v>121</v>
      </c>
      <c r="B3543" s="152">
        <v>45292</v>
      </c>
      <c r="C3543" s="153" t="s">
        <v>122</v>
      </c>
      <c r="D3543" s="153" t="s">
        <v>167</v>
      </c>
      <c r="E3543" s="244">
        <v>451114370</v>
      </c>
      <c r="F3543" s="144" t="s">
        <v>6475</v>
      </c>
      <c r="G3543" s="230"/>
      <c r="H3543" s="154">
        <v>34057</v>
      </c>
      <c r="I3543" s="153">
        <v>33</v>
      </c>
      <c r="J3543" s="148" t="s">
        <v>70</v>
      </c>
      <c r="K3543" s="153" t="s">
        <v>59</v>
      </c>
      <c r="L3543" s="153"/>
      <c r="M3543" s="153"/>
      <c r="N3543" s="153"/>
      <c r="O3543" s="155" t="s">
        <v>6476</v>
      </c>
      <c r="P3543" s="156" t="s">
        <v>60</v>
      </c>
      <c r="Q3543" s="157" t="s">
        <v>6294</v>
      </c>
      <c r="R3543" s="158">
        <v>45863</v>
      </c>
      <c r="S3543" s="159">
        <v>46053</v>
      </c>
      <c r="T3543" s="159" t="s">
        <v>62</v>
      </c>
      <c r="U3543" s="159" t="s">
        <v>6152</v>
      </c>
      <c r="V3543" s="154">
        <v>45863</v>
      </c>
      <c r="W3543" s="154"/>
      <c r="X3543" s="154"/>
      <c r="Y3543" s="160" t="s">
        <v>142</v>
      </c>
      <c r="Z3543" s="160"/>
      <c r="AA3543" s="153">
        <v>115</v>
      </c>
      <c r="AB3543" s="153">
        <v>1.7</v>
      </c>
      <c r="AC3543" s="182">
        <f t="shared" si="112"/>
        <v>39.792387543252602</v>
      </c>
      <c r="AD3543" s="153" t="str">
        <f t="shared" si="113"/>
        <v>OBESIDADE II</v>
      </c>
      <c r="AE3543" s="207"/>
      <c r="AF3543" s="153"/>
      <c r="AG3543" s="159"/>
      <c r="AH3543" s="153"/>
      <c r="AI3543" s="161"/>
      <c r="AJ3543" s="153"/>
      <c r="AK3543" s="153"/>
      <c r="AL3543" s="207"/>
      <c r="AM3543" s="207"/>
      <c r="AN3543" s="207"/>
      <c r="AO3543" s="207"/>
      <c r="AP3543" s="147" t="s">
        <v>466</v>
      </c>
      <c r="AQ3543" s="147"/>
      <c r="AR3543" s="147"/>
      <c r="AS3543" s="209" t="s">
        <v>68</v>
      </c>
      <c r="AT3543" s="223" t="str">
        <f>MONTH(B3543)&amp;"/"&amp;YEAR(B3543)</f>
        <v>1/2024</v>
      </c>
      <c r="AU3543" s="223">
        <f>WEEKNUM(B3543)-WEEKNUM(EOMONTH(B3543,-1)+1)+1</f>
        <v>1</v>
      </c>
      <c r="AV3543" s="209" t="str">
        <f>MONTH(R3543)&amp;"/"&amp;YEAR(R3543)</f>
        <v>7/2025</v>
      </c>
      <c r="AW3543" s="209">
        <f>WEEKNUM(R3543)-WEEKNUM(EOMONTH(R3543,-1)+1)+1</f>
        <v>4</v>
      </c>
      <c r="AX3543" s="209">
        <f>IF(BB3543="S",IF(Q3543="1. Aceitou o programa",R3543-B3543,0),0)</f>
        <v>0</v>
      </c>
      <c r="AY3543" s="209">
        <f>IF(BB3543="S",IF(AND(S3543&lt;&gt;"",R3543&lt;&gt;""),S3543-R3543,0),0)</f>
        <v>190</v>
      </c>
      <c r="AZ3543" s="209">
        <f>IF(BB3543="S",IF(Q3543="1. Aceitou o programa",IF(OR(X3543="Não se Aplica",X3543=""),IF(OR(W3543="Não se Aplica",W3543=""),0,W3543-V3543),AVERAGE(X3543-W3543,W3543-V3543)),0),0)</f>
        <v>0</v>
      </c>
      <c r="BA3543" s="209">
        <f>IF(BB3543="S",IF(AND(Q3543="1. Aceitou o programa",AH3543="Realizada"),IFERROR(IF(AG3543="",0,AG3543-R3543),0),0),0)</f>
        <v>0</v>
      </c>
      <c r="BB3543" s="209" t="str">
        <f>_xlfn.XLOOKUP(U3543,'Lista Suspensa'!$AA$20:$AA$23,'Lista Suspensa'!$AB$20:$AB$23,"N/A")</f>
        <v>S</v>
      </c>
    </row>
    <row r="3544" spans="1:54" ht="12" customHeight="1">
      <c r="A3544" s="151" t="s">
        <v>121</v>
      </c>
      <c r="B3544" s="152">
        <v>45292</v>
      </c>
      <c r="C3544" s="153" t="s">
        <v>122</v>
      </c>
      <c r="D3544" s="153" t="s">
        <v>56</v>
      </c>
      <c r="E3544" s="244">
        <v>84175383</v>
      </c>
      <c r="F3544" s="144" t="s">
        <v>6477</v>
      </c>
      <c r="G3544" s="230"/>
      <c r="H3544" s="154">
        <v>34375</v>
      </c>
      <c r="I3544" s="153">
        <v>32</v>
      </c>
      <c r="J3544" s="148" t="s">
        <v>70</v>
      </c>
      <c r="K3544" s="153"/>
      <c r="L3544" s="153"/>
      <c r="M3544" s="153"/>
      <c r="N3544" s="153"/>
      <c r="O3544" s="155" t="s">
        <v>6478</v>
      </c>
      <c r="P3544" s="156" t="s">
        <v>60</v>
      </c>
      <c r="Q3544" s="157" t="s">
        <v>6294</v>
      </c>
      <c r="R3544" s="158">
        <v>45863</v>
      </c>
      <c r="S3544" s="159">
        <v>45953</v>
      </c>
      <c r="T3544" s="159" t="s">
        <v>62</v>
      </c>
      <c r="U3544" s="159" t="s">
        <v>6152</v>
      </c>
      <c r="V3544" s="154">
        <v>45863</v>
      </c>
      <c r="W3544" s="154"/>
      <c r="X3544" s="154"/>
      <c r="Y3544" s="160" t="s">
        <v>142</v>
      </c>
      <c r="Z3544" s="160"/>
      <c r="AA3544" s="153">
        <v>120</v>
      </c>
      <c r="AB3544" s="153">
        <v>1.68</v>
      </c>
      <c r="AC3544" s="182">
        <f t="shared" si="112"/>
        <v>42.517006802721092</v>
      </c>
      <c r="AD3544" s="153" t="str">
        <f t="shared" si="113"/>
        <v>OBESIDADE III</v>
      </c>
      <c r="AE3544" s="207" t="s">
        <v>135</v>
      </c>
      <c r="AF3544" s="153" t="s">
        <v>130</v>
      </c>
      <c r="AG3544" s="159"/>
      <c r="AH3544" s="153"/>
      <c r="AI3544" s="161"/>
      <c r="AJ3544" s="153"/>
      <c r="AK3544" s="153"/>
      <c r="AL3544" s="207"/>
      <c r="AM3544" s="207"/>
      <c r="AN3544" s="207"/>
      <c r="AO3544" s="207"/>
      <c r="AP3544" s="147" t="s">
        <v>466</v>
      </c>
      <c r="AQ3544" s="147"/>
      <c r="AR3544" s="147"/>
      <c r="AS3544" s="209" t="s">
        <v>68</v>
      </c>
      <c r="AT3544" s="223" t="str">
        <f>MONTH(B3544)&amp;"/"&amp;YEAR(B3544)</f>
        <v>1/2024</v>
      </c>
      <c r="AU3544" s="223">
        <f>WEEKNUM(B3544)-WEEKNUM(EOMONTH(B3544,-1)+1)+1</f>
        <v>1</v>
      </c>
      <c r="AV3544" s="209" t="str">
        <f>MONTH(R3544)&amp;"/"&amp;YEAR(R3544)</f>
        <v>7/2025</v>
      </c>
      <c r="AW3544" s="209">
        <f>WEEKNUM(R3544)-WEEKNUM(EOMONTH(R3544,-1)+1)+1</f>
        <v>4</v>
      </c>
      <c r="AX3544" s="209">
        <f>IF(BB3544="S",IF(Q3544="1. Aceitou o programa",R3544-B3544,0),0)</f>
        <v>0</v>
      </c>
      <c r="AY3544" s="209">
        <f>IF(BB3544="S",IF(AND(S3544&lt;&gt;"",R3544&lt;&gt;""),S3544-R3544,0),0)</f>
        <v>90</v>
      </c>
      <c r="AZ3544" s="209">
        <f>IF(BB3544="S",IF(Q3544="1. Aceitou o programa",IF(OR(X3544="Não se Aplica",X3544=""),IF(OR(W3544="Não se Aplica",W3544=""),0,W3544-V3544),AVERAGE(X3544-W3544,W3544-V3544)),0),0)</f>
        <v>0</v>
      </c>
      <c r="BA3544" s="209">
        <f>IF(BB3544="S",IF(AND(Q3544="1. Aceitou o programa",AH3544="Realizada"),IFERROR(IF(AG3544="",0,AG3544-R3544),0),0),0)</f>
        <v>0</v>
      </c>
      <c r="BB3544" s="209" t="str">
        <f>_xlfn.XLOOKUP(U3544,'Lista Suspensa'!$AA$20:$AA$23,'Lista Suspensa'!$AB$20:$AB$23,"N/A")</f>
        <v>S</v>
      </c>
    </row>
    <row r="3545" spans="1:54" ht="12" customHeight="1">
      <c r="A3545" s="151" t="s">
        <v>121</v>
      </c>
      <c r="B3545" s="152">
        <v>45292</v>
      </c>
      <c r="C3545" s="153" t="s">
        <v>122</v>
      </c>
      <c r="D3545" s="153" t="s">
        <v>56</v>
      </c>
      <c r="E3545" s="244">
        <v>92600842</v>
      </c>
      <c r="F3545" s="144" t="s">
        <v>6479</v>
      </c>
      <c r="G3545" s="230"/>
      <c r="H3545" s="154">
        <v>35081</v>
      </c>
      <c r="I3545" s="153">
        <v>30</v>
      </c>
      <c r="J3545" s="148" t="s">
        <v>70</v>
      </c>
      <c r="K3545" s="153"/>
      <c r="L3545" s="153"/>
      <c r="M3545" s="153"/>
      <c r="N3545" s="153"/>
      <c r="O3545" s="155" t="s">
        <v>6480</v>
      </c>
      <c r="P3545" s="156" t="s">
        <v>60</v>
      </c>
      <c r="Q3545" s="157" t="s">
        <v>6294</v>
      </c>
      <c r="R3545" s="158">
        <v>45863</v>
      </c>
      <c r="S3545" s="159">
        <v>46052</v>
      </c>
      <c r="T3545" s="159" t="s">
        <v>62</v>
      </c>
      <c r="U3545" s="159" t="s">
        <v>6152</v>
      </c>
      <c r="V3545" s="154">
        <v>45863</v>
      </c>
      <c r="W3545" s="154"/>
      <c r="X3545" s="154"/>
      <c r="Y3545" s="160"/>
      <c r="Z3545" s="160"/>
      <c r="AA3545" s="153">
        <v>81</v>
      </c>
      <c r="AB3545" s="153">
        <v>1.57</v>
      </c>
      <c r="AC3545" s="182">
        <f t="shared" si="112"/>
        <v>32.86137368655929</v>
      </c>
      <c r="AD3545" s="153" t="str">
        <f t="shared" si="113"/>
        <v>OBESIDADE I</v>
      </c>
      <c r="AE3545" s="207" t="s">
        <v>135</v>
      </c>
      <c r="AF3545" s="153" t="s">
        <v>130</v>
      </c>
      <c r="AG3545" s="159"/>
      <c r="AH3545" s="153"/>
      <c r="AI3545" s="161"/>
      <c r="AJ3545" s="153"/>
      <c r="AK3545" s="153"/>
      <c r="AL3545" s="207"/>
      <c r="AM3545" s="207"/>
      <c r="AN3545" s="207"/>
      <c r="AO3545" s="207"/>
      <c r="AP3545" s="147" t="s">
        <v>466</v>
      </c>
      <c r="AQ3545" s="147"/>
      <c r="AR3545" s="147"/>
      <c r="AS3545" s="209" t="s">
        <v>68</v>
      </c>
      <c r="AT3545" s="223" t="str">
        <f>MONTH(B3545)&amp;"/"&amp;YEAR(B3545)</f>
        <v>1/2024</v>
      </c>
      <c r="AU3545" s="223">
        <f>WEEKNUM(B3545)-WEEKNUM(EOMONTH(B3545,-1)+1)+1</f>
        <v>1</v>
      </c>
      <c r="AV3545" s="209" t="str">
        <f>MONTH(R3545)&amp;"/"&amp;YEAR(R3545)</f>
        <v>7/2025</v>
      </c>
      <c r="AW3545" s="209">
        <f>WEEKNUM(R3545)-WEEKNUM(EOMONTH(R3545,-1)+1)+1</f>
        <v>4</v>
      </c>
      <c r="AX3545" s="209">
        <f>IF(BB3545="S",IF(Q3545="1. Aceitou o programa",R3545-B3545,0),0)</f>
        <v>0</v>
      </c>
      <c r="AY3545" s="209">
        <f>IF(BB3545="S",IF(AND(S3545&lt;&gt;"",R3545&lt;&gt;""),S3545-R3545,0),0)</f>
        <v>189</v>
      </c>
      <c r="AZ3545" s="209">
        <f>IF(BB3545="S",IF(Q3545="1. Aceitou o programa",IF(OR(X3545="Não se Aplica",X3545=""),IF(OR(W3545="Não se Aplica",W3545=""),0,W3545-V3545),AVERAGE(X3545-W3545,W3545-V3545)),0),0)</f>
        <v>0</v>
      </c>
      <c r="BA3545" s="209">
        <f>IF(BB3545="S",IF(AND(Q3545="1. Aceitou o programa",AH3545="Realizada"),IFERROR(IF(AG3545="",0,AG3545-R3545),0),0),0)</f>
        <v>0</v>
      </c>
      <c r="BB3545" s="209" t="str">
        <f>_xlfn.XLOOKUP(U3545,'Lista Suspensa'!$AA$20:$AA$23,'Lista Suspensa'!$AB$20:$AB$23,"N/A")</f>
        <v>S</v>
      </c>
    </row>
    <row r="3546" spans="1:54" ht="12" customHeight="1">
      <c r="A3546" s="151" t="s">
        <v>121</v>
      </c>
      <c r="B3546" s="152">
        <v>45292</v>
      </c>
      <c r="C3546" s="153" t="s">
        <v>122</v>
      </c>
      <c r="D3546" s="153" t="s">
        <v>185</v>
      </c>
      <c r="E3546" s="244">
        <v>94627021</v>
      </c>
      <c r="F3546" s="144" t="s">
        <v>6481</v>
      </c>
      <c r="G3546" s="230"/>
      <c r="H3546" s="154">
        <v>27677</v>
      </c>
      <c r="I3546" s="153">
        <v>50</v>
      </c>
      <c r="J3546" s="148" t="s">
        <v>70</v>
      </c>
      <c r="K3546" s="153" t="s">
        <v>59</v>
      </c>
      <c r="L3546" s="153"/>
      <c r="M3546" s="153"/>
      <c r="N3546" s="153"/>
      <c r="O3546" s="155" t="s">
        <v>6482</v>
      </c>
      <c r="P3546" s="156" t="s">
        <v>60</v>
      </c>
      <c r="Q3546" s="157" t="s">
        <v>6294</v>
      </c>
      <c r="R3546" s="158">
        <v>45860</v>
      </c>
      <c r="S3546" s="159">
        <v>46052</v>
      </c>
      <c r="T3546" s="159" t="s">
        <v>62</v>
      </c>
      <c r="U3546" s="159" t="s">
        <v>6152</v>
      </c>
      <c r="V3546" s="154">
        <v>45860</v>
      </c>
      <c r="W3546" s="154"/>
      <c r="X3546" s="154"/>
      <c r="Y3546" s="160"/>
      <c r="Z3546" s="160"/>
      <c r="AA3546" s="153">
        <v>107</v>
      </c>
      <c r="AB3546" s="153">
        <v>1.64</v>
      </c>
      <c r="AC3546" s="182">
        <f t="shared" si="112"/>
        <v>39.782867340868535</v>
      </c>
      <c r="AD3546" s="153" t="str">
        <f t="shared" si="113"/>
        <v>OBESIDADE II</v>
      </c>
      <c r="AE3546" s="207" t="s">
        <v>135</v>
      </c>
      <c r="AF3546" s="153" t="s">
        <v>130</v>
      </c>
      <c r="AG3546" s="159"/>
      <c r="AH3546" s="153"/>
      <c r="AI3546" s="161"/>
      <c r="AJ3546" s="153"/>
      <c r="AK3546" s="153"/>
      <c r="AL3546" s="207"/>
      <c r="AM3546" s="207"/>
      <c r="AN3546" s="207"/>
      <c r="AO3546" s="207"/>
      <c r="AP3546" s="147" t="s">
        <v>466</v>
      </c>
      <c r="AQ3546" s="147"/>
      <c r="AR3546" s="147"/>
      <c r="AS3546" s="209" t="s">
        <v>68</v>
      </c>
      <c r="AT3546" s="223" t="str">
        <f>MONTH(B3546)&amp;"/"&amp;YEAR(B3546)</f>
        <v>1/2024</v>
      </c>
      <c r="AU3546" s="223">
        <f>WEEKNUM(B3546)-WEEKNUM(EOMONTH(B3546,-1)+1)+1</f>
        <v>1</v>
      </c>
      <c r="AV3546" s="209" t="str">
        <f>MONTH(R3546)&amp;"/"&amp;YEAR(R3546)</f>
        <v>7/2025</v>
      </c>
      <c r="AW3546" s="209">
        <f>WEEKNUM(R3546)-WEEKNUM(EOMONTH(R3546,-1)+1)+1</f>
        <v>4</v>
      </c>
      <c r="AX3546" s="209">
        <f>IF(BB3546="S",IF(Q3546="1. Aceitou o programa",R3546-B3546,0),0)</f>
        <v>0</v>
      </c>
      <c r="AY3546" s="209">
        <f>IF(BB3546="S",IF(AND(S3546&lt;&gt;"",R3546&lt;&gt;""),S3546-R3546,0),0)</f>
        <v>192</v>
      </c>
      <c r="AZ3546" s="209">
        <f>IF(BB3546="S",IF(Q3546="1. Aceitou o programa",IF(OR(X3546="Não se Aplica",X3546=""),IF(OR(W3546="Não se Aplica",W3546=""),0,W3546-V3546),AVERAGE(X3546-W3546,W3546-V3546)),0),0)</f>
        <v>0</v>
      </c>
      <c r="BA3546" s="209">
        <f>IF(BB3546="S",IF(AND(Q3546="1. Aceitou o programa",AH3546="Realizada"),IFERROR(IF(AG3546="",0,AG3546-R3546),0),0),0)</f>
        <v>0</v>
      </c>
      <c r="BB3546" s="209" t="str">
        <f>_xlfn.XLOOKUP(U3546,'Lista Suspensa'!$AA$20:$AA$23,'Lista Suspensa'!$AB$20:$AB$23,"N/A")</f>
        <v>S</v>
      </c>
    </row>
    <row r="3547" spans="1:54" ht="12" customHeight="1">
      <c r="A3547" s="151" t="s">
        <v>121</v>
      </c>
      <c r="B3547" s="152">
        <v>45292</v>
      </c>
      <c r="C3547" s="153" t="s">
        <v>122</v>
      </c>
      <c r="D3547" s="153" t="s">
        <v>185</v>
      </c>
      <c r="E3547" s="244">
        <v>78391910</v>
      </c>
      <c r="F3547" s="144" t="s">
        <v>6483</v>
      </c>
      <c r="G3547" s="230"/>
      <c r="H3547" s="154">
        <v>27298</v>
      </c>
      <c r="I3547" s="153">
        <v>51</v>
      </c>
      <c r="J3547" s="148" t="s">
        <v>70</v>
      </c>
      <c r="K3547" s="153"/>
      <c r="L3547" s="153"/>
      <c r="M3547" s="153"/>
      <c r="N3547" s="153"/>
      <c r="O3547" s="155" t="s">
        <v>6484</v>
      </c>
      <c r="P3547" s="156" t="s">
        <v>60</v>
      </c>
      <c r="Q3547" s="157" t="s">
        <v>6294</v>
      </c>
      <c r="R3547" s="158">
        <v>45859</v>
      </c>
      <c r="S3547" s="159">
        <v>46052</v>
      </c>
      <c r="T3547" s="159" t="s">
        <v>62</v>
      </c>
      <c r="U3547" s="159" t="s">
        <v>6152</v>
      </c>
      <c r="V3547" s="154">
        <v>45859</v>
      </c>
      <c r="W3547" s="154"/>
      <c r="X3547" s="154"/>
      <c r="Y3547" s="160"/>
      <c r="Z3547" s="160"/>
      <c r="AA3547" s="153">
        <v>76</v>
      </c>
      <c r="AB3547" s="153">
        <v>1.57</v>
      </c>
      <c r="AC3547" s="182">
        <f t="shared" si="112"/>
        <v>30.832893829364274</v>
      </c>
      <c r="AD3547" s="153" t="str">
        <f t="shared" si="113"/>
        <v>OBESIDADE I</v>
      </c>
      <c r="AE3547" s="207" t="s">
        <v>135</v>
      </c>
      <c r="AF3547" s="153" t="s">
        <v>130</v>
      </c>
      <c r="AG3547" s="159"/>
      <c r="AH3547" s="153"/>
      <c r="AI3547" s="161"/>
      <c r="AJ3547" s="153"/>
      <c r="AK3547" s="153"/>
      <c r="AL3547" s="207"/>
      <c r="AM3547" s="207"/>
      <c r="AN3547" s="207"/>
      <c r="AO3547" s="207"/>
      <c r="AP3547" s="147" t="s">
        <v>466</v>
      </c>
      <c r="AQ3547" s="147"/>
      <c r="AR3547" s="147"/>
      <c r="AS3547" s="209" t="s">
        <v>68</v>
      </c>
      <c r="AT3547" s="223" t="str">
        <f>MONTH(B3547)&amp;"/"&amp;YEAR(B3547)</f>
        <v>1/2024</v>
      </c>
      <c r="AU3547" s="223">
        <f>WEEKNUM(B3547)-WEEKNUM(EOMONTH(B3547,-1)+1)+1</f>
        <v>1</v>
      </c>
      <c r="AV3547" s="209" t="str">
        <f>MONTH(R3547)&amp;"/"&amp;YEAR(R3547)</f>
        <v>7/2025</v>
      </c>
      <c r="AW3547" s="209">
        <f>WEEKNUM(R3547)-WEEKNUM(EOMONTH(R3547,-1)+1)+1</f>
        <v>4</v>
      </c>
      <c r="AX3547" s="209">
        <f>IF(BB3547="S",IF(Q3547="1. Aceitou o programa",R3547-B3547,0),0)</f>
        <v>0</v>
      </c>
      <c r="AY3547" s="209">
        <f>IF(BB3547="S",IF(AND(S3547&lt;&gt;"",R3547&lt;&gt;""),S3547-R3547,0),0)</f>
        <v>193</v>
      </c>
      <c r="AZ3547" s="209">
        <f>IF(BB3547="S",IF(Q3547="1. Aceitou o programa",IF(OR(X3547="Não se Aplica",X3547=""),IF(OR(W3547="Não se Aplica",W3547=""),0,W3547-V3547),AVERAGE(X3547-W3547,W3547-V3547)),0),0)</f>
        <v>0</v>
      </c>
      <c r="BA3547" s="209">
        <f>IF(BB3547="S",IF(AND(Q3547="1. Aceitou o programa",AH3547="Realizada"),IFERROR(IF(AG3547="",0,AG3547-R3547),0),0),0)</f>
        <v>0</v>
      </c>
      <c r="BB3547" s="209" t="str">
        <f>_xlfn.XLOOKUP(U3547,'Lista Suspensa'!$AA$20:$AA$23,'Lista Suspensa'!$AB$20:$AB$23,"N/A")</f>
        <v>S</v>
      </c>
    </row>
    <row r="3548" spans="1:54" ht="12" customHeight="1">
      <c r="A3548" s="151" t="s">
        <v>121</v>
      </c>
      <c r="B3548" s="152">
        <v>45292</v>
      </c>
      <c r="C3548" s="153" t="s">
        <v>122</v>
      </c>
      <c r="D3548" s="153" t="s">
        <v>185</v>
      </c>
      <c r="E3548" s="244">
        <v>93710998</v>
      </c>
      <c r="F3548" s="144" t="s">
        <v>6485</v>
      </c>
      <c r="G3548" s="230"/>
      <c r="H3548" s="154">
        <v>35418</v>
      </c>
      <c r="I3548" s="153">
        <v>29</v>
      </c>
      <c r="J3548" s="148" t="s">
        <v>58</v>
      </c>
      <c r="K3548" s="153"/>
      <c r="L3548" s="153"/>
      <c r="M3548" s="153"/>
      <c r="N3548" s="153"/>
      <c r="O3548" s="155" t="s">
        <v>6486</v>
      </c>
      <c r="P3548" s="156" t="s">
        <v>60</v>
      </c>
      <c r="Q3548" s="157" t="s">
        <v>6294</v>
      </c>
      <c r="R3548" s="158">
        <v>45859</v>
      </c>
      <c r="S3548" s="159">
        <v>46052</v>
      </c>
      <c r="T3548" s="159" t="s">
        <v>62</v>
      </c>
      <c r="U3548" s="159" t="s">
        <v>6152</v>
      </c>
      <c r="V3548" s="154">
        <v>45859</v>
      </c>
      <c r="W3548" s="154"/>
      <c r="X3548" s="154"/>
      <c r="Y3548" s="160"/>
      <c r="Z3548" s="160"/>
      <c r="AA3548" s="153">
        <v>132.69999999999999</v>
      </c>
      <c r="AB3548" s="153">
        <v>1.78</v>
      </c>
      <c r="AC3548" s="182">
        <f t="shared" si="112"/>
        <v>41.882338088625168</v>
      </c>
      <c r="AD3548" s="153" t="str">
        <f t="shared" si="113"/>
        <v>OBESIDADE III</v>
      </c>
      <c r="AE3548" s="207" t="s">
        <v>135</v>
      </c>
      <c r="AF3548" s="153" t="s">
        <v>130</v>
      </c>
      <c r="AG3548" s="159"/>
      <c r="AH3548" s="153"/>
      <c r="AI3548" s="161"/>
      <c r="AJ3548" s="153"/>
      <c r="AK3548" s="153"/>
      <c r="AL3548" s="207"/>
      <c r="AM3548" s="207"/>
      <c r="AN3548" s="207"/>
      <c r="AO3548" s="207"/>
      <c r="AP3548" s="147" t="s">
        <v>466</v>
      </c>
      <c r="AQ3548" s="147"/>
      <c r="AR3548" s="147"/>
      <c r="AS3548" s="209" t="s">
        <v>68</v>
      </c>
      <c r="AT3548" s="223" t="str">
        <f>MONTH(B3548)&amp;"/"&amp;YEAR(B3548)</f>
        <v>1/2024</v>
      </c>
      <c r="AU3548" s="223">
        <f>WEEKNUM(B3548)-WEEKNUM(EOMONTH(B3548,-1)+1)+1</f>
        <v>1</v>
      </c>
      <c r="AV3548" s="209" t="str">
        <f>MONTH(R3548)&amp;"/"&amp;YEAR(R3548)</f>
        <v>7/2025</v>
      </c>
      <c r="AW3548" s="209">
        <f>WEEKNUM(R3548)-WEEKNUM(EOMONTH(R3548,-1)+1)+1</f>
        <v>4</v>
      </c>
      <c r="AX3548" s="209">
        <f>IF(BB3548="S",IF(Q3548="1. Aceitou o programa",R3548-B3548,0),0)</f>
        <v>0</v>
      </c>
      <c r="AY3548" s="209">
        <f>IF(BB3548="S",IF(AND(S3548&lt;&gt;"",R3548&lt;&gt;""),S3548-R3548,0),0)</f>
        <v>193</v>
      </c>
      <c r="AZ3548" s="209">
        <f>IF(BB3548="S",IF(Q3548="1. Aceitou o programa",IF(OR(X3548="Não se Aplica",X3548=""),IF(OR(W3548="Não se Aplica",W3548=""),0,W3548-V3548),AVERAGE(X3548-W3548,W3548-V3548)),0),0)</f>
        <v>0</v>
      </c>
      <c r="BA3548" s="209">
        <f>IF(BB3548="S",IF(AND(Q3548="1. Aceitou o programa",AH3548="Realizada"),IFERROR(IF(AG3548="",0,AG3548-R3548),0),0),0)</f>
        <v>0</v>
      </c>
      <c r="BB3548" s="209" t="str">
        <f>_xlfn.XLOOKUP(U3548,'Lista Suspensa'!$AA$20:$AA$23,'Lista Suspensa'!$AB$20:$AB$23,"N/A")</f>
        <v>S</v>
      </c>
    </row>
    <row r="3549" spans="1:54" ht="12" customHeight="1">
      <c r="A3549" s="151" t="s">
        <v>121</v>
      </c>
      <c r="B3549" s="152">
        <v>45292</v>
      </c>
      <c r="C3549" s="153" t="s">
        <v>122</v>
      </c>
      <c r="D3549" s="153" t="s">
        <v>56</v>
      </c>
      <c r="E3549" s="244">
        <v>93862800</v>
      </c>
      <c r="F3549" s="144" t="s">
        <v>6487</v>
      </c>
      <c r="G3549" s="230"/>
      <c r="H3549" s="154">
        <v>35426</v>
      </c>
      <c r="I3549" s="153">
        <v>29</v>
      </c>
      <c r="J3549" s="148" t="s">
        <v>70</v>
      </c>
      <c r="K3549" s="153"/>
      <c r="L3549" s="153"/>
      <c r="M3549" s="153"/>
      <c r="N3549" s="153"/>
      <c r="O3549" s="155" t="s">
        <v>6488</v>
      </c>
      <c r="P3549" s="156" t="s">
        <v>60</v>
      </c>
      <c r="Q3549" s="157" t="s">
        <v>6294</v>
      </c>
      <c r="R3549" s="158">
        <v>45859</v>
      </c>
      <c r="S3549" s="159">
        <v>46052</v>
      </c>
      <c r="T3549" s="159" t="s">
        <v>62</v>
      </c>
      <c r="U3549" s="159" t="s">
        <v>6152</v>
      </c>
      <c r="V3549" s="154">
        <v>45859</v>
      </c>
      <c r="W3549" s="154"/>
      <c r="X3549" s="154"/>
      <c r="Y3549" s="160"/>
      <c r="Z3549" s="160"/>
      <c r="AA3549" s="153">
        <v>97</v>
      </c>
      <c r="AB3549" s="153">
        <v>1.57</v>
      </c>
      <c r="AC3549" s="182">
        <f t="shared" si="112"/>
        <v>39.352509229583347</v>
      </c>
      <c r="AD3549" s="153" t="str">
        <f t="shared" si="113"/>
        <v>OBESIDADE II</v>
      </c>
      <c r="AE3549" s="207" t="s">
        <v>135</v>
      </c>
      <c r="AF3549" s="153" t="s">
        <v>130</v>
      </c>
      <c r="AG3549" s="159"/>
      <c r="AH3549" s="153"/>
      <c r="AI3549" s="161"/>
      <c r="AJ3549" s="153"/>
      <c r="AK3549" s="153"/>
      <c r="AL3549" s="207"/>
      <c r="AM3549" s="207"/>
      <c r="AN3549" s="207"/>
      <c r="AO3549" s="207"/>
      <c r="AP3549" s="147" t="s">
        <v>466</v>
      </c>
      <c r="AQ3549" s="147"/>
      <c r="AR3549" s="147"/>
      <c r="AS3549" s="209" t="s">
        <v>68</v>
      </c>
      <c r="AT3549" s="223" t="str">
        <f>MONTH(B3549)&amp;"/"&amp;YEAR(B3549)</f>
        <v>1/2024</v>
      </c>
      <c r="AU3549" s="223">
        <f>WEEKNUM(B3549)-WEEKNUM(EOMONTH(B3549,-1)+1)+1</f>
        <v>1</v>
      </c>
      <c r="AV3549" s="209" t="str">
        <f>MONTH(R3549)&amp;"/"&amp;YEAR(R3549)</f>
        <v>7/2025</v>
      </c>
      <c r="AW3549" s="209">
        <f>WEEKNUM(R3549)-WEEKNUM(EOMONTH(R3549,-1)+1)+1</f>
        <v>4</v>
      </c>
      <c r="AX3549" s="209">
        <f>IF(BB3549="S",IF(Q3549="1. Aceitou o programa",R3549-B3549,0),0)</f>
        <v>0</v>
      </c>
      <c r="AY3549" s="209">
        <f>IF(BB3549="S",IF(AND(S3549&lt;&gt;"",R3549&lt;&gt;""),S3549-R3549,0),0)</f>
        <v>193</v>
      </c>
      <c r="AZ3549" s="209">
        <f>IF(BB3549="S",IF(Q3549="1. Aceitou o programa",IF(OR(X3549="Não se Aplica",X3549=""),IF(OR(W3549="Não se Aplica",W3549=""),0,W3549-V3549),AVERAGE(X3549-W3549,W3549-V3549)),0),0)</f>
        <v>0</v>
      </c>
      <c r="BA3549" s="209">
        <f>IF(BB3549="S",IF(AND(Q3549="1. Aceitou o programa",AH3549="Realizada"),IFERROR(IF(AG3549="",0,AG3549-R3549),0),0),0)</f>
        <v>0</v>
      </c>
      <c r="BB3549" s="209" t="str">
        <f>_xlfn.XLOOKUP(U3549,'Lista Suspensa'!$AA$20:$AA$23,'Lista Suspensa'!$AB$20:$AB$23,"N/A")</f>
        <v>S</v>
      </c>
    </row>
    <row r="3550" spans="1:54" ht="12" customHeight="1">
      <c r="A3550" s="151" t="s">
        <v>121</v>
      </c>
      <c r="B3550" s="152">
        <v>45292</v>
      </c>
      <c r="C3550" s="153" t="s">
        <v>122</v>
      </c>
      <c r="D3550" s="153" t="s">
        <v>56</v>
      </c>
      <c r="E3550" s="244">
        <v>84359319</v>
      </c>
      <c r="F3550" s="144" t="s">
        <v>6489</v>
      </c>
      <c r="G3550" s="230"/>
      <c r="H3550" s="154">
        <v>28702</v>
      </c>
      <c r="I3550" s="153">
        <v>47</v>
      </c>
      <c r="J3550" s="148" t="s">
        <v>58</v>
      </c>
      <c r="K3550" s="153"/>
      <c r="L3550" s="153"/>
      <c r="M3550" s="153"/>
      <c r="N3550" s="153"/>
      <c r="O3550" s="155" t="s">
        <v>6490</v>
      </c>
      <c r="P3550" s="156" t="s">
        <v>60</v>
      </c>
      <c r="Q3550" s="157" t="s">
        <v>6294</v>
      </c>
      <c r="R3550" s="158">
        <v>45856</v>
      </c>
      <c r="S3550" s="159">
        <v>46052</v>
      </c>
      <c r="T3550" s="159" t="s">
        <v>62</v>
      </c>
      <c r="U3550" s="159" t="s">
        <v>6152</v>
      </c>
      <c r="V3550" s="154">
        <v>45856</v>
      </c>
      <c r="W3550" s="154"/>
      <c r="X3550" s="154"/>
      <c r="Y3550" s="160"/>
      <c r="Z3550" s="160"/>
      <c r="AA3550" s="153">
        <v>118</v>
      </c>
      <c r="AB3550" s="153">
        <v>1.78</v>
      </c>
      <c r="AC3550" s="182">
        <f t="shared" si="112"/>
        <v>37.242772377225094</v>
      </c>
      <c r="AD3550" s="153" t="str">
        <f t="shared" si="113"/>
        <v>OBESIDADE II</v>
      </c>
      <c r="AE3550" s="207" t="s">
        <v>135</v>
      </c>
      <c r="AF3550" s="153" t="s">
        <v>130</v>
      </c>
      <c r="AG3550" s="159"/>
      <c r="AH3550" s="153"/>
      <c r="AI3550" s="161"/>
      <c r="AJ3550" s="153"/>
      <c r="AK3550" s="153"/>
      <c r="AL3550" s="207"/>
      <c r="AM3550" s="207"/>
      <c r="AN3550" s="207"/>
      <c r="AO3550" s="207"/>
      <c r="AP3550" s="147" t="s">
        <v>466</v>
      </c>
      <c r="AQ3550" s="147"/>
      <c r="AR3550" s="147"/>
      <c r="AS3550" s="209" t="s">
        <v>68</v>
      </c>
      <c r="AT3550" s="223" t="str">
        <f>MONTH(B3550)&amp;"/"&amp;YEAR(B3550)</f>
        <v>1/2024</v>
      </c>
      <c r="AU3550" s="223">
        <f>WEEKNUM(B3550)-WEEKNUM(EOMONTH(B3550,-1)+1)+1</f>
        <v>1</v>
      </c>
      <c r="AV3550" s="209" t="str">
        <f>MONTH(R3550)&amp;"/"&amp;YEAR(R3550)</f>
        <v>7/2025</v>
      </c>
      <c r="AW3550" s="209">
        <f>WEEKNUM(R3550)-WEEKNUM(EOMONTH(R3550,-1)+1)+1</f>
        <v>3</v>
      </c>
      <c r="AX3550" s="209">
        <f>IF(BB3550="S",IF(Q3550="1. Aceitou o programa",R3550-B3550,0),0)</f>
        <v>0</v>
      </c>
      <c r="AY3550" s="209">
        <f>IF(BB3550="S",IF(AND(S3550&lt;&gt;"",R3550&lt;&gt;""),S3550-R3550,0),0)</f>
        <v>196</v>
      </c>
      <c r="AZ3550" s="209">
        <f>IF(BB3550="S",IF(Q3550="1. Aceitou o programa",IF(OR(X3550="Não se Aplica",X3550=""),IF(OR(W3550="Não se Aplica",W3550=""),0,W3550-V3550),AVERAGE(X3550-W3550,W3550-V3550)),0),0)</f>
        <v>0</v>
      </c>
      <c r="BA3550" s="209">
        <f>IF(BB3550="S",IF(AND(Q3550="1. Aceitou o programa",AH3550="Realizada"),IFERROR(IF(AG3550="",0,AG3550-R3550),0),0),0)</f>
        <v>0</v>
      </c>
      <c r="BB3550" s="209" t="str">
        <f>_xlfn.XLOOKUP(U3550,'Lista Suspensa'!$AA$20:$AA$23,'Lista Suspensa'!$AB$20:$AB$23,"N/A")</f>
        <v>S</v>
      </c>
    </row>
    <row r="3551" spans="1:54" ht="12" customHeight="1">
      <c r="A3551" s="151" t="s">
        <v>121</v>
      </c>
      <c r="B3551" s="152">
        <v>45292</v>
      </c>
      <c r="C3551" s="153" t="s">
        <v>122</v>
      </c>
      <c r="D3551" s="153" t="s">
        <v>56</v>
      </c>
      <c r="E3551" s="244">
        <v>84359322</v>
      </c>
      <c r="F3551" s="144" t="s">
        <v>6491</v>
      </c>
      <c r="G3551" s="230"/>
      <c r="H3551" s="154">
        <v>30619</v>
      </c>
      <c r="I3551" s="153">
        <v>42</v>
      </c>
      <c r="J3551" s="148" t="s">
        <v>70</v>
      </c>
      <c r="K3551" s="153"/>
      <c r="L3551" s="153"/>
      <c r="M3551" s="153"/>
      <c r="N3551" s="153"/>
      <c r="O3551" s="155" t="s">
        <v>6492</v>
      </c>
      <c r="P3551" s="156" t="s">
        <v>60</v>
      </c>
      <c r="Q3551" s="157" t="s">
        <v>6294</v>
      </c>
      <c r="R3551" s="158">
        <v>45856</v>
      </c>
      <c r="S3551" s="159">
        <v>46052</v>
      </c>
      <c r="T3551" s="159" t="s">
        <v>62</v>
      </c>
      <c r="U3551" s="159" t="s">
        <v>6152</v>
      </c>
      <c r="V3551" s="154">
        <v>45856</v>
      </c>
      <c r="W3551" s="154"/>
      <c r="X3551" s="154"/>
      <c r="Y3551" s="160"/>
      <c r="Z3551" s="160"/>
      <c r="AA3551" s="153">
        <v>102</v>
      </c>
      <c r="AB3551" s="153">
        <v>1.64</v>
      </c>
      <c r="AC3551" s="182">
        <f t="shared" si="112"/>
        <v>37.923854848304586</v>
      </c>
      <c r="AD3551" s="153" t="str">
        <f t="shared" si="113"/>
        <v>OBESIDADE II</v>
      </c>
      <c r="AE3551" s="207" t="s">
        <v>135</v>
      </c>
      <c r="AF3551" s="153" t="s">
        <v>130</v>
      </c>
      <c r="AG3551" s="159"/>
      <c r="AH3551" s="153"/>
      <c r="AI3551" s="161"/>
      <c r="AJ3551" s="153"/>
      <c r="AK3551" s="153"/>
      <c r="AL3551" s="207"/>
      <c r="AM3551" s="207"/>
      <c r="AN3551" s="207"/>
      <c r="AO3551" s="207"/>
      <c r="AP3551" s="147" t="s">
        <v>466</v>
      </c>
      <c r="AQ3551" s="147"/>
      <c r="AR3551" s="147"/>
      <c r="AS3551" s="209" t="s">
        <v>68</v>
      </c>
      <c r="AT3551" s="223" t="str">
        <f>MONTH(B3551)&amp;"/"&amp;YEAR(B3551)</f>
        <v>1/2024</v>
      </c>
      <c r="AU3551" s="223">
        <f>WEEKNUM(B3551)-WEEKNUM(EOMONTH(B3551,-1)+1)+1</f>
        <v>1</v>
      </c>
      <c r="AV3551" s="209" t="str">
        <f>MONTH(R3551)&amp;"/"&amp;YEAR(R3551)</f>
        <v>7/2025</v>
      </c>
      <c r="AW3551" s="209">
        <f>WEEKNUM(R3551)-WEEKNUM(EOMONTH(R3551,-1)+1)+1</f>
        <v>3</v>
      </c>
      <c r="AX3551" s="209">
        <f>IF(BB3551="S",IF(Q3551="1. Aceitou o programa",R3551-B3551,0),0)</f>
        <v>0</v>
      </c>
      <c r="AY3551" s="209">
        <f>IF(BB3551="S",IF(AND(S3551&lt;&gt;"",R3551&lt;&gt;""),S3551-R3551,0),0)</f>
        <v>196</v>
      </c>
      <c r="AZ3551" s="209">
        <f>IF(BB3551="S",IF(Q3551="1. Aceitou o programa",IF(OR(X3551="Não se Aplica",X3551=""),IF(OR(W3551="Não se Aplica",W3551=""),0,W3551-V3551),AVERAGE(X3551-W3551,W3551-V3551)),0),0)</f>
        <v>0</v>
      </c>
      <c r="BA3551" s="209">
        <f>IF(BB3551="S",IF(AND(Q3551="1. Aceitou o programa",AH3551="Realizada"),IFERROR(IF(AG3551="",0,AG3551-R3551),0),0),0)</f>
        <v>0</v>
      </c>
      <c r="BB3551" s="209" t="str">
        <f>_xlfn.XLOOKUP(U3551,'Lista Suspensa'!$AA$20:$AA$23,'Lista Suspensa'!$AB$20:$AB$23,"N/A")</f>
        <v>S</v>
      </c>
    </row>
    <row r="3552" spans="1:54" ht="12" customHeight="1">
      <c r="A3552" s="151" t="s">
        <v>121</v>
      </c>
      <c r="B3552" s="152">
        <v>45292</v>
      </c>
      <c r="C3552" s="153" t="s">
        <v>122</v>
      </c>
      <c r="D3552" s="153" t="s">
        <v>171</v>
      </c>
      <c r="E3552" s="244">
        <v>89681199</v>
      </c>
      <c r="F3552" s="144" t="s">
        <v>6493</v>
      </c>
      <c r="G3552" s="230"/>
      <c r="H3552" s="154">
        <v>32608</v>
      </c>
      <c r="I3552" s="153">
        <v>37</v>
      </c>
      <c r="J3552" s="148" t="s">
        <v>70</v>
      </c>
      <c r="K3552" s="153"/>
      <c r="L3552" s="153"/>
      <c r="M3552" s="153"/>
      <c r="N3552" s="153"/>
      <c r="O3552" s="155" t="s">
        <v>6494</v>
      </c>
      <c r="P3552" s="156" t="s">
        <v>60</v>
      </c>
      <c r="Q3552" s="157" t="s">
        <v>6294</v>
      </c>
      <c r="R3552" s="158">
        <v>45856</v>
      </c>
      <c r="S3552" s="159">
        <v>46052</v>
      </c>
      <c r="T3552" s="159" t="s">
        <v>62</v>
      </c>
      <c r="U3552" s="159" t="s">
        <v>6152</v>
      </c>
      <c r="V3552" s="154">
        <v>45856</v>
      </c>
      <c r="W3552" s="154"/>
      <c r="X3552" s="154"/>
      <c r="Y3552" s="160"/>
      <c r="Z3552" s="160"/>
      <c r="AA3552" s="153">
        <v>110.67</v>
      </c>
      <c r="AB3552" s="153">
        <v>1.67</v>
      </c>
      <c r="AC3552" s="182">
        <f t="shared" si="112"/>
        <v>39.682312022661264</v>
      </c>
      <c r="AD3552" s="153" t="str">
        <f t="shared" si="113"/>
        <v>OBESIDADE II</v>
      </c>
      <c r="AE3552" s="207"/>
      <c r="AF3552" s="153"/>
      <c r="AG3552" s="159"/>
      <c r="AH3552" s="153"/>
      <c r="AI3552" s="161"/>
      <c r="AJ3552" s="153"/>
      <c r="AK3552" s="153"/>
      <c r="AL3552" s="207"/>
      <c r="AM3552" s="207"/>
      <c r="AN3552" s="207"/>
      <c r="AO3552" s="207"/>
      <c r="AP3552" s="147" t="s">
        <v>466</v>
      </c>
      <c r="AQ3552" s="147"/>
      <c r="AR3552" s="147"/>
      <c r="AS3552" s="209" t="s">
        <v>68</v>
      </c>
      <c r="AT3552" s="223" t="str">
        <f>MONTH(B3552)&amp;"/"&amp;YEAR(B3552)</f>
        <v>1/2024</v>
      </c>
      <c r="AU3552" s="223">
        <f>WEEKNUM(B3552)-WEEKNUM(EOMONTH(B3552,-1)+1)+1</f>
        <v>1</v>
      </c>
      <c r="AV3552" s="209" t="str">
        <f>MONTH(R3552)&amp;"/"&amp;YEAR(R3552)</f>
        <v>7/2025</v>
      </c>
      <c r="AW3552" s="209">
        <f>WEEKNUM(R3552)-WEEKNUM(EOMONTH(R3552,-1)+1)+1</f>
        <v>3</v>
      </c>
      <c r="AX3552" s="209">
        <f>IF(BB3552="S",IF(Q3552="1. Aceitou o programa",R3552-B3552,0),0)</f>
        <v>0</v>
      </c>
      <c r="AY3552" s="209">
        <f>IF(BB3552="S",IF(AND(S3552&lt;&gt;"",R3552&lt;&gt;""),S3552-R3552,0),0)</f>
        <v>196</v>
      </c>
      <c r="AZ3552" s="209">
        <f>IF(BB3552="S",IF(Q3552="1. Aceitou o programa",IF(OR(X3552="Não se Aplica",X3552=""),IF(OR(W3552="Não se Aplica",W3552=""),0,W3552-V3552),AVERAGE(X3552-W3552,W3552-V3552)),0),0)</f>
        <v>0</v>
      </c>
      <c r="BA3552" s="209">
        <f>IF(BB3552="S",IF(AND(Q3552="1. Aceitou o programa",AH3552="Realizada"),IFERROR(IF(AG3552="",0,AG3552-R3552),0),0),0)</f>
        <v>0</v>
      </c>
      <c r="BB3552" s="209" t="str">
        <f>_xlfn.XLOOKUP(U3552,'Lista Suspensa'!$AA$20:$AA$23,'Lista Suspensa'!$AB$20:$AB$23,"N/A")</f>
        <v>S</v>
      </c>
    </row>
    <row r="3553" spans="1:54" ht="12" customHeight="1">
      <c r="A3553" s="151" t="s">
        <v>121</v>
      </c>
      <c r="B3553" s="152">
        <v>45292</v>
      </c>
      <c r="C3553" s="153" t="s">
        <v>122</v>
      </c>
      <c r="D3553" s="153" t="s">
        <v>56</v>
      </c>
      <c r="E3553" s="244">
        <v>86432315</v>
      </c>
      <c r="F3553" s="144" t="s">
        <v>6495</v>
      </c>
      <c r="G3553" s="230"/>
      <c r="H3553" s="154">
        <v>32824</v>
      </c>
      <c r="I3553" s="153">
        <v>36</v>
      </c>
      <c r="J3553" s="148" t="s">
        <v>58</v>
      </c>
      <c r="K3553" s="153"/>
      <c r="L3553" s="153"/>
      <c r="M3553" s="153"/>
      <c r="N3553" s="153"/>
      <c r="O3553" s="155" t="s">
        <v>6496</v>
      </c>
      <c r="P3553" s="156" t="s">
        <v>60</v>
      </c>
      <c r="Q3553" s="157" t="s">
        <v>6294</v>
      </c>
      <c r="R3553" s="158">
        <v>45856</v>
      </c>
      <c r="S3553" s="159">
        <v>46052</v>
      </c>
      <c r="T3553" s="159" t="s">
        <v>62</v>
      </c>
      <c r="U3553" s="159" t="s">
        <v>6152</v>
      </c>
      <c r="V3553" s="154">
        <v>45856</v>
      </c>
      <c r="W3553" s="154"/>
      <c r="X3553" s="154"/>
      <c r="Y3553" s="160"/>
      <c r="Z3553" s="160"/>
      <c r="AA3553" s="153">
        <v>110.1</v>
      </c>
      <c r="AB3553" s="153">
        <v>1.79</v>
      </c>
      <c r="AC3553" s="182">
        <f t="shared" si="112"/>
        <v>34.362223401267123</v>
      </c>
      <c r="AD3553" s="153" t="str">
        <f t="shared" si="113"/>
        <v>OBESIDADE I</v>
      </c>
      <c r="AE3553" s="207" t="s">
        <v>135</v>
      </c>
      <c r="AF3553" s="153" t="s">
        <v>130</v>
      </c>
      <c r="AG3553" s="159"/>
      <c r="AH3553" s="153"/>
      <c r="AI3553" s="161"/>
      <c r="AJ3553" s="153"/>
      <c r="AK3553" s="153"/>
      <c r="AL3553" s="207"/>
      <c r="AM3553" s="207"/>
      <c r="AN3553" s="207"/>
      <c r="AO3553" s="207"/>
      <c r="AP3553" s="147" t="s">
        <v>466</v>
      </c>
      <c r="AQ3553" s="147"/>
      <c r="AR3553" s="147"/>
      <c r="AS3553" s="209" t="s">
        <v>68</v>
      </c>
      <c r="AT3553" s="223" t="str">
        <f>MONTH(B3553)&amp;"/"&amp;YEAR(B3553)</f>
        <v>1/2024</v>
      </c>
      <c r="AU3553" s="223">
        <f>WEEKNUM(B3553)-WEEKNUM(EOMONTH(B3553,-1)+1)+1</f>
        <v>1</v>
      </c>
      <c r="AV3553" s="209" t="str">
        <f>MONTH(R3553)&amp;"/"&amp;YEAR(R3553)</f>
        <v>7/2025</v>
      </c>
      <c r="AW3553" s="209">
        <f>WEEKNUM(R3553)-WEEKNUM(EOMONTH(R3553,-1)+1)+1</f>
        <v>3</v>
      </c>
      <c r="AX3553" s="209">
        <f>IF(BB3553="S",IF(Q3553="1. Aceitou o programa",R3553-B3553,0),0)</f>
        <v>0</v>
      </c>
      <c r="AY3553" s="209">
        <f>IF(BB3553="S",IF(AND(S3553&lt;&gt;"",R3553&lt;&gt;""),S3553-R3553,0),0)</f>
        <v>196</v>
      </c>
      <c r="AZ3553" s="209">
        <f>IF(BB3553="S",IF(Q3553="1. Aceitou o programa",IF(OR(X3553="Não se Aplica",X3553=""),IF(OR(W3553="Não se Aplica",W3553=""),0,W3553-V3553),AVERAGE(X3553-W3553,W3553-V3553)),0),0)</f>
        <v>0</v>
      </c>
      <c r="BA3553" s="209">
        <f>IF(BB3553="S",IF(AND(Q3553="1. Aceitou o programa",AH3553="Realizada"),IFERROR(IF(AG3553="",0,AG3553-R3553),0),0),0)</f>
        <v>0</v>
      </c>
      <c r="BB3553" s="209" t="str">
        <f>_xlfn.XLOOKUP(U3553,'Lista Suspensa'!$AA$20:$AA$23,'Lista Suspensa'!$AB$20:$AB$23,"N/A")</f>
        <v>S</v>
      </c>
    </row>
    <row r="3554" spans="1:54" ht="12" customHeight="1">
      <c r="A3554" s="151" t="s">
        <v>121</v>
      </c>
      <c r="B3554" s="152">
        <v>45292</v>
      </c>
      <c r="C3554" s="153" t="s">
        <v>122</v>
      </c>
      <c r="D3554" s="153" t="s">
        <v>171</v>
      </c>
      <c r="E3554" s="244">
        <v>92995581</v>
      </c>
      <c r="F3554" s="144" t="s">
        <v>6497</v>
      </c>
      <c r="G3554" s="230"/>
      <c r="H3554" s="154">
        <v>34819</v>
      </c>
      <c r="I3554" s="153">
        <v>31</v>
      </c>
      <c r="J3554" s="148" t="s">
        <v>70</v>
      </c>
      <c r="K3554" s="153"/>
      <c r="L3554" s="153"/>
      <c r="M3554" s="153"/>
      <c r="N3554" s="153"/>
      <c r="O3554" s="155" t="s">
        <v>6498</v>
      </c>
      <c r="P3554" s="156" t="s">
        <v>60</v>
      </c>
      <c r="Q3554" s="157" t="s">
        <v>6294</v>
      </c>
      <c r="R3554" s="158">
        <v>45856</v>
      </c>
      <c r="S3554" s="159">
        <v>46052</v>
      </c>
      <c r="T3554" s="159" t="s">
        <v>62</v>
      </c>
      <c r="U3554" s="159" t="s">
        <v>6152</v>
      </c>
      <c r="V3554" s="154">
        <v>45856</v>
      </c>
      <c r="W3554" s="154"/>
      <c r="X3554" s="154"/>
      <c r="Y3554" s="160"/>
      <c r="Z3554" s="160"/>
      <c r="AA3554" s="153">
        <v>113</v>
      </c>
      <c r="AB3554" s="153">
        <v>1.69</v>
      </c>
      <c r="AC3554" s="182">
        <f t="shared" si="112"/>
        <v>39.564441020972659</v>
      </c>
      <c r="AD3554" s="153" t="str">
        <f t="shared" si="113"/>
        <v>OBESIDADE II</v>
      </c>
      <c r="AE3554" s="207"/>
      <c r="AF3554" s="153"/>
      <c r="AG3554" s="159"/>
      <c r="AH3554" s="153"/>
      <c r="AI3554" s="161"/>
      <c r="AJ3554" s="153"/>
      <c r="AK3554" s="153"/>
      <c r="AL3554" s="207"/>
      <c r="AM3554" s="207"/>
      <c r="AN3554" s="207"/>
      <c r="AO3554" s="207"/>
      <c r="AP3554" s="147" t="s">
        <v>466</v>
      </c>
      <c r="AQ3554" s="147"/>
      <c r="AR3554" s="147"/>
      <c r="AS3554" s="209" t="s">
        <v>68</v>
      </c>
      <c r="AT3554" s="223" t="str">
        <f>MONTH(B3554)&amp;"/"&amp;YEAR(B3554)</f>
        <v>1/2024</v>
      </c>
      <c r="AU3554" s="223">
        <f>WEEKNUM(B3554)-WEEKNUM(EOMONTH(B3554,-1)+1)+1</f>
        <v>1</v>
      </c>
      <c r="AV3554" s="209" t="str">
        <f>MONTH(R3554)&amp;"/"&amp;YEAR(R3554)</f>
        <v>7/2025</v>
      </c>
      <c r="AW3554" s="209">
        <f>WEEKNUM(R3554)-WEEKNUM(EOMONTH(R3554,-1)+1)+1</f>
        <v>3</v>
      </c>
      <c r="AX3554" s="209">
        <f>IF(BB3554="S",IF(Q3554="1. Aceitou o programa",R3554-B3554,0),0)</f>
        <v>0</v>
      </c>
      <c r="AY3554" s="209">
        <f>IF(BB3554="S",IF(AND(S3554&lt;&gt;"",R3554&lt;&gt;""),S3554-R3554,0),0)</f>
        <v>196</v>
      </c>
      <c r="AZ3554" s="209">
        <f>IF(BB3554="S",IF(Q3554="1. Aceitou o programa",IF(OR(X3554="Não se Aplica",X3554=""),IF(OR(W3554="Não se Aplica",W3554=""),0,W3554-V3554),AVERAGE(X3554-W3554,W3554-V3554)),0),0)</f>
        <v>0</v>
      </c>
      <c r="BA3554" s="209">
        <f>IF(BB3554="S",IF(AND(Q3554="1. Aceitou o programa",AH3554="Realizada"),IFERROR(IF(AG3554="",0,AG3554-R3554),0),0),0)</f>
        <v>0</v>
      </c>
      <c r="BB3554" s="209" t="str">
        <f>_xlfn.XLOOKUP(U3554,'Lista Suspensa'!$AA$20:$AA$23,'Lista Suspensa'!$AB$20:$AB$23,"N/A")</f>
        <v>S</v>
      </c>
    </row>
    <row r="3555" spans="1:54" ht="12" customHeight="1">
      <c r="A3555" s="151" t="s">
        <v>121</v>
      </c>
      <c r="B3555" s="152">
        <v>45292</v>
      </c>
      <c r="C3555" s="153" t="s">
        <v>122</v>
      </c>
      <c r="D3555" s="153" t="s">
        <v>185</v>
      </c>
      <c r="E3555" s="244">
        <v>87048284</v>
      </c>
      <c r="F3555" s="144" t="s">
        <v>6499</v>
      </c>
      <c r="G3555" s="230"/>
      <c r="H3555" s="154">
        <v>25452</v>
      </c>
      <c r="I3555" s="153">
        <v>56</v>
      </c>
      <c r="J3555" s="148" t="s">
        <v>58</v>
      </c>
      <c r="K3555" s="153" t="s">
        <v>101</v>
      </c>
      <c r="L3555" s="153"/>
      <c r="M3555" s="153"/>
      <c r="N3555" s="153"/>
      <c r="O3555" s="155" t="s">
        <v>6500</v>
      </c>
      <c r="P3555" s="156" t="s">
        <v>60</v>
      </c>
      <c r="Q3555" s="157" t="s">
        <v>6294</v>
      </c>
      <c r="R3555" s="158">
        <v>45852</v>
      </c>
      <c r="S3555" s="159">
        <v>46052</v>
      </c>
      <c r="T3555" s="159" t="s">
        <v>62</v>
      </c>
      <c r="U3555" s="159" t="s">
        <v>6152</v>
      </c>
      <c r="V3555" s="154">
        <v>45852</v>
      </c>
      <c r="W3555" s="154"/>
      <c r="X3555" s="154"/>
      <c r="Y3555" s="160"/>
      <c r="Z3555" s="160"/>
      <c r="AA3555" s="153">
        <v>101</v>
      </c>
      <c r="AB3555" s="153">
        <v>1.8</v>
      </c>
      <c r="AC3555" s="182">
        <f t="shared" si="112"/>
        <v>31.172839506172838</v>
      </c>
      <c r="AD3555" s="153" t="str">
        <f t="shared" si="113"/>
        <v>OBESIDADE I</v>
      </c>
      <c r="AE3555" s="207" t="s">
        <v>135</v>
      </c>
      <c r="AF3555" s="153" t="s">
        <v>130</v>
      </c>
      <c r="AG3555" s="159"/>
      <c r="AH3555" s="153"/>
      <c r="AI3555" s="161"/>
      <c r="AJ3555" s="153"/>
      <c r="AK3555" s="153"/>
      <c r="AL3555" s="207"/>
      <c r="AM3555" s="207"/>
      <c r="AN3555" s="207"/>
      <c r="AO3555" s="207"/>
      <c r="AP3555" s="147" t="s">
        <v>466</v>
      </c>
      <c r="AQ3555" s="147"/>
      <c r="AR3555" s="147"/>
      <c r="AS3555" s="209" t="s">
        <v>68</v>
      </c>
      <c r="AT3555" s="223" t="str">
        <f>MONTH(B3555)&amp;"/"&amp;YEAR(B3555)</f>
        <v>1/2024</v>
      </c>
      <c r="AU3555" s="223">
        <f>WEEKNUM(B3555)-WEEKNUM(EOMONTH(B3555,-1)+1)+1</f>
        <v>1</v>
      </c>
      <c r="AV3555" s="209" t="str">
        <f>MONTH(R3555)&amp;"/"&amp;YEAR(R3555)</f>
        <v>7/2025</v>
      </c>
      <c r="AW3555" s="209">
        <f>WEEKNUM(R3555)-WEEKNUM(EOMONTH(R3555,-1)+1)+1</f>
        <v>3</v>
      </c>
      <c r="AX3555" s="209">
        <f>IF(BB3555="S",IF(Q3555="1. Aceitou o programa",R3555-B3555,0),0)</f>
        <v>0</v>
      </c>
      <c r="AY3555" s="209">
        <f>IF(BB3555="S",IF(AND(S3555&lt;&gt;"",R3555&lt;&gt;""),S3555-R3555,0),0)</f>
        <v>200</v>
      </c>
      <c r="AZ3555" s="209">
        <f>IF(BB3555="S",IF(Q3555="1. Aceitou o programa",IF(OR(X3555="Não se Aplica",X3555=""),IF(OR(W3555="Não se Aplica",W3555=""),0,W3555-V3555),AVERAGE(X3555-W3555,W3555-V3555)),0),0)</f>
        <v>0</v>
      </c>
      <c r="BA3555" s="209">
        <f>IF(BB3555="S",IF(AND(Q3555="1. Aceitou o programa",AH3555="Realizada"),IFERROR(IF(AG3555="",0,AG3555-R3555),0),0),0)</f>
        <v>0</v>
      </c>
      <c r="BB3555" s="209" t="str">
        <f>_xlfn.XLOOKUP(U3555,'Lista Suspensa'!$AA$20:$AA$23,'Lista Suspensa'!$AB$20:$AB$23,"N/A")</f>
        <v>S</v>
      </c>
    </row>
    <row r="3556" spans="1:54" ht="12" customHeight="1">
      <c r="A3556" s="151" t="s">
        <v>121</v>
      </c>
      <c r="B3556" s="152">
        <v>45292</v>
      </c>
      <c r="C3556" s="153" t="s">
        <v>122</v>
      </c>
      <c r="D3556" s="153" t="s">
        <v>56</v>
      </c>
      <c r="E3556" s="244">
        <v>94446723</v>
      </c>
      <c r="F3556" s="144" t="s">
        <v>6501</v>
      </c>
      <c r="G3556" s="230"/>
      <c r="H3556" s="154">
        <v>27259</v>
      </c>
      <c r="I3556" s="153">
        <v>51</v>
      </c>
      <c r="J3556" s="148" t="s">
        <v>70</v>
      </c>
      <c r="K3556" s="153" t="s">
        <v>59</v>
      </c>
      <c r="L3556" s="153"/>
      <c r="M3556" s="153"/>
      <c r="N3556" s="153"/>
      <c r="O3556" s="155">
        <v>11953098211</v>
      </c>
      <c r="P3556" s="156" t="s">
        <v>60</v>
      </c>
      <c r="Q3556" s="157" t="s">
        <v>6294</v>
      </c>
      <c r="R3556" s="158">
        <v>45852</v>
      </c>
      <c r="S3556" s="159">
        <v>46052</v>
      </c>
      <c r="T3556" s="159" t="s">
        <v>62</v>
      </c>
      <c r="U3556" s="159" t="s">
        <v>6152</v>
      </c>
      <c r="V3556" s="154">
        <v>45852</v>
      </c>
      <c r="W3556" s="154"/>
      <c r="X3556" s="154"/>
      <c r="Y3556" s="160"/>
      <c r="Z3556" s="160"/>
      <c r="AA3556" s="153">
        <v>112</v>
      </c>
      <c r="AB3556" s="153">
        <v>1.73</v>
      </c>
      <c r="AC3556" s="182">
        <f t="shared" si="112"/>
        <v>37.421898493100336</v>
      </c>
      <c r="AD3556" s="153" t="str">
        <f t="shared" si="113"/>
        <v>OBESIDADE II</v>
      </c>
      <c r="AE3556" s="207" t="s">
        <v>135</v>
      </c>
      <c r="AF3556" s="153" t="s">
        <v>130</v>
      </c>
      <c r="AG3556" s="159"/>
      <c r="AH3556" s="153"/>
      <c r="AI3556" s="161"/>
      <c r="AJ3556" s="153"/>
      <c r="AK3556" s="153"/>
      <c r="AL3556" s="207"/>
      <c r="AM3556" s="207"/>
      <c r="AN3556" s="207"/>
      <c r="AO3556" s="207"/>
      <c r="AP3556" s="147" t="s">
        <v>466</v>
      </c>
      <c r="AQ3556" s="147"/>
      <c r="AR3556" s="147"/>
      <c r="AS3556" s="209" t="s">
        <v>68</v>
      </c>
      <c r="AT3556" s="223" t="str">
        <f>MONTH(B3556)&amp;"/"&amp;YEAR(B3556)</f>
        <v>1/2024</v>
      </c>
      <c r="AU3556" s="223">
        <f>WEEKNUM(B3556)-WEEKNUM(EOMONTH(B3556,-1)+1)+1</f>
        <v>1</v>
      </c>
      <c r="AV3556" s="209" t="str">
        <f>MONTH(R3556)&amp;"/"&amp;YEAR(R3556)</f>
        <v>7/2025</v>
      </c>
      <c r="AW3556" s="209">
        <f>WEEKNUM(R3556)-WEEKNUM(EOMONTH(R3556,-1)+1)+1</f>
        <v>3</v>
      </c>
      <c r="AX3556" s="209">
        <f>IF(BB3556="S",IF(Q3556="1. Aceitou o programa",R3556-B3556,0),0)</f>
        <v>0</v>
      </c>
      <c r="AY3556" s="209">
        <f>IF(BB3556="S",IF(AND(S3556&lt;&gt;"",R3556&lt;&gt;""),S3556-R3556,0),0)</f>
        <v>200</v>
      </c>
      <c r="AZ3556" s="209">
        <f>IF(BB3556="S",IF(Q3556="1. Aceitou o programa",IF(OR(X3556="Não se Aplica",X3556=""),IF(OR(W3556="Não se Aplica",W3556=""),0,W3556-V3556),AVERAGE(X3556-W3556,W3556-V3556)),0),0)</f>
        <v>0</v>
      </c>
      <c r="BA3556" s="209">
        <f>IF(BB3556="S",IF(AND(Q3556="1. Aceitou o programa",AH3556="Realizada"),IFERROR(IF(AG3556="",0,AG3556-R3556),0),0),0)</f>
        <v>0</v>
      </c>
      <c r="BB3556" s="209" t="str">
        <f>_xlfn.XLOOKUP(U3556,'Lista Suspensa'!$AA$20:$AA$23,'Lista Suspensa'!$AB$20:$AB$23,"N/A")</f>
        <v>S</v>
      </c>
    </row>
    <row r="3557" spans="1:54" ht="12" customHeight="1">
      <c r="A3557" s="151" t="s">
        <v>121</v>
      </c>
      <c r="B3557" s="152">
        <v>45292</v>
      </c>
      <c r="C3557" s="153" t="s">
        <v>122</v>
      </c>
      <c r="D3557" s="153" t="s">
        <v>228</v>
      </c>
      <c r="E3557" s="244">
        <v>94310280</v>
      </c>
      <c r="F3557" s="144" t="s">
        <v>6502</v>
      </c>
      <c r="G3557" s="230"/>
      <c r="H3557" s="154">
        <v>30074</v>
      </c>
      <c r="I3557" s="153">
        <v>44</v>
      </c>
      <c r="J3557" s="148" t="s">
        <v>70</v>
      </c>
      <c r="K3557" s="153" t="s">
        <v>59</v>
      </c>
      <c r="L3557" s="153"/>
      <c r="M3557" s="153"/>
      <c r="N3557" s="153"/>
      <c r="O3557" s="155" t="s">
        <v>6503</v>
      </c>
      <c r="P3557" s="156" t="s">
        <v>60</v>
      </c>
      <c r="Q3557" s="157" t="s">
        <v>6294</v>
      </c>
      <c r="R3557" s="158">
        <v>45852</v>
      </c>
      <c r="S3557" s="159">
        <v>46052</v>
      </c>
      <c r="T3557" s="159" t="s">
        <v>62</v>
      </c>
      <c r="U3557" s="159" t="s">
        <v>6152</v>
      </c>
      <c r="V3557" s="154">
        <v>45852</v>
      </c>
      <c r="W3557" s="154"/>
      <c r="X3557" s="154"/>
      <c r="Y3557" s="160"/>
      <c r="Z3557" s="160"/>
      <c r="AA3557" s="153">
        <v>90</v>
      </c>
      <c r="AB3557" s="153">
        <v>1.59</v>
      </c>
      <c r="AC3557" s="182">
        <f t="shared" si="112"/>
        <v>35.599857600569592</v>
      </c>
      <c r="AD3557" s="153" t="str">
        <f t="shared" si="113"/>
        <v>OBESIDADE II</v>
      </c>
      <c r="AE3557" s="207" t="s">
        <v>135</v>
      </c>
      <c r="AF3557" s="153" t="s">
        <v>130</v>
      </c>
      <c r="AG3557" s="159"/>
      <c r="AH3557" s="153"/>
      <c r="AI3557" s="161"/>
      <c r="AJ3557" s="153"/>
      <c r="AK3557" s="153"/>
      <c r="AL3557" s="207"/>
      <c r="AM3557" s="207"/>
      <c r="AN3557" s="207"/>
      <c r="AO3557" s="207"/>
      <c r="AP3557" s="147" t="s">
        <v>466</v>
      </c>
      <c r="AQ3557" s="147"/>
      <c r="AR3557" s="147"/>
      <c r="AS3557" s="209" t="s">
        <v>68</v>
      </c>
      <c r="AT3557" s="223" t="str">
        <f>MONTH(B3557)&amp;"/"&amp;YEAR(B3557)</f>
        <v>1/2024</v>
      </c>
      <c r="AU3557" s="223">
        <f>WEEKNUM(B3557)-WEEKNUM(EOMONTH(B3557,-1)+1)+1</f>
        <v>1</v>
      </c>
      <c r="AV3557" s="209" t="str">
        <f>MONTH(R3557)&amp;"/"&amp;YEAR(R3557)</f>
        <v>7/2025</v>
      </c>
      <c r="AW3557" s="209">
        <f>WEEKNUM(R3557)-WEEKNUM(EOMONTH(R3557,-1)+1)+1</f>
        <v>3</v>
      </c>
      <c r="AX3557" s="209">
        <f>IF(BB3557="S",IF(Q3557="1. Aceitou o programa",R3557-B3557,0),0)</f>
        <v>0</v>
      </c>
      <c r="AY3557" s="209">
        <f>IF(BB3557="S",IF(AND(S3557&lt;&gt;"",R3557&lt;&gt;""),S3557-R3557,0),0)</f>
        <v>200</v>
      </c>
      <c r="AZ3557" s="209">
        <f>IF(BB3557="S",IF(Q3557="1. Aceitou o programa",IF(OR(X3557="Não se Aplica",X3557=""),IF(OR(W3557="Não se Aplica",W3557=""),0,W3557-V3557),AVERAGE(X3557-W3557,W3557-V3557)),0),0)</f>
        <v>0</v>
      </c>
      <c r="BA3557" s="209">
        <f>IF(BB3557="S",IF(AND(Q3557="1. Aceitou o programa",AH3557="Realizada"),IFERROR(IF(AG3557="",0,AG3557-R3557),0),0),0)</f>
        <v>0</v>
      </c>
      <c r="BB3557" s="209" t="str">
        <f>_xlfn.XLOOKUP(U3557,'Lista Suspensa'!$AA$20:$AA$23,'Lista Suspensa'!$AB$20:$AB$23,"N/A")</f>
        <v>S</v>
      </c>
    </row>
    <row r="3558" spans="1:54" ht="12" customHeight="1">
      <c r="A3558" s="151" t="s">
        <v>121</v>
      </c>
      <c r="B3558" s="152">
        <v>45292</v>
      </c>
      <c r="C3558" s="153" t="s">
        <v>122</v>
      </c>
      <c r="D3558" s="153" t="s">
        <v>178</v>
      </c>
      <c r="E3558" s="244">
        <v>94578022</v>
      </c>
      <c r="F3558" s="144" t="s">
        <v>6504</v>
      </c>
      <c r="G3558" s="230"/>
      <c r="H3558" s="154">
        <v>34100</v>
      </c>
      <c r="I3558" s="153">
        <v>33</v>
      </c>
      <c r="J3558" s="148" t="s">
        <v>58</v>
      </c>
      <c r="K3558" s="153" t="s">
        <v>59</v>
      </c>
      <c r="L3558" s="153"/>
      <c r="M3558" s="153"/>
      <c r="N3558" s="153"/>
      <c r="O3558" s="155" t="s">
        <v>6505</v>
      </c>
      <c r="P3558" s="156" t="s">
        <v>60</v>
      </c>
      <c r="Q3558" s="157" t="s">
        <v>6294</v>
      </c>
      <c r="R3558" s="158">
        <v>45852</v>
      </c>
      <c r="S3558" s="159">
        <v>46052</v>
      </c>
      <c r="T3558" s="159" t="s">
        <v>62</v>
      </c>
      <c r="U3558" s="159" t="s">
        <v>6152</v>
      </c>
      <c r="V3558" s="154">
        <v>45852</v>
      </c>
      <c r="W3558" s="154"/>
      <c r="X3558" s="154"/>
      <c r="Y3558" s="160"/>
      <c r="Z3558" s="160"/>
      <c r="AA3558" s="153">
        <v>163</v>
      </c>
      <c r="AB3558" s="153">
        <v>1.79</v>
      </c>
      <c r="AC3558" s="182">
        <f t="shared" si="112"/>
        <v>50.872319840204739</v>
      </c>
      <c r="AD3558" s="153" t="str">
        <f t="shared" si="113"/>
        <v>OBESIDADE III</v>
      </c>
      <c r="AE3558" s="207" t="s">
        <v>135</v>
      </c>
      <c r="AF3558" s="153" t="s">
        <v>130</v>
      </c>
      <c r="AG3558" s="159"/>
      <c r="AH3558" s="153"/>
      <c r="AI3558" s="161"/>
      <c r="AJ3558" s="153"/>
      <c r="AK3558" s="153"/>
      <c r="AL3558" s="207" t="s">
        <v>143</v>
      </c>
      <c r="AM3558" s="207"/>
      <c r="AN3558" s="207"/>
      <c r="AO3558" s="207"/>
      <c r="AP3558" s="147" t="s">
        <v>466</v>
      </c>
      <c r="AQ3558" s="147"/>
      <c r="AR3558" s="147"/>
      <c r="AS3558" s="209" t="s">
        <v>68</v>
      </c>
      <c r="AT3558" s="223" t="str">
        <f>MONTH(B3558)&amp;"/"&amp;YEAR(B3558)</f>
        <v>1/2024</v>
      </c>
      <c r="AU3558" s="223">
        <f>WEEKNUM(B3558)-WEEKNUM(EOMONTH(B3558,-1)+1)+1</f>
        <v>1</v>
      </c>
      <c r="AV3558" s="209" t="str">
        <f>MONTH(R3558)&amp;"/"&amp;YEAR(R3558)</f>
        <v>7/2025</v>
      </c>
      <c r="AW3558" s="209">
        <f>WEEKNUM(R3558)-WEEKNUM(EOMONTH(R3558,-1)+1)+1</f>
        <v>3</v>
      </c>
      <c r="AX3558" s="209">
        <f>IF(BB3558="S",IF(Q3558="1. Aceitou o programa",R3558-B3558,0),0)</f>
        <v>0</v>
      </c>
      <c r="AY3558" s="209">
        <f>IF(BB3558="S",IF(AND(S3558&lt;&gt;"",R3558&lt;&gt;""),S3558-R3558,0),0)</f>
        <v>200</v>
      </c>
      <c r="AZ3558" s="209">
        <f>IF(BB3558="S",IF(Q3558="1. Aceitou o programa",IF(OR(X3558="Não se Aplica",X3558=""),IF(OR(W3558="Não se Aplica",W3558=""),0,W3558-V3558),AVERAGE(X3558-W3558,W3558-V3558)),0),0)</f>
        <v>0</v>
      </c>
      <c r="BA3558" s="209">
        <f>IF(BB3558="S",IF(AND(Q3558="1. Aceitou o programa",AH3558="Realizada"),IFERROR(IF(AG3558="",0,AG3558-R3558),0),0),0)</f>
        <v>0</v>
      </c>
      <c r="BB3558" s="209" t="str">
        <f>_xlfn.XLOOKUP(U3558,'Lista Suspensa'!$AA$20:$AA$23,'Lista Suspensa'!$AB$20:$AB$23,"N/A")</f>
        <v>S</v>
      </c>
    </row>
    <row r="3559" spans="1:54" ht="12" customHeight="1">
      <c r="A3559" s="151" t="s">
        <v>121</v>
      </c>
      <c r="B3559" s="152">
        <v>45292</v>
      </c>
      <c r="C3559" s="153" t="s">
        <v>122</v>
      </c>
      <c r="D3559" s="153" t="s">
        <v>185</v>
      </c>
      <c r="E3559" s="244">
        <v>82961035</v>
      </c>
      <c r="F3559" s="144" t="s">
        <v>6506</v>
      </c>
      <c r="G3559" s="230"/>
      <c r="H3559" s="154">
        <v>29826</v>
      </c>
      <c r="I3559" s="153">
        <v>44</v>
      </c>
      <c r="J3559" s="148" t="s">
        <v>70</v>
      </c>
      <c r="K3559" s="153"/>
      <c r="L3559" s="153"/>
      <c r="M3559" s="153"/>
      <c r="N3559" s="153"/>
      <c r="O3559" s="155" t="s">
        <v>6507</v>
      </c>
      <c r="P3559" s="156" t="s">
        <v>60</v>
      </c>
      <c r="Q3559" s="157" t="s">
        <v>6294</v>
      </c>
      <c r="R3559" s="158">
        <v>45849</v>
      </c>
      <c r="S3559" s="159">
        <v>45980</v>
      </c>
      <c r="T3559" s="159" t="s">
        <v>62</v>
      </c>
      <c r="U3559" s="159" t="s">
        <v>6152</v>
      </c>
      <c r="V3559" s="154">
        <v>45849</v>
      </c>
      <c r="W3559" s="154"/>
      <c r="X3559" s="154"/>
      <c r="Y3559" s="160" t="s">
        <v>142</v>
      </c>
      <c r="Z3559" s="160"/>
      <c r="AA3559" s="153">
        <v>100.5</v>
      </c>
      <c r="AB3559" s="153">
        <v>1.63</v>
      </c>
      <c r="AC3559" s="182">
        <f t="shared" si="112"/>
        <v>37.826037863675715</v>
      </c>
      <c r="AD3559" s="153" t="str">
        <f t="shared" si="113"/>
        <v>OBESIDADE II</v>
      </c>
      <c r="AE3559" s="207"/>
      <c r="AF3559" s="153"/>
      <c r="AG3559" s="159"/>
      <c r="AH3559" s="153"/>
      <c r="AI3559" s="161"/>
      <c r="AJ3559" s="153"/>
      <c r="AK3559" s="153"/>
      <c r="AL3559" s="207"/>
      <c r="AM3559" s="207"/>
      <c r="AN3559" s="207"/>
      <c r="AO3559" s="207"/>
      <c r="AP3559" s="147" t="s">
        <v>466</v>
      </c>
      <c r="AQ3559" s="147"/>
      <c r="AR3559" s="147"/>
      <c r="AS3559" s="209" t="s">
        <v>68</v>
      </c>
      <c r="AT3559" s="223" t="str">
        <f>MONTH(B3559)&amp;"/"&amp;YEAR(B3559)</f>
        <v>1/2024</v>
      </c>
      <c r="AU3559" s="223">
        <f>WEEKNUM(B3559)-WEEKNUM(EOMONTH(B3559,-1)+1)+1</f>
        <v>1</v>
      </c>
      <c r="AV3559" s="209" t="str">
        <f>MONTH(R3559)&amp;"/"&amp;YEAR(R3559)</f>
        <v>7/2025</v>
      </c>
      <c r="AW3559" s="209">
        <f>WEEKNUM(R3559)-WEEKNUM(EOMONTH(R3559,-1)+1)+1</f>
        <v>2</v>
      </c>
      <c r="AX3559" s="209">
        <f>IF(BB3559="S",IF(Q3559="1. Aceitou o programa",R3559-B3559,0),0)</f>
        <v>0</v>
      </c>
      <c r="AY3559" s="209">
        <f>IF(BB3559="S",IF(AND(S3559&lt;&gt;"",R3559&lt;&gt;""),S3559-R3559,0),0)</f>
        <v>131</v>
      </c>
      <c r="AZ3559" s="209">
        <f>IF(BB3559="S",IF(Q3559="1. Aceitou o programa",IF(OR(X3559="Não se Aplica",X3559=""),IF(OR(W3559="Não se Aplica",W3559=""),0,W3559-V3559),AVERAGE(X3559-W3559,W3559-V3559)),0),0)</f>
        <v>0</v>
      </c>
      <c r="BA3559" s="209">
        <f>IF(BB3559="S",IF(AND(Q3559="1. Aceitou o programa",AH3559="Realizada"),IFERROR(IF(AG3559="",0,AG3559-R3559),0),0),0)</f>
        <v>0</v>
      </c>
      <c r="BB3559" s="209" t="str">
        <f>_xlfn.XLOOKUP(U3559,'Lista Suspensa'!$AA$20:$AA$23,'Lista Suspensa'!$AB$20:$AB$23,"N/A")</f>
        <v>S</v>
      </c>
    </row>
    <row r="3560" spans="1:54" ht="12" customHeight="1">
      <c r="A3560" s="151" t="s">
        <v>121</v>
      </c>
      <c r="B3560" s="152">
        <v>45292</v>
      </c>
      <c r="C3560" s="153" t="s">
        <v>122</v>
      </c>
      <c r="D3560" s="153" t="s">
        <v>56</v>
      </c>
      <c r="E3560" s="244">
        <v>86777203</v>
      </c>
      <c r="F3560" s="144" t="s">
        <v>6508</v>
      </c>
      <c r="G3560" s="230"/>
      <c r="H3560" s="154">
        <v>38869</v>
      </c>
      <c r="I3560" s="153">
        <v>19</v>
      </c>
      <c r="J3560" s="148" t="s">
        <v>70</v>
      </c>
      <c r="K3560" s="153"/>
      <c r="L3560" s="153"/>
      <c r="M3560" s="153"/>
      <c r="N3560" s="153"/>
      <c r="O3560" s="155" t="s">
        <v>6509</v>
      </c>
      <c r="P3560" s="156" t="s">
        <v>60</v>
      </c>
      <c r="Q3560" s="157" t="s">
        <v>6294</v>
      </c>
      <c r="R3560" s="158">
        <v>45848</v>
      </c>
      <c r="S3560" s="159">
        <v>46052</v>
      </c>
      <c r="T3560" s="159" t="s">
        <v>62</v>
      </c>
      <c r="U3560" s="159" t="s">
        <v>6152</v>
      </c>
      <c r="V3560" s="154">
        <v>45848</v>
      </c>
      <c r="W3560" s="154"/>
      <c r="X3560" s="154"/>
      <c r="Y3560" s="160"/>
      <c r="Z3560" s="160"/>
      <c r="AA3560" s="153">
        <v>97</v>
      </c>
      <c r="AB3560" s="153">
        <v>1.58</v>
      </c>
      <c r="AC3560" s="182">
        <f t="shared" si="112"/>
        <v>38.855952571703249</v>
      </c>
      <c r="AD3560" s="153" t="str">
        <f t="shared" si="113"/>
        <v>OBESIDADE II</v>
      </c>
      <c r="AE3560" s="207" t="s">
        <v>135</v>
      </c>
      <c r="AF3560" s="153" t="s">
        <v>130</v>
      </c>
      <c r="AG3560" s="159"/>
      <c r="AH3560" s="153"/>
      <c r="AI3560" s="161"/>
      <c r="AJ3560" s="153"/>
      <c r="AK3560" s="153"/>
      <c r="AL3560" s="207"/>
      <c r="AM3560" s="207"/>
      <c r="AN3560" s="207"/>
      <c r="AO3560" s="207"/>
      <c r="AP3560" s="147" t="s">
        <v>466</v>
      </c>
      <c r="AQ3560" s="147"/>
      <c r="AR3560" s="147"/>
      <c r="AS3560" s="209" t="s">
        <v>68</v>
      </c>
      <c r="AT3560" s="223" t="str">
        <f>MONTH(B3560)&amp;"/"&amp;YEAR(B3560)</f>
        <v>1/2024</v>
      </c>
      <c r="AU3560" s="223">
        <f>WEEKNUM(B3560)-WEEKNUM(EOMONTH(B3560,-1)+1)+1</f>
        <v>1</v>
      </c>
      <c r="AV3560" s="209" t="str">
        <f>MONTH(R3560)&amp;"/"&amp;YEAR(R3560)</f>
        <v>7/2025</v>
      </c>
      <c r="AW3560" s="209">
        <f>WEEKNUM(R3560)-WEEKNUM(EOMONTH(R3560,-1)+1)+1</f>
        <v>2</v>
      </c>
      <c r="AX3560" s="209">
        <f>IF(BB3560="S",IF(Q3560="1. Aceitou o programa",R3560-B3560,0),0)</f>
        <v>0</v>
      </c>
      <c r="AY3560" s="209">
        <f>IF(BB3560="S",IF(AND(S3560&lt;&gt;"",R3560&lt;&gt;""),S3560-R3560,0),0)</f>
        <v>204</v>
      </c>
      <c r="AZ3560" s="209">
        <f>IF(BB3560="S",IF(Q3560="1. Aceitou o programa",IF(OR(X3560="Não se Aplica",X3560=""),IF(OR(W3560="Não se Aplica",W3560=""),0,W3560-V3560),AVERAGE(X3560-W3560,W3560-V3560)),0),0)</f>
        <v>0</v>
      </c>
      <c r="BA3560" s="209">
        <f>IF(BB3560="S",IF(AND(Q3560="1. Aceitou o programa",AH3560="Realizada"),IFERROR(IF(AG3560="",0,AG3560-R3560),0),0),0)</f>
        <v>0</v>
      </c>
      <c r="BB3560" s="209" t="str">
        <f>_xlfn.XLOOKUP(U3560,'Lista Suspensa'!$AA$20:$AA$23,'Lista Suspensa'!$AB$20:$AB$23,"N/A")</f>
        <v>S</v>
      </c>
    </row>
    <row r="3561" spans="1:54" ht="12" customHeight="1">
      <c r="A3561" s="151" t="s">
        <v>121</v>
      </c>
      <c r="B3561" s="152">
        <v>45292</v>
      </c>
      <c r="C3561" s="153" t="s">
        <v>122</v>
      </c>
      <c r="D3561" s="153" t="s">
        <v>228</v>
      </c>
      <c r="E3561" s="244">
        <v>88885245</v>
      </c>
      <c r="F3561" s="144" t="s">
        <v>6510</v>
      </c>
      <c r="G3561" s="230"/>
      <c r="H3561" s="154">
        <v>28804</v>
      </c>
      <c r="I3561" s="153">
        <v>47</v>
      </c>
      <c r="J3561" s="148" t="s">
        <v>70</v>
      </c>
      <c r="K3561" s="153" t="s">
        <v>101</v>
      </c>
      <c r="L3561" s="153"/>
      <c r="M3561" s="153"/>
      <c r="N3561" s="153"/>
      <c r="O3561" s="155" t="s">
        <v>6511</v>
      </c>
      <c r="P3561" s="156" t="s">
        <v>60</v>
      </c>
      <c r="Q3561" s="157" t="s">
        <v>6294</v>
      </c>
      <c r="R3561" s="158">
        <v>45846</v>
      </c>
      <c r="S3561" s="159">
        <v>46052</v>
      </c>
      <c r="T3561" s="159" t="s">
        <v>62</v>
      </c>
      <c r="U3561" s="159" t="s">
        <v>6152</v>
      </c>
      <c r="V3561" s="154">
        <v>45846</v>
      </c>
      <c r="W3561" s="154"/>
      <c r="X3561" s="154"/>
      <c r="Y3561" s="160"/>
      <c r="Z3561" s="160"/>
      <c r="AA3561" s="153">
        <v>94</v>
      </c>
      <c r="AB3561" s="153">
        <v>1.66</v>
      </c>
      <c r="AC3561" s="182">
        <f t="shared" si="112"/>
        <v>34.112353026564087</v>
      </c>
      <c r="AD3561" s="153" t="str">
        <f t="shared" si="113"/>
        <v>OBESIDADE I</v>
      </c>
      <c r="AE3561" s="207" t="s">
        <v>135</v>
      </c>
      <c r="AF3561" s="153" t="s">
        <v>130</v>
      </c>
      <c r="AG3561" s="159"/>
      <c r="AH3561" s="153"/>
      <c r="AI3561" s="161"/>
      <c r="AJ3561" s="153"/>
      <c r="AK3561" s="153"/>
      <c r="AL3561" s="207"/>
      <c r="AM3561" s="207"/>
      <c r="AN3561" s="207"/>
      <c r="AO3561" s="207"/>
      <c r="AP3561" s="147" t="s">
        <v>466</v>
      </c>
      <c r="AQ3561" s="147"/>
      <c r="AR3561" s="147"/>
      <c r="AS3561" s="209" t="s">
        <v>68</v>
      </c>
      <c r="AT3561" s="223" t="str">
        <f>MONTH(B3561)&amp;"/"&amp;YEAR(B3561)</f>
        <v>1/2024</v>
      </c>
      <c r="AU3561" s="223">
        <f>WEEKNUM(B3561)-WEEKNUM(EOMONTH(B3561,-1)+1)+1</f>
        <v>1</v>
      </c>
      <c r="AV3561" s="209" t="str">
        <f>MONTH(R3561)&amp;"/"&amp;YEAR(R3561)</f>
        <v>7/2025</v>
      </c>
      <c r="AW3561" s="209">
        <f>WEEKNUM(R3561)-WEEKNUM(EOMONTH(R3561,-1)+1)+1</f>
        <v>2</v>
      </c>
      <c r="AX3561" s="209">
        <f>IF(BB3561="S",IF(Q3561="1. Aceitou o programa",R3561-B3561,0),0)</f>
        <v>0</v>
      </c>
      <c r="AY3561" s="209">
        <f>IF(BB3561="S",IF(AND(S3561&lt;&gt;"",R3561&lt;&gt;""),S3561-R3561,0),0)</f>
        <v>206</v>
      </c>
      <c r="AZ3561" s="209">
        <f>IF(BB3561="S",IF(Q3561="1. Aceitou o programa",IF(OR(X3561="Não se Aplica",X3561=""),IF(OR(W3561="Não se Aplica",W3561=""),0,W3561-V3561),AVERAGE(X3561-W3561,W3561-V3561)),0),0)</f>
        <v>0</v>
      </c>
      <c r="BA3561" s="209">
        <f>IF(BB3561="S",IF(AND(Q3561="1. Aceitou o programa",AH3561="Realizada"),IFERROR(IF(AG3561="",0,AG3561-R3561),0),0),0)</f>
        <v>0</v>
      </c>
      <c r="BB3561" s="209" t="str">
        <f>_xlfn.XLOOKUP(U3561,'Lista Suspensa'!$AA$20:$AA$23,'Lista Suspensa'!$AB$20:$AB$23,"N/A")</f>
        <v>S</v>
      </c>
    </row>
    <row r="3562" spans="1:54" ht="12" customHeight="1">
      <c r="A3562" s="151" t="s">
        <v>121</v>
      </c>
      <c r="B3562" s="152">
        <v>45292</v>
      </c>
      <c r="C3562" s="153" t="s">
        <v>122</v>
      </c>
      <c r="D3562" s="153" t="s">
        <v>185</v>
      </c>
      <c r="E3562" s="244">
        <v>800028864</v>
      </c>
      <c r="F3562" s="144" t="s">
        <v>6512</v>
      </c>
      <c r="G3562" s="230"/>
      <c r="H3562" s="154">
        <v>33992</v>
      </c>
      <c r="I3562" s="153">
        <v>33</v>
      </c>
      <c r="J3562" s="148" t="s">
        <v>58</v>
      </c>
      <c r="K3562" s="153" t="s">
        <v>59</v>
      </c>
      <c r="L3562" s="153"/>
      <c r="M3562" s="153"/>
      <c r="N3562" s="153"/>
      <c r="O3562" s="155">
        <v>11973740444</v>
      </c>
      <c r="P3562" s="156" t="s">
        <v>60</v>
      </c>
      <c r="Q3562" s="157" t="s">
        <v>6294</v>
      </c>
      <c r="R3562" s="158">
        <v>45845</v>
      </c>
      <c r="S3562" s="159">
        <v>46052</v>
      </c>
      <c r="T3562" s="159" t="s">
        <v>62</v>
      </c>
      <c r="U3562" s="159" t="s">
        <v>6152</v>
      </c>
      <c r="V3562" s="154">
        <v>45845</v>
      </c>
      <c r="W3562" s="154"/>
      <c r="X3562" s="154"/>
      <c r="Y3562" s="160"/>
      <c r="Z3562" s="160"/>
      <c r="AA3562" s="153">
        <v>103.5</v>
      </c>
      <c r="AB3562" s="153">
        <v>1.8</v>
      </c>
      <c r="AC3562" s="182">
        <f t="shared" si="112"/>
        <v>31.944444444444443</v>
      </c>
      <c r="AD3562" s="153" t="str">
        <f t="shared" si="113"/>
        <v>OBESIDADE I</v>
      </c>
      <c r="AE3562" s="207" t="s">
        <v>135</v>
      </c>
      <c r="AF3562" s="153" t="s">
        <v>130</v>
      </c>
      <c r="AG3562" s="159"/>
      <c r="AH3562" s="153"/>
      <c r="AI3562" s="161"/>
      <c r="AJ3562" s="153"/>
      <c r="AK3562" s="153"/>
      <c r="AL3562" s="207"/>
      <c r="AM3562" s="207"/>
      <c r="AN3562" s="207"/>
      <c r="AO3562" s="207"/>
      <c r="AP3562" s="147" t="s">
        <v>466</v>
      </c>
      <c r="AQ3562" s="147"/>
      <c r="AR3562" s="147"/>
      <c r="AS3562" s="209" t="s">
        <v>68</v>
      </c>
      <c r="AT3562" s="223" t="str">
        <f>MONTH(B3562)&amp;"/"&amp;YEAR(B3562)</f>
        <v>1/2024</v>
      </c>
      <c r="AU3562" s="223">
        <f>WEEKNUM(B3562)-WEEKNUM(EOMONTH(B3562,-1)+1)+1</f>
        <v>1</v>
      </c>
      <c r="AV3562" s="209" t="str">
        <f>MONTH(R3562)&amp;"/"&amp;YEAR(R3562)</f>
        <v>7/2025</v>
      </c>
      <c r="AW3562" s="209">
        <f>WEEKNUM(R3562)-WEEKNUM(EOMONTH(R3562,-1)+1)+1</f>
        <v>2</v>
      </c>
      <c r="AX3562" s="209">
        <f>IF(BB3562="S",IF(Q3562="1. Aceitou o programa",R3562-B3562,0),0)</f>
        <v>0</v>
      </c>
      <c r="AY3562" s="209">
        <f>IF(BB3562="S",IF(AND(S3562&lt;&gt;"",R3562&lt;&gt;""),S3562-R3562,0),0)</f>
        <v>207</v>
      </c>
      <c r="AZ3562" s="209">
        <f>IF(BB3562="S",IF(Q3562="1. Aceitou o programa",IF(OR(X3562="Não se Aplica",X3562=""),IF(OR(W3562="Não se Aplica",W3562=""),0,W3562-V3562),AVERAGE(X3562-W3562,W3562-V3562)),0),0)</f>
        <v>0</v>
      </c>
      <c r="BA3562" s="209">
        <f>IF(BB3562="S",IF(AND(Q3562="1. Aceitou o programa",AH3562="Realizada"),IFERROR(IF(AG3562="",0,AG3562-R3562),0),0),0)</f>
        <v>0</v>
      </c>
      <c r="BB3562" s="209" t="str">
        <f>_xlfn.XLOOKUP(U3562,'Lista Suspensa'!$AA$20:$AA$23,'Lista Suspensa'!$AB$20:$AB$23,"N/A")</f>
        <v>S</v>
      </c>
    </row>
    <row r="3563" spans="1:54" ht="12" customHeight="1">
      <c r="A3563" s="151" t="s">
        <v>121</v>
      </c>
      <c r="B3563" s="152">
        <v>45292</v>
      </c>
      <c r="C3563" s="153" t="s">
        <v>122</v>
      </c>
      <c r="D3563" s="153" t="s">
        <v>185</v>
      </c>
      <c r="E3563" s="244">
        <v>83560220</v>
      </c>
      <c r="F3563" s="144" t="s">
        <v>6513</v>
      </c>
      <c r="G3563" s="230"/>
      <c r="H3563" s="154">
        <v>29714</v>
      </c>
      <c r="I3563" s="153">
        <v>45</v>
      </c>
      <c r="J3563" s="148" t="s">
        <v>70</v>
      </c>
      <c r="K3563" s="153"/>
      <c r="L3563" s="153"/>
      <c r="M3563" s="153"/>
      <c r="N3563" s="153"/>
      <c r="O3563" s="155" t="s">
        <v>6514</v>
      </c>
      <c r="P3563" s="156" t="s">
        <v>60</v>
      </c>
      <c r="Q3563" s="157" t="s">
        <v>6294</v>
      </c>
      <c r="R3563" s="158">
        <v>45845</v>
      </c>
      <c r="S3563" s="159">
        <v>46052</v>
      </c>
      <c r="T3563" s="159" t="s">
        <v>62</v>
      </c>
      <c r="U3563" s="159" t="s">
        <v>6152</v>
      </c>
      <c r="V3563" s="154">
        <v>45845</v>
      </c>
      <c r="W3563" s="154"/>
      <c r="X3563" s="154"/>
      <c r="Y3563" s="160"/>
      <c r="Z3563" s="160"/>
      <c r="AA3563" s="153">
        <v>80</v>
      </c>
      <c r="AB3563" s="153">
        <v>1.6</v>
      </c>
      <c r="AC3563" s="182">
        <f t="shared" si="112"/>
        <v>31.249999999999993</v>
      </c>
      <c r="AD3563" s="153" t="str">
        <f t="shared" si="113"/>
        <v>OBESIDADE I</v>
      </c>
      <c r="AE3563" s="207" t="s">
        <v>135</v>
      </c>
      <c r="AF3563" s="153" t="s">
        <v>130</v>
      </c>
      <c r="AG3563" s="159"/>
      <c r="AH3563" s="153"/>
      <c r="AI3563" s="161"/>
      <c r="AJ3563" s="153"/>
      <c r="AK3563" s="153"/>
      <c r="AL3563" s="207"/>
      <c r="AM3563" s="207"/>
      <c r="AN3563" s="207"/>
      <c r="AO3563" s="207"/>
      <c r="AP3563" s="147" t="s">
        <v>466</v>
      </c>
      <c r="AQ3563" s="147"/>
      <c r="AR3563" s="147"/>
      <c r="AS3563" s="209" t="s">
        <v>68</v>
      </c>
      <c r="AT3563" s="223" t="str">
        <f>MONTH(B3563)&amp;"/"&amp;YEAR(B3563)</f>
        <v>1/2024</v>
      </c>
      <c r="AU3563" s="223">
        <f>WEEKNUM(B3563)-WEEKNUM(EOMONTH(B3563,-1)+1)+1</f>
        <v>1</v>
      </c>
      <c r="AV3563" s="209" t="str">
        <f>MONTH(R3563)&amp;"/"&amp;YEAR(R3563)</f>
        <v>7/2025</v>
      </c>
      <c r="AW3563" s="209">
        <f>WEEKNUM(R3563)-WEEKNUM(EOMONTH(R3563,-1)+1)+1</f>
        <v>2</v>
      </c>
      <c r="AX3563" s="209">
        <f>IF(BB3563="S",IF(Q3563="1. Aceitou o programa",R3563-B3563,0),0)</f>
        <v>0</v>
      </c>
      <c r="AY3563" s="209">
        <f>IF(BB3563="S",IF(AND(S3563&lt;&gt;"",R3563&lt;&gt;""),S3563-R3563,0),0)</f>
        <v>207</v>
      </c>
      <c r="AZ3563" s="209">
        <f>IF(BB3563="S",IF(Q3563="1. Aceitou o programa",IF(OR(X3563="Não se Aplica",X3563=""),IF(OR(W3563="Não se Aplica",W3563=""),0,W3563-V3563),AVERAGE(X3563-W3563,W3563-V3563)),0),0)</f>
        <v>0</v>
      </c>
      <c r="BA3563" s="209">
        <f>IF(BB3563="S",IF(AND(Q3563="1. Aceitou o programa",AH3563="Realizada"),IFERROR(IF(AG3563="",0,AG3563-R3563),0),0),0)</f>
        <v>0</v>
      </c>
      <c r="BB3563" s="209" t="str">
        <f>_xlfn.XLOOKUP(U3563,'Lista Suspensa'!$AA$20:$AA$23,'Lista Suspensa'!$AB$20:$AB$23,"N/A")</f>
        <v>S</v>
      </c>
    </row>
    <row r="3564" spans="1:54" ht="12" customHeight="1">
      <c r="A3564" s="151" t="s">
        <v>121</v>
      </c>
      <c r="B3564" s="152">
        <v>45292</v>
      </c>
      <c r="C3564" s="153" t="s">
        <v>122</v>
      </c>
      <c r="D3564" s="153" t="s">
        <v>56</v>
      </c>
      <c r="E3564" s="244">
        <v>94317782</v>
      </c>
      <c r="F3564" s="144" t="s">
        <v>6515</v>
      </c>
      <c r="G3564" s="230"/>
      <c r="H3564" s="154">
        <v>34427</v>
      </c>
      <c r="I3564" s="153">
        <v>32</v>
      </c>
      <c r="J3564" s="148" t="s">
        <v>70</v>
      </c>
      <c r="K3564" s="153"/>
      <c r="L3564" s="153"/>
      <c r="M3564" s="153"/>
      <c r="N3564" s="153"/>
      <c r="O3564" s="155" t="s">
        <v>6516</v>
      </c>
      <c r="P3564" s="156" t="s">
        <v>60</v>
      </c>
      <c r="Q3564" s="157" t="s">
        <v>6294</v>
      </c>
      <c r="R3564" s="158">
        <v>45842</v>
      </c>
      <c r="S3564" s="159">
        <v>46052</v>
      </c>
      <c r="T3564" s="159" t="s">
        <v>62</v>
      </c>
      <c r="U3564" s="159" t="s">
        <v>6152</v>
      </c>
      <c r="V3564" s="154">
        <v>45842</v>
      </c>
      <c r="W3564" s="154"/>
      <c r="X3564" s="154"/>
      <c r="Y3564" s="160"/>
      <c r="Z3564" s="160"/>
      <c r="AA3564" s="153">
        <v>107</v>
      </c>
      <c r="AB3564" s="153">
        <v>1.73</v>
      </c>
      <c r="AC3564" s="182">
        <f t="shared" si="112"/>
        <v>35.751278024658355</v>
      </c>
      <c r="AD3564" s="153" t="str">
        <f t="shared" si="113"/>
        <v>OBESIDADE II</v>
      </c>
      <c r="AE3564" s="207" t="s">
        <v>135</v>
      </c>
      <c r="AF3564" s="153" t="s">
        <v>130</v>
      </c>
      <c r="AG3564" s="159"/>
      <c r="AH3564" s="153"/>
      <c r="AI3564" s="161"/>
      <c r="AJ3564" s="153"/>
      <c r="AK3564" s="153"/>
      <c r="AL3564" s="207"/>
      <c r="AM3564" s="207"/>
      <c r="AN3564" s="207"/>
      <c r="AO3564" s="207"/>
      <c r="AP3564" s="147" t="s">
        <v>466</v>
      </c>
      <c r="AQ3564" s="147"/>
      <c r="AR3564" s="147"/>
      <c r="AS3564" s="209" t="s">
        <v>68</v>
      </c>
      <c r="AT3564" s="223" t="str">
        <f>MONTH(B3564)&amp;"/"&amp;YEAR(B3564)</f>
        <v>1/2024</v>
      </c>
      <c r="AU3564" s="223">
        <f>WEEKNUM(B3564)-WEEKNUM(EOMONTH(B3564,-1)+1)+1</f>
        <v>1</v>
      </c>
      <c r="AV3564" s="209" t="str">
        <f>MONTH(R3564)&amp;"/"&amp;YEAR(R3564)</f>
        <v>7/2025</v>
      </c>
      <c r="AW3564" s="209">
        <f>WEEKNUM(R3564)-WEEKNUM(EOMONTH(R3564,-1)+1)+1</f>
        <v>1</v>
      </c>
      <c r="AX3564" s="209">
        <f>IF(BB3564="S",IF(Q3564="1. Aceitou o programa",R3564-B3564,0),0)</f>
        <v>0</v>
      </c>
      <c r="AY3564" s="209">
        <f>IF(BB3564="S",IF(AND(S3564&lt;&gt;"",R3564&lt;&gt;""),S3564-R3564,0),0)</f>
        <v>210</v>
      </c>
      <c r="AZ3564" s="209">
        <f>IF(BB3564="S",IF(Q3564="1. Aceitou o programa",IF(OR(X3564="Não se Aplica",X3564=""),IF(OR(W3564="Não se Aplica",W3564=""),0,W3564-V3564),AVERAGE(X3564-W3564,W3564-V3564)),0),0)</f>
        <v>0</v>
      </c>
      <c r="BA3564" s="209">
        <f>IF(BB3564="S",IF(AND(Q3564="1. Aceitou o programa",AH3564="Realizada"),IFERROR(IF(AG3564="",0,AG3564-R3564),0),0),0)</f>
        <v>0</v>
      </c>
      <c r="BB3564" s="209" t="str">
        <f>_xlfn.XLOOKUP(U3564,'Lista Suspensa'!$AA$20:$AA$23,'Lista Suspensa'!$AB$20:$AB$23,"N/A")</f>
        <v>S</v>
      </c>
    </row>
    <row r="3565" spans="1:54" ht="12" customHeight="1">
      <c r="A3565" s="151" t="s">
        <v>121</v>
      </c>
      <c r="B3565" s="152">
        <v>45292</v>
      </c>
      <c r="C3565" s="153" t="s">
        <v>122</v>
      </c>
      <c r="D3565" s="153" t="s">
        <v>56</v>
      </c>
      <c r="E3565" s="244">
        <v>88209697</v>
      </c>
      <c r="F3565" s="144" t="s">
        <v>6517</v>
      </c>
      <c r="G3565" s="230"/>
      <c r="H3565" s="154">
        <v>33048</v>
      </c>
      <c r="I3565" s="153">
        <v>35</v>
      </c>
      <c r="J3565" s="148" t="s">
        <v>70</v>
      </c>
      <c r="K3565" s="153"/>
      <c r="L3565" s="153"/>
      <c r="M3565" s="153"/>
      <c r="N3565" s="153"/>
      <c r="O3565" s="155" t="s">
        <v>6518</v>
      </c>
      <c r="P3565" s="156" t="s">
        <v>60</v>
      </c>
      <c r="Q3565" s="157" t="s">
        <v>6294</v>
      </c>
      <c r="R3565" s="158">
        <v>45834</v>
      </c>
      <c r="S3565" s="159">
        <v>46052</v>
      </c>
      <c r="T3565" s="159" t="s">
        <v>62</v>
      </c>
      <c r="U3565" s="159" t="s">
        <v>6152</v>
      </c>
      <c r="V3565" s="154">
        <v>45834</v>
      </c>
      <c r="W3565" s="154"/>
      <c r="X3565" s="154"/>
      <c r="Y3565" s="160" t="s">
        <v>6519</v>
      </c>
      <c r="Z3565" s="160"/>
      <c r="AA3565" s="153">
        <v>110</v>
      </c>
      <c r="AB3565" s="153">
        <v>1.63</v>
      </c>
      <c r="AC3565" s="182">
        <f t="shared" si="112"/>
        <v>41.401633482630139</v>
      </c>
      <c r="AD3565" s="153" t="str">
        <f t="shared" si="113"/>
        <v>OBESIDADE III</v>
      </c>
      <c r="AE3565" s="207" t="s">
        <v>135</v>
      </c>
      <c r="AF3565" s="153" t="s">
        <v>130</v>
      </c>
      <c r="AG3565" s="159"/>
      <c r="AH3565" s="153"/>
      <c r="AI3565" s="161"/>
      <c r="AJ3565" s="153"/>
      <c r="AK3565" s="153"/>
      <c r="AL3565" s="207"/>
      <c r="AM3565" s="207"/>
      <c r="AN3565" s="207"/>
      <c r="AO3565" s="207"/>
      <c r="AP3565" s="147" t="s">
        <v>466</v>
      </c>
      <c r="AQ3565" s="147"/>
      <c r="AR3565" s="147"/>
      <c r="AS3565" s="209" t="s">
        <v>68</v>
      </c>
      <c r="AT3565" s="223" t="str">
        <f>MONTH(B3565)&amp;"/"&amp;YEAR(B3565)</f>
        <v>1/2024</v>
      </c>
      <c r="AU3565" s="223">
        <f>WEEKNUM(B3565)-WEEKNUM(EOMONTH(B3565,-1)+1)+1</f>
        <v>1</v>
      </c>
      <c r="AV3565" s="209" t="str">
        <f>MONTH(R3565)&amp;"/"&amp;YEAR(R3565)</f>
        <v>6/2025</v>
      </c>
      <c r="AW3565" s="209">
        <f>WEEKNUM(R3565)-WEEKNUM(EOMONTH(R3565,-1)+1)+1</f>
        <v>4</v>
      </c>
      <c r="AX3565" s="209">
        <f>IF(BB3565="S",IF(Q3565="1. Aceitou o programa",R3565-B3565,0),0)</f>
        <v>0</v>
      </c>
      <c r="AY3565" s="209">
        <f>IF(BB3565="S",IF(AND(S3565&lt;&gt;"",R3565&lt;&gt;""),S3565-R3565,0),0)</f>
        <v>218</v>
      </c>
      <c r="AZ3565" s="209">
        <f>IF(BB3565="S",IF(Q3565="1. Aceitou o programa",IF(OR(X3565="Não se Aplica",X3565=""),IF(OR(W3565="Não se Aplica",W3565=""),0,W3565-V3565),AVERAGE(X3565-W3565,W3565-V3565)),0),0)</f>
        <v>0</v>
      </c>
      <c r="BA3565" s="209">
        <f>IF(BB3565="S",IF(AND(Q3565="1. Aceitou o programa",AH3565="Realizada"),IFERROR(IF(AG3565="",0,AG3565-R3565),0),0),0)</f>
        <v>0</v>
      </c>
      <c r="BB3565" s="209" t="str">
        <f>_xlfn.XLOOKUP(U3565,'Lista Suspensa'!$AA$20:$AA$23,'Lista Suspensa'!$AB$20:$AB$23,"N/A")</f>
        <v>S</v>
      </c>
    </row>
    <row r="3566" spans="1:54" ht="12" customHeight="1">
      <c r="A3566" s="151" t="s">
        <v>121</v>
      </c>
      <c r="B3566" s="152">
        <v>45292</v>
      </c>
      <c r="C3566" s="153" t="s">
        <v>122</v>
      </c>
      <c r="D3566" s="153" t="s">
        <v>185</v>
      </c>
      <c r="E3566" s="244">
        <v>89316449</v>
      </c>
      <c r="F3566" s="144" t="s">
        <v>6520</v>
      </c>
      <c r="G3566" s="230"/>
      <c r="H3566" s="154">
        <v>28784</v>
      </c>
      <c r="I3566" s="153">
        <v>47</v>
      </c>
      <c r="J3566" s="148" t="s">
        <v>70</v>
      </c>
      <c r="K3566" s="153" t="s">
        <v>6521</v>
      </c>
      <c r="L3566" s="153"/>
      <c r="M3566" s="153"/>
      <c r="N3566" s="153"/>
      <c r="O3566" s="155">
        <v>27997533162</v>
      </c>
      <c r="P3566" s="156" t="s">
        <v>60</v>
      </c>
      <c r="Q3566" s="157" t="s">
        <v>6294</v>
      </c>
      <c r="R3566" s="158">
        <v>45833</v>
      </c>
      <c r="S3566" s="159">
        <v>46052</v>
      </c>
      <c r="T3566" s="159" t="s">
        <v>62</v>
      </c>
      <c r="U3566" s="159" t="s">
        <v>6152</v>
      </c>
      <c r="V3566" s="154">
        <v>45833</v>
      </c>
      <c r="W3566" s="154"/>
      <c r="X3566" s="154"/>
      <c r="Y3566" s="160"/>
      <c r="Z3566" s="160"/>
      <c r="AA3566" s="153">
        <v>80</v>
      </c>
      <c r="AB3566" s="153">
        <v>1.62</v>
      </c>
      <c r="AC3566" s="182">
        <f t="shared" si="112"/>
        <v>30.48315805517451</v>
      </c>
      <c r="AD3566" s="153" t="str">
        <f t="shared" si="113"/>
        <v>OBESIDADE I</v>
      </c>
      <c r="AE3566" s="207" t="s">
        <v>135</v>
      </c>
      <c r="AF3566" s="153" t="s">
        <v>130</v>
      </c>
      <c r="AG3566" s="159"/>
      <c r="AH3566" s="153"/>
      <c r="AI3566" s="161"/>
      <c r="AJ3566" s="153"/>
      <c r="AK3566" s="153"/>
      <c r="AL3566" s="207"/>
      <c r="AM3566" s="207"/>
      <c r="AN3566" s="207"/>
      <c r="AO3566" s="207"/>
      <c r="AP3566" s="147" t="s">
        <v>466</v>
      </c>
      <c r="AQ3566" s="147"/>
      <c r="AR3566" s="147"/>
      <c r="AS3566" s="209" t="s">
        <v>68</v>
      </c>
      <c r="AT3566" s="223" t="str">
        <f>MONTH(B3566)&amp;"/"&amp;YEAR(B3566)</f>
        <v>1/2024</v>
      </c>
      <c r="AU3566" s="223">
        <f>WEEKNUM(B3566)-WEEKNUM(EOMONTH(B3566,-1)+1)+1</f>
        <v>1</v>
      </c>
      <c r="AV3566" s="209" t="str">
        <f>MONTH(R3566)&amp;"/"&amp;YEAR(R3566)</f>
        <v>6/2025</v>
      </c>
      <c r="AW3566" s="209">
        <f>WEEKNUM(R3566)-WEEKNUM(EOMONTH(R3566,-1)+1)+1</f>
        <v>4</v>
      </c>
      <c r="AX3566" s="209">
        <f>IF(BB3566="S",IF(Q3566="1. Aceitou o programa",R3566-B3566,0),0)</f>
        <v>0</v>
      </c>
      <c r="AY3566" s="209">
        <f>IF(BB3566="S",IF(AND(S3566&lt;&gt;"",R3566&lt;&gt;""),S3566-R3566,0),0)</f>
        <v>219</v>
      </c>
      <c r="AZ3566" s="209">
        <f>IF(BB3566="S",IF(Q3566="1. Aceitou o programa",IF(OR(X3566="Não se Aplica",X3566=""),IF(OR(W3566="Não se Aplica",W3566=""),0,W3566-V3566),AVERAGE(X3566-W3566,W3566-V3566)),0),0)</f>
        <v>0</v>
      </c>
      <c r="BA3566" s="209">
        <f>IF(BB3566="S",IF(AND(Q3566="1. Aceitou o programa",AH3566="Realizada"),IFERROR(IF(AG3566="",0,AG3566-R3566),0),0),0)</f>
        <v>0</v>
      </c>
      <c r="BB3566" s="209" t="str">
        <f>_xlfn.XLOOKUP(U3566,'Lista Suspensa'!$AA$20:$AA$23,'Lista Suspensa'!$AB$20:$AB$23,"N/A")</f>
        <v>S</v>
      </c>
    </row>
    <row r="3567" spans="1:54" ht="12" customHeight="1">
      <c r="A3567" s="151" t="s">
        <v>121</v>
      </c>
      <c r="B3567" s="152">
        <v>45292</v>
      </c>
      <c r="C3567" s="153" t="s">
        <v>122</v>
      </c>
      <c r="D3567" s="153" t="s">
        <v>342</v>
      </c>
      <c r="E3567" s="244">
        <v>93861938</v>
      </c>
      <c r="F3567" s="144" t="s">
        <v>6522</v>
      </c>
      <c r="G3567" s="230"/>
      <c r="H3567" s="154">
        <v>30219</v>
      </c>
      <c r="I3567" s="153">
        <v>43</v>
      </c>
      <c r="J3567" s="148" t="s">
        <v>70</v>
      </c>
      <c r="K3567" s="153" t="s">
        <v>59</v>
      </c>
      <c r="L3567" s="153"/>
      <c r="M3567" s="153"/>
      <c r="N3567" s="153"/>
      <c r="O3567" s="155" t="s">
        <v>6523</v>
      </c>
      <c r="P3567" s="156" t="s">
        <v>60</v>
      </c>
      <c r="Q3567" s="157" t="s">
        <v>6294</v>
      </c>
      <c r="R3567" s="158">
        <v>45833</v>
      </c>
      <c r="S3567" s="159">
        <v>46052</v>
      </c>
      <c r="T3567" s="159" t="s">
        <v>62</v>
      </c>
      <c r="U3567" s="159" t="s">
        <v>6152</v>
      </c>
      <c r="V3567" s="154">
        <v>45833</v>
      </c>
      <c r="W3567" s="154"/>
      <c r="X3567" s="154"/>
      <c r="Y3567" s="160"/>
      <c r="Z3567" s="160"/>
      <c r="AA3567" s="153">
        <v>87.5</v>
      </c>
      <c r="AB3567" s="153">
        <v>1.55</v>
      </c>
      <c r="AC3567" s="182">
        <f t="shared" si="112"/>
        <v>36.420395421435998</v>
      </c>
      <c r="AD3567" s="153" t="str">
        <f t="shared" si="113"/>
        <v>OBESIDADE II</v>
      </c>
      <c r="AE3567" s="207" t="s">
        <v>135</v>
      </c>
      <c r="AF3567" s="153" t="s">
        <v>130</v>
      </c>
      <c r="AG3567" s="159"/>
      <c r="AH3567" s="153"/>
      <c r="AI3567" s="161"/>
      <c r="AJ3567" s="153"/>
      <c r="AK3567" s="153"/>
      <c r="AL3567" s="207"/>
      <c r="AM3567" s="207"/>
      <c r="AN3567" s="207"/>
      <c r="AO3567" s="207"/>
      <c r="AP3567" s="147" t="s">
        <v>466</v>
      </c>
      <c r="AQ3567" s="147"/>
      <c r="AR3567" s="147"/>
      <c r="AS3567" s="209" t="s">
        <v>68</v>
      </c>
      <c r="AT3567" s="223" t="str">
        <f>MONTH(B3567)&amp;"/"&amp;YEAR(B3567)</f>
        <v>1/2024</v>
      </c>
      <c r="AU3567" s="223">
        <f>WEEKNUM(B3567)-WEEKNUM(EOMONTH(B3567,-1)+1)+1</f>
        <v>1</v>
      </c>
      <c r="AV3567" s="209" t="str">
        <f>MONTH(R3567)&amp;"/"&amp;YEAR(R3567)</f>
        <v>6/2025</v>
      </c>
      <c r="AW3567" s="209">
        <f>WEEKNUM(R3567)-WEEKNUM(EOMONTH(R3567,-1)+1)+1</f>
        <v>4</v>
      </c>
      <c r="AX3567" s="209">
        <f>IF(BB3567="S",IF(Q3567="1. Aceitou o programa",R3567-B3567,0),0)</f>
        <v>0</v>
      </c>
      <c r="AY3567" s="209">
        <f>IF(BB3567="S",IF(AND(S3567&lt;&gt;"",R3567&lt;&gt;""),S3567-R3567,0),0)</f>
        <v>219</v>
      </c>
      <c r="AZ3567" s="209">
        <f>IF(BB3567="S",IF(Q3567="1. Aceitou o programa",IF(OR(X3567="Não se Aplica",X3567=""),IF(OR(W3567="Não se Aplica",W3567=""),0,W3567-V3567),AVERAGE(X3567-W3567,W3567-V3567)),0),0)</f>
        <v>0</v>
      </c>
      <c r="BA3567" s="209">
        <f>IF(BB3567="S",IF(AND(Q3567="1. Aceitou o programa",AH3567="Realizada"),IFERROR(IF(AG3567="",0,AG3567-R3567),0),0),0)</f>
        <v>0</v>
      </c>
      <c r="BB3567" s="209" t="str">
        <f>_xlfn.XLOOKUP(U3567,'Lista Suspensa'!$AA$20:$AA$23,'Lista Suspensa'!$AB$20:$AB$23,"N/A")</f>
        <v>S</v>
      </c>
    </row>
    <row r="3568" spans="1:54" ht="12" customHeight="1">
      <c r="A3568" s="151" t="s">
        <v>121</v>
      </c>
      <c r="B3568" s="152">
        <v>45292</v>
      </c>
      <c r="C3568" s="153" t="s">
        <v>122</v>
      </c>
      <c r="D3568" s="153" t="s">
        <v>342</v>
      </c>
      <c r="E3568" s="244">
        <v>76144362</v>
      </c>
      <c r="F3568" s="144" t="s">
        <v>6524</v>
      </c>
      <c r="G3568" s="230"/>
      <c r="H3568" s="154">
        <v>34608</v>
      </c>
      <c r="I3568" s="153">
        <v>31</v>
      </c>
      <c r="J3568" s="148" t="s">
        <v>58</v>
      </c>
      <c r="K3568" s="153"/>
      <c r="L3568" s="153"/>
      <c r="M3568" s="153"/>
      <c r="N3568" s="153"/>
      <c r="O3568" s="155" t="s">
        <v>6525</v>
      </c>
      <c r="P3568" s="156" t="s">
        <v>60</v>
      </c>
      <c r="Q3568" s="157" t="s">
        <v>6294</v>
      </c>
      <c r="R3568" s="158">
        <v>45833</v>
      </c>
      <c r="S3568" s="159">
        <v>46052</v>
      </c>
      <c r="T3568" s="159" t="s">
        <v>62</v>
      </c>
      <c r="U3568" s="159" t="s">
        <v>6152</v>
      </c>
      <c r="V3568" s="154">
        <v>45833</v>
      </c>
      <c r="W3568" s="154"/>
      <c r="X3568" s="154"/>
      <c r="Y3568" s="160"/>
      <c r="Z3568" s="160"/>
      <c r="AA3568" s="153">
        <v>160</v>
      </c>
      <c r="AB3568" s="153">
        <v>1.85</v>
      </c>
      <c r="AC3568" s="182">
        <f t="shared" si="112"/>
        <v>46.749452154857558</v>
      </c>
      <c r="AD3568" s="153" t="str">
        <f t="shared" si="113"/>
        <v>OBESIDADE III</v>
      </c>
      <c r="AE3568" s="207" t="s">
        <v>135</v>
      </c>
      <c r="AF3568" s="153" t="s">
        <v>130</v>
      </c>
      <c r="AG3568" s="159"/>
      <c r="AH3568" s="153"/>
      <c r="AI3568" s="161"/>
      <c r="AJ3568" s="153"/>
      <c r="AK3568" s="153"/>
      <c r="AL3568" s="207"/>
      <c r="AM3568" s="207"/>
      <c r="AN3568" s="207"/>
      <c r="AO3568" s="207"/>
      <c r="AP3568" s="147" t="s">
        <v>466</v>
      </c>
      <c r="AQ3568" s="147"/>
      <c r="AR3568" s="147"/>
      <c r="AS3568" s="209" t="s">
        <v>68</v>
      </c>
      <c r="AT3568" s="223" t="str">
        <f>MONTH(B3568)&amp;"/"&amp;YEAR(B3568)</f>
        <v>1/2024</v>
      </c>
      <c r="AU3568" s="223">
        <f>WEEKNUM(B3568)-WEEKNUM(EOMONTH(B3568,-1)+1)+1</f>
        <v>1</v>
      </c>
      <c r="AV3568" s="209" t="str">
        <f>MONTH(R3568)&amp;"/"&amp;YEAR(R3568)</f>
        <v>6/2025</v>
      </c>
      <c r="AW3568" s="209">
        <f>WEEKNUM(R3568)-WEEKNUM(EOMONTH(R3568,-1)+1)+1</f>
        <v>4</v>
      </c>
      <c r="AX3568" s="209">
        <f>IF(BB3568="S",IF(Q3568="1. Aceitou o programa",R3568-B3568,0),0)</f>
        <v>0</v>
      </c>
      <c r="AY3568" s="209">
        <f>IF(BB3568="S",IF(AND(S3568&lt;&gt;"",R3568&lt;&gt;""),S3568-R3568,0),0)</f>
        <v>219</v>
      </c>
      <c r="AZ3568" s="209">
        <f>IF(BB3568="S",IF(Q3568="1. Aceitou o programa",IF(OR(X3568="Não se Aplica",X3568=""),IF(OR(W3568="Não se Aplica",W3568=""),0,W3568-V3568),AVERAGE(X3568-W3568,W3568-V3568)),0),0)</f>
        <v>0</v>
      </c>
      <c r="BA3568" s="209">
        <f>IF(BB3568="S",IF(AND(Q3568="1. Aceitou o programa",AH3568="Realizada"),IFERROR(IF(AG3568="",0,AG3568-R3568),0),0),0)</f>
        <v>0</v>
      </c>
      <c r="BB3568" s="209" t="str">
        <f>_xlfn.XLOOKUP(U3568,'Lista Suspensa'!$AA$20:$AA$23,'Lista Suspensa'!$AB$20:$AB$23,"N/A")</f>
        <v>S</v>
      </c>
    </row>
    <row r="3569" spans="1:54" ht="12" customHeight="1">
      <c r="A3569" s="151" t="s">
        <v>121</v>
      </c>
      <c r="B3569" s="152">
        <v>45292</v>
      </c>
      <c r="C3569" s="153" t="s">
        <v>122</v>
      </c>
      <c r="D3569" s="153" t="s">
        <v>185</v>
      </c>
      <c r="E3569" s="244">
        <v>88409946</v>
      </c>
      <c r="F3569" s="144" t="s">
        <v>6526</v>
      </c>
      <c r="G3569" s="230"/>
      <c r="H3569" s="154">
        <v>35434</v>
      </c>
      <c r="I3569" s="153">
        <v>29</v>
      </c>
      <c r="J3569" s="148" t="s">
        <v>70</v>
      </c>
      <c r="K3569" s="153"/>
      <c r="L3569" s="153"/>
      <c r="M3569" s="153"/>
      <c r="N3569" s="153"/>
      <c r="O3569" s="155">
        <v>21984107501</v>
      </c>
      <c r="P3569" s="156" t="s">
        <v>60</v>
      </c>
      <c r="Q3569" s="157" t="s">
        <v>6294</v>
      </c>
      <c r="R3569" s="158">
        <v>45833</v>
      </c>
      <c r="S3569" s="159">
        <v>46052</v>
      </c>
      <c r="T3569" s="159" t="s">
        <v>62</v>
      </c>
      <c r="U3569" s="159" t="s">
        <v>6152</v>
      </c>
      <c r="V3569" s="154">
        <v>45833</v>
      </c>
      <c r="W3569" s="154"/>
      <c r="X3569" s="154"/>
      <c r="Y3569" s="160"/>
      <c r="Z3569" s="160"/>
      <c r="AA3569" s="153">
        <v>108</v>
      </c>
      <c r="AB3569" s="153">
        <v>1.73</v>
      </c>
      <c r="AC3569" s="182">
        <f t="shared" si="112"/>
        <v>36.085402118346749</v>
      </c>
      <c r="AD3569" s="153" t="str">
        <f t="shared" si="113"/>
        <v>OBESIDADE II</v>
      </c>
      <c r="AE3569" s="207" t="s">
        <v>135</v>
      </c>
      <c r="AF3569" s="153" t="s">
        <v>130</v>
      </c>
      <c r="AG3569" s="159"/>
      <c r="AH3569" s="153"/>
      <c r="AI3569" s="161"/>
      <c r="AJ3569" s="153"/>
      <c r="AK3569" s="153"/>
      <c r="AL3569" s="207"/>
      <c r="AM3569" s="207"/>
      <c r="AN3569" s="207"/>
      <c r="AO3569" s="207"/>
      <c r="AP3569" s="147" t="s">
        <v>466</v>
      </c>
      <c r="AQ3569" s="147"/>
      <c r="AR3569" s="147"/>
      <c r="AS3569" s="209" t="s">
        <v>68</v>
      </c>
      <c r="AT3569" s="223" t="str">
        <f>MONTH(B3569)&amp;"/"&amp;YEAR(B3569)</f>
        <v>1/2024</v>
      </c>
      <c r="AU3569" s="223">
        <f>WEEKNUM(B3569)-WEEKNUM(EOMONTH(B3569,-1)+1)+1</f>
        <v>1</v>
      </c>
      <c r="AV3569" s="209" t="str">
        <f>MONTH(R3569)&amp;"/"&amp;YEAR(R3569)</f>
        <v>6/2025</v>
      </c>
      <c r="AW3569" s="209">
        <f>WEEKNUM(R3569)-WEEKNUM(EOMONTH(R3569,-1)+1)+1</f>
        <v>4</v>
      </c>
      <c r="AX3569" s="209">
        <f>IF(BB3569="S",IF(Q3569="1. Aceitou o programa",R3569-B3569,0),0)</f>
        <v>0</v>
      </c>
      <c r="AY3569" s="209">
        <f>IF(BB3569="S",IF(AND(S3569&lt;&gt;"",R3569&lt;&gt;""),S3569-R3569,0),0)</f>
        <v>219</v>
      </c>
      <c r="AZ3569" s="209">
        <f>IF(BB3569="S",IF(Q3569="1. Aceitou o programa",IF(OR(X3569="Não se Aplica",X3569=""),IF(OR(W3569="Não se Aplica",W3569=""),0,W3569-V3569),AVERAGE(X3569-W3569,W3569-V3569)),0),0)</f>
        <v>0</v>
      </c>
      <c r="BA3569" s="209">
        <f>IF(BB3569="S",IF(AND(Q3569="1. Aceitou o programa",AH3569="Realizada"),IFERROR(IF(AG3569="",0,AG3569-R3569),0),0),0)</f>
        <v>0</v>
      </c>
      <c r="BB3569" s="209" t="str">
        <f>_xlfn.XLOOKUP(U3569,'Lista Suspensa'!$AA$20:$AA$23,'Lista Suspensa'!$AB$20:$AB$23,"N/A")</f>
        <v>S</v>
      </c>
    </row>
    <row r="3570" spans="1:54" ht="12" customHeight="1">
      <c r="A3570" s="151" t="s">
        <v>121</v>
      </c>
      <c r="B3570" s="152">
        <v>45292</v>
      </c>
      <c r="C3570" s="153" t="s">
        <v>122</v>
      </c>
      <c r="D3570" s="153" t="s">
        <v>178</v>
      </c>
      <c r="E3570" s="244">
        <v>94056179</v>
      </c>
      <c r="F3570" s="144" t="s">
        <v>6527</v>
      </c>
      <c r="G3570" s="230"/>
      <c r="H3570" s="154">
        <v>37298</v>
      </c>
      <c r="I3570" s="153">
        <v>24</v>
      </c>
      <c r="J3570" s="148" t="s">
        <v>70</v>
      </c>
      <c r="K3570" s="153"/>
      <c r="L3570" s="153"/>
      <c r="M3570" s="153"/>
      <c r="N3570" s="153"/>
      <c r="O3570" s="155">
        <v>22999943203</v>
      </c>
      <c r="P3570" s="156" t="s">
        <v>60</v>
      </c>
      <c r="Q3570" s="157" t="s">
        <v>6294</v>
      </c>
      <c r="R3570" s="158">
        <v>45832</v>
      </c>
      <c r="S3570" s="159">
        <v>46052</v>
      </c>
      <c r="T3570" s="159" t="s">
        <v>62</v>
      </c>
      <c r="U3570" s="159" t="s">
        <v>6152</v>
      </c>
      <c r="V3570" s="154">
        <v>45832</v>
      </c>
      <c r="W3570" s="154"/>
      <c r="X3570" s="154"/>
      <c r="Y3570" s="160"/>
      <c r="Z3570" s="160"/>
      <c r="AA3570" s="153">
        <v>132</v>
      </c>
      <c r="AB3570" s="153">
        <v>1.72</v>
      </c>
      <c r="AC3570" s="182">
        <f t="shared" si="112"/>
        <v>44.618712817739322</v>
      </c>
      <c r="AD3570" s="153" t="str">
        <f t="shared" si="113"/>
        <v>OBESIDADE III</v>
      </c>
      <c r="AE3570" s="207" t="s">
        <v>135</v>
      </c>
      <c r="AF3570" s="153" t="s">
        <v>130</v>
      </c>
      <c r="AG3570" s="159"/>
      <c r="AH3570" s="153"/>
      <c r="AI3570" s="161"/>
      <c r="AJ3570" s="153"/>
      <c r="AK3570" s="153"/>
      <c r="AL3570" s="207"/>
      <c r="AM3570" s="207"/>
      <c r="AN3570" s="207"/>
      <c r="AO3570" s="207"/>
      <c r="AP3570" s="147" t="s">
        <v>466</v>
      </c>
      <c r="AQ3570" s="147"/>
      <c r="AR3570" s="147"/>
      <c r="AS3570" s="209" t="s">
        <v>68</v>
      </c>
      <c r="AT3570" s="223" t="str">
        <f>MONTH(B3570)&amp;"/"&amp;YEAR(B3570)</f>
        <v>1/2024</v>
      </c>
      <c r="AU3570" s="223">
        <f>WEEKNUM(B3570)-WEEKNUM(EOMONTH(B3570,-1)+1)+1</f>
        <v>1</v>
      </c>
      <c r="AV3570" s="209" t="str">
        <f>MONTH(R3570)&amp;"/"&amp;YEAR(R3570)</f>
        <v>6/2025</v>
      </c>
      <c r="AW3570" s="209">
        <f>WEEKNUM(R3570)-WEEKNUM(EOMONTH(R3570,-1)+1)+1</f>
        <v>4</v>
      </c>
      <c r="AX3570" s="209">
        <f>IF(BB3570="S",IF(Q3570="1. Aceitou o programa",R3570-B3570,0),0)</f>
        <v>0</v>
      </c>
      <c r="AY3570" s="209">
        <f>IF(BB3570="S",IF(AND(S3570&lt;&gt;"",R3570&lt;&gt;""),S3570-R3570,0),0)</f>
        <v>220</v>
      </c>
      <c r="AZ3570" s="209">
        <f>IF(BB3570="S",IF(Q3570="1. Aceitou o programa",IF(OR(X3570="Não se Aplica",X3570=""),IF(OR(W3570="Não se Aplica",W3570=""),0,W3570-V3570),AVERAGE(X3570-W3570,W3570-V3570)),0),0)</f>
        <v>0</v>
      </c>
      <c r="BA3570" s="209">
        <f>IF(BB3570="S",IF(AND(Q3570="1. Aceitou o programa",AH3570="Realizada"),IFERROR(IF(AG3570="",0,AG3570-R3570),0),0),0)</f>
        <v>0</v>
      </c>
      <c r="BB3570" s="209" t="str">
        <f>_xlfn.XLOOKUP(U3570,'Lista Suspensa'!$AA$20:$AA$23,'Lista Suspensa'!$AB$20:$AB$23,"N/A")</f>
        <v>S</v>
      </c>
    </row>
    <row r="3571" spans="1:54" ht="12" customHeight="1">
      <c r="A3571" s="151" t="s">
        <v>121</v>
      </c>
      <c r="B3571" s="152">
        <v>45292</v>
      </c>
      <c r="C3571" s="153" t="s">
        <v>122</v>
      </c>
      <c r="D3571" s="153" t="s">
        <v>228</v>
      </c>
      <c r="E3571" s="244">
        <v>89525364</v>
      </c>
      <c r="F3571" s="144" t="s">
        <v>6528</v>
      </c>
      <c r="G3571" s="230"/>
      <c r="H3571" s="154">
        <v>29746</v>
      </c>
      <c r="I3571" s="153">
        <v>44</v>
      </c>
      <c r="J3571" s="148" t="s">
        <v>70</v>
      </c>
      <c r="K3571" s="153" t="s">
        <v>101</v>
      </c>
      <c r="L3571" s="153"/>
      <c r="M3571" s="153"/>
      <c r="N3571" s="153"/>
      <c r="O3571" s="155" t="s">
        <v>6529</v>
      </c>
      <c r="P3571" s="156" t="s">
        <v>60</v>
      </c>
      <c r="Q3571" s="157" t="s">
        <v>6294</v>
      </c>
      <c r="R3571" s="158">
        <v>45831</v>
      </c>
      <c r="S3571" s="159">
        <v>46052</v>
      </c>
      <c r="T3571" s="159" t="s">
        <v>62</v>
      </c>
      <c r="U3571" s="159" t="s">
        <v>6152</v>
      </c>
      <c r="V3571" s="154">
        <v>45831</v>
      </c>
      <c r="W3571" s="154"/>
      <c r="X3571" s="154"/>
      <c r="Y3571" s="160"/>
      <c r="Z3571" s="160"/>
      <c r="AA3571" s="153">
        <v>96</v>
      </c>
      <c r="AB3571" s="153">
        <v>1.57</v>
      </c>
      <c r="AC3571" s="182">
        <f t="shared" si="112"/>
        <v>38.946813258144346</v>
      </c>
      <c r="AD3571" s="153" t="str">
        <f t="shared" si="113"/>
        <v>OBESIDADE II</v>
      </c>
      <c r="AE3571" s="207" t="s">
        <v>135</v>
      </c>
      <c r="AF3571" s="153" t="s">
        <v>130</v>
      </c>
      <c r="AG3571" s="159"/>
      <c r="AH3571" s="153"/>
      <c r="AI3571" s="161"/>
      <c r="AJ3571" s="153"/>
      <c r="AK3571" s="153"/>
      <c r="AL3571" s="207"/>
      <c r="AM3571" s="207"/>
      <c r="AN3571" s="207"/>
      <c r="AO3571" s="207"/>
      <c r="AP3571" s="147" t="s">
        <v>466</v>
      </c>
      <c r="AQ3571" s="147"/>
      <c r="AR3571" s="147"/>
      <c r="AS3571" s="209" t="s">
        <v>68</v>
      </c>
      <c r="AT3571" s="223" t="str">
        <f>MONTH(B3571)&amp;"/"&amp;YEAR(B3571)</f>
        <v>1/2024</v>
      </c>
      <c r="AU3571" s="223">
        <f>WEEKNUM(B3571)-WEEKNUM(EOMONTH(B3571,-1)+1)+1</f>
        <v>1</v>
      </c>
      <c r="AV3571" s="209" t="str">
        <f>MONTH(R3571)&amp;"/"&amp;YEAR(R3571)</f>
        <v>6/2025</v>
      </c>
      <c r="AW3571" s="209">
        <f>WEEKNUM(R3571)-WEEKNUM(EOMONTH(R3571,-1)+1)+1</f>
        <v>4</v>
      </c>
      <c r="AX3571" s="209">
        <f>IF(BB3571="S",IF(Q3571="1. Aceitou o programa",R3571-B3571,0),0)</f>
        <v>0</v>
      </c>
      <c r="AY3571" s="209">
        <f>IF(BB3571="S",IF(AND(S3571&lt;&gt;"",R3571&lt;&gt;""),S3571-R3571,0),0)</f>
        <v>221</v>
      </c>
      <c r="AZ3571" s="209">
        <f>IF(BB3571="S",IF(Q3571="1. Aceitou o programa",IF(OR(X3571="Não se Aplica",X3571=""),IF(OR(W3571="Não se Aplica",W3571=""),0,W3571-V3571),AVERAGE(X3571-W3571,W3571-V3571)),0),0)</f>
        <v>0</v>
      </c>
      <c r="BA3571" s="209">
        <f>IF(BB3571="S",IF(AND(Q3571="1. Aceitou o programa",AH3571="Realizada"),IFERROR(IF(AG3571="",0,AG3571-R3571),0),0),0)</f>
        <v>0</v>
      </c>
      <c r="BB3571" s="209" t="str">
        <f>_xlfn.XLOOKUP(U3571,'Lista Suspensa'!$AA$20:$AA$23,'Lista Suspensa'!$AB$20:$AB$23,"N/A")</f>
        <v>S</v>
      </c>
    </row>
    <row r="3572" spans="1:54" ht="12" customHeight="1">
      <c r="A3572" s="151" t="s">
        <v>121</v>
      </c>
      <c r="B3572" s="152">
        <v>45292</v>
      </c>
      <c r="C3572" s="153" t="s">
        <v>122</v>
      </c>
      <c r="D3572" s="153" t="s">
        <v>228</v>
      </c>
      <c r="E3572" s="244">
        <v>81187916</v>
      </c>
      <c r="F3572" s="144" t="s">
        <v>6530</v>
      </c>
      <c r="G3572" s="230"/>
      <c r="H3572" s="154">
        <v>31884</v>
      </c>
      <c r="I3572" s="153">
        <v>39</v>
      </c>
      <c r="J3572" s="148" t="s">
        <v>70</v>
      </c>
      <c r="K3572" s="153"/>
      <c r="L3572" s="153"/>
      <c r="M3572" s="153"/>
      <c r="N3572" s="153"/>
      <c r="O3572" s="155" t="s">
        <v>6531</v>
      </c>
      <c r="P3572" s="156" t="s">
        <v>60</v>
      </c>
      <c r="Q3572" s="157" t="s">
        <v>6294</v>
      </c>
      <c r="R3572" s="158">
        <v>45831</v>
      </c>
      <c r="S3572" s="159">
        <v>46052</v>
      </c>
      <c r="T3572" s="159" t="s">
        <v>62</v>
      </c>
      <c r="U3572" s="159" t="s">
        <v>6152</v>
      </c>
      <c r="V3572" s="154">
        <v>45831</v>
      </c>
      <c r="W3572" s="154"/>
      <c r="X3572" s="154"/>
      <c r="Y3572" s="160"/>
      <c r="Z3572" s="160"/>
      <c r="AA3572" s="153">
        <v>96</v>
      </c>
      <c r="AB3572" s="153">
        <v>1.61</v>
      </c>
      <c r="AC3572" s="182">
        <f t="shared" si="112"/>
        <v>37.035608194128308</v>
      </c>
      <c r="AD3572" s="153" t="str">
        <f t="shared" si="113"/>
        <v>OBESIDADE II</v>
      </c>
      <c r="AE3572" s="207" t="s">
        <v>135</v>
      </c>
      <c r="AF3572" s="153" t="s">
        <v>130</v>
      </c>
      <c r="AG3572" s="159"/>
      <c r="AH3572" s="153"/>
      <c r="AI3572" s="161"/>
      <c r="AJ3572" s="153"/>
      <c r="AK3572" s="153"/>
      <c r="AL3572" s="207"/>
      <c r="AM3572" s="207"/>
      <c r="AN3572" s="207"/>
      <c r="AO3572" s="207"/>
      <c r="AP3572" s="147" t="s">
        <v>466</v>
      </c>
      <c r="AQ3572" s="147"/>
      <c r="AR3572" s="147"/>
      <c r="AS3572" s="209" t="s">
        <v>68</v>
      </c>
      <c r="AT3572" s="223" t="str">
        <f>MONTH(B3572)&amp;"/"&amp;YEAR(B3572)</f>
        <v>1/2024</v>
      </c>
      <c r="AU3572" s="223">
        <f>WEEKNUM(B3572)-WEEKNUM(EOMONTH(B3572,-1)+1)+1</f>
        <v>1</v>
      </c>
      <c r="AV3572" s="209" t="str">
        <f>MONTH(R3572)&amp;"/"&amp;YEAR(R3572)</f>
        <v>6/2025</v>
      </c>
      <c r="AW3572" s="209">
        <f>WEEKNUM(R3572)-WEEKNUM(EOMONTH(R3572,-1)+1)+1</f>
        <v>4</v>
      </c>
      <c r="AX3572" s="209">
        <f>IF(BB3572="S",IF(Q3572="1. Aceitou o programa",R3572-B3572,0),0)</f>
        <v>0</v>
      </c>
      <c r="AY3572" s="209">
        <f>IF(BB3572="S",IF(AND(S3572&lt;&gt;"",R3572&lt;&gt;""),S3572-R3572,0),0)</f>
        <v>221</v>
      </c>
      <c r="AZ3572" s="209">
        <f>IF(BB3572="S",IF(Q3572="1. Aceitou o programa",IF(OR(X3572="Não se Aplica",X3572=""),IF(OR(W3572="Não se Aplica",W3572=""),0,W3572-V3572),AVERAGE(X3572-W3572,W3572-V3572)),0),0)</f>
        <v>0</v>
      </c>
      <c r="BA3572" s="209">
        <f>IF(BB3572="S",IF(AND(Q3572="1. Aceitou o programa",AH3572="Realizada"),IFERROR(IF(AG3572="",0,AG3572-R3572),0),0),0)</f>
        <v>0</v>
      </c>
      <c r="BB3572" s="209" t="str">
        <f>_xlfn.XLOOKUP(U3572,'Lista Suspensa'!$AA$20:$AA$23,'Lista Suspensa'!$AB$20:$AB$23,"N/A")</f>
        <v>S</v>
      </c>
    </row>
    <row r="3573" spans="1:54" ht="12" customHeight="1">
      <c r="A3573" s="151" t="s">
        <v>121</v>
      </c>
      <c r="B3573" s="152">
        <v>45292</v>
      </c>
      <c r="C3573" s="153" t="s">
        <v>122</v>
      </c>
      <c r="D3573" s="153" t="s">
        <v>175</v>
      </c>
      <c r="E3573" s="244">
        <v>93387281</v>
      </c>
      <c r="F3573" s="144" t="s">
        <v>6532</v>
      </c>
      <c r="G3573" s="230"/>
      <c r="H3573" s="154">
        <v>24076</v>
      </c>
      <c r="I3573" s="153">
        <v>60</v>
      </c>
      <c r="J3573" s="148" t="s">
        <v>70</v>
      </c>
      <c r="K3573" s="153" t="s">
        <v>59</v>
      </c>
      <c r="L3573" s="153"/>
      <c r="M3573" s="153"/>
      <c r="N3573" s="153"/>
      <c r="O3573" s="155">
        <v>11981880290</v>
      </c>
      <c r="P3573" s="156" t="s">
        <v>60</v>
      </c>
      <c r="Q3573" s="157" t="s">
        <v>6294</v>
      </c>
      <c r="R3573" s="158">
        <v>45820</v>
      </c>
      <c r="S3573" s="159">
        <v>46052</v>
      </c>
      <c r="T3573" s="159" t="s">
        <v>62</v>
      </c>
      <c r="U3573" s="159" t="s">
        <v>6152</v>
      </c>
      <c r="V3573" s="154">
        <v>45820</v>
      </c>
      <c r="W3573" s="154"/>
      <c r="X3573" s="154"/>
      <c r="Y3573" s="160"/>
      <c r="Z3573" s="160"/>
      <c r="AA3573" s="153">
        <v>105</v>
      </c>
      <c r="AB3573" s="153">
        <v>1.57</v>
      </c>
      <c r="AC3573" s="182">
        <f t="shared" si="112"/>
        <v>42.598077001095376</v>
      </c>
      <c r="AD3573" s="153" t="str">
        <f t="shared" si="113"/>
        <v>OBESIDADE III</v>
      </c>
      <c r="AE3573" s="207"/>
      <c r="AF3573" s="153"/>
      <c r="AG3573" s="159"/>
      <c r="AH3573" s="153"/>
      <c r="AI3573" s="161"/>
      <c r="AJ3573" s="153"/>
      <c r="AK3573" s="153"/>
      <c r="AL3573" s="207" t="s">
        <v>85</v>
      </c>
      <c r="AM3573" s="207" t="s">
        <v>86</v>
      </c>
      <c r="AN3573" s="207"/>
      <c r="AO3573" s="207"/>
      <c r="AP3573" s="147" t="s">
        <v>466</v>
      </c>
      <c r="AQ3573" s="147"/>
      <c r="AR3573" s="147"/>
      <c r="AS3573" s="209" t="s">
        <v>68</v>
      </c>
      <c r="AT3573" s="223" t="str">
        <f>MONTH(B3573)&amp;"/"&amp;YEAR(B3573)</f>
        <v>1/2024</v>
      </c>
      <c r="AU3573" s="223">
        <f>WEEKNUM(B3573)-WEEKNUM(EOMONTH(B3573,-1)+1)+1</f>
        <v>1</v>
      </c>
      <c r="AV3573" s="209" t="str">
        <f>MONTH(R3573)&amp;"/"&amp;YEAR(R3573)</f>
        <v>6/2025</v>
      </c>
      <c r="AW3573" s="209">
        <f>WEEKNUM(R3573)-WEEKNUM(EOMONTH(R3573,-1)+1)+1</f>
        <v>2</v>
      </c>
      <c r="AX3573" s="209">
        <f>IF(BB3573="S",IF(Q3573="1. Aceitou o programa",R3573-B3573,0),0)</f>
        <v>0</v>
      </c>
      <c r="AY3573" s="209">
        <f>IF(BB3573="S",IF(AND(S3573&lt;&gt;"",R3573&lt;&gt;""),S3573-R3573,0),0)</f>
        <v>232</v>
      </c>
      <c r="AZ3573" s="209">
        <f>IF(BB3573="S",IF(Q3573="1. Aceitou o programa",IF(OR(X3573="Não se Aplica",X3573=""),IF(OR(W3573="Não se Aplica",W3573=""),0,W3573-V3573),AVERAGE(X3573-W3573,W3573-V3573)),0),0)</f>
        <v>0</v>
      </c>
      <c r="BA3573" s="209">
        <f>IF(BB3573="S",IF(AND(Q3573="1. Aceitou o programa",AH3573="Realizada"),IFERROR(IF(AG3573="",0,AG3573-R3573),0),0),0)</f>
        <v>0</v>
      </c>
      <c r="BB3573" s="209" t="str">
        <f>_xlfn.XLOOKUP(U3573,'Lista Suspensa'!$AA$20:$AA$23,'Lista Suspensa'!$AB$20:$AB$23,"N/A")</f>
        <v>S</v>
      </c>
    </row>
    <row r="3574" spans="1:54" ht="12" customHeight="1">
      <c r="A3574" s="151" t="s">
        <v>121</v>
      </c>
      <c r="B3574" s="152">
        <v>45292</v>
      </c>
      <c r="C3574" s="153" t="s">
        <v>122</v>
      </c>
      <c r="D3574" s="153" t="s">
        <v>56</v>
      </c>
      <c r="E3574" s="244">
        <v>93969187</v>
      </c>
      <c r="F3574" s="144" t="s">
        <v>6533</v>
      </c>
      <c r="G3574" s="230"/>
      <c r="H3574" s="154">
        <v>28240</v>
      </c>
      <c r="I3574" s="153">
        <v>49</v>
      </c>
      <c r="J3574" s="148" t="s">
        <v>58</v>
      </c>
      <c r="K3574" s="153" t="s">
        <v>59</v>
      </c>
      <c r="L3574" s="153"/>
      <c r="M3574" s="153"/>
      <c r="N3574" s="153"/>
      <c r="O3574" s="155" t="s">
        <v>6534</v>
      </c>
      <c r="P3574" s="156" t="s">
        <v>60</v>
      </c>
      <c r="Q3574" s="157" t="s">
        <v>6294</v>
      </c>
      <c r="R3574" s="158">
        <v>45819</v>
      </c>
      <c r="S3574" s="159">
        <v>45961</v>
      </c>
      <c r="T3574" s="159" t="s">
        <v>62</v>
      </c>
      <c r="U3574" s="159" t="s">
        <v>6152</v>
      </c>
      <c r="V3574" s="154">
        <v>45819</v>
      </c>
      <c r="W3574" s="154"/>
      <c r="X3574" s="154"/>
      <c r="Y3574" s="160" t="s">
        <v>142</v>
      </c>
      <c r="Z3574" s="160"/>
      <c r="AA3574" s="153">
        <v>82</v>
      </c>
      <c r="AB3574" s="153">
        <v>1.65</v>
      </c>
      <c r="AC3574" s="182">
        <f t="shared" si="112"/>
        <v>30.119375573921033</v>
      </c>
      <c r="AD3574" s="153" t="str">
        <f t="shared" si="113"/>
        <v>OBESIDADE I</v>
      </c>
      <c r="AE3574" s="207"/>
      <c r="AF3574" s="153"/>
      <c r="AG3574" s="159"/>
      <c r="AH3574" s="153"/>
      <c r="AI3574" s="161"/>
      <c r="AJ3574" s="153"/>
      <c r="AK3574" s="153"/>
      <c r="AL3574" s="207"/>
      <c r="AM3574" s="207"/>
      <c r="AN3574" s="207"/>
      <c r="AO3574" s="207"/>
      <c r="AP3574" s="147" t="s">
        <v>466</v>
      </c>
      <c r="AQ3574" s="147"/>
      <c r="AR3574" s="147"/>
      <c r="AS3574" s="209" t="s">
        <v>68</v>
      </c>
      <c r="AT3574" s="223" t="str">
        <f>MONTH(B3574)&amp;"/"&amp;YEAR(B3574)</f>
        <v>1/2024</v>
      </c>
      <c r="AU3574" s="223">
        <f>WEEKNUM(B3574)-WEEKNUM(EOMONTH(B3574,-1)+1)+1</f>
        <v>1</v>
      </c>
      <c r="AV3574" s="209" t="str">
        <f>MONTH(R3574)&amp;"/"&amp;YEAR(R3574)</f>
        <v>6/2025</v>
      </c>
      <c r="AW3574" s="209">
        <f>WEEKNUM(R3574)-WEEKNUM(EOMONTH(R3574,-1)+1)+1</f>
        <v>2</v>
      </c>
      <c r="AX3574" s="209">
        <f>IF(BB3574="S",IF(Q3574="1. Aceitou o programa",R3574-B3574,0),0)</f>
        <v>0</v>
      </c>
      <c r="AY3574" s="209">
        <f>IF(BB3574="S",IF(AND(S3574&lt;&gt;"",R3574&lt;&gt;""),S3574-R3574,0),0)</f>
        <v>142</v>
      </c>
      <c r="AZ3574" s="209">
        <f>IF(BB3574="S",IF(Q3574="1. Aceitou o programa",IF(OR(X3574="Não se Aplica",X3574=""),IF(OR(W3574="Não se Aplica",W3574=""),0,W3574-V3574),AVERAGE(X3574-W3574,W3574-V3574)),0),0)</f>
        <v>0</v>
      </c>
      <c r="BA3574" s="209">
        <f>IF(BB3574="S",IF(AND(Q3574="1. Aceitou o programa",AH3574="Realizada"),IFERROR(IF(AG3574="",0,AG3574-R3574),0),0),0)</f>
        <v>0</v>
      </c>
      <c r="BB3574" s="209" t="str">
        <f>_xlfn.XLOOKUP(U3574,'Lista Suspensa'!$AA$20:$AA$23,'Lista Suspensa'!$AB$20:$AB$23,"N/A")</f>
        <v>S</v>
      </c>
    </row>
    <row r="3575" spans="1:54" ht="12" customHeight="1">
      <c r="A3575" s="151" t="s">
        <v>121</v>
      </c>
      <c r="B3575" s="152">
        <v>45292</v>
      </c>
      <c r="C3575" s="153" t="s">
        <v>122</v>
      </c>
      <c r="D3575" s="153" t="s">
        <v>237</v>
      </c>
      <c r="E3575" s="244">
        <v>94381960</v>
      </c>
      <c r="F3575" s="144" t="s">
        <v>6535</v>
      </c>
      <c r="G3575" s="230"/>
      <c r="H3575" s="154">
        <v>30491</v>
      </c>
      <c r="I3575" s="153">
        <v>42</v>
      </c>
      <c r="J3575" s="148" t="s">
        <v>70</v>
      </c>
      <c r="K3575" s="153" t="s">
        <v>101</v>
      </c>
      <c r="L3575" s="153"/>
      <c r="M3575" s="153"/>
      <c r="N3575" s="153"/>
      <c r="O3575" s="155" t="s">
        <v>6536</v>
      </c>
      <c r="P3575" s="156" t="s">
        <v>60</v>
      </c>
      <c r="Q3575" s="157" t="s">
        <v>6294</v>
      </c>
      <c r="R3575" s="158">
        <v>45817</v>
      </c>
      <c r="S3575" s="159">
        <v>46052</v>
      </c>
      <c r="T3575" s="159" t="s">
        <v>62</v>
      </c>
      <c r="U3575" s="159" t="s">
        <v>6152</v>
      </c>
      <c r="V3575" s="154">
        <v>45817</v>
      </c>
      <c r="W3575" s="154"/>
      <c r="X3575" s="154"/>
      <c r="Y3575" s="160"/>
      <c r="Z3575" s="160"/>
      <c r="AA3575" s="153">
        <v>98</v>
      </c>
      <c r="AB3575" s="153">
        <v>1.55</v>
      </c>
      <c r="AC3575" s="182">
        <f t="shared" si="112"/>
        <v>40.790842872008319</v>
      </c>
      <c r="AD3575" s="153" t="str">
        <f t="shared" si="113"/>
        <v>OBESIDADE III</v>
      </c>
      <c r="AE3575" s="207"/>
      <c r="AF3575" s="153"/>
      <c r="AG3575" s="159"/>
      <c r="AH3575" s="153"/>
      <c r="AI3575" s="161"/>
      <c r="AJ3575" s="153"/>
      <c r="AK3575" s="153"/>
      <c r="AL3575" s="207" t="s">
        <v>85</v>
      </c>
      <c r="AM3575" s="207" t="s">
        <v>86</v>
      </c>
      <c r="AN3575" s="207" t="s">
        <v>191</v>
      </c>
      <c r="AO3575" s="207"/>
      <c r="AP3575" s="147" t="s">
        <v>466</v>
      </c>
      <c r="AQ3575" s="147"/>
      <c r="AR3575" s="147"/>
      <c r="AS3575" s="209" t="s">
        <v>68</v>
      </c>
      <c r="AT3575" s="223" t="str">
        <f>MONTH(B3575)&amp;"/"&amp;YEAR(B3575)</f>
        <v>1/2024</v>
      </c>
      <c r="AU3575" s="223">
        <f>WEEKNUM(B3575)-WEEKNUM(EOMONTH(B3575,-1)+1)+1</f>
        <v>1</v>
      </c>
      <c r="AV3575" s="209" t="str">
        <f>MONTH(R3575)&amp;"/"&amp;YEAR(R3575)</f>
        <v>6/2025</v>
      </c>
      <c r="AW3575" s="209">
        <f>WEEKNUM(R3575)-WEEKNUM(EOMONTH(R3575,-1)+1)+1</f>
        <v>2</v>
      </c>
      <c r="AX3575" s="209">
        <f>IF(BB3575="S",IF(Q3575="1. Aceitou o programa",R3575-B3575,0),0)</f>
        <v>0</v>
      </c>
      <c r="AY3575" s="209">
        <f>IF(BB3575="S",IF(AND(S3575&lt;&gt;"",R3575&lt;&gt;""),S3575-R3575,0),0)</f>
        <v>235</v>
      </c>
      <c r="AZ3575" s="209">
        <f>IF(BB3575="S",IF(Q3575="1. Aceitou o programa",IF(OR(X3575="Não se Aplica",X3575=""),IF(OR(W3575="Não se Aplica",W3575=""),0,W3575-V3575),AVERAGE(X3575-W3575,W3575-V3575)),0),0)</f>
        <v>0</v>
      </c>
      <c r="BA3575" s="209">
        <f>IF(BB3575="S",IF(AND(Q3575="1. Aceitou o programa",AH3575="Realizada"),IFERROR(IF(AG3575="",0,AG3575-R3575),0),0),0)</f>
        <v>0</v>
      </c>
      <c r="BB3575" s="209" t="str">
        <f>_xlfn.XLOOKUP(U3575,'Lista Suspensa'!$AA$20:$AA$23,'Lista Suspensa'!$AB$20:$AB$23,"N/A")</f>
        <v>S</v>
      </c>
    </row>
    <row r="3576" spans="1:54" ht="12" customHeight="1">
      <c r="A3576" s="151" t="s">
        <v>121</v>
      </c>
      <c r="B3576" s="152">
        <v>45292</v>
      </c>
      <c r="C3576" s="153" t="s">
        <v>122</v>
      </c>
      <c r="D3576" s="153" t="s">
        <v>56</v>
      </c>
      <c r="E3576" s="244">
        <v>94250326</v>
      </c>
      <c r="F3576" s="144" t="s">
        <v>6537</v>
      </c>
      <c r="G3576" s="230"/>
      <c r="H3576" s="154">
        <v>33167</v>
      </c>
      <c r="I3576" s="153">
        <v>35</v>
      </c>
      <c r="J3576" s="148" t="s">
        <v>70</v>
      </c>
      <c r="K3576" s="153" t="s">
        <v>59</v>
      </c>
      <c r="L3576" s="153"/>
      <c r="M3576" s="153"/>
      <c r="N3576" s="153"/>
      <c r="O3576" s="155">
        <v>11989732222</v>
      </c>
      <c r="P3576" s="156" t="s">
        <v>60</v>
      </c>
      <c r="Q3576" s="157" t="s">
        <v>6294</v>
      </c>
      <c r="R3576" s="158">
        <v>45812</v>
      </c>
      <c r="S3576" s="159">
        <v>46052</v>
      </c>
      <c r="T3576" s="159" t="s">
        <v>62</v>
      </c>
      <c r="U3576" s="159" t="s">
        <v>6152</v>
      </c>
      <c r="V3576" s="154">
        <v>45812</v>
      </c>
      <c r="W3576" s="154"/>
      <c r="X3576" s="154"/>
      <c r="Y3576" s="160"/>
      <c r="Z3576" s="160" t="s">
        <v>128</v>
      </c>
      <c r="AA3576" s="153">
        <v>160.69999999999999</v>
      </c>
      <c r="AB3576" s="153">
        <v>1.65</v>
      </c>
      <c r="AC3576" s="182">
        <f t="shared" si="112"/>
        <v>59.026629935720848</v>
      </c>
      <c r="AD3576" s="153" t="str">
        <f t="shared" si="113"/>
        <v>OBESIDADE III</v>
      </c>
      <c r="AE3576" s="207" t="s">
        <v>135</v>
      </c>
      <c r="AF3576" s="153" t="s">
        <v>130</v>
      </c>
      <c r="AG3576" s="159"/>
      <c r="AH3576" s="153"/>
      <c r="AI3576" s="161"/>
      <c r="AJ3576" s="153"/>
      <c r="AK3576" s="153"/>
      <c r="AL3576" s="207" t="s">
        <v>143</v>
      </c>
      <c r="AM3576" s="207"/>
      <c r="AN3576" s="207"/>
      <c r="AO3576" s="207"/>
      <c r="AP3576" s="147" t="s">
        <v>466</v>
      </c>
      <c r="AQ3576" s="147"/>
      <c r="AR3576" s="147"/>
      <c r="AS3576" s="209" t="s">
        <v>68</v>
      </c>
      <c r="AT3576" s="223" t="str">
        <f>MONTH(B3576)&amp;"/"&amp;YEAR(B3576)</f>
        <v>1/2024</v>
      </c>
      <c r="AU3576" s="223">
        <f>WEEKNUM(B3576)-WEEKNUM(EOMONTH(B3576,-1)+1)+1</f>
        <v>1</v>
      </c>
      <c r="AV3576" s="209" t="str">
        <f>MONTH(R3576)&amp;"/"&amp;YEAR(R3576)</f>
        <v>6/2025</v>
      </c>
      <c r="AW3576" s="209">
        <f>WEEKNUM(R3576)-WEEKNUM(EOMONTH(R3576,-1)+1)+1</f>
        <v>1</v>
      </c>
      <c r="AX3576" s="209">
        <f>IF(BB3576="S",IF(Q3576="1. Aceitou o programa",R3576-B3576,0),0)</f>
        <v>0</v>
      </c>
      <c r="AY3576" s="209">
        <f>IF(BB3576="S",IF(AND(S3576&lt;&gt;"",R3576&lt;&gt;""),S3576-R3576,0),0)</f>
        <v>240</v>
      </c>
      <c r="AZ3576" s="209">
        <f>IF(BB3576="S",IF(Q3576="1. Aceitou o programa",IF(OR(X3576="Não se Aplica",X3576=""),IF(OR(W3576="Não se Aplica",W3576=""),0,W3576-V3576),AVERAGE(X3576-W3576,W3576-V3576)),0),0)</f>
        <v>0</v>
      </c>
      <c r="BA3576" s="209">
        <f>IF(BB3576="S",IF(AND(Q3576="1. Aceitou o programa",AH3576="Realizada"),IFERROR(IF(AG3576="",0,AG3576-R3576),0),0),0)</f>
        <v>0</v>
      </c>
      <c r="BB3576" s="209" t="str">
        <f>_xlfn.XLOOKUP(U3576,'Lista Suspensa'!$AA$20:$AA$23,'Lista Suspensa'!$AB$20:$AB$23,"N/A")</f>
        <v>S</v>
      </c>
    </row>
    <row r="3577" spans="1:54" ht="12" customHeight="1">
      <c r="A3577" s="151" t="s">
        <v>121</v>
      </c>
      <c r="B3577" s="152">
        <v>45292</v>
      </c>
      <c r="C3577" s="153" t="s">
        <v>122</v>
      </c>
      <c r="D3577" s="153" t="s">
        <v>167</v>
      </c>
      <c r="E3577" s="244">
        <v>86072147</v>
      </c>
      <c r="F3577" s="144" t="s">
        <v>6538</v>
      </c>
      <c r="G3577" s="230"/>
      <c r="H3577" s="154">
        <v>34339</v>
      </c>
      <c r="I3577" s="153">
        <v>32</v>
      </c>
      <c r="J3577" s="148" t="s">
        <v>70</v>
      </c>
      <c r="K3577" s="153"/>
      <c r="L3577" s="153"/>
      <c r="M3577" s="153"/>
      <c r="N3577" s="153"/>
      <c r="O3577" s="155" t="s">
        <v>6539</v>
      </c>
      <c r="P3577" s="156" t="s">
        <v>60</v>
      </c>
      <c r="Q3577" s="157" t="s">
        <v>6294</v>
      </c>
      <c r="R3577" s="158">
        <v>45812</v>
      </c>
      <c r="S3577" s="159">
        <v>46052</v>
      </c>
      <c r="T3577" s="159" t="s">
        <v>62</v>
      </c>
      <c r="U3577" s="159" t="s">
        <v>6152</v>
      </c>
      <c r="V3577" s="154">
        <v>45812</v>
      </c>
      <c r="W3577" s="154"/>
      <c r="X3577" s="154"/>
      <c r="Y3577" s="160"/>
      <c r="Z3577" s="160"/>
      <c r="AA3577" s="153">
        <v>96</v>
      </c>
      <c r="AB3577" s="153">
        <v>1.59</v>
      </c>
      <c r="AC3577" s="182">
        <f t="shared" si="112"/>
        <v>37.973181440607569</v>
      </c>
      <c r="AD3577" s="153" t="str">
        <f t="shared" si="113"/>
        <v>OBESIDADE II</v>
      </c>
      <c r="AE3577" s="207"/>
      <c r="AF3577" s="153"/>
      <c r="AG3577" s="159"/>
      <c r="AH3577" s="153"/>
      <c r="AI3577" s="161"/>
      <c r="AJ3577" s="153"/>
      <c r="AK3577" s="153"/>
      <c r="AL3577" s="207"/>
      <c r="AM3577" s="207"/>
      <c r="AN3577" s="207"/>
      <c r="AO3577" s="207"/>
      <c r="AP3577" s="147" t="s">
        <v>466</v>
      </c>
      <c r="AQ3577" s="147"/>
      <c r="AR3577" s="147"/>
      <c r="AS3577" s="209" t="s">
        <v>68</v>
      </c>
      <c r="AT3577" s="223" t="str">
        <f>MONTH(B3577)&amp;"/"&amp;YEAR(B3577)</f>
        <v>1/2024</v>
      </c>
      <c r="AU3577" s="223">
        <f>WEEKNUM(B3577)-WEEKNUM(EOMONTH(B3577,-1)+1)+1</f>
        <v>1</v>
      </c>
      <c r="AV3577" s="209" t="str">
        <f>MONTH(R3577)&amp;"/"&amp;YEAR(R3577)</f>
        <v>6/2025</v>
      </c>
      <c r="AW3577" s="209">
        <f>WEEKNUM(R3577)-WEEKNUM(EOMONTH(R3577,-1)+1)+1</f>
        <v>1</v>
      </c>
      <c r="AX3577" s="209">
        <f>IF(BB3577="S",IF(Q3577="1. Aceitou o programa",R3577-B3577,0),0)</f>
        <v>0</v>
      </c>
      <c r="AY3577" s="209">
        <f>IF(BB3577="S",IF(AND(S3577&lt;&gt;"",R3577&lt;&gt;""),S3577-R3577,0),0)</f>
        <v>240</v>
      </c>
      <c r="AZ3577" s="209">
        <f>IF(BB3577="S",IF(Q3577="1. Aceitou o programa",IF(OR(X3577="Não se Aplica",X3577=""),IF(OR(W3577="Não se Aplica",W3577=""),0,W3577-V3577),AVERAGE(X3577-W3577,W3577-V3577)),0),0)</f>
        <v>0</v>
      </c>
      <c r="BA3577" s="209">
        <f>IF(BB3577="S",IF(AND(Q3577="1. Aceitou o programa",AH3577="Realizada"),IFERROR(IF(AG3577="",0,AG3577-R3577),0),0),0)</f>
        <v>0</v>
      </c>
      <c r="BB3577" s="209" t="str">
        <f>_xlfn.XLOOKUP(U3577,'Lista Suspensa'!$AA$20:$AA$23,'Lista Suspensa'!$AB$20:$AB$23,"N/A")</f>
        <v>S</v>
      </c>
    </row>
    <row r="3578" spans="1:54" ht="12" customHeight="1">
      <c r="A3578" s="151" t="s">
        <v>121</v>
      </c>
      <c r="B3578" s="152">
        <v>45292</v>
      </c>
      <c r="C3578" s="153" t="s">
        <v>122</v>
      </c>
      <c r="D3578" s="153" t="s">
        <v>171</v>
      </c>
      <c r="E3578" s="244">
        <v>93167938</v>
      </c>
      <c r="F3578" s="144" t="s">
        <v>6540</v>
      </c>
      <c r="G3578" s="230"/>
      <c r="H3578" s="154">
        <v>34017</v>
      </c>
      <c r="I3578" s="153">
        <v>33</v>
      </c>
      <c r="J3578" s="148" t="s">
        <v>70</v>
      </c>
      <c r="K3578" s="153"/>
      <c r="L3578" s="153"/>
      <c r="M3578" s="153"/>
      <c r="N3578" s="153"/>
      <c r="O3578" s="155">
        <v>21996091699</v>
      </c>
      <c r="P3578" s="156" t="s">
        <v>60</v>
      </c>
      <c r="Q3578" s="157" t="s">
        <v>6294</v>
      </c>
      <c r="R3578" s="158">
        <v>45783</v>
      </c>
      <c r="S3578" s="159">
        <v>46052</v>
      </c>
      <c r="T3578" s="159" t="s">
        <v>62</v>
      </c>
      <c r="U3578" s="159" t="s">
        <v>6152</v>
      </c>
      <c r="V3578" s="154">
        <v>45783</v>
      </c>
      <c r="W3578" s="154"/>
      <c r="X3578" s="154"/>
      <c r="Y3578" s="160"/>
      <c r="Z3578" s="160"/>
      <c r="AA3578" s="153">
        <v>112</v>
      </c>
      <c r="AB3578" s="153">
        <v>1.65</v>
      </c>
      <c r="AC3578" s="182">
        <f t="shared" si="112"/>
        <v>41.138659320477508</v>
      </c>
      <c r="AD3578" s="153" t="str">
        <f t="shared" si="113"/>
        <v>OBESIDADE III</v>
      </c>
      <c r="AE3578" s="207"/>
      <c r="AF3578" s="153"/>
      <c r="AG3578" s="159"/>
      <c r="AH3578" s="153"/>
      <c r="AI3578" s="161"/>
      <c r="AJ3578" s="153"/>
      <c r="AK3578" s="153"/>
      <c r="AL3578" s="207"/>
      <c r="AM3578" s="207"/>
      <c r="AN3578" s="207"/>
      <c r="AO3578" s="207"/>
      <c r="AP3578" s="147" t="s">
        <v>466</v>
      </c>
      <c r="AQ3578" s="147"/>
      <c r="AR3578" s="147"/>
      <c r="AS3578" s="209" t="s">
        <v>68</v>
      </c>
      <c r="AT3578" s="223" t="str">
        <f>MONTH(B3578)&amp;"/"&amp;YEAR(B3578)</f>
        <v>1/2024</v>
      </c>
      <c r="AU3578" s="223">
        <f>WEEKNUM(B3578)-WEEKNUM(EOMONTH(B3578,-1)+1)+1</f>
        <v>1</v>
      </c>
      <c r="AV3578" s="209" t="str">
        <f>MONTH(R3578)&amp;"/"&amp;YEAR(R3578)</f>
        <v>5/2025</v>
      </c>
      <c r="AW3578" s="209">
        <f>WEEKNUM(R3578)-WEEKNUM(EOMONTH(R3578,-1)+1)+1</f>
        <v>2</v>
      </c>
      <c r="AX3578" s="209">
        <f>IF(BB3578="S",IF(Q3578="1. Aceitou o programa",R3578-B3578,0),0)</f>
        <v>0</v>
      </c>
      <c r="AY3578" s="209">
        <f>IF(BB3578="S",IF(AND(S3578&lt;&gt;"",R3578&lt;&gt;""),S3578-R3578,0),0)</f>
        <v>269</v>
      </c>
      <c r="AZ3578" s="209">
        <f>IF(BB3578="S",IF(Q3578="1. Aceitou o programa",IF(OR(X3578="Não se Aplica",X3578=""),IF(OR(W3578="Não se Aplica",W3578=""),0,W3578-V3578),AVERAGE(X3578-W3578,W3578-V3578)),0),0)</f>
        <v>0</v>
      </c>
      <c r="BA3578" s="209">
        <f>IF(BB3578="S",IF(AND(Q3578="1. Aceitou o programa",AH3578="Realizada"),IFERROR(IF(AG3578="",0,AG3578-R3578),0),0),0)</f>
        <v>0</v>
      </c>
      <c r="BB3578" s="209" t="str">
        <f>_xlfn.XLOOKUP(U3578,'Lista Suspensa'!$AA$20:$AA$23,'Lista Suspensa'!$AB$20:$AB$23,"N/A")</f>
        <v>S</v>
      </c>
    </row>
    <row r="3579" spans="1:54" ht="12" customHeight="1">
      <c r="A3579" s="151" t="s">
        <v>121</v>
      </c>
      <c r="B3579" s="152">
        <v>45292</v>
      </c>
      <c r="C3579" s="153" t="s">
        <v>122</v>
      </c>
      <c r="D3579" s="153" t="s">
        <v>56</v>
      </c>
      <c r="E3579" s="244">
        <v>95278770</v>
      </c>
      <c r="F3579" s="144" t="s">
        <v>6541</v>
      </c>
      <c r="G3579" s="230"/>
      <c r="H3579" s="154">
        <v>35118</v>
      </c>
      <c r="I3579" s="153">
        <v>30</v>
      </c>
      <c r="J3579" s="148" t="s">
        <v>70</v>
      </c>
      <c r="K3579" s="153" t="s">
        <v>101</v>
      </c>
      <c r="L3579" s="153"/>
      <c r="M3579" s="153"/>
      <c r="N3579" s="153"/>
      <c r="O3579" s="155" t="s">
        <v>6542</v>
      </c>
      <c r="P3579" s="156" t="s">
        <v>60</v>
      </c>
      <c r="Q3579" s="157" t="s">
        <v>6294</v>
      </c>
      <c r="R3579" s="158">
        <v>45989</v>
      </c>
      <c r="S3579" s="159">
        <v>46052</v>
      </c>
      <c r="T3579" s="159" t="s">
        <v>62</v>
      </c>
      <c r="U3579" s="159" t="s">
        <v>6152</v>
      </c>
      <c r="V3579" s="154">
        <v>45989</v>
      </c>
      <c r="W3579" s="154"/>
      <c r="X3579" s="154"/>
      <c r="Y3579" s="160"/>
      <c r="Z3579" s="160"/>
      <c r="AA3579" s="153">
        <v>115</v>
      </c>
      <c r="AB3579" s="153">
        <v>1.67</v>
      </c>
      <c r="AC3579" s="182">
        <f t="shared" si="112"/>
        <v>41.234895478504072</v>
      </c>
      <c r="AD3579" s="153" t="str">
        <f t="shared" si="113"/>
        <v>OBESIDADE III</v>
      </c>
      <c r="AE3579" s="207" t="s">
        <v>135</v>
      </c>
      <c r="AF3579" s="153" t="s">
        <v>130</v>
      </c>
      <c r="AG3579" s="159"/>
      <c r="AH3579" s="153"/>
      <c r="AI3579" s="161"/>
      <c r="AJ3579" s="153"/>
      <c r="AK3579" s="153"/>
      <c r="AL3579" s="207"/>
      <c r="AM3579" s="207"/>
      <c r="AN3579" s="207"/>
      <c r="AO3579" s="207"/>
      <c r="AP3579" s="147" t="s">
        <v>54</v>
      </c>
      <c r="AQ3579" s="147"/>
      <c r="AR3579" s="147"/>
      <c r="AS3579" s="209" t="s">
        <v>68</v>
      </c>
      <c r="AT3579" s="223" t="str">
        <f>MONTH(B3579)&amp;"/"&amp;YEAR(B3579)</f>
        <v>1/2024</v>
      </c>
      <c r="AU3579" s="223">
        <f>WEEKNUM(B3579)-WEEKNUM(EOMONTH(B3579,-1)+1)+1</f>
        <v>1</v>
      </c>
      <c r="AV3579" s="209" t="str">
        <f>MONTH(R3579)&amp;"/"&amp;YEAR(R3579)</f>
        <v>11/2025</v>
      </c>
      <c r="AW3579" s="209">
        <f>WEEKNUM(R3579)-WEEKNUM(EOMONTH(R3579,-1)+1)+1</f>
        <v>5</v>
      </c>
      <c r="AX3579" s="209">
        <f>IF(BB3579="S",IF(Q3579="1. Aceitou o programa",R3579-B3579,0),0)</f>
        <v>0</v>
      </c>
      <c r="AY3579" s="209">
        <f>IF(BB3579="S",IF(AND(S3579&lt;&gt;"",R3579&lt;&gt;""),S3579-R3579,0),0)</f>
        <v>63</v>
      </c>
      <c r="AZ3579" s="209">
        <f>IF(BB3579="S",IF(Q3579="1. Aceitou o programa",IF(OR(X3579="Não se Aplica",X3579=""),IF(OR(W3579="Não se Aplica",W3579=""),0,W3579-V3579),AVERAGE(X3579-W3579,W3579-V3579)),0),0)</f>
        <v>0</v>
      </c>
      <c r="BA3579" s="209">
        <f>IF(BB3579="S",IF(AND(Q3579="1. Aceitou o programa",AH3579="Realizada"),IFERROR(IF(AG3579="",0,AG3579-R3579),0),0),0)</f>
        <v>0</v>
      </c>
      <c r="BB3579" s="209" t="str">
        <f>_xlfn.XLOOKUP(U3579,'Lista Suspensa'!$AA$20:$AA$23,'Lista Suspensa'!$AB$20:$AB$23,"N/A")</f>
        <v>S</v>
      </c>
    </row>
    <row r="3580" spans="1:54" ht="12" customHeight="1">
      <c r="A3580" s="151" t="s">
        <v>121</v>
      </c>
      <c r="B3580" s="152">
        <v>45292</v>
      </c>
      <c r="C3580" s="153" t="s">
        <v>122</v>
      </c>
      <c r="D3580" s="153" t="s">
        <v>56</v>
      </c>
      <c r="E3580" s="244">
        <v>94853808</v>
      </c>
      <c r="F3580" s="144" t="s">
        <v>6543</v>
      </c>
      <c r="G3580" s="230"/>
      <c r="H3580" s="154">
        <v>33644</v>
      </c>
      <c r="I3580" s="153">
        <v>34</v>
      </c>
      <c r="J3580" s="148" t="s">
        <v>70</v>
      </c>
      <c r="K3580" s="153" t="s">
        <v>59</v>
      </c>
      <c r="L3580" s="153"/>
      <c r="M3580" s="153"/>
      <c r="N3580" s="153"/>
      <c r="O3580" s="155" t="s">
        <v>6544</v>
      </c>
      <c r="P3580" s="156" t="s">
        <v>60</v>
      </c>
      <c r="Q3580" s="157" t="s">
        <v>6294</v>
      </c>
      <c r="R3580" s="158">
        <v>45989</v>
      </c>
      <c r="S3580" s="159">
        <v>46052</v>
      </c>
      <c r="T3580" s="159" t="s">
        <v>62</v>
      </c>
      <c r="U3580" s="159" t="s">
        <v>6152</v>
      </c>
      <c r="V3580" s="154">
        <v>45989</v>
      </c>
      <c r="W3580" s="154"/>
      <c r="X3580" s="154"/>
      <c r="Y3580" s="160"/>
      <c r="Z3580" s="160"/>
      <c r="AA3580" s="153">
        <v>128</v>
      </c>
      <c r="AB3580" s="153">
        <v>1.67</v>
      </c>
      <c r="AC3580" s="182">
        <f t="shared" si="112"/>
        <v>45.896231489117575</v>
      </c>
      <c r="AD3580" s="153" t="str">
        <f t="shared" si="113"/>
        <v>OBESIDADE III</v>
      </c>
      <c r="AE3580" s="207" t="s">
        <v>135</v>
      </c>
      <c r="AF3580" s="153" t="s">
        <v>130</v>
      </c>
      <c r="AG3580" s="159"/>
      <c r="AH3580" s="153"/>
      <c r="AI3580" s="161"/>
      <c r="AJ3580" s="153"/>
      <c r="AK3580" s="153"/>
      <c r="AL3580" s="207"/>
      <c r="AM3580" s="207"/>
      <c r="AN3580" s="207"/>
      <c r="AO3580" s="207"/>
      <c r="AP3580" s="147" t="s">
        <v>54</v>
      </c>
      <c r="AQ3580" s="147"/>
      <c r="AR3580" s="147"/>
      <c r="AS3580" s="209" t="s">
        <v>68</v>
      </c>
      <c r="AT3580" s="223" t="str">
        <f>MONTH(B3580)&amp;"/"&amp;YEAR(B3580)</f>
        <v>1/2024</v>
      </c>
      <c r="AU3580" s="223">
        <f>WEEKNUM(B3580)-WEEKNUM(EOMONTH(B3580,-1)+1)+1</f>
        <v>1</v>
      </c>
      <c r="AV3580" s="209" t="str">
        <f>MONTH(R3580)&amp;"/"&amp;YEAR(R3580)</f>
        <v>11/2025</v>
      </c>
      <c r="AW3580" s="209">
        <f>WEEKNUM(R3580)-WEEKNUM(EOMONTH(R3580,-1)+1)+1</f>
        <v>5</v>
      </c>
      <c r="AX3580" s="209">
        <f>IF(BB3580="S",IF(Q3580="1. Aceitou o programa",R3580-B3580,0),0)</f>
        <v>0</v>
      </c>
      <c r="AY3580" s="209">
        <f>IF(BB3580="S",IF(AND(S3580&lt;&gt;"",R3580&lt;&gt;""),S3580-R3580,0),0)</f>
        <v>63</v>
      </c>
      <c r="AZ3580" s="209">
        <f>IF(BB3580="S",IF(Q3580="1. Aceitou o programa",IF(OR(X3580="Não se Aplica",X3580=""),IF(OR(W3580="Não se Aplica",W3580=""),0,W3580-V3580),AVERAGE(X3580-W3580,W3580-V3580)),0),0)</f>
        <v>0</v>
      </c>
      <c r="BA3580" s="209">
        <f>IF(BB3580="S",IF(AND(Q3580="1. Aceitou o programa",AH3580="Realizada"),IFERROR(IF(AG3580="",0,AG3580-R3580),0),0),0)</f>
        <v>0</v>
      </c>
      <c r="BB3580" s="209" t="str">
        <f>_xlfn.XLOOKUP(U3580,'Lista Suspensa'!$AA$20:$AA$23,'Lista Suspensa'!$AB$20:$AB$23,"N/A")</f>
        <v>S</v>
      </c>
    </row>
    <row r="3581" spans="1:54" ht="12" customHeight="1">
      <c r="A3581" s="151" t="s">
        <v>121</v>
      </c>
      <c r="B3581" s="152">
        <v>45292</v>
      </c>
      <c r="C3581" s="153" t="s">
        <v>122</v>
      </c>
      <c r="D3581" s="153" t="s">
        <v>56</v>
      </c>
      <c r="E3581" s="244">
        <v>92969192</v>
      </c>
      <c r="F3581" s="144" t="s">
        <v>6545</v>
      </c>
      <c r="G3581" s="230"/>
      <c r="H3581" s="154">
        <v>29972</v>
      </c>
      <c r="I3581" s="153">
        <v>44</v>
      </c>
      <c r="J3581" s="148" t="s">
        <v>70</v>
      </c>
      <c r="K3581" s="153" t="s">
        <v>101</v>
      </c>
      <c r="L3581" s="153"/>
      <c r="M3581" s="153"/>
      <c r="N3581" s="153"/>
      <c r="O3581" s="155" t="s">
        <v>6546</v>
      </c>
      <c r="P3581" s="156" t="s">
        <v>60</v>
      </c>
      <c r="Q3581" s="157" t="s">
        <v>6294</v>
      </c>
      <c r="R3581" s="158">
        <v>45986</v>
      </c>
      <c r="S3581" s="159">
        <v>46052</v>
      </c>
      <c r="T3581" s="159" t="s">
        <v>62</v>
      </c>
      <c r="U3581" s="159" t="s">
        <v>6152</v>
      </c>
      <c r="V3581" s="154">
        <v>45986</v>
      </c>
      <c r="W3581" s="154"/>
      <c r="X3581" s="154"/>
      <c r="Y3581" s="160"/>
      <c r="Z3581" s="160"/>
      <c r="AA3581" s="153">
        <v>98</v>
      </c>
      <c r="AB3581" s="153">
        <v>1.65</v>
      </c>
      <c r="AC3581" s="182">
        <f t="shared" si="112"/>
        <v>35.996326905417817</v>
      </c>
      <c r="AD3581" s="153" t="str">
        <f t="shared" si="113"/>
        <v>OBESIDADE II</v>
      </c>
      <c r="AE3581" s="207" t="s">
        <v>135</v>
      </c>
      <c r="AF3581" s="153" t="s">
        <v>130</v>
      </c>
      <c r="AG3581" s="159"/>
      <c r="AH3581" s="153"/>
      <c r="AI3581" s="161"/>
      <c r="AJ3581" s="153"/>
      <c r="AK3581" s="153"/>
      <c r="AL3581" s="207"/>
      <c r="AM3581" s="207"/>
      <c r="AN3581" s="207"/>
      <c r="AO3581" s="207"/>
      <c r="AP3581" s="147" t="s">
        <v>54</v>
      </c>
      <c r="AQ3581" s="147"/>
      <c r="AR3581" s="147"/>
      <c r="AS3581" s="209" t="s">
        <v>68</v>
      </c>
      <c r="AT3581" s="223" t="str">
        <f>MONTH(B3581)&amp;"/"&amp;YEAR(B3581)</f>
        <v>1/2024</v>
      </c>
      <c r="AU3581" s="223">
        <f>WEEKNUM(B3581)-WEEKNUM(EOMONTH(B3581,-1)+1)+1</f>
        <v>1</v>
      </c>
      <c r="AV3581" s="209" t="str">
        <f>MONTH(R3581)&amp;"/"&amp;YEAR(R3581)</f>
        <v>11/2025</v>
      </c>
      <c r="AW3581" s="209">
        <f>WEEKNUM(R3581)-WEEKNUM(EOMONTH(R3581,-1)+1)+1</f>
        <v>5</v>
      </c>
      <c r="AX3581" s="209">
        <f>IF(BB3581="S",IF(Q3581="1. Aceitou o programa",R3581-B3581,0),0)</f>
        <v>0</v>
      </c>
      <c r="AY3581" s="209">
        <f>IF(BB3581="S",IF(AND(S3581&lt;&gt;"",R3581&lt;&gt;""),S3581-R3581,0),0)</f>
        <v>66</v>
      </c>
      <c r="AZ3581" s="209">
        <f>IF(BB3581="S",IF(Q3581="1. Aceitou o programa",IF(OR(X3581="Não se Aplica",X3581=""),IF(OR(W3581="Não se Aplica",W3581=""),0,W3581-V3581),AVERAGE(X3581-W3581,W3581-V3581)),0),0)</f>
        <v>0</v>
      </c>
      <c r="BA3581" s="209">
        <f>IF(BB3581="S",IF(AND(Q3581="1. Aceitou o programa",AH3581="Realizada"),IFERROR(IF(AG3581="",0,AG3581-R3581),0),0),0)</f>
        <v>0</v>
      </c>
      <c r="BB3581" s="209" t="str">
        <f>_xlfn.XLOOKUP(U3581,'Lista Suspensa'!$AA$20:$AA$23,'Lista Suspensa'!$AB$20:$AB$23,"N/A")</f>
        <v>S</v>
      </c>
    </row>
    <row r="3582" spans="1:54" ht="12" customHeight="1">
      <c r="A3582" s="151" t="s">
        <v>121</v>
      </c>
      <c r="B3582" s="152">
        <v>45292</v>
      </c>
      <c r="C3582" s="153" t="s">
        <v>122</v>
      </c>
      <c r="D3582" s="153" t="s">
        <v>56</v>
      </c>
      <c r="E3582" s="244">
        <v>81831659</v>
      </c>
      <c r="F3582" s="144" t="s">
        <v>6547</v>
      </c>
      <c r="G3582" s="230"/>
      <c r="H3582" s="154">
        <v>32695</v>
      </c>
      <c r="I3582" s="153">
        <v>36</v>
      </c>
      <c r="J3582" s="148" t="s">
        <v>70</v>
      </c>
      <c r="K3582" s="153"/>
      <c r="L3582" s="153"/>
      <c r="M3582" s="153"/>
      <c r="N3582" s="153"/>
      <c r="O3582" s="155" t="s">
        <v>6548</v>
      </c>
      <c r="P3582" s="156" t="s">
        <v>60</v>
      </c>
      <c r="Q3582" s="157" t="s">
        <v>6294</v>
      </c>
      <c r="R3582" s="158">
        <v>45982</v>
      </c>
      <c r="S3582" s="159">
        <v>46052</v>
      </c>
      <c r="T3582" s="159" t="s">
        <v>62</v>
      </c>
      <c r="U3582" s="159" t="s">
        <v>6152</v>
      </c>
      <c r="V3582" s="154">
        <v>45982</v>
      </c>
      <c r="W3582" s="154"/>
      <c r="X3582" s="154"/>
      <c r="Y3582" s="160"/>
      <c r="Z3582" s="160"/>
      <c r="AA3582" s="153">
        <v>94</v>
      </c>
      <c r="AB3582" s="153">
        <v>1.66</v>
      </c>
      <c r="AC3582" s="182">
        <f t="shared" si="112"/>
        <v>34.112353026564087</v>
      </c>
      <c r="AD3582" s="153" t="str">
        <f t="shared" si="113"/>
        <v>OBESIDADE I</v>
      </c>
      <c r="AE3582" s="207" t="s">
        <v>135</v>
      </c>
      <c r="AF3582" s="153" t="s">
        <v>130</v>
      </c>
      <c r="AG3582" s="159"/>
      <c r="AH3582" s="153"/>
      <c r="AI3582" s="161"/>
      <c r="AJ3582" s="153"/>
      <c r="AK3582" s="153"/>
      <c r="AL3582" s="207"/>
      <c r="AM3582" s="207"/>
      <c r="AN3582" s="207"/>
      <c r="AO3582" s="207"/>
      <c r="AP3582" s="147" t="s">
        <v>54</v>
      </c>
      <c r="AQ3582" s="147"/>
      <c r="AR3582" s="147"/>
      <c r="AS3582" s="209" t="s">
        <v>68</v>
      </c>
      <c r="AT3582" s="223" t="str">
        <f>MONTH(B3582)&amp;"/"&amp;YEAR(B3582)</f>
        <v>1/2024</v>
      </c>
      <c r="AU3582" s="223">
        <f>WEEKNUM(B3582)-WEEKNUM(EOMONTH(B3582,-1)+1)+1</f>
        <v>1</v>
      </c>
      <c r="AV3582" s="209" t="str">
        <f>MONTH(R3582)&amp;"/"&amp;YEAR(R3582)</f>
        <v>11/2025</v>
      </c>
      <c r="AW3582" s="209">
        <f>WEEKNUM(R3582)-WEEKNUM(EOMONTH(R3582,-1)+1)+1</f>
        <v>4</v>
      </c>
      <c r="AX3582" s="209">
        <f>IF(BB3582="S",IF(Q3582="1. Aceitou o programa",R3582-B3582,0),0)</f>
        <v>0</v>
      </c>
      <c r="AY3582" s="209">
        <f>IF(BB3582="S",IF(AND(S3582&lt;&gt;"",R3582&lt;&gt;""),S3582-R3582,0),0)</f>
        <v>70</v>
      </c>
      <c r="AZ3582" s="209">
        <f>IF(BB3582="S",IF(Q3582="1. Aceitou o programa",IF(OR(X3582="Não se Aplica",X3582=""),IF(OR(W3582="Não se Aplica",W3582=""),0,W3582-V3582),AVERAGE(X3582-W3582,W3582-V3582)),0),0)</f>
        <v>0</v>
      </c>
      <c r="BA3582" s="209">
        <f>IF(BB3582="S",IF(AND(Q3582="1. Aceitou o programa",AH3582="Realizada"),IFERROR(IF(AG3582="",0,AG3582-R3582),0),0),0)</f>
        <v>0</v>
      </c>
      <c r="BB3582" s="209" t="str">
        <f>_xlfn.XLOOKUP(U3582,'Lista Suspensa'!$AA$20:$AA$23,'Lista Suspensa'!$AB$20:$AB$23,"N/A")</f>
        <v>S</v>
      </c>
    </row>
    <row r="3583" spans="1:54" ht="12" customHeight="1">
      <c r="A3583" s="151" t="s">
        <v>121</v>
      </c>
      <c r="B3583" s="152">
        <v>45292</v>
      </c>
      <c r="C3583" s="153" t="s">
        <v>122</v>
      </c>
      <c r="D3583" s="153" t="s">
        <v>56</v>
      </c>
      <c r="E3583" s="244">
        <v>78844061</v>
      </c>
      <c r="F3583" s="144" t="s">
        <v>6549</v>
      </c>
      <c r="G3583" s="230"/>
      <c r="H3583" s="154">
        <v>35515</v>
      </c>
      <c r="I3583" s="153">
        <v>29</v>
      </c>
      <c r="J3583" s="148" t="s">
        <v>70</v>
      </c>
      <c r="K3583" s="153"/>
      <c r="L3583" s="153"/>
      <c r="M3583" s="153"/>
      <c r="N3583" s="153"/>
      <c r="O3583" s="155" t="s">
        <v>6550</v>
      </c>
      <c r="P3583" s="156" t="s">
        <v>60</v>
      </c>
      <c r="Q3583" s="157" t="s">
        <v>6294</v>
      </c>
      <c r="R3583" s="158">
        <v>45979</v>
      </c>
      <c r="S3583" s="159">
        <v>46052</v>
      </c>
      <c r="T3583" s="159" t="s">
        <v>62</v>
      </c>
      <c r="U3583" s="159" t="s">
        <v>6152</v>
      </c>
      <c r="V3583" s="154">
        <v>45979</v>
      </c>
      <c r="W3583" s="154"/>
      <c r="X3583" s="154"/>
      <c r="Y3583" s="160" t="s">
        <v>232</v>
      </c>
      <c r="Z3583" s="160" t="s">
        <v>2281</v>
      </c>
      <c r="AA3583" s="153">
        <v>102.9</v>
      </c>
      <c r="AB3583" s="153">
        <v>1.56</v>
      </c>
      <c r="AC3583" s="182">
        <f t="shared" si="112"/>
        <v>42.283037475345168</v>
      </c>
      <c r="AD3583" s="153" t="str">
        <f t="shared" si="113"/>
        <v>OBESIDADE III</v>
      </c>
      <c r="AE3583" s="207" t="s">
        <v>135</v>
      </c>
      <c r="AF3583" s="153" t="s">
        <v>130</v>
      </c>
      <c r="AG3583" s="159"/>
      <c r="AH3583" s="153"/>
      <c r="AI3583" s="161"/>
      <c r="AJ3583" s="153"/>
      <c r="AK3583" s="153"/>
      <c r="AL3583" s="207"/>
      <c r="AM3583" s="207"/>
      <c r="AN3583" s="207"/>
      <c r="AO3583" s="207"/>
      <c r="AP3583" s="147" t="s">
        <v>54</v>
      </c>
      <c r="AQ3583" s="147"/>
      <c r="AR3583" s="147"/>
      <c r="AS3583" s="209" t="s">
        <v>68</v>
      </c>
      <c r="AT3583" s="223" t="str">
        <f>MONTH(B3583)&amp;"/"&amp;YEAR(B3583)</f>
        <v>1/2024</v>
      </c>
      <c r="AU3583" s="223">
        <f>WEEKNUM(B3583)-WEEKNUM(EOMONTH(B3583,-1)+1)+1</f>
        <v>1</v>
      </c>
      <c r="AV3583" s="209" t="str">
        <f>MONTH(R3583)&amp;"/"&amp;YEAR(R3583)</f>
        <v>11/2025</v>
      </c>
      <c r="AW3583" s="209">
        <f>WEEKNUM(R3583)-WEEKNUM(EOMONTH(R3583,-1)+1)+1</f>
        <v>4</v>
      </c>
      <c r="AX3583" s="209">
        <f>IF(BB3583="S",IF(Q3583="1. Aceitou o programa",R3583-B3583,0),0)</f>
        <v>0</v>
      </c>
      <c r="AY3583" s="209">
        <f>IF(BB3583="S",IF(AND(S3583&lt;&gt;"",R3583&lt;&gt;""),S3583-R3583,0),0)</f>
        <v>73</v>
      </c>
      <c r="AZ3583" s="209">
        <f>IF(BB3583="S",IF(Q3583="1. Aceitou o programa",IF(OR(X3583="Não se Aplica",X3583=""),IF(OR(W3583="Não se Aplica",W3583=""),0,W3583-V3583),AVERAGE(X3583-W3583,W3583-V3583)),0),0)</f>
        <v>0</v>
      </c>
      <c r="BA3583" s="209">
        <f>IF(BB3583="S",IF(AND(Q3583="1. Aceitou o programa",AH3583="Realizada"),IFERROR(IF(AG3583="",0,AG3583-R3583),0),0),0)</f>
        <v>0</v>
      </c>
      <c r="BB3583" s="209" t="str">
        <f>_xlfn.XLOOKUP(U3583,'Lista Suspensa'!$AA$20:$AA$23,'Lista Suspensa'!$AB$20:$AB$23,"N/A")</f>
        <v>S</v>
      </c>
    </row>
    <row r="3584" spans="1:54" ht="12" customHeight="1">
      <c r="A3584" s="151" t="s">
        <v>121</v>
      </c>
      <c r="B3584" s="152">
        <v>45292</v>
      </c>
      <c r="C3584" s="153" t="s">
        <v>122</v>
      </c>
      <c r="D3584" s="153" t="s">
        <v>56</v>
      </c>
      <c r="E3584" s="244">
        <v>95792902</v>
      </c>
      <c r="F3584" s="144" t="s">
        <v>6551</v>
      </c>
      <c r="G3584" s="230"/>
      <c r="H3584" s="154">
        <v>35729</v>
      </c>
      <c r="I3584" s="153">
        <v>28</v>
      </c>
      <c r="J3584" s="148" t="s">
        <v>70</v>
      </c>
      <c r="K3584" s="153" t="s">
        <v>59</v>
      </c>
      <c r="L3584" s="153"/>
      <c r="M3584" s="153"/>
      <c r="N3584" s="153"/>
      <c r="O3584" s="155" t="s">
        <v>6552</v>
      </c>
      <c r="P3584" s="156" t="s">
        <v>60</v>
      </c>
      <c r="Q3584" s="157" t="s">
        <v>6294</v>
      </c>
      <c r="R3584" s="158">
        <v>45978</v>
      </c>
      <c r="S3584" s="159">
        <v>46052</v>
      </c>
      <c r="T3584" s="159" t="s">
        <v>62</v>
      </c>
      <c r="U3584" s="159" t="s">
        <v>6152</v>
      </c>
      <c r="V3584" s="154">
        <v>45978</v>
      </c>
      <c r="W3584" s="154"/>
      <c r="X3584" s="154"/>
      <c r="Y3584" s="160"/>
      <c r="Z3584" s="160"/>
      <c r="AA3584" s="153">
        <v>89</v>
      </c>
      <c r="AB3584" s="153">
        <v>1.67</v>
      </c>
      <c r="AC3584" s="182">
        <f t="shared" si="112"/>
        <v>31.912223457277065</v>
      </c>
      <c r="AD3584" s="153" t="str">
        <f t="shared" si="113"/>
        <v>OBESIDADE I</v>
      </c>
      <c r="AE3584" s="207" t="s">
        <v>135</v>
      </c>
      <c r="AF3584" s="153" t="s">
        <v>130</v>
      </c>
      <c r="AG3584" s="159"/>
      <c r="AH3584" s="153"/>
      <c r="AI3584" s="161"/>
      <c r="AJ3584" s="153"/>
      <c r="AK3584" s="153"/>
      <c r="AL3584" s="207"/>
      <c r="AM3584" s="207"/>
      <c r="AN3584" s="207"/>
      <c r="AO3584" s="207"/>
      <c r="AP3584" s="147" t="s">
        <v>54</v>
      </c>
      <c r="AQ3584" s="147"/>
      <c r="AR3584" s="147"/>
      <c r="AS3584" s="209" t="s">
        <v>68</v>
      </c>
      <c r="AT3584" s="223" t="str">
        <f>MONTH(B3584)&amp;"/"&amp;YEAR(B3584)</f>
        <v>1/2024</v>
      </c>
      <c r="AU3584" s="223">
        <f>WEEKNUM(B3584)-WEEKNUM(EOMONTH(B3584,-1)+1)+1</f>
        <v>1</v>
      </c>
      <c r="AV3584" s="209" t="str">
        <f>MONTH(R3584)&amp;"/"&amp;YEAR(R3584)</f>
        <v>11/2025</v>
      </c>
      <c r="AW3584" s="209">
        <f>WEEKNUM(R3584)-WEEKNUM(EOMONTH(R3584,-1)+1)+1</f>
        <v>4</v>
      </c>
      <c r="AX3584" s="209">
        <f>IF(BB3584="S",IF(Q3584="1. Aceitou o programa",R3584-B3584,0),0)</f>
        <v>0</v>
      </c>
      <c r="AY3584" s="209">
        <f>IF(BB3584="S",IF(AND(S3584&lt;&gt;"",R3584&lt;&gt;""),S3584-R3584,0),0)</f>
        <v>74</v>
      </c>
      <c r="AZ3584" s="209">
        <f>IF(BB3584="S",IF(Q3584="1. Aceitou o programa",IF(OR(X3584="Não se Aplica",X3584=""),IF(OR(W3584="Não se Aplica",W3584=""),0,W3584-V3584),AVERAGE(X3584-W3584,W3584-V3584)),0),0)</f>
        <v>0</v>
      </c>
      <c r="BA3584" s="209">
        <f>IF(BB3584="S",IF(AND(Q3584="1. Aceitou o programa",AH3584="Realizada"),IFERROR(IF(AG3584="",0,AG3584-R3584),0),0),0)</f>
        <v>0</v>
      </c>
      <c r="BB3584" s="209" t="str">
        <f>_xlfn.XLOOKUP(U3584,'Lista Suspensa'!$AA$20:$AA$23,'Lista Suspensa'!$AB$20:$AB$23,"N/A")</f>
        <v>S</v>
      </c>
    </row>
    <row r="3585" spans="1:54" ht="12" customHeight="1">
      <c r="A3585" s="151" t="s">
        <v>121</v>
      </c>
      <c r="B3585" s="152">
        <v>45292</v>
      </c>
      <c r="C3585" s="153" t="s">
        <v>122</v>
      </c>
      <c r="D3585" s="153" t="s">
        <v>56</v>
      </c>
      <c r="E3585" s="244">
        <v>87183679</v>
      </c>
      <c r="F3585" s="144" t="s">
        <v>6553</v>
      </c>
      <c r="G3585" s="230"/>
      <c r="H3585" s="154">
        <v>30293</v>
      </c>
      <c r="I3585" s="153">
        <v>43</v>
      </c>
      <c r="J3585" s="148" t="s">
        <v>58</v>
      </c>
      <c r="K3585" s="153"/>
      <c r="L3585" s="153"/>
      <c r="M3585" s="153"/>
      <c r="N3585" s="153"/>
      <c r="O3585" s="155" t="s">
        <v>6554</v>
      </c>
      <c r="P3585" s="156" t="s">
        <v>60</v>
      </c>
      <c r="Q3585" s="157" t="s">
        <v>6294</v>
      </c>
      <c r="R3585" s="158">
        <v>45978</v>
      </c>
      <c r="S3585" s="159">
        <v>46052</v>
      </c>
      <c r="T3585" s="159" t="s">
        <v>62</v>
      </c>
      <c r="U3585" s="159" t="s">
        <v>6152</v>
      </c>
      <c r="V3585" s="154">
        <v>45978</v>
      </c>
      <c r="W3585" s="154"/>
      <c r="X3585" s="154"/>
      <c r="Y3585" s="160"/>
      <c r="Z3585" s="160"/>
      <c r="AA3585" s="153">
        <v>110</v>
      </c>
      <c r="AB3585" s="153">
        <v>1.79</v>
      </c>
      <c r="AC3585" s="182">
        <f t="shared" si="112"/>
        <v>34.331013389095226</v>
      </c>
      <c r="AD3585" s="153" t="str">
        <f t="shared" si="113"/>
        <v>OBESIDADE I</v>
      </c>
      <c r="AE3585" s="207" t="s">
        <v>135</v>
      </c>
      <c r="AF3585" s="153" t="s">
        <v>130</v>
      </c>
      <c r="AG3585" s="159"/>
      <c r="AH3585" s="153"/>
      <c r="AI3585" s="161"/>
      <c r="AJ3585" s="153"/>
      <c r="AK3585" s="153"/>
      <c r="AL3585" s="207"/>
      <c r="AM3585" s="207"/>
      <c r="AN3585" s="207"/>
      <c r="AO3585" s="207"/>
      <c r="AP3585" s="147" t="s">
        <v>54</v>
      </c>
      <c r="AQ3585" s="147"/>
      <c r="AR3585" s="147"/>
      <c r="AS3585" s="209" t="s">
        <v>68</v>
      </c>
      <c r="AT3585" s="223" t="str">
        <f>MONTH(B3585)&amp;"/"&amp;YEAR(B3585)</f>
        <v>1/2024</v>
      </c>
      <c r="AU3585" s="223">
        <f>WEEKNUM(B3585)-WEEKNUM(EOMONTH(B3585,-1)+1)+1</f>
        <v>1</v>
      </c>
      <c r="AV3585" s="209" t="str">
        <f>MONTH(R3585)&amp;"/"&amp;YEAR(R3585)</f>
        <v>11/2025</v>
      </c>
      <c r="AW3585" s="209">
        <f>WEEKNUM(R3585)-WEEKNUM(EOMONTH(R3585,-1)+1)+1</f>
        <v>4</v>
      </c>
      <c r="AX3585" s="209">
        <f>IF(BB3585="S",IF(Q3585="1. Aceitou o programa",R3585-B3585,0),0)</f>
        <v>0</v>
      </c>
      <c r="AY3585" s="209">
        <f>IF(BB3585="S",IF(AND(S3585&lt;&gt;"",R3585&lt;&gt;""),S3585-R3585,0),0)</f>
        <v>74</v>
      </c>
      <c r="AZ3585" s="209">
        <f>IF(BB3585="S",IF(Q3585="1. Aceitou o programa",IF(OR(X3585="Não se Aplica",X3585=""),IF(OR(W3585="Não se Aplica",W3585=""),0,W3585-V3585),AVERAGE(X3585-W3585,W3585-V3585)),0),0)</f>
        <v>0</v>
      </c>
      <c r="BA3585" s="209">
        <f>IF(BB3585="S",IF(AND(Q3585="1. Aceitou o programa",AH3585="Realizada"),IFERROR(IF(AG3585="",0,AG3585-R3585),0),0),0)</f>
        <v>0</v>
      </c>
      <c r="BB3585" s="209" t="str">
        <f>_xlfn.XLOOKUP(U3585,'Lista Suspensa'!$AA$20:$AA$23,'Lista Suspensa'!$AB$20:$AB$23,"N/A")</f>
        <v>S</v>
      </c>
    </row>
    <row r="3586" spans="1:54" ht="12" customHeight="1">
      <c r="A3586" s="151" t="s">
        <v>121</v>
      </c>
      <c r="B3586" s="152">
        <v>45292</v>
      </c>
      <c r="C3586" s="153" t="s">
        <v>122</v>
      </c>
      <c r="D3586" s="153" t="s">
        <v>56</v>
      </c>
      <c r="E3586" s="244">
        <v>87772131</v>
      </c>
      <c r="F3586" s="144" t="s">
        <v>6555</v>
      </c>
      <c r="G3586" s="230"/>
      <c r="H3586" s="154">
        <v>31861</v>
      </c>
      <c r="I3586" s="153">
        <v>39</v>
      </c>
      <c r="J3586" s="148" t="s">
        <v>70</v>
      </c>
      <c r="K3586" s="153"/>
      <c r="L3586" s="153"/>
      <c r="M3586" s="153"/>
      <c r="N3586" s="153"/>
      <c r="O3586" s="155" t="s">
        <v>6556</v>
      </c>
      <c r="P3586" s="156" t="s">
        <v>60</v>
      </c>
      <c r="Q3586" s="157" t="s">
        <v>6294</v>
      </c>
      <c r="R3586" s="158">
        <v>45978</v>
      </c>
      <c r="S3586" s="159">
        <v>46052</v>
      </c>
      <c r="T3586" s="159" t="s">
        <v>62</v>
      </c>
      <c r="U3586" s="159" t="s">
        <v>6152</v>
      </c>
      <c r="V3586" s="154">
        <v>45978</v>
      </c>
      <c r="W3586" s="154"/>
      <c r="X3586" s="154"/>
      <c r="Y3586" s="160"/>
      <c r="Z3586" s="160"/>
      <c r="AA3586" s="153">
        <v>86</v>
      </c>
      <c r="AB3586" s="153">
        <v>1.68</v>
      </c>
      <c r="AC3586" s="182">
        <f t="shared" ref="AC3586:AC3649" si="114">SUM(AA3586/(AB3586^2))</f>
        <v>30.470521541950117</v>
      </c>
      <c r="AD3586" s="153" t="str">
        <f t="shared" ref="AD3586:AD3649" si="115">IF(AC3586&lt;18.5,"ABAIXO DO PESO",
(IF(AC3586&lt;=24.9,"PESO NORMAL",
(IF(AC3586&lt;=29.9,"SOBREPESO",
(IF(AC3586&lt;=34.9,"OBESIDADE I",
(IF(AC3586&lt;=39.9,"OBESIDADE II",
(IF(AC3586&lt;=999,"OBESIDADE III","VAZIO")))))))))))</f>
        <v>OBESIDADE I</v>
      </c>
      <c r="AE3586" s="207" t="s">
        <v>135</v>
      </c>
      <c r="AF3586" s="153" t="s">
        <v>130</v>
      </c>
      <c r="AG3586" s="159"/>
      <c r="AH3586" s="153"/>
      <c r="AI3586" s="161"/>
      <c r="AJ3586" s="153"/>
      <c r="AK3586" s="153"/>
      <c r="AL3586" s="207"/>
      <c r="AM3586" s="207"/>
      <c r="AN3586" s="207"/>
      <c r="AO3586" s="207"/>
      <c r="AP3586" s="147" t="s">
        <v>54</v>
      </c>
      <c r="AQ3586" s="147"/>
      <c r="AR3586" s="147"/>
      <c r="AS3586" s="209" t="s">
        <v>68</v>
      </c>
      <c r="AT3586" s="223" t="str">
        <f>MONTH(B3586)&amp;"/"&amp;YEAR(B3586)</f>
        <v>1/2024</v>
      </c>
      <c r="AU3586" s="223">
        <f>WEEKNUM(B3586)-WEEKNUM(EOMONTH(B3586,-1)+1)+1</f>
        <v>1</v>
      </c>
      <c r="AV3586" s="209" t="str">
        <f>MONTH(R3586)&amp;"/"&amp;YEAR(R3586)</f>
        <v>11/2025</v>
      </c>
      <c r="AW3586" s="209">
        <f>WEEKNUM(R3586)-WEEKNUM(EOMONTH(R3586,-1)+1)+1</f>
        <v>4</v>
      </c>
      <c r="AX3586" s="209">
        <f>IF(BB3586="S",IF(Q3586="1. Aceitou o programa",R3586-B3586,0),0)</f>
        <v>0</v>
      </c>
      <c r="AY3586" s="209">
        <f>IF(BB3586="S",IF(AND(S3586&lt;&gt;"",R3586&lt;&gt;""),S3586-R3586,0),0)</f>
        <v>74</v>
      </c>
      <c r="AZ3586" s="209">
        <f>IF(BB3586="S",IF(Q3586="1. Aceitou o programa",IF(OR(X3586="Não se Aplica",X3586=""),IF(OR(W3586="Não se Aplica",W3586=""),0,W3586-V3586),AVERAGE(X3586-W3586,W3586-V3586)),0),0)</f>
        <v>0</v>
      </c>
      <c r="BA3586" s="209">
        <f>IF(BB3586="S",IF(AND(Q3586="1. Aceitou o programa",AH3586="Realizada"),IFERROR(IF(AG3586="",0,AG3586-R3586),0),0),0)</f>
        <v>0</v>
      </c>
      <c r="BB3586" s="209" t="str">
        <f>_xlfn.XLOOKUP(U3586,'Lista Suspensa'!$AA$20:$AA$23,'Lista Suspensa'!$AB$20:$AB$23,"N/A")</f>
        <v>S</v>
      </c>
    </row>
    <row r="3587" spans="1:54" ht="12" customHeight="1">
      <c r="A3587" s="151" t="s">
        <v>121</v>
      </c>
      <c r="B3587" s="152">
        <v>45292</v>
      </c>
      <c r="C3587" s="153" t="s">
        <v>122</v>
      </c>
      <c r="D3587" s="153" t="s">
        <v>56</v>
      </c>
      <c r="E3587" s="244">
        <v>794402178</v>
      </c>
      <c r="F3587" s="144" t="s">
        <v>6557</v>
      </c>
      <c r="G3587" s="230"/>
      <c r="H3587" s="154">
        <v>38689</v>
      </c>
      <c r="I3587" s="153">
        <v>20</v>
      </c>
      <c r="J3587" s="148" t="s">
        <v>70</v>
      </c>
      <c r="K3587" s="153"/>
      <c r="L3587" s="153"/>
      <c r="M3587" s="153"/>
      <c r="N3587" s="153"/>
      <c r="O3587" s="155" t="s">
        <v>6558</v>
      </c>
      <c r="P3587" s="156" t="s">
        <v>60</v>
      </c>
      <c r="Q3587" s="157" t="s">
        <v>6294</v>
      </c>
      <c r="R3587" s="158">
        <v>45975</v>
      </c>
      <c r="S3587" s="159">
        <v>46052</v>
      </c>
      <c r="T3587" s="159" t="s">
        <v>62</v>
      </c>
      <c r="U3587" s="159" t="s">
        <v>6152</v>
      </c>
      <c r="V3587" s="154">
        <v>45975</v>
      </c>
      <c r="W3587" s="154"/>
      <c r="X3587" s="154"/>
      <c r="Y3587" s="160"/>
      <c r="Z3587" s="160"/>
      <c r="AA3587" s="153">
        <v>83</v>
      </c>
      <c r="AB3587" s="153">
        <v>1.6</v>
      </c>
      <c r="AC3587" s="182">
        <f t="shared" si="114"/>
        <v>32.421874999999993</v>
      </c>
      <c r="AD3587" s="153" t="str">
        <f t="shared" si="115"/>
        <v>OBESIDADE I</v>
      </c>
      <c r="AE3587" s="207" t="s">
        <v>135</v>
      </c>
      <c r="AF3587" s="153" t="s">
        <v>130</v>
      </c>
      <c r="AG3587" s="159"/>
      <c r="AH3587" s="153"/>
      <c r="AI3587" s="161"/>
      <c r="AJ3587" s="153"/>
      <c r="AK3587" s="153"/>
      <c r="AL3587" s="207"/>
      <c r="AM3587" s="207"/>
      <c r="AN3587" s="207"/>
      <c r="AO3587" s="207"/>
      <c r="AP3587" s="147" t="s">
        <v>54</v>
      </c>
      <c r="AQ3587" s="147"/>
      <c r="AR3587" s="147"/>
      <c r="AS3587" s="209" t="s">
        <v>68</v>
      </c>
      <c r="AT3587" s="223" t="str">
        <f>MONTH(B3587)&amp;"/"&amp;YEAR(B3587)</f>
        <v>1/2024</v>
      </c>
      <c r="AU3587" s="223">
        <f>WEEKNUM(B3587)-WEEKNUM(EOMONTH(B3587,-1)+1)+1</f>
        <v>1</v>
      </c>
      <c r="AV3587" s="209" t="str">
        <f>MONTH(R3587)&amp;"/"&amp;YEAR(R3587)</f>
        <v>11/2025</v>
      </c>
      <c r="AW3587" s="209">
        <f>WEEKNUM(R3587)-WEEKNUM(EOMONTH(R3587,-1)+1)+1</f>
        <v>3</v>
      </c>
      <c r="AX3587" s="209">
        <f>IF(BB3587="S",IF(Q3587="1. Aceitou o programa",R3587-B3587,0),0)</f>
        <v>0</v>
      </c>
      <c r="AY3587" s="209">
        <f>IF(BB3587="S",IF(AND(S3587&lt;&gt;"",R3587&lt;&gt;""),S3587-R3587,0),0)</f>
        <v>77</v>
      </c>
      <c r="AZ3587" s="209">
        <f>IF(BB3587="S",IF(Q3587="1. Aceitou o programa",IF(OR(X3587="Não se Aplica",X3587=""),IF(OR(W3587="Não se Aplica",W3587=""),0,W3587-V3587),AVERAGE(X3587-W3587,W3587-V3587)),0),0)</f>
        <v>0</v>
      </c>
      <c r="BA3587" s="209">
        <f>IF(BB3587="S",IF(AND(Q3587="1. Aceitou o programa",AH3587="Realizada"),IFERROR(IF(AG3587="",0,AG3587-R3587),0),0),0)</f>
        <v>0</v>
      </c>
      <c r="BB3587" s="209" t="str">
        <f>_xlfn.XLOOKUP(U3587,'Lista Suspensa'!$AA$20:$AA$23,'Lista Suspensa'!$AB$20:$AB$23,"N/A")</f>
        <v>S</v>
      </c>
    </row>
    <row r="3588" spans="1:54" ht="12" customHeight="1">
      <c r="A3588" s="151" t="s">
        <v>121</v>
      </c>
      <c r="B3588" s="152">
        <v>45292</v>
      </c>
      <c r="C3588" s="153" t="s">
        <v>122</v>
      </c>
      <c r="D3588" s="153" t="s">
        <v>56</v>
      </c>
      <c r="E3588" s="244">
        <v>95322514</v>
      </c>
      <c r="F3588" s="144" t="s">
        <v>6559</v>
      </c>
      <c r="G3588" s="230"/>
      <c r="H3588" s="154">
        <v>32366</v>
      </c>
      <c r="I3588" s="153">
        <v>37</v>
      </c>
      <c r="J3588" s="148" t="s">
        <v>58</v>
      </c>
      <c r="K3588" s="153" t="s">
        <v>101</v>
      </c>
      <c r="L3588" s="153"/>
      <c r="M3588" s="153"/>
      <c r="N3588" s="153"/>
      <c r="O3588" s="155" t="s">
        <v>6560</v>
      </c>
      <c r="P3588" s="156" t="s">
        <v>60</v>
      </c>
      <c r="Q3588" s="157" t="s">
        <v>6294</v>
      </c>
      <c r="R3588" s="158">
        <v>45974</v>
      </c>
      <c r="S3588" s="159">
        <v>46052</v>
      </c>
      <c r="T3588" s="159" t="s">
        <v>62</v>
      </c>
      <c r="U3588" s="159" t="s">
        <v>6152</v>
      </c>
      <c r="V3588" s="154">
        <v>45974</v>
      </c>
      <c r="W3588" s="154"/>
      <c r="X3588" s="154"/>
      <c r="Y3588" s="160"/>
      <c r="Z3588" s="160"/>
      <c r="AA3588" s="153">
        <v>158</v>
      </c>
      <c r="AB3588" s="153">
        <v>1.8</v>
      </c>
      <c r="AC3588" s="182">
        <f t="shared" si="114"/>
        <v>48.76543209876543</v>
      </c>
      <c r="AD3588" s="153" t="str">
        <f t="shared" si="115"/>
        <v>OBESIDADE III</v>
      </c>
      <c r="AE3588" s="207" t="s">
        <v>135</v>
      </c>
      <c r="AF3588" s="153" t="s">
        <v>130</v>
      </c>
      <c r="AG3588" s="159"/>
      <c r="AH3588" s="153"/>
      <c r="AI3588" s="161"/>
      <c r="AJ3588" s="153"/>
      <c r="AK3588" s="153"/>
      <c r="AL3588" s="207"/>
      <c r="AM3588" s="207"/>
      <c r="AN3588" s="207"/>
      <c r="AO3588" s="207"/>
      <c r="AP3588" s="147" t="s">
        <v>54</v>
      </c>
      <c r="AQ3588" s="147"/>
      <c r="AR3588" s="147"/>
      <c r="AS3588" s="209" t="s">
        <v>68</v>
      </c>
      <c r="AT3588" s="223" t="str">
        <f>MONTH(B3588)&amp;"/"&amp;YEAR(B3588)</f>
        <v>1/2024</v>
      </c>
      <c r="AU3588" s="223">
        <f>WEEKNUM(B3588)-WEEKNUM(EOMONTH(B3588,-1)+1)+1</f>
        <v>1</v>
      </c>
      <c r="AV3588" s="209" t="str">
        <f>MONTH(R3588)&amp;"/"&amp;YEAR(R3588)</f>
        <v>11/2025</v>
      </c>
      <c r="AW3588" s="209">
        <f>WEEKNUM(R3588)-WEEKNUM(EOMONTH(R3588,-1)+1)+1</f>
        <v>3</v>
      </c>
      <c r="AX3588" s="209">
        <f>IF(BB3588="S",IF(Q3588="1. Aceitou o programa",R3588-B3588,0),0)</f>
        <v>0</v>
      </c>
      <c r="AY3588" s="209">
        <f>IF(BB3588="S",IF(AND(S3588&lt;&gt;"",R3588&lt;&gt;""),S3588-R3588,0),0)</f>
        <v>78</v>
      </c>
      <c r="AZ3588" s="209">
        <f>IF(BB3588="S",IF(Q3588="1. Aceitou o programa",IF(OR(X3588="Não se Aplica",X3588=""),IF(OR(W3588="Não se Aplica",W3588=""),0,W3588-V3588),AVERAGE(X3588-W3588,W3588-V3588)),0),0)</f>
        <v>0</v>
      </c>
      <c r="BA3588" s="209">
        <f>IF(BB3588="S",IF(AND(Q3588="1. Aceitou o programa",AH3588="Realizada"),IFERROR(IF(AG3588="",0,AG3588-R3588),0),0),0)</f>
        <v>0</v>
      </c>
      <c r="BB3588" s="209" t="str">
        <f>_xlfn.XLOOKUP(U3588,'Lista Suspensa'!$AA$20:$AA$23,'Lista Suspensa'!$AB$20:$AB$23,"N/A")</f>
        <v>S</v>
      </c>
    </row>
    <row r="3589" spans="1:54" ht="12" customHeight="1">
      <c r="A3589" s="151" t="s">
        <v>121</v>
      </c>
      <c r="B3589" s="152">
        <v>45292</v>
      </c>
      <c r="C3589" s="153" t="s">
        <v>122</v>
      </c>
      <c r="D3589" s="153" t="s">
        <v>56</v>
      </c>
      <c r="E3589" s="244">
        <v>92887626</v>
      </c>
      <c r="F3589" s="144" t="s">
        <v>6561</v>
      </c>
      <c r="G3589" s="230"/>
      <c r="H3589" s="154">
        <v>31297</v>
      </c>
      <c r="I3589" s="153">
        <v>40</v>
      </c>
      <c r="J3589" s="148" t="s">
        <v>70</v>
      </c>
      <c r="K3589" s="153"/>
      <c r="L3589" s="153"/>
      <c r="M3589" s="153"/>
      <c r="N3589" s="153"/>
      <c r="O3589" s="155" t="s">
        <v>6562</v>
      </c>
      <c r="P3589" s="156" t="s">
        <v>60</v>
      </c>
      <c r="Q3589" s="157" t="s">
        <v>6294</v>
      </c>
      <c r="R3589" s="158">
        <v>45974</v>
      </c>
      <c r="S3589" s="159">
        <v>46053</v>
      </c>
      <c r="T3589" s="159" t="s">
        <v>62</v>
      </c>
      <c r="U3589" s="159" t="s">
        <v>6152</v>
      </c>
      <c r="V3589" s="154">
        <v>45974</v>
      </c>
      <c r="W3589" s="154"/>
      <c r="X3589" s="154"/>
      <c r="Y3589" s="160" t="s">
        <v>142</v>
      </c>
      <c r="Z3589" s="160"/>
      <c r="AA3589" s="153">
        <v>118</v>
      </c>
      <c r="AB3589" s="153">
        <v>1.78</v>
      </c>
      <c r="AC3589" s="182">
        <f t="shared" si="114"/>
        <v>37.242772377225094</v>
      </c>
      <c r="AD3589" s="153" t="str">
        <f t="shared" si="115"/>
        <v>OBESIDADE II</v>
      </c>
      <c r="AE3589" s="207"/>
      <c r="AF3589" s="153"/>
      <c r="AG3589" s="159"/>
      <c r="AH3589" s="153"/>
      <c r="AI3589" s="161"/>
      <c r="AJ3589" s="153"/>
      <c r="AK3589" s="153"/>
      <c r="AL3589" s="207"/>
      <c r="AM3589" s="207"/>
      <c r="AN3589" s="207"/>
      <c r="AO3589" s="207"/>
      <c r="AP3589" s="147" t="s">
        <v>54</v>
      </c>
      <c r="AQ3589" s="147"/>
      <c r="AR3589" s="147"/>
      <c r="AS3589" s="209" t="s">
        <v>68</v>
      </c>
      <c r="AT3589" s="223" t="str">
        <f>MONTH(B3589)&amp;"/"&amp;YEAR(B3589)</f>
        <v>1/2024</v>
      </c>
      <c r="AU3589" s="223">
        <f>WEEKNUM(B3589)-WEEKNUM(EOMONTH(B3589,-1)+1)+1</f>
        <v>1</v>
      </c>
      <c r="AV3589" s="209" t="str">
        <f>MONTH(R3589)&amp;"/"&amp;YEAR(R3589)</f>
        <v>11/2025</v>
      </c>
      <c r="AW3589" s="209">
        <f>WEEKNUM(R3589)-WEEKNUM(EOMONTH(R3589,-1)+1)+1</f>
        <v>3</v>
      </c>
      <c r="AX3589" s="209">
        <f>IF(BB3589="S",IF(Q3589="1. Aceitou o programa",R3589-B3589,0),0)</f>
        <v>0</v>
      </c>
      <c r="AY3589" s="209">
        <f>IF(BB3589="S",IF(AND(S3589&lt;&gt;"",R3589&lt;&gt;""),S3589-R3589,0),0)</f>
        <v>79</v>
      </c>
      <c r="AZ3589" s="209">
        <f>IF(BB3589="S",IF(Q3589="1. Aceitou o programa",IF(OR(X3589="Não se Aplica",X3589=""),IF(OR(W3589="Não se Aplica",W3589=""),0,W3589-V3589),AVERAGE(X3589-W3589,W3589-V3589)),0),0)</f>
        <v>0</v>
      </c>
      <c r="BA3589" s="209">
        <f>IF(BB3589="S",IF(AND(Q3589="1. Aceitou o programa",AH3589="Realizada"),IFERROR(IF(AG3589="",0,AG3589-R3589),0),0),0)</f>
        <v>0</v>
      </c>
      <c r="BB3589" s="209" t="str">
        <f>_xlfn.XLOOKUP(U3589,'Lista Suspensa'!$AA$20:$AA$23,'Lista Suspensa'!$AB$20:$AB$23,"N/A")</f>
        <v>S</v>
      </c>
    </row>
    <row r="3590" spans="1:54" ht="12" customHeight="1">
      <c r="A3590" s="151" t="s">
        <v>121</v>
      </c>
      <c r="B3590" s="152">
        <v>45292</v>
      </c>
      <c r="C3590" s="153" t="s">
        <v>122</v>
      </c>
      <c r="D3590" s="153" t="s">
        <v>56</v>
      </c>
      <c r="E3590" s="244">
        <v>436978091</v>
      </c>
      <c r="F3590" s="144" t="s">
        <v>6563</v>
      </c>
      <c r="G3590" s="230"/>
      <c r="H3590" s="154">
        <v>30347</v>
      </c>
      <c r="I3590" s="153">
        <v>43</v>
      </c>
      <c r="J3590" s="148" t="s">
        <v>70</v>
      </c>
      <c r="K3590" s="153" t="s">
        <v>101</v>
      </c>
      <c r="L3590" s="153"/>
      <c r="M3590" s="153"/>
      <c r="N3590" s="153"/>
      <c r="O3590" s="155" t="s">
        <v>6564</v>
      </c>
      <c r="P3590" s="156" t="s">
        <v>60</v>
      </c>
      <c r="Q3590" s="157" t="s">
        <v>6294</v>
      </c>
      <c r="R3590" s="158">
        <v>45968</v>
      </c>
      <c r="S3590" s="159">
        <v>46052</v>
      </c>
      <c r="T3590" s="159" t="s">
        <v>62</v>
      </c>
      <c r="U3590" s="159" t="s">
        <v>6152</v>
      </c>
      <c r="V3590" s="154">
        <v>45968</v>
      </c>
      <c r="W3590" s="154"/>
      <c r="X3590" s="154"/>
      <c r="Y3590" s="160"/>
      <c r="Z3590" s="160"/>
      <c r="AA3590" s="153">
        <v>94.5</v>
      </c>
      <c r="AB3590" s="153">
        <v>1.56</v>
      </c>
      <c r="AC3590" s="182">
        <f t="shared" si="114"/>
        <v>38.831360946745562</v>
      </c>
      <c r="AD3590" s="153" t="str">
        <f t="shared" si="115"/>
        <v>OBESIDADE II</v>
      </c>
      <c r="AE3590" s="207" t="s">
        <v>135</v>
      </c>
      <c r="AF3590" s="153" t="s">
        <v>130</v>
      </c>
      <c r="AG3590" s="159"/>
      <c r="AH3590" s="153"/>
      <c r="AI3590" s="161"/>
      <c r="AJ3590" s="153"/>
      <c r="AK3590" s="153"/>
      <c r="AL3590" s="207"/>
      <c r="AM3590" s="207"/>
      <c r="AN3590" s="207"/>
      <c r="AO3590" s="207"/>
      <c r="AP3590" s="147" t="s">
        <v>54</v>
      </c>
      <c r="AQ3590" s="147"/>
      <c r="AR3590" s="147"/>
      <c r="AS3590" s="209" t="s">
        <v>68</v>
      </c>
      <c r="AT3590" s="223" t="str">
        <f>MONTH(B3590)&amp;"/"&amp;YEAR(B3590)</f>
        <v>1/2024</v>
      </c>
      <c r="AU3590" s="223">
        <f>WEEKNUM(B3590)-WEEKNUM(EOMONTH(B3590,-1)+1)+1</f>
        <v>1</v>
      </c>
      <c r="AV3590" s="209" t="str">
        <f>MONTH(R3590)&amp;"/"&amp;YEAR(R3590)</f>
        <v>11/2025</v>
      </c>
      <c r="AW3590" s="209">
        <f>WEEKNUM(R3590)-WEEKNUM(EOMONTH(R3590,-1)+1)+1</f>
        <v>2</v>
      </c>
      <c r="AX3590" s="209">
        <f>IF(BB3590="S",IF(Q3590="1. Aceitou o programa",R3590-B3590,0),0)</f>
        <v>0</v>
      </c>
      <c r="AY3590" s="209">
        <f>IF(BB3590="S",IF(AND(S3590&lt;&gt;"",R3590&lt;&gt;""),S3590-R3590,0),0)</f>
        <v>84</v>
      </c>
      <c r="AZ3590" s="209">
        <f>IF(BB3590="S",IF(Q3590="1. Aceitou o programa",IF(OR(X3590="Não se Aplica",X3590=""),IF(OR(W3590="Não se Aplica",W3590=""),0,W3590-V3590),AVERAGE(X3590-W3590,W3590-V3590)),0),0)</f>
        <v>0</v>
      </c>
      <c r="BA3590" s="209">
        <f>IF(BB3590="S",IF(AND(Q3590="1. Aceitou o programa",AH3590="Realizada"),IFERROR(IF(AG3590="",0,AG3590-R3590),0),0),0)</f>
        <v>0</v>
      </c>
      <c r="BB3590" s="209" t="str">
        <f>_xlfn.XLOOKUP(U3590,'Lista Suspensa'!$AA$20:$AA$23,'Lista Suspensa'!$AB$20:$AB$23,"N/A")</f>
        <v>S</v>
      </c>
    </row>
    <row r="3591" spans="1:54" ht="12" customHeight="1">
      <c r="A3591" s="151" t="s">
        <v>121</v>
      </c>
      <c r="B3591" s="152">
        <v>45292</v>
      </c>
      <c r="C3591" s="153" t="s">
        <v>122</v>
      </c>
      <c r="D3591" s="153" t="s">
        <v>56</v>
      </c>
      <c r="E3591" s="244">
        <v>93752842</v>
      </c>
      <c r="F3591" s="144" t="s">
        <v>6565</v>
      </c>
      <c r="G3591" s="230"/>
      <c r="H3591" s="154">
        <v>35298</v>
      </c>
      <c r="I3591" s="153">
        <v>29</v>
      </c>
      <c r="J3591" s="148" t="s">
        <v>70</v>
      </c>
      <c r="K3591" s="153"/>
      <c r="L3591" s="153"/>
      <c r="M3591" s="153"/>
      <c r="N3591" s="153"/>
      <c r="O3591" s="155" t="s">
        <v>6566</v>
      </c>
      <c r="P3591" s="156" t="s">
        <v>60</v>
      </c>
      <c r="Q3591" s="157" t="s">
        <v>6294</v>
      </c>
      <c r="R3591" s="158">
        <v>45967</v>
      </c>
      <c r="S3591" s="159">
        <v>46052</v>
      </c>
      <c r="T3591" s="159" t="s">
        <v>62</v>
      </c>
      <c r="U3591" s="159" t="s">
        <v>6152</v>
      </c>
      <c r="V3591" s="154">
        <v>45967</v>
      </c>
      <c r="W3591" s="154"/>
      <c r="X3591" s="154"/>
      <c r="Y3591" s="160"/>
      <c r="Z3591" s="160"/>
      <c r="AA3591" s="153">
        <v>100</v>
      </c>
      <c r="AB3591" s="153">
        <v>1.66</v>
      </c>
      <c r="AC3591" s="182">
        <f t="shared" si="114"/>
        <v>36.289737262302225</v>
      </c>
      <c r="AD3591" s="153" t="str">
        <f t="shared" si="115"/>
        <v>OBESIDADE II</v>
      </c>
      <c r="AE3591" s="207" t="s">
        <v>135</v>
      </c>
      <c r="AF3591" s="153" t="s">
        <v>130</v>
      </c>
      <c r="AG3591" s="159"/>
      <c r="AH3591" s="153"/>
      <c r="AI3591" s="161"/>
      <c r="AJ3591" s="153"/>
      <c r="AK3591" s="153"/>
      <c r="AL3591" s="207"/>
      <c r="AM3591" s="207"/>
      <c r="AN3591" s="207"/>
      <c r="AO3591" s="207"/>
      <c r="AP3591" s="147" t="s">
        <v>54</v>
      </c>
      <c r="AQ3591" s="147"/>
      <c r="AR3591" s="147"/>
      <c r="AS3591" s="209" t="s">
        <v>68</v>
      </c>
      <c r="AT3591" s="223" t="str">
        <f>MONTH(B3591)&amp;"/"&amp;YEAR(B3591)</f>
        <v>1/2024</v>
      </c>
      <c r="AU3591" s="223">
        <f>WEEKNUM(B3591)-WEEKNUM(EOMONTH(B3591,-1)+1)+1</f>
        <v>1</v>
      </c>
      <c r="AV3591" s="209" t="str">
        <f>MONTH(R3591)&amp;"/"&amp;YEAR(R3591)</f>
        <v>11/2025</v>
      </c>
      <c r="AW3591" s="209">
        <f>WEEKNUM(R3591)-WEEKNUM(EOMONTH(R3591,-1)+1)+1</f>
        <v>2</v>
      </c>
      <c r="AX3591" s="209">
        <f>IF(BB3591="S",IF(Q3591="1. Aceitou o programa",R3591-B3591,0),0)</f>
        <v>0</v>
      </c>
      <c r="AY3591" s="209">
        <f>IF(BB3591="S",IF(AND(S3591&lt;&gt;"",R3591&lt;&gt;""),S3591-R3591,0),0)</f>
        <v>85</v>
      </c>
      <c r="AZ3591" s="209">
        <f>IF(BB3591="S",IF(Q3591="1. Aceitou o programa",IF(OR(X3591="Não se Aplica",X3591=""),IF(OR(W3591="Não se Aplica",W3591=""),0,W3591-V3591),AVERAGE(X3591-W3591,W3591-V3591)),0),0)</f>
        <v>0</v>
      </c>
      <c r="BA3591" s="209">
        <f>IF(BB3591="S",IF(AND(Q3591="1. Aceitou o programa",AH3591="Realizada"),IFERROR(IF(AG3591="",0,AG3591-R3591),0),0),0)</f>
        <v>0</v>
      </c>
      <c r="BB3591" s="209" t="str">
        <f>_xlfn.XLOOKUP(U3591,'Lista Suspensa'!$AA$20:$AA$23,'Lista Suspensa'!$AB$20:$AB$23,"N/A")</f>
        <v>S</v>
      </c>
    </row>
    <row r="3592" spans="1:54" ht="12" customHeight="1">
      <c r="A3592" s="151" t="s">
        <v>121</v>
      </c>
      <c r="B3592" s="152">
        <v>45292</v>
      </c>
      <c r="C3592" s="153" t="s">
        <v>122</v>
      </c>
      <c r="D3592" s="153" t="s">
        <v>56</v>
      </c>
      <c r="E3592" s="244">
        <v>93140773</v>
      </c>
      <c r="F3592" s="144" t="s">
        <v>6567</v>
      </c>
      <c r="G3592" s="230"/>
      <c r="H3592" s="154">
        <v>35950</v>
      </c>
      <c r="I3592" s="153">
        <v>27</v>
      </c>
      <c r="J3592" s="148" t="s">
        <v>70</v>
      </c>
      <c r="K3592" s="153"/>
      <c r="L3592" s="153"/>
      <c r="M3592" s="153"/>
      <c r="N3592" s="153"/>
      <c r="O3592" s="155" t="s">
        <v>6568</v>
      </c>
      <c r="P3592" s="156" t="s">
        <v>60</v>
      </c>
      <c r="Q3592" s="157" t="s">
        <v>6294</v>
      </c>
      <c r="R3592" s="158">
        <v>45967</v>
      </c>
      <c r="S3592" s="159">
        <v>46053</v>
      </c>
      <c r="T3592" s="159" t="s">
        <v>62</v>
      </c>
      <c r="U3592" s="159" t="s">
        <v>6152</v>
      </c>
      <c r="V3592" s="154">
        <v>45967</v>
      </c>
      <c r="W3592" s="154"/>
      <c r="X3592" s="154"/>
      <c r="Y3592" s="160" t="s">
        <v>142</v>
      </c>
      <c r="Z3592" s="160"/>
      <c r="AA3592" s="153">
        <v>112</v>
      </c>
      <c r="AB3592" s="153">
        <v>1.77</v>
      </c>
      <c r="AC3592" s="182">
        <f t="shared" si="114"/>
        <v>35.749624948131121</v>
      </c>
      <c r="AD3592" s="153" t="str">
        <f t="shared" si="115"/>
        <v>OBESIDADE II</v>
      </c>
      <c r="AE3592" s="207"/>
      <c r="AF3592" s="153"/>
      <c r="AG3592" s="159"/>
      <c r="AH3592" s="153"/>
      <c r="AI3592" s="161"/>
      <c r="AJ3592" s="153"/>
      <c r="AK3592" s="153"/>
      <c r="AL3592" s="207"/>
      <c r="AM3592" s="207"/>
      <c r="AN3592" s="207"/>
      <c r="AO3592" s="207"/>
      <c r="AP3592" s="147" t="s">
        <v>54</v>
      </c>
      <c r="AQ3592" s="147"/>
      <c r="AR3592" s="147"/>
      <c r="AS3592" s="209" t="s">
        <v>68</v>
      </c>
      <c r="AT3592" s="223" t="str">
        <f>MONTH(B3592)&amp;"/"&amp;YEAR(B3592)</f>
        <v>1/2024</v>
      </c>
      <c r="AU3592" s="223">
        <f>WEEKNUM(B3592)-WEEKNUM(EOMONTH(B3592,-1)+1)+1</f>
        <v>1</v>
      </c>
      <c r="AV3592" s="209" t="str">
        <f>MONTH(R3592)&amp;"/"&amp;YEAR(R3592)</f>
        <v>11/2025</v>
      </c>
      <c r="AW3592" s="209">
        <f>WEEKNUM(R3592)-WEEKNUM(EOMONTH(R3592,-1)+1)+1</f>
        <v>2</v>
      </c>
      <c r="AX3592" s="209">
        <f>IF(BB3592="S",IF(Q3592="1. Aceitou o programa",R3592-B3592,0),0)</f>
        <v>0</v>
      </c>
      <c r="AY3592" s="209">
        <f>IF(BB3592="S",IF(AND(S3592&lt;&gt;"",R3592&lt;&gt;""),S3592-R3592,0),0)</f>
        <v>86</v>
      </c>
      <c r="AZ3592" s="209">
        <f>IF(BB3592="S",IF(Q3592="1. Aceitou o programa",IF(OR(X3592="Não se Aplica",X3592=""),IF(OR(W3592="Não se Aplica",W3592=""),0,W3592-V3592),AVERAGE(X3592-W3592,W3592-V3592)),0),0)</f>
        <v>0</v>
      </c>
      <c r="BA3592" s="209">
        <f>IF(BB3592="S",IF(AND(Q3592="1. Aceitou o programa",AH3592="Realizada"),IFERROR(IF(AG3592="",0,AG3592-R3592),0),0),0)</f>
        <v>0</v>
      </c>
      <c r="BB3592" s="209" t="str">
        <f>_xlfn.XLOOKUP(U3592,'Lista Suspensa'!$AA$20:$AA$23,'Lista Suspensa'!$AB$20:$AB$23,"N/A")</f>
        <v>S</v>
      </c>
    </row>
    <row r="3593" spans="1:54" ht="12" customHeight="1">
      <c r="A3593" s="151" t="s">
        <v>121</v>
      </c>
      <c r="B3593" s="152">
        <v>45292</v>
      </c>
      <c r="C3593" s="153" t="s">
        <v>122</v>
      </c>
      <c r="D3593" s="153" t="s">
        <v>56</v>
      </c>
      <c r="E3593" s="244">
        <v>95001299</v>
      </c>
      <c r="F3593" s="144" t="s">
        <v>6569</v>
      </c>
      <c r="G3593" s="230"/>
      <c r="H3593" s="154">
        <v>30516</v>
      </c>
      <c r="I3593" s="153">
        <v>42</v>
      </c>
      <c r="J3593" s="148" t="s">
        <v>70</v>
      </c>
      <c r="K3593" s="153" t="s">
        <v>101</v>
      </c>
      <c r="L3593" s="153"/>
      <c r="M3593" s="153"/>
      <c r="N3593" s="153"/>
      <c r="O3593" s="155" t="s">
        <v>6570</v>
      </c>
      <c r="P3593" s="156" t="s">
        <v>60</v>
      </c>
      <c r="Q3593" s="157" t="s">
        <v>6294</v>
      </c>
      <c r="R3593" s="158">
        <v>45966</v>
      </c>
      <c r="S3593" s="159">
        <v>46052</v>
      </c>
      <c r="T3593" s="159" t="s">
        <v>62</v>
      </c>
      <c r="U3593" s="159" t="s">
        <v>6152</v>
      </c>
      <c r="V3593" s="154">
        <v>45966</v>
      </c>
      <c r="W3593" s="154"/>
      <c r="X3593" s="154"/>
      <c r="Y3593" s="160"/>
      <c r="Z3593" s="160" t="s">
        <v>134</v>
      </c>
      <c r="AA3593" s="153">
        <v>85.15</v>
      </c>
      <c r="AB3593" s="153">
        <v>1.6</v>
      </c>
      <c r="AC3593" s="182">
        <f t="shared" si="114"/>
        <v>33.261718749999993</v>
      </c>
      <c r="AD3593" s="153" t="str">
        <f t="shared" si="115"/>
        <v>OBESIDADE I</v>
      </c>
      <c r="AE3593" s="207" t="s">
        <v>135</v>
      </c>
      <c r="AF3593" s="153" t="s">
        <v>130</v>
      </c>
      <c r="AG3593" s="159"/>
      <c r="AH3593" s="153"/>
      <c r="AI3593" s="161"/>
      <c r="AJ3593" s="153"/>
      <c r="AK3593" s="153"/>
      <c r="AL3593" s="207"/>
      <c r="AM3593" s="207"/>
      <c r="AN3593" s="207"/>
      <c r="AO3593" s="207"/>
      <c r="AP3593" s="147" t="s">
        <v>54</v>
      </c>
      <c r="AQ3593" s="147"/>
      <c r="AR3593" s="147"/>
      <c r="AS3593" s="209" t="s">
        <v>68</v>
      </c>
      <c r="AT3593" s="223" t="str">
        <f>MONTH(B3593)&amp;"/"&amp;YEAR(B3593)</f>
        <v>1/2024</v>
      </c>
      <c r="AU3593" s="223">
        <f>WEEKNUM(B3593)-WEEKNUM(EOMONTH(B3593,-1)+1)+1</f>
        <v>1</v>
      </c>
      <c r="AV3593" s="209" t="str">
        <f>MONTH(R3593)&amp;"/"&amp;YEAR(R3593)</f>
        <v>11/2025</v>
      </c>
      <c r="AW3593" s="209">
        <f>WEEKNUM(R3593)-WEEKNUM(EOMONTH(R3593,-1)+1)+1</f>
        <v>2</v>
      </c>
      <c r="AX3593" s="209">
        <f>IF(BB3593="S",IF(Q3593="1. Aceitou o programa",R3593-B3593,0),0)</f>
        <v>0</v>
      </c>
      <c r="AY3593" s="209">
        <f>IF(BB3593="S",IF(AND(S3593&lt;&gt;"",R3593&lt;&gt;""),S3593-R3593,0),0)</f>
        <v>86</v>
      </c>
      <c r="AZ3593" s="209">
        <f>IF(BB3593="S",IF(Q3593="1. Aceitou o programa",IF(OR(X3593="Não se Aplica",X3593=""),IF(OR(W3593="Não se Aplica",W3593=""),0,W3593-V3593),AVERAGE(X3593-W3593,W3593-V3593)),0),0)</f>
        <v>0</v>
      </c>
      <c r="BA3593" s="209">
        <f>IF(BB3593="S",IF(AND(Q3593="1. Aceitou o programa",AH3593="Realizada"),IFERROR(IF(AG3593="",0,AG3593-R3593),0),0),0)</f>
        <v>0</v>
      </c>
      <c r="BB3593" s="209" t="str">
        <f>_xlfn.XLOOKUP(U3593,'Lista Suspensa'!$AA$20:$AA$23,'Lista Suspensa'!$AB$20:$AB$23,"N/A")</f>
        <v>S</v>
      </c>
    </row>
    <row r="3594" spans="1:54" ht="12" customHeight="1">
      <c r="A3594" s="151" t="s">
        <v>121</v>
      </c>
      <c r="B3594" s="152">
        <v>45292</v>
      </c>
      <c r="C3594" s="153" t="s">
        <v>122</v>
      </c>
      <c r="D3594" s="153" t="s">
        <v>342</v>
      </c>
      <c r="E3594" s="244">
        <v>94084440</v>
      </c>
      <c r="F3594" s="144" t="s">
        <v>6571</v>
      </c>
      <c r="G3594" s="230"/>
      <c r="H3594" s="154">
        <v>34329</v>
      </c>
      <c r="I3594" s="153">
        <v>32</v>
      </c>
      <c r="J3594" s="148" t="s">
        <v>70</v>
      </c>
      <c r="K3594" s="153"/>
      <c r="L3594" s="153"/>
      <c r="M3594" s="153"/>
      <c r="N3594" s="153"/>
      <c r="O3594" s="155" t="s">
        <v>6572</v>
      </c>
      <c r="P3594" s="156" t="s">
        <v>60</v>
      </c>
      <c r="Q3594" s="157" t="s">
        <v>6294</v>
      </c>
      <c r="R3594" s="158">
        <v>45965</v>
      </c>
      <c r="S3594" s="159">
        <v>46052</v>
      </c>
      <c r="T3594" s="159" t="s">
        <v>62</v>
      </c>
      <c r="U3594" s="159" t="s">
        <v>6152</v>
      </c>
      <c r="V3594" s="154">
        <v>45965</v>
      </c>
      <c r="W3594" s="154"/>
      <c r="X3594" s="154"/>
      <c r="Y3594" s="160"/>
      <c r="Z3594" s="160" t="s">
        <v>128</v>
      </c>
      <c r="AA3594" s="153">
        <v>103</v>
      </c>
      <c r="AB3594" s="153">
        <v>1.62</v>
      </c>
      <c r="AC3594" s="182">
        <f t="shared" si="114"/>
        <v>39.247065996037179</v>
      </c>
      <c r="AD3594" s="153" t="str">
        <f t="shared" si="115"/>
        <v>OBESIDADE II</v>
      </c>
      <c r="AE3594" s="207" t="s">
        <v>135</v>
      </c>
      <c r="AF3594" s="153" t="s">
        <v>130</v>
      </c>
      <c r="AG3594" s="159"/>
      <c r="AH3594" s="153"/>
      <c r="AI3594" s="161"/>
      <c r="AJ3594" s="153"/>
      <c r="AK3594" s="153"/>
      <c r="AL3594" s="207"/>
      <c r="AM3594" s="207"/>
      <c r="AN3594" s="207"/>
      <c r="AO3594" s="207"/>
      <c r="AP3594" s="147" t="s">
        <v>54</v>
      </c>
      <c r="AQ3594" s="147"/>
      <c r="AR3594" s="147"/>
      <c r="AS3594" s="209" t="s">
        <v>68</v>
      </c>
      <c r="AT3594" s="223" t="str">
        <f>MONTH(B3594)&amp;"/"&amp;YEAR(B3594)</f>
        <v>1/2024</v>
      </c>
      <c r="AU3594" s="223">
        <f>WEEKNUM(B3594)-WEEKNUM(EOMONTH(B3594,-1)+1)+1</f>
        <v>1</v>
      </c>
      <c r="AV3594" s="209" t="str">
        <f>MONTH(R3594)&amp;"/"&amp;YEAR(R3594)</f>
        <v>11/2025</v>
      </c>
      <c r="AW3594" s="209">
        <f>WEEKNUM(R3594)-WEEKNUM(EOMONTH(R3594,-1)+1)+1</f>
        <v>2</v>
      </c>
      <c r="AX3594" s="209">
        <f>IF(BB3594="S",IF(Q3594="1. Aceitou o programa",R3594-B3594,0),0)</f>
        <v>0</v>
      </c>
      <c r="AY3594" s="209">
        <f>IF(BB3594="S",IF(AND(S3594&lt;&gt;"",R3594&lt;&gt;""),S3594-R3594,0),0)</f>
        <v>87</v>
      </c>
      <c r="AZ3594" s="209">
        <f>IF(BB3594="S",IF(Q3594="1. Aceitou o programa",IF(OR(X3594="Não se Aplica",X3594=""),IF(OR(W3594="Não se Aplica",W3594=""),0,W3594-V3594),AVERAGE(X3594-W3594,W3594-V3594)),0),0)</f>
        <v>0</v>
      </c>
      <c r="BA3594" s="209">
        <f>IF(BB3594="S",IF(AND(Q3594="1. Aceitou o programa",AH3594="Realizada"),IFERROR(IF(AG3594="",0,AG3594-R3594),0),0),0)</f>
        <v>0</v>
      </c>
      <c r="BB3594" s="209" t="str">
        <f>_xlfn.XLOOKUP(U3594,'Lista Suspensa'!$AA$20:$AA$23,'Lista Suspensa'!$AB$20:$AB$23,"N/A")</f>
        <v>S</v>
      </c>
    </row>
    <row r="3595" spans="1:54" ht="12" customHeight="1">
      <c r="A3595" s="151" t="s">
        <v>121</v>
      </c>
      <c r="B3595" s="152">
        <v>45292</v>
      </c>
      <c r="C3595" s="153" t="s">
        <v>122</v>
      </c>
      <c r="D3595" s="153" t="s">
        <v>56</v>
      </c>
      <c r="E3595" s="244">
        <v>92746035</v>
      </c>
      <c r="F3595" s="144" t="s">
        <v>6573</v>
      </c>
      <c r="G3595" s="230"/>
      <c r="H3595" s="154">
        <v>36454</v>
      </c>
      <c r="I3595" s="153">
        <v>26</v>
      </c>
      <c r="J3595" s="148" t="s">
        <v>58</v>
      </c>
      <c r="K3595" s="153"/>
      <c r="L3595" s="153"/>
      <c r="M3595" s="153"/>
      <c r="N3595" s="153"/>
      <c r="O3595" s="155" t="s">
        <v>6574</v>
      </c>
      <c r="P3595" s="156" t="s">
        <v>60</v>
      </c>
      <c r="Q3595" s="157" t="s">
        <v>6294</v>
      </c>
      <c r="R3595" s="158">
        <v>45964</v>
      </c>
      <c r="S3595" s="159">
        <v>46052</v>
      </c>
      <c r="T3595" s="159" t="s">
        <v>62</v>
      </c>
      <c r="U3595" s="159" t="s">
        <v>6152</v>
      </c>
      <c r="V3595" s="154">
        <v>45964</v>
      </c>
      <c r="W3595" s="154"/>
      <c r="X3595" s="154"/>
      <c r="Y3595" s="160"/>
      <c r="Z3595" s="160"/>
      <c r="AA3595" s="153">
        <v>109</v>
      </c>
      <c r="AB3595" s="153">
        <v>1.86</v>
      </c>
      <c r="AC3595" s="182">
        <f t="shared" si="114"/>
        <v>31.50653254711527</v>
      </c>
      <c r="AD3595" s="153" t="str">
        <f t="shared" si="115"/>
        <v>OBESIDADE I</v>
      </c>
      <c r="AE3595" s="207" t="s">
        <v>135</v>
      </c>
      <c r="AF3595" s="153" t="s">
        <v>130</v>
      </c>
      <c r="AG3595" s="159"/>
      <c r="AH3595" s="153"/>
      <c r="AI3595" s="161"/>
      <c r="AJ3595" s="153"/>
      <c r="AK3595" s="153"/>
      <c r="AL3595" s="207"/>
      <c r="AM3595" s="207"/>
      <c r="AN3595" s="207"/>
      <c r="AO3595" s="207"/>
      <c r="AP3595" s="147" t="s">
        <v>54</v>
      </c>
      <c r="AQ3595" s="147"/>
      <c r="AR3595" s="147"/>
      <c r="AS3595" s="209" t="s">
        <v>68</v>
      </c>
      <c r="AT3595" s="223" t="str">
        <f>MONTH(B3595)&amp;"/"&amp;YEAR(B3595)</f>
        <v>1/2024</v>
      </c>
      <c r="AU3595" s="223">
        <f>WEEKNUM(B3595)-WEEKNUM(EOMONTH(B3595,-1)+1)+1</f>
        <v>1</v>
      </c>
      <c r="AV3595" s="209" t="str">
        <f>MONTH(R3595)&amp;"/"&amp;YEAR(R3595)</f>
        <v>11/2025</v>
      </c>
      <c r="AW3595" s="209">
        <f>WEEKNUM(R3595)-WEEKNUM(EOMONTH(R3595,-1)+1)+1</f>
        <v>2</v>
      </c>
      <c r="AX3595" s="209">
        <f>IF(BB3595="S",IF(Q3595="1. Aceitou o programa",R3595-B3595,0),0)</f>
        <v>0</v>
      </c>
      <c r="AY3595" s="209">
        <f>IF(BB3595="S",IF(AND(S3595&lt;&gt;"",R3595&lt;&gt;""),S3595-R3595,0),0)</f>
        <v>88</v>
      </c>
      <c r="AZ3595" s="209">
        <f>IF(BB3595="S",IF(Q3595="1. Aceitou o programa",IF(OR(X3595="Não se Aplica",X3595=""),IF(OR(W3595="Não se Aplica",W3595=""),0,W3595-V3595),AVERAGE(X3595-W3595,W3595-V3595)),0),0)</f>
        <v>0</v>
      </c>
      <c r="BA3595" s="209">
        <f>IF(BB3595="S",IF(AND(Q3595="1. Aceitou o programa",AH3595="Realizada"),IFERROR(IF(AG3595="",0,AG3595-R3595),0),0),0)</f>
        <v>0</v>
      </c>
      <c r="BB3595" s="209" t="str">
        <f>_xlfn.XLOOKUP(U3595,'Lista Suspensa'!$AA$20:$AA$23,'Lista Suspensa'!$AB$20:$AB$23,"N/A")</f>
        <v>S</v>
      </c>
    </row>
    <row r="3596" spans="1:54" ht="12" customHeight="1">
      <c r="A3596" s="151" t="s">
        <v>121</v>
      </c>
      <c r="B3596" s="152">
        <v>45292</v>
      </c>
      <c r="C3596" s="153" t="s">
        <v>122</v>
      </c>
      <c r="D3596" s="153" t="s">
        <v>56</v>
      </c>
      <c r="E3596" s="244">
        <v>95411564</v>
      </c>
      <c r="F3596" s="144" t="s">
        <v>6575</v>
      </c>
      <c r="G3596" s="230"/>
      <c r="H3596" s="154">
        <v>33686</v>
      </c>
      <c r="I3596" s="153">
        <v>34</v>
      </c>
      <c r="J3596" s="148" t="s">
        <v>70</v>
      </c>
      <c r="K3596" s="153" t="s">
        <v>59</v>
      </c>
      <c r="L3596" s="153"/>
      <c r="M3596" s="153"/>
      <c r="N3596" s="153"/>
      <c r="O3596" s="155" t="s">
        <v>6576</v>
      </c>
      <c r="P3596" s="156" t="s">
        <v>60</v>
      </c>
      <c r="Q3596" s="157" t="s">
        <v>6294</v>
      </c>
      <c r="R3596" s="158">
        <v>45961</v>
      </c>
      <c r="S3596" s="159">
        <v>46052</v>
      </c>
      <c r="T3596" s="159" t="s">
        <v>62</v>
      </c>
      <c r="U3596" s="159" t="s">
        <v>6152</v>
      </c>
      <c r="V3596" s="154">
        <v>45961</v>
      </c>
      <c r="W3596" s="154"/>
      <c r="X3596" s="154"/>
      <c r="Y3596" s="160"/>
      <c r="Z3596" s="160"/>
      <c r="AA3596" s="153">
        <v>75</v>
      </c>
      <c r="AB3596" s="153">
        <v>1.57</v>
      </c>
      <c r="AC3596" s="182">
        <f t="shared" si="114"/>
        <v>30.427197857925268</v>
      </c>
      <c r="AD3596" s="153" t="str">
        <f t="shared" si="115"/>
        <v>OBESIDADE I</v>
      </c>
      <c r="AE3596" s="207" t="s">
        <v>135</v>
      </c>
      <c r="AF3596" s="153" t="s">
        <v>130</v>
      </c>
      <c r="AG3596" s="159"/>
      <c r="AH3596" s="153"/>
      <c r="AI3596" s="161"/>
      <c r="AJ3596" s="153"/>
      <c r="AK3596" s="153"/>
      <c r="AL3596" s="207"/>
      <c r="AM3596" s="207"/>
      <c r="AN3596" s="207"/>
      <c r="AO3596" s="207"/>
      <c r="AP3596" s="147" t="s">
        <v>54</v>
      </c>
      <c r="AQ3596" s="147"/>
      <c r="AR3596" s="147"/>
      <c r="AS3596" s="209" t="s">
        <v>68</v>
      </c>
      <c r="AT3596" s="223" t="str">
        <f>MONTH(B3596)&amp;"/"&amp;YEAR(B3596)</f>
        <v>1/2024</v>
      </c>
      <c r="AU3596" s="223">
        <f>WEEKNUM(B3596)-WEEKNUM(EOMONTH(B3596,-1)+1)+1</f>
        <v>1</v>
      </c>
      <c r="AV3596" s="209" t="str">
        <f>MONTH(R3596)&amp;"/"&amp;YEAR(R3596)</f>
        <v>10/2025</v>
      </c>
      <c r="AW3596" s="209">
        <f>WEEKNUM(R3596)-WEEKNUM(EOMONTH(R3596,-1)+1)+1</f>
        <v>5</v>
      </c>
      <c r="AX3596" s="209">
        <f>IF(BB3596="S",IF(Q3596="1. Aceitou o programa",R3596-B3596,0),0)</f>
        <v>0</v>
      </c>
      <c r="AY3596" s="209">
        <f>IF(BB3596="S",IF(AND(S3596&lt;&gt;"",R3596&lt;&gt;""),S3596-R3596,0),0)</f>
        <v>91</v>
      </c>
      <c r="AZ3596" s="209">
        <f>IF(BB3596="S",IF(Q3596="1. Aceitou o programa",IF(OR(X3596="Não se Aplica",X3596=""),IF(OR(W3596="Não se Aplica",W3596=""),0,W3596-V3596),AVERAGE(X3596-W3596,W3596-V3596)),0),0)</f>
        <v>0</v>
      </c>
      <c r="BA3596" s="209">
        <f>IF(BB3596="S",IF(AND(Q3596="1. Aceitou o programa",AH3596="Realizada"),IFERROR(IF(AG3596="",0,AG3596-R3596),0),0),0)</f>
        <v>0</v>
      </c>
      <c r="BB3596" s="209" t="str">
        <f>_xlfn.XLOOKUP(U3596,'Lista Suspensa'!$AA$20:$AA$23,'Lista Suspensa'!$AB$20:$AB$23,"N/A")</f>
        <v>S</v>
      </c>
    </row>
    <row r="3597" spans="1:54" ht="12" customHeight="1">
      <c r="A3597" s="151" t="s">
        <v>121</v>
      </c>
      <c r="B3597" s="152">
        <v>45292</v>
      </c>
      <c r="C3597" s="153" t="s">
        <v>122</v>
      </c>
      <c r="D3597" s="153" t="s">
        <v>56</v>
      </c>
      <c r="E3597" s="244">
        <v>95476722</v>
      </c>
      <c r="F3597" s="144" t="s">
        <v>6577</v>
      </c>
      <c r="G3597" s="230"/>
      <c r="H3597" s="154">
        <v>35714</v>
      </c>
      <c r="I3597" s="153">
        <v>28</v>
      </c>
      <c r="J3597" s="148" t="s">
        <v>70</v>
      </c>
      <c r="K3597" s="153"/>
      <c r="L3597" s="153"/>
      <c r="M3597" s="153"/>
      <c r="N3597" s="153"/>
      <c r="O3597" s="155" t="s">
        <v>6578</v>
      </c>
      <c r="P3597" s="156" t="s">
        <v>60</v>
      </c>
      <c r="Q3597" s="157" t="s">
        <v>6294</v>
      </c>
      <c r="R3597" s="158">
        <v>45961</v>
      </c>
      <c r="S3597" s="159">
        <v>46052</v>
      </c>
      <c r="T3597" s="159" t="s">
        <v>62</v>
      </c>
      <c r="U3597" s="159" t="s">
        <v>6152</v>
      </c>
      <c r="V3597" s="154">
        <v>45961</v>
      </c>
      <c r="W3597" s="154"/>
      <c r="X3597" s="154"/>
      <c r="Y3597" s="160"/>
      <c r="Z3597" s="160" t="s">
        <v>128</v>
      </c>
      <c r="AA3597" s="153">
        <v>114</v>
      </c>
      <c r="AB3597" s="153">
        <v>1.55</v>
      </c>
      <c r="AC3597" s="182">
        <f t="shared" si="114"/>
        <v>47.450572320499475</v>
      </c>
      <c r="AD3597" s="153" t="str">
        <f t="shared" si="115"/>
        <v>OBESIDADE III</v>
      </c>
      <c r="AE3597" s="207" t="s">
        <v>135</v>
      </c>
      <c r="AF3597" s="153" t="s">
        <v>130</v>
      </c>
      <c r="AG3597" s="159"/>
      <c r="AH3597" s="153"/>
      <c r="AI3597" s="161"/>
      <c r="AJ3597" s="153"/>
      <c r="AK3597" s="153"/>
      <c r="AL3597" s="207"/>
      <c r="AM3597" s="207"/>
      <c r="AN3597" s="207"/>
      <c r="AO3597" s="207"/>
      <c r="AP3597" s="147" t="s">
        <v>54</v>
      </c>
      <c r="AQ3597" s="147"/>
      <c r="AR3597" s="147"/>
      <c r="AS3597" s="209" t="s">
        <v>68</v>
      </c>
      <c r="AT3597" s="223" t="str">
        <f>MONTH(B3597)&amp;"/"&amp;YEAR(B3597)</f>
        <v>1/2024</v>
      </c>
      <c r="AU3597" s="223">
        <f>WEEKNUM(B3597)-WEEKNUM(EOMONTH(B3597,-1)+1)+1</f>
        <v>1</v>
      </c>
      <c r="AV3597" s="209" t="str">
        <f>MONTH(R3597)&amp;"/"&amp;YEAR(R3597)</f>
        <v>10/2025</v>
      </c>
      <c r="AW3597" s="209">
        <f>WEEKNUM(R3597)-WEEKNUM(EOMONTH(R3597,-1)+1)+1</f>
        <v>5</v>
      </c>
      <c r="AX3597" s="209">
        <f>IF(BB3597="S",IF(Q3597="1. Aceitou o programa",R3597-B3597,0),0)</f>
        <v>0</v>
      </c>
      <c r="AY3597" s="209">
        <f>IF(BB3597="S",IF(AND(S3597&lt;&gt;"",R3597&lt;&gt;""),S3597-R3597,0),0)</f>
        <v>91</v>
      </c>
      <c r="AZ3597" s="209">
        <f>IF(BB3597="S",IF(Q3597="1. Aceitou o programa",IF(OR(X3597="Não se Aplica",X3597=""),IF(OR(W3597="Não se Aplica",W3597=""),0,W3597-V3597),AVERAGE(X3597-W3597,W3597-V3597)),0),0)</f>
        <v>0</v>
      </c>
      <c r="BA3597" s="209">
        <f>IF(BB3597="S",IF(AND(Q3597="1. Aceitou o programa",AH3597="Realizada"),IFERROR(IF(AG3597="",0,AG3597-R3597),0),0),0)</f>
        <v>0</v>
      </c>
      <c r="BB3597" s="209" t="str">
        <f>_xlfn.XLOOKUP(U3597,'Lista Suspensa'!$AA$20:$AA$23,'Lista Suspensa'!$AB$20:$AB$23,"N/A")</f>
        <v>S</v>
      </c>
    </row>
    <row r="3598" spans="1:54" ht="12" customHeight="1">
      <c r="A3598" s="151" t="s">
        <v>121</v>
      </c>
      <c r="B3598" s="152">
        <v>45292</v>
      </c>
      <c r="C3598" s="153" t="s">
        <v>122</v>
      </c>
      <c r="D3598" s="153" t="s">
        <v>56</v>
      </c>
      <c r="E3598" s="244">
        <v>93724174</v>
      </c>
      <c r="F3598" s="144" t="s">
        <v>6579</v>
      </c>
      <c r="G3598" s="230"/>
      <c r="H3598" s="154">
        <v>38375</v>
      </c>
      <c r="I3598" s="153">
        <v>21</v>
      </c>
      <c r="J3598" s="148" t="s">
        <v>70</v>
      </c>
      <c r="K3598" s="153"/>
      <c r="L3598" s="153"/>
      <c r="M3598" s="153"/>
      <c r="N3598" s="153"/>
      <c r="O3598" s="155" t="s">
        <v>6580</v>
      </c>
      <c r="P3598" s="156" t="s">
        <v>60</v>
      </c>
      <c r="Q3598" s="157" t="s">
        <v>6294</v>
      </c>
      <c r="R3598" s="158">
        <v>45961</v>
      </c>
      <c r="S3598" s="159">
        <v>46052</v>
      </c>
      <c r="T3598" s="159" t="s">
        <v>62</v>
      </c>
      <c r="U3598" s="159" t="s">
        <v>6152</v>
      </c>
      <c r="V3598" s="154">
        <v>45961</v>
      </c>
      <c r="W3598" s="154"/>
      <c r="X3598" s="154"/>
      <c r="Y3598" s="160"/>
      <c r="Z3598" s="160" t="s">
        <v>128</v>
      </c>
      <c r="AA3598" s="153">
        <v>98</v>
      </c>
      <c r="AB3598" s="153">
        <v>1.69</v>
      </c>
      <c r="AC3598" s="182">
        <f t="shared" si="114"/>
        <v>34.31252407128602</v>
      </c>
      <c r="AD3598" s="153" t="str">
        <f t="shared" si="115"/>
        <v>OBESIDADE I</v>
      </c>
      <c r="AE3598" s="207" t="s">
        <v>135</v>
      </c>
      <c r="AF3598" s="153" t="s">
        <v>130</v>
      </c>
      <c r="AG3598" s="159"/>
      <c r="AH3598" s="153"/>
      <c r="AI3598" s="161"/>
      <c r="AJ3598" s="153"/>
      <c r="AK3598" s="153"/>
      <c r="AL3598" s="207"/>
      <c r="AM3598" s="207"/>
      <c r="AN3598" s="207"/>
      <c r="AO3598" s="207"/>
      <c r="AP3598" s="147" t="s">
        <v>54</v>
      </c>
      <c r="AQ3598" s="147"/>
      <c r="AR3598" s="147"/>
      <c r="AS3598" s="209" t="s">
        <v>68</v>
      </c>
      <c r="AT3598" s="223" t="str">
        <f>MONTH(B3598)&amp;"/"&amp;YEAR(B3598)</f>
        <v>1/2024</v>
      </c>
      <c r="AU3598" s="223">
        <f>WEEKNUM(B3598)-WEEKNUM(EOMONTH(B3598,-1)+1)+1</f>
        <v>1</v>
      </c>
      <c r="AV3598" s="209" t="str">
        <f>MONTH(R3598)&amp;"/"&amp;YEAR(R3598)</f>
        <v>10/2025</v>
      </c>
      <c r="AW3598" s="209">
        <f>WEEKNUM(R3598)-WEEKNUM(EOMONTH(R3598,-1)+1)+1</f>
        <v>5</v>
      </c>
      <c r="AX3598" s="209">
        <f>IF(BB3598="S",IF(Q3598="1. Aceitou o programa",R3598-B3598,0),0)</f>
        <v>0</v>
      </c>
      <c r="AY3598" s="209">
        <f>IF(BB3598="S",IF(AND(S3598&lt;&gt;"",R3598&lt;&gt;""),S3598-R3598,0),0)</f>
        <v>91</v>
      </c>
      <c r="AZ3598" s="209">
        <f>IF(BB3598="S",IF(Q3598="1. Aceitou o programa",IF(OR(X3598="Não se Aplica",X3598=""),IF(OR(W3598="Não se Aplica",W3598=""),0,W3598-V3598),AVERAGE(X3598-W3598,W3598-V3598)),0),0)</f>
        <v>0</v>
      </c>
      <c r="BA3598" s="209">
        <f>IF(BB3598="S",IF(AND(Q3598="1. Aceitou o programa",AH3598="Realizada"),IFERROR(IF(AG3598="",0,AG3598-R3598),0),0),0)</f>
        <v>0</v>
      </c>
      <c r="BB3598" s="209" t="str">
        <f>_xlfn.XLOOKUP(U3598,'Lista Suspensa'!$AA$20:$AA$23,'Lista Suspensa'!$AB$20:$AB$23,"N/A")</f>
        <v>S</v>
      </c>
    </row>
    <row r="3599" spans="1:54" ht="12" customHeight="1">
      <c r="A3599" s="151" t="s">
        <v>121</v>
      </c>
      <c r="B3599" s="152">
        <v>45292</v>
      </c>
      <c r="C3599" s="153" t="s">
        <v>122</v>
      </c>
      <c r="D3599" s="153" t="s">
        <v>56</v>
      </c>
      <c r="E3599" s="244">
        <v>93831486</v>
      </c>
      <c r="F3599" s="144" t="s">
        <v>6581</v>
      </c>
      <c r="G3599" s="230"/>
      <c r="H3599" s="154">
        <v>28388</v>
      </c>
      <c r="I3599" s="153">
        <v>48</v>
      </c>
      <c r="J3599" s="148" t="s">
        <v>58</v>
      </c>
      <c r="K3599" s="153" t="s">
        <v>59</v>
      </c>
      <c r="L3599" s="153"/>
      <c r="M3599" s="153"/>
      <c r="N3599" s="153"/>
      <c r="O3599" s="155" t="s">
        <v>6582</v>
      </c>
      <c r="P3599" s="156" t="s">
        <v>60</v>
      </c>
      <c r="Q3599" s="157" t="s">
        <v>6294</v>
      </c>
      <c r="R3599" s="158">
        <v>45960</v>
      </c>
      <c r="S3599" s="159">
        <v>46052</v>
      </c>
      <c r="T3599" s="159" t="s">
        <v>62</v>
      </c>
      <c r="U3599" s="159" t="s">
        <v>6152</v>
      </c>
      <c r="V3599" s="154">
        <v>45960</v>
      </c>
      <c r="W3599" s="154"/>
      <c r="X3599" s="154"/>
      <c r="Y3599" s="160"/>
      <c r="Z3599" s="160" t="s">
        <v>134</v>
      </c>
      <c r="AA3599" s="153">
        <v>120</v>
      </c>
      <c r="AB3599" s="153">
        <v>1.78</v>
      </c>
      <c r="AC3599" s="182">
        <f t="shared" si="114"/>
        <v>37.874005807347558</v>
      </c>
      <c r="AD3599" s="153" t="str">
        <f t="shared" si="115"/>
        <v>OBESIDADE II</v>
      </c>
      <c r="AE3599" s="207" t="s">
        <v>135</v>
      </c>
      <c r="AF3599" s="153" t="s">
        <v>130</v>
      </c>
      <c r="AG3599" s="159"/>
      <c r="AH3599" s="153"/>
      <c r="AI3599" s="161"/>
      <c r="AJ3599" s="153"/>
      <c r="AK3599" s="153"/>
      <c r="AL3599" s="207"/>
      <c r="AM3599" s="207"/>
      <c r="AN3599" s="207"/>
      <c r="AO3599" s="207"/>
      <c r="AP3599" s="147" t="s">
        <v>54</v>
      </c>
      <c r="AQ3599" s="147"/>
      <c r="AR3599" s="147"/>
      <c r="AS3599" s="209" t="s">
        <v>68</v>
      </c>
      <c r="AT3599" s="223" t="str">
        <f>MONTH(B3599)&amp;"/"&amp;YEAR(B3599)</f>
        <v>1/2024</v>
      </c>
      <c r="AU3599" s="223">
        <f>WEEKNUM(B3599)-WEEKNUM(EOMONTH(B3599,-1)+1)+1</f>
        <v>1</v>
      </c>
      <c r="AV3599" s="209" t="str">
        <f>MONTH(R3599)&amp;"/"&amp;YEAR(R3599)</f>
        <v>10/2025</v>
      </c>
      <c r="AW3599" s="209">
        <f>WEEKNUM(R3599)-WEEKNUM(EOMONTH(R3599,-1)+1)+1</f>
        <v>5</v>
      </c>
      <c r="AX3599" s="209">
        <f>IF(BB3599="S",IF(Q3599="1. Aceitou o programa",R3599-B3599,0),0)</f>
        <v>0</v>
      </c>
      <c r="AY3599" s="209">
        <f>IF(BB3599="S",IF(AND(S3599&lt;&gt;"",R3599&lt;&gt;""),S3599-R3599,0),0)</f>
        <v>92</v>
      </c>
      <c r="AZ3599" s="209">
        <f>IF(BB3599="S",IF(Q3599="1. Aceitou o programa",IF(OR(X3599="Não se Aplica",X3599=""),IF(OR(W3599="Não se Aplica",W3599=""),0,W3599-V3599),AVERAGE(X3599-W3599,W3599-V3599)),0),0)</f>
        <v>0</v>
      </c>
      <c r="BA3599" s="209">
        <f>IF(BB3599="S",IF(AND(Q3599="1. Aceitou o programa",AH3599="Realizada"),IFERROR(IF(AG3599="",0,AG3599-R3599),0),0),0)</f>
        <v>0</v>
      </c>
      <c r="BB3599" s="209" t="str">
        <f>_xlfn.XLOOKUP(U3599,'Lista Suspensa'!$AA$20:$AA$23,'Lista Suspensa'!$AB$20:$AB$23,"N/A")</f>
        <v>S</v>
      </c>
    </row>
    <row r="3600" spans="1:54" ht="12" customHeight="1">
      <c r="A3600" s="151" t="s">
        <v>121</v>
      </c>
      <c r="B3600" s="152">
        <v>45292</v>
      </c>
      <c r="C3600" s="153" t="s">
        <v>122</v>
      </c>
      <c r="D3600" s="153" t="s">
        <v>56</v>
      </c>
      <c r="E3600" s="244">
        <v>94890924</v>
      </c>
      <c r="F3600" s="144" t="s">
        <v>6583</v>
      </c>
      <c r="G3600" s="230"/>
      <c r="H3600" s="154">
        <v>33381</v>
      </c>
      <c r="I3600" s="153">
        <v>34</v>
      </c>
      <c r="J3600" s="148" t="s">
        <v>70</v>
      </c>
      <c r="K3600" s="153" t="s">
        <v>59</v>
      </c>
      <c r="L3600" s="153"/>
      <c r="M3600" s="153"/>
      <c r="N3600" s="153"/>
      <c r="O3600" s="155" t="s">
        <v>6584</v>
      </c>
      <c r="P3600" s="156" t="s">
        <v>60</v>
      </c>
      <c r="Q3600" s="157" t="s">
        <v>6294</v>
      </c>
      <c r="R3600" s="158">
        <v>45960</v>
      </c>
      <c r="S3600" s="159">
        <v>46052</v>
      </c>
      <c r="T3600" s="159" t="s">
        <v>62</v>
      </c>
      <c r="U3600" s="159" t="s">
        <v>6152</v>
      </c>
      <c r="V3600" s="154">
        <v>45960</v>
      </c>
      <c r="W3600" s="154"/>
      <c r="X3600" s="154"/>
      <c r="Y3600" s="160"/>
      <c r="Z3600" s="160"/>
      <c r="AA3600" s="153">
        <v>97</v>
      </c>
      <c r="AB3600" s="153">
        <v>1.66</v>
      </c>
      <c r="AC3600" s="182">
        <f t="shared" si="114"/>
        <v>35.201045144433159</v>
      </c>
      <c r="AD3600" s="153" t="str">
        <f t="shared" si="115"/>
        <v>OBESIDADE II</v>
      </c>
      <c r="AE3600" s="207" t="s">
        <v>135</v>
      </c>
      <c r="AF3600" s="153" t="s">
        <v>130</v>
      </c>
      <c r="AG3600" s="159"/>
      <c r="AH3600" s="153"/>
      <c r="AI3600" s="161"/>
      <c r="AJ3600" s="153"/>
      <c r="AK3600" s="153"/>
      <c r="AL3600" s="207"/>
      <c r="AM3600" s="207"/>
      <c r="AN3600" s="207"/>
      <c r="AO3600" s="207"/>
      <c r="AP3600" s="147" t="s">
        <v>54</v>
      </c>
      <c r="AQ3600" s="147"/>
      <c r="AR3600" s="147"/>
      <c r="AS3600" s="209" t="s">
        <v>68</v>
      </c>
      <c r="AT3600" s="223" t="str">
        <f>MONTH(B3600)&amp;"/"&amp;YEAR(B3600)</f>
        <v>1/2024</v>
      </c>
      <c r="AU3600" s="223">
        <f>WEEKNUM(B3600)-WEEKNUM(EOMONTH(B3600,-1)+1)+1</f>
        <v>1</v>
      </c>
      <c r="AV3600" s="209" t="str">
        <f>MONTH(R3600)&amp;"/"&amp;YEAR(R3600)</f>
        <v>10/2025</v>
      </c>
      <c r="AW3600" s="209">
        <f>WEEKNUM(R3600)-WEEKNUM(EOMONTH(R3600,-1)+1)+1</f>
        <v>5</v>
      </c>
      <c r="AX3600" s="209">
        <f>IF(BB3600="S",IF(Q3600="1. Aceitou o programa",R3600-B3600,0),0)</f>
        <v>0</v>
      </c>
      <c r="AY3600" s="209">
        <f>IF(BB3600="S",IF(AND(S3600&lt;&gt;"",R3600&lt;&gt;""),S3600-R3600,0),0)</f>
        <v>92</v>
      </c>
      <c r="AZ3600" s="209">
        <f>IF(BB3600="S",IF(Q3600="1. Aceitou o programa",IF(OR(X3600="Não se Aplica",X3600=""),IF(OR(W3600="Não se Aplica",W3600=""),0,W3600-V3600),AVERAGE(X3600-W3600,W3600-V3600)),0),0)</f>
        <v>0</v>
      </c>
      <c r="BA3600" s="209">
        <f>IF(BB3600="S",IF(AND(Q3600="1. Aceitou o programa",AH3600="Realizada"),IFERROR(IF(AG3600="",0,AG3600-R3600),0),0),0)</f>
        <v>0</v>
      </c>
      <c r="BB3600" s="209" t="str">
        <f>_xlfn.XLOOKUP(U3600,'Lista Suspensa'!$AA$20:$AA$23,'Lista Suspensa'!$AB$20:$AB$23,"N/A")</f>
        <v>S</v>
      </c>
    </row>
    <row r="3601" spans="1:54" ht="12" customHeight="1">
      <c r="A3601" s="151" t="s">
        <v>121</v>
      </c>
      <c r="B3601" s="152">
        <v>45292</v>
      </c>
      <c r="C3601" s="153" t="s">
        <v>122</v>
      </c>
      <c r="D3601" s="153" t="s">
        <v>167</v>
      </c>
      <c r="E3601" s="244">
        <v>983173559</v>
      </c>
      <c r="F3601" s="144" t="s">
        <v>6585</v>
      </c>
      <c r="G3601" s="230"/>
      <c r="H3601" s="154">
        <v>31600</v>
      </c>
      <c r="I3601" s="153">
        <v>39</v>
      </c>
      <c r="J3601" s="148" t="s">
        <v>70</v>
      </c>
      <c r="K3601" s="153" t="s">
        <v>59</v>
      </c>
      <c r="L3601" s="153"/>
      <c r="M3601" s="153"/>
      <c r="N3601" s="153"/>
      <c r="O3601" s="155" t="s">
        <v>6586</v>
      </c>
      <c r="P3601" s="156" t="s">
        <v>60</v>
      </c>
      <c r="Q3601" s="157" t="s">
        <v>6294</v>
      </c>
      <c r="R3601" s="158">
        <v>45958</v>
      </c>
      <c r="S3601" s="159">
        <v>46052</v>
      </c>
      <c r="T3601" s="159" t="s">
        <v>62</v>
      </c>
      <c r="U3601" s="159" t="s">
        <v>6152</v>
      </c>
      <c r="V3601" s="154">
        <v>45958</v>
      </c>
      <c r="W3601" s="154"/>
      <c r="X3601" s="154"/>
      <c r="Y3601" s="160"/>
      <c r="Z3601" s="160"/>
      <c r="AA3601" s="153">
        <v>103</v>
      </c>
      <c r="AB3601" s="153">
        <v>1.54</v>
      </c>
      <c r="AC3601" s="182">
        <f t="shared" si="114"/>
        <v>43.430595378647325</v>
      </c>
      <c r="AD3601" s="153" t="str">
        <f t="shared" si="115"/>
        <v>OBESIDADE III</v>
      </c>
      <c r="AE3601" s="207" t="s">
        <v>135</v>
      </c>
      <c r="AF3601" s="153" t="s">
        <v>130</v>
      </c>
      <c r="AG3601" s="159"/>
      <c r="AH3601" s="153"/>
      <c r="AI3601" s="161"/>
      <c r="AJ3601" s="153"/>
      <c r="AK3601" s="153"/>
      <c r="AL3601" s="207"/>
      <c r="AM3601" s="207"/>
      <c r="AN3601" s="207"/>
      <c r="AO3601" s="207"/>
      <c r="AP3601" s="147" t="s">
        <v>54</v>
      </c>
      <c r="AQ3601" s="147"/>
      <c r="AR3601" s="147"/>
      <c r="AS3601" s="209" t="s">
        <v>68</v>
      </c>
      <c r="AT3601" s="223" t="str">
        <f>MONTH(B3601)&amp;"/"&amp;YEAR(B3601)</f>
        <v>1/2024</v>
      </c>
      <c r="AU3601" s="223">
        <f>WEEKNUM(B3601)-WEEKNUM(EOMONTH(B3601,-1)+1)+1</f>
        <v>1</v>
      </c>
      <c r="AV3601" s="209" t="str">
        <f>MONTH(R3601)&amp;"/"&amp;YEAR(R3601)</f>
        <v>10/2025</v>
      </c>
      <c r="AW3601" s="209">
        <f>WEEKNUM(R3601)-WEEKNUM(EOMONTH(R3601,-1)+1)+1</f>
        <v>5</v>
      </c>
      <c r="AX3601" s="209">
        <f>IF(BB3601="S",IF(Q3601="1. Aceitou o programa",R3601-B3601,0),0)</f>
        <v>0</v>
      </c>
      <c r="AY3601" s="209">
        <f>IF(BB3601="S",IF(AND(S3601&lt;&gt;"",R3601&lt;&gt;""),S3601-R3601,0),0)</f>
        <v>94</v>
      </c>
      <c r="AZ3601" s="209">
        <f>IF(BB3601="S",IF(Q3601="1. Aceitou o programa",IF(OR(X3601="Não se Aplica",X3601=""),IF(OR(W3601="Não se Aplica",W3601=""),0,W3601-V3601),AVERAGE(X3601-W3601,W3601-V3601)),0),0)</f>
        <v>0</v>
      </c>
      <c r="BA3601" s="209">
        <f>IF(BB3601="S",IF(AND(Q3601="1. Aceitou o programa",AH3601="Realizada"),IFERROR(IF(AG3601="",0,AG3601-R3601),0),0),0)</f>
        <v>0</v>
      </c>
      <c r="BB3601" s="209" t="str">
        <f>_xlfn.XLOOKUP(U3601,'Lista Suspensa'!$AA$20:$AA$23,'Lista Suspensa'!$AB$20:$AB$23,"N/A")</f>
        <v>S</v>
      </c>
    </row>
    <row r="3602" spans="1:54" ht="12" customHeight="1">
      <c r="A3602" s="151" t="s">
        <v>121</v>
      </c>
      <c r="B3602" s="152">
        <v>45292</v>
      </c>
      <c r="C3602" s="153" t="s">
        <v>122</v>
      </c>
      <c r="D3602" s="153" t="s">
        <v>56</v>
      </c>
      <c r="E3602" s="244">
        <v>93794298</v>
      </c>
      <c r="F3602" s="144" t="s">
        <v>6587</v>
      </c>
      <c r="G3602" s="230"/>
      <c r="H3602" s="154">
        <v>29358</v>
      </c>
      <c r="I3602" s="153">
        <v>46</v>
      </c>
      <c r="J3602" s="148" t="s">
        <v>70</v>
      </c>
      <c r="K3602" s="153" t="s">
        <v>59</v>
      </c>
      <c r="L3602" s="153"/>
      <c r="M3602" s="153"/>
      <c r="N3602" s="153"/>
      <c r="O3602" s="155" t="s">
        <v>6588</v>
      </c>
      <c r="P3602" s="156" t="s">
        <v>60</v>
      </c>
      <c r="Q3602" s="157" t="s">
        <v>6294</v>
      </c>
      <c r="R3602" s="158">
        <v>45951</v>
      </c>
      <c r="S3602" s="159">
        <v>46052</v>
      </c>
      <c r="T3602" s="159" t="s">
        <v>62</v>
      </c>
      <c r="U3602" s="159" t="s">
        <v>6152</v>
      </c>
      <c r="V3602" s="154">
        <v>45951</v>
      </c>
      <c r="W3602" s="154"/>
      <c r="X3602" s="154"/>
      <c r="Y3602" s="160"/>
      <c r="Z3602" s="160"/>
      <c r="AA3602" s="153">
        <v>88</v>
      </c>
      <c r="AB3602" s="153">
        <v>1.58</v>
      </c>
      <c r="AC3602" s="182">
        <f t="shared" si="114"/>
        <v>35.250761095978206</v>
      </c>
      <c r="AD3602" s="153" t="str">
        <f t="shared" si="115"/>
        <v>OBESIDADE II</v>
      </c>
      <c r="AE3602" s="207" t="s">
        <v>135</v>
      </c>
      <c r="AF3602" s="153" t="s">
        <v>130</v>
      </c>
      <c r="AG3602" s="159"/>
      <c r="AH3602" s="153"/>
      <c r="AI3602" s="161"/>
      <c r="AJ3602" s="153"/>
      <c r="AK3602" s="153"/>
      <c r="AL3602" s="207"/>
      <c r="AM3602" s="207"/>
      <c r="AN3602" s="207"/>
      <c r="AO3602" s="207"/>
      <c r="AP3602" s="147" t="s">
        <v>54</v>
      </c>
      <c r="AQ3602" s="147"/>
      <c r="AR3602" s="147"/>
      <c r="AS3602" s="209" t="s">
        <v>68</v>
      </c>
      <c r="AT3602" s="223" t="str">
        <f>MONTH(B3602)&amp;"/"&amp;YEAR(B3602)</f>
        <v>1/2024</v>
      </c>
      <c r="AU3602" s="223">
        <f>WEEKNUM(B3602)-WEEKNUM(EOMONTH(B3602,-1)+1)+1</f>
        <v>1</v>
      </c>
      <c r="AV3602" s="209" t="str">
        <f>MONTH(R3602)&amp;"/"&amp;YEAR(R3602)</f>
        <v>10/2025</v>
      </c>
      <c r="AW3602" s="209">
        <f>WEEKNUM(R3602)-WEEKNUM(EOMONTH(R3602,-1)+1)+1</f>
        <v>4</v>
      </c>
      <c r="AX3602" s="209">
        <f>IF(BB3602="S",IF(Q3602="1. Aceitou o programa",R3602-B3602,0),0)</f>
        <v>0</v>
      </c>
      <c r="AY3602" s="209">
        <f>IF(BB3602="S",IF(AND(S3602&lt;&gt;"",R3602&lt;&gt;""),S3602-R3602,0),0)</f>
        <v>101</v>
      </c>
      <c r="AZ3602" s="209">
        <f>IF(BB3602="S",IF(Q3602="1. Aceitou o programa",IF(OR(X3602="Não se Aplica",X3602=""),IF(OR(W3602="Não se Aplica",W3602=""),0,W3602-V3602),AVERAGE(X3602-W3602,W3602-V3602)),0),0)</f>
        <v>0</v>
      </c>
      <c r="BA3602" s="209">
        <f>IF(BB3602="S",IF(AND(Q3602="1. Aceitou o programa",AH3602="Realizada"),IFERROR(IF(AG3602="",0,AG3602-R3602),0),0),0)</f>
        <v>0</v>
      </c>
      <c r="BB3602" s="209" t="str">
        <f>_xlfn.XLOOKUP(U3602,'Lista Suspensa'!$AA$20:$AA$23,'Lista Suspensa'!$AB$20:$AB$23,"N/A")</f>
        <v>S</v>
      </c>
    </row>
    <row r="3603" spans="1:54" ht="12" customHeight="1">
      <c r="A3603" s="151" t="s">
        <v>121</v>
      </c>
      <c r="B3603" s="152">
        <v>45292</v>
      </c>
      <c r="C3603" s="153" t="s">
        <v>122</v>
      </c>
      <c r="D3603" s="153" t="s">
        <v>56</v>
      </c>
      <c r="E3603" s="244">
        <v>89666906</v>
      </c>
      <c r="F3603" s="144" t="s">
        <v>6589</v>
      </c>
      <c r="G3603" s="230"/>
      <c r="H3603" s="154">
        <v>30791</v>
      </c>
      <c r="I3603" s="153">
        <v>42</v>
      </c>
      <c r="J3603" s="148" t="s">
        <v>58</v>
      </c>
      <c r="K3603" s="153"/>
      <c r="L3603" s="153"/>
      <c r="M3603" s="153"/>
      <c r="N3603" s="153"/>
      <c r="O3603" s="155" t="s">
        <v>6590</v>
      </c>
      <c r="P3603" s="156" t="s">
        <v>60</v>
      </c>
      <c r="Q3603" s="157" t="s">
        <v>6294</v>
      </c>
      <c r="R3603" s="158">
        <v>45951</v>
      </c>
      <c r="S3603" s="159">
        <v>46052</v>
      </c>
      <c r="T3603" s="159" t="s">
        <v>62</v>
      </c>
      <c r="U3603" s="159" t="s">
        <v>6152</v>
      </c>
      <c r="V3603" s="154">
        <v>45951</v>
      </c>
      <c r="W3603" s="154"/>
      <c r="X3603" s="154"/>
      <c r="Y3603" s="160"/>
      <c r="Z3603" s="160"/>
      <c r="AA3603" s="153">
        <v>150</v>
      </c>
      <c r="AB3603" s="153">
        <v>1.82</v>
      </c>
      <c r="AC3603" s="182">
        <f t="shared" si="114"/>
        <v>45.284385943726598</v>
      </c>
      <c r="AD3603" s="153" t="str">
        <f t="shared" si="115"/>
        <v>OBESIDADE III</v>
      </c>
      <c r="AE3603" s="207" t="s">
        <v>135</v>
      </c>
      <c r="AF3603" s="153" t="s">
        <v>130</v>
      </c>
      <c r="AG3603" s="159"/>
      <c r="AH3603" s="153"/>
      <c r="AI3603" s="161"/>
      <c r="AJ3603" s="153"/>
      <c r="AK3603" s="153"/>
      <c r="AL3603" s="207"/>
      <c r="AM3603" s="207"/>
      <c r="AN3603" s="207"/>
      <c r="AO3603" s="207"/>
      <c r="AP3603" s="147" t="s">
        <v>54</v>
      </c>
      <c r="AQ3603" s="147"/>
      <c r="AR3603" s="147"/>
      <c r="AS3603" s="209" t="s">
        <v>68</v>
      </c>
      <c r="AT3603" s="223" t="str">
        <f>MONTH(B3603)&amp;"/"&amp;YEAR(B3603)</f>
        <v>1/2024</v>
      </c>
      <c r="AU3603" s="223">
        <f>WEEKNUM(B3603)-WEEKNUM(EOMONTH(B3603,-1)+1)+1</f>
        <v>1</v>
      </c>
      <c r="AV3603" s="209" t="str">
        <f>MONTH(R3603)&amp;"/"&amp;YEAR(R3603)</f>
        <v>10/2025</v>
      </c>
      <c r="AW3603" s="209">
        <f>WEEKNUM(R3603)-WEEKNUM(EOMONTH(R3603,-1)+1)+1</f>
        <v>4</v>
      </c>
      <c r="AX3603" s="209">
        <f>IF(BB3603="S",IF(Q3603="1. Aceitou o programa",R3603-B3603,0),0)</f>
        <v>0</v>
      </c>
      <c r="AY3603" s="209">
        <f>IF(BB3603="S",IF(AND(S3603&lt;&gt;"",R3603&lt;&gt;""),S3603-R3603,0),0)</f>
        <v>101</v>
      </c>
      <c r="AZ3603" s="209">
        <f>IF(BB3603="S",IF(Q3603="1. Aceitou o programa",IF(OR(X3603="Não se Aplica",X3603=""),IF(OR(W3603="Não se Aplica",W3603=""),0,W3603-V3603),AVERAGE(X3603-W3603,W3603-V3603)),0),0)</f>
        <v>0</v>
      </c>
      <c r="BA3603" s="209">
        <f>IF(BB3603="S",IF(AND(Q3603="1. Aceitou o programa",AH3603="Realizada"),IFERROR(IF(AG3603="",0,AG3603-R3603),0),0),0)</f>
        <v>0</v>
      </c>
      <c r="BB3603" s="209" t="str">
        <f>_xlfn.XLOOKUP(U3603,'Lista Suspensa'!$AA$20:$AA$23,'Lista Suspensa'!$AB$20:$AB$23,"N/A")</f>
        <v>S</v>
      </c>
    </row>
    <row r="3604" spans="1:54" ht="12" customHeight="1">
      <c r="A3604" s="151" t="s">
        <v>121</v>
      </c>
      <c r="B3604" s="152">
        <v>45292</v>
      </c>
      <c r="C3604" s="153" t="s">
        <v>122</v>
      </c>
      <c r="D3604" s="153" t="s">
        <v>56</v>
      </c>
      <c r="E3604" s="244">
        <v>92932239</v>
      </c>
      <c r="F3604" s="144" t="s">
        <v>6591</v>
      </c>
      <c r="G3604" s="230"/>
      <c r="H3604" s="154">
        <v>32750</v>
      </c>
      <c r="I3604" s="153">
        <v>36</v>
      </c>
      <c r="J3604" s="148" t="s">
        <v>70</v>
      </c>
      <c r="K3604" s="153"/>
      <c r="L3604" s="153"/>
      <c r="M3604" s="153"/>
      <c r="N3604" s="153"/>
      <c r="O3604" s="155">
        <v>21986411261</v>
      </c>
      <c r="P3604" s="156" t="s">
        <v>60</v>
      </c>
      <c r="Q3604" s="157" t="s">
        <v>6294</v>
      </c>
      <c r="R3604" s="158">
        <v>45951</v>
      </c>
      <c r="S3604" s="159">
        <v>46053</v>
      </c>
      <c r="T3604" s="159" t="s">
        <v>62</v>
      </c>
      <c r="U3604" s="159" t="s">
        <v>6152</v>
      </c>
      <c r="V3604" s="154">
        <v>45951</v>
      </c>
      <c r="W3604" s="154"/>
      <c r="X3604" s="154"/>
      <c r="Y3604" s="160" t="s">
        <v>142</v>
      </c>
      <c r="Z3604" s="160"/>
      <c r="AA3604" s="153"/>
      <c r="AB3604" s="153"/>
      <c r="AC3604" s="182" t="e">
        <f t="shared" si="114"/>
        <v>#DIV/0!</v>
      </c>
      <c r="AD3604" s="153" t="e">
        <f t="shared" si="115"/>
        <v>#DIV/0!</v>
      </c>
      <c r="AE3604" s="207"/>
      <c r="AF3604" s="153"/>
      <c r="AG3604" s="159"/>
      <c r="AH3604" s="153"/>
      <c r="AI3604" s="161"/>
      <c r="AJ3604" s="153"/>
      <c r="AK3604" s="153"/>
      <c r="AL3604" s="207" t="s">
        <v>85</v>
      </c>
      <c r="AM3604" s="207" t="s">
        <v>86</v>
      </c>
      <c r="AN3604" s="207"/>
      <c r="AO3604" s="207"/>
      <c r="AP3604" s="147" t="s">
        <v>54</v>
      </c>
      <c r="AQ3604" s="147"/>
      <c r="AR3604" s="147"/>
      <c r="AS3604" s="209" t="s">
        <v>68</v>
      </c>
      <c r="AT3604" s="223" t="str">
        <f>MONTH(B3604)&amp;"/"&amp;YEAR(B3604)</f>
        <v>1/2024</v>
      </c>
      <c r="AU3604" s="223">
        <f>WEEKNUM(B3604)-WEEKNUM(EOMONTH(B3604,-1)+1)+1</f>
        <v>1</v>
      </c>
      <c r="AV3604" s="209" t="str">
        <f>MONTH(R3604)&amp;"/"&amp;YEAR(R3604)</f>
        <v>10/2025</v>
      </c>
      <c r="AW3604" s="209">
        <f>WEEKNUM(R3604)-WEEKNUM(EOMONTH(R3604,-1)+1)+1</f>
        <v>4</v>
      </c>
      <c r="AX3604" s="209">
        <f>IF(BB3604="S",IF(Q3604="1. Aceitou o programa",R3604-B3604,0),0)</f>
        <v>0</v>
      </c>
      <c r="AY3604" s="209">
        <f>IF(BB3604="S",IF(AND(S3604&lt;&gt;"",R3604&lt;&gt;""),S3604-R3604,0),0)</f>
        <v>102</v>
      </c>
      <c r="AZ3604" s="209">
        <f>IF(BB3604="S",IF(Q3604="1. Aceitou o programa",IF(OR(X3604="Não se Aplica",X3604=""),IF(OR(W3604="Não se Aplica",W3604=""),0,W3604-V3604),AVERAGE(X3604-W3604,W3604-V3604)),0),0)</f>
        <v>0</v>
      </c>
      <c r="BA3604" s="209">
        <f>IF(BB3604="S",IF(AND(Q3604="1. Aceitou o programa",AH3604="Realizada"),IFERROR(IF(AG3604="",0,AG3604-R3604),0),0),0)</f>
        <v>0</v>
      </c>
      <c r="BB3604" s="209" t="str">
        <f>_xlfn.XLOOKUP(U3604,'Lista Suspensa'!$AA$20:$AA$23,'Lista Suspensa'!$AB$20:$AB$23,"N/A")</f>
        <v>S</v>
      </c>
    </row>
    <row r="3605" spans="1:54" ht="12" customHeight="1">
      <c r="A3605" s="151" t="s">
        <v>121</v>
      </c>
      <c r="B3605" s="152">
        <v>45292</v>
      </c>
      <c r="C3605" s="153" t="s">
        <v>122</v>
      </c>
      <c r="D3605" s="153" t="s">
        <v>175</v>
      </c>
      <c r="E3605" s="244">
        <v>85237922</v>
      </c>
      <c r="F3605" s="144" t="s">
        <v>6592</v>
      </c>
      <c r="G3605" s="230"/>
      <c r="H3605" s="154">
        <v>28909</v>
      </c>
      <c r="I3605" s="153">
        <v>47</v>
      </c>
      <c r="J3605" s="148" t="s">
        <v>58</v>
      </c>
      <c r="K3605" s="153"/>
      <c r="L3605" s="153"/>
      <c r="M3605" s="153"/>
      <c r="N3605" s="153"/>
      <c r="O3605" s="155">
        <v>11992700592</v>
      </c>
      <c r="P3605" s="156" t="s">
        <v>60</v>
      </c>
      <c r="Q3605" s="157" t="s">
        <v>6294</v>
      </c>
      <c r="R3605" s="158">
        <v>45947</v>
      </c>
      <c r="S3605" s="159">
        <v>46052</v>
      </c>
      <c r="T3605" s="159" t="s">
        <v>62</v>
      </c>
      <c r="U3605" s="159" t="s">
        <v>6152</v>
      </c>
      <c r="V3605" s="154">
        <v>45947</v>
      </c>
      <c r="W3605" s="154"/>
      <c r="X3605" s="154"/>
      <c r="Y3605" s="160"/>
      <c r="Z3605" s="160"/>
      <c r="AA3605" s="153">
        <v>100</v>
      </c>
      <c r="AB3605" s="153">
        <v>1.65</v>
      </c>
      <c r="AC3605" s="182">
        <f t="shared" si="114"/>
        <v>36.730945821854917</v>
      </c>
      <c r="AD3605" s="153" t="str">
        <f t="shared" si="115"/>
        <v>OBESIDADE II</v>
      </c>
      <c r="AE3605" s="207"/>
      <c r="AF3605" s="153"/>
      <c r="AG3605" s="159"/>
      <c r="AH3605" s="153"/>
      <c r="AI3605" s="161"/>
      <c r="AJ3605" s="153"/>
      <c r="AK3605" s="153"/>
      <c r="AL3605" s="207"/>
      <c r="AM3605" s="207"/>
      <c r="AN3605" s="207"/>
      <c r="AO3605" s="207"/>
      <c r="AP3605" s="147" t="s">
        <v>54</v>
      </c>
      <c r="AQ3605" s="147"/>
      <c r="AR3605" s="147"/>
      <c r="AS3605" s="209" t="s">
        <v>68</v>
      </c>
      <c r="AT3605" s="223" t="str">
        <f>MONTH(B3605)&amp;"/"&amp;YEAR(B3605)</f>
        <v>1/2024</v>
      </c>
      <c r="AU3605" s="223">
        <f>WEEKNUM(B3605)-WEEKNUM(EOMONTH(B3605,-1)+1)+1</f>
        <v>1</v>
      </c>
      <c r="AV3605" s="209" t="str">
        <f>MONTH(R3605)&amp;"/"&amp;YEAR(R3605)</f>
        <v>10/2025</v>
      </c>
      <c r="AW3605" s="209">
        <f>WEEKNUM(R3605)-WEEKNUM(EOMONTH(R3605,-1)+1)+1</f>
        <v>3</v>
      </c>
      <c r="AX3605" s="209">
        <f>IF(BB3605="S",IF(Q3605="1. Aceitou o programa",R3605-B3605,0),0)</f>
        <v>0</v>
      </c>
      <c r="AY3605" s="209">
        <f>IF(BB3605="S",IF(AND(S3605&lt;&gt;"",R3605&lt;&gt;""),S3605-R3605,0),0)</f>
        <v>105</v>
      </c>
      <c r="AZ3605" s="209">
        <f>IF(BB3605="S",IF(Q3605="1. Aceitou o programa",IF(OR(X3605="Não se Aplica",X3605=""),IF(OR(W3605="Não se Aplica",W3605=""),0,W3605-V3605),AVERAGE(X3605-W3605,W3605-V3605)),0),0)</f>
        <v>0</v>
      </c>
      <c r="BA3605" s="209">
        <f>IF(BB3605="S",IF(AND(Q3605="1. Aceitou o programa",AH3605="Realizada"),IFERROR(IF(AG3605="",0,AG3605-R3605),0),0),0)</f>
        <v>0</v>
      </c>
      <c r="BB3605" s="209" t="str">
        <f>_xlfn.XLOOKUP(U3605,'Lista Suspensa'!$AA$20:$AA$23,'Lista Suspensa'!$AB$20:$AB$23,"N/A")</f>
        <v>S</v>
      </c>
    </row>
    <row r="3606" spans="1:54" ht="12" customHeight="1">
      <c r="A3606" s="151" t="s">
        <v>121</v>
      </c>
      <c r="B3606" s="152">
        <v>45292</v>
      </c>
      <c r="C3606" s="153" t="s">
        <v>122</v>
      </c>
      <c r="D3606" s="153" t="s">
        <v>56</v>
      </c>
      <c r="E3606" s="244">
        <v>89598127</v>
      </c>
      <c r="F3606" s="144" t="s">
        <v>6593</v>
      </c>
      <c r="G3606" s="230"/>
      <c r="H3606" s="154">
        <v>32178</v>
      </c>
      <c r="I3606" s="153">
        <v>38</v>
      </c>
      <c r="J3606" s="148" t="s">
        <v>58</v>
      </c>
      <c r="K3606" s="153"/>
      <c r="L3606" s="153"/>
      <c r="M3606" s="153"/>
      <c r="N3606" s="153"/>
      <c r="O3606" s="155" t="s">
        <v>6594</v>
      </c>
      <c r="P3606" s="156" t="s">
        <v>60</v>
      </c>
      <c r="Q3606" s="157" t="s">
        <v>6294</v>
      </c>
      <c r="R3606" s="158">
        <v>45946</v>
      </c>
      <c r="S3606" s="159">
        <v>46052</v>
      </c>
      <c r="T3606" s="159" t="s">
        <v>62</v>
      </c>
      <c r="U3606" s="159" t="s">
        <v>6152</v>
      </c>
      <c r="V3606" s="154">
        <v>45946</v>
      </c>
      <c r="W3606" s="154"/>
      <c r="X3606" s="154"/>
      <c r="Y3606" s="160"/>
      <c r="Z3606" s="160"/>
      <c r="AA3606" s="153">
        <v>124</v>
      </c>
      <c r="AB3606" s="153">
        <v>1.9</v>
      </c>
      <c r="AC3606" s="182">
        <f t="shared" si="114"/>
        <v>34.34903047091413</v>
      </c>
      <c r="AD3606" s="153" t="str">
        <f t="shared" si="115"/>
        <v>OBESIDADE I</v>
      </c>
      <c r="AE3606" s="207" t="s">
        <v>135</v>
      </c>
      <c r="AF3606" s="153" t="s">
        <v>130</v>
      </c>
      <c r="AG3606" s="159"/>
      <c r="AH3606" s="153"/>
      <c r="AI3606" s="161"/>
      <c r="AJ3606" s="153"/>
      <c r="AK3606" s="153"/>
      <c r="AL3606" s="207"/>
      <c r="AM3606" s="207"/>
      <c r="AN3606" s="207"/>
      <c r="AO3606" s="207"/>
      <c r="AP3606" s="147" t="s">
        <v>54</v>
      </c>
      <c r="AQ3606" s="147"/>
      <c r="AR3606" s="147"/>
      <c r="AS3606" s="209" t="s">
        <v>68</v>
      </c>
      <c r="AT3606" s="223" t="str">
        <f>MONTH(B3606)&amp;"/"&amp;YEAR(B3606)</f>
        <v>1/2024</v>
      </c>
      <c r="AU3606" s="223">
        <f>WEEKNUM(B3606)-WEEKNUM(EOMONTH(B3606,-1)+1)+1</f>
        <v>1</v>
      </c>
      <c r="AV3606" s="209" t="str">
        <f>MONTH(R3606)&amp;"/"&amp;YEAR(R3606)</f>
        <v>10/2025</v>
      </c>
      <c r="AW3606" s="209">
        <f>WEEKNUM(R3606)-WEEKNUM(EOMONTH(R3606,-1)+1)+1</f>
        <v>3</v>
      </c>
      <c r="AX3606" s="209">
        <f>IF(BB3606="S",IF(Q3606="1. Aceitou o programa",R3606-B3606,0),0)</f>
        <v>0</v>
      </c>
      <c r="AY3606" s="209">
        <f>IF(BB3606="S",IF(AND(S3606&lt;&gt;"",R3606&lt;&gt;""),S3606-R3606,0),0)</f>
        <v>106</v>
      </c>
      <c r="AZ3606" s="209">
        <f>IF(BB3606="S",IF(Q3606="1. Aceitou o programa",IF(OR(X3606="Não se Aplica",X3606=""),IF(OR(W3606="Não se Aplica",W3606=""),0,W3606-V3606),AVERAGE(X3606-W3606,W3606-V3606)),0),0)</f>
        <v>0</v>
      </c>
      <c r="BA3606" s="209">
        <f>IF(BB3606="S",IF(AND(Q3606="1. Aceitou o programa",AH3606="Realizada"),IFERROR(IF(AG3606="",0,AG3606-R3606),0),0),0)</f>
        <v>0</v>
      </c>
      <c r="BB3606" s="209" t="str">
        <f>_xlfn.XLOOKUP(U3606,'Lista Suspensa'!$AA$20:$AA$23,'Lista Suspensa'!$AB$20:$AB$23,"N/A")</f>
        <v>S</v>
      </c>
    </row>
    <row r="3607" spans="1:54" ht="12" customHeight="1">
      <c r="A3607" s="151" t="s">
        <v>121</v>
      </c>
      <c r="B3607" s="152">
        <v>45292</v>
      </c>
      <c r="C3607" s="153" t="s">
        <v>122</v>
      </c>
      <c r="D3607" s="153" t="s">
        <v>274</v>
      </c>
      <c r="E3607" s="244">
        <v>87554316</v>
      </c>
      <c r="F3607" s="144" t="s">
        <v>6595</v>
      </c>
      <c r="G3607" s="230"/>
      <c r="H3607" s="154">
        <v>30442</v>
      </c>
      <c r="I3607" s="153">
        <v>43</v>
      </c>
      <c r="J3607" s="148" t="s">
        <v>58</v>
      </c>
      <c r="K3607" s="153"/>
      <c r="L3607" s="153"/>
      <c r="M3607" s="153"/>
      <c r="N3607" s="153"/>
      <c r="O3607" s="155" t="s">
        <v>6596</v>
      </c>
      <c r="P3607" s="156" t="s">
        <v>60</v>
      </c>
      <c r="Q3607" s="157" t="s">
        <v>6294</v>
      </c>
      <c r="R3607" s="158">
        <v>45944</v>
      </c>
      <c r="S3607" s="159">
        <v>46052</v>
      </c>
      <c r="T3607" s="159" t="s">
        <v>62</v>
      </c>
      <c r="U3607" s="159" t="s">
        <v>6152</v>
      </c>
      <c r="V3607" s="154">
        <v>45944</v>
      </c>
      <c r="W3607" s="154"/>
      <c r="X3607" s="154"/>
      <c r="Y3607" s="160"/>
      <c r="Z3607" s="160"/>
      <c r="AA3607" s="153">
        <v>120.5</v>
      </c>
      <c r="AB3607" s="153">
        <v>1.72</v>
      </c>
      <c r="AC3607" s="182">
        <f t="shared" si="114"/>
        <v>40.731476473769611</v>
      </c>
      <c r="AD3607" s="153" t="str">
        <f t="shared" si="115"/>
        <v>OBESIDADE III</v>
      </c>
      <c r="AE3607" s="207"/>
      <c r="AF3607" s="153"/>
      <c r="AG3607" s="159"/>
      <c r="AH3607" s="153"/>
      <c r="AI3607" s="161"/>
      <c r="AJ3607" s="153"/>
      <c r="AK3607" s="153"/>
      <c r="AL3607" s="207" t="s">
        <v>85</v>
      </c>
      <c r="AM3607" s="207" t="s">
        <v>86</v>
      </c>
      <c r="AN3607" s="207"/>
      <c r="AO3607" s="207"/>
      <c r="AP3607" s="147" t="s">
        <v>54</v>
      </c>
      <c r="AQ3607" s="147"/>
      <c r="AR3607" s="147"/>
      <c r="AS3607" s="209" t="s">
        <v>68</v>
      </c>
      <c r="AT3607" s="223" t="str">
        <f>MONTH(B3607)&amp;"/"&amp;YEAR(B3607)</f>
        <v>1/2024</v>
      </c>
      <c r="AU3607" s="223">
        <f>WEEKNUM(B3607)-WEEKNUM(EOMONTH(B3607,-1)+1)+1</f>
        <v>1</v>
      </c>
      <c r="AV3607" s="209" t="str">
        <f>MONTH(R3607)&amp;"/"&amp;YEAR(R3607)</f>
        <v>10/2025</v>
      </c>
      <c r="AW3607" s="209">
        <f>WEEKNUM(R3607)-WEEKNUM(EOMONTH(R3607,-1)+1)+1</f>
        <v>3</v>
      </c>
      <c r="AX3607" s="209">
        <f>IF(BB3607="S",IF(Q3607="1. Aceitou o programa",R3607-B3607,0),0)</f>
        <v>0</v>
      </c>
      <c r="AY3607" s="209">
        <f>IF(BB3607="S",IF(AND(S3607&lt;&gt;"",R3607&lt;&gt;""),S3607-R3607,0),0)</f>
        <v>108</v>
      </c>
      <c r="AZ3607" s="209">
        <f>IF(BB3607="S",IF(Q3607="1. Aceitou o programa",IF(OR(X3607="Não se Aplica",X3607=""),IF(OR(W3607="Não se Aplica",W3607=""),0,W3607-V3607),AVERAGE(X3607-W3607,W3607-V3607)),0),0)</f>
        <v>0</v>
      </c>
      <c r="BA3607" s="209">
        <f>IF(BB3607="S",IF(AND(Q3607="1. Aceitou o programa",AH3607="Realizada"),IFERROR(IF(AG3607="",0,AG3607-R3607),0),0),0)</f>
        <v>0</v>
      </c>
      <c r="BB3607" s="209" t="str">
        <f>_xlfn.XLOOKUP(U3607,'Lista Suspensa'!$AA$20:$AA$23,'Lista Suspensa'!$AB$20:$AB$23,"N/A")</f>
        <v>S</v>
      </c>
    </row>
    <row r="3608" spans="1:54" ht="12" customHeight="1">
      <c r="A3608" s="151" t="s">
        <v>121</v>
      </c>
      <c r="B3608" s="152">
        <v>45292</v>
      </c>
      <c r="C3608" s="153" t="s">
        <v>122</v>
      </c>
      <c r="D3608" s="153" t="s">
        <v>56</v>
      </c>
      <c r="E3608" s="244">
        <v>94883970</v>
      </c>
      <c r="F3608" s="144" t="s">
        <v>6597</v>
      </c>
      <c r="G3608" s="230"/>
      <c r="H3608" s="154">
        <v>35548</v>
      </c>
      <c r="I3608" s="153">
        <v>29</v>
      </c>
      <c r="J3608" s="148" t="s">
        <v>70</v>
      </c>
      <c r="K3608" s="153"/>
      <c r="L3608" s="153"/>
      <c r="M3608" s="153"/>
      <c r="N3608" s="153"/>
      <c r="O3608" s="155" t="s">
        <v>6598</v>
      </c>
      <c r="P3608" s="156" t="s">
        <v>60</v>
      </c>
      <c r="Q3608" s="157" t="s">
        <v>6294</v>
      </c>
      <c r="R3608" s="158">
        <v>45940</v>
      </c>
      <c r="S3608" s="159">
        <v>46052</v>
      </c>
      <c r="T3608" s="159" t="s">
        <v>62</v>
      </c>
      <c r="U3608" s="159" t="s">
        <v>6152</v>
      </c>
      <c r="V3608" s="154">
        <v>45940</v>
      </c>
      <c r="W3608" s="154"/>
      <c r="X3608" s="154"/>
      <c r="Y3608" s="160"/>
      <c r="Z3608" s="160"/>
      <c r="AA3608" s="153">
        <v>89</v>
      </c>
      <c r="AB3608" s="153">
        <v>1.53</v>
      </c>
      <c r="AC3608" s="182">
        <f t="shared" si="114"/>
        <v>38.019565124524753</v>
      </c>
      <c r="AD3608" s="153" t="str">
        <f t="shared" si="115"/>
        <v>OBESIDADE II</v>
      </c>
      <c r="AE3608" s="207" t="s">
        <v>135</v>
      </c>
      <c r="AF3608" s="153" t="s">
        <v>130</v>
      </c>
      <c r="AG3608" s="159"/>
      <c r="AH3608" s="153"/>
      <c r="AI3608" s="161"/>
      <c r="AJ3608" s="153"/>
      <c r="AK3608" s="153"/>
      <c r="AL3608" s="207"/>
      <c r="AM3608" s="207"/>
      <c r="AN3608" s="207"/>
      <c r="AO3608" s="207"/>
      <c r="AP3608" s="147" t="s">
        <v>54</v>
      </c>
      <c r="AQ3608" s="147"/>
      <c r="AR3608" s="147"/>
      <c r="AS3608" s="209" t="s">
        <v>68</v>
      </c>
      <c r="AT3608" s="223" t="str">
        <f>MONTH(B3608)&amp;"/"&amp;YEAR(B3608)</f>
        <v>1/2024</v>
      </c>
      <c r="AU3608" s="223">
        <f>WEEKNUM(B3608)-WEEKNUM(EOMONTH(B3608,-1)+1)+1</f>
        <v>1</v>
      </c>
      <c r="AV3608" s="209" t="str">
        <f>MONTH(R3608)&amp;"/"&amp;YEAR(R3608)</f>
        <v>10/2025</v>
      </c>
      <c r="AW3608" s="209">
        <f>WEEKNUM(R3608)-WEEKNUM(EOMONTH(R3608,-1)+1)+1</f>
        <v>2</v>
      </c>
      <c r="AX3608" s="209">
        <f>IF(BB3608="S",IF(Q3608="1. Aceitou o programa",R3608-B3608,0),0)</f>
        <v>0</v>
      </c>
      <c r="AY3608" s="209">
        <f>IF(BB3608="S",IF(AND(S3608&lt;&gt;"",R3608&lt;&gt;""),S3608-R3608,0),0)</f>
        <v>112</v>
      </c>
      <c r="AZ3608" s="209">
        <f>IF(BB3608="S",IF(Q3608="1. Aceitou o programa",IF(OR(X3608="Não se Aplica",X3608=""),IF(OR(W3608="Não se Aplica",W3608=""),0,W3608-V3608),AVERAGE(X3608-W3608,W3608-V3608)),0),0)</f>
        <v>0</v>
      </c>
      <c r="BA3608" s="209">
        <f>IF(BB3608="S",IF(AND(Q3608="1. Aceitou o programa",AH3608="Realizada"),IFERROR(IF(AG3608="",0,AG3608-R3608),0),0),0)</f>
        <v>0</v>
      </c>
      <c r="BB3608" s="209" t="str">
        <f>_xlfn.XLOOKUP(U3608,'Lista Suspensa'!$AA$20:$AA$23,'Lista Suspensa'!$AB$20:$AB$23,"N/A")</f>
        <v>S</v>
      </c>
    </row>
    <row r="3609" spans="1:54" ht="12" customHeight="1">
      <c r="A3609" s="151" t="s">
        <v>121</v>
      </c>
      <c r="B3609" s="152">
        <v>45292</v>
      </c>
      <c r="C3609" s="153" t="s">
        <v>122</v>
      </c>
      <c r="D3609" s="153" t="s">
        <v>175</v>
      </c>
      <c r="E3609" s="244">
        <v>84456581</v>
      </c>
      <c r="F3609" s="144" t="s">
        <v>6599</v>
      </c>
      <c r="G3609" s="230"/>
      <c r="H3609" s="154">
        <v>34303</v>
      </c>
      <c r="I3609" s="153">
        <v>32</v>
      </c>
      <c r="J3609" s="148" t="s">
        <v>70</v>
      </c>
      <c r="K3609" s="153"/>
      <c r="L3609" s="153"/>
      <c r="M3609" s="153"/>
      <c r="N3609" s="153"/>
      <c r="O3609" s="155" t="s">
        <v>6600</v>
      </c>
      <c r="P3609" s="156" t="s">
        <v>60</v>
      </c>
      <c r="Q3609" s="157" t="s">
        <v>6294</v>
      </c>
      <c r="R3609" s="158">
        <v>45939</v>
      </c>
      <c r="S3609" s="159">
        <v>46052</v>
      </c>
      <c r="T3609" s="159" t="s">
        <v>62</v>
      </c>
      <c r="U3609" s="159" t="s">
        <v>6152</v>
      </c>
      <c r="V3609" s="154">
        <v>45939</v>
      </c>
      <c r="W3609" s="154"/>
      <c r="X3609" s="154"/>
      <c r="Y3609" s="160"/>
      <c r="Z3609" s="160"/>
      <c r="AA3609" s="153">
        <v>127</v>
      </c>
      <c r="AB3609" s="153">
        <v>1.68</v>
      </c>
      <c r="AC3609" s="182">
        <f t="shared" si="114"/>
        <v>44.997165532879826</v>
      </c>
      <c r="AD3609" s="153" t="str">
        <f t="shared" si="115"/>
        <v>OBESIDADE III</v>
      </c>
      <c r="AE3609" s="207"/>
      <c r="AF3609" s="153"/>
      <c r="AG3609" s="159"/>
      <c r="AH3609" s="153"/>
      <c r="AI3609" s="161"/>
      <c r="AJ3609" s="153"/>
      <c r="AK3609" s="153"/>
      <c r="AL3609" s="207" t="s">
        <v>85</v>
      </c>
      <c r="AM3609" s="207" t="s">
        <v>86</v>
      </c>
      <c r="AN3609" s="207" t="s">
        <v>191</v>
      </c>
      <c r="AO3609" s="207"/>
      <c r="AP3609" s="147" t="s">
        <v>54</v>
      </c>
      <c r="AQ3609" s="147"/>
      <c r="AR3609" s="147"/>
      <c r="AS3609" s="209" t="s">
        <v>68</v>
      </c>
      <c r="AT3609" s="223" t="str">
        <f>MONTH(B3609)&amp;"/"&amp;YEAR(B3609)</f>
        <v>1/2024</v>
      </c>
      <c r="AU3609" s="223">
        <f>WEEKNUM(B3609)-WEEKNUM(EOMONTH(B3609,-1)+1)+1</f>
        <v>1</v>
      </c>
      <c r="AV3609" s="209" t="str">
        <f>MONTH(R3609)&amp;"/"&amp;YEAR(R3609)</f>
        <v>10/2025</v>
      </c>
      <c r="AW3609" s="209">
        <f>WEEKNUM(R3609)-WEEKNUM(EOMONTH(R3609,-1)+1)+1</f>
        <v>2</v>
      </c>
      <c r="AX3609" s="209">
        <f>IF(BB3609="S",IF(Q3609="1. Aceitou o programa",R3609-B3609,0),0)</f>
        <v>0</v>
      </c>
      <c r="AY3609" s="209">
        <f>IF(BB3609="S",IF(AND(S3609&lt;&gt;"",R3609&lt;&gt;""),S3609-R3609,0),0)</f>
        <v>113</v>
      </c>
      <c r="AZ3609" s="209">
        <f>IF(BB3609="S",IF(Q3609="1. Aceitou o programa",IF(OR(X3609="Não se Aplica",X3609=""),IF(OR(W3609="Não se Aplica",W3609=""),0,W3609-V3609),AVERAGE(X3609-W3609,W3609-V3609)),0),0)</f>
        <v>0</v>
      </c>
      <c r="BA3609" s="209">
        <f>IF(BB3609="S",IF(AND(Q3609="1. Aceitou o programa",AH3609="Realizada"),IFERROR(IF(AG3609="",0,AG3609-R3609),0),0),0)</f>
        <v>0</v>
      </c>
      <c r="BB3609" s="209" t="str">
        <f>_xlfn.XLOOKUP(U3609,'Lista Suspensa'!$AA$20:$AA$23,'Lista Suspensa'!$AB$20:$AB$23,"N/A")</f>
        <v>S</v>
      </c>
    </row>
    <row r="3610" spans="1:54" ht="12" customHeight="1">
      <c r="A3610" s="151" t="s">
        <v>121</v>
      </c>
      <c r="B3610" s="152">
        <v>45292</v>
      </c>
      <c r="C3610" s="153" t="s">
        <v>122</v>
      </c>
      <c r="D3610" s="153" t="s">
        <v>167</v>
      </c>
      <c r="E3610" s="244">
        <v>87213784</v>
      </c>
      <c r="F3610" s="144" t="s">
        <v>6601</v>
      </c>
      <c r="G3610" s="230"/>
      <c r="H3610" s="154">
        <v>29104</v>
      </c>
      <c r="I3610" s="153">
        <v>46</v>
      </c>
      <c r="J3610" s="148" t="s">
        <v>70</v>
      </c>
      <c r="K3610" s="153"/>
      <c r="L3610" s="153"/>
      <c r="M3610" s="153"/>
      <c r="N3610" s="153"/>
      <c r="O3610" s="155">
        <v>11956632510</v>
      </c>
      <c r="P3610" s="156" t="s">
        <v>60</v>
      </c>
      <c r="Q3610" s="157" t="s">
        <v>6294</v>
      </c>
      <c r="R3610" s="158">
        <v>45938</v>
      </c>
      <c r="S3610" s="159">
        <v>46052</v>
      </c>
      <c r="T3610" s="159" t="s">
        <v>62</v>
      </c>
      <c r="U3610" s="159" t="s">
        <v>6152</v>
      </c>
      <c r="V3610" s="154">
        <v>45938</v>
      </c>
      <c r="W3610" s="154"/>
      <c r="X3610" s="154"/>
      <c r="Y3610" s="160"/>
      <c r="Z3610" s="160"/>
      <c r="AA3610" s="153">
        <v>104</v>
      </c>
      <c r="AB3610" s="153">
        <v>1.59</v>
      </c>
      <c r="AC3610" s="182">
        <f t="shared" si="114"/>
        <v>41.137613227324863</v>
      </c>
      <c r="AD3610" s="153" t="str">
        <f t="shared" si="115"/>
        <v>OBESIDADE III</v>
      </c>
      <c r="AE3610" s="207"/>
      <c r="AF3610" s="153"/>
      <c r="AG3610" s="159"/>
      <c r="AH3610" s="153"/>
      <c r="AI3610" s="161"/>
      <c r="AJ3610" s="153"/>
      <c r="AK3610" s="153"/>
      <c r="AL3610" s="207"/>
      <c r="AM3610" s="207"/>
      <c r="AN3610" s="207"/>
      <c r="AO3610" s="207"/>
      <c r="AP3610" s="147" t="s">
        <v>54</v>
      </c>
      <c r="AQ3610" s="147"/>
      <c r="AR3610" s="147"/>
      <c r="AS3610" s="209" t="s">
        <v>68</v>
      </c>
      <c r="AT3610" s="223" t="str">
        <f>MONTH(B3610)&amp;"/"&amp;YEAR(B3610)</f>
        <v>1/2024</v>
      </c>
      <c r="AU3610" s="223">
        <f>WEEKNUM(B3610)-WEEKNUM(EOMONTH(B3610,-1)+1)+1</f>
        <v>1</v>
      </c>
      <c r="AV3610" s="209" t="str">
        <f>MONTH(R3610)&amp;"/"&amp;YEAR(R3610)</f>
        <v>10/2025</v>
      </c>
      <c r="AW3610" s="209">
        <f>WEEKNUM(R3610)-WEEKNUM(EOMONTH(R3610,-1)+1)+1</f>
        <v>2</v>
      </c>
      <c r="AX3610" s="209">
        <f>IF(BB3610="S",IF(Q3610="1. Aceitou o programa",R3610-B3610,0),0)</f>
        <v>0</v>
      </c>
      <c r="AY3610" s="209">
        <f>IF(BB3610="S",IF(AND(S3610&lt;&gt;"",R3610&lt;&gt;""),S3610-R3610,0),0)</f>
        <v>114</v>
      </c>
      <c r="AZ3610" s="209">
        <f>IF(BB3610="S",IF(Q3610="1. Aceitou o programa",IF(OR(X3610="Não se Aplica",X3610=""),IF(OR(W3610="Não se Aplica",W3610=""),0,W3610-V3610),AVERAGE(X3610-W3610,W3610-V3610)),0),0)</f>
        <v>0</v>
      </c>
      <c r="BA3610" s="209">
        <f>IF(BB3610="S",IF(AND(Q3610="1. Aceitou o programa",AH3610="Realizada"),IFERROR(IF(AG3610="",0,AG3610-R3610),0),0),0)</f>
        <v>0</v>
      </c>
      <c r="BB3610" s="209" t="str">
        <f>_xlfn.XLOOKUP(U3610,'Lista Suspensa'!$AA$20:$AA$23,'Lista Suspensa'!$AB$20:$AB$23,"N/A")</f>
        <v>S</v>
      </c>
    </row>
    <row r="3611" spans="1:54" ht="12" customHeight="1">
      <c r="A3611" s="151" t="s">
        <v>121</v>
      </c>
      <c r="B3611" s="152">
        <v>45292</v>
      </c>
      <c r="C3611" s="153" t="s">
        <v>122</v>
      </c>
      <c r="D3611" s="153" t="s">
        <v>56</v>
      </c>
      <c r="E3611" s="244">
        <v>94311611</v>
      </c>
      <c r="F3611" s="144" t="s">
        <v>6602</v>
      </c>
      <c r="G3611" s="230"/>
      <c r="H3611" s="154">
        <v>30893</v>
      </c>
      <c r="I3611" s="153">
        <v>41</v>
      </c>
      <c r="J3611" s="148" t="s">
        <v>58</v>
      </c>
      <c r="K3611" s="153" t="s">
        <v>101</v>
      </c>
      <c r="L3611" s="153"/>
      <c r="M3611" s="153"/>
      <c r="N3611" s="153"/>
      <c r="O3611" s="155" t="s">
        <v>6603</v>
      </c>
      <c r="P3611" s="156" t="s">
        <v>60</v>
      </c>
      <c r="Q3611" s="157" t="s">
        <v>6294</v>
      </c>
      <c r="R3611" s="158">
        <v>45936</v>
      </c>
      <c r="S3611" s="159">
        <v>46052</v>
      </c>
      <c r="T3611" s="159" t="s">
        <v>62</v>
      </c>
      <c r="U3611" s="159" t="s">
        <v>6152</v>
      </c>
      <c r="V3611" s="154">
        <v>45936</v>
      </c>
      <c r="W3611" s="154"/>
      <c r="X3611" s="154"/>
      <c r="Y3611" s="160"/>
      <c r="Z3611" s="160"/>
      <c r="AA3611" s="153">
        <v>123</v>
      </c>
      <c r="AB3611" s="153">
        <v>1.84</v>
      </c>
      <c r="AC3611" s="182">
        <f t="shared" si="114"/>
        <v>36.330340264650282</v>
      </c>
      <c r="AD3611" s="153" t="str">
        <f t="shared" si="115"/>
        <v>OBESIDADE II</v>
      </c>
      <c r="AE3611" s="207" t="s">
        <v>135</v>
      </c>
      <c r="AF3611" s="153" t="s">
        <v>130</v>
      </c>
      <c r="AG3611" s="159"/>
      <c r="AH3611" s="153"/>
      <c r="AI3611" s="161"/>
      <c r="AJ3611" s="153"/>
      <c r="AK3611" s="153"/>
      <c r="AL3611" s="207"/>
      <c r="AM3611" s="207"/>
      <c r="AN3611" s="207"/>
      <c r="AO3611" s="207"/>
      <c r="AP3611" s="147" t="s">
        <v>54</v>
      </c>
      <c r="AQ3611" s="147"/>
      <c r="AR3611" s="147"/>
      <c r="AS3611" s="209" t="s">
        <v>68</v>
      </c>
      <c r="AT3611" s="223" t="str">
        <f>MONTH(B3611)&amp;"/"&amp;YEAR(B3611)</f>
        <v>1/2024</v>
      </c>
      <c r="AU3611" s="223">
        <f>WEEKNUM(B3611)-WEEKNUM(EOMONTH(B3611,-1)+1)+1</f>
        <v>1</v>
      </c>
      <c r="AV3611" s="209" t="str">
        <f>MONTH(R3611)&amp;"/"&amp;YEAR(R3611)</f>
        <v>10/2025</v>
      </c>
      <c r="AW3611" s="209">
        <f>WEEKNUM(R3611)-WEEKNUM(EOMONTH(R3611,-1)+1)+1</f>
        <v>2</v>
      </c>
      <c r="AX3611" s="209">
        <f>IF(BB3611="S",IF(Q3611="1. Aceitou o programa",R3611-B3611,0),0)</f>
        <v>0</v>
      </c>
      <c r="AY3611" s="209">
        <f>IF(BB3611="S",IF(AND(S3611&lt;&gt;"",R3611&lt;&gt;""),S3611-R3611,0),0)</f>
        <v>116</v>
      </c>
      <c r="AZ3611" s="209">
        <f>IF(BB3611="S",IF(Q3611="1. Aceitou o programa",IF(OR(X3611="Não se Aplica",X3611=""),IF(OR(W3611="Não se Aplica",W3611=""),0,W3611-V3611),AVERAGE(X3611-W3611,W3611-V3611)),0),0)</f>
        <v>0</v>
      </c>
      <c r="BA3611" s="209">
        <f>IF(BB3611="S",IF(AND(Q3611="1. Aceitou o programa",AH3611="Realizada"),IFERROR(IF(AG3611="",0,AG3611-R3611),0),0),0)</f>
        <v>0</v>
      </c>
      <c r="BB3611" s="209" t="str">
        <f>_xlfn.XLOOKUP(U3611,'Lista Suspensa'!$AA$20:$AA$23,'Lista Suspensa'!$AB$20:$AB$23,"N/A")</f>
        <v>S</v>
      </c>
    </row>
    <row r="3612" spans="1:54" ht="12" customHeight="1">
      <c r="A3612" s="151" t="s">
        <v>121</v>
      </c>
      <c r="B3612" s="152">
        <v>45292</v>
      </c>
      <c r="C3612" s="153" t="s">
        <v>122</v>
      </c>
      <c r="D3612" s="153" t="s">
        <v>56</v>
      </c>
      <c r="E3612" s="244">
        <v>95460564</v>
      </c>
      <c r="F3612" s="144" t="s">
        <v>6604</v>
      </c>
      <c r="G3612" s="230"/>
      <c r="H3612" s="154">
        <v>33187</v>
      </c>
      <c r="I3612" s="153">
        <v>35</v>
      </c>
      <c r="J3612" s="148" t="s">
        <v>70</v>
      </c>
      <c r="K3612" s="153" t="s">
        <v>59</v>
      </c>
      <c r="L3612" s="153"/>
      <c r="M3612" s="153"/>
      <c r="N3612" s="153"/>
      <c r="O3612" s="155" t="s">
        <v>6605</v>
      </c>
      <c r="P3612" s="156" t="s">
        <v>60</v>
      </c>
      <c r="Q3612" s="157" t="s">
        <v>6294</v>
      </c>
      <c r="R3612" s="158">
        <v>45936</v>
      </c>
      <c r="S3612" s="159">
        <v>46052</v>
      </c>
      <c r="T3612" s="159" t="s">
        <v>62</v>
      </c>
      <c r="U3612" s="159" t="s">
        <v>6152</v>
      </c>
      <c r="V3612" s="154">
        <v>45936</v>
      </c>
      <c r="W3612" s="154"/>
      <c r="X3612" s="154"/>
      <c r="Y3612" s="160"/>
      <c r="Z3612" s="160"/>
      <c r="AA3612" s="153">
        <v>110</v>
      </c>
      <c r="AB3612" s="153">
        <v>1.77</v>
      </c>
      <c r="AC3612" s="182">
        <f t="shared" si="114"/>
        <v>35.111238788343066</v>
      </c>
      <c r="AD3612" s="153" t="str">
        <f t="shared" si="115"/>
        <v>OBESIDADE II</v>
      </c>
      <c r="AE3612" s="207" t="s">
        <v>135</v>
      </c>
      <c r="AF3612" s="153" t="s">
        <v>130</v>
      </c>
      <c r="AG3612" s="159"/>
      <c r="AH3612" s="153"/>
      <c r="AI3612" s="161"/>
      <c r="AJ3612" s="153"/>
      <c r="AK3612" s="153"/>
      <c r="AL3612" s="207"/>
      <c r="AM3612" s="207"/>
      <c r="AN3612" s="207"/>
      <c r="AO3612" s="207"/>
      <c r="AP3612" s="147" t="s">
        <v>54</v>
      </c>
      <c r="AQ3612" s="147"/>
      <c r="AR3612" s="147"/>
      <c r="AS3612" s="209" t="s">
        <v>68</v>
      </c>
      <c r="AT3612" s="223" t="str">
        <f>MONTH(B3612)&amp;"/"&amp;YEAR(B3612)</f>
        <v>1/2024</v>
      </c>
      <c r="AU3612" s="223">
        <f>WEEKNUM(B3612)-WEEKNUM(EOMONTH(B3612,-1)+1)+1</f>
        <v>1</v>
      </c>
      <c r="AV3612" s="209" t="str">
        <f>MONTH(R3612)&amp;"/"&amp;YEAR(R3612)</f>
        <v>10/2025</v>
      </c>
      <c r="AW3612" s="209">
        <f>WEEKNUM(R3612)-WEEKNUM(EOMONTH(R3612,-1)+1)+1</f>
        <v>2</v>
      </c>
      <c r="AX3612" s="209">
        <f>IF(BB3612="S",IF(Q3612="1. Aceitou o programa",R3612-B3612,0),0)</f>
        <v>0</v>
      </c>
      <c r="AY3612" s="209">
        <f>IF(BB3612="S",IF(AND(S3612&lt;&gt;"",R3612&lt;&gt;""),S3612-R3612,0),0)</f>
        <v>116</v>
      </c>
      <c r="AZ3612" s="209">
        <f>IF(BB3612="S",IF(Q3612="1. Aceitou o programa",IF(OR(X3612="Não se Aplica",X3612=""),IF(OR(W3612="Não se Aplica",W3612=""),0,W3612-V3612),AVERAGE(X3612-W3612,W3612-V3612)),0),0)</f>
        <v>0</v>
      </c>
      <c r="BA3612" s="209">
        <f>IF(BB3612="S",IF(AND(Q3612="1. Aceitou o programa",AH3612="Realizada"),IFERROR(IF(AG3612="",0,AG3612-R3612),0),0),0)</f>
        <v>0</v>
      </c>
      <c r="BB3612" s="209" t="str">
        <f>_xlfn.XLOOKUP(U3612,'Lista Suspensa'!$AA$20:$AA$23,'Lista Suspensa'!$AB$20:$AB$23,"N/A")</f>
        <v>S</v>
      </c>
    </row>
    <row r="3613" spans="1:54" ht="12" customHeight="1">
      <c r="A3613" s="151" t="s">
        <v>121</v>
      </c>
      <c r="B3613" s="152">
        <v>45292</v>
      </c>
      <c r="C3613" s="153" t="s">
        <v>122</v>
      </c>
      <c r="D3613" s="153" t="s">
        <v>56</v>
      </c>
      <c r="E3613" s="244">
        <v>92700357</v>
      </c>
      <c r="F3613" s="144" t="s">
        <v>6606</v>
      </c>
      <c r="G3613" s="230"/>
      <c r="H3613" s="154">
        <v>35551</v>
      </c>
      <c r="I3613" s="153">
        <v>29</v>
      </c>
      <c r="J3613" s="148" t="s">
        <v>70</v>
      </c>
      <c r="K3613" s="153"/>
      <c r="L3613" s="153"/>
      <c r="M3613" s="153"/>
      <c r="N3613" s="153"/>
      <c r="O3613" s="155" t="s">
        <v>6607</v>
      </c>
      <c r="P3613" s="156" t="s">
        <v>60</v>
      </c>
      <c r="Q3613" s="157" t="s">
        <v>6294</v>
      </c>
      <c r="R3613" s="158">
        <v>45936</v>
      </c>
      <c r="S3613" s="159">
        <v>46052</v>
      </c>
      <c r="T3613" s="159" t="s">
        <v>62</v>
      </c>
      <c r="U3613" s="159" t="s">
        <v>6152</v>
      </c>
      <c r="V3613" s="154">
        <v>45936</v>
      </c>
      <c r="W3613" s="154"/>
      <c r="X3613" s="154"/>
      <c r="Y3613" s="160"/>
      <c r="Z3613" s="160"/>
      <c r="AA3613" s="153">
        <v>105.6</v>
      </c>
      <c r="AB3613" s="153">
        <v>1.64</v>
      </c>
      <c r="AC3613" s="182">
        <f t="shared" si="114"/>
        <v>39.262343842950628</v>
      </c>
      <c r="AD3613" s="153" t="str">
        <f t="shared" si="115"/>
        <v>OBESIDADE II</v>
      </c>
      <c r="AE3613" s="207" t="s">
        <v>135</v>
      </c>
      <c r="AF3613" s="153" t="s">
        <v>130</v>
      </c>
      <c r="AG3613" s="159"/>
      <c r="AH3613" s="153"/>
      <c r="AI3613" s="161"/>
      <c r="AJ3613" s="153"/>
      <c r="AK3613" s="153"/>
      <c r="AL3613" s="207"/>
      <c r="AM3613" s="207"/>
      <c r="AN3613" s="207"/>
      <c r="AO3613" s="207"/>
      <c r="AP3613" s="147" t="s">
        <v>54</v>
      </c>
      <c r="AQ3613" s="147"/>
      <c r="AR3613" s="147"/>
      <c r="AS3613" s="209" t="s">
        <v>68</v>
      </c>
      <c r="AT3613" s="223" t="str">
        <f>MONTH(B3613)&amp;"/"&amp;YEAR(B3613)</f>
        <v>1/2024</v>
      </c>
      <c r="AU3613" s="223">
        <f>WEEKNUM(B3613)-WEEKNUM(EOMONTH(B3613,-1)+1)+1</f>
        <v>1</v>
      </c>
      <c r="AV3613" s="209" t="str">
        <f>MONTH(R3613)&amp;"/"&amp;YEAR(R3613)</f>
        <v>10/2025</v>
      </c>
      <c r="AW3613" s="209">
        <f>WEEKNUM(R3613)-WEEKNUM(EOMONTH(R3613,-1)+1)+1</f>
        <v>2</v>
      </c>
      <c r="AX3613" s="209">
        <f>IF(BB3613="S",IF(Q3613="1. Aceitou o programa",R3613-B3613,0),0)</f>
        <v>0</v>
      </c>
      <c r="AY3613" s="209">
        <f>IF(BB3613="S",IF(AND(S3613&lt;&gt;"",R3613&lt;&gt;""),S3613-R3613,0),0)</f>
        <v>116</v>
      </c>
      <c r="AZ3613" s="209">
        <f>IF(BB3613="S",IF(Q3613="1. Aceitou o programa",IF(OR(X3613="Não se Aplica",X3613=""),IF(OR(W3613="Não se Aplica",W3613=""),0,W3613-V3613),AVERAGE(X3613-W3613,W3613-V3613)),0),0)</f>
        <v>0</v>
      </c>
      <c r="BA3613" s="209">
        <f>IF(BB3613="S",IF(AND(Q3613="1. Aceitou o programa",AH3613="Realizada"),IFERROR(IF(AG3613="",0,AG3613-R3613),0),0),0)</f>
        <v>0</v>
      </c>
      <c r="BB3613" s="209" t="str">
        <f>_xlfn.XLOOKUP(U3613,'Lista Suspensa'!$AA$20:$AA$23,'Lista Suspensa'!$AB$20:$AB$23,"N/A")</f>
        <v>S</v>
      </c>
    </row>
    <row r="3614" spans="1:54" ht="12" customHeight="1">
      <c r="A3614" s="151" t="s">
        <v>121</v>
      </c>
      <c r="B3614" s="152">
        <v>45292</v>
      </c>
      <c r="C3614" s="153" t="s">
        <v>122</v>
      </c>
      <c r="D3614" s="153" t="s">
        <v>167</v>
      </c>
      <c r="E3614" s="244">
        <v>93373286</v>
      </c>
      <c r="F3614" s="144" t="s">
        <v>6608</v>
      </c>
      <c r="G3614" s="230"/>
      <c r="H3614" s="154">
        <v>29126</v>
      </c>
      <c r="I3614" s="153">
        <v>46</v>
      </c>
      <c r="J3614" s="148" t="s">
        <v>70</v>
      </c>
      <c r="K3614" s="153" t="s">
        <v>59</v>
      </c>
      <c r="L3614" s="153"/>
      <c r="M3614" s="153"/>
      <c r="N3614" s="153"/>
      <c r="O3614" s="155" t="s">
        <v>6609</v>
      </c>
      <c r="P3614" s="156" t="s">
        <v>60</v>
      </c>
      <c r="Q3614" s="157" t="s">
        <v>6294</v>
      </c>
      <c r="R3614" s="158">
        <v>45933</v>
      </c>
      <c r="S3614" s="159">
        <v>46052</v>
      </c>
      <c r="T3614" s="159" t="s">
        <v>62</v>
      </c>
      <c r="U3614" s="159" t="s">
        <v>6152</v>
      </c>
      <c r="V3614" s="154">
        <v>45933</v>
      </c>
      <c r="W3614" s="154"/>
      <c r="X3614" s="154"/>
      <c r="Y3614" s="160"/>
      <c r="Z3614" s="160"/>
      <c r="AA3614" s="153">
        <v>100</v>
      </c>
      <c r="AB3614" s="153">
        <v>1.5</v>
      </c>
      <c r="AC3614" s="182">
        <f t="shared" si="114"/>
        <v>44.444444444444443</v>
      </c>
      <c r="AD3614" s="153" t="str">
        <f t="shared" si="115"/>
        <v>OBESIDADE III</v>
      </c>
      <c r="AE3614" s="207" t="s">
        <v>135</v>
      </c>
      <c r="AF3614" s="153" t="s">
        <v>130</v>
      </c>
      <c r="AG3614" s="159"/>
      <c r="AH3614" s="153"/>
      <c r="AI3614" s="161"/>
      <c r="AJ3614" s="153"/>
      <c r="AK3614" s="153"/>
      <c r="AL3614" s="207"/>
      <c r="AM3614" s="207"/>
      <c r="AN3614" s="207"/>
      <c r="AO3614" s="207"/>
      <c r="AP3614" s="147" t="s">
        <v>54</v>
      </c>
      <c r="AQ3614" s="147"/>
      <c r="AR3614" s="147"/>
      <c r="AS3614" s="209" t="s">
        <v>68</v>
      </c>
      <c r="AT3614" s="223" t="str">
        <f>MONTH(B3614)&amp;"/"&amp;YEAR(B3614)</f>
        <v>1/2024</v>
      </c>
      <c r="AU3614" s="223">
        <f>WEEKNUM(B3614)-WEEKNUM(EOMONTH(B3614,-1)+1)+1</f>
        <v>1</v>
      </c>
      <c r="AV3614" s="209" t="str">
        <f>MONTH(R3614)&amp;"/"&amp;YEAR(R3614)</f>
        <v>10/2025</v>
      </c>
      <c r="AW3614" s="209">
        <f>WEEKNUM(R3614)-WEEKNUM(EOMONTH(R3614,-1)+1)+1</f>
        <v>1</v>
      </c>
      <c r="AX3614" s="209">
        <f>IF(BB3614="S",IF(Q3614="1. Aceitou o programa",R3614-B3614,0),0)</f>
        <v>0</v>
      </c>
      <c r="AY3614" s="209">
        <f>IF(BB3614="S",IF(AND(S3614&lt;&gt;"",R3614&lt;&gt;""),S3614-R3614,0),0)</f>
        <v>119</v>
      </c>
      <c r="AZ3614" s="209">
        <f>IF(BB3614="S",IF(Q3614="1. Aceitou o programa",IF(OR(X3614="Não se Aplica",X3614=""),IF(OR(W3614="Não se Aplica",W3614=""),0,W3614-V3614),AVERAGE(X3614-W3614,W3614-V3614)),0),0)</f>
        <v>0</v>
      </c>
      <c r="BA3614" s="209">
        <f>IF(BB3614="S",IF(AND(Q3614="1. Aceitou o programa",AH3614="Realizada"),IFERROR(IF(AG3614="",0,AG3614-R3614),0),0),0)</f>
        <v>0</v>
      </c>
      <c r="BB3614" s="209" t="str">
        <f>_xlfn.XLOOKUP(U3614,'Lista Suspensa'!$AA$20:$AA$23,'Lista Suspensa'!$AB$20:$AB$23,"N/A")</f>
        <v>S</v>
      </c>
    </row>
    <row r="3615" spans="1:54" ht="12" customHeight="1">
      <c r="A3615" s="151" t="s">
        <v>121</v>
      </c>
      <c r="B3615" s="152">
        <v>45292</v>
      </c>
      <c r="C3615" s="153" t="s">
        <v>122</v>
      </c>
      <c r="D3615" s="153" t="s">
        <v>56</v>
      </c>
      <c r="E3615" s="244">
        <v>76832385</v>
      </c>
      <c r="F3615" s="144" t="s">
        <v>6610</v>
      </c>
      <c r="G3615" s="230"/>
      <c r="H3615" s="154">
        <v>31918</v>
      </c>
      <c r="I3615" s="153">
        <v>38</v>
      </c>
      <c r="J3615" s="148" t="s">
        <v>70</v>
      </c>
      <c r="K3615" s="153"/>
      <c r="L3615" s="153"/>
      <c r="M3615" s="153"/>
      <c r="N3615" s="153"/>
      <c r="O3615" s="155" t="s">
        <v>6611</v>
      </c>
      <c r="P3615" s="156" t="s">
        <v>60</v>
      </c>
      <c r="Q3615" s="157" t="s">
        <v>6294</v>
      </c>
      <c r="R3615" s="158">
        <v>45933</v>
      </c>
      <c r="S3615" s="159">
        <v>46052</v>
      </c>
      <c r="T3615" s="159" t="s">
        <v>62</v>
      </c>
      <c r="U3615" s="159" t="s">
        <v>6152</v>
      </c>
      <c r="V3615" s="154">
        <v>45933</v>
      </c>
      <c r="W3615" s="154"/>
      <c r="X3615" s="154"/>
      <c r="Y3615" s="160"/>
      <c r="Z3615" s="160"/>
      <c r="AA3615" s="153">
        <v>102</v>
      </c>
      <c r="AB3615" s="153">
        <v>1.66</v>
      </c>
      <c r="AC3615" s="182">
        <f t="shared" si="114"/>
        <v>37.015532007548266</v>
      </c>
      <c r="AD3615" s="153" t="str">
        <f t="shared" si="115"/>
        <v>OBESIDADE II</v>
      </c>
      <c r="AE3615" s="207" t="s">
        <v>135</v>
      </c>
      <c r="AF3615" s="153" t="s">
        <v>130</v>
      </c>
      <c r="AG3615" s="159"/>
      <c r="AH3615" s="153"/>
      <c r="AI3615" s="161"/>
      <c r="AJ3615" s="153"/>
      <c r="AK3615" s="153"/>
      <c r="AL3615" s="207"/>
      <c r="AM3615" s="207"/>
      <c r="AN3615" s="207"/>
      <c r="AO3615" s="207"/>
      <c r="AP3615" s="147" t="s">
        <v>54</v>
      </c>
      <c r="AQ3615" s="147"/>
      <c r="AR3615" s="147"/>
      <c r="AS3615" s="209" t="s">
        <v>68</v>
      </c>
      <c r="AT3615" s="223" t="str">
        <f>MONTH(B3615)&amp;"/"&amp;YEAR(B3615)</f>
        <v>1/2024</v>
      </c>
      <c r="AU3615" s="223">
        <f>WEEKNUM(B3615)-WEEKNUM(EOMONTH(B3615,-1)+1)+1</f>
        <v>1</v>
      </c>
      <c r="AV3615" s="209" t="str">
        <f>MONTH(R3615)&amp;"/"&amp;YEAR(R3615)</f>
        <v>10/2025</v>
      </c>
      <c r="AW3615" s="209">
        <f>WEEKNUM(R3615)-WEEKNUM(EOMONTH(R3615,-1)+1)+1</f>
        <v>1</v>
      </c>
      <c r="AX3615" s="209">
        <f>IF(BB3615="S",IF(Q3615="1. Aceitou o programa",R3615-B3615,0),0)</f>
        <v>0</v>
      </c>
      <c r="AY3615" s="209">
        <f>IF(BB3615="S",IF(AND(S3615&lt;&gt;"",R3615&lt;&gt;""),S3615-R3615,0),0)</f>
        <v>119</v>
      </c>
      <c r="AZ3615" s="209">
        <f>IF(BB3615="S",IF(Q3615="1. Aceitou o programa",IF(OR(X3615="Não se Aplica",X3615=""),IF(OR(W3615="Não se Aplica",W3615=""),0,W3615-V3615),AVERAGE(X3615-W3615,W3615-V3615)),0),0)</f>
        <v>0</v>
      </c>
      <c r="BA3615" s="209">
        <f>IF(BB3615="S",IF(AND(Q3615="1. Aceitou o programa",AH3615="Realizada"),IFERROR(IF(AG3615="",0,AG3615-R3615),0),0),0)</f>
        <v>0</v>
      </c>
      <c r="BB3615" s="209" t="str">
        <f>_xlfn.XLOOKUP(U3615,'Lista Suspensa'!$AA$20:$AA$23,'Lista Suspensa'!$AB$20:$AB$23,"N/A")</f>
        <v>S</v>
      </c>
    </row>
    <row r="3616" spans="1:54" ht="12" customHeight="1">
      <c r="A3616" s="151" t="s">
        <v>121</v>
      </c>
      <c r="B3616" s="152">
        <v>45292</v>
      </c>
      <c r="C3616" s="153" t="s">
        <v>122</v>
      </c>
      <c r="D3616" s="153" t="s">
        <v>56</v>
      </c>
      <c r="E3616" s="244">
        <v>89081630</v>
      </c>
      <c r="F3616" s="144" t="s">
        <v>6612</v>
      </c>
      <c r="G3616" s="230"/>
      <c r="H3616" s="154">
        <v>36687</v>
      </c>
      <c r="I3616" s="153">
        <v>25</v>
      </c>
      <c r="J3616" s="148" t="s">
        <v>70</v>
      </c>
      <c r="K3616" s="153"/>
      <c r="L3616" s="153"/>
      <c r="M3616" s="153"/>
      <c r="N3616" s="153"/>
      <c r="O3616" s="155" t="s">
        <v>6613</v>
      </c>
      <c r="P3616" s="156" t="s">
        <v>60</v>
      </c>
      <c r="Q3616" s="157" t="s">
        <v>6294</v>
      </c>
      <c r="R3616" s="158">
        <v>45933</v>
      </c>
      <c r="S3616" s="159">
        <v>46052</v>
      </c>
      <c r="T3616" s="159" t="s">
        <v>62</v>
      </c>
      <c r="U3616" s="159" t="s">
        <v>6152</v>
      </c>
      <c r="V3616" s="154">
        <v>45933</v>
      </c>
      <c r="W3616" s="154"/>
      <c r="X3616" s="154"/>
      <c r="Y3616" s="160"/>
      <c r="Z3616" s="160"/>
      <c r="AA3616" s="153">
        <v>130</v>
      </c>
      <c r="AB3616" s="153">
        <v>1.73</v>
      </c>
      <c r="AC3616" s="182">
        <f t="shared" si="114"/>
        <v>43.436132179491459</v>
      </c>
      <c r="AD3616" s="153" t="str">
        <f t="shared" si="115"/>
        <v>OBESIDADE III</v>
      </c>
      <c r="AE3616" s="207" t="s">
        <v>135</v>
      </c>
      <c r="AF3616" s="153" t="s">
        <v>130</v>
      </c>
      <c r="AG3616" s="159"/>
      <c r="AH3616" s="153"/>
      <c r="AI3616" s="161"/>
      <c r="AJ3616" s="153"/>
      <c r="AK3616" s="153"/>
      <c r="AL3616" s="207"/>
      <c r="AM3616" s="207"/>
      <c r="AN3616" s="207"/>
      <c r="AO3616" s="207"/>
      <c r="AP3616" s="147" t="s">
        <v>54</v>
      </c>
      <c r="AQ3616" s="147"/>
      <c r="AR3616" s="147"/>
      <c r="AS3616" s="209" t="s">
        <v>68</v>
      </c>
      <c r="AT3616" s="223" t="str">
        <f>MONTH(B3616)&amp;"/"&amp;YEAR(B3616)</f>
        <v>1/2024</v>
      </c>
      <c r="AU3616" s="223">
        <f>WEEKNUM(B3616)-WEEKNUM(EOMONTH(B3616,-1)+1)+1</f>
        <v>1</v>
      </c>
      <c r="AV3616" s="209" t="str">
        <f>MONTH(R3616)&amp;"/"&amp;YEAR(R3616)</f>
        <v>10/2025</v>
      </c>
      <c r="AW3616" s="209">
        <f>WEEKNUM(R3616)-WEEKNUM(EOMONTH(R3616,-1)+1)+1</f>
        <v>1</v>
      </c>
      <c r="AX3616" s="209">
        <f>IF(BB3616="S",IF(Q3616="1. Aceitou o programa",R3616-B3616,0),0)</f>
        <v>0</v>
      </c>
      <c r="AY3616" s="209">
        <f>IF(BB3616="S",IF(AND(S3616&lt;&gt;"",R3616&lt;&gt;""),S3616-R3616,0),0)</f>
        <v>119</v>
      </c>
      <c r="AZ3616" s="209">
        <f>IF(BB3616="S",IF(Q3616="1. Aceitou o programa",IF(OR(X3616="Não se Aplica",X3616=""),IF(OR(W3616="Não se Aplica",W3616=""),0,W3616-V3616),AVERAGE(X3616-W3616,W3616-V3616)),0),0)</f>
        <v>0</v>
      </c>
      <c r="BA3616" s="209">
        <f>IF(BB3616="S",IF(AND(Q3616="1. Aceitou o programa",AH3616="Realizada"),IFERROR(IF(AG3616="",0,AG3616-R3616),0),0),0)</f>
        <v>0</v>
      </c>
      <c r="BB3616" s="209" t="str">
        <f>_xlfn.XLOOKUP(U3616,'Lista Suspensa'!$AA$20:$AA$23,'Lista Suspensa'!$AB$20:$AB$23,"N/A")</f>
        <v>S</v>
      </c>
    </row>
    <row r="3617" spans="1:54" ht="12" customHeight="1">
      <c r="A3617" s="151" t="s">
        <v>121</v>
      </c>
      <c r="B3617" s="152">
        <v>45292</v>
      </c>
      <c r="C3617" s="153" t="s">
        <v>122</v>
      </c>
      <c r="D3617" s="153" t="s">
        <v>167</v>
      </c>
      <c r="E3617" s="244">
        <v>83025778</v>
      </c>
      <c r="F3617" s="144" t="s">
        <v>6614</v>
      </c>
      <c r="G3617" s="230"/>
      <c r="H3617" s="154">
        <v>32457</v>
      </c>
      <c r="I3617" s="153">
        <v>37</v>
      </c>
      <c r="J3617" s="148" t="s">
        <v>70</v>
      </c>
      <c r="K3617" s="153"/>
      <c r="L3617" s="153"/>
      <c r="M3617" s="153"/>
      <c r="N3617" s="153"/>
      <c r="O3617" s="155">
        <v>11975103092</v>
      </c>
      <c r="P3617" s="156" t="s">
        <v>60</v>
      </c>
      <c r="Q3617" s="157" t="s">
        <v>6294</v>
      </c>
      <c r="R3617" s="158">
        <v>45931</v>
      </c>
      <c r="S3617" s="159">
        <v>46129</v>
      </c>
      <c r="T3617" s="159" t="s">
        <v>62</v>
      </c>
      <c r="U3617" s="159" t="s">
        <v>6152</v>
      </c>
      <c r="V3617" s="154">
        <v>45931</v>
      </c>
      <c r="W3617" s="154"/>
      <c r="X3617" s="154"/>
      <c r="Y3617" s="160"/>
      <c r="Z3617" s="160" t="s">
        <v>65</v>
      </c>
      <c r="AA3617" s="153">
        <v>120</v>
      </c>
      <c r="AB3617" s="153">
        <v>1.63</v>
      </c>
      <c r="AC3617" s="182">
        <f t="shared" si="114"/>
        <v>45.165418344687424</v>
      </c>
      <c r="AD3617" s="153" t="str">
        <f t="shared" si="115"/>
        <v>OBESIDADE III</v>
      </c>
      <c r="AE3617" s="207"/>
      <c r="AF3617" s="153" t="s">
        <v>130</v>
      </c>
      <c r="AG3617" s="159"/>
      <c r="AH3617" s="153"/>
      <c r="AI3617" s="161"/>
      <c r="AJ3617" s="153"/>
      <c r="AK3617" s="153"/>
      <c r="AL3617" s="207" t="s">
        <v>131</v>
      </c>
      <c r="AM3617" s="207"/>
      <c r="AN3617" s="207"/>
      <c r="AO3617" s="207"/>
      <c r="AP3617" s="147" t="s">
        <v>54</v>
      </c>
      <c r="AQ3617" s="147"/>
      <c r="AR3617" s="147"/>
      <c r="AS3617" s="209" t="s">
        <v>68</v>
      </c>
      <c r="AT3617" s="223" t="str">
        <f>MONTH(B3617)&amp;"/"&amp;YEAR(B3617)</f>
        <v>1/2024</v>
      </c>
      <c r="AU3617" s="223">
        <f>WEEKNUM(B3617)-WEEKNUM(EOMONTH(B3617,-1)+1)+1</f>
        <v>1</v>
      </c>
      <c r="AV3617" s="209" t="str">
        <f>MONTH(R3617)&amp;"/"&amp;YEAR(R3617)</f>
        <v>10/2025</v>
      </c>
      <c r="AW3617" s="209">
        <f>WEEKNUM(R3617)-WEEKNUM(EOMONTH(R3617,-1)+1)+1</f>
        <v>1</v>
      </c>
      <c r="AX3617" s="209">
        <f>IF(BB3617="S",IF(Q3617="1. Aceitou o programa",R3617-B3617,0),0)</f>
        <v>0</v>
      </c>
      <c r="AY3617" s="209">
        <f>IF(BB3617="S",IF(AND(S3617&lt;&gt;"",R3617&lt;&gt;""),S3617-R3617,0),0)</f>
        <v>198</v>
      </c>
      <c r="AZ3617" s="209">
        <f>IF(BB3617="S",IF(Q3617="1. Aceitou o programa",IF(OR(X3617="Não se Aplica",X3617=""),IF(OR(W3617="Não se Aplica",W3617=""),0,W3617-V3617),AVERAGE(X3617-W3617,W3617-V3617)),0),0)</f>
        <v>0</v>
      </c>
      <c r="BA3617" s="209">
        <f>IF(BB3617="S",IF(AND(Q3617="1. Aceitou o programa",AH3617="Realizada"),IFERROR(IF(AG3617="",0,AG3617-R3617),0),0),0)</f>
        <v>0</v>
      </c>
      <c r="BB3617" s="209" t="str">
        <f>_xlfn.XLOOKUP(U3617,'Lista Suspensa'!$AA$20:$AA$23,'Lista Suspensa'!$AB$20:$AB$23,"N/A")</f>
        <v>S</v>
      </c>
    </row>
    <row r="3618" spans="1:54" ht="12" customHeight="1">
      <c r="A3618" s="151" t="s">
        <v>121</v>
      </c>
      <c r="B3618" s="152">
        <v>45292</v>
      </c>
      <c r="C3618" s="153" t="s">
        <v>122</v>
      </c>
      <c r="D3618" s="153" t="s">
        <v>56</v>
      </c>
      <c r="E3618" s="244">
        <v>86965706</v>
      </c>
      <c r="F3618" s="144" t="s">
        <v>6615</v>
      </c>
      <c r="G3618" s="230"/>
      <c r="H3618" s="154">
        <v>28393</v>
      </c>
      <c r="I3618" s="153">
        <v>48</v>
      </c>
      <c r="J3618" s="148" t="s">
        <v>70</v>
      </c>
      <c r="K3618" s="153" t="s">
        <v>101</v>
      </c>
      <c r="L3618" s="153"/>
      <c r="M3618" s="153"/>
      <c r="N3618" s="153"/>
      <c r="O3618" s="155" t="s">
        <v>6616</v>
      </c>
      <c r="P3618" s="156" t="s">
        <v>60</v>
      </c>
      <c r="Q3618" s="157" t="s">
        <v>6294</v>
      </c>
      <c r="R3618" s="158">
        <v>45931</v>
      </c>
      <c r="S3618" s="159">
        <v>46052</v>
      </c>
      <c r="T3618" s="159" t="s">
        <v>62</v>
      </c>
      <c r="U3618" s="159" t="s">
        <v>6152</v>
      </c>
      <c r="V3618" s="154">
        <v>45931</v>
      </c>
      <c r="W3618" s="154"/>
      <c r="X3618" s="154"/>
      <c r="Y3618" s="160"/>
      <c r="Z3618" s="160" t="s">
        <v>128</v>
      </c>
      <c r="AA3618" s="153">
        <v>81.2</v>
      </c>
      <c r="AB3618" s="153">
        <v>1.61</v>
      </c>
      <c r="AC3618" s="182">
        <f t="shared" si="114"/>
        <v>31.325951930866861</v>
      </c>
      <c r="AD3618" s="153" t="str">
        <f t="shared" si="115"/>
        <v>OBESIDADE I</v>
      </c>
      <c r="AE3618" s="207" t="s">
        <v>135</v>
      </c>
      <c r="AF3618" s="153" t="s">
        <v>130</v>
      </c>
      <c r="AG3618" s="159"/>
      <c r="AH3618" s="153"/>
      <c r="AI3618" s="161"/>
      <c r="AJ3618" s="153"/>
      <c r="AK3618" s="153"/>
      <c r="AL3618" s="207"/>
      <c r="AM3618" s="207"/>
      <c r="AN3618" s="207"/>
      <c r="AO3618" s="207"/>
      <c r="AP3618" s="147" t="s">
        <v>54</v>
      </c>
      <c r="AQ3618" s="147"/>
      <c r="AR3618" s="147"/>
      <c r="AS3618" s="209" t="s">
        <v>68</v>
      </c>
      <c r="AT3618" s="223" t="str">
        <f>MONTH(B3618)&amp;"/"&amp;YEAR(B3618)</f>
        <v>1/2024</v>
      </c>
      <c r="AU3618" s="223">
        <f>WEEKNUM(B3618)-WEEKNUM(EOMONTH(B3618,-1)+1)+1</f>
        <v>1</v>
      </c>
      <c r="AV3618" s="209" t="str">
        <f>MONTH(R3618)&amp;"/"&amp;YEAR(R3618)</f>
        <v>10/2025</v>
      </c>
      <c r="AW3618" s="209">
        <f>WEEKNUM(R3618)-WEEKNUM(EOMONTH(R3618,-1)+1)+1</f>
        <v>1</v>
      </c>
      <c r="AX3618" s="209">
        <f>IF(BB3618="S",IF(Q3618="1. Aceitou o programa",R3618-B3618,0),0)</f>
        <v>0</v>
      </c>
      <c r="AY3618" s="209">
        <f>IF(BB3618="S",IF(AND(S3618&lt;&gt;"",R3618&lt;&gt;""),S3618-R3618,0),0)</f>
        <v>121</v>
      </c>
      <c r="AZ3618" s="209">
        <f>IF(BB3618="S",IF(Q3618="1. Aceitou o programa",IF(OR(X3618="Não se Aplica",X3618=""),IF(OR(W3618="Não se Aplica",W3618=""),0,W3618-V3618),AVERAGE(X3618-W3618,W3618-V3618)),0),0)</f>
        <v>0</v>
      </c>
      <c r="BA3618" s="209">
        <f>IF(BB3618="S",IF(AND(Q3618="1. Aceitou o programa",AH3618="Realizada"),IFERROR(IF(AG3618="",0,AG3618-R3618),0),0),0)</f>
        <v>0</v>
      </c>
      <c r="BB3618" s="209" t="str">
        <f>_xlfn.XLOOKUP(U3618,'Lista Suspensa'!$AA$20:$AA$23,'Lista Suspensa'!$AB$20:$AB$23,"N/A")</f>
        <v>S</v>
      </c>
    </row>
    <row r="3619" spans="1:54" ht="12" customHeight="1">
      <c r="A3619" s="151" t="s">
        <v>121</v>
      </c>
      <c r="B3619" s="152">
        <v>45292</v>
      </c>
      <c r="C3619" s="153" t="s">
        <v>122</v>
      </c>
      <c r="D3619" s="153" t="s">
        <v>56</v>
      </c>
      <c r="E3619" s="244">
        <v>89347190</v>
      </c>
      <c r="F3619" s="144" t="s">
        <v>6617</v>
      </c>
      <c r="G3619" s="230"/>
      <c r="H3619" s="154">
        <v>29863</v>
      </c>
      <c r="I3619" s="153">
        <v>44</v>
      </c>
      <c r="J3619" s="148" t="s">
        <v>58</v>
      </c>
      <c r="K3619" s="153" t="s">
        <v>59</v>
      </c>
      <c r="L3619" s="153"/>
      <c r="M3619" s="153"/>
      <c r="N3619" s="153"/>
      <c r="O3619" s="155" t="s">
        <v>6618</v>
      </c>
      <c r="P3619" s="156" t="s">
        <v>60</v>
      </c>
      <c r="Q3619" s="157" t="s">
        <v>6294</v>
      </c>
      <c r="R3619" s="158">
        <v>45931</v>
      </c>
      <c r="S3619" s="159">
        <v>46052</v>
      </c>
      <c r="T3619" s="159" t="s">
        <v>62</v>
      </c>
      <c r="U3619" s="159" t="s">
        <v>6152</v>
      </c>
      <c r="V3619" s="154">
        <v>45931</v>
      </c>
      <c r="W3619" s="154"/>
      <c r="X3619" s="154"/>
      <c r="Y3619" s="160"/>
      <c r="Z3619" s="160"/>
      <c r="AA3619" s="153">
        <v>115</v>
      </c>
      <c r="AB3619" s="153">
        <v>1.74</v>
      </c>
      <c r="AC3619" s="182">
        <f t="shared" si="114"/>
        <v>37.983881622407189</v>
      </c>
      <c r="AD3619" s="153" t="str">
        <f t="shared" si="115"/>
        <v>OBESIDADE II</v>
      </c>
      <c r="AE3619" s="207" t="s">
        <v>135</v>
      </c>
      <c r="AF3619" s="153" t="s">
        <v>130</v>
      </c>
      <c r="AG3619" s="159"/>
      <c r="AH3619" s="153"/>
      <c r="AI3619" s="161"/>
      <c r="AJ3619" s="153"/>
      <c r="AK3619" s="153"/>
      <c r="AL3619" s="207"/>
      <c r="AM3619" s="207"/>
      <c r="AN3619" s="207"/>
      <c r="AO3619" s="207"/>
      <c r="AP3619" s="147" t="s">
        <v>54</v>
      </c>
      <c r="AQ3619" s="147"/>
      <c r="AR3619" s="147"/>
      <c r="AS3619" s="209" t="s">
        <v>68</v>
      </c>
      <c r="AT3619" s="223" t="str">
        <f>MONTH(B3619)&amp;"/"&amp;YEAR(B3619)</f>
        <v>1/2024</v>
      </c>
      <c r="AU3619" s="223">
        <f>WEEKNUM(B3619)-WEEKNUM(EOMONTH(B3619,-1)+1)+1</f>
        <v>1</v>
      </c>
      <c r="AV3619" s="209" t="str">
        <f>MONTH(R3619)&amp;"/"&amp;YEAR(R3619)</f>
        <v>10/2025</v>
      </c>
      <c r="AW3619" s="209">
        <f>WEEKNUM(R3619)-WEEKNUM(EOMONTH(R3619,-1)+1)+1</f>
        <v>1</v>
      </c>
      <c r="AX3619" s="209">
        <f>IF(BB3619="S",IF(Q3619="1. Aceitou o programa",R3619-B3619,0),0)</f>
        <v>0</v>
      </c>
      <c r="AY3619" s="209">
        <f>IF(BB3619="S",IF(AND(S3619&lt;&gt;"",R3619&lt;&gt;""),S3619-R3619,0),0)</f>
        <v>121</v>
      </c>
      <c r="AZ3619" s="209">
        <f>IF(BB3619="S",IF(Q3619="1. Aceitou o programa",IF(OR(X3619="Não se Aplica",X3619=""),IF(OR(W3619="Não se Aplica",W3619=""),0,W3619-V3619),AVERAGE(X3619-W3619,W3619-V3619)),0),0)</f>
        <v>0</v>
      </c>
      <c r="BA3619" s="209">
        <f>IF(BB3619="S",IF(AND(Q3619="1. Aceitou o programa",AH3619="Realizada"),IFERROR(IF(AG3619="",0,AG3619-R3619),0),0),0)</f>
        <v>0</v>
      </c>
      <c r="BB3619" s="209" t="str">
        <f>_xlfn.XLOOKUP(U3619,'Lista Suspensa'!$AA$20:$AA$23,'Lista Suspensa'!$AB$20:$AB$23,"N/A")</f>
        <v>S</v>
      </c>
    </row>
    <row r="3620" spans="1:54" ht="12" customHeight="1">
      <c r="A3620" s="151" t="s">
        <v>121</v>
      </c>
      <c r="B3620" s="152">
        <v>45292</v>
      </c>
      <c r="C3620" s="153" t="s">
        <v>122</v>
      </c>
      <c r="D3620" s="153" t="s">
        <v>56</v>
      </c>
      <c r="E3620" s="244">
        <v>81625251</v>
      </c>
      <c r="F3620" s="144" t="s">
        <v>6619</v>
      </c>
      <c r="G3620" s="230"/>
      <c r="H3620" s="154">
        <v>38139</v>
      </c>
      <c r="I3620" s="153">
        <v>21</v>
      </c>
      <c r="J3620" s="148" t="s">
        <v>70</v>
      </c>
      <c r="K3620" s="153"/>
      <c r="L3620" s="153"/>
      <c r="M3620" s="153"/>
      <c r="N3620" s="153"/>
      <c r="O3620" s="155" t="s">
        <v>6620</v>
      </c>
      <c r="P3620" s="156" t="s">
        <v>60</v>
      </c>
      <c r="Q3620" s="157" t="s">
        <v>6294</v>
      </c>
      <c r="R3620" s="158">
        <v>45931</v>
      </c>
      <c r="S3620" s="159">
        <v>46052</v>
      </c>
      <c r="T3620" s="159" t="s">
        <v>62</v>
      </c>
      <c r="U3620" s="159" t="s">
        <v>6152</v>
      </c>
      <c r="V3620" s="154">
        <v>45931</v>
      </c>
      <c r="W3620" s="154"/>
      <c r="X3620" s="154"/>
      <c r="Y3620" s="160"/>
      <c r="Z3620" s="160"/>
      <c r="AA3620" s="153">
        <v>95</v>
      </c>
      <c r="AB3620" s="153">
        <v>1.63</v>
      </c>
      <c r="AC3620" s="182">
        <f t="shared" si="114"/>
        <v>35.755956189544207</v>
      </c>
      <c r="AD3620" s="153" t="str">
        <f t="shared" si="115"/>
        <v>OBESIDADE II</v>
      </c>
      <c r="AE3620" s="207" t="s">
        <v>135</v>
      </c>
      <c r="AF3620" s="153" t="s">
        <v>130</v>
      </c>
      <c r="AG3620" s="159"/>
      <c r="AH3620" s="153"/>
      <c r="AI3620" s="161"/>
      <c r="AJ3620" s="153"/>
      <c r="AK3620" s="153"/>
      <c r="AL3620" s="207"/>
      <c r="AM3620" s="207"/>
      <c r="AN3620" s="207"/>
      <c r="AO3620" s="207"/>
      <c r="AP3620" s="147" t="s">
        <v>54</v>
      </c>
      <c r="AQ3620" s="147"/>
      <c r="AR3620" s="147"/>
      <c r="AS3620" s="209" t="s">
        <v>68</v>
      </c>
      <c r="AT3620" s="223" t="str">
        <f>MONTH(B3620)&amp;"/"&amp;YEAR(B3620)</f>
        <v>1/2024</v>
      </c>
      <c r="AU3620" s="223">
        <f>WEEKNUM(B3620)-WEEKNUM(EOMONTH(B3620,-1)+1)+1</f>
        <v>1</v>
      </c>
      <c r="AV3620" s="209" t="str">
        <f>MONTH(R3620)&amp;"/"&amp;YEAR(R3620)</f>
        <v>10/2025</v>
      </c>
      <c r="AW3620" s="209">
        <f>WEEKNUM(R3620)-WEEKNUM(EOMONTH(R3620,-1)+1)+1</f>
        <v>1</v>
      </c>
      <c r="AX3620" s="209">
        <f>IF(BB3620="S",IF(Q3620="1. Aceitou o programa",R3620-B3620,0),0)</f>
        <v>0</v>
      </c>
      <c r="AY3620" s="209">
        <f>IF(BB3620="S",IF(AND(S3620&lt;&gt;"",R3620&lt;&gt;""),S3620-R3620,0),0)</f>
        <v>121</v>
      </c>
      <c r="AZ3620" s="209">
        <f>IF(BB3620="S",IF(Q3620="1. Aceitou o programa",IF(OR(X3620="Não se Aplica",X3620=""),IF(OR(W3620="Não se Aplica",W3620=""),0,W3620-V3620),AVERAGE(X3620-W3620,W3620-V3620)),0),0)</f>
        <v>0</v>
      </c>
      <c r="BA3620" s="209">
        <f>IF(BB3620="S",IF(AND(Q3620="1. Aceitou o programa",AH3620="Realizada"),IFERROR(IF(AG3620="",0,AG3620-R3620),0),0),0)</f>
        <v>0</v>
      </c>
      <c r="BB3620" s="209" t="str">
        <f>_xlfn.XLOOKUP(U3620,'Lista Suspensa'!$AA$20:$AA$23,'Lista Suspensa'!$AB$20:$AB$23,"N/A")</f>
        <v>S</v>
      </c>
    </row>
    <row r="3621" spans="1:54" ht="12" customHeight="1">
      <c r="A3621" s="151" t="s">
        <v>121</v>
      </c>
      <c r="B3621" s="152">
        <v>45292</v>
      </c>
      <c r="C3621" s="153" t="s">
        <v>122</v>
      </c>
      <c r="D3621" s="153" t="s">
        <v>167</v>
      </c>
      <c r="E3621" s="244">
        <v>87546480</v>
      </c>
      <c r="F3621" s="144" t="s">
        <v>6621</v>
      </c>
      <c r="G3621" s="230"/>
      <c r="H3621" s="154">
        <v>29522</v>
      </c>
      <c r="I3621" s="153">
        <v>45</v>
      </c>
      <c r="J3621" s="148" t="s">
        <v>58</v>
      </c>
      <c r="K3621" s="153"/>
      <c r="L3621" s="153"/>
      <c r="M3621" s="153"/>
      <c r="N3621" s="153"/>
      <c r="O3621" s="155">
        <v>11995169900</v>
      </c>
      <c r="P3621" s="156" t="s">
        <v>60</v>
      </c>
      <c r="Q3621" s="157" t="s">
        <v>6294</v>
      </c>
      <c r="R3621" s="158">
        <v>45930</v>
      </c>
      <c r="S3621" s="159">
        <v>46052</v>
      </c>
      <c r="T3621" s="159" t="s">
        <v>62</v>
      </c>
      <c r="U3621" s="159" t="s">
        <v>6152</v>
      </c>
      <c r="V3621" s="154">
        <v>45930</v>
      </c>
      <c r="W3621" s="154"/>
      <c r="X3621" s="154"/>
      <c r="Y3621" s="160"/>
      <c r="Z3621" s="160"/>
      <c r="AA3621" s="153">
        <v>138</v>
      </c>
      <c r="AB3621" s="153">
        <v>1.8</v>
      </c>
      <c r="AC3621" s="182">
        <f t="shared" si="114"/>
        <v>42.592592592592588</v>
      </c>
      <c r="AD3621" s="153" t="str">
        <f t="shared" si="115"/>
        <v>OBESIDADE III</v>
      </c>
      <c r="AE3621" s="207"/>
      <c r="AF3621" s="153"/>
      <c r="AG3621" s="159"/>
      <c r="AH3621" s="153"/>
      <c r="AI3621" s="161"/>
      <c r="AJ3621" s="153"/>
      <c r="AK3621" s="153"/>
      <c r="AL3621" s="207"/>
      <c r="AM3621" s="207"/>
      <c r="AN3621" s="207"/>
      <c r="AO3621" s="207"/>
      <c r="AP3621" s="147" t="s">
        <v>54</v>
      </c>
      <c r="AQ3621" s="147"/>
      <c r="AR3621" s="147"/>
      <c r="AS3621" s="209" t="s">
        <v>68</v>
      </c>
      <c r="AT3621" s="223" t="str">
        <f>MONTH(B3621)&amp;"/"&amp;YEAR(B3621)</f>
        <v>1/2024</v>
      </c>
      <c r="AU3621" s="223">
        <f>WEEKNUM(B3621)-WEEKNUM(EOMONTH(B3621,-1)+1)+1</f>
        <v>1</v>
      </c>
      <c r="AV3621" s="209" t="str">
        <f>MONTH(R3621)&amp;"/"&amp;YEAR(R3621)</f>
        <v>9/2025</v>
      </c>
      <c r="AW3621" s="209">
        <f>WEEKNUM(R3621)-WEEKNUM(EOMONTH(R3621,-1)+1)+1</f>
        <v>5</v>
      </c>
      <c r="AX3621" s="209">
        <f>IF(BB3621="S",IF(Q3621="1. Aceitou o programa",R3621-B3621,0),0)</f>
        <v>0</v>
      </c>
      <c r="AY3621" s="209">
        <f>IF(BB3621="S",IF(AND(S3621&lt;&gt;"",R3621&lt;&gt;""),S3621-R3621,0),0)</f>
        <v>122</v>
      </c>
      <c r="AZ3621" s="209">
        <f>IF(BB3621="S",IF(Q3621="1. Aceitou o programa",IF(OR(X3621="Não se Aplica",X3621=""),IF(OR(W3621="Não se Aplica",W3621=""),0,W3621-V3621),AVERAGE(X3621-W3621,W3621-V3621)),0),0)</f>
        <v>0</v>
      </c>
      <c r="BA3621" s="209">
        <f>IF(BB3621="S",IF(AND(Q3621="1. Aceitou o programa",AH3621="Realizada"),IFERROR(IF(AG3621="",0,AG3621-R3621),0),0),0)</f>
        <v>0</v>
      </c>
      <c r="BB3621" s="209" t="str">
        <f>_xlfn.XLOOKUP(U3621,'Lista Suspensa'!$AA$20:$AA$23,'Lista Suspensa'!$AB$20:$AB$23,"N/A")</f>
        <v>S</v>
      </c>
    </row>
    <row r="3622" spans="1:54" ht="12" customHeight="1">
      <c r="A3622" s="151" t="s">
        <v>121</v>
      </c>
      <c r="B3622" s="152">
        <v>45292</v>
      </c>
      <c r="C3622" s="153" t="s">
        <v>122</v>
      </c>
      <c r="D3622" s="153" t="s">
        <v>56</v>
      </c>
      <c r="E3622" s="244">
        <v>93657166</v>
      </c>
      <c r="F3622" s="144" t="s">
        <v>6622</v>
      </c>
      <c r="G3622" s="230"/>
      <c r="H3622" s="154">
        <v>36241</v>
      </c>
      <c r="I3622" s="153">
        <v>27</v>
      </c>
      <c r="J3622" s="148" t="s">
        <v>70</v>
      </c>
      <c r="K3622" s="153"/>
      <c r="L3622" s="153"/>
      <c r="M3622" s="153"/>
      <c r="N3622" s="153"/>
      <c r="O3622" s="155" t="s">
        <v>6623</v>
      </c>
      <c r="P3622" s="156" t="s">
        <v>60</v>
      </c>
      <c r="Q3622" s="157" t="s">
        <v>6294</v>
      </c>
      <c r="R3622" s="158">
        <v>45930</v>
      </c>
      <c r="S3622" s="159">
        <v>46052</v>
      </c>
      <c r="T3622" s="159" t="s">
        <v>62</v>
      </c>
      <c r="U3622" s="159" t="s">
        <v>6152</v>
      </c>
      <c r="V3622" s="154">
        <v>45930</v>
      </c>
      <c r="W3622" s="154"/>
      <c r="X3622" s="154"/>
      <c r="Y3622" s="160"/>
      <c r="Z3622" s="160"/>
      <c r="AA3622" s="153">
        <v>127</v>
      </c>
      <c r="AB3622" s="153">
        <v>1.78</v>
      </c>
      <c r="AC3622" s="182">
        <f t="shared" si="114"/>
        <v>40.08332281277616</v>
      </c>
      <c r="AD3622" s="153" t="str">
        <f t="shared" si="115"/>
        <v>OBESIDADE III</v>
      </c>
      <c r="AE3622" s="207" t="s">
        <v>135</v>
      </c>
      <c r="AF3622" s="153" t="s">
        <v>130</v>
      </c>
      <c r="AG3622" s="159"/>
      <c r="AH3622" s="153"/>
      <c r="AI3622" s="161"/>
      <c r="AJ3622" s="153"/>
      <c r="AK3622" s="153"/>
      <c r="AL3622" s="207"/>
      <c r="AM3622" s="207"/>
      <c r="AN3622" s="207"/>
      <c r="AO3622" s="207"/>
      <c r="AP3622" s="147" t="s">
        <v>54</v>
      </c>
      <c r="AQ3622" s="147"/>
      <c r="AR3622" s="147"/>
      <c r="AS3622" s="209" t="s">
        <v>68</v>
      </c>
      <c r="AT3622" s="223" t="str">
        <f>MONTH(B3622)&amp;"/"&amp;YEAR(B3622)</f>
        <v>1/2024</v>
      </c>
      <c r="AU3622" s="223">
        <f>WEEKNUM(B3622)-WEEKNUM(EOMONTH(B3622,-1)+1)+1</f>
        <v>1</v>
      </c>
      <c r="AV3622" s="209" t="str">
        <f>MONTH(R3622)&amp;"/"&amp;YEAR(R3622)</f>
        <v>9/2025</v>
      </c>
      <c r="AW3622" s="209">
        <f>WEEKNUM(R3622)-WEEKNUM(EOMONTH(R3622,-1)+1)+1</f>
        <v>5</v>
      </c>
      <c r="AX3622" s="209">
        <f>IF(BB3622="S",IF(Q3622="1. Aceitou o programa",R3622-B3622,0),0)</f>
        <v>0</v>
      </c>
      <c r="AY3622" s="209">
        <f>IF(BB3622="S",IF(AND(S3622&lt;&gt;"",R3622&lt;&gt;""),S3622-R3622,0),0)</f>
        <v>122</v>
      </c>
      <c r="AZ3622" s="209">
        <f>IF(BB3622="S",IF(Q3622="1. Aceitou o programa",IF(OR(X3622="Não se Aplica",X3622=""),IF(OR(W3622="Não se Aplica",W3622=""),0,W3622-V3622),AVERAGE(X3622-W3622,W3622-V3622)),0),0)</f>
        <v>0</v>
      </c>
      <c r="BA3622" s="209">
        <f>IF(BB3622="S",IF(AND(Q3622="1. Aceitou o programa",AH3622="Realizada"),IFERROR(IF(AG3622="",0,AG3622-R3622),0),0),0)</f>
        <v>0</v>
      </c>
      <c r="BB3622" s="209" t="str">
        <f>_xlfn.XLOOKUP(U3622,'Lista Suspensa'!$AA$20:$AA$23,'Lista Suspensa'!$AB$20:$AB$23,"N/A")</f>
        <v>S</v>
      </c>
    </row>
    <row r="3623" spans="1:54" ht="12" customHeight="1">
      <c r="A3623" s="151" t="s">
        <v>121</v>
      </c>
      <c r="B3623" s="152">
        <v>45292</v>
      </c>
      <c r="C3623" s="153" t="s">
        <v>122</v>
      </c>
      <c r="D3623" s="153" t="s">
        <v>167</v>
      </c>
      <c r="E3623" s="244">
        <v>92631691</v>
      </c>
      <c r="F3623" s="144" t="s">
        <v>6624</v>
      </c>
      <c r="G3623" s="230"/>
      <c r="H3623" s="154">
        <v>38018</v>
      </c>
      <c r="I3623" s="153">
        <v>22</v>
      </c>
      <c r="J3623" s="148" t="s">
        <v>70</v>
      </c>
      <c r="K3623" s="153"/>
      <c r="L3623" s="153"/>
      <c r="M3623" s="153"/>
      <c r="N3623" s="153"/>
      <c r="O3623" s="155">
        <v>11947887350</v>
      </c>
      <c r="P3623" s="156" t="s">
        <v>60</v>
      </c>
      <c r="Q3623" s="157" t="s">
        <v>6294</v>
      </c>
      <c r="R3623" s="158">
        <v>45930</v>
      </c>
      <c r="S3623" s="159">
        <v>46052</v>
      </c>
      <c r="T3623" s="159" t="s">
        <v>62</v>
      </c>
      <c r="U3623" s="159" t="s">
        <v>6152</v>
      </c>
      <c r="V3623" s="154">
        <v>45930</v>
      </c>
      <c r="W3623" s="154"/>
      <c r="X3623" s="154"/>
      <c r="Y3623" s="160"/>
      <c r="Z3623" s="160"/>
      <c r="AA3623" s="153">
        <v>104</v>
      </c>
      <c r="AB3623" s="153">
        <v>1.63</v>
      </c>
      <c r="AC3623" s="182">
        <f t="shared" si="114"/>
        <v>39.143362565395762</v>
      </c>
      <c r="AD3623" s="153" t="str">
        <f t="shared" si="115"/>
        <v>OBESIDADE II</v>
      </c>
      <c r="AE3623" s="207"/>
      <c r="AF3623" s="153"/>
      <c r="AG3623" s="159"/>
      <c r="AH3623" s="153"/>
      <c r="AI3623" s="161"/>
      <c r="AJ3623" s="153"/>
      <c r="AK3623" s="153"/>
      <c r="AL3623" s="207"/>
      <c r="AM3623" s="207"/>
      <c r="AN3623" s="207"/>
      <c r="AO3623" s="207"/>
      <c r="AP3623" s="147" t="s">
        <v>54</v>
      </c>
      <c r="AQ3623" s="147"/>
      <c r="AR3623" s="147"/>
      <c r="AS3623" s="209" t="s">
        <v>68</v>
      </c>
      <c r="AT3623" s="223" t="str">
        <f>MONTH(B3623)&amp;"/"&amp;YEAR(B3623)</f>
        <v>1/2024</v>
      </c>
      <c r="AU3623" s="223">
        <f>WEEKNUM(B3623)-WEEKNUM(EOMONTH(B3623,-1)+1)+1</f>
        <v>1</v>
      </c>
      <c r="AV3623" s="209" t="str">
        <f>MONTH(R3623)&amp;"/"&amp;YEAR(R3623)</f>
        <v>9/2025</v>
      </c>
      <c r="AW3623" s="209">
        <f>WEEKNUM(R3623)-WEEKNUM(EOMONTH(R3623,-1)+1)+1</f>
        <v>5</v>
      </c>
      <c r="AX3623" s="209">
        <f>IF(BB3623="S",IF(Q3623="1. Aceitou o programa",R3623-B3623,0),0)</f>
        <v>0</v>
      </c>
      <c r="AY3623" s="209">
        <f>IF(BB3623="S",IF(AND(S3623&lt;&gt;"",R3623&lt;&gt;""),S3623-R3623,0),0)</f>
        <v>122</v>
      </c>
      <c r="AZ3623" s="209">
        <f>IF(BB3623="S",IF(Q3623="1. Aceitou o programa",IF(OR(X3623="Não se Aplica",X3623=""),IF(OR(W3623="Não se Aplica",W3623=""),0,W3623-V3623),AVERAGE(X3623-W3623,W3623-V3623)),0),0)</f>
        <v>0</v>
      </c>
      <c r="BA3623" s="209">
        <f>IF(BB3623="S",IF(AND(Q3623="1. Aceitou o programa",AH3623="Realizada"),IFERROR(IF(AG3623="",0,AG3623-R3623),0),0),0)</f>
        <v>0</v>
      </c>
      <c r="BB3623" s="209" t="str">
        <f>_xlfn.XLOOKUP(U3623,'Lista Suspensa'!$AA$20:$AA$23,'Lista Suspensa'!$AB$20:$AB$23,"N/A")</f>
        <v>S</v>
      </c>
    </row>
    <row r="3624" spans="1:54" ht="12" customHeight="1">
      <c r="A3624" s="151" t="s">
        <v>121</v>
      </c>
      <c r="B3624" s="152">
        <v>45292</v>
      </c>
      <c r="C3624" s="153" t="s">
        <v>122</v>
      </c>
      <c r="D3624" s="153" t="s">
        <v>167</v>
      </c>
      <c r="E3624" s="244">
        <v>89109894</v>
      </c>
      <c r="F3624" s="144" t="s">
        <v>6625</v>
      </c>
      <c r="G3624" s="230"/>
      <c r="H3624" s="154">
        <v>37164</v>
      </c>
      <c r="I3624" s="153">
        <v>24</v>
      </c>
      <c r="J3624" s="148" t="s">
        <v>70</v>
      </c>
      <c r="K3624" s="153"/>
      <c r="L3624" s="153"/>
      <c r="M3624" s="153"/>
      <c r="N3624" s="153"/>
      <c r="O3624" s="155">
        <v>11967223009</v>
      </c>
      <c r="P3624" s="156" t="s">
        <v>60</v>
      </c>
      <c r="Q3624" s="157" t="s">
        <v>6294</v>
      </c>
      <c r="R3624" s="158">
        <v>45929</v>
      </c>
      <c r="S3624" s="159">
        <v>46128</v>
      </c>
      <c r="T3624" s="159" t="s">
        <v>62</v>
      </c>
      <c r="U3624" s="159" t="s">
        <v>6152</v>
      </c>
      <c r="V3624" s="154">
        <v>45929</v>
      </c>
      <c r="W3624" s="154"/>
      <c r="X3624" s="154"/>
      <c r="Y3624" s="160"/>
      <c r="Z3624" s="160" t="s">
        <v>128</v>
      </c>
      <c r="AA3624" s="153">
        <v>123</v>
      </c>
      <c r="AB3624" s="153">
        <v>1.73</v>
      </c>
      <c r="AC3624" s="182">
        <f t="shared" si="114"/>
        <v>41.097263523672687</v>
      </c>
      <c r="AD3624" s="153" t="str">
        <f t="shared" si="115"/>
        <v>OBESIDADE III</v>
      </c>
      <c r="AE3624" s="207"/>
      <c r="AF3624" s="153" t="s">
        <v>130</v>
      </c>
      <c r="AG3624" s="159"/>
      <c r="AH3624" s="153"/>
      <c r="AI3624" s="161"/>
      <c r="AJ3624" s="153"/>
      <c r="AK3624" s="153"/>
      <c r="AL3624" s="207" t="s">
        <v>131</v>
      </c>
      <c r="AM3624" s="207"/>
      <c r="AN3624" s="207"/>
      <c r="AO3624" s="207"/>
      <c r="AP3624" s="147" t="s">
        <v>54</v>
      </c>
      <c r="AQ3624" s="147"/>
      <c r="AR3624" s="147"/>
      <c r="AS3624" s="209" t="s">
        <v>68</v>
      </c>
      <c r="AT3624" s="223" t="str">
        <f>MONTH(B3624)&amp;"/"&amp;YEAR(B3624)</f>
        <v>1/2024</v>
      </c>
      <c r="AU3624" s="223">
        <f>WEEKNUM(B3624)-WEEKNUM(EOMONTH(B3624,-1)+1)+1</f>
        <v>1</v>
      </c>
      <c r="AV3624" s="209" t="str">
        <f>MONTH(R3624)&amp;"/"&amp;YEAR(R3624)</f>
        <v>9/2025</v>
      </c>
      <c r="AW3624" s="209">
        <f>WEEKNUM(R3624)-WEEKNUM(EOMONTH(R3624,-1)+1)+1</f>
        <v>5</v>
      </c>
      <c r="AX3624" s="209">
        <f>IF(BB3624="S",IF(Q3624="1. Aceitou o programa",R3624-B3624,0),0)</f>
        <v>0</v>
      </c>
      <c r="AY3624" s="209">
        <f>IF(BB3624="S",IF(AND(S3624&lt;&gt;"",R3624&lt;&gt;""),S3624-R3624,0),0)</f>
        <v>199</v>
      </c>
      <c r="AZ3624" s="209">
        <f>IF(BB3624="S",IF(Q3624="1. Aceitou o programa",IF(OR(X3624="Não se Aplica",X3624=""),IF(OR(W3624="Não se Aplica",W3624=""),0,W3624-V3624),AVERAGE(X3624-W3624,W3624-V3624)),0),0)</f>
        <v>0</v>
      </c>
      <c r="BA3624" s="209">
        <f>IF(BB3624="S",IF(AND(Q3624="1. Aceitou o programa",AH3624="Realizada"),IFERROR(IF(AG3624="",0,AG3624-R3624),0),0),0)</f>
        <v>0</v>
      </c>
      <c r="BB3624" s="209" t="str">
        <f>_xlfn.XLOOKUP(U3624,'Lista Suspensa'!$AA$20:$AA$23,'Lista Suspensa'!$AB$20:$AB$23,"N/A")</f>
        <v>S</v>
      </c>
    </row>
    <row r="3625" spans="1:54" ht="12" customHeight="1">
      <c r="A3625" s="151" t="s">
        <v>121</v>
      </c>
      <c r="B3625" s="152">
        <v>45292</v>
      </c>
      <c r="C3625" s="153" t="s">
        <v>122</v>
      </c>
      <c r="D3625" s="153" t="s">
        <v>56</v>
      </c>
      <c r="E3625" s="244">
        <v>89728920</v>
      </c>
      <c r="F3625" s="144" t="s">
        <v>6626</v>
      </c>
      <c r="G3625" s="230"/>
      <c r="H3625" s="154">
        <v>31918</v>
      </c>
      <c r="I3625" s="153">
        <v>38</v>
      </c>
      <c r="J3625" s="148" t="s">
        <v>70</v>
      </c>
      <c r="K3625" s="153"/>
      <c r="L3625" s="153"/>
      <c r="M3625" s="153"/>
      <c r="N3625" s="153"/>
      <c r="O3625" s="155" t="s">
        <v>6627</v>
      </c>
      <c r="P3625" s="156" t="s">
        <v>60</v>
      </c>
      <c r="Q3625" s="157" t="s">
        <v>6294</v>
      </c>
      <c r="R3625" s="158">
        <v>45929</v>
      </c>
      <c r="S3625" s="159">
        <v>46052</v>
      </c>
      <c r="T3625" s="159" t="s">
        <v>62</v>
      </c>
      <c r="U3625" s="159" t="s">
        <v>6152</v>
      </c>
      <c r="V3625" s="154">
        <v>45929</v>
      </c>
      <c r="W3625" s="154"/>
      <c r="X3625" s="154"/>
      <c r="Y3625" s="160"/>
      <c r="Z3625" s="160"/>
      <c r="AA3625" s="153">
        <v>120</v>
      </c>
      <c r="AB3625" s="153">
        <v>1.7</v>
      </c>
      <c r="AC3625" s="182">
        <f t="shared" si="114"/>
        <v>41.522491349480973</v>
      </c>
      <c r="AD3625" s="153" t="str">
        <f t="shared" si="115"/>
        <v>OBESIDADE III</v>
      </c>
      <c r="AE3625" s="207" t="s">
        <v>135</v>
      </c>
      <c r="AF3625" s="153" t="s">
        <v>130</v>
      </c>
      <c r="AG3625" s="159"/>
      <c r="AH3625" s="153"/>
      <c r="AI3625" s="161"/>
      <c r="AJ3625" s="153"/>
      <c r="AK3625" s="153"/>
      <c r="AL3625" s="207"/>
      <c r="AM3625" s="207"/>
      <c r="AN3625" s="207"/>
      <c r="AO3625" s="207"/>
      <c r="AP3625" s="147" t="s">
        <v>54</v>
      </c>
      <c r="AQ3625" s="147"/>
      <c r="AR3625" s="147"/>
      <c r="AS3625" s="209" t="s">
        <v>68</v>
      </c>
      <c r="AT3625" s="223" t="str">
        <f>MONTH(B3625)&amp;"/"&amp;YEAR(B3625)</f>
        <v>1/2024</v>
      </c>
      <c r="AU3625" s="223">
        <f>WEEKNUM(B3625)-WEEKNUM(EOMONTH(B3625,-1)+1)+1</f>
        <v>1</v>
      </c>
      <c r="AV3625" s="209" t="str">
        <f>MONTH(R3625)&amp;"/"&amp;YEAR(R3625)</f>
        <v>9/2025</v>
      </c>
      <c r="AW3625" s="209">
        <f>WEEKNUM(R3625)-WEEKNUM(EOMONTH(R3625,-1)+1)+1</f>
        <v>5</v>
      </c>
      <c r="AX3625" s="209">
        <f>IF(BB3625="S",IF(Q3625="1. Aceitou o programa",R3625-B3625,0),0)</f>
        <v>0</v>
      </c>
      <c r="AY3625" s="209">
        <f>IF(BB3625="S",IF(AND(S3625&lt;&gt;"",R3625&lt;&gt;""),S3625-R3625,0),0)</f>
        <v>123</v>
      </c>
      <c r="AZ3625" s="209">
        <f>IF(BB3625="S",IF(Q3625="1. Aceitou o programa",IF(OR(X3625="Não se Aplica",X3625=""),IF(OR(W3625="Não se Aplica",W3625=""),0,W3625-V3625),AVERAGE(X3625-W3625,W3625-V3625)),0),0)</f>
        <v>0</v>
      </c>
      <c r="BA3625" s="209">
        <f>IF(BB3625="S",IF(AND(Q3625="1. Aceitou o programa",AH3625="Realizada"),IFERROR(IF(AG3625="",0,AG3625-R3625),0),0),0)</f>
        <v>0</v>
      </c>
      <c r="BB3625" s="209" t="str">
        <f>_xlfn.XLOOKUP(U3625,'Lista Suspensa'!$AA$20:$AA$23,'Lista Suspensa'!$AB$20:$AB$23,"N/A")</f>
        <v>S</v>
      </c>
    </row>
    <row r="3626" spans="1:54" ht="12" customHeight="1">
      <c r="A3626" s="151" t="s">
        <v>121</v>
      </c>
      <c r="B3626" s="152">
        <v>45292</v>
      </c>
      <c r="C3626" s="153" t="s">
        <v>122</v>
      </c>
      <c r="D3626" s="153" t="s">
        <v>167</v>
      </c>
      <c r="E3626" s="244">
        <v>451436342</v>
      </c>
      <c r="F3626" s="144" t="s">
        <v>6628</v>
      </c>
      <c r="G3626" s="230"/>
      <c r="H3626" s="154">
        <v>28045</v>
      </c>
      <c r="I3626" s="153">
        <v>49</v>
      </c>
      <c r="J3626" s="148" t="s">
        <v>70</v>
      </c>
      <c r="K3626" s="153" t="s">
        <v>59</v>
      </c>
      <c r="L3626" s="153"/>
      <c r="M3626" s="153"/>
      <c r="N3626" s="153"/>
      <c r="O3626" s="155">
        <v>11961470014</v>
      </c>
      <c r="P3626" s="156" t="s">
        <v>60</v>
      </c>
      <c r="Q3626" s="157" t="s">
        <v>6294</v>
      </c>
      <c r="R3626" s="158">
        <v>45926</v>
      </c>
      <c r="S3626" s="159">
        <v>46052</v>
      </c>
      <c r="T3626" s="159" t="s">
        <v>62</v>
      </c>
      <c r="U3626" s="159" t="s">
        <v>6152</v>
      </c>
      <c r="V3626" s="154">
        <v>45926</v>
      </c>
      <c r="W3626" s="154"/>
      <c r="X3626" s="154"/>
      <c r="Y3626" s="160"/>
      <c r="Z3626" s="160" t="s">
        <v>166</v>
      </c>
      <c r="AA3626" s="153">
        <v>84.6</v>
      </c>
      <c r="AB3626" s="153">
        <v>1.55</v>
      </c>
      <c r="AC3626" s="182">
        <f t="shared" si="114"/>
        <v>35.213319458896976</v>
      </c>
      <c r="AD3626" s="153" t="str">
        <f t="shared" si="115"/>
        <v>OBESIDADE II</v>
      </c>
      <c r="AE3626" s="207"/>
      <c r="AF3626" s="153" t="s">
        <v>130</v>
      </c>
      <c r="AG3626" s="159"/>
      <c r="AH3626" s="153"/>
      <c r="AI3626" s="161"/>
      <c r="AJ3626" s="153"/>
      <c r="AK3626" s="153"/>
      <c r="AL3626" s="207"/>
      <c r="AM3626" s="207"/>
      <c r="AN3626" s="207"/>
      <c r="AO3626" s="207"/>
      <c r="AP3626" s="147" t="s">
        <v>54</v>
      </c>
      <c r="AQ3626" s="147"/>
      <c r="AR3626" s="147"/>
      <c r="AS3626" s="209" t="s">
        <v>68</v>
      </c>
      <c r="AT3626" s="223" t="str">
        <f>MONTH(B3626)&amp;"/"&amp;YEAR(B3626)</f>
        <v>1/2024</v>
      </c>
      <c r="AU3626" s="223">
        <f>WEEKNUM(B3626)-WEEKNUM(EOMONTH(B3626,-1)+1)+1</f>
        <v>1</v>
      </c>
      <c r="AV3626" s="209" t="str">
        <f>MONTH(R3626)&amp;"/"&amp;YEAR(R3626)</f>
        <v>9/2025</v>
      </c>
      <c r="AW3626" s="209">
        <f>WEEKNUM(R3626)-WEEKNUM(EOMONTH(R3626,-1)+1)+1</f>
        <v>4</v>
      </c>
      <c r="AX3626" s="209">
        <f>IF(BB3626="S",IF(Q3626="1. Aceitou o programa",R3626-B3626,0),0)</f>
        <v>0</v>
      </c>
      <c r="AY3626" s="209">
        <f>IF(BB3626="S",IF(AND(S3626&lt;&gt;"",R3626&lt;&gt;""),S3626-R3626,0),0)</f>
        <v>126</v>
      </c>
      <c r="AZ3626" s="209">
        <f>IF(BB3626="S",IF(Q3626="1. Aceitou o programa",IF(OR(X3626="Não se Aplica",X3626=""),IF(OR(W3626="Não se Aplica",W3626=""),0,W3626-V3626),AVERAGE(X3626-W3626,W3626-V3626)),0),0)</f>
        <v>0</v>
      </c>
      <c r="BA3626" s="209">
        <f>IF(BB3626="S",IF(AND(Q3626="1. Aceitou o programa",AH3626="Realizada"),IFERROR(IF(AG3626="",0,AG3626-R3626),0),0),0)</f>
        <v>0</v>
      </c>
      <c r="BB3626" s="209" t="str">
        <f>_xlfn.XLOOKUP(U3626,'Lista Suspensa'!$AA$20:$AA$23,'Lista Suspensa'!$AB$20:$AB$23,"N/A")</f>
        <v>S</v>
      </c>
    </row>
    <row r="3627" spans="1:54" ht="12" customHeight="1">
      <c r="A3627" s="151" t="s">
        <v>121</v>
      </c>
      <c r="B3627" s="152">
        <v>45292</v>
      </c>
      <c r="C3627" s="153" t="s">
        <v>122</v>
      </c>
      <c r="D3627" s="153" t="s">
        <v>56</v>
      </c>
      <c r="E3627" s="244">
        <v>83773139</v>
      </c>
      <c r="F3627" s="144" t="s">
        <v>6629</v>
      </c>
      <c r="G3627" s="230"/>
      <c r="H3627" s="154">
        <v>30543</v>
      </c>
      <c r="I3627" s="153">
        <v>42</v>
      </c>
      <c r="J3627" s="148" t="s">
        <v>58</v>
      </c>
      <c r="K3627" s="153"/>
      <c r="L3627" s="153"/>
      <c r="M3627" s="153"/>
      <c r="N3627" s="153"/>
      <c r="O3627" s="155" t="s">
        <v>6630</v>
      </c>
      <c r="P3627" s="156" t="s">
        <v>60</v>
      </c>
      <c r="Q3627" s="157" t="s">
        <v>6294</v>
      </c>
      <c r="R3627" s="158">
        <v>45926</v>
      </c>
      <c r="S3627" s="159">
        <v>46052</v>
      </c>
      <c r="T3627" s="159" t="s">
        <v>62</v>
      </c>
      <c r="U3627" s="159" t="s">
        <v>6152</v>
      </c>
      <c r="V3627" s="154">
        <v>45926</v>
      </c>
      <c r="W3627" s="154"/>
      <c r="X3627" s="154"/>
      <c r="Y3627" s="160"/>
      <c r="Z3627" s="160"/>
      <c r="AA3627" s="153">
        <v>111</v>
      </c>
      <c r="AB3627" s="153">
        <v>1.76</v>
      </c>
      <c r="AC3627" s="182">
        <f t="shared" si="114"/>
        <v>35.834194214876035</v>
      </c>
      <c r="AD3627" s="153" t="str">
        <f t="shared" si="115"/>
        <v>OBESIDADE II</v>
      </c>
      <c r="AE3627" s="207" t="s">
        <v>135</v>
      </c>
      <c r="AF3627" s="153" t="s">
        <v>130</v>
      </c>
      <c r="AG3627" s="159"/>
      <c r="AH3627" s="153"/>
      <c r="AI3627" s="161"/>
      <c r="AJ3627" s="153"/>
      <c r="AK3627" s="153"/>
      <c r="AL3627" s="207"/>
      <c r="AM3627" s="207"/>
      <c r="AN3627" s="207"/>
      <c r="AO3627" s="207"/>
      <c r="AP3627" s="147" t="s">
        <v>54</v>
      </c>
      <c r="AQ3627" s="147"/>
      <c r="AR3627" s="147"/>
      <c r="AS3627" s="209" t="s">
        <v>68</v>
      </c>
      <c r="AT3627" s="223" t="str">
        <f>MONTH(B3627)&amp;"/"&amp;YEAR(B3627)</f>
        <v>1/2024</v>
      </c>
      <c r="AU3627" s="223">
        <f>WEEKNUM(B3627)-WEEKNUM(EOMONTH(B3627,-1)+1)+1</f>
        <v>1</v>
      </c>
      <c r="AV3627" s="209" t="str">
        <f>MONTH(R3627)&amp;"/"&amp;YEAR(R3627)</f>
        <v>9/2025</v>
      </c>
      <c r="AW3627" s="209">
        <f>WEEKNUM(R3627)-WEEKNUM(EOMONTH(R3627,-1)+1)+1</f>
        <v>4</v>
      </c>
      <c r="AX3627" s="209">
        <f>IF(BB3627="S",IF(Q3627="1. Aceitou o programa",R3627-B3627,0),0)</f>
        <v>0</v>
      </c>
      <c r="AY3627" s="209">
        <f>IF(BB3627="S",IF(AND(S3627&lt;&gt;"",R3627&lt;&gt;""),S3627-R3627,0),0)</f>
        <v>126</v>
      </c>
      <c r="AZ3627" s="209">
        <f>IF(BB3627="S",IF(Q3627="1. Aceitou o programa",IF(OR(X3627="Não se Aplica",X3627=""),IF(OR(W3627="Não se Aplica",W3627=""),0,W3627-V3627),AVERAGE(X3627-W3627,W3627-V3627)),0),0)</f>
        <v>0</v>
      </c>
      <c r="BA3627" s="209">
        <f>IF(BB3627="S",IF(AND(Q3627="1. Aceitou o programa",AH3627="Realizada"),IFERROR(IF(AG3627="",0,AG3627-R3627),0),0),0)</f>
        <v>0</v>
      </c>
      <c r="BB3627" s="209" t="str">
        <f>_xlfn.XLOOKUP(U3627,'Lista Suspensa'!$AA$20:$AA$23,'Lista Suspensa'!$AB$20:$AB$23,"N/A")</f>
        <v>S</v>
      </c>
    </row>
    <row r="3628" spans="1:54" ht="12" customHeight="1">
      <c r="A3628" s="151" t="s">
        <v>121</v>
      </c>
      <c r="B3628" s="152">
        <v>45292</v>
      </c>
      <c r="C3628" s="153" t="s">
        <v>122</v>
      </c>
      <c r="D3628" s="153" t="s">
        <v>56</v>
      </c>
      <c r="E3628" s="244">
        <v>82152301</v>
      </c>
      <c r="F3628" s="144" t="s">
        <v>6631</v>
      </c>
      <c r="G3628" s="230"/>
      <c r="H3628" s="154">
        <v>25054</v>
      </c>
      <c r="I3628" s="153">
        <v>57</v>
      </c>
      <c r="J3628" s="148" t="s">
        <v>70</v>
      </c>
      <c r="K3628" s="153" t="s">
        <v>101</v>
      </c>
      <c r="L3628" s="153"/>
      <c r="M3628" s="153"/>
      <c r="N3628" s="153"/>
      <c r="O3628" s="155" t="s">
        <v>6632</v>
      </c>
      <c r="P3628" s="156" t="s">
        <v>60</v>
      </c>
      <c r="Q3628" s="157" t="s">
        <v>6294</v>
      </c>
      <c r="R3628" s="158">
        <v>45925</v>
      </c>
      <c r="S3628" s="159">
        <v>46052</v>
      </c>
      <c r="T3628" s="159" t="s">
        <v>62</v>
      </c>
      <c r="U3628" s="159" t="s">
        <v>6152</v>
      </c>
      <c r="V3628" s="154">
        <v>45925</v>
      </c>
      <c r="W3628" s="154"/>
      <c r="X3628" s="154"/>
      <c r="Y3628" s="160"/>
      <c r="Z3628" s="160" t="s">
        <v>201</v>
      </c>
      <c r="AA3628" s="153">
        <v>101.2</v>
      </c>
      <c r="AB3628" s="153">
        <v>1.58</v>
      </c>
      <c r="AC3628" s="182">
        <f t="shared" si="114"/>
        <v>40.538375260374934</v>
      </c>
      <c r="AD3628" s="153" t="str">
        <f t="shared" si="115"/>
        <v>OBESIDADE III</v>
      </c>
      <c r="AE3628" s="207" t="s">
        <v>135</v>
      </c>
      <c r="AF3628" s="153" t="s">
        <v>130</v>
      </c>
      <c r="AG3628" s="159"/>
      <c r="AH3628" s="153"/>
      <c r="AI3628" s="161"/>
      <c r="AJ3628" s="153"/>
      <c r="AK3628" s="153"/>
      <c r="AL3628" s="207"/>
      <c r="AM3628" s="207"/>
      <c r="AN3628" s="207"/>
      <c r="AO3628" s="207"/>
      <c r="AP3628" s="147" t="s">
        <v>54</v>
      </c>
      <c r="AQ3628" s="147"/>
      <c r="AR3628" s="147"/>
      <c r="AS3628" s="209" t="s">
        <v>68</v>
      </c>
      <c r="AT3628" s="223" t="str">
        <f>MONTH(B3628)&amp;"/"&amp;YEAR(B3628)</f>
        <v>1/2024</v>
      </c>
      <c r="AU3628" s="223">
        <f>WEEKNUM(B3628)-WEEKNUM(EOMONTH(B3628,-1)+1)+1</f>
        <v>1</v>
      </c>
      <c r="AV3628" s="209" t="str">
        <f>MONTH(R3628)&amp;"/"&amp;YEAR(R3628)</f>
        <v>9/2025</v>
      </c>
      <c r="AW3628" s="209">
        <f>WEEKNUM(R3628)-WEEKNUM(EOMONTH(R3628,-1)+1)+1</f>
        <v>4</v>
      </c>
      <c r="AX3628" s="209">
        <f>IF(BB3628="S",IF(Q3628="1. Aceitou o programa",R3628-B3628,0),0)</f>
        <v>0</v>
      </c>
      <c r="AY3628" s="209">
        <f>IF(BB3628="S",IF(AND(S3628&lt;&gt;"",R3628&lt;&gt;""),S3628-R3628,0),0)</f>
        <v>127</v>
      </c>
      <c r="AZ3628" s="209">
        <f>IF(BB3628="S",IF(Q3628="1. Aceitou o programa",IF(OR(X3628="Não se Aplica",X3628=""),IF(OR(W3628="Não se Aplica",W3628=""),0,W3628-V3628),AVERAGE(X3628-W3628,W3628-V3628)),0),0)</f>
        <v>0</v>
      </c>
      <c r="BA3628" s="209">
        <f>IF(BB3628="S",IF(AND(Q3628="1. Aceitou o programa",AH3628="Realizada"),IFERROR(IF(AG3628="",0,AG3628-R3628),0),0),0)</f>
        <v>0</v>
      </c>
      <c r="BB3628" s="209" t="str">
        <f>_xlfn.XLOOKUP(U3628,'Lista Suspensa'!$AA$20:$AA$23,'Lista Suspensa'!$AB$20:$AB$23,"N/A")</f>
        <v>S</v>
      </c>
    </row>
    <row r="3629" spans="1:54" ht="12" customHeight="1">
      <c r="A3629" s="151" t="s">
        <v>121</v>
      </c>
      <c r="B3629" s="152">
        <v>45292</v>
      </c>
      <c r="C3629" s="153" t="s">
        <v>122</v>
      </c>
      <c r="D3629" s="153" t="s">
        <v>56</v>
      </c>
      <c r="E3629" s="244">
        <v>93070799</v>
      </c>
      <c r="F3629" s="144" t="s">
        <v>6633</v>
      </c>
      <c r="G3629" s="230"/>
      <c r="H3629" s="154">
        <v>28884</v>
      </c>
      <c r="I3629" s="153">
        <v>47</v>
      </c>
      <c r="J3629" s="148" t="s">
        <v>58</v>
      </c>
      <c r="K3629" s="153" t="s">
        <v>101</v>
      </c>
      <c r="L3629" s="153"/>
      <c r="M3629" s="153"/>
      <c r="N3629" s="153"/>
      <c r="O3629" s="155" t="s">
        <v>6634</v>
      </c>
      <c r="P3629" s="156" t="s">
        <v>60</v>
      </c>
      <c r="Q3629" s="157" t="s">
        <v>6294</v>
      </c>
      <c r="R3629" s="158">
        <v>45925</v>
      </c>
      <c r="S3629" s="159">
        <v>46052</v>
      </c>
      <c r="T3629" s="159" t="s">
        <v>62</v>
      </c>
      <c r="U3629" s="159" t="s">
        <v>6152</v>
      </c>
      <c r="V3629" s="154">
        <v>45925</v>
      </c>
      <c r="W3629" s="154"/>
      <c r="X3629" s="154"/>
      <c r="Y3629" s="160"/>
      <c r="Z3629" s="160"/>
      <c r="AA3629" s="153">
        <v>180</v>
      </c>
      <c r="AB3629" s="153">
        <v>1.8</v>
      </c>
      <c r="AC3629" s="182">
        <f t="shared" si="114"/>
        <v>55.55555555555555</v>
      </c>
      <c r="AD3629" s="153" t="str">
        <f t="shared" si="115"/>
        <v>OBESIDADE III</v>
      </c>
      <c r="AE3629" s="207" t="s">
        <v>135</v>
      </c>
      <c r="AF3629" s="153" t="s">
        <v>130</v>
      </c>
      <c r="AG3629" s="159"/>
      <c r="AH3629" s="153"/>
      <c r="AI3629" s="161"/>
      <c r="AJ3629" s="153"/>
      <c r="AK3629" s="153"/>
      <c r="AL3629" s="207" t="s">
        <v>143</v>
      </c>
      <c r="AM3629" s="207"/>
      <c r="AN3629" s="207"/>
      <c r="AO3629" s="207"/>
      <c r="AP3629" s="147" t="s">
        <v>54</v>
      </c>
      <c r="AQ3629" s="147"/>
      <c r="AR3629" s="147"/>
      <c r="AS3629" s="209" t="s">
        <v>68</v>
      </c>
      <c r="AT3629" s="223" t="str">
        <f>MONTH(B3629)&amp;"/"&amp;YEAR(B3629)</f>
        <v>1/2024</v>
      </c>
      <c r="AU3629" s="223">
        <f>WEEKNUM(B3629)-WEEKNUM(EOMONTH(B3629,-1)+1)+1</f>
        <v>1</v>
      </c>
      <c r="AV3629" s="209" t="str">
        <f>MONTH(R3629)&amp;"/"&amp;YEAR(R3629)</f>
        <v>9/2025</v>
      </c>
      <c r="AW3629" s="209">
        <f>WEEKNUM(R3629)-WEEKNUM(EOMONTH(R3629,-1)+1)+1</f>
        <v>4</v>
      </c>
      <c r="AX3629" s="209">
        <f>IF(BB3629="S",IF(Q3629="1. Aceitou o programa",R3629-B3629,0),0)</f>
        <v>0</v>
      </c>
      <c r="AY3629" s="209">
        <f>IF(BB3629="S",IF(AND(S3629&lt;&gt;"",R3629&lt;&gt;""),S3629-R3629,0),0)</f>
        <v>127</v>
      </c>
      <c r="AZ3629" s="209">
        <f>IF(BB3629="S",IF(Q3629="1. Aceitou o programa",IF(OR(X3629="Não se Aplica",X3629=""),IF(OR(W3629="Não se Aplica",W3629=""),0,W3629-V3629),AVERAGE(X3629-W3629,W3629-V3629)),0),0)</f>
        <v>0</v>
      </c>
      <c r="BA3629" s="209">
        <f>IF(BB3629="S",IF(AND(Q3629="1. Aceitou o programa",AH3629="Realizada"),IFERROR(IF(AG3629="",0,AG3629-R3629),0),0),0)</f>
        <v>0</v>
      </c>
      <c r="BB3629" s="209" t="str">
        <f>_xlfn.XLOOKUP(U3629,'Lista Suspensa'!$AA$20:$AA$23,'Lista Suspensa'!$AB$20:$AB$23,"N/A")</f>
        <v>S</v>
      </c>
    </row>
    <row r="3630" spans="1:54" ht="12" customHeight="1">
      <c r="A3630" s="151" t="s">
        <v>121</v>
      </c>
      <c r="B3630" s="152">
        <v>45292</v>
      </c>
      <c r="C3630" s="153" t="s">
        <v>122</v>
      </c>
      <c r="D3630" s="153" t="s">
        <v>274</v>
      </c>
      <c r="E3630" s="244">
        <v>881170143</v>
      </c>
      <c r="F3630" s="144" t="s">
        <v>6635</v>
      </c>
      <c r="G3630" s="230"/>
      <c r="H3630" s="154">
        <v>31464</v>
      </c>
      <c r="I3630" s="153">
        <v>40</v>
      </c>
      <c r="J3630" s="148" t="s">
        <v>70</v>
      </c>
      <c r="K3630" s="153" t="s">
        <v>101</v>
      </c>
      <c r="L3630" s="153"/>
      <c r="M3630" s="153"/>
      <c r="N3630" s="153"/>
      <c r="O3630" s="155" t="s">
        <v>6636</v>
      </c>
      <c r="P3630" s="156" t="s">
        <v>60</v>
      </c>
      <c r="Q3630" s="157" t="s">
        <v>6294</v>
      </c>
      <c r="R3630" s="158">
        <v>45925</v>
      </c>
      <c r="S3630" s="159">
        <v>46052</v>
      </c>
      <c r="T3630" s="159" t="s">
        <v>62</v>
      </c>
      <c r="U3630" s="159" t="s">
        <v>6152</v>
      </c>
      <c r="V3630" s="154">
        <v>45925</v>
      </c>
      <c r="W3630" s="154"/>
      <c r="X3630" s="154"/>
      <c r="Y3630" s="160"/>
      <c r="Z3630" s="160" t="s">
        <v>134</v>
      </c>
      <c r="AA3630" s="153">
        <v>105</v>
      </c>
      <c r="AB3630" s="153">
        <v>1.64</v>
      </c>
      <c r="AC3630" s="182">
        <f t="shared" si="114"/>
        <v>39.039262343842957</v>
      </c>
      <c r="AD3630" s="153" t="str">
        <f t="shared" si="115"/>
        <v>OBESIDADE II</v>
      </c>
      <c r="AE3630" s="207"/>
      <c r="AF3630" s="153" t="s">
        <v>130</v>
      </c>
      <c r="AG3630" s="159"/>
      <c r="AH3630" s="153"/>
      <c r="AI3630" s="161"/>
      <c r="AJ3630" s="153"/>
      <c r="AK3630" s="153"/>
      <c r="AL3630" s="207" t="s">
        <v>131</v>
      </c>
      <c r="AM3630" s="207"/>
      <c r="AN3630" s="207"/>
      <c r="AO3630" s="207"/>
      <c r="AP3630" s="147" t="s">
        <v>54</v>
      </c>
      <c r="AQ3630" s="147"/>
      <c r="AR3630" s="147"/>
      <c r="AS3630" s="209" t="s">
        <v>68</v>
      </c>
      <c r="AT3630" s="223" t="str">
        <f>MONTH(B3630)&amp;"/"&amp;YEAR(B3630)</f>
        <v>1/2024</v>
      </c>
      <c r="AU3630" s="223">
        <f>WEEKNUM(B3630)-WEEKNUM(EOMONTH(B3630,-1)+1)+1</f>
        <v>1</v>
      </c>
      <c r="AV3630" s="209" t="str">
        <f>MONTH(R3630)&amp;"/"&amp;YEAR(R3630)</f>
        <v>9/2025</v>
      </c>
      <c r="AW3630" s="209">
        <f>WEEKNUM(R3630)-WEEKNUM(EOMONTH(R3630,-1)+1)+1</f>
        <v>4</v>
      </c>
      <c r="AX3630" s="209">
        <f>IF(BB3630="S",IF(Q3630="1. Aceitou o programa",R3630-B3630,0),0)</f>
        <v>0</v>
      </c>
      <c r="AY3630" s="209">
        <f>IF(BB3630="S",IF(AND(S3630&lt;&gt;"",R3630&lt;&gt;""),S3630-R3630,0),0)</f>
        <v>127</v>
      </c>
      <c r="AZ3630" s="209">
        <f>IF(BB3630="S",IF(Q3630="1. Aceitou o programa",IF(OR(X3630="Não se Aplica",X3630=""),IF(OR(W3630="Não se Aplica",W3630=""),0,W3630-V3630),AVERAGE(X3630-W3630,W3630-V3630)),0),0)</f>
        <v>0</v>
      </c>
      <c r="BA3630" s="209">
        <f>IF(BB3630="S",IF(AND(Q3630="1. Aceitou o programa",AH3630="Realizada"),IFERROR(IF(AG3630="",0,AG3630-R3630),0),0),0)</f>
        <v>0</v>
      </c>
      <c r="BB3630" s="209" t="str">
        <f>_xlfn.XLOOKUP(U3630,'Lista Suspensa'!$AA$20:$AA$23,'Lista Suspensa'!$AB$20:$AB$23,"N/A")</f>
        <v>S</v>
      </c>
    </row>
    <row r="3631" spans="1:54" ht="12" customHeight="1">
      <c r="A3631" s="151" t="s">
        <v>121</v>
      </c>
      <c r="B3631" s="152">
        <v>45292</v>
      </c>
      <c r="C3631" s="153" t="s">
        <v>122</v>
      </c>
      <c r="D3631" s="153" t="s">
        <v>175</v>
      </c>
      <c r="E3631" s="244">
        <v>87915322</v>
      </c>
      <c r="F3631" s="144" t="s">
        <v>6637</v>
      </c>
      <c r="G3631" s="230"/>
      <c r="H3631" s="154">
        <v>30604</v>
      </c>
      <c r="I3631" s="153">
        <v>42</v>
      </c>
      <c r="J3631" s="148" t="s">
        <v>70</v>
      </c>
      <c r="K3631" s="153"/>
      <c r="L3631" s="153"/>
      <c r="M3631" s="153"/>
      <c r="N3631" s="153"/>
      <c r="O3631" s="155">
        <v>11965859122</v>
      </c>
      <c r="P3631" s="156" t="s">
        <v>60</v>
      </c>
      <c r="Q3631" s="157" t="s">
        <v>6294</v>
      </c>
      <c r="R3631" s="158">
        <v>45925</v>
      </c>
      <c r="S3631" s="159">
        <v>46052</v>
      </c>
      <c r="T3631" s="159" t="s">
        <v>62</v>
      </c>
      <c r="U3631" s="159" t="s">
        <v>6152</v>
      </c>
      <c r="V3631" s="154">
        <v>45925</v>
      </c>
      <c r="W3631" s="154"/>
      <c r="X3631" s="154"/>
      <c r="Y3631" s="160"/>
      <c r="Z3631" s="160"/>
      <c r="AA3631" s="153">
        <v>106</v>
      </c>
      <c r="AB3631" s="153">
        <v>1.67</v>
      </c>
      <c r="AC3631" s="182">
        <f t="shared" si="114"/>
        <v>38.007816701925492</v>
      </c>
      <c r="AD3631" s="153" t="str">
        <f t="shared" si="115"/>
        <v>OBESIDADE II</v>
      </c>
      <c r="AE3631" s="207"/>
      <c r="AF3631" s="153"/>
      <c r="AG3631" s="159"/>
      <c r="AH3631" s="153"/>
      <c r="AI3631" s="161"/>
      <c r="AJ3631" s="153"/>
      <c r="AK3631" s="153"/>
      <c r="AL3631" s="207"/>
      <c r="AM3631" s="207"/>
      <c r="AN3631" s="207"/>
      <c r="AO3631" s="207"/>
      <c r="AP3631" s="147" t="s">
        <v>54</v>
      </c>
      <c r="AQ3631" s="147"/>
      <c r="AR3631" s="147"/>
      <c r="AS3631" s="209" t="s">
        <v>68</v>
      </c>
      <c r="AT3631" s="223" t="str">
        <f>MONTH(B3631)&amp;"/"&amp;YEAR(B3631)</f>
        <v>1/2024</v>
      </c>
      <c r="AU3631" s="223">
        <f>WEEKNUM(B3631)-WEEKNUM(EOMONTH(B3631,-1)+1)+1</f>
        <v>1</v>
      </c>
      <c r="AV3631" s="209" t="str">
        <f>MONTH(R3631)&amp;"/"&amp;YEAR(R3631)</f>
        <v>9/2025</v>
      </c>
      <c r="AW3631" s="209">
        <f>WEEKNUM(R3631)-WEEKNUM(EOMONTH(R3631,-1)+1)+1</f>
        <v>4</v>
      </c>
      <c r="AX3631" s="209">
        <f>IF(BB3631="S",IF(Q3631="1. Aceitou o programa",R3631-B3631,0),0)</f>
        <v>0</v>
      </c>
      <c r="AY3631" s="209">
        <f>IF(BB3631="S",IF(AND(S3631&lt;&gt;"",R3631&lt;&gt;""),S3631-R3631,0),0)</f>
        <v>127</v>
      </c>
      <c r="AZ3631" s="209">
        <f>IF(BB3631="S",IF(Q3631="1. Aceitou o programa",IF(OR(X3631="Não se Aplica",X3631=""),IF(OR(W3631="Não se Aplica",W3631=""),0,W3631-V3631),AVERAGE(X3631-W3631,W3631-V3631)),0),0)</f>
        <v>0</v>
      </c>
      <c r="BA3631" s="209">
        <f>IF(BB3631="S",IF(AND(Q3631="1. Aceitou o programa",AH3631="Realizada"),IFERROR(IF(AG3631="",0,AG3631-R3631),0),0),0)</f>
        <v>0</v>
      </c>
      <c r="BB3631" s="209" t="str">
        <f>_xlfn.XLOOKUP(U3631,'Lista Suspensa'!$AA$20:$AA$23,'Lista Suspensa'!$AB$20:$AB$23,"N/A")</f>
        <v>S</v>
      </c>
    </row>
    <row r="3632" spans="1:54" ht="12" customHeight="1">
      <c r="A3632" s="151" t="s">
        <v>121</v>
      </c>
      <c r="B3632" s="152">
        <v>45292</v>
      </c>
      <c r="C3632" s="153" t="s">
        <v>122</v>
      </c>
      <c r="D3632" s="153" t="s">
        <v>56</v>
      </c>
      <c r="E3632" s="244">
        <v>83908103</v>
      </c>
      <c r="F3632" s="144" t="s">
        <v>6638</v>
      </c>
      <c r="G3632" s="230"/>
      <c r="H3632" s="154">
        <v>31289</v>
      </c>
      <c r="I3632" s="153">
        <v>40</v>
      </c>
      <c r="J3632" s="148" t="s">
        <v>58</v>
      </c>
      <c r="K3632" s="153"/>
      <c r="L3632" s="153"/>
      <c r="M3632" s="153"/>
      <c r="N3632" s="153"/>
      <c r="O3632" s="155" t="s">
        <v>6639</v>
      </c>
      <c r="P3632" s="156" t="s">
        <v>60</v>
      </c>
      <c r="Q3632" s="157" t="s">
        <v>6294</v>
      </c>
      <c r="R3632" s="158">
        <v>45925</v>
      </c>
      <c r="S3632" s="159">
        <v>46052</v>
      </c>
      <c r="T3632" s="159" t="s">
        <v>62</v>
      </c>
      <c r="U3632" s="159" t="s">
        <v>6152</v>
      </c>
      <c r="V3632" s="154">
        <v>45925</v>
      </c>
      <c r="W3632" s="154"/>
      <c r="X3632" s="154"/>
      <c r="Y3632" s="160"/>
      <c r="Z3632" s="160"/>
      <c r="AA3632" s="153">
        <v>140</v>
      </c>
      <c r="AB3632" s="153">
        <v>1.75</v>
      </c>
      <c r="AC3632" s="182">
        <f t="shared" si="114"/>
        <v>45.714285714285715</v>
      </c>
      <c r="AD3632" s="153" t="str">
        <f t="shared" si="115"/>
        <v>OBESIDADE III</v>
      </c>
      <c r="AE3632" s="207" t="s">
        <v>135</v>
      </c>
      <c r="AF3632" s="153" t="s">
        <v>130</v>
      </c>
      <c r="AG3632" s="159"/>
      <c r="AH3632" s="153"/>
      <c r="AI3632" s="161"/>
      <c r="AJ3632" s="153"/>
      <c r="AK3632" s="153"/>
      <c r="AL3632" s="207"/>
      <c r="AM3632" s="207"/>
      <c r="AN3632" s="207"/>
      <c r="AO3632" s="207"/>
      <c r="AP3632" s="147" t="s">
        <v>54</v>
      </c>
      <c r="AQ3632" s="147"/>
      <c r="AR3632" s="147"/>
      <c r="AS3632" s="209" t="s">
        <v>68</v>
      </c>
      <c r="AT3632" s="223" t="str">
        <f>MONTH(B3632)&amp;"/"&amp;YEAR(B3632)</f>
        <v>1/2024</v>
      </c>
      <c r="AU3632" s="223">
        <f>WEEKNUM(B3632)-WEEKNUM(EOMONTH(B3632,-1)+1)+1</f>
        <v>1</v>
      </c>
      <c r="AV3632" s="209" t="str">
        <f>MONTH(R3632)&amp;"/"&amp;YEAR(R3632)</f>
        <v>9/2025</v>
      </c>
      <c r="AW3632" s="209">
        <f>WEEKNUM(R3632)-WEEKNUM(EOMONTH(R3632,-1)+1)+1</f>
        <v>4</v>
      </c>
      <c r="AX3632" s="209">
        <f>IF(BB3632="S",IF(Q3632="1. Aceitou o programa",R3632-B3632,0),0)</f>
        <v>0</v>
      </c>
      <c r="AY3632" s="209">
        <f>IF(BB3632="S",IF(AND(S3632&lt;&gt;"",R3632&lt;&gt;""),S3632-R3632,0),0)</f>
        <v>127</v>
      </c>
      <c r="AZ3632" s="209">
        <f>IF(BB3632="S",IF(Q3632="1. Aceitou o programa",IF(OR(X3632="Não se Aplica",X3632=""),IF(OR(W3632="Não se Aplica",W3632=""),0,W3632-V3632),AVERAGE(X3632-W3632,W3632-V3632)),0),0)</f>
        <v>0</v>
      </c>
      <c r="BA3632" s="209">
        <f>IF(BB3632="S",IF(AND(Q3632="1. Aceitou o programa",AH3632="Realizada"),IFERROR(IF(AG3632="",0,AG3632-R3632),0),0),0)</f>
        <v>0</v>
      </c>
      <c r="BB3632" s="209" t="str">
        <f>_xlfn.XLOOKUP(U3632,'Lista Suspensa'!$AA$20:$AA$23,'Lista Suspensa'!$AB$20:$AB$23,"N/A")</f>
        <v>S</v>
      </c>
    </row>
    <row r="3633" spans="1:54" ht="12" customHeight="1">
      <c r="A3633" s="151" t="s">
        <v>121</v>
      </c>
      <c r="B3633" s="152">
        <v>45292</v>
      </c>
      <c r="C3633" s="153" t="s">
        <v>122</v>
      </c>
      <c r="D3633" s="153" t="s">
        <v>171</v>
      </c>
      <c r="E3633" s="244">
        <v>85249937</v>
      </c>
      <c r="F3633" s="144" t="s">
        <v>6640</v>
      </c>
      <c r="G3633" s="230"/>
      <c r="H3633" s="154">
        <v>34149</v>
      </c>
      <c r="I3633" s="153">
        <v>32</v>
      </c>
      <c r="J3633" s="148" t="s">
        <v>70</v>
      </c>
      <c r="K3633" s="153"/>
      <c r="L3633" s="153"/>
      <c r="M3633" s="153"/>
      <c r="N3633" s="153"/>
      <c r="O3633" s="155">
        <v>21974325924</v>
      </c>
      <c r="P3633" s="156" t="s">
        <v>60</v>
      </c>
      <c r="Q3633" s="157" t="s">
        <v>6294</v>
      </c>
      <c r="R3633" s="158">
        <v>45925</v>
      </c>
      <c r="S3633" s="159">
        <v>46052</v>
      </c>
      <c r="T3633" s="159" t="s">
        <v>62</v>
      </c>
      <c r="U3633" s="159" t="s">
        <v>6152</v>
      </c>
      <c r="V3633" s="154">
        <v>45925</v>
      </c>
      <c r="W3633" s="154"/>
      <c r="X3633" s="154"/>
      <c r="Y3633" s="160"/>
      <c r="Z3633" s="160"/>
      <c r="AA3633" s="153">
        <v>120</v>
      </c>
      <c r="AB3633" s="153">
        <v>1.57</v>
      </c>
      <c r="AC3633" s="182">
        <f t="shared" si="114"/>
        <v>48.683516572680432</v>
      </c>
      <c r="AD3633" s="153" t="str">
        <f t="shared" si="115"/>
        <v>OBESIDADE III</v>
      </c>
      <c r="AE3633" s="207"/>
      <c r="AF3633" s="153"/>
      <c r="AG3633" s="159"/>
      <c r="AH3633" s="153"/>
      <c r="AI3633" s="161"/>
      <c r="AJ3633" s="153"/>
      <c r="AK3633" s="153"/>
      <c r="AL3633" s="207"/>
      <c r="AM3633" s="207"/>
      <c r="AN3633" s="207"/>
      <c r="AO3633" s="207"/>
      <c r="AP3633" s="147" t="s">
        <v>54</v>
      </c>
      <c r="AQ3633" s="147"/>
      <c r="AR3633" s="147"/>
      <c r="AS3633" s="209" t="s">
        <v>68</v>
      </c>
      <c r="AT3633" s="223" t="str">
        <f>MONTH(B3633)&amp;"/"&amp;YEAR(B3633)</f>
        <v>1/2024</v>
      </c>
      <c r="AU3633" s="223">
        <f>WEEKNUM(B3633)-WEEKNUM(EOMONTH(B3633,-1)+1)+1</f>
        <v>1</v>
      </c>
      <c r="AV3633" s="209" t="str">
        <f>MONTH(R3633)&amp;"/"&amp;YEAR(R3633)</f>
        <v>9/2025</v>
      </c>
      <c r="AW3633" s="209">
        <f>WEEKNUM(R3633)-WEEKNUM(EOMONTH(R3633,-1)+1)+1</f>
        <v>4</v>
      </c>
      <c r="AX3633" s="209">
        <f>IF(BB3633="S",IF(Q3633="1. Aceitou o programa",R3633-B3633,0),0)</f>
        <v>0</v>
      </c>
      <c r="AY3633" s="209">
        <f>IF(BB3633="S",IF(AND(S3633&lt;&gt;"",R3633&lt;&gt;""),S3633-R3633,0),0)</f>
        <v>127</v>
      </c>
      <c r="AZ3633" s="209">
        <f>IF(BB3633="S",IF(Q3633="1. Aceitou o programa",IF(OR(X3633="Não se Aplica",X3633=""),IF(OR(W3633="Não se Aplica",W3633=""),0,W3633-V3633),AVERAGE(X3633-W3633,W3633-V3633)),0),0)</f>
        <v>0</v>
      </c>
      <c r="BA3633" s="209">
        <f>IF(BB3633="S",IF(AND(Q3633="1. Aceitou o programa",AH3633="Realizada"),IFERROR(IF(AG3633="",0,AG3633-R3633),0),0),0)</f>
        <v>0</v>
      </c>
      <c r="BB3633" s="209" t="str">
        <f>_xlfn.XLOOKUP(U3633,'Lista Suspensa'!$AA$20:$AA$23,'Lista Suspensa'!$AB$20:$AB$23,"N/A")</f>
        <v>S</v>
      </c>
    </row>
    <row r="3634" spans="1:54" ht="12" customHeight="1">
      <c r="A3634" s="151" t="s">
        <v>121</v>
      </c>
      <c r="B3634" s="152">
        <v>45292</v>
      </c>
      <c r="C3634" s="153" t="s">
        <v>122</v>
      </c>
      <c r="D3634" s="153" t="s">
        <v>167</v>
      </c>
      <c r="E3634" s="244">
        <v>92897162</v>
      </c>
      <c r="F3634" s="144" t="s">
        <v>6641</v>
      </c>
      <c r="G3634" s="230"/>
      <c r="H3634" s="154">
        <v>27739</v>
      </c>
      <c r="I3634" s="153">
        <v>50</v>
      </c>
      <c r="J3634" s="148" t="s">
        <v>70</v>
      </c>
      <c r="K3634" s="153" t="s">
        <v>59</v>
      </c>
      <c r="L3634" s="153"/>
      <c r="M3634" s="153"/>
      <c r="N3634" s="153"/>
      <c r="O3634" s="155">
        <v>11943372714</v>
      </c>
      <c r="P3634" s="156" t="s">
        <v>60</v>
      </c>
      <c r="Q3634" s="157" t="s">
        <v>6294</v>
      </c>
      <c r="R3634" s="158">
        <v>45924</v>
      </c>
      <c r="S3634" s="159">
        <v>46128</v>
      </c>
      <c r="T3634" s="159" t="s">
        <v>62</v>
      </c>
      <c r="U3634" s="159" t="s">
        <v>6152</v>
      </c>
      <c r="V3634" s="154">
        <v>45924</v>
      </c>
      <c r="W3634" s="154"/>
      <c r="X3634" s="154"/>
      <c r="Y3634" s="160"/>
      <c r="Z3634" s="160" t="s">
        <v>128</v>
      </c>
      <c r="AA3634" s="153">
        <v>106</v>
      </c>
      <c r="AB3634" s="153">
        <v>1.62</v>
      </c>
      <c r="AC3634" s="182">
        <f t="shared" si="114"/>
        <v>40.390184423106227</v>
      </c>
      <c r="AD3634" s="153" t="str">
        <f t="shared" si="115"/>
        <v>OBESIDADE III</v>
      </c>
      <c r="AE3634" s="207"/>
      <c r="AF3634" s="153" t="s">
        <v>130</v>
      </c>
      <c r="AG3634" s="159"/>
      <c r="AH3634" s="153"/>
      <c r="AI3634" s="161"/>
      <c r="AJ3634" s="153"/>
      <c r="AK3634" s="153"/>
      <c r="AL3634" s="207" t="s">
        <v>131</v>
      </c>
      <c r="AM3634" s="207"/>
      <c r="AN3634" s="207"/>
      <c r="AO3634" s="207"/>
      <c r="AP3634" s="147" t="s">
        <v>54</v>
      </c>
      <c r="AQ3634" s="147"/>
      <c r="AR3634" s="147"/>
      <c r="AS3634" s="209" t="s">
        <v>68</v>
      </c>
      <c r="AT3634" s="223" t="str">
        <f>MONTH(B3634)&amp;"/"&amp;YEAR(B3634)</f>
        <v>1/2024</v>
      </c>
      <c r="AU3634" s="223">
        <f>WEEKNUM(B3634)-WEEKNUM(EOMONTH(B3634,-1)+1)+1</f>
        <v>1</v>
      </c>
      <c r="AV3634" s="209" t="str">
        <f>MONTH(R3634)&amp;"/"&amp;YEAR(R3634)</f>
        <v>9/2025</v>
      </c>
      <c r="AW3634" s="209">
        <f>WEEKNUM(R3634)-WEEKNUM(EOMONTH(R3634,-1)+1)+1</f>
        <v>4</v>
      </c>
      <c r="AX3634" s="209">
        <f>IF(BB3634="S",IF(Q3634="1. Aceitou o programa",R3634-B3634,0),0)</f>
        <v>0</v>
      </c>
      <c r="AY3634" s="209">
        <f>IF(BB3634="S",IF(AND(S3634&lt;&gt;"",R3634&lt;&gt;""),S3634-R3634,0),0)</f>
        <v>204</v>
      </c>
      <c r="AZ3634" s="209">
        <f>IF(BB3634="S",IF(Q3634="1. Aceitou o programa",IF(OR(X3634="Não se Aplica",X3634=""),IF(OR(W3634="Não se Aplica",W3634=""),0,W3634-V3634),AVERAGE(X3634-W3634,W3634-V3634)),0),0)</f>
        <v>0</v>
      </c>
      <c r="BA3634" s="209">
        <f>IF(BB3634="S",IF(AND(Q3634="1. Aceitou o programa",AH3634="Realizada"),IFERROR(IF(AG3634="",0,AG3634-R3634),0),0),0)</f>
        <v>0</v>
      </c>
      <c r="BB3634" s="209" t="str">
        <f>_xlfn.XLOOKUP(U3634,'Lista Suspensa'!$AA$20:$AA$23,'Lista Suspensa'!$AB$20:$AB$23,"N/A")</f>
        <v>S</v>
      </c>
    </row>
    <row r="3635" spans="1:54" ht="12" customHeight="1">
      <c r="A3635" s="151" t="s">
        <v>121</v>
      </c>
      <c r="B3635" s="152">
        <v>45292</v>
      </c>
      <c r="C3635" s="153" t="s">
        <v>122</v>
      </c>
      <c r="D3635" s="153" t="s">
        <v>167</v>
      </c>
      <c r="E3635" s="244">
        <v>92635287</v>
      </c>
      <c r="F3635" s="144" t="s">
        <v>6642</v>
      </c>
      <c r="G3635" s="230"/>
      <c r="H3635" s="154">
        <v>38849</v>
      </c>
      <c r="I3635" s="153">
        <v>20</v>
      </c>
      <c r="J3635" s="148" t="s">
        <v>70</v>
      </c>
      <c r="K3635" s="153"/>
      <c r="L3635" s="153"/>
      <c r="M3635" s="153"/>
      <c r="N3635" s="153"/>
      <c r="O3635" s="155">
        <v>11917627239</v>
      </c>
      <c r="P3635" s="156" t="s">
        <v>60</v>
      </c>
      <c r="Q3635" s="157" t="s">
        <v>6294</v>
      </c>
      <c r="R3635" s="158">
        <v>45924</v>
      </c>
      <c r="S3635" s="159">
        <v>46129</v>
      </c>
      <c r="T3635" s="159" t="s">
        <v>62</v>
      </c>
      <c r="U3635" s="159" t="s">
        <v>6152</v>
      </c>
      <c r="V3635" s="154">
        <v>45924</v>
      </c>
      <c r="W3635" s="154"/>
      <c r="X3635" s="154"/>
      <c r="Y3635" s="160"/>
      <c r="Z3635" s="160" t="s">
        <v>128</v>
      </c>
      <c r="AA3635" s="153">
        <v>97</v>
      </c>
      <c r="AB3635" s="153">
        <v>1.57</v>
      </c>
      <c r="AC3635" s="182">
        <f t="shared" si="114"/>
        <v>39.352509229583347</v>
      </c>
      <c r="AD3635" s="153" t="str">
        <f t="shared" si="115"/>
        <v>OBESIDADE II</v>
      </c>
      <c r="AE3635" s="207"/>
      <c r="AF3635" s="153" t="s">
        <v>130</v>
      </c>
      <c r="AG3635" s="159"/>
      <c r="AH3635" s="153"/>
      <c r="AI3635" s="161"/>
      <c r="AJ3635" s="153"/>
      <c r="AK3635" s="153"/>
      <c r="AL3635" s="207" t="s">
        <v>131</v>
      </c>
      <c r="AM3635" s="207"/>
      <c r="AN3635" s="207"/>
      <c r="AO3635" s="207"/>
      <c r="AP3635" s="147" t="s">
        <v>54</v>
      </c>
      <c r="AQ3635" s="147"/>
      <c r="AR3635" s="147"/>
      <c r="AS3635" s="209" t="s">
        <v>68</v>
      </c>
      <c r="AT3635" s="223" t="str">
        <f>MONTH(B3635)&amp;"/"&amp;YEAR(B3635)</f>
        <v>1/2024</v>
      </c>
      <c r="AU3635" s="223">
        <f>WEEKNUM(B3635)-WEEKNUM(EOMONTH(B3635,-1)+1)+1</f>
        <v>1</v>
      </c>
      <c r="AV3635" s="209" t="str">
        <f>MONTH(R3635)&amp;"/"&amp;YEAR(R3635)</f>
        <v>9/2025</v>
      </c>
      <c r="AW3635" s="209">
        <f>WEEKNUM(R3635)-WEEKNUM(EOMONTH(R3635,-1)+1)+1</f>
        <v>4</v>
      </c>
      <c r="AX3635" s="209">
        <f>IF(BB3635="S",IF(Q3635="1. Aceitou o programa",R3635-B3635,0),0)</f>
        <v>0</v>
      </c>
      <c r="AY3635" s="209">
        <f>IF(BB3635="S",IF(AND(S3635&lt;&gt;"",R3635&lt;&gt;""),S3635-R3635,0),0)</f>
        <v>205</v>
      </c>
      <c r="AZ3635" s="209">
        <f>IF(BB3635="S",IF(Q3635="1. Aceitou o programa",IF(OR(X3635="Não se Aplica",X3635=""),IF(OR(W3635="Não se Aplica",W3635=""),0,W3635-V3635),AVERAGE(X3635-W3635,W3635-V3635)),0),0)</f>
        <v>0</v>
      </c>
      <c r="BA3635" s="209">
        <f>IF(BB3635="S",IF(AND(Q3635="1. Aceitou o programa",AH3635="Realizada"),IFERROR(IF(AG3635="",0,AG3635-R3635),0),0),0)</f>
        <v>0</v>
      </c>
      <c r="BB3635" s="209" t="str">
        <f>_xlfn.XLOOKUP(U3635,'Lista Suspensa'!$AA$20:$AA$23,'Lista Suspensa'!$AB$20:$AB$23,"N/A")</f>
        <v>S</v>
      </c>
    </row>
    <row r="3636" spans="1:54" ht="12" customHeight="1">
      <c r="A3636" s="151" t="s">
        <v>121</v>
      </c>
      <c r="B3636" s="152">
        <v>45292</v>
      </c>
      <c r="C3636" s="153" t="s">
        <v>122</v>
      </c>
      <c r="D3636" s="153" t="s">
        <v>56</v>
      </c>
      <c r="E3636" s="244">
        <v>89009626</v>
      </c>
      <c r="F3636" s="144" t="s">
        <v>6643</v>
      </c>
      <c r="G3636" s="230"/>
      <c r="H3636" s="154">
        <v>26070</v>
      </c>
      <c r="I3636" s="153">
        <v>55</v>
      </c>
      <c r="J3636" s="148" t="s">
        <v>58</v>
      </c>
      <c r="K3636" s="153" t="s">
        <v>59</v>
      </c>
      <c r="L3636" s="153"/>
      <c r="M3636" s="153"/>
      <c r="N3636" s="153"/>
      <c r="O3636" s="155" t="s">
        <v>6644</v>
      </c>
      <c r="P3636" s="156" t="s">
        <v>60</v>
      </c>
      <c r="Q3636" s="157" t="s">
        <v>6294</v>
      </c>
      <c r="R3636" s="158">
        <v>45924</v>
      </c>
      <c r="S3636" s="159">
        <v>46052</v>
      </c>
      <c r="T3636" s="159" t="s">
        <v>62</v>
      </c>
      <c r="U3636" s="159" t="s">
        <v>6152</v>
      </c>
      <c r="V3636" s="154">
        <v>45924</v>
      </c>
      <c r="W3636" s="154"/>
      <c r="X3636" s="154"/>
      <c r="Y3636" s="160"/>
      <c r="Z3636" s="160"/>
      <c r="AA3636" s="153">
        <v>105.9</v>
      </c>
      <c r="AB3636" s="153">
        <v>1.64</v>
      </c>
      <c r="AC3636" s="182">
        <f t="shared" si="114"/>
        <v>39.373884592504467</v>
      </c>
      <c r="AD3636" s="153" t="str">
        <f t="shared" si="115"/>
        <v>OBESIDADE II</v>
      </c>
      <c r="AE3636" s="207" t="s">
        <v>135</v>
      </c>
      <c r="AF3636" s="153" t="s">
        <v>130</v>
      </c>
      <c r="AG3636" s="159"/>
      <c r="AH3636" s="153"/>
      <c r="AI3636" s="161"/>
      <c r="AJ3636" s="153"/>
      <c r="AK3636" s="153"/>
      <c r="AL3636" s="207"/>
      <c r="AM3636" s="207"/>
      <c r="AN3636" s="207"/>
      <c r="AO3636" s="207"/>
      <c r="AP3636" s="147" t="s">
        <v>54</v>
      </c>
      <c r="AQ3636" s="147"/>
      <c r="AR3636" s="147"/>
      <c r="AS3636" s="209" t="s">
        <v>68</v>
      </c>
      <c r="AT3636" s="223" t="str">
        <f>MONTH(B3636)&amp;"/"&amp;YEAR(B3636)</f>
        <v>1/2024</v>
      </c>
      <c r="AU3636" s="223">
        <f>WEEKNUM(B3636)-WEEKNUM(EOMONTH(B3636,-1)+1)+1</f>
        <v>1</v>
      </c>
      <c r="AV3636" s="209" t="str">
        <f>MONTH(R3636)&amp;"/"&amp;YEAR(R3636)</f>
        <v>9/2025</v>
      </c>
      <c r="AW3636" s="209">
        <f>WEEKNUM(R3636)-WEEKNUM(EOMONTH(R3636,-1)+1)+1</f>
        <v>4</v>
      </c>
      <c r="AX3636" s="209">
        <f>IF(BB3636="S",IF(Q3636="1. Aceitou o programa",R3636-B3636,0),0)</f>
        <v>0</v>
      </c>
      <c r="AY3636" s="209">
        <f>IF(BB3636="S",IF(AND(S3636&lt;&gt;"",R3636&lt;&gt;""),S3636-R3636,0),0)</f>
        <v>128</v>
      </c>
      <c r="AZ3636" s="209">
        <f>IF(BB3636="S",IF(Q3636="1. Aceitou o programa",IF(OR(X3636="Não se Aplica",X3636=""),IF(OR(W3636="Não se Aplica",W3636=""),0,W3636-V3636),AVERAGE(X3636-W3636,W3636-V3636)),0),0)</f>
        <v>0</v>
      </c>
      <c r="BA3636" s="209">
        <f>IF(BB3636="S",IF(AND(Q3636="1. Aceitou o programa",AH3636="Realizada"),IFERROR(IF(AG3636="",0,AG3636-R3636),0),0),0)</f>
        <v>0</v>
      </c>
      <c r="BB3636" s="209" t="str">
        <f>_xlfn.XLOOKUP(U3636,'Lista Suspensa'!$AA$20:$AA$23,'Lista Suspensa'!$AB$20:$AB$23,"N/A")</f>
        <v>S</v>
      </c>
    </row>
    <row r="3637" spans="1:54" ht="12" customHeight="1">
      <c r="A3637" s="151" t="s">
        <v>121</v>
      </c>
      <c r="B3637" s="152">
        <v>45292</v>
      </c>
      <c r="C3637" s="153" t="s">
        <v>122</v>
      </c>
      <c r="D3637" s="153" t="s">
        <v>167</v>
      </c>
      <c r="E3637" s="244">
        <v>95390195</v>
      </c>
      <c r="F3637" s="144" t="s">
        <v>6645</v>
      </c>
      <c r="G3637" s="230"/>
      <c r="H3637" s="154">
        <v>33482</v>
      </c>
      <c r="I3637" s="153">
        <v>34</v>
      </c>
      <c r="J3637" s="148" t="s">
        <v>70</v>
      </c>
      <c r="K3637" s="153" t="s">
        <v>59</v>
      </c>
      <c r="L3637" s="153"/>
      <c r="M3637" s="153"/>
      <c r="N3637" s="153"/>
      <c r="O3637" s="155">
        <v>11954489403</v>
      </c>
      <c r="P3637" s="156" t="s">
        <v>60</v>
      </c>
      <c r="Q3637" s="157" t="s">
        <v>6294</v>
      </c>
      <c r="R3637" s="158">
        <v>45924</v>
      </c>
      <c r="S3637" s="159">
        <v>46052</v>
      </c>
      <c r="T3637" s="159" t="s">
        <v>62</v>
      </c>
      <c r="U3637" s="159" t="s">
        <v>6152</v>
      </c>
      <c r="V3637" s="154">
        <v>45924</v>
      </c>
      <c r="W3637" s="154"/>
      <c r="X3637" s="154"/>
      <c r="Y3637" s="160"/>
      <c r="Z3637" s="160"/>
      <c r="AA3637" s="153">
        <v>100</v>
      </c>
      <c r="AB3637" s="153">
        <v>1.58</v>
      </c>
      <c r="AC3637" s="182">
        <f t="shared" si="114"/>
        <v>40.057683063611591</v>
      </c>
      <c r="AD3637" s="153" t="str">
        <f t="shared" si="115"/>
        <v>OBESIDADE III</v>
      </c>
      <c r="AE3637" s="207"/>
      <c r="AF3637" s="153"/>
      <c r="AG3637" s="159"/>
      <c r="AH3637" s="153"/>
      <c r="AI3637" s="161"/>
      <c r="AJ3637" s="153"/>
      <c r="AK3637" s="153"/>
      <c r="AL3637" s="207"/>
      <c r="AM3637" s="207"/>
      <c r="AN3637" s="207"/>
      <c r="AO3637" s="207"/>
      <c r="AP3637" s="147" t="s">
        <v>54</v>
      </c>
      <c r="AQ3637" s="147"/>
      <c r="AR3637" s="147"/>
      <c r="AS3637" s="209" t="s">
        <v>68</v>
      </c>
      <c r="AT3637" s="223" t="str">
        <f>MONTH(B3637)&amp;"/"&amp;YEAR(B3637)</f>
        <v>1/2024</v>
      </c>
      <c r="AU3637" s="223">
        <f>WEEKNUM(B3637)-WEEKNUM(EOMONTH(B3637,-1)+1)+1</f>
        <v>1</v>
      </c>
      <c r="AV3637" s="209" t="str">
        <f>MONTH(R3637)&amp;"/"&amp;YEAR(R3637)</f>
        <v>9/2025</v>
      </c>
      <c r="AW3637" s="209">
        <f>WEEKNUM(R3637)-WEEKNUM(EOMONTH(R3637,-1)+1)+1</f>
        <v>4</v>
      </c>
      <c r="AX3637" s="209">
        <f>IF(BB3637="S",IF(Q3637="1. Aceitou o programa",R3637-B3637,0),0)</f>
        <v>0</v>
      </c>
      <c r="AY3637" s="209">
        <f>IF(BB3637="S",IF(AND(S3637&lt;&gt;"",R3637&lt;&gt;""),S3637-R3637,0),0)</f>
        <v>128</v>
      </c>
      <c r="AZ3637" s="209">
        <f>IF(BB3637="S",IF(Q3637="1. Aceitou o programa",IF(OR(X3637="Não se Aplica",X3637=""),IF(OR(W3637="Não se Aplica",W3637=""),0,W3637-V3637),AVERAGE(X3637-W3637,W3637-V3637)),0),0)</f>
        <v>0</v>
      </c>
      <c r="BA3637" s="209">
        <f>IF(BB3637="S",IF(AND(Q3637="1. Aceitou o programa",AH3637="Realizada"),IFERROR(IF(AG3637="",0,AG3637-R3637),0),0),0)</f>
        <v>0</v>
      </c>
      <c r="BB3637" s="209" t="str">
        <f>_xlfn.XLOOKUP(U3637,'Lista Suspensa'!$AA$20:$AA$23,'Lista Suspensa'!$AB$20:$AB$23,"N/A")</f>
        <v>S</v>
      </c>
    </row>
    <row r="3638" spans="1:54" ht="12" customHeight="1">
      <c r="A3638" s="151" t="s">
        <v>121</v>
      </c>
      <c r="B3638" s="152">
        <v>45292</v>
      </c>
      <c r="C3638" s="153" t="s">
        <v>122</v>
      </c>
      <c r="D3638" s="153" t="s">
        <v>167</v>
      </c>
      <c r="E3638" s="244">
        <v>88994338</v>
      </c>
      <c r="F3638" s="144" t="s">
        <v>6646</v>
      </c>
      <c r="G3638" s="230"/>
      <c r="H3638" s="154">
        <v>30691</v>
      </c>
      <c r="I3638" s="153">
        <v>42</v>
      </c>
      <c r="J3638" s="148" t="s">
        <v>70</v>
      </c>
      <c r="K3638" s="153"/>
      <c r="L3638" s="153"/>
      <c r="M3638" s="153"/>
      <c r="N3638" s="153"/>
      <c r="O3638" s="155">
        <v>11986863307</v>
      </c>
      <c r="P3638" s="156" t="s">
        <v>60</v>
      </c>
      <c r="Q3638" s="157" t="s">
        <v>6294</v>
      </c>
      <c r="R3638" s="158">
        <v>45924</v>
      </c>
      <c r="S3638" s="159">
        <v>46052</v>
      </c>
      <c r="T3638" s="159" t="s">
        <v>62</v>
      </c>
      <c r="U3638" s="159" t="s">
        <v>6152</v>
      </c>
      <c r="V3638" s="154">
        <v>45924</v>
      </c>
      <c r="W3638" s="154"/>
      <c r="X3638" s="154"/>
      <c r="Y3638" s="160"/>
      <c r="Z3638" s="160"/>
      <c r="AA3638" s="153">
        <v>91</v>
      </c>
      <c r="AB3638" s="153">
        <v>1.58</v>
      </c>
      <c r="AC3638" s="182">
        <f t="shared" si="114"/>
        <v>36.452491587886549</v>
      </c>
      <c r="AD3638" s="153" t="str">
        <f t="shared" si="115"/>
        <v>OBESIDADE II</v>
      </c>
      <c r="AE3638" s="207"/>
      <c r="AF3638" s="153"/>
      <c r="AG3638" s="159"/>
      <c r="AH3638" s="153"/>
      <c r="AI3638" s="161"/>
      <c r="AJ3638" s="153"/>
      <c r="AK3638" s="153"/>
      <c r="AL3638" s="207"/>
      <c r="AM3638" s="207"/>
      <c r="AN3638" s="207"/>
      <c r="AO3638" s="207"/>
      <c r="AP3638" s="147" t="s">
        <v>54</v>
      </c>
      <c r="AQ3638" s="147"/>
      <c r="AR3638" s="147"/>
      <c r="AS3638" s="209" t="s">
        <v>68</v>
      </c>
      <c r="AT3638" s="223" t="str">
        <f>MONTH(B3638)&amp;"/"&amp;YEAR(B3638)</f>
        <v>1/2024</v>
      </c>
      <c r="AU3638" s="223">
        <f>WEEKNUM(B3638)-WEEKNUM(EOMONTH(B3638,-1)+1)+1</f>
        <v>1</v>
      </c>
      <c r="AV3638" s="209" t="str">
        <f>MONTH(R3638)&amp;"/"&amp;YEAR(R3638)</f>
        <v>9/2025</v>
      </c>
      <c r="AW3638" s="209">
        <f>WEEKNUM(R3638)-WEEKNUM(EOMONTH(R3638,-1)+1)+1</f>
        <v>4</v>
      </c>
      <c r="AX3638" s="209">
        <f>IF(BB3638="S",IF(Q3638="1. Aceitou o programa",R3638-B3638,0),0)</f>
        <v>0</v>
      </c>
      <c r="AY3638" s="209">
        <f>IF(BB3638="S",IF(AND(S3638&lt;&gt;"",R3638&lt;&gt;""),S3638-R3638,0),0)</f>
        <v>128</v>
      </c>
      <c r="AZ3638" s="209">
        <f>IF(BB3638="S",IF(Q3638="1. Aceitou o programa",IF(OR(X3638="Não se Aplica",X3638=""),IF(OR(W3638="Não se Aplica",W3638=""),0,W3638-V3638),AVERAGE(X3638-W3638,W3638-V3638)),0),0)</f>
        <v>0</v>
      </c>
      <c r="BA3638" s="209">
        <f>IF(BB3638="S",IF(AND(Q3638="1. Aceitou o programa",AH3638="Realizada"),IFERROR(IF(AG3638="",0,AG3638-R3638),0),0),0)</f>
        <v>0</v>
      </c>
      <c r="BB3638" s="209" t="str">
        <f>_xlfn.XLOOKUP(U3638,'Lista Suspensa'!$AA$20:$AA$23,'Lista Suspensa'!$AB$20:$AB$23,"N/A")</f>
        <v>S</v>
      </c>
    </row>
    <row r="3639" spans="1:54" ht="12" customHeight="1">
      <c r="A3639" s="151" t="s">
        <v>121</v>
      </c>
      <c r="B3639" s="152">
        <v>45292</v>
      </c>
      <c r="C3639" s="153" t="s">
        <v>122</v>
      </c>
      <c r="D3639" s="153" t="s">
        <v>167</v>
      </c>
      <c r="E3639" s="244">
        <v>93409597</v>
      </c>
      <c r="F3639" s="144" t="s">
        <v>6647</v>
      </c>
      <c r="G3639" s="230"/>
      <c r="H3639" s="154">
        <v>32009</v>
      </c>
      <c r="I3639" s="153">
        <v>38</v>
      </c>
      <c r="J3639" s="148" t="s">
        <v>58</v>
      </c>
      <c r="K3639" s="153"/>
      <c r="L3639" s="153"/>
      <c r="M3639" s="153"/>
      <c r="N3639" s="153"/>
      <c r="O3639" s="155" t="s">
        <v>6648</v>
      </c>
      <c r="P3639" s="156" t="s">
        <v>60</v>
      </c>
      <c r="Q3639" s="157" t="s">
        <v>6294</v>
      </c>
      <c r="R3639" s="158">
        <v>45924</v>
      </c>
      <c r="S3639" s="159">
        <v>46052</v>
      </c>
      <c r="T3639" s="159" t="s">
        <v>62</v>
      </c>
      <c r="U3639" s="159" t="s">
        <v>6152</v>
      </c>
      <c r="V3639" s="154">
        <v>45924</v>
      </c>
      <c r="W3639" s="154"/>
      <c r="X3639" s="154"/>
      <c r="Y3639" s="160"/>
      <c r="Z3639" s="160"/>
      <c r="AA3639" s="153">
        <v>113</v>
      </c>
      <c r="AB3639" s="153">
        <v>1.72</v>
      </c>
      <c r="AC3639" s="182">
        <f t="shared" si="114"/>
        <v>38.196322336398055</v>
      </c>
      <c r="AD3639" s="153" t="str">
        <f t="shared" si="115"/>
        <v>OBESIDADE II</v>
      </c>
      <c r="AE3639" s="207"/>
      <c r="AF3639" s="153"/>
      <c r="AG3639" s="159"/>
      <c r="AH3639" s="153"/>
      <c r="AI3639" s="161"/>
      <c r="AJ3639" s="153"/>
      <c r="AK3639" s="153"/>
      <c r="AL3639" s="207"/>
      <c r="AM3639" s="207"/>
      <c r="AN3639" s="207"/>
      <c r="AO3639" s="207"/>
      <c r="AP3639" s="147" t="s">
        <v>54</v>
      </c>
      <c r="AQ3639" s="147"/>
      <c r="AR3639" s="147"/>
      <c r="AS3639" s="209" t="s">
        <v>68</v>
      </c>
      <c r="AT3639" s="223" t="str">
        <f>MONTH(B3639)&amp;"/"&amp;YEAR(B3639)</f>
        <v>1/2024</v>
      </c>
      <c r="AU3639" s="223">
        <f>WEEKNUM(B3639)-WEEKNUM(EOMONTH(B3639,-1)+1)+1</f>
        <v>1</v>
      </c>
      <c r="AV3639" s="209" t="str">
        <f>MONTH(R3639)&amp;"/"&amp;YEAR(R3639)</f>
        <v>9/2025</v>
      </c>
      <c r="AW3639" s="209">
        <f>WEEKNUM(R3639)-WEEKNUM(EOMONTH(R3639,-1)+1)+1</f>
        <v>4</v>
      </c>
      <c r="AX3639" s="209">
        <f>IF(BB3639="S",IF(Q3639="1. Aceitou o programa",R3639-B3639,0),0)</f>
        <v>0</v>
      </c>
      <c r="AY3639" s="209">
        <f>IF(BB3639="S",IF(AND(S3639&lt;&gt;"",R3639&lt;&gt;""),S3639-R3639,0),0)</f>
        <v>128</v>
      </c>
      <c r="AZ3639" s="209">
        <f>IF(BB3639="S",IF(Q3639="1. Aceitou o programa",IF(OR(X3639="Não se Aplica",X3639=""),IF(OR(W3639="Não se Aplica",W3639=""),0,W3639-V3639),AVERAGE(X3639-W3639,W3639-V3639)),0),0)</f>
        <v>0</v>
      </c>
      <c r="BA3639" s="209">
        <f>IF(BB3639="S",IF(AND(Q3639="1. Aceitou o programa",AH3639="Realizada"),IFERROR(IF(AG3639="",0,AG3639-R3639),0),0),0)</f>
        <v>0</v>
      </c>
      <c r="BB3639" s="209" t="str">
        <f>_xlfn.XLOOKUP(U3639,'Lista Suspensa'!$AA$20:$AA$23,'Lista Suspensa'!$AB$20:$AB$23,"N/A")</f>
        <v>S</v>
      </c>
    </row>
    <row r="3640" spans="1:54" ht="12" customHeight="1">
      <c r="A3640" s="151" t="s">
        <v>121</v>
      </c>
      <c r="B3640" s="152">
        <v>45292</v>
      </c>
      <c r="C3640" s="153" t="s">
        <v>122</v>
      </c>
      <c r="D3640" s="153" t="s">
        <v>56</v>
      </c>
      <c r="E3640" s="244">
        <v>89442821</v>
      </c>
      <c r="F3640" s="144" t="s">
        <v>6649</v>
      </c>
      <c r="G3640" s="230"/>
      <c r="H3640" s="154">
        <v>34502</v>
      </c>
      <c r="I3640" s="153">
        <v>31</v>
      </c>
      <c r="J3640" s="148" t="s">
        <v>70</v>
      </c>
      <c r="K3640" s="153"/>
      <c r="L3640" s="153"/>
      <c r="M3640" s="153"/>
      <c r="N3640" s="153"/>
      <c r="O3640" s="155" t="s">
        <v>6650</v>
      </c>
      <c r="P3640" s="156" t="s">
        <v>60</v>
      </c>
      <c r="Q3640" s="157" t="s">
        <v>6294</v>
      </c>
      <c r="R3640" s="158">
        <v>45924</v>
      </c>
      <c r="S3640" s="159">
        <v>46052</v>
      </c>
      <c r="T3640" s="159" t="s">
        <v>62</v>
      </c>
      <c r="U3640" s="159" t="s">
        <v>6152</v>
      </c>
      <c r="V3640" s="154">
        <v>45924</v>
      </c>
      <c r="W3640" s="154"/>
      <c r="X3640" s="154"/>
      <c r="Y3640" s="160"/>
      <c r="Z3640" s="160"/>
      <c r="AA3640" s="153">
        <v>101</v>
      </c>
      <c r="AB3640" s="153">
        <v>1.59</v>
      </c>
      <c r="AC3640" s="182">
        <f t="shared" si="114"/>
        <v>39.950951307305878</v>
      </c>
      <c r="AD3640" s="153" t="str">
        <f t="shared" si="115"/>
        <v>OBESIDADE III</v>
      </c>
      <c r="AE3640" s="207" t="s">
        <v>135</v>
      </c>
      <c r="AF3640" s="153" t="s">
        <v>130</v>
      </c>
      <c r="AG3640" s="159"/>
      <c r="AH3640" s="153"/>
      <c r="AI3640" s="161"/>
      <c r="AJ3640" s="153"/>
      <c r="AK3640" s="153"/>
      <c r="AL3640" s="207"/>
      <c r="AM3640" s="207"/>
      <c r="AN3640" s="207"/>
      <c r="AO3640" s="207"/>
      <c r="AP3640" s="147" t="s">
        <v>54</v>
      </c>
      <c r="AQ3640" s="147"/>
      <c r="AR3640" s="147"/>
      <c r="AS3640" s="209" t="s">
        <v>68</v>
      </c>
      <c r="AT3640" s="223" t="str">
        <f>MONTH(B3640)&amp;"/"&amp;YEAR(B3640)</f>
        <v>1/2024</v>
      </c>
      <c r="AU3640" s="223">
        <f>WEEKNUM(B3640)-WEEKNUM(EOMONTH(B3640,-1)+1)+1</f>
        <v>1</v>
      </c>
      <c r="AV3640" s="209" t="str">
        <f>MONTH(R3640)&amp;"/"&amp;YEAR(R3640)</f>
        <v>9/2025</v>
      </c>
      <c r="AW3640" s="209">
        <f>WEEKNUM(R3640)-WEEKNUM(EOMONTH(R3640,-1)+1)+1</f>
        <v>4</v>
      </c>
      <c r="AX3640" s="209">
        <f>IF(BB3640="S",IF(Q3640="1. Aceitou o programa",R3640-B3640,0),0)</f>
        <v>0</v>
      </c>
      <c r="AY3640" s="209">
        <f>IF(BB3640="S",IF(AND(S3640&lt;&gt;"",R3640&lt;&gt;""),S3640-R3640,0),0)</f>
        <v>128</v>
      </c>
      <c r="AZ3640" s="209">
        <f>IF(BB3640="S",IF(Q3640="1. Aceitou o programa",IF(OR(X3640="Não se Aplica",X3640=""),IF(OR(W3640="Não se Aplica",W3640=""),0,W3640-V3640),AVERAGE(X3640-W3640,W3640-V3640)),0),0)</f>
        <v>0</v>
      </c>
      <c r="BA3640" s="209">
        <f>IF(BB3640="S",IF(AND(Q3640="1. Aceitou o programa",AH3640="Realizada"),IFERROR(IF(AG3640="",0,AG3640-R3640),0),0),0)</f>
        <v>0</v>
      </c>
      <c r="BB3640" s="209" t="str">
        <f>_xlfn.XLOOKUP(U3640,'Lista Suspensa'!$AA$20:$AA$23,'Lista Suspensa'!$AB$20:$AB$23,"N/A")</f>
        <v>S</v>
      </c>
    </row>
    <row r="3641" spans="1:54" ht="12" customHeight="1">
      <c r="A3641" s="151" t="s">
        <v>121</v>
      </c>
      <c r="B3641" s="152">
        <v>45292</v>
      </c>
      <c r="C3641" s="153" t="s">
        <v>122</v>
      </c>
      <c r="D3641" s="153" t="s">
        <v>167</v>
      </c>
      <c r="E3641" s="244">
        <v>83526962</v>
      </c>
      <c r="F3641" s="144" t="s">
        <v>6651</v>
      </c>
      <c r="G3641" s="230"/>
      <c r="H3641" s="154">
        <v>35669</v>
      </c>
      <c r="I3641" s="153">
        <v>28</v>
      </c>
      <c r="J3641" s="148" t="s">
        <v>70</v>
      </c>
      <c r="K3641" s="153"/>
      <c r="L3641" s="153"/>
      <c r="M3641" s="153"/>
      <c r="N3641" s="153"/>
      <c r="O3641" s="155" t="s">
        <v>6652</v>
      </c>
      <c r="P3641" s="156" t="s">
        <v>60</v>
      </c>
      <c r="Q3641" s="157" t="s">
        <v>6294</v>
      </c>
      <c r="R3641" s="158">
        <v>45924</v>
      </c>
      <c r="S3641" s="159">
        <v>46052</v>
      </c>
      <c r="T3641" s="159" t="s">
        <v>62</v>
      </c>
      <c r="U3641" s="159" t="s">
        <v>6152</v>
      </c>
      <c r="V3641" s="154">
        <v>45924</v>
      </c>
      <c r="W3641" s="154"/>
      <c r="X3641" s="154"/>
      <c r="Y3641" s="160"/>
      <c r="Z3641" s="160"/>
      <c r="AA3641" s="153">
        <v>91</v>
      </c>
      <c r="AB3641" s="153">
        <v>1.59</v>
      </c>
      <c r="AC3641" s="182">
        <f t="shared" si="114"/>
        <v>35.995411573909259</v>
      </c>
      <c r="AD3641" s="153" t="str">
        <f t="shared" si="115"/>
        <v>OBESIDADE II</v>
      </c>
      <c r="AE3641" s="207"/>
      <c r="AF3641" s="153"/>
      <c r="AG3641" s="159"/>
      <c r="AH3641" s="153"/>
      <c r="AI3641" s="161"/>
      <c r="AJ3641" s="153"/>
      <c r="AK3641" s="153"/>
      <c r="AL3641" s="207"/>
      <c r="AM3641" s="207"/>
      <c r="AN3641" s="207"/>
      <c r="AO3641" s="207"/>
      <c r="AP3641" s="147" t="s">
        <v>54</v>
      </c>
      <c r="AQ3641" s="147"/>
      <c r="AR3641" s="147"/>
      <c r="AS3641" s="209" t="s">
        <v>68</v>
      </c>
      <c r="AT3641" s="223" t="str">
        <f>MONTH(B3641)&amp;"/"&amp;YEAR(B3641)</f>
        <v>1/2024</v>
      </c>
      <c r="AU3641" s="223">
        <f>WEEKNUM(B3641)-WEEKNUM(EOMONTH(B3641,-1)+1)+1</f>
        <v>1</v>
      </c>
      <c r="AV3641" s="209" t="str">
        <f>MONTH(R3641)&amp;"/"&amp;YEAR(R3641)</f>
        <v>9/2025</v>
      </c>
      <c r="AW3641" s="209">
        <f>WEEKNUM(R3641)-WEEKNUM(EOMONTH(R3641,-1)+1)+1</f>
        <v>4</v>
      </c>
      <c r="AX3641" s="209">
        <f>IF(BB3641="S",IF(Q3641="1. Aceitou o programa",R3641-B3641,0),0)</f>
        <v>0</v>
      </c>
      <c r="AY3641" s="209">
        <f>IF(BB3641="S",IF(AND(S3641&lt;&gt;"",R3641&lt;&gt;""),S3641-R3641,0),0)</f>
        <v>128</v>
      </c>
      <c r="AZ3641" s="209">
        <f>IF(BB3641="S",IF(Q3641="1. Aceitou o programa",IF(OR(X3641="Não se Aplica",X3641=""),IF(OR(W3641="Não se Aplica",W3641=""),0,W3641-V3641),AVERAGE(X3641-W3641,W3641-V3641)),0),0)</f>
        <v>0</v>
      </c>
      <c r="BA3641" s="209">
        <f>IF(BB3641="S",IF(AND(Q3641="1. Aceitou o programa",AH3641="Realizada"),IFERROR(IF(AG3641="",0,AG3641-R3641),0),0),0)</f>
        <v>0</v>
      </c>
      <c r="BB3641" s="209" t="str">
        <f>_xlfn.XLOOKUP(U3641,'Lista Suspensa'!$AA$20:$AA$23,'Lista Suspensa'!$AB$20:$AB$23,"N/A")</f>
        <v>S</v>
      </c>
    </row>
    <row r="3642" spans="1:54" ht="12" customHeight="1">
      <c r="A3642" s="151" t="s">
        <v>121</v>
      </c>
      <c r="B3642" s="152">
        <v>45292</v>
      </c>
      <c r="C3642" s="153" t="s">
        <v>122</v>
      </c>
      <c r="D3642" s="153" t="s">
        <v>410</v>
      </c>
      <c r="E3642" s="244">
        <v>95051720</v>
      </c>
      <c r="F3642" s="144" t="s">
        <v>6653</v>
      </c>
      <c r="G3642" s="230"/>
      <c r="H3642" s="154">
        <v>36363</v>
      </c>
      <c r="I3642" s="153">
        <v>26</v>
      </c>
      <c r="J3642" s="148" t="s">
        <v>70</v>
      </c>
      <c r="K3642" s="153"/>
      <c r="L3642" s="153"/>
      <c r="M3642" s="153"/>
      <c r="N3642" s="153"/>
      <c r="O3642" s="155" t="s">
        <v>6654</v>
      </c>
      <c r="P3642" s="156" t="s">
        <v>60</v>
      </c>
      <c r="Q3642" s="157" t="s">
        <v>6294</v>
      </c>
      <c r="R3642" s="158">
        <v>45924</v>
      </c>
      <c r="S3642" s="159">
        <v>46052</v>
      </c>
      <c r="T3642" s="159" t="s">
        <v>62</v>
      </c>
      <c r="U3642" s="159" t="s">
        <v>6152</v>
      </c>
      <c r="V3642" s="154">
        <v>45924</v>
      </c>
      <c r="W3642" s="154"/>
      <c r="X3642" s="154"/>
      <c r="Y3642" s="160"/>
      <c r="Z3642" s="160"/>
      <c r="AA3642" s="153">
        <v>97</v>
      </c>
      <c r="AB3642" s="153">
        <v>1.59</v>
      </c>
      <c r="AC3642" s="182">
        <f t="shared" si="114"/>
        <v>38.368735413947228</v>
      </c>
      <c r="AD3642" s="153" t="str">
        <f t="shared" si="115"/>
        <v>OBESIDADE II</v>
      </c>
      <c r="AE3642" s="207" t="s">
        <v>135</v>
      </c>
      <c r="AF3642" s="153" t="s">
        <v>130</v>
      </c>
      <c r="AG3642" s="159"/>
      <c r="AH3642" s="153"/>
      <c r="AI3642" s="161"/>
      <c r="AJ3642" s="153"/>
      <c r="AK3642" s="153"/>
      <c r="AL3642" s="207"/>
      <c r="AM3642" s="207"/>
      <c r="AN3642" s="207"/>
      <c r="AO3642" s="207"/>
      <c r="AP3642" s="147" t="s">
        <v>54</v>
      </c>
      <c r="AQ3642" s="147"/>
      <c r="AR3642" s="147"/>
      <c r="AS3642" s="209" t="s">
        <v>68</v>
      </c>
      <c r="AT3642" s="223" t="str">
        <f>MONTH(B3642)&amp;"/"&amp;YEAR(B3642)</f>
        <v>1/2024</v>
      </c>
      <c r="AU3642" s="223">
        <f>WEEKNUM(B3642)-WEEKNUM(EOMONTH(B3642,-1)+1)+1</f>
        <v>1</v>
      </c>
      <c r="AV3642" s="209" t="str">
        <f>MONTH(R3642)&amp;"/"&amp;YEAR(R3642)</f>
        <v>9/2025</v>
      </c>
      <c r="AW3642" s="209">
        <f>WEEKNUM(R3642)-WEEKNUM(EOMONTH(R3642,-1)+1)+1</f>
        <v>4</v>
      </c>
      <c r="AX3642" s="209">
        <f>IF(BB3642="S",IF(Q3642="1. Aceitou o programa",R3642-B3642,0),0)</f>
        <v>0</v>
      </c>
      <c r="AY3642" s="209">
        <f>IF(BB3642="S",IF(AND(S3642&lt;&gt;"",R3642&lt;&gt;""),S3642-R3642,0),0)</f>
        <v>128</v>
      </c>
      <c r="AZ3642" s="209">
        <f>IF(BB3642="S",IF(Q3642="1. Aceitou o programa",IF(OR(X3642="Não se Aplica",X3642=""),IF(OR(W3642="Não se Aplica",W3642=""),0,W3642-V3642),AVERAGE(X3642-W3642,W3642-V3642)),0),0)</f>
        <v>0</v>
      </c>
      <c r="BA3642" s="209">
        <f>IF(BB3642="S",IF(AND(Q3642="1. Aceitou o programa",AH3642="Realizada"),IFERROR(IF(AG3642="",0,AG3642-R3642),0),0),0)</f>
        <v>0</v>
      </c>
      <c r="BB3642" s="209" t="str">
        <f>_xlfn.XLOOKUP(U3642,'Lista Suspensa'!$AA$20:$AA$23,'Lista Suspensa'!$AB$20:$AB$23,"N/A")</f>
        <v>S</v>
      </c>
    </row>
    <row r="3643" spans="1:54" ht="12" customHeight="1">
      <c r="A3643" s="151" t="s">
        <v>121</v>
      </c>
      <c r="B3643" s="152">
        <v>45292</v>
      </c>
      <c r="C3643" s="153" t="s">
        <v>122</v>
      </c>
      <c r="D3643" s="153" t="s">
        <v>56</v>
      </c>
      <c r="E3643" s="244">
        <v>89850176</v>
      </c>
      <c r="F3643" s="144" t="s">
        <v>6655</v>
      </c>
      <c r="G3643" s="230"/>
      <c r="H3643" s="154">
        <v>30174</v>
      </c>
      <c r="I3643" s="153">
        <v>43</v>
      </c>
      <c r="J3643" s="148" t="s">
        <v>70</v>
      </c>
      <c r="K3643" s="153" t="s">
        <v>59</v>
      </c>
      <c r="L3643" s="153"/>
      <c r="M3643" s="153"/>
      <c r="N3643" s="153"/>
      <c r="O3643" s="155" t="s">
        <v>6656</v>
      </c>
      <c r="P3643" s="156" t="s">
        <v>60</v>
      </c>
      <c r="Q3643" s="157" t="s">
        <v>6294</v>
      </c>
      <c r="R3643" s="158">
        <v>45923</v>
      </c>
      <c r="S3643" s="159">
        <v>46052</v>
      </c>
      <c r="T3643" s="159" t="s">
        <v>62</v>
      </c>
      <c r="U3643" s="159" t="s">
        <v>6152</v>
      </c>
      <c r="V3643" s="154">
        <v>45923</v>
      </c>
      <c r="W3643" s="154"/>
      <c r="X3643" s="154"/>
      <c r="Y3643" s="160"/>
      <c r="Z3643" s="160"/>
      <c r="AA3643" s="153">
        <v>132</v>
      </c>
      <c r="AB3643" s="153">
        <v>1.58</v>
      </c>
      <c r="AC3643" s="182">
        <f t="shared" si="114"/>
        <v>52.876141643967301</v>
      </c>
      <c r="AD3643" s="153" t="str">
        <f t="shared" si="115"/>
        <v>OBESIDADE III</v>
      </c>
      <c r="AE3643" s="207" t="s">
        <v>135</v>
      </c>
      <c r="AF3643" s="153" t="s">
        <v>130</v>
      </c>
      <c r="AG3643" s="159"/>
      <c r="AH3643" s="153"/>
      <c r="AI3643" s="161"/>
      <c r="AJ3643" s="153"/>
      <c r="AK3643" s="153"/>
      <c r="AL3643" s="207" t="s">
        <v>143</v>
      </c>
      <c r="AM3643" s="207"/>
      <c r="AN3643" s="207"/>
      <c r="AO3643" s="207"/>
      <c r="AP3643" s="147" t="s">
        <v>54</v>
      </c>
      <c r="AQ3643" s="147"/>
      <c r="AR3643" s="147"/>
      <c r="AS3643" s="209" t="s">
        <v>68</v>
      </c>
      <c r="AT3643" s="223" t="str">
        <f>MONTH(B3643)&amp;"/"&amp;YEAR(B3643)</f>
        <v>1/2024</v>
      </c>
      <c r="AU3643" s="223">
        <f>WEEKNUM(B3643)-WEEKNUM(EOMONTH(B3643,-1)+1)+1</f>
        <v>1</v>
      </c>
      <c r="AV3643" s="209" t="str">
        <f>MONTH(R3643)&amp;"/"&amp;YEAR(R3643)</f>
        <v>9/2025</v>
      </c>
      <c r="AW3643" s="209">
        <f>WEEKNUM(R3643)-WEEKNUM(EOMONTH(R3643,-1)+1)+1</f>
        <v>4</v>
      </c>
      <c r="AX3643" s="209">
        <f>IF(BB3643="S",IF(Q3643="1. Aceitou o programa",R3643-B3643,0),0)</f>
        <v>0</v>
      </c>
      <c r="AY3643" s="209">
        <f>IF(BB3643="S",IF(AND(S3643&lt;&gt;"",R3643&lt;&gt;""),S3643-R3643,0),0)</f>
        <v>129</v>
      </c>
      <c r="AZ3643" s="209">
        <f>IF(BB3643="S",IF(Q3643="1. Aceitou o programa",IF(OR(X3643="Não se Aplica",X3643=""),IF(OR(W3643="Não se Aplica",W3643=""),0,W3643-V3643),AVERAGE(X3643-W3643,W3643-V3643)),0),0)</f>
        <v>0</v>
      </c>
      <c r="BA3643" s="209">
        <f>IF(BB3643="S",IF(AND(Q3643="1. Aceitou o programa",AH3643="Realizada"),IFERROR(IF(AG3643="",0,AG3643-R3643),0),0),0)</f>
        <v>0</v>
      </c>
      <c r="BB3643" s="209" t="str">
        <f>_xlfn.XLOOKUP(U3643,'Lista Suspensa'!$AA$20:$AA$23,'Lista Suspensa'!$AB$20:$AB$23,"N/A")</f>
        <v>S</v>
      </c>
    </row>
    <row r="3644" spans="1:54" ht="12" customHeight="1">
      <c r="A3644" s="151" t="s">
        <v>121</v>
      </c>
      <c r="B3644" s="152">
        <v>45292</v>
      </c>
      <c r="C3644" s="153" t="s">
        <v>122</v>
      </c>
      <c r="D3644" s="153" t="s">
        <v>56</v>
      </c>
      <c r="E3644" s="244">
        <v>92782079</v>
      </c>
      <c r="F3644" s="144" t="s">
        <v>6657</v>
      </c>
      <c r="G3644" s="230"/>
      <c r="H3644" s="154">
        <v>30798</v>
      </c>
      <c r="I3644" s="153">
        <v>42</v>
      </c>
      <c r="J3644" s="148" t="s">
        <v>58</v>
      </c>
      <c r="K3644" s="153" t="s">
        <v>59</v>
      </c>
      <c r="L3644" s="153"/>
      <c r="M3644" s="153"/>
      <c r="N3644" s="153"/>
      <c r="O3644" s="155" t="s">
        <v>6658</v>
      </c>
      <c r="P3644" s="156" t="s">
        <v>60</v>
      </c>
      <c r="Q3644" s="157" t="s">
        <v>6294</v>
      </c>
      <c r="R3644" s="158">
        <v>45923</v>
      </c>
      <c r="S3644" s="159">
        <v>46052</v>
      </c>
      <c r="T3644" s="159" t="s">
        <v>62</v>
      </c>
      <c r="U3644" s="159" t="s">
        <v>6152</v>
      </c>
      <c r="V3644" s="154">
        <v>45923</v>
      </c>
      <c r="W3644" s="154"/>
      <c r="X3644" s="154"/>
      <c r="Y3644" s="160"/>
      <c r="Z3644" s="160" t="s">
        <v>134</v>
      </c>
      <c r="AA3644" s="153">
        <v>94</v>
      </c>
      <c r="AB3644" s="153">
        <v>1.75</v>
      </c>
      <c r="AC3644" s="182">
        <f t="shared" si="114"/>
        <v>30.693877551020407</v>
      </c>
      <c r="AD3644" s="153" t="str">
        <f t="shared" si="115"/>
        <v>OBESIDADE I</v>
      </c>
      <c r="AE3644" s="207" t="s">
        <v>135</v>
      </c>
      <c r="AF3644" s="153" t="s">
        <v>130</v>
      </c>
      <c r="AG3644" s="159"/>
      <c r="AH3644" s="153"/>
      <c r="AI3644" s="161"/>
      <c r="AJ3644" s="153"/>
      <c r="AK3644" s="153"/>
      <c r="AL3644" s="207"/>
      <c r="AM3644" s="207"/>
      <c r="AN3644" s="207"/>
      <c r="AO3644" s="207"/>
      <c r="AP3644" s="147" t="s">
        <v>54</v>
      </c>
      <c r="AQ3644" s="147"/>
      <c r="AR3644" s="147"/>
      <c r="AS3644" s="209" t="s">
        <v>68</v>
      </c>
      <c r="AT3644" s="223" t="str">
        <f>MONTH(B3644)&amp;"/"&amp;YEAR(B3644)</f>
        <v>1/2024</v>
      </c>
      <c r="AU3644" s="223">
        <f>WEEKNUM(B3644)-WEEKNUM(EOMONTH(B3644,-1)+1)+1</f>
        <v>1</v>
      </c>
      <c r="AV3644" s="209" t="str">
        <f>MONTH(R3644)&amp;"/"&amp;YEAR(R3644)</f>
        <v>9/2025</v>
      </c>
      <c r="AW3644" s="209">
        <f>WEEKNUM(R3644)-WEEKNUM(EOMONTH(R3644,-1)+1)+1</f>
        <v>4</v>
      </c>
      <c r="AX3644" s="209">
        <f>IF(BB3644="S",IF(Q3644="1. Aceitou o programa",R3644-B3644,0),0)</f>
        <v>0</v>
      </c>
      <c r="AY3644" s="209">
        <f>IF(BB3644="S",IF(AND(S3644&lt;&gt;"",R3644&lt;&gt;""),S3644-R3644,0),0)</f>
        <v>129</v>
      </c>
      <c r="AZ3644" s="209">
        <f>IF(BB3644="S",IF(Q3644="1. Aceitou o programa",IF(OR(X3644="Não se Aplica",X3644=""),IF(OR(W3644="Não se Aplica",W3644=""),0,W3644-V3644),AVERAGE(X3644-W3644,W3644-V3644)),0),0)</f>
        <v>0</v>
      </c>
      <c r="BA3644" s="209">
        <f>IF(BB3644="S",IF(AND(Q3644="1. Aceitou o programa",AH3644="Realizada"),IFERROR(IF(AG3644="",0,AG3644-R3644),0),0),0)</f>
        <v>0</v>
      </c>
      <c r="BB3644" s="209" t="str">
        <f>_xlfn.XLOOKUP(U3644,'Lista Suspensa'!$AA$20:$AA$23,'Lista Suspensa'!$AB$20:$AB$23,"N/A")</f>
        <v>S</v>
      </c>
    </row>
    <row r="3645" spans="1:54" ht="12" customHeight="1">
      <c r="A3645" s="151" t="s">
        <v>121</v>
      </c>
      <c r="B3645" s="152">
        <v>45292</v>
      </c>
      <c r="C3645" s="153" t="s">
        <v>122</v>
      </c>
      <c r="D3645" s="153" t="s">
        <v>175</v>
      </c>
      <c r="E3645" s="244">
        <v>92646533</v>
      </c>
      <c r="F3645" s="144" t="s">
        <v>6659</v>
      </c>
      <c r="G3645" s="230"/>
      <c r="H3645" s="154">
        <v>31079</v>
      </c>
      <c r="I3645" s="153">
        <v>41</v>
      </c>
      <c r="J3645" s="148" t="s">
        <v>70</v>
      </c>
      <c r="K3645" s="153"/>
      <c r="L3645" s="153"/>
      <c r="M3645" s="153"/>
      <c r="N3645" s="153"/>
      <c r="O3645" s="155">
        <v>11992224164</v>
      </c>
      <c r="P3645" s="156" t="s">
        <v>60</v>
      </c>
      <c r="Q3645" s="157" t="s">
        <v>6294</v>
      </c>
      <c r="R3645" s="158">
        <v>45923</v>
      </c>
      <c r="S3645" s="159">
        <v>46052</v>
      </c>
      <c r="T3645" s="159" t="s">
        <v>62</v>
      </c>
      <c r="U3645" s="159" t="s">
        <v>6152</v>
      </c>
      <c r="V3645" s="154">
        <v>45923</v>
      </c>
      <c r="W3645" s="154"/>
      <c r="X3645" s="154"/>
      <c r="Y3645" s="160"/>
      <c r="Z3645" s="160"/>
      <c r="AA3645" s="153">
        <v>133</v>
      </c>
      <c r="AB3645" s="153">
        <v>1.8</v>
      </c>
      <c r="AC3645" s="182">
        <f t="shared" si="114"/>
        <v>41.049382716049379</v>
      </c>
      <c r="AD3645" s="153" t="str">
        <f t="shared" si="115"/>
        <v>OBESIDADE III</v>
      </c>
      <c r="AE3645" s="207"/>
      <c r="AF3645" s="153"/>
      <c r="AG3645" s="159"/>
      <c r="AH3645" s="153"/>
      <c r="AI3645" s="161"/>
      <c r="AJ3645" s="153"/>
      <c r="AK3645" s="153"/>
      <c r="AL3645" s="207"/>
      <c r="AM3645" s="207"/>
      <c r="AN3645" s="207"/>
      <c r="AO3645" s="207"/>
      <c r="AP3645" s="147" t="s">
        <v>54</v>
      </c>
      <c r="AQ3645" s="147"/>
      <c r="AR3645" s="147"/>
      <c r="AS3645" s="209" t="s">
        <v>68</v>
      </c>
      <c r="AT3645" s="223" t="str">
        <f>MONTH(B3645)&amp;"/"&amp;YEAR(B3645)</f>
        <v>1/2024</v>
      </c>
      <c r="AU3645" s="223">
        <f>WEEKNUM(B3645)-WEEKNUM(EOMONTH(B3645,-1)+1)+1</f>
        <v>1</v>
      </c>
      <c r="AV3645" s="209" t="str">
        <f>MONTH(R3645)&amp;"/"&amp;YEAR(R3645)</f>
        <v>9/2025</v>
      </c>
      <c r="AW3645" s="209">
        <f>WEEKNUM(R3645)-WEEKNUM(EOMONTH(R3645,-1)+1)+1</f>
        <v>4</v>
      </c>
      <c r="AX3645" s="209">
        <f>IF(BB3645="S",IF(Q3645="1. Aceitou o programa",R3645-B3645,0),0)</f>
        <v>0</v>
      </c>
      <c r="AY3645" s="209">
        <f>IF(BB3645="S",IF(AND(S3645&lt;&gt;"",R3645&lt;&gt;""),S3645-R3645,0),0)</f>
        <v>129</v>
      </c>
      <c r="AZ3645" s="209">
        <f>IF(BB3645="S",IF(Q3645="1. Aceitou o programa",IF(OR(X3645="Não se Aplica",X3645=""),IF(OR(W3645="Não se Aplica",W3645=""),0,W3645-V3645),AVERAGE(X3645-W3645,W3645-V3645)),0),0)</f>
        <v>0</v>
      </c>
      <c r="BA3645" s="209">
        <f>IF(BB3645="S",IF(AND(Q3645="1. Aceitou o programa",AH3645="Realizada"),IFERROR(IF(AG3645="",0,AG3645-R3645),0),0),0)</f>
        <v>0</v>
      </c>
      <c r="BB3645" s="209" t="str">
        <f>_xlfn.XLOOKUP(U3645,'Lista Suspensa'!$AA$20:$AA$23,'Lista Suspensa'!$AB$20:$AB$23,"N/A")</f>
        <v>S</v>
      </c>
    </row>
    <row r="3646" spans="1:54" ht="12" customHeight="1">
      <c r="A3646" s="151" t="s">
        <v>121</v>
      </c>
      <c r="B3646" s="152">
        <v>45292</v>
      </c>
      <c r="C3646" s="153" t="s">
        <v>122</v>
      </c>
      <c r="D3646" s="153" t="s">
        <v>56</v>
      </c>
      <c r="E3646" s="244">
        <v>89266841</v>
      </c>
      <c r="F3646" s="144" t="s">
        <v>6660</v>
      </c>
      <c r="G3646" s="230"/>
      <c r="H3646" s="154">
        <v>34222</v>
      </c>
      <c r="I3646" s="153">
        <v>32</v>
      </c>
      <c r="J3646" s="148" t="s">
        <v>70</v>
      </c>
      <c r="K3646" s="153"/>
      <c r="L3646" s="153"/>
      <c r="M3646" s="153"/>
      <c r="N3646" s="153"/>
      <c r="O3646" s="155" t="s">
        <v>6661</v>
      </c>
      <c r="P3646" s="156" t="s">
        <v>60</v>
      </c>
      <c r="Q3646" s="157" t="s">
        <v>6294</v>
      </c>
      <c r="R3646" s="158">
        <v>45923</v>
      </c>
      <c r="S3646" s="159">
        <v>46052</v>
      </c>
      <c r="T3646" s="159" t="s">
        <v>62</v>
      </c>
      <c r="U3646" s="159" t="s">
        <v>6152</v>
      </c>
      <c r="V3646" s="154">
        <v>45923</v>
      </c>
      <c r="W3646" s="154"/>
      <c r="X3646" s="154"/>
      <c r="Y3646" s="160"/>
      <c r="Z3646" s="160"/>
      <c r="AA3646" s="153">
        <v>73</v>
      </c>
      <c r="AB3646" s="153">
        <v>1.55</v>
      </c>
      <c r="AC3646" s="182">
        <f t="shared" si="114"/>
        <v>30.38501560874089</v>
      </c>
      <c r="AD3646" s="153" t="str">
        <f t="shared" si="115"/>
        <v>OBESIDADE I</v>
      </c>
      <c r="AE3646" s="207" t="s">
        <v>135</v>
      </c>
      <c r="AF3646" s="153" t="s">
        <v>130</v>
      </c>
      <c r="AG3646" s="159"/>
      <c r="AH3646" s="153"/>
      <c r="AI3646" s="161"/>
      <c r="AJ3646" s="153"/>
      <c r="AK3646" s="153"/>
      <c r="AL3646" s="207"/>
      <c r="AM3646" s="207"/>
      <c r="AN3646" s="207"/>
      <c r="AO3646" s="207"/>
      <c r="AP3646" s="147" t="s">
        <v>54</v>
      </c>
      <c r="AQ3646" s="147"/>
      <c r="AR3646" s="147"/>
      <c r="AS3646" s="209" t="s">
        <v>68</v>
      </c>
      <c r="AT3646" s="223" t="str">
        <f>MONTH(B3646)&amp;"/"&amp;YEAR(B3646)</f>
        <v>1/2024</v>
      </c>
      <c r="AU3646" s="223">
        <f>WEEKNUM(B3646)-WEEKNUM(EOMONTH(B3646,-1)+1)+1</f>
        <v>1</v>
      </c>
      <c r="AV3646" s="209" t="str">
        <f>MONTH(R3646)&amp;"/"&amp;YEAR(R3646)</f>
        <v>9/2025</v>
      </c>
      <c r="AW3646" s="209">
        <f>WEEKNUM(R3646)-WEEKNUM(EOMONTH(R3646,-1)+1)+1</f>
        <v>4</v>
      </c>
      <c r="AX3646" s="209">
        <f>IF(BB3646="S",IF(Q3646="1. Aceitou o programa",R3646-B3646,0),0)</f>
        <v>0</v>
      </c>
      <c r="AY3646" s="209">
        <f>IF(BB3646="S",IF(AND(S3646&lt;&gt;"",R3646&lt;&gt;""),S3646-R3646,0),0)</f>
        <v>129</v>
      </c>
      <c r="AZ3646" s="209">
        <f>IF(BB3646="S",IF(Q3646="1. Aceitou o programa",IF(OR(X3646="Não se Aplica",X3646=""),IF(OR(W3646="Não se Aplica",W3646=""),0,W3646-V3646),AVERAGE(X3646-W3646,W3646-V3646)),0),0)</f>
        <v>0</v>
      </c>
      <c r="BA3646" s="209">
        <f>IF(BB3646="S",IF(AND(Q3646="1. Aceitou o programa",AH3646="Realizada"),IFERROR(IF(AG3646="",0,AG3646-R3646),0),0),0)</f>
        <v>0</v>
      </c>
      <c r="BB3646" s="209" t="str">
        <f>_xlfn.XLOOKUP(U3646,'Lista Suspensa'!$AA$20:$AA$23,'Lista Suspensa'!$AB$20:$AB$23,"N/A")</f>
        <v>S</v>
      </c>
    </row>
    <row r="3647" spans="1:54" ht="12" customHeight="1">
      <c r="A3647" s="151" t="s">
        <v>121</v>
      </c>
      <c r="B3647" s="152">
        <v>45292</v>
      </c>
      <c r="C3647" s="153" t="s">
        <v>122</v>
      </c>
      <c r="D3647" s="153" t="s">
        <v>167</v>
      </c>
      <c r="E3647" s="244">
        <v>93906250</v>
      </c>
      <c r="F3647" s="144" t="s">
        <v>6662</v>
      </c>
      <c r="G3647" s="230"/>
      <c r="H3647" s="154">
        <v>31122</v>
      </c>
      <c r="I3647" s="153">
        <v>41</v>
      </c>
      <c r="J3647" s="148" t="s">
        <v>70</v>
      </c>
      <c r="K3647" s="153" t="s">
        <v>59</v>
      </c>
      <c r="L3647" s="153"/>
      <c r="M3647" s="153"/>
      <c r="N3647" s="153"/>
      <c r="O3647" s="155" t="s">
        <v>6663</v>
      </c>
      <c r="P3647" s="156" t="s">
        <v>60</v>
      </c>
      <c r="Q3647" s="157" t="s">
        <v>6294</v>
      </c>
      <c r="R3647" s="158">
        <v>45922</v>
      </c>
      <c r="S3647" s="159">
        <v>46128</v>
      </c>
      <c r="T3647" s="159" t="s">
        <v>62</v>
      </c>
      <c r="U3647" s="159" t="s">
        <v>6152</v>
      </c>
      <c r="V3647" s="154">
        <v>45922</v>
      </c>
      <c r="W3647" s="154"/>
      <c r="X3647" s="154"/>
      <c r="Y3647" s="160"/>
      <c r="Z3647" s="160" t="s">
        <v>65</v>
      </c>
      <c r="AA3647" s="153">
        <v>85</v>
      </c>
      <c r="AB3647" s="153">
        <v>1.56</v>
      </c>
      <c r="AC3647" s="182">
        <f t="shared" si="114"/>
        <v>34.927679158448385</v>
      </c>
      <c r="AD3647" s="153" t="str">
        <f t="shared" si="115"/>
        <v>OBESIDADE II</v>
      </c>
      <c r="AE3647" s="207"/>
      <c r="AF3647" s="153" t="s">
        <v>130</v>
      </c>
      <c r="AG3647" s="159"/>
      <c r="AH3647" s="153"/>
      <c r="AI3647" s="161"/>
      <c r="AJ3647" s="153"/>
      <c r="AK3647" s="153"/>
      <c r="AL3647" s="207" t="s">
        <v>131</v>
      </c>
      <c r="AM3647" s="207"/>
      <c r="AN3647" s="207"/>
      <c r="AO3647" s="207"/>
      <c r="AP3647" s="147" t="s">
        <v>54</v>
      </c>
      <c r="AQ3647" s="147"/>
      <c r="AR3647" s="147"/>
      <c r="AS3647" s="209" t="s">
        <v>68</v>
      </c>
      <c r="AT3647" s="223" t="str">
        <f>MONTH(B3647)&amp;"/"&amp;YEAR(B3647)</f>
        <v>1/2024</v>
      </c>
      <c r="AU3647" s="223">
        <f>WEEKNUM(B3647)-WEEKNUM(EOMONTH(B3647,-1)+1)+1</f>
        <v>1</v>
      </c>
      <c r="AV3647" s="209" t="str">
        <f>MONTH(R3647)&amp;"/"&amp;YEAR(R3647)</f>
        <v>9/2025</v>
      </c>
      <c r="AW3647" s="209">
        <f>WEEKNUM(R3647)-WEEKNUM(EOMONTH(R3647,-1)+1)+1</f>
        <v>4</v>
      </c>
      <c r="AX3647" s="209">
        <f>IF(BB3647="S",IF(Q3647="1. Aceitou o programa",R3647-B3647,0),0)</f>
        <v>0</v>
      </c>
      <c r="AY3647" s="209">
        <f>IF(BB3647="S",IF(AND(S3647&lt;&gt;"",R3647&lt;&gt;""),S3647-R3647,0),0)</f>
        <v>206</v>
      </c>
      <c r="AZ3647" s="209">
        <f>IF(BB3647="S",IF(Q3647="1. Aceitou o programa",IF(OR(X3647="Não se Aplica",X3647=""),IF(OR(W3647="Não se Aplica",W3647=""),0,W3647-V3647),AVERAGE(X3647-W3647,W3647-V3647)),0),0)</f>
        <v>0</v>
      </c>
      <c r="BA3647" s="209">
        <f>IF(BB3647="S",IF(AND(Q3647="1. Aceitou o programa",AH3647="Realizada"),IFERROR(IF(AG3647="",0,AG3647-R3647),0),0),0)</f>
        <v>0</v>
      </c>
      <c r="BB3647" s="209" t="str">
        <f>_xlfn.XLOOKUP(U3647,'Lista Suspensa'!$AA$20:$AA$23,'Lista Suspensa'!$AB$20:$AB$23,"N/A")</f>
        <v>S</v>
      </c>
    </row>
    <row r="3648" spans="1:54" ht="12" customHeight="1">
      <c r="A3648" s="151" t="s">
        <v>121</v>
      </c>
      <c r="B3648" s="152">
        <v>45292</v>
      </c>
      <c r="C3648" s="153" t="s">
        <v>122</v>
      </c>
      <c r="D3648" s="153" t="s">
        <v>175</v>
      </c>
      <c r="E3648" s="244">
        <v>452248434</v>
      </c>
      <c r="F3648" s="144" t="s">
        <v>6664</v>
      </c>
      <c r="G3648" s="230"/>
      <c r="H3648" s="154">
        <v>26204</v>
      </c>
      <c r="I3648" s="153">
        <v>54</v>
      </c>
      <c r="J3648" s="148" t="s">
        <v>70</v>
      </c>
      <c r="K3648" s="153" t="s">
        <v>59</v>
      </c>
      <c r="L3648" s="153"/>
      <c r="M3648" s="153"/>
      <c r="N3648" s="153"/>
      <c r="O3648" s="155">
        <v>11974853552</v>
      </c>
      <c r="P3648" s="156" t="s">
        <v>60</v>
      </c>
      <c r="Q3648" s="157" t="s">
        <v>6294</v>
      </c>
      <c r="R3648" s="158">
        <v>45922</v>
      </c>
      <c r="S3648" s="159">
        <v>46052</v>
      </c>
      <c r="T3648" s="159" t="s">
        <v>62</v>
      </c>
      <c r="U3648" s="159" t="s">
        <v>6152</v>
      </c>
      <c r="V3648" s="154">
        <v>45922</v>
      </c>
      <c r="W3648" s="154"/>
      <c r="X3648" s="154"/>
      <c r="Y3648" s="160"/>
      <c r="Z3648" s="160"/>
      <c r="AA3648" s="153">
        <v>91</v>
      </c>
      <c r="AB3648" s="153">
        <v>1.63</v>
      </c>
      <c r="AC3648" s="182">
        <f t="shared" si="114"/>
        <v>34.250442244721292</v>
      </c>
      <c r="AD3648" s="153" t="str">
        <f t="shared" si="115"/>
        <v>OBESIDADE I</v>
      </c>
      <c r="AE3648" s="207"/>
      <c r="AF3648" s="153"/>
      <c r="AG3648" s="159"/>
      <c r="AH3648" s="153"/>
      <c r="AI3648" s="161"/>
      <c r="AJ3648" s="153"/>
      <c r="AK3648" s="153"/>
      <c r="AL3648" s="207"/>
      <c r="AM3648" s="207"/>
      <c r="AN3648" s="207"/>
      <c r="AO3648" s="207"/>
      <c r="AP3648" s="147" t="s">
        <v>54</v>
      </c>
      <c r="AQ3648" s="147"/>
      <c r="AR3648" s="147"/>
      <c r="AS3648" s="209" t="s">
        <v>68</v>
      </c>
      <c r="AT3648" s="223" t="str">
        <f>MONTH(B3648)&amp;"/"&amp;YEAR(B3648)</f>
        <v>1/2024</v>
      </c>
      <c r="AU3648" s="223">
        <f>WEEKNUM(B3648)-WEEKNUM(EOMONTH(B3648,-1)+1)+1</f>
        <v>1</v>
      </c>
      <c r="AV3648" s="209" t="str">
        <f>MONTH(R3648)&amp;"/"&amp;YEAR(R3648)</f>
        <v>9/2025</v>
      </c>
      <c r="AW3648" s="209">
        <f>WEEKNUM(R3648)-WEEKNUM(EOMONTH(R3648,-1)+1)+1</f>
        <v>4</v>
      </c>
      <c r="AX3648" s="209">
        <f>IF(BB3648="S",IF(Q3648="1. Aceitou o programa",R3648-B3648,0),0)</f>
        <v>0</v>
      </c>
      <c r="AY3648" s="209">
        <f>IF(BB3648="S",IF(AND(S3648&lt;&gt;"",R3648&lt;&gt;""),S3648-R3648,0),0)</f>
        <v>130</v>
      </c>
      <c r="AZ3648" s="209">
        <f>IF(BB3648="S",IF(Q3648="1. Aceitou o programa",IF(OR(X3648="Não se Aplica",X3648=""),IF(OR(W3648="Não se Aplica",W3648=""),0,W3648-V3648),AVERAGE(X3648-W3648,W3648-V3648)),0),0)</f>
        <v>0</v>
      </c>
      <c r="BA3648" s="209">
        <f>IF(BB3648="S",IF(AND(Q3648="1. Aceitou o programa",AH3648="Realizada"),IFERROR(IF(AG3648="",0,AG3648-R3648),0),0),0)</f>
        <v>0</v>
      </c>
      <c r="BB3648" s="209" t="str">
        <f>_xlfn.XLOOKUP(U3648,'Lista Suspensa'!$AA$20:$AA$23,'Lista Suspensa'!$AB$20:$AB$23,"N/A")</f>
        <v>S</v>
      </c>
    </row>
    <row r="3649" spans="1:54" ht="12" customHeight="1">
      <c r="A3649" s="151" t="s">
        <v>121</v>
      </c>
      <c r="B3649" s="152">
        <v>45292</v>
      </c>
      <c r="C3649" s="153" t="s">
        <v>122</v>
      </c>
      <c r="D3649" s="153" t="s">
        <v>167</v>
      </c>
      <c r="E3649" s="244">
        <v>84005327</v>
      </c>
      <c r="F3649" s="144" t="s">
        <v>6665</v>
      </c>
      <c r="G3649" s="230"/>
      <c r="H3649" s="154">
        <v>27496</v>
      </c>
      <c r="I3649" s="153">
        <v>51</v>
      </c>
      <c r="J3649" s="148" t="s">
        <v>58</v>
      </c>
      <c r="K3649" s="153" t="s">
        <v>59</v>
      </c>
      <c r="L3649" s="153"/>
      <c r="M3649" s="153"/>
      <c r="N3649" s="153"/>
      <c r="O3649" s="155">
        <v>11985416367</v>
      </c>
      <c r="P3649" s="156" t="s">
        <v>60</v>
      </c>
      <c r="Q3649" s="157" t="s">
        <v>6294</v>
      </c>
      <c r="R3649" s="158">
        <v>45922</v>
      </c>
      <c r="S3649" s="159">
        <v>46052</v>
      </c>
      <c r="T3649" s="159" t="s">
        <v>62</v>
      </c>
      <c r="U3649" s="159" t="s">
        <v>6152</v>
      </c>
      <c r="V3649" s="154">
        <v>45922</v>
      </c>
      <c r="W3649" s="154"/>
      <c r="X3649" s="154"/>
      <c r="Y3649" s="160"/>
      <c r="Z3649" s="160"/>
      <c r="AA3649" s="153">
        <v>145</v>
      </c>
      <c r="AB3649" s="153">
        <v>1.79</v>
      </c>
      <c r="AC3649" s="182">
        <f t="shared" si="114"/>
        <v>45.254517649261885</v>
      </c>
      <c r="AD3649" s="153" t="str">
        <f t="shared" si="115"/>
        <v>OBESIDADE III</v>
      </c>
      <c r="AE3649" s="207"/>
      <c r="AF3649" s="153"/>
      <c r="AG3649" s="159"/>
      <c r="AH3649" s="153"/>
      <c r="AI3649" s="161"/>
      <c r="AJ3649" s="153"/>
      <c r="AK3649" s="153"/>
      <c r="AL3649" s="207"/>
      <c r="AM3649" s="207"/>
      <c r="AN3649" s="207"/>
      <c r="AO3649" s="207"/>
      <c r="AP3649" s="147" t="s">
        <v>54</v>
      </c>
      <c r="AQ3649" s="147"/>
      <c r="AR3649" s="147"/>
      <c r="AS3649" s="209" t="s">
        <v>68</v>
      </c>
      <c r="AT3649" s="223" t="str">
        <f>MONTH(B3649)&amp;"/"&amp;YEAR(B3649)</f>
        <v>1/2024</v>
      </c>
      <c r="AU3649" s="223">
        <f>WEEKNUM(B3649)-WEEKNUM(EOMONTH(B3649,-1)+1)+1</f>
        <v>1</v>
      </c>
      <c r="AV3649" s="209" t="str">
        <f>MONTH(R3649)&amp;"/"&amp;YEAR(R3649)</f>
        <v>9/2025</v>
      </c>
      <c r="AW3649" s="209">
        <f>WEEKNUM(R3649)-WEEKNUM(EOMONTH(R3649,-1)+1)+1</f>
        <v>4</v>
      </c>
      <c r="AX3649" s="209">
        <f>IF(BB3649="S",IF(Q3649="1. Aceitou o programa",R3649-B3649,0),0)</f>
        <v>0</v>
      </c>
      <c r="AY3649" s="209">
        <f>IF(BB3649="S",IF(AND(S3649&lt;&gt;"",R3649&lt;&gt;""),S3649-R3649,0),0)</f>
        <v>130</v>
      </c>
      <c r="AZ3649" s="209">
        <f>IF(BB3649="S",IF(Q3649="1. Aceitou o programa",IF(OR(X3649="Não se Aplica",X3649=""),IF(OR(W3649="Não se Aplica",W3649=""),0,W3649-V3649),AVERAGE(X3649-W3649,W3649-V3649)),0),0)</f>
        <v>0</v>
      </c>
      <c r="BA3649" s="209">
        <f>IF(BB3649="S",IF(AND(Q3649="1. Aceitou o programa",AH3649="Realizada"),IFERROR(IF(AG3649="",0,AG3649-R3649),0),0),0)</f>
        <v>0</v>
      </c>
      <c r="BB3649" s="209" t="str">
        <f>_xlfn.XLOOKUP(U3649,'Lista Suspensa'!$AA$20:$AA$23,'Lista Suspensa'!$AB$20:$AB$23,"N/A")</f>
        <v>S</v>
      </c>
    </row>
    <row r="3650" spans="1:54" ht="12" customHeight="1">
      <c r="A3650" s="151" t="s">
        <v>121</v>
      </c>
      <c r="B3650" s="152">
        <v>45292</v>
      </c>
      <c r="C3650" s="153" t="s">
        <v>122</v>
      </c>
      <c r="D3650" s="153" t="s">
        <v>175</v>
      </c>
      <c r="E3650" s="244">
        <v>95006165</v>
      </c>
      <c r="F3650" s="144" t="s">
        <v>6666</v>
      </c>
      <c r="G3650" s="230"/>
      <c r="H3650" s="154">
        <v>33954</v>
      </c>
      <c r="I3650" s="153">
        <v>33</v>
      </c>
      <c r="J3650" s="148" t="s">
        <v>58</v>
      </c>
      <c r="K3650" s="153" t="s">
        <v>59</v>
      </c>
      <c r="L3650" s="153"/>
      <c r="M3650" s="153"/>
      <c r="N3650" s="153"/>
      <c r="O3650" s="155">
        <v>11999074297</v>
      </c>
      <c r="P3650" s="156" t="s">
        <v>60</v>
      </c>
      <c r="Q3650" s="157" t="s">
        <v>6294</v>
      </c>
      <c r="R3650" s="158">
        <v>45922</v>
      </c>
      <c r="S3650" s="159">
        <v>46052</v>
      </c>
      <c r="T3650" s="159" t="s">
        <v>62</v>
      </c>
      <c r="U3650" s="159" t="s">
        <v>6152</v>
      </c>
      <c r="V3650" s="154">
        <v>45922</v>
      </c>
      <c r="W3650" s="154"/>
      <c r="X3650" s="154"/>
      <c r="Y3650" s="160"/>
      <c r="Z3650" s="160"/>
      <c r="AA3650" s="153">
        <v>115</v>
      </c>
      <c r="AB3650" s="153">
        <v>1.7</v>
      </c>
      <c r="AC3650" s="182">
        <f t="shared" ref="AC3650:AC3713" si="116">SUM(AA3650/(AB3650^2))</f>
        <v>39.792387543252602</v>
      </c>
      <c r="AD3650" s="153" t="str">
        <f t="shared" ref="AD3650:AD3713" si="117">IF(AC3650&lt;18.5,"ABAIXO DO PESO",
(IF(AC3650&lt;=24.9,"PESO NORMAL",
(IF(AC3650&lt;=29.9,"SOBREPESO",
(IF(AC3650&lt;=34.9,"OBESIDADE I",
(IF(AC3650&lt;=39.9,"OBESIDADE II",
(IF(AC3650&lt;=999,"OBESIDADE III","VAZIO")))))))))))</f>
        <v>OBESIDADE II</v>
      </c>
      <c r="AE3650" s="207"/>
      <c r="AF3650" s="153"/>
      <c r="AG3650" s="159"/>
      <c r="AH3650" s="153"/>
      <c r="AI3650" s="161"/>
      <c r="AJ3650" s="153"/>
      <c r="AK3650" s="153"/>
      <c r="AL3650" s="207"/>
      <c r="AM3650" s="207"/>
      <c r="AN3650" s="207"/>
      <c r="AO3650" s="207"/>
      <c r="AP3650" s="147" t="s">
        <v>54</v>
      </c>
      <c r="AQ3650" s="147"/>
      <c r="AR3650" s="147"/>
      <c r="AS3650" s="209" t="s">
        <v>68</v>
      </c>
      <c r="AT3650" s="223" t="str">
        <f>MONTH(B3650)&amp;"/"&amp;YEAR(B3650)</f>
        <v>1/2024</v>
      </c>
      <c r="AU3650" s="223">
        <f>WEEKNUM(B3650)-WEEKNUM(EOMONTH(B3650,-1)+1)+1</f>
        <v>1</v>
      </c>
      <c r="AV3650" s="209" t="str">
        <f>MONTH(R3650)&amp;"/"&amp;YEAR(R3650)</f>
        <v>9/2025</v>
      </c>
      <c r="AW3650" s="209">
        <f>WEEKNUM(R3650)-WEEKNUM(EOMONTH(R3650,-1)+1)+1</f>
        <v>4</v>
      </c>
      <c r="AX3650" s="209">
        <f>IF(BB3650="S",IF(Q3650="1. Aceitou o programa",R3650-B3650,0),0)</f>
        <v>0</v>
      </c>
      <c r="AY3650" s="209">
        <f>IF(BB3650="S",IF(AND(S3650&lt;&gt;"",R3650&lt;&gt;""),S3650-R3650,0),0)</f>
        <v>130</v>
      </c>
      <c r="AZ3650" s="209">
        <f>IF(BB3650="S",IF(Q3650="1. Aceitou o programa",IF(OR(X3650="Não se Aplica",X3650=""),IF(OR(W3650="Não se Aplica",W3650=""),0,W3650-V3650),AVERAGE(X3650-W3650,W3650-V3650)),0),0)</f>
        <v>0</v>
      </c>
      <c r="BA3650" s="209">
        <f>IF(BB3650="S",IF(AND(Q3650="1. Aceitou o programa",AH3650="Realizada"),IFERROR(IF(AG3650="",0,AG3650-R3650),0),0),0)</f>
        <v>0</v>
      </c>
      <c r="BB3650" s="209" t="str">
        <f>_xlfn.XLOOKUP(U3650,'Lista Suspensa'!$AA$20:$AA$23,'Lista Suspensa'!$AB$20:$AB$23,"N/A")</f>
        <v>S</v>
      </c>
    </row>
    <row r="3651" spans="1:54" ht="12" customHeight="1">
      <c r="A3651" s="151" t="s">
        <v>121</v>
      </c>
      <c r="B3651" s="152">
        <v>45292</v>
      </c>
      <c r="C3651" s="153" t="s">
        <v>122</v>
      </c>
      <c r="D3651" s="153" t="s">
        <v>167</v>
      </c>
      <c r="E3651" s="244">
        <v>72914583</v>
      </c>
      <c r="F3651" s="144" t="s">
        <v>6667</v>
      </c>
      <c r="G3651" s="230"/>
      <c r="H3651" s="154">
        <v>27362</v>
      </c>
      <c r="I3651" s="153">
        <v>51</v>
      </c>
      <c r="J3651" s="148" t="s">
        <v>70</v>
      </c>
      <c r="K3651" s="153"/>
      <c r="L3651" s="153"/>
      <c r="M3651" s="153"/>
      <c r="N3651" s="153"/>
      <c r="O3651" s="155">
        <v>11995920541</v>
      </c>
      <c r="P3651" s="156" t="s">
        <v>60</v>
      </c>
      <c r="Q3651" s="157" t="s">
        <v>6294</v>
      </c>
      <c r="R3651" s="158">
        <v>45922</v>
      </c>
      <c r="S3651" s="159">
        <v>46052</v>
      </c>
      <c r="T3651" s="159" t="s">
        <v>62</v>
      </c>
      <c r="U3651" s="159" t="s">
        <v>6152</v>
      </c>
      <c r="V3651" s="154">
        <v>45922</v>
      </c>
      <c r="W3651" s="154"/>
      <c r="X3651" s="154"/>
      <c r="Y3651" s="160"/>
      <c r="Z3651" s="160"/>
      <c r="AA3651" s="153">
        <v>105</v>
      </c>
      <c r="AB3651" s="153">
        <v>1.62</v>
      </c>
      <c r="AC3651" s="182">
        <f t="shared" si="116"/>
        <v>40.009144947416544</v>
      </c>
      <c r="AD3651" s="153" t="str">
        <f t="shared" si="117"/>
        <v>OBESIDADE III</v>
      </c>
      <c r="AE3651" s="207"/>
      <c r="AF3651" s="153"/>
      <c r="AG3651" s="159"/>
      <c r="AH3651" s="153"/>
      <c r="AI3651" s="161"/>
      <c r="AJ3651" s="153"/>
      <c r="AK3651" s="153"/>
      <c r="AL3651" s="207"/>
      <c r="AM3651" s="207"/>
      <c r="AN3651" s="207"/>
      <c r="AO3651" s="207"/>
      <c r="AP3651" s="147" t="s">
        <v>54</v>
      </c>
      <c r="AQ3651" s="147"/>
      <c r="AR3651" s="147"/>
      <c r="AS3651" s="209" t="s">
        <v>68</v>
      </c>
      <c r="AT3651" s="223" t="str">
        <f>MONTH(B3651)&amp;"/"&amp;YEAR(B3651)</f>
        <v>1/2024</v>
      </c>
      <c r="AU3651" s="223">
        <f>WEEKNUM(B3651)-WEEKNUM(EOMONTH(B3651,-1)+1)+1</f>
        <v>1</v>
      </c>
      <c r="AV3651" s="209" t="str">
        <f>MONTH(R3651)&amp;"/"&amp;YEAR(R3651)</f>
        <v>9/2025</v>
      </c>
      <c r="AW3651" s="209">
        <f>WEEKNUM(R3651)-WEEKNUM(EOMONTH(R3651,-1)+1)+1</f>
        <v>4</v>
      </c>
      <c r="AX3651" s="209">
        <f>IF(BB3651="S",IF(Q3651="1. Aceitou o programa",R3651-B3651,0),0)</f>
        <v>0</v>
      </c>
      <c r="AY3651" s="209">
        <f>IF(BB3651="S",IF(AND(S3651&lt;&gt;"",R3651&lt;&gt;""),S3651-R3651,0),0)</f>
        <v>130</v>
      </c>
      <c r="AZ3651" s="209">
        <f>IF(BB3651="S",IF(Q3651="1. Aceitou o programa",IF(OR(X3651="Não se Aplica",X3651=""),IF(OR(W3651="Não se Aplica",W3651=""),0,W3651-V3651),AVERAGE(X3651-W3651,W3651-V3651)),0),0)</f>
        <v>0</v>
      </c>
      <c r="BA3651" s="209">
        <f>IF(BB3651="S",IF(AND(Q3651="1. Aceitou o programa",AH3651="Realizada"),IFERROR(IF(AG3651="",0,AG3651-R3651),0),0),0)</f>
        <v>0</v>
      </c>
      <c r="BB3651" s="209" t="str">
        <f>_xlfn.XLOOKUP(U3651,'Lista Suspensa'!$AA$20:$AA$23,'Lista Suspensa'!$AB$20:$AB$23,"N/A")</f>
        <v>S</v>
      </c>
    </row>
    <row r="3652" spans="1:54" ht="12" customHeight="1">
      <c r="A3652" s="151" t="s">
        <v>121</v>
      </c>
      <c r="B3652" s="152">
        <v>45292</v>
      </c>
      <c r="C3652" s="153" t="s">
        <v>122</v>
      </c>
      <c r="D3652" s="153" t="s">
        <v>274</v>
      </c>
      <c r="E3652" s="244">
        <v>89743257</v>
      </c>
      <c r="F3652" s="144" t="s">
        <v>6668</v>
      </c>
      <c r="G3652" s="230"/>
      <c r="H3652" s="154">
        <v>35243</v>
      </c>
      <c r="I3652" s="153">
        <v>29</v>
      </c>
      <c r="J3652" s="148" t="s">
        <v>70</v>
      </c>
      <c r="K3652" s="153"/>
      <c r="L3652" s="153"/>
      <c r="M3652" s="153"/>
      <c r="N3652" s="153"/>
      <c r="O3652" s="155" t="s">
        <v>6669</v>
      </c>
      <c r="P3652" s="156" t="s">
        <v>60</v>
      </c>
      <c r="Q3652" s="157" t="s">
        <v>6294</v>
      </c>
      <c r="R3652" s="158">
        <v>45922</v>
      </c>
      <c r="S3652" s="159">
        <v>46052</v>
      </c>
      <c r="T3652" s="159" t="s">
        <v>62</v>
      </c>
      <c r="U3652" s="159" t="s">
        <v>6152</v>
      </c>
      <c r="V3652" s="154">
        <v>45922</v>
      </c>
      <c r="W3652" s="154"/>
      <c r="X3652" s="154"/>
      <c r="Y3652" s="160"/>
      <c r="Z3652" s="160"/>
      <c r="AA3652" s="153">
        <v>117</v>
      </c>
      <c r="AB3652" s="153">
        <v>1.69</v>
      </c>
      <c r="AC3652" s="182">
        <f t="shared" si="116"/>
        <v>40.964952207555761</v>
      </c>
      <c r="AD3652" s="153" t="str">
        <f t="shared" si="117"/>
        <v>OBESIDADE III</v>
      </c>
      <c r="AE3652" s="207"/>
      <c r="AF3652" s="153"/>
      <c r="AG3652" s="159"/>
      <c r="AH3652" s="153"/>
      <c r="AI3652" s="161"/>
      <c r="AJ3652" s="153"/>
      <c r="AK3652" s="153"/>
      <c r="AL3652" s="207"/>
      <c r="AM3652" s="207"/>
      <c r="AN3652" s="207"/>
      <c r="AO3652" s="207"/>
      <c r="AP3652" s="147" t="s">
        <v>54</v>
      </c>
      <c r="AQ3652" s="147"/>
      <c r="AR3652" s="147"/>
      <c r="AS3652" s="209" t="s">
        <v>68</v>
      </c>
      <c r="AT3652" s="223" t="str">
        <f>MONTH(B3652)&amp;"/"&amp;YEAR(B3652)</f>
        <v>1/2024</v>
      </c>
      <c r="AU3652" s="223">
        <f>WEEKNUM(B3652)-WEEKNUM(EOMONTH(B3652,-1)+1)+1</f>
        <v>1</v>
      </c>
      <c r="AV3652" s="209" t="str">
        <f>MONTH(R3652)&amp;"/"&amp;YEAR(R3652)</f>
        <v>9/2025</v>
      </c>
      <c r="AW3652" s="209">
        <f>WEEKNUM(R3652)-WEEKNUM(EOMONTH(R3652,-1)+1)+1</f>
        <v>4</v>
      </c>
      <c r="AX3652" s="209">
        <f>IF(BB3652="S",IF(Q3652="1. Aceitou o programa",R3652-B3652,0),0)</f>
        <v>0</v>
      </c>
      <c r="AY3652" s="209">
        <f>IF(BB3652="S",IF(AND(S3652&lt;&gt;"",R3652&lt;&gt;""),S3652-R3652,0),0)</f>
        <v>130</v>
      </c>
      <c r="AZ3652" s="209">
        <f>IF(BB3652="S",IF(Q3652="1. Aceitou o programa",IF(OR(X3652="Não se Aplica",X3652=""),IF(OR(W3652="Não se Aplica",W3652=""),0,W3652-V3652),AVERAGE(X3652-W3652,W3652-V3652)),0),0)</f>
        <v>0</v>
      </c>
      <c r="BA3652" s="209">
        <f>IF(BB3652="S",IF(AND(Q3652="1. Aceitou o programa",AH3652="Realizada"),IFERROR(IF(AG3652="",0,AG3652-R3652),0),0),0)</f>
        <v>0</v>
      </c>
      <c r="BB3652" s="209" t="str">
        <f>_xlfn.XLOOKUP(U3652,'Lista Suspensa'!$AA$20:$AA$23,'Lista Suspensa'!$AB$20:$AB$23,"N/A")</f>
        <v>S</v>
      </c>
    </row>
    <row r="3653" spans="1:54" ht="12" customHeight="1">
      <c r="A3653" s="151" t="s">
        <v>121</v>
      </c>
      <c r="B3653" s="152">
        <v>45292</v>
      </c>
      <c r="C3653" s="153" t="s">
        <v>122</v>
      </c>
      <c r="D3653" s="153" t="s">
        <v>56</v>
      </c>
      <c r="E3653" s="244">
        <v>93837407</v>
      </c>
      <c r="F3653" s="144" t="s">
        <v>6670</v>
      </c>
      <c r="G3653" s="230"/>
      <c r="H3653" s="154">
        <v>30942</v>
      </c>
      <c r="I3653" s="153">
        <v>41</v>
      </c>
      <c r="J3653" s="148" t="s">
        <v>70</v>
      </c>
      <c r="K3653" s="153" t="s">
        <v>4894</v>
      </c>
      <c r="L3653" s="153"/>
      <c r="M3653" s="153"/>
      <c r="N3653" s="153"/>
      <c r="O3653" s="155" t="s">
        <v>6671</v>
      </c>
      <c r="P3653" s="156" t="s">
        <v>60</v>
      </c>
      <c r="Q3653" s="157" t="s">
        <v>6294</v>
      </c>
      <c r="R3653" s="158">
        <v>45919</v>
      </c>
      <c r="S3653" s="159">
        <v>46052</v>
      </c>
      <c r="T3653" s="159" t="s">
        <v>62</v>
      </c>
      <c r="U3653" s="159" t="s">
        <v>6152</v>
      </c>
      <c r="V3653" s="154">
        <v>45919</v>
      </c>
      <c r="W3653" s="154"/>
      <c r="X3653" s="154"/>
      <c r="Y3653" s="160"/>
      <c r="Z3653" s="160"/>
      <c r="AA3653" s="153">
        <v>89</v>
      </c>
      <c r="AB3653" s="153">
        <v>1.65</v>
      </c>
      <c r="AC3653" s="182">
        <f t="shared" si="116"/>
        <v>32.690541781450875</v>
      </c>
      <c r="AD3653" s="153" t="str">
        <f t="shared" si="117"/>
        <v>OBESIDADE I</v>
      </c>
      <c r="AE3653" s="207" t="s">
        <v>135</v>
      </c>
      <c r="AF3653" s="153" t="s">
        <v>130</v>
      </c>
      <c r="AG3653" s="159"/>
      <c r="AH3653" s="153"/>
      <c r="AI3653" s="161"/>
      <c r="AJ3653" s="153"/>
      <c r="AK3653" s="153"/>
      <c r="AL3653" s="207"/>
      <c r="AM3653" s="207"/>
      <c r="AN3653" s="207"/>
      <c r="AO3653" s="207"/>
      <c r="AP3653" s="147" t="s">
        <v>54</v>
      </c>
      <c r="AQ3653" s="147"/>
      <c r="AR3653" s="147"/>
      <c r="AS3653" s="209" t="s">
        <v>68</v>
      </c>
      <c r="AT3653" s="223" t="str">
        <f>MONTH(B3653)&amp;"/"&amp;YEAR(B3653)</f>
        <v>1/2024</v>
      </c>
      <c r="AU3653" s="223">
        <f>WEEKNUM(B3653)-WEEKNUM(EOMONTH(B3653,-1)+1)+1</f>
        <v>1</v>
      </c>
      <c r="AV3653" s="209" t="str">
        <f>MONTH(R3653)&amp;"/"&amp;YEAR(R3653)</f>
        <v>9/2025</v>
      </c>
      <c r="AW3653" s="209">
        <f>WEEKNUM(R3653)-WEEKNUM(EOMONTH(R3653,-1)+1)+1</f>
        <v>3</v>
      </c>
      <c r="AX3653" s="209">
        <f>IF(BB3653="S",IF(Q3653="1. Aceitou o programa",R3653-B3653,0),0)</f>
        <v>0</v>
      </c>
      <c r="AY3653" s="209">
        <f>IF(BB3653="S",IF(AND(S3653&lt;&gt;"",R3653&lt;&gt;""),S3653-R3653,0),0)</f>
        <v>133</v>
      </c>
      <c r="AZ3653" s="209">
        <f>IF(BB3653="S",IF(Q3653="1. Aceitou o programa",IF(OR(X3653="Não se Aplica",X3653=""),IF(OR(W3653="Não se Aplica",W3653=""),0,W3653-V3653),AVERAGE(X3653-W3653,W3653-V3653)),0),0)</f>
        <v>0</v>
      </c>
      <c r="BA3653" s="209">
        <f>IF(BB3653="S",IF(AND(Q3653="1. Aceitou o programa",AH3653="Realizada"),IFERROR(IF(AG3653="",0,AG3653-R3653),0),0),0)</f>
        <v>0</v>
      </c>
      <c r="BB3653" s="209" t="str">
        <f>_xlfn.XLOOKUP(U3653,'Lista Suspensa'!$AA$20:$AA$23,'Lista Suspensa'!$AB$20:$AB$23,"N/A")</f>
        <v>S</v>
      </c>
    </row>
    <row r="3654" spans="1:54" ht="12" customHeight="1">
      <c r="A3654" s="151" t="s">
        <v>121</v>
      </c>
      <c r="B3654" s="152">
        <v>45292</v>
      </c>
      <c r="C3654" s="153" t="s">
        <v>122</v>
      </c>
      <c r="D3654" s="153" t="s">
        <v>56</v>
      </c>
      <c r="E3654" s="244">
        <v>89413625</v>
      </c>
      <c r="F3654" s="144" t="s">
        <v>6672</v>
      </c>
      <c r="G3654" s="230"/>
      <c r="H3654" s="154">
        <v>26752</v>
      </c>
      <c r="I3654" s="153">
        <v>53</v>
      </c>
      <c r="J3654" s="148" t="s">
        <v>70</v>
      </c>
      <c r="K3654" s="153" t="s">
        <v>988</v>
      </c>
      <c r="L3654" s="153"/>
      <c r="M3654" s="153"/>
      <c r="N3654" s="153"/>
      <c r="O3654" s="155" t="s">
        <v>6673</v>
      </c>
      <c r="P3654" s="156" t="s">
        <v>60</v>
      </c>
      <c r="Q3654" s="157" t="s">
        <v>6294</v>
      </c>
      <c r="R3654" s="158">
        <v>45919</v>
      </c>
      <c r="S3654" s="159">
        <v>46052</v>
      </c>
      <c r="T3654" s="159" t="s">
        <v>62</v>
      </c>
      <c r="U3654" s="159" t="s">
        <v>6152</v>
      </c>
      <c r="V3654" s="154">
        <v>45919</v>
      </c>
      <c r="W3654" s="154"/>
      <c r="X3654" s="154"/>
      <c r="Y3654" s="160"/>
      <c r="Z3654" s="160"/>
      <c r="AA3654" s="153">
        <v>86</v>
      </c>
      <c r="AB3654" s="153">
        <v>1.58</v>
      </c>
      <c r="AC3654" s="182">
        <f t="shared" si="116"/>
        <v>34.449607434705975</v>
      </c>
      <c r="AD3654" s="153" t="str">
        <f t="shared" si="117"/>
        <v>OBESIDADE I</v>
      </c>
      <c r="AE3654" s="207" t="s">
        <v>135</v>
      </c>
      <c r="AF3654" s="153" t="s">
        <v>130</v>
      </c>
      <c r="AG3654" s="159"/>
      <c r="AH3654" s="153"/>
      <c r="AI3654" s="161"/>
      <c r="AJ3654" s="153"/>
      <c r="AK3654" s="153"/>
      <c r="AL3654" s="207"/>
      <c r="AM3654" s="207"/>
      <c r="AN3654" s="207"/>
      <c r="AO3654" s="207"/>
      <c r="AP3654" s="147" t="s">
        <v>54</v>
      </c>
      <c r="AQ3654" s="147"/>
      <c r="AR3654" s="147"/>
      <c r="AS3654" s="209" t="s">
        <v>68</v>
      </c>
      <c r="AT3654" s="223" t="str">
        <f>MONTH(B3654)&amp;"/"&amp;YEAR(B3654)</f>
        <v>1/2024</v>
      </c>
      <c r="AU3654" s="223">
        <f>WEEKNUM(B3654)-WEEKNUM(EOMONTH(B3654,-1)+1)+1</f>
        <v>1</v>
      </c>
      <c r="AV3654" s="209" t="str">
        <f>MONTH(R3654)&amp;"/"&amp;YEAR(R3654)</f>
        <v>9/2025</v>
      </c>
      <c r="AW3654" s="209">
        <f>WEEKNUM(R3654)-WEEKNUM(EOMONTH(R3654,-1)+1)+1</f>
        <v>3</v>
      </c>
      <c r="AX3654" s="209">
        <f>IF(BB3654="S",IF(Q3654="1. Aceitou o programa",R3654-B3654,0),0)</f>
        <v>0</v>
      </c>
      <c r="AY3654" s="209">
        <f>IF(BB3654="S",IF(AND(S3654&lt;&gt;"",R3654&lt;&gt;""),S3654-R3654,0),0)</f>
        <v>133</v>
      </c>
      <c r="AZ3654" s="209">
        <f>IF(BB3654="S",IF(Q3654="1. Aceitou o programa",IF(OR(X3654="Não se Aplica",X3654=""),IF(OR(W3654="Não se Aplica",W3654=""),0,W3654-V3654),AVERAGE(X3654-W3654,W3654-V3654)),0),0)</f>
        <v>0</v>
      </c>
      <c r="BA3654" s="209">
        <f>IF(BB3654="S",IF(AND(Q3654="1. Aceitou o programa",AH3654="Realizada"),IFERROR(IF(AG3654="",0,AG3654-R3654),0),0),0)</f>
        <v>0</v>
      </c>
      <c r="BB3654" s="209" t="str">
        <f>_xlfn.XLOOKUP(U3654,'Lista Suspensa'!$AA$20:$AA$23,'Lista Suspensa'!$AB$20:$AB$23,"N/A")</f>
        <v>S</v>
      </c>
    </row>
    <row r="3655" spans="1:54" ht="12" customHeight="1">
      <c r="A3655" s="151" t="s">
        <v>121</v>
      </c>
      <c r="B3655" s="152">
        <v>45292</v>
      </c>
      <c r="C3655" s="153" t="s">
        <v>122</v>
      </c>
      <c r="D3655" s="153" t="s">
        <v>56</v>
      </c>
      <c r="E3655" s="244">
        <v>94693933</v>
      </c>
      <c r="F3655" s="144" t="s">
        <v>6674</v>
      </c>
      <c r="G3655" s="230"/>
      <c r="H3655" s="154">
        <v>27671</v>
      </c>
      <c r="I3655" s="153">
        <v>50</v>
      </c>
      <c r="J3655" s="148" t="s">
        <v>70</v>
      </c>
      <c r="K3655" s="153" t="s">
        <v>59</v>
      </c>
      <c r="L3655" s="153"/>
      <c r="M3655" s="153"/>
      <c r="N3655" s="153"/>
      <c r="O3655" s="155" t="s">
        <v>6675</v>
      </c>
      <c r="P3655" s="156" t="s">
        <v>60</v>
      </c>
      <c r="Q3655" s="157" t="s">
        <v>6294</v>
      </c>
      <c r="R3655" s="158">
        <v>45919</v>
      </c>
      <c r="S3655" s="159">
        <v>46052</v>
      </c>
      <c r="T3655" s="159" t="s">
        <v>62</v>
      </c>
      <c r="U3655" s="159" t="s">
        <v>6152</v>
      </c>
      <c r="V3655" s="154">
        <v>45919</v>
      </c>
      <c r="W3655" s="154"/>
      <c r="X3655" s="154"/>
      <c r="Y3655" s="160"/>
      <c r="Z3655" s="160" t="s">
        <v>128</v>
      </c>
      <c r="AA3655" s="153">
        <v>93</v>
      </c>
      <c r="AB3655" s="153">
        <v>1.55</v>
      </c>
      <c r="AC3655" s="182">
        <f t="shared" si="116"/>
        <v>38.709677419354833</v>
      </c>
      <c r="AD3655" s="153" t="str">
        <f t="shared" si="117"/>
        <v>OBESIDADE II</v>
      </c>
      <c r="AE3655" s="207" t="s">
        <v>135</v>
      </c>
      <c r="AF3655" s="153" t="s">
        <v>130</v>
      </c>
      <c r="AG3655" s="159"/>
      <c r="AH3655" s="153"/>
      <c r="AI3655" s="161"/>
      <c r="AJ3655" s="153"/>
      <c r="AK3655" s="153"/>
      <c r="AL3655" s="207"/>
      <c r="AM3655" s="207"/>
      <c r="AN3655" s="207"/>
      <c r="AO3655" s="207"/>
      <c r="AP3655" s="147" t="s">
        <v>54</v>
      </c>
      <c r="AQ3655" s="147"/>
      <c r="AR3655" s="147"/>
      <c r="AS3655" s="209" t="s">
        <v>68</v>
      </c>
      <c r="AT3655" s="223" t="str">
        <f>MONTH(B3655)&amp;"/"&amp;YEAR(B3655)</f>
        <v>1/2024</v>
      </c>
      <c r="AU3655" s="223">
        <f>WEEKNUM(B3655)-WEEKNUM(EOMONTH(B3655,-1)+1)+1</f>
        <v>1</v>
      </c>
      <c r="AV3655" s="209" t="str">
        <f>MONTH(R3655)&amp;"/"&amp;YEAR(R3655)</f>
        <v>9/2025</v>
      </c>
      <c r="AW3655" s="209">
        <f>WEEKNUM(R3655)-WEEKNUM(EOMONTH(R3655,-1)+1)+1</f>
        <v>3</v>
      </c>
      <c r="AX3655" s="209">
        <f>IF(BB3655="S",IF(Q3655="1. Aceitou o programa",R3655-B3655,0),0)</f>
        <v>0</v>
      </c>
      <c r="AY3655" s="209">
        <f>IF(BB3655="S",IF(AND(S3655&lt;&gt;"",R3655&lt;&gt;""),S3655-R3655,0),0)</f>
        <v>133</v>
      </c>
      <c r="AZ3655" s="209">
        <f>IF(BB3655="S",IF(Q3655="1. Aceitou o programa",IF(OR(X3655="Não se Aplica",X3655=""),IF(OR(W3655="Não se Aplica",W3655=""),0,W3655-V3655),AVERAGE(X3655-W3655,W3655-V3655)),0),0)</f>
        <v>0</v>
      </c>
      <c r="BA3655" s="209">
        <f>IF(BB3655="S",IF(AND(Q3655="1. Aceitou o programa",AH3655="Realizada"),IFERROR(IF(AG3655="",0,AG3655-R3655),0),0),0)</f>
        <v>0</v>
      </c>
      <c r="BB3655" s="209" t="str">
        <f>_xlfn.XLOOKUP(U3655,'Lista Suspensa'!$AA$20:$AA$23,'Lista Suspensa'!$AB$20:$AB$23,"N/A")</f>
        <v>S</v>
      </c>
    </row>
    <row r="3656" spans="1:54" ht="12" customHeight="1">
      <c r="A3656" s="151" t="s">
        <v>121</v>
      </c>
      <c r="B3656" s="152">
        <v>45292</v>
      </c>
      <c r="C3656" s="153" t="s">
        <v>122</v>
      </c>
      <c r="D3656" s="153" t="s">
        <v>56</v>
      </c>
      <c r="E3656" s="244">
        <v>78382653</v>
      </c>
      <c r="F3656" s="144" t="s">
        <v>6676</v>
      </c>
      <c r="G3656" s="230"/>
      <c r="H3656" s="154">
        <v>28045</v>
      </c>
      <c r="I3656" s="153">
        <v>49</v>
      </c>
      <c r="J3656" s="148" t="s">
        <v>70</v>
      </c>
      <c r="K3656" s="153"/>
      <c r="L3656" s="153"/>
      <c r="M3656" s="153"/>
      <c r="N3656" s="153"/>
      <c r="O3656" s="155" t="s">
        <v>6677</v>
      </c>
      <c r="P3656" s="156" t="s">
        <v>60</v>
      </c>
      <c r="Q3656" s="157" t="s">
        <v>6294</v>
      </c>
      <c r="R3656" s="158">
        <v>45919</v>
      </c>
      <c r="S3656" s="159">
        <v>46052</v>
      </c>
      <c r="T3656" s="159" t="s">
        <v>62</v>
      </c>
      <c r="U3656" s="159" t="s">
        <v>6152</v>
      </c>
      <c r="V3656" s="154">
        <v>45919</v>
      </c>
      <c r="W3656" s="154"/>
      <c r="X3656" s="154"/>
      <c r="Y3656" s="160"/>
      <c r="Z3656" s="160"/>
      <c r="AA3656" s="153">
        <v>89</v>
      </c>
      <c r="AB3656" s="153">
        <v>1.55</v>
      </c>
      <c r="AC3656" s="182">
        <f t="shared" si="116"/>
        <v>37.044745057232042</v>
      </c>
      <c r="AD3656" s="153" t="str">
        <f t="shared" si="117"/>
        <v>OBESIDADE II</v>
      </c>
      <c r="AE3656" s="207" t="s">
        <v>135</v>
      </c>
      <c r="AF3656" s="153" t="s">
        <v>130</v>
      </c>
      <c r="AG3656" s="159"/>
      <c r="AH3656" s="153"/>
      <c r="AI3656" s="161"/>
      <c r="AJ3656" s="153"/>
      <c r="AK3656" s="153"/>
      <c r="AL3656" s="207"/>
      <c r="AM3656" s="207"/>
      <c r="AN3656" s="207"/>
      <c r="AO3656" s="207"/>
      <c r="AP3656" s="147" t="s">
        <v>54</v>
      </c>
      <c r="AQ3656" s="147"/>
      <c r="AR3656" s="147"/>
      <c r="AS3656" s="209" t="s">
        <v>68</v>
      </c>
      <c r="AT3656" s="223" t="str">
        <f>MONTH(B3656)&amp;"/"&amp;YEAR(B3656)</f>
        <v>1/2024</v>
      </c>
      <c r="AU3656" s="223">
        <f>WEEKNUM(B3656)-WEEKNUM(EOMONTH(B3656,-1)+1)+1</f>
        <v>1</v>
      </c>
      <c r="AV3656" s="209" t="str">
        <f>MONTH(R3656)&amp;"/"&amp;YEAR(R3656)</f>
        <v>9/2025</v>
      </c>
      <c r="AW3656" s="209">
        <f>WEEKNUM(R3656)-WEEKNUM(EOMONTH(R3656,-1)+1)+1</f>
        <v>3</v>
      </c>
      <c r="AX3656" s="209">
        <f>IF(BB3656="S",IF(Q3656="1. Aceitou o programa",R3656-B3656,0),0)</f>
        <v>0</v>
      </c>
      <c r="AY3656" s="209">
        <f>IF(BB3656="S",IF(AND(S3656&lt;&gt;"",R3656&lt;&gt;""),S3656-R3656,0),0)</f>
        <v>133</v>
      </c>
      <c r="AZ3656" s="209">
        <f>IF(BB3656="S",IF(Q3656="1. Aceitou o programa",IF(OR(X3656="Não se Aplica",X3656=""),IF(OR(W3656="Não se Aplica",W3656=""),0,W3656-V3656),AVERAGE(X3656-W3656,W3656-V3656)),0),0)</f>
        <v>0</v>
      </c>
      <c r="BA3656" s="209">
        <f>IF(BB3656="S",IF(AND(Q3656="1. Aceitou o programa",AH3656="Realizada"),IFERROR(IF(AG3656="",0,AG3656-R3656),0),0),0)</f>
        <v>0</v>
      </c>
      <c r="BB3656" s="209" t="str">
        <f>_xlfn.XLOOKUP(U3656,'Lista Suspensa'!$AA$20:$AA$23,'Lista Suspensa'!$AB$20:$AB$23,"N/A")</f>
        <v>S</v>
      </c>
    </row>
    <row r="3657" spans="1:54" ht="12" customHeight="1">
      <c r="A3657" s="151" t="s">
        <v>121</v>
      </c>
      <c r="B3657" s="152">
        <v>45292</v>
      </c>
      <c r="C3657" s="153" t="s">
        <v>122</v>
      </c>
      <c r="D3657" s="153" t="s">
        <v>167</v>
      </c>
      <c r="E3657" s="244">
        <v>78388791</v>
      </c>
      <c r="F3657" s="144" t="s">
        <v>6678</v>
      </c>
      <c r="G3657" s="230"/>
      <c r="H3657" s="154">
        <v>29180</v>
      </c>
      <c r="I3657" s="153">
        <v>46</v>
      </c>
      <c r="J3657" s="148" t="s">
        <v>70</v>
      </c>
      <c r="K3657" s="153"/>
      <c r="L3657" s="153"/>
      <c r="M3657" s="153"/>
      <c r="N3657" s="153"/>
      <c r="O3657" s="155">
        <v>11973637435</v>
      </c>
      <c r="P3657" s="156" t="s">
        <v>60</v>
      </c>
      <c r="Q3657" s="157" t="s">
        <v>6294</v>
      </c>
      <c r="R3657" s="158">
        <v>45919</v>
      </c>
      <c r="S3657" s="159">
        <v>46052</v>
      </c>
      <c r="T3657" s="159" t="s">
        <v>62</v>
      </c>
      <c r="U3657" s="159" t="s">
        <v>6152</v>
      </c>
      <c r="V3657" s="154">
        <v>45919</v>
      </c>
      <c r="W3657" s="154"/>
      <c r="X3657" s="154"/>
      <c r="Y3657" s="160"/>
      <c r="Z3657" s="160"/>
      <c r="AA3657" s="153">
        <v>95</v>
      </c>
      <c r="AB3657" s="153">
        <v>1.7</v>
      </c>
      <c r="AC3657" s="182">
        <f t="shared" si="116"/>
        <v>32.871972318339104</v>
      </c>
      <c r="AD3657" s="153" t="str">
        <f t="shared" si="117"/>
        <v>OBESIDADE I</v>
      </c>
      <c r="AE3657" s="207"/>
      <c r="AF3657" s="153"/>
      <c r="AG3657" s="159"/>
      <c r="AH3657" s="153"/>
      <c r="AI3657" s="161"/>
      <c r="AJ3657" s="153"/>
      <c r="AK3657" s="153"/>
      <c r="AL3657" s="207"/>
      <c r="AM3657" s="207"/>
      <c r="AN3657" s="207"/>
      <c r="AO3657" s="207"/>
      <c r="AP3657" s="147" t="s">
        <v>54</v>
      </c>
      <c r="AQ3657" s="147"/>
      <c r="AR3657" s="147"/>
      <c r="AS3657" s="209" t="s">
        <v>68</v>
      </c>
      <c r="AT3657" s="223" t="str">
        <f>MONTH(B3657)&amp;"/"&amp;YEAR(B3657)</f>
        <v>1/2024</v>
      </c>
      <c r="AU3657" s="223">
        <f>WEEKNUM(B3657)-WEEKNUM(EOMONTH(B3657,-1)+1)+1</f>
        <v>1</v>
      </c>
      <c r="AV3657" s="209" t="str">
        <f>MONTH(R3657)&amp;"/"&amp;YEAR(R3657)</f>
        <v>9/2025</v>
      </c>
      <c r="AW3657" s="209">
        <f>WEEKNUM(R3657)-WEEKNUM(EOMONTH(R3657,-1)+1)+1</f>
        <v>3</v>
      </c>
      <c r="AX3657" s="209">
        <f>IF(BB3657="S",IF(Q3657="1. Aceitou o programa",R3657-B3657,0),0)</f>
        <v>0</v>
      </c>
      <c r="AY3657" s="209">
        <f>IF(BB3657="S",IF(AND(S3657&lt;&gt;"",R3657&lt;&gt;""),S3657-R3657,0),0)</f>
        <v>133</v>
      </c>
      <c r="AZ3657" s="209">
        <f>IF(BB3657="S",IF(Q3657="1. Aceitou o programa",IF(OR(X3657="Não se Aplica",X3657=""),IF(OR(W3657="Não se Aplica",W3657=""),0,W3657-V3657),AVERAGE(X3657-W3657,W3657-V3657)),0),0)</f>
        <v>0</v>
      </c>
      <c r="BA3657" s="209">
        <f>IF(BB3657="S",IF(AND(Q3657="1. Aceitou o programa",AH3657="Realizada"),IFERROR(IF(AG3657="",0,AG3657-R3657),0),0),0)</f>
        <v>0</v>
      </c>
      <c r="BB3657" s="209" t="str">
        <f>_xlfn.XLOOKUP(U3657,'Lista Suspensa'!$AA$20:$AA$23,'Lista Suspensa'!$AB$20:$AB$23,"N/A")</f>
        <v>S</v>
      </c>
    </row>
    <row r="3658" spans="1:54" ht="12" customHeight="1">
      <c r="A3658" s="151" t="s">
        <v>121</v>
      </c>
      <c r="B3658" s="152">
        <v>45292</v>
      </c>
      <c r="C3658" s="153" t="s">
        <v>122</v>
      </c>
      <c r="D3658" s="153" t="s">
        <v>56</v>
      </c>
      <c r="E3658" s="244">
        <v>89903144</v>
      </c>
      <c r="F3658" s="144" t="s">
        <v>6679</v>
      </c>
      <c r="G3658" s="230"/>
      <c r="H3658" s="154">
        <v>33310</v>
      </c>
      <c r="I3658" s="153">
        <v>35</v>
      </c>
      <c r="J3658" s="148" t="s">
        <v>70</v>
      </c>
      <c r="K3658" s="153"/>
      <c r="L3658" s="153"/>
      <c r="M3658" s="153"/>
      <c r="N3658" s="153"/>
      <c r="O3658" s="155" t="s">
        <v>6680</v>
      </c>
      <c r="P3658" s="156" t="s">
        <v>60</v>
      </c>
      <c r="Q3658" s="157" t="s">
        <v>6294</v>
      </c>
      <c r="R3658" s="158">
        <v>45919</v>
      </c>
      <c r="S3658" s="159">
        <v>46052</v>
      </c>
      <c r="T3658" s="159" t="s">
        <v>62</v>
      </c>
      <c r="U3658" s="159" t="s">
        <v>6152</v>
      </c>
      <c r="V3658" s="154">
        <v>45919</v>
      </c>
      <c r="W3658" s="154"/>
      <c r="X3658" s="154"/>
      <c r="Y3658" s="160"/>
      <c r="Z3658" s="160"/>
      <c r="AA3658" s="153">
        <v>86</v>
      </c>
      <c r="AB3658" s="153">
        <v>1.65</v>
      </c>
      <c r="AC3658" s="182">
        <f t="shared" si="116"/>
        <v>31.588613406795229</v>
      </c>
      <c r="AD3658" s="153" t="str">
        <f t="shared" si="117"/>
        <v>OBESIDADE I</v>
      </c>
      <c r="AE3658" s="207" t="s">
        <v>135</v>
      </c>
      <c r="AF3658" s="153" t="s">
        <v>130</v>
      </c>
      <c r="AG3658" s="159"/>
      <c r="AH3658" s="153"/>
      <c r="AI3658" s="161"/>
      <c r="AJ3658" s="153"/>
      <c r="AK3658" s="153"/>
      <c r="AL3658" s="207"/>
      <c r="AM3658" s="207"/>
      <c r="AN3658" s="207"/>
      <c r="AO3658" s="207"/>
      <c r="AP3658" s="147" t="s">
        <v>54</v>
      </c>
      <c r="AQ3658" s="147"/>
      <c r="AR3658" s="147"/>
      <c r="AS3658" s="209" t="s">
        <v>68</v>
      </c>
      <c r="AT3658" s="223" t="str">
        <f>MONTH(B3658)&amp;"/"&amp;YEAR(B3658)</f>
        <v>1/2024</v>
      </c>
      <c r="AU3658" s="223">
        <f>WEEKNUM(B3658)-WEEKNUM(EOMONTH(B3658,-1)+1)+1</f>
        <v>1</v>
      </c>
      <c r="AV3658" s="209" t="str">
        <f>MONTH(R3658)&amp;"/"&amp;YEAR(R3658)</f>
        <v>9/2025</v>
      </c>
      <c r="AW3658" s="209">
        <f>WEEKNUM(R3658)-WEEKNUM(EOMONTH(R3658,-1)+1)+1</f>
        <v>3</v>
      </c>
      <c r="AX3658" s="209">
        <f>IF(BB3658="S",IF(Q3658="1. Aceitou o programa",R3658-B3658,0),0)</f>
        <v>0</v>
      </c>
      <c r="AY3658" s="209">
        <f>IF(BB3658="S",IF(AND(S3658&lt;&gt;"",R3658&lt;&gt;""),S3658-R3658,0),0)</f>
        <v>133</v>
      </c>
      <c r="AZ3658" s="209">
        <f>IF(BB3658="S",IF(Q3658="1. Aceitou o programa",IF(OR(X3658="Não se Aplica",X3658=""),IF(OR(W3658="Não se Aplica",W3658=""),0,W3658-V3658),AVERAGE(X3658-W3658,W3658-V3658)),0),0)</f>
        <v>0</v>
      </c>
      <c r="BA3658" s="209">
        <f>IF(BB3658="S",IF(AND(Q3658="1. Aceitou o programa",AH3658="Realizada"),IFERROR(IF(AG3658="",0,AG3658-R3658),0),0),0)</f>
        <v>0</v>
      </c>
      <c r="BB3658" s="209" t="str">
        <f>_xlfn.XLOOKUP(U3658,'Lista Suspensa'!$AA$20:$AA$23,'Lista Suspensa'!$AB$20:$AB$23,"N/A")</f>
        <v>S</v>
      </c>
    </row>
    <row r="3659" spans="1:54" ht="12" customHeight="1">
      <c r="A3659" s="151" t="s">
        <v>121</v>
      </c>
      <c r="B3659" s="152">
        <v>45292</v>
      </c>
      <c r="C3659" s="153" t="s">
        <v>122</v>
      </c>
      <c r="D3659" s="153" t="s">
        <v>171</v>
      </c>
      <c r="E3659" s="244">
        <v>85198016</v>
      </c>
      <c r="F3659" s="144" t="s">
        <v>6681</v>
      </c>
      <c r="G3659" s="230"/>
      <c r="H3659" s="154">
        <v>35025</v>
      </c>
      <c r="I3659" s="153">
        <v>30</v>
      </c>
      <c r="J3659" s="148" t="s">
        <v>58</v>
      </c>
      <c r="K3659" s="153"/>
      <c r="L3659" s="153"/>
      <c r="M3659" s="153"/>
      <c r="N3659" s="153"/>
      <c r="O3659" s="155">
        <v>21972948989</v>
      </c>
      <c r="P3659" s="156" t="s">
        <v>60</v>
      </c>
      <c r="Q3659" s="157" t="s">
        <v>6294</v>
      </c>
      <c r="R3659" s="158">
        <v>45919</v>
      </c>
      <c r="S3659" s="159">
        <v>46052</v>
      </c>
      <c r="T3659" s="159" t="s">
        <v>62</v>
      </c>
      <c r="U3659" s="159" t="s">
        <v>6152</v>
      </c>
      <c r="V3659" s="154">
        <v>45919</v>
      </c>
      <c r="W3659" s="154"/>
      <c r="X3659" s="154"/>
      <c r="Y3659" s="160"/>
      <c r="Z3659" s="160"/>
      <c r="AA3659" s="153">
        <v>160</v>
      </c>
      <c r="AB3659" s="153">
        <v>1.85</v>
      </c>
      <c r="AC3659" s="182">
        <f t="shared" si="116"/>
        <v>46.749452154857558</v>
      </c>
      <c r="AD3659" s="153" t="str">
        <f t="shared" si="117"/>
        <v>OBESIDADE III</v>
      </c>
      <c r="AE3659" s="207"/>
      <c r="AF3659" s="153"/>
      <c r="AG3659" s="159"/>
      <c r="AH3659" s="153"/>
      <c r="AI3659" s="161"/>
      <c r="AJ3659" s="153"/>
      <c r="AK3659" s="153"/>
      <c r="AL3659" s="207"/>
      <c r="AM3659" s="207"/>
      <c r="AN3659" s="207"/>
      <c r="AO3659" s="207"/>
      <c r="AP3659" s="147" t="s">
        <v>54</v>
      </c>
      <c r="AQ3659" s="147"/>
      <c r="AR3659" s="147"/>
      <c r="AS3659" s="209" t="s">
        <v>68</v>
      </c>
      <c r="AT3659" s="223" t="str">
        <f>MONTH(B3659)&amp;"/"&amp;YEAR(B3659)</f>
        <v>1/2024</v>
      </c>
      <c r="AU3659" s="223">
        <f>WEEKNUM(B3659)-WEEKNUM(EOMONTH(B3659,-1)+1)+1</f>
        <v>1</v>
      </c>
      <c r="AV3659" s="209" t="str">
        <f>MONTH(R3659)&amp;"/"&amp;YEAR(R3659)</f>
        <v>9/2025</v>
      </c>
      <c r="AW3659" s="209">
        <f>WEEKNUM(R3659)-WEEKNUM(EOMONTH(R3659,-1)+1)+1</f>
        <v>3</v>
      </c>
      <c r="AX3659" s="209">
        <f>IF(BB3659="S",IF(Q3659="1. Aceitou o programa",R3659-B3659,0),0)</f>
        <v>0</v>
      </c>
      <c r="AY3659" s="209">
        <f>IF(BB3659="S",IF(AND(S3659&lt;&gt;"",R3659&lt;&gt;""),S3659-R3659,0),0)</f>
        <v>133</v>
      </c>
      <c r="AZ3659" s="209">
        <f>IF(BB3659="S",IF(Q3659="1. Aceitou o programa",IF(OR(X3659="Não se Aplica",X3659=""),IF(OR(W3659="Não se Aplica",W3659=""),0,W3659-V3659),AVERAGE(X3659-W3659,W3659-V3659)),0),0)</f>
        <v>0</v>
      </c>
      <c r="BA3659" s="209">
        <f>IF(BB3659="S",IF(AND(Q3659="1. Aceitou o programa",AH3659="Realizada"),IFERROR(IF(AG3659="",0,AG3659-R3659),0),0),0)</f>
        <v>0</v>
      </c>
      <c r="BB3659" s="209" t="str">
        <f>_xlfn.XLOOKUP(U3659,'Lista Suspensa'!$AA$20:$AA$23,'Lista Suspensa'!$AB$20:$AB$23,"N/A")</f>
        <v>S</v>
      </c>
    </row>
    <row r="3660" spans="1:54" ht="12" customHeight="1">
      <c r="A3660" s="151" t="s">
        <v>121</v>
      </c>
      <c r="B3660" s="152">
        <v>45292</v>
      </c>
      <c r="C3660" s="153" t="s">
        <v>122</v>
      </c>
      <c r="D3660" s="153" t="s">
        <v>171</v>
      </c>
      <c r="E3660" s="244">
        <v>86568938</v>
      </c>
      <c r="F3660" s="144" t="s">
        <v>6682</v>
      </c>
      <c r="G3660" s="230"/>
      <c r="H3660" s="154">
        <v>36004</v>
      </c>
      <c r="I3660" s="153">
        <v>27</v>
      </c>
      <c r="J3660" s="148" t="s">
        <v>70</v>
      </c>
      <c r="K3660" s="153"/>
      <c r="L3660" s="153"/>
      <c r="M3660" s="153"/>
      <c r="N3660" s="153"/>
      <c r="O3660" s="155">
        <v>21968813741</v>
      </c>
      <c r="P3660" s="156" t="s">
        <v>60</v>
      </c>
      <c r="Q3660" s="157" t="s">
        <v>6294</v>
      </c>
      <c r="R3660" s="158">
        <v>45919</v>
      </c>
      <c r="S3660" s="159">
        <v>46052</v>
      </c>
      <c r="T3660" s="159" t="s">
        <v>62</v>
      </c>
      <c r="U3660" s="159" t="s">
        <v>6152</v>
      </c>
      <c r="V3660" s="154">
        <v>45919</v>
      </c>
      <c r="W3660" s="154"/>
      <c r="X3660" s="154"/>
      <c r="Y3660" s="160"/>
      <c r="Z3660" s="160"/>
      <c r="AA3660" s="153">
        <v>112</v>
      </c>
      <c r="AB3660" s="153">
        <v>1.67</v>
      </c>
      <c r="AC3660" s="182">
        <f t="shared" si="116"/>
        <v>40.159202552977881</v>
      </c>
      <c r="AD3660" s="153" t="str">
        <f t="shared" si="117"/>
        <v>OBESIDADE III</v>
      </c>
      <c r="AE3660" s="207"/>
      <c r="AF3660" s="153"/>
      <c r="AG3660" s="159"/>
      <c r="AH3660" s="153"/>
      <c r="AI3660" s="161"/>
      <c r="AJ3660" s="153"/>
      <c r="AK3660" s="153"/>
      <c r="AL3660" s="207"/>
      <c r="AM3660" s="207"/>
      <c r="AN3660" s="207"/>
      <c r="AO3660" s="207"/>
      <c r="AP3660" s="147" t="s">
        <v>54</v>
      </c>
      <c r="AQ3660" s="147"/>
      <c r="AR3660" s="147"/>
      <c r="AS3660" s="209" t="s">
        <v>68</v>
      </c>
      <c r="AT3660" s="223" t="str">
        <f>MONTH(B3660)&amp;"/"&amp;YEAR(B3660)</f>
        <v>1/2024</v>
      </c>
      <c r="AU3660" s="223">
        <f>WEEKNUM(B3660)-WEEKNUM(EOMONTH(B3660,-1)+1)+1</f>
        <v>1</v>
      </c>
      <c r="AV3660" s="209" t="str">
        <f>MONTH(R3660)&amp;"/"&amp;YEAR(R3660)</f>
        <v>9/2025</v>
      </c>
      <c r="AW3660" s="209">
        <f>WEEKNUM(R3660)-WEEKNUM(EOMONTH(R3660,-1)+1)+1</f>
        <v>3</v>
      </c>
      <c r="AX3660" s="209">
        <f>IF(BB3660="S",IF(Q3660="1. Aceitou o programa",R3660-B3660,0),0)</f>
        <v>0</v>
      </c>
      <c r="AY3660" s="209">
        <f>IF(BB3660="S",IF(AND(S3660&lt;&gt;"",R3660&lt;&gt;""),S3660-R3660,0),0)</f>
        <v>133</v>
      </c>
      <c r="AZ3660" s="209">
        <f>IF(BB3660="S",IF(Q3660="1. Aceitou o programa",IF(OR(X3660="Não se Aplica",X3660=""),IF(OR(W3660="Não se Aplica",W3660=""),0,W3660-V3660),AVERAGE(X3660-W3660,W3660-V3660)),0),0)</f>
        <v>0</v>
      </c>
      <c r="BA3660" s="209">
        <f>IF(BB3660="S",IF(AND(Q3660="1. Aceitou o programa",AH3660="Realizada"),IFERROR(IF(AG3660="",0,AG3660-R3660),0),0),0)</f>
        <v>0</v>
      </c>
      <c r="BB3660" s="209" t="str">
        <f>_xlfn.XLOOKUP(U3660,'Lista Suspensa'!$AA$20:$AA$23,'Lista Suspensa'!$AB$20:$AB$23,"N/A")</f>
        <v>S</v>
      </c>
    </row>
    <row r="3661" spans="1:54" ht="12" customHeight="1">
      <c r="A3661" s="151" t="s">
        <v>121</v>
      </c>
      <c r="B3661" s="152">
        <v>45292</v>
      </c>
      <c r="C3661" s="153" t="s">
        <v>122</v>
      </c>
      <c r="D3661" s="153" t="s">
        <v>171</v>
      </c>
      <c r="E3661" s="244">
        <v>85198017</v>
      </c>
      <c r="F3661" s="144" t="s">
        <v>6683</v>
      </c>
      <c r="G3661" s="230"/>
      <c r="H3661" s="154">
        <v>39352</v>
      </c>
      <c r="I3661" s="153">
        <v>18</v>
      </c>
      <c r="J3661" s="148" t="s">
        <v>70</v>
      </c>
      <c r="K3661" s="153"/>
      <c r="L3661" s="153"/>
      <c r="M3661" s="153"/>
      <c r="N3661" s="153"/>
      <c r="O3661" s="155">
        <v>21964650308</v>
      </c>
      <c r="P3661" s="156" t="s">
        <v>60</v>
      </c>
      <c r="Q3661" s="157" t="s">
        <v>6294</v>
      </c>
      <c r="R3661" s="158">
        <v>45919</v>
      </c>
      <c r="S3661" s="159">
        <v>46052</v>
      </c>
      <c r="T3661" s="159" t="s">
        <v>62</v>
      </c>
      <c r="U3661" s="159" t="s">
        <v>6152</v>
      </c>
      <c r="V3661" s="154">
        <v>45919</v>
      </c>
      <c r="W3661" s="154"/>
      <c r="X3661" s="154"/>
      <c r="Y3661" s="160"/>
      <c r="Z3661" s="160"/>
      <c r="AA3661" s="153">
        <v>127</v>
      </c>
      <c r="AB3661" s="153">
        <v>1.74</v>
      </c>
      <c r="AC3661" s="182">
        <f t="shared" si="116"/>
        <v>41.947417096049676</v>
      </c>
      <c r="AD3661" s="153" t="str">
        <f t="shared" si="117"/>
        <v>OBESIDADE III</v>
      </c>
      <c r="AE3661" s="207"/>
      <c r="AF3661" s="153"/>
      <c r="AG3661" s="159"/>
      <c r="AH3661" s="153"/>
      <c r="AI3661" s="161"/>
      <c r="AJ3661" s="153"/>
      <c r="AK3661" s="153"/>
      <c r="AL3661" s="207"/>
      <c r="AM3661" s="207"/>
      <c r="AN3661" s="207"/>
      <c r="AO3661" s="207"/>
      <c r="AP3661" s="147" t="s">
        <v>54</v>
      </c>
      <c r="AQ3661" s="147"/>
      <c r="AR3661" s="147"/>
      <c r="AS3661" s="209" t="s">
        <v>68</v>
      </c>
      <c r="AT3661" s="223" t="str">
        <f>MONTH(B3661)&amp;"/"&amp;YEAR(B3661)</f>
        <v>1/2024</v>
      </c>
      <c r="AU3661" s="223">
        <f>WEEKNUM(B3661)-WEEKNUM(EOMONTH(B3661,-1)+1)+1</f>
        <v>1</v>
      </c>
      <c r="AV3661" s="209" t="str">
        <f>MONTH(R3661)&amp;"/"&amp;YEAR(R3661)</f>
        <v>9/2025</v>
      </c>
      <c r="AW3661" s="209">
        <f>WEEKNUM(R3661)-WEEKNUM(EOMONTH(R3661,-1)+1)+1</f>
        <v>3</v>
      </c>
      <c r="AX3661" s="209">
        <f>IF(BB3661="S",IF(Q3661="1. Aceitou o programa",R3661-B3661,0),0)</f>
        <v>0</v>
      </c>
      <c r="AY3661" s="209">
        <f>IF(BB3661="S",IF(AND(S3661&lt;&gt;"",R3661&lt;&gt;""),S3661-R3661,0),0)</f>
        <v>133</v>
      </c>
      <c r="AZ3661" s="209">
        <f>IF(BB3661="S",IF(Q3661="1. Aceitou o programa",IF(OR(X3661="Não se Aplica",X3661=""),IF(OR(W3661="Não se Aplica",W3661=""),0,W3661-V3661),AVERAGE(X3661-W3661,W3661-V3661)),0),0)</f>
        <v>0</v>
      </c>
      <c r="BA3661" s="209">
        <f>IF(BB3661="S",IF(AND(Q3661="1. Aceitou o programa",AH3661="Realizada"),IFERROR(IF(AG3661="",0,AG3661-R3661),0),0),0)</f>
        <v>0</v>
      </c>
      <c r="BB3661" s="209" t="str">
        <f>_xlfn.XLOOKUP(U3661,'Lista Suspensa'!$AA$20:$AA$23,'Lista Suspensa'!$AB$20:$AB$23,"N/A")</f>
        <v>S</v>
      </c>
    </row>
    <row r="3662" spans="1:54" ht="12" customHeight="1">
      <c r="A3662" s="151" t="s">
        <v>121</v>
      </c>
      <c r="B3662" s="152">
        <v>45292</v>
      </c>
      <c r="C3662" s="153" t="s">
        <v>122</v>
      </c>
      <c r="D3662" s="153" t="s">
        <v>56</v>
      </c>
      <c r="E3662" s="244">
        <v>759849765</v>
      </c>
      <c r="F3662" s="144" t="s">
        <v>6684</v>
      </c>
      <c r="G3662" s="230"/>
      <c r="H3662" s="154">
        <v>24797</v>
      </c>
      <c r="I3662" s="153">
        <v>58</v>
      </c>
      <c r="J3662" s="148" t="s">
        <v>70</v>
      </c>
      <c r="K3662" s="153" t="s">
        <v>101</v>
      </c>
      <c r="L3662" s="153"/>
      <c r="M3662" s="153"/>
      <c r="N3662" s="153"/>
      <c r="O3662" s="155" t="s">
        <v>6685</v>
      </c>
      <c r="P3662" s="156" t="s">
        <v>60</v>
      </c>
      <c r="Q3662" s="157" t="s">
        <v>6294</v>
      </c>
      <c r="R3662" s="158">
        <v>45918</v>
      </c>
      <c r="S3662" s="159">
        <v>46052</v>
      </c>
      <c r="T3662" s="159" t="s">
        <v>62</v>
      </c>
      <c r="U3662" s="159" t="s">
        <v>6152</v>
      </c>
      <c r="V3662" s="154">
        <v>45918</v>
      </c>
      <c r="W3662" s="154"/>
      <c r="X3662" s="154"/>
      <c r="Y3662" s="160"/>
      <c r="Z3662" s="160"/>
      <c r="AA3662" s="153">
        <v>98.5</v>
      </c>
      <c r="AB3662" s="153">
        <v>1.64</v>
      </c>
      <c r="AC3662" s="182">
        <f t="shared" si="116"/>
        <v>36.622546103509819</v>
      </c>
      <c r="AD3662" s="153" t="str">
        <f t="shared" si="117"/>
        <v>OBESIDADE II</v>
      </c>
      <c r="AE3662" s="207" t="s">
        <v>135</v>
      </c>
      <c r="AF3662" s="153" t="s">
        <v>130</v>
      </c>
      <c r="AG3662" s="159"/>
      <c r="AH3662" s="153"/>
      <c r="AI3662" s="161"/>
      <c r="AJ3662" s="153"/>
      <c r="AK3662" s="153"/>
      <c r="AL3662" s="207"/>
      <c r="AM3662" s="207"/>
      <c r="AN3662" s="207"/>
      <c r="AO3662" s="207"/>
      <c r="AP3662" s="147" t="s">
        <v>54</v>
      </c>
      <c r="AQ3662" s="147"/>
      <c r="AR3662" s="147"/>
      <c r="AS3662" s="209" t="s">
        <v>68</v>
      </c>
      <c r="AT3662" s="223" t="str">
        <f>MONTH(B3662)&amp;"/"&amp;YEAR(B3662)</f>
        <v>1/2024</v>
      </c>
      <c r="AU3662" s="223">
        <f>WEEKNUM(B3662)-WEEKNUM(EOMONTH(B3662,-1)+1)+1</f>
        <v>1</v>
      </c>
      <c r="AV3662" s="209" t="str">
        <f>MONTH(R3662)&amp;"/"&amp;YEAR(R3662)</f>
        <v>9/2025</v>
      </c>
      <c r="AW3662" s="209">
        <f>WEEKNUM(R3662)-WEEKNUM(EOMONTH(R3662,-1)+1)+1</f>
        <v>3</v>
      </c>
      <c r="AX3662" s="209">
        <f>IF(BB3662="S",IF(Q3662="1. Aceitou o programa",R3662-B3662,0),0)</f>
        <v>0</v>
      </c>
      <c r="AY3662" s="209">
        <f>IF(BB3662="S",IF(AND(S3662&lt;&gt;"",R3662&lt;&gt;""),S3662-R3662,0),0)</f>
        <v>134</v>
      </c>
      <c r="AZ3662" s="209">
        <f>IF(BB3662="S",IF(Q3662="1. Aceitou o programa",IF(OR(X3662="Não se Aplica",X3662=""),IF(OR(W3662="Não se Aplica",W3662=""),0,W3662-V3662),AVERAGE(X3662-W3662,W3662-V3662)),0),0)</f>
        <v>0</v>
      </c>
      <c r="BA3662" s="209">
        <f>IF(BB3662="S",IF(AND(Q3662="1. Aceitou o programa",AH3662="Realizada"),IFERROR(IF(AG3662="",0,AG3662-R3662),0),0),0)</f>
        <v>0</v>
      </c>
      <c r="BB3662" s="209" t="str">
        <f>_xlfn.XLOOKUP(U3662,'Lista Suspensa'!$AA$20:$AA$23,'Lista Suspensa'!$AB$20:$AB$23,"N/A")</f>
        <v>S</v>
      </c>
    </row>
    <row r="3663" spans="1:54" ht="12" customHeight="1">
      <c r="A3663" s="151" t="s">
        <v>121</v>
      </c>
      <c r="B3663" s="152">
        <v>45292</v>
      </c>
      <c r="C3663" s="153" t="s">
        <v>122</v>
      </c>
      <c r="D3663" s="153" t="s">
        <v>274</v>
      </c>
      <c r="E3663" s="244">
        <v>93252634</v>
      </c>
      <c r="F3663" s="144" t="s">
        <v>6686</v>
      </c>
      <c r="G3663" s="230"/>
      <c r="H3663" s="154">
        <v>26334</v>
      </c>
      <c r="I3663" s="153">
        <v>54</v>
      </c>
      <c r="J3663" s="148" t="s">
        <v>58</v>
      </c>
      <c r="K3663" s="153" t="s">
        <v>101</v>
      </c>
      <c r="L3663" s="153"/>
      <c r="M3663" s="153"/>
      <c r="N3663" s="153"/>
      <c r="O3663" s="155" t="s">
        <v>6687</v>
      </c>
      <c r="P3663" s="156" t="s">
        <v>60</v>
      </c>
      <c r="Q3663" s="157" t="s">
        <v>6294</v>
      </c>
      <c r="R3663" s="158">
        <v>45918</v>
      </c>
      <c r="S3663" s="159">
        <v>46052</v>
      </c>
      <c r="T3663" s="159" t="s">
        <v>62</v>
      </c>
      <c r="U3663" s="159" t="s">
        <v>6152</v>
      </c>
      <c r="V3663" s="154">
        <v>45918</v>
      </c>
      <c r="W3663" s="154"/>
      <c r="X3663" s="154"/>
      <c r="Y3663" s="160"/>
      <c r="Z3663" s="160"/>
      <c r="AA3663" s="153">
        <v>123</v>
      </c>
      <c r="AB3663" s="153">
        <v>1.82</v>
      </c>
      <c r="AC3663" s="182">
        <f t="shared" si="116"/>
        <v>37.133196473855811</v>
      </c>
      <c r="AD3663" s="153" t="str">
        <f t="shared" si="117"/>
        <v>OBESIDADE II</v>
      </c>
      <c r="AE3663" s="207"/>
      <c r="AF3663" s="153"/>
      <c r="AG3663" s="159"/>
      <c r="AH3663" s="153"/>
      <c r="AI3663" s="161"/>
      <c r="AJ3663" s="153"/>
      <c r="AK3663" s="153"/>
      <c r="AL3663" s="207" t="s">
        <v>85</v>
      </c>
      <c r="AM3663" s="207" t="s">
        <v>86</v>
      </c>
      <c r="AN3663" s="207"/>
      <c r="AO3663" s="207"/>
      <c r="AP3663" s="147" t="s">
        <v>54</v>
      </c>
      <c r="AQ3663" s="147"/>
      <c r="AR3663" s="147"/>
      <c r="AS3663" s="209" t="s">
        <v>68</v>
      </c>
      <c r="AT3663" s="223" t="str">
        <f>MONTH(B3663)&amp;"/"&amp;YEAR(B3663)</f>
        <v>1/2024</v>
      </c>
      <c r="AU3663" s="223">
        <f>WEEKNUM(B3663)-WEEKNUM(EOMONTH(B3663,-1)+1)+1</f>
        <v>1</v>
      </c>
      <c r="AV3663" s="209" t="str">
        <f>MONTH(R3663)&amp;"/"&amp;YEAR(R3663)</f>
        <v>9/2025</v>
      </c>
      <c r="AW3663" s="209">
        <f>WEEKNUM(R3663)-WEEKNUM(EOMONTH(R3663,-1)+1)+1</f>
        <v>3</v>
      </c>
      <c r="AX3663" s="209">
        <f>IF(BB3663="S",IF(Q3663="1. Aceitou o programa",R3663-B3663,0),0)</f>
        <v>0</v>
      </c>
      <c r="AY3663" s="209">
        <f>IF(BB3663="S",IF(AND(S3663&lt;&gt;"",R3663&lt;&gt;""),S3663-R3663,0),0)</f>
        <v>134</v>
      </c>
      <c r="AZ3663" s="209">
        <f>IF(BB3663="S",IF(Q3663="1. Aceitou o programa",IF(OR(X3663="Não se Aplica",X3663=""),IF(OR(W3663="Não se Aplica",W3663=""),0,W3663-V3663),AVERAGE(X3663-W3663,W3663-V3663)),0),0)</f>
        <v>0</v>
      </c>
      <c r="BA3663" s="209">
        <f>IF(BB3663="S",IF(AND(Q3663="1. Aceitou o programa",AH3663="Realizada"),IFERROR(IF(AG3663="",0,AG3663-R3663),0),0),0)</f>
        <v>0</v>
      </c>
      <c r="BB3663" s="209" t="str">
        <f>_xlfn.XLOOKUP(U3663,'Lista Suspensa'!$AA$20:$AA$23,'Lista Suspensa'!$AB$20:$AB$23,"N/A")</f>
        <v>S</v>
      </c>
    </row>
    <row r="3664" spans="1:54" ht="12" customHeight="1">
      <c r="A3664" s="151" t="s">
        <v>121</v>
      </c>
      <c r="B3664" s="152">
        <v>45292</v>
      </c>
      <c r="C3664" s="153" t="s">
        <v>122</v>
      </c>
      <c r="D3664" s="153" t="s">
        <v>171</v>
      </c>
      <c r="E3664" s="244">
        <v>95092508</v>
      </c>
      <c r="F3664" s="144" t="s">
        <v>6688</v>
      </c>
      <c r="G3664" s="230"/>
      <c r="H3664" s="154">
        <v>31862</v>
      </c>
      <c r="I3664" s="153">
        <v>39</v>
      </c>
      <c r="J3664" s="148" t="s">
        <v>58</v>
      </c>
      <c r="K3664" s="153" t="s">
        <v>101</v>
      </c>
      <c r="L3664" s="153"/>
      <c r="M3664" s="153"/>
      <c r="N3664" s="153"/>
      <c r="O3664" s="155">
        <v>21983757091</v>
      </c>
      <c r="P3664" s="156" t="s">
        <v>60</v>
      </c>
      <c r="Q3664" s="157" t="s">
        <v>6294</v>
      </c>
      <c r="R3664" s="158">
        <v>45918</v>
      </c>
      <c r="S3664" s="159">
        <v>46052</v>
      </c>
      <c r="T3664" s="159" t="s">
        <v>62</v>
      </c>
      <c r="U3664" s="159" t="s">
        <v>6152</v>
      </c>
      <c r="V3664" s="154">
        <v>45918</v>
      </c>
      <c r="W3664" s="154"/>
      <c r="X3664" s="154"/>
      <c r="Y3664" s="160"/>
      <c r="Z3664" s="160"/>
      <c r="AA3664" s="153">
        <v>137</v>
      </c>
      <c r="AB3664" s="153">
        <v>1.7</v>
      </c>
      <c r="AC3664" s="182">
        <f t="shared" si="116"/>
        <v>47.404844290657444</v>
      </c>
      <c r="AD3664" s="153" t="str">
        <f t="shared" si="117"/>
        <v>OBESIDADE III</v>
      </c>
      <c r="AE3664" s="207"/>
      <c r="AF3664" s="153"/>
      <c r="AG3664" s="159"/>
      <c r="AH3664" s="153"/>
      <c r="AI3664" s="161"/>
      <c r="AJ3664" s="153"/>
      <c r="AK3664" s="153"/>
      <c r="AL3664" s="207"/>
      <c r="AM3664" s="207"/>
      <c r="AN3664" s="207"/>
      <c r="AO3664" s="207"/>
      <c r="AP3664" s="147" t="s">
        <v>54</v>
      </c>
      <c r="AQ3664" s="147"/>
      <c r="AR3664" s="147"/>
      <c r="AS3664" s="209" t="s">
        <v>68</v>
      </c>
      <c r="AT3664" s="223" t="str">
        <f>MONTH(B3664)&amp;"/"&amp;YEAR(B3664)</f>
        <v>1/2024</v>
      </c>
      <c r="AU3664" s="223">
        <f>WEEKNUM(B3664)-WEEKNUM(EOMONTH(B3664,-1)+1)+1</f>
        <v>1</v>
      </c>
      <c r="AV3664" s="209" t="str">
        <f>MONTH(R3664)&amp;"/"&amp;YEAR(R3664)</f>
        <v>9/2025</v>
      </c>
      <c r="AW3664" s="209">
        <f>WEEKNUM(R3664)-WEEKNUM(EOMONTH(R3664,-1)+1)+1</f>
        <v>3</v>
      </c>
      <c r="AX3664" s="209">
        <f>IF(BB3664="S",IF(Q3664="1. Aceitou o programa",R3664-B3664,0),0)</f>
        <v>0</v>
      </c>
      <c r="AY3664" s="209">
        <f>IF(BB3664="S",IF(AND(S3664&lt;&gt;"",R3664&lt;&gt;""),S3664-R3664,0),0)</f>
        <v>134</v>
      </c>
      <c r="AZ3664" s="209">
        <f>IF(BB3664="S",IF(Q3664="1. Aceitou o programa",IF(OR(X3664="Não se Aplica",X3664=""),IF(OR(W3664="Não se Aplica",W3664=""),0,W3664-V3664),AVERAGE(X3664-W3664,W3664-V3664)),0),0)</f>
        <v>0</v>
      </c>
      <c r="BA3664" s="209">
        <f>IF(BB3664="S",IF(AND(Q3664="1. Aceitou o programa",AH3664="Realizada"),IFERROR(IF(AG3664="",0,AG3664-R3664),0),0),0)</f>
        <v>0</v>
      </c>
      <c r="BB3664" s="209" t="str">
        <f>_xlfn.XLOOKUP(U3664,'Lista Suspensa'!$AA$20:$AA$23,'Lista Suspensa'!$AB$20:$AB$23,"N/A")</f>
        <v>S</v>
      </c>
    </row>
    <row r="3665" spans="1:54" ht="12" customHeight="1">
      <c r="A3665" s="151" t="s">
        <v>121</v>
      </c>
      <c r="B3665" s="152">
        <v>45292</v>
      </c>
      <c r="C3665" s="153" t="s">
        <v>122</v>
      </c>
      <c r="D3665" s="153" t="s">
        <v>167</v>
      </c>
      <c r="E3665" s="244">
        <v>89049828</v>
      </c>
      <c r="F3665" s="144" t="s">
        <v>6689</v>
      </c>
      <c r="G3665" s="230"/>
      <c r="H3665" s="154">
        <v>25576</v>
      </c>
      <c r="I3665" s="153">
        <v>56</v>
      </c>
      <c r="J3665" s="148" t="s">
        <v>70</v>
      </c>
      <c r="K3665" s="153" t="s">
        <v>59</v>
      </c>
      <c r="L3665" s="153"/>
      <c r="M3665" s="153"/>
      <c r="N3665" s="153"/>
      <c r="O3665" s="155">
        <v>11959556509</v>
      </c>
      <c r="P3665" s="156" t="s">
        <v>60</v>
      </c>
      <c r="Q3665" s="157" t="s">
        <v>6294</v>
      </c>
      <c r="R3665" s="158">
        <v>45918</v>
      </c>
      <c r="S3665" s="159">
        <v>46052</v>
      </c>
      <c r="T3665" s="159" t="s">
        <v>62</v>
      </c>
      <c r="U3665" s="159" t="s">
        <v>6152</v>
      </c>
      <c r="V3665" s="154">
        <v>45918</v>
      </c>
      <c r="W3665" s="154"/>
      <c r="X3665" s="154"/>
      <c r="Y3665" s="160"/>
      <c r="Z3665" s="160"/>
      <c r="AA3665" s="153">
        <v>101</v>
      </c>
      <c r="AB3665" s="153">
        <v>1.67</v>
      </c>
      <c r="AC3665" s="182">
        <f t="shared" si="116"/>
        <v>36.214995159381836</v>
      </c>
      <c r="AD3665" s="153" t="str">
        <f t="shared" si="117"/>
        <v>OBESIDADE II</v>
      </c>
      <c r="AE3665" s="207"/>
      <c r="AF3665" s="153"/>
      <c r="AG3665" s="159"/>
      <c r="AH3665" s="153"/>
      <c r="AI3665" s="161"/>
      <c r="AJ3665" s="153"/>
      <c r="AK3665" s="153"/>
      <c r="AL3665" s="207"/>
      <c r="AM3665" s="207"/>
      <c r="AN3665" s="207"/>
      <c r="AO3665" s="207"/>
      <c r="AP3665" s="147" t="s">
        <v>54</v>
      </c>
      <c r="AQ3665" s="147"/>
      <c r="AR3665" s="147"/>
      <c r="AS3665" s="209" t="s">
        <v>68</v>
      </c>
      <c r="AT3665" s="223" t="str">
        <f>MONTH(B3665)&amp;"/"&amp;YEAR(B3665)</f>
        <v>1/2024</v>
      </c>
      <c r="AU3665" s="223">
        <f>WEEKNUM(B3665)-WEEKNUM(EOMONTH(B3665,-1)+1)+1</f>
        <v>1</v>
      </c>
      <c r="AV3665" s="209" t="str">
        <f>MONTH(R3665)&amp;"/"&amp;YEAR(R3665)</f>
        <v>9/2025</v>
      </c>
      <c r="AW3665" s="209">
        <f>WEEKNUM(R3665)-WEEKNUM(EOMONTH(R3665,-1)+1)+1</f>
        <v>3</v>
      </c>
      <c r="AX3665" s="209">
        <f>IF(BB3665="S",IF(Q3665="1. Aceitou o programa",R3665-B3665,0),0)</f>
        <v>0</v>
      </c>
      <c r="AY3665" s="209">
        <f>IF(BB3665="S",IF(AND(S3665&lt;&gt;"",R3665&lt;&gt;""),S3665-R3665,0),0)</f>
        <v>134</v>
      </c>
      <c r="AZ3665" s="209">
        <f>IF(BB3665="S",IF(Q3665="1. Aceitou o programa",IF(OR(X3665="Não se Aplica",X3665=""),IF(OR(W3665="Não se Aplica",W3665=""),0,W3665-V3665),AVERAGE(X3665-W3665,W3665-V3665)),0),0)</f>
        <v>0</v>
      </c>
      <c r="BA3665" s="209">
        <f>IF(BB3665="S",IF(AND(Q3665="1. Aceitou o programa",AH3665="Realizada"),IFERROR(IF(AG3665="",0,AG3665-R3665),0),0),0)</f>
        <v>0</v>
      </c>
      <c r="BB3665" s="209" t="str">
        <f>_xlfn.XLOOKUP(U3665,'Lista Suspensa'!$AA$20:$AA$23,'Lista Suspensa'!$AB$20:$AB$23,"N/A")</f>
        <v>S</v>
      </c>
    </row>
    <row r="3666" spans="1:54" ht="12" customHeight="1">
      <c r="A3666" s="151" t="s">
        <v>121</v>
      </c>
      <c r="B3666" s="152">
        <v>45292</v>
      </c>
      <c r="C3666" s="153" t="s">
        <v>122</v>
      </c>
      <c r="D3666" s="153" t="s">
        <v>171</v>
      </c>
      <c r="E3666" s="244">
        <v>94364126</v>
      </c>
      <c r="F3666" s="144" t="s">
        <v>6690</v>
      </c>
      <c r="G3666" s="230"/>
      <c r="H3666" s="154">
        <v>35352</v>
      </c>
      <c r="I3666" s="153">
        <v>29</v>
      </c>
      <c r="J3666" s="148" t="s">
        <v>70</v>
      </c>
      <c r="K3666" s="153"/>
      <c r="L3666" s="153"/>
      <c r="M3666" s="153"/>
      <c r="N3666" s="153"/>
      <c r="O3666" s="155">
        <v>21981132594</v>
      </c>
      <c r="P3666" s="156" t="s">
        <v>60</v>
      </c>
      <c r="Q3666" s="157" t="s">
        <v>6294</v>
      </c>
      <c r="R3666" s="158">
        <v>45918</v>
      </c>
      <c r="S3666" s="159">
        <v>46052</v>
      </c>
      <c r="T3666" s="159" t="s">
        <v>62</v>
      </c>
      <c r="U3666" s="159" t="s">
        <v>6152</v>
      </c>
      <c r="V3666" s="154">
        <v>45918</v>
      </c>
      <c r="W3666" s="154"/>
      <c r="X3666" s="154"/>
      <c r="Y3666" s="160"/>
      <c r="Z3666" s="160"/>
      <c r="AA3666" s="153">
        <v>107</v>
      </c>
      <c r="AB3666" s="153">
        <v>1.63</v>
      </c>
      <c r="AC3666" s="182">
        <f t="shared" si="116"/>
        <v>40.272498024012947</v>
      </c>
      <c r="AD3666" s="153" t="str">
        <f t="shared" si="117"/>
        <v>OBESIDADE III</v>
      </c>
      <c r="AE3666" s="207"/>
      <c r="AF3666" s="153"/>
      <c r="AG3666" s="159"/>
      <c r="AH3666" s="153"/>
      <c r="AI3666" s="161"/>
      <c r="AJ3666" s="153"/>
      <c r="AK3666" s="153"/>
      <c r="AL3666" s="207"/>
      <c r="AM3666" s="207"/>
      <c r="AN3666" s="207"/>
      <c r="AO3666" s="207"/>
      <c r="AP3666" s="147" t="s">
        <v>54</v>
      </c>
      <c r="AQ3666" s="147"/>
      <c r="AR3666" s="147"/>
      <c r="AS3666" s="209" t="s">
        <v>68</v>
      </c>
      <c r="AT3666" s="223" t="str">
        <f>MONTH(B3666)&amp;"/"&amp;YEAR(B3666)</f>
        <v>1/2024</v>
      </c>
      <c r="AU3666" s="223">
        <f>WEEKNUM(B3666)-WEEKNUM(EOMONTH(B3666,-1)+1)+1</f>
        <v>1</v>
      </c>
      <c r="AV3666" s="209" t="str">
        <f>MONTH(R3666)&amp;"/"&amp;YEAR(R3666)</f>
        <v>9/2025</v>
      </c>
      <c r="AW3666" s="209">
        <f>WEEKNUM(R3666)-WEEKNUM(EOMONTH(R3666,-1)+1)+1</f>
        <v>3</v>
      </c>
      <c r="AX3666" s="209">
        <f>IF(BB3666="S",IF(Q3666="1. Aceitou o programa",R3666-B3666,0),0)</f>
        <v>0</v>
      </c>
      <c r="AY3666" s="209">
        <f>IF(BB3666="S",IF(AND(S3666&lt;&gt;"",R3666&lt;&gt;""),S3666-R3666,0),0)</f>
        <v>134</v>
      </c>
      <c r="AZ3666" s="209">
        <f>IF(BB3666="S",IF(Q3666="1. Aceitou o programa",IF(OR(X3666="Não se Aplica",X3666=""),IF(OR(W3666="Não se Aplica",W3666=""),0,W3666-V3666),AVERAGE(X3666-W3666,W3666-V3666)),0),0)</f>
        <v>0</v>
      </c>
      <c r="BA3666" s="209">
        <f>IF(BB3666="S",IF(AND(Q3666="1. Aceitou o programa",AH3666="Realizada"),IFERROR(IF(AG3666="",0,AG3666-R3666),0),0),0)</f>
        <v>0</v>
      </c>
      <c r="BB3666" s="209" t="str">
        <f>_xlfn.XLOOKUP(U3666,'Lista Suspensa'!$AA$20:$AA$23,'Lista Suspensa'!$AB$20:$AB$23,"N/A")</f>
        <v>S</v>
      </c>
    </row>
    <row r="3667" spans="1:54" ht="12" customHeight="1">
      <c r="A3667" s="151" t="s">
        <v>121</v>
      </c>
      <c r="B3667" s="152">
        <v>45292</v>
      </c>
      <c r="C3667" s="153" t="s">
        <v>122</v>
      </c>
      <c r="D3667" s="153" t="s">
        <v>56</v>
      </c>
      <c r="E3667" s="244">
        <v>93096132</v>
      </c>
      <c r="F3667" s="144" t="s">
        <v>6691</v>
      </c>
      <c r="G3667" s="230"/>
      <c r="H3667" s="154">
        <v>36918</v>
      </c>
      <c r="I3667" s="153">
        <v>25</v>
      </c>
      <c r="J3667" s="148" t="s">
        <v>58</v>
      </c>
      <c r="K3667" s="153"/>
      <c r="L3667" s="153"/>
      <c r="M3667" s="153"/>
      <c r="N3667" s="153"/>
      <c r="O3667" s="155" t="s">
        <v>6692</v>
      </c>
      <c r="P3667" s="156" t="s">
        <v>60</v>
      </c>
      <c r="Q3667" s="157" t="s">
        <v>6294</v>
      </c>
      <c r="R3667" s="158">
        <v>45918</v>
      </c>
      <c r="S3667" s="159">
        <v>46052</v>
      </c>
      <c r="T3667" s="159" t="s">
        <v>62</v>
      </c>
      <c r="U3667" s="159" t="s">
        <v>6152</v>
      </c>
      <c r="V3667" s="154">
        <v>45918</v>
      </c>
      <c r="W3667" s="154"/>
      <c r="X3667" s="154"/>
      <c r="Y3667" s="160"/>
      <c r="Z3667" s="160"/>
      <c r="AA3667" s="153">
        <v>147</v>
      </c>
      <c r="AB3667" s="153">
        <v>1.65</v>
      </c>
      <c r="AC3667" s="182">
        <f t="shared" si="116"/>
        <v>53.994490358126725</v>
      </c>
      <c r="AD3667" s="153" t="str">
        <f t="shared" si="117"/>
        <v>OBESIDADE III</v>
      </c>
      <c r="AE3667" s="207" t="s">
        <v>139</v>
      </c>
      <c r="AF3667" s="153" t="s">
        <v>130</v>
      </c>
      <c r="AG3667" s="159"/>
      <c r="AH3667" s="153"/>
      <c r="AI3667" s="161"/>
      <c r="AJ3667" s="153"/>
      <c r="AK3667" s="153"/>
      <c r="AL3667" s="207" t="s">
        <v>85</v>
      </c>
      <c r="AM3667" s="207" t="s">
        <v>86</v>
      </c>
      <c r="AN3667" s="207"/>
      <c r="AO3667" s="207"/>
      <c r="AP3667" s="147" t="s">
        <v>54</v>
      </c>
      <c r="AQ3667" s="147"/>
      <c r="AR3667" s="147"/>
      <c r="AS3667" s="209" t="s">
        <v>68</v>
      </c>
      <c r="AT3667" s="223" t="str">
        <f>MONTH(B3667)&amp;"/"&amp;YEAR(B3667)</f>
        <v>1/2024</v>
      </c>
      <c r="AU3667" s="223">
        <f>WEEKNUM(B3667)-WEEKNUM(EOMONTH(B3667,-1)+1)+1</f>
        <v>1</v>
      </c>
      <c r="AV3667" s="209" t="str">
        <f>MONTH(R3667)&amp;"/"&amp;YEAR(R3667)</f>
        <v>9/2025</v>
      </c>
      <c r="AW3667" s="209">
        <f>WEEKNUM(R3667)-WEEKNUM(EOMONTH(R3667,-1)+1)+1</f>
        <v>3</v>
      </c>
      <c r="AX3667" s="209">
        <f>IF(BB3667="S",IF(Q3667="1. Aceitou o programa",R3667-B3667,0),0)</f>
        <v>0</v>
      </c>
      <c r="AY3667" s="209">
        <f>IF(BB3667="S",IF(AND(S3667&lt;&gt;"",R3667&lt;&gt;""),S3667-R3667,0),0)</f>
        <v>134</v>
      </c>
      <c r="AZ3667" s="209">
        <f>IF(BB3667="S",IF(Q3667="1. Aceitou o programa",IF(OR(X3667="Não se Aplica",X3667=""),IF(OR(W3667="Não se Aplica",W3667=""),0,W3667-V3667),AVERAGE(X3667-W3667,W3667-V3667)),0),0)</f>
        <v>0</v>
      </c>
      <c r="BA3667" s="209">
        <f>IF(BB3667="S",IF(AND(Q3667="1. Aceitou o programa",AH3667="Realizada"),IFERROR(IF(AG3667="",0,AG3667-R3667),0),0),0)</f>
        <v>0</v>
      </c>
      <c r="BB3667" s="209" t="str">
        <f>_xlfn.XLOOKUP(U3667,'Lista Suspensa'!$AA$20:$AA$23,'Lista Suspensa'!$AB$20:$AB$23,"N/A")</f>
        <v>S</v>
      </c>
    </row>
    <row r="3668" spans="1:54" ht="12" customHeight="1">
      <c r="A3668" s="151" t="s">
        <v>121</v>
      </c>
      <c r="B3668" s="152">
        <v>45292</v>
      </c>
      <c r="C3668" s="153" t="s">
        <v>122</v>
      </c>
      <c r="D3668" s="153" t="s">
        <v>274</v>
      </c>
      <c r="E3668" s="244">
        <v>86316250</v>
      </c>
      <c r="F3668" s="144" t="s">
        <v>6693</v>
      </c>
      <c r="G3668" s="230"/>
      <c r="H3668" s="154">
        <v>39184</v>
      </c>
      <c r="I3668" s="153">
        <v>19</v>
      </c>
      <c r="J3668" s="148" t="s">
        <v>58</v>
      </c>
      <c r="K3668" s="153"/>
      <c r="L3668" s="153"/>
      <c r="M3668" s="153"/>
      <c r="N3668" s="153"/>
      <c r="O3668" s="155" t="s">
        <v>6694</v>
      </c>
      <c r="P3668" s="156" t="s">
        <v>60</v>
      </c>
      <c r="Q3668" s="157" t="s">
        <v>6294</v>
      </c>
      <c r="R3668" s="158">
        <v>45918</v>
      </c>
      <c r="S3668" s="159">
        <v>46052</v>
      </c>
      <c r="T3668" s="159" t="s">
        <v>62</v>
      </c>
      <c r="U3668" s="159" t="s">
        <v>6152</v>
      </c>
      <c r="V3668" s="154">
        <v>45918</v>
      </c>
      <c r="W3668" s="154"/>
      <c r="X3668" s="154"/>
      <c r="Y3668" s="160"/>
      <c r="Z3668" s="160"/>
      <c r="AA3668" s="153">
        <v>120</v>
      </c>
      <c r="AB3668" s="153">
        <v>1.8</v>
      </c>
      <c r="AC3668" s="182">
        <f t="shared" si="116"/>
        <v>37.037037037037038</v>
      </c>
      <c r="AD3668" s="153" t="str">
        <f t="shared" si="117"/>
        <v>OBESIDADE II</v>
      </c>
      <c r="AE3668" s="207"/>
      <c r="AF3668" s="153"/>
      <c r="AG3668" s="159"/>
      <c r="AH3668" s="153"/>
      <c r="AI3668" s="161"/>
      <c r="AJ3668" s="153"/>
      <c r="AK3668" s="153"/>
      <c r="AL3668" s="207" t="s">
        <v>85</v>
      </c>
      <c r="AM3668" s="207" t="s">
        <v>86</v>
      </c>
      <c r="AN3668" s="207"/>
      <c r="AO3668" s="207"/>
      <c r="AP3668" s="147" t="s">
        <v>54</v>
      </c>
      <c r="AQ3668" s="147"/>
      <c r="AR3668" s="147"/>
      <c r="AS3668" s="209" t="s">
        <v>68</v>
      </c>
      <c r="AT3668" s="223" t="str">
        <f>MONTH(B3668)&amp;"/"&amp;YEAR(B3668)</f>
        <v>1/2024</v>
      </c>
      <c r="AU3668" s="223">
        <f>WEEKNUM(B3668)-WEEKNUM(EOMONTH(B3668,-1)+1)+1</f>
        <v>1</v>
      </c>
      <c r="AV3668" s="209" t="str">
        <f>MONTH(R3668)&amp;"/"&amp;YEAR(R3668)</f>
        <v>9/2025</v>
      </c>
      <c r="AW3668" s="209">
        <f>WEEKNUM(R3668)-WEEKNUM(EOMONTH(R3668,-1)+1)+1</f>
        <v>3</v>
      </c>
      <c r="AX3668" s="209">
        <f>IF(BB3668="S",IF(Q3668="1. Aceitou o programa",R3668-B3668,0),0)</f>
        <v>0</v>
      </c>
      <c r="AY3668" s="209">
        <f>IF(BB3668="S",IF(AND(S3668&lt;&gt;"",R3668&lt;&gt;""),S3668-R3668,0),0)</f>
        <v>134</v>
      </c>
      <c r="AZ3668" s="209">
        <f>IF(BB3668="S",IF(Q3668="1. Aceitou o programa",IF(OR(X3668="Não se Aplica",X3668=""),IF(OR(W3668="Não se Aplica",W3668=""),0,W3668-V3668),AVERAGE(X3668-W3668,W3668-V3668)),0),0)</f>
        <v>0</v>
      </c>
      <c r="BA3668" s="209">
        <f>IF(BB3668="S",IF(AND(Q3668="1. Aceitou o programa",AH3668="Realizada"),IFERROR(IF(AG3668="",0,AG3668-R3668),0),0),0)</f>
        <v>0</v>
      </c>
      <c r="BB3668" s="209" t="str">
        <f>_xlfn.XLOOKUP(U3668,'Lista Suspensa'!$AA$20:$AA$23,'Lista Suspensa'!$AB$20:$AB$23,"N/A")</f>
        <v>S</v>
      </c>
    </row>
    <row r="3669" spans="1:54" ht="12" customHeight="1">
      <c r="A3669" s="151" t="s">
        <v>121</v>
      </c>
      <c r="B3669" s="152">
        <v>45292</v>
      </c>
      <c r="C3669" s="153" t="s">
        <v>122</v>
      </c>
      <c r="D3669" s="153" t="s">
        <v>167</v>
      </c>
      <c r="E3669" s="244">
        <v>94339638</v>
      </c>
      <c r="F3669" s="144" t="s">
        <v>6695</v>
      </c>
      <c r="G3669" s="230"/>
      <c r="H3669" s="154">
        <v>33434</v>
      </c>
      <c r="I3669" s="153">
        <v>34</v>
      </c>
      <c r="J3669" s="148" t="s">
        <v>70</v>
      </c>
      <c r="K3669" s="153" t="s">
        <v>59</v>
      </c>
      <c r="L3669" s="153"/>
      <c r="M3669" s="153"/>
      <c r="N3669" s="153"/>
      <c r="O3669" s="155" t="s">
        <v>6696</v>
      </c>
      <c r="P3669" s="156" t="s">
        <v>60</v>
      </c>
      <c r="Q3669" s="157" t="s">
        <v>6294</v>
      </c>
      <c r="R3669" s="158">
        <v>45917</v>
      </c>
      <c r="S3669" s="159">
        <v>46052</v>
      </c>
      <c r="T3669" s="159" t="s">
        <v>62</v>
      </c>
      <c r="U3669" s="159" t="s">
        <v>6152</v>
      </c>
      <c r="V3669" s="154">
        <v>45917</v>
      </c>
      <c r="W3669" s="154"/>
      <c r="X3669" s="154"/>
      <c r="Y3669" s="160"/>
      <c r="Z3669" s="160"/>
      <c r="AA3669" s="153">
        <v>100.6</v>
      </c>
      <c r="AB3669" s="153">
        <v>1.65</v>
      </c>
      <c r="AC3669" s="182">
        <f t="shared" si="116"/>
        <v>36.951331496786047</v>
      </c>
      <c r="AD3669" s="153" t="str">
        <f t="shared" si="117"/>
        <v>OBESIDADE II</v>
      </c>
      <c r="AE3669" s="207"/>
      <c r="AF3669" s="153"/>
      <c r="AG3669" s="159"/>
      <c r="AH3669" s="153"/>
      <c r="AI3669" s="161"/>
      <c r="AJ3669" s="153"/>
      <c r="AK3669" s="153"/>
      <c r="AL3669" s="207"/>
      <c r="AM3669" s="207"/>
      <c r="AN3669" s="207"/>
      <c r="AO3669" s="207"/>
      <c r="AP3669" s="147" t="s">
        <v>54</v>
      </c>
      <c r="AQ3669" s="147"/>
      <c r="AR3669" s="147"/>
      <c r="AS3669" s="209" t="s">
        <v>68</v>
      </c>
      <c r="AT3669" s="223" t="str">
        <f>MONTH(B3669)&amp;"/"&amp;YEAR(B3669)</f>
        <v>1/2024</v>
      </c>
      <c r="AU3669" s="223">
        <f>WEEKNUM(B3669)-WEEKNUM(EOMONTH(B3669,-1)+1)+1</f>
        <v>1</v>
      </c>
      <c r="AV3669" s="209" t="str">
        <f>MONTH(R3669)&amp;"/"&amp;YEAR(R3669)</f>
        <v>9/2025</v>
      </c>
      <c r="AW3669" s="209">
        <f>WEEKNUM(R3669)-WEEKNUM(EOMONTH(R3669,-1)+1)+1</f>
        <v>3</v>
      </c>
      <c r="AX3669" s="209">
        <f>IF(BB3669="S",IF(Q3669="1. Aceitou o programa",R3669-B3669,0),0)</f>
        <v>0</v>
      </c>
      <c r="AY3669" s="209">
        <f>IF(BB3669="S",IF(AND(S3669&lt;&gt;"",R3669&lt;&gt;""),S3669-R3669,0),0)</f>
        <v>135</v>
      </c>
      <c r="AZ3669" s="209">
        <f>IF(BB3669="S",IF(Q3669="1. Aceitou o programa",IF(OR(X3669="Não se Aplica",X3669=""),IF(OR(W3669="Não se Aplica",W3669=""),0,W3669-V3669),AVERAGE(X3669-W3669,W3669-V3669)),0),0)</f>
        <v>0</v>
      </c>
      <c r="BA3669" s="209">
        <f>IF(BB3669="S",IF(AND(Q3669="1. Aceitou o programa",AH3669="Realizada"),IFERROR(IF(AG3669="",0,AG3669-R3669),0),0),0)</f>
        <v>0</v>
      </c>
      <c r="BB3669" s="209" t="str">
        <f>_xlfn.XLOOKUP(U3669,'Lista Suspensa'!$AA$20:$AA$23,'Lista Suspensa'!$AB$20:$AB$23,"N/A")</f>
        <v>S</v>
      </c>
    </row>
    <row r="3670" spans="1:54" ht="12" customHeight="1">
      <c r="A3670" s="151" t="s">
        <v>121</v>
      </c>
      <c r="B3670" s="152">
        <v>45292</v>
      </c>
      <c r="C3670" s="153" t="s">
        <v>122</v>
      </c>
      <c r="D3670" s="153" t="s">
        <v>56</v>
      </c>
      <c r="E3670" s="244">
        <v>81472753</v>
      </c>
      <c r="F3670" s="144" t="s">
        <v>6697</v>
      </c>
      <c r="G3670" s="230"/>
      <c r="H3670" s="154">
        <v>33235</v>
      </c>
      <c r="I3670" s="153">
        <v>35</v>
      </c>
      <c r="J3670" s="148" t="s">
        <v>70</v>
      </c>
      <c r="K3670" s="153"/>
      <c r="L3670" s="153"/>
      <c r="M3670" s="153"/>
      <c r="N3670" s="153"/>
      <c r="O3670" s="155" t="s">
        <v>6698</v>
      </c>
      <c r="P3670" s="156" t="s">
        <v>60</v>
      </c>
      <c r="Q3670" s="157" t="s">
        <v>6294</v>
      </c>
      <c r="R3670" s="158">
        <v>45917</v>
      </c>
      <c r="S3670" s="159">
        <v>46052</v>
      </c>
      <c r="T3670" s="159" t="s">
        <v>62</v>
      </c>
      <c r="U3670" s="159" t="s">
        <v>6152</v>
      </c>
      <c r="V3670" s="154">
        <v>45917</v>
      </c>
      <c r="W3670" s="154"/>
      <c r="X3670" s="154"/>
      <c r="Y3670" s="160"/>
      <c r="Z3670" s="160"/>
      <c r="AA3670" s="153">
        <v>86</v>
      </c>
      <c r="AB3670" s="153">
        <v>1.65</v>
      </c>
      <c r="AC3670" s="182">
        <f t="shared" si="116"/>
        <v>31.588613406795229</v>
      </c>
      <c r="AD3670" s="153" t="str">
        <f t="shared" si="117"/>
        <v>OBESIDADE I</v>
      </c>
      <c r="AE3670" s="207" t="s">
        <v>135</v>
      </c>
      <c r="AF3670" s="153" t="s">
        <v>130</v>
      </c>
      <c r="AG3670" s="159"/>
      <c r="AH3670" s="153"/>
      <c r="AI3670" s="161"/>
      <c r="AJ3670" s="153"/>
      <c r="AK3670" s="153"/>
      <c r="AL3670" s="207"/>
      <c r="AM3670" s="207"/>
      <c r="AN3670" s="207"/>
      <c r="AO3670" s="207"/>
      <c r="AP3670" s="147" t="s">
        <v>54</v>
      </c>
      <c r="AQ3670" s="147"/>
      <c r="AR3670" s="147"/>
      <c r="AS3670" s="209" t="s">
        <v>68</v>
      </c>
      <c r="AT3670" s="223" t="str">
        <f>MONTH(B3670)&amp;"/"&amp;YEAR(B3670)</f>
        <v>1/2024</v>
      </c>
      <c r="AU3670" s="223">
        <f>WEEKNUM(B3670)-WEEKNUM(EOMONTH(B3670,-1)+1)+1</f>
        <v>1</v>
      </c>
      <c r="AV3670" s="209" t="str">
        <f>MONTH(R3670)&amp;"/"&amp;YEAR(R3670)</f>
        <v>9/2025</v>
      </c>
      <c r="AW3670" s="209">
        <f>WEEKNUM(R3670)-WEEKNUM(EOMONTH(R3670,-1)+1)+1</f>
        <v>3</v>
      </c>
      <c r="AX3670" s="209">
        <f>IF(BB3670="S",IF(Q3670="1. Aceitou o programa",R3670-B3670,0),0)</f>
        <v>0</v>
      </c>
      <c r="AY3670" s="209">
        <f>IF(BB3670="S",IF(AND(S3670&lt;&gt;"",R3670&lt;&gt;""),S3670-R3670,0),0)</f>
        <v>135</v>
      </c>
      <c r="AZ3670" s="209">
        <f>IF(BB3670="S",IF(Q3670="1. Aceitou o programa",IF(OR(X3670="Não se Aplica",X3670=""),IF(OR(W3670="Não se Aplica",W3670=""),0,W3670-V3670),AVERAGE(X3670-W3670,W3670-V3670)),0),0)</f>
        <v>0</v>
      </c>
      <c r="BA3670" s="209">
        <f>IF(BB3670="S",IF(AND(Q3670="1. Aceitou o programa",AH3670="Realizada"),IFERROR(IF(AG3670="",0,AG3670-R3670),0),0),0)</f>
        <v>0</v>
      </c>
      <c r="BB3670" s="209" t="str">
        <f>_xlfn.XLOOKUP(U3670,'Lista Suspensa'!$AA$20:$AA$23,'Lista Suspensa'!$AB$20:$AB$23,"N/A")</f>
        <v>S</v>
      </c>
    </row>
    <row r="3671" spans="1:54" ht="12" customHeight="1">
      <c r="A3671" s="151" t="s">
        <v>121</v>
      </c>
      <c r="B3671" s="152">
        <v>45292</v>
      </c>
      <c r="C3671" s="153" t="s">
        <v>122</v>
      </c>
      <c r="D3671" s="153" t="s">
        <v>56</v>
      </c>
      <c r="E3671" s="244">
        <v>83471088</v>
      </c>
      <c r="F3671" s="144" t="s">
        <v>6699</v>
      </c>
      <c r="G3671" s="230"/>
      <c r="H3671" s="154">
        <v>33807</v>
      </c>
      <c r="I3671" s="153">
        <v>33</v>
      </c>
      <c r="J3671" s="148" t="s">
        <v>70</v>
      </c>
      <c r="K3671" s="153"/>
      <c r="L3671" s="153"/>
      <c r="M3671" s="153"/>
      <c r="N3671" s="153"/>
      <c r="O3671" s="155" t="s">
        <v>6700</v>
      </c>
      <c r="P3671" s="156" t="s">
        <v>60</v>
      </c>
      <c r="Q3671" s="157" t="s">
        <v>6294</v>
      </c>
      <c r="R3671" s="158">
        <v>45917</v>
      </c>
      <c r="S3671" s="159">
        <v>46052</v>
      </c>
      <c r="T3671" s="159" t="s">
        <v>62</v>
      </c>
      <c r="U3671" s="159" t="s">
        <v>6152</v>
      </c>
      <c r="V3671" s="154">
        <v>45917</v>
      </c>
      <c r="W3671" s="154"/>
      <c r="X3671" s="154"/>
      <c r="Y3671" s="160"/>
      <c r="Z3671" s="160"/>
      <c r="AA3671" s="153">
        <v>95</v>
      </c>
      <c r="AB3671" s="153">
        <v>1.72</v>
      </c>
      <c r="AC3671" s="182">
        <f t="shared" si="116"/>
        <v>32.11195240670633</v>
      </c>
      <c r="AD3671" s="153" t="str">
        <f t="shared" si="117"/>
        <v>OBESIDADE I</v>
      </c>
      <c r="AE3671" s="207" t="s">
        <v>135</v>
      </c>
      <c r="AF3671" s="153" t="s">
        <v>130</v>
      </c>
      <c r="AG3671" s="159"/>
      <c r="AH3671" s="153"/>
      <c r="AI3671" s="161"/>
      <c r="AJ3671" s="153"/>
      <c r="AK3671" s="153"/>
      <c r="AL3671" s="207"/>
      <c r="AM3671" s="207"/>
      <c r="AN3671" s="207"/>
      <c r="AO3671" s="207"/>
      <c r="AP3671" s="147" t="s">
        <v>54</v>
      </c>
      <c r="AQ3671" s="147"/>
      <c r="AR3671" s="147"/>
      <c r="AS3671" s="209" t="s">
        <v>68</v>
      </c>
      <c r="AT3671" s="223" t="str">
        <f>MONTH(B3671)&amp;"/"&amp;YEAR(B3671)</f>
        <v>1/2024</v>
      </c>
      <c r="AU3671" s="223">
        <f>WEEKNUM(B3671)-WEEKNUM(EOMONTH(B3671,-1)+1)+1</f>
        <v>1</v>
      </c>
      <c r="AV3671" s="209" t="str">
        <f>MONTH(R3671)&amp;"/"&amp;YEAR(R3671)</f>
        <v>9/2025</v>
      </c>
      <c r="AW3671" s="209">
        <f>WEEKNUM(R3671)-WEEKNUM(EOMONTH(R3671,-1)+1)+1</f>
        <v>3</v>
      </c>
      <c r="AX3671" s="209">
        <f>IF(BB3671="S",IF(Q3671="1. Aceitou o programa",R3671-B3671,0),0)</f>
        <v>0</v>
      </c>
      <c r="AY3671" s="209">
        <f>IF(BB3671="S",IF(AND(S3671&lt;&gt;"",R3671&lt;&gt;""),S3671-R3671,0),0)</f>
        <v>135</v>
      </c>
      <c r="AZ3671" s="209">
        <f>IF(BB3671="S",IF(Q3671="1. Aceitou o programa",IF(OR(X3671="Não se Aplica",X3671=""),IF(OR(W3671="Não se Aplica",W3671=""),0,W3671-V3671),AVERAGE(X3671-W3671,W3671-V3671)),0),0)</f>
        <v>0</v>
      </c>
      <c r="BA3671" s="209">
        <f>IF(BB3671="S",IF(AND(Q3671="1. Aceitou o programa",AH3671="Realizada"),IFERROR(IF(AG3671="",0,AG3671-R3671),0),0),0)</f>
        <v>0</v>
      </c>
      <c r="BB3671" s="209" t="str">
        <f>_xlfn.XLOOKUP(U3671,'Lista Suspensa'!$AA$20:$AA$23,'Lista Suspensa'!$AB$20:$AB$23,"N/A")</f>
        <v>S</v>
      </c>
    </row>
    <row r="3672" spans="1:54" ht="12" customHeight="1">
      <c r="A3672" s="151" t="s">
        <v>121</v>
      </c>
      <c r="B3672" s="152">
        <v>45292</v>
      </c>
      <c r="C3672" s="153" t="s">
        <v>122</v>
      </c>
      <c r="D3672" s="153" t="s">
        <v>56</v>
      </c>
      <c r="E3672" s="244">
        <v>92742424</v>
      </c>
      <c r="F3672" s="144" t="s">
        <v>6701</v>
      </c>
      <c r="G3672" s="230"/>
      <c r="H3672" s="154">
        <v>34750</v>
      </c>
      <c r="I3672" s="153">
        <v>31</v>
      </c>
      <c r="J3672" s="148" t="s">
        <v>70</v>
      </c>
      <c r="K3672" s="153"/>
      <c r="L3672" s="153"/>
      <c r="M3672" s="153"/>
      <c r="N3672" s="153"/>
      <c r="O3672" s="155" t="s">
        <v>6702</v>
      </c>
      <c r="P3672" s="156" t="s">
        <v>60</v>
      </c>
      <c r="Q3672" s="157" t="s">
        <v>6294</v>
      </c>
      <c r="R3672" s="158">
        <v>45917</v>
      </c>
      <c r="S3672" s="159">
        <v>46052</v>
      </c>
      <c r="T3672" s="159" t="s">
        <v>62</v>
      </c>
      <c r="U3672" s="159" t="s">
        <v>6152</v>
      </c>
      <c r="V3672" s="154">
        <v>45917</v>
      </c>
      <c r="W3672" s="154"/>
      <c r="X3672" s="154"/>
      <c r="Y3672" s="160"/>
      <c r="Z3672" s="160" t="s">
        <v>128</v>
      </c>
      <c r="AA3672" s="153">
        <v>103</v>
      </c>
      <c r="AB3672" s="153">
        <v>1.75</v>
      </c>
      <c r="AC3672" s="182">
        <f t="shared" si="116"/>
        <v>33.632653061224488</v>
      </c>
      <c r="AD3672" s="153" t="str">
        <f t="shared" si="117"/>
        <v>OBESIDADE I</v>
      </c>
      <c r="AE3672" s="207" t="s">
        <v>135</v>
      </c>
      <c r="AF3672" s="153" t="s">
        <v>130</v>
      </c>
      <c r="AG3672" s="159"/>
      <c r="AH3672" s="153"/>
      <c r="AI3672" s="161"/>
      <c r="AJ3672" s="153"/>
      <c r="AK3672" s="153"/>
      <c r="AL3672" s="207"/>
      <c r="AM3672" s="207"/>
      <c r="AN3672" s="207"/>
      <c r="AO3672" s="207"/>
      <c r="AP3672" s="147" t="s">
        <v>54</v>
      </c>
      <c r="AQ3672" s="147"/>
      <c r="AR3672" s="147"/>
      <c r="AS3672" s="209" t="s">
        <v>68</v>
      </c>
      <c r="AT3672" s="223" t="str">
        <f>MONTH(B3672)&amp;"/"&amp;YEAR(B3672)</f>
        <v>1/2024</v>
      </c>
      <c r="AU3672" s="223">
        <f>WEEKNUM(B3672)-WEEKNUM(EOMONTH(B3672,-1)+1)+1</f>
        <v>1</v>
      </c>
      <c r="AV3672" s="209" t="str">
        <f>MONTH(R3672)&amp;"/"&amp;YEAR(R3672)</f>
        <v>9/2025</v>
      </c>
      <c r="AW3672" s="209">
        <f>WEEKNUM(R3672)-WEEKNUM(EOMONTH(R3672,-1)+1)+1</f>
        <v>3</v>
      </c>
      <c r="AX3672" s="209">
        <f>IF(BB3672="S",IF(Q3672="1. Aceitou o programa",R3672-B3672,0),0)</f>
        <v>0</v>
      </c>
      <c r="AY3672" s="209">
        <f>IF(BB3672="S",IF(AND(S3672&lt;&gt;"",R3672&lt;&gt;""),S3672-R3672,0),0)</f>
        <v>135</v>
      </c>
      <c r="AZ3672" s="209">
        <f>IF(BB3672="S",IF(Q3672="1. Aceitou o programa",IF(OR(X3672="Não se Aplica",X3672=""),IF(OR(W3672="Não se Aplica",W3672=""),0,W3672-V3672),AVERAGE(X3672-W3672,W3672-V3672)),0),0)</f>
        <v>0</v>
      </c>
      <c r="BA3672" s="209">
        <f>IF(BB3672="S",IF(AND(Q3672="1. Aceitou o programa",AH3672="Realizada"),IFERROR(IF(AG3672="",0,AG3672-R3672),0),0),0)</f>
        <v>0</v>
      </c>
      <c r="BB3672" s="209" t="str">
        <f>_xlfn.XLOOKUP(U3672,'Lista Suspensa'!$AA$20:$AA$23,'Lista Suspensa'!$AB$20:$AB$23,"N/A")</f>
        <v>S</v>
      </c>
    </row>
    <row r="3673" spans="1:54" ht="12" customHeight="1">
      <c r="A3673" s="151" t="s">
        <v>121</v>
      </c>
      <c r="B3673" s="152">
        <v>45292</v>
      </c>
      <c r="C3673" s="153" t="s">
        <v>122</v>
      </c>
      <c r="D3673" s="153" t="s">
        <v>171</v>
      </c>
      <c r="E3673" s="244">
        <v>93073460</v>
      </c>
      <c r="F3673" s="144" t="s">
        <v>6703</v>
      </c>
      <c r="G3673" s="230"/>
      <c r="H3673" s="154">
        <v>30909</v>
      </c>
      <c r="I3673" s="153">
        <v>41</v>
      </c>
      <c r="J3673" s="148" t="s">
        <v>70</v>
      </c>
      <c r="K3673" s="153" t="s">
        <v>101</v>
      </c>
      <c r="L3673" s="153"/>
      <c r="M3673" s="153"/>
      <c r="N3673" s="153"/>
      <c r="O3673" s="155">
        <v>21979580519</v>
      </c>
      <c r="P3673" s="156" t="s">
        <v>60</v>
      </c>
      <c r="Q3673" s="157" t="s">
        <v>6294</v>
      </c>
      <c r="R3673" s="158">
        <v>45916</v>
      </c>
      <c r="S3673" s="159">
        <v>46052</v>
      </c>
      <c r="T3673" s="159" t="s">
        <v>62</v>
      </c>
      <c r="U3673" s="159" t="s">
        <v>6152</v>
      </c>
      <c r="V3673" s="154">
        <v>45916</v>
      </c>
      <c r="W3673" s="154"/>
      <c r="X3673" s="154"/>
      <c r="Y3673" s="160"/>
      <c r="Z3673" s="160"/>
      <c r="AA3673" s="153">
        <v>155</v>
      </c>
      <c r="AB3673" s="153">
        <v>1.65</v>
      </c>
      <c r="AC3673" s="182">
        <f t="shared" si="116"/>
        <v>56.932966023875125</v>
      </c>
      <c r="AD3673" s="153" t="str">
        <f t="shared" si="117"/>
        <v>OBESIDADE III</v>
      </c>
      <c r="AE3673" s="207"/>
      <c r="AF3673" s="153"/>
      <c r="AG3673" s="159"/>
      <c r="AH3673" s="153"/>
      <c r="AI3673" s="161"/>
      <c r="AJ3673" s="153"/>
      <c r="AK3673" s="153"/>
      <c r="AL3673" s="207" t="s">
        <v>143</v>
      </c>
      <c r="AM3673" s="207"/>
      <c r="AN3673" s="207"/>
      <c r="AO3673" s="207"/>
      <c r="AP3673" s="147" t="s">
        <v>54</v>
      </c>
      <c r="AQ3673" s="147"/>
      <c r="AR3673" s="147"/>
      <c r="AS3673" s="209" t="s">
        <v>68</v>
      </c>
      <c r="AT3673" s="223" t="str">
        <f>MONTH(B3673)&amp;"/"&amp;YEAR(B3673)</f>
        <v>1/2024</v>
      </c>
      <c r="AU3673" s="223">
        <f>WEEKNUM(B3673)-WEEKNUM(EOMONTH(B3673,-1)+1)+1</f>
        <v>1</v>
      </c>
      <c r="AV3673" s="209" t="str">
        <f>MONTH(R3673)&amp;"/"&amp;YEAR(R3673)</f>
        <v>9/2025</v>
      </c>
      <c r="AW3673" s="209">
        <f>WEEKNUM(R3673)-WEEKNUM(EOMONTH(R3673,-1)+1)+1</f>
        <v>3</v>
      </c>
      <c r="AX3673" s="209">
        <f>IF(BB3673="S",IF(Q3673="1. Aceitou o programa",R3673-B3673,0),0)</f>
        <v>0</v>
      </c>
      <c r="AY3673" s="209">
        <f>IF(BB3673="S",IF(AND(S3673&lt;&gt;"",R3673&lt;&gt;""),S3673-R3673,0),0)</f>
        <v>136</v>
      </c>
      <c r="AZ3673" s="209">
        <f>IF(BB3673="S",IF(Q3673="1. Aceitou o programa",IF(OR(X3673="Não se Aplica",X3673=""),IF(OR(W3673="Não se Aplica",W3673=""),0,W3673-V3673),AVERAGE(X3673-W3673,W3673-V3673)),0),0)</f>
        <v>0</v>
      </c>
      <c r="BA3673" s="209">
        <f>IF(BB3673="S",IF(AND(Q3673="1. Aceitou o programa",AH3673="Realizada"),IFERROR(IF(AG3673="",0,AG3673-R3673),0),0),0)</f>
        <v>0</v>
      </c>
      <c r="BB3673" s="209" t="str">
        <f>_xlfn.XLOOKUP(U3673,'Lista Suspensa'!$AA$20:$AA$23,'Lista Suspensa'!$AB$20:$AB$23,"N/A")</f>
        <v>S</v>
      </c>
    </row>
    <row r="3674" spans="1:54" ht="12" customHeight="1">
      <c r="A3674" s="151" t="s">
        <v>121</v>
      </c>
      <c r="B3674" s="152">
        <v>45292</v>
      </c>
      <c r="C3674" s="153" t="s">
        <v>122</v>
      </c>
      <c r="D3674" s="153" t="s">
        <v>56</v>
      </c>
      <c r="E3674" s="244">
        <v>86729910</v>
      </c>
      <c r="F3674" s="144" t="s">
        <v>6704</v>
      </c>
      <c r="G3674" s="230"/>
      <c r="H3674" s="154">
        <v>32647</v>
      </c>
      <c r="I3674" s="153">
        <v>37</v>
      </c>
      <c r="J3674" s="148" t="s">
        <v>70</v>
      </c>
      <c r="K3674" s="153"/>
      <c r="L3674" s="153"/>
      <c r="M3674" s="153"/>
      <c r="N3674" s="153"/>
      <c r="O3674" s="155" t="s">
        <v>6705</v>
      </c>
      <c r="P3674" s="156" t="s">
        <v>60</v>
      </c>
      <c r="Q3674" s="157" t="s">
        <v>6294</v>
      </c>
      <c r="R3674" s="158">
        <v>45916</v>
      </c>
      <c r="S3674" s="159">
        <v>46052</v>
      </c>
      <c r="T3674" s="159" t="s">
        <v>62</v>
      </c>
      <c r="U3674" s="159" t="s">
        <v>6152</v>
      </c>
      <c r="V3674" s="154">
        <v>45916</v>
      </c>
      <c r="W3674" s="154"/>
      <c r="X3674" s="154"/>
      <c r="Y3674" s="160"/>
      <c r="Z3674" s="160"/>
      <c r="AA3674" s="153">
        <v>113</v>
      </c>
      <c r="AB3674" s="153">
        <v>1.72</v>
      </c>
      <c r="AC3674" s="182">
        <f t="shared" si="116"/>
        <v>38.196322336398055</v>
      </c>
      <c r="AD3674" s="153" t="str">
        <f t="shared" si="117"/>
        <v>OBESIDADE II</v>
      </c>
      <c r="AE3674" s="207" t="s">
        <v>135</v>
      </c>
      <c r="AF3674" s="153" t="s">
        <v>130</v>
      </c>
      <c r="AG3674" s="159"/>
      <c r="AH3674" s="153"/>
      <c r="AI3674" s="161"/>
      <c r="AJ3674" s="153"/>
      <c r="AK3674" s="153"/>
      <c r="AL3674" s="207"/>
      <c r="AM3674" s="207"/>
      <c r="AN3674" s="207"/>
      <c r="AO3674" s="207"/>
      <c r="AP3674" s="147" t="s">
        <v>54</v>
      </c>
      <c r="AQ3674" s="147"/>
      <c r="AR3674" s="147"/>
      <c r="AS3674" s="209" t="s">
        <v>68</v>
      </c>
      <c r="AT3674" s="223" t="str">
        <f>MONTH(B3674)&amp;"/"&amp;YEAR(B3674)</f>
        <v>1/2024</v>
      </c>
      <c r="AU3674" s="223">
        <f>WEEKNUM(B3674)-WEEKNUM(EOMONTH(B3674,-1)+1)+1</f>
        <v>1</v>
      </c>
      <c r="AV3674" s="209" t="str">
        <f>MONTH(R3674)&amp;"/"&amp;YEAR(R3674)</f>
        <v>9/2025</v>
      </c>
      <c r="AW3674" s="209">
        <f>WEEKNUM(R3674)-WEEKNUM(EOMONTH(R3674,-1)+1)+1</f>
        <v>3</v>
      </c>
      <c r="AX3674" s="209">
        <f>IF(BB3674="S",IF(Q3674="1. Aceitou o programa",R3674-B3674,0),0)</f>
        <v>0</v>
      </c>
      <c r="AY3674" s="209">
        <f>IF(BB3674="S",IF(AND(S3674&lt;&gt;"",R3674&lt;&gt;""),S3674-R3674,0),0)</f>
        <v>136</v>
      </c>
      <c r="AZ3674" s="209">
        <f>IF(BB3674="S",IF(Q3674="1. Aceitou o programa",IF(OR(X3674="Não se Aplica",X3674=""),IF(OR(W3674="Não se Aplica",W3674=""),0,W3674-V3674),AVERAGE(X3674-W3674,W3674-V3674)),0),0)</f>
        <v>0</v>
      </c>
      <c r="BA3674" s="209">
        <f>IF(BB3674="S",IF(AND(Q3674="1. Aceitou o programa",AH3674="Realizada"),IFERROR(IF(AG3674="",0,AG3674-R3674),0),0),0)</f>
        <v>0</v>
      </c>
      <c r="BB3674" s="209" t="str">
        <f>_xlfn.XLOOKUP(U3674,'Lista Suspensa'!$AA$20:$AA$23,'Lista Suspensa'!$AB$20:$AB$23,"N/A")</f>
        <v>S</v>
      </c>
    </row>
    <row r="3675" spans="1:54" ht="12" customHeight="1">
      <c r="A3675" s="151" t="s">
        <v>121</v>
      </c>
      <c r="B3675" s="152">
        <v>45292</v>
      </c>
      <c r="C3675" s="153" t="s">
        <v>122</v>
      </c>
      <c r="D3675" s="153" t="s">
        <v>274</v>
      </c>
      <c r="E3675" s="244">
        <v>89074291</v>
      </c>
      <c r="F3675" s="144" t="s">
        <v>6706</v>
      </c>
      <c r="G3675" s="230"/>
      <c r="H3675" s="154">
        <v>35979</v>
      </c>
      <c r="I3675" s="153">
        <v>27</v>
      </c>
      <c r="J3675" s="148" t="s">
        <v>70</v>
      </c>
      <c r="K3675" s="153"/>
      <c r="L3675" s="153"/>
      <c r="M3675" s="153"/>
      <c r="N3675" s="153"/>
      <c r="O3675" s="155" t="s">
        <v>6707</v>
      </c>
      <c r="P3675" s="156" t="s">
        <v>60</v>
      </c>
      <c r="Q3675" s="157" t="s">
        <v>6294</v>
      </c>
      <c r="R3675" s="158">
        <v>45915</v>
      </c>
      <c r="S3675" s="159">
        <v>46052</v>
      </c>
      <c r="T3675" s="159" t="s">
        <v>62</v>
      </c>
      <c r="U3675" s="159" t="s">
        <v>6152</v>
      </c>
      <c r="V3675" s="154">
        <v>45915</v>
      </c>
      <c r="W3675" s="154"/>
      <c r="X3675" s="154"/>
      <c r="Y3675" s="160"/>
      <c r="Z3675" s="160"/>
      <c r="AA3675" s="153">
        <v>178</v>
      </c>
      <c r="AB3675" s="153">
        <v>1.69</v>
      </c>
      <c r="AC3675" s="182">
        <f t="shared" si="116"/>
        <v>62.322747802948086</v>
      </c>
      <c r="AD3675" s="153" t="str">
        <f t="shared" si="117"/>
        <v>OBESIDADE III</v>
      </c>
      <c r="AE3675" s="207"/>
      <c r="AF3675" s="153"/>
      <c r="AG3675" s="159"/>
      <c r="AH3675" s="153"/>
      <c r="AI3675" s="161"/>
      <c r="AJ3675" s="153"/>
      <c r="AK3675" s="153"/>
      <c r="AL3675" s="207" t="s">
        <v>85</v>
      </c>
      <c r="AM3675" s="207" t="s">
        <v>86</v>
      </c>
      <c r="AN3675" s="207" t="s">
        <v>191</v>
      </c>
      <c r="AO3675" s="207"/>
      <c r="AP3675" s="147" t="s">
        <v>54</v>
      </c>
      <c r="AQ3675" s="147"/>
      <c r="AR3675" s="147"/>
      <c r="AS3675" s="209" t="s">
        <v>68</v>
      </c>
      <c r="AT3675" s="223" t="str">
        <f>MONTH(B3675)&amp;"/"&amp;YEAR(B3675)</f>
        <v>1/2024</v>
      </c>
      <c r="AU3675" s="223">
        <f>WEEKNUM(B3675)-WEEKNUM(EOMONTH(B3675,-1)+1)+1</f>
        <v>1</v>
      </c>
      <c r="AV3675" s="209" t="str">
        <f>MONTH(R3675)&amp;"/"&amp;YEAR(R3675)</f>
        <v>9/2025</v>
      </c>
      <c r="AW3675" s="209">
        <f>WEEKNUM(R3675)-WEEKNUM(EOMONTH(R3675,-1)+1)+1</f>
        <v>3</v>
      </c>
      <c r="AX3675" s="209">
        <f>IF(BB3675="S",IF(Q3675="1. Aceitou o programa",R3675-B3675,0),0)</f>
        <v>0</v>
      </c>
      <c r="AY3675" s="209">
        <f>IF(BB3675="S",IF(AND(S3675&lt;&gt;"",R3675&lt;&gt;""),S3675-R3675,0),0)</f>
        <v>137</v>
      </c>
      <c r="AZ3675" s="209">
        <f>IF(BB3675="S",IF(Q3675="1. Aceitou o programa",IF(OR(X3675="Não se Aplica",X3675=""),IF(OR(W3675="Não se Aplica",W3675=""),0,W3675-V3675),AVERAGE(X3675-W3675,W3675-V3675)),0),0)</f>
        <v>0</v>
      </c>
      <c r="BA3675" s="209">
        <f>IF(BB3675="S",IF(AND(Q3675="1. Aceitou o programa",AH3675="Realizada"),IFERROR(IF(AG3675="",0,AG3675-R3675),0),0),0)</f>
        <v>0</v>
      </c>
      <c r="BB3675" s="209" t="str">
        <f>_xlfn.XLOOKUP(U3675,'Lista Suspensa'!$AA$20:$AA$23,'Lista Suspensa'!$AB$20:$AB$23,"N/A")</f>
        <v>S</v>
      </c>
    </row>
    <row r="3676" spans="1:54" ht="12" customHeight="1">
      <c r="A3676" s="151" t="s">
        <v>121</v>
      </c>
      <c r="B3676" s="152">
        <v>45292</v>
      </c>
      <c r="C3676" s="153" t="s">
        <v>122</v>
      </c>
      <c r="D3676" s="153" t="s">
        <v>56</v>
      </c>
      <c r="E3676" s="244">
        <v>94830866</v>
      </c>
      <c r="F3676" s="144" t="s">
        <v>6708</v>
      </c>
      <c r="G3676" s="230"/>
      <c r="H3676" s="154">
        <v>32335</v>
      </c>
      <c r="I3676" s="153">
        <v>37</v>
      </c>
      <c r="J3676" s="148" t="s">
        <v>58</v>
      </c>
      <c r="K3676" s="153" t="s">
        <v>101</v>
      </c>
      <c r="L3676" s="153"/>
      <c r="M3676" s="153"/>
      <c r="N3676" s="153"/>
      <c r="O3676" s="155" t="s">
        <v>6709</v>
      </c>
      <c r="P3676" s="156" t="s">
        <v>60</v>
      </c>
      <c r="Q3676" s="157" t="s">
        <v>6294</v>
      </c>
      <c r="R3676" s="158">
        <v>45913</v>
      </c>
      <c r="S3676" s="159">
        <v>46052</v>
      </c>
      <c r="T3676" s="159" t="s">
        <v>62</v>
      </c>
      <c r="U3676" s="159" t="s">
        <v>6152</v>
      </c>
      <c r="V3676" s="154">
        <v>45913</v>
      </c>
      <c r="W3676" s="154"/>
      <c r="X3676" s="154"/>
      <c r="Y3676" s="160"/>
      <c r="Z3676" s="160"/>
      <c r="AA3676" s="153">
        <v>112</v>
      </c>
      <c r="AB3676" s="153">
        <v>1.73</v>
      </c>
      <c r="AC3676" s="182">
        <f t="shared" si="116"/>
        <v>37.421898493100336</v>
      </c>
      <c r="AD3676" s="153" t="str">
        <f t="shared" si="117"/>
        <v>OBESIDADE II</v>
      </c>
      <c r="AE3676" s="207" t="s">
        <v>135</v>
      </c>
      <c r="AF3676" s="153" t="s">
        <v>130</v>
      </c>
      <c r="AG3676" s="159"/>
      <c r="AH3676" s="153"/>
      <c r="AI3676" s="161"/>
      <c r="AJ3676" s="153"/>
      <c r="AK3676" s="153"/>
      <c r="AL3676" s="207"/>
      <c r="AM3676" s="207"/>
      <c r="AN3676" s="207"/>
      <c r="AO3676" s="207"/>
      <c r="AP3676" s="147" t="s">
        <v>54</v>
      </c>
      <c r="AQ3676" s="147"/>
      <c r="AR3676" s="147"/>
      <c r="AS3676" s="209" t="s">
        <v>68</v>
      </c>
      <c r="AT3676" s="223" t="str">
        <f>MONTH(B3676)&amp;"/"&amp;YEAR(B3676)</f>
        <v>1/2024</v>
      </c>
      <c r="AU3676" s="223">
        <f>WEEKNUM(B3676)-WEEKNUM(EOMONTH(B3676,-1)+1)+1</f>
        <v>1</v>
      </c>
      <c r="AV3676" s="209" t="str">
        <f>MONTH(R3676)&amp;"/"&amp;YEAR(R3676)</f>
        <v>9/2025</v>
      </c>
      <c r="AW3676" s="209">
        <f>WEEKNUM(R3676)-WEEKNUM(EOMONTH(R3676,-1)+1)+1</f>
        <v>2</v>
      </c>
      <c r="AX3676" s="209">
        <f>IF(BB3676="S",IF(Q3676="1. Aceitou o programa",R3676-B3676,0),0)</f>
        <v>0</v>
      </c>
      <c r="AY3676" s="209">
        <f>IF(BB3676="S",IF(AND(S3676&lt;&gt;"",R3676&lt;&gt;""),S3676-R3676,0),0)</f>
        <v>139</v>
      </c>
      <c r="AZ3676" s="209">
        <f>IF(BB3676="S",IF(Q3676="1. Aceitou o programa",IF(OR(X3676="Não se Aplica",X3676=""),IF(OR(W3676="Não se Aplica",W3676=""),0,W3676-V3676),AVERAGE(X3676-W3676,W3676-V3676)),0),0)</f>
        <v>0</v>
      </c>
      <c r="BA3676" s="209">
        <f>IF(BB3676="S",IF(AND(Q3676="1. Aceitou o programa",AH3676="Realizada"),IFERROR(IF(AG3676="",0,AG3676-R3676),0),0),0)</f>
        <v>0</v>
      </c>
      <c r="BB3676" s="209" t="str">
        <f>_xlfn.XLOOKUP(U3676,'Lista Suspensa'!$AA$20:$AA$23,'Lista Suspensa'!$AB$20:$AB$23,"N/A")</f>
        <v>S</v>
      </c>
    </row>
    <row r="3677" spans="1:54" ht="12" customHeight="1">
      <c r="A3677" s="151" t="s">
        <v>121</v>
      </c>
      <c r="B3677" s="152">
        <v>45292</v>
      </c>
      <c r="C3677" s="153" t="s">
        <v>122</v>
      </c>
      <c r="D3677" s="153" t="s">
        <v>56</v>
      </c>
      <c r="E3677" s="244">
        <v>81847126</v>
      </c>
      <c r="F3677" s="144" t="s">
        <v>6710</v>
      </c>
      <c r="G3677" s="230"/>
      <c r="H3677" s="154">
        <v>30135</v>
      </c>
      <c r="I3677" s="153">
        <v>43</v>
      </c>
      <c r="J3677" s="148" t="s">
        <v>58</v>
      </c>
      <c r="K3677" s="153"/>
      <c r="L3677" s="153"/>
      <c r="M3677" s="153"/>
      <c r="N3677" s="153"/>
      <c r="O3677" s="155" t="s">
        <v>6711</v>
      </c>
      <c r="P3677" s="156" t="s">
        <v>60</v>
      </c>
      <c r="Q3677" s="157" t="s">
        <v>6294</v>
      </c>
      <c r="R3677" s="158">
        <v>45913</v>
      </c>
      <c r="S3677" s="159">
        <v>46052</v>
      </c>
      <c r="T3677" s="159" t="s">
        <v>62</v>
      </c>
      <c r="U3677" s="159" t="s">
        <v>6152</v>
      </c>
      <c r="V3677" s="154">
        <v>45913</v>
      </c>
      <c r="W3677" s="154"/>
      <c r="X3677" s="154"/>
      <c r="Y3677" s="160"/>
      <c r="Z3677" s="160"/>
      <c r="AA3677" s="153">
        <v>125</v>
      </c>
      <c r="AB3677" s="153">
        <v>1.75</v>
      </c>
      <c r="AC3677" s="182">
        <f t="shared" si="116"/>
        <v>40.816326530612244</v>
      </c>
      <c r="AD3677" s="153" t="str">
        <f t="shared" si="117"/>
        <v>OBESIDADE III</v>
      </c>
      <c r="AE3677" s="207" t="s">
        <v>135</v>
      </c>
      <c r="AF3677" s="153" t="s">
        <v>130</v>
      </c>
      <c r="AG3677" s="159"/>
      <c r="AH3677" s="153"/>
      <c r="AI3677" s="161"/>
      <c r="AJ3677" s="153"/>
      <c r="AK3677" s="153"/>
      <c r="AL3677" s="207"/>
      <c r="AM3677" s="207"/>
      <c r="AN3677" s="207"/>
      <c r="AO3677" s="207"/>
      <c r="AP3677" s="147" t="s">
        <v>54</v>
      </c>
      <c r="AQ3677" s="147"/>
      <c r="AR3677" s="147"/>
      <c r="AS3677" s="209" t="s">
        <v>68</v>
      </c>
      <c r="AT3677" s="223" t="str">
        <f>MONTH(B3677)&amp;"/"&amp;YEAR(B3677)</f>
        <v>1/2024</v>
      </c>
      <c r="AU3677" s="223">
        <f>WEEKNUM(B3677)-WEEKNUM(EOMONTH(B3677,-1)+1)+1</f>
        <v>1</v>
      </c>
      <c r="AV3677" s="209" t="str">
        <f>MONTH(R3677)&amp;"/"&amp;YEAR(R3677)</f>
        <v>9/2025</v>
      </c>
      <c r="AW3677" s="209">
        <f>WEEKNUM(R3677)-WEEKNUM(EOMONTH(R3677,-1)+1)+1</f>
        <v>2</v>
      </c>
      <c r="AX3677" s="209">
        <f>IF(BB3677="S",IF(Q3677="1. Aceitou o programa",R3677-B3677,0),0)</f>
        <v>0</v>
      </c>
      <c r="AY3677" s="209">
        <f>IF(BB3677="S",IF(AND(S3677&lt;&gt;"",R3677&lt;&gt;""),S3677-R3677,0),0)</f>
        <v>139</v>
      </c>
      <c r="AZ3677" s="209">
        <f>IF(BB3677="S",IF(Q3677="1. Aceitou o programa",IF(OR(X3677="Não se Aplica",X3677=""),IF(OR(W3677="Não se Aplica",W3677=""),0,W3677-V3677),AVERAGE(X3677-W3677,W3677-V3677)),0),0)</f>
        <v>0</v>
      </c>
      <c r="BA3677" s="209">
        <f>IF(BB3677="S",IF(AND(Q3677="1. Aceitou o programa",AH3677="Realizada"),IFERROR(IF(AG3677="",0,AG3677-R3677),0),0),0)</f>
        <v>0</v>
      </c>
      <c r="BB3677" s="209" t="str">
        <f>_xlfn.XLOOKUP(U3677,'Lista Suspensa'!$AA$20:$AA$23,'Lista Suspensa'!$AB$20:$AB$23,"N/A")</f>
        <v>S</v>
      </c>
    </row>
    <row r="3678" spans="1:54" ht="12" customHeight="1">
      <c r="A3678" s="151" t="s">
        <v>121</v>
      </c>
      <c r="B3678" s="152">
        <v>45292</v>
      </c>
      <c r="C3678" s="153" t="s">
        <v>122</v>
      </c>
      <c r="D3678" s="153" t="s">
        <v>56</v>
      </c>
      <c r="E3678" s="244">
        <v>94638641</v>
      </c>
      <c r="F3678" s="144" t="s">
        <v>6712</v>
      </c>
      <c r="G3678" s="230"/>
      <c r="H3678" s="154">
        <v>36906</v>
      </c>
      <c r="I3678" s="153">
        <v>25</v>
      </c>
      <c r="J3678" s="148" t="s">
        <v>70</v>
      </c>
      <c r="K3678" s="153"/>
      <c r="L3678" s="153"/>
      <c r="M3678" s="153"/>
      <c r="N3678" s="153"/>
      <c r="O3678" s="155" t="s">
        <v>6713</v>
      </c>
      <c r="P3678" s="156" t="s">
        <v>60</v>
      </c>
      <c r="Q3678" s="157" t="s">
        <v>6294</v>
      </c>
      <c r="R3678" s="158">
        <v>45913</v>
      </c>
      <c r="S3678" s="159">
        <v>46052</v>
      </c>
      <c r="T3678" s="159" t="s">
        <v>62</v>
      </c>
      <c r="U3678" s="159" t="s">
        <v>6152</v>
      </c>
      <c r="V3678" s="154">
        <v>45913</v>
      </c>
      <c r="W3678" s="154"/>
      <c r="X3678" s="154"/>
      <c r="Y3678" s="160"/>
      <c r="Z3678" s="160"/>
      <c r="AA3678" s="153">
        <v>107.8</v>
      </c>
      <c r="AB3678" s="153">
        <v>1.65</v>
      </c>
      <c r="AC3678" s="182">
        <f t="shared" si="116"/>
        <v>39.595959595959599</v>
      </c>
      <c r="AD3678" s="153" t="str">
        <f t="shared" si="117"/>
        <v>OBESIDADE II</v>
      </c>
      <c r="AE3678" s="207" t="s">
        <v>135</v>
      </c>
      <c r="AF3678" s="153" t="s">
        <v>130</v>
      </c>
      <c r="AG3678" s="159"/>
      <c r="AH3678" s="153"/>
      <c r="AI3678" s="161"/>
      <c r="AJ3678" s="153"/>
      <c r="AK3678" s="153"/>
      <c r="AL3678" s="207"/>
      <c r="AM3678" s="207"/>
      <c r="AN3678" s="207"/>
      <c r="AO3678" s="207"/>
      <c r="AP3678" s="147" t="s">
        <v>54</v>
      </c>
      <c r="AQ3678" s="147"/>
      <c r="AR3678" s="147"/>
      <c r="AS3678" s="209" t="s">
        <v>68</v>
      </c>
      <c r="AT3678" s="223" t="str">
        <f>MONTH(B3678)&amp;"/"&amp;YEAR(B3678)</f>
        <v>1/2024</v>
      </c>
      <c r="AU3678" s="223">
        <f>WEEKNUM(B3678)-WEEKNUM(EOMONTH(B3678,-1)+1)+1</f>
        <v>1</v>
      </c>
      <c r="AV3678" s="209" t="str">
        <f>MONTH(R3678)&amp;"/"&amp;YEAR(R3678)</f>
        <v>9/2025</v>
      </c>
      <c r="AW3678" s="209">
        <f>WEEKNUM(R3678)-WEEKNUM(EOMONTH(R3678,-1)+1)+1</f>
        <v>2</v>
      </c>
      <c r="AX3678" s="209">
        <f>IF(BB3678="S",IF(Q3678="1. Aceitou o programa",R3678-B3678,0),0)</f>
        <v>0</v>
      </c>
      <c r="AY3678" s="209">
        <f>IF(BB3678="S",IF(AND(S3678&lt;&gt;"",R3678&lt;&gt;""),S3678-R3678,0),0)</f>
        <v>139</v>
      </c>
      <c r="AZ3678" s="209">
        <f>IF(BB3678="S",IF(Q3678="1. Aceitou o programa",IF(OR(X3678="Não se Aplica",X3678=""),IF(OR(W3678="Não se Aplica",W3678=""),0,W3678-V3678),AVERAGE(X3678-W3678,W3678-V3678)),0),0)</f>
        <v>0</v>
      </c>
      <c r="BA3678" s="209">
        <f>IF(BB3678="S",IF(AND(Q3678="1. Aceitou o programa",AH3678="Realizada"),IFERROR(IF(AG3678="",0,AG3678-R3678),0),0),0)</f>
        <v>0</v>
      </c>
      <c r="BB3678" s="209" t="str">
        <f>_xlfn.XLOOKUP(U3678,'Lista Suspensa'!$AA$20:$AA$23,'Lista Suspensa'!$AB$20:$AB$23,"N/A")</f>
        <v>S</v>
      </c>
    </row>
    <row r="3679" spans="1:54" ht="12" customHeight="1">
      <c r="A3679" s="151" t="s">
        <v>121</v>
      </c>
      <c r="B3679" s="152">
        <v>45292</v>
      </c>
      <c r="C3679" s="153" t="s">
        <v>122</v>
      </c>
      <c r="D3679" s="153" t="s">
        <v>167</v>
      </c>
      <c r="E3679" s="244">
        <v>82552768</v>
      </c>
      <c r="F3679" s="144" t="s">
        <v>6714</v>
      </c>
      <c r="G3679" s="230"/>
      <c r="H3679" s="154">
        <v>30834</v>
      </c>
      <c r="I3679" s="153">
        <v>41</v>
      </c>
      <c r="J3679" s="148" t="s">
        <v>70</v>
      </c>
      <c r="K3679" s="153"/>
      <c r="L3679" s="153"/>
      <c r="M3679" s="153"/>
      <c r="N3679" s="153"/>
      <c r="O3679" s="155">
        <v>11962062119</v>
      </c>
      <c r="P3679" s="156" t="s">
        <v>60</v>
      </c>
      <c r="Q3679" s="157" t="s">
        <v>6294</v>
      </c>
      <c r="R3679" s="158">
        <v>45912</v>
      </c>
      <c r="S3679" s="159">
        <v>46052</v>
      </c>
      <c r="T3679" s="159" t="s">
        <v>62</v>
      </c>
      <c r="U3679" s="159" t="s">
        <v>6152</v>
      </c>
      <c r="V3679" s="154">
        <v>45912</v>
      </c>
      <c r="W3679" s="154"/>
      <c r="X3679" s="154"/>
      <c r="Y3679" s="160"/>
      <c r="Z3679" s="160"/>
      <c r="AA3679" s="153">
        <v>107</v>
      </c>
      <c r="AB3679" s="153">
        <v>1.6</v>
      </c>
      <c r="AC3679" s="182">
        <f t="shared" si="116"/>
        <v>41.796874999999993</v>
      </c>
      <c r="AD3679" s="153" t="str">
        <f t="shared" si="117"/>
        <v>OBESIDADE III</v>
      </c>
      <c r="AE3679" s="207"/>
      <c r="AF3679" s="153"/>
      <c r="AG3679" s="159"/>
      <c r="AH3679" s="153"/>
      <c r="AI3679" s="161"/>
      <c r="AJ3679" s="153"/>
      <c r="AK3679" s="153"/>
      <c r="AL3679" s="207"/>
      <c r="AM3679" s="207"/>
      <c r="AN3679" s="207"/>
      <c r="AO3679" s="207"/>
      <c r="AP3679" s="147" t="s">
        <v>54</v>
      </c>
      <c r="AQ3679" s="147"/>
      <c r="AR3679" s="147"/>
      <c r="AS3679" s="209" t="s">
        <v>68</v>
      </c>
      <c r="AT3679" s="223" t="str">
        <f>MONTH(B3679)&amp;"/"&amp;YEAR(B3679)</f>
        <v>1/2024</v>
      </c>
      <c r="AU3679" s="223">
        <f>WEEKNUM(B3679)-WEEKNUM(EOMONTH(B3679,-1)+1)+1</f>
        <v>1</v>
      </c>
      <c r="AV3679" s="209" t="str">
        <f>MONTH(R3679)&amp;"/"&amp;YEAR(R3679)</f>
        <v>9/2025</v>
      </c>
      <c r="AW3679" s="209">
        <f>WEEKNUM(R3679)-WEEKNUM(EOMONTH(R3679,-1)+1)+1</f>
        <v>2</v>
      </c>
      <c r="AX3679" s="209">
        <f>IF(BB3679="S",IF(Q3679="1. Aceitou o programa",R3679-B3679,0),0)</f>
        <v>0</v>
      </c>
      <c r="AY3679" s="209">
        <f>IF(BB3679="S",IF(AND(S3679&lt;&gt;"",R3679&lt;&gt;""),S3679-R3679,0),0)</f>
        <v>140</v>
      </c>
      <c r="AZ3679" s="209">
        <f>IF(BB3679="S",IF(Q3679="1. Aceitou o programa",IF(OR(X3679="Não se Aplica",X3679=""),IF(OR(W3679="Não se Aplica",W3679=""),0,W3679-V3679),AVERAGE(X3679-W3679,W3679-V3679)),0),0)</f>
        <v>0</v>
      </c>
      <c r="BA3679" s="209">
        <f>IF(BB3679="S",IF(AND(Q3679="1. Aceitou o programa",AH3679="Realizada"),IFERROR(IF(AG3679="",0,AG3679-R3679),0),0),0)</f>
        <v>0</v>
      </c>
      <c r="BB3679" s="209" t="str">
        <f>_xlfn.XLOOKUP(U3679,'Lista Suspensa'!$AA$20:$AA$23,'Lista Suspensa'!$AB$20:$AB$23,"N/A")</f>
        <v>S</v>
      </c>
    </row>
    <row r="3680" spans="1:54" ht="12" customHeight="1">
      <c r="A3680" s="151" t="s">
        <v>121</v>
      </c>
      <c r="B3680" s="152">
        <v>45292</v>
      </c>
      <c r="C3680" s="153" t="s">
        <v>122</v>
      </c>
      <c r="D3680" s="153" t="s">
        <v>171</v>
      </c>
      <c r="E3680" s="244">
        <v>93106617</v>
      </c>
      <c r="F3680" s="144" t="s">
        <v>6715</v>
      </c>
      <c r="G3680" s="230"/>
      <c r="H3680" s="154">
        <v>32016</v>
      </c>
      <c r="I3680" s="153">
        <v>38</v>
      </c>
      <c r="J3680" s="148" t="s">
        <v>70</v>
      </c>
      <c r="K3680" s="153"/>
      <c r="L3680" s="153"/>
      <c r="M3680" s="153"/>
      <c r="N3680" s="153"/>
      <c r="O3680" s="155">
        <v>21973502606</v>
      </c>
      <c r="P3680" s="156" t="s">
        <v>60</v>
      </c>
      <c r="Q3680" s="157" t="s">
        <v>6294</v>
      </c>
      <c r="R3680" s="158">
        <v>45912</v>
      </c>
      <c r="S3680" s="159">
        <v>46052</v>
      </c>
      <c r="T3680" s="159" t="s">
        <v>62</v>
      </c>
      <c r="U3680" s="159" t="s">
        <v>6152</v>
      </c>
      <c r="V3680" s="154">
        <v>45912</v>
      </c>
      <c r="W3680" s="154"/>
      <c r="X3680" s="154"/>
      <c r="Y3680" s="160"/>
      <c r="Z3680" s="160"/>
      <c r="AA3680" s="153">
        <v>110</v>
      </c>
      <c r="AB3680" s="153">
        <v>1.62</v>
      </c>
      <c r="AC3680" s="182">
        <f t="shared" si="116"/>
        <v>41.914342325864951</v>
      </c>
      <c r="AD3680" s="153" t="str">
        <f t="shared" si="117"/>
        <v>OBESIDADE III</v>
      </c>
      <c r="AE3680" s="207"/>
      <c r="AF3680" s="153"/>
      <c r="AG3680" s="159"/>
      <c r="AH3680" s="153"/>
      <c r="AI3680" s="161"/>
      <c r="AJ3680" s="153"/>
      <c r="AK3680" s="153"/>
      <c r="AL3680" s="207"/>
      <c r="AM3680" s="207"/>
      <c r="AN3680" s="207"/>
      <c r="AO3680" s="207"/>
      <c r="AP3680" s="147" t="s">
        <v>54</v>
      </c>
      <c r="AQ3680" s="147"/>
      <c r="AR3680" s="147"/>
      <c r="AS3680" s="209" t="s">
        <v>68</v>
      </c>
      <c r="AT3680" s="223" t="str">
        <f>MONTH(B3680)&amp;"/"&amp;YEAR(B3680)</f>
        <v>1/2024</v>
      </c>
      <c r="AU3680" s="223">
        <f>WEEKNUM(B3680)-WEEKNUM(EOMONTH(B3680,-1)+1)+1</f>
        <v>1</v>
      </c>
      <c r="AV3680" s="209" t="str">
        <f>MONTH(R3680)&amp;"/"&amp;YEAR(R3680)</f>
        <v>9/2025</v>
      </c>
      <c r="AW3680" s="209">
        <f>WEEKNUM(R3680)-WEEKNUM(EOMONTH(R3680,-1)+1)+1</f>
        <v>2</v>
      </c>
      <c r="AX3680" s="209">
        <f>IF(BB3680="S",IF(Q3680="1. Aceitou o programa",R3680-B3680,0),0)</f>
        <v>0</v>
      </c>
      <c r="AY3680" s="209">
        <f>IF(BB3680="S",IF(AND(S3680&lt;&gt;"",R3680&lt;&gt;""),S3680-R3680,0),0)</f>
        <v>140</v>
      </c>
      <c r="AZ3680" s="209">
        <f>IF(BB3680="S",IF(Q3680="1. Aceitou o programa",IF(OR(X3680="Não se Aplica",X3680=""),IF(OR(W3680="Não se Aplica",W3680=""),0,W3680-V3680),AVERAGE(X3680-W3680,W3680-V3680)),0),0)</f>
        <v>0</v>
      </c>
      <c r="BA3680" s="209">
        <f>IF(BB3680="S",IF(AND(Q3680="1. Aceitou o programa",AH3680="Realizada"),IFERROR(IF(AG3680="",0,AG3680-R3680),0),0),0)</f>
        <v>0</v>
      </c>
      <c r="BB3680" s="209" t="str">
        <f>_xlfn.XLOOKUP(U3680,'Lista Suspensa'!$AA$20:$AA$23,'Lista Suspensa'!$AB$20:$AB$23,"N/A")</f>
        <v>S</v>
      </c>
    </row>
    <row r="3681" spans="1:54" ht="12" customHeight="1">
      <c r="A3681" s="151" t="s">
        <v>121</v>
      </c>
      <c r="B3681" s="152">
        <v>45292</v>
      </c>
      <c r="C3681" s="153" t="s">
        <v>122</v>
      </c>
      <c r="D3681" s="153" t="s">
        <v>274</v>
      </c>
      <c r="E3681" s="244">
        <v>93130104</v>
      </c>
      <c r="F3681" s="144" t="s">
        <v>6716</v>
      </c>
      <c r="G3681" s="230"/>
      <c r="H3681" s="154">
        <v>34240</v>
      </c>
      <c r="I3681" s="153">
        <v>32</v>
      </c>
      <c r="J3681" s="148" t="s">
        <v>70</v>
      </c>
      <c r="K3681" s="153"/>
      <c r="L3681" s="153"/>
      <c r="M3681" s="153"/>
      <c r="N3681" s="153"/>
      <c r="O3681" s="155" t="s">
        <v>6717</v>
      </c>
      <c r="P3681" s="156" t="s">
        <v>60</v>
      </c>
      <c r="Q3681" s="157" t="s">
        <v>6294</v>
      </c>
      <c r="R3681" s="158">
        <v>45912</v>
      </c>
      <c r="S3681" s="159">
        <v>46052</v>
      </c>
      <c r="T3681" s="159" t="s">
        <v>62</v>
      </c>
      <c r="U3681" s="159" t="s">
        <v>6152</v>
      </c>
      <c r="V3681" s="154">
        <v>45912</v>
      </c>
      <c r="W3681" s="154"/>
      <c r="X3681" s="154"/>
      <c r="Y3681" s="160"/>
      <c r="Z3681" s="160"/>
      <c r="AA3681" s="153">
        <v>110</v>
      </c>
      <c r="AB3681" s="153">
        <v>1.6</v>
      </c>
      <c r="AC3681" s="182">
        <f t="shared" si="116"/>
        <v>42.968749999999993</v>
      </c>
      <c r="AD3681" s="153" t="str">
        <f t="shared" si="117"/>
        <v>OBESIDADE III</v>
      </c>
      <c r="AE3681" s="207"/>
      <c r="AF3681" s="153"/>
      <c r="AG3681" s="159"/>
      <c r="AH3681" s="153"/>
      <c r="AI3681" s="161"/>
      <c r="AJ3681" s="153"/>
      <c r="AK3681" s="153"/>
      <c r="AL3681" s="207" t="s">
        <v>85</v>
      </c>
      <c r="AM3681" s="207" t="s">
        <v>86</v>
      </c>
      <c r="AN3681" s="207"/>
      <c r="AO3681" s="207"/>
      <c r="AP3681" s="147" t="s">
        <v>54</v>
      </c>
      <c r="AQ3681" s="147"/>
      <c r="AR3681" s="147"/>
      <c r="AS3681" s="209" t="s">
        <v>68</v>
      </c>
      <c r="AT3681" s="223" t="str">
        <f>MONTH(B3681)&amp;"/"&amp;YEAR(B3681)</f>
        <v>1/2024</v>
      </c>
      <c r="AU3681" s="223">
        <f>WEEKNUM(B3681)-WEEKNUM(EOMONTH(B3681,-1)+1)+1</f>
        <v>1</v>
      </c>
      <c r="AV3681" s="209" t="str">
        <f>MONTH(R3681)&amp;"/"&amp;YEAR(R3681)</f>
        <v>9/2025</v>
      </c>
      <c r="AW3681" s="209">
        <f>WEEKNUM(R3681)-WEEKNUM(EOMONTH(R3681,-1)+1)+1</f>
        <v>2</v>
      </c>
      <c r="AX3681" s="209">
        <f>IF(BB3681="S",IF(Q3681="1. Aceitou o programa",R3681-B3681,0),0)</f>
        <v>0</v>
      </c>
      <c r="AY3681" s="209">
        <f>IF(BB3681="S",IF(AND(S3681&lt;&gt;"",R3681&lt;&gt;""),S3681-R3681,0),0)</f>
        <v>140</v>
      </c>
      <c r="AZ3681" s="209">
        <f>IF(BB3681="S",IF(Q3681="1. Aceitou o programa",IF(OR(X3681="Não se Aplica",X3681=""),IF(OR(W3681="Não se Aplica",W3681=""),0,W3681-V3681),AVERAGE(X3681-W3681,W3681-V3681)),0),0)</f>
        <v>0</v>
      </c>
      <c r="BA3681" s="209">
        <f>IF(BB3681="S",IF(AND(Q3681="1. Aceitou o programa",AH3681="Realizada"),IFERROR(IF(AG3681="",0,AG3681-R3681),0),0),0)</f>
        <v>0</v>
      </c>
      <c r="BB3681" s="209" t="str">
        <f>_xlfn.XLOOKUP(U3681,'Lista Suspensa'!$AA$20:$AA$23,'Lista Suspensa'!$AB$20:$AB$23,"N/A")</f>
        <v>S</v>
      </c>
    </row>
    <row r="3682" spans="1:54" ht="12" customHeight="1">
      <c r="A3682" s="151" t="s">
        <v>121</v>
      </c>
      <c r="B3682" s="152">
        <v>45292</v>
      </c>
      <c r="C3682" s="153" t="s">
        <v>122</v>
      </c>
      <c r="D3682" s="153" t="s">
        <v>274</v>
      </c>
      <c r="E3682" s="244">
        <v>93981766</v>
      </c>
      <c r="F3682" s="144" t="s">
        <v>6718</v>
      </c>
      <c r="G3682" s="230"/>
      <c r="H3682" s="154">
        <v>39126</v>
      </c>
      <c r="I3682" s="153">
        <v>19</v>
      </c>
      <c r="J3682" s="148" t="s">
        <v>70</v>
      </c>
      <c r="K3682" s="153"/>
      <c r="L3682" s="153"/>
      <c r="M3682" s="153"/>
      <c r="N3682" s="153"/>
      <c r="O3682" s="155" t="s">
        <v>6719</v>
      </c>
      <c r="P3682" s="156" t="s">
        <v>60</v>
      </c>
      <c r="Q3682" s="157" t="s">
        <v>6294</v>
      </c>
      <c r="R3682" s="158">
        <v>45912</v>
      </c>
      <c r="S3682" s="159">
        <v>46052</v>
      </c>
      <c r="T3682" s="159" t="s">
        <v>62</v>
      </c>
      <c r="U3682" s="159" t="s">
        <v>6152</v>
      </c>
      <c r="V3682" s="154">
        <v>45912</v>
      </c>
      <c r="W3682" s="154"/>
      <c r="X3682" s="154"/>
      <c r="Y3682" s="160"/>
      <c r="Z3682" s="160"/>
      <c r="AA3682" s="153">
        <v>110</v>
      </c>
      <c r="AB3682" s="153">
        <v>1.68</v>
      </c>
      <c r="AC3682" s="182">
        <f t="shared" si="116"/>
        <v>38.973922902494337</v>
      </c>
      <c r="AD3682" s="153" t="str">
        <f t="shared" si="117"/>
        <v>OBESIDADE II</v>
      </c>
      <c r="AE3682" s="207"/>
      <c r="AF3682" s="153"/>
      <c r="AG3682" s="159"/>
      <c r="AH3682" s="153"/>
      <c r="AI3682" s="161"/>
      <c r="AJ3682" s="153"/>
      <c r="AK3682" s="153"/>
      <c r="AL3682" s="207"/>
      <c r="AM3682" s="207"/>
      <c r="AN3682" s="207"/>
      <c r="AO3682" s="207"/>
      <c r="AP3682" s="147" t="s">
        <v>54</v>
      </c>
      <c r="AQ3682" s="147"/>
      <c r="AR3682" s="147"/>
      <c r="AS3682" s="209" t="s">
        <v>68</v>
      </c>
      <c r="AT3682" s="223" t="str">
        <f>MONTH(B3682)&amp;"/"&amp;YEAR(B3682)</f>
        <v>1/2024</v>
      </c>
      <c r="AU3682" s="223">
        <f>WEEKNUM(B3682)-WEEKNUM(EOMONTH(B3682,-1)+1)+1</f>
        <v>1</v>
      </c>
      <c r="AV3682" s="209" t="str">
        <f>MONTH(R3682)&amp;"/"&amp;YEAR(R3682)</f>
        <v>9/2025</v>
      </c>
      <c r="AW3682" s="209">
        <f>WEEKNUM(R3682)-WEEKNUM(EOMONTH(R3682,-1)+1)+1</f>
        <v>2</v>
      </c>
      <c r="AX3682" s="209">
        <f>IF(BB3682="S",IF(Q3682="1. Aceitou o programa",R3682-B3682,0),0)</f>
        <v>0</v>
      </c>
      <c r="AY3682" s="209">
        <f>IF(BB3682="S",IF(AND(S3682&lt;&gt;"",R3682&lt;&gt;""),S3682-R3682,0),0)</f>
        <v>140</v>
      </c>
      <c r="AZ3682" s="209">
        <f>IF(BB3682="S",IF(Q3682="1. Aceitou o programa",IF(OR(X3682="Não se Aplica",X3682=""),IF(OR(W3682="Não se Aplica",W3682=""),0,W3682-V3682),AVERAGE(X3682-W3682,W3682-V3682)),0),0)</f>
        <v>0</v>
      </c>
      <c r="BA3682" s="209">
        <f>IF(BB3682="S",IF(AND(Q3682="1. Aceitou o programa",AH3682="Realizada"),IFERROR(IF(AG3682="",0,AG3682-R3682),0),0),0)</f>
        <v>0</v>
      </c>
      <c r="BB3682" s="209" t="str">
        <f>_xlfn.XLOOKUP(U3682,'Lista Suspensa'!$AA$20:$AA$23,'Lista Suspensa'!$AB$20:$AB$23,"N/A")</f>
        <v>S</v>
      </c>
    </row>
    <row r="3683" spans="1:54" ht="12" customHeight="1">
      <c r="A3683" s="151" t="s">
        <v>121</v>
      </c>
      <c r="B3683" s="152">
        <v>45292</v>
      </c>
      <c r="C3683" s="153" t="s">
        <v>122</v>
      </c>
      <c r="D3683" s="153" t="s">
        <v>56</v>
      </c>
      <c r="E3683" s="244">
        <v>93837314</v>
      </c>
      <c r="F3683" s="144" t="s">
        <v>6720</v>
      </c>
      <c r="G3683" s="230"/>
      <c r="H3683" s="154">
        <v>30974</v>
      </c>
      <c r="I3683" s="153">
        <v>41</v>
      </c>
      <c r="J3683" s="148" t="s">
        <v>58</v>
      </c>
      <c r="K3683" s="153" t="s">
        <v>4894</v>
      </c>
      <c r="L3683" s="153"/>
      <c r="M3683" s="153"/>
      <c r="N3683" s="153"/>
      <c r="O3683" s="155" t="s">
        <v>6721</v>
      </c>
      <c r="P3683" s="156" t="s">
        <v>60</v>
      </c>
      <c r="Q3683" s="157" t="s">
        <v>6294</v>
      </c>
      <c r="R3683" s="158">
        <v>45911</v>
      </c>
      <c r="S3683" s="159">
        <v>46052</v>
      </c>
      <c r="T3683" s="159" t="s">
        <v>62</v>
      </c>
      <c r="U3683" s="159" t="s">
        <v>6152</v>
      </c>
      <c r="V3683" s="154">
        <v>45911</v>
      </c>
      <c r="W3683" s="154"/>
      <c r="X3683" s="154"/>
      <c r="Y3683" s="160"/>
      <c r="Z3683" s="160"/>
      <c r="AA3683" s="153">
        <v>115</v>
      </c>
      <c r="AB3683" s="153">
        <v>1.76</v>
      </c>
      <c r="AC3683" s="182">
        <f t="shared" si="116"/>
        <v>37.125516528925623</v>
      </c>
      <c r="AD3683" s="153" t="str">
        <f t="shared" si="117"/>
        <v>OBESIDADE II</v>
      </c>
      <c r="AE3683" s="207" t="s">
        <v>135</v>
      </c>
      <c r="AF3683" s="153" t="s">
        <v>130</v>
      </c>
      <c r="AG3683" s="159"/>
      <c r="AH3683" s="153"/>
      <c r="AI3683" s="161"/>
      <c r="AJ3683" s="153"/>
      <c r="AK3683" s="153"/>
      <c r="AL3683" s="207"/>
      <c r="AM3683" s="207"/>
      <c r="AN3683" s="207"/>
      <c r="AO3683" s="207"/>
      <c r="AP3683" s="147" t="s">
        <v>54</v>
      </c>
      <c r="AQ3683" s="147"/>
      <c r="AR3683" s="147"/>
      <c r="AS3683" s="209" t="s">
        <v>68</v>
      </c>
      <c r="AT3683" s="223" t="str">
        <f>MONTH(B3683)&amp;"/"&amp;YEAR(B3683)</f>
        <v>1/2024</v>
      </c>
      <c r="AU3683" s="223">
        <f>WEEKNUM(B3683)-WEEKNUM(EOMONTH(B3683,-1)+1)+1</f>
        <v>1</v>
      </c>
      <c r="AV3683" s="209" t="str">
        <f>MONTH(R3683)&amp;"/"&amp;YEAR(R3683)</f>
        <v>9/2025</v>
      </c>
      <c r="AW3683" s="209">
        <f>WEEKNUM(R3683)-WEEKNUM(EOMONTH(R3683,-1)+1)+1</f>
        <v>2</v>
      </c>
      <c r="AX3683" s="209">
        <f>IF(BB3683="S",IF(Q3683="1. Aceitou o programa",R3683-B3683,0),0)</f>
        <v>0</v>
      </c>
      <c r="AY3683" s="209">
        <f>IF(BB3683="S",IF(AND(S3683&lt;&gt;"",R3683&lt;&gt;""),S3683-R3683,0),0)</f>
        <v>141</v>
      </c>
      <c r="AZ3683" s="209">
        <f>IF(BB3683="S",IF(Q3683="1. Aceitou o programa",IF(OR(X3683="Não se Aplica",X3683=""),IF(OR(W3683="Não se Aplica",W3683=""),0,W3683-V3683),AVERAGE(X3683-W3683,W3683-V3683)),0),0)</f>
        <v>0</v>
      </c>
      <c r="BA3683" s="209">
        <f>IF(BB3683="S",IF(AND(Q3683="1. Aceitou o programa",AH3683="Realizada"),IFERROR(IF(AG3683="",0,AG3683-R3683),0),0),0)</f>
        <v>0</v>
      </c>
      <c r="BB3683" s="209" t="str">
        <f>_xlfn.XLOOKUP(U3683,'Lista Suspensa'!$AA$20:$AA$23,'Lista Suspensa'!$AB$20:$AB$23,"N/A")</f>
        <v>S</v>
      </c>
    </row>
    <row r="3684" spans="1:54" ht="12" customHeight="1">
      <c r="A3684" s="151" t="s">
        <v>121</v>
      </c>
      <c r="B3684" s="152">
        <v>45292</v>
      </c>
      <c r="C3684" s="153" t="s">
        <v>122</v>
      </c>
      <c r="D3684" s="153" t="s">
        <v>56</v>
      </c>
      <c r="E3684" s="244">
        <v>73789055</v>
      </c>
      <c r="F3684" s="144" t="s">
        <v>6722</v>
      </c>
      <c r="G3684" s="230"/>
      <c r="H3684" s="154">
        <v>28007</v>
      </c>
      <c r="I3684" s="153">
        <v>49</v>
      </c>
      <c r="J3684" s="148" t="s">
        <v>70</v>
      </c>
      <c r="K3684" s="153"/>
      <c r="L3684" s="153"/>
      <c r="M3684" s="153"/>
      <c r="N3684" s="153"/>
      <c r="O3684" s="155" t="s">
        <v>6723</v>
      </c>
      <c r="P3684" s="156" t="s">
        <v>60</v>
      </c>
      <c r="Q3684" s="157" t="s">
        <v>6294</v>
      </c>
      <c r="R3684" s="158">
        <v>45911</v>
      </c>
      <c r="S3684" s="159">
        <v>46052</v>
      </c>
      <c r="T3684" s="159" t="s">
        <v>62</v>
      </c>
      <c r="U3684" s="159" t="s">
        <v>6152</v>
      </c>
      <c r="V3684" s="154">
        <v>45911</v>
      </c>
      <c r="W3684" s="154"/>
      <c r="X3684" s="154"/>
      <c r="Y3684" s="160"/>
      <c r="Z3684" s="160"/>
      <c r="AA3684" s="153">
        <v>110</v>
      </c>
      <c r="AB3684" s="153">
        <v>1.75</v>
      </c>
      <c r="AC3684" s="182">
        <f t="shared" si="116"/>
        <v>35.918367346938773</v>
      </c>
      <c r="AD3684" s="153" t="str">
        <f t="shared" si="117"/>
        <v>OBESIDADE II</v>
      </c>
      <c r="AE3684" s="207" t="s">
        <v>135</v>
      </c>
      <c r="AF3684" s="153" t="s">
        <v>130</v>
      </c>
      <c r="AG3684" s="159"/>
      <c r="AH3684" s="153"/>
      <c r="AI3684" s="161"/>
      <c r="AJ3684" s="153"/>
      <c r="AK3684" s="153"/>
      <c r="AL3684" s="207"/>
      <c r="AM3684" s="207"/>
      <c r="AN3684" s="207"/>
      <c r="AO3684" s="207"/>
      <c r="AP3684" s="147" t="s">
        <v>54</v>
      </c>
      <c r="AQ3684" s="147"/>
      <c r="AR3684" s="147"/>
      <c r="AS3684" s="209" t="s">
        <v>68</v>
      </c>
      <c r="AT3684" s="223" t="str">
        <f>MONTH(B3684)&amp;"/"&amp;YEAR(B3684)</f>
        <v>1/2024</v>
      </c>
      <c r="AU3684" s="223">
        <f>WEEKNUM(B3684)-WEEKNUM(EOMONTH(B3684,-1)+1)+1</f>
        <v>1</v>
      </c>
      <c r="AV3684" s="209" t="str">
        <f>MONTH(R3684)&amp;"/"&amp;YEAR(R3684)</f>
        <v>9/2025</v>
      </c>
      <c r="AW3684" s="209">
        <f>WEEKNUM(R3684)-WEEKNUM(EOMONTH(R3684,-1)+1)+1</f>
        <v>2</v>
      </c>
      <c r="AX3684" s="209">
        <f>IF(BB3684="S",IF(Q3684="1. Aceitou o programa",R3684-B3684,0),0)</f>
        <v>0</v>
      </c>
      <c r="AY3684" s="209">
        <f>IF(BB3684="S",IF(AND(S3684&lt;&gt;"",R3684&lt;&gt;""),S3684-R3684,0),0)</f>
        <v>141</v>
      </c>
      <c r="AZ3684" s="209">
        <f>IF(BB3684="S",IF(Q3684="1. Aceitou o programa",IF(OR(X3684="Não se Aplica",X3684=""),IF(OR(W3684="Não se Aplica",W3684=""),0,W3684-V3684),AVERAGE(X3684-W3684,W3684-V3684)),0),0)</f>
        <v>0</v>
      </c>
      <c r="BA3684" s="209">
        <f>IF(BB3684="S",IF(AND(Q3684="1. Aceitou o programa",AH3684="Realizada"),IFERROR(IF(AG3684="",0,AG3684-R3684),0),0),0)</f>
        <v>0</v>
      </c>
      <c r="BB3684" s="209" t="str">
        <f>_xlfn.XLOOKUP(U3684,'Lista Suspensa'!$AA$20:$AA$23,'Lista Suspensa'!$AB$20:$AB$23,"N/A")</f>
        <v>S</v>
      </c>
    </row>
    <row r="3685" spans="1:54" ht="12" customHeight="1">
      <c r="A3685" s="151" t="s">
        <v>121</v>
      </c>
      <c r="B3685" s="152">
        <v>45292</v>
      </c>
      <c r="C3685" s="153" t="s">
        <v>122</v>
      </c>
      <c r="D3685" s="153" t="s">
        <v>56</v>
      </c>
      <c r="E3685" s="244">
        <v>92894900</v>
      </c>
      <c r="F3685" s="144" t="s">
        <v>6724</v>
      </c>
      <c r="G3685" s="230"/>
      <c r="H3685" s="154">
        <v>32715</v>
      </c>
      <c r="I3685" s="153">
        <v>36</v>
      </c>
      <c r="J3685" s="148" t="s">
        <v>70</v>
      </c>
      <c r="K3685" s="153"/>
      <c r="L3685" s="153"/>
      <c r="M3685" s="153"/>
      <c r="N3685" s="153"/>
      <c r="O3685" s="155" t="s">
        <v>6725</v>
      </c>
      <c r="P3685" s="156" t="s">
        <v>60</v>
      </c>
      <c r="Q3685" s="157" t="s">
        <v>6294</v>
      </c>
      <c r="R3685" s="158">
        <v>45911</v>
      </c>
      <c r="S3685" s="159">
        <v>46052</v>
      </c>
      <c r="T3685" s="159" t="s">
        <v>62</v>
      </c>
      <c r="U3685" s="159" t="s">
        <v>6152</v>
      </c>
      <c r="V3685" s="154">
        <v>45911</v>
      </c>
      <c r="W3685" s="154"/>
      <c r="X3685" s="154"/>
      <c r="Y3685" s="160"/>
      <c r="Z3685" s="160" t="s">
        <v>2281</v>
      </c>
      <c r="AA3685" s="153">
        <v>78</v>
      </c>
      <c r="AB3685" s="153">
        <v>1.55</v>
      </c>
      <c r="AC3685" s="182">
        <f t="shared" si="116"/>
        <v>32.46618106139438</v>
      </c>
      <c r="AD3685" s="153" t="str">
        <f t="shared" si="117"/>
        <v>OBESIDADE I</v>
      </c>
      <c r="AE3685" s="207" t="s">
        <v>135</v>
      </c>
      <c r="AF3685" s="153" t="s">
        <v>130</v>
      </c>
      <c r="AG3685" s="159"/>
      <c r="AH3685" s="153"/>
      <c r="AI3685" s="161"/>
      <c r="AJ3685" s="153"/>
      <c r="AK3685" s="153"/>
      <c r="AL3685" s="207"/>
      <c r="AM3685" s="207"/>
      <c r="AN3685" s="207"/>
      <c r="AO3685" s="207"/>
      <c r="AP3685" s="147" t="s">
        <v>54</v>
      </c>
      <c r="AQ3685" s="147"/>
      <c r="AR3685" s="147"/>
      <c r="AS3685" s="209" t="s">
        <v>68</v>
      </c>
      <c r="AT3685" s="223" t="str">
        <f>MONTH(B3685)&amp;"/"&amp;YEAR(B3685)</f>
        <v>1/2024</v>
      </c>
      <c r="AU3685" s="223">
        <f>WEEKNUM(B3685)-WEEKNUM(EOMONTH(B3685,-1)+1)+1</f>
        <v>1</v>
      </c>
      <c r="AV3685" s="209" t="str">
        <f>MONTH(R3685)&amp;"/"&amp;YEAR(R3685)</f>
        <v>9/2025</v>
      </c>
      <c r="AW3685" s="209">
        <f>WEEKNUM(R3685)-WEEKNUM(EOMONTH(R3685,-1)+1)+1</f>
        <v>2</v>
      </c>
      <c r="AX3685" s="209">
        <f>IF(BB3685="S",IF(Q3685="1. Aceitou o programa",R3685-B3685,0),0)</f>
        <v>0</v>
      </c>
      <c r="AY3685" s="209">
        <f>IF(BB3685="S",IF(AND(S3685&lt;&gt;"",R3685&lt;&gt;""),S3685-R3685,0),0)</f>
        <v>141</v>
      </c>
      <c r="AZ3685" s="209">
        <f>IF(BB3685="S",IF(Q3685="1. Aceitou o programa",IF(OR(X3685="Não se Aplica",X3685=""),IF(OR(W3685="Não se Aplica",W3685=""),0,W3685-V3685),AVERAGE(X3685-W3685,W3685-V3685)),0),0)</f>
        <v>0</v>
      </c>
      <c r="BA3685" s="209">
        <f>IF(BB3685="S",IF(AND(Q3685="1. Aceitou o programa",AH3685="Realizada"),IFERROR(IF(AG3685="",0,AG3685-R3685),0),0),0)</f>
        <v>0</v>
      </c>
      <c r="BB3685" s="209" t="str">
        <f>_xlfn.XLOOKUP(U3685,'Lista Suspensa'!$AA$20:$AA$23,'Lista Suspensa'!$AB$20:$AB$23,"N/A")</f>
        <v>S</v>
      </c>
    </row>
    <row r="3686" spans="1:54" ht="12" customHeight="1">
      <c r="A3686" s="151" t="s">
        <v>121</v>
      </c>
      <c r="B3686" s="152">
        <v>45292</v>
      </c>
      <c r="C3686" s="153" t="s">
        <v>122</v>
      </c>
      <c r="D3686" s="153" t="s">
        <v>56</v>
      </c>
      <c r="E3686" s="244">
        <v>92640028</v>
      </c>
      <c r="F3686" s="144" t="s">
        <v>6726</v>
      </c>
      <c r="G3686" s="230"/>
      <c r="H3686" s="154">
        <v>34944</v>
      </c>
      <c r="I3686" s="153">
        <v>30</v>
      </c>
      <c r="J3686" s="148" t="s">
        <v>70</v>
      </c>
      <c r="K3686" s="153"/>
      <c r="L3686" s="153"/>
      <c r="M3686" s="153"/>
      <c r="N3686" s="153"/>
      <c r="O3686" s="155" t="s">
        <v>6727</v>
      </c>
      <c r="P3686" s="156" t="s">
        <v>60</v>
      </c>
      <c r="Q3686" s="157" t="s">
        <v>6294</v>
      </c>
      <c r="R3686" s="158">
        <v>45911</v>
      </c>
      <c r="S3686" s="159">
        <v>46052</v>
      </c>
      <c r="T3686" s="159" t="s">
        <v>62</v>
      </c>
      <c r="U3686" s="159" t="s">
        <v>6152</v>
      </c>
      <c r="V3686" s="154">
        <v>45911</v>
      </c>
      <c r="W3686" s="154"/>
      <c r="X3686" s="154"/>
      <c r="Y3686" s="160"/>
      <c r="Z3686" s="160"/>
      <c r="AA3686" s="153">
        <v>109</v>
      </c>
      <c r="AB3686" s="153">
        <v>1.63</v>
      </c>
      <c r="AC3686" s="182">
        <f t="shared" si="116"/>
        <v>41.025254996424408</v>
      </c>
      <c r="AD3686" s="153" t="str">
        <f t="shared" si="117"/>
        <v>OBESIDADE III</v>
      </c>
      <c r="AE3686" s="207" t="s">
        <v>135</v>
      </c>
      <c r="AF3686" s="153" t="s">
        <v>130</v>
      </c>
      <c r="AG3686" s="159"/>
      <c r="AH3686" s="153"/>
      <c r="AI3686" s="161"/>
      <c r="AJ3686" s="153"/>
      <c r="AK3686" s="153"/>
      <c r="AL3686" s="207"/>
      <c r="AM3686" s="207"/>
      <c r="AN3686" s="207"/>
      <c r="AO3686" s="207"/>
      <c r="AP3686" s="147" t="s">
        <v>54</v>
      </c>
      <c r="AQ3686" s="147"/>
      <c r="AR3686" s="147"/>
      <c r="AS3686" s="209" t="s">
        <v>68</v>
      </c>
      <c r="AT3686" s="223" t="str">
        <f>MONTH(B3686)&amp;"/"&amp;YEAR(B3686)</f>
        <v>1/2024</v>
      </c>
      <c r="AU3686" s="223">
        <f>WEEKNUM(B3686)-WEEKNUM(EOMONTH(B3686,-1)+1)+1</f>
        <v>1</v>
      </c>
      <c r="AV3686" s="209" t="str">
        <f>MONTH(R3686)&amp;"/"&amp;YEAR(R3686)</f>
        <v>9/2025</v>
      </c>
      <c r="AW3686" s="209">
        <f>WEEKNUM(R3686)-WEEKNUM(EOMONTH(R3686,-1)+1)+1</f>
        <v>2</v>
      </c>
      <c r="AX3686" s="209">
        <f>IF(BB3686="S",IF(Q3686="1. Aceitou o programa",R3686-B3686,0),0)</f>
        <v>0</v>
      </c>
      <c r="AY3686" s="209">
        <f>IF(BB3686="S",IF(AND(S3686&lt;&gt;"",R3686&lt;&gt;""),S3686-R3686,0),0)</f>
        <v>141</v>
      </c>
      <c r="AZ3686" s="209">
        <f>IF(BB3686="S",IF(Q3686="1. Aceitou o programa",IF(OR(X3686="Não se Aplica",X3686=""),IF(OR(W3686="Não se Aplica",W3686=""),0,W3686-V3686),AVERAGE(X3686-W3686,W3686-V3686)),0),0)</f>
        <v>0</v>
      </c>
      <c r="BA3686" s="209">
        <f>IF(BB3686="S",IF(AND(Q3686="1. Aceitou o programa",AH3686="Realizada"),IFERROR(IF(AG3686="",0,AG3686-R3686),0),0),0)</f>
        <v>0</v>
      </c>
      <c r="BB3686" s="209" t="str">
        <f>_xlfn.XLOOKUP(U3686,'Lista Suspensa'!$AA$20:$AA$23,'Lista Suspensa'!$AB$20:$AB$23,"N/A")</f>
        <v>S</v>
      </c>
    </row>
    <row r="3687" spans="1:54" ht="12" customHeight="1">
      <c r="A3687" s="151" t="s">
        <v>121</v>
      </c>
      <c r="B3687" s="152">
        <v>45292</v>
      </c>
      <c r="C3687" s="153" t="s">
        <v>122</v>
      </c>
      <c r="D3687" s="153" t="s">
        <v>56</v>
      </c>
      <c r="E3687" s="244">
        <v>86973988</v>
      </c>
      <c r="F3687" s="144" t="s">
        <v>6728</v>
      </c>
      <c r="G3687" s="230"/>
      <c r="H3687" s="154">
        <v>30026</v>
      </c>
      <c r="I3687" s="153">
        <v>44</v>
      </c>
      <c r="J3687" s="148" t="s">
        <v>70</v>
      </c>
      <c r="K3687" s="153"/>
      <c r="L3687" s="153"/>
      <c r="M3687" s="153"/>
      <c r="N3687" s="153"/>
      <c r="O3687" s="155" t="s">
        <v>6729</v>
      </c>
      <c r="P3687" s="156" t="s">
        <v>60</v>
      </c>
      <c r="Q3687" s="157" t="s">
        <v>6294</v>
      </c>
      <c r="R3687" s="158">
        <v>45910</v>
      </c>
      <c r="S3687" s="159">
        <v>46052</v>
      </c>
      <c r="T3687" s="159" t="s">
        <v>62</v>
      </c>
      <c r="U3687" s="159" t="s">
        <v>6152</v>
      </c>
      <c r="V3687" s="154">
        <v>45910</v>
      </c>
      <c r="W3687" s="154"/>
      <c r="X3687" s="154"/>
      <c r="Y3687" s="160"/>
      <c r="Z3687" s="160"/>
      <c r="AA3687" s="153">
        <v>100</v>
      </c>
      <c r="AB3687" s="153">
        <v>1.66</v>
      </c>
      <c r="AC3687" s="182">
        <f t="shared" si="116"/>
        <v>36.289737262302225</v>
      </c>
      <c r="AD3687" s="153" t="str">
        <f t="shared" si="117"/>
        <v>OBESIDADE II</v>
      </c>
      <c r="AE3687" s="207" t="s">
        <v>135</v>
      </c>
      <c r="AF3687" s="153" t="s">
        <v>130</v>
      </c>
      <c r="AG3687" s="159"/>
      <c r="AH3687" s="153"/>
      <c r="AI3687" s="161"/>
      <c r="AJ3687" s="153"/>
      <c r="AK3687" s="153"/>
      <c r="AL3687" s="207"/>
      <c r="AM3687" s="207"/>
      <c r="AN3687" s="207"/>
      <c r="AO3687" s="207"/>
      <c r="AP3687" s="147" t="s">
        <v>54</v>
      </c>
      <c r="AQ3687" s="147"/>
      <c r="AR3687" s="147"/>
      <c r="AS3687" s="209" t="s">
        <v>68</v>
      </c>
      <c r="AT3687" s="223" t="str">
        <f>MONTH(B3687)&amp;"/"&amp;YEAR(B3687)</f>
        <v>1/2024</v>
      </c>
      <c r="AU3687" s="223">
        <f>WEEKNUM(B3687)-WEEKNUM(EOMONTH(B3687,-1)+1)+1</f>
        <v>1</v>
      </c>
      <c r="AV3687" s="209" t="str">
        <f>MONTH(R3687)&amp;"/"&amp;YEAR(R3687)</f>
        <v>9/2025</v>
      </c>
      <c r="AW3687" s="209">
        <f>WEEKNUM(R3687)-WEEKNUM(EOMONTH(R3687,-1)+1)+1</f>
        <v>2</v>
      </c>
      <c r="AX3687" s="209">
        <f>IF(BB3687="S",IF(Q3687="1. Aceitou o programa",R3687-B3687,0),0)</f>
        <v>0</v>
      </c>
      <c r="AY3687" s="209">
        <f>IF(BB3687="S",IF(AND(S3687&lt;&gt;"",R3687&lt;&gt;""),S3687-R3687,0),0)</f>
        <v>142</v>
      </c>
      <c r="AZ3687" s="209">
        <f>IF(BB3687="S",IF(Q3687="1. Aceitou o programa",IF(OR(X3687="Não se Aplica",X3687=""),IF(OR(W3687="Não se Aplica",W3687=""),0,W3687-V3687),AVERAGE(X3687-W3687,W3687-V3687)),0),0)</f>
        <v>0</v>
      </c>
      <c r="BA3687" s="209">
        <f>IF(BB3687="S",IF(AND(Q3687="1. Aceitou o programa",AH3687="Realizada"),IFERROR(IF(AG3687="",0,AG3687-R3687),0),0),0)</f>
        <v>0</v>
      </c>
      <c r="BB3687" s="209" t="str">
        <f>_xlfn.XLOOKUP(U3687,'Lista Suspensa'!$AA$20:$AA$23,'Lista Suspensa'!$AB$20:$AB$23,"N/A")</f>
        <v>S</v>
      </c>
    </row>
    <row r="3688" spans="1:54" ht="12" customHeight="1">
      <c r="A3688" s="151" t="s">
        <v>121</v>
      </c>
      <c r="B3688" s="152">
        <v>45292</v>
      </c>
      <c r="C3688" s="153" t="s">
        <v>122</v>
      </c>
      <c r="D3688" s="153" t="s">
        <v>56</v>
      </c>
      <c r="E3688" s="244">
        <v>78798732</v>
      </c>
      <c r="F3688" s="144" t="s">
        <v>6730</v>
      </c>
      <c r="G3688" s="230"/>
      <c r="H3688" s="154">
        <v>31154</v>
      </c>
      <c r="I3688" s="153">
        <v>41</v>
      </c>
      <c r="J3688" s="148" t="s">
        <v>58</v>
      </c>
      <c r="K3688" s="153"/>
      <c r="L3688" s="153"/>
      <c r="M3688" s="153"/>
      <c r="N3688" s="153"/>
      <c r="O3688" s="155" t="s">
        <v>6731</v>
      </c>
      <c r="P3688" s="156" t="s">
        <v>60</v>
      </c>
      <c r="Q3688" s="157" t="s">
        <v>6294</v>
      </c>
      <c r="R3688" s="158">
        <v>45910</v>
      </c>
      <c r="S3688" s="159">
        <v>46052</v>
      </c>
      <c r="T3688" s="159" t="s">
        <v>62</v>
      </c>
      <c r="U3688" s="159" t="s">
        <v>6152</v>
      </c>
      <c r="V3688" s="154">
        <v>45910</v>
      </c>
      <c r="W3688" s="154"/>
      <c r="X3688" s="154"/>
      <c r="Y3688" s="160"/>
      <c r="Z3688" s="160"/>
      <c r="AA3688" s="153">
        <v>116</v>
      </c>
      <c r="AB3688" s="153">
        <v>1.8</v>
      </c>
      <c r="AC3688" s="182">
        <f t="shared" si="116"/>
        <v>35.802469135802468</v>
      </c>
      <c r="AD3688" s="153" t="str">
        <f t="shared" si="117"/>
        <v>OBESIDADE II</v>
      </c>
      <c r="AE3688" s="207" t="s">
        <v>135</v>
      </c>
      <c r="AF3688" s="153" t="s">
        <v>130</v>
      </c>
      <c r="AG3688" s="159"/>
      <c r="AH3688" s="153"/>
      <c r="AI3688" s="161"/>
      <c r="AJ3688" s="153"/>
      <c r="AK3688" s="153"/>
      <c r="AL3688" s="207"/>
      <c r="AM3688" s="207"/>
      <c r="AN3688" s="207"/>
      <c r="AO3688" s="207"/>
      <c r="AP3688" s="147" t="s">
        <v>54</v>
      </c>
      <c r="AQ3688" s="147"/>
      <c r="AR3688" s="147"/>
      <c r="AS3688" s="209" t="s">
        <v>68</v>
      </c>
      <c r="AT3688" s="223" t="str">
        <f>MONTH(B3688)&amp;"/"&amp;YEAR(B3688)</f>
        <v>1/2024</v>
      </c>
      <c r="AU3688" s="223">
        <f>WEEKNUM(B3688)-WEEKNUM(EOMONTH(B3688,-1)+1)+1</f>
        <v>1</v>
      </c>
      <c r="AV3688" s="209" t="str">
        <f>MONTH(R3688)&amp;"/"&amp;YEAR(R3688)</f>
        <v>9/2025</v>
      </c>
      <c r="AW3688" s="209">
        <f>WEEKNUM(R3688)-WEEKNUM(EOMONTH(R3688,-1)+1)+1</f>
        <v>2</v>
      </c>
      <c r="AX3688" s="209">
        <f>IF(BB3688="S",IF(Q3688="1. Aceitou o programa",R3688-B3688,0),0)</f>
        <v>0</v>
      </c>
      <c r="AY3688" s="209">
        <f>IF(BB3688="S",IF(AND(S3688&lt;&gt;"",R3688&lt;&gt;""),S3688-R3688,0),0)</f>
        <v>142</v>
      </c>
      <c r="AZ3688" s="209">
        <f>IF(BB3688="S",IF(Q3688="1. Aceitou o programa",IF(OR(X3688="Não se Aplica",X3688=""),IF(OR(W3688="Não se Aplica",W3688=""),0,W3688-V3688),AVERAGE(X3688-W3688,W3688-V3688)),0),0)</f>
        <v>0</v>
      </c>
      <c r="BA3688" s="209">
        <f>IF(BB3688="S",IF(AND(Q3688="1. Aceitou o programa",AH3688="Realizada"),IFERROR(IF(AG3688="",0,AG3688-R3688),0),0),0)</f>
        <v>0</v>
      </c>
      <c r="BB3688" s="209" t="str">
        <f>_xlfn.XLOOKUP(U3688,'Lista Suspensa'!$AA$20:$AA$23,'Lista Suspensa'!$AB$20:$AB$23,"N/A")</f>
        <v>S</v>
      </c>
    </row>
    <row r="3689" spans="1:54" ht="12" customHeight="1">
      <c r="A3689" s="151" t="s">
        <v>121</v>
      </c>
      <c r="B3689" s="152">
        <v>45292</v>
      </c>
      <c r="C3689" s="153" t="s">
        <v>122</v>
      </c>
      <c r="D3689" s="153" t="s">
        <v>56</v>
      </c>
      <c r="E3689" s="244">
        <v>93932520</v>
      </c>
      <c r="F3689" s="144" t="s">
        <v>6732</v>
      </c>
      <c r="G3689" s="230"/>
      <c r="H3689" s="154">
        <v>32984</v>
      </c>
      <c r="I3689" s="153">
        <v>36</v>
      </c>
      <c r="J3689" s="148" t="s">
        <v>70</v>
      </c>
      <c r="K3689" s="153"/>
      <c r="L3689" s="153"/>
      <c r="M3689" s="153"/>
      <c r="N3689" s="153"/>
      <c r="O3689" s="155" t="s">
        <v>6733</v>
      </c>
      <c r="P3689" s="156" t="s">
        <v>60</v>
      </c>
      <c r="Q3689" s="157" t="s">
        <v>6294</v>
      </c>
      <c r="R3689" s="158">
        <v>45910</v>
      </c>
      <c r="S3689" s="159">
        <v>46052</v>
      </c>
      <c r="T3689" s="159" t="s">
        <v>62</v>
      </c>
      <c r="U3689" s="159" t="s">
        <v>6152</v>
      </c>
      <c r="V3689" s="154">
        <v>45910</v>
      </c>
      <c r="W3689" s="154"/>
      <c r="X3689" s="154"/>
      <c r="Y3689" s="160"/>
      <c r="Z3689" s="160" t="s">
        <v>174</v>
      </c>
      <c r="AA3689" s="153">
        <v>92</v>
      </c>
      <c r="AB3689" s="153">
        <v>1.72</v>
      </c>
      <c r="AC3689" s="182">
        <f t="shared" si="116"/>
        <v>31.09789075175771</v>
      </c>
      <c r="AD3689" s="153" t="str">
        <f t="shared" si="117"/>
        <v>OBESIDADE I</v>
      </c>
      <c r="AE3689" s="207" t="s">
        <v>135</v>
      </c>
      <c r="AF3689" s="153" t="s">
        <v>130</v>
      </c>
      <c r="AG3689" s="159"/>
      <c r="AH3689" s="153"/>
      <c r="AI3689" s="161"/>
      <c r="AJ3689" s="153"/>
      <c r="AK3689" s="153"/>
      <c r="AL3689" s="207"/>
      <c r="AM3689" s="207"/>
      <c r="AN3689" s="207"/>
      <c r="AO3689" s="207"/>
      <c r="AP3689" s="147" t="s">
        <v>54</v>
      </c>
      <c r="AQ3689" s="147"/>
      <c r="AR3689" s="147"/>
      <c r="AS3689" s="209" t="s">
        <v>68</v>
      </c>
      <c r="AT3689" s="223" t="str">
        <f>MONTH(B3689)&amp;"/"&amp;YEAR(B3689)</f>
        <v>1/2024</v>
      </c>
      <c r="AU3689" s="223">
        <f>WEEKNUM(B3689)-WEEKNUM(EOMONTH(B3689,-1)+1)+1</f>
        <v>1</v>
      </c>
      <c r="AV3689" s="209" t="str">
        <f>MONTH(R3689)&amp;"/"&amp;YEAR(R3689)</f>
        <v>9/2025</v>
      </c>
      <c r="AW3689" s="209">
        <f>WEEKNUM(R3689)-WEEKNUM(EOMONTH(R3689,-1)+1)+1</f>
        <v>2</v>
      </c>
      <c r="AX3689" s="209">
        <f>IF(BB3689="S",IF(Q3689="1. Aceitou o programa",R3689-B3689,0),0)</f>
        <v>0</v>
      </c>
      <c r="AY3689" s="209">
        <f>IF(BB3689="S",IF(AND(S3689&lt;&gt;"",R3689&lt;&gt;""),S3689-R3689,0),0)</f>
        <v>142</v>
      </c>
      <c r="AZ3689" s="209">
        <f>IF(BB3689="S",IF(Q3689="1. Aceitou o programa",IF(OR(X3689="Não se Aplica",X3689=""),IF(OR(W3689="Não se Aplica",W3689=""),0,W3689-V3689),AVERAGE(X3689-W3689,W3689-V3689)),0),0)</f>
        <v>0</v>
      </c>
      <c r="BA3689" s="209">
        <f>IF(BB3689="S",IF(AND(Q3689="1. Aceitou o programa",AH3689="Realizada"),IFERROR(IF(AG3689="",0,AG3689-R3689),0),0),0)</f>
        <v>0</v>
      </c>
      <c r="BB3689" s="209" t="str">
        <f>_xlfn.XLOOKUP(U3689,'Lista Suspensa'!$AA$20:$AA$23,'Lista Suspensa'!$AB$20:$AB$23,"N/A")</f>
        <v>S</v>
      </c>
    </row>
    <row r="3690" spans="1:54" ht="12" customHeight="1">
      <c r="A3690" s="151" t="s">
        <v>121</v>
      </c>
      <c r="B3690" s="152">
        <v>45292</v>
      </c>
      <c r="C3690" s="153" t="s">
        <v>122</v>
      </c>
      <c r="D3690" s="153" t="s">
        <v>56</v>
      </c>
      <c r="E3690" s="244">
        <v>93030081</v>
      </c>
      <c r="F3690" s="144" t="s">
        <v>6734</v>
      </c>
      <c r="G3690" s="230"/>
      <c r="H3690" s="154">
        <v>34549</v>
      </c>
      <c r="I3690" s="153">
        <v>31</v>
      </c>
      <c r="J3690" s="148" t="s">
        <v>70</v>
      </c>
      <c r="K3690" s="153"/>
      <c r="L3690" s="153"/>
      <c r="M3690" s="153"/>
      <c r="N3690" s="153"/>
      <c r="O3690" s="155" t="s">
        <v>6735</v>
      </c>
      <c r="P3690" s="156" t="s">
        <v>60</v>
      </c>
      <c r="Q3690" s="157" t="s">
        <v>6294</v>
      </c>
      <c r="R3690" s="158">
        <v>45910</v>
      </c>
      <c r="S3690" s="159">
        <v>46052</v>
      </c>
      <c r="T3690" s="159" t="s">
        <v>62</v>
      </c>
      <c r="U3690" s="159" t="s">
        <v>6152</v>
      </c>
      <c r="V3690" s="154">
        <v>45910</v>
      </c>
      <c r="W3690" s="154"/>
      <c r="X3690" s="154"/>
      <c r="Y3690" s="160"/>
      <c r="Z3690" s="160"/>
      <c r="AA3690" s="153">
        <v>89</v>
      </c>
      <c r="AB3690" s="153">
        <v>1.71</v>
      </c>
      <c r="AC3690" s="182">
        <f t="shared" si="116"/>
        <v>30.436715570602924</v>
      </c>
      <c r="AD3690" s="153" t="str">
        <f t="shared" si="117"/>
        <v>OBESIDADE I</v>
      </c>
      <c r="AE3690" s="207" t="s">
        <v>135</v>
      </c>
      <c r="AF3690" s="153" t="s">
        <v>130</v>
      </c>
      <c r="AG3690" s="159"/>
      <c r="AH3690" s="153"/>
      <c r="AI3690" s="161"/>
      <c r="AJ3690" s="153"/>
      <c r="AK3690" s="153"/>
      <c r="AL3690" s="207"/>
      <c r="AM3690" s="207"/>
      <c r="AN3690" s="207"/>
      <c r="AO3690" s="207"/>
      <c r="AP3690" s="147" t="s">
        <v>54</v>
      </c>
      <c r="AQ3690" s="147"/>
      <c r="AR3690" s="147"/>
      <c r="AS3690" s="209" t="s">
        <v>68</v>
      </c>
      <c r="AT3690" s="223" t="str">
        <f>MONTH(B3690)&amp;"/"&amp;YEAR(B3690)</f>
        <v>1/2024</v>
      </c>
      <c r="AU3690" s="223">
        <f>WEEKNUM(B3690)-WEEKNUM(EOMONTH(B3690,-1)+1)+1</f>
        <v>1</v>
      </c>
      <c r="AV3690" s="209" t="str">
        <f>MONTH(R3690)&amp;"/"&amp;YEAR(R3690)</f>
        <v>9/2025</v>
      </c>
      <c r="AW3690" s="209">
        <f>WEEKNUM(R3690)-WEEKNUM(EOMONTH(R3690,-1)+1)+1</f>
        <v>2</v>
      </c>
      <c r="AX3690" s="209">
        <f>IF(BB3690="S",IF(Q3690="1. Aceitou o programa",R3690-B3690,0),0)</f>
        <v>0</v>
      </c>
      <c r="AY3690" s="209">
        <f>IF(BB3690="S",IF(AND(S3690&lt;&gt;"",R3690&lt;&gt;""),S3690-R3690,0),0)</f>
        <v>142</v>
      </c>
      <c r="AZ3690" s="209">
        <f>IF(BB3690="S",IF(Q3690="1. Aceitou o programa",IF(OR(X3690="Não se Aplica",X3690=""),IF(OR(W3690="Não se Aplica",W3690=""),0,W3690-V3690),AVERAGE(X3690-W3690,W3690-V3690)),0),0)</f>
        <v>0</v>
      </c>
      <c r="BA3690" s="209">
        <f>IF(BB3690="S",IF(AND(Q3690="1. Aceitou o programa",AH3690="Realizada"),IFERROR(IF(AG3690="",0,AG3690-R3690),0),0),0)</f>
        <v>0</v>
      </c>
      <c r="BB3690" s="209" t="str">
        <f>_xlfn.XLOOKUP(U3690,'Lista Suspensa'!$AA$20:$AA$23,'Lista Suspensa'!$AB$20:$AB$23,"N/A")</f>
        <v>S</v>
      </c>
    </row>
    <row r="3691" spans="1:54" ht="12" customHeight="1">
      <c r="A3691" s="151" t="s">
        <v>121</v>
      </c>
      <c r="B3691" s="152">
        <v>45292</v>
      </c>
      <c r="C3691" s="153" t="s">
        <v>122</v>
      </c>
      <c r="D3691" s="153" t="s">
        <v>167</v>
      </c>
      <c r="E3691" s="244">
        <v>93908753</v>
      </c>
      <c r="F3691" s="144" t="s">
        <v>6736</v>
      </c>
      <c r="G3691" s="230"/>
      <c r="H3691" s="154">
        <v>36764</v>
      </c>
      <c r="I3691" s="153">
        <v>25</v>
      </c>
      <c r="J3691" s="148" t="s">
        <v>70</v>
      </c>
      <c r="K3691" s="153"/>
      <c r="L3691" s="153"/>
      <c r="M3691" s="153"/>
      <c r="N3691" s="153"/>
      <c r="O3691" s="155">
        <v>11971252455</v>
      </c>
      <c r="P3691" s="156" t="s">
        <v>60</v>
      </c>
      <c r="Q3691" s="157" t="s">
        <v>6294</v>
      </c>
      <c r="R3691" s="158">
        <v>45910</v>
      </c>
      <c r="S3691" s="159">
        <v>46052</v>
      </c>
      <c r="T3691" s="159" t="s">
        <v>62</v>
      </c>
      <c r="U3691" s="159" t="s">
        <v>6152</v>
      </c>
      <c r="V3691" s="154">
        <v>45910</v>
      </c>
      <c r="W3691" s="154"/>
      <c r="X3691" s="154"/>
      <c r="Y3691" s="160"/>
      <c r="Z3691" s="160" t="s">
        <v>65</v>
      </c>
      <c r="AA3691" s="153">
        <v>127</v>
      </c>
      <c r="AB3691" s="153">
        <v>1.67</v>
      </c>
      <c r="AC3691" s="182">
        <f t="shared" si="116"/>
        <v>45.537667180608842</v>
      </c>
      <c r="AD3691" s="153" t="str">
        <f t="shared" si="117"/>
        <v>OBESIDADE III</v>
      </c>
      <c r="AE3691" s="207"/>
      <c r="AF3691" s="153" t="s">
        <v>130</v>
      </c>
      <c r="AG3691" s="159"/>
      <c r="AH3691" s="153"/>
      <c r="AI3691" s="161"/>
      <c r="AJ3691" s="153"/>
      <c r="AK3691" s="153"/>
      <c r="AL3691" s="207"/>
      <c r="AM3691" s="207"/>
      <c r="AN3691" s="207"/>
      <c r="AO3691" s="207"/>
      <c r="AP3691" s="147" t="s">
        <v>54</v>
      </c>
      <c r="AQ3691" s="147"/>
      <c r="AR3691" s="147"/>
      <c r="AS3691" s="209" t="s">
        <v>68</v>
      </c>
      <c r="AT3691" s="223" t="str">
        <f>MONTH(B3691)&amp;"/"&amp;YEAR(B3691)</f>
        <v>1/2024</v>
      </c>
      <c r="AU3691" s="223">
        <f>WEEKNUM(B3691)-WEEKNUM(EOMONTH(B3691,-1)+1)+1</f>
        <v>1</v>
      </c>
      <c r="AV3691" s="209" t="str">
        <f>MONTH(R3691)&amp;"/"&amp;YEAR(R3691)</f>
        <v>9/2025</v>
      </c>
      <c r="AW3691" s="209">
        <f>WEEKNUM(R3691)-WEEKNUM(EOMONTH(R3691,-1)+1)+1</f>
        <v>2</v>
      </c>
      <c r="AX3691" s="209">
        <f>IF(BB3691="S",IF(Q3691="1. Aceitou o programa",R3691-B3691,0),0)</f>
        <v>0</v>
      </c>
      <c r="AY3691" s="209">
        <f>IF(BB3691="S",IF(AND(S3691&lt;&gt;"",R3691&lt;&gt;""),S3691-R3691,0),0)</f>
        <v>142</v>
      </c>
      <c r="AZ3691" s="209">
        <f>IF(BB3691="S",IF(Q3691="1. Aceitou o programa",IF(OR(X3691="Não se Aplica",X3691=""),IF(OR(W3691="Não se Aplica",W3691=""),0,W3691-V3691),AVERAGE(X3691-W3691,W3691-V3691)),0),0)</f>
        <v>0</v>
      </c>
      <c r="BA3691" s="209">
        <f>IF(BB3691="S",IF(AND(Q3691="1. Aceitou o programa",AH3691="Realizada"),IFERROR(IF(AG3691="",0,AG3691-R3691),0),0),0)</f>
        <v>0</v>
      </c>
      <c r="BB3691" s="209" t="str">
        <f>_xlfn.XLOOKUP(U3691,'Lista Suspensa'!$AA$20:$AA$23,'Lista Suspensa'!$AB$20:$AB$23,"N/A")</f>
        <v>S</v>
      </c>
    </row>
    <row r="3692" spans="1:54" ht="12" customHeight="1">
      <c r="A3692" s="151" t="s">
        <v>121</v>
      </c>
      <c r="B3692" s="152">
        <v>45292</v>
      </c>
      <c r="C3692" s="153" t="s">
        <v>122</v>
      </c>
      <c r="D3692" s="153" t="s">
        <v>56</v>
      </c>
      <c r="E3692" s="244">
        <v>92589288</v>
      </c>
      <c r="F3692" s="144" t="s">
        <v>6737</v>
      </c>
      <c r="G3692" s="230"/>
      <c r="H3692" s="154">
        <v>32478</v>
      </c>
      <c r="I3692" s="153">
        <v>37</v>
      </c>
      <c r="J3692" s="148" t="s">
        <v>58</v>
      </c>
      <c r="K3692" s="153"/>
      <c r="L3692" s="153"/>
      <c r="M3692" s="153"/>
      <c r="N3692" s="153"/>
      <c r="O3692" s="155" t="s">
        <v>6738</v>
      </c>
      <c r="P3692" s="156" t="s">
        <v>60</v>
      </c>
      <c r="Q3692" s="157" t="s">
        <v>6294</v>
      </c>
      <c r="R3692" s="158">
        <v>45909</v>
      </c>
      <c r="S3692" s="159">
        <v>46052</v>
      </c>
      <c r="T3692" s="159" t="s">
        <v>62</v>
      </c>
      <c r="U3692" s="159" t="s">
        <v>6152</v>
      </c>
      <c r="V3692" s="154">
        <v>45909</v>
      </c>
      <c r="W3692" s="154"/>
      <c r="X3692" s="154"/>
      <c r="Y3692" s="160"/>
      <c r="Z3692" s="160" t="s">
        <v>128</v>
      </c>
      <c r="AA3692" s="153">
        <v>148</v>
      </c>
      <c r="AB3692" s="153">
        <v>1.83</v>
      </c>
      <c r="AC3692" s="182">
        <f t="shared" si="116"/>
        <v>44.193615814147925</v>
      </c>
      <c r="AD3692" s="153" t="str">
        <f t="shared" si="117"/>
        <v>OBESIDADE III</v>
      </c>
      <c r="AE3692" s="207" t="s">
        <v>135</v>
      </c>
      <c r="AF3692" s="153" t="s">
        <v>130</v>
      </c>
      <c r="AG3692" s="159"/>
      <c r="AH3692" s="153"/>
      <c r="AI3692" s="161"/>
      <c r="AJ3692" s="153"/>
      <c r="AK3692" s="153"/>
      <c r="AL3692" s="207"/>
      <c r="AM3692" s="207"/>
      <c r="AN3692" s="207"/>
      <c r="AO3692" s="207"/>
      <c r="AP3692" s="147" t="s">
        <v>54</v>
      </c>
      <c r="AQ3692" s="147"/>
      <c r="AR3692" s="147"/>
      <c r="AS3692" s="209" t="s">
        <v>68</v>
      </c>
      <c r="AT3692" s="223" t="str">
        <f>MONTH(B3692)&amp;"/"&amp;YEAR(B3692)</f>
        <v>1/2024</v>
      </c>
      <c r="AU3692" s="223">
        <f>WEEKNUM(B3692)-WEEKNUM(EOMONTH(B3692,-1)+1)+1</f>
        <v>1</v>
      </c>
      <c r="AV3692" s="209" t="str">
        <f>MONTH(R3692)&amp;"/"&amp;YEAR(R3692)</f>
        <v>9/2025</v>
      </c>
      <c r="AW3692" s="209">
        <f>WEEKNUM(R3692)-WEEKNUM(EOMONTH(R3692,-1)+1)+1</f>
        <v>2</v>
      </c>
      <c r="AX3692" s="209">
        <f>IF(BB3692="S",IF(Q3692="1. Aceitou o programa",R3692-B3692,0),0)</f>
        <v>0</v>
      </c>
      <c r="AY3692" s="209">
        <f>IF(BB3692="S",IF(AND(S3692&lt;&gt;"",R3692&lt;&gt;""),S3692-R3692,0),0)</f>
        <v>143</v>
      </c>
      <c r="AZ3692" s="209">
        <f>IF(BB3692="S",IF(Q3692="1. Aceitou o programa",IF(OR(X3692="Não se Aplica",X3692=""),IF(OR(W3692="Não se Aplica",W3692=""),0,W3692-V3692),AVERAGE(X3692-W3692,W3692-V3692)),0),0)</f>
        <v>0</v>
      </c>
      <c r="BA3692" s="209">
        <f>IF(BB3692="S",IF(AND(Q3692="1. Aceitou o programa",AH3692="Realizada"),IFERROR(IF(AG3692="",0,AG3692-R3692),0),0),0)</f>
        <v>0</v>
      </c>
      <c r="BB3692" s="209" t="str">
        <f>_xlfn.XLOOKUP(U3692,'Lista Suspensa'!$AA$20:$AA$23,'Lista Suspensa'!$AB$20:$AB$23,"N/A")</f>
        <v>S</v>
      </c>
    </row>
    <row r="3693" spans="1:54" ht="12" customHeight="1">
      <c r="A3693" s="151" t="s">
        <v>121</v>
      </c>
      <c r="B3693" s="152">
        <v>45292</v>
      </c>
      <c r="C3693" s="153" t="s">
        <v>122</v>
      </c>
      <c r="D3693" s="153" t="s">
        <v>56</v>
      </c>
      <c r="E3693" s="244">
        <v>83928564</v>
      </c>
      <c r="F3693" s="144" t="s">
        <v>6739</v>
      </c>
      <c r="G3693" s="230"/>
      <c r="H3693" s="154">
        <v>34438</v>
      </c>
      <c r="I3693" s="153">
        <v>32</v>
      </c>
      <c r="J3693" s="148" t="s">
        <v>70</v>
      </c>
      <c r="K3693" s="153"/>
      <c r="L3693" s="153"/>
      <c r="M3693" s="153"/>
      <c r="N3693" s="153"/>
      <c r="O3693" s="155" t="s">
        <v>6740</v>
      </c>
      <c r="P3693" s="156" t="s">
        <v>60</v>
      </c>
      <c r="Q3693" s="157" t="s">
        <v>6294</v>
      </c>
      <c r="R3693" s="158">
        <v>45909</v>
      </c>
      <c r="S3693" s="159">
        <v>46052</v>
      </c>
      <c r="T3693" s="159" t="s">
        <v>62</v>
      </c>
      <c r="U3693" s="159" t="s">
        <v>6152</v>
      </c>
      <c r="V3693" s="154">
        <v>45909</v>
      </c>
      <c r="W3693" s="154"/>
      <c r="X3693" s="154"/>
      <c r="Y3693" s="160"/>
      <c r="Z3693" s="160"/>
      <c r="AA3693" s="153">
        <v>89</v>
      </c>
      <c r="AB3693" s="153">
        <v>1.57</v>
      </c>
      <c r="AC3693" s="182">
        <f t="shared" si="116"/>
        <v>36.106941458071319</v>
      </c>
      <c r="AD3693" s="153" t="str">
        <f t="shared" si="117"/>
        <v>OBESIDADE II</v>
      </c>
      <c r="AE3693" s="207" t="s">
        <v>135</v>
      </c>
      <c r="AF3693" s="153" t="s">
        <v>130</v>
      </c>
      <c r="AG3693" s="159"/>
      <c r="AH3693" s="153"/>
      <c r="AI3693" s="161"/>
      <c r="AJ3693" s="153"/>
      <c r="AK3693" s="153"/>
      <c r="AL3693" s="207"/>
      <c r="AM3693" s="207"/>
      <c r="AN3693" s="207"/>
      <c r="AO3693" s="207"/>
      <c r="AP3693" s="147" t="s">
        <v>54</v>
      </c>
      <c r="AQ3693" s="147"/>
      <c r="AR3693" s="147"/>
      <c r="AS3693" s="209" t="s">
        <v>68</v>
      </c>
      <c r="AT3693" s="223" t="str">
        <f>MONTH(B3693)&amp;"/"&amp;YEAR(B3693)</f>
        <v>1/2024</v>
      </c>
      <c r="AU3693" s="223">
        <f>WEEKNUM(B3693)-WEEKNUM(EOMONTH(B3693,-1)+1)+1</f>
        <v>1</v>
      </c>
      <c r="AV3693" s="209" t="str">
        <f>MONTH(R3693)&amp;"/"&amp;YEAR(R3693)</f>
        <v>9/2025</v>
      </c>
      <c r="AW3693" s="209">
        <f>WEEKNUM(R3693)-WEEKNUM(EOMONTH(R3693,-1)+1)+1</f>
        <v>2</v>
      </c>
      <c r="AX3693" s="209">
        <f>IF(BB3693="S",IF(Q3693="1. Aceitou o programa",R3693-B3693,0),0)</f>
        <v>0</v>
      </c>
      <c r="AY3693" s="209">
        <f>IF(BB3693="S",IF(AND(S3693&lt;&gt;"",R3693&lt;&gt;""),S3693-R3693,0),0)</f>
        <v>143</v>
      </c>
      <c r="AZ3693" s="209">
        <f>IF(BB3693="S",IF(Q3693="1. Aceitou o programa",IF(OR(X3693="Não se Aplica",X3693=""),IF(OR(W3693="Não se Aplica",W3693=""),0,W3693-V3693),AVERAGE(X3693-W3693,W3693-V3693)),0),0)</f>
        <v>0</v>
      </c>
      <c r="BA3693" s="209">
        <f>IF(BB3693="S",IF(AND(Q3693="1. Aceitou o programa",AH3693="Realizada"),IFERROR(IF(AG3693="",0,AG3693-R3693),0),0),0)</f>
        <v>0</v>
      </c>
      <c r="BB3693" s="209" t="str">
        <f>_xlfn.XLOOKUP(U3693,'Lista Suspensa'!$AA$20:$AA$23,'Lista Suspensa'!$AB$20:$AB$23,"N/A")</f>
        <v>S</v>
      </c>
    </row>
    <row r="3694" spans="1:54" ht="12" customHeight="1">
      <c r="A3694" s="151" t="s">
        <v>121</v>
      </c>
      <c r="B3694" s="152">
        <v>45292</v>
      </c>
      <c r="C3694" s="153" t="s">
        <v>122</v>
      </c>
      <c r="D3694" s="153" t="s">
        <v>167</v>
      </c>
      <c r="E3694" s="244">
        <v>78183952</v>
      </c>
      <c r="F3694" s="144" t="s">
        <v>6741</v>
      </c>
      <c r="G3694" s="230"/>
      <c r="H3694" s="154">
        <v>32778</v>
      </c>
      <c r="I3694" s="153">
        <v>36</v>
      </c>
      <c r="J3694" s="148" t="s">
        <v>70</v>
      </c>
      <c r="K3694" s="153"/>
      <c r="L3694" s="153"/>
      <c r="M3694" s="153"/>
      <c r="N3694" s="153"/>
      <c r="O3694" s="155">
        <v>11984324873</v>
      </c>
      <c r="P3694" s="156" t="s">
        <v>60</v>
      </c>
      <c r="Q3694" s="157" t="s">
        <v>6294</v>
      </c>
      <c r="R3694" s="158">
        <v>45908</v>
      </c>
      <c r="S3694" s="159">
        <v>46052</v>
      </c>
      <c r="T3694" s="159" t="s">
        <v>62</v>
      </c>
      <c r="U3694" s="159" t="s">
        <v>6152</v>
      </c>
      <c r="V3694" s="154">
        <v>45908</v>
      </c>
      <c r="W3694" s="154"/>
      <c r="X3694" s="154"/>
      <c r="Y3694" s="160"/>
      <c r="Z3694" s="160"/>
      <c r="AA3694" s="153">
        <v>97.7</v>
      </c>
      <c r="AB3694" s="153">
        <v>1.55</v>
      </c>
      <c r="AC3694" s="182">
        <f t="shared" si="116"/>
        <v>40.665972944849109</v>
      </c>
      <c r="AD3694" s="153" t="str">
        <f t="shared" si="117"/>
        <v>OBESIDADE III</v>
      </c>
      <c r="AE3694" s="207"/>
      <c r="AF3694" s="153"/>
      <c r="AG3694" s="159"/>
      <c r="AH3694" s="153"/>
      <c r="AI3694" s="161"/>
      <c r="AJ3694" s="153"/>
      <c r="AK3694" s="153"/>
      <c r="AL3694" s="207"/>
      <c r="AM3694" s="207"/>
      <c r="AN3694" s="207"/>
      <c r="AO3694" s="207"/>
      <c r="AP3694" s="147" t="s">
        <v>54</v>
      </c>
      <c r="AQ3694" s="147"/>
      <c r="AR3694" s="147"/>
      <c r="AS3694" s="209" t="s">
        <v>68</v>
      </c>
      <c r="AT3694" s="223" t="str">
        <f>MONTH(B3694)&amp;"/"&amp;YEAR(B3694)</f>
        <v>1/2024</v>
      </c>
      <c r="AU3694" s="223">
        <f>WEEKNUM(B3694)-WEEKNUM(EOMONTH(B3694,-1)+1)+1</f>
        <v>1</v>
      </c>
      <c r="AV3694" s="209" t="str">
        <f>MONTH(R3694)&amp;"/"&amp;YEAR(R3694)</f>
        <v>9/2025</v>
      </c>
      <c r="AW3694" s="209">
        <f>WEEKNUM(R3694)-WEEKNUM(EOMONTH(R3694,-1)+1)+1</f>
        <v>2</v>
      </c>
      <c r="AX3694" s="209">
        <f>IF(BB3694="S",IF(Q3694="1. Aceitou o programa",R3694-B3694,0),0)</f>
        <v>0</v>
      </c>
      <c r="AY3694" s="209">
        <f>IF(BB3694="S",IF(AND(S3694&lt;&gt;"",R3694&lt;&gt;""),S3694-R3694,0),0)</f>
        <v>144</v>
      </c>
      <c r="AZ3694" s="209">
        <f>IF(BB3694="S",IF(Q3694="1. Aceitou o programa",IF(OR(X3694="Não se Aplica",X3694=""),IF(OR(W3694="Não se Aplica",W3694=""),0,W3694-V3694),AVERAGE(X3694-W3694,W3694-V3694)),0),0)</f>
        <v>0</v>
      </c>
      <c r="BA3694" s="209">
        <f>IF(BB3694="S",IF(AND(Q3694="1. Aceitou o programa",AH3694="Realizada"),IFERROR(IF(AG3694="",0,AG3694-R3694),0),0),0)</f>
        <v>0</v>
      </c>
      <c r="BB3694" s="209" t="str">
        <f>_xlfn.XLOOKUP(U3694,'Lista Suspensa'!$AA$20:$AA$23,'Lista Suspensa'!$AB$20:$AB$23,"N/A")</f>
        <v>S</v>
      </c>
    </row>
    <row r="3695" spans="1:54" ht="12" customHeight="1">
      <c r="A3695" s="151" t="s">
        <v>121</v>
      </c>
      <c r="B3695" s="152">
        <v>45292</v>
      </c>
      <c r="C3695" s="153" t="s">
        <v>122</v>
      </c>
      <c r="D3695" s="153" t="s">
        <v>274</v>
      </c>
      <c r="E3695" s="244">
        <v>93850363</v>
      </c>
      <c r="F3695" s="144" t="s">
        <v>6742</v>
      </c>
      <c r="G3695" s="230"/>
      <c r="H3695" s="154">
        <v>30240</v>
      </c>
      <c r="I3695" s="153">
        <v>43</v>
      </c>
      <c r="J3695" s="148" t="s">
        <v>70</v>
      </c>
      <c r="K3695" s="153" t="s">
        <v>59</v>
      </c>
      <c r="L3695" s="153"/>
      <c r="M3695" s="153"/>
      <c r="N3695" s="153"/>
      <c r="O3695" s="155" t="s">
        <v>6743</v>
      </c>
      <c r="P3695" s="156" t="s">
        <v>60</v>
      </c>
      <c r="Q3695" s="157" t="s">
        <v>6294</v>
      </c>
      <c r="R3695" s="158">
        <v>45905</v>
      </c>
      <c r="S3695" s="159">
        <v>46052</v>
      </c>
      <c r="T3695" s="159" t="s">
        <v>62</v>
      </c>
      <c r="U3695" s="159" t="s">
        <v>6152</v>
      </c>
      <c r="V3695" s="154">
        <v>45905</v>
      </c>
      <c r="W3695" s="154"/>
      <c r="X3695" s="154"/>
      <c r="Y3695" s="160"/>
      <c r="Z3695" s="160"/>
      <c r="AA3695" s="153">
        <v>85.6</v>
      </c>
      <c r="AB3695" s="153">
        <v>1.51</v>
      </c>
      <c r="AC3695" s="182">
        <f t="shared" si="116"/>
        <v>37.542213060830662</v>
      </c>
      <c r="AD3695" s="153" t="str">
        <f t="shared" si="117"/>
        <v>OBESIDADE II</v>
      </c>
      <c r="AE3695" s="207"/>
      <c r="AF3695" s="153"/>
      <c r="AG3695" s="159"/>
      <c r="AH3695" s="153"/>
      <c r="AI3695" s="161"/>
      <c r="AJ3695" s="153"/>
      <c r="AK3695" s="153"/>
      <c r="AL3695" s="207"/>
      <c r="AM3695" s="207"/>
      <c r="AN3695" s="207"/>
      <c r="AO3695" s="207"/>
      <c r="AP3695" s="147" t="s">
        <v>54</v>
      </c>
      <c r="AQ3695" s="147"/>
      <c r="AR3695" s="147"/>
      <c r="AS3695" s="209" t="s">
        <v>68</v>
      </c>
      <c r="AT3695" s="223" t="str">
        <f>MONTH(B3695)&amp;"/"&amp;YEAR(B3695)</f>
        <v>1/2024</v>
      </c>
      <c r="AU3695" s="223">
        <f>WEEKNUM(B3695)-WEEKNUM(EOMONTH(B3695,-1)+1)+1</f>
        <v>1</v>
      </c>
      <c r="AV3695" s="209" t="str">
        <f>MONTH(R3695)&amp;"/"&amp;YEAR(R3695)</f>
        <v>9/2025</v>
      </c>
      <c r="AW3695" s="209">
        <f>WEEKNUM(R3695)-WEEKNUM(EOMONTH(R3695,-1)+1)+1</f>
        <v>1</v>
      </c>
      <c r="AX3695" s="209">
        <f>IF(BB3695="S",IF(Q3695="1. Aceitou o programa",R3695-B3695,0),0)</f>
        <v>0</v>
      </c>
      <c r="AY3695" s="209">
        <f>IF(BB3695="S",IF(AND(S3695&lt;&gt;"",R3695&lt;&gt;""),S3695-R3695,0),0)</f>
        <v>147</v>
      </c>
      <c r="AZ3695" s="209">
        <f>IF(BB3695="S",IF(Q3695="1. Aceitou o programa",IF(OR(X3695="Não se Aplica",X3695=""),IF(OR(W3695="Não se Aplica",W3695=""),0,W3695-V3695),AVERAGE(X3695-W3695,W3695-V3695)),0),0)</f>
        <v>0</v>
      </c>
      <c r="BA3695" s="209">
        <f>IF(BB3695="S",IF(AND(Q3695="1. Aceitou o programa",AH3695="Realizada"),IFERROR(IF(AG3695="",0,AG3695-R3695),0),0),0)</f>
        <v>0</v>
      </c>
      <c r="BB3695" s="209" t="str">
        <f>_xlfn.XLOOKUP(U3695,'Lista Suspensa'!$AA$20:$AA$23,'Lista Suspensa'!$AB$20:$AB$23,"N/A")</f>
        <v>S</v>
      </c>
    </row>
    <row r="3696" spans="1:54" ht="12" customHeight="1">
      <c r="A3696" s="151" t="s">
        <v>121</v>
      </c>
      <c r="B3696" s="152">
        <v>45292</v>
      </c>
      <c r="C3696" s="153" t="s">
        <v>122</v>
      </c>
      <c r="D3696" s="153" t="s">
        <v>167</v>
      </c>
      <c r="E3696" s="244">
        <v>89944998</v>
      </c>
      <c r="F3696" s="144" t="s">
        <v>6744</v>
      </c>
      <c r="G3696" s="230"/>
      <c r="H3696" s="154">
        <v>34736</v>
      </c>
      <c r="I3696" s="153">
        <v>31</v>
      </c>
      <c r="J3696" s="148" t="s">
        <v>70</v>
      </c>
      <c r="K3696" s="153"/>
      <c r="L3696" s="153"/>
      <c r="M3696" s="153"/>
      <c r="N3696" s="153"/>
      <c r="O3696" s="155" t="s">
        <v>6745</v>
      </c>
      <c r="P3696" s="156" t="s">
        <v>60</v>
      </c>
      <c r="Q3696" s="157" t="s">
        <v>6294</v>
      </c>
      <c r="R3696" s="158">
        <v>45904</v>
      </c>
      <c r="S3696" s="159">
        <v>46129</v>
      </c>
      <c r="T3696" s="159" t="s">
        <v>62</v>
      </c>
      <c r="U3696" s="159" t="s">
        <v>6152</v>
      </c>
      <c r="V3696" s="154">
        <v>45904</v>
      </c>
      <c r="W3696" s="154"/>
      <c r="X3696" s="154"/>
      <c r="Y3696" s="160"/>
      <c r="Z3696" s="160" t="s">
        <v>65</v>
      </c>
      <c r="AA3696" s="153">
        <v>120</v>
      </c>
      <c r="AB3696" s="153">
        <v>1.7</v>
      </c>
      <c r="AC3696" s="182">
        <f t="shared" si="116"/>
        <v>41.522491349480973</v>
      </c>
      <c r="AD3696" s="153" t="str">
        <f t="shared" si="117"/>
        <v>OBESIDADE III</v>
      </c>
      <c r="AE3696" s="207"/>
      <c r="AF3696" s="153" t="s">
        <v>130</v>
      </c>
      <c r="AG3696" s="159"/>
      <c r="AH3696" s="153"/>
      <c r="AI3696" s="161"/>
      <c r="AJ3696" s="153"/>
      <c r="AK3696" s="153"/>
      <c r="AL3696" s="207" t="s">
        <v>131</v>
      </c>
      <c r="AM3696" s="207"/>
      <c r="AN3696" s="207"/>
      <c r="AO3696" s="207"/>
      <c r="AP3696" s="147" t="s">
        <v>54</v>
      </c>
      <c r="AQ3696" s="147"/>
      <c r="AR3696" s="147"/>
      <c r="AS3696" s="209" t="s">
        <v>68</v>
      </c>
      <c r="AT3696" s="223" t="str">
        <f>MONTH(B3696)&amp;"/"&amp;YEAR(B3696)</f>
        <v>1/2024</v>
      </c>
      <c r="AU3696" s="223">
        <f>WEEKNUM(B3696)-WEEKNUM(EOMONTH(B3696,-1)+1)+1</f>
        <v>1</v>
      </c>
      <c r="AV3696" s="209" t="str">
        <f>MONTH(R3696)&amp;"/"&amp;YEAR(R3696)</f>
        <v>9/2025</v>
      </c>
      <c r="AW3696" s="209">
        <f>WEEKNUM(R3696)-WEEKNUM(EOMONTH(R3696,-1)+1)+1</f>
        <v>1</v>
      </c>
      <c r="AX3696" s="209">
        <f>IF(BB3696="S",IF(Q3696="1. Aceitou o programa",R3696-B3696,0),0)</f>
        <v>0</v>
      </c>
      <c r="AY3696" s="209">
        <f>IF(BB3696="S",IF(AND(S3696&lt;&gt;"",R3696&lt;&gt;""),S3696-R3696,0),0)</f>
        <v>225</v>
      </c>
      <c r="AZ3696" s="209">
        <f>IF(BB3696="S",IF(Q3696="1. Aceitou o programa",IF(OR(X3696="Não se Aplica",X3696=""),IF(OR(W3696="Não se Aplica",W3696=""),0,W3696-V3696),AVERAGE(X3696-W3696,W3696-V3696)),0),0)</f>
        <v>0</v>
      </c>
      <c r="BA3696" s="209">
        <f>IF(BB3696="S",IF(AND(Q3696="1. Aceitou o programa",AH3696="Realizada"),IFERROR(IF(AG3696="",0,AG3696-R3696),0),0),0)</f>
        <v>0</v>
      </c>
      <c r="BB3696" s="209" t="str">
        <f>_xlfn.XLOOKUP(U3696,'Lista Suspensa'!$AA$20:$AA$23,'Lista Suspensa'!$AB$20:$AB$23,"N/A")</f>
        <v>S</v>
      </c>
    </row>
    <row r="3697" spans="1:54" ht="12" customHeight="1">
      <c r="A3697" s="151" t="s">
        <v>121</v>
      </c>
      <c r="B3697" s="152">
        <v>45292</v>
      </c>
      <c r="C3697" s="153" t="s">
        <v>122</v>
      </c>
      <c r="D3697" s="153" t="s">
        <v>237</v>
      </c>
      <c r="E3697" s="244">
        <v>88809404</v>
      </c>
      <c r="F3697" s="144" t="s">
        <v>6746</v>
      </c>
      <c r="G3697" s="230"/>
      <c r="H3697" s="154">
        <v>25667</v>
      </c>
      <c r="I3697" s="153">
        <v>56</v>
      </c>
      <c r="J3697" s="148" t="s">
        <v>70</v>
      </c>
      <c r="K3697" s="153" t="s">
        <v>101</v>
      </c>
      <c r="L3697" s="153"/>
      <c r="M3697" s="153"/>
      <c r="N3697" s="153"/>
      <c r="O3697" s="155" t="s">
        <v>6747</v>
      </c>
      <c r="P3697" s="156" t="s">
        <v>60</v>
      </c>
      <c r="Q3697" s="157" t="s">
        <v>6294</v>
      </c>
      <c r="R3697" s="158">
        <v>45904</v>
      </c>
      <c r="S3697" s="159">
        <v>46052</v>
      </c>
      <c r="T3697" s="159" t="s">
        <v>62</v>
      </c>
      <c r="U3697" s="159" t="s">
        <v>6152</v>
      </c>
      <c r="V3697" s="154">
        <v>45904</v>
      </c>
      <c r="W3697" s="154"/>
      <c r="X3697" s="154"/>
      <c r="Y3697" s="160" t="s">
        <v>142</v>
      </c>
      <c r="Z3697" s="160"/>
      <c r="AA3697" s="153"/>
      <c r="AB3697" s="153"/>
      <c r="AC3697" s="182" t="e">
        <f t="shared" si="116"/>
        <v>#DIV/0!</v>
      </c>
      <c r="AD3697" s="153" t="e">
        <f t="shared" si="117"/>
        <v>#DIV/0!</v>
      </c>
      <c r="AE3697" s="207"/>
      <c r="AF3697" s="153"/>
      <c r="AG3697" s="159"/>
      <c r="AH3697" s="153"/>
      <c r="AI3697" s="161"/>
      <c r="AJ3697" s="153"/>
      <c r="AK3697" s="153"/>
      <c r="AL3697" s="207"/>
      <c r="AM3697" s="207"/>
      <c r="AN3697" s="207"/>
      <c r="AO3697" s="207"/>
      <c r="AP3697" s="147" t="s">
        <v>54</v>
      </c>
      <c r="AQ3697" s="147"/>
      <c r="AR3697" s="147"/>
      <c r="AS3697" s="209" t="s">
        <v>68</v>
      </c>
      <c r="AT3697" s="223" t="str">
        <f>MONTH(B3697)&amp;"/"&amp;YEAR(B3697)</f>
        <v>1/2024</v>
      </c>
      <c r="AU3697" s="223">
        <f>WEEKNUM(B3697)-WEEKNUM(EOMONTH(B3697,-1)+1)+1</f>
        <v>1</v>
      </c>
      <c r="AV3697" s="209" t="str">
        <f>MONTH(R3697)&amp;"/"&amp;YEAR(R3697)</f>
        <v>9/2025</v>
      </c>
      <c r="AW3697" s="209">
        <f>WEEKNUM(R3697)-WEEKNUM(EOMONTH(R3697,-1)+1)+1</f>
        <v>1</v>
      </c>
      <c r="AX3697" s="209">
        <f>IF(BB3697="S",IF(Q3697="1. Aceitou o programa",R3697-B3697,0),0)</f>
        <v>0</v>
      </c>
      <c r="AY3697" s="209">
        <f>IF(BB3697="S",IF(AND(S3697&lt;&gt;"",R3697&lt;&gt;""),S3697-R3697,0),0)</f>
        <v>148</v>
      </c>
      <c r="AZ3697" s="209">
        <f>IF(BB3697="S",IF(Q3697="1. Aceitou o programa",IF(OR(X3697="Não se Aplica",X3697=""),IF(OR(W3697="Não se Aplica",W3697=""),0,W3697-V3697),AVERAGE(X3697-W3697,W3697-V3697)),0),0)</f>
        <v>0</v>
      </c>
      <c r="BA3697" s="209">
        <f>IF(BB3697="S",IF(AND(Q3697="1. Aceitou o programa",AH3697="Realizada"),IFERROR(IF(AG3697="",0,AG3697-R3697),0),0),0)</f>
        <v>0</v>
      </c>
      <c r="BB3697" s="209" t="str">
        <f>_xlfn.XLOOKUP(U3697,'Lista Suspensa'!$AA$20:$AA$23,'Lista Suspensa'!$AB$20:$AB$23,"N/A")</f>
        <v>S</v>
      </c>
    </row>
    <row r="3698" spans="1:54" ht="12" customHeight="1">
      <c r="A3698" s="151" t="s">
        <v>121</v>
      </c>
      <c r="B3698" s="152">
        <v>45292</v>
      </c>
      <c r="C3698" s="153" t="s">
        <v>122</v>
      </c>
      <c r="D3698" s="153" t="s">
        <v>167</v>
      </c>
      <c r="E3698" s="244">
        <v>94835688</v>
      </c>
      <c r="F3698" s="144" t="s">
        <v>6748</v>
      </c>
      <c r="G3698" s="230"/>
      <c r="H3698" s="154">
        <v>25979</v>
      </c>
      <c r="I3698" s="153">
        <v>55</v>
      </c>
      <c r="J3698" s="148" t="s">
        <v>70</v>
      </c>
      <c r="K3698" s="153" t="s">
        <v>59</v>
      </c>
      <c r="L3698" s="153"/>
      <c r="M3698" s="153"/>
      <c r="N3698" s="153"/>
      <c r="O3698" s="155" t="s">
        <v>6749</v>
      </c>
      <c r="P3698" s="156" t="s">
        <v>60</v>
      </c>
      <c r="Q3698" s="157" t="s">
        <v>6294</v>
      </c>
      <c r="R3698" s="158">
        <v>45904</v>
      </c>
      <c r="S3698" s="159">
        <v>46052</v>
      </c>
      <c r="T3698" s="159" t="s">
        <v>62</v>
      </c>
      <c r="U3698" s="159" t="s">
        <v>6152</v>
      </c>
      <c r="V3698" s="154">
        <v>45904</v>
      </c>
      <c r="W3698" s="154"/>
      <c r="X3698" s="154"/>
      <c r="Y3698" s="160"/>
      <c r="Z3698" s="160"/>
      <c r="AA3698" s="153">
        <v>96</v>
      </c>
      <c r="AB3698" s="153">
        <v>1.59</v>
      </c>
      <c r="AC3698" s="182">
        <f t="shared" si="116"/>
        <v>37.973181440607569</v>
      </c>
      <c r="AD3698" s="153" t="str">
        <f t="shared" si="117"/>
        <v>OBESIDADE II</v>
      </c>
      <c r="AE3698" s="207"/>
      <c r="AF3698" s="153"/>
      <c r="AG3698" s="159"/>
      <c r="AH3698" s="153"/>
      <c r="AI3698" s="161"/>
      <c r="AJ3698" s="153"/>
      <c r="AK3698" s="153"/>
      <c r="AL3698" s="207"/>
      <c r="AM3698" s="207"/>
      <c r="AN3698" s="207"/>
      <c r="AO3698" s="207"/>
      <c r="AP3698" s="147" t="s">
        <v>54</v>
      </c>
      <c r="AQ3698" s="147"/>
      <c r="AR3698" s="147"/>
      <c r="AS3698" s="209" t="s">
        <v>68</v>
      </c>
      <c r="AT3698" s="223" t="str">
        <f>MONTH(B3698)&amp;"/"&amp;YEAR(B3698)</f>
        <v>1/2024</v>
      </c>
      <c r="AU3698" s="223">
        <f>WEEKNUM(B3698)-WEEKNUM(EOMONTH(B3698,-1)+1)+1</f>
        <v>1</v>
      </c>
      <c r="AV3698" s="209" t="str">
        <f>MONTH(R3698)&amp;"/"&amp;YEAR(R3698)</f>
        <v>9/2025</v>
      </c>
      <c r="AW3698" s="209">
        <f>WEEKNUM(R3698)-WEEKNUM(EOMONTH(R3698,-1)+1)+1</f>
        <v>1</v>
      </c>
      <c r="AX3698" s="209">
        <f>IF(BB3698="S",IF(Q3698="1. Aceitou o programa",R3698-B3698,0),0)</f>
        <v>0</v>
      </c>
      <c r="AY3698" s="209">
        <f>IF(BB3698="S",IF(AND(S3698&lt;&gt;"",R3698&lt;&gt;""),S3698-R3698,0),0)</f>
        <v>148</v>
      </c>
      <c r="AZ3698" s="209">
        <f>IF(BB3698="S",IF(Q3698="1. Aceitou o programa",IF(OR(X3698="Não se Aplica",X3698=""),IF(OR(W3698="Não se Aplica",W3698=""),0,W3698-V3698),AVERAGE(X3698-W3698,W3698-V3698)),0),0)</f>
        <v>0</v>
      </c>
      <c r="BA3698" s="209">
        <f>IF(BB3698="S",IF(AND(Q3698="1. Aceitou o programa",AH3698="Realizada"),IFERROR(IF(AG3698="",0,AG3698-R3698),0),0),0)</f>
        <v>0</v>
      </c>
      <c r="BB3698" s="209" t="str">
        <f>_xlfn.XLOOKUP(U3698,'Lista Suspensa'!$AA$20:$AA$23,'Lista Suspensa'!$AB$20:$AB$23,"N/A")</f>
        <v>S</v>
      </c>
    </row>
    <row r="3699" spans="1:54" ht="12" customHeight="1">
      <c r="A3699" s="151" t="s">
        <v>121</v>
      </c>
      <c r="B3699" s="152">
        <v>45292</v>
      </c>
      <c r="C3699" s="153" t="s">
        <v>122</v>
      </c>
      <c r="D3699" s="153" t="s">
        <v>167</v>
      </c>
      <c r="E3699" s="244">
        <v>84404468</v>
      </c>
      <c r="F3699" s="144" t="s">
        <v>6750</v>
      </c>
      <c r="G3699" s="230"/>
      <c r="H3699" s="154">
        <v>32309</v>
      </c>
      <c r="I3699" s="153">
        <v>37</v>
      </c>
      <c r="J3699" s="148" t="s">
        <v>70</v>
      </c>
      <c r="K3699" s="153"/>
      <c r="L3699" s="153"/>
      <c r="M3699" s="153"/>
      <c r="N3699" s="153"/>
      <c r="O3699" s="155" t="s">
        <v>6751</v>
      </c>
      <c r="P3699" s="156" t="s">
        <v>60</v>
      </c>
      <c r="Q3699" s="157" t="s">
        <v>6294</v>
      </c>
      <c r="R3699" s="158">
        <v>45904</v>
      </c>
      <c r="S3699" s="159">
        <v>46052</v>
      </c>
      <c r="T3699" s="159" t="s">
        <v>62</v>
      </c>
      <c r="U3699" s="159" t="s">
        <v>6152</v>
      </c>
      <c r="V3699" s="154">
        <v>45904</v>
      </c>
      <c r="W3699" s="154"/>
      <c r="X3699" s="154"/>
      <c r="Y3699" s="160"/>
      <c r="Z3699" s="160"/>
      <c r="AA3699" s="153">
        <v>120</v>
      </c>
      <c r="AB3699" s="153">
        <v>1.7</v>
      </c>
      <c r="AC3699" s="182">
        <f t="shared" si="116"/>
        <v>41.522491349480973</v>
      </c>
      <c r="AD3699" s="153" t="str">
        <f t="shared" si="117"/>
        <v>OBESIDADE III</v>
      </c>
      <c r="AE3699" s="207"/>
      <c r="AF3699" s="153"/>
      <c r="AG3699" s="159"/>
      <c r="AH3699" s="153"/>
      <c r="AI3699" s="161"/>
      <c r="AJ3699" s="153"/>
      <c r="AK3699" s="153"/>
      <c r="AL3699" s="207"/>
      <c r="AM3699" s="207"/>
      <c r="AN3699" s="207"/>
      <c r="AO3699" s="207"/>
      <c r="AP3699" s="147" t="s">
        <v>54</v>
      </c>
      <c r="AQ3699" s="147"/>
      <c r="AR3699" s="147"/>
      <c r="AS3699" s="209" t="s">
        <v>68</v>
      </c>
      <c r="AT3699" s="223" t="str">
        <f>MONTH(B3699)&amp;"/"&amp;YEAR(B3699)</f>
        <v>1/2024</v>
      </c>
      <c r="AU3699" s="223">
        <f>WEEKNUM(B3699)-WEEKNUM(EOMONTH(B3699,-1)+1)+1</f>
        <v>1</v>
      </c>
      <c r="AV3699" s="209" t="str">
        <f>MONTH(R3699)&amp;"/"&amp;YEAR(R3699)</f>
        <v>9/2025</v>
      </c>
      <c r="AW3699" s="209">
        <f>WEEKNUM(R3699)-WEEKNUM(EOMONTH(R3699,-1)+1)+1</f>
        <v>1</v>
      </c>
      <c r="AX3699" s="209">
        <f>IF(BB3699="S",IF(Q3699="1. Aceitou o programa",R3699-B3699,0),0)</f>
        <v>0</v>
      </c>
      <c r="AY3699" s="209">
        <f>IF(BB3699="S",IF(AND(S3699&lt;&gt;"",R3699&lt;&gt;""),S3699-R3699,0),0)</f>
        <v>148</v>
      </c>
      <c r="AZ3699" s="209">
        <f>IF(BB3699="S",IF(Q3699="1. Aceitou o programa",IF(OR(X3699="Não se Aplica",X3699=""),IF(OR(W3699="Não se Aplica",W3699=""),0,W3699-V3699),AVERAGE(X3699-W3699,W3699-V3699)),0),0)</f>
        <v>0</v>
      </c>
      <c r="BA3699" s="209">
        <f>IF(BB3699="S",IF(AND(Q3699="1. Aceitou o programa",AH3699="Realizada"),IFERROR(IF(AG3699="",0,AG3699-R3699),0),0),0)</f>
        <v>0</v>
      </c>
      <c r="BB3699" s="209" t="str">
        <f>_xlfn.XLOOKUP(U3699,'Lista Suspensa'!$AA$20:$AA$23,'Lista Suspensa'!$AB$20:$AB$23,"N/A")</f>
        <v>S</v>
      </c>
    </row>
    <row r="3700" spans="1:54" ht="12" customHeight="1">
      <c r="A3700" s="151" t="s">
        <v>121</v>
      </c>
      <c r="B3700" s="152">
        <v>45292</v>
      </c>
      <c r="C3700" s="153" t="s">
        <v>122</v>
      </c>
      <c r="D3700" s="153" t="s">
        <v>167</v>
      </c>
      <c r="E3700" s="244">
        <v>86968317</v>
      </c>
      <c r="F3700" s="144" t="s">
        <v>6752</v>
      </c>
      <c r="G3700" s="230"/>
      <c r="H3700" s="154">
        <v>33514</v>
      </c>
      <c r="I3700" s="153">
        <v>34</v>
      </c>
      <c r="J3700" s="148" t="s">
        <v>70</v>
      </c>
      <c r="K3700" s="153"/>
      <c r="L3700" s="153"/>
      <c r="M3700" s="153"/>
      <c r="N3700" s="153"/>
      <c r="O3700" s="155" t="s">
        <v>6753</v>
      </c>
      <c r="P3700" s="156" t="s">
        <v>60</v>
      </c>
      <c r="Q3700" s="157" t="s">
        <v>6294</v>
      </c>
      <c r="R3700" s="158">
        <v>45904</v>
      </c>
      <c r="S3700" s="159">
        <v>46052</v>
      </c>
      <c r="T3700" s="159" t="s">
        <v>62</v>
      </c>
      <c r="U3700" s="159" t="s">
        <v>6152</v>
      </c>
      <c r="V3700" s="154">
        <v>45904</v>
      </c>
      <c r="W3700" s="154"/>
      <c r="X3700" s="154"/>
      <c r="Y3700" s="160"/>
      <c r="Z3700" s="160"/>
      <c r="AA3700" s="153">
        <v>86</v>
      </c>
      <c r="AB3700" s="153">
        <v>1.6</v>
      </c>
      <c r="AC3700" s="182">
        <f t="shared" si="116"/>
        <v>33.593749999999993</v>
      </c>
      <c r="AD3700" s="153" t="str">
        <f t="shared" si="117"/>
        <v>OBESIDADE I</v>
      </c>
      <c r="AE3700" s="207"/>
      <c r="AF3700" s="153"/>
      <c r="AG3700" s="159"/>
      <c r="AH3700" s="153"/>
      <c r="AI3700" s="161"/>
      <c r="AJ3700" s="153"/>
      <c r="AK3700" s="153"/>
      <c r="AL3700" s="207"/>
      <c r="AM3700" s="207"/>
      <c r="AN3700" s="207"/>
      <c r="AO3700" s="207"/>
      <c r="AP3700" s="147" t="s">
        <v>54</v>
      </c>
      <c r="AQ3700" s="147"/>
      <c r="AR3700" s="147"/>
      <c r="AS3700" s="209" t="s">
        <v>68</v>
      </c>
      <c r="AT3700" s="223" t="str">
        <f>MONTH(B3700)&amp;"/"&amp;YEAR(B3700)</f>
        <v>1/2024</v>
      </c>
      <c r="AU3700" s="223">
        <f>WEEKNUM(B3700)-WEEKNUM(EOMONTH(B3700,-1)+1)+1</f>
        <v>1</v>
      </c>
      <c r="AV3700" s="209" t="str">
        <f>MONTH(R3700)&amp;"/"&amp;YEAR(R3700)</f>
        <v>9/2025</v>
      </c>
      <c r="AW3700" s="209">
        <f>WEEKNUM(R3700)-WEEKNUM(EOMONTH(R3700,-1)+1)+1</f>
        <v>1</v>
      </c>
      <c r="AX3700" s="209">
        <f>IF(BB3700="S",IF(Q3700="1. Aceitou o programa",R3700-B3700,0),0)</f>
        <v>0</v>
      </c>
      <c r="AY3700" s="209">
        <f>IF(BB3700="S",IF(AND(S3700&lt;&gt;"",R3700&lt;&gt;""),S3700-R3700,0),0)</f>
        <v>148</v>
      </c>
      <c r="AZ3700" s="209">
        <f>IF(BB3700="S",IF(Q3700="1. Aceitou o programa",IF(OR(X3700="Não se Aplica",X3700=""),IF(OR(W3700="Não se Aplica",W3700=""),0,W3700-V3700),AVERAGE(X3700-W3700,W3700-V3700)),0),0)</f>
        <v>0</v>
      </c>
      <c r="BA3700" s="209">
        <f>IF(BB3700="S",IF(AND(Q3700="1. Aceitou o programa",AH3700="Realizada"),IFERROR(IF(AG3700="",0,AG3700-R3700),0),0),0)</f>
        <v>0</v>
      </c>
      <c r="BB3700" s="209" t="str">
        <f>_xlfn.XLOOKUP(U3700,'Lista Suspensa'!$AA$20:$AA$23,'Lista Suspensa'!$AB$20:$AB$23,"N/A")</f>
        <v>S</v>
      </c>
    </row>
    <row r="3701" spans="1:54" ht="12" customHeight="1">
      <c r="A3701" s="151" t="s">
        <v>121</v>
      </c>
      <c r="B3701" s="152">
        <v>45292</v>
      </c>
      <c r="C3701" s="153" t="s">
        <v>122</v>
      </c>
      <c r="D3701" s="153" t="s">
        <v>342</v>
      </c>
      <c r="E3701" s="244">
        <v>93645587</v>
      </c>
      <c r="F3701" s="144" t="s">
        <v>6754</v>
      </c>
      <c r="G3701" s="230"/>
      <c r="H3701" s="154">
        <v>33776</v>
      </c>
      <c r="I3701" s="153">
        <v>33</v>
      </c>
      <c r="J3701" s="148" t="s">
        <v>58</v>
      </c>
      <c r="K3701" s="153"/>
      <c r="L3701" s="153"/>
      <c r="M3701" s="153"/>
      <c r="N3701" s="153"/>
      <c r="O3701" s="155" t="s">
        <v>6755</v>
      </c>
      <c r="P3701" s="156" t="s">
        <v>60</v>
      </c>
      <c r="Q3701" s="157" t="s">
        <v>6294</v>
      </c>
      <c r="R3701" s="158">
        <v>45904</v>
      </c>
      <c r="S3701" s="159">
        <v>46052</v>
      </c>
      <c r="T3701" s="159" t="s">
        <v>62</v>
      </c>
      <c r="U3701" s="159" t="s">
        <v>6152</v>
      </c>
      <c r="V3701" s="154">
        <v>45904</v>
      </c>
      <c r="W3701" s="154"/>
      <c r="X3701" s="154"/>
      <c r="Y3701" s="160"/>
      <c r="Z3701" s="160"/>
      <c r="AA3701" s="153">
        <v>130</v>
      </c>
      <c r="AB3701" s="153">
        <v>1.73</v>
      </c>
      <c r="AC3701" s="182">
        <f t="shared" si="116"/>
        <v>43.436132179491459</v>
      </c>
      <c r="AD3701" s="153" t="str">
        <f t="shared" si="117"/>
        <v>OBESIDADE III</v>
      </c>
      <c r="AE3701" s="207" t="s">
        <v>135</v>
      </c>
      <c r="AF3701" s="153" t="s">
        <v>130</v>
      </c>
      <c r="AG3701" s="159"/>
      <c r="AH3701" s="153"/>
      <c r="AI3701" s="161"/>
      <c r="AJ3701" s="153"/>
      <c r="AK3701" s="153"/>
      <c r="AL3701" s="207"/>
      <c r="AM3701" s="207"/>
      <c r="AN3701" s="207"/>
      <c r="AO3701" s="207"/>
      <c r="AP3701" s="147" t="s">
        <v>54</v>
      </c>
      <c r="AQ3701" s="147"/>
      <c r="AR3701" s="147"/>
      <c r="AS3701" s="209" t="s">
        <v>68</v>
      </c>
      <c r="AT3701" s="223" t="str">
        <f>MONTH(B3701)&amp;"/"&amp;YEAR(B3701)</f>
        <v>1/2024</v>
      </c>
      <c r="AU3701" s="223">
        <f>WEEKNUM(B3701)-WEEKNUM(EOMONTH(B3701,-1)+1)+1</f>
        <v>1</v>
      </c>
      <c r="AV3701" s="209" t="str">
        <f>MONTH(R3701)&amp;"/"&amp;YEAR(R3701)</f>
        <v>9/2025</v>
      </c>
      <c r="AW3701" s="209">
        <f>WEEKNUM(R3701)-WEEKNUM(EOMONTH(R3701,-1)+1)+1</f>
        <v>1</v>
      </c>
      <c r="AX3701" s="209">
        <f>IF(BB3701="S",IF(Q3701="1. Aceitou o programa",R3701-B3701,0),0)</f>
        <v>0</v>
      </c>
      <c r="AY3701" s="209">
        <f>IF(BB3701="S",IF(AND(S3701&lt;&gt;"",R3701&lt;&gt;""),S3701-R3701,0),0)</f>
        <v>148</v>
      </c>
      <c r="AZ3701" s="209">
        <f>IF(BB3701="S",IF(Q3701="1. Aceitou o programa",IF(OR(X3701="Não se Aplica",X3701=""),IF(OR(W3701="Não se Aplica",W3701=""),0,W3701-V3701),AVERAGE(X3701-W3701,W3701-V3701)),0),0)</f>
        <v>0</v>
      </c>
      <c r="BA3701" s="209">
        <f>IF(BB3701="S",IF(AND(Q3701="1. Aceitou o programa",AH3701="Realizada"),IFERROR(IF(AG3701="",0,AG3701-R3701),0),0),0)</f>
        <v>0</v>
      </c>
      <c r="BB3701" s="209" t="str">
        <f>_xlfn.XLOOKUP(U3701,'Lista Suspensa'!$AA$20:$AA$23,'Lista Suspensa'!$AB$20:$AB$23,"N/A")</f>
        <v>S</v>
      </c>
    </row>
    <row r="3702" spans="1:54" ht="12" customHeight="1">
      <c r="A3702" s="151" t="s">
        <v>121</v>
      </c>
      <c r="B3702" s="152">
        <v>45292</v>
      </c>
      <c r="C3702" s="153" t="s">
        <v>122</v>
      </c>
      <c r="D3702" s="153" t="s">
        <v>167</v>
      </c>
      <c r="E3702" s="244">
        <v>93596681</v>
      </c>
      <c r="F3702" s="144" t="s">
        <v>6756</v>
      </c>
      <c r="G3702" s="230"/>
      <c r="H3702" s="154">
        <v>37103</v>
      </c>
      <c r="I3702" s="153">
        <v>24</v>
      </c>
      <c r="J3702" s="148" t="s">
        <v>58</v>
      </c>
      <c r="K3702" s="153"/>
      <c r="L3702" s="153"/>
      <c r="M3702" s="153"/>
      <c r="N3702" s="153"/>
      <c r="O3702" s="155" t="s">
        <v>6757</v>
      </c>
      <c r="P3702" s="156" t="s">
        <v>60</v>
      </c>
      <c r="Q3702" s="157" t="s">
        <v>6294</v>
      </c>
      <c r="R3702" s="158">
        <v>45904</v>
      </c>
      <c r="S3702" s="159">
        <v>46052</v>
      </c>
      <c r="T3702" s="159" t="s">
        <v>62</v>
      </c>
      <c r="U3702" s="159" t="s">
        <v>6152</v>
      </c>
      <c r="V3702" s="154">
        <v>45904</v>
      </c>
      <c r="W3702" s="154"/>
      <c r="X3702" s="154"/>
      <c r="Y3702" s="160"/>
      <c r="Z3702" s="160"/>
      <c r="AA3702" s="153">
        <v>122</v>
      </c>
      <c r="AB3702" s="153">
        <v>1.8</v>
      </c>
      <c r="AC3702" s="182">
        <f t="shared" si="116"/>
        <v>37.654320987654316</v>
      </c>
      <c r="AD3702" s="153" t="str">
        <f t="shared" si="117"/>
        <v>OBESIDADE II</v>
      </c>
      <c r="AE3702" s="207"/>
      <c r="AF3702" s="153"/>
      <c r="AG3702" s="159"/>
      <c r="AH3702" s="153"/>
      <c r="AI3702" s="161"/>
      <c r="AJ3702" s="153"/>
      <c r="AK3702" s="153"/>
      <c r="AL3702" s="207"/>
      <c r="AM3702" s="207"/>
      <c r="AN3702" s="207"/>
      <c r="AO3702" s="207"/>
      <c r="AP3702" s="147" t="s">
        <v>54</v>
      </c>
      <c r="AQ3702" s="147"/>
      <c r="AR3702" s="147"/>
      <c r="AS3702" s="209" t="s">
        <v>68</v>
      </c>
      <c r="AT3702" s="223" t="str">
        <f>MONTH(B3702)&amp;"/"&amp;YEAR(B3702)</f>
        <v>1/2024</v>
      </c>
      <c r="AU3702" s="223">
        <f>WEEKNUM(B3702)-WEEKNUM(EOMONTH(B3702,-1)+1)+1</f>
        <v>1</v>
      </c>
      <c r="AV3702" s="209" t="str">
        <f>MONTH(R3702)&amp;"/"&amp;YEAR(R3702)</f>
        <v>9/2025</v>
      </c>
      <c r="AW3702" s="209">
        <f>WEEKNUM(R3702)-WEEKNUM(EOMONTH(R3702,-1)+1)+1</f>
        <v>1</v>
      </c>
      <c r="AX3702" s="209">
        <f>IF(BB3702="S",IF(Q3702="1. Aceitou o programa",R3702-B3702,0),0)</f>
        <v>0</v>
      </c>
      <c r="AY3702" s="209">
        <f>IF(BB3702="S",IF(AND(S3702&lt;&gt;"",R3702&lt;&gt;""),S3702-R3702,0),0)</f>
        <v>148</v>
      </c>
      <c r="AZ3702" s="209">
        <f>IF(BB3702="S",IF(Q3702="1. Aceitou o programa",IF(OR(X3702="Não se Aplica",X3702=""),IF(OR(W3702="Não se Aplica",W3702=""),0,W3702-V3702),AVERAGE(X3702-W3702,W3702-V3702)),0),0)</f>
        <v>0</v>
      </c>
      <c r="BA3702" s="209">
        <f>IF(BB3702="S",IF(AND(Q3702="1. Aceitou o programa",AH3702="Realizada"),IFERROR(IF(AG3702="",0,AG3702-R3702),0),0),0)</f>
        <v>0</v>
      </c>
      <c r="BB3702" s="209" t="str">
        <f>_xlfn.XLOOKUP(U3702,'Lista Suspensa'!$AA$20:$AA$23,'Lista Suspensa'!$AB$20:$AB$23,"N/A")</f>
        <v>S</v>
      </c>
    </row>
    <row r="3703" spans="1:54" ht="12" customHeight="1">
      <c r="A3703" s="151" t="s">
        <v>121</v>
      </c>
      <c r="B3703" s="152">
        <v>45292</v>
      </c>
      <c r="C3703" s="153" t="s">
        <v>122</v>
      </c>
      <c r="D3703" s="153" t="s">
        <v>167</v>
      </c>
      <c r="E3703" s="244">
        <v>93927996</v>
      </c>
      <c r="F3703" s="144" t="s">
        <v>6758</v>
      </c>
      <c r="G3703" s="230"/>
      <c r="H3703" s="154">
        <v>30006</v>
      </c>
      <c r="I3703" s="153">
        <v>44</v>
      </c>
      <c r="J3703" s="148" t="s">
        <v>70</v>
      </c>
      <c r="K3703" s="153" t="s">
        <v>59</v>
      </c>
      <c r="L3703" s="153"/>
      <c r="M3703" s="153"/>
      <c r="N3703" s="153"/>
      <c r="O3703" s="155" t="s">
        <v>6759</v>
      </c>
      <c r="P3703" s="156" t="s">
        <v>60</v>
      </c>
      <c r="Q3703" s="157" t="s">
        <v>6294</v>
      </c>
      <c r="R3703" s="158">
        <v>45903</v>
      </c>
      <c r="S3703" s="159">
        <v>46052</v>
      </c>
      <c r="T3703" s="159" t="s">
        <v>62</v>
      </c>
      <c r="U3703" s="159" t="s">
        <v>6152</v>
      </c>
      <c r="V3703" s="154">
        <v>45903</v>
      </c>
      <c r="W3703" s="154"/>
      <c r="X3703" s="154"/>
      <c r="Y3703" s="160"/>
      <c r="Z3703" s="160" t="s">
        <v>409</v>
      </c>
      <c r="AA3703" s="153">
        <v>98</v>
      </c>
      <c r="AB3703" s="153">
        <v>1.54</v>
      </c>
      <c r="AC3703" s="182">
        <f t="shared" si="116"/>
        <v>41.32231404958678</v>
      </c>
      <c r="AD3703" s="153" t="str">
        <f t="shared" si="117"/>
        <v>OBESIDADE III</v>
      </c>
      <c r="AE3703" s="207"/>
      <c r="AF3703" s="153" t="s">
        <v>130</v>
      </c>
      <c r="AG3703" s="159"/>
      <c r="AH3703" s="153"/>
      <c r="AI3703" s="161"/>
      <c r="AJ3703" s="153"/>
      <c r="AK3703" s="153"/>
      <c r="AL3703" s="207"/>
      <c r="AM3703" s="207"/>
      <c r="AN3703" s="207"/>
      <c r="AO3703" s="207"/>
      <c r="AP3703" s="147" t="s">
        <v>54</v>
      </c>
      <c r="AQ3703" s="147"/>
      <c r="AR3703" s="147"/>
      <c r="AS3703" s="209" t="s">
        <v>68</v>
      </c>
      <c r="AT3703" s="223" t="str">
        <f>MONTH(B3703)&amp;"/"&amp;YEAR(B3703)</f>
        <v>1/2024</v>
      </c>
      <c r="AU3703" s="223">
        <f>WEEKNUM(B3703)-WEEKNUM(EOMONTH(B3703,-1)+1)+1</f>
        <v>1</v>
      </c>
      <c r="AV3703" s="209" t="str">
        <f>MONTH(R3703)&amp;"/"&amp;YEAR(R3703)</f>
        <v>9/2025</v>
      </c>
      <c r="AW3703" s="209">
        <f>WEEKNUM(R3703)-WEEKNUM(EOMONTH(R3703,-1)+1)+1</f>
        <v>1</v>
      </c>
      <c r="AX3703" s="209">
        <f>IF(BB3703="S",IF(Q3703="1. Aceitou o programa",R3703-B3703,0),0)</f>
        <v>0</v>
      </c>
      <c r="AY3703" s="209">
        <f>IF(BB3703="S",IF(AND(S3703&lt;&gt;"",R3703&lt;&gt;""),S3703-R3703,0),0)</f>
        <v>149</v>
      </c>
      <c r="AZ3703" s="209">
        <f>IF(BB3703="S",IF(Q3703="1. Aceitou o programa",IF(OR(X3703="Não se Aplica",X3703=""),IF(OR(W3703="Não se Aplica",W3703=""),0,W3703-V3703),AVERAGE(X3703-W3703,W3703-V3703)),0),0)</f>
        <v>0</v>
      </c>
      <c r="BA3703" s="209">
        <f>IF(BB3703="S",IF(AND(Q3703="1. Aceitou o programa",AH3703="Realizada"),IFERROR(IF(AG3703="",0,AG3703-R3703),0),0),0)</f>
        <v>0</v>
      </c>
      <c r="BB3703" s="209" t="str">
        <f>_xlfn.XLOOKUP(U3703,'Lista Suspensa'!$AA$20:$AA$23,'Lista Suspensa'!$AB$20:$AB$23,"N/A")</f>
        <v>S</v>
      </c>
    </row>
    <row r="3704" spans="1:54" ht="12" customHeight="1">
      <c r="A3704" s="151" t="s">
        <v>121</v>
      </c>
      <c r="B3704" s="152">
        <v>45292</v>
      </c>
      <c r="C3704" s="153" t="s">
        <v>122</v>
      </c>
      <c r="D3704" s="153" t="s">
        <v>342</v>
      </c>
      <c r="E3704" s="244">
        <v>86734034</v>
      </c>
      <c r="F3704" s="144" t="s">
        <v>6760</v>
      </c>
      <c r="G3704" s="230"/>
      <c r="H3704" s="154">
        <v>33616</v>
      </c>
      <c r="I3704" s="153">
        <v>34</v>
      </c>
      <c r="J3704" s="148" t="s">
        <v>58</v>
      </c>
      <c r="K3704" s="153"/>
      <c r="L3704" s="153"/>
      <c r="M3704" s="153"/>
      <c r="N3704" s="153"/>
      <c r="O3704" s="155" t="s">
        <v>6761</v>
      </c>
      <c r="P3704" s="156" t="s">
        <v>60</v>
      </c>
      <c r="Q3704" s="157" t="s">
        <v>6294</v>
      </c>
      <c r="R3704" s="158">
        <v>45903</v>
      </c>
      <c r="S3704" s="159">
        <v>46052</v>
      </c>
      <c r="T3704" s="159" t="s">
        <v>62</v>
      </c>
      <c r="U3704" s="159" t="s">
        <v>6152</v>
      </c>
      <c r="V3704" s="154">
        <v>45903</v>
      </c>
      <c r="W3704" s="154"/>
      <c r="X3704" s="154"/>
      <c r="Y3704" s="160"/>
      <c r="Z3704" s="160" t="s">
        <v>128</v>
      </c>
      <c r="AA3704" s="153">
        <v>156</v>
      </c>
      <c r="AB3704" s="153">
        <v>1.75</v>
      </c>
      <c r="AC3704" s="182">
        <f t="shared" si="116"/>
        <v>50.938775510204081</v>
      </c>
      <c r="AD3704" s="153" t="str">
        <f t="shared" si="117"/>
        <v>OBESIDADE III</v>
      </c>
      <c r="AE3704" s="207" t="s">
        <v>135</v>
      </c>
      <c r="AF3704" s="153" t="s">
        <v>130</v>
      </c>
      <c r="AG3704" s="159"/>
      <c r="AH3704" s="153"/>
      <c r="AI3704" s="161"/>
      <c r="AJ3704" s="153"/>
      <c r="AK3704" s="153"/>
      <c r="AL3704" s="207" t="s">
        <v>143</v>
      </c>
      <c r="AM3704" s="207"/>
      <c r="AN3704" s="207"/>
      <c r="AO3704" s="207"/>
      <c r="AP3704" s="147" t="s">
        <v>54</v>
      </c>
      <c r="AQ3704" s="147"/>
      <c r="AR3704" s="147"/>
      <c r="AS3704" s="209" t="s">
        <v>68</v>
      </c>
      <c r="AT3704" s="223" t="str">
        <f>MONTH(B3704)&amp;"/"&amp;YEAR(B3704)</f>
        <v>1/2024</v>
      </c>
      <c r="AU3704" s="223">
        <f>WEEKNUM(B3704)-WEEKNUM(EOMONTH(B3704,-1)+1)+1</f>
        <v>1</v>
      </c>
      <c r="AV3704" s="209" t="str">
        <f>MONTH(R3704)&amp;"/"&amp;YEAR(R3704)</f>
        <v>9/2025</v>
      </c>
      <c r="AW3704" s="209">
        <f>WEEKNUM(R3704)-WEEKNUM(EOMONTH(R3704,-1)+1)+1</f>
        <v>1</v>
      </c>
      <c r="AX3704" s="209">
        <f>IF(BB3704="S",IF(Q3704="1. Aceitou o programa",R3704-B3704,0),0)</f>
        <v>0</v>
      </c>
      <c r="AY3704" s="209">
        <f>IF(BB3704="S",IF(AND(S3704&lt;&gt;"",R3704&lt;&gt;""),S3704-R3704,0),0)</f>
        <v>149</v>
      </c>
      <c r="AZ3704" s="209">
        <f>IF(BB3704="S",IF(Q3704="1. Aceitou o programa",IF(OR(X3704="Não se Aplica",X3704=""),IF(OR(W3704="Não se Aplica",W3704=""),0,W3704-V3704),AVERAGE(X3704-W3704,W3704-V3704)),0),0)</f>
        <v>0</v>
      </c>
      <c r="BA3704" s="209">
        <f>IF(BB3704="S",IF(AND(Q3704="1. Aceitou o programa",AH3704="Realizada"),IFERROR(IF(AG3704="",0,AG3704-R3704),0),0),0)</f>
        <v>0</v>
      </c>
      <c r="BB3704" s="209" t="str">
        <f>_xlfn.XLOOKUP(U3704,'Lista Suspensa'!$AA$20:$AA$23,'Lista Suspensa'!$AB$20:$AB$23,"N/A")</f>
        <v>S</v>
      </c>
    </row>
    <row r="3705" spans="1:54" ht="12" customHeight="1">
      <c r="A3705" s="151" t="s">
        <v>121</v>
      </c>
      <c r="B3705" s="152">
        <v>45292</v>
      </c>
      <c r="C3705" s="153" t="s">
        <v>122</v>
      </c>
      <c r="D3705" s="153" t="s">
        <v>410</v>
      </c>
      <c r="E3705" s="244">
        <v>94751915</v>
      </c>
      <c r="F3705" s="144" t="s">
        <v>6762</v>
      </c>
      <c r="G3705" s="230"/>
      <c r="H3705" s="154">
        <v>38375</v>
      </c>
      <c r="I3705" s="153">
        <v>21</v>
      </c>
      <c r="J3705" s="148" t="s">
        <v>70</v>
      </c>
      <c r="K3705" s="153"/>
      <c r="L3705" s="153"/>
      <c r="M3705" s="153"/>
      <c r="N3705" s="153"/>
      <c r="O3705" s="155" t="s">
        <v>6763</v>
      </c>
      <c r="P3705" s="156" t="s">
        <v>60</v>
      </c>
      <c r="Q3705" s="157" t="s">
        <v>6294</v>
      </c>
      <c r="R3705" s="158">
        <v>45903</v>
      </c>
      <c r="S3705" s="159">
        <v>46052</v>
      </c>
      <c r="T3705" s="159" t="s">
        <v>62</v>
      </c>
      <c r="U3705" s="159" t="s">
        <v>6152</v>
      </c>
      <c r="V3705" s="154">
        <v>45903</v>
      </c>
      <c r="W3705" s="154"/>
      <c r="X3705" s="154"/>
      <c r="Y3705" s="160"/>
      <c r="Z3705" s="160"/>
      <c r="AA3705" s="153">
        <v>79</v>
      </c>
      <c r="AB3705" s="153">
        <v>1.56</v>
      </c>
      <c r="AC3705" s="182">
        <f t="shared" si="116"/>
        <v>32.462195923734384</v>
      </c>
      <c r="AD3705" s="153" t="str">
        <f t="shared" si="117"/>
        <v>OBESIDADE I</v>
      </c>
      <c r="AE3705" s="207" t="s">
        <v>135</v>
      </c>
      <c r="AF3705" s="153" t="s">
        <v>130</v>
      </c>
      <c r="AG3705" s="159"/>
      <c r="AH3705" s="153"/>
      <c r="AI3705" s="161"/>
      <c r="AJ3705" s="153"/>
      <c r="AK3705" s="153"/>
      <c r="AL3705" s="207"/>
      <c r="AM3705" s="207"/>
      <c r="AN3705" s="207"/>
      <c r="AO3705" s="207"/>
      <c r="AP3705" s="147" t="s">
        <v>54</v>
      </c>
      <c r="AQ3705" s="147"/>
      <c r="AR3705" s="147"/>
      <c r="AS3705" s="209" t="s">
        <v>68</v>
      </c>
      <c r="AT3705" s="223" t="str">
        <f>MONTH(B3705)&amp;"/"&amp;YEAR(B3705)</f>
        <v>1/2024</v>
      </c>
      <c r="AU3705" s="223">
        <f>WEEKNUM(B3705)-WEEKNUM(EOMONTH(B3705,-1)+1)+1</f>
        <v>1</v>
      </c>
      <c r="AV3705" s="209" t="str">
        <f>MONTH(R3705)&amp;"/"&amp;YEAR(R3705)</f>
        <v>9/2025</v>
      </c>
      <c r="AW3705" s="209">
        <f>WEEKNUM(R3705)-WEEKNUM(EOMONTH(R3705,-1)+1)+1</f>
        <v>1</v>
      </c>
      <c r="AX3705" s="209">
        <f>IF(BB3705="S",IF(Q3705="1. Aceitou o programa",R3705-B3705,0),0)</f>
        <v>0</v>
      </c>
      <c r="AY3705" s="209">
        <f>IF(BB3705="S",IF(AND(S3705&lt;&gt;"",R3705&lt;&gt;""),S3705-R3705,0),0)</f>
        <v>149</v>
      </c>
      <c r="AZ3705" s="209">
        <f>IF(BB3705="S",IF(Q3705="1. Aceitou o programa",IF(OR(X3705="Não se Aplica",X3705=""),IF(OR(W3705="Não se Aplica",W3705=""),0,W3705-V3705),AVERAGE(X3705-W3705,W3705-V3705)),0),0)</f>
        <v>0</v>
      </c>
      <c r="BA3705" s="209">
        <f>IF(BB3705="S",IF(AND(Q3705="1. Aceitou o programa",AH3705="Realizada"),IFERROR(IF(AG3705="",0,AG3705-R3705),0),0),0)</f>
        <v>0</v>
      </c>
      <c r="BB3705" s="209" t="str">
        <f>_xlfn.XLOOKUP(U3705,'Lista Suspensa'!$AA$20:$AA$23,'Lista Suspensa'!$AB$20:$AB$23,"N/A")</f>
        <v>S</v>
      </c>
    </row>
    <row r="3706" spans="1:54" ht="12" customHeight="1">
      <c r="A3706" s="151" t="s">
        <v>121</v>
      </c>
      <c r="B3706" s="152">
        <v>45292</v>
      </c>
      <c r="C3706" s="153" t="s">
        <v>122</v>
      </c>
      <c r="D3706" s="153" t="s">
        <v>56</v>
      </c>
      <c r="E3706" s="244">
        <v>83545554</v>
      </c>
      <c r="F3706" s="144" t="s">
        <v>6764</v>
      </c>
      <c r="G3706" s="230"/>
      <c r="H3706" s="154">
        <v>26992</v>
      </c>
      <c r="I3706" s="153">
        <v>52</v>
      </c>
      <c r="J3706" s="148" t="s">
        <v>70</v>
      </c>
      <c r="K3706" s="153" t="s">
        <v>59</v>
      </c>
      <c r="L3706" s="153"/>
      <c r="M3706" s="153"/>
      <c r="N3706" s="153"/>
      <c r="O3706" s="155" t="s">
        <v>6765</v>
      </c>
      <c r="P3706" s="156" t="s">
        <v>60</v>
      </c>
      <c r="Q3706" s="157" t="s">
        <v>6294</v>
      </c>
      <c r="R3706" s="158">
        <v>45898</v>
      </c>
      <c r="S3706" s="159">
        <v>46052</v>
      </c>
      <c r="T3706" s="159" t="s">
        <v>62</v>
      </c>
      <c r="U3706" s="159" t="s">
        <v>6152</v>
      </c>
      <c r="V3706" s="154">
        <v>45898</v>
      </c>
      <c r="W3706" s="154"/>
      <c r="X3706" s="154"/>
      <c r="Y3706" s="160"/>
      <c r="Z3706" s="160" t="s">
        <v>201</v>
      </c>
      <c r="AA3706" s="153">
        <v>106</v>
      </c>
      <c r="AB3706" s="153">
        <v>1.65</v>
      </c>
      <c r="AC3706" s="182">
        <f t="shared" si="116"/>
        <v>38.934802571166209</v>
      </c>
      <c r="AD3706" s="153" t="str">
        <f t="shared" si="117"/>
        <v>OBESIDADE II</v>
      </c>
      <c r="AE3706" s="207" t="s">
        <v>135</v>
      </c>
      <c r="AF3706" s="153" t="s">
        <v>130</v>
      </c>
      <c r="AG3706" s="159"/>
      <c r="AH3706" s="153"/>
      <c r="AI3706" s="161"/>
      <c r="AJ3706" s="153"/>
      <c r="AK3706" s="153"/>
      <c r="AL3706" s="207"/>
      <c r="AM3706" s="207"/>
      <c r="AN3706" s="207"/>
      <c r="AO3706" s="207"/>
      <c r="AP3706" s="147" t="s">
        <v>54</v>
      </c>
      <c r="AQ3706" s="147"/>
      <c r="AR3706" s="147"/>
      <c r="AS3706" s="209" t="s">
        <v>68</v>
      </c>
      <c r="AT3706" s="223" t="str">
        <f>MONTH(B3706)&amp;"/"&amp;YEAR(B3706)</f>
        <v>1/2024</v>
      </c>
      <c r="AU3706" s="223">
        <f>WEEKNUM(B3706)-WEEKNUM(EOMONTH(B3706,-1)+1)+1</f>
        <v>1</v>
      </c>
      <c r="AV3706" s="209" t="str">
        <f>MONTH(R3706)&amp;"/"&amp;YEAR(R3706)</f>
        <v>8/2025</v>
      </c>
      <c r="AW3706" s="209">
        <f>WEEKNUM(R3706)-WEEKNUM(EOMONTH(R3706,-1)+1)+1</f>
        <v>5</v>
      </c>
      <c r="AX3706" s="209">
        <f>IF(BB3706="S",IF(Q3706="1. Aceitou o programa",R3706-B3706,0),0)</f>
        <v>0</v>
      </c>
      <c r="AY3706" s="209">
        <f>IF(BB3706="S",IF(AND(S3706&lt;&gt;"",R3706&lt;&gt;""),S3706-R3706,0),0)</f>
        <v>154</v>
      </c>
      <c r="AZ3706" s="209">
        <f>IF(BB3706="S",IF(Q3706="1. Aceitou o programa",IF(OR(X3706="Não se Aplica",X3706=""),IF(OR(W3706="Não se Aplica",W3706=""),0,W3706-V3706),AVERAGE(X3706-W3706,W3706-V3706)),0),0)</f>
        <v>0</v>
      </c>
      <c r="BA3706" s="209">
        <f>IF(BB3706="S",IF(AND(Q3706="1. Aceitou o programa",AH3706="Realizada"),IFERROR(IF(AG3706="",0,AG3706-R3706),0),0),0)</f>
        <v>0</v>
      </c>
      <c r="BB3706" s="209" t="str">
        <f>_xlfn.XLOOKUP(U3706,'Lista Suspensa'!$AA$20:$AA$23,'Lista Suspensa'!$AB$20:$AB$23,"N/A")</f>
        <v>S</v>
      </c>
    </row>
    <row r="3707" spans="1:54" ht="12" customHeight="1">
      <c r="A3707" s="151" t="s">
        <v>121</v>
      </c>
      <c r="B3707" s="152">
        <v>45292</v>
      </c>
      <c r="C3707" s="153" t="s">
        <v>122</v>
      </c>
      <c r="D3707" s="153" t="s">
        <v>167</v>
      </c>
      <c r="E3707" s="244">
        <v>93659818</v>
      </c>
      <c r="F3707" s="144" t="s">
        <v>6766</v>
      </c>
      <c r="G3707" s="230"/>
      <c r="H3707" s="154">
        <v>29322</v>
      </c>
      <c r="I3707" s="153">
        <v>46</v>
      </c>
      <c r="J3707" s="148" t="s">
        <v>70</v>
      </c>
      <c r="K3707" s="153" t="s">
        <v>59</v>
      </c>
      <c r="L3707" s="153"/>
      <c r="M3707" s="153"/>
      <c r="N3707" s="153"/>
      <c r="O3707" s="155">
        <v>11948845038</v>
      </c>
      <c r="P3707" s="156" t="s">
        <v>60</v>
      </c>
      <c r="Q3707" s="157" t="s">
        <v>6294</v>
      </c>
      <c r="R3707" s="158">
        <v>45898</v>
      </c>
      <c r="S3707" s="159">
        <v>46052</v>
      </c>
      <c r="T3707" s="159" t="s">
        <v>62</v>
      </c>
      <c r="U3707" s="159" t="s">
        <v>6152</v>
      </c>
      <c r="V3707" s="154">
        <v>45898</v>
      </c>
      <c r="W3707" s="154"/>
      <c r="X3707" s="154"/>
      <c r="Y3707" s="160"/>
      <c r="Z3707" s="160"/>
      <c r="AA3707" s="153">
        <v>75</v>
      </c>
      <c r="AB3707" s="153">
        <v>1.55</v>
      </c>
      <c r="AC3707" s="182">
        <f t="shared" si="116"/>
        <v>31.217481789802285</v>
      </c>
      <c r="AD3707" s="153" t="str">
        <f t="shared" si="117"/>
        <v>OBESIDADE I</v>
      </c>
      <c r="AE3707" s="207"/>
      <c r="AF3707" s="153"/>
      <c r="AG3707" s="159"/>
      <c r="AH3707" s="153"/>
      <c r="AI3707" s="161"/>
      <c r="AJ3707" s="153"/>
      <c r="AK3707" s="153"/>
      <c r="AL3707" s="207"/>
      <c r="AM3707" s="207"/>
      <c r="AN3707" s="207"/>
      <c r="AO3707" s="207"/>
      <c r="AP3707" s="147" t="s">
        <v>54</v>
      </c>
      <c r="AQ3707" s="147"/>
      <c r="AR3707" s="147"/>
      <c r="AS3707" s="209" t="s">
        <v>68</v>
      </c>
      <c r="AT3707" s="223" t="str">
        <f>MONTH(B3707)&amp;"/"&amp;YEAR(B3707)</f>
        <v>1/2024</v>
      </c>
      <c r="AU3707" s="223">
        <f>WEEKNUM(B3707)-WEEKNUM(EOMONTH(B3707,-1)+1)+1</f>
        <v>1</v>
      </c>
      <c r="AV3707" s="209" t="str">
        <f>MONTH(R3707)&amp;"/"&amp;YEAR(R3707)</f>
        <v>8/2025</v>
      </c>
      <c r="AW3707" s="209">
        <f>WEEKNUM(R3707)-WEEKNUM(EOMONTH(R3707,-1)+1)+1</f>
        <v>5</v>
      </c>
      <c r="AX3707" s="209">
        <f>IF(BB3707="S",IF(Q3707="1. Aceitou o programa",R3707-B3707,0),0)</f>
        <v>0</v>
      </c>
      <c r="AY3707" s="209">
        <f>IF(BB3707="S",IF(AND(S3707&lt;&gt;"",R3707&lt;&gt;""),S3707-R3707,0),0)</f>
        <v>154</v>
      </c>
      <c r="AZ3707" s="209">
        <f>IF(BB3707="S",IF(Q3707="1. Aceitou o programa",IF(OR(X3707="Não se Aplica",X3707=""),IF(OR(W3707="Não se Aplica",W3707=""),0,W3707-V3707),AVERAGE(X3707-W3707,W3707-V3707)),0),0)</f>
        <v>0</v>
      </c>
      <c r="BA3707" s="209">
        <f>IF(BB3707="S",IF(AND(Q3707="1. Aceitou o programa",AH3707="Realizada"),IFERROR(IF(AG3707="",0,AG3707-R3707),0),0),0)</f>
        <v>0</v>
      </c>
      <c r="BB3707" s="209" t="str">
        <f>_xlfn.XLOOKUP(U3707,'Lista Suspensa'!$AA$20:$AA$23,'Lista Suspensa'!$AB$20:$AB$23,"N/A")</f>
        <v>S</v>
      </c>
    </row>
    <row r="3708" spans="1:54" ht="12" customHeight="1">
      <c r="A3708" s="151" t="s">
        <v>121</v>
      </c>
      <c r="B3708" s="152">
        <v>45292</v>
      </c>
      <c r="C3708" s="153" t="s">
        <v>122</v>
      </c>
      <c r="D3708" s="153" t="s">
        <v>274</v>
      </c>
      <c r="E3708" s="244">
        <v>87563115</v>
      </c>
      <c r="F3708" s="144" t="s">
        <v>6767</v>
      </c>
      <c r="G3708" s="230"/>
      <c r="H3708" s="154">
        <v>33545</v>
      </c>
      <c r="I3708" s="153">
        <v>34</v>
      </c>
      <c r="J3708" s="148" t="s">
        <v>70</v>
      </c>
      <c r="K3708" s="153"/>
      <c r="L3708" s="153"/>
      <c r="M3708" s="153"/>
      <c r="N3708" s="153"/>
      <c r="O3708" s="155" t="s">
        <v>6768</v>
      </c>
      <c r="P3708" s="156" t="s">
        <v>60</v>
      </c>
      <c r="Q3708" s="157" t="s">
        <v>6294</v>
      </c>
      <c r="R3708" s="158">
        <v>45898</v>
      </c>
      <c r="S3708" s="159">
        <v>46052</v>
      </c>
      <c r="T3708" s="159" t="s">
        <v>62</v>
      </c>
      <c r="U3708" s="159" t="s">
        <v>6152</v>
      </c>
      <c r="V3708" s="154">
        <v>45898</v>
      </c>
      <c r="W3708" s="154"/>
      <c r="X3708" s="154"/>
      <c r="Y3708" s="160"/>
      <c r="Z3708" s="160"/>
      <c r="AA3708" s="153">
        <v>89</v>
      </c>
      <c r="AB3708" s="153">
        <v>1.65</v>
      </c>
      <c r="AC3708" s="182">
        <f t="shared" si="116"/>
        <v>32.690541781450875</v>
      </c>
      <c r="AD3708" s="153" t="str">
        <f t="shared" si="117"/>
        <v>OBESIDADE I</v>
      </c>
      <c r="AE3708" s="207"/>
      <c r="AF3708" s="153"/>
      <c r="AG3708" s="159"/>
      <c r="AH3708" s="153"/>
      <c r="AI3708" s="161"/>
      <c r="AJ3708" s="153"/>
      <c r="AK3708" s="153"/>
      <c r="AL3708" s="207"/>
      <c r="AM3708" s="207"/>
      <c r="AN3708" s="207"/>
      <c r="AO3708" s="207"/>
      <c r="AP3708" s="147" t="s">
        <v>54</v>
      </c>
      <c r="AQ3708" s="147"/>
      <c r="AR3708" s="147"/>
      <c r="AS3708" s="209" t="s">
        <v>68</v>
      </c>
      <c r="AT3708" s="223" t="str">
        <f>MONTH(B3708)&amp;"/"&amp;YEAR(B3708)</f>
        <v>1/2024</v>
      </c>
      <c r="AU3708" s="223">
        <f>WEEKNUM(B3708)-WEEKNUM(EOMONTH(B3708,-1)+1)+1</f>
        <v>1</v>
      </c>
      <c r="AV3708" s="209" t="str">
        <f>MONTH(R3708)&amp;"/"&amp;YEAR(R3708)</f>
        <v>8/2025</v>
      </c>
      <c r="AW3708" s="209">
        <f>WEEKNUM(R3708)-WEEKNUM(EOMONTH(R3708,-1)+1)+1</f>
        <v>5</v>
      </c>
      <c r="AX3708" s="209">
        <f>IF(BB3708="S",IF(Q3708="1. Aceitou o programa",R3708-B3708,0),0)</f>
        <v>0</v>
      </c>
      <c r="AY3708" s="209">
        <f>IF(BB3708="S",IF(AND(S3708&lt;&gt;"",R3708&lt;&gt;""),S3708-R3708,0),0)</f>
        <v>154</v>
      </c>
      <c r="AZ3708" s="209">
        <f>IF(BB3708="S",IF(Q3708="1. Aceitou o programa",IF(OR(X3708="Não se Aplica",X3708=""),IF(OR(W3708="Não se Aplica",W3708=""),0,W3708-V3708),AVERAGE(X3708-W3708,W3708-V3708)),0),0)</f>
        <v>0</v>
      </c>
      <c r="BA3708" s="209">
        <f>IF(BB3708="S",IF(AND(Q3708="1. Aceitou o programa",AH3708="Realizada"),IFERROR(IF(AG3708="",0,AG3708-R3708),0),0),0)</f>
        <v>0</v>
      </c>
      <c r="BB3708" s="209" t="str">
        <f>_xlfn.XLOOKUP(U3708,'Lista Suspensa'!$AA$20:$AA$23,'Lista Suspensa'!$AB$20:$AB$23,"N/A")</f>
        <v>S</v>
      </c>
    </row>
    <row r="3709" spans="1:54" ht="12" customHeight="1">
      <c r="A3709" s="151" t="s">
        <v>121</v>
      </c>
      <c r="B3709" s="152">
        <v>45292</v>
      </c>
      <c r="C3709" s="153" t="s">
        <v>122</v>
      </c>
      <c r="D3709" s="153" t="s">
        <v>56</v>
      </c>
      <c r="E3709" s="244">
        <v>86174867</v>
      </c>
      <c r="F3709" s="144" t="s">
        <v>6769</v>
      </c>
      <c r="G3709" s="230"/>
      <c r="H3709" s="154">
        <v>37447</v>
      </c>
      <c r="I3709" s="153">
        <v>23</v>
      </c>
      <c r="J3709" s="148" t="s">
        <v>70</v>
      </c>
      <c r="K3709" s="153"/>
      <c r="L3709" s="153"/>
      <c r="M3709" s="153"/>
      <c r="N3709" s="153"/>
      <c r="O3709" s="155" t="s">
        <v>6770</v>
      </c>
      <c r="P3709" s="156" t="s">
        <v>60</v>
      </c>
      <c r="Q3709" s="157" t="s">
        <v>6294</v>
      </c>
      <c r="R3709" s="158">
        <v>45898</v>
      </c>
      <c r="S3709" s="159">
        <v>46052</v>
      </c>
      <c r="T3709" s="159" t="s">
        <v>62</v>
      </c>
      <c r="U3709" s="159" t="s">
        <v>6152</v>
      </c>
      <c r="V3709" s="154">
        <v>45898</v>
      </c>
      <c r="W3709" s="154"/>
      <c r="X3709" s="154"/>
      <c r="Y3709" s="160"/>
      <c r="Z3709" s="160"/>
      <c r="AA3709" s="153">
        <v>105.6</v>
      </c>
      <c r="AB3709" s="153">
        <v>1.7</v>
      </c>
      <c r="AC3709" s="182">
        <f t="shared" si="116"/>
        <v>36.539792387543258</v>
      </c>
      <c r="AD3709" s="153" t="str">
        <f t="shared" si="117"/>
        <v>OBESIDADE II</v>
      </c>
      <c r="AE3709" s="207" t="s">
        <v>135</v>
      </c>
      <c r="AF3709" s="153" t="s">
        <v>130</v>
      </c>
      <c r="AG3709" s="159"/>
      <c r="AH3709" s="153"/>
      <c r="AI3709" s="161"/>
      <c r="AJ3709" s="153"/>
      <c r="AK3709" s="153"/>
      <c r="AL3709" s="207"/>
      <c r="AM3709" s="207"/>
      <c r="AN3709" s="207"/>
      <c r="AO3709" s="207"/>
      <c r="AP3709" s="147" t="s">
        <v>54</v>
      </c>
      <c r="AQ3709" s="147"/>
      <c r="AR3709" s="147"/>
      <c r="AS3709" s="209" t="s">
        <v>68</v>
      </c>
      <c r="AT3709" s="223" t="str">
        <f>MONTH(B3709)&amp;"/"&amp;YEAR(B3709)</f>
        <v>1/2024</v>
      </c>
      <c r="AU3709" s="223">
        <f>WEEKNUM(B3709)-WEEKNUM(EOMONTH(B3709,-1)+1)+1</f>
        <v>1</v>
      </c>
      <c r="AV3709" s="209" t="str">
        <f>MONTH(R3709)&amp;"/"&amp;YEAR(R3709)</f>
        <v>8/2025</v>
      </c>
      <c r="AW3709" s="209">
        <f>WEEKNUM(R3709)-WEEKNUM(EOMONTH(R3709,-1)+1)+1</f>
        <v>5</v>
      </c>
      <c r="AX3709" s="209">
        <f>IF(BB3709="S",IF(Q3709="1. Aceitou o programa",R3709-B3709,0),0)</f>
        <v>0</v>
      </c>
      <c r="AY3709" s="209">
        <f>IF(BB3709="S",IF(AND(S3709&lt;&gt;"",R3709&lt;&gt;""),S3709-R3709,0),0)</f>
        <v>154</v>
      </c>
      <c r="AZ3709" s="209">
        <f>IF(BB3709="S",IF(Q3709="1. Aceitou o programa",IF(OR(X3709="Não se Aplica",X3709=""),IF(OR(W3709="Não se Aplica",W3709=""),0,W3709-V3709),AVERAGE(X3709-W3709,W3709-V3709)),0),0)</f>
        <v>0</v>
      </c>
      <c r="BA3709" s="209">
        <f>IF(BB3709="S",IF(AND(Q3709="1. Aceitou o programa",AH3709="Realizada"),IFERROR(IF(AG3709="",0,AG3709-R3709),0),0),0)</f>
        <v>0</v>
      </c>
      <c r="BB3709" s="209" t="str">
        <f>_xlfn.XLOOKUP(U3709,'Lista Suspensa'!$AA$20:$AA$23,'Lista Suspensa'!$AB$20:$AB$23,"N/A")</f>
        <v>S</v>
      </c>
    </row>
    <row r="3710" spans="1:54" ht="12" customHeight="1">
      <c r="A3710" s="151" t="s">
        <v>121</v>
      </c>
      <c r="B3710" s="152">
        <v>45292</v>
      </c>
      <c r="C3710" s="153" t="s">
        <v>122</v>
      </c>
      <c r="D3710" s="153" t="s">
        <v>56</v>
      </c>
      <c r="E3710" s="244">
        <v>92910490</v>
      </c>
      <c r="F3710" s="144" t="s">
        <v>6771</v>
      </c>
      <c r="G3710" s="230"/>
      <c r="H3710" s="154">
        <v>38154</v>
      </c>
      <c r="I3710" s="153">
        <v>21</v>
      </c>
      <c r="J3710" s="148" t="s">
        <v>70</v>
      </c>
      <c r="K3710" s="153"/>
      <c r="L3710" s="153"/>
      <c r="M3710" s="153"/>
      <c r="N3710" s="153"/>
      <c r="O3710" s="155" t="s">
        <v>6772</v>
      </c>
      <c r="P3710" s="156" t="s">
        <v>60</v>
      </c>
      <c r="Q3710" s="157" t="s">
        <v>6294</v>
      </c>
      <c r="R3710" s="158">
        <v>45898</v>
      </c>
      <c r="S3710" s="159">
        <v>46052</v>
      </c>
      <c r="T3710" s="159" t="s">
        <v>62</v>
      </c>
      <c r="U3710" s="159" t="s">
        <v>6152</v>
      </c>
      <c r="V3710" s="154">
        <v>45898</v>
      </c>
      <c r="W3710" s="154"/>
      <c r="X3710" s="154"/>
      <c r="Y3710" s="160"/>
      <c r="Z3710" s="160" t="s">
        <v>128</v>
      </c>
      <c r="AA3710" s="153">
        <v>85</v>
      </c>
      <c r="AB3710" s="153">
        <v>1.59</v>
      </c>
      <c r="AC3710" s="182">
        <f t="shared" si="116"/>
        <v>33.622087733871282</v>
      </c>
      <c r="AD3710" s="153" t="str">
        <f t="shared" si="117"/>
        <v>OBESIDADE I</v>
      </c>
      <c r="AE3710" s="207" t="s">
        <v>135</v>
      </c>
      <c r="AF3710" s="153" t="s">
        <v>130</v>
      </c>
      <c r="AG3710" s="159"/>
      <c r="AH3710" s="153"/>
      <c r="AI3710" s="161"/>
      <c r="AJ3710" s="153"/>
      <c r="AK3710" s="153"/>
      <c r="AL3710" s="207"/>
      <c r="AM3710" s="207"/>
      <c r="AN3710" s="207"/>
      <c r="AO3710" s="207"/>
      <c r="AP3710" s="147" t="s">
        <v>54</v>
      </c>
      <c r="AQ3710" s="147"/>
      <c r="AR3710" s="147"/>
      <c r="AS3710" s="209" t="s">
        <v>68</v>
      </c>
      <c r="AT3710" s="223" t="str">
        <f>MONTH(B3710)&amp;"/"&amp;YEAR(B3710)</f>
        <v>1/2024</v>
      </c>
      <c r="AU3710" s="223">
        <f>WEEKNUM(B3710)-WEEKNUM(EOMONTH(B3710,-1)+1)+1</f>
        <v>1</v>
      </c>
      <c r="AV3710" s="209" t="str">
        <f>MONTH(R3710)&amp;"/"&amp;YEAR(R3710)</f>
        <v>8/2025</v>
      </c>
      <c r="AW3710" s="209">
        <f>WEEKNUM(R3710)-WEEKNUM(EOMONTH(R3710,-1)+1)+1</f>
        <v>5</v>
      </c>
      <c r="AX3710" s="209">
        <f>IF(BB3710="S",IF(Q3710="1. Aceitou o programa",R3710-B3710,0),0)</f>
        <v>0</v>
      </c>
      <c r="AY3710" s="209">
        <f>IF(BB3710="S",IF(AND(S3710&lt;&gt;"",R3710&lt;&gt;""),S3710-R3710,0),0)</f>
        <v>154</v>
      </c>
      <c r="AZ3710" s="209">
        <f>IF(BB3710="S",IF(Q3710="1. Aceitou o programa",IF(OR(X3710="Não se Aplica",X3710=""),IF(OR(W3710="Não se Aplica",W3710=""),0,W3710-V3710),AVERAGE(X3710-W3710,W3710-V3710)),0),0)</f>
        <v>0</v>
      </c>
      <c r="BA3710" s="209">
        <f>IF(BB3710="S",IF(AND(Q3710="1. Aceitou o programa",AH3710="Realizada"),IFERROR(IF(AG3710="",0,AG3710-R3710),0),0),0)</f>
        <v>0</v>
      </c>
      <c r="BB3710" s="209" t="str">
        <f>_xlfn.XLOOKUP(U3710,'Lista Suspensa'!$AA$20:$AA$23,'Lista Suspensa'!$AB$20:$AB$23,"N/A")</f>
        <v>S</v>
      </c>
    </row>
    <row r="3711" spans="1:54" ht="12" customHeight="1">
      <c r="A3711" s="151" t="s">
        <v>121</v>
      </c>
      <c r="B3711" s="152">
        <v>45292</v>
      </c>
      <c r="C3711" s="153" t="s">
        <v>122</v>
      </c>
      <c r="D3711" s="153" t="s">
        <v>56</v>
      </c>
      <c r="E3711" s="244">
        <v>94709365</v>
      </c>
      <c r="F3711" s="144" t="s">
        <v>6773</v>
      </c>
      <c r="G3711" s="230"/>
      <c r="H3711" s="154">
        <v>28261</v>
      </c>
      <c r="I3711" s="153">
        <v>49</v>
      </c>
      <c r="J3711" s="148" t="s">
        <v>70</v>
      </c>
      <c r="K3711" s="153" t="s">
        <v>59</v>
      </c>
      <c r="L3711" s="153"/>
      <c r="M3711" s="153"/>
      <c r="N3711" s="153"/>
      <c r="O3711" s="155" t="s">
        <v>6774</v>
      </c>
      <c r="P3711" s="156" t="s">
        <v>60</v>
      </c>
      <c r="Q3711" s="157" t="s">
        <v>6294</v>
      </c>
      <c r="R3711" s="158">
        <v>45897</v>
      </c>
      <c r="S3711" s="159">
        <v>46052</v>
      </c>
      <c r="T3711" s="159" t="s">
        <v>62</v>
      </c>
      <c r="U3711" s="159" t="s">
        <v>6152</v>
      </c>
      <c r="V3711" s="154">
        <v>45897</v>
      </c>
      <c r="W3711" s="154"/>
      <c r="X3711" s="154"/>
      <c r="Y3711" s="160"/>
      <c r="Z3711" s="160" t="s">
        <v>190</v>
      </c>
      <c r="AA3711" s="153">
        <v>84</v>
      </c>
      <c r="AB3711" s="153">
        <v>1.54</v>
      </c>
      <c r="AC3711" s="182">
        <f t="shared" si="116"/>
        <v>35.419126328217239</v>
      </c>
      <c r="AD3711" s="153" t="str">
        <f t="shared" si="117"/>
        <v>OBESIDADE II</v>
      </c>
      <c r="AE3711" s="207" t="s">
        <v>135</v>
      </c>
      <c r="AF3711" s="153" t="s">
        <v>130</v>
      </c>
      <c r="AG3711" s="159"/>
      <c r="AH3711" s="153"/>
      <c r="AI3711" s="161"/>
      <c r="AJ3711" s="153"/>
      <c r="AK3711" s="153"/>
      <c r="AL3711" s="207"/>
      <c r="AM3711" s="207"/>
      <c r="AN3711" s="207"/>
      <c r="AO3711" s="207"/>
      <c r="AP3711" s="147" t="s">
        <v>54</v>
      </c>
      <c r="AQ3711" s="147"/>
      <c r="AR3711" s="147"/>
      <c r="AS3711" s="209" t="s">
        <v>68</v>
      </c>
      <c r="AT3711" s="223" t="str">
        <f>MONTH(B3711)&amp;"/"&amp;YEAR(B3711)</f>
        <v>1/2024</v>
      </c>
      <c r="AU3711" s="223">
        <f>WEEKNUM(B3711)-WEEKNUM(EOMONTH(B3711,-1)+1)+1</f>
        <v>1</v>
      </c>
      <c r="AV3711" s="209" t="str">
        <f>MONTH(R3711)&amp;"/"&amp;YEAR(R3711)</f>
        <v>8/2025</v>
      </c>
      <c r="AW3711" s="209">
        <f>WEEKNUM(R3711)-WEEKNUM(EOMONTH(R3711,-1)+1)+1</f>
        <v>5</v>
      </c>
      <c r="AX3711" s="209">
        <f>IF(BB3711="S",IF(Q3711="1. Aceitou o programa",R3711-B3711,0),0)</f>
        <v>0</v>
      </c>
      <c r="AY3711" s="209">
        <f>IF(BB3711="S",IF(AND(S3711&lt;&gt;"",R3711&lt;&gt;""),S3711-R3711,0),0)</f>
        <v>155</v>
      </c>
      <c r="AZ3711" s="209">
        <f>IF(BB3711="S",IF(Q3711="1. Aceitou o programa",IF(OR(X3711="Não se Aplica",X3711=""),IF(OR(W3711="Não se Aplica",W3711=""),0,W3711-V3711),AVERAGE(X3711-W3711,W3711-V3711)),0),0)</f>
        <v>0</v>
      </c>
      <c r="BA3711" s="209">
        <f>IF(BB3711="S",IF(AND(Q3711="1. Aceitou o programa",AH3711="Realizada"),IFERROR(IF(AG3711="",0,AG3711-R3711),0),0),0)</f>
        <v>0</v>
      </c>
      <c r="BB3711" s="209" t="str">
        <f>_xlfn.XLOOKUP(U3711,'Lista Suspensa'!$AA$20:$AA$23,'Lista Suspensa'!$AB$20:$AB$23,"N/A")</f>
        <v>S</v>
      </c>
    </row>
    <row r="3712" spans="1:54" ht="12" customHeight="1">
      <c r="A3712" s="151" t="s">
        <v>121</v>
      </c>
      <c r="B3712" s="152">
        <v>45292</v>
      </c>
      <c r="C3712" s="153" t="s">
        <v>122</v>
      </c>
      <c r="D3712" s="153" t="s">
        <v>56</v>
      </c>
      <c r="E3712" s="244">
        <v>89201677</v>
      </c>
      <c r="F3712" s="144" t="s">
        <v>6775</v>
      </c>
      <c r="G3712" s="230"/>
      <c r="H3712" s="154">
        <v>36299</v>
      </c>
      <c r="I3712" s="153">
        <v>27</v>
      </c>
      <c r="J3712" s="148" t="s">
        <v>58</v>
      </c>
      <c r="K3712" s="153"/>
      <c r="L3712" s="153"/>
      <c r="M3712" s="153"/>
      <c r="N3712" s="153"/>
      <c r="O3712" s="155" t="s">
        <v>6776</v>
      </c>
      <c r="P3712" s="156" t="s">
        <v>60</v>
      </c>
      <c r="Q3712" s="157" t="s">
        <v>6294</v>
      </c>
      <c r="R3712" s="158">
        <v>45897</v>
      </c>
      <c r="S3712" s="159">
        <v>46052</v>
      </c>
      <c r="T3712" s="159" t="s">
        <v>62</v>
      </c>
      <c r="U3712" s="159" t="s">
        <v>6152</v>
      </c>
      <c r="V3712" s="154">
        <v>45897</v>
      </c>
      <c r="W3712" s="154"/>
      <c r="X3712" s="154"/>
      <c r="Y3712" s="160"/>
      <c r="Z3712" s="160"/>
      <c r="AA3712" s="153">
        <v>113</v>
      </c>
      <c r="AB3712" s="153">
        <v>1.79</v>
      </c>
      <c r="AC3712" s="182">
        <f t="shared" si="116"/>
        <v>35.267313754252363</v>
      </c>
      <c r="AD3712" s="153" t="str">
        <f t="shared" si="117"/>
        <v>OBESIDADE II</v>
      </c>
      <c r="AE3712" s="207" t="s">
        <v>135</v>
      </c>
      <c r="AF3712" s="153" t="s">
        <v>130</v>
      </c>
      <c r="AG3712" s="159"/>
      <c r="AH3712" s="153"/>
      <c r="AI3712" s="161"/>
      <c r="AJ3712" s="153"/>
      <c r="AK3712" s="153"/>
      <c r="AL3712" s="207"/>
      <c r="AM3712" s="207"/>
      <c r="AN3712" s="207"/>
      <c r="AO3712" s="207"/>
      <c r="AP3712" s="147" t="s">
        <v>54</v>
      </c>
      <c r="AQ3712" s="147"/>
      <c r="AR3712" s="147"/>
      <c r="AS3712" s="209" t="s">
        <v>68</v>
      </c>
      <c r="AT3712" s="223" t="str">
        <f>MONTH(B3712)&amp;"/"&amp;YEAR(B3712)</f>
        <v>1/2024</v>
      </c>
      <c r="AU3712" s="223">
        <f>WEEKNUM(B3712)-WEEKNUM(EOMONTH(B3712,-1)+1)+1</f>
        <v>1</v>
      </c>
      <c r="AV3712" s="209" t="str">
        <f>MONTH(R3712)&amp;"/"&amp;YEAR(R3712)</f>
        <v>8/2025</v>
      </c>
      <c r="AW3712" s="209">
        <f>WEEKNUM(R3712)-WEEKNUM(EOMONTH(R3712,-1)+1)+1</f>
        <v>5</v>
      </c>
      <c r="AX3712" s="209">
        <f>IF(BB3712="S",IF(Q3712="1. Aceitou o programa",R3712-B3712,0),0)</f>
        <v>0</v>
      </c>
      <c r="AY3712" s="209">
        <f>IF(BB3712="S",IF(AND(S3712&lt;&gt;"",R3712&lt;&gt;""),S3712-R3712,0),0)</f>
        <v>155</v>
      </c>
      <c r="AZ3712" s="209">
        <f>IF(BB3712="S",IF(Q3712="1. Aceitou o programa",IF(OR(X3712="Não se Aplica",X3712=""),IF(OR(W3712="Não se Aplica",W3712=""),0,W3712-V3712),AVERAGE(X3712-W3712,W3712-V3712)),0),0)</f>
        <v>0</v>
      </c>
      <c r="BA3712" s="209">
        <f>IF(BB3712="S",IF(AND(Q3712="1. Aceitou o programa",AH3712="Realizada"),IFERROR(IF(AG3712="",0,AG3712-R3712),0),0),0)</f>
        <v>0</v>
      </c>
      <c r="BB3712" s="209" t="str">
        <f>_xlfn.XLOOKUP(U3712,'Lista Suspensa'!$AA$20:$AA$23,'Lista Suspensa'!$AB$20:$AB$23,"N/A")</f>
        <v>S</v>
      </c>
    </row>
    <row r="3713" spans="1:54" ht="12" customHeight="1">
      <c r="A3713" s="151" t="s">
        <v>121</v>
      </c>
      <c r="B3713" s="152">
        <v>45292</v>
      </c>
      <c r="C3713" s="153" t="s">
        <v>122</v>
      </c>
      <c r="D3713" s="153" t="s">
        <v>56</v>
      </c>
      <c r="E3713" s="244">
        <v>94335777</v>
      </c>
      <c r="F3713" s="144" t="s">
        <v>6777</v>
      </c>
      <c r="G3713" s="230"/>
      <c r="H3713" s="154">
        <v>36370</v>
      </c>
      <c r="I3713" s="153">
        <v>26</v>
      </c>
      <c r="J3713" s="148" t="s">
        <v>70</v>
      </c>
      <c r="K3713" s="153"/>
      <c r="L3713" s="153"/>
      <c r="M3713" s="153"/>
      <c r="N3713" s="153"/>
      <c r="O3713" s="155" t="s">
        <v>6778</v>
      </c>
      <c r="P3713" s="156" t="s">
        <v>60</v>
      </c>
      <c r="Q3713" s="157" t="s">
        <v>6294</v>
      </c>
      <c r="R3713" s="158">
        <v>45897</v>
      </c>
      <c r="S3713" s="159">
        <v>46052</v>
      </c>
      <c r="T3713" s="159" t="s">
        <v>62</v>
      </c>
      <c r="U3713" s="159" t="s">
        <v>6152</v>
      </c>
      <c r="V3713" s="154">
        <v>45897</v>
      </c>
      <c r="W3713" s="154"/>
      <c r="X3713" s="154"/>
      <c r="Y3713" s="160"/>
      <c r="Z3713" s="160"/>
      <c r="AA3713" s="153">
        <v>107</v>
      </c>
      <c r="AB3713" s="153">
        <v>1.63</v>
      </c>
      <c r="AC3713" s="182">
        <f t="shared" si="116"/>
        <v>40.272498024012947</v>
      </c>
      <c r="AD3713" s="153" t="str">
        <f t="shared" si="117"/>
        <v>OBESIDADE III</v>
      </c>
      <c r="AE3713" s="207" t="s">
        <v>135</v>
      </c>
      <c r="AF3713" s="153" t="s">
        <v>130</v>
      </c>
      <c r="AG3713" s="159"/>
      <c r="AH3713" s="153"/>
      <c r="AI3713" s="161"/>
      <c r="AJ3713" s="153"/>
      <c r="AK3713" s="153"/>
      <c r="AL3713" s="207"/>
      <c r="AM3713" s="207"/>
      <c r="AN3713" s="207"/>
      <c r="AO3713" s="207"/>
      <c r="AP3713" s="147" t="s">
        <v>54</v>
      </c>
      <c r="AQ3713" s="147"/>
      <c r="AR3713" s="147"/>
      <c r="AS3713" s="209" t="s">
        <v>68</v>
      </c>
      <c r="AT3713" s="223" t="str">
        <f>MONTH(B3713)&amp;"/"&amp;YEAR(B3713)</f>
        <v>1/2024</v>
      </c>
      <c r="AU3713" s="223">
        <f>WEEKNUM(B3713)-WEEKNUM(EOMONTH(B3713,-1)+1)+1</f>
        <v>1</v>
      </c>
      <c r="AV3713" s="209" t="str">
        <f>MONTH(R3713)&amp;"/"&amp;YEAR(R3713)</f>
        <v>8/2025</v>
      </c>
      <c r="AW3713" s="209">
        <f>WEEKNUM(R3713)-WEEKNUM(EOMONTH(R3713,-1)+1)+1</f>
        <v>5</v>
      </c>
      <c r="AX3713" s="209">
        <f>IF(BB3713="S",IF(Q3713="1. Aceitou o programa",R3713-B3713,0),0)</f>
        <v>0</v>
      </c>
      <c r="AY3713" s="209">
        <f>IF(BB3713="S",IF(AND(S3713&lt;&gt;"",R3713&lt;&gt;""),S3713-R3713,0),0)</f>
        <v>155</v>
      </c>
      <c r="AZ3713" s="209">
        <f>IF(BB3713="S",IF(Q3713="1. Aceitou o programa",IF(OR(X3713="Não se Aplica",X3713=""),IF(OR(W3713="Não se Aplica",W3713=""),0,W3713-V3713),AVERAGE(X3713-W3713,W3713-V3713)),0),0)</f>
        <v>0</v>
      </c>
      <c r="BA3713" s="209">
        <f>IF(BB3713="S",IF(AND(Q3713="1. Aceitou o programa",AH3713="Realizada"),IFERROR(IF(AG3713="",0,AG3713-R3713),0),0),0)</f>
        <v>0</v>
      </c>
      <c r="BB3713" s="209" t="str">
        <f>_xlfn.XLOOKUP(U3713,'Lista Suspensa'!$AA$20:$AA$23,'Lista Suspensa'!$AB$20:$AB$23,"N/A")</f>
        <v>S</v>
      </c>
    </row>
    <row r="3714" spans="1:54" ht="12" customHeight="1">
      <c r="A3714" s="151" t="s">
        <v>121</v>
      </c>
      <c r="B3714" s="152">
        <v>45292</v>
      </c>
      <c r="C3714" s="153" t="s">
        <v>122</v>
      </c>
      <c r="D3714" s="153" t="s">
        <v>185</v>
      </c>
      <c r="E3714" s="244">
        <v>88463526</v>
      </c>
      <c r="F3714" s="144" t="s">
        <v>6779</v>
      </c>
      <c r="G3714" s="230"/>
      <c r="H3714" s="154">
        <v>26323</v>
      </c>
      <c r="I3714" s="153">
        <v>54</v>
      </c>
      <c r="J3714" s="148" t="s">
        <v>58</v>
      </c>
      <c r="K3714" s="153" t="s">
        <v>59</v>
      </c>
      <c r="L3714" s="153"/>
      <c r="M3714" s="153"/>
      <c r="N3714" s="153"/>
      <c r="O3714" s="155" t="s">
        <v>6780</v>
      </c>
      <c r="P3714" s="156" t="s">
        <v>60</v>
      </c>
      <c r="Q3714" s="157" t="s">
        <v>6294</v>
      </c>
      <c r="R3714" s="158">
        <v>45895</v>
      </c>
      <c r="S3714" s="159">
        <v>46052</v>
      </c>
      <c r="T3714" s="159" t="s">
        <v>62</v>
      </c>
      <c r="U3714" s="159" t="s">
        <v>6152</v>
      </c>
      <c r="V3714" s="154">
        <v>45895</v>
      </c>
      <c r="W3714" s="154"/>
      <c r="X3714" s="154"/>
      <c r="Y3714" s="160"/>
      <c r="Z3714" s="160"/>
      <c r="AA3714" s="153">
        <v>104</v>
      </c>
      <c r="AB3714" s="153">
        <v>1.82</v>
      </c>
      <c r="AC3714" s="182">
        <f t="shared" ref="AC3714:AC3777" si="118">SUM(AA3714/(AB3714^2))</f>
        <v>31.397174254317108</v>
      </c>
      <c r="AD3714" s="153" t="str">
        <f t="shared" ref="AD3714:AD3777" si="119">IF(AC3714&lt;18.5,"ABAIXO DO PESO",
(IF(AC3714&lt;=24.9,"PESO NORMAL",
(IF(AC3714&lt;=29.9,"SOBREPESO",
(IF(AC3714&lt;=34.9,"OBESIDADE I",
(IF(AC3714&lt;=39.9,"OBESIDADE II",
(IF(AC3714&lt;=999,"OBESIDADE III","VAZIO")))))))))))</f>
        <v>OBESIDADE I</v>
      </c>
      <c r="AE3714" s="207" t="s">
        <v>135</v>
      </c>
      <c r="AF3714" s="153" t="s">
        <v>130</v>
      </c>
      <c r="AG3714" s="159"/>
      <c r="AH3714" s="153"/>
      <c r="AI3714" s="161"/>
      <c r="AJ3714" s="153"/>
      <c r="AK3714" s="153"/>
      <c r="AL3714" s="207"/>
      <c r="AM3714" s="207"/>
      <c r="AN3714" s="207"/>
      <c r="AO3714" s="207"/>
      <c r="AP3714" s="147" t="s">
        <v>54</v>
      </c>
      <c r="AQ3714" s="147"/>
      <c r="AR3714" s="147"/>
      <c r="AS3714" s="209" t="s">
        <v>68</v>
      </c>
      <c r="AT3714" s="223" t="str">
        <f>MONTH(B3714)&amp;"/"&amp;YEAR(B3714)</f>
        <v>1/2024</v>
      </c>
      <c r="AU3714" s="223">
        <f>WEEKNUM(B3714)-WEEKNUM(EOMONTH(B3714,-1)+1)+1</f>
        <v>1</v>
      </c>
      <c r="AV3714" s="209" t="str">
        <f>MONTH(R3714)&amp;"/"&amp;YEAR(R3714)</f>
        <v>8/2025</v>
      </c>
      <c r="AW3714" s="209">
        <f>WEEKNUM(R3714)-WEEKNUM(EOMONTH(R3714,-1)+1)+1</f>
        <v>5</v>
      </c>
      <c r="AX3714" s="209">
        <f>IF(BB3714="S",IF(Q3714="1. Aceitou o programa",R3714-B3714,0),0)</f>
        <v>0</v>
      </c>
      <c r="AY3714" s="209">
        <f>IF(BB3714="S",IF(AND(S3714&lt;&gt;"",R3714&lt;&gt;""),S3714-R3714,0),0)</f>
        <v>157</v>
      </c>
      <c r="AZ3714" s="209">
        <f>IF(BB3714="S",IF(Q3714="1. Aceitou o programa",IF(OR(X3714="Não se Aplica",X3714=""),IF(OR(W3714="Não se Aplica",W3714=""),0,W3714-V3714),AVERAGE(X3714-W3714,W3714-V3714)),0),0)</f>
        <v>0</v>
      </c>
      <c r="BA3714" s="209">
        <f>IF(BB3714="S",IF(AND(Q3714="1. Aceitou o programa",AH3714="Realizada"),IFERROR(IF(AG3714="",0,AG3714-R3714),0),0),0)</f>
        <v>0</v>
      </c>
      <c r="BB3714" s="209" t="str">
        <f>_xlfn.XLOOKUP(U3714,'Lista Suspensa'!$AA$20:$AA$23,'Lista Suspensa'!$AB$20:$AB$23,"N/A")</f>
        <v>S</v>
      </c>
    </row>
    <row r="3715" spans="1:54" ht="12" customHeight="1">
      <c r="A3715" s="151" t="s">
        <v>121</v>
      </c>
      <c r="B3715" s="152">
        <v>45292</v>
      </c>
      <c r="C3715" s="153" t="s">
        <v>122</v>
      </c>
      <c r="D3715" s="153" t="s">
        <v>56</v>
      </c>
      <c r="E3715" s="244">
        <v>94386230</v>
      </c>
      <c r="F3715" s="144" t="s">
        <v>6781</v>
      </c>
      <c r="G3715" s="230"/>
      <c r="H3715" s="154">
        <v>32426</v>
      </c>
      <c r="I3715" s="153">
        <v>37</v>
      </c>
      <c r="J3715" s="148" t="s">
        <v>58</v>
      </c>
      <c r="K3715" s="153" t="s">
        <v>59</v>
      </c>
      <c r="L3715" s="153"/>
      <c r="M3715" s="153"/>
      <c r="N3715" s="153"/>
      <c r="O3715" s="155" t="s">
        <v>6782</v>
      </c>
      <c r="P3715" s="156" t="s">
        <v>60</v>
      </c>
      <c r="Q3715" s="157" t="s">
        <v>6294</v>
      </c>
      <c r="R3715" s="158">
        <v>45891</v>
      </c>
      <c r="S3715" s="159">
        <v>46052</v>
      </c>
      <c r="T3715" s="159" t="s">
        <v>62</v>
      </c>
      <c r="U3715" s="159" t="s">
        <v>6152</v>
      </c>
      <c r="V3715" s="154">
        <v>45891</v>
      </c>
      <c r="W3715" s="154"/>
      <c r="X3715" s="154"/>
      <c r="Y3715" s="160"/>
      <c r="Z3715" s="160"/>
      <c r="AA3715" s="153">
        <v>147</v>
      </c>
      <c r="AB3715" s="153">
        <v>1.84</v>
      </c>
      <c r="AC3715" s="182">
        <f t="shared" si="118"/>
        <v>43.41918714555765</v>
      </c>
      <c r="AD3715" s="153" t="str">
        <f t="shared" si="119"/>
        <v>OBESIDADE III</v>
      </c>
      <c r="AE3715" s="207" t="s">
        <v>135</v>
      </c>
      <c r="AF3715" s="153" t="s">
        <v>130</v>
      </c>
      <c r="AG3715" s="159"/>
      <c r="AH3715" s="153"/>
      <c r="AI3715" s="161"/>
      <c r="AJ3715" s="153"/>
      <c r="AK3715" s="153"/>
      <c r="AL3715" s="207"/>
      <c r="AM3715" s="207"/>
      <c r="AN3715" s="207"/>
      <c r="AO3715" s="207"/>
      <c r="AP3715" s="147" t="s">
        <v>54</v>
      </c>
      <c r="AQ3715" s="147"/>
      <c r="AR3715" s="147"/>
      <c r="AS3715" s="209" t="s">
        <v>68</v>
      </c>
      <c r="AT3715" s="223" t="str">
        <f>MONTH(B3715)&amp;"/"&amp;YEAR(B3715)</f>
        <v>1/2024</v>
      </c>
      <c r="AU3715" s="223">
        <f>WEEKNUM(B3715)-WEEKNUM(EOMONTH(B3715,-1)+1)+1</f>
        <v>1</v>
      </c>
      <c r="AV3715" s="209" t="str">
        <f>MONTH(R3715)&amp;"/"&amp;YEAR(R3715)</f>
        <v>8/2025</v>
      </c>
      <c r="AW3715" s="209">
        <f>WEEKNUM(R3715)-WEEKNUM(EOMONTH(R3715,-1)+1)+1</f>
        <v>4</v>
      </c>
      <c r="AX3715" s="209">
        <f>IF(BB3715="S",IF(Q3715="1. Aceitou o programa",R3715-B3715,0),0)</f>
        <v>0</v>
      </c>
      <c r="AY3715" s="209">
        <f>IF(BB3715="S",IF(AND(S3715&lt;&gt;"",R3715&lt;&gt;""),S3715-R3715,0),0)</f>
        <v>161</v>
      </c>
      <c r="AZ3715" s="209">
        <f>IF(BB3715="S",IF(Q3715="1. Aceitou o programa",IF(OR(X3715="Não se Aplica",X3715=""),IF(OR(W3715="Não se Aplica",W3715=""),0,W3715-V3715),AVERAGE(X3715-W3715,W3715-V3715)),0),0)</f>
        <v>0</v>
      </c>
      <c r="BA3715" s="209">
        <f>IF(BB3715="S",IF(AND(Q3715="1. Aceitou o programa",AH3715="Realizada"),IFERROR(IF(AG3715="",0,AG3715-R3715),0),0),0)</f>
        <v>0</v>
      </c>
      <c r="BB3715" s="209" t="str">
        <f>_xlfn.XLOOKUP(U3715,'Lista Suspensa'!$AA$20:$AA$23,'Lista Suspensa'!$AB$20:$AB$23,"N/A")</f>
        <v>S</v>
      </c>
    </row>
    <row r="3716" spans="1:54" ht="12" customHeight="1">
      <c r="A3716" s="151" t="s">
        <v>121</v>
      </c>
      <c r="B3716" s="152">
        <v>45292</v>
      </c>
      <c r="C3716" s="153" t="s">
        <v>122</v>
      </c>
      <c r="D3716" s="153" t="s">
        <v>167</v>
      </c>
      <c r="E3716" s="244">
        <v>74567729</v>
      </c>
      <c r="F3716" s="144" t="s">
        <v>6783</v>
      </c>
      <c r="G3716" s="230"/>
      <c r="H3716" s="154">
        <v>30338</v>
      </c>
      <c r="I3716" s="153">
        <v>43</v>
      </c>
      <c r="J3716" s="148" t="s">
        <v>58</v>
      </c>
      <c r="K3716" s="153"/>
      <c r="L3716" s="153"/>
      <c r="M3716" s="153"/>
      <c r="N3716" s="153"/>
      <c r="O3716" s="155">
        <v>11981854238</v>
      </c>
      <c r="P3716" s="156" t="s">
        <v>60</v>
      </c>
      <c r="Q3716" s="157" t="s">
        <v>6294</v>
      </c>
      <c r="R3716" s="158">
        <v>45891</v>
      </c>
      <c r="S3716" s="159">
        <v>46052</v>
      </c>
      <c r="T3716" s="159" t="s">
        <v>62</v>
      </c>
      <c r="U3716" s="159" t="s">
        <v>6152</v>
      </c>
      <c r="V3716" s="154">
        <v>45891</v>
      </c>
      <c r="W3716" s="154"/>
      <c r="X3716" s="154"/>
      <c r="Y3716" s="160"/>
      <c r="Z3716" s="160"/>
      <c r="AA3716" s="153">
        <v>164</v>
      </c>
      <c r="AB3716" s="153">
        <v>1.82</v>
      </c>
      <c r="AC3716" s="182">
        <f t="shared" si="118"/>
        <v>49.510928631807751</v>
      </c>
      <c r="AD3716" s="153" t="str">
        <f t="shared" si="119"/>
        <v>OBESIDADE III</v>
      </c>
      <c r="AE3716" s="207"/>
      <c r="AF3716" s="153"/>
      <c r="AG3716" s="159"/>
      <c r="AH3716" s="153"/>
      <c r="AI3716" s="161"/>
      <c r="AJ3716" s="153"/>
      <c r="AK3716" s="153"/>
      <c r="AL3716" s="207"/>
      <c r="AM3716" s="207"/>
      <c r="AN3716" s="207"/>
      <c r="AO3716" s="207"/>
      <c r="AP3716" s="147" t="s">
        <v>54</v>
      </c>
      <c r="AQ3716" s="147"/>
      <c r="AR3716" s="147"/>
      <c r="AS3716" s="209" t="s">
        <v>68</v>
      </c>
      <c r="AT3716" s="223" t="str">
        <f>MONTH(B3716)&amp;"/"&amp;YEAR(B3716)</f>
        <v>1/2024</v>
      </c>
      <c r="AU3716" s="223">
        <f>WEEKNUM(B3716)-WEEKNUM(EOMONTH(B3716,-1)+1)+1</f>
        <v>1</v>
      </c>
      <c r="AV3716" s="209" t="str">
        <f>MONTH(R3716)&amp;"/"&amp;YEAR(R3716)</f>
        <v>8/2025</v>
      </c>
      <c r="AW3716" s="209">
        <f>WEEKNUM(R3716)-WEEKNUM(EOMONTH(R3716,-1)+1)+1</f>
        <v>4</v>
      </c>
      <c r="AX3716" s="209">
        <f>IF(BB3716="S",IF(Q3716="1. Aceitou o programa",R3716-B3716,0),0)</f>
        <v>0</v>
      </c>
      <c r="AY3716" s="209">
        <f>IF(BB3716="S",IF(AND(S3716&lt;&gt;"",R3716&lt;&gt;""),S3716-R3716,0),0)</f>
        <v>161</v>
      </c>
      <c r="AZ3716" s="209">
        <f>IF(BB3716="S",IF(Q3716="1. Aceitou o programa",IF(OR(X3716="Não se Aplica",X3716=""),IF(OR(W3716="Não se Aplica",W3716=""),0,W3716-V3716),AVERAGE(X3716-W3716,W3716-V3716)),0),0)</f>
        <v>0</v>
      </c>
      <c r="BA3716" s="209">
        <f>IF(BB3716="S",IF(AND(Q3716="1. Aceitou o programa",AH3716="Realizada"),IFERROR(IF(AG3716="",0,AG3716-R3716),0),0),0)</f>
        <v>0</v>
      </c>
      <c r="BB3716" s="209" t="str">
        <f>_xlfn.XLOOKUP(U3716,'Lista Suspensa'!$AA$20:$AA$23,'Lista Suspensa'!$AB$20:$AB$23,"N/A")</f>
        <v>S</v>
      </c>
    </row>
    <row r="3717" spans="1:54" ht="12" customHeight="1">
      <c r="A3717" s="151" t="s">
        <v>121</v>
      </c>
      <c r="B3717" s="152">
        <v>45292</v>
      </c>
      <c r="C3717" s="153" t="s">
        <v>122</v>
      </c>
      <c r="D3717" s="153" t="s">
        <v>56</v>
      </c>
      <c r="E3717" s="244">
        <v>86590467</v>
      </c>
      <c r="F3717" s="144" t="s">
        <v>6784</v>
      </c>
      <c r="G3717" s="230"/>
      <c r="H3717" s="154">
        <v>32133</v>
      </c>
      <c r="I3717" s="153">
        <v>38</v>
      </c>
      <c r="J3717" s="148" t="s">
        <v>70</v>
      </c>
      <c r="K3717" s="153"/>
      <c r="L3717" s="153"/>
      <c r="M3717" s="153"/>
      <c r="N3717" s="153"/>
      <c r="O3717" s="155" t="s">
        <v>6785</v>
      </c>
      <c r="P3717" s="156" t="s">
        <v>60</v>
      </c>
      <c r="Q3717" s="157" t="s">
        <v>6294</v>
      </c>
      <c r="R3717" s="158">
        <v>45891</v>
      </c>
      <c r="S3717" s="159">
        <v>46052</v>
      </c>
      <c r="T3717" s="159" t="s">
        <v>62</v>
      </c>
      <c r="U3717" s="159" t="s">
        <v>6152</v>
      </c>
      <c r="V3717" s="154">
        <v>45891</v>
      </c>
      <c r="W3717" s="154"/>
      <c r="X3717" s="154"/>
      <c r="Y3717" s="160"/>
      <c r="Z3717" s="160"/>
      <c r="AA3717" s="153">
        <v>88</v>
      </c>
      <c r="AB3717" s="153">
        <v>1.61</v>
      </c>
      <c r="AC3717" s="182">
        <f t="shared" si="118"/>
        <v>33.949307511284282</v>
      </c>
      <c r="AD3717" s="153" t="str">
        <f t="shared" si="119"/>
        <v>OBESIDADE I</v>
      </c>
      <c r="AE3717" s="207" t="s">
        <v>135</v>
      </c>
      <c r="AF3717" s="153" t="s">
        <v>130</v>
      </c>
      <c r="AG3717" s="159"/>
      <c r="AH3717" s="153"/>
      <c r="AI3717" s="161"/>
      <c r="AJ3717" s="153"/>
      <c r="AK3717" s="153"/>
      <c r="AL3717" s="207"/>
      <c r="AM3717" s="207"/>
      <c r="AN3717" s="207"/>
      <c r="AO3717" s="207"/>
      <c r="AP3717" s="147" t="s">
        <v>54</v>
      </c>
      <c r="AQ3717" s="147"/>
      <c r="AR3717" s="147"/>
      <c r="AS3717" s="209" t="s">
        <v>68</v>
      </c>
      <c r="AT3717" s="223" t="str">
        <f>MONTH(B3717)&amp;"/"&amp;YEAR(B3717)</f>
        <v>1/2024</v>
      </c>
      <c r="AU3717" s="223">
        <f>WEEKNUM(B3717)-WEEKNUM(EOMONTH(B3717,-1)+1)+1</f>
        <v>1</v>
      </c>
      <c r="AV3717" s="209" t="str">
        <f>MONTH(R3717)&amp;"/"&amp;YEAR(R3717)</f>
        <v>8/2025</v>
      </c>
      <c r="AW3717" s="209">
        <f>WEEKNUM(R3717)-WEEKNUM(EOMONTH(R3717,-1)+1)+1</f>
        <v>4</v>
      </c>
      <c r="AX3717" s="209">
        <f>IF(BB3717="S",IF(Q3717="1. Aceitou o programa",R3717-B3717,0),0)</f>
        <v>0</v>
      </c>
      <c r="AY3717" s="209">
        <f>IF(BB3717="S",IF(AND(S3717&lt;&gt;"",R3717&lt;&gt;""),S3717-R3717,0),0)</f>
        <v>161</v>
      </c>
      <c r="AZ3717" s="209">
        <f>IF(BB3717="S",IF(Q3717="1. Aceitou o programa",IF(OR(X3717="Não se Aplica",X3717=""),IF(OR(W3717="Não se Aplica",W3717=""),0,W3717-V3717),AVERAGE(X3717-W3717,W3717-V3717)),0),0)</f>
        <v>0</v>
      </c>
      <c r="BA3717" s="209">
        <f>IF(BB3717="S",IF(AND(Q3717="1. Aceitou o programa",AH3717="Realizada"),IFERROR(IF(AG3717="",0,AG3717-R3717),0),0),0)</f>
        <v>0</v>
      </c>
      <c r="BB3717" s="209" t="str">
        <f>_xlfn.XLOOKUP(U3717,'Lista Suspensa'!$AA$20:$AA$23,'Lista Suspensa'!$AB$20:$AB$23,"N/A")</f>
        <v>S</v>
      </c>
    </row>
    <row r="3718" spans="1:54" ht="12" customHeight="1">
      <c r="A3718" s="151" t="s">
        <v>121</v>
      </c>
      <c r="B3718" s="152">
        <v>45292</v>
      </c>
      <c r="C3718" s="153" t="s">
        <v>122</v>
      </c>
      <c r="D3718" s="153" t="s">
        <v>56</v>
      </c>
      <c r="E3718" s="244">
        <v>84285690</v>
      </c>
      <c r="F3718" s="144" t="s">
        <v>6786</v>
      </c>
      <c r="G3718" s="230"/>
      <c r="H3718" s="154">
        <v>33496</v>
      </c>
      <c r="I3718" s="153">
        <v>34</v>
      </c>
      <c r="J3718" s="148" t="s">
        <v>70</v>
      </c>
      <c r="K3718" s="153"/>
      <c r="L3718" s="153"/>
      <c r="M3718" s="153"/>
      <c r="N3718" s="153"/>
      <c r="O3718" s="155" t="s">
        <v>6787</v>
      </c>
      <c r="P3718" s="156" t="s">
        <v>60</v>
      </c>
      <c r="Q3718" s="157" t="s">
        <v>6294</v>
      </c>
      <c r="R3718" s="158">
        <v>45891</v>
      </c>
      <c r="S3718" s="159">
        <v>46052</v>
      </c>
      <c r="T3718" s="159" t="s">
        <v>62</v>
      </c>
      <c r="U3718" s="159" t="s">
        <v>6152</v>
      </c>
      <c r="V3718" s="154">
        <v>45891</v>
      </c>
      <c r="W3718" s="154"/>
      <c r="X3718" s="154"/>
      <c r="Y3718" s="160"/>
      <c r="Z3718" s="160"/>
      <c r="AA3718" s="153">
        <v>92</v>
      </c>
      <c r="AB3718" s="153">
        <v>1.6</v>
      </c>
      <c r="AC3718" s="182">
        <f t="shared" si="118"/>
        <v>35.937499999999993</v>
      </c>
      <c r="AD3718" s="153" t="str">
        <f t="shared" si="119"/>
        <v>OBESIDADE II</v>
      </c>
      <c r="AE3718" s="207" t="s">
        <v>135</v>
      </c>
      <c r="AF3718" s="153" t="s">
        <v>130</v>
      </c>
      <c r="AG3718" s="159"/>
      <c r="AH3718" s="153"/>
      <c r="AI3718" s="161"/>
      <c r="AJ3718" s="153"/>
      <c r="AK3718" s="153"/>
      <c r="AL3718" s="207"/>
      <c r="AM3718" s="207"/>
      <c r="AN3718" s="207"/>
      <c r="AO3718" s="207"/>
      <c r="AP3718" s="147" t="s">
        <v>54</v>
      </c>
      <c r="AQ3718" s="147"/>
      <c r="AR3718" s="147"/>
      <c r="AS3718" s="209" t="s">
        <v>68</v>
      </c>
      <c r="AT3718" s="223" t="str">
        <f>MONTH(B3718)&amp;"/"&amp;YEAR(B3718)</f>
        <v>1/2024</v>
      </c>
      <c r="AU3718" s="223">
        <f>WEEKNUM(B3718)-WEEKNUM(EOMONTH(B3718,-1)+1)+1</f>
        <v>1</v>
      </c>
      <c r="AV3718" s="209" t="str">
        <f>MONTH(R3718)&amp;"/"&amp;YEAR(R3718)</f>
        <v>8/2025</v>
      </c>
      <c r="AW3718" s="209">
        <f>WEEKNUM(R3718)-WEEKNUM(EOMONTH(R3718,-1)+1)+1</f>
        <v>4</v>
      </c>
      <c r="AX3718" s="209">
        <f>IF(BB3718="S",IF(Q3718="1. Aceitou o programa",R3718-B3718,0),0)</f>
        <v>0</v>
      </c>
      <c r="AY3718" s="209">
        <f>IF(BB3718="S",IF(AND(S3718&lt;&gt;"",R3718&lt;&gt;""),S3718-R3718,0),0)</f>
        <v>161</v>
      </c>
      <c r="AZ3718" s="209">
        <f>IF(BB3718="S",IF(Q3718="1. Aceitou o programa",IF(OR(X3718="Não se Aplica",X3718=""),IF(OR(W3718="Não se Aplica",W3718=""),0,W3718-V3718),AVERAGE(X3718-W3718,W3718-V3718)),0),0)</f>
        <v>0</v>
      </c>
      <c r="BA3718" s="209">
        <f>IF(BB3718="S",IF(AND(Q3718="1. Aceitou o programa",AH3718="Realizada"),IFERROR(IF(AG3718="",0,AG3718-R3718),0),0),0)</f>
        <v>0</v>
      </c>
      <c r="BB3718" s="209" t="str">
        <f>_xlfn.XLOOKUP(U3718,'Lista Suspensa'!$AA$20:$AA$23,'Lista Suspensa'!$AB$20:$AB$23,"N/A")</f>
        <v>S</v>
      </c>
    </row>
    <row r="3719" spans="1:54" ht="12" customHeight="1">
      <c r="A3719" s="151" t="s">
        <v>121</v>
      </c>
      <c r="B3719" s="152">
        <v>45292</v>
      </c>
      <c r="C3719" s="153" t="s">
        <v>122</v>
      </c>
      <c r="D3719" s="153" t="s">
        <v>56</v>
      </c>
      <c r="E3719" s="244">
        <v>93179343</v>
      </c>
      <c r="F3719" s="144" t="s">
        <v>6788</v>
      </c>
      <c r="G3719" s="230"/>
      <c r="H3719" s="154">
        <v>33662</v>
      </c>
      <c r="I3719" s="153">
        <v>34</v>
      </c>
      <c r="J3719" s="148" t="s">
        <v>58</v>
      </c>
      <c r="K3719" s="153"/>
      <c r="L3719" s="153"/>
      <c r="M3719" s="153"/>
      <c r="N3719" s="153"/>
      <c r="O3719" s="155" t="s">
        <v>6789</v>
      </c>
      <c r="P3719" s="156" t="s">
        <v>60</v>
      </c>
      <c r="Q3719" s="157" t="s">
        <v>6294</v>
      </c>
      <c r="R3719" s="158">
        <v>45891</v>
      </c>
      <c r="S3719" s="159">
        <v>46052</v>
      </c>
      <c r="T3719" s="159" t="s">
        <v>62</v>
      </c>
      <c r="U3719" s="159" t="s">
        <v>6152</v>
      </c>
      <c r="V3719" s="154">
        <v>45891</v>
      </c>
      <c r="W3719" s="154"/>
      <c r="X3719" s="154"/>
      <c r="Y3719" s="160"/>
      <c r="Z3719" s="160"/>
      <c r="AA3719" s="153">
        <v>112</v>
      </c>
      <c r="AB3719" s="153">
        <v>1.83</v>
      </c>
      <c r="AC3719" s="182">
        <f t="shared" si="118"/>
        <v>33.4438173728687</v>
      </c>
      <c r="AD3719" s="153" t="str">
        <f t="shared" si="119"/>
        <v>OBESIDADE I</v>
      </c>
      <c r="AE3719" s="207" t="s">
        <v>135</v>
      </c>
      <c r="AF3719" s="153" t="s">
        <v>130</v>
      </c>
      <c r="AG3719" s="159"/>
      <c r="AH3719" s="153"/>
      <c r="AI3719" s="161"/>
      <c r="AJ3719" s="153"/>
      <c r="AK3719" s="153"/>
      <c r="AL3719" s="207"/>
      <c r="AM3719" s="207"/>
      <c r="AN3719" s="207"/>
      <c r="AO3719" s="207"/>
      <c r="AP3719" s="147" t="s">
        <v>54</v>
      </c>
      <c r="AQ3719" s="147"/>
      <c r="AR3719" s="147"/>
      <c r="AS3719" s="209" t="s">
        <v>68</v>
      </c>
      <c r="AT3719" s="223" t="str">
        <f>MONTH(B3719)&amp;"/"&amp;YEAR(B3719)</f>
        <v>1/2024</v>
      </c>
      <c r="AU3719" s="223">
        <f>WEEKNUM(B3719)-WEEKNUM(EOMONTH(B3719,-1)+1)+1</f>
        <v>1</v>
      </c>
      <c r="AV3719" s="209" t="str">
        <f>MONTH(R3719)&amp;"/"&amp;YEAR(R3719)</f>
        <v>8/2025</v>
      </c>
      <c r="AW3719" s="209">
        <f>WEEKNUM(R3719)-WEEKNUM(EOMONTH(R3719,-1)+1)+1</f>
        <v>4</v>
      </c>
      <c r="AX3719" s="209">
        <f>IF(BB3719="S",IF(Q3719="1. Aceitou o programa",R3719-B3719,0),0)</f>
        <v>0</v>
      </c>
      <c r="AY3719" s="209">
        <f>IF(BB3719="S",IF(AND(S3719&lt;&gt;"",R3719&lt;&gt;""),S3719-R3719,0),0)</f>
        <v>161</v>
      </c>
      <c r="AZ3719" s="209">
        <f>IF(BB3719="S",IF(Q3719="1. Aceitou o programa",IF(OR(X3719="Não se Aplica",X3719=""),IF(OR(W3719="Não se Aplica",W3719=""),0,W3719-V3719),AVERAGE(X3719-W3719,W3719-V3719)),0),0)</f>
        <v>0</v>
      </c>
      <c r="BA3719" s="209">
        <f>IF(BB3719="S",IF(AND(Q3719="1. Aceitou o programa",AH3719="Realizada"),IFERROR(IF(AG3719="",0,AG3719-R3719),0),0),0)</f>
        <v>0</v>
      </c>
      <c r="BB3719" s="209" t="str">
        <f>_xlfn.XLOOKUP(U3719,'Lista Suspensa'!$AA$20:$AA$23,'Lista Suspensa'!$AB$20:$AB$23,"N/A")</f>
        <v>S</v>
      </c>
    </row>
    <row r="3720" spans="1:54" ht="12" customHeight="1">
      <c r="A3720" s="151" t="s">
        <v>121</v>
      </c>
      <c r="B3720" s="152">
        <v>45292</v>
      </c>
      <c r="C3720" s="153" t="s">
        <v>122</v>
      </c>
      <c r="D3720" s="153" t="s">
        <v>274</v>
      </c>
      <c r="E3720" s="244">
        <v>89582533</v>
      </c>
      <c r="F3720" s="144" t="s">
        <v>6790</v>
      </c>
      <c r="G3720" s="230"/>
      <c r="H3720" s="154">
        <v>34101</v>
      </c>
      <c r="I3720" s="153">
        <v>33</v>
      </c>
      <c r="J3720" s="148" t="s">
        <v>70</v>
      </c>
      <c r="K3720" s="153"/>
      <c r="L3720" s="153"/>
      <c r="M3720" s="153"/>
      <c r="N3720" s="153"/>
      <c r="O3720" s="155" t="s">
        <v>6791</v>
      </c>
      <c r="P3720" s="156" t="s">
        <v>60</v>
      </c>
      <c r="Q3720" s="157" t="s">
        <v>6294</v>
      </c>
      <c r="R3720" s="158">
        <v>45891</v>
      </c>
      <c r="S3720" s="159">
        <v>46052</v>
      </c>
      <c r="T3720" s="159" t="s">
        <v>62</v>
      </c>
      <c r="U3720" s="159" t="s">
        <v>6152</v>
      </c>
      <c r="V3720" s="154">
        <v>45891</v>
      </c>
      <c r="W3720" s="154"/>
      <c r="X3720" s="154"/>
      <c r="Y3720" s="160"/>
      <c r="Z3720" s="160"/>
      <c r="AA3720" s="153">
        <v>101</v>
      </c>
      <c r="AB3720" s="153">
        <v>1.62</v>
      </c>
      <c r="AC3720" s="182">
        <f t="shared" si="118"/>
        <v>38.484987044657821</v>
      </c>
      <c r="AD3720" s="153" t="str">
        <f t="shared" si="119"/>
        <v>OBESIDADE II</v>
      </c>
      <c r="AE3720" s="207"/>
      <c r="AF3720" s="153"/>
      <c r="AG3720" s="159"/>
      <c r="AH3720" s="153"/>
      <c r="AI3720" s="161"/>
      <c r="AJ3720" s="153"/>
      <c r="AK3720" s="153"/>
      <c r="AL3720" s="207" t="s">
        <v>85</v>
      </c>
      <c r="AM3720" s="207" t="s">
        <v>86</v>
      </c>
      <c r="AN3720" s="207" t="s">
        <v>191</v>
      </c>
      <c r="AO3720" s="207"/>
      <c r="AP3720" s="147" t="s">
        <v>54</v>
      </c>
      <c r="AQ3720" s="147"/>
      <c r="AR3720" s="147"/>
      <c r="AS3720" s="209" t="s">
        <v>68</v>
      </c>
      <c r="AT3720" s="223" t="str">
        <f>MONTH(B3720)&amp;"/"&amp;YEAR(B3720)</f>
        <v>1/2024</v>
      </c>
      <c r="AU3720" s="223">
        <f>WEEKNUM(B3720)-WEEKNUM(EOMONTH(B3720,-1)+1)+1</f>
        <v>1</v>
      </c>
      <c r="AV3720" s="209" t="str">
        <f>MONTH(R3720)&amp;"/"&amp;YEAR(R3720)</f>
        <v>8/2025</v>
      </c>
      <c r="AW3720" s="209">
        <f>WEEKNUM(R3720)-WEEKNUM(EOMONTH(R3720,-1)+1)+1</f>
        <v>4</v>
      </c>
      <c r="AX3720" s="209">
        <f>IF(BB3720="S",IF(Q3720="1. Aceitou o programa",R3720-B3720,0),0)</f>
        <v>0</v>
      </c>
      <c r="AY3720" s="209">
        <f>IF(BB3720="S",IF(AND(S3720&lt;&gt;"",R3720&lt;&gt;""),S3720-R3720,0),0)</f>
        <v>161</v>
      </c>
      <c r="AZ3720" s="209">
        <f>IF(BB3720="S",IF(Q3720="1. Aceitou o programa",IF(OR(X3720="Não se Aplica",X3720=""),IF(OR(W3720="Não se Aplica",W3720=""),0,W3720-V3720),AVERAGE(X3720-W3720,W3720-V3720)),0),0)</f>
        <v>0</v>
      </c>
      <c r="BA3720" s="209">
        <f>IF(BB3720="S",IF(AND(Q3720="1. Aceitou o programa",AH3720="Realizada"),IFERROR(IF(AG3720="",0,AG3720-R3720),0),0),0)</f>
        <v>0</v>
      </c>
      <c r="BB3720" s="209" t="str">
        <f>_xlfn.XLOOKUP(U3720,'Lista Suspensa'!$AA$20:$AA$23,'Lista Suspensa'!$AB$20:$AB$23,"N/A")</f>
        <v>S</v>
      </c>
    </row>
    <row r="3721" spans="1:54" ht="12" customHeight="1">
      <c r="A3721" s="151" t="s">
        <v>121</v>
      </c>
      <c r="B3721" s="152">
        <v>45292</v>
      </c>
      <c r="C3721" s="153" t="s">
        <v>122</v>
      </c>
      <c r="D3721" s="153" t="s">
        <v>56</v>
      </c>
      <c r="E3721" s="244">
        <v>93995457</v>
      </c>
      <c r="F3721" s="144" t="s">
        <v>6792</v>
      </c>
      <c r="G3721" s="230"/>
      <c r="H3721" s="154">
        <v>34842</v>
      </c>
      <c r="I3721" s="153">
        <v>30</v>
      </c>
      <c r="J3721" s="148" t="s">
        <v>70</v>
      </c>
      <c r="K3721" s="153"/>
      <c r="L3721" s="153"/>
      <c r="M3721" s="153"/>
      <c r="N3721" s="153"/>
      <c r="O3721" s="155" t="s">
        <v>6793</v>
      </c>
      <c r="P3721" s="156" t="s">
        <v>60</v>
      </c>
      <c r="Q3721" s="157" t="s">
        <v>6294</v>
      </c>
      <c r="R3721" s="158">
        <v>45891</v>
      </c>
      <c r="S3721" s="159">
        <v>46052</v>
      </c>
      <c r="T3721" s="159" t="s">
        <v>62</v>
      </c>
      <c r="U3721" s="159" t="s">
        <v>6152</v>
      </c>
      <c r="V3721" s="154">
        <v>45891</v>
      </c>
      <c r="W3721" s="154"/>
      <c r="X3721" s="154"/>
      <c r="Y3721" s="160"/>
      <c r="Z3721" s="160"/>
      <c r="AA3721" s="153">
        <v>104</v>
      </c>
      <c r="AB3721" s="153">
        <v>1.63</v>
      </c>
      <c r="AC3721" s="182">
        <f t="shared" si="118"/>
        <v>39.143362565395762</v>
      </c>
      <c r="AD3721" s="153" t="str">
        <f t="shared" si="119"/>
        <v>OBESIDADE II</v>
      </c>
      <c r="AE3721" s="207" t="s">
        <v>135</v>
      </c>
      <c r="AF3721" s="153" t="s">
        <v>130</v>
      </c>
      <c r="AG3721" s="159"/>
      <c r="AH3721" s="153"/>
      <c r="AI3721" s="161"/>
      <c r="AJ3721" s="153"/>
      <c r="AK3721" s="153"/>
      <c r="AL3721" s="207"/>
      <c r="AM3721" s="207"/>
      <c r="AN3721" s="207"/>
      <c r="AO3721" s="207"/>
      <c r="AP3721" s="147" t="s">
        <v>54</v>
      </c>
      <c r="AQ3721" s="147"/>
      <c r="AR3721" s="147"/>
      <c r="AS3721" s="209" t="s">
        <v>68</v>
      </c>
      <c r="AT3721" s="223" t="str">
        <f>MONTH(B3721)&amp;"/"&amp;YEAR(B3721)</f>
        <v>1/2024</v>
      </c>
      <c r="AU3721" s="223">
        <f>WEEKNUM(B3721)-WEEKNUM(EOMONTH(B3721,-1)+1)+1</f>
        <v>1</v>
      </c>
      <c r="AV3721" s="209" t="str">
        <f>MONTH(R3721)&amp;"/"&amp;YEAR(R3721)</f>
        <v>8/2025</v>
      </c>
      <c r="AW3721" s="209">
        <f>WEEKNUM(R3721)-WEEKNUM(EOMONTH(R3721,-1)+1)+1</f>
        <v>4</v>
      </c>
      <c r="AX3721" s="209">
        <f>IF(BB3721="S",IF(Q3721="1. Aceitou o programa",R3721-B3721,0),0)</f>
        <v>0</v>
      </c>
      <c r="AY3721" s="209">
        <f>IF(BB3721="S",IF(AND(S3721&lt;&gt;"",R3721&lt;&gt;""),S3721-R3721,0),0)</f>
        <v>161</v>
      </c>
      <c r="AZ3721" s="209">
        <f>IF(BB3721="S",IF(Q3721="1. Aceitou o programa",IF(OR(X3721="Não se Aplica",X3721=""),IF(OR(W3721="Não se Aplica",W3721=""),0,W3721-V3721),AVERAGE(X3721-W3721,W3721-V3721)),0),0)</f>
        <v>0</v>
      </c>
      <c r="BA3721" s="209">
        <f>IF(BB3721="S",IF(AND(Q3721="1. Aceitou o programa",AH3721="Realizada"),IFERROR(IF(AG3721="",0,AG3721-R3721),0),0),0)</f>
        <v>0</v>
      </c>
      <c r="BB3721" s="209" t="str">
        <f>_xlfn.XLOOKUP(U3721,'Lista Suspensa'!$AA$20:$AA$23,'Lista Suspensa'!$AB$20:$AB$23,"N/A")</f>
        <v>S</v>
      </c>
    </row>
    <row r="3722" spans="1:54" ht="12" customHeight="1">
      <c r="A3722" s="151" t="s">
        <v>121</v>
      </c>
      <c r="B3722" s="152">
        <v>45292</v>
      </c>
      <c r="C3722" s="153" t="s">
        <v>122</v>
      </c>
      <c r="D3722" s="153" t="s">
        <v>167</v>
      </c>
      <c r="E3722" s="244">
        <v>92587437</v>
      </c>
      <c r="F3722" s="144" t="s">
        <v>6794</v>
      </c>
      <c r="G3722" s="230"/>
      <c r="H3722" s="154">
        <v>35307</v>
      </c>
      <c r="I3722" s="153">
        <v>29</v>
      </c>
      <c r="J3722" s="148" t="s">
        <v>70</v>
      </c>
      <c r="K3722" s="153"/>
      <c r="L3722" s="153"/>
      <c r="M3722" s="153"/>
      <c r="N3722" s="153"/>
      <c r="O3722" s="155" t="s">
        <v>6795</v>
      </c>
      <c r="P3722" s="156" t="s">
        <v>60</v>
      </c>
      <c r="Q3722" s="157" t="s">
        <v>6294</v>
      </c>
      <c r="R3722" s="158">
        <v>45891</v>
      </c>
      <c r="S3722" s="159">
        <v>46052</v>
      </c>
      <c r="T3722" s="159" t="s">
        <v>62</v>
      </c>
      <c r="U3722" s="159" t="s">
        <v>6152</v>
      </c>
      <c r="V3722" s="154">
        <v>45891</v>
      </c>
      <c r="W3722" s="154"/>
      <c r="X3722" s="154"/>
      <c r="Y3722" s="160"/>
      <c r="Z3722" s="160"/>
      <c r="AA3722" s="153">
        <v>95</v>
      </c>
      <c r="AB3722" s="153">
        <v>1.56</v>
      </c>
      <c r="AC3722" s="182">
        <f t="shared" si="118"/>
        <v>39.036817882971725</v>
      </c>
      <c r="AD3722" s="153" t="str">
        <f t="shared" si="119"/>
        <v>OBESIDADE II</v>
      </c>
      <c r="AE3722" s="207"/>
      <c r="AF3722" s="153"/>
      <c r="AG3722" s="159"/>
      <c r="AH3722" s="153"/>
      <c r="AI3722" s="161"/>
      <c r="AJ3722" s="153"/>
      <c r="AK3722" s="153"/>
      <c r="AL3722" s="207"/>
      <c r="AM3722" s="207"/>
      <c r="AN3722" s="207"/>
      <c r="AO3722" s="207"/>
      <c r="AP3722" s="147" t="s">
        <v>54</v>
      </c>
      <c r="AQ3722" s="147"/>
      <c r="AR3722" s="147"/>
      <c r="AS3722" s="209" t="s">
        <v>68</v>
      </c>
      <c r="AT3722" s="223" t="str">
        <f>MONTH(B3722)&amp;"/"&amp;YEAR(B3722)</f>
        <v>1/2024</v>
      </c>
      <c r="AU3722" s="223">
        <f>WEEKNUM(B3722)-WEEKNUM(EOMONTH(B3722,-1)+1)+1</f>
        <v>1</v>
      </c>
      <c r="AV3722" s="209" t="str">
        <f>MONTH(R3722)&amp;"/"&amp;YEAR(R3722)</f>
        <v>8/2025</v>
      </c>
      <c r="AW3722" s="209">
        <f>WEEKNUM(R3722)-WEEKNUM(EOMONTH(R3722,-1)+1)+1</f>
        <v>4</v>
      </c>
      <c r="AX3722" s="209">
        <f>IF(BB3722="S",IF(Q3722="1. Aceitou o programa",R3722-B3722,0),0)</f>
        <v>0</v>
      </c>
      <c r="AY3722" s="209">
        <f>IF(BB3722="S",IF(AND(S3722&lt;&gt;"",R3722&lt;&gt;""),S3722-R3722,0),0)</f>
        <v>161</v>
      </c>
      <c r="AZ3722" s="209">
        <f>IF(BB3722="S",IF(Q3722="1. Aceitou o programa",IF(OR(X3722="Não se Aplica",X3722=""),IF(OR(W3722="Não se Aplica",W3722=""),0,W3722-V3722),AVERAGE(X3722-W3722,W3722-V3722)),0),0)</f>
        <v>0</v>
      </c>
      <c r="BA3722" s="209">
        <f>IF(BB3722="S",IF(AND(Q3722="1. Aceitou o programa",AH3722="Realizada"),IFERROR(IF(AG3722="",0,AG3722-R3722),0),0),0)</f>
        <v>0</v>
      </c>
      <c r="BB3722" s="209" t="str">
        <f>_xlfn.XLOOKUP(U3722,'Lista Suspensa'!$AA$20:$AA$23,'Lista Suspensa'!$AB$20:$AB$23,"N/A")</f>
        <v>S</v>
      </c>
    </row>
    <row r="3723" spans="1:54" ht="12" customHeight="1">
      <c r="A3723" s="151" t="s">
        <v>121</v>
      </c>
      <c r="B3723" s="152">
        <v>45292</v>
      </c>
      <c r="C3723" s="153" t="s">
        <v>122</v>
      </c>
      <c r="D3723" s="153" t="s">
        <v>56</v>
      </c>
      <c r="E3723" s="244">
        <v>89757907</v>
      </c>
      <c r="F3723" s="144" t="s">
        <v>6796</v>
      </c>
      <c r="G3723" s="230"/>
      <c r="H3723" s="154">
        <v>32272</v>
      </c>
      <c r="I3723" s="153">
        <v>38</v>
      </c>
      <c r="J3723" s="148" t="s">
        <v>70</v>
      </c>
      <c r="K3723" s="153"/>
      <c r="L3723" s="153"/>
      <c r="M3723" s="153"/>
      <c r="N3723" s="153"/>
      <c r="O3723" s="155" t="s">
        <v>6797</v>
      </c>
      <c r="P3723" s="156" t="s">
        <v>60</v>
      </c>
      <c r="Q3723" s="157" t="s">
        <v>6294</v>
      </c>
      <c r="R3723" s="158">
        <v>45890</v>
      </c>
      <c r="S3723" s="159">
        <v>46052</v>
      </c>
      <c r="T3723" s="159" t="s">
        <v>62</v>
      </c>
      <c r="U3723" s="159" t="s">
        <v>6152</v>
      </c>
      <c r="V3723" s="154">
        <v>45890</v>
      </c>
      <c r="W3723" s="154"/>
      <c r="X3723" s="154"/>
      <c r="Y3723" s="160"/>
      <c r="Z3723" s="160"/>
      <c r="AA3723" s="153">
        <v>93</v>
      </c>
      <c r="AB3723" s="153">
        <v>1.65</v>
      </c>
      <c r="AC3723" s="182">
        <f t="shared" si="118"/>
        <v>34.159779614325075</v>
      </c>
      <c r="AD3723" s="153" t="str">
        <f t="shared" si="119"/>
        <v>OBESIDADE I</v>
      </c>
      <c r="AE3723" s="207" t="s">
        <v>135</v>
      </c>
      <c r="AF3723" s="153" t="s">
        <v>130</v>
      </c>
      <c r="AG3723" s="159"/>
      <c r="AH3723" s="153"/>
      <c r="AI3723" s="161"/>
      <c r="AJ3723" s="153"/>
      <c r="AK3723" s="153"/>
      <c r="AL3723" s="207"/>
      <c r="AM3723" s="207"/>
      <c r="AN3723" s="207"/>
      <c r="AO3723" s="207"/>
      <c r="AP3723" s="147" t="s">
        <v>54</v>
      </c>
      <c r="AQ3723" s="147"/>
      <c r="AR3723" s="147"/>
      <c r="AS3723" s="209" t="s">
        <v>68</v>
      </c>
      <c r="AT3723" s="223" t="str">
        <f>MONTH(B3723)&amp;"/"&amp;YEAR(B3723)</f>
        <v>1/2024</v>
      </c>
      <c r="AU3723" s="223">
        <f>WEEKNUM(B3723)-WEEKNUM(EOMONTH(B3723,-1)+1)+1</f>
        <v>1</v>
      </c>
      <c r="AV3723" s="209" t="str">
        <f>MONTH(R3723)&amp;"/"&amp;YEAR(R3723)</f>
        <v>8/2025</v>
      </c>
      <c r="AW3723" s="209">
        <f>WEEKNUM(R3723)-WEEKNUM(EOMONTH(R3723,-1)+1)+1</f>
        <v>4</v>
      </c>
      <c r="AX3723" s="209">
        <f>IF(BB3723="S",IF(Q3723="1. Aceitou o programa",R3723-B3723,0),0)</f>
        <v>0</v>
      </c>
      <c r="AY3723" s="209">
        <f>IF(BB3723="S",IF(AND(S3723&lt;&gt;"",R3723&lt;&gt;""),S3723-R3723,0),0)</f>
        <v>162</v>
      </c>
      <c r="AZ3723" s="209">
        <f>IF(BB3723="S",IF(Q3723="1. Aceitou o programa",IF(OR(X3723="Não se Aplica",X3723=""),IF(OR(W3723="Não se Aplica",W3723=""),0,W3723-V3723),AVERAGE(X3723-W3723,W3723-V3723)),0),0)</f>
        <v>0</v>
      </c>
      <c r="BA3723" s="209">
        <f>IF(BB3723="S",IF(AND(Q3723="1. Aceitou o programa",AH3723="Realizada"),IFERROR(IF(AG3723="",0,AG3723-R3723),0),0),0)</f>
        <v>0</v>
      </c>
      <c r="BB3723" s="209" t="str">
        <f>_xlfn.XLOOKUP(U3723,'Lista Suspensa'!$AA$20:$AA$23,'Lista Suspensa'!$AB$20:$AB$23,"N/A")</f>
        <v>S</v>
      </c>
    </row>
    <row r="3724" spans="1:54" ht="12" customHeight="1">
      <c r="A3724" s="151" t="s">
        <v>121</v>
      </c>
      <c r="B3724" s="152">
        <v>45292</v>
      </c>
      <c r="C3724" s="153" t="s">
        <v>122</v>
      </c>
      <c r="D3724" s="153" t="s">
        <v>342</v>
      </c>
      <c r="E3724" s="244">
        <v>93435601</v>
      </c>
      <c r="F3724" s="144" t="s">
        <v>6798</v>
      </c>
      <c r="G3724" s="230"/>
      <c r="H3724" s="154">
        <v>33839</v>
      </c>
      <c r="I3724" s="153">
        <v>33</v>
      </c>
      <c r="J3724" s="148" t="s">
        <v>70</v>
      </c>
      <c r="K3724" s="153"/>
      <c r="L3724" s="153"/>
      <c r="M3724" s="153"/>
      <c r="N3724" s="153"/>
      <c r="O3724" s="155" t="s">
        <v>6799</v>
      </c>
      <c r="P3724" s="156" t="s">
        <v>60</v>
      </c>
      <c r="Q3724" s="157" t="s">
        <v>6294</v>
      </c>
      <c r="R3724" s="158">
        <v>45889</v>
      </c>
      <c r="S3724" s="159">
        <v>46052</v>
      </c>
      <c r="T3724" s="159" t="s">
        <v>62</v>
      </c>
      <c r="U3724" s="159" t="s">
        <v>6152</v>
      </c>
      <c r="V3724" s="154">
        <v>45889</v>
      </c>
      <c r="W3724" s="154"/>
      <c r="X3724" s="154"/>
      <c r="Y3724" s="160"/>
      <c r="Z3724" s="160"/>
      <c r="AA3724" s="153">
        <v>130</v>
      </c>
      <c r="AB3724" s="153">
        <v>1.7</v>
      </c>
      <c r="AC3724" s="182">
        <f t="shared" si="118"/>
        <v>44.982698961937722</v>
      </c>
      <c r="AD3724" s="153" t="str">
        <f t="shared" si="119"/>
        <v>OBESIDADE III</v>
      </c>
      <c r="AE3724" s="207" t="s">
        <v>135</v>
      </c>
      <c r="AF3724" s="153" t="s">
        <v>130</v>
      </c>
      <c r="AG3724" s="159"/>
      <c r="AH3724" s="153"/>
      <c r="AI3724" s="161"/>
      <c r="AJ3724" s="153"/>
      <c r="AK3724" s="153"/>
      <c r="AL3724" s="207"/>
      <c r="AM3724" s="207"/>
      <c r="AN3724" s="207"/>
      <c r="AO3724" s="207"/>
      <c r="AP3724" s="147" t="s">
        <v>54</v>
      </c>
      <c r="AQ3724" s="147"/>
      <c r="AR3724" s="147"/>
      <c r="AS3724" s="209" t="s">
        <v>68</v>
      </c>
      <c r="AT3724" s="223" t="str">
        <f>MONTH(B3724)&amp;"/"&amp;YEAR(B3724)</f>
        <v>1/2024</v>
      </c>
      <c r="AU3724" s="223">
        <f>WEEKNUM(B3724)-WEEKNUM(EOMONTH(B3724,-1)+1)+1</f>
        <v>1</v>
      </c>
      <c r="AV3724" s="209" t="str">
        <f>MONTH(R3724)&amp;"/"&amp;YEAR(R3724)</f>
        <v>8/2025</v>
      </c>
      <c r="AW3724" s="209">
        <f>WEEKNUM(R3724)-WEEKNUM(EOMONTH(R3724,-1)+1)+1</f>
        <v>4</v>
      </c>
      <c r="AX3724" s="209">
        <f>IF(BB3724="S",IF(Q3724="1. Aceitou o programa",R3724-B3724,0),0)</f>
        <v>0</v>
      </c>
      <c r="AY3724" s="209">
        <f>IF(BB3724="S",IF(AND(S3724&lt;&gt;"",R3724&lt;&gt;""),S3724-R3724,0),0)</f>
        <v>163</v>
      </c>
      <c r="AZ3724" s="209">
        <f>IF(BB3724="S",IF(Q3724="1. Aceitou o programa",IF(OR(X3724="Não se Aplica",X3724=""),IF(OR(W3724="Não se Aplica",W3724=""),0,W3724-V3724),AVERAGE(X3724-W3724,W3724-V3724)),0),0)</f>
        <v>0</v>
      </c>
      <c r="BA3724" s="209">
        <f>IF(BB3724="S",IF(AND(Q3724="1. Aceitou o programa",AH3724="Realizada"),IFERROR(IF(AG3724="",0,AG3724-R3724),0),0),0)</f>
        <v>0</v>
      </c>
      <c r="BB3724" s="209" t="str">
        <f>_xlfn.XLOOKUP(U3724,'Lista Suspensa'!$AA$20:$AA$23,'Lista Suspensa'!$AB$20:$AB$23,"N/A")</f>
        <v>S</v>
      </c>
    </row>
    <row r="3725" spans="1:54" ht="12" customHeight="1">
      <c r="A3725" s="151" t="s">
        <v>121</v>
      </c>
      <c r="B3725" s="152">
        <v>45292</v>
      </c>
      <c r="C3725" s="153" t="s">
        <v>122</v>
      </c>
      <c r="D3725" s="153" t="s">
        <v>171</v>
      </c>
      <c r="E3725" s="244">
        <v>94010942</v>
      </c>
      <c r="F3725" s="144" t="s">
        <v>6800</v>
      </c>
      <c r="G3725" s="230"/>
      <c r="H3725" s="154">
        <v>24889</v>
      </c>
      <c r="I3725" s="153">
        <v>58</v>
      </c>
      <c r="J3725" s="148" t="s">
        <v>58</v>
      </c>
      <c r="K3725" s="153" t="s">
        <v>101</v>
      </c>
      <c r="L3725" s="153"/>
      <c r="M3725" s="153"/>
      <c r="N3725" s="153"/>
      <c r="O3725" s="155" t="s">
        <v>6801</v>
      </c>
      <c r="P3725" s="156" t="s">
        <v>60</v>
      </c>
      <c r="Q3725" s="157" t="s">
        <v>6294</v>
      </c>
      <c r="R3725" s="158">
        <v>45884</v>
      </c>
      <c r="S3725" s="159">
        <v>46052</v>
      </c>
      <c r="T3725" s="159" t="s">
        <v>62</v>
      </c>
      <c r="U3725" s="159" t="s">
        <v>6152</v>
      </c>
      <c r="V3725" s="154">
        <v>45884</v>
      </c>
      <c r="W3725" s="154"/>
      <c r="X3725" s="154"/>
      <c r="Y3725" s="160"/>
      <c r="Z3725" s="160"/>
      <c r="AA3725" s="153">
        <v>122</v>
      </c>
      <c r="AB3725" s="153">
        <v>1.79</v>
      </c>
      <c r="AC3725" s="182">
        <f t="shared" si="118"/>
        <v>38.07621484972379</v>
      </c>
      <c r="AD3725" s="153" t="str">
        <f t="shared" si="119"/>
        <v>OBESIDADE II</v>
      </c>
      <c r="AE3725" s="207"/>
      <c r="AF3725" s="153"/>
      <c r="AG3725" s="159"/>
      <c r="AH3725" s="153"/>
      <c r="AI3725" s="161"/>
      <c r="AJ3725" s="153"/>
      <c r="AK3725" s="153"/>
      <c r="AL3725" s="207"/>
      <c r="AM3725" s="207"/>
      <c r="AN3725" s="207"/>
      <c r="AO3725" s="207"/>
      <c r="AP3725" s="147" t="s">
        <v>54</v>
      </c>
      <c r="AQ3725" s="147"/>
      <c r="AR3725" s="147"/>
      <c r="AS3725" s="209" t="s">
        <v>68</v>
      </c>
      <c r="AT3725" s="223" t="str">
        <f>MONTH(B3725)&amp;"/"&amp;YEAR(B3725)</f>
        <v>1/2024</v>
      </c>
      <c r="AU3725" s="223">
        <f>WEEKNUM(B3725)-WEEKNUM(EOMONTH(B3725,-1)+1)+1</f>
        <v>1</v>
      </c>
      <c r="AV3725" s="209" t="str">
        <f>MONTH(R3725)&amp;"/"&amp;YEAR(R3725)</f>
        <v>8/2025</v>
      </c>
      <c r="AW3725" s="209">
        <f>WEEKNUM(R3725)-WEEKNUM(EOMONTH(R3725,-1)+1)+1</f>
        <v>3</v>
      </c>
      <c r="AX3725" s="209">
        <f>IF(BB3725="S",IF(Q3725="1. Aceitou o programa",R3725-B3725,0),0)</f>
        <v>0</v>
      </c>
      <c r="AY3725" s="209">
        <f>IF(BB3725="S",IF(AND(S3725&lt;&gt;"",R3725&lt;&gt;""),S3725-R3725,0),0)</f>
        <v>168</v>
      </c>
      <c r="AZ3725" s="209">
        <f>IF(BB3725="S",IF(Q3725="1. Aceitou o programa",IF(OR(X3725="Não se Aplica",X3725=""),IF(OR(W3725="Não se Aplica",W3725=""),0,W3725-V3725),AVERAGE(X3725-W3725,W3725-V3725)),0),0)</f>
        <v>0</v>
      </c>
      <c r="BA3725" s="209">
        <f>IF(BB3725="S",IF(AND(Q3725="1. Aceitou o programa",AH3725="Realizada"),IFERROR(IF(AG3725="",0,AG3725-R3725),0),0),0)</f>
        <v>0</v>
      </c>
      <c r="BB3725" s="209" t="str">
        <f>_xlfn.XLOOKUP(U3725,'Lista Suspensa'!$AA$20:$AA$23,'Lista Suspensa'!$AB$20:$AB$23,"N/A")</f>
        <v>S</v>
      </c>
    </row>
    <row r="3726" spans="1:54" ht="12" customHeight="1">
      <c r="A3726" s="151" t="s">
        <v>121</v>
      </c>
      <c r="B3726" s="152">
        <v>45292</v>
      </c>
      <c r="C3726" s="153" t="s">
        <v>122</v>
      </c>
      <c r="D3726" s="153" t="s">
        <v>171</v>
      </c>
      <c r="E3726" s="244">
        <v>94010941</v>
      </c>
      <c r="F3726" s="144" t="s">
        <v>6802</v>
      </c>
      <c r="G3726" s="230"/>
      <c r="H3726" s="154">
        <v>28907</v>
      </c>
      <c r="I3726" s="153">
        <v>47</v>
      </c>
      <c r="J3726" s="148" t="s">
        <v>70</v>
      </c>
      <c r="K3726" s="153" t="s">
        <v>101</v>
      </c>
      <c r="L3726" s="153"/>
      <c r="M3726" s="153"/>
      <c r="N3726" s="153"/>
      <c r="O3726" s="155" t="s">
        <v>6803</v>
      </c>
      <c r="P3726" s="156" t="s">
        <v>60</v>
      </c>
      <c r="Q3726" s="157" t="s">
        <v>6294</v>
      </c>
      <c r="R3726" s="158">
        <v>45884</v>
      </c>
      <c r="S3726" s="159">
        <v>46052</v>
      </c>
      <c r="T3726" s="159" t="s">
        <v>62</v>
      </c>
      <c r="U3726" s="159" t="s">
        <v>6152</v>
      </c>
      <c r="V3726" s="154">
        <v>45884</v>
      </c>
      <c r="W3726" s="154"/>
      <c r="X3726" s="154"/>
      <c r="Y3726" s="160"/>
      <c r="Z3726" s="160"/>
      <c r="AA3726" s="153">
        <v>129</v>
      </c>
      <c r="AB3726" s="153">
        <v>1.66</v>
      </c>
      <c r="AC3726" s="182">
        <f t="shared" si="118"/>
        <v>46.813761068369871</v>
      </c>
      <c r="AD3726" s="153" t="str">
        <f t="shared" si="119"/>
        <v>OBESIDADE III</v>
      </c>
      <c r="AE3726" s="207"/>
      <c r="AF3726" s="153"/>
      <c r="AG3726" s="159"/>
      <c r="AH3726" s="153"/>
      <c r="AI3726" s="161"/>
      <c r="AJ3726" s="153"/>
      <c r="AK3726" s="153"/>
      <c r="AL3726" s="207"/>
      <c r="AM3726" s="207"/>
      <c r="AN3726" s="207"/>
      <c r="AO3726" s="207"/>
      <c r="AP3726" s="147" t="s">
        <v>54</v>
      </c>
      <c r="AQ3726" s="147"/>
      <c r="AR3726" s="147"/>
      <c r="AS3726" s="209" t="s">
        <v>68</v>
      </c>
      <c r="AT3726" s="223" t="str">
        <f>MONTH(B3726)&amp;"/"&amp;YEAR(B3726)</f>
        <v>1/2024</v>
      </c>
      <c r="AU3726" s="223">
        <f>WEEKNUM(B3726)-WEEKNUM(EOMONTH(B3726,-1)+1)+1</f>
        <v>1</v>
      </c>
      <c r="AV3726" s="209" t="str">
        <f>MONTH(R3726)&amp;"/"&amp;YEAR(R3726)</f>
        <v>8/2025</v>
      </c>
      <c r="AW3726" s="209">
        <f>WEEKNUM(R3726)-WEEKNUM(EOMONTH(R3726,-1)+1)+1</f>
        <v>3</v>
      </c>
      <c r="AX3726" s="209">
        <f>IF(BB3726="S",IF(Q3726="1. Aceitou o programa",R3726-B3726,0),0)</f>
        <v>0</v>
      </c>
      <c r="AY3726" s="209">
        <f>IF(BB3726="S",IF(AND(S3726&lt;&gt;"",R3726&lt;&gt;""),S3726-R3726,0),0)</f>
        <v>168</v>
      </c>
      <c r="AZ3726" s="209">
        <f>IF(BB3726="S",IF(Q3726="1. Aceitou o programa",IF(OR(X3726="Não se Aplica",X3726=""),IF(OR(W3726="Não se Aplica",W3726=""),0,W3726-V3726),AVERAGE(X3726-W3726,W3726-V3726)),0),0)</f>
        <v>0</v>
      </c>
      <c r="BA3726" s="209">
        <f>IF(BB3726="S",IF(AND(Q3726="1. Aceitou o programa",AH3726="Realizada"),IFERROR(IF(AG3726="",0,AG3726-R3726),0),0),0)</f>
        <v>0</v>
      </c>
      <c r="BB3726" s="209" t="str">
        <f>_xlfn.XLOOKUP(U3726,'Lista Suspensa'!$AA$20:$AA$23,'Lista Suspensa'!$AB$20:$AB$23,"N/A")</f>
        <v>S</v>
      </c>
    </row>
    <row r="3727" spans="1:54" ht="12" customHeight="1">
      <c r="A3727" s="151" t="s">
        <v>121</v>
      </c>
      <c r="B3727" s="152">
        <v>45292</v>
      </c>
      <c r="C3727" s="153" t="s">
        <v>122</v>
      </c>
      <c r="D3727" s="153" t="s">
        <v>56</v>
      </c>
      <c r="E3727" s="244">
        <v>93683943</v>
      </c>
      <c r="F3727" s="144" t="s">
        <v>6804</v>
      </c>
      <c r="G3727" s="230"/>
      <c r="H3727" s="154">
        <v>29427</v>
      </c>
      <c r="I3727" s="153">
        <v>45</v>
      </c>
      <c r="J3727" s="148" t="s">
        <v>70</v>
      </c>
      <c r="K3727" s="153" t="s">
        <v>101</v>
      </c>
      <c r="L3727" s="153"/>
      <c r="M3727" s="153"/>
      <c r="N3727" s="153"/>
      <c r="O3727" s="155" t="s">
        <v>6805</v>
      </c>
      <c r="P3727" s="156" t="s">
        <v>60</v>
      </c>
      <c r="Q3727" s="157" t="s">
        <v>6294</v>
      </c>
      <c r="R3727" s="158">
        <v>45884</v>
      </c>
      <c r="S3727" s="159">
        <v>46052</v>
      </c>
      <c r="T3727" s="159" t="s">
        <v>62</v>
      </c>
      <c r="U3727" s="159" t="s">
        <v>6152</v>
      </c>
      <c r="V3727" s="154">
        <v>45884</v>
      </c>
      <c r="W3727" s="154"/>
      <c r="X3727" s="154"/>
      <c r="Y3727" s="160"/>
      <c r="Z3727" s="160"/>
      <c r="AA3727" s="153">
        <v>95</v>
      </c>
      <c r="AB3727" s="153">
        <v>1.68</v>
      </c>
      <c r="AC3727" s="182">
        <f t="shared" si="118"/>
        <v>33.659297052154201</v>
      </c>
      <c r="AD3727" s="153" t="str">
        <f t="shared" si="119"/>
        <v>OBESIDADE I</v>
      </c>
      <c r="AE3727" s="207" t="s">
        <v>135</v>
      </c>
      <c r="AF3727" s="153" t="s">
        <v>130</v>
      </c>
      <c r="AG3727" s="159"/>
      <c r="AH3727" s="153"/>
      <c r="AI3727" s="161"/>
      <c r="AJ3727" s="153"/>
      <c r="AK3727" s="153"/>
      <c r="AL3727" s="207"/>
      <c r="AM3727" s="207"/>
      <c r="AN3727" s="207"/>
      <c r="AO3727" s="207"/>
      <c r="AP3727" s="147" t="s">
        <v>54</v>
      </c>
      <c r="AQ3727" s="147"/>
      <c r="AR3727" s="147"/>
      <c r="AS3727" s="209" t="s">
        <v>68</v>
      </c>
      <c r="AT3727" s="223" t="str">
        <f>MONTH(B3727)&amp;"/"&amp;YEAR(B3727)</f>
        <v>1/2024</v>
      </c>
      <c r="AU3727" s="223">
        <f>WEEKNUM(B3727)-WEEKNUM(EOMONTH(B3727,-1)+1)+1</f>
        <v>1</v>
      </c>
      <c r="AV3727" s="209" t="str">
        <f>MONTH(R3727)&amp;"/"&amp;YEAR(R3727)</f>
        <v>8/2025</v>
      </c>
      <c r="AW3727" s="209">
        <f>WEEKNUM(R3727)-WEEKNUM(EOMONTH(R3727,-1)+1)+1</f>
        <v>3</v>
      </c>
      <c r="AX3727" s="209">
        <f>IF(BB3727="S",IF(Q3727="1. Aceitou o programa",R3727-B3727,0),0)</f>
        <v>0</v>
      </c>
      <c r="AY3727" s="209">
        <f>IF(BB3727="S",IF(AND(S3727&lt;&gt;"",R3727&lt;&gt;""),S3727-R3727,0),0)</f>
        <v>168</v>
      </c>
      <c r="AZ3727" s="209">
        <f>IF(BB3727="S",IF(Q3727="1. Aceitou o programa",IF(OR(X3727="Não se Aplica",X3727=""),IF(OR(W3727="Não se Aplica",W3727=""),0,W3727-V3727),AVERAGE(X3727-W3727,W3727-V3727)),0),0)</f>
        <v>0</v>
      </c>
      <c r="BA3727" s="209">
        <f>IF(BB3727="S",IF(AND(Q3727="1. Aceitou o programa",AH3727="Realizada"),IFERROR(IF(AG3727="",0,AG3727-R3727),0),0),0)</f>
        <v>0</v>
      </c>
      <c r="BB3727" s="209" t="str">
        <f>_xlfn.XLOOKUP(U3727,'Lista Suspensa'!$AA$20:$AA$23,'Lista Suspensa'!$AB$20:$AB$23,"N/A")</f>
        <v>S</v>
      </c>
    </row>
    <row r="3728" spans="1:54" ht="12" customHeight="1">
      <c r="A3728" s="151" t="s">
        <v>121</v>
      </c>
      <c r="B3728" s="152">
        <v>45292</v>
      </c>
      <c r="C3728" s="153" t="s">
        <v>122</v>
      </c>
      <c r="D3728" s="153" t="s">
        <v>6441</v>
      </c>
      <c r="E3728" s="244">
        <v>93786687</v>
      </c>
      <c r="F3728" s="144" t="s">
        <v>6806</v>
      </c>
      <c r="G3728" s="230"/>
      <c r="H3728" s="154">
        <v>31557</v>
      </c>
      <c r="I3728" s="153">
        <v>39</v>
      </c>
      <c r="J3728" s="148" t="s">
        <v>70</v>
      </c>
      <c r="K3728" s="153" t="s">
        <v>101</v>
      </c>
      <c r="L3728" s="153"/>
      <c r="M3728" s="153"/>
      <c r="N3728" s="153"/>
      <c r="O3728" s="155" t="s">
        <v>6807</v>
      </c>
      <c r="P3728" s="156" t="s">
        <v>60</v>
      </c>
      <c r="Q3728" s="157" t="s">
        <v>6294</v>
      </c>
      <c r="R3728" s="158">
        <v>45884</v>
      </c>
      <c r="S3728" s="159">
        <v>46052</v>
      </c>
      <c r="T3728" s="159" t="s">
        <v>62</v>
      </c>
      <c r="U3728" s="159" t="s">
        <v>6152</v>
      </c>
      <c r="V3728" s="154">
        <v>45884</v>
      </c>
      <c r="W3728" s="154"/>
      <c r="X3728" s="154"/>
      <c r="Y3728" s="160" t="s">
        <v>3979</v>
      </c>
      <c r="Z3728" s="160"/>
      <c r="AA3728" s="153">
        <v>100</v>
      </c>
      <c r="AB3728" s="153">
        <v>1.55</v>
      </c>
      <c r="AC3728" s="182">
        <f t="shared" si="118"/>
        <v>41.623309053069711</v>
      </c>
      <c r="AD3728" s="153" t="str">
        <f t="shared" si="119"/>
        <v>OBESIDADE III</v>
      </c>
      <c r="AE3728" s="207"/>
      <c r="AF3728" s="153"/>
      <c r="AG3728" s="159"/>
      <c r="AH3728" s="153"/>
      <c r="AI3728" s="161"/>
      <c r="AJ3728" s="153"/>
      <c r="AK3728" s="153"/>
      <c r="AL3728" s="207"/>
      <c r="AM3728" s="207"/>
      <c r="AN3728" s="207"/>
      <c r="AO3728" s="207"/>
      <c r="AP3728" s="147" t="s">
        <v>54</v>
      </c>
      <c r="AQ3728" s="147"/>
      <c r="AR3728" s="147"/>
      <c r="AS3728" s="209" t="s">
        <v>68</v>
      </c>
      <c r="AT3728" s="223" t="str">
        <f>MONTH(B3728)&amp;"/"&amp;YEAR(B3728)</f>
        <v>1/2024</v>
      </c>
      <c r="AU3728" s="223">
        <f>WEEKNUM(B3728)-WEEKNUM(EOMONTH(B3728,-1)+1)+1</f>
        <v>1</v>
      </c>
      <c r="AV3728" s="209" t="str">
        <f>MONTH(R3728)&amp;"/"&amp;YEAR(R3728)</f>
        <v>8/2025</v>
      </c>
      <c r="AW3728" s="209">
        <f>WEEKNUM(R3728)-WEEKNUM(EOMONTH(R3728,-1)+1)+1</f>
        <v>3</v>
      </c>
      <c r="AX3728" s="209">
        <f>IF(BB3728="S",IF(Q3728="1. Aceitou o programa",R3728-B3728,0),0)</f>
        <v>0</v>
      </c>
      <c r="AY3728" s="209">
        <f>IF(BB3728="S",IF(AND(S3728&lt;&gt;"",R3728&lt;&gt;""),S3728-R3728,0),0)</f>
        <v>168</v>
      </c>
      <c r="AZ3728" s="209">
        <f>IF(BB3728="S",IF(Q3728="1. Aceitou o programa",IF(OR(X3728="Não se Aplica",X3728=""),IF(OR(W3728="Não se Aplica",W3728=""),0,W3728-V3728),AVERAGE(X3728-W3728,W3728-V3728)),0),0)</f>
        <v>0</v>
      </c>
      <c r="BA3728" s="209">
        <f>IF(BB3728="S",IF(AND(Q3728="1. Aceitou o programa",AH3728="Realizada"),IFERROR(IF(AG3728="",0,AG3728-R3728),0),0),0)</f>
        <v>0</v>
      </c>
      <c r="BB3728" s="209" t="str">
        <f>_xlfn.XLOOKUP(U3728,'Lista Suspensa'!$AA$20:$AA$23,'Lista Suspensa'!$AB$20:$AB$23,"N/A")</f>
        <v>S</v>
      </c>
    </row>
    <row r="3729" spans="1:54" ht="12" customHeight="1">
      <c r="A3729" s="151" t="s">
        <v>121</v>
      </c>
      <c r="B3729" s="152">
        <v>45292</v>
      </c>
      <c r="C3729" s="153" t="s">
        <v>122</v>
      </c>
      <c r="D3729" s="153" t="s">
        <v>185</v>
      </c>
      <c r="E3729" s="244">
        <v>81664758</v>
      </c>
      <c r="F3729" s="144" t="s">
        <v>6808</v>
      </c>
      <c r="G3729" s="230"/>
      <c r="H3729" s="154">
        <v>32407</v>
      </c>
      <c r="I3729" s="153">
        <v>37</v>
      </c>
      <c r="J3729" s="148" t="s">
        <v>70</v>
      </c>
      <c r="K3729" s="153"/>
      <c r="L3729" s="153"/>
      <c r="M3729" s="153"/>
      <c r="N3729" s="153"/>
      <c r="O3729" s="155" t="s">
        <v>6809</v>
      </c>
      <c r="P3729" s="156" t="s">
        <v>60</v>
      </c>
      <c r="Q3729" s="157" t="s">
        <v>6294</v>
      </c>
      <c r="R3729" s="158">
        <v>45884</v>
      </c>
      <c r="S3729" s="159">
        <v>46052</v>
      </c>
      <c r="T3729" s="159" t="s">
        <v>62</v>
      </c>
      <c r="U3729" s="159" t="s">
        <v>6152</v>
      </c>
      <c r="V3729" s="154">
        <v>45884</v>
      </c>
      <c r="W3729" s="154"/>
      <c r="X3729" s="154"/>
      <c r="Y3729" s="160"/>
      <c r="Z3729" s="160" t="s">
        <v>128</v>
      </c>
      <c r="AA3729" s="153">
        <v>101</v>
      </c>
      <c r="AB3729" s="153">
        <v>1.58</v>
      </c>
      <c r="AC3729" s="182">
        <f t="shared" si="118"/>
        <v>40.458259894247711</v>
      </c>
      <c r="AD3729" s="153" t="str">
        <f t="shared" si="119"/>
        <v>OBESIDADE III</v>
      </c>
      <c r="AE3729" s="207" t="s">
        <v>135</v>
      </c>
      <c r="AF3729" s="153" t="s">
        <v>130</v>
      </c>
      <c r="AG3729" s="159"/>
      <c r="AH3729" s="153"/>
      <c r="AI3729" s="161"/>
      <c r="AJ3729" s="153"/>
      <c r="AK3729" s="153"/>
      <c r="AL3729" s="207"/>
      <c r="AM3729" s="207"/>
      <c r="AN3729" s="207"/>
      <c r="AO3729" s="207"/>
      <c r="AP3729" s="147" t="s">
        <v>54</v>
      </c>
      <c r="AQ3729" s="147"/>
      <c r="AR3729" s="147"/>
      <c r="AS3729" s="209" t="s">
        <v>68</v>
      </c>
      <c r="AT3729" s="223" t="str">
        <f>MONTH(B3729)&amp;"/"&amp;YEAR(B3729)</f>
        <v>1/2024</v>
      </c>
      <c r="AU3729" s="223">
        <f>WEEKNUM(B3729)-WEEKNUM(EOMONTH(B3729,-1)+1)+1</f>
        <v>1</v>
      </c>
      <c r="AV3729" s="209" t="str">
        <f>MONTH(R3729)&amp;"/"&amp;YEAR(R3729)</f>
        <v>8/2025</v>
      </c>
      <c r="AW3729" s="209">
        <f>WEEKNUM(R3729)-WEEKNUM(EOMONTH(R3729,-1)+1)+1</f>
        <v>3</v>
      </c>
      <c r="AX3729" s="209">
        <f>IF(BB3729="S",IF(Q3729="1. Aceitou o programa",R3729-B3729,0),0)</f>
        <v>0</v>
      </c>
      <c r="AY3729" s="209">
        <f>IF(BB3729="S",IF(AND(S3729&lt;&gt;"",R3729&lt;&gt;""),S3729-R3729,0),0)</f>
        <v>168</v>
      </c>
      <c r="AZ3729" s="209">
        <f>IF(BB3729="S",IF(Q3729="1. Aceitou o programa",IF(OR(X3729="Não se Aplica",X3729=""),IF(OR(W3729="Não se Aplica",W3729=""),0,W3729-V3729),AVERAGE(X3729-W3729,W3729-V3729)),0),0)</f>
        <v>0</v>
      </c>
      <c r="BA3729" s="209">
        <f>IF(BB3729="S",IF(AND(Q3729="1. Aceitou o programa",AH3729="Realizada"),IFERROR(IF(AG3729="",0,AG3729-R3729),0),0),0)</f>
        <v>0</v>
      </c>
      <c r="BB3729" s="209" t="str">
        <f>_xlfn.XLOOKUP(U3729,'Lista Suspensa'!$AA$20:$AA$23,'Lista Suspensa'!$AB$20:$AB$23,"N/A")</f>
        <v>S</v>
      </c>
    </row>
    <row r="3730" spans="1:54" ht="12" customHeight="1">
      <c r="A3730" s="151" t="s">
        <v>121</v>
      </c>
      <c r="B3730" s="152">
        <v>45292</v>
      </c>
      <c r="C3730" s="153" t="s">
        <v>122</v>
      </c>
      <c r="D3730" s="153" t="s">
        <v>56</v>
      </c>
      <c r="E3730" s="244">
        <v>92963267</v>
      </c>
      <c r="F3730" s="144" t="s">
        <v>6810</v>
      </c>
      <c r="G3730" s="230"/>
      <c r="H3730" s="154">
        <v>33480</v>
      </c>
      <c r="I3730" s="153">
        <v>34</v>
      </c>
      <c r="J3730" s="148" t="s">
        <v>70</v>
      </c>
      <c r="K3730" s="153"/>
      <c r="L3730" s="153"/>
      <c r="M3730" s="153"/>
      <c r="N3730" s="153"/>
      <c r="O3730" s="155" t="s">
        <v>6811</v>
      </c>
      <c r="P3730" s="156" t="s">
        <v>60</v>
      </c>
      <c r="Q3730" s="157" t="s">
        <v>6294</v>
      </c>
      <c r="R3730" s="158">
        <v>45884</v>
      </c>
      <c r="S3730" s="159">
        <v>46052</v>
      </c>
      <c r="T3730" s="159" t="s">
        <v>62</v>
      </c>
      <c r="U3730" s="159" t="s">
        <v>6152</v>
      </c>
      <c r="V3730" s="154">
        <v>45884</v>
      </c>
      <c r="W3730" s="154"/>
      <c r="X3730" s="154"/>
      <c r="Y3730" s="160"/>
      <c r="Z3730" s="160"/>
      <c r="AA3730" s="153">
        <v>104</v>
      </c>
      <c r="AB3730" s="153">
        <v>1.61</v>
      </c>
      <c r="AC3730" s="182">
        <f t="shared" si="118"/>
        <v>40.121908876972334</v>
      </c>
      <c r="AD3730" s="153" t="str">
        <f t="shared" si="119"/>
        <v>OBESIDADE III</v>
      </c>
      <c r="AE3730" s="207" t="s">
        <v>135</v>
      </c>
      <c r="AF3730" s="153" t="s">
        <v>130</v>
      </c>
      <c r="AG3730" s="159"/>
      <c r="AH3730" s="153"/>
      <c r="AI3730" s="161"/>
      <c r="AJ3730" s="153"/>
      <c r="AK3730" s="153"/>
      <c r="AL3730" s="207" t="s">
        <v>85</v>
      </c>
      <c r="AM3730" s="207" t="s">
        <v>86</v>
      </c>
      <c r="AN3730" s="207"/>
      <c r="AO3730" s="207"/>
      <c r="AP3730" s="147" t="s">
        <v>54</v>
      </c>
      <c r="AQ3730" s="147"/>
      <c r="AR3730" s="147"/>
      <c r="AS3730" s="209" t="s">
        <v>68</v>
      </c>
      <c r="AT3730" s="223" t="str">
        <f>MONTH(B3730)&amp;"/"&amp;YEAR(B3730)</f>
        <v>1/2024</v>
      </c>
      <c r="AU3730" s="223">
        <f>WEEKNUM(B3730)-WEEKNUM(EOMONTH(B3730,-1)+1)+1</f>
        <v>1</v>
      </c>
      <c r="AV3730" s="209" t="str">
        <f>MONTH(R3730)&amp;"/"&amp;YEAR(R3730)</f>
        <v>8/2025</v>
      </c>
      <c r="AW3730" s="209">
        <f>WEEKNUM(R3730)-WEEKNUM(EOMONTH(R3730,-1)+1)+1</f>
        <v>3</v>
      </c>
      <c r="AX3730" s="209">
        <f>IF(BB3730="S",IF(Q3730="1. Aceitou o programa",R3730-B3730,0),0)</f>
        <v>0</v>
      </c>
      <c r="AY3730" s="209">
        <f>IF(BB3730="S",IF(AND(S3730&lt;&gt;"",R3730&lt;&gt;""),S3730-R3730,0),0)</f>
        <v>168</v>
      </c>
      <c r="AZ3730" s="209">
        <f>IF(BB3730="S",IF(Q3730="1. Aceitou o programa",IF(OR(X3730="Não se Aplica",X3730=""),IF(OR(W3730="Não se Aplica",W3730=""),0,W3730-V3730),AVERAGE(X3730-W3730,W3730-V3730)),0),0)</f>
        <v>0</v>
      </c>
      <c r="BA3730" s="209">
        <f>IF(BB3730="S",IF(AND(Q3730="1. Aceitou o programa",AH3730="Realizada"),IFERROR(IF(AG3730="",0,AG3730-R3730),0),0),0)</f>
        <v>0</v>
      </c>
      <c r="BB3730" s="209" t="str">
        <f>_xlfn.XLOOKUP(U3730,'Lista Suspensa'!$AA$20:$AA$23,'Lista Suspensa'!$AB$20:$AB$23,"N/A")</f>
        <v>S</v>
      </c>
    </row>
    <row r="3731" spans="1:54" ht="12" customHeight="1">
      <c r="A3731" s="151" t="s">
        <v>121</v>
      </c>
      <c r="B3731" s="152">
        <v>45292</v>
      </c>
      <c r="C3731" s="153" t="s">
        <v>122</v>
      </c>
      <c r="D3731" s="153" t="s">
        <v>204</v>
      </c>
      <c r="E3731" s="244">
        <v>94256778</v>
      </c>
      <c r="F3731" s="144" t="s">
        <v>6812</v>
      </c>
      <c r="G3731" s="230"/>
      <c r="H3731" s="154">
        <v>34127</v>
      </c>
      <c r="I3731" s="153">
        <v>32</v>
      </c>
      <c r="J3731" s="148" t="s">
        <v>58</v>
      </c>
      <c r="K3731" s="153"/>
      <c r="L3731" s="153"/>
      <c r="M3731" s="153"/>
      <c r="N3731" s="153"/>
      <c r="O3731" s="155" t="s">
        <v>6813</v>
      </c>
      <c r="P3731" s="156" t="s">
        <v>60</v>
      </c>
      <c r="Q3731" s="157" t="s">
        <v>6294</v>
      </c>
      <c r="R3731" s="158">
        <v>45884</v>
      </c>
      <c r="S3731" s="159">
        <v>46052</v>
      </c>
      <c r="T3731" s="159" t="s">
        <v>62</v>
      </c>
      <c r="U3731" s="159" t="s">
        <v>6152</v>
      </c>
      <c r="V3731" s="154">
        <v>45884</v>
      </c>
      <c r="W3731" s="154"/>
      <c r="X3731" s="154"/>
      <c r="Y3731" s="160"/>
      <c r="Z3731" s="160"/>
      <c r="AA3731" s="153">
        <v>179</v>
      </c>
      <c r="AB3731" s="153">
        <v>1.76</v>
      </c>
      <c r="AC3731" s="182">
        <f t="shared" si="118"/>
        <v>57.786673553719012</v>
      </c>
      <c r="AD3731" s="153" t="str">
        <f t="shared" si="119"/>
        <v>OBESIDADE III</v>
      </c>
      <c r="AE3731" s="207" t="s">
        <v>135</v>
      </c>
      <c r="AF3731" s="153" t="s">
        <v>130</v>
      </c>
      <c r="AG3731" s="159"/>
      <c r="AH3731" s="153"/>
      <c r="AI3731" s="161"/>
      <c r="AJ3731" s="153"/>
      <c r="AK3731" s="153"/>
      <c r="AL3731" s="207" t="s">
        <v>143</v>
      </c>
      <c r="AM3731" s="207"/>
      <c r="AN3731" s="207"/>
      <c r="AO3731" s="207"/>
      <c r="AP3731" s="147" t="s">
        <v>54</v>
      </c>
      <c r="AQ3731" s="147"/>
      <c r="AR3731" s="147"/>
      <c r="AS3731" s="209" t="s">
        <v>68</v>
      </c>
      <c r="AT3731" s="223" t="str">
        <f>MONTH(B3731)&amp;"/"&amp;YEAR(B3731)</f>
        <v>1/2024</v>
      </c>
      <c r="AU3731" s="223">
        <f>WEEKNUM(B3731)-WEEKNUM(EOMONTH(B3731,-1)+1)+1</f>
        <v>1</v>
      </c>
      <c r="AV3731" s="209" t="str">
        <f>MONTH(R3731)&amp;"/"&amp;YEAR(R3731)</f>
        <v>8/2025</v>
      </c>
      <c r="AW3731" s="209">
        <f>WEEKNUM(R3731)-WEEKNUM(EOMONTH(R3731,-1)+1)+1</f>
        <v>3</v>
      </c>
      <c r="AX3731" s="209">
        <f>IF(BB3731="S",IF(Q3731="1. Aceitou o programa",R3731-B3731,0),0)</f>
        <v>0</v>
      </c>
      <c r="AY3731" s="209">
        <f>IF(BB3731="S",IF(AND(S3731&lt;&gt;"",R3731&lt;&gt;""),S3731-R3731,0),0)</f>
        <v>168</v>
      </c>
      <c r="AZ3731" s="209">
        <f>IF(BB3731="S",IF(Q3731="1. Aceitou o programa",IF(OR(X3731="Não se Aplica",X3731=""),IF(OR(W3731="Não se Aplica",W3731=""),0,W3731-V3731),AVERAGE(X3731-W3731,W3731-V3731)),0),0)</f>
        <v>0</v>
      </c>
      <c r="BA3731" s="209">
        <f>IF(BB3731="S",IF(AND(Q3731="1. Aceitou o programa",AH3731="Realizada"),IFERROR(IF(AG3731="",0,AG3731-R3731),0),0),0)</f>
        <v>0</v>
      </c>
      <c r="BB3731" s="209" t="str">
        <f>_xlfn.XLOOKUP(U3731,'Lista Suspensa'!$AA$20:$AA$23,'Lista Suspensa'!$AB$20:$AB$23,"N/A")</f>
        <v>S</v>
      </c>
    </row>
    <row r="3732" spans="1:54" ht="12" customHeight="1">
      <c r="A3732" s="151" t="s">
        <v>121</v>
      </c>
      <c r="B3732" s="152">
        <v>45292</v>
      </c>
      <c r="C3732" s="153" t="s">
        <v>122</v>
      </c>
      <c r="D3732" s="153" t="s">
        <v>178</v>
      </c>
      <c r="E3732" s="244">
        <v>88894335</v>
      </c>
      <c r="F3732" s="144" t="s">
        <v>6814</v>
      </c>
      <c r="G3732" s="230"/>
      <c r="H3732" s="154">
        <v>34794</v>
      </c>
      <c r="I3732" s="153">
        <v>31</v>
      </c>
      <c r="J3732" s="148" t="s">
        <v>70</v>
      </c>
      <c r="K3732" s="153"/>
      <c r="L3732" s="153"/>
      <c r="M3732" s="153"/>
      <c r="N3732" s="153"/>
      <c r="O3732" s="155" t="s">
        <v>6815</v>
      </c>
      <c r="P3732" s="156" t="s">
        <v>60</v>
      </c>
      <c r="Q3732" s="157" t="s">
        <v>6294</v>
      </c>
      <c r="R3732" s="158">
        <v>45884</v>
      </c>
      <c r="S3732" s="159">
        <v>46052</v>
      </c>
      <c r="T3732" s="159" t="s">
        <v>62</v>
      </c>
      <c r="U3732" s="159" t="s">
        <v>6152</v>
      </c>
      <c r="V3732" s="154">
        <v>45884</v>
      </c>
      <c r="W3732" s="154"/>
      <c r="X3732" s="154"/>
      <c r="Y3732" s="160"/>
      <c r="Z3732" s="160"/>
      <c r="AA3732" s="153">
        <v>121.5</v>
      </c>
      <c r="AB3732" s="153">
        <v>1.7</v>
      </c>
      <c r="AC3732" s="182">
        <f t="shared" si="118"/>
        <v>42.041522491349482</v>
      </c>
      <c r="AD3732" s="153" t="str">
        <f t="shared" si="119"/>
        <v>OBESIDADE III</v>
      </c>
      <c r="AE3732" s="207" t="s">
        <v>135</v>
      </c>
      <c r="AF3732" s="153" t="s">
        <v>130</v>
      </c>
      <c r="AG3732" s="159"/>
      <c r="AH3732" s="153"/>
      <c r="AI3732" s="161"/>
      <c r="AJ3732" s="153"/>
      <c r="AK3732" s="153"/>
      <c r="AL3732" s="207"/>
      <c r="AM3732" s="207"/>
      <c r="AN3732" s="207"/>
      <c r="AO3732" s="207"/>
      <c r="AP3732" s="147" t="s">
        <v>54</v>
      </c>
      <c r="AQ3732" s="147"/>
      <c r="AR3732" s="147"/>
      <c r="AS3732" s="209" t="s">
        <v>68</v>
      </c>
      <c r="AT3732" s="223" t="str">
        <f>MONTH(B3732)&amp;"/"&amp;YEAR(B3732)</f>
        <v>1/2024</v>
      </c>
      <c r="AU3732" s="223">
        <f>WEEKNUM(B3732)-WEEKNUM(EOMONTH(B3732,-1)+1)+1</f>
        <v>1</v>
      </c>
      <c r="AV3732" s="209" t="str">
        <f>MONTH(R3732)&amp;"/"&amp;YEAR(R3732)</f>
        <v>8/2025</v>
      </c>
      <c r="AW3732" s="209">
        <f>WEEKNUM(R3732)-WEEKNUM(EOMONTH(R3732,-1)+1)+1</f>
        <v>3</v>
      </c>
      <c r="AX3732" s="209">
        <f>IF(BB3732="S",IF(Q3732="1. Aceitou o programa",R3732-B3732,0),0)</f>
        <v>0</v>
      </c>
      <c r="AY3732" s="209">
        <f>IF(BB3732="S",IF(AND(S3732&lt;&gt;"",R3732&lt;&gt;""),S3732-R3732,0),0)</f>
        <v>168</v>
      </c>
      <c r="AZ3732" s="209">
        <f>IF(BB3732="S",IF(Q3732="1. Aceitou o programa",IF(OR(X3732="Não se Aplica",X3732=""),IF(OR(W3732="Não se Aplica",W3732=""),0,W3732-V3732),AVERAGE(X3732-W3732,W3732-V3732)),0),0)</f>
        <v>0</v>
      </c>
      <c r="BA3732" s="209">
        <f>IF(BB3732="S",IF(AND(Q3732="1. Aceitou o programa",AH3732="Realizada"),IFERROR(IF(AG3732="",0,AG3732-R3732),0),0),0)</f>
        <v>0</v>
      </c>
      <c r="BB3732" s="209" t="str">
        <f>_xlfn.XLOOKUP(U3732,'Lista Suspensa'!$AA$20:$AA$23,'Lista Suspensa'!$AB$20:$AB$23,"N/A")</f>
        <v>S</v>
      </c>
    </row>
    <row r="3733" spans="1:54" ht="12" customHeight="1">
      <c r="A3733" s="151" t="s">
        <v>121</v>
      </c>
      <c r="B3733" s="152">
        <v>45292</v>
      </c>
      <c r="C3733" s="153" t="s">
        <v>122</v>
      </c>
      <c r="D3733" s="153" t="s">
        <v>185</v>
      </c>
      <c r="E3733" s="244">
        <v>93780182</v>
      </c>
      <c r="F3733" s="144" t="s">
        <v>6816</v>
      </c>
      <c r="G3733" s="230"/>
      <c r="H3733" s="154">
        <v>36928</v>
      </c>
      <c r="I3733" s="153">
        <v>25</v>
      </c>
      <c r="J3733" s="148" t="s">
        <v>70</v>
      </c>
      <c r="K3733" s="153"/>
      <c r="L3733" s="153"/>
      <c r="M3733" s="153"/>
      <c r="N3733" s="153"/>
      <c r="O3733" s="155" t="s">
        <v>6817</v>
      </c>
      <c r="P3733" s="156" t="s">
        <v>60</v>
      </c>
      <c r="Q3733" s="157" t="s">
        <v>6294</v>
      </c>
      <c r="R3733" s="158">
        <v>45884</v>
      </c>
      <c r="S3733" s="159">
        <v>46052</v>
      </c>
      <c r="T3733" s="159" t="s">
        <v>62</v>
      </c>
      <c r="U3733" s="159" t="s">
        <v>6152</v>
      </c>
      <c r="V3733" s="154">
        <v>45884</v>
      </c>
      <c r="W3733" s="154"/>
      <c r="X3733" s="154"/>
      <c r="Y3733" s="160"/>
      <c r="Z3733" s="160"/>
      <c r="AA3733" s="153">
        <v>154</v>
      </c>
      <c r="AB3733" s="153">
        <v>1.6</v>
      </c>
      <c r="AC3733" s="182">
        <f t="shared" si="118"/>
        <v>60.156249999999986</v>
      </c>
      <c r="AD3733" s="153" t="str">
        <f t="shared" si="119"/>
        <v>OBESIDADE III</v>
      </c>
      <c r="AE3733" s="207" t="s">
        <v>135</v>
      </c>
      <c r="AF3733" s="153" t="s">
        <v>130</v>
      </c>
      <c r="AG3733" s="159"/>
      <c r="AH3733" s="153"/>
      <c r="AI3733" s="161"/>
      <c r="AJ3733" s="153"/>
      <c r="AK3733" s="153"/>
      <c r="AL3733" s="207" t="s">
        <v>143</v>
      </c>
      <c r="AM3733" s="207"/>
      <c r="AN3733" s="207"/>
      <c r="AO3733" s="207"/>
      <c r="AP3733" s="147" t="s">
        <v>54</v>
      </c>
      <c r="AQ3733" s="147"/>
      <c r="AR3733" s="147"/>
      <c r="AS3733" s="209" t="s">
        <v>68</v>
      </c>
      <c r="AT3733" s="223" t="str">
        <f>MONTH(B3733)&amp;"/"&amp;YEAR(B3733)</f>
        <v>1/2024</v>
      </c>
      <c r="AU3733" s="223">
        <f>WEEKNUM(B3733)-WEEKNUM(EOMONTH(B3733,-1)+1)+1</f>
        <v>1</v>
      </c>
      <c r="AV3733" s="209" t="str">
        <f>MONTH(R3733)&amp;"/"&amp;YEAR(R3733)</f>
        <v>8/2025</v>
      </c>
      <c r="AW3733" s="209">
        <f>WEEKNUM(R3733)-WEEKNUM(EOMONTH(R3733,-1)+1)+1</f>
        <v>3</v>
      </c>
      <c r="AX3733" s="209">
        <f>IF(BB3733="S",IF(Q3733="1. Aceitou o programa",R3733-B3733,0),0)</f>
        <v>0</v>
      </c>
      <c r="AY3733" s="209">
        <f>IF(BB3733="S",IF(AND(S3733&lt;&gt;"",R3733&lt;&gt;""),S3733-R3733,0),0)</f>
        <v>168</v>
      </c>
      <c r="AZ3733" s="209">
        <f>IF(BB3733="S",IF(Q3733="1. Aceitou o programa",IF(OR(X3733="Não se Aplica",X3733=""),IF(OR(W3733="Não se Aplica",W3733=""),0,W3733-V3733),AVERAGE(X3733-W3733,W3733-V3733)),0),0)</f>
        <v>0</v>
      </c>
      <c r="BA3733" s="209">
        <f>IF(BB3733="S",IF(AND(Q3733="1. Aceitou o programa",AH3733="Realizada"),IFERROR(IF(AG3733="",0,AG3733-R3733),0),0),0)</f>
        <v>0</v>
      </c>
      <c r="BB3733" s="209" t="str">
        <f>_xlfn.XLOOKUP(U3733,'Lista Suspensa'!$AA$20:$AA$23,'Lista Suspensa'!$AB$20:$AB$23,"N/A")</f>
        <v>S</v>
      </c>
    </row>
    <row r="3734" spans="1:54" ht="12" customHeight="1">
      <c r="A3734" s="151" t="s">
        <v>121</v>
      </c>
      <c r="B3734" s="152">
        <v>45292</v>
      </c>
      <c r="C3734" s="153" t="s">
        <v>122</v>
      </c>
      <c r="D3734" s="153" t="s">
        <v>178</v>
      </c>
      <c r="E3734" s="244">
        <v>92914414</v>
      </c>
      <c r="F3734" s="144" t="s">
        <v>6818</v>
      </c>
      <c r="G3734" s="230"/>
      <c r="H3734" s="154">
        <v>37894</v>
      </c>
      <c r="I3734" s="153">
        <v>22</v>
      </c>
      <c r="J3734" s="148" t="s">
        <v>70</v>
      </c>
      <c r="K3734" s="153"/>
      <c r="L3734" s="153"/>
      <c r="M3734" s="153"/>
      <c r="N3734" s="153"/>
      <c r="O3734" s="155" t="s">
        <v>6819</v>
      </c>
      <c r="P3734" s="156" t="s">
        <v>60</v>
      </c>
      <c r="Q3734" s="157" t="s">
        <v>6294</v>
      </c>
      <c r="R3734" s="158">
        <v>45884</v>
      </c>
      <c r="S3734" s="159">
        <v>46052</v>
      </c>
      <c r="T3734" s="159" t="s">
        <v>62</v>
      </c>
      <c r="U3734" s="159" t="s">
        <v>6152</v>
      </c>
      <c r="V3734" s="154">
        <v>45884</v>
      </c>
      <c r="W3734" s="154"/>
      <c r="X3734" s="154"/>
      <c r="Y3734" s="160"/>
      <c r="Z3734" s="160"/>
      <c r="AA3734" s="153">
        <v>114</v>
      </c>
      <c r="AB3734" s="153">
        <v>1.65</v>
      </c>
      <c r="AC3734" s="182">
        <f t="shared" si="118"/>
        <v>41.873278236914608</v>
      </c>
      <c r="AD3734" s="153" t="str">
        <f t="shared" si="119"/>
        <v>OBESIDADE III</v>
      </c>
      <c r="AE3734" s="207" t="s">
        <v>135</v>
      </c>
      <c r="AF3734" s="153" t="s">
        <v>130</v>
      </c>
      <c r="AG3734" s="159"/>
      <c r="AH3734" s="153"/>
      <c r="AI3734" s="161"/>
      <c r="AJ3734" s="153"/>
      <c r="AK3734" s="153"/>
      <c r="AL3734" s="207"/>
      <c r="AM3734" s="207"/>
      <c r="AN3734" s="207"/>
      <c r="AO3734" s="207"/>
      <c r="AP3734" s="147" t="s">
        <v>54</v>
      </c>
      <c r="AQ3734" s="147"/>
      <c r="AR3734" s="147"/>
      <c r="AS3734" s="209" t="s">
        <v>68</v>
      </c>
      <c r="AT3734" s="223" t="str">
        <f>MONTH(B3734)&amp;"/"&amp;YEAR(B3734)</f>
        <v>1/2024</v>
      </c>
      <c r="AU3734" s="223">
        <f>WEEKNUM(B3734)-WEEKNUM(EOMONTH(B3734,-1)+1)+1</f>
        <v>1</v>
      </c>
      <c r="AV3734" s="209" t="str">
        <f>MONTH(R3734)&amp;"/"&amp;YEAR(R3734)</f>
        <v>8/2025</v>
      </c>
      <c r="AW3734" s="209">
        <f>WEEKNUM(R3734)-WEEKNUM(EOMONTH(R3734,-1)+1)+1</f>
        <v>3</v>
      </c>
      <c r="AX3734" s="209">
        <f>IF(BB3734="S",IF(Q3734="1. Aceitou o programa",R3734-B3734,0),0)</f>
        <v>0</v>
      </c>
      <c r="AY3734" s="209">
        <f>IF(BB3734="S",IF(AND(S3734&lt;&gt;"",R3734&lt;&gt;""),S3734-R3734,0),0)</f>
        <v>168</v>
      </c>
      <c r="AZ3734" s="209">
        <f>IF(BB3734="S",IF(Q3734="1. Aceitou o programa",IF(OR(X3734="Não se Aplica",X3734=""),IF(OR(W3734="Não se Aplica",W3734=""),0,W3734-V3734),AVERAGE(X3734-W3734,W3734-V3734)),0),0)</f>
        <v>0</v>
      </c>
      <c r="BA3734" s="209">
        <f>IF(BB3734="S",IF(AND(Q3734="1. Aceitou o programa",AH3734="Realizada"),IFERROR(IF(AG3734="",0,AG3734-R3734),0),0),0)</f>
        <v>0</v>
      </c>
      <c r="BB3734" s="209" t="str">
        <f>_xlfn.XLOOKUP(U3734,'Lista Suspensa'!$AA$20:$AA$23,'Lista Suspensa'!$AB$20:$AB$23,"N/A")</f>
        <v>S</v>
      </c>
    </row>
    <row r="3735" spans="1:54" ht="12" customHeight="1">
      <c r="A3735" s="151" t="s">
        <v>121</v>
      </c>
      <c r="B3735" s="152">
        <v>45292</v>
      </c>
      <c r="C3735" s="153" t="s">
        <v>122</v>
      </c>
      <c r="D3735" s="153" t="s">
        <v>185</v>
      </c>
      <c r="E3735" s="244">
        <v>86974302</v>
      </c>
      <c r="F3735" s="144" t="s">
        <v>6820</v>
      </c>
      <c r="G3735" s="230"/>
      <c r="H3735" s="154">
        <v>30955</v>
      </c>
      <c r="I3735" s="153">
        <v>41</v>
      </c>
      <c r="J3735" s="148" t="s">
        <v>70</v>
      </c>
      <c r="K3735" s="153"/>
      <c r="L3735" s="153"/>
      <c r="M3735" s="153"/>
      <c r="N3735" s="153"/>
      <c r="O3735" s="155" t="s">
        <v>6821</v>
      </c>
      <c r="P3735" s="156" t="s">
        <v>60</v>
      </c>
      <c r="Q3735" s="157" t="s">
        <v>6294</v>
      </c>
      <c r="R3735" s="158">
        <v>45882</v>
      </c>
      <c r="S3735" s="159">
        <v>46052</v>
      </c>
      <c r="T3735" s="159" t="s">
        <v>62</v>
      </c>
      <c r="U3735" s="159" t="s">
        <v>6152</v>
      </c>
      <c r="V3735" s="154">
        <v>45882</v>
      </c>
      <c r="W3735" s="154"/>
      <c r="X3735" s="154"/>
      <c r="Y3735" s="160"/>
      <c r="Z3735" s="160"/>
      <c r="AA3735" s="153">
        <v>125</v>
      </c>
      <c r="AB3735" s="153">
        <v>1.63</v>
      </c>
      <c r="AC3735" s="182">
        <f t="shared" si="118"/>
        <v>47.047310775716063</v>
      </c>
      <c r="AD3735" s="153" t="str">
        <f t="shared" si="119"/>
        <v>OBESIDADE III</v>
      </c>
      <c r="AE3735" s="207" t="s">
        <v>135</v>
      </c>
      <c r="AF3735" s="153" t="s">
        <v>130</v>
      </c>
      <c r="AG3735" s="159"/>
      <c r="AH3735" s="153"/>
      <c r="AI3735" s="161"/>
      <c r="AJ3735" s="153"/>
      <c r="AK3735" s="153"/>
      <c r="AL3735" s="207"/>
      <c r="AM3735" s="207"/>
      <c r="AN3735" s="207"/>
      <c r="AO3735" s="207"/>
      <c r="AP3735" s="147" t="s">
        <v>54</v>
      </c>
      <c r="AQ3735" s="147"/>
      <c r="AR3735" s="147"/>
      <c r="AS3735" s="209" t="s">
        <v>68</v>
      </c>
      <c r="AT3735" s="223" t="str">
        <f>MONTH(B3735)&amp;"/"&amp;YEAR(B3735)</f>
        <v>1/2024</v>
      </c>
      <c r="AU3735" s="223">
        <f>WEEKNUM(B3735)-WEEKNUM(EOMONTH(B3735,-1)+1)+1</f>
        <v>1</v>
      </c>
      <c r="AV3735" s="209" t="str">
        <f>MONTH(R3735)&amp;"/"&amp;YEAR(R3735)</f>
        <v>8/2025</v>
      </c>
      <c r="AW3735" s="209">
        <f>WEEKNUM(R3735)-WEEKNUM(EOMONTH(R3735,-1)+1)+1</f>
        <v>3</v>
      </c>
      <c r="AX3735" s="209">
        <f>IF(BB3735="S",IF(Q3735="1. Aceitou o programa",R3735-B3735,0),0)</f>
        <v>0</v>
      </c>
      <c r="AY3735" s="209">
        <f>IF(BB3735="S",IF(AND(S3735&lt;&gt;"",R3735&lt;&gt;""),S3735-R3735,0),0)</f>
        <v>170</v>
      </c>
      <c r="AZ3735" s="209">
        <f>IF(BB3735="S",IF(Q3735="1. Aceitou o programa",IF(OR(X3735="Não se Aplica",X3735=""),IF(OR(W3735="Não se Aplica",W3735=""),0,W3735-V3735),AVERAGE(X3735-W3735,W3735-V3735)),0),0)</f>
        <v>0</v>
      </c>
      <c r="BA3735" s="209">
        <f>IF(BB3735="S",IF(AND(Q3735="1. Aceitou o programa",AH3735="Realizada"),IFERROR(IF(AG3735="",0,AG3735-R3735),0),0),0)</f>
        <v>0</v>
      </c>
      <c r="BB3735" s="209" t="str">
        <f>_xlfn.XLOOKUP(U3735,'Lista Suspensa'!$AA$20:$AA$23,'Lista Suspensa'!$AB$20:$AB$23,"N/A")</f>
        <v>S</v>
      </c>
    </row>
    <row r="3736" spans="1:54" ht="12" customHeight="1">
      <c r="A3736" s="151" t="s">
        <v>121</v>
      </c>
      <c r="B3736" s="152">
        <v>45292</v>
      </c>
      <c r="C3736" s="153" t="s">
        <v>122</v>
      </c>
      <c r="D3736" s="153" t="s">
        <v>56</v>
      </c>
      <c r="E3736" s="244">
        <v>94551243</v>
      </c>
      <c r="F3736" s="144" t="s">
        <v>6822</v>
      </c>
      <c r="G3736" s="230"/>
      <c r="H3736" s="154">
        <v>30124</v>
      </c>
      <c r="I3736" s="153">
        <v>43</v>
      </c>
      <c r="J3736" s="148" t="s">
        <v>70</v>
      </c>
      <c r="K3736" s="153" t="s">
        <v>59</v>
      </c>
      <c r="L3736" s="153"/>
      <c r="M3736" s="153"/>
      <c r="N3736" s="153"/>
      <c r="O3736" s="155" t="s">
        <v>6823</v>
      </c>
      <c r="P3736" s="156" t="s">
        <v>60</v>
      </c>
      <c r="Q3736" s="157" t="s">
        <v>6294</v>
      </c>
      <c r="R3736" s="158">
        <v>45877</v>
      </c>
      <c r="S3736" s="159">
        <v>46052</v>
      </c>
      <c r="T3736" s="159" t="s">
        <v>62</v>
      </c>
      <c r="U3736" s="159" t="s">
        <v>6152</v>
      </c>
      <c r="V3736" s="154">
        <v>45877</v>
      </c>
      <c r="W3736" s="154"/>
      <c r="X3736" s="154"/>
      <c r="Y3736" s="160"/>
      <c r="Z3736" s="160" t="s">
        <v>128</v>
      </c>
      <c r="AA3736" s="153">
        <v>90</v>
      </c>
      <c r="AB3736" s="153">
        <v>1.62</v>
      </c>
      <c r="AC3736" s="182">
        <f t="shared" si="118"/>
        <v>34.293552812071326</v>
      </c>
      <c r="AD3736" s="153" t="str">
        <f t="shared" si="119"/>
        <v>OBESIDADE I</v>
      </c>
      <c r="AE3736" s="207" t="s">
        <v>135</v>
      </c>
      <c r="AF3736" s="153" t="s">
        <v>130</v>
      </c>
      <c r="AG3736" s="159"/>
      <c r="AH3736" s="153"/>
      <c r="AI3736" s="161"/>
      <c r="AJ3736" s="153"/>
      <c r="AK3736" s="153"/>
      <c r="AL3736" s="207"/>
      <c r="AM3736" s="207"/>
      <c r="AN3736" s="207"/>
      <c r="AO3736" s="207"/>
      <c r="AP3736" s="147" t="s">
        <v>54</v>
      </c>
      <c r="AQ3736" s="147"/>
      <c r="AR3736" s="147"/>
      <c r="AS3736" s="209" t="s">
        <v>68</v>
      </c>
      <c r="AT3736" s="223" t="str">
        <f>MONTH(B3736)&amp;"/"&amp;YEAR(B3736)</f>
        <v>1/2024</v>
      </c>
      <c r="AU3736" s="223">
        <f>WEEKNUM(B3736)-WEEKNUM(EOMONTH(B3736,-1)+1)+1</f>
        <v>1</v>
      </c>
      <c r="AV3736" s="209" t="str">
        <f>MONTH(R3736)&amp;"/"&amp;YEAR(R3736)</f>
        <v>8/2025</v>
      </c>
      <c r="AW3736" s="209">
        <f>WEEKNUM(R3736)-WEEKNUM(EOMONTH(R3736,-1)+1)+1</f>
        <v>2</v>
      </c>
      <c r="AX3736" s="209">
        <f>IF(BB3736="S",IF(Q3736="1. Aceitou o programa",R3736-B3736,0),0)</f>
        <v>0</v>
      </c>
      <c r="AY3736" s="209">
        <f>IF(BB3736="S",IF(AND(S3736&lt;&gt;"",R3736&lt;&gt;""),S3736-R3736,0),0)</f>
        <v>175</v>
      </c>
      <c r="AZ3736" s="209">
        <f>IF(BB3736="S",IF(Q3736="1. Aceitou o programa",IF(OR(X3736="Não se Aplica",X3736=""),IF(OR(W3736="Não se Aplica",W3736=""),0,W3736-V3736),AVERAGE(X3736-W3736,W3736-V3736)),0),0)</f>
        <v>0</v>
      </c>
      <c r="BA3736" s="209">
        <f>IF(BB3736="S",IF(AND(Q3736="1. Aceitou o programa",AH3736="Realizada"),IFERROR(IF(AG3736="",0,AG3736-R3736),0),0),0)</f>
        <v>0</v>
      </c>
      <c r="BB3736" s="209" t="str">
        <f>_xlfn.XLOOKUP(U3736,'Lista Suspensa'!$AA$20:$AA$23,'Lista Suspensa'!$AB$20:$AB$23,"N/A")</f>
        <v>S</v>
      </c>
    </row>
    <row r="3737" spans="1:54" ht="12" customHeight="1">
      <c r="A3737" s="151" t="s">
        <v>121</v>
      </c>
      <c r="B3737" s="152">
        <v>45292</v>
      </c>
      <c r="C3737" s="153" t="s">
        <v>122</v>
      </c>
      <c r="D3737" s="153" t="s">
        <v>56</v>
      </c>
      <c r="E3737" s="244">
        <v>81281438</v>
      </c>
      <c r="F3737" s="144" t="s">
        <v>6824</v>
      </c>
      <c r="G3737" s="230"/>
      <c r="H3737" s="154">
        <v>27085</v>
      </c>
      <c r="I3737" s="153">
        <v>52</v>
      </c>
      <c r="J3737" s="148" t="s">
        <v>70</v>
      </c>
      <c r="K3737" s="153"/>
      <c r="L3737" s="153"/>
      <c r="M3737" s="153"/>
      <c r="N3737" s="153"/>
      <c r="O3737" s="155" t="s">
        <v>6825</v>
      </c>
      <c r="P3737" s="156" t="s">
        <v>60</v>
      </c>
      <c r="Q3737" s="157" t="s">
        <v>6294</v>
      </c>
      <c r="R3737" s="158">
        <v>45869</v>
      </c>
      <c r="S3737" s="159">
        <v>46052</v>
      </c>
      <c r="T3737" s="159" t="s">
        <v>62</v>
      </c>
      <c r="U3737" s="159" t="s">
        <v>6152</v>
      </c>
      <c r="V3737" s="154">
        <v>45869</v>
      </c>
      <c r="W3737" s="154"/>
      <c r="X3737" s="154"/>
      <c r="Y3737" s="160"/>
      <c r="Z3737" s="160"/>
      <c r="AA3737" s="153">
        <v>89</v>
      </c>
      <c r="AB3737" s="153">
        <v>1.6</v>
      </c>
      <c r="AC3737" s="182">
        <f t="shared" si="118"/>
        <v>34.765624999999993</v>
      </c>
      <c r="AD3737" s="153" t="str">
        <f t="shared" si="119"/>
        <v>OBESIDADE I</v>
      </c>
      <c r="AE3737" s="207" t="s">
        <v>135</v>
      </c>
      <c r="AF3737" s="153" t="s">
        <v>130</v>
      </c>
      <c r="AG3737" s="159"/>
      <c r="AH3737" s="153"/>
      <c r="AI3737" s="161"/>
      <c r="AJ3737" s="153"/>
      <c r="AK3737" s="153"/>
      <c r="AL3737" s="207"/>
      <c r="AM3737" s="207"/>
      <c r="AN3737" s="207"/>
      <c r="AO3737" s="207"/>
      <c r="AP3737" s="147" t="s">
        <v>54</v>
      </c>
      <c r="AQ3737" s="147"/>
      <c r="AR3737" s="147"/>
      <c r="AS3737" s="209" t="s">
        <v>68</v>
      </c>
      <c r="AT3737" s="223" t="str">
        <f>MONTH(B3737)&amp;"/"&amp;YEAR(B3737)</f>
        <v>1/2024</v>
      </c>
      <c r="AU3737" s="223">
        <f>WEEKNUM(B3737)-WEEKNUM(EOMONTH(B3737,-1)+1)+1</f>
        <v>1</v>
      </c>
      <c r="AV3737" s="209" t="str">
        <f>MONTH(R3737)&amp;"/"&amp;YEAR(R3737)</f>
        <v>7/2025</v>
      </c>
      <c r="AW3737" s="209">
        <f>WEEKNUM(R3737)-WEEKNUM(EOMONTH(R3737,-1)+1)+1</f>
        <v>5</v>
      </c>
      <c r="AX3737" s="209">
        <f>IF(BB3737="S",IF(Q3737="1. Aceitou o programa",R3737-B3737,0),0)</f>
        <v>0</v>
      </c>
      <c r="AY3737" s="209">
        <f>IF(BB3737="S",IF(AND(S3737&lt;&gt;"",R3737&lt;&gt;""),S3737-R3737,0),0)</f>
        <v>183</v>
      </c>
      <c r="AZ3737" s="209">
        <f>IF(BB3737="S",IF(Q3737="1. Aceitou o programa",IF(OR(X3737="Não se Aplica",X3737=""),IF(OR(W3737="Não se Aplica",W3737=""),0,W3737-V3737),AVERAGE(X3737-W3737,W3737-V3737)),0),0)</f>
        <v>0</v>
      </c>
      <c r="BA3737" s="209">
        <f>IF(BB3737="S",IF(AND(Q3737="1. Aceitou o programa",AH3737="Realizada"),IFERROR(IF(AG3737="",0,AG3737-R3737),0),0),0)</f>
        <v>0</v>
      </c>
      <c r="BB3737" s="209" t="str">
        <f>_xlfn.XLOOKUP(U3737,'Lista Suspensa'!$AA$20:$AA$23,'Lista Suspensa'!$AB$20:$AB$23,"N/A")</f>
        <v>S</v>
      </c>
    </row>
    <row r="3738" spans="1:54" ht="12" customHeight="1">
      <c r="A3738" s="151" t="s">
        <v>121</v>
      </c>
      <c r="B3738" s="152">
        <v>45292</v>
      </c>
      <c r="C3738" s="153" t="s">
        <v>122</v>
      </c>
      <c r="D3738" s="153" t="s">
        <v>56</v>
      </c>
      <c r="E3738" s="244">
        <v>94384511</v>
      </c>
      <c r="F3738" s="144" t="s">
        <v>6826</v>
      </c>
      <c r="G3738" s="230"/>
      <c r="H3738" s="154">
        <v>31922</v>
      </c>
      <c r="I3738" s="153">
        <v>38</v>
      </c>
      <c r="J3738" s="148" t="s">
        <v>70</v>
      </c>
      <c r="K3738" s="153" t="s">
        <v>59</v>
      </c>
      <c r="L3738" s="153"/>
      <c r="M3738" s="153"/>
      <c r="N3738" s="153"/>
      <c r="O3738" s="155" t="s">
        <v>6827</v>
      </c>
      <c r="P3738" s="156" t="s">
        <v>60</v>
      </c>
      <c r="Q3738" s="157" t="s">
        <v>6294</v>
      </c>
      <c r="R3738" s="158">
        <v>45859</v>
      </c>
      <c r="S3738" s="159">
        <v>46052</v>
      </c>
      <c r="T3738" s="159" t="s">
        <v>62</v>
      </c>
      <c r="U3738" s="159" t="s">
        <v>6152</v>
      </c>
      <c r="V3738" s="154">
        <v>45859</v>
      </c>
      <c r="W3738" s="154"/>
      <c r="X3738" s="154"/>
      <c r="Y3738" s="160" t="s">
        <v>6828</v>
      </c>
      <c r="Z3738" s="160"/>
      <c r="AA3738" s="153">
        <v>115</v>
      </c>
      <c r="AB3738" s="153">
        <v>1.69</v>
      </c>
      <c r="AC3738" s="182">
        <f t="shared" si="118"/>
        <v>40.26469661426421</v>
      </c>
      <c r="AD3738" s="153" t="str">
        <f t="shared" si="119"/>
        <v>OBESIDADE III</v>
      </c>
      <c r="AE3738" s="207" t="s">
        <v>135</v>
      </c>
      <c r="AF3738" s="153" t="s">
        <v>130</v>
      </c>
      <c r="AG3738" s="159"/>
      <c r="AH3738" s="153"/>
      <c r="AI3738" s="161"/>
      <c r="AJ3738" s="153"/>
      <c r="AK3738" s="153"/>
      <c r="AL3738" s="207"/>
      <c r="AM3738" s="207"/>
      <c r="AN3738" s="207"/>
      <c r="AO3738" s="207"/>
      <c r="AP3738" s="147" t="s">
        <v>54</v>
      </c>
      <c r="AQ3738" s="147"/>
      <c r="AR3738" s="147"/>
      <c r="AS3738" s="209" t="s">
        <v>68</v>
      </c>
      <c r="AT3738" s="223" t="str">
        <f>MONTH(B3738)&amp;"/"&amp;YEAR(B3738)</f>
        <v>1/2024</v>
      </c>
      <c r="AU3738" s="223">
        <f>WEEKNUM(B3738)-WEEKNUM(EOMONTH(B3738,-1)+1)+1</f>
        <v>1</v>
      </c>
      <c r="AV3738" s="209" t="str">
        <f>MONTH(R3738)&amp;"/"&amp;YEAR(R3738)</f>
        <v>7/2025</v>
      </c>
      <c r="AW3738" s="209">
        <f>WEEKNUM(R3738)-WEEKNUM(EOMONTH(R3738,-1)+1)+1</f>
        <v>4</v>
      </c>
      <c r="AX3738" s="209">
        <f>IF(BB3738="S",IF(Q3738="1. Aceitou o programa",R3738-B3738,0),0)</f>
        <v>0</v>
      </c>
      <c r="AY3738" s="209">
        <f>IF(BB3738="S",IF(AND(S3738&lt;&gt;"",R3738&lt;&gt;""),S3738-R3738,0),0)</f>
        <v>193</v>
      </c>
      <c r="AZ3738" s="209">
        <f>IF(BB3738="S",IF(Q3738="1. Aceitou o programa",IF(OR(X3738="Não se Aplica",X3738=""),IF(OR(W3738="Não se Aplica",W3738=""),0,W3738-V3738),AVERAGE(X3738-W3738,W3738-V3738)),0),0)</f>
        <v>0</v>
      </c>
      <c r="BA3738" s="209">
        <f>IF(BB3738="S",IF(AND(Q3738="1. Aceitou o programa",AH3738="Realizada"),IFERROR(IF(AG3738="",0,AG3738-R3738),0),0),0)</f>
        <v>0</v>
      </c>
      <c r="BB3738" s="209" t="str">
        <f>_xlfn.XLOOKUP(U3738,'Lista Suspensa'!$AA$20:$AA$23,'Lista Suspensa'!$AB$20:$AB$23,"N/A")</f>
        <v>S</v>
      </c>
    </row>
    <row r="3739" spans="1:54" ht="12" customHeight="1">
      <c r="A3739" s="151" t="s">
        <v>121</v>
      </c>
      <c r="B3739" s="152">
        <v>45292</v>
      </c>
      <c r="C3739" s="153" t="s">
        <v>122</v>
      </c>
      <c r="D3739" s="153" t="s">
        <v>342</v>
      </c>
      <c r="E3739" s="244">
        <v>84703659</v>
      </c>
      <c r="F3739" s="144" t="s">
        <v>6829</v>
      </c>
      <c r="G3739" s="230"/>
      <c r="H3739" s="154">
        <v>33736</v>
      </c>
      <c r="I3739" s="153">
        <v>34</v>
      </c>
      <c r="J3739" s="148" t="s">
        <v>70</v>
      </c>
      <c r="K3739" s="153"/>
      <c r="L3739" s="153"/>
      <c r="M3739" s="153"/>
      <c r="N3739" s="153"/>
      <c r="O3739" s="155" t="s">
        <v>6830</v>
      </c>
      <c r="P3739" s="156" t="s">
        <v>60</v>
      </c>
      <c r="Q3739" s="157" t="s">
        <v>6294</v>
      </c>
      <c r="R3739" s="158">
        <v>45859</v>
      </c>
      <c r="S3739" s="159">
        <v>46052</v>
      </c>
      <c r="T3739" s="159" t="s">
        <v>62</v>
      </c>
      <c r="U3739" s="159" t="s">
        <v>6152</v>
      </c>
      <c r="V3739" s="154">
        <v>45859</v>
      </c>
      <c r="W3739" s="154"/>
      <c r="X3739" s="154"/>
      <c r="Y3739" s="160"/>
      <c r="Z3739" s="160"/>
      <c r="AA3739" s="153">
        <v>105</v>
      </c>
      <c r="AB3739" s="153">
        <v>1.68</v>
      </c>
      <c r="AC3739" s="182">
        <f t="shared" si="118"/>
        <v>37.202380952380956</v>
      </c>
      <c r="AD3739" s="153" t="str">
        <f t="shared" si="119"/>
        <v>OBESIDADE II</v>
      </c>
      <c r="AE3739" s="207" t="s">
        <v>135</v>
      </c>
      <c r="AF3739" s="153" t="s">
        <v>130</v>
      </c>
      <c r="AG3739" s="159"/>
      <c r="AH3739" s="153"/>
      <c r="AI3739" s="161"/>
      <c r="AJ3739" s="153"/>
      <c r="AK3739" s="153"/>
      <c r="AL3739" s="207"/>
      <c r="AM3739" s="207"/>
      <c r="AN3739" s="207"/>
      <c r="AO3739" s="207"/>
      <c r="AP3739" s="147" t="s">
        <v>54</v>
      </c>
      <c r="AQ3739" s="147"/>
      <c r="AR3739" s="147"/>
      <c r="AS3739" s="209" t="s">
        <v>68</v>
      </c>
      <c r="AT3739" s="223" t="str">
        <f>MONTH(B3739)&amp;"/"&amp;YEAR(B3739)</f>
        <v>1/2024</v>
      </c>
      <c r="AU3739" s="223">
        <f>WEEKNUM(B3739)-WEEKNUM(EOMONTH(B3739,-1)+1)+1</f>
        <v>1</v>
      </c>
      <c r="AV3739" s="209" t="str">
        <f>MONTH(R3739)&amp;"/"&amp;YEAR(R3739)</f>
        <v>7/2025</v>
      </c>
      <c r="AW3739" s="209">
        <f>WEEKNUM(R3739)-WEEKNUM(EOMONTH(R3739,-1)+1)+1</f>
        <v>4</v>
      </c>
      <c r="AX3739" s="209">
        <f>IF(BB3739="S",IF(Q3739="1. Aceitou o programa",R3739-B3739,0),0)</f>
        <v>0</v>
      </c>
      <c r="AY3739" s="209">
        <f>IF(BB3739="S",IF(AND(S3739&lt;&gt;"",R3739&lt;&gt;""),S3739-R3739,0),0)</f>
        <v>193</v>
      </c>
      <c r="AZ3739" s="209">
        <f>IF(BB3739="S",IF(Q3739="1. Aceitou o programa",IF(OR(X3739="Não se Aplica",X3739=""),IF(OR(W3739="Não se Aplica",W3739=""),0,W3739-V3739),AVERAGE(X3739-W3739,W3739-V3739)),0),0)</f>
        <v>0</v>
      </c>
      <c r="BA3739" s="209">
        <f>IF(BB3739="S",IF(AND(Q3739="1. Aceitou o programa",AH3739="Realizada"),IFERROR(IF(AG3739="",0,AG3739-R3739),0),0),0)</f>
        <v>0</v>
      </c>
      <c r="BB3739" s="209" t="str">
        <f>_xlfn.XLOOKUP(U3739,'Lista Suspensa'!$AA$20:$AA$23,'Lista Suspensa'!$AB$20:$AB$23,"N/A")</f>
        <v>S</v>
      </c>
    </row>
    <row r="3740" spans="1:54" ht="12" customHeight="1">
      <c r="A3740" s="151" t="s">
        <v>121</v>
      </c>
      <c r="B3740" s="152">
        <v>45292</v>
      </c>
      <c r="C3740" s="153" t="s">
        <v>122</v>
      </c>
      <c r="D3740" s="153" t="s">
        <v>56</v>
      </c>
      <c r="E3740" s="244">
        <v>89850175</v>
      </c>
      <c r="F3740" s="144" t="s">
        <v>6831</v>
      </c>
      <c r="G3740" s="230"/>
      <c r="H3740" s="154">
        <v>30347</v>
      </c>
      <c r="I3740" s="153">
        <v>43</v>
      </c>
      <c r="J3740" s="148" t="s">
        <v>58</v>
      </c>
      <c r="K3740" s="153" t="s">
        <v>59</v>
      </c>
      <c r="L3740" s="153"/>
      <c r="M3740" s="153"/>
      <c r="N3740" s="153"/>
      <c r="O3740" s="155" t="s">
        <v>6832</v>
      </c>
      <c r="P3740" s="156" t="s">
        <v>60</v>
      </c>
      <c r="Q3740" s="157" t="s">
        <v>6294</v>
      </c>
      <c r="R3740" s="158">
        <v>45839</v>
      </c>
      <c r="S3740" s="159">
        <v>46052</v>
      </c>
      <c r="T3740" s="159" t="s">
        <v>62</v>
      </c>
      <c r="U3740" s="159" t="s">
        <v>6152</v>
      </c>
      <c r="V3740" s="154">
        <v>45839</v>
      </c>
      <c r="W3740" s="154"/>
      <c r="X3740" s="154"/>
      <c r="Y3740" s="160"/>
      <c r="Z3740" s="160"/>
      <c r="AA3740" s="153">
        <v>140</v>
      </c>
      <c r="AB3740" s="153">
        <v>1.8</v>
      </c>
      <c r="AC3740" s="182">
        <f t="shared" si="118"/>
        <v>43.209876543209873</v>
      </c>
      <c r="AD3740" s="153" t="str">
        <f t="shared" si="119"/>
        <v>OBESIDADE III</v>
      </c>
      <c r="AE3740" s="207" t="s">
        <v>135</v>
      </c>
      <c r="AF3740" s="153" t="s">
        <v>130</v>
      </c>
      <c r="AG3740" s="159"/>
      <c r="AH3740" s="153"/>
      <c r="AI3740" s="161"/>
      <c r="AJ3740" s="153"/>
      <c r="AK3740" s="153"/>
      <c r="AL3740" s="207"/>
      <c r="AM3740" s="207"/>
      <c r="AN3740" s="207"/>
      <c r="AO3740" s="207"/>
      <c r="AP3740" s="147" t="s">
        <v>54</v>
      </c>
      <c r="AQ3740" s="147"/>
      <c r="AR3740" s="147"/>
      <c r="AS3740" s="209" t="s">
        <v>68</v>
      </c>
      <c r="AT3740" s="223" t="str">
        <f>MONTH(B3740)&amp;"/"&amp;YEAR(B3740)</f>
        <v>1/2024</v>
      </c>
      <c r="AU3740" s="223">
        <f>WEEKNUM(B3740)-WEEKNUM(EOMONTH(B3740,-1)+1)+1</f>
        <v>1</v>
      </c>
      <c r="AV3740" s="209" t="str">
        <f>MONTH(R3740)&amp;"/"&amp;YEAR(R3740)</f>
        <v>7/2025</v>
      </c>
      <c r="AW3740" s="209">
        <f>WEEKNUM(R3740)-WEEKNUM(EOMONTH(R3740,-1)+1)+1</f>
        <v>1</v>
      </c>
      <c r="AX3740" s="209">
        <f>IF(BB3740="S",IF(Q3740="1. Aceitou o programa",R3740-B3740,0),0)</f>
        <v>0</v>
      </c>
      <c r="AY3740" s="209">
        <f>IF(BB3740="S",IF(AND(S3740&lt;&gt;"",R3740&lt;&gt;""),S3740-R3740,0),0)</f>
        <v>213</v>
      </c>
      <c r="AZ3740" s="209">
        <f>IF(BB3740="S",IF(Q3740="1. Aceitou o programa",IF(OR(X3740="Não se Aplica",X3740=""),IF(OR(W3740="Não se Aplica",W3740=""),0,W3740-V3740),AVERAGE(X3740-W3740,W3740-V3740)),0),0)</f>
        <v>0</v>
      </c>
      <c r="BA3740" s="209">
        <f>IF(BB3740="S",IF(AND(Q3740="1. Aceitou o programa",AH3740="Realizada"),IFERROR(IF(AG3740="",0,AG3740-R3740),0),0),0)</f>
        <v>0</v>
      </c>
      <c r="BB3740" s="209" t="str">
        <f>_xlfn.XLOOKUP(U3740,'Lista Suspensa'!$AA$20:$AA$23,'Lista Suspensa'!$AB$20:$AB$23,"N/A")</f>
        <v>S</v>
      </c>
    </row>
    <row r="3741" spans="1:54" ht="12" customHeight="1">
      <c r="A3741" s="151" t="s">
        <v>121</v>
      </c>
      <c r="B3741" s="152">
        <v>45292</v>
      </c>
      <c r="C3741" s="153" t="s">
        <v>122</v>
      </c>
      <c r="D3741" s="153" t="s">
        <v>56</v>
      </c>
      <c r="E3741" s="244">
        <v>73573649</v>
      </c>
      <c r="F3741" s="144" t="s">
        <v>6833</v>
      </c>
      <c r="G3741" s="230"/>
      <c r="H3741" s="154">
        <v>26587</v>
      </c>
      <c r="I3741" s="153">
        <v>53</v>
      </c>
      <c r="J3741" s="148" t="s">
        <v>70</v>
      </c>
      <c r="K3741" s="153"/>
      <c r="L3741" s="153"/>
      <c r="M3741" s="153"/>
      <c r="N3741" s="153"/>
      <c r="O3741" s="155" t="s">
        <v>6834</v>
      </c>
      <c r="P3741" s="156" t="s">
        <v>60</v>
      </c>
      <c r="Q3741" s="157" t="s">
        <v>6294</v>
      </c>
      <c r="R3741" s="158">
        <v>45833</v>
      </c>
      <c r="S3741" s="159">
        <v>46052</v>
      </c>
      <c r="T3741" s="159" t="s">
        <v>62</v>
      </c>
      <c r="U3741" s="159" t="s">
        <v>6152</v>
      </c>
      <c r="V3741" s="154">
        <v>45833</v>
      </c>
      <c r="W3741" s="154"/>
      <c r="X3741" s="154"/>
      <c r="Y3741" s="160"/>
      <c r="Z3741" s="160"/>
      <c r="AA3741" s="153">
        <v>114</v>
      </c>
      <c r="AB3741" s="153">
        <v>1.68</v>
      </c>
      <c r="AC3741" s="182">
        <f t="shared" si="118"/>
        <v>40.391156462585037</v>
      </c>
      <c r="AD3741" s="153" t="str">
        <f t="shared" si="119"/>
        <v>OBESIDADE III</v>
      </c>
      <c r="AE3741" s="207" t="s">
        <v>135</v>
      </c>
      <c r="AF3741" s="153" t="s">
        <v>130</v>
      </c>
      <c r="AG3741" s="159"/>
      <c r="AH3741" s="153"/>
      <c r="AI3741" s="161"/>
      <c r="AJ3741" s="153"/>
      <c r="AK3741" s="153"/>
      <c r="AL3741" s="207"/>
      <c r="AM3741" s="207"/>
      <c r="AN3741" s="207"/>
      <c r="AO3741" s="207"/>
      <c r="AP3741" s="147" t="s">
        <v>54</v>
      </c>
      <c r="AQ3741" s="147"/>
      <c r="AR3741" s="147"/>
      <c r="AS3741" s="209" t="s">
        <v>68</v>
      </c>
      <c r="AT3741" s="223" t="str">
        <f>MONTH(B3741)&amp;"/"&amp;YEAR(B3741)</f>
        <v>1/2024</v>
      </c>
      <c r="AU3741" s="223">
        <f>WEEKNUM(B3741)-WEEKNUM(EOMONTH(B3741,-1)+1)+1</f>
        <v>1</v>
      </c>
      <c r="AV3741" s="209" t="str">
        <f>MONTH(R3741)&amp;"/"&amp;YEAR(R3741)</f>
        <v>6/2025</v>
      </c>
      <c r="AW3741" s="209">
        <f>WEEKNUM(R3741)-WEEKNUM(EOMONTH(R3741,-1)+1)+1</f>
        <v>4</v>
      </c>
      <c r="AX3741" s="209">
        <f>IF(BB3741="S",IF(Q3741="1. Aceitou o programa",R3741-B3741,0),0)</f>
        <v>0</v>
      </c>
      <c r="AY3741" s="209">
        <f>IF(BB3741="S",IF(AND(S3741&lt;&gt;"",R3741&lt;&gt;""),S3741-R3741,0),0)</f>
        <v>219</v>
      </c>
      <c r="AZ3741" s="209">
        <f>IF(BB3741="S",IF(Q3741="1. Aceitou o programa",IF(OR(X3741="Não se Aplica",X3741=""),IF(OR(W3741="Não se Aplica",W3741=""),0,W3741-V3741),AVERAGE(X3741-W3741,W3741-V3741)),0),0)</f>
        <v>0</v>
      </c>
      <c r="BA3741" s="209">
        <f>IF(BB3741="S",IF(AND(Q3741="1. Aceitou o programa",AH3741="Realizada"),IFERROR(IF(AG3741="",0,AG3741-R3741),0),0),0)</f>
        <v>0</v>
      </c>
      <c r="BB3741" s="209" t="str">
        <f>_xlfn.XLOOKUP(U3741,'Lista Suspensa'!$AA$20:$AA$23,'Lista Suspensa'!$AB$20:$AB$23,"N/A")</f>
        <v>S</v>
      </c>
    </row>
    <row r="3742" spans="1:54" ht="12" customHeight="1">
      <c r="A3742" s="151" t="s">
        <v>121</v>
      </c>
      <c r="B3742" s="152">
        <v>45292</v>
      </c>
      <c r="C3742" s="153" t="s">
        <v>122</v>
      </c>
      <c r="D3742" s="153" t="s">
        <v>171</v>
      </c>
      <c r="E3742" s="244">
        <v>93796518</v>
      </c>
      <c r="F3742" s="144" t="s">
        <v>6835</v>
      </c>
      <c r="G3742" s="230"/>
      <c r="H3742" s="154">
        <v>30158</v>
      </c>
      <c r="I3742" s="153">
        <v>43</v>
      </c>
      <c r="J3742" s="148" t="s">
        <v>70</v>
      </c>
      <c r="K3742" s="153" t="s">
        <v>101</v>
      </c>
      <c r="L3742" s="153"/>
      <c r="M3742" s="153"/>
      <c r="N3742" s="153"/>
      <c r="O3742" s="155">
        <v>21971335261</v>
      </c>
      <c r="P3742" s="156" t="s">
        <v>60</v>
      </c>
      <c r="Q3742" s="157" t="s">
        <v>6294</v>
      </c>
      <c r="R3742" s="158">
        <v>45818</v>
      </c>
      <c r="S3742" s="159">
        <v>46052</v>
      </c>
      <c r="T3742" s="159" t="s">
        <v>62</v>
      </c>
      <c r="U3742" s="159" t="s">
        <v>6152</v>
      </c>
      <c r="V3742" s="154">
        <v>45818</v>
      </c>
      <c r="W3742" s="154"/>
      <c r="X3742" s="154"/>
      <c r="Y3742" s="160"/>
      <c r="Z3742" s="160"/>
      <c r="AA3742" s="153">
        <v>132</v>
      </c>
      <c r="AB3742" s="153">
        <v>1.65</v>
      </c>
      <c r="AC3742" s="182">
        <f t="shared" si="118"/>
        <v>48.484848484848492</v>
      </c>
      <c r="AD3742" s="153" t="str">
        <f t="shared" si="119"/>
        <v>OBESIDADE III</v>
      </c>
      <c r="AE3742" s="207"/>
      <c r="AF3742" s="153"/>
      <c r="AG3742" s="159"/>
      <c r="AH3742" s="153"/>
      <c r="AI3742" s="161"/>
      <c r="AJ3742" s="153"/>
      <c r="AK3742" s="153"/>
      <c r="AL3742" s="207"/>
      <c r="AM3742" s="207"/>
      <c r="AN3742" s="207"/>
      <c r="AO3742" s="207"/>
      <c r="AP3742" s="147" t="s">
        <v>54</v>
      </c>
      <c r="AQ3742" s="147"/>
      <c r="AR3742" s="147"/>
      <c r="AS3742" s="209" t="s">
        <v>68</v>
      </c>
      <c r="AT3742" s="223" t="str">
        <f>MONTH(B3742)&amp;"/"&amp;YEAR(B3742)</f>
        <v>1/2024</v>
      </c>
      <c r="AU3742" s="223">
        <f>WEEKNUM(B3742)-WEEKNUM(EOMONTH(B3742,-1)+1)+1</f>
        <v>1</v>
      </c>
      <c r="AV3742" s="209" t="str">
        <f>MONTH(R3742)&amp;"/"&amp;YEAR(R3742)</f>
        <v>6/2025</v>
      </c>
      <c r="AW3742" s="209">
        <f>WEEKNUM(R3742)-WEEKNUM(EOMONTH(R3742,-1)+1)+1</f>
        <v>2</v>
      </c>
      <c r="AX3742" s="209">
        <f>IF(BB3742="S",IF(Q3742="1. Aceitou o programa",R3742-B3742,0),0)</f>
        <v>0</v>
      </c>
      <c r="AY3742" s="209">
        <f>IF(BB3742="S",IF(AND(S3742&lt;&gt;"",R3742&lt;&gt;""),S3742-R3742,0),0)</f>
        <v>234</v>
      </c>
      <c r="AZ3742" s="209">
        <f>IF(BB3742="S",IF(Q3742="1. Aceitou o programa",IF(OR(X3742="Não se Aplica",X3742=""),IF(OR(W3742="Não se Aplica",W3742=""),0,W3742-V3742),AVERAGE(X3742-W3742,W3742-V3742)),0),0)</f>
        <v>0</v>
      </c>
      <c r="BA3742" s="209">
        <f>IF(BB3742="S",IF(AND(Q3742="1. Aceitou o programa",AH3742="Realizada"),IFERROR(IF(AG3742="",0,AG3742-R3742),0),0),0)</f>
        <v>0</v>
      </c>
      <c r="BB3742" s="209" t="str">
        <f>_xlfn.XLOOKUP(U3742,'Lista Suspensa'!$AA$20:$AA$23,'Lista Suspensa'!$AB$20:$AB$23,"N/A")</f>
        <v>S</v>
      </c>
    </row>
    <row r="3743" spans="1:54" ht="12" customHeight="1">
      <c r="A3743" s="151" t="s">
        <v>121</v>
      </c>
      <c r="B3743" s="152">
        <v>45292</v>
      </c>
      <c r="C3743" s="153" t="s">
        <v>122</v>
      </c>
      <c r="D3743" s="153" t="s">
        <v>6836</v>
      </c>
      <c r="E3743" s="244">
        <v>93358200</v>
      </c>
      <c r="F3743" s="144" t="s">
        <v>6837</v>
      </c>
      <c r="G3743" s="230"/>
      <c r="H3743" s="154">
        <v>31563</v>
      </c>
      <c r="I3743" s="153">
        <v>39</v>
      </c>
      <c r="J3743" s="148" t="s">
        <v>70</v>
      </c>
      <c r="K3743" s="153" t="s">
        <v>101</v>
      </c>
      <c r="L3743" s="153"/>
      <c r="M3743" s="153"/>
      <c r="N3743" s="153"/>
      <c r="O3743" s="155">
        <v>21994176431</v>
      </c>
      <c r="P3743" s="156" t="s">
        <v>60</v>
      </c>
      <c r="Q3743" s="157" t="s">
        <v>6294</v>
      </c>
      <c r="R3743" s="158">
        <v>45818</v>
      </c>
      <c r="S3743" s="159">
        <v>45958</v>
      </c>
      <c r="T3743" s="159" t="s">
        <v>62</v>
      </c>
      <c r="U3743" s="159" t="s">
        <v>6152</v>
      </c>
      <c r="V3743" s="154">
        <v>45818</v>
      </c>
      <c r="W3743" s="154"/>
      <c r="X3743" s="154"/>
      <c r="Y3743" s="160" t="s">
        <v>142</v>
      </c>
      <c r="Z3743" s="160"/>
      <c r="AA3743" s="153">
        <v>100.5</v>
      </c>
      <c r="AB3743" s="153">
        <v>1.65</v>
      </c>
      <c r="AC3743" s="182">
        <f t="shared" si="118"/>
        <v>36.914600550964188</v>
      </c>
      <c r="AD3743" s="153" t="str">
        <f t="shared" si="119"/>
        <v>OBESIDADE II</v>
      </c>
      <c r="AE3743" s="207"/>
      <c r="AF3743" s="153"/>
      <c r="AG3743" s="159"/>
      <c r="AH3743" s="153"/>
      <c r="AI3743" s="161"/>
      <c r="AJ3743" s="153"/>
      <c r="AK3743" s="153"/>
      <c r="AL3743" s="207"/>
      <c r="AM3743" s="207"/>
      <c r="AN3743" s="207"/>
      <c r="AO3743" s="207"/>
      <c r="AP3743" s="147" t="s">
        <v>54</v>
      </c>
      <c r="AQ3743" s="147"/>
      <c r="AR3743" s="147"/>
      <c r="AS3743" s="209" t="s">
        <v>68</v>
      </c>
      <c r="AT3743" s="223" t="str">
        <f>MONTH(B3743)&amp;"/"&amp;YEAR(B3743)</f>
        <v>1/2024</v>
      </c>
      <c r="AU3743" s="223">
        <f>WEEKNUM(B3743)-WEEKNUM(EOMONTH(B3743,-1)+1)+1</f>
        <v>1</v>
      </c>
      <c r="AV3743" s="209" t="str">
        <f>MONTH(R3743)&amp;"/"&amp;YEAR(R3743)</f>
        <v>6/2025</v>
      </c>
      <c r="AW3743" s="209">
        <f>WEEKNUM(R3743)-WEEKNUM(EOMONTH(R3743,-1)+1)+1</f>
        <v>2</v>
      </c>
      <c r="AX3743" s="209">
        <f>IF(BB3743="S",IF(Q3743="1. Aceitou o programa",R3743-B3743,0),0)</f>
        <v>0</v>
      </c>
      <c r="AY3743" s="209">
        <f>IF(BB3743="S",IF(AND(S3743&lt;&gt;"",R3743&lt;&gt;""),S3743-R3743,0),0)</f>
        <v>140</v>
      </c>
      <c r="AZ3743" s="209">
        <f>IF(BB3743="S",IF(Q3743="1. Aceitou o programa",IF(OR(X3743="Não se Aplica",X3743=""),IF(OR(W3743="Não se Aplica",W3743=""),0,W3743-V3743),AVERAGE(X3743-W3743,W3743-V3743)),0),0)</f>
        <v>0</v>
      </c>
      <c r="BA3743" s="209">
        <f>IF(BB3743="S",IF(AND(Q3743="1. Aceitou o programa",AH3743="Realizada"),IFERROR(IF(AG3743="",0,AG3743-R3743),0),0),0)</f>
        <v>0</v>
      </c>
      <c r="BB3743" s="209" t="str">
        <f>_xlfn.XLOOKUP(U3743,'Lista Suspensa'!$AA$20:$AA$23,'Lista Suspensa'!$AB$20:$AB$23,"N/A")</f>
        <v>S</v>
      </c>
    </row>
    <row r="3744" spans="1:54" ht="12" customHeight="1">
      <c r="A3744" s="151" t="s">
        <v>121</v>
      </c>
      <c r="B3744" s="152">
        <v>45292</v>
      </c>
      <c r="C3744" s="153" t="s">
        <v>122</v>
      </c>
      <c r="D3744" s="153" t="s">
        <v>56</v>
      </c>
      <c r="E3744" s="244">
        <v>89201569</v>
      </c>
      <c r="F3744" s="144" t="s">
        <v>6838</v>
      </c>
      <c r="G3744" s="230"/>
      <c r="H3744" s="154">
        <v>34171</v>
      </c>
      <c r="I3744" s="153">
        <v>32</v>
      </c>
      <c r="J3744" s="148" t="s">
        <v>70</v>
      </c>
      <c r="K3744" s="153"/>
      <c r="L3744" s="153"/>
      <c r="M3744" s="153"/>
      <c r="N3744" s="153"/>
      <c r="O3744" s="155" t="s">
        <v>6839</v>
      </c>
      <c r="P3744" s="156" t="s">
        <v>60</v>
      </c>
      <c r="Q3744" s="157" t="s">
        <v>6294</v>
      </c>
      <c r="R3744" s="158">
        <v>45797</v>
      </c>
      <c r="S3744" s="159">
        <v>46052</v>
      </c>
      <c r="T3744" s="159" t="s">
        <v>62</v>
      </c>
      <c r="U3744" s="159" t="s">
        <v>6152</v>
      </c>
      <c r="V3744" s="154">
        <v>45797</v>
      </c>
      <c r="W3744" s="154"/>
      <c r="X3744" s="154"/>
      <c r="Y3744" s="160"/>
      <c r="Z3744" s="160"/>
      <c r="AA3744" s="153">
        <v>80</v>
      </c>
      <c r="AB3744" s="153">
        <v>1.6</v>
      </c>
      <c r="AC3744" s="182">
        <f t="shared" si="118"/>
        <v>31.249999999999993</v>
      </c>
      <c r="AD3744" s="153" t="str">
        <f t="shared" si="119"/>
        <v>OBESIDADE I</v>
      </c>
      <c r="AE3744" s="207" t="s">
        <v>135</v>
      </c>
      <c r="AF3744" s="153" t="s">
        <v>130</v>
      </c>
      <c r="AG3744" s="159"/>
      <c r="AH3744" s="153"/>
      <c r="AI3744" s="161"/>
      <c r="AJ3744" s="153"/>
      <c r="AK3744" s="153"/>
      <c r="AL3744" s="207"/>
      <c r="AM3744" s="207"/>
      <c r="AN3744" s="207"/>
      <c r="AO3744" s="207"/>
      <c r="AP3744" s="147" t="s">
        <v>54</v>
      </c>
      <c r="AQ3744" s="147"/>
      <c r="AR3744" s="147"/>
      <c r="AS3744" s="209" t="s">
        <v>68</v>
      </c>
      <c r="AT3744" s="223" t="str">
        <f>MONTH(B3744)&amp;"/"&amp;YEAR(B3744)</f>
        <v>1/2024</v>
      </c>
      <c r="AU3744" s="223">
        <f>WEEKNUM(B3744)-WEEKNUM(EOMONTH(B3744,-1)+1)+1</f>
        <v>1</v>
      </c>
      <c r="AV3744" s="209" t="str">
        <f>MONTH(R3744)&amp;"/"&amp;YEAR(R3744)</f>
        <v>5/2025</v>
      </c>
      <c r="AW3744" s="209">
        <f>WEEKNUM(R3744)-WEEKNUM(EOMONTH(R3744,-1)+1)+1</f>
        <v>4</v>
      </c>
      <c r="AX3744" s="209">
        <f>IF(BB3744="S",IF(Q3744="1. Aceitou o programa",R3744-B3744,0),0)</f>
        <v>0</v>
      </c>
      <c r="AY3744" s="209">
        <f>IF(BB3744="S",IF(AND(S3744&lt;&gt;"",R3744&lt;&gt;""),S3744-R3744,0),0)</f>
        <v>255</v>
      </c>
      <c r="AZ3744" s="209">
        <f>IF(BB3744="S",IF(Q3744="1. Aceitou o programa",IF(OR(X3744="Não se Aplica",X3744=""),IF(OR(W3744="Não se Aplica",W3744=""),0,W3744-V3744),AVERAGE(X3744-W3744,W3744-V3744)),0),0)</f>
        <v>0</v>
      </c>
      <c r="BA3744" s="209">
        <f>IF(BB3744="S",IF(AND(Q3744="1. Aceitou o programa",AH3744="Realizada"),IFERROR(IF(AG3744="",0,AG3744-R3744),0),0),0)</f>
        <v>0</v>
      </c>
      <c r="BB3744" s="209" t="str">
        <f>_xlfn.XLOOKUP(U3744,'Lista Suspensa'!$AA$20:$AA$23,'Lista Suspensa'!$AB$20:$AB$23,"N/A")</f>
        <v>S</v>
      </c>
    </row>
    <row r="3745" spans="1:54" ht="12" customHeight="1">
      <c r="A3745" s="151" t="s">
        <v>121</v>
      </c>
      <c r="B3745" s="152">
        <v>45292</v>
      </c>
      <c r="C3745" s="153" t="s">
        <v>122</v>
      </c>
      <c r="D3745" s="153" t="s">
        <v>123</v>
      </c>
      <c r="E3745" s="244">
        <v>87554256</v>
      </c>
      <c r="F3745" s="144" t="s">
        <v>6840</v>
      </c>
      <c r="G3745" s="230"/>
      <c r="H3745" s="154">
        <v>32531</v>
      </c>
      <c r="I3745" s="153">
        <v>37</v>
      </c>
      <c r="J3745" s="148" t="s">
        <v>58</v>
      </c>
      <c r="K3745" s="153"/>
      <c r="L3745" s="153"/>
      <c r="M3745" s="153"/>
      <c r="N3745" s="153"/>
      <c r="O3745" s="155">
        <v>21989309620</v>
      </c>
      <c r="P3745" s="156" t="s">
        <v>60</v>
      </c>
      <c r="Q3745" s="157" t="s">
        <v>6294</v>
      </c>
      <c r="R3745" s="158">
        <v>45772</v>
      </c>
      <c r="S3745" s="159">
        <v>45836</v>
      </c>
      <c r="T3745" s="159" t="s">
        <v>62</v>
      </c>
      <c r="U3745" s="159" t="s">
        <v>6152</v>
      </c>
      <c r="V3745" s="154">
        <v>45772</v>
      </c>
      <c r="W3745" s="154"/>
      <c r="X3745" s="154"/>
      <c r="Y3745" s="160" t="s">
        <v>142</v>
      </c>
      <c r="Z3745" s="160"/>
      <c r="AA3745" s="153"/>
      <c r="AB3745" s="153"/>
      <c r="AC3745" s="182" t="e">
        <f t="shared" si="118"/>
        <v>#DIV/0!</v>
      </c>
      <c r="AD3745" s="153" t="e">
        <f t="shared" si="119"/>
        <v>#DIV/0!</v>
      </c>
      <c r="AE3745" s="207"/>
      <c r="AF3745" s="153"/>
      <c r="AG3745" s="159"/>
      <c r="AH3745" s="153"/>
      <c r="AI3745" s="161"/>
      <c r="AJ3745" s="153"/>
      <c r="AK3745" s="153"/>
      <c r="AL3745" s="207"/>
      <c r="AM3745" s="207"/>
      <c r="AN3745" s="207"/>
      <c r="AO3745" s="207"/>
      <c r="AP3745" s="147" t="s">
        <v>54</v>
      </c>
      <c r="AQ3745" s="147"/>
      <c r="AR3745" s="147"/>
      <c r="AS3745" s="209" t="s">
        <v>68</v>
      </c>
      <c r="AT3745" s="223" t="str">
        <f>MONTH(B3745)&amp;"/"&amp;YEAR(B3745)</f>
        <v>1/2024</v>
      </c>
      <c r="AU3745" s="223">
        <f>WEEKNUM(B3745)-WEEKNUM(EOMONTH(B3745,-1)+1)+1</f>
        <v>1</v>
      </c>
      <c r="AV3745" s="209" t="str">
        <f>MONTH(R3745)&amp;"/"&amp;YEAR(R3745)</f>
        <v>4/2025</v>
      </c>
      <c r="AW3745" s="209">
        <f>WEEKNUM(R3745)-WEEKNUM(EOMONTH(R3745,-1)+1)+1</f>
        <v>4</v>
      </c>
      <c r="AX3745" s="209">
        <f>IF(BB3745="S",IF(Q3745="1. Aceitou o programa",R3745-B3745,0),0)</f>
        <v>0</v>
      </c>
      <c r="AY3745" s="209">
        <f>IF(BB3745="S",IF(AND(S3745&lt;&gt;"",R3745&lt;&gt;""),S3745-R3745,0),0)</f>
        <v>64</v>
      </c>
      <c r="AZ3745" s="209">
        <f>IF(BB3745="S",IF(Q3745="1. Aceitou o programa",IF(OR(X3745="Não se Aplica",X3745=""),IF(OR(W3745="Não se Aplica",W3745=""),0,W3745-V3745),AVERAGE(X3745-W3745,W3745-V3745)),0),0)</f>
        <v>0</v>
      </c>
      <c r="BA3745" s="209">
        <f>IF(BB3745="S",IF(AND(Q3745="1. Aceitou o programa",AH3745="Realizada"),IFERROR(IF(AG3745="",0,AG3745-R3745),0),0),0)</f>
        <v>0</v>
      </c>
      <c r="BB3745" s="209" t="str">
        <f>_xlfn.XLOOKUP(U3745,'Lista Suspensa'!$AA$20:$AA$23,'Lista Suspensa'!$AB$20:$AB$23,"N/A")</f>
        <v>S</v>
      </c>
    </row>
    <row r="3746" spans="1:54" ht="12" customHeight="1">
      <c r="A3746" s="151" t="s">
        <v>121</v>
      </c>
      <c r="B3746" s="152">
        <v>45292</v>
      </c>
      <c r="C3746" s="153" t="s">
        <v>122</v>
      </c>
      <c r="D3746" s="153" t="s">
        <v>123</v>
      </c>
      <c r="E3746" s="244">
        <v>87552704</v>
      </c>
      <c r="F3746" s="144" t="s">
        <v>6841</v>
      </c>
      <c r="G3746" s="230"/>
      <c r="H3746" s="154">
        <v>33964</v>
      </c>
      <c r="I3746" s="153">
        <v>33</v>
      </c>
      <c r="J3746" s="148" t="s">
        <v>58</v>
      </c>
      <c r="K3746" s="153"/>
      <c r="L3746" s="153"/>
      <c r="M3746" s="153"/>
      <c r="N3746" s="153"/>
      <c r="O3746" s="155">
        <v>24988473397</v>
      </c>
      <c r="P3746" s="156" t="s">
        <v>60</v>
      </c>
      <c r="Q3746" s="157" t="s">
        <v>6294</v>
      </c>
      <c r="R3746" s="158">
        <v>45772</v>
      </c>
      <c r="S3746" s="159">
        <v>45836</v>
      </c>
      <c r="T3746" s="159" t="s">
        <v>62</v>
      </c>
      <c r="U3746" s="159" t="s">
        <v>6152</v>
      </c>
      <c r="V3746" s="154">
        <v>45772</v>
      </c>
      <c r="W3746" s="154"/>
      <c r="X3746" s="154"/>
      <c r="Y3746" s="160" t="s">
        <v>142</v>
      </c>
      <c r="Z3746" s="160"/>
      <c r="AA3746" s="153"/>
      <c r="AB3746" s="153"/>
      <c r="AC3746" s="182" t="e">
        <f t="shared" si="118"/>
        <v>#DIV/0!</v>
      </c>
      <c r="AD3746" s="153" t="e">
        <f t="shared" si="119"/>
        <v>#DIV/0!</v>
      </c>
      <c r="AE3746" s="207"/>
      <c r="AF3746" s="153"/>
      <c r="AG3746" s="159"/>
      <c r="AH3746" s="153"/>
      <c r="AI3746" s="161"/>
      <c r="AJ3746" s="153"/>
      <c r="AK3746" s="153"/>
      <c r="AL3746" s="207"/>
      <c r="AM3746" s="207"/>
      <c r="AN3746" s="207"/>
      <c r="AO3746" s="207"/>
      <c r="AP3746" s="147" t="s">
        <v>54</v>
      </c>
      <c r="AQ3746" s="147"/>
      <c r="AR3746" s="147"/>
      <c r="AS3746" s="209" t="s">
        <v>68</v>
      </c>
      <c r="AT3746" s="223" t="str">
        <f>MONTH(B3746)&amp;"/"&amp;YEAR(B3746)</f>
        <v>1/2024</v>
      </c>
      <c r="AU3746" s="223">
        <f>WEEKNUM(B3746)-WEEKNUM(EOMONTH(B3746,-1)+1)+1</f>
        <v>1</v>
      </c>
      <c r="AV3746" s="209" t="str">
        <f>MONTH(R3746)&amp;"/"&amp;YEAR(R3746)</f>
        <v>4/2025</v>
      </c>
      <c r="AW3746" s="209">
        <f>WEEKNUM(R3746)-WEEKNUM(EOMONTH(R3746,-1)+1)+1</f>
        <v>4</v>
      </c>
      <c r="AX3746" s="209">
        <f>IF(BB3746="S",IF(Q3746="1. Aceitou o programa",R3746-B3746,0),0)</f>
        <v>0</v>
      </c>
      <c r="AY3746" s="209">
        <f>IF(BB3746="S",IF(AND(S3746&lt;&gt;"",R3746&lt;&gt;""),S3746-R3746,0),0)</f>
        <v>64</v>
      </c>
      <c r="AZ3746" s="209">
        <f>IF(BB3746="S",IF(Q3746="1. Aceitou o programa",IF(OR(X3746="Não se Aplica",X3746=""),IF(OR(W3746="Não se Aplica",W3746=""),0,W3746-V3746),AVERAGE(X3746-W3746,W3746-V3746)),0),0)</f>
        <v>0</v>
      </c>
      <c r="BA3746" s="209">
        <f>IF(BB3746="S",IF(AND(Q3746="1. Aceitou o programa",AH3746="Realizada"),IFERROR(IF(AG3746="",0,AG3746-R3746),0),0),0)</f>
        <v>0</v>
      </c>
      <c r="BB3746" s="209" t="str">
        <f>_xlfn.XLOOKUP(U3746,'Lista Suspensa'!$AA$20:$AA$23,'Lista Suspensa'!$AB$20:$AB$23,"N/A")</f>
        <v>S</v>
      </c>
    </row>
    <row r="3747" spans="1:54" ht="12" customHeight="1">
      <c r="A3747" s="151" t="s">
        <v>121</v>
      </c>
      <c r="B3747" s="152">
        <v>45292</v>
      </c>
      <c r="C3747" s="153" t="s">
        <v>122</v>
      </c>
      <c r="D3747" s="153" t="s">
        <v>123</v>
      </c>
      <c r="E3747" s="244">
        <v>87555763</v>
      </c>
      <c r="F3747" s="144" t="s">
        <v>6842</v>
      </c>
      <c r="G3747" s="230"/>
      <c r="H3747" s="154">
        <v>32512</v>
      </c>
      <c r="I3747" s="153">
        <v>37</v>
      </c>
      <c r="J3747" s="148" t="s">
        <v>58</v>
      </c>
      <c r="K3747" s="153"/>
      <c r="L3747" s="153"/>
      <c r="M3747" s="153"/>
      <c r="N3747" s="153"/>
      <c r="O3747" s="155" t="s">
        <v>6843</v>
      </c>
      <c r="P3747" s="156" t="s">
        <v>60</v>
      </c>
      <c r="Q3747" s="157" t="s">
        <v>6294</v>
      </c>
      <c r="R3747" s="158">
        <v>45769</v>
      </c>
      <c r="S3747" s="159">
        <v>46052</v>
      </c>
      <c r="T3747" s="159" t="s">
        <v>62</v>
      </c>
      <c r="U3747" s="159" t="s">
        <v>6152</v>
      </c>
      <c r="V3747" s="154">
        <v>45769</v>
      </c>
      <c r="W3747" s="154"/>
      <c r="X3747" s="154"/>
      <c r="Y3747" s="160" t="s">
        <v>6844</v>
      </c>
      <c r="Z3747" s="160"/>
      <c r="AA3747" s="153">
        <v>120</v>
      </c>
      <c r="AB3747" s="153">
        <v>1.92</v>
      </c>
      <c r="AC3747" s="182">
        <f t="shared" si="118"/>
        <v>32.552083333333336</v>
      </c>
      <c r="AD3747" s="153" t="str">
        <f t="shared" si="119"/>
        <v>OBESIDADE I</v>
      </c>
      <c r="AE3747" s="207" t="s">
        <v>135</v>
      </c>
      <c r="AF3747" s="153" t="s">
        <v>130</v>
      </c>
      <c r="AG3747" s="159"/>
      <c r="AH3747" s="153"/>
      <c r="AI3747" s="161"/>
      <c r="AJ3747" s="153"/>
      <c r="AK3747" s="153"/>
      <c r="AL3747" s="207"/>
      <c r="AM3747" s="207"/>
      <c r="AN3747" s="207"/>
      <c r="AO3747" s="207"/>
      <c r="AP3747" s="147" t="s">
        <v>54</v>
      </c>
      <c r="AQ3747" s="147"/>
      <c r="AR3747" s="147"/>
      <c r="AS3747" s="209" t="s">
        <v>68</v>
      </c>
      <c r="AT3747" s="223" t="str">
        <f>MONTH(B3747)&amp;"/"&amp;YEAR(B3747)</f>
        <v>1/2024</v>
      </c>
      <c r="AU3747" s="223">
        <f>WEEKNUM(B3747)-WEEKNUM(EOMONTH(B3747,-1)+1)+1</f>
        <v>1</v>
      </c>
      <c r="AV3747" s="209" t="str">
        <f>MONTH(R3747)&amp;"/"&amp;YEAR(R3747)</f>
        <v>4/2025</v>
      </c>
      <c r="AW3747" s="209">
        <f>WEEKNUM(R3747)-WEEKNUM(EOMONTH(R3747,-1)+1)+1</f>
        <v>4</v>
      </c>
      <c r="AX3747" s="209">
        <f>IF(BB3747="S",IF(Q3747="1. Aceitou o programa",R3747-B3747,0),0)</f>
        <v>0</v>
      </c>
      <c r="AY3747" s="209">
        <f>IF(BB3747="S",IF(AND(S3747&lt;&gt;"",R3747&lt;&gt;""),S3747-R3747,0),0)</f>
        <v>283</v>
      </c>
      <c r="AZ3747" s="209">
        <f>IF(BB3747="S",IF(Q3747="1. Aceitou o programa",IF(OR(X3747="Não se Aplica",X3747=""),IF(OR(W3747="Não se Aplica",W3747=""),0,W3747-V3747),AVERAGE(X3747-W3747,W3747-V3747)),0),0)</f>
        <v>0</v>
      </c>
      <c r="BA3747" s="209">
        <f>IF(BB3747="S",IF(AND(Q3747="1. Aceitou o programa",AH3747="Realizada"),IFERROR(IF(AG3747="",0,AG3747-R3747),0),0),0)</f>
        <v>0</v>
      </c>
      <c r="BB3747" s="209" t="str">
        <f>_xlfn.XLOOKUP(U3747,'Lista Suspensa'!$AA$20:$AA$23,'Lista Suspensa'!$AB$20:$AB$23,"N/A")</f>
        <v>S</v>
      </c>
    </row>
    <row r="3748" spans="1:54" ht="12" customHeight="1">
      <c r="A3748" s="151" t="s">
        <v>121</v>
      </c>
      <c r="B3748" s="152">
        <v>45292</v>
      </c>
      <c r="C3748" s="153" t="s">
        <v>122</v>
      </c>
      <c r="D3748" s="153" t="s">
        <v>123</v>
      </c>
      <c r="E3748" s="244">
        <v>87555057</v>
      </c>
      <c r="F3748" s="144" t="s">
        <v>6845</v>
      </c>
      <c r="G3748" s="230"/>
      <c r="H3748" s="154">
        <v>25428</v>
      </c>
      <c r="I3748" s="153">
        <v>56</v>
      </c>
      <c r="J3748" s="148" t="s">
        <v>58</v>
      </c>
      <c r="K3748" s="153" t="s">
        <v>101</v>
      </c>
      <c r="L3748" s="153"/>
      <c r="M3748" s="153"/>
      <c r="N3748" s="153"/>
      <c r="O3748" s="155">
        <v>21964460480</v>
      </c>
      <c r="P3748" s="156" t="s">
        <v>60</v>
      </c>
      <c r="Q3748" s="157" t="s">
        <v>6294</v>
      </c>
      <c r="R3748" s="158">
        <v>45764</v>
      </c>
      <c r="S3748" s="159">
        <v>45912</v>
      </c>
      <c r="T3748" s="159" t="s">
        <v>62</v>
      </c>
      <c r="U3748" s="159" t="s">
        <v>6152</v>
      </c>
      <c r="V3748" s="154">
        <v>45764</v>
      </c>
      <c r="W3748" s="154"/>
      <c r="X3748" s="154"/>
      <c r="Y3748" s="160" t="s">
        <v>142</v>
      </c>
      <c r="Z3748" s="160"/>
      <c r="AA3748" s="153">
        <v>111</v>
      </c>
      <c r="AB3748" s="153">
        <v>1.83</v>
      </c>
      <c r="AC3748" s="182">
        <f t="shared" si="118"/>
        <v>33.145211860610942</v>
      </c>
      <c r="AD3748" s="153" t="str">
        <f t="shared" si="119"/>
        <v>OBESIDADE I</v>
      </c>
      <c r="AE3748" s="207" t="s">
        <v>135</v>
      </c>
      <c r="AF3748" s="153" t="s">
        <v>130</v>
      </c>
      <c r="AG3748" s="159"/>
      <c r="AH3748" s="153"/>
      <c r="AI3748" s="161"/>
      <c r="AJ3748" s="153"/>
      <c r="AK3748" s="153"/>
      <c r="AL3748" s="207"/>
      <c r="AM3748" s="207"/>
      <c r="AN3748" s="207"/>
      <c r="AO3748" s="207"/>
      <c r="AP3748" s="147" t="s">
        <v>54</v>
      </c>
      <c r="AQ3748" s="147"/>
      <c r="AR3748" s="147"/>
      <c r="AS3748" s="209" t="s">
        <v>68</v>
      </c>
      <c r="AT3748" s="223" t="str">
        <f>MONTH(B3748)&amp;"/"&amp;YEAR(B3748)</f>
        <v>1/2024</v>
      </c>
      <c r="AU3748" s="223">
        <f>WEEKNUM(B3748)-WEEKNUM(EOMONTH(B3748,-1)+1)+1</f>
        <v>1</v>
      </c>
      <c r="AV3748" s="209" t="str">
        <f>MONTH(R3748)&amp;"/"&amp;YEAR(R3748)</f>
        <v>4/2025</v>
      </c>
      <c r="AW3748" s="209">
        <f>WEEKNUM(R3748)-WEEKNUM(EOMONTH(R3748,-1)+1)+1</f>
        <v>3</v>
      </c>
      <c r="AX3748" s="209">
        <f>IF(BB3748="S",IF(Q3748="1. Aceitou o programa",R3748-B3748,0),0)</f>
        <v>0</v>
      </c>
      <c r="AY3748" s="209">
        <f>IF(BB3748="S",IF(AND(S3748&lt;&gt;"",R3748&lt;&gt;""),S3748-R3748,0),0)</f>
        <v>148</v>
      </c>
      <c r="AZ3748" s="209">
        <f>IF(BB3748="S",IF(Q3748="1. Aceitou o programa",IF(OR(X3748="Não se Aplica",X3748=""),IF(OR(W3748="Não se Aplica",W3748=""),0,W3748-V3748),AVERAGE(X3748-W3748,W3748-V3748)),0),0)</f>
        <v>0</v>
      </c>
      <c r="BA3748" s="209">
        <f>IF(BB3748="S",IF(AND(Q3748="1. Aceitou o programa",AH3748="Realizada"),IFERROR(IF(AG3748="",0,AG3748-R3748),0),0),0)</f>
        <v>0</v>
      </c>
      <c r="BB3748" s="209" t="str">
        <f>_xlfn.XLOOKUP(U3748,'Lista Suspensa'!$AA$20:$AA$23,'Lista Suspensa'!$AB$20:$AB$23,"N/A")</f>
        <v>S</v>
      </c>
    </row>
    <row r="3749" spans="1:54" ht="12" customHeight="1">
      <c r="A3749" s="151" t="s">
        <v>121</v>
      </c>
      <c r="B3749" s="152">
        <v>45292</v>
      </c>
      <c r="C3749" s="153" t="s">
        <v>122</v>
      </c>
      <c r="D3749" s="153" t="s">
        <v>123</v>
      </c>
      <c r="E3749" s="244">
        <v>87556361</v>
      </c>
      <c r="F3749" s="144" t="s">
        <v>6846</v>
      </c>
      <c r="G3749" s="230"/>
      <c r="H3749" s="154">
        <v>28507</v>
      </c>
      <c r="I3749" s="153">
        <v>48</v>
      </c>
      <c r="J3749" s="148" t="s">
        <v>58</v>
      </c>
      <c r="K3749" s="153" t="s">
        <v>101</v>
      </c>
      <c r="L3749" s="153"/>
      <c r="M3749" s="153"/>
      <c r="N3749" s="153"/>
      <c r="O3749" s="155">
        <v>2133395620</v>
      </c>
      <c r="P3749" s="156" t="s">
        <v>60</v>
      </c>
      <c r="Q3749" s="157" t="s">
        <v>6294</v>
      </c>
      <c r="R3749" s="158">
        <v>45764</v>
      </c>
      <c r="S3749" s="159">
        <v>45836</v>
      </c>
      <c r="T3749" s="159" t="s">
        <v>62</v>
      </c>
      <c r="U3749" s="159" t="s">
        <v>6152</v>
      </c>
      <c r="V3749" s="154">
        <v>45764</v>
      </c>
      <c r="W3749" s="154"/>
      <c r="X3749" s="154"/>
      <c r="Y3749" s="160" t="s">
        <v>142</v>
      </c>
      <c r="Z3749" s="160"/>
      <c r="AA3749" s="153"/>
      <c r="AB3749" s="153"/>
      <c r="AC3749" s="182" t="e">
        <f t="shared" si="118"/>
        <v>#DIV/0!</v>
      </c>
      <c r="AD3749" s="153" t="e">
        <f t="shared" si="119"/>
        <v>#DIV/0!</v>
      </c>
      <c r="AE3749" s="207"/>
      <c r="AF3749" s="153"/>
      <c r="AG3749" s="159"/>
      <c r="AH3749" s="153"/>
      <c r="AI3749" s="161"/>
      <c r="AJ3749" s="153"/>
      <c r="AK3749" s="153"/>
      <c r="AL3749" s="207"/>
      <c r="AM3749" s="207"/>
      <c r="AN3749" s="207"/>
      <c r="AO3749" s="207"/>
      <c r="AP3749" s="147" t="s">
        <v>54</v>
      </c>
      <c r="AQ3749" s="147"/>
      <c r="AR3749" s="147"/>
      <c r="AS3749" s="209" t="s">
        <v>68</v>
      </c>
      <c r="AT3749" s="223" t="str">
        <f>MONTH(B3749)&amp;"/"&amp;YEAR(B3749)</f>
        <v>1/2024</v>
      </c>
      <c r="AU3749" s="223">
        <f>WEEKNUM(B3749)-WEEKNUM(EOMONTH(B3749,-1)+1)+1</f>
        <v>1</v>
      </c>
      <c r="AV3749" s="209" t="str">
        <f>MONTH(R3749)&amp;"/"&amp;YEAR(R3749)</f>
        <v>4/2025</v>
      </c>
      <c r="AW3749" s="209">
        <f>WEEKNUM(R3749)-WEEKNUM(EOMONTH(R3749,-1)+1)+1</f>
        <v>3</v>
      </c>
      <c r="AX3749" s="209">
        <f>IF(BB3749="S",IF(Q3749="1. Aceitou o programa",R3749-B3749,0),0)</f>
        <v>0</v>
      </c>
      <c r="AY3749" s="209">
        <f>IF(BB3749="S",IF(AND(S3749&lt;&gt;"",R3749&lt;&gt;""),S3749-R3749,0),0)</f>
        <v>72</v>
      </c>
      <c r="AZ3749" s="209">
        <f>IF(BB3749="S",IF(Q3749="1. Aceitou o programa",IF(OR(X3749="Não se Aplica",X3749=""),IF(OR(W3749="Não se Aplica",W3749=""),0,W3749-V3749),AVERAGE(X3749-W3749,W3749-V3749)),0),0)</f>
        <v>0</v>
      </c>
      <c r="BA3749" s="209">
        <f>IF(BB3749="S",IF(AND(Q3749="1. Aceitou o programa",AH3749="Realizada"),IFERROR(IF(AG3749="",0,AG3749-R3749),0),0),0)</f>
        <v>0</v>
      </c>
      <c r="BB3749" s="209" t="str">
        <f>_xlfn.XLOOKUP(U3749,'Lista Suspensa'!$AA$20:$AA$23,'Lista Suspensa'!$AB$20:$AB$23,"N/A")</f>
        <v>S</v>
      </c>
    </row>
    <row r="3750" spans="1:54" ht="12" customHeight="1">
      <c r="A3750" s="151" t="s">
        <v>121</v>
      </c>
      <c r="B3750" s="152">
        <v>45292</v>
      </c>
      <c r="C3750" s="153" t="s">
        <v>122</v>
      </c>
      <c r="D3750" s="153" t="s">
        <v>123</v>
      </c>
      <c r="E3750" s="244">
        <v>87554957</v>
      </c>
      <c r="F3750" s="144" t="s">
        <v>6847</v>
      </c>
      <c r="G3750" s="230"/>
      <c r="H3750" s="154">
        <v>28866</v>
      </c>
      <c r="I3750" s="153">
        <v>47</v>
      </c>
      <c r="J3750" s="148" t="s">
        <v>70</v>
      </c>
      <c r="K3750" s="153" t="s">
        <v>101</v>
      </c>
      <c r="L3750" s="153"/>
      <c r="M3750" s="153"/>
      <c r="N3750" s="153"/>
      <c r="O3750" s="155">
        <v>24999883158</v>
      </c>
      <c r="P3750" s="156" t="s">
        <v>60</v>
      </c>
      <c r="Q3750" s="157" t="s">
        <v>6294</v>
      </c>
      <c r="R3750" s="158">
        <v>45764</v>
      </c>
      <c r="S3750" s="159">
        <v>46052</v>
      </c>
      <c r="T3750" s="159" t="s">
        <v>62</v>
      </c>
      <c r="U3750" s="159" t="s">
        <v>6152</v>
      </c>
      <c r="V3750" s="154">
        <v>45764</v>
      </c>
      <c r="W3750" s="154"/>
      <c r="X3750" s="154"/>
      <c r="Y3750" s="160"/>
      <c r="Z3750" s="160"/>
      <c r="AA3750" s="153">
        <v>109</v>
      </c>
      <c r="AB3750" s="153">
        <v>1.78</v>
      </c>
      <c r="AC3750" s="182">
        <f t="shared" si="118"/>
        <v>34.402221941674028</v>
      </c>
      <c r="AD3750" s="153" t="str">
        <f t="shared" si="119"/>
        <v>OBESIDADE I</v>
      </c>
      <c r="AE3750" s="207" t="s">
        <v>135</v>
      </c>
      <c r="AF3750" s="153" t="s">
        <v>130</v>
      </c>
      <c r="AG3750" s="159"/>
      <c r="AH3750" s="153"/>
      <c r="AI3750" s="161"/>
      <c r="AJ3750" s="153"/>
      <c r="AK3750" s="153"/>
      <c r="AL3750" s="207"/>
      <c r="AM3750" s="207"/>
      <c r="AN3750" s="207"/>
      <c r="AO3750" s="207"/>
      <c r="AP3750" s="147" t="s">
        <v>54</v>
      </c>
      <c r="AQ3750" s="147"/>
      <c r="AR3750" s="147"/>
      <c r="AS3750" s="209" t="s">
        <v>68</v>
      </c>
      <c r="AT3750" s="223" t="str">
        <f>MONTH(B3750)&amp;"/"&amp;YEAR(B3750)</f>
        <v>1/2024</v>
      </c>
      <c r="AU3750" s="223">
        <f>WEEKNUM(B3750)-WEEKNUM(EOMONTH(B3750,-1)+1)+1</f>
        <v>1</v>
      </c>
      <c r="AV3750" s="209" t="str">
        <f>MONTH(R3750)&amp;"/"&amp;YEAR(R3750)</f>
        <v>4/2025</v>
      </c>
      <c r="AW3750" s="209">
        <f>WEEKNUM(R3750)-WEEKNUM(EOMONTH(R3750,-1)+1)+1</f>
        <v>3</v>
      </c>
      <c r="AX3750" s="209">
        <f>IF(BB3750="S",IF(Q3750="1. Aceitou o programa",R3750-B3750,0),0)</f>
        <v>0</v>
      </c>
      <c r="AY3750" s="209">
        <f>IF(BB3750="S",IF(AND(S3750&lt;&gt;"",R3750&lt;&gt;""),S3750-R3750,0),0)</f>
        <v>288</v>
      </c>
      <c r="AZ3750" s="209">
        <f>IF(BB3750="S",IF(Q3750="1. Aceitou o programa",IF(OR(X3750="Não se Aplica",X3750=""),IF(OR(W3750="Não se Aplica",W3750=""),0,W3750-V3750),AVERAGE(X3750-W3750,W3750-V3750)),0),0)</f>
        <v>0</v>
      </c>
      <c r="BA3750" s="209">
        <f>IF(BB3750="S",IF(AND(Q3750="1. Aceitou o programa",AH3750="Realizada"),IFERROR(IF(AG3750="",0,AG3750-R3750),0),0),0)</f>
        <v>0</v>
      </c>
      <c r="BB3750" s="209" t="str">
        <f>_xlfn.XLOOKUP(U3750,'Lista Suspensa'!$AA$20:$AA$23,'Lista Suspensa'!$AB$20:$AB$23,"N/A")</f>
        <v>S</v>
      </c>
    </row>
    <row r="3751" spans="1:54" ht="12" customHeight="1">
      <c r="A3751" s="151" t="s">
        <v>121</v>
      </c>
      <c r="B3751" s="152">
        <v>45292</v>
      </c>
      <c r="C3751" s="153" t="s">
        <v>122</v>
      </c>
      <c r="D3751" s="153" t="s">
        <v>123</v>
      </c>
      <c r="E3751" s="244">
        <v>87553522</v>
      </c>
      <c r="F3751" s="144" t="s">
        <v>6848</v>
      </c>
      <c r="G3751" s="230"/>
      <c r="H3751" s="154">
        <v>30602</v>
      </c>
      <c r="I3751" s="153">
        <v>42</v>
      </c>
      <c r="J3751" s="148" t="s">
        <v>58</v>
      </c>
      <c r="K3751" s="153"/>
      <c r="L3751" s="153"/>
      <c r="M3751" s="153"/>
      <c r="N3751" s="153"/>
      <c r="O3751" s="155">
        <v>21964091906</v>
      </c>
      <c r="P3751" s="156" t="s">
        <v>60</v>
      </c>
      <c r="Q3751" s="157" t="s">
        <v>6294</v>
      </c>
      <c r="R3751" s="158">
        <v>45764</v>
      </c>
      <c r="S3751" s="159">
        <v>45836</v>
      </c>
      <c r="T3751" s="159" t="s">
        <v>62</v>
      </c>
      <c r="U3751" s="159" t="s">
        <v>6152</v>
      </c>
      <c r="V3751" s="154">
        <v>45764</v>
      </c>
      <c r="W3751" s="154"/>
      <c r="X3751" s="154"/>
      <c r="Y3751" s="160" t="s">
        <v>142</v>
      </c>
      <c r="Z3751" s="160"/>
      <c r="AA3751" s="153"/>
      <c r="AB3751" s="153"/>
      <c r="AC3751" s="182" t="e">
        <f t="shared" si="118"/>
        <v>#DIV/0!</v>
      </c>
      <c r="AD3751" s="153" t="e">
        <f t="shared" si="119"/>
        <v>#DIV/0!</v>
      </c>
      <c r="AE3751" s="207"/>
      <c r="AF3751" s="153"/>
      <c r="AG3751" s="159"/>
      <c r="AH3751" s="153"/>
      <c r="AI3751" s="161"/>
      <c r="AJ3751" s="153"/>
      <c r="AK3751" s="153"/>
      <c r="AL3751" s="207"/>
      <c r="AM3751" s="207"/>
      <c r="AN3751" s="207"/>
      <c r="AO3751" s="207"/>
      <c r="AP3751" s="147" t="s">
        <v>54</v>
      </c>
      <c r="AQ3751" s="147"/>
      <c r="AR3751" s="147"/>
      <c r="AS3751" s="209" t="s">
        <v>68</v>
      </c>
      <c r="AT3751" s="223" t="str">
        <f>MONTH(B3751)&amp;"/"&amp;YEAR(B3751)</f>
        <v>1/2024</v>
      </c>
      <c r="AU3751" s="223">
        <f>WEEKNUM(B3751)-WEEKNUM(EOMONTH(B3751,-1)+1)+1</f>
        <v>1</v>
      </c>
      <c r="AV3751" s="209" t="str">
        <f>MONTH(R3751)&amp;"/"&amp;YEAR(R3751)</f>
        <v>4/2025</v>
      </c>
      <c r="AW3751" s="209">
        <f>WEEKNUM(R3751)-WEEKNUM(EOMONTH(R3751,-1)+1)+1</f>
        <v>3</v>
      </c>
      <c r="AX3751" s="209">
        <f>IF(BB3751="S",IF(Q3751="1. Aceitou o programa",R3751-B3751,0),0)</f>
        <v>0</v>
      </c>
      <c r="AY3751" s="209">
        <f>IF(BB3751="S",IF(AND(S3751&lt;&gt;"",R3751&lt;&gt;""),S3751-R3751,0),0)</f>
        <v>72</v>
      </c>
      <c r="AZ3751" s="209">
        <f>IF(BB3751="S",IF(Q3751="1. Aceitou o programa",IF(OR(X3751="Não se Aplica",X3751=""),IF(OR(W3751="Não se Aplica",W3751=""),0,W3751-V3751),AVERAGE(X3751-W3751,W3751-V3751)),0),0)</f>
        <v>0</v>
      </c>
      <c r="BA3751" s="209">
        <f>IF(BB3751="S",IF(AND(Q3751="1. Aceitou o programa",AH3751="Realizada"),IFERROR(IF(AG3751="",0,AG3751-R3751),0),0),0)</f>
        <v>0</v>
      </c>
      <c r="BB3751" s="209" t="str">
        <f>_xlfn.XLOOKUP(U3751,'Lista Suspensa'!$AA$20:$AA$23,'Lista Suspensa'!$AB$20:$AB$23,"N/A")</f>
        <v>S</v>
      </c>
    </row>
    <row r="3752" spans="1:54" ht="12" customHeight="1">
      <c r="A3752" s="151" t="s">
        <v>121</v>
      </c>
      <c r="B3752" s="152">
        <v>45292</v>
      </c>
      <c r="C3752" s="153" t="s">
        <v>122</v>
      </c>
      <c r="D3752" s="153" t="s">
        <v>123</v>
      </c>
      <c r="E3752" s="244">
        <v>87627991</v>
      </c>
      <c r="F3752" s="144" t="s">
        <v>6849</v>
      </c>
      <c r="G3752" s="230"/>
      <c r="H3752" s="154">
        <v>30823</v>
      </c>
      <c r="I3752" s="153">
        <v>41</v>
      </c>
      <c r="J3752" s="148" t="s">
        <v>58</v>
      </c>
      <c r="K3752" s="153"/>
      <c r="L3752" s="153"/>
      <c r="M3752" s="153"/>
      <c r="N3752" s="153"/>
      <c r="O3752" s="155">
        <v>24998386999</v>
      </c>
      <c r="P3752" s="156" t="s">
        <v>60</v>
      </c>
      <c r="Q3752" s="157" t="s">
        <v>6294</v>
      </c>
      <c r="R3752" s="158">
        <v>45764</v>
      </c>
      <c r="S3752" s="159">
        <v>45836</v>
      </c>
      <c r="T3752" s="159" t="s">
        <v>62</v>
      </c>
      <c r="U3752" s="159" t="s">
        <v>6152</v>
      </c>
      <c r="V3752" s="154">
        <v>45764</v>
      </c>
      <c r="W3752" s="154"/>
      <c r="X3752" s="154"/>
      <c r="Y3752" s="160" t="s">
        <v>142</v>
      </c>
      <c r="Z3752" s="160"/>
      <c r="AA3752" s="153"/>
      <c r="AB3752" s="153"/>
      <c r="AC3752" s="182" t="e">
        <f t="shared" si="118"/>
        <v>#DIV/0!</v>
      </c>
      <c r="AD3752" s="153" t="e">
        <f t="shared" si="119"/>
        <v>#DIV/0!</v>
      </c>
      <c r="AE3752" s="207"/>
      <c r="AF3752" s="153"/>
      <c r="AG3752" s="159"/>
      <c r="AH3752" s="153"/>
      <c r="AI3752" s="161"/>
      <c r="AJ3752" s="153"/>
      <c r="AK3752" s="153"/>
      <c r="AL3752" s="207"/>
      <c r="AM3752" s="207"/>
      <c r="AN3752" s="207"/>
      <c r="AO3752" s="207"/>
      <c r="AP3752" s="147" t="s">
        <v>54</v>
      </c>
      <c r="AQ3752" s="147"/>
      <c r="AR3752" s="147"/>
      <c r="AS3752" s="209" t="s">
        <v>68</v>
      </c>
      <c r="AT3752" s="223" t="str">
        <f>MONTH(B3752)&amp;"/"&amp;YEAR(B3752)</f>
        <v>1/2024</v>
      </c>
      <c r="AU3752" s="223">
        <f>WEEKNUM(B3752)-WEEKNUM(EOMONTH(B3752,-1)+1)+1</f>
        <v>1</v>
      </c>
      <c r="AV3752" s="209" t="str">
        <f>MONTH(R3752)&amp;"/"&amp;YEAR(R3752)</f>
        <v>4/2025</v>
      </c>
      <c r="AW3752" s="209">
        <f>WEEKNUM(R3752)-WEEKNUM(EOMONTH(R3752,-1)+1)+1</f>
        <v>3</v>
      </c>
      <c r="AX3752" s="209">
        <f>IF(BB3752="S",IF(Q3752="1. Aceitou o programa",R3752-B3752,0),0)</f>
        <v>0</v>
      </c>
      <c r="AY3752" s="209">
        <f>IF(BB3752="S",IF(AND(S3752&lt;&gt;"",R3752&lt;&gt;""),S3752-R3752,0),0)</f>
        <v>72</v>
      </c>
      <c r="AZ3752" s="209">
        <f>IF(BB3752="S",IF(Q3752="1. Aceitou o programa",IF(OR(X3752="Não se Aplica",X3752=""),IF(OR(W3752="Não se Aplica",W3752=""),0,W3752-V3752),AVERAGE(X3752-W3752,W3752-V3752)),0),0)</f>
        <v>0</v>
      </c>
      <c r="BA3752" s="209">
        <f>IF(BB3752="S",IF(AND(Q3752="1. Aceitou o programa",AH3752="Realizada"),IFERROR(IF(AG3752="",0,AG3752-R3752),0),0),0)</f>
        <v>0</v>
      </c>
      <c r="BB3752" s="209" t="str">
        <f>_xlfn.XLOOKUP(U3752,'Lista Suspensa'!$AA$20:$AA$23,'Lista Suspensa'!$AB$20:$AB$23,"N/A")</f>
        <v>S</v>
      </c>
    </row>
    <row r="3753" spans="1:54" ht="12" customHeight="1">
      <c r="A3753" s="151" t="s">
        <v>121</v>
      </c>
      <c r="B3753" s="152">
        <v>45292</v>
      </c>
      <c r="C3753" s="153" t="s">
        <v>122</v>
      </c>
      <c r="D3753" s="153" t="s">
        <v>123</v>
      </c>
      <c r="E3753" s="244">
        <v>87553560</v>
      </c>
      <c r="F3753" s="144" t="s">
        <v>6850</v>
      </c>
      <c r="G3753" s="230"/>
      <c r="H3753" s="154">
        <v>32401</v>
      </c>
      <c r="I3753" s="153">
        <v>37</v>
      </c>
      <c r="J3753" s="148" t="s">
        <v>58</v>
      </c>
      <c r="K3753" s="153"/>
      <c r="L3753" s="153"/>
      <c r="M3753" s="153"/>
      <c r="N3753" s="153"/>
      <c r="O3753" s="155">
        <v>21991678333</v>
      </c>
      <c r="P3753" s="156" t="s">
        <v>60</v>
      </c>
      <c r="Q3753" s="157" t="s">
        <v>6294</v>
      </c>
      <c r="R3753" s="158">
        <v>45764</v>
      </c>
      <c r="S3753" s="159">
        <v>45897</v>
      </c>
      <c r="T3753" s="159" t="s">
        <v>62</v>
      </c>
      <c r="U3753" s="159" t="s">
        <v>6152</v>
      </c>
      <c r="V3753" s="154">
        <v>45764</v>
      </c>
      <c r="W3753" s="154"/>
      <c r="X3753" s="154"/>
      <c r="Y3753" s="160" t="s">
        <v>142</v>
      </c>
      <c r="Z3753" s="160"/>
      <c r="AA3753" s="153">
        <v>120</v>
      </c>
      <c r="AB3753" s="153">
        <v>1.88</v>
      </c>
      <c r="AC3753" s="182">
        <f t="shared" si="118"/>
        <v>33.952014486192851</v>
      </c>
      <c r="AD3753" s="153" t="str">
        <f t="shared" si="119"/>
        <v>OBESIDADE I</v>
      </c>
      <c r="AE3753" s="207" t="s">
        <v>135</v>
      </c>
      <c r="AF3753" s="153" t="s">
        <v>130</v>
      </c>
      <c r="AG3753" s="159"/>
      <c r="AH3753" s="153"/>
      <c r="AI3753" s="161"/>
      <c r="AJ3753" s="153"/>
      <c r="AK3753" s="153"/>
      <c r="AL3753" s="207"/>
      <c r="AM3753" s="207"/>
      <c r="AN3753" s="207"/>
      <c r="AO3753" s="207"/>
      <c r="AP3753" s="147" t="s">
        <v>54</v>
      </c>
      <c r="AQ3753" s="147"/>
      <c r="AR3753" s="147"/>
      <c r="AS3753" s="209" t="s">
        <v>68</v>
      </c>
      <c r="AT3753" s="223" t="str">
        <f>MONTH(B3753)&amp;"/"&amp;YEAR(B3753)</f>
        <v>1/2024</v>
      </c>
      <c r="AU3753" s="223">
        <f>WEEKNUM(B3753)-WEEKNUM(EOMONTH(B3753,-1)+1)+1</f>
        <v>1</v>
      </c>
      <c r="AV3753" s="209" t="str">
        <f>MONTH(R3753)&amp;"/"&amp;YEAR(R3753)</f>
        <v>4/2025</v>
      </c>
      <c r="AW3753" s="209">
        <f>WEEKNUM(R3753)-WEEKNUM(EOMONTH(R3753,-1)+1)+1</f>
        <v>3</v>
      </c>
      <c r="AX3753" s="209">
        <f>IF(BB3753="S",IF(Q3753="1. Aceitou o programa",R3753-B3753,0),0)</f>
        <v>0</v>
      </c>
      <c r="AY3753" s="209">
        <f>IF(BB3753="S",IF(AND(S3753&lt;&gt;"",R3753&lt;&gt;""),S3753-R3753,0),0)</f>
        <v>133</v>
      </c>
      <c r="AZ3753" s="209">
        <f>IF(BB3753="S",IF(Q3753="1. Aceitou o programa",IF(OR(X3753="Não se Aplica",X3753=""),IF(OR(W3753="Não se Aplica",W3753=""),0,W3753-V3753),AVERAGE(X3753-W3753,W3753-V3753)),0),0)</f>
        <v>0</v>
      </c>
      <c r="BA3753" s="209">
        <f>IF(BB3753="S",IF(AND(Q3753="1. Aceitou o programa",AH3753="Realizada"),IFERROR(IF(AG3753="",0,AG3753-R3753),0),0),0)</f>
        <v>0</v>
      </c>
      <c r="BB3753" s="209" t="str">
        <f>_xlfn.XLOOKUP(U3753,'Lista Suspensa'!$AA$20:$AA$23,'Lista Suspensa'!$AB$20:$AB$23,"N/A")</f>
        <v>S</v>
      </c>
    </row>
    <row r="3754" spans="1:54" ht="12" customHeight="1">
      <c r="A3754" s="151" t="s">
        <v>121</v>
      </c>
      <c r="B3754" s="152">
        <v>45292</v>
      </c>
      <c r="C3754" s="153" t="s">
        <v>122</v>
      </c>
      <c r="D3754" s="153" t="s">
        <v>123</v>
      </c>
      <c r="E3754" s="244">
        <v>87555495</v>
      </c>
      <c r="F3754" s="144" t="s">
        <v>6851</v>
      </c>
      <c r="G3754" s="230"/>
      <c r="H3754" s="154">
        <v>32469</v>
      </c>
      <c r="I3754" s="153">
        <v>37</v>
      </c>
      <c r="J3754" s="148" t="s">
        <v>58</v>
      </c>
      <c r="K3754" s="153"/>
      <c r="L3754" s="153"/>
      <c r="M3754" s="153"/>
      <c r="N3754" s="153"/>
      <c r="O3754" s="155">
        <v>21964949744</v>
      </c>
      <c r="P3754" s="156" t="s">
        <v>60</v>
      </c>
      <c r="Q3754" s="157" t="s">
        <v>6294</v>
      </c>
      <c r="R3754" s="158">
        <v>45764</v>
      </c>
      <c r="S3754" s="159">
        <v>45912</v>
      </c>
      <c r="T3754" s="159" t="s">
        <v>62</v>
      </c>
      <c r="U3754" s="159" t="s">
        <v>6152</v>
      </c>
      <c r="V3754" s="154">
        <v>45764</v>
      </c>
      <c r="W3754" s="154"/>
      <c r="X3754" s="154"/>
      <c r="Y3754" s="160" t="s">
        <v>142</v>
      </c>
      <c r="Z3754" s="160"/>
      <c r="AA3754" s="153">
        <v>121</v>
      </c>
      <c r="AB3754" s="153">
        <v>1.86</v>
      </c>
      <c r="AC3754" s="182">
        <f t="shared" si="118"/>
        <v>34.975141634871079</v>
      </c>
      <c r="AD3754" s="153" t="str">
        <f t="shared" si="119"/>
        <v>OBESIDADE II</v>
      </c>
      <c r="AE3754" s="207" t="s">
        <v>135</v>
      </c>
      <c r="AF3754" s="153" t="s">
        <v>130</v>
      </c>
      <c r="AG3754" s="159"/>
      <c r="AH3754" s="153"/>
      <c r="AI3754" s="161"/>
      <c r="AJ3754" s="153"/>
      <c r="AK3754" s="153"/>
      <c r="AL3754" s="207"/>
      <c r="AM3754" s="207"/>
      <c r="AN3754" s="207"/>
      <c r="AO3754" s="207"/>
      <c r="AP3754" s="147" t="s">
        <v>54</v>
      </c>
      <c r="AQ3754" s="147"/>
      <c r="AR3754" s="147"/>
      <c r="AS3754" s="209" t="s">
        <v>68</v>
      </c>
      <c r="AT3754" s="223" t="str">
        <f>MONTH(B3754)&amp;"/"&amp;YEAR(B3754)</f>
        <v>1/2024</v>
      </c>
      <c r="AU3754" s="223">
        <f>WEEKNUM(B3754)-WEEKNUM(EOMONTH(B3754,-1)+1)+1</f>
        <v>1</v>
      </c>
      <c r="AV3754" s="209" t="str">
        <f>MONTH(R3754)&amp;"/"&amp;YEAR(R3754)</f>
        <v>4/2025</v>
      </c>
      <c r="AW3754" s="209">
        <f>WEEKNUM(R3754)-WEEKNUM(EOMONTH(R3754,-1)+1)+1</f>
        <v>3</v>
      </c>
      <c r="AX3754" s="209">
        <f>IF(BB3754="S",IF(Q3754="1. Aceitou o programa",R3754-B3754,0),0)</f>
        <v>0</v>
      </c>
      <c r="AY3754" s="209">
        <f>IF(BB3754="S",IF(AND(S3754&lt;&gt;"",R3754&lt;&gt;""),S3754-R3754,0),0)</f>
        <v>148</v>
      </c>
      <c r="AZ3754" s="209">
        <f>IF(BB3754="S",IF(Q3754="1. Aceitou o programa",IF(OR(X3754="Não se Aplica",X3754=""),IF(OR(W3754="Não se Aplica",W3754=""),0,W3754-V3754),AVERAGE(X3754-W3754,W3754-V3754)),0),0)</f>
        <v>0</v>
      </c>
      <c r="BA3754" s="209">
        <f>IF(BB3754="S",IF(AND(Q3754="1. Aceitou o programa",AH3754="Realizada"),IFERROR(IF(AG3754="",0,AG3754-R3754),0),0),0)</f>
        <v>0</v>
      </c>
      <c r="BB3754" s="209" t="str">
        <f>_xlfn.XLOOKUP(U3754,'Lista Suspensa'!$AA$20:$AA$23,'Lista Suspensa'!$AB$20:$AB$23,"N/A")</f>
        <v>S</v>
      </c>
    </row>
    <row r="3755" spans="1:54" ht="12" customHeight="1">
      <c r="A3755" s="151" t="s">
        <v>121</v>
      </c>
      <c r="B3755" s="152">
        <v>45292</v>
      </c>
      <c r="C3755" s="153" t="s">
        <v>122</v>
      </c>
      <c r="D3755" s="153" t="s">
        <v>123</v>
      </c>
      <c r="E3755" s="244">
        <v>87556637</v>
      </c>
      <c r="F3755" s="144" t="s">
        <v>6852</v>
      </c>
      <c r="G3755" s="230"/>
      <c r="H3755" s="154">
        <v>28991</v>
      </c>
      <c r="I3755" s="153">
        <v>47</v>
      </c>
      <c r="J3755" s="148" t="s">
        <v>58</v>
      </c>
      <c r="K3755" s="153" t="s">
        <v>101</v>
      </c>
      <c r="L3755" s="153"/>
      <c r="M3755" s="153"/>
      <c r="N3755" s="153"/>
      <c r="O3755" s="155">
        <v>21969711779</v>
      </c>
      <c r="P3755" s="156" t="s">
        <v>60</v>
      </c>
      <c r="Q3755" s="157" t="s">
        <v>6294</v>
      </c>
      <c r="R3755" s="158">
        <v>45762</v>
      </c>
      <c r="S3755" s="159">
        <v>46052</v>
      </c>
      <c r="T3755" s="159" t="s">
        <v>62</v>
      </c>
      <c r="U3755" s="159" t="s">
        <v>6152</v>
      </c>
      <c r="V3755" s="154">
        <v>45762</v>
      </c>
      <c r="W3755" s="154"/>
      <c r="X3755" s="154"/>
      <c r="Y3755" s="160"/>
      <c r="Z3755" s="160"/>
      <c r="AA3755" s="153">
        <v>118</v>
      </c>
      <c r="AB3755" s="153">
        <v>1.78</v>
      </c>
      <c r="AC3755" s="182">
        <f t="shared" si="118"/>
        <v>37.242772377225094</v>
      </c>
      <c r="AD3755" s="153" t="str">
        <f t="shared" si="119"/>
        <v>OBESIDADE II</v>
      </c>
      <c r="AE3755" s="207" t="s">
        <v>135</v>
      </c>
      <c r="AF3755" s="153" t="s">
        <v>130</v>
      </c>
      <c r="AG3755" s="159"/>
      <c r="AH3755" s="153"/>
      <c r="AI3755" s="161"/>
      <c r="AJ3755" s="153"/>
      <c r="AK3755" s="153"/>
      <c r="AL3755" s="207"/>
      <c r="AM3755" s="207"/>
      <c r="AN3755" s="207"/>
      <c r="AO3755" s="207"/>
      <c r="AP3755" s="147" t="s">
        <v>54</v>
      </c>
      <c r="AQ3755" s="147"/>
      <c r="AR3755" s="147"/>
      <c r="AS3755" s="209" t="s">
        <v>68</v>
      </c>
      <c r="AT3755" s="223" t="str">
        <f>MONTH(B3755)&amp;"/"&amp;YEAR(B3755)</f>
        <v>1/2024</v>
      </c>
      <c r="AU3755" s="223">
        <f>WEEKNUM(B3755)-WEEKNUM(EOMONTH(B3755,-1)+1)+1</f>
        <v>1</v>
      </c>
      <c r="AV3755" s="209" t="str">
        <f>MONTH(R3755)&amp;"/"&amp;YEAR(R3755)</f>
        <v>4/2025</v>
      </c>
      <c r="AW3755" s="209">
        <f>WEEKNUM(R3755)-WEEKNUM(EOMONTH(R3755,-1)+1)+1</f>
        <v>3</v>
      </c>
      <c r="AX3755" s="209">
        <f>IF(BB3755="S",IF(Q3755="1. Aceitou o programa",R3755-B3755,0),0)</f>
        <v>0</v>
      </c>
      <c r="AY3755" s="209">
        <f>IF(BB3755="S",IF(AND(S3755&lt;&gt;"",R3755&lt;&gt;""),S3755-R3755,0),0)</f>
        <v>290</v>
      </c>
      <c r="AZ3755" s="209">
        <f>IF(BB3755="S",IF(Q3755="1. Aceitou o programa",IF(OR(X3755="Não se Aplica",X3755=""),IF(OR(W3755="Não se Aplica",W3755=""),0,W3755-V3755),AVERAGE(X3755-W3755,W3755-V3755)),0),0)</f>
        <v>0</v>
      </c>
      <c r="BA3755" s="209">
        <f>IF(BB3755="S",IF(AND(Q3755="1. Aceitou o programa",AH3755="Realizada"),IFERROR(IF(AG3755="",0,AG3755-R3755),0),0),0)</f>
        <v>0</v>
      </c>
      <c r="BB3755" s="209" t="str">
        <f>_xlfn.XLOOKUP(U3755,'Lista Suspensa'!$AA$20:$AA$23,'Lista Suspensa'!$AB$20:$AB$23,"N/A")</f>
        <v>S</v>
      </c>
    </row>
    <row r="3756" spans="1:54" ht="12" customHeight="1">
      <c r="A3756" s="151" t="s">
        <v>121</v>
      </c>
      <c r="B3756" s="152">
        <v>45292</v>
      </c>
      <c r="C3756" s="153" t="s">
        <v>122</v>
      </c>
      <c r="D3756" s="153" t="s">
        <v>123</v>
      </c>
      <c r="E3756" s="244">
        <v>87554753</v>
      </c>
      <c r="F3756" s="144" t="s">
        <v>6853</v>
      </c>
      <c r="G3756" s="230"/>
      <c r="H3756" s="154">
        <v>30956</v>
      </c>
      <c r="I3756" s="153">
        <v>41</v>
      </c>
      <c r="J3756" s="148" t="s">
        <v>58</v>
      </c>
      <c r="K3756" s="153"/>
      <c r="L3756" s="153"/>
      <c r="M3756" s="153"/>
      <c r="N3756" s="153"/>
      <c r="O3756" s="155">
        <v>24981339916</v>
      </c>
      <c r="P3756" s="156" t="s">
        <v>60</v>
      </c>
      <c r="Q3756" s="157" t="s">
        <v>6294</v>
      </c>
      <c r="R3756" s="158">
        <v>45762</v>
      </c>
      <c r="S3756" s="159">
        <v>46052</v>
      </c>
      <c r="T3756" s="159" t="s">
        <v>62</v>
      </c>
      <c r="U3756" s="159" t="s">
        <v>6152</v>
      </c>
      <c r="V3756" s="154">
        <v>45762</v>
      </c>
      <c r="W3756" s="154"/>
      <c r="X3756" s="154"/>
      <c r="Y3756" s="160"/>
      <c r="Z3756" s="160"/>
      <c r="AA3756" s="153">
        <v>112</v>
      </c>
      <c r="AB3756" s="153">
        <v>1.81</v>
      </c>
      <c r="AC3756" s="182">
        <f t="shared" si="118"/>
        <v>34.186990629101679</v>
      </c>
      <c r="AD3756" s="153" t="str">
        <f t="shared" si="119"/>
        <v>OBESIDADE I</v>
      </c>
      <c r="AE3756" s="207" t="s">
        <v>135</v>
      </c>
      <c r="AF3756" s="153" t="s">
        <v>130</v>
      </c>
      <c r="AG3756" s="159"/>
      <c r="AH3756" s="153"/>
      <c r="AI3756" s="161"/>
      <c r="AJ3756" s="153"/>
      <c r="AK3756" s="153"/>
      <c r="AL3756" s="207"/>
      <c r="AM3756" s="207"/>
      <c r="AN3756" s="207"/>
      <c r="AO3756" s="207"/>
      <c r="AP3756" s="147" t="s">
        <v>54</v>
      </c>
      <c r="AQ3756" s="147"/>
      <c r="AR3756" s="147"/>
      <c r="AS3756" s="209" t="s">
        <v>68</v>
      </c>
      <c r="AT3756" s="223" t="str">
        <f>MONTH(B3756)&amp;"/"&amp;YEAR(B3756)</f>
        <v>1/2024</v>
      </c>
      <c r="AU3756" s="223">
        <f>WEEKNUM(B3756)-WEEKNUM(EOMONTH(B3756,-1)+1)+1</f>
        <v>1</v>
      </c>
      <c r="AV3756" s="209" t="str">
        <f>MONTH(R3756)&amp;"/"&amp;YEAR(R3756)</f>
        <v>4/2025</v>
      </c>
      <c r="AW3756" s="209">
        <f>WEEKNUM(R3756)-WEEKNUM(EOMONTH(R3756,-1)+1)+1</f>
        <v>3</v>
      </c>
      <c r="AX3756" s="209">
        <f>IF(BB3756="S",IF(Q3756="1. Aceitou o programa",R3756-B3756,0),0)</f>
        <v>0</v>
      </c>
      <c r="AY3756" s="209">
        <f>IF(BB3756="S",IF(AND(S3756&lt;&gt;"",R3756&lt;&gt;""),S3756-R3756,0),0)</f>
        <v>290</v>
      </c>
      <c r="AZ3756" s="209">
        <f>IF(BB3756="S",IF(Q3756="1. Aceitou o programa",IF(OR(X3756="Não se Aplica",X3756=""),IF(OR(W3756="Não se Aplica",W3756=""),0,W3756-V3756),AVERAGE(X3756-W3756,W3756-V3756)),0),0)</f>
        <v>0</v>
      </c>
      <c r="BA3756" s="209">
        <f>IF(BB3756="S",IF(AND(Q3756="1. Aceitou o programa",AH3756="Realizada"),IFERROR(IF(AG3756="",0,AG3756-R3756),0),0),0)</f>
        <v>0</v>
      </c>
      <c r="BB3756" s="209" t="str">
        <f>_xlfn.XLOOKUP(U3756,'Lista Suspensa'!$AA$20:$AA$23,'Lista Suspensa'!$AB$20:$AB$23,"N/A")</f>
        <v>S</v>
      </c>
    </row>
    <row r="3757" spans="1:54" ht="12" customHeight="1">
      <c r="A3757" s="151" t="s">
        <v>121</v>
      </c>
      <c r="B3757" s="152">
        <v>45292</v>
      </c>
      <c r="C3757" s="153" t="s">
        <v>122</v>
      </c>
      <c r="D3757" s="153" t="s">
        <v>123</v>
      </c>
      <c r="E3757" s="244">
        <v>87553158</v>
      </c>
      <c r="F3757" s="144" t="s">
        <v>6854</v>
      </c>
      <c r="G3757" s="230"/>
      <c r="H3757" s="154">
        <v>30287</v>
      </c>
      <c r="I3757" s="153">
        <v>43</v>
      </c>
      <c r="J3757" s="148" t="s">
        <v>58</v>
      </c>
      <c r="K3757" s="153"/>
      <c r="L3757" s="153"/>
      <c r="M3757" s="153"/>
      <c r="N3757" s="153"/>
      <c r="O3757" s="155">
        <v>21988595327</v>
      </c>
      <c r="P3757" s="156" t="s">
        <v>60</v>
      </c>
      <c r="Q3757" s="157" t="s">
        <v>6294</v>
      </c>
      <c r="R3757" s="158">
        <v>45751</v>
      </c>
      <c r="S3757" s="159">
        <v>46052</v>
      </c>
      <c r="T3757" s="159" t="s">
        <v>62</v>
      </c>
      <c r="U3757" s="159" t="s">
        <v>6152</v>
      </c>
      <c r="V3757" s="154">
        <v>45751</v>
      </c>
      <c r="W3757" s="154"/>
      <c r="X3757" s="154"/>
      <c r="Y3757" s="160"/>
      <c r="Z3757" s="160"/>
      <c r="AA3757" s="153">
        <v>130</v>
      </c>
      <c r="AB3757" s="153">
        <v>1.82</v>
      </c>
      <c r="AC3757" s="182">
        <f t="shared" si="118"/>
        <v>39.246467817896388</v>
      </c>
      <c r="AD3757" s="153" t="str">
        <f t="shared" si="119"/>
        <v>OBESIDADE II</v>
      </c>
      <c r="AE3757" s="207" t="s">
        <v>135</v>
      </c>
      <c r="AF3757" s="153" t="s">
        <v>130</v>
      </c>
      <c r="AG3757" s="159"/>
      <c r="AH3757" s="153"/>
      <c r="AI3757" s="161"/>
      <c r="AJ3757" s="153"/>
      <c r="AK3757" s="153"/>
      <c r="AL3757" s="207"/>
      <c r="AM3757" s="207"/>
      <c r="AN3757" s="207"/>
      <c r="AO3757" s="207"/>
      <c r="AP3757" s="147" t="s">
        <v>54</v>
      </c>
      <c r="AQ3757" s="147"/>
      <c r="AR3757" s="147"/>
      <c r="AS3757" s="209" t="s">
        <v>68</v>
      </c>
      <c r="AT3757" s="223" t="str">
        <f>MONTH(B3757)&amp;"/"&amp;YEAR(B3757)</f>
        <v>1/2024</v>
      </c>
      <c r="AU3757" s="223">
        <f>WEEKNUM(B3757)-WEEKNUM(EOMONTH(B3757,-1)+1)+1</f>
        <v>1</v>
      </c>
      <c r="AV3757" s="209" t="str">
        <f>MONTH(R3757)&amp;"/"&amp;YEAR(R3757)</f>
        <v>4/2025</v>
      </c>
      <c r="AW3757" s="209">
        <f>WEEKNUM(R3757)-WEEKNUM(EOMONTH(R3757,-1)+1)+1</f>
        <v>1</v>
      </c>
      <c r="AX3757" s="209">
        <f>IF(BB3757="S",IF(Q3757="1. Aceitou o programa",R3757-B3757,0),0)</f>
        <v>0</v>
      </c>
      <c r="AY3757" s="209">
        <f>IF(BB3757="S",IF(AND(S3757&lt;&gt;"",R3757&lt;&gt;""),S3757-R3757,0),0)</f>
        <v>301</v>
      </c>
      <c r="AZ3757" s="209">
        <f>IF(BB3757="S",IF(Q3757="1. Aceitou o programa",IF(OR(X3757="Não se Aplica",X3757=""),IF(OR(W3757="Não se Aplica",W3757=""),0,W3757-V3757),AVERAGE(X3757-W3757,W3757-V3757)),0),0)</f>
        <v>0</v>
      </c>
      <c r="BA3757" s="209">
        <f>IF(BB3757="S",IF(AND(Q3757="1. Aceitou o programa",AH3757="Realizada"),IFERROR(IF(AG3757="",0,AG3757-R3757),0),0),0)</f>
        <v>0</v>
      </c>
      <c r="BB3757" s="209" t="str">
        <f>_xlfn.XLOOKUP(U3757,'Lista Suspensa'!$AA$20:$AA$23,'Lista Suspensa'!$AB$20:$AB$23,"N/A")</f>
        <v>S</v>
      </c>
    </row>
    <row r="3758" spans="1:54" ht="12" customHeight="1">
      <c r="A3758" s="151" t="s">
        <v>121</v>
      </c>
      <c r="B3758" s="152">
        <v>45292</v>
      </c>
      <c r="C3758" s="153" t="s">
        <v>122</v>
      </c>
      <c r="D3758" s="153" t="s">
        <v>123</v>
      </c>
      <c r="E3758" s="244">
        <v>87555043</v>
      </c>
      <c r="F3758" s="144" t="s">
        <v>6855</v>
      </c>
      <c r="G3758" s="230"/>
      <c r="H3758" s="154">
        <v>30448</v>
      </c>
      <c r="I3758" s="153">
        <v>43</v>
      </c>
      <c r="J3758" s="148" t="s">
        <v>58</v>
      </c>
      <c r="K3758" s="153"/>
      <c r="L3758" s="153"/>
      <c r="M3758" s="153"/>
      <c r="N3758" s="153"/>
      <c r="O3758" s="155">
        <v>21969887947</v>
      </c>
      <c r="P3758" s="156" t="s">
        <v>60</v>
      </c>
      <c r="Q3758" s="157" t="s">
        <v>6294</v>
      </c>
      <c r="R3758" s="158">
        <v>45750</v>
      </c>
      <c r="S3758" s="159">
        <v>46052</v>
      </c>
      <c r="T3758" s="159" t="s">
        <v>62</v>
      </c>
      <c r="U3758" s="159" t="s">
        <v>6152</v>
      </c>
      <c r="V3758" s="154">
        <v>45750</v>
      </c>
      <c r="W3758" s="154"/>
      <c r="X3758" s="154"/>
      <c r="Y3758" s="160"/>
      <c r="Z3758" s="160" t="s">
        <v>128</v>
      </c>
      <c r="AA3758" s="153">
        <v>112</v>
      </c>
      <c r="AB3758" s="153">
        <v>1.75</v>
      </c>
      <c r="AC3758" s="182">
        <f t="shared" si="118"/>
        <v>36.571428571428569</v>
      </c>
      <c r="AD3758" s="153" t="str">
        <f t="shared" si="119"/>
        <v>OBESIDADE II</v>
      </c>
      <c r="AE3758" s="207" t="s">
        <v>135</v>
      </c>
      <c r="AF3758" s="153" t="s">
        <v>130</v>
      </c>
      <c r="AG3758" s="159"/>
      <c r="AH3758" s="153"/>
      <c r="AI3758" s="161"/>
      <c r="AJ3758" s="153"/>
      <c r="AK3758" s="153"/>
      <c r="AL3758" s="207"/>
      <c r="AM3758" s="207"/>
      <c r="AN3758" s="207"/>
      <c r="AO3758" s="207"/>
      <c r="AP3758" s="147" t="s">
        <v>54</v>
      </c>
      <c r="AQ3758" s="147"/>
      <c r="AR3758" s="147"/>
      <c r="AS3758" s="209" t="s">
        <v>68</v>
      </c>
      <c r="AT3758" s="223" t="str">
        <f>MONTH(B3758)&amp;"/"&amp;YEAR(B3758)</f>
        <v>1/2024</v>
      </c>
      <c r="AU3758" s="223">
        <f>WEEKNUM(B3758)-WEEKNUM(EOMONTH(B3758,-1)+1)+1</f>
        <v>1</v>
      </c>
      <c r="AV3758" s="209" t="str">
        <f>MONTH(R3758)&amp;"/"&amp;YEAR(R3758)</f>
        <v>4/2025</v>
      </c>
      <c r="AW3758" s="209">
        <f>WEEKNUM(R3758)-WEEKNUM(EOMONTH(R3758,-1)+1)+1</f>
        <v>1</v>
      </c>
      <c r="AX3758" s="209">
        <f>IF(BB3758="S",IF(Q3758="1. Aceitou o programa",R3758-B3758,0),0)</f>
        <v>0</v>
      </c>
      <c r="AY3758" s="209">
        <f>IF(BB3758="S",IF(AND(S3758&lt;&gt;"",R3758&lt;&gt;""),S3758-R3758,0),0)</f>
        <v>302</v>
      </c>
      <c r="AZ3758" s="209">
        <f>IF(BB3758="S",IF(Q3758="1. Aceitou o programa",IF(OR(X3758="Não se Aplica",X3758=""),IF(OR(W3758="Não se Aplica",W3758=""),0,W3758-V3758),AVERAGE(X3758-W3758,W3758-V3758)),0),0)</f>
        <v>0</v>
      </c>
      <c r="BA3758" s="209">
        <f>IF(BB3758="S",IF(AND(Q3758="1. Aceitou o programa",AH3758="Realizada"),IFERROR(IF(AG3758="",0,AG3758-R3758),0),0),0)</f>
        <v>0</v>
      </c>
      <c r="BB3758" s="209" t="str">
        <f>_xlfn.XLOOKUP(U3758,'Lista Suspensa'!$AA$20:$AA$23,'Lista Suspensa'!$AB$20:$AB$23,"N/A")</f>
        <v>S</v>
      </c>
    </row>
    <row r="3759" spans="1:54" ht="12" customHeight="1">
      <c r="A3759" s="151" t="s">
        <v>121</v>
      </c>
      <c r="B3759" s="152">
        <v>45292</v>
      </c>
      <c r="C3759" s="153" t="s">
        <v>122</v>
      </c>
      <c r="D3759" s="153" t="s">
        <v>123</v>
      </c>
      <c r="E3759" s="244">
        <v>87555578</v>
      </c>
      <c r="F3759" s="144" t="s">
        <v>6856</v>
      </c>
      <c r="G3759" s="230"/>
      <c r="H3759" s="154">
        <v>30870</v>
      </c>
      <c r="I3759" s="153">
        <v>41</v>
      </c>
      <c r="J3759" s="148" t="s">
        <v>58</v>
      </c>
      <c r="K3759" s="153"/>
      <c r="L3759" s="153"/>
      <c r="M3759" s="153"/>
      <c r="N3759" s="153"/>
      <c r="O3759" s="155">
        <v>21967363774</v>
      </c>
      <c r="P3759" s="156" t="s">
        <v>60</v>
      </c>
      <c r="Q3759" s="157" t="s">
        <v>6294</v>
      </c>
      <c r="R3759" s="158">
        <v>45750</v>
      </c>
      <c r="S3759" s="159">
        <v>46052</v>
      </c>
      <c r="T3759" s="159" t="s">
        <v>62</v>
      </c>
      <c r="U3759" s="159" t="s">
        <v>6152</v>
      </c>
      <c r="V3759" s="154">
        <v>45750</v>
      </c>
      <c r="W3759" s="154"/>
      <c r="X3759" s="154"/>
      <c r="Y3759" s="160"/>
      <c r="Z3759" s="160" t="s">
        <v>128</v>
      </c>
      <c r="AA3759" s="153">
        <v>118</v>
      </c>
      <c r="AB3759" s="153">
        <v>1.89</v>
      </c>
      <c r="AC3759" s="182">
        <f t="shared" si="118"/>
        <v>33.033789647546264</v>
      </c>
      <c r="AD3759" s="153" t="str">
        <f t="shared" si="119"/>
        <v>OBESIDADE I</v>
      </c>
      <c r="AE3759" s="207" t="s">
        <v>135</v>
      </c>
      <c r="AF3759" s="153" t="s">
        <v>130</v>
      </c>
      <c r="AG3759" s="159"/>
      <c r="AH3759" s="153"/>
      <c r="AI3759" s="161"/>
      <c r="AJ3759" s="153"/>
      <c r="AK3759" s="153"/>
      <c r="AL3759" s="207"/>
      <c r="AM3759" s="207"/>
      <c r="AN3759" s="207"/>
      <c r="AO3759" s="207"/>
      <c r="AP3759" s="147" t="s">
        <v>54</v>
      </c>
      <c r="AQ3759" s="147"/>
      <c r="AR3759" s="147"/>
      <c r="AS3759" s="209" t="s">
        <v>68</v>
      </c>
      <c r="AT3759" s="223" t="str">
        <f>MONTH(B3759)&amp;"/"&amp;YEAR(B3759)</f>
        <v>1/2024</v>
      </c>
      <c r="AU3759" s="223">
        <f>WEEKNUM(B3759)-WEEKNUM(EOMONTH(B3759,-1)+1)+1</f>
        <v>1</v>
      </c>
      <c r="AV3759" s="209" t="str">
        <f>MONTH(R3759)&amp;"/"&amp;YEAR(R3759)</f>
        <v>4/2025</v>
      </c>
      <c r="AW3759" s="209">
        <f>WEEKNUM(R3759)-WEEKNUM(EOMONTH(R3759,-1)+1)+1</f>
        <v>1</v>
      </c>
      <c r="AX3759" s="209">
        <f>IF(BB3759="S",IF(Q3759="1. Aceitou o programa",R3759-B3759,0),0)</f>
        <v>0</v>
      </c>
      <c r="AY3759" s="209">
        <f>IF(BB3759="S",IF(AND(S3759&lt;&gt;"",R3759&lt;&gt;""),S3759-R3759,0),0)</f>
        <v>302</v>
      </c>
      <c r="AZ3759" s="209">
        <f>IF(BB3759="S",IF(Q3759="1. Aceitou o programa",IF(OR(X3759="Não se Aplica",X3759=""),IF(OR(W3759="Não se Aplica",W3759=""),0,W3759-V3759),AVERAGE(X3759-W3759,W3759-V3759)),0),0)</f>
        <v>0</v>
      </c>
      <c r="BA3759" s="209">
        <f>IF(BB3759="S",IF(AND(Q3759="1. Aceitou o programa",AH3759="Realizada"),IFERROR(IF(AG3759="",0,AG3759-R3759),0),0),0)</f>
        <v>0</v>
      </c>
      <c r="BB3759" s="209" t="str">
        <f>_xlfn.XLOOKUP(U3759,'Lista Suspensa'!$AA$20:$AA$23,'Lista Suspensa'!$AB$20:$AB$23,"N/A")</f>
        <v>S</v>
      </c>
    </row>
    <row r="3760" spans="1:54" ht="12" customHeight="1">
      <c r="A3760" s="151" t="s">
        <v>121</v>
      </c>
      <c r="B3760" s="152">
        <v>45292</v>
      </c>
      <c r="C3760" s="153" t="s">
        <v>122</v>
      </c>
      <c r="D3760" s="153" t="s">
        <v>123</v>
      </c>
      <c r="E3760" s="244">
        <v>87553237</v>
      </c>
      <c r="F3760" s="144" t="s">
        <v>6857</v>
      </c>
      <c r="G3760" s="230"/>
      <c r="H3760" s="154">
        <v>34803</v>
      </c>
      <c r="I3760" s="153">
        <v>31</v>
      </c>
      <c r="J3760" s="148" t="s">
        <v>58</v>
      </c>
      <c r="K3760" s="153"/>
      <c r="L3760" s="153"/>
      <c r="M3760" s="153"/>
      <c r="N3760" s="153"/>
      <c r="O3760" s="155">
        <v>24998355897</v>
      </c>
      <c r="P3760" s="156" t="s">
        <v>60</v>
      </c>
      <c r="Q3760" s="157" t="s">
        <v>6294</v>
      </c>
      <c r="R3760" s="158">
        <v>45747</v>
      </c>
      <c r="S3760" s="159">
        <v>46052</v>
      </c>
      <c r="T3760" s="159" t="s">
        <v>62</v>
      </c>
      <c r="U3760" s="159" t="s">
        <v>6152</v>
      </c>
      <c r="V3760" s="154">
        <v>45747</v>
      </c>
      <c r="W3760" s="154"/>
      <c r="X3760" s="154"/>
      <c r="Y3760" s="160" t="s">
        <v>142</v>
      </c>
      <c r="Z3760" s="160"/>
      <c r="AA3760" s="153">
        <v>118</v>
      </c>
      <c r="AB3760" s="153">
        <v>1.7</v>
      </c>
      <c r="AC3760" s="182">
        <f t="shared" si="118"/>
        <v>40.830449826989621</v>
      </c>
      <c r="AD3760" s="153" t="str">
        <f t="shared" si="119"/>
        <v>OBESIDADE III</v>
      </c>
      <c r="AE3760" s="207" t="s">
        <v>135</v>
      </c>
      <c r="AF3760" s="153" t="s">
        <v>130</v>
      </c>
      <c r="AG3760" s="159"/>
      <c r="AH3760" s="153"/>
      <c r="AI3760" s="161"/>
      <c r="AJ3760" s="153"/>
      <c r="AK3760" s="153"/>
      <c r="AL3760" s="207"/>
      <c r="AM3760" s="207"/>
      <c r="AN3760" s="207"/>
      <c r="AO3760" s="207"/>
      <c r="AP3760" s="147" t="s">
        <v>54</v>
      </c>
      <c r="AQ3760" s="147"/>
      <c r="AR3760" s="147"/>
      <c r="AS3760" s="209" t="s">
        <v>68</v>
      </c>
      <c r="AT3760" s="223" t="str">
        <f>MONTH(B3760)&amp;"/"&amp;YEAR(B3760)</f>
        <v>1/2024</v>
      </c>
      <c r="AU3760" s="223">
        <f>WEEKNUM(B3760)-WEEKNUM(EOMONTH(B3760,-1)+1)+1</f>
        <v>1</v>
      </c>
      <c r="AV3760" s="209" t="str">
        <f>MONTH(R3760)&amp;"/"&amp;YEAR(R3760)</f>
        <v>3/2025</v>
      </c>
      <c r="AW3760" s="209">
        <f>WEEKNUM(R3760)-WEEKNUM(EOMONTH(R3760,-1)+1)+1</f>
        <v>6</v>
      </c>
      <c r="AX3760" s="209">
        <f>IF(BB3760="S",IF(Q3760="1. Aceitou o programa",R3760-B3760,0),0)</f>
        <v>0</v>
      </c>
      <c r="AY3760" s="209">
        <f>IF(BB3760="S",IF(AND(S3760&lt;&gt;"",R3760&lt;&gt;""),S3760-R3760,0),0)</f>
        <v>305</v>
      </c>
      <c r="AZ3760" s="209">
        <f>IF(BB3760="S",IF(Q3760="1. Aceitou o programa",IF(OR(X3760="Não se Aplica",X3760=""),IF(OR(W3760="Não se Aplica",W3760=""),0,W3760-V3760),AVERAGE(X3760-W3760,W3760-V3760)),0),0)</f>
        <v>0</v>
      </c>
      <c r="BA3760" s="209">
        <f>IF(BB3760="S",IF(AND(Q3760="1. Aceitou o programa",AH3760="Realizada"),IFERROR(IF(AG3760="",0,AG3760-R3760),0),0),0)</f>
        <v>0</v>
      </c>
      <c r="BB3760" s="209" t="str">
        <f>_xlfn.XLOOKUP(U3760,'Lista Suspensa'!$AA$20:$AA$23,'Lista Suspensa'!$AB$20:$AB$23,"N/A")</f>
        <v>S</v>
      </c>
    </row>
    <row r="3761" spans="1:54" ht="12" customHeight="1">
      <c r="A3761" s="151" t="s">
        <v>121</v>
      </c>
      <c r="B3761" s="152">
        <v>45292</v>
      </c>
      <c r="C3761" s="153" t="s">
        <v>122</v>
      </c>
      <c r="D3761" s="153" t="s">
        <v>123</v>
      </c>
      <c r="E3761" s="244">
        <v>87553916</v>
      </c>
      <c r="F3761" s="144" t="s">
        <v>6858</v>
      </c>
      <c r="G3761" s="230"/>
      <c r="H3761" s="154">
        <v>35908</v>
      </c>
      <c r="I3761" s="153">
        <v>28</v>
      </c>
      <c r="J3761" s="148" t="s">
        <v>58</v>
      </c>
      <c r="K3761" s="153"/>
      <c r="L3761" s="153"/>
      <c r="M3761" s="153"/>
      <c r="N3761" s="153"/>
      <c r="O3761" s="155">
        <v>21998956633</v>
      </c>
      <c r="P3761" s="156" t="s">
        <v>60</v>
      </c>
      <c r="Q3761" s="157" t="s">
        <v>6294</v>
      </c>
      <c r="R3761" s="158">
        <v>45743</v>
      </c>
      <c r="S3761" s="159">
        <v>45912</v>
      </c>
      <c r="T3761" s="159" t="s">
        <v>62</v>
      </c>
      <c r="U3761" s="159" t="s">
        <v>6152</v>
      </c>
      <c r="V3761" s="154">
        <v>45743</v>
      </c>
      <c r="W3761" s="154"/>
      <c r="X3761" s="154"/>
      <c r="Y3761" s="160" t="s">
        <v>142</v>
      </c>
      <c r="Z3761" s="160"/>
      <c r="AA3761" s="153">
        <v>116</v>
      </c>
      <c r="AB3761" s="153">
        <v>1.89</v>
      </c>
      <c r="AC3761" s="182">
        <f t="shared" si="118"/>
        <v>32.473894907757341</v>
      </c>
      <c r="AD3761" s="153" t="str">
        <f t="shared" si="119"/>
        <v>OBESIDADE I</v>
      </c>
      <c r="AE3761" s="207" t="s">
        <v>135</v>
      </c>
      <c r="AF3761" s="153" t="s">
        <v>130</v>
      </c>
      <c r="AG3761" s="159"/>
      <c r="AH3761" s="153"/>
      <c r="AI3761" s="161"/>
      <c r="AJ3761" s="153"/>
      <c r="AK3761" s="153"/>
      <c r="AL3761" s="207"/>
      <c r="AM3761" s="207"/>
      <c r="AN3761" s="207"/>
      <c r="AO3761" s="207"/>
      <c r="AP3761" s="147" t="s">
        <v>54</v>
      </c>
      <c r="AQ3761" s="147"/>
      <c r="AR3761" s="147"/>
      <c r="AS3761" s="209" t="s">
        <v>68</v>
      </c>
      <c r="AT3761" s="223" t="str">
        <f>MONTH(B3761)&amp;"/"&amp;YEAR(B3761)</f>
        <v>1/2024</v>
      </c>
      <c r="AU3761" s="223">
        <f>WEEKNUM(B3761)-WEEKNUM(EOMONTH(B3761,-1)+1)+1</f>
        <v>1</v>
      </c>
      <c r="AV3761" s="209" t="str">
        <f>MONTH(R3761)&amp;"/"&amp;YEAR(R3761)</f>
        <v>3/2025</v>
      </c>
      <c r="AW3761" s="209">
        <f>WEEKNUM(R3761)-WEEKNUM(EOMONTH(R3761,-1)+1)+1</f>
        <v>5</v>
      </c>
      <c r="AX3761" s="209">
        <f>IF(BB3761="S",IF(Q3761="1. Aceitou o programa",R3761-B3761,0),0)</f>
        <v>0</v>
      </c>
      <c r="AY3761" s="209">
        <f>IF(BB3761="S",IF(AND(S3761&lt;&gt;"",R3761&lt;&gt;""),S3761-R3761,0),0)</f>
        <v>169</v>
      </c>
      <c r="AZ3761" s="209">
        <f>IF(BB3761="S",IF(Q3761="1. Aceitou o programa",IF(OR(X3761="Não se Aplica",X3761=""),IF(OR(W3761="Não se Aplica",W3761=""),0,W3761-V3761),AVERAGE(X3761-W3761,W3761-V3761)),0),0)</f>
        <v>0</v>
      </c>
      <c r="BA3761" s="209">
        <f>IF(BB3761="S",IF(AND(Q3761="1. Aceitou o programa",AH3761="Realizada"),IFERROR(IF(AG3761="",0,AG3761-R3761),0),0),0)</f>
        <v>0</v>
      </c>
      <c r="BB3761" s="209" t="str">
        <f>_xlfn.XLOOKUP(U3761,'Lista Suspensa'!$AA$20:$AA$23,'Lista Suspensa'!$AB$20:$AB$23,"N/A")</f>
        <v>S</v>
      </c>
    </row>
    <row r="3762" spans="1:54" ht="12" customHeight="1">
      <c r="A3762" s="151" t="s">
        <v>121</v>
      </c>
      <c r="B3762" s="152">
        <v>45292</v>
      </c>
      <c r="C3762" s="153" t="s">
        <v>122</v>
      </c>
      <c r="D3762" s="153" t="s">
        <v>123</v>
      </c>
      <c r="E3762" s="244">
        <v>87551502</v>
      </c>
      <c r="F3762" s="144" t="s">
        <v>6859</v>
      </c>
      <c r="G3762" s="230"/>
      <c r="H3762" s="154">
        <v>30601</v>
      </c>
      <c r="I3762" s="153">
        <v>42</v>
      </c>
      <c r="J3762" s="148" t="s">
        <v>58</v>
      </c>
      <c r="K3762" s="153"/>
      <c r="L3762" s="153"/>
      <c r="M3762" s="153"/>
      <c r="N3762" s="153"/>
      <c r="O3762" s="155">
        <v>2122181074</v>
      </c>
      <c r="P3762" s="156" t="s">
        <v>60</v>
      </c>
      <c r="Q3762" s="157" t="s">
        <v>6294</v>
      </c>
      <c r="R3762" s="158">
        <v>45742</v>
      </c>
      <c r="S3762" s="159">
        <v>45912</v>
      </c>
      <c r="T3762" s="159" t="s">
        <v>62</v>
      </c>
      <c r="U3762" s="159" t="s">
        <v>6152</v>
      </c>
      <c r="V3762" s="154">
        <v>45742</v>
      </c>
      <c r="W3762" s="154"/>
      <c r="X3762" s="154"/>
      <c r="Y3762" s="160" t="s">
        <v>142</v>
      </c>
      <c r="Z3762" s="160"/>
      <c r="AA3762" s="153">
        <v>112</v>
      </c>
      <c r="AB3762" s="153">
        <v>1.81</v>
      </c>
      <c r="AC3762" s="182">
        <f t="shared" si="118"/>
        <v>34.186990629101679</v>
      </c>
      <c r="AD3762" s="153" t="str">
        <f t="shared" si="119"/>
        <v>OBESIDADE I</v>
      </c>
      <c r="AE3762" s="207" t="s">
        <v>135</v>
      </c>
      <c r="AF3762" s="153" t="s">
        <v>130</v>
      </c>
      <c r="AG3762" s="159"/>
      <c r="AH3762" s="153"/>
      <c r="AI3762" s="161"/>
      <c r="AJ3762" s="153"/>
      <c r="AK3762" s="153"/>
      <c r="AL3762" s="207"/>
      <c r="AM3762" s="207"/>
      <c r="AN3762" s="207"/>
      <c r="AO3762" s="207"/>
      <c r="AP3762" s="147" t="s">
        <v>54</v>
      </c>
      <c r="AQ3762" s="147"/>
      <c r="AR3762" s="147"/>
      <c r="AS3762" s="209" t="s">
        <v>68</v>
      </c>
      <c r="AT3762" s="223" t="str">
        <f>MONTH(B3762)&amp;"/"&amp;YEAR(B3762)</f>
        <v>1/2024</v>
      </c>
      <c r="AU3762" s="223">
        <f>WEEKNUM(B3762)-WEEKNUM(EOMONTH(B3762,-1)+1)+1</f>
        <v>1</v>
      </c>
      <c r="AV3762" s="209" t="str">
        <f>MONTH(R3762)&amp;"/"&amp;YEAR(R3762)</f>
        <v>3/2025</v>
      </c>
      <c r="AW3762" s="209">
        <f>WEEKNUM(R3762)-WEEKNUM(EOMONTH(R3762,-1)+1)+1</f>
        <v>5</v>
      </c>
      <c r="AX3762" s="209">
        <f>IF(BB3762="S",IF(Q3762="1. Aceitou o programa",R3762-B3762,0),0)</f>
        <v>0</v>
      </c>
      <c r="AY3762" s="209">
        <f>IF(BB3762="S",IF(AND(S3762&lt;&gt;"",R3762&lt;&gt;""),S3762-R3762,0),0)</f>
        <v>170</v>
      </c>
      <c r="AZ3762" s="209">
        <f>IF(BB3762="S",IF(Q3762="1. Aceitou o programa",IF(OR(X3762="Não se Aplica",X3762=""),IF(OR(W3762="Não se Aplica",W3762=""),0,W3762-V3762),AVERAGE(X3762-W3762,W3762-V3762)),0),0)</f>
        <v>0</v>
      </c>
      <c r="BA3762" s="209">
        <f>IF(BB3762="S",IF(AND(Q3762="1. Aceitou o programa",AH3762="Realizada"),IFERROR(IF(AG3762="",0,AG3762-R3762),0),0),0)</f>
        <v>0</v>
      </c>
      <c r="BB3762" s="209" t="str">
        <f>_xlfn.XLOOKUP(U3762,'Lista Suspensa'!$AA$20:$AA$23,'Lista Suspensa'!$AB$20:$AB$23,"N/A")</f>
        <v>S</v>
      </c>
    </row>
    <row r="3763" spans="1:54" ht="12" customHeight="1">
      <c r="A3763" s="151" t="s">
        <v>121</v>
      </c>
      <c r="B3763" s="152">
        <v>45292</v>
      </c>
      <c r="C3763" s="153" t="s">
        <v>122</v>
      </c>
      <c r="D3763" s="153" t="s">
        <v>123</v>
      </c>
      <c r="E3763" s="244">
        <v>87551262</v>
      </c>
      <c r="F3763" s="144" t="s">
        <v>6860</v>
      </c>
      <c r="G3763" s="230"/>
      <c r="H3763" s="154">
        <v>32211</v>
      </c>
      <c r="I3763" s="153">
        <v>38</v>
      </c>
      <c r="J3763" s="148" t="s">
        <v>58</v>
      </c>
      <c r="K3763" s="153"/>
      <c r="L3763" s="153"/>
      <c r="M3763" s="153"/>
      <c r="N3763" s="153"/>
      <c r="O3763" s="155">
        <v>21970036720</v>
      </c>
      <c r="P3763" s="156" t="s">
        <v>60</v>
      </c>
      <c r="Q3763" s="157" t="s">
        <v>6294</v>
      </c>
      <c r="R3763" s="158">
        <v>45742</v>
      </c>
      <c r="S3763" s="159">
        <v>45836</v>
      </c>
      <c r="T3763" s="159" t="s">
        <v>62</v>
      </c>
      <c r="U3763" s="159" t="s">
        <v>6152</v>
      </c>
      <c r="V3763" s="154">
        <v>45742</v>
      </c>
      <c r="W3763" s="154"/>
      <c r="X3763" s="154"/>
      <c r="Y3763" s="160" t="s">
        <v>142</v>
      </c>
      <c r="Z3763" s="160"/>
      <c r="AA3763" s="153"/>
      <c r="AB3763" s="153"/>
      <c r="AC3763" s="182" t="e">
        <f t="shared" si="118"/>
        <v>#DIV/0!</v>
      </c>
      <c r="AD3763" s="153" t="e">
        <f t="shared" si="119"/>
        <v>#DIV/0!</v>
      </c>
      <c r="AE3763" s="207"/>
      <c r="AF3763" s="153"/>
      <c r="AG3763" s="159"/>
      <c r="AH3763" s="153"/>
      <c r="AI3763" s="161"/>
      <c r="AJ3763" s="153"/>
      <c r="AK3763" s="153"/>
      <c r="AL3763" s="207"/>
      <c r="AM3763" s="207"/>
      <c r="AN3763" s="207"/>
      <c r="AO3763" s="207"/>
      <c r="AP3763" s="147" t="s">
        <v>54</v>
      </c>
      <c r="AQ3763" s="147"/>
      <c r="AR3763" s="147"/>
      <c r="AS3763" s="209" t="s">
        <v>68</v>
      </c>
      <c r="AT3763" s="223" t="str">
        <f>MONTH(B3763)&amp;"/"&amp;YEAR(B3763)</f>
        <v>1/2024</v>
      </c>
      <c r="AU3763" s="223">
        <f>WEEKNUM(B3763)-WEEKNUM(EOMONTH(B3763,-1)+1)+1</f>
        <v>1</v>
      </c>
      <c r="AV3763" s="209" t="str">
        <f>MONTH(R3763)&amp;"/"&amp;YEAR(R3763)</f>
        <v>3/2025</v>
      </c>
      <c r="AW3763" s="209">
        <f>WEEKNUM(R3763)-WEEKNUM(EOMONTH(R3763,-1)+1)+1</f>
        <v>5</v>
      </c>
      <c r="AX3763" s="209">
        <f>IF(BB3763="S",IF(Q3763="1. Aceitou o programa",R3763-B3763,0),0)</f>
        <v>0</v>
      </c>
      <c r="AY3763" s="209">
        <f>IF(BB3763="S",IF(AND(S3763&lt;&gt;"",R3763&lt;&gt;""),S3763-R3763,0),0)</f>
        <v>94</v>
      </c>
      <c r="AZ3763" s="209">
        <f>IF(BB3763="S",IF(Q3763="1. Aceitou o programa",IF(OR(X3763="Não se Aplica",X3763=""),IF(OR(W3763="Não se Aplica",W3763=""),0,W3763-V3763),AVERAGE(X3763-W3763,W3763-V3763)),0),0)</f>
        <v>0</v>
      </c>
      <c r="BA3763" s="209">
        <f>IF(BB3763="S",IF(AND(Q3763="1. Aceitou o programa",AH3763="Realizada"),IFERROR(IF(AG3763="",0,AG3763-R3763),0),0),0)</f>
        <v>0</v>
      </c>
      <c r="BB3763" s="209" t="str">
        <f>_xlfn.XLOOKUP(U3763,'Lista Suspensa'!$AA$20:$AA$23,'Lista Suspensa'!$AB$20:$AB$23,"N/A")</f>
        <v>S</v>
      </c>
    </row>
    <row r="3764" spans="1:54" ht="12" customHeight="1">
      <c r="A3764" s="151" t="s">
        <v>121</v>
      </c>
      <c r="B3764" s="152">
        <v>45292</v>
      </c>
      <c r="C3764" s="153" t="s">
        <v>122</v>
      </c>
      <c r="D3764" s="153" t="s">
        <v>123</v>
      </c>
      <c r="E3764" s="244">
        <v>87556104</v>
      </c>
      <c r="F3764" s="144" t="s">
        <v>6861</v>
      </c>
      <c r="G3764" s="230"/>
      <c r="H3764" s="154">
        <v>33787</v>
      </c>
      <c r="I3764" s="153">
        <v>33</v>
      </c>
      <c r="J3764" s="148" t="s">
        <v>58</v>
      </c>
      <c r="K3764" s="153"/>
      <c r="L3764" s="153"/>
      <c r="M3764" s="153"/>
      <c r="N3764" s="153"/>
      <c r="O3764" s="155">
        <v>2135648268</v>
      </c>
      <c r="P3764" s="156" t="s">
        <v>60</v>
      </c>
      <c r="Q3764" s="157" t="s">
        <v>6294</v>
      </c>
      <c r="R3764" s="158">
        <v>45742</v>
      </c>
      <c r="S3764" s="159">
        <v>45836</v>
      </c>
      <c r="T3764" s="159" t="s">
        <v>62</v>
      </c>
      <c r="U3764" s="159" t="s">
        <v>6152</v>
      </c>
      <c r="V3764" s="154">
        <v>45742</v>
      </c>
      <c r="W3764" s="154"/>
      <c r="X3764" s="154"/>
      <c r="Y3764" s="160" t="s">
        <v>142</v>
      </c>
      <c r="Z3764" s="160"/>
      <c r="AA3764" s="153"/>
      <c r="AB3764" s="153"/>
      <c r="AC3764" s="182" t="e">
        <f t="shared" si="118"/>
        <v>#DIV/0!</v>
      </c>
      <c r="AD3764" s="153" t="e">
        <f t="shared" si="119"/>
        <v>#DIV/0!</v>
      </c>
      <c r="AE3764" s="207"/>
      <c r="AF3764" s="153"/>
      <c r="AG3764" s="159"/>
      <c r="AH3764" s="153"/>
      <c r="AI3764" s="161"/>
      <c r="AJ3764" s="153"/>
      <c r="AK3764" s="153"/>
      <c r="AL3764" s="207"/>
      <c r="AM3764" s="207"/>
      <c r="AN3764" s="207"/>
      <c r="AO3764" s="207"/>
      <c r="AP3764" s="147" t="s">
        <v>54</v>
      </c>
      <c r="AQ3764" s="147"/>
      <c r="AR3764" s="147"/>
      <c r="AS3764" s="209" t="s">
        <v>68</v>
      </c>
      <c r="AT3764" s="223" t="str">
        <f>MONTH(B3764)&amp;"/"&amp;YEAR(B3764)</f>
        <v>1/2024</v>
      </c>
      <c r="AU3764" s="223">
        <f>WEEKNUM(B3764)-WEEKNUM(EOMONTH(B3764,-1)+1)+1</f>
        <v>1</v>
      </c>
      <c r="AV3764" s="209" t="str">
        <f>MONTH(R3764)&amp;"/"&amp;YEAR(R3764)</f>
        <v>3/2025</v>
      </c>
      <c r="AW3764" s="209">
        <f>WEEKNUM(R3764)-WEEKNUM(EOMONTH(R3764,-1)+1)+1</f>
        <v>5</v>
      </c>
      <c r="AX3764" s="209">
        <f>IF(BB3764="S",IF(Q3764="1. Aceitou o programa",R3764-B3764,0),0)</f>
        <v>0</v>
      </c>
      <c r="AY3764" s="209">
        <f>IF(BB3764="S",IF(AND(S3764&lt;&gt;"",R3764&lt;&gt;""),S3764-R3764,0),0)</f>
        <v>94</v>
      </c>
      <c r="AZ3764" s="209">
        <f>IF(BB3764="S",IF(Q3764="1. Aceitou o programa",IF(OR(X3764="Não se Aplica",X3764=""),IF(OR(W3764="Não se Aplica",W3764=""),0,W3764-V3764),AVERAGE(X3764-W3764,W3764-V3764)),0),0)</f>
        <v>0</v>
      </c>
      <c r="BA3764" s="209">
        <f>IF(BB3764="S",IF(AND(Q3764="1. Aceitou o programa",AH3764="Realizada"),IFERROR(IF(AG3764="",0,AG3764-R3764),0),0),0)</f>
        <v>0</v>
      </c>
      <c r="BB3764" s="209" t="str">
        <f>_xlfn.XLOOKUP(U3764,'Lista Suspensa'!$AA$20:$AA$23,'Lista Suspensa'!$AB$20:$AB$23,"N/A")</f>
        <v>S</v>
      </c>
    </row>
    <row r="3765" spans="1:54" ht="12" customHeight="1">
      <c r="A3765" s="151" t="s">
        <v>121</v>
      </c>
      <c r="B3765" s="152">
        <v>45292</v>
      </c>
      <c r="C3765" s="153" t="s">
        <v>122</v>
      </c>
      <c r="D3765" s="153" t="s">
        <v>123</v>
      </c>
      <c r="E3765" s="244">
        <v>87555346</v>
      </c>
      <c r="F3765" s="144" t="s">
        <v>6862</v>
      </c>
      <c r="G3765" s="230"/>
      <c r="H3765" s="154">
        <v>35056</v>
      </c>
      <c r="I3765" s="153">
        <v>30</v>
      </c>
      <c r="J3765" s="148" t="s">
        <v>58</v>
      </c>
      <c r="K3765" s="153"/>
      <c r="L3765" s="153"/>
      <c r="M3765" s="153"/>
      <c r="N3765" s="153"/>
      <c r="O3765" s="155">
        <v>21983520611</v>
      </c>
      <c r="P3765" s="156" t="s">
        <v>60</v>
      </c>
      <c r="Q3765" s="157" t="s">
        <v>6294</v>
      </c>
      <c r="R3765" s="158">
        <v>45742</v>
      </c>
      <c r="S3765" s="159">
        <v>45836</v>
      </c>
      <c r="T3765" s="159" t="s">
        <v>62</v>
      </c>
      <c r="U3765" s="159" t="s">
        <v>6152</v>
      </c>
      <c r="V3765" s="154">
        <v>45742</v>
      </c>
      <c r="W3765" s="154"/>
      <c r="X3765" s="154"/>
      <c r="Y3765" s="160" t="s">
        <v>142</v>
      </c>
      <c r="Z3765" s="160"/>
      <c r="AA3765" s="153"/>
      <c r="AB3765" s="153"/>
      <c r="AC3765" s="182" t="e">
        <f t="shared" si="118"/>
        <v>#DIV/0!</v>
      </c>
      <c r="AD3765" s="153" t="e">
        <f t="shared" si="119"/>
        <v>#DIV/0!</v>
      </c>
      <c r="AE3765" s="207"/>
      <c r="AF3765" s="153"/>
      <c r="AG3765" s="159"/>
      <c r="AH3765" s="153"/>
      <c r="AI3765" s="161"/>
      <c r="AJ3765" s="153"/>
      <c r="AK3765" s="153"/>
      <c r="AL3765" s="207"/>
      <c r="AM3765" s="207"/>
      <c r="AN3765" s="207"/>
      <c r="AO3765" s="207"/>
      <c r="AP3765" s="147" t="s">
        <v>54</v>
      </c>
      <c r="AQ3765" s="147"/>
      <c r="AR3765" s="147"/>
      <c r="AS3765" s="209" t="s">
        <v>68</v>
      </c>
      <c r="AT3765" s="223" t="str">
        <f>MONTH(B3765)&amp;"/"&amp;YEAR(B3765)</f>
        <v>1/2024</v>
      </c>
      <c r="AU3765" s="223">
        <f>WEEKNUM(B3765)-WEEKNUM(EOMONTH(B3765,-1)+1)+1</f>
        <v>1</v>
      </c>
      <c r="AV3765" s="209" t="str">
        <f>MONTH(R3765)&amp;"/"&amp;YEAR(R3765)</f>
        <v>3/2025</v>
      </c>
      <c r="AW3765" s="209">
        <f>WEEKNUM(R3765)-WEEKNUM(EOMONTH(R3765,-1)+1)+1</f>
        <v>5</v>
      </c>
      <c r="AX3765" s="209">
        <f>IF(BB3765="S",IF(Q3765="1. Aceitou o programa",R3765-B3765,0),0)</f>
        <v>0</v>
      </c>
      <c r="AY3765" s="209">
        <f>IF(BB3765="S",IF(AND(S3765&lt;&gt;"",R3765&lt;&gt;""),S3765-R3765,0),0)</f>
        <v>94</v>
      </c>
      <c r="AZ3765" s="209">
        <f>IF(BB3765="S",IF(Q3765="1. Aceitou o programa",IF(OR(X3765="Não se Aplica",X3765=""),IF(OR(W3765="Não se Aplica",W3765=""),0,W3765-V3765),AVERAGE(X3765-W3765,W3765-V3765)),0),0)</f>
        <v>0</v>
      </c>
      <c r="BA3765" s="209">
        <f>IF(BB3765="S",IF(AND(Q3765="1. Aceitou o programa",AH3765="Realizada"),IFERROR(IF(AG3765="",0,AG3765-R3765),0),0),0)</f>
        <v>0</v>
      </c>
      <c r="BB3765" s="209" t="str">
        <f>_xlfn.XLOOKUP(U3765,'Lista Suspensa'!$AA$20:$AA$23,'Lista Suspensa'!$AB$20:$AB$23,"N/A")</f>
        <v>S</v>
      </c>
    </row>
    <row r="3766" spans="1:54" ht="12" customHeight="1">
      <c r="A3766" s="151" t="s">
        <v>121</v>
      </c>
      <c r="B3766" s="152">
        <v>45292</v>
      </c>
      <c r="C3766" s="153" t="s">
        <v>122</v>
      </c>
      <c r="D3766" s="153" t="s">
        <v>123</v>
      </c>
      <c r="E3766" s="244">
        <v>87554431</v>
      </c>
      <c r="F3766" s="144" t="s">
        <v>6863</v>
      </c>
      <c r="G3766" s="230"/>
      <c r="H3766" s="154">
        <v>32606</v>
      </c>
      <c r="I3766" s="153">
        <v>37</v>
      </c>
      <c r="J3766" s="148" t="s">
        <v>58</v>
      </c>
      <c r="K3766" s="153"/>
      <c r="L3766" s="153"/>
      <c r="M3766" s="153"/>
      <c r="N3766" s="153"/>
      <c r="O3766" s="155">
        <v>2422711269</v>
      </c>
      <c r="P3766" s="156" t="s">
        <v>60</v>
      </c>
      <c r="Q3766" s="157" t="s">
        <v>6294</v>
      </c>
      <c r="R3766" s="158">
        <v>45741</v>
      </c>
      <c r="S3766" s="159">
        <v>45836</v>
      </c>
      <c r="T3766" s="159" t="s">
        <v>62</v>
      </c>
      <c r="U3766" s="159" t="s">
        <v>6152</v>
      </c>
      <c r="V3766" s="154">
        <v>45741</v>
      </c>
      <c r="W3766" s="154"/>
      <c r="X3766" s="154"/>
      <c r="Y3766" s="160" t="s">
        <v>142</v>
      </c>
      <c r="Z3766" s="160"/>
      <c r="AA3766" s="153"/>
      <c r="AB3766" s="153"/>
      <c r="AC3766" s="182" t="e">
        <f t="shared" si="118"/>
        <v>#DIV/0!</v>
      </c>
      <c r="AD3766" s="153" t="e">
        <f t="shared" si="119"/>
        <v>#DIV/0!</v>
      </c>
      <c r="AE3766" s="207"/>
      <c r="AF3766" s="153"/>
      <c r="AG3766" s="159"/>
      <c r="AH3766" s="153"/>
      <c r="AI3766" s="161"/>
      <c r="AJ3766" s="153"/>
      <c r="AK3766" s="153"/>
      <c r="AL3766" s="207"/>
      <c r="AM3766" s="207"/>
      <c r="AN3766" s="207"/>
      <c r="AO3766" s="207"/>
      <c r="AP3766" s="147" t="s">
        <v>54</v>
      </c>
      <c r="AQ3766" s="147"/>
      <c r="AR3766" s="147"/>
      <c r="AS3766" s="209" t="s">
        <v>68</v>
      </c>
      <c r="AT3766" s="223" t="str">
        <f>MONTH(B3766)&amp;"/"&amp;YEAR(B3766)</f>
        <v>1/2024</v>
      </c>
      <c r="AU3766" s="223">
        <f>WEEKNUM(B3766)-WEEKNUM(EOMONTH(B3766,-1)+1)+1</f>
        <v>1</v>
      </c>
      <c r="AV3766" s="209" t="str">
        <f>MONTH(R3766)&amp;"/"&amp;YEAR(R3766)</f>
        <v>3/2025</v>
      </c>
      <c r="AW3766" s="209">
        <f>WEEKNUM(R3766)-WEEKNUM(EOMONTH(R3766,-1)+1)+1</f>
        <v>5</v>
      </c>
      <c r="AX3766" s="209">
        <f>IF(BB3766="S",IF(Q3766="1. Aceitou o programa",R3766-B3766,0),0)</f>
        <v>0</v>
      </c>
      <c r="AY3766" s="209">
        <f>IF(BB3766="S",IF(AND(S3766&lt;&gt;"",R3766&lt;&gt;""),S3766-R3766,0),0)</f>
        <v>95</v>
      </c>
      <c r="AZ3766" s="209">
        <f>IF(BB3766="S",IF(Q3766="1. Aceitou o programa",IF(OR(X3766="Não se Aplica",X3766=""),IF(OR(W3766="Não se Aplica",W3766=""),0,W3766-V3766),AVERAGE(X3766-W3766,W3766-V3766)),0),0)</f>
        <v>0</v>
      </c>
      <c r="BA3766" s="209">
        <f>IF(BB3766="S",IF(AND(Q3766="1. Aceitou o programa",AH3766="Realizada"),IFERROR(IF(AG3766="",0,AG3766-R3766),0),0),0)</f>
        <v>0</v>
      </c>
      <c r="BB3766" s="209" t="str">
        <f>_xlfn.XLOOKUP(U3766,'Lista Suspensa'!$AA$20:$AA$23,'Lista Suspensa'!$AB$20:$AB$23,"N/A")</f>
        <v>S</v>
      </c>
    </row>
    <row r="3767" spans="1:54" ht="12" customHeight="1">
      <c r="A3767" s="151" t="s">
        <v>121</v>
      </c>
      <c r="B3767" s="152">
        <v>45292</v>
      </c>
      <c r="C3767" s="153" t="s">
        <v>122</v>
      </c>
      <c r="D3767" s="153" t="s">
        <v>123</v>
      </c>
      <c r="E3767" s="244">
        <v>87551318</v>
      </c>
      <c r="F3767" s="144" t="s">
        <v>6864</v>
      </c>
      <c r="G3767" s="230"/>
      <c r="H3767" s="154">
        <v>34007</v>
      </c>
      <c r="I3767" s="153">
        <v>33</v>
      </c>
      <c r="J3767" s="148" t="s">
        <v>58</v>
      </c>
      <c r="K3767" s="153"/>
      <c r="L3767" s="153"/>
      <c r="M3767" s="153"/>
      <c r="N3767" s="153"/>
      <c r="O3767" s="155">
        <v>2127166250</v>
      </c>
      <c r="P3767" s="156" t="s">
        <v>60</v>
      </c>
      <c r="Q3767" s="157" t="s">
        <v>6294</v>
      </c>
      <c r="R3767" s="158">
        <v>45740</v>
      </c>
      <c r="S3767" s="159">
        <v>46345</v>
      </c>
      <c r="T3767" s="159" t="s">
        <v>62</v>
      </c>
      <c r="U3767" s="159" t="s">
        <v>6152</v>
      </c>
      <c r="V3767" s="154">
        <v>45740</v>
      </c>
      <c r="W3767" s="154"/>
      <c r="X3767" s="154"/>
      <c r="Y3767" s="160" t="s">
        <v>142</v>
      </c>
      <c r="Z3767" s="160"/>
      <c r="AA3767" s="153">
        <v>130</v>
      </c>
      <c r="AB3767" s="153">
        <v>1.85</v>
      </c>
      <c r="AC3767" s="182">
        <f t="shared" si="118"/>
        <v>37.983929875821765</v>
      </c>
      <c r="AD3767" s="153" t="str">
        <f t="shared" si="119"/>
        <v>OBESIDADE II</v>
      </c>
      <c r="AE3767" s="207" t="s">
        <v>135</v>
      </c>
      <c r="AF3767" s="153" t="s">
        <v>130</v>
      </c>
      <c r="AG3767" s="159"/>
      <c r="AH3767" s="153"/>
      <c r="AI3767" s="161"/>
      <c r="AJ3767" s="153"/>
      <c r="AK3767" s="153"/>
      <c r="AL3767" s="207"/>
      <c r="AM3767" s="207"/>
      <c r="AN3767" s="207"/>
      <c r="AO3767" s="207"/>
      <c r="AP3767" s="147" t="s">
        <v>54</v>
      </c>
      <c r="AQ3767" s="147"/>
      <c r="AR3767" s="147"/>
      <c r="AS3767" s="209" t="s">
        <v>68</v>
      </c>
      <c r="AT3767" s="223" t="str">
        <f>MONTH(B3767)&amp;"/"&amp;YEAR(B3767)</f>
        <v>1/2024</v>
      </c>
      <c r="AU3767" s="223">
        <f>WEEKNUM(B3767)-WEEKNUM(EOMONTH(B3767,-1)+1)+1</f>
        <v>1</v>
      </c>
      <c r="AV3767" s="209" t="str">
        <f>MONTH(R3767)&amp;"/"&amp;YEAR(R3767)</f>
        <v>3/2025</v>
      </c>
      <c r="AW3767" s="209">
        <f>WEEKNUM(R3767)-WEEKNUM(EOMONTH(R3767,-1)+1)+1</f>
        <v>5</v>
      </c>
      <c r="AX3767" s="209">
        <f>IF(BB3767="S",IF(Q3767="1. Aceitou o programa",R3767-B3767,0),0)</f>
        <v>0</v>
      </c>
      <c r="AY3767" s="209">
        <f>IF(BB3767="S",IF(AND(S3767&lt;&gt;"",R3767&lt;&gt;""),S3767-R3767,0),0)</f>
        <v>605</v>
      </c>
      <c r="AZ3767" s="209">
        <f>IF(BB3767="S",IF(Q3767="1. Aceitou o programa",IF(OR(X3767="Não se Aplica",X3767=""),IF(OR(W3767="Não se Aplica",W3767=""),0,W3767-V3767),AVERAGE(X3767-W3767,W3767-V3767)),0),0)</f>
        <v>0</v>
      </c>
      <c r="BA3767" s="209">
        <f>IF(BB3767="S",IF(AND(Q3767="1. Aceitou o programa",AH3767="Realizada"),IFERROR(IF(AG3767="",0,AG3767-R3767),0),0),0)</f>
        <v>0</v>
      </c>
      <c r="BB3767" s="209" t="str">
        <f>_xlfn.XLOOKUP(U3767,'Lista Suspensa'!$AA$20:$AA$23,'Lista Suspensa'!$AB$20:$AB$23,"N/A")</f>
        <v>S</v>
      </c>
    </row>
    <row r="3768" spans="1:54" ht="12" customHeight="1">
      <c r="A3768" s="151" t="s">
        <v>121</v>
      </c>
      <c r="B3768" s="152">
        <v>45292</v>
      </c>
      <c r="C3768" s="153" t="s">
        <v>122</v>
      </c>
      <c r="D3768" s="153" t="s">
        <v>123</v>
      </c>
      <c r="E3768" s="244">
        <v>87556906</v>
      </c>
      <c r="F3768" s="144" t="s">
        <v>6865</v>
      </c>
      <c r="G3768" s="230"/>
      <c r="H3768" s="154">
        <v>31325</v>
      </c>
      <c r="I3768" s="153">
        <v>40</v>
      </c>
      <c r="J3768" s="148" t="s">
        <v>58</v>
      </c>
      <c r="K3768" s="153"/>
      <c r="L3768" s="153"/>
      <c r="M3768" s="153"/>
      <c r="N3768" s="153"/>
      <c r="O3768" s="155">
        <v>21988120667</v>
      </c>
      <c r="P3768" s="156" t="s">
        <v>60</v>
      </c>
      <c r="Q3768" s="157" t="s">
        <v>6294</v>
      </c>
      <c r="R3768" s="158">
        <v>45736</v>
      </c>
      <c r="S3768" s="159">
        <v>45897</v>
      </c>
      <c r="T3768" s="159" t="s">
        <v>62</v>
      </c>
      <c r="U3768" s="159" t="s">
        <v>6152</v>
      </c>
      <c r="V3768" s="154">
        <v>45736</v>
      </c>
      <c r="W3768" s="154"/>
      <c r="X3768" s="154"/>
      <c r="Y3768" s="160" t="s">
        <v>142</v>
      </c>
      <c r="Z3768" s="160"/>
      <c r="AA3768" s="153">
        <v>128</v>
      </c>
      <c r="AB3768" s="153">
        <v>1.94</v>
      </c>
      <c r="AC3768" s="182">
        <f t="shared" si="118"/>
        <v>34.009990434690195</v>
      </c>
      <c r="AD3768" s="153" t="str">
        <f t="shared" si="119"/>
        <v>OBESIDADE I</v>
      </c>
      <c r="AE3768" s="207" t="s">
        <v>135</v>
      </c>
      <c r="AF3768" s="153" t="s">
        <v>130</v>
      </c>
      <c r="AG3768" s="159"/>
      <c r="AH3768" s="153"/>
      <c r="AI3768" s="161"/>
      <c r="AJ3768" s="153"/>
      <c r="AK3768" s="153"/>
      <c r="AL3768" s="207"/>
      <c r="AM3768" s="207"/>
      <c r="AN3768" s="207"/>
      <c r="AO3768" s="207"/>
      <c r="AP3768" s="147" t="s">
        <v>54</v>
      </c>
      <c r="AQ3768" s="147"/>
      <c r="AR3768" s="147"/>
      <c r="AS3768" s="209" t="s">
        <v>68</v>
      </c>
      <c r="AT3768" s="223" t="str">
        <f>MONTH(B3768)&amp;"/"&amp;YEAR(B3768)</f>
        <v>1/2024</v>
      </c>
      <c r="AU3768" s="223">
        <f>WEEKNUM(B3768)-WEEKNUM(EOMONTH(B3768,-1)+1)+1</f>
        <v>1</v>
      </c>
      <c r="AV3768" s="209" t="str">
        <f>MONTH(R3768)&amp;"/"&amp;YEAR(R3768)</f>
        <v>3/2025</v>
      </c>
      <c r="AW3768" s="209">
        <f>WEEKNUM(R3768)-WEEKNUM(EOMONTH(R3768,-1)+1)+1</f>
        <v>4</v>
      </c>
      <c r="AX3768" s="209">
        <f>IF(BB3768="S",IF(Q3768="1. Aceitou o programa",R3768-B3768,0),0)</f>
        <v>0</v>
      </c>
      <c r="AY3768" s="209">
        <f>IF(BB3768="S",IF(AND(S3768&lt;&gt;"",R3768&lt;&gt;""),S3768-R3768,0),0)</f>
        <v>161</v>
      </c>
      <c r="AZ3768" s="209">
        <f>IF(BB3768="S",IF(Q3768="1. Aceitou o programa",IF(OR(X3768="Não se Aplica",X3768=""),IF(OR(W3768="Não se Aplica",W3768=""),0,W3768-V3768),AVERAGE(X3768-W3768,W3768-V3768)),0),0)</f>
        <v>0</v>
      </c>
      <c r="BA3768" s="209">
        <f>IF(BB3768="S",IF(AND(Q3768="1. Aceitou o programa",AH3768="Realizada"),IFERROR(IF(AG3768="",0,AG3768-R3768),0),0),0)</f>
        <v>0</v>
      </c>
      <c r="BB3768" s="209" t="str">
        <f>_xlfn.XLOOKUP(U3768,'Lista Suspensa'!$AA$20:$AA$23,'Lista Suspensa'!$AB$20:$AB$23,"N/A")</f>
        <v>S</v>
      </c>
    </row>
    <row r="3769" spans="1:54" ht="12" customHeight="1">
      <c r="A3769" s="151" t="s">
        <v>121</v>
      </c>
      <c r="B3769" s="152">
        <v>45292</v>
      </c>
      <c r="C3769" s="153" t="s">
        <v>122</v>
      </c>
      <c r="D3769" s="153" t="s">
        <v>123</v>
      </c>
      <c r="E3769" s="244">
        <v>87556729</v>
      </c>
      <c r="F3769" s="144" t="s">
        <v>6866</v>
      </c>
      <c r="G3769" s="230"/>
      <c r="H3769" s="154">
        <v>32547</v>
      </c>
      <c r="I3769" s="153">
        <v>37</v>
      </c>
      <c r="J3769" s="148" t="s">
        <v>58</v>
      </c>
      <c r="K3769" s="153"/>
      <c r="L3769" s="153"/>
      <c r="M3769" s="153"/>
      <c r="N3769" s="153"/>
      <c r="O3769" s="155">
        <v>21971056768</v>
      </c>
      <c r="P3769" s="156" t="s">
        <v>60</v>
      </c>
      <c r="Q3769" s="157" t="s">
        <v>6294</v>
      </c>
      <c r="R3769" s="158">
        <v>45736</v>
      </c>
      <c r="S3769" s="159">
        <v>46052</v>
      </c>
      <c r="T3769" s="159" t="s">
        <v>62</v>
      </c>
      <c r="U3769" s="159" t="s">
        <v>6152</v>
      </c>
      <c r="V3769" s="154">
        <v>45736</v>
      </c>
      <c r="W3769" s="154"/>
      <c r="X3769" s="154"/>
      <c r="Y3769" s="160"/>
      <c r="Z3769" s="160"/>
      <c r="AA3769" s="153">
        <v>132</v>
      </c>
      <c r="AB3769" s="153">
        <v>1.74</v>
      </c>
      <c r="AC3769" s="182">
        <f t="shared" si="118"/>
        <v>43.598890210067381</v>
      </c>
      <c r="AD3769" s="153" t="str">
        <f t="shared" si="119"/>
        <v>OBESIDADE III</v>
      </c>
      <c r="AE3769" s="207" t="s">
        <v>135</v>
      </c>
      <c r="AF3769" s="153" t="s">
        <v>130</v>
      </c>
      <c r="AG3769" s="159"/>
      <c r="AH3769" s="153"/>
      <c r="AI3769" s="161"/>
      <c r="AJ3769" s="153"/>
      <c r="AK3769" s="153"/>
      <c r="AL3769" s="207"/>
      <c r="AM3769" s="207"/>
      <c r="AN3769" s="207"/>
      <c r="AO3769" s="207"/>
      <c r="AP3769" s="147" t="s">
        <v>54</v>
      </c>
      <c r="AQ3769" s="147"/>
      <c r="AR3769" s="147"/>
      <c r="AS3769" s="209" t="s">
        <v>68</v>
      </c>
      <c r="AT3769" s="223" t="str">
        <f>MONTH(B3769)&amp;"/"&amp;YEAR(B3769)</f>
        <v>1/2024</v>
      </c>
      <c r="AU3769" s="223">
        <f>WEEKNUM(B3769)-WEEKNUM(EOMONTH(B3769,-1)+1)+1</f>
        <v>1</v>
      </c>
      <c r="AV3769" s="209" t="str">
        <f>MONTH(R3769)&amp;"/"&amp;YEAR(R3769)</f>
        <v>3/2025</v>
      </c>
      <c r="AW3769" s="209">
        <f>WEEKNUM(R3769)-WEEKNUM(EOMONTH(R3769,-1)+1)+1</f>
        <v>4</v>
      </c>
      <c r="AX3769" s="209">
        <f>IF(BB3769="S",IF(Q3769="1. Aceitou o programa",R3769-B3769,0),0)</f>
        <v>0</v>
      </c>
      <c r="AY3769" s="209">
        <f>IF(BB3769="S",IF(AND(S3769&lt;&gt;"",R3769&lt;&gt;""),S3769-R3769,0),0)</f>
        <v>316</v>
      </c>
      <c r="AZ3769" s="209">
        <f>IF(BB3769="S",IF(Q3769="1. Aceitou o programa",IF(OR(X3769="Não se Aplica",X3769=""),IF(OR(W3769="Não se Aplica",W3769=""),0,W3769-V3769),AVERAGE(X3769-W3769,W3769-V3769)),0),0)</f>
        <v>0</v>
      </c>
      <c r="BA3769" s="209">
        <f>IF(BB3769="S",IF(AND(Q3769="1. Aceitou o programa",AH3769="Realizada"),IFERROR(IF(AG3769="",0,AG3769-R3769),0),0),0)</f>
        <v>0</v>
      </c>
      <c r="BB3769" s="209" t="str">
        <f>_xlfn.XLOOKUP(U3769,'Lista Suspensa'!$AA$20:$AA$23,'Lista Suspensa'!$AB$20:$AB$23,"N/A")</f>
        <v>S</v>
      </c>
    </row>
    <row r="3770" spans="1:54" ht="12" customHeight="1">
      <c r="A3770" s="151" t="s">
        <v>121</v>
      </c>
      <c r="B3770" s="152">
        <v>45292</v>
      </c>
      <c r="C3770" s="153" t="s">
        <v>122</v>
      </c>
      <c r="D3770" s="153" t="s">
        <v>123</v>
      </c>
      <c r="E3770" s="244">
        <v>87555236</v>
      </c>
      <c r="F3770" s="144" t="s">
        <v>6867</v>
      </c>
      <c r="G3770" s="230"/>
      <c r="H3770" s="154">
        <v>28270</v>
      </c>
      <c r="I3770" s="153">
        <v>48</v>
      </c>
      <c r="J3770" s="148" t="s">
        <v>58</v>
      </c>
      <c r="K3770" s="153" t="s">
        <v>101</v>
      </c>
      <c r="L3770" s="153"/>
      <c r="M3770" s="153"/>
      <c r="N3770" s="153"/>
      <c r="O3770" s="155">
        <v>21996586672</v>
      </c>
      <c r="P3770" s="156" t="s">
        <v>60</v>
      </c>
      <c r="Q3770" s="157" t="s">
        <v>6294</v>
      </c>
      <c r="R3770" s="158">
        <v>45735</v>
      </c>
      <c r="S3770" s="159">
        <v>46052</v>
      </c>
      <c r="T3770" s="159" t="s">
        <v>62</v>
      </c>
      <c r="U3770" s="159" t="s">
        <v>6152</v>
      </c>
      <c r="V3770" s="154">
        <v>45735</v>
      </c>
      <c r="W3770" s="154"/>
      <c r="X3770" s="154"/>
      <c r="Y3770" s="160"/>
      <c r="Z3770" s="160"/>
      <c r="AA3770" s="153">
        <v>98</v>
      </c>
      <c r="AB3770" s="153">
        <v>1.68</v>
      </c>
      <c r="AC3770" s="182">
        <f t="shared" si="118"/>
        <v>34.722222222222229</v>
      </c>
      <c r="AD3770" s="153" t="str">
        <f t="shared" si="119"/>
        <v>OBESIDADE I</v>
      </c>
      <c r="AE3770" s="207" t="s">
        <v>135</v>
      </c>
      <c r="AF3770" s="153" t="s">
        <v>130</v>
      </c>
      <c r="AG3770" s="159"/>
      <c r="AH3770" s="153"/>
      <c r="AI3770" s="161"/>
      <c r="AJ3770" s="153"/>
      <c r="AK3770" s="153"/>
      <c r="AL3770" s="207"/>
      <c r="AM3770" s="207"/>
      <c r="AN3770" s="207"/>
      <c r="AO3770" s="207"/>
      <c r="AP3770" s="147" t="s">
        <v>54</v>
      </c>
      <c r="AQ3770" s="147"/>
      <c r="AR3770" s="147"/>
      <c r="AS3770" s="209" t="s">
        <v>68</v>
      </c>
      <c r="AT3770" s="223" t="str">
        <f>MONTH(B3770)&amp;"/"&amp;YEAR(B3770)</f>
        <v>1/2024</v>
      </c>
      <c r="AU3770" s="223">
        <f>WEEKNUM(B3770)-WEEKNUM(EOMONTH(B3770,-1)+1)+1</f>
        <v>1</v>
      </c>
      <c r="AV3770" s="209" t="str">
        <f>MONTH(R3770)&amp;"/"&amp;YEAR(R3770)</f>
        <v>3/2025</v>
      </c>
      <c r="AW3770" s="209">
        <f>WEEKNUM(R3770)-WEEKNUM(EOMONTH(R3770,-1)+1)+1</f>
        <v>4</v>
      </c>
      <c r="AX3770" s="209">
        <f>IF(BB3770="S",IF(Q3770="1. Aceitou o programa",R3770-B3770,0),0)</f>
        <v>0</v>
      </c>
      <c r="AY3770" s="209">
        <f>IF(BB3770="S",IF(AND(S3770&lt;&gt;"",R3770&lt;&gt;""),S3770-R3770,0),0)</f>
        <v>317</v>
      </c>
      <c r="AZ3770" s="209">
        <f>IF(BB3770="S",IF(Q3770="1. Aceitou o programa",IF(OR(X3770="Não se Aplica",X3770=""),IF(OR(W3770="Não se Aplica",W3770=""),0,W3770-V3770),AVERAGE(X3770-W3770,W3770-V3770)),0),0)</f>
        <v>0</v>
      </c>
      <c r="BA3770" s="209">
        <f>IF(BB3770="S",IF(AND(Q3770="1. Aceitou o programa",AH3770="Realizada"),IFERROR(IF(AG3770="",0,AG3770-R3770),0),0),0)</f>
        <v>0</v>
      </c>
      <c r="BB3770" s="209" t="str">
        <f>_xlfn.XLOOKUP(U3770,'Lista Suspensa'!$AA$20:$AA$23,'Lista Suspensa'!$AB$20:$AB$23,"N/A")</f>
        <v>S</v>
      </c>
    </row>
    <row r="3771" spans="1:54" ht="12" customHeight="1">
      <c r="A3771" s="151" t="s">
        <v>121</v>
      </c>
      <c r="B3771" s="152">
        <v>45292</v>
      </c>
      <c r="C3771" s="153" t="s">
        <v>122</v>
      </c>
      <c r="D3771" s="153" t="s">
        <v>123</v>
      </c>
      <c r="E3771" s="244">
        <v>87554593</v>
      </c>
      <c r="F3771" s="144" t="s">
        <v>6868</v>
      </c>
      <c r="G3771" s="230"/>
      <c r="H3771" s="154">
        <v>29980</v>
      </c>
      <c r="I3771" s="153">
        <v>44</v>
      </c>
      <c r="J3771" s="148" t="s">
        <v>58</v>
      </c>
      <c r="K3771" s="153"/>
      <c r="L3771" s="153"/>
      <c r="M3771" s="153"/>
      <c r="N3771" s="153"/>
      <c r="O3771" s="155">
        <v>21981870618</v>
      </c>
      <c r="P3771" s="156" t="s">
        <v>60</v>
      </c>
      <c r="Q3771" s="157" t="s">
        <v>6294</v>
      </c>
      <c r="R3771" s="158">
        <v>45734</v>
      </c>
      <c r="S3771" s="159">
        <v>45836</v>
      </c>
      <c r="T3771" s="159" t="s">
        <v>62</v>
      </c>
      <c r="U3771" s="159" t="s">
        <v>6152</v>
      </c>
      <c r="V3771" s="154">
        <v>45734</v>
      </c>
      <c r="W3771" s="154"/>
      <c r="X3771" s="154"/>
      <c r="Y3771" s="160" t="s">
        <v>142</v>
      </c>
      <c r="Z3771" s="160"/>
      <c r="AA3771" s="153"/>
      <c r="AB3771" s="153"/>
      <c r="AC3771" s="182" t="e">
        <f t="shared" si="118"/>
        <v>#DIV/0!</v>
      </c>
      <c r="AD3771" s="153" t="e">
        <f t="shared" si="119"/>
        <v>#DIV/0!</v>
      </c>
      <c r="AE3771" s="207"/>
      <c r="AF3771" s="153"/>
      <c r="AG3771" s="159"/>
      <c r="AH3771" s="153"/>
      <c r="AI3771" s="161"/>
      <c r="AJ3771" s="153"/>
      <c r="AK3771" s="153"/>
      <c r="AL3771" s="207"/>
      <c r="AM3771" s="207"/>
      <c r="AN3771" s="207"/>
      <c r="AO3771" s="207"/>
      <c r="AP3771" s="147" t="s">
        <v>54</v>
      </c>
      <c r="AQ3771" s="147"/>
      <c r="AR3771" s="147"/>
      <c r="AS3771" s="209" t="s">
        <v>68</v>
      </c>
      <c r="AT3771" s="223" t="str">
        <f>MONTH(B3771)&amp;"/"&amp;YEAR(B3771)</f>
        <v>1/2024</v>
      </c>
      <c r="AU3771" s="223">
        <f>WEEKNUM(B3771)-WEEKNUM(EOMONTH(B3771,-1)+1)+1</f>
        <v>1</v>
      </c>
      <c r="AV3771" s="209" t="str">
        <f>MONTH(R3771)&amp;"/"&amp;YEAR(R3771)</f>
        <v>3/2025</v>
      </c>
      <c r="AW3771" s="209">
        <f>WEEKNUM(R3771)-WEEKNUM(EOMONTH(R3771,-1)+1)+1</f>
        <v>4</v>
      </c>
      <c r="AX3771" s="209">
        <f>IF(BB3771="S",IF(Q3771="1. Aceitou o programa",R3771-B3771,0),0)</f>
        <v>0</v>
      </c>
      <c r="AY3771" s="209">
        <f>IF(BB3771="S",IF(AND(S3771&lt;&gt;"",R3771&lt;&gt;""),S3771-R3771,0),0)</f>
        <v>102</v>
      </c>
      <c r="AZ3771" s="209">
        <f>IF(BB3771="S",IF(Q3771="1. Aceitou o programa",IF(OR(X3771="Não se Aplica",X3771=""),IF(OR(W3771="Não se Aplica",W3771=""),0,W3771-V3771),AVERAGE(X3771-W3771,W3771-V3771)),0),0)</f>
        <v>0</v>
      </c>
      <c r="BA3771" s="209">
        <f>IF(BB3771="S",IF(AND(Q3771="1. Aceitou o programa",AH3771="Realizada"),IFERROR(IF(AG3771="",0,AG3771-R3771),0),0),0)</f>
        <v>0</v>
      </c>
      <c r="BB3771" s="209" t="str">
        <f>_xlfn.XLOOKUP(U3771,'Lista Suspensa'!$AA$20:$AA$23,'Lista Suspensa'!$AB$20:$AB$23,"N/A")</f>
        <v>S</v>
      </c>
    </row>
    <row r="3772" spans="1:54" ht="12" customHeight="1">
      <c r="A3772" s="151" t="s">
        <v>121</v>
      </c>
      <c r="B3772" s="152">
        <v>45292</v>
      </c>
      <c r="C3772" s="153" t="s">
        <v>122</v>
      </c>
      <c r="D3772" s="153" t="s">
        <v>123</v>
      </c>
      <c r="E3772" s="244">
        <v>87556045</v>
      </c>
      <c r="F3772" s="144" t="s">
        <v>6869</v>
      </c>
      <c r="G3772" s="230"/>
      <c r="H3772" s="154">
        <v>30673</v>
      </c>
      <c r="I3772" s="153">
        <v>42</v>
      </c>
      <c r="J3772" s="148" t="s">
        <v>58</v>
      </c>
      <c r="K3772" s="153"/>
      <c r="L3772" s="153"/>
      <c r="M3772" s="153"/>
      <c r="N3772" s="153"/>
      <c r="O3772" s="155">
        <v>21994452441</v>
      </c>
      <c r="P3772" s="156" t="s">
        <v>60</v>
      </c>
      <c r="Q3772" s="157" t="s">
        <v>6294</v>
      </c>
      <c r="R3772" s="158">
        <v>45734</v>
      </c>
      <c r="S3772" s="159">
        <v>46052</v>
      </c>
      <c r="T3772" s="159" t="s">
        <v>62</v>
      </c>
      <c r="U3772" s="159" t="s">
        <v>6152</v>
      </c>
      <c r="V3772" s="154">
        <v>45734</v>
      </c>
      <c r="W3772" s="154"/>
      <c r="X3772" s="154"/>
      <c r="Y3772" s="160"/>
      <c r="Z3772" s="160"/>
      <c r="AA3772" s="153">
        <v>112</v>
      </c>
      <c r="AB3772" s="153">
        <v>1.74</v>
      </c>
      <c r="AC3772" s="182">
        <f t="shared" si="118"/>
        <v>36.992997753996562</v>
      </c>
      <c r="AD3772" s="153" t="str">
        <f t="shared" si="119"/>
        <v>OBESIDADE II</v>
      </c>
      <c r="AE3772" s="207" t="s">
        <v>135</v>
      </c>
      <c r="AF3772" s="153" t="s">
        <v>130</v>
      </c>
      <c r="AG3772" s="159"/>
      <c r="AH3772" s="153"/>
      <c r="AI3772" s="161"/>
      <c r="AJ3772" s="153"/>
      <c r="AK3772" s="153"/>
      <c r="AL3772" s="207"/>
      <c r="AM3772" s="207"/>
      <c r="AN3772" s="207"/>
      <c r="AO3772" s="207"/>
      <c r="AP3772" s="147" t="s">
        <v>54</v>
      </c>
      <c r="AQ3772" s="147"/>
      <c r="AR3772" s="147"/>
      <c r="AS3772" s="209" t="s">
        <v>68</v>
      </c>
      <c r="AT3772" s="223" t="str">
        <f>MONTH(B3772)&amp;"/"&amp;YEAR(B3772)</f>
        <v>1/2024</v>
      </c>
      <c r="AU3772" s="223">
        <f>WEEKNUM(B3772)-WEEKNUM(EOMONTH(B3772,-1)+1)+1</f>
        <v>1</v>
      </c>
      <c r="AV3772" s="209" t="str">
        <f>MONTH(R3772)&amp;"/"&amp;YEAR(R3772)</f>
        <v>3/2025</v>
      </c>
      <c r="AW3772" s="209">
        <f>WEEKNUM(R3772)-WEEKNUM(EOMONTH(R3772,-1)+1)+1</f>
        <v>4</v>
      </c>
      <c r="AX3772" s="209">
        <f>IF(BB3772="S",IF(Q3772="1. Aceitou o programa",R3772-B3772,0),0)</f>
        <v>0</v>
      </c>
      <c r="AY3772" s="209">
        <f>IF(BB3772="S",IF(AND(S3772&lt;&gt;"",R3772&lt;&gt;""),S3772-R3772,0),0)</f>
        <v>318</v>
      </c>
      <c r="AZ3772" s="209">
        <f>IF(BB3772="S",IF(Q3772="1. Aceitou o programa",IF(OR(X3772="Não se Aplica",X3772=""),IF(OR(W3772="Não se Aplica",W3772=""),0,W3772-V3772),AVERAGE(X3772-W3772,W3772-V3772)),0),0)</f>
        <v>0</v>
      </c>
      <c r="BA3772" s="209">
        <f>IF(BB3772="S",IF(AND(Q3772="1. Aceitou o programa",AH3772="Realizada"),IFERROR(IF(AG3772="",0,AG3772-R3772),0),0),0)</f>
        <v>0</v>
      </c>
      <c r="BB3772" s="209" t="str">
        <f>_xlfn.XLOOKUP(U3772,'Lista Suspensa'!$AA$20:$AA$23,'Lista Suspensa'!$AB$20:$AB$23,"N/A")</f>
        <v>S</v>
      </c>
    </row>
    <row r="3773" spans="1:54" ht="12" customHeight="1">
      <c r="A3773" s="151" t="s">
        <v>121</v>
      </c>
      <c r="B3773" s="152">
        <v>45292</v>
      </c>
      <c r="C3773" s="153" t="s">
        <v>122</v>
      </c>
      <c r="D3773" s="153" t="s">
        <v>123</v>
      </c>
      <c r="E3773" s="244">
        <v>87554811</v>
      </c>
      <c r="F3773" s="144" t="s">
        <v>6870</v>
      </c>
      <c r="G3773" s="230"/>
      <c r="H3773" s="154">
        <v>33989</v>
      </c>
      <c r="I3773" s="153">
        <v>33</v>
      </c>
      <c r="J3773" s="148" t="s">
        <v>58</v>
      </c>
      <c r="K3773" s="153"/>
      <c r="L3773" s="153"/>
      <c r="M3773" s="153"/>
      <c r="N3773" s="153"/>
      <c r="O3773" s="155">
        <v>21996942344</v>
      </c>
      <c r="P3773" s="156" t="s">
        <v>60</v>
      </c>
      <c r="Q3773" s="157" t="s">
        <v>6294</v>
      </c>
      <c r="R3773" s="158">
        <v>45734</v>
      </c>
      <c r="S3773" s="159">
        <v>45897</v>
      </c>
      <c r="T3773" s="159" t="s">
        <v>62</v>
      </c>
      <c r="U3773" s="159" t="s">
        <v>6152</v>
      </c>
      <c r="V3773" s="154">
        <v>45734</v>
      </c>
      <c r="W3773" s="154"/>
      <c r="X3773" s="154"/>
      <c r="Y3773" s="160" t="s">
        <v>142</v>
      </c>
      <c r="Z3773" s="160"/>
      <c r="AA3773" s="153">
        <v>130</v>
      </c>
      <c r="AB3773" s="153">
        <v>1.79</v>
      </c>
      <c r="AC3773" s="182">
        <f t="shared" si="118"/>
        <v>40.573015823476169</v>
      </c>
      <c r="AD3773" s="153" t="str">
        <f t="shared" si="119"/>
        <v>OBESIDADE III</v>
      </c>
      <c r="AE3773" s="207" t="s">
        <v>135</v>
      </c>
      <c r="AF3773" s="153" t="s">
        <v>130</v>
      </c>
      <c r="AG3773" s="159"/>
      <c r="AH3773" s="153"/>
      <c r="AI3773" s="161"/>
      <c r="AJ3773" s="153"/>
      <c r="AK3773" s="153"/>
      <c r="AL3773" s="207"/>
      <c r="AM3773" s="207"/>
      <c r="AN3773" s="207"/>
      <c r="AO3773" s="207"/>
      <c r="AP3773" s="147" t="s">
        <v>54</v>
      </c>
      <c r="AQ3773" s="147"/>
      <c r="AR3773" s="147"/>
      <c r="AS3773" s="209" t="s">
        <v>68</v>
      </c>
      <c r="AT3773" s="223" t="str">
        <f>MONTH(B3773)&amp;"/"&amp;YEAR(B3773)</f>
        <v>1/2024</v>
      </c>
      <c r="AU3773" s="223">
        <f>WEEKNUM(B3773)-WEEKNUM(EOMONTH(B3773,-1)+1)+1</f>
        <v>1</v>
      </c>
      <c r="AV3773" s="209" t="str">
        <f>MONTH(R3773)&amp;"/"&amp;YEAR(R3773)</f>
        <v>3/2025</v>
      </c>
      <c r="AW3773" s="209">
        <f>WEEKNUM(R3773)-WEEKNUM(EOMONTH(R3773,-1)+1)+1</f>
        <v>4</v>
      </c>
      <c r="AX3773" s="209">
        <f>IF(BB3773="S",IF(Q3773="1. Aceitou o programa",R3773-B3773,0),0)</f>
        <v>0</v>
      </c>
      <c r="AY3773" s="209">
        <f>IF(BB3773="S",IF(AND(S3773&lt;&gt;"",R3773&lt;&gt;""),S3773-R3773,0),0)</f>
        <v>163</v>
      </c>
      <c r="AZ3773" s="209">
        <f>IF(BB3773="S",IF(Q3773="1. Aceitou o programa",IF(OR(X3773="Não se Aplica",X3773=""),IF(OR(W3773="Não se Aplica",W3773=""),0,W3773-V3773),AVERAGE(X3773-W3773,W3773-V3773)),0),0)</f>
        <v>0</v>
      </c>
      <c r="BA3773" s="209">
        <f>IF(BB3773="S",IF(AND(Q3773="1. Aceitou o programa",AH3773="Realizada"),IFERROR(IF(AG3773="",0,AG3773-R3773),0),0),0)</f>
        <v>0</v>
      </c>
      <c r="BB3773" s="209" t="str">
        <f>_xlfn.XLOOKUP(U3773,'Lista Suspensa'!$AA$20:$AA$23,'Lista Suspensa'!$AB$20:$AB$23,"N/A")</f>
        <v>S</v>
      </c>
    </row>
    <row r="3774" spans="1:54" ht="12" customHeight="1">
      <c r="A3774" s="151" t="s">
        <v>121</v>
      </c>
      <c r="B3774" s="152">
        <v>45292</v>
      </c>
      <c r="C3774" s="153" t="s">
        <v>122</v>
      </c>
      <c r="D3774" s="153" t="s">
        <v>171</v>
      </c>
      <c r="E3774" s="244">
        <v>94402389</v>
      </c>
      <c r="F3774" s="144" t="s">
        <v>6871</v>
      </c>
      <c r="G3774" s="230"/>
      <c r="H3774" s="154">
        <v>35153</v>
      </c>
      <c r="I3774" s="153">
        <v>30</v>
      </c>
      <c r="J3774" s="148" t="s">
        <v>70</v>
      </c>
      <c r="K3774" s="153"/>
      <c r="L3774" s="153"/>
      <c r="M3774" s="153"/>
      <c r="N3774" s="153"/>
      <c r="O3774" s="155">
        <v>21982626386</v>
      </c>
      <c r="P3774" s="156" t="s">
        <v>60</v>
      </c>
      <c r="Q3774" s="157" t="s">
        <v>6872</v>
      </c>
      <c r="R3774" s="158">
        <v>45905</v>
      </c>
      <c r="S3774" s="159">
        <v>46043</v>
      </c>
      <c r="T3774" s="159" t="s">
        <v>62</v>
      </c>
      <c r="U3774" s="159" t="s">
        <v>6152</v>
      </c>
      <c r="V3774" s="154">
        <v>45905</v>
      </c>
      <c r="W3774" s="154"/>
      <c r="X3774" s="154"/>
      <c r="Y3774" s="160"/>
      <c r="Z3774" s="160"/>
      <c r="AA3774" s="153">
        <v>125</v>
      </c>
      <c r="AB3774" s="153">
        <v>1.72</v>
      </c>
      <c r="AC3774" s="182">
        <f t="shared" si="118"/>
        <v>42.25256895619254</v>
      </c>
      <c r="AD3774" s="153" t="str">
        <f t="shared" si="119"/>
        <v>OBESIDADE III</v>
      </c>
      <c r="AE3774" s="207"/>
      <c r="AF3774" s="153"/>
      <c r="AG3774" s="159"/>
      <c r="AH3774" s="153"/>
      <c r="AI3774" s="161"/>
      <c r="AJ3774" s="153"/>
      <c r="AK3774" s="153"/>
      <c r="AL3774" s="207"/>
      <c r="AM3774" s="207"/>
      <c r="AN3774" s="207"/>
      <c r="AO3774" s="207"/>
      <c r="AP3774" s="147" t="s">
        <v>466</v>
      </c>
      <c r="AQ3774" s="147"/>
      <c r="AR3774" s="147"/>
      <c r="AS3774" s="209" t="s">
        <v>68</v>
      </c>
      <c r="AT3774" s="223" t="str">
        <f>MONTH(B3774)&amp;"/"&amp;YEAR(B3774)</f>
        <v>1/2024</v>
      </c>
      <c r="AU3774" s="223">
        <f>WEEKNUM(B3774)-WEEKNUM(EOMONTH(B3774,-1)+1)+1</f>
        <v>1</v>
      </c>
      <c r="AV3774" s="209" t="str">
        <f>MONTH(R3774)&amp;"/"&amp;YEAR(R3774)</f>
        <v>9/2025</v>
      </c>
      <c r="AW3774" s="209">
        <f>WEEKNUM(R3774)-WEEKNUM(EOMONTH(R3774,-1)+1)+1</f>
        <v>1</v>
      </c>
      <c r="AX3774" s="209">
        <f>IF(BB3774="S",IF(Q3774="1. Aceitou o programa",R3774-B3774,0),0)</f>
        <v>0</v>
      </c>
      <c r="AY3774" s="209">
        <f>IF(BB3774="S",IF(AND(S3774&lt;&gt;"",R3774&lt;&gt;""),S3774-R3774,0),0)</f>
        <v>138</v>
      </c>
      <c r="AZ3774" s="209">
        <f>IF(BB3774="S",IF(Q3774="1. Aceitou o programa",IF(OR(X3774="Não se Aplica",X3774=""),IF(OR(W3774="Não se Aplica",W3774=""),0,W3774-V3774),AVERAGE(X3774-W3774,W3774-V3774)),0),0)</f>
        <v>0</v>
      </c>
      <c r="BA3774" s="209">
        <f>IF(BB3774="S",IF(AND(Q3774="1. Aceitou o programa",AH3774="Realizada"),IFERROR(IF(AG3774="",0,AG3774-R3774),0),0),0)</f>
        <v>0</v>
      </c>
      <c r="BB3774" s="209" t="str">
        <f>_xlfn.XLOOKUP(U3774,'Lista Suspensa'!$AA$20:$AA$23,'Lista Suspensa'!$AB$20:$AB$23,"N/A")</f>
        <v>S</v>
      </c>
    </row>
    <row r="3775" spans="1:54" ht="12" customHeight="1">
      <c r="A3775" s="151" t="s">
        <v>121</v>
      </c>
      <c r="B3775" s="152">
        <v>45292</v>
      </c>
      <c r="C3775" s="153" t="s">
        <v>122</v>
      </c>
      <c r="D3775" s="153" t="s">
        <v>167</v>
      </c>
      <c r="E3775" s="244">
        <v>76832554</v>
      </c>
      <c r="F3775" s="144" t="s">
        <v>6873</v>
      </c>
      <c r="G3775" s="230"/>
      <c r="H3775" s="154">
        <v>30325</v>
      </c>
      <c r="I3775" s="153">
        <v>43</v>
      </c>
      <c r="J3775" s="148" t="s">
        <v>70</v>
      </c>
      <c r="K3775" s="153"/>
      <c r="L3775" s="153"/>
      <c r="M3775" s="153"/>
      <c r="N3775" s="153"/>
      <c r="O3775" s="155">
        <v>11993629363</v>
      </c>
      <c r="P3775" s="156" t="s">
        <v>60</v>
      </c>
      <c r="Q3775" s="157" t="s">
        <v>6872</v>
      </c>
      <c r="R3775" s="158">
        <v>45918</v>
      </c>
      <c r="S3775" s="159">
        <v>45967</v>
      </c>
      <c r="T3775" s="159" t="s">
        <v>62</v>
      </c>
      <c r="U3775" s="159" t="s">
        <v>6152</v>
      </c>
      <c r="V3775" s="154">
        <v>45918</v>
      </c>
      <c r="W3775" s="154"/>
      <c r="X3775" s="154"/>
      <c r="Y3775" s="160"/>
      <c r="Z3775" s="160"/>
      <c r="AA3775" s="153">
        <v>130</v>
      </c>
      <c r="AB3775" s="153">
        <v>1.58</v>
      </c>
      <c r="AC3775" s="182">
        <f t="shared" si="118"/>
        <v>52.07498798269507</v>
      </c>
      <c r="AD3775" s="153" t="str">
        <f t="shared" si="119"/>
        <v>OBESIDADE III</v>
      </c>
      <c r="AE3775" s="207"/>
      <c r="AF3775" s="153"/>
      <c r="AG3775" s="159"/>
      <c r="AH3775" s="153"/>
      <c r="AI3775" s="161"/>
      <c r="AJ3775" s="153"/>
      <c r="AK3775" s="153"/>
      <c r="AL3775" s="207" t="s">
        <v>85</v>
      </c>
      <c r="AM3775" s="207" t="s">
        <v>86</v>
      </c>
      <c r="AN3775" s="207" t="s">
        <v>191</v>
      </c>
      <c r="AO3775" s="207"/>
      <c r="AP3775" s="147" t="s">
        <v>54</v>
      </c>
      <c r="AQ3775" s="147"/>
      <c r="AR3775" s="147"/>
      <c r="AS3775" s="209" t="s">
        <v>68</v>
      </c>
      <c r="AT3775" s="223" t="str">
        <f>MONTH(B3775)&amp;"/"&amp;YEAR(B3775)</f>
        <v>1/2024</v>
      </c>
      <c r="AU3775" s="223">
        <f>WEEKNUM(B3775)-WEEKNUM(EOMONTH(B3775,-1)+1)+1</f>
        <v>1</v>
      </c>
      <c r="AV3775" s="209" t="str">
        <f>MONTH(R3775)&amp;"/"&amp;YEAR(R3775)</f>
        <v>9/2025</v>
      </c>
      <c r="AW3775" s="209">
        <f>WEEKNUM(R3775)-WEEKNUM(EOMONTH(R3775,-1)+1)+1</f>
        <v>3</v>
      </c>
      <c r="AX3775" s="209">
        <f>IF(BB3775="S",IF(Q3775="1. Aceitou o programa",R3775-B3775,0),0)</f>
        <v>0</v>
      </c>
      <c r="AY3775" s="209">
        <f>IF(BB3775="S",IF(AND(S3775&lt;&gt;"",R3775&lt;&gt;""),S3775-R3775,0),0)</f>
        <v>49</v>
      </c>
      <c r="AZ3775" s="209">
        <f>IF(BB3775="S",IF(Q3775="1. Aceitou o programa",IF(OR(X3775="Não se Aplica",X3775=""),IF(OR(W3775="Não se Aplica",W3775=""),0,W3775-V3775),AVERAGE(X3775-W3775,W3775-V3775)),0),0)</f>
        <v>0</v>
      </c>
      <c r="BA3775" s="209">
        <f>IF(BB3775="S",IF(AND(Q3775="1. Aceitou o programa",AH3775="Realizada"),IFERROR(IF(AG3775="",0,AG3775-R3775),0),0),0)</f>
        <v>0</v>
      </c>
      <c r="BB3775" s="209" t="str">
        <f>_xlfn.XLOOKUP(U3775,'Lista Suspensa'!$AA$20:$AA$23,'Lista Suspensa'!$AB$20:$AB$23,"N/A")</f>
        <v>S</v>
      </c>
    </row>
    <row r="3776" spans="1:54" ht="12" customHeight="1">
      <c r="A3776" s="151" t="s">
        <v>121</v>
      </c>
      <c r="B3776" s="152">
        <v>45292</v>
      </c>
      <c r="C3776" s="153" t="s">
        <v>122</v>
      </c>
      <c r="D3776" s="153" t="s">
        <v>167</v>
      </c>
      <c r="E3776" s="244">
        <v>78860560</v>
      </c>
      <c r="F3776" s="144" t="s">
        <v>6874</v>
      </c>
      <c r="G3776" s="230"/>
      <c r="H3776" s="154">
        <v>29746</v>
      </c>
      <c r="I3776" s="153">
        <v>44</v>
      </c>
      <c r="J3776" s="148" t="s">
        <v>58</v>
      </c>
      <c r="K3776" s="153"/>
      <c r="L3776" s="153"/>
      <c r="M3776" s="153"/>
      <c r="N3776" s="153"/>
      <c r="O3776" s="155">
        <v>11954098515</v>
      </c>
      <c r="P3776" s="156" t="s">
        <v>60</v>
      </c>
      <c r="Q3776" s="157" t="s">
        <v>6872</v>
      </c>
      <c r="R3776" s="158">
        <v>45891</v>
      </c>
      <c r="S3776" s="159">
        <v>45994</v>
      </c>
      <c r="T3776" s="159" t="s">
        <v>62</v>
      </c>
      <c r="U3776" s="159" t="s">
        <v>6152</v>
      </c>
      <c r="V3776" s="154">
        <v>45891</v>
      </c>
      <c r="W3776" s="154"/>
      <c r="X3776" s="154"/>
      <c r="Y3776" s="160"/>
      <c r="Z3776" s="160" t="s">
        <v>128</v>
      </c>
      <c r="AA3776" s="153">
        <v>130</v>
      </c>
      <c r="AB3776" s="153">
        <v>1.8</v>
      </c>
      <c r="AC3776" s="182">
        <f t="shared" si="118"/>
        <v>40.123456790123456</v>
      </c>
      <c r="AD3776" s="153" t="str">
        <f t="shared" si="119"/>
        <v>OBESIDADE III</v>
      </c>
      <c r="AE3776" s="207"/>
      <c r="AF3776" s="153" t="s">
        <v>130</v>
      </c>
      <c r="AG3776" s="159"/>
      <c r="AH3776" s="153"/>
      <c r="AI3776" s="161"/>
      <c r="AJ3776" s="153"/>
      <c r="AK3776" s="153"/>
      <c r="AL3776" s="207"/>
      <c r="AM3776" s="207"/>
      <c r="AN3776" s="207"/>
      <c r="AO3776" s="207"/>
      <c r="AP3776" s="147" t="s">
        <v>54</v>
      </c>
      <c r="AQ3776" s="147"/>
      <c r="AR3776" s="147"/>
      <c r="AS3776" s="209" t="s">
        <v>68</v>
      </c>
      <c r="AT3776" s="223" t="str">
        <f>MONTH(B3776)&amp;"/"&amp;YEAR(B3776)</f>
        <v>1/2024</v>
      </c>
      <c r="AU3776" s="223">
        <f>WEEKNUM(B3776)-WEEKNUM(EOMONTH(B3776,-1)+1)+1</f>
        <v>1</v>
      </c>
      <c r="AV3776" s="209" t="str">
        <f>MONTH(R3776)&amp;"/"&amp;YEAR(R3776)</f>
        <v>8/2025</v>
      </c>
      <c r="AW3776" s="209">
        <f>WEEKNUM(R3776)-WEEKNUM(EOMONTH(R3776,-1)+1)+1</f>
        <v>4</v>
      </c>
      <c r="AX3776" s="209">
        <f>IF(BB3776="S",IF(Q3776="1. Aceitou o programa",R3776-B3776,0),0)</f>
        <v>0</v>
      </c>
      <c r="AY3776" s="209">
        <f>IF(BB3776="S",IF(AND(S3776&lt;&gt;"",R3776&lt;&gt;""),S3776-R3776,0),0)</f>
        <v>103</v>
      </c>
      <c r="AZ3776" s="209">
        <f>IF(BB3776="S",IF(Q3776="1. Aceitou o programa",IF(OR(X3776="Não se Aplica",X3776=""),IF(OR(W3776="Não se Aplica",W3776=""),0,W3776-V3776),AVERAGE(X3776-W3776,W3776-V3776)),0),0)</f>
        <v>0</v>
      </c>
      <c r="BA3776" s="209">
        <f>IF(BB3776="S",IF(AND(Q3776="1. Aceitou o programa",AH3776="Realizada"),IFERROR(IF(AG3776="",0,AG3776-R3776),0),0),0)</f>
        <v>0</v>
      </c>
      <c r="BB3776" s="209" t="str">
        <f>_xlfn.XLOOKUP(U3776,'Lista Suspensa'!$AA$20:$AA$23,'Lista Suspensa'!$AB$20:$AB$23,"N/A")</f>
        <v>S</v>
      </c>
    </row>
    <row r="3777" spans="1:54" ht="12" customHeight="1">
      <c r="A3777" s="151" t="s">
        <v>54</v>
      </c>
      <c r="B3777" s="152">
        <v>46083</v>
      </c>
      <c r="C3777" s="153" t="s">
        <v>55</v>
      </c>
      <c r="D3777" s="153" t="s">
        <v>56</v>
      </c>
      <c r="E3777" s="244">
        <v>89759711</v>
      </c>
      <c r="F3777" s="144" t="s">
        <v>6875</v>
      </c>
      <c r="G3777" s="230"/>
      <c r="H3777" s="154">
        <v>37391</v>
      </c>
      <c r="I3777" s="153">
        <v>24</v>
      </c>
      <c r="J3777" s="148" t="s">
        <v>58</v>
      </c>
      <c r="K3777" s="153"/>
      <c r="L3777" s="153"/>
      <c r="M3777" s="153"/>
      <c r="N3777" s="153">
        <v>80</v>
      </c>
      <c r="O3777" s="155" t="s">
        <v>6876</v>
      </c>
      <c r="P3777" s="156" t="s">
        <v>89</v>
      </c>
      <c r="Q3777" s="157" t="s">
        <v>6877</v>
      </c>
      <c r="R3777" s="158"/>
      <c r="S3777" s="159">
        <v>46119</v>
      </c>
      <c r="T3777" s="159" t="s">
        <v>62</v>
      </c>
      <c r="U3777" s="159" t="s">
        <v>6152</v>
      </c>
      <c r="V3777" s="154">
        <v>46118</v>
      </c>
      <c r="W3777" s="154">
        <v>46119</v>
      </c>
      <c r="X3777" s="154"/>
      <c r="Y3777" s="160" t="s">
        <v>6878</v>
      </c>
      <c r="Z3777" s="160"/>
      <c r="AA3777" s="153"/>
      <c r="AB3777" s="153"/>
      <c r="AC3777" s="182" t="e">
        <f t="shared" si="118"/>
        <v>#DIV/0!</v>
      </c>
      <c r="AD3777" s="153" t="e">
        <f t="shared" si="119"/>
        <v>#DIV/0!</v>
      </c>
      <c r="AE3777" s="207"/>
      <c r="AF3777" s="153"/>
      <c r="AG3777" s="159"/>
      <c r="AH3777" s="153"/>
      <c r="AI3777" s="161"/>
      <c r="AJ3777" s="153"/>
      <c r="AK3777" s="153"/>
      <c r="AL3777" s="207"/>
      <c r="AM3777" s="207"/>
      <c r="AN3777" s="207"/>
      <c r="AO3777" s="207"/>
      <c r="AP3777" s="147" t="s">
        <v>54</v>
      </c>
      <c r="AQ3777" s="147"/>
      <c r="AR3777" s="147"/>
      <c r="AS3777" s="209" t="s">
        <v>68</v>
      </c>
      <c r="AT3777" s="223" t="str">
        <f>MONTH(B3777)&amp;"/"&amp;YEAR(B3777)</f>
        <v>3/2026</v>
      </c>
      <c r="AU3777" s="223">
        <f>WEEKNUM(B3777)-WEEKNUM(EOMONTH(B3777,-1)+1)+1</f>
        <v>1</v>
      </c>
      <c r="AV3777" s="209" t="str">
        <f>MONTH(R3777)&amp;"/"&amp;YEAR(R3777)</f>
        <v>1/1900</v>
      </c>
      <c r="AW3777" s="209" t="e">
        <f>WEEKNUM(R3777)-WEEKNUM(EOMONTH(R3777,-1)+1)+1</f>
        <v>#NUM!</v>
      </c>
      <c r="AX3777" s="209">
        <f>IF(BB3777="S",IF(Q3777="1. Aceitou o programa",R3777-B3777,0),0)</f>
        <v>0</v>
      </c>
      <c r="AY3777" s="209">
        <f>IF(BB3777="S",IF(AND(S3777&lt;&gt;"",R3777&lt;&gt;""),S3777-R3777,0),0)</f>
        <v>0</v>
      </c>
      <c r="AZ3777" s="209">
        <f>IF(BB3777="S",IF(Q3777="1. Aceitou o programa",IF(OR(X3777="Não se Aplica",X3777=""),IF(OR(W3777="Não se Aplica",W3777=""),0,W3777-V3777),AVERAGE(X3777-W3777,W3777-V3777)),0),0)</f>
        <v>0</v>
      </c>
      <c r="BA3777" s="209">
        <f>IF(BB3777="S",IF(AND(Q3777="1. Aceitou o programa",AH3777="Realizada"),IFERROR(IF(AG3777="",0,AG3777-R3777),0),0),0)</f>
        <v>0</v>
      </c>
      <c r="BB3777" s="209" t="str">
        <f>_xlfn.XLOOKUP(U3777,'Lista Suspensa'!$AA$20:$AA$23,'Lista Suspensa'!$AB$20:$AB$23,"N/A")</f>
        <v>S</v>
      </c>
    </row>
    <row r="3778" spans="1:54" ht="12" customHeight="1">
      <c r="A3778" s="151" t="s">
        <v>67</v>
      </c>
      <c r="B3778" s="152">
        <v>46146</v>
      </c>
      <c r="C3778" s="153" t="s">
        <v>297</v>
      </c>
      <c r="D3778" s="153" t="s">
        <v>455</v>
      </c>
      <c r="E3778" s="244">
        <v>93105158</v>
      </c>
      <c r="F3778" s="144" t="s">
        <v>6879</v>
      </c>
      <c r="G3778" s="230"/>
      <c r="H3778" s="154">
        <v>26971</v>
      </c>
      <c r="I3778" s="153">
        <v>52</v>
      </c>
      <c r="J3778" s="148" t="s">
        <v>70</v>
      </c>
      <c r="K3778" s="153" t="s">
        <v>101</v>
      </c>
      <c r="L3778" s="153"/>
      <c r="M3778" s="153"/>
      <c r="N3778" s="153">
        <v>380</v>
      </c>
      <c r="O3778" s="155" t="s">
        <v>6880</v>
      </c>
      <c r="P3778" s="156" t="s">
        <v>60</v>
      </c>
      <c r="Q3778" s="157" t="s">
        <v>6881</v>
      </c>
      <c r="R3778" s="158"/>
      <c r="S3778" s="159">
        <v>46146</v>
      </c>
      <c r="T3778" s="159" t="s">
        <v>62</v>
      </c>
      <c r="U3778" s="159" t="s">
        <v>6152</v>
      </c>
      <c r="V3778" s="154">
        <v>46146</v>
      </c>
      <c r="W3778" s="154" t="s">
        <v>126</v>
      </c>
      <c r="X3778" s="154" t="s">
        <v>126</v>
      </c>
      <c r="Y3778" s="160" t="s">
        <v>90</v>
      </c>
      <c r="Z3778" s="160" t="s">
        <v>128</v>
      </c>
      <c r="AA3778" s="153"/>
      <c r="AB3778" s="153"/>
      <c r="AC3778" s="182" t="e">
        <f t="shared" ref="AC3778:AC3841" si="120">SUM(AA3778/(AB3778^2))</f>
        <v>#DIV/0!</v>
      </c>
      <c r="AD3778" s="153" t="e">
        <f t="shared" ref="AD3778:AD3841" si="121">IF(AC3778&lt;18.5,"ABAIXO DO PESO",
(IF(AC3778&lt;=24.9,"PESO NORMAL",
(IF(AC3778&lt;=29.9,"SOBREPESO",
(IF(AC3778&lt;=34.9,"OBESIDADE I",
(IF(AC3778&lt;=39.9,"OBESIDADE II",
(IF(AC3778&lt;=999,"OBESIDADE III","VAZIO")))))))))))</f>
        <v>#DIV/0!</v>
      </c>
      <c r="AE3778" s="207" t="s">
        <v>129</v>
      </c>
      <c r="AF3778" s="153" t="s">
        <v>130</v>
      </c>
      <c r="AG3778" s="159"/>
      <c r="AH3778" s="153"/>
      <c r="AI3778" s="161"/>
      <c r="AJ3778" s="153"/>
      <c r="AK3778" s="153"/>
      <c r="AL3778" s="207"/>
      <c r="AM3778" s="207"/>
      <c r="AN3778" s="207"/>
      <c r="AO3778" s="207" t="s">
        <v>6882</v>
      </c>
      <c r="AP3778" s="147" t="s">
        <v>466</v>
      </c>
      <c r="AQ3778" s="147" t="s">
        <v>67</v>
      </c>
      <c r="AR3778" s="147"/>
      <c r="AS3778" s="209" t="s">
        <v>68</v>
      </c>
      <c r="AT3778" s="223" t="str">
        <f>MONTH(B3778)&amp;"/"&amp;YEAR(B3778)</f>
        <v>5/2026</v>
      </c>
      <c r="AU3778" s="223">
        <f>WEEKNUM(B3778)-WEEKNUM(EOMONTH(B3778,-1)+1)+1</f>
        <v>2</v>
      </c>
      <c r="AV3778" s="209" t="str">
        <f>MONTH(R3778)&amp;"/"&amp;YEAR(R3778)</f>
        <v>1/1900</v>
      </c>
      <c r="AW3778" s="209" t="e">
        <f>WEEKNUM(R3778)-WEEKNUM(EOMONTH(R3778,-1)+1)+1</f>
        <v>#NUM!</v>
      </c>
      <c r="AX3778" s="209">
        <f>IF(BB3778="S",IF(Q3778="1. Aceitou o programa",R3778-B3778,0),0)</f>
        <v>0</v>
      </c>
      <c r="AY3778" s="209">
        <f>IF(BB3778="S",IF(AND(S3778&lt;&gt;"",R3778&lt;&gt;""),S3778-R3778,0),0)</f>
        <v>0</v>
      </c>
      <c r="AZ3778" s="209">
        <f>IF(BB3778="S",IF(Q3778="1. Aceitou o programa",IF(OR(X3778="Não se Aplica",X3778=""),IF(OR(W3778="Não se Aplica",W3778=""),0,W3778-V3778),AVERAGE(X3778-W3778,W3778-V3778)),0),0)</f>
        <v>0</v>
      </c>
      <c r="BA3778" s="209">
        <f>IF(BB3778="S",IF(AND(Q3778="1. Aceitou o programa",AH3778="Realizada"),IFERROR(IF(AG3778="",0,AG3778-R3778),0),0),0)</f>
        <v>0</v>
      </c>
      <c r="BB3778" s="209" t="str">
        <f>_xlfn.XLOOKUP(U3778,'Lista Suspensa'!$AA$20:$AA$23,'Lista Suspensa'!$AB$20:$AB$23,"N/A")</f>
        <v>S</v>
      </c>
    </row>
    <row r="3779" spans="1:54" ht="12" customHeight="1">
      <c r="A3779" s="151" t="s">
        <v>54</v>
      </c>
      <c r="B3779" s="152">
        <v>46029</v>
      </c>
      <c r="C3779" s="153" t="s">
        <v>297</v>
      </c>
      <c r="D3779" s="153" t="s">
        <v>455</v>
      </c>
      <c r="E3779" s="244">
        <v>86554722</v>
      </c>
      <c r="F3779" s="144" t="s">
        <v>6883</v>
      </c>
      <c r="G3779" s="230"/>
      <c r="H3779" s="154">
        <v>34412</v>
      </c>
      <c r="I3779" s="153">
        <v>32</v>
      </c>
      <c r="J3779" s="148" t="s">
        <v>70</v>
      </c>
      <c r="K3779" s="153"/>
      <c r="L3779" s="153"/>
      <c r="M3779" s="153"/>
      <c r="N3779" s="153">
        <v>450</v>
      </c>
      <c r="O3779" s="155" t="s">
        <v>6884</v>
      </c>
      <c r="P3779" s="156" t="s">
        <v>60</v>
      </c>
      <c r="Q3779" s="157" t="s">
        <v>6881</v>
      </c>
      <c r="R3779" s="158"/>
      <c r="S3779" s="159">
        <v>46050</v>
      </c>
      <c r="T3779" s="159" t="s">
        <v>62</v>
      </c>
      <c r="U3779" s="159" t="s">
        <v>6152</v>
      </c>
      <c r="V3779" s="154">
        <v>46050</v>
      </c>
      <c r="W3779" s="154"/>
      <c r="X3779" s="154"/>
      <c r="Y3779" s="160" t="s">
        <v>6885</v>
      </c>
      <c r="Z3779" s="160"/>
      <c r="AA3779" s="153"/>
      <c r="AB3779" s="153"/>
      <c r="AC3779" s="182" t="e">
        <f t="shared" si="120"/>
        <v>#DIV/0!</v>
      </c>
      <c r="AD3779" s="153" t="e">
        <f t="shared" si="121"/>
        <v>#DIV/0!</v>
      </c>
      <c r="AE3779" s="207"/>
      <c r="AF3779" s="153"/>
      <c r="AG3779" s="159"/>
      <c r="AH3779" s="153"/>
      <c r="AI3779" s="161"/>
      <c r="AJ3779" s="153"/>
      <c r="AK3779" s="153"/>
      <c r="AL3779" s="207"/>
      <c r="AM3779" s="207"/>
      <c r="AN3779" s="207"/>
      <c r="AO3779" s="207"/>
      <c r="AP3779" s="147" t="s">
        <v>466</v>
      </c>
      <c r="AQ3779" s="147" t="s">
        <v>67</v>
      </c>
      <c r="AR3779" s="147"/>
      <c r="AS3779" s="209" t="s">
        <v>68</v>
      </c>
      <c r="AT3779" s="223" t="str">
        <f>MONTH(B3779)&amp;"/"&amp;YEAR(B3779)</f>
        <v>1/2026</v>
      </c>
      <c r="AU3779" s="223">
        <f>WEEKNUM(B3779)-WEEKNUM(EOMONTH(B3779,-1)+1)+1</f>
        <v>2</v>
      </c>
      <c r="AV3779" s="209" t="str">
        <f>MONTH(R3779)&amp;"/"&amp;YEAR(R3779)</f>
        <v>1/1900</v>
      </c>
      <c r="AW3779" s="209" t="e">
        <f>WEEKNUM(R3779)-WEEKNUM(EOMONTH(R3779,-1)+1)+1</f>
        <v>#NUM!</v>
      </c>
      <c r="AX3779" s="209">
        <f>IF(BB3779="S",IF(Q3779="1. Aceitou o programa",R3779-B3779,0),0)</f>
        <v>0</v>
      </c>
      <c r="AY3779" s="209">
        <f>IF(BB3779="S",IF(AND(S3779&lt;&gt;"",R3779&lt;&gt;""),S3779-R3779,0),0)</f>
        <v>0</v>
      </c>
      <c r="AZ3779" s="209">
        <f>IF(BB3779="S",IF(Q3779="1. Aceitou o programa",IF(OR(X3779="Não se Aplica",X3779=""),IF(OR(W3779="Não se Aplica",W3779=""),0,W3779-V3779),AVERAGE(X3779-W3779,W3779-V3779)),0),0)</f>
        <v>0</v>
      </c>
      <c r="BA3779" s="209">
        <f>IF(BB3779="S",IF(AND(Q3779="1. Aceitou o programa",AH3779="Realizada"),IFERROR(IF(AG3779="",0,AG3779-R3779),0),0),0)</f>
        <v>0</v>
      </c>
      <c r="BB3779" s="209" t="str">
        <f>_xlfn.XLOOKUP(U3779,'Lista Suspensa'!$AA$20:$AA$23,'Lista Suspensa'!$AB$20:$AB$23,"N/A")</f>
        <v>S</v>
      </c>
    </row>
    <row r="3780" spans="1:54" ht="12" customHeight="1">
      <c r="A3780" s="151" t="s">
        <v>67</v>
      </c>
      <c r="B3780" s="152">
        <v>46030</v>
      </c>
      <c r="C3780" s="153" t="s">
        <v>122</v>
      </c>
      <c r="D3780" s="153" t="s">
        <v>175</v>
      </c>
      <c r="E3780" s="244">
        <v>94699593</v>
      </c>
      <c r="F3780" s="144" t="s">
        <v>6886</v>
      </c>
      <c r="G3780" s="230"/>
      <c r="H3780" s="154">
        <v>25587</v>
      </c>
      <c r="I3780" s="153">
        <v>56</v>
      </c>
      <c r="J3780" s="148" t="s">
        <v>70</v>
      </c>
      <c r="K3780" s="153" t="s">
        <v>59</v>
      </c>
      <c r="L3780" s="153"/>
      <c r="M3780" s="153"/>
      <c r="N3780" s="153">
        <v>80</v>
      </c>
      <c r="O3780" s="155" t="s">
        <v>6887</v>
      </c>
      <c r="P3780" s="156" t="s">
        <v>60</v>
      </c>
      <c r="Q3780" s="157" t="s">
        <v>6881</v>
      </c>
      <c r="R3780" s="158"/>
      <c r="S3780" s="159">
        <v>46050</v>
      </c>
      <c r="T3780" s="159" t="s">
        <v>62</v>
      </c>
      <c r="U3780" s="159" t="s">
        <v>6152</v>
      </c>
      <c r="V3780" s="154">
        <v>46050</v>
      </c>
      <c r="W3780" s="154"/>
      <c r="X3780" s="154"/>
      <c r="Y3780" s="160" t="s">
        <v>6888</v>
      </c>
      <c r="Z3780" s="160"/>
      <c r="AA3780" s="153"/>
      <c r="AB3780" s="153"/>
      <c r="AC3780" s="182" t="e">
        <f t="shared" si="120"/>
        <v>#DIV/0!</v>
      </c>
      <c r="AD3780" s="153" t="e">
        <f t="shared" si="121"/>
        <v>#DIV/0!</v>
      </c>
      <c r="AE3780" s="207"/>
      <c r="AF3780" s="153"/>
      <c r="AG3780" s="159"/>
      <c r="AH3780" s="153"/>
      <c r="AI3780" s="161"/>
      <c r="AJ3780" s="153"/>
      <c r="AK3780" s="153"/>
      <c r="AL3780" s="207"/>
      <c r="AM3780" s="207"/>
      <c r="AN3780" s="207"/>
      <c r="AO3780" s="207"/>
      <c r="AP3780" s="147" t="s">
        <v>466</v>
      </c>
      <c r="AQ3780" s="147" t="s">
        <v>67</v>
      </c>
      <c r="AR3780" s="147"/>
      <c r="AS3780" s="209" t="s">
        <v>68</v>
      </c>
      <c r="AT3780" s="223" t="str">
        <f>MONTH(B3780)&amp;"/"&amp;YEAR(B3780)</f>
        <v>1/2026</v>
      </c>
      <c r="AU3780" s="223">
        <f>WEEKNUM(B3780)-WEEKNUM(EOMONTH(B3780,-1)+1)+1</f>
        <v>2</v>
      </c>
      <c r="AV3780" s="209" t="str">
        <f>MONTH(R3780)&amp;"/"&amp;YEAR(R3780)</f>
        <v>1/1900</v>
      </c>
      <c r="AW3780" s="209" t="e">
        <f>WEEKNUM(R3780)-WEEKNUM(EOMONTH(R3780,-1)+1)+1</f>
        <v>#NUM!</v>
      </c>
      <c r="AX3780" s="209">
        <f>IF(BB3780="S",IF(Q3780="1. Aceitou o programa",R3780-B3780,0),0)</f>
        <v>0</v>
      </c>
      <c r="AY3780" s="209">
        <f>IF(BB3780="S",IF(AND(S3780&lt;&gt;"",R3780&lt;&gt;""),S3780-R3780,0),0)</f>
        <v>0</v>
      </c>
      <c r="AZ3780" s="209">
        <f>IF(BB3780="S",IF(Q3780="1. Aceitou o programa",IF(OR(X3780="Não se Aplica",X3780=""),IF(OR(W3780="Não se Aplica",W3780=""),0,W3780-V3780),AVERAGE(X3780-W3780,W3780-V3780)),0),0)</f>
        <v>0</v>
      </c>
      <c r="BA3780" s="209">
        <f>IF(BB3780="S",IF(AND(Q3780="1. Aceitou o programa",AH3780="Realizada"),IFERROR(IF(AG3780="",0,AG3780-R3780),0),0),0)</f>
        <v>0</v>
      </c>
      <c r="BB3780" s="209" t="str">
        <f>_xlfn.XLOOKUP(U3780,'Lista Suspensa'!$AA$20:$AA$23,'Lista Suspensa'!$AB$20:$AB$23,"N/A")</f>
        <v>S</v>
      </c>
    </row>
    <row r="3781" spans="1:54" ht="12" customHeight="1">
      <c r="A3781" s="151" t="s">
        <v>67</v>
      </c>
      <c r="B3781" s="152">
        <v>46030</v>
      </c>
      <c r="C3781" s="153" t="s">
        <v>122</v>
      </c>
      <c r="D3781" s="153" t="s">
        <v>274</v>
      </c>
      <c r="E3781" s="244">
        <v>92770864</v>
      </c>
      <c r="F3781" s="144" t="s">
        <v>6889</v>
      </c>
      <c r="G3781" s="230"/>
      <c r="H3781" s="154">
        <v>32486</v>
      </c>
      <c r="I3781" s="153">
        <v>37</v>
      </c>
      <c r="J3781" s="148" t="s">
        <v>58</v>
      </c>
      <c r="K3781" s="153"/>
      <c r="L3781" s="153"/>
      <c r="M3781" s="153"/>
      <c r="N3781" s="153">
        <v>400</v>
      </c>
      <c r="O3781" s="155" t="s">
        <v>6890</v>
      </c>
      <c r="P3781" s="156" t="s">
        <v>60</v>
      </c>
      <c r="Q3781" s="157" t="s">
        <v>6881</v>
      </c>
      <c r="R3781" s="158"/>
      <c r="S3781" s="159">
        <v>46050</v>
      </c>
      <c r="T3781" s="159" t="s">
        <v>62</v>
      </c>
      <c r="U3781" s="159" t="s">
        <v>6152</v>
      </c>
      <c r="V3781" s="154">
        <v>46050</v>
      </c>
      <c r="W3781" s="154"/>
      <c r="X3781" s="154"/>
      <c r="Y3781" s="160" t="s">
        <v>6891</v>
      </c>
      <c r="Z3781" s="160"/>
      <c r="AA3781" s="153"/>
      <c r="AB3781" s="153"/>
      <c r="AC3781" s="182" t="e">
        <f t="shared" si="120"/>
        <v>#DIV/0!</v>
      </c>
      <c r="AD3781" s="153" t="e">
        <f t="shared" si="121"/>
        <v>#DIV/0!</v>
      </c>
      <c r="AE3781" s="207"/>
      <c r="AF3781" s="153"/>
      <c r="AG3781" s="159"/>
      <c r="AH3781" s="153"/>
      <c r="AI3781" s="161"/>
      <c r="AJ3781" s="153"/>
      <c r="AK3781" s="153"/>
      <c r="AL3781" s="207"/>
      <c r="AM3781" s="207"/>
      <c r="AN3781" s="207"/>
      <c r="AO3781" s="207"/>
      <c r="AP3781" s="147" t="s">
        <v>466</v>
      </c>
      <c r="AQ3781" s="147" t="s">
        <v>67</v>
      </c>
      <c r="AR3781" s="147"/>
      <c r="AS3781" s="209" t="s">
        <v>68</v>
      </c>
      <c r="AT3781" s="223" t="str">
        <f>MONTH(B3781)&amp;"/"&amp;YEAR(B3781)</f>
        <v>1/2026</v>
      </c>
      <c r="AU3781" s="223">
        <f>WEEKNUM(B3781)-WEEKNUM(EOMONTH(B3781,-1)+1)+1</f>
        <v>2</v>
      </c>
      <c r="AV3781" s="209" t="str">
        <f>MONTH(R3781)&amp;"/"&amp;YEAR(R3781)</f>
        <v>1/1900</v>
      </c>
      <c r="AW3781" s="209" t="e">
        <f>WEEKNUM(R3781)-WEEKNUM(EOMONTH(R3781,-1)+1)+1</f>
        <v>#NUM!</v>
      </c>
      <c r="AX3781" s="209">
        <f>IF(BB3781="S",IF(Q3781="1. Aceitou o programa",R3781-B3781,0),0)</f>
        <v>0</v>
      </c>
      <c r="AY3781" s="209">
        <f>IF(BB3781="S",IF(AND(S3781&lt;&gt;"",R3781&lt;&gt;""),S3781-R3781,0),0)</f>
        <v>0</v>
      </c>
      <c r="AZ3781" s="209">
        <f>IF(BB3781="S",IF(Q3781="1. Aceitou o programa",IF(OR(X3781="Não se Aplica",X3781=""),IF(OR(W3781="Não se Aplica",W3781=""),0,W3781-V3781),AVERAGE(X3781-W3781,W3781-V3781)),0),0)</f>
        <v>0</v>
      </c>
      <c r="BA3781" s="209">
        <f>IF(BB3781="S",IF(AND(Q3781="1. Aceitou o programa",AH3781="Realizada"),IFERROR(IF(AG3781="",0,AG3781-R3781),0),0),0)</f>
        <v>0</v>
      </c>
      <c r="BB3781" s="209" t="str">
        <f>_xlfn.XLOOKUP(U3781,'Lista Suspensa'!$AA$20:$AA$23,'Lista Suspensa'!$AB$20:$AB$23,"N/A")</f>
        <v>S</v>
      </c>
    </row>
    <row r="3782" spans="1:54" ht="12" customHeight="1">
      <c r="A3782" s="151" t="s">
        <v>54</v>
      </c>
      <c r="B3782" s="152">
        <v>46051</v>
      </c>
      <c r="C3782" s="153" t="s">
        <v>297</v>
      </c>
      <c r="D3782" s="153" t="s">
        <v>455</v>
      </c>
      <c r="E3782" s="244">
        <v>760959412</v>
      </c>
      <c r="F3782" s="144" t="s">
        <v>6892</v>
      </c>
      <c r="G3782" s="230"/>
      <c r="H3782" s="154">
        <v>25287</v>
      </c>
      <c r="I3782" s="153">
        <v>57</v>
      </c>
      <c r="J3782" s="148" t="s">
        <v>58</v>
      </c>
      <c r="K3782" s="153" t="s">
        <v>101</v>
      </c>
      <c r="L3782" s="153"/>
      <c r="M3782" s="153"/>
      <c r="N3782" s="153">
        <v>200</v>
      </c>
      <c r="O3782" s="155" t="s">
        <v>6893</v>
      </c>
      <c r="P3782" s="156" t="s">
        <v>60</v>
      </c>
      <c r="Q3782" s="157" t="s">
        <v>6881</v>
      </c>
      <c r="R3782" s="158"/>
      <c r="S3782" s="159">
        <v>46055</v>
      </c>
      <c r="T3782" s="159" t="s">
        <v>62</v>
      </c>
      <c r="U3782" s="159" t="s">
        <v>6152</v>
      </c>
      <c r="V3782" s="154">
        <v>46055</v>
      </c>
      <c r="W3782" s="154"/>
      <c r="X3782" s="154"/>
      <c r="Y3782" s="160" t="s">
        <v>6894</v>
      </c>
      <c r="Z3782" s="160"/>
      <c r="AA3782" s="153"/>
      <c r="AB3782" s="153"/>
      <c r="AC3782" s="182" t="e">
        <f t="shared" si="120"/>
        <v>#DIV/0!</v>
      </c>
      <c r="AD3782" s="153" t="e">
        <f t="shared" si="121"/>
        <v>#DIV/0!</v>
      </c>
      <c r="AE3782" s="207" t="s">
        <v>129</v>
      </c>
      <c r="AF3782" s="153" t="s">
        <v>130</v>
      </c>
      <c r="AG3782" s="159"/>
      <c r="AH3782" s="153"/>
      <c r="AI3782" s="161"/>
      <c r="AJ3782" s="153"/>
      <c r="AK3782" s="153"/>
      <c r="AL3782" s="207"/>
      <c r="AM3782" s="207"/>
      <c r="AN3782" s="207"/>
      <c r="AO3782" s="207"/>
      <c r="AP3782" s="147" t="s">
        <v>466</v>
      </c>
      <c r="AQ3782" s="147" t="s">
        <v>67</v>
      </c>
      <c r="AR3782" s="147"/>
      <c r="AS3782" s="209" t="s">
        <v>68</v>
      </c>
      <c r="AT3782" s="223" t="str">
        <f>MONTH(B3782)&amp;"/"&amp;YEAR(B3782)</f>
        <v>1/2026</v>
      </c>
      <c r="AU3782" s="223">
        <f>WEEKNUM(B3782)-WEEKNUM(EOMONTH(B3782,-1)+1)+1</f>
        <v>5</v>
      </c>
      <c r="AV3782" s="209" t="str">
        <f>MONTH(R3782)&amp;"/"&amp;YEAR(R3782)</f>
        <v>1/1900</v>
      </c>
      <c r="AW3782" s="209" t="e">
        <f>WEEKNUM(R3782)-WEEKNUM(EOMONTH(R3782,-1)+1)+1</f>
        <v>#NUM!</v>
      </c>
      <c r="AX3782" s="209">
        <f>IF(BB3782="S",IF(Q3782="1. Aceitou o programa",R3782-B3782,0),0)</f>
        <v>0</v>
      </c>
      <c r="AY3782" s="209">
        <f>IF(BB3782="S",IF(AND(S3782&lt;&gt;"",R3782&lt;&gt;""),S3782-R3782,0),0)</f>
        <v>0</v>
      </c>
      <c r="AZ3782" s="209">
        <f>IF(BB3782="S",IF(Q3782="1. Aceitou o programa",IF(OR(X3782="Não se Aplica",X3782=""),IF(OR(W3782="Não se Aplica",W3782=""),0,W3782-V3782),AVERAGE(X3782-W3782,W3782-V3782)),0),0)</f>
        <v>0</v>
      </c>
      <c r="BA3782" s="209">
        <f>IF(BB3782="S",IF(AND(Q3782="1. Aceitou o programa",AH3782="Realizada"),IFERROR(IF(AG3782="",0,AG3782-R3782),0),0),0)</f>
        <v>0</v>
      </c>
      <c r="BB3782" s="209" t="str">
        <f>_xlfn.XLOOKUP(U3782,'Lista Suspensa'!$AA$20:$AA$23,'Lista Suspensa'!$AB$20:$AB$23,"N/A")</f>
        <v>S</v>
      </c>
    </row>
    <row r="3783" spans="1:54" ht="12" customHeight="1">
      <c r="A3783" s="151" t="s">
        <v>54</v>
      </c>
      <c r="B3783" s="152">
        <v>46055</v>
      </c>
      <c r="C3783" s="153" t="s">
        <v>297</v>
      </c>
      <c r="D3783" s="153" t="s">
        <v>455</v>
      </c>
      <c r="E3783" s="244">
        <v>936466391</v>
      </c>
      <c r="F3783" s="144" t="s">
        <v>6895</v>
      </c>
      <c r="G3783" s="230"/>
      <c r="H3783" s="154">
        <v>33262</v>
      </c>
      <c r="I3783" s="153">
        <v>35</v>
      </c>
      <c r="J3783" s="148" t="s">
        <v>58</v>
      </c>
      <c r="K3783" s="153" t="s">
        <v>59</v>
      </c>
      <c r="L3783" s="153"/>
      <c r="M3783" s="153"/>
      <c r="N3783" s="153">
        <v>400</v>
      </c>
      <c r="O3783" s="155" t="s">
        <v>6896</v>
      </c>
      <c r="P3783" s="156" t="s">
        <v>60</v>
      </c>
      <c r="Q3783" s="157" t="s">
        <v>6881</v>
      </c>
      <c r="R3783" s="158"/>
      <c r="S3783" s="159">
        <v>46059</v>
      </c>
      <c r="T3783" s="159" t="s">
        <v>62</v>
      </c>
      <c r="U3783" s="159" t="s">
        <v>6152</v>
      </c>
      <c r="V3783" s="154">
        <v>46059</v>
      </c>
      <c r="W3783" s="154"/>
      <c r="X3783" s="154"/>
      <c r="Y3783" s="160" t="s">
        <v>6897</v>
      </c>
      <c r="Z3783" s="160"/>
      <c r="AA3783" s="153"/>
      <c r="AB3783" s="153"/>
      <c r="AC3783" s="182" t="e">
        <f t="shared" si="120"/>
        <v>#DIV/0!</v>
      </c>
      <c r="AD3783" s="153" t="e">
        <f t="shared" si="121"/>
        <v>#DIV/0!</v>
      </c>
      <c r="AE3783" s="207"/>
      <c r="AF3783" s="153"/>
      <c r="AG3783" s="159"/>
      <c r="AH3783" s="153"/>
      <c r="AI3783" s="161"/>
      <c r="AJ3783" s="153"/>
      <c r="AK3783" s="153"/>
      <c r="AL3783" s="207"/>
      <c r="AM3783" s="207"/>
      <c r="AN3783" s="207"/>
      <c r="AO3783" s="207"/>
      <c r="AP3783" s="147" t="s">
        <v>466</v>
      </c>
      <c r="AQ3783" s="147" t="s">
        <v>67</v>
      </c>
      <c r="AR3783" s="147"/>
      <c r="AS3783" s="209" t="s">
        <v>68</v>
      </c>
      <c r="AT3783" s="223" t="str">
        <f>MONTH(B3783)&amp;"/"&amp;YEAR(B3783)</f>
        <v>2/2026</v>
      </c>
      <c r="AU3783" s="223">
        <f>WEEKNUM(B3783)-WEEKNUM(EOMONTH(B3783,-1)+1)+1</f>
        <v>1</v>
      </c>
      <c r="AV3783" s="209" t="str">
        <f>MONTH(R3783)&amp;"/"&amp;YEAR(R3783)</f>
        <v>1/1900</v>
      </c>
      <c r="AW3783" s="209" t="e">
        <f>WEEKNUM(R3783)-WEEKNUM(EOMONTH(R3783,-1)+1)+1</f>
        <v>#NUM!</v>
      </c>
      <c r="AX3783" s="209">
        <f>IF(BB3783="S",IF(Q3783="1. Aceitou o programa",R3783-B3783,0),0)</f>
        <v>0</v>
      </c>
      <c r="AY3783" s="209">
        <f>IF(BB3783="S",IF(AND(S3783&lt;&gt;"",R3783&lt;&gt;""),S3783-R3783,0),0)</f>
        <v>0</v>
      </c>
      <c r="AZ3783" s="209">
        <f>IF(BB3783="S",IF(Q3783="1. Aceitou o programa",IF(OR(X3783="Não se Aplica",X3783=""),IF(OR(W3783="Não se Aplica",W3783=""),0,W3783-V3783),AVERAGE(X3783-W3783,W3783-V3783)),0),0)</f>
        <v>0</v>
      </c>
      <c r="BA3783" s="209">
        <f>IF(BB3783="S",IF(AND(Q3783="1. Aceitou o programa",AH3783="Realizada"),IFERROR(IF(AG3783="",0,AG3783-R3783),0),0),0)</f>
        <v>0</v>
      </c>
      <c r="BB3783" s="209" t="str">
        <f>_xlfn.XLOOKUP(U3783,'Lista Suspensa'!$AA$20:$AA$23,'Lista Suspensa'!$AB$20:$AB$23,"N/A")</f>
        <v>S</v>
      </c>
    </row>
    <row r="3784" spans="1:54" ht="12" customHeight="1">
      <c r="A3784" s="151" t="s">
        <v>54</v>
      </c>
      <c r="B3784" s="152">
        <v>46055</v>
      </c>
      <c r="C3784" s="153" t="s">
        <v>297</v>
      </c>
      <c r="D3784" s="153" t="s">
        <v>455</v>
      </c>
      <c r="E3784" s="244">
        <v>89171710</v>
      </c>
      <c r="F3784" s="144" t="s">
        <v>6898</v>
      </c>
      <c r="G3784" s="230"/>
      <c r="H3784" s="154">
        <v>37897</v>
      </c>
      <c r="I3784" s="153">
        <v>22</v>
      </c>
      <c r="J3784" s="148" t="s">
        <v>70</v>
      </c>
      <c r="K3784" s="153"/>
      <c r="L3784" s="153"/>
      <c r="M3784" s="153"/>
      <c r="N3784" s="153">
        <v>80</v>
      </c>
      <c r="O3784" s="155" t="s">
        <v>6899</v>
      </c>
      <c r="P3784" s="156" t="s">
        <v>60</v>
      </c>
      <c r="Q3784" s="157" t="s">
        <v>6881</v>
      </c>
      <c r="R3784" s="158"/>
      <c r="S3784" s="159">
        <v>46063</v>
      </c>
      <c r="T3784" s="159" t="s">
        <v>62</v>
      </c>
      <c r="U3784" s="159" t="s">
        <v>6152</v>
      </c>
      <c r="V3784" s="154">
        <v>46063</v>
      </c>
      <c r="W3784" s="154"/>
      <c r="X3784" s="154"/>
      <c r="Y3784" s="160" t="s">
        <v>6900</v>
      </c>
      <c r="Z3784" s="160"/>
      <c r="AA3784" s="153"/>
      <c r="AB3784" s="153"/>
      <c r="AC3784" s="182" t="e">
        <f t="shared" si="120"/>
        <v>#DIV/0!</v>
      </c>
      <c r="AD3784" s="153" t="e">
        <f t="shared" si="121"/>
        <v>#DIV/0!</v>
      </c>
      <c r="AE3784" s="207"/>
      <c r="AF3784" s="153"/>
      <c r="AG3784" s="159"/>
      <c r="AH3784" s="153"/>
      <c r="AI3784" s="161"/>
      <c r="AJ3784" s="153"/>
      <c r="AK3784" s="153"/>
      <c r="AL3784" s="207"/>
      <c r="AM3784" s="207"/>
      <c r="AN3784" s="207"/>
      <c r="AO3784" s="207"/>
      <c r="AP3784" s="147" t="s">
        <v>466</v>
      </c>
      <c r="AQ3784" s="147" t="s">
        <v>67</v>
      </c>
      <c r="AR3784" s="147"/>
      <c r="AS3784" s="209" t="s">
        <v>68</v>
      </c>
      <c r="AT3784" s="223" t="str">
        <f>MONTH(B3784)&amp;"/"&amp;YEAR(B3784)</f>
        <v>2/2026</v>
      </c>
      <c r="AU3784" s="223">
        <f>WEEKNUM(B3784)-WEEKNUM(EOMONTH(B3784,-1)+1)+1</f>
        <v>1</v>
      </c>
      <c r="AV3784" s="209" t="str">
        <f>MONTH(R3784)&amp;"/"&amp;YEAR(R3784)</f>
        <v>1/1900</v>
      </c>
      <c r="AW3784" s="209" t="e">
        <f>WEEKNUM(R3784)-WEEKNUM(EOMONTH(R3784,-1)+1)+1</f>
        <v>#NUM!</v>
      </c>
      <c r="AX3784" s="209">
        <f>IF(BB3784="S",IF(Q3784="1. Aceitou o programa",R3784-B3784,0),0)</f>
        <v>0</v>
      </c>
      <c r="AY3784" s="209">
        <f>IF(BB3784="S",IF(AND(S3784&lt;&gt;"",R3784&lt;&gt;""),S3784-R3784,0),0)</f>
        <v>0</v>
      </c>
      <c r="AZ3784" s="209">
        <f>IF(BB3784="S",IF(Q3784="1. Aceitou o programa",IF(OR(X3784="Não se Aplica",X3784=""),IF(OR(W3784="Não se Aplica",W3784=""),0,W3784-V3784),AVERAGE(X3784-W3784,W3784-V3784)),0),0)</f>
        <v>0</v>
      </c>
      <c r="BA3784" s="209">
        <f>IF(BB3784="S",IF(AND(Q3784="1. Aceitou o programa",AH3784="Realizada"),IFERROR(IF(AG3784="",0,AG3784-R3784),0),0),0)</f>
        <v>0</v>
      </c>
      <c r="BB3784" s="209" t="str">
        <f>_xlfn.XLOOKUP(U3784,'Lista Suspensa'!$AA$20:$AA$23,'Lista Suspensa'!$AB$20:$AB$23,"N/A")</f>
        <v>S</v>
      </c>
    </row>
    <row r="3785" spans="1:54" ht="12" customHeight="1">
      <c r="A3785" s="151" t="s">
        <v>67</v>
      </c>
      <c r="B3785" s="152">
        <v>46072</v>
      </c>
      <c r="C3785" s="153" t="s">
        <v>122</v>
      </c>
      <c r="D3785" s="153" t="s">
        <v>175</v>
      </c>
      <c r="E3785" s="244">
        <v>89019826</v>
      </c>
      <c r="F3785" s="144" t="s">
        <v>6901</v>
      </c>
      <c r="G3785" s="230"/>
      <c r="H3785" s="154">
        <v>32105</v>
      </c>
      <c r="I3785" s="153">
        <v>38</v>
      </c>
      <c r="J3785" s="148" t="s">
        <v>70</v>
      </c>
      <c r="K3785" s="153"/>
      <c r="L3785" s="153"/>
      <c r="M3785" s="153"/>
      <c r="N3785" s="153">
        <v>450</v>
      </c>
      <c r="O3785" s="155">
        <v>11993234398</v>
      </c>
      <c r="P3785" s="156" t="s">
        <v>60</v>
      </c>
      <c r="Q3785" s="157" t="s">
        <v>6881</v>
      </c>
      <c r="R3785" s="158"/>
      <c r="S3785" s="159">
        <v>46066</v>
      </c>
      <c r="T3785" s="159" t="s">
        <v>62</v>
      </c>
      <c r="U3785" s="159" t="s">
        <v>6152</v>
      </c>
      <c r="V3785" s="154">
        <v>46066</v>
      </c>
      <c r="W3785" s="154"/>
      <c r="X3785" s="154"/>
      <c r="Y3785" s="160" t="s">
        <v>6902</v>
      </c>
      <c r="Z3785" s="160"/>
      <c r="AA3785" s="153"/>
      <c r="AB3785" s="153"/>
      <c r="AC3785" s="182" t="e">
        <f t="shared" si="120"/>
        <v>#DIV/0!</v>
      </c>
      <c r="AD3785" s="153" t="e">
        <f t="shared" si="121"/>
        <v>#DIV/0!</v>
      </c>
      <c r="AE3785" s="207" t="s">
        <v>6181</v>
      </c>
      <c r="AF3785" s="153" t="s">
        <v>130</v>
      </c>
      <c r="AG3785" s="159"/>
      <c r="AH3785" s="153"/>
      <c r="AI3785" s="161"/>
      <c r="AJ3785" s="153"/>
      <c r="AK3785" s="153"/>
      <c r="AL3785" s="207"/>
      <c r="AM3785" s="207"/>
      <c r="AN3785" s="207"/>
      <c r="AO3785" s="207"/>
      <c r="AP3785" s="147" t="s">
        <v>466</v>
      </c>
      <c r="AQ3785" s="147" t="s">
        <v>67</v>
      </c>
      <c r="AR3785" s="147"/>
      <c r="AS3785" s="209" t="s">
        <v>68</v>
      </c>
      <c r="AT3785" s="223" t="str">
        <f>MONTH(B3785)&amp;"/"&amp;YEAR(B3785)</f>
        <v>2/2026</v>
      </c>
      <c r="AU3785" s="223">
        <f>WEEKNUM(B3785)-WEEKNUM(EOMONTH(B3785,-1)+1)+1</f>
        <v>3</v>
      </c>
      <c r="AV3785" s="209" t="str">
        <f>MONTH(R3785)&amp;"/"&amp;YEAR(R3785)</f>
        <v>1/1900</v>
      </c>
      <c r="AW3785" s="209" t="e">
        <f>WEEKNUM(R3785)-WEEKNUM(EOMONTH(R3785,-1)+1)+1</f>
        <v>#NUM!</v>
      </c>
      <c r="AX3785" s="209">
        <f>IF(BB3785="S",IF(Q3785="1. Aceitou o programa",R3785-B3785,0),0)</f>
        <v>0</v>
      </c>
      <c r="AY3785" s="209">
        <f>IF(BB3785="S",IF(AND(S3785&lt;&gt;"",R3785&lt;&gt;""),S3785-R3785,0),0)</f>
        <v>0</v>
      </c>
      <c r="AZ3785" s="209">
        <f>IF(BB3785="S",IF(Q3785="1. Aceitou o programa",IF(OR(X3785="Não se Aplica",X3785=""),IF(OR(W3785="Não se Aplica",W3785=""),0,W3785-V3785),AVERAGE(X3785-W3785,W3785-V3785)),0),0)</f>
        <v>0</v>
      </c>
      <c r="BA3785" s="209">
        <f>IF(BB3785="S",IF(AND(Q3785="1. Aceitou o programa",AH3785="Realizada"),IFERROR(IF(AG3785="",0,AG3785-R3785),0),0),0)</f>
        <v>0</v>
      </c>
      <c r="BB3785" s="209" t="str">
        <f>_xlfn.XLOOKUP(U3785,'Lista Suspensa'!$AA$20:$AA$23,'Lista Suspensa'!$AB$20:$AB$23,"N/A")</f>
        <v>S</v>
      </c>
    </row>
    <row r="3786" spans="1:54" ht="12" customHeight="1">
      <c r="A3786" s="151" t="s">
        <v>54</v>
      </c>
      <c r="B3786" s="152">
        <v>46083</v>
      </c>
      <c r="C3786" s="153" t="s">
        <v>55</v>
      </c>
      <c r="D3786" s="153" t="s">
        <v>56</v>
      </c>
      <c r="E3786" s="244">
        <v>83104383</v>
      </c>
      <c r="F3786" s="144" t="s">
        <v>6903</v>
      </c>
      <c r="G3786" s="230"/>
      <c r="H3786" s="154">
        <v>27175</v>
      </c>
      <c r="I3786" s="153">
        <v>51</v>
      </c>
      <c r="J3786" s="148" t="s">
        <v>70</v>
      </c>
      <c r="K3786" s="153"/>
      <c r="L3786" s="153"/>
      <c r="M3786" s="153"/>
      <c r="N3786" s="153">
        <v>40</v>
      </c>
      <c r="O3786" s="155" t="s">
        <v>6904</v>
      </c>
      <c r="P3786" s="156" t="s">
        <v>71</v>
      </c>
      <c r="Q3786" s="157" t="s">
        <v>6881</v>
      </c>
      <c r="R3786" s="158"/>
      <c r="S3786" s="159">
        <v>46127</v>
      </c>
      <c r="T3786" s="159" t="s">
        <v>62</v>
      </c>
      <c r="U3786" s="159" t="s">
        <v>6152</v>
      </c>
      <c r="V3786" s="154">
        <v>46114</v>
      </c>
      <c r="W3786" s="154">
        <v>46127</v>
      </c>
      <c r="X3786" s="154"/>
      <c r="Y3786" s="160" t="s">
        <v>4682</v>
      </c>
      <c r="Z3786" s="160" t="s">
        <v>128</v>
      </c>
      <c r="AA3786" s="153">
        <v>84</v>
      </c>
      <c r="AB3786" s="153">
        <v>1.56</v>
      </c>
      <c r="AC3786" s="182">
        <f t="shared" si="120"/>
        <v>34.516765285996051</v>
      </c>
      <c r="AD3786" s="153" t="str">
        <f t="shared" si="121"/>
        <v>OBESIDADE I</v>
      </c>
      <c r="AE3786" s="207" t="s">
        <v>135</v>
      </c>
      <c r="AF3786" s="153" t="s">
        <v>130</v>
      </c>
      <c r="AG3786" s="159"/>
      <c r="AH3786" s="153"/>
      <c r="AI3786" s="161"/>
      <c r="AJ3786" s="153"/>
      <c r="AK3786" s="153"/>
      <c r="AL3786" s="207"/>
      <c r="AM3786" s="207"/>
      <c r="AN3786" s="207"/>
      <c r="AO3786" s="207"/>
      <c r="AP3786" s="147" t="s">
        <v>466</v>
      </c>
      <c r="AQ3786" s="147"/>
      <c r="AR3786" s="147"/>
      <c r="AS3786" s="209" t="s">
        <v>68</v>
      </c>
      <c r="AT3786" s="223" t="str">
        <f>MONTH(B3786)&amp;"/"&amp;YEAR(B3786)</f>
        <v>3/2026</v>
      </c>
      <c r="AU3786" s="223">
        <f>WEEKNUM(B3786)-WEEKNUM(EOMONTH(B3786,-1)+1)+1</f>
        <v>1</v>
      </c>
      <c r="AV3786" s="209" t="str">
        <f>MONTH(R3786)&amp;"/"&amp;YEAR(R3786)</f>
        <v>1/1900</v>
      </c>
      <c r="AW3786" s="209" t="e">
        <f>WEEKNUM(R3786)-WEEKNUM(EOMONTH(R3786,-1)+1)+1</f>
        <v>#NUM!</v>
      </c>
      <c r="AX3786" s="209">
        <f>IF(BB3786="S",IF(Q3786="1. Aceitou o programa",R3786-B3786,0),0)</f>
        <v>0</v>
      </c>
      <c r="AY3786" s="209">
        <f>IF(BB3786="S",IF(AND(S3786&lt;&gt;"",R3786&lt;&gt;""),S3786-R3786,0),0)</f>
        <v>0</v>
      </c>
      <c r="AZ3786" s="209">
        <f>IF(BB3786="S",IF(Q3786="1. Aceitou o programa",IF(OR(X3786="Não se Aplica",X3786=""),IF(OR(W3786="Não se Aplica",W3786=""),0,W3786-V3786),AVERAGE(X3786-W3786,W3786-V3786)),0),0)</f>
        <v>0</v>
      </c>
      <c r="BA3786" s="209">
        <f>IF(BB3786="S",IF(AND(Q3786="1. Aceitou o programa",AH3786="Realizada"),IFERROR(IF(AG3786="",0,AG3786-R3786),0),0),0)</f>
        <v>0</v>
      </c>
      <c r="BB3786" s="209" t="str">
        <f>_xlfn.XLOOKUP(U3786,'Lista Suspensa'!$AA$20:$AA$23,'Lista Suspensa'!$AB$20:$AB$23,"N/A")</f>
        <v>S</v>
      </c>
    </row>
    <row r="3787" spans="1:54" ht="12" customHeight="1">
      <c r="A3787" s="151" t="s">
        <v>54</v>
      </c>
      <c r="B3787" s="152">
        <v>46083</v>
      </c>
      <c r="C3787" s="153" t="s">
        <v>55</v>
      </c>
      <c r="D3787" s="153" t="s">
        <v>56</v>
      </c>
      <c r="E3787" s="244">
        <v>85717800</v>
      </c>
      <c r="F3787" s="144" t="s">
        <v>6905</v>
      </c>
      <c r="G3787" s="230"/>
      <c r="H3787" s="154">
        <v>30078</v>
      </c>
      <c r="I3787" s="153">
        <v>44</v>
      </c>
      <c r="J3787" s="148" t="s">
        <v>70</v>
      </c>
      <c r="K3787" s="153"/>
      <c r="L3787" s="153"/>
      <c r="M3787" s="153"/>
      <c r="N3787" s="153">
        <v>380</v>
      </c>
      <c r="O3787" s="155" t="s">
        <v>6906</v>
      </c>
      <c r="P3787" s="156" t="s">
        <v>89</v>
      </c>
      <c r="Q3787" s="157" t="s">
        <v>6881</v>
      </c>
      <c r="R3787" s="158"/>
      <c r="S3787" s="159">
        <v>46112</v>
      </c>
      <c r="T3787" s="159" t="s">
        <v>62</v>
      </c>
      <c r="U3787" s="159" t="s">
        <v>6152</v>
      </c>
      <c r="V3787" s="154">
        <v>46112</v>
      </c>
      <c r="W3787" s="154"/>
      <c r="X3787" s="154"/>
      <c r="Y3787" s="160">
        <v>46111</v>
      </c>
      <c r="Z3787" s="160"/>
      <c r="AA3787" s="153"/>
      <c r="AB3787" s="153"/>
      <c r="AC3787" s="182" t="e">
        <f t="shared" si="120"/>
        <v>#DIV/0!</v>
      </c>
      <c r="AD3787" s="153" t="e">
        <f t="shared" si="121"/>
        <v>#DIV/0!</v>
      </c>
      <c r="AE3787" s="207"/>
      <c r="AF3787" s="153"/>
      <c r="AG3787" s="159"/>
      <c r="AH3787" s="153"/>
      <c r="AI3787" s="161"/>
      <c r="AJ3787" s="153"/>
      <c r="AK3787" s="153"/>
      <c r="AL3787" s="207"/>
      <c r="AM3787" s="207"/>
      <c r="AN3787" s="207"/>
      <c r="AO3787" s="207"/>
      <c r="AP3787" s="147" t="s">
        <v>466</v>
      </c>
      <c r="AQ3787" s="147" t="s">
        <v>67</v>
      </c>
      <c r="AR3787" s="147"/>
      <c r="AS3787" s="209" t="s">
        <v>68</v>
      </c>
      <c r="AT3787" s="223" t="str">
        <f>MONTH(B3787)&amp;"/"&amp;YEAR(B3787)</f>
        <v>3/2026</v>
      </c>
      <c r="AU3787" s="223">
        <f>WEEKNUM(B3787)-WEEKNUM(EOMONTH(B3787,-1)+1)+1</f>
        <v>1</v>
      </c>
      <c r="AV3787" s="209" t="str">
        <f>MONTH(R3787)&amp;"/"&amp;YEAR(R3787)</f>
        <v>1/1900</v>
      </c>
      <c r="AW3787" s="209" t="e">
        <f>WEEKNUM(R3787)-WEEKNUM(EOMONTH(R3787,-1)+1)+1</f>
        <v>#NUM!</v>
      </c>
      <c r="AX3787" s="209">
        <f>IF(BB3787="S",IF(Q3787="1. Aceitou o programa",R3787-B3787,0),0)</f>
        <v>0</v>
      </c>
      <c r="AY3787" s="209">
        <f>IF(BB3787="S",IF(AND(S3787&lt;&gt;"",R3787&lt;&gt;""),S3787-R3787,0),0)</f>
        <v>0</v>
      </c>
      <c r="AZ3787" s="209">
        <f>IF(BB3787="S",IF(Q3787="1. Aceitou o programa",IF(OR(X3787="Não se Aplica",X3787=""),IF(OR(W3787="Não se Aplica",W3787=""),0,W3787-V3787),AVERAGE(X3787-W3787,W3787-V3787)),0),0)</f>
        <v>0</v>
      </c>
      <c r="BA3787" s="209">
        <f>IF(BB3787="S",IF(AND(Q3787="1. Aceitou o programa",AH3787="Realizada"),IFERROR(IF(AG3787="",0,AG3787-R3787),0),0),0)</f>
        <v>0</v>
      </c>
      <c r="BB3787" s="209" t="str">
        <f>_xlfn.XLOOKUP(U3787,'Lista Suspensa'!$AA$20:$AA$23,'Lista Suspensa'!$AB$20:$AB$23,"N/A")</f>
        <v>S</v>
      </c>
    </row>
    <row r="3788" spans="1:54" ht="12" customHeight="1">
      <c r="A3788" s="151" t="s">
        <v>54</v>
      </c>
      <c r="B3788" s="152">
        <v>46083</v>
      </c>
      <c r="C3788" s="153" t="s">
        <v>55</v>
      </c>
      <c r="D3788" s="153" t="s">
        <v>56</v>
      </c>
      <c r="E3788" s="244">
        <v>82595832</v>
      </c>
      <c r="F3788" s="144" t="s">
        <v>6907</v>
      </c>
      <c r="G3788" s="230"/>
      <c r="H3788" s="154">
        <v>34790</v>
      </c>
      <c r="I3788" s="153">
        <v>31</v>
      </c>
      <c r="J3788" s="148" t="s">
        <v>70</v>
      </c>
      <c r="K3788" s="153"/>
      <c r="L3788" s="153"/>
      <c r="M3788" s="153"/>
      <c r="N3788" s="153">
        <v>380</v>
      </c>
      <c r="O3788" s="155" t="s">
        <v>6908</v>
      </c>
      <c r="P3788" s="156" t="s">
        <v>2151</v>
      </c>
      <c r="Q3788" s="157" t="s">
        <v>6881</v>
      </c>
      <c r="R3788" s="158"/>
      <c r="S3788" s="159">
        <v>46113</v>
      </c>
      <c r="T3788" s="159" t="s">
        <v>62</v>
      </c>
      <c r="U3788" s="159" t="s">
        <v>6152</v>
      </c>
      <c r="V3788" s="154">
        <v>46112</v>
      </c>
      <c r="W3788" s="154">
        <v>46113</v>
      </c>
      <c r="X3788" s="154"/>
      <c r="Y3788" s="160" t="s">
        <v>6909</v>
      </c>
      <c r="Z3788" s="160" t="s">
        <v>128</v>
      </c>
      <c r="AA3788" s="153">
        <v>69</v>
      </c>
      <c r="AB3788" s="153">
        <v>1.55</v>
      </c>
      <c r="AC3788" s="182">
        <f t="shared" si="120"/>
        <v>28.720083246618103</v>
      </c>
      <c r="AD3788" s="153" t="str">
        <f t="shared" si="121"/>
        <v>SOBREPESO</v>
      </c>
      <c r="AE3788" s="207"/>
      <c r="AF3788" s="153" t="s">
        <v>130</v>
      </c>
      <c r="AG3788" s="159"/>
      <c r="AH3788" s="153"/>
      <c r="AI3788" s="161"/>
      <c r="AJ3788" s="153"/>
      <c r="AK3788" s="153"/>
      <c r="AL3788" s="207"/>
      <c r="AM3788" s="207"/>
      <c r="AN3788" s="207"/>
      <c r="AO3788" s="207"/>
      <c r="AP3788" s="147" t="s">
        <v>466</v>
      </c>
      <c r="AQ3788" s="147"/>
      <c r="AR3788" s="147"/>
      <c r="AS3788" s="209" t="s">
        <v>68</v>
      </c>
      <c r="AT3788" s="223" t="str">
        <f>MONTH(B3788)&amp;"/"&amp;YEAR(B3788)</f>
        <v>3/2026</v>
      </c>
      <c r="AU3788" s="223">
        <f>WEEKNUM(B3788)-WEEKNUM(EOMONTH(B3788,-1)+1)+1</f>
        <v>1</v>
      </c>
      <c r="AV3788" s="209" t="str">
        <f>MONTH(R3788)&amp;"/"&amp;YEAR(R3788)</f>
        <v>1/1900</v>
      </c>
      <c r="AW3788" s="209" t="e">
        <f>WEEKNUM(R3788)-WEEKNUM(EOMONTH(R3788,-1)+1)+1</f>
        <v>#NUM!</v>
      </c>
      <c r="AX3788" s="209">
        <f>IF(BB3788="S",IF(Q3788="1. Aceitou o programa",R3788-B3788,0),0)</f>
        <v>0</v>
      </c>
      <c r="AY3788" s="209">
        <f>IF(BB3788="S",IF(AND(S3788&lt;&gt;"",R3788&lt;&gt;""),S3788-R3788,0),0)</f>
        <v>0</v>
      </c>
      <c r="AZ3788" s="209">
        <f>IF(BB3788="S",IF(Q3788="1. Aceitou o programa",IF(OR(X3788="Não se Aplica",X3788=""),IF(OR(W3788="Não se Aplica",W3788=""),0,W3788-V3788),AVERAGE(X3788-W3788,W3788-V3788)),0),0)</f>
        <v>0</v>
      </c>
      <c r="BA3788" s="209">
        <f>IF(BB3788="S",IF(AND(Q3788="1. Aceitou o programa",AH3788="Realizada"),IFERROR(IF(AG3788="",0,AG3788-R3788),0),0),0)</f>
        <v>0</v>
      </c>
      <c r="BB3788" s="209" t="str">
        <f>_xlfn.XLOOKUP(U3788,'Lista Suspensa'!$AA$20:$AA$23,'Lista Suspensa'!$AB$20:$AB$23,"N/A")</f>
        <v>S</v>
      </c>
    </row>
    <row r="3789" spans="1:54" ht="12" customHeight="1">
      <c r="A3789" s="151" t="s">
        <v>67</v>
      </c>
      <c r="B3789" s="152">
        <v>46104</v>
      </c>
      <c r="C3789" s="153" t="s">
        <v>122</v>
      </c>
      <c r="D3789" s="153" t="s">
        <v>167</v>
      </c>
      <c r="E3789" s="244">
        <v>89009613</v>
      </c>
      <c r="F3789" s="144" t="s">
        <v>6910</v>
      </c>
      <c r="G3789" s="230"/>
      <c r="H3789" s="154">
        <v>28810</v>
      </c>
      <c r="I3789" s="153">
        <v>47</v>
      </c>
      <c r="J3789" s="148" t="s">
        <v>70</v>
      </c>
      <c r="K3789" s="153" t="s">
        <v>59</v>
      </c>
      <c r="L3789" s="153"/>
      <c r="M3789" s="153"/>
      <c r="N3789" s="153">
        <v>450</v>
      </c>
      <c r="O3789" s="155">
        <v>11981153650</v>
      </c>
      <c r="P3789" s="156" t="s">
        <v>71</v>
      </c>
      <c r="Q3789" s="157" t="s">
        <v>6881</v>
      </c>
      <c r="R3789" s="158"/>
      <c r="S3789" s="159">
        <v>46107</v>
      </c>
      <c r="T3789" s="159" t="s">
        <v>62</v>
      </c>
      <c r="U3789" s="159" t="s">
        <v>6152</v>
      </c>
      <c r="V3789" s="154">
        <v>46107</v>
      </c>
      <c r="W3789" s="154"/>
      <c r="X3789" s="154"/>
      <c r="Y3789" s="160"/>
      <c r="Z3789" s="160"/>
      <c r="AA3789" s="153"/>
      <c r="AB3789" s="153"/>
      <c r="AC3789" s="182" t="e">
        <f t="shared" si="120"/>
        <v>#DIV/0!</v>
      </c>
      <c r="AD3789" s="153" t="e">
        <f t="shared" si="121"/>
        <v>#DIV/0!</v>
      </c>
      <c r="AE3789" s="207"/>
      <c r="AF3789" s="153"/>
      <c r="AG3789" s="159"/>
      <c r="AH3789" s="153"/>
      <c r="AI3789" s="161"/>
      <c r="AJ3789" s="153"/>
      <c r="AK3789" s="153"/>
      <c r="AL3789" s="207"/>
      <c r="AM3789" s="207"/>
      <c r="AN3789" s="207"/>
      <c r="AO3789" s="207"/>
      <c r="AP3789" s="147" t="s">
        <v>466</v>
      </c>
      <c r="AQ3789" s="147" t="s">
        <v>67</v>
      </c>
      <c r="AR3789" s="147"/>
      <c r="AS3789" s="209" t="s">
        <v>68</v>
      </c>
      <c r="AT3789" s="223" t="str">
        <f>MONTH(B3789)&amp;"/"&amp;YEAR(B3789)</f>
        <v>3/2026</v>
      </c>
      <c r="AU3789" s="223">
        <f>WEEKNUM(B3789)-WEEKNUM(EOMONTH(B3789,-1)+1)+1</f>
        <v>4</v>
      </c>
      <c r="AV3789" s="209" t="str">
        <f>MONTH(R3789)&amp;"/"&amp;YEAR(R3789)</f>
        <v>1/1900</v>
      </c>
      <c r="AW3789" s="209" t="e">
        <f>WEEKNUM(R3789)-WEEKNUM(EOMONTH(R3789,-1)+1)+1</f>
        <v>#NUM!</v>
      </c>
      <c r="AX3789" s="209">
        <f>IF(BB3789="S",IF(Q3789="1. Aceitou o programa",R3789-B3789,0),0)</f>
        <v>0</v>
      </c>
      <c r="AY3789" s="209">
        <f>IF(BB3789="S",IF(AND(S3789&lt;&gt;"",R3789&lt;&gt;""),S3789-R3789,0),0)</f>
        <v>0</v>
      </c>
      <c r="AZ3789" s="209">
        <f>IF(BB3789="S",IF(Q3789="1. Aceitou o programa",IF(OR(X3789="Não se Aplica",X3789=""),IF(OR(W3789="Não se Aplica",W3789=""),0,W3789-V3789),AVERAGE(X3789-W3789,W3789-V3789)),0),0)</f>
        <v>0</v>
      </c>
      <c r="BA3789" s="209">
        <f>IF(BB3789="S",IF(AND(Q3789="1. Aceitou o programa",AH3789="Realizada"),IFERROR(IF(AG3789="",0,AG3789-R3789),0),0),0)</f>
        <v>0</v>
      </c>
      <c r="BB3789" s="209" t="str">
        <f>_xlfn.XLOOKUP(U3789,'Lista Suspensa'!$AA$20:$AA$23,'Lista Suspensa'!$AB$20:$AB$23,"N/A")</f>
        <v>S</v>
      </c>
    </row>
    <row r="3790" spans="1:54" ht="12" customHeight="1">
      <c r="A3790" s="151" t="s">
        <v>67</v>
      </c>
      <c r="B3790" s="152">
        <v>46112</v>
      </c>
      <c r="C3790" s="153" t="s">
        <v>122</v>
      </c>
      <c r="D3790" s="153" t="s">
        <v>167</v>
      </c>
      <c r="E3790" s="244">
        <v>86484621</v>
      </c>
      <c r="F3790" s="144" t="s">
        <v>6911</v>
      </c>
      <c r="G3790" s="230"/>
      <c r="H3790" s="154">
        <v>35383</v>
      </c>
      <c r="I3790" s="153">
        <v>29</v>
      </c>
      <c r="J3790" s="148" t="s">
        <v>70</v>
      </c>
      <c r="K3790" s="153"/>
      <c r="L3790" s="153"/>
      <c r="M3790" s="153"/>
      <c r="N3790" s="153">
        <v>380</v>
      </c>
      <c r="O3790" s="155">
        <v>11978786156</v>
      </c>
      <c r="P3790" s="156" t="s">
        <v>71</v>
      </c>
      <c r="Q3790" s="157" t="s">
        <v>6881</v>
      </c>
      <c r="R3790" s="158"/>
      <c r="S3790" s="159">
        <v>46105</v>
      </c>
      <c r="T3790" s="159" t="s">
        <v>62</v>
      </c>
      <c r="U3790" s="159" t="s">
        <v>6152</v>
      </c>
      <c r="V3790" s="154">
        <v>46105</v>
      </c>
      <c r="W3790" s="154"/>
      <c r="X3790" s="154"/>
      <c r="Y3790" s="160" t="s">
        <v>6912</v>
      </c>
      <c r="Z3790" s="160"/>
      <c r="AA3790" s="153"/>
      <c r="AB3790" s="153"/>
      <c r="AC3790" s="182" t="e">
        <f t="shared" si="120"/>
        <v>#DIV/0!</v>
      </c>
      <c r="AD3790" s="153" t="e">
        <f t="shared" si="121"/>
        <v>#DIV/0!</v>
      </c>
      <c r="AE3790" s="207" t="s">
        <v>135</v>
      </c>
      <c r="AF3790" s="153" t="s">
        <v>130</v>
      </c>
      <c r="AG3790" s="159"/>
      <c r="AH3790" s="153"/>
      <c r="AI3790" s="161"/>
      <c r="AJ3790" s="153"/>
      <c r="AK3790" s="153"/>
      <c r="AL3790" s="207"/>
      <c r="AM3790" s="207"/>
      <c r="AN3790" s="207"/>
      <c r="AO3790" s="207"/>
      <c r="AP3790" s="147" t="s">
        <v>466</v>
      </c>
      <c r="AQ3790" s="147" t="s">
        <v>67</v>
      </c>
      <c r="AR3790" s="147"/>
      <c r="AS3790" s="209" t="s">
        <v>68</v>
      </c>
      <c r="AT3790" s="223" t="str">
        <f>MONTH(B3790)&amp;"/"&amp;YEAR(B3790)</f>
        <v>3/2026</v>
      </c>
      <c r="AU3790" s="223">
        <f>WEEKNUM(B3790)-WEEKNUM(EOMONTH(B3790,-1)+1)+1</f>
        <v>5</v>
      </c>
      <c r="AV3790" s="209" t="str">
        <f>MONTH(R3790)&amp;"/"&amp;YEAR(R3790)</f>
        <v>1/1900</v>
      </c>
      <c r="AW3790" s="209" t="e">
        <f>WEEKNUM(R3790)-WEEKNUM(EOMONTH(R3790,-1)+1)+1</f>
        <v>#NUM!</v>
      </c>
      <c r="AX3790" s="209">
        <f>IF(BB3790="S",IF(Q3790="1. Aceitou o programa",R3790-B3790,0),0)</f>
        <v>0</v>
      </c>
      <c r="AY3790" s="209">
        <f>IF(BB3790="S",IF(AND(S3790&lt;&gt;"",R3790&lt;&gt;""),S3790-R3790,0),0)</f>
        <v>0</v>
      </c>
      <c r="AZ3790" s="209">
        <f>IF(BB3790="S",IF(Q3790="1. Aceitou o programa",IF(OR(X3790="Não se Aplica",X3790=""),IF(OR(W3790="Não se Aplica",W3790=""),0,W3790-V3790),AVERAGE(X3790-W3790,W3790-V3790)),0),0)</f>
        <v>0</v>
      </c>
      <c r="BA3790" s="209">
        <f>IF(BB3790="S",IF(AND(Q3790="1. Aceitou o programa",AH3790="Realizada"),IFERROR(IF(AG3790="",0,AG3790-R3790),0),0),0)</f>
        <v>0</v>
      </c>
      <c r="BB3790" s="209" t="str">
        <f>_xlfn.XLOOKUP(U3790,'Lista Suspensa'!$AA$20:$AA$23,'Lista Suspensa'!$AB$20:$AB$23,"N/A")</f>
        <v>S</v>
      </c>
    </row>
    <row r="3791" spans="1:54" ht="12" customHeight="1">
      <c r="A3791" s="151" t="s">
        <v>121</v>
      </c>
      <c r="B3791" s="152">
        <v>45292</v>
      </c>
      <c r="C3791" s="153" t="s">
        <v>122</v>
      </c>
      <c r="D3791" s="153" t="s">
        <v>274</v>
      </c>
      <c r="E3791" s="244">
        <v>89074734</v>
      </c>
      <c r="F3791" s="144" t="s">
        <v>6913</v>
      </c>
      <c r="G3791" s="230"/>
      <c r="H3791" s="154">
        <v>35123</v>
      </c>
      <c r="I3791" s="153">
        <v>30</v>
      </c>
      <c r="J3791" s="148" t="s">
        <v>70</v>
      </c>
      <c r="K3791" s="153"/>
      <c r="L3791" s="153"/>
      <c r="M3791" s="153"/>
      <c r="N3791" s="153"/>
      <c r="O3791" s="155" t="s">
        <v>6914</v>
      </c>
      <c r="P3791" s="156" t="s">
        <v>60</v>
      </c>
      <c r="Q3791" s="157" t="s">
        <v>6881</v>
      </c>
      <c r="R3791" s="158"/>
      <c r="S3791" s="159">
        <v>45912</v>
      </c>
      <c r="T3791" s="159" t="s">
        <v>62</v>
      </c>
      <c r="U3791" s="159" t="s">
        <v>6152</v>
      </c>
      <c r="V3791" s="154">
        <v>45912</v>
      </c>
      <c r="W3791" s="154"/>
      <c r="X3791" s="154"/>
      <c r="Y3791" s="160"/>
      <c r="Z3791" s="160"/>
      <c r="AA3791" s="153"/>
      <c r="AB3791" s="153"/>
      <c r="AC3791" s="182" t="e">
        <f t="shared" si="120"/>
        <v>#DIV/0!</v>
      </c>
      <c r="AD3791" s="153" t="e">
        <f t="shared" si="121"/>
        <v>#DIV/0!</v>
      </c>
      <c r="AE3791" s="207"/>
      <c r="AF3791" s="153"/>
      <c r="AG3791" s="159"/>
      <c r="AH3791" s="153"/>
      <c r="AI3791" s="161"/>
      <c r="AJ3791" s="153"/>
      <c r="AK3791" s="153"/>
      <c r="AL3791" s="207"/>
      <c r="AM3791" s="207"/>
      <c r="AN3791" s="207"/>
      <c r="AO3791" s="207"/>
      <c r="AP3791" s="147" t="s">
        <v>466</v>
      </c>
      <c r="AQ3791" s="147" t="s">
        <v>67</v>
      </c>
      <c r="AR3791" s="147"/>
      <c r="AS3791" s="209" t="s">
        <v>68</v>
      </c>
      <c r="AT3791" s="223" t="str">
        <f>MONTH(B3791)&amp;"/"&amp;YEAR(B3791)</f>
        <v>1/2024</v>
      </c>
      <c r="AU3791" s="223">
        <f>WEEKNUM(B3791)-WEEKNUM(EOMONTH(B3791,-1)+1)+1</f>
        <v>1</v>
      </c>
      <c r="AV3791" s="209" t="str">
        <f>MONTH(R3791)&amp;"/"&amp;YEAR(R3791)</f>
        <v>1/1900</v>
      </c>
      <c r="AW3791" s="209" t="e">
        <f>WEEKNUM(R3791)-WEEKNUM(EOMONTH(R3791,-1)+1)+1</f>
        <v>#NUM!</v>
      </c>
      <c r="AX3791" s="209">
        <f>IF(BB3791="S",IF(Q3791="1. Aceitou o programa",R3791-B3791,0),0)</f>
        <v>0</v>
      </c>
      <c r="AY3791" s="209">
        <f>IF(BB3791="S",IF(AND(S3791&lt;&gt;"",R3791&lt;&gt;""),S3791-R3791,0),0)</f>
        <v>0</v>
      </c>
      <c r="AZ3791" s="209">
        <f>IF(BB3791="S",IF(Q3791="1. Aceitou o programa",IF(OR(X3791="Não se Aplica",X3791=""),IF(OR(W3791="Não se Aplica",W3791=""),0,W3791-V3791),AVERAGE(X3791-W3791,W3791-V3791)),0),0)</f>
        <v>0</v>
      </c>
      <c r="BA3791" s="209">
        <f>IF(BB3791="S",IF(AND(Q3791="1. Aceitou o programa",AH3791="Realizada"),IFERROR(IF(AG3791="",0,AG3791-R3791),0),0),0)</f>
        <v>0</v>
      </c>
      <c r="BB3791" s="209" t="str">
        <f>_xlfn.XLOOKUP(U3791,'Lista Suspensa'!$AA$20:$AA$23,'Lista Suspensa'!$AB$20:$AB$23,"N/A")</f>
        <v>S</v>
      </c>
    </row>
    <row r="3792" spans="1:54" ht="12" customHeight="1">
      <c r="A3792" s="151" t="s">
        <v>121</v>
      </c>
      <c r="B3792" s="152">
        <v>45292</v>
      </c>
      <c r="C3792" s="153" t="s">
        <v>122</v>
      </c>
      <c r="D3792" s="153" t="s">
        <v>167</v>
      </c>
      <c r="E3792" s="244">
        <v>452147883</v>
      </c>
      <c r="F3792" s="144" t="s">
        <v>6915</v>
      </c>
      <c r="G3792" s="230"/>
      <c r="H3792" s="154">
        <v>37453</v>
      </c>
      <c r="I3792" s="153">
        <v>23</v>
      </c>
      <c r="J3792" s="148" t="s">
        <v>58</v>
      </c>
      <c r="K3792" s="153"/>
      <c r="L3792" s="153"/>
      <c r="M3792" s="153"/>
      <c r="N3792" s="153"/>
      <c r="O3792" s="155" t="s">
        <v>6916</v>
      </c>
      <c r="P3792" s="156" t="s">
        <v>60</v>
      </c>
      <c r="Q3792" s="157" t="s">
        <v>6881</v>
      </c>
      <c r="R3792" s="158"/>
      <c r="S3792" s="159">
        <v>45904</v>
      </c>
      <c r="T3792" s="159" t="s">
        <v>62</v>
      </c>
      <c r="U3792" s="159" t="s">
        <v>6152</v>
      </c>
      <c r="V3792" s="154">
        <v>45904</v>
      </c>
      <c r="W3792" s="154"/>
      <c r="X3792" s="154"/>
      <c r="Y3792" s="160"/>
      <c r="Z3792" s="160"/>
      <c r="AA3792" s="153"/>
      <c r="AB3792" s="153"/>
      <c r="AC3792" s="182" t="e">
        <f t="shared" si="120"/>
        <v>#DIV/0!</v>
      </c>
      <c r="AD3792" s="153" t="e">
        <f t="shared" si="121"/>
        <v>#DIV/0!</v>
      </c>
      <c r="AE3792" s="207"/>
      <c r="AF3792" s="153"/>
      <c r="AG3792" s="159"/>
      <c r="AH3792" s="153"/>
      <c r="AI3792" s="161"/>
      <c r="AJ3792" s="153"/>
      <c r="AK3792" s="153"/>
      <c r="AL3792" s="207"/>
      <c r="AM3792" s="207"/>
      <c r="AN3792" s="207"/>
      <c r="AO3792" s="207"/>
      <c r="AP3792" s="147" t="s">
        <v>466</v>
      </c>
      <c r="AQ3792" s="147" t="s">
        <v>67</v>
      </c>
      <c r="AR3792" s="147"/>
      <c r="AS3792" s="209" t="s">
        <v>68</v>
      </c>
      <c r="AT3792" s="223" t="str">
        <f>MONTH(B3792)&amp;"/"&amp;YEAR(B3792)</f>
        <v>1/2024</v>
      </c>
      <c r="AU3792" s="223">
        <f>WEEKNUM(B3792)-WEEKNUM(EOMONTH(B3792,-1)+1)+1</f>
        <v>1</v>
      </c>
      <c r="AV3792" s="209" t="str">
        <f>MONTH(R3792)&amp;"/"&amp;YEAR(R3792)</f>
        <v>1/1900</v>
      </c>
      <c r="AW3792" s="209" t="e">
        <f>WEEKNUM(R3792)-WEEKNUM(EOMONTH(R3792,-1)+1)+1</f>
        <v>#NUM!</v>
      </c>
      <c r="AX3792" s="209">
        <f>IF(BB3792="S",IF(Q3792="1. Aceitou o programa",R3792-B3792,0),0)</f>
        <v>0</v>
      </c>
      <c r="AY3792" s="209">
        <f>IF(BB3792="S",IF(AND(S3792&lt;&gt;"",R3792&lt;&gt;""),S3792-R3792,0),0)</f>
        <v>0</v>
      </c>
      <c r="AZ3792" s="209">
        <f>IF(BB3792="S",IF(Q3792="1. Aceitou o programa",IF(OR(X3792="Não se Aplica",X3792=""),IF(OR(W3792="Não se Aplica",W3792=""),0,W3792-V3792),AVERAGE(X3792-W3792,W3792-V3792)),0),0)</f>
        <v>0</v>
      </c>
      <c r="BA3792" s="209">
        <f>IF(BB3792="S",IF(AND(Q3792="1. Aceitou o programa",AH3792="Realizada"),IFERROR(IF(AG3792="",0,AG3792-R3792),0),0),0)</f>
        <v>0</v>
      </c>
      <c r="BB3792" s="209" t="str">
        <f>_xlfn.XLOOKUP(U3792,'Lista Suspensa'!$AA$20:$AA$23,'Lista Suspensa'!$AB$20:$AB$23,"N/A")</f>
        <v>S</v>
      </c>
    </row>
    <row r="3793" spans="1:54" ht="12" customHeight="1">
      <c r="A3793" s="151" t="s">
        <v>121</v>
      </c>
      <c r="B3793" s="152">
        <v>45292</v>
      </c>
      <c r="C3793" s="153" t="s">
        <v>297</v>
      </c>
      <c r="D3793" s="153" t="s">
        <v>6917</v>
      </c>
      <c r="E3793" s="244">
        <v>190606339</v>
      </c>
      <c r="F3793" s="144" t="s">
        <v>6918</v>
      </c>
      <c r="G3793" s="230"/>
      <c r="H3793" s="154">
        <v>26896</v>
      </c>
      <c r="I3793" s="153">
        <v>52</v>
      </c>
      <c r="J3793" s="148" t="s">
        <v>70</v>
      </c>
      <c r="K3793" s="153" t="s">
        <v>101</v>
      </c>
      <c r="L3793" s="153"/>
      <c r="M3793" s="153"/>
      <c r="N3793" s="153"/>
      <c r="O3793" s="155">
        <v>21983216949</v>
      </c>
      <c r="P3793" s="156" t="s">
        <v>60</v>
      </c>
      <c r="Q3793" s="157" t="s">
        <v>6881</v>
      </c>
      <c r="R3793" s="158"/>
      <c r="S3793" s="159">
        <v>46053</v>
      </c>
      <c r="T3793" s="159" t="s">
        <v>62</v>
      </c>
      <c r="U3793" s="159" t="s">
        <v>6152</v>
      </c>
      <c r="V3793" s="154">
        <v>46053</v>
      </c>
      <c r="W3793" s="154"/>
      <c r="X3793" s="154"/>
      <c r="Y3793" s="160"/>
      <c r="Z3793" s="160"/>
      <c r="AA3793" s="153"/>
      <c r="AB3793" s="153"/>
      <c r="AC3793" s="182" t="e">
        <f t="shared" si="120"/>
        <v>#DIV/0!</v>
      </c>
      <c r="AD3793" s="153" t="e">
        <f t="shared" si="121"/>
        <v>#DIV/0!</v>
      </c>
      <c r="AE3793" s="207"/>
      <c r="AF3793" s="153"/>
      <c r="AG3793" s="159"/>
      <c r="AH3793" s="153"/>
      <c r="AI3793" s="161"/>
      <c r="AJ3793" s="153"/>
      <c r="AK3793" s="153"/>
      <c r="AL3793" s="207"/>
      <c r="AM3793" s="207"/>
      <c r="AN3793" s="207"/>
      <c r="AO3793" s="207"/>
      <c r="AP3793" s="147" t="s">
        <v>466</v>
      </c>
      <c r="AQ3793" s="147" t="s">
        <v>67</v>
      </c>
      <c r="AR3793" s="147"/>
      <c r="AS3793" s="209" t="s">
        <v>68</v>
      </c>
      <c r="AT3793" s="223" t="str">
        <f>MONTH(B3793)&amp;"/"&amp;YEAR(B3793)</f>
        <v>1/2024</v>
      </c>
      <c r="AU3793" s="223">
        <f>WEEKNUM(B3793)-WEEKNUM(EOMONTH(B3793,-1)+1)+1</f>
        <v>1</v>
      </c>
      <c r="AV3793" s="209" t="str">
        <f>MONTH(R3793)&amp;"/"&amp;YEAR(R3793)</f>
        <v>1/1900</v>
      </c>
      <c r="AW3793" s="209" t="e">
        <f>WEEKNUM(R3793)-WEEKNUM(EOMONTH(R3793,-1)+1)+1</f>
        <v>#NUM!</v>
      </c>
      <c r="AX3793" s="209">
        <f>IF(BB3793="S",IF(Q3793="1. Aceitou o programa",R3793-B3793,0),0)</f>
        <v>0</v>
      </c>
      <c r="AY3793" s="209">
        <f>IF(BB3793="S",IF(AND(S3793&lt;&gt;"",R3793&lt;&gt;""),S3793-R3793,0),0)</f>
        <v>0</v>
      </c>
      <c r="AZ3793" s="209">
        <f>IF(BB3793="S",IF(Q3793="1. Aceitou o programa",IF(OR(X3793="Não se Aplica",X3793=""),IF(OR(W3793="Não se Aplica",W3793=""),0,W3793-V3793),AVERAGE(X3793-W3793,W3793-V3793)),0),0)</f>
        <v>0</v>
      </c>
      <c r="BA3793" s="209">
        <f>IF(BB3793="S",IF(AND(Q3793="1. Aceitou o programa",AH3793="Realizada"),IFERROR(IF(AG3793="",0,AG3793-R3793),0),0),0)</f>
        <v>0</v>
      </c>
      <c r="BB3793" s="209" t="str">
        <f>_xlfn.XLOOKUP(U3793,'Lista Suspensa'!$AA$20:$AA$23,'Lista Suspensa'!$AB$20:$AB$23,"N/A")</f>
        <v>S</v>
      </c>
    </row>
    <row r="3794" spans="1:54" ht="12" customHeight="1">
      <c r="A3794" s="151" t="s">
        <v>121</v>
      </c>
      <c r="B3794" s="152">
        <v>45292</v>
      </c>
      <c r="C3794" s="153" t="s">
        <v>297</v>
      </c>
      <c r="D3794" s="153" t="s">
        <v>455</v>
      </c>
      <c r="E3794" s="244">
        <v>76154188</v>
      </c>
      <c r="F3794" s="144" t="s">
        <v>6919</v>
      </c>
      <c r="G3794" s="230"/>
      <c r="H3794" s="154">
        <v>32164</v>
      </c>
      <c r="I3794" s="153">
        <v>38</v>
      </c>
      <c r="J3794" s="148" t="s">
        <v>70</v>
      </c>
      <c r="K3794" s="153"/>
      <c r="L3794" s="153"/>
      <c r="M3794" s="153"/>
      <c r="N3794" s="153"/>
      <c r="O3794" s="155">
        <v>21971301732</v>
      </c>
      <c r="P3794" s="156" t="s">
        <v>60</v>
      </c>
      <c r="Q3794" s="157" t="s">
        <v>6881</v>
      </c>
      <c r="R3794" s="158"/>
      <c r="S3794" s="159">
        <v>45904</v>
      </c>
      <c r="T3794" s="159" t="s">
        <v>62</v>
      </c>
      <c r="U3794" s="159" t="s">
        <v>6152</v>
      </c>
      <c r="V3794" s="154">
        <v>45904</v>
      </c>
      <c r="W3794" s="154"/>
      <c r="X3794" s="154"/>
      <c r="Y3794" s="160"/>
      <c r="Z3794" s="160"/>
      <c r="AA3794" s="153"/>
      <c r="AB3794" s="153"/>
      <c r="AC3794" s="182" t="e">
        <f t="shared" si="120"/>
        <v>#DIV/0!</v>
      </c>
      <c r="AD3794" s="153" t="e">
        <f t="shared" si="121"/>
        <v>#DIV/0!</v>
      </c>
      <c r="AE3794" s="207"/>
      <c r="AF3794" s="153"/>
      <c r="AG3794" s="159"/>
      <c r="AH3794" s="153"/>
      <c r="AI3794" s="161"/>
      <c r="AJ3794" s="153"/>
      <c r="AK3794" s="153"/>
      <c r="AL3794" s="207" t="s">
        <v>85</v>
      </c>
      <c r="AM3794" s="207" t="s">
        <v>86</v>
      </c>
      <c r="AN3794" s="207" t="s">
        <v>191</v>
      </c>
      <c r="AO3794" s="207"/>
      <c r="AP3794" s="147" t="s">
        <v>466</v>
      </c>
      <c r="AQ3794" s="147" t="s">
        <v>67</v>
      </c>
      <c r="AR3794" s="147"/>
      <c r="AS3794" s="209" t="s">
        <v>68</v>
      </c>
      <c r="AT3794" s="223" t="str">
        <f>MONTH(B3794)&amp;"/"&amp;YEAR(B3794)</f>
        <v>1/2024</v>
      </c>
      <c r="AU3794" s="223">
        <f>WEEKNUM(B3794)-WEEKNUM(EOMONTH(B3794,-1)+1)+1</f>
        <v>1</v>
      </c>
      <c r="AV3794" s="209" t="str">
        <f>MONTH(R3794)&amp;"/"&amp;YEAR(R3794)</f>
        <v>1/1900</v>
      </c>
      <c r="AW3794" s="209" t="e">
        <f>WEEKNUM(R3794)-WEEKNUM(EOMONTH(R3794,-1)+1)+1</f>
        <v>#NUM!</v>
      </c>
      <c r="AX3794" s="209">
        <f>IF(BB3794="S",IF(Q3794="1. Aceitou o programa",R3794-B3794,0),0)</f>
        <v>0</v>
      </c>
      <c r="AY3794" s="209">
        <f>IF(BB3794="S",IF(AND(S3794&lt;&gt;"",R3794&lt;&gt;""),S3794-R3794,0),0)</f>
        <v>0</v>
      </c>
      <c r="AZ3794" s="209">
        <f>IF(BB3794="S",IF(Q3794="1. Aceitou o programa",IF(OR(X3794="Não se Aplica",X3794=""),IF(OR(W3794="Não se Aplica",W3794=""),0,W3794-V3794),AVERAGE(X3794-W3794,W3794-V3794)),0),0)</f>
        <v>0</v>
      </c>
      <c r="BA3794" s="209">
        <f>IF(BB3794="S",IF(AND(Q3794="1. Aceitou o programa",AH3794="Realizada"),IFERROR(IF(AG3794="",0,AG3794-R3794),0),0),0)</f>
        <v>0</v>
      </c>
      <c r="BB3794" s="209" t="str">
        <f>_xlfn.XLOOKUP(U3794,'Lista Suspensa'!$AA$20:$AA$23,'Lista Suspensa'!$AB$20:$AB$23,"N/A")</f>
        <v>S</v>
      </c>
    </row>
    <row r="3795" spans="1:54" ht="12" customHeight="1">
      <c r="A3795" s="151" t="s">
        <v>67</v>
      </c>
      <c r="B3795" s="152">
        <v>46030</v>
      </c>
      <c r="C3795" s="153" t="s">
        <v>122</v>
      </c>
      <c r="D3795" s="153" t="s">
        <v>274</v>
      </c>
      <c r="E3795" s="244">
        <v>919287832</v>
      </c>
      <c r="F3795" s="144" t="s">
        <v>6920</v>
      </c>
      <c r="G3795" s="230"/>
      <c r="H3795" s="154">
        <v>32572</v>
      </c>
      <c r="I3795" s="153">
        <v>37</v>
      </c>
      <c r="J3795" s="148" t="s">
        <v>70</v>
      </c>
      <c r="K3795" s="153" t="s">
        <v>101</v>
      </c>
      <c r="L3795" s="153"/>
      <c r="M3795" s="153"/>
      <c r="N3795" s="153">
        <v>600</v>
      </c>
      <c r="O3795" s="155">
        <v>21980576222</v>
      </c>
      <c r="P3795" s="156" t="s">
        <v>60</v>
      </c>
      <c r="Q3795" s="157" t="s">
        <v>6881</v>
      </c>
      <c r="R3795" s="158"/>
      <c r="S3795" s="159">
        <v>46050</v>
      </c>
      <c r="T3795" s="159" t="s">
        <v>62</v>
      </c>
      <c r="U3795" s="159" t="s">
        <v>6152</v>
      </c>
      <c r="V3795" s="154">
        <v>46050</v>
      </c>
      <c r="W3795" s="154"/>
      <c r="X3795" s="154"/>
      <c r="Y3795" s="160" t="s">
        <v>6921</v>
      </c>
      <c r="Z3795" s="160"/>
      <c r="AA3795" s="153"/>
      <c r="AB3795" s="153"/>
      <c r="AC3795" s="182" t="e">
        <f t="shared" si="120"/>
        <v>#DIV/0!</v>
      </c>
      <c r="AD3795" s="153" t="e">
        <f t="shared" si="121"/>
        <v>#DIV/0!</v>
      </c>
      <c r="AE3795" s="207"/>
      <c r="AF3795" s="153"/>
      <c r="AG3795" s="159"/>
      <c r="AH3795" s="153"/>
      <c r="AI3795" s="161"/>
      <c r="AJ3795" s="153"/>
      <c r="AK3795" s="153"/>
      <c r="AL3795" s="207"/>
      <c r="AM3795" s="207"/>
      <c r="AN3795" s="207"/>
      <c r="AO3795" s="207"/>
      <c r="AP3795" s="147" t="s">
        <v>54</v>
      </c>
      <c r="AQ3795" s="147"/>
      <c r="AR3795" s="147"/>
      <c r="AS3795" s="209" t="s">
        <v>68</v>
      </c>
      <c r="AT3795" s="223" t="str">
        <f>MONTH(B3795)&amp;"/"&amp;YEAR(B3795)</f>
        <v>1/2026</v>
      </c>
      <c r="AU3795" s="223">
        <f>WEEKNUM(B3795)-WEEKNUM(EOMONTH(B3795,-1)+1)+1</f>
        <v>2</v>
      </c>
      <c r="AV3795" s="209" t="str">
        <f>MONTH(R3795)&amp;"/"&amp;YEAR(R3795)</f>
        <v>1/1900</v>
      </c>
      <c r="AW3795" s="209" t="e">
        <f>WEEKNUM(R3795)-WEEKNUM(EOMONTH(R3795,-1)+1)+1</f>
        <v>#NUM!</v>
      </c>
      <c r="AX3795" s="209">
        <f>IF(BB3795="S",IF(Q3795="1. Aceitou o programa",R3795-B3795,0),0)</f>
        <v>0</v>
      </c>
      <c r="AY3795" s="209">
        <f>IF(BB3795="S",IF(AND(S3795&lt;&gt;"",R3795&lt;&gt;""),S3795-R3795,0),0)</f>
        <v>0</v>
      </c>
      <c r="AZ3795" s="209">
        <f>IF(BB3795="S",IF(Q3795="1. Aceitou o programa",IF(OR(X3795="Não se Aplica",X3795=""),IF(OR(W3795="Não se Aplica",W3795=""),0,W3795-V3795),AVERAGE(X3795-W3795,W3795-V3795)),0),0)</f>
        <v>0</v>
      </c>
      <c r="BA3795" s="209">
        <f>IF(BB3795="S",IF(AND(Q3795="1. Aceitou o programa",AH3795="Realizada"),IFERROR(IF(AG3795="",0,AG3795-R3795),0),0),0)</f>
        <v>0</v>
      </c>
      <c r="BB3795" s="209" t="str">
        <f>_xlfn.XLOOKUP(U3795,'Lista Suspensa'!$AA$20:$AA$23,'Lista Suspensa'!$AB$20:$AB$23,"N/A")</f>
        <v>S</v>
      </c>
    </row>
    <row r="3796" spans="1:54" ht="12" customHeight="1">
      <c r="A3796" s="151" t="s">
        <v>67</v>
      </c>
      <c r="B3796" s="152">
        <v>46030</v>
      </c>
      <c r="C3796" s="153" t="s">
        <v>122</v>
      </c>
      <c r="D3796" s="153" t="s">
        <v>274</v>
      </c>
      <c r="E3796" s="244">
        <v>93063383</v>
      </c>
      <c r="F3796" s="144" t="s">
        <v>6922</v>
      </c>
      <c r="G3796" s="230"/>
      <c r="H3796" s="154">
        <v>32569</v>
      </c>
      <c r="I3796" s="153">
        <v>37</v>
      </c>
      <c r="J3796" s="148" t="s">
        <v>70</v>
      </c>
      <c r="K3796" s="153"/>
      <c r="L3796" s="153"/>
      <c r="M3796" s="153"/>
      <c r="N3796" s="153">
        <v>75</v>
      </c>
      <c r="O3796" s="155" t="s">
        <v>6923</v>
      </c>
      <c r="P3796" s="156" t="s">
        <v>60</v>
      </c>
      <c r="Q3796" s="157" t="s">
        <v>6881</v>
      </c>
      <c r="R3796" s="158"/>
      <c r="S3796" s="159">
        <v>46104</v>
      </c>
      <c r="T3796" s="159" t="s">
        <v>62</v>
      </c>
      <c r="U3796" s="159" t="s">
        <v>6152</v>
      </c>
      <c r="V3796" s="154">
        <v>46051</v>
      </c>
      <c r="W3796" s="154">
        <v>46111</v>
      </c>
      <c r="X3796" s="154">
        <v>46076</v>
      </c>
      <c r="Y3796" s="160" t="s">
        <v>6924</v>
      </c>
      <c r="Z3796" s="160"/>
      <c r="AA3796" s="153"/>
      <c r="AB3796" s="153"/>
      <c r="AC3796" s="182" t="e">
        <f t="shared" si="120"/>
        <v>#DIV/0!</v>
      </c>
      <c r="AD3796" s="153" t="e">
        <f t="shared" si="121"/>
        <v>#DIV/0!</v>
      </c>
      <c r="AE3796" s="207"/>
      <c r="AF3796" s="153"/>
      <c r="AG3796" s="159"/>
      <c r="AH3796" s="153"/>
      <c r="AI3796" s="161"/>
      <c r="AJ3796" s="153"/>
      <c r="AK3796" s="153"/>
      <c r="AL3796" s="207"/>
      <c r="AM3796" s="207"/>
      <c r="AN3796" s="207"/>
      <c r="AO3796" s="207"/>
      <c r="AP3796" s="147" t="s">
        <v>54</v>
      </c>
      <c r="AQ3796" s="147"/>
      <c r="AR3796" s="147"/>
      <c r="AS3796" s="209" t="s">
        <v>68</v>
      </c>
      <c r="AT3796" s="223" t="str">
        <f>MONTH(B3796)&amp;"/"&amp;YEAR(B3796)</f>
        <v>1/2026</v>
      </c>
      <c r="AU3796" s="223">
        <f>WEEKNUM(B3796)-WEEKNUM(EOMONTH(B3796,-1)+1)+1</f>
        <v>2</v>
      </c>
      <c r="AV3796" s="209" t="str">
        <f>MONTH(R3796)&amp;"/"&amp;YEAR(R3796)</f>
        <v>1/1900</v>
      </c>
      <c r="AW3796" s="209" t="e">
        <f>WEEKNUM(R3796)-WEEKNUM(EOMONTH(R3796,-1)+1)+1</f>
        <v>#NUM!</v>
      </c>
      <c r="AX3796" s="209">
        <f>IF(BB3796="S",IF(Q3796="1. Aceitou o programa",R3796-B3796,0),0)</f>
        <v>0</v>
      </c>
      <c r="AY3796" s="209">
        <f>IF(BB3796="S",IF(AND(S3796&lt;&gt;"",R3796&lt;&gt;""),S3796-R3796,0),0)</f>
        <v>0</v>
      </c>
      <c r="AZ3796" s="209">
        <f>IF(BB3796="S",IF(Q3796="1. Aceitou o programa",IF(OR(X3796="Não se Aplica",X3796=""),IF(OR(W3796="Não se Aplica",W3796=""),0,W3796-V3796),AVERAGE(X3796-W3796,W3796-V3796)),0),0)</f>
        <v>0</v>
      </c>
      <c r="BA3796" s="209">
        <f>IF(BB3796="S",IF(AND(Q3796="1. Aceitou o programa",AH3796="Realizada"),IFERROR(IF(AG3796="",0,AG3796-R3796),0),0),0)</f>
        <v>0</v>
      </c>
      <c r="BB3796" s="209" t="str">
        <f>_xlfn.XLOOKUP(U3796,'Lista Suspensa'!$AA$20:$AA$23,'Lista Suspensa'!$AB$20:$AB$23,"N/A")</f>
        <v>S</v>
      </c>
    </row>
    <row r="3797" spans="1:54" ht="12" customHeight="1">
      <c r="A3797" s="151" t="s">
        <v>67</v>
      </c>
      <c r="B3797" s="152">
        <v>46065</v>
      </c>
      <c r="C3797" s="153" t="s">
        <v>122</v>
      </c>
      <c r="D3797" s="153" t="s">
        <v>167</v>
      </c>
      <c r="E3797" s="244">
        <v>96364432</v>
      </c>
      <c r="F3797" s="144" t="s">
        <v>6925</v>
      </c>
      <c r="G3797" s="230"/>
      <c r="H3797" s="154">
        <v>35389</v>
      </c>
      <c r="I3797" s="153">
        <v>29</v>
      </c>
      <c r="J3797" s="148" t="s">
        <v>70</v>
      </c>
      <c r="K3797" s="153" t="s">
        <v>59</v>
      </c>
      <c r="L3797" s="153"/>
      <c r="M3797" s="153"/>
      <c r="N3797" s="153">
        <v>380</v>
      </c>
      <c r="O3797" s="155">
        <v>11997494864</v>
      </c>
      <c r="P3797" s="156" t="s">
        <v>60</v>
      </c>
      <c r="Q3797" s="157" t="s">
        <v>6881</v>
      </c>
      <c r="R3797" s="158"/>
      <c r="S3797" s="159">
        <v>46066</v>
      </c>
      <c r="T3797" s="159" t="s">
        <v>62</v>
      </c>
      <c r="U3797" s="159" t="s">
        <v>6152</v>
      </c>
      <c r="V3797" s="154">
        <v>46066</v>
      </c>
      <c r="W3797" s="154"/>
      <c r="X3797" s="154"/>
      <c r="Y3797" s="160" t="s">
        <v>6926</v>
      </c>
      <c r="Z3797" s="160"/>
      <c r="AA3797" s="153"/>
      <c r="AB3797" s="153"/>
      <c r="AC3797" s="182" t="e">
        <f t="shared" si="120"/>
        <v>#DIV/0!</v>
      </c>
      <c r="AD3797" s="153" t="e">
        <f t="shared" si="121"/>
        <v>#DIV/0!</v>
      </c>
      <c r="AE3797" s="207"/>
      <c r="AF3797" s="153"/>
      <c r="AG3797" s="159"/>
      <c r="AH3797" s="153"/>
      <c r="AI3797" s="161"/>
      <c r="AJ3797" s="153"/>
      <c r="AK3797" s="153"/>
      <c r="AL3797" s="207"/>
      <c r="AM3797" s="207"/>
      <c r="AN3797" s="207"/>
      <c r="AO3797" s="207"/>
      <c r="AP3797" s="147" t="s">
        <v>54</v>
      </c>
      <c r="AQ3797" s="147"/>
      <c r="AR3797" s="147"/>
      <c r="AS3797" s="209" t="s">
        <v>68</v>
      </c>
      <c r="AT3797" s="223" t="str">
        <f>MONTH(B3797)&amp;"/"&amp;YEAR(B3797)</f>
        <v>2/2026</v>
      </c>
      <c r="AU3797" s="223">
        <f>WEEKNUM(B3797)-WEEKNUM(EOMONTH(B3797,-1)+1)+1</f>
        <v>2</v>
      </c>
      <c r="AV3797" s="209" t="str">
        <f>MONTH(R3797)&amp;"/"&amp;YEAR(R3797)</f>
        <v>1/1900</v>
      </c>
      <c r="AW3797" s="209" t="e">
        <f>WEEKNUM(R3797)-WEEKNUM(EOMONTH(R3797,-1)+1)+1</f>
        <v>#NUM!</v>
      </c>
      <c r="AX3797" s="209">
        <f>IF(BB3797="S",IF(Q3797="1. Aceitou o programa",R3797-B3797,0),0)</f>
        <v>0</v>
      </c>
      <c r="AY3797" s="209">
        <f>IF(BB3797="S",IF(AND(S3797&lt;&gt;"",R3797&lt;&gt;""),S3797-R3797,0),0)</f>
        <v>0</v>
      </c>
      <c r="AZ3797" s="209">
        <f>IF(BB3797="S",IF(Q3797="1. Aceitou o programa",IF(OR(X3797="Não se Aplica",X3797=""),IF(OR(W3797="Não se Aplica",W3797=""),0,W3797-V3797),AVERAGE(X3797-W3797,W3797-V3797)),0),0)</f>
        <v>0</v>
      </c>
      <c r="BA3797" s="209">
        <f>IF(BB3797="S",IF(AND(Q3797="1. Aceitou o programa",AH3797="Realizada"),IFERROR(IF(AG3797="",0,AG3797-R3797),0),0),0)</f>
        <v>0</v>
      </c>
      <c r="BB3797" s="209" t="str">
        <f>_xlfn.XLOOKUP(U3797,'Lista Suspensa'!$AA$20:$AA$23,'Lista Suspensa'!$AB$20:$AB$23,"N/A")</f>
        <v>S</v>
      </c>
    </row>
    <row r="3798" spans="1:54" ht="12" customHeight="1">
      <c r="A3798" s="151" t="s">
        <v>67</v>
      </c>
      <c r="B3798" s="152">
        <v>46065</v>
      </c>
      <c r="C3798" s="153" t="s">
        <v>122</v>
      </c>
      <c r="D3798" s="153" t="s">
        <v>274</v>
      </c>
      <c r="E3798" s="244">
        <v>94705040</v>
      </c>
      <c r="F3798" s="144" t="s">
        <v>6927</v>
      </c>
      <c r="G3798" s="230"/>
      <c r="H3798" s="154">
        <v>37290</v>
      </c>
      <c r="I3798" s="153">
        <v>24</v>
      </c>
      <c r="J3798" s="148" t="s">
        <v>70</v>
      </c>
      <c r="K3798" s="153"/>
      <c r="L3798" s="153"/>
      <c r="M3798" s="153"/>
      <c r="N3798" s="153">
        <v>380</v>
      </c>
      <c r="O3798" s="155" t="s">
        <v>6928</v>
      </c>
      <c r="P3798" s="156" t="s">
        <v>60</v>
      </c>
      <c r="Q3798" s="157" t="s">
        <v>6881</v>
      </c>
      <c r="R3798" s="158"/>
      <c r="S3798" s="159">
        <v>46066</v>
      </c>
      <c r="T3798" s="159" t="s">
        <v>62</v>
      </c>
      <c r="U3798" s="159" t="s">
        <v>6152</v>
      </c>
      <c r="V3798" s="154">
        <v>46066</v>
      </c>
      <c r="W3798" s="154"/>
      <c r="X3798" s="154"/>
      <c r="Y3798" s="160" t="s">
        <v>6929</v>
      </c>
      <c r="Z3798" s="160"/>
      <c r="AA3798" s="153"/>
      <c r="AB3798" s="153"/>
      <c r="AC3798" s="182" t="e">
        <f t="shared" si="120"/>
        <v>#DIV/0!</v>
      </c>
      <c r="AD3798" s="153" t="e">
        <f t="shared" si="121"/>
        <v>#DIV/0!</v>
      </c>
      <c r="AE3798" s="207"/>
      <c r="AF3798" s="153"/>
      <c r="AG3798" s="159"/>
      <c r="AH3798" s="153"/>
      <c r="AI3798" s="161"/>
      <c r="AJ3798" s="153"/>
      <c r="AK3798" s="153"/>
      <c r="AL3798" s="207"/>
      <c r="AM3798" s="207"/>
      <c r="AN3798" s="207"/>
      <c r="AO3798" s="207"/>
      <c r="AP3798" s="147" t="s">
        <v>54</v>
      </c>
      <c r="AQ3798" s="147"/>
      <c r="AR3798" s="147"/>
      <c r="AS3798" s="209" t="s">
        <v>68</v>
      </c>
      <c r="AT3798" s="223" t="str">
        <f>MONTH(B3798)&amp;"/"&amp;YEAR(B3798)</f>
        <v>2/2026</v>
      </c>
      <c r="AU3798" s="223">
        <f>WEEKNUM(B3798)-WEEKNUM(EOMONTH(B3798,-1)+1)+1</f>
        <v>2</v>
      </c>
      <c r="AV3798" s="209" t="str">
        <f>MONTH(R3798)&amp;"/"&amp;YEAR(R3798)</f>
        <v>1/1900</v>
      </c>
      <c r="AW3798" s="209" t="e">
        <f>WEEKNUM(R3798)-WEEKNUM(EOMONTH(R3798,-1)+1)+1</f>
        <v>#NUM!</v>
      </c>
      <c r="AX3798" s="209">
        <f>IF(BB3798="S",IF(Q3798="1. Aceitou o programa",R3798-B3798,0),0)</f>
        <v>0</v>
      </c>
      <c r="AY3798" s="209">
        <f>IF(BB3798="S",IF(AND(S3798&lt;&gt;"",R3798&lt;&gt;""),S3798-R3798,0),0)</f>
        <v>0</v>
      </c>
      <c r="AZ3798" s="209">
        <f>IF(BB3798="S",IF(Q3798="1. Aceitou o programa",IF(OR(X3798="Não se Aplica",X3798=""),IF(OR(W3798="Não se Aplica",W3798=""),0,W3798-V3798),AVERAGE(X3798-W3798,W3798-V3798)),0),0)</f>
        <v>0</v>
      </c>
      <c r="BA3798" s="209">
        <f>IF(BB3798="S",IF(AND(Q3798="1. Aceitou o programa",AH3798="Realizada"),IFERROR(IF(AG3798="",0,AG3798-R3798),0),0),0)</f>
        <v>0</v>
      </c>
      <c r="BB3798" s="209" t="str">
        <f>_xlfn.XLOOKUP(U3798,'Lista Suspensa'!$AA$20:$AA$23,'Lista Suspensa'!$AB$20:$AB$23,"N/A")</f>
        <v>S</v>
      </c>
    </row>
    <row r="3799" spans="1:54" ht="12" customHeight="1">
      <c r="A3799" s="151" t="s">
        <v>67</v>
      </c>
      <c r="B3799" s="152">
        <v>46065</v>
      </c>
      <c r="C3799" s="153" t="s">
        <v>122</v>
      </c>
      <c r="D3799" s="153" t="s">
        <v>274</v>
      </c>
      <c r="E3799" s="244">
        <v>93362868</v>
      </c>
      <c r="F3799" s="144" t="s">
        <v>6930</v>
      </c>
      <c r="G3799" s="230"/>
      <c r="H3799" s="154">
        <v>31374</v>
      </c>
      <c r="I3799" s="153">
        <v>40</v>
      </c>
      <c r="J3799" s="148" t="s">
        <v>58</v>
      </c>
      <c r="K3799" s="153" t="s">
        <v>101</v>
      </c>
      <c r="L3799" s="153"/>
      <c r="M3799" s="153"/>
      <c r="N3799" s="153">
        <v>450</v>
      </c>
      <c r="O3799" s="155">
        <v>21980055608</v>
      </c>
      <c r="P3799" s="156" t="s">
        <v>60</v>
      </c>
      <c r="Q3799" s="157" t="s">
        <v>6881</v>
      </c>
      <c r="R3799" s="158"/>
      <c r="S3799" s="159">
        <v>46066</v>
      </c>
      <c r="T3799" s="159" t="s">
        <v>62</v>
      </c>
      <c r="U3799" s="159" t="s">
        <v>6152</v>
      </c>
      <c r="V3799" s="154">
        <v>46066</v>
      </c>
      <c r="W3799" s="154"/>
      <c r="X3799" s="154"/>
      <c r="Y3799" s="160" t="s">
        <v>6931</v>
      </c>
      <c r="Z3799" s="160"/>
      <c r="AA3799" s="153"/>
      <c r="AB3799" s="153"/>
      <c r="AC3799" s="182" t="e">
        <f t="shared" si="120"/>
        <v>#DIV/0!</v>
      </c>
      <c r="AD3799" s="153" t="e">
        <f t="shared" si="121"/>
        <v>#DIV/0!</v>
      </c>
      <c r="AE3799" s="207"/>
      <c r="AF3799" s="153"/>
      <c r="AG3799" s="159"/>
      <c r="AH3799" s="153"/>
      <c r="AI3799" s="161"/>
      <c r="AJ3799" s="153"/>
      <c r="AK3799" s="153"/>
      <c r="AL3799" s="207"/>
      <c r="AM3799" s="207"/>
      <c r="AN3799" s="207"/>
      <c r="AO3799" s="207"/>
      <c r="AP3799" s="147" t="s">
        <v>54</v>
      </c>
      <c r="AQ3799" s="147"/>
      <c r="AR3799" s="147"/>
      <c r="AS3799" s="209" t="s">
        <v>68</v>
      </c>
      <c r="AT3799" s="223" t="str">
        <f>MONTH(B3799)&amp;"/"&amp;YEAR(B3799)</f>
        <v>2/2026</v>
      </c>
      <c r="AU3799" s="223">
        <f>WEEKNUM(B3799)-WEEKNUM(EOMONTH(B3799,-1)+1)+1</f>
        <v>2</v>
      </c>
      <c r="AV3799" s="209" t="str">
        <f>MONTH(R3799)&amp;"/"&amp;YEAR(R3799)</f>
        <v>1/1900</v>
      </c>
      <c r="AW3799" s="209" t="e">
        <f>WEEKNUM(R3799)-WEEKNUM(EOMONTH(R3799,-1)+1)+1</f>
        <v>#NUM!</v>
      </c>
      <c r="AX3799" s="209">
        <f>IF(BB3799="S",IF(Q3799="1. Aceitou o programa",R3799-B3799,0),0)</f>
        <v>0</v>
      </c>
      <c r="AY3799" s="209">
        <f>IF(BB3799="S",IF(AND(S3799&lt;&gt;"",R3799&lt;&gt;""),S3799-R3799,0),0)</f>
        <v>0</v>
      </c>
      <c r="AZ3799" s="209">
        <f>IF(BB3799="S",IF(Q3799="1. Aceitou o programa",IF(OR(X3799="Não se Aplica",X3799=""),IF(OR(W3799="Não se Aplica",W3799=""),0,W3799-V3799),AVERAGE(X3799-W3799,W3799-V3799)),0),0)</f>
        <v>0</v>
      </c>
      <c r="BA3799" s="209">
        <f>IF(BB3799="S",IF(AND(Q3799="1. Aceitou o programa",AH3799="Realizada"),IFERROR(IF(AG3799="",0,AG3799-R3799),0),0),0)</f>
        <v>0</v>
      </c>
      <c r="BB3799" s="209" t="str">
        <f>_xlfn.XLOOKUP(U3799,'Lista Suspensa'!$AA$20:$AA$23,'Lista Suspensa'!$AB$20:$AB$23,"N/A")</f>
        <v>S</v>
      </c>
    </row>
    <row r="3800" spans="1:54" ht="12" customHeight="1">
      <c r="A3800" s="151" t="s">
        <v>54</v>
      </c>
      <c r="B3800" s="152">
        <v>46083</v>
      </c>
      <c r="C3800" s="153" t="s">
        <v>55</v>
      </c>
      <c r="D3800" s="153" t="s">
        <v>56</v>
      </c>
      <c r="E3800" s="244">
        <v>61689777</v>
      </c>
      <c r="F3800" s="144" t="s">
        <v>6932</v>
      </c>
      <c r="G3800" s="230"/>
      <c r="H3800" s="154">
        <v>26961</v>
      </c>
      <c r="I3800" s="153">
        <v>52</v>
      </c>
      <c r="J3800" s="148" t="s">
        <v>70</v>
      </c>
      <c r="K3800" s="153"/>
      <c r="L3800" s="153"/>
      <c r="M3800" s="153"/>
      <c r="N3800" s="153">
        <v>200</v>
      </c>
      <c r="O3800" s="155" t="s">
        <v>6933</v>
      </c>
      <c r="P3800" s="156" t="s">
        <v>2069</v>
      </c>
      <c r="Q3800" s="157" t="s">
        <v>6881</v>
      </c>
      <c r="R3800" s="158"/>
      <c r="S3800" s="159">
        <v>46113</v>
      </c>
      <c r="T3800" s="159" t="s">
        <v>62</v>
      </c>
      <c r="U3800" s="159" t="s">
        <v>6152</v>
      </c>
      <c r="V3800" s="154">
        <v>46113</v>
      </c>
      <c r="W3800" s="154"/>
      <c r="X3800" s="154"/>
      <c r="Y3800" s="160"/>
      <c r="Z3800" s="160"/>
      <c r="AA3800" s="153">
        <v>96</v>
      </c>
      <c r="AB3800" s="153">
        <v>1.6</v>
      </c>
      <c r="AC3800" s="182">
        <f t="shared" si="120"/>
        <v>37.499999999999993</v>
      </c>
      <c r="AD3800" s="153" t="str">
        <f t="shared" si="121"/>
        <v>OBESIDADE II</v>
      </c>
      <c r="AE3800" s="207" t="s">
        <v>1752</v>
      </c>
      <c r="AF3800" s="153" t="s">
        <v>130</v>
      </c>
      <c r="AG3800" s="159"/>
      <c r="AH3800" s="153"/>
      <c r="AI3800" s="161"/>
      <c r="AJ3800" s="153"/>
      <c r="AK3800" s="153"/>
      <c r="AL3800" s="207"/>
      <c r="AM3800" s="207"/>
      <c r="AN3800" s="207"/>
      <c r="AO3800" s="207"/>
      <c r="AP3800" s="147" t="s">
        <v>54</v>
      </c>
      <c r="AQ3800" s="147"/>
      <c r="AR3800" s="147"/>
      <c r="AS3800" s="209" t="s">
        <v>68</v>
      </c>
      <c r="AT3800" s="223" t="str">
        <f>MONTH(B3800)&amp;"/"&amp;YEAR(B3800)</f>
        <v>3/2026</v>
      </c>
      <c r="AU3800" s="223">
        <f>WEEKNUM(B3800)-WEEKNUM(EOMONTH(B3800,-1)+1)+1</f>
        <v>1</v>
      </c>
      <c r="AV3800" s="209" t="str">
        <f>MONTH(R3800)&amp;"/"&amp;YEAR(R3800)</f>
        <v>1/1900</v>
      </c>
      <c r="AW3800" s="209" t="e">
        <f>WEEKNUM(R3800)-WEEKNUM(EOMONTH(R3800,-1)+1)+1</f>
        <v>#NUM!</v>
      </c>
      <c r="AX3800" s="209">
        <f>IF(BB3800="S",IF(Q3800="1. Aceitou o programa",R3800-B3800,0),0)</f>
        <v>0</v>
      </c>
      <c r="AY3800" s="209">
        <f>IF(BB3800="S",IF(AND(S3800&lt;&gt;"",R3800&lt;&gt;""),S3800-R3800,0),0)</f>
        <v>0</v>
      </c>
      <c r="AZ3800" s="209">
        <f>IF(BB3800="S",IF(Q3800="1. Aceitou o programa",IF(OR(X3800="Não se Aplica",X3800=""),IF(OR(W3800="Não se Aplica",W3800=""),0,W3800-V3800),AVERAGE(X3800-W3800,W3800-V3800)),0),0)</f>
        <v>0</v>
      </c>
      <c r="BA3800" s="209">
        <f>IF(BB3800="S",IF(AND(Q3800="1. Aceitou o programa",AH3800="Realizada"),IFERROR(IF(AG3800="",0,AG3800-R3800),0),0),0)</f>
        <v>0</v>
      </c>
      <c r="BB3800" s="209" t="str">
        <f>_xlfn.XLOOKUP(U3800,'Lista Suspensa'!$AA$20:$AA$23,'Lista Suspensa'!$AB$20:$AB$23,"N/A")</f>
        <v>S</v>
      </c>
    </row>
    <row r="3801" spans="1:54" ht="12" customHeight="1">
      <c r="A3801" s="151" t="s">
        <v>54</v>
      </c>
      <c r="B3801" s="152">
        <v>46083</v>
      </c>
      <c r="C3801" s="153" t="s">
        <v>55</v>
      </c>
      <c r="D3801" s="153" t="s">
        <v>56</v>
      </c>
      <c r="E3801" s="244">
        <v>77646914</v>
      </c>
      <c r="F3801" s="144" t="s">
        <v>6934</v>
      </c>
      <c r="G3801" s="230"/>
      <c r="H3801" s="154">
        <v>27230</v>
      </c>
      <c r="I3801" s="153">
        <v>51</v>
      </c>
      <c r="J3801" s="148" t="s">
        <v>70</v>
      </c>
      <c r="K3801" s="153"/>
      <c r="L3801" s="153"/>
      <c r="M3801" s="153"/>
      <c r="N3801" s="153">
        <v>60</v>
      </c>
      <c r="O3801" s="155">
        <v>11971643903</v>
      </c>
      <c r="P3801" s="156" t="s">
        <v>2151</v>
      </c>
      <c r="Q3801" s="157" t="s">
        <v>6881</v>
      </c>
      <c r="R3801" s="158"/>
      <c r="S3801" s="159">
        <v>46113</v>
      </c>
      <c r="T3801" s="159" t="s">
        <v>62</v>
      </c>
      <c r="U3801" s="159" t="s">
        <v>6152</v>
      </c>
      <c r="V3801" s="154">
        <v>46113</v>
      </c>
      <c r="W3801" s="154"/>
      <c r="X3801" s="154"/>
      <c r="Y3801" s="160" t="s">
        <v>6935</v>
      </c>
      <c r="Z3801" s="160"/>
      <c r="AA3801" s="153"/>
      <c r="AB3801" s="153"/>
      <c r="AC3801" s="182" t="e">
        <f t="shared" si="120"/>
        <v>#DIV/0!</v>
      </c>
      <c r="AD3801" s="153" t="e">
        <f t="shared" si="121"/>
        <v>#DIV/0!</v>
      </c>
      <c r="AE3801" s="207"/>
      <c r="AF3801" s="153"/>
      <c r="AG3801" s="159"/>
      <c r="AH3801" s="153"/>
      <c r="AI3801" s="161"/>
      <c r="AJ3801" s="153"/>
      <c r="AK3801" s="153"/>
      <c r="AL3801" s="207"/>
      <c r="AM3801" s="207"/>
      <c r="AN3801" s="207"/>
      <c r="AO3801" s="207"/>
      <c r="AP3801" s="147" t="s">
        <v>54</v>
      </c>
      <c r="AQ3801" s="147"/>
      <c r="AR3801" s="147"/>
      <c r="AS3801" s="209" t="s">
        <v>68</v>
      </c>
      <c r="AT3801" s="223" t="str">
        <f>MONTH(B3801)&amp;"/"&amp;YEAR(B3801)</f>
        <v>3/2026</v>
      </c>
      <c r="AU3801" s="223">
        <f>WEEKNUM(B3801)-WEEKNUM(EOMONTH(B3801,-1)+1)+1</f>
        <v>1</v>
      </c>
      <c r="AV3801" s="209" t="str">
        <f>MONTH(R3801)&amp;"/"&amp;YEAR(R3801)</f>
        <v>1/1900</v>
      </c>
      <c r="AW3801" s="209" t="e">
        <f>WEEKNUM(R3801)-WEEKNUM(EOMONTH(R3801,-1)+1)+1</f>
        <v>#NUM!</v>
      </c>
      <c r="AX3801" s="209">
        <f>IF(BB3801="S",IF(Q3801="1. Aceitou o programa",R3801-B3801,0),0)</f>
        <v>0</v>
      </c>
      <c r="AY3801" s="209">
        <f>IF(BB3801="S",IF(AND(S3801&lt;&gt;"",R3801&lt;&gt;""),S3801-R3801,0),0)</f>
        <v>0</v>
      </c>
      <c r="AZ3801" s="209">
        <f>IF(BB3801="S",IF(Q3801="1. Aceitou o programa",IF(OR(X3801="Não se Aplica",X3801=""),IF(OR(W3801="Não se Aplica",W3801=""),0,W3801-V3801),AVERAGE(X3801-W3801,W3801-V3801)),0),0)</f>
        <v>0</v>
      </c>
      <c r="BA3801" s="209">
        <f>IF(BB3801="S",IF(AND(Q3801="1. Aceitou o programa",AH3801="Realizada"),IFERROR(IF(AG3801="",0,AG3801-R3801),0),0),0)</f>
        <v>0</v>
      </c>
      <c r="BB3801" s="209" t="str">
        <f>_xlfn.XLOOKUP(U3801,'Lista Suspensa'!$AA$20:$AA$23,'Lista Suspensa'!$AB$20:$AB$23,"N/A")</f>
        <v>S</v>
      </c>
    </row>
    <row r="3802" spans="1:54" ht="12" customHeight="1">
      <c r="A3802" s="151" t="s">
        <v>54</v>
      </c>
      <c r="B3802" s="152">
        <v>46083</v>
      </c>
      <c r="C3802" s="153" t="s">
        <v>55</v>
      </c>
      <c r="D3802" s="153" t="s">
        <v>56</v>
      </c>
      <c r="E3802" s="244">
        <v>82183962</v>
      </c>
      <c r="F3802" s="144" t="s">
        <v>6936</v>
      </c>
      <c r="G3802" s="230"/>
      <c r="H3802" s="154">
        <v>27927</v>
      </c>
      <c r="I3802" s="153">
        <v>49</v>
      </c>
      <c r="J3802" s="148" t="s">
        <v>70</v>
      </c>
      <c r="K3802" s="153"/>
      <c r="L3802" s="153"/>
      <c r="M3802" s="153"/>
      <c r="N3802" s="153">
        <v>60</v>
      </c>
      <c r="O3802" s="155" t="s">
        <v>6937</v>
      </c>
      <c r="P3802" s="156" t="s">
        <v>2077</v>
      </c>
      <c r="Q3802" s="157" t="s">
        <v>6881</v>
      </c>
      <c r="R3802" s="158"/>
      <c r="S3802" s="159">
        <v>46112</v>
      </c>
      <c r="T3802" s="159" t="s">
        <v>62</v>
      </c>
      <c r="U3802" s="159" t="s">
        <v>6152</v>
      </c>
      <c r="V3802" s="154">
        <v>46112</v>
      </c>
      <c r="W3802" s="154"/>
      <c r="X3802" s="154"/>
      <c r="Y3802" s="160">
        <v>46111</v>
      </c>
      <c r="Z3802" s="160"/>
      <c r="AA3802" s="153"/>
      <c r="AB3802" s="153"/>
      <c r="AC3802" s="182" t="e">
        <f t="shared" si="120"/>
        <v>#DIV/0!</v>
      </c>
      <c r="AD3802" s="153" t="e">
        <f t="shared" si="121"/>
        <v>#DIV/0!</v>
      </c>
      <c r="AE3802" s="207"/>
      <c r="AF3802" s="153"/>
      <c r="AG3802" s="159"/>
      <c r="AH3802" s="153"/>
      <c r="AI3802" s="161"/>
      <c r="AJ3802" s="153"/>
      <c r="AK3802" s="153"/>
      <c r="AL3802" s="207"/>
      <c r="AM3802" s="207"/>
      <c r="AN3802" s="207"/>
      <c r="AO3802" s="207"/>
      <c r="AP3802" s="147" t="s">
        <v>54</v>
      </c>
      <c r="AQ3802" s="147"/>
      <c r="AR3802" s="147"/>
      <c r="AS3802" s="209" t="s">
        <v>68</v>
      </c>
      <c r="AT3802" s="223" t="str">
        <f>MONTH(B3802)&amp;"/"&amp;YEAR(B3802)</f>
        <v>3/2026</v>
      </c>
      <c r="AU3802" s="223">
        <f>WEEKNUM(B3802)-WEEKNUM(EOMONTH(B3802,-1)+1)+1</f>
        <v>1</v>
      </c>
      <c r="AV3802" s="209" t="str">
        <f>MONTH(R3802)&amp;"/"&amp;YEAR(R3802)</f>
        <v>1/1900</v>
      </c>
      <c r="AW3802" s="209" t="e">
        <f>WEEKNUM(R3802)-WEEKNUM(EOMONTH(R3802,-1)+1)+1</f>
        <v>#NUM!</v>
      </c>
      <c r="AX3802" s="209">
        <f>IF(BB3802="S",IF(Q3802="1. Aceitou o programa",R3802-B3802,0),0)</f>
        <v>0</v>
      </c>
      <c r="AY3802" s="209">
        <f>IF(BB3802="S",IF(AND(S3802&lt;&gt;"",R3802&lt;&gt;""),S3802-R3802,0),0)</f>
        <v>0</v>
      </c>
      <c r="AZ3802" s="209">
        <f>IF(BB3802="S",IF(Q3802="1. Aceitou o programa",IF(OR(X3802="Não se Aplica",X3802=""),IF(OR(W3802="Não se Aplica",W3802=""),0,W3802-V3802),AVERAGE(X3802-W3802,W3802-V3802)),0),0)</f>
        <v>0</v>
      </c>
      <c r="BA3802" s="209">
        <f>IF(BB3802="S",IF(AND(Q3802="1. Aceitou o programa",AH3802="Realizada"),IFERROR(IF(AG3802="",0,AG3802-R3802),0),0),0)</f>
        <v>0</v>
      </c>
      <c r="BB3802" s="209" t="str">
        <f>_xlfn.XLOOKUP(U3802,'Lista Suspensa'!$AA$20:$AA$23,'Lista Suspensa'!$AB$20:$AB$23,"N/A")</f>
        <v>S</v>
      </c>
    </row>
    <row r="3803" spans="1:54" ht="12" customHeight="1">
      <c r="A3803" s="151" t="s">
        <v>54</v>
      </c>
      <c r="B3803" s="152">
        <v>46083</v>
      </c>
      <c r="C3803" s="153" t="s">
        <v>55</v>
      </c>
      <c r="D3803" s="153" t="s">
        <v>56</v>
      </c>
      <c r="E3803" s="244">
        <v>81960557</v>
      </c>
      <c r="F3803" s="144" t="s">
        <v>6938</v>
      </c>
      <c r="G3803" s="230"/>
      <c r="H3803" s="154">
        <v>28956</v>
      </c>
      <c r="I3803" s="153">
        <v>47</v>
      </c>
      <c r="J3803" s="148" t="s">
        <v>70</v>
      </c>
      <c r="K3803" s="153"/>
      <c r="L3803" s="153"/>
      <c r="M3803" s="153"/>
      <c r="N3803" s="153">
        <v>80</v>
      </c>
      <c r="O3803" s="155" t="s">
        <v>6939</v>
      </c>
      <c r="P3803" s="156" t="s">
        <v>89</v>
      </c>
      <c r="Q3803" s="157" t="s">
        <v>6881</v>
      </c>
      <c r="R3803" s="158"/>
      <c r="S3803" s="159">
        <v>46113</v>
      </c>
      <c r="T3803" s="159" t="s">
        <v>62</v>
      </c>
      <c r="U3803" s="159" t="s">
        <v>6152</v>
      </c>
      <c r="V3803" s="154">
        <v>46112</v>
      </c>
      <c r="W3803" s="154"/>
      <c r="X3803" s="154"/>
      <c r="Y3803" s="160">
        <v>46111</v>
      </c>
      <c r="Z3803" s="160"/>
      <c r="AA3803" s="153"/>
      <c r="AB3803" s="153"/>
      <c r="AC3803" s="182" t="e">
        <f t="shared" si="120"/>
        <v>#DIV/0!</v>
      </c>
      <c r="AD3803" s="153" t="e">
        <f t="shared" si="121"/>
        <v>#DIV/0!</v>
      </c>
      <c r="AE3803" s="207"/>
      <c r="AF3803" s="153"/>
      <c r="AG3803" s="159"/>
      <c r="AH3803" s="153"/>
      <c r="AI3803" s="161"/>
      <c r="AJ3803" s="153"/>
      <c r="AK3803" s="153"/>
      <c r="AL3803" s="207" t="s">
        <v>85</v>
      </c>
      <c r="AM3803" s="207" t="s">
        <v>86</v>
      </c>
      <c r="AN3803" s="207" t="s">
        <v>191</v>
      </c>
      <c r="AO3803" s="207"/>
      <c r="AP3803" s="147" t="s">
        <v>54</v>
      </c>
      <c r="AQ3803" s="147"/>
      <c r="AR3803" s="147"/>
      <c r="AS3803" s="209" t="s">
        <v>68</v>
      </c>
      <c r="AT3803" s="223" t="str">
        <f>MONTH(B3803)&amp;"/"&amp;YEAR(B3803)</f>
        <v>3/2026</v>
      </c>
      <c r="AU3803" s="223">
        <f>WEEKNUM(B3803)-WEEKNUM(EOMONTH(B3803,-1)+1)+1</f>
        <v>1</v>
      </c>
      <c r="AV3803" s="209" t="str">
        <f>MONTH(R3803)&amp;"/"&amp;YEAR(R3803)</f>
        <v>1/1900</v>
      </c>
      <c r="AW3803" s="209" t="e">
        <f>WEEKNUM(R3803)-WEEKNUM(EOMONTH(R3803,-1)+1)+1</f>
        <v>#NUM!</v>
      </c>
      <c r="AX3803" s="209">
        <f>IF(BB3803="S",IF(Q3803="1. Aceitou o programa",R3803-B3803,0),0)</f>
        <v>0</v>
      </c>
      <c r="AY3803" s="209">
        <f>IF(BB3803="S",IF(AND(S3803&lt;&gt;"",R3803&lt;&gt;""),S3803-R3803,0),0)</f>
        <v>0</v>
      </c>
      <c r="AZ3803" s="209">
        <f>IF(BB3803="S",IF(Q3803="1. Aceitou o programa",IF(OR(X3803="Não se Aplica",X3803=""),IF(OR(W3803="Não se Aplica",W3803=""),0,W3803-V3803),AVERAGE(X3803-W3803,W3803-V3803)),0),0)</f>
        <v>0</v>
      </c>
      <c r="BA3803" s="209">
        <f>IF(BB3803="S",IF(AND(Q3803="1. Aceitou o programa",AH3803="Realizada"),IFERROR(IF(AG3803="",0,AG3803-R3803),0),0),0)</f>
        <v>0</v>
      </c>
      <c r="BB3803" s="209" t="str">
        <f>_xlfn.XLOOKUP(U3803,'Lista Suspensa'!$AA$20:$AA$23,'Lista Suspensa'!$AB$20:$AB$23,"N/A")</f>
        <v>S</v>
      </c>
    </row>
    <row r="3804" spans="1:54" ht="12" customHeight="1">
      <c r="A3804" s="151" t="s">
        <v>54</v>
      </c>
      <c r="B3804" s="152">
        <v>46083</v>
      </c>
      <c r="C3804" s="153" t="s">
        <v>55</v>
      </c>
      <c r="D3804" s="153" t="s">
        <v>56</v>
      </c>
      <c r="E3804" s="244">
        <v>87785784</v>
      </c>
      <c r="F3804" s="144" t="s">
        <v>6940</v>
      </c>
      <c r="G3804" s="230"/>
      <c r="H3804" s="154">
        <v>30586</v>
      </c>
      <c r="I3804" s="153">
        <v>42</v>
      </c>
      <c r="J3804" s="148" t="s">
        <v>70</v>
      </c>
      <c r="K3804" s="153"/>
      <c r="L3804" s="153"/>
      <c r="M3804" s="153"/>
      <c r="N3804" s="153">
        <v>110</v>
      </c>
      <c r="O3804" s="155" t="s">
        <v>6941</v>
      </c>
      <c r="P3804" s="156" t="s">
        <v>2069</v>
      </c>
      <c r="Q3804" s="157" t="s">
        <v>6881</v>
      </c>
      <c r="R3804" s="158"/>
      <c r="S3804" s="159">
        <v>46119</v>
      </c>
      <c r="T3804" s="159" t="s">
        <v>62</v>
      </c>
      <c r="U3804" s="159" t="s">
        <v>6152</v>
      </c>
      <c r="V3804" s="154">
        <v>46118</v>
      </c>
      <c r="W3804" s="154"/>
      <c r="X3804" s="154"/>
      <c r="Y3804" s="160" t="s">
        <v>6942</v>
      </c>
      <c r="Z3804" s="160"/>
      <c r="AA3804" s="153"/>
      <c r="AB3804" s="153"/>
      <c r="AC3804" s="182" t="e">
        <f t="shared" si="120"/>
        <v>#DIV/0!</v>
      </c>
      <c r="AD3804" s="153" t="e">
        <f t="shared" si="121"/>
        <v>#DIV/0!</v>
      </c>
      <c r="AE3804" s="207"/>
      <c r="AF3804" s="153"/>
      <c r="AG3804" s="159"/>
      <c r="AH3804" s="153"/>
      <c r="AI3804" s="161"/>
      <c r="AJ3804" s="153"/>
      <c r="AK3804" s="153"/>
      <c r="AL3804" s="207"/>
      <c r="AM3804" s="207"/>
      <c r="AN3804" s="207"/>
      <c r="AO3804" s="207"/>
      <c r="AP3804" s="147" t="s">
        <v>54</v>
      </c>
      <c r="AQ3804" s="147"/>
      <c r="AR3804" s="147"/>
      <c r="AS3804" s="209" t="s">
        <v>68</v>
      </c>
      <c r="AT3804" s="223" t="str">
        <f>MONTH(B3804)&amp;"/"&amp;YEAR(B3804)</f>
        <v>3/2026</v>
      </c>
      <c r="AU3804" s="223">
        <f>WEEKNUM(B3804)-WEEKNUM(EOMONTH(B3804,-1)+1)+1</f>
        <v>1</v>
      </c>
      <c r="AV3804" s="209" t="str">
        <f>MONTH(R3804)&amp;"/"&amp;YEAR(R3804)</f>
        <v>1/1900</v>
      </c>
      <c r="AW3804" s="209" t="e">
        <f>WEEKNUM(R3804)-WEEKNUM(EOMONTH(R3804,-1)+1)+1</f>
        <v>#NUM!</v>
      </c>
      <c r="AX3804" s="209">
        <f>IF(BB3804="S",IF(Q3804="1. Aceitou o programa",R3804-B3804,0),0)</f>
        <v>0</v>
      </c>
      <c r="AY3804" s="209">
        <f>IF(BB3804="S",IF(AND(S3804&lt;&gt;"",R3804&lt;&gt;""),S3804-R3804,0),0)</f>
        <v>0</v>
      </c>
      <c r="AZ3804" s="209">
        <f>IF(BB3804="S",IF(Q3804="1. Aceitou o programa",IF(OR(X3804="Não se Aplica",X3804=""),IF(OR(W3804="Não se Aplica",W3804=""),0,W3804-V3804),AVERAGE(X3804-W3804,W3804-V3804)),0),0)</f>
        <v>0</v>
      </c>
      <c r="BA3804" s="209">
        <f>IF(BB3804="S",IF(AND(Q3804="1. Aceitou o programa",AH3804="Realizada"),IFERROR(IF(AG3804="",0,AG3804-R3804),0),0),0)</f>
        <v>0</v>
      </c>
      <c r="BB3804" s="209" t="str">
        <f>_xlfn.XLOOKUP(U3804,'Lista Suspensa'!$AA$20:$AA$23,'Lista Suspensa'!$AB$20:$AB$23,"N/A")</f>
        <v>S</v>
      </c>
    </row>
    <row r="3805" spans="1:54" ht="12" customHeight="1">
      <c r="A3805" s="151" t="s">
        <v>54</v>
      </c>
      <c r="B3805" s="152">
        <v>46083</v>
      </c>
      <c r="C3805" s="153" t="s">
        <v>55</v>
      </c>
      <c r="D3805" s="153" t="s">
        <v>56</v>
      </c>
      <c r="E3805" s="244">
        <v>92894230</v>
      </c>
      <c r="F3805" s="144" t="s">
        <v>6943</v>
      </c>
      <c r="G3805" s="230"/>
      <c r="H3805" s="154">
        <v>31852</v>
      </c>
      <c r="I3805" s="153">
        <v>39</v>
      </c>
      <c r="J3805" s="148" t="s">
        <v>70</v>
      </c>
      <c r="K3805" s="153"/>
      <c r="L3805" s="153"/>
      <c r="M3805" s="153"/>
      <c r="N3805" s="153">
        <v>60</v>
      </c>
      <c r="O3805" s="155" t="s">
        <v>6944</v>
      </c>
      <c r="P3805" s="156" t="s">
        <v>71</v>
      </c>
      <c r="Q3805" s="157" t="s">
        <v>6881</v>
      </c>
      <c r="R3805" s="158"/>
      <c r="S3805" s="159">
        <v>46126</v>
      </c>
      <c r="T3805" s="159" t="s">
        <v>62</v>
      </c>
      <c r="U3805" s="159" t="s">
        <v>6152</v>
      </c>
      <c r="V3805" s="154">
        <v>46126</v>
      </c>
      <c r="W3805" s="154"/>
      <c r="X3805" s="154"/>
      <c r="Y3805" s="160" t="s">
        <v>6945</v>
      </c>
      <c r="Z3805" s="160"/>
      <c r="AA3805" s="153"/>
      <c r="AB3805" s="153"/>
      <c r="AC3805" s="182" t="e">
        <f t="shared" si="120"/>
        <v>#DIV/0!</v>
      </c>
      <c r="AD3805" s="153" t="e">
        <f t="shared" si="121"/>
        <v>#DIV/0!</v>
      </c>
      <c r="AE3805" s="207"/>
      <c r="AF3805" s="153"/>
      <c r="AG3805" s="159"/>
      <c r="AH3805" s="153"/>
      <c r="AI3805" s="161"/>
      <c r="AJ3805" s="153"/>
      <c r="AK3805" s="153"/>
      <c r="AL3805" s="207"/>
      <c r="AM3805" s="207"/>
      <c r="AN3805" s="207"/>
      <c r="AO3805" s="207"/>
      <c r="AP3805" s="147" t="s">
        <v>54</v>
      </c>
      <c r="AQ3805" s="147"/>
      <c r="AR3805" s="147"/>
      <c r="AS3805" s="209" t="s">
        <v>68</v>
      </c>
      <c r="AT3805" s="223" t="str">
        <f>MONTH(B3805)&amp;"/"&amp;YEAR(B3805)</f>
        <v>3/2026</v>
      </c>
      <c r="AU3805" s="223">
        <f>WEEKNUM(B3805)-WEEKNUM(EOMONTH(B3805,-1)+1)+1</f>
        <v>1</v>
      </c>
      <c r="AV3805" s="209" t="str">
        <f>MONTH(R3805)&amp;"/"&amp;YEAR(R3805)</f>
        <v>1/1900</v>
      </c>
      <c r="AW3805" s="209" t="e">
        <f>WEEKNUM(R3805)-WEEKNUM(EOMONTH(R3805,-1)+1)+1</f>
        <v>#NUM!</v>
      </c>
      <c r="AX3805" s="209">
        <f>IF(BB3805="S",IF(Q3805="1. Aceitou o programa",R3805-B3805,0),0)</f>
        <v>0</v>
      </c>
      <c r="AY3805" s="209">
        <f>IF(BB3805="S",IF(AND(S3805&lt;&gt;"",R3805&lt;&gt;""),S3805-R3805,0),0)</f>
        <v>0</v>
      </c>
      <c r="AZ3805" s="209">
        <f>IF(BB3805="S",IF(Q3805="1. Aceitou o programa",IF(OR(X3805="Não se Aplica",X3805=""),IF(OR(W3805="Não se Aplica",W3805=""),0,W3805-V3805),AVERAGE(X3805-W3805,W3805-V3805)),0),0)</f>
        <v>0</v>
      </c>
      <c r="BA3805" s="209">
        <f>IF(BB3805="S",IF(AND(Q3805="1. Aceitou o programa",AH3805="Realizada"),IFERROR(IF(AG3805="",0,AG3805-R3805),0),0),0)</f>
        <v>0</v>
      </c>
      <c r="BB3805" s="209" t="str">
        <f>_xlfn.XLOOKUP(U3805,'Lista Suspensa'!$AA$20:$AA$23,'Lista Suspensa'!$AB$20:$AB$23,"N/A")</f>
        <v>S</v>
      </c>
    </row>
    <row r="3806" spans="1:54" ht="12" customHeight="1">
      <c r="A3806" s="151" t="s">
        <v>121</v>
      </c>
      <c r="B3806" s="152">
        <v>45292</v>
      </c>
      <c r="C3806" s="153" t="s">
        <v>122</v>
      </c>
      <c r="D3806" s="153" t="s">
        <v>171</v>
      </c>
      <c r="E3806" s="244">
        <v>881446513</v>
      </c>
      <c r="F3806" s="144" t="s">
        <v>6946</v>
      </c>
      <c r="G3806" s="230"/>
      <c r="H3806" s="154">
        <v>24679</v>
      </c>
      <c r="I3806" s="153">
        <v>58</v>
      </c>
      <c r="J3806" s="148" t="s">
        <v>70</v>
      </c>
      <c r="K3806" s="153" t="s">
        <v>101</v>
      </c>
      <c r="L3806" s="153"/>
      <c r="M3806" s="153"/>
      <c r="N3806" s="153"/>
      <c r="O3806" s="155">
        <v>21979260500</v>
      </c>
      <c r="P3806" s="156" t="s">
        <v>60</v>
      </c>
      <c r="Q3806" s="157" t="s">
        <v>6881</v>
      </c>
      <c r="R3806" s="158"/>
      <c r="S3806" s="159">
        <v>45814</v>
      </c>
      <c r="T3806" s="159" t="s">
        <v>62</v>
      </c>
      <c r="U3806" s="159" t="s">
        <v>6152</v>
      </c>
      <c r="V3806" s="154">
        <v>45814</v>
      </c>
      <c r="W3806" s="154"/>
      <c r="X3806" s="154"/>
      <c r="Y3806" s="160"/>
      <c r="Z3806" s="160"/>
      <c r="AA3806" s="153"/>
      <c r="AB3806" s="153"/>
      <c r="AC3806" s="182" t="e">
        <f t="shared" si="120"/>
        <v>#DIV/0!</v>
      </c>
      <c r="AD3806" s="153" t="e">
        <f t="shared" si="121"/>
        <v>#DIV/0!</v>
      </c>
      <c r="AE3806" s="207"/>
      <c r="AF3806" s="153"/>
      <c r="AG3806" s="159"/>
      <c r="AH3806" s="153"/>
      <c r="AI3806" s="161"/>
      <c r="AJ3806" s="153"/>
      <c r="AK3806" s="153"/>
      <c r="AL3806" s="207"/>
      <c r="AM3806" s="207"/>
      <c r="AN3806" s="207"/>
      <c r="AO3806" s="207"/>
      <c r="AP3806" s="147" t="s">
        <v>54</v>
      </c>
      <c r="AQ3806" s="147"/>
      <c r="AR3806" s="147"/>
      <c r="AS3806" s="209" t="s">
        <v>68</v>
      </c>
      <c r="AT3806" s="223" t="str">
        <f>MONTH(B3806)&amp;"/"&amp;YEAR(B3806)</f>
        <v>1/2024</v>
      </c>
      <c r="AU3806" s="223">
        <f>WEEKNUM(B3806)-WEEKNUM(EOMONTH(B3806,-1)+1)+1</f>
        <v>1</v>
      </c>
      <c r="AV3806" s="209" t="str">
        <f>MONTH(R3806)&amp;"/"&amp;YEAR(R3806)</f>
        <v>1/1900</v>
      </c>
      <c r="AW3806" s="209" t="e">
        <f>WEEKNUM(R3806)-WEEKNUM(EOMONTH(R3806,-1)+1)+1</f>
        <v>#NUM!</v>
      </c>
      <c r="AX3806" s="209">
        <f>IF(BB3806="S",IF(Q3806="1. Aceitou o programa",R3806-B3806,0),0)</f>
        <v>0</v>
      </c>
      <c r="AY3806" s="209">
        <f>IF(BB3806="S",IF(AND(S3806&lt;&gt;"",R3806&lt;&gt;""),S3806-R3806,0),0)</f>
        <v>0</v>
      </c>
      <c r="AZ3806" s="209">
        <f>IF(BB3806="S",IF(Q3806="1. Aceitou o programa",IF(OR(X3806="Não se Aplica",X3806=""),IF(OR(W3806="Não se Aplica",W3806=""),0,W3806-V3806),AVERAGE(X3806-W3806,W3806-V3806)),0),0)</f>
        <v>0</v>
      </c>
      <c r="BA3806" s="209">
        <f>IF(BB3806="S",IF(AND(Q3806="1. Aceitou o programa",AH3806="Realizada"),IFERROR(IF(AG3806="",0,AG3806-R3806),0),0),0)</f>
        <v>0</v>
      </c>
      <c r="BB3806" s="209" t="str">
        <f>_xlfn.XLOOKUP(U3806,'Lista Suspensa'!$AA$20:$AA$23,'Lista Suspensa'!$AB$20:$AB$23,"N/A")</f>
        <v>S</v>
      </c>
    </row>
    <row r="3807" spans="1:54" ht="12" customHeight="1">
      <c r="A3807" s="151" t="s">
        <v>121</v>
      </c>
      <c r="B3807" s="152">
        <v>45292</v>
      </c>
      <c r="C3807" s="153" t="s">
        <v>122</v>
      </c>
      <c r="D3807" s="153" t="s">
        <v>171</v>
      </c>
      <c r="E3807" s="244">
        <v>93307483</v>
      </c>
      <c r="F3807" s="144" t="s">
        <v>6947</v>
      </c>
      <c r="G3807" s="230"/>
      <c r="H3807" s="154">
        <v>24888</v>
      </c>
      <c r="I3807" s="153">
        <v>58</v>
      </c>
      <c r="J3807" s="148" t="s">
        <v>70</v>
      </c>
      <c r="K3807" s="153" t="s">
        <v>101</v>
      </c>
      <c r="L3807" s="153"/>
      <c r="M3807" s="153"/>
      <c r="N3807" s="153"/>
      <c r="O3807" s="155">
        <v>21998789393</v>
      </c>
      <c r="P3807" s="156" t="s">
        <v>60</v>
      </c>
      <c r="Q3807" s="157" t="s">
        <v>6881</v>
      </c>
      <c r="R3807" s="158"/>
      <c r="S3807" s="159">
        <v>45894</v>
      </c>
      <c r="T3807" s="159" t="s">
        <v>62</v>
      </c>
      <c r="U3807" s="159" t="s">
        <v>6152</v>
      </c>
      <c r="V3807" s="154">
        <v>45894</v>
      </c>
      <c r="W3807" s="154"/>
      <c r="X3807" s="154"/>
      <c r="Y3807" s="160"/>
      <c r="Z3807" s="160"/>
      <c r="AA3807" s="153"/>
      <c r="AB3807" s="153"/>
      <c r="AC3807" s="182" t="e">
        <f t="shared" si="120"/>
        <v>#DIV/0!</v>
      </c>
      <c r="AD3807" s="153" t="e">
        <f t="shared" si="121"/>
        <v>#DIV/0!</v>
      </c>
      <c r="AE3807" s="207"/>
      <c r="AF3807" s="153"/>
      <c r="AG3807" s="159"/>
      <c r="AH3807" s="153"/>
      <c r="AI3807" s="161"/>
      <c r="AJ3807" s="153"/>
      <c r="AK3807" s="153"/>
      <c r="AL3807" s="207"/>
      <c r="AM3807" s="207"/>
      <c r="AN3807" s="207"/>
      <c r="AO3807" s="207"/>
      <c r="AP3807" s="147" t="s">
        <v>54</v>
      </c>
      <c r="AQ3807" s="147"/>
      <c r="AR3807" s="147"/>
      <c r="AS3807" s="209" t="s">
        <v>68</v>
      </c>
      <c r="AT3807" s="223" t="str">
        <f>MONTH(B3807)&amp;"/"&amp;YEAR(B3807)</f>
        <v>1/2024</v>
      </c>
      <c r="AU3807" s="223">
        <f>WEEKNUM(B3807)-WEEKNUM(EOMONTH(B3807,-1)+1)+1</f>
        <v>1</v>
      </c>
      <c r="AV3807" s="209" t="str">
        <f>MONTH(R3807)&amp;"/"&amp;YEAR(R3807)</f>
        <v>1/1900</v>
      </c>
      <c r="AW3807" s="209" t="e">
        <f>WEEKNUM(R3807)-WEEKNUM(EOMONTH(R3807,-1)+1)+1</f>
        <v>#NUM!</v>
      </c>
      <c r="AX3807" s="209">
        <f>IF(BB3807="S",IF(Q3807="1. Aceitou o programa",R3807-B3807,0),0)</f>
        <v>0</v>
      </c>
      <c r="AY3807" s="209">
        <f>IF(BB3807="S",IF(AND(S3807&lt;&gt;"",R3807&lt;&gt;""),S3807-R3807,0),0)</f>
        <v>0</v>
      </c>
      <c r="AZ3807" s="209">
        <f>IF(BB3807="S",IF(Q3807="1. Aceitou o programa",IF(OR(X3807="Não se Aplica",X3807=""),IF(OR(W3807="Não se Aplica",W3807=""),0,W3807-V3807),AVERAGE(X3807-W3807,W3807-V3807)),0),0)</f>
        <v>0</v>
      </c>
      <c r="BA3807" s="209">
        <f>IF(BB3807="S",IF(AND(Q3807="1. Aceitou o programa",AH3807="Realizada"),IFERROR(IF(AG3807="",0,AG3807-R3807),0),0),0)</f>
        <v>0</v>
      </c>
      <c r="BB3807" s="209" t="str">
        <f>_xlfn.XLOOKUP(U3807,'Lista Suspensa'!$AA$20:$AA$23,'Lista Suspensa'!$AB$20:$AB$23,"N/A")</f>
        <v>S</v>
      </c>
    </row>
    <row r="3808" spans="1:54" ht="12" customHeight="1">
      <c r="A3808" s="151" t="s">
        <v>121</v>
      </c>
      <c r="B3808" s="152">
        <v>45292</v>
      </c>
      <c r="C3808" s="153" t="s">
        <v>122</v>
      </c>
      <c r="D3808" s="153" t="s">
        <v>274</v>
      </c>
      <c r="E3808" s="244">
        <v>89154611</v>
      </c>
      <c r="F3808" s="144" t="s">
        <v>6948</v>
      </c>
      <c r="G3808" s="230"/>
      <c r="H3808" s="154">
        <v>24950</v>
      </c>
      <c r="I3808" s="153">
        <v>58</v>
      </c>
      <c r="J3808" s="148" t="s">
        <v>70</v>
      </c>
      <c r="K3808" s="153" t="s">
        <v>101</v>
      </c>
      <c r="L3808" s="153"/>
      <c r="M3808" s="153"/>
      <c r="N3808" s="153"/>
      <c r="O3808" s="155" t="s">
        <v>6949</v>
      </c>
      <c r="P3808" s="156" t="s">
        <v>60</v>
      </c>
      <c r="Q3808" s="157" t="s">
        <v>6881</v>
      </c>
      <c r="R3808" s="158"/>
      <c r="S3808" s="159">
        <v>45904</v>
      </c>
      <c r="T3808" s="159" t="s">
        <v>62</v>
      </c>
      <c r="U3808" s="159" t="s">
        <v>6152</v>
      </c>
      <c r="V3808" s="154">
        <v>45904</v>
      </c>
      <c r="W3808" s="154"/>
      <c r="X3808" s="154"/>
      <c r="Y3808" s="160"/>
      <c r="Z3808" s="160"/>
      <c r="AA3808" s="153"/>
      <c r="AB3808" s="153"/>
      <c r="AC3808" s="182" t="e">
        <f t="shared" si="120"/>
        <v>#DIV/0!</v>
      </c>
      <c r="AD3808" s="153" t="e">
        <f t="shared" si="121"/>
        <v>#DIV/0!</v>
      </c>
      <c r="AE3808" s="207"/>
      <c r="AF3808" s="153"/>
      <c r="AG3808" s="159"/>
      <c r="AH3808" s="153"/>
      <c r="AI3808" s="161"/>
      <c r="AJ3808" s="153"/>
      <c r="AK3808" s="153"/>
      <c r="AL3808" s="207"/>
      <c r="AM3808" s="207"/>
      <c r="AN3808" s="207"/>
      <c r="AO3808" s="207"/>
      <c r="AP3808" s="147" t="s">
        <v>54</v>
      </c>
      <c r="AQ3808" s="147"/>
      <c r="AR3808" s="147"/>
      <c r="AS3808" s="209" t="s">
        <v>68</v>
      </c>
      <c r="AT3808" s="223" t="str">
        <f>MONTH(B3808)&amp;"/"&amp;YEAR(B3808)</f>
        <v>1/2024</v>
      </c>
      <c r="AU3808" s="223">
        <f>WEEKNUM(B3808)-WEEKNUM(EOMONTH(B3808,-1)+1)+1</f>
        <v>1</v>
      </c>
      <c r="AV3808" s="209" t="str">
        <f>MONTH(R3808)&amp;"/"&amp;YEAR(R3808)</f>
        <v>1/1900</v>
      </c>
      <c r="AW3808" s="209" t="e">
        <f>WEEKNUM(R3808)-WEEKNUM(EOMONTH(R3808,-1)+1)+1</f>
        <v>#NUM!</v>
      </c>
      <c r="AX3808" s="209">
        <f>IF(BB3808="S",IF(Q3808="1. Aceitou o programa",R3808-B3808,0),0)</f>
        <v>0</v>
      </c>
      <c r="AY3808" s="209">
        <f>IF(BB3808="S",IF(AND(S3808&lt;&gt;"",R3808&lt;&gt;""),S3808-R3808,0),0)</f>
        <v>0</v>
      </c>
      <c r="AZ3808" s="209">
        <f>IF(BB3808="S",IF(Q3808="1. Aceitou o programa",IF(OR(X3808="Não se Aplica",X3808=""),IF(OR(W3808="Não se Aplica",W3808=""),0,W3808-V3808),AVERAGE(X3808-W3808,W3808-V3808)),0),0)</f>
        <v>0</v>
      </c>
      <c r="BA3808" s="209">
        <f>IF(BB3808="S",IF(AND(Q3808="1. Aceitou o programa",AH3808="Realizada"),IFERROR(IF(AG3808="",0,AG3808-R3808),0),0),0)</f>
        <v>0</v>
      </c>
      <c r="BB3808" s="209" t="str">
        <f>_xlfn.XLOOKUP(U3808,'Lista Suspensa'!$AA$20:$AA$23,'Lista Suspensa'!$AB$20:$AB$23,"N/A")</f>
        <v>S</v>
      </c>
    </row>
    <row r="3809" spans="1:54" ht="12" customHeight="1">
      <c r="A3809" s="151" t="s">
        <v>121</v>
      </c>
      <c r="B3809" s="152">
        <v>45292</v>
      </c>
      <c r="C3809" s="153" t="s">
        <v>122</v>
      </c>
      <c r="D3809" s="153" t="s">
        <v>123</v>
      </c>
      <c r="E3809" s="244">
        <v>87555450</v>
      </c>
      <c r="F3809" s="144" t="s">
        <v>6950</v>
      </c>
      <c r="G3809" s="230"/>
      <c r="H3809" s="154">
        <v>26416</v>
      </c>
      <c r="I3809" s="153">
        <v>54</v>
      </c>
      <c r="J3809" s="148" t="s">
        <v>58</v>
      </c>
      <c r="K3809" s="153" t="s">
        <v>101</v>
      </c>
      <c r="L3809" s="153"/>
      <c r="M3809" s="153"/>
      <c r="N3809" s="153"/>
      <c r="O3809" s="155">
        <v>21965667217</v>
      </c>
      <c r="P3809" s="156" t="s">
        <v>60</v>
      </c>
      <c r="Q3809" s="157" t="s">
        <v>6881</v>
      </c>
      <c r="R3809" s="158"/>
      <c r="S3809" s="159">
        <v>46053</v>
      </c>
      <c r="T3809" s="159" t="s">
        <v>62</v>
      </c>
      <c r="U3809" s="159" t="s">
        <v>6152</v>
      </c>
      <c r="V3809" s="154">
        <v>46053</v>
      </c>
      <c r="W3809" s="154"/>
      <c r="X3809" s="154"/>
      <c r="Y3809" s="160"/>
      <c r="Z3809" s="160"/>
      <c r="AA3809" s="153"/>
      <c r="AB3809" s="153"/>
      <c r="AC3809" s="182" t="e">
        <f t="shared" si="120"/>
        <v>#DIV/0!</v>
      </c>
      <c r="AD3809" s="153" t="e">
        <f t="shared" si="121"/>
        <v>#DIV/0!</v>
      </c>
      <c r="AE3809" s="207"/>
      <c r="AF3809" s="153"/>
      <c r="AG3809" s="159"/>
      <c r="AH3809" s="153"/>
      <c r="AI3809" s="161"/>
      <c r="AJ3809" s="153"/>
      <c r="AK3809" s="153"/>
      <c r="AL3809" s="207"/>
      <c r="AM3809" s="207"/>
      <c r="AN3809" s="207"/>
      <c r="AO3809" s="207"/>
      <c r="AP3809" s="147" t="s">
        <v>54</v>
      </c>
      <c r="AQ3809" s="147"/>
      <c r="AR3809" s="147"/>
      <c r="AS3809" s="209" t="s">
        <v>68</v>
      </c>
      <c r="AT3809" s="223" t="str">
        <f>MONTH(B3809)&amp;"/"&amp;YEAR(B3809)</f>
        <v>1/2024</v>
      </c>
      <c r="AU3809" s="223">
        <f>WEEKNUM(B3809)-WEEKNUM(EOMONTH(B3809,-1)+1)+1</f>
        <v>1</v>
      </c>
      <c r="AV3809" s="209" t="str">
        <f>MONTH(R3809)&amp;"/"&amp;YEAR(R3809)</f>
        <v>1/1900</v>
      </c>
      <c r="AW3809" s="209" t="e">
        <f>WEEKNUM(R3809)-WEEKNUM(EOMONTH(R3809,-1)+1)+1</f>
        <v>#NUM!</v>
      </c>
      <c r="AX3809" s="209">
        <f>IF(BB3809="S",IF(Q3809="1. Aceitou o programa",R3809-B3809,0),0)</f>
        <v>0</v>
      </c>
      <c r="AY3809" s="209">
        <f>IF(BB3809="S",IF(AND(S3809&lt;&gt;"",R3809&lt;&gt;""),S3809-R3809,0),0)</f>
        <v>0</v>
      </c>
      <c r="AZ3809" s="209">
        <f>IF(BB3809="S",IF(Q3809="1. Aceitou o programa",IF(OR(X3809="Não se Aplica",X3809=""),IF(OR(W3809="Não se Aplica",W3809=""),0,W3809-V3809),AVERAGE(X3809-W3809,W3809-V3809)),0),0)</f>
        <v>0</v>
      </c>
      <c r="BA3809" s="209">
        <f>IF(BB3809="S",IF(AND(Q3809="1. Aceitou o programa",AH3809="Realizada"),IFERROR(IF(AG3809="",0,AG3809-R3809),0),0),0)</f>
        <v>0</v>
      </c>
      <c r="BB3809" s="209" t="str">
        <f>_xlfn.XLOOKUP(U3809,'Lista Suspensa'!$AA$20:$AA$23,'Lista Suspensa'!$AB$20:$AB$23,"N/A")</f>
        <v>S</v>
      </c>
    </row>
    <row r="3810" spans="1:54" ht="12" customHeight="1">
      <c r="A3810" s="151" t="s">
        <v>121</v>
      </c>
      <c r="B3810" s="152">
        <v>45292</v>
      </c>
      <c r="C3810" s="153" t="s">
        <v>122</v>
      </c>
      <c r="D3810" s="153" t="s">
        <v>274</v>
      </c>
      <c r="E3810" s="244">
        <v>92641866</v>
      </c>
      <c r="F3810" s="144" t="s">
        <v>6951</v>
      </c>
      <c r="G3810" s="230"/>
      <c r="H3810" s="154">
        <v>27063</v>
      </c>
      <c r="I3810" s="153">
        <v>52</v>
      </c>
      <c r="J3810" s="148" t="s">
        <v>58</v>
      </c>
      <c r="K3810" s="153" t="s">
        <v>101</v>
      </c>
      <c r="L3810" s="153"/>
      <c r="M3810" s="153"/>
      <c r="N3810" s="153"/>
      <c r="O3810" s="155" t="s">
        <v>6952</v>
      </c>
      <c r="P3810" s="156" t="s">
        <v>60</v>
      </c>
      <c r="Q3810" s="157" t="s">
        <v>6881</v>
      </c>
      <c r="R3810" s="158"/>
      <c r="S3810" s="159">
        <v>45918</v>
      </c>
      <c r="T3810" s="159" t="s">
        <v>62</v>
      </c>
      <c r="U3810" s="159" t="s">
        <v>6152</v>
      </c>
      <c r="V3810" s="154">
        <v>45918</v>
      </c>
      <c r="W3810" s="154"/>
      <c r="X3810" s="154"/>
      <c r="Y3810" s="160"/>
      <c r="Z3810" s="160"/>
      <c r="AA3810" s="153"/>
      <c r="AB3810" s="153"/>
      <c r="AC3810" s="182" t="e">
        <f t="shared" si="120"/>
        <v>#DIV/0!</v>
      </c>
      <c r="AD3810" s="153" t="e">
        <f t="shared" si="121"/>
        <v>#DIV/0!</v>
      </c>
      <c r="AE3810" s="207"/>
      <c r="AF3810" s="153"/>
      <c r="AG3810" s="159"/>
      <c r="AH3810" s="153"/>
      <c r="AI3810" s="161"/>
      <c r="AJ3810" s="153"/>
      <c r="AK3810" s="153"/>
      <c r="AL3810" s="207" t="s">
        <v>85</v>
      </c>
      <c r="AM3810" s="207" t="s">
        <v>86</v>
      </c>
      <c r="AN3810" s="207" t="s">
        <v>191</v>
      </c>
      <c r="AO3810" s="207"/>
      <c r="AP3810" s="147" t="s">
        <v>54</v>
      </c>
      <c r="AQ3810" s="147"/>
      <c r="AR3810" s="147"/>
      <c r="AS3810" s="209" t="s">
        <v>68</v>
      </c>
      <c r="AT3810" s="223" t="str">
        <f>MONTH(B3810)&amp;"/"&amp;YEAR(B3810)</f>
        <v>1/2024</v>
      </c>
      <c r="AU3810" s="223">
        <f>WEEKNUM(B3810)-WEEKNUM(EOMONTH(B3810,-1)+1)+1</f>
        <v>1</v>
      </c>
      <c r="AV3810" s="209" t="str">
        <f>MONTH(R3810)&amp;"/"&amp;YEAR(R3810)</f>
        <v>1/1900</v>
      </c>
      <c r="AW3810" s="209" t="e">
        <f>WEEKNUM(R3810)-WEEKNUM(EOMONTH(R3810,-1)+1)+1</f>
        <v>#NUM!</v>
      </c>
      <c r="AX3810" s="209">
        <f>IF(BB3810="S",IF(Q3810="1. Aceitou o programa",R3810-B3810,0),0)</f>
        <v>0</v>
      </c>
      <c r="AY3810" s="209">
        <f>IF(BB3810="S",IF(AND(S3810&lt;&gt;"",R3810&lt;&gt;""),S3810-R3810,0),0)</f>
        <v>0</v>
      </c>
      <c r="AZ3810" s="209">
        <f>IF(BB3810="S",IF(Q3810="1. Aceitou o programa",IF(OR(X3810="Não se Aplica",X3810=""),IF(OR(W3810="Não se Aplica",W3810=""),0,W3810-V3810),AVERAGE(X3810-W3810,W3810-V3810)),0),0)</f>
        <v>0</v>
      </c>
      <c r="BA3810" s="209">
        <f>IF(BB3810="S",IF(AND(Q3810="1. Aceitou o programa",AH3810="Realizada"),IFERROR(IF(AG3810="",0,AG3810-R3810),0),0),0)</f>
        <v>0</v>
      </c>
      <c r="BB3810" s="209" t="str">
        <f>_xlfn.XLOOKUP(U3810,'Lista Suspensa'!$AA$20:$AA$23,'Lista Suspensa'!$AB$20:$AB$23,"N/A")</f>
        <v>S</v>
      </c>
    </row>
    <row r="3811" spans="1:54" ht="12" customHeight="1">
      <c r="A3811" s="151" t="s">
        <v>121</v>
      </c>
      <c r="B3811" s="152">
        <v>45292</v>
      </c>
      <c r="C3811" s="153" t="s">
        <v>122</v>
      </c>
      <c r="D3811" s="153" t="s">
        <v>171</v>
      </c>
      <c r="E3811" s="244">
        <v>86287396</v>
      </c>
      <c r="F3811" s="144" t="s">
        <v>6953</v>
      </c>
      <c r="G3811" s="230"/>
      <c r="H3811" s="154">
        <v>27985</v>
      </c>
      <c r="I3811" s="153">
        <v>49</v>
      </c>
      <c r="J3811" s="148" t="s">
        <v>70</v>
      </c>
      <c r="K3811" s="153" t="s">
        <v>101</v>
      </c>
      <c r="L3811" s="153"/>
      <c r="M3811" s="153"/>
      <c r="N3811" s="153"/>
      <c r="O3811" s="155">
        <v>24981511168</v>
      </c>
      <c r="P3811" s="156" t="s">
        <v>60</v>
      </c>
      <c r="Q3811" s="157" t="s">
        <v>6881</v>
      </c>
      <c r="R3811" s="158"/>
      <c r="S3811" s="159">
        <v>45905</v>
      </c>
      <c r="T3811" s="159" t="s">
        <v>62</v>
      </c>
      <c r="U3811" s="159" t="s">
        <v>6152</v>
      </c>
      <c r="V3811" s="154">
        <v>45905</v>
      </c>
      <c r="W3811" s="154"/>
      <c r="X3811" s="154"/>
      <c r="Y3811" s="160"/>
      <c r="Z3811" s="160"/>
      <c r="AA3811" s="153"/>
      <c r="AB3811" s="153"/>
      <c r="AC3811" s="182" t="e">
        <f t="shared" si="120"/>
        <v>#DIV/0!</v>
      </c>
      <c r="AD3811" s="153" t="e">
        <f t="shared" si="121"/>
        <v>#DIV/0!</v>
      </c>
      <c r="AE3811" s="207"/>
      <c r="AF3811" s="153"/>
      <c r="AG3811" s="159"/>
      <c r="AH3811" s="153"/>
      <c r="AI3811" s="161"/>
      <c r="AJ3811" s="153"/>
      <c r="AK3811" s="153"/>
      <c r="AL3811" s="207"/>
      <c r="AM3811" s="207"/>
      <c r="AN3811" s="207"/>
      <c r="AO3811" s="207"/>
      <c r="AP3811" s="147" t="s">
        <v>54</v>
      </c>
      <c r="AQ3811" s="147"/>
      <c r="AR3811" s="147"/>
      <c r="AS3811" s="209" t="s">
        <v>68</v>
      </c>
      <c r="AT3811" s="223" t="str">
        <f>MONTH(B3811)&amp;"/"&amp;YEAR(B3811)</f>
        <v>1/2024</v>
      </c>
      <c r="AU3811" s="223">
        <f>WEEKNUM(B3811)-WEEKNUM(EOMONTH(B3811,-1)+1)+1</f>
        <v>1</v>
      </c>
      <c r="AV3811" s="209" t="str">
        <f>MONTH(R3811)&amp;"/"&amp;YEAR(R3811)</f>
        <v>1/1900</v>
      </c>
      <c r="AW3811" s="209" t="e">
        <f>WEEKNUM(R3811)-WEEKNUM(EOMONTH(R3811,-1)+1)+1</f>
        <v>#NUM!</v>
      </c>
      <c r="AX3811" s="209">
        <f>IF(BB3811="S",IF(Q3811="1. Aceitou o programa",R3811-B3811,0),0)</f>
        <v>0</v>
      </c>
      <c r="AY3811" s="209">
        <f>IF(BB3811="S",IF(AND(S3811&lt;&gt;"",R3811&lt;&gt;""),S3811-R3811,0),0)</f>
        <v>0</v>
      </c>
      <c r="AZ3811" s="209">
        <f>IF(BB3811="S",IF(Q3811="1. Aceitou o programa",IF(OR(X3811="Não se Aplica",X3811=""),IF(OR(W3811="Não se Aplica",W3811=""),0,W3811-V3811),AVERAGE(X3811-W3811,W3811-V3811)),0),0)</f>
        <v>0</v>
      </c>
      <c r="BA3811" s="209">
        <f>IF(BB3811="S",IF(AND(Q3811="1. Aceitou o programa",AH3811="Realizada"),IFERROR(IF(AG3811="",0,AG3811-R3811),0),0),0)</f>
        <v>0</v>
      </c>
      <c r="BB3811" s="209" t="str">
        <f>_xlfn.XLOOKUP(U3811,'Lista Suspensa'!$AA$20:$AA$23,'Lista Suspensa'!$AB$20:$AB$23,"N/A")</f>
        <v>S</v>
      </c>
    </row>
    <row r="3812" spans="1:54" ht="12" customHeight="1">
      <c r="A3812" s="151" t="s">
        <v>121</v>
      </c>
      <c r="B3812" s="152">
        <v>45292</v>
      </c>
      <c r="C3812" s="153" t="s">
        <v>122</v>
      </c>
      <c r="D3812" s="153" t="s">
        <v>274</v>
      </c>
      <c r="E3812" s="244">
        <v>93082652</v>
      </c>
      <c r="F3812" s="144" t="s">
        <v>6954</v>
      </c>
      <c r="G3812" s="230"/>
      <c r="H3812" s="154">
        <v>28024</v>
      </c>
      <c r="I3812" s="153">
        <v>49</v>
      </c>
      <c r="J3812" s="148" t="s">
        <v>70</v>
      </c>
      <c r="K3812" s="153" t="s">
        <v>101</v>
      </c>
      <c r="L3812" s="153"/>
      <c r="M3812" s="153"/>
      <c r="N3812" s="153"/>
      <c r="O3812" s="155" t="s">
        <v>6955</v>
      </c>
      <c r="P3812" s="156" t="s">
        <v>60</v>
      </c>
      <c r="Q3812" s="157" t="s">
        <v>6881</v>
      </c>
      <c r="R3812" s="158"/>
      <c r="S3812" s="159">
        <v>45905</v>
      </c>
      <c r="T3812" s="159" t="s">
        <v>62</v>
      </c>
      <c r="U3812" s="159" t="s">
        <v>6152</v>
      </c>
      <c r="V3812" s="154">
        <v>45905</v>
      </c>
      <c r="W3812" s="154"/>
      <c r="X3812" s="154"/>
      <c r="Y3812" s="160"/>
      <c r="Z3812" s="160"/>
      <c r="AA3812" s="153"/>
      <c r="AB3812" s="153"/>
      <c r="AC3812" s="182" t="e">
        <f t="shared" si="120"/>
        <v>#DIV/0!</v>
      </c>
      <c r="AD3812" s="153" t="e">
        <f t="shared" si="121"/>
        <v>#DIV/0!</v>
      </c>
      <c r="AE3812" s="207"/>
      <c r="AF3812" s="153"/>
      <c r="AG3812" s="159"/>
      <c r="AH3812" s="153"/>
      <c r="AI3812" s="161"/>
      <c r="AJ3812" s="153"/>
      <c r="AK3812" s="153"/>
      <c r="AL3812" s="207"/>
      <c r="AM3812" s="207"/>
      <c r="AN3812" s="207"/>
      <c r="AO3812" s="207"/>
      <c r="AP3812" s="147" t="s">
        <v>54</v>
      </c>
      <c r="AQ3812" s="147"/>
      <c r="AR3812" s="147"/>
      <c r="AS3812" s="209" t="s">
        <v>68</v>
      </c>
      <c r="AT3812" s="223" t="str">
        <f>MONTH(B3812)&amp;"/"&amp;YEAR(B3812)</f>
        <v>1/2024</v>
      </c>
      <c r="AU3812" s="223">
        <f>WEEKNUM(B3812)-WEEKNUM(EOMONTH(B3812,-1)+1)+1</f>
        <v>1</v>
      </c>
      <c r="AV3812" s="209" t="str">
        <f>MONTH(R3812)&amp;"/"&amp;YEAR(R3812)</f>
        <v>1/1900</v>
      </c>
      <c r="AW3812" s="209" t="e">
        <f>WEEKNUM(R3812)-WEEKNUM(EOMONTH(R3812,-1)+1)+1</f>
        <v>#NUM!</v>
      </c>
      <c r="AX3812" s="209">
        <f>IF(BB3812="S",IF(Q3812="1. Aceitou o programa",R3812-B3812,0),0)</f>
        <v>0</v>
      </c>
      <c r="AY3812" s="209">
        <f>IF(BB3812="S",IF(AND(S3812&lt;&gt;"",R3812&lt;&gt;""),S3812-R3812,0),0)</f>
        <v>0</v>
      </c>
      <c r="AZ3812" s="209">
        <f>IF(BB3812="S",IF(Q3812="1. Aceitou o programa",IF(OR(X3812="Não se Aplica",X3812=""),IF(OR(W3812="Não se Aplica",W3812=""),0,W3812-V3812),AVERAGE(X3812-W3812,W3812-V3812)),0),0)</f>
        <v>0</v>
      </c>
      <c r="BA3812" s="209">
        <f>IF(BB3812="S",IF(AND(Q3812="1. Aceitou o programa",AH3812="Realizada"),IFERROR(IF(AG3812="",0,AG3812-R3812),0),0),0)</f>
        <v>0</v>
      </c>
      <c r="BB3812" s="209" t="str">
        <f>_xlfn.XLOOKUP(U3812,'Lista Suspensa'!$AA$20:$AA$23,'Lista Suspensa'!$AB$20:$AB$23,"N/A")</f>
        <v>S</v>
      </c>
    </row>
    <row r="3813" spans="1:54" ht="12" customHeight="1">
      <c r="A3813" s="151" t="s">
        <v>121</v>
      </c>
      <c r="B3813" s="152">
        <v>45292</v>
      </c>
      <c r="C3813" s="153" t="s">
        <v>122</v>
      </c>
      <c r="D3813" s="153" t="s">
        <v>274</v>
      </c>
      <c r="E3813" s="244">
        <v>93989496</v>
      </c>
      <c r="F3813" s="144" t="s">
        <v>6956</v>
      </c>
      <c r="G3813" s="230"/>
      <c r="H3813" s="154">
        <v>28084</v>
      </c>
      <c r="I3813" s="153">
        <v>49</v>
      </c>
      <c r="J3813" s="148" t="s">
        <v>58</v>
      </c>
      <c r="K3813" s="153" t="s">
        <v>101</v>
      </c>
      <c r="L3813" s="153"/>
      <c r="M3813" s="153"/>
      <c r="N3813" s="153"/>
      <c r="O3813" s="155" t="s">
        <v>6957</v>
      </c>
      <c r="P3813" s="156" t="s">
        <v>60</v>
      </c>
      <c r="Q3813" s="157" t="s">
        <v>6881</v>
      </c>
      <c r="R3813" s="158"/>
      <c r="S3813" s="159">
        <v>45911</v>
      </c>
      <c r="T3813" s="159" t="s">
        <v>62</v>
      </c>
      <c r="U3813" s="159" t="s">
        <v>6152</v>
      </c>
      <c r="V3813" s="154">
        <v>45911</v>
      </c>
      <c r="W3813" s="154"/>
      <c r="X3813" s="154"/>
      <c r="Y3813" s="160"/>
      <c r="Z3813" s="160"/>
      <c r="AA3813" s="153"/>
      <c r="AB3813" s="153"/>
      <c r="AC3813" s="182" t="e">
        <f t="shared" si="120"/>
        <v>#DIV/0!</v>
      </c>
      <c r="AD3813" s="153" t="e">
        <f t="shared" si="121"/>
        <v>#DIV/0!</v>
      </c>
      <c r="AE3813" s="207"/>
      <c r="AF3813" s="153"/>
      <c r="AG3813" s="159"/>
      <c r="AH3813" s="153"/>
      <c r="AI3813" s="161"/>
      <c r="AJ3813" s="153"/>
      <c r="AK3813" s="153"/>
      <c r="AL3813" s="207" t="s">
        <v>85</v>
      </c>
      <c r="AM3813" s="207" t="s">
        <v>86</v>
      </c>
      <c r="AN3813" s="207" t="s">
        <v>191</v>
      </c>
      <c r="AO3813" s="207"/>
      <c r="AP3813" s="147" t="s">
        <v>54</v>
      </c>
      <c r="AQ3813" s="147"/>
      <c r="AR3813" s="147"/>
      <c r="AS3813" s="209" t="s">
        <v>68</v>
      </c>
      <c r="AT3813" s="223" t="str">
        <f>MONTH(B3813)&amp;"/"&amp;YEAR(B3813)</f>
        <v>1/2024</v>
      </c>
      <c r="AU3813" s="223">
        <f>WEEKNUM(B3813)-WEEKNUM(EOMONTH(B3813,-1)+1)+1</f>
        <v>1</v>
      </c>
      <c r="AV3813" s="209" t="str">
        <f>MONTH(R3813)&amp;"/"&amp;YEAR(R3813)</f>
        <v>1/1900</v>
      </c>
      <c r="AW3813" s="209" t="e">
        <f>WEEKNUM(R3813)-WEEKNUM(EOMONTH(R3813,-1)+1)+1</f>
        <v>#NUM!</v>
      </c>
      <c r="AX3813" s="209">
        <f>IF(BB3813="S",IF(Q3813="1. Aceitou o programa",R3813-B3813,0),0)</f>
        <v>0</v>
      </c>
      <c r="AY3813" s="209">
        <f>IF(BB3813="S",IF(AND(S3813&lt;&gt;"",R3813&lt;&gt;""),S3813-R3813,0),0)</f>
        <v>0</v>
      </c>
      <c r="AZ3813" s="209">
        <f>IF(BB3813="S",IF(Q3813="1. Aceitou o programa",IF(OR(X3813="Não se Aplica",X3813=""),IF(OR(W3813="Não se Aplica",W3813=""),0,W3813-V3813),AVERAGE(X3813-W3813,W3813-V3813)),0),0)</f>
        <v>0</v>
      </c>
      <c r="BA3813" s="209">
        <f>IF(BB3813="S",IF(AND(Q3813="1. Aceitou o programa",AH3813="Realizada"),IFERROR(IF(AG3813="",0,AG3813-R3813),0),0),0)</f>
        <v>0</v>
      </c>
      <c r="BB3813" s="209" t="str">
        <f>_xlfn.XLOOKUP(U3813,'Lista Suspensa'!$AA$20:$AA$23,'Lista Suspensa'!$AB$20:$AB$23,"N/A")</f>
        <v>S</v>
      </c>
    </row>
    <row r="3814" spans="1:54" ht="12" customHeight="1">
      <c r="A3814" s="151" t="s">
        <v>121</v>
      </c>
      <c r="B3814" s="152">
        <v>45292</v>
      </c>
      <c r="C3814" s="153" t="s">
        <v>122</v>
      </c>
      <c r="D3814" s="153" t="s">
        <v>274</v>
      </c>
      <c r="E3814" s="244">
        <v>887854427</v>
      </c>
      <c r="F3814" s="144" t="s">
        <v>6958</v>
      </c>
      <c r="G3814" s="230"/>
      <c r="H3814" s="154">
        <v>28197</v>
      </c>
      <c r="I3814" s="153">
        <v>49</v>
      </c>
      <c r="J3814" s="148" t="s">
        <v>58</v>
      </c>
      <c r="K3814" s="153" t="s">
        <v>101</v>
      </c>
      <c r="L3814" s="153"/>
      <c r="M3814" s="153"/>
      <c r="N3814" s="153"/>
      <c r="O3814" s="155" t="s">
        <v>6959</v>
      </c>
      <c r="P3814" s="156" t="s">
        <v>60</v>
      </c>
      <c r="Q3814" s="157" t="s">
        <v>6881</v>
      </c>
      <c r="R3814" s="158"/>
      <c r="S3814" s="159">
        <v>45918</v>
      </c>
      <c r="T3814" s="159" t="s">
        <v>62</v>
      </c>
      <c r="U3814" s="159" t="s">
        <v>6152</v>
      </c>
      <c r="V3814" s="154">
        <v>45918</v>
      </c>
      <c r="W3814" s="154"/>
      <c r="X3814" s="154"/>
      <c r="Y3814" s="160"/>
      <c r="Z3814" s="160"/>
      <c r="AA3814" s="153"/>
      <c r="AB3814" s="153"/>
      <c r="AC3814" s="182" t="e">
        <f t="shared" si="120"/>
        <v>#DIV/0!</v>
      </c>
      <c r="AD3814" s="153" t="e">
        <f t="shared" si="121"/>
        <v>#DIV/0!</v>
      </c>
      <c r="AE3814" s="207"/>
      <c r="AF3814" s="153"/>
      <c r="AG3814" s="159"/>
      <c r="AH3814" s="153"/>
      <c r="AI3814" s="161"/>
      <c r="AJ3814" s="153"/>
      <c r="AK3814" s="153"/>
      <c r="AL3814" s="207"/>
      <c r="AM3814" s="207"/>
      <c r="AN3814" s="207"/>
      <c r="AO3814" s="207"/>
      <c r="AP3814" s="147" t="s">
        <v>54</v>
      </c>
      <c r="AQ3814" s="147"/>
      <c r="AR3814" s="147"/>
      <c r="AS3814" s="209" t="s">
        <v>68</v>
      </c>
      <c r="AT3814" s="223" t="str">
        <f>MONTH(B3814)&amp;"/"&amp;YEAR(B3814)</f>
        <v>1/2024</v>
      </c>
      <c r="AU3814" s="223">
        <f>WEEKNUM(B3814)-WEEKNUM(EOMONTH(B3814,-1)+1)+1</f>
        <v>1</v>
      </c>
      <c r="AV3814" s="209" t="str">
        <f>MONTH(R3814)&amp;"/"&amp;YEAR(R3814)</f>
        <v>1/1900</v>
      </c>
      <c r="AW3814" s="209" t="e">
        <f>WEEKNUM(R3814)-WEEKNUM(EOMONTH(R3814,-1)+1)+1</f>
        <v>#NUM!</v>
      </c>
      <c r="AX3814" s="209">
        <f>IF(BB3814="S",IF(Q3814="1. Aceitou o programa",R3814-B3814,0),0)</f>
        <v>0</v>
      </c>
      <c r="AY3814" s="209">
        <f>IF(BB3814="S",IF(AND(S3814&lt;&gt;"",R3814&lt;&gt;""),S3814-R3814,0),0)</f>
        <v>0</v>
      </c>
      <c r="AZ3814" s="209">
        <f>IF(BB3814="S",IF(Q3814="1. Aceitou o programa",IF(OR(X3814="Não se Aplica",X3814=""),IF(OR(W3814="Não se Aplica",W3814=""),0,W3814-V3814),AVERAGE(X3814-W3814,W3814-V3814)),0),0)</f>
        <v>0</v>
      </c>
      <c r="BA3814" s="209">
        <f>IF(BB3814="S",IF(AND(Q3814="1. Aceitou o programa",AH3814="Realizada"),IFERROR(IF(AG3814="",0,AG3814-R3814),0),0),0)</f>
        <v>0</v>
      </c>
      <c r="BB3814" s="209" t="str">
        <f>_xlfn.XLOOKUP(U3814,'Lista Suspensa'!$AA$20:$AA$23,'Lista Suspensa'!$AB$20:$AB$23,"N/A")</f>
        <v>S</v>
      </c>
    </row>
    <row r="3815" spans="1:54" ht="12" customHeight="1">
      <c r="A3815" s="151" t="s">
        <v>121</v>
      </c>
      <c r="B3815" s="152">
        <v>45292</v>
      </c>
      <c r="C3815" s="153" t="s">
        <v>122</v>
      </c>
      <c r="D3815" s="153" t="s">
        <v>123</v>
      </c>
      <c r="E3815" s="244">
        <v>93451575</v>
      </c>
      <c r="F3815" s="144" t="s">
        <v>6960</v>
      </c>
      <c r="G3815" s="230"/>
      <c r="H3815" s="154">
        <v>28769</v>
      </c>
      <c r="I3815" s="153">
        <v>47</v>
      </c>
      <c r="J3815" s="148" t="s">
        <v>70</v>
      </c>
      <c r="K3815" s="153" t="s">
        <v>101</v>
      </c>
      <c r="L3815" s="153"/>
      <c r="M3815" s="153"/>
      <c r="N3815" s="153"/>
      <c r="O3815" s="155">
        <v>21969590097</v>
      </c>
      <c r="P3815" s="156" t="s">
        <v>60</v>
      </c>
      <c r="Q3815" s="157" t="s">
        <v>6881</v>
      </c>
      <c r="R3815" s="158"/>
      <c r="S3815" s="159">
        <v>46053</v>
      </c>
      <c r="T3815" s="159" t="s">
        <v>62</v>
      </c>
      <c r="U3815" s="159" t="s">
        <v>6152</v>
      </c>
      <c r="V3815" s="154">
        <v>46053</v>
      </c>
      <c r="W3815" s="154"/>
      <c r="X3815" s="154"/>
      <c r="Y3815" s="160"/>
      <c r="Z3815" s="160"/>
      <c r="AA3815" s="153"/>
      <c r="AB3815" s="153"/>
      <c r="AC3815" s="182" t="e">
        <f t="shared" si="120"/>
        <v>#DIV/0!</v>
      </c>
      <c r="AD3815" s="153" t="e">
        <f t="shared" si="121"/>
        <v>#DIV/0!</v>
      </c>
      <c r="AE3815" s="207"/>
      <c r="AF3815" s="153"/>
      <c r="AG3815" s="159"/>
      <c r="AH3815" s="153"/>
      <c r="AI3815" s="161"/>
      <c r="AJ3815" s="153"/>
      <c r="AK3815" s="153"/>
      <c r="AL3815" s="207"/>
      <c r="AM3815" s="207"/>
      <c r="AN3815" s="207"/>
      <c r="AO3815" s="207"/>
      <c r="AP3815" s="147" t="s">
        <v>54</v>
      </c>
      <c r="AQ3815" s="147"/>
      <c r="AR3815" s="147"/>
      <c r="AS3815" s="209" t="s">
        <v>68</v>
      </c>
      <c r="AT3815" s="223" t="str">
        <f>MONTH(B3815)&amp;"/"&amp;YEAR(B3815)</f>
        <v>1/2024</v>
      </c>
      <c r="AU3815" s="223">
        <f>WEEKNUM(B3815)-WEEKNUM(EOMONTH(B3815,-1)+1)+1</f>
        <v>1</v>
      </c>
      <c r="AV3815" s="209" t="str">
        <f>MONTH(R3815)&amp;"/"&amp;YEAR(R3815)</f>
        <v>1/1900</v>
      </c>
      <c r="AW3815" s="209" t="e">
        <f>WEEKNUM(R3815)-WEEKNUM(EOMONTH(R3815,-1)+1)+1</f>
        <v>#NUM!</v>
      </c>
      <c r="AX3815" s="209">
        <f>IF(BB3815="S",IF(Q3815="1. Aceitou o programa",R3815-B3815,0),0)</f>
        <v>0</v>
      </c>
      <c r="AY3815" s="209">
        <f>IF(BB3815="S",IF(AND(S3815&lt;&gt;"",R3815&lt;&gt;""),S3815-R3815,0),0)</f>
        <v>0</v>
      </c>
      <c r="AZ3815" s="209">
        <f>IF(BB3815="S",IF(Q3815="1. Aceitou o programa",IF(OR(X3815="Não se Aplica",X3815=""),IF(OR(W3815="Não se Aplica",W3815=""),0,W3815-V3815),AVERAGE(X3815-W3815,W3815-V3815)),0),0)</f>
        <v>0</v>
      </c>
      <c r="BA3815" s="209">
        <f>IF(BB3815="S",IF(AND(Q3815="1. Aceitou o programa",AH3815="Realizada"),IFERROR(IF(AG3815="",0,AG3815-R3815),0),0),0)</f>
        <v>0</v>
      </c>
      <c r="BB3815" s="209" t="str">
        <f>_xlfn.XLOOKUP(U3815,'Lista Suspensa'!$AA$20:$AA$23,'Lista Suspensa'!$AB$20:$AB$23,"N/A")</f>
        <v>S</v>
      </c>
    </row>
    <row r="3816" spans="1:54" ht="12" customHeight="1">
      <c r="A3816" s="151" t="s">
        <v>121</v>
      </c>
      <c r="B3816" s="152">
        <v>45292</v>
      </c>
      <c r="C3816" s="153" t="s">
        <v>122</v>
      </c>
      <c r="D3816" s="153" t="s">
        <v>171</v>
      </c>
      <c r="E3816" s="244">
        <v>93073350</v>
      </c>
      <c r="F3816" s="144" t="s">
        <v>6961</v>
      </c>
      <c r="G3816" s="230"/>
      <c r="H3816" s="154">
        <v>29964</v>
      </c>
      <c r="I3816" s="153">
        <v>44</v>
      </c>
      <c r="J3816" s="148" t="s">
        <v>70</v>
      </c>
      <c r="K3816" s="153" t="s">
        <v>101</v>
      </c>
      <c r="L3816" s="153"/>
      <c r="M3816" s="153"/>
      <c r="N3816" s="153"/>
      <c r="O3816" s="155">
        <v>21971557086</v>
      </c>
      <c r="P3816" s="156" t="s">
        <v>60</v>
      </c>
      <c r="Q3816" s="157" t="s">
        <v>6881</v>
      </c>
      <c r="R3816" s="158"/>
      <c r="S3816" s="159">
        <v>45875</v>
      </c>
      <c r="T3816" s="159" t="s">
        <v>62</v>
      </c>
      <c r="U3816" s="159" t="s">
        <v>6152</v>
      </c>
      <c r="V3816" s="154">
        <v>45875</v>
      </c>
      <c r="W3816" s="154"/>
      <c r="X3816" s="154"/>
      <c r="Y3816" s="160"/>
      <c r="Z3816" s="160"/>
      <c r="AA3816" s="153"/>
      <c r="AB3816" s="153"/>
      <c r="AC3816" s="182" t="e">
        <f t="shared" si="120"/>
        <v>#DIV/0!</v>
      </c>
      <c r="AD3816" s="153" t="e">
        <f t="shared" si="121"/>
        <v>#DIV/0!</v>
      </c>
      <c r="AE3816" s="207"/>
      <c r="AF3816" s="153"/>
      <c r="AG3816" s="159"/>
      <c r="AH3816" s="153"/>
      <c r="AI3816" s="161"/>
      <c r="AJ3816" s="153"/>
      <c r="AK3816" s="153"/>
      <c r="AL3816" s="207"/>
      <c r="AM3816" s="207"/>
      <c r="AN3816" s="207"/>
      <c r="AO3816" s="207"/>
      <c r="AP3816" s="147" t="s">
        <v>54</v>
      </c>
      <c r="AQ3816" s="147"/>
      <c r="AR3816" s="147"/>
      <c r="AS3816" s="209" t="s">
        <v>68</v>
      </c>
      <c r="AT3816" s="223" t="str">
        <f>MONTH(B3816)&amp;"/"&amp;YEAR(B3816)</f>
        <v>1/2024</v>
      </c>
      <c r="AU3816" s="223">
        <f>WEEKNUM(B3816)-WEEKNUM(EOMONTH(B3816,-1)+1)+1</f>
        <v>1</v>
      </c>
      <c r="AV3816" s="209" t="str">
        <f>MONTH(R3816)&amp;"/"&amp;YEAR(R3816)</f>
        <v>1/1900</v>
      </c>
      <c r="AW3816" s="209" t="e">
        <f>WEEKNUM(R3816)-WEEKNUM(EOMONTH(R3816,-1)+1)+1</f>
        <v>#NUM!</v>
      </c>
      <c r="AX3816" s="209">
        <f>IF(BB3816="S",IF(Q3816="1. Aceitou o programa",R3816-B3816,0),0)</f>
        <v>0</v>
      </c>
      <c r="AY3816" s="209">
        <f>IF(BB3816="S",IF(AND(S3816&lt;&gt;"",R3816&lt;&gt;""),S3816-R3816,0),0)</f>
        <v>0</v>
      </c>
      <c r="AZ3816" s="209">
        <f>IF(BB3816="S",IF(Q3816="1. Aceitou o programa",IF(OR(X3816="Não se Aplica",X3816=""),IF(OR(W3816="Não se Aplica",W3816=""),0,W3816-V3816),AVERAGE(X3816-W3816,W3816-V3816)),0),0)</f>
        <v>0</v>
      </c>
      <c r="BA3816" s="209">
        <f>IF(BB3816="S",IF(AND(Q3816="1. Aceitou o programa",AH3816="Realizada"),IFERROR(IF(AG3816="",0,AG3816-R3816),0),0),0)</f>
        <v>0</v>
      </c>
      <c r="BB3816" s="209" t="str">
        <f>_xlfn.XLOOKUP(U3816,'Lista Suspensa'!$AA$20:$AA$23,'Lista Suspensa'!$AB$20:$AB$23,"N/A")</f>
        <v>S</v>
      </c>
    </row>
    <row r="3817" spans="1:54" ht="12" customHeight="1">
      <c r="A3817" s="151" t="s">
        <v>121</v>
      </c>
      <c r="B3817" s="152">
        <v>45292</v>
      </c>
      <c r="C3817" s="153" t="s">
        <v>122</v>
      </c>
      <c r="D3817" s="153" t="s">
        <v>274</v>
      </c>
      <c r="E3817" s="244">
        <v>94316268</v>
      </c>
      <c r="F3817" s="144" t="s">
        <v>6962</v>
      </c>
      <c r="G3817" s="230"/>
      <c r="H3817" s="154">
        <v>30329</v>
      </c>
      <c r="I3817" s="153">
        <v>43</v>
      </c>
      <c r="J3817" s="148" t="s">
        <v>58</v>
      </c>
      <c r="K3817" s="153" t="s">
        <v>101</v>
      </c>
      <c r="L3817" s="153"/>
      <c r="M3817" s="153"/>
      <c r="N3817" s="153"/>
      <c r="O3817" s="155" t="s">
        <v>6963</v>
      </c>
      <c r="P3817" s="156" t="s">
        <v>60</v>
      </c>
      <c r="Q3817" s="157" t="s">
        <v>6881</v>
      </c>
      <c r="R3817" s="158"/>
      <c r="S3817" s="159">
        <v>45904</v>
      </c>
      <c r="T3817" s="159" t="s">
        <v>62</v>
      </c>
      <c r="U3817" s="159" t="s">
        <v>6152</v>
      </c>
      <c r="V3817" s="154">
        <v>45904</v>
      </c>
      <c r="W3817" s="154"/>
      <c r="X3817" s="154"/>
      <c r="Y3817" s="160"/>
      <c r="Z3817" s="160"/>
      <c r="AA3817" s="153"/>
      <c r="AB3817" s="153"/>
      <c r="AC3817" s="182" t="e">
        <f t="shared" si="120"/>
        <v>#DIV/0!</v>
      </c>
      <c r="AD3817" s="153" t="e">
        <f t="shared" si="121"/>
        <v>#DIV/0!</v>
      </c>
      <c r="AE3817" s="207"/>
      <c r="AF3817" s="153"/>
      <c r="AG3817" s="159"/>
      <c r="AH3817" s="153"/>
      <c r="AI3817" s="161"/>
      <c r="AJ3817" s="153"/>
      <c r="AK3817" s="153"/>
      <c r="AL3817" s="207"/>
      <c r="AM3817" s="207"/>
      <c r="AN3817" s="207"/>
      <c r="AO3817" s="207"/>
      <c r="AP3817" s="147" t="s">
        <v>54</v>
      </c>
      <c r="AQ3817" s="147"/>
      <c r="AR3817" s="147"/>
      <c r="AS3817" s="209" t="s">
        <v>68</v>
      </c>
      <c r="AT3817" s="223" t="str">
        <f>MONTH(B3817)&amp;"/"&amp;YEAR(B3817)</f>
        <v>1/2024</v>
      </c>
      <c r="AU3817" s="223">
        <f>WEEKNUM(B3817)-WEEKNUM(EOMONTH(B3817,-1)+1)+1</f>
        <v>1</v>
      </c>
      <c r="AV3817" s="209" t="str">
        <f>MONTH(R3817)&amp;"/"&amp;YEAR(R3817)</f>
        <v>1/1900</v>
      </c>
      <c r="AW3817" s="209" t="e">
        <f>WEEKNUM(R3817)-WEEKNUM(EOMONTH(R3817,-1)+1)+1</f>
        <v>#NUM!</v>
      </c>
      <c r="AX3817" s="209">
        <f>IF(BB3817="S",IF(Q3817="1. Aceitou o programa",R3817-B3817,0),0)</f>
        <v>0</v>
      </c>
      <c r="AY3817" s="209">
        <f>IF(BB3817="S",IF(AND(S3817&lt;&gt;"",R3817&lt;&gt;""),S3817-R3817,0),0)</f>
        <v>0</v>
      </c>
      <c r="AZ3817" s="209">
        <f>IF(BB3817="S",IF(Q3817="1. Aceitou o programa",IF(OR(X3817="Não se Aplica",X3817=""),IF(OR(W3817="Não se Aplica",W3817=""),0,W3817-V3817),AVERAGE(X3817-W3817,W3817-V3817)),0),0)</f>
        <v>0</v>
      </c>
      <c r="BA3817" s="209">
        <f>IF(BB3817="S",IF(AND(Q3817="1. Aceitou o programa",AH3817="Realizada"),IFERROR(IF(AG3817="",0,AG3817-R3817),0),0),0)</f>
        <v>0</v>
      </c>
      <c r="BB3817" s="209" t="str">
        <f>_xlfn.XLOOKUP(U3817,'Lista Suspensa'!$AA$20:$AA$23,'Lista Suspensa'!$AB$20:$AB$23,"N/A")</f>
        <v>S</v>
      </c>
    </row>
    <row r="3818" spans="1:54" ht="12" customHeight="1">
      <c r="A3818" s="151" t="s">
        <v>121</v>
      </c>
      <c r="B3818" s="152">
        <v>45292</v>
      </c>
      <c r="C3818" s="153" t="s">
        <v>122</v>
      </c>
      <c r="D3818" s="153" t="s">
        <v>171</v>
      </c>
      <c r="E3818" s="244">
        <v>93071321</v>
      </c>
      <c r="F3818" s="144" t="s">
        <v>6964</v>
      </c>
      <c r="G3818" s="230"/>
      <c r="H3818" s="154">
        <v>31483</v>
      </c>
      <c r="I3818" s="153">
        <v>40</v>
      </c>
      <c r="J3818" s="148" t="s">
        <v>70</v>
      </c>
      <c r="K3818" s="153" t="s">
        <v>101</v>
      </c>
      <c r="L3818" s="153"/>
      <c r="M3818" s="153"/>
      <c r="N3818" s="153"/>
      <c r="O3818" s="155">
        <v>21987416487</v>
      </c>
      <c r="P3818" s="156" t="s">
        <v>60</v>
      </c>
      <c r="Q3818" s="157" t="s">
        <v>6881</v>
      </c>
      <c r="R3818" s="158"/>
      <c r="S3818" s="159">
        <v>45904</v>
      </c>
      <c r="T3818" s="159" t="s">
        <v>62</v>
      </c>
      <c r="U3818" s="159" t="s">
        <v>6152</v>
      </c>
      <c r="V3818" s="154">
        <v>45904</v>
      </c>
      <c r="W3818" s="154"/>
      <c r="X3818" s="154"/>
      <c r="Y3818" s="160"/>
      <c r="Z3818" s="160"/>
      <c r="AA3818" s="153"/>
      <c r="AB3818" s="153"/>
      <c r="AC3818" s="182" t="e">
        <f t="shared" si="120"/>
        <v>#DIV/0!</v>
      </c>
      <c r="AD3818" s="153" t="e">
        <f t="shared" si="121"/>
        <v>#DIV/0!</v>
      </c>
      <c r="AE3818" s="207"/>
      <c r="AF3818" s="153"/>
      <c r="AG3818" s="159"/>
      <c r="AH3818" s="153"/>
      <c r="AI3818" s="161"/>
      <c r="AJ3818" s="153"/>
      <c r="AK3818" s="153"/>
      <c r="AL3818" s="207"/>
      <c r="AM3818" s="207"/>
      <c r="AN3818" s="207"/>
      <c r="AO3818" s="207"/>
      <c r="AP3818" s="147" t="s">
        <v>54</v>
      </c>
      <c r="AQ3818" s="147"/>
      <c r="AR3818" s="147"/>
      <c r="AS3818" s="209" t="s">
        <v>68</v>
      </c>
      <c r="AT3818" s="223" t="str">
        <f>MONTH(B3818)&amp;"/"&amp;YEAR(B3818)</f>
        <v>1/2024</v>
      </c>
      <c r="AU3818" s="223">
        <f>WEEKNUM(B3818)-WEEKNUM(EOMONTH(B3818,-1)+1)+1</f>
        <v>1</v>
      </c>
      <c r="AV3818" s="209" t="str">
        <f>MONTH(R3818)&amp;"/"&amp;YEAR(R3818)</f>
        <v>1/1900</v>
      </c>
      <c r="AW3818" s="209" t="e">
        <f>WEEKNUM(R3818)-WEEKNUM(EOMONTH(R3818,-1)+1)+1</f>
        <v>#NUM!</v>
      </c>
      <c r="AX3818" s="209">
        <f>IF(BB3818="S",IF(Q3818="1. Aceitou o programa",R3818-B3818,0),0)</f>
        <v>0</v>
      </c>
      <c r="AY3818" s="209">
        <f>IF(BB3818="S",IF(AND(S3818&lt;&gt;"",R3818&lt;&gt;""),S3818-R3818,0),0)</f>
        <v>0</v>
      </c>
      <c r="AZ3818" s="209">
        <f>IF(BB3818="S",IF(Q3818="1. Aceitou o programa",IF(OR(X3818="Não se Aplica",X3818=""),IF(OR(W3818="Não se Aplica",W3818=""),0,W3818-V3818),AVERAGE(X3818-W3818,W3818-V3818)),0),0)</f>
        <v>0</v>
      </c>
      <c r="BA3818" s="209">
        <f>IF(BB3818="S",IF(AND(Q3818="1. Aceitou o programa",AH3818="Realizada"),IFERROR(IF(AG3818="",0,AG3818-R3818),0),0),0)</f>
        <v>0</v>
      </c>
      <c r="BB3818" s="209" t="str">
        <f>_xlfn.XLOOKUP(U3818,'Lista Suspensa'!$AA$20:$AA$23,'Lista Suspensa'!$AB$20:$AB$23,"N/A")</f>
        <v>S</v>
      </c>
    </row>
    <row r="3819" spans="1:54" ht="12" customHeight="1">
      <c r="A3819" s="151" t="s">
        <v>121</v>
      </c>
      <c r="B3819" s="152">
        <v>45292</v>
      </c>
      <c r="C3819" s="153" t="s">
        <v>122</v>
      </c>
      <c r="D3819" s="153" t="s">
        <v>171</v>
      </c>
      <c r="E3819" s="244">
        <v>882005758</v>
      </c>
      <c r="F3819" s="144" t="s">
        <v>6965</v>
      </c>
      <c r="G3819" s="230"/>
      <c r="H3819" s="154">
        <v>32649</v>
      </c>
      <c r="I3819" s="153">
        <v>36</v>
      </c>
      <c r="J3819" s="148" t="s">
        <v>70</v>
      </c>
      <c r="K3819" s="153" t="s">
        <v>101</v>
      </c>
      <c r="L3819" s="153"/>
      <c r="M3819" s="153"/>
      <c r="N3819" s="153"/>
      <c r="O3819" s="155">
        <v>21993061102</v>
      </c>
      <c r="P3819" s="156" t="s">
        <v>60</v>
      </c>
      <c r="Q3819" s="157" t="s">
        <v>6881</v>
      </c>
      <c r="R3819" s="158"/>
      <c r="S3819" s="159">
        <v>45912</v>
      </c>
      <c r="T3819" s="159" t="s">
        <v>62</v>
      </c>
      <c r="U3819" s="159" t="s">
        <v>6152</v>
      </c>
      <c r="V3819" s="154">
        <v>45912</v>
      </c>
      <c r="W3819" s="154"/>
      <c r="X3819" s="154"/>
      <c r="Y3819" s="160"/>
      <c r="Z3819" s="160"/>
      <c r="AA3819" s="153">
        <v>108</v>
      </c>
      <c r="AB3819" s="153">
        <v>1.58</v>
      </c>
      <c r="AC3819" s="182">
        <f t="shared" si="120"/>
        <v>43.262297708700522</v>
      </c>
      <c r="AD3819" s="153" t="str">
        <f t="shared" si="121"/>
        <v>OBESIDADE III</v>
      </c>
      <c r="AE3819" s="207"/>
      <c r="AF3819" s="153"/>
      <c r="AG3819" s="159"/>
      <c r="AH3819" s="153"/>
      <c r="AI3819" s="161"/>
      <c r="AJ3819" s="153"/>
      <c r="AK3819" s="153"/>
      <c r="AL3819" s="207" t="s">
        <v>85</v>
      </c>
      <c r="AM3819" s="207" t="s">
        <v>86</v>
      </c>
      <c r="AN3819" s="207">
        <v>45962</v>
      </c>
      <c r="AO3819" s="207"/>
      <c r="AP3819" s="147" t="s">
        <v>54</v>
      </c>
      <c r="AQ3819" s="147"/>
      <c r="AR3819" s="147"/>
      <c r="AS3819" s="209" t="s">
        <v>68</v>
      </c>
      <c r="AT3819" s="223" t="str">
        <f>MONTH(B3819)&amp;"/"&amp;YEAR(B3819)</f>
        <v>1/2024</v>
      </c>
      <c r="AU3819" s="223">
        <f>WEEKNUM(B3819)-WEEKNUM(EOMONTH(B3819,-1)+1)+1</f>
        <v>1</v>
      </c>
      <c r="AV3819" s="209" t="str">
        <f>MONTH(R3819)&amp;"/"&amp;YEAR(R3819)</f>
        <v>1/1900</v>
      </c>
      <c r="AW3819" s="209" t="e">
        <f>WEEKNUM(R3819)-WEEKNUM(EOMONTH(R3819,-1)+1)+1</f>
        <v>#NUM!</v>
      </c>
      <c r="AX3819" s="209">
        <f>IF(BB3819="S",IF(Q3819="1. Aceitou o programa",R3819-B3819,0),0)</f>
        <v>0</v>
      </c>
      <c r="AY3819" s="209">
        <f>IF(BB3819="S",IF(AND(S3819&lt;&gt;"",R3819&lt;&gt;""),S3819-R3819,0),0)</f>
        <v>0</v>
      </c>
      <c r="AZ3819" s="209">
        <f>IF(BB3819="S",IF(Q3819="1. Aceitou o programa",IF(OR(X3819="Não se Aplica",X3819=""),IF(OR(W3819="Não se Aplica",W3819=""),0,W3819-V3819),AVERAGE(X3819-W3819,W3819-V3819)),0),0)</f>
        <v>0</v>
      </c>
      <c r="BA3819" s="209">
        <f>IF(BB3819="S",IF(AND(Q3819="1. Aceitou o programa",AH3819="Realizada"),IFERROR(IF(AG3819="",0,AG3819-R3819),0),0),0)</f>
        <v>0</v>
      </c>
      <c r="BB3819" s="209" t="str">
        <f>_xlfn.XLOOKUP(U3819,'Lista Suspensa'!$AA$20:$AA$23,'Lista Suspensa'!$AB$20:$AB$23,"N/A")</f>
        <v>S</v>
      </c>
    </row>
    <row r="3820" spans="1:54" ht="12" customHeight="1">
      <c r="A3820" s="151" t="s">
        <v>121</v>
      </c>
      <c r="B3820" s="152">
        <v>45292</v>
      </c>
      <c r="C3820" s="153" t="s">
        <v>122</v>
      </c>
      <c r="D3820" s="153" t="s">
        <v>175</v>
      </c>
      <c r="E3820" s="244">
        <v>222953829</v>
      </c>
      <c r="F3820" s="144" t="s">
        <v>6966</v>
      </c>
      <c r="G3820" s="230"/>
      <c r="H3820" s="154">
        <v>24155</v>
      </c>
      <c r="I3820" s="153">
        <v>60</v>
      </c>
      <c r="J3820" s="148" t="s">
        <v>58</v>
      </c>
      <c r="K3820" s="153" t="s">
        <v>59</v>
      </c>
      <c r="L3820" s="153"/>
      <c r="M3820" s="153"/>
      <c r="N3820" s="153"/>
      <c r="O3820" s="155">
        <v>11976692246</v>
      </c>
      <c r="P3820" s="156" t="s">
        <v>60</v>
      </c>
      <c r="Q3820" s="157" t="s">
        <v>6881</v>
      </c>
      <c r="R3820" s="158"/>
      <c r="S3820" s="159">
        <v>45911</v>
      </c>
      <c r="T3820" s="159" t="s">
        <v>62</v>
      </c>
      <c r="U3820" s="159" t="s">
        <v>6152</v>
      </c>
      <c r="V3820" s="154">
        <v>45911</v>
      </c>
      <c r="W3820" s="154"/>
      <c r="X3820" s="154"/>
      <c r="Y3820" s="160"/>
      <c r="Z3820" s="160"/>
      <c r="AA3820" s="153"/>
      <c r="AB3820" s="153"/>
      <c r="AC3820" s="182" t="e">
        <f t="shared" si="120"/>
        <v>#DIV/0!</v>
      </c>
      <c r="AD3820" s="153" t="e">
        <f t="shared" si="121"/>
        <v>#DIV/0!</v>
      </c>
      <c r="AE3820" s="207"/>
      <c r="AF3820" s="153"/>
      <c r="AG3820" s="159"/>
      <c r="AH3820" s="153"/>
      <c r="AI3820" s="161"/>
      <c r="AJ3820" s="153"/>
      <c r="AK3820" s="153"/>
      <c r="AL3820" s="207"/>
      <c r="AM3820" s="207"/>
      <c r="AN3820" s="207"/>
      <c r="AO3820" s="207"/>
      <c r="AP3820" s="147" t="s">
        <v>54</v>
      </c>
      <c r="AQ3820" s="147"/>
      <c r="AR3820" s="147"/>
      <c r="AS3820" s="209" t="s">
        <v>68</v>
      </c>
      <c r="AT3820" s="223" t="str">
        <f>MONTH(B3820)&amp;"/"&amp;YEAR(B3820)</f>
        <v>1/2024</v>
      </c>
      <c r="AU3820" s="223">
        <f>WEEKNUM(B3820)-WEEKNUM(EOMONTH(B3820,-1)+1)+1</f>
        <v>1</v>
      </c>
      <c r="AV3820" s="209" t="str">
        <f>MONTH(R3820)&amp;"/"&amp;YEAR(R3820)</f>
        <v>1/1900</v>
      </c>
      <c r="AW3820" s="209" t="e">
        <f>WEEKNUM(R3820)-WEEKNUM(EOMONTH(R3820,-1)+1)+1</f>
        <v>#NUM!</v>
      </c>
      <c r="AX3820" s="209">
        <f>IF(BB3820="S",IF(Q3820="1. Aceitou o programa",R3820-B3820,0),0)</f>
        <v>0</v>
      </c>
      <c r="AY3820" s="209">
        <f>IF(BB3820="S",IF(AND(S3820&lt;&gt;"",R3820&lt;&gt;""),S3820-R3820,0),0)</f>
        <v>0</v>
      </c>
      <c r="AZ3820" s="209">
        <f>IF(BB3820="S",IF(Q3820="1. Aceitou o programa",IF(OR(X3820="Não se Aplica",X3820=""),IF(OR(W3820="Não se Aplica",W3820=""),0,W3820-V3820),AVERAGE(X3820-W3820,W3820-V3820)),0),0)</f>
        <v>0</v>
      </c>
      <c r="BA3820" s="209">
        <f>IF(BB3820="S",IF(AND(Q3820="1. Aceitou o programa",AH3820="Realizada"),IFERROR(IF(AG3820="",0,AG3820-R3820),0),0),0)</f>
        <v>0</v>
      </c>
      <c r="BB3820" s="209" t="str">
        <f>_xlfn.XLOOKUP(U3820,'Lista Suspensa'!$AA$20:$AA$23,'Lista Suspensa'!$AB$20:$AB$23,"N/A")</f>
        <v>S</v>
      </c>
    </row>
    <row r="3821" spans="1:54" ht="12" customHeight="1">
      <c r="A3821" s="151" t="s">
        <v>121</v>
      </c>
      <c r="B3821" s="152">
        <v>45292</v>
      </c>
      <c r="C3821" s="153" t="s">
        <v>122</v>
      </c>
      <c r="D3821" s="153" t="s">
        <v>167</v>
      </c>
      <c r="E3821" s="244">
        <v>89621113</v>
      </c>
      <c r="F3821" s="144" t="s">
        <v>6967</v>
      </c>
      <c r="G3821" s="230"/>
      <c r="H3821" s="154">
        <v>29793</v>
      </c>
      <c r="I3821" s="153">
        <v>44</v>
      </c>
      <c r="J3821" s="148" t="s">
        <v>58</v>
      </c>
      <c r="K3821" s="153" t="s">
        <v>59</v>
      </c>
      <c r="L3821" s="153"/>
      <c r="M3821" s="153"/>
      <c r="N3821" s="153"/>
      <c r="O3821" s="155">
        <v>11962126292</v>
      </c>
      <c r="P3821" s="156" t="s">
        <v>60</v>
      </c>
      <c r="Q3821" s="157" t="s">
        <v>6881</v>
      </c>
      <c r="R3821" s="158"/>
      <c r="S3821" s="159">
        <v>45874</v>
      </c>
      <c r="T3821" s="159" t="s">
        <v>62</v>
      </c>
      <c r="U3821" s="159" t="s">
        <v>6152</v>
      </c>
      <c r="V3821" s="154">
        <v>45874</v>
      </c>
      <c r="W3821" s="154"/>
      <c r="X3821" s="154"/>
      <c r="Y3821" s="160"/>
      <c r="Z3821" s="160"/>
      <c r="AA3821" s="153"/>
      <c r="AB3821" s="153"/>
      <c r="AC3821" s="182" t="e">
        <f t="shared" si="120"/>
        <v>#DIV/0!</v>
      </c>
      <c r="AD3821" s="153" t="e">
        <f t="shared" si="121"/>
        <v>#DIV/0!</v>
      </c>
      <c r="AE3821" s="207"/>
      <c r="AF3821" s="153"/>
      <c r="AG3821" s="159"/>
      <c r="AH3821" s="153"/>
      <c r="AI3821" s="161"/>
      <c r="AJ3821" s="153"/>
      <c r="AK3821" s="153"/>
      <c r="AL3821" s="207"/>
      <c r="AM3821" s="207"/>
      <c r="AN3821" s="207"/>
      <c r="AO3821" s="207"/>
      <c r="AP3821" s="147" t="s">
        <v>54</v>
      </c>
      <c r="AQ3821" s="147"/>
      <c r="AR3821" s="147"/>
      <c r="AS3821" s="209" t="s">
        <v>68</v>
      </c>
      <c r="AT3821" s="223" t="str">
        <f>MONTH(B3821)&amp;"/"&amp;YEAR(B3821)</f>
        <v>1/2024</v>
      </c>
      <c r="AU3821" s="223">
        <f>WEEKNUM(B3821)-WEEKNUM(EOMONTH(B3821,-1)+1)+1</f>
        <v>1</v>
      </c>
      <c r="AV3821" s="209" t="str">
        <f>MONTH(R3821)&amp;"/"&amp;YEAR(R3821)</f>
        <v>1/1900</v>
      </c>
      <c r="AW3821" s="209" t="e">
        <f>WEEKNUM(R3821)-WEEKNUM(EOMONTH(R3821,-1)+1)+1</f>
        <v>#NUM!</v>
      </c>
      <c r="AX3821" s="209">
        <f>IF(BB3821="S",IF(Q3821="1. Aceitou o programa",R3821-B3821,0),0)</f>
        <v>0</v>
      </c>
      <c r="AY3821" s="209">
        <f>IF(BB3821="S",IF(AND(S3821&lt;&gt;"",R3821&lt;&gt;""),S3821-R3821,0),0)</f>
        <v>0</v>
      </c>
      <c r="AZ3821" s="209">
        <f>IF(BB3821="S",IF(Q3821="1. Aceitou o programa",IF(OR(X3821="Não se Aplica",X3821=""),IF(OR(W3821="Não se Aplica",W3821=""),0,W3821-V3821),AVERAGE(X3821-W3821,W3821-V3821)),0),0)</f>
        <v>0</v>
      </c>
      <c r="BA3821" s="209">
        <f>IF(BB3821="S",IF(AND(Q3821="1. Aceitou o programa",AH3821="Realizada"),IFERROR(IF(AG3821="",0,AG3821-R3821),0),0),0)</f>
        <v>0</v>
      </c>
      <c r="BB3821" s="209" t="str">
        <f>_xlfn.XLOOKUP(U3821,'Lista Suspensa'!$AA$20:$AA$23,'Lista Suspensa'!$AB$20:$AB$23,"N/A")</f>
        <v>S</v>
      </c>
    </row>
    <row r="3822" spans="1:54" ht="12" customHeight="1">
      <c r="A3822" s="151" t="s">
        <v>121</v>
      </c>
      <c r="B3822" s="152">
        <v>45292</v>
      </c>
      <c r="C3822" s="153" t="s">
        <v>122</v>
      </c>
      <c r="D3822" s="153" t="s">
        <v>175</v>
      </c>
      <c r="E3822" s="244">
        <v>301041059</v>
      </c>
      <c r="F3822" s="144" t="s">
        <v>6968</v>
      </c>
      <c r="G3822" s="230"/>
      <c r="H3822" s="154">
        <v>30281</v>
      </c>
      <c r="I3822" s="153">
        <v>43</v>
      </c>
      <c r="J3822" s="148" t="s">
        <v>58</v>
      </c>
      <c r="K3822" s="153" t="s">
        <v>59</v>
      </c>
      <c r="L3822" s="153"/>
      <c r="M3822" s="153"/>
      <c r="N3822" s="153"/>
      <c r="O3822" s="155">
        <v>11992405251</v>
      </c>
      <c r="P3822" s="156" t="s">
        <v>60</v>
      </c>
      <c r="Q3822" s="157" t="s">
        <v>6881</v>
      </c>
      <c r="R3822" s="158"/>
      <c r="S3822" s="159">
        <v>45870</v>
      </c>
      <c r="T3822" s="159" t="s">
        <v>62</v>
      </c>
      <c r="U3822" s="159" t="s">
        <v>6152</v>
      </c>
      <c r="V3822" s="154">
        <v>45870</v>
      </c>
      <c r="W3822" s="154"/>
      <c r="X3822" s="154"/>
      <c r="Y3822" s="160"/>
      <c r="Z3822" s="160"/>
      <c r="AA3822" s="153"/>
      <c r="AB3822" s="153"/>
      <c r="AC3822" s="182" t="e">
        <f t="shared" si="120"/>
        <v>#DIV/0!</v>
      </c>
      <c r="AD3822" s="153" t="e">
        <f t="shared" si="121"/>
        <v>#DIV/0!</v>
      </c>
      <c r="AE3822" s="207"/>
      <c r="AF3822" s="153"/>
      <c r="AG3822" s="159"/>
      <c r="AH3822" s="153"/>
      <c r="AI3822" s="161"/>
      <c r="AJ3822" s="153"/>
      <c r="AK3822" s="153"/>
      <c r="AL3822" s="207"/>
      <c r="AM3822" s="207"/>
      <c r="AN3822" s="207"/>
      <c r="AO3822" s="207"/>
      <c r="AP3822" s="147" t="s">
        <v>54</v>
      </c>
      <c r="AQ3822" s="147"/>
      <c r="AR3822" s="147"/>
      <c r="AS3822" s="209" t="s">
        <v>68</v>
      </c>
      <c r="AT3822" s="223" t="str">
        <f>MONTH(B3822)&amp;"/"&amp;YEAR(B3822)</f>
        <v>1/2024</v>
      </c>
      <c r="AU3822" s="223">
        <f>WEEKNUM(B3822)-WEEKNUM(EOMONTH(B3822,-1)+1)+1</f>
        <v>1</v>
      </c>
      <c r="AV3822" s="209" t="str">
        <f>MONTH(R3822)&amp;"/"&amp;YEAR(R3822)</f>
        <v>1/1900</v>
      </c>
      <c r="AW3822" s="209" t="e">
        <f>WEEKNUM(R3822)-WEEKNUM(EOMONTH(R3822,-1)+1)+1</f>
        <v>#NUM!</v>
      </c>
      <c r="AX3822" s="209">
        <f>IF(BB3822="S",IF(Q3822="1. Aceitou o programa",R3822-B3822,0),0)</f>
        <v>0</v>
      </c>
      <c r="AY3822" s="209">
        <f>IF(BB3822="S",IF(AND(S3822&lt;&gt;"",R3822&lt;&gt;""),S3822-R3822,0),0)</f>
        <v>0</v>
      </c>
      <c r="AZ3822" s="209">
        <f>IF(BB3822="S",IF(Q3822="1. Aceitou o programa",IF(OR(X3822="Não se Aplica",X3822=""),IF(OR(W3822="Não se Aplica",W3822=""),0,W3822-V3822),AVERAGE(X3822-W3822,W3822-V3822)),0),0)</f>
        <v>0</v>
      </c>
      <c r="BA3822" s="209">
        <f>IF(BB3822="S",IF(AND(Q3822="1. Aceitou o programa",AH3822="Realizada"),IFERROR(IF(AG3822="",0,AG3822-R3822),0),0),0)</f>
        <v>0</v>
      </c>
      <c r="BB3822" s="209" t="str">
        <f>_xlfn.XLOOKUP(U3822,'Lista Suspensa'!$AA$20:$AA$23,'Lista Suspensa'!$AB$20:$AB$23,"N/A")</f>
        <v>S</v>
      </c>
    </row>
    <row r="3823" spans="1:54" ht="12" customHeight="1">
      <c r="A3823" s="151" t="s">
        <v>121</v>
      </c>
      <c r="B3823" s="152">
        <v>45292</v>
      </c>
      <c r="C3823" s="153" t="s">
        <v>122</v>
      </c>
      <c r="D3823" s="153" t="s">
        <v>167</v>
      </c>
      <c r="E3823" s="244">
        <v>95328340</v>
      </c>
      <c r="F3823" s="144" t="s">
        <v>6969</v>
      </c>
      <c r="G3823" s="230"/>
      <c r="H3823" s="154">
        <v>31540</v>
      </c>
      <c r="I3823" s="153">
        <v>40</v>
      </c>
      <c r="J3823" s="148" t="s">
        <v>70</v>
      </c>
      <c r="K3823" s="153" t="s">
        <v>59</v>
      </c>
      <c r="L3823" s="153"/>
      <c r="M3823" s="153"/>
      <c r="N3823" s="153"/>
      <c r="O3823" s="155">
        <v>11972224431</v>
      </c>
      <c r="P3823" s="156" t="s">
        <v>60</v>
      </c>
      <c r="Q3823" s="157" t="s">
        <v>6881</v>
      </c>
      <c r="R3823" s="158"/>
      <c r="S3823" s="159">
        <v>46053</v>
      </c>
      <c r="T3823" s="159" t="s">
        <v>62</v>
      </c>
      <c r="U3823" s="159" t="s">
        <v>6152</v>
      </c>
      <c r="V3823" s="154">
        <v>46053</v>
      </c>
      <c r="W3823" s="154"/>
      <c r="X3823" s="154"/>
      <c r="Y3823" s="160"/>
      <c r="Z3823" s="160"/>
      <c r="AA3823" s="153"/>
      <c r="AB3823" s="153"/>
      <c r="AC3823" s="182" t="e">
        <f t="shared" si="120"/>
        <v>#DIV/0!</v>
      </c>
      <c r="AD3823" s="153" t="e">
        <f t="shared" si="121"/>
        <v>#DIV/0!</v>
      </c>
      <c r="AE3823" s="207"/>
      <c r="AF3823" s="153"/>
      <c r="AG3823" s="159"/>
      <c r="AH3823" s="153"/>
      <c r="AI3823" s="161"/>
      <c r="AJ3823" s="153"/>
      <c r="AK3823" s="153"/>
      <c r="AL3823" s="207"/>
      <c r="AM3823" s="207"/>
      <c r="AN3823" s="207"/>
      <c r="AO3823" s="207"/>
      <c r="AP3823" s="147" t="s">
        <v>54</v>
      </c>
      <c r="AQ3823" s="147"/>
      <c r="AR3823" s="147"/>
      <c r="AS3823" s="209" t="s">
        <v>68</v>
      </c>
      <c r="AT3823" s="223" t="str">
        <f>MONTH(B3823)&amp;"/"&amp;YEAR(B3823)</f>
        <v>1/2024</v>
      </c>
      <c r="AU3823" s="223">
        <f>WEEKNUM(B3823)-WEEKNUM(EOMONTH(B3823,-1)+1)+1</f>
        <v>1</v>
      </c>
      <c r="AV3823" s="209" t="str">
        <f>MONTH(R3823)&amp;"/"&amp;YEAR(R3823)</f>
        <v>1/1900</v>
      </c>
      <c r="AW3823" s="209" t="e">
        <f>WEEKNUM(R3823)-WEEKNUM(EOMONTH(R3823,-1)+1)+1</f>
        <v>#NUM!</v>
      </c>
      <c r="AX3823" s="209">
        <f>IF(BB3823="S",IF(Q3823="1. Aceitou o programa",R3823-B3823,0),0)</f>
        <v>0</v>
      </c>
      <c r="AY3823" s="209">
        <f>IF(BB3823="S",IF(AND(S3823&lt;&gt;"",R3823&lt;&gt;""),S3823-R3823,0),0)</f>
        <v>0</v>
      </c>
      <c r="AZ3823" s="209">
        <f>IF(BB3823="S",IF(Q3823="1. Aceitou o programa",IF(OR(X3823="Não se Aplica",X3823=""),IF(OR(W3823="Não se Aplica",W3823=""),0,W3823-V3823),AVERAGE(X3823-W3823,W3823-V3823)),0),0)</f>
        <v>0</v>
      </c>
      <c r="BA3823" s="209">
        <f>IF(BB3823="S",IF(AND(Q3823="1. Aceitou o programa",AH3823="Realizada"),IFERROR(IF(AG3823="",0,AG3823-R3823),0),0),0)</f>
        <v>0</v>
      </c>
      <c r="BB3823" s="209" t="str">
        <f>_xlfn.XLOOKUP(U3823,'Lista Suspensa'!$AA$20:$AA$23,'Lista Suspensa'!$AB$20:$AB$23,"N/A")</f>
        <v>S</v>
      </c>
    </row>
    <row r="3824" spans="1:54" ht="12" customHeight="1">
      <c r="A3824" s="151" t="s">
        <v>121</v>
      </c>
      <c r="B3824" s="152">
        <v>45292</v>
      </c>
      <c r="C3824" s="153" t="s">
        <v>122</v>
      </c>
      <c r="D3824" s="153" t="s">
        <v>175</v>
      </c>
      <c r="E3824" s="244">
        <v>426483499</v>
      </c>
      <c r="F3824" s="144" t="s">
        <v>6970</v>
      </c>
      <c r="G3824" s="230"/>
      <c r="H3824" s="154">
        <v>31879</v>
      </c>
      <c r="I3824" s="153">
        <v>39</v>
      </c>
      <c r="J3824" s="148" t="s">
        <v>70</v>
      </c>
      <c r="K3824" s="153" t="s">
        <v>59</v>
      </c>
      <c r="L3824" s="153"/>
      <c r="M3824" s="153"/>
      <c r="N3824" s="153"/>
      <c r="O3824" s="155">
        <v>11992405299</v>
      </c>
      <c r="P3824" s="156" t="s">
        <v>60</v>
      </c>
      <c r="Q3824" s="157" t="s">
        <v>6881</v>
      </c>
      <c r="R3824" s="158"/>
      <c r="S3824" s="159">
        <v>45869</v>
      </c>
      <c r="T3824" s="159" t="s">
        <v>62</v>
      </c>
      <c r="U3824" s="159" t="s">
        <v>6152</v>
      </c>
      <c r="V3824" s="154">
        <v>45869</v>
      </c>
      <c r="W3824" s="154"/>
      <c r="X3824" s="154"/>
      <c r="Y3824" s="160"/>
      <c r="Z3824" s="160"/>
      <c r="AA3824" s="153"/>
      <c r="AB3824" s="153"/>
      <c r="AC3824" s="182" t="e">
        <f t="shared" si="120"/>
        <v>#DIV/0!</v>
      </c>
      <c r="AD3824" s="153" t="e">
        <f t="shared" si="121"/>
        <v>#DIV/0!</v>
      </c>
      <c r="AE3824" s="207"/>
      <c r="AF3824" s="153"/>
      <c r="AG3824" s="159"/>
      <c r="AH3824" s="153"/>
      <c r="AI3824" s="161"/>
      <c r="AJ3824" s="153"/>
      <c r="AK3824" s="153"/>
      <c r="AL3824" s="207"/>
      <c r="AM3824" s="207"/>
      <c r="AN3824" s="207"/>
      <c r="AO3824" s="207"/>
      <c r="AP3824" s="147" t="s">
        <v>54</v>
      </c>
      <c r="AQ3824" s="147"/>
      <c r="AR3824" s="147"/>
      <c r="AS3824" s="209" t="s">
        <v>68</v>
      </c>
      <c r="AT3824" s="223" t="str">
        <f>MONTH(B3824)&amp;"/"&amp;YEAR(B3824)</f>
        <v>1/2024</v>
      </c>
      <c r="AU3824" s="223">
        <f>WEEKNUM(B3824)-WEEKNUM(EOMONTH(B3824,-1)+1)+1</f>
        <v>1</v>
      </c>
      <c r="AV3824" s="209" t="str">
        <f>MONTH(R3824)&amp;"/"&amp;YEAR(R3824)</f>
        <v>1/1900</v>
      </c>
      <c r="AW3824" s="209" t="e">
        <f>WEEKNUM(R3824)-WEEKNUM(EOMONTH(R3824,-1)+1)+1</f>
        <v>#NUM!</v>
      </c>
      <c r="AX3824" s="209">
        <f>IF(BB3824="S",IF(Q3824="1. Aceitou o programa",R3824-B3824,0),0)</f>
        <v>0</v>
      </c>
      <c r="AY3824" s="209">
        <f>IF(BB3824="S",IF(AND(S3824&lt;&gt;"",R3824&lt;&gt;""),S3824-R3824,0),0)</f>
        <v>0</v>
      </c>
      <c r="AZ3824" s="209">
        <f>IF(BB3824="S",IF(Q3824="1. Aceitou o programa",IF(OR(X3824="Não se Aplica",X3824=""),IF(OR(W3824="Não se Aplica",W3824=""),0,W3824-V3824),AVERAGE(X3824-W3824,W3824-V3824)),0),0)</f>
        <v>0</v>
      </c>
      <c r="BA3824" s="209">
        <f>IF(BB3824="S",IF(AND(Q3824="1. Aceitou o programa",AH3824="Realizada"),IFERROR(IF(AG3824="",0,AG3824-R3824),0),0),0)</f>
        <v>0</v>
      </c>
      <c r="BB3824" s="209" t="str">
        <f>_xlfn.XLOOKUP(U3824,'Lista Suspensa'!$AA$20:$AA$23,'Lista Suspensa'!$AB$20:$AB$23,"N/A")</f>
        <v>S</v>
      </c>
    </row>
    <row r="3825" spans="1:54" ht="12" customHeight="1">
      <c r="A3825" s="151" t="s">
        <v>121</v>
      </c>
      <c r="B3825" s="152">
        <v>45292</v>
      </c>
      <c r="C3825" s="153" t="s">
        <v>122</v>
      </c>
      <c r="D3825" s="153" t="s">
        <v>175</v>
      </c>
      <c r="E3825" s="244">
        <v>78139669</v>
      </c>
      <c r="F3825" s="144" t="s">
        <v>6971</v>
      </c>
      <c r="G3825" s="230"/>
      <c r="H3825" s="154">
        <v>27661</v>
      </c>
      <c r="I3825" s="153">
        <v>50</v>
      </c>
      <c r="J3825" s="148" t="s">
        <v>70</v>
      </c>
      <c r="K3825" s="153"/>
      <c r="L3825" s="153"/>
      <c r="M3825" s="153"/>
      <c r="N3825" s="153"/>
      <c r="O3825" s="155">
        <v>11970560240</v>
      </c>
      <c r="P3825" s="156" t="s">
        <v>60</v>
      </c>
      <c r="Q3825" s="157" t="s">
        <v>6881</v>
      </c>
      <c r="R3825" s="158"/>
      <c r="S3825" s="159">
        <v>45911</v>
      </c>
      <c r="T3825" s="159" t="s">
        <v>62</v>
      </c>
      <c r="U3825" s="159" t="s">
        <v>6152</v>
      </c>
      <c r="V3825" s="154">
        <v>45911</v>
      </c>
      <c r="W3825" s="154"/>
      <c r="X3825" s="154"/>
      <c r="Y3825" s="160"/>
      <c r="Z3825" s="160"/>
      <c r="AA3825" s="153"/>
      <c r="AB3825" s="153"/>
      <c r="AC3825" s="182" t="e">
        <f t="shared" si="120"/>
        <v>#DIV/0!</v>
      </c>
      <c r="AD3825" s="153" t="e">
        <f t="shared" si="121"/>
        <v>#DIV/0!</v>
      </c>
      <c r="AE3825" s="207"/>
      <c r="AF3825" s="153"/>
      <c r="AG3825" s="159"/>
      <c r="AH3825" s="153"/>
      <c r="AI3825" s="161"/>
      <c r="AJ3825" s="153"/>
      <c r="AK3825" s="153"/>
      <c r="AL3825" s="207"/>
      <c r="AM3825" s="207"/>
      <c r="AN3825" s="207"/>
      <c r="AO3825" s="207"/>
      <c r="AP3825" s="147" t="s">
        <v>54</v>
      </c>
      <c r="AQ3825" s="147"/>
      <c r="AR3825" s="147"/>
      <c r="AS3825" s="209" t="s">
        <v>68</v>
      </c>
      <c r="AT3825" s="223" t="str">
        <f>MONTH(B3825)&amp;"/"&amp;YEAR(B3825)</f>
        <v>1/2024</v>
      </c>
      <c r="AU3825" s="223">
        <f>WEEKNUM(B3825)-WEEKNUM(EOMONTH(B3825,-1)+1)+1</f>
        <v>1</v>
      </c>
      <c r="AV3825" s="209" t="str">
        <f>MONTH(R3825)&amp;"/"&amp;YEAR(R3825)</f>
        <v>1/1900</v>
      </c>
      <c r="AW3825" s="209" t="e">
        <f>WEEKNUM(R3825)-WEEKNUM(EOMONTH(R3825,-1)+1)+1</f>
        <v>#NUM!</v>
      </c>
      <c r="AX3825" s="209">
        <f>IF(BB3825="S",IF(Q3825="1. Aceitou o programa",R3825-B3825,0),0)</f>
        <v>0</v>
      </c>
      <c r="AY3825" s="209">
        <f>IF(BB3825="S",IF(AND(S3825&lt;&gt;"",R3825&lt;&gt;""),S3825-R3825,0),0)</f>
        <v>0</v>
      </c>
      <c r="AZ3825" s="209">
        <f>IF(BB3825="S",IF(Q3825="1. Aceitou o programa",IF(OR(X3825="Não se Aplica",X3825=""),IF(OR(W3825="Não se Aplica",W3825=""),0,W3825-V3825),AVERAGE(X3825-W3825,W3825-V3825)),0),0)</f>
        <v>0</v>
      </c>
      <c r="BA3825" s="209">
        <f>IF(BB3825="S",IF(AND(Q3825="1. Aceitou o programa",AH3825="Realizada"),IFERROR(IF(AG3825="",0,AG3825-R3825),0),0),0)</f>
        <v>0</v>
      </c>
      <c r="BB3825" s="209" t="str">
        <f>_xlfn.XLOOKUP(U3825,'Lista Suspensa'!$AA$20:$AA$23,'Lista Suspensa'!$AB$20:$AB$23,"N/A")</f>
        <v>S</v>
      </c>
    </row>
    <row r="3826" spans="1:54" ht="12" customHeight="1">
      <c r="A3826" s="151" t="s">
        <v>121</v>
      </c>
      <c r="B3826" s="152">
        <v>45292</v>
      </c>
      <c r="C3826" s="153" t="s">
        <v>122</v>
      </c>
      <c r="D3826" s="153" t="s">
        <v>175</v>
      </c>
      <c r="E3826" s="244">
        <v>78429440</v>
      </c>
      <c r="F3826" s="144" t="s">
        <v>6972</v>
      </c>
      <c r="G3826" s="230"/>
      <c r="H3826" s="154">
        <v>28689</v>
      </c>
      <c r="I3826" s="153">
        <v>47</v>
      </c>
      <c r="J3826" s="148" t="s">
        <v>70</v>
      </c>
      <c r="K3826" s="153"/>
      <c r="L3826" s="153"/>
      <c r="M3826" s="153"/>
      <c r="N3826" s="153"/>
      <c r="O3826" s="155">
        <v>11959614193</v>
      </c>
      <c r="P3826" s="156" t="s">
        <v>60</v>
      </c>
      <c r="Q3826" s="157" t="s">
        <v>6881</v>
      </c>
      <c r="R3826" s="158"/>
      <c r="S3826" s="159">
        <v>45813</v>
      </c>
      <c r="T3826" s="159" t="s">
        <v>62</v>
      </c>
      <c r="U3826" s="159" t="s">
        <v>6152</v>
      </c>
      <c r="V3826" s="154">
        <v>45813</v>
      </c>
      <c r="W3826" s="154"/>
      <c r="X3826" s="154"/>
      <c r="Y3826" s="160"/>
      <c r="Z3826" s="160"/>
      <c r="AA3826" s="153"/>
      <c r="AB3826" s="153"/>
      <c r="AC3826" s="182" t="e">
        <f t="shared" si="120"/>
        <v>#DIV/0!</v>
      </c>
      <c r="AD3826" s="153" t="e">
        <f t="shared" si="121"/>
        <v>#DIV/0!</v>
      </c>
      <c r="AE3826" s="207"/>
      <c r="AF3826" s="153"/>
      <c r="AG3826" s="159"/>
      <c r="AH3826" s="153"/>
      <c r="AI3826" s="161"/>
      <c r="AJ3826" s="153"/>
      <c r="AK3826" s="153"/>
      <c r="AL3826" s="207"/>
      <c r="AM3826" s="207"/>
      <c r="AN3826" s="207"/>
      <c r="AO3826" s="207"/>
      <c r="AP3826" s="147" t="s">
        <v>54</v>
      </c>
      <c r="AQ3826" s="147"/>
      <c r="AR3826" s="147"/>
      <c r="AS3826" s="209" t="s">
        <v>68</v>
      </c>
      <c r="AT3826" s="223" t="str">
        <f>MONTH(B3826)&amp;"/"&amp;YEAR(B3826)</f>
        <v>1/2024</v>
      </c>
      <c r="AU3826" s="223">
        <f>WEEKNUM(B3826)-WEEKNUM(EOMONTH(B3826,-1)+1)+1</f>
        <v>1</v>
      </c>
      <c r="AV3826" s="209" t="str">
        <f>MONTH(R3826)&amp;"/"&amp;YEAR(R3826)</f>
        <v>1/1900</v>
      </c>
      <c r="AW3826" s="209" t="e">
        <f>WEEKNUM(R3826)-WEEKNUM(EOMONTH(R3826,-1)+1)+1</f>
        <v>#NUM!</v>
      </c>
      <c r="AX3826" s="209">
        <f>IF(BB3826="S",IF(Q3826="1. Aceitou o programa",R3826-B3826,0),0)</f>
        <v>0</v>
      </c>
      <c r="AY3826" s="209">
        <f>IF(BB3826="S",IF(AND(S3826&lt;&gt;"",R3826&lt;&gt;""),S3826-R3826,0),0)</f>
        <v>0</v>
      </c>
      <c r="AZ3826" s="209">
        <f>IF(BB3826="S",IF(Q3826="1. Aceitou o programa",IF(OR(X3826="Não se Aplica",X3826=""),IF(OR(W3826="Não se Aplica",W3826=""),0,W3826-V3826),AVERAGE(X3826-W3826,W3826-V3826)),0),0)</f>
        <v>0</v>
      </c>
      <c r="BA3826" s="209">
        <f>IF(BB3826="S",IF(AND(Q3826="1. Aceitou o programa",AH3826="Realizada"),IFERROR(IF(AG3826="",0,AG3826-R3826),0),0),0)</f>
        <v>0</v>
      </c>
      <c r="BB3826" s="209" t="str">
        <f>_xlfn.XLOOKUP(U3826,'Lista Suspensa'!$AA$20:$AA$23,'Lista Suspensa'!$AB$20:$AB$23,"N/A")</f>
        <v>S</v>
      </c>
    </row>
    <row r="3827" spans="1:54" ht="12" customHeight="1">
      <c r="A3827" s="151" t="s">
        <v>121</v>
      </c>
      <c r="B3827" s="152">
        <v>45292</v>
      </c>
      <c r="C3827" s="153" t="s">
        <v>122</v>
      </c>
      <c r="D3827" s="153" t="s">
        <v>274</v>
      </c>
      <c r="E3827" s="244">
        <v>87527829</v>
      </c>
      <c r="F3827" s="144" t="s">
        <v>6973</v>
      </c>
      <c r="G3827" s="230"/>
      <c r="H3827" s="154">
        <v>29383</v>
      </c>
      <c r="I3827" s="153">
        <v>45</v>
      </c>
      <c r="J3827" s="148" t="s">
        <v>70</v>
      </c>
      <c r="K3827" s="153"/>
      <c r="L3827" s="153"/>
      <c r="M3827" s="153"/>
      <c r="N3827" s="153"/>
      <c r="O3827" s="155" t="s">
        <v>6974</v>
      </c>
      <c r="P3827" s="156" t="s">
        <v>60</v>
      </c>
      <c r="Q3827" s="157" t="s">
        <v>6881</v>
      </c>
      <c r="R3827" s="158"/>
      <c r="S3827" s="159">
        <v>45905</v>
      </c>
      <c r="T3827" s="159" t="s">
        <v>62</v>
      </c>
      <c r="U3827" s="159" t="s">
        <v>6152</v>
      </c>
      <c r="V3827" s="154">
        <v>45905</v>
      </c>
      <c r="W3827" s="154"/>
      <c r="X3827" s="154"/>
      <c r="Y3827" s="160"/>
      <c r="Z3827" s="160"/>
      <c r="AA3827" s="153"/>
      <c r="AB3827" s="153"/>
      <c r="AC3827" s="182" t="e">
        <f t="shared" si="120"/>
        <v>#DIV/0!</v>
      </c>
      <c r="AD3827" s="153" t="e">
        <f t="shared" si="121"/>
        <v>#DIV/0!</v>
      </c>
      <c r="AE3827" s="207"/>
      <c r="AF3827" s="153"/>
      <c r="AG3827" s="159"/>
      <c r="AH3827" s="153"/>
      <c r="AI3827" s="161"/>
      <c r="AJ3827" s="153"/>
      <c r="AK3827" s="153"/>
      <c r="AL3827" s="207" t="s">
        <v>85</v>
      </c>
      <c r="AM3827" s="207" t="s">
        <v>86</v>
      </c>
      <c r="AN3827" s="207"/>
      <c r="AO3827" s="207"/>
      <c r="AP3827" s="147" t="s">
        <v>54</v>
      </c>
      <c r="AQ3827" s="147"/>
      <c r="AR3827" s="147"/>
      <c r="AS3827" s="209" t="s">
        <v>68</v>
      </c>
      <c r="AT3827" s="223" t="str">
        <f>MONTH(B3827)&amp;"/"&amp;YEAR(B3827)</f>
        <v>1/2024</v>
      </c>
      <c r="AU3827" s="223">
        <f>WEEKNUM(B3827)-WEEKNUM(EOMONTH(B3827,-1)+1)+1</f>
        <v>1</v>
      </c>
      <c r="AV3827" s="209" t="str">
        <f>MONTH(R3827)&amp;"/"&amp;YEAR(R3827)</f>
        <v>1/1900</v>
      </c>
      <c r="AW3827" s="209" t="e">
        <f>WEEKNUM(R3827)-WEEKNUM(EOMONTH(R3827,-1)+1)+1</f>
        <v>#NUM!</v>
      </c>
      <c r="AX3827" s="209">
        <f>IF(BB3827="S",IF(Q3827="1. Aceitou o programa",R3827-B3827,0),0)</f>
        <v>0</v>
      </c>
      <c r="AY3827" s="209">
        <f>IF(BB3827="S",IF(AND(S3827&lt;&gt;"",R3827&lt;&gt;""),S3827-R3827,0),0)</f>
        <v>0</v>
      </c>
      <c r="AZ3827" s="209">
        <f>IF(BB3827="S",IF(Q3827="1. Aceitou o programa",IF(OR(X3827="Não se Aplica",X3827=""),IF(OR(W3827="Não se Aplica",W3827=""),0,W3827-V3827),AVERAGE(X3827-W3827,W3827-V3827)),0),0)</f>
        <v>0</v>
      </c>
      <c r="BA3827" s="209">
        <f>IF(BB3827="S",IF(AND(Q3827="1. Aceitou o programa",AH3827="Realizada"),IFERROR(IF(AG3827="",0,AG3827-R3827),0),0),0)</f>
        <v>0</v>
      </c>
      <c r="BB3827" s="209" t="str">
        <f>_xlfn.XLOOKUP(U3827,'Lista Suspensa'!$AA$20:$AA$23,'Lista Suspensa'!$AB$20:$AB$23,"N/A")</f>
        <v>S</v>
      </c>
    </row>
    <row r="3828" spans="1:54" ht="12" customHeight="1">
      <c r="A3828" s="151" t="s">
        <v>121</v>
      </c>
      <c r="B3828" s="152">
        <v>45292</v>
      </c>
      <c r="C3828" s="153" t="s">
        <v>122</v>
      </c>
      <c r="D3828" s="153" t="s">
        <v>171</v>
      </c>
      <c r="E3828" s="244">
        <v>75126044</v>
      </c>
      <c r="F3828" s="144" t="s">
        <v>6975</v>
      </c>
      <c r="G3828" s="230"/>
      <c r="H3828" s="154">
        <v>29977</v>
      </c>
      <c r="I3828" s="153">
        <v>44</v>
      </c>
      <c r="J3828" s="148" t="s">
        <v>70</v>
      </c>
      <c r="K3828" s="153"/>
      <c r="L3828" s="153"/>
      <c r="M3828" s="153"/>
      <c r="N3828" s="153"/>
      <c r="O3828" s="155">
        <v>21971896135</v>
      </c>
      <c r="P3828" s="156" t="s">
        <v>60</v>
      </c>
      <c r="Q3828" s="157" t="s">
        <v>6881</v>
      </c>
      <c r="R3828" s="158"/>
      <c r="S3828" s="159">
        <v>45870</v>
      </c>
      <c r="T3828" s="159" t="s">
        <v>62</v>
      </c>
      <c r="U3828" s="159" t="s">
        <v>6152</v>
      </c>
      <c r="V3828" s="154">
        <v>45870</v>
      </c>
      <c r="W3828" s="154"/>
      <c r="X3828" s="154"/>
      <c r="Y3828" s="160"/>
      <c r="Z3828" s="160"/>
      <c r="AA3828" s="153"/>
      <c r="AB3828" s="153"/>
      <c r="AC3828" s="182" t="e">
        <f t="shared" si="120"/>
        <v>#DIV/0!</v>
      </c>
      <c r="AD3828" s="153" t="e">
        <f t="shared" si="121"/>
        <v>#DIV/0!</v>
      </c>
      <c r="AE3828" s="207"/>
      <c r="AF3828" s="153"/>
      <c r="AG3828" s="159"/>
      <c r="AH3828" s="153"/>
      <c r="AI3828" s="161"/>
      <c r="AJ3828" s="153"/>
      <c r="AK3828" s="153"/>
      <c r="AL3828" s="207"/>
      <c r="AM3828" s="207"/>
      <c r="AN3828" s="207"/>
      <c r="AO3828" s="207"/>
      <c r="AP3828" s="147" t="s">
        <v>54</v>
      </c>
      <c r="AQ3828" s="147"/>
      <c r="AR3828" s="147"/>
      <c r="AS3828" s="209" t="s">
        <v>68</v>
      </c>
      <c r="AT3828" s="223" t="str">
        <f>MONTH(B3828)&amp;"/"&amp;YEAR(B3828)</f>
        <v>1/2024</v>
      </c>
      <c r="AU3828" s="223">
        <f>WEEKNUM(B3828)-WEEKNUM(EOMONTH(B3828,-1)+1)+1</f>
        <v>1</v>
      </c>
      <c r="AV3828" s="209" t="str">
        <f>MONTH(R3828)&amp;"/"&amp;YEAR(R3828)</f>
        <v>1/1900</v>
      </c>
      <c r="AW3828" s="209" t="e">
        <f>WEEKNUM(R3828)-WEEKNUM(EOMONTH(R3828,-1)+1)+1</f>
        <v>#NUM!</v>
      </c>
      <c r="AX3828" s="209">
        <f>IF(BB3828="S",IF(Q3828="1. Aceitou o programa",R3828-B3828,0),0)</f>
        <v>0</v>
      </c>
      <c r="AY3828" s="209">
        <f>IF(BB3828="S",IF(AND(S3828&lt;&gt;"",R3828&lt;&gt;""),S3828-R3828,0),0)</f>
        <v>0</v>
      </c>
      <c r="AZ3828" s="209">
        <f>IF(BB3828="S",IF(Q3828="1. Aceitou o programa",IF(OR(X3828="Não se Aplica",X3828=""),IF(OR(W3828="Não se Aplica",W3828=""),0,W3828-V3828),AVERAGE(X3828-W3828,W3828-V3828)),0),0)</f>
        <v>0</v>
      </c>
      <c r="BA3828" s="209">
        <f>IF(BB3828="S",IF(AND(Q3828="1. Aceitou o programa",AH3828="Realizada"),IFERROR(IF(AG3828="",0,AG3828-R3828),0),0),0)</f>
        <v>0</v>
      </c>
      <c r="BB3828" s="209" t="str">
        <f>_xlfn.XLOOKUP(U3828,'Lista Suspensa'!$AA$20:$AA$23,'Lista Suspensa'!$AB$20:$AB$23,"N/A")</f>
        <v>S</v>
      </c>
    </row>
    <row r="3829" spans="1:54" ht="12" customHeight="1">
      <c r="A3829" s="151" t="s">
        <v>121</v>
      </c>
      <c r="B3829" s="152">
        <v>45292</v>
      </c>
      <c r="C3829" s="153" t="s">
        <v>122</v>
      </c>
      <c r="D3829" s="153" t="s">
        <v>167</v>
      </c>
      <c r="E3829" s="244">
        <v>87873537</v>
      </c>
      <c r="F3829" s="144" t="s">
        <v>6976</v>
      </c>
      <c r="G3829" s="230"/>
      <c r="H3829" s="154">
        <v>29984</v>
      </c>
      <c r="I3829" s="153">
        <v>44</v>
      </c>
      <c r="J3829" s="148" t="s">
        <v>70</v>
      </c>
      <c r="K3829" s="153"/>
      <c r="L3829" s="153"/>
      <c r="M3829" s="153"/>
      <c r="N3829" s="153"/>
      <c r="O3829" s="155">
        <v>11985958284</v>
      </c>
      <c r="P3829" s="156" t="s">
        <v>60</v>
      </c>
      <c r="Q3829" s="157" t="s">
        <v>6881</v>
      </c>
      <c r="R3829" s="158"/>
      <c r="S3829" s="159">
        <v>45905</v>
      </c>
      <c r="T3829" s="159" t="s">
        <v>62</v>
      </c>
      <c r="U3829" s="159" t="s">
        <v>6152</v>
      </c>
      <c r="V3829" s="154">
        <v>45905</v>
      </c>
      <c r="W3829" s="154"/>
      <c r="X3829" s="154"/>
      <c r="Y3829" s="160"/>
      <c r="Z3829" s="160"/>
      <c r="AA3829" s="153"/>
      <c r="AB3829" s="153"/>
      <c r="AC3829" s="182" t="e">
        <f t="shared" si="120"/>
        <v>#DIV/0!</v>
      </c>
      <c r="AD3829" s="153" t="e">
        <f t="shared" si="121"/>
        <v>#DIV/0!</v>
      </c>
      <c r="AE3829" s="207"/>
      <c r="AF3829" s="153"/>
      <c r="AG3829" s="159"/>
      <c r="AH3829" s="153"/>
      <c r="AI3829" s="161"/>
      <c r="AJ3829" s="153"/>
      <c r="AK3829" s="153"/>
      <c r="AL3829" s="207" t="s">
        <v>85</v>
      </c>
      <c r="AM3829" s="207" t="s">
        <v>86</v>
      </c>
      <c r="AN3829" s="207"/>
      <c r="AO3829" s="207"/>
      <c r="AP3829" s="147" t="s">
        <v>54</v>
      </c>
      <c r="AQ3829" s="147"/>
      <c r="AR3829" s="147"/>
      <c r="AS3829" s="209" t="s">
        <v>68</v>
      </c>
      <c r="AT3829" s="223" t="str">
        <f>MONTH(B3829)&amp;"/"&amp;YEAR(B3829)</f>
        <v>1/2024</v>
      </c>
      <c r="AU3829" s="223">
        <f>WEEKNUM(B3829)-WEEKNUM(EOMONTH(B3829,-1)+1)+1</f>
        <v>1</v>
      </c>
      <c r="AV3829" s="209" t="str">
        <f>MONTH(R3829)&amp;"/"&amp;YEAR(R3829)</f>
        <v>1/1900</v>
      </c>
      <c r="AW3829" s="209" t="e">
        <f>WEEKNUM(R3829)-WEEKNUM(EOMONTH(R3829,-1)+1)+1</f>
        <v>#NUM!</v>
      </c>
      <c r="AX3829" s="209">
        <f>IF(BB3829="S",IF(Q3829="1. Aceitou o programa",R3829-B3829,0),0)</f>
        <v>0</v>
      </c>
      <c r="AY3829" s="209">
        <f>IF(BB3829="S",IF(AND(S3829&lt;&gt;"",R3829&lt;&gt;""),S3829-R3829,0),0)</f>
        <v>0</v>
      </c>
      <c r="AZ3829" s="209">
        <f>IF(BB3829="S",IF(Q3829="1. Aceitou o programa",IF(OR(X3829="Não se Aplica",X3829=""),IF(OR(W3829="Não se Aplica",W3829=""),0,W3829-V3829),AVERAGE(X3829-W3829,W3829-V3829)),0),0)</f>
        <v>0</v>
      </c>
      <c r="BA3829" s="209">
        <f>IF(BB3829="S",IF(AND(Q3829="1. Aceitou o programa",AH3829="Realizada"),IFERROR(IF(AG3829="",0,AG3829-R3829),0),0),0)</f>
        <v>0</v>
      </c>
      <c r="BB3829" s="209" t="str">
        <f>_xlfn.XLOOKUP(U3829,'Lista Suspensa'!$AA$20:$AA$23,'Lista Suspensa'!$AB$20:$AB$23,"N/A")</f>
        <v>S</v>
      </c>
    </row>
    <row r="3830" spans="1:54" ht="12" customHeight="1">
      <c r="A3830" s="151" t="s">
        <v>121</v>
      </c>
      <c r="B3830" s="152">
        <v>45292</v>
      </c>
      <c r="C3830" s="153" t="s">
        <v>122</v>
      </c>
      <c r="D3830" s="153" t="s">
        <v>123</v>
      </c>
      <c r="E3830" s="244">
        <v>87552879</v>
      </c>
      <c r="F3830" s="144" t="s">
        <v>6977</v>
      </c>
      <c r="G3830" s="230"/>
      <c r="H3830" s="154">
        <v>30503</v>
      </c>
      <c r="I3830" s="153">
        <v>42</v>
      </c>
      <c r="J3830" s="148" t="s">
        <v>58</v>
      </c>
      <c r="K3830" s="153"/>
      <c r="L3830" s="153"/>
      <c r="M3830" s="153"/>
      <c r="N3830" s="153"/>
      <c r="O3830" s="155">
        <v>24992287745</v>
      </c>
      <c r="P3830" s="156" t="s">
        <v>60</v>
      </c>
      <c r="Q3830" s="157" t="s">
        <v>6881</v>
      </c>
      <c r="R3830" s="158"/>
      <c r="S3830" s="159">
        <v>46053</v>
      </c>
      <c r="T3830" s="159" t="s">
        <v>62</v>
      </c>
      <c r="U3830" s="159" t="s">
        <v>6152</v>
      </c>
      <c r="V3830" s="154">
        <v>46053</v>
      </c>
      <c r="W3830" s="154"/>
      <c r="X3830" s="154"/>
      <c r="Y3830" s="160"/>
      <c r="Z3830" s="160"/>
      <c r="AA3830" s="153"/>
      <c r="AB3830" s="153"/>
      <c r="AC3830" s="182" t="e">
        <f t="shared" si="120"/>
        <v>#DIV/0!</v>
      </c>
      <c r="AD3830" s="153" t="e">
        <f t="shared" si="121"/>
        <v>#DIV/0!</v>
      </c>
      <c r="AE3830" s="207"/>
      <c r="AF3830" s="153"/>
      <c r="AG3830" s="159"/>
      <c r="AH3830" s="153"/>
      <c r="AI3830" s="161"/>
      <c r="AJ3830" s="153"/>
      <c r="AK3830" s="153"/>
      <c r="AL3830" s="207"/>
      <c r="AM3830" s="207"/>
      <c r="AN3830" s="207"/>
      <c r="AO3830" s="207"/>
      <c r="AP3830" s="147" t="s">
        <v>54</v>
      </c>
      <c r="AQ3830" s="147"/>
      <c r="AR3830" s="147"/>
      <c r="AS3830" s="209" t="s">
        <v>68</v>
      </c>
      <c r="AT3830" s="223" t="str">
        <f>MONTH(B3830)&amp;"/"&amp;YEAR(B3830)</f>
        <v>1/2024</v>
      </c>
      <c r="AU3830" s="223">
        <f>WEEKNUM(B3830)-WEEKNUM(EOMONTH(B3830,-1)+1)+1</f>
        <v>1</v>
      </c>
      <c r="AV3830" s="209" t="str">
        <f>MONTH(R3830)&amp;"/"&amp;YEAR(R3830)</f>
        <v>1/1900</v>
      </c>
      <c r="AW3830" s="209" t="e">
        <f>WEEKNUM(R3830)-WEEKNUM(EOMONTH(R3830,-1)+1)+1</f>
        <v>#NUM!</v>
      </c>
      <c r="AX3830" s="209">
        <f>IF(BB3830="S",IF(Q3830="1. Aceitou o programa",R3830-B3830,0),0)</f>
        <v>0</v>
      </c>
      <c r="AY3830" s="209">
        <f>IF(BB3830="S",IF(AND(S3830&lt;&gt;"",R3830&lt;&gt;""),S3830-R3830,0),0)</f>
        <v>0</v>
      </c>
      <c r="AZ3830" s="209">
        <f>IF(BB3830="S",IF(Q3830="1. Aceitou o programa",IF(OR(X3830="Não se Aplica",X3830=""),IF(OR(W3830="Não se Aplica",W3830=""),0,W3830-V3830),AVERAGE(X3830-W3830,W3830-V3830)),0),0)</f>
        <v>0</v>
      </c>
      <c r="BA3830" s="209">
        <f>IF(BB3830="S",IF(AND(Q3830="1. Aceitou o programa",AH3830="Realizada"),IFERROR(IF(AG3830="",0,AG3830-R3830),0),0),0)</f>
        <v>0</v>
      </c>
      <c r="BB3830" s="209" t="str">
        <f>_xlfn.XLOOKUP(U3830,'Lista Suspensa'!$AA$20:$AA$23,'Lista Suspensa'!$AB$20:$AB$23,"N/A")</f>
        <v>S</v>
      </c>
    </row>
    <row r="3831" spans="1:54" ht="12" customHeight="1">
      <c r="A3831" s="151" t="s">
        <v>121</v>
      </c>
      <c r="B3831" s="152">
        <v>45292</v>
      </c>
      <c r="C3831" s="153" t="s">
        <v>122</v>
      </c>
      <c r="D3831" s="153" t="s">
        <v>167</v>
      </c>
      <c r="E3831" s="244">
        <v>61606456</v>
      </c>
      <c r="F3831" s="144" t="s">
        <v>6978</v>
      </c>
      <c r="G3831" s="230"/>
      <c r="H3831" s="154">
        <v>30717</v>
      </c>
      <c r="I3831" s="153">
        <v>42</v>
      </c>
      <c r="J3831" s="148" t="s">
        <v>70</v>
      </c>
      <c r="K3831" s="153"/>
      <c r="L3831" s="153"/>
      <c r="M3831" s="153"/>
      <c r="N3831" s="153"/>
      <c r="O3831" s="155" t="s">
        <v>6979</v>
      </c>
      <c r="P3831" s="156" t="s">
        <v>60</v>
      </c>
      <c r="Q3831" s="157" t="s">
        <v>6881</v>
      </c>
      <c r="R3831" s="158"/>
      <c r="S3831" s="159">
        <v>45904</v>
      </c>
      <c r="T3831" s="159" t="s">
        <v>62</v>
      </c>
      <c r="U3831" s="159" t="s">
        <v>6152</v>
      </c>
      <c r="V3831" s="154">
        <v>45904</v>
      </c>
      <c r="W3831" s="154"/>
      <c r="X3831" s="154"/>
      <c r="Y3831" s="160"/>
      <c r="Z3831" s="160"/>
      <c r="AA3831" s="153"/>
      <c r="AB3831" s="153"/>
      <c r="AC3831" s="182" t="e">
        <f t="shared" si="120"/>
        <v>#DIV/0!</v>
      </c>
      <c r="AD3831" s="153" t="e">
        <f t="shared" si="121"/>
        <v>#DIV/0!</v>
      </c>
      <c r="AE3831" s="207"/>
      <c r="AF3831" s="153"/>
      <c r="AG3831" s="159"/>
      <c r="AH3831" s="153"/>
      <c r="AI3831" s="161"/>
      <c r="AJ3831" s="153"/>
      <c r="AK3831" s="153"/>
      <c r="AL3831" s="207"/>
      <c r="AM3831" s="207"/>
      <c r="AN3831" s="207"/>
      <c r="AO3831" s="207"/>
      <c r="AP3831" s="147" t="s">
        <v>54</v>
      </c>
      <c r="AQ3831" s="147"/>
      <c r="AR3831" s="147"/>
      <c r="AS3831" s="209" t="s">
        <v>68</v>
      </c>
      <c r="AT3831" s="223" t="str">
        <f>MONTH(B3831)&amp;"/"&amp;YEAR(B3831)</f>
        <v>1/2024</v>
      </c>
      <c r="AU3831" s="223">
        <f>WEEKNUM(B3831)-WEEKNUM(EOMONTH(B3831,-1)+1)+1</f>
        <v>1</v>
      </c>
      <c r="AV3831" s="209" t="str">
        <f>MONTH(R3831)&amp;"/"&amp;YEAR(R3831)</f>
        <v>1/1900</v>
      </c>
      <c r="AW3831" s="209" t="e">
        <f>WEEKNUM(R3831)-WEEKNUM(EOMONTH(R3831,-1)+1)+1</f>
        <v>#NUM!</v>
      </c>
      <c r="AX3831" s="209">
        <f>IF(BB3831="S",IF(Q3831="1. Aceitou o programa",R3831-B3831,0),0)</f>
        <v>0</v>
      </c>
      <c r="AY3831" s="209">
        <f>IF(BB3831="S",IF(AND(S3831&lt;&gt;"",R3831&lt;&gt;""),S3831-R3831,0),0)</f>
        <v>0</v>
      </c>
      <c r="AZ3831" s="209">
        <f>IF(BB3831="S",IF(Q3831="1. Aceitou o programa",IF(OR(X3831="Não se Aplica",X3831=""),IF(OR(W3831="Não se Aplica",W3831=""),0,W3831-V3831),AVERAGE(X3831-W3831,W3831-V3831)),0),0)</f>
        <v>0</v>
      </c>
      <c r="BA3831" s="209">
        <f>IF(BB3831="S",IF(AND(Q3831="1. Aceitou o programa",AH3831="Realizada"),IFERROR(IF(AG3831="",0,AG3831-R3831),0),0),0)</f>
        <v>0</v>
      </c>
      <c r="BB3831" s="209" t="str">
        <f>_xlfn.XLOOKUP(U3831,'Lista Suspensa'!$AA$20:$AA$23,'Lista Suspensa'!$AB$20:$AB$23,"N/A")</f>
        <v>S</v>
      </c>
    </row>
    <row r="3832" spans="1:54" ht="12" customHeight="1">
      <c r="A3832" s="151" t="s">
        <v>121</v>
      </c>
      <c r="B3832" s="152">
        <v>45292</v>
      </c>
      <c r="C3832" s="153" t="s">
        <v>122</v>
      </c>
      <c r="D3832" s="153" t="s">
        <v>167</v>
      </c>
      <c r="E3832" s="244">
        <v>87066087</v>
      </c>
      <c r="F3832" s="144" t="s">
        <v>6980</v>
      </c>
      <c r="G3832" s="230"/>
      <c r="H3832" s="154">
        <v>30908</v>
      </c>
      <c r="I3832" s="153">
        <v>41</v>
      </c>
      <c r="J3832" s="148" t="s">
        <v>70</v>
      </c>
      <c r="K3832" s="153"/>
      <c r="L3832" s="153"/>
      <c r="M3832" s="153"/>
      <c r="N3832" s="153"/>
      <c r="O3832" s="155" t="s">
        <v>6981</v>
      </c>
      <c r="P3832" s="156" t="s">
        <v>60</v>
      </c>
      <c r="Q3832" s="157" t="s">
        <v>6982</v>
      </c>
      <c r="R3832" s="158"/>
      <c r="S3832" s="159">
        <v>46181</v>
      </c>
      <c r="T3832" s="159" t="s">
        <v>6983</v>
      </c>
      <c r="U3832" s="159" t="s">
        <v>6152</v>
      </c>
      <c r="V3832" s="154">
        <v>45902</v>
      </c>
      <c r="W3832" s="154"/>
      <c r="X3832" s="154"/>
      <c r="Y3832" s="160"/>
      <c r="Z3832" s="160"/>
      <c r="AA3832" s="153"/>
      <c r="AB3832" s="153"/>
      <c r="AC3832" s="182" t="e">
        <f t="shared" si="120"/>
        <v>#DIV/0!</v>
      </c>
      <c r="AD3832" s="153" t="e">
        <f t="shared" si="121"/>
        <v>#DIV/0!</v>
      </c>
      <c r="AE3832" s="207"/>
      <c r="AF3832" s="153"/>
      <c r="AG3832" s="159"/>
      <c r="AH3832" s="153"/>
      <c r="AI3832" s="161"/>
      <c r="AJ3832" s="153"/>
      <c r="AK3832" s="153"/>
      <c r="AL3832" s="207"/>
      <c r="AM3832" s="207"/>
      <c r="AN3832" s="207"/>
      <c r="AO3832" s="207"/>
      <c r="AP3832" s="147" t="s">
        <v>54</v>
      </c>
      <c r="AQ3832" s="147"/>
      <c r="AR3832" s="147"/>
      <c r="AS3832" s="209" t="s">
        <v>68</v>
      </c>
      <c r="AT3832" s="223" t="str">
        <f>MONTH(B3832)&amp;"/"&amp;YEAR(B3832)</f>
        <v>1/2024</v>
      </c>
      <c r="AU3832" s="223">
        <f>WEEKNUM(B3832)-WEEKNUM(EOMONTH(B3832,-1)+1)+1</f>
        <v>1</v>
      </c>
      <c r="AV3832" s="209" t="str">
        <f>MONTH(R3832)&amp;"/"&amp;YEAR(R3832)</f>
        <v>1/1900</v>
      </c>
      <c r="AW3832" s="209" t="e">
        <f>WEEKNUM(R3832)-WEEKNUM(EOMONTH(R3832,-1)+1)+1</f>
        <v>#NUM!</v>
      </c>
      <c r="AX3832" s="209">
        <f>IF(BB3832="S",IF(Q3832="1. Aceitou o programa",R3832-B3832,0),0)</f>
        <v>0</v>
      </c>
      <c r="AY3832" s="209">
        <f>IF(BB3832="S",IF(AND(S3832&lt;&gt;"",R3832&lt;&gt;""),S3832-R3832,0),0)</f>
        <v>0</v>
      </c>
      <c r="AZ3832" s="209">
        <f>IF(BB3832="S",IF(Q3832="1. Aceitou o programa",IF(OR(X3832="Não se Aplica",X3832=""),IF(OR(W3832="Não se Aplica",W3832=""),0,W3832-V3832),AVERAGE(X3832-W3832,W3832-V3832)),0),0)</f>
        <v>0</v>
      </c>
      <c r="BA3832" s="209">
        <f>IF(BB3832="S",IF(AND(Q3832="1. Aceitou o programa",AH3832="Realizada"),IFERROR(IF(AG3832="",0,AG3832-R3832),0),0),0)</f>
        <v>0</v>
      </c>
      <c r="BB3832" s="209" t="str">
        <f>_xlfn.XLOOKUP(U3832,'Lista Suspensa'!$AA$20:$AA$23,'Lista Suspensa'!$AB$20:$AB$23,"N/A")</f>
        <v>S</v>
      </c>
    </row>
    <row r="3833" spans="1:54" ht="12" customHeight="1">
      <c r="A3833" s="151" t="s">
        <v>121</v>
      </c>
      <c r="B3833" s="152">
        <v>45292</v>
      </c>
      <c r="C3833" s="153" t="s">
        <v>122</v>
      </c>
      <c r="D3833" s="153" t="s">
        <v>175</v>
      </c>
      <c r="E3833" s="244">
        <v>86369451</v>
      </c>
      <c r="F3833" s="144" t="s">
        <v>6984</v>
      </c>
      <c r="G3833" s="230"/>
      <c r="H3833" s="154">
        <v>31385</v>
      </c>
      <c r="I3833" s="153">
        <v>40</v>
      </c>
      <c r="J3833" s="148" t="s">
        <v>70</v>
      </c>
      <c r="K3833" s="153"/>
      <c r="L3833" s="153"/>
      <c r="M3833" s="153"/>
      <c r="N3833" s="153"/>
      <c r="O3833" s="155">
        <v>11998366278</v>
      </c>
      <c r="P3833" s="156" t="s">
        <v>60</v>
      </c>
      <c r="Q3833" s="157" t="s">
        <v>6881</v>
      </c>
      <c r="R3833" s="158"/>
      <c r="S3833" s="159">
        <v>45904</v>
      </c>
      <c r="T3833" s="159" t="s">
        <v>62</v>
      </c>
      <c r="U3833" s="159" t="s">
        <v>6152</v>
      </c>
      <c r="V3833" s="154">
        <v>45904</v>
      </c>
      <c r="W3833" s="154"/>
      <c r="X3833" s="154"/>
      <c r="Y3833" s="160"/>
      <c r="Z3833" s="160"/>
      <c r="AA3833" s="153"/>
      <c r="AB3833" s="153"/>
      <c r="AC3833" s="182" t="e">
        <f t="shared" si="120"/>
        <v>#DIV/0!</v>
      </c>
      <c r="AD3833" s="153" t="e">
        <f t="shared" si="121"/>
        <v>#DIV/0!</v>
      </c>
      <c r="AE3833" s="207"/>
      <c r="AF3833" s="153"/>
      <c r="AG3833" s="159"/>
      <c r="AH3833" s="153"/>
      <c r="AI3833" s="161"/>
      <c r="AJ3833" s="153"/>
      <c r="AK3833" s="153"/>
      <c r="AL3833" s="207"/>
      <c r="AM3833" s="207"/>
      <c r="AN3833" s="207"/>
      <c r="AO3833" s="207"/>
      <c r="AP3833" s="147" t="s">
        <v>54</v>
      </c>
      <c r="AQ3833" s="147"/>
      <c r="AR3833" s="147"/>
      <c r="AS3833" s="209" t="s">
        <v>68</v>
      </c>
      <c r="AT3833" s="223" t="str">
        <f>MONTH(B3833)&amp;"/"&amp;YEAR(B3833)</f>
        <v>1/2024</v>
      </c>
      <c r="AU3833" s="223">
        <f>WEEKNUM(B3833)-WEEKNUM(EOMONTH(B3833,-1)+1)+1</f>
        <v>1</v>
      </c>
      <c r="AV3833" s="209" t="str">
        <f>MONTH(R3833)&amp;"/"&amp;YEAR(R3833)</f>
        <v>1/1900</v>
      </c>
      <c r="AW3833" s="209" t="e">
        <f>WEEKNUM(R3833)-WEEKNUM(EOMONTH(R3833,-1)+1)+1</f>
        <v>#NUM!</v>
      </c>
      <c r="AX3833" s="209">
        <f>IF(BB3833="S",IF(Q3833="1. Aceitou o programa",R3833-B3833,0),0)</f>
        <v>0</v>
      </c>
      <c r="AY3833" s="209">
        <f>IF(BB3833="S",IF(AND(S3833&lt;&gt;"",R3833&lt;&gt;""),S3833-R3833,0),0)</f>
        <v>0</v>
      </c>
      <c r="AZ3833" s="209">
        <f>IF(BB3833="S",IF(Q3833="1. Aceitou o programa",IF(OR(X3833="Não se Aplica",X3833=""),IF(OR(W3833="Não se Aplica",W3833=""),0,W3833-V3833),AVERAGE(X3833-W3833,W3833-V3833)),0),0)</f>
        <v>0</v>
      </c>
      <c r="BA3833" s="209">
        <f>IF(BB3833="S",IF(AND(Q3833="1. Aceitou o programa",AH3833="Realizada"),IFERROR(IF(AG3833="",0,AG3833-R3833),0),0),0)</f>
        <v>0</v>
      </c>
      <c r="BB3833" s="209" t="str">
        <f>_xlfn.XLOOKUP(U3833,'Lista Suspensa'!$AA$20:$AA$23,'Lista Suspensa'!$AB$20:$AB$23,"N/A")</f>
        <v>S</v>
      </c>
    </row>
    <row r="3834" spans="1:54" ht="12" customHeight="1">
      <c r="A3834" s="151" t="s">
        <v>121</v>
      </c>
      <c r="B3834" s="152">
        <v>45292</v>
      </c>
      <c r="C3834" s="153" t="s">
        <v>122</v>
      </c>
      <c r="D3834" s="153" t="s">
        <v>175</v>
      </c>
      <c r="E3834" s="244">
        <v>87386593</v>
      </c>
      <c r="F3834" s="144" t="s">
        <v>6985</v>
      </c>
      <c r="G3834" s="230"/>
      <c r="H3834" s="154">
        <v>31649</v>
      </c>
      <c r="I3834" s="153">
        <v>39</v>
      </c>
      <c r="J3834" s="148" t="s">
        <v>70</v>
      </c>
      <c r="K3834" s="153"/>
      <c r="L3834" s="153"/>
      <c r="M3834" s="153"/>
      <c r="N3834" s="153"/>
      <c r="O3834" s="155">
        <v>11949840395</v>
      </c>
      <c r="P3834" s="156" t="s">
        <v>60</v>
      </c>
      <c r="Q3834" s="157" t="s">
        <v>6881</v>
      </c>
      <c r="R3834" s="158"/>
      <c r="S3834" s="159">
        <v>45910</v>
      </c>
      <c r="T3834" s="159" t="s">
        <v>62</v>
      </c>
      <c r="U3834" s="159" t="s">
        <v>6152</v>
      </c>
      <c r="V3834" s="154">
        <v>45910</v>
      </c>
      <c r="W3834" s="154"/>
      <c r="X3834" s="154"/>
      <c r="Y3834" s="160"/>
      <c r="Z3834" s="160"/>
      <c r="AA3834" s="153"/>
      <c r="AB3834" s="153"/>
      <c r="AC3834" s="182" t="e">
        <f t="shared" si="120"/>
        <v>#DIV/0!</v>
      </c>
      <c r="AD3834" s="153" t="e">
        <f t="shared" si="121"/>
        <v>#DIV/0!</v>
      </c>
      <c r="AE3834" s="207"/>
      <c r="AF3834" s="153"/>
      <c r="AG3834" s="159"/>
      <c r="AH3834" s="153"/>
      <c r="AI3834" s="161"/>
      <c r="AJ3834" s="153"/>
      <c r="AK3834" s="153"/>
      <c r="AL3834" s="207" t="s">
        <v>85</v>
      </c>
      <c r="AM3834" s="207" t="s">
        <v>86</v>
      </c>
      <c r="AN3834" s="207"/>
      <c r="AO3834" s="207"/>
      <c r="AP3834" s="147" t="s">
        <v>54</v>
      </c>
      <c r="AQ3834" s="147"/>
      <c r="AR3834" s="147"/>
      <c r="AS3834" s="209" t="s">
        <v>68</v>
      </c>
      <c r="AT3834" s="223" t="str">
        <f>MONTH(B3834)&amp;"/"&amp;YEAR(B3834)</f>
        <v>1/2024</v>
      </c>
      <c r="AU3834" s="223">
        <f>WEEKNUM(B3834)-WEEKNUM(EOMONTH(B3834,-1)+1)+1</f>
        <v>1</v>
      </c>
      <c r="AV3834" s="209" t="str">
        <f>MONTH(R3834)&amp;"/"&amp;YEAR(R3834)</f>
        <v>1/1900</v>
      </c>
      <c r="AW3834" s="209" t="e">
        <f>WEEKNUM(R3834)-WEEKNUM(EOMONTH(R3834,-1)+1)+1</f>
        <v>#NUM!</v>
      </c>
      <c r="AX3834" s="209">
        <f>IF(BB3834="S",IF(Q3834="1. Aceitou o programa",R3834-B3834,0),0)</f>
        <v>0</v>
      </c>
      <c r="AY3834" s="209">
        <f>IF(BB3834="S",IF(AND(S3834&lt;&gt;"",R3834&lt;&gt;""),S3834-R3834,0),0)</f>
        <v>0</v>
      </c>
      <c r="AZ3834" s="209">
        <f>IF(BB3834="S",IF(Q3834="1. Aceitou o programa",IF(OR(X3834="Não se Aplica",X3834=""),IF(OR(W3834="Não se Aplica",W3834=""),0,W3834-V3834),AVERAGE(X3834-W3834,W3834-V3834)),0),0)</f>
        <v>0</v>
      </c>
      <c r="BA3834" s="209">
        <f>IF(BB3834="S",IF(AND(Q3834="1. Aceitou o programa",AH3834="Realizada"),IFERROR(IF(AG3834="",0,AG3834-R3834),0),0),0)</f>
        <v>0</v>
      </c>
      <c r="BB3834" s="209" t="str">
        <f>_xlfn.XLOOKUP(U3834,'Lista Suspensa'!$AA$20:$AA$23,'Lista Suspensa'!$AB$20:$AB$23,"N/A")</f>
        <v>S</v>
      </c>
    </row>
    <row r="3835" spans="1:54" ht="12" customHeight="1">
      <c r="A3835" s="151" t="s">
        <v>121</v>
      </c>
      <c r="B3835" s="152">
        <v>45292</v>
      </c>
      <c r="C3835" s="153" t="s">
        <v>122</v>
      </c>
      <c r="D3835" s="153" t="s">
        <v>175</v>
      </c>
      <c r="E3835" s="244">
        <v>87998026</v>
      </c>
      <c r="F3835" s="144" t="s">
        <v>6986</v>
      </c>
      <c r="G3835" s="230"/>
      <c r="H3835" s="154">
        <v>32244</v>
      </c>
      <c r="I3835" s="153">
        <v>38</v>
      </c>
      <c r="J3835" s="148" t="s">
        <v>58</v>
      </c>
      <c r="K3835" s="153"/>
      <c r="L3835" s="153"/>
      <c r="M3835" s="153"/>
      <c r="N3835" s="153"/>
      <c r="O3835" s="155">
        <v>11990199212</v>
      </c>
      <c r="P3835" s="156" t="s">
        <v>60</v>
      </c>
      <c r="Q3835" s="157" t="s">
        <v>6881</v>
      </c>
      <c r="R3835" s="158"/>
      <c r="S3835" s="159">
        <v>45874</v>
      </c>
      <c r="T3835" s="159" t="s">
        <v>62</v>
      </c>
      <c r="U3835" s="159" t="s">
        <v>6152</v>
      </c>
      <c r="V3835" s="154">
        <v>45874</v>
      </c>
      <c r="W3835" s="154"/>
      <c r="X3835" s="154"/>
      <c r="Y3835" s="160"/>
      <c r="Z3835" s="160"/>
      <c r="AA3835" s="153"/>
      <c r="AB3835" s="153"/>
      <c r="AC3835" s="182" t="e">
        <f t="shared" si="120"/>
        <v>#DIV/0!</v>
      </c>
      <c r="AD3835" s="153" t="e">
        <f t="shared" si="121"/>
        <v>#DIV/0!</v>
      </c>
      <c r="AE3835" s="207"/>
      <c r="AF3835" s="153"/>
      <c r="AG3835" s="159"/>
      <c r="AH3835" s="153"/>
      <c r="AI3835" s="161"/>
      <c r="AJ3835" s="153"/>
      <c r="AK3835" s="153"/>
      <c r="AL3835" s="207"/>
      <c r="AM3835" s="207"/>
      <c r="AN3835" s="207"/>
      <c r="AO3835" s="207"/>
      <c r="AP3835" s="147" t="s">
        <v>54</v>
      </c>
      <c r="AQ3835" s="147"/>
      <c r="AR3835" s="147"/>
      <c r="AS3835" s="209" t="s">
        <v>68</v>
      </c>
      <c r="AT3835" s="223" t="str">
        <f>MONTH(B3835)&amp;"/"&amp;YEAR(B3835)</f>
        <v>1/2024</v>
      </c>
      <c r="AU3835" s="223">
        <f>WEEKNUM(B3835)-WEEKNUM(EOMONTH(B3835,-1)+1)+1</f>
        <v>1</v>
      </c>
      <c r="AV3835" s="209" t="str">
        <f>MONTH(R3835)&amp;"/"&amp;YEAR(R3835)</f>
        <v>1/1900</v>
      </c>
      <c r="AW3835" s="209" t="e">
        <f>WEEKNUM(R3835)-WEEKNUM(EOMONTH(R3835,-1)+1)+1</f>
        <v>#NUM!</v>
      </c>
      <c r="AX3835" s="209">
        <f>IF(BB3835="S",IF(Q3835="1. Aceitou o programa",R3835-B3835,0),0)</f>
        <v>0</v>
      </c>
      <c r="AY3835" s="209">
        <f>IF(BB3835="S",IF(AND(S3835&lt;&gt;"",R3835&lt;&gt;""),S3835-R3835,0),0)</f>
        <v>0</v>
      </c>
      <c r="AZ3835" s="209">
        <f>IF(BB3835="S",IF(Q3835="1. Aceitou o programa",IF(OR(X3835="Não se Aplica",X3835=""),IF(OR(W3835="Não se Aplica",W3835=""),0,W3835-V3835),AVERAGE(X3835-W3835,W3835-V3835)),0),0)</f>
        <v>0</v>
      </c>
      <c r="BA3835" s="209">
        <f>IF(BB3835="S",IF(AND(Q3835="1. Aceitou o programa",AH3835="Realizada"),IFERROR(IF(AG3835="",0,AG3835-R3835),0),0),0)</f>
        <v>0</v>
      </c>
      <c r="BB3835" s="209" t="str">
        <f>_xlfn.XLOOKUP(U3835,'Lista Suspensa'!$AA$20:$AA$23,'Lista Suspensa'!$AB$20:$AB$23,"N/A")</f>
        <v>S</v>
      </c>
    </row>
    <row r="3836" spans="1:54" ht="12" customHeight="1">
      <c r="A3836" s="151" t="s">
        <v>121</v>
      </c>
      <c r="B3836" s="152">
        <v>45292</v>
      </c>
      <c r="C3836" s="153" t="s">
        <v>122</v>
      </c>
      <c r="D3836" s="153" t="s">
        <v>274</v>
      </c>
      <c r="E3836" s="244">
        <v>78391087</v>
      </c>
      <c r="F3836" s="144" t="s">
        <v>6987</v>
      </c>
      <c r="G3836" s="230"/>
      <c r="H3836" s="154">
        <v>32343</v>
      </c>
      <c r="I3836" s="153">
        <v>37</v>
      </c>
      <c r="J3836" s="148" t="s">
        <v>70</v>
      </c>
      <c r="K3836" s="153"/>
      <c r="L3836" s="153"/>
      <c r="M3836" s="153"/>
      <c r="N3836" s="153"/>
      <c r="O3836" s="155" t="s">
        <v>6988</v>
      </c>
      <c r="P3836" s="156" t="s">
        <v>60</v>
      </c>
      <c r="Q3836" s="157" t="s">
        <v>6881</v>
      </c>
      <c r="R3836" s="158"/>
      <c r="S3836" s="159">
        <v>45904</v>
      </c>
      <c r="T3836" s="159" t="s">
        <v>62</v>
      </c>
      <c r="U3836" s="159" t="s">
        <v>6152</v>
      </c>
      <c r="V3836" s="154">
        <v>45904</v>
      </c>
      <c r="W3836" s="154"/>
      <c r="X3836" s="154"/>
      <c r="Y3836" s="160"/>
      <c r="Z3836" s="160"/>
      <c r="AA3836" s="153"/>
      <c r="AB3836" s="153"/>
      <c r="AC3836" s="182" t="e">
        <f t="shared" si="120"/>
        <v>#DIV/0!</v>
      </c>
      <c r="AD3836" s="153" t="e">
        <f t="shared" si="121"/>
        <v>#DIV/0!</v>
      </c>
      <c r="AE3836" s="207"/>
      <c r="AF3836" s="153"/>
      <c r="AG3836" s="159"/>
      <c r="AH3836" s="153"/>
      <c r="AI3836" s="161"/>
      <c r="AJ3836" s="153"/>
      <c r="AK3836" s="153"/>
      <c r="AL3836" s="207" t="s">
        <v>85</v>
      </c>
      <c r="AM3836" s="207" t="s">
        <v>86</v>
      </c>
      <c r="AN3836" s="207"/>
      <c r="AO3836" s="207"/>
      <c r="AP3836" s="147" t="s">
        <v>54</v>
      </c>
      <c r="AQ3836" s="147"/>
      <c r="AR3836" s="147"/>
      <c r="AS3836" s="209" t="s">
        <v>68</v>
      </c>
      <c r="AT3836" s="223" t="str">
        <f>MONTH(B3836)&amp;"/"&amp;YEAR(B3836)</f>
        <v>1/2024</v>
      </c>
      <c r="AU3836" s="223">
        <f>WEEKNUM(B3836)-WEEKNUM(EOMONTH(B3836,-1)+1)+1</f>
        <v>1</v>
      </c>
      <c r="AV3836" s="209" t="str">
        <f>MONTH(R3836)&amp;"/"&amp;YEAR(R3836)</f>
        <v>1/1900</v>
      </c>
      <c r="AW3836" s="209" t="e">
        <f>WEEKNUM(R3836)-WEEKNUM(EOMONTH(R3836,-1)+1)+1</f>
        <v>#NUM!</v>
      </c>
      <c r="AX3836" s="209">
        <f>IF(BB3836="S",IF(Q3836="1. Aceitou o programa",R3836-B3836,0),0)</f>
        <v>0</v>
      </c>
      <c r="AY3836" s="209">
        <f>IF(BB3836="S",IF(AND(S3836&lt;&gt;"",R3836&lt;&gt;""),S3836-R3836,0),0)</f>
        <v>0</v>
      </c>
      <c r="AZ3836" s="209">
        <f>IF(BB3836="S",IF(Q3836="1. Aceitou o programa",IF(OR(X3836="Não se Aplica",X3836=""),IF(OR(W3836="Não se Aplica",W3836=""),0,W3836-V3836),AVERAGE(X3836-W3836,W3836-V3836)),0),0)</f>
        <v>0</v>
      </c>
      <c r="BA3836" s="209">
        <f>IF(BB3836="S",IF(AND(Q3836="1. Aceitou o programa",AH3836="Realizada"),IFERROR(IF(AG3836="",0,AG3836-R3836),0),0),0)</f>
        <v>0</v>
      </c>
      <c r="BB3836" s="209" t="str">
        <f>_xlfn.XLOOKUP(U3836,'Lista Suspensa'!$AA$20:$AA$23,'Lista Suspensa'!$AB$20:$AB$23,"N/A")</f>
        <v>S</v>
      </c>
    </row>
    <row r="3837" spans="1:54" ht="12" customHeight="1">
      <c r="A3837" s="151" t="s">
        <v>121</v>
      </c>
      <c r="B3837" s="152">
        <v>45292</v>
      </c>
      <c r="C3837" s="153" t="s">
        <v>122</v>
      </c>
      <c r="D3837" s="153" t="s">
        <v>123</v>
      </c>
      <c r="E3837" s="244">
        <v>87555687</v>
      </c>
      <c r="F3837" s="144" t="s">
        <v>6989</v>
      </c>
      <c r="G3837" s="230"/>
      <c r="H3837" s="154">
        <v>32419</v>
      </c>
      <c r="I3837" s="153">
        <v>37</v>
      </c>
      <c r="J3837" s="148" t="s">
        <v>58</v>
      </c>
      <c r="K3837" s="153"/>
      <c r="L3837" s="153"/>
      <c r="M3837" s="153"/>
      <c r="N3837" s="153"/>
      <c r="O3837" s="155">
        <v>21999812836</v>
      </c>
      <c r="P3837" s="156" t="s">
        <v>60</v>
      </c>
      <c r="Q3837" s="157" t="s">
        <v>6881</v>
      </c>
      <c r="R3837" s="158"/>
      <c r="S3837" s="159">
        <v>46053</v>
      </c>
      <c r="T3837" s="159" t="s">
        <v>62</v>
      </c>
      <c r="U3837" s="159" t="s">
        <v>6152</v>
      </c>
      <c r="V3837" s="154">
        <v>46053</v>
      </c>
      <c r="W3837" s="154"/>
      <c r="X3837" s="154"/>
      <c r="Y3837" s="160"/>
      <c r="Z3837" s="160"/>
      <c r="AA3837" s="153"/>
      <c r="AB3837" s="153"/>
      <c r="AC3837" s="182" t="e">
        <f t="shared" si="120"/>
        <v>#DIV/0!</v>
      </c>
      <c r="AD3837" s="153" t="e">
        <f t="shared" si="121"/>
        <v>#DIV/0!</v>
      </c>
      <c r="AE3837" s="207"/>
      <c r="AF3837" s="153"/>
      <c r="AG3837" s="159"/>
      <c r="AH3837" s="153"/>
      <c r="AI3837" s="161"/>
      <c r="AJ3837" s="153"/>
      <c r="AK3837" s="153"/>
      <c r="AL3837" s="207"/>
      <c r="AM3837" s="207"/>
      <c r="AN3837" s="207"/>
      <c r="AO3837" s="207"/>
      <c r="AP3837" s="147" t="s">
        <v>54</v>
      </c>
      <c r="AQ3837" s="147"/>
      <c r="AR3837" s="147"/>
      <c r="AS3837" s="209" t="s">
        <v>68</v>
      </c>
      <c r="AT3837" s="223" t="str">
        <f>MONTH(B3837)&amp;"/"&amp;YEAR(B3837)</f>
        <v>1/2024</v>
      </c>
      <c r="AU3837" s="223">
        <f>WEEKNUM(B3837)-WEEKNUM(EOMONTH(B3837,-1)+1)+1</f>
        <v>1</v>
      </c>
      <c r="AV3837" s="209" t="str">
        <f>MONTH(R3837)&amp;"/"&amp;YEAR(R3837)</f>
        <v>1/1900</v>
      </c>
      <c r="AW3837" s="209" t="e">
        <f>WEEKNUM(R3837)-WEEKNUM(EOMONTH(R3837,-1)+1)+1</f>
        <v>#NUM!</v>
      </c>
      <c r="AX3837" s="209">
        <f>IF(BB3837="S",IF(Q3837="1. Aceitou o programa",R3837-B3837,0),0)</f>
        <v>0</v>
      </c>
      <c r="AY3837" s="209">
        <f>IF(BB3837="S",IF(AND(S3837&lt;&gt;"",R3837&lt;&gt;""),S3837-R3837,0),0)</f>
        <v>0</v>
      </c>
      <c r="AZ3837" s="209">
        <f>IF(BB3837="S",IF(Q3837="1. Aceitou o programa",IF(OR(X3837="Não se Aplica",X3837=""),IF(OR(W3837="Não se Aplica",W3837=""),0,W3837-V3837),AVERAGE(X3837-W3837,W3837-V3837)),0),0)</f>
        <v>0</v>
      </c>
      <c r="BA3837" s="209">
        <f>IF(BB3837="S",IF(AND(Q3837="1. Aceitou o programa",AH3837="Realizada"),IFERROR(IF(AG3837="",0,AG3837-R3837),0),0),0)</f>
        <v>0</v>
      </c>
      <c r="BB3837" s="209" t="str">
        <f>_xlfn.XLOOKUP(U3837,'Lista Suspensa'!$AA$20:$AA$23,'Lista Suspensa'!$AB$20:$AB$23,"N/A")</f>
        <v>S</v>
      </c>
    </row>
    <row r="3838" spans="1:54" ht="12" customHeight="1">
      <c r="A3838" s="151" t="s">
        <v>121</v>
      </c>
      <c r="B3838" s="152">
        <v>45292</v>
      </c>
      <c r="C3838" s="153" t="s">
        <v>122</v>
      </c>
      <c r="D3838" s="153" t="s">
        <v>123</v>
      </c>
      <c r="E3838" s="244">
        <v>87768587</v>
      </c>
      <c r="F3838" s="144" t="s">
        <v>6990</v>
      </c>
      <c r="G3838" s="230"/>
      <c r="H3838" s="154">
        <v>32514</v>
      </c>
      <c r="I3838" s="153">
        <v>37</v>
      </c>
      <c r="J3838" s="148" t="s">
        <v>58</v>
      </c>
      <c r="K3838" s="153"/>
      <c r="L3838" s="153"/>
      <c r="M3838" s="153"/>
      <c r="N3838" s="153"/>
      <c r="O3838" s="155">
        <v>24992995072</v>
      </c>
      <c r="P3838" s="156" t="s">
        <v>60</v>
      </c>
      <c r="Q3838" s="157" t="s">
        <v>6881</v>
      </c>
      <c r="R3838" s="158"/>
      <c r="S3838" s="159">
        <v>46053</v>
      </c>
      <c r="T3838" s="159" t="s">
        <v>62</v>
      </c>
      <c r="U3838" s="159" t="s">
        <v>6152</v>
      </c>
      <c r="V3838" s="154">
        <v>46053</v>
      </c>
      <c r="W3838" s="154"/>
      <c r="X3838" s="154"/>
      <c r="Y3838" s="160"/>
      <c r="Z3838" s="160"/>
      <c r="AA3838" s="153"/>
      <c r="AB3838" s="153"/>
      <c r="AC3838" s="182" t="e">
        <f t="shared" si="120"/>
        <v>#DIV/0!</v>
      </c>
      <c r="AD3838" s="153" t="e">
        <f t="shared" si="121"/>
        <v>#DIV/0!</v>
      </c>
      <c r="AE3838" s="207"/>
      <c r="AF3838" s="153"/>
      <c r="AG3838" s="159"/>
      <c r="AH3838" s="153"/>
      <c r="AI3838" s="161"/>
      <c r="AJ3838" s="153"/>
      <c r="AK3838" s="153"/>
      <c r="AL3838" s="207"/>
      <c r="AM3838" s="207"/>
      <c r="AN3838" s="207"/>
      <c r="AO3838" s="207"/>
      <c r="AP3838" s="147" t="s">
        <v>54</v>
      </c>
      <c r="AQ3838" s="147"/>
      <c r="AR3838" s="147"/>
      <c r="AS3838" s="209" t="s">
        <v>68</v>
      </c>
      <c r="AT3838" s="223" t="str">
        <f>MONTH(B3838)&amp;"/"&amp;YEAR(B3838)</f>
        <v>1/2024</v>
      </c>
      <c r="AU3838" s="223">
        <f>WEEKNUM(B3838)-WEEKNUM(EOMONTH(B3838,-1)+1)+1</f>
        <v>1</v>
      </c>
      <c r="AV3838" s="209" t="str">
        <f>MONTH(R3838)&amp;"/"&amp;YEAR(R3838)</f>
        <v>1/1900</v>
      </c>
      <c r="AW3838" s="209" t="e">
        <f>WEEKNUM(R3838)-WEEKNUM(EOMONTH(R3838,-1)+1)+1</f>
        <v>#NUM!</v>
      </c>
      <c r="AX3838" s="209">
        <f>IF(BB3838="S",IF(Q3838="1. Aceitou o programa",R3838-B3838,0),0)</f>
        <v>0</v>
      </c>
      <c r="AY3838" s="209">
        <f>IF(BB3838="S",IF(AND(S3838&lt;&gt;"",R3838&lt;&gt;""),S3838-R3838,0),0)</f>
        <v>0</v>
      </c>
      <c r="AZ3838" s="209">
        <f>IF(BB3838="S",IF(Q3838="1. Aceitou o programa",IF(OR(X3838="Não se Aplica",X3838=""),IF(OR(W3838="Não se Aplica",W3838=""),0,W3838-V3838),AVERAGE(X3838-W3838,W3838-V3838)),0),0)</f>
        <v>0</v>
      </c>
      <c r="BA3838" s="209">
        <f>IF(BB3838="S",IF(AND(Q3838="1. Aceitou o programa",AH3838="Realizada"),IFERROR(IF(AG3838="",0,AG3838-R3838),0),0),0)</f>
        <v>0</v>
      </c>
      <c r="BB3838" s="209" t="str">
        <f>_xlfn.XLOOKUP(U3838,'Lista Suspensa'!$AA$20:$AA$23,'Lista Suspensa'!$AB$20:$AB$23,"N/A")</f>
        <v>S</v>
      </c>
    </row>
    <row r="3839" spans="1:54" ht="12" customHeight="1">
      <c r="A3839" s="151" t="s">
        <v>121</v>
      </c>
      <c r="B3839" s="152">
        <v>45292</v>
      </c>
      <c r="C3839" s="153" t="s">
        <v>122</v>
      </c>
      <c r="D3839" s="153" t="s">
        <v>274</v>
      </c>
      <c r="E3839" s="244">
        <v>93094243</v>
      </c>
      <c r="F3839" s="144" t="s">
        <v>6991</v>
      </c>
      <c r="G3839" s="230"/>
      <c r="H3839" s="154">
        <v>32595</v>
      </c>
      <c r="I3839" s="153">
        <v>37</v>
      </c>
      <c r="J3839" s="148" t="s">
        <v>70</v>
      </c>
      <c r="K3839" s="153"/>
      <c r="L3839" s="153"/>
      <c r="M3839" s="153"/>
      <c r="N3839" s="153"/>
      <c r="O3839" s="155" t="s">
        <v>6992</v>
      </c>
      <c r="P3839" s="156" t="s">
        <v>60</v>
      </c>
      <c r="Q3839" s="157" t="s">
        <v>6881</v>
      </c>
      <c r="R3839" s="158"/>
      <c r="S3839" s="159">
        <v>45904</v>
      </c>
      <c r="T3839" s="159" t="s">
        <v>62</v>
      </c>
      <c r="U3839" s="159" t="s">
        <v>6152</v>
      </c>
      <c r="V3839" s="154">
        <v>45904</v>
      </c>
      <c r="W3839" s="154"/>
      <c r="X3839" s="154"/>
      <c r="Y3839" s="160"/>
      <c r="Z3839" s="160"/>
      <c r="AA3839" s="153"/>
      <c r="AB3839" s="153"/>
      <c r="AC3839" s="182" t="e">
        <f t="shared" si="120"/>
        <v>#DIV/0!</v>
      </c>
      <c r="AD3839" s="153" t="e">
        <f t="shared" si="121"/>
        <v>#DIV/0!</v>
      </c>
      <c r="AE3839" s="207"/>
      <c r="AF3839" s="153"/>
      <c r="AG3839" s="159"/>
      <c r="AH3839" s="153"/>
      <c r="AI3839" s="161"/>
      <c r="AJ3839" s="153"/>
      <c r="AK3839" s="153"/>
      <c r="AL3839" s="207" t="s">
        <v>85</v>
      </c>
      <c r="AM3839" s="207" t="s">
        <v>86</v>
      </c>
      <c r="AN3839" s="207" t="s">
        <v>191</v>
      </c>
      <c r="AO3839" s="207"/>
      <c r="AP3839" s="147" t="s">
        <v>54</v>
      </c>
      <c r="AQ3839" s="147"/>
      <c r="AR3839" s="147"/>
      <c r="AS3839" s="209" t="s">
        <v>68</v>
      </c>
      <c r="AT3839" s="223" t="str">
        <f>MONTH(B3839)&amp;"/"&amp;YEAR(B3839)</f>
        <v>1/2024</v>
      </c>
      <c r="AU3839" s="223">
        <f>WEEKNUM(B3839)-WEEKNUM(EOMONTH(B3839,-1)+1)+1</f>
        <v>1</v>
      </c>
      <c r="AV3839" s="209" t="str">
        <f>MONTH(R3839)&amp;"/"&amp;YEAR(R3839)</f>
        <v>1/1900</v>
      </c>
      <c r="AW3839" s="209" t="e">
        <f>WEEKNUM(R3839)-WEEKNUM(EOMONTH(R3839,-1)+1)+1</f>
        <v>#NUM!</v>
      </c>
      <c r="AX3839" s="209">
        <f>IF(BB3839="S",IF(Q3839="1. Aceitou o programa",R3839-B3839,0),0)</f>
        <v>0</v>
      </c>
      <c r="AY3839" s="209">
        <f>IF(BB3839="S",IF(AND(S3839&lt;&gt;"",R3839&lt;&gt;""),S3839-R3839,0),0)</f>
        <v>0</v>
      </c>
      <c r="AZ3839" s="209">
        <f>IF(BB3839="S",IF(Q3839="1. Aceitou o programa",IF(OR(X3839="Não se Aplica",X3839=""),IF(OR(W3839="Não se Aplica",W3839=""),0,W3839-V3839),AVERAGE(X3839-W3839,W3839-V3839)),0),0)</f>
        <v>0</v>
      </c>
      <c r="BA3839" s="209">
        <f>IF(BB3839="S",IF(AND(Q3839="1. Aceitou o programa",AH3839="Realizada"),IFERROR(IF(AG3839="",0,AG3839-R3839),0),0),0)</f>
        <v>0</v>
      </c>
      <c r="BB3839" s="209" t="str">
        <f>_xlfn.XLOOKUP(U3839,'Lista Suspensa'!$AA$20:$AA$23,'Lista Suspensa'!$AB$20:$AB$23,"N/A")</f>
        <v>S</v>
      </c>
    </row>
    <row r="3840" spans="1:54" ht="12" customHeight="1">
      <c r="A3840" s="151" t="s">
        <v>121</v>
      </c>
      <c r="B3840" s="152">
        <v>45292</v>
      </c>
      <c r="C3840" s="153" t="s">
        <v>122</v>
      </c>
      <c r="D3840" s="153" t="s">
        <v>167</v>
      </c>
      <c r="E3840" s="244">
        <v>89323348</v>
      </c>
      <c r="F3840" s="144" t="s">
        <v>6993</v>
      </c>
      <c r="G3840" s="230"/>
      <c r="H3840" s="154">
        <v>32670</v>
      </c>
      <c r="I3840" s="153">
        <v>36</v>
      </c>
      <c r="J3840" s="148" t="s">
        <v>70</v>
      </c>
      <c r="K3840" s="153"/>
      <c r="L3840" s="153"/>
      <c r="M3840" s="153"/>
      <c r="N3840" s="153"/>
      <c r="O3840" s="155">
        <v>11992033368</v>
      </c>
      <c r="P3840" s="156" t="s">
        <v>60</v>
      </c>
      <c r="Q3840" s="157" t="s">
        <v>6881</v>
      </c>
      <c r="R3840" s="158"/>
      <c r="S3840" s="159">
        <v>45918</v>
      </c>
      <c r="T3840" s="159" t="s">
        <v>62</v>
      </c>
      <c r="U3840" s="159" t="s">
        <v>6152</v>
      </c>
      <c r="V3840" s="154">
        <v>45918</v>
      </c>
      <c r="W3840" s="154"/>
      <c r="X3840" s="154"/>
      <c r="Y3840" s="160"/>
      <c r="Z3840" s="160"/>
      <c r="AA3840" s="153"/>
      <c r="AB3840" s="153"/>
      <c r="AC3840" s="182" t="e">
        <f t="shared" si="120"/>
        <v>#DIV/0!</v>
      </c>
      <c r="AD3840" s="153" t="e">
        <f t="shared" si="121"/>
        <v>#DIV/0!</v>
      </c>
      <c r="AE3840" s="207"/>
      <c r="AF3840" s="153"/>
      <c r="AG3840" s="159"/>
      <c r="AH3840" s="153"/>
      <c r="AI3840" s="161"/>
      <c r="AJ3840" s="153"/>
      <c r="AK3840" s="153"/>
      <c r="AL3840" s="207"/>
      <c r="AM3840" s="207"/>
      <c r="AN3840" s="207"/>
      <c r="AO3840" s="207"/>
      <c r="AP3840" s="147" t="s">
        <v>54</v>
      </c>
      <c r="AQ3840" s="147"/>
      <c r="AR3840" s="147"/>
      <c r="AS3840" s="209" t="s">
        <v>68</v>
      </c>
      <c r="AT3840" s="223" t="str">
        <f>MONTH(B3840)&amp;"/"&amp;YEAR(B3840)</f>
        <v>1/2024</v>
      </c>
      <c r="AU3840" s="223">
        <f>WEEKNUM(B3840)-WEEKNUM(EOMONTH(B3840,-1)+1)+1</f>
        <v>1</v>
      </c>
      <c r="AV3840" s="209" t="str">
        <f>MONTH(R3840)&amp;"/"&amp;YEAR(R3840)</f>
        <v>1/1900</v>
      </c>
      <c r="AW3840" s="209" t="e">
        <f>WEEKNUM(R3840)-WEEKNUM(EOMONTH(R3840,-1)+1)+1</f>
        <v>#NUM!</v>
      </c>
      <c r="AX3840" s="209">
        <f>IF(BB3840="S",IF(Q3840="1. Aceitou o programa",R3840-B3840,0),0)</f>
        <v>0</v>
      </c>
      <c r="AY3840" s="209">
        <f>IF(BB3840="S",IF(AND(S3840&lt;&gt;"",R3840&lt;&gt;""),S3840-R3840,0),0)</f>
        <v>0</v>
      </c>
      <c r="AZ3840" s="209">
        <f>IF(BB3840="S",IF(Q3840="1. Aceitou o programa",IF(OR(X3840="Não se Aplica",X3840=""),IF(OR(W3840="Não se Aplica",W3840=""),0,W3840-V3840),AVERAGE(X3840-W3840,W3840-V3840)),0),0)</f>
        <v>0</v>
      </c>
      <c r="BA3840" s="209">
        <f>IF(BB3840="S",IF(AND(Q3840="1. Aceitou o programa",AH3840="Realizada"),IFERROR(IF(AG3840="",0,AG3840-R3840),0),0),0)</f>
        <v>0</v>
      </c>
      <c r="BB3840" s="209" t="str">
        <f>_xlfn.XLOOKUP(U3840,'Lista Suspensa'!$AA$20:$AA$23,'Lista Suspensa'!$AB$20:$AB$23,"N/A")</f>
        <v>S</v>
      </c>
    </row>
    <row r="3841" spans="1:54" ht="12" customHeight="1">
      <c r="A3841" s="151" t="s">
        <v>121</v>
      </c>
      <c r="B3841" s="152">
        <v>45292</v>
      </c>
      <c r="C3841" s="153" t="s">
        <v>122</v>
      </c>
      <c r="D3841" s="153" t="s">
        <v>171</v>
      </c>
      <c r="E3841" s="244">
        <v>92699961</v>
      </c>
      <c r="F3841" s="144" t="s">
        <v>6994</v>
      </c>
      <c r="G3841" s="230"/>
      <c r="H3841" s="154">
        <v>32728</v>
      </c>
      <c r="I3841" s="153">
        <v>36</v>
      </c>
      <c r="J3841" s="148" t="s">
        <v>70</v>
      </c>
      <c r="K3841" s="153"/>
      <c r="L3841" s="153"/>
      <c r="M3841" s="153"/>
      <c r="N3841" s="153"/>
      <c r="O3841" s="155">
        <v>21994635778</v>
      </c>
      <c r="P3841" s="156" t="s">
        <v>60</v>
      </c>
      <c r="Q3841" s="157" t="s">
        <v>6881</v>
      </c>
      <c r="R3841" s="158"/>
      <c r="S3841" s="159">
        <v>45905</v>
      </c>
      <c r="T3841" s="159" t="s">
        <v>62</v>
      </c>
      <c r="U3841" s="159" t="s">
        <v>6152</v>
      </c>
      <c r="V3841" s="154">
        <v>45905</v>
      </c>
      <c r="W3841" s="154"/>
      <c r="X3841" s="154"/>
      <c r="Y3841" s="160"/>
      <c r="Z3841" s="160"/>
      <c r="AA3841" s="153">
        <v>125</v>
      </c>
      <c r="AB3841" s="153">
        <v>1.68</v>
      </c>
      <c r="AC3841" s="182">
        <f t="shared" si="120"/>
        <v>44.288548752834473</v>
      </c>
      <c r="AD3841" s="153" t="str">
        <f t="shared" si="121"/>
        <v>OBESIDADE III</v>
      </c>
      <c r="AE3841" s="207"/>
      <c r="AF3841" s="153"/>
      <c r="AG3841" s="159"/>
      <c r="AH3841" s="153"/>
      <c r="AI3841" s="161"/>
      <c r="AJ3841" s="153"/>
      <c r="AK3841" s="153"/>
      <c r="AL3841" s="207"/>
      <c r="AM3841" s="207"/>
      <c r="AN3841" s="207"/>
      <c r="AO3841" s="207"/>
      <c r="AP3841" s="147" t="s">
        <v>54</v>
      </c>
      <c r="AQ3841" s="147"/>
      <c r="AR3841" s="147"/>
      <c r="AS3841" s="209" t="s">
        <v>68</v>
      </c>
      <c r="AT3841" s="223" t="str">
        <f>MONTH(B3841)&amp;"/"&amp;YEAR(B3841)</f>
        <v>1/2024</v>
      </c>
      <c r="AU3841" s="223">
        <f>WEEKNUM(B3841)-WEEKNUM(EOMONTH(B3841,-1)+1)+1</f>
        <v>1</v>
      </c>
      <c r="AV3841" s="209" t="str">
        <f>MONTH(R3841)&amp;"/"&amp;YEAR(R3841)</f>
        <v>1/1900</v>
      </c>
      <c r="AW3841" s="209" t="e">
        <f>WEEKNUM(R3841)-WEEKNUM(EOMONTH(R3841,-1)+1)+1</f>
        <v>#NUM!</v>
      </c>
      <c r="AX3841" s="209">
        <f>IF(BB3841="S",IF(Q3841="1. Aceitou o programa",R3841-B3841,0),0)</f>
        <v>0</v>
      </c>
      <c r="AY3841" s="209">
        <f>IF(BB3841="S",IF(AND(S3841&lt;&gt;"",R3841&lt;&gt;""),S3841-R3841,0),0)</f>
        <v>0</v>
      </c>
      <c r="AZ3841" s="209">
        <f>IF(BB3841="S",IF(Q3841="1. Aceitou o programa",IF(OR(X3841="Não se Aplica",X3841=""),IF(OR(W3841="Não se Aplica",W3841=""),0,W3841-V3841),AVERAGE(X3841-W3841,W3841-V3841)),0),0)</f>
        <v>0</v>
      </c>
      <c r="BA3841" s="209">
        <f>IF(BB3841="S",IF(AND(Q3841="1. Aceitou o programa",AH3841="Realizada"),IFERROR(IF(AG3841="",0,AG3841-R3841),0),0),0)</f>
        <v>0</v>
      </c>
      <c r="BB3841" s="209" t="str">
        <f>_xlfn.XLOOKUP(U3841,'Lista Suspensa'!$AA$20:$AA$23,'Lista Suspensa'!$AB$20:$AB$23,"N/A")</f>
        <v>S</v>
      </c>
    </row>
    <row r="3842" spans="1:54" ht="12" customHeight="1">
      <c r="A3842" s="151" t="s">
        <v>121</v>
      </c>
      <c r="B3842" s="152">
        <v>45292</v>
      </c>
      <c r="C3842" s="153" t="s">
        <v>122</v>
      </c>
      <c r="D3842" s="153" t="s">
        <v>443</v>
      </c>
      <c r="E3842" s="244">
        <v>88392369</v>
      </c>
      <c r="F3842" s="144" t="s">
        <v>6995</v>
      </c>
      <c r="G3842" s="230"/>
      <c r="H3842" s="154">
        <v>32730</v>
      </c>
      <c r="I3842" s="153">
        <v>36</v>
      </c>
      <c r="J3842" s="148" t="s">
        <v>58</v>
      </c>
      <c r="K3842" s="153"/>
      <c r="L3842" s="153"/>
      <c r="M3842" s="153"/>
      <c r="N3842" s="153"/>
      <c r="O3842" s="155" t="s">
        <v>6996</v>
      </c>
      <c r="P3842" s="156" t="s">
        <v>60</v>
      </c>
      <c r="Q3842" s="157" t="s">
        <v>6881</v>
      </c>
      <c r="R3842" s="158"/>
      <c r="S3842" s="159">
        <v>46053</v>
      </c>
      <c r="T3842" s="159" t="s">
        <v>62</v>
      </c>
      <c r="U3842" s="159" t="s">
        <v>6152</v>
      </c>
      <c r="V3842" s="154">
        <v>46053</v>
      </c>
      <c r="W3842" s="154"/>
      <c r="X3842" s="154"/>
      <c r="Y3842" s="160"/>
      <c r="Z3842" s="160"/>
      <c r="AA3842" s="153"/>
      <c r="AB3842" s="153"/>
      <c r="AC3842" s="182" t="e">
        <f t="shared" ref="AC3842:AC3905" si="122">SUM(AA3842/(AB3842^2))</f>
        <v>#DIV/0!</v>
      </c>
      <c r="AD3842" s="153" t="e">
        <f t="shared" ref="AD3842:AD3905" si="123">IF(AC3842&lt;18.5,"ABAIXO DO PESO",
(IF(AC3842&lt;=24.9,"PESO NORMAL",
(IF(AC3842&lt;=29.9,"SOBREPESO",
(IF(AC3842&lt;=34.9,"OBESIDADE I",
(IF(AC3842&lt;=39.9,"OBESIDADE II",
(IF(AC3842&lt;=999,"OBESIDADE III","VAZIO")))))))))))</f>
        <v>#DIV/0!</v>
      </c>
      <c r="AE3842" s="207"/>
      <c r="AF3842" s="153"/>
      <c r="AG3842" s="159"/>
      <c r="AH3842" s="153"/>
      <c r="AI3842" s="161"/>
      <c r="AJ3842" s="153"/>
      <c r="AK3842" s="153"/>
      <c r="AL3842" s="207"/>
      <c r="AM3842" s="207"/>
      <c r="AN3842" s="207"/>
      <c r="AO3842" s="207"/>
      <c r="AP3842" s="147" t="s">
        <v>54</v>
      </c>
      <c r="AQ3842" s="147"/>
      <c r="AR3842" s="147"/>
      <c r="AS3842" s="209" t="s">
        <v>68</v>
      </c>
      <c r="AT3842" s="223" t="str">
        <f>MONTH(B3842)&amp;"/"&amp;YEAR(B3842)</f>
        <v>1/2024</v>
      </c>
      <c r="AU3842" s="223">
        <f>WEEKNUM(B3842)-WEEKNUM(EOMONTH(B3842,-1)+1)+1</f>
        <v>1</v>
      </c>
      <c r="AV3842" s="209" t="str">
        <f>MONTH(R3842)&amp;"/"&amp;YEAR(R3842)</f>
        <v>1/1900</v>
      </c>
      <c r="AW3842" s="209" t="e">
        <f>WEEKNUM(R3842)-WEEKNUM(EOMONTH(R3842,-1)+1)+1</f>
        <v>#NUM!</v>
      </c>
      <c r="AX3842" s="209">
        <f>IF(BB3842="S",IF(Q3842="1. Aceitou o programa",R3842-B3842,0),0)</f>
        <v>0</v>
      </c>
      <c r="AY3842" s="209">
        <f>IF(BB3842="S",IF(AND(S3842&lt;&gt;"",R3842&lt;&gt;""),S3842-R3842,0),0)</f>
        <v>0</v>
      </c>
      <c r="AZ3842" s="209">
        <f>IF(BB3842="S",IF(Q3842="1. Aceitou o programa",IF(OR(X3842="Não se Aplica",X3842=""),IF(OR(W3842="Não se Aplica",W3842=""),0,W3842-V3842),AVERAGE(X3842-W3842,W3842-V3842)),0),0)</f>
        <v>0</v>
      </c>
      <c r="BA3842" s="209">
        <f>IF(BB3842="S",IF(AND(Q3842="1. Aceitou o programa",AH3842="Realizada"),IFERROR(IF(AG3842="",0,AG3842-R3842),0),0),0)</f>
        <v>0</v>
      </c>
      <c r="BB3842" s="209" t="str">
        <f>_xlfn.XLOOKUP(U3842,'Lista Suspensa'!$AA$20:$AA$23,'Lista Suspensa'!$AB$20:$AB$23,"N/A")</f>
        <v>S</v>
      </c>
    </row>
    <row r="3843" spans="1:54" ht="12" customHeight="1">
      <c r="A3843" s="151" t="s">
        <v>121</v>
      </c>
      <c r="B3843" s="152">
        <v>45292</v>
      </c>
      <c r="C3843" s="153" t="s">
        <v>122</v>
      </c>
      <c r="D3843" s="153" t="s">
        <v>171</v>
      </c>
      <c r="E3843" s="244">
        <v>87539738</v>
      </c>
      <c r="F3843" s="144" t="s">
        <v>6997</v>
      </c>
      <c r="G3843" s="230"/>
      <c r="H3843" s="154">
        <v>33173</v>
      </c>
      <c r="I3843" s="153">
        <v>35</v>
      </c>
      <c r="J3843" s="148" t="s">
        <v>70</v>
      </c>
      <c r="K3843" s="153"/>
      <c r="L3843" s="153"/>
      <c r="M3843" s="153"/>
      <c r="N3843" s="153"/>
      <c r="O3843" s="155">
        <v>21994445974</v>
      </c>
      <c r="P3843" s="156" t="s">
        <v>60</v>
      </c>
      <c r="Q3843" s="157" t="s">
        <v>6881</v>
      </c>
      <c r="R3843" s="158"/>
      <c r="S3843" s="159">
        <v>45904</v>
      </c>
      <c r="T3843" s="159" t="s">
        <v>62</v>
      </c>
      <c r="U3843" s="159" t="s">
        <v>6152</v>
      </c>
      <c r="V3843" s="154">
        <v>45904</v>
      </c>
      <c r="W3843" s="154"/>
      <c r="X3843" s="154"/>
      <c r="Y3843" s="160"/>
      <c r="Z3843" s="160"/>
      <c r="AA3843" s="153"/>
      <c r="AB3843" s="153"/>
      <c r="AC3843" s="182" t="e">
        <f t="shared" si="122"/>
        <v>#DIV/0!</v>
      </c>
      <c r="AD3843" s="153" t="e">
        <f t="shared" si="123"/>
        <v>#DIV/0!</v>
      </c>
      <c r="AE3843" s="207"/>
      <c r="AF3843" s="153"/>
      <c r="AG3843" s="159"/>
      <c r="AH3843" s="153"/>
      <c r="AI3843" s="161"/>
      <c r="AJ3843" s="153"/>
      <c r="AK3843" s="153"/>
      <c r="AL3843" s="207"/>
      <c r="AM3843" s="207"/>
      <c r="AN3843" s="207"/>
      <c r="AO3843" s="207"/>
      <c r="AP3843" s="147" t="s">
        <v>54</v>
      </c>
      <c r="AQ3843" s="147"/>
      <c r="AR3843" s="147"/>
      <c r="AS3843" s="209" t="s">
        <v>68</v>
      </c>
      <c r="AT3843" s="223" t="str">
        <f>MONTH(B3843)&amp;"/"&amp;YEAR(B3843)</f>
        <v>1/2024</v>
      </c>
      <c r="AU3843" s="223">
        <f>WEEKNUM(B3843)-WEEKNUM(EOMONTH(B3843,-1)+1)+1</f>
        <v>1</v>
      </c>
      <c r="AV3843" s="209" t="str">
        <f>MONTH(R3843)&amp;"/"&amp;YEAR(R3843)</f>
        <v>1/1900</v>
      </c>
      <c r="AW3843" s="209" t="e">
        <f>WEEKNUM(R3843)-WEEKNUM(EOMONTH(R3843,-1)+1)+1</f>
        <v>#NUM!</v>
      </c>
      <c r="AX3843" s="209">
        <f>IF(BB3843="S",IF(Q3843="1. Aceitou o programa",R3843-B3843,0),0)</f>
        <v>0</v>
      </c>
      <c r="AY3843" s="209">
        <f>IF(BB3843="S",IF(AND(S3843&lt;&gt;"",R3843&lt;&gt;""),S3843-R3843,0),0)</f>
        <v>0</v>
      </c>
      <c r="AZ3843" s="209">
        <f>IF(BB3843="S",IF(Q3843="1. Aceitou o programa",IF(OR(X3843="Não se Aplica",X3843=""),IF(OR(W3843="Não se Aplica",W3843=""),0,W3843-V3843),AVERAGE(X3843-W3843,W3843-V3843)),0),0)</f>
        <v>0</v>
      </c>
      <c r="BA3843" s="209">
        <f>IF(BB3843="S",IF(AND(Q3843="1. Aceitou o programa",AH3843="Realizada"),IFERROR(IF(AG3843="",0,AG3843-R3843),0),0),0)</f>
        <v>0</v>
      </c>
      <c r="BB3843" s="209" t="str">
        <f>_xlfn.XLOOKUP(U3843,'Lista Suspensa'!$AA$20:$AA$23,'Lista Suspensa'!$AB$20:$AB$23,"N/A")</f>
        <v>S</v>
      </c>
    </row>
    <row r="3844" spans="1:54" ht="12" customHeight="1">
      <c r="A3844" s="151" t="s">
        <v>121</v>
      </c>
      <c r="B3844" s="152">
        <v>45292</v>
      </c>
      <c r="C3844" s="153" t="s">
        <v>122</v>
      </c>
      <c r="D3844" s="153" t="s">
        <v>167</v>
      </c>
      <c r="E3844" s="244">
        <v>92822767</v>
      </c>
      <c r="F3844" s="144" t="s">
        <v>6998</v>
      </c>
      <c r="G3844" s="230"/>
      <c r="H3844" s="154">
        <v>33470</v>
      </c>
      <c r="I3844" s="153">
        <v>34</v>
      </c>
      <c r="J3844" s="148" t="s">
        <v>70</v>
      </c>
      <c r="K3844" s="153"/>
      <c r="L3844" s="153"/>
      <c r="M3844" s="153"/>
      <c r="N3844" s="153"/>
      <c r="O3844" s="155">
        <v>11976573712</v>
      </c>
      <c r="P3844" s="156" t="s">
        <v>60</v>
      </c>
      <c r="Q3844" s="157" t="s">
        <v>6881</v>
      </c>
      <c r="R3844" s="158"/>
      <c r="S3844" s="159">
        <v>46053</v>
      </c>
      <c r="T3844" s="159" t="s">
        <v>62</v>
      </c>
      <c r="U3844" s="159" t="s">
        <v>6152</v>
      </c>
      <c r="V3844" s="154">
        <v>46053</v>
      </c>
      <c r="W3844" s="154"/>
      <c r="X3844" s="154"/>
      <c r="Y3844" s="160"/>
      <c r="Z3844" s="160"/>
      <c r="AA3844" s="153"/>
      <c r="AB3844" s="153"/>
      <c r="AC3844" s="182" t="e">
        <f t="shared" si="122"/>
        <v>#DIV/0!</v>
      </c>
      <c r="AD3844" s="153" t="e">
        <f t="shared" si="123"/>
        <v>#DIV/0!</v>
      </c>
      <c r="AE3844" s="207"/>
      <c r="AF3844" s="153"/>
      <c r="AG3844" s="159"/>
      <c r="AH3844" s="153"/>
      <c r="AI3844" s="161"/>
      <c r="AJ3844" s="153"/>
      <c r="AK3844" s="153"/>
      <c r="AL3844" s="207"/>
      <c r="AM3844" s="207"/>
      <c r="AN3844" s="207"/>
      <c r="AO3844" s="207"/>
      <c r="AP3844" s="147" t="s">
        <v>54</v>
      </c>
      <c r="AQ3844" s="147"/>
      <c r="AR3844" s="147"/>
      <c r="AS3844" s="209" t="s">
        <v>68</v>
      </c>
      <c r="AT3844" s="223" t="str">
        <f>MONTH(B3844)&amp;"/"&amp;YEAR(B3844)</f>
        <v>1/2024</v>
      </c>
      <c r="AU3844" s="223">
        <f>WEEKNUM(B3844)-WEEKNUM(EOMONTH(B3844,-1)+1)+1</f>
        <v>1</v>
      </c>
      <c r="AV3844" s="209" t="str">
        <f>MONTH(R3844)&amp;"/"&amp;YEAR(R3844)</f>
        <v>1/1900</v>
      </c>
      <c r="AW3844" s="209" t="e">
        <f>WEEKNUM(R3844)-WEEKNUM(EOMONTH(R3844,-1)+1)+1</f>
        <v>#NUM!</v>
      </c>
      <c r="AX3844" s="209">
        <f>IF(BB3844="S",IF(Q3844="1. Aceitou o programa",R3844-B3844,0),0)</f>
        <v>0</v>
      </c>
      <c r="AY3844" s="209">
        <f>IF(BB3844="S",IF(AND(S3844&lt;&gt;"",R3844&lt;&gt;""),S3844-R3844,0),0)</f>
        <v>0</v>
      </c>
      <c r="AZ3844" s="209">
        <f>IF(BB3844="S",IF(Q3844="1. Aceitou o programa",IF(OR(X3844="Não se Aplica",X3844=""),IF(OR(W3844="Não se Aplica",W3844=""),0,W3844-V3844),AVERAGE(X3844-W3844,W3844-V3844)),0),0)</f>
        <v>0</v>
      </c>
      <c r="BA3844" s="209">
        <f>IF(BB3844="S",IF(AND(Q3844="1. Aceitou o programa",AH3844="Realizada"),IFERROR(IF(AG3844="",0,AG3844-R3844),0),0),0)</f>
        <v>0</v>
      </c>
      <c r="BB3844" s="209" t="str">
        <f>_xlfn.XLOOKUP(U3844,'Lista Suspensa'!$AA$20:$AA$23,'Lista Suspensa'!$AB$20:$AB$23,"N/A")</f>
        <v>S</v>
      </c>
    </row>
    <row r="3845" spans="1:54" ht="12" customHeight="1">
      <c r="A3845" s="151" t="s">
        <v>121</v>
      </c>
      <c r="B3845" s="152">
        <v>45292</v>
      </c>
      <c r="C3845" s="153" t="s">
        <v>122</v>
      </c>
      <c r="D3845" s="153" t="s">
        <v>167</v>
      </c>
      <c r="E3845" s="244">
        <v>86624390</v>
      </c>
      <c r="F3845" s="144" t="s">
        <v>6999</v>
      </c>
      <c r="G3845" s="230"/>
      <c r="H3845" s="154">
        <v>34326</v>
      </c>
      <c r="I3845" s="153">
        <v>32</v>
      </c>
      <c r="J3845" s="148" t="s">
        <v>70</v>
      </c>
      <c r="K3845" s="153"/>
      <c r="L3845" s="153"/>
      <c r="M3845" s="153"/>
      <c r="N3845" s="153"/>
      <c r="O3845" s="155" t="s">
        <v>7000</v>
      </c>
      <c r="P3845" s="156" t="s">
        <v>60</v>
      </c>
      <c r="Q3845" s="157" t="s">
        <v>6881</v>
      </c>
      <c r="R3845" s="158"/>
      <c r="S3845" s="159">
        <v>45904</v>
      </c>
      <c r="T3845" s="159" t="s">
        <v>62</v>
      </c>
      <c r="U3845" s="159" t="s">
        <v>6152</v>
      </c>
      <c r="V3845" s="154">
        <v>45904</v>
      </c>
      <c r="W3845" s="154"/>
      <c r="X3845" s="154"/>
      <c r="Y3845" s="160"/>
      <c r="Z3845" s="160"/>
      <c r="AA3845" s="153"/>
      <c r="AB3845" s="153"/>
      <c r="AC3845" s="182" t="e">
        <f t="shared" si="122"/>
        <v>#DIV/0!</v>
      </c>
      <c r="AD3845" s="153" t="e">
        <f t="shared" si="123"/>
        <v>#DIV/0!</v>
      </c>
      <c r="AE3845" s="207"/>
      <c r="AF3845" s="153"/>
      <c r="AG3845" s="159"/>
      <c r="AH3845" s="153"/>
      <c r="AI3845" s="161"/>
      <c r="AJ3845" s="153"/>
      <c r="AK3845" s="153"/>
      <c r="AL3845" s="207"/>
      <c r="AM3845" s="207"/>
      <c r="AN3845" s="207"/>
      <c r="AO3845" s="207"/>
      <c r="AP3845" s="147" t="s">
        <v>54</v>
      </c>
      <c r="AQ3845" s="147"/>
      <c r="AR3845" s="147"/>
      <c r="AS3845" s="209" t="s">
        <v>68</v>
      </c>
      <c r="AT3845" s="223" t="str">
        <f>MONTH(B3845)&amp;"/"&amp;YEAR(B3845)</f>
        <v>1/2024</v>
      </c>
      <c r="AU3845" s="223">
        <f>WEEKNUM(B3845)-WEEKNUM(EOMONTH(B3845,-1)+1)+1</f>
        <v>1</v>
      </c>
      <c r="AV3845" s="209" t="str">
        <f>MONTH(R3845)&amp;"/"&amp;YEAR(R3845)</f>
        <v>1/1900</v>
      </c>
      <c r="AW3845" s="209" t="e">
        <f>WEEKNUM(R3845)-WEEKNUM(EOMONTH(R3845,-1)+1)+1</f>
        <v>#NUM!</v>
      </c>
      <c r="AX3845" s="209">
        <f>IF(BB3845="S",IF(Q3845="1. Aceitou o programa",R3845-B3845,0),0)</f>
        <v>0</v>
      </c>
      <c r="AY3845" s="209">
        <f>IF(BB3845="S",IF(AND(S3845&lt;&gt;"",R3845&lt;&gt;""),S3845-R3845,0),0)</f>
        <v>0</v>
      </c>
      <c r="AZ3845" s="209">
        <f>IF(BB3845="S",IF(Q3845="1. Aceitou o programa",IF(OR(X3845="Não se Aplica",X3845=""),IF(OR(W3845="Não se Aplica",W3845=""),0,W3845-V3845),AVERAGE(X3845-W3845,W3845-V3845)),0),0)</f>
        <v>0</v>
      </c>
      <c r="BA3845" s="209">
        <f>IF(BB3845="S",IF(AND(Q3845="1. Aceitou o programa",AH3845="Realizada"),IFERROR(IF(AG3845="",0,AG3845-R3845),0),0),0)</f>
        <v>0</v>
      </c>
      <c r="BB3845" s="209" t="str">
        <f>_xlfn.XLOOKUP(U3845,'Lista Suspensa'!$AA$20:$AA$23,'Lista Suspensa'!$AB$20:$AB$23,"N/A")</f>
        <v>S</v>
      </c>
    </row>
    <row r="3846" spans="1:54" ht="12" customHeight="1">
      <c r="A3846" s="151" t="s">
        <v>121</v>
      </c>
      <c r="B3846" s="152">
        <v>45292</v>
      </c>
      <c r="C3846" s="153" t="s">
        <v>122</v>
      </c>
      <c r="D3846" s="153" t="s">
        <v>175</v>
      </c>
      <c r="E3846" s="244">
        <v>88959204</v>
      </c>
      <c r="F3846" s="144" t="s">
        <v>7001</v>
      </c>
      <c r="G3846" s="230"/>
      <c r="H3846" s="154">
        <v>34746</v>
      </c>
      <c r="I3846" s="153">
        <v>31</v>
      </c>
      <c r="J3846" s="148" t="s">
        <v>70</v>
      </c>
      <c r="K3846" s="153"/>
      <c r="L3846" s="153"/>
      <c r="M3846" s="153"/>
      <c r="N3846" s="153"/>
      <c r="O3846" s="155">
        <v>11985792956</v>
      </c>
      <c r="P3846" s="156" t="s">
        <v>60</v>
      </c>
      <c r="Q3846" s="157" t="s">
        <v>6881</v>
      </c>
      <c r="R3846" s="158"/>
      <c r="S3846" s="159">
        <v>45875</v>
      </c>
      <c r="T3846" s="159" t="s">
        <v>62</v>
      </c>
      <c r="U3846" s="159" t="s">
        <v>6152</v>
      </c>
      <c r="V3846" s="154">
        <v>45875</v>
      </c>
      <c r="W3846" s="154"/>
      <c r="X3846" s="154"/>
      <c r="Y3846" s="160"/>
      <c r="Z3846" s="160"/>
      <c r="AA3846" s="153"/>
      <c r="AB3846" s="153"/>
      <c r="AC3846" s="182" t="e">
        <f t="shared" si="122"/>
        <v>#DIV/0!</v>
      </c>
      <c r="AD3846" s="153" t="e">
        <f t="shared" si="123"/>
        <v>#DIV/0!</v>
      </c>
      <c r="AE3846" s="207"/>
      <c r="AF3846" s="153"/>
      <c r="AG3846" s="159"/>
      <c r="AH3846" s="153"/>
      <c r="AI3846" s="161"/>
      <c r="AJ3846" s="153"/>
      <c r="AK3846" s="153"/>
      <c r="AL3846" s="207" t="s">
        <v>85</v>
      </c>
      <c r="AM3846" s="207" t="s">
        <v>86</v>
      </c>
      <c r="AN3846" s="207"/>
      <c r="AO3846" s="207"/>
      <c r="AP3846" s="147" t="s">
        <v>54</v>
      </c>
      <c r="AQ3846" s="147"/>
      <c r="AR3846" s="147"/>
      <c r="AS3846" s="209" t="s">
        <v>68</v>
      </c>
      <c r="AT3846" s="223" t="str">
        <f>MONTH(B3846)&amp;"/"&amp;YEAR(B3846)</f>
        <v>1/2024</v>
      </c>
      <c r="AU3846" s="223">
        <f>WEEKNUM(B3846)-WEEKNUM(EOMONTH(B3846,-1)+1)+1</f>
        <v>1</v>
      </c>
      <c r="AV3846" s="209" t="str">
        <f>MONTH(R3846)&amp;"/"&amp;YEAR(R3846)</f>
        <v>1/1900</v>
      </c>
      <c r="AW3846" s="209" t="e">
        <f>WEEKNUM(R3846)-WEEKNUM(EOMONTH(R3846,-1)+1)+1</f>
        <v>#NUM!</v>
      </c>
      <c r="AX3846" s="209">
        <f>IF(BB3846="S",IF(Q3846="1. Aceitou o programa",R3846-B3846,0),0)</f>
        <v>0</v>
      </c>
      <c r="AY3846" s="209">
        <f>IF(BB3846="S",IF(AND(S3846&lt;&gt;"",R3846&lt;&gt;""),S3846-R3846,0),0)</f>
        <v>0</v>
      </c>
      <c r="AZ3846" s="209">
        <f>IF(BB3846="S",IF(Q3846="1. Aceitou o programa",IF(OR(X3846="Não se Aplica",X3846=""),IF(OR(W3846="Não se Aplica",W3846=""),0,W3846-V3846),AVERAGE(X3846-W3846,W3846-V3846)),0),0)</f>
        <v>0</v>
      </c>
      <c r="BA3846" s="209">
        <f>IF(BB3846="S",IF(AND(Q3846="1. Aceitou o programa",AH3846="Realizada"),IFERROR(IF(AG3846="",0,AG3846-R3846),0),0),0)</f>
        <v>0</v>
      </c>
      <c r="BB3846" s="209" t="str">
        <f>_xlfn.XLOOKUP(U3846,'Lista Suspensa'!$AA$20:$AA$23,'Lista Suspensa'!$AB$20:$AB$23,"N/A")</f>
        <v>S</v>
      </c>
    </row>
    <row r="3847" spans="1:54" ht="12" customHeight="1">
      <c r="A3847" s="151" t="s">
        <v>121</v>
      </c>
      <c r="B3847" s="152">
        <v>45292</v>
      </c>
      <c r="C3847" s="153" t="s">
        <v>122</v>
      </c>
      <c r="D3847" s="153" t="s">
        <v>274</v>
      </c>
      <c r="E3847" s="244">
        <v>79769012</v>
      </c>
      <c r="F3847" s="144" t="s">
        <v>7002</v>
      </c>
      <c r="G3847" s="230"/>
      <c r="H3847" s="154">
        <v>34961</v>
      </c>
      <c r="I3847" s="153">
        <v>30</v>
      </c>
      <c r="J3847" s="148" t="s">
        <v>58</v>
      </c>
      <c r="K3847" s="153"/>
      <c r="L3847" s="153"/>
      <c r="M3847" s="153"/>
      <c r="N3847" s="153"/>
      <c r="O3847" s="155" t="s">
        <v>7003</v>
      </c>
      <c r="P3847" s="156" t="s">
        <v>60</v>
      </c>
      <c r="Q3847" s="157" t="s">
        <v>6881</v>
      </c>
      <c r="R3847" s="158"/>
      <c r="S3847" s="159">
        <v>45904</v>
      </c>
      <c r="T3847" s="159" t="s">
        <v>62</v>
      </c>
      <c r="U3847" s="159" t="s">
        <v>6152</v>
      </c>
      <c r="V3847" s="154">
        <v>45904</v>
      </c>
      <c r="W3847" s="154"/>
      <c r="X3847" s="154"/>
      <c r="Y3847" s="160"/>
      <c r="Z3847" s="160"/>
      <c r="AA3847" s="153"/>
      <c r="AB3847" s="153"/>
      <c r="AC3847" s="182" t="e">
        <f t="shared" si="122"/>
        <v>#DIV/0!</v>
      </c>
      <c r="AD3847" s="153" t="e">
        <f t="shared" si="123"/>
        <v>#DIV/0!</v>
      </c>
      <c r="AE3847" s="207"/>
      <c r="AF3847" s="153"/>
      <c r="AG3847" s="159"/>
      <c r="AH3847" s="153"/>
      <c r="AI3847" s="161"/>
      <c r="AJ3847" s="153"/>
      <c r="AK3847" s="153"/>
      <c r="AL3847" s="207"/>
      <c r="AM3847" s="207"/>
      <c r="AN3847" s="207"/>
      <c r="AO3847" s="207"/>
      <c r="AP3847" s="147" t="s">
        <v>54</v>
      </c>
      <c r="AQ3847" s="147"/>
      <c r="AR3847" s="147"/>
      <c r="AS3847" s="209" t="s">
        <v>68</v>
      </c>
      <c r="AT3847" s="223" t="str">
        <f>MONTH(B3847)&amp;"/"&amp;YEAR(B3847)</f>
        <v>1/2024</v>
      </c>
      <c r="AU3847" s="223">
        <f>WEEKNUM(B3847)-WEEKNUM(EOMONTH(B3847,-1)+1)+1</f>
        <v>1</v>
      </c>
      <c r="AV3847" s="209" t="str">
        <f>MONTH(R3847)&amp;"/"&amp;YEAR(R3847)</f>
        <v>1/1900</v>
      </c>
      <c r="AW3847" s="209" t="e">
        <f>WEEKNUM(R3847)-WEEKNUM(EOMONTH(R3847,-1)+1)+1</f>
        <v>#NUM!</v>
      </c>
      <c r="AX3847" s="209">
        <f>IF(BB3847="S",IF(Q3847="1. Aceitou o programa",R3847-B3847,0),0)</f>
        <v>0</v>
      </c>
      <c r="AY3847" s="209">
        <f>IF(BB3847="S",IF(AND(S3847&lt;&gt;"",R3847&lt;&gt;""),S3847-R3847,0),0)</f>
        <v>0</v>
      </c>
      <c r="AZ3847" s="209">
        <f>IF(BB3847="S",IF(Q3847="1. Aceitou o programa",IF(OR(X3847="Não se Aplica",X3847=""),IF(OR(W3847="Não se Aplica",W3847=""),0,W3847-V3847),AVERAGE(X3847-W3847,W3847-V3847)),0),0)</f>
        <v>0</v>
      </c>
      <c r="BA3847" s="209">
        <f>IF(BB3847="S",IF(AND(Q3847="1. Aceitou o programa",AH3847="Realizada"),IFERROR(IF(AG3847="",0,AG3847-R3847),0),0),0)</f>
        <v>0</v>
      </c>
      <c r="BB3847" s="209" t="str">
        <f>_xlfn.XLOOKUP(U3847,'Lista Suspensa'!$AA$20:$AA$23,'Lista Suspensa'!$AB$20:$AB$23,"N/A")</f>
        <v>S</v>
      </c>
    </row>
    <row r="3848" spans="1:54" ht="12" customHeight="1">
      <c r="A3848" s="151" t="s">
        <v>121</v>
      </c>
      <c r="B3848" s="152">
        <v>45292</v>
      </c>
      <c r="C3848" s="153" t="s">
        <v>122</v>
      </c>
      <c r="D3848" s="153" t="s">
        <v>185</v>
      </c>
      <c r="E3848" s="244">
        <v>93510664</v>
      </c>
      <c r="F3848" s="144" t="s">
        <v>7004</v>
      </c>
      <c r="G3848" s="230"/>
      <c r="H3848" s="154">
        <v>35082</v>
      </c>
      <c r="I3848" s="153">
        <v>30</v>
      </c>
      <c r="J3848" s="148" t="s">
        <v>58</v>
      </c>
      <c r="K3848" s="153"/>
      <c r="L3848" s="153"/>
      <c r="M3848" s="153"/>
      <c r="N3848" s="153"/>
      <c r="O3848" s="155" t="s">
        <v>7005</v>
      </c>
      <c r="P3848" s="156" t="s">
        <v>60</v>
      </c>
      <c r="Q3848" s="157" t="s">
        <v>6881</v>
      </c>
      <c r="R3848" s="158"/>
      <c r="S3848" s="159">
        <v>45828</v>
      </c>
      <c r="T3848" s="159" t="s">
        <v>62</v>
      </c>
      <c r="U3848" s="159" t="s">
        <v>6152</v>
      </c>
      <c r="V3848" s="154">
        <v>45828</v>
      </c>
      <c r="W3848" s="154"/>
      <c r="X3848" s="154"/>
      <c r="Y3848" s="160"/>
      <c r="Z3848" s="160"/>
      <c r="AA3848" s="153">
        <v>115</v>
      </c>
      <c r="AB3848" s="153">
        <v>1.74</v>
      </c>
      <c r="AC3848" s="182">
        <f t="shared" si="122"/>
        <v>37.983881622407189</v>
      </c>
      <c r="AD3848" s="153" t="str">
        <f t="shared" si="123"/>
        <v>OBESIDADE II</v>
      </c>
      <c r="AE3848" s="207"/>
      <c r="AF3848" s="153"/>
      <c r="AG3848" s="159"/>
      <c r="AH3848" s="153"/>
      <c r="AI3848" s="161"/>
      <c r="AJ3848" s="153"/>
      <c r="AK3848" s="153"/>
      <c r="AL3848" s="207"/>
      <c r="AM3848" s="207"/>
      <c r="AN3848" s="207"/>
      <c r="AO3848" s="207"/>
      <c r="AP3848" s="147" t="s">
        <v>54</v>
      </c>
      <c r="AQ3848" s="147"/>
      <c r="AR3848" s="147"/>
      <c r="AS3848" s="209" t="s">
        <v>68</v>
      </c>
      <c r="AT3848" s="223" t="str">
        <f>MONTH(B3848)&amp;"/"&amp;YEAR(B3848)</f>
        <v>1/2024</v>
      </c>
      <c r="AU3848" s="223">
        <f>WEEKNUM(B3848)-WEEKNUM(EOMONTH(B3848,-1)+1)+1</f>
        <v>1</v>
      </c>
      <c r="AV3848" s="209" t="str">
        <f>MONTH(R3848)&amp;"/"&amp;YEAR(R3848)</f>
        <v>1/1900</v>
      </c>
      <c r="AW3848" s="209" t="e">
        <f>WEEKNUM(R3848)-WEEKNUM(EOMONTH(R3848,-1)+1)+1</f>
        <v>#NUM!</v>
      </c>
      <c r="AX3848" s="209">
        <f>IF(BB3848="S",IF(Q3848="1. Aceitou o programa",R3848-B3848,0),0)</f>
        <v>0</v>
      </c>
      <c r="AY3848" s="209">
        <f>IF(BB3848="S",IF(AND(S3848&lt;&gt;"",R3848&lt;&gt;""),S3848-R3848,0),0)</f>
        <v>0</v>
      </c>
      <c r="AZ3848" s="209">
        <f>IF(BB3848="S",IF(Q3848="1. Aceitou o programa",IF(OR(X3848="Não se Aplica",X3848=""),IF(OR(W3848="Não se Aplica",W3848=""),0,W3848-V3848),AVERAGE(X3848-W3848,W3848-V3848)),0),0)</f>
        <v>0</v>
      </c>
      <c r="BA3848" s="209">
        <f>IF(BB3848="S",IF(AND(Q3848="1. Aceitou o programa",AH3848="Realizada"),IFERROR(IF(AG3848="",0,AG3848-R3848),0),0),0)</f>
        <v>0</v>
      </c>
      <c r="BB3848" s="209" t="str">
        <f>_xlfn.XLOOKUP(U3848,'Lista Suspensa'!$AA$20:$AA$23,'Lista Suspensa'!$AB$20:$AB$23,"N/A")</f>
        <v>S</v>
      </c>
    </row>
    <row r="3849" spans="1:54" ht="12" customHeight="1">
      <c r="A3849" s="151" t="s">
        <v>121</v>
      </c>
      <c r="B3849" s="152">
        <v>45292</v>
      </c>
      <c r="C3849" s="153" t="s">
        <v>122</v>
      </c>
      <c r="D3849" s="153" t="s">
        <v>175</v>
      </c>
      <c r="E3849" s="244">
        <v>92976775</v>
      </c>
      <c r="F3849" s="144" t="s">
        <v>7006</v>
      </c>
      <c r="G3849" s="230"/>
      <c r="H3849" s="154">
        <v>35223</v>
      </c>
      <c r="I3849" s="153">
        <v>29</v>
      </c>
      <c r="J3849" s="148" t="s">
        <v>70</v>
      </c>
      <c r="K3849" s="153"/>
      <c r="L3849" s="153"/>
      <c r="M3849" s="153"/>
      <c r="N3849" s="153"/>
      <c r="O3849" s="155" t="s">
        <v>7007</v>
      </c>
      <c r="P3849" s="156" t="s">
        <v>60</v>
      </c>
      <c r="Q3849" s="157" t="s">
        <v>6881</v>
      </c>
      <c r="R3849" s="158"/>
      <c r="S3849" s="159">
        <v>45817</v>
      </c>
      <c r="T3849" s="159" t="s">
        <v>62</v>
      </c>
      <c r="U3849" s="159" t="s">
        <v>6152</v>
      </c>
      <c r="V3849" s="154">
        <v>45817</v>
      </c>
      <c r="W3849" s="154"/>
      <c r="X3849" s="154"/>
      <c r="Y3849" s="160"/>
      <c r="Z3849" s="160"/>
      <c r="AA3849" s="153"/>
      <c r="AB3849" s="153"/>
      <c r="AC3849" s="182" t="e">
        <f t="shared" si="122"/>
        <v>#DIV/0!</v>
      </c>
      <c r="AD3849" s="153" t="e">
        <f t="shared" si="123"/>
        <v>#DIV/0!</v>
      </c>
      <c r="AE3849" s="207"/>
      <c r="AF3849" s="153"/>
      <c r="AG3849" s="159"/>
      <c r="AH3849" s="153"/>
      <c r="AI3849" s="161"/>
      <c r="AJ3849" s="153"/>
      <c r="AK3849" s="153"/>
      <c r="AL3849" s="207" t="s">
        <v>85</v>
      </c>
      <c r="AM3849" s="207" t="s">
        <v>86</v>
      </c>
      <c r="AN3849" s="207"/>
      <c r="AO3849" s="207"/>
      <c r="AP3849" s="147" t="s">
        <v>54</v>
      </c>
      <c r="AQ3849" s="147"/>
      <c r="AR3849" s="147"/>
      <c r="AS3849" s="209" t="s">
        <v>68</v>
      </c>
      <c r="AT3849" s="223" t="str">
        <f>MONTH(B3849)&amp;"/"&amp;YEAR(B3849)</f>
        <v>1/2024</v>
      </c>
      <c r="AU3849" s="223">
        <f>WEEKNUM(B3849)-WEEKNUM(EOMONTH(B3849,-1)+1)+1</f>
        <v>1</v>
      </c>
      <c r="AV3849" s="209" t="str">
        <f>MONTH(R3849)&amp;"/"&amp;YEAR(R3849)</f>
        <v>1/1900</v>
      </c>
      <c r="AW3849" s="209" t="e">
        <f>WEEKNUM(R3849)-WEEKNUM(EOMONTH(R3849,-1)+1)+1</f>
        <v>#NUM!</v>
      </c>
      <c r="AX3849" s="209">
        <f>IF(BB3849="S",IF(Q3849="1. Aceitou o programa",R3849-B3849,0),0)</f>
        <v>0</v>
      </c>
      <c r="AY3849" s="209">
        <f>IF(BB3849="S",IF(AND(S3849&lt;&gt;"",R3849&lt;&gt;""),S3849-R3849,0),0)</f>
        <v>0</v>
      </c>
      <c r="AZ3849" s="209">
        <f>IF(BB3849="S",IF(Q3849="1. Aceitou o programa",IF(OR(X3849="Não se Aplica",X3849=""),IF(OR(W3849="Não se Aplica",W3849=""),0,W3849-V3849),AVERAGE(X3849-W3849,W3849-V3849)),0),0)</f>
        <v>0</v>
      </c>
      <c r="BA3849" s="209">
        <f>IF(BB3849="S",IF(AND(Q3849="1. Aceitou o programa",AH3849="Realizada"),IFERROR(IF(AG3849="",0,AG3849-R3849),0),0),0)</f>
        <v>0</v>
      </c>
      <c r="BB3849" s="209" t="str">
        <f>_xlfn.XLOOKUP(U3849,'Lista Suspensa'!$AA$20:$AA$23,'Lista Suspensa'!$AB$20:$AB$23,"N/A")</f>
        <v>S</v>
      </c>
    </row>
    <row r="3850" spans="1:54" ht="12" customHeight="1">
      <c r="A3850" s="151" t="s">
        <v>121</v>
      </c>
      <c r="B3850" s="152">
        <v>45292</v>
      </c>
      <c r="C3850" s="153" t="s">
        <v>122</v>
      </c>
      <c r="D3850" s="153" t="s">
        <v>171</v>
      </c>
      <c r="E3850" s="244">
        <v>89739005</v>
      </c>
      <c r="F3850" s="144" t="s">
        <v>7008</v>
      </c>
      <c r="G3850" s="230"/>
      <c r="H3850" s="154">
        <v>35438</v>
      </c>
      <c r="I3850" s="153">
        <v>29</v>
      </c>
      <c r="J3850" s="148" t="s">
        <v>70</v>
      </c>
      <c r="K3850" s="153"/>
      <c r="L3850" s="153"/>
      <c r="M3850" s="153"/>
      <c r="N3850" s="153"/>
      <c r="O3850" s="155">
        <v>21994216291</v>
      </c>
      <c r="P3850" s="156" t="s">
        <v>60</v>
      </c>
      <c r="Q3850" s="157" t="s">
        <v>6881</v>
      </c>
      <c r="R3850" s="158"/>
      <c r="S3850" s="159">
        <v>45904</v>
      </c>
      <c r="T3850" s="159" t="s">
        <v>62</v>
      </c>
      <c r="U3850" s="159" t="s">
        <v>6152</v>
      </c>
      <c r="V3850" s="154">
        <v>45904</v>
      </c>
      <c r="W3850" s="154"/>
      <c r="X3850" s="154"/>
      <c r="Y3850" s="160"/>
      <c r="Z3850" s="160"/>
      <c r="AA3850" s="153"/>
      <c r="AB3850" s="153"/>
      <c r="AC3850" s="182" t="e">
        <f t="shared" si="122"/>
        <v>#DIV/0!</v>
      </c>
      <c r="AD3850" s="153" t="e">
        <f t="shared" si="123"/>
        <v>#DIV/0!</v>
      </c>
      <c r="AE3850" s="207"/>
      <c r="AF3850" s="153"/>
      <c r="AG3850" s="159"/>
      <c r="AH3850" s="153"/>
      <c r="AI3850" s="161"/>
      <c r="AJ3850" s="153"/>
      <c r="AK3850" s="153"/>
      <c r="AL3850" s="207"/>
      <c r="AM3850" s="207"/>
      <c r="AN3850" s="207"/>
      <c r="AO3850" s="207"/>
      <c r="AP3850" s="147" t="s">
        <v>54</v>
      </c>
      <c r="AQ3850" s="147"/>
      <c r="AR3850" s="147"/>
      <c r="AS3850" s="209" t="s">
        <v>68</v>
      </c>
      <c r="AT3850" s="223" t="str">
        <f>MONTH(B3850)&amp;"/"&amp;YEAR(B3850)</f>
        <v>1/2024</v>
      </c>
      <c r="AU3850" s="223">
        <f>WEEKNUM(B3850)-WEEKNUM(EOMONTH(B3850,-1)+1)+1</f>
        <v>1</v>
      </c>
      <c r="AV3850" s="209" t="str">
        <f>MONTH(R3850)&amp;"/"&amp;YEAR(R3850)</f>
        <v>1/1900</v>
      </c>
      <c r="AW3850" s="209" t="e">
        <f>WEEKNUM(R3850)-WEEKNUM(EOMONTH(R3850,-1)+1)+1</f>
        <v>#NUM!</v>
      </c>
      <c r="AX3850" s="209">
        <f>IF(BB3850="S",IF(Q3850="1. Aceitou o programa",R3850-B3850,0),0)</f>
        <v>0</v>
      </c>
      <c r="AY3850" s="209">
        <f>IF(BB3850="S",IF(AND(S3850&lt;&gt;"",R3850&lt;&gt;""),S3850-R3850,0),0)</f>
        <v>0</v>
      </c>
      <c r="AZ3850" s="209">
        <f>IF(BB3850="S",IF(Q3850="1. Aceitou o programa",IF(OR(X3850="Não se Aplica",X3850=""),IF(OR(W3850="Não se Aplica",W3850=""),0,W3850-V3850),AVERAGE(X3850-W3850,W3850-V3850)),0),0)</f>
        <v>0</v>
      </c>
      <c r="BA3850" s="209">
        <f>IF(BB3850="S",IF(AND(Q3850="1. Aceitou o programa",AH3850="Realizada"),IFERROR(IF(AG3850="",0,AG3850-R3850),0),0),0)</f>
        <v>0</v>
      </c>
      <c r="BB3850" s="209" t="str">
        <f>_xlfn.XLOOKUP(U3850,'Lista Suspensa'!$AA$20:$AA$23,'Lista Suspensa'!$AB$20:$AB$23,"N/A")</f>
        <v>S</v>
      </c>
    </row>
    <row r="3851" spans="1:54" ht="12" customHeight="1">
      <c r="A3851" s="151" t="s">
        <v>121</v>
      </c>
      <c r="B3851" s="152">
        <v>45292</v>
      </c>
      <c r="C3851" s="153" t="s">
        <v>122</v>
      </c>
      <c r="D3851" s="153" t="s">
        <v>171</v>
      </c>
      <c r="E3851" s="244">
        <v>92596968</v>
      </c>
      <c r="F3851" s="144" t="s">
        <v>7009</v>
      </c>
      <c r="G3851" s="230"/>
      <c r="H3851" s="154">
        <v>35745</v>
      </c>
      <c r="I3851" s="153">
        <v>28</v>
      </c>
      <c r="J3851" s="148" t="s">
        <v>70</v>
      </c>
      <c r="K3851" s="153"/>
      <c r="L3851" s="153"/>
      <c r="M3851" s="153"/>
      <c r="N3851" s="153"/>
      <c r="O3851" s="155">
        <v>21983982163</v>
      </c>
      <c r="P3851" s="156" t="s">
        <v>60</v>
      </c>
      <c r="Q3851" s="157" t="s">
        <v>6881</v>
      </c>
      <c r="R3851" s="158"/>
      <c r="S3851" s="159">
        <v>45904</v>
      </c>
      <c r="T3851" s="159" t="s">
        <v>62</v>
      </c>
      <c r="U3851" s="159" t="s">
        <v>6152</v>
      </c>
      <c r="V3851" s="154">
        <v>45904</v>
      </c>
      <c r="W3851" s="154"/>
      <c r="X3851" s="154"/>
      <c r="Y3851" s="160"/>
      <c r="Z3851" s="160"/>
      <c r="AA3851" s="153"/>
      <c r="AB3851" s="153"/>
      <c r="AC3851" s="182" t="e">
        <f t="shared" si="122"/>
        <v>#DIV/0!</v>
      </c>
      <c r="AD3851" s="153" t="e">
        <f t="shared" si="123"/>
        <v>#DIV/0!</v>
      </c>
      <c r="AE3851" s="207"/>
      <c r="AF3851" s="153"/>
      <c r="AG3851" s="159"/>
      <c r="AH3851" s="153"/>
      <c r="AI3851" s="161"/>
      <c r="AJ3851" s="153"/>
      <c r="AK3851" s="153"/>
      <c r="AL3851" s="207" t="s">
        <v>85</v>
      </c>
      <c r="AM3851" s="207" t="s">
        <v>86</v>
      </c>
      <c r="AN3851" s="207" t="s">
        <v>191</v>
      </c>
      <c r="AO3851" s="207"/>
      <c r="AP3851" s="147" t="s">
        <v>54</v>
      </c>
      <c r="AQ3851" s="147"/>
      <c r="AR3851" s="147"/>
      <c r="AS3851" s="209" t="s">
        <v>68</v>
      </c>
      <c r="AT3851" s="223" t="str">
        <f>MONTH(B3851)&amp;"/"&amp;YEAR(B3851)</f>
        <v>1/2024</v>
      </c>
      <c r="AU3851" s="223">
        <f>WEEKNUM(B3851)-WEEKNUM(EOMONTH(B3851,-1)+1)+1</f>
        <v>1</v>
      </c>
      <c r="AV3851" s="209" t="str">
        <f>MONTH(R3851)&amp;"/"&amp;YEAR(R3851)</f>
        <v>1/1900</v>
      </c>
      <c r="AW3851" s="209" t="e">
        <f>WEEKNUM(R3851)-WEEKNUM(EOMONTH(R3851,-1)+1)+1</f>
        <v>#NUM!</v>
      </c>
      <c r="AX3851" s="209">
        <f>IF(BB3851="S",IF(Q3851="1. Aceitou o programa",R3851-B3851,0),0)</f>
        <v>0</v>
      </c>
      <c r="AY3851" s="209">
        <f>IF(BB3851="S",IF(AND(S3851&lt;&gt;"",R3851&lt;&gt;""),S3851-R3851,0),0)</f>
        <v>0</v>
      </c>
      <c r="AZ3851" s="209">
        <f>IF(BB3851="S",IF(Q3851="1. Aceitou o programa",IF(OR(X3851="Não se Aplica",X3851=""),IF(OR(W3851="Não se Aplica",W3851=""),0,W3851-V3851),AVERAGE(X3851-W3851,W3851-V3851)),0),0)</f>
        <v>0</v>
      </c>
      <c r="BA3851" s="209">
        <f>IF(BB3851="S",IF(AND(Q3851="1. Aceitou o programa",AH3851="Realizada"),IFERROR(IF(AG3851="",0,AG3851-R3851),0),0),0)</f>
        <v>0</v>
      </c>
      <c r="BB3851" s="209" t="str">
        <f>_xlfn.XLOOKUP(U3851,'Lista Suspensa'!$AA$20:$AA$23,'Lista Suspensa'!$AB$20:$AB$23,"N/A")</f>
        <v>S</v>
      </c>
    </row>
    <row r="3852" spans="1:54" ht="12" customHeight="1">
      <c r="A3852" s="151" t="s">
        <v>121</v>
      </c>
      <c r="B3852" s="152">
        <v>45292</v>
      </c>
      <c r="C3852" s="153" t="s">
        <v>122</v>
      </c>
      <c r="D3852" s="153" t="s">
        <v>123</v>
      </c>
      <c r="E3852" s="244">
        <v>87556299</v>
      </c>
      <c r="F3852" s="144" t="s">
        <v>7010</v>
      </c>
      <c r="G3852" s="230"/>
      <c r="H3852" s="154">
        <v>35758</v>
      </c>
      <c r="I3852" s="153">
        <v>28</v>
      </c>
      <c r="J3852" s="148" t="s">
        <v>58</v>
      </c>
      <c r="K3852" s="153"/>
      <c r="L3852" s="153"/>
      <c r="M3852" s="153"/>
      <c r="N3852" s="153"/>
      <c r="O3852" s="155">
        <v>21979415951</v>
      </c>
      <c r="P3852" s="156" t="s">
        <v>60</v>
      </c>
      <c r="Q3852" s="157" t="s">
        <v>6881</v>
      </c>
      <c r="R3852" s="158"/>
      <c r="S3852" s="159">
        <v>46053</v>
      </c>
      <c r="T3852" s="159" t="s">
        <v>62</v>
      </c>
      <c r="U3852" s="159" t="s">
        <v>6152</v>
      </c>
      <c r="V3852" s="154">
        <v>46053</v>
      </c>
      <c r="W3852" s="154"/>
      <c r="X3852" s="154"/>
      <c r="Y3852" s="160"/>
      <c r="Z3852" s="160"/>
      <c r="AA3852" s="153"/>
      <c r="AB3852" s="153"/>
      <c r="AC3852" s="182" t="e">
        <f t="shared" si="122"/>
        <v>#DIV/0!</v>
      </c>
      <c r="AD3852" s="153" t="e">
        <f t="shared" si="123"/>
        <v>#DIV/0!</v>
      </c>
      <c r="AE3852" s="207"/>
      <c r="AF3852" s="153"/>
      <c r="AG3852" s="159"/>
      <c r="AH3852" s="153"/>
      <c r="AI3852" s="161"/>
      <c r="AJ3852" s="153"/>
      <c r="AK3852" s="153"/>
      <c r="AL3852" s="207"/>
      <c r="AM3852" s="207"/>
      <c r="AN3852" s="207"/>
      <c r="AO3852" s="207"/>
      <c r="AP3852" s="147" t="s">
        <v>54</v>
      </c>
      <c r="AQ3852" s="147"/>
      <c r="AR3852" s="147"/>
      <c r="AS3852" s="209" t="s">
        <v>68</v>
      </c>
      <c r="AT3852" s="223" t="str">
        <f>MONTH(B3852)&amp;"/"&amp;YEAR(B3852)</f>
        <v>1/2024</v>
      </c>
      <c r="AU3852" s="223">
        <f>WEEKNUM(B3852)-WEEKNUM(EOMONTH(B3852,-1)+1)+1</f>
        <v>1</v>
      </c>
      <c r="AV3852" s="209" t="str">
        <f>MONTH(R3852)&amp;"/"&amp;YEAR(R3852)</f>
        <v>1/1900</v>
      </c>
      <c r="AW3852" s="209" t="e">
        <f>WEEKNUM(R3852)-WEEKNUM(EOMONTH(R3852,-1)+1)+1</f>
        <v>#NUM!</v>
      </c>
      <c r="AX3852" s="209">
        <f>IF(BB3852="S",IF(Q3852="1. Aceitou o programa",R3852-B3852,0),0)</f>
        <v>0</v>
      </c>
      <c r="AY3852" s="209">
        <f>IF(BB3852="S",IF(AND(S3852&lt;&gt;"",R3852&lt;&gt;""),S3852-R3852,0),0)</f>
        <v>0</v>
      </c>
      <c r="AZ3852" s="209">
        <f>IF(BB3852="S",IF(Q3852="1. Aceitou o programa",IF(OR(X3852="Não se Aplica",X3852=""),IF(OR(W3852="Não se Aplica",W3852=""),0,W3852-V3852),AVERAGE(X3852-W3852,W3852-V3852)),0),0)</f>
        <v>0</v>
      </c>
      <c r="BA3852" s="209">
        <f>IF(BB3852="S",IF(AND(Q3852="1. Aceitou o programa",AH3852="Realizada"),IFERROR(IF(AG3852="",0,AG3852-R3852),0),0),0)</f>
        <v>0</v>
      </c>
      <c r="BB3852" s="209" t="str">
        <f>_xlfn.XLOOKUP(U3852,'Lista Suspensa'!$AA$20:$AA$23,'Lista Suspensa'!$AB$20:$AB$23,"N/A")</f>
        <v>S</v>
      </c>
    </row>
    <row r="3853" spans="1:54" ht="12" customHeight="1">
      <c r="A3853" s="151" t="s">
        <v>121</v>
      </c>
      <c r="B3853" s="152">
        <v>45292</v>
      </c>
      <c r="C3853" s="153" t="s">
        <v>122</v>
      </c>
      <c r="D3853" s="153" t="s">
        <v>167</v>
      </c>
      <c r="E3853" s="244">
        <v>73275445</v>
      </c>
      <c r="F3853" s="144" t="s">
        <v>7011</v>
      </c>
      <c r="G3853" s="230"/>
      <c r="H3853" s="154">
        <v>35991</v>
      </c>
      <c r="I3853" s="153">
        <v>27</v>
      </c>
      <c r="J3853" s="148" t="s">
        <v>58</v>
      </c>
      <c r="K3853" s="153"/>
      <c r="L3853" s="153"/>
      <c r="M3853" s="153"/>
      <c r="N3853" s="153"/>
      <c r="O3853" s="155">
        <v>11976866529</v>
      </c>
      <c r="P3853" s="156" t="s">
        <v>60</v>
      </c>
      <c r="Q3853" s="157" t="s">
        <v>6881</v>
      </c>
      <c r="R3853" s="158"/>
      <c r="S3853" s="159">
        <v>45842</v>
      </c>
      <c r="T3853" s="159" t="s">
        <v>62</v>
      </c>
      <c r="U3853" s="159" t="s">
        <v>6152</v>
      </c>
      <c r="V3853" s="154">
        <v>45842</v>
      </c>
      <c r="W3853" s="154"/>
      <c r="X3853" s="154"/>
      <c r="Y3853" s="160"/>
      <c r="Z3853" s="160"/>
      <c r="AA3853" s="153"/>
      <c r="AB3853" s="153"/>
      <c r="AC3853" s="182" t="e">
        <f t="shared" si="122"/>
        <v>#DIV/0!</v>
      </c>
      <c r="AD3853" s="153" t="e">
        <f t="shared" si="123"/>
        <v>#DIV/0!</v>
      </c>
      <c r="AE3853" s="207"/>
      <c r="AF3853" s="153"/>
      <c r="AG3853" s="159"/>
      <c r="AH3853" s="153"/>
      <c r="AI3853" s="161"/>
      <c r="AJ3853" s="153"/>
      <c r="AK3853" s="153"/>
      <c r="AL3853" s="207"/>
      <c r="AM3853" s="207"/>
      <c r="AN3853" s="207"/>
      <c r="AO3853" s="207"/>
      <c r="AP3853" s="147" t="s">
        <v>54</v>
      </c>
      <c r="AQ3853" s="147"/>
      <c r="AR3853" s="147"/>
      <c r="AS3853" s="209" t="s">
        <v>68</v>
      </c>
      <c r="AT3853" s="223" t="str">
        <f>MONTH(B3853)&amp;"/"&amp;YEAR(B3853)</f>
        <v>1/2024</v>
      </c>
      <c r="AU3853" s="223">
        <f>WEEKNUM(B3853)-WEEKNUM(EOMONTH(B3853,-1)+1)+1</f>
        <v>1</v>
      </c>
      <c r="AV3853" s="209" t="str">
        <f>MONTH(R3853)&amp;"/"&amp;YEAR(R3853)</f>
        <v>1/1900</v>
      </c>
      <c r="AW3853" s="209" t="e">
        <f>WEEKNUM(R3853)-WEEKNUM(EOMONTH(R3853,-1)+1)+1</f>
        <v>#NUM!</v>
      </c>
      <c r="AX3853" s="209">
        <f>IF(BB3853="S",IF(Q3853="1. Aceitou o programa",R3853-B3853,0),0)</f>
        <v>0</v>
      </c>
      <c r="AY3853" s="209">
        <f>IF(BB3853="S",IF(AND(S3853&lt;&gt;"",R3853&lt;&gt;""),S3853-R3853,0),0)</f>
        <v>0</v>
      </c>
      <c r="AZ3853" s="209">
        <f>IF(BB3853="S",IF(Q3853="1. Aceitou o programa",IF(OR(X3853="Não se Aplica",X3853=""),IF(OR(W3853="Não se Aplica",W3853=""),0,W3853-V3853),AVERAGE(X3853-W3853,W3853-V3853)),0),0)</f>
        <v>0</v>
      </c>
      <c r="BA3853" s="209">
        <f>IF(BB3853="S",IF(AND(Q3853="1. Aceitou o programa",AH3853="Realizada"),IFERROR(IF(AG3853="",0,AG3853-R3853),0),0),0)</f>
        <v>0</v>
      </c>
      <c r="BB3853" s="209" t="str">
        <f>_xlfn.XLOOKUP(U3853,'Lista Suspensa'!$AA$20:$AA$23,'Lista Suspensa'!$AB$20:$AB$23,"N/A")</f>
        <v>S</v>
      </c>
    </row>
    <row r="3854" spans="1:54" ht="12" customHeight="1">
      <c r="A3854" s="151" t="s">
        <v>121</v>
      </c>
      <c r="B3854" s="152">
        <v>45292</v>
      </c>
      <c r="C3854" s="153" t="s">
        <v>122</v>
      </c>
      <c r="D3854" s="153" t="s">
        <v>123</v>
      </c>
      <c r="E3854" s="244">
        <v>87551716</v>
      </c>
      <c r="F3854" s="144" t="s">
        <v>7012</v>
      </c>
      <c r="G3854" s="230"/>
      <c r="H3854" s="154">
        <v>36010</v>
      </c>
      <c r="I3854" s="153">
        <v>27</v>
      </c>
      <c r="J3854" s="148" t="s">
        <v>58</v>
      </c>
      <c r="K3854" s="153"/>
      <c r="L3854" s="153"/>
      <c r="M3854" s="153"/>
      <c r="N3854" s="153"/>
      <c r="O3854" s="155">
        <v>24993077752</v>
      </c>
      <c r="P3854" s="156" t="s">
        <v>60</v>
      </c>
      <c r="Q3854" s="157" t="s">
        <v>6881</v>
      </c>
      <c r="R3854" s="158"/>
      <c r="S3854" s="159">
        <v>46053</v>
      </c>
      <c r="T3854" s="159" t="s">
        <v>62</v>
      </c>
      <c r="U3854" s="159" t="s">
        <v>6152</v>
      </c>
      <c r="V3854" s="154">
        <v>46053</v>
      </c>
      <c r="W3854" s="154"/>
      <c r="X3854" s="154"/>
      <c r="Y3854" s="160"/>
      <c r="Z3854" s="160"/>
      <c r="AA3854" s="153"/>
      <c r="AB3854" s="153"/>
      <c r="AC3854" s="182" t="e">
        <f t="shared" si="122"/>
        <v>#DIV/0!</v>
      </c>
      <c r="AD3854" s="153" t="e">
        <f t="shared" si="123"/>
        <v>#DIV/0!</v>
      </c>
      <c r="AE3854" s="207"/>
      <c r="AF3854" s="153"/>
      <c r="AG3854" s="159"/>
      <c r="AH3854" s="153"/>
      <c r="AI3854" s="161"/>
      <c r="AJ3854" s="153"/>
      <c r="AK3854" s="153"/>
      <c r="AL3854" s="207"/>
      <c r="AM3854" s="207"/>
      <c r="AN3854" s="207"/>
      <c r="AO3854" s="207"/>
      <c r="AP3854" s="147" t="s">
        <v>54</v>
      </c>
      <c r="AQ3854" s="147"/>
      <c r="AR3854" s="147"/>
      <c r="AS3854" s="209" t="s">
        <v>68</v>
      </c>
      <c r="AT3854" s="223" t="str">
        <f>MONTH(B3854)&amp;"/"&amp;YEAR(B3854)</f>
        <v>1/2024</v>
      </c>
      <c r="AU3854" s="223">
        <f>WEEKNUM(B3854)-WEEKNUM(EOMONTH(B3854,-1)+1)+1</f>
        <v>1</v>
      </c>
      <c r="AV3854" s="209" t="str">
        <f>MONTH(R3854)&amp;"/"&amp;YEAR(R3854)</f>
        <v>1/1900</v>
      </c>
      <c r="AW3854" s="209" t="e">
        <f>WEEKNUM(R3854)-WEEKNUM(EOMONTH(R3854,-1)+1)+1</f>
        <v>#NUM!</v>
      </c>
      <c r="AX3854" s="209">
        <f>IF(BB3854="S",IF(Q3854="1. Aceitou o programa",R3854-B3854,0),0)</f>
        <v>0</v>
      </c>
      <c r="AY3854" s="209">
        <f>IF(BB3854="S",IF(AND(S3854&lt;&gt;"",R3854&lt;&gt;""),S3854-R3854,0),0)</f>
        <v>0</v>
      </c>
      <c r="AZ3854" s="209">
        <f>IF(BB3854="S",IF(Q3854="1. Aceitou o programa",IF(OR(X3854="Não se Aplica",X3854=""),IF(OR(W3854="Não se Aplica",W3854=""),0,W3854-V3854),AVERAGE(X3854-W3854,W3854-V3854)),0),0)</f>
        <v>0</v>
      </c>
      <c r="BA3854" s="209">
        <f>IF(BB3854="S",IF(AND(Q3854="1. Aceitou o programa",AH3854="Realizada"),IFERROR(IF(AG3854="",0,AG3854-R3854),0),0),0)</f>
        <v>0</v>
      </c>
      <c r="BB3854" s="209" t="str">
        <f>_xlfn.XLOOKUP(U3854,'Lista Suspensa'!$AA$20:$AA$23,'Lista Suspensa'!$AB$20:$AB$23,"N/A")</f>
        <v>S</v>
      </c>
    </row>
    <row r="3855" spans="1:54" ht="12" customHeight="1">
      <c r="A3855" s="151" t="s">
        <v>121</v>
      </c>
      <c r="B3855" s="152">
        <v>45292</v>
      </c>
      <c r="C3855" s="153" t="s">
        <v>122</v>
      </c>
      <c r="D3855" s="153" t="s">
        <v>274</v>
      </c>
      <c r="E3855" s="244">
        <v>89072992</v>
      </c>
      <c r="F3855" s="144" t="s">
        <v>7013</v>
      </c>
      <c r="G3855" s="230"/>
      <c r="H3855" s="154">
        <v>36012</v>
      </c>
      <c r="I3855" s="153">
        <v>27</v>
      </c>
      <c r="J3855" s="148" t="s">
        <v>70</v>
      </c>
      <c r="K3855" s="153"/>
      <c r="L3855" s="153"/>
      <c r="M3855" s="153"/>
      <c r="N3855" s="153"/>
      <c r="O3855" s="155" t="s">
        <v>7014</v>
      </c>
      <c r="P3855" s="156" t="s">
        <v>60</v>
      </c>
      <c r="Q3855" s="157" t="s">
        <v>6881</v>
      </c>
      <c r="R3855" s="158"/>
      <c r="S3855" s="159">
        <v>45905</v>
      </c>
      <c r="T3855" s="159" t="s">
        <v>62</v>
      </c>
      <c r="U3855" s="159" t="s">
        <v>6152</v>
      </c>
      <c r="V3855" s="154">
        <v>45905</v>
      </c>
      <c r="W3855" s="154"/>
      <c r="X3855" s="154"/>
      <c r="Y3855" s="160"/>
      <c r="Z3855" s="160"/>
      <c r="AA3855" s="153"/>
      <c r="AB3855" s="153"/>
      <c r="AC3855" s="182" t="e">
        <f t="shared" si="122"/>
        <v>#DIV/0!</v>
      </c>
      <c r="AD3855" s="153" t="e">
        <f t="shared" si="123"/>
        <v>#DIV/0!</v>
      </c>
      <c r="AE3855" s="207"/>
      <c r="AF3855" s="153"/>
      <c r="AG3855" s="159"/>
      <c r="AH3855" s="153"/>
      <c r="AI3855" s="161"/>
      <c r="AJ3855" s="153"/>
      <c r="AK3855" s="153"/>
      <c r="AL3855" s="207"/>
      <c r="AM3855" s="207"/>
      <c r="AN3855" s="207"/>
      <c r="AO3855" s="207"/>
      <c r="AP3855" s="147" t="s">
        <v>54</v>
      </c>
      <c r="AQ3855" s="147"/>
      <c r="AR3855" s="147"/>
      <c r="AS3855" s="209" t="s">
        <v>68</v>
      </c>
      <c r="AT3855" s="223" t="str">
        <f>MONTH(B3855)&amp;"/"&amp;YEAR(B3855)</f>
        <v>1/2024</v>
      </c>
      <c r="AU3855" s="223">
        <f>WEEKNUM(B3855)-WEEKNUM(EOMONTH(B3855,-1)+1)+1</f>
        <v>1</v>
      </c>
      <c r="AV3855" s="209" t="str">
        <f>MONTH(R3855)&amp;"/"&amp;YEAR(R3855)</f>
        <v>1/1900</v>
      </c>
      <c r="AW3855" s="209" t="e">
        <f>WEEKNUM(R3855)-WEEKNUM(EOMONTH(R3855,-1)+1)+1</f>
        <v>#NUM!</v>
      </c>
      <c r="AX3855" s="209">
        <f>IF(BB3855="S",IF(Q3855="1. Aceitou o programa",R3855-B3855,0),0)</f>
        <v>0</v>
      </c>
      <c r="AY3855" s="209">
        <f>IF(BB3855="S",IF(AND(S3855&lt;&gt;"",R3855&lt;&gt;""),S3855-R3855,0),0)</f>
        <v>0</v>
      </c>
      <c r="AZ3855" s="209">
        <f>IF(BB3855="S",IF(Q3855="1. Aceitou o programa",IF(OR(X3855="Não se Aplica",X3855=""),IF(OR(W3855="Não se Aplica",W3855=""),0,W3855-V3855),AVERAGE(X3855-W3855,W3855-V3855)),0),0)</f>
        <v>0</v>
      </c>
      <c r="BA3855" s="209">
        <f>IF(BB3855="S",IF(AND(Q3855="1. Aceitou o programa",AH3855="Realizada"),IFERROR(IF(AG3855="",0,AG3855-R3855),0),0),0)</f>
        <v>0</v>
      </c>
      <c r="BB3855" s="209" t="str">
        <f>_xlfn.XLOOKUP(U3855,'Lista Suspensa'!$AA$20:$AA$23,'Lista Suspensa'!$AB$20:$AB$23,"N/A")</f>
        <v>S</v>
      </c>
    </row>
    <row r="3856" spans="1:54" ht="12" customHeight="1">
      <c r="A3856" s="151" t="s">
        <v>121</v>
      </c>
      <c r="B3856" s="152">
        <v>45292</v>
      </c>
      <c r="C3856" s="153" t="s">
        <v>122</v>
      </c>
      <c r="D3856" s="153" t="s">
        <v>324</v>
      </c>
      <c r="E3856" s="244">
        <v>88587732</v>
      </c>
      <c r="F3856" s="144" t="s">
        <v>7015</v>
      </c>
      <c r="G3856" s="230"/>
      <c r="H3856" s="154">
        <v>36032</v>
      </c>
      <c r="I3856" s="153">
        <v>27</v>
      </c>
      <c r="J3856" s="148" t="s">
        <v>70</v>
      </c>
      <c r="K3856" s="153"/>
      <c r="L3856" s="153"/>
      <c r="M3856" s="153"/>
      <c r="N3856" s="153"/>
      <c r="O3856" s="155">
        <v>21983492213</v>
      </c>
      <c r="P3856" s="156" t="s">
        <v>60</v>
      </c>
      <c r="Q3856" s="157" t="s">
        <v>6881</v>
      </c>
      <c r="R3856" s="158"/>
      <c r="S3856" s="159">
        <v>46053</v>
      </c>
      <c r="T3856" s="159" t="s">
        <v>62</v>
      </c>
      <c r="U3856" s="159" t="s">
        <v>6152</v>
      </c>
      <c r="V3856" s="154">
        <v>46053</v>
      </c>
      <c r="W3856" s="154"/>
      <c r="X3856" s="154"/>
      <c r="Y3856" s="160"/>
      <c r="Z3856" s="160"/>
      <c r="AA3856" s="153"/>
      <c r="AB3856" s="153"/>
      <c r="AC3856" s="182" t="e">
        <f t="shared" si="122"/>
        <v>#DIV/0!</v>
      </c>
      <c r="AD3856" s="153" t="e">
        <f t="shared" si="123"/>
        <v>#DIV/0!</v>
      </c>
      <c r="AE3856" s="207"/>
      <c r="AF3856" s="153"/>
      <c r="AG3856" s="159"/>
      <c r="AH3856" s="153"/>
      <c r="AI3856" s="161"/>
      <c r="AJ3856" s="153"/>
      <c r="AK3856" s="153"/>
      <c r="AL3856" s="207"/>
      <c r="AM3856" s="207"/>
      <c r="AN3856" s="207"/>
      <c r="AO3856" s="207"/>
      <c r="AP3856" s="147" t="s">
        <v>54</v>
      </c>
      <c r="AQ3856" s="147"/>
      <c r="AR3856" s="147"/>
      <c r="AS3856" s="209" t="s">
        <v>68</v>
      </c>
      <c r="AT3856" s="223" t="str">
        <f>MONTH(B3856)&amp;"/"&amp;YEAR(B3856)</f>
        <v>1/2024</v>
      </c>
      <c r="AU3856" s="223">
        <f>WEEKNUM(B3856)-WEEKNUM(EOMONTH(B3856,-1)+1)+1</f>
        <v>1</v>
      </c>
      <c r="AV3856" s="209" t="str">
        <f>MONTH(R3856)&amp;"/"&amp;YEAR(R3856)</f>
        <v>1/1900</v>
      </c>
      <c r="AW3856" s="209" t="e">
        <f>WEEKNUM(R3856)-WEEKNUM(EOMONTH(R3856,-1)+1)+1</f>
        <v>#NUM!</v>
      </c>
      <c r="AX3856" s="209">
        <f>IF(BB3856="S",IF(Q3856="1. Aceitou o programa",R3856-B3856,0),0)</f>
        <v>0</v>
      </c>
      <c r="AY3856" s="209">
        <f>IF(BB3856="S",IF(AND(S3856&lt;&gt;"",R3856&lt;&gt;""),S3856-R3856,0),0)</f>
        <v>0</v>
      </c>
      <c r="AZ3856" s="209">
        <f>IF(BB3856="S",IF(Q3856="1. Aceitou o programa",IF(OR(X3856="Não se Aplica",X3856=""),IF(OR(W3856="Não se Aplica",W3856=""),0,W3856-V3856),AVERAGE(X3856-W3856,W3856-V3856)),0),0)</f>
        <v>0</v>
      </c>
      <c r="BA3856" s="209">
        <f>IF(BB3856="S",IF(AND(Q3856="1. Aceitou o programa",AH3856="Realizada"),IFERROR(IF(AG3856="",0,AG3856-R3856),0),0),0)</f>
        <v>0</v>
      </c>
      <c r="BB3856" s="209" t="str">
        <f>_xlfn.XLOOKUP(U3856,'Lista Suspensa'!$AA$20:$AA$23,'Lista Suspensa'!$AB$20:$AB$23,"N/A")</f>
        <v>S</v>
      </c>
    </row>
    <row r="3857" spans="1:54" ht="12" customHeight="1">
      <c r="A3857" s="151" t="s">
        <v>121</v>
      </c>
      <c r="B3857" s="152">
        <v>45292</v>
      </c>
      <c r="C3857" s="153" t="s">
        <v>122</v>
      </c>
      <c r="D3857" s="153" t="s">
        <v>274</v>
      </c>
      <c r="E3857" s="244">
        <v>94234730</v>
      </c>
      <c r="F3857" s="144" t="s">
        <v>7016</v>
      </c>
      <c r="G3857" s="230"/>
      <c r="H3857" s="154">
        <v>36422</v>
      </c>
      <c r="I3857" s="153">
        <v>26</v>
      </c>
      <c r="J3857" s="148" t="s">
        <v>70</v>
      </c>
      <c r="K3857" s="153"/>
      <c r="L3857" s="153"/>
      <c r="M3857" s="153"/>
      <c r="N3857" s="153"/>
      <c r="O3857" s="155">
        <v>21983824265</v>
      </c>
      <c r="P3857" s="156" t="s">
        <v>60</v>
      </c>
      <c r="Q3857" s="157" t="s">
        <v>6881</v>
      </c>
      <c r="R3857" s="158"/>
      <c r="S3857" s="159">
        <v>45905</v>
      </c>
      <c r="T3857" s="159" t="s">
        <v>62</v>
      </c>
      <c r="U3857" s="159" t="s">
        <v>6152</v>
      </c>
      <c r="V3857" s="154">
        <v>45905</v>
      </c>
      <c r="W3857" s="154"/>
      <c r="X3857" s="154"/>
      <c r="Y3857" s="160"/>
      <c r="Z3857" s="160"/>
      <c r="AA3857" s="153"/>
      <c r="AB3857" s="153"/>
      <c r="AC3857" s="182" t="e">
        <f t="shared" si="122"/>
        <v>#DIV/0!</v>
      </c>
      <c r="AD3857" s="153" t="e">
        <f t="shared" si="123"/>
        <v>#DIV/0!</v>
      </c>
      <c r="AE3857" s="207"/>
      <c r="AF3857" s="153"/>
      <c r="AG3857" s="159"/>
      <c r="AH3857" s="153"/>
      <c r="AI3857" s="161"/>
      <c r="AJ3857" s="153"/>
      <c r="AK3857" s="153"/>
      <c r="AL3857" s="207" t="s">
        <v>85</v>
      </c>
      <c r="AM3857" s="207" t="s">
        <v>86</v>
      </c>
      <c r="AN3857" s="207"/>
      <c r="AO3857" s="207"/>
      <c r="AP3857" s="147" t="s">
        <v>54</v>
      </c>
      <c r="AQ3857" s="147"/>
      <c r="AR3857" s="147"/>
      <c r="AS3857" s="209" t="s">
        <v>68</v>
      </c>
      <c r="AT3857" s="223" t="str">
        <f>MONTH(B3857)&amp;"/"&amp;YEAR(B3857)</f>
        <v>1/2024</v>
      </c>
      <c r="AU3857" s="223">
        <f>WEEKNUM(B3857)-WEEKNUM(EOMONTH(B3857,-1)+1)+1</f>
        <v>1</v>
      </c>
      <c r="AV3857" s="209" t="str">
        <f>MONTH(R3857)&amp;"/"&amp;YEAR(R3857)</f>
        <v>1/1900</v>
      </c>
      <c r="AW3857" s="209" t="e">
        <f>WEEKNUM(R3857)-WEEKNUM(EOMONTH(R3857,-1)+1)+1</f>
        <v>#NUM!</v>
      </c>
      <c r="AX3857" s="209">
        <f>IF(BB3857="S",IF(Q3857="1. Aceitou o programa",R3857-B3857,0),0)</f>
        <v>0</v>
      </c>
      <c r="AY3857" s="209">
        <f>IF(BB3857="S",IF(AND(S3857&lt;&gt;"",R3857&lt;&gt;""),S3857-R3857,0),0)</f>
        <v>0</v>
      </c>
      <c r="AZ3857" s="209">
        <f>IF(BB3857="S",IF(Q3857="1. Aceitou o programa",IF(OR(X3857="Não se Aplica",X3857=""),IF(OR(W3857="Não se Aplica",W3857=""),0,W3857-V3857),AVERAGE(X3857-W3857,W3857-V3857)),0),0)</f>
        <v>0</v>
      </c>
      <c r="BA3857" s="209">
        <f>IF(BB3857="S",IF(AND(Q3857="1. Aceitou o programa",AH3857="Realizada"),IFERROR(IF(AG3857="",0,AG3857-R3857),0),0),0)</f>
        <v>0</v>
      </c>
      <c r="BB3857" s="209" t="str">
        <f>_xlfn.XLOOKUP(U3857,'Lista Suspensa'!$AA$20:$AA$23,'Lista Suspensa'!$AB$20:$AB$23,"N/A")</f>
        <v>S</v>
      </c>
    </row>
    <row r="3858" spans="1:54" ht="12" customHeight="1">
      <c r="A3858" s="151" t="s">
        <v>121</v>
      </c>
      <c r="B3858" s="152">
        <v>45292</v>
      </c>
      <c r="C3858" s="153" t="s">
        <v>122</v>
      </c>
      <c r="D3858" s="153" t="s">
        <v>175</v>
      </c>
      <c r="E3858" s="244">
        <v>93920438</v>
      </c>
      <c r="F3858" s="144" t="s">
        <v>7017</v>
      </c>
      <c r="G3858" s="230"/>
      <c r="H3858" s="154">
        <v>36458</v>
      </c>
      <c r="I3858" s="153">
        <v>26</v>
      </c>
      <c r="J3858" s="148" t="s">
        <v>70</v>
      </c>
      <c r="K3858" s="153"/>
      <c r="L3858" s="153"/>
      <c r="M3858" s="153"/>
      <c r="N3858" s="153"/>
      <c r="O3858" s="155">
        <v>11979929849</v>
      </c>
      <c r="P3858" s="156" t="s">
        <v>60</v>
      </c>
      <c r="Q3858" s="157" t="s">
        <v>6881</v>
      </c>
      <c r="R3858" s="158"/>
      <c r="S3858" s="159">
        <v>45933</v>
      </c>
      <c r="T3858" s="159" t="s">
        <v>62</v>
      </c>
      <c r="U3858" s="159" t="s">
        <v>6152</v>
      </c>
      <c r="V3858" s="154">
        <v>45933</v>
      </c>
      <c r="W3858" s="154"/>
      <c r="X3858" s="154"/>
      <c r="Y3858" s="160"/>
      <c r="Z3858" s="160"/>
      <c r="AA3858" s="153"/>
      <c r="AB3858" s="153"/>
      <c r="AC3858" s="182" t="e">
        <f t="shared" si="122"/>
        <v>#DIV/0!</v>
      </c>
      <c r="AD3858" s="153" t="e">
        <f t="shared" si="123"/>
        <v>#DIV/0!</v>
      </c>
      <c r="AE3858" s="207"/>
      <c r="AF3858" s="153"/>
      <c r="AG3858" s="159"/>
      <c r="AH3858" s="153"/>
      <c r="AI3858" s="161"/>
      <c r="AJ3858" s="153"/>
      <c r="AK3858" s="153"/>
      <c r="AL3858" s="207"/>
      <c r="AM3858" s="207"/>
      <c r="AN3858" s="207"/>
      <c r="AO3858" s="207"/>
      <c r="AP3858" s="147" t="s">
        <v>54</v>
      </c>
      <c r="AQ3858" s="147"/>
      <c r="AR3858" s="147"/>
      <c r="AS3858" s="209" t="s">
        <v>68</v>
      </c>
      <c r="AT3858" s="223" t="str">
        <f>MONTH(B3858)&amp;"/"&amp;YEAR(B3858)</f>
        <v>1/2024</v>
      </c>
      <c r="AU3858" s="223">
        <f>WEEKNUM(B3858)-WEEKNUM(EOMONTH(B3858,-1)+1)+1</f>
        <v>1</v>
      </c>
      <c r="AV3858" s="209" t="str">
        <f>MONTH(R3858)&amp;"/"&amp;YEAR(R3858)</f>
        <v>1/1900</v>
      </c>
      <c r="AW3858" s="209" t="e">
        <f>WEEKNUM(R3858)-WEEKNUM(EOMONTH(R3858,-1)+1)+1</f>
        <v>#NUM!</v>
      </c>
      <c r="AX3858" s="209">
        <f>IF(BB3858="S",IF(Q3858="1. Aceitou o programa",R3858-B3858,0),0)</f>
        <v>0</v>
      </c>
      <c r="AY3858" s="209">
        <f>IF(BB3858="S",IF(AND(S3858&lt;&gt;"",R3858&lt;&gt;""),S3858-R3858,0),0)</f>
        <v>0</v>
      </c>
      <c r="AZ3858" s="209">
        <f>IF(BB3858="S",IF(Q3858="1. Aceitou o programa",IF(OR(X3858="Não se Aplica",X3858=""),IF(OR(W3858="Não se Aplica",W3858=""),0,W3858-V3858),AVERAGE(X3858-W3858,W3858-V3858)),0),0)</f>
        <v>0</v>
      </c>
      <c r="BA3858" s="209">
        <f>IF(BB3858="S",IF(AND(Q3858="1. Aceitou o programa",AH3858="Realizada"),IFERROR(IF(AG3858="",0,AG3858-R3858),0),0),0)</f>
        <v>0</v>
      </c>
      <c r="BB3858" s="209" t="str">
        <f>_xlfn.XLOOKUP(U3858,'Lista Suspensa'!$AA$20:$AA$23,'Lista Suspensa'!$AB$20:$AB$23,"N/A")</f>
        <v>S</v>
      </c>
    </row>
    <row r="3859" spans="1:54" ht="12" customHeight="1">
      <c r="A3859" s="151" t="s">
        <v>121</v>
      </c>
      <c r="B3859" s="152">
        <v>45292</v>
      </c>
      <c r="C3859" s="153" t="s">
        <v>122</v>
      </c>
      <c r="D3859" s="153" t="s">
        <v>175</v>
      </c>
      <c r="E3859" s="244">
        <v>94437251</v>
      </c>
      <c r="F3859" s="144" t="s">
        <v>7018</v>
      </c>
      <c r="G3859" s="230"/>
      <c r="H3859" s="154">
        <v>36714</v>
      </c>
      <c r="I3859" s="153">
        <v>25</v>
      </c>
      <c r="J3859" s="148" t="s">
        <v>70</v>
      </c>
      <c r="K3859" s="153"/>
      <c r="L3859" s="153"/>
      <c r="M3859" s="153"/>
      <c r="N3859" s="153"/>
      <c r="O3859" s="155">
        <v>11963311059</v>
      </c>
      <c r="P3859" s="156" t="s">
        <v>60</v>
      </c>
      <c r="Q3859" s="157" t="s">
        <v>6881</v>
      </c>
      <c r="R3859" s="158"/>
      <c r="S3859" s="159">
        <v>45904</v>
      </c>
      <c r="T3859" s="159" t="s">
        <v>62</v>
      </c>
      <c r="U3859" s="159" t="s">
        <v>6152</v>
      </c>
      <c r="V3859" s="154">
        <v>45904</v>
      </c>
      <c r="W3859" s="154"/>
      <c r="X3859" s="154"/>
      <c r="Y3859" s="160"/>
      <c r="Z3859" s="160"/>
      <c r="AA3859" s="153"/>
      <c r="AB3859" s="153"/>
      <c r="AC3859" s="182" t="e">
        <f t="shared" si="122"/>
        <v>#DIV/0!</v>
      </c>
      <c r="AD3859" s="153" t="e">
        <f t="shared" si="123"/>
        <v>#DIV/0!</v>
      </c>
      <c r="AE3859" s="207"/>
      <c r="AF3859" s="153"/>
      <c r="AG3859" s="159"/>
      <c r="AH3859" s="153"/>
      <c r="AI3859" s="161"/>
      <c r="AJ3859" s="153"/>
      <c r="AK3859" s="153"/>
      <c r="AL3859" s="207"/>
      <c r="AM3859" s="207"/>
      <c r="AN3859" s="207"/>
      <c r="AO3859" s="207"/>
      <c r="AP3859" s="147" t="s">
        <v>54</v>
      </c>
      <c r="AQ3859" s="147"/>
      <c r="AR3859" s="147"/>
      <c r="AS3859" s="209" t="s">
        <v>68</v>
      </c>
      <c r="AT3859" s="223" t="str">
        <f>MONTH(B3859)&amp;"/"&amp;YEAR(B3859)</f>
        <v>1/2024</v>
      </c>
      <c r="AU3859" s="223">
        <f>WEEKNUM(B3859)-WEEKNUM(EOMONTH(B3859,-1)+1)+1</f>
        <v>1</v>
      </c>
      <c r="AV3859" s="209" t="str">
        <f>MONTH(R3859)&amp;"/"&amp;YEAR(R3859)</f>
        <v>1/1900</v>
      </c>
      <c r="AW3859" s="209" t="e">
        <f>WEEKNUM(R3859)-WEEKNUM(EOMONTH(R3859,-1)+1)+1</f>
        <v>#NUM!</v>
      </c>
      <c r="AX3859" s="209">
        <f>IF(BB3859="S",IF(Q3859="1. Aceitou o programa",R3859-B3859,0),0)</f>
        <v>0</v>
      </c>
      <c r="AY3859" s="209">
        <f>IF(BB3859="S",IF(AND(S3859&lt;&gt;"",R3859&lt;&gt;""),S3859-R3859,0),0)</f>
        <v>0</v>
      </c>
      <c r="AZ3859" s="209">
        <f>IF(BB3859="S",IF(Q3859="1. Aceitou o programa",IF(OR(X3859="Não se Aplica",X3859=""),IF(OR(W3859="Não se Aplica",W3859=""),0,W3859-V3859),AVERAGE(X3859-W3859,W3859-V3859)),0),0)</f>
        <v>0</v>
      </c>
      <c r="BA3859" s="209">
        <f>IF(BB3859="S",IF(AND(Q3859="1. Aceitou o programa",AH3859="Realizada"),IFERROR(IF(AG3859="",0,AG3859-R3859),0),0),0)</f>
        <v>0</v>
      </c>
      <c r="BB3859" s="209" t="str">
        <f>_xlfn.XLOOKUP(U3859,'Lista Suspensa'!$AA$20:$AA$23,'Lista Suspensa'!$AB$20:$AB$23,"N/A")</f>
        <v>S</v>
      </c>
    </row>
    <row r="3860" spans="1:54" ht="12" customHeight="1">
      <c r="A3860" s="151" t="s">
        <v>121</v>
      </c>
      <c r="B3860" s="152">
        <v>45292</v>
      </c>
      <c r="C3860" s="153" t="s">
        <v>122</v>
      </c>
      <c r="D3860" s="153" t="s">
        <v>274</v>
      </c>
      <c r="E3860" s="244">
        <v>92600396</v>
      </c>
      <c r="F3860" s="144" t="s">
        <v>7019</v>
      </c>
      <c r="G3860" s="230"/>
      <c r="H3860" s="154">
        <v>36842</v>
      </c>
      <c r="I3860" s="153">
        <v>25</v>
      </c>
      <c r="J3860" s="148" t="s">
        <v>70</v>
      </c>
      <c r="K3860" s="153"/>
      <c r="L3860" s="153"/>
      <c r="M3860" s="153"/>
      <c r="N3860" s="153"/>
      <c r="O3860" s="155" t="s">
        <v>7020</v>
      </c>
      <c r="P3860" s="156" t="s">
        <v>60</v>
      </c>
      <c r="Q3860" s="157" t="s">
        <v>6881</v>
      </c>
      <c r="R3860" s="158"/>
      <c r="S3860" s="159">
        <v>45895</v>
      </c>
      <c r="T3860" s="159" t="s">
        <v>62</v>
      </c>
      <c r="U3860" s="159" t="s">
        <v>6152</v>
      </c>
      <c r="V3860" s="154">
        <v>45895</v>
      </c>
      <c r="W3860" s="154"/>
      <c r="X3860" s="154"/>
      <c r="Y3860" s="160"/>
      <c r="Z3860" s="160"/>
      <c r="AA3860" s="153"/>
      <c r="AB3860" s="153"/>
      <c r="AC3860" s="182" t="e">
        <f t="shared" si="122"/>
        <v>#DIV/0!</v>
      </c>
      <c r="AD3860" s="153" t="e">
        <f t="shared" si="123"/>
        <v>#DIV/0!</v>
      </c>
      <c r="AE3860" s="207"/>
      <c r="AF3860" s="153"/>
      <c r="AG3860" s="159"/>
      <c r="AH3860" s="153"/>
      <c r="AI3860" s="161"/>
      <c r="AJ3860" s="153"/>
      <c r="AK3860" s="153"/>
      <c r="AL3860" s="207"/>
      <c r="AM3860" s="207"/>
      <c r="AN3860" s="207"/>
      <c r="AO3860" s="207"/>
      <c r="AP3860" s="147" t="s">
        <v>54</v>
      </c>
      <c r="AQ3860" s="147"/>
      <c r="AR3860" s="147"/>
      <c r="AS3860" s="209" t="s">
        <v>68</v>
      </c>
      <c r="AT3860" s="223" t="str">
        <f>MONTH(B3860)&amp;"/"&amp;YEAR(B3860)</f>
        <v>1/2024</v>
      </c>
      <c r="AU3860" s="223">
        <f>WEEKNUM(B3860)-WEEKNUM(EOMONTH(B3860,-1)+1)+1</f>
        <v>1</v>
      </c>
      <c r="AV3860" s="209" t="str">
        <f>MONTH(R3860)&amp;"/"&amp;YEAR(R3860)</f>
        <v>1/1900</v>
      </c>
      <c r="AW3860" s="209" t="e">
        <f>WEEKNUM(R3860)-WEEKNUM(EOMONTH(R3860,-1)+1)+1</f>
        <v>#NUM!</v>
      </c>
      <c r="AX3860" s="209">
        <f>IF(BB3860="S",IF(Q3860="1. Aceitou o programa",R3860-B3860,0),0)</f>
        <v>0</v>
      </c>
      <c r="AY3860" s="209">
        <f>IF(BB3860="S",IF(AND(S3860&lt;&gt;"",R3860&lt;&gt;""),S3860-R3860,0),0)</f>
        <v>0</v>
      </c>
      <c r="AZ3860" s="209">
        <f>IF(BB3860="S",IF(Q3860="1. Aceitou o programa",IF(OR(X3860="Não se Aplica",X3860=""),IF(OR(W3860="Não se Aplica",W3860=""),0,W3860-V3860),AVERAGE(X3860-W3860,W3860-V3860)),0),0)</f>
        <v>0</v>
      </c>
      <c r="BA3860" s="209">
        <f>IF(BB3860="S",IF(AND(Q3860="1. Aceitou o programa",AH3860="Realizada"),IFERROR(IF(AG3860="",0,AG3860-R3860),0),0),0)</f>
        <v>0</v>
      </c>
      <c r="BB3860" s="209" t="str">
        <f>_xlfn.XLOOKUP(U3860,'Lista Suspensa'!$AA$20:$AA$23,'Lista Suspensa'!$AB$20:$AB$23,"N/A")</f>
        <v>S</v>
      </c>
    </row>
    <row r="3861" spans="1:54" ht="12" customHeight="1">
      <c r="A3861" s="151" t="s">
        <v>121</v>
      </c>
      <c r="B3861" s="152">
        <v>45292</v>
      </c>
      <c r="C3861" s="153" t="s">
        <v>122</v>
      </c>
      <c r="D3861" s="153" t="s">
        <v>443</v>
      </c>
      <c r="E3861" s="244">
        <v>450290212</v>
      </c>
      <c r="F3861" s="144" t="s">
        <v>7021</v>
      </c>
      <c r="G3861" s="230"/>
      <c r="H3861" s="154">
        <v>36921</v>
      </c>
      <c r="I3861" s="153">
        <v>25</v>
      </c>
      <c r="J3861" s="148" t="s">
        <v>70</v>
      </c>
      <c r="K3861" s="153"/>
      <c r="L3861" s="153"/>
      <c r="M3861" s="153"/>
      <c r="N3861" s="153"/>
      <c r="O3861" s="155" t="s">
        <v>7022</v>
      </c>
      <c r="P3861" s="156" t="s">
        <v>60</v>
      </c>
      <c r="Q3861" s="157" t="s">
        <v>6881</v>
      </c>
      <c r="R3861" s="158"/>
      <c r="S3861" s="159">
        <v>46053</v>
      </c>
      <c r="T3861" s="159" t="s">
        <v>62</v>
      </c>
      <c r="U3861" s="159" t="s">
        <v>6152</v>
      </c>
      <c r="V3861" s="154">
        <v>46053</v>
      </c>
      <c r="W3861" s="154"/>
      <c r="X3861" s="154"/>
      <c r="Y3861" s="160"/>
      <c r="Z3861" s="160"/>
      <c r="AA3861" s="153"/>
      <c r="AB3861" s="153"/>
      <c r="AC3861" s="182" t="e">
        <f t="shared" si="122"/>
        <v>#DIV/0!</v>
      </c>
      <c r="AD3861" s="153" t="e">
        <f t="shared" si="123"/>
        <v>#DIV/0!</v>
      </c>
      <c r="AE3861" s="207"/>
      <c r="AF3861" s="153"/>
      <c r="AG3861" s="159"/>
      <c r="AH3861" s="153"/>
      <c r="AI3861" s="161"/>
      <c r="AJ3861" s="153"/>
      <c r="AK3861" s="153"/>
      <c r="AL3861" s="207"/>
      <c r="AM3861" s="207"/>
      <c r="AN3861" s="207"/>
      <c r="AO3861" s="207"/>
      <c r="AP3861" s="147" t="s">
        <v>54</v>
      </c>
      <c r="AQ3861" s="147"/>
      <c r="AR3861" s="147"/>
      <c r="AS3861" s="209" t="s">
        <v>68</v>
      </c>
      <c r="AT3861" s="223" t="str">
        <f>MONTH(B3861)&amp;"/"&amp;YEAR(B3861)</f>
        <v>1/2024</v>
      </c>
      <c r="AU3861" s="223">
        <f>WEEKNUM(B3861)-WEEKNUM(EOMONTH(B3861,-1)+1)+1</f>
        <v>1</v>
      </c>
      <c r="AV3861" s="209" t="str">
        <f>MONTH(R3861)&amp;"/"&amp;YEAR(R3861)</f>
        <v>1/1900</v>
      </c>
      <c r="AW3861" s="209" t="e">
        <f>WEEKNUM(R3861)-WEEKNUM(EOMONTH(R3861,-1)+1)+1</f>
        <v>#NUM!</v>
      </c>
      <c r="AX3861" s="209">
        <f>IF(BB3861="S",IF(Q3861="1. Aceitou o programa",R3861-B3861,0),0)</f>
        <v>0</v>
      </c>
      <c r="AY3861" s="209">
        <f>IF(BB3861="S",IF(AND(S3861&lt;&gt;"",R3861&lt;&gt;""),S3861-R3861,0),0)</f>
        <v>0</v>
      </c>
      <c r="AZ3861" s="209">
        <f>IF(BB3861="S",IF(Q3861="1. Aceitou o programa",IF(OR(X3861="Não se Aplica",X3861=""),IF(OR(W3861="Não se Aplica",W3861=""),0,W3861-V3861),AVERAGE(X3861-W3861,W3861-V3861)),0),0)</f>
        <v>0</v>
      </c>
      <c r="BA3861" s="209">
        <f>IF(BB3861="S",IF(AND(Q3861="1. Aceitou o programa",AH3861="Realizada"),IFERROR(IF(AG3861="",0,AG3861-R3861),0),0),0)</f>
        <v>0</v>
      </c>
      <c r="BB3861" s="209" t="str">
        <f>_xlfn.XLOOKUP(U3861,'Lista Suspensa'!$AA$20:$AA$23,'Lista Suspensa'!$AB$20:$AB$23,"N/A")</f>
        <v>S</v>
      </c>
    </row>
    <row r="3862" spans="1:54" ht="12" customHeight="1">
      <c r="A3862" s="151" t="s">
        <v>121</v>
      </c>
      <c r="B3862" s="152">
        <v>45292</v>
      </c>
      <c r="C3862" s="153" t="s">
        <v>122</v>
      </c>
      <c r="D3862" s="153" t="s">
        <v>274</v>
      </c>
      <c r="E3862" s="244">
        <v>84443688</v>
      </c>
      <c r="F3862" s="144" t="s">
        <v>7023</v>
      </c>
      <c r="G3862" s="230"/>
      <c r="H3862" s="154">
        <v>37169</v>
      </c>
      <c r="I3862" s="153">
        <v>24</v>
      </c>
      <c r="J3862" s="148" t="s">
        <v>58</v>
      </c>
      <c r="K3862" s="153"/>
      <c r="L3862" s="153"/>
      <c r="M3862" s="153"/>
      <c r="N3862" s="153"/>
      <c r="O3862" s="155" t="s">
        <v>7024</v>
      </c>
      <c r="P3862" s="156" t="s">
        <v>60</v>
      </c>
      <c r="Q3862" s="157" t="s">
        <v>6881</v>
      </c>
      <c r="R3862" s="158"/>
      <c r="S3862" s="159">
        <v>45904</v>
      </c>
      <c r="T3862" s="159" t="s">
        <v>62</v>
      </c>
      <c r="U3862" s="159" t="s">
        <v>6152</v>
      </c>
      <c r="V3862" s="154">
        <v>45904</v>
      </c>
      <c r="W3862" s="154"/>
      <c r="X3862" s="154"/>
      <c r="Y3862" s="160"/>
      <c r="Z3862" s="160"/>
      <c r="AA3862" s="153"/>
      <c r="AB3862" s="153"/>
      <c r="AC3862" s="182" t="e">
        <f t="shared" si="122"/>
        <v>#DIV/0!</v>
      </c>
      <c r="AD3862" s="153" t="e">
        <f t="shared" si="123"/>
        <v>#DIV/0!</v>
      </c>
      <c r="AE3862" s="207"/>
      <c r="AF3862" s="153"/>
      <c r="AG3862" s="159"/>
      <c r="AH3862" s="153"/>
      <c r="AI3862" s="161"/>
      <c r="AJ3862" s="153"/>
      <c r="AK3862" s="153"/>
      <c r="AL3862" s="207" t="s">
        <v>85</v>
      </c>
      <c r="AM3862" s="207" t="s">
        <v>86</v>
      </c>
      <c r="AN3862" s="207"/>
      <c r="AO3862" s="207"/>
      <c r="AP3862" s="147" t="s">
        <v>54</v>
      </c>
      <c r="AQ3862" s="147"/>
      <c r="AR3862" s="147"/>
      <c r="AS3862" s="209" t="s">
        <v>68</v>
      </c>
      <c r="AT3862" s="223" t="str">
        <f>MONTH(B3862)&amp;"/"&amp;YEAR(B3862)</f>
        <v>1/2024</v>
      </c>
      <c r="AU3862" s="223">
        <f>WEEKNUM(B3862)-WEEKNUM(EOMONTH(B3862,-1)+1)+1</f>
        <v>1</v>
      </c>
      <c r="AV3862" s="209" t="str">
        <f>MONTH(R3862)&amp;"/"&amp;YEAR(R3862)</f>
        <v>1/1900</v>
      </c>
      <c r="AW3862" s="209" t="e">
        <f>WEEKNUM(R3862)-WEEKNUM(EOMONTH(R3862,-1)+1)+1</f>
        <v>#NUM!</v>
      </c>
      <c r="AX3862" s="209">
        <f>IF(BB3862="S",IF(Q3862="1. Aceitou o programa",R3862-B3862,0),0)</f>
        <v>0</v>
      </c>
      <c r="AY3862" s="209">
        <f>IF(BB3862="S",IF(AND(S3862&lt;&gt;"",R3862&lt;&gt;""),S3862-R3862,0),0)</f>
        <v>0</v>
      </c>
      <c r="AZ3862" s="209">
        <f>IF(BB3862="S",IF(Q3862="1. Aceitou o programa",IF(OR(X3862="Não se Aplica",X3862=""),IF(OR(W3862="Não se Aplica",W3862=""),0,W3862-V3862),AVERAGE(X3862-W3862,W3862-V3862)),0),0)</f>
        <v>0</v>
      </c>
      <c r="BA3862" s="209">
        <f>IF(BB3862="S",IF(AND(Q3862="1. Aceitou o programa",AH3862="Realizada"),IFERROR(IF(AG3862="",0,AG3862-R3862),0),0),0)</f>
        <v>0</v>
      </c>
      <c r="BB3862" s="209" t="str">
        <f>_xlfn.XLOOKUP(U3862,'Lista Suspensa'!$AA$20:$AA$23,'Lista Suspensa'!$AB$20:$AB$23,"N/A")</f>
        <v>S</v>
      </c>
    </row>
    <row r="3863" spans="1:54" ht="12" customHeight="1">
      <c r="A3863" s="151" t="s">
        <v>121</v>
      </c>
      <c r="B3863" s="152">
        <v>45292</v>
      </c>
      <c r="C3863" s="153" t="s">
        <v>122</v>
      </c>
      <c r="D3863" s="153" t="s">
        <v>324</v>
      </c>
      <c r="E3863" s="244">
        <v>93109534</v>
      </c>
      <c r="F3863" s="144" t="s">
        <v>7025</v>
      </c>
      <c r="G3863" s="230"/>
      <c r="H3863" s="154">
        <v>37785</v>
      </c>
      <c r="I3863" s="153">
        <v>22</v>
      </c>
      <c r="J3863" s="148" t="s">
        <v>70</v>
      </c>
      <c r="K3863" s="153"/>
      <c r="L3863" s="153"/>
      <c r="M3863" s="153"/>
      <c r="N3863" s="153"/>
      <c r="O3863" s="155" t="s">
        <v>7026</v>
      </c>
      <c r="P3863" s="156" t="s">
        <v>60</v>
      </c>
      <c r="Q3863" s="157" t="s">
        <v>6881</v>
      </c>
      <c r="R3863" s="158"/>
      <c r="S3863" s="159">
        <v>46053</v>
      </c>
      <c r="T3863" s="159" t="s">
        <v>62</v>
      </c>
      <c r="U3863" s="159" t="s">
        <v>6152</v>
      </c>
      <c r="V3863" s="154">
        <v>46053</v>
      </c>
      <c r="W3863" s="154"/>
      <c r="X3863" s="154"/>
      <c r="Y3863" s="160"/>
      <c r="Z3863" s="160"/>
      <c r="AA3863" s="153"/>
      <c r="AB3863" s="153"/>
      <c r="AC3863" s="182" t="e">
        <f t="shared" si="122"/>
        <v>#DIV/0!</v>
      </c>
      <c r="AD3863" s="153" t="e">
        <f t="shared" si="123"/>
        <v>#DIV/0!</v>
      </c>
      <c r="AE3863" s="207"/>
      <c r="AF3863" s="153"/>
      <c r="AG3863" s="159"/>
      <c r="AH3863" s="153"/>
      <c r="AI3863" s="161"/>
      <c r="AJ3863" s="153"/>
      <c r="AK3863" s="153"/>
      <c r="AL3863" s="207"/>
      <c r="AM3863" s="207"/>
      <c r="AN3863" s="207"/>
      <c r="AO3863" s="207"/>
      <c r="AP3863" s="147" t="s">
        <v>54</v>
      </c>
      <c r="AQ3863" s="147"/>
      <c r="AR3863" s="147"/>
      <c r="AS3863" s="209" t="s">
        <v>68</v>
      </c>
      <c r="AT3863" s="223" t="str">
        <f>MONTH(B3863)&amp;"/"&amp;YEAR(B3863)</f>
        <v>1/2024</v>
      </c>
      <c r="AU3863" s="223">
        <f>WEEKNUM(B3863)-WEEKNUM(EOMONTH(B3863,-1)+1)+1</f>
        <v>1</v>
      </c>
      <c r="AV3863" s="209" t="str">
        <f>MONTH(R3863)&amp;"/"&amp;YEAR(R3863)</f>
        <v>1/1900</v>
      </c>
      <c r="AW3863" s="209" t="e">
        <f>WEEKNUM(R3863)-WEEKNUM(EOMONTH(R3863,-1)+1)+1</f>
        <v>#NUM!</v>
      </c>
      <c r="AX3863" s="209">
        <f>IF(BB3863="S",IF(Q3863="1. Aceitou o programa",R3863-B3863,0),0)</f>
        <v>0</v>
      </c>
      <c r="AY3863" s="209">
        <f>IF(BB3863="S",IF(AND(S3863&lt;&gt;"",R3863&lt;&gt;""),S3863-R3863,0),0)</f>
        <v>0</v>
      </c>
      <c r="AZ3863" s="209">
        <f>IF(BB3863="S",IF(Q3863="1. Aceitou o programa",IF(OR(X3863="Não se Aplica",X3863=""),IF(OR(W3863="Não se Aplica",W3863=""),0,W3863-V3863),AVERAGE(X3863-W3863,W3863-V3863)),0),0)</f>
        <v>0</v>
      </c>
      <c r="BA3863" s="209">
        <f>IF(BB3863="S",IF(AND(Q3863="1. Aceitou o programa",AH3863="Realizada"),IFERROR(IF(AG3863="",0,AG3863-R3863),0),0),0)</f>
        <v>0</v>
      </c>
      <c r="BB3863" s="209" t="str">
        <f>_xlfn.XLOOKUP(U3863,'Lista Suspensa'!$AA$20:$AA$23,'Lista Suspensa'!$AB$20:$AB$23,"N/A")</f>
        <v>S</v>
      </c>
    </row>
    <row r="3864" spans="1:54" ht="12" customHeight="1">
      <c r="A3864" s="151" t="s">
        <v>121</v>
      </c>
      <c r="B3864" s="152">
        <v>45292</v>
      </c>
      <c r="C3864" s="153" t="s">
        <v>122</v>
      </c>
      <c r="D3864" s="153" t="s">
        <v>274</v>
      </c>
      <c r="E3864" s="244">
        <v>94352872</v>
      </c>
      <c r="F3864" s="144" t="s">
        <v>7027</v>
      </c>
      <c r="G3864" s="230"/>
      <c r="H3864" s="154">
        <v>37993</v>
      </c>
      <c r="I3864" s="153">
        <v>22</v>
      </c>
      <c r="J3864" s="148" t="s">
        <v>70</v>
      </c>
      <c r="K3864" s="153"/>
      <c r="L3864" s="153"/>
      <c r="M3864" s="153"/>
      <c r="N3864" s="153"/>
      <c r="O3864" s="155" t="s">
        <v>7028</v>
      </c>
      <c r="P3864" s="156" t="s">
        <v>60</v>
      </c>
      <c r="Q3864" s="157" t="s">
        <v>6881</v>
      </c>
      <c r="R3864" s="158"/>
      <c r="S3864" s="159">
        <v>45924</v>
      </c>
      <c r="T3864" s="159" t="s">
        <v>62</v>
      </c>
      <c r="U3864" s="159" t="s">
        <v>6152</v>
      </c>
      <c r="V3864" s="154">
        <v>45924</v>
      </c>
      <c r="W3864" s="154"/>
      <c r="X3864" s="154"/>
      <c r="Y3864" s="160"/>
      <c r="Z3864" s="160"/>
      <c r="AA3864" s="153"/>
      <c r="AB3864" s="153"/>
      <c r="AC3864" s="182" t="e">
        <f t="shared" si="122"/>
        <v>#DIV/0!</v>
      </c>
      <c r="AD3864" s="153" t="e">
        <f t="shared" si="123"/>
        <v>#DIV/0!</v>
      </c>
      <c r="AE3864" s="207"/>
      <c r="AF3864" s="153"/>
      <c r="AG3864" s="159"/>
      <c r="AH3864" s="153"/>
      <c r="AI3864" s="161"/>
      <c r="AJ3864" s="153"/>
      <c r="AK3864" s="153"/>
      <c r="AL3864" s="207"/>
      <c r="AM3864" s="207"/>
      <c r="AN3864" s="207"/>
      <c r="AO3864" s="207"/>
      <c r="AP3864" s="147" t="s">
        <v>54</v>
      </c>
      <c r="AQ3864" s="147"/>
      <c r="AR3864" s="147"/>
      <c r="AS3864" s="209" t="s">
        <v>68</v>
      </c>
      <c r="AT3864" s="223" t="str">
        <f>MONTH(B3864)&amp;"/"&amp;YEAR(B3864)</f>
        <v>1/2024</v>
      </c>
      <c r="AU3864" s="223">
        <f>WEEKNUM(B3864)-WEEKNUM(EOMONTH(B3864,-1)+1)+1</f>
        <v>1</v>
      </c>
      <c r="AV3864" s="209" t="str">
        <f>MONTH(R3864)&amp;"/"&amp;YEAR(R3864)</f>
        <v>1/1900</v>
      </c>
      <c r="AW3864" s="209" t="e">
        <f>WEEKNUM(R3864)-WEEKNUM(EOMONTH(R3864,-1)+1)+1</f>
        <v>#NUM!</v>
      </c>
      <c r="AX3864" s="209">
        <f>IF(BB3864="S",IF(Q3864="1. Aceitou o programa",R3864-B3864,0),0)</f>
        <v>0</v>
      </c>
      <c r="AY3864" s="209">
        <f>IF(BB3864="S",IF(AND(S3864&lt;&gt;"",R3864&lt;&gt;""),S3864-R3864,0),0)</f>
        <v>0</v>
      </c>
      <c r="AZ3864" s="209">
        <f>IF(BB3864="S",IF(Q3864="1. Aceitou o programa",IF(OR(X3864="Não se Aplica",X3864=""),IF(OR(W3864="Não se Aplica",W3864=""),0,W3864-V3864),AVERAGE(X3864-W3864,W3864-V3864)),0),0)</f>
        <v>0</v>
      </c>
      <c r="BA3864" s="209">
        <f>IF(BB3864="S",IF(AND(Q3864="1. Aceitou o programa",AH3864="Realizada"),IFERROR(IF(AG3864="",0,AG3864-R3864),0),0),0)</f>
        <v>0</v>
      </c>
      <c r="BB3864" s="209" t="str">
        <f>_xlfn.XLOOKUP(U3864,'Lista Suspensa'!$AA$20:$AA$23,'Lista Suspensa'!$AB$20:$AB$23,"N/A")</f>
        <v>S</v>
      </c>
    </row>
    <row r="3865" spans="1:54" ht="12" customHeight="1">
      <c r="A3865" s="151" t="s">
        <v>121</v>
      </c>
      <c r="B3865" s="152">
        <v>45292</v>
      </c>
      <c r="C3865" s="153" t="s">
        <v>122</v>
      </c>
      <c r="D3865" s="153" t="s">
        <v>167</v>
      </c>
      <c r="E3865" s="244">
        <v>89760154</v>
      </c>
      <c r="F3865" s="144" t="s">
        <v>7029</v>
      </c>
      <c r="G3865" s="230"/>
      <c r="H3865" s="154">
        <v>38450</v>
      </c>
      <c r="I3865" s="153">
        <v>21</v>
      </c>
      <c r="J3865" s="148" t="s">
        <v>70</v>
      </c>
      <c r="K3865" s="153"/>
      <c r="L3865" s="153"/>
      <c r="M3865" s="153"/>
      <c r="N3865" s="153"/>
      <c r="O3865" s="155">
        <v>11930705939</v>
      </c>
      <c r="P3865" s="156" t="s">
        <v>60</v>
      </c>
      <c r="Q3865" s="157" t="s">
        <v>6881</v>
      </c>
      <c r="R3865" s="158"/>
      <c r="S3865" s="159">
        <v>45868</v>
      </c>
      <c r="T3865" s="159" t="s">
        <v>62</v>
      </c>
      <c r="U3865" s="159" t="s">
        <v>6152</v>
      </c>
      <c r="V3865" s="154">
        <v>45868</v>
      </c>
      <c r="W3865" s="154"/>
      <c r="X3865" s="154"/>
      <c r="Y3865" s="160"/>
      <c r="Z3865" s="160"/>
      <c r="AA3865" s="153"/>
      <c r="AB3865" s="153"/>
      <c r="AC3865" s="182" t="e">
        <f t="shared" si="122"/>
        <v>#DIV/0!</v>
      </c>
      <c r="AD3865" s="153" t="e">
        <f t="shared" si="123"/>
        <v>#DIV/0!</v>
      </c>
      <c r="AE3865" s="207"/>
      <c r="AF3865" s="153"/>
      <c r="AG3865" s="159"/>
      <c r="AH3865" s="153"/>
      <c r="AI3865" s="161"/>
      <c r="AJ3865" s="153"/>
      <c r="AK3865" s="153"/>
      <c r="AL3865" s="207" t="s">
        <v>85</v>
      </c>
      <c r="AM3865" s="207" t="s">
        <v>86</v>
      </c>
      <c r="AN3865" s="207"/>
      <c r="AO3865" s="207"/>
      <c r="AP3865" s="147" t="s">
        <v>54</v>
      </c>
      <c r="AQ3865" s="147"/>
      <c r="AR3865" s="147"/>
      <c r="AS3865" s="209" t="s">
        <v>68</v>
      </c>
      <c r="AT3865" s="223" t="str">
        <f>MONTH(B3865)&amp;"/"&amp;YEAR(B3865)</f>
        <v>1/2024</v>
      </c>
      <c r="AU3865" s="223">
        <f>WEEKNUM(B3865)-WEEKNUM(EOMONTH(B3865,-1)+1)+1</f>
        <v>1</v>
      </c>
      <c r="AV3865" s="209" t="str">
        <f>MONTH(R3865)&amp;"/"&amp;YEAR(R3865)</f>
        <v>1/1900</v>
      </c>
      <c r="AW3865" s="209" t="e">
        <f>WEEKNUM(R3865)-WEEKNUM(EOMONTH(R3865,-1)+1)+1</f>
        <v>#NUM!</v>
      </c>
      <c r="AX3865" s="209">
        <f>IF(BB3865="S",IF(Q3865="1. Aceitou o programa",R3865-B3865,0),0)</f>
        <v>0</v>
      </c>
      <c r="AY3865" s="209">
        <f>IF(BB3865="S",IF(AND(S3865&lt;&gt;"",R3865&lt;&gt;""),S3865-R3865,0),0)</f>
        <v>0</v>
      </c>
      <c r="AZ3865" s="209">
        <f>IF(BB3865="S",IF(Q3865="1. Aceitou o programa",IF(OR(X3865="Não se Aplica",X3865=""),IF(OR(W3865="Não se Aplica",W3865=""),0,W3865-V3865),AVERAGE(X3865-W3865,W3865-V3865)),0),0)</f>
        <v>0</v>
      </c>
      <c r="BA3865" s="209">
        <f>IF(BB3865="S",IF(AND(Q3865="1. Aceitou o programa",AH3865="Realizada"),IFERROR(IF(AG3865="",0,AG3865-R3865),0),0),0)</f>
        <v>0</v>
      </c>
      <c r="BB3865" s="209" t="str">
        <f>_xlfn.XLOOKUP(U3865,'Lista Suspensa'!$AA$20:$AA$23,'Lista Suspensa'!$AB$20:$AB$23,"N/A")</f>
        <v>S</v>
      </c>
    </row>
    <row r="3866" spans="1:54" ht="12" customHeight="1">
      <c r="A3866" s="151" t="s">
        <v>121</v>
      </c>
      <c r="B3866" s="152">
        <v>45292</v>
      </c>
      <c r="C3866" s="153" t="s">
        <v>122</v>
      </c>
      <c r="D3866" s="153" t="s">
        <v>274</v>
      </c>
      <c r="E3866" s="244">
        <v>83271041</v>
      </c>
      <c r="F3866" s="144" t="s">
        <v>7030</v>
      </c>
      <c r="G3866" s="230"/>
      <c r="H3866" s="154">
        <v>39846</v>
      </c>
      <c r="I3866" s="153">
        <v>17</v>
      </c>
      <c r="J3866" s="148" t="s">
        <v>70</v>
      </c>
      <c r="K3866" s="153"/>
      <c r="L3866" s="153"/>
      <c r="M3866" s="153"/>
      <c r="N3866" s="153"/>
      <c r="O3866" s="155" t="s">
        <v>7031</v>
      </c>
      <c r="P3866" s="156" t="s">
        <v>60</v>
      </c>
      <c r="Q3866" s="157" t="s">
        <v>6881</v>
      </c>
      <c r="R3866" s="158"/>
      <c r="S3866" s="159">
        <v>45904</v>
      </c>
      <c r="T3866" s="159" t="s">
        <v>62</v>
      </c>
      <c r="U3866" s="159" t="s">
        <v>6152</v>
      </c>
      <c r="V3866" s="154">
        <v>45904</v>
      </c>
      <c r="W3866" s="154"/>
      <c r="X3866" s="154"/>
      <c r="Y3866" s="160"/>
      <c r="Z3866" s="160"/>
      <c r="AA3866" s="153"/>
      <c r="AB3866" s="153"/>
      <c r="AC3866" s="182" t="e">
        <f t="shared" si="122"/>
        <v>#DIV/0!</v>
      </c>
      <c r="AD3866" s="153" t="e">
        <f t="shared" si="123"/>
        <v>#DIV/0!</v>
      </c>
      <c r="AE3866" s="207"/>
      <c r="AF3866" s="153"/>
      <c r="AG3866" s="159"/>
      <c r="AH3866" s="153"/>
      <c r="AI3866" s="161"/>
      <c r="AJ3866" s="153"/>
      <c r="AK3866" s="153"/>
      <c r="AL3866" s="207"/>
      <c r="AM3866" s="207"/>
      <c r="AN3866" s="207"/>
      <c r="AO3866" s="207"/>
      <c r="AP3866" s="147" t="s">
        <v>54</v>
      </c>
      <c r="AQ3866" s="147"/>
      <c r="AR3866" s="147"/>
      <c r="AS3866" s="209" t="s">
        <v>68</v>
      </c>
      <c r="AT3866" s="223" t="str">
        <f>MONTH(B3866)&amp;"/"&amp;YEAR(B3866)</f>
        <v>1/2024</v>
      </c>
      <c r="AU3866" s="223">
        <f>WEEKNUM(B3866)-WEEKNUM(EOMONTH(B3866,-1)+1)+1</f>
        <v>1</v>
      </c>
      <c r="AV3866" s="209" t="str">
        <f>MONTH(R3866)&amp;"/"&amp;YEAR(R3866)</f>
        <v>1/1900</v>
      </c>
      <c r="AW3866" s="209" t="e">
        <f>WEEKNUM(R3866)-WEEKNUM(EOMONTH(R3866,-1)+1)+1</f>
        <v>#NUM!</v>
      </c>
      <c r="AX3866" s="209">
        <f>IF(BB3866="S",IF(Q3866="1. Aceitou o programa",R3866-B3866,0),0)</f>
        <v>0</v>
      </c>
      <c r="AY3866" s="209">
        <f>IF(BB3866="S",IF(AND(S3866&lt;&gt;"",R3866&lt;&gt;""),S3866-R3866,0),0)</f>
        <v>0</v>
      </c>
      <c r="AZ3866" s="209">
        <f>IF(BB3866="S",IF(Q3866="1. Aceitou o programa",IF(OR(X3866="Não se Aplica",X3866=""),IF(OR(W3866="Não se Aplica",W3866=""),0,W3866-V3866),AVERAGE(X3866-W3866,W3866-V3866)),0),0)</f>
        <v>0</v>
      </c>
      <c r="BA3866" s="209">
        <f>IF(BB3866="S",IF(AND(Q3866="1. Aceitou o programa",AH3866="Realizada"),IFERROR(IF(AG3866="",0,AG3866-R3866),0),0),0)</f>
        <v>0</v>
      </c>
      <c r="BB3866" s="209" t="str">
        <f>_xlfn.XLOOKUP(U3866,'Lista Suspensa'!$AA$20:$AA$23,'Lista Suspensa'!$AB$20:$AB$23,"N/A")</f>
        <v>S</v>
      </c>
    </row>
    <row r="3867" spans="1:54" ht="12" customHeight="1">
      <c r="A3867" s="151" t="s">
        <v>54</v>
      </c>
      <c r="B3867" s="152">
        <v>46083</v>
      </c>
      <c r="C3867" s="153" t="s">
        <v>55</v>
      </c>
      <c r="D3867" s="153" t="s">
        <v>56</v>
      </c>
      <c r="E3867" s="244">
        <v>82507464</v>
      </c>
      <c r="F3867" s="144" t="s">
        <v>7032</v>
      </c>
      <c r="G3867" s="230"/>
      <c r="H3867" s="154">
        <v>33528</v>
      </c>
      <c r="I3867" s="153">
        <v>34</v>
      </c>
      <c r="J3867" s="148" t="s">
        <v>70</v>
      </c>
      <c r="K3867" s="153"/>
      <c r="L3867" s="153"/>
      <c r="M3867" s="153"/>
      <c r="N3867" s="153">
        <v>380</v>
      </c>
      <c r="O3867" s="155" t="s">
        <v>7033</v>
      </c>
      <c r="P3867" s="156" t="s">
        <v>60</v>
      </c>
      <c r="Q3867" s="157" t="s">
        <v>7034</v>
      </c>
      <c r="R3867" s="158"/>
      <c r="S3867" s="159">
        <v>46058</v>
      </c>
      <c r="T3867" s="159" t="s">
        <v>62</v>
      </c>
      <c r="U3867" s="159" t="s">
        <v>6152</v>
      </c>
      <c r="V3867" s="154">
        <v>46058</v>
      </c>
      <c r="W3867" s="154"/>
      <c r="X3867" s="154"/>
      <c r="Y3867" s="160"/>
      <c r="Z3867" s="160" t="s">
        <v>128</v>
      </c>
      <c r="AA3867" s="153">
        <v>110</v>
      </c>
      <c r="AB3867" s="153">
        <v>1.53</v>
      </c>
      <c r="AC3867" s="182">
        <f t="shared" si="122"/>
        <v>46.990473749412622</v>
      </c>
      <c r="AD3867" s="153" t="str">
        <f t="shared" si="123"/>
        <v>OBESIDADE III</v>
      </c>
      <c r="AE3867" s="207"/>
      <c r="AF3867" s="153" t="s">
        <v>130</v>
      </c>
      <c r="AG3867" s="159"/>
      <c r="AH3867" s="153"/>
      <c r="AI3867" s="161"/>
      <c r="AJ3867" s="153"/>
      <c r="AK3867" s="153"/>
      <c r="AL3867" s="207"/>
      <c r="AM3867" s="207"/>
      <c r="AN3867" s="207"/>
      <c r="AO3867" s="207"/>
      <c r="AP3867" s="147" t="s">
        <v>466</v>
      </c>
      <c r="AQ3867" s="147" t="s">
        <v>67</v>
      </c>
      <c r="AR3867" s="147"/>
      <c r="AS3867" s="209" t="s">
        <v>68</v>
      </c>
      <c r="AT3867" s="223" t="str">
        <f>MONTH(B3867)&amp;"/"&amp;YEAR(B3867)</f>
        <v>3/2026</v>
      </c>
      <c r="AU3867" s="223">
        <f>WEEKNUM(B3867)-WEEKNUM(EOMONTH(B3867,-1)+1)+1</f>
        <v>1</v>
      </c>
      <c r="AV3867" s="209" t="str">
        <f>MONTH(R3867)&amp;"/"&amp;YEAR(R3867)</f>
        <v>1/1900</v>
      </c>
      <c r="AW3867" s="209" t="e">
        <f>WEEKNUM(R3867)-WEEKNUM(EOMONTH(R3867,-1)+1)+1</f>
        <v>#NUM!</v>
      </c>
      <c r="AX3867" s="209">
        <f>IF(BB3867="S",IF(Q3867="1. Aceitou o programa",R3867-B3867,0),0)</f>
        <v>0</v>
      </c>
      <c r="AY3867" s="209">
        <f>IF(BB3867="S",IF(AND(S3867&lt;&gt;"",R3867&lt;&gt;""),S3867-R3867,0),0)</f>
        <v>0</v>
      </c>
      <c r="AZ3867" s="209">
        <f>IF(BB3867="S",IF(Q3867="1. Aceitou o programa",IF(OR(X3867="Não se Aplica",X3867=""),IF(OR(W3867="Não se Aplica",W3867=""),0,W3867-V3867),AVERAGE(X3867-W3867,W3867-V3867)),0),0)</f>
        <v>0</v>
      </c>
      <c r="BA3867" s="209">
        <f>IF(BB3867="S",IF(AND(Q3867="1. Aceitou o programa",AH3867="Realizada"),IFERROR(IF(AG3867="",0,AG3867-R3867),0),0),0)</f>
        <v>0</v>
      </c>
      <c r="BB3867" s="209" t="str">
        <f>_xlfn.XLOOKUP(U3867,'Lista Suspensa'!$AA$20:$AA$23,'Lista Suspensa'!$AB$20:$AB$23,"N/A")</f>
        <v>S</v>
      </c>
    </row>
    <row r="3868" spans="1:54" ht="12" customHeight="1">
      <c r="A3868" s="151" t="s">
        <v>121</v>
      </c>
      <c r="B3868" s="152">
        <v>45292</v>
      </c>
      <c r="C3868" s="153" t="s">
        <v>122</v>
      </c>
      <c r="D3868" s="153" t="s">
        <v>443</v>
      </c>
      <c r="E3868" s="244">
        <v>235020168</v>
      </c>
      <c r="F3868" s="144" t="s">
        <v>7035</v>
      </c>
      <c r="G3868" s="230"/>
      <c r="H3868" s="154">
        <v>28162</v>
      </c>
      <c r="I3868" s="153">
        <v>49</v>
      </c>
      <c r="J3868" s="148" t="s">
        <v>70</v>
      </c>
      <c r="K3868" s="153" t="s">
        <v>59</v>
      </c>
      <c r="L3868" s="153"/>
      <c r="M3868" s="153"/>
      <c r="N3868" s="153"/>
      <c r="O3868" s="155" t="s">
        <v>7036</v>
      </c>
      <c r="P3868" s="156" t="s">
        <v>60</v>
      </c>
      <c r="Q3868" s="157" t="s">
        <v>7034</v>
      </c>
      <c r="R3868" s="158"/>
      <c r="S3868" s="159">
        <v>46052</v>
      </c>
      <c r="T3868" s="159" t="s">
        <v>62</v>
      </c>
      <c r="U3868" s="159" t="s">
        <v>6152</v>
      </c>
      <c r="V3868" s="154">
        <v>46052</v>
      </c>
      <c r="W3868" s="154"/>
      <c r="X3868" s="154"/>
      <c r="Y3868" s="160" t="s">
        <v>7037</v>
      </c>
      <c r="Z3868" s="160"/>
      <c r="AA3868" s="153">
        <v>95</v>
      </c>
      <c r="AB3868" s="153">
        <v>1.65</v>
      </c>
      <c r="AC3868" s="182">
        <f t="shared" si="122"/>
        <v>34.894398530762174</v>
      </c>
      <c r="AD3868" s="153" t="str">
        <f t="shared" si="123"/>
        <v>OBESIDADE I</v>
      </c>
      <c r="AE3868" s="207" t="s">
        <v>6181</v>
      </c>
      <c r="AF3868" s="153" t="s">
        <v>130</v>
      </c>
      <c r="AG3868" s="159"/>
      <c r="AH3868" s="153"/>
      <c r="AI3868" s="161"/>
      <c r="AJ3868" s="153"/>
      <c r="AK3868" s="153"/>
      <c r="AL3868" s="207" t="s">
        <v>85</v>
      </c>
      <c r="AM3868" s="207" t="s">
        <v>86</v>
      </c>
      <c r="AN3868" s="207" t="s">
        <v>191</v>
      </c>
      <c r="AO3868" s="207"/>
      <c r="AP3868" s="147" t="s">
        <v>466</v>
      </c>
      <c r="AQ3868" s="147" t="s">
        <v>67</v>
      </c>
      <c r="AR3868" s="147"/>
      <c r="AS3868" s="209" t="s">
        <v>68</v>
      </c>
      <c r="AT3868" s="223" t="str">
        <f>MONTH(B3868)&amp;"/"&amp;YEAR(B3868)</f>
        <v>1/2024</v>
      </c>
      <c r="AU3868" s="223">
        <f>WEEKNUM(B3868)-WEEKNUM(EOMONTH(B3868,-1)+1)+1</f>
        <v>1</v>
      </c>
      <c r="AV3868" s="209" t="str">
        <f>MONTH(R3868)&amp;"/"&amp;YEAR(R3868)</f>
        <v>1/1900</v>
      </c>
      <c r="AW3868" s="209" t="e">
        <f>WEEKNUM(R3868)-WEEKNUM(EOMONTH(R3868,-1)+1)+1</f>
        <v>#NUM!</v>
      </c>
      <c r="AX3868" s="209">
        <f>IF(BB3868="S",IF(Q3868="1. Aceitou o programa",R3868-B3868,0),0)</f>
        <v>0</v>
      </c>
      <c r="AY3868" s="209">
        <f>IF(BB3868="S",IF(AND(S3868&lt;&gt;"",R3868&lt;&gt;""),S3868-R3868,0),0)</f>
        <v>0</v>
      </c>
      <c r="AZ3868" s="209">
        <f>IF(BB3868="S",IF(Q3868="1. Aceitou o programa",IF(OR(X3868="Não se Aplica",X3868=""),IF(OR(W3868="Não se Aplica",W3868=""),0,W3868-V3868),AVERAGE(X3868-W3868,W3868-V3868)),0),0)</f>
        <v>0</v>
      </c>
      <c r="BA3868" s="209">
        <f>IF(BB3868="S",IF(AND(Q3868="1. Aceitou o programa",AH3868="Realizada"),IFERROR(IF(AG3868="",0,AG3868-R3868),0),0),0)</f>
        <v>0</v>
      </c>
      <c r="BB3868" s="209" t="str">
        <f>_xlfn.XLOOKUP(U3868,'Lista Suspensa'!$AA$20:$AA$23,'Lista Suspensa'!$AB$20:$AB$23,"N/A")</f>
        <v>S</v>
      </c>
    </row>
    <row r="3869" spans="1:54" ht="12" customHeight="1">
      <c r="A3869" s="151" t="s">
        <v>121</v>
      </c>
      <c r="B3869" s="152">
        <v>45292</v>
      </c>
      <c r="C3869" s="153" t="s">
        <v>122</v>
      </c>
      <c r="D3869" s="153" t="s">
        <v>324</v>
      </c>
      <c r="E3869" s="244">
        <v>93695690</v>
      </c>
      <c r="F3869" s="144" t="s">
        <v>7038</v>
      </c>
      <c r="G3869" s="230"/>
      <c r="H3869" s="154">
        <v>26332</v>
      </c>
      <c r="I3869" s="153">
        <v>54</v>
      </c>
      <c r="J3869" s="148" t="s">
        <v>70</v>
      </c>
      <c r="K3869" s="153" t="s">
        <v>101</v>
      </c>
      <c r="L3869" s="153"/>
      <c r="M3869" s="153"/>
      <c r="N3869" s="153"/>
      <c r="O3869" s="155">
        <v>21997630311</v>
      </c>
      <c r="P3869" s="156" t="s">
        <v>60</v>
      </c>
      <c r="Q3869" s="157" t="s">
        <v>7039</v>
      </c>
      <c r="R3869" s="158"/>
      <c r="S3869" s="159">
        <v>46053</v>
      </c>
      <c r="T3869" s="159" t="s">
        <v>62</v>
      </c>
      <c r="U3869" s="159" t="s">
        <v>6152</v>
      </c>
      <c r="V3869" s="154">
        <v>46053</v>
      </c>
      <c r="W3869" s="154"/>
      <c r="X3869" s="154"/>
      <c r="Y3869" s="160"/>
      <c r="Z3869" s="160"/>
      <c r="AA3869" s="153"/>
      <c r="AB3869" s="153"/>
      <c r="AC3869" s="182" t="e">
        <f t="shared" si="122"/>
        <v>#DIV/0!</v>
      </c>
      <c r="AD3869" s="153" t="e">
        <f t="shared" si="123"/>
        <v>#DIV/0!</v>
      </c>
      <c r="AE3869" s="207"/>
      <c r="AF3869" s="153"/>
      <c r="AG3869" s="159"/>
      <c r="AH3869" s="153"/>
      <c r="AI3869" s="161"/>
      <c r="AJ3869" s="153"/>
      <c r="AK3869" s="153"/>
      <c r="AL3869" s="207" t="s">
        <v>85</v>
      </c>
      <c r="AM3869" s="207" t="s">
        <v>86</v>
      </c>
      <c r="AN3869" s="207" t="s">
        <v>66</v>
      </c>
      <c r="AO3869" s="207"/>
      <c r="AP3869" s="147" t="s">
        <v>54</v>
      </c>
      <c r="AQ3869" s="147"/>
      <c r="AR3869" s="147"/>
      <c r="AS3869" s="209" t="s">
        <v>68</v>
      </c>
      <c r="AT3869" s="223" t="str">
        <f>MONTH(B3869)&amp;"/"&amp;YEAR(B3869)</f>
        <v>1/2024</v>
      </c>
      <c r="AU3869" s="223">
        <f>WEEKNUM(B3869)-WEEKNUM(EOMONTH(B3869,-1)+1)+1</f>
        <v>1</v>
      </c>
      <c r="AV3869" s="209" t="str">
        <f>MONTH(R3869)&amp;"/"&amp;YEAR(R3869)</f>
        <v>1/1900</v>
      </c>
      <c r="AW3869" s="209" t="e">
        <f>WEEKNUM(R3869)-WEEKNUM(EOMONTH(R3869,-1)+1)+1</f>
        <v>#NUM!</v>
      </c>
      <c r="AX3869" s="209">
        <f>IF(BB3869="S",IF(Q3869="1. Aceitou o programa",R3869-B3869,0),0)</f>
        <v>0</v>
      </c>
      <c r="AY3869" s="209">
        <f>IF(BB3869="S",IF(AND(S3869&lt;&gt;"",R3869&lt;&gt;""),S3869-R3869,0),0)</f>
        <v>0</v>
      </c>
      <c r="AZ3869" s="209">
        <f>IF(BB3869="S",IF(Q3869="1. Aceitou o programa",IF(OR(X3869="Não se Aplica",X3869=""),IF(OR(W3869="Não se Aplica",W3869=""),0,W3869-V3869),AVERAGE(X3869-W3869,W3869-V3869)),0),0)</f>
        <v>0</v>
      </c>
      <c r="BA3869" s="209">
        <f>IF(BB3869="S",IF(AND(Q3869="1. Aceitou o programa",AH3869="Realizada"),IFERROR(IF(AG3869="",0,AG3869-R3869),0),0),0)</f>
        <v>0</v>
      </c>
      <c r="BB3869" s="209" t="str">
        <f>_xlfn.XLOOKUP(U3869,'Lista Suspensa'!$AA$20:$AA$23,'Lista Suspensa'!$AB$20:$AB$23,"N/A")</f>
        <v>S</v>
      </c>
    </row>
    <row r="3870" spans="1:54" ht="12" customHeight="1">
      <c r="A3870" s="151" t="s">
        <v>121</v>
      </c>
      <c r="B3870" s="152">
        <v>45292</v>
      </c>
      <c r="C3870" s="153" t="s">
        <v>122</v>
      </c>
      <c r="D3870" s="153" t="s">
        <v>171</v>
      </c>
      <c r="E3870" s="244">
        <v>93686054</v>
      </c>
      <c r="F3870" s="144" t="s">
        <v>7040</v>
      </c>
      <c r="G3870" s="230"/>
      <c r="H3870" s="154">
        <v>27275</v>
      </c>
      <c r="I3870" s="153">
        <v>51</v>
      </c>
      <c r="J3870" s="148" t="s">
        <v>70</v>
      </c>
      <c r="K3870" s="153" t="s">
        <v>101</v>
      </c>
      <c r="L3870" s="153"/>
      <c r="M3870" s="153"/>
      <c r="N3870" s="153"/>
      <c r="O3870" s="155">
        <v>21981457853</v>
      </c>
      <c r="P3870" s="156" t="s">
        <v>60</v>
      </c>
      <c r="Q3870" s="157" t="s">
        <v>7039</v>
      </c>
      <c r="R3870" s="158"/>
      <c r="S3870" s="159">
        <v>45918</v>
      </c>
      <c r="T3870" s="159" t="s">
        <v>62</v>
      </c>
      <c r="U3870" s="159" t="s">
        <v>6152</v>
      </c>
      <c r="V3870" s="154">
        <v>45918</v>
      </c>
      <c r="W3870" s="154"/>
      <c r="X3870" s="154"/>
      <c r="Y3870" s="160"/>
      <c r="Z3870" s="160"/>
      <c r="AA3870" s="153"/>
      <c r="AB3870" s="153"/>
      <c r="AC3870" s="182" t="e">
        <f t="shared" si="122"/>
        <v>#DIV/0!</v>
      </c>
      <c r="AD3870" s="153" t="e">
        <f t="shared" si="123"/>
        <v>#DIV/0!</v>
      </c>
      <c r="AE3870" s="207"/>
      <c r="AF3870" s="153"/>
      <c r="AG3870" s="159"/>
      <c r="AH3870" s="153"/>
      <c r="AI3870" s="161"/>
      <c r="AJ3870" s="153"/>
      <c r="AK3870" s="153"/>
      <c r="AL3870" s="207" t="s">
        <v>85</v>
      </c>
      <c r="AM3870" s="207" t="s">
        <v>86</v>
      </c>
      <c r="AN3870" s="207" t="s">
        <v>66</v>
      </c>
      <c r="AO3870" s="207"/>
      <c r="AP3870" s="147" t="s">
        <v>54</v>
      </c>
      <c r="AQ3870" s="147"/>
      <c r="AR3870" s="147"/>
      <c r="AS3870" s="209" t="s">
        <v>68</v>
      </c>
      <c r="AT3870" s="223" t="str">
        <f>MONTH(B3870)&amp;"/"&amp;YEAR(B3870)</f>
        <v>1/2024</v>
      </c>
      <c r="AU3870" s="223">
        <f>WEEKNUM(B3870)-WEEKNUM(EOMONTH(B3870,-1)+1)+1</f>
        <v>1</v>
      </c>
      <c r="AV3870" s="209" t="str">
        <f>MONTH(R3870)&amp;"/"&amp;YEAR(R3870)</f>
        <v>1/1900</v>
      </c>
      <c r="AW3870" s="209" t="e">
        <f>WEEKNUM(R3870)-WEEKNUM(EOMONTH(R3870,-1)+1)+1</f>
        <v>#NUM!</v>
      </c>
      <c r="AX3870" s="209">
        <f>IF(BB3870="S",IF(Q3870="1. Aceitou o programa",R3870-B3870,0),0)</f>
        <v>0</v>
      </c>
      <c r="AY3870" s="209">
        <f>IF(BB3870="S",IF(AND(S3870&lt;&gt;"",R3870&lt;&gt;""),S3870-R3870,0),0)</f>
        <v>0</v>
      </c>
      <c r="AZ3870" s="209">
        <f>IF(BB3870="S",IF(Q3870="1. Aceitou o programa",IF(OR(X3870="Não se Aplica",X3870=""),IF(OR(W3870="Não se Aplica",W3870=""),0,W3870-V3870),AVERAGE(X3870-W3870,W3870-V3870)),0),0)</f>
        <v>0</v>
      </c>
      <c r="BA3870" s="209">
        <f>IF(BB3870="S",IF(AND(Q3870="1. Aceitou o programa",AH3870="Realizada"),IFERROR(IF(AG3870="",0,AG3870-R3870),0),0),0)</f>
        <v>0</v>
      </c>
      <c r="BB3870" s="209" t="str">
        <f>_xlfn.XLOOKUP(U3870,'Lista Suspensa'!$AA$20:$AA$23,'Lista Suspensa'!$AB$20:$AB$23,"N/A")</f>
        <v>S</v>
      </c>
    </row>
    <row r="3871" spans="1:54" ht="12" customHeight="1">
      <c r="A3871" s="151" t="s">
        <v>121</v>
      </c>
      <c r="B3871" s="152">
        <v>45292</v>
      </c>
      <c r="C3871" s="153" t="s">
        <v>122</v>
      </c>
      <c r="D3871" s="153" t="s">
        <v>274</v>
      </c>
      <c r="E3871" s="244">
        <v>887866948</v>
      </c>
      <c r="F3871" s="144" t="s">
        <v>7041</v>
      </c>
      <c r="G3871" s="230"/>
      <c r="H3871" s="154">
        <v>35426</v>
      </c>
      <c r="I3871" s="153">
        <v>29</v>
      </c>
      <c r="J3871" s="148" t="s">
        <v>70</v>
      </c>
      <c r="K3871" s="153" t="s">
        <v>101</v>
      </c>
      <c r="L3871" s="153"/>
      <c r="M3871" s="153"/>
      <c r="N3871" s="153"/>
      <c r="O3871" s="155" t="s">
        <v>7042</v>
      </c>
      <c r="P3871" s="156" t="s">
        <v>60</v>
      </c>
      <c r="Q3871" s="157" t="s">
        <v>7039</v>
      </c>
      <c r="R3871" s="158"/>
      <c r="S3871" s="159">
        <v>45888</v>
      </c>
      <c r="T3871" s="159" t="s">
        <v>62</v>
      </c>
      <c r="U3871" s="159" t="s">
        <v>6152</v>
      </c>
      <c r="V3871" s="154">
        <v>45888</v>
      </c>
      <c r="W3871" s="154"/>
      <c r="X3871" s="154"/>
      <c r="Y3871" s="160"/>
      <c r="Z3871" s="160"/>
      <c r="AA3871" s="153"/>
      <c r="AB3871" s="153"/>
      <c r="AC3871" s="182" t="e">
        <f t="shared" si="122"/>
        <v>#DIV/0!</v>
      </c>
      <c r="AD3871" s="153" t="e">
        <f t="shared" si="123"/>
        <v>#DIV/0!</v>
      </c>
      <c r="AE3871" s="207"/>
      <c r="AF3871" s="153"/>
      <c r="AG3871" s="159"/>
      <c r="AH3871" s="153"/>
      <c r="AI3871" s="161"/>
      <c r="AJ3871" s="153"/>
      <c r="AK3871" s="153"/>
      <c r="AL3871" s="207" t="s">
        <v>85</v>
      </c>
      <c r="AM3871" s="207" t="s">
        <v>86</v>
      </c>
      <c r="AN3871" s="207">
        <v>46022</v>
      </c>
      <c r="AO3871" s="207"/>
      <c r="AP3871" s="147" t="s">
        <v>54</v>
      </c>
      <c r="AQ3871" s="147"/>
      <c r="AR3871" s="147"/>
      <c r="AS3871" s="209" t="s">
        <v>68</v>
      </c>
      <c r="AT3871" s="223" t="str">
        <f>MONTH(B3871)&amp;"/"&amp;YEAR(B3871)</f>
        <v>1/2024</v>
      </c>
      <c r="AU3871" s="223">
        <f>WEEKNUM(B3871)-WEEKNUM(EOMONTH(B3871,-1)+1)+1</f>
        <v>1</v>
      </c>
      <c r="AV3871" s="209" t="str">
        <f>MONTH(R3871)&amp;"/"&amp;YEAR(R3871)</f>
        <v>1/1900</v>
      </c>
      <c r="AW3871" s="209" t="e">
        <f>WEEKNUM(R3871)-WEEKNUM(EOMONTH(R3871,-1)+1)+1</f>
        <v>#NUM!</v>
      </c>
      <c r="AX3871" s="209">
        <f>IF(BB3871="S",IF(Q3871="1. Aceitou o programa",R3871-B3871,0),0)</f>
        <v>0</v>
      </c>
      <c r="AY3871" s="209">
        <f>IF(BB3871="S",IF(AND(S3871&lt;&gt;"",R3871&lt;&gt;""),S3871-R3871,0),0)</f>
        <v>0</v>
      </c>
      <c r="AZ3871" s="209">
        <f>IF(BB3871="S",IF(Q3871="1. Aceitou o programa",IF(OR(X3871="Não se Aplica",X3871=""),IF(OR(W3871="Não se Aplica",W3871=""),0,W3871-V3871),AVERAGE(X3871-W3871,W3871-V3871)),0),0)</f>
        <v>0</v>
      </c>
      <c r="BA3871" s="209">
        <f>IF(BB3871="S",IF(AND(Q3871="1. Aceitou o programa",AH3871="Realizada"),IFERROR(IF(AG3871="",0,AG3871-R3871),0),0),0)</f>
        <v>0</v>
      </c>
      <c r="BB3871" s="209" t="str">
        <f>_xlfn.XLOOKUP(U3871,'Lista Suspensa'!$AA$20:$AA$23,'Lista Suspensa'!$AB$20:$AB$23,"N/A")</f>
        <v>S</v>
      </c>
    </row>
    <row r="3872" spans="1:54" ht="12" customHeight="1">
      <c r="A3872" s="151" t="s">
        <v>121</v>
      </c>
      <c r="B3872" s="152">
        <v>45292</v>
      </c>
      <c r="C3872" s="153" t="s">
        <v>122</v>
      </c>
      <c r="D3872" s="153" t="s">
        <v>167</v>
      </c>
      <c r="E3872" s="244">
        <v>451504828</v>
      </c>
      <c r="F3872" s="144" t="s">
        <v>7043</v>
      </c>
      <c r="G3872" s="230"/>
      <c r="H3872" s="154">
        <v>28036</v>
      </c>
      <c r="I3872" s="153">
        <v>49</v>
      </c>
      <c r="J3872" s="148" t="s">
        <v>70</v>
      </c>
      <c r="K3872" s="153" t="s">
        <v>59</v>
      </c>
      <c r="L3872" s="153"/>
      <c r="M3872" s="153"/>
      <c r="N3872" s="153"/>
      <c r="O3872" s="155">
        <v>11949330058</v>
      </c>
      <c r="P3872" s="156" t="s">
        <v>60</v>
      </c>
      <c r="Q3872" s="157" t="s">
        <v>7039</v>
      </c>
      <c r="R3872" s="158"/>
      <c r="S3872" s="159">
        <v>45902</v>
      </c>
      <c r="T3872" s="159" t="s">
        <v>62</v>
      </c>
      <c r="U3872" s="159" t="s">
        <v>6152</v>
      </c>
      <c r="V3872" s="154">
        <v>45902</v>
      </c>
      <c r="W3872" s="154"/>
      <c r="X3872" s="154"/>
      <c r="Y3872" s="160"/>
      <c r="Z3872" s="160"/>
      <c r="AA3872" s="153"/>
      <c r="AB3872" s="153"/>
      <c r="AC3872" s="182" t="e">
        <f t="shared" si="122"/>
        <v>#DIV/0!</v>
      </c>
      <c r="AD3872" s="153" t="e">
        <f t="shared" si="123"/>
        <v>#DIV/0!</v>
      </c>
      <c r="AE3872" s="207"/>
      <c r="AF3872" s="153"/>
      <c r="AG3872" s="159"/>
      <c r="AH3872" s="153"/>
      <c r="AI3872" s="161"/>
      <c r="AJ3872" s="153"/>
      <c r="AK3872" s="153"/>
      <c r="AL3872" s="207" t="s">
        <v>85</v>
      </c>
      <c r="AM3872" s="207" t="s">
        <v>86</v>
      </c>
      <c r="AN3872" s="207">
        <v>45901</v>
      </c>
      <c r="AO3872" s="207"/>
      <c r="AP3872" s="147" t="s">
        <v>54</v>
      </c>
      <c r="AQ3872" s="147"/>
      <c r="AR3872" s="147"/>
      <c r="AS3872" s="209" t="s">
        <v>68</v>
      </c>
      <c r="AT3872" s="223" t="str">
        <f>MONTH(B3872)&amp;"/"&amp;YEAR(B3872)</f>
        <v>1/2024</v>
      </c>
      <c r="AU3872" s="223">
        <f>WEEKNUM(B3872)-WEEKNUM(EOMONTH(B3872,-1)+1)+1</f>
        <v>1</v>
      </c>
      <c r="AV3872" s="209" t="str">
        <f>MONTH(R3872)&amp;"/"&amp;YEAR(R3872)</f>
        <v>1/1900</v>
      </c>
      <c r="AW3872" s="209" t="e">
        <f>WEEKNUM(R3872)-WEEKNUM(EOMONTH(R3872,-1)+1)+1</f>
        <v>#NUM!</v>
      </c>
      <c r="AX3872" s="209">
        <f>IF(BB3872="S",IF(Q3872="1. Aceitou o programa",R3872-B3872,0),0)</f>
        <v>0</v>
      </c>
      <c r="AY3872" s="209">
        <f>IF(BB3872="S",IF(AND(S3872&lt;&gt;"",R3872&lt;&gt;""),S3872-R3872,0),0)</f>
        <v>0</v>
      </c>
      <c r="AZ3872" s="209">
        <f>IF(BB3872="S",IF(Q3872="1. Aceitou o programa",IF(OR(X3872="Não se Aplica",X3872=""),IF(OR(W3872="Não se Aplica",W3872=""),0,W3872-V3872),AVERAGE(X3872-W3872,W3872-V3872)),0),0)</f>
        <v>0</v>
      </c>
      <c r="BA3872" s="209">
        <f>IF(BB3872="S",IF(AND(Q3872="1. Aceitou o programa",AH3872="Realizada"),IFERROR(IF(AG3872="",0,AG3872-R3872),0),0),0)</f>
        <v>0</v>
      </c>
      <c r="BB3872" s="209" t="str">
        <f>_xlfn.XLOOKUP(U3872,'Lista Suspensa'!$AA$20:$AA$23,'Lista Suspensa'!$AB$20:$AB$23,"N/A")</f>
        <v>S</v>
      </c>
    </row>
    <row r="3873" spans="1:54" ht="12" customHeight="1">
      <c r="A3873" s="151" t="s">
        <v>121</v>
      </c>
      <c r="B3873" s="152">
        <v>45292</v>
      </c>
      <c r="C3873" s="153" t="s">
        <v>122</v>
      </c>
      <c r="D3873" s="153" t="s">
        <v>167</v>
      </c>
      <c r="E3873" s="244">
        <v>423300377</v>
      </c>
      <c r="F3873" s="144" t="s">
        <v>7044</v>
      </c>
      <c r="G3873" s="230"/>
      <c r="H3873" s="154">
        <v>29094</v>
      </c>
      <c r="I3873" s="153">
        <v>46</v>
      </c>
      <c r="J3873" s="148" t="s">
        <v>70</v>
      </c>
      <c r="K3873" s="153" t="s">
        <v>59</v>
      </c>
      <c r="L3873" s="153"/>
      <c r="M3873" s="153"/>
      <c r="N3873" s="153"/>
      <c r="O3873" s="155">
        <v>11976961180</v>
      </c>
      <c r="P3873" s="156" t="s">
        <v>60</v>
      </c>
      <c r="Q3873" s="157" t="s">
        <v>7039</v>
      </c>
      <c r="R3873" s="158"/>
      <c r="S3873" s="159">
        <v>45902</v>
      </c>
      <c r="T3873" s="159" t="s">
        <v>62</v>
      </c>
      <c r="U3873" s="159" t="s">
        <v>6152</v>
      </c>
      <c r="V3873" s="154">
        <v>45902</v>
      </c>
      <c r="W3873" s="154"/>
      <c r="X3873" s="154"/>
      <c r="Y3873" s="160"/>
      <c r="Z3873" s="160"/>
      <c r="AA3873" s="153"/>
      <c r="AB3873" s="153"/>
      <c r="AC3873" s="182" t="e">
        <f t="shared" si="122"/>
        <v>#DIV/0!</v>
      </c>
      <c r="AD3873" s="153" t="e">
        <f t="shared" si="123"/>
        <v>#DIV/0!</v>
      </c>
      <c r="AE3873" s="207"/>
      <c r="AF3873" s="153"/>
      <c r="AG3873" s="159"/>
      <c r="AH3873" s="153"/>
      <c r="AI3873" s="161"/>
      <c r="AJ3873" s="153"/>
      <c r="AK3873" s="153"/>
      <c r="AL3873" s="207" t="s">
        <v>85</v>
      </c>
      <c r="AM3873" s="207" t="s">
        <v>86</v>
      </c>
      <c r="AN3873" s="207">
        <v>45870</v>
      </c>
      <c r="AO3873" s="207"/>
      <c r="AP3873" s="147" t="s">
        <v>54</v>
      </c>
      <c r="AQ3873" s="147"/>
      <c r="AR3873" s="147"/>
      <c r="AS3873" s="209" t="s">
        <v>68</v>
      </c>
      <c r="AT3873" s="223" t="str">
        <f>MONTH(B3873)&amp;"/"&amp;YEAR(B3873)</f>
        <v>1/2024</v>
      </c>
      <c r="AU3873" s="223">
        <f>WEEKNUM(B3873)-WEEKNUM(EOMONTH(B3873,-1)+1)+1</f>
        <v>1</v>
      </c>
      <c r="AV3873" s="209" t="str">
        <f>MONTH(R3873)&amp;"/"&amp;YEAR(R3873)</f>
        <v>1/1900</v>
      </c>
      <c r="AW3873" s="209" t="e">
        <f>WEEKNUM(R3873)-WEEKNUM(EOMONTH(R3873,-1)+1)+1</f>
        <v>#NUM!</v>
      </c>
      <c r="AX3873" s="209">
        <f>IF(BB3873="S",IF(Q3873="1. Aceitou o programa",R3873-B3873,0),0)</f>
        <v>0</v>
      </c>
      <c r="AY3873" s="209">
        <f>IF(BB3873="S",IF(AND(S3873&lt;&gt;"",R3873&lt;&gt;""),S3873-R3873,0),0)</f>
        <v>0</v>
      </c>
      <c r="AZ3873" s="209">
        <f>IF(BB3873="S",IF(Q3873="1. Aceitou o programa",IF(OR(X3873="Não se Aplica",X3873=""),IF(OR(W3873="Não se Aplica",W3873=""),0,W3873-V3873),AVERAGE(X3873-W3873,W3873-V3873)),0),0)</f>
        <v>0</v>
      </c>
      <c r="BA3873" s="209">
        <f>IF(BB3873="S",IF(AND(Q3873="1. Aceitou o programa",AH3873="Realizada"),IFERROR(IF(AG3873="",0,AG3873-R3873),0),0),0)</f>
        <v>0</v>
      </c>
      <c r="BB3873" s="209" t="str">
        <f>_xlfn.XLOOKUP(U3873,'Lista Suspensa'!$AA$20:$AA$23,'Lista Suspensa'!$AB$20:$AB$23,"N/A")</f>
        <v>S</v>
      </c>
    </row>
    <row r="3874" spans="1:54" ht="12" customHeight="1">
      <c r="A3874" s="151" t="s">
        <v>121</v>
      </c>
      <c r="B3874" s="152">
        <v>45292</v>
      </c>
      <c r="C3874" s="153" t="s">
        <v>122</v>
      </c>
      <c r="D3874" s="153" t="s">
        <v>167</v>
      </c>
      <c r="E3874" s="244">
        <v>78388822</v>
      </c>
      <c r="F3874" s="144" t="s">
        <v>7045</v>
      </c>
      <c r="G3874" s="230"/>
      <c r="H3874" s="154">
        <v>28781</v>
      </c>
      <c r="I3874" s="153">
        <v>47</v>
      </c>
      <c r="J3874" s="148" t="s">
        <v>70</v>
      </c>
      <c r="K3874" s="153"/>
      <c r="L3874" s="153"/>
      <c r="M3874" s="153"/>
      <c r="N3874" s="153"/>
      <c r="O3874" s="155">
        <v>11975685522</v>
      </c>
      <c r="P3874" s="156" t="s">
        <v>60</v>
      </c>
      <c r="Q3874" s="157" t="s">
        <v>7039</v>
      </c>
      <c r="R3874" s="158"/>
      <c r="S3874" s="159">
        <v>45898</v>
      </c>
      <c r="T3874" s="159" t="s">
        <v>62</v>
      </c>
      <c r="U3874" s="159" t="s">
        <v>6152</v>
      </c>
      <c r="V3874" s="154">
        <v>45898</v>
      </c>
      <c r="W3874" s="154"/>
      <c r="X3874" s="154"/>
      <c r="Y3874" s="160"/>
      <c r="Z3874" s="160"/>
      <c r="AA3874" s="153"/>
      <c r="AB3874" s="153"/>
      <c r="AC3874" s="182" t="e">
        <f t="shared" si="122"/>
        <v>#DIV/0!</v>
      </c>
      <c r="AD3874" s="153" t="e">
        <f t="shared" si="123"/>
        <v>#DIV/0!</v>
      </c>
      <c r="AE3874" s="207"/>
      <c r="AF3874" s="153"/>
      <c r="AG3874" s="159"/>
      <c r="AH3874" s="153"/>
      <c r="AI3874" s="161"/>
      <c r="AJ3874" s="153"/>
      <c r="AK3874" s="153"/>
      <c r="AL3874" s="207" t="s">
        <v>85</v>
      </c>
      <c r="AM3874" s="207" t="s">
        <v>86</v>
      </c>
      <c r="AN3874" s="207" t="s">
        <v>66</v>
      </c>
      <c r="AO3874" s="207"/>
      <c r="AP3874" s="147" t="s">
        <v>54</v>
      </c>
      <c r="AQ3874" s="147"/>
      <c r="AR3874" s="147"/>
      <c r="AS3874" s="209" t="s">
        <v>68</v>
      </c>
      <c r="AT3874" s="223" t="str">
        <f>MONTH(B3874)&amp;"/"&amp;YEAR(B3874)</f>
        <v>1/2024</v>
      </c>
      <c r="AU3874" s="223">
        <f>WEEKNUM(B3874)-WEEKNUM(EOMONTH(B3874,-1)+1)+1</f>
        <v>1</v>
      </c>
      <c r="AV3874" s="209" t="str">
        <f>MONTH(R3874)&amp;"/"&amp;YEAR(R3874)</f>
        <v>1/1900</v>
      </c>
      <c r="AW3874" s="209" t="e">
        <f>WEEKNUM(R3874)-WEEKNUM(EOMONTH(R3874,-1)+1)+1</f>
        <v>#NUM!</v>
      </c>
      <c r="AX3874" s="209">
        <f>IF(BB3874="S",IF(Q3874="1. Aceitou o programa",R3874-B3874,0),0)</f>
        <v>0</v>
      </c>
      <c r="AY3874" s="209">
        <f>IF(BB3874="S",IF(AND(S3874&lt;&gt;"",R3874&lt;&gt;""),S3874-R3874,0),0)</f>
        <v>0</v>
      </c>
      <c r="AZ3874" s="209">
        <f>IF(BB3874="S",IF(Q3874="1. Aceitou o programa",IF(OR(X3874="Não se Aplica",X3874=""),IF(OR(W3874="Não se Aplica",W3874=""),0,W3874-V3874),AVERAGE(X3874-W3874,W3874-V3874)),0),0)</f>
        <v>0</v>
      </c>
      <c r="BA3874" s="209">
        <f>IF(BB3874="S",IF(AND(Q3874="1. Aceitou o programa",AH3874="Realizada"),IFERROR(IF(AG3874="",0,AG3874-R3874),0),0),0)</f>
        <v>0</v>
      </c>
      <c r="BB3874" s="209" t="str">
        <f>_xlfn.XLOOKUP(U3874,'Lista Suspensa'!$AA$20:$AA$23,'Lista Suspensa'!$AB$20:$AB$23,"N/A")</f>
        <v>S</v>
      </c>
    </row>
    <row r="3875" spans="1:54" ht="12" customHeight="1">
      <c r="A3875" s="151" t="s">
        <v>121</v>
      </c>
      <c r="B3875" s="152">
        <v>45292</v>
      </c>
      <c r="C3875" s="153" t="s">
        <v>122</v>
      </c>
      <c r="D3875" s="153" t="s">
        <v>274</v>
      </c>
      <c r="E3875" s="244">
        <v>86938116</v>
      </c>
      <c r="F3875" s="144" t="s">
        <v>7046</v>
      </c>
      <c r="G3875" s="230"/>
      <c r="H3875" s="154">
        <v>29377</v>
      </c>
      <c r="I3875" s="153">
        <v>45</v>
      </c>
      <c r="J3875" s="148" t="s">
        <v>70</v>
      </c>
      <c r="K3875" s="153"/>
      <c r="L3875" s="153"/>
      <c r="M3875" s="153"/>
      <c r="N3875" s="153"/>
      <c r="O3875" s="155" t="s">
        <v>7047</v>
      </c>
      <c r="P3875" s="156" t="s">
        <v>60</v>
      </c>
      <c r="Q3875" s="157" t="s">
        <v>7039</v>
      </c>
      <c r="R3875" s="158"/>
      <c r="S3875" s="159">
        <v>45888</v>
      </c>
      <c r="T3875" s="159" t="s">
        <v>62</v>
      </c>
      <c r="U3875" s="159" t="s">
        <v>6152</v>
      </c>
      <c r="V3875" s="154">
        <v>45888</v>
      </c>
      <c r="W3875" s="154"/>
      <c r="X3875" s="154"/>
      <c r="Y3875" s="160"/>
      <c r="Z3875" s="160"/>
      <c r="AA3875" s="153"/>
      <c r="AB3875" s="153"/>
      <c r="AC3875" s="182" t="e">
        <f t="shared" si="122"/>
        <v>#DIV/0!</v>
      </c>
      <c r="AD3875" s="153" t="e">
        <f t="shared" si="123"/>
        <v>#DIV/0!</v>
      </c>
      <c r="AE3875" s="207"/>
      <c r="AF3875" s="153"/>
      <c r="AG3875" s="159"/>
      <c r="AH3875" s="153"/>
      <c r="AI3875" s="161"/>
      <c r="AJ3875" s="153"/>
      <c r="AK3875" s="153"/>
      <c r="AL3875" s="207" t="s">
        <v>85</v>
      </c>
      <c r="AM3875" s="207" t="s">
        <v>86</v>
      </c>
      <c r="AN3875" s="207" t="s">
        <v>66</v>
      </c>
      <c r="AO3875" s="207"/>
      <c r="AP3875" s="147" t="s">
        <v>54</v>
      </c>
      <c r="AQ3875" s="147"/>
      <c r="AR3875" s="147"/>
      <c r="AS3875" s="209" t="s">
        <v>68</v>
      </c>
      <c r="AT3875" s="223" t="str">
        <f>MONTH(B3875)&amp;"/"&amp;YEAR(B3875)</f>
        <v>1/2024</v>
      </c>
      <c r="AU3875" s="223">
        <f>WEEKNUM(B3875)-WEEKNUM(EOMONTH(B3875,-1)+1)+1</f>
        <v>1</v>
      </c>
      <c r="AV3875" s="209" t="str">
        <f>MONTH(R3875)&amp;"/"&amp;YEAR(R3875)</f>
        <v>1/1900</v>
      </c>
      <c r="AW3875" s="209" t="e">
        <f>WEEKNUM(R3875)-WEEKNUM(EOMONTH(R3875,-1)+1)+1</f>
        <v>#NUM!</v>
      </c>
      <c r="AX3875" s="209">
        <f>IF(BB3875="S",IF(Q3875="1. Aceitou o programa",R3875-B3875,0),0)</f>
        <v>0</v>
      </c>
      <c r="AY3875" s="209">
        <f>IF(BB3875="S",IF(AND(S3875&lt;&gt;"",R3875&lt;&gt;""),S3875-R3875,0),0)</f>
        <v>0</v>
      </c>
      <c r="AZ3875" s="209">
        <f>IF(BB3875="S",IF(Q3875="1. Aceitou o programa",IF(OR(X3875="Não se Aplica",X3875=""),IF(OR(W3875="Não se Aplica",W3875=""),0,W3875-V3875),AVERAGE(X3875-W3875,W3875-V3875)),0),0)</f>
        <v>0</v>
      </c>
      <c r="BA3875" s="209">
        <f>IF(BB3875="S",IF(AND(Q3875="1. Aceitou o programa",AH3875="Realizada"),IFERROR(IF(AG3875="",0,AG3875-R3875),0),0),0)</f>
        <v>0</v>
      </c>
      <c r="BB3875" s="209" t="str">
        <f>_xlfn.XLOOKUP(U3875,'Lista Suspensa'!$AA$20:$AA$23,'Lista Suspensa'!$AB$20:$AB$23,"N/A")</f>
        <v>S</v>
      </c>
    </row>
    <row r="3876" spans="1:54" ht="12" customHeight="1">
      <c r="A3876" s="151" t="s">
        <v>121</v>
      </c>
      <c r="B3876" s="152">
        <v>45292</v>
      </c>
      <c r="C3876" s="153" t="s">
        <v>122</v>
      </c>
      <c r="D3876" s="153" t="s">
        <v>7048</v>
      </c>
      <c r="E3876" s="244">
        <v>86239258</v>
      </c>
      <c r="F3876" s="144" t="s">
        <v>7049</v>
      </c>
      <c r="G3876" s="230"/>
      <c r="H3876" s="154">
        <v>29466</v>
      </c>
      <c r="I3876" s="153">
        <v>45</v>
      </c>
      <c r="J3876" s="148" t="s">
        <v>70</v>
      </c>
      <c r="K3876" s="153"/>
      <c r="L3876" s="153"/>
      <c r="M3876" s="153"/>
      <c r="N3876" s="153"/>
      <c r="O3876" s="155" t="s">
        <v>7050</v>
      </c>
      <c r="P3876" s="156" t="s">
        <v>60</v>
      </c>
      <c r="Q3876" s="157" t="s">
        <v>7039</v>
      </c>
      <c r="R3876" s="158"/>
      <c r="S3876" s="159">
        <v>45947</v>
      </c>
      <c r="T3876" s="159" t="s">
        <v>62</v>
      </c>
      <c r="U3876" s="159" t="s">
        <v>6152</v>
      </c>
      <c r="V3876" s="154">
        <v>45947</v>
      </c>
      <c r="W3876" s="154"/>
      <c r="X3876" s="154"/>
      <c r="Y3876" s="160"/>
      <c r="Z3876" s="160"/>
      <c r="AA3876" s="153">
        <v>116</v>
      </c>
      <c r="AB3876" s="153">
        <v>1.68</v>
      </c>
      <c r="AC3876" s="182">
        <f t="shared" si="122"/>
        <v>41.099773242630391</v>
      </c>
      <c r="AD3876" s="153" t="str">
        <f t="shared" si="123"/>
        <v>OBESIDADE III</v>
      </c>
      <c r="AE3876" s="207"/>
      <c r="AF3876" s="153"/>
      <c r="AG3876" s="159"/>
      <c r="AH3876" s="153"/>
      <c r="AI3876" s="161"/>
      <c r="AJ3876" s="153"/>
      <c r="AK3876" s="153"/>
      <c r="AL3876" s="207" t="s">
        <v>85</v>
      </c>
      <c r="AM3876" s="207" t="s">
        <v>86</v>
      </c>
      <c r="AN3876" s="207" t="s">
        <v>66</v>
      </c>
      <c r="AO3876" s="207"/>
      <c r="AP3876" s="147" t="s">
        <v>54</v>
      </c>
      <c r="AQ3876" s="147"/>
      <c r="AR3876" s="147"/>
      <c r="AS3876" s="209" t="s">
        <v>68</v>
      </c>
      <c r="AT3876" s="223" t="str">
        <f>MONTH(B3876)&amp;"/"&amp;YEAR(B3876)</f>
        <v>1/2024</v>
      </c>
      <c r="AU3876" s="223">
        <f>WEEKNUM(B3876)-WEEKNUM(EOMONTH(B3876,-1)+1)+1</f>
        <v>1</v>
      </c>
      <c r="AV3876" s="209" t="str">
        <f>MONTH(R3876)&amp;"/"&amp;YEAR(R3876)</f>
        <v>1/1900</v>
      </c>
      <c r="AW3876" s="209" t="e">
        <f>WEEKNUM(R3876)-WEEKNUM(EOMONTH(R3876,-1)+1)+1</f>
        <v>#NUM!</v>
      </c>
      <c r="AX3876" s="209">
        <f>IF(BB3876="S",IF(Q3876="1. Aceitou o programa",R3876-B3876,0),0)</f>
        <v>0</v>
      </c>
      <c r="AY3876" s="209">
        <f>IF(BB3876="S",IF(AND(S3876&lt;&gt;"",R3876&lt;&gt;""),S3876-R3876,0),0)</f>
        <v>0</v>
      </c>
      <c r="AZ3876" s="209">
        <f>IF(BB3876="S",IF(Q3876="1. Aceitou o programa",IF(OR(X3876="Não se Aplica",X3876=""),IF(OR(W3876="Não se Aplica",W3876=""),0,W3876-V3876),AVERAGE(X3876-W3876,W3876-V3876)),0),0)</f>
        <v>0</v>
      </c>
      <c r="BA3876" s="209">
        <f>IF(BB3876="S",IF(AND(Q3876="1. Aceitou o programa",AH3876="Realizada"),IFERROR(IF(AG3876="",0,AG3876-R3876),0),0),0)</f>
        <v>0</v>
      </c>
      <c r="BB3876" s="209" t="str">
        <f>_xlfn.XLOOKUP(U3876,'Lista Suspensa'!$AA$20:$AA$23,'Lista Suspensa'!$AB$20:$AB$23,"N/A")</f>
        <v>S</v>
      </c>
    </row>
    <row r="3877" spans="1:54" ht="12" customHeight="1">
      <c r="A3877" s="151" t="s">
        <v>121</v>
      </c>
      <c r="B3877" s="152">
        <v>45292</v>
      </c>
      <c r="C3877" s="153" t="s">
        <v>122</v>
      </c>
      <c r="D3877" s="153" t="s">
        <v>175</v>
      </c>
      <c r="E3877" s="244">
        <v>89050566</v>
      </c>
      <c r="F3877" s="144" t="s">
        <v>7051</v>
      </c>
      <c r="G3877" s="230"/>
      <c r="H3877" s="154">
        <v>30762</v>
      </c>
      <c r="I3877" s="153">
        <v>42</v>
      </c>
      <c r="J3877" s="148" t="s">
        <v>70</v>
      </c>
      <c r="K3877" s="153"/>
      <c r="L3877" s="153"/>
      <c r="M3877" s="153"/>
      <c r="N3877" s="153"/>
      <c r="O3877" s="155" t="s">
        <v>7052</v>
      </c>
      <c r="P3877" s="156" t="s">
        <v>60</v>
      </c>
      <c r="Q3877" s="157" t="s">
        <v>7039</v>
      </c>
      <c r="R3877" s="158"/>
      <c r="S3877" s="159">
        <v>45922</v>
      </c>
      <c r="T3877" s="159" t="s">
        <v>62</v>
      </c>
      <c r="U3877" s="159" t="s">
        <v>6152</v>
      </c>
      <c r="V3877" s="154">
        <v>45922</v>
      </c>
      <c r="W3877" s="154"/>
      <c r="X3877" s="154"/>
      <c r="Y3877" s="160"/>
      <c r="Z3877" s="160"/>
      <c r="AA3877" s="153"/>
      <c r="AB3877" s="153"/>
      <c r="AC3877" s="182" t="e">
        <f t="shared" si="122"/>
        <v>#DIV/0!</v>
      </c>
      <c r="AD3877" s="153" t="e">
        <f t="shared" si="123"/>
        <v>#DIV/0!</v>
      </c>
      <c r="AE3877" s="207"/>
      <c r="AF3877" s="153"/>
      <c r="AG3877" s="159"/>
      <c r="AH3877" s="153"/>
      <c r="AI3877" s="161"/>
      <c r="AJ3877" s="153"/>
      <c r="AK3877" s="153"/>
      <c r="AL3877" s="207" t="s">
        <v>85</v>
      </c>
      <c r="AM3877" s="207" t="s">
        <v>86</v>
      </c>
      <c r="AN3877" s="207" t="s">
        <v>66</v>
      </c>
      <c r="AO3877" s="207"/>
      <c r="AP3877" s="147" t="s">
        <v>54</v>
      </c>
      <c r="AQ3877" s="147"/>
      <c r="AR3877" s="147"/>
      <c r="AS3877" s="209" t="s">
        <v>68</v>
      </c>
      <c r="AT3877" s="223" t="str">
        <f>MONTH(B3877)&amp;"/"&amp;YEAR(B3877)</f>
        <v>1/2024</v>
      </c>
      <c r="AU3877" s="223">
        <f>WEEKNUM(B3877)-WEEKNUM(EOMONTH(B3877,-1)+1)+1</f>
        <v>1</v>
      </c>
      <c r="AV3877" s="209" t="str">
        <f>MONTH(R3877)&amp;"/"&amp;YEAR(R3877)</f>
        <v>1/1900</v>
      </c>
      <c r="AW3877" s="209" t="e">
        <f>WEEKNUM(R3877)-WEEKNUM(EOMONTH(R3877,-1)+1)+1</f>
        <v>#NUM!</v>
      </c>
      <c r="AX3877" s="209">
        <f>IF(BB3877="S",IF(Q3877="1. Aceitou o programa",R3877-B3877,0),0)</f>
        <v>0</v>
      </c>
      <c r="AY3877" s="209">
        <f>IF(BB3877="S",IF(AND(S3877&lt;&gt;"",R3877&lt;&gt;""),S3877-R3877,0),0)</f>
        <v>0</v>
      </c>
      <c r="AZ3877" s="209">
        <f>IF(BB3877="S",IF(Q3877="1. Aceitou o programa",IF(OR(X3877="Não se Aplica",X3877=""),IF(OR(W3877="Não se Aplica",W3877=""),0,W3877-V3877),AVERAGE(X3877-W3877,W3877-V3877)),0),0)</f>
        <v>0</v>
      </c>
      <c r="BA3877" s="209">
        <f>IF(BB3877="S",IF(AND(Q3877="1. Aceitou o programa",AH3877="Realizada"),IFERROR(IF(AG3877="",0,AG3877-R3877),0),0),0)</f>
        <v>0</v>
      </c>
      <c r="BB3877" s="209" t="str">
        <f>_xlfn.XLOOKUP(U3877,'Lista Suspensa'!$AA$20:$AA$23,'Lista Suspensa'!$AB$20:$AB$23,"N/A")</f>
        <v>S</v>
      </c>
    </row>
    <row r="3878" spans="1:54" ht="12" customHeight="1">
      <c r="A3878" s="151" t="s">
        <v>121</v>
      </c>
      <c r="B3878" s="152">
        <v>45292</v>
      </c>
      <c r="C3878" s="153" t="s">
        <v>122</v>
      </c>
      <c r="D3878" s="153" t="s">
        <v>167</v>
      </c>
      <c r="E3878" s="244">
        <v>89237685</v>
      </c>
      <c r="F3878" s="144" t="s">
        <v>7053</v>
      </c>
      <c r="G3878" s="230"/>
      <c r="H3878" s="154">
        <v>31281</v>
      </c>
      <c r="I3878" s="153">
        <v>40</v>
      </c>
      <c r="J3878" s="148" t="s">
        <v>70</v>
      </c>
      <c r="K3878" s="153"/>
      <c r="L3878" s="153"/>
      <c r="M3878" s="153"/>
      <c r="N3878" s="153"/>
      <c r="O3878" s="155">
        <v>11949065604</v>
      </c>
      <c r="P3878" s="156" t="s">
        <v>60</v>
      </c>
      <c r="Q3878" s="157" t="s">
        <v>7039</v>
      </c>
      <c r="R3878" s="158"/>
      <c r="S3878" s="159">
        <v>45902</v>
      </c>
      <c r="T3878" s="159" t="s">
        <v>62</v>
      </c>
      <c r="U3878" s="159" t="s">
        <v>6152</v>
      </c>
      <c r="V3878" s="154">
        <v>45902</v>
      </c>
      <c r="W3878" s="154"/>
      <c r="X3878" s="154"/>
      <c r="Y3878" s="160"/>
      <c r="Z3878" s="160"/>
      <c r="AA3878" s="153"/>
      <c r="AB3878" s="153"/>
      <c r="AC3878" s="182" t="e">
        <f t="shared" si="122"/>
        <v>#DIV/0!</v>
      </c>
      <c r="AD3878" s="153" t="e">
        <f t="shared" si="123"/>
        <v>#DIV/0!</v>
      </c>
      <c r="AE3878" s="207"/>
      <c r="AF3878" s="153"/>
      <c r="AG3878" s="159"/>
      <c r="AH3878" s="153"/>
      <c r="AI3878" s="161"/>
      <c r="AJ3878" s="153"/>
      <c r="AK3878" s="153"/>
      <c r="AL3878" s="207" t="s">
        <v>85</v>
      </c>
      <c r="AM3878" s="207" t="s">
        <v>86</v>
      </c>
      <c r="AN3878" s="207" t="s">
        <v>66</v>
      </c>
      <c r="AO3878" s="207"/>
      <c r="AP3878" s="147" t="s">
        <v>54</v>
      </c>
      <c r="AQ3878" s="147"/>
      <c r="AR3878" s="147"/>
      <c r="AS3878" s="209" t="s">
        <v>68</v>
      </c>
      <c r="AT3878" s="223" t="str">
        <f>MONTH(B3878)&amp;"/"&amp;YEAR(B3878)</f>
        <v>1/2024</v>
      </c>
      <c r="AU3878" s="223">
        <f>WEEKNUM(B3878)-WEEKNUM(EOMONTH(B3878,-1)+1)+1</f>
        <v>1</v>
      </c>
      <c r="AV3878" s="209" t="str">
        <f>MONTH(R3878)&amp;"/"&amp;YEAR(R3878)</f>
        <v>1/1900</v>
      </c>
      <c r="AW3878" s="209" t="e">
        <f>WEEKNUM(R3878)-WEEKNUM(EOMONTH(R3878,-1)+1)+1</f>
        <v>#NUM!</v>
      </c>
      <c r="AX3878" s="209">
        <f>IF(BB3878="S",IF(Q3878="1. Aceitou o programa",R3878-B3878,0),0)</f>
        <v>0</v>
      </c>
      <c r="AY3878" s="209">
        <f>IF(BB3878="S",IF(AND(S3878&lt;&gt;"",R3878&lt;&gt;""),S3878-R3878,0),0)</f>
        <v>0</v>
      </c>
      <c r="AZ3878" s="209">
        <f>IF(BB3878="S",IF(Q3878="1. Aceitou o programa",IF(OR(X3878="Não se Aplica",X3878=""),IF(OR(W3878="Não se Aplica",W3878=""),0,W3878-V3878),AVERAGE(X3878-W3878,W3878-V3878)),0),0)</f>
        <v>0</v>
      </c>
      <c r="BA3878" s="209">
        <f>IF(BB3878="S",IF(AND(Q3878="1. Aceitou o programa",AH3878="Realizada"),IFERROR(IF(AG3878="",0,AG3878-R3878),0),0),0)</f>
        <v>0</v>
      </c>
      <c r="BB3878" s="209" t="str">
        <f>_xlfn.XLOOKUP(U3878,'Lista Suspensa'!$AA$20:$AA$23,'Lista Suspensa'!$AB$20:$AB$23,"N/A")</f>
        <v>S</v>
      </c>
    </row>
    <row r="3879" spans="1:54" ht="12" customHeight="1">
      <c r="A3879" s="151" t="s">
        <v>121</v>
      </c>
      <c r="B3879" s="152">
        <v>45292</v>
      </c>
      <c r="C3879" s="153" t="s">
        <v>122</v>
      </c>
      <c r="D3879" s="153" t="s">
        <v>175</v>
      </c>
      <c r="E3879" s="244">
        <v>92639526</v>
      </c>
      <c r="F3879" s="144" t="s">
        <v>7054</v>
      </c>
      <c r="G3879" s="230"/>
      <c r="H3879" s="154">
        <v>32939</v>
      </c>
      <c r="I3879" s="153">
        <v>36</v>
      </c>
      <c r="J3879" s="148" t="s">
        <v>70</v>
      </c>
      <c r="K3879" s="153"/>
      <c r="L3879" s="153"/>
      <c r="M3879" s="153"/>
      <c r="N3879" s="153"/>
      <c r="O3879" s="155">
        <v>11955561368</v>
      </c>
      <c r="P3879" s="156" t="s">
        <v>60</v>
      </c>
      <c r="Q3879" s="157" t="s">
        <v>7039</v>
      </c>
      <c r="R3879" s="158"/>
      <c r="S3879" s="159">
        <v>45915</v>
      </c>
      <c r="T3879" s="159" t="s">
        <v>62</v>
      </c>
      <c r="U3879" s="159" t="s">
        <v>6152</v>
      </c>
      <c r="V3879" s="154">
        <v>45915</v>
      </c>
      <c r="W3879" s="154"/>
      <c r="X3879" s="154"/>
      <c r="Y3879" s="160"/>
      <c r="Z3879" s="160"/>
      <c r="AA3879" s="153"/>
      <c r="AB3879" s="153"/>
      <c r="AC3879" s="182" t="e">
        <f t="shared" si="122"/>
        <v>#DIV/0!</v>
      </c>
      <c r="AD3879" s="153" t="e">
        <f t="shared" si="123"/>
        <v>#DIV/0!</v>
      </c>
      <c r="AE3879" s="207"/>
      <c r="AF3879" s="153"/>
      <c r="AG3879" s="159"/>
      <c r="AH3879" s="153"/>
      <c r="AI3879" s="161"/>
      <c r="AJ3879" s="153"/>
      <c r="AK3879" s="153"/>
      <c r="AL3879" s="207" t="s">
        <v>85</v>
      </c>
      <c r="AM3879" s="207" t="s">
        <v>86</v>
      </c>
      <c r="AN3879" s="207" t="s">
        <v>66</v>
      </c>
      <c r="AO3879" s="207"/>
      <c r="AP3879" s="147" t="s">
        <v>54</v>
      </c>
      <c r="AQ3879" s="147"/>
      <c r="AR3879" s="147"/>
      <c r="AS3879" s="209" t="s">
        <v>68</v>
      </c>
      <c r="AT3879" s="223" t="str">
        <f>MONTH(B3879)&amp;"/"&amp;YEAR(B3879)</f>
        <v>1/2024</v>
      </c>
      <c r="AU3879" s="223">
        <f>WEEKNUM(B3879)-WEEKNUM(EOMONTH(B3879,-1)+1)+1</f>
        <v>1</v>
      </c>
      <c r="AV3879" s="209" t="str">
        <f>MONTH(R3879)&amp;"/"&amp;YEAR(R3879)</f>
        <v>1/1900</v>
      </c>
      <c r="AW3879" s="209" t="e">
        <f>WEEKNUM(R3879)-WEEKNUM(EOMONTH(R3879,-1)+1)+1</f>
        <v>#NUM!</v>
      </c>
      <c r="AX3879" s="209">
        <f>IF(BB3879="S",IF(Q3879="1. Aceitou o programa",R3879-B3879,0),0)</f>
        <v>0</v>
      </c>
      <c r="AY3879" s="209">
        <f>IF(BB3879="S",IF(AND(S3879&lt;&gt;"",R3879&lt;&gt;""),S3879-R3879,0),0)</f>
        <v>0</v>
      </c>
      <c r="AZ3879" s="209">
        <f>IF(BB3879="S",IF(Q3879="1. Aceitou o programa",IF(OR(X3879="Não se Aplica",X3879=""),IF(OR(W3879="Não se Aplica",W3879=""),0,W3879-V3879),AVERAGE(X3879-W3879,W3879-V3879)),0),0)</f>
        <v>0</v>
      </c>
      <c r="BA3879" s="209">
        <f>IF(BB3879="S",IF(AND(Q3879="1. Aceitou o programa",AH3879="Realizada"),IFERROR(IF(AG3879="",0,AG3879-R3879),0),0),0)</f>
        <v>0</v>
      </c>
      <c r="BB3879" s="209" t="str">
        <f>_xlfn.XLOOKUP(U3879,'Lista Suspensa'!$AA$20:$AA$23,'Lista Suspensa'!$AB$20:$AB$23,"N/A")</f>
        <v>S</v>
      </c>
    </row>
    <row r="3880" spans="1:54" ht="12" customHeight="1">
      <c r="A3880" s="151" t="s">
        <v>121</v>
      </c>
      <c r="B3880" s="152">
        <v>45292</v>
      </c>
      <c r="C3880" s="153" t="s">
        <v>122</v>
      </c>
      <c r="D3880" s="153" t="s">
        <v>167</v>
      </c>
      <c r="E3880" s="244">
        <v>87486244</v>
      </c>
      <c r="F3880" s="144" t="s">
        <v>7055</v>
      </c>
      <c r="G3880" s="230"/>
      <c r="H3880" s="154">
        <v>33382</v>
      </c>
      <c r="I3880" s="153">
        <v>34</v>
      </c>
      <c r="J3880" s="148" t="s">
        <v>58</v>
      </c>
      <c r="K3880" s="153"/>
      <c r="L3880" s="153"/>
      <c r="M3880" s="153"/>
      <c r="N3880" s="153"/>
      <c r="O3880" s="155">
        <v>11946962280</v>
      </c>
      <c r="P3880" s="156" t="s">
        <v>60</v>
      </c>
      <c r="Q3880" s="157" t="s">
        <v>7039</v>
      </c>
      <c r="R3880" s="158"/>
      <c r="S3880" s="159">
        <v>45902</v>
      </c>
      <c r="T3880" s="159" t="s">
        <v>62</v>
      </c>
      <c r="U3880" s="159" t="s">
        <v>6152</v>
      </c>
      <c r="V3880" s="154">
        <v>45902</v>
      </c>
      <c r="W3880" s="154"/>
      <c r="X3880" s="154"/>
      <c r="Y3880" s="160"/>
      <c r="Z3880" s="160"/>
      <c r="AA3880" s="153"/>
      <c r="AB3880" s="153"/>
      <c r="AC3880" s="182" t="e">
        <f t="shared" si="122"/>
        <v>#DIV/0!</v>
      </c>
      <c r="AD3880" s="153" t="e">
        <f t="shared" si="123"/>
        <v>#DIV/0!</v>
      </c>
      <c r="AE3880" s="207"/>
      <c r="AF3880" s="153"/>
      <c r="AG3880" s="159"/>
      <c r="AH3880" s="153"/>
      <c r="AI3880" s="161"/>
      <c r="AJ3880" s="153"/>
      <c r="AK3880" s="153"/>
      <c r="AL3880" s="207" t="s">
        <v>85</v>
      </c>
      <c r="AM3880" s="207" t="s">
        <v>86</v>
      </c>
      <c r="AN3880" s="207" t="s">
        <v>66</v>
      </c>
      <c r="AO3880" s="207"/>
      <c r="AP3880" s="147" t="s">
        <v>54</v>
      </c>
      <c r="AQ3880" s="147"/>
      <c r="AR3880" s="147"/>
      <c r="AS3880" s="209" t="s">
        <v>68</v>
      </c>
      <c r="AT3880" s="223" t="str">
        <f>MONTH(B3880)&amp;"/"&amp;YEAR(B3880)</f>
        <v>1/2024</v>
      </c>
      <c r="AU3880" s="223">
        <f>WEEKNUM(B3880)-WEEKNUM(EOMONTH(B3880,-1)+1)+1</f>
        <v>1</v>
      </c>
      <c r="AV3880" s="209" t="str">
        <f>MONTH(R3880)&amp;"/"&amp;YEAR(R3880)</f>
        <v>1/1900</v>
      </c>
      <c r="AW3880" s="209" t="e">
        <f>WEEKNUM(R3880)-WEEKNUM(EOMONTH(R3880,-1)+1)+1</f>
        <v>#NUM!</v>
      </c>
      <c r="AX3880" s="209">
        <f>IF(BB3880="S",IF(Q3880="1. Aceitou o programa",R3880-B3880,0),0)</f>
        <v>0</v>
      </c>
      <c r="AY3880" s="209">
        <f>IF(BB3880="S",IF(AND(S3880&lt;&gt;"",R3880&lt;&gt;""),S3880-R3880,0),0)</f>
        <v>0</v>
      </c>
      <c r="AZ3880" s="209">
        <f>IF(BB3880="S",IF(Q3880="1. Aceitou o programa",IF(OR(X3880="Não se Aplica",X3880=""),IF(OR(W3880="Não se Aplica",W3880=""),0,W3880-V3880),AVERAGE(X3880-W3880,W3880-V3880)),0),0)</f>
        <v>0</v>
      </c>
      <c r="BA3880" s="209">
        <f>IF(BB3880="S",IF(AND(Q3880="1. Aceitou o programa",AH3880="Realizada"),IFERROR(IF(AG3880="",0,AG3880-R3880),0),0),0)</f>
        <v>0</v>
      </c>
      <c r="BB3880" s="209" t="str">
        <f>_xlfn.XLOOKUP(U3880,'Lista Suspensa'!$AA$20:$AA$23,'Lista Suspensa'!$AB$20:$AB$23,"N/A")</f>
        <v>S</v>
      </c>
    </row>
    <row r="3881" spans="1:54" ht="12" customHeight="1">
      <c r="A3881" s="151" t="s">
        <v>121</v>
      </c>
      <c r="B3881" s="152">
        <v>45292</v>
      </c>
      <c r="C3881" s="153" t="s">
        <v>122</v>
      </c>
      <c r="D3881" s="153" t="s">
        <v>167</v>
      </c>
      <c r="E3881" s="244">
        <v>78154240</v>
      </c>
      <c r="F3881" s="144" t="s">
        <v>7056</v>
      </c>
      <c r="G3881" s="230"/>
      <c r="H3881" s="154">
        <v>33864</v>
      </c>
      <c r="I3881" s="153">
        <v>33</v>
      </c>
      <c r="J3881" s="148" t="s">
        <v>70</v>
      </c>
      <c r="K3881" s="153"/>
      <c r="L3881" s="153"/>
      <c r="M3881" s="153"/>
      <c r="N3881" s="153"/>
      <c r="O3881" s="155">
        <v>11958014272</v>
      </c>
      <c r="P3881" s="156" t="s">
        <v>60</v>
      </c>
      <c r="Q3881" s="157" t="s">
        <v>7039</v>
      </c>
      <c r="R3881" s="158"/>
      <c r="S3881" s="159">
        <v>45902</v>
      </c>
      <c r="T3881" s="159" t="s">
        <v>62</v>
      </c>
      <c r="U3881" s="159" t="s">
        <v>6152</v>
      </c>
      <c r="V3881" s="154">
        <v>45902</v>
      </c>
      <c r="W3881" s="154"/>
      <c r="X3881" s="154"/>
      <c r="Y3881" s="160"/>
      <c r="Z3881" s="160"/>
      <c r="AA3881" s="153"/>
      <c r="AB3881" s="153"/>
      <c r="AC3881" s="182" t="e">
        <f t="shared" si="122"/>
        <v>#DIV/0!</v>
      </c>
      <c r="AD3881" s="153" t="e">
        <f t="shared" si="123"/>
        <v>#DIV/0!</v>
      </c>
      <c r="AE3881" s="207"/>
      <c r="AF3881" s="153"/>
      <c r="AG3881" s="159"/>
      <c r="AH3881" s="153"/>
      <c r="AI3881" s="161"/>
      <c r="AJ3881" s="153"/>
      <c r="AK3881" s="153"/>
      <c r="AL3881" s="207" t="s">
        <v>85</v>
      </c>
      <c r="AM3881" s="207" t="s">
        <v>86</v>
      </c>
      <c r="AN3881" s="207" t="s">
        <v>66</v>
      </c>
      <c r="AO3881" s="207"/>
      <c r="AP3881" s="147" t="s">
        <v>54</v>
      </c>
      <c r="AQ3881" s="147"/>
      <c r="AR3881" s="147"/>
      <c r="AS3881" s="209" t="s">
        <v>68</v>
      </c>
      <c r="AT3881" s="223" t="str">
        <f>MONTH(B3881)&amp;"/"&amp;YEAR(B3881)</f>
        <v>1/2024</v>
      </c>
      <c r="AU3881" s="223">
        <f>WEEKNUM(B3881)-WEEKNUM(EOMONTH(B3881,-1)+1)+1</f>
        <v>1</v>
      </c>
      <c r="AV3881" s="209" t="str">
        <f>MONTH(R3881)&amp;"/"&amp;YEAR(R3881)</f>
        <v>1/1900</v>
      </c>
      <c r="AW3881" s="209" t="e">
        <f>WEEKNUM(R3881)-WEEKNUM(EOMONTH(R3881,-1)+1)+1</f>
        <v>#NUM!</v>
      </c>
      <c r="AX3881" s="209">
        <f>IF(BB3881="S",IF(Q3881="1. Aceitou o programa",R3881-B3881,0),0)</f>
        <v>0</v>
      </c>
      <c r="AY3881" s="209">
        <f>IF(BB3881="S",IF(AND(S3881&lt;&gt;"",R3881&lt;&gt;""),S3881-R3881,0),0)</f>
        <v>0</v>
      </c>
      <c r="AZ3881" s="209">
        <f>IF(BB3881="S",IF(Q3881="1. Aceitou o programa",IF(OR(X3881="Não se Aplica",X3881=""),IF(OR(W3881="Não se Aplica",W3881=""),0,W3881-V3881),AVERAGE(X3881-W3881,W3881-V3881)),0),0)</f>
        <v>0</v>
      </c>
      <c r="BA3881" s="209">
        <f>IF(BB3881="S",IF(AND(Q3881="1. Aceitou o programa",AH3881="Realizada"),IFERROR(IF(AG3881="",0,AG3881-R3881),0),0),0)</f>
        <v>0</v>
      </c>
      <c r="BB3881" s="209" t="str">
        <f>_xlfn.XLOOKUP(U3881,'Lista Suspensa'!$AA$20:$AA$23,'Lista Suspensa'!$AB$20:$AB$23,"N/A")</f>
        <v>S</v>
      </c>
    </row>
    <row r="3882" spans="1:54" ht="12" customHeight="1">
      <c r="A3882" s="151" t="s">
        <v>121</v>
      </c>
      <c r="B3882" s="152">
        <v>45292</v>
      </c>
      <c r="C3882" s="153" t="s">
        <v>122</v>
      </c>
      <c r="D3882" s="153" t="s">
        <v>167</v>
      </c>
      <c r="E3882" s="244">
        <v>78392041</v>
      </c>
      <c r="F3882" s="144" t="s">
        <v>7057</v>
      </c>
      <c r="G3882" s="230"/>
      <c r="H3882" s="154">
        <v>33955</v>
      </c>
      <c r="I3882" s="153">
        <v>33</v>
      </c>
      <c r="J3882" s="148" t="s">
        <v>70</v>
      </c>
      <c r="K3882" s="153"/>
      <c r="L3882" s="153"/>
      <c r="M3882" s="153"/>
      <c r="N3882" s="153"/>
      <c r="O3882" s="155">
        <v>11989199195</v>
      </c>
      <c r="P3882" s="156" t="s">
        <v>60</v>
      </c>
      <c r="Q3882" s="157" t="s">
        <v>7039</v>
      </c>
      <c r="R3882" s="158"/>
      <c r="S3882" s="159">
        <v>45902</v>
      </c>
      <c r="T3882" s="159" t="s">
        <v>62</v>
      </c>
      <c r="U3882" s="159" t="s">
        <v>6152</v>
      </c>
      <c r="V3882" s="154">
        <v>45902</v>
      </c>
      <c r="W3882" s="154"/>
      <c r="X3882" s="154"/>
      <c r="Y3882" s="160"/>
      <c r="Z3882" s="160"/>
      <c r="AA3882" s="153"/>
      <c r="AB3882" s="153"/>
      <c r="AC3882" s="182" t="e">
        <f t="shared" si="122"/>
        <v>#DIV/0!</v>
      </c>
      <c r="AD3882" s="153" t="e">
        <f t="shared" si="123"/>
        <v>#DIV/0!</v>
      </c>
      <c r="AE3882" s="207"/>
      <c r="AF3882" s="153"/>
      <c r="AG3882" s="159"/>
      <c r="AH3882" s="153"/>
      <c r="AI3882" s="161"/>
      <c r="AJ3882" s="153"/>
      <c r="AK3882" s="153"/>
      <c r="AL3882" s="207" t="s">
        <v>85</v>
      </c>
      <c r="AM3882" s="207" t="s">
        <v>86</v>
      </c>
      <c r="AN3882" s="207" t="s">
        <v>66</v>
      </c>
      <c r="AO3882" s="207"/>
      <c r="AP3882" s="147" t="s">
        <v>54</v>
      </c>
      <c r="AQ3882" s="147"/>
      <c r="AR3882" s="147"/>
      <c r="AS3882" s="209" t="s">
        <v>68</v>
      </c>
      <c r="AT3882" s="223" t="str">
        <f>MONTH(B3882)&amp;"/"&amp;YEAR(B3882)</f>
        <v>1/2024</v>
      </c>
      <c r="AU3882" s="223">
        <f>WEEKNUM(B3882)-WEEKNUM(EOMONTH(B3882,-1)+1)+1</f>
        <v>1</v>
      </c>
      <c r="AV3882" s="209" t="str">
        <f>MONTH(R3882)&amp;"/"&amp;YEAR(R3882)</f>
        <v>1/1900</v>
      </c>
      <c r="AW3882" s="209" t="e">
        <f>WEEKNUM(R3882)-WEEKNUM(EOMONTH(R3882,-1)+1)+1</f>
        <v>#NUM!</v>
      </c>
      <c r="AX3882" s="209">
        <f>IF(BB3882="S",IF(Q3882="1. Aceitou o programa",R3882-B3882,0),0)</f>
        <v>0</v>
      </c>
      <c r="AY3882" s="209">
        <f>IF(BB3882="S",IF(AND(S3882&lt;&gt;"",R3882&lt;&gt;""),S3882-R3882,0),0)</f>
        <v>0</v>
      </c>
      <c r="AZ3882" s="209">
        <f>IF(BB3882="S",IF(Q3882="1. Aceitou o programa",IF(OR(X3882="Não se Aplica",X3882=""),IF(OR(W3882="Não se Aplica",W3882=""),0,W3882-V3882),AVERAGE(X3882-W3882,W3882-V3882)),0),0)</f>
        <v>0</v>
      </c>
      <c r="BA3882" s="209">
        <f>IF(BB3882="S",IF(AND(Q3882="1. Aceitou o programa",AH3882="Realizada"),IFERROR(IF(AG3882="",0,AG3882-R3882),0),0),0)</f>
        <v>0</v>
      </c>
      <c r="BB3882" s="209" t="str">
        <f>_xlfn.XLOOKUP(U3882,'Lista Suspensa'!$AA$20:$AA$23,'Lista Suspensa'!$AB$20:$AB$23,"N/A")</f>
        <v>S</v>
      </c>
    </row>
    <row r="3883" spans="1:54" ht="12" customHeight="1">
      <c r="A3883" s="151" t="s">
        <v>121</v>
      </c>
      <c r="B3883" s="152">
        <v>45292</v>
      </c>
      <c r="C3883" s="153" t="s">
        <v>122</v>
      </c>
      <c r="D3883" s="153" t="s">
        <v>7058</v>
      </c>
      <c r="E3883" s="244">
        <v>84024316</v>
      </c>
      <c r="F3883" s="144" t="s">
        <v>7059</v>
      </c>
      <c r="G3883" s="230"/>
      <c r="H3883" s="154">
        <v>34421</v>
      </c>
      <c r="I3883" s="153">
        <v>32</v>
      </c>
      <c r="J3883" s="148" t="s">
        <v>70</v>
      </c>
      <c r="K3883" s="153"/>
      <c r="L3883" s="153"/>
      <c r="M3883" s="153"/>
      <c r="N3883" s="153"/>
      <c r="O3883" s="155" t="s">
        <v>7060</v>
      </c>
      <c r="P3883" s="156" t="s">
        <v>60</v>
      </c>
      <c r="Q3883" s="157" t="s">
        <v>7039</v>
      </c>
      <c r="R3883" s="158"/>
      <c r="S3883" s="159">
        <v>45919</v>
      </c>
      <c r="T3883" s="159" t="s">
        <v>62</v>
      </c>
      <c r="U3883" s="159" t="s">
        <v>6152</v>
      </c>
      <c r="V3883" s="154">
        <v>45919</v>
      </c>
      <c r="W3883" s="154"/>
      <c r="X3883" s="154"/>
      <c r="Y3883" s="160"/>
      <c r="Z3883" s="160"/>
      <c r="AA3883" s="153"/>
      <c r="AB3883" s="153"/>
      <c r="AC3883" s="182" t="e">
        <f t="shared" si="122"/>
        <v>#DIV/0!</v>
      </c>
      <c r="AD3883" s="153" t="e">
        <f t="shared" si="123"/>
        <v>#DIV/0!</v>
      </c>
      <c r="AE3883" s="207"/>
      <c r="AF3883" s="153"/>
      <c r="AG3883" s="159"/>
      <c r="AH3883" s="153"/>
      <c r="AI3883" s="161"/>
      <c r="AJ3883" s="153"/>
      <c r="AK3883" s="153"/>
      <c r="AL3883" s="207" t="s">
        <v>85</v>
      </c>
      <c r="AM3883" s="207" t="s">
        <v>86</v>
      </c>
      <c r="AN3883" s="207" t="s">
        <v>66</v>
      </c>
      <c r="AO3883" s="207"/>
      <c r="AP3883" s="147" t="s">
        <v>54</v>
      </c>
      <c r="AQ3883" s="147"/>
      <c r="AR3883" s="147"/>
      <c r="AS3883" s="209" t="s">
        <v>68</v>
      </c>
      <c r="AT3883" s="223" t="str">
        <f>MONTH(B3883)&amp;"/"&amp;YEAR(B3883)</f>
        <v>1/2024</v>
      </c>
      <c r="AU3883" s="223">
        <f>WEEKNUM(B3883)-WEEKNUM(EOMONTH(B3883,-1)+1)+1</f>
        <v>1</v>
      </c>
      <c r="AV3883" s="209" t="str">
        <f>MONTH(R3883)&amp;"/"&amp;YEAR(R3883)</f>
        <v>1/1900</v>
      </c>
      <c r="AW3883" s="209" t="e">
        <f>WEEKNUM(R3883)-WEEKNUM(EOMONTH(R3883,-1)+1)+1</f>
        <v>#NUM!</v>
      </c>
      <c r="AX3883" s="209">
        <f>IF(BB3883="S",IF(Q3883="1. Aceitou o programa",R3883-B3883,0),0)</f>
        <v>0</v>
      </c>
      <c r="AY3883" s="209">
        <f>IF(BB3883="S",IF(AND(S3883&lt;&gt;"",R3883&lt;&gt;""),S3883-R3883,0),0)</f>
        <v>0</v>
      </c>
      <c r="AZ3883" s="209">
        <f>IF(BB3883="S",IF(Q3883="1. Aceitou o programa",IF(OR(X3883="Não se Aplica",X3883=""),IF(OR(W3883="Não se Aplica",W3883=""),0,W3883-V3883),AVERAGE(X3883-W3883,W3883-V3883)),0),0)</f>
        <v>0</v>
      </c>
      <c r="BA3883" s="209">
        <f>IF(BB3883="S",IF(AND(Q3883="1. Aceitou o programa",AH3883="Realizada"),IFERROR(IF(AG3883="",0,AG3883-R3883),0),0),0)</f>
        <v>0</v>
      </c>
      <c r="BB3883" s="209" t="str">
        <f>_xlfn.XLOOKUP(U3883,'Lista Suspensa'!$AA$20:$AA$23,'Lista Suspensa'!$AB$20:$AB$23,"N/A")</f>
        <v>S</v>
      </c>
    </row>
    <row r="3884" spans="1:54" ht="12" customHeight="1">
      <c r="A3884" s="151" t="s">
        <v>121</v>
      </c>
      <c r="B3884" s="152">
        <v>45292</v>
      </c>
      <c r="C3884" s="153" t="s">
        <v>122</v>
      </c>
      <c r="D3884" s="153" t="s">
        <v>7058</v>
      </c>
      <c r="E3884" s="244">
        <v>88522978</v>
      </c>
      <c r="F3884" s="144" t="s">
        <v>7061</v>
      </c>
      <c r="G3884" s="230"/>
      <c r="H3884" s="154">
        <v>35374</v>
      </c>
      <c r="I3884" s="153">
        <v>29</v>
      </c>
      <c r="J3884" s="148" t="s">
        <v>70</v>
      </c>
      <c r="K3884" s="153"/>
      <c r="L3884" s="153"/>
      <c r="M3884" s="153"/>
      <c r="N3884" s="153"/>
      <c r="O3884" s="155" t="s">
        <v>7062</v>
      </c>
      <c r="P3884" s="156" t="s">
        <v>60</v>
      </c>
      <c r="Q3884" s="157" t="s">
        <v>7039</v>
      </c>
      <c r="R3884" s="158"/>
      <c r="S3884" s="159">
        <v>45916</v>
      </c>
      <c r="T3884" s="159" t="s">
        <v>62</v>
      </c>
      <c r="U3884" s="159" t="s">
        <v>6152</v>
      </c>
      <c r="V3884" s="154">
        <v>45916</v>
      </c>
      <c r="W3884" s="154"/>
      <c r="X3884" s="154"/>
      <c r="Y3884" s="160"/>
      <c r="Z3884" s="160"/>
      <c r="AA3884" s="153"/>
      <c r="AB3884" s="153"/>
      <c r="AC3884" s="182" t="e">
        <f t="shared" si="122"/>
        <v>#DIV/0!</v>
      </c>
      <c r="AD3884" s="153" t="e">
        <f t="shared" si="123"/>
        <v>#DIV/0!</v>
      </c>
      <c r="AE3884" s="207"/>
      <c r="AF3884" s="153"/>
      <c r="AG3884" s="159"/>
      <c r="AH3884" s="153"/>
      <c r="AI3884" s="161"/>
      <c r="AJ3884" s="153"/>
      <c r="AK3884" s="153"/>
      <c r="AL3884" s="207" t="s">
        <v>85</v>
      </c>
      <c r="AM3884" s="207" t="s">
        <v>86</v>
      </c>
      <c r="AN3884" s="207" t="s">
        <v>66</v>
      </c>
      <c r="AO3884" s="207"/>
      <c r="AP3884" s="147" t="s">
        <v>54</v>
      </c>
      <c r="AQ3884" s="147"/>
      <c r="AR3884" s="147"/>
      <c r="AS3884" s="209" t="s">
        <v>68</v>
      </c>
      <c r="AT3884" s="223" t="str">
        <f>MONTH(B3884)&amp;"/"&amp;YEAR(B3884)</f>
        <v>1/2024</v>
      </c>
      <c r="AU3884" s="223">
        <f>WEEKNUM(B3884)-WEEKNUM(EOMONTH(B3884,-1)+1)+1</f>
        <v>1</v>
      </c>
      <c r="AV3884" s="209" t="str">
        <f>MONTH(R3884)&amp;"/"&amp;YEAR(R3884)</f>
        <v>1/1900</v>
      </c>
      <c r="AW3884" s="209" t="e">
        <f>WEEKNUM(R3884)-WEEKNUM(EOMONTH(R3884,-1)+1)+1</f>
        <v>#NUM!</v>
      </c>
      <c r="AX3884" s="209">
        <f>IF(BB3884="S",IF(Q3884="1. Aceitou o programa",R3884-B3884,0),0)</f>
        <v>0</v>
      </c>
      <c r="AY3884" s="209">
        <f>IF(BB3884="S",IF(AND(S3884&lt;&gt;"",R3884&lt;&gt;""),S3884-R3884,0),0)</f>
        <v>0</v>
      </c>
      <c r="AZ3884" s="209">
        <f>IF(BB3884="S",IF(Q3884="1. Aceitou o programa",IF(OR(X3884="Não se Aplica",X3884=""),IF(OR(W3884="Não se Aplica",W3884=""),0,W3884-V3884),AVERAGE(X3884-W3884,W3884-V3884)),0),0)</f>
        <v>0</v>
      </c>
      <c r="BA3884" s="209">
        <f>IF(BB3884="S",IF(AND(Q3884="1. Aceitou o programa",AH3884="Realizada"),IFERROR(IF(AG3884="",0,AG3884-R3884),0),0),0)</f>
        <v>0</v>
      </c>
      <c r="BB3884" s="209" t="str">
        <f>_xlfn.XLOOKUP(U3884,'Lista Suspensa'!$AA$20:$AA$23,'Lista Suspensa'!$AB$20:$AB$23,"N/A")</f>
        <v>S</v>
      </c>
    </row>
    <row r="3885" spans="1:54" ht="12" customHeight="1">
      <c r="A3885" s="151" t="s">
        <v>121</v>
      </c>
      <c r="B3885" s="152">
        <v>45292</v>
      </c>
      <c r="C3885" s="153" t="s">
        <v>122</v>
      </c>
      <c r="D3885" s="153" t="s">
        <v>7058</v>
      </c>
      <c r="E3885" s="244">
        <v>79560443</v>
      </c>
      <c r="F3885" s="144" t="s">
        <v>7063</v>
      </c>
      <c r="G3885" s="230"/>
      <c r="H3885" s="154">
        <v>35669</v>
      </c>
      <c r="I3885" s="153">
        <v>28</v>
      </c>
      <c r="J3885" s="148" t="s">
        <v>70</v>
      </c>
      <c r="K3885" s="153"/>
      <c r="L3885" s="153"/>
      <c r="M3885" s="153"/>
      <c r="N3885" s="153"/>
      <c r="O3885" s="155" t="s">
        <v>7064</v>
      </c>
      <c r="P3885" s="156" t="s">
        <v>60</v>
      </c>
      <c r="Q3885" s="157" t="s">
        <v>7039</v>
      </c>
      <c r="R3885" s="158"/>
      <c r="S3885" s="159">
        <v>45916</v>
      </c>
      <c r="T3885" s="159" t="s">
        <v>62</v>
      </c>
      <c r="U3885" s="159" t="s">
        <v>6152</v>
      </c>
      <c r="V3885" s="154">
        <v>45916</v>
      </c>
      <c r="W3885" s="154"/>
      <c r="X3885" s="154"/>
      <c r="Y3885" s="160"/>
      <c r="Z3885" s="160"/>
      <c r="AA3885" s="153"/>
      <c r="AB3885" s="153"/>
      <c r="AC3885" s="182" t="e">
        <f t="shared" si="122"/>
        <v>#DIV/0!</v>
      </c>
      <c r="AD3885" s="153" t="e">
        <f t="shared" si="123"/>
        <v>#DIV/0!</v>
      </c>
      <c r="AE3885" s="207"/>
      <c r="AF3885" s="153"/>
      <c r="AG3885" s="159"/>
      <c r="AH3885" s="153"/>
      <c r="AI3885" s="161"/>
      <c r="AJ3885" s="153"/>
      <c r="AK3885" s="153"/>
      <c r="AL3885" s="207" t="s">
        <v>85</v>
      </c>
      <c r="AM3885" s="207" t="s">
        <v>86</v>
      </c>
      <c r="AN3885" s="207" t="s">
        <v>66</v>
      </c>
      <c r="AO3885" s="207"/>
      <c r="AP3885" s="147" t="s">
        <v>54</v>
      </c>
      <c r="AQ3885" s="147"/>
      <c r="AR3885" s="147"/>
      <c r="AS3885" s="209" t="s">
        <v>68</v>
      </c>
      <c r="AT3885" s="223" t="str">
        <f>MONTH(B3885)&amp;"/"&amp;YEAR(B3885)</f>
        <v>1/2024</v>
      </c>
      <c r="AU3885" s="223">
        <f>WEEKNUM(B3885)-WEEKNUM(EOMONTH(B3885,-1)+1)+1</f>
        <v>1</v>
      </c>
      <c r="AV3885" s="209" t="str">
        <f>MONTH(R3885)&amp;"/"&amp;YEAR(R3885)</f>
        <v>1/1900</v>
      </c>
      <c r="AW3885" s="209" t="e">
        <f>WEEKNUM(R3885)-WEEKNUM(EOMONTH(R3885,-1)+1)+1</f>
        <v>#NUM!</v>
      </c>
      <c r="AX3885" s="209">
        <f>IF(BB3885="S",IF(Q3885="1. Aceitou o programa",R3885-B3885,0),0)</f>
        <v>0</v>
      </c>
      <c r="AY3885" s="209">
        <f>IF(BB3885="S",IF(AND(S3885&lt;&gt;"",R3885&lt;&gt;""),S3885-R3885,0),0)</f>
        <v>0</v>
      </c>
      <c r="AZ3885" s="209">
        <f>IF(BB3885="S",IF(Q3885="1. Aceitou o programa",IF(OR(X3885="Não se Aplica",X3885=""),IF(OR(W3885="Não se Aplica",W3885=""),0,W3885-V3885),AVERAGE(X3885-W3885,W3885-V3885)),0),0)</f>
        <v>0</v>
      </c>
      <c r="BA3885" s="209">
        <f>IF(BB3885="S",IF(AND(Q3885="1. Aceitou o programa",AH3885="Realizada"),IFERROR(IF(AG3885="",0,AG3885-R3885),0),0),0)</f>
        <v>0</v>
      </c>
      <c r="BB3885" s="209" t="str">
        <f>_xlfn.XLOOKUP(U3885,'Lista Suspensa'!$AA$20:$AA$23,'Lista Suspensa'!$AB$20:$AB$23,"N/A")</f>
        <v>S</v>
      </c>
    </row>
    <row r="3886" spans="1:54" ht="12" customHeight="1">
      <c r="A3886" s="151" t="s">
        <v>121</v>
      </c>
      <c r="B3886" s="152">
        <v>45292</v>
      </c>
      <c r="C3886" s="153" t="s">
        <v>122</v>
      </c>
      <c r="D3886" s="153" t="s">
        <v>7058</v>
      </c>
      <c r="E3886" s="244">
        <v>93022767</v>
      </c>
      <c r="F3886" s="144" t="s">
        <v>7065</v>
      </c>
      <c r="G3886" s="230"/>
      <c r="H3886" s="154">
        <v>36195</v>
      </c>
      <c r="I3886" s="153">
        <v>27</v>
      </c>
      <c r="J3886" s="148" t="s">
        <v>70</v>
      </c>
      <c r="K3886" s="153"/>
      <c r="L3886" s="153"/>
      <c r="M3886" s="153"/>
      <c r="N3886" s="153"/>
      <c r="O3886" s="155" t="s">
        <v>7066</v>
      </c>
      <c r="P3886" s="156" t="s">
        <v>60</v>
      </c>
      <c r="Q3886" s="157" t="s">
        <v>7039</v>
      </c>
      <c r="R3886" s="158"/>
      <c r="S3886" s="159">
        <v>45919</v>
      </c>
      <c r="T3886" s="159" t="s">
        <v>62</v>
      </c>
      <c r="U3886" s="159" t="s">
        <v>6152</v>
      </c>
      <c r="V3886" s="154">
        <v>45919</v>
      </c>
      <c r="W3886" s="154"/>
      <c r="X3886" s="154"/>
      <c r="Y3886" s="160"/>
      <c r="Z3886" s="160"/>
      <c r="AA3886" s="153"/>
      <c r="AB3886" s="153"/>
      <c r="AC3886" s="182" t="e">
        <f t="shared" si="122"/>
        <v>#DIV/0!</v>
      </c>
      <c r="AD3886" s="153" t="e">
        <f t="shared" si="123"/>
        <v>#DIV/0!</v>
      </c>
      <c r="AE3886" s="207"/>
      <c r="AF3886" s="153"/>
      <c r="AG3886" s="159"/>
      <c r="AH3886" s="153"/>
      <c r="AI3886" s="161"/>
      <c r="AJ3886" s="153"/>
      <c r="AK3886" s="153"/>
      <c r="AL3886" s="207" t="s">
        <v>85</v>
      </c>
      <c r="AM3886" s="207" t="s">
        <v>86</v>
      </c>
      <c r="AN3886" s="207" t="s">
        <v>66</v>
      </c>
      <c r="AO3886" s="207"/>
      <c r="AP3886" s="147" t="s">
        <v>54</v>
      </c>
      <c r="AQ3886" s="147"/>
      <c r="AR3886" s="147"/>
      <c r="AS3886" s="209" t="s">
        <v>68</v>
      </c>
      <c r="AT3886" s="223" t="str">
        <f>MONTH(B3886)&amp;"/"&amp;YEAR(B3886)</f>
        <v>1/2024</v>
      </c>
      <c r="AU3886" s="223">
        <f>WEEKNUM(B3886)-WEEKNUM(EOMONTH(B3886,-1)+1)+1</f>
        <v>1</v>
      </c>
      <c r="AV3886" s="209" t="str">
        <f>MONTH(R3886)&amp;"/"&amp;YEAR(R3886)</f>
        <v>1/1900</v>
      </c>
      <c r="AW3886" s="209" t="e">
        <f>WEEKNUM(R3886)-WEEKNUM(EOMONTH(R3886,-1)+1)+1</f>
        <v>#NUM!</v>
      </c>
      <c r="AX3886" s="209">
        <f>IF(BB3886="S",IF(Q3886="1. Aceitou o programa",R3886-B3886,0),0)</f>
        <v>0</v>
      </c>
      <c r="AY3886" s="209">
        <f>IF(BB3886="S",IF(AND(S3886&lt;&gt;"",R3886&lt;&gt;""),S3886-R3886,0),0)</f>
        <v>0</v>
      </c>
      <c r="AZ3886" s="209">
        <f>IF(BB3886="S",IF(Q3886="1. Aceitou o programa",IF(OR(X3886="Não se Aplica",X3886=""),IF(OR(W3886="Não se Aplica",W3886=""),0,W3886-V3886),AVERAGE(X3886-W3886,W3886-V3886)),0),0)</f>
        <v>0</v>
      </c>
      <c r="BA3886" s="209">
        <f>IF(BB3886="S",IF(AND(Q3886="1. Aceitou o programa",AH3886="Realizada"),IFERROR(IF(AG3886="",0,AG3886-R3886),0),0),0)</f>
        <v>0</v>
      </c>
      <c r="BB3886" s="209" t="str">
        <f>_xlfn.XLOOKUP(U3886,'Lista Suspensa'!$AA$20:$AA$23,'Lista Suspensa'!$AB$20:$AB$23,"N/A")</f>
        <v>S</v>
      </c>
    </row>
    <row r="3887" spans="1:54" ht="12" customHeight="1">
      <c r="A3887" s="151" t="s">
        <v>121</v>
      </c>
      <c r="B3887" s="152">
        <v>45292</v>
      </c>
      <c r="C3887" s="153" t="s">
        <v>122</v>
      </c>
      <c r="D3887" s="153" t="s">
        <v>167</v>
      </c>
      <c r="E3887" s="244">
        <v>87066413</v>
      </c>
      <c r="F3887" s="144" t="s">
        <v>7067</v>
      </c>
      <c r="G3887" s="230"/>
      <c r="H3887" s="154">
        <v>36330</v>
      </c>
      <c r="I3887" s="153">
        <v>26</v>
      </c>
      <c r="J3887" s="148" t="s">
        <v>70</v>
      </c>
      <c r="K3887" s="153"/>
      <c r="L3887" s="153"/>
      <c r="M3887" s="153"/>
      <c r="N3887" s="153"/>
      <c r="O3887" s="155" t="s">
        <v>7068</v>
      </c>
      <c r="P3887" s="156" t="s">
        <v>60</v>
      </c>
      <c r="Q3887" s="157" t="s">
        <v>7039</v>
      </c>
      <c r="R3887" s="158"/>
      <c r="S3887" s="159">
        <v>45902</v>
      </c>
      <c r="T3887" s="159" t="s">
        <v>62</v>
      </c>
      <c r="U3887" s="159" t="s">
        <v>6152</v>
      </c>
      <c r="V3887" s="154">
        <v>45902</v>
      </c>
      <c r="W3887" s="154"/>
      <c r="X3887" s="154"/>
      <c r="Y3887" s="160"/>
      <c r="Z3887" s="160"/>
      <c r="AA3887" s="153"/>
      <c r="AB3887" s="153"/>
      <c r="AC3887" s="182" t="e">
        <f t="shared" si="122"/>
        <v>#DIV/0!</v>
      </c>
      <c r="AD3887" s="153" t="e">
        <f t="shared" si="123"/>
        <v>#DIV/0!</v>
      </c>
      <c r="AE3887" s="207"/>
      <c r="AF3887" s="153"/>
      <c r="AG3887" s="159"/>
      <c r="AH3887" s="153"/>
      <c r="AI3887" s="161"/>
      <c r="AJ3887" s="153"/>
      <c r="AK3887" s="153"/>
      <c r="AL3887" s="207" t="s">
        <v>85</v>
      </c>
      <c r="AM3887" s="207" t="s">
        <v>86</v>
      </c>
      <c r="AN3887" s="207" t="s">
        <v>66</v>
      </c>
      <c r="AO3887" s="207"/>
      <c r="AP3887" s="147" t="s">
        <v>54</v>
      </c>
      <c r="AQ3887" s="147"/>
      <c r="AR3887" s="147"/>
      <c r="AS3887" s="209" t="s">
        <v>68</v>
      </c>
      <c r="AT3887" s="223" t="str">
        <f>MONTH(B3887)&amp;"/"&amp;YEAR(B3887)</f>
        <v>1/2024</v>
      </c>
      <c r="AU3887" s="223">
        <f>WEEKNUM(B3887)-WEEKNUM(EOMONTH(B3887,-1)+1)+1</f>
        <v>1</v>
      </c>
      <c r="AV3887" s="209" t="str">
        <f>MONTH(R3887)&amp;"/"&amp;YEAR(R3887)</f>
        <v>1/1900</v>
      </c>
      <c r="AW3887" s="209" t="e">
        <f>WEEKNUM(R3887)-WEEKNUM(EOMONTH(R3887,-1)+1)+1</f>
        <v>#NUM!</v>
      </c>
      <c r="AX3887" s="209">
        <f>IF(BB3887="S",IF(Q3887="1. Aceitou o programa",R3887-B3887,0),0)</f>
        <v>0</v>
      </c>
      <c r="AY3887" s="209">
        <f>IF(BB3887="S",IF(AND(S3887&lt;&gt;"",R3887&lt;&gt;""),S3887-R3887,0),0)</f>
        <v>0</v>
      </c>
      <c r="AZ3887" s="209">
        <f>IF(BB3887="S",IF(Q3887="1. Aceitou o programa",IF(OR(X3887="Não se Aplica",X3887=""),IF(OR(W3887="Não se Aplica",W3887=""),0,W3887-V3887),AVERAGE(X3887-W3887,W3887-V3887)),0),0)</f>
        <v>0</v>
      </c>
      <c r="BA3887" s="209">
        <f>IF(BB3887="S",IF(AND(Q3887="1. Aceitou o programa",AH3887="Realizada"),IFERROR(IF(AG3887="",0,AG3887-R3887),0),0),0)</f>
        <v>0</v>
      </c>
      <c r="BB3887" s="209" t="str">
        <f>_xlfn.XLOOKUP(U3887,'Lista Suspensa'!$AA$20:$AA$23,'Lista Suspensa'!$AB$20:$AB$23,"N/A")</f>
        <v>S</v>
      </c>
    </row>
    <row r="3888" spans="1:54" ht="12" customHeight="1">
      <c r="A3888" s="151" t="s">
        <v>121</v>
      </c>
      <c r="B3888" s="152">
        <v>45292</v>
      </c>
      <c r="C3888" s="153" t="s">
        <v>122</v>
      </c>
      <c r="D3888" s="153" t="s">
        <v>167</v>
      </c>
      <c r="E3888" s="244">
        <v>89589579</v>
      </c>
      <c r="F3888" s="144" t="s">
        <v>7069</v>
      </c>
      <c r="G3888" s="230"/>
      <c r="H3888" s="154">
        <v>36330</v>
      </c>
      <c r="I3888" s="153">
        <v>26</v>
      </c>
      <c r="J3888" s="148" t="s">
        <v>70</v>
      </c>
      <c r="K3888" s="153"/>
      <c r="L3888" s="153"/>
      <c r="M3888" s="153"/>
      <c r="N3888" s="153"/>
      <c r="O3888" s="155">
        <v>11964279383</v>
      </c>
      <c r="P3888" s="156" t="s">
        <v>60</v>
      </c>
      <c r="Q3888" s="157" t="s">
        <v>7039</v>
      </c>
      <c r="R3888" s="158"/>
      <c r="S3888" s="159">
        <v>45902</v>
      </c>
      <c r="T3888" s="159" t="s">
        <v>62</v>
      </c>
      <c r="U3888" s="159" t="s">
        <v>6152</v>
      </c>
      <c r="V3888" s="154">
        <v>45902</v>
      </c>
      <c r="W3888" s="154"/>
      <c r="X3888" s="154"/>
      <c r="Y3888" s="160"/>
      <c r="Z3888" s="160"/>
      <c r="AA3888" s="153"/>
      <c r="AB3888" s="153"/>
      <c r="AC3888" s="182" t="e">
        <f t="shared" si="122"/>
        <v>#DIV/0!</v>
      </c>
      <c r="AD3888" s="153" t="e">
        <f t="shared" si="123"/>
        <v>#DIV/0!</v>
      </c>
      <c r="AE3888" s="207"/>
      <c r="AF3888" s="153"/>
      <c r="AG3888" s="159"/>
      <c r="AH3888" s="153"/>
      <c r="AI3888" s="161"/>
      <c r="AJ3888" s="153"/>
      <c r="AK3888" s="153"/>
      <c r="AL3888" s="207" t="s">
        <v>85</v>
      </c>
      <c r="AM3888" s="207" t="s">
        <v>86</v>
      </c>
      <c r="AN3888" s="207" t="s">
        <v>66</v>
      </c>
      <c r="AO3888" s="207"/>
      <c r="AP3888" s="147" t="s">
        <v>54</v>
      </c>
      <c r="AQ3888" s="147"/>
      <c r="AR3888" s="147"/>
      <c r="AS3888" s="209" t="s">
        <v>68</v>
      </c>
      <c r="AT3888" s="223" t="str">
        <f>MONTH(B3888)&amp;"/"&amp;YEAR(B3888)</f>
        <v>1/2024</v>
      </c>
      <c r="AU3888" s="223">
        <f>WEEKNUM(B3888)-WEEKNUM(EOMONTH(B3888,-1)+1)+1</f>
        <v>1</v>
      </c>
      <c r="AV3888" s="209" t="str">
        <f>MONTH(R3888)&amp;"/"&amp;YEAR(R3888)</f>
        <v>1/1900</v>
      </c>
      <c r="AW3888" s="209" t="e">
        <f>WEEKNUM(R3888)-WEEKNUM(EOMONTH(R3888,-1)+1)+1</f>
        <v>#NUM!</v>
      </c>
      <c r="AX3888" s="209">
        <f>IF(BB3888="S",IF(Q3888="1. Aceitou o programa",R3888-B3888,0),0)</f>
        <v>0</v>
      </c>
      <c r="AY3888" s="209">
        <f>IF(BB3888="S",IF(AND(S3888&lt;&gt;"",R3888&lt;&gt;""),S3888-R3888,0),0)</f>
        <v>0</v>
      </c>
      <c r="AZ3888" s="209">
        <f>IF(BB3888="S",IF(Q3888="1. Aceitou o programa",IF(OR(X3888="Não se Aplica",X3888=""),IF(OR(W3888="Não se Aplica",W3888=""),0,W3888-V3888),AVERAGE(X3888-W3888,W3888-V3888)),0),0)</f>
        <v>0</v>
      </c>
      <c r="BA3888" s="209">
        <f>IF(BB3888="S",IF(AND(Q3888="1. Aceitou o programa",AH3888="Realizada"),IFERROR(IF(AG3888="",0,AG3888-R3888),0),0),0)</f>
        <v>0</v>
      </c>
      <c r="BB3888" s="209" t="str">
        <f>_xlfn.XLOOKUP(U3888,'Lista Suspensa'!$AA$20:$AA$23,'Lista Suspensa'!$AB$20:$AB$23,"N/A")</f>
        <v>S</v>
      </c>
    </row>
    <row r="3889" spans="1:54" ht="12" customHeight="1">
      <c r="A3889" s="151" t="s">
        <v>121</v>
      </c>
      <c r="B3889" s="152">
        <v>45292</v>
      </c>
      <c r="C3889" s="153" t="s">
        <v>122</v>
      </c>
      <c r="D3889" s="153" t="s">
        <v>167</v>
      </c>
      <c r="E3889" s="244">
        <v>86402502</v>
      </c>
      <c r="F3889" s="144" t="s">
        <v>7070</v>
      </c>
      <c r="G3889" s="230"/>
      <c r="H3889" s="154">
        <v>37006</v>
      </c>
      <c r="I3889" s="153">
        <v>25</v>
      </c>
      <c r="J3889" s="148" t="s">
        <v>70</v>
      </c>
      <c r="K3889" s="153"/>
      <c r="L3889" s="153"/>
      <c r="M3889" s="153"/>
      <c r="N3889" s="153"/>
      <c r="O3889" s="155">
        <v>11960843614</v>
      </c>
      <c r="P3889" s="156" t="s">
        <v>60</v>
      </c>
      <c r="Q3889" s="157" t="s">
        <v>7039</v>
      </c>
      <c r="R3889" s="158"/>
      <c r="S3889" s="159">
        <v>45903</v>
      </c>
      <c r="T3889" s="159" t="s">
        <v>62</v>
      </c>
      <c r="U3889" s="159" t="s">
        <v>6152</v>
      </c>
      <c r="V3889" s="154">
        <v>45903</v>
      </c>
      <c r="W3889" s="154"/>
      <c r="X3889" s="154"/>
      <c r="Y3889" s="160"/>
      <c r="Z3889" s="160"/>
      <c r="AA3889" s="153"/>
      <c r="AB3889" s="153"/>
      <c r="AC3889" s="182" t="e">
        <f t="shared" si="122"/>
        <v>#DIV/0!</v>
      </c>
      <c r="AD3889" s="153" t="e">
        <f t="shared" si="123"/>
        <v>#DIV/0!</v>
      </c>
      <c r="AE3889" s="207"/>
      <c r="AF3889" s="153"/>
      <c r="AG3889" s="159"/>
      <c r="AH3889" s="153"/>
      <c r="AI3889" s="161"/>
      <c r="AJ3889" s="153"/>
      <c r="AK3889" s="153"/>
      <c r="AL3889" s="207" t="s">
        <v>85</v>
      </c>
      <c r="AM3889" s="207" t="s">
        <v>86</v>
      </c>
      <c r="AN3889" s="207" t="s">
        <v>66</v>
      </c>
      <c r="AO3889" s="207"/>
      <c r="AP3889" s="147" t="s">
        <v>54</v>
      </c>
      <c r="AQ3889" s="147"/>
      <c r="AR3889" s="147"/>
      <c r="AS3889" s="209" t="s">
        <v>68</v>
      </c>
      <c r="AT3889" s="223" t="str">
        <f>MONTH(B3889)&amp;"/"&amp;YEAR(B3889)</f>
        <v>1/2024</v>
      </c>
      <c r="AU3889" s="223">
        <f>WEEKNUM(B3889)-WEEKNUM(EOMONTH(B3889,-1)+1)+1</f>
        <v>1</v>
      </c>
      <c r="AV3889" s="209" t="str">
        <f>MONTH(R3889)&amp;"/"&amp;YEAR(R3889)</f>
        <v>1/1900</v>
      </c>
      <c r="AW3889" s="209" t="e">
        <f>WEEKNUM(R3889)-WEEKNUM(EOMONTH(R3889,-1)+1)+1</f>
        <v>#NUM!</v>
      </c>
      <c r="AX3889" s="209">
        <f>IF(BB3889="S",IF(Q3889="1. Aceitou o programa",R3889-B3889,0),0)</f>
        <v>0</v>
      </c>
      <c r="AY3889" s="209">
        <f>IF(BB3889="S",IF(AND(S3889&lt;&gt;"",R3889&lt;&gt;""),S3889-R3889,0),0)</f>
        <v>0</v>
      </c>
      <c r="AZ3889" s="209">
        <f>IF(BB3889="S",IF(Q3889="1. Aceitou o programa",IF(OR(X3889="Não se Aplica",X3889=""),IF(OR(W3889="Não se Aplica",W3889=""),0,W3889-V3889),AVERAGE(X3889-W3889,W3889-V3889)),0),0)</f>
        <v>0</v>
      </c>
      <c r="BA3889" s="209">
        <f>IF(BB3889="S",IF(AND(Q3889="1. Aceitou o programa",AH3889="Realizada"),IFERROR(IF(AG3889="",0,AG3889-R3889),0),0),0)</f>
        <v>0</v>
      </c>
      <c r="BB3889" s="209" t="str">
        <f>_xlfn.XLOOKUP(U3889,'Lista Suspensa'!$AA$20:$AA$23,'Lista Suspensa'!$AB$20:$AB$23,"N/A")</f>
        <v>S</v>
      </c>
    </row>
    <row r="3890" spans="1:54" ht="12" customHeight="1">
      <c r="A3890" s="151" t="s">
        <v>121</v>
      </c>
      <c r="B3890" s="152">
        <v>45292</v>
      </c>
      <c r="C3890" s="153" t="s">
        <v>122</v>
      </c>
      <c r="D3890" s="153" t="s">
        <v>7058</v>
      </c>
      <c r="E3890" s="244">
        <v>87812649</v>
      </c>
      <c r="F3890" s="144" t="s">
        <v>7071</v>
      </c>
      <c r="G3890" s="230"/>
      <c r="H3890" s="154">
        <v>37290</v>
      </c>
      <c r="I3890" s="153">
        <v>24</v>
      </c>
      <c r="J3890" s="148" t="s">
        <v>70</v>
      </c>
      <c r="K3890" s="153"/>
      <c r="L3890" s="153"/>
      <c r="M3890" s="153"/>
      <c r="N3890" s="153"/>
      <c r="O3890" s="155" t="s">
        <v>7072</v>
      </c>
      <c r="P3890" s="156" t="s">
        <v>60</v>
      </c>
      <c r="Q3890" s="157" t="s">
        <v>7039</v>
      </c>
      <c r="R3890" s="158"/>
      <c r="S3890" s="159">
        <v>45919</v>
      </c>
      <c r="T3890" s="159" t="s">
        <v>62</v>
      </c>
      <c r="U3890" s="159" t="s">
        <v>6152</v>
      </c>
      <c r="V3890" s="154">
        <v>45919</v>
      </c>
      <c r="W3890" s="154"/>
      <c r="X3890" s="154"/>
      <c r="Y3890" s="160"/>
      <c r="Z3890" s="160"/>
      <c r="AA3890" s="153"/>
      <c r="AB3890" s="153"/>
      <c r="AC3890" s="182" t="e">
        <f t="shared" si="122"/>
        <v>#DIV/0!</v>
      </c>
      <c r="AD3890" s="153" t="e">
        <f t="shared" si="123"/>
        <v>#DIV/0!</v>
      </c>
      <c r="AE3890" s="207"/>
      <c r="AF3890" s="153"/>
      <c r="AG3890" s="159"/>
      <c r="AH3890" s="153"/>
      <c r="AI3890" s="161"/>
      <c r="AJ3890" s="153"/>
      <c r="AK3890" s="153"/>
      <c r="AL3890" s="207" t="s">
        <v>85</v>
      </c>
      <c r="AM3890" s="207" t="s">
        <v>86</v>
      </c>
      <c r="AN3890" s="207" t="s">
        <v>66</v>
      </c>
      <c r="AO3890" s="207"/>
      <c r="AP3890" s="147" t="s">
        <v>54</v>
      </c>
      <c r="AQ3890" s="147"/>
      <c r="AR3890" s="147"/>
      <c r="AS3890" s="209" t="s">
        <v>68</v>
      </c>
      <c r="AT3890" s="223" t="str">
        <f>MONTH(B3890)&amp;"/"&amp;YEAR(B3890)</f>
        <v>1/2024</v>
      </c>
      <c r="AU3890" s="223">
        <f>WEEKNUM(B3890)-WEEKNUM(EOMONTH(B3890,-1)+1)+1</f>
        <v>1</v>
      </c>
      <c r="AV3890" s="209" t="str">
        <f>MONTH(R3890)&amp;"/"&amp;YEAR(R3890)</f>
        <v>1/1900</v>
      </c>
      <c r="AW3890" s="209" t="e">
        <f>WEEKNUM(R3890)-WEEKNUM(EOMONTH(R3890,-1)+1)+1</f>
        <v>#NUM!</v>
      </c>
      <c r="AX3890" s="209">
        <f>IF(BB3890="S",IF(Q3890="1. Aceitou o programa",R3890-B3890,0),0)</f>
        <v>0</v>
      </c>
      <c r="AY3890" s="209">
        <f>IF(BB3890="S",IF(AND(S3890&lt;&gt;"",R3890&lt;&gt;""),S3890-R3890,0),0)</f>
        <v>0</v>
      </c>
      <c r="AZ3890" s="209">
        <f>IF(BB3890="S",IF(Q3890="1. Aceitou o programa",IF(OR(X3890="Não se Aplica",X3890=""),IF(OR(W3890="Não se Aplica",W3890=""),0,W3890-V3890),AVERAGE(X3890-W3890,W3890-V3890)),0),0)</f>
        <v>0</v>
      </c>
      <c r="BA3890" s="209">
        <f>IF(BB3890="S",IF(AND(Q3890="1. Aceitou o programa",AH3890="Realizada"),IFERROR(IF(AG3890="",0,AG3890-R3890),0),0),0)</f>
        <v>0</v>
      </c>
      <c r="BB3890" s="209" t="str">
        <f>_xlfn.XLOOKUP(U3890,'Lista Suspensa'!$AA$20:$AA$23,'Lista Suspensa'!$AB$20:$AB$23,"N/A")</f>
        <v>S</v>
      </c>
    </row>
    <row r="3891" spans="1:54" ht="12" customHeight="1">
      <c r="A3891" s="151" t="s">
        <v>121</v>
      </c>
      <c r="B3891" s="152">
        <v>45292</v>
      </c>
      <c r="C3891" s="153" t="s">
        <v>122</v>
      </c>
      <c r="D3891" s="153" t="s">
        <v>274</v>
      </c>
      <c r="E3891" s="244">
        <v>89043525</v>
      </c>
      <c r="F3891" s="144" t="s">
        <v>7073</v>
      </c>
      <c r="G3891" s="230"/>
      <c r="H3891" s="154">
        <v>37413</v>
      </c>
      <c r="I3891" s="153">
        <v>23</v>
      </c>
      <c r="J3891" s="148" t="s">
        <v>70</v>
      </c>
      <c r="K3891" s="153"/>
      <c r="L3891" s="153"/>
      <c r="M3891" s="153"/>
      <c r="N3891" s="153"/>
      <c r="O3891" s="155" t="s">
        <v>7074</v>
      </c>
      <c r="P3891" s="156" t="s">
        <v>60</v>
      </c>
      <c r="Q3891" s="157" t="s">
        <v>7039</v>
      </c>
      <c r="R3891" s="158"/>
      <c r="S3891" s="159">
        <v>45888</v>
      </c>
      <c r="T3891" s="159" t="s">
        <v>62</v>
      </c>
      <c r="U3891" s="159" t="s">
        <v>6152</v>
      </c>
      <c r="V3891" s="154">
        <v>45888</v>
      </c>
      <c r="W3891" s="154"/>
      <c r="X3891" s="154"/>
      <c r="Y3891" s="160"/>
      <c r="Z3891" s="160"/>
      <c r="AA3891" s="153"/>
      <c r="AB3891" s="153"/>
      <c r="AC3891" s="182" t="e">
        <f t="shared" si="122"/>
        <v>#DIV/0!</v>
      </c>
      <c r="AD3891" s="153" t="e">
        <f t="shared" si="123"/>
        <v>#DIV/0!</v>
      </c>
      <c r="AE3891" s="207"/>
      <c r="AF3891" s="153"/>
      <c r="AG3891" s="159"/>
      <c r="AH3891" s="153"/>
      <c r="AI3891" s="161"/>
      <c r="AJ3891" s="153"/>
      <c r="AK3891" s="153"/>
      <c r="AL3891" s="207" t="s">
        <v>85</v>
      </c>
      <c r="AM3891" s="207" t="s">
        <v>86</v>
      </c>
      <c r="AN3891" s="207" t="s">
        <v>66</v>
      </c>
      <c r="AO3891" s="207"/>
      <c r="AP3891" s="147" t="s">
        <v>54</v>
      </c>
      <c r="AQ3891" s="147"/>
      <c r="AR3891" s="147"/>
      <c r="AS3891" s="209" t="s">
        <v>68</v>
      </c>
      <c r="AT3891" s="223" t="str">
        <f>MONTH(B3891)&amp;"/"&amp;YEAR(B3891)</f>
        <v>1/2024</v>
      </c>
      <c r="AU3891" s="223">
        <f>WEEKNUM(B3891)-WEEKNUM(EOMONTH(B3891,-1)+1)+1</f>
        <v>1</v>
      </c>
      <c r="AV3891" s="209" t="str">
        <f>MONTH(R3891)&amp;"/"&amp;YEAR(R3891)</f>
        <v>1/1900</v>
      </c>
      <c r="AW3891" s="209" t="e">
        <f>WEEKNUM(R3891)-WEEKNUM(EOMONTH(R3891,-1)+1)+1</f>
        <v>#NUM!</v>
      </c>
      <c r="AX3891" s="209">
        <f>IF(BB3891="S",IF(Q3891="1. Aceitou o programa",R3891-B3891,0),0)</f>
        <v>0</v>
      </c>
      <c r="AY3891" s="209">
        <f>IF(BB3891="S",IF(AND(S3891&lt;&gt;"",R3891&lt;&gt;""),S3891-R3891,0),0)</f>
        <v>0</v>
      </c>
      <c r="AZ3891" s="209">
        <f>IF(BB3891="S",IF(Q3891="1. Aceitou o programa",IF(OR(X3891="Não se Aplica",X3891=""),IF(OR(W3891="Não se Aplica",W3891=""),0,W3891-V3891),AVERAGE(X3891-W3891,W3891-V3891)),0),0)</f>
        <v>0</v>
      </c>
      <c r="BA3891" s="209">
        <f>IF(BB3891="S",IF(AND(Q3891="1. Aceitou o programa",AH3891="Realizada"),IFERROR(IF(AG3891="",0,AG3891-R3891),0),0),0)</f>
        <v>0</v>
      </c>
      <c r="BB3891" s="209" t="str">
        <f>_xlfn.XLOOKUP(U3891,'Lista Suspensa'!$AA$20:$AA$23,'Lista Suspensa'!$AB$20:$AB$23,"N/A")</f>
        <v>S</v>
      </c>
    </row>
    <row r="3892" spans="1:54" ht="12" customHeight="1">
      <c r="A3892" s="151" t="s">
        <v>121</v>
      </c>
      <c r="B3892" s="152">
        <v>45292</v>
      </c>
      <c r="C3892" s="153" t="s">
        <v>122</v>
      </c>
      <c r="D3892" s="153" t="s">
        <v>274</v>
      </c>
      <c r="E3892" s="244">
        <v>86779839</v>
      </c>
      <c r="F3892" s="144" t="s">
        <v>7075</v>
      </c>
      <c r="G3892" s="230"/>
      <c r="H3892" s="154">
        <v>37568</v>
      </c>
      <c r="I3892" s="153">
        <v>23</v>
      </c>
      <c r="J3892" s="148" t="s">
        <v>70</v>
      </c>
      <c r="K3892" s="153"/>
      <c r="L3892" s="153"/>
      <c r="M3892" s="153"/>
      <c r="N3892" s="153"/>
      <c r="O3892" s="155" t="s">
        <v>7076</v>
      </c>
      <c r="P3892" s="156" t="s">
        <v>60</v>
      </c>
      <c r="Q3892" s="157" t="s">
        <v>7039</v>
      </c>
      <c r="R3892" s="158"/>
      <c r="S3892" s="159">
        <v>45888</v>
      </c>
      <c r="T3892" s="159" t="s">
        <v>62</v>
      </c>
      <c r="U3892" s="159" t="s">
        <v>6152</v>
      </c>
      <c r="V3892" s="154">
        <v>45888</v>
      </c>
      <c r="W3892" s="154"/>
      <c r="X3892" s="154"/>
      <c r="Y3892" s="160"/>
      <c r="Z3892" s="160"/>
      <c r="AA3892" s="153"/>
      <c r="AB3892" s="153"/>
      <c r="AC3892" s="182" t="e">
        <f t="shared" si="122"/>
        <v>#DIV/0!</v>
      </c>
      <c r="AD3892" s="153" t="e">
        <f t="shared" si="123"/>
        <v>#DIV/0!</v>
      </c>
      <c r="AE3892" s="207"/>
      <c r="AF3892" s="153"/>
      <c r="AG3892" s="159"/>
      <c r="AH3892" s="153"/>
      <c r="AI3892" s="161"/>
      <c r="AJ3892" s="153"/>
      <c r="AK3892" s="153"/>
      <c r="AL3892" s="207" t="s">
        <v>85</v>
      </c>
      <c r="AM3892" s="207" t="s">
        <v>86</v>
      </c>
      <c r="AN3892" s="207" t="s">
        <v>66</v>
      </c>
      <c r="AO3892" s="207"/>
      <c r="AP3892" s="147" t="s">
        <v>54</v>
      </c>
      <c r="AQ3892" s="147"/>
      <c r="AR3892" s="147"/>
      <c r="AS3892" s="209" t="s">
        <v>68</v>
      </c>
      <c r="AT3892" s="223" t="str">
        <f>MONTH(B3892)&amp;"/"&amp;YEAR(B3892)</f>
        <v>1/2024</v>
      </c>
      <c r="AU3892" s="223">
        <f>WEEKNUM(B3892)-WEEKNUM(EOMONTH(B3892,-1)+1)+1</f>
        <v>1</v>
      </c>
      <c r="AV3892" s="209" t="str">
        <f>MONTH(R3892)&amp;"/"&amp;YEAR(R3892)</f>
        <v>1/1900</v>
      </c>
      <c r="AW3892" s="209" t="e">
        <f>WEEKNUM(R3892)-WEEKNUM(EOMONTH(R3892,-1)+1)+1</f>
        <v>#NUM!</v>
      </c>
      <c r="AX3892" s="209">
        <f>IF(BB3892="S",IF(Q3892="1. Aceitou o programa",R3892-B3892,0),0)</f>
        <v>0</v>
      </c>
      <c r="AY3892" s="209">
        <f>IF(BB3892="S",IF(AND(S3892&lt;&gt;"",R3892&lt;&gt;""),S3892-R3892,0),0)</f>
        <v>0</v>
      </c>
      <c r="AZ3892" s="209">
        <f>IF(BB3892="S",IF(Q3892="1. Aceitou o programa",IF(OR(X3892="Não se Aplica",X3892=""),IF(OR(W3892="Não se Aplica",W3892=""),0,W3892-V3892),AVERAGE(X3892-W3892,W3892-V3892)),0),0)</f>
        <v>0</v>
      </c>
      <c r="BA3892" s="209">
        <f>IF(BB3892="S",IF(AND(Q3892="1. Aceitou o programa",AH3892="Realizada"),IFERROR(IF(AG3892="",0,AG3892-R3892),0),0),0)</f>
        <v>0</v>
      </c>
      <c r="BB3892" s="209" t="str">
        <f>_xlfn.XLOOKUP(U3892,'Lista Suspensa'!$AA$20:$AA$23,'Lista Suspensa'!$AB$20:$AB$23,"N/A")</f>
        <v>S</v>
      </c>
    </row>
    <row r="3893" spans="1:54" ht="12" customHeight="1">
      <c r="A3893" s="151" t="s">
        <v>121</v>
      </c>
      <c r="B3893" s="152">
        <v>46083</v>
      </c>
      <c r="C3893" s="153" t="s">
        <v>122</v>
      </c>
      <c r="D3893" s="153" t="s">
        <v>274</v>
      </c>
      <c r="E3893" s="244">
        <v>82208552</v>
      </c>
      <c r="F3893" s="144" t="s">
        <v>7077</v>
      </c>
      <c r="G3893" s="230"/>
      <c r="H3893" s="154">
        <v>34760</v>
      </c>
      <c r="I3893" s="153">
        <v>31</v>
      </c>
      <c r="J3893" s="148" t="s">
        <v>70</v>
      </c>
      <c r="K3893" s="153"/>
      <c r="L3893" s="153"/>
      <c r="M3893" s="153"/>
      <c r="N3893" s="153"/>
      <c r="O3893" s="155" t="s">
        <v>1149</v>
      </c>
      <c r="P3893" s="156" t="s">
        <v>60</v>
      </c>
      <c r="Q3893" s="157" t="s">
        <v>7078</v>
      </c>
      <c r="R3893" s="158"/>
      <c r="S3893" s="159">
        <v>46053</v>
      </c>
      <c r="T3893" s="159" t="s">
        <v>62</v>
      </c>
      <c r="U3893" s="159" t="s">
        <v>6152</v>
      </c>
      <c r="V3893" s="154">
        <v>46053</v>
      </c>
      <c r="W3893" s="154"/>
      <c r="X3893" s="154"/>
      <c r="Y3893" s="160"/>
      <c r="Z3893" s="160"/>
      <c r="AA3893" s="153">
        <v>109</v>
      </c>
      <c r="AB3893" s="153">
        <v>1.56</v>
      </c>
      <c r="AC3893" s="182">
        <f t="shared" si="122"/>
        <v>44.789612097304399</v>
      </c>
      <c r="AD3893" s="153" t="str">
        <f t="shared" si="123"/>
        <v>OBESIDADE III</v>
      </c>
      <c r="AE3893" s="207"/>
      <c r="AF3893" s="153"/>
      <c r="AG3893" s="159"/>
      <c r="AH3893" s="153"/>
      <c r="AI3893" s="161"/>
      <c r="AJ3893" s="153"/>
      <c r="AK3893" s="153"/>
      <c r="AL3893" s="207"/>
      <c r="AM3893" s="207"/>
      <c r="AN3893" s="207"/>
      <c r="AO3893" s="207"/>
      <c r="AP3893" s="147" t="s">
        <v>466</v>
      </c>
      <c r="AQ3893" s="147" t="s">
        <v>67</v>
      </c>
      <c r="AR3893" s="147"/>
      <c r="AS3893" s="209" t="s">
        <v>68</v>
      </c>
      <c r="AT3893" s="223" t="str">
        <f>MONTH(B3893)&amp;"/"&amp;YEAR(B3893)</f>
        <v>3/2026</v>
      </c>
      <c r="AU3893" s="223">
        <f>WEEKNUM(B3893)-WEEKNUM(EOMONTH(B3893,-1)+1)+1</f>
        <v>1</v>
      </c>
      <c r="AV3893" s="209" t="str">
        <f>MONTH(R3893)&amp;"/"&amp;YEAR(R3893)</f>
        <v>1/1900</v>
      </c>
      <c r="AW3893" s="209" t="e">
        <f>WEEKNUM(R3893)-WEEKNUM(EOMONTH(R3893,-1)+1)+1</f>
        <v>#NUM!</v>
      </c>
      <c r="AX3893" s="209">
        <f>IF(BB3893="S",IF(Q3893="1. Aceitou o programa",R3893-B3893,0),0)</f>
        <v>0</v>
      </c>
      <c r="AY3893" s="209">
        <f>IF(BB3893="S",IF(AND(S3893&lt;&gt;"",R3893&lt;&gt;""),S3893-R3893,0),0)</f>
        <v>0</v>
      </c>
      <c r="AZ3893" s="209">
        <f>IF(BB3893="S",IF(Q3893="1. Aceitou o programa",IF(OR(X3893="Não se Aplica",X3893=""),IF(OR(W3893="Não se Aplica",W3893=""),0,W3893-V3893),AVERAGE(X3893-W3893,W3893-V3893)),0),0)</f>
        <v>0</v>
      </c>
      <c r="BA3893" s="209">
        <f>IF(BB3893="S",IF(AND(Q3893="1. Aceitou o programa",AH3893="Realizada"),IFERROR(IF(AG3893="",0,AG3893-R3893),0),0),0)</f>
        <v>0</v>
      </c>
      <c r="BB3893" s="209" t="str">
        <f>_xlfn.XLOOKUP(U3893,'Lista Suspensa'!$AA$20:$AA$23,'Lista Suspensa'!$AB$20:$AB$23,"N/A")</f>
        <v>S</v>
      </c>
    </row>
    <row r="3894" spans="1:54" ht="12" customHeight="1">
      <c r="A3894" s="151" t="s">
        <v>121</v>
      </c>
      <c r="B3894" s="152">
        <v>45292</v>
      </c>
      <c r="C3894" s="153" t="s">
        <v>122</v>
      </c>
      <c r="D3894" s="153" t="s">
        <v>274</v>
      </c>
      <c r="E3894" s="244">
        <v>86521453</v>
      </c>
      <c r="F3894" s="144" t="s">
        <v>7079</v>
      </c>
      <c r="G3894" s="230"/>
      <c r="H3894" s="154">
        <v>27074</v>
      </c>
      <c r="I3894" s="153">
        <v>52</v>
      </c>
      <c r="J3894" s="148" t="s">
        <v>58</v>
      </c>
      <c r="K3894" s="153" t="s">
        <v>101</v>
      </c>
      <c r="L3894" s="153"/>
      <c r="M3894" s="153"/>
      <c r="N3894" s="153"/>
      <c r="O3894" s="155" t="s">
        <v>7080</v>
      </c>
      <c r="P3894" s="156" t="s">
        <v>60</v>
      </c>
      <c r="Q3894" s="157" t="s">
        <v>7078</v>
      </c>
      <c r="R3894" s="158"/>
      <c r="S3894" s="159">
        <v>45917</v>
      </c>
      <c r="T3894" s="159" t="s">
        <v>62</v>
      </c>
      <c r="U3894" s="159" t="s">
        <v>6152</v>
      </c>
      <c r="V3894" s="154">
        <v>45917</v>
      </c>
      <c r="W3894" s="154"/>
      <c r="X3894" s="154"/>
      <c r="Y3894" s="160"/>
      <c r="Z3894" s="160"/>
      <c r="AA3894" s="153"/>
      <c r="AB3894" s="153"/>
      <c r="AC3894" s="182" t="e">
        <f t="shared" si="122"/>
        <v>#DIV/0!</v>
      </c>
      <c r="AD3894" s="153" t="e">
        <f t="shared" si="123"/>
        <v>#DIV/0!</v>
      </c>
      <c r="AE3894" s="207"/>
      <c r="AF3894" s="153"/>
      <c r="AG3894" s="159"/>
      <c r="AH3894" s="153"/>
      <c r="AI3894" s="161"/>
      <c r="AJ3894" s="153"/>
      <c r="AK3894" s="153"/>
      <c r="AL3894" s="207" t="s">
        <v>85</v>
      </c>
      <c r="AM3894" s="207" t="s">
        <v>86</v>
      </c>
      <c r="AN3894" s="207" t="s">
        <v>191</v>
      </c>
      <c r="AO3894" s="207"/>
      <c r="AP3894" s="147" t="s">
        <v>466</v>
      </c>
      <c r="AQ3894" s="147" t="s">
        <v>67</v>
      </c>
      <c r="AR3894" s="147"/>
      <c r="AS3894" s="209" t="s">
        <v>68</v>
      </c>
      <c r="AT3894" s="223" t="str">
        <f>MONTH(B3894)&amp;"/"&amp;YEAR(B3894)</f>
        <v>1/2024</v>
      </c>
      <c r="AU3894" s="223">
        <f>WEEKNUM(B3894)-WEEKNUM(EOMONTH(B3894,-1)+1)+1</f>
        <v>1</v>
      </c>
      <c r="AV3894" s="209" t="str">
        <f>MONTH(R3894)&amp;"/"&amp;YEAR(R3894)</f>
        <v>1/1900</v>
      </c>
      <c r="AW3894" s="209" t="e">
        <f>WEEKNUM(R3894)-WEEKNUM(EOMONTH(R3894,-1)+1)+1</f>
        <v>#NUM!</v>
      </c>
      <c r="AX3894" s="209">
        <f>IF(BB3894="S",IF(Q3894="1. Aceitou o programa",R3894-B3894,0),0)</f>
        <v>0</v>
      </c>
      <c r="AY3894" s="209">
        <f>IF(BB3894="S",IF(AND(S3894&lt;&gt;"",R3894&lt;&gt;""),S3894-R3894,0),0)</f>
        <v>0</v>
      </c>
      <c r="AZ3894" s="209">
        <f>IF(BB3894="S",IF(Q3894="1. Aceitou o programa",IF(OR(X3894="Não se Aplica",X3894=""),IF(OR(W3894="Não se Aplica",W3894=""),0,W3894-V3894),AVERAGE(X3894-W3894,W3894-V3894)),0),0)</f>
        <v>0</v>
      </c>
      <c r="BA3894" s="209">
        <f>IF(BB3894="S",IF(AND(Q3894="1. Aceitou o programa",AH3894="Realizada"),IFERROR(IF(AG3894="",0,AG3894-R3894),0),0),0)</f>
        <v>0</v>
      </c>
      <c r="BB3894" s="209" t="str">
        <f>_xlfn.XLOOKUP(U3894,'Lista Suspensa'!$AA$20:$AA$23,'Lista Suspensa'!$AB$20:$AB$23,"N/A")</f>
        <v>S</v>
      </c>
    </row>
    <row r="3895" spans="1:54" ht="12" customHeight="1">
      <c r="A3895" s="151" t="s">
        <v>121</v>
      </c>
      <c r="B3895" s="152">
        <v>45292</v>
      </c>
      <c r="C3895" s="153" t="s">
        <v>122</v>
      </c>
      <c r="D3895" s="153" t="s">
        <v>274</v>
      </c>
      <c r="E3895" s="244">
        <v>93192748</v>
      </c>
      <c r="F3895" s="144" t="s">
        <v>7081</v>
      </c>
      <c r="G3895" s="230"/>
      <c r="H3895" s="154">
        <v>28840</v>
      </c>
      <c r="I3895" s="153">
        <v>47</v>
      </c>
      <c r="J3895" s="148" t="s">
        <v>70</v>
      </c>
      <c r="K3895" s="153" t="s">
        <v>101</v>
      </c>
      <c r="L3895" s="153"/>
      <c r="M3895" s="153"/>
      <c r="N3895" s="153"/>
      <c r="O3895" s="155" t="s">
        <v>7082</v>
      </c>
      <c r="P3895" s="156" t="s">
        <v>60</v>
      </c>
      <c r="Q3895" s="157" t="s">
        <v>7078</v>
      </c>
      <c r="R3895" s="158"/>
      <c r="S3895" s="159">
        <v>45943</v>
      </c>
      <c r="T3895" s="159" t="s">
        <v>62</v>
      </c>
      <c r="U3895" s="159" t="s">
        <v>6152</v>
      </c>
      <c r="V3895" s="154">
        <v>45943</v>
      </c>
      <c r="W3895" s="154"/>
      <c r="X3895" s="154"/>
      <c r="Y3895" s="160"/>
      <c r="Z3895" s="160"/>
      <c r="AA3895" s="153"/>
      <c r="AB3895" s="153"/>
      <c r="AC3895" s="182" t="e">
        <f t="shared" si="122"/>
        <v>#DIV/0!</v>
      </c>
      <c r="AD3895" s="153" t="e">
        <f t="shared" si="123"/>
        <v>#DIV/0!</v>
      </c>
      <c r="AE3895" s="207"/>
      <c r="AF3895" s="153"/>
      <c r="AG3895" s="159"/>
      <c r="AH3895" s="153"/>
      <c r="AI3895" s="161"/>
      <c r="AJ3895" s="153"/>
      <c r="AK3895" s="153"/>
      <c r="AL3895" s="207"/>
      <c r="AM3895" s="207"/>
      <c r="AN3895" s="207"/>
      <c r="AO3895" s="207"/>
      <c r="AP3895" s="147" t="s">
        <v>466</v>
      </c>
      <c r="AQ3895" s="147" t="s">
        <v>67</v>
      </c>
      <c r="AR3895" s="147"/>
      <c r="AS3895" s="209" t="s">
        <v>68</v>
      </c>
      <c r="AT3895" s="223" t="str">
        <f>MONTH(B3895)&amp;"/"&amp;YEAR(B3895)</f>
        <v>1/2024</v>
      </c>
      <c r="AU3895" s="223">
        <f>WEEKNUM(B3895)-WEEKNUM(EOMONTH(B3895,-1)+1)+1</f>
        <v>1</v>
      </c>
      <c r="AV3895" s="209" t="str">
        <f>MONTH(R3895)&amp;"/"&amp;YEAR(R3895)</f>
        <v>1/1900</v>
      </c>
      <c r="AW3895" s="209" t="e">
        <f>WEEKNUM(R3895)-WEEKNUM(EOMONTH(R3895,-1)+1)+1</f>
        <v>#NUM!</v>
      </c>
      <c r="AX3895" s="209">
        <f>IF(BB3895="S",IF(Q3895="1. Aceitou o programa",R3895-B3895,0),0)</f>
        <v>0</v>
      </c>
      <c r="AY3895" s="209">
        <f>IF(BB3895="S",IF(AND(S3895&lt;&gt;"",R3895&lt;&gt;""),S3895-R3895,0),0)</f>
        <v>0</v>
      </c>
      <c r="AZ3895" s="209">
        <f>IF(BB3895="S",IF(Q3895="1. Aceitou o programa",IF(OR(X3895="Não se Aplica",X3895=""),IF(OR(W3895="Não se Aplica",W3895=""),0,W3895-V3895),AVERAGE(X3895-W3895,W3895-V3895)),0),0)</f>
        <v>0</v>
      </c>
      <c r="BA3895" s="209">
        <f>IF(BB3895="S",IF(AND(Q3895="1. Aceitou o programa",AH3895="Realizada"),IFERROR(IF(AG3895="",0,AG3895-R3895),0),0),0)</f>
        <v>0</v>
      </c>
      <c r="BB3895" s="209" t="str">
        <f>_xlfn.XLOOKUP(U3895,'Lista Suspensa'!$AA$20:$AA$23,'Lista Suspensa'!$AB$20:$AB$23,"N/A")</f>
        <v>S</v>
      </c>
    </row>
    <row r="3896" spans="1:54" ht="12" customHeight="1">
      <c r="A3896" s="151" t="s">
        <v>121</v>
      </c>
      <c r="B3896" s="152">
        <v>45292</v>
      </c>
      <c r="C3896" s="153" t="s">
        <v>122</v>
      </c>
      <c r="D3896" s="153" t="s">
        <v>175</v>
      </c>
      <c r="E3896" s="244">
        <v>94277432</v>
      </c>
      <c r="F3896" s="144" t="s">
        <v>7083</v>
      </c>
      <c r="G3896" s="230"/>
      <c r="H3896" s="154">
        <v>33736</v>
      </c>
      <c r="I3896" s="153">
        <v>34</v>
      </c>
      <c r="J3896" s="148" t="s">
        <v>70</v>
      </c>
      <c r="K3896" s="153"/>
      <c r="L3896" s="153"/>
      <c r="M3896" s="153"/>
      <c r="N3896" s="153"/>
      <c r="O3896" s="155" t="s">
        <v>7084</v>
      </c>
      <c r="P3896" s="156" t="s">
        <v>60</v>
      </c>
      <c r="Q3896" s="157" t="s">
        <v>7078</v>
      </c>
      <c r="R3896" s="158"/>
      <c r="S3896" s="159">
        <v>45939</v>
      </c>
      <c r="T3896" s="159" t="s">
        <v>62</v>
      </c>
      <c r="U3896" s="159" t="s">
        <v>6152</v>
      </c>
      <c r="V3896" s="154">
        <v>45939</v>
      </c>
      <c r="W3896" s="154"/>
      <c r="X3896" s="154"/>
      <c r="Y3896" s="160"/>
      <c r="Z3896" s="160"/>
      <c r="AA3896" s="153">
        <v>104</v>
      </c>
      <c r="AB3896" s="153">
        <v>1.69</v>
      </c>
      <c r="AC3896" s="182">
        <f t="shared" si="122"/>
        <v>36.413290851160681</v>
      </c>
      <c r="AD3896" s="153" t="str">
        <f t="shared" si="123"/>
        <v>OBESIDADE II</v>
      </c>
      <c r="AE3896" s="207"/>
      <c r="AF3896" s="153"/>
      <c r="AG3896" s="159"/>
      <c r="AH3896" s="153"/>
      <c r="AI3896" s="161"/>
      <c r="AJ3896" s="153"/>
      <c r="AK3896" s="153"/>
      <c r="AL3896" s="207"/>
      <c r="AM3896" s="207"/>
      <c r="AN3896" s="207"/>
      <c r="AO3896" s="207"/>
      <c r="AP3896" s="147" t="s">
        <v>466</v>
      </c>
      <c r="AQ3896" s="147" t="s">
        <v>67</v>
      </c>
      <c r="AR3896" s="147"/>
      <c r="AS3896" s="209" t="s">
        <v>68</v>
      </c>
      <c r="AT3896" s="223" t="str">
        <f>MONTH(B3896)&amp;"/"&amp;YEAR(B3896)</f>
        <v>1/2024</v>
      </c>
      <c r="AU3896" s="223">
        <f>WEEKNUM(B3896)-WEEKNUM(EOMONTH(B3896,-1)+1)+1</f>
        <v>1</v>
      </c>
      <c r="AV3896" s="209" t="str">
        <f>MONTH(R3896)&amp;"/"&amp;YEAR(R3896)</f>
        <v>1/1900</v>
      </c>
      <c r="AW3896" s="209" t="e">
        <f>WEEKNUM(R3896)-WEEKNUM(EOMONTH(R3896,-1)+1)+1</f>
        <v>#NUM!</v>
      </c>
      <c r="AX3896" s="209">
        <f>IF(BB3896="S",IF(Q3896="1. Aceitou o programa",R3896-B3896,0),0)</f>
        <v>0</v>
      </c>
      <c r="AY3896" s="209">
        <f>IF(BB3896="S",IF(AND(S3896&lt;&gt;"",R3896&lt;&gt;""),S3896-R3896,0),0)</f>
        <v>0</v>
      </c>
      <c r="AZ3896" s="209">
        <f>IF(BB3896="S",IF(Q3896="1. Aceitou o programa",IF(OR(X3896="Não se Aplica",X3896=""),IF(OR(W3896="Não se Aplica",W3896=""),0,W3896-V3896),AVERAGE(X3896-W3896,W3896-V3896)),0),0)</f>
        <v>0</v>
      </c>
      <c r="BA3896" s="209">
        <f>IF(BB3896="S",IF(AND(Q3896="1. Aceitou o programa",AH3896="Realizada"),IFERROR(IF(AG3896="",0,AG3896-R3896),0),0),0)</f>
        <v>0</v>
      </c>
      <c r="BB3896" s="209" t="str">
        <f>_xlfn.XLOOKUP(U3896,'Lista Suspensa'!$AA$20:$AA$23,'Lista Suspensa'!$AB$20:$AB$23,"N/A")</f>
        <v>S</v>
      </c>
    </row>
    <row r="3897" spans="1:54" ht="12" customHeight="1">
      <c r="A3897" s="151" t="s">
        <v>121</v>
      </c>
      <c r="B3897" s="152">
        <v>45292</v>
      </c>
      <c r="C3897" s="153" t="s">
        <v>122</v>
      </c>
      <c r="D3897" s="153" t="s">
        <v>175</v>
      </c>
      <c r="E3897" s="244">
        <v>93645129</v>
      </c>
      <c r="F3897" s="144" t="s">
        <v>7085</v>
      </c>
      <c r="G3897" s="230"/>
      <c r="H3897" s="154">
        <v>35225</v>
      </c>
      <c r="I3897" s="153">
        <v>29</v>
      </c>
      <c r="J3897" s="148" t="s">
        <v>70</v>
      </c>
      <c r="K3897" s="153"/>
      <c r="L3897" s="153"/>
      <c r="M3897" s="153"/>
      <c r="N3897" s="153"/>
      <c r="O3897" s="155">
        <v>11963185764</v>
      </c>
      <c r="P3897" s="156" t="s">
        <v>60</v>
      </c>
      <c r="Q3897" s="157" t="s">
        <v>7078</v>
      </c>
      <c r="R3897" s="158"/>
      <c r="S3897" s="159">
        <v>46053</v>
      </c>
      <c r="T3897" s="159" t="s">
        <v>62</v>
      </c>
      <c r="U3897" s="159" t="s">
        <v>6152</v>
      </c>
      <c r="V3897" s="154">
        <v>46053</v>
      </c>
      <c r="W3897" s="154"/>
      <c r="X3897" s="154"/>
      <c r="Y3897" s="160"/>
      <c r="Z3897" s="160" t="s">
        <v>134</v>
      </c>
      <c r="AA3897" s="153"/>
      <c r="AB3897" s="153"/>
      <c r="AC3897" s="182" t="e">
        <f t="shared" si="122"/>
        <v>#DIV/0!</v>
      </c>
      <c r="AD3897" s="153" t="e">
        <f t="shared" si="123"/>
        <v>#DIV/0!</v>
      </c>
      <c r="AE3897" s="207"/>
      <c r="AF3897" s="153" t="s">
        <v>130</v>
      </c>
      <c r="AG3897" s="159"/>
      <c r="AH3897" s="153"/>
      <c r="AI3897" s="161"/>
      <c r="AJ3897" s="153"/>
      <c r="AK3897" s="153"/>
      <c r="AL3897" s="207"/>
      <c r="AM3897" s="207"/>
      <c r="AN3897" s="207"/>
      <c r="AO3897" s="207"/>
      <c r="AP3897" s="147" t="s">
        <v>466</v>
      </c>
      <c r="AQ3897" s="147" t="s">
        <v>67</v>
      </c>
      <c r="AR3897" s="147"/>
      <c r="AS3897" s="209" t="s">
        <v>68</v>
      </c>
      <c r="AT3897" s="223" t="str">
        <f>MONTH(B3897)&amp;"/"&amp;YEAR(B3897)</f>
        <v>1/2024</v>
      </c>
      <c r="AU3897" s="223">
        <f>WEEKNUM(B3897)-WEEKNUM(EOMONTH(B3897,-1)+1)+1</f>
        <v>1</v>
      </c>
      <c r="AV3897" s="209" t="str">
        <f>MONTH(R3897)&amp;"/"&amp;YEAR(R3897)</f>
        <v>1/1900</v>
      </c>
      <c r="AW3897" s="209" t="e">
        <f>WEEKNUM(R3897)-WEEKNUM(EOMONTH(R3897,-1)+1)+1</f>
        <v>#NUM!</v>
      </c>
      <c r="AX3897" s="209">
        <f>IF(BB3897="S",IF(Q3897="1. Aceitou o programa",R3897-B3897,0),0)</f>
        <v>0</v>
      </c>
      <c r="AY3897" s="209">
        <f>IF(BB3897="S",IF(AND(S3897&lt;&gt;"",R3897&lt;&gt;""),S3897-R3897,0),0)</f>
        <v>0</v>
      </c>
      <c r="AZ3897" s="209">
        <f>IF(BB3897="S",IF(Q3897="1. Aceitou o programa",IF(OR(X3897="Não se Aplica",X3897=""),IF(OR(W3897="Não se Aplica",W3897=""),0,W3897-V3897),AVERAGE(X3897-W3897,W3897-V3897)),0),0)</f>
        <v>0</v>
      </c>
      <c r="BA3897" s="209">
        <f>IF(BB3897="S",IF(AND(Q3897="1. Aceitou o programa",AH3897="Realizada"),IFERROR(IF(AG3897="",0,AG3897-R3897),0),0),0)</f>
        <v>0</v>
      </c>
      <c r="BB3897" s="209" t="str">
        <f>_xlfn.XLOOKUP(U3897,'Lista Suspensa'!$AA$20:$AA$23,'Lista Suspensa'!$AB$20:$AB$23,"N/A")</f>
        <v>S</v>
      </c>
    </row>
    <row r="3898" spans="1:54" ht="12" customHeight="1">
      <c r="A3898" s="151" t="s">
        <v>54</v>
      </c>
      <c r="B3898" s="152">
        <v>46083</v>
      </c>
      <c r="C3898" s="153" t="s">
        <v>55</v>
      </c>
      <c r="D3898" s="153" t="s">
        <v>56</v>
      </c>
      <c r="E3898" s="244">
        <v>78893402</v>
      </c>
      <c r="F3898" s="144" t="s">
        <v>7086</v>
      </c>
      <c r="G3898" s="230"/>
      <c r="H3898" s="154">
        <v>31055</v>
      </c>
      <c r="I3898" s="153">
        <v>41</v>
      </c>
      <c r="J3898" s="148" t="s">
        <v>70</v>
      </c>
      <c r="K3898" s="153"/>
      <c r="L3898" s="153"/>
      <c r="M3898" s="153"/>
      <c r="N3898" s="153">
        <v>750</v>
      </c>
      <c r="O3898" s="155" t="s">
        <v>7087</v>
      </c>
      <c r="P3898" s="156" t="s">
        <v>2069</v>
      </c>
      <c r="Q3898" s="157" t="s">
        <v>7078</v>
      </c>
      <c r="R3898" s="158"/>
      <c r="S3898" s="159">
        <v>46113</v>
      </c>
      <c r="T3898" s="159" t="s">
        <v>62</v>
      </c>
      <c r="U3898" s="159" t="s">
        <v>6152</v>
      </c>
      <c r="V3898" s="154">
        <v>46113</v>
      </c>
      <c r="W3898" s="154"/>
      <c r="X3898" s="154"/>
      <c r="Y3898" s="160" t="s">
        <v>7088</v>
      </c>
      <c r="Z3898" s="160"/>
      <c r="AA3898" s="153"/>
      <c r="AB3898" s="153"/>
      <c r="AC3898" s="182" t="e">
        <f t="shared" si="122"/>
        <v>#DIV/0!</v>
      </c>
      <c r="AD3898" s="153" t="e">
        <f t="shared" si="123"/>
        <v>#DIV/0!</v>
      </c>
      <c r="AE3898" s="207"/>
      <c r="AF3898" s="153"/>
      <c r="AG3898" s="159"/>
      <c r="AH3898" s="153"/>
      <c r="AI3898" s="161"/>
      <c r="AJ3898" s="153"/>
      <c r="AK3898" s="153"/>
      <c r="AL3898" s="207"/>
      <c r="AM3898" s="207"/>
      <c r="AN3898" s="207"/>
      <c r="AO3898" s="207"/>
      <c r="AP3898" s="147" t="s">
        <v>54</v>
      </c>
      <c r="AQ3898" s="147"/>
      <c r="AR3898" s="147"/>
      <c r="AS3898" s="209" t="s">
        <v>68</v>
      </c>
      <c r="AT3898" s="223" t="str">
        <f>MONTH(B3898)&amp;"/"&amp;YEAR(B3898)</f>
        <v>3/2026</v>
      </c>
      <c r="AU3898" s="223">
        <f>WEEKNUM(B3898)-WEEKNUM(EOMONTH(B3898,-1)+1)+1</f>
        <v>1</v>
      </c>
      <c r="AV3898" s="209" t="str">
        <f>MONTH(R3898)&amp;"/"&amp;YEAR(R3898)</f>
        <v>1/1900</v>
      </c>
      <c r="AW3898" s="209" t="e">
        <f>WEEKNUM(R3898)-WEEKNUM(EOMONTH(R3898,-1)+1)+1</f>
        <v>#NUM!</v>
      </c>
      <c r="AX3898" s="209">
        <f>IF(BB3898="S",IF(Q3898="1. Aceitou o programa",R3898-B3898,0),0)</f>
        <v>0</v>
      </c>
      <c r="AY3898" s="209">
        <f>IF(BB3898="S",IF(AND(S3898&lt;&gt;"",R3898&lt;&gt;""),S3898-R3898,0),0)</f>
        <v>0</v>
      </c>
      <c r="AZ3898" s="209">
        <f>IF(BB3898="S",IF(Q3898="1. Aceitou o programa",IF(OR(X3898="Não se Aplica",X3898=""),IF(OR(W3898="Não se Aplica",W3898=""),0,W3898-V3898),AVERAGE(X3898-W3898,W3898-V3898)),0),0)</f>
        <v>0</v>
      </c>
      <c r="BA3898" s="209">
        <f>IF(BB3898="S",IF(AND(Q3898="1. Aceitou o programa",AH3898="Realizada"),IFERROR(IF(AG3898="",0,AG3898-R3898),0),0),0)</f>
        <v>0</v>
      </c>
      <c r="BB3898" s="209" t="str">
        <f>_xlfn.XLOOKUP(U3898,'Lista Suspensa'!$AA$20:$AA$23,'Lista Suspensa'!$AB$20:$AB$23,"N/A")</f>
        <v>S</v>
      </c>
    </row>
    <row r="3899" spans="1:54" ht="12" customHeight="1">
      <c r="A3899" s="151" t="s">
        <v>54</v>
      </c>
      <c r="B3899" s="152">
        <v>46083</v>
      </c>
      <c r="C3899" s="153" t="s">
        <v>55</v>
      </c>
      <c r="D3899" s="153" t="s">
        <v>56</v>
      </c>
      <c r="E3899" s="244">
        <v>86483376</v>
      </c>
      <c r="F3899" s="144" t="s">
        <v>7089</v>
      </c>
      <c r="G3899" s="230"/>
      <c r="H3899" s="154">
        <v>35045</v>
      </c>
      <c r="I3899" s="153">
        <v>30</v>
      </c>
      <c r="J3899" s="148" t="s">
        <v>70</v>
      </c>
      <c r="K3899" s="153"/>
      <c r="L3899" s="153"/>
      <c r="M3899" s="153"/>
      <c r="N3899" s="153">
        <v>60</v>
      </c>
      <c r="O3899" s="155" t="s">
        <v>7090</v>
      </c>
      <c r="P3899" s="156" t="s">
        <v>2069</v>
      </c>
      <c r="Q3899" s="157" t="s">
        <v>7078</v>
      </c>
      <c r="R3899" s="158"/>
      <c r="S3899" s="159">
        <v>46114</v>
      </c>
      <c r="T3899" s="159" t="s">
        <v>62</v>
      </c>
      <c r="U3899" s="159" t="s">
        <v>6152</v>
      </c>
      <c r="V3899" s="154">
        <v>46114</v>
      </c>
      <c r="W3899" s="154"/>
      <c r="X3899" s="154"/>
      <c r="Y3899" s="160"/>
      <c r="Z3899" s="160"/>
      <c r="AA3899" s="153">
        <v>130</v>
      </c>
      <c r="AB3899" s="153">
        <v>1.65</v>
      </c>
      <c r="AC3899" s="182">
        <f t="shared" si="122"/>
        <v>47.750229568411392</v>
      </c>
      <c r="AD3899" s="153" t="str">
        <f t="shared" si="123"/>
        <v>OBESIDADE III</v>
      </c>
      <c r="AE3899" s="207" t="s">
        <v>135</v>
      </c>
      <c r="AF3899" s="153" t="s">
        <v>130</v>
      </c>
      <c r="AG3899" s="159"/>
      <c r="AH3899" s="153"/>
      <c r="AI3899" s="161"/>
      <c r="AJ3899" s="153"/>
      <c r="AK3899" s="153"/>
      <c r="AL3899" s="207"/>
      <c r="AM3899" s="207"/>
      <c r="AN3899" s="207"/>
      <c r="AO3899" s="207"/>
      <c r="AP3899" s="147" t="s">
        <v>54</v>
      </c>
      <c r="AQ3899" s="147"/>
      <c r="AR3899" s="147"/>
      <c r="AS3899" s="209" t="s">
        <v>68</v>
      </c>
      <c r="AT3899" s="223" t="str">
        <f>MONTH(B3899)&amp;"/"&amp;YEAR(B3899)</f>
        <v>3/2026</v>
      </c>
      <c r="AU3899" s="223">
        <f>WEEKNUM(B3899)-WEEKNUM(EOMONTH(B3899,-1)+1)+1</f>
        <v>1</v>
      </c>
      <c r="AV3899" s="209" t="str">
        <f>MONTH(R3899)&amp;"/"&amp;YEAR(R3899)</f>
        <v>1/1900</v>
      </c>
      <c r="AW3899" s="209" t="e">
        <f>WEEKNUM(R3899)-WEEKNUM(EOMONTH(R3899,-1)+1)+1</f>
        <v>#NUM!</v>
      </c>
      <c r="AX3899" s="209">
        <f>IF(BB3899="S",IF(Q3899="1. Aceitou o programa",R3899-B3899,0),0)</f>
        <v>0</v>
      </c>
      <c r="AY3899" s="209">
        <f>IF(BB3899="S",IF(AND(S3899&lt;&gt;"",R3899&lt;&gt;""),S3899-R3899,0),0)</f>
        <v>0</v>
      </c>
      <c r="AZ3899" s="209">
        <f>IF(BB3899="S",IF(Q3899="1. Aceitou o programa",IF(OR(X3899="Não se Aplica",X3899=""),IF(OR(W3899="Não se Aplica",W3899=""),0,W3899-V3899),AVERAGE(X3899-W3899,W3899-V3899)),0),0)</f>
        <v>0</v>
      </c>
      <c r="BA3899" s="209">
        <f>IF(BB3899="S",IF(AND(Q3899="1. Aceitou o programa",AH3899="Realizada"),IFERROR(IF(AG3899="",0,AG3899-R3899),0),0),0)</f>
        <v>0</v>
      </c>
      <c r="BB3899" s="209" t="str">
        <f>_xlfn.XLOOKUP(U3899,'Lista Suspensa'!$AA$20:$AA$23,'Lista Suspensa'!$AB$20:$AB$23,"N/A")</f>
        <v>S</v>
      </c>
    </row>
    <row r="3900" spans="1:54" ht="12" customHeight="1">
      <c r="A3900" s="151" t="s">
        <v>54</v>
      </c>
      <c r="B3900" s="152">
        <v>46083</v>
      </c>
      <c r="C3900" s="153" t="s">
        <v>55</v>
      </c>
      <c r="D3900" s="153" t="s">
        <v>56</v>
      </c>
      <c r="E3900" s="244">
        <v>82340277</v>
      </c>
      <c r="F3900" s="144" t="s">
        <v>7091</v>
      </c>
      <c r="G3900" s="230"/>
      <c r="H3900" s="154">
        <v>36466</v>
      </c>
      <c r="I3900" s="153">
        <v>26</v>
      </c>
      <c r="J3900" s="148" t="s">
        <v>58</v>
      </c>
      <c r="K3900" s="153"/>
      <c r="L3900" s="153"/>
      <c r="M3900" s="153"/>
      <c r="N3900" s="153">
        <v>40</v>
      </c>
      <c r="O3900" s="155" t="s">
        <v>7092</v>
      </c>
      <c r="P3900" s="156" t="s">
        <v>2069</v>
      </c>
      <c r="Q3900" s="157" t="s">
        <v>7078</v>
      </c>
      <c r="R3900" s="158"/>
      <c r="S3900" s="159">
        <v>46114</v>
      </c>
      <c r="T3900" s="159" t="s">
        <v>62</v>
      </c>
      <c r="U3900" s="159" t="s">
        <v>6152</v>
      </c>
      <c r="V3900" s="154">
        <v>46114</v>
      </c>
      <c r="W3900" s="154"/>
      <c r="X3900" s="154"/>
      <c r="Y3900" s="160" t="s">
        <v>2245</v>
      </c>
      <c r="Z3900" s="160"/>
      <c r="AA3900" s="153"/>
      <c r="AB3900" s="153"/>
      <c r="AC3900" s="182" t="e">
        <f t="shared" si="122"/>
        <v>#DIV/0!</v>
      </c>
      <c r="AD3900" s="153" t="e">
        <f t="shared" si="123"/>
        <v>#DIV/0!</v>
      </c>
      <c r="AE3900" s="207"/>
      <c r="AF3900" s="153"/>
      <c r="AG3900" s="159"/>
      <c r="AH3900" s="153"/>
      <c r="AI3900" s="161"/>
      <c r="AJ3900" s="153"/>
      <c r="AK3900" s="153"/>
      <c r="AL3900" s="207"/>
      <c r="AM3900" s="207"/>
      <c r="AN3900" s="207"/>
      <c r="AO3900" s="207"/>
      <c r="AP3900" s="147" t="s">
        <v>54</v>
      </c>
      <c r="AQ3900" s="147"/>
      <c r="AR3900" s="147"/>
      <c r="AS3900" s="209" t="s">
        <v>68</v>
      </c>
      <c r="AT3900" s="223" t="str">
        <f>MONTH(B3900)&amp;"/"&amp;YEAR(B3900)</f>
        <v>3/2026</v>
      </c>
      <c r="AU3900" s="223">
        <f>WEEKNUM(B3900)-WEEKNUM(EOMONTH(B3900,-1)+1)+1</f>
        <v>1</v>
      </c>
      <c r="AV3900" s="209" t="str">
        <f>MONTH(R3900)&amp;"/"&amp;YEAR(R3900)</f>
        <v>1/1900</v>
      </c>
      <c r="AW3900" s="209" t="e">
        <f>WEEKNUM(R3900)-WEEKNUM(EOMONTH(R3900,-1)+1)+1</f>
        <v>#NUM!</v>
      </c>
      <c r="AX3900" s="209">
        <f>IF(BB3900="S",IF(Q3900="1. Aceitou o programa",R3900-B3900,0),0)</f>
        <v>0</v>
      </c>
      <c r="AY3900" s="209">
        <f>IF(BB3900="S",IF(AND(S3900&lt;&gt;"",R3900&lt;&gt;""),S3900-R3900,0),0)</f>
        <v>0</v>
      </c>
      <c r="AZ3900" s="209">
        <f>IF(BB3900="S",IF(Q3900="1. Aceitou o programa",IF(OR(X3900="Não se Aplica",X3900=""),IF(OR(W3900="Não se Aplica",W3900=""),0,W3900-V3900),AVERAGE(X3900-W3900,W3900-V3900)),0),0)</f>
        <v>0</v>
      </c>
      <c r="BA3900" s="209">
        <f>IF(BB3900="S",IF(AND(Q3900="1. Aceitou o programa",AH3900="Realizada"),IFERROR(IF(AG3900="",0,AG3900-R3900),0),0),0)</f>
        <v>0</v>
      </c>
      <c r="BB3900" s="209" t="str">
        <f>_xlfn.XLOOKUP(U3900,'Lista Suspensa'!$AA$20:$AA$23,'Lista Suspensa'!$AB$20:$AB$23,"N/A")</f>
        <v>S</v>
      </c>
    </row>
    <row r="3901" spans="1:54" ht="12" customHeight="1">
      <c r="A3901" s="151" t="s">
        <v>121</v>
      </c>
      <c r="B3901" s="152">
        <v>45292</v>
      </c>
      <c r="C3901" s="153" t="s">
        <v>122</v>
      </c>
      <c r="D3901" s="153" t="s">
        <v>274</v>
      </c>
      <c r="E3901" s="244">
        <v>92639185</v>
      </c>
      <c r="F3901" s="144" t="s">
        <v>7093</v>
      </c>
      <c r="G3901" s="230"/>
      <c r="H3901" s="154">
        <v>23025</v>
      </c>
      <c r="I3901" s="153">
        <v>63</v>
      </c>
      <c r="J3901" s="148" t="s">
        <v>70</v>
      </c>
      <c r="K3901" s="153" t="s">
        <v>101</v>
      </c>
      <c r="L3901" s="153"/>
      <c r="M3901" s="153"/>
      <c r="N3901" s="153"/>
      <c r="O3901" s="155" t="s">
        <v>7094</v>
      </c>
      <c r="P3901" s="156" t="s">
        <v>60</v>
      </c>
      <c r="Q3901" s="157" t="s">
        <v>7078</v>
      </c>
      <c r="R3901" s="158"/>
      <c r="S3901" s="159">
        <v>45916</v>
      </c>
      <c r="T3901" s="159" t="s">
        <v>62</v>
      </c>
      <c r="U3901" s="159" t="s">
        <v>6152</v>
      </c>
      <c r="V3901" s="154">
        <v>45916</v>
      </c>
      <c r="W3901" s="154"/>
      <c r="X3901" s="154"/>
      <c r="Y3901" s="160"/>
      <c r="Z3901" s="160"/>
      <c r="AA3901" s="153"/>
      <c r="AB3901" s="153"/>
      <c r="AC3901" s="182" t="e">
        <f t="shared" si="122"/>
        <v>#DIV/0!</v>
      </c>
      <c r="AD3901" s="153" t="e">
        <f t="shared" si="123"/>
        <v>#DIV/0!</v>
      </c>
      <c r="AE3901" s="207"/>
      <c r="AF3901" s="153"/>
      <c r="AG3901" s="159"/>
      <c r="AH3901" s="153"/>
      <c r="AI3901" s="161"/>
      <c r="AJ3901" s="153"/>
      <c r="AK3901" s="153"/>
      <c r="AL3901" s="207" t="s">
        <v>85</v>
      </c>
      <c r="AM3901" s="207" t="s">
        <v>86</v>
      </c>
      <c r="AN3901" s="207" t="s">
        <v>191</v>
      </c>
      <c r="AO3901" s="207"/>
      <c r="AP3901" s="147" t="s">
        <v>54</v>
      </c>
      <c r="AQ3901" s="147"/>
      <c r="AR3901" s="147"/>
      <c r="AS3901" s="209" t="s">
        <v>68</v>
      </c>
      <c r="AT3901" s="223" t="str">
        <f>MONTH(B3901)&amp;"/"&amp;YEAR(B3901)</f>
        <v>1/2024</v>
      </c>
      <c r="AU3901" s="223">
        <f>WEEKNUM(B3901)-WEEKNUM(EOMONTH(B3901,-1)+1)+1</f>
        <v>1</v>
      </c>
      <c r="AV3901" s="209" t="str">
        <f>MONTH(R3901)&amp;"/"&amp;YEAR(R3901)</f>
        <v>1/1900</v>
      </c>
      <c r="AW3901" s="209" t="e">
        <f>WEEKNUM(R3901)-WEEKNUM(EOMONTH(R3901,-1)+1)+1</f>
        <v>#NUM!</v>
      </c>
      <c r="AX3901" s="209">
        <f>IF(BB3901="S",IF(Q3901="1. Aceitou o programa",R3901-B3901,0),0)</f>
        <v>0</v>
      </c>
      <c r="AY3901" s="209">
        <f>IF(BB3901="S",IF(AND(S3901&lt;&gt;"",R3901&lt;&gt;""),S3901-R3901,0),0)</f>
        <v>0</v>
      </c>
      <c r="AZ3901" s="209">
        <f>IF(BB3901="S",IF(Q3901="1. Aceitou o programa",IF(OR(X3901="Não se Aplica",X3901=""),IF(OR(W3901="Não se Aplica",W3901=""),0,W3901-V3901),AVERAGE(X3901-W3901,W3901-V3901)),0),0)</f>
        <v>0</v>
      </c>
      <c r="BA3901" s="209">
        <f>IF(BB3901="S",IF(AND(Q3901="1. Aceitou o programa",AH3901="Realizada"),IFERROR(IF(AG3901="",0,AG3901-R3901),0),0),0)</f>
        <v>0</v>
      </c>
      <c r="BB3901" s="209" t="str">
        <f>_xlfn.XLOOKUP(U3901,'Lista Suspensa'!$AA$20:$AA$23,'Lista Suspensa'!$AB$20:$AB$23,"N/A")</f>
        <v>S</v>
      </c>
    </row>
    <row r="3902" spans="1:54" ht="12" customHeight="1">
      <c r="A3902" s="151" t="s">
        <v>121</v>
      </c>
      <c r="B3902" s="152">
        <v>45292</v>
      </c>
      <c r="C3902" s="153" t="s">
        <v>122</v>
      </c>
      <c r="D3902" s="153" t="s">
        <v>171</v>
      </c>
      <c r="E3902" s="244">
        <v>88547326</v>
      </c>
      <c r="F3902" s="144" t="s">
        <v>7095</v>
      </c>
      <c r="G3902" s="230"/>
      <c r="H3902" s="154">
        <v>24932</v>
      </c>
      <c r="I3902" s="153">
        <v>58</v>
      </c>
      <c r="J3902" s="148" t="s">
        <v>58</v>
      </c>
      <c r="K3902" s="153" t="s">
        <v>101</v>
      </c>
      <c r="L3902" s="153"/>
      <c r="M3902" s="153"/>
      <c r="N3902" s="153"/>
      <c r="O3902" s="155">
        <v>21999411726</v>
      </c>
      <c r="P3902" s="156" t="s">
        <v>60</v>
      </c>
      <c r="Q3902" s="157" t="s">
        <v>7078</v>
      </c>
      <c r="R3902" s="158"/>
      <c r="S3902" s="159">
        <v>45875</v>
      </c>
      <c r="T3902" s="159" t="s">
        <v>62</v>
      </c>
      <c r="U3902" s="159" t="s">
        <v>6152</v>
      </c>
      <c r="V3902" s="154">
        <v>45875</v>
      </c>
      <c r="W3902" s="154"/>
      <c r="X3902" s="154"/>
      <c r="Y3902" s="160"/>
      <c r="Z3902" s="160"/>
      <c r="AA3902" s="153"/>
      <c r="AB3902" s="153"/>
      <c r="AC3902" s="182" t="e">
        <f t="shared" si="122"/>
        <v>#DIV/0!</v>
      </c>
      <c r="AD3902" s="153" t="e">
        <f t="shared" si="123"/>
        <v>#DIV/0!</v>
      </c>
      <c r="AE3902" s="207"/>
      <c r="AF3902" s="153"/>
      <c r="AG3902" s="159"/>
      <c r="AH3902" s="153"/>
      <c r="AI3902" s="161"/>
      <c r="AJ3902" s="153"/>
      <c r="AK3902" s="153"/>
      <c r="AL3902" s="207"/>
      <c r="AM3902" s="207"/>
      <c r="AN3902" s="207"/>
      <c r="AO3902" s="207"/>
      <c r="AP3902" s="147" t="s">
        <v>54</v>
      </c>
      <c r="AQ3902" s="147"/>
      <c r="AR3902" s="147"/>
      <c r="AS3902" s="209" t="s">
        <v>68</v>
      </c>
      <c r="AT3902" s="223" t="str">
        <f>MONTH(B3902)&amp;"/"&amp;YEAR(B3902)</f>
        <v>1/2024</v>
      </c>
      <c r="AU3902" s="223">
        <f>WEEKNUM(B3902)-WEEKNUM(EOMONTH(B3902,-1)+1)+1</f>
        <v>1</v>
      </c>
      <c r="AV3902" s="209" t="str">
        <f>MONTH(R3902)&amp;"/"&amp;YEAR(R3902)</f>
        <v>1/1900</v>
      </c>
      <c r="AW3902" s="209" t="e">
        <f>WEEKNUM(R3902)-WEEKNUM(EOMONTH(R3902,-1)+1)+1</f>
        <v>#NUM!</v>
      </c>
      <c r="AX3902" s="209">
        <f>IF(BB3902="S",IF(Q3902="1. Aceitou o programa",R3902-B3902,0),0)</f>
        <v>0</v>
      </c>
      <c r="AY3902" s="209">
        <f>IF(BB3902="S",IF(AND(S3902&lt;&gt;"",R3902&lt;&gt;""),S3902-R3902,0),0)</f>
        <v>0</v>
      </c>
      <c r="AZ3902" s="209">
        <f>IF(BB3902="S",IF(Q3902="1. Aceitou o programa",IF(OR(X3902="Não se Aplica",X3902=""),IF(OR(W3902="Não se Aplica",W3902=""),0,W3902-V3902),AVERAGE(X3902-W3902,W3902-V3902)),0),0)</f>
        <v>0</v>
      </c>
      <c r="BA3902" s="209">
        <f>IF(BB3902="S",IF(AND(Q3902="1. Aceitou o programa",AH3902="Realizada"),IFERROR(IF(AG3902="",0,AG3902-R3902),0),0),0)</f>
        <v>0</v>
      </c>
      <c r="BB3902" s="209" t="str">
        <f>_xlfn.XLOOKUP(U3902,'Lista Suspensa'!$AA$20:$AA$23,'Lista Suspensa'!$AB$20:$AB$23,"N/A")</f>
        <v>S</v>
      </c>
    </row>
    <row r="3903" spans="1:54" ht="12" customHeight="1">
      <c r="A3903" s="151" t="s">
        <v>121</v>
      </c>
      <c r="B3903" s="152">
        <v>45292</v>
      </c>
      <c r="C3903" s="153" t="s">
        <v>122</v>
      </c>
      <c r="D3903" s="153" t="s">
        <v>274</v>
      </c>
      <c r="E3903" s="244">
        <v>82010416</v>
      </c>
      <c r="F3903" s="144" t="s">
        <v>7096</v>
      </c>
      <c r="G3903" s="230"/>
      <c r="H3903" s="154">
        <v>25540</v>
      </c>
      <c r="I3903" s="153">
        <v>56</v>
      </c>
      <c r="J3903" s="148" t="s">
        <v>70</v>
      </c>
      <c r="K3903" s="153" t="s">
        <v>101</v>
      </c>
      <c r="L3903" s="153"/>
      <c r="M3903" s="153"/>
      <c r="N3903" s="153"/>
      <c r="O3903" s="155" t="s">
        <v>7097</v>
      </c>
      <c r="P3903" s="156" t="s">
        <v>60</v>
      </c>
      <c r="Q3903" s="157" t="s">
        <v>7078</v>
      </c>
      <c r="R3903" s="158"/>
      <c r="S3903" s="159">
        <v>46053</v>
      </c>
      <c r="T3903" s="159" t="s">
        <v>62</v>
      </c>
      <c r="U3903" s="159" t="s">
        <v>6152</v>
      </c>
      <c r="V3903" s="154">
        <v>46053</v>
      </c>
      <c r="W3903" s="154"/>
      <c r="X3903" s="154"/>
      <c r="Y3903" s="160"/>
      <c r="Z3903" s="160"/>
      <c r="AA3903" s="153"/>
      <c r="AB3903" s="153"/>
      <c r="AC3903" s="182" t="e">
        <f t="shared" si="122"/>
        <v>#DIV/0!</v>
      </c>
      <c r="AD3903" s="153" t="e">
        <f t="shared" si="123"/>
        <v>#DIV/0!</v>
      </c>
      <c r="AE3903" s="207"/>
      <c r="AF3903" s="153"/>
      <c r="AG3903" s="159"/>
      <c r="AH3903" s="153"/>
      <c r="AI3903" s="161"/>
      <c r="AJ3903" s="153"/>
      <c r="AK3903" s="153"/>
      <c r="AL3903" s="207"/>
      <c r="AM3903" s="207"/>
      <c r="AN3903" s="207"/>
      <c r="AO3903" s="207"/>
      <c r="AP3903" s="147" t="s">
        <v>54</v>
      </c>
      <c r="AQ3903" s="147"/>
      <c r="AR3903" s="147"/>
      <c r="AS3903" s="209" t="s">
        <v>68</v>
      </c>
      <c r="AT3903" s="223" t="str">
        <f>MONTH(B3903)&amp;"/"&amp;YEAR(B3903)</f>
        <v>1/2024</v>
      </c>
      <c r="AU3903" s="223">
        <f>WEEKNUM(B3903)-WEEKNUM(EOMONTH(B3903,-1)+1)+1</f>
        <v>1</v>
      </c>
      <c r="AV3903" s="209" t="str">
        <f>MONTH(R3903)&amp;"/"&amp;YEAR(R3903)</f>
        <v>1/1900</v>
      </c>
      <c r="AW3903" s="209" t="e">
        <f>WEEKNUM(R3903)-WEEKNUM(EOMONTH(R3903,-1)+1)+1</f>
        <v>#NUM!</v>
      </c>
      <c r="AX3903" s="209">
        <f>IF(BB3903="S",IF(Q3903="1. Aceitou o programa",R3903-B3903,0),0)</f>
        <v>0</v>
      </c>
      <c r="AY3903" s="209">
        <f>IF(BB3903="S",IF(AND(S3903&lt;&gt;"",R3903&lt;&gt;""),S3903-R3903,0),0)</f>
        <v>0</v>
      </c>
      <c r="AZ3903" s="209">
        <f>IF(BB3903="S",IF(Q3903="1. Aceitou o programa",IF(OR(X3903="Não se Aplica",X3903=""),IF(OR(W3903="Não se Aplica",W3903=""),0,W3903-V3903),AVERAGE(X3903-W3903,W3903-V3903)),0),0)</f>
        <v>0</v>
      </c>
      <c r="BA3903" s="209">
        <f>IF(BB3903="S",IF(AND(Q3903="1. Aceitou o programa",AH3903="Realizada"),IFERROR(IF(AG3903="",0,AG3903-R3903),0),0),0)</f>
        <v>0</v>
      </c>
      <c r="BB3903" s="209" t="str">
        <f>_xlfn.XLOOKUP(U3903,'Lista Suspensa'!$AA$20:$AA$23,'Lista Suspensa'!$AB$20:$AB$23,"N/A")</f>
        <v>S</v>
      </c>
    </row>
    <row r="3904" spans="1:54" ht="12" customHeight="1">
      <c r="A3904" s="151" t="s">
        <v>121</v>
      </c>
      <c r="B3904" s="152">
        <v>45292</v>
      </c>
      <c r="C3904" s="153" t="s">
        <v>122</v>
      </c>
      <c r="D3904" s="153" t="s">
        <v>274</v>
      </c>
      <c r="E3904" s="244">
        <v>84225784</v>
      </c>
      <c r="F3904" s="144" t="s">
        <v>7098</v>
      </c>
      <c r="G3904" s="230"/>
      <c r="H3904" s="154">
        <v>25965</v>
      </c>
      <c r="I3904" s="153">
        <v>55</v>
      </c>
      <c r="J3904" s="148" t="s">
        <v>70</v>
      </c>
      <c r="K3904" s="153" t="s">
        <v>101</v>
      </c>
      <c r="L3904" s="153"/>
      <c r="M3904" s="153"/>
      <c r="N3904" s="153"/>
      <c r="O3904" s="155" t="s">
        <v>7099</v>
      </c>
      <c r="P3904" s="156" t="s">
        <v>60</v>
      </c>
      <c r="Q3904" s="157" t="s">
        <v>7078</v>
      </c>
      <c r="R3904" s="158"/>
      <c r="S3904" s="159">
        <v>45905</v>
      </c>
      <c r="T3904" s="159" t="s">
        <v>62</v>
      </c>
      <c r="U3904" s="159" t="s">
        <v>6152</v>
      </c>
      <c r="V3904" s="154">
        <v>45905</v>
      </c>
      <c r="W3904" s="154"/>
      <c r="X3904" s="154"/>
      <c r="Y3904" s="160"/>
      <c r="Z3904" s="160"/>
      <c r="AA3904" s="153"/>
      <c r="AB3904" s="153"/>
      <c r="AC3904" s="182" t="e">
        <f t="shared" si="122"/>
        <v>#DIV/0!</v>
      </c>
      <c r="AD3904" s="153" t="e">
        <f t="shared" si="123"/>
        <v>#DIV/0!</v>
      </c>
      <c r="AE3904" s="207"/>
      <c r="AF3904" s="153"/>
      <c r="AG3904" s="159"/>
      <c r="AH3904" s="153"/>
      <c r="AI3904" s="161"/>
      <c r="AJ3904" s="153"/>
      <c r="AK3904" s="153"/>
      <c r="AL3904" s="207"/>
      <c r="AM3904" s="207"/>
      <c r="AN3904" s="207"/>
      <c r="AO3904" s="207"/>
      <c r="AP3904" s="147" t="s">
        <v>54</v>
      </c>
      <c r="AQ3904" s="147"/>
      <c r="AR3904" s="147"/>
      <c r="AS3904" s="209" t="s">
        <v>68</v>
      </c>
      <c r="AT3904" s="223" t="str">
        <f>MONTH(B3904)&amp;"/"&amp;YEAR(B3904)</f>
        <v>1/2024</v>
      </c>
      <c r="AU3904" s="223">
        <f>WEEKNUM(B3904)-WEEKNUM(EOMONTH(B3904,-1)+1)+1</f>
        <v>1</v>
      </c>
      <c r="AV3904" s="209" t="str">
        <f>MONTH(R3904)&amp;"/"&amp;YEAR(R3904)</f>
        <v>1/1900</v>
      </c>
      <c r="AW3904" s="209" t="e">
        <f>WEEKNUM(R3904)-WEEKNUM(EOMONTH(R3904,-1)+1)+1</f>
        <v>#NUM!</v>
      </c>
      <c r="AX3904" s="209">
        <f>IF(BB3904="S",IF(Q3904="1. Aceitou o programa",R3904-B3904,0),0)</f>
        <v>0</v>
      </c>
      <c r="AY3904" s="209">
        <f>IF(BB3904="S",IF(AND(S3904&lt;&gt;"",R3904&lt;&gt;""),S3904-R3904,0),0)</f>
        <v>0</v>
      </c>
      <c r="AZ3904" s="209">
        <f>IF(BB3904="S",IF(Q3904="1. Aceitou o programa",IF(OR(X3904="Não se Aplica",X3904=""),IF(OR(W3904="Não se Aplica",W3904=""),0,W3904-V3904),AVERAGE(X3904-W3904,W3904-V3904)),0),0)</f>
        <v>0</v>
      </c>
      <c r="BA3904" s="209">
        <f>IF(BB3904="S",IF(AND(Q3904="1. Aceitou o programa",AH3904="Realizada"),IFERROR(IF(AG3904="",0,AG3904-R3904),0),0),0)</f>
        <v>0</v>
      </c>
      <c r="BB3904" s="209" t="str">
        <f>_xlfn.XLOOKUP(U3904,'Lista Suspensa'!$AA$20:$AA$23,'Lista Suspensa'!$AB$20:$AB$23,"N/A")</f>
        <v>S</v>
      </c>
    </row>
    <row r="3905" spans="1:54" ht="12" customHeight="1">
      <c r="A3905" s="151" t="s">
        <v>121</v>
      </c>
      <c r="B3905" s="152">
        <v>45292</v>
      </c>
      <c r="C3905" s="153" t="s">
        <v>122</v>
      </c>
      <c r="D3905" s="153" t="s">
        <v>274</v>
      </c>
      <c r="E3905" s="244">
        <v>83244412</v>
      </c>
      <c r="F3905" s="144" t="s">
        <v>7100</v>
      </c>
      <c r="G3905" s="230"/>
      <c r="H3905" s="154">
        <v>26149</v>
      </c>
      <c r="I3905" s="153">
        <v>54</v>
      </c>
      <c r="J3905" s="148" t="s">
        <v>70</v>
      </c>
      <c r="K3905" s="153" t="s">
        <v>101</v>
      </c>
      <c r="L3905" s="153"/>
      <c r="M3905" s="153"/>
      <c r="N3905" s="153"/>
      <c r="O3905" s="155" t="s">
        <v>7101</v>
      </c>
      <c r="P3905" s="156" t="s">
        <v>60</v>
      </c>
      <c r="Q3905" s="157" t="s">
        <v>7078</v>
      </c>
      <c r="R3905" s="158"/>
      <c r="S3905" s="159">
        <v>45926</v>
      </c>
      <c r="T3905" s="159" t="s">
        <v>62</v>
      </c>
      <c r="U3905" s="159" t="s">
        <v>6152</v>
      </c>
      <c r="V3905" s="154">
        <v>45926</v>
      </c>
      <c r="W3905" s="154"/>
      <c r="X3905" s="154"/>
      <c r="Y3905" s="160" t="s">
        <v>7102</v>
      </c>
      <c r="Z3905" s="160"/>
      <c r="AA3905" s="153">
        <v>100</v>
      </c>
      <c r="AB3905" s="153">
        <v>1.6</v>
      </c>
      <c r="AC3905" s="182">
        <f t="shared" si="122"/>
        <v>39.062499999999993</v>
      </c>
      <c r="AD3905" s="153" t="str">
        <f t="shared" si="123"/>
        <v>OBESIDADE II</v>
      </c>
      <c r="AE3905" s="207"/>
      <c r="AF3905" s="153"/>
      <c r="AG3905" s="159"/>
      <c r="AH3905" s="153"/>
      <c r="AI3905" s="161"/>
      <c r="AJ3905" s="153"/>
      <c r="AK3905" s="153"/>
      <c r="AL3905" s="207" t="s">
        <v>85</v>
      </c>
      <c r="AM3905" s="207" t="s">
        <v>177</v>
      </c>
      <c r="AN3905" s="207" t="s">
        <v>191</v>
      </c>
      <c r="AO3905" s="207"/>
      <c r="AP3905" s="147" t="s">
        <v>54</v>
      </c>
      <c r="AQ3905" s="147"/>
      <c r="AR3905" s="147"/>
      <c r="AS3905" s="209" t="s">
        <v>68</v>
      </c>
      <c r="AT3905" s="223" t="str">
        <f>MONTH(B3905)&amp;"/"&amp;YEAR(B3905)</f>
        <v>1/2024</v>
      </c>
      <c r="AU3905" s="223">
        <f>WEEKNUM(B3905)-WEEKNUM(EOMONTH(B3905,-1)+1)+1</f>
        <v>1</v>
      </c>
      <c r="AV3905" s="209" t="str">
        <f>MONTH(R3905)&amp;"/"&amp;YEAR(R3905)</f>
        <v>1/1900</v>
      </c>
      <c r="AW3905" s="209" t="e">
        <f>WEEKNUM(R3905)-WEEKNUM(EOMONTH(R3905,-1)+1)+1</f>
        <v>#NUM!</v>
      </c>
      <c r="AX3905" s="209">
        <f>IF(BB3905="S",IF(Q3905="1. Aceitou o programa",R3905-B3905,0),0)</f>
        <v>0</v>
      </c>
      <c r="AY3905" s="209">
        <f>IF(BB3905="S",IF(AND(S3905&lt;&gt;"",R3905&lt;&gt;""),S3905-R3905,0),0)</f>
        <v>0</v>
      </c>
      <c r="AZ3905" s="209">
        <f>IF(BB3905="S",IF(Q3905="1. Aceitou o programa",IF(OR(X3905="Não se Aplica",X3905=""),IF(OR(W3905="Não se Aplica",W3905=""),0,W3905-V3905),AVERAGE(X3905-W3905,W3905-V3905)),0),0)</f>
        <v>0</v>
      </c>
      <c r="BA3905" s="209">
        <f>IF(BB3905="S",IF(AND(Q3905="1. Aceitou o programa",AH3905="Realizada"),IFERROR(IF(AG3905="",0,AG3905-R3905),0),0),0)</f>
        <v>0</v>
      </c>
      <c r="BB3905" s="209" t="str">
        <f>_xlfn.XLOOKUP(U3905,'Lista Suspensa'!$AA$20:$AA$23,'Lista Suspensa'!$AB$20:$AB$23,"N/A")</f>
        <v>S</v>
      </c>
    </row>
    <row r="3906" spans="1:54" ht="12" customHeight="1">
      <c r="A3906" s="151" t="s">
        <v>121</v>
      </c>
      <c r="B3906" s="152">
        <v>45292</v>
      </c>
      <c r="C3906" s="153" t="s">
        <v>122</v>
      </c>
      <c r="D3906" s="153" t="s">
        <v>171</v>
      </c>
      <c r="E3906" s="244">
        <v>93687731</v>
      </c>
      <c r="F3906" s="144" t="s">
        <v>7103</v>
      </c>
      <c r="G3906" s="230"/>
      <c r="H3906" s="154">
        <v>26482</v>
      </c>
      <c r="I3906" s="153">
        <v>53</v>
      </c>
      <c r="J3906" s="148" t="s">
        <v>70</v>
      </c>
      <c r="K3906" s="153" t="s">
        <v>101</v>
      </c>
      <c r="L3906" s="153"/>
      <c r="M3906" s="153"/>
      <c r="N3906" s="153"/>
      <c r="O3906" s="155">
        <v>21986542047</v>
      </c>
      <c r="P3906" s="156" t="s">
        <v>60</v>
      </c>
      <c r="Q3906" s="157" t="s">
        <v>7078</v>
      </c>
      <c r="R3906" s="158"/>
      <c r="S3906" s="159">
        <v>45904</v>
      </c>
      <c r="T3906" s="159" t="s">
        <v>62</v>
      </c>
      <c r="U3906" s="159" t="s">
        <v>6152</v>
      </c>
      <c r="V3906" s="154">
        <v>45904</v>
      </c>
      <c r="W3906" s="154"/>
      <c r="X3906" s="154"/>
      <c r="Y3906" s="160"/>
      <c r="Z3906" s="160"/>
      <c r="AA3906" s="153"/>
      <c r="AB3906" s="153"/>
      <c r="AC3906" s="182" t="e">
        <f t="shared" ref="AC3906:AC3969" si="124">SUM(AA3906/(AB3906^2))</f>
        <v>#DIV/0!</v>
      </c>
      <c r="AD3906" s="153" t="e">
        <f t="shared" ref="AD3906:AD3969" si="125">IF(AC3906&lt;18.5,"ABAIXO DO PESO",
(IF(AC3906&lt;=24.9,"PESO NORMAL",
(IF(AC3906&lt;=29.9,"SOBREPESO",
(IF(AC3906&lt;=34.9,"OBESIDADE I",
(IF(AC3906&lt;=39.9,"OBESIDADE II",
(IF(AC3906&lt;=999,"OBESIDADE III","VAZIO")))))))))))</f>
        <v>#DIV/0!</v>
      </c>
      <c r="AE3906" s="207"/>
      <c r="AF3906" s="153"/>
      <c r="AG3906" s="159"/>
      <c r="AH3906" s="153"/>
      <c r="AI3906" s="161"/>
      <c r="AJ3906" s="153"/>
      <c r="AK3906" s="153"/>
      <c r="AL3906" s="207"/>
      <c r="AM3906" s="207"/>
      <c r="AN3906" s="207"/>
      <c r="AO3906" s="207"/>
      <c r="AP3906" s="147" t="s">
        <v>54</v>
      </c>
      <c r="AQ3906" s="147"/>
      <c r="AR3906" s="147"/>
      <c r="AS3906" s="209" t="s">
        <v>68</v>
      </c>
      <c r="AT3906" s="223" t="str">
        <f>MONTH(B3906)&amp;"/"&amp;YEAR(B3906)</f>
        <v>1/2024</v>
      </c>
      <c r="AU3906" s="223">
        <f>WEEKNUM(B3906)-WEEKNUM(EOMONTH(B3906,-1)+1)+1</f>
        <v>1</v>
      </c>
      <c r="AV3906" s="209" t="str">
        <f>MONTH(R3906)&amp;"/"&amp;YEAR(R3906)</f>
        <v>1/1900</v>
      </c>
      <c r="AW3906" s="209" t="e">
        <f>WEEKNUM(R3906)-WEEKNUM(EOMONTH(R3906,-1)+1)+1</f>
        <v>#NUM!</v>
      </c>
      <c r="AX3906" s="209">
        <f>IF(BB3906="S",IF(Q3906="1. Aceitou o programa",R3906-B3906,0),0)</f>
        <v>0</v>
      </c>
      <c r="AY3906" s="209">
        <f>IF(BB3906="S",IF(AND(S3906&lt;&gt;"",R3906&lt;&gt;""),S3906-R3906,0),0)</f>
        <v>0</v>
      </c>
      <c r="AZ3906" s="209">
        <f>IF(BB3906="S",IF(Q3906="1. Aceitou o programa",IF(OR(X3906="Não se Aplica",X3906=""),IF(OR(W3906="Não se Aplica",W3906=""),0,W3906-V3906),AVERAGE(X3906-W3906,W3906-V3906)),0),0)</f>
        <v>0</v>
      </c>
      <c r="BA3906" s="209">
        <f>IF(BB3906="S",IF(AND(Q3906="1. Aceitou o programa",AH3906="Realizada"),IFERROR(IF(AG3906="",0,AG3906-R3906),0),0),0)</f>
        <v>0</v>
      </c>
      <c r="BB3906" s="209" t="str">
        <f>_xlfn.XLOOKUP(U3906,'Lista Suspensa'!$AA$20:$AA$23,'Lista Suspensa'!$AB$20:$AB$23,"N/A")</f>
        <v>S</v>
      </c>
    </row>
    <row r="3907" spans="1:54" ht="12" customHeight="1">
      <c r="A3907" s="151" t="s">
        <v>121</v>
      </c>
      <c r="B3907" s="152">
        <v>45292</v>
      </c>
      <c r="C3907" s="153" t="s">
        <v>122</v>
      </c>
      <c r="D3907" s="153" t="s">
        <v>171</v>
      </c>
      <c r="E3907" s="244">
        <v>83885230</v>
      </c>
      <c r="F3907" s="144" t="s">
        <v>7104</v>
      </c>
      <c r="G3907" s="230"/>
      <c r="H3907" s="154">
        <v>26924</v>
      </c>
      <c r="I3907" s="153">
        <v>52</v>
      </c>
      <c r="J3907" s="148" t="s">
        <v>58</v>
      </c>
      <c r="K3907" s="153" t="s">
        <v>101</v>
      </c>
      <c r="L3907" s="153"/>
      <c r="M3907" s="153"/>
      <c r="N3907" s="153"/>
      <c r="O3907" s="155">
        <v>21993268694</v>
      </c>
      <c r="P3907" s="156" t="s">
        <v>60</v>
      </c>
      <c r="Q3907" s="157" t="s">
        <v>7078</v>
      </c>
      <c r="R3907" s="158"/>
      <c r="S3907" s="159">
        <v>45876</v>
      </c>
      <c r="T3907" s="159" t="s">
        <v>62</v>
      </c>
      <c r="U3907" s="159" t="s">
        <v>6152</v>
      </c>
      <c r="V3907" s="154">
        <v>45876</v>
      </c>
      <c r="W3907" s="154"/>
      <c r="X3907" s="154"/>
      <c r="Y3907" s="160"/>
      <c r="Z3907" s="160"/>
      <c r="AA3907" s="153"/>
      <c r="AB3907" s="153"/>
      <c r="AC3907" s="182" t="e">
        <f t="shared" si="124"/>
        <v>#DIV/0!</v>
      </c>
      <c r="AD3907" s="153" t="e">
        <f t="shared" si="125"/>
        <v>#DIV/0!</v>
      </c>
      <c r="AE3907" s="207"/>
      <c r="AF3907" s="153"/>
      <c r="AG3907" s="159"/>
      <c r="AH3907" s="153"/>
      <c r="AI3907" s="161"/>
      <c r="AJ3907" s="153"/>
      <c r="AK3907" s="153"/>
      <c r="AL3907" s="207"/>
      <c r="AM3907" s="207"/>
      <c r="AN3907" s="207"/>
      <c r="AO3907" s="207"/>
      <c r="AP3907" s="147" t="s">
        <v>54</v>
      </c>
      <c r="AQ3907" s="147"/>
      <c r="AR3907" s="147"/>
      <c r="AS3907" s="209" t="s">
        <v>68</v>
      </c>
      <c r="AT3907" s="223" t="str">
        <f>MONTH(B3907)&amp;"/"&amp;YEAR(B3907)</f>
        <v>1/2024</v>
      </c>
      <c r="AU3907" s="223">
        <f>WEEKNUM(B3907)-WEEKNUM(EOMONTH(B3907,-1)+1)+1</f>
        <v>1</v>
      </c>
      <c r="AV3907" s="209" t="str">
        <f>MONTH(R3907)&amp;"/"&amp;YEAR(R3907)</f>
        <v>1/1900</v>
      </c>
      <c r="AW3907" s="209" t="e">
        <f>WEEKNUM(R3907)-WEEKNUM(EOMONTH(R3907,-1)+1)+1</f>
        <v>#NUM!</v>
      </c>
      <c r="AX3907" s="209">
        <f>IF(BB3907="S",IF(Q3907="1. Aceitou o programa",R3907-B3907,0),0)</f>
        <v>0</v>
      </c>
      <c r="AY3907" s="209">
        <f>IF(BB3907="S",IF(AND(S3907&lt;&gt;"",R3907&lt;&gt;""),S3907-R3907,0),0)</f>
        <v>0</v>
      </c>
      <c r="AZ3907" s="209">
        <f>IF(BB3907="S",IF(Q3907="1. Aceitou o programa",IF(OR(X3907="Não se Aplica",X3907=""),IF(OR(W3907="Não se Aplica",W3907=""),0,W3907-V3907),AVERAGE(X3907-W3907,W3907-V3907)),0),0)</f>
        <v>0</v>
      </c>
      <c r="BA3907" s="209">
        <f>IF(BB3907="S",IF(AND(Q3907="1. Aceitou o programa",AH3907="Realizada"),IFERROR(IF(AG3907="",0,AG3907-R3907),0),0),0)</f>
        <v>0</v>
      </c>
      <c r="BB3907" s="209" t="str">
        <f>_xlfn.XLOOKUP(U3907,'Lista Suspensa'!$AA$20:$AA$23,'Lista Suspensa'!$AB$20:$AB$23,"N/A")</f>
        <v>S</v>
      </c>
    </row>
    <row r="3908" spans="1:54" ht="12" customHeight="1">
      <c r="A3908" s="151" t="s">
        <v>121</v>
      </c>
      <c r="B3908" s="152">
        <v>45292</v>
      </c>
      <c r="C3908" s="153" t="s">
        <v>122</v>
      </c>
      <c r="D3908" s="153" t="s">
        <v>274</v>
      </c>
      <c r="E3908" s="244">
        <v>93136302</v>
      </c>
      <c r="F3908" s="144" t="s">
        <v>7105</v>
      </c>
      <c r="G3908" s="230"/>
      <c r="H3908" s="154">
        <v>27226</v>
      </c>
      <c r="I3908" s="153">
        <v>51</v>
      </c>
      <c r="J3908" s="148" t="s">
        <v>70</v>
      </c>
      <c r="K3908" s="153" t="s">
        <v>101</v>
      </c>
      <c r="L3908" s="153"/>
      <c r="M3908" s="153"/>
      <c r="N3908" s="153"/>
      <c r="O3908" s="155" t="s">
        <v>7106</v>
      </c>
      <c r="P3908" s="156" t="s">
        <v>60</v>
      </c>
      <c r="Q3908" s="157" t="s">
        <v>7078</v>
      </c>
      <c r="R3908" s="158"/>
      <c r="S3908" s="159">
        <v>45904</v>
      </c>
      <c r="T3908" s="159" t="s">
        <v>62</v>
      </c>
      <c r="U3908" s="159" t="s">
        <v>6152</v>
      </c>
      <c r="V3908" s="154">
        <v>45904</v>
      </c>
      <c r="W3908" s="154"/>
      <c r="X3908" s="154"/>
      <c r="Y3908" s="160"/>
      <c r="Z3908" s="160"/>
      <c r="AA3908" s="153"/>
      <c r="AB3908" s="153"/>
      <c r="AC3908" s="182" t="e">
        <f t="shared" si="124"/>
        <v>#DIV/0!</v>
      </c>
      <c r="AD3908" s="153" t="e">
        <f t="shared" si="125"/>
        <v>#DIV/0!</v>
      </c>
      <c r="AE3908" s="207"/>
      <c r="AF3908" s="153"/>
      <c r="AG3908" s="159"/>
      <c r="AH3908" s="153"/>
      <c r="AI3908" s="161"/>
      <c r="AJ3908" s="153"/>
      <c r="AK3908" s="153"/>
      <c r="AL3908" s="207" t="s">
        <v>85</v>
      </c>
      <c r="AM3908" s="207" t="s">
        <v>86</v>
      </c>
      <c r="AN3908" s="207"/>
      <c r="AO3908" s="207"/>
      <c r="AP3908" s="147" t="s">
        <v>54</v>
      </c>
      <c r="AQ3908" s="147"/>
      <c r="AR3908" s="147"/>
      <c r="AS3908" s="209" t="s">
        <v>68</v>
      </c>
      <c r="AT3908" s="223" t="str">
        <f>MONTH(B3908)&amp;"/"&amp;YEAR(B3908)</f>
        <v>1/2024</v>
      </c>
      <c r="AU3908" s="223">
        <f>WEEKNUM(B3908)-WEEKNUM(EOMONTH(B3908,-1)+1)+1</f>
        <v>1</v>
      </c>
      <c r="AV3908" s="209" t="str">
        <f>MONTH(R3908)&amp;"/"&amp;YEAR(R3908)</f>
        <v>1/1900</v>
      </c>
      <c r="AW3908" s="209" t="e">
        <f>WEEKNUM(R3908)-WEEKNUM(EOMONTH(R3908,-1)+1)+1</f>
        <v>#NUM!</v>
      </c>
      <c r="AX3908" s="209">
        <f>IF(BB3908="S",IF(Q3908="1. Aceitou o programa",R3908-B3908,0),0)</f>
        <v>0</v>
      </c>
      <c r="AY3908" s="209">
        <f>IF(BB3908="S",IF(AND(S3908&lt;&gt;"",R3908&lt;&gt;""),S3908-R3908,0),0)</f>
        <v>0</v>
      </c>
      <c r="AZ3908" s="209">
        <f>IF(BB3908="S",IF(Q3908="1. Aceitou o programa",IF(OR(X3908="Não se Aplica",X3908=""),IF(OR(W3908="Não se Aplica",W3908=""),0,W3908-V3908),AVERAGE(X3908-W3908,W3908-V3908)),0),0)</f>
        <v>0</v>
      </c>
      <c r="BA3908" s="209">
        <f>IF(BB3908="S",IF(AND(Q3908="1. Aceitou o programa",AH3908="Realizada"),IFERROR(IF(AG3908="",0,AG3908-R3908),0),0),0)</f>
        <v>0</v>
      </c>
      <c r="BB3908" s="209" t="str">
        <f>_xlfn.XLOOKUP(U3908,'Lista Suspensa'!$AA$20:$AA$23,'Lista Suspensa'!$AB$20:$AB$23,"N/A")</f>
        <v>S</v>
      </c>
    </row>
    <row r="3909" spans="1:54" ht="12" customHeight="1">
      <c r="A3909" s="151" t="s">
        <v>121</v>
      </c>
      <c r="B3909" s="152">
        <v>45292</v>
      </c>
      <c r="C3909" s="153" t="s">
        <v>122</v>
      </c>
      <c r="D3909" s="153" t="s">
        <v>171</v>
      </c>
      <c r="E3909" s="244">
        <v>415159601</v>
      </c>
      <c r="F3909" s="144" t="s">
        <v>7107</v>
      </c>
      <c r="G3909" s="230"/>
      <c r="H3909" s="154">
        <v>27373</v>
      </c>
      <c r="I3909" s="153">
        <v>51</v>
      </c>
      <c r="J3909" s="148" t="s">
        <v>70</v>
      </c>
      <c r="K3909" s="153" t="s">
        <v>101</v>
      </c>
      <c r="L3909" s="153"/>
      <c r="M3909" s="153"/>
      <c r="N3909" s="153"/>
      <c r="O3909" s="155">
        <v>21993155211</v>
      </c>
      <c r="P3909" s="156" t="s">
        <v>60</v>
      </c>
      <c r="Q3909" s="157" t="s">
        <v>7078</v>
      </c>
      <c r="R3909" s="158"/>
      <c r="S3909" s="159">
        <v>45904</v>
      </c>
      <c r="T3909" s="159" t="s">
        <v>62</v>
      </c>
      <c r="U3909" s="159" t="s">
        <v>6152</v>
      </c>
      <c r="V3909" s="154">
        <v>45904</v>
      </c>
      <c r="W3909" s="154"/>
      <c r="X3909" s="154"/>
      <c r="Y3909" s="160"/>
      <c r="Z3909" s="160"/>
      <c r="AA3909" s="153"/>
      <c r="AB3909" s="153"/>
      <c r="AC3909" s="182" t="e">
        <f t="shared" si="124"/>
        <v>#DIV/0!</v>
      </c>
      <c r="AD3909" s="153" t="e">
        <f t="shared" si="125"/>
        <v>#DIV/0!</v>
      </c>
      <c r="AE3909" s="207"/>
      <c r="AF3909" s="153"/>
      <c r="AG3909" s="159"/>
      <c r="AH3909" s="153"/>
      <c r="AI3909" s="161"/>
      <c r="AJ3909" s="153"/>
      <c r="AK3909" s="153"/>
      <c r="AL3909" s="207" t="s">
        <v>85</v>
      </c>
      <c r="AM3909" s="207" t="s">
        <v>86</v>
      </c>
      <c r="AN3909" s="207" t="s">
        <v>191</v>
      </c>
      <c r="AO3909" s="207"/>
      <c r="AP3909" s="147" t="s">
        <v>54</v>
      </c>
      <c r="AQ3909" s="147"/>
      <c r="AR3909" s="147"/>
      <c r="AS3909" s="209" t="s">
        <v>68</v>
      </c>
      <c r="AT3909" s="223" t="str">
        <f>MONTH(B3909)&amp;"/"&amp;YEAR(B3909)</f>
        <v>1/2024</v>
      </c>
      <c r="AU3909" s="223">
        <f>WEEKNUM(B3909)-WEEKNUM(EOMONTH(B3909,-1)+1)+1</f>
        <v>1</v>
      </c>
      <c r="AV3909" s="209" t="str">
        <f>MONTH(R3909)&amp;"/"&amp;YEAR(R3909)</f>
        <v>1/1900</v>
      </c>
      <c r="AW3909" s="209" t="e">
        <f>WEEKNUM(R3909)-WEEKNUM(EOMONTH(R3909,-1)+1)+1</f>
        <v>#NUM!</v>
      </c>
      <c r="AX3909" s="209">
        <f>IF(BB3909="S",IF(Q3909="1. Aceitou o programa",R3909-B3909,0),0)</f>
        <v>0</v>
      </c>
      <c r="AY3909" s="209">
        <f>IF(BB3909="S",IF(AND(S3909&lt;&gt;"",R3909&lt;&gt;""),S3909-R3909,0),0)</f>
        <v>0</v>
      </c>
      <c r="AZ3909" s="209">
        <f>IF(BB3909="S",IF(Q3909="1. Aceitou o programa",IF(OR(X3909="Não se Aplica",X3909=""),IF(OR(W3909="Não se Aplica",W3909=""),0,W3909-V3909),AVERAGE(X3909-W3909,W3909-V3909)),0),0)</f>
        <v>0</v>
      </c>
      <c r="BA3909" s="209">
        <f>IF(BB3909="S",IF(AND(Q3909="1. Aceitou o programa",AH3909="Realizada"),IFERROR(IF(AG3909="",0,AG3909-R3909),0),0),0)</f>
        <v>0</v>
      </c>
      <c r="BB3909" s="209" t="str">
        <f>_xlfn.XLOOKUP(U3909,'Lista Suspensa'!$AA$20:$AA$23,'Lista Suspensa'!$AB$20:$AB$23,"N/A")</f>
        <v>S</v>
      </c>
    </row>
    <row r="3910" spans="1:54" ht="12" customHeight="1">
      <c r="A3910" s="151" t="s">
        <v>121</v>
      </c>
      <c r="B3910" s="152">
        <v>45292</v>
      </c>
      <c r="C3910" s="153" t="s">
        <v>122</v>
      </c>
      <c r="D3910" s="153" t="s">
        <v>237</v>
      </c>
      <c r="E3910" s="244">
        <v>93068145</v>
      </c>
      <c r="F3910" s="144" t="s">
        <v>7108</v>
      </c>
      <c r="G3910" s="230"/>
      <c r="H3910" s="154">
        <v>29200</v>
      </c>
      <c r="I3910" s="153">
        <v>46</v>
      </c>
      <c r="J3910" s="148" t="s">
        <v>58</v>
      </c>
      <c r="K3910" s="153" t="s">
        <v>101</v>
      </c>
      <c r="L3910" s="153"/>
      <c r="M3910" s="153"/>
      <c r="N3910" s="153"/>
      <c r="O3910" s="155" t="s">
        <v>7109</v>
      </c>
      <c r="P3910" s="156" t="s">
        <v>60</v>
      </c>
      <c r="Q3910" s="157" t="s">
        <v>7078</v>
      </c>
      <c r="R3910" s="158"/>
      <c r="S3910" s="159">
        <v>45876</v>
      </c>
      <c r="T3910" s="159" t="s">
        <v>62</v>
      </c>
      <c r="U3910" s="159" t="s">
        <v>6152</v>
      </c>
      <c r="V3910" s="154">
        <v>45876</v>
      </c>
      <c r="W3910" s="154"/>
      <c r="X3910" s="154"/>
      <c r="Y3910" s="160"/>
      <c r="Z3910" s="160"/>
      <c r="AA3910" s="153"/>
      <c r="AB3910" s="153"/>
      <c r="AC3910" s="182" t="e">
        <f t="shared" si="124"/>
        <v>#DIV/0!</v>
      </c>
      <c r="AD3910" s="153" t="e">
        <f t="shared" si="125"/>
        <v>#DIV/0!</v>
      </c>
      <c r="AE3910" s="207"/>
      <c r="AF3910" s="153"/>
      <c r="AG3910" s="159"/>
      <c r="AH3910" s="153"/>
      <c r="AI3910" s="161"/>
      <c r="AJ3910" s="153"/>
      <c r="AK3910" s="153"/>
      <c r="AL3910" s="207"/>
      <c r="AM3910" s="207"/>
      <c r="AN3910" s="207"/>
      <c r="AO3910" s="207"/>
      <c r="AP3910" s="147" t="s">
        <v>54</v>
      </c>
      <c r="AQ3910" s="147"/>
      <c r="AR3910" s="147"/>
      <c r="AS3910" s="209" t="s">
        <v>68</v>
      </c>
      <c r="AT3910" s="223" t="str">
        <f>MONTH(B3910)&amp;"/"&amp;YEAR(B3910)</f>
        <v>1/2024</v>
      </c>
      <c r="AU3910" s="223">
        <f>WEEKNUM(B3910)-WEEKNUM(EOMONTH(B3910,-1)+1)+1</f>
        <v>1</v>
      </c>
      <c r="AV3910" s="209" t="str">
        <f>MONTH(R3910)&amp;"/"&amp;YEAR(R3910)</f>
        <v>1/1900</v>
      </c>
      <c r="AW3910" s="209" t="e">
        <f>WEEKNUM(R3910)-WEEKNUM(EOMONTH(R3910,-1)+1)+1</f>
        <v>#NUM!</v>
      </c>
      <c r="AX3910" s="209">
        <f>IF(BB3910="S",IF(Q3910="1. Aceitou o programa",R3910-B3910,0),0)</f>
        <v>0</v>
      </c>
      <c r="AY3910" s="209">
        <f>IF(BB3910="S",IF(AND(S3910&lt;&gt;"",R3910&lt;&gt;""),S3910-R3910,0),0)</f>
        <v>0</v>
      </c>
      <c r="AZ3910" s="209">
        <f>IF(BB3910="S",IF(Q3910="1. Aceitou o programa",IF(OR(X3910="Não se Aplica",X3910=""),IF(OR(W3910="Não se Aplica",W3910=""),0,W3910-V3910),AVERAGE(X3910-W3910,W3910-V3910)),0),0)</f>
        <v>0</v>
      </c>
      <c r="BA3910" s="209">
        <f>IF(BB3910="S",IF(AND(Q3910="1. Aceitou o programa",AH3910="Realizada"),IFERROR(IF(AG3910="",0,AG3910-R3910),0),0),0)</f>
        <v>0</v>
      </c>
      <c r="BB3910" s="209" t="str">
        <f>_xlfn.XLOOKUP(U3910,'Lista Suspensa'!$AA$20:$AA$23,'Lista Suspensa'!$AB$20:$AB$23,"N/A")</f>
        <v>S</v>
      </c>
    </row>
    <row r="3911" spans="1:54" ht="12" customHeight="1">
      <c r="A3911" s="151" t="s">
        <v>121</v>
      </c>
      <c r="B3911" s="152">
        <v>45292</v>
      </c>
      <c r="C3911" s="153" t="s">
        <v>122</v>
      </c>
      <c r="D3911" s="153" t="s">
        <v>171</v>
      </c>
      <c r="E3911" s="244">
        <v>88636744</v>
      </c>
      <c r="F3911" s="144" t="s">
        <v>7110</v>
      </c>
      <c r="G3911" s="230"/>
      <c r="H3911" s="154">
        <v>29388</v>
      </c>
      <c r="I3911" s="153">
        <v>45</v>
      </c>
      <c r="J3911" s="148" t="s">
        <v>70</v>
      </c>
      <c r="K3911" s="153" t="s">
        <v>101</v>
      </c>
      <c r="L3911" s="153"/>
      <c r="M3911" s="153"/>
      <c r="N3911" s="153"/>
      <c r="O3911" s="155">
        <v>21964815875</v>
      </c>
      <c r="P3911" s="156" t="s">
        <v>60</v>
      </c>
      <c r="Q3911" s="157" t="s">
        <v>6982</v>
      </c>
      <c r="R3911" s="158"/>
      <c r="S3911" s="159">
        <v>46181</v>
      </c>
      <c r="T3911" s="159" t="s">
        <v>6983</v>
      </c>
      <c r="U3911" s="159" t="s">
        <v>6152</v>
      </c>
      <c r="V3911" s="154">
        <v>45904</v>
      </c>
      <c r="W3911" s="154"/>
      <c r="X3911" s="154"/>
      <c r="Y3911" s="160"/>
      <c r="Z3911" s="160"/>
      <c r="AA3911" s="153"/>
      <c r="AB3911" s="153"/>
      <c r="AC3911" s="182" t="e">
        <f t="shared" si="124"/>
        <v>#DIV/0!</v>
      </c>
      <c r="AD3911" s="153" t="e">
        <f t="shared" si="125"/>
        <v>#DIV/0!</v>
      </c>
      <c r="AE3911" s="207"/>
      <c r="AF3911" s="153"/>
      <c r="AG3911" s="159"/>
      <c r="AH3911" s="153"/>
      <c r="AI3911" s="161"/>
      <c r="AJ3911" s="153"/>
      <c r="AK3911" s="153"/>
      <c r="AL3911" s="207"/>
      <c r="AM3911" s="207"/>
      <c r="AN3911" s="207"/>
      <c r="AO3911" s="207"/>
      <c r="AP3911" s="147" t="s">
        <v>54</v>
      </c>
      <c r="AQ3911" s="147"/>
      <c r="AR3911" s="147"/>
      <c r="AS3911" s="209" t="s">
        <v>68</v>
      </c>
      <c r="AT3911" s="223" t="str">
        <f>MONTH(B3911)&amp;"/"&amp;YEAR(B3911)</f>
        <v>1/2024</v>
      </c>
      <c r="AU3911" s="223">
        <f>WEEKNUM(B3911)-WEEKNUM(EOMONTH(B3911,-1)+1)+1</f>
        <v>1</v>
      </c>
      <c r="AV3911" s="209" t="str">
        <f>MONTH(R3911)&amp;"/"&amp;YEAR(R3911)</f>
        <v>1/1900</v>
      </c>
      <c r="AW3911" s="209" t="e">
        <f>WEEKNUM(R3911)-WEEKNUM(EOMONTH(R3911,-1)+1)+1</f>
        <v>#NUM!</v>
      </c>
      <c r="AX3911" s="209">
        <f>IF(BB3911="S",IF(Q3911="1. Aceitou o programa",R3911-B3911,0),0)</f>
        <v>0</v>
      </c>
      <c r="AY3911" s="209">
        <f>IF(BB3911="S",IF(AND(S3911&lt;&gt;"",R3911&lt;&gt;""),S3911-R3911,0),0)</f>
        <v>0</v>
      </c>
      <c r="AZ3911" s="209">
        <f>IF(BB3911="S",IF(Q3911="1. Aceitou o programa",IF(OR(X3911="Não se Aplica",X3911=""),IF(OR(W3911="Não se Aplica",W3911=""),0,W3911-V3911),AVERAGE(X3911-W3911,W3911-V3911)),0),0)</f>
        <v>0</v>
      </c>
      <c r="BA3911" s="209">
        <f>IF(BB3911="S",IF(AND(Q3911="1. Aceitou o programa",AH3911="Realizada"),IFERROR(IF(AG3911="",0,AG3911-R3911),0),0),0)</f>
        <v>0</v>
      </c>
      <c r="BB3911" s="209" t="str">
        <f>_xlfn.XLOOKUP(U3911,'Lista Suspensa'!$AA$20:$AA$23,'Lista Suspensa'!$AB$20:$AB$23,"N/A")</f>
        <v>S</v>
      </c>
    </row>
    <row r="3912" spans="1:54" ht="12" customHeight="1">
      <c r="A3912" s="151" t="s">
        <v>121</v>
      </c>
      <c r="B3912" s="152">
        <v>45292</v>
      </c>
      <c r="C3912" s="153" t="s">
        <v>122</v>
      </c>
      <c r="D3912" s="153" t="s">
        <v>171</v>
      </c>
      <c r="E3912" s="244">
        <v>93091391</v>
      </c>
      <c r="F3912" s="144" t="s">
        <v>7111</v>
      </c>
      <c r="G3912" s="230"/>
      <c r="H3912" s="154">
        <v>29402</v>
      </c>
      <c r="I3912" s="153">
        <v>45</v>
      </c>
      <c r="J3912" s="148" t="s">
        <v>70</v>
      </c>
      <c r="K3912" s="153" t="s">
        <v>101</v>
      </c>
      <c r="L3912" s="153"/>
      <c r="M3912" s="153"/>
      <c r="N3912" s="153"/>
      <c r="O3912" s="155">
        <v>21993217120</v>
      </c>
      <c r="P3912" s="156" t="s">
        <v>60</v>
      </c>
      <c r="Q3912" s="157" t="s">
        <v>6982</v>
      </c>
      <c r="R3912" s="158"/>
      <c r="S3912" s="159">
        <v>46181</v>
      </c>
      <c r="T3912" s="159" t="s">
        <v>6983</v>
      </c>
      <c r="U3912" s="159" t="s">
        <v>6152</v>
      </c>
      <c r="V3912" s="154">
        <v>45904</v>
      </c>
      <c r="W3912" s="154"/>
      <c r="X3912" s="154"/>
      <c r="Y3912" s="160"/>
      <c r="Z3912" s="160"/>
      <c r="AA3912" s="153"/>
      <c r="AB3912" s="153"/>
      <c r="AC3912" s="182" t="e">
        <f t="shared" si="124"/>
        <v>#DIV/0!</v>
      </c>
      <c r="AD3912" s="153" t="e">
        <f t="shared" si="125"/>
        <v>#DIV/0!</v>
      </c>
      <c r="AE3912" s="207"/>
      <c r="AF3912" s="153"/>
      <c r="AG3912" s="159"/>
      <c r="AH3912" s="153"/>
      <c r="AI3912" s="161"/>
      <c r="AJ3912" s="153"/>
      <c r="AK3912" s="153"/>
      <c r="AL3912" s="207"/>
      <c r="AM3912" s="207"/>
      <c r="AN3912" s="207"/>
      <c r="AO3912" s="207"/>
      <c r="AP3912" s="147" t="s">
        <v>54</v>
      </c>
      <c r="AQ3912" s="147"/>
      <c r="AR3912" s="147"/>
      <c r="AS3912" s="209" t="s">
        <v>68</v>
      </c>
      <c r="AT3912" s="223" t="str">
        <f>MONTH(B3912)&amp;"/"&amp;YEAR(B3912)</f>
        <v>1/2024</v>
      </c>
      <c r="AU3912" s="223">
        <f>WEEKNUM(B3912)-WEEKNUM(EOMONTH(B3912,-1)+1)+1</f>
        <v>1</v>
      </c>
      <c r="AV3912" s="209" t="str">
        <f>MONTH(R3912)&amp;"/"&amp;YEAR(R3912)</f>
        <v>1/1900</v>
      </c>
      <c r="AW3912" s="209" t="e">
        <f>WEEKNUM(R3912)-WEEKNUM(EOMONTH(R3912,-1)+1)+1</f>
        <v>#NUM!</v>
      </c>
      <c r="AX3912" s="209">
        <f>IF(BB3912="S",IF(Q3912="1. Aceitou o programa",R3912-B3912,0),0)</f>
        <v>0</v>
      </c>
      <c r="AY3912" s="209">
        <f>IF(BB3912="S",IF(AND(S3912&lt;&gt;"",R3912&lt;&gt;""),S3912-R3912,0),0)</f>
        <v>0</v>
      </c>
      <c r="AZ3912" s="209">
        <f>IF(BB3912="S",IF(Q3912="1. Aceitou o programa",IF(OR(X3912="Não se Aplica",X3912=""),IF(OR(W3912="Não se Aplica",W3912=""),0,W3912-V3912),AVERAGE(X3912-W3912,W3912-V3912)),0),0)</f>
        <v>0</v>
      </c>
      <c r="BA3912" s="209">
        <f>IF(BB3912="S",IF(AND(Q3912="1. Aceitou o programa",AH3912="Realizada"),IFERROR(IF(AG3912="",0,AG3912-R3912),0),0),0)</f>
        <v>0</v>
      </c>
      <c r="BB3912" s="209" t="str">
        <f>_xlfn.XLOOKUP(U3912,'Lista Suspensa'!$AA$20:$AA$23,'Lista Suspensa'!$AB$20:$AB$23,"N/A")</f>
        <v>S</v>
      </c>
    </row>
    <row r="3913" spans="1:54" ht="12" customHeight="1">
      <c r="A3913" s="151" t="s">
        <v>121</v>
      </c>
      <c r="B3913" s="152">
        <v>45292</v>
      </c>
      <c r="C3913" s="153" t="s">
        <v>122</v>
      </c>
      <c r="D3913" s="153" t="s">
        <v>171</v>
      </c>
      <c r="E3913" s="244">
        <v>93785893</v>
      </c>
      <c r="F3913" s="144" t="s">
        <v>7112</v>
      </c>
      <c r="G3913" s="230"/>
      <c r="H3913" s="154">
        <v>29589</v>
      </c>
      <c r="I3913" s="153">
        <v>45</v>
      </c>
      <c r="J3913" s="148" t="s">
        <v>58</v>
      </c>
      <c r="K3913" s="153" t="s">
        <v>101</v>
      </c>
      <c r="L3913" s="153"/>
      <c r="M3913" s="153"/>
      <c r="N3913" s="153"/>
      <c r="O3913" s="155">
        <v>21996436555</v>
      </c>
      <c r="P3913" s="156" t="s">
        <v>60</v>
      </c>
      <c r="Q3913" s="157" t="s">
        <v>7078</v>
      </c>
      <c r="R3913" s="158"/>
      <c r="S3913" s="159">
        <v>45876</v>
      </c>
      <c r="T3913" s="159" t="s">
        <v>62</v>
      </c>
      <c r="U3913" s="159" t="s">
        <v>6152</v>
      </c>
      <c r="V3913" s="154">
        <v>45876</v>
      </c>
      <c r="W3913" s="154"/>
      <c r="X3913" s="154"/>
      <c r="Y3913" s="160"/>
      <c r="Z3913" s="160"/>
      <c r="AA3913" s="153"/>
      <c r="AB3913" s="153"/>
      <c r="AC3913" s="182" t="e">
        <f t="shared" si="124"/>
        <v>#DIV/0!</v>
      </c>
      <c r="AD3913" s="153" t="e">
        <f t="shared" si="125"/>
        <v>#DIV/0!</v>
      </c>
      <c r="AE3913" s="207"/>
      <c r="AF3913" s="153"/>
      <c r="AG3913" s="159"/>
      <c r="AH3913" s="153"/>
      <c r="AI3913" s="161"/>
      <c r="AJ3913" s="153"/>
      <c r="AK3913" s="153"/>
      <c r="AL3913" s="207" t="s">
        <v>85</v>
      </c>
      <c r="AM3913" s="207" t="s">
        <v>86</v>
      </c>
      <c r="AN3913" s="207" t="s">
        <v>191</v>
      </c>
      <c r="AO3913" s="207"/>
      <c r="AP3913" s="147" t="s">
        <v>54</v>
      </c>
      <c r="AQ3913" s="147"/>
      <c r="AR3913" s="147"/>
      <c r="AS3913" s="209" t="s">
        <v>68</v>
      </c>
      <c r="AT3913" s="223" t="str">
        <f>MONTH(B3913)&amp;"/"&amp;YEAR(B3913)</f>
        <v>1/2024</v>
      </c>
      <c r="AU3913" s="223">
        <f>WEEKNUM(B3913)-WEEKNUM(EOMONTH(B3913,-1)+1)+1</f>
        <v>1</v>
      </c>
      <c r="AV3913" s="209" t="str">
        <f>MONTH(R3913)&amp;"/"&amp;YEAR(R3913)</f>
        <v>1/1900</v>
      </c>
      <c r="AW3913" s="209" t="e">
        <f>WEEKNUM(R3913)-WEEKNUM(EOMONTH(R3913,-1)+1)+1</f>
        <v>#NUM!</v>
      </c>
      <c r="AX3913" s="209">
        <f>IF(BB3913="S",IF(Q3913="1. Aceitou o programa",R3913-B3913,0),0)</f>
        <v>0</v>
      </c>
      <c r="AY3913" s="209">
        <f>IF(BB3913="S",IF(AND(S3913&lt;&gt;"",R3913&lt;&gt;""),S3913-R3913,0),0)</f>
        <v>0</v>
      </c>
      <c r="AZ3913" s="209">
        <f>IF(BB3913="S",IF(Q3913="1. Aceitou o programa",IF(OR(X3913="Não se Aplica",X3913=""),IF(OR(W3913="Não se Aplica",W3913=""),0,W3913-V3913),AVERAGE(X3913-W3913,W3913-V3913)),0),0)</f>
        <v>0</v>
      </c>
      <c r="BA3913" s="209">
        <f>IF(BB3913="S",IF(AND(Q3913="1. Aceitou o programa",AH3913="Realizada"),IFERROR(IF(AG3913="",0,AG3913-R3913),0),0),0)</f>
        <v>0</v>
      </c>
      <c r="BB3913" s="209" t="str">
        <f>_xlfn.XLOOKUP(U3913,'Lista Suspensa'!$AA$20:$AA$23,'Lista Suspensa'!$AB$20:$AB$23,"N/A")</f>
        <v>S</v>
      </c>
    </row>
    <row r="3914" spans="1:54" ht="12" customHeight="1">
      <c r="A3914" s="151" t="s">
        <v>121</v>
      </c>
      <c r="B3914" s="152">
        <v>45292</v>
      </c>
      <c r="C3914" s="153" t="s">
        <v>122</v>
      </c>
      <c r="D3914" s="153" t="s">
        <v>471</v>
      </c>
      <c r="E3914" s="244">
        <v>93795594</v>
      </c>
      <c r="F3914" s="144" t="s">
        <v>7113</v>
      </c>
      <c r="G3914" s="230"/>
      <c r="H3914" s="154">
        <v>30337</v>
      </c>
      <c r="I3914" s="153">
        <v>43</v>
      </c>
      <c r="J3914" s="148" t="s">
        <v>70</v>
      </c>
      <c r="K3914" s="153" t="s">
        <v>101</v>
      </c>
      <c r="L3914" s="153"/>
      <c r="M3914" s="153"/>
      <c r="N3914" s="153"/>
      <c r="O3914" s="155" t="s">
        <v>7114</v>
      </c>
      <c r="P3914" s="156" t="s">
        <v>60</v>
      </c>
      <c r="Q3914" s="157" t="s">
        <v>7078</v>
      </c>
      <c r="R3914" s="158"/>
      <c r="S3914" s="159">
        <v>45925</v>
      </c>
      <c r="T3914" s="159" t="s">
        <v>62</v>
      </c>
      <c r="U3914" s="159" t="s">
        <v>6152</v>
      </c>
      <c r="V3914" s="154">
        <v>45925</v>
      </c>
      <c r="W3914" s="154"/>
      <c r="X3914" s="154"/>
      <c r="Y3914" s="160"/>
      <c r="Z3914" s="160"/>
      <c r="AA3914" s="153"/>
      <c r="AB3914" s="153"/>
      <c r="AC3914" s="182" t="e">
        <f t="shared" si="124"/>
        <v>#DIV/0!</v>
      </c>
      <c r="AD3914" s="153" t="e">
        <f t="shared" si="125"/>
        <v>#DIV/0!</v>
      </c>
      <c r="AE3914" s="207"/>
      <c r="AF3914" s="153"/>
      <c r="AG3914" s="159"/>
      <c r="AH3914" s="153"/>
      <c r="AI3914" s="161"/>
      <c r="AJ3914" s="153"/>
      <c r="AK3914" s="153"/>
      <c r="AL3914" s="207" t="s">
        <v>85</v>
      </c>
      <c r="AM3914" s="207" t="s">
        <v>86</v>
      </c>
      <c r="AN3914" s="207"/>
      <c r="AO3914" s="207"/>
      <c r="AP3914" s="147" t="s">
        <v>54</v>
      </c>
      <c r="AQ3914" s="147"/>
      <c r="AR3914" s="147"/>
      <c r="AS3914" s="209" t="s">
        <v>68</v>
      </c>
      <c r="AT3914" s="223" t="str">
        <f>MONTH(B3914)&amp;"/"&amp;YEAR(B3914)</f>
        <v>1/2024</v>
      </c>
      <c r="AU3914" s="223">
        <f>WEEKNUM(B3914)-WEEKNUM(EOMONTH(B3914,-1)+1)+1</f>
        <v>1</v>
      </c>
      <c r="AV3914" s="209" t="str">
        <f>MONTH(R3914)&amp;"/"&amp;YEAR(R3914)</f>
        <v>1/1900</v>
      </c>
      <c r="AW3914" s="209" t="e">
        <f>WEEKNUM(R3914)-WEEKNUM(EOMONTH(R3914,-1)+1)+1</f>
        <v>#NUM!</v>
      </c>
      <c r="AX3914" s="209">
        <f>IF(BB3914="S",IF(Q3914="1. Aceitou o programa",R3914-B3914,0),0)</f>
        <v>0</v>
      </c>
      <c r="AY3914" s="209">
        <f>IF(BB3914="S",IF(AND(S3914&lt;&gt;"",R3914&lt;&gt;""),S3914-R3914,0),0)</f>
        <v>0</v>
      </c>
      <c r="AZ3914" s="209">
        <f>IF(BB3914="S",IF(Q3914="1. Aceitou o programa",IF(OR(X3914="Não se Aplica",X3914=""),IF(OR(W3914="Não se Aplica",W3914=""),0,W3914-V3914),AVERAGE(X3914-W3914,W3914-V3914)),0),0)</f>
        <v>0</v>
      </c>
      <c r="BA3914" s="209">
        <f>IF(BB3914="S",IF(AND(Q3914="1. Aceitou o programa",AH3914="Realizada"),IFERROR(IF(AG3914="",0,AG3914-R3914),0),0),0)</f>
        <v>0</v>
      </c>
      <c r="BB3914" s="209" t="str">
        <f>_xlfn.XLOOKUP(U3914,'Lista Suspensa'!$AA$20:$AA$23,'Lista Suspensa'!$AB$20:$AB$23,"N/A")</f>
        <v>S</v>
      </c>
    </row>
    <row r="3915" spans="1:54" ht="12" customHeight="1">
      <c r="A3915" s="151" t="s">
        <v>121</v>
      </c>
      <c r="B3915" s="152">
        <v>45292</v>
      </c>
      <c r="C3915" s="153" t="s">
        <v>122</v>
      </c>
      <c r="D3915" s="153" t="s">
        <v>171</v>
      </c>
      <c r="E3915" s="244">
        <v>93420885</v>
      </c>
      <c r="F3915" s="144" t="s">
        <v>7115</v>
      </c>
      <c r="G3915" s="230"/>
      <c r="H3915" s="154">
        <v>31338</v>
      </c>
      <c r="I3915" s="153">
        <v>40</v>
      </c>
      <c r="J3915" s="148" t="s">
        <v>58</v>
      </c>
      <c r="K3915" s="153" t="s">
        <v>101</v>
      </c>
      <c r="L3915" s="153"/>
      <c r="M3915" s="153"/>
      <c r="N3915" s="153"/>
      <c r="O3915" s="155">
        <v>21964379449</v>
      </c>
      <c r="P3915" s="156" t="s">
        <v>60</v>
      </c>
      <c r="Q3915" s="157" t="s">
        <v>6982</v>
      </c>
      <c r="R3915" s="158"/>
      <c r="S3915" s="159">
        <v>46181</v>
      </c>
      <c r="T3915" s="159" t="s">
        <v>6983</v>
      </c>
      <c r="U3915" s="159" t="s">
        <v>6152</v>
      </c>
      <c r="V3915" s="154">
        <v>45897</v>
      </c>
      <c r="W3915" s="154"/>
      <c r="X3915" s="154"/>
      <c r="Y3915" s="160"/>
      <c r="Z3915" s="160"/>
      <c r="AA3915" s="153">
        <v>133</v>
      </c>
      <c r="AB3915" s="153">
        <v>1.69</v>
      </c>
      <c r="AC3915" s="182">
        <f t="shared" si="124"/>
        <v>46.566996953888172</v>
      </c>
      <c r="AD3915" s="153" t="str">
        <f t="shared" si="125"/>
        <v>OBESIDADE III</v>
      </c>
      <c r="AE3915" s="207"/>
      <c r="AF3915" s="153"/>
      <c r="AG3915" s="159"/>
      <c r="AH3915" s="153"/>
      <c r="AI3915" s="161"/>
      <c r="AJ3915" s="153"/>
      <c r="AK3915" s="153"/>
      <c r="AL3915" s="207"/>
      <c r="AM3915" s="207"/>
      <c r="AN3915" s="207"/>
      <c r="AO3915" s="207"/>
      <c r="AP3915" s="147" t="s">
        <v>54</v>
      </c>
      <c r="AQ3915" s="147"/>
      <c r="AR3915" s="147"/>
      <c r="AS3915" s="209" t="s">
        <v>68</v>
      </c>
      <c r="AT3915" s="223" t="str">
        <f>MONTH(B3915)&amp;"/"&amp;YEAR(B3915)</f>
        <v>1/2024</v>
      </c>
      <c r="AU3915" s="223">
        <f>WEEKNUM(B3915)-WEEKNUM(EOMONTH(B3915,-1)+1)+1</f>
        <v>1</v>
      </c>
      <c r="AV3915" s="209" t="str">
        <f>MONTH(R3915)&amp;"/"&amp;YEAR(R3915)</f>
        <v>1/1900</v>
      </c>
      <c r="AW3915" s="209" t="e">
        <f>WEEKNUM(R3915)-WEEKNUM(EOMONTH(R3915,-1)+1)+1</f>
        <v>#NUM!</v>
      </c>
      <c r="AX3915" s="209">
        <f>IF(BB3915="S",IF(Q3915="1. Aceitou o programa",R3915-B3915,0),0)</f>
        <v>0</v>
      </c>
      <c r="AY3915" s="209">
        <f>IF(BB3915="S",IF(AND(S3915&lt;&gt;"",R3915&lt;&gt;""),S3915-R3915,0),0)</f>
        <v>0</v>
      </c>
      <c r="AZ3915" s="209">
        <f>IF(BB3915="S",IF(Q3915="1. Aceitou o programa",IF(OR(X3915="Não se Aplica",X3915=""),IF(OR(W3915="Não se Aplica",W3915=""),0,W3915-V3915),AVERAGE(X3915-W3915,W3915-V3915)),0),0)</f>
        <v>0</v>
      </c>
      <c r="BA3915" s="209">
        <f>IF(BB3915="S",IF(AND(Q3915="1. Aceitou o programa",AH3915="Realizada"),IFERROR(IF(AG3915="",0,AG3915-R3915),0),0),0)</f>
        <v>0</v>
      </c>
      <c r="BB3915" s="209" t="str">
        <f>_xlfn.XLOOKUP(U3915,'Lista Suspensa'!$AA$20:$AA$23,'Lista Suspensa'!$AB$20:$AB$23,"N/A")</f>
        <v>S</v>
      </c>
    </row>
    <row r="3916" spans="1:54" ht="12" customHeight="1">
      <c r="A3916" s="151" t="s">
        <v>121</v>
      </c>
      <c r="B3916" s="152">
        <v>45292</v>
      </c>
      <c r="C3916" s="153" t="s">
        <v>122</v>
      </c>
      <c r="D3916" s="153" t="s">
        <v>171</v>
      </c>
      <c r="E3916" s="244">
        <v>887871089</v>
      </c>
      <c r="F3916" s="144" t="s">
        <v>7116</v>
      </c>
      <c r="G3916" s="230"/>
      <c r="H3916" s="154">
        <v>32265</v>
      </c>
      <c r="I3916" s="153">
        <v>38</v>
      </c>
      <c r="J3916" s="148" t="s">
        <v>58</v>
      </c>
      <c r="K3916" s="153" t="s">
        <v>101</v>
      </c>
      <c r="L3916" s="153"/>
      <c r="M3916" s="153"/>
      <c r="N3916" s="153"/>
      <c r="O3916" s="155">
        <v>21969909213</v>
      </c>
      <c r="P3916" s="156" t="s">
        <v>60</v>
      </c>
      <c r="Q3916" s="157" t="s">
        <v>7078</v>
      </c>
      <c r="R3916" s="158"/>
      <c r="S3916" s="159">
        <v>45904</v>
      </c>
      <c r="T3916" s="159" t="s">
        <v>62</v>
      </c>
      <c r="U3916" s="159" t="s">
        <v>6152</v>
      </c>
      <c r="V3916" s="154">
        <v>45904</v>
      </c>
      <c r="W3916" s="154"/>
      <c r="X3916" s="154"/>
      <c r="Y3916" s="160"/>
      <c r="Z3916" s="160"/>
      <c r="AA3916" s="153"/>
      <c r="AB3916" s="153"/>
      <c r="AC3916" s="182" t="e">
        <f t="shared" si="124"/>
        <v>#DIV/0!</v>
      </c>
      <c r="AD3916" s="153" t="e">
        <f t="shared" si="125"/>
        <v>#DIV/0!</v>
      </c>
      <c r="AE3916" s="207"/>
      <c r="AF3916" s="153"/>
      <c r="AG3916" s="159"/>
      <c r="AH3916" s="153"/>
      <c r="AI3916" s="161"/>
      <c r="AJ3916" s="153"/>
      <c r="AK3916" s="153"/>
      <c r="AL3916" s="207"/>
      <c r="AM3916" s="207"/>
      <c r="AN3916" s="207"/>
      <c r="AO3916" s="207"/>
      <c r="AP3916" s="147" t="s">
        <v>54</v>
      </c>
      <c r="AQ3916" s="147"/>
      <c r="AR3916" s="147"/>
      <c r="AS3916" s="209" t="s">
        <v>68</v>
      </c>
      <c r="AT3916" s="223" t="str">
        <f>MONTH(B3916)&amp;"/"&amp;YEAR(B3916)</f>
        <v>1/2024</v>
      </c>
      <c r="AU3916" s="223">
        <f>WEEKNUM(B3916)-WEEKNUM(EOMONTH(B3916,-1)+1)+1</f>
        <v>1</v>
      </c>
      <c r="AV3916" s="209" t="str">
        <f>MONTH(R3916)&amp;"/"&amp;YEAR(R3916)</f>
        <v>1/1900</v>
      </c>
      <c r="AW3916" s="209" t="e">
        <f>WEEKNUM(R3916)-WEEKNUM(EOMONTH(R3916,-1)+1)+1</f>
        <v>#NUM!</v>
      </c>
      <c r="AX3916" s="209">
        <f>IF(BB3916="S",IF(Q3916="1. Aceitou o programa",R3916-B3916,0),0)</f>
        <v>0</v>
      </c>
      <c r="AY3916" s="209">
        <f>IF(BB3916="S",IF(AND(S3916&lt;&gt;"",R3916&lt;&gt;""),S3916-R3916,0),0)</f>
        <v>0</v>
      </c>
      <c r="AZ3916" s="209">
        <f>IF(BB3916="S",IF(Q3916="1. Aceitou o programa",IF(OR(X3916="Não se Aplica",X3916=""),IF(OR(W3916="Não se Aplica",W3916=""),0,W3916-V3916),AVERAGE(X3916-W3916,W3916-V3916)),0),0)</f>
        <v>0</v>
      </c>
      <c r="BA3916" s="209">
        <f>IF(BB3916="S",IF(AND(Q3916="1. Aceitou o programa",AH3916="Realizada"),IFERROR(IF(AG3916="",0,AG3916-R3916),0),0),0)</f>
        <v>0</v>
      </c>
      <c r="BB3916" s="209" t="str">
        <f>_xlfn.XLOOKUP(U3916,'Lista Suspensa'!$AA$20:$AA$23,'Lista Suspensa'!$AB$20:$AB$23,"N/A")</f>
        <v>S</v>
      </c>
    </row>
    <row r="3917" spans="1:54" ht="12" customHeight="1">
      <c r="A3917" s="151" t="s">
        <v>121</v>
      </c>
      <c r="B3917" s="152">
        <v>45292</v>
      </c>
      <c r="C3917" s="153" t="s">
        <v>122</v>
      </c>
      <c r="D3917" s="153" t="s">
        <v>167</v>
      </c>
      <c r="E3917" s="244">
        <v>94635827</v>
      </c>
      <c r="F3917" s="144" t="s">
        <v>7117</v>
      </c>
      <c r="G3917" s="230"/>
      <c r="H3917" s="154">
        <v>25120</v>
      </c>
      <c r="I3917" s="153">
        <v>57</v>
      </c>
      <c r="J3917" s="148" t="s">
        <v>70</v>
      </c>
      <c r="K3917" s="153" t="s">
        <v>59</v>
      </c>
      <c r="L3917" s="153"/>
      <c r="M3917" s="153"/>
      <c r="N3917" s="153"/>
      <c r="O3917" s="155" t="s">
        <v>7118</v>
      </c>
      <c r="P3917" s="156" t="s">
        <v>60</v>
      </c>
      <c r="Q3917" s="157" t="s">
        <v>7078</v>
      </c>
      <c r="R3917" s="158"/>
      <c r="S3917" s="159">
        <v>45954</v>
      </c>
      <c r="T3917" s="159" t="s">
        <v>62</v>
      </c>
      <c r="U3917" s="159" t="s">
        <v>6152</v>
      </c>
      <c r="V3917" s="154">
        <v>45954</v>
      </c>
      <c r="W3917" s="154"/>
      <c r="X3917" s="154"/>
      <c r="Y3917" s="160"/>
      <c r="Z3917" s="160"/>
      <c r="AA3917" s="153"/>
      <c r="AB3917" s="153"/>
      <c r="AC3917" s="182" t="e">
        <f t="shared" si="124"/>
        <v>#DIV/0!</v>
      </c>
      <c r="AD3917" s="153" t="e">
        <f t="shared" si="125"/>
        <v>#DIV/0!</v>
      </c>
      <c r="AE3917" s="207"/>
      <c r="AF3917" s="153"/>
      <c r="AG3917" s="159"/>
      <c r="AH3917" s="153"/>
      <c r="AI3917" s="161"/>
      <c r="AJ3917" s="153"/>
      <c r="AK3917" s="153"/>
      <c r="AL3917" s="207"/>
      <c r="AM3917" s="207"/>
      <c r="AN3917" s="207"/>
      <c r="AO3917" s="207"/>
      <c r="AP3917" s="147" t="s">
        <v>54</v>
      </c>
      <c r="AQ3917" s="147"/>
      <c r="AR3917" s="147"/>
      <c r="AS3917" s="209" t="s">
        <v>68</v>
      </c>
      <c r="AT3917" s="223" t="str">
        <f>MONTH(B3917)&amp;"/"&amp;YEAR(B3917)</f>
        <v>1/2024</v>
      </c>
      <c r="AU3917" s="223">
        <f>WEEKNUM(B3917)-WEEKNUM(EOMONTH(B3917,-1)+1)+1</f>
        <v>1</v>
      </c>
      <c r="AV3917" s="209" t="str">
        <f>MONTH(R3917)&amp;"/"&amp;YEAR(R3917)</f>
        <v>1/1900</v>
      </c>
      <c r="AW3917" s="209" t="e">
        <f>WEEKNUM(R3917)-WEEKNUM(EOMONTH(R3917,-1)+1)+1</f>
        <v>#NUM!</v>
      </c>
      <c r="AX3917" s="209">
        <f>IF(BB3917="S",IF(Q3917="1. Aceitou o programa",R3917-B3917,0),0)</f>
        <v>0</v>
      </c>
      <c r="AY3917" s="209">
        <f>IF(BB3917="S",IF(AND(S3917&lt;&gt;"",R3917&lt;&gt;""),S3917-R3917,0),0)</f>
        <v>0</v>
      </c>
      <c r="AZ3917" s="209">
        <f>IF(BB3917="S",IF(Q3917="1. Aceitou o programa",IF(OR(X3917="Não se Aplica",X3917=""),IF(OR(W3917="Não se Aplica",W3917=""),0,W3917-V3917),AVERAGE(X3917-W3917,W3917-V3917)),0),0)</f>
        <v>0</v>
      </c>
      <c r="BA3917" s="209">
        <f>IF(BB3917="S",IF(AND(Q3917="1. Aceitou o programa",AH3917="Realizada"),IFERROR(IF(AG3917="",0,AG3917-R3917),0),0),0)</f>
        <v>0</v>
      </c>
      <c r="BB3917" s="209" t="str">
        <f>_xlfn.XLOOKUP(U3917,'Lista Suspensa'!$AA$20:$AA$23,'Lista Suspensa'!$AB$20:$AB$23,"N/A")</f>
        <v>S</v>
      </c>
    </row>
    <row r="3918" spans="1:54" ht="12" customHeight="1">
      <c r="A3918" s="151" t="s">
        <v>121</v>
      </c>
      <c r="B3918" s="152">
        <v>45292</v>
      </c>
      <c r="C3918" s="153" t="s">
        <v>122</v>
      </c>
      <c r="D3918" s="153" t="s">
        <v>7058</v>
      </c>
      <c r="E3918" s="244">
        <v>88435774</v>
      </c>
      <c r="F3918" s="144" t="s">
        <v>7119</v>
      </c>
      <c r="G3918" s="230"/>
      <c r="H3918" s="154">
        <v>25169</v>
      </c>
      <c r="I3918" s="153">
        <v>57</v>
      </c>
      <c r="J3918" s="148" t="s">
        <v>70</v>
      </c>
      <c r="K3918" s="153" t="s">
        <v>59</v>
      </c>
      <c r="L3918" s="153"/>
      <c r="M3918" s="153"/>
      <c r="N3918" s="153"/>
      <c r="O3918" s="155" t="s">
        <v>7120</v>
      </c>
      <c r="P3918" s="156" t="s">
        <v>60</v>
      </c>
      <c r="Q3918" s="157" t="s">
        <v>7078</v>
      </c>
      <c r="R3918" s="158"/>
      <c r="S3918" s="159">
        <v>45916</v>
      </c>
      <c r="T3918" s="159" t="s">
        <v>62</v>
      </c>
      <c r="U3918" s="159" t="s">
        <v>6152</v>
      </c>
      <c r="V3918" s="154">
        <v>45916</v>
      </c>
      <c r="W3918" s="154"/>
      <c r="X3918" s="154"/>
      <c r="Y3918" s="160"/>
      <c r="Z3918" s="160"/>
      <c r="AA3918" s="153"/>
      <c r="AB3918" s="153"/>
      <c r="AC3918" s="182" t="e">
        <f t="shared" si="124"/>
        <v>#DIV/0!</v>
      </c>
      <c r="AD3918" s="153" t="e">
        <f t="shared" si="125"/>
        <v>#DIV/0!</v>
      </c>
      <c r="AE3918" s="207"/>
      <c r="AF3918" s="153"/>
      <c r="AG3918" s="159"/>
      <c r="AH3918" s="153"/>
      <c r="AI3918" s="161"/>
      <c r="AJ3918" s="153"/>
      <c r="AK3918" s="153"/>
      <c r="AL3918" s="207" t="s">
        <v>85</v>
      </c>
      <c r="AM3918" s="207" t="s">
        <v>86</v>
      </c>
      <c r="AN3918" s="207"/>
      <c r="AO3918" s="207"/>
      <c r="AP3918" s="147" t="s">
        <v>54</v>
      </c>
      <c r="AQ3918" s="147"/>
      <c r="AR3918" s="147"/>
      <c r="AS3918" s="209" t="s">
        <v>68</v>
      </c>
      <c r="AT3918" s="223" t="str">
        <f>MONTH(B3918)&amp;"/"&amp;YEAR(B3918)</f>
        <v>1/2024</v>
      </c>
      <c r="AU3918" s="223">
        <f>WEEKNUM(B3918)-WEEKNUM(EOMONTH(B3918,-1)+1)+1</f>
        <v>1</v>
      </c>
      <c r="AV3918" s="209" t="str">
        <f>MONTH(R3918)&amp;"/"&amp;YEAR(R3918)</f>
        <v>1/1900</v>
      </c>
      <c r="AW3918" s="209" t="e">
        <f>WEEKNUM(R3918)-WEEKNUM(EOMONTH(R3918,-1)+1)+1</f>
        <v>#NUM!</v>
      </c>
      <c r="AX3918" s="209">
        <f>IF(BB3918="S",IF(Q3918="1. Aceitou o programa",R3918-B3918,0),0)</f>
        <v>0</v>
      </c>
      <c r="AY3918" s="209">
        <f>IF(BB3918="S",IF(AND(S3918&lt;&gt;"",R3918&lt;&gt;""),S3918-R3918,0),0)</f>
        <v>0</v>
      </c>
      <c r="AZ3918" s="209">
        <f>IF(BB3918="S",IF(Q3918="1. Aceitou o programa",IF(OR(X3918="Não se Aplica",X3918=""),IF(OR(W3918="Não se Aplica",W3918=""),0,W3918-V3918),AVERAGE(X3918-W3918,W3918-V3918)),0),0)</f>
        <v>0</v>
      </c>
      <c r="BA3918" s="209">
        <f>IF(BB3918="S",IF(AND(Q3918="1. Aceitou o programa",AH3918="Realizada"),IFERROR(IF(AG3918="",0,AG3918-R3918),0),0),0)</f>
        <v>0</v>
      </c>
      <c r="BB3918" s="209" t="str">
        <f>_xlfn.XLOOKUP(U3918,'Lista Suspensa'!$AA$20:$AA$23,'Lista Suspensa'!$AB$20:$AB$23,"N/A")</f>
        <v>S</v>
      </c>
    </row>
    <row r="3919" spans="1:54" ht="12" customHeight="1">
      <c r="A3919" s="151" t="s">
        <v>121</v>
      </c>
      <c r="B3919" s="152">
        <v>45292</v>
      </c>
      <c r="C3919" s="153" t="s">
        <v>122</v>
      </c>
      <c r="D3919" s="153" t="s">
        <v>167</v>
      </c>
      <c r="E3919" s="244">
        <v>86420990</v>
      </c>
      <c r="F3919" s="144" t="s">
        <v>7121</v>
      </c>
      <c r="G3919" s="230"/>
      <c r="H3919" s="154">
        <v>25568</v>
      </c>
      <c r="I3919" s="153">
        <v>56</v>
      </c>
      <c r="J3919" s="148" t="s">
        <v>70</v>
      </c>
      <c r="K3919" s="153" t="s">
        <v>59</v>
      </c>
      <c r="L3919" s="153"/>
      <c r="M3919" s="153"/>
      <c r="N3919" s="153"/>
      <c r="O3919" s="155" t="s">
        <v>7122</v>
      </c>
      <c r="P3919" s="156" t="s">
        <v>60</v>
      </c>
      <c r="Q3919" s="157" t="s">
        <v>7078</v>
      </c>
      <c r="R3919" s="158"/>
      <c r="S3919" s="159">
        <v>45925</v>
      </c>
      <c r="T3919" s="159" t="s">
        <v>62</v>
      </c>
      <c r="U3919" s="159" t="s">
        <v>6152</v>
      </c>
      <c r="V3919" s="154">
        <v>45925</v>
      </c>
      <c r="W3919" s="154"/>
      <c r="X3919" s="154"/>
      <c r="Y3919" s="160"/>
      <c r="Z3919" s="160"/>
      <c r="AA3919" s="153">
        <v>91.4</v>
      </c>
      <c r="AB3919" s="153">
        <v>1.6</v>
      </c>
      <c r="AC3919" s="182">
        <f t="shared" si="124"/>
        <v>35.703124999999993</v>
      </c>
      <c r="AD3919" s="153" t="str">
        <f t="shared" si="125"/>
        <v>OBESIDADE II</v>
      </c>
      <c r="AE3919" s="207"/>
      <c r="AF3919" s="153"/>
      <c r="AG3919" s="159"/>
      <c r="AH3919" s="153"/>
      <c r="AI3919" s="161"/>
      <c r="AJ3919" s="153"/>
      <c r="AK3919" s="153"/>
      <c r="AL3919" s="207" t="s">
        <v>85</v>
      </c>
      <c r="AM3919" s="207" t="s">
        <v>86</v>
      </c>
      <c r="AN3919" s="207"/>
      <c r="AO3919" s="207"/>
      <c r="AP3919" s="147" t="s">
        <v>54</v>
      </c>
      <c r="AQ3919" s="147"/>
      <c r="AR3919" s="147"/>
      <c r="AS3919" s="209" t="s">
        <v>68</v>
      </c>
      <c r="AT3919" s="223" t="str">
        <f>MONTH(B3919)&amp;"/"&amp;YEAR(B3919)</f>
        <v>1/2024</v>
      </c>
      <c r="AU3919" s="223">
        <f>WEEKNUM(B3919)-WEEKNUM(EOMONTH(B3919,-1)+1)+1</f>
        <v>1</v>
      </c>
      <c r="AV3919" s="209" t="str">
        <f>MONTH(R3919)&amp;"/"&amp;YEAR(R3919)</f>
        <v>1/1900</v>
      </c>
      <c r="AW3919" s="209" t="e">
        <f>WEEKNUM(R3919)-WEEKNUM(EOMONTH(R3919,-1)+1)+1</f>
        <v>#NUM!</v>
      </c>
      <c r="AX3919" s="209">
        <f>IF(BB3919="S",IF(Q3919="1. Aceitou o programa",R3919-B3919,0),0)</f>
        <v>0</v>
      </c>
      <c r="AY3919" s="209">
        <f>IF(BB3919="S",IF(AND(S3919&lt;&gt;"",R3919&lt;&gt;""),S3919-R3919,0),0)</f>
        <v>0</v>
      </c>
      <c r="AZ3919" s="209">
        <f>IF(BB3919="S",IF(Q3919="1. Aceitou o programa",IF(OR(X3919="Não se Aplica",X3919=""),IF(OR(W3919="Não se Aplica",W3919=""),0,W3919-V3919),AVERAGE(X3919-W3919,W3919-V3919)),0),0)</f>
        <v>0</v>
      </c>
      <c r="BA3919" s="209">
        <f>IF(BB3919="S",IF(AND(Q3919="1. Aceitou o programa",AH3919="Realizada"),IFERROR(IF(AG3919="",0,AG3919-R3919),0),0),0)</f>
        <v>0</v>
      </c>
      <c r="BB3919" s="209" t="str">
        <f>_xlfn.XLOOKUP(U3919,'Lista Suspensa'!$AA$20:$AA$23,'Lista Suspensa'!$AB$20:$AB$23,"N/A")</f>
        <v>S</v>
      </c>
    </row>
    <row r="3920" spans="1:54" ht="12" customHeight="1">
      <c r="A3920" s="151" t="s">
        <v>121</v>
      </c>
      <c r="B3920" s="152">
        <v>45292</v>
      </c>
      <c r="C3920" s="153" t="s">
        <v>122</v>
      </c>
      <c r="D3920" s="153" t="s">
        <v>56</v>
      </c>
      <c r="E3920" s="244">
        <v>88121499</v>
      </c>
      <c r="F3920" s="144" t="s">
        <v>7123</v>
      </c>
      <c r="G3920" s="230"/>
      <c r="H3920" s="154">
        <v>26036</v>
      </c>
      <c r="I3920" s="153">
        <v>55</v>
      </c>
      <c r="J3920" s="148" t="s">
        <v>58</v>
      </c>
      <c r="K3920" s="153" t="s">
        <v>59</v>
      </c>
      <c r="L3920" s="153"/>
      <c r="M3920" s="153"/>
      <c r="N3920" s="153"/>
      <c r="O3920" s="155" t="s">
        <v>7124</v>
      </c>
      <c r="P3920" s="156" t="s">
        <v>60</v>
      </c>
      <c r="Q3920" s="157" t="s">
        <v>6982</v>
      </c>
      <c r="R3920" s="158"/>
      <c r="S3920" s="159">
        <v>46181</v>
      </c>
      <c r="T3920" s="159" t="s">
        <v>6983</v>
      </c>
      <c r="U3920" s="159" t="s">
        <v>6152</v>
      </c>
      <c r="V3920" s="154">
        <v>45954</v>
      </c>
      <c r="W3920" s="154"/>
      <c r="X3920" s="154"/>
      <c r="Y3920" s="160"/>
      <c r="Z3920" s="160"/>
      <c r="AA3920" s="153"/>
      <c r="AB3920" s="153"/>
      <c r="AC3920" s="182" t="e">
        <f t="shared" si="124"/>
        <v>#DIV/0!</v>
      </c>
      <c r="AD3920" s="153" t="e">
        <f t="shared" si="125"/>
        <v>#DIV/0!</v>
      </c>
      <c r="AE3920" s="207"/>
      <c r="AF3920" s="153"/>
      <c r="AG3920" s="159"/>
      <c r="AH3920" s="153"/>
      <c r="AI3920" s="161"/>
      <c r="AJ3920" s="153"/>
      <c r="AK3920" s="153"/>
      <c r="AL3920" s="207" t="s">
        <v>85</v>
      </c>
      <c r="AM3920" s="207" t="s">
        <v>86</v>
      </c>
      <c r="AN3920" s="207" t="s">
        <v>191</v>
      </c>
      <c r="AO3920" s="207"/>
      <c r="AP3920" s="147" t="s">
        <v>54</v>
      </c>
      <c r="AQ3920" s="147"/>
      <c r="AR3920" s="147"/>
      <c r="AS3920" s="209" t="s">
        <v>68</v>
      </c>
      <c r="AT3920" s="223" t="str">
        <f>MONTH(B3920)&amp;"/"&amp;YEAR(B3920)</f>
        <v>1/2024</v>
      </c>
      <c r="AU3920" s="223">
        <f>WEEKNUM(B3920)-WEEKNUM(EOMONTH(B3920,-1)+1)+1</f>
        <v>1</v>
      </c>
      <c r="AV3920" s="209" t="str">
        <f>MONTH(R3920)&amp;"/"&amp;YEAR(R3920)</f>
        <v>1/1900</v>
      </c>
      <c r="AW3920" s="209" t="e">
        <f>WEEKNUM(R3920)-WEEKNUM(EOMONTH(R3920,-1)+1)+1</f>
        <v>#NUM!</v>
      </c>
      <c r="AX3920" s="209">
        <f>IF(BB3920="S",IF(Q3920="1. Aceitou o programa",R3920-B3920,0),0)</f>
        <v>0</v>
      </c>
      <c r="AY3920" s="209">
        <f>IF(BB3920="S",IF(AND(S3920&lt;&gt;"",R3920&lt;&gt;""),S3920-R3920,0),0)</f>
        <v>0</v>
      </c>
      <c r="AZ3920" s="209">
        <f>IF(BB3920="S",IF(Q3920="1. Aceitou o programa",IF(OR(X3920="Não se Aplica",X3920=""),IF(OR(W3920="Não se Aplica",W3920=""),0,W3920-V3920),AVERAGE(X3920-W3920,W3920-V3920)),0),0)</f>
        <v>0</v>
      </c>
      <c r="BA3920" s="209">
        <f>IF(BB3920="S",IF(AND(Q3920="1. Aceitou o programa",AH3920="Realizada"),IFERROR(IF(AG3920="",0,AG3920-R3920),0),0),0)</f>
        <v>0</v>
      </c>
      <c r="BB3920" s="209" t="str">
        <f>_xlfn.XLOOKUP(U3920,'Lista Suspensa'!$AA$20:$AA$23,'Lista Suspensa'!$AB$20:$AB$23,"N/A")</f>
        <v>S</v>
      </c>
    </row>
    <row r="3921" spans="1:54" ht="12" customHeight="1">
      <c r="A3921" s="151" t="s">
        <v>121</v>
      </c>
      <c r="B3921" s="152">
        <v>45292</v>
      </c>
      <c r="C3921" s="153" t="s">
        <v>122</v>
      </c>
      <c r="D3921" s="153" t="s">
        <v>7058</v>
      </c>
      <c r="E3921" s="244">
        <v>87490125</v>
      </c>
      <c r="F3921" s="144" t="s">
        <v>7125</v>
      </c>
      <c r="G3921" s="230"/>
      <c r="H3921" s="154">
        <v>26198</v>
      </c>
      <c r="I3921" s="153">
        <v>54</v>
      </c>
      <c r="J3921" s="148" t="s">
        <v>70</v>
      </c>
      <c r="K3921" s="153" t="s">
        <v>59</v>
      </c>
      <c r="L3921" s="153"/>
      <c r="M3921" s="153"/>
      <c r="N3921" s="153"/>
      <c r="O3921" s="155" t="s">
        <v>7126</v>
      </c>
      <c r="P3921" s="156" t="s">
        <v>60</v>
      </c>
      <c r="Q3921" s="157" t="s">
        <v>7078</v>
      </c>
      <c r="R3921" s="158"/>
      <c r="S3921" s="159">
        <v>45917</v>
      </c>
      <c r="T3921" s="159" t="s">
        <v>62</v>
      </c>
      <c r="U3921" s="159" t="s">
        <v>6152</v>
      </c>
      <c r="V3921" s="154">
        <v>45917</v>
      </c>
      <c r="W3921" s="154"/>
      <c r="X3921" s="154"/>
      <c r="Y3921" s="160"/>
      <c r="Z3921" s="160"/>
      <c r="AA3921" s="153"/>
      <c r="AB3921" s="153"/>
      <c r="AC3921" s="182" t="e">
        <f t="shared" si="124"/>
        <v>#DIV/0!</v>
      </c>
      <c r="AD3921" s="153" t="e">
        <f t="shared" si="125"/>
        <v>#DIV/0!</v>
      </c>
      <c r="AE3921" s="207"/>
      <c r="AF3921" s="153"/>
      <c r="AG3921" s="159"/>
      <c r="AH3921" s="153"/>
      <c r="AI3921" s="161"/>
      <c r="AJ3921" s="153"/>
      <c r="AK3921" s="153"/>
      <c r="AL3921" s="207" t="s">
        <v>85</v>
      </c>
      <c r="AM3921" s="207" t="s">
        <v>86</v>
      </c>
      <c r="AN3921" s="207"/>
      <c r="AO3921" s="207"/>
      <c r="AP3921" s="147" t="s">
        <v>54</v>
      </c>
      <c r="AQ3921" s="147"/>
      <c r="AR3921" s="147"/>
      <c r="AS3921" s="209" t="s">
        <v>68</v>
      </c>
      <c r="AT3921" s="223" t="str">
        <f>MONTH(B3921)&amp;"/"&amp;YEAR(B3921)</f>
        <v>1/2024</v>
      </c>
      <c r="AU3921" s="223">
        <f>WEEKNUM(B3921)-WEEKNUM(EOMONTH(B3921,-1)+1)+1</f>
        <v>1</v>
      </c>
      <c r="AV3921" s="209" t="str">
        <f>MONTH(R3921)&amp;"/"&amp;YEAR(R3921)</f>
        <v>1/1900</v>
      </c>
      <c r="AW3921" s="209" t="e">
        <f>WEEKNUM(R3921)-WEEKNUM(EOMONTH(R3921,-1)+1)+1</f>
        <v>#NUM!</v>
      </c>
      <c r="AX3921" s="209">
        <f>IF(BB3921="S",IF(Q3921="1. Aceitou o programa",R3921-B3921,0),0)</f>
        <v>0</v>
      </c>
      <c r="AY3921" s="209">
        <f>IF(BB3921="S",IF(AND(S3921&lt;&gt;"",R3921&lt;&gt;""),S3921-R3921,0),0)</f>
        <v>0</v>
      </c>
      <c r="AZ3921" s="209">
        <f>IF(BB3921="S",IF(Q3921="1. Aceitou o programa",IF(OR(X3921="Não se Aplica",X3921=""),IF(OR(W3921="Não se Aplica",W3921=""),0,W3921-V3921),AVERAGE(X3921-W3921,W3921-V3921)),0),0)</f>
        <v>0</v>
      </c>
      <c r="BA3921" s="209">
        <f>IF(BB3921="S",IF(AND(Q3921="1. Aceitou o programa",AH3921="Realizada"),IFERROR(IF(AG3921="",0,AG3921-R3921),0),0),0)</f>
        <v>0</v>
      </c>
      <c r="BB3921" s="209" t="str">
        <f>_xlfn.XLOOKUP(U3921,'Lista Suspensa'!$AA$20:$AA$23,'Lista Suspensa'!$AB$20:$AB$23,"N/A")</f>
        <v>S</v>
      </c>
    </row>
    <row r="3922" spans="1:54" ht="12" customHeight="1">
      <c r="A3922" s="151" t="s">
        <v>121</v>
      </c>
      <c r="B3922" s="152">
        <v>45292</v>
      </c>
      <c r="C3922" s="153" t="s">
        <v>122</v>
      </c>
      <c r="D3922" s="153" t="s">
        <v>167</v>
      </c>
      <c r="E3922" s="244">
        <v>93525013</v>
      </c>
      <c r="F3922" s="144" t="s">
        <v>7127</v>
      </c>
      <c r="G3922" s="230"/>
      <c r="H3922" s="154">
        <v>26898</v>
      </c>
      <c r="I3922" s="153">
        <v>52</v>
      </c>
      <c r="J3922" s="148" t="s">
        <v>70</v>
      </c>
      <c r="K3922" s="153" t="s">
        <v>59</v>
      </c>
      <c r="L3922" s="153"/>
      <c r="M3922" s="153"/>
      <c r="N3922" s="153"/>
      <c r="O3922" s="155">
        <v>11973249468</v>
      </c>
      <c r="P3922" s="156" t="s">
        <v>60</v>
      </c>
      <c r="Q3922" s="157" t="s">
        <v>7078</v>
      </c>
      <c r="R3922" s="158"/>
      <c r="S3922" s="159">
        <v>45911</v>
      </c>
      <c r="T3922" s="159" t="s">
        <v>62</v>
      </c>
      <c r="U3922" s="159" t="s">
        <v>6152</v>
      </c>
      <c r="V3922" s="154">
        <v>45911</v>
      </c>
      <c r="W3922" s="154"/>
      <c r="X3922" s="154"/>
      <c r="Y3922" s="160"/>
      <c r="Z3922" s="160"/>
      <c r="AA3922" s="153"/>
      <c r="AB3922" s="153"/>
      <c r="AC3922" s="182" t="e">
        <f t="shared" si="124"/>
        <v>#DIV/0!</v>
      </c>
      <c r="AD3922" s="153" t="e">
        <f t="shared" si="125"/>
        <v>#DIV/0!</v>
      </c>
      <c r="AE3922" s="207"/>
      <c r="AF3922" s="153"/>
      <c r="AG3922" s="159"/>
      <c r="AH3922" s="153"/>
      <c r="AI3922" s="161"/>
      <c r="AJ3922" s="153"/>
      <c r="AK3922" s="153"/>
      <c r="AL3922" s="207"/>
      <c r="AM3922" s="207"/>
      <c r="AN3922" s="207"/>
      <c r="AO3922" s="207"/>
      <c r="AP3922" s="147" t="s">
        <v>54</v>
      </c>
      <c r="AQ3922" s="147"/>
      <c r="AR3922" s="147"/>
      <c r="AS3922" s="209" t="s">
        <v>68</v>
      </c>
      <c r="AT3922" s="223" t="str">
        <f>MONTH(B3922)&amp;"/"&amp;YEAR(B3922)</f>
        <v>1/2024</v>
      </c>
      <c r="AU3922" s="223">
        <f>WEEKNUM(B3922)-WEEKNUM(EOMONTH(B3922,-1)+1)+1</f>
        <v>1</v>
      </c>
      <c r="AV3922" s="209" t="str">
        <f>MONTH(R3922)&amp;"/"&amp;YEAR(R3922)</f>
        <v>1/1900</v>
      </c>
      <c r="AW3922" s="209" t="e">
        <f>WEEKNUM(R3922)-WEEKNUM(EOMONTH(R3922,-1)+1)+1</f>
        <v>#NUM!</v>
      </c>
      <c r="AX3922" s="209">
        <f>IF(BB3922="S",IF(Q3922="1. Aceitou o programa",R3922-B3922,0),0)</f>
        <v>0</v>
      </c>
      <c r="AY3922" s="209">
        <f>IF(BB3922="S",IF(AND(S3922&lt;&gt;"",R3922&lt;&gt;""),S3922-R3922,0),0)</f>
        <v>0</v>
      </c>
      <c r="AZ3922" s="209">
        <f>IF(BB3922="S",IF(Q3922="1. Aceitou o programa",IF(OR(X3922="Não se Aplica",X3922=""),IF(OR(W3922="Não se Aplica",W3922=""),0,W3922-V3922),AVERAGE(X3922-W3922,W3922-V3922)),0),0)</f>
        <v>0</v>
      </c>
      <c r="BA3922" s="209">
        <f>IF(BB3922="S",IF(AND(Q3922="1. Aceitou o programa",AH3922="Realizada"),IFERROR(IF(AG3922="",0,AG3922-R3922),0),0),0)</f>
        <v>0</v>
      </c>
      <c r="BB3922" s="209" t="str">
        <f>_xlfn.XLOOKUP(U3922,'Lista Suspensa'!$AA$20:$AA$23,'Lista Suspensa'!$AB$20:$AB$23,"N/A")</f>
        <v>S</v>
      </c>
    </row>
    <row r="3923" spans="1:54" ht="12" customHeight="1">
      <c r="A3923" s="151" t="s">
        <v>121</v>
      </c>
      <c r="B3923" s="152">
        <v>45292</v>
      </c>
      <c r="C3923" s="153" t="s">
        <v>122</v>
      </c>
      <c r="D3923" s="153" t="s">
        <v>175</v>
      </c>
      <c r="E3923" s="244">
        <v>92642792</v>
      </c>
      <c r="F3923" s="144" t="s">
        <v>7128</v>
      </c>
      <c r="G3923" s="230"/>
      <c r="H3923" s="154">
        <v>27328</v>
      </c>
      <c r="I3923" s="153">
        <v>51</v>
      </c>
      <c r="J3923" s="148" t="s">
        <v>70</v>
      </c>
      <c r="K3923" s="153" t="s">
        <v>59</v>
      </c>
      <c r="L3923" s="153"/>
      <c r="M3923" s="153"/>
      <c r="N3923" s="153"/>
      <c r="O3923" s="155">
        <v>11977807006</v>
      </c>
      <c r="P3923" s="156" t="s">
        <v>60</v>
      </c>
      <c r="Q3923" s="157" t="s">
        <v>7078</v>
      </c>
      <c r="R3923" s="158"/>
      <c r="S3923" s="159">
        <v>45905</v>
      </c>
      <c r="T3923" s="159" t="s">
        <v>62</v>
      </c>
      <c r="U3923" s="159" t="s">
        <v>6152</v>
      </c>
      <c r="V3923" s="154">
        <v>45905</v>
      </c>
      <c r="W3923" s="154"/>
      <c r="X3923" s="154"/>
      <c r="Y3923" s="160"/>
      <c r="Z3923" s="160"/>
      <c r="AA3923" s="153"/>
      <c r="AB3923" s="153"/>
      <c r="AC3923" s="182" t="e">
        <f t="shared" si="124"/>
        <v>#DIV/0!</v>
      </c>
      <c r="AD3923" s="153" t="e">
        <f t="shared" si="125"/>
        <v>#DIV/0!</v>
      </c>
      <c r="AE3923" s="207"/>
      <c r="AF3923" s="153"/>
      <c r="AG3923" s="159"/>
      <c r="AH3923" s="153"/>
      <c r="AI3923" s="161"/>
      <c r="AJ3923" s="153"/>
      <c r="AK3923" s="153"/>
      <c r="AL3923" s="207" t="s">
        <v>85</v>
      </c>
      <c r="AM3923" s="207" t="s">
        <v>86</v>
      </c>
      <c r="AN3923" s="207"/>
      <c r="AO3923" s="207"/>
      <c r="AP3923" s="147" t="s">
        <v>54</v>
      </c>
      <c r="AQ3923" s="147"/>
      <c r="AR3923" s="147"/>
      <c r="AS3923" s="209" t="s">
        <v>68</v>
      </c>
      <c r="AT3923" s="223" t="str">
        <f>MONTH(B3923)&amp;"/"&amp;YEAR(B3923)</f>
        <v>1/2024</v>
      </c>
      <c r="AU3923" s="223">
        <f>WEEKNUM(B3923)-WEEKNUM(EOMONTH(B3923,-1)+1)+1</f>
        <v>1</v>
      </c>
      <c r="AV3923" s="209" t="str">
        <f>MONTH(R3923)&amp;"/"&amp;YEAR(R3923)</f>
        <v>1/1900</v>
      </c>
      <c r="AW3923" s="209" t="e">
        <f>WEEKNUM(R3923)-WEEKNUM(EOMONTH(R3923,-1)+1)+1</f>
        <v>#NUM!</v>
      </c>
      <c r="AX3923" s="209">
        <f>IF(BB3923="S",IF(Q3923="1. Aceitou o programa",R3923-B3923,0),0)</f>
        <v>0</v>
      </c>
      <c r="AY3923" s="209">
        <f>IF(BB3923="S",IF(AND(S3923&lt;&gt;"",R3923&lt;&gt;""),S3923-R3923,0),0)</f>
        <v>0</v>
      </c>
      <c r="AZ3923" s="209">
        <f>IF(BB3923="S",IF(Q3923="1. Aceitou o programa",IF(OR(X3923="Não se Aplica",X3923=""),IF(OR(W3923="Não se Aplica",W3923=""),0,W3923-V3923),AVERAGE(X3923-W3923,W3923-V3923)),0),0)</f>
        <v>0</v>
      </c>
      <c r="BA3923" s="209">
        <f>IF(BB3923="S",IF(AND(Q3923="1. Aceitou o programa",AH3923="Realizada"),IFERROR(IF(AG3923="",0,AG3923-R3923),0),0),0)</f>
        <v>0</v>
      </c>
      <c r="BB3923" s="209" t="str">
        <f>_xlfn.XLOOKUP(U3923,'Lista Suspensa'!$AA$20:$AA$23,'Lista Suspensa'!$AB$20:$AB$23,"N/A")</f>
        <v>S</v>
      </c>
    </row>
    <row r="3924" spans="1:54" ht="12" customHeight="1">
      <c r="A3924" s="151" t="s">
        <v>121</v>
      </c>
      <c r="B3924" s="152">
        <v>45292</v>
      </c>
      <c r="C3924" s="153" t="s">
        <v>122</v>
      </c>
      <c r="D3924" s="153" t="s">
        <v>167</v>
      </c>
      <c r="E3924" s="244">
        <v>94412309</v>
      </c>
      <c r="F3924" s="144" t="s">
        <v>7129</v>
      </c>
      <c r="G3924" s="230"/>
      <c r="H3924" s="154">
        <v>27522</v>
      </c>
      <c r="I3924" s="153">
        <v>51</v>
      </c>
      <c r="J3924" s="148" t="s">
        <v>70</v>
      </c>
      <c r="K3924" s="153" t="s">
        <v>59</v>
      </c>
      <c r="L3924" s="153"/>
      <c r="M3924" s="153"/>
      <c r="N3924" s="153"/>
      <c r="O3924" s="155">
        <v>11976098055</v>
      </c>
      <c r="P3924" s="156" t="s">
        <v>60</v>
      </c>
      <c r="Q3924" s="157" t="s">
        <v>7078</v>
      </c>
      <c r="R3924" s="158"/>
      <c r="S3924" s="159">
        <v>45905</v>
      </c>
      <c r="T3924" s="159" t="s">
        <v>62</v>
      </c>
      <c r="U3924" s="159" t="s">
        <v>6152</v>
      </c>
      <c r="V3924" s="154">
        <v>45905</v>
      </c>
      <c r="W3924" s="154"/>
      <c r="X3924" s="154"/>
      <c r="Y3924" s="160"/>
      <c r="Z3924" s="160"/>
      <c r="AA3924" s="153"/>
      <c r="AB3924" s="153"/>
      <c r="AC3924" s="182" t="e">
        <f t="shared" si="124"/>
        <v>#DIV/0!</v>
      </c>
      <c r="AD3924" s="153" t="e">
        <f t="shared" si="125"/>
        <v>#DIV/0!</v>
      </c>
      <c r="AE3924" s="207"/>
      <c r="AF3924" s="153"/>
      <c r="AG3924" s="159"/>
      <c r="AH3924" s="153"/>
      <c r="AI3924" s="161"/>
      <c r="AJ3924" s="153"/>
      <c r="AK3924" s="153"/>
      <c r="AL3924" s="207" t="s">
        <v>85</v>
      </c>
      <c r="AM3924" s="207" t="s">
        <v>86</v>
      </c>
      <c r="AN3924" s="207"/>
      <c r="AO3924" s="207"/>
      <c r="AP3924" s="147" t="s">
        <v>54</v>
      </c>
      <c r="AQ3924" s="147"/>
      <c r="AR3924" s="147"/>
      <c r="AS3924" s="209" t="s">
        <v>68</v>
      </c>
      <c r="AT3924" s="223" t="str">
        <f>MONTH(B3924)&amp;"/"&amp;YEAR(B3924)</f>
        <v>1/2024</v>
      </c>
      <c r="AU3924" s="223">
        <f>WEEKNUM(B3924)-WEEKNUM(EOMONTH(B3924,-1)+1)+1</f>
        <v>1</v>
      </c>
      <c r="AV3924" s="209" t="str">
        <f>MONTH(R3924)&amp;"/"&amp;YEAR(R3924)</f>
        <v>1/1900</v>
      </c>
      <c r="AW3924" s="209" t="e">
        <f>WEEKNUM(R3924)-WEEKNUM(EOMONTH(R3924,-1)+1)+1</f>
        <v>#NUM!</v>
      </c>
      <c r="AX3924" s="209">
        <f>IF(BB3924="S",IF(Q3924="1. Aceitou o programa",R3924-B3924,0),0)</f>
        <v>0</v>
      </c>
      <c r="AY3924" s="209">
        <f>IF(BB3924="S",IF(AND(S3924&lt;&gt;"",R3924&lt;&gt;""),S3924-R3924,0),0)</f>
        <v>0</v>
      </c>
      <c r="AZ3924" s="209">
        <f>IF(BB3924="S",IF(Q3924="1. Aceitou o programa",IF(OR(X3924="Não se Aplica",X3924=""),IF(OR(W3924="Não se Aplica",W3924=""),0,W3924-V3924),AVERAGE(X3924-W3924,W3924-V3924)),0),0)</f>
        <v>0</v>
      </c>
      <c r="BA3924" s="209">
        <f>IF(BB3924="S",IF(AND(Q3924="1. Aceitou o programa",AH3924="Realizada"),IFERROR(IF(AG3924="",0,AG3924-R3924),0),0),0)</f>
        <v>0</v>
      </c>
      <c r="BB3924" s="209" t="str">
        <f>_xlfn.XLOOKUP(U3924,'Lista Suspensa'!$AA$20:$AA$23,'Lista Suspensa'!$AB$20:$AB$23,"N/A")</f>
        <v>S</v>
      </c>
    </row>
    <row r="3925" spans="1:54" ht="12" customHeight="1">
      <c r="A3925" s="151" t="s">
        <v>121</v>
      </c>
      <c r="B3925" s="152">
        <v>45292</v>
      </c>
      <c r="C3925" s="153" t="s">
        <v>122</v>
      </c>
      <c r="D3925" s="153" t="s">
        <v>175</v>
      </c>
      <c r="E3925" s="244">
        <v>89523477</v>
      </c>
      <c r="F3925" s="144" t="s">
        <v>7130</v>
      </c>
      <c r="G3925" s="230"/>
      <c r="H3925" s="154">
        <v>28333</v>
      </c>
      <c r="I3925" s="153">
        <v>48</v>
      </c>
      <c r="J3925" s="148" t="s">
        <v>58</v>
      </c>
      <c r="K3925" s="153" t="s">
        <v>59</v>
      </c>
      <c r="L3925" s="153"/>
      <c r="M3925" s="153"/>
      <c r="N3925" s="153"/>
      <c r="O3925" s="155">
        <v>11949282579</v>
      </c>
      <c r="P3925" s="156" t="s">
        <v>60</v>
      </c>
      <c r="Q3925" s="157" t="s">
        <v>7078</v>
      </c>
      <c r="R3925" s="158"/>
      <c r="S3925" s="159">
        <v>45924</v>
      </c>
      <c r="T3925" s="159" t="s">
        <v>62</v>
      </c>
      <c r="U3925" s="159" t="s">
        <v>6152</v>
      </c>
      <c r="V3925" s="154">
        <v>45924</v>
      </c>
      <c r="W3925" s="154"/>
      <c r="X3925" s="154"/>
      <c r="Y3925" s="160"/>
      <c r="Z3925" s="160"/>
      <c r="AA3925" s="153">
        <v>180</v>
      </c>
      <c r="AB3925" s="153">
        <v>1.75</v>
      </c>
      <c r="AC3925" s="182">
        <f t="shared" si="124"/>
        <v>58.775510204081634</v>
      </c>
      <c r="AD3925" s="153" t="str">
        <f t="shared" si="125"/>
        <v>OBESIDADE III</v>
      </c>
      <c r="AE3925" s="207"/>
      <c r="AF3925" s="153"/>
      <c r="AG3925" s="159"/>
      <c r="AH3925" s="153"/>
      <c r="AI3925" s="161"/>
      <c r="AJ3925" s="153"/>
      <c r="AK3925" s="153"/>
      <c r="AL3925" s="207" t="s">
        <v>143</v>
      </c>
      <c r="AM3925" s="207"/>
      <c r="AN3925" s="207"/>
      <c r="AO3925" s="207"/>
      <c r="AP3925" s="147" t="s">
        <v>54</v>
      </c>
      <c r="AQ3925" s="147"/>
      <c r="AR3925" s="147"/>
      <c r="AS3925" s="209" t="s">
        <v>68</v>
      </c>
      <c r="AT3925" s="223" t="str">
        <f>MONTH(B3925)&amp;"/"&amp;YEAR(B3925)</f>
        <v>1/2024</v>
      </c>
      <c r="AU3925" s="223">
        <f>WEEKNUM(B3925)-WEEKNUM(EOMONTH(B3925,-1)+1)+1</f>
        <v>1</v>
      </c>
      <c r="AV3925" s="209" t="str">
        <f>MONTH(R3925)&amp;"/"&amp;YEAR(R3925)</f>
        <v>1/1900</v>
      </c>
      <c r="AW3925" s="209" t="e">
        <f>WEEKNUM(R3925)-WEEKNUM(EOMONTH(R3925,-1)+1)+1</f>
        <v>#NUM!</v>
      </c>
      <c r="AX3925" s="209">
        <f>IF(BB3925="S",IF(Q3925="1. Aceitou o programa",R3925-B3925,0),0)</f>
        <v>0</v>
      </c>
      <c r="AY3925" s="209">
        <f>IF(BB3925="S",IF(AND(S3925&lt;&gt;"",R3925&lt;&gt;""),S3925-R3925,0),0)</f>
        <v>0</v>
      </c>
      <c r="AZ3925" s="209">
        <f>IF(BB3925="S",IF(Q3925="1. Aceitou o programa",IF(OR(X3925="Não se Aplica",X3925=""),IF(OR(W3925="Não se Aplica",W3925=""),0,W3925-V3925),AVERAGE(X3925-W3925,W3925-V3925)),0),0)</f>
        <v>0</v>
      </c>
      <c r="BA3925" s="209">
        <f>IF(BB3925="S",IF(AND(Q3925="1. Aceitou o programa",AH3925="Realizada"),IFERROR(IF(AG3925="",0,AG3925-R3925),0),0),0)</f>
        <v>0</v>
      </c>
      <c r="BB3925" s="209" t="str">
        <f>_xlfn.XLOOKUP(U3925,'Lista Suspensa'!$AA$20:$AA$23,'Lista Suspensa'!$AB$20:$AB$23,"N/A")</f>
        <v>S</v>
      </c>
    </row>
    <row r="3926" spans="1:54" ht="12" customHeight="1">
      <c r="A3926" s="151" t="s">
        <v>121</v>
      </c>
      <c r="B3926" s="152">
        <v>45292</v>
      </c>
      <c r="C3926" s="153" t="s">
        <v>122</v>
      </c>
      <c r="D3926" s="153" t="s">
        <v>167</v>
      </c>
      <c r="E3926" s="244">
        <v>94819324</v>
      </c>
      <c r="F3926" s="144" t="s">
        <v>7131</v>
      </c>
      <c r="G3926" s="230"/>
      <c r="H3926" s="154">
        <v>30221</v>
      </c>
      <c r="I3926" s="153">
        <v>43</v>
      </c>
      <c r="J3926" s="148" t="s">
        <v>70</v>
      </c>
      <c r="K3926" s="153" t="s">
        <v>59</v>
      </c>
      <c r="L3926" s="153"/>
      <c r="M3926" s="153"/>
      <c r="N3926" s="153"/>
      <c r="O3926" s="155">
        <v>11989451444</v>
      </c>
      <c r="P3926" s="156" t="s">
        <v>60</v>
      </c>
      <c r="Q3926" s="157" t="s">
        <v>7078</v>
      </c>
      <c r="R3926" s="158"/>
      <c r="S3926" s="159">
        <v>45905</v>
      </c>
      <c r="T3926" s="159" t="s">
        <v>62</v>
      </c>
      <c r="U3926" s="159" t="s">
        <v>6152</v>
      </c>
      <c r="V3926" s="154">
        <v>45905</v>
      </c>
      <c r="W3926" s="154"/>
      <c r="X3926" s="154"/>
      <c r="Y3926" s="160"/>
      <c r="Z3926" s="160"/>
      <c r="AA3926" s="153">
        <v>110</v>
      </c>
      <c r="AB3926" s="153">
        <v>1.67</v>
      </c>
      <c r="AC3926" s="182">
        <f t="shared" si="124"/>
        <v>39.442073935960416</v>
      </c>
      <c r="AD3926" s="153" t="str">
        <f t="shared" si="125"/>
        <v>OBESIDADE II</v>
      </c>
      <c r="AE3926" s="207"/>
      <c r="AF3926" s="153"/>
      <c r="AG3926" s="159"/>
      <c r="AH3926" s="153"/>
      <c r="AI3926" s="161"/>
      <c r="AJ3926" s="153"/>
      <c r="AK3926" s="153"/>
      <c r="AL3926" s="207"/>
      <c r="AM3926" s="207"/>
      <c r="AN3926" s="207"/>
      <c r="AO3926" s="207"/>
      <c r="AP3926" s="147" t="s">
        <v>54</v>
      </c>
      <c r="AQ3926" s="147"/>
      <c r="AR3926" s="147"/>
      <c r="AS3926" s="209" t="s">
        <v>68</v>
      </c>
      <c r="AT3926" s="223" t="str">
        <f>MONTH(B3926)&amp;"/"&amp;YEAR(B3926)</f>
        <v>1/2024</v>
      </c>
      <c r="AU3926" s="223">
        <f>WEEKNUM(B3926)-WEEKNUM(EOMONTH(B3926,-1)+1)+1</f>
        <v>1</v>
      </c>
      <c r="AV3926" s="209" t="str">
        <f>MONTH(R3926)&amp;"/"&amp;YEAR(R3926)</f>
        <v>1/1900</v>
      </c>
      <c r="AW3926" s="209" t="e">
        <f>WEEKNUM(R3926)-WEEKNUM(EOMONTH(R3926,-1)+1)+1</f>
        <v>#NUM!</v>
      </c>
      <c r="AX3926" s="209">
        <f>IF(BB3926="S",IF(Q3926="1. Aceitou o programa",R3926-B3926,0),0)</f>
        <v>0</v>
      </c>
      <c r="AY3926" s="209">
        <f>IF(BB3926="S",IF(AND(S3926&lt;&gt;"",R3926&lt;&gt;""),S3926-R3926,0),0)</f>
        <v>0</v>
      </c>
      <c r="AZ3926" s="209">
        <f>IF(BB3926="S",IF(Q3926="1. Aceitou o programa",IF(OR(X3926="Não se Aplica",X3926=""),IF(OR(W3926="Não se Aplica",W3926=""),0,W3926-V3926),AVERAGE(X3926-W3926,W3926-V3926)),0),0)</f>
        <v>0</v>
      </c>
      <c r="BA3926" s="209">
        <f>IF(BB3926="S",IF(AND(Q3926="1. Aceitou o programa",AH3926="Realizada"),IFERROR(IF(AG3926="",0,AG3926-R3926),0),0),0)</f>
        <v>0</v>
      </c>
      <c r="BB3926" s="209" t="str">
        <f>_xlfn.XLOOKUP(U3926,'Lista Suspensa'!$AA$20:$AA$23,'Lista Suspensa'!$AB$20:$AB$23,"N/A")</f>
        <v>S</v>
      </c>
    </row>
    <row r="3927" spans="1:54" ht="12" customHeight="1">
      <c r="A3927" s="151" t="s">
        <v>121</v>
      </c>
      <c r="B3927" s="152">
        <v>45292</v>
      </c>
      <c r="C3927" s="153" t="s">
        <v>122</v>
      </c>
      <c r="D3927" s="153" t="s">
        <v>175</v>
      </c>
      <c r="E3927" s="244">
        <v>804182213</v>
      </c>
      <c r="F3927" s="144" t="s">
        <v>7132</v>
      </c>
      <c r="G3927" s="230"/>
      <c r="H3927" s="154">
        <v>30532</v>
      </c>
      <c r="I3927" s="153">
        <v>42</v>
      </c>
      <c r="J3927" s="148" t="s">
        <v>70</v>
      </c>
      <c r="K3927" s="153" t="s">
        <v>59</v>
      </c>
      <c r="L3927" s="153"/>
      <c r="M3927" s="153"/>
      <c r="N3927" s="153"/>
      <c r="O3927" s="155">
        <v>11962617329</v>
      </c>
      <c r="P3927" s="156" t="s">
        <v>60</v>
      </c>
      <c r="Q3927" s="157" t="s">
        <v>7078</v>
      </c>
      <c r="R3927" s="158"/>
      <c r="S3927" s="159">
        <v>45905</v>
      </c>
      <c r="T3927" s="159" t="s">
        <v>62</v>
      </c>
      <c r="U3927" s="159" t="s">
        <v>6152</v>
      </c>
      <c r="V3927" s="154">
        <v>45905</v>
      </c>
      <c r="W3927" s="154"/>
      <c r="X3927" s="154"/>
      <c r="Y3927" s="160"/>
      <c r="Z3927" s="160"/>
      <c r="AA3927" s="153"/>
      <c r="AB3927" s="153"/>
      <c r="AC3927" s="182" t="e">
        <f t="shared" si="124"/>
        <v>#DIV/0!</v>
      </c>
      <c r="AD3927" s="153" t="e">
        <f t="shared" si="125"/>
        <v>#DIV/0!</v>
      </c>
      <c r="AE3927" s="207"/>
      <c r="AF3927" s="153"/>
      <c r="AG3927" s="159"/>
      <c r="AH3927" s="153"/>
      <c r="AI3927" s="161"/>
      <c r="AJ3927" s="153"/>
      <c r="AK3927" s="153"/>
      <c r="AL3927" s="207"/>
      <c r="AM3927" s="207"/>
      <c r="AN3927" s="207"/>
      <c r="AO3927" s="207"/>
      <c r="AP3927" s="147" t="s">
        <v>54</v>
      </c>
      <c r="AQ3927" s="147"/>
      <c r="AR3927" s="147"/>
      <c r="AS3927" s="209" t="s">
        <v>68</v>
      </c>
      <c r="AT3927" s="223" t="str">
        <f>MONTH(B3927)&amp;"/"&amp;YEAR(B3927)</f>
        <v>1/2024</v>
      </c>
      <c r="AU3927" s="223">
        <f>WEEKNUM(B3927)-WEEKNUM(EOMONTH(B3927,-1)+1)+1</f>
        <v>1</v>
      </c>
      <c r="AV3927" s="209" t="str">
        <f>MONTH(R3927)&amp;"/"&amp;YEAR(R3927)</f>
        <v>1/1900</v>
      </c>
      <c r="AW3927" s="209" t="e">
        <f>WEEKNUM(R3927)-WEEKNUM(EOMONTH(R3927,-1)+1)+1</f>
        <v>#NUM!</v>
      </c>
      <c r="AX3927" s="209">
        <f>IF(BB3927="S",IF(Q3927="1. Aceitou o programa",R3927-B3927,0),0)</f>
        <v>0</v>
      </c>
      <c r="AY3927" s="209">
        <f>IF(BB3927="S",IF(AND(S3927&lt;&gt;"",R3927&lt;&gt;""),S3927-R3927,0),0)</f>
        <v>0</v>
      </c>
      <c r="AZ3927" s="209">
        <f>IF(BB3927="S",IF(Q3927="1. Aceitou o programa",IF(OR(X3927="Não se Aplica",X3927=""),IF(OR(W3927="Não se Aplica",W3927=""),0,W3927-V3927),AVERAGE(X3927-W3927,W3927-V3927)),0),0)</f>
        <v>0</v>
      </c>
      <c r="BA3927" s="209">
        <f>IF(BB3927="S",IF(AND(Q3927="1. Aceitou o programa",AH3927="Realizada"),IFERROR(IF(AG3927="",0,AG3927-R3927),0),0),0)</f>
        <v>0</v>
      </c>
      <c r="BB3927" s="209" t="str">
        <f>_xlfn.XLOOKUP(U3927,'Lista Suspensa'!$AA$20:$AA$23,'Lista Suspensa'!$AB$20:$AB$23,"N/A")</f>
        <v>S</v>
      </c>
    </row>
    <row r="3928" spans="1:54" ht="12" customHeight="1">
      <c r="A3928" s="151" t="s">
        <v>121</v>
      </c>
      <c r="B3928" s="152">
        <v>45292</v>
      </c>
      <c r="C3928" s="153" t="s">
        <v>122</v>
      </c>
      <c r="D3928" s="153" t="s">
        <v>175</v>
      </c>
      <c r="E3928" s="244">
        <v>93807672</v>
      </c>
      <c r="F3928" s="144" t="s">
        <v>7133</v>
      </c>
      <c r="G3928" s="230"/>
      <c r="H3928" s="154">
        <v>30726</v>
      </c>
      <c r="I3928" s="153">
        <v>42</v>
      </c>
      <c r="J3928" s="148" t="s">
        <v>70</v>
      </c>
      <c r="K3928" s="153" t="s">
        <v>59</v>
      </c>
      <c r="L3928" s="153"/>
      <c r="M3928" s="153"/>
      <c r="N3928" s="153"/>
      <c r="O3928" s="155">
        <v>11959024718</v>
      </c>
      <c r="P3928" s="156" t="s">
        <v>60</v>
      </c>
      <c r="Q3928" s="157" t="s">
        <v>7078</v>
      </c>
      <c r="R3928" s="158"/>
      <c r="S3928" s="159">
        <v>46053</v>
      </c>
      <c r="T3928" s="159" t="s">
        <v>62</v>
      </c>
      <c r="U3928" s="159" t="s">
        <v>6152</v>
      </c>
      <c r="V3928" s="154">
        <v>46053</v>
      </c>
      <c r="W3928" s="154"/>
      <c r="X3928" s="154"/>
      <c r="Y3928" s="160"/>
      <c r="Z3928" s="160"/>
      <c r="AA3928" s="153"/>
      <c r="AB3928" s="153"/>
      <c r="AC3928" s="182" t="e">
        <f t="shared" si="124"/>
        <v>#DIV/0!</v>
      </c>
      <c r="AD3928" s="153" t="e">
        <f t="shared" si="125"/>
        <v>#DIV/0!</v>
      </c>
      <c r="AE3928" s="207"/>
      <c r="AF3928" s="153"/>
      <c r="AG3928" s="159"/>
      <c r="AH3928" s="153"/>
      <c r="AI3928" s="161"/>
      <c r="AJ3928" s="153"/>
      <c r="AK3928" s="153"/>
      <c r="AL3928" s="207" t="s">
        <v>85</v>
      </c>
      <c r="AM3928" s="207" t="s">
        <v>86</v>
      </c>
      <c r="AN3928" s="207" t="s">
        <v>191</v>
      </c>
      <c r="AO3928" s="207"/>
      <c r="AP3928" s="147" t="s">
        <v>54</v>
      </c>
      <c r="AQ3928" s="147"/>
      <c r="AR3928" s="147"/>
      <c r="AS3928" s="209" t="s">
        <v>68</v>
      </c>
      <c r="AT3928" s="223" t="str">
        <f>MONTH(B3928)&amp;"/"&amp;YEAR(B3928)</f>
        <v>1/2024</v>
      </c>
      <c r="AU3928" s="223">
        <f>WEEKNUM(B3928)-WEEKNUM(EOMONTH(B3928,-1)+1)+1</f>
        <v>1</v>
      </c>
      <c r="AV3928" s="209" t="str">
        <f>MONTH(R3928)&amp;"/"&amp;YEAR(R3928)</f>
        <v>1/1900</v>
      </c>
      <c r="AW3928" s="209" t="e">
        <f>WEEKNUM(R3928)-WEEKNUM(EOMONTH(R3928,-1)+1)+1</f>
        <v>#NUM!</v>
      </c>
      <c r="AX3928" s="209">
        <f>IF(BB3928="S",IF(Q3928="1. Aceitou o programa",R3928-B3928,0),0)</f>
        <v>0</v>
      </c>
      <c r="AY3928" s="209">
        <f>IF(BB3928="S",IF(AND(S3928&lt;&gt;"",R3928&lt;&gt;""),S3928-R3928,0),0)</f>
        <v>0</v>
      </c>
      <c r="AZ3928" s="209">
        <f>IF(BB3928="S",IF(Q3928="1. Aceitou o programa",IF(OR(X3928="Não se Aplica",X3928=""),IF(OR(W3928="Não se Aplica",W3928=""),0,W3928-V3928),AVERAGE(X3928-W3928,W3928-V3928)),0),0)</f>
        <v>0</v>
      </c>
      <c r="BA3928" s="209">
        <f>IF(BB3928="S",IF(AND(Q3928="1. Aceitou o programa",AH3928="Realizada"),IFERROR(IF(AG3928="",0,AG3928-R3928),0),0),0)</f>
        <v>0</v>
      </c>
      <c r="BB3928" s="209" t="str">
        <f>_xlfn.XLOOKUP(U3928,'Lista Suspensa'!$AA$20:$AA$23,'Lista Suspensa'!$AB$20:$AB$23,"N/A")</f>
        <v>S</v>
      </c>
    </row>
    <row r="3929" spans="1:54" ht="12" customHeight="1">
      <c r="A3929" s="151" t="s">
        <v>121</v>
      </c>
      <c r="B3929" s="152">
        <v>45292</v>
      </c>
      <c r="C3929" s="153" t="s">
        <v>122</v>
      </c>
      <c r="D3929" s="153" t="s">
        <v>7134</v>
      </c>
      <c r="E3929" s="244">
        <v>93589782</v>
      </c>
      <c r="F3929" s="144" t="s">
        <v>7135</v>
      </c>
      <c r="G3929" s="230"/>
      <c r="H3929" s="154">
        <v>31128</v>
      </c>
      <c r="I3929" s="153">
        <v>41</v>
      </c>
      <c r="J3929" s="148" t="s">
        <v>70</v>
      </c>
      <c r="K3929" s="153" t="s">
        <v>59</v>
      </c>
      <c r="L3929" s="153"/>
      <c r="M3929" s="153"/>
      <c r="N3929" s="153"/>
      <c r="O3929" s="155" t="s">
        <v>7136</v>
      </c>
      <c r="P3929" s="156" t="s">
        <v>60</v>
      </c>
      <c r="Q3929" s="157" t="s">
        <v>7078</v>
      </c>
      <c r="R3929" s="158"/>
      <c r="S3929" s="159">
        <v>45924</v>
      </c>
      <c r="T3929" s="159" t="s">
        <v>62</v>
      </c>
      <c r="U3929" s="159" t="s">
        <v>6152</v>
      </c>
      <c r="V3929" s="154">
        <v>45924</v>
      </c>
      <c r="W3929" s="154"/>
      <c r="X3929" s="154"/>
      <c r="Y3929" s="160"/>
      <c r="Z3929" s="160"/>
      <c r="AA3929" s="153"/>
      <c r="AB3929" s="153"/>
      <c r="AC3929" s="182" t="e">
        <f t="shared" si="124"/>
        <v>#DIV/0!</v>
      </c>
      <c r="AD3929" s="153" t="e">
        <f t="shared" si="125"/>
        <v>#DIV/0!</v>
      </c>
      <c r="AE3929" s="207"/>
      <c r="AF3929" s="153"/>
      <c r="AG3929" s="159"/>
      <c r="AH3929" s="153"/>
      <c r="AI3929" s="161"/>
      <c r="AJ3929" s="153"/>
      <c r="AK3929" s="153"/>
      <c r="AL3929" s="207" t="s">
        <v>85</v>
      </c>
      <c r="AM3929" s="207" t="s">
        <v>86</v>
      </c>
      <c r="AN3929" s="207" t="s">
        <v>191</v>
      </c>
      <c r="AO3929" s="207"/>
      <c r="AP3929" s="147" t="s">
        <v>54</v>
      </c>
      <c r="AQ3929" s="147"/>
      <c r="AR3929" s="147"/>
      <c r="AS3929" s="209" t="s">
        <v>68</v>
      </c>
      <c r="AT3929" s="223" t="str">
        <f>MONTH(B3929)&amp;"/"&amp;YEAR(B3929)</f>
        <v>1/2024</v>
      </c>
      <c r="AU3929" s="223">
        <f>WEEKNUM(B3929)-WEEKNUM(EOMONTH(B3929,-1)+1)+1</f>
        <v>1</v>
      </c>
      <c r="AV3929" s="209" t="str">
        <f>MONTH(R3929)&amp;"/"&amp;YEAR(R3929)</f>
        <v>1/1900</v>
      </c>
      <c r="AW3929" s="209" t="e">
        <f>WEEKNUM(R3929)-WEEKNUM(EOMONTH(R3929,-1)+1)+1</f>
        <v>#NUM!</v>
      </c>
      <c r="AX3929" s="209">
        <f>IF(BB3929="S",IF(Q3929="1. Aceitou o programa",R3929-B3929,0),0)</f>
        <v>0</v>
      </c>
      <c r="AY3929" s="209">
        <f>IF(BB3929="S",IF(AND(S3929&lt;&gt;"",R3929&lt;&gt;""),S3929-R3929,0),0)</f>
        <v>0</v>
      </c>
      <c r="AZ3929" s="209">
        <f>IF(BB3929="S",IF(Q3929="1. Aceitou o programa",IF(OR(X3929="Não se Aplica",X3929=""),IF(OR(W3929="Não se Aplica",W3929=""),0,W3929-V3929),AVERAGE(X3929-W3929,W3929-V3929)),0),0)</f>
        <v>0</v>
      </c>
      <c r="BA3929" s="209">
        <f>IF(BB3929="S",IF(AND(Q3929="1. Aceitou o programa",AH3929="Realizada"),IFERROR(IF(AG3929="",0,AG3929-R3929),0),0),0)</f>
        <v>0</v>
      </c>
      <c r="BB3929" s="209" t="str">
        <f>_xlfn.XLOOKUP(U3929,'Lista Suspensa'!$AA$20:$AA$23,'Lista Suspensa'!$AB$20:$AB$23,"N/A")</f>
        <v>S</v>
      </c>
    </row>
    <row r="3930" spans="1:54" ht="12" customHeight="1">
      <c r="A3930" s="151" t="s">
        <v>121</v>
      </c>
      <c r="B3930" s="152">
        <v>45292</v>
      </c>
      <c r="C3930" s="153" t="s">
        <v>122</v>
      </c>
      <c r="D3930" s="153" t="s">
        <v>167</v>
      </c>
      <c r="E3930" s="244">
        <v>83904729</v>
      </c>
      <c r="F3930" s="144" t="s">
        <v>7137</v>
      </c>
      <c r="G3930" s="230"/>
      <c r="H3930" s="154">
        <v>31155</v>
      </c>
      <c r="I3930" s="153">
        <v>41</v>
      </c>
      <c r="J3930" s="148" t="s">
        <v>70</v>
      </c>
      <c r="K3930" s="153" t="s">
        <v>59</v>
      </c>
      <c r="L3930" s="153"/>
      <c r="M3930" s="153"/>
      <c r="N3930" s="153"/>
      <c r="O3930" s="155">
        <v>11976880595</v>
      </c>
      <c r="P3930" s="156" t="s">
        <v>60</v>
      </c>
      <c r="Q3930" s="157" t="s">
        <v>7078</v>
      </c>
      <c r="R3930" s="158"/>
      <c r="S3930" s="159">
        <v>45922</v>
      </c>
      <c r="T3930" s="159" t="s">
        <v>62</v>
      </c>
      <c r="U3930" s="159" t="s">
        <v>6152</v>
      </c>
      <c r="V3930" s="154">
        <v>45922</v>
      </c>
      <c r="W3930" s="154"/>
      <c r="X3930" s="154"/>
      <c r="Y3930" s="160"/>
      <c r="Z3930" s="160"/>
      <c r="AA3930" s="153">
        <v>118</v>
      </c>
      <c r="AB3930" s="153">
        <v>1.67</v>
      </c>
      <c r="AC3930" s="182">
        <f t="shared" si="124"/>
        <v>42.310588404030263</v>
      </c>
      <c r="AD3930" s="153" t="str">
        <f t="shared" si="125"/>
        <v>OBESIDADE III</v>
      </c>
      <c r="AE3930" s="207"/>
      <c r="AF3930" s="153"/>
      <c r="AG3930" s="159"/>
      <c r="AH3930" s="153"/>
      <c r="AI3930" s="161"/>
      <c r="AJ3930" s="153"/>
      <c r="AK3930" s="153"/>
      <c r="AL3930" s="207"/>
      <c r="AM3930" s="207"/>
      <c r="AN3930" s="207"/>
      <c r="AO3930" s="207"/>
      <c r="AP3930" s="147" t="s">
        <v>54</v>
      </c>
      <c r="AQ3930" s="147"/>
      <c r="AR3930" s="147"/>
      <c r="AS3930" s="209" t="s">
        <v>68</v>
      </c>
      <c r="AT3930" s="223" t="str">
        <f>MONTH(B3930)&amp;"/"&amp;YEAR(B3930)</f>
        <v>1/2024</v>
      </c>
      <c r="AU3930" s="223">
        <f>WEEKNUM(B3930)-WEEKNUM(EOMONTH(B3930,-1)+1)+1</f>
        <v>1</v>
      </c>
      <c r="AV3930" s="209" t="str">
        <f>MONTH(R3930)&amp;"/"&amp;YEAR(R3930)</f>
        <v>1/1900</v>
      </c>
      <c r="AW3930" s="209" t="e">
        <f>WEEKNUM(R3930)-WEEKNUM(EOMONTH(R3930,-1)+1)+1</f>
        <v>#NUM!</v>
      </c>
      <c r="AX3930" s="209">
        <f>IF(BB3930="S",IF(Q3930="1. Aceitou o programa",R3930-B3930,0),0)</f>
        <v>0</v>
      </c>
      <c r="AY3930" s="209">
        <f>IF(BB3930="S",IF(AND(S3930&lt;&gt;"",R3930&lt;&gt;""),S3930-R3930,0),0)</f>
        <v>0</v>
      </c>
      <c r="AZ3930" s="209">
        <f>IF(BB3930="S",IF(Q3930="1. Aceitou o programa",IF(OR(X3930="Não se Aplica",X3930=""),IF(OR(W3930="Não se Aplica",W3930=""),0,W3930-V3930),AVERAGE(X3930-W3930,W3930-V3930)),0),0)</f>
        <v>0</v>
      </c>
      <c r="BA3930" s="209">
        <f>IF(BB3930="S",IF(AND(Q3930="1. Aceitou o programa",AH3930="Realizada"),IFERROR(IF(AG3930="",0,AG3930-R3930),0),0),0)</f>
        <v>0</v>
      </c>
      <c r="BB3930" s="209" t="str">
        <f>_xlfn.XLOOKUP(U3930,'Lista Suspensa'!$AA$20:$AA$23,'Lista Suspensa'!$AB$20:$AB$23,"N/A")</f>
        <v>S</v>
      </c>
    </row>
    <row r="3931" spans="1:54" ht="12" customHeight="1">
      <c r="A3931" s="151" t="s">
        <v>121</v>
      </c>
      <c r="B3931" s="152">
        <v>45292</v>
      </c>
      <c r="C3931" s="153" t="s">
        <v>122</v>
      </c>
      <c r="D3931" s="153" t="s">
        <v>167</v>
      </c>
      <c r="E3931" s="244">
        <v>621351822</v>
      </c>
      <c r="F3931" s="144" t="s">
        <v>7138</v>
      </c>
      <c r="G3931" s="230"/>
      <c r="H3931" s="154">
        <v>31857</v>
      </c>
      <c r="I3931" s="153">
        <v>39</v>
      </c>
      <c r="J3931" s="148" t="s">
        <v>70</v>
      </c>
      <c r="K3931" s="153" t="s">
        <v>59</v>
      </c>
      <c r="L3931" s="153"/>
      <c r="M3931" s="153"/>
      <c r="N3931" s="153"/>
      <c r="O3931" s="155" t="s">
        <v>7139</v>
      </c>
      <c r="P3931" s="156" t="s">
        <v>60</v>
      </c>
      <c r="Q3931" s="157" t="s">
        <v>7078</v>
      </c>
      <c r="R3931" s="158"/>
      <c r="S3931" s="159">
        <v>45904</v>
      </c>
      <c r="T3931" s="159" t="s">
        <v>62</v>
      </c>
      <c r="U3931" s="159" t="s">
        <v>6152</v>
      </c>
      <c r="V3931" s="154">
        <v>45904</v>
      </c>
      <c r="W3931" s="154"/>
      <c r="X3931" s="154"/>
      <c r="Y3931" s="160"/>
      <c r="Z3931" s="160"/>
      <c r="AA3931" s="153"/>
      <c r="AB3931" s="153"/>
      <c r="AC3931" s="182" t="e">
        <f t="shared" si="124"/>
        <v>#DIV/0!</v>
      </c>
      <c r="AD3931" s="153" t="e">
        <f t="shared" si="125"/>
        <v>#DIV/0!</v>
      </c>
      <c r="AE3931" s="207"/>
      <c r="AF3931" s="153"/>
      <c r="AG3931" s="159"/>
      <c r="AH3931" s="153"/>
      <c r="AI3931" s="161"/>
      <c r="AJ3931" s="153"/>
      <c r="AK3931" s="153"/>
      <c r="AL3931" s="207"/>
      <c r="AM3931" s="207"/>
      <c r="AN3931" s="207"/>
      <c r="AO3931" s="207"/>
      <c r="AP3931" s="147" t="s">
        <v>54</v>
      </c>
      <c r="AQ3931" s="147"/>
      <c r="AR3931" s="147"/>
      <c r="AS3931" s="209" t="s">
        <v>68</v>
      </c>
      <c r="AT3931" s="223" t="str">
        <f>MONTH(B3931)&amp;"/"&amp;YEAR(B3931)</f>
        <v>1/2024</v>
      </c>
      <c r="AU3931" s="223">
        <f>WEEKNUM(B3931)-WEEKNUM(EOMONTH(B3931,-1)+1)+1</f>
        <v>1</v>
      </c>
      <c r="AV3931" s="209" t="str">
        <f>MONTH(R3931)&amp;"/"&amp;YEAR(R3931)</f>
        <v>1/1900</v>
      </c>
      <c r="AW3931" s="209" t="e">
        <f>WEEKNUM(R3931)-WEEKNUM(EOMONTH(R3931,-1)+1)+1</f>
        <v>#NUM!</v>
      </c>
      <c r="AX3931" s="209">
        <f>IF(BB3931="S",IF(Q3931="1. Aceitou o programa",R3931-B3931,0),0)</f>
        <v>0</v>
      </c>
      <c r="AY3931" s="209">
        <f>IF(BB3931="S",IF(AND(S3931&lt;&gt;"",R3931&lt;&gt;""),S3931-R3931,0),0)</f>
        <v>0</v>
      </c>
      <c r="AZ3931" s="209">
        <f>IF(BB3931="S",IF(Q3931="1. Aceitou o programa",IF(OR(X3931="Não se Aplica",X3931=""),IF(OR(W3931="Não se Aplica",W3931=""),0,W3931-V3931),AVERAGE(X3931-W3931,W3931-V3931)),0),0)</f>
        <v>0</v>
      </c>
      <c r="BA3931" s="209">
        <f>IF(BB3931="S",IF(AND(Q3931="1. Aceitou o programa",AH3931="Realizada"),IFERROR(IF(AG3931="",0,AG3931-R3931),0),0),0)</f>
        <v>0</v>
      </c>
      <c r="BB3931" s="209" t="str">
        <f>_xlfn.XLOOKUP(U3931,'Lista Suspensa'!$AA$20:$AA$23,'Lista Suspensa'!$AB$20:$AB$23,"N/A")</f>
        <v>S</v>
      </c>
    </row>
    <row r="3932" spans="1:54" ht="12" customHeight="1">
      <c r="A3932" s="151" t="s">
        <v>121</v>
      </c>
      <c r="B3932" s="152">
        <v>45292</v>
      </c>
      <c r="C3932" s="153" t="s">
        <v>122</v>
      </c>
      <c r="D3932" s="153" t="s">
        <v>167</v>
      </c>
      <c r="E3932" s="244">
        <v>862605334</v>
      </c>
      <c r="F3932" s="144" t="s">
        <v>7140</v>
      </c>
      <c r="G3932" s="230"/>
      <c r="H3932" s="154">
        <v>31997</v>
      </c>
      <c r="I3932" s="153">
        <v>38</v>
      </c>
      <c r="J3932" s="148" t="s">
        <v>58</v>
      </c>
      <c r="K3932" s="153" t="s">
        <v>59</v>
      </c>
      <c r="L3932" s="153"/>
      <c r="M3932" s="153"/>
      <c r="N3932" s="153"/>
      <c r="O3932" s="155" t="s">
        <v>7141</v>
      </c>
      <c r="P3932" s="156" t="s">
        <v>60</v>
      </c>
      <c r="Q3932" s="157" t="s">
        <v>7078</v>
      </c>
      <c r="R3932" s="158"/>
      <c r="S3932" s="159">
        <v>45924</v>
      </c>
      <c r="T3932" s="159" t="s">
        <v>62</v>
      </c>
      <c r="U3932" s="159" t="s">
        <v>6152</v>
      </c>
      <c r="V3932" s="154">
        <v>45924</v>
      </c>
      <c r="W3932" s="154"/>
      <c r="X3932" s="154"/>
      <c r="Y3932" s="160"/>
      <c r="Z3932" s="160"/>
      <c r="AA3932" s="153"/>
      <c r="AB3932" s="153"/>
      <c r="AC3932" s="182" t="e">
        <f t="shared" si="124"/>
        <v>#DIV/0!</v>
      </c>
      <c r="AD3932" s="153" t="e">
        <f t="shared" si="125"/>
        <v>#DIV/0!</v>
      </c>
      <c r="AE3932" s="207"/>
      <c r="AF3932" s="153"/>
      <c r="AG3932" s="159"/>
      <c r="AH3932" s="153"/>
      <c r="AI3932" s="161"/>
      <c r="AJ3932" s="153"/>
      <c r="AK3932" s="153"/>
      <c r="AL3932" s="207" t="s">
        <v>85</v>
      </c>
      <c r="AM3932" s="207" t="s">
        <v>86</v>
      </c>
      <c r="AN3932" s="207">
        <v>46050</v>
      </c>
      <c r="AO3932" s="207"/>
      <c r="AP3932" s="147" t="s">
        <v>54</v>
      </c>
      <c r="AQ3932" s="147"/>
      <c r="AR3932" s="147"/>
      <c r="AS3932" s="209" t="s">
        <v>68</v>
      </c>
      <c r="AT3932" s="223" t="str">
        <f>MONTH(B3932)&amp;"/"&amp;YEAR(B3932)</f>
        <v>1/2024</v>
      </c>
      <c r="AU3932" s="223">
        <f>WEEKNUM(B3932)-WEEKNUM(EOMONTH(B3932,-1)+1)+1</f>
        <v>1</v>
      </c>
      <c r="AV3932" s="209" t="str">
        <f>MONTH(R3932)&amp;"/"&amp;YEAR(R3932)</f>
        <v>1/1900</v>
      </c>
      <c r="AW3932" s="209" t="e">
        <f>WEEKNUM(R3932)-WEEKNUM(EOMONTH(R3932,-1)+1)+1</f>
        <v>#NUM!</v>
      </c>
      <c r="AX3932" s="209">
        <f>IF(BB3932="S",IF(Q3932="1. Aceitou o programa",R3932-B3932,0),0)</f>
        <v>0</v>
      </c>
      <c r="AY3932" s="209">
        <f>IF(BB3932="S",IF(AND(S3932&lt;&gt;"",R3932&lt;&gt;""),S3932-R3932,0),0)</f>
        <v>0</v>
      </c>
      <c r="AZ3932" s="209">
        <f>IF(BB3932="S",IF(Q3932="1. Aceitou o programa",IF(OR(X3932="Não se Aplica",X3932=""),IF(OR(W3932="Não se Aplica",W3932=""),0,W3932-V3932),AVERAGE(X3932-W3932,W3932-V3932)),0),0)</f>
        <v>0</v>
      </c>
      <c r="BA3932" s="209">
        <f>IF(BB3932="S",IF(AND(Q3932="1. Aceitou o programa",AH3932="Realizada"),IFERROR(IF(AG3932="",0,AG3932-R3932),0),0),0)</f>
        <v>0</v>
      </c>
      <c r="BB3932" s="209" t="str">
        <f>_xlfn.XLOOKUP(U3932,'Lista Suspensa'!$AA$20:$AA$23,'Lista Suspensa'!$AB$20:$AB$23,"N/A")</f>
        <v>S</v>
      </c>
    </row>
    <row r="3933" spans="1:54" ht="12" customHeight="1">
      <c r="A3933" s="151" t="s">
        <v>121</v>
      </c>
      <c r="B3933" s="152">
        <v>45292</v>
      </c>
      <c r="C3933" s="153" t="s">
        <v>122</v>
      </c>
      <c r="D3933" s="153" t="s">
        <v>167</v>
      </c>
      <c r="E3933" s="244">
        <v>652235514</v>
      </c>
      <c r="F3933" s="144" t="s">
        <v>7142</v>
      </c>
      <c r="G3933" s="230"/>
      <c r="H3933" s="154">
        <v>33230</v>
      </c>
      <c r="I3933" s="153">
        <v>35</v>
      </c>
      <c r="J3933" s="148" t="s">
        <v>58</v>
      </c>
      <c r="K3933" s="153" t="s">
        <v>59</v>
      </c>
      <c r="L3933" s="153"/>
      <c r="M3933" s="153"/>
      <c r="N3933" s="153"/>
      <c r="O3933" s="155" t="s">
        <v>7143</v>
      </c>
      <c r="P3933" s="156" t="s">
        <v>60</v>
      </c>
      <c r="Q3933" s="157" t="s">
        <v>7078</v>
      </c>
      <c r="R3933" s="158"/>
      <c r="S3933" s="159">
        <v>45903</v>
      </c>
      <c r="T3933" s="159" t="s">
        <v>62</v>
      </c>
      <c r="U3933" s="159" t="s">
        <v>6152</v>
      </c>
      <c r="V3933" s="154">
        <v>45903</v>
      </c>
      <c r="W3933" s="154"/>
      <c r="X3933" s="154"/>
      <c r="Y3933" s="160"/>
      <c r="Z3933" s="160"/>
      <c r="AA3933" s="153"/>
      <c r="AB3933" s="153"/>
      <c r="AC3933" s="182" t="e">
        <f t="shared" si="124"/>
        <v>#DIV/0!</v>
      </c>
      <c r="AD3933" s="153" t="e">
        <f t="shared" si="125"/>
        <v>#DIV/0!</v>
      </c>
      <c r="AE3933" s="207"/>
      <c r="AF3933" s="153"/>
      <c r="AG3933" s="159"/>
      <c r="AH3933" s="153"/>
      <c r="AI3933" s="161"/>
      <c r="AJ3933" s="153"/>
      <c r="AK3933" s="153"/>
      <c r="AL3933" s="207"/>
      <c r="AM3933" s="207"/>
      <c r="AN3933" s="207"/>
      <c r="AO3933" s="207"/>
      <c r="AP3933" s="147" t="s">
        <v>54</v>
      </c>
      <c r="AQ3933" s="147"/>
      <c r="AR3933" s="147"/>
      <c r="AS3933" s="209" t="s">
        <v>68</v>
      </c>
      <c r="AT3933" s="223" t="str">
        <f>MONTH(B3933)&amp;"/"&amp;YEAR(B3933)</f>
        <v>1/2024</v>
      </c>
      <c r="AU3933" s="223">
        <f>WEEKNUM(B3933)-WEEKNUM(EOMONTH(B3933,-1)+1)+1</f>
        <v>1</v>
      </c>
      <c r="AV3933" s="209" t="str">
        <f>MONTH(R3933)&amp;"/"&amp;YEAR(R3933)</f>
        <v>1/1900</v>
      </c>
      <c r="AW3933" s="209" t="e">
        <f>WEEKNUM(R3933)-WEEKNUM(EOMONTH(R3933,-1)+1)+1</f>
        <v>#NUM!</v>
      </c>
      <c r="AX3933" s="209">
        <f>IF(BB3933="S",IF(Q3933="1. Aceitou o programa",R3933-B3933,0),0)</f>
        <v>0</v>
      </c>
      <c r="AY3933" s="209">
        <f>IF(BB3933="S",IF(AND(S3933&lt;&gt;"",R3933&lt;&gt;""),S3933-R3933,0),0)</f>
        <v>0</v>
      </c>
      <c r="AZ3933" s="209">
        <f>IF(BB3933="S",IF(Q3933="1. Aceitou o programa",IF(OR(X3933="Não se Aplica",X3933=""),IF(OR(W3933="Não se Aplica",W3933=""),0,W3933-V3933),AVERAGE(X3933-W3933,W3933-V3933)),0),0)</f>
        <v>0</v>
      </c>
      <c r="BA3933" s="209">
        <f>IF(BB3933="S",IF(AND(Q3933="1. Aceitou o programa",AH3933="Realizada"),IFERROR(IF(AG3933="",0,AG3933-R3933),0),0),0)</f>
        <v>0</v>
      </c>
      <c r="BB3933" s="209" t="str">
        <f>_xlfn.XLOOKUP(U3933,'Lista Suspensa'!$AA$20:$AA$23,'Lista Suspensa'!$AB$20:$AB$23,"N/A")</f>
        <v>S</v>
      </c>
    </row>
    <row r="3934" spans="1:54" ht="12" customHeight="1">
      <c r="A3934" s="151" t="s">
        <v>121</v>
      </c>
      <c r="B3934" s="152">
        <v>45292</v>
      </c>
      <c r="C3934" s="153" t="s">
        <v>122</v>
      </c>
      <c r="D3934" s="153" t="s">
        <v>175</v>
      </c>
      <c r="E3934" s="244">
        <v>94300361</v>
      </c>
      <c r="F3934" s="144" t="s">
        <v>7144</v>
      </c>
      <c r="G3934" s="230"/>
      <c r="H3934" s="154">
        <v>33347</v>
      </c>
      <c r="I3934" s="153">
        <v>35</v>
      </c>
      <c r="J3934" s="148" t="s">
        <v>70</v>
      </c>
      <c r="K3934" s="153" t="s">
        <v>59</v>
      </c>
      <c r="L3934" s="153"/>
      <c r="M3934" s="153"/>
      <c r="N3934" s="153"/>
      <c r="O3934" s="155">
        <v>11991225857</v>
      </c>
      <c r="P3934" s="156" t="s">
        <v>60</v>
      </c>
      <c r="Q3934" s="157" t="s">
        <v>7078</v>
      </c>
      <c r="R3934" s="158"/>
      <c r="S3934" s="159">
        <v>45904</v>
      </c>
      <c r="T3934" s="159" t="s">
        <v>62</v>
      </c>
      <c r="U3934" s="159" t="s">
        <v>6152</v>
      </c>
      <c r="V3934" s="154">
        <v>45904</v>
      </c>
      <c r="W3934" s="154"/>
      <c r="X3934" s="154"/>
      <c r="Y3934" s="160"/>
      <c r="Z3934" s="160"/>
      <c r="AA3934" s="153"/>
      <c r="AB3934" s="153"/>
      <c r="AC3934" s="182" t="e">
        <f t="shared" si="124"/>
        <v>#DIV/0!</v>
      </c>
      <c r="AD3934" s="153" t="e">
        <f t="shared" si="125"/>
        <v>#DIV/0!</v>
      </c>
      <c r="AE3934" s="207"/>
      <c r="AF3934" s="153"/>
      <c r="AG3934" s="159"/>
      <c r="AH3934" s="153"/>
      <c r="AI3934" s="161"/>
      <c r="AJ3934" s="153"/>
      <c r="AK3934" s="153"/>
      <c r="AL3934" s="207" t="s">
        <v>85</v>
      </c>
      <c r="AM3934" s="207" t="s">
        <v>86</v>
      </c>
      <c r="AN3934" s="207"/>
      <c r="AO3934" s="207"/>
      <c r="AP3934" s="147" t="s">
        <v>54</v>
      </c>
      <c r="AQ3934" s="147"/>
      <c r="AR3934" s="147"/>
      <c r="AS3934" s="209" t="s">
        <v>68</v>
      </c>
      <c r="AT3934" s="223" t="str">
        <f>MONTH(B3934)&amp;"/"&amp;YEAR(B3934)</f>
        <v>1/2024</v>
      </c>
      <c r="AU3934" s="223">
        <f>WEEKNUM(B3934)-WEEKNUM(EOMONTH(B3934,-1)+1)+1</f>
        <v>1</v>
      </c>
      <c r="AV3934" s="209" t="str">
        <f>MONTH(R3934)&amp;"/"&amp;YEAR(R3934)</f>
        <v>1/1900</v>
      </c>
      <c r="AW3934" s="209" t="e">
        <f>WEEKNUM(R3934)-WEEKNUM(EOMONTH(R3934,-1)+1)+1</f>
        <v>#NUM!</v>
      </c>
      <c r="AX3934" s="209">
        <f>IF(BB3934="S",IF(Q3934="1. Aceitou o programa",R3934-B3934,0),0)</f>
        <v>0</v>
      </c>
      <c r="AY3934" s="209">
        <f>IF(BB3934="S",IF(AND(S3934&lt;&gt;"",R3934&lt;&gt;""),S3934-R3934,0),0)</f>
        <v>0</v>
      </c>
      <c r="AZ3934" s="209">
        <f>IF(BB3934="S",IF(Q3934="1. Aceitou o programa",IF(OR(X3934="Não se Aplica",X3934=""),IF(OR(W3934="Não se Aplica",W3934=""),0,W3934-V3934),AVERAGE(X3934-W3934,W3934-V3934)),0),0)</f>
        <v>0</v>
      </c>
      <c r="BA3934" s="209">
        <f>IF(BB3934="S",IF(AND(Q3934="1. Aceitou o programa",AH3934="Realizada"),IFERROR(IF(AG3934="",0,AG3934-R3934),0),0),0)</f>
        <v>0</v>
      </c>
      <c r="BB3934" s="209" t="str">
        <f>_xlfn.XLOOKUP(U3934,'Lista Suspensa'!$AA$20:$AA$23,'Lista Suspensa'!$AB$20:$AB$23,"N/A")</f>
        <v>S</v>
      </c>
    </row>
    <row r="3935" spans="1:54" ht="12" customHeight="1">
      <c r="A3935" s="151" t="s">
        <v>121</v>
      </c>
      <c r="B3935" s="152">
        <v>45292</v>
      </c>
      <c r="C3935" s="153" t="s">
        <v>122</v>
      </c>
      <c r="D3935" s="153" t="s">
        <v>167</v>
      </c>
      <c r="E3935" s="244">
        <v>94902063</v>
      </c>
      <c r="F3935" s="144" t="s">
        <v>7145</v>
      </c>
      <c r="G3935" s="230"/>
      <c r="H3935" s="154">
        <v>34764</v>
      </c>
      <c r="I3935" s="153">
        <v>31</v>
      </c>
      <c r="J3935" s="148" t="s">
        <v>70</v>
      </c>
      <c r="K3935" s="153" t="s">
        <v>59</v>
      </c>
      <c r="L3935" s="153"/>
      <c r="M3935" s="153"/>
      <c r="N3935" s="153"/>
      <c r="O3935" s="155" t="s">
        <v>7146</v>
      </c>
      <c r="P3935" s="156" t="s">
        <v>60</v>
      </c>
      <c r="Q3935" s="157" t="s">
        <v>7078</v>
      </c>
      <c r="R3935" s="158"/>
      <c r="S3935" s="159">
        <v>45911</v>
      </c>
      <c r="T3935" s="159" t="s">
        <v>62</v>
      </c>
      <c r="U3935" s="159" t="s">
        <v>6152</v>
      </c>
      <c r="V3935" s="154">
        <v>45911</v>
      </c>
      <c r="W3935" s="154"/>
      <c r="X3935" s="154"/>
      <c r="Y3935" s="160"/>
      <c r="Z3935" s="160" t="s">
        <v>409</v>
      </c>
      <c r="AA3935" s="153"/>
      <c r="AB3935" s="153"/>
      <c r="AC3935" s="182" t="e">
        <f t="shared" si="124"/>
        <v>#DIV/0!</v>
      </c>
      <c r="AD3935" s="153" t="e">
        <f t="shared" si="125"/>
        <v>#DIV/0!</v>
      </c>
      <c r="AE3935" s="207"/>
      <c r="AF3935" s="153" t="s">
        <v>130</v>
      </c>
      <c r="AG3935" s="159"/>
      <c r="AH3935" s="153"/>
      <c r="AI3935" s="161"/>
      <c r="AJ3935" s="153"/>
      <c r="AK3935" s="153"/>
      <c r="AL3935" s="207"/>
      <c r="AM3935" s="207"/>
      <c r="AN3935" s="207"/>
      <c r="AO3935" s="207"/>
      <c r="AP3935" s="147" t="s">
        <v>54</v>
      </c>
      <c r="AQ3935" s="147"/>
      <c r="AR3935" s="147"/>
      <c r="AS3935" s="209" t="s">
        <v>68</v>
      </c>
      <c r="AT3935" s="223" t="str">
        <f>MONTH(B3935)&amp;"/"&amp;YEAR(B3935)</f>
        <v>1/2024</v>
      </c>
      <c r="AU3935" s="223">
        <f>WEEKNUM(B3935)-WEEKNUM(EOMONTH(B3935,-1)+1)+1</f>
        <v>1</v>
      </c>
      <c r="AV3935" s="209" t="str">
        <f>MONTH(R3935)&amp;"/"&amp;YEAR(R3935)</f>
        <v>1/1900</v>
      </c>
      <c r="AW3935" s="209" t="e">
        <f>WEEKNUM(R3935)-WEEKNUM(EOMONTH(R3935,-1)+1)+1</f>
        <v>#NUM!</v>
      </c>
      <c r="AX3935" s="209">
        <f>IF(BB3935="S",IF(Q3935="1. Aceitou o programa",R3935-B3935,0),0)</f>
        <v>0</v>
      </c>
      <c r="AY3935" s="209">
        <f>IF(BB3935="S",IF(AND(S3935&lt;&gt;"",R3935&lt;&gt;""),S3935-R3935,0),0)</f>
        <v>0</v>
      </c>
      <c r="AZ3935" s="209">
        <f>IF(BB3935="S",IF(Q3935="1. Aceitou o programa",IF(OR(X3935="Não se Aplica",X3935=""),IF(OR(W3935="Não se Aplica",W3935=""),0,W3935-V3935),AVERAGE(X3935-W3935,W3935-V3935)),0),0)</f>
        <v>0</v>
      </c>
      <c r="BA3935" s="209">
        <f>IF(BB3935="S",IF(AND(Q3935="1. Aceitou o programa",AH3935="Realizada"),IFERROR(IF(AG3935="",0,AG3935-R3935),0),0),0)</f>
        <v>0</v>
      </c>
      <c r="BB3935" s="209" t="str">
        <f>_xlfn.XLOOKUP(U3935,'Lista Suspensa'!$AA$20:$AA$23,'Lista Suspensa'!$AB$20:$AB$23,"N/A")</f>
        <v>S</v>
      </c>
    </row>
    <row r="3936" spans="1:54" ht="12" customHeight="1">
      <c r="A3936" s="151" t="s">
        <v>121</v>
      </c>
      <c r="B3936" s="152">
        <v>45292</v>
      </c>
      <c r="C3936" s="153" t="s">
        <v>122</v>
      </c>
      <c r="D3936" s="153" t="s">
        <v>56</v>
      </c>
      <c r="E3936" s="244">
        <v>73556699</v>
      </c>
      <c r="F3936" s="144" t="s">
        <v>7147</v>
      </c>
      <c r="G3936" s="230"/>
      <c r="H3936" s="154">
        <v>26957</v>
      </c>
      <c r="I3936" s="153">
        <v>52</v>
      </c>
      <c r="J3936" s="148" t="s">
        <v>70</v>
      </c>
      <c r="K3936" s="153"/>
      <c r="L3936" s="153"/>
      <c r="M3936" s="153"/>
      <c r="N3936" s="153"/>
      <c r="O3936" s="155" t="s">
        <v>7148</v>
      </c>
      <c r="P3936" s="156" t="s">
        <v>60</v>
      </c>
      <c r="Q3936" s="157" t="s">
        <v>7078</v>
      </c>
      <c r="R3936" s="158"/>
      <c r="S3936" s="159">
        <v>45924</v>
      </c>
      <c r="T3936" s="159" t="s">
        <v>62</v>
      </c>
      <c r="U3936" s="159" t="s">
        <v>6152</v>
      </c>
      <c r="V3936" s="154">
        <v>45924</v>
      </c>
      <c r="W3936" s="154"/>
      <c r="X3936" s="154"/>
      <c r="Y3936" s="160"/>
      <c r="Z3936" s="160"/>
      <c r="AA3936" s="153">
        <v>69</v>
      </c>
      <c r="AB3936" s="153">
        <v>1.59</v>
      </c>
      <c r="AC3936" s="182">
        <f t="shared" si="124"/>
        <v>27.29322416043669</v>
      </c>
      <c r="AD3936" s="153" t="str">
        <f t="shared" si="125"/>
        <v>SOBREPESO</v>
      </c>
      <c r="AE3936" s="207"/>
      <c r="AF3936" s="153"/>
      <c r="AG3936" s="159"/>
      <c r="AH3936" s="153"/>
      <c r="AI3936" s="161"/>
      <c r="AJ3936" s="153"/>
      <c r="AK3936" s="153"/>
      <c r="AL3936" s="207"/>
      <c r="AM3936" s="207"/>
      <c r="AN3936" s="207"/>
      <c r="AO3936" s="207"/>
      <c r="AP3936" s="147" t="s">
        <v>54</v>
      </c>
      <c r="AQ3936" s="147"/>
      <c r="AR3936" s="147"/>
      <c r="AS3936" s="209" t="s">
        <v>68</v>
      </c>
      <c r="AT3936" s="223" t="str">
        <f>MONTH(B3936)&amp;"/"&amp;YEAR(B3936)</f>
        <v>1/2024</v>
      </c>
      <c r="AU3936" s="223">
        <f>WEEKNUM(B3936)-WEEKNUM(EOMONTH(B3936,-1)+1)+1</f>
        <v>1</v>
      </c>
      <c r="AV3936" s="209" t="str">
        <f>MONTH(R3936)&amp;"/"&amp;YEAR(R3936)</f>
        <v>1/1900</v>
      </c>
      <c r="AW3936" s="209" t="e">
        <f>WEEKNUM(R3936)-WEEKNUM(EOMONTH(R3936,-1)+1)+1</f>
        <v>#NUM!</v>
      </c>
      <c r="AX3936" s="209">
        <f>IF(BB3936="S",IF(Q3936="1. Aceitou o programa",R3936-B3936,0),0)</f>
        <v>0</v>
      </c>
      <c r="AY3936" s="209">
        <f>IF(BB3936="S",IF(AND(S3936&lt;&gt;"",R3936&lt;&gt;""),S3936-R3936,0),0)</f>
        <v>0</v>
      </c>
      <c r="AZ3936" s="209">
        <f>IF(BB3936="S",IF(Q3936="1. Aceitou o programa",IF(OR(X3936="Não se Aplica",X3936=""),IF(OR(W3936="Não se Aplica",W3936=""),0,W3936-V3936),AVERAGE(X3936-W3936,W3936-V3936)),0),0)</f>
        <v>0</v>
      </c>
      <c r="BA3936" s="209">
        <f>IF(BB3936="S",IF(AND(Q3936="1. Aceitou o programa",AH3936="Realizada"),IFERROR(IF(AG3936="",0,AG3936-R3936),0),0),0)</f>
        <v>0</v>
      </c>
      <c r="BB3936" s="209" t="str">
        <f>_xlfn.XLOOKUP(U3936,'Lista Suspensa'!$AA$20:$AA$23,'Lista Suspensa'!$AB$20:$AB$23,"N/A")</f>
        <v>S</v>
      </c>
    </row>
    <row r="3937" spans="1:54" ht="12" customHeight="1">
      <c r="A3937" s="151" t="s">
        <v>121</v>
      </c>
      <c r="B3937" s="152">
        <v>45292</v>
      </c>
      <c r="C3937" s="153" t="s">
        <v>122</v>
      </c>
      <c r="D3937" s="153" t="s">
        <v>443</v>
      </c>
      <c r="E3937" s="244">
        <v>79305665</v>
      </c>
      <c r="F3937" s="144" t="s">
        <v>7149</v>
      </c>
      <c r="G3937" s="230"/>
      <c r="H3937" s="154">
        <v>27754</v>
      </c>
      <c r="I3937" s="153">
        <v>50</v>
      </c>
      <c r="J3937" s="148" t="s">
        <v>70</v>
      </c>
      <c r="K3937" s="153"/>
      <c r="L3937" s="153"/>
      <c r="M3937" s="153"/>
      <c r="N3937" s="153"/>
      <c r="O3937" s="155" t="s">
        <v>7150</v>
      </c>
      <c r="P3937" s="156" t="s">
        <v>60</v>
      </c>
      <c r="Q3937" s="157" t="s">
        <v>7078</v>
      </c>
      <c r="R3937" s="158"/>
      <c r="S3937" s="159">
        <v>45924</v>
      </c>
      <c r="T3937" s="159" t="s">
        <v>62</v>
      </c>
      <c r="U3937" s="159" t="s">
        <v>6152</v>
      </c>
      <c r="V3937" s="154">
        <v>45924</v>
      </c>
      <c r="W3937" s="154"/>
      <c r="X3937" s="154"/>
      <c r="Y3937" s="160"/>
      <c r="Z3937" s="160"/>
      <c r="AA3937" s="153"/>
      <c r="AB3937" s="153"/>
      <c r="AC3937" s="182" t="e">
        <f t="shared" si="124"/>
        <v>#DIV/0!</v>
      </c>
      <c r="AD3937" s="153" t="e">
        <f t="shared" si="125"/>
        <v>#DIV/0!</v>
      </c>
      <c r="AE3937" s="207"/>
      <c r="AF3937" s="153"/>
      <c r="AG3937" s="159"/>
      <c r="AH3937" s="153"/>
      <c r="AI3937" s="161"/>
      <c r="AJ3937" s="153"/>
      <c r="AK3937" s="153"/>
      <c r="AL3937" s="207" t="s">
        <v>85</v>
      </c>
      <c r="AM3937" s="207" t="s">
        <v>86</v>
      </c>
      <c r="AN3937" s="207"/>
      <c r="AO3937" s="207"/>
      <c r="AP3937" s="147" t="s">
        <v>54</v>
      </c>
      <c r="AQ3937" s="147"/>
      <c r="AR3937" s="147"/>
      <c r="AS3937" s="209" t="s">
        <v>68</v>
      </c>
      <c r="AT3937" s="223" t="str">
        <f>MONTH(B3937)&amp;"/"&amp;YEAR(B3937)</f>
        <v>1/2024</v>
      </c>
      <c r="AU3937" s="223">
        <f>WEEKNUM(B3937)-WEEKNUM(EOMONTH(B3937,-1)+1)+1</f>
        <v>1</v>
      </c>
      <c r="AV3937" s="209" t="str">
        <f>MONTH(R3937)&amp;"/"&amp;YEAR(R3937)</f>
        <v>1/1900</v>
      </c>
      <c r="AW3937" s="209" t="e">
        <f>WEEKNUM(R3937)-WEEKNUM(EOMONTH(R3937,-1)+1)+1</f>
        <v>#NUM!</v>
      </c>
      <c r="AX3937" s="209">
        <f>IF(BB3937="S",IF(Q3937="1. Aceitou o programa",R3937-B3937,0),0)</f>
        <v>0</v>
      </c>
      <c r="AY3937" s="209">
        <f>IF(BB3937="S",IF(AND(S3937&lt;&gt;"",R3937&lt;&gt;""),S3937-R3937,0),0)</f>
        <v>0</v>
      </c>
      <c r="AZ3937" s="209">
        <f>IF(BB3937="S",IF(Q3937="1. Aceitou o programa",IF(OR(X3937="Não se Aplica",X3937=""),IF(OR(W3937="Não se Aplica",W3937=""),0,W3937-V3937),AVERAGE(X3937-W3937,W3937-V3937)),0),0)</f>
        <v>0</v>
      </c>
      <c r="BA3937" s="209">
        <f>IF(BB3937="S",IF(AND(Q3937="1. Aceitou o programa",AH3937="Realizada"),IFERROR(IF(AG3937="",0,AG3937-R3937),0),0),0)</f>
        <v>0</v>
      </c>
      <c r="BB3937" s="209" t="str">
        <f>_xlfn.XLOOKUP(U3937,'Lista Suspensa'!$AA$20:$AA$23,'Lista Suspensa'!$AB$20:$AB$23,"N/A")</f>
        <v>S</v>
      </c>
    </row>
    <row r="3938" spans="1:54" ht="12" customHeight="1">
      <c r="A3938" s="151" t="s">
        <v>121</v>
      </c>
      <c r="B3938" s="152">
        <v>45292</v>
      </c>
      <c r="C3938" s="153" t="s">
        <v>122</v>
      </c>
      <c r="D3938" s="153" t="s">
        <v>175</v>
      </c>
      <c r="E3938" s="244">
        <v>83346109</v>
      </c>
      <c r="F3938" s="144" t="s">
        <v>7151</v>
      </c>
      <c r="G3938" s="230"/>
      <c r="H3938" s="154">
        <v>29837</v>
      </c>
      <c r="I3938" s="153">
        <v>44</v>
      </c>
      <c r="J3938" s="148" t="s">
        <v>70</v>
      </c>
      <c r="K3938" s="153"/>
      <c r="L3938" s="153"/>
      <c r="M3938" s="153"/>
      <c r="N3938" s="153"/>
      <c r="O3938" s="155" t="s">
        <v>7152</v>
      </c>
      <c r="P3938" s="156" t="s">
        <v>60</v>
      </c>
      <c r="Q3938" s="157" t="s">
        <v>7078</v>
      </c>
      <c r="R3938" s="158"/>
      <c r="S3938" s="159">
        <v>45945</v>
      </c>
      <c r="T3938" s="159" t="s">
        <v>62</v>
      </c>
      <c r="U3938" s="159" t="s">
        <v>6152</v>
      </c>
      <c r="V3938" s="154">
        <v>45945</v>
      </c>
      <c r="W3938" s="154"/>
      <c r="X3938" s="154"/>
      <c r="Y3938" s="160"/>
      <c r="Z3938" s="160"/>
      <c r="AA3938" s="153">
        <v>115</v>
      </c>
      <c r="AB3938" s="153">
        <v>1.6</v>
      </c>
      <c r="AC3938" s="182">
        <f t="shared" si="124"/>
        <v>44.921874999999993</v>
      </c>
      <c r="AD3938" s="153" t="str">
        <f t="shared" si="125"/>
        <v>OBESIDADE III</v>
      </c>
      <c r="AE3938" s="207"/>
      <c r="AF3938" s="153"/>
      <c r="AG3938" s="159"/>
      <c r="AH3938" s="153"/>
      <c r="AI3938" s="161"/>
      <c r="AJ3938" s="153"/>
      <c r="AK3938" s="153"/>
      <c r="AL3938" s="207" t="s">
        <v>85</v>
      </c>
      <c r="AM3938" s="207" t="s">
        <v>86</v>
      </c>
      <c r="AN3938" s="207"/>
      <c r="AO3938" s="207"/>
      <c r="AP3938" s="147" t="s">
        <v>54</v>
      </c>
      <c r="AQ3938" s="147"/>
      <c r="AR3938" s="147"/>
      <c r="AS3938" s="209" t="s">
        <v>68</v>
      </c>
      <c r="AT3938" s="223" t="str">
        <f>MONTH(B3938)&amp;"/"&amp;YEAR(B3938)</f>
        <v>1/2024</v>
      </c>
      <c r="AU3938" s="223">
        <f>WEEKNUM(B3938)-WEEKNUM(EOMONTH(B3938,-1)+1)+1</f>
        <v>1</v>
      </c>
      <c r="AV3938" s="209" t="str">
        <f>MONTH(R3938)&amp;"/"&amp;YEAR(R3938)</f>
        <v>1/1900</v>
      </c>
      <c r="AW3938" s="209" t="e">
        <f>WEEKNUM(R3938)-WEEKNUM(EOMONTH(R3938,-1)+1)+1</f>
        <v>#NUM!</v>
      </c>
      <c r="AX3938" s="209">
        <f>IF(BB3938="S",IF(Q3938="1. Aceitou o programa",R3938-B3938,0),0)</f>
        <v>0</v>
      </c>
      <c r="AY3938" s="209">
        <f>IF(BB3938="S",IF(AND(S3938&lt;&gt;"",R3938&lt;&gt;""),S3938-R3938,0),0)</f>
        <v>0</v>
      </c>
      <c r="AZ3938" s="209">
        <f>IF(BB3938="S",IF(Q3938="1. Aceitou o programa",IF(OR(X3938="Não se Aplica",X3938=""),IF(OR(W3938="Não se Aplica",W3938=""),0,W3938-V3938),AVERAGE(X3938-W3938,W3938-V3938)),0),0)</f>
        <v>0</v>
      </c>
      <c r="BA3938" s="209">
        <f>IF(BB3938="S",IF(AND(Q3938="1. Aceitou o programa",AH3938="Realizada"),IFERROR(IF(AG3938="",0,AG3938-R3938),0),0),0)</f>
        <v>0</v>
      </c>
      <c r="BB3938" s="209" t="str">
        <f>_xlfn.XLOOKUP(U3938,'Lista Suspensa'!$AA$20:$AA$23,'Lista Suspensa'!$AB$20:$AB$23,"N/A")</f>
        <v>S</v>
      </c>
    </row>
    <row r="3939" spans="1:54" ht="12" customHeight="1">
      <c r="A3939" s="151" t="s">
        <v>121</v>
      </c>
      <c r="B3939" s="152">
        <v>45292</v>
      </c>
      <c r="C3939" s="153" t="s">
        <v>122</v>
      </c>
      <c r="D3939" s="153" t="s">
        <v>274</v>
      </c>
      <c r="E3939" s="244">
        <v>87170128</v>
      </c>
      <c r="F3939" s="144" t="s">
        <v>7153</v>
      </c>
      <c r="G3939" s="230"/>
      <c r="H3939" s="154">
        <v>30119</v>
      </c>
      <c r="I3939" s="153">
        <v>43</v>
      </c>
      <c r="J3939" s="148" t="s">
        <v>70</v>
      </c>
      <c r="K3939" s="153"/>
      <c r="L3939" s="153"/>
      <c r="M3939" s="153"/>
      <c r="N3939" s="153"/>
      <c r="O3939" s="155" t="s">
        <v>7154</v>
      </c>
      <c r="P3939" s="156" t="s">
        <v>60</v>
      </c>
      <c r="Q3939" s="157" t="s">
        <v>7078</v>
      </c>
      <c r="R3939" s="158"/>
      <c r="S3939" s="159">
        <v>45919</v>
      </c>
      <c r="T3939" s="159" t="s">
        <v>62</v>
      </c>
      <c r="U3939" s="159" t="s">
        <v>6152</v>
      </c>
      <c r="V3939" s="154">
        <v>45919</v>
      </c>
      <c r="W3939" s="154"/>
      <c r="X3939" s="154"/>
      <c r="Y3939" s="160"/>
      <c r="Z3939" s="160"/>
      <c r="AA3939" s="153"/>
      <c r="AB3939" s="153"/>
      <c r="AC3939" s="182" t="e">
        <f t="shared" si="124"/>
        <v>#DIV/0!</v>
      </c>
      <c r="AD3939" s="153" t="e">
        <f t="shared" si="125"/>
        <v>#DIV/0!</v>
      </c>
      <c r="AE3939" s="207"/>
      <c r="AF3939" s="153"/>
      <c r="AG3939" s="159"/>
      <c r="AH3939" s="153"/>
      <c r="AI3939" s="161"/>
      <c r="AJ3939" s="153"/>
      <c r="AK3939" s="153"/>
      <c r="AL3939" s="207" t="s">
        <v>85</v>
      </c>
      <c r="AM3939" s="207" t="s">
        <v>86</v>
      </c>
      <c r="AN3939" s="207"/>
      <c r="AO3939" s="207"/>
      <c r="AP3939" s="147" t="s">
        <v>54</v>
      </c>
      <c r="AQ3939" s="147"/>
      <c r="AR3939" s="147"/>
      <c r="AS3939" s="209" t="s">
        <v>68</v>
      </c>
      <c r="AT3939" s="223" t="str">
        <f>MONTH(B3939)&amp;"/"&amp;YEAR(B3939)</f>
        <v>1/2024</v>
      </c>
      <c r="AU3939" s="223">
        <f>WEEKNUM(B3939)-WEEKNUM(EOMONTH(B3939,-1)+1)+1</f>
        <v>1</v>
      </c>
      <c r="AV3939" s="209" t="str">
        <f>MONTH(R3939)&amp;"/"&amp;YEAR(R3939)</f>
        <v>1/1900</v>
      </c>
      <c r="AW3939" s="209" t="e">
        <f>WEEKNUM(R3939)-WEEKNUM(EOMONTH(R3939,-1)+1)+1</f>
        <v>#NUM!</v>
      </c>
      <c r="AX3939" s="209">
        <f>IF(BB3939="S",IF(Q3939="1. Aceitou o programa",R3939-B3939,0),0)</f>
        <v>0</v>
      </c>
      <c r="AY3939" s="209">
        <f>IF(BB3939="S",IF(AND(S3939&lt;&gt;"",R3939&lt;&gt;""),S3939-R3939,0),0)</f>
        <v>0</v>
      </c>
      <c r="AZ3939" s="209">
        <f>IF(BB3939="S",IF(Q3939="1. Aceitou o programa",IF(OR(X3939="Não se Aplica",X3939=""),IF(OR(W3939="Não se Aplica",W3939=""),0,W3939-V3939),AVERAGE(X3939-W3939,W3939-V3939)),0),0)</f>
        <v>0</v>
      </c>
      <c r="BA3939" s="209">
        <f>IF(BB3939="S",IF(AND(Q3939="1. Aceitou o programa",AH3939="Realizada"),IFERROR(IF(AG3939="",0,AG3939-R3939),0),0),0)</f>
        <v>0</v>
      </c>
      <c r="BB3939" s="209" t="str">
        <f>_xlfn.XLOOKUP(U3939,'Lista Suspensa'!$AA$20:$AA$23,'Lista Suspensa'!$AB$20:$AB$23,"N/A")</f>
        <v>S</v>
      </c>
    </row>
    <row r="3940" spans="1:54" ht="12" customHeight="1">
      <c r="A3940" s="151" t="s">
        <v>121</v>
      </c>
      <c r="B3940" s="152">
        <v>45292</v>
      </c>
      <c r="C3940" s="153" t="s">
        <v>122</v>
      </c>
      <c r="D3940" s="153" t="s">
        <v>167</v>
      </c>
      <c r="E3940" s="244">
        <v>79641575</v>
      </c>
      <c r="F3940" s="144" t="s">
        <v>7155</v>
      </c>
      <c r="G3940" s="230"/>
      <c r="H3940" s="154">
        <v>30420</v>
      </c>
      <c r="I3940" s="153">
        <v>43</v>
      </c>
      <c r="J3940" s="148" t="s">
        <v>58</v>
      </c>
      <c r="K3940" s="153"/>
      <c r="L3940" s="153"/>
      <c r="M3940" s="153"/>
      <c r="N3940" s="153"/>
      <c r="O3940" s="155">
        <v>11947703463</v>
      </c>
      <c r="P3940" s="156" t="s">
        <v>60</v>
      </c>
      <c r="Q3940" s="157" t="s">
        <v>7078</v>
      </c>
      <c r="R3940" s="158"/>
      <c r="S3940" s="159">
        <v>45912</v>
      </c>
      <c r="T3940" s="159" t="s">
        <v>62</v>
      </c>
      <c r="U3940" s="159" t="s">
        <v>6152</v>
      </c>
      <c r="V3940" s="154">
        <v>45912</v>
      </c>
      <c r="W3940" s="154"/>
      <c r="X3940" s="154"/>
      <c r="Y3940" s="160"/>
      <c r="Z3940" s="160"/>
      <c r="AA3940" s="153"/>
      <c r="AB3940" s="153"/>
      <c r="AC3940" s="182" t="e">
        <f t="shared" si="124"/>
        <v>#DIV/0!</v>
      </c>
      <c r="AD3940" s="153" t="e">
        <f t="shared" si="125"/>
        <v>#DIV/0!</v>
      </c>
      <c r="AE3940" s="207"/>
      <c r="AF3940" s="153"/>
      <c r="AG3940" s="159"/>
      <c r="AH3940" s="153"/>
      <c r="AI3940" s="161"/>
      <c r="AJ3940" s="153"/>
      <c r="AK3940" s="153"/>
      <c r="AL3940" s="207"/>
      <c r="AM3940" s="207"/>
      <c r="AN3940" s="207"/>
      <c r="AO3940" s="207"/>
      <c r="AP3940" s="147" t="s">
        <v>54</v>
      </c>
      <c r="AQ3940" s="147"/>
      <c r="AR3940" s="147"/>
      <c r="AS3940" s="209" t="s">
        <v>68</v>
      </c>
      <c r="AT3940" s="223" t="str">
        <f>MONTH(B3940)&amp;"/"&amp;YEAR(B3940)</f>
        <v>1/2024</v>
      </c>
      <c r="AU3940" s="223">
        <f>WEEKNUM(B3940)-WEEKNUM(EOMONTH(B3940,-1)+1)+1</f>
        <v>1</v>
      </c>
      <c r="AV3940" s="209" t="str">
        <f>MONTH(R3940)&amp;"/"&amp;YEAR(R3940)</f>
        <v>1/1900</v>
      </c>
      <c r="AW3940" s="209" t="e">
        <f>WEEKNUM(R3940)-WEEKNUM(EOMONTH(R3940,-1)+1)+1</f>
        <v>#NUM!</v>
      </c>
      <c r="AX3940" s="209">
        <f>IF(BB3940="S",IF(Q3940="1. Aceitou o programa",R3940-B3940,0),0)</f>
        <v>0</v>
      </c>
      <c r="AY3940" s="209">
        <f>IF(BB3940="S",IF(AND(S3940&lt;&gt;"",R3940&lt;&gt;""),S3940-R3940,0),0)</f>
        <v>0</v>
      </c>
      <c r="AZ3940" s="209">
        <f>IF(BB3940="S",IF(Q3940="1. Aceitou o programa",IF(OR(X3940="Não se Aplica",X3940=""),IF(OR(W3940="Não se Aplica",W3940=""),0,W3940-V3940),AVERAGE(X3940-W3940,W3940-V3940)),0),0)</f>
        <v>0</v>
      </c>
      <c r="BA3940" s="209">
        <f>IF(BB3940="S",IF(AND(Q3940="1. Aceitou o programa",AH3940="Realizada"),IFERROR(IF(AG3940="",0,AG3940-R3940),0),0),0)</f>
        <v>0</v>
      </c>
      <c r="BB3940" s="209" t="str">
        <f>_xlfn.XLOOKUP(U3940,'Lista Suspensa'!$AA$20:$AA$23,'Lista Suspensa'!$AB$20:$AB$23,"N/A")</f>
        <v>S</v>
      </c>
    </row>
    <row r="3941" spans="1:54" ht="12" customHeight="1">
      <c r="A3941" s="151" t="s">
        <v>121</v>
      </c>
      <c r="B3941" s="152">
        <v>45292</v>
      </c>
      <c r="C3941" s="153" t="s">
        <v>122</v>
      </c>
      <c r="D3941" s="153" t="s">
        <v>175</v>
      </c>
      <c r="E3941" s="244">
        <v>88961973</v>
      </c>
      <c r="F3941" s="144" t="s">
        <v>7156</v>
      </c>
      <c r="G3941" s="230"/>
      <c r="H3941" s="154">
        <v>30529</v>
      </c>
      <c r="I3941" s="153">
        <v>42</v>
      </c>
      <c r="J3941" s="148" t="s">
        <v>70</v>
      </c>
      <c r="K3941" s="153"/>
      <c r="L3941" s="153"/>
      <c r="M3941" s="153"/>
      <c r="N3941" s="153"/>
      <c r="O3941" s="155">
        <v>11986680227</v>
      </c>
      <c r="P3941" s="156" t="s">
        <v>60</v>
      </c>
      <c r="Q3941" s="157" t="s">
        <v>7078</v>
      </c>
      <c r="R3941" s="158"/>
      <c r="S3941" s="159">
        <v>45931</v>
      </c>
      <c r="T3941" s="159" t="s">
        <v>62</v>
      </c>
      <c r="U3941" s="159" t="s">
        <v>6152</v>
      </c>
      <c r="V3941" s="154">
        <v>45931</v>
      </c>
      <c r="W3941" s="154"/>
      <c r="X3941" s="154"/>
      <c r="Y3941" s="160"/>
      <c r="Z3941" s="160"/>
      <c r="AA3941" s="153"/>
      <c r="AB3941" s="153"/>
      <c r="AC3941" s="182" t="e">
        <f t="shared" si="124"/>
        <v>#DIV/0!</v>
      </c>
      <c r="AD3941" s="153" t="e">
        <f t="shared" si="125"/>
        <v>#DIV/0!</v>
      </c>
      <c r="AE3941" s="207"/>
      <c r="AF3941" s="153"/>
      <c r="AG3941" s="159"/>
      <c r="AH3941" s="153"/>
      <c r="AI3941" s="161"/>
      <c r="AJ3941" s="153"/>
      <c r="AK3941" s="153"/>
      <c r="AL3941" s="207"/>
      <c r="AM3941" s="207"/>
      <c r="AN3941" s="207"/>
      <c r="AO3941" s="207"/>
      <c r="AP3941" s="147" t="s">
        <v>54</v>
      </c>
      <c r="AQ3941" s="147"/>
      <c r="AR3941" s="147"/>
      <c r="AS3941" s="209" t="s">
        <v>68</v>
      </c>
      <c r="AT3941" s="223" t="str">
        <f>MONTH(B3941)&amp;"/"&amp;YEAR(B3941)</f>
        <v>1/2024</v>
      </c>
      <c r="AU3941" s="223">
        <f>WEEKNUM(B3941)-WEEKNUM(EOMONTH(B3941,-1)+1)+1</f>
        <v>1</v>
      </c>
      <c r="AV3941" s="209" t="str">
        <f>MONTH(R3941)&amp;"/"&amp;YEAR(R3941)</f>
        <v>1/1900</v>
      </c>
      <c r="AW3941" s="209" t="e">
        <f>WEEKNUM(R3941)-WEEKNUM(EOMONTH(R3941,-1)+1)+1</f>
        <v>#NUM!</v>
      </c>
      <c r="AX3941" s="209">
        <f>IF(BB3941="S",IF(Q3941="1. Aceitou o programa",R3941-B3941,0),0)</f>
        <v>0</v>
      </c>
      <c r="AY3941" s="209">
        <f>IF(BB3941="S",IF(AND(S3941&lt;&gt;"",R3941&lt;&gt;""),S3941-R3941,0),0)</f>
        <v>0</v>
      </c>
      <c r="AZ3941" s="209">
        <f>IF(BB3941="S",IF(Q3941="1. Aceitou o programa",IF(OR(X3941="Não se Aplica",X3941=""),IF(OR(W3941="Não se Aplica",W3941=""),0,W3941-V3941),AVERAGE(X3941-W3941,W3941-V3941)),0),0)</f>
        <v>0</v>
      </c>
      <c r="BA3941" s="209">
        <f>IF(BB3941="S",IF(AND(Q3941="1. Aceitou o programa",AH3941="Realizada"),IFERROR(IF(AG3941="",0,AG3941-R3941),0),0),0)</f>
        <v>0</v>
      </c>
      <c r="BB3941" s="209" t="str">
        <f>_xlfn.XLOOKUP(U3941,'Lista Suspensa'!$AA$20:$AA$23,'Lista Suspensa'!$AB$20:$AB$23,"N/A")</f>
        <v>S</v>
      </c>
    </row>
    <row r="3942" spans="1:54" ht="12" customHeight="1">
      <c r="A3942" s="151" t="s">
        <v>121</v>
      </c>
      <c r="B3942" s="152">
        <v>45292</v>
      </c>
      <c r="C3942" s="153" t="s">
        <v>122</v>
      </c>
      <c r="D3942" s="153" t="s">
        <v>167</v>
      </c>
      <c r="E3942" s="244">
        <v>78398239</v>
      </c>
      <c r="F3942" s="144" t="s">
        <v>7157</v>
      </c>
      <c r="G3942" s="230"/>
      <c r="H3942" s="154">
        <v>30665</v>
      </c>
      <c r="I3942" s="153">
        <v>42</v>
      </c>
      <c r="J3942" s="148" t="s">
        <v>58</v>
      </c>
      <c r="K3942" s="153"/>
      <c r="L3942" s="153"/>
      <c r="M3942" s="153"/>
      <c r="N3942" s="153"/>
      <c r="O3942" s="155" t="s">
        <v>7158</v>
      </c>
      <c r="P3942" s="156" t="s">
        <v>60</v>
      </c>
      <c r="Q3942" s="157" t="s">
        <v>7078</v>
      </c>
      <c r="R3942" s="158"/>
      <c r="S3942" s="159">
        <v>45902</v>
      </c>
      <c r="T3942" s="159" t="s">
        <v>62</v>
      </c>
      <c r="U3942" s="159" t="s">
        <v>6152</v>
      </c>
      <c r="V3942" s="154">
        <v>45902</v>
      </c>
      <c r="W3942" s="154"/>
      <c r="X3942" s="154"/>
      <c r="Y3942" s="160"/>
      <c r="Z3942" s="160"/>
      <c r="AA3942" s="153"/>
      <c r="AB3942" s="153"/>
      <c r="AC3942" s="182" t="e">
        <f t="shared" si="124"/>
        <v>#DIV/0!</v>
      </c>
      <c r="AD3942" s="153" t="e">
        <f t="shared" si="125"/>
        <v>#DIV/0!</v>
      </c>
      <c r="AE3942" s="207"/>
      <c r="AF3942" s="153"/>
      <c r="AG3942" s="159"/>
      <c r="AH3942" s="153"/>
      <c r="AI3942" s="161"/>
      <c r="AJ3942" s="153"/>
      <c r="AK3942" s="153"/>
      <c r="AL3942" s="207" t="s">
        <v>85</v>
      </c>
      <c r="AM3942" s="207" t="s">
        <v>86</v>
      </c>
      <c r="AN3942" s="207"/>
      <c r="AO3942" s="207"/>
      <c r="AP3942" s="147" t="s">
        <v>54</v>
      </c>
      <c r="AQ3942" s="147"/>
      <c r="AR3942" s="147"/>
      <c r="AS3942" s="209" t="s">
        <v>68</v>
      </c>
      <c r="AT3942" s="223" t="str">
        <f>MONTH(B3942)&amp;"/"&amp;YEAR(B3942)</f>
        <v>1/2024</v>
      </c>
      <c r="AU3942" s="223">
        <f>WEEKNUM(B3942)-WEEKNUM(EOMONTH(B3942,-1)+1)+1</f>
        <v>1</v>
      </c>
      <c r="AV3942" s="209" t="str">
        <f>MONTH(R3942)&amp;"/"&amp;YEAR(R3942)</f>
        <v>1/1900</v>
      </c>
      <c r="AW3942" s="209" t="e">
        <f>WEEKNUM(R3942)-WEEKNUM(EOMONTH(R3942,-1)+1)+1</f>
        <v>#NUM!</v>
      </c>
      <c r="AX3942" s="209">
        <f>IF(BB3942="S",IF(Q3942="1. Aceitou o programa",R3942-B3942,0),0)</f>
        <v>0</v>
      </c>
      <c r="AY3942" s="209">
        <f>IF(BB3942="S",IF(AND(S3942&lt;&gt;"",R3942&lt;&gt;""),S3942-R3942,0),0)</f>
        <v>0</v>
      </c>
      <c r="AZ3942" s="209">
        <f>IF(BB3942="S",IF(Q3942="1. Aceitou o programa",IF(OR(X3942="Não se Aplica",X3942=""),IF(OR(W3942="Não se Aplica",W3942=""),0,W3942-V3942),AVERAGE(X3942-W3942,W3942-V3942)),0),0)</f>
        <v>0</v>
      </c>
      <c r="BA3942" s="209">
        <f>IF(BB3942="S",IF(AND(Q3942="1. Aceitou o programa",AH3942="Realizada"),IFERROR(IF(AG3942="",0,AG3942-R3942),0),0),0)</f>
        <v>0</v>
      </c>
      <c r="BB3942" s="209" t="str">
        <f>_xlfn.XLOOKUP(U3942,'Lista Suspensa'!$AA$20:$AA$23,'Lista Suspensa'!$AB$20:$AB$23,"N/A")</f>
        <v>S</v>
      </c>
    </row>
    <row r="3943" spans="1:54" ht="12" customHeight="1">
      <c r="A3943" s="151" t="s">
        <v>121</v>
      </c>
      <c r="B3943" s="152">
        <v>45292</v>
      </c>
      <c r="C3943" s="153" t="s">
        <v>122</v>
      </c>
      <c r="D3943" s="153" t="s">
        <v>167</v>
      </c>
      <c r="E3943" s="244">
        <v>84120615</v>
      </c>
      <c r="F3943" s="144" t="s">
        <v>7159</v>
      </c>
      <c r="G3943" s="230"/>
      <c r="H3943" s="154">
        <v>30685</v>
      </c>
      <c r="I3943" s="153">
        <v>42</v>
      </c>
      <c r="J3943" s="148" t="s">
        <v>70</v>
      </c>
      <c r="K3943" s="153"/>
      <c r="L3943" s="153"/>
      <c r="M3943" s="153"/>
      <c r="N3943" s="153"/>
      <c r="O3943" s="155" t="s">
        <v>7160</v>
      </c>
      <c r="P3943" s="156" t="s">
        <v>60</v>
      </c>
      <c r="Q3943" s="157" t="s">
        <v>7078</v>
      </c>
      <c r="R3943" s="158"/>
      <c r="S3943" s="159">
        <v>45904</v>
      </c>
      <c r="T3943" s="159" t="s">
        <v>62</v>
      </c>
      <c r="U3943" s="159" t="s">
        <v>6152</v>
      </c>
      <c r="V3943" s="154">
        <v>45904</v>
      </c>
      <c r="W3943" s="154"/>
      <c r="X3943" s="154"/>
      <c r="Y3943" s="160"/>
      <c r="Z3943" s="160"/>
      <c r="AA3943" s="153"/>
      <c r="AB3943" s="153"/>
      <c r="AC3943" s="182" t="e">
        <f t="shared" si="124"/>
        <v>#DIV/0!</v>
      </c>
      <c r="AD3943" s="153" t="e">
        <f t="shared" si="125"/>
        <v>#DIV/0!</v>
      </c>
      <c r="AE3943" s="207"/>
      <c r="AF3943" s="153"/>
      <c r="AG3943" s="159"/>
      <c r="AH3943" s="153"/>
      <c r="AI3943" s="161"/>
      <c r="AJ3943" s="153"/>
      <c r="AK3943" s="153"/>
      <c r="AL3943" s="207"/>
      <c r="AM3943" s="207"/>
      <c r="AN3943" s="207"/>
      <c r="AO3943" s="207"/>
      <c r="AP3943" s="147" t="s">
        <v>54</v>
      </c>
      <c r="AQ3943" s="147"/>
      <c r="AR3943" s="147"/>
      <c r="AS3943" s="209" t="s">
        <v>68</v>
      </c>
      <c r="AT3943" s="223" t="str">
        <f>MONTH(B3943)&amp;"/"&amp;YEAR(B3943)</f>
        <v>1/2024</v>
      </c>
      <c r="AU3943" s="223">
        <f>WEEKNUM(B3943)-WEEKNUM(EOMONTH(B3943,-1)+1)+1</f>
        <v>1</v>
      </c>
      <c r="AV3943" s="209" t="str">
        <f>MONTH(R3943)&amp;"/"&amp;YEAR(R3943)</f>
        <v>1/1900</v>
      </c>
      <c r="AW3943" s="209" t="e">
        <f>WEEKNUM(R3943)-WEEKNUM(EOMONTH(R3943,-1)+1)+1</f>
        <v>#NUM!</v>
      </c>
      <c r="AX3943" s="209">
        <f>IF(BB3943="S",IF(Q3943="1. Aceitou o programa",R3943-B3943,0),0)</f>
        <v>0</v>
      </c>
      <c r="AY3943" s="209">
        <f>IF(BB3943="S",IF(AND(S3943&lt;&gt;"",R3943&lt;&gt;""),S3943-R3943,0),0)</f>
        <v>0</v>
      </c>
      <c r="AZ3943" s="209">
        <f>IF(BB3943="S",IF(Q3943="1. Aceitou o programa",IF(OR(X3943="Não se Aplica",X3943=""),IF(OR(W3943="Não se Aplica",W3943=""),0,W3943-V3943),AVERAGE(X3943-W3943,W3943-V3943)),0),0)</f>
        <v>0</v>
      </c>
      <c r="BA3943" s="209">
        <f>IF(BB3943="S",IF(AND(Q3943="1. Aceitou o programa",AH3943="Realizada"),IFERROR(IF(AG3943="",0,AG3943-R3943),0),0),0)</f>
        <v>0</v>
      </c>
      <c r="BB3943" s="209" t="str">
        <f>_xlfn.XLOOKUP(U3943,'Lista Suspensa'!$AA$20:$AA$23,'Lista Suspensa'!$AB$20:$AB$23,"N/A")</f>
        <v>S</v>
      </c>
    </row>
    <row r="3944" spans="1:54" ht="12" customHeight="1">
      <c r="A3944" s="151" t="s">
        <v>121</v>
      </c>
      <c r="B3944" s="152">
        <v>45292</v>
      </c>
      <c r="C3944" s="153" t="s">
        <v>122</v>
      </c>
      <c r="D3944" s="153" t="s">
        <v>167</v>
      </c>
      <c r="E3944" s="244">
        <v>77760103</v>
      </c>
      <c r="F3944" s="144" t="s">
        <v>7161</v>
      </c>
      <c r="G3944" s="230"/>
      <c r="H3944" s="154">
        <v>30979</v>
      </c>
      <c r="I3944" s="153">
        <v>41</v>
      </c>
      <c r="J3944" s="148" t="s">
        <v>70</v>
      </c>
      <c r="K3944" s="153"/>
      <c r="L3944" s="153"/>
      <c r="M3944" s="153"/>
      <c r="N3944" s="153"/>
      <c r="O3944" s="155" t="s">
        <v>7162</v>
      </c>
      <c r="P3944" s="156" t="s">
        <v>60</v>
      </c>
      <c r="Q3944" s="157" t="s">
        <v>7078</v>
      </c>
      <c r="R3944" s="158"/>
      <c r="S3944" s="159">
        <v>45904</v>
      </c>
      <c r="T3944" s="159" t="s">
        <v>62</v>
      </c>
      <c r="U3944" s="159" t="s">
        <v>6152</v>
      </c>
      <c r="V3944" s="154">
        <v>45904</v>
      </c>
      <c r="W3944" s="154"/>
      <c r="X3944" s="154"/>
      <c r="Y3944" s="160"/>
      <c r="Z3944" s="160"/>
      <c r="AA3944" s="153"/>
      <c r="AB3944" s="153"/>
      <c r="AC3944" s="182" t="e">
        <f t="shared" si="124"/>
        <v>#DIV/0!</v>
      </c>
      <c r="AD3944" s="153" t="e">
        <f t="shared" si="125"/>
        <v>#DIV/0!</v>
      </c>
      <c r="AE3944" s="207"/>
      <c r="AF3944" s="153"/>
      <c r="AG3944" s="159"/>
      <c r="AH3944" s="153"/>
      <c r="AI3944" s="161"/>
      <c r="AJ3944" s="153"/>
      <c r="AK3944" s="153"/>
      <c r="AL3944" s="207"/>
      <c r="AM3944" s="207"/>
      <c r="AN3944" s="207"/>
      <c r="AO3944" s="207"/>
      <c r="AP3944" s="147" t="s">
        <v>54</v>
      </c>
      <c r="AQ3944" s="147"/>
      <c r="AR3944" s="147"/>
      <c r="AS3944" s="209" t="s">
        <v>68</v>
      </c>
      <c r="AT3944" s="223" t="str">
        <f>MONTH(B3944)&amp;"/"&amp;YEAR(B3944)</f>
        <v>1/2024</v>
      </c>
      <c r="AU3944" s="223">
        <f>WEEKNUM(B3944)-WEEKNUM(EOMONTH(B3944,-1)+1)+1</f>
        <v>1</v>
      </c>
      <c r="AV3944" s="209" t="str">
        <f>MONTH(R3944)&amp;"/"&amp;YEAR(R3944)</f>
        <v>1/1900</v>
      </c>
      <c r="AW3944" s="209" t="e">
        <f>WEEKNUM(R3944)-WEEKNUM(EOMONTH(R3944,-1)+1)+1</f>
        <v>#NUM!</v>
      </c>
      <c r="AX3944" s="209">
        <f>IF(BB3944="S",IF(Q3944="1. Aceitou o programa",R3944-B3944,0),0)</f>
        <v>0</v>
      </c>
      <c r="AY3944" s="209">
        <f>IF(BB3944="S",IF(AND(S3944&lt;&gt;"",R3944&lt;&gt;""),S3944-R3944,0),0)</f>
        <v>0</v>
      </c>
      <c r="AZ3944" s="209">
        <f>IF(BB3944="S",IF(Q3944="1. Aceitou o programa",IF(OR(X3944="Não se Aplica",X3944=""),IF(OR(W3944="Não se Aplica",W3944=""),0,W3944-V3944),AVERAGE(X3944-W3944,W3944-V3944)),0),0)</f>
        <v>0</v>
      </c>
      <c r="BA3944" s="209">
        <f>IF(BB3944="S",IF(AND(Q3944="1. Aceitou o programa",AH3944="Realizada"),IFERROR(IF(AG3944="",0,AG3944-R3944),0),0),0)</f>
        <v>0</v>
      </c>
      <c r="BB3944" s="209" t="str">
        <f>_xlfn.XLOOKUP(U3944,'Lista Suspensa'!$AA$20:$AA$23,'Lista Suspensa'!$AB$20:$AB$23,"N/A")</f>
        <v>S</v>
      </c>
    </row>
    <row r="3945" spans="1:54" ht="12" customHeight="1">
      <c r="A3945" s="151" t="s">
        <v>121</v>
      </c>
      <c r="B3945" s="152">
        <v>45292</v>
      </c>
      <c r="C3945" s="153" t="s">
        <v>122</v>
      </c>
      <c r="D3945" s="153" t="s">
        <v>167</v>
      </c>
      <c r="E3945" s="244">
        <v>87869379</v>
      </c>
      <c r="F3945" s="144" t="s">
        <v>7163</v>
      </c>
      <c r="G3945" s="230"/>
      <c r="H3945" s="154">
        <v>31055</v>
      </c>
      <c r="I3945" s="153">
        <v>41</v>
      </c>
      <c r="J3945" s="148" t="s">
        <v>70</v>
      </c>
      <c r="K3945" s="153"/>
      <c r="L3945" s="153"/>
      <c r="M3945" s="153"/>
      <c r="N3945" s="153"/>
      <c r="O3945" s="155">
        <v>13981392272</v>
      </c>
      <c r="P3945" s="156" t="s">
        <v>60</v>
      </c>
      <c r="Q3945" s="157" t="s">
        <v>7078</v>
      </c>
      <c r="R3945" s="158"/>
      <c r="S3945" s="159">
        <v>45904</v>
      </c>
      <c r="T3945" s="159" t="s">
        <v>62</v>
      </c>
      <c r="U3945" s="159" t="s">
        <v>6152</v>
      </c>
      <c r="V3945" s="154">
        <v>45904</v>
      </c>
      <c r="W3945" s="154"/>
      <c r="X3945" s="154"/>
      <c r="Y3945" s="160"/>
      <c r="Z3945" s="160"/>
      <c r="AA3945" s="153"/>
      <c r="AB3945" s="153"/>
      <c r="AC3945" s="182" t="e">
        <f t="shared" si="124"/>
        <v>#DIV/0!</v>
      </c>
      <c r="AD3945" s="153" t="e">
        <f t="shared" si="125"/>
        <v>#DIV/0!</v>
      </c>
      <c r="AE3945" s="207"/>
      <c r="AF3945" s="153"/>
      <c r="AG3945" s="159"/>
      <c r="AH3945" s="153"/>
      <c r="AI3945" s="161"/>
      <c r="AJ3945" s="153"/>
      <c r="AK3945" s="153"/>
      <c r="AL3945" s="207"/>
      <c r="AM3945" s="207"/>
      <c r="AN3945" s="207"/>
      <c r="AO3945" s="207"/>
      <c r="AP3945" s="147" t="s">
        <v>54</v>
      </c>
      <c r="AQ3945" s="147"/>
      <c r="AR3945" s="147"/>
      <c r="AS3945" s="209" t="s">
        <v>68</v>
      </c>
      <c r="AT3945" s="223" t="str">
        <f>MONTH(B3945)&amp;"/"&amp;YEAR(B3945)</f>
        <v>1/2024</v>
      </c>
      <c r="AU3945" s="223">
        <f>WEEKNUM(B3945)-WEEKNUM(EOMONTH(B3945,-1)+1)+1</f>
        <v>1</v>
      </c>
      <c r="AV3945" s="209" t="str">
        <f>MONTH(R3945)&amp;"/"&amp;YEAR(R3945)</f>
        <v>1/1900</v>
      </c>
      <c r="AW3945" s="209" t="e">
        <f>WEEKNUM(R3945)-WEEKNUM(EOMONTH(R3945,-1)+1)+1</f>
        <v>#NUM!</v>
      </c>
      <c r="AX3945" s="209">
        <f>IF(BB3945="S",IF(Q3945="1. Aceitou o programa",R3945-B3945,0),0)</f>
        <v>0</v>
      </c>
      <c r="AY3945" s="209">
        <f>IF(BB3945="S",IF(AND(S3945&lt;&gt;"",R3945&lt;&gt;""),S3945-R3945,0),0)</f>
        <v>0</v>
      </c>
      <c r="AZ3945" s="209">
        <f>IF(BB3945="S",IF(Q3945="1. Aceitou o programa",IF(OR(X3945="Não se Aplica",X3945=""),IF(OR(W3945="Não se Aplica",W3945=""),0,W3945-V3945),AVERAGE(X3945-W3945,W3945-V3945)),0),0)</f>
        <v>0</v>
      </c>
      <c r="BA3945" s="209">
        <f>IF(BB3945="S",IF(AND(Q3945="1. Aceitou o programa",AH3945="Realizada"),IFERROR(IF(AG3945="",0,AG3945-R3945),0),0),0)</f>
        <v>0</v>
      </c>
      <c r="BB3945" s="209" t="str">
        <f>_xlfn.XLOOKUP(U3945,'Lista Suspensa'!$AA$20:$AA$23,'Lista Suspensa'!$AB$20:$AB$23,"N/A")</f>
        <v>S</v>
      </c>
    </row>
    <row r="3946" spans="1:54" ht="12" customHeight="1">
      <c r="A3946" s="151" t="s">
        <v>121</v>
      </c>
      <c r="B3946" s="152">
        <v>45292</v>
      </c>
      <c r="C3946" s="153" t="s">
        <v>122</v>
      </c>
      <c r="D3946" s="153" t="s">
        <v>443</v>
      </c>
      <c r="E3946" s="244">
        <v>83510839</v>
      </c>
      <c r="F3946" s="144" t="s">
        <v>7164</v>
      </c>
      <c r="G3946" s="230"/>
      <c r="H3946" s="154">
        <v>31087</v>
      </c>
      <c r="I3946" s="153">
        <v>41</v>
      </c>
      <c r="J3946" s="148" t="s">
        <v>70</v>
      </c>
      <c r="K3946" s="153"/>
      <c r="L3946" s="153"/>
      <c r="M3946" s="153"/>
      <c r="N3946" s="153"/>
      <c r="O3946" s="155" t="s">
        <v>7165</v>
      </c>
      <c r="P3946" s="156" t="s">
        <v>60</v>
      </c>
      <c r="Q3946" s="157" t="s">
        <v>7078</v>
      </c>
      <c r="R3946" s="158"/>
      <c r="S3946" s="159">
        <v>46053</v>
      </c>
      <c r="T3946" s="159" t="s">
        <v>62</v>
      </c>
      <c r="U3946" s="159" t="s">
        <v>6152</v>
      </c>
      <c r="V3946" s="154">
        <v>46053</v>
      </c>
      <c r="W3946" s="154"/>
      <c r="X3946" s="154"/>
      <c r="Y3946" s="160"/>
      <c r="Z3946" s="160"/>
      <c r="AA3946" s="153"/>
      <c r="AB3946" s="153"/>
      <c r="AC3946" s="182" t="e">
        <f t="shared" si="124"/>
        <v>#DIV/0!</v>
      </c>
      <c r="AD3946" s="153" t="e">
        <f t="shared" si="125"/>
        <v>#DIV/0!</v>
      </c>
      <c r="AE3946" s="207"/>
      <c r="AF3946" s="153"/>
      <c r="AG3946" s="159"/>
      <c r="AH3946" s="153"/>
      <c r="AI3946" s="161"/>
      <c r="AJ3946" s="153"/>
      <c r="AK3946" s="153"/>
      <c r="AL3946" s="207" t="s">
        <v>85</v>
      </c>
      <c r="AM3946" s="207" t="s">
        <v>86</v>
      </c>
      <c r="AN3946" s="207" t="s">
        <v>191</v>
      </c>
      <c r="AO3946" s="207"/>
      <c r="AP3946" s="147" t="s">
        <v>54</v>
      </c>
      <c r="AQ3946" s="147"/>
      <c r="AR3946" s="147"/>
      <c r="AS3946" s="209" t="s">
        <v>68</v>
      </c>
      <c r="AT3946" s="223" t="str">
        <f>MONTH(B3946)&amp;"/"&amp;YEAR(B3946)</f>
        <v>1/2024</v>
      </c>
      <c r="AU3946" s="223">
        <f>WEEKNUM(B3946)-WEEKNUM(EOMONTH(B3946,-1)+1)+1</f>
        <v>1</v>
      </c>
      <c r="AV3946" s="209" t="str">
        <f>MONTH(R3946)&amp;"/"&amp;YEAR(R3946)</f>
        <v>1/1900</v>
      </c>
      <c r="AW3946" s="209" t="e">
        <f>WEEKNUM(R3946)-WEEKNUM(EOMONTH(R3946,-1)+1)+1</f>
        <v>#NUM!</v>
      </c>
      <c r="AX3946" s="209">
        <f>IF(BB3946="S",IF(Q3946="1. Aceitou o programa",R3946-B3946,0),0)</f>
        <v>0</v>
      </c>
      <c r="AY3946" s="209">
        <f>IF(BB3946="S",IF(AND(S3946&lt;&gt;"",R3946&lt;&gt;""),S3946-R3946,0),0)</f>
        <v>0</v>
      </c>
      <c r="AZ3946" s="209">
        <f>IF(BB3946="S",IF(Q3946="1. Aceitou o programa",IF(OR(X3946="Não se Aplica",X3946=""),IF(OR(W3946="Não se Aplica",W3946=""),0,W3946-V3946),AVERAGE(X3946-W3946,W3946-V3946)),0),0)</f>
        <v>0</v>
      </c>
      <c r="BA3946" s="209">
        <f>IF(BB3946="S",IF(AND(Q3946="1. Aceitou o programa",AH3946="Realizada"),IFERROR(IF(AG3946="",0,AG3946-R3946),0),0),0)</f>
        <v>0</v>
      </c>
      <c r="BB3946" s="209" t="str">
        <f>_xlfn.XLOOKUP(U3946,'Lista Suspensa'!$AA$20:$AA$23,'Lista Suspensa'!$AB$20:$AB$23,"N/A")</f>
        <v>S</v>
      </c>
    </row>
    <row r="3947" spans="1:54" ht="12" customHeight="1">
      <c r="A3947" s="151" t="s">
        <v>121</v>
      </c>
      <c r="B3947" s="152">
        <v>45292</v>
      </c>
      <c r="C3947" s="153" t="s">
        <v>122</v>
      </c>
      <c r="D3947" s="153" t="s">
        <v>274</v>
      </c>
      <c r="E3947" s="244">
        <v>89074415</v>
      </c>
      <c r="F3947" s="144" t="s">
        <v>7166</v>
      </c>
      <c r="G3947" s="230"/>
      <c r="H3947" s="154">
        <v>31299</v>
      </c>
      <c r="I3947" s="153">
        <v>40</v>
      </c>
      <c r="J3947" s="148" t="s">
        <v>70</v>
      </c>
      <c r="K3947" s="153"/>
      <c r="L3947" s="153"/>
      <c r="M3947" s="153"/>
      <c r="N3947" s="153"/>
      <c r="O3947" s="155">
        <v>21980787495</v>
      </c>
      <c r="P3947" s="156" t="s">
        <v>60</v>
      </c>
      <c r="Q3947" s="157" t="s">
        <v>7078</v>
      </c>
      <c r="R3947" s="158"/>
      <c r="S3947" s="159">
        <v>45929</v>
      </c>
      <c r="T3947" s="159" t="s">
        <v>62</v>
      </c>
      <c r="U3947" s="159" t="s">
        <v>6152</v>
      </c>
      <c r="V3947" s="154">
        <v>45929</v>
      </c>
      <c r="W3947" s="154"/>
      <c r="X3947" s="154"/>
      <c r="Y3947" s="160"/>
      <c r="Z3947" s="160"/>
      <c r="AA3947" s="153"/>
      <c r="AB3947" s="153"/>
      <c r="AC3947" s="182" t="e">
        <f t="shared" si="124"/>
        <v>#DIV/0!</v>
      </c>
      <c r="AD3947" s="153" t="e">
        <f t="shared" si="125"/>
        <v>#DIV/0!</v>
      </c>
      <c r="AE3947" s="207"/>
      <c r="AF3947" s="153"/>
      <c r="AG3947" s="159"/>
      <c r="AH3947" s="153"/>
      <c r="AI3947" s="161"/>
      <c r="AJ3947" s="153"/>
      <c r="AK3947" s="153"/>
      <c r="AL3947" s="207"/>
      <c r="AM3947" s="207"/>
      <c r="AN3947" s="207"/>
      <c r="AO3947" s="207"/>
      <c r="AP3947" s="147" t="s">
        <v>54</v>
      </c>
      <c r="AQ3947" s="147"/>
      <c r="AR3947" s="147"/>
      <c r="AS3947" s="209" t="s">
        <v>68</v>
      </c>
      <c r="AT3947" s="223" t="str">
        <f>MONTH(B3947)&amp;"/"&amp;YEAR(B3947)</f>
        <v>1/2024</v>
      </c>
      <c r="AU3947" s="223">
        <f>WEEKNUM(B3947)-WEEKNUM(EOMONTH(B3947,-1)+1)+1</f>
        <v>1</v>
      </c>
      <c r="AV3947" s="209" t="str">
        <f>MONTH(R3947)&amp;"/"&amp;YEAR(R3947)</f>
        <v>1/1900</v>
      </c>
      <c r="AW3947" s="209" t="e">
        <f>WEEKNUM(R3947)-WEEKNUM(EOMONTH(R3947,-1)+1)+1</f>
        <v>#NUM!</v>
      </c>
      <c r="AX3947" s="209">
        <f>IF(BB3947="S",IF(Q3947="1. Aceitou o programa",R3947-B3947,0),0)</f>
        <v>0</v>
      </c>
      <c r="AY3947" s="209">
        <f>IF(BB3947="S",IF(AND(S3947&lt;&gt;"",R3947&lt;&gt;""),S3947-R3947,0),0)</f>
        <v>0</v>
      </c>
      <c r="AZ3947" s="209">
        <f>IF(BB3947="S",IF(Q3947="1. Aceitou o programa",IF(OR(X3947="Não se Aplica",X3947=""),IF(OR(W3947="Não se Aplica",W3947=""),0,W3947-V3947),AVERAGE(X3947-W3947,W3947-V3947)),0),0)</f>
        <v>0</v>
      </c>
      <c r="BA3947" s="209">
        <f>IF(BB3947="S",IF(AND(Q3947="1. Aceitou o programa",AH3947="Realizada"),IFERROR(IF(AG3947="",0,AG3947-R3947),0),0),0)</f>
        <v>0</v>
      </c>
      <c r="BB3947" s="209" t="str">
        <f>_xlfn.XLOOKUP(U3947,'Lista Suspensa'!$AA$20:$AA$23,'Lista Suspensa'!$AB$20:$AB$23,"N/A")</f>
        <v>S</v>
      </c>
    </row>
    <row r="3948" spans="1:54" ht="12" customHeight="1">
      <c r="A3948" s="151" t="s">
        <v>121</v>
      </c>
      <c r="B3948" s="152">
        <v>45292</v>
      </c>
      <c r="C3948" s="153" t="s">
        <v>122</v>
      </c>
      <c r="D3948" s="153" t="s">
        <v>175</v>
      </c>
      <c r="E3948" s="244">
        <v>81624158</v>
      </c>
      <c r="F3948" s="144" t="s">
        <v>7167</v>
      </c>
      <c r="G3948" s="230"/>
      <c r="H3948" s="154">
        <v>31339</v>
      </c>
      <c r="I3948" s="153">
        <v>40</v>
      </c>
      <c r="J3948" s="148" t="s">
        <v>70</v>
      </c>
      <c r="K3948" s="153"/>
      <c r="L3948" s="153"/>
      <c r="M3948" s="153"/>
      <c r="N3948" s="153"/>
      <c r="O3948" s="155">
        <v>11947010488</v>
      </c>
      <c r="P3948" s="156" t="s">
        <v>60</v>
      </c>
      <c r="Q3948" s="157" t="s">
        <v>7078</v>
      </c>
      <c r="R3948" s="158"/>
      <c r="S3948" s="159">
        <v>45875</v>
      </c>
      <c r="T3948" s="159" t="s">
        <v>62</v>
      </c>
      <c r="U3948" s="159" t="s">
        <v>6152</v>
      </c>
      <c r="V3948" s="154">
        <v>45875</v>
      </c>
      <c r="W3948" s="154"/>
      <c r="X3948" s="154"/>
      <c r="Y3948" s="160"/>
      <c r="Z3948" s="160"/>
      <c r="AA3948" s="153"/>
      <c r="AB3948" s="153"/>
      <c r="AC3948" s="182" t="e">
        <f t="shared" si="124"/>
        <v>#DIV/0!</v>
      </c>
      <c r="AD3948" s="153" t="e">
        <f t="shared" si="125"/>
        <v>#DIV/0!</v>
      </c>
      <c r="AE3948" s="207"/>
      <c r="AF3948" s="153"/>
      <c r="AG3948" s="159"/>
      <c r="AH3948" s="153"/>
      <c r="AI3948" s="161"/>
      <c r="AJ3948" s="153"/>
      <c r="AK3948" s="153"/>
      <c r="AL3948" s="207" t="s">
        <v>85</v>
      </c>
      <c r="AM3948" s="207" t="s">
        <v>86</v>
      </c>
      <c r="AN3948" s="207"/>
      <c r="AO3948" s="207"/>
      <c r="AP3948" s="147" t="s">
        <v>54</v>
      </c>
      <c r="AQ3948" s="147"/>
      <c r="AR3948" s="147"/>
      <c r="AS3948" s="209" t="s">
        <v>68</v>
      </c>
      <c r="AT3948" s="223" t="str">
        <f>MONTH(B3948)&amp;"/"&amp;YEAR(B3948)</f>
        <v>1/2024</v>
      </c>
      <c r="AU3948" s="223">
        <f>WEEKNUM(B3948)-WEEKNUM(EOMONTH(B3948,-1)+1)+1</f>
        <v>1</v>
      </c>
      <c r="AV3948" s="209" t="str">
        <f>MONTH(R3948)&amp;"/"&amp;YEAR(R3948)</f>
        <v>1/1900</v>
      </c>
      <c r="AW3948" s="209" t="e">
        <f>WEEKNUM(R3948)-WEEKNUM(EOMONTH(R3948,-1)+1)+1</f>
        <v>#NUM!</v>
      </c>
      <c r="AX3948" s="209">
        <f>IF(BB3948="S",IF(Q3948="1. Aceitou o programa",R3948-B3948,0),0)</f>
        <v>0</v>
      </c>
      <c r="AY3948" s="209">
        <f>IF(BB3948="S",IF(AND(S3948&lt;&gt;"",R3948&lt;&gt;""),S3948-R3948,0),0)</f>
        <v>0</v>
      </c>
      <c r="AZ3948" s="209">
        <f>IF(BB3948="S",IF(Q3948="1. Aceitou o programa",IF(OR(X3948="Não se Aplica",X3948=""),IF(OR(W3948="Não se Aplica",W3948=""),0,W3948-V3948),AVERAGE(X3948-W3948,W3948-V3948)),0),0)</f>
        <v>0</v>
      </c>
      <c r="BA3948" s="209">
        <f>IF(BB3948="S",IF(AND(Q3948="1. Aceitou o programa",AH3948="Realizada"),IFERROR(IF(AG3948="",0,AG3948-R3948),0),0),0)</f>
        <v>0</v>
      </c>
      <c r="BB3948" s="209" t="str">
        <f>_xlfn.XLOOKUP(U3948,'Lista Suspensa'!$AA$20:$AA$23,'Lista Suspensa'!$AB$20:$AB$23,"N/A")</f>
        <v>S</v>
      </c>
    </row>
    <row r="3949" spans="1:54" ht="12" customHeight="1">
      <c r="A3949" s="151" t="s">
        <v>121</v>
      </c>
      <c r="B3949" s="152">
        <v>45292</v>
      </c>
      <c r="C3949" s="153" t="s">
        <v>122</v>
      </c>
      <c r="D3949" s="153" t="s">
        <v>274</v>
      </c>
      <c r="E3949" s="244">
        <v>71326090</v>
      </c>
      <c r="F3949" s="144" t="s">
        <v>7168</v>
      </c>
      <c r="G3949" s="230"/>
      <c r="H3949" s="154">
        <v>31971</v>
      </c>
      <c r="I3949" s="153">
        <v>38</v>
      </c>
      <c r="J3949" s="148" t="s">
        <v>58</v>
      </c>
      <c r="K3949" s="153"/>
      <c r="L3949" s="153"/>
      <c r="M3949" s="153"/>
      <c r="N3949" s="153"/>
      <c r="O3949" s="155" t="s">
        <v>7169</v>
      </c>
      <c r="P3949" s="156" t="s">
        <v>60</v>
      </c>
      <c r="Q3949" s="157" t="s">
        <v>7078</v>
      </c>
      <c r="R3949" s="158"/>
      <c r="S3949" s="159">
        <v>45888</v>
      </c>
      <c r="T3949" s="159" t="s">
        <v>62</v>
      </c>
      <c r="U3949" s="159" t="s">
        <v>6152</v>
      </c>
      <c r="V3949" s="154">
        <v>45888</v>
      </c>
      <c r="W3949" s="154"/>
      <c r="X3949" s="154"/>
      <c r="Y3949" s="160"/>
      <c r="Z3949" s="160"/>
      <c r="AA3949" s="153"/>
      <c r="AB3949" s="153"/>
      <c r="AC3949" s="182" t="e">
        <f t="shared" si="124"/>
        <v>#DIV/0!</v>
      </c>
      <c r="AD3949" s="153" t="e">
        <f t="shared" si="125"/>
        <v>#DIV/0!</v>
      </c>
      <c r="AE3949" s="207"/>
      <c r="AF3949" s="153"/>
      <c r="AG3949" s="159"/>
      <c r="AH3949" s="153"/>
      <c r="AI3949" s="161"/>
      <c r="AJ3949" s="153"/>
      <c r="AK3949" s="153"/>
      <c r="AL3949" s="207" t="s">
        <v>85</v>
      </c>
      <c r="AM3949" s="207" t="s">
        <v>86</v>
      </c>
      <c r="AN3949" s="207"/>
      <c r="AO3949" s="207"/>
      <c r="AP3949" s="147" t="s">
        <v>54</v>
      </c>
      <c r="AQ3949" s="147"/>
      <c r="AR3949" s="147"/>
      <c r="AS3949" s="209" t="s">
        <v>68</v>
      </c>
      <c r="AT3949" s="223" t="str">
        <f>MONTH(B3949)&amp;"/"&amp;YEAR(B3949)</f>
        <v>1/2024</v>
      </c>
      <c r="AU3949" s="223">
        <f>WEEKNUM(B3949)-WEEKNUM(EOMONTH(B3949,-1)+1)+1</f>
        <v>1</v>
      </c>
      <c r="AV3949" s="209" t="str">
        <f>MONTH(R3949)&amp;"/"&amp;YEAR(R3949)</f>
        <v>1/1900</v>
      </c>
      <c r="AW3949" s="209" t="e">
        <f>WEEKNUM(R3949)-WEEKNUM(EOMONTH(R3949,-1)+1)+1</f>
        <v>#NUM!</v>
      </c>
      <c r="AX3949" s="209">
        <f>IF(BB3949="S",IF(Q3949="1. Aceitou o programa",R3949-B3949,0),0)</f>
        <v>0</v>
      </c>
      <c r="AY3949" s="209">
        <f>IF(BB3949="S",IF(AND(S3949&lt;&gt;"",R3949&lt;&gt;""),S3949-R3949,0),0)</f>
        <v>0</v>
      </c>
      <c r="AZ3949" s="209">
        <f>IF(BB3949="S",IF(Q3949="1. Aceitou o programa",IF(OR(X3949="Não se Aplica",X3949=""),IF(OR(W3949="Não se Aplica",W3949=""),0,W3949-V3949),AVERAGE(X3949-W3949,W3949-V3949)),0),0)</f>
        <v>0</v>
      </c>
      <c r="BA3949" s="209">
        <f>IF(BB3949="S",IF(AND(Q3949="1. Aceitou o programa",AH3949="Realizada"),IFERROR(IF(AG3949="",0,AG3949-R3949),0),0),0)</f>
        <v>0</v>
      </c>
      <c r="BB3949" s="209" t="str">
        <f>_xlfn.XLOOKUP(U3949,'Lista Suspensa'!$AA$20:$AA$23,'Lista Suspensa'!$AB$20:$AB$23,"N/A")</f>
        <v>S</v>
      </c>
    </row>
    <row r="3950" spans="1:54" ht="12" customHeight="1">
      <c r="A3950" s="151" t="s">
        <v>121</v>
      </c>
      <c r="B3950" s="152">
        <v>45292</v>
      </c>
      <c r="C3950" s="153" t="s">
        <v>122</v>
      </c>
      <c r="D3950" s="153" t="s">
        <v>324</v>
      </c>
      <c r="E3950" s="244">
        <v>88593829</v>
      </c>
      <c r="F3950" s="144" t="s">
        <v>7170</v>
      </c>
      <c r="G3950" s="230"/>
      <c r="H3950" s="154">
        <v>32251</v>
      </c>
      <c r="I3950" s="153">
        <v>38</v>
      </c>
      <c r="J3950" s="148" t="s">
        <v>58</v>
      </c>
      <c r="K3950" s="153"/>
      <c r="L3950" s="153"/>
      <c r="M3950" s="153"/>
      <c r="N3950" s="153"/>
      <c r="O3950" s="155">
        <v>21976360037</v>
      </c>
      <c r="P3950" s="156" t="s">
        <v>60</v>
      </c>
      <c r="Q3950" s="157" t="s">
        <v>7078</v>
      </c>
      <c r="R3950" s="158"/>
      <c r="S3950" s="159">
        <v>45868</v>
      </c>
      <c r="T3950" s="159" t="s">
        <v>62</v>
      </c>
      <c r="U3950" s="159" t="s">
        <v>6152</v>
      </c>
      <c r="V3950" s="154">
        <v>45868</v>
      </c>
      <c r="W3950" s="154"/>
      <c r="X3950" s="154"/>
      <c r="Y3950" s="160"/>
      <c r="Z3950" s="160"/>
      <c r="AA3950" s="153"/>
      <c r="AB3950" s="153"/>
      <c r="AC3950" s="182" t="e">
        <f t="shared" si="124"/>
        <v>#DIV/0!</v>
      </c>
      <c r="AD3950" s="153" t="e">
        <f t="shared" si="125"/>
        <v>#DIV/0!</v>
      </c>
      <c r="AE3950" s="207"/>
      <c r="AF3950" s="153"/>
      <c r="AG3950" s="159"/>
      <c r="AH3950" s="153"/>
      <c r="AI3950" s="161"/>
      <c r="AJ3950" s="153"/>
      <c r="AK3950" s="153"/>
      <c r="AL3950" s="207"/>
      <c r="AM3950" s="207"/>
      <c r="AN3950" s="207"/>
      <c r="AO3950" s="207"/>
      <c r="AP3950" s="147" t="s">
        <v>54</v>
      </c>
      <c r="AQ3950" s="147"/>
      <c r="AR3950" s="147"/>
      <c r="AS3950" s="209" t="s">
        <v>68</v>
      </c>
      <c r="AT3950" s="223" t="str">
        <f>MONTH(B3950)&amp;"/"&amp;YEAR(B3950)</f>
        <v>1/2024</v>
      </c>
      <c r="AU3950" s="223">
        <f>WEEKNUM(B3950)-WEEKNUM(EOMONTH(B3950,-1)+1)+1</f>
        <v>1</v>
      </c>
      <c r="AV3950" s="209" t="str">
        <f>MONTH(R3950)&amp;"/"&amp;YEAR(R3950)</f>
        <v>1/1900</v>
      </c>
      <c r="AW3950" s="209" t="e">
        <f>WEEKNUM(R3950)-WEEKNUM(EOMONTH(R3950,-1)+1)+1</f>
        <v>#NUM!</v>
      </c>
      <c r="AX3950" s="209">
        <f>IF(BB3950="S",IF(Q3950="1. Aceitou o programa",R3950-B3950,0),0)</f>
        <v>0</v>
      </c>
      <c r="AY3950" s="209">
        <f>IF(BB3950="S",IF(AND(S3950&lt;&gt;"",R3950&lt;&gt;""),S3950-R3950,0),0)</f>
        <v>0</v>
      </c>
      <c r="AZ3950" s="209">
        <f>IF(BB3950="S",IF(Q3950="1. Aceitou o programa",IF(OR(X3950="Não se Aplica",X3950=""),IF(OR(W3950="Não se Aplica",W3950=""),0,W3950-V3950),AVERAGE(X3950-W3950,W3950-V3950)),0),0)</f>
        <v>0</v>
      </c>
      <c r="BA3950" s="209">
        <f>IF(BB3950="S",IF(AND(Q3950="1. Aceitou o programa",AH3950="Realizada"),IFERROR(IF(AG3950="",0,AG3950-R3950),0),0),0)</f>
        <v>0</v>
      </c>
      <c r="BB3950" s="209" t="str">
        <f>_xlfn.XLOOKUP(U3950,'Lista Suspensa'!$AA$20:$AA$23,'Lista Suspensa'!$AB$20:$AB$23,"N/A")</f>
        <v>S</v>
      </c>
    </row>
    <row r="3951" spans="1:54" ht="12" customHeight="1">
      <c r="A3951" s="151" t="s">
        <v>121</v>
      </c>
      <c r="B3951" s="152">
        <v>45292</v>
      </c>
      <c r="C3951" s="153" t="s">
        <v>122</v>
      </c>
      <c r="D3951" s="153" t="s">
        <v>56</v>
      </c>
      <c r="E3951" s="244">
        <v>87490812</v>
      </c>
      <c r="F3951" s="144" t="s">
        <v>7171</v>
      </c>
      <c r="G3951" s="230"/>
      <c r="H3951" s="154">
        <v>32268</v>
      </c>
      <c r="I3951" s="153">
        <v>38</v>
      </c>
      <c r="J3951" s="148" t="s">
        <v>70</v>
      </c>
      <c r="K3951" s="153"/>
      <c r="L3951" s="153"/>
      <c r="M3951" s="153"/>
      <c r="N3951" s="153"/>
      <c r="O3951" s="155" t="s">
        <v>7172</v>
      </c>
      <c r="P3951" s="156" t="s">
        <v>60</v>
      </c>
      <c r="Q3951" s="157" t="s">
        <v>7078</v>
      </c>
      <c r="R3951" s="158"/>
      <c r="S3951" s="159">
        <v>46027</v>
      </c>
      <c r="T3951" s="159" t="s">
        <v>62</v>
      </c>
      <c r="U3951" s="159" t="s">
        <v>6152</v>
      </c>
      <c r="V3951" s="154">
        <v>46027</v>
      </c>
      <c r="W3951" s="154"/>
      <c r="X3951" s="154"/>
      <c r="Y3951" s="160"/>
      <c r="Z3951" s="160"/>
      <c r="AA3951" s="153">
        <v>121</v>
      </c>
      <c r="AB3951" s="153">
        <v>1.75</v>
      </c>
      <c r="AC3951" s="182">
        <f t="shared" si="124"/>
        <v>39.510204081632651</v>
      </c>
      <c r="AD3951" s="153" t="str">
        <f t="shared" si="125"/>
        <v>OBESIDADE II</v>
      </c>
      <c r="AE3951" s="207"/>
      <c r="AF3951" s="153"/>
      <c r="AG3951" s="159"/>
      <c r="AH3951" s="153"/>
      <c r="AI3951" s="161"/>
      <c r="AJ3951" s="153"/>
      <c r="AK3951" s="153"/>
      <c r="AL3951" s="207"/>
      <c r="AM3951" s="207"/>
      <c r="AN3951" s="207"/>
      <c r="AO3951" s="207"/>
      <c r="AP3951" s="147" t="s">
        <v>54</v>
      </c>
      <c r="AQ3951" s="147"/>
      <c r="AR3951" s="147"/>
      <c r="AS3951" s="209" t="s">
        <v>68</v>
      </c>
      <c r="AT3951" s="223" t="str">
        <f>MONTH(B3951)&amp;"/"&amp;YEAR(B3951)</f>
        <v>1/2024</v>
      </c>
      <c r="AU3951" s="223">
        <f>WEEKNUM(B3951)-WEEKNUM(EOMONTH(B3951,-1)+1)+1</f>
        <v>1</v>
      </c>
      <c r="AV3951" s="209" t="str">
        <f>MONTH(R3951)&amp;"/"&amp;YEAR(R3951)</f>
        <v>1/1900</v>
      </c>
      <c r="AW3951" s="209" t="e">
        <f>WEEKNUM(R3951)-WEEKNUM(EOMONTH(R3951,-1)+1)+1</f>
        <v>#NUM!</v>
      </c>
      <c r="AX3951" s="209">
        <f>IF(BB3951="S",IF(Q3951="1. Aceitou o programa",R3951-B3951,0),0)</f>
        <v>0</v>
      </c>
      <c r="AY3951" s="209">
        <f>IF(BB3951="S",IF(AND(S3951&lt;&gt;"",R3951&lt;&gt;""),S3951-R3951,0),0)</f>
        <v>0</v>
      </c>
      <c r="AZ3951" s="209">
        <f>IF(BB3951="S",IF(Q3951="1. Aceitou o programa",IF(OR(X3951="Não se Aplica",X3951=""),IF(OR(W3951="Não se Aplica",W3951=""),0,W3951-V3951),AVERAGE(X3951-W3951,W3951-V3951)),0),0)</f>
        <v>0</v>
      </c>
      <c r="BA3951" s="209">
        <f>IF(BB3951="S",IF(AND(Q3951="1. Aceitou o programa",AH3951="Realizada"),IFERROR(IF(AG3951="",0,AG3951-R3951),0),0),0)</f>
        <v>0</v>
      </c>
      <c r="BB3951" s="209" t="str">
        <f>_xlfn.XLOOKUP(U3951,'Lista Suspensa'!$AA$20:$AA$23,'Lista Suspensa'!$AB$20:$AB$23,"N/A")</f>
        <v>S</v>
      </c>
    </row>
    <row r="3952" spans="1:54" ht="12" customHeight="1">
      <c r="A3952" s="151" t="s">
        <v>121</v>
      </c>
      <c r="B3952" s="152">
        <v>45292</v>
      </c>
      <c r="C3952" s="153" t="s">
        <v>122</v>
      </c>
      <c r="D3952" s="153" t="s">
        <v>175</v>
      </c>
      <c r="E3952" s="244">
        <v>89055692</v>
      </c>
      <c r="F3952" s="144" t="s">
        <v>7173</v>
      </c>
      <c r="G3952" s="230"/>
      <c r="H3952" s="154">
        <v>32460</v>
      </c>
      <c r="I3952" s="153">
        <v>37</v>
      </c>
      <c r="J3952" s="148" t="s">
        <v>58</v>
      </c>
      <c r="K3952" s="153"/>
      <c r="L3952" s="153"/>
      <c r="M3952" s="153"/>
      <c r="N3952" s="153"/>
      <c r="O3952" s="155">
        <v>11974676473</v>
      </c>
      <c r="P3952" s="156" t="s">
        <v>60</v>
      </c>
      <c r="Q3952" s="157" t="s">
        <v>7078</v>
      </c>
      <c r="R3952" s="158"/>
      <c r="S3952" s="159">
        <v>45904</v>
      </c>
      <c r="T3952" s="159" t="s">
        <v>62</v>
      </c>
      <c r="U3952" s="159" t="s">
        <v>6152</v>
      </c>
      <c r="V3952" s="154">
        <v>45904</v>
      </c>
      <c r="W3952" s="154"/>
      <c r="X3952" s="154"/>
      <c r="Y3952" s="160"/>
      <c r="Z3952" s="160"/>
      <c r="AA3952" s="153"/>
      <c r="AB3952" s="153"/>
      <c r="AC3952" s="182" t="e">
        <f t="shared" si="124"/>
        <v>#DIV/0!</v>
      </c>
      <c r="AD3952" s="153" t="e">
        <f t="shared" si="125"/>
        <v>#DIV/0!</v>
      </c>
      <c r="AE3952" s="207"/>
      <c r="AF3952" s="153"/>
      <c r="AG3952" s="159"/>
      <c r="AH3952" s="153"/>
      <c r="AI3952" s="161"/>
      <c r="AJ3952" s="153"/>
      <c r="AK3952" s="153"/>
      <c r="AL3952" s="207" t="s">
        <v>85</v>
      </c>
      <c r="AM3952" s="207" t="s">
        <v>86</v>
      </c>
      <c r="AN3952" s="207"/>
      <c r="AO3952" s="207"/>
      <c r="AP3952" s="147" t="s">
        <v>54</v>
      </c>
      <c r="AQ3952" s="147"/>
      <c r="AR3952" s="147"/>
      <c r="AS3952" s="209" t="s">
        <v>68</v>
      </c>
      <c r="AT3952" s="223" t="str">
        <f>MONTH(B3952)&amp;"/"&amp;YEAR(B3952)</f>
        <v>1/2024</v>
      </c>
      <c r="AU3952" s="223">
        <f>WEEKNUM(B3952)-WEEKNUM(EOMONTH(B3952,-1)+1)+1</f>
        <v>1</v>
      </c>
      <c r="AV3952" s="209" t="str">
        <f>MONTH(R3952)&amp;"/"&amp;YEAR(R3952)</f>
        <v>1/1900</v>
      </c>
      <c r="AW3952" s="209" t="e">
        <f>WEEKNUM(R3952)-WEEKNUM(EOMONTH(R3952,-1)+1)+1</f>
        <v>#NUM!</v>
      </c>
      <c r="AX3952" s="209">
        <f>IF(BB3952="S",IF(Q3952="1. Aceitou o programa",R3952-B3952,0),0)</f>
        <v>0</v>
      </c>
      <c r="AY3952" s="209">
        <f>IF(BB3952="S",IF(AND(S3952&lt;&gt;"",R3952&lt;&gt;""),S3952-R3952,0),0)</f>
        <v>0</v>
      </c>
      <c r="AZ3952" s="209">
        <f>IF(BB3952="S",IF(Q3952="1. Aceitou o programa",IF(OR(X3952="Não se Aplica",X3952=""),IF(OR(W3952="Não se Aplica",W3952=""),0,W3952-V3952),AVERAGE(X3952-W3952,W3952-V3952)),0),0)</f>
        <v>0</v>
      </c>
      <c r="BA3952" s="209">
        <f>IF(BB3952="S",IF(AND(Q3952="1. Aceitou o programa",AH3952="Realizada"),IFERROR(IF(AG3952="",0,AG3952-R3952),0),0),0)</f>
        <v>0</v>
      </c>
      <c r="BB3952" s="209" t="str">
        <f>_xlfn.XLOOKUP(U3952,'Lista Suspensa'!$AA$20:$AA$23,'Lista Suspensa'!$AB$20:$AB$23,"N/A")</f>
        <v>S</v>
      </c>
    </row>
    <row r="3953" spans="1:54" ht="12" customHeight="1">
      <c r="A3953" s="151" t="s">
        <v>121</v>
      </c>
      <c r="B3953" s="152">
        <v>45292</v>
      </c>
      <c r="C3953" s="153" t="s">
        <v>122</v>
      </c>
      <c r="D3953" s="153" t="s">
        <v>443</v>
      </c>
      <c r="E3953" s="244">
        <v>79133351</v>
      </c>
      <c r="F3953" s="144" t="s">
        <v>7174</v>
      </c>
      <c r="G3953" s="230"/>
      <c r="H3953" s="154">
        <v>32504</v>
      </c>
      <c r="I3953" s="153">
        <v>37</v>
      </c>
      <c r="J3953" s="148" t="s">
        <v>70</v>
      </c>
      <c r="K3953" s="153"/>
      <c r="L3953" s="153"/>
      <c r="M3953" s="153"/>
      <c r="N3953" s="153"/>
      <c r="O3953" s="155" t="s">
        <v>7175</v>
      </c>
      <c r="P3953" s="156" t="s">
        <v>60</v>
      </c>
      <c r="Q3953" s="157" t="s">
        <v>7078</v>
      </c>
      <c r="R3953" s="158"/>
      <c r="S3953" s="159">
        <v>45922</v>
      </c>
      <c r="T3953" s="159" t="s">
        <v>62</v>
      </c>
      <c r="U3953" s="159" t="s">
        <v>6152</v>
      </c>
      <c r="V3953" s="154">
        <v>45922</v>
      </c>
      <c r="W3953" s="154"/>
      <c r="X3953" s="154"/>
      <c r="Y3953" s="160"/>
      <c r="Z3953" s="160"/>
      <c r="AA3953" s="153"/>
      <c r="AB3953" s="153"/>
      <c r="AC3953" s="182" t="e">
        <f t="shared" si="124"/>
        <v>#DIV/0!</v>
      </c>
      <c r="AD3953" s="153" t="e">
        <f t="shared" si="125"/>
        <v>#DIV/0!</v>
      </c>
      <c r="AE3953" s="207"/>
      <c r="AF3953" s="153"/>
      <c r="AG3953" s="159"/>
      <c r="AH3953" s="153"/>
      <c r="AI3953" s="161"/>
      <c r="AJ3953" s="153"/>
      <c r="AK3953" s="153"/>
      <c r="AL3953" s="207"/>
      <c r="AM3953" s="207"/>
      <c r="AN3953" s="207"/>
      <c r="AO3953" s="207"/>
      <c r="AP3953" s="147" t="s">
        <v>54</v>
      </c>
      <c r="AQ3953" s="147"/>
      <c r="AR3953" s="147"/>
      <c r="AS3953" s="209" t="s">
        <v>68</v>
      </c>
      <c r="AT3953" s="223" t="str">
        <f>MONTH(B3953)&amp;"/"&amp;YEAR(B3953)</f>
        <v>1/2024</v>
      </c>
      <c r="AU3953" s="223">
        <f>WEEKNUM(B3953)-WEEKNUM(EOMONTH(B3953,-1)+1)+1</f>
        <v>1</v>
      </c>
      <c r="AV3953" s="209" t="str">
        <f>MONTH(R3953)&amp;"/"&amp;YEAR(R3953)</f>
        <v>1/1900</v>
      </c>
      <c r="AW3953" s="209" t="e">
        <f>WEEKNUM(R3953)-WEEKNUM(EOMONTH(R3953,-1)+1)+1</f>
        <v>#NUM!</v>
      </c>
      <c r="AX3953" s="209">
        <f>IF(BB3953="S",IF(Q3953="1. Aceitou o programa",R3953-B3953,0),0)</f>
        <v>0</v>
      </c>
      <c r="AY3953" s="209">
        <f>IF(BB3953="S",IF(AND(S3953&lt;&gt;"",R3953&lt;&gt;""),S3953-R3953,0),0)</f>
        <v>0</v>
      </c>
      <c r="AZ3953" s="209">
        <f>IF(BB3953="S",IF(Q3953="1. Aceitou o programa",IF(OR(X3953="Não se Aplica",X3953=""),IF(OR(W3953="Não se Aplica",W3953=""),0,W3953-V3953),AVERAGE(X3953-W3953,W3953-V3953)),0),0)</f>
        <v>0</v>
      </c>
      <c r="BA3953" s="209">
        <f>IF(BB3953="S",IF(AND(Q3953="1. Aceitou o programa",AH3953="Realizada"),IFERROR(IF(AG3953="",0,AG3953-R3953),0),0),0)</f>
        <v>0</v>
      </c>
      <c r="BB3953" s="209" t="str">
        <f>_xlfn.XLOOKUP(U3953,'Lista Suspensa'!$AA$20:$AA$23,'Lista Suspensa'!$AB$20:$AB$23,"N/A")</f>
        <v>S</v>
      </c>
    </row>
    <row r="3954" spans="1:54" ht="12" customHeight="1">
      <c r="A3954" s="151" t="s">
        <v>121</v>
      </c>
      <c r="B3954" s="152">
        <v>45292</v>
      </c>
      <c r="C3954" s="153" t="s">
        <v>122</v>
      </c>
      <c r="D3954" s="153" t="s">
        <v>171</v>
      </c>
      <c r="E3954" s="244">
        <v>78348409</v>
      </c>
      <c r="F3954" s="144" t="s">
        <v>7176</v>
      </c>
      <c r="G3954" s="230"/>
      <c r="H3954" s="154">
        <v>32606</v>
      </c>
      <c r="I3954" s="153">
        <v>37</v>
      </c>
      <c r="J3954" s="148" t="s">
        <v>70</v>
      </c>
      <c r="K3954" s="153"/>
      <c r="L3954" s="153"/>
      <c r="M3954" s="153"/>
      <c r="N3954" s="153"/>
      <c r="O3954" s="155">
        <v>21994670156</v>
      </c>
      <c r="P3954" s="156" t="s">
        <v>60</v>
      </c>
      <c r="Q3954" s="157" t="s">
        <v>7078</v>
      </c>
      <c r="R3954" s="158"/>
      <c r="S3954" s="159">
        <v>45923</v>
      </c>
      <c r="T3954" s="159" t="s">
        <v>62</v>
      </c>
      <c r="U3954" s="159" t="s">
        <v>6152</v>
      </c>
      <c r="V3954" s="154">
        <v>45923</v>
      </c>
      <c r="W3954" s="154"/>
      <c r="X3954" s="154"/>
      <c r="Y3954" s="160"/>
      <c r="Z3954" s="160"/>
      <c r="AA3954" s="153"/>
      <c r="AB3954" s="153"/>
      <c r="AC3954" s="182" t="e">
        <f t="shared" si="124"/>
        <v>#DIV/0!</v>
      </c>
      <c r="AD3954" s="153" t="e">
        <f t="shared" si="125"/>
        <v>#DIV/0!</v>
      </c>
      <c r="AE3954" s="207"/>
      <c r="AF3954" s="153"/>
      <c r="AG3954" s="159"/>
      <c r="AH3954" s="153"/>
      <c r="AI3954" s="161"/>
      <c r="AJ3954" s="153"/>
      <c r="AK3954" s="153"/>
      <c r="AL3954" s="207" t="s">
        <v>85</v>
      </c>
      <c r="AM3954" s="207" t="s">
        <v>86</v>
      </c>
      <c r="AN3954" s="207"/>
      <c r="AO3954" s="207"/>
      <c r="AP3954" s="147" t="s">
        <v>54</v>
      </c>
      <c r="AQ3954" s="147"/>
      <c r="AR3954" s="147"/>
      <c r="AS3954" s="209" t="s">
        <v>68</v>
      </c>
      <c r="AT3954" s="223" t="str">
        <f>MONTH(B3954)&amp;"/"&amp;YEAR(B3954)</f>
        <v>1/2024</v>
      </c>
      <c r="AU3954" s="223">
        <f>WEEKNUM(B3954)-WEEKNUM(EOMONTH(B3954,-1)+1)+1</f>
        <v>1</v>
      </c>
      <c r="AV3954" s="209" t="str">
        <f>MONTH(R3954)&amp;"/"&amp;YEAR(R3954)</f>
        <v>1/1900</v>
      </c>
      <c r="AW3954" s="209" t="e">
        <f>WEEKNUM(R3954)-WEEKNUM(EOMONTH(R3954,-1)+1)+1</f>
        <v>#NUM!</v>
      </c>
      <c r="AX3954" s="209">
        <f>IF(BB3954="S",IF(Q3954="1. Aceitou o programa",R3954-B3954,0),0)</f>
        <v>0</v>
      </c>
      <c r="AY3954" s="209">
        <f>IF(BB3954="S",IF(AND(S3954&lt;&gt;"",R3954&lt;&gt;""),S3954-R3954,0),0)</f>
        <v>0</v>
      </c>
      <c r="AZ3954" s="209">
        <f>IF(BB3954="S",IF(Q3954="1. Aceitou o programa",IF(OR(X3954="Não se Aplica",X3954=""),IF(OR(W3954="Não se Aplica",W3954=""),0,W3954-V3954),AVERAGE(X3954-W3954,W3954-V3954)),0),0)</f>
        <v>0</v>
      </c>
      <c r="BA3954" s="209">
        <f>IF(BB3954="S",IF(AND(Q3954="1. Aceitou o programa",AH3954="Realizada"),IFERROR(IF(AG3954="",0,AG3954-R3954),0),0),0)</f>
        <v>0</v>
      </c>
      <c r="BB3954" s="209" t="str">
        <f>_xlfn.XLOOKUP(U3954,'Lista Suspensa'!$AA$20:$AA$23,'Lista Suspensa'!$AB$20:$AB$23,"N/A")</f>
        <v>S</v>
      </c>
    </row>
    <row r="3955" spans="1:54" ht="12" customHeight="1">
      <c r="A3955" s="151" t="s">
        <v>121</v>
      </c>
      <c r="B3955" s="152">
        <v>45292</v>
      </c>
      <c r="C3955" s="153" t="s">
        <v>122</v>
      </c>
      <c r="D3955" s="153" t="s">
        <v>56</v>
      </c>
      <c r="E3955" s="244">
        <v>78383776</v>
      </c>
      <c r="F3955" s="144" t="s">
        <v>7177</v>
      </c>
      <c r="G3955" s="230"/>
      <c r="H3955" s="154">
        <v>33582</v>
      </c>
      <c r="I3955" s="153">
        <v>34</v>
      </c>
      <c r="J3955" s="148" t="s">
        <v>70</v>
      </c>
      <c r="K3955" s="153"/>
      <c r="L3955" s="153"/>
      <c r="M3955" s="153"/>
      <c r="N3955" s="153"/>
      <c r="O3955" s="155" t="s">
        <v>7178</v>
      </c>
      <c r="P3955" s="156" t="s">
        <v>60</v>
      </c>
      <c r="Q3955" s="157" t="s">
        <v>7078</v>
      </c>
      <c r="R3955" s="158"/>
      <c r="S3955" s="159">
        <v>45968</v>
      </c>
      <c r="T3955" s="159" t="s">
        <v>62</v>
      </c>
      <c r="U3955" s="159" t="s">
        <v>6152</v>
      </c>
      <c r="V3955" s="154">
        <v>45968</v>
      </c>
      <c r="W3955" s="154"/>
      <c r="X3955" s="154"/>
      <c r="Y3955" s="160"/>
      <c r="Z3955" s="160"/>
      <c r="AA3955" s="153">
        <v>110</v>
      </c>
      <c r="AB3955" s="153">
        <v>1.72</v>
      </c>
      <c r="AC3955" s="182">
        <f t="shared" si="124"/>
        <v>37.182260681449435</v>
      </c>
      <c r="AD3955" s="153" t="str">
        <f t="shared" si="125"/>
        <v>OBESIDADE II</v>
      </c>
      <c r="AE3955" s="207"/>
      <c r="AF3955" s="153"/>
      <c r="AG3955" s="159"/>
      <c r="AH3955" s="153"/>
      <c r="AI3955" s="161"/>
      <c r="AJ3955" s="153"/>
      <c r="AK3955" s="153"/>
      <c r="AL3955" s="207" t="s">
        <v>85</v>
      </c>
      <c r="AM3955" s="207" t="s">
        <v>86</v>
      </c>
      <c r="AN3955" s="207" t="s">
        <v>191</v>
      </c>
      <c r="AO3955" s="207"/>
      <c r="AP3955" s="147" t="s">
        <v>54</v>
      </c>
      <c r="AQ3955" s="147"/>
      <c r="AR3955" s="147"/>
      <c r="AS3955" s="209" t="s">
        <v>68</v>
      </c>
      <c r="AT3955" s="223" t="str">
        <f>MONTH(B3955)&amp;"/"&amp;YEAR(B3955)</f>
        <v>1/2024</v>
      </c>
      <c r="AU3955" s="223">
        <f>WEEKNUM(B3955)-WEEKNUM(EOMONTH(B3955,-1)+1)+1</f>
        <v>1</v>
      </c>
      <c r="AV3955" s="209" t="str">
        <f>MONTH(R3955)&amp;"/"&amp;YEAR(R3955)</f>
        <v>1/1900</v>
      </c>
      <c r="AW3955" s="209" t="e">
        <f>WEEKNUM(R3955)-WEEKNUM(EOMONTH(R3955,-1)+1)+1</f>
        <v>#NUM!</v>
      </c>
      <c r="AX3955" s="209">
        <f>IF(BB3955="S",IF(Q3955="1. Aceitou o programa",R3955-B3955,0),0)</f>
        <v>0</v>
      </c>
      <c r="AY3955" s="209">
        <f>IF(BB3955="S",IF(AND(S3955&lt;&gt;"",R3955&lt;&gt;""),S3955-R3955,0),0)</f>
        <v>0</v>
      </c>
      <c r="AZ3955" s="209">
        <f>IF(BB3955="S",IF(Q3955="1. Aceitou o programa",IF(OR(X3955="Não se Aplica",X3955=""),IF(OR(W3955="Não se Aplica",W3955=""),0,W3955-V3955),AVERAGE(X3955-W3955,W3955-V3955)),0),0)</f>
        <v>0</v>
      </c>
      <c r="BA3955" s="209">
        <f>IF(BB3955="S",IF(AND(Q3955="1. Aceitou o programa",AH3955="Realizada"),IFERROR(IF(AG3955="",0,AG3955-R3955),0),0),0)</f>
        <v>0</v>
      </c>
      <c r="BB3955" s="209" t="str">
        <f>_xlfn.XLOOKUP(U3955,'Lista Suspensa'!$AA$20:$AA$23,'Lista Suspensa'!$AB$20:$AB$23,"N/A")</f>
        <v>S</v>
      </c>
    </row>
    <row r="3956" spans="1:54" ht="12" customHeight="1">
      <c r="A3956" s="151" t="s">
        <v>121</v>
      </c>
      <c r="B3956" s="152">
        <v>45292</v>
      </c>
      <c r="C3956" s="153" t="s">
        <v>122</v>
      </c>
      <c r="D3956" s="153" t="s">
        <v>171</v>
      </c>
      <c r="E3956" s="244">
        <v>93081044</v>
      </c>
      <c r="F3956" s="144" t="s">
        <v>7179</v>
      </c>
      <c r="G3956" s="230"/>
      <c r="H3956" s="154">
        <v>33916</v>
      </c>
      <c r="I3956" s="153">
        <v>33</v>
      </c>
      <c r="J3956" s="148" t="s">
        <v>70</v>
      </c>
      <c r="K3956" s="153"/>
      <c r="L3956" s="153"/>
      <c r="M3956" s="153"/>
      <c r="N3956" s="153"/>
      <c r="O3956" s="155">
        <v>21992162427</v>
      </c>
      <c r="P3956" s="156" t="s">
        <v>60</v>
      </c>
      <c r="Q3956" s="157" t="s">
        <v>7078</v>
      </c>
      <c r="R3956" s="158"/>
      <c r="S3956" s="159">
        <v>45854</v>
      </c>
      <c r="T3956" s="159" t="s">
        <v>62</v>
      </c>
      <c r="U3956" s="159" t="s">
        <v>6152</v>
      </c>
      <c r="V3956" s="154">
        <v>45854</v>
      </c>
      <c r="W3956" s="154"/>
      <c r="X3956" s="154"/>
      <c r="Y3956" s="160"/>
      <c r="Z3956" s="160"/>
      <c r="AA3956" s="153">
        <v>136</v>
      </c>
      <c r="AB3956" s="153">
        <v>1.7</v>
      </c>
      <c r="AC3956" s="182">
        <f t="shared" si="124"/>
        <v>47.058823529411768</v>
      </c>
      <c r="AD3956" s="153" t="str">
        <f t="shared" si="125"/>
        <v>OBESIDADE III</v>
      </c>
      <c r="AE3956" s="207"/>
      <c r="AF3956" s="153"/>
      <c r="AG3956" s="159"/>
      <c r="AH3956" s="153"/>
      <c r="AI3956" s="161"/>
      <c r="AJ3956" s="153"/>
      <c r="AK3956" s="153"/>
      <c r="AL3956" s="207"/>
      <c r="AM3956" s="207"/>
      <c r="AN3956" s="207"/>
      <c r="AO3956" s="207"/>
      <c r="AP3956" s="147" t="s">
        <v>54</v>
      </c>
      <c r="AQ3956" s="147"/>
      <c r="AR3956" s="147"/>
      <c r="AS3956" s="209" t="s">
        <v>68</v>
      </c>
      <c r="AT3956" s="223" t="str">
        <f>MONTH(B3956)&amp;"/"&amp;YEAR(B3956)</f>
        <v>1/2024</v>
      </c>
      <c r="AU3956" s="223">
        <f>WEEKNUM(B3956)-WEEKNUM(EOMONTH(B3956,-1)+1)+1</f>
        <v>1</v>
      </c>
      <c r="AV3956" s="209" t="str">
        <f>MONTH(R3956)&amp;"/"&amp;YEAR(R3956)</f>
        <v>1/1900</v>
      </c>
      <c r="AW3956" s="209" t="e">
        <f>WEEKNUM(R3956)-WEEKNUM(EOMONTH(R3956,-1)+1)+1</f>
        <v>#NUM!</v>
      </c>
      <c r="AX3956" s="209">
        <f>IF(BB3956="S",IF(Q3956="1. Aceitou o programa",R3956-B3956,0),0)</f>
        <v>0</v>
      </c>
      <c r="AY3956" s="209">
        <f>IF(BB3956="S",IF(AND(S3956&lt;&gt;"",R3956&lt;&gt;""),S3956-R3956,0),0)</f>
        <v>0</v>
      </c>
      <c r="AZ3956" s="209">
        <f>IF(BB3956="S",IF(Q3956="1. Aceitou o programa",IF(OR(X3956="Não se Aplica",X3956=""),IF(OR(W3956="Não se Aplica",W3956=""),0,W3956-V3956),AVERAGE(X3956-W3956,W3956-V3956)),0),0)</f>
        <v>0</v>
      </c>
      <c r="BA3956" s="209">
        <f>IF(BB3956="S",IF(AND(Q3956="1. Aceitou o programa",AH3956="Realizada"),IFERROR(IF(AG3956="",0,AG3956-R3956),0),0),0)</f>
        <v>0</v>
      </c>
      <c r="BB3956" s="209" t="str">
        <f>_xlfn.XLOOKUP(U3956,'Lista Suspensa'!$AA$20:$AA$23,'Lista Suspensa'!$AB$20:$AB$23,"N/A")</f>
        <v>S</v>
      </c>
    </row>
    <row r="3957" spans="1:54" ht="12" customHeight="1">
      <c r="A3957" s="151" t="s">
        <v>121</v>
      </c>
      <c r="B3957" s="152">
        <v>45292</v>
      </c>
      <c r="C3957" s="153" t="s">
        <v>122</v>
      </c>
      <c r="D3957" s="153" t="s">
        <v>171</v>
      </c>
      <c r="E3957" s="244">
        <v>86059406</v>
      </c>
      <c r="F3957" s="144" t="s">
        <v>7180</v>
      </c>
      <c r="G3957" s="230"/>
      <c r="H3957" s="154">
        <v>33934</v>
      </c>
      <c r="I3957" s="153">
        <v>33</v>
      </c>
      <c r="J3957" s="148" t="s">
        <v>70</v>
      </c>
      <c r="K3957" s="153"/>
      <c r="L3957" s="153"/>
      <c r="M3957" s="153"/>
      <c r="N3957" s="153"/>
      <c r="O3957" s="155">
        <v>21970276322</v>
      </c>
      <c r="P3957" s="156" t="s">
        <v>60</v>
      </c>
      <c r="Q3957" s="157" t="s">
        <v>7078</v>
      </c>
      <c r="R3957" s="158"/>
      <c r="S3957" s="159">
        <v>45806</v>
      </c>
      <c r="T3957" s="159" t="s">
        <v>62</v>
      </c>
      <c r="U3957" s="159" t="s">
        <v>6152</v>
      </c>
      <c r="V3957" s="154">
        <v>45806</v>
      </c>
      <c r="W3957" s="154"/>
      <c r="X3957" s="154"/>
      <c r="Y3957" s="160"/>
      <c r="Z3957" s="160"/>
      <c r="AA3957" s="153"/>
      <c r="AB3957" s="153"/>
      <c r="AC3957" s="182" t="e">
        <f t="shared" si="124"/>
        <v>#DIV/0!</v>
      </c>
      <c r="AD3957" s="153" t="e">
        <f t="shared" si="125"/>
        <v>#DIV/0!</v>
      </c>
      <c r="AE3957" s="207"/>
      <c r="AF3957" s="153"/>
      <c r="AG3957" s="159"/>
      <c r="AH3957" s="153"/>
      <c r="AI3957" s="161"/>
      <c r="AJ3957" s="153"/>
      <c r="AK3957" s="153"/>
      <c r="AL3957" s="207" t="s">
        <v>85</v>
      </c>
      <c r="AM3957" s="207" t="s">
        <v>86</v>
      </c>
      <c r="AN3957" s="207" t="s">
        <v>191</v>
      </c>
      <c r="AO3957" s="207"/>
      <c r="AP3957" s="147" t="s">
        <v>54</v>
      </c>
      <c r="AQ3957" s="147"/>
      <c r="AR3957" s="147"/>
      <c r="AS3957" s="209" t="s">
        <v>68</v>
      </c>
      <c r="AT3957" s="223" t="str">
        <f>MONTH(B3957)&amp;"/"&amp;YEAR(B3957)</f>
        <v>1/2024</v>
      </c>
      <c r="AU3957" s="223">
        <f>WEEKNUM(B3957)-WEEKNUM(EOMONTH(B3957,-1)+1)+1</f>
        <v>1</v>
      </c>
      <c r="AV3957" s="209" t="str">
        <f>MONTH(R3957)&amp;"/"&amp;YEAR(R3957)</f>
        <v>1/1900</v>
      </c>
      <c r="AW3957" s="209" t="e">
        <f>WEEKNUM(R3957)-WEEKNUM(EOMONTH(R3957,-1)+1)+1</f>
        <v>#NUM!</v>
      </c>
      <c r="AX3957" s="209">
        <f>IF(BB3957="S",IF(Q3957="1. Aceitou o programa",R3957-B3957,0),0)</f>
        <v>0</v>
      </c>
      <c r="AY3957" s="209">
        <f>IF(BB3957="S",IF(AND(S3957&lt;&gt;"",R3957&lt;&gt;""),S3957-R3957,0),0)</f>
        <v>0</v>
      </c>
      <c r="AZ3957" s="209">
        <f>IF(BB3957="S",IF(Q3957="1. Aceitou o programa",IF(OR(X3957="Não se Aplica",X3957=""),IF(OR(W3957="Não se Aplica",W3957=""),0,W3957-V3957),AVERAGE(X3957-W3957,W3957-V3957)),0),0)</f>
        <v>0</v>
      </c>
      <c r="BA3957" s="209">
        <f>IF(BB3957="S",IF(AND(Q3957="1. Aceitou o programa",AH3957="Realizada"),IFERROR(IF(AG3957="",0,AG3957-R3957),0),0),0)</f>
        <v>0</v>
      </c>
      <c r="BB3957" s="209" t="str">
        <f>_xlfn.XLOOKUP(U3957,'Lista Suspensa'!$AA$20:$AA$23,'Lista Suspensa'!$AB$20:$AB$23,"N/A")</f>
        <v>S</v>
      </c>
    </row>
    <row r="3958" spans="1:54" ht="12" customHeight="1">
      <c r="A3958" s="151" t="s">
        <v>121</v>
      </c>
      <c r="B3958" s="152">
        <v>45292</v>
      </c>
      <c r="C3958" s="153" t="s">
        <v>122</v>
      </c>
      <c r="D3958" s="153" t="s">
        <v>175</v>
      </c>
      <c r="E3958" s="244">
        <v>93906551</v>
      </c>
      <c r="F3958" s="144" t="s">
        <v>7181</v>
      </c>
      <c r="G3958" s="230"/>
      <c r="H3958" s="154">
        <v>34285</v>
      </c>
      <c r="I3958" s="153">
        <v>32</v>
      </c>
      <c r="J3958" s="148" t="s">
        <v>70</v>
      </c>
      <c r="K3958" s="153"/>
      <c r="L3958" s="153"/>
      <c r="M3958" s="153"/>
      <c r="N3958" s="153"/>
      <c r="O3958" s="155">
        <v>11943686280</v>
      </c>
      <c r="P3958" s="156" t="s">
        <v>60</v>
      </c>
      <c r="Q3958" s="157" t="s">
        <v>7078</v>
      </c>
      <c r="R3958" s="158"/>
      <c r="S3958" s="159">
        <v>45931</v>
      </c>
      <c r="T3958" s="159" t="s">
        <v>62</v>
      </c>
      <c r="U3958" s="159" t="s">
        <v>6152</v>
      </c>
      <c r="V3958" s="154">
        <v>45931</v>
      </c>
      <c r="W3958" s="154"/>
      <c r="X3958" s="154"/>
      <c r="Y3958" s="160"/>
      <c r="Z3958" s="160"/>
      <c r="AA3958" s="153">
        <v>128</v>
      </c>
      <c r="AB3958" s="153">
        <v>1.62</v>
      </c>
      <c r="AC3958" s="182">
        <f t="shared" si="124"/>
        <v>48.773052888279217</v>
      </c>
      <c r="AD3958" s="153" t="str">
        <f t="shared" si="125"/>
        <v>OBESIDADE III</v>
      </c>
      <c r="AE3958" s="207"/>
      <c r="AF3958" s="153"/>
      <c r="AG3958" s="159"/>
      <c r="AH3958" s="153"/>
      <c r="AI3958" s="161"/>
      <c r="AJ3958" s="153"/>
      <c r="AK3958" s="153"/>
      <c r="AL3958" s="207"/>
      <c r="AM3958" s="207"/>
      <c r="AN3958" s="207"/>
      <c r="AO3958" s="207"/>
      <c r="AP3958" s="147" t="s">
        <v>54</v>
      </c>
      <c r="AQ3958" s="147"/>
      <c r="AR3958" s="147"/>
      <c r="AS3958" s="209" t="s">
        <v>68</v>
      </c>
      <c r="AT3958" s="223" t="str">
        <f>MONTH(B3958)&amp;"/"&amp;YEAR(B3958)</f>
        <v>1/2024</v>
      </c>
      <c r="AU3958" s="223">
        <f>WEEKNUM(B3958)-WEEKNUM(EOMONTH(B3958,-1)+1)+1</f>
        <v>1</v>
      </c>
      <c r="AV3958" s="209" t="str">
        <f>MONTH(R3958)&amp;"/"&amp;YEAR(R3958)</f>
        <v>1/1900</v>
      </c>
      <c r="AW3958" s="209" t="e">
        <f>WEEKNUM(R3958)-WEEKNUM(EOMONTH(R3958,-1)+1)+1</f>
        <v>#NUM!</v>
      </c>
      <c r="AX3958" s="209">
        <f>IF(BB3958="S",IF(Q3958="1. Aceitou o programa",R3958-B3958,0),0)</f>
        <v>0</v>
      </c>
      <c r="AY3958" s="209">
        <f>IF(BB3958="S",IF(AND(S3958&lt;&gt;"",R3958&lt;&gt;""),S3958-R3958,0),0)</f>
        <v>0</v>
      </c>
      <c r="AZ3958" s="209">
        <f>IF(BB3958="S",IF(Q3958="1. Aceitou o programa",IF(OR(X3958="Não se Aplica",X3958=""),IF(OR(W3958="Não se Aplica",W3958=""),0,W3958-V3958),AVERAGE(X3958-W3958,W3958-V3958)),0),0)</f>
        <v>0</v>
      </c>
      <c r="BA3958" s="209">
        <f>IF(BB3958="S",IF(AND(Q3958="1. Aceitou o programa",AH3958="Realizada"),IFERROR(IF(AG3958="",0,AG3958-R3958),0),0),0)</f>
        <v>0</v>
      </c>
      <c r="BB3958" s="209" t="str">
        <f>_xlfn.XLOOKUP(U3958,'Lista Suspensa'!$AA$20:$AA$23,'Lista Suspensa'!$AB$20:$AB$23,"N/A")</f>
        <v>S</v>
      </c>
    </row>
    <row r="3959" spans="1:54" ht="12" customHeight="1">
      <c r="A3959" s="151" t="s">
        <v>121</v>
      </c>
      <c r="B3959" s="152">
        <v>45292</v>
      </c>
      <c r="C3959" s="153" t="s">
        <v>122</v>
      </c>
      <c r="D3959" s="153" t="s">
        <v>274</v>
      </c>
      <c r="E3959" s="244">
        <v>93527345</v>
      </c>
      <c r="F3959" s="144" t="s">
        <v>7182</v>
      </c>
      <c r="G3959" s="230"/>
      <c r="H3959" s="154">
        <v>34359</v>
      </c>
      <c r="I3959" s="153">
        <v>32</v>
      </c>
      <c r="J3959" s="148" t="s">
        <v>70</v>
      </c>
      <c r="K3959" s="153"/>
      <c r="L3959" s="153"/>
      <c r="M3959" s="153"/>
      <c r="N3959" s="153"/>
      <c r="O3959" s="155" t="s">
        <v>7183</v>
      </c>
      <c r="P3959" s="156" t="s">
        <v>60</v>
      </c>
      <c r="Q3959" s="157" t="s">
        <v>7078</v>
      </c>
      <c r="R3959" s="158"/>
      <c r="S3959" s="159">
        <v>45908</v>
      </c>
      <c r="T3959" s="159" t="s">
        <v>62</v>
      </c>
      <c r="U3959" s="159" t="s">
        <v>6152</v>
      </c>
      <c r="V3959" s="154">
        <v>45908</v>
      </c>
      <c r="W3959" s="154"/>
      <c r="X3959" s="154"/>
      <c r="Y3959" s="160"/>
      <c r="Z3959" s="160"/>
      <c r="AA3959" s="153">
        <v>112</v>
      </c>
      <c r="AB3959" s="153">
        <v>1.62</v>
      </c>
      <c r="AC3959" s="182">
        <f t="shared" si="124"/>
        <v>42.676421277244316</v>
      </c>
      <c r="AD3959" s="153" t="str">
        <f t="shared" si="125"/>
        <v>OBESIDADE III</v>
      </c>
      <c r="AE3959" s="207"/>
      <c r="AF3959" s="153"/>
      <c r="AG3959" s="159"/>
      <c r="AH3959" s="153"/>
      <c r="AI3959" s="161"/>
      <c r="AJ3959" s="153"/>
      <c r="AK3959" s="153"/>
      <c r="AL3959" s="207" t="s">
        <v>85</v>
      </c>
      <c r="AM3959" s="207" t="s">
        <v>86</v>
      </c>
      <c r="AN3959" s="207" t="s">
        <v>191</v>
      </c>
      <c r="AO3959" s="207"/>
      <c r="AP3959" s="147" t="s">
        <v>54</v>
      </c>
      <c r="AQ3959" s="147"/>
      <c r="AR3959" s="147"/>
      <c r="AS3959" s="209" t="s">
        <v>68</v>
      </c>
      <c r="AT3959" s="223" t="str">
        <f>MONTH(B3959)&amp;"/"&amp;YEAR(B3959)</f>
        <v>1/2024</v>
      </c>
      <c r="AU3959" s="223">
        <f>WEEKNUM(B3959)-WEEKNUM(EOMONTH(B3959,-1)+1)+1</f>
        <v>1</v>
      </c>
      <c r="AV3959" s="209" t="str">
        <f>MONTH(R3959)&amp;"/"&amp;YEAR(R3959)</f>
        <v>1/1900</v>
      </c>
      <c r="AW3959" s="209" t="e">
        <f>WEEKNUM(R3959)-WEEKNUM(EOMONTH(R3959,-1)+1)+1</f>
        <v>#NUM!</v>
      </c>
      <c r="AX3959" s="209">
        <f>IF(BB3959="S",IF(Q3959="1. Aceitou o programa",R3959-B3959,0),0)</f>
        <v>0</v>
      </c>
      <c r="AY3959" s="209">
        <f>IF(BB3959="S",IF(AND(S3959&lt;&gt;"",R3959&lt;&gt;""),S3959-R3959,0),0)</f>
        <v>0</v>
      </c>
      <c r="AZ3959" s="209">
        <f>IF(BB3959="S",IF(Q3959="1. Aceitou o programa",IF(OR(X3959="Não se Aplica",X3959=""),IF(OR(W3959="Não se Aplica",W3959=""),0,W3959-V3959),AVERAGE(X3959-W3959,W3959-V3959)),0),0)</f>
        <v>0</v>
      </c>
      <c r="BA3959" s="209">
        <f>IF(BB3959="S",IF(AND(Q3959="1. Aceitou o programa",AH3959="Realizada"),IFERROR(IF(AG3959="",0,AG3959-R3959),0),0),0)</f>
        <v>0</v>
      </c>
      <c r="BB3959" s="209" t="str">
        <f>_xlfn.XLOOKUP(U3959,'Lista Suspensa'!$AA$20:$AA$23,'Lista Suspensa'!$AB$20:$AB$23,"N/A")</f>
        <v>S</v>
      </c>
    </row>
    <row r="3960" spans="1:54" ht="12" customHeight="1">
      <c r="A3960" s="151" t="s">
        <v>121</v>
      </c>
      <c r="B3960" s="152">
        <v>45292</v>
      </c>
      <c r="C3960" s="153" t="s">
        <v>122</v>
      </c>
      <c r="D3960" s="153" t="s">
        <v>171</v>
      </c>
      <c r="E3960" s="244">
        <v>93319921</v>
      </c>
      <c r="F3960" s="144" t="s">
        <v>7184</v>
      </c>
      <c r="G3960" s="230"/>
      <c r="H3960" s="154">
        <v>34457</v>
      </c>
      <c r="I3960" s="153">
        <v>32</v>
      </c>
      <c r="J3960" s="148" t="s">
        <v>70</v>
      </c>
      <c r="K3960" s="153"/>
      <c r="L3960" s="153"/>
      <c r="M3960" s="153"/>
      <c r="N3960" s="153"/>
      <c r="O3960" s="155">
        <v>21986087619</v>
      </c>
      <c r="P3960" s="156" t="s">
        <v>60</v>
      </c>
      <c r="Q3960" s="157" t="s">
        <v>7078</v>
      </c>
      <c r="R3960" s="158"/>
      <c r="S3960" s="159">
        <v>45904</v>
      </c>
      <c r="T3960" s="159" t="s">
        <v>62</v>
      </c>
      <c r="U3960" s="159" t="s">
        <v>6152</v>
      </c>
      <c r="V3960" s="154">
        <v>45904</v>
      </c>
      <c r="W3960" s="154"/>
      <c r="X3960" s="154"/>
      <c r="Y3960" s="160"/>
      <c r="Z3960" s="160"/>
      <c r="AA3960" s="153"/>
      <c r="AB3960" s="153"/>
      <c r="AC3960" s="182" t="e">
        <f t="shared" si="124"/>
        <v>#DIV/0!</v>
      </c>
      <c r="AD3960" s="153" t="e">
        <f t="shared" si="125"/>
        <v>#DIV/0!</v>
      </c>
      <c r="AE3960" s="207"/>
      <c r="AF3960" s="153"/>
      <c r="AG3960" s="159"/>
      <c r="AH3960" s="153"/>
      <c r="AI3960" s="161"/>
      <c r="AJ3960" s="153"/>
      <c r="AK3960" s="153"/>
      <c r="AL3960" s="207"/>
      <c r="AM3960" s="207"/>
      <c r="AN3960" s="207"/>
      <c r="AO3960" s="207"/>
      <c r="AP3960" s="147" t="s">
        <v>54</v>
      </c>
      <c r="AQ3960" s="147"/>
      <c r="AR3960" s="147"/>
      <c r="AS3960" s="209" t="s">
        <v>68</v>
      </c>
      <c r="AT3960" s="223" t="str">
        <f>MONTH(B3960)&amp;"/"&amp;YEAR(B3960)</f>
        <v>1/2024</v>
      </c>
      <c r="AU3960" s="223">
        <f>WEEKNUM(B3960)-WEEKNUM(EOMONTH(B3960,-1)+1)+1</f>
        <v>1</v>
      </c>
      <c r="AV3960" s="209" t="str">
        <f>MONTH(R3960)&amp;"/"&amp;YEAR(R3960)</f>
        <v>1/1900</v>
      </c>
      <c r="AW3960" s="209" t="e">
        <f>WEEKNUM(R3960)-WEEKNUM(EOMONTH(R3960,-1)+1)+1</f>
        <v>#NUM!</v>
      </c>
      <c r="AX3960" s="209">
        <f>IF(BB3960="S",IF(Q3960="1. Aceitou o programa",R3960-B3960,0),0)</f>
        <v>0</v>
      </c>
      <c r="AY3960" s="209">
        <f>IF(BB3960="S",IF(AND(S3960&lt;&gt;"",R3960&lt;&gt;""),S3960-R3960,0),0)</f>
        <v>0</v>
      </c>
      <c r="AZ3960" s="209">
        <f>IF(BB3960="S",IF(Q3960="1. Aceitou o programa",IF(OR(X3960="Não se Aplica",X3960=""),IF(OR(W3960="Não se Aplica",W3960=""),0,W3960-V3960),AVERAGE(X3960-W3960,W3960-V3960)),0),0)</f>
        <v>0</v>
      </c>
      <c r="BA3960" s="209">
        <f>IF(BB3960="S",IF(AND(Q3960="1. Aceitou o programa",AH3960="Realizada"),IFERROR(IF(AG3960="",0,AG3960-R3960),0),0),0)</f>
        <v>0</v>
      </c>
      <c r="BB3960" s="209" t="str">
        <f>_xlfn.XLOOKUP(U3960,'Lista Suspensa'!$AA$20:$AA$23,'Lista Suspensa'!$AB$20:$AB$23,"N/A")</f>
        <v>S</v>
      </c>
    </row>
    <row r="3961" spans="1:54" ht="12" customHeight="1">
      <c r="A3961" s="151" t="s">
        <v>121</v>
      </c>
      <c r="B3961" s="152">
        <v>45292</v>
      </c>
      <c r="C3961" s="153" t="s">
        <v>122</v>
      </c>
      <c r="D3961" s="153" t="s">
        <v>274</v>
      </c>
      <c r="E3961" s="244">
        <v>89923603</v>
      </c>
      <c r="F3961" s="144" t="s">
        <v>7185</v>
      </c>
      <c r="G3961" s="230"/>
      <c r="H3961" s="154">
        <v>34732</v>
      </c>
      <c r="I3961" s="153">
        <v>31</v>
      </c>
      <c r="J3961" s="148" t="s">
        <v>70</v>
      </c>
      <c r="K3961" s="153"/>
      <c r="L3961" s="153"/>
      <c r="M3961" s="153"/>
      <c r="N3961" s="153"/>
      <c r="O3961" s="155" t="s">
        <v>7186</v>
      </c>
      <c r="P3961" s="156" t="s">
        <v>60</v>
      </c>
      <c r="Q3961" s="157" t="s">
        <v>7078</v>
      </c>
      <c r="R3961" s="158"/>
      <c r="S3961" s="159">
        <v>45911</v>
      </c>
      <c r="T3961" s="159" t="s">
        <v>62</v>
      </c>
      <c r="U3961" s="159" t="s">
        <v>6152</v>
      </c>
      <c r="V3961" s="154">
        <v>45911</v>
      </c>
      <c r="W3961" s="154"/>
      <c r="X3961" s="154"/>
      <c r="Y3961" s="160"/>
      <c r="Z3961" s="160"/>
      <c r="AA3961" s="153"/>
      <c r="AB3961" s="153"/>
      <c r="AC3961" s="182" t="e">
        <f t="shared" si="124"/>
        <v>#DIV/0!</v>
      </c>
      <c r="AD3961" s="153" t="e">
        <f t="shared" si="125"/>
        <v>#DIV/0!</v>
      </c>
      <c r="AE3961" s="207"/>
      <c r="AF3961" s="153"/>
      <c r="AG3961" s="159"/>
      <c r="AH3961" s="153"/>
      <c r="AI3961" s="161"/>
      <c r="AJ3961" s="153"/>
      <c r="AK3961" s="153"/>
      <c r="AL3961" s="207"/>
      <c r="AM3961" s="207"/>
      <c r="AN3961" s="207"/>
      <c r="AO3961" s="207"/>
      <c r="AP3961" s="147" t="s">
        <v>54</v>
      </c>
      <c r="AQ3961" s="147"/>
      <c r="AR3961" s="147"/>
      <c r="AS3961" s="209" t="s">
        <v>68</v>
      </c>
      <c r="AT3961" s="223" t="str">
        <f>MONTH(B3961)&amp;"/"&amp;YEAR(B3961)</f>
        <v>1/2024</v>
      </c>
      <c r="AU3961" s="223">
        <f>WEEKNUM(B3961)-WEEKNUM(EOMONTH(B3961,-1)+1)+1</f>
        <v>1</v>
      </c>
      <c r="AV3961" s="209" t="str">
        <f>MONTH(R3961)&amp;"/"&amp;YEAR(R3961)</f>
        <v>1/1900</v>
      </c>
      <c r="AW3961" s="209" t="e">
        <f>WEEKNUM(R3961)-WEEKNUM(EOMONTH(R3961,-1)+1)+1</f>
        <v>#NUM!</v>
      </c>
      <c r="AX3961" s="209">
        <f>IF(BB3961="S",IF(Q3961="1. Aceitou o programa",R3961-B3961,0),0)</f>
        <v>0</v>
      </c>
      <c r="AY3961" s="209">
        <f>IF(BB3961="S",IF(AND(S3961&lt;&gt;"",R3961&lt;&gt;""),S3961-R3961,0),0)</f>
        <v>0</v>
      </c>
      <c r="AZ3961" s="209">
        <f>IF(BB3961="S",IF(Q3961="1. Aceitou o programa",IF(OR(X3961="Não se Aplica",X3961=""),IF(OR(W3961="Não se Aplica",W3961=""),0,W3961-V3961),AVERAGE(X3961-W3961,W3961-V3961)),0),0)</f>
        <v>0</v>
      </c>
      <c r="BA3961" s="209">
        <f>IF(BB3961="S",IF(AND(Q3961="1. Aceitou o programa",AH3961="Realizada"),IFERROR(IF(AG3961="",0,AG3961-R3961),0),0),0)</f>
        <v>0</v>
      </c>
      <c r="BB3961" s="209" t="str">
        <f>_xlfn.XLOOKUP(U3961,'Lista Suspensa'!$AA$20:$AA$23,'Lista Suspensa'!$AB$20:$AB$23,"N/A")</f>
        <v>S</v>
      </c>
    </row>
    <row r="3962" spans="1:54" ht="12" customHeight="1">
      <c r="A3962" s="151" t="s">
        <v>121</v>
      </c>
      <c r="B3962" s="152">
        <v>45292</v>
      </c>
      <c r="C3962" s="153" t="s">
        <v>122</v>
      </c>
      <c r="D3962" s="153" t="s">
        <v>324</v>
      </c>
      <c r="E3962" s="244">
        <v>88668580</v>
      </c>
      <c r="F3962" s="144" t="s">
        <v>7187</v>
      </c>
      <c r="G3962" s="230"/>
      <c r="H3962" s="154">
        <v>35243</v>
      </c>
      <c r="I3962" s="153">
        <v>29</v>
      </c>
      <c r="J3962" s="148" t="s">
        <v>70</v>
      </c>
      <c r="K3962" s="153"/>
      <c r="L3962" s="153"/>
      <c r="M3962" s="153"/>
      <c r="N3962" s="153"/>
      <c r="O3962" s="155">
        <v>21992040642</v>
      </c>
      <c r="P3962" s="156" t="s">
        <v>60</v>
      </c>
      <c r="Q3962" s="157" t="s">
        <v>7078</v>
      </c>
      <c r="R3962" s="158"/>
      <c r="S3962" s="159">
        <v>45876</v>
      </c>
      <c r="T3962" s="159" t="s">
        <v>62</v>
      </c>
      <c r="U3962" s="159" t="s">
        <v>6152</v>
      </c>
      <c r="V3962" s="154">
        <v>45876</v>
      </c>
      <c r="W3962" s="154"/>
      <c r="X3962" s="154"/>
      <c r="Y3962" s="160"/>
      <c r="Z3962" s="160"/>
      <c r="AA3962" s="153"/>
      <c r="AB3962" s="153"/>
      <c r="AC3962" s="182" t="e">
        <f t="shared" si="124"/>
        <v>#DIV/0!</v>
      </c>
      <c r="AD3962" s="153" t="e">
        <f t="shared" si="125"/>
        <v>#DIV/0!</v>
      </c>
      <c r="AE3962" s="207"/>
      <c r="AF3962" s="153"/>
      <c r="AG3962" s="159"/>
      <c r="AH3962" s="153"/>
      <c r="AI3962" s="161"/>
      <c r="AJ3962" s="153"/>
      <c r="AK3962" s="153"/>
      <c r="AL3962" s="207"/>
      <c r="AM3962" s="207"/>
      <c r="AN3962" s="207"/>
      <c r="AO3962" s="207"/>
      <c r="AP3962" s="147" t="s">
        <v>54</v>
      </c>
      <c r="AQ3962" s="147"/>
      <c r="AR3962" s="147"/>
      <c r="AS3962" s="209" t="s">
        <v>68</v>
      </c>
      <c r="AT3962" s="223" t="str">
        <f>MONTH(B3962)&amp;"/"&amp;YEAR(B3962)</f>
        <v>1/2024</v>
      </c>
      <c r="AU3962" s="223">
        <f>WEEKNUM(B3962)-WEEKNUM(EOMONTH(B3962,-1)+1)+1</f>
        <v>1</v>
      </c>
      <c r="AV3962" s="209" t="str">
        <f>MONTH(R3962)&amp;"/"&amp;YEAR(R3962)</f>
        <v>1/1900</v>
      </c>
      <c r="AW3962" s="209" t="e">
        <f>WEEKNUM(R3962)-WEEKNUM(EOMONTH(R3962,-1)+1)+1</f>
        <v>#NUM!</v>
      </c>
      <c r="AX3962" s="209">
        <f>IF(BB3962="S",IF(Q3962="1. Aceitou o programa",R3962-B3962,0),0)</f>
        <v>0</v>
      </c>
      <c r="AY3962" s="209">
        <f>IF(BB3962="S",IF(AND(S3962&lt;&gt;"",R3962&lt;&gt;""),S3962-R3962,0),0)</f>
        <v>0</v>
      </c>
      <c r="AZ3962" s="209">
        <f>IF(BB3962="S",IF(Q3962="1. Aceitou o programa",IF(OR(X3962="Não se Aplica",X3962=""),IF(OR(W3962="Não se Aplica",W3962=""),0,W3962-V3962),AVERAGE(X3962-W3962,W3962-V3962)),0),0)</f>
        <v>0</v>
      </c>
      <c r="BA3962" s="209">
        <f>IF(BB3962="S",IF(AND(Q3962="1. Aceitou o programa",AH3962="Realizada"),IFERROR(IF(AG3962="",0,AG3962-R3962),0),0),0)</f>
        <v>0</v>
      </c>
      <c r="BB3962" s="209" t="str">
        <f>_xlfn.XLOOKUP(U3962,'Lista Suspensa'!$AA$20:$AA$23,'Lista Suspensa'!$AB$20:$AB$23,"N/A")</f>
        <v>S</v>
      </c>
    </row>
    <row r="3963" spans="1:54" ht="12" customHeight="1">
      <c r="A3963" s="151" t="s">
        <v>121</v>
      </c>
      <c r="B3963" s="152">
        <v>45292</v>
      </c>
      <c r="C3963" s="153" t="s">
        <v>122</v>
      </c>
      <c r="D3963" s="153" t="s">
        <v>324</v>
      </c>
      <c r="E3963" s="244">
        <v>88618095</v>
      </c>
      <c r="F3963" s="144" t="s">
        <v>7188</v>
      </c>
      <c r="G3963" s="230"/>
      <c r="H3963" s="154">
        <v>35289</v>
      </c>
      <c r="I3963" s="153">
        <v>29</v>
      </c>
      <c r="J3963" s="148" t="s">
        <v>70</v>
      </c>
      <c r="K3963" s="153"/>
      <c r="L3963" s="153"/>
      <c r="M3963" s="153"/>
      <c r="N3963" s="153"/>
      <c r="O3963" s="155">
        <v>21970356229</v>
      </c>
      <c r="P3963" s="156" t="s">
        <v>60</v>
      </c>
      <c r="Q3963" s="157" t="s">
        <v>7078</v>
      </c>
      <c r="R3963" s="158"/>
      <c r="S3963" s="159">
        <v>45876</v>
      </c>
      <c r="T3963" s="159" t="s">
        <v>62</v>
      </c>
      <c r="U3963" s="159" t="s">
        <v>6152</v>
      </c>
      <c r="V3963" s="154">
        <v>45876</v>
      </c>
      <c r="W3963" s="154"/>
      <c r="X3963" s="154"/>
      <c r="Y3963" s="160"/>
      <c r="Z3963" s="160"/>
      <c r="AA3963" s="153"/>
      <c r="AB3963" s="153"/>
      <c r="AC3963" s="182" t="e">
        <f t="shared" si="124"/>
        <v>#DIV/0!</v>
      </c>
      <c r="AD3963" s="153" t="e">
        <f t="shared" si="125"/>
        <v>#DIV/0!</v>
      </c>
      <c r="AE3963" s="207"/>
      <c r="AF3963" s="153"/>
      <c r="AG3963" s="159"/>
      <c r="AH3963" s="153"/>
      <c r="AI3963" s="161"/>
      <c r="AJ3963" s="153"/>
      <c r="AK3963" s="153"/>
      <c r="AL3963" s="207"/>
      <c r="AM3963" s="207"/>
      <c r="AN3963" s="207"/>
      <c r="AO3963" s="207"/>
      <c r="AP3963" s="147" t="s">
        <v>54</v>
      </c>
      <c r="AQ3963" s="147"/>
      <c r="AR3963" s="147"/>
      <c r="AS3963" s="209" t="s">
        <v>68</v>
      </c>
      <c r="AT3963" s="223" t="str">
        <f>MONTH(B3963)&amp;"/"&amp;YEAR(B3963)</f>
        <v>1/2024</v>
      </c>
      <c r="AU3963" s="223">
        <f>WEEKNUM(B3963)-WEEKNUM(EOMONTH(B3963,-1)+1)+1</f>
        <v>1</v>
      </c>
      <c r="AV3963" s="209" t="str">
        <f>MONTH(R3963)&amp;"/"&amp;YEAR(R3963)</f>
        <v>1/1900</v>
      </c>
      <c r="AW3963" s="209" t="e">
        <f>WEEKNUM(R3963)-WEEKNUM(EOMONTH(R3963,-1)+1)+1</f>
        <v>#NUM!</v>
      </c>
      <c r="AX3963" s="209">
        <f>IF(BB3963="S",IF(Q3963="1. Aceitou o programa",R3963-B3963,0),0)</f>
        <v>0</v>
      </c>
      <c r="AY3963" s="209">
        <f>IF(BB3963="S",IF(AND(S3963&lt;&gt;"",R3963&lt;&gt;""),S3963-R3963,0),0)</f>
        <v>0</v>
      </c>
      <c r="AZ3963" s="209">
        <f>IF(BB3963="S",IF(Q3963="1. Aceitou o programa",IF(OR(X3963="Não se Aplica",X3963=""),IF(OR(W3963="Não se Aplica",W3963=""),0,W3963-V3963),AVERAGE(X3963-W3963,W3963-V3963)),0),0)</f>
        <v>0</v>
      </c>
      <c r="BA3963" s="209">
        <f>IF(BB3963="S",IF(AND(Q3963="1. Aceitou o programa",AH3963="Realizada"),IFERROR(IF(AG3963="",0,AG3963-R3963),0),0),0)</f>
        <v>0</v>
      </c>
      <c r="BB3963" s="209" t="str">
        <f>_xlfn.XLOOKUP(U3963,'Lista Suspensa'!$AA$20:$AA$23,'Lista Suspensa'!$AB$20:$AB$23,"N/A")</f>
        <v>S</v>
      </c>
    </row>
    <row r="3964" spans="1:54" ht="12" customHeight="1">
      <c r="A3964" s="151" t="s">
        <v>121</v>
      </c>
      <c r="B3964" s="152">
        <v>45292</v>
      </c>
      <c r="C3964" s="153" t="s">
        <v>122</v>
      </c>
      <c r="D3964" s="153" t="s">
        <v>274</v>
      </c>
      <c r="E3964" s="244">
        <v>94730672</v>
      </c>
      <c r="F3964" s="144" t="s">
        <v>7189</v>
      </c>
      <c r="G3964" s="230"/>
      <c r="H3964" s="154">
        <v>35375</v>
      </c>
      <c r="I3964" s="153">
        <v>29</v>
      </c>
      <c r="J3964" s="148" t="s">
        <v>58</v>
      </c>
      <c r="K3964" s="153"/>
      <c r="L3964" s="153"/>
      <c r="M3964" s="153"/>
      <c r="N3964" s="153"/>
      <c r="O3964" s="155" t="s">
        <v>7190</v>
      </c>
      <c r="P3964" s="156" t="s">
        <v>60</v>
      </c>
      <c r="Q3964" s="157" t="s">
        <v>7078</v>
      </c>
      <c r="R3964" s="158"/>
      <c r="S3964" s="159">
        <v>45904</v>
      </c>
      <c r="T3964" s="159" t="s">
        <v>62</v>
      </c>
      <c r="U3964" s="159" t="s">
        <v>6152</v>
      </c>
      <c r="V3964" s="154">
        <v>45904</v>
      </c>
      <c r="W3964" s="154"/>
      <c r="X3964" s="154"/>
      <c r="Y3964" s="160"/>
      <c r="Z3964" s="160"/>
      <c r="AA3964" s="153"/>
      <c r="AB3964" s="153"/>
      <c r="AC3964" s="182" t="e">
        <f t="shared" si="124"/>
        <v>#DIV/0!</v>
      </c>
      <c r="AD3964" s="153" t="e">
        <f t="shared" si="125"/>
        <v>#DIV/0!</v>
      </c>
      <c r="AE3964" s="207"/>
      <c r="AF3964" s="153"/>
      <c r="AG3964" s="159"/>
      <c r="AH3964" s="153"/>
      <c r="AI3964" s="161"/>
      <c r="AJ3964" s="153"/>
      <c r="AK3964" s="153"/>
      <c r="AL3964" s="207"/>
      <c r="AM3964" s="207"/>
      <c r="AN3964" s="207"/>
      <c r="AO3964" s="207"/>
      <c r="AP3964" s="147" t="s">
        <v>54</v>
      </c>
      <c r="AQ3964" s="147"/>
      <c r="AR3964" s="147"/>
      <c r="AS3964" s="209" t="s">
        <v>68</v>
      </c>
      <c r="AT3964" s="223" t="str">
        <f>MONTH(B3964)&amp;"/"&amp;YEAR(B3964)</f>
        <v>1/2024</v>
      </c>
      <c r="AU3964" s="223">
        <f>WEEKNUM(B3964)-WEEKNUM(EOMONTH(B3964,-1)+1)+1</f>
        <v>1</v>
      </c>
      <c r="AV3964" s="209" t="str">
        <f>MONTH(R3964)&amp;"/"&amp;YEAR(R3964)</f>
        <v>1/1900</v>
      </c>
      <c r="AW3964" s="209" t="e">
        <f>WEEKNUM(R3964)-WEEKNUM(EOMONTH(R3964,-1)+1)+1</f>
        <v>#NUM!</v>
      </c>
      <c r="AX3964" s="209">
        <f>IF(BB3964="S",IF(Q3964="1. Aceitou o programa",R3964-B3964,0),0)</f>
        <v>0</v>
      </c>
      <c r="AY3964" s="209">
        <f>IF(BB3964="S",IF(AND(S3964&lt;&gt;"",R3964&lt;&gt;""),S3964-R3964,0),0)</f>
        <v>0</v>
      </c>
      <c r="AZ3964" s="209">
        <f>IF(BB3964="S",IF(Q3964="1. Aceitou o programa",IF(OR(X3964="Não se Aplica",X3964=""),IF(OR(W3964="Não se Aplica",W3964=""),0,W3964-V3964),AVERAGE(X3964-W3964,W3964-V3964)),0),0)</f>
        <v>0</v>
      </c>
      <c r="BA3964" s="209">
        <f>IF(BB3964="S",IF(AND(Q3964="1. Aceitou o programa",AH3964="Realizada"),IFERROR(IF(AG3964="",0,AG3964-R3964),0),0),0)</f>
        <v>0</v>
      </c>
      <c r="BB3964" s="209" t="str">
        <f>_xlfn.XLOOKUP(U3964,'Lista Suspensa'!$AA$20:$AA$23,'Lista Suspensa'!$AB$20:$AB$23,"N/A")</f>
        <v>S</v>
      </c>
    </row>
    <row r="3965" spans="1:54" ht="12" customHeight="1">
      <c r="A3965" s="151" t="s">
        <v>121</v>
      </c>
      <c r="B3965" s="152">
        <v>45292</v>
      </c>
      <c r="C3965" s="153" t="s">
        <v>122</v>
      </c>
      <c r="D3965" s="153" t="s">
        <v>56</v>
      </c>
      <c r="E3965" s="244">
        <v>88121498</v>
      </c>
      <c r="F3965" s="144" t="s">
        <v>7191</v>
      </c>
      <c r="G3965" s="230"/>
      <c r="H3965" s="154">
        <v>35602</v>
      </c>
      <c r="I3965" s="153">
        <v>28</v>
      </c>
      <c r="J3965" s="148" t="s">
        <v>70</v>
      </c>
      <c r="K3965" s="153"/>
      <c r="L3965" s="153"/>
      <c r="M3965" s="153"/>
      <c r="N3965" s="153"/>
      <c r="O3965" s="155" t="s">
        <v>7192</v>
      </c>
      <c r="P3965" s="156" t="s">
        <v>60</v>
      </c>
      <c r="Q3965" s="157" t="s">
        <v>7078</v>
      </c>
      <c r="R3965" s="158"/>
      <c r="S3965" s="159">
        <v>45954</v>
      </c>
      <c r="T3965" s="159" t="s">
        <v>62</v>
      </c>
      <c r="U3965" s="159" t="s">
        <v>6152</v>
      </c>
      <c r="V3965" s="154">
        <v>45954</v>
      </c>
      <c r="W3965" s="154"/>
      <c r="X3965" s="154"/>
      <c r="Y3965" s="160"/>
      <c r="Z3965" s="160"/>
      <c r="AA3965" s="153"/>
      <c r="AB3965" s="153"/>
      <c r="AC3965" s="182" t="e">
        <f t="shared" si="124"/>
        <v>#DIV/0!</v>
      </c>
      <c r="AD3965" s="153" t="e">
        <f t="shared" si="125"/>
        <v>#DIV/0!</v>
      </c>
      <c r="AE3965" s="207"/>
      <c r="AF3965" s="153"/>
      <c r="AG3965" s="159"/>
      <c r="AH3965" s="153"/>
      <c r="AI3965" s="161"/>
      <c r="AJ3965" s="153"/>
      <c r="AK3965" s="153"/>
      <c r="AL3965" s="207" t="s">
        <v>85</v>
      </c>
      <c r="AM3965" s="207" t="s">
        <v>86</v>
      </c>
      <c r="AN3965" s="207" t="s">
        <v>191</v>
      </c>
      <c r="AO3965" s="207"/>
      <c r="AP3965" s="147" t="s">
        <v>54</v>
      </c>
      <c r="AQ3965" s="147"/>
      <c r="AR3965" s="147"/>
      <c r="AS3965" s="209" t="s">
        <v>68</v>
      </c>
      <c r="AT3965" s="223" t="str">
        <f>MONTH(B3965)&amp;"/"&amp;YEAR(B3965)</f>
        <v>1/2024</v>
      </c>
      <c r="AU3965" s="223">
        <f>WEEKNUM(B3965)-WEEKNUM(EOMONTH(B3965,-1)+1)+1</f>
        <v>1</v>
      </c>
      <c r="AV3965" s="209" t="str">
        <f>MONTH(R3965)&amp;"/"&amp;YEAR(R3965)</f>
        <v>1/1900</v>
      </c>
      <c r="AW3965" s="209" t="e">
        <f>WEEKNUM(R3965)-WEEKNUM(EOMONTH(R3965,-1)+1)+1</f>
        <v>#NUM!</v>
      </c>
      <c r="AX3965" s="209">
        <f>IF(BB3965="S",IF(Q3965="1. Aceitou o programa",R3965-B3965,0),0)</f>
        <v>0</v>
      </c>
      <c r="AY3965" s="209">
        <f>IF(BB3965="S",IF(AND(S3965&lt;&gt;"",R3965&lt;&gt;""),S3965-R3965,0),0)</f>
        <v>0</v>
      </c>
      <c r="AZ3965" s="209">
        <f>IF(BB3965="S",IF(Q3965="1. Aceitou o programa",IF(OR(X3965="Não se Aplica",X3965=""),IF(OR(W3965="Não se Aplica",W3965=""),0,W3965-V3965),AVERAGE(X3965-W3965,W3965-V3965)),0),0)</f>
        <v>0</v>
      </c>
      <c r="BA3965" s="209">
        <f>IF(BB3965="S",IF(AND(Q3965="1. Aceitou o programa",AH3965="Realizada"),IFERROR(IF(AG3965="",0,AG3965-R3965),0),0),0)</f>
        <v>0</v>
      </c>
      <c r="BB3965" s="209" t="str">
        <f>_xlfn.XLOOKUP(U3965,'Lista Suspensa'!$AA$20:$AA$23,'Lista Suspensa'!$AB$20:$AB$23,"N/A")</f>
        <v>S</v>
      </c>
    </row>
    <row r="3966" spans="1:54" ht="12" customHeight="1">
      <c r="A3966" s="151" t="s">
        <v>121</v>
      </c>
      <c r="B3966" s="152">
        <v>45292</v>
      </c>
      <c r="C3966" s="153" t="s">
        <v>122</v>
      </c>
      <c r="D3966" s="153" t="s">
        <v>167</v>
      </c>
      <c r="E3966" s="244">
        <v>89138990</v>
      </c>
      <c r="F3966" s="144" t="s">
        <v>7193</v>
      </c>
      <c r="G3966" s="230"/>
      <c r="H3966" s="154">
        <v>35726</v>
      </c>
      <c r="I3966" s="153">
        <v>28</v>
      </c>
      <c r="J3966" s="148" t="s">
        <v>70</v>
      </c>
      <c r="K3966" s="153"/>
      <c r="L3966" s="153"/>
      <c r="M3966" s="153"/>
      <c r="N3966" s="153"/>
      <c r="O3966" s="155" t="s">
        <v>7194</v>
      </c>
      <c r="P3966" s="156" t="s">
        <v>60</v>
      </c>
      <c r="Q3966" s="157" t="s">
        <v>7078</v>
      </c>
      <c r="R3966" s="158"/>
      <c r="S3966" s="159">
        <v>45902</v>
      </c>
      <c r="T3966" s="159" t="s">
        <v>62</v>
      </c>
      <c r="U3966" s="159" t="s">
        <v>6152</v>
      </c>
      <c r="V3966" s="154">
        <v>45902</v>
      </c>
      <c r="W3966" s="154"/>
      <c r="X3966" s="154"/>
      <c r="Y3966" s="160"/>
      <c r="Z3966" s="160"/>
      <c r="AA3966" s="153"/>
      <c r="AB3966" s="153"/>
      <c r="AC3966" s="182" t="e">
        <f t="shared" si="124"/>
        <v>#DIV/0!</v>
      </c>
      <c r="AD3966" s="153" t="e">
        <f t="shared" si="125"/>
        <v>#DIV/0!</v>
      </c>
      <c r="AE3966" s="207"/>
      <c r="AF3966" s="153"/>
      <c r="AG3966" s="159"/>
      <c r="AH3966" s="153"/>
      <c r="AI3966" s="161"/>
      <c r="AJ3966" s="153"/>
      <c r="AK3966" s="153"/>
      <c r="AL3966" s="207"/>
      <c r="AM3966" s="207"/>
      <c r="AN3966" s="207"/>
      <c r="AO3966" s="207"/>
      <c r="AP3966" s="147" t="s">
        <v>54</v>
      </c>
      <c r="AQ3966" s="147"/>
      <c r="AR3966" s="147"/>
      <c r="AS3966" s="209" t="s">
        <v>68</v>
      </c>
      <c r="AT3966" s="223" t="str">
        <f>MONTH(B3966)&amp;"/"&amp;YEAR(B3966)</f>
        <v>1/2024</v>
      </c>
      <c r="AU3966" s="223">
        <f>WEEKNUM(B3966)-WEEKNUM(EOMONTH(B3966,-1)+1)+1</f>
        <v>1</v>
      </c>
      <c r="AV3966" s="209" t="str">
        <f>MONTH(R3966)&amp;"/"&amp;YEAR(R3966)</f>
        <v>1/1900</v>
      </c>
      <c r="AW3966" s="209" t="e">
        <f>WEEKNUM(R3966)-WEEKNUM(EOMONTH(R3966,-1)+1)+1</f>
        <v>#NUM!</v>
      </c>
      <c r="AX3966" s="209">
        <f>IF(BB3966="S",IF(Q3966="1. Aceitou o programa",R3966-B3966,0),0)</f>
        <v>0</v>
      </c>
      <c r="AY3966" s="209">
        <f>IF(BB3966="S",IF(AND(S3966&lt;&gt;"",R3966&lt;&gt;""),S3966-R3966,0),0)</f>
        <v>0</v>
      </c>
      <c r="AZ3966" s="209">
        <f>IF(BB3966="S",IF(Q3966="1. Aceitou o programa",IF(OR(X3966="Não se Aplica",X3966=""),IF(OR(W3966="Não se Aplica",W3966=""),0,W3966-V3966),AVERAGE(X3966-W3966,W3966-V3966)),0),0)</f>
        <v>0</v>
      </c>
      <c r="BA3966" s="209">
        <f>IF(BB3966="S",IF(AND(Q3966="1. Aceitou o programa",AH3966="Realizada"),IFERROR(IF(AG3966="",0,AG3966-R3966),0),0),0)</f>
        <v>0</v>
      </c>
      <c r="BB3966" s="209" t="str">
        <f>_xlfn.XLOOKUP(U3966,'Lista Suspensa'!$AA$20:$AA$23,'Lista Suspensa'!$AB$20:$AB$23,"N/A")</f>
        <v>S</v>
      </c>
    </row>
    <row r="3967" spans="1:54" ht="12" customHeight="1">
      <c r="A3967" s="151" t="s">
        <v>121</v>
      </c>
      <c r="B3967" s="152">
        <v>45292</v>
      </c>
      <c r="C3967" s="153" t="s">
        <v>122</v>
      </c>
      <c r="D3967" s="153" t="s">
        <v>324</v>
      </c>
      <c r="E3967" s="244">
        <v>88743565</v>
      </c>
      <c r="F3967" s="144" t="s">
        <v>7195</v>
      </c>
      <c r="G3967" s="230"/>
      <c r="H3967" s="154">
        <v>35783</v>
      </c>
      <c r="I3967" s="153">
        <v>28</v>
      </c>
      <c r="J3967" s="148" t="s">
        <v>58</v>
      </c>
      <c r="K3967" s="153"/>
      <c r="L3967" s="153"/>
      <c r="M3967" s="153"/>
      <c r="N3967" s="153"/>
      <c r="O3967" s="155">
        <v>21966036165</v>
      </c>
      <c r="P3967" s="156" t="s">
        <v>60</v>
      </c>
      <c r="Q3967" s="157" t="s">
        <v>7078</v>
      </c>
      <c r="R3967" s="158"/>
      <c r="S3967" s="159">
        <v>45876</v>
      </c>
      <c r="T3967" s="159" t="s">
        <v>62</v>
      </c>
      <c r="U3967" s="159" t="s">
        <v>6152</v>
      </c>
      <c r="V3967" s="154">
        <v>45876</v>
      </c>
      <c r="W3967" s="154"/>
      <c r="X3967" s="154"/>
      <c r="Y3967" s="160"/>
      <c r="Z3967" s="160"/>
      <c r="AA3967" s="153"/>
      <c r="AB3967" s="153"/>
      <c r="AC3967" s="182" t="e">
        <f t="shared" si="124"/>
        <v>#DIV/0!</v>
      </c>
      <c r="AD3967" s="153" t="e">
        <f t="shared" si="125"/>
        <v>#DIV/0!</v>
      </c>
      <c r="AE3967" s="207"/>
      <c r="AF3967" s="153"/>
      <c r="AG3967" s="159"/>
      <c r="AH3967" s="153"/>
      <c r="AI3967" s="161"/>
      <c r="AJ3967" s="153"/>
      <c r="AK3967" s="153"/>
      <c r="AL3967" s="207"/>
      <c r="AM3967" s="207"/>
      <c r="AN3967" s="207"/>
      <c r="AO3967" s="207"/>
      <c r="AP3967" s="147" t="s">
        <v>54</v>
      </c>
      <c r="AQ3967" s="147"/>
      <c r="AR3967" s="147"/>
      <c r="AS3967" s="209" t="s">
        <v>68</v>
      </c>
      <c r="AT3967" s="223" t="str">
        <f>MONTH(B3967)&amp;"/"&amp;YEAR(B3967)</f>
        <v>1/2024</v>
      </c>
      <c r="AU3967" s="223">
        <f>WEEKNUM(B3967)-WEEKNUM(EOMONTH(B3967,-1)+1)+1</f>
        <v>1</v>
      </c>
      <c r="AV3967" s="209" t="str">
        <f>MONTH(R3967)&amp;"/"&amp;YEAR(R3967)</f>
        <v>1/1900</v>
      </c>
      <c r="AW3967" s="209" t="e">
        <f>WEEKNUM(R3967)-WEEKNUM(EOMONTH(R3967,-1)+1)+1</f>
        <v>#NUM!</v>
      </c>
      <c r="AX3967" s="209">
        <f>IF(BB3967="S",IF(Q3967="1. Aceitou o programa",R3967-B3967,0),0)</f>
        <v>0</v>
      </c>
      <c r="AY3967" s="209">
        <f>IF(BB3967="S",IF(AND(S3967&lt;&gt;"",R3967&lt;&gt;""),S3967-R3967,0),0)</f>
        <v>0</v>
      </c>
      <c r="AZ3967" s="209">
        <f>IF(BB3967="S",IF(Q3967="1. Aceitou o programa",IF(OR(X3967="Não se Aplica",X3967=""),IF(OR(W3967="Não se Aplica",W3967=""),0,W3967-V3967),AVERAGE(X3967-W3967,W3967-V3967)),0),0)</f>
        <v>0</v>
      </c>
      <c r="BA3967" s="209">
        <f>IF(BB3967="S",IF(AND(Q3967="1. Aceitou o programa",AH3967="Realizada"),IFERROR(IF(AG3967="",0,AG3967-R3967),0),0),0)</f>
        <v>0</v>
      </c>
      <c r="BB3967" s="209" t="str">
        <f>_xlfn.XLOOKUP(U3967,'Lista Suspensa'!$AA$20:$AA$23,'Lista Suspensa'!$AB$20:$AB$23,"N/A")</f>
        <v>S</v>
      </c>
    </row>
    <row r="3968" spans="1:54" ht="12" customHeight="1">
      <c r="A3968" s="151" t="s">
        <v>121</v>
      </c>
      <c r="B3968" s="152">
        <v>45292</v>
      </c>
      <c r="C3968" s="153" t="s">
        <v>122</v>
      </c>
      <c r="D3968" s="153" t="s">
        <v>443</v>
      </c>
      <c r="E3968" s="244">
        <v>93734438</v>
      </c>
      <c r="F3968" s="144" t="s">
        <v>7196</v>
      </c>
      <c r="G3968" s="230"/>
      <c r="H3968" s="154">
        <v>35794</v>
      </c>
      <c r="I3968" s="153">
        <v>28</v>
      </c>
      <c r="J3968" s="148" t="s">
        <v>70</v>
      </c>
      <c r="K3968" s="153"/>
      <c r="L3968" s="153"/>
      <c r="M3968" s="153"/>
      <c r="N3968" s="153"/>
      <c r="O3968" s="155" t="s">
        <v>7197</v>
      </c>
      <c r="P3968" s="156" t="s">
        <v>60</v>
      </c>
      <c r="Q3968" s="157" t="s">
        <v>7078</v>
      </c>
      <c r="R3968" s="158"/>
      <c r="S3968" s="159">
        <v>45924</v>
      </c>
      <c r="T3968" s="159" t="s">
        <v>62</v>
      </c>
      <c r="U3968" s="159" t="s">
        <v>6152</v>
      </c>
      <c r="V3968" s="154">
        <v>45924</v>
      </c>
      <c r="W3968" s="154"/>
      <c r="X3968" s="154"/>
      <c r="Y3968" s="160"/>
      <c r="Z3968" s="160"/>
      <c r="AA3968" s="153"/>
      <c r="AB3968" s="153"/>
      <c r="AC3968" s="182" t="e">
        <f t="shared" si="124"/>
        <v>#DIV/0!</v>
      </c>
      <c r="AD3968" s="153" t="e">
        <f t="shared" si="125"/>
        <v>#DIV/0!</v>
      </c>
      <c r="AE3968" s="207"/>
      <c r="AF3968" s="153"/>
      <c r="AG3968" s="159"/>
      <c r="AH3968" s="153"/>
      <c r="AI3968" s="161"/>
      <c r="AJ3968" s="153"/>
      <c r="AK3968" s="153"/>
      <c r="AL3968" s="207" t="s">
        <v>85</v>
      </c>
      <c r="AM3968" s="207" t="s">
        <v>86</v>
      </c>
      <c r="AN3968" s="207"/>
      <c r="AO3968" s="207"/>
      <c r="AP3968" s="147" t="s">
        <v>54</v>
      </c>
      <c r="AQ3968" s="147"/>
      <c r="AR3968" s="147"/>
      <c r="AS3968" s="209" t="s">
        <v>68</v>
      </c>
      <c r="AT3968" s="223" t="str">
        <f>MONTH(B3968)&amp;"/"&amp;YEAR(B3968)</f>
        <v>1/2024</v>
      </c>
      <c r="AU3968" s="223">
        <f>WEEKNUM(B3968)-WEEKNUM(EOMONTH(B3968,-1)+1)+1</f>
        <v>1</v>
      </c>
      <c r="AV3968" s="209" t="str">
        <f>MONTH(R3968)&amp;"/"&amp;YEAR(R3968)</f>
        <v>1/1900</v>
      </c>
      <c r="AW3968" s="209" t="e">
        <f>WEEKNUM(R3968)-WEEKNUM(EOMONTH(R3968,-1)+1)+1</f>
        <v>#NUM!</v>
      </c>
      <c r="AX3968" s="209">
        <f>IF(BB3968="S",IF(Q3968="1. Aceitou o programa",R3968-B3968,0),0)</f>
        <v>0</v>
      </c>
      <c r="AY3968" s="209">
        <f>IF(BB3968="S",IF(AND(S3968&lt;&gt;"",R3968&lt;&gt;""),S3968-R3968,0),0)</f>
        <v>0</v>
      </c>
      <c r="AZ3968" s="209">
        <f>IF(BB3968="S",IF(Q3968="1. Aceitou o programa",IF(OR(X3968="Não se Aplica",X3968=""),IF(OR(W3968="Não se Aplica",W3968=""),0,W3968-V3968),AVERAGE(X3968-W3968,W3968-V3968)),0),0)</f>
        <v>0</v>
      </c>
      <c r="BA3968" s="209">
        <f>IF(BB3968="S",IF(AND(Q3968="1. Aceitou o programa",AH3968="Realizada"),IFERROR(IF(AG3968="",0,AG3968-R3968),0),0),0)</f>
        <v>0</v>
      </c>
      <c r="BB3968" s="209" t="str">
        <f>_xlfn.XLOOKUP(U3968,'Lista Suspensa'!$AA$20:$AA$23,'Lista Suspensa'!$AB$20:$AB$23,"N/A")</f>
        <v>S</v>
      </c>
    </row>
    <row r="3969" spans="1:54" ht="12" customHeight="1">
      <c r="A3969" s="151" t="s">
        <v>121</v>
      </c>
      <c r="B3969" s="152">
        <v>45292</v>
      </c>
      <c r="C3969" s="153" t="s">
        <v>122</v>
      </c>
      <c r="D3969" s="153" t="s">
        <v>175</v>
      </c>
      <c r="E3969" s="244">
        <v>87383366</v>
      </c>
      <c r="F3969" s="144" t="s">
        <v>7198</v>
      </c>
      <c r="G3969" s="230"/>
      <c r="H3969" s="154">
        <v>35916</v>
      </c>
      <c r="I3969" s="153">
        <v>28</v>
      </c>
      <c r="J3969" s="148" t="s">
        <v>70</v>
      </c>
      <c r="K3969" s="153"/>
      <c r="L3969" s="153"/>
      <c r="M3969" s="153"/>
      <c r="N3969" s="153"/>
      <c r="O3969" s="155" t="s">
        <v>7199</v>
      </c>
      <c r="P3969" s="156" t="s">
        <v>60</v>
      </c>
      <c r="Q3969" s="157" t="s">
        <v>7078</v>
      </c>
      <c r="R3969" s="158"/>
      <c r="S3969" s="159">
        <v>45929</v>
      </c>
      <c r="T3969" s="159" t="s">
        <v>62</v>
      </c>
      <c r="U3969" s="159" t="s">
        <v>6152</v>
      </c>
      <c r="V3969" s="154">
        <v>45929</v>
      </c>
      <c r="W3969" s="154"/>
      <c r="X3969" s="154"/>
      <c r="Y3969" s="160"/>
      <c r="Z3969" s="160"/>
      <c r="AA3969" s="153"/>
      <c r="AB3969" s="153"/>
      <c r="AC3969" s="182" t="e">
        <f t="shared" si="124"/>
        <v>#DIV/0!</v>
      </c>
      <c r="AD3969" s="153" t="e">
        <f t="shared" si="125"/>
        <v>#DIV/0!</v>
      </c>
      <c r="AE3969" s="207"/>
      <c r="AF3969" s="153"/>
      <c r="AG3969" s="159"/>
      <c r="AH3969" s="153"/>
      <c r="AI3969" s="161"/>
      <c r="AJ3969" s="153"/>
      <c r="AK3969" s="153"/>
      <c r="AL3969" s="207" t="s">
        <v>85</v>
      </c>
      <c r="AM3969" s="207" t="s">
        <v>86</v>
      </c>
      <c r="AN3969" s="207"/>
      <c r="AO3969" s="207"/>
      <c r="AP3969" s="147" t="s">
        <v>54</v>
      </c>
      <c r="AQ3969" s="147"/>
      <c r="AR3969" s="147"/>
      <c r="AS3969" s="209" t="s">
        <v>68</v>
      </c>
      <c r="AT3969" s="223" t="str">
        <f>MONTH(B3969)&amp;"/"&amp;YEAR(B3969)</f>
        <v>1/2024</v>
      </c>
      <c r="AU3969" s="223">
        <f>WEEKNUM(B3969)-WEEKNUM(EOMONTH(B3969,-1)+1)+1</f>
        <v>1</v>
      </c>
      <c r="AV3969" s="209" t="str">
        <f>MONTH(R3969)&amp;"/"&amp;YEAR(R3969)</f>
        <v>1/1900</v>
      </c>
      <c r="AW3969" s="209" t="e">
        <f>WEEKNUM(R3969)-WEEKNUM(EOMONTH(R3969,-1)+1)+1</f>
        <v>#NUM!</v>
      </c>
      <c r="AX3969" s="209">
        <f>IF(BB3969="S",IF(Q3969="1. Aceitou o programa",R3969-B3969,0),0)</f>
        <v>0</v>
      </c>
      <c r="AY3969" s="209">
        <f>IF(BB3969="S",IF(AND(S3969&lt;&gt;"",R3969&lt;&gt;""),S3969-R3969,0),0)</f>
        <v>0</v>
      </c>
      <c r="AZ3969" s="209">
        <f>IF(BB3969="S",IF(Q3969="1. Aceitou o programa",IF(OR(X3969="Não se Aplica",X3969=""),IF(OR(W3969="Não se Aplica",W3969=""),0,W3969-V3969),AVERAGE(X3969-W3969,W3969-V3969)),0),0)</f>
        <v>0</v>
      </c>
      <c r="BA3969" s="209">
        <f>IF(BB3969="S",IF(AND(Q3969="1. Aceitou o programa",AH3969="Realizada"),IFERROR(IF(AG3969="",0,AG3969-R3969),0),0),0)</f>
        <v>0</v>
      </c>
      <c r="BB3969" s="209" t="str">
        <f>_xlfn.XLOOKUP(U3969,'Lista Suspensa'!$AA$20:$AA$23,'Lista Suspensa'!$AB$20:$AB$23,"N/A")</f>
        <v>S</v>
      </c>
    </row>
    <row r="3970" spans="1:54" ht="12" customHeight="1">
      <c r="A3970" s="151" t="s">
        <v>121</v>
      </c>
      <c r="B3970" s="152">
        <v>45292</v>
      </c>
      <c r="C3970" s="153" t="s">
        <v>122</v>
      </c>
      <c r="D3970" s="153" t="s">
        <v>274</v>
      </c>
      <c r="E3970" s="244">
        <v>87551455</v>
      </c>
      <c r="F3970" s="144" t="s">
        <v>7200</v>
      </c>
      <c r="G3970" s="230"/>
      <c r="H3970" s="154">
        <v>36347</v>
      </c>
      <c r="I3970" s="153">
        <v>26</v>
      </c>
      <c r="J3970" s="148" t="s">
        <v>70</v>
      </c>
      <c r="K3970" s="153"/>
      <c r="L3970" s="153"/>
      <c r="M3970" s="153"/>
      <c r="N3970" s="153"/>
      <c r="O3970" s="155" t="s">
        <v>7201</v>
      </c>
      <c r="P3970" s="156" t="s">
        <v>60</v>
      </c>
      <c r="Q3970" s="157" t="s">
        <v>7078</v>
      </c>
      <c r="R3970" s="158"/>
      <c r="S3970" s="159">
        <v>45908</v>
      </c>
      <c r="T3970" s="159" t="s">
        <v>62</v>
      </c>
      <c r="U3970" s="159" t="s">
        <v>6152</v>
      </c>
      <c r="V3970" s="154">
        <v>45908</v>
      </c>
      <c r="W3970" s="154"/>
      <c r="X3970" s="154"/>
      <c r="Y3970" s="160"/>
      <c r="Z3970" s="160"/>
      <c r="AA3970" s="153"/>
      <c r="AB3970" s="153"/>
      <c r="AC3970" s="182" t="e">
        <f t="shared" ref="AC3970:AC4033" si="126">SUM(AA3970/(AB3970^2))</f>
        <v>#DIV/0!</v>
      </c>
      <c r="AD3970" s="153" t="e">
        <f t="shared" ref="AD3970:AD4033" si="127">IF(AC3970&lt;18.5,"ABAIXO DO PESO",
(IF(AC3970&lt;=24.9,"PESO NORMAL",
(IF(AC3970&lt;=29.9,"SOBREPESO",
(IF(AC3970&lt;=34.9,"OBESIDADE I",
(IF(AC3970&lt;=39.9,"OBESIDADE II",
(IF(AC3970&lt;=999,"OBESIDADE III","VAZIO")))))))))))</f>
        <v>#DIV/0!</v>
      </c>
      <c r="AE3970" s="207"/>
      <c r="AF3970" s="153"/>
      <c r="AG3970" s="159"/>
      <c r="AH3970" s="153"/>
      <c r="AI3970" s="161"/>
      <c r="AJ3970" s="153"/>
      <c r="AK3970" s="153"/>
      <c r="AL3970" s="207" t="s">
        <v>85</v>
      </c>
      <c r="AM3970" s="207" t="s">
        <v>86</v>
      </c>
      <c r="AN3970" s="207"/>
      <c r="AO3970" s="207"/>
      <c r="AP3970" s="147" t="s">
        <v>54</v>
      </c>
      <c r="AQ3970" s="147"/>
      <c r="AR3970" s="147"/>
      <c r="AS3970" s="209" t="s">
        <v>68</v>
      </c>
      <c r="AT3970" s="223" t="str">
        <f>MONTH(B3970)&amp;"/"&amp;YEAR(B3970)</f>
        <v>1/2024</v>
      </c>
      <c r="AU3970" s="223">
        <f>WEEKNUM(B3970)-WEEKNUM(EOMONTH(B3970,-1)+1)+1</f>
        <v>1</v>
      </c>
      <c r="AV3970" s="209" t="str">
        <f>MONTH(R3970)&amp;"/"&amp;YEAR(R3970)</f>
        <v>1/1900</v>
      </c>
      <c r="AW3970" s="209" t="e">
        <f>WEEKNUM(R3970)-WEEKNUM(EOMONTH(R3970,-1)+1)+1</f>
        <v>#NUM!</v>
      </c>
      <c r="AX3970" s="209">
        <f>IF(BB3970="S",IF(Q3970="1. Aceitou o programa",R3970-B3970,0),0)</f>
        <v>0</v>
      </c>
      <c r="AY3970" s="209">
        <f>IF(BB3970="S",IF(AND(S3970&lt;&gt;"",R3970&lt;&gt;""),S3970-R3970,0),0)</f>
        <v>0</v>
      </c>
      <c r="AZ3970" s="209">
        <f>IF(BB3970="S",IF(Q3970="1. Aceitou o programa",IF(OR(X3970="Não se Aplica",X3970=""),IF(OR(W3970="Não se Aplica",W3970=""),0,W3970-V3970),AVERAGE(X3970-W3970,W3970-V3970)),0),0)</f>
        <v>0</v>
      </c>
      <c r="BA3970" s="209">
        <f>IF(BB3970="S",IF(AND(Q3970="1. Aceitou o programa",AH3970="Realizada"),IFERROR(IF(AG3970="",0,AG3970-R3970),0),0),0)</f>
        <v>0</v>
      </c>
      <c r="BB3970" s="209" t="str">
        <f>_xlfn.XLOOKUP(U3970,'Lista Suspensa'!$AA$20:$AA$23,'Lista Suspensa'!$AB$20:$AB$23,"N/A")</f>
        <v>S</v>
      </c>
    </row>
    <row r="3971" spans="1:54" ht="12" customHeight="1">
      <c r="A3971" s="151" t="s">
        <v>121</v>
      </c>
      <c r="B3971" s="152">
        <v>45292</v>
      </c>
      <c r="C3971" s="153" t="s">
        <v>122</v>
      </c>
      <c r="D3971" s="153" t="s">
        <v>175</v>
      </c>
      <c r="E3971" s="244">
        <v>85267639</v>
      </c>
      <c r="F3971" s="144" t="s">
        <v>7202</v>
      </c>
      <c r="G3971" s="230"/>
      <c r="H3971" s="154">
        <v>38428</v>
      </c>
      <c r="I3971" s="153">
        <v>21</v>
      </c>
      <c r="J3971" s="148" t="s">
        <v>70</v>
      </c>
      <c r="K3971" s="153"/>
      <c r="L3971" s="153"/>
      <c r="M3971" s="153"/>
      <c r="N3971" s="153"/>
      <c r="O3971" s="155">
        <v>11983910912</v>
      </c>
      <c r="P3971" s="156" t="s">
        <v>60</v>
      </c>
      <c r="Q3971" s="157" t="s">
        <v>7078</v>
      </c>
      <c r="R3971" s="158"/>
      <c r="S3971" s="159">
        <v>45876</v>
      </c>
      <c r="T3971" s="159" t="s">
        <v>62</v>
      </c>
      <c r="U3971" s="159" t="s">
        <v>6152</v>
      </c>
      <c r="V3971" s="154">
        <v>45876</v>
      </c>
      <c r="W3971" s="154"/>
      <c r="X3971" s="154"/>
      <c r="Y3971" s="160"/>
      <c r="Z3971" s="160"/>
      <c r="AA3971" s="153"/>
      <c r="AB3971" s="153"/>
      <c r="AC3971" s="182" t="e">
        <f t="shared" si="126"/>
        <v>#DIV/0!</v>
      </c>
      <c r="AD3971" s="153" t="e">
        <f t="shared" si="127"/>
        <v>#DIV/0!</v>
      </c>
      <c r="AE3971" s="207"/>
      <c r="AF3971" s="153"/>
      <c r="AG3971" s="159"/>
      <c r="AH3971" s="153"/>
      <c r="AI3971" s="161"/>
      <c r="AJ3971" s="153"/>
      <c r="AK3971" s="153"/>
      <c r="AL3971" s="207" t="s">
        <v>85</v>
      </c>
      <c r="AM3971" s="207" t="s">
        <v>86</v>
      </c>
      <c r="AN3971" s="207"/>
      <c r="AO3971" s="207"/>
      <c r="AP3971" s="147" t="s">
        <v>54</v>
      </c>
      <c r="AQ3971" s="147"/>
      <c r="AR3971" s="147"/>
      <c r="AS3971" s="209" t="s">
        <v>68</v>
      </c>
      <c r="AT3971" s="223" t="str">
        <f>MONTH(B3971)&amp;"/"&amp;YEAR(B3971)</f>
        <v>1/2024</v>
      </c>
      <c r="AU3971" s="223">
        <f>WEEKNUM(B3971)-WEEKNUM(EOMONTH(B3971,-1)+1)+1</f>
        <v>1</v>
      </c>
      <c r="AV3971" s="209" t="str">
        <f>MONTH(R3971)&amp;"/"&amp;YEAR(R3971)</f>
        <v>1/1900</v>
      </c>
      <c r="AW3971" s="209" t="e">
        <f>WEEKNUM(R3971)-WEEKNUM(EOMONTH(R3971,-1)+1)+1</f>
        <v>#NUM!</v>
      </c>
      <c r="AX3971" s="209">
        <f>IF(BB3971="S",IF(Q3971="1. Aceitou o programa",R3971-B3971,0),0)</f>
        <v>0</v>
      </c>
      <c r="AY3971" s="209">
        <f>IF(BB3971="S",IF(AND(S3971&lt;&gt;"",R3971&lt;&gt;""),S3971-R3971,0),0)</f>
        <v>0</v>
      </c>
      <c r="AZ3971" s="209">
        <f>IF(BB3971="S",IF(Q3971="1. Aceitou o programa",IF(OR(X3971="Não se Aplica",X3971=""),IF(OR(W3971="Não se Aplica",W3971=""),0,W3971-V3971),AVERAGE(X3971-W3971,W3971-V3971)),0),0)</f>
        <v>0</v>
      </c>
      <c r="BA3971" s="209">
        <f>IF(BB3971="S",IF(AND(Q3971="1. Aceitou o programa",AH3971="Realizada"),IFERROR(IF(AG3971="",0,AG3971-R3971),0),0),0)</f>
        <v>0</v>
      </c>
      <c r="BB3971" s="209" t="str">
        <f>_xlfn.XLOOKUP(U3971,'Lista Suspensa'!$AA$20:$AA$23,'Lista Suspensa'!$AB$20:$AB$23,"N/A")</f>
        <v>S</v>
      </c>
    </row>
    <row r="3972" spans="1:54" ht="12" customHeight="1">
      <c r="A3972" s="151" t="s">
        <v>121</v>
      </c>
      <c r="B3972" s="152">
        <v>45292</v>
      </c>
      <c r="C3972" s="153" t="s">
        <v>122</v>
      </c>
      <c r="D3972" s="153" t="s">
        <v>175</v>
      </c>
      <c r="E3972" s="244">
        <v>94693935</v>
      </c>
      <c r="F3972" s="144" t="s">
        <v>7203</v>
      </c>
      <c r="G3972" s="230"/>
      <c r="H3972" s="154">
        <v>39317</v>
      </c>
      <c r="I3972" s="153">
        <v>18</v>
      </c>
      <c r="J3972" s="148" t="s">
        <v>58</v>
      </c>
      <c r="K3972" s="153"/>
      <c r="L3972" s="153"/>
      <c r="M3972" s="153"/>
      <c r="N3972" s="153"/>
      <c r="O3972" s="155" t="s">
        <v>7204</v>
      </c>
      <c r="P3972" s="156" t="s">
        <v>60</v>
      </c>
      <c r="Q3972" s="157" t="s">
        <v>7078</v>
      </c>
      <c r="R3972" s="158"/>
      <c r="S3972" s="159">
        <v>45926</v>
      </c>
      <c r="T3972" s="159" t="s">
        <v>62</v>
      </c>
      <c r="U3972" s="159" t="s">
        <v>6152</v>
      </c>
      <c r="V3972" s="154">
        <v>45926</v>
      </c>
      <c r="W3972" s="154"/>
      <c r="X3972" s="154"/>
      <c r="Y3972" s="160"/>
      <c r="Z3972" s="160"/>
      <c r="AA3972" s="153">
        <v>122</v>
      </c>
      <c r="AB3972" s="153">
        <v>1.72</v>
      </c>
      <c r="AC3972" s="182">
        <f t="shared" si="126"/>
        <v>41.238507301243921</v>
      </c>
      <c r="AD3972" s="153" t="str">
        <f t="shared" si="127"/>
        <v>OBESIDADE III</v>
      </c>
      <c r="AE3972" s="207"/>
      <c r="AF3972" s="153"/>
      <c r="AG3972" s="159"/>
      <c r="AH3972" s="153"/>
      <c r="AI3972" s="161"/>
      <c r="AJ3972" s="153"/>
      <c r="AK3972" s="153"/>
      <c r="AL3972" s="207"/>
      <c r="AM3972" s="207"/>
      <c r="AN3972" s="207"/>
      <c r="AO3972" s="207"/>
      <c r="AP3972" s="147" t="s">
        <v>54</v>
      </c>
      <c r="AQ3972" s="147"/>
      <c r="AR3972" s="147"/>
      <c r="AS3972" s="209" t="s">
        <v>68</v>
      </c>
      <c r="AT3972" s="223" t="str">
        <f>MONTH(B3972)&amp;"/"&amp;YEAR(B3972)</f>
        <v>1/2024</v>
      </c>
      <c r="AU3972" s="223">
        <f>WEEKNUM(B3972)-WEEKNUM(EOMONTH(B3972,-1)+1)+1</f>
        <v>1</v>
      </c>
      <c r="AV3972" s="209" t="str">
        <f>MONTH(R3972)&amp;"/"&amp;YEAR(R3972)</f>
        <v>1/1900</v>
      </c>
      <c r="AW3972" s="209" t="e">
        <f>WEEKNUM(R3972)-WEEKNUM(EOMONTH(R3972,-1)+1)+1</f>
        <v>#NUM!</v>
      </c>
      <c r="AX3972" s="209">
        <f>IF(BB3972="S",IF(Q3972="1. Aceitou o programa",R3972-B3972,0),0)</f>
        <v>0</v>
      </c>
      <c r="AY3972" s="209">
        <f>IF(BB3972="S",IF(AND(S3972&lt;&gt;"",R3972&lt;&gt;""),S3972-R3972,0),0)</f>
        <v>0</v>
      </c>
      <c r="AZ3972" s="209">
        <f>IF(BB3972="S",IF(Q3972="1. Aceitou o programa",IF(OR(X3972="Não se Aplica",X3972=""),IF(OR(W3972="Não se Aplica",W3972=""),0,W3972-V3972),AVERAGE(X3972-W3972,W3972-V3972)),0),0)</f>
        <v>0</v>
      </c>
      <c r="BA3972" s="209">
        <f>IF(BB3972="S",IF(AND(Q3972="1. Aceitou o programa",AH3972="Realizada"),IFERROR(IF(AG3972="",0,AG3972-R3972),0),0),0)</f>
        <v>0</v>
      </c>
      <c r="BB3972" s="209" t="str">
        <f>_xlfn.XLOOKUP(U3972,'Lista Suspensa'!$AA$20:$AA$23,'Lista Suspensa'!$AB$20:$AB$23,"N/A")</f>
        <v>S</v>
      </c>
    </row>
    <row r="3973" spans="1:54" ht="12" customHeight="1">
      <c r="A3973" s="151" t="s">
        <v>67</v>
      </c>
      <c r="B3973" s="152">
        <v>46051</v>
      </c>
      <c r="C3973" s="153" t="s">
        <v>122</v>
      </c>
      <c r="D3973" s="153" t="s">
        <v>167</v>
      </c>
      <c r="E3973" s="244">
        <v>94940040</v>
      </c>
      <c r="F3973" s="144" t="s">
        <v>7205</v>
      </c>
      <c r="G3973" s="230"/>
      <c r="H3973" s="154">
        <v>35431</v>
      </c>
      <c r="I3973" s="153">
        <v>29</v>
      </c>
      <c r="J3973" s="148" t="s">
        <v>70</v>
      </c>
      <c r="K3973" s="153"/>
      <c r="L3973" s="153"/>
      <c r="M3973" s="153"/>
      <c r="N3973" s="153">
        <v>380</v>
      </c>
      <c r="O3973" s="155" t="s">
        <v>7206</v>
      </c>
      <c r="P3973" s="156" t="s">
        <v>60</v>
      </c>
      <c r="Q3973" s="157" t="s">
        <v>7207</v>
      </c>
      <c r="R3973" s="158"/>
      <c r="S3973" s="159">
        <v>46051</v>
      </c>
      <c r="T3973" s="159" t="s">
        <v>62</v>
      </c>
      <c r="U3973" s="159" t="s">
        <v>6152</v>
      </c>
      <c r="V3973" s="154">
        <v>46051</v>
      </c>
      <c r="W3973" s="154"/>
      <c r="X3973" s="154"/>
      <c r="Y3973" s="160"/>
      <c r="Z3973" s="160"/>
      <c r="AA3973" s="153"/>
      <c r="AB3973" s="153"/>
      <c r="AC3973" s="182" t="e">
        <f t="shared" si="126"/>
        <v>#DIV/0!</v>
      </c>
      <c r="AD3973" s="153" t="e">
        <f t="shared" si="127"/>
        <v>#DIV/0!</v>
      </c>
      <c r="AE3973" s="207"/>
      <c r="AF3973" s="153"/>
      <c r="AG3973" s="159"/>
      <c r="AH3973" s="153"/>
      <c r="AI3973" s="161"/>
      <c r="AJ3973" s="153"/>
      <c r="AK3973" s="153"/>
      <c r="AL3973" s="207" t="s">
        <v>85</v>
      </c>
      <c r="AM3973" s="207" t="s">
        <v>86</v>
      </c>
      <c r="AN3973" s="207" t="s">
        <v>191</v>
      </c>
      <c r="AO3973" s="207"/>
      <c r="AP3973" s="147" t="s">
        <v>466</v>
      </c>
      <c r="AQ3973" s="147" t="s">
        <v>67</v>
      </c>
      <c r="AR3973" s="147"/>
      <c r="AS3973" s="209" t="s">
        <v>68</v>
      </c>
      <c r="AT3973" s="223" t="str">
        <f>MONTH(B3973)&amp;"/"&amp;YEAR(B3973)</f>
        <v>1/2026</v>
      </c>
      <c r="AU3973" s="223">
        <f>WEEKNUM(B3973)-WEEKNUM(EOMONTH(B3973,-1)+1)+1</f>
        <v>5</v>
      </c>
      <c r="AV3973" s="209" t="str">
        <f>MONTH(R3973)&amp;"/"&amp;YEAR(R3973)</f>
        <v>1/1900</v>
      </c>
      <c r="AW3973" s="209" t="e">
        <f>WEEKNUM(R3973)-WEEKNUM(EOMONTH(R3973,-1)+1)+1</f>
        <v>#NUM!</v>
      </c>
      <c r="AX3973" s="209">
        <f>IF(BB3973="S",IF(Q3973="1. Aceitou o programa",R3973-B3973,0),0)</f>
        <v>0</v>
      </c>
      <c r="AY3973" s="209">
        <f>IF(BB3973="S",IF(AND(S3973&lt;&gt;"",R3973&lt;&gt;""),S3973-R3973,0),0)</f>
        <v>0</v>
      </c>
      <c r="AZ3973" s="209">
        <f>IF(BB3973="S",IF(Q3973="1. Aceitou o programa",IF(OR(X3973="Não se Aplica",X3973=""),IF(OR(W3973="Não se Aplica",W3973=""),0,W3973-V3973),AVERAGE(X3973-W3973,W3973-V3973)),0),0)</f>
        <v>0</v>
      </c>
      <c r="BA3973" s="209">
        <f>IF(BB3973="S",IF(AND(Q3973="1. Aceitou o programa",AH3973="Realizada"),IFERROR(IF(AG3973="",0,AG3973-R3973),0),0),0)</f>
        <v>0</v>
      </c>
      <c r="BB3973" s="209" t="str">
        <f>_xlfn.XLOOKUP(U3973,'Lista Suspensa'!$AA$20:$AA$23,'Lista Suspensa'!$AB$20:$AB$23,"N/A")</f>
        <v>S</v>
      </c>
    </row>
    <row r="3974" spans="1:54" ht="12" customHeight="1">
      <c r="A3974" s="151" t="s">
        <v>54</v>
      </c>
      <c r="B3974" s="152">
        <v>46058</v>
      </c>
      <c r="C3974" s="153" t="s">
        <v>297</v>
      </c>
      <c r="D3974" s="153" t="s">
        <v>455</v>
      </c>
      <c r="E3974" s="244">
        <v>95019879</v>
      </c>
      <c r="F3974" s="144" t="s">
        <v>7208</v>
      </c>
      <c r="G3974" s="230"/>
      <c r="H3974" s="154">
        <v>43440</v>
      </c>
      <c r="I3974" s="153">
        <v>7</v>
      </c>
      <c r="J3974" s="148" t="s">
        <v>58</v>
      </c>
      <c r="K3974" s="153"/>
      <c r="L3974" s="153"/>
      <c r="M3974" s="153"/>
      <c r="N3974" s="153"/>
      <c r="O3974" s="155">
        <v>21992796938</v>
      </c>
      <c r="P3974" s="156" t="s">
        <v>60</v>
      </c>
      <c r="Q3974" s="157" t="s">
        <v>7209</v>
      </c>
      <c r="R3974" s="158"/>
      <c r="S3974" s="159">
        <v>46062</v>
      </c>
      <c r="T3974" s="159" t="s">
        <v>62</v>
      </c>
      <c r="U3974" s="159" t="s">
        <v>6152</v>
      </c>
      <c r="V3974" s="154">
        <v>46062</v>
      </c>
      <c r="W3974" s="154"/>
      <c r="X3974" s="154"/>
      <c r="Y3974" s="160" t="s">
        <v>7210</v>
      </c>
      <c r="Z3974" s="160"/>
      <c r="AA3974" s="153">
        <v>134</v>
      </c>
      <c r="AB3974" s="153">
        <v>1.72</v>
      </c>
      <c r="AC3974" s="182">
        <f t="shared" si="126"/>
        <v>45.294753921038406</v>
      </c>
      <c r="AD3974" s="153" t="str">
        <f t="shared" si="127"/>
        <v>OBESIDADE III</v>
      </c>
      <c r="AE3974" s="207" t="s">
        <v>135</v>
      </c>
      <c r="AF3974" s="153" t="s">
        <v>130</v>
      </c>
      <c r="AG3974" s="159"/>
      <c r="AH3974" s="153"/>
      <c r="AI3974" s="161"/>
      <c r="AJ3974" s="153"/>
      <c r="AK3974" s="153"/>
      <c r="AL3974" s="207"/>
      <c r="AM3974" s="207"/>
      <c r="AN3974" s="207"/>
      <c r="AO3974" s="207"/>
      <c r="AP3974" s="147" t="s">
        <v>466</v>
      </c>
      <c r="AQ3974" s="147" t="s">
        <v>67</v>
      </c>
      <c r="AR3974" s="147"/>
      <c r="AS3974" s="209" t="s">
        <v>68</v>
      </c>
      <c r="AT3974" s="223" t="str">
        <f>MONTH(B3974)&amp;"/"&amp;YEAR(B3974)</f>
        <v>2/2026</v>
      </c>
      <c r="AU3974" s="223">
        <f>WEEKNUM(B3974)-WEEKNUM(EOMONTH(B3974,-1)+1)+1</f>
        <v>1</v>
      </c>
      <c r="AV3974" s="209" t="str">
        <f>MONTH(R3974)&amp;"/"&amp;YEAR(R3974)</f>
        <v>1/1900</v>
      </c>
      <c r="AW3974" s="209" t="e">
        <f>WEEKNUM(R3974)-WEEKNUM(EOMONTH(R3974,-1)+1)+1</f>
        <v>#NUM!</v>
      </c>
      <c r="AX3974" s="209">
        <f>IF(BB3974="S",IF(Q3974="1. Aceitou o programa",R3974-B3974,0),0)</f>
        <v>0</v>
      </c>
      <c r="AY3974" s="209">
        <f>IF(BB3974="S",IF(AND(S3974&lt;&gt;"",R3974&lt;&gt;""),S3974-R3974,0),0)</f>
        <v>0</v>
      </c>
      <c r="AZ3974" s="209">
        <f>IF(BB3974="S",IF(Q3974="1. Aceitou o programa",IF(OR(X3974="Não se Aplica",X3974=""),IF(OR(W3974="Não se Aplica",W3974=""),0,W3974-V3974),AVERAGE(X3974-W3974,W3974-V3974)),0),0)</f>
        <v>0</v>
      </c>
      <c r="BA3974" s="209">
        <f>IF(BB3974="S",IF(AND(Q3974="1. Aceitou o programa",AH3974="Realizada"),IFERROR(IF(AG3974="",0,AG3974-R3974),0),0),0)</f>
        <v>0</v>
      </c>
      <c r="BB3974" s="209" t="str">
        <f>_xlfn.XLOOKUP(U3974,'Lista Suspensa'!$AA$20:$AA$23,'Lista Suspensa'!$AB$20:$AB$23,"N/A")</f>
        <v>S</v>
      </c>
    </row>
    <row r="3975" spans="1:54" ht="12" customHeight="1">
      <c r="A3975" s="151" t="s">
        <v>54</v>
      </c>
      <c r="B3975" s="152">
        <v>46083</v>
      </c>
      <c r="C3975" s="153" t="s">
        <v>55</v>
      </c>
      <c r="D3975" s="153" t="s">
        <v>56</v>
      </c>
      <c r="E3975" s="244">
        <v>78582703</v>
      </c>
      <c r="F3975" s="144" t="s">
        <v>7211</v>
      </c>
      <c r="G3975" s="230"/>
      <c r="H3975" s="154">
        <v>43990</v>
      </c>
      <c r="I3975" s="153">
        <v>5</v>
      </c>
      <c r="J3975" s="148" t="s">
        <v>58</v>
      </c>
      <c r="K3975" s="153"/>
      <c r="L3975" s="153"/>
      <c r="M3975" s="153"/>
      <c r="N3975" s="153">
        <v>600</v>
      </c>
      <c r="O3975" s="155" t="s">
        <v>7212</v>
      </c>
      <c r="P3975" s="156" t="s">
        <v>60</v>
      </c>
      <c r="Q3975" s="157" t="s">
        <v>7209</v>
      </c>
      <c r="R3975" s="158"/>
      <c r="S3975" s="159">
        <v>46128</v>
      </c>
      <c r="T3975" s="159" t="s">
        <v>62</v>
      </c>
      <c r="U3975" s="159" t="s">
        <v>6152</v>
      </c>
      <c r="V3975" s="154">
        <v>46113</v>
      </c>
      <c r="W3975" s="154">
        <v>46128</v>
      </c>
      <c r="X3975" s="154"/>
      <c r="Y3975" s="160"/>
      <c r="Z3975" s="160"/>
      <c r="AA3975" s="153"/>
      <c r="AB3975" s="153"/>
      <c r="AC3975" s="182" t="e">
        <f t="shared" si="126"/>
        <v>#DIV/0!</v>
      </c>
      <c r="AD3975" s="153" t="e">
        <f t="shared" si="127"/>
        <v>#DIV/0!</v>
      </c>
      <c r="AE3975" s="207"/>
      <c r="AF3975" s="153"/>
      <c r="AG3975" s="159"/>
      <c r="AH3975" s="153"/>
      <c r="AI3975" s="161"/>
      <c r="AJ3975" s="153"/>
      <c r="AK3975" s="153"/>
      <c r="AL3975" s="207"/>
      <c r="AM3975" s="207"/>
      <c r="AN3975" s="207"/>
      <c r="AO3975" s="207"/>
      <c r="AP3975" s="147" t="s">
        <v>466</v>
      </c>
      <c r="AQ3975" s="147" t="s">
        <v>67</v>
      </c>
      <c r="AR3975" s="147"/>
      <c r="AS3975" s="209" t="s">
        <v>68</v>
      </c>
      <c r="AT3975" s="223" t="str">
        <f>MONTH(B3975)&amp;"/"&amp;YEAR(B3975)</f>
        <v>3/2026</v>
      </c>
      <c r="AU3975" s="223">
        <f>WEEKNUM(B3975)-WEEKNUM(EOMONTH(B3975,-1)+1)+1</f>
        <v>1</v>
      </c>
      <c r="AV3975" s="209" t="str">
        <f>MONTH(R3975)&amp;"/"&amp;YEAR(R3975)</f>
        <v>1/1900</v>
      </c>
      <c r="AW3975" s="209" t="e">
        <f>WEEKNUM(R3975)-WEEKNUM(EOMONTH(R3975,-1)+1)+1</f>
        <v>#NUM!</v>
      </c>
      <c r="AX3975" s="209">
        <f>IF(BB3975="S",IF(Q3975="1. Aceitou o programa",R3975-B3975,0),0)</f>
        <v>0</v>
      </c>
      <c r="AY3975" s="209">
        <f>IF(BB3975="S",IF(AND(S3975&lt;&gt;"",R3975&lt;&gt;""),S3975-R3975,0),0)</f>
        <v>0</v>
      </c>
      <c r="AZ3975" s="209">
        <f>IF(BB3975="S",IF(Q3975="1. Aceitou o programa",IF(OR(X3975="Não se Aplica",X3975=""),IF(OR(W3975="Não se Aplica",W3975=""),0,W3975-V3975),AVERAGE(X3975-W3975,W3975-V3975)),0),0)</f>
        <v>0</v>
      </c>
      <c r="BA3975" s="209">
        <f>IF(BB3975="S",IF(AND(Q3975="1. Aceitou o programa",AH3975="Realizada"),IFERROR(IF(AG3975="",0,AG3975-R3975),0),0),0)</f>
        <v>0</v>
      </c>
      <c r="BB3975" s="209" t="str">
        <f>_xlfn.XLOOKUP(U3975,'Lista Suspensa'!$AA$20:$AA$23,'Lista Suspensa'!$AB$20:$AB$23,"N/A")</f>
        <v>S</v>
      </c>
    </row>
    <row r="3976" spans="1:54" ht="12" customHeight="1">
      <c r="A3976" s="151" t="s">
        <v>54</v>
      </c>
      <c r="B3976" s="152">
        <v>46112</v>
      </c>
      <c r="C3976" s="153" t="s">
        <v>55</v>
      </c>
      <c r="D3976" s="153" t="s">
        <v>56</v>
      </c>
      <c r="E3976" s="244">
        <v>93591214</v>
      </c>
      <c r="F3976" s="144" t="s">
        <v>7213</v>
      </c>
      <c r="G3976" s="230"/>
      <c r="H3976" s="154">
        <v>40918</v>
      </c>
      <c r="I3976" s="153">
        <v>14</v>
      </c>
      <c r="J3976" s="148" t="s">
        <v>70</v>
      </c>
      <c r="K3976" s="153"/>
      <c r="L3976" s="153"/>
      <c r="M3976" s="153"/>
      <c r="N3976" s="153"/>
      <c r="O3976" s="155">
        <v>11951663741</v>
      </c>
      <c r="P3976" s="156" t="s">
        <v>60</v>
      </c>
      <c r="Q3976" s="157" t="s">
        <v>7209</v>
      </c>
      <c r="R3976" s="158"/>
      <c r="S3976" s="159">
        <v>46128</v>
      </c>
      <c r="T3976" s="159" t="s">
        <v>62</v>
      </c>
      <c r="U3976" s="159" t="s">
        <v>6152</v>
      </c>
      <c r="V3976" s="154">
        <v>46128</v>
      </c>
      <c r="W3976" s="154"/>
      <c r="X3976" s="154"/>
      <c r="Y3976" s="160"/>
      <c r="Z3976" s="160"/>
      <c r="AA3976" s="153"/>
      <c r="AB3976" s="153"/>
      <c r="AC3976" s="182" t="e">
        <f t="shared" si="126"/>
        <v>#DIV/0!</v>
      </c>
      <c r="AD3976" s="153" t="e">
        <f t="shared" si="127"/>
        <v>#DIV/0!</v>
      </c>
      <c r="AE3976" s="207"/>
      <c r="AF3976" s="153"/>
      <c r="AG3976" s="159"/>
      <c r="AH3976" s="153"/>
      <c r="AI3976" s="161"/>
      <c r="AJ3976" s="153"/>
      <c r="AK3976" s="153"/>
      <c r="AL3976" s="207"/>
      <c r="AM3976" s="207"/>
      <c r="AN3976" s="207"/>
      <c r="AO3976" s="207"/>
      <c r="AP3976" s="147" t="s">
        <v>466</v>
      </c>
      <c r="AQ3976" s="147" t="s">
        <v>67</v>
      </c>
      <c r="AR3976" s="147"/>
      <c r="AS3976" s="209" t="s">
        <v>68</v>
      </c>
      <c r="AT3976" s="223" t="str">
        <f>MONTH(B3976)&amp;"/"&amp;YEAR(B3976)</f>
        <v>3/2026</v>
      </c>
      <c r="AU3976" s="223">
        <f>WEEKNUM(B3976)-WEEKNUM(EOMONTH(B3976,-1)+1)+1</f>
        <v>5</v>
      </c>
      <c r="AV3976" s="209" t="str">
        <f>MONTH(R3976)&amp;"/"&amp;YEAR(R3976)</f>
        <v>1/1900</v>
      </c>
      <c r="AW3976" s="209" t="e">
        <f>WEEKNUM(R3976)-WEEKNUM(EOMONTH(R3976,-1)+1)+1</f>
        <v>#NUM!</v>
      </c>
      <c r="AX3976" s="209">
        <f>IF(BB3976="S",IF(Q3976="1. Aceitou o programa",R3976-B3976,0),0)</f>
        <v>0</v>
      </c>
      <c r="AY3976" s="209">
        <f>IF(BB3976="S",IF(AND(S3976&lt;&gt;"",R3976&lt;&gt;""),S3976-R3976,0),0)</f>
        <v>0</v>
      </c>
      <c r="AZ3976" s="209">
        <f>IF(BB3976="S",IF(Q3976="1. Aceitou o programa",IF(OR(X3976="Não se Aplica",X3976=""),IF(OR(W3976="Não se Aplica",W3976=""),0,W3976-V3976),AVERAGE(X3976-W3976,W3976-V3976)),0),0)</f>
        <v>0</v>
      </c>
      <c r="BA3976" s="209">
        <f>IF(BB3976="S",IF(AND(Q3976="1. Aceitou o programa",AH3976="Realizada"),IFERROR(IF(AG3976="",0,AG3976-R3976),0),0),0)</f>
        <v>0</v>
      </c>
      <c r="BB3976" s="209" t="str">
        <f>_xlfn.XLOOKUP(U3976,'Lista Suspensa'!$AA$20:$AA$23,'Lista Suspensa'!$AB$20:$AB$23,"N/A")</f>
        <v>S</v>
      </c>
    </row>
    <row r="3977" spans="1:54" ht="12" customHeight="1">
      <c r="A3977" s="151" t="s">
        <v>54</v>
      </c>
      <c r="B3977" s="152">
        <v>46112</v>
      </c>
      <c r="C3977" s="153" t="s">
        <v>55</v>
      </c>
      <c r="D3977" s="153" t="s">
        <v>56</v>
      </c>
      <c r="E3977" s="244">
        <v>94364218</v>
      </c>
      <c r="F3977" s="144" t="s">
        <v>7214</v>
      </c>
      <c r="G3977" s="230"/>
      <c r="H3977" s="154">
        <v>42688</v>
      </c>
      <c r="I3977" s="153">
        <v>9</v>
      </c>
      <c r="J3977" s="148" t="s">
        <v>58</v>
      </c>
      <c r="K3977" s="153"/>
      <c r="L3977" s="153"/>
      <c r="M3977" s="153"/>
      <c r="N3977" s="153"/>
      <c r="O3977" s="155">
        <v>21976357778</v>
      </c>
      <c r="P3977" s="156" t="s">
        <v>60</v>
      </c>
      <c r="Q3977" s="157" t="s">
        <v>7209</v>
      </c>
      <c r="R3977" s="158"/>
      <c r="S3977" s="159">
        <v>46128</v>
      </c>
      <c r="T3977" s="159" t="s">
        <v>62</v>
      </c>
      <c r="U3977" s="159" t="s">
        <v>6152</v>
      </c>
      <c r="V3977" s="154">
        <v>46128</v>
      </c>
      <c r="W3977" s="154"/>
      <c r="X3977" s="154"/>
      <c r="Y3977" s="160"/>
      <c r="Z3977" s="160"/>
      <c r="AA3977" s="153"/>
      <c r="AB3977" s="153"/>
      <c r="AC3977" s="182" t="e">
        <f t="shared" si="126"/>
        <v>#DIV/0!</v>
      </c>
      <c r="AD3977" s="153" t="e">
        <f t="shared" si="127"/>
        <v>#DIV/0!</v>
      </c>
      <c r="AE3977" s="207"/>
      <c r="AF3977" s="153"/>
      <c r="AG3977" s="159"/>
      <c r="AH3977" s="153"/>
      <c r="AI3977" s="161"/>
      <c r="AJ3977" s="153"/>
      <c r="AK3977" s="153"/>
      <c r="AL3977" s="207"/>
      <c r="AM3977" s="207"/>
      <c r="AN3977" s="207"/>
      <c r="AO3977" s="207"/>
      <c r="AP3977" s="147" t="s">
        <v>466</v>
      </c>
      <c r="AQ3977" s="147" t="s">
        <v>67</v>
      </c>
      <c r="AR3977" s="147"/>
      <c r="AS3977" s="209" t="s">
        <v>68</v>
      </c>
      <c r="AT3977" s="223" t="str">
        <f>MONTH(B3977)&amp;"/"&amp;YEAR(B3977)</f>
        <v>3/2026</v>
      </c>
      <c r="AU3977" s="223">
        <f>WEEKNUM(B3977)-WEEKNUM(EOMONTH(B3977,-1)+1)+1</f>
        <v>5</v>
      </c>
      <c r="AV3977" s="209" t="str">
        <f>MONTH(R3977)&amp;"/"&amp;YEAR(R3977)</f>
        <v>1/1900</v>
      </c>
      <c r="AW3977" s="209" t="e">
        <f>WEEKNUM(R3977)-WEEKNUM(EOMONTH(R3977,-1)+1)+1</f>
        <v>#NUM!</v>
      </c>
      <c r="AX3977" s="209">
        <f>IF(BB3977="S",IF(Q3977="1. Aceitou o programa",R3977-B3977,0),0)</f>
        <v>0</v>
      </c>
      <c r="AY3977" s="209">
        <f>IF(BB3977="S",IF(AND(S3977&lt;&gt;"",R3977&lt;&gt;""),S3977-R3977,0),0)</f>
        <v>0</v>
      </c>
      <c r="AZ3977" s="209">
        <f>IF(BB3977="S",IF(Q3977="1. Aceitou o programa",IF(OR(X3977="Não se Aplica",X3977=""),IF(OR(W3977="Não se Aplica",W3977=""),0,W3977-V3977),AVERAGE(X3977-W3977,W3977-V3977)),0),0)</f>
        <v>0</v>
      </c>
      <c r="BA3977" s="209">
        <f>IF(BB3977="S",IF(AND(Q3977="1. Aceitou o programa",AH3977="Realizada"),IFERROR(IF(AG3977="",0,AG3977-R3977),0),0),0)</f>
        <v>0</v>
      </c>
      <c r="BB3977" s="209" t="str">
        <f>_xlfn.XLOOKUP(U3977,'Lista Suspensa'!$AA$20:$AA$23,'Lista Suspensa'!$AB$20:$AB$23,"N/A")</f>
        <v>S</v>
      </c>
    </row>
    <row r="3978" spans="1:54" ht="12" customHeight="1">
      <c r="A3978" s="151" t="s">
        <v>54</v>
      </c>
      <c r="B3978" s="152">
        <v>46127</v>
      </c>
      <c r="C3978" s="153" t="s">
        <v>297</v>
      </c>
      <c r="D3978" s="153" t="s">
        <v>455</v>
      </c>
      <c r="E3978" s="244">
        <v>82655645</v>
      </c>
      <c r="F3978" s="144" t="s">
        <v>7215</v>
      </c>
      <c r="G3978" s="230"/>
      <c r="H3978" s="154">
        <v>40451</v>
      </c>
      <c r="I3978" s="153">
        <v>15</v>
      </c>
      <c r="J3978" s="148" t="s">
        <v>70</v>
      </c>
      <c r="K3978" s="153"/>
      <c r="L3978" s="153"/>
      <c r="M3978" s="153"/>
      <c r="N3978" s="153">
        <v>60</v>
      </c>
      <c r="O3978" s="155" t="s">
        <v>7216</v>
      </c>
      <c r="P3978" s="156" t="s">
        <v>60</v>
      </c>
      <c r="Q3978" s="157" t="s">
        <v>7209</v>
      </c>
      <c r="R3978" s="158"/>
      <c r="S3978" s="159">
        <v>46128</v>
      </c>
      <c r="T3978" s="159" t="s">
        <v>62</v>
      </c>
      <c r="U3978" s="159" t="s">
        <v>6152</v>
      </c>
      <c r="V3978" s="154">
        <v>46128</v>
      </c>
      <c r="W3978" s="154"/>
      <c r="X3978" s="154"/>
      <c r="Y3978" s="160"/>
      <c r="Z3978" s="160"/>
      <c r="AA3978" s="153"/>
      <c r="AB3978" s="153"/>
      <c r="AC3978" s="182" t="e">
        <f t="shared" si="126"/>
        <v>#DIV/0!</v>
      </c>
      <c r="AD3978" s="153" t="e">
        <f t="shared" si="127"/>
        <v>#DIV/0!</v>
      </c>
      <c r="AE3978" s="207"/>
      <c r="AF3978" s="153"/>
      <c r="AG3978" s="159"/>
      <c r="AH3978" s="153"/>
      <c r="AI3978" s="161"/>
      <c r="AJ3978" s="153"/>
      <c r="AK3978" s="153"/>
      <c r="AL3978" s="207"/>
      <c r="AM3978" s="207"/>
      <c r="AN3978" s="207"/>
      <c r="AO3978" s="207"/>
      <c r="AP3978" s="147" t="s">
        <v>466</v>
      </c>
      <c r="AQ3978" s="147" t="s">
        <v>67</v>
      </c>
      <c r="AR3978" s="147"/>
      <c r="AS3978" s="209" t="s">
        <v>68</v>
      </c>
      <c r="AT3978" s="223" t="str">
        <f>MONTH(B3978)&amp;"/"&amp;YEAR(B3978)</f>
        <v>4/2026</v>
      </c>
      <c r="AU3978" s="223">
        <f>WEEKNUM(B3978)-WEEKNUM(EOMONTH(B3978,-1)+1)+1</f>
        <v>3</v>
      </c>
      <c r="AV3978" s="209" t="str">
        <f>MONTH(R3978)&amp;"/"&amp;YEAR(R3978)</f>
        <v>1/1900</v>
      </c>
      <c r="AW3978" s="209" t="e">
        <f>WEEKNUM(R3978)-WEEKNUM(EOMONTH(R3978,-1)+1)+1</f>
        <v>#NUM!</v>
      </c>
      <c r="AX3978" s="209">
        <f>IF(BB3978="S",IF(Q3978="1. Aceitou o programa",R3978-B3978,0),0)</f>
        <v>0</v>
      </c>
      <c r="AY3978" s="209">
        <f>IF(BB3978="S",IF(AND(S3978&lt;&gt;"",R3978&lt;&gt;""),S3978-R3978,0),0)</f>
        <v>0</v>
      </c>
      <c r="AZ3978" s="209">
        <f>IF(BB3978="S",IF(Q3978="1. Aceitou o programa",IF(OR(X3978="Não se Aplica",X3978=""),IF(OR(W3978="Não se Aplica",W3978=""),0,W3978-V3978),AVERAGE(X3978-W3978,W3978-V3978)),0),0)</f>
        <v>0</v>
      </c>
      <c r="BA3978" s="209">
        <f>IF(BB3978="S",IF(AND(Q3978="1. Aceitou o programa",AH3978="Realizada"),IFERROR(IF(AG3978="",0,AG3978-R3978),0),0),0)</f>
        <v>0</v>
      </c>
      <c r="BB3978" s="209" t="str">
        <f>_xlfn.XLOOKUP(U3978,'Lista Suspensa'!$AA$20:$AA$23,'Lista Suspensa'!$AB$20:$AB$23,"N/A")</f>
        <v>S</v>
      </c>
    </row>
    <row r="3979" spans="1:54" ht="12" customHeight="1">
      <c r="A3979" s="151" t="s">
        <v>54</v>
      </c>
      <c r="B3979" s="152">
        <v>46128</v>
      </c>
      <c r="C3979" s="153" t="s">
        <v>297</v>
      </c>
      <c r="D3979" s="153" t="s">
        <v>455</v>
      </c>
      <c r="E3979" s="244">
        <v>96582584</v>
      </c>
      <c r="F3979" s="144" t="s">
        <v>7217</v>
      </c>
      <c r="G3979" s="230"/>
      <c r="H3979" s="154">
        <v>42092</v>
      </c>
      <c r="I3979" s="153">
        <v>11</v>
      </c>
      <c r="J3979" s="148" t="s">
        <v>70</v>
      </c>
      <c r="K3979" s="153"/>
      <c r="L3979" s="153"/>
      <c r="M3979" s="153"/>
      <c r="N3979" s="153">
        <v>120</v>
      </c>
      <c r="O3979" s="155" t="s">
        <v>7218</v>
      </c>
      <c r="P3979" s="156" t="s">
        <v>60</v>
      </c>
      <c r="Q3979" s="157" t="s">
        <v>7209</v>
      </c>
      <c r="R3979" s="158"/>
      <c r="S3979" s="159">
        <v>46132</v>
      </c>
      <c r="T3979" s="159" t="s">
        <v>62</v>
      </c>
      <c r="U3979" s="159" t="s">
        <v>6152</v>
      </c>
      <c r="V3979" s="154">
        <v>46127</v>
      </c>
      <c r="W3979" s="154"/>
      <c r="X3979" s="154"/>
      <c r="Y3979" s="160"/>
      <c r="Z3979" s="160"/>
      <c r="AA3979" s="153"/>
      <c r="AB3979" s="153"/>
      <c r="AC3979" s="182" t="e">
        <f t="shared" si="126"/>
        <v>#DIV/0!</v>
      </c>
      <c r="AD3979" s="153" t="e">
        <f t="shared" si="127"/>
        <v>#DIV/0!</v>
      </c>
      <c r="AE3979" s="207"/>
      <c r="AF3979" s="153"/>
      <c r="AG3979" s="159"/>
      <c r="AH3979" s="153"/>
      <c r="AI3979" s="161"/>
      <c r="AJ3979" s="153"/>
      <c r="AK3979" s="153"/>
      <c r="AL3979" s="207"/>
      <c r="AM3979" s="207"/>
      <c r="AN3979" s="207"/>
      <c r="AO3979" s="207"/>
      <c r="AP3979" s="147" t="s">
        <v>466</v>
      </c>
      <c r="AQ3979" s="147" t="s">
        <v>67</v>
      </c>
      <c r="AR3979" s="147"/>
      <c r="AS3979" s="209" t="s">
        <v>68</v>
      </c>
      <c r="AT3979" s="223" t="str">
        <f>MONTH(B3979)&amp;"/"&amp;YEAR(B3979)</f>
        <v>4/2026</v>
      </c>
      <c r="AU3979" s="223">
        <f>WEEKNUM(B3979)-WEEKNUM(EOMONTH(B3979,-1)+1)+1</f>
        <v>3</v>
      </c>
      <c r="AV3979" s="209" t="str">
        <f>MONTH(R3979)&amp;"/"&amp;YEAR(R3979)</f>
        <v>1/1900</v>
      </c>
      <c r="AW3979" s="209" t="e">
        <f>WEEKNUM(R3979)-WEEKNUM(EOMONTH(R3979,-1)+1)+1</f>
        <v>#NUM!</v>
      </c>
      <c r="AX3979" s="209">
        <f>IF(BB3979="S",IF(Q3979="1. Aceitou o programa",R3979-B3979,0),0)</f>
        <v>0</v>
      </c>
      <c r="AY3979" s="209">
        <f>IF(BB3979="S",IF(AND(S3979&lt;&gt;"",R3979&lt;&gt;""),S3979-R3979,0),0)</f>
        <v>0</v>
      </c>
      <c r="AZ3979" s="209">
        <f>IF(BB3979="S",IF(Q3979="1. Aceitou o programa",IF(OR(X3979="Não se Aplica",X3979=""),IF(OR(W3979="Não se Aplica",W3979=""),0,W3979-V3979),AVERAGE(X3979-W3979,W3979-V3979)),0),0)</f>
        <v>0</v>
      </c>
      <c r="BA3979" s="209">
        <f>IF(BB3979="S",IF(AND(Q3979="1. Aceitou o programa",AH3979="Realizada"),IFERROR(IF(AG3979="",0,AG3979-R3979),0),0),0)</f>
        <v>0</v>
      </c>
      <c r="BB3979" s="209" t="str">
        <f>_xlfn.XLOOKUP(U3979,'Lista Suspensa'!$AA$20:$AA$23,'Lista Suspensa'!$AB$20:$AB$23,"N/A")</f>
        <v>S</v>
      </c>
    </row>
    <row r="3980" spans="1:54" ht="12" customHeight="1">
      <c r="A3980" s="151" t="s">
        <v>54</v>
      </c>
      <c r="B3980" s="152">
        <v>46083</v>
      </c>
      <c r="C3980" s="153" t="s">
        <v>55</v>
      </c>
      <c r="D3980" s="153" t="s">
        <v>56</v>
      </c>
      <c r="E3980" s="244">
        <v>88472833</v>
      </c>
      <c r="F3980" s="144" t="s">
        <v>7219</v>
      </c>
      <c r="G3980" s="230"/>
      <c r="H3980" s="154">
        <v>40636</v>
      </c>
      <c r="I3980" s="153">
        <v>15</v>
      </c>
      <c r="J3980" s="148" t="s">
        <v>58</v>
      </c>
      <c r="K3980" s="153"/>
      <c r="L3980" s="153"/>
      <c r="M3980" s="153"/>
      <c r="N3980" s="153">
        <v>60</v>
      </c>
      <c r="O3980" s="155" t="s">
        <v>7220</v>
      </c>
      <c r="P3980" s="156" t="s">
        <v>60</v>
      </c>
      <c r="Q3980" s="157" t="s">
        <v>7209</v>
      </c>
      <c r="R3980" s="158"/>
      <c r="S3980" s="159">
        <v>46132</v>
      </c>
      <c r="T3980" s="159" t="s">
        <v>62</v>
      </c>
      <c r="U3980" s="159" t="s">
        <v>6152</v>
      </c>
      <c r="V3980" s="154">
        <v>46118</v>
      </c>
      <c r="W3980" s="154"/>
      <c r="X3980" s="154"/>
      <c r="Y3980" s="160" t="s">
        <v>7221</v>
      </c>
      <c r="Z3980" s="160"/>
      <c r="AA3980" s="153"/>
      <c r="AB3980" s="153"/>
      <c r="AC3980" s="182" t="e">
        <f t="shared" si="126"/>
        <v>#DIV/0!</v>
      </c>
      <c r="AD3980" s="153" t="e">
        <f t="shared" si="127"/>
        <v>#DIV/0!</v>
      </c>
      <c r="AE3980" s="207"/>
      <c r="AF3980" s="153"/>
      <c r="AG3980" s="159"/>
      <c r="AH3980" s="153"/>
      <c r="AI3980" s="161"/>
      <c r="AJ3980" s="153"/>
      <c r="AK3980" s="153"/>
      <c r="AL3980" s="207"/>
      <c r="AM3980" s="207"/>
      <c r="AN3980" s="207"/>
      <c r="AO3980" s="207"/>
      <c r="AP3980" s="147" t="s">
        <v>54</v>
      </c>
      <c r="AQ3980" s="147"/>
      <c r="AR3980" s="147"/>
      <c r="AS3980" s="209" t="s">
        <v>68</v>
      </c>
      <c r="AT3980" s="223" t="str">
        <f>MONTH(B3980)&amp;"/"&amp;YEAR(B3980)</f>
        <v>3/2026</v>
      </c>
      <c r="AU3980" s="223">
        <f>WEEKNUM(B3980)-WEEKNUM(EOMONTH(B3980,-1)+1)+1</f>
        <v>1</v>
      </c>
      <c r="AV3980" s="209" t="str">
        <f>MONTH(R3980)&amp;"/"&amp;YEAR(R3980)</f>
        <v>1/1900</v>
      </c>
      <c r="AW3980" s="209" t="e">
        <f>WEEKNUM(R3980)-WEEKNUM(EOMONTH(R3980,-1)+1)+1</f>
        <v>#NUM!</v>
      </c>
      <c r="AX3980" s="209">
        <f>IF(BB3980="S",IF(Q3980="1. Aceitou o programa",R3980-B3980,0),0)</f>
        <v>0</v>
      </c>
      <c r="AY3980" s="209">
        <f>IF(BB3980="S",IF(AND(S3980&lt;&gt;"",R3980&lt;&gt;""),S3980-R3980,0),0)</f>
        <v>0</v>
      </c>
      <c r="AZ3980" s="209">
        <f>IF(BB3980="S",IF(Q3980="1. Aceitou o programa",IF(OR(X3980="Não se Aplica",X3980=""),IF(OR(W3980="Não se Aplica",W3980=""),0,W3980-V3980),AVERAGE(X3980-W3980,W3980-V3980)),0),0)</f>
        <v>0</v>
      </c>
      <c r="BA3980" s="209">
        <f>IF(BB3980="S",IF(AND(Q3980="1. Aceitou o programa",AH3980="Realizada"),IFERROR(IF(AG3980="",0,AG3980-R3980),0),0),0)</f>
        <v>0</v>
      </c>
      <c r="BB3980" s="209" t="str">
        <f>_xlfn.XLOOKUP(U3980,'Lista Suspensa'!$AA$20:$AA$23,'Lista Suspensa'!$AB$20:$AB$23,"N/A")</f>
        <v>S</v>
      </c>
    </row>
    <row r="3981" spans="1:54" ht="12" customHeight="1">
      <c r="A3981" s="151" t="s">
        <v>54</v>
      </c>
      <c r="B3981" s="152">
        <v>46083</v>
      </c>
      <c r="C3981" s="153" t="s">
        <v>55</v>
      </c>
      <c r="D3981" s="153" t="s">
        <v>56</v>
      </c>
      <c r="E3981" s="244">
        <v>93151664</v>
      </c>
      <c r="F3981" s="144" t="s">
        <v>7222</v>
      </c>
      <c r="G3981" s="230"/>
      <c r="H3981" s="154">
        <v>40480</v>
      </c>
      <c r="I3981" s="153">
        <v>15</v>
      </c>
      <c r="J3981" s="148" t="s">
        <v>70</v>
      </c>
      <c r="K3981" s="153"/>
      <c r="L3981" s="153"/>
      <c r="M3981" s="153"/>
      <c r="N3981" s="153">
        <v>450</v>
      </c>
      <c r="O3981" s="155" t="s">
        <v>7223</v>
      </c>
      <c r="P3981" s="156" t="s">
        <v>60</v>
      </c>
      <c r="Q3981" s="157" t="s">
        <v>7209</v>
      </c>
      <c r="R3981" s="158"/>
      <c r="S3981" s="159">
        <v>46128</v>
      </c>
      <c r="T3981" s="159" t="s">
        <v>62</v>
      </c>
      <c r="U3981" s="159" t="s">
        <v>6152</v>
      </c>
      <c r="V3981" s="154">
        <v>46126</v>
      </c>
      <c r="W3981" s="154">
        <v>46128</v>
      </c>
      <c r="X3981" s="154"/>
      <c r="Y3981" s="160" t="s">
        <v>2622</v>
      </c>
      <c r="Z3981" s="160"/>
      <c r="AA3981" s="153"/>
      <c r="AB3981" s="153"/>
      <c r="AC3981" s="182" t="e">
        <f t="shared" si="126"/>
        <v>#DIV/0!</v>
      </c>
      <c r="AD3981" s="153" t="e">
        <f t="shared" si="127"/>
        <v>#DIV/0!</v>
      </c>
      <c r="AE3981" s="207"/>
      <c r="AF3981" s="153"/>
      <c r="AG3981" s="159"/>
      <c r="AH3981" s="153"/>
      <c r="AI3981" s="161"/>
      <c r="AJ3981" s="153"/>
      <c r="AK3981" s="153"/>
      <c r="AL3981" s="207"/>
      <c r="AM3981" s="207"/>
      <c r="AN3981" s="207"/>
      <c r="AO3981" s="207"/>
      <c r="AP3981" s="147" t="s">
        <v>54</v>
      </c>
      <c r="AQ3981" s="147"/>
      <c r="AR3981" s="147"/>
      <c r="AS3981" s="209" t="s">
        <v>68</v>
      </c>
      <c r="AT3981" s="223" t="str">
        <f>MONTH(B3981)&amp;"/"&amp;YEAR(B3981)</f>
        <v>3/2026</v>
      </c>
      <c r="AU3981" s="223">
        <f>WEEKNUM(B3981)-WEEKNUM(EOMONTH(B3981,-1)+1)+1</f>
        <v>1</v>
      </c>
      <c r="AV3981" s="209" t="str">
        <f>MONTH(R3981)&amp;"/"&amp;YEAR(R3981)</f>
        <v>1/1900</v>
      </c>
      <c r="AW3981" s="209" t="e">
        <f>WEEKNUM(R3981)-WEEKNUM(EOMONTH(R3981,-1)+1)+1</f>
        <v>#NUM!</v>
      </c>
      <c r="AX3981" s="209">
        <f>IF(BB3981="S",IF(Q3981="1. Aceitou o programa",R3981-B3981,0),0)</f>
        <v>0</v>
      </c>
      <c r="AY3981" s="209">
        <f>IF(BB3981="S",IF(AND(S3981&lt;&gt;"",R3981&lt;&gt;""),S3981-R3981,0),0)</f>
        <v>0</v>
      </c>
      <c r="AZ3981" s="209">
        <f>IF(BB3981="S",IF(Q3981="1. Aceitou o programa",IF(OR(X3981="Não se Aplica",X3981=""),IF(OR(W3981="Não se Aplica",W3981=""),0,W3981-V3981),AVERAGE(X3981-W3981,W3981-V3981)),0),0)</f>
        <v>0</v>
      </c>
      <c r="BA3981" s="209">
        <f>IF(BB3981="S",IF(AND(Q3981="1. Aceitou o programa",AH3981="Realizada"),IFERROR(IF(AG3981="",0,AG3981-R3981),0),0),0)</f>
        <v>0</v>
      </c>
      <c r="BB3981" s="209" t="str">
        <f>_xlfn.XLOOKUP(U3981,'Lista Suspensa'!$AA$20:$AA$23,'Lista Suspensa'!$AB$20:$AB$23,"N/A")</f>
        <v>S</v>
      </c>
    </row>
    <row r="3982" spans="1:54" ht="12" customHeight="1">
      <c r="A3982" s="151" t="s">
        <v>54</v>
      </c>
      <c r="B3982" s="152">
        <v>46083</v>
      </c>
      <c r="C3982" s="153" t="s">
        <v>55</v>
      </c>
      <c r="D3982" s="153" t="s">
        <v>56</v>
      </c>
      <c r="E3982" s="244">
        <v>83588599</v>
      </c>
      <c r="F3982" s="144" t="s">
        <v>7224</v>
      </c>
      <c r="G3982" s="230"/>
      <c r="H3982" s="154">
        <v>41316</v>
      </c>
      <c r="I3982" s="153">
        <v>13</v>
      </c>
      <c r="J3982" s="148" t="s">
        <v>70</v>
      </c>
      <c r="K3982" s="153"/>
      <c r="L3982" s="153"/>
      <c r="M3982" s="153"/>
      <c r="N3982" s="153">
        <v>40</v>
      </c>
      <c r="O3982" s="155" t="s">
        <v>4370</v>
      </c>
      <c r="P3982" s="156" t="s">
        <v>60</v>
      </c>
      <c r="Q3982" s="157" t="s">
        <v>7209</v>
      </c>
      <c r="R3982" s="158"/>
      <c r="S3982" s="159">
        <v>46128</v>
      </c>
      <c r="T3982" s="159" t="s">
        <v>62</v>
      </c>
      <c r="U3982" s="159" t="s">
        <v>6152</v>
      </c>
      <c r="V3982" s="154">
        <v>46114</v>
      </c>
      <c r="W3982" s="154">
        <v>46128</v>
      </c>
      <c r="X3982" s="154"/>
      <c r="Y3982" s="160"/>
      <c r="Z3982" s="160"/>
      <c r="AA3982" s="153"/>
      <c r="AB3982" s="153"/>
      <c r="AC3982" s="182" t="e">
        <f t="shared" si="126"/>
        <v>#DIV/0!</v>
      </c>
      <c r="AD3982" s="153" t="e">
        <f t="shared" si="127"/>
        <v>#DIV/0!</v>
      </c>
      <c r="AE3982" s="207"/>
      <c r="AF3982" s="153"/>
      <c r="AG3982" s="159"/>
      <c r="AH3982" s="153"/>
      <c r="AI3982" s="161"/>
      <c r="AJ3982" s="153"/>
      <c r="AK3982" s="153"/>
      <c r="AL3982" s="207"/>
      <c r="AM3982" s="207"/>
      <c r="AN3982" s="207"/>
      <c r="AO3982" s="207"/>
      <c r="AP3982" s="147" t="s">
        <v>54</v>
      </c>
      <c r="AQ3982" s="147"/>
      <c r="AR3982" s="147"/>
      <c r="AS3982" s="209" t="s">
        <v>68</v>
      </c>
      <c r="AT3982" s="223" t="str">
        <f>MONTH(B3982)&amp;"/"&amp;YEAR(B3982)</f>
        <v>3/2026</v>
      </c>
      <c r="AU3982" s="223">
        <f>WEEKNUM(B3982)-WEEKNUM(EOMONTH(B3982,-1)+1)+1</f>
        <v>1</v>
      </c>
      <c r="AV3982" s="209" t="str">
        <f>MONTH(R3982)&amp;"/"&amp;YEAR(R3982)</f>
        <v>1/1900</v>
      </c>
      <c r="AW3982" s="209" t="e">
        <f>WEEKNUM(R3982)-WEEKNUM(EOMONTH(R3982,-1)+1)+1</f>
        <v>#NUM!</v>
      </c>
      <c r="AX3982" s="209">
        <f>IF(BB3982="S",IF(Q3982="1. Aceitou o programa",R3982-B3982,0),0)</f>
        <v>0</v>
      </c>
      <c r="AY3982" s="209">
        <f>IF(BB3982="S",IF(AND(S3982&lt;&gt;"",R3982&lt;&gt;""),S3982-R3982,0),0)</f>
        <v>0</v>
      </c>
      <c r="AZ3982" s="209">
        <f>IF(BB3982="S",IF(Q3982="1. Aceitou o programa",IF(OR(X3982="Não se Aplica",X3982=""),IF(OR(W3982="Não se Aplica",W3982=""),0,W3982-V3982),AVERAGE(X3982-W3982,W3982-V3982)),0),0)</f>
        <v>0</v>
      </c>
      <c r="BA3982" s="209">
        <f>IF(BB3982="S",IF(AND(Q3982="1. Aceitou o programa",AH3982="Realizada"),IFERROR(IF(AG3982="",0,AG3982-R3982),0),0),0)</f>
        <v>0</v>
      </c>
      <c r="BB3982" s="209" t="str">
        <f>_xlfn.XLOOKUP(U3982,'Lista Suspensa'!$AA$20:$AA$23,'Lista Suspensa'!$AB$20:$AB$23,"N/A")</f>
        <v>S</v>
      </c>
    </row>
    <row r="3983" spans="1:54" ht="12" customHeight="1">
      <c r="A3983" s="151" t="s">
        <v>54</v>
      </c>
      <c r="B3983" s="152">
        <v>46037</v>
      </c>
      <c r="C3983" s="153" t="s">
        <v>297</v>
      </c>
      <c r="D3983" s="153" t="s">
        <v>455</v>
      </c>
      <c r="E3983" s="244">
        <v>811362795</v>
      </c>
      <c r="F3983" s="144" t="s">
        <v>7225</v>
      </c>
      <c r="G3983" s="230"/>
      <c r="H3983" s="154">
        <v>17177</v>
      </c>
      <c r="I3983" s="153">
        <v>79</v>
      </c>
      <c r="J3983" s="148" t="s">
        <v>58</v>
      </c>
      <c r="K3983" s="153" t="s">
        <v>59</v>
      </c>
      <c r="L3983" s="153"/>
      <c r="M3983" s="153"/>
      <c r="N3983" s="153">
        <v>100</v>
      </c>
      <c r="O3983" s="155" t="s">
        <v>7226</v>
      </c>
      <c r="P3983" s="156" t="s">
        <v>60</v>
      </c>
      <c r="Q3983" s="157" t="s">
        <v>7227</v>
      </c>
      <c r="R3983" s="158"/>
      <c r="S3983" s="159">
        <v>46062</v>
      </c>
      <c r="T3983" s="159" t="s">
        <v>62</v>
      </c>
      <c r="U3983" s="159" t="s">
        <v>6152</v>
      </c>
      <c r="V3983" s="154">
        <v>46051</v>
      </c>
      <c r="W3983" s="154">
        <v>46052</v>
      </c>
      <c r="X3983" s="154">
        <v>46062</v>
      </c>
      <c r="Y3983" s="160"/>
      <c r="Z3983" s="160"/>
      <c r="AA3983" s="153"/>
      <c r="AB3983" s="153"/>
      <c r="AC3983" s="182" t="e">
        <f t="shared" si="126"/>
        <v>#DIV/0!</v>
      </c>
      <c r="AD3983" s="153" t="e">
        <f t="shared" si="127"/>
        <v>#DIV/0!</v>
      </c>
      <c r="AE3983" s="207"/>
      <c r="AF3983" s="153"/>
      <c r="AG3983" s="159"/>
      <c r="AH3983" s="153"/>
      <c r="AI3983" s="161"/>
      <c r="AJ3983" s="153"/>
      <c r="AK3983" s="153"/>
      <c r="AL3983" s="207"/>
      <c r="AM3983" s="207"/>
      <c r="AN3983" s="207"/>
      <c r="AO3983" s="207"/>
      <c r="AP3983" s="147" t="s">
        <v>466</v>
      </c>
      <c r="AQ3983" s="147" t="s">
        <v>67</v>
      </c>
      <c r="AR3983" s="147"/>
      <c r="AS3983" s="209" t="s">
        <v>68</v>
      </c>
      <c r="AT3983" s="223" t="str">
        <f>MONTH(B3983)&amp;"/"&amp;YEAR(B3983)</f>
        <v>1/2026</v>
      </c>
      <c r="AU3983" s="223">
        <f>WEEKNUM(B3983)-WEEKNUM(EOMONTH(B3983,-1)+1)+1</f>
        <v>3</v>
      </c>
      <c r="AV3983" s="209" t="str">
        <f>MONTH(R3983)&amp;"/"&amp;YEAR(R3983)</f>
        <v>1/1900</v>
      </c>
      <c r="AW3983" s="209" t="e">
        <f>WEEKNUM(R3983)-WEEKNUM(EOMONTH(R3983,-1)+1)+1</f>
        <v>#NUM!</v>
      </c>
      <c r="AX3983" s="209">
        <f>IF(BB3983="S",IF(Q3983="1. Aceitou o programa",R3983-B3983,0),0)</f>
        <v>0</v>
      </c>
      <c r="AY3983" s="209">
        <f>IF(BB3983="S",IF(AND(S3983&lt;&gt;"",R3983&lt;&gt;""),S3983-R3983,0),0)</f>
        <v>0</v>
      </c>
      <c r="AZ3983" s="209">
        <f>IF(BB3983="S",IF(Q3983="1. Aceitou o programa",IF(OR(X3983="Não se Aplica",X3983=""),IF(OR(W3983="Não se Aplica",W3983=""),0,W3983-V3983),AVERAGE(X3983-W3983,W3983-V3983)),0),0)</f>
        <v>0</v>
      </c>
      <c r="BA3983" s="209">
        <f>IF(BB3983="S",IF(AND(Q3983="1. Aceitou o programa",AH3983="Realizada"),IFERROR(IF(AG3983="",0,AG3983-R3983),0),0),0)</f>
        <v>0</v>
      </c>
      <c r="BB3983" s="209" t="str">
        <f>_xlfn.XLOOKUP(U3983,'Lista Suspensa'!$AA$20:$AA$23,'Lista Suspensa'!$AB$20:$AB$23,"N/A")</f>
        <v>S</v>
      </c>
    </row>
    <row r="3984" spans="1:54" ht="12" customHeight="1">
      <c r="A3984" s="151" t="s">
        <v>54</v>
      </c>
      <c r="B3984" s="152">
        <v>46037</v>
      </c>
      <c r="C3984" s="153" t="s">
        <v>297</v>
      </c>
      <c r="D3984" s="153" t="s">
        <v>455</v>
      </c>
      <c r="E3984" s="244">
        <v>451647475</v>
      </c>
      <c r="F3984" s="144" t="s">
        <v>7228</v>
      </c>
      <c r="G3984" s="230"/>
      <c r="H3984" s="154">
        <v>20259</v>
      </c>
      <c r="I3984" s="153">
        <v>70</v>
      </c>
      <c r="J3984" s="148" t="s">
        <v>70</v>
      </c>
      <c r="K3984" s="153" t="s">
        <v>59</v>
      </c>
      <c r="L3984" s="153"/>
      <c r="M3984" s="153"/>
      <c r="N3984" s="153">
        <v>600</v>
      </c>
      <c r="O3984" s="155" t="s">
        <v>7229</v>
      </c>
      <c r="P3984" s="156" t="s">
        <v>60</v>
      </c>
      <c r="Q3984" s="157" t="s">
        <v>7227</v>
      </c>
      <c r="R3984" s="158"/>
      <c r="S3984" s="159">
        <v>46062</v>
      </c>
      <c r="T3984" s="159" t="s">
        <v>62</v>
      </c>
      <c r="U3984" s="159" t="s">
        <v>6152</v>
      </c>
      <c r="V3984" s="154">
        <v>46051</v>
      </c>
      <c r="W3984" s="154">
        <v>46052</v>
      </c>
      <c r="X3984" s="154">
        <v>46062</v>
      </c>
      <c r="Y3984" s="160"/>
      <c r="Z3984" s="160"/>
      <c r="AA3984" s="153"/>
      <c r="AB3984" s="153"/>
      <c r="AC3984" s="182" t="e">
        <f t="shared" si="126"/>
        <v>#DIV/0!</v>
      </c>
      <c r="AD3984" s="153" t="e">
        <f t="shared" si="127"/>
        <v>#DIV/0!</v>
      </c>
      <c r="AE3984" s="207"/>
      <c r="AF3984" s="153"/>
      <c r="AG3984" s="159"/>
      <c r="AH3984" s="153"/>
      <c r="AI3984" s="161"/>
      <c r="AJ3984" s="153"/>
      <c r="AK3984" s="153"/>
      <c r="AL3984" s="207"/>
      <c r="AM3984" s="207"/>
      <c r="AN3984" s="207"/>
      <c r="AO3984" s="207"/>
      <c r="AP3984" s="147" t="s">
        <v>466</v>
      </c>
      <c r="AQ3984" s="147" t="s">
        <v>67</v>
      </c>
      <c r="AR3984" s="147"/>
      <c r="AS3984" s="209" t="s">
        <v>68</v>
      </c>
      <c r="AT3984" s="223" t="str">
        <f>MONTH(B3984)&amp;"/"&amp;YEAR(B3984)</f>
        <v>1/2026</v>
      </c>
      <c r="AU3984" s="223">
        <f>WEEKNUM(B3984)-WEEKNUM(EOMONTH(B3984,-1)+1)+1</f>
        <v>3</v>
      </c>
      <c r="AV3984" s="209" t="str">
        <f>MONTH(R3984)&amp;"/"&amp;YEAR(R3984)</f>
        <v>1/1900</v>
      </c>
      <c r="AW3984" s="209" t="e">
        <f>WEEKNUM(R3984)-WEEKNUM(EOMONTH(R3984,-1)+1)+1</f>
        <v>#NUM!</v>
      </c>
      <c r="AX3984" s="209">
        <f>IF(BB3984="S",IF(Q3984="1. Aceitou o programa",R3984-B3984,0),0)</f>
        <v>0</v>
      </c>
      <c r="AY3984" s="209">
        <f>IF(BB3984="S",IF(AND(S3984&lt;&gt;"",R3984&lt;&gt;""),S3984-R3984,0),0)</f>
        <v>0</v>
      </c>
      <c r="AZ3984" s="209">
        <f>IF(BB3984="S",IF(Q3984="1. Aceitou o programa",IF(OR(X3984="Não se Aplica",X3984=""),IF(OR(W3984="Não se Aplica",W3984=""),0,W3984-V3984),AVERAGE(X3984-W3984,W3984-V3984)),0),0)</f>
        <v>0</v>
      </c>
      <c r="BA3984" s="209">
        <f>IF(BB3984="S",IF(AND(Q3984="1. Aceitou o programa",AH3984="Realizada"),IFERROR(IF(AG3984="",0,AG3984-R3984),0),0),0)</f>
        <v>0</v>
      </c>
      <c r="BB3984" s="209" t="str">
        <f>_xlfn.XLOOKUP(U3984,'Lista Suspensa'!$AA$20:$AA$23,'Lista Suspensa'!$AB$20:$AB$23,"N/A")</f>
        <v>S</v>
      </c>
    </row>
    <row r="3985" spans="1:54" ht="12" customHeight="1">
      <c r="A3985" s="151" t="s">
        <v>121</v>
      </c>
      <c r="B3985" s="152">
        <v>45292</v>
      </c>
      <c r="C3985" s="153" t="s">
        <v>122</v>
      </c>
      <c r="D3985" s="153" t="s">
        <v>56</v>
      </c>
      <c r="E3985" s="244">
        <v>888211341</v>
      </c>
      <c r="F3985" s="144" t="s">
        <v>7230</v>
      </c>
      <c r="G3985" s="230"/>
      <c r="H3985" s="154">
        <v>21333</v>
      </c>
      <c r="I3985" s="153">
        <v>67</v>
      </c>
      <c r="J3985" s="148" t="s">
        <v>70</v>
      </c>
      <c r="K3985" s="153" t="s">
        <v>101</v>
      </c>
      <c r="L3985" s="153"/>
      <c r="M3985" s="153"/>
      <c r="N3985" s="153"/>
      <c r="O3985" s="155" t="s">
        <v>7231</v>
      </c>
      <c r="P3985" s="156" t="s">
        <v>60</v>
      </c>
      <c r="Q3985" s="157" t="s">
        <v>7227</v>
      </c>
      <c r="R3985" s="158"/>
      <c r="S3985" s="159">
        <v>46052</v>
      </c>
      <c r="T3985" s="159" t="s">
        <v>62</v>
      </c>
      <c r="U3985" s="159" t="s">
        <v>6152</v>
      </c>
      <c r="V3985" s="154">
        <v>45951</v>
      </c>
      <c r="W3985" s="154"/>
      <c r="X3985" s="154"/>
      <c r="Y3985" s="160"/>
      <c r="Z3985" s="160"/>
      <c r="AA3985" s="153">
        <v>145</v>
      </c>
      <c r="AB3985" s="153">
        <v>1.72</v>
      </c>
      <c r="AC3985" s="182">
        <f t="shared" si="126"/>
        <v>49.01297998918335</v>
      </c>
      <c r="AD3985" s="153" t="str">
        <f t="shared" si="127"/>
        <v>OBESIDADE III</v>
      </c>
      <c r="AE3985" s="207" t="s">
        <v>135</v>
      </c>
      <c r="AF3985" s="153" t="s">
        <v>130</v>
      </c>
      <c r="AG3985" s="159"/>
      <c r="AH3985" s="153"/>
      <c r="AI3985" s="161"/>
      <c r="AJ3985" s="153"/>
      <c r="AK3985" s="153"/>
      <c r="AL3985" s="207"/>
      <c r="AM3985" s="207"/>
      <c r="AN3985" s="207"/>
      <c r="AO3985" s="207"/>
      <c r="AP3985" s="147" t="s">
        <v>466</v>
      </c>
      <c r="AQ3985" s="147" t="s">
        <v>67</v>
      </c>
      <c r="AR3985" s="147"/>
      <c r="AS3985" s="209" t="s">
        <v>68</v>
      </c>
      <c r="AT3985" s="223" t="str">
        <f>MONTH(B3985)&amp;"/"&amp;YEAR(B3985)</f>
        <v>1/2024</v>
      </c>
      <c r="AU3985" s="223">
        <f>WEEKNUM(B3985)-WEEKNUM(EOMONTH(B3985,-1)+1)+1</f>
        <v>1</v>
      </c>
      <c r="AV3985" s="209" t="str">
        <f>MONTH(R3985)&amp;"/"&amp;YEAR(R3985)</f>
        <v>1/1900</v>
      </c>
      <c r="AW3985" s="209" t="e">
        <f>WEEKNUM(R3985)-WEEKNUM(EOMONTH(R3985,-1)+1)+1</f>
        <v>#NUM!</v>
      </c>
      <c r="AX3985" s="209">
        <f>IF(BB3985="S",IF(Q3985="1. Aceitou o programa",R3985-B3985,0),0)</f>
        <v>0</v>
      </c>
      <c r="AY3985" s="209">
        <f>IF(BB3985="S",IF(AND(S3985&lt;&gt;"",R3985&lt;&gt;""),S3985-R3985,0),0)</f>
        <v>0</v>
      </c>
      <c r="AZ3985" s="209">
        <f>IF(BB3985="S",IF(Q3985="1. Aceitou o programa",IF(OR(X3985="Não se Aplica",X3985=""),IF(OR(W3985="Não se Aplica",W3985=""),0,W3985-V3985),AVERAGE(X3985-W3985,W3985-V3985)),0),0)</f>
        <v>0</v>
      </c>
      <c r="BA3985" s="209">
        <f>IF(BB3985="S",IF(AND(Q3985="1. Aceitou o programa",AH3985="Realizada"),IFERROR(IF(AG3985="",0,AG3985-R3985),0),0),0)</f>
        <v>0</v>
      </c>
      <c r="BB3985" s="209" t="str">
        <f>_xlfn.XLOOKUP(U3985,'Lista Suspensa'!$AA$20:$AA$23,'Lista Suspensa'!$AB$20:$AB$23,"N/A")</f>
        <v>S</v>
      </c>
    </row>
    <row r="3986" spans="1:54" ht="12" customHeight="1">
      <c r="A3986" s="151" t="s">
        <v>121</v>
      </c>
      <c r="B3986" s="152">
        <v>45292</v>
      </c>
      <c r="C3986" s="153" t="s">
        <v>122</v>
      </c>
      <c r="D3986" s="153" t="s">
        <v>56</v>
      </c>
      <c r="E3986" s="244">
        <v>86103712</v>
      </c>
      <c r="F3986" s="144" t="s">
        <v>7232</v>
      </c>
      <c r="G3986" s="230"/>
      <c r="H3986" s="154">
        <v>21225</v>
      </c>
      <c r="I3986" s="153">
        <v>68</v>
      </c>
      <c r="J3986" s="148" t="s">
        <v>70</v>
      </c>
      <c r="K3986" s="153" t="s">
        <v>59</v>
      </c>
      <c r="L3986" s="153"/>
      <c r="M3986" s="153"/>
      <c r="N3986" s="153"/>
      <c r="O3986" s="155" t="s">
        <v>7233</v>
      </c>
      <c r="P3986" s="156" t="s">
        <v>60</v>
      </c>
      <c r="Q3986" s="157" t="s">
        <v>7227</v>
      </c>
      <c r="R3986" s="158"/>
      <c r="S3986" s="159">
        <v>46038</v>
      </c>
      <c r="T3986" s="159" t="s">
        <v>62</v>
      </c>
      <c r="U3986" s="159" t="s">
        <v>6152</v>
      </c>
      <c r="V3986" s="154">
        <v>46038</v>
      </c>
      <c r="W3986" s="154"/>
      <c r="X3986" s="154"/>
      <c r="Y3986" s="160"/>
      <c r="Z3986" s="160" t="s">
        <v>128</v>
      </c>
      <c r="AA3986" s="153">
        <v>75</v>
      </c>
      <c r="AB3986" s="153">
        <v>1.65</v>
      </c>
      <c r="AC3986" s="182">
        <f t="shared" si="126"/>
        <v>27.548209366391188</v>
      </c>
      <c r="AD3986" s="153" t="str">
        <f t="shared" si="127"/>
        <v>SOBREPESO</v>
      </c>
      <c r="AE3986" s="207"/>
      <c r="AF3986" s="153"/>
      <c r="AG3986" s="159"/>
      <c r="AH3986" s="153"/>
      <c r="AI3986" s="161"/>
      <c r="AJ3986" s="153"/>
      <c r="AK3986" s="153"/>
      <c r="AL3986" s="207"/>
      <c r="AM3986" s="207"/>
      <c r="AN3986" s="207"/>
      <c r="AO3986" s="207"/>
      <c r="AP3986" s="147" t="s">
        <v>466</v>
      </c>
      <c r="AQ3986" s="147" t="s">
        <v>67</v>
      </c>
      <c r="AR3986" s="147"/>
      <c r="AS3986" s="209" t="s">
        <v>68</v>
      </c>
      <c r="AT3986" s="223" t="str">
        <f>MONTH(B3986)&amp;"/"&amp;YEAR(B3986)</f>
        <v>1/2024</v>
      </c>
      <c r="AU3986" s="223">
        <f>WEEKNUM(B3986)-WEEKNUM(EOMONTH(B3986,-1)+1)+1</f>
        <v>1</v>
      </c>
      <c r="AV3986" s="209" t="str">
        <f>MONTH(R3986)&amp;"/"&amp;YEAR(R3986)</f>
        <v>1/1900</v>
      </c>
      <c r="AW3986" s="209" t="e">
        <f>WEEKNUM(R3986)-WEEKNUM(EOMONTH(R3986,-1)+1)+1</f>
        <v>#NUM!</v>
      </c>
      <c r="AX3986" s="209">
        <f>IF(BB3986="S",IF(Q3986="1. Aceitou o programa",R3986-B3986,0),0)</f>
        <v>0</v>
      </c>
      <c r="AY3986" s="209">
        <f>IF(BB3986="S",IF(AND(S3986&lt;&gt;"",R3986&lt;&gt;""),S3986-R3986,0),0)</f>
        <v>0</v>
      </c>
      <c r="AZ3986" s="209">
        <f>IF(BB3986="S",IF(Q3986="1. Aceitou o programa",IF(OR(X3986="Não se Aplica",X3986=""),IF(OR(W3986="Não se Aplica",W3986=""),0,W3986-V3986),AVERAGE(X3986-W3986,W3986-V3986)),0),0)</f>
        <v>0</v>
      </c>
      <c r="BA3986" s="209">
        <f>IF(BB3986="S",IF(AND(Q3986="1. Aceitou o programa",AH3986="Realizada"),IFERROR(IF(AG3986="",0,AG3986-R3986),0),0),0)</f>
        <v>0</v>
      </c>
      <c r="BB3986" s="209" t="str">
        <f>_xlfn.XLOOKUP(U3986,'Lista Suspensa'!$AA$20:$AA$23,'Lista Suspensa'!$AB$20:$AB$23,"N/A")</f>
        <v>S</v>
      </c>
    </row>
    <row r="3987" spans="1:54" ht="12" customHeight="1">
      <c r="A3987" s="151" t="s">
        <v>121</v>
      </c>
      <c r="B3987" s="152">
        <v>45292</v>
      </c>
      <c r="C3987" s="153" t="s">
        <v>122</v>
      </c>
      <c r="D3987" s="153" t="s">
        <v>56</v>
      </c>
      <c r="E3987" s="244">
        <v>808937421</v>
      </c>
      <c r="F3987" s="144" t="s">
        <v>7234</v>
      </c>
      <c r="G3987" s="230"/>
      <c r="H3987" s="154">
        <v>21238</v>
      </c>
      <c r="I3987" s="153">
        <v>68</v>
      </c>
      <c r="J3987" s="148" t="s">
        <v>70</v>
      </c>
      <c r="K3987" s="153" t="s">
        <v>59</v>
      </c>
      <c r="L3987" s="153"/>
      <c r="M3987" s="153"/>
      <c r="N3987" s="153"/>
      <c r="O3987" s="155" t="s">
        <v>7235</v>
      </c>
      <c r="P3987" s="156" t="s">
        <v>60</v>
      </c>
      <c r="Q3987" s="157" t="s">
        <v>7227</v>
      </c>
      <c r="R3987" s="158"/>
      <c r="S3987" s="159">
        <v>46051</v>
      </c>
      <c r="T3987" s="159" t="s">
        <v>62</v>
      </c>
      <c r="U3987" s="159" t="s">
        <v>6152</v>
      </c>
      <c r="V3987" s="154">
        <v>46051</v>
      </c>
      <c r="W3987" s="154"/>
      <c r="X3987" s="154"/>
      <c r="Y3987" s="160"/>
      <c r="Z3987" s="160"/>
      <c r="AA3987" s="153">
        <v>82.2</v>
      </c>
      <c r="AB3987" s="153">
        <v>1.67</v>
      </c>
      <c r="AC3987" s="182">
        <f t="shared" si="126"/>
        <v>29.473986159417692</v>
      </c>
      <c r="AD3987" s="153" t="str">
        <f t="shared" si="127"/>
        <v>SOBREPESO</v>
      </c>
      <c r="AE3987" s="207"/>
      <c r="AF3987" s="153"/>
      <c r="AG3987" s="159"/>
      <c r="AH3987" s="153"/>
      <c r="AI3987" s="161"/>
      <c r="AJ3987" s="153"/>
      <c r="AK3987" s="153"/>
      <c r="AL3987" s="207"/>
      <c r="AM3987" s="207"/>
      <c r="AN3987" s="207"/>
      <c r="AO3987" s="207"/>
      <c r="AP3987" s="147" t="s">
        <v>466</v>
      </c>
      <c r="AQ3987" s="147" t="s">
        <v>67</v>
      </c>
      <c r="AR3987" s="147"/>
      <c r="AS3987" s="209" t="s">
        <v>68</v>
      </c>
      <c r="AT3987" s="223" t="str">
        <f>MONTH(B3987)&amp;"/"&amp;YEAR(B3987)</f>
        <v>1/2024</v>
      </c>
      <c r="AU3987" s="223">
        <f>WEEKNUM(B3987)-WEEKNUM(EOMONTH(B3987,-1)+1)+1</f>
        <v>1</v>
      </c>
      <c r="AV3987" s="209" t="str">
        <f>MONTH(R3987)&amp;"/"&amp;YEAR(R3987)</f>
        <v>1/1900</v>
      </c>
      <c r="AW3987" s="209" t="e">
        <f>WEEKNUM(R3987)-WEEKNUM(EOMONTH(R3987,-1)+1)+1</f>
        <v>#NUM!</v>
      </c>
      <c r="AX3987" s="209">
        <f>IF(BB3987="S",IF(Q3987="1. Aceitou o programa",R3987-B3987,0),0)</f>
        <v>0</v>
      </c>
      <c r="AY3987" s="209">
        <f>IF(BB3987="S",IF(AND(S3987&lt;&gt;"",R3987&lt;&gt;""),S3987-R3987,0),0)</f>
        <v>0</v>
      </c>
      <c r="AZ3987" s="209">
        <f>IF(BB3987="S",IF(Q3987="1. Aceitou o programa",IF(OR(X3987="Não se Aplica",X3987=""),IF(OR(W3987="Não se Aplica",W3987=""),0,W3987-V3987),AVERAGE(X3987-W3987,W3987-V3987)),0),0)</f>
        <v>0</v>
      </c>
      <c r="BA3987" s="209">
        <f>IF(BB3987="S",IF(AND(Q3987="1. Aceitou o programa",AH3987="Realizada"),IFERROR(IF(AG3987="",0,AG3987-R3987),0),0),0)</f>
        <v>0</v>
      </c>
      <c r="BB3987" s="209" t="str">
        <f>_xlfn.XLOOKUP(U3987,'Lista Suspensa'!$AA$20:$AA$23,'Lista Suspensa'!$AB$20:$AB$23,"N/A")</f>
        <v>S</v>
      </c>
    </row>
    <row r="3988" spans="1:54" ht="12" customHeight="1">
      <c r="A3988" s="151" t="s">
        <v>121</v>
      </c>
      <c r="B3988" s="152">
        <v>45292</v>
      </c>
      <c r="C3988" s="153" t="s">
        <v>297</v>
      </c>
      <c r="D3988" s="153" t="s">
        <v>455</v>
      </c>
      <c r="E3988" s="244">
        <v>301091080</v>
      </c>
      <c r="F3988" s="144" t="s">
        <v>7236</v>
      </c>
      <c r="G3988" s="230"/>
      <c r="H3988" s="154">
        <v>16238</v>
      </c>
      <c r="I3988" s="153">
        <v>81</v>
      </c>
      <c r="J3988" s="148" t="s">
        <v>70</v>
      </c>
      <c r="K3988" s="153" t="s">
        <v>59</v>
      </c>
      <c r="L3988" s="153"/>
      <c r="M3988" s="153"/>
      <c r="N3988" s="153"/>
      <c r="O3988" s="155" t="s">
        <v>7237</v>
      </c>
      <c r="P3988" s="156" t="s">
        <v>60</v>
      </c>
      <c r="Q3988" s="157" t="s">
        <v>7227</v>
      </c>
      <c r="R3988" s="158"/>
      <c r="S3988" s="159">
        <v>45923</v>
      </c>
      <c r="T3988" s="159" t="s">
        <v>62</v>
      </c>
      <c r="U3988" s="159" t="s">
        <v>6152</v>
      </c>
      <c r="V3988" s="154">
        <v>45923</v>
      </c>
      <c r="W3988" s="154"/>
      <c r="X3988" s="154"/>
      <c r="Y3988" s="160"/>
      <c r="Z3988" s="160"/>
      <c r="AA3988" s="153">
        <v>70</v>
      </c>
      <c r="AB3988" s="153">
        <v>1.9</v>
      </c>
      <c r="AC3988" s="182">
        <f t="shared" si="126"/>
        <v>19.390581717451525</v>
      </c>
      <c r="AD3988" s="153" t="str">
        <f t="shared" si="127"/>
        <v>PESO NORMAL</v>
      </c>
      <c r="AE3988" s="207" t="s">
        <v>135</v>
      </c>
      <c r="AF3988" s="153" t="s">
        <v>130</v>
      </c>
      <c r="AG3988" s="159"/>
      <c r="AH3988" s="153"/>
      <c r="AI3988" s="161"/>
      <c r="AJ3988" s="153"/>
      <c r="AK3988" s="153"/>
      <c r="AL3988" s="207"/>
      <c r="AM3988" s="207"/>
      <c r="AN3988" s="207"/>
      <c r="AO3988" s="207"/>
      <c r="AP3988" s="147" t="s">
        <v>466</v>
      </c>
      <c r="AQ3988" s="147" t="s">
        <v>67</v>
      </c>
      <c r="AR3988" s="147"/>
      <c r="AS3988" s="209" t="s">
        <v>68</v>
      </c>
      <c r="AT3988" s="223" t="str">
        <f>MONTH(B3988)&amp;"/"&amp;YEAR(B3988)</f>
        <v>1/2024</v>
      </c>
      <c r="AU3988" s="223">
        <f>WEEKNUM(B3988)-WEEKNUM(EOMONTH(B3988,-1)+1)+1</f>
        <v>1</v>
      </c>
      <c r="AV3988" s="209" t="str">
        <f>MONTH(R3988)&amp;"/"&amp;YEAR(R3988)</f>
        <v>1/1900</v>
      </c>
      <c r="AW3988" s="209" t="e">
        <f>WEEKNUM(R3988)-WEEKNUM(EOMONTH(R3988,-1)+1)+1</f>
        <v>#NUM!</v>
      </c>
      <c r="AX3988" s="209">
        <f>IF(BB3988="S",IF(Q3988="1. Aceitou o programa",R3988-B3988,0),0)</f>
        <v>0</v>
      </c>
      <c r="AY3988" s="209">
        <f>IF(BB3988="S",IF(AND(S3988&lt;&gt;"",R3988&lt;&gt;""),S3988-R3988,0),0)</f>
        <v>0</v>
      </c>
      <c r="AZ3988" s="209">
        <f>IF(BB3988="S",IF(Q3988="1. Aceitou o programa",IF(OR(X3988="Não se Aplica",X3988=""),IF(OR(W3988="Não se Aplica",W3988=""),0,W3988-V3988),AVERAGE(X3988-W3988,W3988-V3988)),0),0)</f>
        <v>0</v>
      </c>
      <c r="BA3988" s="209">
        <f>IF(BB3988="S",IF(AND(Q3988="1. Aceitou o programa",AH3988="Realizada"),IFERROR(IF(AG3988="",0,AG3988-R3988),0),0),0)</f>
        <v>0</v>
      </c>
      <c r="BB3988" s="209" t="str">
        <f>_xlfn.XLOOKUP(U3988,'Lista Suspensa'!$AA$20:$AA$23,'Lista Suspensa'!$AB$20:$AB$23,"N/A")</f>
        <v>S</v>
      </c>
    </row>
    <row r="3989" spans="1:54" ht="12" customHeight="1">
      <c r="A3989" s="151" t="s">
        <v>121</v>
      </c>
      <c r="B3989" s="152">
        <v>45292</v>
      </c>
      <c r="C3989" s="153" t="s">
        <v>297</v>
      </c>
      <c r="D3989" s="153" t="s">
        <v>455</v>
      </c>
      <c r="E3989" s="244">
        <v>301006873</v>
      </c>
      <c r="F3989" s="144" t="s">
        <v>7238</v>
      </c>
      <c r="G3989" s="230"/>
      <c r="H3989" s="154">
        <v>21867</v>
      </c>
      <c r="I3989" s="153">
        <v>66</v>
      </c>
      <c r="J3989" s="148" t="s">
        <v>58</v>
      </c>
      <c r="K3989" s="153" t="s">
        <v>59</v>
      </c>
      <c r="L3989" s="153"/>
      <c r="M3989" s="153"/>
      <c r="N3989" s="153"/>
      <c r="O3989" s="155">
        <v>11999335133</v>
      </c>
      <c r="P3989" s="156" t="s">
        <v>60</v>
      </c>
      <c r="Q3989" s="157" t="s">
        <v>7227</v>
      </c>
      <c r="R3989" s="158"/>
      <c r="S3989" s="159">
        <v>46063</v>
      </c>
      <c r="T3989" s="159" t="s">
        <v>62</v>
      </c>
      <c r="U3989" s="159" t="s">
        <v>6152</v>
      </c>
      <c r="V3989" s="154">
        <v>46027</v>
      </c>
      <c r="W3989" s="154">
        <v>46036</v>
      </c>
      <c r="X3989" s="154">
        <v>46063</v>
      </c>
      <c r="Y3989" s="160"/>
      <c r="Z3989" s="160"/>
      <c r="AA3989" s="153"/>
      <c r="AB3989" s="153"/>
      <c r="AC3989" s="182" t="e">
        <f t="shared" si="126"/>
        <v>#DIV/0!</v>
      </c>
      <c r="AD3989" s="153" t="e">
        <f t="shared" si="127"/>
        <v>#DIV/0!</v>
      </c>
      <c r="AE3989" s="207"/>
      <c r="AF3989" s="153"/>
      <c r="AG3989" s="159"/>
      <c r="AH3989" s="153"/>
      <c r="AI3989" s="161"/>
      <c r="AJ3989" s="153"/>
      <c r="AK3989" s="153"/>
      <c r="AL3989" s="207"/>
      <c r="AM3989" s="207"/>
      <c r="AN3989" s="207"/>
      <c r="AO3989" s="207"/>
      <c r="AP3989" s="147" t="s">
        <v>466</v>
      </c>
      <c r="AQ3989" s="147" t="s">
        <v>67</v>
      </c>
      <c r="AR3989" s="147"/>
      <c r="AS3989" s="209" t="s">
        <v>68</v>
      </c>
      <c r="AT3989" s="223" t="str">
        <f>MONTH(B3989)&amp;"/"&amp;YEAR(B3989)</f>
        <v>1/2024</v>
      </c>
      <c r="AU3989" s="223">
        <f>WEEKNUM(B3989)-WEEKNUM(EOMONTH(B3989,-1)+1)+1</f>
        <v>1</v>
      </c>
      <c r="AV3989" s="209" t="str">
        <f>MONTH(R3989)&amp;"/"&amp;YEAR(R3989)</f>
        <v>1/1900</v>
      </c>
      <c r="AW3989" s="209" t="e">
        <f>WEEKNUM(R3989)-WEEKNUM(EOMONTH(R3989,-1)+1)+1</f>
        <v>#NUM!</v>
      </c>
      <c r="AX3989" s="209">
        <f>IF(BB3989="S",IF(Q3989="1. Aceitou o programa",R3989-B3989,0),0)</f>
        <v>0</v>
      </c>
      <c r="AY3989" s="209">
        <f>IF(BB3989="S",IF(AND(S3989&lt;&gt;"",R3989&lt;&gt;""),S3989-R3989,0),0)</f>
        <v>0</v>
      </c>
      <c r="AZ3989" s="209">
        <f>IF(BB3989="S",IF(Q3989="1. Aceitou o programa",IF(OR(X3989="Não se Aplica",X3989=""),IF(OR(W3989="Não se Aplica",W3989=""),0,W3989-V3989),AVERAGE(X3989-W3989,W3989-V3989)),0),0)</f>
        <v>0</v>
      </c>
      <c r="BA3989" s="209">
        <f>IF(BB3989="S",IF(AND(Q3989="1. Aceitou o programa",AH3989="Realizada"),IFERROR(IF(AG3989="",0,AG3989-R3989),0),0),0)</f>
        <v>0</v>
      </c>
      <c r="BB3989" s="209" t="str">
        <f>_xlfn.XLOOKUP(U3989,'Lista Suspensa'!$AA$20:$AA$23,'Lista Suspensa'!$AB$20:$AB$23,"N/A")</f>
        <v>S</v>
      </c>
    </row>
    <row r="3990" spans="1:54" ht="12" customHeight="1">
      <c r="A3990" s="151" t="s">
        <v>121</v>
      </c>
      <c r="B3990" s="152">
        <v>45292</v>
      </c>
      <c r="C3990" s="153" t="s">
        <v>122</v>
      </c>
      <c r="D3990" s="153" t="s">
        <v>56</v>
      </c>
      <c r="E3990" s="244">
        <v>881942308</v>
      </c>
      <c r="F3990" s="144" t="s">
        <v>7239</v>
      </c>
      <c r="G3990" s="230"/>
      <c r="H3990" s="154">
        <v>19206</v>
      </c>
      <c r="I3990" s="153">
        <v>73</v>
      </c>
      <c r="J3990" s="148" t="s">
        <v>70</v>
      </c>
      <c r="K3990" s="153" t="s">
        <v>101</v>
      </c>
      <c r="L3990" s="153"/>
      <c r="M3990" s="153"/>
      <c r="N3990" s="153"/>
      <c r="O3990" s="155" t="s">
        <v>7240</v>
      </c>
      <c r="P3990" s="156" t="s">
        <v>60</v>
      </c>
      <c r="Q3990" s="157" t="s">
        <v>7227</v>
      </c>
      <c r="R3990" s="158"/>
      <c r="S3990" s="159">
        <v>46052</v>
      </c>
      <c r="T3990" s="159" t="s">
        <v>62</v>
      </c>
      <c r="U3990" s="159" t="s">
        <v>6152</v>
      </c>
      <c r="V3990" s="154">
        <v>45852</v>
      </c>
      <c r="W3990" s="154"/>
      <c r="X3990" s="154"/>
      <c r="Y3990" s="160"/>
      <c r="Z3990" s="160"/>
      <c r="AA3990" s="153">
        <v>98</v>
      </c>
      <c r="AB3990" s="153">
        <v>1.57</v>
      </c>
      <c r="AC3990" s="182">
        <f t="shared" si="126"/>
        <v>39.758205201022349</v>
      </c>
      <c r="AD3990" s="153" t="str">
        <f t="shared" si="127"/>
        <v>OBESIDADE II</v>
      </c>
      <c r="AE3990" s="207" t="s">
        <v>135</v>
      </c>
      <c r="AF3990" s="153" t="s">
        <v>130</v>
      </c>
      <c r="AG3990" s="159"/>
      <c r="AH3990" s="153"/>
      <c r="AI3990" s="161"/>
      <c r="AJ3990" s="153"/>
      <c r="AK3990" s="153"/>
      <c r="AL3990" s="207"/>
      <c r="AM3990" s="207"/>
      <c r="AN3990" s="207"/>
      <c r="AO3990" s="207"/>
      <c r="AP3990" s="147" t="s">
        <v>466</v>
      </c>
      <c r="AQ3990" s="147"/>
      <c r="AR3990" s="147"/>
      <c r="AS3990" s="209" t="s">
        <v>68</v>
      </c>
      <c r="AT3990" s="223" t="str">
        <f>MONTH(B3990)&amp;"/"&amp;YEAR(B3990)</f>
        <v>1/2024</v>
      </c>
      <c r="AU3990" s="223">
        <f>WEEKNUM(B3990)-WEEKNUM(EOMONTH(B3990,-1)+1)+1</f>
        <v>1</v>
      </c>
      <c r="AV3990" s="209" t="str">
        <f>MONTH(R3990)&amp;"/"&amp;YEAR(R3990)</f>
        <v>1/1900</v>
      </c>
      <c r="AW3990" s="209" t="e">
        <f>WEEKNUM(R3990)-WEEKNUM(EOMONTH(R3990,-1)+1)+1</f>
        <v>#NUM!</v>
      </c>
      <c r="AX3990" s="209">
        <f>IF(BB3990="S",IF(Q3990="1. Aceitou o programa",R3990-B3990,0),0)</f>
        <v>0</v>
      </c>
      <c r="AY3990" s="209">
        <f>IF(BB3990="S",IF(AND(S3990&lt;&gt;"",R3990&lt;&gt;""),S3990-R3990,0),0)</f>
        <v>0</v>
      </c>
      <c r="AZ3990" s="209">
        <f>IF(BB3990="S",IF(Q3990="1. Aceitou o programa",IF(OR(X3990="Não se Aplica",X3990=""),IF(OR(W3990="Não se Aplica",W3990=""),0,W3990-V3990),AVERAGE(X3990-W3990,W3990-V3990)),0),0)</f>
        <v>0</v>
      </c>
      <c r="BA3990" s="209">
        <f>IF(BB3990="S",IF(AND(Q3990="1. Aceitou o programa",AH3990="Realizada"),IFERROR(IF(AG3990="",0,AG3990-R3990),0),0),0)</f>
        <v>0</v>
      </c>
      <c r="BB3990" s="209" t="str">
        <f>_xlfn.XLOOKUP(U3990,'Lista Suspensa'!$AA$20:$AA$23,'Lista Suspensa'!$AB$20:$AB$23,"N/A")</f>
        <v>S</v>
      </c>
    </row>
    <row r="3991" spans="1:54" ht="12" customHeight="1">
      <c r="A3991" s="151" t="s">
        <v>121</v>
      </c>
      <c r="B3991" s="152">
        <v>45292</v>
      </c>
      <c r="C3991" s="153" t="s">
        <v>122</v>
      </c>
      <c r="D3991" s="153" t="s">
        <v>56</v>
      </c>
      <c r="E3991" s="244">
        <v>212337092</v>
      </c>
      <c r="F3991" s="144" t="s">
        <v>7241</v>
      </c>
      <c r="G3991" s="230"/>
      <c r="H3991" s="154">
        <v>20353</v>
      </c>
      <c r="I3991" s="153">
        <v>70</v>
      </c>
      <c r="J3991" s="148" t="s">
        <v>70</v>
      </c>
      <c r="K3991" s="153" t="s">
        <v>101</v>
      </c>
      <c r="L3991" s="153"/>
      <c r="M3991" s="153"/>
      <c r="N3991" s="153"/>
      <c r="O3991" s="155" t="s">
        <v>7242</v>
      </c>
      <c r="P3991" s="156" t="s">
        <v>60</v>
      </c>
      <c r="Q3991" s="157" t="s">
        <v>7227</v>
      </c>
      <c r="R3991" s="158"/>
      <c r="S3991" s="159">
        <v>45856</v>
      </c>
      <c r="T3991" s="159" t="s">
        <v>62</v>
      </c>
      <c r="U3991" s="159" t="s">
        <v>6152</v>
      </c>
      <c r="V3991" s="154">
        <v>45856</v>
      </c>
      <c r="W3991" s="154"/>
      <c r="X3991" s="154"/>
      <c r="Y3991" s="160"/>
      <c r="Z3991" s="160"/>
      <c r="AA3991" s="153">
        <v>77</v>
      </c>
      <c r="AB3991" s="153">
        <v>1.67</v>
      </c>
      <c r="AC3991" s="182">
        <f t="shared" si="126"/>
        <v>27.609451755172291</v>
      </c>
      <c r="AD3991" s="153" t="str">
        <f t="shared" si="127"/>
        <v>SOBREPESO</v>
      </c>
      <c r="AE3991" s="207"/>
      <c r="AF3991" s="153"/>
      <c r="AG3991" s="159"/>
      <c r="AH3991" s="153"/>
      <c r="AI3991" s="161"/>
      <c r="AJ3991" s="153"/>
      <c r="AK3991" s="153"/>
      <c r="AL3991" s="207"/>
      <c r="AM3991" s="207"/>
      <c r="AN3991" s="207"/>
      <c r="AO3991" s="207"/>
      <c r="AP3991" s="147" t="s">
        <v>466</v>
      </c>
      <c r="AQ3991" s="147"/>
      <c r="AR3991" s="147"/>
      <c r="AS3991" s="209" t="s">
        <v>68</v>
      </c>
      <c r="AT3991" s="223" t="str">
        <f>MONTH(B3991)&amp;"/"&amp;YEAR(B3991)</f>
        <v>1/2024</v>
      </c>
      <c r="AU3991" s="223">
        <f>WEEKNUM(B3991)-WEEKNUM(EOMONTH(B3991,-1)+1)+1</f>
        <v>1</v>
      </c>
      <c r="AV3991" s="209" t="str">
        <f>MONTH(R3991)&amp;"/"&amp;YEAR(R3991)</f>
        <v>1/1900</v>
      </c>
      <c r="AW3991" s="209" t="e">
        <f>WEEKNUM(R3991)-WEEKNUM(EOMONTH(R3991,-1)+1)+1</f>
        <v>#NUM!</v>
      </c>
      <c r="AX3991" s="209">
        <f>IF(BB3991="S",IF(Q3991="1. Aceitou o programa",R3991-B3991,0),0)</f>
        <v>0</v>
      </c>
      <c r="AY3991" s="209">
        <f>IF(BB3991="S",IF(AND(S3991&lt;&gt;"",R3991&lt;&gt;""),S3991-R3991,0),0)</f>
        <v>0</v>
      </c>
      <c r="AZ3991" s="209">
        <f>IF(BB3991="S",IF(Q3991="1. Aceitou o programa",IF(OR(X3991="Não se Aplica",X3991=""),IF(OR(W3991="Não se Aplica",W3991=""),0,W3991-V3991),AVERAGE(X3991-W3991,W3991-V3991)),0),0)</f>
        <v>0</v>
      </c>
      <c r="BA3991" s="209">
        <f>IF(BB3991="S",IF(AND(Q3991="1. Aceitou o programa",AH3991="Realizada"),IFERROR(IF(AG3991="",0,AG3991-R3991),0),0),0)</f>
        <v>0</v>
      </c>
      <c r="BB3991" s="209" t="str">
        <f>_xlfn.XLOOKUP(U3991,'Lista Suspensa'!$AA$20:$AA$23,'Lista Suspensa'!$AB$20:$AB$23,"N/A")</f>
        <v>S</v>
      </c>
    </row>
    <row r="3992" spans="1:54" ht="12" customHeight="1">
      <c r="A3992" s="151" t="s">
        <v>54</v>
      </c>
      <c r="B3992" s="152">
        <v>46083</v>
      </c>
      <c r="C3992" s="153" t="s">
        <v>55</v>
      </c>
      <c r="D3992" s="153" t="s">
        <v>56</v>
      </c>
      <c r="E3992" s="244">
        <v>81556067</v>
      </c>
      <c r="F3992" s="144" t="s">
        <v>7243</v>
      </c>
      <c r="G3992" s="230"/>
      <c r="H3992" s="154">
        <v>21084</v>
      </c>
      <c r="I3992" s="153">
        <v>68</v>
      </c>
      <c r="J3992" s="148" t="s">
        <v>70</v>
      </c>
      <c r="K3992" s="153" t="s">
        <v>59</v>
      </c>
      <c r="L3992" s="153"/>
      <c r="M3992" s="153"/>
      <c r="N3992" s="153">
        <v>60</v>
      </c>
      <c r="O3992" s="155" t="s">
        <v>7244</v>
      </c>
      <c r="P3992" s="156" t="s">
        <v>60</v>
      </c>
      <c r="Q3992" s="157" t="s">
        <v>7227</v>
      </c>
      <c r="R3992" s="158"/>
      <c r="S3992" s="159">
        <v>46132</v>
      </c>
      <c r="T3992" s="159" t="s">
        <v>62</v>
      </c>
      <c r="U3992" s="159" t="s">
        <v>6152</v>
      </c>
      <c r="V3992" s="154">
        <v>46114</v>
      </c>
      <c r="W3992" s="154"/>
      <c r="X3992" s="154"/>
      <c r="Y3992" s="160" t="s">
        <v>7245</v>
      </c>
      <c r="Z3992" s="160"/>
      <c r="AA3992" s="153"/>
      <c r="AB3992" s="153"/>
      <c r="AC3992" s="182" t="e">
        <f t="shared" si="126"/>
        <v>#DIV/0!</v>
      </c>
      <c r="AD3992" s="153" t="e">
        <f t="shared" si="127"/>
        <v>#DIV/0!</v>
      </c>
      <c r="AE3992" s="207"/>
      <c r="AF3992" s="153"/>
      <c r="AG3992" s="159"/>
      <c r="AH3992" s="153"/>
      <c r="AI3992" s="161"/>
      <c r="AJ3992" s="153"/>
      <c r="AK3992" s="153"/>
      <c r="AL3992" s="207"/>
      <c r="AM3992" s="207"/>
      <c r="AN3992" s="207"/>
      <c r="AO3992" s="207"/>
      <c r="AP3992" s="147" t="s">
        <v>54</v>
      </c>
      <c r="AQ3992" s="147"/>
      <c r="AR3992" s="147"/>
      <c r="AS3992" s="209" t="s">
        <v>68</v>
      </c>
      <c r="AT3992" s="223" t="str">
        <f>MONTH(B3992)&amp;"/"&amp;YEAR(B3992)</f>
        <v>3/2026</v>
      </c>
      <c r="AU3992" s="223">
        <f>WEEKNUM(B3992)-WEEKNUM(EOMONTH(B3992,-1)+1)+1</f>
        <v>1</v>
      </c>
      <c r="AV3992" s="209" t="str">
        <f>MONTH(R3992)&amp;"/"&amp;YEAR(R3992)</f>
        <v>1/1900</v>
      </c>
      <c r="AW3992" s="209" t="e">
        <f>WEEKNUM(R3992)-WEEKNUM(EOMONTH(R3992,-1)+1)+1</f>
        <v>#NUM!</v>
      </c>
      <c r="AX3992" s="209">
        <f>IF(BB3992="S",IF(Q3992="1. Aceitou o programa",R3992-B3992,0),0)</f>
        <v>0</v>
      </c>
      <c r="AY3992" s="209">
        <f>IF(BB3992="S",IF(AND(S3992&lt;&gt;"",R3992&lt;&gt;""),S3992-R3992,0),0)</f>
        <v>0</v>
      </c>
      <c r="AZ3992" s="209">
        <f>IF(BB3992="S",IF(Q3992="1. Aceitou o programa",IF(OR(X3992="Não se Aplica",X3992=""),IF(OR(W3992="Não se Aplica",W3992=""),0,W3992-V3992),AVERAGE(X3992-W3992,W3992-V3992)),0),0)</f>
        <v>0</v>
      </c>
      <c r="BA3992" s="209">
        <f>IF(BB3992="S",IF(AND(Q3992="1. Aceitou o programa",AH3992="Realizada"),IFERROR(IF(AG3992="",0,AG3992-R3992),0),0),0)</f>
        <v>0</v>
      </c>
      <c r="BB3992" s="209" t="str">
        <f>_xlfn.XLOOKUP(U3992,'Lista Suspensa'!$AA$20:$AA$23,'Lista Suspensa'!$AB$20:$AB$23,"N/A")</f>
        <v>S</v>
      </c>
    </row>
    <row r="3993" spans="1:54" ht="12" customHeight="1">
      <c r="A3993" s="151" t="s">
        <v>121</v>
      </c>
      <c r="B3993" s="152">
        <v>45292</v>
      </c>
      <c r="C3993" s="153" t="s">
        <v>122</v>
      </c>
      <c r="D3993" s="153" t="s">
        <v>56</v>
      </c>
      <c r="E3993" s="244">
        <v>85827475</v>
      </c>
      <c r="F3993" s="144" t="s">
        <v>7246</v>
      </c>
      <c r="G3993" s="230"/>
      <c r="H3993" s="154">
        <v>21641</v>
      </c>
      <c r="I3993" s="153">
        <v>67</v>
      </c>
      <c r="J3993" s="148" t="s">
        <v>58</v>
      </c>
      <c r="K3993" s="153" t="s">
        <v>101</v>
      </c>
      <c r="L3993" s="153"/>
      <c r="M3993" s="153"/>
      <c r="N3993" s="153"/>
      <c r="O3993" s="155" t="s">
        <v>7247</v>
      </c>
      <c r="P3993" s="156" t="s">
        <v>60</v>
      </c>
      <c r="Q3993" s="157" t="s">
        <v>7227</v>
      </c>
      <c r="R3993" s="158"/>
      <c r="S3993" s="159">
        <v>46052</v>
      </c>
      <c r="T3993" s="159" t="s">
        <v>62</v>
      </c>
      <c r="U3993" s="159" t="s">
        <v>6152</v>
      </c>
      <c r="V3993" s="154">
        <v>45925</v>
      </c>
      <c r="W3993" s="154"/>
      <c r="X3993" s="154"/>
      <c r="Y3993" s="160"/>
      <c r="Z3993" s="160"/>
      <c r="AA3993" s="153">
        <v>145</v>
      </c>
      <c r="AB3993" s="153">
        <v>1.89</v>
      </c>
      <c r="AC3993" s="182">
        <f t="shared" si="126"/>
        <v>40.592368634696676</v>
      </c>
      <c r="AD3993" s="153" t="str">
        <f t="shared" si="127"/>
        <v>OBESIDADE III</v>
      </c>
      <c r="AE3993" s="207" t="s">
        <v>135</v>
      </c>
      <c r="AF3993" s="153" t="s">
        <v>130</v>
      </c>
      <c r="AG3993" s="159"/>
      <c r="AH3993" s="153"/>
      <c r="AI3993" s="161"/>
      <c r="AJ3993" s="153"/>
      <c r="AK3993" s="153"/>
      <c r="AL3993" s="207"/>
      <c r="AM3993" s="207"/>
      <c r="AN3993" s="207"/>
      <c r="AO3993" s="207"/>
      <c r="AP3993" s="147" t="s">
        <v>54</v>
      </c>
      <c r="AQ3993" s="147"/>
      <c r="AR3993" s="147"/>
      <c r="AS3993" s="209" t="s">
        <v>68</v>
      </c>
      <c r="AT3993" s="223" t="str">
        <f>MONTH(B3993)&amp;"/"&amp;YEAR(B3993)</f>
        <v>1/2024</v>
      </c>
      <c r="AU3993" s="223">
        <f>WEEKNUM(B3993)-WEEKNUM(EOMONTH(B3993,-1)+1)+1</f>
        <v>1</v>
      </c>
      <c r="AV3993" s="209" t="str">
        <f>MONTH(R3993)&amp;"/"&amp;YEAR(R3993)</f>
        <v>1/1900</v>
      </c>
      <c r="AW3993" s="209" t="e">
        <f>WEEKNUM(R3993)-WEEKNUM(EOMONTH(R3993,-1)+1)+1</f>
        <v>#NUM!</v>
      </c>
      <c r="AX3993" s="209">
        <f>IF(BB3993="S",IF(Q3993="1. Aceitou o programa",R3993-B3993,0),0)</f>
        <v>0</v>
      </c>
      <c r="AY3993" s="209">
        <f>IF(BB3993="S",IF(AND(S3993&lt;&gt;"",R3993&lt;&gt;""),S3993-R3993,0),0)</f>
        <v>0</v>
      </c>
      <c r="AZ3993" s="209">
        <f>IF(BB3993="S",IF(Q3993="1. Aceitou o programa",IF(OR(X3993="Não se Aplica",X3993=""),IF(OR(W3993="Não se Aplica",W3993=""),0,W3993-V3993),AVERAGE(X3993-W3993,W3993-V3993)),0),0)</f>
        <v>0</v>
      </c>
      <c r="BA3993" s="209">
        <f>IF(BB3993="S",IF(AND(Q3993="1. Aceitou o programa",AH3993="Realizada"),IFERROR(IF(AG3993="",0,AG3993-R3993),0),0),0)</f>
        <v>0</v>
      </c>
      <c r="BB3993" s="209" t="str">
        <f>_xlfn.XLOOKUP(U3993,'Lista Suspensa'!$AA$20:$AA$23,'Lista Suspensa'!$AB$20:$AB$23,"N/A")</f>
        <v>S</v>
      </c>
    </row>
    <row r="3994" spans="1:54" ht="12" customHeight="1">
      <c r="A3994" s="151" t="s">
        <v>121</v>
      </c>
      <c r="B3994" s="152">
        <v>45292</v>
      </c>
      <c r="C3994" s="153" t="s">
        <v>122</v>
      </c>
      <c r="D3994" s="153" t="s">
        <v>167</v>
      </c>
      <c r="E3994" s="244">
        <v>778430782</v>
      </c>
      <c r="F3994" s="144" t="s">
        <v>7248</v>
      </c>
      <c r="G3994" s="230"/>
      <c r="H3994" s="154">
        <v>16370</v>
      </c>
      <c r="I3994" s="153">
        <v>81</v>
      </c>
      <c r="J3994" s="148" t="s">
        <v>70</v>
      </c>
      <c r="K3994" s="153" t="s">
        <v>59</v>
      </c>
      <c r="L3994" s="153"/>
      <c r="M3994" s="153"/>
      <c r="N3994" s="153"/>
      <c r="O3994" s="155" t="s">
        <v>7249</v>
      </c>
      <c r="P3994" s="156" t="s">
        <v>60</v>
      </c>
      <c r="Q3994" s="157" t="s">
        <v>7227</v>
      </c>
      <c r="R3994" s="158"/>
      <c r="S3994" s="159">
        <v>45902</v>
      </c>
      <c r="T3994" s="159" t="s">
        <v>62</v>
      </c>
      <c r="U3994" s="159" t="s">
        <v>6152</v>
      </c>
      <c r="V3994" s="154">
        <v>45902</v>
      </c>
      <c r="W3994" s="154"/>
      <c r="X3994" s="154"/>
      <c r="Y3994" s="160"/>
      <c r="Z3994" s="160"/>
      <c r="AA3994" s="153"/>
      <c r="AB3994" s="153"/>
      <c r="AC3994" s="182" t="e">
        <f t="shared" si="126"/>
        <v>#DIV/0!</v>
      </c>
      <c r="AD3994" s="153" t="e">
        <f t="shared" si="127"/>
        <v>#DIV/0!</v>
      </c>
      <c r="AE3994" s="207"/>
      <c r="AF3994" s="153"/>
      <c r="AG3994" s="159"/>
      <c r="AH3994" s="153"/>
      <c r="AI3994" s="161"/>
      <c r="AJ3994" s="153"/>
      <c r="AK3994" s="153"/>
      <c r="AL3994" s="207"/>
      <c r="AM3994" s="207"/>
      <c r="AN3994" s="207"/>
      <c r="AO3994" s="207"/>
      <c r="AP3994" s="147" t="s">
        <v>54</v>
      </c>
      <c r="AQ3994" s="147"/>
      <c r="AR3994" s="147"/>
      <c r="AS3994" s="209" t="s">
        <v>68</v>
      </c>
      <c r="AT3994" s="223" t="str">
        <f>MONTH(B3994)&amp;"/"&amp;YEAR(B3994)</f>
        <v>1/2024</v>
      </c>
      <c r="AU3994" s="223">
        <f>WEEKNUM(B3994)-WEEKNUM(EOMONTH(B3994,-1)+1)+1</f>
        <v>1</v>
      </c>
      <c r="AV3994" s="209" t="str">
        <f>MONTH(R3994)&amp;"/"&amp;YEAR(R3994)</f>
        <v>1/1900</v>
      </c>
      <c r="AW3994" s="209" t="e">
        <f>WEEKNUM(R3994)-WEEKNUM(EOMONTH(R3994,-1)+1)+1</f>
        <v>#NUM!</v>
      </c>
      <c r="AX3994" s="209">
        <f>IF(BB3994="S",IF(Q3994="1. Aceitou o programa",R3994-B3994,0),0)</f>
        <v>0</v>
      </c>
      <c r="AY3994" s="209">
        <f>IF(BB3994="S",IF(AND(S3994&lt;&gt;"",R3994&lt;&gt;""),S3994-R3994,0),0)</f>
        <v>0</v>
      </c>
      <c r="AZ3994" s="209">
        <f>IF(BB3994="S",IF(Q3994="1. Aceitou o programa",IF(OR(X3994="Não se Aplica",X3994=""),IF(OR(W3994="Não se Aplica",W3994=""),0,W3994-V3994),AVERAGE(X3994-W3994,W3994-V3994)),0),0)</f>
        <v>0</v>
      </c>
      <c r="BA3994" s="209">
        <f>IF(BB3994="S",IF(AND(Q3994="1. Aceitou o programa",AH3994="Realizada"),IFERROR(IF(AG3994="",0,AG3994-R3994),0),0),0)</f>
        <v>0</v>
      </c>
      <c r="BB3994" s="209" t="str">
        <f>_xlfn.XLOOKUP(U3994,'Lista Suspensa'!$AA$20:$AA$23,'Lista Suspensa'!$AB$20:$AB$23,"N/A")</f>
        <v>S</v>
      </c>
    </row>
    <row r="3995" spans="1:54" ht="12" customHeight="1">
      <c r="A3995" s="151" t="s">
        <v>121</v>
      </c>
      <c r="B3995" s="152">
        <v>45292</v>
      </c>
      <c r="C3995" s="153" t="s">
        <v>122</v>
      </c>
      <c r="D3995" s="153" t="s">
        <v>175</v>
      </c>
      <c r="E3995" s="244">
        <v>74371711</v>
      </c>
      <c r="F3995" s="144" t="s">
        <v>7250</v>
      </c>
      <c r="G3995" s="230"/>
      <c r="H3995" s="154">
        <v>21685</v>
      </c>
      <c r="I3995" s="153">
        <v>67</v>
      </c>
      <c r="J3995" s="148" t="s">
        <v>58</v>
      </c>
      <c r="K3995" s="153"/>
      <c r="L3995" s="153"/>
      <c r="M3995" s="153"/>
      <c r="N3995" s="153"/>
      <c r="O3995" s="155">
        <v>5421947831</v>
      </c>
      <c r="P3995" s="156" t="s">
        <v>60</v>
      </c>
      <c r="Q3995" s="157" t="s">
        <v>7227</v>
      </c>
      <c r="R3995" s="158"/>
      <c r="S3995" s="159">
        <v>45924</v>
      </c>
      <c r="T3995" s="159" t="s">
        <v>62</v>
      </c>
      <c r="U3995" s="159" t="s">
        <v>6152</v>
      </c>
      <c r="V3995" s="154">
        <v>45924</v>
      </c>
      <c r="W3995" s="154"/>
      <c r="X3995" s="154"/>
      <c r="Y3995" s="160"/>
      <c r="Z3995" s="160"/>
      <c r="AA3995" s="153"/>
      <c r="AB3995" s="153"/>
      <c r="AC3995" s="182" t="e">
        <f t="shared" si="126"/>
        <v>#DIV/0!</v>
      </c>
      <c r="AD3995" s="153" t="e">
        <f t="shared" si="127"/>
        <v>#DIV/0!</v>
      </c>
      <c r="AE3995" s="207"/>
      <c r="AF3995" s="153"/>
      <c r="AG3995" s="159"/>
      <c r="AH3995" s="153"/>
      <c r="AI3995" s="161"/>
      <c r="AJ3995" s="153"/>
      <c r="AK3995" s="153"/>
      <c r="AL3995" s="207"/>
      <c r="AM3995" s="207"/>
      <c r="AN3995" s="207"/>
      <c r="AO3995" s="207"/>
      <c r="AP3995" s="147" t="s">
        <v>54</v>
      </c>
      <c r="AQ3995" s="147"/>
      <c r="AR3995" s="147"/>
      <c r="AS3995" s="209" t="s">
        <v>68</v>
      </c>
      <c r="AT3995" s="223" t="str">
        <f>MONTH(B3995)&amp;"/"&amp;YEAR(B3995)</f>
        <v>1/2024</v>
      </c>
      <c r="AU3995" s="223">
        <f>WEEKNUM(B3995)-WEEKNUM(EOMONTH(B3995,-1)+1)+1</f>
        <v>1</v>
      </c>
      <c r="AV3995" s="209" t="str">
        <f>MONTH(R3995)&amp;"/"&amp;YEAR(R3995)</f>
        <v>1/1900</v>
      </c>
      <c r="AW3995" s="209" t="e">
        <f>WEEKNUM(R3995)-WEEKNUM(EOMONTH(R3995,-1)+1)+1</f>
        <v>#NUM!</v>
      </c>
      <c r="AX3995" s="209">
        <f>IF(BB3995="S",IF(Q3995="1. Aceitou o programa",R3995-B3995,0),0)</f>
        <v>0</v>
      </c>
      <c r="AY3995" s="209">
        <f>IF(BB3995="S",IF(AND(S3995&lt;&gt;"",R3995&lt;&gt;""),S3995-R3995,0),0)</f>
        <v>0</v>
      </c>
      <c r="AZ3995" s="209">
        <f>IF(BB3995="S",IF(Q3995="1. Aceitou o programa",IF(OR(X3995="Não se Aplica",X3995=""),IF(OR(W3995="Não se Aplica",W3995=""),0,W3995-V3995),AVERAGE(X3995-W3995,W3995-V3995)),0),0)</f>
        <v>0</v>
      </c>
      <c r="BA3995" s="209">
        <f>IF(BB3995="S",IF(AND(Q3995="1. Aceitou o programa",AH3995="Realizada"),IFERROR(IF(AG3995="",0,AG3995-R3995),0),0),0)</f>
        <v>0</v>
      </c>
      <c r="BB3995" s="209" t="str">
        <f>_xlfn.XLOOKUP(U3995,'Lista Suspensa'!$AA$20:$AA$23,'Lista Suspensa'!$AB$20:$AB$23,"N/A")</f>
        <v>S</v>
      </c>
    </row>
    <row r="3996" spans="1:54" ht="12" customHeight="1">
      <c r="A3996" s="151" t="s">
        <v>121</v>
      </c>
      <c r="B3996" s="152">
        <v>45292</v>
      </c>
      <c r="C3996" s="153" t="s">
        <v>122</v>
      </c>
      <c r="D3996" s="153" t="s">
        <v>171</v>
      </c>
      <c r="E3996" s="244">
        <v>978768205</v>
      </c>
      <c r="F3996" s="144" t="s">
        <v>7251</v>
      </c>
      <c r="G3996" s="230"/>
      <c r="H3996" s="154">
        <v>20334</v>
      </c>
      <c r="I3996" s="153">
        <v>70</v>
      </c>
      <c r="J3996" s="148" t="s">
        <v>70</v>
      </c>
      <c r="K3996" s="153" t="s">
        <v>101</v>
      </c>
      <c r="L3996" s="153"/>
      <c r="M3996" s="153"/>
      <c r="N3996" s="153">
        <v>500</v>
      </c>
      <c r="O3996" s="155">
        <v>21970037544</v>
      </c>
      <c r="P3996" s="156" t="s">
        <v>60</v>
      </c>
      <c r="Q3996" s="157" t="s">
        <v>7227</v>
      </c>
      <c r="R3996" s="158"/>
      <c r="S3996" s="159">
        <v>45930</v>
      </c>
      <c r="T3996" s="159" t="s">
        <v>62</v>
      </c>
      <c r="U3996" s="159" t="s">
        <v>6152</v>
      </c>
      <c r="V3996" s="154">
        <v>45887</v>
      </c>
      <c r="W3996" s="154">
        <v>45889</v>
      </c>
      <c r="X3996" s="154">
        <v>45930</v>
      </c>
      <c r="Y3996" s="160"/>
      <c r="Z3996" s="160"/>
      <c r="AA3996" s="153"/>
      <c r="AB3996" s="153"/>
      <c r="AC3996" s="182" t="e">
        <f t="shared" si="126"/>
        <v>#DIV/0!</v>
      </c>
      <c r="AD3996" s="153" t="e">
        <f t="shared" si="127"/>
        <v>#DIV/0!</v>
      </c>
      <c r="AE3996" s="207"/>
      <c r="AF3996" s="153"/>
      <c r="AG3996" s="159"/>
      <c r="AH3996" s="153"/>
      <c r="AI3996" s="161"/>
      <c r="AJ3996" s="153"/>
      <c r="AK3996" s="153"/>
      <c r="AL3996" s="207"/>
      <c r="AM3996" s="207"/>
      <c r="AN3996" s="207"/>
      <c r="AO3996" s="207"/>
      <c r="AP3996" s="147" t="s">
        <v>54</v>
      </c>
      <c r="AQ3996" s="147"/>
      <c r="AR3996" s="147"/>
      <c r="AS3996" s="209" t="s">
        <v>68</v>
      </c>
      <c r="AT3996" s="223" t="str">
        <f>MONTH(B3996)&amp;"/"&amp;YEAR(B3996)</f>
        <v>1/2024</v>
      </c>
      <c r="AU3996" s="223">
        <f>WEEKNUM(B3996)-WEEKNUM(EOMONTH(B3996,-1)+1)+1</f>
        <v>1</v>
      </c>
      <c r="AV3996" s="209" t="str">
        <f>MONTH(R3996)&amp;"/"&amp;YEAR(R3996)</f>
        <v>1/1900</v>
      </c>
      <c r="AW3996" s="209" t="e">
        <f>WEEKNUM(R3996)-WEEKNUM(EOMONTH(R3996,-1)+1)+1</f>
        <v>#NUM!</v>
      </c>
      <c r="AX3996" s="209">
        <f>IF(BB3996="S",IF(Q3996="1. Aceitou o programa",R3996-B3996,0),0)</f>
        <v>0</v>
      </c>
      <c r="AY3996" s="209">
        <f>IF(BB3996="S",IF(AND(S3996&lt;&gt;"",R3996&lt;&gt;""),S3996-R3996,0),0)</f>
        <v>0</v>
      </c>
      <c r="AZ3996" s="209">
        <f>IF(BB3996="S",IF(Q3996="1. Aceitou o programa",IF(OR(X3996="Não se Aplica",X3996=""),IF(OR(W3996="Não se Aplica",W3996=""),0,W3996-V3996),AVERAGE(X3996-W3996,W3996-V3996)),0),0)</f>
        <v>0</v>
      </c>
      <c r="BA3996" s="209">
        <f>IF(BB3996="S",IF(AND(Q3996="1. Aceitou o programa",AH3996="Realizada"),IFERROR(IF(AG3996="",0,AG3996-R3996),0),0),0)</f>
        <v>0</v>
      </c>
      <c r="BB3996" s="209" t="str">
        <f>_xlfn.XLOOKUP(U3996,'Lista Suspensa'!$AA$20:$AA$23,'Lista Suspensa'!$AB$20:$AB$23,"N/A")</f>
        <v>S</v>
      </c>
    </row>
    <row r="3997" spans="1:54" ht="12" customHeight="1">
      <c r="A3997" s="151" t="s">
        <v>121</v>
      </c>
      <c r="B3997" s="152">
        <v>45292</v>
      </c>
      <c r="C3997" s="153" t="s">
        <v>122</v>
      </c>
      <c r="D3997" s="153" t="s">
        <v>56</v>
      </c>
      <c r="E3997" s="244">
        <v>92935672</v>
      </c>
      <c r="F3997" s="144" t="s">
        <v>7252</v>
      </c>
      <c r="G3997" s="230"/>
      <c r="H3997" s="154">
        <v>34760</v>
      </c>
      <c r="I3997" s="153">
        <v>31</v>
      </c>
      <c r="J3997" s="148" t="s">
        <v>58</v>
      </c>
      <c r="K3997" s="153"/>
      <c r="L3997" s="153"/>
      <c r="M3997" s="153"/>
      <c r="N3997" s="153"/>
      <c r="O3997" s="155" t="s">
        <v>7253</v>
      </c>
      <c r="P3997" s="156" t="s">
        <v>60</v>
      </c>
      <c r="Q3997" s="157" t="s">
        <v>7254</v>
      </c>
      <c r="R3997" s="158"/>
      <c r="S3997" s="159">
        <v>46052</v>
      </c>
      <c r="T3997" s="159" t="s">
        <v>62</v>
      </c>
      <c r="U3997" s="159" t="s">
        <v>6152</v>
      </c>
      <c r="V3997" s="154">
        <v>46052</v>
      </c>
      <c r="W3997" s="154"/>
      <c r="X3997" s="154"/>
      <c r="Y3997" s="160"/>
      <c r="Z3997" s="160"/>
      <c r="AA3997" s="153">
        <v>78</v>
      </c>
      <c r="AB3997" s="153">
        <v>1.74</v>
      </c>
      <c r="AC3997" s="182">
        <f t="shared" si="126"/>
        <v>25.762980578676178</v>
      </c>
      <c r="AD3997" s="153" t="str">
        <f t="shared" si="127"/>
        <v>SOBREPESO</v>
      </c>
      <c r="AE3997" s="207"/>
      <c r="AF3997" s="153"/>
      <c r="AG3997" s="159"/>
      <c r="AH3997" s="153"/>
      <c r="AI3997" s="161"/>
      <c r="AJ3997" s="153"/>
      <c r="AK3997" s="153"/>
      <c r="AL3997" s="207"/>
      <c r="AM3997" s="207"/>
      <c r="AN3997" s="207"/>
      <c r="AO3997" s="207"/>
      <c r="AP3997" s="147" t="s">
        <v>466</v>
      </c>
      <c r="AQ3997" s="147" t="s">
        <v>67</v>
      </c>
      <c r="AR3997" s="147"/>
      <c r="AS3997" s="209" t="s">
        <v>68</v>
      </c>
      <c r="AT3997" s="223" t="str">
        <f>MONTH(B3997)&amp;"/"&amp;YEAR(B3997)</f>
        <v>1/2024</v>
      </c>
      <c r="AU3997" s="223">
        <f>WEEKNUM(B3997)-WEEKNUM(EOMONTH(B3997,-1)+1)+1</f>
        <v>1</v>
      </c>
      <c r="AV3997" s="209" t="str">
        <f>MONTH(R3997)&amp;"/"&amp;YEAR(R3997)</f>
        <v>1/1900</v>
      </c>
      <c r="AW3997" s="209" t="e">
        <f>WEEKNUM(R3997)-WEEKNUM(EOMONTH(R3997,-1)+1)+1</f>
        <v>#NUM!</v>
      </c>
      <c r="AX3997" s="209">
        <f>IF(BB3997="S",IF(Q3997="1. Aceitou o programa",R3997-B3997,0),0)</f>
        <v>0</v>
      </c>
      <c r="AY3997" s="209">
        <f>IF(BB3997="S",IF(AND(S3997&lt;&gt;"",R3997&lt;&gt;""),S3997-R3997,0),0)</f>
        <v>0</v>
      </c>
      <c r="AZ3997" s="209">
        <f>IF(BB3997="S",IF(Q3997="1. Aceitou o programa",IF(OR(X3997="Não se Aplica",X3997=""),IF(OR(W3997="Não se Aplica",W3997=""),0,W3997-V3997),AVERAGE(X3997-W3997,W3997-V3997)),0),0)</f>
        <v>0</v>
      </c>
      <c r="BA3997" s="209">
        <f>IF(BB3997="S",IF(AND(Q3997="1. Aceitou o programa",AH3997="Realizada"),IFERROR(IF(AG3997="",0,AG3997-R3997),0),0),0)</f>
        <v>0</v>
      </c>
      <c r="BB3997" s="209" t="str">
        <f>_xlfn.XLOOKUP(U3997,'Lista Suspensa'!$AA$20:$AA$23,'Lista Suspensa'!$AB$20:$AB$23,"N/A")</f>
        <v>S</v>
      </c>
    </row>
    <row r="3998" spans="1:54" ht="12" customHeight="1">
      <c r="A3998" s="151" t="s">
        <v>54</v>
      </c>
      <c r="B3998" s="152">
        <v>46065</v>
      </c>
      <c r="C3998" s="153" t="s">
        <v>297</v>
      </c>
      <c r="D3998" s="153" t="s">
        <v>455</v>
      </c>
      <c r="E3998" s="244">
        <v>92638349</v>
      </c>
      <c r="F3998" s="144" t="s">
        <v>7255</v>
      </c>
      <c r="G3998" s="230"/>
      <c r="H3998" s="154">
        <v>32741</v>
      </c>
      <c r="I3998" s="153">
        <v>36</v>
      </c>
      <c r="J3998" s="148" t="s">
        <v>70</v>
      </c>
      <c r="K3998" s="153"/>
      <c r="L3998" s="153"/>
      <c r="M3998" s="153"/>
      <c r="N3998" s="153"/>
      <c r="O3998" s="155">
        <v>11973064909</v>
      </c>
      <c r="P3998" s="156" t="s">
        <v>60</v>
      </c>
      <c r="Q3998" s="157" t="s">
        <v>7256</v>
      </c>
      <c r="R3998" s="158"/>
      <c r="S3998" s="159">
        <v>46066</v>
      </c>
      <c r="T3998" s="159" t="s">
        <v>62</v>
      </c>
      <c r="U3998" s="159" t="s">
        <v>6152</v>
      </c>
      <c r="V3998" s="154">
        <v>46066</v>
      </c>
      <c r="W3998" s="154"/>
      <c r="X3998" s="154"/>
      <c r="Y3998" s="160" t="s">
        <v>7257</v>
      </c>
      <c r="Z3998" s="160"/>
      <c r="AA3998" s="153"/>
      <c r="AB3998" s="153"/>
      <c r="AC3998" s="182" t="e">
        <f t="shared" si="126"/>
        <v>#DIV/0!</v>
      </c>
      <c r="AD3998" s="153" t="e">
        <f t="shared" si="127"/>
        <v>#DIV/0!</v>
      </c>
      <c r="AE3998" s="207"/>
      <c r="AF3998" s="153"/>
      <c r="AG3998" s="159"/>
      <c r="AH3998" s="153"/>
      <c r="AI3998" s="161"/>
      <c r="AJ3998" s="153"/>
      <c r="AK3998" s="153"/>
      <c r="AL3998" s="207"/>
      <c r="AM3998" s="207"/>
      <c r="AN3998" s="207"/>
      <c r="AO3998" s="207"/>
      <c r="AP3998" s="147" t="s">
        <v>466</v>
      </c>
      <c r="AQ3998" s="147" t="s">
        <v>67</v>
      </c>
      <c r="AR3998" s="147"/>
      <c r="AS3998" s="209" t="s">
        <v>68</v>
      </c>
      <c r="AT3998" s="223" t="str">
        <f>MONTH(B3998)&amp;"/"&amp;YEAR(B3998)</f>
        <v>2/2026</v>
      </c>
      <c r="AU3998" s="223">
        <f>WEEKNUM(B3998)-WEEKNUM(EOMONTH(B3998,-1)+1)+1</f>
        <v>2</v>
      </c>
      <c r="AV3998" s="209" t="str">
        <f>MONTH(R3998)&amp;"/"&amp;YEAR(R3998)</f>
        <v>1/1900</v>
      </c>
      <c r="AW3998" s="209" t="e">
        <f>WEEKNUM(R3998)-WEEKNUM(EOMONTH(R3998,-1)+1)+1</f>
        <v>#NUM!</v>
      </c>
      <c r="AX3998" s="209">
        <f>IF(BB3998="S",IF(Q3998="1. Aceitou o programa",R3998-B3998,0),0)</f>
        <v>0</v>
      </c>
      <c r="AY3998" s="209">
        <f>IF(BB3998="S",IF(AND(S3998&lt;&gt;"",R3998&lt;&gt;""),S3998-R3998,0),0)</f>
        <v>0</v>
      </c>
      <c r="AZ3998" s="209">
        <f>IF(BB3998="S",IF(Q3998="1. Aceitou o programa",IF(OR(X3998="Não se Aplica",X3998=""),IF(OR(W3998="Não se Aplica",W3998=""),0,W3998-V3998),AVERAGE(X3998-W3998,W3998-V3998)),0),0)</f>
        <v>0</v>
      </c>
      <c r="BA3998" s="209">
        <f>IF(BB3998="S",IF(AND(Q3998="1. Aceitou o programa",AH3998="Realizada"),IFERROR(IF(AG3998="",0,AG3998-R3998),0),0),0)</f>
        <v>0</v>
      </c>
      <c r="BB3998" s="209" t="str">
        <f>_xlfn.XLOOKUP(U3998,'Lista Suspensa'!$AA$20:$AA$23,'Lista Suspensa'!$AB$20:$AB$23,"N/A")</f>
        <v>S</v>
      </c>
    </row>
    <row r="3999" spans="1:54" ht="12" customHeight="1">
      <c r="A3999" s="151" t="s">
        <v>121</v>
      </c>
      <c r="B3999" s="152">
        <v>45292</v>
      </c>
      <c r="C3999" s="153" t="s">
        <v>122</v>
      </c>
      <c r="D3999" s="153" t="s">
        <v>56</v>
      </c>
      <c r="E3999" s="244">
        <v>89134389</v>
      </c>
      <c r="F3999" s="144" t="s">
        <v>7258</v>
      </c>
      <c r="G3999" s="230"/>
      <c r="H3999" s="154">
        <v>35739</v>
      </c>
      <c r="I3999" s="153">
        <v>28</v>
      </c>
      <c r="J3999" s="148" t="s">
        <v>70</v>
      </c>
      <c r="K3999" s="153"/>
      <c r="L3999" s="153"/>
      <c r="M3999" s="153"/>
      <c r="N3999" s="153"/>
      <c r="O3999" s="155" t="s">
        <v>7259</v>
      </c>
      <c r="P3999" s="156" t="s">
        <v>60</v>
      </c>
      <c r="Q3999" s="157" t="s">
        <v>7256</v>
      </c>
      <c r="R3999" s="158"/>
      <c r="S3999" s="159">
        <v>46078</v>
      </c>
      <c r="T3999" s="159" t="s">
        <v>62</v>
      </c>
      <c r="U3999" s="159" t="s">
        <v>6152</v>
      </c>
      <c r="V3999" s="154">
        <v>45960</v>
      </c>
      <c r="W3999" s="154"/>
      <c r="X3999" s="154"/>
      <c r="Y3999" s="160"/>
      <c r="Z3999" s="160" t="s">
        <v>128</v>
      </c>
      <c r="AA3999" s="153">
        <v>90</v>
      </c>
      <c r="AB3999" s="153">
        <v>1.67</v>
      </c>
      <c r="AC3999" s="182">
        <f t="shared" si="126"/>
        <v>32.270787765785798</v>
      </c>
      <c r="AD3999" s="153" t="str">
        <f t="shared" si="127"/>
        <v>OBESIDADE I</v>
      </c>
      <c r="AE3999" s="207" t="s">
        <v>135</v>
      </c>
      <c r="AF3999" s="153" t="s">
        <v>130</v>
      </c>
      <c r="AG3999" s="159"/>
      <c r="AH3999" s="153"/>
      <c r="AI3999" s="161"/>
      <c r="AJ3999" s="153"/>
      <c r="AK3999" s="153"/>
      <c r="AL3999" s="207"/>
      <c r="AM3999" s="207"/>
      <c r="AN3999" s="207"/>
      <c r="AO3999" s="207"/>
      <c r="AP3999" s="147" t="s">
        <v>466</v>
      </c>
      <c r="AQ3999" s="147" t="s">
        <v>67</v>
      </c>
      <c r="AR3999" s="147"/>
      <c r="AS3999" s="209" t="s">
        <v>68</v>
      </c>
      <c r="AT3999" s="223" t="str">
        <f>MONTH(B3999)&amp;"/"&amp;YEAR(B3999)</f>
        <v>1/2024</v>
      </c>
      <c r="AU3999" s="223">
        <f>WEEKNUM(B3999)-WEEKNUM(EOMONTH(B3999,-1)+1)+1</f>
        <v>1</v>
      </c>
      <c r="AV3999" s="209" t="str">
        <f>MONTH(R3999)&amp;"/"&amp;YEAR(R3999)</f>
        <v>1/1900</v>
      </c>
      <c r="AW3999" s="209" t="e">
        <f>WEEKNUM(R3999)-WEEKNUM(EOMONTH(R3999,-1)+1)+1</f>
        <v>#NUM!</v>
      </c>
      <c r="AX3999" s="209">
        <f>IF(BB3999="S",IF(Q3999="1. Aceitou o programa",R3999-B3999,0),0)</f>
        <v>0</v>
      </c>
      <c r="AY3999" s="209">
        <f>IF(BB3999="S",IF(AND(S3999&lt;&gt;"",R3999&lt;&gt;""),S3999-R3999,0),0)</f>
        <v>0</v>
      </c>
      <c r="AZ3999" s="209">
        <f>IF(BB3999="S",IF(Q3999="1. Aceitou o programa",IF(OR(X3999="Não se Aplica",X3999=""),IF(OR(W3999="Não se Aplica",W3999=""),0,W3999-V3999),AVERAGE(X3999-W3999,W3999-V3999)),0),0)</f>
        <v>0</v>
      </c>
      <c r="BA3999" s="209">
        <f>IF(BB3999="S",IF(AND(Q3999="1. Aceitou o programa",AH3999="Realizada"),IFERROR(IF(AG3999="",0,AG3999-R3999),0),0),0)</f>
        <v>0</v>
      </c>
      <c r="BB3999" s="209" t="str">
        <f>_xlfn.XLOOKUP(U3999,'Lista Suspensa'!$AA$20:$AA$23,'Lista Suspensa'!$AB$20:$AB$23,"N/A")</f>
        <v>S</v>
      </c>
    </row>
    <row r="4000" spans="1:54" ht="12" customHeight="1">
      <c r="A4000" s="151" t="s">
        <v>121</v>
      </c>
      <c r="B4000" s="152">
        <v>45292</v>
      </c>
      <c r="C4000" s="153" t="s">
        <v>122</v>
      </c>
      <c r="D4000" s="153" t="s">
        <v>167</v>
      </c>
      <c r="E4000" s="244">
        <v>87379373</v>
      </c>
      <c r="F4000" s="144" t="s">
        <v>7260</v>
      </c>
      <c r="G4000" s="230"/>
      <c r="H4000" s="154">
        <v>35026</v>
      </c>
      <c r="I4000" s="153">
        <v>30</v>
      </c>
      <c r="J4000" s="148" t="s">
        <v>70</v>
      </c>
      <c r="K4000" s="153"/>
      <c r="L4000" s="153"/>
      <c r="M4000" s="153"/>
      <c r="N4000" s="153"/>
      <c r="O4000" s="155" t="s">
        <v>7261</v>
      </c>
      <c r="P4000" s="156" t="s">
        <v>60</v>
      </c>
      <c r="Q4000" s="157" t="s">
        <v>7256</v>
      </c>
      <c r="R4000" s="158"/>
      <c r="S4000" s="159">
        <v>46038</v>
      </c>
      <c r="T4000" s="159" t="s">
        <v>62</v>
      </c>
      <c r="U4000" s="159" t="s">
        <v>6152</v>
      </c>
      <c r="V4000" s="154">
        <v>45904</v>
      </c>
      <c r="W4000" s="154"/>
      <c r="X4000" s="154"/>
      <c r="Y4000" s="160" t="s">
        <v>7262</v>
      </c>
      <c r="Z4000" s="160" t="s">
        <v>65</v>
      </c>
      <c r="AA4000" s="153">
        <v>114</v>
      </c>
      <c r="AB4000" s="153">
        <v>1.69</v>
      </c>
      <c r="AC4000" s="182">
        <f t="shared" si="126"/>
        <v>39.914568817618438</v>
      </c>
      <c r="AD4000" s="153" t="str">
        <f t="shared" si="127"/>
        <v>OBESIDADE III</v>
      </c>
      <c r="AE4000" s="207"/>
      <c r="AF4000" s="153" t="s">
        <v>130</v>
      </c>
      <c r="AG4000" s="159"/>
      <c r="AH4000" s="153"/>
      <c r="AI4000" s="161"/>
      <c r="AJ4000" s="153"/>
      <c r="AK4000" s="153"/>
      <c r="AL4000" s="207" t="s">
        <v>131</v>
      </c>
      <c r="AM4000" s="207"/>
      <c r="AN4000" s="207"/>
      <c r="AO4000" s="207"/>
      <c r="AP4000" s="147" t="s">
        <v>466</v>
      </c>
      <c r="AQ4000" s="147"/>
      <c r="AR4000" s="147"/>
      <c r="AS4000" s="209" t="s">
        <v>68</v>
      </c>
      <c r="AT4000" s="223" t="str">
        <f>MONTH(B4000)&amp;"/"&amp;YEAR(B4000)</f>
        <v>1/2024</v>
      </c>
      <c r="AU4000" s="223">
        <f>WEEKNUM(B4000)-WEEKNUM(EOMONTH(B4000,-1)+1)+1</f>
        <v>1</v>
      </c>
      <c r="AV4000" s="209" t="str">
        <f>MONTH(R4000)&amp;"/"&amp;YEAR(R4000)</f>
        <v>1/1900</v>
      </c>
      <c r="AW4000" s="209" t="e">
        <f>WEEKNUM(R4000)-WEEKNUM(EOMONTH(R4000,-1)+1)+1</f>
        <v>#NUM!</v>
      </c>
      <c r="AX4000" s="209">
        <f>IF(BB4000="S",IF(Q4000="1. Aceitou o programa",R4000-B4000,0),0)</f>
        <v>0</v>
      </c>
      <c r="AY4000" s="209">
        <f>IF(BB4000="S",IF(AND(S4000&lt;&gt;"",R4000&lt;&gt;""),S4000-R4000,0),0)</f>
        <v>0</v>
      </c>
      <c r="AZ4000" s="209">
        <f>IF(BB4000="S",IF(Q4000="1. Aceitou o programa",IF(OR(X4000="Não se Aplica",X4000=""),IF(OR(W4000="Não se Aplica",W4000=""),0,W4000-V4000),AVERAGE(X4000-W4000,W4000-V4000)),0),0)</f>
        <v>0</v>
      </c>
      <c r="BA4000" s="209">
        <f>IF(BB4000="S",IF(AND(Q4000="1. Aceitou o programa",AH4000="Realizada"),IFERROR(IF(AG4000="",0,AG4000-R4000),0),0),0)</f>
        <v>0</v>
      </c>
      <c r="BB4000" s="209" t="str">
        <f>_xlfn.XLOOKUP(U4000,'Lista Suspensa'!$AA$20:$AA$23,'Lista Suspensa'!$AB$20:$AB$23,"N/A")</f>
        <v>S</v>
      </c>
    </row>
    <row r="4001" spans="1:54" ht="12" customHeight="1">
      <c r="A4001" s="151" t="s">
        <v>54</v>
      </c>
      <c r="B4001" s="152">
        <v>46083</v>
      </c>
      <c r="C4001" s="153" t="s">
        <v>55</v>
      </c>
      <c r="D4001" s="153" t="s">
        <v>56</v>
      </c>
      <c r="E4001" s="244">
        <v>89950020</v>
      </c>
      <c r="F4001" s="144" t="s">
        <v>7263</v>
      </c>
      <c r="G4001" s="230"/>
      <c r="H4001" s="154">
        <v>34634</v>
      </c>
      <c r="I4001" s="153">
        <v>31</v>
      </c>
      <c r="J4001" s="148" t="s">
        <v>70</v>
      </c>
      <c r="K4001" s="153"/>
      <c r="L4001" s="153"/>
      <c r="M4001" s="153"/>
      <c r="N4001" s="153">
        <v>120</v>
      </c>
      <c r="O4001" s="155" t="s">
        <v>7264</v>
      </c>
      <c r="P4001" s="156" t="s">
        <v>60</v>
      </c>
      <c r="Q4001" s="157" t="s">
        <v>7256</v>
      </c>
      <c r="R4001" s="158"/>
      <c r="S4001" s="159">
        <v>46050</v>
      </c>
      <c r="T4001" s="159" t="s">
        <v>62</v>
      </c>
      <c r="U4001" s="159" t="s">
        <v>6152</v>
      </c>
      <c r="V4001" s="154">
        <v>46050</v>
      </c>
      <c r="W4001" s="154"/>
      <c r="X4001" s="154"/>
      <c r="Y4001" s="160"/>
      <c r="Z4001" s="160"/>
      <c r="AA4001" s="153"/>
      <c r="AB4001" s="153"/>
      <c r="AC4001" s="182" t="e">
        <f t="shared" si="126"/>
        <v>#DIV/0!</v>
      </c>
      <c r="AD4001" s="153" t="e">
        <f t="shared" si="127"/>
        <v>#DIV/0!</v>
      </c>
      <c r="AE4001" s="207"/>
      <c r="AF4001" s="153"/>
      <c r="AG4001" s="159"/>
      <c r="AH4001" s="153"/>
      <c r="AI4001" s="161"/>
      <c r="AJ4001" s="153"/>
      <c r="AK4001" s="153"/>
      <c r="AL4001" s="207"/>
      <c r="AM4001" s="207"/>
      <c r="AN4001" s="207"/>
      <c r="AO4001" s="207"/>
      <c r="AP4001" s="147" t="s">
        <v>54</v>
      </c>
      <c r="AQ4001" s="147"/>
      <c r="AR4001" s="147"/>
      <c r="AS4001" s="209" t="s">
        <v>68</v>
      </c>
      <c r="AT4001" s="223" t="str">
        <f>MONTH(B4001)&amp;"/"&amp;YEAR(B4001)</f>
        <v>3/2026</v>
      </c>
      <c r="AU4001" s="223">
        <f>WEEKNUM(B4001)-WEEKNUM(EOMONTH(B4001,-1)+1)+1</f>
        <v>1</v>
      </c>
      <c r="AV4001" s="209" t="str">
        <f>MONTH(R4001)&amp;"/"&amp;YEAR(R4001)</f>
        <v>1/1900</v>
      </c>
      <c r="AW4001" s="209" t="e">
        <f>WEEKNUM(R4001)-WEEKNUM(EOMONTH(R4001,-1)+1)+1</f>
        <v>#NUM!</v>
      </c>
      <c r="AX4001" s="209">
        <f>IF(BB4001="S",IF(Q4001="1. Aceitou o programa",R4001-B4001,0),0)</f>
        <v>0</v>
      </c>
      <c r="AY4001" s="209">
        <f>IF(BB4001="S",IF(AND(S4001&lt;&gt;"",R4001&lt;&gt;""),S4001-R4001,0),0)</f>
        <v>0</v>
      </c>
      <c r="AZ4001" s="209">
        <f>IF(BB4001="S",IF(Q4001="1. Aceitou o programa",IF(OR(X4001="Não se Aplica",X4001=""),IF(OR(W4001="Não se Aplica",W4001=""),0,W4001-V4001),AVERAGE(X4001-W4001,W4001-V4001)),0),0)</f>
        <v>0</v>
      </c>
      <c r="BA4001" s="209">
        <f>IF(BB4001="S",IF(AND(Q4001="1. Aceitou o programa",AH4001="Realizada"),IFERROR(IF(AG4001="",0,AG4001-R4001),0),0),0)</f>
        <v>0</v>
      </c>
      <c r="BB4001" s="209" t="str">
        <f>_xlfn.XLOOKUP(U4001,'Lista Suspensa'!$AA$20:$AA$23,'Lista Suspensa'!$AB$20:$AB$23,"N/A")</f>
        <v>S</v>
      </c>
    </row>
    <row r="4002" spans="1:54" ht="12" customHeight="1">
      <c r="A4002" s="151" t="s">
        <v>121</v>
      </c>
      <c r="B4002" s="152">
        <v>45292</v>
      </c>
      <c r="C4002" s="153" t="s">
        <v>122</v>
      </c>
      <c r="D4002" s="153" t="s">
        <v>56</v>
      </c>
      <c r="E4002" s="244">
        <v>79399256</v>
      </c>
      <c r="F4002" s="144" t="s">
        <v>7265</v>
      </c>
      <c r="G4002" s="230"/>
      <c r="H4002" s="154">
        <v>32908</v>
      </c>
      <c r="I4002" s="153">
        <v>36</v>
      </c>
      <c r="J4002" s="148" t="s">
        <v>70</v>
      </c>
      <c r="K4002" s="153"/>
      <c r="L4002" s="153"/>
      <c r="M4002" s="153"/>
      <c r="N4002" s="153"/>
      <c r="O4002" s="155" t="s">
        <v>7266</v>
      </c>
      <c r="P4002" s="156" t="s">
        <v>60</v>
      </c>
      <c r="Q4002" s="157" t="s">
        <v>7256</v>
      </c>
      <c r="R4002" s="158"/>
      <c r="S4002" s="159">
        <v>45924</v>
      </c>
      <c r="T4002" s="159" t="s">
        <v>62</v>
      </c>
      <c r="U4002" s="159" t="s">
        <v>6152</v>
      </c>
      <c r="V4002" s="154">
        <v>45924</v>
      </c>
      <c r="W4002" s="154"/>
      <c r="X4002" s="154"/>
      <c r="Y4002" s="160"/>
      <c r="Z4002" s="160"/>
      <c r="AA4002" s="153">
        <v>93</v>
      </c>
      <c r="AB4002" s="153">
        <v>1.64</v>
      </c>
      <c r="AC4002" s="182">
        <f t="shared" si="126"/>
        <v>34.577632361689474</v>
      </c>
      <c r="AD4002" s="153" t="str">
        <f t="shared" si="127"/>
        <v>OBESIDADE I</v>
      </c>
      <c r="AE4002" s="207"/>
      <c r="AF4002" s="153"/>
      <c r="AG4002" s="159"/>
      <c r="AH4002" s="153"/>
      <c r="AI4002" s="161"/>
      <c r="AJ4002" s="153"/>
      <c r="AK4002" s="153"/>
      <c r="AL4002" s="207"/>
      <c r="AM4002" s="207"/>
      <c r="AN4002" s="207"/>
      <c r="AO4002" s="207"/>
      <c r="AP4002" s="147" t="s">
        <v>54</v>
      </c>
      <c r="AQ4002" s="147"/>
      <c r="AR4002" s="147"/>
      <c r="AS4002" s="209" t="s">
        <v>68</v>
      </c>
      <c r="AT4002" s="223" t="str">
        <f>MONTH(B4002)&amp;"/"&amp;YEAR(B4002)</f>
        <v>1/2024</v>
      </c>
      <c r="AU4002" s="223">
        <f>WEEKNUM(B4002)-WEEKNUM(EOMONTH(B4002,-1)+1)+1</f>
        <v>1</v>
      </c>
      <c r="AV4002" s="209" t="str">
        <f>MONTH(R4002)&amp;"/"&amp;YEAR(R4002)</f>
        <v>1/1900</v>
      </c>
      <c r="AW4002" s="209" t="e">
        <f>WEEKNUM(R4002)-WEEKNUM(EOMONTH(R4002,-1)+1)+1</f>
        <v>#NUM!</v>
      </c>
      <c r="AX4002" s="209">
        <f>IF(BB4002="S",IF(Q4002="1. Aceitou o programa",R4002-B4002,0),0)</f>
        <v>0</v>
      </c>
      <c r="AY4002" s="209">
        <f>IF(BB4002="S",IF(AND(S4002&lt;&gt;"",R4002&lt;&gt;""),S4002-R4002,0),0)</f>
        <v>0</v>
      </c>
      <c r="AZ4002" s="209">
        <f>IF(BB4002="S",IF(Q4002="1. Aceitou o programa",IF(OR(X4002="Não se Aplica",X4002=""),IF(OR(W4002="Não se Aplica",W4002=""),0,W4002-V4002),AVERAGE(X4002-W4002,W4002-V4002)),0),0)</f>
        <v>0</v>
      </c>
      <c r="BA4002" s="209">
        <f>IF(BB4002="S",IF(AND(Q4002="1. Aceitou o programa",AH4002="Realizada"),IFERROR(IF(AG4002="",0,AG4002-R4002),0),0),0)</f>
        <v>0</v>
      </c>
      <c r="BB4002" s="209" t="str">
        <f>_xlfn.XLOOKUP(U4002,'Lista Suspensa'!$AA$20:$AA$23,'Lista Suspensa'!$AB$20:$AB$23,"N/A")</f>
        <v>S</v>
      </c>
    </row>
    <row r="4003" spans="1:54" ht="12" customHeight="1">
      <c r="A4003" s="151" t="s">
        <v>121</v>
      </c>
      <c r="B4003" s="152">
        <v>45292</v>
      </c>
      <c r="C4003" s="153" t="s">
        <v>122</v>
      </c>
      <c r="D4003" s="153" t="s">
        <v>167</v>
      </c>
      <c r="E4003" s="244">
        <v>88371455</v>
      </c>
      <c r="F4003" s="144" t="s">
        <v>7267</v>
      </c>
      <c r="G4003" s="230"/>
      <c r="H4003" s="154">
        <v>36158</v>
      </c>
      <c r="I4003" s="153">
        <v>27</v>
      </c>
      <c r="J4003" s="148" t="s">
        <v>70</v>
      </c>
      <c r="K4003" s="153"/>
      <c r="L4003" s="153"/>
      <c r="M4003" s="153"/>
      <c r="N4003" s="153"/>
      <c r="O4003" s="155">
        <v>11954598839</v>
      </c>
      <c r="P4003" s="156" t="s">
        <v>60</v>
      </c>
      <c r="Q4003" s="157" t="s">
        <v>7256</v>
      </c>
      <c r="R4003" s="158"/>
      <c r="S4003" s="159">
        <v>45902</v>
      </c>
      <c r="T4003" s="159" t="s">
        <v>62</v>
      </c>
      <c r="U4003" s="159" t="s">
        <v>6152</v>
      </c>
      <c r="V4003" s="154">
        <v>45902</v>
      </c>
      <c r="W4003" s="154"/>
      <c r="X4003" s="154"/>
      <c r="Y4003" s="160"/>
      <c r="Z4003" s="160"/>
      <c r="AA4003" s="153"/>
      <c r="AB4003" s="153"/>
      <c r="AC4003" s="182" t="e">
        <f t="shared" si="126"/>
        <v>#DIV/0!</v>
      </c>
      <c r="AD4003" s="153" t="e">
        <f t="shared" si="127"/>
        <v>#DIV/0!</v>
      </c>
      <c r="AE4003" s="207"/>
      <c r="AF4003" s="153"/>
      <c r="AG4003" s="159"/>
      <c r="AH4003" s="153"/>
      <c r="AI4003" s="161"/>
      <c r="AJ4003" s="153"/>
      <c r="AK4003" s="153"/>
      <c r="AL4003" s="207" t="s">
        <v>85</v>
      </c>
      <c r="AM4003" s="207" t="s">
        <v>86</v>
      </c>
      <c r="AN4003" s="207"/>
      <c r="AO4003" s="207"/>
      <c r="AP4003" s="147" t="s">
        <v>54</v>
      </c>
      <c r="AQ4003" s="147"/>
      <c r="AR4003" s="147"/>
      <c r="AS4003" s="209" t="s">
        <v>68</v>
      </c>
      <c r="AT4003" s="223" t="str">
        <f>MONTH(B4003)&amp;"/"&amp;YEAR(B4003)</f>
        <v>1/2024</v>
      </c>
      <c r="AU4003" s="223">
        <f>WEEKNUM(B4003)-WEEKNUM(EOMONTH(B4003,-1)+1)+1</f>
        <v>1</v>
      </c>
      <c r="AV4003" s="209" t="str">
        <f>MONTH(R4003)&amp;"/"&amp;YEAR(R4003)</f>
        <v>1/1900</v>
      </c>
      <c r="AW4003" s="209" t="e">
        <f>WEEKNUM(R4003)-WEEKNUM(EOMONTH(R4003,-1)+1)+1</f>
        <v>#NUM!</v>
      </c>
      <c r="AX4003" s="209">
        <f>IF(BB4003="S",IF(Q4003="1. Aceitou o programa",R4003-B4003,0),0)</f>
        <v>0</v>
      </c>
      <c r="AY4003" s="209">
        <f>IF(BB4003="S",IF(AND(S4003&lt;&gt;"",R4003&lt;&gt;""),S4003-R4003,0),0)</f>
        <v>0</v>
      </c>
      <c r="AZ4003" s="209">
        <f>IF(BB4003="S",IF(Q4003="1. Aceitou o programa",IF(OR(X4003="Não se Aplica",X4003=""),IF(OR(W4003="Não se Aplica",W4003=""),0,W4003-V4003),AVERAGE(X4003-W4003,W4003-V4003)),0),0)</f>
        <v>0</v>
      </c>
      <c r="BA4003" s="209">
        <f>IF(BB4003="S",IF(AND(Q4003="1. Aceitou o programa",AH4003="Realizada"),IFERROR(IF(AG4003="",0,AG4003-R4003),0),0),0)</f>
        <v>0</v>
      </c>
      <c r="BB4003" s="209" t="str">
        <f>_xlfn.XLOOKUP(U4003,'Lista Suspensa'!$AA$20:$AA$23,'Lista Suspensa'!$AB$20:$AB$23,"N/A")</f>
        <v>S</v>
      </c>
    </row>
    <row r="4004" spans="1:54" ht="12" customHeight="1">
      <c r="A4004" s="151" t="s">
        <v>54</v>
      </c>
      <c r="B4004" s="152">
        <v>46083</v>
      </c>
      <c r="C4004" s="153" t="s">
        <v>55</v>
      </c>
      <c r="D4004" s="153" t="s">
        <v>56</v>
      </c>
      <c r="E4004" s="244">
        <v>95137297</v>
      </c>
      <c r="F4004" s="144" t="s">
        <v>7268</v>
      </c>
      <c r="G4004" s="230"/>
      <c r="H4004" s="154">
        <v>30740</v>
      </c>
      <c r="I4004" s="153">
        <v>42</v>
      </c>
      <c r="J4004" s="148" t="s">
        <v>70</v>
      </c>
      <c r="K4004" s="153" t="s">
        <v>59</v>
      </c>
      <c r="L4004" s="153"/>
      <c r="M4004" s="153"/>
      <c r="N4004" s="153">
        <v>400</v>
      </c>
      <c r="O4004" s="155">
        <v>11994922018</v>
      </c>
      <c r="P4004" s="156" t="s">
        <v>60</v>
      </c>
      <c r="Q4004" s="157" t="s">
        <v>7269</v>
      </c>
      <c r="R4004" s="158"/>
      <c r="S4004" s="159">
        <v>46157</v>
      </c>
      <c r="T4004" s="159" t="s">
        <v>62</v>
      </c>
      <c r="U4004" s="159" t="s">
        <v>6152</v>
      </c>
      <c r="V4004" s="154">
        <v>46149</v>
      </c>
      <c r="W4004" s="154">
        <v>46155</v>
      </c>
      <c r="X4004" s="154" t="s">
        <v>126</v>
      </c>
      <c r="Y4004" s="160" t="s">
        <v>99</v>
      </c>
      <c r="Z4004" s="160" t="s">
        <v>128</v>
      </c>
      <c r="AA4004" s="153">
        <v>57</v>
      </c>
      <c r="AB4004" s="153">
        <v>1.57</v>
      </c>
      <c r="AC4004" s="182">
        <f t="shared" si="126"/>
        <v>23.124670372023203</v>
      </c>
      <c r="AD4004" s="153" t="str">
        <f t="shared" si="127"/>
        <v>PESO NORMAL</v>
      </c>
      <c r="AE4004" s="207" t="s">
        <v>135</v>
      </c>
      <c r="AF4004" s="153"/>
      <c r="AG4004" s="159"/>
      <c r="AH4004" s="153"/>
      <c r="AI4004" s="161"/>
      <c r="AJ4004" s="153"/>
      <c r="AK4004" s="153"/>
      <c r="AL4004" s="207">
        <v>0</v>
      </c>
      <c r="AM4004" s="207"/>
      <c r="AN4004" s="207"/>
      <c r="AO4004" s="207"/>
      <c r="AP4004" s="147" t="s">
        <v>466</v>
      </c>
      <c r="AQ4004" s="147" t="s">
        <v>67</v>
      </c>
      <c r="AR4004" s="147"/>
      <c r="AS4004" s="209" t="s">
        <v>68</v>
      </c>
      <c r="AT4004" s="223" t="str">
        <f>MONTH(B4004)&amp;"/"&amp;YEAR(B4004)</f>
        <v>3/2026</v>
      </c>
      <c r="AU4004" s="223">
        <f>WEEKNUM(B4004)-WEEKNUM(EOMONTH(B4004,-1)+1)+1</f>
        <v>1</v>
      </c>
      <c r="AV4004" s="209" t="str">
        <f>MONTH(R4004)&amp;"/"&amp;YEAR(R4004)</f>
        <v>1/1900</v>
      </c>
      <c r="AW4004" s="209" t="e">
        <f>WEEKNUM(R4004)-WEEKNUM(EOMONTH(R4004,-1)+1)+1</f>
        <v>#NUM!</v>
      </c>
      <c r="AX4004" s="209">
        <f>IF(BB4004="S",IF(Q4004="1. Aceitou o programa",R4004-B4004,0),0)</f>
        <v>0</v>
      </c>
      <c r="AY4004" s="209">
        <f>IF(BB4004="S",IF(AND(S4004&lt;&gt;"",R4004&lt;&gt;""),S4004-R4004,0),0)</f>
        <v>0</v>
      </c>
      <c r="AZ4004" s="209">
        <f>IF(BB4004="S",IF(Q4004="1. Aceitou o programa",IF(OR(X4004="Não se Aplica",X4004=""),IF(OR(W4004="Não se Aplica",W4004=""),0,W4004-V4004),AVERAGE(X4004-W4004,W4004-V4004)),0),0)</f>
        <v>0</v>
      </c>
      <c r="BA4004" s="209">
        <f>IF(BB4004="S",IF(AND(Q4004="1. Aceitou o programa",AH4004="Realizada"),IFERROR(IF(AG4004="",0,AG4004-R4004),0),0),0)</f>
        <v>0</v>
      </c>
      <c r="BB4004" s="209" t="str">
        <f>_xlfn.XLOOKUP(U4004,'Lista Suspensa'!$AA$20:$AA$23,'Lista Suspensa'!$AB$20:$AB$23,"N/A")</f>
        <v>S</v>
      </c>
    </row>
    <row r="4005" spans="1:54" ht="12" customHeight="1">
      <c r="A4005" s="151" t="s">
        <v>54</v>
      </c>
      <c r="B4005" s="152">
        <v>46086</v>
      </c>
      <c r="C4005" s="153" t="s">
        <v>297</v>
      </c>
      <c r="D4005" s="153" t="s">
        <v>455</v>
      </c>
      <c r="E4005" s="244">
        <v>200397125</v>
      </c>
      <c r="F4005" s="144" t="s">
        <v>7270</v>
      </c>
      <c r="G4005" s="230"/>
      <c r="H4005" s="154">
        <v>25746</v>
      </c>
      <c r="I4005" s="153">
        <v>55</v>
      </c>
      <c r="J4005" s="148" t="s">
        <v>70</v>
      </c>
      <c r="K4005" s="153" t="s">
        <v>59</v>
      </c>
      <c r="L4005" s="153"/>
      <c r="M4005" s="153"/>
      <c r="N4005" s="153"/>
      <c r="O4005" s="155">
        <v>11982342868</v>
      </c>
      <c r="P4005" s="156" t="s">
        <v>60</v>
      </c>
      <c r="Q4005" s="157" t="s">
        <v>7269</v>
      </c>
      <c r="R4005" s="158"/>
      <c r="S4005" s="159">
        <v>46157</v>
      </c>
      <c r="T4005" s="159" t="s">
        <v>62</v>
      </c>
      <c r="U4005" s="159" t="s">
        <v>6152</v>
      </c>
      <c r="V4005" s="154">
        <v>46139</v>
      </c>
      <c r="W4005" s="154">
        <v>46155</v>
      </c>
      <c r="X4005" s="154" t="s">
        <v>126</v>
      </c>
      <c r="Y4005" s="160" t="s">
        <v>99</v>
      </c>
      <c r="Z4005" s="160" t="s">
        <v>128</v>
      </c>
      <c r="AA4005" s="153">
        <v>62</v>
      </c>
      <c r="AB4005" s="153">
        <v>1.59</v>
      </c>
      <c r="AC4005" s="182">
        <f t="shared" si="126"/>
        <v>24.524346347059055</v>
      </c>
      <c r="AD4005" s="153" t="str">
        <f t="shared" si="127"/>
        <v>PESO NORMAL</v>
      </c>
      <c r="AE4005" s="207" t="s">
        <v>135</v>
      </c>
      <c r="AF4005" s="153"/>
      <c r="AG4005" s="159"/>
      <c r="AH4005" s="153"/>
      <c r="AI4005" s="161"/>
      <c r="AJ4005" s="153"/>
      <c r="AK4005" s="153"/>
      <c r="AL4005" s="207">
        <v>0</v>
      </c>
      <c r="AM4005" s="207"/>
      <c r="AN4005" s="207"/>
      <c r="AO4005" s="207"/>
      <c r="AP4005" s="147" t="s">
        <v>466</v>
      </c>
      <c r="AQ4005" s="147" t="s">
        <v>67</v>
      </c>
      <c r="AR4005" s="147"/>
      <c r="AS4005" s="209" t="s">
        <v>68</v>
      </c>
      <c r="AT4005" s="223" t="str">
        <f>MONTH(B4005)&amp;"/"&amp;YEAR(B4005)</f>
        <v>3/2026</v>
      </c>
      <c r="AU4005" s="223">
        <f>WEEKNUM(B4005)-WEEKNUM(EOMONTH(B4005,-1)+1)+1</f>
        <v>1</v>
      </c>
      <c r="AV4005" s="209" t="str">
        <f>MONTH(R4005)&amp;"/"&amp;YEAR(R4005)</f>
        <v>1/1900</v>
      </c>
      <c r="AW4005" s="209" t="e">
        <f>WEEKNUM(R4005)-WEEKNUM(EOMONTH(R4005,-1)+1)+1</f>
        <v>#NUM!</v>
      </c>
      <c r="AX4005" s="209">
        <f>IF(BB4005="S",IF(Q4005="1. Aceitou o programa",R4005-B4005,0),0)</f>
        <v>0</v>
      </c>
      <c r="AY4005" s="209">
        <f>IF(BB4005="S",IF(AND(S4005&lt;&gt;"",R4005&lt;&gt;""),S4005-R4005,0),0)</f>
        <v>0</v>
      </c>
      <c r="AZ4005" s="209">
        <f>IF(BB4005="S",IF(Q4005="1. Aceitou o programa",IF(OR(X4005="Não se Aplica",X4005=""),IF(OR(W4005="Não se Aplica",W4005=""),0,W4005-V4005),AVERAGE(X4005-W4005,W4005-V4005)),0),0)</f>
        <v>0</v>
      </c>
      <c r="BA4005" s="209">
        <f>IF(BB4005="S",IF(AND(Q4005="1. Aceitou o programa",AH4005="Realizada"),IFERROR(IF(AG4005="",0,AG4005-R4005),0),0),0)</f>
        <v>0</v>
      </c>
      <c r="BB4005" s="209" t="str">
        <f>_xlfn.XLOOKUP(U4005,'Lista Suspensa'!$AA$20:$AA$23,'Lista Suspensa'!$AB$20:$AB$23,"N/A")</f>
        <v>S</v>
      </c>
    </row>
    <row r="4006" spans="1:54" ht="12" customHeight="1">
      <c r="A4006" s="151" t="s">
        <v>54</v>
      </c>
      <c r="B4006" s="152">
        <v>46112</v>
      </c>
      <c r="C4006" s="153" t="s">
        <v>55</v>
      </c>
      <c r="D4006" s="153" t="s">
        <v>56</v>
      </c>
      <c r="E4006" s="244">
        <v>93781438</v>
      </c>
      <c r="F4006" s="144" t="s">
        <v>7271</v>
      </c>
      <c r="G4006" s="230"/>
      <c r="H4006" s="154">
        <v>29780</v>
      </c>
      <c r="I4006" s="153">
        <v>44</v>
      </c>
      <c r="J4006" s="148" t="s">
        <v>70</v>
      </c>
      <c r="K4006" s="153" t="s">
        <v>101</v>
      </c>
      <c r="L4006" s="153"/>
      <c r="M4006" s="153"/>
      <c r="N4006" s="153"/>
      <c r="O4006" s="155">
        <v>21990312300</v>
      </c>
      <c r="P4006" s="156" t="s">
        <v>60</v>
      </c>
      <c r="Q4006" s="157" t="s">
        <v>7269</v>
      </c>
      <c r="R4006" s="158"/>
      <c r="S4006" s="159">
        <v>46157</v>
      </c>
      <c r="T4006" s="159" t="s">
        <v>62</v>
      </c>
      <c r="U4006" s="159" t="s">
        <v>6152</v>
      </c>
      <c r="V4006" s="154">
        <v>46147</v>
      </c>
      <c r="W4006" s="154">
        <v>46155</v>
      </c>
      <c r="X4006" s="154" t="s">
        <v>126</v>
      </c>
      <c r="Y4006" s="160" t="s">
        <v>99</v>
      </c>
      <c r="Z4006" s="160" t="s">
        <v>128</v>
      </c>
      <c r="AA4006" s="153">
        <v>76</v>
      </c>
      <c r="AB4006" s="153">
        <v>1.8</v>
      </c>
      <c r="AC4006" s="182">
        <f t="shared" si="126"/>
        <v>23.456790123456788</v>
      </c>
      <c r="AD4006" s="153" t="str">
        <f t="shared" si="127"/>
        <v>PESO NORMAL</v>
      </c>
      <c r="AE4006" s="207" t="s">
        <v>135</v>
      </c>
      <c r="AF4006" s="153"/>
      <c r="AG4006" s="159"/>
      <c r="AH4006" s="153"/>
      <c r="AI4006" s="161"/>
      <c r="AJ4006" s="153"/>
      <c r="AK4006" s="153"/>
      <c r="AL4006" s="207">
        <v>0</v>
      </c>
      <c r="AM4006" s="207"/>
      <c r="AN4006" s="207"/>
      <c r="AO4006" s="207"/>
      <c r="AP4006" s="147" t="s">
        <v>466</v>
      </c>
      <c r="AQ4006" s="147" t="s">
        <v>67</v>
      </c>
      <c r="AR4006" s="147"/>
      <c r="AS4006" s="209" t="s">
        <v>68</v>
      </c>
      <c r="AT4006" s="223" t="str">
        <f>MONTH(B4006)&amp;"/"&amp;YEAR(B4006)</f>
        <v>3/2026</v>
      </c>
      <c r="AU4006" s="223">
        <f>WEEKNUM(B4006)-WEEKNUM(EOMONTH(B4006,-1)+1)+1</f>
        <v>5</v>
      </c>
      <c r="AV4006" s="209" t="str">
        <f>MONTH(R4006)&amp;"/"&amp;YEAR(R4006)</f>
        <v>1/1900</v>
      </c>
      <c r="AW4006" s="209" t="e">
        <f>WEEKNUM(R4006)-WEEKNUM(EOMONTH(R4006,-1)+1)+1</f>
        <v>#NUM!</v>
      </c>
      <c r="AX4006" s="209">
        <f>IF(BB4006="S",IF(Q4006="1. Aceitou o programa",R4006-B4006,0),0)</f>
        <v>0</v>
      </c>
      <c r="AY4006" s="209">
        <f>IF(BB4006="S",IF(AND(S4006&lt;&gt;"",R4006&lt;&gt;""),S4006-R4006,0),0)</f>
        <v>0</v>
      </c>
      <c r="AZ4006" s="209">
        <f>IF(BB4006="S",IF(Q4006="1. Aceitou o programa",IF(OR(X4006="Não se Aplica",X4006=""),IF(OR(W4006="Não se Aplica",W4006=""),0,W4006-V4006),AVERAGE(X4006-W4006,W4006-V4006)),0),0)</f>
        <v>0</v>
      </c>
      <c r="BA4006" s="209">
        <f>IF(BB4006="S",IF(AND(Q4006="1. Aceitou o programa",AH4006="Realizada"),IFERROR(IF(AG4006="",0,AG4006-R4006),0),0),0)</f>
        <v>0</v>
      </c>
      <c r="BB4006" s="209" t="str">
        <f>_xlfn.XLOOKUP(U4006,'Lista Suspensa'!$AA$20:$AA$23,'Lista Suspensa'!$AB$20:$AB$23,"N/A")</f>
        <v>S</v>
      </c>
    </row>
    <row r="4007" spans="1:54" ht="12" customHeight="1">
      <c r="A4007" s="151" t="s">
        <v>54</v>
      </c>
      <c r="B4007" s="152">
        <v>46083</v>
      </c>
      <c r="C4007" s="153" t="s">
        <v>55</v>
      </c>
      <c r="D4007" s="153" t="s">
        <v>56</v>
      </c>
      <c r="E4007" s="244">
        <v>89680480</v>
      </c>
      <c r="F4007" s="144" t="s">
        <v>7272</v>
      </c>
      <c r="G4007" s="230"/>
      <c r="H4007" s="154">
        <v>30075</v>
      </c>
      <c r="I4007" s="153">
        <v>44</v>
      </c>
      <c r="J4007" s="148" t="s">
        <v>70</v>
      </c>
      <c r="K4007" s="153" t="s">
        <v>59</v>
      </c>
      <c r="L4007" s="153"/>
      <c r="M4007" s="153"/>
      <c r="N4007" s="153">
        <v>600</v>
      </c>
      <c r="O4007" s="155" t="s">
        <v>7273</v>
      </c>
      <c r="P4007" s="156" t="s">
        <v>71</v>
      </c>
      <c r="Q4007" s="157" t="s">
        <v>7269</v>
      </c>
      <c r="R4007" s="158"/>
      <c r="S4007" s="159">
        <v>46157</v>
      </c>
      <c r="T4007" s="159" t="s">
        <v>62</v>
      </c>
      <c r="U4007" s="159" t="s">
        <v>6152</v>
      </c>
      <c r="V4007" s="154">
        <v>46112</v>
      </c>
      <c r="W4007" s="154">
        <v>46118</v>
      </c>
      <c r="X4007" s="154">
        <v>46150</v>
      </c>
      <c r="Y4007" s="160">
        <v>46111</v>
      </c>
      <c r="Z4007" s="160" t="s">
        <v>2281</v>
      </c>
      <c r="AA4007" s="153">
        <v>61.4</v>
      </c>
      <c r="AB4007" s="153">
        <v>1.6</v>
      </c>
      <c r="AC4007" s="182">
        <f t="shared" si="126"/>
        <v>23.984374999999996</v>
      </c>
      <c r="AD4007" s="153" t="str">
        <f t="shared" si="127"/>
        <v>PESO NORMAL</v>
      </c>
      <c r="AE4007" s="207" t="s">
        <v>1264</v>
      </c>
      <c r="AF4007" s="153"/>
      <c r="AG4007" s="159"/>
      <c r="AH4007" s="153"/>
      <c r="AI4007" s="161"/>
      <c r="AJ4007" s="153"/>
      <c r="AK4007" s="153"/>
      <c r="AL4007" s="207">
        <v>0</v>
      </c>
      <c r="AM4007" s="207"/>
      <c r="AN4007" s="207"/>
      <c r="AO4007" s="207"/>
      <c r="AP4007" s="147" t="s">
        <v>466</v>
      </c>
      <c r="AQ4007" s="147" t="s">
        <v>67</v>
      </c>
      <c r="AR4007" s="147"/>
      <c r="AS4007" s="209" t="s">
        <v>68</v>
      </c>
      <c r="AT4007" s="223" t="str">
        <f>MONTH(B4007)&amp;"/"&amp;YEAR(B4007)</f>
        <v>3/2026</v>
      </c>
      <c r="AU4007" s="223">
        <f>WEEKNUM(B4007)-WEEKNUM(EOMONTH(B4007,-1)+1)+1</f>
        <v>1</v>
      </c>
      <c r="AV4007" s="209" t="str">
        <f>MONTH(R4007)&amp;"/"&amp;YEAR(R4007)</f>
        <v>1/1900</v>
      </c>
      <c r="AW4007" s="209" t="e">
        <f>WEEKNUM(R4007)-WEEKNUM(EOMONTH(R4007,-1)+1)+1</f>
        <v>#NUM!</v>
      </c>
      <c r="AX4007" s="209">
        <f>IF(BB4007="S",IF(Q4007="1. Aceitou o programa",R4007-B4007,0),0)</f>
        <v>0</v>
      </c>
      <c r="AY4007" s="209">
        <f>IF(BB4007="S",IF(AND(S4007&lt;&gt;"",R4007&lt;&gt;""),S4007-R4007,0),0)</f>
        <v>0</v>
      </c>
      <c r="AZ4007" s="209">
        <f>IF(BB4007="S",IF(Q4007="1. Aceitou o programa",IF(OR(X4007="Não se Aplica",X4007=""),IF(OR(W4007="Não se Aplica",W4007=""),0,W4007-V4007),AVERAGE(X4007-W4007,W4007-V4007)),0),0)</f>
        <v>0</v>
      </c>
      <c r="BA4007" s="209">
        <f>IF(BB4007="S",IF(AND(Q4007="1. Aceitou o programa",AH4007="Realizada"),IFERROR(IF(AG4007="",0,AG4007-R4007),0),0),0)</f>
        <v>0</v>
      </c>
      <c r="BB4007" s="209" t="str">
        <f>_xlfn.XLOOKUP(U4007,'Lista Suspensa'!$AA$20:$AA$23,'Lista Suspensa'!$AB$20:$AB$23,"N/A")</f>
        <v>S</v>
      </c>
    </row>
    <row r="4008" spans="1:54" ht="12" customHeight="1">
      <c r="A4008" s="151" t="s">
        <v>54</v>
      </c>
      <c r="B4008" s="152">
        <v>46083</v>
      </c>
      <c r="C4008" s="153" t="s">
        <v>55</v>
      </c>
      <c r="D4008" s="153" t="s">
        <v>56</v>
      </c>
      <c r="E4008" s="244">
        <v>72837368</v>
      </c>
      <c r="F4008" s="144" t="s">
        <v>7274</v>
      </c>
      <c r="G4008" s="230"/>
      <c r="H4008" s="154">
        <v>34327</v>
      </c>
      <c r="I4008" s="153">
        <v>32</v>
      </c>
      <c r="J4008" s="148" t="s">
        <v>70</v>
      </c>
      <c r="K4008" s="153"/>
      <c r="L4008" s="153"/>
      <c r="M4008" s="153"/>
      <c r="N4008" s="153">
        <v>50</v>
      </c>
      <c r="O4008" s="155" t="s">
        <v>7275</v>
      </c>
      <c r="P4008" s="156" t="s">
        <v>60</v>
      </c>
      <c r="Q4008" s="157" t="s">
        <v>7269</v>
      </c>
      <c r="R4008" s="158"/>
      <c r="S4008" s="159">
        <v>46157</v>
      </c>
      <c r="T4008" s="159" t="s">
        <v>62</v>
      </c>
      <c r="U4008" s="159" t="s">
        <v>6152</v>
      </c>
      <c r="V4008" s="154">
        <v>46113</v>
      </c>
      <c r="W4008" s="154">
        <v>46150</v>
      </c>
      <c r="X4008" s="154" t="s">
        <v>126</v>
      </c>
      <c r="Y4008" s="160" t="s">
        <v>5115</v>
      </c>
      <c r="Z4008" s="160" t="s">
        <v>128</v>
      </c>
      <c r="AA4008" s="153">
        <v>66.900000000000006</v>
      </c>
      <c r="AB4008" s="153">
        <v>1.66</v>
      </c>
      <c r="AC4008" s="182">
        <f t="shared" si="126"/>
        <v>24.277834228480188</v>
      </c>
      <c r="AD4008" s="153" t="str">
        <f t="shared" si="127"/>
        <v>PESO NORMAL</v>
      </c>
      <c r="AE4008" s="207" t="s">
        <v>135</v>
      </c>
      <c r="AF4008" s="153"/>
      <c r="AG4008" s="159"/>
      <c r="AH4008" s="153"/>
      <c r="AI4008" s="161"/>
      <c r="AJ4008" s="153"/>
      <c r="AK4008" s="153"/>
      <c r="AL4008" s="207">
        <v>0</v>
      </c>
      <c r="AM4008" s="207"/>
      <c r="AN4008" s="207"/>
      <c r="AO4008" s="207"/>
      <c r="AP4008" s="147" t="s">
        <v>466</v>
      </c>
      <c r="AQ4008" s="147" t="s">
        <v>67</v>
      </c>
      <c r="AR4008" s="147"/>
      <c r="AS4008" s="209" t="s">
        <v>68</v>
      </c>
      <c r="AT4008" s="223" t="str">
        <f>MONTH(B4008)&amp;"/"&amp;YEAR(B4008)</f>
        <v>3/2026</v>
      </c>
      <c r="AU4008" s="223">
        <f>WEEKNUM(B4008)-WEEKNUM(EOMONTH(B4008,-1)+1)+1</f>
        <v>1</v>
      </c>
      <c r="AV4008" s="209" t="str">
        <f>MONTH(R4008)&amp;"/"&amp;YEAR(R4008)</f>
        <v>1/1900</v>
      </c>
      <c r="AW4008" s="209" t="e">
        <f>WEEKNUM(R4008)-WEEKNUM(EOMONTH(R4008,-1)+1)+1</f>
        <v>#NUM!</v>
      </c>
      <c r="AX4008" s="209">
        <f>IF(BB4008="S",IF(Q4008="1. Aceitou o programa",R4008-B4008,0),0)</f>
        <v>0</v>
      </c>
      <c r="AY4008" s="209">
        <f>IF(BB4008="S",IF(AND(S4008&lt;&gt;"",R4008&lt;&gt;""),S4008-R4008,0),0)</f>
        <v>0</v>
      </c>
      <c r="AZ4008" s="209">
        <f>IF(BB4008="S",IF(Q4008="1. Aceitou o programa",IF(OR(X4008="Não se Aplica",X4008=""),IF(OR(W4008="Não se Aplica",W4008=""),0,W4008-V4008),AVERAGE(X4008-W4008,W4008-V4008)),0),0)</f>
        <v>0</v>
      </c>
      <c r="BA4008" s="209">
        <f>IF(BB4008="S",IF(AND(Q4008="1. Aceitou o programa",AH4008="Realizada"),IFERROR(IF(AG4008="",0,AG4008-R4008),0),0),0)</f>
        <v>0</v>
      </c>
      <c r="BB4008" s="209" t="str">
        <f>_xlfn.XLOOKUP(U4008,'Lista Suspensa'!$AA$20:$AA$23,'Lista Suspensa'!$AB$20:$AB$23,"N/A")</f>
        <v>S</v>
      </c>
    </row>
    <row r="4009" spans="1:54" ht="12" customHeight="1">
      <c r="A4009" s="151" t="s">
        <v>54</v>
      </c>
      <c r="B4009" s="152">
        <v>46083</v>
      </c>
      <c r="C4009" s="153" t="s">
        <v>55</v>
      </c>
      <c r="D4009" s="153" t="s">
        <v>56</v>
      </c>
      <c r="E4009" s="244">
        <v>844194131</v>
      </c>
      <c r="F4009" s="144" t="s">
        <v>7276</v>
      </c>
      <c r="G4009" s="230"/>
      <c r="H4009" s="154">
        <v>27104</v>
      </c>
      <c r="I4009" s="153">
        <v>52</v>
      </c>
      <c r="J4009" s="148" t="s">
        <v>70</v>
      </c>
      <c r="K4009" s="153" t="s">
        <v>1066</v>
      </c>
      <c r="L4009" s="153"/>
      <c r="M4009" s="153"/>
      <c r="N4009" s="153">
        <v>200</v>
      </c>
      <c r="O4009" s="155" t="s">
        <v>7277</v>
      </c>
      <c r="P4009" s="156" t="s">
        <v>60</v>
      </c>
      <c r="Q4009" s="157" t="s">
        <v>7269</v>
      </c>
      <c r="R4009" s="158"/>
      <c r="S4009" s="159">
        <v>46157</v>
      </c>
      <c r="T4009" s="159" t="s">
        <v>62</v>
      </c>
      <c r="U4009" s="159" t="s">
        <v>6152</v>
      </c>
      <c r="V4009" s="154">
        <v>46126</v>
      </c>
      <c r="W4009" s="154">
        <v>46150</v>
      </c>
      <c r="X4009" s="154" t="s">
        <v>126</v>
      </c>
      <c r="Y4009" s="160"/>
      <c r="Z4009" s="160" t="s">
        <v>128</v>
      </c>
      <c r="AA4009" s="153">
        <v>61</v>
      </c>
      <c r="AB4009" s="153">
        <v>1.63</v>
      </c>
      <c r="AC4009" s="182">
        <f t="shared" si="126"/>
        <v>22.959087658549439</v>
      </c>
      <c r="AD4009" s="153" t="str">
        <f t="shared" si="127"/>
        <v>PESO NORMAL</v>
      </c>
      <c r="AE4009" s="207" t="s">
        <v>135</v>
      </c>
      <c r="AF4009" s="153"/>
      <c r="AG4009" s="159"/>
      <c r="AH4009" s="153"/>
      <c r="AI4009" s="161"/>
      <c r="AJ4009" s="153"/>
      <c r="AK4009" s="153"/>
      <c r="AL4009" s="207">
        <v>0</v>
      </c>
      <c r="AM4009" s="207"/>
      <c r="AN4009" s="207"/>
      <c r="AO4009" s="207"/>
      <c r="AP4009" s="147" t="s">
        <v>466</v>
      </c>
      <c r="AQ4009" s="147" t="s">
        <v>67</v>
      </c>
      <c r="AR4009" s="147"/>
      <c r="AS4009" s="209" t="s">
        <v>68</v>
      </c>
      <c r="AT4009" s="223" t="str">
        <f>MONTH(B4009)&amp;"/"&amp;YEAR(B4009)</f>
        <v>3/2026</v>
      </c>
      <c r="AU4009" s="223">
        <f>WEEKNUM(B4009)-WEEKNUM(EOMONTH(B4009,-1)+1)+1</f>
        <v>1</v>
      </c>
      <c r="AV4009" s="209" t="str">
        <f>MONTH(R4009)&amp;"/"&amp;YEAR(R4009)</f>
        <v>1/1900</v>
      </c>
      <c r="AW4009" s="209" t="e">
        <f>WEEKNUM(R4009)-WEEKNUM(EOMONTH(R4009,-1)+1)+1</f>
        <v>#NUM!</v>
      </c>
      <c r="AX4009" s="209">
        <f>IF(BB4009="S",IF(Q4009="1. Aceitou o programa",R4009-B4009,0),0)</f>
        <v>0</v>
      </c>
      <c r="AY4009" s="209">
        <f>IF(BB4009="S",IF(AND(S4009&lt;&gt;"",R4009&lt;&gt;""),S4009-R4009,0),0)</f>
        <v>0</v>
      </c>
      <c r="AZ4009" s="209">
        <f>IF(BB4009="S",IF(Q4009="1. Aceitou o programa",IF(OR(X4009="Não se Aplica",X4009=""),IF(OR(W4009="Não se Aplica",W4009=""),0,W4009-V4009),AVERAGE(X4009-W4009,W4009-V4009)),0),0)</f>
        <v>0</v>
      </c>
      <c r="BA4009" s="209">
        <f>IF(BB4009="S",IF(AND(Q4009="1. Aceitou o programa",AH4009="Realizada"),IFERROR(IF(AG4009="",0,AG4009-R4009),0),0),0)</f>
        <v>0</v>
      </c>
      <c r="BB4009" s="209" t="str">
        <f>_xlfn.XLOOKUP(U4009,'Lista Suspensa'!$AA$20:$AA$23,'Lista Suspensa'!$AB$20:$AB$23,"N/A")</f>
        <v>S</v>
      </c>
    </row>
    <row r="4010" spans="1:54" ht="12" customHeight="1">
      <c r="A4010" s="151" t="s">
        <v>54</v>
      </c>
      <c r="B4010" s="152">
        <v>46083</v>
      </c>
      <c r="C4010" s="153" t="s">
        <v>55</v>
      </c>
      <c r="D4010" s="153" t="s">
        <v>56</v>
      </c>
      <c r="E4010" s="244">
        <v>82813202</v>
      </c>
      <c r="F4010" s="144" t="s">
        <v>7278</v>
      </c>
      <c r="G4010" s="230"/>
      <c r="H4010" s="154">
        <v>31515</v>
      </c>
      <c r="I4010" s="153">
        <v>40</v>
      </c>
      <c r="J4010" s="148" t="s">
        <v>70</v>
      </c>
      <c r="K4010" s="153"/>
      <c r="L4010" s="153"/>
      <c r="M4010" s="153"/>
      <c r="N4010" s="153">
        <v>380</v>
      </c>
      <c r="O4010" s="155">
        <v>21998401981</v>
      </c>
      <c r="P4010" s="156" t="s">
        <v>60</v>
      </c>
      <c r="Q4010" s="157" t="s">
        <v>7269</v>
      </c>
      <c r="R4010" s="158"/>
      <c r="S4010" s="159">
        <v>46157</v>
      </c>
      <c r="T4010" s="159" t="s">
        <v>62</v>
      </c>
      <c r="U4010" s="159" t="s">
        <v>6152</v>
      </c>
      <c r="V4010" s="154">
        <v>46118</v>
      </c>
      <c r="W4010" s="154">
        <v>46150</v>
      </c>
      <c r="X4010" s="154" t="s">
        <v>126</v>
      </c>
      <c r="Y4010" s="160" t="s">
        <v>7279</v>
      </c>
      <c r="Z4010" s="160" t="s">
        <v>128</v>
      </c>
      <c r="AA4010" s="153">
        <v>63</v>
      </c>
      <c r="AB4010" s="153">
        <v>1.63</v>
      </c>
      <c r="AC4010" s="182">
        <f t="shared" si="126"/>
        <v>23.711844630960897</v>
      </c>
      <c r="AD4010" s="153" t="str">
        <f t="shared" si="127"/>
        <v>PESO NORMAL</v>
      </c>
      <c r="AE4010" s="207" t="s">
        <v>129</v>
      </c>
      <c r="AF4010" s="153" t="s">
        <v>130</v>
      </c>
      <c r="AG4010" s="159"/>
      <c r="AH4010" s="153"/>
      <c r="AI4010" s="161"/>
      <c r="AJ4010" s="153"/>
      <c r="AK4010" s="153"/>
      <c r="AL4010" s="207">
        <v>0</v>
      </c>
      <c r="AM4010" s="207"/>
      <c r="AN4010" s="207"/>
      <c r="AO4010" s="207"/>
      <c r="AP4010" s="147" t="s">
        <v>466</v>
      </c>
      <c r="AQ4010" s="147" t="s">
        <v>67</v>
      </c>
      <c r="AR4010" s="147"/>
      <c r="AS4010" s="209" t="s">
        <v>68</v>
      </c>
      <c r="AT4010" s="223" t="str">
        <f>MONTH(B4010)&amp;"/"&amp;YEAR(B4010)</f>
        <v>3/2026</v>
      </c>
      <c r="AU4010" s="223">
        <f>WEEKNUM(B4010)-WEEKNUM(EOMONTH(B4010,-1)+1)+1</f>
        <v>1</v>
      </c>
      <c r="AV4010" s="209" t="str">
        <f>MONTH(R4010)&amp;"/"&amp;YEAR(R4010)</f>
        <v>1/1900</v>
      </c>
      <c r="AW4010" s="209" t="e">
        <f>WEEKNUM(R4010)-WEEKNUM(EOMONTH(R4010,-1)+1)+1</f>
        <v>#NUM!</v>
      </c>
      <c r="AX4010" s="209">
        <f>IF(BB4010="S",IF(Q4010="1. Aceitou o programa",R4010-B4010,0),0)</f>
        <v>0</v>
      </c>
      <c r="AY4010" s="209">
        <f>IF(BB4010="S",IF(AND(S4010&lt;&gt;"",R4010&lt;&gt;""),S4010-R4010,0),0)</f>
        <v>0</v>
      </c>
      <c r="AZ4010" s="209">
        <f>IF(BB4010="S",IF(Q4010="1. Aceitou o programa",IF(OR(X4010="Não se Aplica",X4010=""),IF(OR(W4010="Não se Aplica",W4010=""),0,W4010-V4010),AVERAGE(X4010-W4010,W4010-V4010)),0),0)</f>
        <v>0</v>
      </c>
      <c r="BA4010" s="209">
        <f>IF(BB4010="S",IF(AND(Q4010="1. Aceitou o programa",AH4010="Realizada"),IFERROR(IF(AG4010="",0,AG4010-R4010),0),0),0)</f>
        <v>0</v>
      </c>
      <c r="BB4010" s="209" t="str">
        <f>_xlfn.XLOOKUP(U4010,'Lista Suspensa'!$AA$20:$AA$23,'Lista Suspensa'!$AB$20:$AB$23,"N/A")</f>
        <v>S</v>
      </c>
    </row>
    <row r="4011" spans="1:54" ht="12" customHeight="1">
      <c r="A4011" s="151" t="s">
        <v>54</v>
      </c>
      <c r="B4011" s="152">
        <v>46083</v>
      </c>
      <c r="C4011" s="153" t="s">
        <v>55</v>
      </c>
      <c r="D4011" s="153" t="s">
        <v>56</v>
      </c>
      <c r="E4011" s="244">
        <v>82813426</v>
      </c>
      <c r="F4011" s="144" t="s">
        <v>7280</v>
      </c>
      <c r="G4011" s="230"/>
      <c r="H4011" s="154">
        <v>29032</v>
      </c>
      <c r="I4011" s="153">
        <v>46</v>
      </c>
      <c r="J4011" s="148" t="s">
        <v>70</v>
      </c>
      <c r="K4011" s="153"/>
      <c r="L4011" s="153"/>
      <c r="M4011" s="153"/>
      <c r="N4011" s="153">
        <v>60</v>
      </c>
      <c r="O4011" s="155">
        <v>21964760760</v>
      </c>
      <c r="P4011" s="156" t="s">
        <v>60</v>
      </c>
      <c r="Q4011" s="157" t="s">
        <v>7269</v>
      </c>
      <c r="R4011" s="158"/>
      <c r="S4011" s="159">
        <v>46157</v>
      </c>
      <c r="T4011" s="159" t="s">
        <v>62</v>
      </c>
      <c r="U4011" s="159" t="s">
        <v>6152</v>
      </c>
      <c r="V4011" s="154">
        <v>46118</v>
      </c>
      <c r="W4011" s="154">
        <v>46150</v>
      </c>
      <c r="X4011" s="154" t="s">
        <v>126</v>
      </c>
      <c r="Y4011" s="160"/>
      <c r="Z4011" s="160" t="s">
        <v>128</v>
      </c>
      <c r="AA4011" s="153">
        <v>58</v>
      </c>
      <c r="AB4011" s="153">
        <v>1.59</v>
      </c>
      <c r="AC4011" s="182">
        <f t="shared" si="126"/>
        <v>22.942130453700404</v>
      </c>
      <c r="AD4011" s="153" t="str">
        <f t="shared" si="127"/>
        <v>PESO NORMAL</v>
      </c>
      <c r="AE4011" s="207" t="s">
        <v>1092</v>
      </c>
      <c r="AF4011" s="153" t="s">
        <v>130</v>
      </c>
      <c r="AG4011" s="159"/>
      <c r="AH4011" s="153"/>
      <c r="AI4011" s="161"/>
      <c r="AJ4011" s="153"/>
      <c r="AK4011" s="153"/>
      <c r="AL4011" s="207">
        <v>0</v>
      </c>
      <c r="AM4011" s="207"/>
      <c r="AN4011" s="207"/>
      <c r="AO4011" s="207"/>
      <c r="AP4011" s="147" t="s">
        <v>466</v>
      </c>
      <c r="AQ4011" s="147" t="s">
        <v>67</v>
      </c>
      <c r="AR4011" s="147"/>
      <c r="AS4011" s="209" t="s">
        <v>68</v>
      </c>
      <c r="AT4011" s="223" t="str">
        <f>MONTH(B4011)&amp;"/"&amp;YEAR(B4011)</f>
        <v>3/2026</v>
      </c>
      <c r="AU4011" s="223">
        <f>WEEKNUM(B4011)-WEEKNUM(EOMONTH(B4011,-1)+1)+1</f>
        <v>1</v>
      </c>
      <c r="AV4011" s="209" t="str">
        <f>MONTH(R4011)&amp;"/"&amp;YEAR(R4011)</f>
        <v>1/1900</v>
      </c>
      <c r="AW4011" s="209" t="e">
        <f>WEEKNUM(R4011)-WEEKNUM(EOMONTH(R4011,-1)+1)+1</f>
        <v>#NUM!</v>
      </c>
      <c r="AX4011" s="209">
        <f>IF(BB4011="S",IF(Q4011="1. Aceitou o programa",R4011-B4011,0),0)</f>
        <v>0</v>
      </c>
      <c r="AY4011" s="209">
        <f>IF(BB4011="S",IF(AND(S4011&lt;&gt;"",R4011&lt;&gt;""),S4011-R4011,0),0)</f>
        <v>0</v>
      </c>
      <c r="AZ4011" s="209">
        <f>IF(BB4011="S",IF(Q4011="1. Aceitou o programa",IF(OR(X4011="Não se Aplica",X4011=""),IF(OR(W4011="Não se Aplica",W4011=""),0,W4011-V4011),AVERAGE(X4011-W4011,W4011-V4011)),0),0)</f>
        <v>0</v>
      </c>
      <c r="BA4011" s="209">
        <f>IF(BB4011="S",IF(AND(Q4011="1. Aceitou o programa",AH4011="Realizada"),IFERROR(IF(AG4011="",0,AG4011-R4011),0),0),0)</f>
        <v>0</v>
      </c>
      <c r="BB4011" s="209" t="str">
        <f>_xlfn.XLOOKUP(U4011,'Lista Suspensa'!$AA$20:$AA$23,'Lista Suspensa'!$AB$20:$AB$23,"N/A")</f>
        <v>S</v>
      </c>
    </row>
    <row r="4012" spans="1:54" ht="12" customHeight="1">
      <c r="A4012" s="151" t="s">
        <v>54</v>
      </c>
      <c r="B4012" s="152">
        <v>46112</v>
      </c>
      <c r="C4012" s="153" t="s">
        <v>55</v>
      </c>
      <c r="D4012" s="153" t="s">
        <v>56</v>
      </c>
      <c r="E4012" s="244">
        <v>95050051</v>
      </c>
      <c r="F4012" s="144" t="s">
        <v>7281</v>
      </c>
      <c r="G4012" s="230"/>
      <c r="H4012" s="154">
        <v>35778</v>
      </c>
      <c r="I4012" s="153">
        <v>28</v>
      </c>
      <c r="J4012" s="148" t="s">
        <v>70</v>
      </c>
      <c r="K4012" s="153"/>
      <c r="L4012" s="153"/>
      <c r="M4012" s="153"/>
      <c r="N4012" s="153"/>
      <c r="O4012" s="155">
        <v>21990347957</v>
      </c>
      <c r="P4012" s="156" t="s">
        <v>60</v>
      </c>
      <c r="Q4012" s="157" t="s">
        <v>7269</v>
      </c>
      <c r="R4012" s="158"/>
      <c r="S4012" s="159">
        <v>46157</v>
      </c>
      <c r="T4012" s="159" t="s">
        <v>62</v>
      </c>
      <c r="U4012" s="159" t="s">
        <v>6152</v>
      </c>
      <c r="V4012" s="154">
        <v>46150</v>
      </c>
      <c r="W4012" s="154" t="s">
        <v>126</v>
      </c>
      <c r="X4012" s="154" t="s">
        <v>126</v>
      </c>
      <c r="Y4012" s="160"/>
      <c r="Z4012" s="160" t="s">
        <v>128</v>
      </c>
      <c r="AA4012" s="153">
        <v>52</v>
      </c>
      <c r="AB4012" s="153">
        <v>1.56</v>
      </c>
      <c r="AC4012" s="182">
        <f t="shared" si="126"/>
        <v>21.367521367521366</v>
      </c>
      <c r="AD4012" s="153" t="str">
        <f t="shared" si="127"/>
        <v>PESO NORMAL</v>
      </c>
      <c r="AE4012" s="207" t="s">
        <v>947</v>
      </c>
      <c r="AF4012" s="153" t="s">
        <v>130</v>
      </c>
      <c r="AG4012" s="159"/>
      <c r="AH4012" s="153"/>
      <c r="AI4012" s="161"/>
      <c r="AJ4012" s="153"/>
      <c r="AK4012" s="153"/>
      <c r="AL4012" s="207">
        <v>0</v>
      </c>
      <c r="AM4012" s="207"/>
      <c r="AN4012" s="207"/>
      <c r="AO4012" s="207"/>
      <c r="AP4012" s="147" t="s">
        <v>466</v>
      </c>
      <c r="AQ4012" s="147" t="s">
        <v>67</v>
      </c>
      <c r="AR4012" s="147"/>
      <c r="AS4012" s="209" t="s">
        <v>68</v>
      </c>
      <c r="AT4012" s="223" t="str">
        <f>MONTH(B4012)&amp;"/"&amp;YEAR(B4012)</f>
        <v>3/2026</v>
      </c>
      <c r="AU4012" s="223">
        <f>WEEKNUM(B4012)-WEEKNUM(EOMONTH(B4012,-1)+1)+1</f>
        <v>5</v>
      </c>
      <c r="AV4012" s="209" t="str">
        <f>MONTH(R4012)&amp;"/"&amp;YEAR(R4012)</f>
        <v>1/1900</v>
      </c>
      <c r="AW4012" s="209" t="e">
        <f>WEEKNUM(R4012)-WEEKNUM(EOMONTH(R4012,-1)+1)+1</f>
        <v>#NUM!</v>
      </c>
      <c r="AX4012" s="209">
        <f>IF(BB4012="S",IF(Q4012="1. Aceitou o programa",R4012-B4012,0),0)</f>
        <v>0</v>
      </c>
      <c r="AY4012" s="209">
        <f>IF(BB4012="S",IF(AND(S4012&lt;&gt;"",R4012&lt;&gt;""),S4012-R4012,0),0)</f>
        <v>0</v>
      </c>
      <c r="AZ4012" s="209">
        <f>IF(BB4012="S",IF(Q4012="1. Aceitou o programa",IF(OR(X4012="Não se Aplica",X4012=""),IF(OR(W4012="Não se Aplica",W4012=""),0,W4012-V4012),AVERAGE(X4012-W4012,W4012-V4012)),0),0)</f>
        <v>0</v>
      </c>
      <c r="BA4012" s="209">
        <f>IF(BB4012="S",IF(AND(Q4012="1. Aceitou o programa",AH4012="Realizada"),IFERROR(IF(AG4012="",0,AG4012-R4012),0),0),0)</f>
        <v>0</v>
      </c>
      <c r="BB4012" s="209" t="str">
        <f>_xlfn.XLOOKUP(U4012,'Lista Suspensa'!$AA$20:$AA$23,'Lista Suspensa'!$AB$20:$AB$23,"N/A")</f>
        <v>S</v>
      </c>
    </row>
    <row r="4013" spans="1:54" ht="12" customHeight="1">
      <c r="A4013" s="151" t="s">
        <v>54</v>
      </c>
      <c r="B4013" s="152">
        <v>46112</v>
      </c>
      <c r="C4013" s="153" t="s">
        <v>55</v>
      </c>
      <c r="D4013" s="153" t="s">
        <v>56</v>
      </c>
      <c r="E4013" s="244">
        <v>94122117</v>
      </c>
      <c r="F4013" s="144" t="s">
        <v>7282</v>
      </c>
      <c r="G4013" s="230"/>
      <c r="H4013" s="154">
        <v>30836</v>
      </c>
      <c r="I4013" s="153">
        <v>41</v>
      </c>
      <c r="J4013" s="148" t="s">
        <v>70</v>
      </c>
      <c r="K4013" s="153" t="s">
        <v>59</v>
      </c>
      <c r="L4013" s="153"/>
      <c r="M4013" s="153"/>
      <c r="N4013" s="153"/>
      <c r="O4013" s="155">
        <v>11961441728</v>
      </c>
      <c r="P4013" s="156" t="s">
        <v>60</v>
      </c>
      <c r="Q4013" s="157" t="s">
        <v>7269</v>
      </c>
      <c r="R4013" s="158"/>
      <c r="S4013" s="159">
        <v>46157</v>
      </c>
      <c r="T4013" s="159" t="s">
        <v>62</v>
      </c>
      <c r="U4013" s="159" t="s">
        <v>6152</v>
      </c>
      <c r="V4013" s="154">
        <v>46149</v>
      </c>
      <c r="W4013" s="154" t="s">
        <v>126</v>
      </c>
      <c r="X4013" s="154" t="s">
        <v>126</v>
      </c>
      <c r="Y4013" s="160"/>
      <c r="Z4013" s="160" t="s">
        <v>65</v>
      </c>
      <c r="AA4013" s="153">
        <v>61</v>
      </c>
      <c r="AB4013" s="153">
        <v>1.57</v>
      </c>
      <c r="AC4013" s="182">
        <f t="shared" si="126"/>
        <v>24.747454257779218</v>
      </c>
      <c r="AD4013" s="153" t="str">
        <f t="shared" si="127"/>
        <v>PESO NORMAL</v>
      </c>
      <c r="AE4013" s="207" t="s">
        <v>427</v>
      </c>
      <c r="AF4013" s="153"/>
      <c r="AG4013" s="159"/>
      <c r="AH4013" s="153"/>
      <c r="AI4013" s="161"/>
      <c r="AJ4013" s="153"/>
      <c r="AK4013" s="153"/>
      <c r="AL4013" s="207">
        <v>0</v>
      </c>
      <c r="AM4013" s="207"/>
      <c r="AN4013" s="207"/>
      <c r="AO4013" s="207"/>
      <c r="AP4013" s="147" t="s">
        <v>466</v>
      </c>
      <c r="AQ4013" s="147" t="s">
        <v>67</v>
      </c>
      <c r="AR4013" s="147"/>
      <c r="AS4013" s="209" t="s">
        <v>68</v>
      </c>
      <c r="AT4013" s="223" t="str">
        <f>MONTH(B4013)&amp;"/"&amp;YEAR(B4013)</f>
        <v>3/2026</v>
      </c>
      <c r="AU4013" s="223">
        <f>WEEKNUM(B4013)-WEEKNUM(EOMONTH(B4013,-1)+1)+1</f>
        <v>5</v>
      </c>
      <c r="AV4013" s="209" t="str">
        <f>MONTH(R4013)&amp;"/"&amp;YEAR(R4013)</f>
        <v>1/1900</v>
      </c>
      <c r="AW4013" s="209" t="e">
        <f>WEEKNUM(R4013)-WEEKNUM(EOMONTH(R4013,-1)+1)+1</f>
        <v>#NUM!</v>
      </c>
      <c r="AX4013" s="209">
        <f>IF(BB4013="S",IF(Q4013="1. Aceitou o programa",R4013-B4013,0),0)</f>
        <v>0</v>
      </c>
      <c r="AY4013" s="209">
        <f>IF(BB4013="S",IF(AND(S4013&lt;&gt;"",R4013&lt;&gt;""),S4013-R4013,0),0)</f>
        <v>0</v>
      </c>
      <c r="AZ4013" s="209">
        <f>IF(BB4013="S",IF(Q4013="1. Aceitou o programa",IF(OR(X4013="Não se Aplica",X4013=""),IF(OR(W4013="Não se Aplica",W4013=""),0,W4013-V4013),AVERAGE(X4013-W4013,W4013-V4013)),0),0)</f>
        <v>0</v>
      </c>
      <c r="BA4013" s="209">
        <f>IF(BB4013="S",IF(AND(Q4013="1. Aceitou o programa",AH4013="Realizada"),IFERROR(IF(AG4013="",0,AG4013-R4013),0),0),0)</f>
        <v>0</v>
      </c>
      <c r="BB4013" s="209" t="str">
        <f>_xlfn.XLOOKUP(U4013,'Lista Suspensa'!$AA$20:$AA$23,'Lista Suspensa'!$AB$20:$AB$23,"N/A")</f>
        <v>S</v>
      </c>
    </row>
    <row r="4014" spans="1:54" ht="12" customHeight="1">
      <c r="A4014" s="151" t="s">
        <v>54</v>
      </c>
      <c r="B4014" s="152">
        <v>46112</v>
      </c>
      <c r="C4014" s="153" t="s">
        <v>55</v>
      </c>
      <c r="D4014" s="153" t="s">
        <v>56</v>
      </c>
      <c r="E4014" s="244">
        <v>93588776</v>
      </c>
      <c r="F4014" s="144" t="s">
        <v>7283</v>
      </c>
      <c r="G4014" s="230"/>
      <c r="H4014" s="154">
        <v>23681</v>
      </c>
      <c r="I4014" s="153">
        <v>61</v>
      </c>
      <c r="J4014" s="148" t="s">
        <v>58</v>
      </c>
      <c r="K4014" s="153" t="s">
        <v>101</v>
      </c>
      <c r="L4014" s="153"/>
      <c r="M4014" s="153"/>
      <c r="N4014" s="153"/>
      <c r="O4014" s="155">
        <v>21991208094</v>
      </c>
      <c r="P4014" s="156" t="s">
        <v>3265</v>
      </c>
      <c r="Q4014" s="157" t="s">
        <v>7269</v>
      </c>
      <c r="R4014" s="158"/>
      <c r="S4014" s="159">
        <v>46157</v>
      </c>
      <c r="T4014" s="159" t="s">
        <v>62</v>
      </c>
      <c r="U4014" s="159" t="s">
        <v>6152</v>
      </c>
      <c r="V4014" s="154">
        <v>46146</v>
      </c>
      <c r="W4014" s="154" t="s">
        <v>126</v>
      </c>
      <c r="X4014" s="154" t="s">
        <v>126</v>
      </c>
      <c r="Y4014" s="160" t="s">
        <v>3123</v>
      </c>
      <c r="Z4014" s="160" t="s">
        <v>128</v>
      </c>
      <c r="AA4014" s="153">
        <v>59</v>
      </c>
      <c r="AB4014" s="153">
        <v>1.69</v>
      </c>
      <c r="AC4014" s="182">
        <f t="shared" si="126"/>
        <v>20.65754000210077</v>
      </c>
      <c r="AD4014" s="153" t="str">
        <f t="shared" si="127"/>
        <v>PESO NORMAL</v>
      </c>
      <c r="AE4014" s="207"/>
      <c r="AF4014" s="153" t="s">
        <v>130</v>
      </c>
      <c r="AG4014" s="159"/>
      <c r="AH4014" s="153"/>
      <c r="AI4014" s="161"/>
      <c r="AJ4014" s="153"/>
      <c r="AK4014" s="153"/>
      <c r="AL4014" s="207">
        <v>0</v>
      </c>
      <c r="AM4014" s="207"/>
      <c r="AN4014" s="207"/>
      <c r="AO4014" s="207"/>
      <c r="AP4014" s="147" t="s">
        <v>466</v>
      </c>
      <c r="AQ4014" s="147" t="s">
        <v>67</v>
      </c>
      <c r="AR4014" s="147"/>
      <c r="AS4014" s="209" t="s">
        <v>68</v>
      </c>
      <c r="AT4014" s="223" t="str">
        <f>MONTH(B4014)&amp;"/"&amp;YEAR(B4014)</f>
        <v>3/2026</v>
      </c>
      <c r="AU4014" s="223">
        <f>WEEKNUM(B4014)-WEEKNUM(EOMONTH(B4014,-1)+1)+1</f>
        <v>5</v>
      </c>
      <c r="AV4014" s="209" t="str">
        <f>MONTH(R4014)&amp;"/"&amp;YEAR(R4014)</f>
        <v>1/1900</v>
      </c>
      <c r="AW4014" s="209" t="e">
        <f>WEEKNUM(R4014)-WEEKNUM(EOMONTH(R4014,-1)+1)+1</f>
        <v>#NUM!</v>
      </c>
      <c r="AX4014" s="209">
        <f>IF(BB4014="S",IF(Q4014="1. Aceitou o programa",R4014-B4014,0),0)</f>
        <v>0</v>
      </c>
      <c r="AY4014" s="209">
        <f>IF(BB4014="S",IF(AND(S4014&lt;&gt;"",R4014&lt;&gt;""),S4014-R4014,0),0)</f>
        <v>0</v>
      </c>
      <c r="AZ4014" s="209">
        <f>IF(BB4014="S",IF(Q4014="1. Aceitou o programa",IF(OR(X4014="Não se Aplica",X4014=""),IF(OR(W4014="Não se Aplica",W4014=""),0,W4014-V4014),AVERAGE(X4014-W4014,W4014-V4014)),0),0)</f>
        <v>0</v>
      </c>
      <c r="BA4014" s="209">
        <f>IF(BB4014="S",IF(AND(Q4014="1. Aceitou o programa",AH4014="Realizada"),IFERROR(IF(AG4014="",0,AG4014-R4014),0),0),0)</f>
        <v>0</v>
      </c>
      <c r="BB4014" s="209" t="str">
        <f>_xlfn.XLOOKUP(U4014,'Lista Suspensa'!$AA$20:$AA$23,'Lista Suspensa'!$AB$20:$AB$23,"N/A")</f>
        <v>S</v>
      </c>
    </row>
    <row r="4015" spans="1:54" ht="12" customHeight="1">
      <c r="A4015" s="151" t="s">
        <v>54</v>
      </c>
      <c r="B4015" s="152">
        <v>46112</v>
      </c>
      <c r="C4015" s="153" t="s">
        <v>55</v>
      </c>
      <c r="D4015" s="153" t="s">
        <v>56</v>
      </c>
      <c r="E4015" s="244">
        <v>450185990</v>
      </c>
      <c r="F4015" s="144" t="s">
        <v>7284</v>
      </c>
      <c r="G4015" s="230"/>
      <c r="H4015" s="154">
        <v>30896</v>
      </c>
      <c r="I4015" s="153">
        <v>41</v>
      </c>
      <c r="J4015" s="148" t="s">
        <v>70</v>
      </c>
      <c r="K4015" s="153" t="s">
        <v>59</v>
      </c>
      <c r="L4015" s="153"/>
      <c r="M4015" s="153"/>
      <c r="N4015" s="153"/>
      <c r="O4015" s="155">
        <v>11943698387</v>
      </c>
      <c r="P4015" s="156" t="s">
        <v>60</v>
      </c>
      <c r="Q4015" s="157" t="s">
        <v>7269</v>
      </c>
      <c r="R4015" s="158"/>
      <c r="S4015" s="159">
        <v>46157</v>
      </c>
      <c r="T4015" s="159" t="s">
        <v>62</v>
      </c>
      <c r="U4015" s="159" t="s">
        <v>6152</v>
      </c>
      <c r="V4015" s="154">
        <v>46148</v>
      </c>
      <c r="W4015" s="154" t="s">
        <v>126</v>
      </c>
      <c r="X4015" s="154" t="s">
        <v>126</v>
      </c>
      <c r="Y4015" s="160"/>
      <c r="Z4015" s="160" t="s">
        <v>128</v>
      </c>
      <c r="AA4015" s="153">
        <v>66</v>
      </c>
      <c r="AB4015" s="153">
        <v>1.7</v>
      </c>
      <c r="AC4015" s="182">
        <f t="shared" si="126"/>
        <v>22.837370242214536</v>
      </c>
      <c r="AD4015" s="153" t="str">
        <f t="shared" si="127"/>
        <v>PESO NORMAL</v>
      </c>
      <c r="AE4015" s="207" t="s">
        <v>135</v>
      </c>
      <c r="AF4015" s="153"/>
      <c r="AG4015" s="159"/>
      <c r="AH4015" s="153"/>
      <c r="AI4015" s="161"/>
      <c r="AJ4015" s="153"/>
      <c r="AK4015" s="153"/>
      <c r="AL4015" s="207" t="s">
        <v>85</v>
      </c>
      <c r="AM4015" s="207" t="s">
        <v>86</v>
      </c>
      <c r="AN4015" s="207" t="s">
        <v>191</v>
      </c>
      <c r="AO4015" s="207"/>
      <c r="AP4015" s="147" t="s">
        <v>466</v>
      </c>
      <c r="AQ4015" s="147" t="s">
        <v>67</v>
      </c>
      <c r="AR4015" s="147"/>
      <c r="AS4015" s="209" t="s">
        <v>68</v>
      </c>
      <c r="AT4015" s="223" t="str">
        <f>MONTH(B4015)&amp;"/"&amp;YEAR(B4015)</f>
        <v>3/2026</v>
      </c>
      <c r="AU4015" s="223">
        <f>WEEKNUM(B4015)-WEEKNUM(EOMONTH(B4015,-1)+1)+1</f>
        <v>5</v>
      </c>
      <c r="AV4015" s="209" t="str">
        <f>MONTH(R4015)&amp;"/"&amp;YEAR(R4015)</f>
        <v>1/1900</v>
      </c>
      <c r="AW4015" s="209" t="e">
        <f>WEEKNUM(R4015)-WEEKNUM(EOMONTH(R4015,-1)+1)+1</f>
        <v>#NUM!</v>
      </c>
      <c r="AX4015" s="209">
        <f>IF(BB4015="S",IF(Q4015="1. Aceitou o programa",R4015-B4015,0),0)</f>
        <v>0</v>
      </c>
      <c r="AY4015" s="209">
        <f>IF(BB4015="S",IF(AND(S4015&lt;&gt;"",R4015&lt;&gt;""),S4015-R4015,0),0)</f>
        <v>0</v>
      </c>
      <c r="AZ4015" s="209">
        <f>IF(BB4015="S",IF(Q4015="1. Aceitou o programa",IF(OR(X4015="Não se Aplica",X4015=""),IF(OR(W4015="Não se Aplica",W4015=""),0,W4015-V4015),AVERAGE(X4015-W4015,W4015-V4015)),0),0)</f>
        <v>0</v>
      </c>
      <c r="BA4015" s="209">
        <f>IF(BB4015="S",IF(AND(Q4015="1. Aceitou o programa",AH4015="Realizada"),IFERROR(IF(AG4015="",0,AG4015-R4015),0),0),0)</f>
        <v>0</v>
      </c>
      <c r="BB4015" s="209" t="str">
        <f>_xlfn.XLOOKUP(U4015,'Lista Suspensa'!$AA$20:$AA$23,'Lista Suspensa'!$AB$20:$AB$23,"N/A")</f>
        <v>S</v>
      </c>
    </row>
    <row r="4016" spans="1:54" ht="12" customHeight="1">
      <c r="A4016" s="151" t="s">
        <v>54</v>
      </c>
      <c r="B4016" s="152">
        <v>46112</v>
      </c>
      <c r="C4016" s="153" t="s">
        <v>55</v>
      </c>
      <c r="D4016" s="153" t="s">
        <v>56</v>
      </c>
      <c r="E4016" s="244">
        <v>94080119</v>
      </c>
      <c r="F4016" s="144" t="s">
        <v>7285</v>
      </c>
      <c r="G4016" s="230"/>
      <c r="H4016" s="154">
        <v>33180</v>
      </c>
      <c r="I4016" s="153">
        <v>35</v>
      </c>
      <c r="J4016" s="148" t="s">
        <v>70</v>
      </c>
      <c r="K4016" s="153" t="s">
        <v>59</v>
      </c>
      <c r="L4016" s="153"/>
      <c r="M4016" s="153"/>
      <c r="N4016" s="153"/>
      <c r="O4016" s="155">
        <v>11946469026</v>
      </c>
      <c r="P4016" s="156" t="s">
        <v>60</v>
      </c>
      <c r="Q4016" s="157" t="s">
        <v>7269</v>
      </c>
      <c r="R4016" s="158"/>
      <c r="S4016" s="159">
        <v>46157</v>
      </c>
      <c r="T4016" s="159" t="s">
        <v>62</v>
      </c>
      <c r="U4016" s="159" t="s">
        <v>6152</v>
      </c>
      <c r="V4016" s="154">
        <v>46148</v>
      </c>
      <c r="W4016" s="154" t="s">
        <v>126</v>
      </c>
      <c r="X4016" s="154" t="s">
        <v>126</v>
      </c>
      <c r="Y4016" s="160"/>
      <c r="Z4016" s="160" t="s">
        <v>128</v>
      </c>
      <c r="AA4016" s="153">
        <v>63</v>
      </c>
      <c r="AB4016" s="153">
        <v>1.6</v>
      </c>
      <c r="AC4016" s="182">
        <f t="shared" si="126"/>
        <v>24.609374999999996</v>
      </c>
      <c r="AD4016" s="153" t="str">
        <f t="shared" si="127"/>
        <v>PESO NORMAL</v>
      </c>
      <c r="AE4016" s="207" t="s">
        <v>427</v>
      </c>
      <c r="AF4016" s="153"/>
      <c r="AG4016" s="159"/>
      <c r="AH4016" s="153"/>
      <c r="AI4016" s="161"/>
      <c r="AJ4016" s="153"/>
      <c r="AK4016" s="153"/>
      <c r="AL4016" s="207">
        <v>0</v>
      </c>
      <c r="AM4016" s="207"/>
      <c r="AN4016" s="207"/>
      <c r="AO4016" s="207"/>
      <c r="AP4016" s="147" t="s">
        <v>466</v>
      </c>
      <c r="AQ4016" s="147" t="s">
        <v>67</v>
      </c>
      <c r="AR4016" s="147"/>
      <c r="AS4016" s="209" t="s">
        <v>68</v>
      </c>
      <c r="AT4016" s="223" t="str">
        <f>MONTH(B4016)&amp;"/"&amp;YEAR(B4016)</f>
        <v>3/2026</v>
      </c>
      <c r="AU4016" s="223">
        <f>WEEKNUM(B4016)-WEEKNUM(EOMONTH(B4016,-1)+1)+1</f>
        <v>5</v>
      </c>
      <c r="AV4016" s="209" t="str">
        <f>MONTH(R4016)&amp;"/"&amp;YEAR(R4016)</f>
        <v>1/1900</v>
      </c>
      <c r="AW4016" s="209" t="e">
        <f>WEEKNUM(R4016)-WEEKNUM(EOMONTH(R4016,-1)+1)+1</f>
        <v>#NUM!</v>
      </c>
      <c r="AX4016" s="209">
        <f>IF(BB4016="S",IF(Q4016="1. Aceitou o programa",R4016-B4016,0),0)</f>
        <v>0</v>
      </c>
      <c r="AY4016" s="209">
        <f>IF(BB4016="S",IF(AND(S4016&lt;&gt;"",R4016&lt;&gt;""),S4016-R4016,0),0)</f>
        <v>0</v>
      </c>
      <c r="AZ4016" s="209">
        <f>IF(BB4016="S",IF(Q4016="1. Aceitou o programa",IF(OR(X4016="Não se Aplica",X4016=""),IF(OR(W4016="Não se Aplica",W4016=""),0,W4016-V4016),AVERAGE(X4016-W4016,W4016-V4016)),0),0)</f>
        <v>0</v>
      </c>
      <c r="BA4016" s="209">
        <f>IF(BB4016="S",IF(AND(Q4016="1. Aceitou o programa",AH4016="Realizada"),IFERROR(IF(AG4016="",0,AG4016-R4016),0),0),0)</f>
        <v>0</v>
      </c>
      <c r="BB4016" s="209" t="str">
        <f>_xlfn.XLOOKUP(U4016,'Lista Suspensa'!$AA$20:$AA$23,'Lista Suspensa'!$AB$20:$AB$23,"N/A")</f>
        <v>S</v>
      </c>
    </row>
    <row r="4017" spans="1:54" ht="12" customHeight="1">
      <c r="A4017" s="151" t="s">
        <v>54</v>
      </c>
      <c r="B4017" s="152">
        <v>46112</v>
      </c>
      <c r="C4017" s="153" t="s">
        <v>55</v>
      </c>
      <c r="D4017" s="153" t="s">
        <v>56</v>
      </c>
      <c r="E4017" s="244">
        <v>75871163</v>
      </c>
      <c r="F4017" s="144" t="s">
        <v>7286</v>
      </c>
      <c r="G4017" s="230"/>
      <c r="H4017" s="154">
        <v>32112</v>
      </c>
      <c r="I4017" s="153">
        <v>38</v>
      </c>
      <c r="J4017" s="148" t="s">
        <v>70</v>
      </c>
      <c r="K4017" s="153"/>
      <c r="L4017" s="153"/>
      <c r="M4017" s="153"/>
      <c r="N4017" s="153"/>
      <c r="O4017" s="155">
        <v>11920908747</v>
      </c>
      <c r="P4017" s="156" t="s">
        <v>60</v>
      </c>
      <c r="Q4017" s="157" t="s">
        <v>7269</v>
      </c>
      <c r="R4017" s="158"/>
      <c r="S4017" s="159">
        <v>46157</v>
      </c>
      <c r="T4017" s="159" t="s">
        <v>62</v>
      </c>
      <c r="U4017" s="159" t="s">
        <v>6152</v>
      </c>
      <c r="V4017" s="154">
        <v>46148</v>
      </c>
      <c r="W4017" s="154" t="s">
        <v>126</v>
      </c>
      <c r="X4017" s="154" t="s">
        <v>126</v>
      </c>
      <c r="Y4017" s="160"/>
      <c r="Z4017" s="160" t="s">
        <v>128</v>
      </c>
      <c r="AA4017" s="153">
        <v>60</v>
      </c>
      <c r="AB4017" s="153">
        <v>1.58</v>
      </c>
      <c r="AC4017" s="182">
        <f t="shared" si="126"/>
        <v>24.034609838166958</v>
      </c>
      <c r="AD4017" s="153" t="str">
        <f t="shared" si="127"/>
        <v>PESO NORMAL</v>
      </c>
      <c r="AE4017" s="207" t="s">
        <v>2027</v>
      </c>
      <c r="AF4017" s="153"/>
      <c r="AG4017" s="159"/>
      <c r="AH4017" s="153"/>
      <c r="AI4017" s="161"/>
      <c r="AJ4017" s="153"/>
      <c r="AK4017" s="153"/>
      <c r="AL4017" s="207">
        <v>0</v>
      </c>
      <c r="AM4017" s="207"/>
      <c r="AN4017" s="207"/>
      <c r="AO4017" s="207"/>
      <c r="AP4017" s="147" t="s">
        <v>466</v>
      </c>
      <c r="AQ4017" s="147" t="s">
        <v>67</v>
      </c>
      <c r="AR4017" s="147"/>
      <c r="AS4017" s="209" t="s">
        <v>68</v>
      </c>
      <c r="AT4017" s="223" t="str">
        <f>MONTH(B4017)&amp;"/"&amp;YEAR(B4017)</f>
        <v>3/2026</v>
      </c>
      <c r="AU4017" s="223">
        <f>WEEKNUM(B4017)-WEEKNUM(EOMONTH(B4017,-1)+1)+1</f>
        <v>5</v>
      </c>
      <c r="AV4017" s="209" t="str">
        <f>MONTH(R4017)&amp;"/"&amp;YEAR(R4017)</f>
        <v>1/1900</v>
      </c>
      <c r="AW4017" s="209" t="e">
        <f>WEEKNUM(R4017)-WEEKNUM(EOMONTH(R4017,-1)+1)+1</f>
        <v>#NUM!</v>
      </c>
      <c r="AX4017" s="209">
        <f>IF(BB4017="S",IF(Q4017="1. Aceitou o programa",R4017-B4017,0),0)</f>
        <v>0</v>
      </c>
      <c r="AY4017" s="209">
        <f>IF(BB4017="S",IF(AND(S4017&lt;&gt;"",R4017&lt;&gt;""),S4017-R4017,0),0)</f>
        <v>0</v>
      </c>
      <c r="AZ4017" s="209">
        <f>IF(BB4017="S",IF(Q4017="1. Aceitou o programa",IF(OR(X4017="Não se Aplica",X4017=""),IF(OR(W4017="Não se Aplica",W4017=""),0,W4017-V4017),AVERAGE(X4017-W4017,W4017-V4017)),0),0)</f>
        <v>0</v>
      </c>
      <c r="BA4017" s="209">
        <f>IF(BB4017="S",IF(AND(Q4017="1. Aceitou o programa",AH4017="Realizada"),IFERROR(IF(AG4017="",0,AG4017-R4017),0),0),0)</f>
        <v>0</v>
      </c>
      <c r="BB4017" s="209" t="str">
        <f>_xlfn.XLOOKUP(U4017,'Lista Suspensa'!$AA$20:$AA$23,'Lista Suspensa'!$AB$20:$AB$23,"N/A")</f>
        <v>S</v>
      </c>
    </row>
    <row r="4018" spans="1:54" ht="12" customHeight="1">
      <c r="A4018" s="151" t="s">
        <v>54</v>
      </c>
      <c r="B4018" s="152">
        <v>46083</v>
      </c>
      <c r="C4018" s="153" t="s">
        <v>55</v>
      </c>
      <c r="D4018" s="153" t="s">
        <v>56</v>
      </c>
      <c r="E4018" s="244">
        <v>94636582</v>
      </c>
      <c r="F4018" s="144" t="s">
        <v>7287</v>
      </c>
      <c r="G4018" s="230"/>
      <c r="H4018" s="154">
        <v>34901</v>
      </c>
      <c r="I4018" s="153">
        <v>30</v>
      </c>
      <c r="J4018" s="148" t="s">
        <v>70</v>
      </c>
      <c r="K4018" s="153"/>
      <c r="L4018" s="153"/>
      <c r="M4018" s="153"/>
      <c r="N4018" s="153">
        <v>380</v>
      </c>
      <c r="O4018" s="155">
        <v>21964988940</v>
      </c>
      <c r="P4018" s="156" t="s">
        <v>2242</v>
      </c>
      <c r="Q4018" s="157" t="s">
        <v>7269</v>
      </c>
      <c r="R4018" s="158"/>
      <c r="S4018" s="159">
        <v>46157</v>
      </c>
      <c r="T4018" s="159" t="s">
        <v>62</v>
      </c>
      <c r="U4018" s="159" t="s">
        <v>6152</v>
      </c>
      <c r="V4018" s="154">
        <v>46125</v>
      </c>
      <c r="W4018" s="154" t="s">
        <v>126</v>
      </c>
      <c r="X4018" s="154" t="s">
        <v>126</v>
      </c>
      <c r="Y4018" s="160" t="s">
        <v>3013</v>
      </c>
      <c r="Z4018" s="160" t="s">
        <v>128</v>
      </c>
      <c r="AA4018" s="153">
        <v>65</v>
      </c>
      <c r="AB4018" s="153">
        <v>1.69</v>
      </c>
      <c r="AC4018" s="182">
        <f t="shared" si="126"/>
        <v>22.758306781975424</v>
      </c>
      <c r="AD4018" s="153" t="str">
        <f t="shared" si="127"/>
        <v>PESO NORMAL</v>
      </c>
      <c r="AE4018" s="207" t="s">
        <v>139</v>
      </c>
      <c r="AF4018" s="153" t="s">
        <v>130</v>
      </c>
      <c r="AG4018" s="159"/>
      <c r="AH4018" s="153"/>
      <c r="AI4018" s="161"/>
      <c r="AJ4018" s="153"/>
      <c r="AK4018" s="153"/>
      <c r="AL4018" s="207">
        <v>0</v>
      </c>
      <c r="AM4018" s="207"/>
      <c r="AN4018" s="207"/>
      <c r="AO4018" s="207"/>
      <c r="AP4018" s="147" t="s">
        <v>466</v>
      </c>
      <c r="AQ4018" s="147" t="s">
        <v>67</v>
      </c>
      <c r="AR4018" s="147"/>
      <c r="AS4018" s="209" t="s">
        <v>68</v>
      </c>
      <c r="AT4018" s="223" t="str">
        <f>MONTH(B4018)&amp;"/"&amp;YEAR(B4018)</f>
        <v>3/2026</v>
      </c>
      <c r="AU4018" s="223">
        <f>WEEKNUM(B4018)-WEEKNUM(EOMONTH(B4018,-1)+1)+1</f>
        <v>1</v>
      </c>
      <c r="AV4018" s="209" t="str">
        <f>MONTH(R4018)&amp;"/"&amp;YEAR(R4018)</f>
        <v>1/1900</v>
      </c>
      <c r="AW4018" s="209" t="e">
        <f>WEEKNUM(R4018)-WEEKNUM(EOMONTH(R4018,-1)+1)+1</f>
        <v>#NUM!</v>
      </c>
      <c r="AX4018" s="209">
        <f>IF(BB4018="S",IF(Q4018="1. Aceitou o programa",R4018-B4018,0),0)</f>
        <v>0</v>
      </c>
      <c r="AY4018" s="209">
        <f>IF(BB4018="S",IF(AND(S4018&lt;&gt;"",R4018&lt;&gt;""),S4018-R4018,0),0)</f>
        <v>0</v>
      </c>
      <c r="AZ4018" s="209">
        <f>IF(BB4018="S",IF(Q4018="1. Aceitou o programa",IF(OR(X4018="Não se Aplica",X4018=""),IF(OR(W4018="Não se Aplica",W4018=""),0,W4018-V4018),AVERAGE(X4018-W4018,W4018-V4018)),0),0)</f>
        <v>0</v>
      </c>
      <c r="BA4018" s="209">
        <f>IF(BB4018="S",IF(AND(Q4018="1. Aceitou o programa",AH4018="Realizada"),IFERROR(IF(AG4018="",0,AG4018-R4018),0),0),0)</f>
        <v>0</v>
      </c>
      <c r="BB4018" s="209" t="str">
        <f>_xlfn.XLOOKUP(U4018,'Lista Suspensa'!$AA$20:$AA$23,'Lista Suspensa'!$AB$20:$AB$23,"N/A")</f>
        <v>S</v>
      </c>
    </row>
    <row r="4019" spans="1:54" ht="12" customHeight="1">
      <c r="A4019" s="151" t="s">
        <v>54</v>
      </c>
      <c r="B4019" s="152">
        <v>46083</v>
      </c>
      <c r="C4019" s="153" t="s">
        <v>55</v>
      </c>
      <c r="D4019" s="153" t="s">
        <v>56</v>
      </c>
      <c r="E4019" s="244">
        <v>89814341</v>
      </c>
      <c r="F4019" s="144" t="s">
        <v>7288</v>
      </c>
      <c r="G4019" s="230"/>
      <c r="H4019" s="154">
        <v>38659</v>
      </c>
      <c r="I4019" s="153">
        <v>20</v>
      </c>
      <c r="J4019" s="148" t="s">
        <v>70</v>
      </c>
      <c r="K4019" s="153"/>
      <c r="L4019" s="153"/>
      <c r="M4019" s="153"/>
      <c r="N4019" s="153">
        <v>380</v>
      </c>
      <c r="O4019" s="155" t="s">
        <v>7289</v>
      </c>
      <c r="P4019" s="156" t="s">
        <v>2242</v>
      </c>
      <c r="Q4019" s="157" t="s">
        <v>7269</v>
      </c>
      <c r="R4019" s="158"/>
      <c r="S4019" s="159">
        <v>46157</v>
      </c>
      <c r="T4019" s="159" t="s">
        <v>62</v>
      </c>
      <c r="U4019" s="159" t="s">
        <v>6152</v>
      </c>
      <c r="V4019" s="154">
        <v>46141</v>
      </c>
      <c r="W4019" s="154" t="s">
        <v>126</v>
      </c>
      <c r="X4019" s="154" t="s">
        <v>126</v>
      </c>
      <c r="Y4019" s="160" t="s">
        <v>283</v>
      </c>
      <c r="Z4019" s="160" t="s">
        <v>128</v>
      </c>
      <c r="AA4019" s="153">
        <v>70</v>
      </c>
      <c r="AB4019" s="153">
        <v>1.68</v>
      </c>
      <c r="AC4019" s="182">
        <f t="shared" si="126"/>
        <v>24.801587301587304</v>
      </c>
      <c r="AD4019" s="153" t="str">
        <f t="shared" si="127"/>
        <v>PESO NORMAL</v>
      </c>
      <c r="AE4019" s="207" t="s">
        <v>135</v>
      </c>
      <c r="AF4019" s="153" t="s">
        <v>130</v>
      </c>
      <c r="AG4019" s="159"/>
      <c r="AH4019" s="153"/>
      <c r="AI4019" s="161"/>
      <c r="AJ4019" s="153"/>
      <c r="AK4019" s="153"/>
      <c r="AL4019" s="207">
        <v>0</v>
      </c>
      <c r="AM4019" s="207"/>
      <c r="AN4019" s="207"/>
      <c r="AO4019" s="207"/>
      <c r="AP4019" s="147" t="s">
        <v>466</v>
      </c>
      <c r="AQ4019" s="147" t="s">
        <v>67</v>
      </c>
      <c r="AR4019" s="147"/>
      <c r="AS4019" s="209" t="s">
        <v>68</v>
      </c>
      <c r="AT4019" s="223" t="str">
        <f>MONTH(B4019)&amp;"/"&amp;YEAR(B4019)</f>
        <v>3/2026</v>
      </c>
      <c r="AU4019" s="223">
        <f>WEEKNUM(B4019)-WEEKNUM(EOMONTH(B4019,-1)+1)+1</f>
        <v>1</v>
      </c>
      <c r="AV4019" s="209" t="str">
        <f>MONTH(R4019)&amp;"/"&amp;YEAR(R4019)</f>
        <v>1/1900</v>
      </c>
      <c r="AW4019" s="209" t="e">
        <f>WEEKNUM(R4019)-WEEKNUM(EOMONTH(R4019,-1)+1)+1</f>
        <v>#NUM!</v>
      </c>
      <c r="AX4019" s="209">
        <f>IF(BB4019="S",IF(Q4019="1. Aceitou o programa",R4019-B4019,0),0)</f>
        <v>0</v>
      </c>
      <c r="AY4019" s="209">
        <f>IF(BB4019="S",IF(AND(S4019&lt;&gt;"",R4019&lt;&gt;""),S4019-R4019,0),0)</f>
        <v>0</v>
      </c>
      <c r="AZ4019" s="209">
        <f>IF(BB4019="S",IF(Q4019="1. Aceitou o programa",IF(OR(X4019="Não se Aplica",X4019=""),IF(OR(W4019="Não se Aplica",W4019=""),0,W4019-V4019),AVERAGE(X4019-W4019,W4019-V4019)),0),0)</f>
        <v>0</v>
      </c>
      <c r="BA4019" s="209">
        <f>IF(BB4019="S",IF(AND(Q4019="1. Aceitou o programa",AH4019="Realizada"),IFERROR(IF(AG4019="",0,AG4019-R4019),0),0),0)</f>
        <v>0</v>
      </c>
      <c r="BB4019" s="209" t="str">
        <f>_xlfn.XLOOKUP(U4019,'Lista Suspensa'!$AA$20:$AA$23,'Lista Suspensa'!$AB$20:$AB$23,"N/A")</f>
        <v>S</v>
      </c>
    </row>
    <row r="4020" spans="1:54" ht="12" customHeight="1">
      <c r="A4020" s="151" t="s">
        <v>67</v>
      </c>
      <c r="B4020" s="152">
        <v>46122</v>
      </c>
      <c r="C4020" s="153" t="s">
        <v>297</v>
      </c>
      <c r="D4020" s="153" t="s">
        <v>455</v>
      </c>
      <c r="E4020" s="244">
        <v>96512161</v>
      </c>
      <c r="F4020" s="144" t="s">
        <v>7290</v>
      </c>
      <c r="G4020" s="230"/>
      <c r="H4020" s="154">
        <v>37565</v>
      </c>
      <c r="I4020" s="153">
        <v>23</v>
      </c>
      <c r="J4020" s="148" t="s">
        <v>70</v>
      </c>
      <c r="K4020" s="153"/>
      <c r="L4020" s="153"/>
      <c r="M4020" s="153"/>
      <c r="N4020" s="153"/>
      <c r="O4020" s="155">
        <v>21970969227</v>
      </c>
      <c r="P4020" s="156" t="s">
        <v>2242</v>
      </c>
      <c r="Q4020" s="157" t="s">
        <v>7269</v>
      </c>
      <c r="R4020" s="158"/>
      <c r="S4020" s="159">
        <v>46157</v>
      </c>
      <c r="T4020" s="159" t="s">
        <v>62</v>
      </c>
      <c r="U4020" s="159" t="s">
        <v>6152</v>
      </c>
      <c r="V4020" s="154">
        <v>46139</v>
      </c>
      <c r="W4020" s="154">
        <v>46141</v>
      </c>
      <c r="X4020" s="154" t="s">
        <v>126</v>
      </c>
      <c r="Y4020" s="160" t="s">
        <v>7291</v>
      </c>
      <c r="Z4020" s="160" t="s">
        <v>128</v>
      </c>
      <c r="AA4020" s="153">
        <v>69</v>
      </c>
      <c r="AB4020" s="153">
        <v>1.68</v>
      </c>
      <c r="AC4020" s="182">
        <f t="shared" si="126"/>
        <v>24.447278911564631</v>
      </c>
      <c r="AD4020" s="153" t="str">
        <f t="shared" si="127"/>
        <v>PESO NORMAL</v>
      </c>
      <c r="AE4020" s="207" t="s">
        <v>135</v>
      </c>
      <c r="AF4020" s="153" t="s">
        <v>130</v>
      </c>
      <c r="AG4020" s="159"/>
      <c r="AH4020" s="153"/>
      <c r="AI4020" s="161"/>
      <c r="AJ4020" s="153"/>
      <c r="AK4020" s="153"/>
      <c r="AL4020" s="207">
        <v>0</v>
      </c>
      <c r="AM4020" s="207"/>
      <c r="AN4020" s="207"/>
      <c r="AO4020" s="207"/>
      <c r="AP4020" s="147" t="s">
        <v>466</v>
      </c>
      <c r="AQ4020" s="147" t="s">
        <v>67</v>
      </c>
      <c r="AR4020" s="147"/>
      <c r="AS4020" s="209" t="s">
        <v>68</v>
      </c>
      <c r="AT4020" s="223" t="str">
        <f>MONTH(B4020)&amp;"/"&amp;YEAR(B4020)</f>
        <v>4/2026</v>
      </c>
      <c r="AU4020" s="223">
        <f>WEEKNUM(B4020)-WEEKNUM(EOMONTH(B4020,-1)+1)+1</f>
        <v>2</v>
      </c>
      <c r="AV4020" s="209" t="str">
        <f>MONTH(R4020)&amp;"/"&amp;YEAR(R4020)</f>
        <v>1/1900</v>
      </c>
      <c r="AW4020" s="209" t="e">
        <f>WEEKNUM(R4020)-WEEKNUM(EOMONTH(R4020,-1)+1)+1</f>
        <v>#NUM!</v>
      </c>
      <c r="AX4020" s="209">
        <f>IF(BB4020="S",IF(Q4020="1. Aceitou o programa",R4020-B4020,0),0)</f>
        <v>0</v>
      </c>
      <c r="AY4020" s="209">
        <f>IF(BB4020="S",IF(AND(S4020&lt;&gt;"",R4020&lt;&gt;""),S4020-R4020,0),0)</f>
        <v>0</v>
      </c>
      <c r="AZ4020" s="209">
        <f>IF(BB4020="S",IF(Q4020="1. Aceitou o programa",IF(OR(X4020="Não se Aplica",X4020=""),IF(OR(W4020="Não se Aplica",W4020=""),0,W4020-V4020),AVERAGE(X4020-W4020,W4020-V4020)),0),0)</f>
        <v>0</v>
      </c>
      <c r="BA4020" s="209">
        <f>IF(BB4020="S",IF(AND(Q4020="1. Aceitou o programa",AH4020="Realizada"),IFERROR(IF(AG4020="",0,AG4020-R4020),0),0),0)</f>
        <v>0</v>
      </c>
      <c r="BB4020" s="209" t="str">
        <f>_xlfn.XLOOKUP(U4020,'Lista Suspensa'!$AA$20:$AA$23,'Lista Suspensa'!$AB$20:$AB$23,"N/A")</f>
        <v>S</v>
      </c>
    </row>
    <row r="4021" spans="1:54" ht="12" customHeight="1">
      <c r="A4021" s="151" t="s">
        <v>54</v>
      </c>
      <c r="B4021" s="152">
        <v>46037</v>
      </c>
      <c r="C4021" s="153" t="s">
        <v>297</v>
      </c>
      <c r="D4021" s="153" t="s">
        <v>455</v>
      </c>
      <c r="E4021" s="244">
        <v>95514613</v>
      </c>
      <c r="F4021" s="144" t="s">
        <v>7292</v>
      </c>
      <c r="G4021" s="230"/>
      <c r="H4021" s="154">
        <v>28528</v>
      </c>
      <c r="I4021" s="153">
        <v>48</v>
      </c>
      <c r="J4021" s="148" t="s">
        <v>70</v>
      </c>
      <c r="K4021" s="153" t="s">
        <v>59</v>
      </c>
      <c r="L4021" s="153"/>
      <c r="M4021" s="153"/>
      <c r="N4021" s="153">
        <v>380</v>
      </c>
      <c r="O4021" s="155" t="s">
        <v>7293</v>
      </c>
      <c r="P4021" s="156" t="s">
        <v>60</v>
      </c>
      <c r="Q4021" s="157" t="s">
        <v>7269</v>
      </c>
      <c r="R4021" s="158"/>
      <c r="S4021" s="159">
        <v>46052</v>
      </c>
      <c r="T4021" s="159" t="s">
        <v>62</v>
      </c>
      <c r="U4021" s="159" t="s">
        <v>6152</v>
      </c>
      <c r="V4021" s="154">
        <v>46052</v>
      </c>
      <c r="W4021" s="154"/>
      <c r="X4021" s="154"/>
      <c r="Y4021" s="160"/>
      <c r="Z4021" s="160"/>
      <c r="AA4021" s="153"/>
      <c r="AB4021" s="153"/>
      <c r="AC4021" s="182" t="e">
        <f t="shared" si="126"/>
        <v>#DIV/0!</v>
      </c>
      <c r="AD4021" s="153" t="e">
        <f t="shared" si="127"/>
        <v>#DIV/0!</v>
      </c>
      <c r="AE4021" s="207"/>
      <c r="AF4021" s="153"/>
      <c r="AG4021" s="159"/>
      <c r="AH4021" s="153"/>
      <c r="AI4021" s="161"/>
      <c r="AJ4021" s="153"/>
      <c r="AK4021" s="153"/>
      <c r="AL4021" s="207"/>
      <c r="AM4021" s="207"/>
      <c r="AN4021" s="207"/>
      <c r="AO4021" s="207"/>
      <c r="AP4021" s="147" t="s">
        <v>466</v>
      </c>
      <c r="AQ4021" s="147" t="s">
        <v>67</v>
      </c>
      <c r="AR4021" s="147"/>
      <c r="AS4021" s="209" t="s">
        <v>68</v>
      </c>
      <c r="AT4021" s="223" t="str">
        <f>MONTH(B4021)&amp;"/"&amp;YEAR(B4021)</f>
        <v>1/2026</v>
      </c>
      <c r="AU4021" s="223">
        <f>WEEKNUM(B4021)-WEEKNUM(EOMONTH(B4021,-1)+1)+1</f>
        <v>3</v>
      </c>
      <c r="AV4021" s="209" t="str">
        <f>MONTH(R4021)&amp;"/"&amp;YEAR(R4021)</f>
        <v>1/1900</v>
      </c>
      <c r="AW4021" s="209" t="e">
        <f>WEEKNUM(R4021)-WEEKNUM(EOMONTH(R4021,-1)+1)+1</f>
        <v>#NUM!</v>
      </c>
      <c r="AX4021" s="209">
        <f>IF(BB4021="S",IF(Q4021="1. Aceitou o programa",R4021-B4021,0),0)</f>
        <v>0</v>
      </c>
      <c r="AY4021" s="209">
        <f>IF(BB4021="S",IF(AND(S4021&lt;&gt;"",R4021&lt;&gt;""),S4021-R4021,0),0)</f>
        <v>0</v>
      </c>
      <c r="AZ4021" s="209">
        <f>IF(BB4021="S",IF(Q4021="1. Aceitou o programa",IF(OR(X4021="Não se Aplica",X4021=""),IF(OR(W4021="Não se Aplica",W4021=""),0,W4021-V4021),AVERAGE(X4021-W4021,W4021-V4021)),0),0)</f>
        <v>0</v>
      </c>
      <c r="BA4021" s="209">
        <f>IF(BB4021="S",IF(AND(Q4021="1. Aceitou o programa",AH4021="Realizada"),IFERROR(IF(AG4021="",0,AG4021-R4021),0),0),0)</f>
        <v>0</v>
      </c>
      <c r="BB4021" s="209" t="str">
        <f>_xlfn.XLOOKUP(U4021,'Lista Suspensa'!$AA$20:$AA$23,'Lista Suspensa'!$AB$20:$AB$23,"N/A")</f>
        <v>S</v>
      </c>
    </row>
    <row r="4022" spans="1:54" ht="12" customHeight="1">
      <c r="A4022" s="151" t="s">
        <v>54</v>
      </c>
      <c r="B4022" s="152">
        <v>46083</v>
      </c>
      <c r="C4022" s="153" t="s">
        <v>55</v>
      </c>
      <c r="D4022" s="153" t="s">
        <v>56</v>
      </c>
      <c r="E4022" s="244">
        <v>78393606</v>
      </c>
      <c r="F4022" s="144" t="s">
        <v>7294</v>
      </c>
      <c r="G4022" s="230"/>
      <c r="H4022" s="154">
        <v>23913</v>
      </c>
      <c r="I4022" s="153">
        <v>60</v>
      </c>
      <c r="J4022" s="148" t="s">
        <v>58</v>
      </c>
      <c r="K4022" s="153" t="s">
        <v>101</v>
      </c>
      <c r="L4022" s="153"/>
      <c r="M4022" s="153"/>
      <c r="N4022" s="153">
        <v>380</v>
      </c>
      <c r="O4022" s="155" t="s">
        <v>7295</v>
      </c>
      <c r="P4022" s="156" t="s">
        <v>89</v>
      </c>
      <c r="Q4022" s="157" t="s">
        <v>7269</v>
      </c>
      <c r="R4022" s="158"/>
      <c r="S4022" s="159">
        <v>46114</v>
      </c>
      <c r="T4022" s="159" t="s">
        <v>62</v>
      </c>
      <c r="U4022" s="159" t="s">
        <v>6152</v>
      </c>
      <c r="V4022" s="154">
        <v>46113</v>
      </c>
      <c r="W4022" s="154">
        <v>46114</v>
      </c>
      <c r="X4022" s="154"/>
      <c r="Y4022" s="160" t="s">
        <v>7296</v>
      </c>
      <c r="Z4022" s="160" t="s">
        <v>128</v>
      </c>
      <c r="AA4022" s="153">
        <v>81</v>
      </c>
      <c r="AB4022" s="153">
        <v>1.81</v>
      </c>
      <c r="AC4022" s="182">
        <f t="shared" si="126"/>
        <v>24.724520008546747</v>
      </c>
      <c r="AD4022" s="153" t="str">
        <f t="shared" si="127"/>
        <v>PESO NORMAL</v>
      </c>
      <c r="AE4022" s="207" t="s">
        <v>135</v>
      </c>
      <c r="AF4022" s="153" t="s">
        <v>130</v>
      </c>
      <c r="AG4022" s="159"/>
      <c r="AH4022" s="153"/>
      <c r="AI4022" s="161"/>
      <c r="AJ4022" s="153"/>
      <c r="AK4022" s="153"/>
      <c r="AL4022" s="207"/>
      <c r="AM4022" s="207"/>
      <c r="AN4022" s="207"/>
      <c r="AO4022" s="207" t="s">
        <v>6882</v>
      </c>
      <c r="AP4022" s="147" t="s">
        <v>466</v>
      </c>
      <c r="AQ4022" s="147"/>
      <c r="AR4022" s="147"/>
      <c r="AS4022" s="209" t="s">
        <v>68</v>
      </c>
      <c r="AT4022" s="223" t="str">
        <f>MONTH(B4022)&amp;"/"&amp;YEAR(B4022)</f>
        <v>3/2026</v>
      </c>
      <c r="AU4022" s="223">
        <f>WEEKNUM(B4022)-WEEKNUM(EOMONTH(B4022,-1)+1)+1</f>
        <v>1</v>
      </c>
      <c r="AV4022" s="209" t="str">
        <f>MONTH(R4022)&amp;"/"&amp;YEAR(R4022)</f>
        <v>1/1900</v>
      </c>
      <c r="AW4022" s="209" t="e">
        <f>WEEKNUM(R4022)-WEEKNUM(EOMONTH(R4022,-1)+1)+1</f>
        <v>#NUM!</v>
      </c>
      <c r="AX4022" s="209">
        <f>IF(BB4022="S",IF(Q4022="1. Aceitou o programa",R4022-B4022,0),0)</f>
        <v>0</v>
      </c>
      <c r="AY4022" s="209">
        <f>IF(BB4022="S",IF(AND(S4022&lt;&gt;"",R4022&lt;&gt;""),S4022-R4022,0),0)</f>
        <v>0</v>
      </c>
      <c r="AZ4022" s="209">
        <f>IF(BB4022="S",IF(Q4022="1. Aceitou o programa",IF(OR(X4022="Não se Aplica",X4022=""),IF(OR(W4022="Não se Aplica",W4022=""),0,W4022-V4022),AVERAGE(X4022-W4022,W4022-V4022)),0),0)</f>
        <v>0</v>
      </c>
      <c r="BA4022" s="209">
        <f>IF(BB4022="S",IF(AND(Q4022="1. Aceitou o programa",AH4022="Realizada"),IFERROR(IF(AG4022="",0,AG4022-R4022),0),0),0)</f>
        <v>0</v>
      </c>
      <c r="BB4022" s="209" t="str">
        <f>_xlfn.XLOOKUP(U4022,'Lista Suspensa'!$AA$20:$AA$23,'Lista Suspensa'!$AB$20:$AB$23,"N/A")</f>
        <v>S</v>
      </c>
    </row>
    <row r="4023" spans="1:54" ht="12" customHeight="1">
      <c r="A4023" s="151" t="s">
        <v>54</v>
      </c>
      <c r="B4023" s="152">
        <v>46083</v>
      </c>
      <c r="C4023" s="153" t="s">
        <v>55</v>
      </c>
      <c r="D4023" s="153" t="s">
        <v>56</v>
      </c>
      <c r="E4023" s="244">
        <v>810270595</v>
      </c>
      <c r="F4023" s="144" t="s">
        <v>7297</v>
      </c>
      <c r="G4023" s="230"/>
      <c r="H4023" s="154">
        <v>29776</v>
      </c>
      <c r="I4023" s="153">
        <v>44</v>
      </c>
      <c r="J4023" s="148" t="s">
        <v>70</v>
      </c>
      <c r="K4023" s="153" t="s">
        <v>59</v>
      </c>
      <c r="L4023" s="153"/>
      <c r="M4023" s="153"/>
      <c r="N4023" s="153">
        <v>100</v>
      </c>
      <c r="O4023" s="155" t="s">
        <v>7298</v>
      </c>
      <c r="P4023" s="156" t="s">
        <v>2026</v>
      </c>
      <c r="Q4023" s="157" t="s">
        <v>7269</v>
      </c>
      <c r="R4023" s="158"/>
      <c r="S4023" s="159">
        <v>46111</v>
      </c>
      <c r="T4023" s="159" t="s">
        <v>62</v>
      </c>
      <c r="U4023" s="159" t="s">
        <v>6152</v>
      </c>
      <c r="V4023" s="154">
        <v>46111</v>
      </c>
      <c r="W4023" s="154"/>
      <c r="X4023" s="154"/>
      <c r="Y4023" s="160">
        <v>46111</v>
      </c>
      <c r="Z4023" s="160" t="s">
        <v>65</v>
      </c>
      <c r="AA4023" s="153">
        <v>76</v>
      </c>
      <c r="AB4023" s="153">
        <v>1.78</v>
      </c>
      <c r="AC4023" s="182">
        <f t="shared" si="126"/>
        <v>23.98687034465345</v>
      </c>
      <c r="AD4023" s="153" t="str">
        <f t="shared" si="127"/>
        <v>PESO NORMAL</v>
      </c>
      <c r="AE4023" s="207" t="s">
        <v>135</v>
      </c>
      <c r="AF4023" s="153" t="s">
        <v>130</v>
      </c>
      <c r="AG4023" s="159"/>
      <c r="AH4023" s="153"/>
      <c r="AI4023" s="161"/>
      <c r="AJ4023" s="153"/>
      <c r="AK4023" s="153"/>
      <c r="AL4023" s="207"/>
      <c r="AM4023" s="207"/>
      <c r="AN4023" s="207"/>
      <c r="AO4023" s="207"/>
      <c r="AP4023" s="147" t="s">
        <v>466</v>
      </c>
      <c r="AQ4023" s="147" t="s">
        <v>67</v>
      </c>
      <c r="AR4023" s="147"/>
      <c r="AS4023" s="209" t="s">
        <v>68</v>
      </c>
      <c r="AT4023" s="223" t="str">
        <f>MONTH(B4023)&amp;"/"&amp;YEAR(B4023)</f>
        <v>3/2026</v>
      </c>
      <c r="AU4023" s="223">
        <f>WEEKNUM(B4023)-WEEKNUM(EOMONTH(B4023,-1)+1)+1</f>
        <v>1</v>
      </c>
      <c r="AV4023" s="209" t="str">
        <f>MONTH(R4023)&amp;"/"&amp;YEAR(R4023)</f>
        <v>1/1900</v>
      </c>
      <c r="AW4023" s="209" t="e">
        <f>WEEKNUM(R4023)-WEEKNUM(EOMONTH(R4023,-1)+1)+1</f>
        <v>#NUM!</v>
      </c>
      <c r="AX4023" s="209">
        <f>IF(BB4023="S",IF(Q4023="1. Aceitou o programa",R4023-B4023,0),0)</f>
        <v>0</v>
      </c>
      <c r="AY4023" s="209">
        <f>IF(BB4023="S",IF(AND(S4023&lt;&gt;"",R4023&lt;&gt;""),S4023-R4023,0),0)</f>
        <v>0</v>
      </c>
      <c r="AZ4023" s="209">
        <f>IF(BB4023="S",IF(Q4023="1. Aceitou o programa",IF(OR(X4023="Não se Aplica",X4023=""),IF(OR(W4023="Não se Aplica",W4023=""),0,W4023-V4023),AVERAGE(X4023-W4023,W4023-V4023)),0),0)</f>
        <v>0</v>
      </c>
      <c r="BA4023" s="209">
        <f>IF(BB4023="S",IF(AND(Q4023="1. Aceitou o programa",AH4023="Realizada"),IFERROR(IF(AG4023="",0,AG4023-R4023),0),0),0)</f>
        <v>0</v>
      </c>
      <c r="BB4023" s="209" t="str">
        <f>_xlfn.XLOOKUP(U4023,'Lista Suspensa'!$AA$20:$AA$23,'Lista Suspensa'!$AB$20:$AB$23,"N/A")</f>
        <v>S</v>
      </c>
    </row>
    <row r="4024" spans="1:54" ht="12" customHeight="1">
      <c r="A4024" s="151" t="s">
        <v>54</v>
      </c>
      <c r="B4024" s="152">
        <v>46083</v>
      </c>
      <c r="C4024" s="153" t="s">
        <v>55</v>
      </c>
      <c r="D4024" s="153" t="s">
        <v>56</v>
      </c>
      <c r="E4024" s="244">
        <v>94586304</v>
      </c>
      <c r="F4024" s="144" t="s">
        <v>7299</v>
      </c>
      <c r="G4024" s="230"/>
      <c r="H4024" s="154">
        <v>35377</v>
      </c>
      <c r="I4024" s="153">
        <v>29</v>
      </c>
      <c r="J4024" s="148" t="s">
        <v>58</v>
      </c>
      <c r="K4024" s="153"/>
      <c r="L4024" s="153"/>
      <c r="M4024" s="153"/>
      <c r="N4024" s="153">
        <v>750</v>
      </c>
      <c r="O4024" s="155" t="s">
        <v>7300</v>
      </c>
      <c r="P4024" s="156" t="s">
        <v>60</v>
      </c>
      <c r="Q4024" s="157" t="s">
        <v>7269</v>
      </c>
      <c r="R4024" s="158"/>
      <c r="S4024" s="159">
        <v>46037</v>
      </c>
      <c r="T4024" s="159" t="s">
        <v>62</v>
      </c>
      <c r="U4024" s="159" t="s">
        <v>6152</v>
      </c>
      <c r="V4024" s="154">
        <v>46037</v>
      </c>
      <c r="W4024" s="154"/>
      <c r="X4024" s="154"/>
      <c r="Y4024" s="160"/>
      <c r="Z4024" s="160" t="s">
        <v>128</v>
      </c>
      <c r="AA4024" s="153">
        <v>72</v>
      </c>
      <c r="AB4024" s="153">
        <v>1.71</v>
      </c>
      <c r="AC4024" s="182">
        <f t="shared" si="126"/>
        <v>24.622960911049557</v>
      </c>
      <c r="AD4024" s="153" t="str">
        <f t="shared" si="127"/>
        <v>PESO NORMAL</v>
      </c>
      <c r="AE4024" s="207" t="s">
        <v>135</v>
      </c>
      <c r="AF4024" s="153" t="s">
        <v>130</v>
      </c>
      <c r="AG4024" s="159"/>
      <c r="AH4024" s="153"/>
      <c r="AI4024" s="161"/>
      <c r="AJ4024" s="153"/>
      <c r="AK4024" s="153"/>
      <c r="AL4024" s="207"/>
      <c r="AM4024" s="207"/>
      <c r="AN4024" s="207"/>
      <c r="AO4024" s="207"/>
      <c r="AP4024" s="147" t="s">
        <v>466</v>
      </c>
      <c r="AQ4024" s="147"/>
      <c r="AR4024" s="147"/>
      <c r="AS4024" s="209" t="s">
        <v>68</v>
      </c>
      <c r="AT4024" s="223" t="str">
        <f>MONTH(B4024)&amp;"/"&amp;YEAR(B4024)</f>
        <v>3/2026</v>
      </c>
      <c r="AU4024" s="223">
        <f>WEEKNUM(B4024)-WEEKNUM(EOMONTH(B4024,-1)+1)+1</f>
        <v>1</v>
      </c>
      <c r="AV4024" s="209" t="str">
        <f>MONTH(R4024)&amp;"/"&amp;YEAR(R4024)</f>
        <v>1/1900</v>
      </c>
      <c r="AW4024" s="209" t="e">
        <f>WEEKNUM(R4024)-WEEKNUM(EOMONTH(R4024,-1)+1)+1</f>
        <v>#NUM!</v>
      </c>
      <c r="AX4024" s="209">
        <f>IF(BB4024="S",IF(Q4024="1. Aceitou o programa",R4024-B4024,0),0)</f>
        <v>0</v>
      </c>
      <c r="AY4024" s="209">
        <f>IF(BB4024="S",IF(AND(S4024&lt;&gt;"",R4024&lt;&gt;""),S4024-R4024,0),0)</f>
        <v>0</v>
      </c>
      <c r="AZ4024" s="209">
        <f>IF(BB4024="S",IF(Q4024="1. Aceitou o programa",IF(OR(X4024="Não se Aplica",X4024=""),IF(OR(W4024="Não se Aplica",W4024=""),0,W4024-V4024),AVERAGE(X4024-W4024,W4024-V4024)),0),0)</f>
        <v>0</v>
      </c>
      <c r="BA4024" s="209">
        <f>IF(BB4024="S",IF(AND(Q4024="1. Aceitou o programa",AH4024="Realizada"),IFERROR(IF(AG4024="",0,AG4024-R4024),0),0),0)</f>
        <v>0</v>
      </c>
      <c r="BB4024" s="209" t="str">
        <f>_xlfn.XLOOKUP(U4024,'Lista Suspensa'!$AA$20:$AA$23,'Lista Suspensa'!$AB$20:$AB$23,"N/A")</f>
        <v>S</v>
      </c>
    </row>
    <row r="4025" spans="1:54" ht="12" customHeight="1">
      <c r="A4025" s="151" t="s">
        <v>54</v>
      </c>
      <c r="B4025" s="152">
        <v>46091</v>
      </c>
      <c r="C4025" s="153" t="s">
        <v>122</v>
      </c>
      <c r="D4025" s="153" t="s">
        <v>56</v>
      </c>
      <c r="E4025" s="244">
        <v>790539756</v>
      </c>
      <c r="F4025" s="144" t="s">
        <v>7301</v>
      </c>
      <c r="G4025" s="230"/>
      <c r="H4025" s="154">
        <v>29133</v>
      </c>
      <c r="I4025" s="153">
        <v>46</v>
      </c>
      <c r="J4025" s="148" t="s">
        <v>70</v>
      </c>
      <c r="K4025" s="153" t="s">
        <v>59</v>
      </c>
      <c r="L4025" s="153"/>
      <c r="M4025" s="153"/>
      <c r="N4025" s="153"/>
      <c r="O4025" s="155" t="s">
        <v>7302</v>
      </c>
      <c r="P4025" s="156" t="s">
        <v>1640</v>
      </c>
      <c r="Q4025" s="157" t="s">
        <v>7269</v>
      </c>
      <c r="R4025" s="158"/>
      <c r="S4025" s="159">
        <v>46110</v>
      </c>
      <c r="T4025" s="159" t="s">
        <v>62</v>
      </c>
      <c r="U4025" s="159" t="s">
        <v>6152</v>
      </c>
      <c r="V4025" s="154">
        <v>46091</v>
      </c>
      <c r="W4025" s="154"/>
      <c r="X4025" s="154"/>
      <c r="Y4025" s="160"/>
      <c r="Z4025" s="160" t="s">
        <v>128</v>
      </c>
      <c r="AA4025" s="153">
        <v>60</v>
      </c>
      <c r="AB4025" s="153">
        <v>1.55</v>
      </c>
      <c r="AC4025" s="182">
        <f t="shared" si="126"/>
        <v>24.973985431841829</v>
      </c>
      <c r="AD4025" s="153" t="str">
        <f t="shared" si="127"/>
        <v>SOBREPESO</v>
      </c>
      <c r="AE4025" s="207" t="s">
        <v>135</v>
      </c>
      <c r="AF4025" s="153" t="s">
        <v>130</v>
      </c>
      <c r="AG4025" s="159"/>
      <c r="AH4025" s="153"/>
      <c r="AI4025" s="161"/>
      <c r="AJ4025" s="153"/>
      <c r="AK4025" s="153"/>
      <c r="AL4025" s="207"/>
      <c r="AM4025" s="207"/>
      <c r="AN4025" s="207"/>
      <c r="AO4025" s="207"/>
      <c r="AP4025" s="147" t="s">
        <v>466</v>
      </c>
      <c r="AQ4025" s="147" t="s">
        <v>67</v>
      </c>
      <c r="AR4025" s="147"/>
      <c r="AS4025" s="209" t="s">
        <v>68</v>
      </c>
      <c r="AT4025" s="223" t="str">
        <f>MONTH(B4025)&amp;"/"&amp;YEAR(B4025)</f>
        <v>3/2026</v>
      </c>
      <c r="AU4025" s="223">
        <f>WEEKNUM(B4025)-WEEKNUM(EOMONTH(B4025,-1)+1)+1</f>
        <v>2</v>
      </c>
      <c r="AV4025" s="209" t="str">
        <f>MONTH(R4025)&amp;"/"&amp;YEAR(R4025)</f>
        <v>1/1900</v>
      </c>
      <c r="AW4025" s="209" t="e">
        <f>WEEKNUM(R4025)-WEEKNUM(EOMONTH(R4025,-1)+1)+1</f>
        <v>#NUM!</v>
      </c>
      <c r="AX4025" s="209">
        <f>IF(BB4025="S",IF(Q4025="1. Aceitou o programa",R4025-B4025,0),0)</f>
        <v>0</v>
      </c>
      <c r="AY4025" s="209">
        <f>IF(BB4025="S",IF(AND(S4025&lt;&gt;"",R4025&lt;&gt;""),S4025-R4025,0),0)</f>
        <v>0</v>
      </c>
      <c r="AZ4025" s="209">
        <f>IF(BB4025="S",IF(Q4025="1. Aceitou o programa",IF(OR(X4025="Não se Aplica",X4025=""),IF(OR(W4025="Não se Aplica",W4025=""),0,W4025-V4025),AVERAGE(X4025-W4025,W4025-V4025)),0),0)</f>
        <v>0</v>
      </c>
      <c r="BA4025" s="209">
        <f>IF(BB4025="S",IF(AND(Q4025="1. Aceitou o programa",AH4025="Realizada"),IFERROR(IF(AG4025="",0,AG4025-R4025),0),0),0)</f>
        <v>0</v>
      </c>
      <c r="BB4025" s="209" t="str">
        <f>_xlfn.XLOOKUP(U4025,'Lista Suspensa'!$AA$20:$AA$23,'Lista Suspensa'!$AB$20:$AB$23,"N/A")</f>
        <v>S</v>
      </c>
    </row>
    <row r="4026" spans="1:54" ht="12" customHeight="1">
      <c r="A4026" s="151" t="s">
        <v>121</v>
      </c>
      <c r="B4026" s="152">
        <v>45292</v>
      </c>
      <c r="C4026" s="153" t="s">
        <v>122</v>
      </c>
      <c r="D4026" s="153" t="s">
        <v>56</v>
      </c>
      <c r="E4026" s="244">
        <v>89179184</v>
      </c>
      <c r="F4026" s="144" t="s">
        <v>7303</v>
      </c>
      <c r="G4026" s="230"/>
      <c r="H4026" s="154">
        <v>28001</v>
      </c>
      <c r="I4026" s="153">
        <v>49</v>
      </c>
      <c r="J4026" s="148" t="s">
        <v>70</v>
      </c>
      <c r="K4026" s="153" t="s">
        <v>59</v>
      </c>
      <c r="L4026" s="153"/>
      <c r="M4026" s="153"/>
      <c r="N4026" s="153"/>
      <c r="O4026" s="155" t="s">
        <v>7304</v>
      </c>
      <c r="P4026" s="156" t="s">
        <v>60</v>
      </c>
      <c r="Q4026" s="157" t="s">
        <v>7269</v>
      </c>
      <c r="R4026" s="158"/>
      <c r="S4026" s="159">
        <v>46055</v>
      </c>
      <c r="T4026" s="159" t="s">
        <v>62</v>
      </c>
      <c r="U4026" s="159" t="s">
        <v>6152</v>
      </c>
      <c r="V4026" s="154">
        <v>46055</v>
      </c>
      <c r="W4026" s="154"/>
      <c r="X4026" s="154"/>
      <c r="Y4026" s="160" t="s">
        <v>7305</v>
      </c>
      <c r="Z4026" s="160" t="s">
        <v>128</v>
      </c>
      <c r="AA4026" s="153">
        <v>66</v>
      </c>
      <c r="AB4026" s="153">
        <v>1.68</v>
      </c>
      <c r="AC4026" s="182">
        <f t="shared" si="126"/>
        <v>23.384353741496604</v>
      </c>
      <c r="AD4026" s="153" t="str">
        <f t="shared" si="127"/>
        <v>PESO NORMAL</v>
      </c>
      <c r="AE4026" s="207" t="s">
        <v>135</v>
      </c>
      <c r="AF4026" s="153" t="s">
        <v>130</v>
      </c>
      <c r="AG4026" s="159"/>
      <c r="AH4026" s="153"/>
      <c r="AI4026" s="161"/>
      <c r="AJ4026" s="153"/>
      <c r="AK4026" s="153"/>
      <c r="AL4026" s="207"/>
      <c r="AM4026" s="207"/>
      <c r="AN4026" s="207"/>
      <c r="AO4026" s="207"/>
      <c r="AP4026" s="147" t="s">
        <v>466</v>
      </c>
      <c r="AQ4026" s="147" t="s">
        <v>67</v>
      </c>
      <c r="AR4026" s="147"/>
      <c r="AS4026" s="209" t="s">
        <v>68</v>
      </c>
      <c r="AT4026" s="223" t="str">
        <f>MONTH(B4026)&amp;"/"&amp;YEAR(B4026)</f>
        <v>1/2024</v>
      </c>
      <c r="AU4026" s="223">
        <f>WEEKNUM(B4026)-WEEKNUM(EOMONTH(B4026,-1)+1)+1</f>
        <v>1</v>
      </c>
      <c r="AV4026" s="209" t="str">
        <f>MONTH(R4026)&amp;"/"&amp;YEAR(R4026)</f>
        <v>1/1900</v>
      </c>
      <c r="AW4026" s="209" t="e">
        <f>WEEKNUM(R4026)-WEEKNUM(EOMONTH(R4026,-1)+1)+1</f>
        <v>#NUM!</v>
      </c>
      <c r="AX4026" s="209">
        <f>IF(BB4026="S",IF(Q4026="1. Aceitou o programa",R4026-B4026,0),0)</f>
        <v>0</v>
      </c>
      <c r="AY4026" s="209">
        <f>IF(BB4026="S",IF(AND(S4026&lt;&gt;"",R4026&lt;&gt;""),S4026-R4026,0),0)</f>
        <v>0</v>
      </c>
      <c r="AZ4026" s="209">
        <f>IF(BB4026="S",IF(Q4026="1. Aceitou o programa",IF(OR(X4026="Não se Aplica",X4026=""),IF(OR(W4026="Não se Aplica",W4026=""),0,W4026-V4026),AVERAGE(X4026-W4026,W4026-V4026)),0),0)</f>
        <v>0</v>
      </c>
      <c r="BA4026" s="209">
        <f>IF(BB4026="S",IF(AND(Q4026="1. Aceitou o programa",AH4026="Realizada"),IFERROR(IF(AG4026="",0,AG4026-R4026),0),0),0)</f>
        <v>0</v>
      </c>
      <c r="BB4026" s="209" t="str">
        <f>_xlfn.XLOOKUP(U4026,'Lista Suspensa'!$AA$20:$AA$23,'Lista Suspensa'!$AB$20:$AB$23,"N/A")</f>
        <v>S</v>
      </c>
    </row>
    <row r="4027" spans="1:54" ht="12" customHeight="1">
      <c r="A4027" s="151" t="s">
        <v>54</v>
      </c>
      <c r="B4027" s="152">
        <v>46112</v>
      </c>
      <c r="C4027" s="153" t="s">
        <v>55</v>
      </c>
      <c r="D4027" s="153" t="s">
        <v>56</v>
      </c>
      <c r="E4027" s="244">
        <v>95949920</v>
      </c>
      <c r="F4027" s="144" t="s">
        <v>7306</v>
      </c>
      <c r="G4027" s="230"/>
      <c r="H4027" s="154">
        <v>28139</v>
      </c>
      <c r="I4027" s="153">
        <v>49</v>
      </c>
      <c r="J4027" s="148" t="s">
        <v>70</v>
      </c>
      <c r="K4027" s="153" t="s">
        <v>101</v>
      </c>
      <c r="L4027" s="153"/>
      <c r="M4027" s="153"/>
      <c r="N4027" s="153"/>
      <c r="O4027" s="155">
        <v>21994330744</v>
      </c>
      <c r="P4027" s="156" t="s">
        <v>60</v>
      </c>
      <c r="Q4027" s="157" t="s">
        <v>7269</v>
      </c>
      <c r="R4027" s="158"/>
      <c r="S4027" s="159">
        <v>46157</v>
      </c>
      <c r="T4027" s="159" t="s">
        <v>62</v>
      </c>
      <c r="U4027" s="159" t="s">
        <v>6152</v>
      </c>
      <c r="V4027" s="154">
        <v>46147</v>
      </c>
      <c r="W4027" s="154">
        <v>46155</v>
      </c>
      <c r="X4027" s="154" t="s">
        <v>126</v>
      </c>
      <c r="Y4027" s="160" t="s">
        <v>99</v>
      </c>
      <c r="Z4027" s="160" t="s">
        <v>128</v>
      </c>
      <c r="AA4027" s="153">
        <v>56</v>
      </c>
      <c r="AB4027" s="153">
        <v>1.74</v>
      </c>
      <c r="AC4027" s="182">
        <f t="shared" si="126"/>
        <v>18.496498876998281</v>
      </c>
      <c r="AD4027" s="153" t="str">
        <f t="shared" si="127"/>
        <v>ABAIXO DO PESO</v>
      </c>
      <c r="AE4027" s="207" t="s">
        <v>1092</v>
      </c>
      <c r="AF4027" s="153"/>
      <c r="AG4027" s="159"/>
      <c r="AH4027" s="153"/>
      <c r="AI4027" s="161"/>
      <c r="AJ4027" s="153"/>
      <c r="AK4027" s="153"/>
      <c r="AL4027" s="207">
        <v>0</v>
      </c>
      <c r="AM4027" s="207"/>
      <c r="AN4027" s="207"/>
      <c r="AO4027" s="207"/>
      <c r="AP4027" s="147" t="s">
        <v>54</v>
      </c>
      <c r="AQ4027" s="147"/>
      <c r="AR4027" s="147"/>
      <c r="AS4027" s="209" t="s">
        <v>68</v>
      </c>
      <c r="AT4027" s="223" t="str">
        <f>MONTH(B4027)&amp;"/"&amp;YEAR(B4027)</f>
        <v>3/2026</v>
      </c>
      <c r="AU4027" s="223">
        <f>WEEKNUM(B4027)-WEEKNUM(EOMONTH(B4027,-1)+1)+1</f>
        <v>5</v>
      </c>
      <c r="AV4027" s="209" t="str">
        <f>MONTH(R4027)&amp;"/"&amp;YEAR(R4027)</f>
        <v>1/1900</v>
      </c>
      <c r="AW4027" s="209" t="e">
        <f>WEEKNUM(R4027)-WEEKNUM(EOMONTH(R4027,-1)+1)+1</f>
        <v>#NUM!</v>
      </c>
      <c r="AX4027" s="209">
        <f>IF(BB4027="S",IF(Q4027="1. Aceitou o programa",R4027-B4027,0),0)</f>
        <v>0</v>
      </c>
      <c r="AY4027" s="209">
        <f>IF(BB4027="S",IF(AND(S4027&lt;&gt;"",R4027&lt;&gt;""),S4027-R4027,0),0)</f>
        <v>0</v>
      </c>
      <c r="AZ4027" s="209">
        <f>IF(BB4027="S",IF(Q4027="1. Aceitou o programa",IF(OR(X4027="Não se Aplica",X4027=""),IF(OR(W4027="Não se Aplica",W4027=""),0,W4027-V4027),AVERAGE(X4027-W4027,W4027-V4027)),0),0)</f>
        <v>0</v>
      </c>
      <c r="BA4027" s="209">
        <f>IF(BB4027="S",IF(AND(Q4027="1. Aceitou o programa",AH4027="Realizada"),IFERROR(IF(AG4027="",0,AG4027-R4027),0),0),0)</f>
        <v>0</v>
      </c>
      <c r="BB4027" s="209" t="str">
        <f>_xlfn.XLOOKUP(U4027,'Lista Suspensa'!$AA$20:$AA$23,'Lista Suspensa'!$AB$20:$AB$23,"N/A")</f>
        <v>S</v>
      </c>
    </row>
    <row r="4028" spans="1:54" ht="12" customHeight="1">
      <c r="A4028" s="151" t="s">
        <v>54</v>
      </c>
      <c r="B4028" s="152">
        <v>46112</v>
      </c>
      <c r="C4028" s="153" t="s">
        <v>55</v>
      </c>
      <c r="D4028" s="153" t="s">
        <v>56</v>
      </c>
      <c r="E4028" s="244">
        <v>745742173</v>
      </c>
      <c r="F4028" s="144" t="s">
        <v>7307</v>
      </c>
      <c r="G4028" s="230"/>
      <c r="H4028" s="154">
        <v>29057</v>
      </c>
      <c r="I4028" s="153">
        <v>46</v>
      </c>
      <c r="J4028" s="148" t="s">
        <v>70</v>
      </c>
      <c r="K4028" s="153" t="s">
        <v>101</v>
      </c>
      <c r="L4028" s="153"/>
      <c r="M4028" s="153"/>
      <c r="N4028" s="153"/>
      <c r="O4028" s="155" t="s">
        <v>7308</v>
      </c>
      <c r="P4028" s="156" t="s">
        <v>60</v>
      </c>
      <c r="Q4028" s="157" t="s">
        <v>7269</v>
      </c>
      <c r="R4028" s="158"/>
      <c r="S4028" s="159">
        <v>46157</v>
      </c>
      <c r="T4028" s="159" t="s">
        <v>62</v>
      </c>
      <c r="U4028" s="159" t="s">
        <v>6152</v>
      </c>
      <c r="V4028" s="154">
        <v>46147</v>
      </c>
      <c r="W4028" s="154">
        <v>46155</v>
      </c>
      <c r="X4028" s="154" t="s">
        <v>126</v>
      </c>
      <c r="Y4028" s="160" t="s">
        <v>99</v>
      </c>
      <c r="Z4028" s="160" t="s">
        <v>128</v>
      </c>
      <c r="AA4028" s="153">
        <v>70</v>
      </c>
      <c r="AB4028" s="153">
        <v>1.7</v>
      </c>
      <c r="AC4028" s="182">
        <f t="shared" si="126"/>
        <v>24.221453287197235</v>
      </c>
      <c r="AD4028" s="153" t="str">
        <f t="shared" si="127"/>
        <v>PESO NORMAL</v>
      </c>
      <c r="AE4028" s="207" t="s">
        <v>947</v>
      </c>
      <c r="AF4028" s="153"/>
      <c r="AG4028" s="159"/>
      <c r="AH4028" s="153"/>
      <c r="AI4028" s="161"/>
      <c r="AJ4028" s="153"/>
      <c r="AK4028" s="153"/>
      <c r="AL4028" s="207">
        <v>0</v>
      </c>
      <c r="AM4028" s="207"/>
      <c r="AN4028" s="207"/>
      <c r="AO4028" s="207"/>
      <c r="AP4028" s="147" t="s">
        <v>54</v>
      </c>
      <c r="AQ4028" s="147"/>
      <c r="AR4028" s="147"/>
      <c r="AS4028" s="209" t="s">
        <v>68</v>
      </c>
      <c r="AT4028" s="223" t="str">
        <f>MONTH(B4028)&amp;"/"&amp;YEAR(B4028)</f>
        <v>3/2026</v>
      </c>
      <c r="AU4028" s="223">
        <f>WEEKNUM(B4028)-WEEKNUM(EOMONTH(B4028,-1)+1)+1</f>
        <v>5</v>
      </c>
      <c r="AV4028" s="209" t="str">
        <f>MONTH(R4028)&amp;"/"&amp;YEAR(R4028)</f>
        <v>1/1900</v>
      </c>
      <c r="AW4028" s="209" t="e">
        <f>WEEKNUM(R4028)-WEEKNUM(EOMONTH(R4028,-1)+1)+1</f>
        <v>#NUM!</v>
      </c>
      <c r="AX4028" s="209">
        <f>IF(BB4028="S",IF(Q4028="1. Aceitou o programa",R4028-B4028,0),0)</f>
        <v>0</v>
      </c>
      <c r="AY4028" s="209">
        <f>IF(BB4028="S",IF(AND(S4028&lt;&gt;"",R4028&lt;&gt;""),S4028-R4028,0),0)</f>
        <v>0</v>
      </c>
      <c r="AZ4028" s="209">
        <f>IF(BB4028="S",IF(Q4028="1. Aceitou o programa",IF(OR(X4028="Não se Aplica",X4028=""),IF(OR(W4028="Não se Aplica",W4028=""),0,W4028-V4028),AVERAGE(X4028-W4028,W4028-V4028)),0),0)</f>
        <v>0</v>
      </c>
      <c r="BA4028" s="209">
        <f>IF(BB4028="S",IF(AND(Q4028="1. Aceitou o programa",AH4028="Realizada"),IFERROR(IF(AG4028="",0,AG4028-R4028),0),0),0)</f>
        <v>0</v>
      </c>
      <c r="BB4028" s="209" t="str">
        <f>_xlfn.XLOOKUP(U4028,'Lista Suspensa'!$AA$20:$AA$23,'Lista Suspensa'!$AB$20:$AB$23,"N/A")</f>
        <v>S</v>
      </c>
    </row>
    <row r="4029" spans="1:54" ht="12" customHeight="1">
      <c r="A4029" s="151" t="s">
        <v>54</v>
      </c>
      <c r="B4029" s="152">
        <v>46112</v>
      </c>
      <c r="C4029" s="153" t="s">
        <v>55</v>
      </c>
      <c r="D4029" s="153" t="s">
        <v>56</v>
      </c>
      <c r="E4029" s="244">
        <v>596097387</v>
      </c>
      <c r="F4029" s="144" t="s">
        <v>7309</v>
      </c>
      <c r="G4029" s="230"/>
      <c r="H4029" s="154">
        <v>28489</v>
      </c>
      <c r="I4029" s="153">
        <v>48</v>
      </c>
      <c r="J4029" s="148" t="s">
        <v>70</v>
      </c>
      <c r="K4029" s="153" t="s">
        <v>59</v>
      </c>
      <c r="L4029" s="153"/>
      <c r="M4029" s="153"/>
      <c r="N4029" s="153"/>
      <c r="O4029" s="155">
        <v>11952375091</v>
      </c>
      <c r="P4029" s="156" t="s">
        <v>60</v>
      </c>
      <c r="Q4029" s="157" t="s">
        <v>7269</v>
      </c>
      <c r="R4029" s="158"/>
      <c r="S4029" s="159">
        <v>46157</v>
      </c>
      <c r="T4029" s="159" t="s">
        <v>62</v>
      </c>
      <c r="U4029" s="159" t="s">
        <v>6152</v>
      </c>
      <c r="V4029" s="154">
        <v>46148</v>
      </c>
      <c r="W4029" s="154">
        <v>46155</v>
      </c>
      <c r="X4029" s="154" t="s">
        <v>126</v>
      </c>
      <c r="Y4029" s="160" t="s">
        <v>99</v>
      </c>
      <c r="Z4029" s="160" t="s">
        <v>128</v>
      </c>
      <c r="AA4029" s="153">
        <v>68</v>
      </c>
      <c r="AB4029" s="153">
        <v>1.67</v>
      </c>
      <c r="AC4029" s="182">
        <f t="shared" si="126"/>
        <v>24.382372978593711</v>
      </c>
      <c r="AD4029" s="153" t="str">
        <f t="shared" si="127"/>
        <v>PESO NORMAL</v>
      </c>
      <c r="AE4029" s="207" t="s">
        <v>225</v>
      </c>
      <c r="AF4029" s="153"/>
      <c r="AG4029" s="159"/>
      <c r="AH4029" s="153"/>
      <c r="AI4029" s="161"/>
      <c r="AJ4029" s="153"/>
      <c r="AK4029" s="153"/>
      <c r="AL4029" s="207">
        <v>0</v>
      </c>
      <c r="AM4029" s="207"/>
      <c r="AN4029" s="207"/>
      <c r="AO4029" s="207"/>
      <c r="AP4029" s="147" t="s">
        <v>54</v>
      </c>
      <c r="AQ4029" s="147"/>
      <c r="AR4029" s="147"/>
      <c r="AS4029" s="209" t="s">
        <v>68</v>
      </c>
      <c r="AT4029" s="223" t="str">
        <f>MONTH(B4029)&amp;"/"&amp;YEAR(B4029)</f>
        <v>3/2026</v>
      </c>
      <c r="AU4029" s="223">
        <f>WEEKNUM(B4029)-WEEKNUM(EOMONTH(B4029,-1)+1)+1</f>
        <v>5</v>
      </c>
      <c r="AV4029" s="209" t="str">
        <f>MONTH(R4029)&amp;"/"&amp;YEAR(R4029)</f>
        <v>1/1900</v>
      </c>
      <c r="AW4029" s="209" t="e">
        <f>WEEKNUM(R4029)-WEEKNUM(EOMONTH(R4029,-1)+1)+1</f>
        <v>#NUM!</v>
      </c>
      <c r="AX4029" s="209">
        <f>IF(BB4029="S",IF(Q4029="1. Aceitou o programa",R4029-B4029,0),0)</f>
        <v>0</v>
      </c>
      <c r="AY4029" s="209">
        <f>IF(BB4029="S",IF(AND(S4029&lt;&gt;"",R4029&lt;&gt;""),S4029-R4029,0),0)</f>
        <v>0</v>
      </c>
      <c r="AZ4029" s="209">
        <f>IF(BB4029="S",IF(Q4029="1. Aceitou o programa",IF(OR(X4029="Não se Aplica",X4029=""),IF(OR(W4029="Não se Aplica",W4029=""),0,W4029-V4029),AVERAGE(X4029-W4029,W4029-V4029)),0),0)</f>
        <v>0</v>
      </c>
      <c r="BA4029" s="209">
        <f>IF(BB4029="S",IF(AND(Q4029="1. Aceitou o programa",AH4029="Realizada"),IFERROR(IF(AG4029="",0,AG4029-R4029),0),0),0)</f>
        <v>0</v>
      </c>
      <c r="BB4029" s="209" t="str">
        <f>_xlfn.XLOOKUP(U4029,'Lista Suspensa'!$AA$20:$AA$23,'Lista Suspensa'!$AB$20:$AB$23,"N/A")</f>
        <v>S</v>
      </c>
    </row>
    <row r="4030" spans="1:54" ht="12" customHeight="1">
      <c r="A4030" s="151" t="s">
        <v>54</v>
      </c>
      <c r="B4030" s="152">
        <v>46083</v>
      </c>
      <c r="C4030" s="153" t="s">
        <v>55</v>
      </c>
      <c r="D4030" s="153" t="s">
        <v>56</v>
      </c>
      <c r="E4030" s="244">
        <v>82094302</v>
      </c>
      <c r="F4030" s="144" t="s">
        <v>7310</v>
      </c>
      <c r="G4030" s="230"/>
      <c r="H4030" s="154">
        <v>30322</v>
      </c>
      <c r="I4030" s="153">
        <v>43</v>
      </c>
      <c r="J4030" s="148" t="s">
        <v>70</v>
      </c>
      <c r="K4030" s="153"/>
      <c r="L4030" s="153"/>
      <c r="M4030" s="153"/>
      <c r="N4030" s="153">
        <v>40</v>
      </c>
      <c r="O4030" s="155" t="s">
        <v>7311</v>
      </c>
      <c r="P4030" s="156" t="s">
        <v>60</v>
      </c>
      <c r="Q4030" s="157" t="s">
        <v>7269</v>
      </c>
      <c r="R4030" s="158"/>
      <c r="S4030" s="159">
        <v>46157</v>
      </c>
      <c r="T4030" s="159" t="s">
        <v>62</v>
      </c>
      <c r="U4030" s="159" t="s">
        <v>6152</v>
      </c>
      <c r="V4030" s="154">
        <v>46114</v>
      </c>
      <c r="W4030" s="154">
        <v>46150</v>
      </c>
      <c r="X4030" s="154" t="s">
        <v>126</v>
      </c>
      <c r="Y4030" s="160" t="s">
        <v>64</v>
      </c>
      <c r="Z4030" s="160" t="s">
        <v>7312</v>
      </c>
      <c r="AA4030" s="153">
        <v>61</v>
      </c>
      <c r="AB4030" s="153">
        <v>1.58</v>
      </c>
      <c r="AC4030" s="182">
        <f t="shared" si="126"/>
        <v>24.435186668803073</v>
      </c>
      <c r="AD4030" s="153" t="str">
        <f t="shared" si="127"/>
        <v>PESO NORMAL</v>
      </c>
      <c r="AE4030" s="207" t="s">
        <v>427</v>
      </c>
      <c r="AF4030" s="153"/>
      <c r="AG4030" s="159"/>
      <c r="AH4030" s="153"/>
      <c r="AI4030" s="161"/>
      <c r="AJ4030" s="153"/>
      <c r="AK4030" s="153"/>
      <c r="AL4030" s="207">
        <v>0</v>
      </c>
      <c r="AM4030" s="207"/>
      <c r="AN4030" s="207"/>
      <c r="AO4030" s="207"/>
      <c r="AP4030" s="147" t="s">
        <v>54</v>
      </c>
      <c r="AQ4030" s="147"/>
      <c r="AR4030" s="147"/>
      <c r="AS4030" s="209" t="s">
        <v>68</v>
      </c>
      <c r="AT4030" s="223" t="str">
        <f>MONTH(B4030)&amp;"/"&amp;YEAR(B4030)</f>
        <v>3/2026</v>
      </c>
      <c r="AU4030" s="223">
        <f>WEEKNUM(B4030)-WEEKNUM(EOMONTH(B4030,-1)+1)+1</f>
        <v>1</v>
      </c>
      <c r="AV4030" s="209" t="str">
        <f>MONTH(R4030)&amp;"/"&amp;YEAR(R4030)</f>
        <v>1/1900</v>
      </c>
      <c r="AW4030" s="209" t="e">
        <f>WEEKNUM(R4030)-WEEKNUM(EOMONTH(R4030,-1)+1)+1</f>
        <v>#NUM!</v>
      </c>
      <c r="AX4030" s="209">
        <f>IF(BB4030="S",IF(Q4030="1. Aceitou o programa",R4030-B4030,0),0)</f>
        <v>0</v>
      </c>
      <c r="AY4030" s="209">
        <f>IF(BB4030="S",IF(AND(S4030&lt;&gt;"",R4030&lt;&gt;""),S4030-R4030,0),0)</f>
        <v>0</v>
      </c>
      <c r="AZ4030" s="209">
        <f>IF(BB4030="S",IF(Q4030="1. Aceitou o programa",IF(OR(X4030="Não se Aplica",X4030=""),IF(OR(W4030="Não se Aplica",W4030=""),0,W4030-V4030),AVERAGE(X4030-W4030,W4030-V4030)),0),0)</f>
        <v>0</v>
      </c>
      <c r="BA4030" s="209">
        <f>IF(BB4030="S",IF(AND(Q4030="1. Aceitou o programa",AH4030="Realizada"),IFERROR(IF(AG4030="",0,AG4030-R4030),0),0),0)</f>
        <v>0</v>
      </c>
      <c r="BB4030" s="209" t="str">
        <f>_xlfn.XLOOKUP(U4030,'Lista Suspensa'!$AA$20:$AA$23,'Lista Suspensa'!$AB$20:$AB$23,"N/A")</f>
        <v>S</v>
      </c>
    </row>
    <row r="4031" spans="1:54" ht="12" customHeight="1">
      <c r="A4031" s="151" t="s">
        <v>54</v>
      </c>
      <c r="B4031" s="152">
        <v>46112</v>
      </c>
      <c r="C4031" s="153" t="s">
        <v>55</v>
      </c>
      <c r="D4031" s="153" t="s">
        <v>56</v>
      </c>
      <c r="E4031" s="244">
        <v>93695602</v>
      </c>
      <c r="F4031" s="144" t="s">
        <v>7313</v>
      </c>
      <c r="G4031" s="230"/>
      <c r="H4031" s="154">
        <v>32266</v>
      </c>
      <c r="I4031" s="153">
        <v>38</v>
      </c>
      <c r="J4031" s="148" t="s">
        <v>70</v>
      </c>
      <c r="K4031" s="153" t="s">
        <v>101</v>
      </c>
      <c r="L4031" s="153"/>
      <c r="M4031" s="153"/>
      <c r="N4031" s="153"/>
      <c r="O4031" s="155">
        <v>21976357489</v>
      </c>
      <c r="P4031" s="156" t="s">
        <v>60</v>
      </c>
      <c r="Q4031" s="157" t="s">
        <v>7269</v>
      </c>
      <c r="R4031" s="158"/>
      <c r="S4031" s="159">
        <v>46157</v>
      </c>
      <c r="T4031" s="159" t="s">
        <v>62</v>
      </c>
      <c r="U4031" s="159" t="s">
        <v>6152</v>
      </c>
      <c r="V4031" s="154">
        <v>46147</v>
      </c>
      <c r="W4031" s="154" t="s">
        <v>126</v>
      </c>
      <c r="X4031" s="154" t="s">
        <v>126</v>
      </c>
      <c r="Y4031" s="160" t="s">
        <v>5629</v>
      </c>
      <c r="Z4031" s="160" t="s">
        <v>128</v>
      </c>
      <c r="AA4031" s="153">
        <v>75</v>
      </c>
      <c r="AB4031" s="153">
        <v>1.74</v>
      </c>
      <c r="AC4031" s="182">
        <f t="shared" si="126"/>
        <v>24.772096710265558</v>
      </c>
      <c r="AD4031" s="153" t="str">
        <f t="shared" si="127"/>
        <v>PESO NORMAL</v>
      </c>
      <c r="AE4031" s="207" t="s">
        <v>1092</v>
      </c>
      <c r="AF4031" s="153"/>
      <c r="AG4031" s="159"/>
      <c r="AH4031" s="153"/>
      <c r="AI4031" s="161"/>
      <c r="AJ4031" s="153"/>
      <c r="AK4031" s="153"/>
      <c r="AL4031" s="207">
        <v>0</v>
      </c>
      <c r="AM4031" s="207"/>
      <c r="AN4031" s="207"/>
      <c r="AO4031" s="207"/>
      <c r="AP4031" s="147" t="s">
        <v>54</v>
      </c>
      <c r="AQ4031" s="147"/>
      <c r="AR4031" s="147"/>
      <c r="AS4031" s="209" t="s">
        <v>68</v>
      </c>
      <c r="AT4031" s="223" t="str">
        <f>MONTH(B4031)&amp;"/"&amp;YEAR(B4031)</f>
        <v>3/2026</v>
      </c>
      <c r="AU4031" s="223">
        <f>WEEKNUM(B4031)-WEEKNUM(EOMONTH(B4031,-1)+1)+1</f>
        <v>5</v>
      </c>
      <c r="AV4031" s="209" t="str">
        <f>MONTH(R4031)&amp;"/"&amp;YEAR(R4031)</f>
        <v>1/1900</v>
      </c>
      <c r="AW4031" s="209" t="e">
        <f>WEEKNUM(R4031)-WEEKNUM(EOMONTH(R4031,-1)+1)+1</f>
        <v>#NUM!</v>
      </c>
      <c r="AX4031" s="209">
        <f>IF(BB4031="S",IF(Q4031="1. Aceitou o programa",R4031-B4031,0),0)</f>
        <v>0</v>
      </c>
      <c r="AY4031" s="209">
        <f>IF(BB4031="S",IF(AND(S4031&lt;&gt;"",R4031&lt;&gt;""),S4031-R4031,0),0)</f>
        <v>0</v>
      </c>
      <c r="AZ4031" s="209">
        <f>IF(BB4031="S",IF(Q4031="1. Aceitou o programa",IF(OR(X4031="Não se Aplica",X4031=""),IF(OR(W4031="Não se Aplica",W4031=""),0,W4031-V4031),AVERAGE(X4031-W4031,W4031-V4031)),0),0)</f>
        <v>0</v>
      </c>
      <c r="BA4031" s="209">
        <f>IF(BB4031="S",IF(AND(Q4031="1. Aceitou o programa",AH4031="Realizada"),IFERROR(IF(AG4031="",0,AG4031-R4031),0),0),0)</f>
        <v>0</v>
      </c>
      <c r="BB4031" s="209" t="str">
        <f>_xlfn.XLOOKUP(U4031,'Lista Suspensa'!$AA$20:$AA$23,'Lista Suspensa'!$AB$20:$AB$23,"N/A")</f>
        <v>S</v>
      </c>
    </row>
    <row r="4032" spans="1:54" ht="12" customHeight="1">
      <c r="A4032" s="151" t="s">
        <v>121</v>
      </c>
      <c r="B4032" s="152">
        <v>45292</v>
      </c>
      <c r="C4032" s="153" t="s">
        <v>122</v>
      </c>
      <c r="D4032" s="153" t="s">
        <v>56</v>
      </c>
      <c r="E4032" s="244">
        <v>74538885</v>
      </c>
      <c r="F4032" s="144" t="s">
        <v>7314</v>
      </c>
      <c r="G4032" s="230"/>
      <c r="H4032" s="154">
        <v>28422</v>
      </c>
      <c r="I4032" s="153">
        <v>48</v>
      </c>
      <c r="J4032" s="148" t="s">
        <v>70</v>
      </c>
      <c r="K4032" s="153"/>
      <c r="L4032" s="153"/>
      <c r="M4032" s="153"/>
      <c r="N4032" s="153"/>
      <c r="O4032" s="155" t="s">
        <v>7315</v>
      </c>
      <c r="P4032" s="156" t="s">
        <v>60</v>
      </c>
      <c r="Q4032" s="157" t="s">
        <v>7269</v>
      </c>
      <c r="R4032" s="158"/>
      <c r="S4032" s="159">
        <v>45924</v>
      </c>
      <c r="T4032" s="159" t="s">
        <v>62</v>
      </c>
      <c r="U4032" s="159" t="s">
        <v>6152</v>
      </c>
      <c r="V4032" s="154">
        <v>45924</v>
      </c>
      <c r="W4032" s="154"/>
      <c r="X4032" s="154"/>
      <c r="Y4032" s="160"/>
      <c r="Z4032" s="160"/>
      <c r="AA4032" s="153">
        <v>56</v>
      </c>
      <c r="AB4032" s="153">
        <v>1.6</v>
      </c>
      <c r="AC4032" s="182">
        <f t="shared" si="126"/>
        <v>21.874999999999996</v>
      </c>
      <c r="AD4032" s="153" t="str">
        <f t="shared" si="127"/>
        <v>PESO NORMAL</v>
      </c>
      <c r="AE4032" s="207" t="s">
        <v>135</v>
      </c>
      <c r="AF4032" s="153" t="s">
        <v>130</v>
      </c>
      <c r="AG4032" s="159"/>
      <c r="AH4032" s="153"/>
      <c r="AI4032" s="161"/>
      <c r="AJ4032" s="153"/>
      <c r="AK4032" s="153"/>
      <c r="AL4032" s="207"/>
      <c r="AM4032" s="207"/>
      <c r="AN4032" s="207"/>
      <c r="AO4032" s="207"/>
      <c r="AP4032" s="147" t="s">
        <v>54</v>
      </c>
      <c r="AQ4032" s="147"/>
      <c r="AR4032" s="147"/>
      <c r="AS4032" s="209" t="s">
        <v>68</v>
      </c>
      <c r="AT4032" s="223" t="str">
        <f>MONTH(B4032)&amp;"/"&amp;YEAR(B4032)</f>
        <v>1/2024</v>
      </c>
      <c r="AU4032" s="223">
        <f>WEEKNUM(B4032)-WEEKNUM(EOMONTH(B4032,-1)+1)+1</f>
        <v>1</v>
      </c>
      <c r="AV4032" s="209" t="str">
        <f>MONTH(R4032)&amp;"/"&amp;YEAR(R4032)</f>
        <v>1/1900</v>
      </c>
      <c r="AW4032" s="209" t="e">
        <f>WEEKNUM(R4032)-WEEKNUM(EOMONTH(R4032,-1)+1)+1</f>
        <v>#NUM!</v>
      </c>
      <c r="AX4032" s="209">
        <f>IF(BB4032="S",IF(Q4032="1. Aceitou o programa",R4032-B4032,0),0)</f>
        <v>0</v>
      </c>
      <c r="AY4032" s="209">
        <f>IF(BB4032="S",IF(AND(S4032&lt;&gt;"",R4032&lt;&gt;""),S4032-R4032,0),0)</f>
        <v>0</v>
      </c>
      <c r="AZ4032" s="209">
        <f>IF(BB4032="S",IF(Q4032="1. Aceitou o programa",IF(OR(X4032="Não se Aplica",X4032=""),IF(OR(W4032="Não se Aplica",W4032=""),0,W4032-V4032),AVERAGE(X4032-W4032,W4032-V4032)),0),0)</f>
        <v>0</v>
      </c>
      <c r="BA4032" s="209">
        <f>IF(BB4032="S",IF(AND(Q4032="1. Aceitou o programa",AH4032="Realizada"),IFERROR(IF(AG4032="",0,AG4032-R4032),0),0),0)</f>
        <v>0</v>
      </c>
      <c r="BB4032" s="209" t="str">
        <f>_xlfn.XLOOKUP(U4032,'Lista Suspensa'!$AA$20:$AA$23,'Lista Suspensa'!$AB$20:$AB$23,"N/A")</f>
        <v>S</v>
      </c>
    </row>
    <row r="4033" spans="1:54" ht="12" customHeight="1">
      <c r="A4033" s="151" t="s">
        <v>121</v>
      </c>
      <c r="B4033" s="152">
        <v>45292</v>
      </c>
      <c r="C4033" s="153" t="s">
        <v>122</v>
      </c>
      <c r="D4033" s="153" t="s">
        <v>56</v>
      </c>
      <c r="E4033" s="244">
        <v>94809316</v>
      </c>
      <c r="F4033" s="144" t="s">
        <v>7316</v>
      </c>
      <c r="G4033" s="230"/>
      <c r="H4033" s="154">
        <v>34877</v>
      </c>
      <c r="I4033" s="153">
        <v>30</v>
      </c>
      <c r="J4033" s="148" t="s">
        <v>70</v>
      </c>
      <c r="K4033" s="153"/>
      <c r="L4033" s="153"/>
      <c r="M4033" s="153"/>
      <c r="N4033" s="153"/>
      <c r="O4033" s="155" t="s">
        <v>7317</v>
      </c>
      <c r="P4033" s="156" t="s">
        <v>60</v>
      </c>
      <c r="Q4033" s="157" t="s">
        <v>7269</v>
      </c>
      <c r="R4033" s="158"/>
      <c r="S4033" s="159">
        <v>45926</v>
      </c>
      <c r="T4033" s="159" t="s">
        <v>62</v>
      </c>
      <c r="U4033" s="159" t="s">
        <v>6152</v>
      </c>
      <c r="V4033" s="154">
        <v>45926</v>
      </c>
      <c r="W4033" s="154"/>
      <c r="X4033" s="154"/>
      <c r="Y4033" s="160"/>
      <c r="Z4033" s="160"/>
      <c r="AA4033" s="153">
        <v>56</v>
      </c>
      <c r="AB4033" s="153">
        <v>1.58</v>
      </c>
      <c r="AC4033" s="182">
        <f t="shared" si="126"/>
        <v>22.432302515622492</v>
      </c>
      <c r="AD4033" s="153" t="str">
        <f t="shared" si="127"/>
        <v>PESO NORMAL</v>
      </c>
      <c r="AE4033" s="207" t="s">
        <v>135</v>
      </c>
      <c r="AF4033" s="153" t="s">
        <v>130</v>
      </c>
      <c r="AG4033" s="159"/>
      <c r="AH4033" s="153"/>
      <c r="AI4033" s="161"/>
      <c r="AJ4033" s="153"/>
      <c r="AK4033" s="153"/>
      <c r="AL4033" s="207"/>
      <c r="AM4033" s="207"/>
      <c r="AN4033" s="207"/>
      <c r="AO4033" s="207"/>
      <c r="AP4033" s="147" t="s">
        <v>54</v>
      </c>
      <c r="AQ4033" s="147"/>
      <c r="AR4033" s="147"/>
      <c r="AS4033" s="209" t="s">
        <v>68</v>
      </c>
      <c r="AT4033" s="223" t="str">
        <f>MONTH(B4033)&amp;"/"&amp;YEAR(B4033)</f>
        <v>1/2024</v>
      </c>
      <c r="AU4033" s="223">
        <f>WEEKNUM(B4033)-WEEKNUM(EOMONTH(B4033,-1)+1)+1</f>
        <v>1</v>
      </c>
      <c r="AV4033" s="209" t="str">
        <f>MONTH(R4033)&amp;"/"&amp;YEAR(R4033)</f>
        <v>1/1900</v>
      </c>
      <c r="AW4033" s="209" t="e">
        <f>WEEKNUM(R4033)-WEEKNUM(EOMONTH(R4033,-1)+1)+1</f>
        <v>#NUM!</v>
      </c>
      <c r="AX4033" s="209">
        <f>IF(BB4033="S",IF(Q4033="1. Aceitou o programa",R4033-B4033,0),0)</f>
        <v>0</v>
      </c>
      <c r="AY4033" s="209">
        <f>IF(BB4033="S",IF(AND(S4033&lt;&gt;"",R4033&lt;&gt;""),S4033-R4033,0),0)</f>
        <v>0</v>
      </c>
      <c r="AZ4033" s="209">
        <f>IF(BB4033="S",IF(Q4033="1. Aceitou o programa",IF(OR(X4033="Não se Aplica",X4033=""),IF(OR(W4033="Não se Aplica",W4033=""),0,W4033-V4033),AVERAGE(X4033-W4033,W4033-V4033)),0),0)</f>
        <v>0</v>
      </c>
      <c r="BA4033" s="209">
        <f>IF(BB4033="S",IF(AND(Q4033="1. Aceitou o programa",AH4033="Realizada"),IFERROR(IF(AG4033="",0,AG4033-R4033),0),0),0)</f>
        <v>0</v>
      </c>
      <c r="BB4033" s="209" t="str">
        <f>_xlfn.XLOOKUP(U4033,'Lista Suspensa'!$AA$20:$AA$23,'Lista Suspensa'!$AB$20:$AB$23,"N/A")</f>
        <v>S</v>
      </c>
    </row>
    <row r="4034" spans="1:54" ht="12" customHeight="1">
      <c r="A4034" s="151" t="s">
        <v>54</v>
      </c>
      <c r="B4034" s="152">
        <v>46083</v>
      </c>
      <c r="C4034" s="153" t="s">
        <v>55</v>
      </c>
      <c r="D4034" s="153" t="s">
        <v>56</v>
      </c>
      <c r="E4034" s="244">
        <v>94586782</v>
      </c>
      <c r="F4034" s="144" t="s">
        <v>7318</v>
      </c>
      <c r="G4034" s="230"/>
      <c r="H4034" s="154">
        <v>32237</v>
      </c>
      <c r="I4034" s="153">
        <v>38</v>
      </c>
      <c r="J4034" s="148" t="s">
        <v>70</v>
      </c>
      <c r="K4034" s="153" t="s">
        <v>101</v>
      </c>
      <c r="L4034" s="153"/>
      <c r="M4034" s="153"/>
      <c r="N4034" s="153">
        <v>120</v>
      </c>
      <c r="O4034" s="155" t="s">
        <v>7319</v>
      </c>
      <c r="P4034" s="156" t="s">
        <v>60</v>
      </c>
      <c r="Q4034" s="157" t="s">
        <v>7320</v>
      </c>
      <c r="R4034" s="158"/>
      <c r="S4034" s="159">
        <v>46150</v>
      </c>
      <c r="T4034" s="159" t="s">
        <v>62</v>
      </c>
      <c r="U4034" s="159" t="s">
        <v>6152</v>
      </c>
      <c r="V4034" s="154">
        <v>46150</v>
      </c>
      <c r="W4034" s="154" t="s">
        <v>126</v>
      </c>
      <c r="X4034" s="154" t="s">
        <v>126</v>
      </c>
      <c r="Y4034" s="160"/>
      <c r="Z4034" s="160" t="s">
        <v>128</v>
      </c>
      <c r="AA4034" s="153">
        <v>67</v>
      </c>
      <c r="AB4034" s="153">
        <v>1.64</v>
      </c>
      <c r="AC4034" s="182">
        <f t="shared" ref="AC4034:AC4097" si="128">SUM(AA4034/(AB4034^2))</f>
        <v>24.910767400356935</v>
      </c>
      <c r="AD4034" s="153" t="str">
        <f t="shared" ref="AD4034:AD4097" si="129">IF(AC4034&lt;18.5,"ABAIXO DO PESO",
(IF(AC4034&lt;=24.9,"PESO NORMAL",
(IF(AC4034&lt;=29.9,"SOBREPESO",
(IF(AC4034&lt;=34.9,"OBESIDADE I",
(IF(AC4034&lt;=39.9,"OBESIDADE II",
(IF(AC4034&lt;=999,"OBESIDADE III","VAZIO")))))))))))</f>
        <v>SOBREPESO</v>
      </c>
      <c r="AE4034" s="207" t="s">
        <v>135</v>
      </c>
      <c r="AF4034" s="153" t="s">
        <v>130</v>
      </c>
      <c r="AG4034" s="159"/>
      <c r="AH4034" s="153"/>
      <c r="AI4034" s="161"/>
      <c r="AJ4034" s="153"/>
      <c r="AK4034" s="153"/>
      <c r="AL4034" s="207" t="s">
        <v>136</v>
      </c>
      <c r="AM4034" s="207"/>
      <c r="AN4034" s="207"/>
      <c r="AO4034" s="207" t="s">
        <v>6882</v>
      </c>
      <c r="AP4034" s="147" t="s">
        <v>466</v>
      </c>
      <c r="AQ4034" s="147" t="s">
        <v>67</v>
      </c>
      <c r="AR4034" s="147"/>
      <c r="AS4034" s="209" t="s">
        <v>68</v>
      </c>
      <c r="AT4034" s="223" t="str">
        <f>MONTH(B4034)&amp;"/"&amp;YEAR(B4034)</f>
        <v>3/2026</v>
      </c>
      <c r="AU4034" s="223">
        <f>WEEKNUM(B4034)-WEEKNUM(EOMONTH(B4034,-1)+1)+1</f>
        <v>1</v>
      </c>
      <c r="AV4034" s="209" t="str">
        <f>MONTH(R4034)&amp;"/"&amp;YEAR(R4034)</f>
        <v>1/1900</v>
      </c>
      <c r="AW4034" s="209" t="e">
        <f>WEEKNUM(R4034)-WEEKNUM(EOMONTH(R4034,-1)+1)+1</f>
        <v>#NUM!</v>
      </c>
      <c r="AX4034" s="209">
        <f>IF(BB4034="S",IF(Q4034="1. Aceitou o programa",R4034-B4034,0),0)</f>
        <v>0</v>
      </c>
      <c r="AY4034" s="209">
        <f>IF(BB4034="S",IF(AND(S4034&lt;&gt;"",R4034&lt;&gt;""),S4034-R4034,0),0)</f>
        <v>0</v>
      </c>
      <c r="AZ4034" s="209">
        <f>IF(BB4034="S",IF(Q4034="1. Aceitou o programa",IF(OR(X4034="Não se Aplica",X4034=""),IF(OR(W4034="Não se Aplica",W4034=""),0,W4034-V4034),AVERAGE(X4034-W4034,W4034-V4034)),0),0)</f>
        <v>0</v>
      </c>
      <c r="BA4034" s="209">
        <f>IF(BB4034="S",IF(AND(Q4034="1. Aceitou o programa",AH4034="Realizada"),IFERROR(IF(AG4034="",0,AG4034-R4034),0),0),0)</f>
        <v>0</v>
      </c>
      <c r="BB4034" s="209" t="str">
        <f>_xlfn.XLOOKUP(U4034,'Lista Suspensa'!$AA$20:$AA$23,'Lista Suspensa'!$AB$20:$AB$23,"N/A")</f>
        <v>S</v>
      </c>
    </row>
    <row r="4035" spans="1:54" ht="12" customHeight="1">
      <c r="A4035" s="151" t="s">
        <v>67</v>
      </c>
      <c r="B4035" s="152">
        <v>46122</v>
      </c>
      <c r="C4035" s="153" t="s">
        <v>297</v>
      </c>
      <c r="D4035" s="153" t="s">
        <v>455</v>
      </c>
      <c r="E4035" s="244">
        <v>93991667</v>
      </c>
      <c r="F4035" s="144" t="s">
        <v>7321</v>
      </c>
      <c r="G4035" s="230"/>
      <c r="H4035" s="154">
        <v>32067</v>
      </c>
      <c r="I4035" s="153">
        <v>38</v>
      </c>
      <c r="J4035" s="148" t="s">
        <v>70</v>
      </c>
      <c r="K4035" s="153" t="s">
        <v>59</v>
      </c>
      <c r="L4035" s="153"/>
      <c r="M4035" s="153"/>
      <c r="N4035" s="153">
        <v>110</v>
      </c>
      <c r="O4035" s="155">
        <v>11990176339</v>
      </c>
      <c r="P4035" s="156" t="s">
        <v>2077</v>
      </c>
      <c r="Q4035" s="157" t="s">
        <v>7320</v>
      </c>
      <c r="R4035" s="158"/>
      <c r="S4035" s="159">
        <v>46139</v>
      </c>
      <c r="T4035" s="159" t="s">
        <v>62</v>
      </c>
      <c r="U4035" s="159" t="s">
        <v>6152</v>
      </c>
      <c r="V4035" s="154">
        <v>46139</v>
      </c>
      <c r="W4035" s="154"/>
      <c r="X4035" s="154"/>
      <c r="Y4035" s="160" t="s">
        <v>4131</v>
      </c>
      <c r="Z4035" s="160" t="s">
        <v>128</v>
      </c>
      <c r="AA4035" s="153">
        <v>60</v>
      </c>
      <c r="AB4035" s="153">
        <v>1.55</v>
      </c>
      <c r="AC4035" s="182">
        <f t="shared" si="128"/>
        <v>24.973985431841829</v>
      </c>
      <c r="AD4035" s="153" t="str">
        <f t="shared" si="129"/>
        <v>SOBREPESO</v>
      </c>
      <c r="AE4035" s="207" t="s">
        <v>135</v>
      </c>
      <c r="AF4035" s="153" t="s">
        <v>130</v>
      </c>
      <c r="AG4035" s="159"/>
      <c r="AH4035" s="153"/>
      <c r="AI4035" s="161"/>
      <c r="AJ4035" s="153"/>
      <c r="AK4035" s="153"/>
      <c r="AL4035" s="207" t="s">
        <v>136</v>
      </c>
      <c r="AM4035" s="207"/>
      <c r="AN4035" s="207"/>
      <c r="AO4035" s="207" t="s">
        <v>6882</v>
      </c>
      <c r="AP4035" s="147" t="s">
        <v>466</v>
      </c>
      <c r="AQ4035" s="147" t="s">
        <v>67</v>
      </c>
      <c r="AR4035" s="147"/>
      <c r="AS4035" s="209" t="s">
        <v>68</v>
      </c>
      <c r="AT4035" s="223" t="str">
        <f>MONTH(B4035)&amp;"/"&amp;YEAR(B4035)</f>
        <v>4/2026</v>
      </c>
      <c r="AU4035" s="223">
        <f>WEEKNUM(B4035)-WEEKNUM(EOMONTH(B4035,-1)+1)+1</f>
        <v>2</v>
      </c>
      <c r="AV4035" s="209" t="str">
        <f>MONTH(R4035)&amp;"/"&amp;YEAR(R4035)</f>
        <v>1/1900</v>
      </c>
      <c r="AW4035" s="209" t="e">
        <f>WEEKNUM(R4035)-WEEKNUM(EOMONTH(R4035,-1)+1)+1</f>
        <v>#NUM!</v>
      </c>
      <c r="AX4035" s="209">
        <f>IF(BB4035="S",IF(Q4035="1. Aceitou o programa",R4035-B4035,0),0)</f>
        <v>0</v>
      </c>
      <c r="AY4035" s="209">
        <f>IF(BB4035="S",IF(AND(S4035&lt;&gt;"",R4035&lt;&gt;""),S4035-R4035,0),0)</f>
        <v>0</v>
      </c>
      <c r="AZ4035" s="209">
        <f>IF(BB4035="S",IF(Q4035="1. Aceitou o programa",IF(OR(X4035="Não se Aplica",X4035=""),IF(OR(W4035="Não se Aplica",W4035=""),0,W4035-V4035),AVERAGE(X4035-W4035,W4035-V4035)),0),0)</f>
        <v>0</v>
      </c>
      <c r="BA4035" s="209">
        <f>IF(BB4035="S",IF(AND(Q4035="1. Aceitou o programa",AH4035="Realizada"),IFERROR(IF(AG4035="",0,AG4035-R4035),0),0),0)</f>
        <v>0</v>
      </c>
      <c r="BB4035" s="209" t="str">
        <f>_xlfn.XLOOKUP(U4035,'Lista Suspensa'!$AA$20:$AA$23,'Lista Suspensa'!$AB$20:$AB$23,"N/A")</f>
        <v>S</v>
      </c>
    </row>
    <row r="4036" spans="1:54" ht="12" customHeight="1">
      <c r="A4036" s="151" t="s">
        <v>54</v>
      </c>
      <c r="B4036" s="152">
        <v>46083</v>
      </c>
      <c r="C4036" s="153" t="s">
        <v>55</v>
      </c>
      <c r="D4036" s="153" t="s">
        <v>56</v>
      </c>
      <c r="E4036" s="244">
        <v>89127512</v>
      </c>
      <c r="F4036" s="144" t="s">
        <v>7322</v>
      </c>
      <c r="G4036" s="230"/>
      <c r="H4036" s="154">
        <v>35384</v>
      </c>
      <c r="I4036" s="153">
        <v>29</v>
      </c>
      <c r="J4036" s="148" t="s">
        <v>70</v>
      </c>
      <c r="K4036" s="153"/>
      <c r="L4036" s="153"/>
      <c r="M4036" s="153"/>
      <c r="N4036" s="153">
        <v>80</v>
      </c>
      <c r="O4036" s="155" t="s">
        <v>7323</v>
      </c>
      <c r="P4036" s="156" t="s">
        <v>60</v>
      </c>
      <c r="Q4036" s="157" t="s">
        <v>7320</v>
      </c>
      <c r="R4036" s="158"/>
      <c r="S4036" s="159">
        <v>46034</v>
      </c>
      <c r="T4036" s="159" t="s">
        <v>62</v>
      </c>
      <c r="U4036" s="159" t="s">
        <v>6152</v>
      </c>
      <c r="V4036" s="154">
        <v>46034</v>
      </c>
      <c r="W4036" s="154"/>
      <c r="X4036" s="154"/>
      <c r="Y4036" s="160"/>
      <c r="Z4036" s="160"/>
      <c r="AA4036" s="153">
        <v>62</v>
      </c>
      <c r="AB4036" s="153">
        <v>1.57</v>
      </c>
      <c r="AC4036" s="182">
        <f t="shared" si="128"/>
        <v>25.153150229218223</v>
      </c>
      <c r="AD4036" s="153" t="str">
        <f t="shared" si="129"/>
        <v>SOBREPESO</v>
      </c>
      <c r="AE4036" s="207"/>
      <c r="AF4036" s="153"/>
      <c r="AG4036" s="159"/>
      <c r="AH4036" s="153"/>
      <c r="AI4036" s="161"/>
      <c r="AJ4036" s="153"/>
      <c r="AK4036" s="153"/>
      <c r="AL4036" s="207"/>
      <c r="AM4036" s="207"/>
      <c r="AN4036" s="207"/>
      <c r="AO4036" s="207"/>
      <c r="AP4036" s="147" t="s">
        <v>466</v>
      </c>
      <c r="AQ4036" s="147" t="s">
        <v>67</v>
      </c>
      <c r="AR4036" s="147"/>
      <c r="AS4036" s="209" t="s">
        <v>68</v>
      </c>
      <c r="AT4036" s="223" t="str">
        <f>MONTH(B4036)&amp;"/"&amp;YEAR(B4036)</f>
        <v>3/2026</v>
      </c>
      <c r="AU4036" s="223">
        <f>WEEKNUM(B4036)-WEEKNUM(EOMONTH(B4036,-1)+1)+1</f>
        <v>1</v>
      </c>
      <c r="AV4036" s="209" t="str">
        <f>MONTH(R4036)&amp;"/"&amp;YEAR(R4036)</f>
        <v>1/1900</v>
      </c>
      <c r="AW4036" s="209" t="e">
        <f>WEEKNUM(R4036)-WEEKNUM(EOMONTH(R4036,-1)+1)+1</f>
        <v>#NUM!</v>
      </c>
      <c r="AX4036" s="209">
        <f>IF(BB4036="S",IF(Q4036="1. Aceitou o programa",R4036-B4036,0),0)</f>
        <v>0</v>
      </c>
      <c r="AY4036" s="209">
        <f>IF(BB4036="S",IF(AND(S4036&lt;&gt;"",R4036&lt;&gt;""),S4036-R4036,0),0)</f>
        <v>0</v>
      </c>
      <c r="AZ4036" s="209">
        <f>IF(BB4036="S",IF(Q4036="1. Aceitou o programa",IF(OR(X4036="Não se Aplica",X4036=""),IF(OR(W4036="Não se Aplica",W4036=""),0,W4036-V4036),AVERAGE(X4036-W4036,W4036-V4036)),0),0)</f>
        <v>0</v>
      </c>
      <c r="BA4036" s="209">
        <f>IF(BB4036="S",IF(AND(Q4036="1. Aceitou o programa",AH4036="Realizada"),IFERROR(IF(AG4036="",0,AG4036-R4036),0),0),0)</f>
        <v>0</v>
      </c>
      <c r="BB4036" s="209" t="str">
        <f>_xlfn.XLOOKUP(U4036,'Lista Suspensa'!$AA$20:$AA$23,'Lista Suspensa'!$AB$20:$AB$23,"N/A")</f>
        <v>S</v>
      </c>
    </row>
    <row r="4037" spans="1:54" ht="12" customHeight="1">
      <c r="A4037" s="151" t="s">
        <v>54</v>
      </c>
      <c r="B4037" s="152">
        <v>46092</v>
      </c>
      <c r="C4037" s="153" t="s">
        <v>122</v>
      </c>
      <c r="D4037" s="153" t="s">
        <v>56</v>
      </c>
      <c r="E4037" s="244">
        <v>94082527</v>
      </c>
      <c r="F4037" s="144" t="s">
        <v>7324</v>
      </c>
      <c r="G4037" s="230"/>
      <c r="H4037" s="154">
        <v>32521</v>
      </c>
      <c r="I4037" s="153">
        <v>37</v>
      </c>
      <c r="J4037" s="148" t="s">
        <v>70</v>
      </c>
      <c r="K4037" s="153" t="s">
        <v>59</v>
      </c>
      <c r="L4037" s="153"/>
      <c r="M4037" s="153"/>
      <c r="N4037" s="153"/>
      <c r="O4037" s="155" t="s">
        <v>7325</v>
      </c>
      <c r="P4037" s="156" t="s">
        <v>1640</v>
      </c>
      <c r="Q4037" s="157" t="s">
        <v>7320</v>
      </c>
      <c r="R4037" s="158"/>
      <c r="S4037" s="159">
        <v>46092</v>
      </c>
      <c r="T4037" s="159" t="s">
        <v>62</v>
      </c>
      <c r="U4037" s="159" t="s">
        <v>6152</v>
      </c>
      <c r="V4037" s="154">
        <v>46092</v>
      </c>
      <c r="W4037" s="154"/>
      <c r="X4037" s="154"/>
      <c r="Y4037" s="160"/>
      <c r="Z4037" s="160" t="s">
        <v>128</v>
      </c>
      <c r="AA4037" s="153">
        <v>69</v>
      </c>
      <c r="AB4037" s="153">
        <v>1.6</v>
      </c>
      <c r="AC4037" s="182">
        <f t="shared" si="128"/>
        <v>26.953124999999996</v>
      </c>
      <c r="AD4037" s="153" t="str">
        <f t="shared" si="129"/>
        <v>SOBREPESO</v>
      </c>
      <c r="AE4037" s="207" t="s">
        <v>135</v>
      </c>
      <c r="AF4037" s="153" t="s">
        <v>130</v>
      </c>
      <c r="AG4037" s="159"/>
      <c r="AH4037" s="153"/>
      <c r="AI4037" s="161"/>
      <c r="AJ4037" s="153"/>
      <c r="AK4037" s="153"/>
      <c r="AL4037" s="207"/>
      <c r="AM4037" s="207"/>
      <c r="AN4037" s="207"/>
      <c r="AO4037" s="207"/>
      <c r="AP4037" s="147" t="s">
        <v>466</v>
      </c>
      <c r="AQ4037" s="147" t="s">
        <v>67</v>
      </c>
      <c r="AR4037" s="147"/>
      <c r="AS4037" s="209" t="s">
        <v>68</v>
      </c>
      <c r="AT4037" s="223" t="str">
        <f>MONTH(B4037)&amp;"/"&amp;YEAR(B4037)</f>
        <v>3/2026</v>
      </c>
      <c r="AU4037" s="223">
        <f>WEEKNUM(B4037)-WEEKNUM(EOMONTH(B4037,-1)+1)+1</f>
        <v>2</v>
      </c>
      <c r="AV4037" s="209" t="str">
        <f>MONTH(R4037)&amp;"/"&amp;YEAR(R4037)</f>
        <v>1/1900</v>
      </c>
      <c r="AW4037" s="209" t="e">
        <f>WEEKNUM(R4037)-WEEKNUM(EOMONTH(R4037,-1)+1)+1</f>
        <v>#NUM!</v>
      </c>
      <c r="AX4037" s="209">
        <f>IF(BB4037="S",IF(Q4037="1. Aceitou o programa",R4037-B4037,0),0)</f>
        <v>0</v>
      </c>
      <c r="AY4037" s="209">
        <f>IF(BB4037="S",IF(AND(S4037&lt;&gt;"",R4037&lt;&gt;""),S4037-R4037,0),0)</f>
        <v>0</v>
      </c>
      <c r="AZ4037" s="209">
        <f>IF(BB4037="S",IF(Q4037="1. Aceitou o programa",IF(OR(X4037="Não se Aplica",X4037=""),IF(OR(W4037="Não se Aplica",W4037=""),0,W4037-V4037),AVERAGE(X4037-W4037,W4037-V4037)),0),0)</f>
        <v>0</v>
      </c>
      <c r="BA4037" s="209">
        <f>IF(BB4037="S",IF(AND(Q4037="1. Aceitou o programa",AH4037="Realizada"),IFERROR(IF(AG4037="",0,AG4037-R4037),0),0),0)</f>
        <v>0</v>
      </c>
      <c r="BB4037" s="209" t="str">
        <f>_xlfn.XLOOKUP(U4037,'Lista Suspensa'!$AA$20:$AA$23,'Lista Suspensa'!$AB$20:$AB$23,"N/A")</f>
        <v>S</v>
      </c>
    </row>
    <row r="4038" spans="1:54" ht="12" customHeight="1">
      <c r="A4038" s="151" t="s">
        <v>121</v>
      </c>
      <c r="B4038" s="152">
        <v>45292</v>
      </c>
      <c r="C4038" s="153" t="s">
        <v>122</v>
      </c>
      <c r="D4038" s="153" t="s">
        <v>56</v>
      </c>
      <c r="E4038" s="244">
        <v>93837499</v>
      </c>
      <c r="F4038" s="144" t="s">
        <v>7326</v>
      </c>
      <c r="G4038" s="230"/>
      <c r="H4038" s="154">
        <v>29648</v>
      </c>
      <c r="I4038" s="153">
        <v>45</v>
      </c>
      <c r="J4038" s="148" t="s">
        <v>70</v>
      </c>
      <c r="K4038" s="153" t="s">
        <v>4894</v>
      </c>
      <c r="L4038" s="153"/>
      <c r="M4038" s="153"/>
      <c r="N4038" s="153"/>
      <c r="O4038" s="155" t="s">
        <v>7327</v>
      </c>
      <c r="P4038" s="156" t="s">
        <v>60</v>
      </c>
      <c r="Q4038" s="157" t="s">
        <v>7320</v>
      </c>
      <c r="R4038" s="158"/>
      <c r="S4038" s="159">
        <v>45968</v>
      </c>
      <c r="T4038" s="159" t="s">
        <v>62</v>
      </c>
      <c r="U4038" s="159" t="s">
        <v>6152</v>
      </c>
      <c r="V4038" s="154">
        <v>45968</v>
      </c>
      <c r="W4038" s="154"/>
      <c r="X4038" s="154"/>
      <c r="Y4038" s="160"/>
      <c r="Z4038" s="160"/>
      <c r="AA4038" s="153">
        <v>80</v>
      </c>
      <c r="AB4038" s="153">
        <v>1.65</v>
      </c>
      <c r="AC4038" s="182">
        <f t="shared" si="128"/>
        <v>29.384756657483933</v>
      </c>
      <c r="AD4038" s="153" t="str">
        <f t="shared" si="129"/>
        <v>SOBREPESO</v>
      </c>
      <c r="AE4038" s="207"/>
      <c r="AF4038" s="153"/>
      <c r="AG4038" s="159"/>
      <c r="AH4038" s="153"/>
      <c r="AI4038" s="161"/>
      <c r="AJ4038" s="153"/>
      <c r="AK4038" s="153"/>
      <c r="AL4038" s="207"/>
      <c r="AM4038" s="207"/>
      <c r="AN4038" s="207"/>
      <c r="AO4038" s="207"/>
      <c r="AP4038" s="147" t="s">
        <v>466</v>
      </c>
      <c r="AQ4038" s="147" t="s">
        <v>67</v>
      </c>
      <c r="AR4038" s="147"/>
      <c r="AS4038" s="209" t="s">
        <v>68</v>
      </c>
      <c r="AT4038" s="223" t="str">
        <f>MONTH(B4038)&amp;"/"&amp;YEAR(B4038)</f>
        <v>1/2024</v>
      </c>
      <c r="AU4038" s="223">
        <f>WEEKNUM(B4038)-WEEKNUM(EOMONTH(B4038,-1)+1)+1</f>
        <v>1</v>
      </c>
      <c r="AV4038" s="209" t="str">
        <f>MONTH(R4038)&amp;"/"&amp;YEAR(R4038)</f>
        <v>1/1900</v>
      </c>
      <c r="AW4038" s="209" t="e">
        <f>WEEKNUM(R4038)-WEEKNUM(EOMONTH(R4038,-1)+1)+1</f>
        <v>#NUM!</v>
      </c>
      <c r="AX4038" s="209">
        <f>IF(BB4038="S",IF(Q4038="1. Aceitou o programa",R4038-B4038,0),0)</f>
        <v>0</v>
      </c>
      <c r="AY4038" s="209">
        <f>IF(BB4038="S",IF(AND(S4038&lt;&gt;"",R4038&lt;&gt;""),S4038-R4038,0),0)</f>
        <v>0</v>
      </c>
      <c r="AZ4038" s="209">
        <f>IF(BB4038="S",IF(Q4038="1. Aceitou o programa",IF(OR(X4038="Não se Aplica",X4038=""),IF(OR(W4038="Não se Aplica",W4038=""),0,W4038-V4038),AVERAGE(X4038-W4038,W4038-V4038)),0),0)</f>
        <v>0</v>
      </c>
      <c r="BA4038" s="209">
        <f>IF(BB4038="S",IF(AND(Q4038="1. Aceitou o programa",AH4038="Realizada"),IFERROR(IF(AG4038="",0,AG4038-R4038),0),0),0)</f>
        <v>0</v>
      </c>
      <c r="BB4038" s="209" t="str">
        <f>_xlfn.XLOOKUP(U4038,'Lista Suspensa'!$AA$20:$AA$23,'Lista Suspensa'!$AB$20:$AB$23,"N/A")</f>
        <v>S</v>
      </c>
    </row>
    <row r="4039" spans="1:54" ht="12" customHeight="1">
      <c r="A4039" s="151" t="s">
        <v>121</v>
      </c>
      <c r="B4039" s="152">
        <v>45292</v>
      </c>
      <c r="C4039" s="153" t="s">
        <v>122</v>
      </c>
      <c r="D4039" s="153" t="s">
        <v>56</v>
      </c>
      <c r="E4039" s="244">
        <v>919499198</v>
      </c>
      <c r="F4039" s="144" t="s">
        <v>7328</v>
      </c>
      <c r="G4039" s="230"/>
      <c r="H4039" s="154">
        <v>28606</v>
      </c>
      <c r="I4039" s="153">
        <v>48</v>
      </c>
      <c r="J4039" s="148" t="s">
        <v>70</v>
      </c>
      <c r="K4039" s="153" t="s">
        <v>553</v>
      </c>
      <c r="L4039" s="153"/>
      <c r="M4039" s="153"/>
      <c r="N4039" s="153"/>
      <c r="O4039" s="155" t="s">
        <v>7329</v>
      </c>
      <c r="P4039" s="156" t="s">
        <v>60</v>
      </c>
      <c r="Q4039" s="157" t="s">
        <v>7320</v>
      </c>
      <c r="R4039" s="158"/>
      <c r="S4039" s="159">
        <v>45940</v>
      </c>
      <c r="T4039" s="159" t="s">
        <v>62</v>
      </c>
      <c r="U4039" s="159" t="s">
        <v>6152</v>
      </c>
      <c r="V4039" s="154">
        <v>45940</v>
      </c>
      <c r="W4039" s="154"/>
      <c r="X4039" s="154"/>
      <c r="Y4039" s="160"/>
      <c r="Z4039" s="160"/>
      <c r="AA4039" s="153">
        <v>74</v>
      </c>
      <c r="AB4039" s="153">
        <v>1.69</v>
      </c>
      <c r="AC4039" s="182">
        <f t="shared" si="128"/>
        <v>25.909456951787405</v>
      </c>
      <c r="AD4039" s="153" t="str">
        <f t="shared" si="129"/>
        <v>SOBREPESO</v>
      </c>
      <c r="AE4039" s="207"/>
      <c r="AF4039" s="153"/>
      <c r="AG4039" s="159"/>
      <c r="AH4039" s="153"/>
      <c r="AI4039" s="161"/>
      <c r="AJ4039" s="153"/>
      <c r="AK4039" s="153"/>
      <c r="AL4039" s="207"/>
      <c r="AM4039" s="207"/>
      <c r="AN4039" s="207"/>
      <c r="AO4039" s="207"/>
      <c r="AP4039" s="147" t="s">
        <v>466</v>
      </c>
      <c r="AQ4039" s="147" t="s">
        <v>67</v>
      </c>
      <c r="AR4039" s="147"/>
      <c r="AS4039" s="209" t="s">
        <v>68</v>
      </c>
      <c r="AT4039" s="223" t="str">
        <f>MONTH(B4039)&amp;"/"&amp;YEAR(B4039)</f>
        <v>1/2024</v>
      </c>
      <c r="AU4039" s="223">
        <f>WEEKNUM(B4039)-WEEKNUM(EOMONTH(B4039,-1)+1)+1</f>
        <v>1</v>
      </c>
      <c r="AV4039" s="209" t="str">
        <f>MONTH(R4039)&amp;"/"&amp;YEAR(R4039)</f>
        <v>1/1900</v>
      </c>
      <c r="AW4039" s="209" t="e">
        <f>WEEKNUM(R4039)-WEEKNUM(EOMONTH(R4039,-1)+1)+1</f>
        <v>#NUM!</v>
      </c>
      <c r="AX4039" s="209">
        <f>IF(BB4039="S",IF(Q4039="1. Aceitou o programa",R4039-B4039,0),0)</f>
        <v>0</v>
      </c>
      <c r="AY4039" s="209">
        <f>IF(BB4039="S",IF(AND(S4039&lt;&gt;"",R4039&lt;&gt;""),S4039-R4039,0),0)</f>
        <v>0</v>
      </c>
      <c r="AZ4039" s="209">
        <f>IF(BB4039="S",IF(Q4039="1. Aceitou o programa",IF(OR(X4039="Não se Aplica",X4039=""),IF(OR(W4039="Não se Aplica",W4039=""),0,W4039-V4039),AVERAGE(X4039-W4039,W4039-V4039)),0),0)</f>
        <v>0</v>
      </c>
      <c r="BA4039" s="209">
        <f>IF(BB4039="S",IF(AND(Q4039="1. Aceitou o programa",AH4039="Realizada"),IFERROR(IF(AG4039="",0,AG4039-R4039),0),0),0)</f>
        <v>0</v>
      </c>
      <c r="BB4039" s="209" t="str">
        <f>_xlfn.XLOOKUP(U4039,'Lista Suspensa'!$AA$20:$AA$23,'Lista Suspensa'!$AB$20:$AB$23,"N/A")</f>
        <v>S</v>
      </c>
    </row>
    <row r="4040" spans="1:54" ht="12" customHeight="1">
      <c r="A4040" s="151" t="s">
        <v>121</v>
      </c>
      <c r="B4040" s="152">
        <v>45292</v>
      </c>
      <c r="C4040" s="153" t="s">
        <v>122</v>
      </c>
      <c r="D4040" s="153" t="s">
        <v>56</v>
      </c>
      <c r="E4040" s="244">
        <v>92774698</v>
      </c>
      <c r="F4040" s="144" t="s">
        <v>7330</v>
      </c>
      <c r="G4040" s="230"/>
      <c r="H4040" s="154">
        <v>26210</v>
      </c>
      <c r="I4040" s="153">
        <v>54</v>
      </c>
      <c r="J4040" s="148" t="s">
        <v>58</v>
      </c>
      <c r="K4040" s="153" t="s">
        <v>101</v>
      </c>
      <c r="L4040" s="153"/>
      <c r="M4040" s="153"/>
      <c r="N4040" s="153"/>
      <c r="O4040" s="155" t="s">
        <v>7331</v>
      </c>
      <c r="P4040" s="156" t="s">
        <v>60</v>
      </c>
      <c r="Q4040" s="157" t="s">
        <v>7320</v>
      </c>
      <c r="R4040" s="158"/>
      <c r="S4040" s="159">
        <v>46034</v>
      </c>
      <c r="T4040" s="159" t="s">
        <v>62</v>
      </c>
      <c r="U4040" s="159" t="s">
        <v>6152</v>
      </c>
      <c r="V4040" s="154">
        <v>46034</v>
      </c>
      <c r="W4040" s="154"/>
      <c r="X4040" s="154"/>
      <c r="Y4040" s="160"/>
      <c r="Z4040" s="160"/>
      <c r="AA4040" s="153">
        <v>84</v>
      </c>
      <c r="AB4040" s="153">
        <v>1.68</v>
      </c>
      <c r="AC4040" s="182">
        <f t="shared" si="128"/>
        <v>29.761904761904766</v>
      </c>
      <c r="AD4040" s="153" t="str">
        <f t="shared" si="129"/>
        <v>SOBREPESO</v>
      </c>
      <c r="AE4040" s="207"/>
      <c r="AF4040" s="153"/>
      <c r="AG4040" s="159"/>
      <c r="AH4040" s="153"/>
      <c r="AI4040" s="161"/>
      <c r="AJ4040" s="153"/>
      <c r="AK4040" s="153"/>
      <c r="AL4040" s="207"/>
      <c r="AM4040" s="207"/>
      <c r="AN4040" s="207"/>
      <c r="AO4040" s="207"/>
      <c r="AP4040" s="147" t="s">
        <v>466</v>
      </c>
      <c r="AQ4040" s="147" t="s">
        <v>67</v>
      </c>
      <c r="AR4040" s="147"/>
      <c r="AS4040" s="209" t="s">
        <v>68</v>
      </c>
      <c r="AT4040" s="223" t="str">
        <f>MONTH(B4040)&amp;"/"&amp;YEAR(B4040)</f>
        <v>1/2024</v>
      </c>
      <c r="AU4040" s="223">
        <f>WEEKNUM(B4040)-WEEKNUM(EOMONTH(B4040,-1)+1)+1</f>
        <v>1</v>
      </c>
      <c r="AV4040" s="209" t="str">
        <f>MONTH(R4040)&amp;"/"&amp;YEAR(R4040)</f>
        <v>1/1900</v>
      </c>
      <c r="AW4040" s="209" t="e">
        <f>WEEKNUM(R4040)-WEEKNUM(EOMONTH(R4040,-1)+1)+1</f>
        <v>#NUM!</v>
      </c>
      <c r="AX4040" s="209">
        <f>IF(BB4040="S",IF(Q4040="1. Aceitou o programa",R4040-B4040,0),0)</f>
        <v>0</v>
      </c>
      <c r="AY4040" s="209">
        <f>IF(BB4040="S",IF(AND(S4040&lt;&gt;"",R4040&lt;&gt;""),S4040-R4040,0),0)</f>
        <v>0</v>
      </c>
      <c r="AZ4040" s="209">
        <f>IF(BB4040="S",IF(Q4040="1. Aceitou o programa",IF(OR(X4040="Não se Aplica",X4040=""),IF(OR(W4040="Não se Aplica",W4040=""),0,W4040-V4040),AVERAGE(X4040-W4040,W4040-V4040)),0),0)</f>
        <v>0</v>
      </c>
      <c r="BA4040" s="209">
        <f>IF(BB4040="S",IF(AND(Q4040="1. Aceitou o programa",AH4040="Realizada"),IFERROR(IF(AG4040="",0,AG4040-R4040),0),0),0)</f>
        <v>0</v>
      </c>
      <c r="BB4040" s="209" t="str">
        <f>_xlfn.XLOOKUP(U4040,'Lista Suspensa'!$AA$20:$AA$23,'Lista Suspensa'!$AB$20:$AB$23,"N/A")</f>
        <v>S</v>
      </c>
    </row>
    <row r="4041" spans="1:54" ht="12" customHeight="1">
      <c r="A4041" s="151" t="s">
        <v>121</v>
      </c>
      <c r="B4041" s="152">
        <v>45292</v>
      </c>
      <c r="C4041" s="153" t="s">
        <v>122</v>
      </c>
      <c r="D4041" s="153" t="s">
        <v>56</v>
      </c>
      <c r="E4041" s="244">
        <v>94508938</v>
      </c>
      <c r="F4041" s="144" t="s">
        <v>7332</v>
      </c>
      <c r="G4041" s="230"/>
      <c r="H4041" s="154">
        <v>29505</v>
      </c>
      <c r="I4041" s="153">
        <v>45</v>
      </c>
      <c r="J4041" s="148" t="s">
        <v>58</v>
      </c>
      <c r="K4041" s="153" t="s">
        <v>101</v>
      </c>
      <c r="L4041" s="153"/>
      <c r="M4041" s="153"/>
      <c r="N4041" s="153"/>
      <c r="O4041" s="155" t="s">
        <v>7333</v>
      </c>
      <c r="P4041" s="156" t="s">
        <v>60</v>
      </c>
      <c r="Q4041" s="157" t="s">
        <v>7320</v>
      </c>
      <c r="R4041" s="158"/>
      <c r="S4041" s="159">
        <v>46010</v>
      </c>
      <c r="T4041" s="159" t="s">
        <v>62</v>
      </c>
      <c r="U4041" s="159" t="s">
        <v>6152</v>
      </c>
      <c r="V4041" s="154">
        <v>46010</v>
      </c>
      <c r="W4041" s="154"/>
      <c r="X4041" s="154"/>
      <c r="Y4041" s="160"/>
      <c r="Z4041" s="160" t="s">
        <v>134</v>
      </c>
      <c r="AA4041" s="153">
        <v>95</v>
      </c>
      <c r="AB4041" s="153">
        <v>1.8</v>
      </c>
      <c r="AC4041" s="182">
        <f t="shared" si="128"/>
        <v>29.320987654320987</v>
      </c>
      <c r="AD4041" s="153" t="str">
        <f t="shared" si="129"/>
        <v>SOBREPESO</v>
      </c>
      <c r="AE4041" s="207"/>
      <c r="AF4041" s="153" t="s">
        <v>130</v>
      </c>
      <c r="AG4041" s="159"/>
      <c r="AH4041" s="153"/>
      <c r="AI4041" s="161"/>
      <c r="AJ4041" s="153"/>
      <c r="AK4041" s="153"/>
      <c r="AL4041" s="207"/>
      <c r="AM4041" s="207"/>
      <c r="AN4041" s="207"/>
      <c r="AO4041" s="207"/>
      <c r="AP4041" s="147" t="s">
        <v>466</v>
      </c>
      <c r="AQ4041" s="147" t="s">
        <v>67</v>
      </c>
      <c r="AR4041" s="147"/>
      <c r="AS4041" s="209" t="s">
        <v>68</v>
      </c>
      <c r="AT4041" s="223" t="str">
        <f>MONTH(B4041)&amp;"/"&amp;YEAR(B4041)</f>
        <v>1/2024</v>
      </c>
      <c r="AU4041" s="223">
        <f>WEEKNUM(B4041)-WEEKNUM(EOMONTH(B4041,-1)+1)+1</f>
        <v>1</v>
      </c>
      <c r="AV4041" s="209" t="str">
        <f>MONTH(R4041)&amp;"/"&amp;YEAR(R4041)</f>
        <v>1/1900</v>
      </c>
      <c r="AW4041" s="209" t="e">
        <f>WEEKNUM(R4041)-WEEKNUM(EOMONTH(R4041,-1)+1)+1</f>
        <v>#NUM!</v>
      </c>
      <c r="AX4041" s="209">
        <f>IF(BB4041="S",IF(Q4041="1. Aceitou o programa",R4041-B4041,0),0)</f>
        <v>0</v>
      </c>
      <c r="AY4041" s="209">
        <f>IF(BB4041="S",IF(AND(S4041&lt;&gt;"",R4041&lt;&gt;""),S4041-R4041,0),0)</f>
        <v>0</v>
      </c>
      <c r="AZ4041" s="209">
        <f>IF(BB4041="S",IF(Q4041="1. Aceitou o programa",IF(OR(X4041="Não se Aplica",X4041=""),IF(OR(W4041="Não se Aplica",W4041=""),0,W4041-V4041),AVERAGE(X4041-W4041,W4041-V4041)),0),0)</f>
        <v>0</v>
      </c>
      <c r="BA4041" s="209">
        <f>IF(BB4041="S",IF(AND(Q4041="1. Aceitou o programa",AH4041="Realizada"),IFERROR(IF(AG4041="",0,AG4041-R4041),0),0),0)</f>
        <v>0</v>
      </c>
      <c r="BB4041" s="209" t="str">
        <f>_xlfn.XLOOKUP(U4041,'Lista Suspensa'!$AA$20:$AA$23,'Lista Suspensa'!$AB$20:$AB$23,"N/A")</f>
        <v>S</v>
      </c>
    </row>
    <row r="4042" spans="1:54" ht="12" customHeight="1">
      <c r="A4042" s="151" t="s">
        <v>121</v>
      </c>
      <c r="B4042" s="152">
        <v>45292</v>
      </c>
      <c r="C4042" s="153" t="s">
        <v>122</v>
      </c>
      <c r="D4042" s="153" t="s">
        <v>56</v>
      </c>
      <c r="E4042" s="244">
        <v>94508933</v>
      </c>
      <c r="F4042" s="144" t="s">
        <v>7334</v>
      </c>
      <c r="G4042" s="230"/>
      <c r="H4042" s="154">
        <v>30636</v>
      </c>
      <c r="I4042" s="153">
        <v>42</v>
      </c>
      <c r="J4042" s="148" t="s">
        <v>70</v>
      </c>
      <c r="K4042" s="153" t="s">
        <v>101</v>
      </c>
      <c r="L4042" s="153"/>
      <c r="M4042" s="153"/>
      <c r="N4042" s="153"/>
      <c r="O4042" s="155" t="s">
        <v>7335</v>
      </c>
      <c r="P4042" s="156" t="s">
        <v>60</v>
      </c>
      <c r="Q4042" s="157" t="s">
        <v>7320</v>
      </c>
      <c r="R4042" s="158"/>
      <c r="S4042" s="159">
        <v>46052</v>
      </c>
      <c r="T4042" s="159" t="s">
        <v>62</v>
      </c>
      <c r="U4042" s="159" t="s">
        <v>6152</v>
      </c>
      <c r="V4042" s="154">
        <v>45687</v>
      </c>
      <c r="W4042" s="154"/>
      <c r="X4042" s="154"/>
      <c r="Y4042" s="160"/>
      <c r="Z4042" s="160"/>
      <c r="AA4042" s="153">
        <v>80.8</v>
      </c>
      <c r="AB4042" s="153">
        <v>1.66</v>
      </c>
      <c r="AC4042" s="182">
        <f t="shared" si="128"/>
        <v>29.322107707940194</v>
      </c>
      <c r="AD4042" s="153" t="str">
        <f t="shared" si="129"/>
        <v>SOBREPESO</v>
      </c>
      <c r="AE4042" s="207"/>
      <c r="AF4042" s="153"/>
      <c r="AG4042" s="159"/>
      <c r="AH4042" s="153"/>
      <c r="AI4042" s="161"/>
      <c r="AJ4042" s="153"/>
      <c r="AK4042" s="153"/>
      <c r="AL4042" s="207"/>
      <c r="AM4042" s="207"/>
      <c r="AN4042" s="207"/>
      <c r="AO4042" s="207"/>
      <c r="AP4042" s="147" t="s">
        <v>466</v>
      </c>
      <c r="AQ4042" s="147" t="s">
        <v>67</v>
      </c>
      <c r="AR4042" s="147"/>
      <c r="AS4042" s="209" t="s">
        <v>68</v>
      </c>
      <c r="AT4042" s="223" t="str">
        <f>MONTH(B4042)&amp;"/"&amp;YEAR(B4042)</f>
        <v>1/2024</v>
      </c>
      <c r="AU4042" s="223">
        <f>WEEKNUM(B4042)-WEEKNUM(EOMONTH(B4042,-1)+1)+1</f>
        <v>1</v>
      </c>
      <c r="AV4042" s="209" t="str">
        <f>MONTH(R4042)&amp;"/"&amp;YEAR(R4042)</f>
        <v>1/1900</v>
      </c>
      <c r="AW4042" s="209" t="e">
        <f>WEEKNUM(R4042)-WEEKNUM(EOMONTH(R4042,-1)+1)+1</f>
        <v>#NUM!</v>
      </c>
      <c r="AX4042" s="209">
        <f>IF(BB4042="S",IF(Q4042="1. Aceitou o programa",R4042-B4042,0),0)</f>
        <v>0</v>
      </c>
      <c r="AY4042" s="209">
        <f>IF(BB4042="S",IF(AND(S4042&lt;&gt;"",R4042&lt;&gt;""),S4042-R4042,0),0)</f>
        <v>0</v>
      </c>
      <c r="AZ4042" s="209">
        <f>IF(BB4042="S",IF(Q4042="1. Aceitou o programa",IF(OR(X4042="Não se Aplica",X4042=""),IF(OR(W4042="Não se Aplica",W4042=""),0,W4042-V4042),AVERAGE(X4042-W4042,W4042-V4042)),0),0)</f>
        <v>0</v>
      </c>
      <c r="BA4042" s="209">
        <f>IF(BB4042="S",IF(AND(Q4042="1. Aceitou o programa",AH4042="Realizada"),IFERROR(IF(AG4042="",0,AG4042-R4042),0),0),0)</f>
        <v>0</v>
      </c>
      <c r="BB4042" s="209" t="str">
        <f>_xlfn.XLOOKUP(U4042,'Lista Suspensa'!$AA$20:$AA$23,'Lista Suspensa'!$AB$20:$AB$23,"N/A")</f>
        <v>S</v>
      </c>
    </row>
    <row r="4043" spans="1:54" ht="12" customHeight="1">
      <c r="A4043" s="151" t="s">
        <v>121</v>
      </c>
      <c r="B4043" s="152">
        <v>45292</v>
      </c>
      <c r="C4043" s="153" t="s">
        <v>122</v>
      </c>
      <c r="D4043" s="153" t="s">
        <v>56</v>
      </c>
      <c r="E4043" s="244">
        <v>452239109</v>
      </c>
      <c r="F4043" s="144" t="s">
        <v>7336</v>
      </c>
      <c r="G4043" s="230"/>
      <c r="H4043" s="154">
        <v>28905</v>
      </c>
      <c r="I4043" s="153">
        <v>47</v>
      </c>
      <c r="J4043" s="148" t="s">
        <v>70</v>
      </c>
      <c r="K4043" s="153" t="s">
        <v>59</v>
      </c>
      <c r="L4043" s="153"/>
      <c r="M4043" s="153"/>
      <c r="N4043" s="153"/>
      <c r="O4043" s="155" t="s">
        <v>7337</v>
      </c>
      <c r="P4043" s="156" t="s">
        <v>60</v>
      </c>
      <c r="Q4043" s="157" t="s">
        <v>7320</v>
      </c>
      <c r="R4043" s="158"/>
      <c r="S4043" s="159">
        <v>46052</v>
      </c>
      <c r="T4043" s="159" t="s">
        <v>62</v>
      </c>
      <c r="U4043" s="159" t="s">
        <v>6152</v>
      </c>
      <c r="V4043" s="154">
        <v>45687</v>
      </c>
      <c r="W4043" s="154"/>
      <c r="X4043" s="154"/>
      <c r="Y4043" s="160"/>
      <c r="Z4043" s="160"/>
      <c r="AA4043" s="153">
        <v>77</v>
      </c>
      <c r="AB4043" s="153">
        <v>1.65</v>
      </c>
      <c r="AC4043" s="182">
        <f t="shared" si="128"/>
        <v>28.282828282828287</v>
      </c>
      <c r="AD4043" s="153" t="str">
        <f t="shared" si="129"/>
        <v>SOBREPESO</v>
      </c>
      <c r="AE4043" s="207"/>
      <c r="AF4043" s="153"/>
      <c r="AG4043" s="159"/>
      <c r="AH4043" s="153"/>
      <c r="AI4043" s="161"/>
      <c r="AJ4043" s="153"/>
      <c r="AK4043" s="153"/>
      <c r="AL4043" s="207"/>
      <c r="AM4043" s="207"/>
      <c r="AN4043" s="207"/>
      <c r="AO4043" s="207"/>
      <c r="AP4043" s="147" t="s">
        <v>466</v>
      </c>
      <c r="AQ4043" s="147" t="s">
        <v>67</v>
      </c>
      <c r="AR4043" s="147"/>
      <c r="AS4043" s="209" t="s">
        <v>68</v>
      </c>
      <c r="AT4043" s="223" t="str">
        <f>MONTH(B4043)&amp;"/"&amp;YEAR(B4043)</f>
        <v>1/2024</v>
      </c>
      <c r="AU4043" s="223">
        <f>WEEKNUM(B4043)-WEEKNUM(EOMONTH(B4043,-1)+1)+1</f>
        <v>1</v>
      </c>
      <c r="AV4043" s="209" t="str">
        <f>MONTH(R4043)&amp;"/"&amp;YEAR(R4043)</f>
        <v>1/1900</v>
      </c>
      <c r="AW4043" s="209" t="e">
        <f>WEEKNUM(R4043)-WEEKNUM(EOMONTH(R4043,-1)+1)+1</f>
        <v>#NUM!</v>
      </c>
      <c r="AX4043" s="209">
        <f>IF(BB4043="S",IF(Q4043="1. Aceitou o programa",R4043-B4043,0),0)</f>
        <v>0</v>
      </c>
      <c r="AY4043" s="209">
        <f>IF(BB4043="S",IF(AND(S4043&lt;&gt;"",R4043&lt;&gt;""),S4043-R4043,0),0)</f>
        <v>0</v>
      </c>
      <c r="AZ4043" s="209">
        <f>IF(BB4043="S",IF(Q4043="1. Aceitou o programa",IF(OR(X4043="Não se Aplica",X4043=""),IF(OR(W4043="Não se Aplica",W4043=""),0,W4043-V4043),AVERAGE(X4043-W4043,W4043-V4043)),0),0)</f>
        <v>0</v>
      </c>
      <c r="BA4043" s="209">
        <f>IF(BB4043="S",IF(AND(Q4043="1. Aceitou o programa",AH4043="Realizada"),IFERROR(IF(AG4043="",0,AG4043-R4043),0),0),0)</f>
        <v>0</v>
      </c>
      <c r="BB4043" s="209" t="str">
        <f>_xlfn.XLOOKUP(U4043,'Lista Suspensa'!$AA$20:$AA$23,'Lista Suspensa'!$AB$20:$AB$23,"N/A")</f>
        <v>S</v>
      </c>
    </row>
    <row r="4044" spans="1:54" ht="12" customHeight="1">
      <c r="A4044" s="151" t="s">
        <v>121</v>
      </c>
      <c r="B4044" s="152">
        <v>45292</v>
      </c>
      <c r="C4044" s="153" t="s">
        <v>122</v>
      </c>
      <c r="D4044" s="153" t="s">
        <v>56</v>
      </c>
      <c r="E4044" s="244">
        <v>447187937</v>
      </c>
      <c r="F4044" s="144" t="s">
        <v>7338</v>
      </c>
      <c r="G4044" s="230"/>
      <c r="H4044" s="154">
        <v>29352</v>
      </c>
      <c r="I4044" s="153">
        <v>46</v>
      </c>
      <c r="J4044" s="148" t="s">
        <v>70</v>
      </c>
      <c r="K4044" s="153" t="s">
        <v>59</v>
      </c>
      <c r="L4044" s="153"/>
      <c r="M4044" s="153"/>
      <c r="N4044" s="153"/>
      <c r="O4044" s="155" t="s">
        <v>7339</v>
      </c>
      <c r="P4044" s="156" t="s">
        <v>60</v>
      </c>
      <c r="Q4044" s="157" t="s">
        <v>7320</v>
      </c>
      <c r="R4044" s="158"/>
      <c r="S4044" s="159">
        <v>46050</v>
      </c>
      <c r="T4044" s="159" t="s">
        <v>62</v>
      </c>
      <c r="U4044" s="159" t="s">
        <v>6152</v>
      </c>
      <c r="V4044" s="154">
        <v>46050</v>
      </c>
      <c r="W4044" s="154"/>
      <c r="X4044" s="154"/>
      <c r="Y4044" s="160"/>
      <c r="Z4044" s="160"/>
      <c r="AA4044" s="153">
        <v>66</v>
      </c>
      <c r="AB4044" s="153">
        <v>1.55</v>
      </c>
      <c r="AC4044" s="182">
        <f t="shared" si="128"/>
        <v>27.471383975026011</v>
      </c>
      <c r="AD4044" s="153" t="str">
        <f t="shared" si="129"/>
        <v>SOBREPESO</v>
      </c>
      <c r="AE4044" s="207"/>
      <c r="AF4044" s="153"/>
      <c r="AG4044" s="159"/>
      <c r="AH4044" s="153"/>
      <c r="AI4044" s="161"/>
      <c r="AJ4044" s="153"/>
      <c r="AK4044" s="153"/>
      <c r="AL4044" s="207"/>
      <c r="AM4044" s="207"/>
      <c r="AN4044" s="207"/>
      <c r="AO4044" s="207"/>
      <c r="AP4044" s="147" t="s">
        <v>466</v>
      </c>
      <c r="AQ4044" s="147" t="s">
        <v>67</v>
      </c>
      <c r="AR4044" s="147"/>
      <c r="AS4044" s="209" t="s">
        <v>68</v>
      </c>
      <c r="AT4044" s="223" t="str">
        <f>MONTH(B4044)&amp;"/"&amp;YEAR(B4044)</f>
        <v>1/2024</v>
      </c>
      <c r="AU4044" s="223">
        <f>WEEKNUM(B4044)-WEEKNUM(EOMONTH(B4044,-1)+1)+1</f>
        <v>1</v>
      </c>
      <c r="AV4044" s="209" t="str">
        <f>MONTH(R4044)&amp;"/"&amp;YEAR(R4044)</f>
        <v>1/1900</v>
      </c>
      <c r="AW4044" s="209" t="e">
        <f>WEEKNUM(R4044)-WEEKNUM(EOMONTH(R4044,-1)+1)+1</f>
        <v>#NUM!</v>
      </c>
      <c r="AX4044" s="209">
        <f>IF(BB4044="S",IF(Q4044="1. Aceitou o programa",R4044-B4044,0),0)</f>
        <v>0</v>
      </c>
      <c r="AY4044" s="209">
        <f>IF(BB4044="S",IF(AND(S4044&lt;&gt;"",R4044&lt;&gt;""),S4044-R4044,0),0)</f>
        <v>0</v>
      </c>
      <c r="AZ4044" s="209">
        <f>IF(BB4044="S",IF(Q4044="1. Aceitou o programa",IF(OR(X4044="Não se Aplica",X4044=""),IF(OR(W4044="Não se Aplica",W4044=""),0,W4044-V4044),AVERAGE(X4044-W4044,W4044-V4044)),0),0)</f>
        <v>0</v>
      </c>
      <c r="BA4044" s="209">
        <f>IF(BB4044="S",IF(AND(Q4044="1. Aceitou o programa",AH4044="Realizada"),IFERROR(IF(AG4044="",0,AG4044-R4044),0),0),0)</f>
        <v>0</v>
      </c>
      <c r="BB4044" s="209" t="str">
        <f>_xlfn.XLOOKUP(U4044,'Lista Suspensa'!$AA$20:$AA$23,'Lista Suspensa'!$AB$20:$AB$23,"N/A")</f>
        <v>S</v>
      </c>
    </row>
    <row r="4045" spans="1:54" ht="12" customHeight="1">
      <c r="A4045" s="151" t="s">
        <v>121</v>
      </c>
      <c r="B4045" s="152">
        <v>45292</v>
      </c>
      <c r="C4045" s="153" t="s">
        <v>122</v>
      </c>
      <c r="D4045" s="153" t="s">
        <v>56</v>
      </c>
      <c r="E4045" s="244">
        <v>88532016</v>
      </c>
      <c r="F4045" s="144" t="s">
        <v>7340</v>
      </c>
      <c r="G4045" s="230"/>
      <c r="H4045" s="154">
        <v>29682</v>
      </c>
      <c r="I4045" s="153">
        <v>45</v>
      </c>
      <c r="J4045" s="148" t="s">
        <v>70</v>
      </c>
      <c r="K4045" s="153" t="s">
        <v>59</v>
      </c>
      <c r="L4045" s="153"/>
      <c r="M4045" s="153"/>
      <c r="N4045" s="153"/>
      <c r="O4045" s="155" t="s">
        <v>7341</v>
      </c>
      <c r="P4045" s="156" t="s">
        <v>60</v>
      </c>
      <c r="Q4045" s="157" t="s">
        <v>7320</v>
      </c>
      <c r="R4045" s="158"/>
      <c r="S4045" s="159">
        <v>46052</v>
      </c>
      <c r="T4045" s="159" t="s">
        <v>62</v>
      </c>
      <c r="U4045" s="159" t="s">
        <v>6152</v>
      </c>
      <c r="V4045" s="154">
        <v>46052</v>
      </c>
      <c r="W4045" s="154"/>
      <c r="X4045" s="154"/>
      <c r="Y4045" s="160"/>
      <c r="Z4045" s="160"/>
      <c r="AA4045" s="153">
        <v>75.5</v>
      </c>
      <c r="AB4045" s="153">
        <v>1.61</v>
      </c>
      <c r="AC4045" s="182">
        <f t="shared" si="128"/>
        <v>29.126962694340492</v>
      </c>
      <c r="AD4045" s="153" t="str">
        <f t="shared" si="129"/>
        <v>SOBREPESO</v>
      </c>
      <c r="AE4045" s="207"/>
      <c r="AF4045" s="153"/>
      <c r="AG4045" s="159"/>
      <c r="AH4045" s="153"/>
      <c r="AI4045" s="161"/>
      <c r="AJ4045" s="153"/>
      <c r="AK4045" s="153"/>
      <c r="AL4045" s="207"/>
      <c r="AM4045" s="207"/>
      <c r="AN4045" s="207"/>
      <c r="AO4045" s="207"/>
      <c r="AP4045" s="147" t="s">
        <v>466</v>
      </c>
      <c r="AQ4045" s="147" t="s">
        <v>67</v>
      </c>
      <c r="AR4045" s="147"/>
      <c r="AS4045" s="209" t="s">
        <v>68</v>
      </c>
      <c r="AT4045" s="223" t="str">
        <f>MONTH(B4045)&amp;"/"&amp;YEAR(B4045)</f>
        <v>1/2024</v>
      </c>
      <c r="AU4045" s="223">
        <f>WEEKNUM(B4045)-WEEKNUM(EOMONTH(B4045,-1)+1)+1</f>
        <v>1</v>
      </c>
      <c r="AV4045" s="209" t="str">
        <f>MONTH(R4045)&amp;"/"&amp;YEAR(R4045)</f>
        <v>1/1900</v>
      </c>
      <c r="AW4045" s="209" t="e">
        <f>WEEKNUM(R4045)-WEEKNUM(EOMONTH(R4045,-1)+1)+1</f>
        <v>#NUM!</v>
      </c>
      <c r="AX4045" s="209">
        <f>IF(BB4045="S",IF(Q4045="1. Aceitou o programa",R4045-B4045,0),0)</f>
        <v>0</v>
      </c>
      <c r="AY4045" s="209">
        <f>IF(BB4045="S",IF(AND(S4045&lt;&gt;"",R4045&lt;&gt;""),S4045-R4045,0),0)</f>
        <v>0</v>
      </c>
      <c r="AZ4045" s="209">
        <f>IF(BB4045="S",IF(Q4045="1. Aceitou o programa",IF(OR(X4045="Não se Aplica",X4045=""),IF(OR(W4045="Não se Aplica",W4045=""),0,W4045-V4045),AVERAGE(X4045-W4045,W4045-V4045)),0),0)</f>
        <v>0</v>
      </c>
      <c r="BA4045" s="209">
        <f>IF(BB4045="S",IF(AND(Q4045="1. Aceitou o programa",AH4045="Realizada"),IFERROR(IF(AG4045="",0,AG4045-R4045),0),0),0)</f>
        <v>0</v>
      </c>
      <c r="BB4045" s="209" t="str">
        <f>_xlfn.XLOOKUP(U4045,'Lista Suspensa'!$AA$20:$AA$23,'Lista Suspensa'!$AB$20:$AB$23,"N/A")</f>
        <v>S</v>
      </c>
    </row>
    <row r="4046" spans="1:54" ht="12" customHeight="1">
      <c r="A4046" s="151" t="s">
        <v>121</v>
      </c>
      <c r="B4046" s="152">
        <v>45292</v>
      </c>
      <c r="C4046" s="153" t="s">
        <v>122</v>
      </c>
      <c r="D4046" s="153" t="s">
        <v>56</v>
      </c>
      <c r="E4046" s="244">
        <v>94043026</v>
      </c>
      <c r="F4046" s="144" t="s">
        <v>7342</v>
      </c>
      <c r="G4046" s="230"/>
      <c r="H4046" s="154">
        <v>29922</v>
      </c>
      <c r="I4046" s="153">
        <v>44</v>
      </c>
      <c r="J4046" s="148" t="s">
        <v>70</v>
      </c>
      <c r="K4046" s="153" t="s">
        <v>59</v>
      </c>
      <c r="L4046" s="153"/>
      <c r="M4046" s="153"/>
      <c r="N4046" s="153"/>
      <c r="O4046" s="155" t="s">
        <v>7343</v>
      </c>
      <c r="P4046" s="156" t="s">
        <v>60</v>
      </c>
      <c r="Q4046" s="157" t="s">
        <v>7320</v>
      </c>
      <c r="R4046" s="158"/>
      <c r="S4046" s="159">
        <v>46014</v>
      </c>
      <c r="T4046" s="159" t="s">
        <v>62</v>
      </c>
      <c r="U4046" s="159" t="s">
        <v>6152</v>
      </c>
      <c r="V4046" s="154">
        <v>46014</v>
      </c>
      <c r="W4046" s="154"/>
      <c r="X4046" s="154"/>
      <c r="Y4046" s="160"/>
      <c r="Z4046" s="160"/>
      <c r="AA4046" s="153">
        <v>74</v>
      </c>
      <c r="AB4046" s="153">
        <v>1.6</v>
      </c>
      <c r="AC4046" s="182">
        <f t="shared" si="128"/>
        <v>28.906249999999993</v>
      </c>
      <c r="AD4046" s="153" t="str">
        <f t="shared" si="129"/>
        <v>SOBREPESO</v>
      </c>
      <c r="AE4046" s="207"/>
      <c r="AF4046" s="153"/>
      <c r="AG4046" s="159"/>
      <c r="AH4046" s="153"/>
      <c r="AI4046" s="161"/>
      <c r="AJ4046" s="153"/>
      <c r="AK4046" s="153"/>
      <c r="AL4046" s="207"/>
      <c r="AM4046" s="207"/>
      <c r="AN4046" s="207"/>
      <c r="AO4046" s="207"/>
      <c r="AP4046" s="147" t="s">
        <v>466</v>
      </c>
      <c r="AQ4046" s="147" t="s">
        <v>67</v>
      </c>
      <c r="AR4046" s="147"/>
      <c r="AS4046" s="209" t="s">
        <v>68</v>
      </c>
      <c r="AT4046" s="223" t="str">
        <f>MONTH(B4046)&amp;"/"&amp;YEAR(B4046)</f>
        <v>1/2024</v>
      </c>
      <c r="AU4046" s="223">
        <f>WEEKNUM(B4046)-WEEKNUM(EOMONTH(B4046,-1)+1)+1</f>
        <v>1</v>
      </c>
      <c r="AV4046" s="209" t="str">
        <f>MONTH(R4046)&amp;"/"&amp;YEAR(R4046)</f>
        <v>1/1900</v>
      </c>
      <c r="AW4046" s="209" t="e">
        <f>WEEKNUM(R4046)-WEEKNUM(EOMONTH(R4046,-1)+1)+1</f>
        <v>#NUM!</v>
      </c>
      <c r="AX4046" s="209">
        <f>IF(BB4046="S",IF(Q4046="1. Aceitou o programa",R4046-B4046,0),0)</f>
        <v>0</v>
      </c>
      <c r="AY4046" s="209">
        <f>IF(BB4046="S",IF(AND(S4046&lt;&gt;"",R4046&lt;&gt;""),S4046-R4046,0),0)</f>
        <v>0</v>
      </c>
      <c r="AZ4046" s="209">
        <f>IF(BB4046="S",IF(Q4046="1. Aceitou o programa",IF(OR(X4046="Não se Aplica",X4046=""),IF(OR(W4046="Não se Aplica",W4046=""),0,W4046-V4046),AVERAGE(X4046-W4046,W4046-V4046)),0),0)</f>
        <v>0</v>
      </c>
      <c r="BA4046" s="209">
        <f>IF(BB4046="S",IF(AND(Q4046="1. Aceitou o programa",AH4046="Realizada"),IFERROR(IF(AG4046="",0,AG4046-R4046),0),0),0)</f>
        <v>0</v>
      </c>
      <c r="BB4046" s="209" t="str">
        <f>_xlfn.XLOOKUP(U4046,'Lista Suspensa'!$AA$20:$AA$23,'Lista Suspensa'!$AB$20:$AB$23,"N/A")</f>
        <v>S</v>
      </c>
    </row>
    <row r="4047" spans="1:54" ht="12" customHeight="1">
      <c r="A4047" s="151" t="s">
        <v>121</v>
      </c>
      <c r="B4047" s="152">
        <v>45292</v>
      </c>
      <c r="C4047" s="153" t="s">
        <v>122</v>
      </c>
      <c r="D4047" s="153" t="s">
        <v>56</v>
      </c>
      <c r="E4047" s="244">
        <v>89658480</v>
      </c>
      <c r="F4047" s="144" t="s">
        <v>7344</v>
      </c>
      <c r="G4047" s="230"/>
      <c r="H4047" s="154">
        <v>30043</v>
      </c>
      <c r="I4047" s="153">
        <v>44</v>
      </c>
      <c r="J4047" s="148" t="s">
        <v>70</v>
      </c>
      <c r="K4047" s="153" t="s">
        <v>59</v>
      </c>
      <c r="L4047" s="153"/>
      <c r="M4047" s="153"/>
      <c r="N4047" s="153"/>
      <c r="O4047" s="155" t="s">
        <v>7345</v>
      </c>
      <c r="P4047" s="156" t="s">
        <v>60</v>
      </c>
      <c r="Q4047" s="157" t="s">
        <v>7320</v>
      </c>
      <c r="R4047" s="158"/>
      <c r="S4047" s="159">
        <v>45986</v>
      </c>
      <c r="T4047" s="159" t="s">
        <v>62</v>
      </c>
      <c r="U4047" s="159" t="s">
        <v>6152</v>
      </c>
      <c r="V4047" s="154">
        <v>45986</v>
      </c>
      <c r="W4047" s="154"/>
      <c r="X4047" s="154"/>
      <c r="Y4047" s="160"/>
      <c r="Z4047" s="160"/>
      <c r="AA4047" s="153">
        <v>72</v>
      </c>
      <c r="AB4047" s="153">
        <v>1.58</v>
      </c>
      <c r="AC4047" s="182">
        <f t="shared" si="128"/>
        <v>28.841531805800347</v>
      </c>
      <c r="AD4047" s="153" t="str">
        <f t="shared" si="129"/>
        <v>SOBREPESO</v>
      </c>
      <c r="AE4047" s="207"/>
      <c r="AF4047" s="153"/>
      <c r="AG4047" s="159"/>
      <c r="AH4047" s="153"/>
      <c r="AI4047" s="161"/>
      <c r="AJ4047" s="153"/>
      <c r="AK4047" s="153"/>
      <c r="AL4047" s="207"/>
      <c r="AM4047" s="207"/>
      <c r="AN4047" s="207"/>
      <c r="AO4047" s="207"/>
      <c r="AP4047" s="147" t="s">
        <v>466</v>
      </c>
      <c r="AQ4047" s="147" t="s">
        <v>67</v>
      </c>
      <c r="AR4047" s="147"/>
      <c r="AS4047" s="209" t="s">
        <v>68</v>
      </c>
      <c r="AT4047" s="223" t="str">
        <f>MONTH(B4047)&amp;"/"&amp;YEAR(B4047)</f>
        <v>1/2024</v>
      </c>
      <c r="AU4047" s="223">
        <f>WEEKNUM(B4047)-WEEKNUM(EOMONTH(B4047,-1)+1)+1</f>
        <v>1</v>
      </c>
      <c r="AV4047" s="209" t="str">
        <f>MONTH(R4047)&amp;"/"&amp;YEAR(R4047)</f>
        <v>1/1900</v>
      </c>
      <c r="AW4047" s="209" t="e">
        <f>WEEKNUM(R4047)-WEEKNUM(EOMONTH(R4047,-1)+1)+1</f>
        <v>#NUM!</v>
      </c>
      <c r="AX4047" s="209">
        <f>IF(BB4047="S",IF(Q4047="1. Aceitou o programa",R4047-B4047,0),0)</f>
        <v>0</v>
      </c>
      <c r="AY4047" s="209">
        <f>IF(BB4047="S",IF(AND(S4047&lt;&gt;"",R4047&lt;&gt;""),S4047-R4047,0),0)</f>
        <v>0</v>
      </c>
      <c r="AZ4047" s="209">
        <f>IF(BB4047="S",IF(Q4047="1. Aceitou o programa",IF(OR(X4047="Não se Aplica",X4047=""),IF(OR(W4047="Não se Aplica",W4047=""),0,W4047-V4047),AVERAGE(X4047-W4047,W4047-V4047)),0),0)</f>
        <v>0</v>
      </c>
      <c r="BA4047" s="209">
        <f>IF(BB4047="S",IF(AND(Q4047="1. Aceitou o programa",AH4047="Realizada"),IFERROR(IF(AG4047="",0,AG4047-R4047),0),0),0)</f>
        <v>0</v>
      </c>
      <c r="BB4047" s="209" t="str">
        <f>_xlfn.XLOOKUP(U4047,'Lista Suspensa'!$AA$20:$AA$23,'Lista Suspensa'!$AB$20:$AB$23,"N/A")</f>
        <v>S</v>
      </c>
    </row>
    <row r="4048" spans="1:54" ht="12" customHeight="1">
      <c r="A4048" s="151" t="s">
        <v>121</v>
      </c>
      <c r="B4048" s="152">
        <v>45292</v>
      </c>
      <c r="C4048" s="153" t="s">
        <v>122</v>
      </c>
      <c r="D4048" s="153" t="s">
        <v>56</v>
      </c>
      <c r="E4048" s="244">
        <v>94412360</v>
      </c>
      <c r="F4048" s="144" t="s">
        <v>7346</v>
      </c>
      <c r="G4048" s="230"/>
      <c r="H4048" s="154">
        <v>30925</v>
      </c>
      <c r="I4048" s="153">
        <v>41</v>
      </c>
      <c r="J4048" s="148" t="s">
        <v>70</v>
      </c>
      <c r="K4048" s="153" t="s">
        <v>59</v>
      </c>
      <c r="L4048" s="153"/>
      <c r="M4048" s="153"/>
      <c r="N4048" s="153"/>
      <c r="O4048" s="155" t="s">
        <v>7347</v>
      </c>
      <c r="P4048" s="156" t="s">
        <v>60</v>
      </c>
      <c r="Q4048" s="157" t="s">
        <v>7320</v>
      </c>
      <c r="R4048" s="158"/>
      <c r="S4048" s="159">
        <v>45957</v>
      </c>
      <c r="T4048" s="159" t="s">
        <v>62</v>
      </c>
      <c r="U4048" s="159" t="s">
        <v>6152</v>
      </c>
      <c r="V4048" s="154">
        <v>45957</v>
      </c>
      <c r="W4048" s="154"/>
      <c r="X4048" s="154"/>
      <c r="Y4048" s="160"/>
      <c r="Z4048" s="160"/>
      <c r="AA4048" s="153">
        <v>74</v>
      </c>
      <c r="AB4048" s="153">
        <v>1.63</v>
      </c>
      <c r="AC4048" s="182">
        <f t="shared" si="128"/>
        <v>27.852007979223909</v>
      </c>
      <c r="AD4048" s="153" t="str">
        <f t="shared" si="129"/>
        <v>SOBREPESO</v>
      </c>
      <c r="AE4048" s="207"/>
      <c r="AF4048" s="153"/>
      <c r="AG4048" s="159"/>
      <c r="AH4048" s="153"/>
      <c r="AI4048" s="161"/>
      <c r="AJ4048" s="153"/>
      <c r="AK4048" s="153"/>
      <c r="AL4048" s="207"/>
      <c r="AM4048" s="207"/>
      <c r="AN4048" s="207"/>
      <c r="AO4048" s="207"/>
      <c r="AP4048" s="147" t="s">
        <v>466</v>
      </c>
      <c r="AQ4048" s="147" t="s">
        <v>67</v>
      </c>
      <c r="AR4048" s="147"/>
      <c r="AS4048" s="209" t="s">
        <v>68</v>
      </c>
      <c r="AT4048" s="223" t="str">
        <f>MONTH(B4048)&amp;"/"&amp;YEAR(B4048)</f>
        <v>1/2024</v>
      </c>
      <c r="AU4048" s="223">
        <f>WEEKNUM(B4048)-WEEKNUM(EOMONTH(B4048,-1)+1)+1</f>
        <v>1</v>
      </c>
      <c r="AV4048" s="209" t="str">
        <f>MONTH(R4048)&amp;"/"&amp;YEAR(R4048)</f>
        <v>1/1900</v>
      </c>
      <c r="AW4048" s="209" t="e">
        <f>WEEKNUM(R4048)-WEEKNUM(EOMONTH(R4048,-1)+1)+1</f>
        <v>#NUM!</v>
      </c>
      <c r="AX4048" s="209">
        <f>IF(BB4048="S",IF(Q4048="1. Aceitou o programa",R4048-B4048,0),0)</f>
        <v>0</v>
      </c>
      <c r="AY4048" s="209">
        <f>IF(BB4048="S",IF(AND(S4048&lt;&gt;"",R4048&lt;&gt;""),S4048-R4048,0),0)</f>
        <v>0</v>
      </c>
      <c r="AZ4048" s="209">
        <f>IF(BB4048="S",IF(Q4048="1. Aceitou o programa",IF(OR(X4048="Não se Aplica",X4048=""),IF(OR(W4048="Não se Aplica",W4048=""),0,W4048-V4048),AVERAGE(X4048-W4048,W4048-V4048)),0),0)</f>
        <v>0</v>
      </c>
      <c r="BA4048" s="209">
        <f>IF(BB4048="S",IF(AND(Q4048="1. Aceitou o programa",AH4048="Realizada"),IFERROR(IF(AG4048="",0,AG4048-R4048),0),0),0)</f>
        <v>0</v>
      </c>
      <c r="BB4048" s="209" t="str">
        <f>_xlfn.XLOOKUP(U4048,'Lista Suspensa'!$AA$20:$AA$23,'Lista Suspensa'!$AB$20:$AB$23,"N/A")</f>
        <v>S</v>
      </c>
    </row>
    <row r="4049" spans="1:54" ht="12" customHeight="1">
      <c r="A4049" s="151" t="s">
        <v>121</v>
      </c>
      <c r="B4049" s="152">
        <v>45292</v>
      </c>
      <c r="C4049" s="153" t="s">
        <v>122</v>
      </c>
      <c r="D4049" s="153" t="s">
        <v>56</v>
      </c>
      <c r="E4049" s="244">
        <v>95551185</v>
      </c>
      <c r="F4049" s="144" t="s">
        <v>7348</v>
      </c>
      <c r="G4049" s="230"/>
      <c r="H4049" s="154">
        <v>35363</v>
      </c>
      <c r="I4049" s="153">
        <v>29</v>
      </c>
      <c r="J4049" s="148" t="s">
        <v>70</v>
      </c>
      <c r="K4049" s="153" t="s">
        <v>59</v>
      </c>
      <c r="L4049" s="153"/>
      <c r="M4049" s="153"/>
      <c r="N4049" s="153"/>
      <c r="O4049" s="155" t="s">
        <v>7349</v>
      </c>
      <c r="P4049" s="156" t="s">
        <v>60</v>
      </c>
      <c r="Q4049" s="157" t="s">
        <v>7320</v>
      </c>
      <c r="R4049" s="158"/>
      <c r="S4049" s="159">
        <v>45980</v>
      </c>
      <c r="T4049" s="159" t="s">
        <v>62</v>
      </c>
      <c r="U4049" s="159" t="s">
        <v>6152</v>
      </c>
      <c r="V4049" s="154">
        <v>45980</v>
      </c>
      <c r="W4049" s="154"/>
      <c r="X4049" s="154"/>
      <c r="Y4049" s="160"/>
      <c r="Z4049" s="160"/>
      <c r="AA4049" s="153">
        <v>69.05</v>
      </c>
      <c r="AB4049" s="153">
        <v>1.59</v>
      </c>
      <c r="AC4049" s="182">
        <f t="shared" si="128"/>
        <v>27.313001859103672</v>
      </c>
      <c r="AD4049" s="153" t="str">
        <f t="shared" si="129"/>
        <v>SOBREPESO</v>
      </c>
      <c r="AE4049" s="207"/>
      <c r="AF4049" s="153"/>
      <c r="AG4049" s="159"/>
      <c r="AH4049" s="153"/>
      <c r="AI4049" s="161"/>
      <c r="AJ4049" s="153"/>
      <c r="AK4049" s="153"/>
      <c r="AL4049" s="207"/>
      <c r="AM4049" s="207"/>
      <c r="AN4049" s="207"/>
      <c r="AO4049" s="207"/>
      <c r="AP4049" s="147" t="s">
        <v>466</v>
      </c>
      <c r="AQ4049" s="147" t="s">
        <v>67</v>
      </c>
      <c r="AR4049" s="147"/>
      <c r="AS4049" s="209" t="s">
        <v>68</v>
      </c>
      <c r="AT4049" s="223" t="str">
        <f>MONTH(B4049)&amp;"/"&amp;YEAR(B4049)</f>
        <v>1/2024</v>
      </c>
      <c r="AU4049" s="223">
        <f>WEEKNUM(B4049)-WEEKNUM(EOMONTH(B4049,-1)+1)+1</f>
        <v>1</v>
      </c>
      <c r="AV4049" s="209" t="str">
        <f>MONTH(R4049)&amp;"/"&amp;YEAR(R4049)</f>
        <v>1/1900</v>
      </c>
      <c r="AW4049" s="209" t="e">
        <f>WEEKNUM(R4049)-WEEKNUM(EOMONTH(R4049,-1)+1)+1</f>
        <v>#NUM!</v>
      </c>
      <c r="AX4049" s="209">
        <f>IF(BB4049="S",IF(Q4049="1. Aceitou o programa",R4049-B4049,0),0)</f>
        <v>0</v>
      </c>
      <c r="AY4049" s="209">
        <f>IF(BB4049="S",IF(AND(S4049&lt;&gt;"",R4049&lt;&gt;""),S4049-R4049,0),0)</f>
        <v>0</v>
      </c>
      <c r="AZ4049" s="209">
        <f>IF(BB4049="S",IF(Q4049="1. Aceitou o programa",IF(OR(X4049="Não se Aplica",X4049=""),IF(OR(W4049="Não se Aplica",W4049=""),0,W4049-V4049),AVERAGE(X4049-W4049,W4049-V4049)),0),0)</f>
        <v>0</v>
      </c>
      <c r="BA4049" s="209">
        <f>IF(BB4049="S",IF(AND(Q4049="1. Aceitou o programa",AH4049="Realizada"),IFERROR(IF(AG4049="",0,AG4049-R4049),0),0),0)</f>
        <v>0</v>
      </c>
      <c r="BB4049" s="209" t="str">
        <f>_xlfn.XLOOKUP(U4049,'Lista Suspensa'!$AA$20:$AA$23,'Lista Suspensa'!$AB$20:$AB$23,"N/A")</f>
        <v>S</v>
      </c>
    </row>
    <row r="4050" spans="1:54" ht="12" customHeight="1">
      <c r="A4050" s="151" t="s">
        <v>121</v>
      </c>
      <c r="B4050" s="152">
        <v>45292</v>
      </c>
      <c r="C4050" s="153" t="s">
        <v>122</v>
      </c>
      <c r="D4050" s="153" t="s">
        <v>56</v>
      </c>
      <c r="E4050" s="244">
        <v>77018549</v>
      </c>
      <c r="F4050" s="144" t="s">
        <v>7350</v>
      </c>
      <c r="G4050" s="230"/>
      <c r="H4050" s="154">
        <v>26954</v>
      </c>
      <c r="I4050" s="153">
        <v>52</v>
      </c>
      <c r="J4050" s="148" t="s">
        <v>70</v>
      </c>
      <c r="K4050" s="153"/>
      <c r="L4050" s="153"/>
      <c r="M4050" s="153"/>
      <c r="N4050" s="153"/>
      <c r="O4050" s="155" t="s">
        <v>7351</v>
      </c>
      <c r="P4050" s="156" t="s">
        <v>60</v>
      </c>
      <c r="Q4050" s="157" t="s">
        <v>7320</v>
      </c>
      <c r="R4050" s="158"/>
      <c r="S4050" s="159">
        <v>45924</v>
      </c>
      <c r="T4050" s="159" t="s">
        <v>62</v>
      </c>
      <c r="U4050" s="159" t="s">
        <v>6152</v>
      </c>
      <c r="V4050" s="154">
        <v>45924</v>
      </c>
      <c r="W4050" s="154"/>
      <c r="X4050" s="154"/>
      <c r="Y4050" s="160"/>
      <c r="Z4050" s="160" t="s">
        <v>190</v>
      </c>
      <c r="AA4050" s="153">
        <v>81</v>
      </c>
      <c r="AB4050" s="153">
        <v>1.69</v>
      </c>
      <c r="AC4050" s="182">
        <f t="shared" si="128"/>
        <v>28.360351528307834</v>
      </c>
      <c r="AD4050" s="153" t="str">
        <f t="shared" si="129"/>
        <v>SOBREPESO</v>
      </c>
      <c r="AE4050" s="207"/>
      <c r="AF4050" s="153" t="s">
        <v>130</v>
      </c>
      <c r="AG4050" s="159"/>
      <c r="AH4050" s="153"/>
      <c r="AI4050" s="161"/>
      <c r="AJ4050" s="153"/>
      <c r="AK4050" s="153"/>
      <c r="AL4050" s="207"/>
      <c r="AM4050" s="207"/>
      <c r="AN4050" s="207"/>
      <c r="AO4050" s="207"/>
      <c r="AP4050" s="147" t="s">
        <v>466</v>
      </c>
      <c r="AQ4050" s="147" t="s">
        <v>67</v>
      </c>
      <c r="AR4050" s="147"/>
      <c r="AS4050" s="209" t="s">
        <v>68</v>
      </c>
      <c r="AT4050" s="223" t="str">
        <f>MONTH(B4050)&amp;"/"&amp;YEAR(B4050)</f>
        <v>1/2024</v>
      </c>
      <c r="AU4050" s="223">
        <f>WEEKNUM(B4050)-WEEKNUM(EOMONTH(B4050,-1)+1)+1</f>
        <v>1</v>
      </c>
      <c r="AV4050" s="209" t="str">
        <f>MONTH(R4050)&amp;"/"&amp;YEAR(R4050)</f>
        <v>1/1900</v>
      </c>
      <c r="AW4050" s="209" t="e">
        <f>WEEKNUM(R4050)-WEEKNUM(EOMONTH(R4050,-1)+1)+1</f>
        <v>#NUM!</v>
      </c>
      <c r="AX4050" s="209">
        <f>IF(BB4050="S",IF(Q4050="1. Aceitou o programa",R4050-B4050,0),0)</f>
        <v>0</v>
      </c>
      <c r="AY4050" s="209">
        <f>IF(BB4050="S",IF(AND(S4050&lt;&gt;"",R4050&lt;&gt;""),S4050-R4050,0),0)</f>
        <v>0</v>
      </c>
      <c r="AZ4050" s="209">
        <f>IF(BB4050="S",IF(Q4050="1. Aceitou o programa",IF(OR(X4050="Não se Aplica",X4050=""),IF(OR(W4050="Não se Aplica",W4050=""),0,W4050-V4050),AVERAGE(X4050-W4050,W4050-V4050)),0),0)</f>
        <v>0</v>
      </c>
      <c r="BA4050" s="209">
        <f>IF(BB4050="S",IF(AND(Q4050="1. Aceitou o programa",AH4050="Realizada"),IFERROR(IF(AG4050="",0,AG4050-R4050),0),0),0)</f>
        <v>0</v>
      </c>
      <c r="BB4050" s="209" t="str">
        <f>_xlfn.XLOOKUP(U4050,'Lista Suspensa'!$AA$20:$AA$23,'Lista Suspensa'!$AB$20:$AB$23,"N/A")</f>
        <v>S</v>
      </c>
    </row>
    <row r="4051" spans="1:54" ht="12" customHeight="1">
      <c r="A4051" s="151" t="s">
        <v>121</v>
      </c>
      <c r="B4051" s="152">
        <v>45292</v>
      </c>
      <c r="C4051" s="153" t="s">
        <v>122</v>
      </c>
      <c r="D4051" s="153" t="s">
        <v>56</v>
      </c>
      <c r="E4051" s="244">
        <v>83308418</v>
      </c>
      <c r="F4051" s="144" t="s">
        <v>7352</v>
      </c>
      <c r="G4051" s="230"/>
      <c r="H4051" s="154">
        <v>29110</v>
      </c>
      <c r="I4051" s="153">
        <v>46</v>
      </c>
      <c r="J4051" s="148" t="s">
        <v>70</v>
      </c>
      <c r="K4051" s="153"/>
      <c r="L4051" s="153"/>
      <c r="M4051" s="153"/>
      <c r="N4051" s="153"/>
      <c r="O4051" s="155" t="s">
        <v>7353</v>
      </c>
      <c r="P4051" s="156" t="s">
        <v>60</v>
      </c>
      <c r="Q4051" s="157" t="s">
        <v>7320</v>
      </c>
      <c r="R4051" s="158"/>
      <c r="S4051" s="159">
        <v>45958</v>
      </c>
      <c r="T4051" s="159" t="s">
        <v>62</v>
      </c>
      <c r="U4051" s="159" t="s">
        <v>6152</v>
      </c>
      <c r="V4051" s="154">
        <v>45958</v>
      </c>
      <c r="W4051" s="154"/>
      <c r="X4051" s="154"/>
      <c r="Y4051" s="160"/>
      <c r="Z4051" s="160"/>
      <c r="AA4051" s="153">
        <v>70</v>
      </c>
      <c r="AB4051" s="153">
        <v>1.53</v>
      </c>
      <c r="AC4051" s="182">
        <f t="shared" si="128"/>
        <v>29.903028749626213</v>
      </c>
      <c r="AD4051" s="153" t="str">
        <f t="shared" si="129"/>
        <v>OBESIDADE I</v>
      </c>
      <c r="AE4051" s="207" t="s">
        <v>135</v>
      </c>
      <c r="AF4051" s="153" t="s">
        <v>130</v>
      </c>
      <c r="AG4051" s="159"/>
      <c r="AH4051" s="153"/>
      <c r="AI4051" s="161"/>
      <c r="AJ4051" s="153"/>
      <c r="AK4051" s="153"/>
      <c r="AL4051" s="207"/>
      <c r="AM4051" s="207"/>
      <c r="AN4051" s="207"/>
      <c r="AO4051" s="207"/>
      <c r="AP4051" s="147" t="s">
        <v>466</v>
      </c>
      <c r="AQ4051" s="147" t="s">
        <v>67</v>
      </c>
      <c r="AR4051" s="147"/>
      <c r="AS4051" s="209" t="s">
        <v>68</v>
      </c>
      <c r="AT4051" s="223" t="str">
        <f>MONTH(B4051)&amp;"/"&amp;YEAR(B4051)</f>
        <v>1/2024</v>
      </c>
      <c r="AU4051" s="223">
        <f>WEEKNUM(B4051)-WEEKNUM(EOMONTH(B4051,-1)+1)+1</f>
        <v>1</v>
      </c>
      <c r="AV4051" s="209" t="str">
        <f>MONTH(R4051)&amp;"/"&amp;YEAR(R4051)</f>
        <v>1/1900</v>
      </c>
      <c r="AW4051" s="209" t="e">
        <f>WEEKNUM(R4051)-WEEKNUM(EOMONTH(R4051,-1)+1)+1</f>
        <v>#NUM!</v>
      </c>
      <c r="AX4051" s="209">
        <f>IF(BB4051="S",IF(Q4051="1. Aceitou o programa",R4051-B4051,0),0)</f>
        <v>0</v>
      </c>
      <c r="AY4051" s="209">
        <f>IF(BB4051="S",IF(AND(S4051&lt;&gt;"",R4051&lt;&gt;""),S4051-R4051,0),0)</f>
        <v>0</v>
      </c>
      <c r="AZ4051" s="209">
        <f>IF(BB4051="S",IF(Q4051="1. Aceitou o programa",IF(OR(X4051="Não se Aplica",X4051=""),IF(OR(W4051="Não se Aplica",W4051=""),0,W4051-V4051),AVERAGE(X4051-W4051,W4051-V4051)),0),0)</f>
        <v>0</v>
      </c>
      <c r="BA4051" s="209">
        <f>IF(BB4051="S",IF(AND(Q4051="1. Aceitou o programa",AH4051="Realizada"),IFERROR(IF(AG4051="",0,AG4051-R4051),0),0),0)</f>
        <v>0</v>
      </c>
      <c r="BB4051" s="209" t="str">
        <f>_xlfn.XLOOKUP(U4051,'Lista Suspensa'!$AA$20:$AA$23,'Lista Suspensa'!$AB$20:$AB$23,"N/A")</f>
        <v>S</v>
      </c>
    </row>
    <row r="4052" spans="1:54" ht="12" customHeight="1">
      <c r="A4052" s="151" t="s">
        <v>121</v>
      </c>
      <c r="B4052" s="152">
        <v>45292</v>
      </c>
      <c r="C4052" s="153" t="s">
        <v>122</v>
      </c>
      <c r="D4052" s="153" t="s">
        <v>56</v>
      </c>
      <c r="E4052" s="244">
        <v>84228564</v>
      </c>
      <c r="F4052" s="144" t="s">
        <v>7354</v>
      </c>
      <c r="G4052" s="230"/>
      <c r="H4052" s="154">
        <v>30264</v>
      </c>
      <c r="I4052" s="153">
        <v>43</v>
      </c>
      <c r="J4052" s="148" t="s">
        <v>70</v>
      </c>
      <c r="K4052" s="153"/>
      <c r="L4052" s="153"/>
      <c r="M4052" s="153"/>
      <c r="N4052" s="153"/>
      <c r="O4052" s="155" t="s">
        <v>7355</v>
      </c>
      <c r="P4052" s="156" t="s">
        <v>60</v>
      </c>
      <c r="Q4052" s="157" t="s">
        <v>7320</v>
      </c>
      <c r="R4052" s="158"/>
      <c r="S4052" s="159">
        <v>45999</v>
      </c>
      <c r="T4052" s="159" t="s">
        <v>62</v>
      </c>
      <c r="U4052" s="159" t="s">
        <v>6152</v>
      </c>
      <c r="V4052" s="154">
        <v>45999</v>
      </c>
      <c r="W4052" s="154"/>
      <c r="X4052" s="154"/>
      <c r="Y4052" s="160"/>
      <c r="Z4052" s="160"/>
      <c r="AA4052" s="153">
        <v>78</v>
      </c>
      <c r="AB4052" s="153">
        <v>1.69</v>
      </c>
      <c r="AC4052" s="182">
        <f t="shared" si="128"/>
        <v>27.309968138370508</v>
      </c>
      <c r="AD4052" s="153" t="str">
        <f t="shared" si="129"/>
        <v>SOBREPESO</v>
      </c>
      <c r="AE4052" s="207"/>
      <c r="AF4052" s="153"/>
      <c r="AG4052" s="159"/>
      <c r="AH4052" s="153"/>
      <c r="AI4052" s="161"/>
      <c r="AJ4052" s="153"/>
      <c r="AK4052" s="153"/>
      <c r="AL4052" s="207"/>
      <c r="AM4052" s="207"/>
      <c r="AN4052" s="207"/>
      <c r="AO4052" s="207"/>
      <c r="AP4052" s="147" t="s">
        <v>466</v>
      </c>
      <c r="AQ4052" s="147" t="s">
        <v>67</v>
      </c>
      <c r="AR4052" s="147"/>
      <c r="AS4052" s="209" t="s">
        <v>68</v>
      </c>
      <c r="AT4052" s="223" t="str">
        <f>MONTH(B4052)&amp;"/"&amp;YEAR(B4052)</f>
        <v>1/2024</v>
      </c>
      <c r="AU4052" s="223">
        <f>WEEKNUM(B4052)-WEEKNUM(EOMONTH(B4052,-1)+1)+1</f>
        <v>1</v>
      </c>
      <c r="AV4052" s="209" t="str">
        <f>MONTH(R4052)&amp;"/"&amp;YEAR(R4052)</f>
        <v>1/1900</v>
      </c>
      <c r="AW4052" s="209" t="e">
        <f>WEEKNUM(R4052)-WEEKNUM(EOMONTH(R4052,-1)+1)+1</f>
        <v>#NUM!</v>
      </c>
      <c r="AX4052" s="209">
        <f>IF(BB4052="S",IF(Q4052="1. Aceitou o programa",R4052-B4052,0),0)</f>
        <v>0</v>
      </c>
      <c r="AY4052" s="209">
        <f>IF(BB4052="S",IF(AND(S4052&lt;&gt;"",R4052&lt;&gt;""),S4052-R4052,0),0)</f>
        <v>0</v>
      </c>
      <c r="AZ4052" s="209">
        <f>IF(BB4052="S",IF(Q4052="1. Aceitou o programa",IF(OR(X4052="Não se Aplica",X4052=""),IF(OR(W4052="Não se Aplica",W4052=""),0,W4052-V4052),AVERAGE(X4052-W4052,W4052-V4052)),0),0)</f>
        <v>0</v>
      </c>
      <c r="BA4052" s="209">
        <f>IF(BB4052="S",IF(AND(Q4052="1. Aceitou o programa",AH4052="Realizada"),IFERROR(IF(AG4052="",0,AG4052-R4052),0),0),0)</f>
        <v>0</v>
      </c>
      <c r="BB4052" s="209" t="str">
        <f>_xlfn.XLOOKUP(U4052,'Lista Suspensa'!$AA$20:$AA$23,'Lista Suspensa'!$AB$20:$AB$23,"N/A")</f>
        <v>S</v>
      </c>
    </row>
    <row r="4053" spans="1:54" ht="12" customHeight="1">
      <c r="A4053" s="151" t="s">
        <v>121</v>
      </c>
      <c r="B4053" s="152">
        <v>45292</v>
      </c>
      <c r="C4053" s="153" t="s">
        <v>122</v>
      </c>
      <c r="D4053" s="153" t="s">
        <v>56</v>
      </c>
      <c r="E4053" s="244">
        <v>78386962</v>
      </c>
      <c r="F4053" s="144" t="s">
        <v>7356</v>
      </c>
      <c r="G4053" s="230"/>
      <c r="H4053" s="154">
        <v>30297</v>
      </c>
      <c r="I4053" s="153">
        <v>43</v>
      </c>
      <c r="J4053" s="148" t="s">
        <v>70</v>
      </c>
      <c r="K4053" s="153"/>
      <c r="L4053" s="153"/>
      <c r="M4053" s="153"/>
      <c r="N4053" s="153"/>
      <c r="O4053" s="155" t="s">
        <v>7357</v>
      </c>
      <c r="P4053" s="156" t="s">
        <v>60</v>
      </c>
      <c r="Q4053" s="157" t="s">
        <v>7320</v>
      </c>
      <c r="R4053" s="158"/>
      <c r="S4053" s="159">
        <v>45986</v>
      </c>
      <c r="T4053" s="159" t="s">
        <v>62</v>
      </c>
      <c r="U4053" s="159" t="s">
        <v>6152</v>
      </c>
      <c r="V4053" s="154">
        <v>45986</v>
      </c>
      <c r="W4053" s="154"/>
      <c r="X4053" s="154"/>
      <c r="Y4053" s="160"/>
      <c r="Z4053" s="160" t="s">
        <v>190</v>
      </c>
      <c r="AA4053" s="153">
        <v>76</v>
      </c>
      <c r="AB4053" s="153">
        <v>1.65</v>
      </c>
      <c r="AC4053" s="182">
        <f t="shared" si="128"/>
        <v>27.915518824609737</v>
      </c>
      <c r="AD4053" s="153" t="str">
        <f t="shared" si="129"/>
        <v>SOBREPESO</v>
      </c>
      <c r="AE4053" s="207"/>
      <c r="AF4053" s="153" t="s">
        <v>130</v>
      </c>
      <c r="AG4053" s="159"/>
      <c r="AH4053" s="153"/>
      <c r="AI4053" s="161"/>
      <c r="AJ4053" s="153"/>
      <c r="AK4053" s="153"/>
      <c r="AL4053" s="207"/>
      <c r="AM4053" s="207"/>
      <c r="AN4053" s="207"/>
      <c r="AO4053" s="207"/>
      <c r="AP4053" s="147" t="s">
        <v>466</v>
      </c>
      <c r="AQ4053" s="147" t="s">
        <v>67</v>
      </c>
      <c r="AR4053" s="147"/>
      <c r="AS4053" s="209" t="s">
        <v>68</v>
      </c>
      <c r="AT4053" s="223" t="str">
        <f>MONTH(B4053)&amp;"/"&amp;YEAR(B4053)</f>
        <v>1/2024</v>
      </c>
      <c r="AU4053" s="223">
        <f>WEEKNUM(B4053)-WEEKNUM(EOMONTH(B4053,-1)+1)+1</f>
        <v>1</v>
      </c>
      <c r="AV4053" s="209" t="str">
        <f>MONTH(R4053)&amp;"/"&amp;YEAR(R4053)</f>
        <v>1/1900</v>
      </c>
      <c r="AW4053" s="209" t="e">
        <f>WEEKNUM(R4053)-WEEKNUM(EOMONTH(R4053,-1)+1)+1</f>
        <v>#NUM!</v>
      </c>
      <c r="AX4053" s="209">
        <f>IF(BB4053="S",IF(Q4053="1. Aceitou o programa",R4053-B4053,0),0)</f>
        <v>0</v>
      </c>
      <c r="AY4053" s="209">
        <f>IF(BB4053="S",IF(AND(S4053&lt;&gt;"",R4053&lt;&gt;""),S4053-R4053,0),0)</f>
        <v>0</v>
      </c>
      <c r="AZ4053" s="209">
        <f>IF(BB4053="S",IF(Q4053="1. Aceitou o programa",IF(OR(X4053="Não se Aplica",X4053=""),IF(OR(W4053="Não se Aplica",W4053=""),0,W4053-V4053),AVERAGE(X4053-W4053,W4053-V4053)),0),0)</f>
        <v>0</v>
      </c>
      <c r="BA4053" s="209">
        <f>IF(BB4053="S",IF(AND(Q4053="1. Aceitou o programa",AH4053="Realizada"),IFERROR(IF(AG4053="",0,AG4053-R4053),0),0),0)</f>
        <v>0</v>
      </c>
      <c r="BB4053" s="209" t="str">
        <f>_xlfn.XLOOKUP(U4053,'Lista Suspensa'!$AA$20:$AA$23,'Lista Suspensa'!$AB$20:$AB$23,"N/A")</f>
        <v>S</v>
      </c>
    </row>
    <row r="4054" spans="1:54" ht="12" customHeight="1">
      <c r="A4054" s="151" t="s">
        <v>121</v>
      </c>
      <c r="B4054" s="152">
        <v>45292</v>
      </c>
      <c r="C4054" s="153" t="s">
        <v>122</v>
      </c>
      <c r="D4054" s="153" t="s">
        <v>56</v>
      </c>
      <c r="E4054" s="244">
        <v>78390290</v>
      </c>
      <c r="F4054" s="144" t="s">
        <v>7358</v>
      </c>
      <c r="G4054" s="230"/>
      <c r="H4054" s="154">
        <v>30516</v>
      </c>
      <c r="I4054" s="153">
        <v>42</v>
      </c>
      <c r="J4054" s="148" t="s">
        <v>70</v>
      </c>
      <c r="K4054" s="153"/>
      <c r="L4054" s="153"/>
      <c r="M4054" s="153"/>
      <c r="N4054" s="153"/>
      <c r="O4054" s="155" t="s">
        <v>7359</v>
      </c>
      <c r="P4054" s="156" t="s">
        <v>60</v>
      </c>
      <c r="Q4054" s="157" t="s">
        <v>7320</v>
      </c>
      <c r="R4054" s="158"/>
      <c r="S4054" s="159">
        <v>46010</v>
      </c>
      <c r="T4054" s="159" t="s">
        <v>62</v>
      </c>
      <c r="U4054" s="159" t="s">
        <v>6152</v>
      </c>
      <c r="V4054" s="154">
        <v>46010</v>
      </c>
      <c r="W4054" s="154"/>
      <c r="X4054" s="154"/>
      <c r="Y4054" s="160"/>
      <c r="Z4054" s="160"/>
      <c r="AA4054" s="153">
        <v>75</v>
      </c>
      <c r="AB4054" s="153">
        <v>1.6</v>
      </c>
      <c r="AC4054" s="182">
        <f t="shared" si="128"/>
        <v>29.296874999999993</v>
      </c>
      <c r="AD4054" s="153" t="str">
        <f t="shared" si="129"/>
        <v>SOBREPESO</v>
      </c>
      <c r="AE4054" s="207"/>
      <c r="AF4054" s="153"/>
      <c r="AG4054" s="159"/>
      <c r="AH4054" s="153"/>
      <c r="AI4054" s="161"/>
      <c r="AJ4054" s="153"/>
      <c r="AK4054" s="153"/>
      <c r="AL4054" s="207"/>
      <c r="AM4054" s="207"/>
      <c r="AN4054" s="207"/>
      <c r="AO4054" s="207"/>
      <c r="AP4054" s="147" t="s">
        <v>466</v>
      </c>
      <c r="AQ4054" s="147" t="s">
        <v>67</v>
      </c>
      <c r="AR4054" s="147"/>
      <c r="AS4054" s="209" t="s">
        <v>68</v>
      </c>
      <c r="AT4054" s="223" t="str">
        <f>MONTH(B4054)&amp;"/"&amp;YEAR(B4054)</f>
        <v>1/2024</v>
      </c>
      <c r="AU4054" s="223">
        <f>WEEKNUM(B4054)-WEEKNUM(EOMONTH(B4054,-1)+1)+1</f>
        <v>1</v>
      </c>
      <c r="AV4054" s="209" t="str">
        <f>MONTH(R4054)&amp;"/"&amp;YEAR(R4054)</f>
        <v>1/1900</v>
      </c>
      <c r="AW4054" s="209" t="e">
        <f>WEEKNUM(R4054)-WEEKNUM(EOMONTH(R4054,-1)+1)+1</f>
        <v>#NUM!</v>
      </c>
      <c r="AX4054" s="209">
        <f>IF(BB4054="S",IF(Q4054="1. Aceitou o programa",R4054-B4054,0),0)</f>
        <v>0</v>
      </c>
      <c r="AY4054" s="209">
        <f>IF(BB4054="S",IF(AND(S4054&lt;&gt;"",R4054&lt;&gt;""),S4054-R4054,0),0)</f>
        <v>0</v>
      </c>
      <c r="AZ4054" s="209">
        <f>IF(BB4054="S",IF(Q4054="1. Aceitou o programa",IF(OR(X4054="Não se Aplica",X4054=""),IF(OR(W4054="Não se Aplica",W4054=""),0,W4054-V4054),AVERAGE(X4054-W4054,W4054-V4054)),0),0)</f>
        <v>0</v>
      </c>
      <c r="BA4054" s="209">
        <f>IF(BB4054="S",IF(AND(Q4054="1. Aceitou o programa",AH4054="Realizada"),IFERROR(IF(AG4054="",0,AG4054-R4054),0),0),0)</f>
        <v>0</v>
      </c>
      <c r="BB4054" s="209" t="str">
        <f>_xlfn.XLOOKUP(U4054,'Lista Suspensa'!$AA$20:$AA$23,'Lista Suspensa'!$AB$20:$AB$23,"N/A")</f>
        <v>S</v>
      </c>
    </row>
    <row r="4055" spans="1:54" ht="12" customHeight="1">
      <c r="A4055" s="151" t="s">
        <v>121</v>
      </c>
      <c r="B4055" s="152">
        <v>45292</v>
      </c>
      <c r="C4055" s="153" t="s">
        <v>122</v>
      </c>
      <c r="D4055" s="153" t="s">
        <v>56</v>
      </c>
      <c r="E4055" s="244">
        <v>92673807</v>
      </c>
      <c r="F4055" s="144" t="s">
        <v>7360</v>
      </c>
      <c r="G4055" s="230"/>
      <c r="H4055" s="154">
        <v>31401</v>
      </c>
      <c r="I4055" s="153">
        <v>40</v>
      </c>
      <c r="J4055" s="148" t="s">
        <v>70</v>
      </c>
      <c r="K4055" s="153"/>
      <c r="L4055" s="153"/>
      <c r="M4055" s="153"/>
      <c r="N4055" s="153"/>
      <c r="O4055" s="155" t="s">
        <v>7361</v>
      </c>
      <c r="P4055" s="156" t="s">
        <v>60</v>
      </c>
      <c r="Q4055" s="157" t="s">
        <v>7320</v>
      </c>
      <c r="R4055" s="158"/>
      <c r="S4055" s="159">
        <v>45975</v>
      </c>
      <c r="T4055" s="159" t="s">
        <v>62</v>
      </c>
      <c r="U4055" s="159" t="s">
        <v>6152</v>
      </c>
      <c r="V4055" s="154">
        <v>45975</v>
      </c>
      <c r="W4055" s="154"/>
      <c r="X4055" s="154"/>
      <c r="Y4055" s="160"/>
      <c r="Z4055" s="160" t="s">
        <v>166</v>
      </c>
      <c r="AA4055" s="153">
        <v>72</v>
      </c>
      <c r="AB4055" s="153">
        <v>1.56</v>
      </c>
      <c r="AC4055" s="182">
        <f t="shared" si="128"/>
        <v>29.585798816568044</v>
      </c>
      <c r="AD4055" s="153" t="str">
        <f t="shared" si="129"/>
        <v>SOBREPESO</v>
      </c>
      <c r="AE4055" s="207" t="s">
        <v>135</v>
      </c>
      <c r="AF4055" s="153" t="s">
        <v>130</v>
      </c>
      <c r="AG4055" s="159"/>
      <c r="AH4055" s="153"/>
      <c r="AI4055" s="161"/>
      <c r="AJ4055" s="153"/>
      <c r="AK4055" s="153"/>
      <c r="AL4055" s="207"/>
      <c r="AM4055" s="207"/>
      <c r="AN4055" s="207"/>
      <c r="AO4055" s="207"/>
      <c r="AP4055" s="147" t="s">
        <v>466</v>
      </c>
      <c r="AQ4055" s="147" t="s">
        <v>67</v>
      </c>
      <c r="AR4055" s="147"/>
      <c r="AS4055" s="209" t="s">
        <v>68</v>
      </c>
      <c r="AT4055" s="223" t="str">
        <f>MONTH(B4055)&amp;"/"&amp;YEAR(B4055)</f>
        <v>1/2024</v>
      </c>
      <c r="AU4055" s="223">
        <f>WEEKNUM(B4055)-WEEKNUM(EOMONTH(B4055,-1)+1)+1</f>
        <v>1</v>
      </c>
      <c r="AV4055" s="209" t="str">
        <f>MONTH(R4055)&amp;"/"&amp;YEAR(R4055)</f>
        <v>1/1900</v>
      </c>
      <c r="AW4055" s="209" t="e">
        <f>WEEKNUM(R4055)-WEEKNUM(EOMONTH(R4055,-1)+1)+1</f>
        <v>#NUM!</v>
      </c>
      <c r="AX4055" s="209">
        <f>IF(BB4055="S",IF(Q4055="1. Aceitou o programa",R4055-B4055,0),0)</f>
        <v>0</v>
      </c>
      <c r="AY4055" s="209">
        <f>IF(BB4055="S",IF(AND(S4055&lt;&gt;"",R4055&lt;&gt;""),S4055-R4055,0),0)</f>
        <v>0</v>
      </c>
      <c r="AZ4055" s="209">
        <f>IF(BB4055="S",IF(Q4055="1. Aceitou o programa",IF(OR(X4055="Não se Aplica",X4055=""),IF(OR(W4055="Não se Aplica",W4055=""),0,W4055-V4055),AVERAGE(X4055-W4055,W4055-V4055)),0),0)</f>
        <v>0</v>
      </c>
      <c r="BA4055" s="209">
        <f>IF(BB4055="S",IF(AND(Q4055="1. Aceitou o programa",AH4055="Realizada"),IFERROR(IF(AG4055="",0,AG4055-R4055),0),0),0)</f>
        <v>0</v>
      </c>
      <c r="BB4055" s="209" t="str">
        <f>_xlfn.XLOOKUP(U4055,'Lista Suspensa'!$AA$20:$AA$23,'Lista Suspensa'!$AB$20:$AB$23,"N/A")</f>
        <v>S</v>
      </c>
    </row>
    <row r="4056" spans="1:54" ht="12" customHeight="1">
      <c r="A4056" s="151" t="s">
        <v>121</v>
      </c>
      <c r="B4056" s="152">
        <v>45292</v>
      </c>
      <c r="C4056" s="153" t="s">
        <v>122</v>
      </c>
      <c r="D4056" s="153" t="s">
        <v>56</v>
      </c>
      <c r="E4056" s="244">
        <v>85934633</v>
      </c>
      <c r="F4056" s="144" t="s">
        <v>7362</v>
      </c>
      <c r="G4056" s="230"/>
      <c r="H4056" s="154">
        <v>31663</v>
      </c>
      <c r="I4056" s="153">
        <v>39</v>
      </c>
      <c r="J4056" s="148" t="s">
        <v>58</v>
      </c>
      <c r="K4056" s="153"/>
      <c r="L4056" s="153"/>
      <c r="M4056" s="153"/>
      <c r="N4056" s="153"/>
      <c r="O4056" s="155" t="s">
        <v>7363</v>
      </c>
      <c r="P4056" s="156" t="s">
        <v>60</v>
      </c>
      <c r="Q4056" s="157" t="s">
        <v>7320</v>
      </c>
      <c r="R4056" s="158"/>
      <c r="S4056" s="159">
        <v>45957</v>
      </c>
      <c r="T4056" s="159" t="s">
        <v>62</v>
      </c>
      <c r="U4056" s="159" t="s">
        <v>6152</v>
      </c>
      <c r="V4056" s="154">
        <v>45957</v>
      </c>
      <c r="W4056" s="154"/>
      <c r="X4056" s="154"/>
      <c r="Y4056" s="160"/>
      <c r="Z4056" s="160"/>
      <c r="AA4056" s="153">
        <v>104</v>
      </c>
      <c r="AB4056" s="153">
        <v>1.88</v>
      </c>
      <c r="AC4056" s="182">
        <f t="shared" si="128"/>
        <v>29.425079221367138</v>
      </c>
      <c r="AD4056" s="153" t="str">
        <f t="shared" si="129"/>
        <v>SOBREPESO</v>
      </c>
      <c r="AE4056" s="207"/>
      <c r="AF4056" s="153"/>
      <c r="AG4056" s="159"/>
      <c r="AH4056" s="153"/>
      <c r="AI4056" s="161"/>
      <c r="AJ4056" s="153"/>
      <c r="AK4056" s="153"/>
      <c r="AL4056" s="207"/>
      <c r="AM4056" s="207"/>
      <c r="AN4056" s="207"/>
      <c r="AO4056" s="207"/>
      <c r="AP4056" s="147" t="s">
        <v>466</v>
      </c>
      <c r="AQ4056" s="147" t="s">
        <v>67</v>
      </c>
      <c r="AR4056" s="147"/>
      <c r="AS4056" s="209" t="s">
        <v>68</v>
      </c>
      <c r="AT4056" s="223" t="str">
        <f>MONTH(B4056)&amp;"/"&amp;YEAR(B4056)</f>
        <v>1/2024</v>
      </c>
      <c r="AU4056" s="223">
        <f>WEEKNUM(B4056)-WEEKNUM(EOMONTH(B4056,-1)+1)+1</f>
        <v>1</v>
      </c>
      <c r="AV4056" s="209" t="str">
        <f>MONTH(R4056)&amp;"/"&amp;YEAR(R4056)</f>
        <v>1/1900</v>
      </c>
      <c r="AW4056" s="209" t="e">
        <f>WEEKNUM(R4056)-WEEKNUM(EOMONTH(R4056,-1)+1)+1</f>
        <v>#NUM!</v>
      </c>
      <c r="AX4056" s="209">
        <f>IF(BB4056="S",IF(Q4056="1. Aceitou o programa",R4056-B4056,0),0)</f>
        <v>0</v>
      </c>
      <c r="AY4056" s="209">
        <f>IF(BB4056="S",IF(AND(S4056&lt;&gt;"",R4056&lt;&gt;""),S4056-R4056,0),0)</f>
        <v>0</v>
      </c>
      <c r="AZ4056" s="209">
        <f>IF(BB4056="S",IF(Q4056="1. Aceitou o programa",IF(OR(X4056="Não se Aplica",X4056=""),IF(OR(W4056="Não se Aplica",W4056=""),0,W4056-V4056),AVERAGE(X4056-W4056,W4056-V4056)),0),0)</f>
        <v>0</v>
      </c>
      <c r="BA4056" s="209">
        <f>IF(BB4056="S",IF(AND(Q4056="1. Aceitou o programa",AH4056="Realizada"),IFERROR(IF(AG4056="",0,AG4056-R4056),0),0),0)</f>
        <v>0</v>
      </c>
      <c r="BB4056" s="209" t="str">
        <f>_xlfn.XLOOKUP(U4056,'Lista Suspensa'!$AA$20:$AA$23,'Lista Suspensa'!$AB$20:$AB$23,"N/A")</f>
        <v>S</v>
      </c>
    </row>
    <row r="4057" spans="1:54" ht="12" customHeight="1">
      <c r="A4057" s="151" t="s">
        <v>121</v>
      </c>
      <c r="B4057" s="152">
        <v>45292</v>
      </c>
      <c r="C4057" s="153" t="s">
        <v>122</v>
      </c>
      <c r="D4057" s="153" t="s">
        <v>56</v>
      </c>
      <c r="E4057" s="244">
        <v>78383428</v>
      </c>
      <c r="F4057" s="144" t="s">
        <v>7364</v>
      </c>
      <c r="G4057" s="230"/>
      <c r="H4057" s="154">
        <v>31952</v>
      </c>
      <c r="I4057" s="153">
        <v>38</v>
      </c>
      <c r="J4057" s="148" t="s">
        <v>70</v>
      </c>
      <c r="K4057" s="153"/>
      <c r="L4057" s="153"/>
      <c r="M4057" s="153"/>
      <c r="N4057" s="153"/>
      <c r="O4057" s="155" t="s">
        <v>7365</v>
      </c>
      <c r="P4057" s="156" t="s">
        <v>60</v>
      </c>
      <c r="Q4057" s="157" t="s">
        <v>7320</v>
      </c>
      <c r="R4057" s="158"/>
      <c r="S4057" s="159">
        <v>46050</v>
      </c>
      <c r="T4057" s="159" t="s">
        <v>62</v>
      </c>
      <c r="U4057" s="159" t="s">
        <v>6152</v>
      </c>
      <c r="V4057" s="154">
        <v>46050</v>
      </c>
      <c r="W4057" s="154"/>
      <c r="X4057" s="154"/>
      <c r="Y4057" s="160"/>
      <c r="Z4057" s="160"/>
      <c r="AA4057" s="153">
        <v>72</v>
      </c>
      <c r="AB4057" s="153">
        <v>1.55</v>
      </c>
      <c r="AC4057" s="182">
        <f t="shared" si="128"/>
        <v>29.968782518210194</v>
      </c>
      <c r="AD4057" s="153" t="str">
        <f t="shared" si="129"/>
        <v>OBESIDADE I</v>
      </c>
      <c r="AE4057" s="207" t="s">
        <v>135</v>
      </c>
      <c r="AF4057" s="153" t="s">
        <v>130</v>
      </c>
      <c r="AG4057" s="159"/>
      <c r="AH4057" s="153"/>
      <c r="AI4057" s="161"/>
      <c r="AJ4057" s="153"/>
      <c r="AK4057" s="153"/>
      <c r="AL4057" s="207"/>
      <c r="AM4057" s="207"/>
      <c r="AN4057" s="207"/>
      <c r="AO4057" s="207"/>
      <c r="AP4057" s="147" t="s">
        <v>466</v>
      </c>
      <c r="AQ4057" s="147" t="s">
        <v>67</v>
      </c>
      <c r="AR4057" s="147"/>
      <c r="AS4057" s="209" t="s">
        <v>68</v>
      </c>
      <c r="AT4057" s="223" t="str">
        <f>MONTH(B4057)&amp;"/"&amp;YEAR(B4057)</f>
        <v>1/2024</v>
      </c>
      <c r="AU4057" s="223">
        <f>WEEKNUM(B4057)-WEEKNUM(EOMONTH(B4057,-1)+1)+1</f>
        <v>1</v>
      </c>
      <c r="AV4057" s="209" t="str">
        <f>MONTH(R4057)&amp;"/"&amp;YEAR(R4057)</f>
        <v>1/1900</v>
      </c>
      <c r="AW4057" s="209" t="e">
        <f>WEEKNUM(R4057)-WEEKNUM(EOMONTH(R4057,-1)+1)+1</f>
        <v>#NUM!</v>
      </c>
      <c r="AX4057" s="209">
        <f>IF(BB4057="S",IF(Q4057="1. Aceitou o programa",R4057-B4057,0),0)</f>
        <v>0</v>
      </c>
      <c r="AY4057" s="209">
        <f>IF(BB4057="S",IF(AND(S4057&lt;&gt;"",R4057&lt;&gt;""),S4057-R4057,0),0)</f>
        <v>0</v>
      </c>
      <c r="AZ4057" s="209">
        <f>IF(BB4057="S",IF(Q4057="1. Aceitou o programa",IF(OR(X4057="Não se Aplica",X4057=""),IF(OR(W4057="Não se Aplica",W4057=""),0,W4057-V4057),AVERAGE(X4057-W4057,W4057-V4057)),0),0)</f>
        <v>0</v>
      </c>
      <c r="BA4057" s="209">
        <f>IF(BB4057="S",IF(AND(Q4057="1. Aceitou o programa",AH4057="Realizada"),IFERROR(IF(AG4057="",0,AG4057-R4057),0),0),0)</f>
        <v>0</v>
      </c>
      <c r="BB4057" s="209" t="str">
        <f>_xlfn.XLOOKUP(U4057,'Lista Suspensa'!$AA$20:$AA$23,'Lista Suspensa'!$AB$20:$AB$23,"N/A")</f>
        <v>S</v>
      </c>
    </row>
    <row r="4058" spans="1:54" ht="12" customHeight="1">
      <c r="A4058" s="151" t="s">
        <v>121</v>
      </c>
      <c r="B4058" s="152">
        <v>45292</v>
      </c>
      <c r="C4058" s="153" t="s">
        <v>122</v>
      </c>
      <c r="D4058" s="153" t="s">
        <v>56</v>
      </c>
      <c r="E4058" s="244">
        <v>92786222</v>
      </c>
      <c r="F4058" s="144" t="s">
        <v>7366</v>
      </c>
      <c r="G4058" s="230"/>
      <c r="H4058" s="154">
        <v>32666</v>
      </c>
      <c r="I4058" s="153">
        <v>36</v>
      </c>
      <c r="J4058" s="148" t="s">
        <v>70</v>
      </c>
      <c r="K4058" s="153"/>
      <c r="L4058" s="153"/>
      <c r="M4058" s="153"/>
      <c r="N4058" s="153"/>
      <c r="O4058" s="155" t="s">
        <v>7367</v>
      </c>
      <c r="P4058" s="156" t="s">
        <v>60</v>
      </c>
      <c r="Q4058" s="157" t="s">
        <v>7320</v>
      </c>
      <c r="R4058" s="158"/>
      <c r="S4058" s="159">
        <v>46010</v>
      </c>
      <c r="T4058" s="159" t="s">
        <v>62</v>
      </c>
      <c r="U4058" s="159" t="s">
        <v>6152</v>
      </c>
      <c r="V4058" s="154">
        <v>46010</v>
      </c>
      <c r="W4058" s="154"/>
      <c r="X4058" s="154"/>
      <c r="Y4058" s="160"/>
      <c r="Z4058" s="160"/>
      <c r="AA4058" s="153">
        <v>86</v>
      </c>
      <c r="AB4058" s="153">
        <v>1.7</v>
      </c>
      <c r="AC4058" s="182">
        <f t="shared" si="128"/>
        <v>29.757785467128031</v>
      </c>
      <c r="AD4058" s="153" t="str">
        <f t="shared" si="129"/>
        <v>SOBREPESO</v>
      </c>
      <c r="AE4058" s="207" t="s">
        <v>135</v>
      </c>
      <c r="AF4058" s="153" t="s">
        <v>130</v>
      </c>
      <c r="AG4058" s="159"/>
      <c r="AH4058" s="153"/>
      <c r="AI4058" s="161"/>
      <c r="AJ4058" s="153"/>
      <c r="AK4058" s="153"/>
      <c r="AL4058" s="207"/>
      <c r="AM4058" s="207"/>
      <c r="AN4058" s="207"/>
      <c r="AO4058" s="207"/>
      <c r="AP4058" s="147" t="s">
        <v>466</v>
      </c>
      <c r="AQ4058" s="147" t="s">
        <v>67</v>
      </c>
      <c r="AR4058" s="147"/>
      <c r="AS4058" s="209" t="s">
        <v>68</v>
      </c>
      <c r="AT4058" s="223" t="str">
        <f>MONTH(B4058)&amp;"/"&amp;YEAR(B4058)</f>
        <v>1/2024</v>
      </c>
      <c r="AU4058" s="223">
        <f>WEEKNUM(B4058)-WEEKNUM(EOMONTH(B4058,-1)+1)+1</f>
        <v>1</v>
      </c>
      <c r="AV4058" s="209" t="str">
        <f>MONTH(R4058)&amp;"/"&amp;YEAR(R4058)</f>
        <v>1/1900</v>
      </c>
      <c r="AW4058" s="209" t="e">
        <f>WEEKNUM(R4058)-WEEKNUM(EOMONTH(R4058,-1)+1)+1</f>
        <v>#NUM!</v>
      </c>
      <c r="AX4058" s="209">
        <f>IF(BB4058="S",IF(Q4058="1. Aceitou o programa",R4058-B4058,0),0)</f>
        <v>0</v>
      </c>
      <c r="AY4058" s="209">
        <f>IF(BB4058="S",IF(AND(S4058&lt;&gt;"",R4058&lt;&gt;""),S4058-R4058,0),0)</f>
        <v>0</v>
      </c>
      <c r="AZ4058" s="209">
        <f>IF(BB4058="S",IF(Q4058="1. Aceitou o programa",IF(OR(X4058="Não se Aplica",X4058=""),IF(OR(W4058="Não se Aplica",W4058=""),0,W4058-V4058),AVERAGE(X4058-W4058,W4058-V4058)),0),0)</f>
        <v>0</v>
      </c>
      <c r="BA4058" s="209">
        <f>IF(BB4058="S",IF(AND(Q4058="1. Aceitou o programa",AH4058="Realizada"),IFERROR(IF(AG4058="",0,AG4058-R4058),0),0),0)</f>
        <v>0</v>
      </c>
      <c r="BB4058" s="209" t="str">
        <f>_xlfn.XLOOKUP(U4058,'Lista Suspensa'!$AA$20:$AA$23,'Lista Suspensa'!$AB$20:$AB$23,"N/A")</f>
        <v>S</v>
      </c>
    </row>
    <row r="4059" spans="1:54" ht="12" customHeight="1">
      <c r="A4059" s="151" t="s">
        <v>121</v>
      </c>
      <c r="B4059" s="152">
        <v>45292</v>
      </c>
      <c r="C4059" s="153" t="s">
        <v>122</v>
      </c>
      <c r="D4059" s="153" t="s">
        <v>56</v>
      </c>
      <c r="E4059" s="244">
        <v>89545506</v>
      </c>
      <c r="F4059" s="144" t="s">
        <v>7368</v>
      </c>
      <c r="G4059" s="230"/>
      <c r="H4059" s="154">
        <v>34583</v>
      </c>
      <c r="I4059" s="153">
        <v>31</v>
      </c>
      <c r="J4059" s="148" t="s">
        <v>70</v>
      </c>
      <c r="K4059" s="153"/>
      <c r="L4059" s="153"/>
      <c r="M4059" s="153"/>
      <c r="N4059" s="153">
        <v>600</v>
      </c>
      <c r="O4059" s="155" t="s">
        <v>7369</v>
      </c>
      <c r="P4059" s="156" t="s">
        <v>60</v>
      </c>
      <c r="Q4059" s="157" t="s">
        <v>7320</v>
      </c>
      <c r="R4059" s="158"/>
      <c r="S4059" s="159">
        <v>46052</v>
      </c>
      <c r="T4059" s="159" t="s">
        <v>62</v>
      </c>
      <c r="U4059" s="159" t="s">
        <v>6152</v>
      </c>
      <c r="V4059" s="154">
        <v>46052</v>
      </c>
      <c r="W4059" s="154"/>
      <c r="X4059" s="154"/>
      <c r="Y4059" s="160"/>
      <c r="Z4059" s="160" t="s">
        <v>134</v>
      </c>
      <c r="AA4059" s="153">
        <v>67</v>
      </c>
      <c r="AB4059" s="153">
        <v>1.6</v>
      </c>
      <c r="AC4059" s="182">
        <f t="shared" si="128"/>
        <v>26.171874999999996</v>
      </c>
      <c r="AD4059" s="153" t="str">
        <f t="shared" si="129"/>
        <v>SOBREPESO</v>
      </c>
      <c r="AE4059" s="207"/>
      <c r="AF4059" s="153" t="s">
        <v>130</v>
      </c>
      <c r="AG4059" s="159"/>
      <c r="AH4059" s="153"/>
      <c r="AI4059" s="161"/>
      <c r="AJ4059" s="153"/>
      <c r="AK4059" s="153"/>
      <c r="AL4059" s="207"/>
      <c r="AM4059" s="207"/>
      <c r="AN4059" s="207"/>
      <c r="AO4059" s="207"/>
      <c r="AP4059" s="147" t="s">
        <v>466</v>
      </c>
      <c r="AQ4059" s="147" t="s">
        <v>67</v>
      </c>
      <c r="AR4059" s="147"/>
      <c r="AS4059" s="209" t="s">
        <v>68</v>
      </c>
      <c r="AT4059" s="223" t="str">
        <f>MONTH(B4059)&amp;"/"&amp;YEAR(B4059)</f>
        <v>1/2024</v>
      </c>
      <c r="AU4059" s="223">
        <f>WEEKNUM(B4059)-WEEKNUM(EOMONTH(B4059,-1)+1)+1</f>
        <v>1</v>
      </c>
      <c r="AV4059" s="209" t="str">
        <f>MONTH(R4059)&amp;"/"&amp;YEAR(R4059)</f>
        <v>1/1900</v>
      </c>
      <c r="AW4059" s="209" t="e">
        <f>WEEKNUM(R4059)-WEEKNUM(EOMONTH(R4059,-1)+1)+1</f>
        <v>#NUM!</v>
      </c>
      <c r="AX4059" s="209">
        <f>IF(BB4059="S",IF(Q4059="1. Aceitou o programa",R4059-B4059,0),0)</f>
        <v>0</v>
      </c>
      <c r="AY4059" s="209">
        <f>IF(BB4059="S",IF(AND(S4059&lt;&gt;"",R4059&lt;&gt;""),S4059-R4059,0),0)</f>
        <v>0</v>
      </c>
      <c r="AZ4059" s="209">
        <f>IF(BB4059="S",IF(Q4059="1. Aceitou o programa",IF(OR(X4059="Não se Aplica",X4059=""),IF(OR(W4059="Não se Aplica",W4059=""),0,W4059-V4059),AVERAGE(X4059-W4059,W4059-V4059)),0),0)</f>
        <v>0</v>
      </c>
      <c r="BA4059" s="209">
        <f>IF(BB4059="S",IF(AND(Q4059="1. Aceitou o programa",AH4059="Realizada"),IFERROR(IF(AG4059="",0,AG4059-R4059),0),0),0)</f>
        <v>0</v>
      </c>
      <c r="BB4059" s="209" t="str">
        <f>_xlfn.XLOOKUP(U4059,'Lista Suspensa'!$AA$20:$AA$23,'Lista Suspensa'!$AB$20:$AB$23,"N/A")</f>
        <v>S</v>
      </c>
    </row>
    <row r="4060" spans="1:54" ht="12" customHeight="1">
      <c r="A4060" s="151" t="s">
        <v>121</v>
      </c>
      <c r="B4060" s="152">
        <v>45292</v>
      </c>
      <c r="C4060" s="153" t="s">
        <v>122</v>
      </c>
      <c r="D4060" s="153" t="s">
        <v>56</v>
      </c>
      <c r="E4060" s="244">
        <v>89898662</v>
      </c>
      <c r="F4060" s="144" t="s">
        <v>7370</v>
      </c>
      <c r="G4060" s="230"/>
      <c r="H4060" s="154">
        <v>36433</v>
      </c>
      <c r="I4060" s="153">
        <v>26</v>
      </c>
      <c r="J4060" s="148" t="s">
        <v>70</v>
      </c>
      <c r="K4060" s="153"/>
      <c r="L4060" s="153"/>
      <c r="M4060" s="153"/>
      <c r="N4060" s="153"/>
      <c r="O4060" s="155" t="s">
        <v>7371</v>
      </c>
      <c r="P4060" s="156" t="s">
        <v>60</v>
      </c>
      <c r="Q4060" s="157" t="s">
        <v>7320</v>
      </c>
      <c r="R4060" s="158"/>
      <c r="S4060" s="159">
        <v>46052</v>
      </c>
      <c r="T4060" s="159" t="s">
        <v>62</v>
      </c>
      <c r="U4060" s="159" t="s">
        <v>6152</v>
      </c>
      <c r="V4060" s="154">
        <v>46052</v>
      </c>
      <c r="W4060" s="154"/>
      <c r="X4060" s="154"/>
      <c r="Y4060" s="160"/>
      <c r="Z4060" s="160"/>
      <c r="AA4060" s="153">
        <v>74</v>
      </c>
      <c r="AB4060" s="153">
        <v>1.65</v>
      </c>
      <c r="AC4060" s="182">
        <f t="shared" si="128"/>
        <v>27.180899908172638</v>
      </c>
      <c r="AD4060" s="153" t="str">
        <f t="shared" si="129"/>
        <v>SOBREPESO</v>
      </c>
      <c r="AE4060" s="207"/>
      <c r="AF4060" s="153"/>
      <c r="AG4060" s="159"/>
      <c r="AH4060" s="153"/>
      <c r="AI4060" s="161"/>
      <c r="AJ4060" s="153"/>
      <c r="AK4060" s="153"/>
      <c r="AL4060" s="207"/>
      <c r="AM4060" s="207"/>
      <c r="AN4060" s="207"/>
      <c r="AO4060" s="207"/>
      <c r="AP4060" s="147" t="s">
        <v>466</v>
      </c>
      <c r="AQ4060" s="147" t="s">
        <v>67</v>
      </c>
      <c r="AR4060" s="147"/>
      <c r="AS4060" s="209" t="s">
        <v>68</v>
      </c>
      <c r="AT4060" s="223" t="str">
        <f>MONTH(B4060)&amp;"/"&amp;YEAR(B4060)</f>
        <v>1/2024</v>
      </c>
      <c r="AU4060" s="223">
        <f>WEEKNUM(B4060)-WEEKNUM(EOMONTH(B4060,-1)+1)+1</f>
        <v>1</v>
      </c>
      <c r="AV4060" s="209" t="str">
        <f>MONTH(R4060)&amp;"/"&amp;YEAR(R4060)</f>
        <v>1/1900</v>
      </c>
      <c r="AW4060" s="209" t="e">
        <f>WEEKNUM(R4060)-WEEKNUM(EOMONTH(R4060,-1)+1)+1</f>
        <v>#NUM!</v>
      </c>
      <c r="AX4060" s="209">
        <f>IF(BB4060="S",IF(Q4060="1. Aceitou o programa",R4060-B4060,0),0)</f>
        <v>0</v>
      </c>
      <c r="AY4060" s="209">
        <f>IF(BB4060="S",IF(AND(S4060&lt;&gt;"",R4060&lt;&gt;""),S4060-R4060,0),0)</f>
        <v>0</v>
      </c>
      <c r="AZ4060" s="209">
        <f>IF(BB4060="S",IF(Q4060="1. Aceitou o programa",IF(OR(X4060="Não se Aplica",X4060=""),IF(OR(W4060="Não se Aplica",W4060=""),0,W4060-V4060),AVERAGE(X4060-W4060,W4060-V4060)),0),0)</f>
        <v>0</v>
      </c>
      <c r="BA4060" s="209">
        <f>IF(BB4060="S",IF(AND(Q4060="1. Aceitou o programa",AH4060="Realizada"),IFERROR(IF(AG4060="",0,AG4060-R4060),0),0),0)</f>
        <v>0</v>
      </c>
      <c r="BB4060" s="209" t="str">
        <f>_xlfn.XLOOKUP(U4060,'Lista Suspensa'!$AA$20:$AA$23,'Lista Suspensa'!$AB$20:$AB$23,"N/A")</f>
        <v>S</v>
      </c>
    </row>
    <row r="4061" spans="1:54" ht="12" customHeight="1">
      <c r="A4061" s="151" t="s">
        <v>121</v>
      </c>
      <c r="B4061" s="152">
        <v>45292</v>
      </c>
      <c r="C4061" s="153" t="s">
        <v>297</v>
      </c>
      <c r="D4061" s="153" t="s">
        <v>455</v>
      </c>
      <c r="E4061" s="244">
        <v>94188054</v>
      </c>
      <c r="F4061" s="144" t="s">
        <v>7372</v>
      </c>
      <c r="G4061" s="230"/>
      <c r="H4061" s="154">
        <v>29362</v>
      </c>
      <c r="I4061" s="153">
        <v>45</v>
      </c>
      <c r="J4061" s="148" t="s">
        <v>70</v>
      </c>
      <c r="K4061" s="153" t="s">
        <v>101</v>
      </c>
      <c r="L4061" s="153"/>
      <c r="M4061" s="153"/>
      <c r="N4061" s="153"/>
      <c r="O4061" s="155" t="s">
        <v>7373</v>
      </c>
      <c r="P4061" s="156" t="s">
        <v>60</v>
      </c>
      <c r="Q4061" s="157" t="s">
        <v>7320</v>
      </c>
      <c r="R4061" s="158"/>
      <c r="S4061" s="159">
        <v>46052</v>
      </c>
      <c r="T4061" s="159" t="s">
        <v>62</v>
      </c>
      <c r="U4061" s="159" t="s">
        <v>6152</v>
      </c>
      <c r="V4061" s="154">
        <v>46052</v>
      </c>
      <c r="W4061" s="154"/>
      <c r="X4061" s="154"/>
      <c r="Y4061" s="160"/>
      <c r="Z4061" s="160"/>
      <c r="AA4061" s="153">
        <v>78.900000000000006</v>
      </c>
      <c r="AB4061" s="153">
        <v>1.69</v>
      </c>
      <c r="AC4061" s="182">
        <f t="shared" si="128"/>
        <v>27.62508315535171</v>
      </c>
      <c r="AD4061" s="153" t="str">
        <f t="shared" si="129"/>
        <v>SOBREPESO</v>
      </c>
      <c r="AE4061" s="207"/>
      <c r="AF4061" s="153"/>
      <c r="AG4061" s="159"/>
      <c r="AH4061" s="153"/>
      <c r="AI4061" s="161"/>
      <c r="AJ4061" s="153"/>
      <c r="AK4061" s="153"/>
      <c r="AL4061" s="207"/>
      <c r="AM4061" s="207"/>
      <c r="AN4061" s="207"/>
      <c r="AO4061" s="207"/>
      <c r="AP4061" s="147" t="s">
        <v>466</v>
      </c>
      <c r="AQ4061" s="147" t="s">
        <v>67</v>
      </c>
      <c r="AR4061" s="147"/>
      <c r="AS4061" s="209" t="s">
        <v>68</v>
      </c>
      <c r="AT4061" s="223" t="str">
        <f>MONTH(B4061)&amp;"/"&amp;YEAR(B4061)</f>
        <v>1/2024</v>
      </c>
      <c r="AU4061" s="223">
        <f>WEEKNUM(B4061)-WEEKNUM(EOMONTH(B4061,-1)+1)+1</f>
        <v>1</v>
      </c>
      <c r="AV4061" s="209" t="str">
        <f>MONTH(R4061)&amp;"/"&amp;YEAR(R4061)</f>
        <v>1/1900</v>
      </c>
      <c r="AW4061" s="209" t="e">
        <f>WEEKNUM(R4061)-WEEKNUM(EOMONTH(R4061,-1)+1)+1</f>
        <v>#NUM!</v>
      </c>
      <c r="AX4061" s="209">
        <f>IF(BB4061="S",IF(Q4061="1. Aceitou o programa",R4061-B4061,0),0)</f>
        <v>0</v>
      </c>
      <c r="AY4061" s="209">
        <f>IF(BB4061="S",IF(AND(S4061&lt;&gt;"",R4061&lt;&gt;""),S4061-R4061,0),0)</f>
        <v>0</v>
      </c>
      <c r="AZ4061" s="209">
        <f>IF(BB4061="S",IF(Q4061="1. Aceitou o programa",IF(OR(X4061="Não se Aplica",X4061=""),IF(OR(W4061="Não se Aplica",W4061=""),0,W4061-V4061),AVERAGE(X4061-W4061,W4061-V4061)),0),0)</f>
        <v>0</v>
      </c>
      <c r="BA4061" s="209">
        <f>IF(BB4061="S",IF(AND(Q4061="1. Aceitou o programa",AH4061="Realizada"),IFERROR(IF(AG4061="",0,AG4061-R4061),0),0),0)</f>
        <v>0</v>
      </c>
      <c r="BB4061" s="209" t="str">
        <f>_xlfn.XLOOKUP(U4061,'Lista Suspensa'!$AA$20:$AA$23,'Lista Suspensa'!$AB$20:$AB$23,"N/A")</f>
        <v>S</v>
      </c>
    </row>
    <row r="4062" spans="1:54" ht="12" customHeight="1">
      <c r="A4062" s="151" t="s">
        <v>121</v>
      </c>
      <c r="B4062" s="152">
        <v>45292</v>
      </c>
      <c r="C4062" s="153" t="s">
        <v>297</v>
      </c>
      <c r="D4062" s="153" t="s">
        <v>455</v>
      </c>
      <c r="E4062" s="244">
        <v>759951802</v>
      </c>
      <c r="F4062" s="144" t="s">
        <v>7374</v>
      </c>
      <c r="G4062" s="230"/>
      <c r="H4062" s="154">
        <v>31679</v>
      </c>
      <c r="I4062" s="153">
        <v>39</v>
      </c>
      <c r="J4062" s="148" t="s">
        <v>70</v>
      </c>
      <c r="K4062" s="153" t="s">
        <v>101</v>
      </c>
      <c r="L4062" s="153"/>
      <c r="M4062" s="153"/>
      <c r="N4062" s="153"/>
      <c r="O4062" s="155" t="s">
        <v>7375</v>
      </c>
      <c r="P4062" s="156" t="s">
        <v>60</v>
      </c>
      <c r="Q4062" s="157" t="s">
        <v>7320</v>
      </c>
      <c r="R4062" s="158"/>
      <c r="S4062" s="159">
        <v>46052</v>
      </c>
      <c r="T4062" s="159" t="s">
        <v>62</v>
      </c>
      <c r="U4062" s="159" t="s">
        <v>6152</v>
      </c>
      <c r="V4062" s="154">
        <v>46052</v>
      </c>
      <c r="W4062" s="154"/>
      <c r="X4062" s="154"/>
      <c r="Y4062" s="160"/>
      <c r="Z4062" s="160"/>
      <c r="AA4062" s="153">
        <v>78</v>
      </c>
      <c r="AB4062" s="153">
        <v>1.63</v>
      </c>
      <c r="AC4062" s="182">
        <f t="shared" si="128"/>
        <v>29.357521924046825</v>
      </c>
      <c r="AD4062" s="153" t="str">
        <f t="shared" si="129"/>
        <v>SOBREPESO</v>
      </c>
      <c r="AE4062" s="207"/>
      <c r="AF4062" s="153"/>
      <c r="AG4062" s="159"/>
      <c r="AH4062" s="153"/>
      <c r="AI4062" s="161"/>
      <c r="AJ4062" s="153"/>
      <c r="AK4062" s="153"/>
      <c r="AL4062" s="207"/>
      <c r="AM4062" s="207"/>
      <c r="AN4062" s="207"/>
      <c r="AO4062" s="207"/>
      <c r="AP4062" s="147" t="s">
        <v>466</v>
      </c>
      <c r="AQ4062" s="147" t="s">
        <v>67</v>
      </c>
      <c r="AR4062" s="147"/>
      <c r="AS4062" s="209" t="s">
        <v>68</v>
      </c>
      <c r="AT4062" s="223" t="str">
        <f>MONTH(B4062)&amp;"/"&amp;YEAR(B4062)</f>
        <v>1/2024</v>
      </c>
      <c r="AU4062" s="223">
        <f>WEEKNUM(B4062)-WEEKNUM(EOMONTH(B4062,-1)+1)+1</f>
        <v>1</v>
      </c>
      <c r="AV4062" s="209" t="str">
        <f>MONTH(R4062)&amp;"/"&amp;YEAR(R4062)</f>
        <v>1/1900</v>
      </c>
      <c r="AW4062" s="209" t="e">
        <f>WEEKNUM(R4062)-WEEKNUM(EOMONTH(R4062,-1)+1)+1</f>
        <v>#NUM!</v>
      </c>
      <c r="AX4062" s="209">
        <f>IF(BB4062="S",IF(Q4062="1. Aceitou o programa",R4062-B4062,0),0)</f>
        <v>0</v>
      </c>
      <c r="AY4062" s="209">
        <f>IF(BB4062="S",IF(AND(S4062&lt;&gt;"",R4062&lt;&gt;""),S4062-R4062,0),0)</f>
        <v>0</v>
      </c>
      <c r="AZ4062" s="209">
        <f>IF(BB4062="S",IF(Q4062="1. Aceitou o programa",IF(OR(X4062="Não se Aplica",X4062=""),IF(OR(W4062="Não se Aplica",W4062=""),0,W4062-V4062),AVERAGE(X4062-W4062,W4062-V4062)),0),0)</f>
        <v>0</v>
      </c>
      <c r="BA4062" s="209">
        <f>IF(BB4062="S",IF(AND(Q4062="1. Aceitou o programa",AH4062="Realizada"),IFERROR(IF(AG4062="",0,AG4062-R4062),0),0),0)</f>
        <v>0</v>
      </c>
      <c r="BB4062" s="209" t="str">
        <f>_xlfn.XLOOKUP(U4062,'Lista Suspensa'!$AA$20:$AA$23,'Lista Suspensa'!$AB$20:$AB$23,"N/A")</f>
        <v>S</v>
      </c>
    </row>
    <row r="4063" spans="1:54" ht="12" customHeight="1">
      <c r="A4063" s="151" t="s">
        <v>121</v>
      </c>
      <c r="B4063" s="152">
        <v>45292</v>
      </c>
      <c r="C4063" s="153" t="s">
        <v>297</v>
      </c>
      <c r="D4063" s="153" t="s">
        <v>455</v>
      </c>
      <c r="E4063" s="244">
        <v>452084423</v>
      </c>
      <c r="F4063" s="144" t="s">
        <v>7376</v>
      </c>
      <c r="G4063" s="230"/>
      <c r="H4063" s="154">
        <v>28006</v>
      </c>
      <c r="I4063" s="153">
        <v>49</v>
      </c>
      <c r="J4063" s="148" t="s">
        <v>70</v>
      </c>
      <c r="K4063" s="153" t="s">
        <v>59</v>
      </c>
      <c r="L4063" s="153"/>
      <c r="M4063" s="153"/>
      <c r="N4063" s="153"/>
      <c r="O4063" s="155" t="s">
        <v>7377</v>
      </c>
      <c r="P4063" s="156" t="s">
        <v>60</v>
      </c>
      <c r="Q4063" s="157" t="s">
        <v>7320</v>
      </c>
      <c r="R4063" s="158"/>
      <c r="S4063" s="159">
        <v>46042</v>
      </c>
      <c r="T4063" s="159" t="s">
        <v>62</v>
      </c>
      <c r="U4063" s="159" t="s">
        <v>6152</v>
      </c>
      <c r="V4063" s="154">
        <v>46042</v>
      </c>
      <c r="W4063" s="154"/>
      <c r="X4063" s="154"/>
      <c r="Y4063" s="160" t="s">
        <v>7378</v>
      </c>
      <c r="Z4063" s="160"/>
      <c r="AA4063" s="153">
        <v>69</v>
      </c>
      <c r="AB4063" s="153">
        <v>1.55</v>
      </c>
      <c r="AC4063" s="182">
        <f t="shared" si="128"/>
        <v>28.720083246618103</v>
      </c>
      <c r="AD4063" s="153" t="str">
        <f t="shared" si="129"/>
        <v>SOBREPESO</v>
      </c>
      <c r="AE4063" s="207"/>
      <c r="AF4063" s="153"/>
      <c r="AG4063" s="159"/>
      <c r="AH4063" s="153"/>
      <c r="AI4063" s="161"/>
      <c r="AJ4063" s="153"/>
      <c r="AK4063" s="153"/>
      <c r="AL4063" s="207"/>
      <c r="AM4063" s="207"/>
      <c r="AN4063" s="207"/>
      <c r="AO4063" s="207"/>
      <c r="AP4063" s="147" t="s">
        <v>466</v>
      </c>
      <c r="AQ4063" s="147" t="s">
        <v>67</v>
      </c>
      <c r="AR4063" s="147"/>
      <c r="AS4063" s="209" t="s">
        <v>68</v>
      </c>
      <c r="AT4063" s="223" t="str">
        <f>MONTH(B4063)&amp;"/"&amp;YEAR(B4063)</f>
        <v>1/2024</v>
      </c>
      <c r="AU4063" s="223">
        <f>WEEKNUM(B4063)-WEEKNUM(EOMONTH(B4063,-1)+1)+1</f>
        <v>1</v>
      </c>
      <c r="AV4063" s="209" t="str">
        <f>MONTH(R4063)&amp;"/"&amp;YEAR(R4063)</f>
        <v>1/1900</v>
      </c>
      <c r="AW4063" s="209" t="e">
        <f>WEEKNUM(R4063)-WEEKNUM(EOMONTH(R4063,-1)+1)+1</f>
        <v>#NUM!</v>
      </c>
      <c r="AX4063" s="209">
        <f>IF(BB4063="S",IF(Q4063="1. Aceitou o programa",R4063-B4063,0),0)</f>
        <v>0</v>
      </c>
      <c r="AY4063" s="209">
        <f>IF(BB4063="S",IF(AND(S4063&lt;&gt;"",R4063&lt;&gt;""),S4063-R4063,0),0)</f>
        <v>0</v>
      </c>
      <c r="AZ4063" s="209">
        <f>IF(BB4063="S",IF(Q4063="1. Aceitou o programa",IF(OR(X4063="Não se Aplica",X4063=""),IF(OR(W4063="Não se Aplica",W4063=""),0,W4063-V4063),AVERAGE(X4063-W4063,W4063-V4063)),0),0)</f>
        <v>0</v>
      </c>
      <c r="BA4063" s="209">
        <f>IF(BB4063="S",IF(AND(Q4063="1. Aceitou o programa",AH4063="Realizada"),IFERROR(IF(AG4063="",0,AG4063-R4063),0),0),0)</f>
        <v>0</v>
      </c>
      <c r="BB4063" s="209" t="str">
        <f>_xlfn.XLOOKUP(U4063,'Lista Suspensa'!$AA$20:$AA$23,'Lista Suspensa'!$AB$20:$AB$23,"N/A")</f>
        <v>S</v>
      </c>
    </row>
    <row r="4064" spans="1:54" ht="12" customHeight="1">
      <c r="A4064" s="151" t="s">
        <v>121</v>
      </c>
      <c r="B4064" s="152">
        <v>45292</v>
      </c>
      <c r="C4064" s="153" t="s">
        <v>297</v>
      </c>
      <c r="D4064" s="153" t="s">
        <v>455</v>
      </c>
      <c r="E4064" s="244">
        <v>774401320</v>
      </c>
      <c r="F4064" s="144" t="s">
        <v>7379</v>
      </c>
      <c r="G4064" s="230"/>
      <c r="H4064" s="154">
        <v>30472</v>
      </c>
      <c r="I4064" s="153">
        <v>42</v>
      </c>
      <c r="J4064" s="148" t="s">
        <v>70</v>
      </c>
      <c r="K4064" s="153" t="s">
        <v>59</v>
      </c>
      <c r="L4064" s="153"/>
      <c r="M4064" s="153"/>
      <c r="N4064" s="153"/>
      <c r="O4064" s="155" t="s">
        <v>7380</v>
      </c>
      <c r="P4064" s="156" t="s">
        <v>60</v>
      </c>
      <c r="Q4064" s="157" t="s">
        <v>7320</v>
      </c>
      <c r="R4064" s="158"/>
      <c r="S4064" s="159">
        <v>46042</v>
      </c>
      <c r="T4064" s="159" t="s">
        <v>62</v>
      </c>
      <c r="U4064" s="159" t="s">
        <v>6152</v>
      </c>
      <c r="V4064" s="154">
        <v>46042</v>
      </c>
      <c r="W4064" s="154"/>
      <c r="X4064" s="154"/>
      <c r="Y4064" s="160"/>
      <c r="Z4064" s="160"/>
      <c r="AA4064" s="153">
        <v>64</v>
      </c>
      <c r="AB4064" s="153">
        <v>1.52</v>
      </c>
      <c r="AC4064" s="182">
        <f t="shared" si="128"/>
        <v>27.700831024930746</v>
      </c>
      <c r="AD4064" s="153" t="str">
        <f t="shared" si="129"/>
        <v>SOBREPESO</v>
      </c>
      <c r="AE4064" s="207"/>
      <c r="AF4064" s="153"/>
      <c r="AG4064" s="159"/>
      <c r="AH4064" s="153"/>
      <c r="AI4064" s="161"/>
      <c r="AJ4064" s="153"/>
      <c r="AK4064" s="153"/>
      <c r="AL4064" s="207"/>
      <c r="AM4064" s="207"/>
      <c r="AN4064" s="207"/>
      <c r="AO4064" s="207"/>
      <c r="AP4064" s="147" t="s">
        <v>466</v>
      </c>
      <c r="AQ4064" s="147" t="s">
        <v>67</v>
      </c>
      <c r="AR4064" s="147"/>
      <c r="AS4064" s="209" t="s">
        <v>68</v>
      </c>
      <c r="AT4064" s="223" t="str">
        <f>MONTH(B4064)&amp;"/"&amp;YEAR(B4064)</f>
        <v>1/2024</v>
      </c>
      <c r="AU4064" s="223">
        <f>WEEKNUM(B4064)-WEEKNUM(EOMONTH(B4064,-1)+1)+1</f>
        <v>1</v>
      </c>
      <c r="AV4064" s="209" t="str">
        <f>MONTH(R4064)&amp;"/"&amp;YEAR(R4064)</f>
        <v>1/1900</v>
      </c>
      <c r="AW4064" s="209" t="e">
        <f>WEEKNUM(R4064)-WEEKNUM(EOMONTH(R4064,-1)+1)+1</f>
        <v>#NUM!</v>
      </c>
      <c r="AX4064" s="209">
        <f>IF(BB4064="S",IF(Q4064="1. Aceitou o programa",R4064-B4064,0),0)</f>
        <v>0</v>
      </c>
      <c r="AY4064" s="209">
        <f>IF(BB4064="S",IF(AND(S4064&lt;&gt;"",R4064&lt;&gt;""),S4064-R4064,0),0)</f>
        <v>0</v>
      </c>
      <c r="AZ4064" s="209">
        <f>IF(BB4064="S",IF(Q4064="1. Aceitou o programa",IF(OR(X4064="Não se Aplica",X4064=""),IF(OR(W4064="Não se Aplica",W4064=""),0,W4064-V4064),AVERAGE(X4064-W4064,W4064-V4064)),0),0)</f>
        <v>0</v>
      </c>
      <c r="BA4064" s="209">
        <f>IF(BB4064="S",IF(AND(Q4064="1. Aceitou o programa",AH4064="Realizada"),IFERROR(IF(AG4064="",0,AG4064-R4064),0),0),0)</f>
        <v>0</v>
      </c>
      <c r="BB4064" s="209" t="str">
        <f>_xlfn.XLOOKUP(U4064,'Lista Suspensa'!$AA$20:$AA$23,'Lista Suspensa'!$AB$20:$AB$23,"N/A")</f>
        <v>S</v>
      </c>
    </row>
    <row r="4065" spans="1:54" ht="12" customHeight="1">
      <c r="A4065" s="151" t="s">
        <v>121</v>
      </c>
      <c r="B4065" s="152">
        <v>45292</v>
      </c>
      <c r="C4065" s="153" t="s">
        <v>297</v>
      </c>
      <c r="D4065" s="153" t="s">
        <v>455</v>
      </c>
      <c r="E4065" s="244">
        <v>83244891</v>
      </c>
      <c r="F4065" s="144" t="s">
        <v>7381</v>
      </c>
      <c r="G4065" s="230"/>
      <c r="H4065" s="154">
        <v>29912</v>
      </c>
      <c r="I4065" s="153">
        <v>44</v>
      </c>
      <c r="J4065" s="148" t="s">
        <v>70</v>
      </c>
      <c r="K4065" s="153"/>
      <c r="L4065" s="153"/>
      <c r="M4065" s="153"/>
      <c r="N4065" s="153"/>
      <c r="O4065" s="155" t="s">
        <v>7382</v>
      </c>
      <c r="P4065" s="156" t="s">
        <v>60</v>
      </c>
      <c r="Q4065" s="157" t="s">
        <v>7320</v>
      </c>
      <c r="R4065" s="158"/>
      <c r="S4065" s="159">
        <v>45937</v>
      </c>
      <c r="T4065" s="159" t="s">
        <v>62</v>
      </c>
      <c r="U4065" s="159" t="s">
        <v>6152</v>
      </c>
      <c r="V4065" s="154">
        <v>45937</v>
      </c>
      <c r="W4065" s="154"/>
      <c r="X4065" s="154"/>
      <c r="Y4065" s="160"/>
      <c r="Z4065" s="160"/>
      <c r="AA4065" s="153">
        <v>65</v>
      </c>
      <c r="AB4065" s="153">
        <v>1.6</v>
      </c>
      <c r="AC4065" s="182">
        <f t="shared" si="128"/>
        <v>25.390624999999996</v>
      </c>
      <c r="AD4065" s="153" t="str">
        <f t="shared" si="129"/>
        <v>SOBREPESO</v>
      </c>
      <c r="AE4065" s="207"/>
      <c r="AF4065" s="153"/>
      <c r="AG4065" s="159"/>
      <c r="AH4065" s="153"/>
      <c r="AI4065" s="161"/>
      <c r="AJ4065" s="153"/>
      <c r="AK4065" s="153"/>
      <c r="AL4065" s="207"/>
      <c r="AM4065" s="207"/>
      <c r="AN4065" s="207"/>
      <c r="AO4065" s="207"/>
      <c r="AP4065" s="147" t="s">
        <v>466</v>
      </c>
      <c r="AQ4065" s="147" t="s">
        <v>67</v>
      </c>
      <c r="AR4065" s="147"/>
      <c r="AS4065" s="209" t="s">
        <v>68</v>
      </c>
      <c r="AT4065" s="223" t="str">
        <f>MONTH(B4065)&amp;"/"&amp;YEAR(B4065)</f>
        <v>1/2024</v>
      </c>
      <c r="AU4065" s="223">
        <f>WEEKNUM(B4065)-WEEKNUM(EOMONTH(B4065,-1)+1)+1</f>
        <v>1</v>
      </c>
      <c r="AV4065" s="209" t="str">
        <f>MONTH(R4065)&amp;"/"&amp;YEAR(R4065)</f>
        <v>1/1900</v>
      </c>
      <c r="AW4065" s="209" t="e">
        <f>WEEKNUM(R4065)-WEEKNUM(EOMONTH(R4065,-1)+1)+1</f>
        <v>#NUM!</v>
      </c>
      <c r="AX4065" s="209">
        <f>IF(BB4065="S",IF(Q4065="1. Aceitou o programa",R4065-B4065,0),0)</f>
        <v>0</v>
      </c>
      <c r="AY4065" s="209">
        <f>IF(BB4065="S",IF(AND(S4065&lt;&gt;"",R4065&lt;&gt;""),S4065-R4065,0),0)</f>
        <v>0</v>
      </c>
      <c r="AZ4065" s="209">
        <f>IF(BB4065="S",IF(Q4065="1. Aceitou o programa",IF(OR(X4065="Não se Aplica",X4065=""),IF(OR(W4065="Não se Aplica",W4065=""),0,W4065-V4065),AVERAGE(X4065-W4065,W4065-V4065)),0),0)</f>
        <v>0</v>
      </c>
      <c r="BA4065" s="209">
        <f>IF(BB4065="S",IF(AND(Q4065="1. Aceitou o programa",AH4065="Realizada"),IFERROR(IF(AG4065="",0,AG4065-R4065),0),0),0)</f>
        <v>0</v>
      </c>
      <c r="BB4065" s="209" t="str">
        <f>_xlfn.XLOOKUP(U4065,'Lista Suspensa'!$AA$20:$AA$23,'Lista Suspensa'!$AB$20:$AB$23,"N/A")</f>
        <v>S</v>
      </c>
    </row>
    <row r="4066" spans="1:54" ht="12" customHeight="1">
      <c r="A4066" s="151" t="s">
        <v>121</v>
      </c>
      <c r="B4066" s="152">
        <v>45292</v>
      </c>
      <c r="C4066" s="153" t="s">
        <v>297</v>
      </c>
      <c r="D4066" s="153" t="s">
        <v>455</v>
      </c>
      <c r="E4066" s="244">
        <v>86391277</v>
      </c>
      <c r="F4066" s="144" t="s">
        <v>7383</v>
      </c>
      <c r="G4066" s="230"/>
      <c r="H4066" s="154">
        <v>31483</v>
      </c>
      <c r="I4066" s="153">
        <v>40</v>
      </c>
      <c r="J4066" s="148" t="s">
        <v>70</v>
      </c>
      <c r="K4066" s="153"/>
      <c r="L4066" s="153"/>
      <c r="M4066" s="153"/>
      <c r="N4066" s="153"/>
      <c r="O4066" s="155" t="s">
        <v>7384</v>
      </c>
      <c r="P4066" s="156" t="s">
        <v>60</v>
      </c>
      <c r="Q4066" s="157" t="s">
        <v>7320</v>
      </c>
      <c r="R4066" s="158"/>
      <c r="S4066" s="159">
        <v>45930</v>
      </c>
      <c r="T4066" s="159" t="s">
        <v>62</v>
      </c>
      <c r="U4066" s="159" t="s">
        <v>6152</v>
      </c>
      <c r="V4066" s="154">
        <v>45930</v>
      </c>
      <c r="W4066" s="154"/>
      <c r="X4066" s="154"/>
      <c r="Y4066" s="160"/>
      <c r="Z4066" s="160"/>
      <c r="AA4066" s="153">
        <v>80.5</v>
      </c>
      <c r="AB4066" s="153">
        <v>1.79</v>
      </c>
      <c r="AC4066" s="182">
        <f t="shared" si="128"/>
        <v>25.124059798383321</v>
      </c>
      <c r="AD4066" s="153" t="str">
        <f t="shared" si="129"/>
        <v>SOBREPESO</v>
      </c>
      <c r="AE4066" s="207"/>
      <c r="AF4066" s="153"/>
      <c r="AG4066" s="159"/>
      <c r="AH4066" s="153"/>
      <c r="AI4066" s="161"/>
      <c r="AJ4066" s="153"/>
      <c r="AK4066" s="153"/>
      <c r="AL4066" s="207"/>
      <c r="AM4066" s="207"/>
      <c r="AN4066" s="207"/>
      <c r="AO4066" s="207"/>
      <c r="AP4066" s="147" t="s">
        <v>466</v>
      </c>
      <c r="AQ4066" s="147" t="s">
        <v>67</v>
      </c>
      <c r="AR4066" s="147"/>
      <c r="AS4066" s="209" t="s">
        <v>68</v>
      </c>
      <c r="AT4066" s="223" t="str">
        <f>MONTH(B4066)&amp;"/"&amp;YEAR(B4066)</f>
        <v>1/2024</v>
      </c>
      <c r="AU4066" s="223">
        <f>WEEKNUM(B4066)-WEEKNUM(EOMONTH(B4066,-1)+1)+1</f>
        <v>1</v>
      </c>
      <c r="AV4066" s="209" t="str">
        <f>MONTH(R4066)&amp;"/"&amp;YEAR(R4066)</f>
        <v>1/1900</v>
      </c>
      <c r="AW4066" s="209" t="e">
        <f>WEEKNUM(R4066)-WEEKNUM(EOMONTH(R4066,-1)+1)+1</f>
        <v>#NUM!</v>
      </c>
      <c r="AX4066" s="209">
        <f>IF(BB4066="S",IF(Q4066="1. Aceitou o programa",R4066-B4066,0),0)</f>
        <v>0</v>
      </c>
      <c r="AY4066" s="209">
        <f>IF(BB4066="S",IF(AND(S4066&lt;&gt;"",R4066&lt;&gt;""),S4066-R4066,0),0)</f>
        <v>0</v>
      </c>
      <c r="AZ4066" s="209">
        <f>IF(BB4066="S",IF(Q4066="1. Aceitou o programa",IF(OR(X4066="Não se Aplica",X4066=""),IF(OR(W4066="Não se Aplica",W4066=""),0,W4066-V4066),AVERAGE(X4066-W4066,W4066-V4066)),0),0)</f>
        <v>0</v>
      </c>
      <c r="BA4066" s="209">
        <f>IF(BB4066="S",IF(AND(Q4066="1. Aceitou o programa",AH4066="Realizada"),IFERROR(IF(AG4066="",0,AG4066-R4066),0),0),0)</f>
        <v>0</v>
      </c>
      <c r="BB4066" s="209" t="str">
        <f>_xlfn.XLOOKUP(U4066,'Lista Suspensa'!$AA$20:$AA$23,'Lista Suspensa'!$AB$20:$AB$23,"N/A")</f>
        <v>S</v>
      </c>
    </row>
    <row r="4067" spans="1:54" ht="12" customHeight="1">
      <c r="A4067" s="151" t="s">
        <v>121</v>
      </c>
      <c r="B4067" s="152">
        <v>45292</v>
      </c>
      <c r="C4067" s="153" t="s">
        <v>122</v>
      </c>
      <c r="D4067" s="153" t="s">
        <v>56</v>
      </c>
      <c r="E4067" s="244">
        <v>86175091</v>
      </c>
      <c r="F4067" s="144" t="s">
        <v>7385</v>
      </c>
      <c r="G4067" s="230"/>
      <c r="H4067" s="154">
        <v>32660</v>
      </c>
      <c r="I4067" s="153">
        <v>36</v>
      </c>
      <c r="J4067" s="148" t="s">
        <v>70</v>
      </c>
      <c r="K4067" s="153"/>
      <c r="L4067" s="153"/>
      <c r="M4067" s="153"/>
      <c r="N4067" s="153"/>
      <c r="O4067" s="155" t="s">
        <v>7386</v>
      </c>
      <c r="P4067" s="156" t="s">
        <v>60</v>
      </c>
      <c r="Q4067" s="157" t="s">
        <v>7320</v>
      </c>
      <c r="R4067" s="158"/>
      <c r="S4067" s="159">
        <v>45870</v>
      </c>
      <c r="T4067" s="159" t="s">
        <v>62</v>
      </c>
      <c r="U4067" s="159" t="s">
        <v>6152</v>
      </c>
      <c r="V4067" s="154">
        <v>45870</v>
      </c>
      <c r="W4067" s="154"/>
      <c r="X4067" s="154"/>
      <c r="Y4067" s="160"/>
      <c r="Z4067" s="160"/>
      <c r="AA4067" s="153">
        <v>80</v>
      </c>
      <c r="AB4067" s="153">
        <v>1.72</v>
      </c>
      <c r="AC4067" s="182">
        <f t="shared" si="128"/>
        <v>27.041644131963228</v>
      </c>
      <c r="AD4067" s="153" t="str">
        <f t="shared" si="129"/>
        <v>SOBREPESO</v>
      </c>
      <c r="AE4067" s="207"/>
      <c r="AF4067" s="153"/>
      <c r="AG4067" s="159"/>
      <c r="AH4067" s="153"/>
      <c r="AI4067" s="161"/>
      <c r="AJ4067" s="153"/>
      <c r="AK4067" s="153"/>
      <c r="AL4067" s="207"/>
      <c r="AM4067" s="207"/>
      <c r="AN4067" s="207"/>
      <c r="AO4067" s="207"/>
      <c r="AP4067" s="147" t="s">
        <v>466</v>
      </c>
      <c r="AQ4067" s="147"/>
      <c r="AR4067" s="147"/>
      <c r="AS4067" s="209" t="s">
        <v>68</v>
      </c>
      <c r="AT4067" s="223" t="str">
        <f>MONTH(B4067)&amp;"/"&amp;YEAR(B4067)</f>
        <v>1/2024</v>
      </c>
      <c r="AU4067" s="223">
        <f>WEEKNUM(B4067)-WEEKNUM(EOMONTH(B4067,-1)+1)+1</f>
        <v>1</v>
      </c>
      <c r="AV4067" s="209" t="str">
        <f>MONTH(R4067)&amp;"/"&amp;YEAR(R4067)</f>
        <v>1/1900</v>
      </c>
      <c r="AW4067" s="209" t="e">
        <f>WEEKNUM(R4067)-WEEKNUM(EOMONTH(R4067,-1)+1)+1</f>
        <v>#NUM!</v>
      </c>
      <c r="AX4067" s="209">
        <f>IF(BB4067="S",IF(Q4067="1. Aceitou o programa",R4067-B4067,0),0)</f>
        <v>0</v>
      </c>
      <c r="AY4067" s="209">
        <f>IF(BB4067="S",IF(AND(S4067&lt;&gt;"",R4067&lt;&gt;""),S4067-R4067,0),0)</f>
        <v>0</v>
      </c>
      <c r="AZ4067" s="209">
        <f>IF(BB4067="S",IF(Q4067="1. Aceitou o programa",IF(OR(X4067="Não se Aplica",X4067=""),IF(OR(W4067="Não se Aplica",W4067=""),0,W4067-V4067),AVERAGE(X4067-W4067,W4067-V4067)),0),0)</f>
        <v>0</v>
      </c>
      <c r="BA4067" s="209">
        <f>IF(BB4067="S",IF(AND(Q4067="1. Aceitou o programa",AH4067="Realizada"),IFERROR(IF(AG4067="",0,AG4067-R4067),0),0),0)</f>
        <v>0</v>
      </c>
      <c r="BB4067" s="209" t="str">
        <f>_xlfn.XLOOKUP(U4067,'Lista Suspensa'!$AA$20:$AA$23,'Lista Suspensa'!$AB$20:$AB$23,"N/A")</f>
        <v>S</v>
      </c>
    </row>
    <row r="4068" spans="1:54" ht="12" customHeight="1">
      <c r="A4068" s="151" t="s">
        <v>121</v>
      </c>
      <c r="B4068" s="152">
        <v>45292</v>
      </c>
      <c r="C4068" s="153" t="s">
        <v>122</v>
      </c>
      <c r="D4068" s="153" t="s">
        <v>56</v>
      </c>
      <c r="E4068" s="244">
        <v>93795304</v>
      </c>
      <c r="F4068" s="144" t="s">
        <v>7387</v>
      </c>
      <c r="G4068" s="230"/>
      <c r="H4068" s="154">
        <v>27878</v>
      </c>
      <c r="I4068" s="153">
        <v>50</v>
      </c>
      <c r="J4068" s="148" t="s">
        <v>70</v>
      </c>
      <c r="K4068" s="153" t="s">
        <v>101</v>
      </c>
      <c r="L4068" s="153"/>
      <c r="M4068" s="153"/>
      <c r="N4068" s="153"/>
      <c r="O4068" s="155" t="s">
        <v>7388</v>
      </c>
      <c r="P4068" s="156" t="s">
        <v>60</v>
      </c>
      <c r="Q4068" s="157" t="s">
        <v>7320</v>
      </c>
      <c r="R4068" s="158"/>
      <c r="S4068" s="159">
        <v>45930</v>
      </c>
      <c r="T4068" s="159" t="s">
        <v>62</v>
      </c>
      <c r="U4068" s="159" t="s">
        <v>6152</v>
      </c>
      <c r="V4068" s="154">
        <v>45930</v>
      </c>
      <c r="W4068" s="154"/>
      <c r="X4068" s="154"/>
      <c r="Y4068" s="160"/>
      <c r="Z4068" s="160"/>
      <c r="AA4068" s="153">
        <v>78</v>
      </c>
      <c r="AB4068" s="153">
        <v>1.62</v>
      </c>
      <c r="AC4068" s="182">
        <f t="shared" si="128"/>
        <v>29.721079103795148</v>
      </c>
      <c r="AD4068" s="153" t="str">
        <f t="shared" si="129"/>
        <v>SOBREPESO</v>
      </c>
      <c r="AE4068" s="207"/>
      <c r="AF4068" s="153"/>
      <c r="AG4068" s="159"/>
      <c r="AH4068" s="153"/>
      <c r="AI4068" s="161"/>
      <c r="AJ4068" s="153"/>
      <c r="AK4068" s="153"/>
      <c r="AL4068" s="207"/>
      <c r="AM4068" s="207"/>
      <c r="AN4068" s="207"/>
      <c r="AO4068" s="207"/>
      <c r="AP4068" s="147" t="s">
        <v>54</v>
      </c>
      <c r="AQ4068" s="147"/>
      <c r="AR4068" s="147"/>
      <c r="AS4068" s="209" t="s">
        <v>68</v>
      </c>
      <c r="AT4068" s="223" t="str">
        <f>MONTH(B4068)&amp;"/"&amp;YEAR(B4068)</f>
        <v>1/2024</v>
      </c>
      <c r="AU4068" s="223">
        <f>WEEKNUM(B4068)-WEEKNUM(EOMONTH(B4068,-1)+1)+1</f>
        <v>1</v>
      </c>
      <c r="AV4068" s="209" t="str">
        <f>MONTH(R4068)&amp;"/"&amp;YEAR(R4068)</f>
        <v>1/1900</v>
      </c>
      <c r="AW4068" s="209" t="e">
        <f>WEEKNUM(R4068)-WEEKNUM(EOMONTH(R4068,-1)+1)+1</f>
        <v>#NUM!</v>
      </c>
      <c r="AX4068" s="209">
        <f>IF(BB4068="S",IF(Q4068="1. Aceitou o programa",R4068-B4068,0),0)</f>
        <v>0</v>
      </c>
      <c r="AY4068" s="209">
        <f>IF(BB4068="S",IF(AND(S4068&lt;&gt;"",R4068&lt;&gt;""),S4068-R4068,0),0)</f>
        <v>0</v>
      </c>
      <c r="AZ4068" s="209">
        <f>IF(BB4068="S",IF(Q4068="1. Aceitou o programa",IF(OR(X4068="Não se Aplica",X4068=""),IF(OR(W4068="Não se Aplica",W4068=""),0,W4068-V4068),AVERAGE(X4068-W4068,W4068-V4068)),0),0)</f>
        <v>0</v>
      </c>
      <c r="BA4068" s="209">
        <f>IF(BB4068="S",IF(AND(Q4068="1. Aceitou o programa",AH4068="Realizada"),IFERROR(IF(AG4068="",0,AG4068-R4068),0),0),0)</f>
        <v>0</v>
      </c>
      <c r="BB4068" s="209" t="str">
        <f>_xlfn.XLOOKUP(U4068,'Lista Suspensa'!$AA$20:$AA$23,'Lista Suspensa'!$AB$20:$AB$23,"N/A")</f>
        <v>S</v>
      </c>
    </row>
    <row r="4069" spans="1:54" ht="12" customHeight="1">
      <c r="A4069" s="151" t="s">
        <v>121</v>
      </c>
      <c r="B4069" s="152">
        <v>45292</v>
      </c>
      <c r="C4069" s="153" t="s">
        <v>122</v>
      </c>
      <c r="D4069" s="153" t="s">
        <v>56</v>
      </c>
      <c r="E4069" s="244">
        <v>93840948</v>
      </c>
      <c r="F4069" s="144" t="s">
        <v>7389</v>
      </c>
      <c r="G4069" s="230"/>
      <c r="H4069" s="154">
        <v>30752</v>
      </c>
      <c r="I4069" s="153">
        <v>42</v>
      </c>
      <c r="J4069" s="148" t="s">
        <v>70</v>
      </c>
      <c r="K4069" s="153" t="s">
        <v>101</v>
      </c>
      <c r="L4069" s="153"/>
      <c r="M4069" s="153"/>
      <c r="N4069" s="153"/>
      <c r="O4069" s="155" t="s">
        <v>7390</v>
      </c>
      <c r="P4069" s="156" t="s">
        <v>60</v>
      </c>
      <c r="Q4069" s="157" t="s">
        <v>7320</v>
      </c>
      <c r="R4069" s="158"/>
      <c r="S4069" s="159">
        <v>45925</v>
      </c>
      <c r="T4069" s="159" t="s">
        <v>62</v>
      </c>
      <c r="U4069" s="159" t="s">
        <v>6152</v>
      </c>
      <c r="V4069" s="154">
        <v>45925</v>
      </c>
      <c r="W4069" s="154"/>
      <c r="X4069" s="154"/>
      <c r="Y4069" s="160"/>
      <c r="Z4069" s="160"/>
      <c r="AA4069" s="153">
        <v>64</v>
      </c>
      <c r="AB4069" s="153">
        <v>1.54</v>
      </c>
      <c r="AC4069" s="182">
        <f t="shared" si="128"/>
        <v>26.986001011975038</v>
      </c>
      <c r="AD4069" s="153" t="str">
        <f t="shared" si="129"/>
        <v>SOBREPESO</v>
      </c>
      <c r="AE4069" s="207"/>
      <c r="AF4069" s="153"/>
      <c r="AG4069" s="159"/>
      <c r="AH4069" s="153"/>
      <c r="AI4069" s="161"/>
      <c r="AJ4069" s="153"/>
      <c r="AK4069" s="153"/>
      <c r="AL4069" s="207"/>
      <c r="AM4069" s="207"/>
      <c r="AN4069" s="207"/>
      <c r="AO4069" s="207"/>
      <c r="AP4069" s="147" t="s">
        <v>54</v>
      </c>
      <c r="AQ4069" s="147"/>
      <c r="AR4069" s="147"/>
      <c r="AS4069" s="209" t="s">
        <v>68</v>
      </c>
      <c r="AT4069" s="223" t="str">
        <f>MONTH(B4069)&amp;"/"&amp;YEAR(B4069)</f>
        <v>1/2024</v>
      </c>
      <c r="AU4069" s="223">
        <f>WEEKNUM(B4069)-WEEKNUM(EOMONTH(B4069,-1)+1)+1</f>
        <v>1</v>
      </c>
      <c r="AV4069" s="209" t="str">
        <f>MONTH(R4069)&amp;"/"&amp;YEAR(R4069)</f>
        <v>1/1900</v>
      </c>
      <c r="AW4069" s="209" t="e">
        <f>WEEKNUM(R4069)-WEEKNUM(EOMONTH(R4069,-1)+1)+1</f>
        <v>#NUM!</v>
      </c>
      <c r="AX4069" s="209">
        <f>IF(BB4069="S",IF(Q4069="1. Aceitou o programa",R4069-B4069,0),0)</f>
        <v>0</v>
      </c>
      <c r="AY4069" s="209">
        <f>IF(BB4069="S",IF(AND(S4069&lt;&gt;"",R4069&lt;&gt;""),S4069-R4069,0),0)</f>
        <v>0</v>
      </c>
      <c r="AZ4069" s="209">
        <f>IF(BB4069="S",IF(Q4069="1. Aceitou o programa",IF(OR(X4069="Não se Aplica",X4069=""),IF(OR(W4069="Não se Aplica",W4069=""),0,W4069-V4069),AVERAGE(X4069-W4069,W4069-V4069)),0),0)</f>
        <v>0</v>
      </c>
      <c r="BA4069" s="209">
        <f>IF(BB4069="S",IF(AND(Q4069="1. Aceitou o programa",AH4069="Realizada"),IFERROR(IF(AG4069="",0,AG4069-R4069),0),0),0)</f>
        <v>0</v>
      </c>
      <c r="BB4069" s="209" t="str">
        <f>_xlfn.XLOOKUP(U4069,'Lista Suspensa'!$AA$20:$AA$23,'Lista Suspensa'!$AB$20:$AB$23,"N/A")</f>
        <v>S</v>
      </c>
    </row>
    <row r="4070" spans="1:54" ht="12" customHeight="1">
      <c r="A4070" s="151" t="s">
        <v>121</v>
      </c>
      <c r="B4070" s="152">
        <v>45292</v>
      </c>
      <c r="C4070" s="153" t="s">
        <v>122</v>
      </c>
      <c r="D4070" s="153" t="s">
        <v>56</v>
      </c>
      <c r="E4070" s="244">
        <v>86175251</v>
      </c>
      <c r="F4070" s="144" t="s">
        <v>7391</v>
      </c>
      <c r="G4070" s="230"/>
      <c r="H4070" s="154">
        <v>27322</v>
      </c>
      <c r="I4070" s="153">
        <v>51</v>
      </c>
      <c r="J4070" s="148" t="s">
        <v>70</v>
      </c>
      <c r="K4070" s="153" t="s">
        <v>59</v>
      </c>
      <c r="L4070" s="153"/>
      <c r="M4070" s="153"/>
      <c r="N4070" s="153"/>
      <c r="O4070" s="155" t="s">
        <v>7392</v>
      </c>
      <c r="P4070" s="156" t="s">
        <v>60</v>
      </c>
      <c r="Q4070" s="157" t="s">
        <v>7320</v>
      </c>
      <c r="R4070" s="158"/>
      <c r="S4070" s="159">
        <v>46052</v>
      </c>
      <c r="T4070" s="159" t="s">
        <v>62</v>
      </c>
      <c r="U4070" s="159" t="s">
        <v>6152</v>
      </c>
      <c r="V4070" s="154">
        <v>46052</v>
      </c>
      <c r="W4070" s="154"/>
      <c r="X4070" s="154"/>
      <c r="Y4070" s="160"/>
      <c r="Z4070" s="160"/>
      <c r="AA4070" s="153">
        <v>85</v>
      </c>
      <c r="AB4070" s="153">
        <v>1.72</v>
      </c>
      <c r="AC4070" s="182">
        <f t="shared" si="128"/>
        <v>28.731746890210928</v>
      </c>
      <c r="AD4070" s="153" t="str">
        <f t="shared" si="129"/>
        <v>SOBREPESO</v>
      </c>
      <c r="AE4070" s="207"/>
      <c r="AF4070" s="153"/>
      <c r="AG4070" s="159"/>
      <c r="AH4070" s="153"/>
      <c r="AI4070" s="161"/>
      <c r="AJ4070" s="153"/>
      <c r="AK4070" s="153"/>
      <c r="AL4070" s="207"/>
      <c r="AM4070" s="207"/>
      <c r="AN4070" s="207"/>
      <c r="AO4070" s="207"/>
      <c r="AP4070" s="147" t="s">
        <v>54</v>
      </c>
      <c r="AQ4070" s="147"/>
      <c r="AR4070" s="147"/>
      <c r="AS4070" s="209" t="s">
        <v>68</v>
      </c>
      <c r="AT4070" s="223" t="str">
        <f>MONTH(B4070)&amp;"/"&amp;YEAR(B4070)</f>
        <v>1/2024</v>
      </c>
      <c r="AU4070" s="223">
        <f>WEEKNUM(B4070)-WEEKNUM(EOMONTH(B4070,-1)+1)+1</f>
        <v>1</v>
      </c>
      <c r="AV4070" s="209" t="str">
        <f>MONTH(R4070)&amp;"/"&amp;YEAR(R4070)</f>
        <v>1/1900</v>
      </c>
      <c r="AW4070" s="209" t="e">
        <f>WEEKNUM(R4070)-WEEKNUM(EOMONTH(R4070,-1)+1)+1</f>
        <v>#NUM!</v>
      </c>
      <c r="AX4070" s="209">
        <f>IF(BB4070="S",IF(Q4070="1. Aceitou o programa",R4070-B4070,0),0)</f>
        <v>0</v>
      </c>
      <c r="AY4070" s="209">
        <f>IF(BB4070="S",IF(AND(S4070&lt;&gt;"",R4070&lt;&gt;""),S4070-R4070,0),0)</f>
        <v>0</v>
      </c>
      <c r="AZ4070" s="209">
        <f>IF(BB4070="S",IF(Q4070="1. Aceitou o programa",IF(OR(X4070="Não se Aplica",X4070=""),IF(OR(W4070="Não se Aplica",W4070=""),0,W4070-V4070),AVERAGE(X4070-W4070,W4070-V4070)),0),0)</f>
        <v>0</v>
      </c>
      <c r="BA4070" s="209">
        <f>IF(BB4070="S",IF(AND(Q4070="1. Aceitou o programa",AH4070="Realizada"),IFERROR(IF(AG4070="",0,AG4070-R4070),0),0),0)</f>
        <v>0</v>
      </c>
      <c r="BB4070" s="209" t="str">
        <f>_xlfn.XLOOKUP(U4070,'Lista Suspensa'!$AA$20:$AA$23,'Lista Suspensa'!$AB$20:$AB$23,"N/A")</f>
        <v>S</v>
      </c>
    </row>
    <row r="4071" spans="1:54" ht="12" customHeight="1">
      <c r="A4071" s="151" t="s">
        <v>121</v>
      </c>
      <c r="B4071" s="152">
        <v>45292</v>
      </c>
      <c r="C4071" s="153" t="s">
        <v>122</v>
      </c>
      <c r="D4071" s="153" t="s">
        <v>56</v>
      </c>
      <c r="E4071" s="244">
        <v>93792213</v>
      </c>
      <c r="F4071" s="144" t="s">
        <v>7393</v>
      </c>
      <c r="G4071" s="230"/>
      <c r="H4071" s="154">
        <v>27374</v>
      </c>
      <c r="I4071" s="153">
        <v>51</v>
      </c>
      <c r="J4071" s="148" t="s">
        <v>70</v>
      </c>
      <c r="K4071" s="153" t="s">
        <v>59</v>
      </c>
      <c r="L4071" s="153"/>
      <c r="M4071" s="153"/>
      <c r="N4071" s="153"/>
      <c r="O4071" s="155" t="s">
        <v>7394</v>
      </c>
      <c r="P4071" s="156" t="s">
        <v>60</v>
      </c>
      <c r="Q4071" s="157" t="s">
        <v>7320</v>
      </c>
      <c r="R4071" s="158"/>
      <c r="S4071" s="159">
        <v>45925</v>
      </c>
      <c r="T4071" s="159" t="s">
        <v>62</v>
      </c>
      <c r="U4071" s="159" t="s">
        <v>6152</v>
      </c>
      <c r="V4071" s="154">
        <v>45925</v>
      </c>
      <c r="W4071" s="154"/>
      <c r="X4071" s="154"/>
      <c r="Y4071" s="160"/>
      <c r="Z4071" s="160"/>
      <c r="AA4071" s="153">
        <v>68</v>
      </c>
      <c r="AB4071" s="153">
        <v>1.57</v>
      </c>
      <c r="AC4071" s="182">
        <f t="shared" si="128"/>
        <v>27.587326057852245</v>
      </c>
      <c r="AD4071" s="153" t="str">
        <f t="shared" si="129"/>
        <v>SOBREPESO</v>
      </c>
      <c r="AE4071" s="207"/>
      <c r="AF4071" s="153"/>
      <c r="AG4071" s="159"/>
      <c r="AH4071" s="153"/>
      <c r="AI4071" s="161"/>
      <c r="AJ4071" s="153"/>
      <c r="AK4071" s="153"/>
      <c r="AL4071" s="207"/>
      <c r="AM4071" s="207"/>
      <c r="AN4071" s="207"/>
      <c r="AO4071" s="207"/>
      <c r="AP4071" s="147" t="s">
        <v>54</v>
      </c>
      <c r="AQ4071" s="147"/>
      <c r="AR4071" s="147"/>
      <c r="AS4071" s="209" t="s">
        <v>68</v>
      </c>
      <c r="AT4071" s="223" t="str">
        <f>MONTH(B4071)&amp;"/"&amp;YEAR(B4071)</f>
        <v>1/2024</v>
      </c>
      <c r="AU4071" s="223">
        <f>WEEKNUM(B4071)-WEEKNUM(EOMONTH(B4071,-1)+1)+1</f>
        <v>1</v>
      </c>
      <c r="AV4071" s="209" t="str">
        <f>MONTH(R4071)&amp;"/"&amp;YEAR(R4071)</f>
        <v>1/1900</v>
      </c>
      <c r="AW4071" s="209" t="e">
        <f>WEEKNUM(R4071)-WEEKNUM(EOMONTH(R4071,-1)+1)+1</f>
        <v>#NUM!</v>
      </c>
      <c r="AX4071" s="209">
        <f>IF(BB4071="S",IF(Q4071="1. Aceitou o programa",R4071-B4071,0),0)</f>
        <v>0</v>
      </c>
      <c r="AY4071" s="209">
        <f>IF(BB4071="S",IF(AND(S4071&lt;&gt;"",R4071&lt;&gt;""),S4071-R4071,0),0)</f>
        <v>0</v>
      </c>
      <c r="AZ4071" s="209">
        <f>IF(BB4071="S",IF(Q4071="1. Aceitou o programa",IF(OR(X4071="Não se Aplica",X4071=""),IF(OR(W4071="Não se Aplica",W4071=""),0,W4071-V4071),AVERAGE(X4071-W4071,W4071-V4071)),0),0)</f>
        <v>0</v>
      </c>
      <c r="BA4071" s="209">
        <f>IF(BB4071="S",IF(AND(Q4071="1. Aceitou o programa",AH4071="Realizada"),IFERROR(IF(AG4071="",0,AG4071-R4071),0),0),0)</f>
        <v>0</v>
      </c>
      <c r="BB4071" s="209" t="str">
        <f>_xlfn.XLOOKUP(U4071,'Lista Suspensa'!$AA$20:$AA$23,'Lista Suspensa'!$AB$20:$AB$23,"N/A")</f>
        <v>S</v>
      </c>
    </row>
    <row r="4072" spans="1:54" ht="12" customHeight="1">
      <c r="A4072" s="151" t="s">
        <v>121</v>
      </c>
      <c r="B4072" s="152">
        <v>45292</v>
      </c>
      <c r="C4072" s="153" t="s">
        <v>122</v>
      </c>
      <c r="D4072" s="153" t="s">
        <v>56</v>
      </c>
      <c r="E4072" s="244">
        <v>93818513</v>
      </c>
      <c r="F4072" s="144" t="s">
        <v>7395</v>
      </c>
      <c r="G4072" s="230"/>
      <c r="H4072" s="154">
        <v>28590</v>
      </c>
      <c r="I4072" s="153">
        <v>48</v>
      </c>
      <c r="J4072" s="148" t="s">
        <v>70</v>
      </c>
      <c r="K4072" s="153" t="s">
        <v>59</v>
      </c>
      <c r="L4072" s="153"/>
      <c r="M4072" s="153"/>
      <c r="N4072" s="153"/>
      <c r="O4072" s="155" t="s">
        <v>7396</v>
      </c>
      <c r="P4072" s="156" t="s">
        <v>60</v>
      </c>
      <c r="Q4072" s="157" t="s">
        <v>7320</v>
      </c>
      <c r="R4072" s="158"/>
      <c r="S4072" s="159">
        <v>46052</v>
      </c>
      <c r="T4072" s="159" t="s">
        <v>62</v>
      </c>
      <c r="U4072" s="159" t="s">
        <v>6152</v>
      </c>
      <c r="V4072" s="154">
        <v>46052</v>
      </c>
      <c r="W4072" s="154"/>
      <c r="X4072" s="154"/>
      <c r="Y4072" s="160"/>
      <c r="Z4072" s="160"/>
      <c r="AA4072" s="153">
        <v>75</v>
      </c>
      <c r="AB4072" s="153">
        <v>1.62</v>
      </c>
      <c r="AC4072" s="182">
        <f t="shared" si="128"/>
        <v>28.577960676726104</v>
      </c>
      <c r="AD4072" s="153" t="str">
        <f t="shared" si="129"/>
        <v>SOBREPESO</v>
      </c>
      <c r="AE4072" s="207"/>
      <c r="AF4072" s="153"/>
      <c r="AG4072" s="159"/>
      <c r="AH4072" s="153"/>
      <c r="AI4072" s="161"/>
      <c r="AJ4072" s="153"/>
      <c r="AK4072" s="153"/>
      <c r="AL4072" s="207"/>
      <c r="AM4072" s="207"/>
      <c r="AN4072" s="207"/>
      <c r="AO4072" s="207"/>
      <c r="AP4072" s="147" t="s">
        <v>54</v>
      </c>
      <c r="AQ4072" s="147"/>
      <c r="AR4072" s="147"/>
      <c r="AS4072" s="209" t="s">
        <v>68</v>
      </c>
      <c r="AT4072" s="223" t="str">
        <f>MONTH(B4072)&amp;"/"&amp;YEAR(B4072)</f>
        <v>1/2024</v>
      </c>
      <c r="AU4072" s="223">
        <f>WEEKNUM(B4072)-WEEKNUM(EOMONTH(B4072,-1)+1)+1</f>
        <v>1</v>
      </c>
      <c r="AV4072" s="209" t="str">
        <f>MONTH(R4072)&amp;"/"&amp;YEAR(R4072)</f>
        <v>1/1900</v>
      </c>
      <c r="AW4072" s="209" t="e">
        <f>WEEKNUM(R4072)-WEEKNUM(EOMONTH(R4072,-1)+1)+1</f>
        <v>#NUM!</v>
      </c>
      <c r="AX4072" s="209">
        <f>IF(BB4072="S",IF(Q4072="1. Aceitou o programa",R4072-B4072,0),0)</f>
        <v>0</v>
      </c>
      <c r="AY4072" s="209">
        <f>IF(BB4072="S",IF(AND(S4072&lt;&gt;"",R4072&lt;&gt;""),S4072-R4072,0),0)</f>
        <v>0</v>
      </c>
      <c r="AZ4072" s="209">
        <f>IF(BB4072="S",IF(Q4072="1. Aceitou o programa",IF(OR(X4072="Não se Aplica",X4072=""),IF(OR(W4072="Não se Aplica",W4072=""),0,W4072-V4072),AVERAGE(X4072-W4072,W4072-V4072)),0),0)</f>
        <v>0</v>
      </c>
      <c r="BA4072" s="209">
        <f>IF(BB4072="S",IF(AND(Q4072="1. Aceitou o programa",AH4072="Realizada"),IFERROR(IF(AG4072="",0,AG4072-R4072),0),0),0)</f>
        <v>0</v>
      </c>
      <c r="BB4072" s="209" t="str">
        <f>_xlfn.XLOOKUP(U4072,'Lista Suspensa'!$AA$20:$AA$23,'Lista Suspensa'!$AB$20:$AB$23,"N/A")</f>
        <v>S</v>
      </c>
    </row>
    <row r="4073" spans="1:54" ht="12" customHeight="1">
      <c r="A4073" s="151" t="s">
        <v>121</v>
      </c>
      <c r="B4073" s="152">
        <v>45292</v>
      </c>
      <c r="C4073" s="153" t="s">
        <v>122</v>
      </c>
      <c r="D4073" s="153" t="s">
        <v>56</v>
      </c>
      <c r="E4073" s="244">
        <v>93945888</v>
      </c>
      <c r="F4073" s="144" t="s">
        <v>7397</v>
      </c>
      <c r="G4073" s="230"/>
      <c r="H4073" s="154">
        <v>29448</v>
      </c>
      <c r="I4073" s="153">
        <v>45</v>
      </c>
      <c r="J4073" s="148" t="s">
        <v>70</v>
      </c>
      <c r="K4073" s="153" t="s">
        <v>59</v>
      </c>
      <c r="L4073" s="153"/>
      <c r="M4073" s="153"/>
      <c r="N4073" s="153"/>
      <c r="O4073" s="155" t="s">
        <v>7398</v>
      </c>
      <c r="P4073" s="156" t="s">
        <v>60</v>
      </c>
      <c r="Q4073" s="157" t="s">
        <v>7320</v>
      </c>
      <c r="R4073" s="158"/>
      <c r="S4073" s="159">
        <v>45930</v>
      </c>
      <c r="T4073" s="159" t="s">
        <v>62</v>
      </c>
      <c r="U4073" s="159" t="s">
        <v>6152</v>
      </c>
      <c r="V4073" s="154">
        <v>45930</v>
      </c>
      <c r="W4073" s="154"/>
      <c r="X4073" s="154"/>
      <c r="Y4073" s="160"/>
      <c r="Z4073" s="160"/>
      <c r="AA4073" s="153">
        <v>72</v>
      </c>
      <c r="AB4073" s="153">
        <v>1.65</v>
      </c>
      <c r="AC4073" s="182">
        <f t="shared" si="128"/>
        <v>26.446280991735541</v>
      </c>
      <c r="AD4073" s="153" t="str">
        <f t="shared" si="129"/>
        <v>SOBREPESO</v>
      </c>
      <c r="AE4073" s="207"/>
      <c r="AF4073" s="153"/>
      <c r="AG4073" s="159"/>
      <c r="AH4073" s="153"/>
      <c r="AI4073" s="161"/>
      <c r="AJ4073" s="153"/>
      <c r="AK4073" s="153"/>
      <c r="AL4073" s="207"/>
      <c r="AM4073" s="207"/>
      <c r="AN4073" s="207"/>
      <c r="AO4073" s="207"/>
      <c r="AP4073" s="147" t="s">
        <v>54</v>
      </c>
      <c r="AQ4073" s="147"/>
      <c r="AR4073" s="147"/>
      <c r="AS4073" s="209" t="s">
        <v>68</v>
      </c>
      <c r="AT4073" s="223" t="str">
        <f>MONTH(B4073)&amp;"/"&amp;YEAR(B4073)</f>
        <v>1/2024</v>
      </c>
      <c r="AU4073" s="223">
        <f>WEEKNUM(B4073)-WEEKNUM(EOMONTH(B4073,-1)+1)+1</f>
        <v>1</v>
      </c>
      <c r="AV4073" s="209" t="str">
        <f>MONTH(R4073)&amp;"/"&amp;YEAR(R4073)</f>
        <v>1/1900</v>
      </c>
      <c r="AW4073" s="209" t="e">
        <f>WEEKNUM(R4073)-WEEKNUM(EOMONTH(R4073,-1)+1)+1</f>
        <v>#NUM!</v>
      </c>
      <c r="AX4073" s="209">
        <f>IF(BB4073="S",IF(Q4073="1. Aceitou o programa",R4073-B4073,0),0)</f>
        <v>0</v>
      </c>
      <c r="AY4073" s="209">
        <f>IF(BB4073="S",IF(AND(S4073&lt;&gt;"",R4073&lt;&gt;""),S4073-R4073,0),0)</f>
        <v>0</v>
      </c>
      <c r="AZ4073" s="209">
        <f>IF(BB4073="S",IF(Q4073="1. Aceitou o programa",IF(OR(X4073="Não se Aplica",X4073=""),IF(OR(W4073="Não se Aplica",W4073=""),0,W4073-V4073),AVERAGE(X4073-W4073,W4073-V4073)),0),0)</f>
        <v>0</v>
      </c>
      <c r="BA4073" s="209">
        <f>IF(BB4073="S",IF(AND(Q4073="1. Aceitou o programa",AH4073="Realizada"),IFERROR(IF(AG4073="",0,AG4073-R4073),0),0),0)</f>
        <v>0</v>
      </c>
      <c r="BB4073" s="209" t="str">
        <f>_xlfn.XLOOKUP(U4073,'Lista Suspensa'!$AA$20:$AA$23,'Lista Suspensa'!$AB$20:$AB$23,"N/A")</f>
        <v>S</v>
      </c>
    </row>
    <row r="4074" spans="1:54" ht="12" customHeight="1">
      <c r="A4074" s="151" t="s">
        <v>121</v>
      </c>
      <c r="B4074" s="152">
        <v>45292</v>
      </c>
      <c r="C4074" s="153" t="s">
        <v>122</v>
      </c>
      <c r="D4074" s="153" t="s">
        <v>56</v>
      </c>
      <c r="E4074" s="244">
        <v>93905609</v>
      </c>
      <c r="F4074" s="144" t="s">
        <v>7399</v>
      </c>
      <c r="G4074" s="230"/>
      <c r="H4074" s="154">
        <v>29557</v>
      </c>
      <c r="I4074" s="153">
        <v>45</v>
      </c>
      <c r="J4074" s="148" t="s">
        <v>70</v>
      </c>
      <c r="K4074" s="153" t="s">
        <v>59</v>
      </c>
      <c r="L4074" s="153"/>
      <c r="M4074" s="153"/>
      <c r="N4074" s="153"/>
      <c r="O4074" s="155" t="s">
        <v>7400</v>
      </c>
      <c r="P4074" s="156" t="s">
        <v>60</v>
      </c>
      <c r="Q4074" s="157" t="s">
        <v>7320</v>
      </c>
      <c r="R4074" s="158"/>
      <c r="S4074" s="159">
        <v>46049</v>
      </c>
      <c r="T4074" s="159" t="s">
        <v>62</v>
      </c>
      <c r="U4074" s="159" t="s">
        <v>6152</v>
      </c>
      <c r="V4074" s="154">
        <v>46049</v>
      </c>
      <c r="W4074" s="154"/>
      <c r="X4074" s="154"/>
      <c r="Y4074" s="160"/>
      <c r="Z4074" s="160"/>
      <c r="AA4074" s="153">
        <v>74</v>
      </c>
      <c r="AB4074" s="153">
        <v>1.58</v>
      </c>
      <c r="AC4074" s="182">
        <f t="shared" si="128"/>
        <v>29.642685467072578</v>
      </c>
      <c r="AD4074" s="153" t="str">
        <f t="shared" si="129"/>
        <v>SOBREPESO</v>
      </c>
      <c r="AE4074" s="207"/>
      <c r="AF4074" s="153"/>
      <c r="AG4074" s="159"/>
      <c r="AH4074" s="153"/>
      <c r="AI4074" s="161"/>
      <c r="AJ4074" s="153"/>
      <c r="AK4074" s="153"/>
      <c r="AL4074" s="207"/>
      <c r="AM4074" s="207"/>
      <c r="AN4074" s="207"/>
      <c r="AO4074" s="207"/>
      <c r="AP4074" s="147" t="s">
        <v>54</v>
      </c>
      <c r="AQ4074" s="147"/>
      <c r="AR4074" s="147"/>
      <c r="AS4074" s="209" t="s">
        <v>68</v>
      </c>
      <c r="AT4074" s="223" t="str">
        <f>MONTH(B4074)&amp;"/"&amp;YEAR(B4074)</f>
        <v>1/2024</v>
      </c>
      <c r="AU4074" s="223">
        <f>WEEKNUM(B4074)-WEEKNUM(EOMONTH(B4074,-1)+1)+1</f>
        <v>1</v>
      </c>
      <c r="AV4074" s="209" t="str">
        <f>MONTH(R4074)&amp;"/"&amp;YEAR(R4074)</f>
        <v>1/1900</v>
      </c>
      <c r="AW4074" s="209" t="e">
        <f>WEEKNUM(R4074)-WEEKNUM(EOMONTH(R4074,-1)+1)+1</f>
        <v>#NUM!</v>
      </c>
      <c r="AX4074" s="209">
        <f>IF(BB4074="S",IF(Q4074="1. Aceitou o programa",R4074-B4074,0),0)</f>
        <v>0</v>
      </c>
      <c r="AY4074" s="209">
        <f>IF(BB4074="S",IF(AND(S4074&lt;&gt;"",R4074&lt;&gt;""),S4074-R4074,0),0)</f>
        <v>0</v>
      </c>
      <c r="AZ4074" s="209">
        <f>IF(BB4074="S",IF(Q4074="1. Aceitou o programa",IF(OR(X4074="Não se Aplica",X4074=""),IF(OR(W4074="Não se Aplica",W4074=""),0,W4074-V4074),AVERAGE(X4074-W4074,W4074-V4074)),0),0)</f>
        <v>0</v>
      </c>
      <c r="BA4074" s="209">
        <f>IF(BB4074="S",IF(AND(Q4074="1. Aceitou o programa",AH4074="Realizada"),IFERROR(IF(AG4074="",0,AG4074-R4074),0),0),0)</f>
        <v>0</v>
      </c>
      <c r="BB4074" s="209" t="str">
        <f>_xlfn.XLOOKUP(U4074,'Lista Suspensa'!$AA$20:$AA$23,'Lista Suspensa'!$AB$20:$AB$23,"N/A")</f>
        <v>S</v>
      </c>
    </row>
    <row r="4075" spans="1:54" ht="12" customHeight="1">
      <c r="A4075" s="151" t="s">
        <v>121</v>
      </c>
      <c r="B4075" s="152">
        <v>45292</v>
      </c>
      <c r="C4075" s="153" t="s">
        <v>122</v>
      </c>
      <c r="D4075" s="153" t="s">
        <v>56</v>
      </c>
      <c r="E4075" s="244">
        <v>93778756</v>
      </c>
      <c r="F4075" s="144" t="s">
        <v>7401</v>
      </c>
      <c r="G4075" s="230"/>
      <c r="H4075" s="154">
        <v>29865</v>
      </c>
      <c r="I4075" s="153">
        <v>44</v>
      </c>
      <c r="J4075" s="148" t="s">
        <v>70</v>
      </c>
      <c r="K4075" s="153" t="s">
        <v>59</v>
      </c>
      <c r="L4075" s="153"/>
      <c r="M4075" s="153"/>
      <c r="N4075" s="153"/>
      <c r="O4075" s="155" t="s">
        <v>7402</v>
      </c>
      <c r="P4075" s="156" t="s">
        <v>60</v>
      </c>
      <c r="Q4075" s="157" t="s">
        <v>7320</v>
      </c>
      <c r="R4075" s="158"/>
      <c r="S4075" s="159">
        <v>45973</v>
      </c>
      <c r="T4075" s="159" t="s">
        <v>62</v>
      </c>
      <c r="U4075" s="159" t="s">
        <v>6152</v>
      </c>
      <c r="V4075" s="154">
        <v>45973</v>
      </c>
      <c r="W4075" s="154"/>
      <c r="X4075" s="154"/>
      <c r="Y4075" s="160"/>
      <c r="Z4075" s="160"/>
      <c r="AA4075" s="153">
        <v>74</v>
      </c>
      <c r="AB4075" s="153">
        <v>1.61</v>
      </c>
      <c r="AC4075" s="182">
        <f t="shared" si="128"/>
        <v>28.548281316307239</v>
      </c>
      <c r="AD4075" s="153" t="str">
        <f t="shared" si="129"/>
        <v>SOBREPESO</v>
      </c>
      <c r="AE4075" s="207"/>
      <c r="AF4075" s="153"/>
      <c r="AG4075" s="159"/>
      <c r="AH4075" s="153"/>
      <c r="AI4075" s="161"/>
      <c r="AJ4075" s="153"/>
      <c r="AK4075" s="153"/>
      <c r="AL4075" s="207"/>
      <c r="AM4075" s="207"/>
      <c r="AN4075" s="207"/>
      <c r="AO4075" s="207"/>
      <c r="AP4075" s="147" t="s">
        <v>54</v>
      </c>
      <c r="AQ4075" s="147"/>
      <c r="AR4075" s="147"/>
      <c r="AS4075" s="209" t="s">
        <v>68</v>
      </c>
      <c r="AT4075" s="223" t="str">
        <f>MONTH(B4075)&amp;"/"&amp;YEAR(B4075)</f>
        <v>1/2024</v>
      </c>
      <c r="AU4075" s="223">
        <f>WEEKNUM(B4075)-WEEKNUM(EOMONTH(B4075,-1)+1)+1</f>
        <v>1</v>
      </c>
      <c r="AV4075" s="209" t="str">
        <f>MONTH(R4075)&amp;"/"&amp;YEAR(R4075)</f>
        <v>1/1900</v>
      </c>
      <c r="AW4075" s="209" t="e">
        <f>WEEKNUM(R4075)-WEEKNUM(EOMONTH(R4075,-1)+1)+1</f>
        <v>#NUM!</v>
      </c>
      <c r="AX4075" s="209">
        <f>IF(BB4075="S",IF(Q4075="1. Aceitou o programa",R4075-B4075,0),0)</f>
        <v>0</v>
      </c>
      <c r="AY4075" s="209">
        <f>IF(BB4075="S",IF(AND(S4075&lt;&gt;"",R4075&lt;&gt;""),S4075-R4075,0),0)</f>
        <v>0</v>
      </c>
      <c r="AZ4075" s="209">
        <f>IF(BB4075="S",IF(Q4075="1. Aceitou o programa",IF(OR(X4075="Não se Aplica",X4075=""),IF(OR(W4075="Não se Aplica",W4075=""),0,W4075-V4075),AVERAGE(X4075-W4075,W4075-V4075)),0),0)</f>
        <v>0</v>
      </c>
      <c r="BA4075" s="209">
        <f>IF(BB4075="S",IF(AND(Q4075="1. Aceitou o programa",AH4075="Realizada"),IFERROR(IF(AG4075="",0,AG4075-R4075),0),0),0)</f>
        <v>0</v>
      </c>
      <c r="BB4075" s="209" t="str">
        <f>_xlfn.XLOOKUP(U4075,'Lista Suspensa'!$AA$20:$AA$23,'Lista Suspensa'!$AB$20:$AB$23,"N/A")</f>
        <v>S</v>
      </c>
    </row>
    <row r="4076" spans="1:54" ht="12" customHeight="1">
      <c r="A4076" s="151" t="s">
        <v>121</v>
      </c>
      <c r="B4076" s="152">
        <v>45292</v>
      </c>
      <c r="C4076" s="153" t="s">
        <v>122</v>
      </c>
      <c r="D4076" s="153" t="s">
        <v>56</v>
      </c>
      <c r="E4076" s="244">
        <v>92728446</v>
      </c>
      <c r="F4076" s="144" t="s">
        <v>7403</v>
      </c>
      <c r="G4076" s="230"/>
      <c r="H4076" s="154">
        <v>30719</v>
      </c>
      <c r="I4076" s="153">
        <v>42</v>
      </c>
      <c r="J4076" s="148" t="s">
        <v>70</v>
      </c>
      <c r="K4076" s="153" t="s">
        <v>59</v>
      </c>
      <c r="L4076" s="153"/>
      <c r="M4076" s="153"/>
      <c r="N4076" s="153"/>
      <c r="O4076" s="155" t="s">
        <v>7404</v>
      </c>
      <c r="P4076" s="156" t="s">
        <v>60</v>
      </c>
      <c r="Q4076" s="157" t="s">
        <v>7320</v>
      </c>
      <c r="R4076" s="158"/>
      <c r="S4076" s="159">
        <v>46035</v>
      </c>
      <c r="T4076" s="159" t="s">
        <v>62</v>
      </c>
      <c r="U4076" s="159" t="s">
        <v>6152</v>
      </c>
      <c r="V4076" s="154">
        <v>46035</v>
      </c>
      <c r="W4076" s="154"/>
      <c r="X4076" s="154"/>
      <c r="Y4076" s="160" t="s">
        <v>7405</v>
      </c>
      <c r="Z4076" s="160"/>
      <c r="AA4076" s="153">
        <v>64</v>
      </c>
      <c r="AB4076" s="153">
        <v>1.54</v>
      </c>
      <c r="AC4076" s="182">
        <f t="shared" si="128"/>
        <v>26.986001011975038</v>
      </c>
      <c r="AD4076" s="153" t="str">
        <f t="shared" si="129"/>
        <v>SOBREPESO</v>
      </c>
      <c r="AE4076" s="207"/>
      <c r="AF4076" s="153"/>
      <c r="AG4076" s="159"/>
      <c r="AH4076" s="153"/>
      <c r="AI4076" s="161"/>
      <c r="AJ4076" s="153"/>
      <c r="AK4076" s="153"/>
      <c r="AL4076" s="207"/>
      <c r="AM4076" s="207"/>
      <c r="AN4076" s="207"/>
      <c r="AO4076" s="207"/>
      <c r="AP4076" s="147" t="s">
        <v>54</v>
      </c>
      <c r="AQ4076" s="147"/>
      <c r="AR4076" s="147"/>
      <c r="AS4076" s="209" t="s">
        <v>68</v>
      </c>
      <c r="AT4076" s="223" t="str">
        <f>MONTH(B4076)&amp;"/"&amp;YEAR(B4076)</f>
        <v>1/2024</v>
      </c>
      <c r="AU4076" s="223">
        <f>WEEKNUM(B4076)-WEEKNUM(EOMONTH(B4076,-1)+1)+1</f>
        <v>1</v>
      </c>
      <c r="AV4076" s="209" t="str">
        <f>MONTH(R4076)&amp;"/"&amp;YEAR(R4076)</f>
        <v>1/1900</v>
      </c>
      <c r="AW4076" s="209" t="e">
        <f>WEEKNUM(R4076)-WEEKNUM(EOMONTH(R4076,-1)+1)+1</f>
        <v>#NUM!</v>
      </c>
      <c r="AX4076" s="209">
        <f>IF(BB4076="S",IF(Q4076="1. Aceitou o programa",R4076-B4076,0),0)</f>
        <v>0</v>
      </c>
      <c r="AY4076" s="209">
        <f>IF(BB4076="S",IF(AND(S4076&lt;&gt;"",R4076&lt;&gt;""),S4076-R4076,0),0)</f>
        <v>0</v>
      </c>
      <c r="AZ4076" s="209">
        <f>IF(BB4076="S",IF(Q4076="1. Aceitou o programa",IF(OR(X4076="Não se Aplica",X4076=""),IF(OR(W4076="Não se Aplica",W4076=""),0,W4076-V4076),AVERAGE(X4076-W4076,W4076-V4076)),0),0)</f>
        <v>0</v>
      </c>
      <c r="BA4076" s="209">
        <f>IF(BB4076="S",IF(AND(Q4076="1. Aceitou o programa",AH4076="Realizada"),IFERROR(IF(AG4076="",0,AG4076-R4076),0),0),0)</f>
        <v>0</v>
      </c>
      <c r="BB4076" s="209" t="str">
        <f>_xlfn.XLOOKUP(U4076,'Lista Suspensa'!$AA$20:$AA$23,'Lista Suspensa'!$AB$20:$AB$23,"N/A")</f>
        <v>S</v>
      </c>
    </row>
    <row r="4077" spans="1:54" ht="12" customHeight="1">
      <c r="A4077" s="151" t="s">
        <v>121</v>
      </c>
      <c r="B4077" s="152">
        <v>45292</v>
      </c>
      <c r="C4077" s="153" t="s">
        <v>122</v>
      </c>
      <c r="D4077" s="153" t="s">
        <v>56</v>
      </c>
      <c r="E4077" s="244">
        <v>94744128</v>
      </c>
      <c r="F4077" s="144" t="s">
        <v>7406</v>
      </c>
      <c r="G4077" s="230"/>
      <c r="H4077" s="154">
        <v>31180</v>
      </c>
      <c r="I4077" s="153">
        <v>41</v>
      </c>
      <c r="J4077" s="148" t="s">
        <v>70</v>
      </c>
      <c r="K4077" s="153" t="s">
        <v>59</v>
      </c>
      <c r="L4077" s="153"/>
      <c r="M4077" s="153"/>
      <c r="N4077" s="153"/>
      <c r="O4077" s="155" t="s">
        <v>7407</v>
      </c>
      <c r="P4077" s="156" t="s">
        <v>60</v>
      </c>
      <c r="Q4077" s="157" t="s">
        <v>7320</v>
      </c>
      <c r="R4077" s="158"/>
      <c r="S4077" s="159">
        <v>46052</v>
      </c>
      <c r="T4077" s="159" t="s">
        <v>62</v>
      </c>
      <c r="U4077" s="159" t="s">
        <v>6152</v>
      </c>
      <c r="V4077" s="154">
        <v>46052</v>
      </c>
      <c r="W4077" s="154"/>
      <c r="X4077" s="154"/>
      <c r="Y4077" s="160" t="s">
        <v>2576</v>
      </c>
      <c r="Z4077" s="160" t="s">
        <v>134</v>
      </c>
      <c r="AA4077" s="153">
        <v>84</v>
      </c>
      <c r="AB4077" s="153">
        <v>1.73</v>
      </c>
      <c r="AC4077" s="182">
        <f t="shared" si="128"/>
        <v>28.06642386982525</v>
      </c>
      <c r="AD4077" s="153" t="str">
        <f t="shared" si="129"/>
        <v>SOBREPESO</v>
      </c>
      <c r="AE4077" s="207"/>
      <c r="AF4077" s="153" t="s">
        <v>130</v>
      </c>
      <c r="AG4077" s="159"/>
      <c r="AH4077" s="153"/>
      <c r="AI4077" s="161"/>
      <c r="AJ4077" s="153"/>
      <c r="AK4077" s="153"/>
      <c r="AL4077" s="207"/>
      <c r="AM4077" s="207"/>
      <c r="AN4077" s="207"/>
      <c r="AO4077" s="207"/>
      <c r="AP4077" s="147" t="s">
        <v>54</v>
      </c>
      <c r="AQ4077" s="147"/>
      <c r="AR4077" s="147"/>
      <c r="AS4077" s="209" t="s">
        <v>68</v>
      </c>
      <c r="AT4077" s="223" t="str">
        <f>MONTH(B4077)&amp;"/"&amp;YEAR(B4077)</f>
        <v>1/2024</v>
      </c>
      <c r="AU4077" s="223">
        <f>WEEKNUM(B4077)-WEEKNUM(EOMONTH(B4077,-1)+1)+1</f>
        <v>1</v>
      </c>
      <c r="AV4077" s="209" t="str">
        <f>MONTH(R4077)&amp;"/"&amp;YEAR(R4077)</f>
        <v>1/1900</v>
      </c>
      <c r="AW4077" s="209" t="e">
        <f>WEEKNUM(R4077)-WEEKNUM(EOMONTH(R4077,-1)+1)+1</f>
        <v>#NUM!</v>
      </c>
      <c r="AX4077" s="209">
        <f>IF(BB4077="S",IF(Q4077="1. Aceitou o programa",R4077-B4077,0),0)</f>
        <v>0</v>
      </c>
      <c r="AY4077" s="209">
        <f>IF(BB4077="S",IF(AND(S4077&lt;&gt;"",R4077&lt;&gt;""),S4077-R4077,0),0)</f>
        <v>0</v>
      </c>
      <c r="AZ4077" s="209">
        <f>IF(BB4077="S",IF(Q4077="1. Aceitou o programa",IF(OR(X4077="Não se Aplica",X4077=""),IF(OR(W4077="Não se Aplica",W4077=""),0,W4077-V4077),AVERAGE(X4077-W4077,W4077-V4077)),0),0)</f>
        <v>0</v>
      </c>
      <c r="BA4077" s="209">
        <f>IF(BB4077="S",IF(AND(Q4077="1. Aceitou o programa",AH4077="Realizada"),IFERROR(IF(AG4077="",0,AG4077-R4077),0),0),0)</f>
        <v>0</v>
      </c>
      <c r="BB4077" s="209" t="str">
        <f>_xlfn.XLOOKUP(U4077,'Lista Suspensa'!$AA$20:$AA$23,'Lista Suspensa'!$AB$20:$AB$23,"N/A")</f>
        <v>S</v>
      </c>
    </row>
    <row r="4078" spans="1:54" ht="12" customHeight="1">
      <c r="A4078" s="151" t="s">
        <v>121</v>
      </c>
      <c r="B4078" s="152">
        <v>45292</v>
      </c>
      <c r="C4078" s="153" t="s">
        <v>122</v>
      </c>
      <c r="D4078" s="153" t="s">
        <v>285</v>
      </c>
      <c r="E4078" s="244">
        <v>78386975</v>
      </c>
      <c r="F4078" s="144" t="s">
        <v>7408</v>
      </c>
      <c r="G4078" s="230"/>
      <c r="H4078" s="154">
        <v>26356</v>
      </c>
      <c r="I4078" s="153">
        <v>54</v>
      </c>
      <c r="J4078" s="148" t="s">
        <v>70</v>
      </c>
      <c r="K4078" s="153"/>
      <c r="L4078" s="153"/>
      <c r="M4078" s="153"/>
      <c r="N4078" s="153"/>
      <c r="O4078" s="155" t="s">
        <v>7409</v>
      </c>
      <c r="P4078" s="156" t="s">
        <v>60</v>
      </c>
      <c r="Q4078" s="157" t="s">
        <v>7320</v>
      </c>
      <c r="R4078" s="158"/>
      <c r="S4078" s="159">
        <v>45903</v>
      </c>
      <c r="T4078" s="159" t="s">
        <v>62</v>
      </c>
      <c r="U4078" s="159" t="s">
        <v>6152</v>
      </c>
      <c r="V4078" s="154">
        <v>45903</v>
      </c>
      <c r="W4078" s="154"/>
      <c r="X4078" s="154"/>
      <c r="Y4078" s="160"/>
      <c r="Z4078" s="160"/>
      <c r="AA4078" s="153">
        <v>70</v>
      </c>
      <c r="AB4078" s="153">
        <v>1.6</v>
      </c>
      <c r="AC4078" s="182">
        <f t="shared" si="128"/>
        <v>27.343749999999996</v>
      </c>
      <c r="AD4078" s="153" t="str">
        <f t="shared" si="129"/>
        <v>SOBREPESO</v>
      </c>
      <c r="AE4078" s="207"/>
      <c r="AF4078" s="153"/>
      <c r="AG4078" s="159"/>
      <c r="AH4078" s="153"/>
      <c r="AI4078" s="161"/>
      <c r="AJ4078" s="153"/>
      <c r="AK4078" s="153"/>
      <c r="AL4078" s="207"/>
      <c r="AM4078" s="207"/>
      <c r="AN4078" s="207"/>
      <c r="AO4078" s="207"/>
      <c r="AP4078" s="147" t="s">
        <v>54</v>
      </c>
      <c r="AQ4078" s="147"/>
      <c r="AR4078" s="147"/>
      <c r="AS4078" s="209" t="s">
        <v>68</v>
      </c>
      <c r="AT4078" s="223" t="str">
        <f>MONTH(B4078)&amp;"/"&amp;YEAR(B4078)</f>
        <v>1/2024</v>
      </c>
      <c r="AU4078" s="223">
        <f>WEEKNUM(B4078)-WEEKNUM(EOMONTH(B4078,-1)+1)+1</f>
        <v>1</v>
      </c>
      <c r="AV4078" s="209" t="str">
        <f>MONTH(R4078)&amp;"/"&amp;YEAR(R4078)</f>
        <v>1/1900</v>
      </c>
      <c r="AW4078" s="209" t="e">
        <f>WEEKNUM(R4078)-WEEKNUM(EOMONTH(R4078,-1)+1)+1</f>
        <v>#NUM!</v>
      </c>
      <c r="AX4078" s="209">
        <f>IF(BB4078="S",IF(Q4078="1. Aceitou o programa",R4078-B4078,0),0)</f>
        <v>0</v>
      </c>
      <c r="AY4078" s="209">
        <f>IF(BB4078="S",IF(AND(S4078&lt;&gt;"",R4078&lt;&gt;""),S4078-R4078,0),0)</f>
        <v>0</v>
      </c>
      <c r="AZ4078" s="209">
        <f>IF(BB4078="S",IF(Q4078="1. Aceitou o programa",IF(OR(X4078="Não se Aplica",X4078=""),IF(OR(W4078="Não se Aplica",W4078=""),0,W4078-V4078),AVERAGE(X4078-W4078,W4078-V4078)),0),0)</f>
        <v>0</v>
      </c>
      <c r="BA4078" s="209">
        <f>IF(BB4078="S",IF(AND(Q4078="1. Aceitou o programa",AH4078="Realizada"),IFERROR(IF(AG4078="",0,AG4078-R4078),0),0),0)</f>
        <v>0</v>
      </c>
      <c r="BB4078" s="209" t="str">
        <f>_xlfn.XLOOKUP(U4078,'Lista Suspensa'!$AA$20:$AA$23,'Lista Suspensa'!$AB$20:$AB$23,"N/A")</f>
        <v>S</v>
      </c>
    </row>
    <row r="4079" spans="1:54" ht="12" customHeight="1">
      <c r="A4079" s="151" t="s">
        <v>121</v>
      </c>
      <c r="B4079" s="152">
        <v>45292</v>
      </c>
      <c r="C4079" s="153" t="s">
        <v>122</v>
      </c>
      <c r="D4079" s="153" t="s">
        <v>56</v>
      </c>
      <c r="E4079" s="244">
        <v>81724393</v>
      </c>
      <c r="F4079" s="144" t="s">
        <v>7410</v>
      </c>
      <c r="G4079" s="230"/>
      <c r="H4079" s="154">
        <v>28120</v>
      </c>
      <c r="I4079" s="153">
        <v>49</v>
      </c>
      <c r="J4079" s="148" t="s">
        <v>70</v>
      </c>
      <c r="K4079" s="153"/>
      <c r="L4079" s="153"/>
      <c r="M4079" s="153"/>
      <c r="N4079" s="153"/>
      <c r="O4079" s="155" t="s">
        <v>7411</v>
      </c>
      <c r="P4079" s="156" t="s">
        <v>60</v>
      </c>
      <c r="Q4079" s="157" t="s">
        <v>7320</v>
      </c>
      <c r="R4079" s="158"/>
      <c r="S4079" s="159">
        <v>46052</v>
      </c>
      <c r="T4079" s="159" t="s">
        <v>62</v>
      </c>
      <c r="U4079" s="159" t="s">
        <v>6152</v>
      </c>
      <c r="V4079" s="154">
        <v>46052</v>
      </c>
      <c r="W4079" s="154"/>
      <c r="X4079" s="154"/>
      <c r="Y4079" s="160" t="s">
        <v>7412</v>
      </c>
      <c r="Z4079" s="160"/>
      <c r="AA4079" s="153">
        <v>67</v>
      </c>
      <c r="AB4079" s="153">
        <v>1.6</v>
      </c>
      <c r="AC4079" s="182">
        <f t="shared" si="128"/>
        <v>26.171874999999996</v>
      </c>
      <c r="AD4079" s="153" t="str">
        <f t="shared" si="129"/>
        <v>SOBREPESO</v>
      </c>
      <c r="AE4079" s="207"/>
      <c r="AF4079" s="153"/>
      <c r="AG4079" s="159"/>
      <c r="AH4079" s="153"/>
      <c r="AI4079" s="161"/>
      <c r="AJ4079" s="153"/>
      <c r="AK4079" s="153"/>
      <c r="AL4079" s="207"/>
      <c r="AM4079" s="207"/>
      <c r="AN4079" s="207"/>
      <c r="AO4079" s="207"/>
      <c r="AP4079" s="147" t="s">
        <v>54</v>
      </c>
      <c r="AQ4079" s="147"/>
      <c r="AR4079" s="147"/>
      <c r="AS4079" s="209" t="s">
        <v>68</v>
      </c>
      <c r="AT4079" s="223" t="str">
        <f>MONTH(B4079)&amp;"/"&amp;YEAR(B4079)</f>
        <v>1/2024</v>
      </c>
      <c r="AU4079" s="223">
        <f>WEEKNUM(B4079)-WEEKNUM(EOMONTH(B4079,-1)+1)+1</f>
        <v>1</v>
      </c>
      <c r="AV4079" s="209" t="str">
        <f>MONTH(R4079)&amp;"/"&amp;YEAR(R4079)</f>
        <v>1/1900</v>
      </c>
      <c r="AW4079" s="209" t="e">
        <f>WEEKNUM(R4079)-WEEKNUM(EOMONTH(R4079,-1)+1)+1</f>
        <v>#NUM!</v>
      </c>
      <c r="AX4079" s="209">
        <f>IF(BB4079="S",IF(Q4079="1. Aceitou o programa",R4079-B4079,0),0)</f>
        <v>0</v>
      </c>
      <c r="AY4079" s="209">
        <f>IF(BB4079="S",IF(AND(S4079&lt;&gt;"",R4079&lt;&gt;""),S4079-R4079,0),0)</f>
        <v>0</v>
      </c>
      <c r="AZ4079" s="209">
        <f>IF(BB4079="S",IF(Q4079="1. Aceitou o programa",IF(OR(X4079="Não se Aplica",X4079=""),IF(OR(W4079="Não se Aplica",W4079=""),0,W4079-V4079),AVERAGE(X4079-W4079,W4079-V4079)),0),0)</f>
        <v>0</v>
      </c>
      <c r="BA4079" s="209">
        <f>IF(BB4079="S",IF(AND(Q4079="1. Aceitou o programa",AH4079="Realizada"),IFERROR(IF(AG4079="",0,AG4079-R4079),0),0),0)</f>
        <v>0</v>
      </c>
      <c r="BB4079" s="209" t="str">
        <f>_xlfn.XLOOKUP(U4079,'Lista Suspensa'!$AA$20:$AA$23,'Lista Suspensa'!$AB$20:$AB$23,"N/A")</f>
        <v>S</v>
      </c>
    </row>
    <row r="4080" spans="1:54" ht="12" customHeight="1">
      <c r="A4080" s="151" t="s">
        <v>121</v>
      </c>
      <c r="B4080" s="152">
        <v>45292</v>
      </c>
      <c r="C4080" s="153" t="s">
        <v>122</v>
      </c>
      <c r="D4080" s="153" t="s">
        <v>56</v>
      </c>
      <c r="E4080" s="244">
        <v>76461863</v>
      </c>
      <c r="F4080" s="144" t="s">
        <v>7413</v>
      </c>
      <c r="G4080" s="230"/>
      <c r="H4080" s="154">
        <v>28589</v>
      </c>
      <c r="I4080" s="153">
        <v>48</v>
      </c>
      <c r="J4080" s="148" t="s">
        <v>70</v>
      </c>
      <c r="K4080" s="153"/>
      <c r="L4080" s="153"/>
      <c r="M4080" s="153"/>
      <c r="N4080" s="153"/>
      <c r="O4080" s="155" t="s">
        <v>7414</v>
      </c>
      <c r="P4080" s="156" t="s">
        <v>60</v>
      </c>
      <c r="Q4080" s="157" t="s">
        <v>7320</v>
      </c>
      <c r="R4080" s="158"/>
      <c r="S4080" s="159">
        <v>45819</v>
      </c>
      <c r="T4080" s="159" t="s">
        <v>62</v>
      </c>
      <c r="U4080" s="159" t="s">
        <v>6152</v>
      </c>
      <c r="V4080" s="154">
        <v>45819</v>
      </c>
      <c r="W4080" s="154"/>
      <c r="X4080" s="154"/>
      <c r="Y4080" s="160"/>
      <c r="Z4080" s="160"/>
      <c r="AA4080" s="153">
        <v>67</v>
      </c>
      <c r="AB4080" s="153">
        <v>1.56</v>
      </c>
      <c r="AC4080" s="182">
        <f t="shared" si="128"/>
        <v>27.531229454306374</v>
      </c>
      <c r="AD4080" s="153" t="str">
        <f t="shared" si="129"/>
        <v>SOBREPESO</v>
      </c>
      <c r="AE4080" s="207"/>
      <c r="AF4080" s="153"/>
      <c r="AG4080" s="159"/>
      <c r="AH4080" s="153"/>
      <c r="AI4080" s="161"/>
      <c r="AJ4080" s="153"/>
      <c r="AK4080" s="153"/>
      <c r="AL4080" s="207"/>
      <c r="AM4080" s="207"/>
      <c r="AN4080" s="207"/>
      <c r="AO4080" s="207"/>
      <c r="AP4080" s="147" t="s">
        <v>54</v>
      </c>
      <c r="AQ4080" s="147"/>
      <c r="AR4080" s="147"/>
      <c r="AS4080" s="209" t="s">
        <v>68</v>
      </c>
      <c r="AT4080" s="223" t="str">
        <f>MONTH(B4080)&amp;"/"&amp;YEAR(B4080)</f>
        <v>1/2024</v>
      </c>
      <c r="AU4080" s="223">
        <f>WEEKNUM(B4080)-WEEKNUM(EOMONTH(B4080,-1)+1)+1</f>
        <v>1</v>
      </c>
      <c r="AV4080" s="209" t="str">
        <f>MONTH(R4080)&amp;"/"&amp;YEAR(R4080)</f>
        <v>1/1900</v>
      </c>
      <c r="AW4080" s="209" t="e">
        <f>WEEKNUM(R4080)-WEEKNUM(EOMONTH(R4080,-1)+1)+1</f>
        <v>#NUM!</v>
      </c>
      <c r="AX4080" s="209">
        <f>IF(BB4080="S",IF(Q4080="1. Aceitou o programa",R4080-B4080,0),0)</f>
        <v>0</v>
      </c>
      <c r="AY4080" s="209">
        <f>IF(BB4080="S",IF(AND(S4080&lt;&gt;"",R4080&lt;&gt;""),S4080-R4080,0),0)</f>
        <v>0</v>
      </c>
      <c r="AZ4080" s="209">
        <f>IF(BB4080="S",IF(Q4080="1. Aceitou o programa",IF(OR(X4080="Não se Aplica",X4080=""),IF(OR(W4080="Não se Aplica",W4080=""),0,W4080-V4080),AVERAGE(X4080-W4080,W4080-V4080)),0),0)</f>
        <v>0</v>
      </c>
      <c r="BA4080" s="209">
        <f>IF(BB4080="S",IF(AND(Q4080="1. Aceitou o programa",AH4080="Realizada"),IFERROR(IF(AG4080="",0,AG4080-R4080),0),0),0)</f>
        <v>0</v>
      </c>
      <c r="BB4080" s="209" t="str">
        <f>_xlfn.XLOOKUP(U4080,'Lista Suspensa'!$AA$20:$AA$23,'Lista Suspensa'!$AB$20:$AB$23,"N/A")</f>
        <v>S</v>
      </c>
    </row>
    <row r="4081" spans="1:54" ht="12" customHeight="1">
      <c r="A4081" s="151" t="s">
        <v>121</v>
      </c>
      <c r="B4081" s="152">
        <v>45292</v>
      </c>
      <c r="C4081" s="153" t="s">
        <v>122</v>
      </c>
      <c r="D4081" s="153" t="s">
        <v>56</v>
      </c>
      <c r="E4081" s="244">
        <v>83392921</v>
      </c>
      <c r="F4081" s="144" t="s">
        <v>7415</v>
      </c>
      <c r="G4081" s="230"/>
      <c r="H4081" s="154">
        <v>30187</v>
      </c>
      <c r="I4081" s="153">
        <v>43</v>
      </c>
      <c r="J4081" s="148" t="s">
        <v>70</v>
      </c>
      <c r="K4081" s="153"/>
      <c r="L4081" s="153"/>
      <c r="M4081" s="153"/>
      <c r="N4081" s="153"/>
      <c r="O4081" s="155" t="s">
        <v>7416</v>
      </c>
      <c r="P4081" s="156" t="s">
        <v>60</v>
      </c>
      <c r="Q4081" s="157" t="s">
        <v>7320</v>
      </c>
      <c r="R4081" s="158"/>
      <c r="S4081" s="159">
        <v>46052</v>
      </c>
      <c r="T4081" s="159" t="s">
        <v>62</v>
      </c>
      <c r="U4081" s="159" t="s">
        <v>6152</v>
      </c>
      <c r="V4081" s="154">
        <v>46052</v>
      </c>
      <c r="W4081" s="154"/>
      <c r="X4081" s="154"/>
      <c r="Y4081" s="160"/>
      <c r="Z4081" s="160"/>
      <c r="AA4081" s="153">
        <v>80</v>
      </c>
      <c r="AB4081" s="153">
        <v>1.65</v>
      </c>
      <c r="AC4081" s="182">
        <f t="shared" si="128"/>
        <v>29.384756657483933</v>
      </c>
      <c r="AD4081" s="153" t="str">
        <f t="shared" si="129"/>
        <v>SOBREPESO</v>
      </c>
      <c r="AE4081" s="207"/>
      <c r="AF4081" s="153"/>
      <c r="AG4081" s="159"/>
      <c r="AH4081" s="153"/>
      <c r="AI4081" s="161"/>
      <c r="AJ4081" s="153"/>
      <c r="AK4081" s="153"/>
      <c r="AL4081" s="207"/>
      <c r="AM4081" s="207"/>
      <c r="AN4081" s="207"/>
      <c r="AO4081" s="207"/>
      <c r="AP4081" s="147" t="s">
        <v>54</v>
      </c>
      <c r="AQ4081" s="147"/>
      <c r="AR4081" s="147"/>
      <c r="AS4081" s="209" t="s">
        <v>68</v>
      </c>
      <c r="AT4081" s="223" t="str">
        <f>MONTH(B4081)&amp;"/"&amp;YEAR(B4081)</f>
        <v>1/2024</v>
      </c>
      <c r="AU4081" s="223">
        <f>WEEKNUM(B4081)-WEEKNUM(EOMONTH(B4081,-1)+1)+1</f>
        <v>1</v>
      </c>
      <c r="AV4081" s="209" t="str">
        <f>MONTH(R4081)&amp;"/"&amp;YEAR(R4081)</f>
        <v>1/1900</v>
      </c>
      <c r="AW4081" s="209" t="e">
        <f>WEEKNUM(R4081)-WEEKNUM(EOMONTH(R4081,-1)+1)+1</f>
        <v>#NUM!</v>
      </c>
      <c r="AX4081" s="209">
        <f>IF(BB4081="S",IF(Q4081="1. Aceitou o programa",R4081-B4081,0),0)</f>
        <v>0</v>
      </c>
      <c r="AY4081" s="209">
        <f>IF(BB4081="S",IF(AND(S4081&lt;&gt;"",R4081&lt;&gt;""),S4081-R4081,0),0)</f>
        <v>0</v>
      </c>
      <c r="AZ4081" s="209">
        <f>IF(BB4081="S",IF(Q4081="1. Aceitou o programa",IF(OR(X4081="Não se Aplica",X4081=""),IF(OR(W4081="Não se Aplica",W4081=""),0,W4081-V4081),AVERAGE(X4081-W4081,W4081-V4081)),0),0)</f>
        <v>0</v>
      </c>
      <c r="BA4081" s="209">
        <f>IF(BB4081="S",IF(AND(Q4081="1. Aceitou o programa",AH4081="Realizada"),IFERROR(IF(AG4081="",0,AG4081-R4081),0),0),0)</f>
        <v>0</v>
      </c>
      <c r="BB4081" s="209" t="str">
        <f>_xlfn.XLOOKUP(U4081,'Lista Suspensa'!$AA$20:$AA$23,'Lista Suspensa'!$AB$20:$AB$23,"N/A")</f>
        <v>S</v>
      </c>
    </row>
    <row r="4082" spans="1:54" ht="12" customHeight="1">
      <c r="A4082" s="151" t="s">
        <v>121</v>
      </c>
      <c r="B4082" s="152">
        <v>45292</v>
      </c>
      <c r="C4082" s="153" t="s">
        <v>122</v>
      </c>
      <c r="D4082" s="153" t="s">
        <v>56</v>
      </c>
      <c r="E4082" s="244">
        <v>77481820</v>
      </c>
      <c r="F4082" s="144" t="s">
        <v>7417</v>
      </c>
      <c r="G4082" s="230"/>
      <c r="H4082" s="154">
        <v>31043</v>
      </c>
      <c r="I4082" s="153">
        <v>41</v>
      </c>
      <c r="J4082" s="148" t="s">
        <v>70</v>
      </c>
      <c r="K4082" s="153"/>
      <c r="L4082" s="153"/>
      <c r="M4082" s="153"/>
      <c r="N4082" s="153"/>
      <c r="O4082" s="155" t="s">
        <v>7418</v>
      </c>
      <c r="P4082" s="156" t="s">
        <v>60</v>
      </c>
      <c r="Q4082" s="157" t="s">
        <v>7320</v>
      </c>
      <c r="R4082" s="158"/>
      <c r="S4082" s="159">
        <v>46053</v>
      </c>
      <c r="T4082" s="159" t="s">
        <v>62</v>
      </c>
      <c r="U4082" s="159" t="s">
        <v>6152</v>
      </c>
      <c r="V4082" s="154">
        <v>46053</v>
      </c>
      <c r="W4082" s="154"/>
      <c r="X4082" s="154"/>
      <c r="Y4082" s="160"/>
      <c r="Z4082" s="160"/>
      <c r="AA4082" s="153">
        <v>79</v>
      </c>
      <c r="AB4082" s="153">
        <v>1.7</v>
      </c>
      <c r="AC4082" s="182">
        <f t="shared" si="128"/>
        <v>27.335640138408309</v>
      </c>
      <c r="AD4082" s="153" t="str">
        <f t="shared" si="129"/>
        <v>SOBREPESO</v>
      </c>
      <c r="AE4082" s="207"/>
      <c r="AF4082" s="153"/>
      <c r="AG4082" s="159"/>
      <c r="AH4082" s="153"/>
      <c r="AI4082" s="161"/>
      <c r="AJ4082" s="153"/>
      <c r="AK4082" s="153"/>
      <c r="AL4082" s="207"/>
      <c r="AM4082" s="207"/>
      <c r="AN4082" s="207"/>
      <c r="AO4082" s="207"/>
      <c r="AP4082" s="147" t="s">
        <v>54</v>
      </c>
      <c r="AQ4082" s="147"/>
      <c r="AR4082" s="147"/>
      <c r="AS4082" s="209" t="s">
        <v>68</v>
      </c>
      <c r="AT4082" s="223" t="str">
        <f>MONTH(B4082)&amp;"/"&amp;YEAR(B4082)</f>
        <v>1/2024</v>
      </c>
      <c r="AU4082" s="223">
        <f>WEEKNUM(B4082)-WEEKNUM(EOMONTH(B4082,-1)+1)+1</f>
        <v>1</v>
      </c>
      <c r="AV4082" s="209" t="str">
        <f>MONTH(R4082)&amp;"/"&amp;YEAR(R4082)</f>
        <v>1/1900</v>
      </c>
      <c r="AW4082" s="209" t="e">
        <f>WEEKNUM(R4082)-WEEKNUM(EOMONTH(R4082,-1)+1)+1</f>
        <v>#NUM!</v>
      </c>
      <c r="AX4082" s="209">
        <f>IF(BB4082="S",IF(Q4082="1. Aceitou o programa",R4082-B4082,0),0)</f>
        <v>0</v>
      </c>
      <c r="AY4082" s="209">
        <f>IF(BB4082="S",IF(AND(S4082&lt;&gt;"",R4082&lt;&gt;""),S4082-R4082,0),0)</f>
        <v>0</v>
      </c>
      <c r="AZ4082" s="209">
        <f>IF(BB4082="S",IF(Q4082="1. Aceitou o programa",IF(OR(X4082="Não se Aplica",X4082=""),IF(OR(W4082="Não se Aplica",W4082=""),0,W4082-V4082),AVERAGE(X4082-W4082,W4082-V4082)),0),0)</f>
        <v>0</v>
      </c>
      <c r="BA4082" s="209">
        <f>IF(BB4082="S",IF(AND(Q4082="1. Aceitou o programa",AH4082="Realizada"),IFERROR(IF(AG4082="",0,AG4082-R4082),0),0),0)</f>
        <v>0</v>
      </c>
      <c r="BB4082" s="209" t="str">
        <f>_xlfn.XLOOKUP(U4082,'Lista Suspensa'!$AA$20:$AA$23,'Lista Suspensa'!$AB$20:$AB$23,"N/A")</f>
        <v>S</v>
      </c>
    </row>
    <row r="4083" spans="1:54" ht="12" customHeight="1">
      <c r="A4083" s="151" t="s">
        <v>121</v>
      </c>
      <c r="B4083" s="152">
        <v>45292</v>
      </c>
      <c r="C4083" s="153" t="s">
        <v>122</v>
      </c>
      <c r="D4083" s="153" t="s">
        <v>285</v>
      </c>
      <c r="E4083" s="244">
        <v>87164414</v>
      </c>
      <c r="F4083" s="144" t="s">
        <v>7419</v>
      </c>
      <c r="G4083" s="230"/>
      <c r="H4083" s="154">
        <v>31451</v>
      </c>
      <c r="I4083" s="153">
        <v>40</v>
      </c>
      <c r="J4083" s="148" t="s">
        <v>70</v>
      </c>
      <c r="K4083" s="153"/>
      <c r="L4083" s="153"/>
      <c r="M4083" s="153"/>
      <c r="N4083" s="153"/>
      <c r="O4083" s="155" t="s">
        <v>7420</v>
      </c>
      <c r="P4083" s="156" t="s">
        <v>60</v>
      </c>
      <c r="Q4083" s="157" t="s">
        <v>7320</v>
      </c>
      <c r="R4083" s="158"/>
      <c r="S4083" s="159">
        <v>45947</v>
      </c>
      <c r="T4083" s="159" t="s">
        <v>62</v>
      </c>
      <c r="U4083" s="159" t="s">
        <v>6152</v>
      </c>
      <c r="V4083" s="154">
        <v>45947</v>
      </c>
      <c r="W4083" s="154"/>
      <c r="X4083" s="154"/>
      <c r="Y4083" s="160"/>
      <c r="Z4083" s="160"/>
      <c r="AA4083" s="153">
        <v>75</v>
      </c>
      <c r="AB4083" s="153">
        <v>1.65</v>
      </c>
      <c r="AC4083" s="182">
        <f t="shared" si="128"/>
        <v>27.548209366391188</v>
      </c>
      <c r="AD4083" s="153" t="str">
        <f t="shared" si="129"/>
        <v>SOBREPESO</v>
      </c>
      <c r="AE4083" s="207"/>
      <c r="AF4083" s="153"/>
      <c r="AG4083" s="159"/>
      <c r="AH4083" s="153"/>
      <c r="AI4083" s="161"/>
      <c r="AJ4083" s="153"/>
      <c r="AK4083" s="153"/>
      <c r="AL4083" s="207"/>
      <c r="AM4083" s="207"/>
      <c r="AN4083" s="207"/>
      <c r="AO4083" s="207"/>
      <c r="AP4083" s="147" t="s">
        <v>54</v>
      </c>
      <c r="AQ4083" s="147"/>
      <c r="AR4083" s="147"/>
      <c r="AS4083" s="209" t="s">
        <v>68</v>
      </c>
      <c r="AT4083" s="223" t="str">
        <f>MONTH(B4083)&amp;"/"&amp;YEAR(B4083)</f>
        <v>1/2024</v>
      </c>
      <c r="AU4083" s="223">
        <f>WEEKNUM(B4083)-WEEKNUM(EOMONTH(B4083,-1)+1)+1</f>
        <v>1</v>
      </c>
      <c r="AV4083" s="209" t="str">
        <f>MONTH(R4083)&amp;"/"&amp;YEAR(R4083)</f>
        <v>1/1900</v>
      </c>
      <c r="AW4083" s="209" t="e">
        <f>WEEKNUM(R4083)-WEEKNUM(EOMONTH(R4083,-1)+1)+1</f>
        <v>#NUM!</v>
      </c>
      <c r="AX4083" s="209">
        <f>IF(BB4083="S",IF(Q4083="1. Aceitou o programa",R4083-B4083,0),0)</f>
        <v>0</v>
      </c>
      <c r="AY4083" s="209">
        <f>IF(BB4083="S",IF(AND(S4083&lt;&gt;"",R4083&lt;&gt;""),S4083-R4083,0),0)</f>
        <v>0</v>
      </c>
      <c r="AZ4083" s="209">
        <f>IF(BB4083="S",IF(Q4083="1. Aceitou o programa",IF(OR(X4083="Não se Aplica",X4083=""),IF(OR(W4083="Não se Aplica",W4083=""),0,W4083-V4083),AVERAGE(X4083-W4083,W4083-V4083)),0),0)</f>
        <v>0</v>
      </c>
      <c r="BA4083" s="209">
        <f>IF(BB4083="S",IF(AND(Q4083="1. Aceitou o programa",AH4083="Realizada"),IFERROR(IF(AG4083="",0,AG4083-R4083),0),0),0)</f>
        <v>0</v>
      </c>
      <c r="BB4083" s="209" t="str">
        <f>_xlfn.XLOOKUP(U4083,'Lista Suspensa'!$AA$20:$AA$23,'Lista Suspensa'!$AB$20:$AB$23,"N/A")</f>
        <v>S</v>
      </c>
    </row>
    <row r="4084" spans="1:54" ht="12" customHeight="1">
      <c r="A4084" s="151" t="s">
        <v>121</v>
      </c>
      <c r="B4084" s="152">
        <v>45292</v>
      </c>
      <c r="C4084" s="153" t="s">
        <v>122</v>
      </c>
      <c r="D4084" s="153" t="s">
        <v>56</v>
      </c>
      <c r="E4084" s="244">
        <v>81980015</v>
      </c>
      <c r="F4084" s="144" t="s">
        <v>7421</v>
      </c>
      <c r="G4084" s="230"/>
      <c r="H4084" s="154">
        <v>31730</v>
      </c>
      <c r="I4084" s="153">
        <v>39</v>
      </c>
      <c r="J4084" s="148" t="s">
        <v>70</v>
      </c>
      <c r="K4084" s="153"/>
      <c r="L4084" s="153"/>
      <c r="M4084" s="153"/>
      <c r="N4084" s="153"/>
      <c r="O4084" s="155" t="s">
        <v>7422</v>
      </c>
      <c r="P4084" s="156" t="s">
        <v>60</v>
      </c>
      <c r="Q4084" s="157" t="s">
        <v>7320</v>
      </c>
      <c r="R4084" s="158"/>
      <c r="S4084" s="159">
        <v>45856</v>
      </c>
      <c r="T4084" s="159" t="s">
        <v>62</v>
      </c>
      <c r="U4084" s="159" t="s">
        <v>6152</v>
      </c>
      <c r="V4084" s="154">
        <v>45856</v>
      </c>
      <c r="W4084" s="154"/>
      <c r="X4084" s="154"/>
      <c r="Y4084" s="160"/>
      <c r="Z4084" s="160"/>
      <c r="AA4084" s="153">
        <v>92</v>
      </c>
      <c r="AB4084" s="153">
        <v>1.75</v>
      </c>
      <c r="AC4084" s="182">
        <f t="shared" si="128"/>
        <v>30.040816326530614</v>
      </c>
      <c r="AD4084" s="153" t="str">
        <f t="shared" si="129"/>
        <v>OBESIDADE I</v>
      </c>
      <c r="AE4084" s="207"/>
      <c r="AF4084" s="153"/>
      <c r="AG4084" s="159"/>
      <c r="AH4084" s="153"/>
      <c r="AI4084" s="161"/>
      <c r="AJ4084" s="153"/>
      <c r="AK4084" s="153"/>
      <c r="AL4084" s="207"/>
      <c r="AM4084" s="207"/>
      <c r="AN4084" s="207"/>
      <c r="AO4084" s="207"/>
      <c r="AP4084" s="147" t="s">
        <v>54</v>
      </c>
      <c r="AQ4084" s="147"/>
      <c r="AR4084" s="147"/>
      <c r="AS4084" s="209" t="s">
        <v>68</v>
      </c>
      <c r="AT4084" s="223" t="str">
        <f>MONTH(B4084)&amp;"/"&amp;YEAR(B4084)</f>
        <v>1/2024</v>
      </c>
      <c r="AU4084" s="223">
        <f>WEEKNUM(B4084)-WEEKNUM(EOMONTH(B4084,-1)+1)+1</f>
        <v>1</v>
      </c>
      <c r="AV4084" s="209" t="str">
        <f>MONTH(R4084)&amp;"/"&amp;YEAR(R4084)</f>
        <v>1/1900</v>
      </c>
      <c r="AW4084" s="209" t="e">
        <f>WEEKNUM(R4084)-WEEKNUM(EOMONTH(R4084,-1)+1)+1</f>
        <v>#NUM!</v>
      </c>
      <c r="AX4084" s="209">
        <f>IF(BB4084="S",IF(Q4084="1. Aceitou o programa",R4084-B4084,0),0)</f>
        <v>0</v>
      </c>
      <c r="AY4084" s="209">
        <f>IF(BB4084="S",IF(AND(S4084&lt;&gt;"",R4084&lt;&gt;""),S4084-R4084,0),0)</f>
        <v>0</v>
      </c>
      <c r="AZ4084" s="209">
        <f>IF(BB4084="S",IF(Q4084="1. Aceitou o programa",IF(OR(X4084="Não se Aplica",X4084=""),IF(OR(W4084="Não se Aplica",W4084=""),0,W4084-V4084),AVERAGE(X4084-W4084,W4084-V4084)),0),0)</f>
        <v>0</v>
      </c>
      <c r="BA4084" s="209">
        <f>IF(BB4084="S",IF(AND(Q4084="1. Aceitou o programa",AH4084="Realizada"),IFERROR(IF(AG4084="",0,AG4084-R4084),0),0),0)</f>
        <v>0</v>
      </c>
      <c r="BB4084" s="209" t="str">
        <f>_xlfn.XLOOKUP(U4084,'Lista Suspensa'!$AA$20:$AA$23,'Lista Suspensa'!$AB$20:$AB$23,"N/A")</f>
        <v>S</v>
      </c>
    </row>
    <row r="4085" spans="1:54" ht="12" customHeight="1">
      <c r="A4085" s="151" t="s">
        <v>121</v>
      </c>
      <c r="B4085" s="152">
        <v>45292</v>
      </c>
      <c r="C4085" s="153" t="s">
        <v>122</v>
      </c>
      <c r="D4085" s="153" t="s">
        <v>56</v>
      </c>
      <c r="E4085" s="244">
        <v>81389536</v>
      </c>
      <c r="F4085" s="144" t="s">
        <v>7423</v>
      </c>
      <c r="G4085" s="230"/>
      <c r="H4085" s="154">
        <v>32225</v>
      </c>
      <c r="I4085" s="153">
        <v>38</v>
      </c>
      <c r="J4085" s="148" t="s">
        <v>70</v>
      </c>
      <c r="K4085" s="153"/>
      <c r="L4085" s="153"/>
      <c r="M4085" s="153"/>
      <c r="N4085" s="153"/>
      <c r="O4085" s="155" t="s">
        <v>7424</v>
      </c>
      <c r="P4085" s="156" t="s">
        <v>60</v>
      </c>
      <c r="Q4085" s="157" t="s">
        <v>7320</v>
      </c>
      <c r="R4085" s="158"/>
      <c r="S4085" s="159">
        <v>45919</v>
      </c>
      <c r="T4085" s="159" t="s">
        <v>62</v>
      </c>
      <c r="U4085" s="159" t="s">
        <v>6152</v>
      </c>
      <c r="V4085" s="154">
        <v>45919</v>
      </c>
      <c r="W4085" s="154"/>
      <c r="X4085" s="154"/>
      <c r="Y4085" s="160"/>
      <c r="Z4085" s="160"/>
      <c r="AA4085" s="153">
        <v>77</v>
      </c>
      <c r="AB4085" s="153">
        <v>1.67</v>
      </c>
      <c r="AC4085" s="182">
        <f t="shared" si="128"/>
        <v>27.609451755172291</v>
      </c>
      <c r="AD4085" s="153" t="str">
        <f t="shared" si="129"/>
        <v>SOBREPESO</v>
      </c>
      <c r="AE4085" s="207"/>
      <c r="AF4085" s="153"/>
      <c r="AG4085" s="159"/>
      <c r="AH4085" s="153"/>
      <c r="AI4085" s="161"/>
      <c r="AJ4085" s="153"/>
      <c r="AK4085" s="153"/>
      <c r="AL4085" s="207"/>
      <c r="AM4085" s="207"/>
      <c r="AN4085" s="207"/>
      <c r="AO4085" s="207"/>
      <c r="AP4085" s="147" t="s">
        <v>54</v>
      </c>
      <c r="AQ4085" s="147"/>
      <c r="AR4085" s="147"/>
      <c r="AS4085" s="209" t="s">
        <v>68</v>
      </c>
      <c r="AT4085" s="223" t="str">
        <f>MONTH(B4085)&amp;"/"&amp;YEAR(B4085)</f>
        <v>1/2024</v>
      </c>
      <c r="AU4085" s="223">
        <f>WEEKNUM(B4085)-WEEKNUM(EOMONTH(B4085,-1)+1)+1</f>
        <v>1</v>
      </c>
      <c r="AV4085" s="209" t="str">
        <f>MONTH(R4085)&amp;"/"&amp;YEAR(R4085)</f>
        <v>1/1900</v>
      </c>
      <c r="AW4085" s="209" t="e">
        <f>WEEKNUM(R4085)-WEEKNUM(EOMONTH(R4085,-1)+1)+1</f>
        <v>#NUM!</v>
      </c>
      <c r="AX4085" s="209">
        <f>IF(BB4085="S",IF(Q4085="1. Aceitou o programa",R4085-B4085,0),0)</f>
        <v>0</v>
      </c>
      <c r="AY4085" s="209">
        <f>IF(BB4085="S",IF(AND(S4085&lt;&gt;"",R4085&lt;&gt;""),S4085-R4085,0),0)</f>
        <v>0</v>
      </c>
      <c r="AZ4085" s="209">
        <f>IF(BB4085="S",IF(Q4085="1. Aceitou o programa",IF(OR(X4085="Não se Aplica",X4085=""),IF(OR(W4085="Não se Aplica",W4085=""),0,W4085-V4085),AVERAGE(X4085-W4085,W4085-V4085)),0),0)</f>
        <v>0</v>
      </c>
      <c r="BA4085" s="209">
        <f>IF(BB4085="S",IF(AND(Q4085="1. Aceitou o programa",AH4085="Realizada"),IFERROR(IF(AG4085="",0,AG4085-R4085),0),0),0)</f>
        <v>0</v>
      </c>
      <c r="BB4085" s="209" t="str">
        <f>_xlfn.XLOOKUP(U4085,'Lista Suspensa'!$AA$20:$AA$23,'Lista Suspensa'!$AB$20:$AB$23,"N/A")</f>
        <v>S</v>
      </c>
    </row>
    <row r="4086" spans="1:54" ht="12" customHeight="1">
      <c r="A4086" s="151" t="s">
        <v>121</v>
      </c>
      <c r="B4086" s="152">
        <v>45292</v>
      </c>
      <c r="C4086" s="153" t="s">
        <v>122</v>
      </c>
      <c r="D4086" s="153" t="s">
        <v>167</v>
      </c>
      <c r="E4086" s="244">
        <v>87669387</v>
      </c>
      <c r="F4086" s="144" t="s">
        <v>7425</v>
      </c>
      <c r="G4086" s="230"/>
      <c r="H4086" s="154">
        <v>32650</v>
      </c>
      <c r="I4086" s="153">
        <v>36</v>
      </c>
      <c r="J4086" s="148" t="s">
        <v>70</v>
      </c>
      <c r="K4086" s="153"/>
      <c r="L4086" s="153"/>
      <c r="M4086" s="153"/>
      <c r="N4086" s="153"/>
      <c r="O4086" s="155" t="s">
        <v>7426</v>
      </c>
      <c r="P4086" s="156" t="s">
        <v>60</v>
      </c>
      <c r="Q4086" s="157" t="s">
        <v>7320</v>
      </c>
      <c r="R4086" s="158"/>
      <c r="S4086" s="159">
        <v>45905</v>
      </c>
      <c r="T4086" s="159" t="s">
        <v>62</v>
      </c>
      <c r="U4086" s="159" t="s">
        <v>6152</v>
      </c>
      <c r="V4086" s="154">
        <v>45905</v>
      </c>
      <c r="W4086" s="154"/>
      <c r="X4086" s="154"/>
      <c r="Y4086" s="160"/>
      <c r="Z4086" s="160"/>
      <c r="AA4086" s="153"/>
      <c r="AB4086" s="153"/>
      <c r="AC4086" s="182" t="e">
        <f t="shared" si="128"/>
        <v>#DIV/0!</v>
      </c>
      <c r="AD4086" s="153" t="e">
        <f t="shared" si="129"/>
        <v>#DIV/0!</v>
      </c>
      <c r="AE4086" s="207"/>
      <c r="AF4086" s="153"/>
      <c r="AG4086" s="159"/>
      <c r="AH4086" s="153"/>
      <c r="AI4086" s="161"/>
      <c r="AJ4086" s="153"/>
      <c r="AK4086" s="153"/>
      <c r="AL4086" s="207"/>
      <c r="AM4086" s="207"/>
      <c r="AN4086" s="207"/>
      <c r="AO4086" s="207"/>
      <c r="AP4086" s="147" t="s">
        <v>54</v>
      </c>
      <c r="AQ4086" s="147"/>
      <c r="AR4086" s="147"/>
      <c r="AS4086" s="209" t="s">
        <v>68</v>
      </c>
      <c r="AT4086" s="223" t="str">
        <f>MONTH(B4086)&amp;"/"&amp;YEAR(B4086)</f>
        <v>1/2024</v>
      </c>
      <c r="AU4086" s="223">
        <f>WEEKNUM(B4086)-WEEKNUM(EOMONTH(B4086,-1)+1)+1</f>
        <v>1</v>
      </c>
      <c r="AV4086" s="209" t="str">
        <f>MONTH(R4086)&amp;"/"&amp;YEAR(R4086)</f>
        <v>1/1900</v>
      </c>
      <c r="AW4086" s="209" t="e">
        <f>WEEKNUM(R4086)-WEEKNUM(EOMONTH(R4086,-1)+1)+1</f>
        <v>#NUM!</v>
      </c>
      <c r="AX4086" s="209">
        <f>IF(BB4086="S",IF(Q4086="1. Aceitou o programa",R4086-B4086,0),0)</f>
        <v>0</v>
      </c>
      <c r="AY4086" s="209">
        <f>IF(BB4086="S",IF(AND(S4086&lt;&gt;"",R4086&lt;&gt;""),S4086-R4086,0),0)</f>
        <v>0</v>
      </c>
      <c r="AZ4086" s="209">
        <f>IF(BB4086="S",IF(Q4086="1. Aceitou o programa",IF(OR(X4086="Não se Aplica",X4086=""),IF(OR(W4086="Não se Aplica",W4086=""),0,W4086-V4086),AVERAGE(X4086-W4086,W4086-V4086)),0),0)</f>
        <v>0</v>
      </c>
      <c r="BA4086" s="209">
        <f>IF(BB4086="S",IF(AND(Q4086="1. Aceitou o programa",AH4086="Realizada"),IFERROR(IF(AG4086="",0,AG4086-R4086),0),0),0)</f>
        <v>0</v>
      </c>
      <c r="BB4086" s="209" t="str">
        <f>_xlfn.XLOOKUP(U4086,'Lista Suspensa'!$AA$20:$AA$23,'Lista Suspensa'!$AB$20:$AB$23,"N/A")</f>
        <v>S</v>
      </c>
    </row>
    <row r="4087" spans="1:54" ht="12" customHeight="1">
      <c r="A4087" s="151" t="s">
        <v>121</v>
      </c>
      <c r="B4087" s="152">
        <v>45292</v>
      </c>
      <c r="C4087" s="153" t="s">
        <v>122</v>
      </c>
      <c r="D4087" s="153" t="s">
        <v>56</v>
      </c>
      <c r="E4087" s="244">
        <v>89834551</v>
      </c>
      <c r="F4087" s="144" t="s">
        <v>7427</v>
      </c>
      <c r="G4087" s="230"/>
      <c r="H4087" s="154">
        <v>33299</v>
      </c>
      <c r="I4087" s="153">
        <v>35</v>
      </c>
      <c r="J4087" s="148" t="s">
        <v>70</v>
      </c>
      <c r="K4087" s="153"/>
      <c r="L4087" s="153"/>
      <c r="M4087" s="153"/>
      <c r="N4087" s="153"/>
      <c r="O4087" s="155">
        <v>11943810083</v>
      </c>
      <c r="P4087" s="156" t="s">
        <v>60</v>
      </c>
      <c r="Q4087" s="157" t="s">
        <v>7320</v>
      </c>
      <c r="R4087" s="158"/>
      <c r="S4087" s="159">
        <v>45870</v>
      </c>
      <c r="T4087" s="159" t="s">
        <v>62</v>
      </c>
      <c r="U4087" s="159" t="s">
        <v>6152</v>
      </c>
      <c r="V4087" s="154">
        <v>45870</v>
      </c>
      <c r="W4087" s="154"/>
      <c r="X4087" s="154"/>
      <c r="Y4087" s="160"/>
      <c r="Z4087" s="160"/>
      <c r="AA4087" s="153"/>
      <c r="AB4087" s="153"/>
      <c r="AC4087" s="182" t="e">
        <f t="shared" si="128"/>
        <v>#DIV/0!</v>
      </c>
      <c r="AD4087" s="153" t="e">
        <f t="shared" si="129"/>
        <v>#DIV/0!</v>
      </c>
      <c r="AE4087" s="207"/>
      <c r="AF4087" s="153"/>
      <c r="AG4087" s="159"/>
      <c r="AH4087" s="153"/>
      <c r="AI4087" s="161"/>
      <c r="AJ4087" s="153"/>
      <c r="AK4087" s="153"/>
      <c r="AL4087" s="207"/>
      <c r="AM4087" s="207"/>
      <c r="AN4087" s="207"/>
      <c r="AO4087" s="207"/>
      <c r="AP4087" s="147" t="s">
        <v>54</v>
      </c>
      <c r="AQ4087" s="147"/>
      <c r="AR4087" s="147"/>
      <c r="AS4087" s="209" t="s">
        <v>68</v>
      </c>
      <c r="AT4087" s="223" t="str">
        <f>MONTH(B4087)&amp;"/"&amp;YEAR(B4087)</f>
        <v>1/2024</v>
      </c>
      <c r="AU4087" s="223">
        <f>WEEKNUM(B4087)-WEEKNUM(EOMONTH(B4087,-1)+1)+1</f>
        <v>1</v>
      </c>
      <c r="AV4087" s="209" t="str">
        <f>MONTH(R4087)&amp;"/"&amp;YEAR(R4087)</f>
        <v>1/1900</v>
      </c>
      <c r="AW4087" s="209" t="e">
        <f>WEEKNUM(R4087)-WEEKNUM(EOMONTH(R4087,-1)+1)+1</f>
        <v>#NUM!</v>
      </c>
      <c r="AX4087" s="209">
        <f>IF(BB4087="S",IF(Q4087="1. Aceitou o programa",R4087-B4087,0),0)</f>
        <v>0</v>
      </c>
      <c r="AY4087" s="209">
        <f>IF(BB4087="S",IF(AND(S4087&lt;&gt;"",R4087&lt;&gt;""),S4087-R4087,0),0)</f>
        <v>0</v>
      </c>
      <c r="AZ4087" s="209">
        <f>IF(BB4087="S",IF(Q4087="1. Aceitou o programa",IF(OR(X4087="Não se Aplica",X4087=""),IF(OR(W4087="Não se Aplica",W4087=""),0,W4087-V4087),AVERAGE(X4087-W4087,W4087-V4087)),0),0)</f>
        <v>0</v>
      </c>
      <c r="BA4087" s="209">
        <f>IF(BB4087="S",IF(AND(Q4087="1. Aceitou o programa",AH4087="Realizada"),IFERROR(IF(AG4087="",0,AG4087-R4087),0),0),0)</f>
        <v>0</v>
      </c>
      <c r="BB4087" s="209" t="str">
        <f>_xlfn.XLOOKUP(U4087,'Lista Suspensa'!$AA$20:$AA$23,'Lista Suspensa'!$AB$20:$AB$23,"N/A")</f>
        <v>S</v>
      </c>
    </row>
    <row r="4088" spans="1:54" ht="12" customHeight="1">
      <c r="A4088" s="151" t="s">
        <v>121</v>
      </c>
      <c r="B4088" s="152">
        <v>45292</v>
      </c>
      <c r="C4088" s="153" t="s">
        <v>122</v>
      </c>
      <c r="D4088" s="153" t="s">
        <v>56</v>
      </c>
      <c r="E4088" s="244">
        <v>93793998</v>
      </c>
      <c r="F4088" s="144" t="s">
        <v>7428</v>
      </c>
      <c r="G4088" s="230"/>
      <c r="H4088" s="154">
        <v>33426</v>
      </c>
      <c r="I4088" s="153">
        <v>34</v>
      </c>
      <c r="J4088" s="148" t="s">
        <v>70</v>
      </c>
      <c r="K4088" s="153"/>
      <c r="L4088" s="153"/>
      <c r="M4088" s="153"/>
      <c r="N4088" s="153"/>
      <c r="O4088" s="155" t="s">
        <v>7429</v>
      </c>
      <c r="P4088" s="156" t="s">
        <v>60</v>
      </c>
      <c r="Q4088" s="157" t="s">
        <v>7320</v>
      </c>
      <c r="R4088" s="158"/>
      <c r="S4088" s="159">
        <v>45937</v>
      </c>
      <c r="T4088" s="159" t="s">
        <v>62</v>
      </c>
      <c r="U4088" s="159" t="s">
        <v>6152</v>
      </c>
      <c r="V4088" s="154">
        <v>45937</v>
      </c>
      <c r="W4088" s="154"/>
      <c r="X4088" s="154"/>
      <c r="Y4088" s="160"/>
      <c r="Z4088" s="160"/>
      <c r="AA4088" s="153">
        <v>76.8</v>
      </c>
      <c r="AB4088" s="153">
        <v>1.64</v>
      </c>
      <c r="AC4088" s="182">
        <f t="shared" si="128"/>
        <v>28.554431885782275</v>
      </c>
      <c r="AD4088" s="153" t="str">
        <f t="shared" si="129"/>
        <v>SOBREPESO</v>
      </c>
      <c r="AE4088" s="207"/>
      <c r="AF4088" s="153"/>
      <c r="AG4088" s="159"/>
      <c r="AH4088" s="153"/>
      <c r="AI4088" s="161"/>
      <c r="AJ4088" s="153"/>
      <c r="AK4088" s="153"/>
      <c r="AL4088" s="207"/>
      <c r="AM4088" s="207"/>
      <c r="AN4088" s="207"/>
      <c r="AO4088" s="207"/>
      <c r="AP4088" s="147" t="s">
        <v>54</v>
      </c>
      <c r="AQ4088" s="147"/>
      <c r="AR4088" s="147"/>
      <c r="AS4088" s="209" t="s">
        <v>68</v>
      </c>
      <c r="AT4088" s="223" t="str">
        <f>MONTH(B4088)&amp;"/"&amp;YEAR(B4088)</f>
        <v>1/2024</v>
      </c>
      <c r="AU4088" s="223">
        <f>WEEKNUM(B4088)-WEEKNUM(EOMONTH(B4088,-1)+1)+1</f>
        <v>1</v>
      </c>
      <c r="AV4088" s="209" t="str">
        <f>MONTH(R4088)&amp;"/"&amp;YEAR(R4088)</f>
        <v>1/1900</v>
      </c>
      <c r="AW4088" s="209" t="e">
        <f>WEEKNUM(R4088)-WEEKNUM(EOMONTH(R4088,-1)+1)+1</f>
        <v>#NUM!</v>
      </c>
      <c r="AX4088" s="209">
        <f>IF(BB4088="S",IF(Q4088="1. Aceitou o programa",R4088-B4088,0),0)</f>
        <v>0</v>
      </c>
      <c r="AY4088" s="209">
        <f>IF(BB4088="S",IF(AND(S4088&lt;&gt;"",R4088&lt;&gt;""),S4088-R4088,0),0)</f>
        <v>0</v>
      </c>
      <c r="AZ4088" s="209">
        <f>IF(BB4088="S",IF(Q4088="1. Aceitou o programa",IF(OR(X4088="Não se Aplica",X4088=""),IF(OR(W4088="Não se Aplica",W4088=""),0,W4088-V4088),AVERAGE(X4088-W4088,W4088-V4088)),0),0)</f>
        <v>0</v>
      </c>
      <c r="BA4088" s="209">
        <f>IF(BB4088="S",IF(AND(Q4088="1. Aceitou o programa",AH4088="Realizada"),IFERROR(IF(AG4088="",0,AG4088-R4088),0),0),0)</f>
        <v>0</v>
      </c>
      <c r="BB4088" s="209" t="str">
        <f>_xlfn.XLOOKUP(U4088,'Lista Suspensa'!$AA$20:$AA$23,'Lista Suspensa'!$AB$20:$AB$23,"N/A")</f>
        <v>S</v>
      </c>
    </row>
    <row r="4089" spans="1:54" ht="12" customHeight="1">
      <c r="A4089" s="151" t="s">
        <v>121</v>
      </c>
      <c r="B4089" s="152">
        <v>45292</v>
      </c>
      <c r="C4089" s="153" t="s">
        <v>122</v>
      </c>
      <c r="D4089" s="153" t="s">
        <v>56</v>
      </c>
      <c r="E4089" s="244">
        <v>84069891</v>
      </c>
      <c r="F4089" s="144" t="s">
        <v>7430</v>
      </c>
      <c r="G4089" s="230"/>
      <c r="H4089" s="154">
        <v>33485</v>
      </c>
      <c r="I4089" s="153">
        <v>34</v>
      </c>
      <c r="J4089" s="148" t="s">
        <v>70</v>
      </c>
      <c r="K4089" s="153"/>
      <c r="L4089" s="153"/>
      <c r="M4089" s="153"/>
      <c r="N4089" s="153"/>
      <c r="O4089" s="155" t="s">
        <v>7431</v>
      </c>
      <c r="P4089" s="156" t="s">
        <v>60</v>
      </c>
      <c r="Q4089" s="157" t="s">
        <v>7320</v>
      </c>
      <c r="R4089" s="158"/>
      <c r="S4089" s="159">
        <v>46053</v>
      </c>
      <c r="T4089" s="159" t="s">
        <v>62</v>
      </c>
      <c r="U4089" s="159" t="s">
        <v>6152</v>
      </c>
      <c r="V4089" s="154">
        <v>46053</v>
      </c>
      <c r="W4089" s="154"/>
      <c r="X4089" s="154"/>
      <c r="Y4089" s="160"/>
      <c r="Z4089" s="160"/>
      <c r="AA4089" s="153">
        <v>79</v>
      </c>
      <c r="AB4089" s="153">
        <v>1.63</v>
      </c>
      <c r="AC4089" s="182">
        <f t="shared" si="128"/>
        <v>29.733900410252552</v>
      </c>
      <c r="AD4089" s="153" t="str">
        <f t="shared" si="129"/>
        <v>SOBREPESO</v>
      </c>
      <c r="AE4089" s="207" t="s">
        <v>135</v>
      </c>
      <c r="AF4089" s="153" t="s">
        <v>130</v>
      </c>
      <c r="AG4089" s="159"/>
      <c r="AH4089" s="153"/>
      <c r="AI4089" s="161"/>
      <c r="AJ4089" s="153"/>
      <c r="AK4089" s="153"/>
      <c r="AL4089" s="207"/>
      <c r="AM4089" s="207"/>
      <c r="AN4089" s="207"/>
      <c r="AO4089" s="207"/>
      <c r="AP4089" s="147" t="s">
        <v>54</v>
      </c>
      <c r="AQ4089" s="147"/>
      <c r="AR4089" s="147"/>
      <c r="AS4089" s="209" t="s">
        <v>68</v>
      </c>
      <c r="AT4089" s="223" t="str">
        <f>MONTH(B4089)&amp;"/"&amp;YEAR(B4089)</f>
        <v>1/2024</v>
      </c>
      <c r="AU4089" s="223">
        <f>WEEKNUM(B4089)-WEEKNUM(EOMONTH(B4089,-1)+1)+1</f>
        <v>1</v>
      </c>
      <c r="AV4089" s="209" t="str">
        <f>MONTH(R4089)&amp;"/"&amp;YEAR(R4089)</f>
        <v>1/1900</v>
      </c>
      <c r="AW4089" s="209" t="e">
        <f>WEEKNUM(R4089)-WEEKNUM(EOMONTH(R4089,-1)+1)+1</f>
        <v>#NUM!</v>
      </c>
      <c r="AX4089" s="209">
        <f>IF(BB4089="S",IF(Q4089="1. Aceitou o programa",R4089-B4089,0),0)</f>
        <v>0</v>
      </c>
      <c r="AY4089" s="209">
        <f>IF(BB4089="S",IF(AND(S4089&lt;&gt;"",R4089&lt;&gt;""),S4089-R4089,0),0)</f>
        <v>0</v>
      </c>
      <c r="AZ4089" s="209">
        <f>IF(BB4089="S",IF(Q4089="1. Aceitou o programa",IF(OR(X4089="Não se Aplica",X4089=""),IF(OR(W4089="Não se Aplica",W4089=""),0,W4089-V4089),AVERAGE(X4089-W4089,W4089-V4089)),0),0)</f>
        <v>0</v>
      </c>
      <c r="BA4089" s="209">
        <f>IF(BB4089="S",IF(AND(Q4089="1. Aceitou o programa",AH4089="Realizada"),IFERROR(IF(AG4089="",0,AG4089-R4089),0),0),0)</f>
        <v>0</v>
      </c>
      <c r="BB4089" s="209" t="str">
        <f>_xlfn.XLOOKUP(U4089,'Lista Suspensa'!$AA$20:$AA$23,'Lista Suspensa'!$AB$20:$AB$23,"N/A")</f>
        <v>S</v>
      </c>
    </row>
    <row r="4090" spans="1:54" ht="12" customHeight="1">
      <c r="A4090" s="151" t="s">
        <v>121</v>
      </c>
      <c r="B4090" s="152">
        <v>45292</v>
      </c>
      <c r="C4090" s="153" t="s">
        <v>122</v>
      </c>
      <c r="D4090" s="153" t="s">
        <v>56</v>
      </c>
      <c r="E4090" s="244">
        <v>84977455</v>
      </c>
      <c r="F4090" s="144" t="s">
        <v>7432</v>
      </c>
      <c r="G4090" s="230"/>
      <c r="H4090" s="154">
        <v>33760</v>
      </c>
      <c r="I4090" s="153">
        <v>33</v>
      </c>
      <c r="J4090" s="148" t="s">
        <v>70</v>
      </c>
      <c r="K4090" s="153"/>
      <c r="L4090" s="153"/>
      <c r="M4090" s="153"/>
      <c r="N4090" s="153"/>
      <c r="O4090" s="155">
        <v>61996964416</v>
      </c>
      <c r="P4090" s="156" t="s">
        <v>60</v>
      </c>
      <c r="Q4090" s="157" t="s">
        <v>7320</v>
      </c>
      <c r="R4090" s="158"/>
      <c r="S4090" s="159">
        <v>46051</v>
      </c>
      <c r="T4090" s="159" t="s">
        <v>62</v>
      </c>
      <c r="U4090" s="159" t="s">
        <v>6152</v>
      </c>
      <c r="V4090" s="154">
        <v>46051</v>
      </c>
      <c r="W4090" s="154"/>
      <c r="X4090" s="154"/>
      <c r="Y4090" s="160"/>
      <c r="Z4090" s="160"/>
      <c r="AA4090" s="153">
        <v>61</v>
      </c>
      <c r="AB4090" s="153">
        <v>1.52</v>
      </c>
      <c r="AC4090" s="182">
        <f t="shared" si="128"/>
        <v>26.402354570637119</v>
      </c>
      <c r="AD4090" s="153" t="str">
        <f t="shared" si="129"/>
        <v>SOBREPESO</v>
      </c>
      <c r="AE4090" s="207"/>
      <c r="AF4090" s="153"/>
      <c r="AG4090" s="159"/>
      <c r="AH4090" s="153"/>
      <c r="AI4090" s="161"/>
      <c r="AJ4090" s="153"/>
      <c r="AK4090" s="153"/>
      <c r="AL4090" s="207"/>
      <c r="AM4090" s="207"/>
      <c r="AN4090" s="207"/>
      <c r="AO4090" s="207"/>
      <c r="AP4090" s="147" t="s">
        <v>54</v>
      </c>
      <c r="AQ4090" s="147"/>
      <c r="AR4090" s="147"/>
      <c r="AS4090" s="209" t="s">
        <v>68</v>
      </c>
      <c r="AT4090" s="223" t="str">
        <f>MONTH(B4090)&amp;"/"&amp;YEAR(B4090)</f>
        <v>1/2024</v>
      </c>
      <c r="AU4090" s="223">
        <f>WEEKNUM(B4090)-WEEKNUM(EOMONTH(B4090,-1)+1)+1</f>
        <v>1</v>
      </c>
      <c r="AV4090" s="209" t="str">
        <f>MONTH(R4090)&amp;"/"&amp;YEAR(R4090)</f>
        <v>1/1900</v>
      </c>
      <c r="AW4090" s="209" t="e">
        <f>WEEKNUM(R4090)-WEEKNUM(EOMONTH(R4090,-1)+1)+1</f>
        <v>#NUM!</v>
      </c>
      <c r="AX4090" s="209">
        <f>IF(BB4090="S",IF(Q4090="1. Aceitou o programa",R4090-B4090,0),0)</f>
        <v>0</v>
      </c>
      <c r="AY4090" s="209">
        <f>IF(BB4090="S",IF(AND(S4090&lt;&gt;"",R4090&lt;&gt;""),S4090-R4090,0),0)</f>
        <v>0</v>
      </c>
      <c r="AZ4090" s="209">
        <f>IF(BB4090="S",IF(Q4090="1. Aceitou o programa",IF(OR(X4090="Não se Aplica",X4090=""),IF(OR(W4090="Não se Aplica",W4090=""),0,W4090-V4090),AVERAGE(X4090-W4090,W4090-V4090)),0),0)</f>
        <v>0</v>
      </c>
      <c r="BA4090" s="209">
        <f>IF(BB4090="S",IF(AND(Q4090="1. Aceitou o programa",AH4090="Realizada"),IFERROR(IF(AG4090="",0,AG4090-R4090),0),0),0)</f>
        <v>0</v>
      </c>
      <c r="BB4090" s="209" t="str">
        <f>_xlfn.XLOOKUP(U4090,'Lista Suspensa'!$AA$20:$AA$23,'Lista Suspensa'!$AB$20:$AB$23,"N/A")</f>
        <v>S</v>
      </c>
    </row>
    <row r="4091" spans="1:54" ht="12" customHeight="1">
      <c r="A4091" s="151" t="s">
        <v>121</v>
      </c>
      <c r="B4091" s="152">
        <v>45292</v>
      </c>
      <c r="C4091" s="153" t="s">
        <v>122</v>
      </c>
      <c r="D4091" s="153" t="s">
        <v>56</v>
      </c>
      <c r="E4091" s="244">
        <v>89683173</v>
      </c>
      <c r="F4091" s="144" t="s">
        <v>7433</v>
      </c>
      <c r="G4091" s="230"/>
      <c r="H4091" s="154">
        <v>34040</v>
      </c>
      <c r="I4091" s="153">
        <v>33</v>
      </c>
      <c r="J4091" s="148" t="s">
        <v>70</v>
      </c>
      <c r="K4091" s="153"/>
      <c r="L4091" s="153"/>
      <c r="M4091" s="153"/>
      <c r="N4091" s="153"/>
      <c r="O4091" s="155" t="s">
        <v>7434</v>
      </c>
      <c r="P4091" s="156" t="s">
        <v>60</v>
      </c>
      <c r="Q4091" s="157" t="s">
        <v>7320</v>
      </c>
      <c r="R4091" s="158"/>
      <c r="S4091" s="159">
        <v>45925</v>
      </c>
      <c r="T4091" s="159" t="s">
        <v>62</v>
      </c>
      <c r="U4091" s="159" t="s">
        <v>6152</v>
      </c>
      <c r="V4091" s="154">
        <v>45925</v>
      </c>
      <c r="W4091" s="154"/>
      <c r="X4091" s="154"/>
      <c r="Y4091" s="160"/>
      <c r="Z4091" s="160"/>
      <c r="AA4091" s="153">
        <v>71</v>
      </c>
      <c r="AB4091" s="153">
        <v>1.58</v>
      </c>
      <c r="AC4091" s="182">
        <f t="shared" si="128"/>
        <v>28.440954975164232</v>
      </c>
      <c r="AD4091" s="153" t="str">
        <f t="shared" si="129"/>
        <v>SOBREPESO</v>
      </c>
      <c r="AE4091" s="207"/>
      <c r="AF4091" s="153"/>
      <c r="AG4091" s="159"/>
      <c r="AH4091" s="153"/>
      <c r="AI4091" s="161"/>
      <c r="AJ4091" s="153"/>
      <c r="AK4091" s="153"/>
      <c r="AL4091" s="207"/>
      <c r="AM4091" s="207"/>
      <c r="AN4091" s="207"/>
      <c r="AO4091" s="207"/>
      <c r="AP4091" s="147" t="s">
        <v>54</v>
      </c>
      <c r="AQ4091" s="147"/>
      <c r="AR4091" s="147"/>
      <c r="AS4091" s="209" t="s">
        <v>68</v>
      </c>
      <c r="AT4091" s="223" t="str">
        <f>MONTH(B4091)&amp;"/"&amp;YEAR(B4091)</f>
        <v>1/2024</v>
      </c>
      <c r="AU4091" s="223">
        <f>WEEKNUM(B4091)-WEEKNUM(EOMONTH(B4091,-1)+1)+1</f>
        <v>1</v>
      </c>
      <c r="AV4091" s="209" t="str">
        <f>MONTH(R4091)&amp;"/"&amp;YEAR(R4091)</f>
        <v>1/1900</v>
      </c>
      <c r="AW4091" s="209" t="e">
        <f>WEEKNUM(R4091)-WEEKNUM(EOMONTH(R4091,-1)+1)+1</f>
        <v>#NUM!</v>
      </c>
      <c r="AX4091" s="209">
        <f>IF(BB4091="S",IF(Q4091="1. Aceitou o programa",R4091-B4091,0),0)</f>
        <v>0</v>
      </c>
      <c r="AY4091" s="209">
        <f>IF(BB4091="S",IF(AND(S4091&lt;&gt;"",R4091&lt;&gt;""),S4091-R4091,0),0)</f>
        <v>0</v>
      </c>
      <c r="AZ4091" s="209">
        <f>IF(BB4091="S",IF(Q4091="1. Aceitou o programa",IF(OR(X4091="Não se Aplica",X4091=""),IF(OR(W4091="Não se Aplica",W4091=""),0,W4091-V4091),AVERAGE(X4091-W4091,W4091-V4091)),0),0)</f>
        <v>0</v>
      </c>
      <c r="BA4091" s="209">
        <f>IF(BB4091="S",IF(AND(Q4091="1. Aceitou o programa",AH4091="Realizada"),IFERROR(IF(AG4091="",0,AG4091-R4091),0),0),0)</f>
        <v>0</v>
      </c>
      <c r="BB4091" s="209" t="str">
        <f>_xlfn.XLOOKUP(U4091,'Lista Suspensa'!$AA$20:$AA$23,'Lista Suspensa'!$AB$20:$AB$23,"N/A")</f>
        <v>S</v>
      </c>
    </row>
    <row r="4092" spans="1:54" ht="12" customHeight="1">
      <c r="A4092" s="151" t="s">
        <v>121</v>
      </c>
      <c r="B4092" s="152">
        <v>45292</v>
      </c>
      <c r="C4092" s="153" t="s">
        <v>122</v>
      </c>
      <c r="D4092" s="153" t="s">
        <v>56</v>
      </c>
      <c r="E4092" s="244">
        <v>79484931</v>
      </c>
      <c r="F4092" s="144" t="s">
        <v>7435</v>
      </c>
      <c r="G4092" s="230"/>
      <c r="H4092" s="154">
        <v>34367</v>
      </c>
      <c r="I4092" s="153">
        <v>32</v>
      </c>
      <c r="J4092" s="148" t="s">
        <v>70</v>
      </c>
      <c r="K4092" s="153"/>
      <c r="L4092" s="153"/>
      <c r="M4092" s="153"/>
      <c r="N4092" s="153"/>
      <c r="O4092" s="155" t="s">
        <v>7436</v>
      </c>
      <c r="P4092" s="156" t="s">
        <v>60</v>
      </c>
      <c r="Q4092" s="157" t="s">
        <v>7320</v>
      </c>
      <c r="R4092" s="158"/>
      <c r="S4092" s="159">
        <v>45937</v>
      </c>
      <c r="T4092" s="159" t="s">
        <v>62</v>
      </c>
      <c r="U4092" s="159" t="s">
        <v>6152</v>
      </c>
      <c r="V4092" s="154">
        <v>45937</v>
      </c>
      <c r="W4092" s="154"/>
      <c r="X4092" s="154"/>
      <c r="Y4092" s="160"/>
      <c r="Z4092" s="160"/>
      <c r="AA4092" s="153">
        <v>74</v>
      </c>
      <c r="AB4092" s="153">
        <v>1.58</v>
      </c>
      <c r="AC4092" s="182">
        <f t="shared" si="128"/>
        <v>29.642685467072578</v>
      </c>
      <c r="AD4092" s="153" t="str">
        <f t="shared" si="129"/>
        <v>SOBREPESO</v>
      </c>
      <c r="AE4092" s="207"/>
      <c r="AF4092" s="153"/>
      <c r="AG4092" s="159"/>
      <c r="AH4092" s="153"/>
      <c r="AI4092" s="161"/>
      <c r="AJ4092" s="153"/>
      <c r="AK4092" s="153"/>
      <c r="AL4092" s="207"/>
      <c r="AM4092" s="207"/>
      <c r="AN4092" s="207"/>
      <c r="AO4092" s="207"/>
      <c r="AP4092" s="147" t="s">
        <v>54</v>
      </c>
      <c r="AQ4092" s="147"/>
      <c r="AR4092" s="147"/>
      <c r="AS4092" s="209" t="s">
        <v>68</v>
      </c>
      <c r="AT4092" s="223" t="str">
        <f>MONTH(B4092)&amp;"/"&amp;YEAR(B4092)</f>
        <v>1/2024</v>
      </c>
      <c r="AU4092" s="223">
        <f>WEEKNUM(B4092)-WEEKNUM(EOMONTH(B4092,-1)+1)+1</f>
        <v>1</v>
      </c>
      <c r="AV4092" s="209" t="str">
        <f>MONTH(R4092)&amp;"/"&amp;YEAR(R4092)</f>
        <v>1/1900</v>
      </c>
      <c r="AW4092" s="209" t="e">
        <f>WEEKNUM(R4092)-WEEKNUM(EOMONTH(R4092,-1)+1)+1</f>
        <v>#NUM!</v>
      </c>
      <c r="AX4092" s="209">
        <f>IF(BB4092="S",IF(Q4092="1. Aceitou o programa",R4092-B4092,0),0)</f>
        <v>0</v>
      </c>
      <c r="AY4092" s="209">
        <f>IF(BB4092="S",IF(AND(S4092&lt;&gt;"",R4092&lt;&gt;""),S4092-R4092,0),0)</f>
        <v>0</v>
      </c>
      <c r="AZ4092" s="209">
        <f>IF(BB4092="S",IF(Q4092="1. Aceitou o programa",IF(OR(X4092="Não se Aplica",X4092=""),IF(OR(W4092="Não se Aplica",W4092=""),0,W4092-V4092),AVERAGE(X4092-W4092,W4092-V4092)),0),0)</f>
        <v>0</v>
      </c>
      <c r="BA4092" s="209">
        <f>IF(BB4092="S",IF(AND(Q4092="1. Aceitou o programa",AH4092="Realizada"),IFERROR(IF(AG4092="",0,AG4092-R4092),0),0),0)</f>
        <v>0</v>
      </c>
      <c r="BB4092" s="209" t="str">
        <f>_xlfn.XLOOKUP(U4092,'Lista Suspensa'!$AA$20:$AA$23,'Lista Suspensa'!$AB$20:$AB$23,"N/A")</f>
        <v>S</v>
      </c>
    </row>
    <row r="4093" spans="1:54" ht="12" customHeight="1">
      <c r="A4093" s="151" t="s">
        <v>121</v>
      </c>
      <c r="B4093" s="152">
        <v>45292</v>
      </c>
      <c r="C4093" s="153" t="s">
        <v>122</v>
      </c>
      <c r="D4093" s="153" t="s">
        <v>56</v>
      </c>
      <c r="E4093" s="244">
        <v>88522224</v>
      </c>
      <c r="F4093" s="144" t="s">
        <v>7437</v>
      </c>
      <c r="G4093" s="230"/>
      <c r="H4093" s="154">
        <v>34929</v>
      </c>
      <c r="I4093" s="153">
        <v>30</v>
      </c>
      <c r="J4093" s="148" t="s">
        <v>70</v>
      </c>
      <c r="K4093" s="153"/>
      <c r="L4093" s="153"/>
      <c r="M4093" s="153"/>
      <c r="N4093" s="153"/>
      <c r="O4093" s="155" t="s">
        <v>7438</v>
      </c>
      <c r="P4093" s="156" t="s">
        <v>60</v>
      </c>
      <c r="Q4093" s="157" t="s">
        <v>7320</v>
      </c>
      <c r="R4093" s="158"/>
      <c r="S4093" s="159">
        <v>46045</v>
      </c>
      <c r="T4093" s="159" t="s">
        <v>62</v>
      </c>
      <c r="U4093" s="159" t="s">
        <v>6152</v>
      </c>
      <c r="V4093" s="154">
        <v>46045</v>
      </c>
      <c r="W4093" s="154"/>
      <c r="X4093" s="154"/>
      <c r="Y4093" s="160"/>
      <c r="Z4093" s="160"/>
      <c r="AA4093" s="153">
        <v>68</v>
      </c>
      <c r="AB4093" s="153">
        <v>1.57</v>
      </c>
      <c r="AC4093" s="182">
        <f t="shared" si="128"/>
        <v>27.587326057852245</v>
      </c>
      <c r="AD4093" s="153" t="str">
        <f t="shared" si="129"/>
        <v>SOBREPESO</v>
      </c>
      <c r="AE4093" s="207"/>
      <c r="AF4093" s="153"/>
      <c r="AG4093" s="159"/>
      <c r="AH4093" s="153"/>
      <c r="AI4093" s="161"/>
      <c r="AJ4093" s="153"/>
      <c r="AK4093" s="153"/>
      <c r="AL4093" s="207"/>
      <c r="AM4093" s="207"/>
      <c r="AN4093" s="207"/>
      <c r="AO4093" s="207"/>
      <c r="AP4093" s="147" t="s">
        <v>54</v>
      </c>
      <c r="AQ4093" s="147"/>
      <c r="AR4093" s="147"/>
      <c r="AS4093" s="209" t="s">
        <v>68</v>
      </c>
      <c r="AT4093" s="223" t="str">
        <f>MONTH(B4093)&amp;"/"&amp;YEAR(B4093)</f>
        <v>1/2024</v>
      </c>
      <c r="AU4093" s="223">
        <f>WEEKNUM(B4093)-WEEKNUM(EOMONTH(B4093,-1)+1)+1</f>
        <v>1</v>
      </c>
      <c r="AV4093" s="209" t="str">
        <f>MONTH(R4093)&amp;"/"&amp;YEAR(R4093)</f>
        <v>1/1900</v>
      </c>
      <c r="AW4093" s="209" t="e">
        <f>WEEKNUM(R4093)-WEEKNUM(EOMONTH(R4093,-1)+1)+1</f>
        <v>#NUM!</v>
      </c>
      <c r="AX4093" s="209">
        <f>IF(BB4093="S",IF(Q4093="1. Aceitou o programa",R4093-B4093,0),0)</f>
        <v>0</v>
      </c>
      <c r="AY4093" s="209">
        <f>IF(BB4093="S",IF(AND(S4093&lt;&gt;"",R4093&lt;&gt;""),S4093-R4093,0),0)</f>
        <v>0</v>
      </c>
      <c r="AZ4093" s="209">
        <f>IF(BB4093="S",IF(Q4093="1. Aceitou o programa",IF(OR(X4093="Não se Aplica",X4093=""),IF(OR(W4093="Não se Aplica",W4093=""),0,W4093-V4093),AVERAGE(X4093-W4093,W4093-V4093)),0),0)</f>
        <v>0</v>
      </c>
      <c r="BA4093" s="209">
        <f>IF(BB4093="S",IF(AND(Q4093="1. Aceitou o programa",AH4093="Realizada"),IFERROR(IF(AG4093="",0,AG4093-R4093),0),0),0)</f>
        <v>0</v>
      </c>
      <c r="BB4093" s="209" t="str">
        <f>_xlfn.XLOOKUP(U4093,'Lista Suspensa'!$AA$20:$AA$23,'Lista Suspensa'!$AB$20:$AB$23,"N/A")</f>
        <v>S</v>
      </c>
    </row>
    <row r="4094" spans="1:54" ht="12" customHeight="1">
      <c r="A4094" s="151" t="s">
        <v>121</v>
      </c>
      <c r="B4094" s="152">
        <v>45292</v>
      </c>
      <c r="C4094" s="153" t="s">
        <v>122</v>
      </c>
      <c r="D4094" s="153" t="s">
        <v>56</v>
      </c>
      <c r="E4094" s="244">
        <v>93837737</v>
      </c>
      <c r="F4094" s="144" t="s">
        <v>7439</v>
      </c>
      <c r="G4094" s="230"/>
      <c r="H4094" s="154">
        <v>34977</v>
      </c>
      <c r="I4094" s="153">
        <v>30</v>
      </c>
      <c r="J4094" s="148" t="s">
        <v>70</v>
      </c>
      <c r="K4094" s="153"/>
      <c r="L4094" s="153"/>
      <c r="M4094" s="153"/>
      <c r="N4094" s="153"/>
      <c r="O4094" s="155" t="s">
        <v>7440</v>
      </c>
      <c r="P4094" s="156" t="s">
        <v>60</v>
      </c>
      <c r="Q4094" s="157" t="s">
        <v>7320</v>
      </c>
      <c r="R4094" s="158"/>
      <c r="S4094" s="159">
        <v>45926</v>
      </c>
      <c r="T4094" s="159" t="s">
        <v>62</v>
      </c>
      <c r="U4094" s="159" t="s">
        <v>6152</v>
      </c>
      <c r="V4094" s="154">
        <v>45926</v>
      </c>
      <c r="W4094" s="154"/>
      <c r="X4094" s="154"/>
      <c r="Y4094" s="160"/>
      <c r="Z4094" s="160"/>
      <c r="AA4094" s="153">
        <v>73</v>
      </c>
      <c r="AB4094" s="153">
        <v>1.63</v>
      </c>
      <c r="AC4094" s="182">
        <f t="shared" si="128"/>
        <v>27.475629493018182</v>
      </c>
      <c r="AD4094" s="153" t="str">
        <f t="shared" si="129"/>
        <v>SOBREPESO</v>
      </c>
      <c r="AE4094" s="207"/>
      <c r="AF4094" s="153"/>
      <c r="AG4094" s="159"/>
      <c r="AH4094" s="153"/>
      <c r="AI4094" s="161"/>
      <c r="AJ4094" s="153"/>
      <c r="AK4094" s="153"/>
      <c r="AL4094" s="207"/>
      <c r="AM4094" s="207"/>
      <c r="AN4094" s="207"/>
      <c r="AO4094" s="207"/>
      <c r="AP4094" s="147" t="s">
        <v>54</v>
      </c>
      <c r="AQ4094" s="147"/>
      <c r="AR4094" s="147"/>
      <c r="AS4094" s="209" t="s">
        <v>68</v>
      </c>
      <c r="AT4094" s="223" t="str">
        <f>MONTH(B4094)&amp;"/"&amp;YEAR(B4094)</f>
        <v>1/2024</v>
      </c>
      <c r="AU4094" s="223">
        <f>WEEKNUM(B4094)-WEEKNUM(EOMONTH(B4094,-1)+1)+1</f>
        <v>1</v>
      </c>
      <c r="AV4094" s="209" t="str">
        <f>MONTH(R4094)&amp;"/"&amp;YEAR(R4094)</f>
        <v>1/1900</v>
      </c>
      <c r="AW4094" s="209" t="e">
        <f>WEEKNUM(R4094)-WEEKNUM(EOMONTH(R4094,-1)+1)+1</f>
        <v>#NUM!</v>
      </c>
      <c r="AX4094" s="209">
        <f>IF(BB4094="S",IF(Q4094="1. Aceitou o programa",R4094-B4094,0),0)</f>
        <v>0</v>
      </c>
      <c r="AY4094" s="209">
        <f>IF(BB4094="S",IF(AND(S4094&lt;&gt;"",R4094&lt;&gt;""),S4094-R4094,0),0)</f>
        <v>0</v>
      </c>
      <c r="AZ4094" s="209">
        <f>IF(BB4094="S",IF(Q4094="1. Aceitou o programa",IF(OR(X4094="Não se Aplica",X4094=""),IF(OR(W4094="Não se Aplica",W4094=""),0,W4094-V4094),AVERAGE(X4094-W4094,W4094-V4094)),0),0)</f>
        <v>0</v>
      </c>
      <c r="BA4094" s="209">
        <f>IF(BB4094="S",IF(AND(Q4094="1. Aceitou o programa",AH4094="Realizada"),IFERROR(IF(AG4094="",0,AG4094-R4094),0),0),0)</f>
        <v>0</v>
      </c>
      <c r="BB4094" s="209" t="str">
        <f>_xlfn.XLOOKUP(U4094,'Lista Suspensa'!$AA$20:$AA$23,'Lista Suspensa'!$AB$20:$AB$23,"N/A")</f>
        <v>S</v>
      </c>
    </row>
    <row r="4095" spans="1:54" ht="12" customHeight="1">
      <c r="A4095" s="151" t="s">
        <v>121</v>
      </c>
      <c r="B4095" s="152">
        <v>45292</v>
      </c>
      <c r="C4095" s="153" t="s">
        <v>122</v>
      </c>
      <c r="D4095" s="153" t="s">
        <v>56</v>
      </c>
      <c r="E4095" s="244">
        <v>79446194</v>
      </c>
      <c r="F4095" s="144" t="s">
        <v>7441</v>
      </c>
      <c r="G4095" s="230"/>
      <c r="H4095" s="154">
        <v>35139</v>
      </c>
      <c r="I4095" s="153">
        <v>30</v>
      </c>
      <c r="J4095" s="148" t="s">
        <v>70</v>
      </c>
      <c r="K4095" s="153"/>
      <c r="L4095" s="153"/>
      <c r="M4095" s="153"/>
      <c r="N4095" s="153"/>
      <c r="O4095" s="155" t="s">
        <v>7442</v>
      </c>
      <c r="P4095" s="156" t="s">
        <v>60</v>
      </c>
      <c r="Q4095" s="157" t="s">
        <v>7320</v>
      </c>
      <c r="R4095" s="158"/>
      <c r="S4095" s="159">
        <v>46053</v>
      </c>
      <c r="T4095" s="159" t="s">
        <v>62</v>
      </c>
      <c r="U4095" s="159" t="s">
        <v>6152</v>
      </c>
      <c r="V4095" s="154">
        <v>46053</v>
      </c>
      <c r="W4095" s="154"/>
      <c r="X4095" s="154"/>
      <c r="Y4095" s="160"/>
      <c r="Z4095" s="160"/>
      <c r="AA4095" s="153">
        <v>75</v>
      </c>
      <c r="AB4095" s="153">
        <v>1.65</v>
      </c>
      <c r="AC4095" s="182">
        <f t="shared" si="128"/>
        <v>27.548209366391188</v>
      </c>
      <c r="AD4095" s="153" t="str">
        <f t="shared" si="129"/>
        <v>SOBREPESO</v>
      </c>
      <c r="AE4095" s="207"/>
      <c r="AF4095" s="153"/>
      <c r="AG4095" s="159"/>
      <c r="AH4095" s="153"/>
      <c r="AI4095" s="161"/>
      <c r="AJ4095" s="153"/>
      <c r="AK4095" s="153"/>
      <c r="AL4095" s="207"/>
      <c r="AM4095" s="207"/>
      <c r="AN4095" s="207"/>
      <c r="AO4095" s="207"/>
      <c r="AP4095" s="147" t="s">
        <v>54</v>
      </c>
      <c r="AQ4095" s="147"/>
      <c r="AR4095" s="147"/>
      <c r="AS4095" s="209" t="s">
        <v>68</v>
      </c>
      <c r="AT4095" s="223" t="str">
        <f>MONTH(B4095)&amp;"/"&amp;YEAR(B4095)</f>
        <v>1/2024</v>
      </c>
      <c r="AU4095" s="223">
        <f>WEEKNUM(B4095)-WEEKNUM(EOMONTH(B4095,-1)+1)+1</f>
        <v>1</v>
      </c>
      <c r="AV4095" s="209" t="str">
        <f>MONTH(R4095)&amp;"/"&amp;YEAR(R4095)</f>
        <v>1/1900</v>
      </c>
      <c r="AW4095" s="209" t="e">
        <f>WEEKNUM(R4095)-WEEKNUM(EOMONTH(R4095,-1)+1)+1</f>
        <v>#NUM!</v>
      </c>
      <c r="AX4095" s="209">
        <f>IF(BB4095="S",IF(Q4095="1. Aceitou o programa",R4095-B4095,0),0)</f>
        <v>0</v>
      </c>
      <c r="AY4095" s="209">
        <f>IF(BB4095="S",IF(AND(S4095&lt;&gt;"",R4095&lt;&gt;""),S4095-R4095,0),0)</f>
        <v>0</v>
      </c>
      <c r="AZ4095" s="209">
        <f>IF(BB4095="S",IF(Q4095="1. Aceitou o programa",IF(OR(X4095="Não se Aplica",X4095=""),IF(OR(W4095="Não se Aplica",W4095=""),0,W4095-V4095),AVERAGE(X4095-W4095,W4095-V4095)),0),0)</f>
        <v>0</v>
      </c>
      <c r="BA4095" s="209">
        <f>IF(BB4095="S",IF(AND(Q4095="1. Aceitou o programa",AH4095="Realizada"),IFERROR(IF(AG4095="",0,AG4095-R4095),0),0),0)</f>
        <v>0</v>
      </c>
      <c r="BB4095" s="209" t="str">
        <f>_xlfn.XLOOKUP(U4095,'Lista Suspensa'!$AA$20:$AA$23,'Lista Suspensa'!$AB$20:$AB$23,"N/A")</f>
        <v>S</v>
      </c>
    </row>
    <row r="4096" spans="1:54" ht="12" customHeight="1">
      <c r="A4096" s="151" t="s">
        <v>121</v>
      </c>
      <c r="B4096" s="152">
        <v>45292</v>
      </c>
      <c r="C4096" s="153" t="s">
        <v>122</v>
      </c>
      <c r="D4096" s="153" t="s">
        <v>56</v>
      </c>
      <c r="E4096" s="244">
        <v>92631318</v>
      </c>
      <c r="F4096" s="144" t="s">
        <v>7443</v>
      </c>
      <c r="G4096" s="230"/>
      <c r="H4096" s="154">
        <v>36251</v>
      </c>
      <c r="I4096" s="153">
        <v>27</v>
      </c>
      <c r="J4096" s="148" t="s">
        <v>58</v>
      </c>
      <c r="K4096" s="153"/>
      <c r="L4096" s="153"/>
      <c r="M4096" s="153"/>
      <c r="N4096" s="153"/>
      <c r="O4096" s="155" t="s">
        <v>7444</v>
      </c>
      <c r="P4096" s="156" t="s">
        <v>60</v>
      </c>
      <c r="Q4096" s="157" t="s">
        <v>7320</v>
      </c>
      <c r="R4096" s="158"/>
      <c r="S4096" s="159">
        <v>45919</v>
      </c>
      <c r="T4096" s="159" t="s">
        <v>62</v>
      </c>
      <c r="U4096" s="159" t="s">
        <v>6152</v>
      </c>
      <c r="V4096" s="154">
        <v>45919</v>
      </c>
      <c r="W4096" s="154"/>
      <c r="X4096" s="154"/>
      <c r="Y4096" s="160"/>
      <c r="Z4096" s="160"/>
      <c r="AA4096" s="153">
        <v>84</v>
      </c>
      <c r="AB4096" s="153">
        <v>1.72</v>
      </c>
      <c r="AC4096" s="182">
        <f t="shared" si="128"/>
        <v>28.393726338561386</v>
      </c>
      <c r="AD4096" s="153" t="str">
        <f t="shared" si="129"/>
        <v>SOBREPESO</v>
      </c>
      <c r="AE4096" s="207"/>
      <c r="AF4096" s="153"/>
      <c r="AG4096" s="159"/>
      <c r="AH4096" s="153"/>
      <c r="AI4096" s="161"/>
      <c r="AJ4096" s="153"/>
      <c r="AK4096" s="153"/>
      <c r="AL4096" s="207"/>
      <c r="AM4096" s="207"/>
      <c r="AN4096" s="207"/>
      <c r="AO4096" s="207"/>
      <c r="AP4096" s="147" t="s">
        <v>54</v>
      </c>
      <c r="AQ4096" s="147"/>
      <c r="AR4096" s="147"/>
      <c r="AS4096" s="209" t="s">
        <v>68</v>
      </c>
      <c r="AT4096" s="223" t="str">
        <f>MONTH(B4096)&amp;"/"&amp;YEAR(B4096)</f>
        <v>1/2024</v>
      </c>
      <c r="AU4096" s="223">
        <f>WEEKNUM(B4096)-WEEKNUM(EOMONTH(B4096,-1)+1)+1</f>
        <v>1</v>
      </c>
      <c r="AV4096" s="209" t="str">
        <f>MONTH(R4096)&amp;"/"&amp;YEAR(R4096)</f>
        <v>1/1900</v>
      </c>
      <c r="AW4096" s="209" t="e">
        <f>WEEKNUM(R4096)-WEEKNUM(EOMONTH(R4096,-1)+1)+1</f>
        <v>#NUM!</v>
      </c>
      <c r="AX4096" s="209">
        <f>IF(BB4096="S",IF(Q4096="1. Aceitou o programa",R4096-B4096,0),0)</f>
        <v>0</v>
      </c>
      <c r="AY4096" s="209">
        <f>IF(BB4096="S",IF(AND(S4096&lt;&gt;"",R4096&lt;&gt;""),S4096-R4096,0),0)</f>
        <v>0</v>
      </c>
      <c r="AZ4096" s="209">
        <f>IF(BB4096="S",IF(Q4096="1. Aceitou o programa",IF(OR(X4096="Não se Aplica",X4096=""),IF(OR(W4096="Não se Aplica",W4096=""),0,W4096-V4096),AVERAGE(X4096-W4096,W4096-V4096)),0),0)</f>
        <v>0</v>
      </c>
      <c r="BA4096" s="209">
        <f>IF(BB4096="S",IF(AND(Q4096="1. Aceitou o programa",AH4096="Realizada"),IFERROR(IF(AG4096="",0,AG4096-R4096),0),0),0)</f>
        <v>0</v>
      </c>
      <c r="BB4096" s="209" t="str">
        <f>_xlfn.XLOOKUP(U4096,'Lista Suspensa'!$AA$20:$AA$23,'Lista Suspensa'!$AB$20:$AB$23,"N/A")</f>
        <v>S</v>
      </c>
    </row>
    <row r="4097" spans="1:54" ht="12" customHeight="1">
      <c r="A4097" s="151" t="s">
        <v>121</v>
      </c>
      <c r="B4097" s="152">
        <v>45292</v>
      </c>
      <c r="C4097" s="153" t="s">
        <v>122</v>
      </c>
      <c r="D4097" s="153" t="s">
        <v>56</v>
      </c>
      <c r="E4097" s="244">
        <v>93794554</v>
      </c>
      <c r="F4097" s="144" t="s">
        <v>7445</v>
      </c>
      <c r="G4097" s="230"/>
      <c r="H4097" s="154">
        <v>37758</v>
      </c>
      <c r="I4097" s="153">
        <v>23</v>
      </c>
      <c r="J4097" s="148" t="s">
        <v>70</v>
      </c>
      <c r="K4097" s="153"/>
      <c r="L4097" s="153"/>
      <c r="M4097" s="153"/>
      <c r="N4097" s="153"/>
      <c r="O4097" s="155" t="s">
        <v>7446</v>
      </c>
      <c r="P4097" s="156" t="s">
        <v>60</v>
      </c>
      <c r="Q4097" s="157" t="s">
        <v>7320</v>
      </c>
      <c r="R4097" s="158"/>
      <c r="S4097" s="159">
        <v>45930</v>
      </c>
      <c r="T4097" s="159" t="s">
        <v>62</v>
      </c>
      <c r="U4097" s="159" t="s">
        <v>6152</v>
      </c>
      <c r="V4097" s="154">
        <v>45930</v>
      </c>
      <c r="W4097" s="154"/>
      <c r="X4097" s="154"/>
      <c r="Y4097" s="160"/>
      <c r="Z4097" s="160"/>
      <c r="AA4097" s="153">
        <v>78</v>
      </c>
      <c r="AB4097" s="153">
        <v>1.62</v>
      </c>
      <c r="AC4097" s="182">
        <f t="shared" si="128"/>
        <v>29.721079103795148</v>
      </c>
      <c r="AD4097" s="153" t="str">
        <f t="shared" si="129"/>
        <v>SOBREPESO</v>
      </c>
      <c r="AE4097" s="207" t="s">
        <v>135</v>
      </c>
      <c r="AF4097" s="153" t="s">
        <v>130</v>
      </c>
      <c r="AG4097" s="159"/>
      <c r="AH4097" s="153"/>
      <c r="AI4097" s="161"/>
      <c r="AJ4097" s="153"/>
      <c r="AK4097" s="153"/>
      <c r="AL4097" s="207"/>
      <c r="AM4097" s="207"/>
      <c r="AN4097" s="207"/>
      <c r="AO4097" s="207"/>
      <c r="AP4097" s="147" t="s">
        <v>54</v>
      </c>
      <c r="AQ4097" s="147"/>
      <c r="AR4097" s="147"/>
      <c r="AS4097" s="209" t="s">
        <v>68</v>
      </c>
      <c r="AT4097" s="223" t="str">
        <f>MONTH(B4097)&amp;"/"&amp;YEAR(B4097)</f>
        <v>1/2024</v>
      </c>
      <c r="AU4097" s="223">
        <f>WEEKNUM(B4097)-WEEKNUM(EOMONTH(B4097,-1)+1)+1</f>
        <v>1</v>
      </c>
      <c r="AV4097" s="209" t="str">
        <f>MONTH(R4097)&amp;"/"&amp;YEAR(R4097)</f>
        <v>1/1900</v>
      </c>
      <c r="AW4097" s="209" t="e">
        <f>WEEKNUM(R4097)-WEEKNUM(EOMONTH(R4097,-1)+1)+1</f>
        <v>#NUM!</v>
      </c>
      <c r="AX4097" s="209">
        <f>IF(BB4097="S",IF(Q4097="1. Aceitou o programa",R4097-B4097,0),0)</f>
        <v>0</v>
      </c>
      <c r="AY4097" s="209">
        <f>IF(BB4097="S",IF(AND(S4097&lt;&gt;"",R4097&lt;&gt;""),S4097-R4097,0),0)</f>
        <v>0</v>
      </c>
      <c r="AZ4097" s="209">
        <f>IF(BB4097="S",IF(Q4097="1. Aceitou o programa",IF(OR(X4097="Não se Aplica",X4097=""),IF(OR(W4097="Não se Aplica",W4097=""),0,W4097-V4097),AVERAGE(X4097-W4097,W4097-V4097)),0),0)</f>
        <v>0</v>
      </c>
      <c r="BA4097" s="209">
        <f>IF(BB4097="S",IF(AND(Q4097="1. Aceitou o programa",AH4097="Realizada"),IFERROR(IF(AG4097="",0,AG4097-R4097),0),0),0)</f>
        <v>0</v>
      </c>
      <c r="BB4097" s="209" t="str">
        <f>_xlfn.XLOOKUP(U4097,'Lista Suspensa'!$AA$20:$AA$23,'Lista Suspensa'!$AB$20:$AB$23,"N/A")</f>
        <v>S</v>
      </c>
    </row>
    <row r="4098" spans="1:54" ht="12" customHeight="1">
      <c r="A4098" s="151" t="s">
        <v>121</v>
      </c>
      <c r="B4098" s="152">
        <v>45292</v>
      </c>
      <c r="C4098" s="153" t="s">
        <v>122</v>
      </c>
      <c r="D4098" s="153" t="s">
        <v>56</v>
      </c>
      <c r="E4098" s="244">
        <v>73665315</v>
      </c>
      <c r="F4098" s="144" t="s">
        <v>7447</v>
      </c>
      <c r="G4098" s="230"/>
      <c r="H4098" s="154">
        <v>38118</v>
      </c>
      <c r="I4098" s="153">
        <v>22</v>
      </c>
      <c r="J4098" s="148" t="s">
        <v>70</v>
      </c>
      <c r="K4098" s="153"/>
      <c r="L4098" s="153"/>
      <c r="M4098" s="153"/>
      <c r="N4098" s="153"/>
      <c r="O4098" s="155" t="s">
        <v>7448</v>
      </c>
      <c r="P4098" s="156" t="s">
        <v>60</v>
      </c>
      <c r="Q4098" s="157" t="s">
        <v>7320</v>
      </c>
      <c r="R4098" s="158"/>
      <c r="S4098" s="159">
        <v>45923</v>
      </c>
      <c r="T4098" s="159" t="s">
        <v>62</v>
      </c>
      <c r="U4098" s="159" t="s">
        <v>6152</v>
      </c>
      <c r="V4098" s="154">
        <v>45923</v>
      </c>
      <c r="W4098" s="154"/>
      <c r="X4098" s="154"/>
      <c r="Y4098" s="160"/>
      <c r="Z4098" s="160"/>
      <c r="AA4098" s="153">
        <v>76</v>
      </c>
      <c r="AB4098" s="153">
        <v>1.72</v>
      </c>
      <c r="AC4098" s="182">
        <f t="shared" ref="AC4098:AC4161" si="130">SUM(AA4098/(AB4098^2))</f>
        <v>25.689561925365066</v>
      </c>
      <c r="AD4098" s="153" t="str">
        <f t="shared" ref="AD4098:AD4161" si="131">IF(AC4098&lt;18.5,"ABAIXO DO PESO",
(IF(AC4098&lt;=24.9,"PESO NORMAL",
(IF(AC4098&lt;=29.9,"SOBREPESO",
(IF(AC4098&lt;=34.9,"OBESIDADE I",
(IF(AC4098&lt;=39.9,"OBESIDADE II",
(IF(AC4098&lt;=999,"OBESIDADE III","VAZIO")))))))))))</f>
        <v>SOBREPESO</v>
      </c>
      <c r="AE4098" s="207"/>
      <c r="AF4098" s="153"/>
      <c r="AG4098" s="159"/>
      <c r="AH4098" s="153"/>
      <c r="AI4098" s="161"/>
      <c r="AJ4098" s="153"/>
      <c r="AK4098" s="153"/>
      <c r="AL4098" s="207"/>
      <c r="AM4098" s="207"/>
      <c r="AN4098" s="207"/>
      <c r="AO4098" s="207"/>
      <c r="AP4098" s="147" t="s">
        <v>54</v>
      </c>
      <c r="AQ4098" s="147"/>
      <c r="AR4098" s="147"/>
      <c r="AS4098" s="209" t="s">
        <v>68</v>
      </c>
      <c r="AT4098" s="223" t="str">
        <f>MONTH(B4098)&amp;"/"&amp;YEAR(B4098)</f>
        <v>1/2024</v>
      </c>
      <c r="AU4098" s="223">
        <f>WEEKNUM(B4098)-WEEKNUM(EOMONTH(B4098,-1)+1)+1</f>
        <v>1</v>
      </c>
      <c r="AV4098" s="209" t="str">
        <f>MONTH(R4098)&amp;"/"&amp;YEAR(R4098)</f>
        <v>1/1900</v>
      </c>
      <c r="AW4098" s="209" t="e">
        <f>WEEKNUM(R4098)-WEEKNUM(EOMONTH(R4098,-1)+1)+1</f>
        <v>#NUM!</v>
      </c>
      <c r="AX4098" s="209">
        <f>IF(BB4098="S",IF(Q4098="1. Aceitou o programa",R4098-B4098,0),0)</f>
        <v>0</v>
      </c>
      <c r="AY4098" s="209">
        <f>IF(BB4098="S",IF(AND(S4098&lt;&gt;"",R4098&lt;&gt;""),S4098-R4098,0),0)</f>
        <v>0</v>
      </c>
      <c r="AZ4098" s="209">
        <f>IF(BB4098="S",IF(Q4098="1. Aceitou o programa",IF(OR(X4098="Não se Aplica",X4098=""),IF(OR(W4098="Não se Aplica",W4098=""),0,W4098-V4098),AVERAGE(X4098-W4098,W4098-V4098)),0),0)</f>
        <v>0</v>
      </c>
      <c r="BA4098" s="209">
        <f>IF(BB4098="S",IF(AND(Q4098="1. Aceitou o programa",AH4098="Realizada"),IFERROR(IF(AG4098="",0,AG4098-R4098),0),0),0)</f>
        <v>0</v>
      </c>
      <c r="BB4098" s="209" t="str">
        <f>_xlfn.XLOOKUP(U4098,'Lista Suspensa'!$AA$20:$AA$23,'Lista Suspensa'!$AB$20:$AB$23,"N/A")</f>
        <v>S</v>
      </c>
    </row>
    <row r="4099" spans="1:54" ht="12" customHeight="1">
      <c r="A4099" s="151" t="s">
        <v>121</v>
      </c>
      <c r="B4099" s="152">
        <v>45292</v>
      </c>
      <c r="C4099" s="153" t="s">
        <v>122</v>
      </c>
      <c r="D4099" s="153" t="s">
        <v>56</v>
      </c>
      <c r="E4099" s="244">
        <v>85933553</v>
      </c>
      <c r="F4099" s="144" t="s">
        <v>7449</v>
      </c>
      <c r="G4099" s="230"/>
      <c r="H4099" s="154">
        <v>38498</v>
      </c>
      <c r="I4099" s="153">
        <v>20</v>
      </c>
      <c r="J4099" s="148" t="s">
        <v>70</v>
      </c>
      <c r="K4099" s="153"/>
      <c r="L4099" s="153"/>
      <c r="M4099" s="153"/>
      <c r="N4099" s="153"/>
      <c r="O4099" s="155" t="s">
        <v>7450</v>
      </c>
      <c r="P4099" s="156" t="s">
        <v>60</v>
      </c>
      <c r="Q4099" s="157" t="s">
        <v>7320</v>
      </c>
      <c r="R4099" s="158"/>
      <c r="S4099" s="159">
        <v>45919</v>
      </c>
      <c r="T4099" s="159" t="s">
        <v>62</v>
      </c>
      <c r="U4099" s="159" t="s">
        <v>6152</v>
      </c>
      <c r="V4099" s="154">
        <v>45919</v>
      </c>
      <c r="W4099" s="154"/>
      <c r="X4099" s="154"/>
      <c r="Y4099" s="160"/>
      <c r="Z4099" s="160"/>
      <c r="AA4099" s="153">
        <v>62</v>
      </c>
      <c r="AB4099" s="153">
        <v>1.48</v>
      </c>
      <c r="AC4099" s="182">
        <f t="shared" si="130"/>
        <v>28.305332359386416</v>
      </c>
      <c r="AD4099" s="153" t="str">
        <f t="shared" si="131"/>
        <v>SOBREPESO</v>
      </c>
      <c r="AE4099" s="207"/>
      <c r="AF4099" s="153"/>
      <c r="AG4099" s="159"/>
      <c r="AH4099" s="153"/>
      <c r="AI4099" s="161"/>
      <c r="AJ4099" s="153"/>
      <c r="AK4099" s="153"/>
      <c r="AL4099" s="207"/>
      <c r="AM4099" s="207"/>
      <c r="AN4099" s="207"/>
      <c r="AO4099" s="207"/>
      <c r="AP4099" s="147" t="s">
        <v>54</v>
      </c>
      <c r="AQ4099" s="147"/>
      <c r="AR4099" s="147"/>
      <c r="AS4099" s="209" t="s">
        <v>68</v>
      </c>
      <c r="AT4099" s="223" t="str">
        <f>MONTH(B4099)&amp;"/"&amp;YEAR(B4099)</f>
        <v>1/2024</v>
      </c>
      <c r="AU4099" s="223">
        <f>WEEKNUM(B4099)-WEEKNUM(EOMONTH(B4099,-1)+1)+1</f>
        <v>1</v>
      </c>
      <c r="AV4099" s="209" t="str">
        <f>MONTH(R4099)&amp;"/"&amp;YEAR(R4099)</f>
        <v>1/1900</v>
      </c>
      <c r="AW4099" s="209" t="e">
        <f>WEEKNUM(R4099)-WEEKNUM(EOMONTH(R4099,-1)+1)+1</f>
        <v>#NUM!</v>
      </c>
      <c r="AX4099" s="209">
        <f>IF(BB4099="S",IF(Q4099="1. Aceitou o programa",R4099-B4099,0),0)</f>
        <v>0</v>
      </c>
      <c r="AY4099" s="209">
        <f>IF(BB4099="S",IF(AND(S4099&lt;&gt;"",R4099&lt;&gt;""),S4099-R4099,0),0)</f>
        <v>0</v>
      </c>
      <c r="AZ4099" s="209">
        <f>IF(BB4099="S",IF(Q4099="1. Aceitou o programa",IF(OR(X4099="Não se Aplica",X4099=""),IF(OR(W4099="Não se Aplica",W4099=""),0,W4099-V4099),AVERAGE(X4099-W4099,W4099-V4099)),0),0)</f>
        <v>0</v>
      </c>
      <c r="BA4099" s="209">
        <f>IF(BB4099="S",IF(AND(Q4099="1. Aceitou o programa",AH4099="Realizada"),IFERROR(IF(AG4099="",0,AG4099-R4099),0),0),0)</f>
        <v>0</v>
      </c>
      <c r="BB4099" s="209" t="str">
        <f>_xlfn.XLOOKUP(U4099,'Lista Suspensa'!$AA$20:$AA$23,'Lista Suspensa'!$AB$20:$AB$23,"N/A")</f>
        <v>S</v>
      </c>
    </row>
    <row r="4100" spans="1:54" ht="12" customHeight="1">
      <c r="A4100" s="151" t="s">
        <v>121</v>
      </c>
      <c r="B4100" s="152">
        <v>45292</v>
      </c>
      <c r="C4100" s="153" t="s">
        <v>122</v>
      </c>
      <c r="D4100" s="153" t="s">
        <v>56</v>
      </c>
      <c r="E4100" s="244">
        <v>89900153</v>
      </c>
      <c r="F4100" s="144" t="s">
        <v>7451</v>
      </c>
      <c r="G4100" s="230"/>
      <c r="H4100" s="154">
        <v>39428</v>
      </c>
      <c r="I4100" s="153">
        <v>18</v>
      </c>
      <c r="J4100" s="148" t="s">
        <v>58</v>
      </c>
      <c r="K4100" s="153"/>
      <c r="L4100" s="153"/>
      <c r="M4100" s="153"/>
      <c r="N4100" s="153"/>
      <c r="O4100" s="155" t="s">
        <v>7452</v>
      </c>
      <c r="P4100" s="156" t="s">
        <v>60</v>
      </c>
      <c r="Q4100" s="157" t="s">
        <v>7320</v>
      </c>
      <c r="R4100" s="158"/>
      <c r="S4100" s="159">
        <v>45989</v>
      </c>
      <c r="T4100" s="159" t="s">
        <v>62</v>
      </c>
      <c r="U4100" s="159" t="s">
        <v>6152</v>
      </c>
      <c r="V4100" s="154">
        <v>45989</v>
      </c>
      <c r="W4100" s="154"/>
      <c r="X4100" s="154"/>
      <c r="Y4100" s="160"/>
      <c r="Z4100" s="160"/>
      <c r="AA4100" s="153">
        <v>85</v>
      </c>
      <c r="AB4100" s="153">
        <v>1.82</v>
      </c>
      <c r="AC4100" s="182">
        <f t="shared" si="130"/>
        <v>25.661152034778407</v>
      </c>
      <c r="AD4100" s="153" t="str">
        <f t="shared" si="131"/>
        <v>SOBREPESO</v>
      </c>
      <c r="AE4100" s="207"/>
      <c r="AF4100" s="153"/>
      <c r="AG4100" s="159"/>
      <c r="AH4100" s="153"/>
      <c r="AI4100" s="161"/>
      <c r="AJ4100" s="153"/>
      <c r="AK4100" s="153"/>
      <c r="AL4100" s="207"/>
      <c r="AM4100" s="207"/>
      <c r="AN4100" s="207"/>
      <c r="AO4100" s="207"/>
      <c r="AP4100" s="147" t="s">
        <v>54</v>
      </c>
      <c r="AQ4100" s="147"/>
      <c r="AR4100" s="147"/>
      <c r="AS4100" s="209" t="s">
        <v>68</v>
      </c>
      <c r="AT4100" s="223" t="str">
        <f>MONTH(B4100)&amp;"/"&amp;YEAR(B4100)</f>
        <v>1/2024</v>
      </c>
      <c r="AU4100" s="223">
        <f>WEEKNUM(B4100)-WEEKNUM(EOMONTH(B4100,-1)+1)+1</f>
        <v>1</v>
      </c>
      <c r="AV4100" s="209" t="str">
        <f>MONTH(R4100)&amp;"/"&amp;YEAR(R4100)</f>
        <v>1/1900</v>
      </c>
      <c r="AW4100" s="209" t="e">
        <f>WEEKNUM(R4100)-WEEKNUM(EOMONTH(R4100,-1)+1)+1</f>
        <v>#NUM!</v>
      </c>
      <c r="AX4100" s="209">
        <f>IF(BB4100="S",IF(Q4100="1. Aceitou o programa",R4100-B4100,0),0)</f>
        <v>0</v>
      </c>
      <c r="AY4100" s="209">
        <f>IF(BB4100="S",IF(AND(S4100&lt;&gt;"",R4100&lt;&gt;""),S4100-R4100,0),0)</f>
        <v>0</v>
      </c>
      <c r="AZ4100" s="209">
        <f>IF(BB4100="S",IF(Q4100="1. Aceitou o programa",IF(OR(X4100="Não se Aplica",X4100=""),IF(OR(W4100="Não se Aplica",W4100=""),0,W4100-V4100),AVERAGE(X4100-W4100,W4100-V4100)),0),0)</f>
        <v>0</v>
      </c>
      <c r="BA4100" s="209">
        <f>IF(BB4100="S",IF(AND(Q4100="1. Aceitou o programa",AH4100="Realizada"),IFERROR(IF(AG4100="",0,AG4100-R4100),0),0),0)</f>
        <v>0</v>
      </c>
      <c r="BB4100" s="209" t="str">
        <f>_xlfn.XLOOKUP(U4100,'Lista Suspensa'!$AA$20:$AA$23,'Lista Suspensa'!$AB$20:$AB$23,"N/A")</f>
        <v>S</v>
      </c>
    </row>
    <row r="4101" spans="1:54" ht="12" customHeight="1">
      <c r="A4101" s="151" t="s">
        <v>67</v>
      </c>
      <c r="B4101" s="152">
        <v>46030</v>
      </c>
      <c r="C4101" s="153" t="s">
        <v>122</v>
      </c>
      <c r="D4101" s="153" t="s">
        <v>167</v>
      </c>
      <c r="E4101" s="244">
        <v>95630998</v>
      </c>
      <c r="F4101" s="144" t="s">
        <v>7453</v>
      </c>
      <c r="G4101" s="230"/>
      <c r="H4101" s="154">
        <v>31763</v>
      </c>
      <c r="I4101" s="153">
        <v>39</v>
      </c>
      <c r="J4101" s="148" t="s">
        <v>70</v>
      </c>
      <c r="K4101" s="153" t="s">
        <v>59</v>
      </c>
      <c r="L4101" s="153"/>
      <c r="M4101" s="153"/>
      <c r="N4101" s="153">
        <v>380</v>
      </c>
      <c r="O4101" s="155">
        <v>11988120234</v>
      </c>
      <c r="P4101" s="156" t="s">
        <v>60</v>
      </c>
      <c r="Q4101" s="157" t="s">
        <v>6982</v>
      </c>
      <c r="R4101" s="158"/>
      <c r="S4101" s="159">
        <v>46050</v>
      </c>
      <c r="T4101" s="159" t="s">
        <v>6983</v>
      </c>
      <c r="U4101" s="159" t="s">
        <v>6152</v>
      </c>
      <c r="V4101" s="154">
        <v>46050</v>
      </c>
      <c r="W4101" s="154"/>
      <c r="X4101" s="154"/>
      <c r="Y4101" s="160" t="s">
        <v>7454</v>
      </c>
      <c r="Z4101" s="160"/>
      <c r="AA4101" s="153"/>
      <c r="AB4101" s="153"/>
      <c r="AC4101" s="182" t="e">
        <f t="shared" si="130"/>
        <v>#DIV/0!</v>
      </c>
      <c r="AD4101" s="153" t="e">
        <f t="shared" si="131"/>
        <v>#DIV/0!</v>
      </c>
      <c r="AE4101" s="207"/>
      <c r="AF4101" s="153"/>
      <c r="AG4101" s="159"/>
      <c r="AH4101" s="153"/>
      <c r="AI4101" s="161"/>
      <c r="AJ4101" s="153"/>
      <c r="AK4101" s="153"/>
      <c r="AL4101" s="207"/>
      <c r="AM4101" s="207"/>
      <c r="AN4101" s="207"/>
      <c r="AO4101" s="207"/>
      <c r="AP4101" s="147" t="s">
        <v>466</v>
      </c>
      <c r="AQ4101" s="147" t="s">
        <v>67</v>
      </c>
      <c r="AR4101" s="147"/>
      <c r="AS4101" s="209" t="s">
        <v>68</v>
      </c>
      <c r="AT4101" s="223" t="str">
        <f>MONTH(B4101)&amp;"/"&amp;YEAR(B4101)</f>
        <v>1/2026</v>
      </c>
      <c r="AU4101" s="223">
        <f>WEEKNUM(B4101)-WEEKNUM(EOMONTH(B4101,-1)+1)+1</f>
        <v>2</v>
      </c>
      <c r="AV4101" s="209" t="str">
        <f>MONTH(R4101)&amp;"/"&amp;YEAR(R4101)</f>
        <v>1/1900</v>
      </c>
      <c r="AW4101" s="209" t="e">
        <f>WEEKNUM(R4101)-WEEKNUM(EOMONTH(R4101,-1)+1)+1</f>
        <v>#NUM!</v>
      </c>
      <c r="AX4101" s="209">
        <f>IF(BB4101="S",IF(Q4101="1. Aceitou o programa",R4101-B4101,0),0)</f>
        <v>0</v>
      </c>
      <c r="AY4101" s="209">
        <f>IF(BB4101="S",IF(AND(S4101&lt;&gt;"",R4101&lt;&gt;""),S4101-R4101,0),0)</f>
        <v>0</v>
      </c>
      <c r="AZ4101" s="209">
        <f>IF(BB4101="S",IF(Q4101="1. Aceitou o programa",IF(OR(X4101="Não se Aplica",X4101=""),IF(OR(W4101="Não se Aplica",W4101=""),0,W4101-V4101),AVERAGE(X4101-W4101,W4101-V4101)),0),0)</f>
        <v>0</v>
      </c>
      <c r="BA4101" s="209">
        <f>IF(BB4101="S",IF(AND(Q4101="1. Aceitou o programa",AH4101="Realizada"),IFERROR(IF(AG4101="",0,AG4101-R4101),0),0),0)</f>
        <v>0</v>
      </c>
      <c r="BB4101" s="209" t="str">
        <f>_xlfn.XLOOKUP(U4101,'Lista Suspensa'!$AA$20:$AA$23,'Lista Suspensa'!$AB$20:$AB$23,"N/A")</f>
        <v>S</v>
      </c>
    </row>
    <row r="4102" spans="1:54" ht="12" customHeight="1">
      <c r="A4102" s="151" t="s">
        <v>54</v>
      </c>
      <c r="B4102" s="152">
        <v>46030</v>
      </c>
      <c r="C4102" s="153" t="s">
        <v>122</v>
      </c>
      <c r="D4102" s="153" t="s">
        <v>167</v>
      </c>
      <c r="E4102" s="244">
        <v>83159424</v>
      </c>
      <c r="F4102" s="144" t="s">
        <v>7455</v>
      </c>
      <c r="G4102" s="230"/>
      <c r="H4102" s="154">
        <v>30342</v>
      </c>
      <c r="I4102" s="153">
        <v>43</v>
      </c>
      <c r="J4102" s="148" t="s">
        <v>70</v>
      </c>
      <c r="K4102" s="153"/>
      <c r="L4102" s="153"/>
      <c r="M4102" s="153"/>
      <c r="N4102" s="153">
        <v>380</v>
      </c>
      <c r="O4102" s="155">
        <v>11985823462</v>
      </c>
      <c r="P4102" s="156" t="s">
        <v>60</v>
      </c>
      <c r="Q4102" s="157" t="s">
        <v>6982</v>
      </c>
      <c r="R4102" s="158"/>
      <c r="S4102" s="159">
        <v>46050</v>
      </c>
      <c r="T4102" s="159" t="s">
        <v>6983</v>
      </c>
      <c r="U4102" s="159" t="s">
        <v>6152</v>
      </c>
      <c r="V4102" s="154">
        <v>46050</v>
      </c>
      <c r="W4102" s="154"/>
      <c r="X4102" s="154"/>
      <c r="Y4102" s="160" t="s">
        <v>7456</v>
      </c>
      <c r="Z4102" s="160"/>
      <c r="AA4102" s="153"/>
      <c r="AB4102" s="153"/>
      <c r="AC4102" s="182" t="e">
        <f t="shared" si="130"/>
        <v>#DIV/0!</v>
      </c>
      <c r="AD4102" s="153" t="e">
        <f t="shared" si="131"/>
        <v>#DIV/0!</v>
      </c>
      <c r="AE4102" s="207"/>
      <c r="AF4102" s="153"/>
      <c r="AG4102" s="159"/>
      <c r="AH4102" s="153"/>
      <c r="AI4102" s="161"/>
      <c r="AJ4102" s="153"/>
      <c r="AK4102" s="153"/>
      <c r="AL4102" s="207" t="s">
        <v>85</v>
      </c>
      <c r="AM4102" s="207" t="s">
        <v>86</v>
      </c>
      <c r="AN4102" s="207" t="s">
        <v>191</v>
      </c>
      <c r="AO4102" s="207"/>
      <c r="AP4102" s="147" t="s">
        <v>466</v>
      </c>
      <c r="AQ4102" s="147" t="s">
        <v>67</v>
      </c>
      <c r="AR4102" s="147"/>
      <c r="AS4102" s="209" t="s">
        <v>68</v>
      </c>
      <c r="AT4102" s="223" t="str">
        <f>MONTH(B4102)&amp;"/"&amp;YEAR(B4102)</f>
        <v>1/2026</v>
      </c>
      <c r="AU4102" s="223">
        <f>WEEKNUM(B4102)-WEEKNUM(EOMONTH(B4102,-1)+1)+1</f>
        <v>2</v>
      </c>
      <c r="AV4102" s="209" t="str">
        <f>MONTH(R4102)&amp;"/"&amp;YEAR(R4102)</f>
        <v>1/1900</v>
      </c>
      <c r="AW4102" s="209" t="e">
        <f>WEEKNUM(R4102)-WEEKNUM(EOMONTH(R4102,-1)+1)+1</f>
        <v>#NUM!</v>
      </c>
      <c r="AX4102" s="209">
        <f>IF(BB4102="S",IF(Q4102="1. Aceitou o programa",R4102-B4102,0),0)</f>
        <v>0</v>
      </c>
      <c r="AY4102" s="209">
        <f>IF(BB4102="S",IF(AND(S4102&lt;&gt;"",R4102&lt;&gt;""),S4102-R4102,0),0)</f>
        <v>0</v>
      </c>
      <c r="AZ4102" s="209">
        <f>IF(BB4102="S",IF(Q4102="1. Aceitou o programa",IF(OR(X4102="Não se Aplica",X4102=""),IF(OR(W4102="Não se Aplica",W4102=""),0,W4102-V4102),AVERAGE(X4102-W4102,W4102-V4102)),0),0)</f>
        <v>0</v>
      </c>
      <c r="BA4102" s="209">
        <f>IF(BB4102="S",IF(AND(Q4102="1. Aceitou o programa",AH4102="Realizada"),IFERROR(IF(AG4102="",0,AG4102-R4102),0),0),0)</f>
        <v>0</v>
      </c>
      <c r="BB4102" s="209" t="str">
        <f>_xlfn.XLOOKUP(U4102,'Lista Suspensa'!$AA$20:$AA$23,'Lista Suspensa'!$AB$20:$AB$23,"N/A")</f>
        <v>S</v>
      </c>
    </row>
    <row r="4103" spans="1:54" ht="12" customHeight="1">
      <c r="A4103" s="151" t="s">
        <v>67</v>
      </c>
      <c r="B4103" s="152">
        <v>46030</v>
      </c>
      <c r="C4103" s="153" t="s">
        <v>122</v>
      </c>
      <c r="D4103" s="153" t="s">
        <v>175</v>
      </c>
      <c r="E4103" s="244">
        <v>87198849</v>
      </c>
      <c r="F4103" s="144" t="s">
        <v>7457</v>
      </c>
      <c r="G4103" s="230"/>
      <c r="H4103" s="154">
        <v>34412</v>
      </c>
      <c r="I4103" s="153">
        <v>32</v>
      </c>
      <c r="J4103" s="148" t="s">
        <v>70</v>
      </c>
      <c r="K4103" s="153"/>
      <c r="L4103" s="153"/>
      <c r="M4103" s="153"/>
      <c r="N4103" s="153">
        <v>380</v>
      </c>
      <c r="O4103" s="155">
        <v>11990135354</v>
      </c>
      <c r="P4103" s="156" t="s">
        <v>60</v>
      </c>
      <c r="Q4103" s="157" t="s">
        <v>6982</v>
      </c>
      <c r="R4103" s="158"/>
      <c r="S4103" s="159">
        <v>46038</v>
      </c>
      <c r="T4103" s="159" t="s">
        <v>6983</v>
      </c>
      <c r="U4103" s="159" t="s">
        <v>6152</v>
      </c>
      <c r="V4103" s="154">
        <v>46038</v>
      </c>
      <c r="W4103" s="154"/>
      <c r="X4103" s="154"/>
      <c r="Y4103" s="160" t="s">
        <v>7458</v>
      </c>
      <c r="Z4103" s="160"/>
      <c r="AA4103" s="153">
        <v>106</v>
      </c>
      <c r="AB4103" s="153">
        <v>1.65</v>
      </c>
      <c r="AC4103" s="182">
        <f t="shared" si="130"/>
        <v>38.934802571166209</v>
      </c>
      <c r="AD4103" s="153" t="str">
        <f t="shared" si="131"/>
        <v>OBESIDADE II</v>
      </c>
      <c r="AE4103" s="207" t="s">
        <v>135</v>
      </c>
      <c r="AF4103" s="153" t="s">
        <v>130</v>
      </c>
      <c r="AG4103" s="159"/>
      <c r="AH4103" s="153"/>
      <c r="AI4103" s="161"/>
      <c r="AJ4103" s="153"/>
      <c r="AK4103" s="153"/>
      <c r="AL4103" s="207" t="s">
        <v>131</v>
      </c>
      <c r="AM4103" s="207"/>
      <c r="AN4103" s="207"/>
      <c r="AO4103" s="207"/>
      <c r="AP4103" s="147" t="s">
        <v>466</v>
      </c>
      <c r="AQ4103" s="147" t="s">
        <v>67</v>
      </c>
      <c r="AR4103" s="147"/>
      <c r="AS4103" s="209" t="s">
        <v>68</v>
      </c>
      <c r="AT4103" s="223" t="str">
        <f>MONTH(B4103)&amp;"/"&amp;YEAR(B4103)</f>
        <v>1/2026</v>
      </c>
      <c r="AU4103" s="223">
        <f>WEEKNUM(B4103)-WEEKNUM(EOMONTH(B4103,-1)+1)+1</f>
        <v>2</v>
      </c>
      <c r="AV4103" s="209" t="str">
        <f>MONTH(R4103)&amp;"/"&amp;YEAR(R4103)</f>
        <v>1/1900</v>
      </c>
      <c r="AW4103" s="209" t="e">
        <f>WEEKNUM(R4103)-WEEKNUM(EOMONTH(R4103,-1)+1)+1</f>
        <v>#NUM!</v>
      </c>
      <c r="AX4103" s="209">
        <f>IF(BB4103="S",IF(Q4103="1. Aceitou o programa",R4103-B4103,0),0)</f>
        <v>0</v>
      </c>
      <c r="AY4103" s="209">
        <f>IF(BB4103="S",IF(AND(S4103&lt;&gt;"",R4103&lt;&gt;""),S4103-R4103,0),0)</f>
        <v>0</v>
      </c>
      <c r="AZ4103" s="209">
        <f>IF(BB4103="S",IF(Q4103="1. Aceitou o programa",IF(OR(X4103="Não se Aplica",X4103=""),IF(OR(W4103="Não se Aplica",W4103=""),0,W4103-V4103),AVERAGE(X4103-W4103,W4103-V4103)),0),0)</f>
        <v>0</v>
      </c>
      <c r="BA4103" s="209">
        <f>IF(BB4103="S",IF(AND(Q4103="1. Aceitou o programa",AH4103="Realizada"),IFERROR(IF(AG4103="",0,AG4103-R4103),0),0),0)</f>
        <v>0</v>
      </c>
      <c r="BB4103" s="209" t="str">
        <f>_xlfn.XLOOKUP(U4103,'Lista Suspensa'!$AA$20:$AA$23,'Lista Suspensa'!$AB$20:$AB$23,"N/A")</f>
        <v>S</v>
      </c>
    </row>
    <row r="4104" spans="1:54" ht="12" customHeight="1">
      <c r="A4104" s="151" t="s">
        <v>67</v>
      </c>
      <c r="B4104" s="152">
        <v>46030</v>
      </c>
      <c r="C4104" s="153" t="s">
        <v>122</v>
      </c>
      <c r="D4104" s="153" t="s">
        <v>175</v>
      </c>
      <c r="E4104" s="244">
        <v>94271896</v>
      </c>
      <c r="F4104" s="144" t="s">
        <v>7459</v>
      </c>
      <c r="G4104" s="230"/>
      <c r="H4104" s="154">
        <v>37899</v>
      </c>
      <c r="I4104" s="153">
        <v>22</v>
      </c>
      <c r="J4104" s="148" t="s">
        <v>70</v>
      </c>
      <c r="K4104" s="153"/>
      <c r="L4104" s="153"/>
      <c r="M4104" s="153"/>
      <c r="N4104" s="153">
        <v>380</v>
      </c>
      <c r="O4104" s="155">
        <v>11996904723</v>
      </c>
      <c r="P4104" s="156" t="s">
        <v>60</v>
      </c>
      <c r="Q4104" s="157" t="s">
        <v>6982</v>
      </c>
      <c r="R4104" s="158"/>
      <c r="S4104" s="159">
        <v>46050</v>
      </c>
      <c r="T4104" s="159" t="s">
        <v>6983</v>
      </c>
      <c r="U4104" s="159" t="s">
        <v>6152</v>
      </c>
      <c r="V4104" s="154">
        <v>46050</v>
      </c>
      <c r="W4104" s="154"/>
      <c r="X4104" s="154"/>
      <c r="Y4104" s="160" t="s">
        <v>7460</v>
      </c>
      <c r="Z4104" s="160"/>
      <c r="AA4104" s="153"/>
      <c r="AB4104" s="153"/>
      <c r="AC4104" s="182" t="e">
        <f t="shared" si="130"/>
        <v>#DIV/0!</v>
      </c>
      <c r="AD4104" s="153" t="e">
        <f t="shared" si="131"/>
        <v>#DIV/0!</v>
      </c>
      <c r="AE4104" s="207"/>
      <c r="AF4104" s="153"/>
      <c r="AG4104" s="159"/>
      <c r="AH4104" s="153"/>
      <c r="AI4104" s="161"/>
      <c r="AJ4104" s="153"/>
      <c r="AK4104" s="153"/>
      <c r="AL4104" s="207"/>
      <c r="AM4104" s="207"/>
      <c r="AN4104" s="207"/>
      <c r="AO4104" s="207"/>
      <c r="AP4104" s="147" t="s">
        <v>466</v>
      </c>
      <c r="AQ4104" s="147" t="s">
        <v>67</v>
      </c>
      <c r="AR4104" s="147"/>
      <c r="AS4104" s="209" t="s">
        <v>68</v>
      </c>
      <c r="AT4104" s="223" t="str">
        <f>MONTH(B4104)&amp;"/"&amp;YEAR(B4104)</f>
        <v>1/2026</v>
      </c>
      <c r="AU4104" s="223">
        <f>WEEKNUM(B4104)-WEEKNUM(EOMONTH(B4104,-1)+1)+1</f>
        <v>2</v>
      </c>
      <c r="AV4104" s="209" t="str">
        <f>MONTH(R4104)&amp;"/"&amp;YEAR(R4104)</f>
        <v>1/1900</v>
      </c>
      <c r="AW4104" s="209" t="e">
        <f>WEEKNUM(R4104)-WEEKNUM(EOMONTH(R4104,-1)+1)+1</f>
        <v>#NUM!</v>
      </c>
      <c r="AX4104" s="209">
        <f>IF(BB4104="S",IF(Q4104="1. Aceitou o programa",R4104-B4104,0),0)</f>
        <v>0</v>
      </c>
      <c r="AY4104" s="209">
        <f>IF(BB4104="S",IF(AND(S4104&lt;&gt;"",R4104&lt;&gt;""),S4104-R4104,0),0)</f>
        <v>0</v>
      </c>
      <c r="AZ4104" s="209">
        <f>IF(BB4104="S",IF(Q4104="1. Aceitou o programa",IF(OR(X4104="Não se Aplica",X4104=""),IF(OR(W4104="Não se Aplica",W4104=""),0,W4104-V4104),AVERAGE(X4104-W4104,W4104-V4104)),0),0)</f>
        <v>0</v>
      </c>
      <c r="BA4104" s="209">
        <f>IF(BB4104="S",IF(AND(Q4104="1. Aceitou o programa",AH4104="Realizada"),IFERROR(IF(AG4104="",0,AG4104-R4104),0),0),0)</f>
        <v>0</v>
      </c>
      <c r="BB4104" s="209" t="str">
        <f>_xlfn.XLOOKUP(U4104,'Lista Suspensa'!$AA$20:$AA$23,'Lista Suspensa'!$AB$20:$AB$23,"N/A")</f>
        <v>S</v>
      </c>
    </row>
    <row r="4105" spans="1:54" ht="12" customHeight="1">
      <c r="A4105" s="151" t="s">
        <v>54</v>
      </c>
      <c r="B4105" s="152">
        <v>46083</v>
      </c>
      <c r="C4105" s="153" t="s">
        <v>55</v>
      </c>
      <c r="D4105" s="153" t="s">
        <v>56</v>
      </c>
      <c r="E4105" s="244">
        <v>93377480</v>
      </c>
      <c r="F4105" s="144" t="s">
        <v>7461</v>
      </c>
      <c r="G4105" s="230"/>
      <c r="H4105" s="154">
        <v>34185</v>
      </c>
      <c r="I4105" s="153">
        <v>32</v>
      </c>
      <c r="J4105" s="148" t="s">
        <v>70</v>
      </c>
      <c r="K4105" s="153"/>
      <c r="L4105" s="153"/>
      <c r="M4105" s="153"/>
      <c r="N4105" s="153">
        <v>110</v>
      </c>
      <c r="O4105" s="155" t="s">
        <v>7462</v>
      </c>
      <c r="P4105" s="156" t="s">
        <v>71</v>
      </c>
      <c r="Q4105" s="157" t="s">
        <v>6982</v>
      </c>
      <c r="R4105" s="158"/>
      <c r="S4105" s="159">
        <v>46128</v>
      </c>
      <c r="T4105" s="159" t="s">
        <v>6983</v>
      </c>
      <c r="U4105" s="159" t="s">
        <v>6152</v>
      </c>
      <c r="V4105" s="154">
        <v>46128</v>
      </c>
      <c r="W4105" s="154"/>
      <c r="X4105" s="154"/>
      <c r="Y4105" s="160"/>
      <c r="Z4105" s="160" t="s">
        <v>128</v>
      </c>
      <c r="AA4105" s="153">
        <v>76</v>
      </c>
      <c r="AB4105" s="153">
        <v>1.57</v>
      </c>
      <c r="AC4105" s="182">
        <f t="shared" si="130"/>
        <v>30.832893829364274</v>
      </c>
      <c r="AD4105" s="153" t="str">
        <f t="shared" si="131"/>
        <v>OBESIDADE I</v>
      </c>
      <c r="AE4105" s="207"/>
      <c r="AF4105" s="153" t="s">
        <v>130</v>
      </c>
      <c r="AG4105" s="159"/>
      <c r="AH4105" s="153"/>
      <c r="AI4105" s="161"/>
      <c r="AJ4105" s="153"/>
      <c r="AK4105" s="153"/>
      <c r="AL4105" s="207"/>
      <c r="AM4105" s="207"/>
      <c r="AN4105" s="207"/>
      <c r="AO4105" s="207"/>
      <c r="AP4105" s="147" t="s">
        <v>466</v>
      </c>
      <c r="AQ4105" s="147"/>
      <c r="AR4105" s="147"/>
      <c r="AS4105" s="209" t="s">
        <v>68</v>
      </c>
      <c r="AT4105" s="223" t="str">
        <f>MONTH(B4105)&amp;"/"&amp;YEAR(B4105)</f>
        <v>3/2026</v>
      </c>
      <c r="AU4105" s="223">
        <f>WEEKNUM(B4105)-WEEKNUM(EOMONTH(B4105,-1)+1)+1</f>
        <v>1</v>
      </c>
      <c r="AV4105" s="209" t="str">
        <f>MONTH(R4105)&amp;"/"&amp;YEAR(R4105)</f>
        <v>1/1900</v>
      </c>
      <c r="AW4105" s="209" t="e">
        <f>WEEKNUM(R4105)-WEEKNUM(EOMONTH(R4105,-1)+1)+1</f>
        <v>#NUM!</v>
      </c>
      <c r="AX4105" s="209">
        <f>IF(BB4105="S",IF(Q4105="1. Aceitou o programa",R4105-B4105,0),0)</f>
        <v>0</v>
      </c>
      <c r="AY4105" s="209">
        <f>IF(BB4105="S",IF(AND(S4105&lt;&gt;"",R4105&lt;&gt;""),S4105-R4105,0),0)</f>
        <v>0</v>
      </c>
      <c r="AZ4105" s="209">
        <f>IF(BB4105="S",IF(Q4105="1. Aceitou o programa",IF(OR(X4105="Não se Aplica",X4105=""),IF(OR(W4105="Não se Aplica",W4105=""),0,W4105-V4105),AVERAGE(X4105-W4105,W4105-V4105)),0),0)</f>
        <v>0</v>
      </c>
      <c r="BA4105" s="209">
        <f>IF(BB4105="S",IF(AND(Q4105="1. Aceitou o programa",AH4105="Realizada"),IFERROR(IF(AG4105="",0,AG4105-R4105),0),0),0)</f>
        <v>0</v>
      </c>
      <c r="BB4105" s="209" t="str">
        <f>_xlfn.XLOOKUP(U4105,'Lista Suspensa'!$AA$20:$AA$23,'Lista Suspensa'!$AB$20:$AB$23,"N/A")</f>
        <v>S</v>
      </c>
    </row>
    <row r="4106" spans="1:54" ht="12" customHeight="1">
      <c r="A4106" s="151" t="s">
        <v>121</v>
      </c>
      <c r="B4106" s="152">
        <v>45292</v>
      </c>
      <c r="C4106" s="153" t="s">
        <v>122</v>
      </c>
      <c r="D4106" s="153" t="s">
        <v>175</v>
      </c>
      <c r="E4106" s="244">
        <v>83159906</v>
      </c>
      <c r="F4106" s="144" t="s">
        <v>7463</v>
      </c>
      <c r="G4106" s="230"/>
      <c r="H4106" s="154">
        <v>32328</v>
      </c>
      <c r="I4106" s="153">
        <v>37</v>
      </c>
      <c r="J4106" s="148" t="s">
        <v>58</v>
      </c>
      <c r="K4106" s="153"/>
      <c r="L4106" s="153"/>
      <c r="M4106" s="153"/>
      <c r="N4106" s="153"/>
      <c r="O4106" s="155">
        <v>11985823462</v>
      </c>
      <c r="P4106" s="156" t="s">
        <v>60</v>
      </c>
      <c r="Q4106" s="157" t="s">
        <v>6982</v>
      </c>
      <c r="R4106" s="158"/>
      <c r="S4106" s="159">
        <v>46052</v>
      </c>
      <c r="T4106" s="159" t="s">
        <v>6983</v>
      </c>
      <c r="U4106" s="159" t="s">
        <v>6152</v>
      </c>
      <c r="V4106" s="154">
        <v>46052</v>
      </c>
      <c r="W4106" s="154"/>
      <c r="X4106" s="154"/>
      <c r="Y4106" s="160"/>
      <c r="Z4106" s="160"/>
      <c r="AA4106" s="153"/>
      <c r="AB4106" s="153"/>
      <c r="AC4106" s="182" t="e">
        <f t="shared" si="130"/>
        <v>#DIV/0!</v>
      </c>
      <c r="AD4106" s="153" t="e">
        <f t="shared" si="131"/>
        <v>#DIV/0!</v>
      </c>
      <c r="AE4106" s="207"/>
      <c r="AF4106" s="153"/>
      <c r="AG4106" s="159"/>
      <c r="AH4106" s="153"/>
      <c r="AI4106" s="161"/>
      <c r="AJ4106" s="153"/>
      <c r="AK4106" s="153"/>
      <c r="AL4106" s="207" t="s">
        <v>85</v>
      </c>
      <c r="AM4106" s="207" t="s">
        <v>86</v>
      </c>
      <c r="AN4106" s="207" t="s">
        <v>191</v>
      </c>
      <c r="AO4106" s="207"/>
      <c r="AP4106" s="147" t="s">
        <v>466</v>
      </c>
      <c r="AQ4106" s="147" t="s">
        <v>67</v>
      </c>
      <c r="AR4106" s="147"/>
      <c r="AS4106" s="209" t="s">
        <v>68</v>
      </c>
      <c r="AT4106" s="223" t="str">
        <f>MONTH(B4106)&amp;"/"&amp;YEAR(B4106)</f>
        <v>1/2024</v>
      </c>
      <c r="AU4106" s="223">
        <f>WEEKNUM(B4106)-WEEKNUM(EOMONTH(B4106,-1)+1)+1</f>
        <v>1</v>
      </c>
      <c r="AV4106" s="209" t="str">
        <f>MONTH(R4106)&amp;"/"&amp;YEAR(R4106)</f>
        <v>1/1900</v>
      </c>
      <c r="AW4106" s="209" t="e">
        <f>WEEKNUM(R4106)-WEEKNUM(EOMONTH(R4106,-1)+1)+1</f>
        <v>#NUM!</v>
      </c>
      <c r="AX4106" s="209">
        <f>IF(BB4106="S",IF(Q4106="1. Aceitou o programa",R4106-B4106,0),0)</f>
        <v>0</v>
      </c>
      <c r="AY4106" s="209">
        <f>IF(BB4106="S",IF(AND(S4106&lt;&gt;"",R4106&lt;&gt;""),S4106-R4106,0),0)</f>
        <v>0</v>
      </c>
      <c r="AZ4106" s="209">
        <f>IF(BB4106="S",IF(Q4106="1. Aceitou o programa",IF(OR(X4106="Não se Aplica",X4106=""),IF(OR(W4106="Não se Aplica",W4106=""),0,W4106-V4106),AVERAGE(X4106-W4106,W4106-V4106)),0),0)</f>
        <v>0</v>
      </c>
      <c r="BA4106" s="209">
        <f>IF(BB4106="S",IF(AND(Q4106="1. Aceitou o programa",AH4106="Realizada"),IFERROR(IF(AG4106="",0,AG4106-R4106),0),0),0)</f>
        <v>0</v>
      </c>
      <c r="BB4106" s="209" t="str">
        <f>_xlfn.XLOOKUP(U4106,'Lista Suspensa'!$AA$20:$AA$23,'Lista Suspensa'!$AB$20:$AB$23,"N/A")</f>
        <v>S</v>
      </c>
    </row>
    <row r="4107" spans="1:54" ht="12" customHeight="1">
      <c r="A4107" s="151" t="s">
        <v>121</v>
      </c>
      <c r="B4107" s="152">
        <v>45292</v>
      </c>
      <c r="C4107" s="153" t="s">
        <v>122</v>
      </c>
      <c r="D4107" s="153" t="s">
        <v>175</v>
      </c>
      <c r="E4107" s="244">
        <v>87532225</v>
      </c>
      <c r="F4107" s="144" t="s">
        <v>7464</v>
      </c>
      <c r="G4107" s="230"/>
      <c r="H4107" s="154">
        <v>32491</v>
      </c>
      <c r="I4107" s="153">
        <v>37</v>
      </c>
      <c r="J4107" s="148" t="s">
        <v>70</v>
      </c>
      <c r="K4107" s="153"/>
      <c r="L4107" s="153"/>
      <c r="M4107" s="153"/>
      <c r="N4107" s="153"/>
      <c r="O4107" s="155">
        <v>11984397849</v>
      </c>
      <c r="P4107" s="156" t="s">
        <v>60</v>
      </c>
      <c r="Q4107" s="157" t="s">
        <v>6982</v>
      </c>
      <c r="R4107" s="158"/>
      <c r="S4107" s="159">
        <v>45971</v>
      </c>
      <c r="T4107" s="159" t="s">
        <v>6983</v>
      </c>
      <c r="U4107" s="159" t="s">
        <v>6152</v>
      </c>
      <c r="V4107" s="154">
        <v>45971</v>
      </c>
      <c r="W4107" s="154"/>
      <c r="X4107" s="154"/>
      <c r="Y4107" s="160"/>
      <c r="Z4107" s="160"/>
      <c r="AA4107" s="153">
        <v>102</v>
      </c>
      <c r="AB4107" s="153">
        <v>1.67</v>
      </c>
      <c r="AC4107" s="182">
        <f t="shared" si="130"/>
        <v>36.573559467890568</v>
      </c>
      <c r="AD4107" s="153" t="str">
        <f t="shared" si="131"/>
        <v>OBESIDADE II</v>
      </c>
      <c r="AE4107" s="207"/>
      <c r="AF4107" s="153"/>
      <c r="AG4107" s="159"/>
      <c r="AH4107" s="153"/>
      <c r="AI4107" s="161"/>
      <c r="AJ4107" s="153"/>
      <c r="AK4107" s="153"/>
      <c r="AL4107" s="207"/>
      <c r="AM4107" s="207"/>
      <c r="AN4107" s="207"/>
      <c r="AO4107" s="207"/>
      <c r="AP4107" s="147" t="s">
        <v>466</v>
      </c>
      <c r="AQ4107" s="147"/>
      <c r="AR4107" s="147"/>
      <c r="AS4107" s="209" t="s">
        <v>68</v>
      </c>
      <c r="AT4107" s="223" t="str">
        <f>MONTH(B4107)&amp;"/"&amp;YEAR(B4107)</f>
        <v>1/2024</v>
      </c>
      <c r="AU4107" s="223">
        <f>WEEKNUM(B4107)-WEEKNUM(EOMONTH(B4107,-1)+1)+1</f>
        <v>1</v>
      </c>
      <c r="AV4107" s="209" t="str">
        <f>MONTH(R4107)&amp;"/"&amp;YEAR(R4107)</f>
        <v>1/1900</v>
      </c>
      <c r="AW4107" s="209" t="e">
        <f>WEEKNUM(R4107)-WEEKNUM(EOMONTH(R4107,-1)+1)+1</f>
        <v>#NUM!</v>
      </c>
      <c r="AX4107" s="209">
        <f>IF(BB4107="S",IF(Q4107="1. Aceitou o programa",R4107-B4107,0),0)</f>
        <v>0</v>
      </c>
      <c r="AY4107" s="209">
        <f>IF(BB4107="S",IF(AND(S4107&lt;&gt;"",R4107&lt;&gt;""),S4107-R4107,0),0)</f>
        <v>0</v>
      </c>
      <c r="AZ4107" s="209">
        <f>IF(BB4107="S",IF(Q4107="1. Aceitou o programa",IF(OR(X4107="Não se Aplica",X4107=""),IF(OR(W4107="Não se Aplica",W4107=""),0,W4107-V4107),AVERAGE(X4107-W4107,W4107-V4107)),0),0)</f>
        <v>0</v>
      </c>
      <c r="BA4107" s="209">
        <f>IF(BB4107="S",IF(AND(Q4107="1. Aceitou o programa",AH4107="Realizada"),IFERROR(IF(AG4107="",0,AG4107-R4107),0),0),0)</f>
        <v>0</v>
      </c>
      <c r="BB4107" s="209" t="str">
        <f>_xlfn.XLOOKUP(U4107,'Lista Suspensa'!$AA$20:$AA$23,'Lista Suspensa'!$AB$20:$AB$23,"N/A")</f>
        <v>S</v>
      </c>
    </row>
    <row r="4108" spans="1:54" ht="12" customHeight="1">
      <c r="A4108" s="151" t="s">
        <v>67</v>
      </c>
      <c r="B4108" s="152">
        <v>46051</v>
      </c>
      <c r="C4108" s="153" t="s">
        <v>122</v>
      </c>
      <c r="D4108" s="153" t="s">
        <v>167</v>
      </c>
      <c r="E4108" s="244">
        <v>89815598</v>
      </c>
      <c r="F4108" s="144" t="s">
        <v>7465</v>
      </c>
      <c r="G4108" s="230"/>
      <c r="H4108" s="154">
        <v>33512</v>
      </c>
      <c r="I4108" s="153">
        <v>34</v>
      </c>
      <c r="J4108" s="148" t="s">
        <v>70</v>
      </c>
      <c r="K4108" s="153"/>
      <c r="L4108" s="153"/>
      <c r="M4108" s="153"/>
      <c r="N4108" s="153">
        <v>700</v>
      </c>
      <c r="O4108" s="155">
        <v>11979976868</v>
      </c>
      <c r="P4108" s="156" t="s">
        <v>60</v>
      </c>
      <c r="Q4108" s="157" t="s">
        <v>6982</v>
      </c>
      <c r="R4108" s="158"/>
      <c r="S4108" s="159">
        <v>46050</v>
      </c>
      <c r="T4108" s="159" t="s">
        <v>6983</v>
      </c>
      <c r="U4108" s="159" t="s">
        <v>6152</v>
      </c>
      <c r="V4108" s="154">
        <v>46050</v>
      </c>
      <c r="W4108" s="154"/>
      <c r="X4108" s="154"/>
      <c r="Y4108" s="160" t="s">
        <v>7466</v>
      </c>
      <c r="Z4108" s="160"/>
      <c r="AA4108" s="153"/>
      <c r="AB4108" s="153"/>
      <c r="AC4108" s="182" t="e">
        <f t="shared" si="130"/>
        <v>#DIV/0!</v>
      </c>
      <c r="AD4108" s="153" t="e">
        <f t="shared" si="131"/>
        <v>#DIV/0!</v>
      </c>
      <c r="AE4108" s="207"/>
      <c r="AF4108" s="153"/>
      <c r="AG4108" s="159"/>
      <c r="AH4108" s="153"/>
      <c r="AI4108" s="161"/>
      <c r="AJ4108" s="153"/>
      <c r="AK4108" s="153"/>
      <c r="AL4108" s="207"/>
      <c r="AM4108" s="207"/>
      <c r="AN4108" s="207"/>
      <c r="AO4108" s="207"/>
      <c r="AP4108" s="147" t="s">
        <v>54</v>
      </c>
      <c r="AQ4108" s="147"/>
      <c r="AR4108" s="147"/>
      <c r="AS4108" s="209" t="s">
        <v>68</v>
      </c>
      <c r="AT4108" s="223" t="str">
        <f>MONTH(B4108)&amp;"/"&amp;YEAR(B4108)</f>
        <v>1/2026</v>
      </c>
      <c r="AU4108" s="223">
        <f>WEEKNUM(B4108)-WEEKNUM(EOMONTH(B4108,-1)+1)+1</f>
        <v>5</v>
      </c>
      <c r="AV4108" s="209" t="str">
        <f>MONTH(R4108)&amp;"/"&amp;YEAR(R4108)</f>
        <v>1/1900</v>
      </c>
      <c r="AW4108" s="209" t="e">
        <f>WEEKNUM(R4108)-WEEKNUM(EOMONTH(R4108,-1)+1)+1</f>
        <v>#NUM!</v>
      </c>
      <c r="AX4108" s="209">
        <f>IF(BB4108="S",IF(Q4108="1. Aceitou o programa",R4108-B4108,0),0)</f>
        <v>0</v>
      </c>
      <c r="AY4108" s="209">
        <f>IF(BB4108="S",IF(AND(S4108&lt;&gt;"",R4108&lt;&gt;""),S4108-R4108,0),0)</f>
        <v>0</v>
      </c>
      <c r="AZ4108" s="209">
        <f>IF(BB4108="S",IF(Q4108="1. Aceitou o programa",IF(OR(X4108="Não se Aplica",X4108=""),IF(OR(W4108="Não se Aplica",W4108=""),0,W4108-V4108),AVERAGE(X4108-W4108,W4108-V4108)),0),0)</f>
        <v>0</v>
      </c>
      <c r="BA4108" s="209">
        <f>IF(BB4108="S",IF(AND(Q4108="1. Aceitou o programa",AH4108="Realizada"),IFERROR(IF(AG4108="",0,AG4108-R4108),0),0),0)</f>
        <v>0</v>
      </c>
      <c r="BB4108" s="209" t="str">
        <f>_xlfn.XLOOKUP(U4108,'Lista Suspensa'!$AA$20:$AA$23,'Lista Suspensa'!$AB$20:$AB$23,"N/A")</f>
        <v>S</v>
      </c>
    </row>
    <row r="4109" spans="1:54" ht="12" customHeight="1">
      <c r="A4109" s="151" t="s">
        <v>54</v>
      </c>
      <c r="B4109" s="152">
        <v>46083</v>
      </c>
      <c r="C4109" s="153" t="s">
        <v>122</v>
      </c>
      <c r="D4109" s="153" t="s">
        <v>167</v>
      </c>
      <c r="E4109" s="244">
        <v>92702464</v>
      </c>
      <c r="F4109" s="144" t="s">
        <v>7467</v>
      </c>
      <c r="G4109" s="230"/>
      <c r="H4109" s="154">
        <v>36441</v>
      </c>
      <c r="I4109" s="153">
        <v>26</v>
      </c>
      <c r="J4109" s="148" t="s">
        <v>70</v>
      </c>
      <c r="K4109" s="153"/>
      <c r="L4109" s="153"/>
      <c r="M4109" s="153"/>
      <c r="N4109" s="153"/>
      <c r="O4109" s="155">
        <v>11968913610</v>
      </c>
      <c r="P4109" s="156" t="s">
        <v>60</v>
      </c>
      <c r="Q4109" s="157" t="s">
        <v>6982</v>
      </c>
      <c r="R4109" s="158"/>
      <c r="S4109" s="159">
        <v>46128</v>
      </c>
      <c r="T4109" s="159" t="s">
        <v>6983</v>
      </c>
      <c r="U4109" s="159" t="s">
        <v>6152</v>
      </c>
      <c r="V4109" s="154">
        <v>46128</v>
      </c>
      <c r="W4109" s="154"/>
      <c r="X4109" s="154"/>
      <c r="Y4109" s="160"/>
      <c r="Z4109" s="160"/>
      <c r="AA4109" s="153"/>
      <c r="AB4109" s="153"/>
      <c r="AC4109" s="182" t="e">
        <f t="shared" si="130"/>
        <v>#DIV/0!</v>
      </c>
      <c r="AD4109" s="153" t="e">
        <f t="shared" si="131"/>
        <v>#DIV/0!</v>
      </c>
      <c r="AE4109" s="207"/>
      <c r="AF4109" s="153"/>
      <c r="AG4109" s="159"/>
      <c r="AH4109" s="153"/>
      <c r="AI4109" s="161"/>
      <c r="AJ4109" s="153"/>
      <c r="AK4109" s="153"/>
      <c r="AL4109" s="207"/>
      <c r="AM4109" s="207"/>
      <c r="AN4109" s="207"/>
      <c r="AO4109" s="207"/>
      <c r="AP4109" s="147" t="s">
        <v>54</v>
      </c>
      <c r="AQ4109" s="147"/>
      <c r="AR4109" s="147"/>
      <c r="AS4109" s="209" t="s">
        <v>68</v>
      </c>
      <c r="AT4109" s="223" t="str">
        <f>MONTH(B4109)&amp;"/"&amp;YEAR(B4109)</f>
        <v>3/2026</v>
      </c>
      <c r="AU4109" s="223">
        <f>WEEKNUM(B4109)-WEEKNUM(EOMONTH(B4109,-1)+1)+1</f>
        <v>1</v>
      </c>
      <c r="AV4109" s="209" t="str">
        <f>MONTH(R4109)&amp;"/"&amp;YEAR(R4109)</f>
        <v>1/1900</v>
      </c>
      <c r="AW4109" s="209" t="e">
        <f>WEEKNUM(R4109)-WEEKNUM(EOMONTH(R4109,-1)+1)+1</f>
        <v>#NUM!</v>
      </c>
      <c r="AX4109" s="209">
        <f>IF(BB4109="S",IF(Q4109="1. Aceitou o programa",R4109-B4109,0),0)</f>
        <v>0</v>
      </c>
      <c r="AY4109" s="209">
        <f>IF(BB4109="S",IF(AND(S4109&lt;&gt;"",R4109&lt;&gt;""),S4109-R4109,0),0)</f>
        <v>0</v>
      </c>
      <c r="AZ4109" s="209">
        <f>IF(BB4109="S",IF(Q4109="1. Aceitou o programa",IF(OR(X4109="Não se Aplica",X4109=""),IF(OR(W4109="Não se Aplica",W4109=""),0,W4109-V4109),AVERAGE(X4109-W4109,W4109-V4109)),0),0)</f>
        <v>0</v>
      </c>
      <c r="BA4109" s="209">
        <f>IF(BB4109="S",IF(AND(Q4109="1. Aceitou o programa",AH4109="Realizada"),IFERROR(IF(AG4109="",0,AG4109-R4109),0),0),0)</f>
        <v>0</v>
      </c>
      <c r="BB4109" s="209" t="str">
        <f>_xlfn.XLOOKUP(U4109,'Lista Suspensa'!$AA$20:$AA$23,'Lista Suspensa'!$AB$20:$AB$23,"N/A")</f>
        <v>S</v>
      </c>
    </row>
    <row r="4110" spans="1:54" ht="12" customHeight="1">
      <c r="A4110" s="151" t="s">
        <v>54</v>
      </c>
      <c r="B4110" s="152">
        <v>46083</v>
      </c>
      <c r="C4110" s="153" t="s">
        <v>122</v>
      </c>
      <c r="D4110" s="153" t="s">
        <v>167</v>
      </c>
      <c r="E4110" s="244">
        <v>902045377</v>
      </c>
      <c r="F4110" s="144" t="s">
        <v>7468</v>
      </c>
      <c r="G4110" s="230"/>
      <c r="H4110" s="154">
        <v>31187</v>
      </c>
      <c r="I4110" s="153">
        <v>40</v>
      </c>
      <c r="J4110" s="148" t="s">
        <v>70</v>
      </c>
      <c r="K4110" s="153"/>
      <c r="L4110" s="153"/>
      <c r="M4110" s="153"/>
      <c r="N4110" s="153"/>
      <c r="O4110" s="155">
        <v>1156612944</v>
      </c>
      <c r="P4110" s="156" t="s">
        <v>60</v>
      </c>
      <c r="Q4110" s="157" t="s">
        <v>6982</v>
      </c>
      <c r="R4110" s="158"/>
      <c r="S4110" s="159">
        <v>46128</v>
      </c>
      <c r="T4110" s="159" t="s">
        <v>6983</v>
      </c>
      <c r="U4110" s="159" t="s">
        <v>6152</v>
      </c>
      <c r="V4110" s="154">
        <v>46128</v>
      </c>
      <c r="W4110" s="154"/>
      <c r="X4110" s="154"/>
      <c r="Y4110" s="160"/>
      <c r="Z4110" s="160"/>
      <c r="AA4110" s="153"/>
      <c r="AB4110" s="153"/>
      <c r="AC4110" s="182" t="e">
        <f t="shared" si="130"/>
        <v>#DIV/0!</v>
      </c>
      <c r="AD4110" s="153" t="e">
        <f t="shared" si="131"/>
        <v>#DIV/0!</v>
      </c>
      <c r="AE4110" s="207"/>
      <c r="AF4110" s="153"/>
      <c r="AG4110" s="159"/>
      <c r="AH4110" s="153"/>
      <c r="AI4110" s="161"/>
      <c r="AJ4110" s="153"/>
      <c r="AK4110" s="153"/>
      <c r="AL4110" s="207"/>
      <c r="AM4110" s="207"/>
      <c r="AN4110" s="207"/>
      <c r="AO4110" s="207"/>
      <c r="AP4110" s="147" t="s">
        <v>54</v>
      </c>
      <c r="AQ4110" s="147"/>
      <c r="AR4110" s="147"/>
      <c r="AS4110" s="209" t="s">
        <v>68</v>
      </c>
      <c r="AT4110" s="223" t="str">
        <f>MONTH(B4110)&amp;"/"&amp;YEAR(B4110)</f>
        <v>3/2026</v>
      </c>
      <c r="AU4110" s="223">
        <f>WEEKNUM(B4110)-WEEKNUM(EOMONTH(B4110,-1)+1)+1</f>
        <v>1</v>
      </c>
      <c r="AV4110" s="209" t="str">
        <f>MONTH(R4110)&amp;"/"&amp;YEAR(R4110)</f>
        <v>1/1900</v>
      </c>
      <c r="AW4110" s="209" t="e">
        <f>WEEKNUM(R4110)-WEEKNUM(EOMONTH(R4110,-1)+1)+1</f>
        <v>#NUM!</v>
      </c>
      <c r="AX4110" s="209">
        <f>IF(BB4110="S",IF(Q4110="1. Aceitou o programa",R4110-B4110,0),0)</f>
        <v>0</v>
      </c>
      <c r="AY4110" s="209">
        <f>IF(BB4110="S",IF(AND(S4110&lt;&gt;"",R4110&lt;&gt;""),S4110-R4110,0),0)</f>
        <v>0</v>
      </c>
      <c r="AZ4110" s="209">
        <f>IF(BB4110="S",IF(Q4110="1. Aceitou o programa",IF(OR(X4110="Não se Aplica",X4110=""),IF(OR(W4110="Não se Aplica",W4110=""),0,W4110-V4110),AVERAGE(X4110-W4110,W4110-V4110)),0),0)</f>
        <v>0</v>
      </c>
      <c r="BA4110" s="209">
        <f>IF(BB4110="S",IF(AND(Q4110="1. Aceitou o programa",AH4110="Realizada"),IFERROR(IF(AG4110="",0,AG4110-R4110),0),0),0)</f>
        <v>0</v>
      </c>
      <c r="BB4110" s="209" t="str">
        <f>_xlfn.XLOOKUP(U4110,'Lista Suspensa'!$AA$20:$AA$23,'Lista Suspensa'!$AB$20:$AB$23,"N/A")</f>
        <v>S</v>
      </c>
    </row>
    <row r="4111" spans="1:54" ht="12" customHeight="1">
      <c r="A4111" s="151" t="s">
        <v>54</v>
      </c>
      <c r="B4111" s="152">
        <v>46083</v>
      </c>
      <c r="C4111" s="153" t="s">
        <v>122</v>
      </c>
      <c r="D4111" s="153" t="s">
        <v>167</v>
      </c>
      <c r="E4111" s="244">
        <v>89323208</v>
      </c>
      <c r="F4111" s="144" t="s">
        <v>7469</v>
      </c>
      <c r="G4111" s="230"/>
      <c r="H4111" s="154">
        <v>32317</v>
      </c>
      <c r="I4111" s="153">
        <v>37</v>
      </c>
      <c r="J4111" s="148" t="s">
        <v>70</v>
      </c>
      <c r="K4111" s="153"/>
      <c r="L4111" s="153"/>
      <c r="M4111" s="153"/>
      <c r="N4111" s="153"/>
      <c r="O4111" s="155">
        <v>11943321794</v>
      </c>
      <c r="P4111" s="156" t="s">
        <v>60</v>
      </c>
      <c r="Q4111" s="157" t="s">
        <v>6982</v>
      </c>
      <c r="R4111" s="158"/>
      <c r="S4111" s="159">
        <v>46128</v>
      </c>
      <c r="T4111" s="159" t="s">
        <v>6983</v>
      </c>
      <c r="U4111" s="159" t="s">
        <v>6152</v>
      </c>
      <c r="V4111" s="154">
        <v>46128</v>
      </c>
      <c r="W4111" s="154"/>
      <c r="X4111" s="154"/>
      <c r="Y4111" s="160"/>
      <c r="Z4111" s="160"/>
      <c r="AA4111" s="153"/>
      <c r="AB4111" s="153"/>
      <c r="AC4111" s="182" t="e">
        <f t="shared" si="130"/>
        <v>#DIV/0!</v>
      </c>
      <c r="AD4111" s="153" t="e">
        <f t="shared" si="131"/>
        <v>#DIV/0!</v>
      </c>
      <c r="AE4111" s="207"/>
      <c r="AF4111" s="153"/>
      <c r="AG4111" s="159"/>
      <c r="AH4111" s="153"/>
      <c r="AI4111" s="161"/>
      <c r="AJ4111" s="153"/>
      <c r="AK4111" s="153"/>
      <c r="AL4111" s="207"/>
      <c r="AM4111" s="207"/>
      <c r="AN4111" s="207"/>
      <c r="AO4111" s="207"/>
      <c r="AP4111" s="147" t="s">
        <v>54</v>
      </c>
      <c r="AQ4111" s="147"/>
      <c r="AR4111" s="147"/>
      <c r="AS4111" s="209" t="s">
        <v>68</v>
      </c>
      <c r="AT4111" s="223" t="str">
        <f>MONTH(B4111)&amp;"/"&amp;YEAR(B4111)</f>
        <v>3/2026</v>
      </c>
      <c r="AU4111" s="223">
        <f>WEEKNUM(B4111)-WEEKNUM(EOMONTH(B4111,-1)+1)+1</f>
        <v>1</v>
      </c>
      <c r="AV4111" s="209" t="str">
        <f>MONTH(R4111)&amp;"/"&amp;YEAR(R4111)</f>
        <v>1/1900</v>
      </c>
      <c r="AW4111" s="209" t="e">
        <f>WEEKNUM(R4111)-WEEKNUM(EOMONTH(R4111,-1)+1)+1</f>
        <v>#NUM!</v>
      </c>
      <c r="AX4111" s="209">
        <f>IF(BB4111="S",IF(Q4111="1. Aceitou o programa",R4111-B4111,0),0)</f>
        <v>0</v>
      </c>
      <c r="AY4111" s="209">
        <f>IF(BB4111="S",IF(AND(S4111&lt;&gt;"",R4111&lt;&gt;""),S4111-R4111,0),0)</f>
        <v>0</v>
      </c>
      <c r="AZ4111" s="209">
        <f>IF(BB4111="S",IF(Q4111="1. Aceitou o programa",IF(OR(X4111="Não se Aplica",X4111=""),IF(OR(W4111="Não se Aplica",W4111=""),0,W4111-V4111),AVERAGE(X4111-W4111,W4111-V4111)),0),0)</f>
        <v>0</v>
      </c>
      <c r="BA4111" s="209">
        <f>IF(BB4111="S",IF(AND(Q4111="1. Aceitou o programa",AH4111="Realizada"),IFERROR(IF(AG4111="",0,AG4111-R4111),0),0),0)</f>
        <v>0</v>
      </c>
      <c r="BB4111" s="209" t="str">
        <f>_xlfn.XLOOKUP(U4111,'Lista Suspensa'!$AA$20:$AA$23,'Lista Suspensa'!$AB$20:$AB$23,"N/A")</f>
        <v>S</v>
      </c>
    </row>
    <row r="4112" spans="1:54" ht="12" customHeight="1">
      <c r="A4112" s="151" t="s">
        <v>54</v>
      </c>
      <c r="B4112" s="152">
        <v>46083</v>
      </c>
      <c r="C4112" s="153" t="s">
        <v>122</v>
      </c>
      <c r="D4112" s="153" t="s">
        <v>167</v>
      </c>
      <c r="E4112" s="244">
        <v>87632098</v>
      </c>
      <c r="F4112" s="144" t="s">
        <v>7470</v>
      </c>
      <c r="G4112" s="230"/>
      <c r="H4112" s="154">
        <v>37138</v>
      </c>
      <c r="I4112" s="153">
        <v>24</v>
      </c>
      <c r="J4112" s="148" t="s">
        <v>70</v>
      </c>
      <c r="K4112" s="153"/>
      <c r="L4112" s="153"/>
      <c r="M4112" s="153"/>
      <c r="N4112" s="153"/>
      <c r="O4112" s="155">
        <v>11969857730</v>
      </c>
      <c r="P4112" s="156" t="s">
        <v>60</v>
      </c>
      <c r="Q4112" s="157" t="s">
        <v>6982</v>
      </c>
      <c r="R4112" s="158"/>
      <c r="S4112" s="159">
        <v>46128</v>
      </c>
      <c r="T4112" s="159" t="s">
        <v>6983</v>
      </c>
      <c r="U4112" s="159" t="s">
        <v>6152</v>
      </c>
      <c r="V4112" s="154">
        <v>46128</v>
      </c>
      <c r="W4112" s="154"/>
      <c r="X4112" s="154"/>
      <c r="Y4112" s="160"/>
      <c r="Z4112" s="160"/>
      <c r="AA4112" s="153"/>
      <c r="AB4112" s="153"/>
      <c r="AC4112" s="182" t="e">
        <f t="shared" si="130"/>
        <v>#DIV/0!</v>
      </c>
      <c r="AD4112" s="153" t="e">
        <f t="shared" si="131"/>
        <v>#DIV/0!</v>
      </c>
      <c r="AE4112" s="207"/>
      <c r="AF4112" s="153"/>
      <c r="AG4112" s="159"/>
      <c r="AH4112" s="153"/>
      <c r="AI4112" s="161"/>
      <c r="AJ4112" s="153"/>
      <c r="AK4112" s="153"/>
      <c r="AL4112" s="207"/>
      <c r="AM4112" s="207"/>
      <c r="AN4112" s="207"/>
      <c r="AO4112" s="207"/>
      <c r="AP4112" s="147" t="s">
        <v>54</v>
      </c>
      <c r="AQ4112" s="147"/>
      <c r="AR4112" s="147"/>
      <c r="AS4112" s="209" t="s">
        <v>68</v>
      </c>
      <c r="AT4112" s="223" t="str">
        <f>MONTH(B4112)&amp;"/"&amp;YEAR(B4112)</f>
        <v>3/2026</v>
      </c>
      <c r="AU4112" s="223">
        <f>WEEKNUM(B4112)-WEEKNUM(EOMONTH(B4112,-1)+1)+1</f>
        <v>1</v>
      </c>
      <c r="AV4112" s="209" t="str">
        <f>MONTH(R4112)&amp;"/"&amp;YEAR(R4112)</f>
        <v>1/1900</v>
      </c>
      <c r="AW4112" s="209" t="e">
        <f>WEEKNUM(R4112)-WEEKNUM(EOMONTH(R4112,-1)+1)+1</f>
        <v>#NUM!</v>
      </c>
      <c r="AX4112" s="209">
        <f>IF(BB4112="S",IF(Q4112="1. Aceitou o programa",R4112-B4112,0),0)</f>
        <v>0</v>
      </c>
      <c r="AY4112" s="209">
        <f>IF(BB4112="S",IF(AND(S4112&lt;&gt;"",R4112&lt;&gt;""),S4112-R4112,0),0)</f>
        <v>0</v>
      </c>
      <c r="AZ4112" s="209">
        <f>IF(BB4112="S",IF(Q4112="1. Aceitou o programa",IF(OR(X4112="Não se Aplica",X4112=""),IF(OR(W4112="Não se Aplica",W4112=""),0,W4112-V4112),AVERAGE(X4112-W4112,W4112-V4112)),0),0)</f>
        <v>0</v>
      </c>
      <c r="BA4112" s="209">
        <f>IF(BB4112="S",IF(AND(Q4112="1. Aceitou o programa",AH4112="Realizada"),IFERROR(IF(AG4112="",0,AG4112-R4112),0),0),0)</f>
        <v>0</v>
      </c>
      <c r="BB4112" s="209" t="str">
        <f>_xlfn.XLOOKUP(U4112,'Lista Suspensa'!$AA$20:$AA$23,'Lista Suspensa'!$AB$20:$AB$23,"N/A")</f>
        <v>S</v>
      </c>
    </row>
    <row r="4113" spans="1:54" ht="12" customHeight="1">
      <c r="A4113" s="151" t="s">
        <v>54</v>
      </c>
      <c r="B4113" s="152">
        <v>46083</v>
      </c>
      <c r="C4113" s="153" t="s">
        <v>122</v>
      </c>
      <c r="D4113" s="153" t="s">
        <v>167</v>
      </c>
      <c r="E4113" s="244">
        <v>87867533</v>
      </c>
      <c r="F4113" s="144" t="s">
        <v>7471</v>
      </c>
      <c r="G4113" s="230"/>
      <c r="H4113" s="154">
        <v>35551</v>
      </c>
      <c r="I4113" s="153">
        <v>29</v>
      </c>
      <c r="J4113" s="148" t="s">
        <v>70</v>
      </c>
      <c r="K4113" s="153"/>
      <c r="L4113" s="153"/>
      <c r="M4113" s="153"/>
      <c r="N4113" s="153"/>
      <c r="O4113" s="155">
        <v>11940852886</v>
      </c>
      <c r="P4113" s="156" t="s">
        <v>60</v>
      </c>
      <c r="Q4113" s="157" t="s">
        <v>6982</v>
      </c>
      <c r="R4113" s="158"/>
      <c r="S4113" s="159">
        <v>46128</v>
      </c>
      <c r="T4113" s="159" t="s">
        <v>6983</v>
      </c>
      <c r="U4113" s="159" t="s">
        <v>6152</v>
      </c>
      <c r="V4113" s="154">
        <v>46128</v>
      </c>
      <c r="W4113" s="154"/>
      <c r="X4113" s="154"/>
      <c r="Y4113" s="160"/>
      <c r="Z4113" s="160"/>
      <c r="AA4113" s="153"/>
      <c r="AB4113" s="153"/>
      <c r="AC4113" s="182" t="e">
        <f t="shared" si="130"/>
        <v>#DIV/0!</v>
      </c>
      <c r="AD4113" s="153" t="e">
        <f t="shared" si="131"/>
        <v>#DIV/0!</v>
      </c>
      <c r="AE4113" s="207"/>
      <c r="AF4113" s="153"/>
      <c r="AG4113" s="159"/>
      <c r="AH4113" s="153"/>
      <c r="AI4113" s="161"/>
      <c r="AJ4113" s="153"/>
      <c r="AK4113" s="153"/>
      <c r="AL4113" s="207"/>
      <c r="AM4113" s="207"/>
      <c r="AN4113" s="207"/>
      <c r="AO4113" s="207"/>
      <c r="AP4113" s="147" t="s">
        <v>54</v>
      </c>
      <c r="AQ4113" s="147"/>
      <c r="AR4113" s="147"/>
      <c r="AS4113" s="209" t="s">
        <v>68</v>
      </c>
      <c r="AT4113" s="223" t="str">
        <f>MONTH(B4113)&amp;"/"&amp;YEAR(B4113)</f>
        <v>3/2026</v>
      </c>
      <c r="AU4113" s="223">
        <f>WEEKNUM(B4113)-WEEKNUM(EOMONTH(B4113,-1)+1)+1</f>
        <v>1</v>
      </c>
      <c r="AV4113" s="209" t="str">
        <f>MONTH(R4113)&amp;"/"&amp;YEAR(R4113)</f>
        <v>1/1900</v>
      </c>
      <c r="AW4113" s="209" t="e">
        <f>WEEKNUM(R4113)-WEEKNUM(EOMONTH(R4113,-1)+1)+1</f>
        <v>#NUM!</v>
      </c>
      <c r="AX4113" s="209">
        <f>IF(BB4113="S",IF(Q4113="1. Aceitou o programa",R4113-B4113,0),0)</f>
        <v>0</v>
      </c>
      <c r="AY4113" s="209">
        <f>IF(BB4113="S",IF(AND(S4113&lt;&gt;"",R4113&lt;&gt;""),S4113-R4113,0),0)</f>
        <v>0</v>
      </c>
      <c r="AZ4113" s="209">
        <f>IF(BB4113="S",IF(Q4113="1. Aceitou o programa",IF(OR(X4113="Não se Aplica",X4113=""),IF(OR(W4113="Não se Aplica",W4113=""),0,W4113-V4113),AVERAGE(X4113-W4113,W4113-V4113)),0),0)</f>
        <v>0</v>
      </c>
      <c r="BA4113" s="209">
        <f>IF(BB4113="S",IF(AND(Q4113="1. Aceitou o programa",AH4113="Realizada"),IFERROR(IF(AG4113="",0,AG4113-R4113),0),0),0)</f>
        <v>0</v>
      </c>
      <c r="BB4113" s="209" t="str">
        <f>_xlfn.XLOOKUP(U4113,'Lista Suspensa'!$AA$20:$AA$23,'Lista Suspensa'!$AB$20:$AB$23,"N/A")</f>
        <v>S</v>
      </c>
    </row>
    <row r="4114" spans="1:54" ht="12" customHeight="1">
      <c r="A4114" s="151" t="s">
        <v>54</v>
      </c>
      <c r="B4114" s="152">
        <v>46083</v>
      </c>
      <c r="C4114" s="153" t="s">
        <v>55</v>
      </c>
      <c r="D4114" s="153" t="s">
        <v>56</v>
      </c>
      <c r="E4114" s="244">
        <v>94487886</v>
      </c>
      <c r="F4114" s="144" t="s">
        <v>7472</v>
      </c>
      <c r="G4114" s="230"/>
      <c r="H4114" s="154">
        <v>28236</v>
      </c>
      <c r="I4114" s="153">
        <v>49</v>
      </c>
      <c r="J4114" s="148" t="s">
        <v>70</v>
      </c>
      <c r="K4114" s="153" t="s">
        <v>101</v>
      </c>
      <c r="L4114" s="153"/>
      <c r="M4114" s="153"/>
      <c r="N4114" s="153">
        <v>120</v>
      </c>
      <c r="O4114" s="155">
        <v>21965222331</v>
      </c>
      <c r="P4114" s="156" t="s">
        <v>71</v>
      </c>
      <c r="Q4114" s="157" t="s">
        <v>6982</v>
      </c>
      <c r="R4114" s="158"/>
      <c r="S4114" s="159">
        <v>46128</v>
      </c>
      <c r="T4114" s="159" t="s">
        <v>6983</v>
      </c>
      <c r="U4114" s="159" t="s">
        <v>6152</v>
      </c>
      <c r="V4114" s="154">
        <v>46128</v>
      </c>
      <c r="W4114" s="154"/>
      <c r="X4114" s="154"/>
      <c r="Y4114" s="160"/>
      <c r="Z4114" s="160"/>
      <c r="AA4114" s="153"/>
      <c r="AB4114" s="153"/>
      <c r="AC4114" s="182" t="e">
        <f t="shared" si="130"/>
        <v>#DIV/0!</v>
      </c>
      <c r="AD4114" s="153" t="e">
        <f t="shared" si="131"/>
        <v>#DIV/0!</v>
      </c>
      <c r="AE4114" s="207"/>
      <c r="AF4114" s="153"/>
      <c r="AG4114" s="159"/>
      <c r="AH4114" s="153"/>
      <c r="AI4114" s="161"/>
      <c r="AJ4114" s="153"/>
      <c r="AK4114" s="153"/>
      <c r="AL4114" s="207"/>
      <c r="AM4114" s="207"/>
      <c r="AN4114" s="207"/>
      <c r="AO4114" s="207"/>
      <c r="AP4114" s="147" t="s">
        <v>54</v>
      </c>
      <c r="AQ4114" s="147"/>
      <c r="AR4114" s="147"/>
      <c r="AS4114" s="209" t="s">
        <v>68</v>
      </c>
      <c r="AT4114" s="223" t="str">
        <f>MONTH(B4114)&amp;"/"&amp;YEAR(B4114)</f>
        <v>3/2026</v>
      </c>
      <c r="AU4114" s="223">
        <f>WEEKNUM(B4114)-WEEKNUM(EOMONTH(B4114,-1)+1)+1</f>
        <v>1</v>
      </c>
      <c r="AV4114" s="209" t="str">
        <f>MONTH(R4114)&amp;"/"&amp;YEAR(R4114)</f>
        <v>1/1900</v>
      </c>
      <c r="AW4114" s="209" t="e">
        <f>WEEKNUM(R4114)-WEEKNUM(EOMONTH(R4114,-1)+1)+1</f>
        <v>#NUM!</v>
      </c>
      <c r="AX4114" s="209">
        <f>IF(BB4114="S",IF(Q4114="1. Aceitou o programa",R4114-B4114,0),0)</f>
        <v>0</v>
      </c>
      <c r="AY4114" s="209">
        <f>IF(BB4114="S",IF(AND(S4114&lt;&gt;"",R4114&lt;&gt;""),S4114-R4114,0),0)</f>
        <v>0</v>
      </c>
      <c r="AZ4114" s="209">
        <f>IF(BB4114="S",IF(Q4114="1. Aceitou o programa",IF(OR(X4114="Não se Aplica",X4114=""),IF(OR(W4114="Não se Aplica",W4114=""),0,W4114-V4114),AVERAGE(X4114-W4114,W4114-V4114)),0),0)</f>
        <v>0</v>
      </c>
      <c r="BA4114" s="209">
        <f>IF(BB4114="S",IF(AND(Q4114="1. Aceitou o programa",AH4114="Realizada"),IFERROR(IF(AG4114="",0,AG4114-R4114),0),0),0)</f>
        <v>0</v>
      </c>
      <c r="BB4114" s="209" t="str">
        <f>_xlfn.XLOOKUP(U4114,'Lista Suspensa'!$AA$20:$AA$23,'Lista Suspensa'!$AB$20:$AB$23,"N/A")</f>
        <v>S</v>
      </c>
    </row>
    <row r="4115" spans="1:54" ht="12" customHeight="1">
      <c r="A4115" s="151" t="s">
        <v>54</v>
      </c>
      <c r="B4115" s="152">
        <v>46083</v>
      </c>
      <c r="C4115" s="153" t="s">
        <v>55</v>
      </c>
      <c r="D4115" s="153" t="s">
        <v>56</v>
      </c>
      <c r="E4115" s="244">
        <v>965030091</v>
      </c>
      <c r="F4115" s="144" t="s">
        <v>7473</v>
      </c>
      <c r="G4115" s="230"/>
      <c r="H4115" s="154">
        <v>33204</v>
      </c>
      <c r="I4115" s="153">
        <v>35</v>
      </c>
      <c r="J4115" s="148" t="s">
        <v>70</v>
      </c>
      <c r="K4115" s="153" t="s">
        <v>59</v>
      </c>
      <c r="L4115" s="153"/>
      <c r="M4115" s="153"/>
      <c r="N4115" s="153">
        <v>100</v>
      </c>
      <c r="O4115" s="155" t="s">
        <v>7474</v>
      </c>
      <c r="P4115" s="156" t="s">
        <v>71</v>
      </c>
      <c r="Q4115" s="157" t="s">
        <v>6982</v>
      </c>
      <c r="R4115" s="158"/>
      <c r="S4115" s="159">
        <v>46126</v>
      </c>
      <c r="T4115" s="159" t="s">
        <v>6983</v>
      </c>
      <c r="U4115" s="159" t="s">
        <v>6152</v>
      </c>
      <c r="V4115" s="154">
        <v>46126</v>
      </c>
      <c r="W4115" s="154"/>
      <c r="X4115" s="154"/>
      <c r="Y4115" s="160"/>
      <c r="Z4115" s="160"/>
      <c r="AA4115" s="153"/>
      <c r="AB4115" s="153"/>
      <c r="AC4115" s="182" t="e">
        <f t="shared" si="130"/>
        <v>#DIV/0!</v>
      </c>
      <c r="AD4115" s="153" t="e">
        <f t="shared" si="131"/>
        <v>#DIV/0!</v>
      </c>
      <c r="AE4115" s="207"/>
      <c r="AF4115" s="153"/>
      <c r="AG4115" s="159"/>
      <c r="AH4115" s="153"/>
      <c r="AI4115" s="161"/>
      <c r="AJ4115" s="153"/>
      <c r="AK4115" s="153"/>
      <c r="AL4115" s="207"/>
      <c r="AM4115" s="207"/>
      <c r="AN4115" s="207"/>
      <c r="AO4115" s="207"/>
      <c r="AP4115" s="147" t="s">
        <v>54</v>
      </c>
      <c r="AQ4115" s="147"/>
      <c r="AR4115" s="147"/>
      <c r="AS4115" s="209" t="s">
        <v>68</v>
      </c>
      <c r="AT4115" s="223" t="str">
        <f>MONTH(B4115)&amp;"/"&amp;YEAR(B4115)</f>
        <v>3/2026</v>
      </c>
      <c r="AU4115" s="223">
        <f>WEEKNUM(B4115)-WEEKNUM(EOMONTH(B4115,-1)+1)+1</f>
        <v>1</v>
      </c>
      <c r="AV4115" s="209" t="str">
        <f>MONTH(R4115)&amp;"/"&amp;YEAR(R4115)</f>
        <v>1/1900</v>
      </c>
      <c r="AW4115" s="209" t="e">
        <f>WEEKNUM(R4115)-WEEKNUM(EOMONTH(R4115,-1)+1)+1</f>
        <v>#NUM!</v>
      </c>
      <c r="AX4115" s="209">
        <f>IF(BB4115="S",IF(Q4115="1. Aceitou o programa",R4115-B4115,0),0)</f>
        <v>0</v>
      </c>
      <c r="AY4115" s="209">
        <f>IF(BB4115="S",IF(AND(S4115&lt;&gt;"",R4115&lt;&gt;""),S4115-R4115,0),0)</f>
        <v>0</v>
      </c>
      <c r="AZ4115" s="209">
        <f>IF(BB4115="S",IF(Q4115="1. Aceitou o programa",IF(OR(X4115="Não se Aplica",X4115=""),IF(OR(W4115="Não se Aplica",W4115=""),0,W4115-V4115),AVERAGE(X4115-W4115,W4115-V4115)),0),0)</f>
        <v>0</v>
      </c>
      <c r="BA4115" s="209">
        <f>IF(BB4115="S",IF(AND(Q4115="1. Aceitou o programa",AH4115="Realizada"),IFERROR(IF(AG4115="",0,AG4115-R4115),0),0),0)</f>
        <v>0</v>
      </c>
      <c r="BB4115" s="209" t="str">
        <f>_xlfn.XLOOKUP(U4115,'Lista Suspensa'!$AA$20:$AA$23,'Lista Suspensa'!$AB$20:$AB$23,"N/A")</f>
        <v>S</v>
      </c>
    </row>
    <row r="4116" spans="1:54" ht="12" customHeight="1">
      <c r="A4116" s="151" t="s">
        <v>54</v>
      </c>
      <c r="B4116" s="152">
        <v>46083</v>
      </c>
      <c r="C4116" s="153" t="s">
        <v>55</v>
      </c>
      <c r="D4116" s="153" t="s">
        <v>56</v>
      </c>
      <c r="E4116" s="244">
        <v>81854735</v>
      </c>
      <c r="F4116" s="144" t="s">
        <v>7475</v>
      </c>
      <c r="G4116" s="230"/>
      <c r="H4116" s="154">
        <v>29340</v>
      </c>
      <c r="I4116" s="153">
        <v>46</v>
      </c>
      <c r="J4116" s="148" t="s">
        <v>70</v>
      </c>
      <c r="K4116" s="153"/>
      <c r="L4116" s="153"/>
      <c r="M4116" s="153"/>
      <c r="N4116" s="153">
        <v>60</v>
      </c>
      <c r="O4116" s="155" t="s">
        <v>7476</v>
      </c>
      <c r="P4116" s="156" t="s">
        <v>2069</v>
      </c>
      <c r="Q4116" s="157" t="s">
        <v>6982</v>
      </c>
      <c r="R4116" s="158"/>
      <c r="S4116" s="159">
        <v>46114</v>
      </c>
      <c r="T4116" s="159" t="s">
        <v>6983</v>
      </c>
      <c r="U4116" s="159" t="s">
        <v>6152</v>
      </c>
      <c r="V4116" s="154">
        <v>46114</v>
      </c>
      <c r="W4116" s="154"/>
      <c r="X4116" s="154"/>
      <c r="Y4116" s="160" t="s">
        <v>3297</v>
      </c>
      <c r="Z4116" s="160"/>
      <c r="AA4116" s="153"/>
      <c r="AB4116" s="153"/>
      <c r="AC4116" s="182" t="e">
        <f t="shared" si="130"/>
        <v>#DIV/0!</v>
      </c>
      <c r="AD4116" s="153" t="e">
        <f t="shared" si="131"/>
        <v>#DIV/0!</v>
      </c>
      <c r="AE4116" s="207"/>
      <c r="AF4116" s="153"/>
      <c r="AG4116" s="159"/>
      <c r="AH4116" s="153"/>
      <c r="AI4116" s="161"/>
      <c r="AJ4116" s="153"/>
      <c r="AK4116" s="153"/>
      <c r="AL4116" s="207"/>
      <c r="AM4116" s="207"/>
      <c r="AN4116" s="207"/>
      <c r="AO4116" s="207"/>
      <c r="AP4116" s="147" t="s">
        <v>54</v>
      </c>
      <c r="AQ4116" s="147"/>
      <c r="AR4116" s="147"/>
      <c r="AS4116" s="209" t="s">
        <v>68</v>
      </c>
      <c r="AT4116" s="223" t="str">
        <f>MONTH(B4116)&amp;"/"&amp;YEAR(B4116)</f>
        <v>3/2026</v>
      </c>
      <c r="AU4116" s="223">
        <f>WEEKNUM(B4116)-WEEKNUM(EOMONTH(B4116,-1)+1)+1</f>
        <v>1</v>
      </c>
      <c r="AV4116" s="209" t="str">
        <f>MONTH(R4116)&amp;"/"&amp;YEAR(R4116)</f>
        <v>1/1900</v>
      </c>
      <c r="AW4116" s="209" t="e">
        <f>WEEKNUM(R4116)-WEEKNUM(EOMONTH(R4116,-1)+1)+1</f>
        <v>#NUM!</v>
      </c>
      <c r="AX4116" s="209">
        <f>IF(BB4116="S",IF(Q4116="1. Aceitou o programa",R4116-B4116,0),0)</f>
        <v>0</v>
      </c>
      <c r="AY4116" s="209">
        <f>IF(BB4116="S",IF(AND(S4116&lt;&gt;"",R4116&lt;&gt;""),S4116-R4116,0),0)</f>
        <v>0</v>
      </c>
      <c r="AZ4116" s="209">
        <f>IF(BB4116="S",IF(Q4116="1. Aceitou o programa",IF(OR(X4116="Não se Aplica",X4116=""),IF(OR(W4116="Não se Aplica",W4116=""),0,W4116-V4116),AVERAGE(X4116-W4116,W4116-V4116)),0),0)</f>
        <v>0</v>
      </c>
      <c r="BA4116" s="209">
        <f>IF(BB4116="S",IF(AND(Q4116="1. Aceitou o programa",AH4116="Realizada"),IFERROR(IF(AG4116="",0,AG4116-R4116),0),0),0)</f>
        <v>0</v>
      </c>
      <c r="BB4116" s="209" t="str">
        <f>_xlfn.XLOOKUP(U4116,'Lista Suspensa'!$AA$20:$AA$23,'Lista Suspensa'!$AB$20:$AB$23,"N/A")</f>
        <v>S</v>
      </c>
    </row>
    <row r="4117" spans="1:54" ht="12" customHeight="1">
      <c r="A4117" s="151" t="s">
        <v>54</v>
      </c>
      <c r="B4117" s="152">
        <v>46083</v>
      </c>
      <c r="C4117" s="153" t="s">
        <v>55</v>
      </c>
      <c r="D4117" s="153" t="s">
        <v>56</v>
      </c>
      <c r="E4117" s="244">
        <v>82297883</v>
      </c>
      <c r="F4117" s="144" t="s">
        <v>7477</v>
      </c>
      <c r="G4117" s="230"/>
      <c r="H4117" s="154">
        <v>29557</v>
      </c>
      <c r="I4117" s="153">
        <v>45</v>
      </c>
      <c r="J4117" s="148" t="s">
        <v>58</v>
      </c>
      <c r="K4117" s="153"/>
      <c r="L4117" s="153"/>
      <c r="M4117" s="153"/>
      <c r="N4117" s="153">
        <v>40</v>
      </c>
      <c r="O4117" s="155" t="s">
        <v>7478</v>
      </c>
      <c r="P4117" s="156" t="s">
        <v>60</v>
      </c>
      <c r="Q4117" s="157" t="s">
        <v>6982</v>
      </c>
      <c r="R4117" s="158"/>
      <c r="S4117" s="159">
        <v>46114</v>
      </c>
      <c r="T4117" s="159" t="s">
        <v>6983</v>
      </c>
      <c r="U4117" s="159" t="s">
        <v>6152</v>
      </c>
      <c r="V4117" s="154">
        <v>46114</v>
      </c>
      <c r="W4117" s="154"/>
      <c r="X4117" s="154"/>
      <c r="Y4117" s="160"/>
      <c r="Z4117" s="160"/>
      <c r="AA4117" s="153"/>
      <c r="AB4117" s="153"/>
      <c r="AC4117" s="182" t="e">
        <f t="shared" si="130"/>
        <v>#DIV/0!</v>
      </c>
      <c r="AD4117" s="153" t="e">
        <f t="shared" si="131"/>
        <v>#DIV/0!</v>
      </c>
      <c r="AE4117" s="207"/>
      <c r="AF4117" s="153"/>
      <c r="AG4117" s="159"/>
      <c r="AH4117" s="153"/>
      <c r="AI4117" s="161"/>
      <c r="AJ4117" s="153"/>
      <c r="AK4117" s="153"/>
      <c r="AL4117" s="207"/>
      <c r="AM4117" s="207"/>
      <c r="AN4117" s="207"/>
      <c r="AO4117" s="207"/>
      <c r="AP4117" s="147" t="s">
        <v>54</v>
      </c>
      <c r="AQ4117" s="147"/>
      <c r="AR4117" s="147"/>
      <c r="AS4117" s="209" t="s">
        <v>68</v>
      </c>
      <c r="AT4117" s="223" t="str">
        <f>MONTH(B4117)&amp;"/"&amp;YEAR(B4117)</f>
        <v>3/2026</v>
      </c>
      <c r="AU4117" s="223">
        <f>WEEKNUM(B4117)-WEEKNUM(EOMONTH(B4117,-1)+1)+1</f>
        <v>1</v>
      </c>
      <c r="AV4117" s="209" t="str">
        <f>MONTH(R4117)&amp;"/"&amp;YEAR(R4117)</f>
        <v>1/1900</v>
      </c>
      <c r="AW4117" s="209" t="e">
        <f>WEEKNUM(R4117)-WEEKNUM(EOMONTH(R4117,-1)+1)+1</f>
        <v>#NUM!</v>
      </c>
      <c r="AX4117" s="209">
        <f>IF(BB4117="S",IF(Q4117="1. Aceitou o programa",R4117-B4117,0),0)</f>
        <v>0</v>
      </c>
      <c r="AY4117" s="209">
        <f>IF(BB4117="S",IF(AND(S4117&lt;&gt;"",R4117&lt;&gt;""),S4117-R4117,0),0)</f>
        <v>0</v>
      </c>
      <c r="AZ4117" s="209">
        <f>IF(BB4117="S",IF(Q4117="1. Aceitou o programa",IF(OR(X4117="Não se Aplica",X4117=""),IF(OR(W4117="Não se Aplica",W4117=""),0,W4117-V4117),AVERAGE(X4117-W4117,W4117-V4117)),0),0)</f>
        <v>0</v>
      </c>
      <c r="BA4117" s="209">
        <f>IF(BB4117="S",IF(AND(Q4117="1. Aceitou o programa",AH4117="Realizada"),IFERROR(IF(AG4117="",0,AG4117-R4117),0),0),0)</f>
        <v>0</v>
      </c>
      <c r="BB4117" s="209" t="str">
        <f>_xlfn.XLOOKUP(U4117,'Lista Suspensa'!$AA$20:$AA$23,'Lista Suspensa'!$AB$20:$AB$23,"N/A")</f>
        <v>S</v>
      </c>
    </row>
    <row r="4118" spans="1:54" ht="12" customHeight="1">
      <c r="A4118" s="151" t="s">
        <v>54</v>
      </c>
      <c r="B4118" s="152">
        <v>46083</v>
      </c>
      <c r="C4118" s="153" t="s">
        <v>55</v>
      </c>
      <c r="D4118" s="153" t="s">
        <v>56</v>
      </c>
      <c r="E4118" s="244">
        <v>84697112</v>
      </c>
      <c r="F4118" s="144" t="s">
        <v>7479</v>
      </c>
      <c r="G4118" s="230"/>
      <c r="H4118" s="154">
        <v>31059</v>
      </c>
      <c r="I4118" s="153">
        <v>41</v>
      </c>
      <c r="J4118" s="148" t="s">
        <v>70</v>
      </c>
      <c r="K4118" s="153"/>
      <c r="L4118" s="153"/>
      <c r="M4118" s="153"/>
      <c r="N4118" s="153">
        <v>600</v>
      </c>
      <c r="O4118" s="155">
        <v>21983933711</v>
      </c>
      <c r="P4118" s="156" t="s">
        <v>2069</v>
      </c>
      <c r="Q4118" s="157" t="s">
        <v>6982</v>
      </c>
      <c r="R4118" s="158"/>
      <c r="S4118" s="159">
        <v>46118</v>
      </c>
      <c r="T4118" s="159" t="s">
        <v>6983</v>
      </c>
      <c r="U4118" s="159" t="s">
        <v>6152</v>
      </c>
      <c r="V4118" s="154">
        <v>46118</v>
      </c>
      <c r="W4118" s="154"/>
      <c r="X4118" s="154"/>
      <c r="Y4118" s="160"/>
      <c r="Z4118" s="160"/>
      <c r="AA4118" s="153"/>
      <c r="AB4118" s="153"/>
      <c r="AC4118" s="182" t="e">
        <f t="shared" si="130"/>
        <v>#DIV/0!</v>
      </c>
      <c r="AD4118" s="153" t="e">
        <f t="shared" si="131"/>
        <v>#DIV/0!</v>
      </c>
      <c r="AE4118" s="207"/>
      <c r="AF4118" s="153"/>
      <c r="AG4118" s="159"/>
      <c r="AH4118" s="153"/>
      <c r="AI4118" s="161"/>
      <c r="AJ4118" s="153"/>
      <c r="AK4118" s="153"/>
      <c r="AL4118" s="207" t="s">
        <v>85</v>
      </c>
      <c r="AM4118" s="207" t="s">
        <v>86</v>
      </c>
      <c r="AN4118" s="207"/>
      <c r="AO4118" s="207"/>
      <c r="AP4118" s="147" t="s">
        <v>54</v>
      </c>
      <c r="AQ4118" s="147"/>
      <c r="AR4118" s="147"/>
      <c r="AS4118" s="209" t="s">
        <v>68</v>
      </c>
      <c r="AT4118" s="223" t="str">
        <f>MONTH(B4118)&amp;"/"&amp;YEAR(B4118)</f>
        <v>3/2026</v>
      </c>
      <c r="AU4118" s="223">
        <f>WEEKNUM(B4118)-WEEKNUM(EOMONTH(B4118,-1)+1)+1</f>
        <v>1</v>
      </c>
      <c r="AV4118" s="209" t="str">
        <f>MONTH(R4118)&amp;"/"&amp;YEAR(R4118)</f>
        <v>1/1900</v>
      </c>
      <c r="AW4118" s="209" t="e">
        <f>WEEKNUM(R4118)-WEEKNUM(EOMONTH(R4118,-1)+1)+1</f>
        <v>#NUM!</v>
      </c>
      <c r="AX4118" s="209">
        <f>IF(BB4118="S",IF(Q4118="1. Aceitou o programa",R4118-B4118,0),0)</f>
        <v>0</v>
      </c>
      <c r="AY4118" s="209">
        <f>IF(BB4118="S",IF(AND(S4118&lt;&gt;"",R4118&lt;&gt;""),S4118-R4118,0),0)</f>
        <v>0</v>
      </c>
      <c r="AZ4118" s="209">
        <f>IF(BB4118="S",IF(Q4118="1. Aceitou o programa",IF(OR(X4118="Não se Aplica",X4118=""),IF(OR(W4118="Não se Aplica",W4118=""),0,W4118-V4118),AVERAGE(X4118-W4118,W4118-V4118)),0),0)</f>
        <v>0</v>
      </c>
      <c r="BA4118" s="209">
        <f>IF(BB4118="S",IF(AND(Q4118="1. Aceitou o programa",AH4118="Realizada"),IFERROR(IF(AG4118="",0,AG4118-R4118),0),0),0)</f>
        <v>0</v>
      </c>
      <c r="BB4118" s="209" t="str">
        <f>_xlfn.XLOOKUP(U4118,'Lista Suspensa'!$AA$20:$AA$23,'Lista Suspensa'!$AB$20:$AB$23,"N/A")</f>
        <v>S</v>
      </c>
    </row>
    <row r="4119" spans="1:54" ht="12" customHeight="1">
      <c r="A4119" s="151" t="s">
        <v>54</v>
      </c>
      <c r="B4119" s="152">
        <v>46083</v>
      </c>
      <c r="C4119" s="153" t="s">
        <v>55</v>
      </c>
      <c r="D4119" s="153" t="s">
        <v>56</v>
      </c>
      <c r="E4119" s="244">
        <v>79135075</v>
      </c>
      <c r="F4119" s="144" t="s">
        <v>7480</v>
      </c>
      <c r="G4119" s="230"/>
      <c r="H4119" s="154">
        <v>34952</v>
      </c>
      <c r="I4119" s="153">
        <v>30</v>
      </c>
      <c r="J4119" s="148" t="s">
        <v>70</v>
      </c>
      <c r="K4119" s="153"/>
      <c r="L4119" s="153"/>
      <c r="M4119" s="153"/>
      <c r="N4119" s="153">
        <v>80</v>
      </c>
      <c r="O4119" s="155" t="s">
        <v>7481</v>
      </c>
      <c r="P4119" s="156" t="s">
        <v>60</v>
      </c>
      <c r="Q4119" s="157" t="s">
        <v>6982</v>
      </c>
      <c r="R4119" s="158"/>
      <c r="S4119" s="159">
        <v>46114</v>
      </c>
      <c r="T4119" s="159" t="s">
        <v>6983</v>
      </c>
      <c r="U4119" s="159" t="s">
        <v>6152</v>
      </c>
      <c r="V4119" s="154">
        <v>46113</v>
      </c>
      <c r="W4119" s="154"/>
      <c r="X4119" s="154"/>
      <c r="Y4119" s="160"/>
      <c r="Z4119" s="160"/>
      <c r="AA4119" s="153"/>
      <c r="AB4119" s="153"/>
      <c r="AC4119" s="182" t="e">
        <f t="shared" si="130"/>
        <v>#DIV/0!</v>
      </c>
      <c r="AD4119" s="153" t="e">
        <f t="shared" si="131"/>
        <v>#DIV/0!</v>
      </c>
      <c r="AE4119" s="207"/>
      <c r="AF4119" s="153"/>
      <c r="AG4119" s="159"/>
      <c r="AH4119" s="153"/>
      <c r="AI4119" s="161"/>
      <c r="AJ4119" s="153"/>
      <c r="AK4119" s="153"/>
      <c r="AL4119" s="207"/>
      <c r="AM4119" s="207"/>
      <c r="AN4119" s="207"/>
      <c r="AO4119" s="207"/>
      <c r="AP4119" s="147" t="s">
        <v>54</v>
      </c>
      <c r="AQ4119" s="147"/>
      <c r="AR4119" s="147"/>
      <c r="AS4119" s="209" t="s">
        <v>68</v>
      </c>
      <c r="AT4119" s="223" t="str">
        <f>MONTH(B4119)&amp;"/"&amp;YEAR(B4119)</f>
        <v>3/2026</v>
      </c>
      <c r="AU4119" s="223">
        <f>WEEKNUM(B4119)-WEEKNUM(EOMONTH(B4119,-1)+1)+1</f>
        <v>1</v>
      </c>
      <c r="AV4119" s="209" t="str">
        <f>MONTH(R4119)&amp;"/"&amp;YEAR(R4119)</f>
        <v>1/1900</v>
      </c>
      <c r="AW4119" s="209" t="e">
        <f>WEEKNUM(R4119)-WEEKNUM(EOMONTH(R4119,-1)+1)+1</f>
        <v>#NUM!</v>
      </c>
      <c r="AX4119" s="209">
        <f>IF(BB4119="S",IF(Q4119="1. Aceitou o programa",R4119-B4119,0),0)</f>
        <v>0</v>
      </c>
      <c r="AY4119" s="209">
        <f>IF(BB4119="S",IF(AND(S4119&lt;&gt;"",R4119&lt;&gt;""),S4119-R4119,0),0)</f>
        <v>0</v>
      </c>
      <c r="AZ4119" s="209">
        <f>IF(BB4119="S",IF(Q4119="1. Aceitou o programa",IF(OR(X4119="Não se Aplica",X4119=""),IF(OR(W4119="Não se Aplica",W4119=""),0,W4119-V4119),AVERAGE(X4119-W4119,W4119-V4119)),0),0)</f>
        <v>0</v>
      </c>
      <c r="BA4119" s="209">
        <f>IF(BB4119="S",IF(AND(Q4119="1. Aceitou o programa",AH4119="Realizada"),IFERROR(IF(AG4119="",0,AG4119-R4119),0),0),0)</f>
        <v>0</v>
      </c>
      <c r="BB4119" s="209" t="str">
        <f>_xlfn.XLOOKUP(U4119,'Lista Suspensa'!$AA$20:$AA$23,'Lista Suspensa'!$AB$20:$AB$23,"N/A")</f>
        <v>S</v>
      </c>
    </row>
    <row r="4120" spans="1:54" ht="12" customHeight="1">
      <c r="A4120" s="151" t="s">
        <v>67</v>
      </c>
      <c r="B4120" s="152">
        <v>46139</v>
      </c>
      <c r="C4120" s="153" t="s">
        <v>122</v>
      </c>
      <c r="D4120" s="153" t="s">
        <v>167</v>
      </c>
      <c r="E4120" s="244">
        <v>88093937</v>
      </c>
      <c r="F4120" s="144" t="s">
        <v>7482</v>
      </c>
      <c r="G4120" s="230"/>
      <c r="H4120" s="154"/>
      <c r="I4120" s="153">
        <v>126</v>
      </c>
      <c r="J4120" s="148"/>
      <c r="K4120" s="153"/>
      <c r="L4120" s="153"/>
      <c r="M4120" s="153"/>
      <c r="N4120" s="153"/>
      <c r="O4120" s="155" t="s">
        <v>7483</v>
      </c>
      <c r="P4120" s="156" t="s">
        <v>60</v>
      </c>
      <c r="Q4120" s="157" t="s">
        <v>6982</v>
      </c>
      <c r="R4120" s="158"/>
      <c r="S4120" s="159">
        <v>46157</v>
      </c>
      <c r="T4120" s="159" t="s">
        <v>6983</v>
      </c>
      <c r="U4120" s="159" t="s">
        <v>6152</v>
      </c>
      <c r="V4120" s="154"/>
      <c r="W4120" s="154"/>
      <c r="X4120" s="154"/>
      <c r="Y4120" s="160" t="s">
        <v>7484</v>
      </c>
      <c r="Z4120" s="160"/>
      <c r="AA4120" s="153"/>
      <c r="AB4120" s="153"/>
      <c r="AC4120" s="182" t="e">
        <f t="shared" si="130"/>
        <v>#DIV/0!</v>
      </c>
      <c r="AD4120" s="153" t="e">
        <f t="shared" si="131"/>
        <v>#DIV/0!</v>
      </c>
      <c r="AE4120" s="207"/>
      <c r="AF4120" s="153"/>
      <c r="AG4120" s="159"/>
      <c r="AH4120" s="153"/>
      <c r="AI4120" s="161"/>
      <c r="AJ4120" s="153"/>
      <c r="AK4120" s="153"/>
      <c r="AL4120" s="207"/>
      <c r="AM4120" s="207"/>
      <c r="AN4120" s="207"/>
      <c r="AO4120" s="207"/>
      <c r="AP4120" s="147" t="s">
        <v>54</v>
      </c>
      <c r="AQ4120" s="147"/>
      <c r="AR4120" s="147"/>
      <c r="AS4120" s="209" t="s">
        <v>68</v>
      </c>
      <c r="AT4120" s="223" t="str">
        <f>MONTH(B4120)&amp;"/"&amp;YEAR(B4120)</f>
        <v>4/2026</v>
      </c>
      <c r="AU4120" s="223">
        <f>WEEKNUM(B4120)-WEEKNUM(EOMONTH(B4120,-1)+1)+1</f>
        <v>5</v>
      </c>
      <c r="AV4120" s="209" t="str">
        <f>MONTH(R4120)&amp;"/"&amp;YEAR(R4120)</f>
        <v>1/1900</v>
      </c>
      <c r="AW4120" s="209" t="e">
        <f>WEEKNUM(R4120)-WEEKNUM(EOMONTH(R4120,-1)+1)+1</f>
        <v>#NUM!</v>
      </c>
      <c r="AX4120" s="209">
        <f>IF(BB4120="S",IF(Q4120="1. Aceitou o programa",R4120-B4120,0),0)</f>
        <v>0</v>
      </c>
      <c r="AY4120" s="209">
        <f>IF(BB4120="S",IF(AND(S4120&lt;&gt;"",R4120&lt;&gt;""),S4120-R4120,0),0)</f>
        <v>0</v>
      </c>
      <c r="AZ4120" s="209">
        <f>IF(BB4120="S",IF(Q4120="1. Aceitou o programa",IF(OR(X4120="Não se Aplica",X4120=""),IF(OR(W4120="Não se Aplica",W4120=""),0,W4120-V4120),AVERAGE(X4120-W4120,W4120-V4120)),0),0)</f>
        <v>0</v>
      </c>
      <c r="BA4120" s="209">
        <f>IF(BB4120="S",IF(AND(Q4120="1. Aceitou o programa",AH4120="Realizada"),IFERROR(IF(AG4120="",0,AG4120-R4120),0),0),0)</f>
        <v>0</v>
      </c>
      <c r="BB4120" s="209" t="str">
        <f>_xlfn.XLOOKUP(U4120,'Lista Suspensa'!$AA$20:$AA$23,'Lista Suspensa'!$AB$20:$AB$23,"N/A")</f>
        <v>S</v>
      </c>
    </row>
    <row r="4121" spans="1:54" ht="12" customHeight="1">
      <c r="A4121" s="151" t="s">
        <v>67</v>
      </c>
      <c r="B4121" s="152">
        <v>46139</v>
      </c>
      <c r="C4121" s="153" t="s">
        <v>122</v>
      </c>
      <c r="D4121" s="153" t="s">
        <v>167</v>
      </c>
      <c r="E4121" s="244">
        <v>87023649</v>
      </c>
      <c r="F4121" s="144" t="s">
        <v>7485</v>
      </c>
      <c r="G4121" s="230"/>
      <c r="H4121" s="154"/>
      <c r="I4121" s="153">
        <v>126</v>
      </c>
      <c r="J4121" s="148"/>
      <c r="K4121" s="153"/>
      <c r="L4121" s="153"/>
      <c r="M4121" s="153"/>
      <c r="N4121" s="153">
        <v>300</v>
      </c>
      <c r="O4121" s="155" t="s">
        <v>7486</v>
      </c>
      <c r="P4121" s="156" t="s">
        <v>60</v>
      </c>
      <c r="Q4121" s="157" t="s">
        <v>6982</v>
      </c>
      <c r="R4121" s="158"/>
      <c r="S4121" s="159">
        <v>46157</v>
      </c>
      <c r="T4121" s="159" t="s">
        <v>6983</v>
      </c>
      <c r="U4121" s="159" t="s">
        <v>6152</v>
      </c>
      <c r="V4121" s="154"/>
      <c r="W4121" s="154"/>
      <c r="X4121" s="154"/>
      <c r="Y4121" s="160" t="s">
        <v>7487</v>
      </c>
      <c r="Z4121" s="160"/>
      <c r="AA4121" s="153"/>
      <c r="AB4121" s="153"/>
      <c r="AC4121" s="182" t="e">
        <f t="shared" si="130"/>
        <v>#DIV/0!</v>
      </c>
      <c r="AD4121" s="153" t="e">
        <f t="shared" si="131"/>
        <v>#DIV/0!</v>
      </c>
      <c r="AE4121" s="207"/>
      <c r="AF4121" s="153"/>
      <c r="AG4121" s="159"/>
      <c r="AH4121" s="153"/>
      <c r="AI4121" s="161"/>
      <c r="AJ4121" s="153"/>
      <c r="AK4121" s="153"/>
      <c r="AL4121" s="207"/>
      <c r="AM4121" s="207"/>
      <c r="AN4121" s="207"/>
      <c r="AO4121" s="207"/>
      <c r="AP4121" s="147" t="s">
        <v>54</v>
      </c>
      <c r="AQ4121" s="147"/>
      <c r="AR4121" s="147"/>
      <c r="AS4121" s="209" t="s">
        <v>68</v>
      </c>
      <c r="AT4121" s="223" t="str">
        <f>MONTH(B4121)&amp;"/"&amp;YEAR(B4121)</f>
        <v>4/2026</v>
      </c>
      <c r="AU4121" s="223">
        <f>WEEKNUM(B4121)-WEEKNUM(EOMONTH(B4121,-1)+1)+1</f>
        <v>5</v>
      </c>
      <c r="AV4121" s="209" t="str">
        <f>MONTH(R4121)&amp;"/"&amp;YEAR(R4121)</f>
        <v>1/1900</v>
      </c>
      <c r="AW4121" s="209" t="e">
        <f>WEEKNUM(R4121)-WEEKNUM(EOMONTH(R4121,-1)+1)+1</f>
        <v>#NUM!</v>
      </c>
      <c r="AX4121" s="209">
        <f>IF(BB4121="S",IF(Q4121="1. Aceitou o programa",R4121-B4121,0),0)</f>
        <v>0</v>
      </c>
      <c r="AY4121" s="209">
        <f>IF(BB4121="S",IF(AND(S4121&lt;&gt;"",R4121&lt;&gt;""),S4121-R4121,0),0)</f>
        <v>0</v>
      </c>
      <c r="AZ4121" s="209">
        <f>IF(BB4121="S",IF(Q4121="1. Aceitou o programa",IF(OR(X4121="Não se Aplica",X4121=""),IF(OR(W4121="Não se Aplica",W4121=""),0,W4121-V4121),AVERAGE(X4121-W4121,W4121-V4121)),0),0)</f>
        <v>0</v>
      </c>
      <c r="BA4121" s="209">
        <f>IF(BB4121="S",IF(AND(Q4121="1. Aceitou o programa",AH4121="Realizada"),IFERROR(IF(AG4121="",0,AG4121-R4121),0),0),0)</f>
        <v>0</v>
      </c>
      <c r="BB4121" s="209" t="str">
        <f>_xlfn.XLOOKUP(U4121,'Lista Suspensa'!$AA$20:$AA$23,'Lista Suspensa'!$AB$20:$AB$23,"N/A")</f>
        <v>S</v>
      </c>
    </row>
    <row r="4122" spans="1:54" ht="12" customHeight="1">
      <c r="A4122" s="151" t="s">
        <v>67</v>
      </c>
      <c r="B4122" s="152">
        <v>46139</v>
      </c>
      <c r="C4122" s="153" t="s">
        <v>122</v>
      </c>
      <c r="D4122" s="153" t="s">
        <v>167</v>
      </c>
      <c r="E4122" s="244">
        <v>82789176</v>
      </c>
      <c r="F4122" s="144" t="s">
        <v>7488</v>
      </c>
      <c r="G4122" s="230"/>
      <c r="H4122" s="154"/>
      <c r="I4122" s="153">
        <v>126</v>
      </c>
      <c r="J4122" s="148"/>
      <c r="K4122" s="153"/>
      <c r="L4122" s="153"/>
      <c r="M4122" s="153"/>
      <c r="N4122" s="153"/>
      <c r="O4122" s="155" t="s">
        <v>7489</v>
      </c>
      <c r="P4122" s="156" t="s">
        <v>60</v>
      </c>
      <c r="Q4122" s="157" t="s">
        <v>6982</v>
      </c>
      <c r="R4122" s="158"/>
      <c r="S4122" s="159">
        <v>46157</v>
      </c>
      <c r="T4122" s="159" t="s">
        <v>6983</v>
      </c>
      <c r="U4122" s="159" t="s">
        <v>6152</v>
      </c>
      <c r="V4122" s="154"/>
      <c r="W4122" s="154"/>
      <c r="X4122" s="154"/>
      <c r="Y4122" s="160" t="s">
        <v>7484</v>
      </c>
      <c r="Z4122" s="160"/>
      <c r="AA4122" s="153"/>
      <c r="AB4122" s="153"/>
      <c r="AC4122" s="182" t="e">
        <f t="shared" si="130"/>
        <v>#DIV/0!</v>
      </c>
      <c r="AD4122" s="153" t="e">
        <f t="shared" si="131"/>
        <v>#DIV/0!</v>
      </c>
      <c r="AE4122" s="207"/>
      <c r="AF4122" s="153"/>
      <c r="AG4122" s="159"/>
      <c r="AH4122" s="153"/>
      <c r="AI4122" s="161"/>
      <c r="AJ4122" s="153"/>
      <c r="AK4122" s="153"/>
      <c r="AL4122" s="207"/>
      <c r="AM4122" s="207"/>
      <c r="AN4122" s="207"/>
      <c r="AO4122" s="207"/>
      <c r="AP4122" s="147" t="s">
        <v>54</v>
      </c>
      <c r="AQ4122" s="147"/>
      <c r="AR4122" s="147"/>
      <c r="AS4122" s="209" t="s">
        <v>68</v>
      </c>
      <c r="AT4122" s="223" t="str">
        <f>MONTH(B4122)&amp;"/"&amp;YEAR(B4122)</f>
        <v>4/2026</v>
      </c>
      <c r="AU4122" s="223">
        <f>WEEKNUM(B4122)-WEEKNUM(EOMONTH(B4122,-1)+1)+1</f>
        <v>5</v>
      </c>
      <c r="AV4122" s="209" t="str">
        <f>MONTH(R4122)&amp;"/"&amp;YEAR(R4122)</f>
        <v>1/1900</v>
      </c>
      <c r="AW4122" s="209" t="e">
        <f>WEEKNUM(R4122)-WEEKNUM(EOMONTH(R4122,-1)+1)+1</f>
        <v>#NUM!</v>
      </c>
      <c r="AX4122" s="209">
        <f>IF(BB4122="S",IF(Q4122="1. Aceitou o programa",R4122-B4122,0),0)</f>
        <v>0</v>
      </c>
      <c r="AY4122" s="209">
        <f>IF(BB4122="S",IF(AND(S4122&lt;&gt;"",R4122&lt;&gt;""),S4122-R4122,0),0)</f>
        <v>0</v>
      </c>
      <c r="AZ4122" s="209">
        <f>IF(BB4122="S",IF(Q4122="1. Aceitou o programa",IF(OR(X4122="Não se Aplica",X4122=""),IF(OR(W4122="Não se Aplica",W4122=""),0,W4122-V4122),AVERAGE(X4122-W4122,W4122-V4122)),0),0)</f>
        <v>0</v>
      </c>
      <c r="BA4122" s="209">
        <f>IF(BB4122="S",IF(AND(Q4122="1. Aceitou o programa",AH4122="Realizada"),IFERROR(IF(AG4122="",0,AG4122-R4122),0),0),0)</f>
        <v>0</v>
      </c>
      <c r="BB4122" s="209" t="str">
        <f>_xlfn.XLOOKUP(U4122,'Lista Suspensa'!$AA$20:$AA$23,'Lista Suspensa'!$AB$20:$AB$23,"N/A")</f>
        <v>S</v>
      </c>
    </row>
    <row r="4123" spans="1:54" ht="12" customHeight="1">
      <c r="A4123" s="151" t="s">
        <v>67</v>
      </c>
      <c r="B4123" s="152">
        <v>46139</v>
      </c>
      <c r="C4123" s="153" t="s">
        <v>122</v>
      </c>
      <c r="D4123" s="153" t="s">
        <v>167</v>
      </c>
      <c r="E4123" s="244">
        <v>89384979</v>
      </c>
      <c r="F4123" s="144" t="s">
        <v>7490</v>
      </c>
      <c r="G4123" s="230"/>
      <c r="H4123" s="154"/>
      <c r="I4123" s="153">
        <v>126</v>
      </c>
      <c r="J4123" s="148"/>
      <c r="K4123" s="153"/>
      <c r="L4123" s="153"/>
      <c r="M4123" s="153"/>
      <c r="N4123" s="153"/>
      <c r="O4123" s="155" t="s">
        <v>7491</v>
      </c>
      <c r="P4123" s="156" t="s">
        <v>60</v>
      </c>
      <c r="Q4123" s="157" t="s">
        <v>6982</v>
      </c>
      <c r="R4123" s="158"/>
      <c r="S4123" s="159">
        <v>46157</v>
      </c>
      <c r="T4123" s="159" t="s">
        <v>6983</v>
      </c>
      <c r="U4123" s="159" t="s">
        <v>6152</v>
      </c>
      <c r="V4123" s="154"/>
      <c r="W4123" s="154"/>
      <c r="X4123" s="154"/>
      <c r="Y4123" s="160" t="s">
        <v>7484</v>
      </c>
      <c r="Z4123" s="160"/>
      <c r="AA4123" s="153"/>
      <c r="AB4123" s="153"/>
      <c r="AC4123" s="182" t="e">
        <f t="shared" si="130"/>
        <v>#DIV/0!</v>
      </c>
      <c r="AD4123" s="153" t="e">
        <f t="shared" si="131"/>
        <v>#DIV/0!</v>
      </c>
      <c r="AE4123" s="207"/>
      <c r="AF4123" s="153"/>
      <c r="AG4123" s="159"/>
      <c r="AH4123" s="153"/>
      <c r="AI4123" s="161"/>
      <c r="AJ4123" s="153"/>
      <c r="AK4123" s="153"/>
      <c r="AL4123" s="207"/>
      <c r="AM4123" s="207"/>
      <c r="AN4123" s="207"/>
      <c r="AO4123" s="207"/>
      <c r="AP4123" s="147" t="s">
        <v>54</v>
      </c>
      <c r="AQ4123" s="147"/>
      <c r="AR4123" s="147"/>
      <c r="AS4123" s="209" t="s">
        <v>68</v>
      </c>
      <c r="AT4123" s="223" t="str">
        <f>MONTH(B4123)&amp;"/"&amp;YEAR(B4123)</f>
        <v>4/2026</v>
      </c>
      <c r="AU4123" s="223">
        <f>WEEKNUM(B4123)-WEEKNUM(EOMONTH(B4123,-1)+1)+1</f>
        <v>5</v>
      </c>
      <c r="AV4123" s="209" t="str">
        <f>MONTH(R4123)&amp;"/"&amp;YEAR(R4123)</f>
        <v>1/1900</v>
      </c>
      <c r="AW4123" s="209" t="e">
        <f>WEEKNUM(R4123)-WEEKNUM(EOMONTH(R4123,-1)+1)+1</f>
        <v>#NUM!</v>
      </c>
      <c r="AX4123" s="209">
        <f>IF(BB4123="S",IF(Q4123="1. Aceitou o programa",R4123-B4123,0),0)</f>
        <v>0</v>
      </c>
      <c r="AY4123" s="209">
        <f>IF(BB4123="S",IF(AND(S4123&lt;&gt;"",R4123&lt;&gt;""),S4123-R4123,0),0)</f>
        <v>0</v>
      </c>
      <c r="AZ4123" s="209">
        <f>IF(BB4123="S",IF(Q4123="1. Aceitou o programa",IF(OR(X4123="Não se Aplica",X4123=""),IF(OR(W4123="Não se Aplica",W4123=""),0,W4123-V4123),AVERAGE(X4123-W4123,W4123-V4123)),0),0)</f>
        <v>0</v>
      </c>
      <c r="BA4123" s="209">
        <f>IF(BB4123="S",IF(AND(Q4123="1. Aceitou o programa",AH4123="Realizada"),IFERROR(IF(AG4123="",0,AG4123-R4123),0),0),0)</f>
        <v>0</v>
      </c>
      <c r="BB4123" s="209" t="str">
        <f>_xlfn.XLOOKUP(U4123,'Lista Suspensa'!$AA$20:$AA$23,'Lista Suspensa'!$AB$20:$AB$23,"N/A")</f>
        <v>S</v>
      </c>
    </row>
    <row r="4124" spans="1:54" ht="12" customHeight="1">
      <c r="A4124" s="151" t="s">
        <v>67</v>
      </c>
      <c r="B4124" s="152">
        <v>46139</v>
      </c>
      <c r="C4124" s="153" t="s">
        <v>122</v>
      </c>
      <c r="D4124" s="153" t="s">
        <v>167</v>
      </c>
      <c r="E4124" s="244">
        <v>92901154</v>
      </c>
      <c r="F4124" s="144" t="s">
        <v>7492</v>
      </c>
      <c r="G4124" s="230"/>
      <c r="H4124" s="154"/>
      <c r="I4124" s="153">
        <v>126</v>
      </c>
      <c r="J4124" s="148"/>
      <c r="K4124" s="153"/>
      <c r="L4124" s="153"/>
      <c r="M4124" s="153"/>
      <c r="N4124" s="153"/>
      <c r="O4124" s="155" t="s">
        <v>7493</v>
      </c>
      <c r="P4124" s="156" t="s">
        <v>60</v>
      </c>
      <c r="Q4124" s="157" t="s">
        <v>6982</v>
      </c>
      <c r="R4124" s="158"/>
      <c r="S4124" s="159">
        <v>46157</v>
      </c>
      <c r="T4124" s="159" t="s">
        <v>6983</v>
      </c>
      <c r="U4124" s="159" t="s">
        <v>6152</v>
      </c>
      <c r="V4124" s="154"/>
      <c r="W4124" s="154"/>
      <c r="X4124" s="154"/>
      <c r="Y4124" s="160" t="s">
        <v>7484</v>
      </c>
      <c r="Z4124" s="160"/>
      <c r="AA4124" s="153"/>
      <c r="AB4124" s="153"/>
      <c r="AC4124" s="182" t="e">
        <f t="shared" si="130"/>
        <v>#DIV/0!</v>
      </c>
      <c r="AD4124" s="153" t="e">
        <f t="shared" si="131"/>
        <v>#DIV/0!</v>
      </c>
      <c r="AE4124" s="207"/>
      <c r="AF4124" s="153"/>
      <c r="AG4124" s="159"/>
      <c r="AH4124" s="153"/>
      <c r="AI4124" s="161"/>
      <c r="AJ4124" s="153"/>
      <c r="AK4124" s="153"/>
      <c r="AL4124" s="207"/>
      <c r="AM4124" s="207"/>
      <c r="AN4124" s="207"/>
      <c r="AO4124" s="207"/>
      <c r="AP4124" s="147" t="s">
        <v>54</v>
      </c>
      <c r="AQ4124" s="147"/>
      <c r="AR4124" s="147"/>
      <c r="AS4124" s="209" t="s">
        <v>68</v>
      </c>
      <c r="AT4124" s="223" t="str">
        <f>MONTH(B4124)&amp;"/"&amp;YEAR(B4124)</f>
        <v>4/2026</v>
      </c>
      <c r="AU4124" s="223">
        <f>WEEKNUM(B4124)-WEEKNUM(EOMONTH(B4124,-1)+1)+1</f>
        <v>5</v>
      </c>
      <c r="AV4124" s="209" t="str">
        <f>MONTH(R4124)&amp;"/"&amp;YEAR(R4124)</f>
        <v>1/1900</v>
      </c>
      <c r="AW4124" s="209" t="e">
        <f>WEEKNUM(R4124)-WEEKNUM(EOMONTH(R4124,-1)+1)+1</f>
        <v>#NUM!</v>
      </c>
      <c r="AX4124" s="209">
        <f>IF(BB4124="S",IF(Q4124="1. Aceitou o programa",R4124-B4124,0),0)</f>
        <v>0</v>
      </c>
      <c r="AY4124" s="209">
        <f>IF(BB4124="S",IF(AND(S4124&lt;&gt;"",R4124&lt;&gt;""),S4124-R4124,0),0)</f>
        <v>0</v>
      </c>
      <c r="AZ4124" s="209">
        <f>IF(BB4124="S",IF(Q4124="1. Aceitou o programa",IF(OR(X4124="Não se Aplica",X4124=""),IF(OR(W4124="Não se Aplica",W4124=""),0,W4124-V4124),AVERAGE(X4124-W4124,W4124-V4124)),0),0)</f>
        <v>0</v>
      </c>
      <c r="BA4124" s="209">
        <f>IF(BB4124="S",IF(AND(Q4124="1. Aceitou o programa",AH4124="Realizada"),IFERROR(IF(AG4124="",0,AG4124-R4124),0),0),0)</f>
        <v>0</v>
      </c>
      <c r="BB4124" s="209" t="str">
        <f>_xlfn.XLOOKUP(U4124,'Lista Suspensa'!$AA$20:$AA$23,'Lista Suspensa'!$AB$20:$AB$23,"N/A")</f>
        <v>S</v>
      </c>
    </row>
    <row r="4125" spans="1:54" ht="12" customHeight="1">
      <c r="A4125" s="151" t="s">
        <v>67</v>
      </c>
      <c r="B4125" s="152">
        <v>46139</v>
      </c>
      <c r="C4125" s="153" t="s">
        <v>122</v>
      </c>
      <c r="D4125" s="153" t="s">
        <v>167</v>
      </c>
      <c r="E4125" s="244">
        <v>89718174</v>
      </c>
      <c r="F4125" s="144" t="s">
        <v>7494</v>
      </c>
      <c r="G4125" s="230"/>
      <c r="H4125" s="154"/>
      <c r="I4125" s="153">
        <v>126</v>
      </c>
      <c r="J4125" s="148"/>
      <c r="K4125" s="153"/>
      <c r="L4125" s="153"/>
      <c r="M4125" s="153"/>
      <c r="N4125" s="153"/>
      <c r="O4125" s="155" t="s">
        <v>7495</v>
      </c>
      <c r="P4125" s="156" t="s">
        <v>60</v>
      </c>
      <c r="Q4125" s="157" t="s">
        <v>6982</v>
      </c>
      <c r="R4125" s="158"/>
      <c r="S4125" s="159">
        <v>46157</v>
      </c>
      <c r="T4125" s="159" t="s">
        <v>6983</v>
      </c>
      <c r="U4125" s="159" t="s">
        <v>6152</v>
      </c>
      <c r="V4125" s="154"/>
      <c r="W4125" s="154"/>
      <c r="X4125" s="154"/>
      <c r="Y4125" s="160" t="s">
        <v>7484</v>
      </c>
      <c r="Z4125" s="160"/>
      <c r="AA4125" s="153"/>
      <c r="AB4125" s="153"/>
      <c r="AC4125" s="182" t="e">
        <f t="shared" si="130"/>
        <v>#DIV/0!</v>
      </c>
      <c r="AD4125" s="153" t="e">
        <f t="shared" si="131"/>
        <v>#DIV/0!</v>
      </c>
      <c r="AE4125" s="207"/>
      <c r="AF4125" s="153"/>
      <c r="AG4125" s="159"/>
      <c r="AH4125" s="153"/>
      <c r="AI4125" s="161"/>
      <c r="AJ4125" s="153"/>
      <c r="AK4125" s="153"/>
      <c r="AL4125" s="207"/>
      <c r="AM4125" s="207"/>
      <c r="AN4125" s="207"/>
      <c r="AO4125" s="207"/>
      <c r="AP4125" s="147" t="s">
        <v>54</v>
      </c>
      <c r="AQ4125" s="147"/>
      <c r="AR4125" s="147"/>
      <c r="AS4125" s="209" t="s">
        <v>68</v>
      </c>
      <c r="AT4125" s="223" t="str">
        <f>MONTH(B4125)&amp;"/"&amp;YEAR(B4125)</f>
        <v>4/2026</v>
      </c>
      <c r="AU4125" s="223">
        <f>WEEKNUM(B4125)-WEEKNUM(EOMONTH(B4125,-1)+1)+1</f>
        <v>5</v>
      </c>
      <c r="AV4125" s="209" t="str">
        <f>MONTH(R4125)&amp;"/"&amp;YEAR(R4125)</f>
        <v>1/1900</v>
      </c>
      <c r="AW4125" s="209" t="e">
        <f>WEEKNUM(R4125)-WEEKNUM(EOMONTH(R4125,-1)+1)+1</f>
        <v>#NUM!</v>
      </c>
      <c r="AX4125" s="209">
        <f>IF(BB4125="S",IF(Q4125="1. Aceitou o programa",R4125-B4125,0),0)</f>
        <v>0</v>
      </c>
      <c r="AY4125" s="209">
        <f>IF(BB4125="S",IF(AND(S4125&lt;&gt;"",R4125&lt;&gt;""),S4125-R4125,0),0)</f>
        <v>0</v>
      </c>
      <c r="AZ4125" s="209">
        <f>IF(BB4125="S",IF(Q4125="1. Aceitou o programa",IF(OR(X4125="Não se Aplica",X4125=""),IF(OR(W4125="Não se Aplica",W4125=""),0,W4125-V4125),AVERAGE(X4125-W4125,W4125-V4125)),0),0)</f>
        <v>0</v>
      </c>
      <c r="BA4125" s="209">
        <f>IF(BB4125="S",IF(AND(Q4125="1. Aceitou o programa",AH4125="Realizada"),IFERROR(IF(AG4125="",0,AG4125-R4125),0),0),0)</f>
        <v>0</v>
      </c>
      <c r="BB4125" s="209" t="str">
        <f>_xlfn.XLOOKUP(U4125,'Lista Suspensa'!$AA$20:$AA$23,'Lista Suspensa'!$AB$20:$AB$23,"N/A")</f>
        <v>S</v>
      </c>
    </row>
    <row r="4126" spans="1:54" ht="12" customHeight="1">
      <c r="A4126" s="151" t="s">
        <v>67</v>
      </c>
      <c r="B4126" s="152">
        <v>46139</v>
      </c>
      <c r="C4126" s="153" t="s">
        <v>122</v>
      </c>
      <c r="D4126" s="153" t="s">
        <v>167</v>
      </c>
      <c r="E4126" s="244">
        <v>87998069</v>
      </c>
      <c r="F4126" s="144" t="s">
        <v>7496</v>
      </c>
      <c r="G4126" s="230"/>
      <c r="H4126" s="154"/>
      <c r="I4126" s="153">
        <v>126</v>
      </c>
      <c r="J4126" s="148"/>
      <c r="K4126" s="153"/>
      <c r="L4126" s="153"/>
      <c r="M4126" s="153"/>
      <c r="N4126" s="153"/>
      <c r="O4126" s="155" t="s">
        <v>7497</v>
      </c>
      <c r="P4126" s="156" t="s">
        <v>60</v>
      </c>
      <c r="Q4126" s="157" t="s">
        <v>6982</v>
      </c>
      <c r="R4126" s="158"/>
      <c r="S4126" s="159">
        <v>46157</v>
      </c>
      <c r="T4126" s="159" t="s">
        <v>6983</v>
      </c>
      <c r="U4126" s="159" t="s">
        <v>6152</v>
      </c>
      <c r="V4126" s="154"/>
      <c r="W4126" s="154"/>
      <c r="X4126" s="154"/>
      <c r="Y4126" s="160" t="s">
        <v>7484</v>
      </c>
      <c r="Z4126" s="160"/>
      <c r="AA4126" s="153"/>
      <c r="AB4126" s="153"/>
      <c r="AC4126" s="182" t="e">
        <f t="shared" si="130"/>
        <v>#DIV/0!</v>
      </c>
      <c r="AD4126" s="153" t="e">
        <f t="shared" si="131"/>
        <v>#DIV/0!</v>
      </c>
      <c r="AE4126" s="207"/>
      <c r="AF4126" s="153"/>
      <c r="AG4126" s="159"/>
      <c r="AH4126" s="153"/>
      <c r="AI4126" s="161"/>
      <c r="AJ4126" s="153"/>
      <c r="AK4126" s="153"/>
      <c r="AL4126" s="207"/>
      <c r="AM4126" s="207"/>
      <c r="AN4126" s="207"/>
      <c r="AO4126" s="207"/>
      <c r="AP4126" s="147" t="s">
        <v>54</v>
      </c>
      <c r="AQ4126" s="147"/>
      <c r="AR4126" s="147"/>
      <c r="AS4126" s="209" t="s">
        <v>68</v>
      </c>
      <c r="AT4126" s="223" t="str">
        <f>MONTH(B4126)&amp;"/"&amp;YEAR(B4126)</f>
        <v>4/2026</v>
      </c>
      <c r="AU4126" s="223">
        <f>WEEKNUM(B4126)-WEEKNUM(EOMONTH(B4126,-1)+1)+1</f>
        <v>5</v>
      </c>
      <c r="AV4126" s="209" t="str">
        <f>MONTH(R4126)&amp;"/"&amp;YEAR(R4126)</f>
        <v>1/1900</v>
      </c>
      <c r="AW4126" s="209" t="e">
        <f>WEEKNUM(R4126)-WEEKNUM(EOMONTH(R4126,-1)+1)+1</f>
        <v>#NUM!</v>
      </c>
      <c r="AX4126" s="209">
        <f>IF(BB4126="S",IF(Q4126="1. Aceitou o programa",R4126-B4126,0),0)</f>
        <v>0</v>
      </c>
      <c r="AY4126" s="209">
        <f>IF(BB4126="S",IF(AND(S4126&lt;&gt;"",R4126&lt;&gt;""),S4126-R4126,0),0)</f>
        <v>0</v>
      </c>
      <c r="AZ4126" s="209">
        <f>IF(BB4126="S",IF(Q4126="1. Aceitou o programa",IF(OR(X4126="Não se Aplica",X4126=""),IF(OR(W4126="Não se Aplica",W4126=""),0,W4126-V4126),AVERAGE(X4126-W4126,W4126-V4126)),0),0)</f>
        <v>0</v>
      </c>
      <c r="BA4126" s="209">
        <f>IF(BB4126="S",IF(AND(Q4126="1. Aceitou o programa",AH4126="Realizada"),IFERROR(IF(AG4126="",0,AG4126-R4126),0),0),0)</f>
        <v>0</v>
      </c>
      <c r="BB4126" s="209" t="str">
        <f>_xlfn.XLOOKUP(U4126,'Lista Suspensa'!$AA$20:$AA$23,'Lista Suspensa'!$AB$20:$AB$23,"N/A")</f>
        <v>S</v>
      </c>
    </row>
    <row r="4127" spans="1:54" ht="12" customHeight="1">
      <c r="A4127" s="151" t="s">
        <v>67</v>
      </c>
      <c r="B4127" s="152">
        <v>46139</v>
      </c>
      <c r="C4127" s="153" t="s">
        <v>122</v>
      </c>
      <c r="D4127" s="153" t="s">
        <v>167</v>
      </c>
      <c r="E4127" s="244">
        <v>89561608</v>
      </c>
      <c r="F4127" s="144" t="s">
        <v>7498</v>
      </c>
      <c r="G4127" s="230"/>
      <c r="H4127" s="154"/>
      <c r="I4127" s="153">
        <v>126</v>
      </c>
      <c r="J4127" s="148"/>
      <c r="K4127" s="153"/>
      <c r="L4127" s="153"/>
      <c r="M4127" s="153"/>
      <c r="N4127" s="153"/>
      <c r="O4127" s="155" t="s">
        <v>7499</v>
      </c>
      <c r="P4127" s="156" t="s">
        <v>60</v>
      </c>
      <c r="Q4127" s="157" t="s">
        <v>6982</v>
      </c>
      <c r="R4127" s="158"/>
      <c r="S4127" s="159">
        <v>46157</v>
      </c>
      <c r="T4127" s="159" t="s">
        <v>6983</v>
      </c>
      <c r="U4127" s="159" t="s">
        <v>6152</v>
      </c>
      <c r="V4127" s="154"/>
      <c r="W4127" s="154"/>
      <c r="X4127" s="154"/>
      <c r="Y4127" s="160" t="s">
        <v>7484</v>
      </c>
      <c r="Z4127" s="160"/>
      <c r="AA4127" s="153"/>
      <c r="AB4127" s="153"/>
      <c r="AC4127" s="182" t="e">
        <f t="shared" si="130"/>
        <v>#DIV/0!</v>
      </c>
      <c r="AD4127" s="153" t="e">
        <f t="shared" si="131"/>
        <v>#DIV/0!</v>
      </c>
      <c r="AE4127" s="207"/>
      <c r="AF4127" s="153"/>
      <c r="AG4127" s="159"/>
      <c r="AH4127" s="153"/>
      <c r="AI4127" s="161"/>
      <c r="AJ4127" s="153"/>
      <c r="AK4127" s="153"/>
      <c r="AL4127" s="207"/>
      <c r="AM4127" s="207"/>
      <c r="AN4127" s="207"/>
      <c r="AO4127" s="207"/>
      <c r="AP4127" s="147" t="s">
        <v>54</v>
      </c>
      <c r="AQ4127" s="147"/>
      <c r="AR4127" s="147"/>
      <c r="AS4127" s="209" t="s">
        <v>68</v>
      </c>
      <c r="AT4127" s="223" t="str">
        <f>MONTH(B4127)&amp;"/"&amp;YEAR(B4127)</f>
        <v>4/2026</v>
      </c>
      <c r="AU4127" s="223">
        <f>WEEKNUM(B4127)-WEEKNUM(EOMONTH(B4127,-1)+1)+1</f>
        <v>5</v>
      </c>
      <c r="AV4127" s="209" t="str">
        <f>MONTH(R4127)&amp;"/"&amp;YEAR(R4127)</f>
        <v>1/1900</v>
      </c>
      <c r="AW4127" s="209" t="e">
        <f>WEEKNUM(R4127)-WEEKNUM(EOMONTH(R4127,-1)+1)+1</f>
        <v>#NUM!</v>
      </c>
      <c r="AX4127" s="209">
        <f>IF(BB4127="S",IF(Q4127="1. Aceitou o programa",R4127-B4127,0),0)</f>
        <v>0</v>
      </c>
      <c r="AY4127" s="209">
        <f>IF(BB4127="S",IF(AND(S4127&lt;&gt;"",R4127&lt;&gt;""),S4127-R4127,0),0)</f>
        <v>0</v>
      </c>
      <c r="AZ4127" s="209">
        <f>IF(BB4127="S",IF(Q4127="1. Aceitou o programa",IF(OR(X4127="Não se Aplica",X4127=""),IF(OR(W4127="Não se Aplica",W4127=""),0,W4127-V4127),AVERAGE(X4127-W4127,W4127-V4127)),0),0)</f>
        <v>0</v>
      </c>
      <c r="BA4127" s="209">
        <f>IF(BB4127="S",IF(AND(Q4127="1. Aceitou o programa",AH4127="Realizada"),IFERROR(IF(AG4127="",0,AG4127-R4127),0),0),0)</f>
        <v>0</v>
      </c>
      <c r="BB4127" s="209" t="str">
        <f>_xlfn.XLOOKUP(U4127,'Lista Suspensa'!$AA$20:$AA$23,'Lista Suspensa'!$AB$20:$AB$23,"N/A")</f>
        <v>S</v>
      </c>
    </row>
    <row r="4128" spans="1:54" ht="12" customHeight="1">
      <c r="A4128" s="151" t="s">
        <v>67</v>
      </c>
      <c r="B4128" s="152">
        <v>46139</v>
      </c>
      <c r="C4128" s="153" t="s">
        <v>122</v>
      </c>
      <c r="D4128" s="153" t="s">
        <v>167</v>
      </c>
      <c r="E4128" s="244">
        <v>89284272</v>
      </c>
      <c r="F4128" s="144" t="s">
        <v>7500</v>
      </c>
      <c r="G4128" s="230"/>
      <c r="H4128" s="154"/>
      <c r="I4128" s="153">
        <v>126</v>
      </c>
      <c r="J4128" s="148"/>
      <c r="K4128" s="153"/>
      <c r="L4128" s="153"/>
      <c r="M4128" s="153"/>
      <c r="N4128" s="153"/>
      <c r="O4128" s="155" t="s">
        <v>7501</v>
      </c>
      <c r="P4128" s="156" t="s">
        <v>60</v>
      </c>
      <c r="Q4128" s="157" t="s">
        <v>6982</v>
      </c>
      <c r="R4128" s="158"/>
      <c r="S4128" s="159">
        <v>46157</v>
      </c>
      <c r="T4128" s="159" t="s">
        <v>6983</v>
      </c>
      <c r="U4128" s="159" t="s">
        <v>6152</v>
      </c>
      <c r="V4128" s="154"/>
      <c r="W4128" s="154"/>
      <c r="X4128" s="154"/>
      <c r="Y4128" s="160" t="s">
        <v>7484</v>
      </c>
      <c r="Z4128" s="160"/>
      <c r="AA4128" s="153"/>
      <c r="AB4128" s="153"/>
      <c r="AC4128" s="182" t="e">
        <f t="shared" si="130"/>
        <v>#DIV/0!</v>
      </c>
      <c r="AD4128" s="153" t="e">
        <f t="shared" si="131"/>
        <v>#DIV/0!</v>
      </c>
      <c r="AE4128" s="207"/>
      <c r="AF4128" s="153"/>
      <c r="AG4128" s="159"/>
      <c r="AH4128" s="153"/>
      <c r="AI4128" s="161"/>
      <c r="AJ4128" s="153"/>
      <c r="AK4128" s="153"/>
      <c r="AL4128" s="207"/>
      <c r="AM4128" s="207"/>
      <c r="AN4128" s="207"/>
      <c r="AO4128" s="207"/>
      <c r="AP4128" s="147" t="s">
        <v>54</v>
      </c>
      <c r="AQ4128" s="147"/>
      <c r="AR4128" s="147"/>
      <c r="AS4128" s="209" t="s">
        <v>68</v>
      </c>
      <c r="AT4128" s="223" t="str">
        <f>MONTH(B4128)&amp;"/"&amp;YEAR(B4128)</f>
        <v>4/2026</v>
      </c>
      <c r="AU4128" s="223">
        <f>WEEKNUM(B4128)-WEEKNUM(EOMONTH(B4128,-1)+1)+1</f>
        <v>5</v>
      </c>
      <c r="AV4128" s="209" t="str">
        <f>MONTH(R4128)&amp;"/"&amp;YEAR(R4128)</f>
        <v>1/1900</v>
      </c>
      <c r="AW4128" s="209" t="e">
        <f>WEEKNUM(R4128)-WEEKNUM(EOMONTH(R4128,-1)+1)+1</f>
        <v>#NUM!</v>
      </c>
      <c r="AX4128" s="209">
        <f>IF(BB4128="S",IF(Q4128="1. Aceitou o programa",R4128-B4128,0),0)</f>
        <v>0</v>
      </c>
      <c r="AY4128" s="209">
        <f>IF(BB4128="S",IF(AND(S4128&lt;&gt;"",R4128&lt;&gt;""),S4128-R4128,0),0)</f>
        <v>0</v>
      </c>
      <c r="AZ4128" s="209">
        <f>IF(BB4128="S",IF(Q4128="1. Aceitou o programa",IF(OR(X4128="Não se Aplica",X4128=""),IF(OR(W4128="Não se Aplica",W4128=""),0,W4128-V4128),AVERAGE(X4128-W4128,W4128-V4128)),0),0)</f>
        <v>0</v>
      </c>
      <c r="BA4128" s="209">
        <f>IF(BB4128="S",IF(AND(Q4128="1. Aceitou o programa",AH4128="Realizada"),IFERROR(IF(AG4128="",0,AG4128-R4128),0),0),0)</f>
        <v>0</v>
      </c>
      <c r="BB4128" s="209" t="str">
        <f>_xlfn.XLOOKUP(U4128,'Lista Suspensa'!$AA$20:$AA$23,'Lista Suspensa'!$AB$20:$AB$23,"N/A")</f>
        <v>S</v>
      </c>
    </row>
    <row r="4129" spans="1:54" ht="12" customHeight="1">
      <c r="A4129" s="151" t="s">
        <v>67</v>
      </c>
      <c r="B4129" s="152">
        <v>46139</v>
      </c>
      <c r="C4129" s="153" t="s">
        <v>122</v>
      </c>
      <c r="D4129" s="153" t="s">
        <v>167</v>
      </c>
      <c r="E4129" s="244">
        <v>81169791</v>
      </c>
      <c r="F4129" s="144" t="s">
        <v>7502</v>
      </c>
      <c r="G4129" s="230"/>
      <c r="H4129" s="154"/>
      <c r="I4129" s="153">
        <v>126</v>
      </c>
      <c r="J4129" s="148"/>
      <c r="K4129" s="153"/>
      <c r="L4129" s="153"/>
      <c r="M4129" s="153"/>
      <c r="N4129" s="153">
        <v>380</v>
      </c>
      <c r="O4129" s="155" t="s">
        <v>7503</v>
      </c>
      <c r="P4129" s="156" t="s">
        <v>60</v>
      </c>
      <c r="Q4129" s="157" t="s">
        <v>6982</v>
      </c>
      <c r="R4129" s="158"/>
      <c r="S4129" s="159">
        <v>46157</v>
      </c>
      <c r="T4129" s="159" t="s">
        <v>6983</v>
      </c>
      <c r="U4129" s="159" t="s">
        <v>6152</v>
      </c>
      <c r="V4129" s="154"/>
      <c r="W4129" s="154"/>
      <c r="X4129" s="154"/>
      <c r="Y4129" s="160" t="s">
        <v>7487</v>
      </c>
      <c r="Z4129" s="160"/>
      <c r="AA4129" s="153"/>
      <c r="AB4129" s="153"/>
      <c r="AC4129" s="182" t="e">
        <f t="shared" si="130"/>
        <v>#DIV/0!</v>
      </c>
      <c r="AD4129" s="153" t="e">
        <f t="shared" si="131"/>
        <v>#DIV/0!</v>
      </c>
      <c r="AE4129" s="207"/>
      <c r="AF4129" s="153"/>
      <c r="AG4129" s="159"/>
      <c r="AH4129" s="153"/>
      <c r="AI4129" s="161"/>
      <c r="AJ4129" s="153"/>
      <c r="AK4129" s="153"/>
      <c r="AL4129" s="207"/>
      <c r="AM4129" s="207"/>
      <c r="AN4129" s="207"/>
      <c r="AO4129" s="207"/>
      <c r="AP4129" s="147" t="s">
        <v>54</v>
      </c>
      <c r="AQ4129" s="147"/>
      <c r="AR4129" s="147"/>
      <c r="AS4129" s="209" t="s">
        <v>68</v>
      </c>
      <c r="AT4129" s="223" t="str">
        <f>MONTH(B4129)&amp;"/"&amp;YEAR(B4129)</f>
        <v>4/2026</v>
      </c>
      <c r="AU4129" s="223">
        <f>WEEKNUM(B4129)-WEEKNUM(EOMONTH(B4129,-1)+1)+1</f>
        <v>5</v>
      </c>
      <c r="AV4129" s="209" t="str">
        <f>MONTH(R4129)&amp;"/"&amp;YEAR(R4129)</f>
        <v>1/1900</v>
      </c>
      <c r="AW4129" s="209" t="e">
        <f>WEEKNUM(R4129)-WEEKNUM(EOMONTH(R4129,-1)+1)+1</f>
        <v>#NUM!</v>
      </c>
      <c r="AX4129" s="209">
        <f>IF(BB4129="S",IF(Q4129="1. Aceitou o programa",R4129-B4129,0),0)</f>
        <v>0</v>
      </c>
      <c r="AY4129" s="209">
        <f>IF(BB4129="S",IF(AND(S4129&lt;&gt;"",R4129&lt;&gt;""),S4129-R4129,0),0)</f>
        <v>0</v>
      </c>
      <c r="AZ4129" s="209">
        <f>IF(BB4129="S",IF(Q4129="1. Aceitou o programa",IF(OR(X4129="Não se Aplica",X4129=""),IF(OR(W4129="Não se Aplica",W4129=""),0,W4129-V4129),AVERAGE(X4129-W4129,W4129-V4129)),0),0)</f>
        <v>0</v>
      </c>
      <c r="BA4129" s="209">
        <f>IF(BB4129="S",IF(AND(Q4129="1. Aceitou o programa",AH4129="Realizada"),IFERROR(IF(AG4129="",0,AG4129-R4129),0),0),0)</f>
        <v>0</v>
      </c>
      <c r="BB4129" s="209" t="str">
        <f>_xlfn.XLOOKUP(U4129,'Lista Suspensa'!$AA$20:$AA$23,'Lista Suspensa'!$AB$20:$AB$23,"N/A")</f>
        <v>S</v>
      </c>
    </row>
    <row r="4130" spans="1:54" ht="12" customHeight="1">
      <c r="A4130" s="151" t="s">
        <v>67</v>
      </c>
      <c r="B4130" s="152">
        <v>46139</v>
      </c>
      <c r="C4130" s="153" t="s">
        <v>122</v>
      </c>
      <c r="D4130" s="153" t="s">
        <v>167</v>
      </c>
      <c r="E4130" s="244">
        <v>89509482</v>
      </c>
      <c r="F4130" s="144" t="s">
        <v>7504</v>
      </c>
      <c r="G4130" s="230"/>
      <c r="H4130" s="154"/>
      <c r="I4130" s="153">
        <v>126</v>
      </c>
      <c r="J4130" s="148"/>
      <c r="K4130" s="153"/>
      <c r="L4130" s="153"/>
      <c r="M4130" s="153"/>
      <c r="N4130" s="153"/>
      <c r="O4130" s="155" t="s">
        <v>7505</v>
      </c>
      <c r="P4130" s="156" t="s">
        <v>60</v>
      </c>
      <c r="Q4130" s="157" t="s">
        <v>6982</v>
      </c>
      <c r="R4130" s="158"/>
      <c r="S4130" s="159">
        <v>46157</v>
      </c>
      <c r="T4130" s="159" t="s">
        <v>6983</v>
      </c>
      <c r="U4130" s="159" t="s">
        <v>6152</v>
      </c>
      <c r="V4130" s="154"/>
      <c r="W4130" s="154"/>
      <c r="X4130" s="154"/>
      <c r="Y4130" s="160" t="s">
        <v>7484</v>
      </c>
      <c r="Z4130" s="160"/>
      <c r="AA4130" s="153"/>
      <c r="AB4130" s="153"/>
      <c r="AC4130" s="182" t="e">
        <f t="shared" si="130"/>
        <v>#DIV/0!</v>
      </c>
      <c r="AD4130" s="153" t="e">
        <f t="shared" si="131"/>
        <v>#DIV/0!</v>
      </c>
      <c r="AE4130" s="207"/>
      <c r="AF4130" s="153"/>
      <c r="AG4130" s="159"/>
      <c r="AH4130" s="153"/>
      <c r="AI4130" s="161"/>
      <c r="AJ4130" s="153"/>
      <c r="AK4130" s="153"/>
      <c r="AL4130" s="207"/>
      <c r="AM4130" s="207"/>
      <c r="AN4130" s="207"/>
      <c r="AO4130" s="207"/>
      <c r="AP4130" s="147" t="s">
        <v>54</v>
      </c>
      <c r="AQ4130" s="147"/>
      <c r="AR4130" s="147"/>
      <c r="AS4130" s="209" t="s">
        <v>68</v>
      </c>
      <c r="AT4130" s="223" t="str">
        <f>MONTH(B4130)&amp;"/"&amp;YEAR(B4130)</f>
        <v>4/2026</v>
      </c>
      <c r="AU4130" s="223">
        <f>WEEKNUM(B4130)-WEEKNUM(EOMONTH(B4130,-1)+1)+1</f>
        <v>5</v>
      </c>
      <c r="AV4130" s="209" t="str">
        <f>MONTH(R4130)&amp;"/"&amp;YEAR(R4130)</f>
        <v>1/1900</v>
      </c>
      <c r="AW4130" s="209" t="e">
        <f>WEEKNUM(R4130)-WEEKNUM(EOMONTH(R4130,-1)+1)+1</f>
        <v>#NUM!</v>
      </c>
      <c r="AX4130" s="209">
        <f>IF(BB4130="S",IF(Q4130="1. Aceitou o programa",R4130-B4130,0),0)</f>
        <v>0</v>
      </c>
      <c r="AY4130" s="209">
        <f>IF(BB4130="S",IF(AND(S4130&lt;&gt;"",R4130&lt;&gt;""),S4130-R4130,0),0)</f>
        <v>0</v>
      </c>
      <c r="AZ4130" s="209">
        <f>IF(BB4130="S",IF(Q4130="1. Aceitou o programa",IF(OR(X4130="Não se Aplica",X4130=""),IF(OR(W4130="Não se Aplica",W4130=""),0,W4130-V4130),AVERAGE(X4130-W4130,W4130-V4130)),0),0)</f>
        <v>0</v>
      </c>
      <c r="BA4130" s="209">
        <f>IF(BB4130="S",IF(AND(Q4130="1. Aceitou o programa",AH4130="Realizada"),IFERROR(IF(AG4130="",0,AG4130-R4130),0),0),0)</f>
        <v>0</v>
      </c>
      <c r="BB4130" s="209" t="str">
        <f>_xlfn.XLOOKUP(U4130,'Lista Suspensa'!$AA$20:$AA$23,'Lista Suspensa'!$AB$20:$AB$23,"N/A")</f>
        <v>S</v>
      </c>
    </row>
    <row r="4131" spans="1:54" ht="12" customHeight="1">
      <c r="A4131" s="151" t="s">
        <v>67</v>
      </c>
      <c r="B4131" s="152">
        <v>46139</v>
      </c>
      <c r="C4131" s="153" t="s">
        <v>122</v>
      </c>
      <c r="D4131" s="153" t="s">
        <v>167</v>
      </c>
      <c r="E4131" s="244">
        <v>93387074</v>
      </c>
      <c r="F4131" s="144" t="s">
        <v>7506</v>
      </c>
      <c r="G4131" s="230"/>
      <c r="H4131" s="154"/>
      <c r="I4131" s="153">
        <v>126</v>
      </c>
      <c r="J4131" s="148"/>
      <c r="K4131" s="153"/>
      <c r="L4131" s="153"/>
      <c r="M4131" s="153"/>
      <c r="N4131" s="153"/>
      <c r="O4131" s="155" t="s">
        <v>7507</v>
      </c>
      <c r="P4131" s="156" t="s">
        <v>60</v>
      </c>
      <c r="Q4131" s="157" t="s">
        <v>6982</v>
      </c>
      <c r="R4131" s="158"/>
      <c r="S4131" s="159">
        <v>46157</v>
      </c>
      <c r="T4131" s="159" t="s">
        <v>6983</v>
      </c>
      <c r="U4131" s="159" t="s">
        <v>6152</v>
      </c>
      <c r="V4131" s="154"/>
      <c r="W4131" s="154"/>
      <c r="X4131" s="154"/>
      <c r="Y4131" s="160" t="s">
        <v>7484</v>
      </c>
      <c r="Z4131" s="160"/>
      <c r="AA4131" s="153"/>
      <c r="AB4131" s="153"/>
      <c r="AC4131" s="182" t="e">
        <f t="shared" si="130"/>
        <v>#DIV/0!</v>
      </c>
      <c r="AD4131" s="153" t="e">
        <f t="shared" si="131"/>
        <v>#DIV/0!</v>
      </c>
      <c r="AE4131" s="207"/>
      <c r="AF4131" s="153"/>
      <c r="AG4131" s="159"/>
      <c r="AH4131" s="153"/>
      <c r="AI4131" s="161"/>
      <c r="AJ4131" s="153"/>
      <c r="AK4131" s="153"/>
      <c r="AL4131" s="207"/>
      <c r="AM4131" s="207"/>
      <c r="AN4131" s="207"/>
      <c r="AO4131" s="207"/>
      <c r="AP4131" s="147" t="s">
        <v>54</v>
      </c>
      <c r="AQ4131" s="147"/>
      <c r="AR4131" s="147"/>
      <c r="AS4131" s="209" t="s">
        <v>68</v>
      </c>
      <c r="AT4131" s="223" t="str">
        <f>MONTH(B4131)&amp;"/"&amp;YEAR(B4131)</f>
        <v>4/2026</v>
      </c>
      <c r="AU4131" s="223">
        <f>WEEKNUM(B4131)-WEEKNUM(EOMONTH(B4131,-1)+1)+1</f>
        <v>5</v>
      </c>
      <c r="AV4131" s="209" t="str">
        <f>MONTH(R4131)&amp;"/"&amp;YEAR(R4131)</f>
        <v>1/1900</v>
      </c>
      <c r="AW4131" s="209" t="e">
        <f>WEEKNUM(R4131)-WEEKNUM(EOMONTH(R4131,-1)+1)+1</f>
        <v>#NUM!</v>
      </c>
      <c r="AX4131" s="209">
        <f>IF(BB4131="S",IF(Q4131="1. Aceitou o programa",R4131-B4131,0),0)</f>
        <v>0</v>
      </c>
      <c r="AY4131" s="209">
        <f>IF(BB4131="S",IF(AND(S4131&lt;&gt;"",R4131&lt;&gt;""),S4131-R4131,0),0)</f>
        <v>0</v>
      </c>
      <c r="AZ4131" s="209">
        <f>IF(BB4131="S",IF(Q4131="1. Aceitou o programa",IF(OR(X4131="Não se Aplica",X4131=""),IF(OR(W4131="Não se Aplica",W4131=""),0,W4131-V4131),AVERAGE(X4131-W4131,W4131-V4131)),0),0)</f>
        <v>0</v>
      </c>
      <c r="BA4131" s="209">
        <f>IF(BB4131="S",IF(AND(Q4131="1. Aceitou o programa",AH4131="Realizada"),IFERROR(IF(AG4131="",0,AG4131-R4131),0),0),0)</f>
        <v>0</v>
      </c>
      <c r="BB4131" s="209" t="str">
        <f>_xlfn.XLOOKUP(U4131,'Lista Suspensa'!$AA$20:$AA$23,'Lista Suspensa'!$AB$20:$AB$23,"N/A")</f>
        <v>S</v>
      </c>
    </row>
    <row r="4132" spans="1:54" ht="12" customHeight="1">
      <c r="A4132" s="151" t="s">
        <v>67</v>
      </c>
      <c r="B4132" s="152">
        <v>46139</v>
      </c>
      <c r="C4132" s="153" t="s">
        <v>122</v>
      </c>
      <c r="D4132" s="153" t="s">
        <v>167</v>
      </c>
      <c r="E4132" s="244">
        <v>88084018</v>
      </c>
      <c r="F4132" s="144" t="s">
        <v>7508</v>
      </c>
      <c r="G4132" s="230"/>
      <c r="H4132" s="154"/>
      <c r="I4132" s="153">
        <v>126</v>
      </c>
      <c r="J4132" s="148"/>
      <c r="K4132" s="153"/>
      <c r="L4132" s="153"/>
      <c r="M4132" s="153"/>
      <c r="N4132" s="153"/>
      <c r="O4132" s="155" t="s">
        <v>7509</v>
      </c>
      <c r="P4132" s="156" t="s">
        <v>60</v>
      </c>
      <c r="Q4132" s="157" t="s">
        <v>6982</v>
      </c>
      <c r="R4132" s="158"/>
      <c r="S4132" s="159">
        <v>46157</v>
      </c>
      <c r="T4132" s="159" t="s">
        <v>6983</v>
      </c>
      <c r="U4132" s="159" t="s">
        <v>6152</v>
      </c>
      <c r="V4132" s="154"/>
      <c r="W4132" s="154"/>
      <c r="X4132" s="154"/>
      <c r="Y4132" s="160" t="s">
        <v>7484</v>
      </c>
      <c r="Z4132" s="160"/>
      <c r="AA4132" s="153"/>
      <c r="AB4132" s="153"/>
      <c r="AC4132" s="182" t="e">
        <f t="shared" si="130"/>
        <v>#DIV/0!</v>
      </c>
      <c r="AD4132" s="153" t="e">
        <f t="shared" si="131"/>
        <v>#DIV/0!</v>
      </c>
      <c r="AE4132" s="207"/>
      <c r="AF4132" s="153"/>
      <c r="AG4132" s="159"/>
      <c r="AH4132" s="153"/>
      <c r="AI4132" s="161"/>
      <c r="AJ4132" s="153"/>
      <c r="AK4132" s="153"/>
      <c r="AL4132" s="207"/>
      <c r="AM4132" s="207"/>
      <c r="AN4132" s="207"/>
      <c r="AO4132" s="207"/>
      <c r="AP4132" s="147" t="s">
        <v>54</v>
      </c>
      <c r="AQ4132" s="147"/>
      <c r="AR4132" s="147"/>
      <c r="AS4132" s="209" t="s">
        <v>68</v>
      </c>
      <c r="AT4132" s="223" t="str">
        <f>MONTH(B4132)&amp;"/"&amp;YEAR(B4132)</f>
        <v>4/2026</v>
      </c>
      <c r="AU4132" s="223">
        <f>WEEKNUM(B4132)-WEEKNUM(EOMONTH(B4132,-1)+1)+1</f>
        <v>5</v>
      </c>
      <c r="AV4132" s="209" t="str">
        <f>MONTH(R4132)&amp;"/"&amp;YEAR(R4132)</f>
        <v>1/1900</v>
      </c>
      <c r="AW4132" s="209" t="e">
        <f>WEEKNUM(R4132)-WEEKNUM(EOMONTH(R4132,-1)+1)+1</f>
        <v>#NUM!</v>
      </c>
      <c r="AX4132" s="209">
        <f>IF(BB4132="S",IF(Q4132="1. Aceitou o programa",R4132-B4132,0),0)</f>
        <v>0</v>
      </c>
      <c r="AY4132" s="209">
        <f>IF(BB4132="S",IF(AND(S4132&lt;&gt;"",R4132&lt;&gt;""),S4132-R4132,0),0)</f>
        <v>0</v>
      </c>
      <c r="AZ4132" s="209">
        <f>IF(BB4132="S",IF(Q4132="1. Aceitou o programa",IF(OR(X4132="Não se Aplica",X4132=""),IF(OR(W4132="Não se Aplica",W4132=""),0,W4132-V4132),AVERAGE(X4132-W4132,W4132-V4132)),0),0)</f>
        <v>0</v>
      </c>
      <c r="BA4132" s="209">
        <f>IF(BB4132="S",IF(AND(Q4132="1. Aceitou o programa",AH4132="Realizada"),IFERROR(IF(AG4132="",0,AG4132-R4132),0),0),0)</f>
        <v>0</v>
      </c>
      <c r="BB4132" s="209" t="str">
        <f>_xlfn.XLOOKUP(U4132,'Lista Suspensa'!$AA$20:$AA$23,'Lista Suspensa'!$AB$20:$AB$23,"N/A")</f>
        <v>S</v>
      </c>
    </row>
    <row r="4133" spans="1:54" ht="12" customHeight="1">
      <c r="A4133" s="151" t="s">
        <v>67</v>
      </c>
      <c r="B4133" s="152">
        <v>46139</v>
      </c>
      <c r="C4133" s="153" t="s">
        <v>122</v>
      </c>
      <c r="D4133" s="153" t="s">
        <v>167</v>
      </c>
      <c r="E4133" s="244">
        <v>92759504</v>
      </c>
      <c r="F4133" s="144" t="s">
        <v>7510</v>
      </c>
      <c r="G4133" s="230"/>
      <c r="H4133" s="154"/>
      <c r="I4133" s="153">
        <v>126</v>
      </c>
      <c r="J4133" s="148"/>
      <c r="K4133" s="153"/>
      <c r="L4133" s="153"/>
      <c r="M4133" s="153"/>
      <c r="N4133" s="153">
        <v>380</v>
      </c>
      <c r="O4133" s="155" t="s">
        <v>7511</v>
      </c>
      <c r="P4133" s="156" t="s">
        <v>60</v>
      </c>
      <c r="Q4133" s="157" t="s">
        <v>6982</v>
      </c>
      <c r="R4133" s="158"/>
      <c r="S4133" s="159">
        <v>46157</v>
      </c>
      <c r="T4133" s="159" t="s">
        <v>6983</v>
      </c>
      <c r="U4133" s="159" t="s">
        <v>6152</v>
      </c>
      <c r="V4133" s="154"/>
      <c r="W4133" s="154"/>
      <c r="X4133" s="154"/>
      <c r="Y4133" s="160" t="s">
        <v>7487</v>
      </c>
      <c r="Z4133" s="160"/>
      <c r="AA4133" s="153"/>
      <c r="AB4133" s="153"/>
      <c r="AC4133" s="182" t="e">
        <f t="shared" si="130"/>
        <v>#DIV/0!</v>
      </c>
      <c r="AD4133" s="153" t="e">
        <f t="shared" si="131"/>
        <v>#DIV/0!</v>
      </c>
      <c r="AE4133" s="207"/>
      <c r="AF4133" s="153"/>
      <c r="AG4133" s="159"/>
      <c r="AH4133" s="153"/>
      <c r="AI4133" s="161"/>
      <c r="AJ4133" s="153"/>
      <c r="AK4133" s="153"/>
      <c r="AL4133" s="207"/>
      <c r="AM4133" s="207"/>
      <c r="AN4133" s="207"/>
      <c r="AO4133" s="207"/>
      <c r="AP4133" s="147" t="s">
        <v>54</v>
      </c>
      <c r="AQ4133" s="147"/>
      <c r="AR4133" s="147"/>
      <c r="AS4133" s="209" t="s">
        <v>68</v>
      </c>
      <c r="AT4133" s="223" t="str">
        <f>MONTH(B4133)&amp;"/"&amp;YEAR(B4133)</f>
        <v>4/2026</v>
      </c>
      <c r="AU4133" s="223">
        <f>WEEKNUM(B4133)-WEEKNUM(EOMONTH(B4133,-1)+1)+1</f>
        <v>5</v>
      </c>
      <c r="AV4133" s="209" t="str">
        <f>MONTH(R4133)&amp;"/"&amp;YEAR(R4133)</f>
        <v>1/1900</v>
      </c>
      <c r="AW4133" s="209" t="e">
        <f>WEEKNUM(R4133)-WEEKNUM(EOMONTH(R4133,-1)+1)+1</f>
        <v>#NUM!</v>
      </c>
      <c r="AX4133" s="209">
        <f>IF(BB4133="S",IF(Q4133="1. Aceitou o programa",R4133-B4133,0),0)</f>
        <v>0</v>
      </c>
      <c r="AY4133" s="209">
        <f>IF(BB4133="S",IF(AND(S4133&lt;&gt;"",R4133&lt;&gt;""),S4133-R4133,0),0)</f>
        <v>0</v>
      </c>
      <c r="AZ4133" s="209">
        <f>IF(BB4133="S",IF(Q4133="1. Aceitou o programa",IF(OR(X4133="Não se Aplica",X4133=""),IF(OR(W4133="Não se Aplica",W4133=""),0,W4133-V4133),AVERAGE(X4133-W4133,W4133-V4133)),0),0)</f>
        <v>0</v>
      </c>
      <c r="BA4133" s="209">
        <f>IF(BB4133="S",IF(AND(Q4133="1. Aceitou o programa",AH4133="Realizada"),IFERROR(IF(AG4133="",0,AG4133-R4133),0),0),0)</f>
        <v>0</v>
      </c>
      <c r="BB4133" s="209" t="str">
        <f>_xlfn.XLOOKUP(U4133,'Lista Suspensa'!$AA$20:$AA$23,'Lista Suspensa'!$AB$20:$AB$23,"N/A")</f>
        <v>S</v>
      </c>
    </row>
    <row r="4134" spans="1:54" ht="12" customHeight="1">
      <c r="A4134" s="151" t="s">
        <v>67</v>
      </c>
      <c r="B4134" s="152">
        <v>46139</v>
      </c>
      <c r="C4134" s="153" t="s">
        <v>122</v>
      </c>
      <c r="D4134" s="153" t="s">
        <v>167</v>
      </c>
      <c r="E4134" s="244">
        <v>85359314</v>
      </c>
      <c r="F4134" s="144" t="s">
        <v>7512</v>
      </c>
      <c r="G4134" s="230"/>
      <c r="H4134" s="154"/>
      <c r="I4134" s="153">
        <v>126</v>
      </c>
      <c r="J4134" s="148"/>
      <c r="K4134" s="153"/>
      <c r="L4134" s="153"/>
      <c r="M4134" s="153"/>
      <c r="N4134" s="153"/>
      <c r="O4134" s="155" t="s">
        <v>7513</v>
      </c>
      <c r="P4134" s="156" t="s">
        <v>60</v>
      </c>
      <c r="Q4134" s="157" t="s">
        <v>6982</v>
      </c>
      <c r="R4134" s="158"/>
      <c r="S4134" s="159">
        <v>46157</v>
      </c>
      <c r="T4134" s="159" t="s">
        <v>6983</v>
      </c>
      <c r="U4134" s="159" t="s">
        <v>6152</v>
      </c>
      <c r="V4134" s="154"/>
      <c r="W4134" s="154"/>
      <c r="X4134" s="154"/>
      <c r="Y4134" s="160" t="s">
        <v>7484</v>
      </c>
      <c r="Z4134" s="160"/>
      <c r="AA4134" s="153"/>
      <c r="AB4134" s="153"/>
      <c r="AC4134" s="182" t="e">
        <f t="shared" si="130"/>
        <v>#DIV/0!</v>
      </c>
      <c r="AD4134" s="153" t="e">
        <f t="shared" si="131"/>
        <v>#DIV/0!</v>
      </c>
      <c r="AE4134" s="207"/>
      <c r="AF4134" s="153"/>
      <c r="AG4134" s="159"/>
      <c r="AH4134" s="153"/>
      <c r="AI4134" s="161"/>
      <c r="AJ4134" s="153"/>
      <c r="AK4134" s="153"/>
      <c r="AL4134" s="207"/>
      <c r="AM4134" s="207"/>
      <c r="AN4134" s="207"/>
      <c r="AO4134" s="207"/>
      <c r="AP4134" s="147" t="s">
        <v>54</v>
      </c>
      <c r="AQ4134" s="147"/>
      <c r="AR4134" s="147"/>
      <c r="AS4134" s="209" t="s">
        <v>68</v>
      </c>
      <c r="AT4134" s="223" t="str">
        <f>MONTH(B4134)&amp;"/"&amp;YEAR(B4134)</f>
        <v>4/2026</v>
      </c>
      <c r="AU4134" s="223">
        <f>WEEKNUM(B4134)-WEEKNUM(EOMONTH(B4134,-1)+1)+1</f>
        <v>5</v>
      </c>
      <c r="AV4134" s="209" t="str">
        <f>MONTH(R4134)&amp;"/"&amp;YEAR(R4134)</f>
        <v>1/1900</v>
      </c>
      <c r="AW4134" s="209" t="e">
        <f>WEEKNUM(R4134)-WEEKNUM(EOMONTH(R4134,-1)+1)+1</f>
        <v>#NUM!</v>
      </c>
      <c r="AX4134" s="209">
        <f>IF(BB4134="S",IF(Q4134="1. Aceitou o programa",R4134-B4134,0),0)</f>
        <v>0</v>
      </c>
      <c r="AY4134" s="209">
        <f>IF(BB4134="S",IF(AND(S4134&lt;&gt;"",R4134&lt;&gt;""),S4134-R4134,0),0)</f>
        <v>0</v>
      </c>
      <c r="AZ4134" s="209">
        <f>IF(BB4134="S",IF(Q4134="1. Aceitou o programa",IF(OR(X4134="Não se Aplica",X4134=""),IF(OR(W4134="Não se Aplica",W4134=""),0,W4134-V4134),AVERAGE(X4134-W4134,W4134-V4134)),0),0)</f>
        <v>0</v>
      </c>
      <c r="BA4134" s="209">
        <f>IF(BB4134="S",IF(AND(Q4134="1. Aceitou o programa",AH4134="Realizada"),IFERROR(IF(AG4134="",0,AG4134-R4134),0),0),0)</f>
        <v>0</v>
      </c>
      <c r="BB4134" s="209" t="str">
        <f>_xlfn.XLOOKUP(U4134,'Lista Suspensa'!$AA$20:$AA$23,'Lista Suspensa'!$AB$20:$AB$23,"N/A")</f>
        <v>S</v>
      </c>
    </row>
    <row r="4135" spans="1:54" ht="12" customHeight="1">
      <c r="A4135" s="151" t="s">
        <v>67</v>
      </c>
      <c r="B4135" s="152">
        <v>46139</v>
      </c>
      <c r="C4135" s="153" t="s">
        <v>122</v>
      </c>
      <c r="D4135" s="153" t="s">
        <v>167</v>
      </c>
      <c r="E4135" s="244">
        <v>88950585</v>
      </c>
      <c r="F4135" s="144" t="s">
        <v>7514</v>
      </c>
      <c r="G4135" s="230"/>
      <c r="H4135" s="154"/>
      <c r="I4135" s="153">
        <v>126</v>
      </c>
      <c r="J4135" s="148"/>
      <c r="K4135" s="153"/>
      <c r="L4135" s="153"/>
      <c r="M4135" s="153"/>
      <c r="N4135" s="153"/>
      <c r="O4135" s="155" t="s">
        <v>7515</v>
      </c>
      <c r="P4135" s="156" t="s">
        <v>60</v>
      </c>
      <c r="Q4135" s="157" t="s">
        <v>6982</v>
      </c>
      <c r="R4135" s="158"/>
      <c r="S4135" s="159">
        <v>46157</v>
      </c>
      <c r="T4135" s="159" t="s">
        <v>6983</v>
      </c>
      <c r="U4135" s="159" t="s">
        <v>6152</v>
      </c>
      <c r="V4135" s="154"/>
      <c r="W4135" s="154"/>
      <c r="X4135" s="154"/>
      <c r="Y4135" s="160" t="s">
        <v>7484</v>
      </c>
      <c r="Z4135" s="160"/>
      <c r="AA4135" s="153"/>
      <c r="AB4135" s="153"/>
      <c r="AC4135" s="182" t="e">
        <f t="shared" si="130"/>
        <v>#DIV/0!</v>
      </c>
      <c r="AD4135" s="153" t="e">
        <f t="shared" si="131"/>
        <v>#DIV/0!</v>
      </c>
      <c r="AE4135" s="207"/>
      <c r="AF4135" s="153"/>
      <c r="AG4135" s="159"/>
      <c r="AH4135" s="153"/>
      <c r="AI4135" s="161"/>
      <c r="AJ4135" s="153"/>
      <c r="AK4135" s="153"/>
      <c r="AL4135" s="207"/>
      <c r="AM4135" s="207"/>
      <c r="AN4135" s="207"/>
      <c r="AO4135" s="207"/>
      <c r="AP4135" s="147" t="s">
        <v>54</v>
      </c>
      <c r="AQ4135" s="147"/>
      <c r="AR4135" s="147"/>
      <c r="AS4135" s="209" t="s">
        <v>68</v>
      </c>
      <c r="AT4135" s="223" t="str">
        <f>MONTH(B4135)&amp;"/"&amp;YEAR(B4135)</f>
        <v>4/2026</v>
      </c>
      <c r="AU4135" s="223">
        <f>WEEKNUM(B4135)-WEEKNUM(EOMONTH(B4135,-1)+1)+1</f>
        <v>5</v>
      </c>
      <c r="AV4135" s="209" t="str">
        <f>MONTH(R4135)&amp;"/"&amp;YEAR(R4135)</f>
        <v>1/1900</v>
      </c>
      <c r="AW4135" s="209" t="e">
        <f>WEEKNUM(R4135)-WEEKNUM(EOMONTH(R4135,-1)+1)+1</f>
        <v>#NUM!</v>
      </c>
      <c r="AX4135" s="209">
        <f>IF(BB4135="S",IF(Q4135="1. Aceitou o programa",R4135-B4135,0),0)</f>
        <v>0</v>
      </c>
      <c r="AY4135" s="209">
        <f>IF(BB4135="S",IF(AND(S4135&lt;&gt;"",R4135&lt;&gt;""),S4135-R4135,0),0)</f>
        <v>0</v>
      </c>
      <c r="AZ4135" s="209">
        <f>IF(BB4135="S",IF(Q4135="1. Aceitou o programa",IF(OR(X4135="Não se Aplica",X4135=""),IF(OR(W4135="Não se Aplica",W4135=""),0,W4135-V4135),AVERAGE(X4135-W4135,W4135-V4135)),0),0)</f>
        <v>0</v>
      </c>
      <c r="BA4135" s="209">
        <f>IF(BB4135="S",IF(AND(Q4135="1. Aceitou o programa",AH4135="Realizada"),IFERROR(IF(AG4135="",0,AG4135-R4135),0),0),0)</f>
        <v>0</v>
      </c>
      <c r="BB4135" s="209" t="str">
        <f>_xlfn.XLOOKUP(U4135,'Lista Suspensa'!$AA$20:$AA$23,'Lista Suspensa'!$AB$20:$AB$23,"N/A")</f>
        <v>S</v>
      </c>
    </row>
    <row r="4136" spans="1:54" ht="12" customHeight="1">
      <c r="A4136" s="151" t="s">
        <v>67</v>
      </c>
      <c r="B4136" s="152">
        <v>46139</v>
      </c>
      <c r="C4136" s="153" t="s">
        <v>122</v>
      </c>
      <c r="D4136" s="153" t="s">
        <v>167</v>
      </c>
      <c r="E4136" s="244">
        <v>92824050</v>
      </c>
      <c r="F4136" s="144" t="s">
        <v>7516</v>
      </c>
      <c r="G4136" s="230"/>
      <c r="H4136" s="154"/>
      <c r="I4136" s="153">
        <v>126</v>
      </c>
      <c r="J4136" s="148"/>
      <c r="K4136" s="153"/>
      <c r="L4136" s="153"/>
      <c r="M4136" s="153"/>
      <c r="N4136" s="153"/>
      <c r="O4136" s="155" t="s">
        <v>7517</v>
      </c>
      <c r="P4136" s="156" t="s">
        <v>60</v>
      </c>
      <c r="Q4136" s="157" t="s">
        <v>6982</v>
      </c>
      <c r="R4136" s="158"/>
      <c r="S4136" s="159">
        <v>46157</v>
      </c>
      <c r="T4136" s="159" t="s">
        <v>6983</v>
      </c>
      <c r="U4136" s="159" t="s">
        <v>6152</v>
      </c>
      <c r="V4136" s="154"/>
      <c r="W4136" s="154"/>
      <c r="X4136" s="154"/>
      <c r="Y4136" s="160" t="s">
        <v>7484</v>
      </c>
      <c r="Z4136" s="160"/>
      <c r="AA4136" s="153"/>
      <c r="AB4136" s="153"/>
      <c r="AC4136" s="182" t="e">
        <f t="shared" si="130"/>
        <v>#DIV/0!</v>
      </c>
      <c r="AD4136" s="153" t="e">
        <f t="shared" si="131"/>
        <v>#DIV/0!</v>
      </c>
      <c r="AE4136" s="207"/>
      <c r="AF4136" s="153"/>
      <c r="AG4136" s="159"/>
      <c r="AH4136" s="153"/>
      <c r="AI4136" s="161"/>
      <c r="AJ4136" s="153"/>
      <c r="AK4136" s="153"/>
      <c r="AL4136" s="207"/>
      <c r="AM4136" s="207"/>
      <c r="AN4136" s="207"/>
      <c r="AO4136" s="207"/>
      <c r="AP4136" s="147" t="s">
        <v>54</v>
      </c>
      <c r="AQ4136" s="147"/>
      <c r="AR4136" s="147"/>
      <c r="AS4136" s="209" t="s">
        <v>68</v>
      </c>
      <c r="AT4136" s="223" t="str">
        <f>MONTH(B4136)&amp;"/"&amp;YEAR(B4136)</f>
        <v>4/2026</v>
      </c>
      <c r="AU4136" s="223">
        <f>WEEKNUM(B4136)-WEEKNUM(EOMONTH(B4136,-1)+1)+1</f>
        <v>5</v>
      </c>
      <c r="AV4136" s="209" t="str">
        <f>MONTH(R4136)&amp;"/"&amp;YEAR(R4136)</f>
        <v>1/1900</v>
      </c>
      <c r="AW4136" s="209" t="e">
        <f>WEEKNUM(R4136)-WEEKNUM(EOMONTH(R4136,-1)+1)+1</f>
        <v>#NUM!</v>
      </c>
      <c r="AX4136" s="209">
        <f>IF(BB4136="S",IF(Q4136="1. Aceitou o programa",R4136-B4136,0),0)</f>
        <v>0</v>
      </c>
      <c r="AY4136" s="209">
        <f>IF(BB4136="S",IF(AND(S4136&lt;&gt;"",R4136&lt;&gt;""),S4136-R4136,0),0)</f>
        <v>0</v>
      </c>
      <c r="AZ4136" s="209">
        <f>IF(BB4136="S",IF(Q4136="1. Aceitou o programa",IF(OR(X4136="Não se Aplica",X4136=""),IF(OR(W4136="Não se Aplica",W4136=""),0,W4136-V4136),AVERAGE(X4136-W4136,W4136-V4136)),0),0)</f>
        <v>0</v>
      </c>
      <c r="BA4136" s="209">
        <f>IF(BB4136="S",IF(AND(Q4136="1. Aceitou o programa",AH4136="Realizada"),IFERROR(IF(AG4136="",0,AG4136-R4136),0),0),0)</f>
        <v>0</v>
      </c>
      <c r="BB4136" s="209" t="str">
        <f>_xlfn.XLOOKUP(U4136,'Lista Suspensa'!$AA$20:$AA$23,'Lista Suspensa'!$AB$20:$AB$23,"N/A")</f>
        <v>S</v>
      </c>
    </row>
    <row r="4137" spans="1:54" ht="12" customHeight="1">
      <c r="A4137" s="151" t="s">
        <v>67</v>
      </c>
      <c r="B4137" s="152">
        <v>46139</v>
      </c>
      <c r="C4137" s="153" t="s">
        <v>122</v>
      </c>
      <c r="D4137" s="153" t="s">
        <v>167</v>
      </c>
      <c r="E4137" s="244">
        <v>89424577</v>
      </c>
      <c r="F4137" s="144" t="s">
        <v>7518</v>
      </c>
      <c r="G4137" s="230"/>
      <c r="H4137" s="154"/>
      <c r="I4137" s="153">
        <v>126</v>
      </c>
      <c r="J4137" s="148"/>
      <c r="K4137" s="153"/>
      <c r="L4137" s="153"/>
      <c r="M4137" s="153"/>
      <c r="N4137" s="153"/>
      <c r="O4137" s="155" t="s">
        <v>7519</v>
      </c>
      <c r="P4137" s="156" t="s">
        <v>60</v>
      </c>
      <c r="Q4137" s="157" t="s">
        <v>6982</v>
      </c>
      <c r="R4137" s="158"/>
      <c r="S4137" s="159">
        <v>46157</v>
      </c>
      <c r="T4137" s="159" t="s">
        <v>6983</v>
      </c>
      <c r="U4137" s="159" t="s">
        <v>6152</v>
      </c>
      <c r="V4137" s="154"/>
      <c r="W4137" s="154"/>
      <c r="X4137" s="154"/>
      <c r="Y4137" s="160" t="s">
        <v>7484</v>
      </c>
      <c r="Z4137" s="160"/>
      <c r="AA4137" s="153"/>
      <c r="AB4137" s="153"/>
      <c r="AC4137" s="182" t="e">
        <f t="shared" si="130"/>
        <v>#DIV/0!</v>
      </c>
      <c r="AD4137" s="153" t="e">
        <f t="shared" si="131"/>
        <v>#DIV/0!</v>
      </c>
      <c r="AE4137" s="207"/>
      <c r="AF4137" s="153"/>
      <c r="AG4137" s="159"/>
      <c r="AH4137" s="153"/>
      <c r="AI4137" s="161"/>
      <c r="AJ4137" s="153"/>
      <c r="AK4137" s="153"/>
      <c r="AL4137" s="207"/>
      <c r="AM4137" s="207"/>
      <c r="AN4137" s="207"/>
      <c r="AO4137" s="207"/>
      <c r="AP4137" s="147" t="s">
        <v>54</v>
      </c>
      <c r="AQ4137" s="147"/>
      <c r="AR4137" s="147"/>
      <c r="AS4137" s="209" t="s">
        <v>68</v>
      </c>
      <c r="AT4137" s="223" t="str">
        <f>MONTH(B4137)&amp;"/"&amp;YEAR(B4137)</f>
        <v>4/2026</v>
      </c>
      <c r="AU4137" s="223">
        <f>WEEKNUM(B4137)-WEEKNUM(EOMONTH(B4137,-1)+1)+1</f>
        <v>5</v>
      </c>
      <c r="AV4137" s="209" t="str">
        <f>MONTH(R4137)&amp;"/"&amp;YEAR(R4137)</f>
        <v>1/1900</v>
      </c>
      <c r="AW4137" s="209" t="e">
        <f>WEEKNUM(R4137)-WEEKNUM(EOMONTH(R4137,-1)+1)+1</f>
        <v>#NUM!</v>
      </c>
      <c r="AX4137" s="209">
        <f>IF(BB4137="S",IF(Q4137="1. Aceitou o programa",R4137-B4137,0),0)</f>
        <v>0</v>
      </c>
      <c r="AY4137" s="209">
        <f>IF(BB4137="S",IF(AND(S4137&lt;&gt;"",R4137&lt;&gt;""),S4137-R4137,0),0)</f>
        <v>0</v>
      </c>
      <c r="AZ4137" s="209">
        <f>IF(BB4137="S",IF(Q4137="1. Aceitou o programa",IF(OR(X4137="Não se Aplica",X4137=""),IF(OR(W4137="Não se Aplica",W4137=""),0,W4137-V4137),AVERAGE(X4137-W4137,W4137-V4137)),0),0)</f>
        <v>0</v>
      </c>
      <c r="BA4137" s="209">
        <f>IF(BB4137="S",IF(AND(Q4137="1. Aceitou o programa",AH4137="Realizada"),IFERROR(IF(AG4137="",0,AG4137-R4137),0),0),0)</f>
        <v>0</v>
      </c>
      <c r="BB4137" s="209" t="str">
        <f>_xlfn.XLOOKUP(U4137,'Lista Suspensa'!$AA$20:$AA$23,'Lista Suspensa'!$AB$20:$AB$23,"N/A")</f>
        <v>S</v>
      </c>
    </row>
    <row r="4138" spans="1:54" ht="12" customHeight="1">
      <c r="A4138" s="151" t="s">
        <v>67</v>
      </c>
      <c r="B4138" s="152">
        <v>46139</v>
      </c>
      <c r="C4138" s="153" t="s">
        <v>122</v>
      </c>
      <c r="D4138" s="153" t="s">
        <v>167</v>
      </c>
      <c r="E4138" s="244">
        <v>89179360</v>
      </c>
      <c r="F4138" s="144" t="s">
        <v>7520</v>
      </c>
      <c r="G4138" s="230"/>
      <c r="H4138" s="154"/>
      <c r="I4138" s="153">
        <v>126</v>
      </c>
      <c r="J4138" s="148"/>
      <c r="K4138" s="153"/>
      <c r="L4138" s="153"/>
      <c r="M4138" s="153"/>
      <c r="N4138" s="153"/>
      <c r="O4138" s="155" t="s">
        <v>7521</v>
      </c>
      <c r="P4138" s="156" t="s">
        <v>60</v>
      </c>
      <c r="Q4138" s="157" t="s">
        <v>6982</v>
      </c>
      <c r="R4138" s="158"/>
      <c r="S4138" s="159">
        <v>46157</v>
      </c>
      <c r="T4138" s="159" t="s">
        <v>6983</v>
      </c>
      <c r="U4138" s="159" t="s">
        <v>6152</v>
      </c>
      <c r="V4138" s="154"/>
      <c r="W4138" s="154"/>
      <c r="X4138" s="154"/>
      <c r="Y4138" s="160" t="s">
        <v>7484</v>
      </c>
      <c r="Z4138" s="160"/>
      <c r="AA4138" s="153"/>
      <c r="AB4138" s="153"/>
      <c r="AC4138" s="182" t="e">
        <f t="shared" si="130"/>
        <v>#DIV/0!</v>
      </c>
      <c r="AD4138" s="153" t="e">
        <f t="shared" si="131"/>
        <v>#DIV/0!</v>
      </c>
      <c r="AE4138" s="207"/>
      <c r="AF4138" s="153"/>
      <c r="AG4138" s="159"/>
      <c r="AH4138" s="153"/>
      <c r="AI4138" s="161"/>
      <c r="AJ4138" s="153"/>
      <c r="AK4138" s="153"/>
      <c r="AL4138" s="207"/>
      <c r="AM4138" s="207"/>
      <c r="AN4138" s="207"/>
      <c r="AO4138" s="207"/>
      <c r="AP4138" s="147" t="s">
        <v>54</v>
      </c>
      <c r="AQ4138" s="147"/>
      <c r="AR4138" s="147"/>
      <c r="AS4138" s="209" t="s">
        <v>68</v>
      </c>
      <c r="AT4138" s="223" t="str">
        <f>MONTH(B4138)&amp;"/"&amp;YEAR(B4138)</f>
        <v>4/2026</v>
      </c>
      <c r="AU4138" s="223">
        <f>WEEKNUM(B4138)-WEEKNUM(EOMONTH(B4138,-1)+1)+1</f>
        <v>5</v>
      </c>
      <c r="AV4138" s="209" t="str">
        <f>MONTH(R4138)&amp;"/"&amp;YEAR(R4138)</f>
        <v>1/1900</v>
      </c>
      <c r="AW4138" s="209" t="e">
        <f>WEEKNUM(R4138)-WEEKNUM(EOMONTH(R4138,-1)+1)+1</f>
        <v>#NUM!</v>
      </c>
      <c r="AX4138" s="209">
        <f>IF(BB4138="S",IF(Q4138="1. Aceitou o programa",R4138-B4138,0),0)</f>
        <v>0</v>
      </c>
      <c r="AY4138" s="209">
        <f>IF(BB4138="S",IF(AND(S4138&lt;&gt;"",R4138&lt;&gt;""),S4138-R4138,0),0)</f>
        <v>0</v>
      </c>
      <c r="AZ4138" s="209">
        <f>IF(BB4138="S",IF(Q4138="1. Aceitou o programa",IF(OR(X4138="Não se Aplica",X4138=""),IF(OR(W4138="Não se Aplica",W4138=""),0,W4138-V4138),AVERAGE(X4138-W4138,W4138-V4138)),0),0)</f>
        <v>0</v>
      </c>
      <c r="BA4138" s="209">
        <f>IF(BB4138="S",IF(AND(Q4138="1. Aceitou o programa",AH4138="Realizada"),IFERROR(IF(AG4138="",0,AG4138-R4138),0),0),0)</f>
        <v>0</v>
      </c>
      <c r="BB4138" s="209" t="str">
        <f>_xlfn.XLOOKUP(U4138,'Lista Suspensa'!$AA$20:$AA$23,'Lista Suspensa'!$AB$20:$AB$23,"N/A")</f>
        <v>S</v>
      </c>
    </row>
    <row r="4139" spans="1:54" ht="12" customHeight="1">
      <c r="A4139" s="151" t="s">
        <v>67</v>
      </c>
      <c r="B4139" s="152">
        <v>46139</v>
      </c>
      <c r="C4139" s="153" t="s">
        <v>122</v>
      </c>
      <c r="D4139" s="153" t="s">
        <v>167</v>
      </c>
      <c r="E4139" s="244">
        <v>87383832</v>
      </c>
      <c r="F4139" s="144" t="s">
        <v>7522</v>
      </c>
      <c r="G4139" s="230"/>
      <c r="H4139" s="154"/>
      <c r="I4139" s="153">
        <v>126</v>
      </c>
      <c r="J4139" s="148"/>
      <c r="K4139" s="153"/>
      <c r="L4139" s="153"/>
      <c r="M4139" s="153"/>
      <c r="N4139" s="153">
        <v>380</v>
      </c>
      <c r="O4139" s="155" t="s">
        <v>7523</v>
      </c>
      <c r="P4139" s="156" t="s">
        <v>60</v>
      </c>
      <c r="Q4139" s="157" t="s">
        <v>6982</v>
      </c>
      <c r="R4139" s="158"/>
      <c r="S4139" s="159">
        <v>46157</v>
      </c>
      <c r="T4139" s="159" t="s">
        <v>6983</v>
      </c>
      <c r="U4139" s="159" t="s">
        <v>6152</v>
      </c>
      <c r="V4139" s="154"/>
      <c r="W4139" s="154"/>
      <c r="X4139" s="154"/>
      <c r="Y4139" s="160" t="s">
        <v>7487</v>
      </c>
      <c r="Z4139" s="160"/>
      <c r="AA4139" s="153"/>
      <c r="AB4139" s="153"/>
      <c r="AC4139" s="182" t="e">
        <f t="shared" si="130"/>
        <v>#DIV/0!</v>
      </c>
      <c r="AD4139" s="153" t="e">
        <f t="shared" si="131"/>
        <v>#DIV/0!</v>
      </c>
      <c r="AE4139" s="207"/>
      <c r="AF4139" s="153"/>
      <c r="AG4139" s="159"/>
      <c r="AH4139" s="153"/>
      <c r="AI4139" s="161"/>
      <c r="AJ4139" s="153"/>
      <c r="AK4139" s="153"/>
      <c r="AL4139" s="207"/>
      <c r="AM4139" s="207"/>
      <c r="AN4139" s="207"/>
      <c r="AO4139" s="207"/>
      <c r="AP4139" s="147" t="s">
        <v>54</v>
      </c>
      <c r="AQ4139" s="147"/>
      <c r="AR4139" s="147"/>
      <c r="AS4139" s="209" t="s">
        <v>68</v>
      </c>
      <c r="AT4139" s="223" t="str">
        <f>MONTH(B4139)&amp;"/"&amp;YEAR(B4139)</f>
        <v>4/2026</v>
      </c>
      <c r="AU4139" s="223">
        <f>WEEKNUM(B4139)-WEEKNUM(EOMONTH(B4139,-1)+1)+1</f>
        <v>5</v>
      </c>
      <c r="AV4139" s="209" t="str">
        <f>MONTH(R4139)&amp;"/"&amp;YEAR(R4139)</f>
        <v>1/1900</v>
      </c>
      <c r="AW4139" s="209" t="e">
        <f>WEEKNUM(R4139)-WEEKNUM(EOMONTH(R4139,-1)+1)+1</f>
        <v>#NUM!</v>
      </c>
      <c r="AX4139" s="209">
        <f>IF(BB4139="S",IF(Q4139="1. Aceitou o programa",R4139-B4139,0),0)</f>
        <v>0</v>
      </c>
      <c r="AY4139" s="209">
        <f>IF(BB4139="S",IF(AND(S4139&lt;&gt;"",R4139&lt;&gt;""),S4139-R4139,0),0)</f>
        <v>0</v>
      </c>
      <c r="AZ4139" s="209">
        <f>IF(BB4139="S",IF(Q4139="1. Aceitou o programa",IF(OR(X4139="Não se Aplica",X4139=""),IF(OR(W4139="Não se Aplica",W4139=""),0,W4139-V4139),AVERAGE(X4139-W4139,W4139-V4139)),0),0)</f>
        <v>0</v>
      </c>
      <c r="BA4139" s="209">
        <f>IF(BB4139="S",IF(AND(Q4139="1. Aceitou o programa",AH4139="Realizada"),IFERROR(IF(AG4139="",0,AG4139-R4139),0),0),0)</f>
        <v>0</v>
      </c>
      <c r="BB4139" s="209" t="str">
        <f>_xlfn.XLOOKUP(U4139,'Lista Suspensa'!$AA$20:$AA$23,'Lista Suspensa'!$AB$20:$AB$23,"N/A")</f>
        <v>S</v>
      </c>
    </row>
    <row r="4140" spans="1:54" ht="12" customHeight="1">
      <c r="A4140" s="151" t="s">
        <v>67</v>
      </c>
      <c r="B4140" s="152">
        <v>46139</v>
      </c>
      <c r="C4140" s="153" t="s">
        <v>122</v>
      </c>
      <c r="D4140" s="153" t="s">
        <v>167</v>
      </c>
      <c r="E4140" s="244">
        <v>88079115</v>
      </c>
      <c r="F4140" s="144" t="s">
        <v>7524</v>
      </c>
      <c r="G4140" s="230"/>
      <c r="H4140" s="154"/>
      <c r="I4140" s="153">
        <v>126</v>
      </c>
      <c r="J4140" s="148"/>
      <c r="K4140" s="153"/>
      <c r="L4140" s="153"/>
      <c r="M4140" s="153"/>
      <c r="N4140" s="153"/>
      <c r="O4140" s="155" t="s">
        <v>7525</v>
      </c>
      <c r="P4140" s="156" t="s">
        <v>60</v>
      </c>
      <c r="Q4140" s="157" t="s">
        <v>6982</v>
      </c>
      <c r="R4140" s="158"/>
      <c r="S4140" s="159">
        <v>46157</v>
      </c>
      <c r="T4140" s="159" t="s">
        <v>6983</v>
      </c>
      <c r="U4140" s="159" t="s">
        <v>6152</v>
      </c>
      <c r="V4140" s="154"/>
      <c r="W4140" s="154"/>
      <c r="X4140" s="154"/>
      <c r="Y4140" s="160" t="s">
        <v>7484</v>
      </c>
      <c r="Z4140" s="160"/>
      <c r="AA4140" s="153"/>
      <c r="AB4140" s="153"/>
      <c r="AC4140" s="182" t="e">
        <f t="shared" si="130"/>
        <v>#DIV/0!</v>
      </c>
      <c r="AD4140" s="153" t="e">
        <f t="shared" si="131"/>
        <v>#DIV/0!</v>
      </c>
      <c r="AE4140" s="207"/>
      <c r="AF4140" s="153"/>
      <c r="AG4140" s="159"/>
      <c r="AH4140" s="153"/>
      <c r="AI4140" s="161"/>
      <c r="AJ4140" s="153"/>
      <c r="AK4140" s="153"/>
      <c r="AL4140" s="207"/>
      <c r="AM4140" s="207"/>
      <c r="AN4140" s="207"/>
      <c r="AO4140" s="207"/>
      <c r="AP4140" s="147" t="s">
        <v>54</v>
      </c>
      <c r="AQ4140" s="147"/>
      <c r="AR4140" s="147"/>
      <c r="AS4140" s="209" t="s">
        <v>68</v>
      </c>
      <c r="AT4140" s="223" t="str">
        <f>MONTH(B4140)&amp;"/"&amp;YEAR(B4140)</f>
        <v>4/2026</v>
      </c>
      <c r="AU4140" s="223">
        <f>WEEKNUM(B4140)-WEEKNUM(EOMONTH(B4140,-1)+1)+1</f>
        <v>5</v>
      </c>
      <c r="AV4140" s="209" t="str">
        <f>MONTH(R4140)&amp;"/"&amp;YEAR(R4140)</f>
        <v>1/1900</v>
      </c>
      <c r="AW4140" s="209" t="e">
        <f>WEEKNUM(R4140)-WEEKNUM(EOMONTH(R4140,-1)+1)+1</f>
        <v>#NUM!</v>
      </c>
      <c r="AX4140" s="209">
        <f>IF(BB4140="S",IF(Q4140="1. Aceitou o programa",R4140-B4140,0),0)</f>
        <v>0</v>
      </c>
      <c r="AY4140" s="209">
        <f>IF(BB4140="S",IF(AND(S4140&lt;&gt;"",R4140&lt;&gt;""),S4140-R4140,0),0)</f>
        <v>0</v>
      </c>
      <c r="AZ4140" s="209">
        <f>IF(BB4140="S",IF(Q4140="1. Aceitou o programa",IF(OR(X4140="Não se Aplica",X4140=""),IF(OR(W4140="Não se Aplica",W4140=""),0,W4140-V4140),AVERAGE(X4140-W4140,W4140-V4140)),0),0)</f>
        <v>0</v>
      </c>
      <c r="BA4140" s="209">
        <f>IF(BB4140="S",IF(AND(Q4140="1. Aceitou o programa",AH4140="Realizada"),IFERROR(IF(AG4140="",0,AG4140-R4140),0),0),0)</f>
        <v>0</v>
      </c>
      <c r="BB4140" s="209" t="str">
        <f>_xlfn.XLOOKUP(U4140,'Lista Suspensa'!$AA$20:$AA$23,'Lista Suspensa'!$AB$20:$AB$23,"N/A")</f>
        <v>S</v>
      </c>
    </row>
    <row r="4141" spans="1:54" ht="12" customHeight="1">
      <c r="A4141" s="151" t="s">
        <v>67</v>
      </c>
      <c r="B4141" s="152">
        <v>46139</v>
      </c>
      <c r="C4141" s="153" t="s">
        <v>122</v>
      </c>
      <c r="D4141" s="153" t="s">
        <v>167</v>
      </c>
      <c r="E4141" s="244">
        <v>89045183</v>
      </c>
      <c r="F4141" s="144" t="s">
        <v>7526</v>
      </c>
      <c r="G4141" s="230"/>
      <c r="H4141" s="154"/>
      <c r="I4141" s="153">
        <v>126</v>
      </c>
      <c r="J4141" s="148"/>
      <c r="K4141" s="153"/>
      <c r="L4141" s="153"/>
      <c r="M4141" s="153"/>
      <c r="N4141" s="153"/>
      <c r="O4141" s="155" t="s">
        <v>7527</v>
      </c>
      <c r="P4141" s="156" t="s">
        <v>60</v>
      </c>
      <c r="Q4141" s="157" t="s">
        <v>6982</v>
      </c>
      <c r="R4141" s="158"/>
      <c r="S4141" s="159">
        <v>46157</v>
      </c>
      <c r="T4141" s="159" t="s">
        <v>6983</v>
      </c>
      <c r="U4141" s="159" t="s">
        <v>6152</v>
      </c>
      <c r="V4141" s="154"/>
      <c r="W4141" s="154"/>
      <c r="X4141" s="154"/>
      <c r="Y4141" s="160" t="s">
        <v>7484</v>
      </c>
      <c r="Z4141" s="160"/>
      <c r="AA4141" s="153"/>
      <c r="AB4141" s="153"/>
      <c r="AC4141" s="182" t="e">
        <f t="shared" si="130"/>
        <v>#DIV/0!</v>
      </c>
      <c r="AD4141" s="153" t="e">
        <f t="shared" si="131"/>
        <v>#DIV/0!</v>
      </c>
      <c r="AE4141" s="207"/>
      <c r="AF4141" s="153"/>
      <c r="AG4141" s="159"/>
      <c r="AH4141" s="153"/>
      <c r="AI4141" s="161"/>
      <c r="AJ4141" s="153"/>
      <c r="AK4141" s="153"/>
      <c r="AL4141" s="207"/>
      <c r="AM4141" s="207"/>
      <c r="AN4141" s="207"/>
      <c r="AO4141" s="207"/>
      <c r="AP4141" s="147" t="s">
        <v>54</v>
      </c>
      <c r="AQ4141" s="147"/>
      <c r="AR4141" s="147"/>
      <c r="AS4141" s="209" t="s">
        <v>68</v>
      </c>
      <c r="AT4141" s="223" t="str">
        <f>MONTH(B4141)&amp;"/"&amp;YEAR(B4141)</f>
        <v>4/2026</v>
      </c>
      <c r="AU4141" s="223">
        <f>WEEKNUM(B4141)-WEEKNUM(EOMONTH(B4141,-1)+1)+1</f>
        <v>5</v>
      </c>
      <c r="AV4141" s="209" t="str">
        <f>MONTH(R4141)&amp;"/"&amp;YEAR(R4141)</f>
        <v>1/1900</v>
      </c>
      <c r="AW4141" s="209" t="e">
        <f>WEEKNUM(R4141)-WEEKNUM(EOMONTH(R4141,-1)+1)+1</f>
        <v>#NUM!</v>
      </c>
      <c r="AX4141" s="209">
        <f>IF(BB4141="S",IF(Q4141="1. Aceitou o programa",R4141-B4141,0),0)</f>
        <v>0</v>
      </c>
      <c r="AY4141" s="209">
        <f>IF(BB4141="S",IF(AND(S4141&lt;&gt;"",R4141&lt;&gt;""),S4141-R4141,0),0)</f>
        <v>0</v>
      </c>
      <c r="AZ4141" s="209">
        <f>IF(BB4141="S",IF(Q4141="1. Aceitou o programa",IF(OR(X4141="Não se Aplica",X4141=""),IF(OR(W4141="Não se Aplica",W4141=""),0,W4141-V4141),AVERAGE(X4141-W4141,W4141-V4141)),0),0)</f>
        <v>0</v>
      </c>
      <c r="BA4141" s="209">
        <f>IF(BB4141="S",IF(AND(Q4141="1. Aceitou o programa",AH4141="Realizada"),IFERROR(IF(AG4141="",0,AG4141-R4141),0),0),0)</f>
        <v>0</v>
      </c>
      <c r="BB4141" s="209" t="str">
        <f>_xlfn.XLOOKUP(U4141,'Lista Suspensa'!$AA$20:$AA$23,'Lista Suspensa'!$AB$20:$AB$23,"N/A")</f>
        <v>S</v>
      </c>
    </row>
    <row r="4142" spans="1:54" ht="12" customHeight="1">
      <c r="A4142" s="151" t="s">
        <v>67</v>
      </c>
      <c r="B4142" s="152">
        <v>46139</v>
      </c>
      <c r="C4142" s="153" t="s">
        <v>122</v>
      </c>
      <c r="D4142" s="153" t="s">
        <v>167</v>
      </c>
      <c r="E4142" s="244">
        <v>87893644</v>
      </c>
      <c r="F4142" s="144" t="s">
        <v>7528</v>
      </c>
      <c r="G4142" s="230"/>
      <c r="H4142" s="154"/>
      <c r="I4142" s="153">
        <v>126</v>
      </c>
      <c r="J4142" s="148"/>
      <c r="K4142" s="153"/>
      <c r="L4142" s="153"/>
      <c r="M4142" s="153"/>
      <c r="N4142" s="153"/>
      <c r="O4142" s="155" t="s">
        <v>7529</v>
      </c>
      <c r="P4142" s="156" t="s">
        <v>60</v>
      </c>
      <c r="Q4142" s="157" t="s">
        <v>6982</v>
      </c>
      <c r="R4142" s="158"/>
      <c r="S4142" s="159">
        <v>46157</v>
      </c>
      <c r="T4142" s="159" t="s">
        <v>6983</v>
      </c>
      <c r="U4142" s="159" t="s">
        <v>6152</v>
      </c>
      <c r="V4142" s="154"/>
      <c r="W4142" s="154"/>
      <c r="X4142" s="154"/>
      <c r="Y4142" s="160" t="s">
        <v>7484</v>
      </c>
      <c r="Z4142" s="160"/>
      <c r="AA4142" s="153"/>
      <c r="AB4142" s="153"/>
      <c r="AC4142" s="182" t="e">
        <f t="shared" si="130"/>
        <v>#DIV/0!</v>
      </c>
      <c r="AD4142" s="153" t="e">
        <f t="shared" si="131"/>
        <v>#DIV/0!</v>
      </c>
      <c r="AE4142" s="207"/>
      <c r="AF4142" s="153"/>
      <c r="AG4142" s="159"/>
      <c r="AH4142" s="153"/>
      <c r="AI4142" s="161"/>
      <c r="AJ4142" s="153"/>
      <c r="AK4142" s="153"/>
      <c r="AL4142" s="207"/>
      <c r="AM4142" s="207"/>
      <c r="AN4142" s="207"/>
      <c r="AO4142" s="207"/>
      <c r="AP4142" s="147" t="s">
        <v>54</v>
      </c>
      <c r="AQ4142" s="147"/>
      <c r="AR4142" s="147"/>
      <c r="AS4142" s="209" t="s">
        <v>68</v>
      </c>
      <c r="AT4142" s="223" t="str">
        <f>MONTH(B4142)&amp;"/"&amp;YEAR(B4142)</f>
        <v>4/2026</v>
      </c>
      <c r="AU4142" s="223">
        <f>WEEKNUM(B4142)-WEEKNUM(EOMONTH(B4142,-1)+1)+1</f>
        <v>5</v>
      </c>
      <c r="AV4142" s="209" t="str">
        <f>MONTH(R4142)&amp;"/"&amp;YEAR(R4142)</f>
        <v>1/1900</v>
      </c>
      <c r="AW4142" s="209" t="e">
        <f>WEEKNUM(R4142)-WEEKNUM(EOMONTH(R4142,-1)+1)+1</f>
        <v>#NUM!</v>
      </c>
      <c r="AX4142" s="209">
        <f>IF(BB4142="S",IF(Q4142="1. Aceitou o programa",R4142-B4142,0),0)</f>
        <v>0</v>
      </c>
      <c r="AY4142" s="209">
        <f>IF(BB4142="S",IF(AND(S4142&lt;&gt;"",R4142&lt;&gt;""),S4142-R4142,0),0)</f>
        <v>0</v>
      </c>
      <c r="AZ4142" s="209">
        <f>IF(BB4142="S",IF(Q4142="1. Aceitou o programa",IF(OR(X4142="Não se Aplica",X4142=""),IF(OR(W4142="Não se Aplica",W4142=""),0,W4142-V4142),AVERAGE(X4142-W4142,W4142-V4142)),0),0)</f>
        <v>0</v>
      </c>
      <c r="BA4142" s="209">
        <f>IF(BB4142="S",IF(AND(Q4142="1. Aceitou o programa",AH4142="Realizada"),IFERROR(IF(AG4142="",0,AG4142-R4142),0),0),0)</f>
        <v>0</v>
      </c>
      <c r="BB4142" s="209" t="str">
        <f>_xlfn.XLOOKUP(U4142,'Lista Suspensa'!$AA$20:$AA$23,'Lista Suspensa'!$AB$20:$AB$23,"N/A")</f>
        <v>S</v>
      </c>
    </row>
    <row r="4143" spans="1:54" ht="12" customHeight="1">
      <c r="A4143" s="151" t="s">
        <v>67</v>
      </c>
      <c r="B4143" s="152">
        <v>46139</v>
      </c>
      <c r="C4143" s="153" t="s">
        <v>122</v>
      </c>
      <c r="D4143" s="153" t="s">
        <v>167</v>
      </c>
      <c r="E4143" s="244">
        <v>88088900</v>
      </c>
      <c r="F4143" s="144" t="s">
        <v>7530</v>
      </c>
      <c r="G4143" s="230"/>
      <c r="H4143" s="154"/>
      <c r="I4143" s="153">
        <v>126</v>
      </c>
      <c r="J4143" s="148"/>
      <c r="K4143" s="153"/>
      <c r="L4143" s="153"/>
      <c r="M4143" s="153"/>
      <c r="N4143" s="153">
        <v>500</v>
      </c>
      <c r="O4143" s="155" t="s">
        <v>7531</v>
      </c>
      <c r="P4143" s="156" t="s">
        <v>60</v>
      </c>
      <c r="Q4143" s="157" t="s">
        <v>6982</v>
      </c>
      <c r="R4143" s="158"/>
      <c r="S4143" s="159">
        <v>46157</v>
      </c>
      <c r="T4143" s="159" t="s">
        <v>6983</v>
      </c>
      <c r="U4143" s="159" t="s">
        <v>6152</v>
      </c>
      <c r="V4143" s="154"/>
      <c r="W4143" s="154"/>
      <c r="X4143" s="154"/>
      <c r="Y4143" s="160" t="s">
        <v>7487</v>
      </c>
      <c r="Z4143" s="160"/>
      <c r="AA4143" s="153"/>
      <c r="AB4143" s="153"/>
      <c r="AC4143" s="182" t="e">
        <f t="shared" si="130"/>
        <v>#DIV/0!</v>
      </c>
      <c r="AD4143" s="153" t="e">
        <f t="shared" si="131"/>
        <v>#DIV/0!</v>
      </c>
      <c r="AE4143" s="207"/>
      <c r="AF4143" s="153"/>
      <c r="AG4143" s="159"/>
      <c r="AH4143" s="153"/>
      <c r="AI4143" s="161"/>
      <c r="AJ4143" s="153"/>
      <c r="AK4143" s="153"/>
      <c r="AL4143" s="207"/>
      <c r="AM4143" s="207"/>
      <c r="AN4143" s="207"/>
      <c r="AO4143" s="207"/>
      <c r="AP4143" s="147" t="s">
        <v>54</v>
      </c>
      <c r="AQ4143" s="147"/>
      <c r="AR4143" s="147"/>
      <c r="AS4143" s="209" t="s">
        <v>68</v>
      </c>
      <c r="AT4143" s="223" t="str">
        <f>MONTH(B4143)&amp;"/"&amp;YEAR(B4143)</f>
        <v>4/2026</v>
      </c>
      <c r="AU4143" s="223">
        <f>WEEKNUM(B4143)-WEEKNUM(EOMONTH(B4143,-1)+1)+1</f>
        <v>5</v>
      </c>
      <c r="AV4143" s="209" t="str">
        <f>MONTH(R4143)&amp;"/"&amp;YEAR(R4143)</f>
        <v>1/1900</v>
      </c>
      <c r="AW4143" s="209" t="e">
        <f>WEEKNUM(R4143)-WEEKNUM(EOMONTH(R4143,-1)+1)+1</f>
        <v>#NUM!</v>
      </c>
      <c r="AX4143" s="209">
        <f>IF(BB4143="S",IF(Q4143="1. Aceitou o programa",R4143-B4143,0),0)</f>
        <v>0</v>
      </c>
      <c r="AY4143" s="209">
        <f>IF(BB4143="S",IF(AND(S4143&lt;&gt;"",R4143&lt;&gt;""),S4143-R4143,0),0)</f>
        <v>0</v>
      </c>
      <c r="AZ4143" s="209">
        <f>IF(BB4143="S",IF(Q4143="1. Aceitou o programa",IF(OR(X4143="Não se Aplica",X4143=""),IF(OR(W4143="Não se Aplica",W4143=""),0,W4143-V4143),AVERAGE(X4143-W4143,W4143-V4143)),0),0)</f>
        <v>0</v>
      </c>
      <c r="BA4143" s="209">
        <f>IF(BB4143="S",IF(AND(Q4143="1. Aceitou o programa",AH4143="Realizada"),IFERROR(IF(AG4143="",0,AG4143-R4143),0),0),0)</f>
        <v>0</v>
      </c>
      <c r="BB4143" s="209" t="str">
        <f>_xlfn.XLOOKUP(U4143,'Lista Suspensa'!$AA$20:$AA$23,'Lista Suspensa'!$AB$20:$AB$23,"N/A")</f>
        <v>S</v>
      </c>
    </row>
    <row r="4144" spans="1:54" ht="12" customHeight="1">
      <c r="A4144" s="151" t="s">
        <v>67</v>
      </c>
      <c r="B4144" s="152">
        <v>46139</v>
      </c>
      <c r="C4144" s="153" t="s">
        <v>122</v>
      </c>
      <c r="D4144" s="153" t="s">
        <v>167</v>
      </c>
      <c r="E4144" s="244">
        <v>85771702</v>
      </c>
      <c r="F4144" s="144" t="s">
        <v>7532</v>
      </c>
      <c r="G4144" s="230"/>
      <c r="H4144" s="154"/>
      <c r="I4144" s="153">
        <v>126</v>
      </c>
      <c r="J4144" s="148"/>
      <c r="K4144" s="153"/>
      <c r="L4144" s="153"/>
      <c r="M4144" s="153"/>
      <c r="N4144" s="153"/>
      <c r="O4144" s="155" t="s">
        <v>7533</v>
      </c>
      <c r="P4144" s="156" t="s">
        <v>60</v>
      </c>
      <c r="Q4144" s="157" t="s">
        <v>6982</v>
      </c>
      <c r="R4144" s="158"/>
      <c r="S4144" s="159">
        <v>46157</v>
      </c>
      <c r="T4144" s="159" t="s">
        <v>6983</v>
      </c>
      <c r="U4144" s="159" t="s">
        <v>6152</v>
      </c>
      <c r="V4144" s="154"/>
      <c r="W4144" s="154"/>
      <c r="X4144" s="154"/>
      <c r="Y4144" s="160" t="s">
        <v>7484</v>
      </c>
      <c r="Z4144" s="160"/>
      <c r="AA4144" s="153"/>
      <c r="AB4144" s="153"/>
      <c r="AC4144" s="182" t="e">
        <f t="shared" si="130"/>
        <v>#DIV/0!</v>
      </c>
      <c r="AD4144" s="153" t="e">
        <f t="shared" si="131"/>
        <v>#DIV/0!</v>
      </c>
      <c r="AE4144" s="207"/>
      <c r="AF4144" s="153"/>
      <c r="AG4144" s="159"/>
      <c r="AH4144" s="153"/>
      <c r="AI4144" s="161"/>
      <c r="AJ4144" s="153"/>
      <c r="AK4144" s="153"/>
      <c r="AL4144" s="207"/>
      <c r="AM4144" s="207"/>
      <c r="AN4144" s="207"/>
      <c r="AO4144" s="207"/>
      <c r="AP4144" s="147" t="s">
        <v>54</v>
      </c>
      <c r="AQ4144" s="147"/>
      <c r="AR4144" s="147"/>
      <c r="AS4144" s="209" t="s">
        <v>68</v>
      </c>
      <c r="AT4144" s="223" t="str">
        <f>MONTH(B4144)&amp;"/"&amp;YEAR(B4144)</f>
        <v>4/2026</v>
      </c>
      <c r="AU4144" s="223">
        <f>WEEKNUM(B4144)-WEEKNUM(EOMONTH(B4144,-1)+1)+1</f>
        <v>5</v>
      </c>
      <c r="AV4144" s="209" t="str">
        <f>MONTH(R4144)&amp;"/"&amp;YEAR(R4144)</f>
        <v>1/1900</v>
      </c>
      <c r="AW4144" s="209" t="e">
        <f>WEEKNUM(R4144)-WEEKNUM(EOMONTH(R4144,-1)+1)+1</f>
        <v>#NUM!</v>
      </c>
      <c r="AX4144" s="209">
        <f>IF(BB4144="S",IF(Q4144="1. Aceitou o programa",R4144-B4144,0),0)</f>
        <v>0</v>
      </c>
      <c r="AY4144" s="209">
        <f>IF(BB4144="S",IF(AND(S4144&lt;&gt;"",R4144&lt;&gt;""),S4144-R4144,0),0)</f>
        <v>0</v>
      </c>
      <c r="AZ4144" s="209">
        <f>IF(BB4144="S",IF(Q4144="1. Aceitou o programa",IF(OR(X4144="Não se Aplica",X4144=""),IF(OR(W4144="Não se Aplica",W4144=""),0,W4144-V4144),AVERAGE(X4144-W4144,W4144-V4144)),0),0)</f>
        <v>0</v>
      </c>
      <c r="BA4144" s="209">
        <f>IF(BB4144="S",IF(AND(Q4144="1. Aceitou o programa",AH4144="Realizada"),IFERROR(IF(AG4144="",0,AG4144-R4144),0),0),0)</f>
        <v>0</v>
      </c>
      <c r="BB4144" s="209" t="str">
        <f>_xlfn.XLOOKUP(U4144,'Lista Suspensa'!$AA$20:$AA$23,'Lista Suspensa'!$AB$20:$AB$23,"N/A")</f>
        <v>S</v>
      </c>
    </row>
    <row r="4145" spans="1:54" ht="12" customHeight="1">
      <c r="A4145" s="151" t="s">
        <v>67</v>
      </c>
      <c r="B4145" s="152">
        <v>46139</v>
      </c>
      <c r="C4145" s="153" t="s">
        <v>122</v>
      </c>
      <c r="D4145" s="153" t="s">
        <v>167</v>
      </c>
      <c r="E4145" s="244">
        <v>82936420</v>
      </c>
      <c r="F4145" s="144" t="s">
        <v>7534</v>
      </c>
      <c r="G4145" s="230"/>
      <c r="H4145" s="154"/>
      <c r="I4145" s="153">
        <v>126</v>
      </c>
      <c r="J4145" s="148"/>
      <c r="K4145" s="153"/>
      <c r="L4145" s="153"/>
      <c r="M4145" s="153"/>
      <c r="N4145" s="153">
        <v>400</v>
      </c>
      <c r="O4145" s="155" t="s">
        <v>7535</v>
      </c>
      <c r="P4145" s="156" t="s">
        <v>60</v>
      </c>
      <c r="Q4145" s="157" t="s">
        <v>6982</v>
      </c>
      <c r="R4145" s="158"/>
      <c r="S4145" s="159">
        <v>46157</v>
      </c>
      <c r="T4145" s="159" t="s">
        <v>6983</v>
      </c>
      <c r="U4145" s="159" t="s">
        <v>6152</v>
      </c>
      <c r="V4145" s="154"/>
      <c r="W4145" s="154"/>
      <c r="X4145" s="154"/>
      <c r="Y4145" s="160" t="s">
        <v>7487</v>
      </c>
      <c r="Z4145" s="160"/>
      <c r="AA4145" s="153"/>
      <c r="AB4145" s="153"/>
      <c r="AC4145" s="182" t="e">
        <f t="shared" si="130"/>
        <v>#DIV/0!</v>
      </c>
      <c r="AD4145" s="153" t="e">
        <f t="shared" si="131"/>
        <v>#DIV/0!</v>
      </c>
      <c r="AE4145" s="207"/>
      <c r="AF4145" s="153"/>
      <c r="AG4145" s="159"/>
      <c r="AH4145" s="153"/>
      <c r="AI4145" s="161"/>
      <c r="AJ4145" s="153"/>
      <c r="AK4145" s="153"/>
      <c r="AL4145" s="207"/>
      <c r="AM4145" s="207"/>
      <c r="AN4145" s="207"/>
      <c r="AO4145" s="207"/>
      <c r="AP4145" s="147" t="s">
        <v>54</v>
      </c>
      <c r="AQ4145" s="147"/>
      <c r="AR4145" s="147"/>
      <c r="AS4145" s="209" t="s">
        <v>68</v>
      </c>
      <c r="AT4145" s="223" t="str">
        <f>MONTH(B4145)&amp;"/"&amp;YEAR(B4145)</f>
        <v>4/2026</v>
      </c>
      <c r="AU4145" s="223">
        <f>WEEKNUM(B4145)-WEEKNUM(EOMONTH(B4145,-1)+1)+1</f>
        <v>5</v>
      </c>
      <c r="AV4145" s="209" t="str">
        <f>MONTH(R4145)&amp;"/"&amp;YEAR(R4145)</f>
        <v>1/1900</v>
      </c>
      <c r="AW4145" s="209" t="e">
        <f>WEEKNUM(R4145)-WEEKNUM(EOMONTH(R4145,-1)+1)+1</f>
        <v>#NUM!</v>
      </c>
      <c r="AX4145" s="209">
        <f>IF(BB4145="S",IF(Q4145="1. Aceitou o programa",R4145-B4145,0),0)</f>
        <v>0</v>
      </c>
      <c r="AY4145" s="209">
        <f>IF(BB4145="S",IF(AND(S4145&lt;&gt;"",R4145&lt;&gt;""),S4145-R4145,0),0)</f>
        <v>0</v>
      </c>
      <c r="AZ4145" s="209">
        <f>IF(BB4145="S",IF(Q4145="1. Aceitou o programa",IF(OR(X4145="Não se Aplica",X4145=""),IF(OR(W4145="Não se Aplica",W4145=""),0,W4145-V4145),AVERAGE(X4145-W4145,W4145-V4145)),0),0)</f>
        <v>0</v>
      </c>
      <c r="BA4145" s="209">
        <f>IF(BB4145="S",IF(AND(Q4145="1. Aceitou o programa",AH4145="Realizada"),IFERROR(IF(AG4145="",0,AG4145-R4145),0),0),0)</f>
        <v>0</v>
      </c>
      <c r="BB4145" s="209" t="str">
        <f>_xlfn.XLOOKUP(U4145,'Lista Suspensa'!$AA$20:$AA$23,'Lista Suspensa'!$AB$20:$AB$23,"N/A")</f>
        <v>S</v>
      </c>
    </row>
    <row r="4146" spans="1:54" ht="12" customHeight="1">
      <c r="A4146" s="151" t="s">
        <v>67</v>
      </c>
      <c r="B4146" s="152">
        <v>46139</v>
      </c>
      <c r="C4146" s="153" t="s">
        <v>122</v>
      </c>
      <c r="D4146" s="153" t="s">
        <v>167</v>
      </c>
      <c r="E4146" s="244">
        <v>88326953</v>
      </c>
      <c r="F4146" s="144" t="s">
        <v>7536</v>
      </c>
      <c r="G4146" s="230"/>
      <c r="H4146" s="154"/>
      <c r="I4146" s="153">
        <v>126</v>
      </c>
      <c r="J4146" s="148"/>
      <c r="K4146" s="153"/>
      <c r="L4146" s="153"/>
      <c r="M4146" s="153"/>
      <c r="N4146" s="153"/>
      <c r="O4146" s="155" t="s">
        <v>7537</v>
      </c>
      <c r="P4146" s="156" t="s">
        <v>60</v>
      </c>
      <c r="Q4146" s="157" t="s">
        <v>6982</v>
      </c>
      <c r="R4146" s="158"/>
      <c r="S4146" s="159">
        <v>46157</v>
      </c>
      <c r="T4146" s="159" t="s">
        <v>6983</v>
      </c>
      <c r="U4146" s="159" t="s">
        <v>6152</v>
      </c>
      <c r="V4146" s="154"/>
      <c r="W4146" s="154"/>
      <c r="X4146" s="154"/>
      <c r="Y4146" s="160" t="s">
        <v>7484</v>
      </c>
      <c r="Z4146" s="160"/>
      <c r="AA4146" s="153"/>
      <c r="AB4146" s="153"/>
      <c r="AC4146" s="182" t="e">
        <f t="shared" si="130"/>
        <v>#DIV/0!</v>
      </c>
      <c r="AD4146" s="153" t="e">
        <f t="shared" si="131"/>
        <v>#DIV/0!</v>
      </c>
      <c r="AE4146" s="207"/>
      <c r="AF4146" s="153"/>
      <c r="AG4146" s="159"/>
      <c r="AH4146" s="153"/>
      <c r="AI4146" s="161"/>
      <c r="AJ4146" s="153"/>
      <c r="AK4146" s="153"/>
      <c r="AL4146" s="207"/>
      <c r="AM4146" s="207"/>
      <c r="AN4146" s="207"/>
      <c r="AO4146" s="207"/>
      <c r="AP4146" s="147" t="s">
        <v>54</v>
      </c>
      <c r="AQ4146" s="147"/>
      <c r="AR4146" s="147"/>
      <c r="AS4146" s="209" t="s">
        <v>68</v>
      </c>
      <c r="AT4146" s="223" t="str">
        <f>MONTH(B4146)&amp;"/"&amp;YEAR(B4146)</f>
        <v>4/2026</v>
      </c>
      <c r="AU4146" s="223">
        <f>WEEKNUM(B4146)-WEEKNUM(EOMONTH(B4146,-1)+1)+1</f>
        <v>5</v>
      </c>
      <c r="AV4146" s="209" t="str">
        <f>MONTH(R4146)&amp;"/"&amp;YEAR(R4146)</f>
        <v>1/1900</v>
      </c>
      <c r="AW4146" s="209" t="e">
        <f>WEEKNUM(R4146)-WEEKNUM(EOMONTH(R4146,-1)+1)+1</f>
        <v>#NUM!</v>
      </c>
      <c r="AX4146" s="209">
        <f>IF(BB4146="S",IF(Q4146="1. Aceitou o programa",R4146-B4146,0),0)</f>
        <v>0</v>
      </c>
      <c r="AY4146" s="209">
        <f>IF(BB4146="S",IF(AND(S4146&lt;&gt;"",R4146&lt;&gt;""),S4146-R4146,0),0)</f>
        <v>0</v>
      </c>
      <c r="AZ4146" s="209">
        <f>IF(BB4146="S",IF(Q4146="1. Aceitou o programa",IF(OR(X4146="Não se Aplica",X4146=""),IF(OR(W4146="Não se Aplica",W4146=""),0,W4146-V4146),AVERAGE(X4146-W4146,W4146-V4146)),0),0)</f>
        <v>0</v>
      </c>
      <c r="BA4146" s="209">
        <f>IF(BB4146="S",IF(AND(Q4146="1. Aceitou o programa",AH4146="Realizada"),IFERROR(IF(AG4146="",0,AG4146-R4146),0),0),0)</f>
        <v>0</v>
      </c>
      <c r="BB4146" s="209" t="str">
        <f>_xlfn.XLOOKUP(U4146,'Lista Suspensa'!$AA$20:$AA$23,'Lista Suspensa'!$AB$20:$AB$23,"N/A")</f>
        <v>S</v>
      </c>
    </row>
    <row r="4147" spans="1:54" ht="12" customHeight="1">
      <c r="A4147" s="151" t="s">
        <v>67</v>
      </c>
      <c r="B4147" s="152">
        <v>46139</v>
      </c>
      <c r="C4147" s="153" t="s">
        <v>122</v>
      </c>
      <c r="D4147" s="153" t="s">
        <v>167</v>
      </c>
      <c r="E4147" s="244">
        <v>88062907</v>
      </c>
      <c r="F4147" s="144" t="s">
        <v>7538</v>
      </c>
      <c r="G4147" s="230"/>
      <c r="H4147" s="154"/>
      <c r="I4147" s="153">
        <v>126</v>
      </c>
      <c r="J4147" s="148"/>
      <c r="K4147" s="153"/>
      <c r="L4147" s="153"/>
      <c r="M4147" s="153"/>
      <c r="N4147" s="153"/>
      <c r="O4147" s="155" t="s">
        <v>7539</v>
      </c>
      <c r="P4147" s="156" t="s">
        <v>60</v>
      </c>
      <c r="Q4147" s="157" t="s">
        <v>6982</v>
      </c>
      <c r="R4147" s="158"/>
      <c r="S4147" s="159">
        <v>46157</v>
      </c>
      <c r="T4147" s="159" t="s">
        <v>6983</v>
      </c>
      <c r="U4147" s="159" t="s">
        <v>6152</v>
      </c>
      <c r="V4147" s="154"/>
      <c r="W4147" s="154"/>
      <c r="X4147" s="154"/>
      <c r="Y4147" s="160" t="s">
        <v>7484</v>
      </c>
      <c r="Z4147" s="160"/>
      <c r="AA4147" s="153"/>
      <c r="AB4147" s="153"/>
      <c r="AC4147" s="182" t="e">
        <f t="shared" si="130"/>
        <v>#DIV/0!</v>
      </c>
      <c r="AD4147" s="153" t="e">
        <f t="shared" si="131"/>
        <v>#DIV/0!</v>
      </c>
      <c r="AE4147" s="207"/>
      <c r="AF4147" s="153"/>
      <c r="AG4147" s="159"/>
      <c r="AH4147" s="153"/>
      <c r="AI4147" s="161"/>
      <c r="AJ4147" s="153"/>
      <c r="AK4147" s="153"/>
      <c r="AL4147" s="207"/>
      <c r="AM4147" s="207"/>
      <c r="AN4147" s="207"/>
      <c r="AO4147" s="207"/>
      <c r="AP4147" s="147" t="s">
        <v>54</v>
      </c>
      <c r="AQ4147" s="147"/>
      <c r="AR4147" s="147"/>
      <c r="AS4147" s="209" t="s">
        <v>68</v>
      </c>
      <c r="AT4147" s="223" t="str">
        <f>MONTH(B4147)&amp;"/"&amp;YEAR(B4147)</f>
        <v>4/2026</v>
      </c>
      <c r="AU4147" s="223">
        <f>WEEKNUM(B4147)-WEEKNUM(EOMONTH(B4147,-1)+1)+1</f>
        <v>5</v>
      </c>
      <c r="AV4147" s="209" t="str">
        <f>MONTH(R4147)&amp;"/"&amp;YEAR(R4147)</f>
        <v>1/1900</v>
      </c>
      <c r="AW4147" s="209" t="e">
        <f>WEEKNUM(R4147)-WEEKNUM(EOMONTH(R4147,-1)+1)+1</f>
        <v>#NUM!</v>
      </c>
      <c r="AX4147" s="209">
        <f>IF(BB4147="S",IF(Q4147="1. Aceitou o programa",R4147-B4147,0),0)</f>
        <v>0</v>
      </c>
      <c r="AY4147" s="209">
        <f>IF(BB4147="S",IF(AND(S4147&lt;&gt;"",R4147&lt;&gt;""),S4147-R4147,0),0)</f>
        <v>0</v>
      </c>
      <c r="AZ4147" s="209">
        <f>IF(BB4147="S",IF(Q4147="1. Aceitou o programa",IF(OR(X4147="Não se Aplica",X4147=""),IF(OR(W4147="Não se Aplica",W4147=""),0,W4147-V4147),AVERAGE(X4147-W4147,W4147-V4147)),0),0)</f>
        <v>0</v>
      </c>
      <c r="BA4147" s="209">
        <f>IF(BB4147="S",IF(AND(Q4147="1. Aceitou o programa",AH4147="Realizada"),IFERROR(IF(AG4147="",0,AG4147-R4147),0),0),0)</f>
        <v>0</v>
      </c>
      <c r="BB4147" s="209" t="str">
        <f>_xlfn.XLOOKUP(U4147,'Lista Suspensa'!$AA$20:$AA$23,'Lista Suspensa'!$AB$20:$AB$23,"N/A")</f>
        <v>S</v>
      </c>
    </row>
    <row r="4148" spans="1:54" ht="12" customHeight="1">
      <c r="A4148" s="151" t="s">
        <v>67</v>
      </c>
      <c r="B4148" s="152">
        <v>46139</v>
      </c>
      <c r="C4148" s="153" t="s">
        <v>122</v>
      </c>
      <c r="D4148" s="153" t="s">
        <v>167</v>
      </c>
      <c r="E4148" s="244">
        <v>88077232</v>
      </c>
      <c r="F4148" s="144" t="s">
        <v>7540</v>
      </c>
      <c r="G4148" s="230"/>
      <c r="H4148" s="154"/>
      <c r="I4148" s="153">
        <v>126</v>
      </c>
      <c r="J4148" s="148"/>
      <c r="K4148" s="153"/>
      <c r="L4148" s="153"/>
      <c r="M4148" s="153"/>
      <c r="N4148" s="153"/>
      <c r="O4148" s="155" t="s">
        <v>7541</v>
      </c>
      <c r="P4148" s="156" t="s">
        <v>60</v>
      </c>
      <c r="Q4148" s="157" t="s">
        <v>6982</v>
      </c>
      <c r="R4148" s="158"/>
      <c r="S4148" s="159">
        <v>46157</v>
      </c>
      <c r="T4148" s="159" t="s">
        <v>6983</v>
      </c>
      <c r="U4148" s="159" t="s">
        <v>6152</v>
      </c>
      <c r="V4148" s="154"/>
      <c r="W4148" s="154"/>
      <c r="X4148" s="154"/>
      <c r="Y4148" s="160" t="s">
        <v>7484</v>
      </c>
      <c r="Z4148" s="160"/>
      <c r="AA4148" s="153"/>
      <c r="AB4148" s="153"/>
      <c r="AC4148" s="182" t="e">
        <f t="shared" si="130"/>
        <v>#DIV/0!</v>
      </c>
      <c r="AD4148" s="153" t="e">
        <f t="shared" si="131"/>
        <v>#DIV/0!</v>
      </c>
      <c r="AE4148" s="207"/>
      <c r="AF4148" s="153"/>
      <c r="AG4148" s="159"/>
      <c r="AH4148" s="153"/>
      <c r="AI4148" s="161"/>
      <c r="AJ4148" s="153"/>
      <c r="AK4148" s="153"/>
      <c r="AL4148" s="207"/>
      <c r="AM4148" s="207"/>
      <c r="AN4148" s="207"/>
      <c r="AO4148" s="207"/>
      <c r="AP4148" s="147" t="s">
        <v>54</v>
      </c>
      <c r="AQ4148" s="147"/>
      <c r="AR4148" s="147"/>
      <c r="AS4148" s="209" t="s">
        <v>68</v>
      </c>
      <c r="AT4148" s="223" t="str">
        <f>MONTH(B4148)&amp;"/"&amp;YEAR(B4148)</f>
        <v>4/2026</v>
      </c>
      <c r="AU4148" s="223">
        <f>WEEKNUM(B4148)-WEEKNUM(EOMONTH(B4148,-1)+1)+1</f>
        <v>5</v>
      </c>
      <c r="AV4148" s="209" t="str">
        <f>MONTH(R4148)&amp;"/"&amp;YEAR(R4148)</f>
        <v>1/1900</v>
      </c>
      <c r="AW4148" s="209" t="e">
        <f>WEEKNUM(R4148)-WEEKNUM(EOMONTH(R4148,-1)+1)+1</f>
        <v>#NUM!</v>
      </c>
      <c r="AX4148" s="209">
        <f>IF(BB4148="S",IF(Q4148="1. Aceitou o programa",R4148-B4148,0),0)</f>
        <v>0</v>
      </c>
      <c r="AY4148" s="209">
        <f>IF(BB4148="S",IF(AND(S4148&lt;&gt;"",R4148&lt;&gt;""),S4148-R4148,0),0)</f>
        <v>0</v>
      </c>
      <c r="AZ4148" s="209">
        <f>IF(BB4148="S",IF(Q4148="1. Aceitou o programa",IF(OR(X4148="Não se Aplica",X4148=""),IF(OR(W4148="Não se Aplica",W4148=""),0,W4148-V4148),AVERAGE(X4148-W4148,W4148-V4148)),0),0)</f>
        <v>0</v>
      </c>
      <c r="BA4148" s="209">
        <f>IF(BB4148="S",IF(AND(Q4148="1. Aceitou o programa",AH4148="Realizada"),IFERROR(IF(AG4148="",0,AG4148-R4148),0),0),0)</f>
        <v>0</v>
      </c>
      <c r="BB4148" s="209" t="str">
        <f>_xlfn.XLOOKUP(U4148,'Lista Suspensa'!$AA$20:$AA$23,'Lista Suspensa'!$AB$20:$AB$23,"N/A")</f>
        <v>S</v>
      </c>
    </row>
    <row r="4149" spans="1:54" ht="12" customHeight="1">
      <c r="A4149" s="151" t="s">
        <v>67</v>
      </c>
      <c r="B4149" s="152">
        <v>46139</v>
      </c>
      <c r="C4149" s="153" t="s">
        <v>122</v>
      </c>
      <c r="D4149" s="153" t="s">
        <v>167</v>
      </c>
      <c r="E4149" s="244">
        <v>88920990</v>
      </c>
      <c r="F4149" s="144" t="s">
        <v>7542</v>
      </c>
      <c r="G4149" s="230"/>
      <c r="H4149" s="154"/>
      <c r="I4149" s="153">
        <v>126</v>
      </c>
      <c r="J4149" s="148"/>
      <c r="K4149" s="153"/>
      <c r="L4149" s="153"/>
      <c r="M4149" s="153"/>
      <c r="N4149" s="153"/>
      <c r="O4149" s="155" t="s">
        <v>7543</v>
      </c>
      <c r="P4149" s="156" t="s">
        <v>60</v>
      </c>
      <c r="Q4149" s="157" t="s">
        <v>6982</v>
      </c>
      <c r="R4149" s="158"/>
      <c r="S4149" s="159">
        <v>46157</v>
      </c>
      <c r="T4149" s="159" t="s">
        <v>6983</v>
      </c>
      <c r="U4149" s="159" t="s">
        <v>6152</v>
      </c>
      <c r="V4149" s="154"/>
      <c r="W4149" s="154"/>
      <c r="X4149" s="154"/>
      <c r="Y4149" s="160" t="s">
        <v>7484</v>
      </c>
      <c r="Z4149" s="160"/>
      <c r="AA4149" s="153"/>
      <c r="AB4149" s="153"/>
      <c r="AC4149" s="182" t="e">
        <f t="shared" si="130"/>
        <v>#DIV/0!</v>
      </c>
      <c r="AD4149" s="153" t="e">
        <f t="shared" si="131"/>
        <v>#DIV/0!</v>
      </c>
      <c r="AE4149" s="207"/>
      <c r="AF4149" s="153"/>
      <c r="AG4149" s="159"/>
      <c r="AH4149" s="153"/>
      <c r="AI4149" s="161"/>
      <c r="AJ4149" s="153"/>
      <c r="AK4149" s="153"/>
      <c r="AL4149" s="207"/>
      <c r="AM4149" s="207"/>
      <c r="AN4149" s="207"/>
      <c r="AO4149" s="207"/>
      <c r="AP4149" s="147" t="s">
        <v>54</v>
      </c>
      <c r="AQ4149" s="147"/>
      <c r="AR4149" s="147"/>
      <c r="AS4149" s="209" t="s">
        <v>68</v>
      </c>
      <c r="AT4149" s="223" t="str">
        <f>MONTH(B4149)&amp;"/"&amp;YEAR(B4149)</f>
        <v>4/2026</v>
      </c>
      <c r="AU4149" s="223">
        <f>WEEKNUM(B4149)-WEEKNUM(EOMONTH(B4149,-1)+1)+1</f>
        <v>5</v>
      </c>
      <c r="AV4149" s="209" t="str">
        <f>MONTH(R4149)&amp;"/"&amp;YEAR(R4149)</f>
        <v>1/1900</v>
      </c>
      <c r="AW4149" s="209" t="e">
        <f>WEEKNUM(R4149)-WEEKNUM(EOMONTH(R4149,-1)+1)+1</f>
        <v>#NUM!</v>
      </c>
      <c r="AX4149" s="209">
        <f>IF(BB4149="S",IF(Q4149="1. Aceitou o programa",R4149-B4149,0),0)</f>
        <v>0</v>
      </c>
      <c r="AY4149" s="209">
        <f>IF(BB4149="S",IF(AND(S4149&lt;&gt;"",R4149&lt;&gt;""),S4149-R4149,0),0)</f>
        <v>0</v>
      </c>
      <c r="AZ4149" s="209">
        <f>IF(BB4149="S",IF(Q4149="1. Aceitou o programa",IF(OR(X4149="Não se Aplica",X4149=""),IF(OR(W4149="Não se Aplica",W4149=""),0,W4149-V4149),AVERAGE(X4149-W4149,W4149-V4149)),0),0)</f>
        <v>0</v>
      </c>
      <c r="BA4149" s="209">
        <f>IF(BB4149="S",IF(AND(Q4149="1. Aceitou o programa",AH4149="Realizada"),IFERROR(IF(AG4149="",0,AG4149-R4149),0),0),0)</f>
        <v>0</v>
      </c>
      <c r="BB4149" s="209" t="str">
        <f>_xlfn.XLOOKUP(U4149,'Lista Suspensa'!$AA$20:$AA$23,'Lista Suspensa'!$AB$20:$AB$23,"N/A")</f>
        <v>S</v>
      </c>
    </row>
    <row r="4150" spans="1:54" ht="12" customHeight="1">
      <c r="A4150" s="151" t="s">
        <v>67</v>
      </c>
      <c r="B4150" s="152">
        <v>46139</v>
      </c>
      <c r="C4150" s="153" t="s">
        <v>122</v>
      </c>
      <c r="D4150" s="153" t="s">
        <v>167</v>
      </c>
      <c r="E4150" s="244">
        <v>87318804</v>
      </c>
      <c r="F4150" s="144" t="s">
        <v>7544</v>
      </c>
      <c r="G4150" s="230"/>
      <c r="H4150" s="154"/>
      <c r="I4150" s="153">
        <v>126</v>
      </c>
      <c r="J4150" s="148"/>
      <c r="K4150" s="153"/>
      <c r="L4150" s="153"/>
      <c r="M4150" s="153"/>
      <c r="N4150" s="153"/>
      <c r="O4150" s="155" t="s">
        <v>7545</v>
      </c>
      <c r="P4150" s="156" t="s">
        <v>60</v>
      </c>
      <c r="Q4150" s="157" t="s">
        <v>6982</v>
      </c>
      <c r="R4150" s="158"/>
      <c r="S4150" s="159">
        <v>46157</v>
      </c>
      <c r="T4150" s="159" t="s">
        <v>6983</v>
      </c>
      <c r="U4150" s="159" t="s">
        <v>6152</v>
      </c>
      <c r="V4150" s="154"/>
      <c r="W4150" s="154"/>
      <c r="X4150" s="154"/>
      <c r="Y4150" s="160" t="s">
        <v>7484</v>
      </c>
      <c r="Z4150" s="160"/>
      <c r="AA4150" s="153"/>
      <c r="AB4150" s="153"/>
      <c r="AC4150" s="182" t="e">
        <f t="shared" si="130"/>
        <v>#DIV/0!</v>
      </c>
      <c r="AD4150" s="153" t="e">
        <f t="shared" si="131"/>
        <v>#DIV/0!</v>
      </c>
      <c r="AE4150" s="207"/>
      <c r="AF4150" s="153"/>
      <c r="AG4150" s="159"/>
      <c r="AH4150" s="153"/>
      <c r="AI4150" s="161"/>
      <c r="AJ4150" s="153"/>
      <c r="AK4150" s="153"/>
      <c r="AL4150" s="207"/>
      <c r="AM4150" s="207"/>
      <c r="AN4150" s="207"/>
      <c r="AO4150" s="207"/>
      <c r="AP4150" s="147" t="s">
        <v>54</v>
      </c>
      <c r="AQ4150" s="147"/>
      <c r="AR4150" s="147"/>
      <c r="AS4150" s="209" t="s">
        <v>68</v>
      </c>
      <c r="AT4150" s="223" t="str">
        <f>MONTH(B4150)&amp;"/"&amp;YEAR(B4150)</f>
        <v>4/2026</v>
      </c>
      <c r="AU4150" s="223">
        <f>WEEKNUM(B4150)-WEEKNUM(EOMONTH(B4150,-1)+1)+1</f>
        <v>5</v>
      </c>
      <c r="AV4150" s="209" t="str">
        <f>MONTH(R4150)&amp;"/"&amp;YEAR(R4150)</f>
        <v>1/1900</v>
      </c>
      <c r="AW4150" s="209" t="e">
        <f>WEEKNUM(R4150)-WEEKNUM(EOMONTH(R4150,-1)+1)+1</f>
        <v>#NUM!</v>
      </c>
      <c r="AX4150" s="209">
        <f>IF(BB4150="S",IF(Q4150="1. Aceitou o programa",R4150-B4150,0),0)</f>
        <v>0</v>
      </c>
      <c r="AY4150" s="209">
        <f>IF(BB4150="S",IF(AND(S4150&lt;&gt;"",R4150&lt;&gt;""),S4150-R4150,0),0)</f>
        <v>0</v>
      </c>
      <c r="AZ4150" s="209">
        <f>IF(BB4150="S",IF(Q4150="1. Aceitou o programa",IF(OR(X4150="Não se Aplica",X4150=""),IF(OR(W4150="Não se Aplica",W4150=""),0,W4150-V4150),AVERAGE(X4150-W4150,W4150-V4150)),0),0)</f>
        <v>0</v>
      </c>
      <c r="BA4150" s="209">
        <f>IF(BB4150="S",IF(AND(Q4150="1. Aceitou o programa",AH4150="Realizada"),IFERROR(IF(AG4150="",0,AG4150-R4150),0),0),0)</f>
        <v>0</v>
      </c>
      <c r="BB4150" s="209" t="str">
        <f>_xlfn.XLOOKUP(U4150,'Lista Suspensa'!$AA$20:$AA$23,'Lista Suspensa'!$AB$20:$AB$23,"N/A")</f>
        <v>S</v>
      </c>
    </row>
    <row r="4151" spans="1:54" ht="12" customHeight="1">
      <c r="A4151" s="151" t="s">
        <v>67</v>
      </c>
      <c r="B4151" s="152">
        <v>46139</v>
      </c>
      <c r="C4151" s="153" t="s">
        <v>122</v>
      </c>
      <c r="D4151" s="153" t="s">
        <v>167</v>
      </c>
      <c r="E4151" s="244">
        <v>89601917</v>
      </c>
      <c r="F4151" s="144" t="s">
        <v>7546</v>
      </c>
      <c r="G4151" s="230"/>
      <c r="H4151" s="154"/>
      <c r="I4151" s="153">
        <v>126</v>
      </c>
      <c r="J4151" s="148"/>
      <c r="K4151" s="153"/>
      <c r="L4151" s="153"/>
      <c r="M4151" s="153"/>
      <c r="N4151" s="153"/>
      <c r="O4151" s="155" t="s">
        <v>7547</v>
      </c>
      <c r="P4151" s="156" t="s">
        <v>60</v>
      </c>
      <c r="Q4151" s="157" t="s">
        <v>6982</v>
      </c>
      <c r="R4151" s="158"/>
      <c r="S4151" s="159">
        <v>46157</v>
      </c>
      <c r="T4151" s="159" t="s">
        <v>6983</v>
      </c>
      <c r="U4151" s="159" t="s">
        <v>6152</v>
      </c>
      <c r="V4151" s="154"/>
      <c r="W4151" s="154"/>
      <c r="X4151" s="154"/>
      <c r="Y4151" s="160" t="s">
        <v>7484</v>
      </c>
      <c r="Z4151" s="160"/>
      <c r="AA4151" s="153"/>
      <c r="AB4151" s="153"/>
      <c r="AC4151" s="182" t="e">
        <f t="shared" si="130"/>
        <v>#DIV/0!</v>
      </c>
      <c r="AD4151" s="153" t="e">
        <f t="shared" si="131"/>
        <v>#DIV/0!</v>
      </c>
      <c r="AE4151" s="207"/>
      <c r="AF4151" s="153"/>
      <c r="AG4151" s="159"/>
      <c r="AH4151" s="153"/>
      <c r="AI4151" s="161"/>
      <c r="AJ4151" s="153"/>
      <c r="AK4151" s="153"/>
      <c r="AL4151" s="207"/>
      <c r="AM4151" s="207"/>
      <c r="AN4151" s="207"/>
      <c r="AO4151" s="207"/>
      <c r="AP4151" s="147" t="s">
        <v>54</v>
      </c>
      <c r="AQ4151" s="147"/>
      <c r="AR4151" s="147"/>
      <c r="AS4151" s="209" t="s">
        <v>68</v>
      </c>
      <c r="AT4151" s="223" t="str">
        <f>MONTH(B4151)&amp;"/"&amp;YEAR(B4151)</f>
        <v>4/2026</v>
      </c>
      <c r="AU4151" s="223">
        <f>WEEKNUM(B4151)-WEEKNUM(EOMONTH(B4151,-1)+1)+1</f>
        <v>5</v>
      </c>
      <c r="AV4151" s="209" t="str">
        <f>MONTH(R4151)&amp;"/"&amp;YEAR(R4151)</f>
        <v>1/1900</v>
      </c>
      <c r="AW4151" s="209" t="e">
        <f>WEEKNUM(R4151)-WEEKNUM(EOMONTH(R4151,-1)+1)+1</f>
        <v>#NUM!</v>
      </c>
      <c r="AX4151" s="209">
        <f>IF(BB4151="S",IF(Q4151="1. Aceitou o programa",R4151-B4151,0),0)</f>
        <v>0</v>
      </c>
      <c r="AY4151" s="209">
        <f>IF(BB4151="S",IF(AND(S4151&lt;&gt;"",R4151&lt;&gt;""),S4151-R4151,0),0)</f>
        <v>0</v>
      </c>
      <c r="AZ4151" s="209">
        <f>IF(BB4151="S",IF(Q4151="1. Aceitou o programa",IF(OR(X4151="Não se Aplica",X4151=""),IF(OR(W4151="Não se Aplica",W4151=""),0,W4151-V4151),AVERAGE(X4151-W4151,W4151-V4151)),0),0)</f>
        <v>0</v>
      </c>
      <c r="BA4151" s="209">
        <f>IF(BB4151="S",IF(AND(Q4151="1. Aceitou o programa",AH4151="Realizada"),IFERROR(IF(AG4151="",0,AG4151-R4151),0),0),0)</f>
        <v>0</v>
      </c>
      <c r="BB4151" s="209" t="str">
        <f>_xlfn.XLOOKUP(U4151,'Lista Suspensa'!$AA$20:$AA$23,'Lista Suspensa'!$AB$20:$AB$23,"N/A")</f>
        <v>S</v>
      </c>
    </row>
    <row r="4152" spans="1:54" ht="12" customHeight="1">
      <c r="A4152" s="151" t="s">
        <v>67</v>
      </c>
      <c r="B4152" s="152">
        <v>46139</v>
      </c>
      <c r="C4152" s="153" t="s">
        <v>122</v>
      </c>
      <c r="D4152" s="153" t="s">
        <v>167</v>
      </c>
      <c r="E4152" s="244">
        <v>81699361</v>
      </c>
      <c r="F4152" s="144" t="s">
        <v>7548</v>
      </c>
      <c r="G4152" s="230"/>
      <c r="H4152" s="154"/>
      <c r="I4152" s="153">
        <v>126</v>
      </c>
      <c r="J4152" s="148"/>
      <c r="K4152" s="153"/>
      <c r="L4152" s="153"/>
      <c r="M4152" s="153"/>
      <c r="N4152" s="153">
        <v>380</v>
      </c>
      <c r="O4152" s="155" t="s">
        <v>7549</v>
      </c>
      <c r="P4152" s="156" t="s">
        <v>60</v>
      </c>
      <c r="Q4152" s="157" t="s">
        <v>6982</v>
      </c>
      <c r="R4152" s="158"/>
      <c r="S4152" s="159">
        <v>46157</v>
      </c>
      <c r="T4152" s="159" t="s">
        <v>6983</v>
      </c>
      <c r="U4152" s="159" t="s">
        <v>6152</v>
      </c>
      <c r="V4152" s="154"/>
      <c r="W4152" s="154"/>
      <c r="X4152" s="154"/>
      <c r="Y4152" s="160" t="s">
        <v>7487</v>
      </c>
      <c r="Z4152" s="160"/>
      <c r="AA4152" s="153"/>
      <c r="AB4152" s="153"/>
      <c r="AC4152" s="182" t="e">
        <f t="shared" si="130"/>
        <v>#DIV/0!</v>
      </c>
      <c r="AD4152" s="153" t="e">
        <f t="shared" si="131"/>
        <v>#DIV/0!</v>
      </c>
      <c r="AE4152" s="207"/>
      <c r="AF4152" s="153"/>
      <c r="AG4152" s="159"/>
      <c r="AH4152" s="153"/>
      <c r="AI4152" s="161"/>
      <c r="AJ4152" s="153"/>
      <c r="AK4152" s="153"/>
      <c r="AL4152" s="207"/>
      <c r="AM4152" s="207"/>
      <c r="AN4152" s="207"/>
      <c r="AO4152" s="207"/>
      <c r="AP4152" s="147" t="s">
        <v>54</v>
      </c>
      <c r="AQ4152" s="147"/>
      <c r="AR4152" s="147"/>
      <c r="AS4152" s="209" t="s">
        <v>68</v>
      </c>
      <c r="AT4152" s="223" t="str">
        <f>MONTH(B4152)&amp;"/"&amp;YEAR(B4152)</f>
        <v>4/2026</v>
      </c>
      <c r="AU4152" s="223">
        <f>WEEKNUM(B4152)-WEEKNUM(EOMONTH(B4152,-1)+1)+1</f>
        <v>5</v>
      </c>
      <c r="AV4152" s="209" t="str">
        <f>MONTH(R4152)&amp;"/"&amp;YEAR(R4152)</f>
        <v>1/1900</v>
      </c>
      <c r="AW4152" s="209" t="e">
        <f>WEEKNUM(R4152)-WEEKNUM(EOMONTH(R4152,-1)+1)+1</f>
        <v>#NUM!</v>
      </c>
      <c r="AX4152" s="209">
        <f>IF(BB4152="S",IF(Q4152="1. Aceitou o programa",R4152-B4152,0),0)</f>
        <v>0</v>
      </c>
      <c r="AY4152" s="209">
        <f>IF(BB4152="S",IF(AND(S4152&lt;&gt;"",R4152&lt;&gt;""),S4152-R4152,0),0)</f>
        <v>0</v>
      </c>
      <c r="AZ4152" s="209">
        <f>IF(BB4152="S",IF(Q4152="1. Aceitou o programa",IF(OR(X4152="Não se Aplica",X4152=""),IF(OR(W4152="Não se Aplica",W4152=""),0,W4152-V4152),AVERAGE(X4152-W4152,W4152-V4152)),0),0)</f>
        <v>0</v>
      </c>
      <c r="BA4152" s="209">
        <f>IF(BB4152="S",IF(AND(Q4152="1. Aceitou o programa",AH4152="Realizada"),IFERROR(IF(AG4152="",0,AG4152-R4152),0),0),0)</f>
        <v>0</v>
      </c>
      <c r="BB4152" s="209" t="str">
        <f>_xlfn.XLOOKUP(U4152,'Lista Suspensa'!$AA$20:$AA$23,'Lista Suspensa'!$AB$20:$AB$23,"N/A")</f>
        <v>S</v>
      </c>
    </row>
    <row r="4153" spans="1:54" ht="12" customHeight="1">
      <c r="A4153" s="151" t="s">
        <v>67</v>
      </c>
      <c r="B4153" s="152">
        <v>46139</v>
      </c>
      <c r="C4153" s="153" t="s">
        <v>122</v>
      </c>
      <c r="D4153" s="153" t="s">
        <v>167</v>
      </c>
      <c r="E4153" s="244">
        <v>88223684</v>
      </c>
      <c r="F4153" s="144" t="s">
        <v>7550</v>
      </c>
      <c r="G4153" s="230"/>
      <c r="H4153" s="154"/>
      <c r="I4153" s="153">
        <v>126</v>
      </c>
      <c r="J4153" s="148"/>
      <c r="K4153" s="153"/>
      <c r="L4153" s="153"/>
      <c r="M4153" s="153"/>
      <c r="N4153" s="153">
        <v>400</v>
      </c>
      <c r="O4153" s="155" t="s">
        <v>7551</v>
      </c>
      <c r="P4153" s="156" t="s">
        <v>60</v>
      </c>
      <c r="Q4153" s="157" t="s">
        <v>6982</v>
      </c>
      <c r="R4153" s="158"/>
      <c r="S4153" s="159">
        <v>46157</v>
      </c>
      <c r="T4153" s="159" t="s">
        <v>6983</v>
      </c>
      <c r="U4153" s="159" t="s">
        <v>6152</v>
      </c>
      <c r="V4153" s="154"/>
      <c r="W4153" s="154"/>
      <c r="X4153" s="154"/>
      <c r="Y4153" s="160" t="s">
        <v>7487</v>
      </c>
      <c r="Z4153" s="160"/>
      <c r="AA4153" s="153"/>
      <c r="AB4153" s="153"/>
      <c r="AC4153" s="182" t="e">
        <f t="shared" si="130"/>
        <v>#DIV/0!</v>
      </c>
      <c r="AD4153" s="153" t="e">
        <f t="shared" si="131"/>
        <v>#DIV/0!</v>
      </c>
      <c r="AE4153" s="207"/>
      <c r="AF4153" s="153"/>
      <c r="AG4153" s="159"/>
      <c r="AH4153" s="153"/>
      <c r="AI4153" s="161"/>
      <c r="AJ4153" s="153"/>
      <c r="AK4153" s="153"/>
      <c r="AL4153" s="207"/>
      <c r="AM4153" s="207"/>
      <c r="AN4153" s="207"/>
      <c r="AO4153" s="207"/>
      <c r="AP4153" s="147" t="s">
        <v>54</v>
      </c>
      <c r="AQ4153" s="147"/>
      <c r="AR4153" s="147"/>
      <c r="AS4153" s="209" t="s">
        <v>68</v>
      </c>
      <c r="AT4153" s="223" t="str">
        <f>MONTH(B4153)&amp;"/"&amp;YEAR(B4153)</f>
        <v>4/2026</v>
      </c>
      <c r="AU4153" s="223">
        <f>WEEKNUM(B4153)-WEEKNUM(EOMONTH(B4153,-1)+1)+1</f>
        <v>5</v>
      </c>
      <c r="AV4153" s="209" t="str">
        <f>MONTH(R4153)&amp;"/"&amp;YEAR(R4153)</f>
        <v>1/1900</v>
      </c>
      <c r="AW4153" s="209" t="e">
        <f>WEEKNUM(R4153)-WEEKNUM(EOMONTH(R4153,-1)+1)+1</f>
        <v>#NUM!</v>
      </c>
      <c r="AX4153" s="209">
        <f>IF(BB4153="S",IF(Q4153="1. Aceitou o programa",R4153-B4153,0),0)</f>
        <v>0</v>
      </c>
      <c r="AY4153" s="209">
        <f>IF(BB4153="S",IF(AND(S4153&lt;&gt;"",R4153&lt;&gt;""),S4153-R4153,0),0)</f>
        <v>0</v>
      </c>
      <c r="AZ4153" s="209">
        <f>IF(BB4153="S",IF(Q4153="1. Aceitou o programa",IF(OR(X4153="Não se Aplica",X4153=""),IF(OR(W4153="Não se Aplica",W4153=""),0,W4153-V4153),AVERAGE(X4153-W4153,W4153-V4153)),0),0)</f>
        <v>0</v>
      </c>
      <c r="BA4153" s="209">
        <f>IF(BB4153="S",IF(AND(Q4153="1. Aceitou o programa",AH4153="Realizada"),IFERROR(IF(AG4153="",0,AG4153-R4153),0),0),0)</f>
        <v>0</v>
      </c>
      <c r="BB4153" s="209" t="str">
        <f>_xlfn.XLOOKUP(U4153,'Lista Suspensa'!$AA$20:$AA$23,'Lista Suspensa'!$AB$20:$AB$23,"N/A")</f>
        <v>S</v>
      </c>
    </row>
    <row r="4154" spans="1:54" ht="12" customHeight="1">
      <c r="A4154" s="151" t="s">
        <v>67</v>
      </c>
      <c r="B4154" s="152">
        <v>46139</v>
      </c>
      <c r="C4154" s="153" t="s">
        <v>122</v>
      </c>
      <c r="D4154" s="153" t="s">
        <v>167</v>
      </c>
      <c r="E4154" s="244">
        <v>89896210</v>
      </c>
      <c r="F4154" s="144" t="s">
        <v>7552</v>
      </c>
      <c r="G4154" s="230"/>
      <c r="H4154" s="154"/>
      <c r="I4154" s="153">
        <v>126</v>
      </c>
      <c r="J4154" s="148"/>
      <c r="K4154" s="153"/>
      <c r="L4154" s="153"/>
      <c r="M4154" s="153"/>
      <c r="N4154" s="153"/>
      <c r="O4154" s="155" t="s">
        <v>7553</v>
      </c>
      <c r="P4154" s="156" t="s">
        <v>60</v>
      </c>
      <c r="Q4154" s="157" t="s">
        <v>6982</v>
      </c>
      <c r="R4154" s="158"/>
      <c r="S4154" s="159">
        <v>46157</v>
      </c>
      <c r="T4154" s="159" t="s">
        <v>6983</v>
      </c>
      <c r="U4154" s="159" t="s">
        <v>6152</v>
      </c>
      <c r="V4154" s="154"/>
      <c r="W4154" s="154"/>
      <c r="X4154" s="154"/>
      <c r="Y4154" s="160" t="s">
        <v>7484</v>
      </c>
      <c r="Z4154" s="160"/>
      <c r="AA4154" s="153"/>
      <c r="AB4154" s="153"/>
      <c r="AC4154" s="182" t="e">
        <f t="shared" si="130"/>
        <v>#DIV/0!</v>
      </c>
      <c r="AD4154" s="153" t="e">
        <f t="shared" si="131"/>
        <v>#DIV/0!</v>
      </c>
      <c r="AE4154" s="207"/>
      <c r="AF4154" s="153"/>
      <c r="AG4154" s="159"/>
      <c r="AH4154" s="153"/>
      <c r="AI4154" s="161"/>
      <c r="AJ4154" s="153"/>
      <c r="AK4154" s="153"/>
      <c r="AL4154" s="207"/>
      <c r="AM4154" s="207"/>
      <c r="AN4154" s="207"/>
      <c r="AO4154" s="207"/>
      <c r="AP4154" s="147" t="s">
        <v>54</v>
      </c>
      <c r="AQ4154" s="147"/>
      <c r="AR4154" s="147"/>
      <c r="AS4154" s="209" t="s">
        <v>68</v>
      </c>
      <c r="AT4154" s="223" t="str">
        <f>MONTH(B4154)&amp;"/"&amp;YEAR(B4154)</f>
        <v>4/2026</v>
      </c>
      <c r="AU4154" s="223">
        <f>WEEKNUM(B4154)-WEEKNUM(EOMONTH(B4154,-1)+1)+1</f>
        <v>5</v>
      </c>
      <c r="AV4154" s="209" t="str">
        <f>MONTH(R4154)&amp;"/"&amp;YEAR(R4154)</f>
        <v>1/1900</v>
      </c>
      <c r="AW4154" s="209" t="e">
        <f>WEEKNUM(R4154)-WEEKNUM(EOMONTH(R4154,-1)+1)+1</f>
        <v>#NUM!</v>
      </c>
      <c r="AX4154" s="209">
        <f>IF(BB4154="S",IF(Q4154="1. Aceitou o programa",R4154-B4154,0),0)</f>
        <v>0</v>
      </c>
      <c r="AY4154" s="209">
        <f>IF(BB4154="S",IF(AND(S4154&lt;&gt;"",R4154&lt;&gt;""),S4154-R4154,0),0)</f>
        <v>0</v>
      </c>
      <c r="AZ4154" s="209">
        <f>IF(BB4154="S",IF(Q4154="1. Aceitou o programa",IF(OR(X4154="Não se Aplica",X4154=""),IF(OR(W4154="Não se Aplica",W4154=""),0,W4154-V4154),AVERAGE(X4154-W4154,W4154-V4154)),0),0)</f>
        <v>0</v>
      </c>
      <c r="BA4154" s="209">
        <f>IF(BB4154="S",IF(AND(Q4154="1. Aceitou o programa",AH4154="Realizada"),IFERROR(IF(AG4154="",0,AG4154-R4154),0),0),0)</f>
        <v>0</v>
      </c>
      <c r="BB4154" s="209" t="str">
        <f>_xlfn.XLOOKUP(U4154,'Lista Suspensa'!$AA$20:$AA$23,'Lista Suspensa'!$AB$20:$AB$23,"N/A")</f>
        <v>S</v>
      </c>
    </row>
    <row r="4155" spans="1:54" ht="12" customHeight="1">
      <c r="A4155" s="151" t="s">
        <v>67</v>
      </c>
      <c r="B4155" s="152">
        <v>46139</v>
      </c>
      <c r="C4155" s="153" t="s">
        <v>122</v>
      </c>
      <c r="D4155" s="153" t="s">
        <v>167</v>
      </c>
      <c r="E4155" s="244">
        <v>81829811</v>
      </c>
      <c r="F4155" s="144" t="s">
        <v>7554</v>
      </c>
      <c r="G4155" s="230"/>
      <c r="H4155" s="154"/>
      <c r="I4155" s="153">
        <v>126</v>
      </c>
      <c r="J4155" s="148"/>
      <c r="K4155" s="153"/>
      <c r="L4155" s="153"/>
      <c r="M4155" s="153"/>
      <c r="N4155" s="153"/>
      <c r="O4155" s="155" t="s">
        <v>7555</v>
      </c>
      <c r="P4155" s="156" t="s">
        <v>60</v>
      </c>
      <c r="Q4155" s="157" t="s">
        <v>6982</v>
      </c>
      <c r="R4155" s="158"/>
      <c r="S4155" s="159">
        <v>46157</v>
      </c>
      <c r="T4155" s="159" t="s">
        <v>6983</v>
      </c>
      <c r="U4155" s="159" t="s">
        <v>6152</v>
      </c>
      <c r="V4155" s="154"/>
      <c r="W4155" s="154"/>
      <c r="X4155" s="154"/>
      <c r="Y4155" s="160" t="s">
        <v>7484</v>
      </c>
      <c r="Z4155" s="160"/>
      <c r="AA4155" s="153"/>
      <c r="AB4155" s="153"/>
      <c r="AC4155" s="182" t="e">
        <f t="shared" si="130"/>
        <v>#DIV/0!</v>
      </c>
      <c r="AD4155" s="153" t="e">
        <f t="shared" si="131"/>
        <v>#DIV/0!</v>
      </c>
      <c r="AE4155" s="207"/>
      <c r="AF4155" s="153"/>
      <c r="AG4155" s="159"/>
      <c r="AH4155" s="153"/>
      <c r="AI4155" s="161"/>
      <c r="AJ4155" s="153"/>
      <c r="AK4155" s="153"/>
      <c r="AL4155" s="207"/>
      <c r="AM4155" s="207"/>
      <c r="AN4155" s="207"/>
      <c r="AO4155" s="207"/>
      <c r="AP4155" s="147" t="s">
        <v>54</v>
      </c>
      <c r="AQ4155" s="147"/>
      <c r="AR4155" s="147"/>
      <c r="AS4155" s="209" t="s">
        <v>68</v>
      </c>
      <c r="AT4155" s="223" t="str">
        <f>MONTH(B4155)&amp;"/"&amp;YEAR(B4155)</f>
        <v>4/2026</v>
      </c>
      <c r="AU4155" s="223">
        <f>WEEKNUM(B4155)-WEEKNUM(EOMONTH(B4155,-1)+1)+1</f>
        <v>5</v>
      </c>
      <c r="AV4155" s="209" t="str">
        <f>MONTH(R4155)&amp;"/"&amp;YEAR(R4155)</f>
        <v>1/1900</v>
      </c>
      <c r="AW4155" s="209" t="e">
        <f>WEEKNUM(R4155)-WEEKNUM(EOMONTH(R4155,-1)+1)+1</f>
        <v>#NUM!</v>
      </c>
      <c r="AX4155" s="209">
        <f>IF(BB4155="S",IF(Q4155="1. Aceitou o programa",R4155-B4155,0),0)</f>
        <v>0</v>
      </c>
      <c r="AY4155" s="209">
        <f>IF(BB4155="S",IF(AND(S4155&lt;&gt;"",R4155&lt;&gt;""),S4155-R4155,0),0)</f>
        <v>0</v>
      </c>
      <c r="AZ4155" s="209">
        <f>IF(BB4155="S",IF(Q4155="1. Aceitou o programa",IF(OR(X4155="Não se Aplica",X4155=""),IF(OR(W4155="Não se Aplica",W4155=""),0,W4155-V4155),AVERAGE(X4155-W4155,W4155-V4155)),0),0)</f>
        <v>0</v>
      </c>
      <c r="BA4155" s="209">
        <f>IF(BB4155="S",IF(AND(Q4155="1. Aceitou o programa",AH4155="Realizada"),IFERROR(IF(AG4155="",0,AG4155-R4155),0),0),0)</f>
        <v>0</v>
      </c>
      <c r="BB4155" s="209" t="str">
        <f>_xlfn.XLOOKUP(U4155,'Lista Suspensa'!$AA$20:$AA$23,'Lista Suspensa'!$AB$20:$AB$23,"N/A")</f>
        <v>S</v>
      </c>
    </row>
    <row r="4156" spans="1:54" ht="12" customHeight="1">
      <c r="A4156" s="151" t="s">
        <v>67</v>
      </c>
      <c r="B4156" s="152">
        <v>46139</v>
      </c>
      <c r="C4156" s="153" t="s">
        <v>122</v>
      </c>
      <c r="D4156" s="153" t="s">
        <v>167</v>
      </c>
      <c r="E4156" s="244">
        <v>89046762</v>
      </c>
      <c r="F4156" s="144" t="s">
        <v>7556</v>
      </c>
      <c r="G4156" s="230"/>
      <c r="H4156" s="154"/>
      <c r="I4156" s="153">
        <v>126</v>
      </c>
      <c r="J4156" s="148"/>
      <c r="K4156" s="153"/>
      <c r="L4156" s="153"/>
      <c r="M4156" s="153"/>
      <c r="N4156" s="153"/>
      <c r="O4156" s="155" t="s">
        <v>7557</v>
      </c>
      <c r="P4156" s="156" t="s">
        <v>60</v>
      </c>
      <c r="Q4156" s="157" t="s">
        <v>6982</v>
      </c>
      <c r="R4156" s="158"/>
      <c r="S4156" s="159">
        <v>46157</v>
      </c>
      <c r="T4156" s="159" t="s">
        <v>6983</v>
      </c>
      <c r="U4156" s="159" t="s">
        <v>6152</v>
      </c>
      <c r="V4156" s="154"/>
      <c r="W4156" s="154"/>
      <c r="X4156" s="154"/>
      <c r="Y4156" s="160" t="s">
        <v>7484</v>
      </c>
      <c r="Z4156" s="160"/>
      <c r="AA4156" s="153"/>
      <c r="AB4156" s="153"/>
      <c r="AC4156" s="182" t="e">
        <f t="shared" si="130"/>
        <v>#DIV/0!</v>
      </c>
      <c r="AD4156" s="153" t="e">
        <f t="shared" si="131"/>
        <v>#DIV/0!</v>
      </c>
      <c r="AE4156" s="207"/>
      <c r="AF4156" s="153"/>
      <c r="AG4156" s="159"/>
      <c r="AH4156" s="153"/>
      <c r="AI4156" s="161"/>
      <c r="AJ4156" s="153"/>
      <c r="AK4156" s="153"/>
      <c r="AL4156" s="207"/>
      <c r="AM4156" s="207"/>
      <c r="AN4156" s="207"/>
      <c r="AO4156" s="207"/>
      <c r="AP4156" s="147" t="s">
        <v>54</v>
      </c>
      <c r="AQ4156" s="147"/>
      <c r="AR4156" s="147"/>
      <c r="AS4156" s="209" t="s">
        <v>68</v>
      </c>
      <c r="AT4156" s="223" t="str">
        <f>MONTH(B4156)&amp;"/"&amp;YEAR(B4156)</f>
        <v>4/2026</v>
      </c>
      <c r="AU4156" s="223">
        <f>WEEKNUM(B4156)-WEEKNUM(EOMONTH(B4156,-1)+1)+1</f>
        <v>5</v>
      </c>
      <c r="AV4156" s="209" t="str">
        <f>MONTH(R4156)&amp;"/"&amp;YEAR(R4156)</f>
        <v>1/1900</v>
      </c>
      <c r="AW4156" s="209" t="e">
        <f>WEEKNUM(R4156)-WEEKNUM(EOMONTH(R4156,-1)+1)+1</f>
        <v>#NUM!</v>
      </c>
      <c r="AX4156" s="209">
        <f>IF(BB4156="S",IF(Q4156="1. Aceitou o programa",R4156-B4156,0),0)</f>
        <v>0</v>
      </c>
      <c r="AY4156" s="209">
        <f>IF(BB4156="S",IF(AND(S4156&lt;&gt;"",R4156&lt;&gt;""),S4156-R4156,0),0)</f>
        <v>0</v>
      </c>
      <c r="AZ4156" s="209">
        <f>IF(BB4156="S",IF(Q4156="1. Aceitou o programa",IF(OR(X4156="Não se Aplica",X4156=""),IF(OR(W4156="Não se Aplica",W4156=""),0,W4156-V4156),AVERAGE(X4156-W4156,W4156-V4156)),0),0)</f>
        <v>0</v>
      </c>
      <c r="BA4156" s="209">
        <f>IF(BB4156="S",IF(AND(Q4156="1. Aceitou o programa",AH4156="Realizada"),IFERROR(IF(AG4156="",0,AG4156-R4156),0),0),0)</f>
        <v>0</v>
      </c>
      <c r="BB4156" s="209" t="str">
        <f>_xlfn.XLOOKUP(U4156,'Lista Suspensa'!$AA$20:$AA$23,'Lista Suspensa'!$AB$20:$AB$23,"N/A")</f>
        <v>S</v>
      </c>
    </row>
    <row r="4157" spans="1:54" ht="12" customHeight="1">
      <c r="A4157" s="151" t="s">
        <v>67</v>
      </c>
      <c r="B4157" s="152">
        <v>46139</v>
      </c>
      <c r="C4157" s="153" t="s">
        <v>122</v>
      </c>
      <c r="D4157" s="153" t="s">
        <v>167</v>
      </c>
      <c r="E4157" s="244">
        <v>82120999</v>
      </c>
      <c r="F4157" s="144" t="s">
        <v>7558</v>
      </c>
      <c r="G4157" s="230"/>
      <c r="H4157" s="154"/>
      <c r="I4157" s="153">
        <v>126</v>
      </c>
      <c r="J4157" s="148"/>
      <c r="K4157" s="153"/>
      <c r="L4157" s="153"/>
      <c r="M4157" s="153"/>
      <c r="N4157" s="153"/>
      <c r="O4157" s="155" t="s">
        <v>7559</v>
      </c>
      <c r="P4157" s="156" t="s">
        <v>60</v>
      </c>
      <c r="Q4157" s="157" t="s">
        <v>6982</v>
      </c>
      <c r="R4157" s="158"/>
      <c r="S4157" s="159">
        <v>46157</v>
      </c>
      <c r="T4157" s="159" t="s">
        <v>6983</v>
      </c>
      <c r="U4157" s="159" t="s">
        <v>6152</v>
      </c>
      <c r="V4157" s="154"/>
      <c r="W4157" s="154"/>
      <c r="X4157" s="154"/>
      <c r="Y4157" s="160" t="s">
        <v>7484</v>
      </c>
      <c r="Z4157" s="160"/>
      <c r="AA4157" s="153"/>
      <c r="AB4157" s="153"/>
      <c r="AC4157" s="182" t="e">
        <f t="shared" si="130"/>
        <v>#DIV/0!</v>
      </c>
      <c r="AD4157" s="153" t="e">
        <f t="shared" si="131"/>
        <v>#DIV/0!</v>
      </c>
      <c r="AE4157" s="207"/>
      <c r="AF4157" s="153"/>
      <c r="AG4157" s="159"/>
      <c r="AH4157" s="153"/>
      <c r="AI4157" s="161"/>
      <c r="AJ4157" s="153"/>
      <c r="AK4157" s="153"/>
      <c r="AL4157" s="207"/>
      <c r="AM4157" s="207"/>
      <c r="AN4157" s="207"/>
      <c r="AO4157" s="207"/>
      <c r="AP4157" s="147" t="s">
        <v>54</v>
      </c>
      <c r="AQ4157" s="147"/>
      <c r="AR4157" s="147"/>
      <c r="AS4157" s="209" t="s">
        <v>68</v>
      </c>
      <c r="AT4157" s="223" t="str">
        <f>MONTH(B4157)&amp;"/"&amp;YEAR(B4157)</f>
        <v>4/2026</v>
      </c>
      <c r="AU4157" s="223">
        <f>WEEKNUM(B4157)-WEEKNUM(EOMONTH(B4157,-1)+1)+1</f>
        <v>5</v>
      </c>
      <c r="AV4157" s="209" t="str">
        <f>MONTH(R4157)&amp;"/"&amp;YEAR(R4157)</f>
        <v>1/1900</v>
      </c>
      <c r="AW4157" s="209" t="e">
        <f>WEEKNUM(R4157)-WEEKNUM(EOMONTH(R4157,-1)+1)+1</f>
        <v>#NUM!</v>
      </c>
      <c r="AX4157" s="209">
        <f>IF(BB4157="S",IF(Q4157="1. Aceitou o programa",R4157-B4157,0),0)</f>
        <v>0</v>
      </c>
      <c r="AY4157" s="209">
        <f>IF(BB4157="S",IF(AND(S4157&lt;&gt;"",R4157&lt;&gt;""),S4157-R4157,0),0)</f>
        <v>0</v>
      </c>
      <c r="AZ4157" s="209">
        <f>IF(BB4157="S",IF(Q4157="1. Aceitou o programa",IF(OR(X4157="Não se Aplica",X4157=""),IF(OR(W4157="Não se Aplica",W4157=""),0,W4157-V4157),AVERAGE(X4157-W4157,W4157-V4157)),0),0)</f>
        <v>0</v>
      </c>
      <c r="BA4157" s="209">
        <f>IF(BB4157="S",IF(AND(Q4157="1. Aceitou o programa",AH4157="Realizada"),IFERROR(IF(AG4157="",0,AG4157-R4157),0),0),0)</f>
        <v>0</v>
      </c>
      <c r="BB4157" s="209" t="str">
        <f>_xlfn.XLOOKUP(U4157,'Lista Suspensa'!$AA$20:$AA$23,'Lista Suspensa'!$AB$20:$AB$23,"N/A")</f>
        <v>S</v>
      </c>
    </row>
    <row r="4158" spans="1:54" ht="12" customHeight="1">
      <c r="A4158" s="151" t="s">
        <v>67</v>
      </c>
      <c r="B4158" s="152">
        <v>46139</v>
      </c>
      <c r="C4158" s="153" t="s">
        <v>122</v>
      </c>
      <c r="D4158" s="153" t="s">
        <v>167</v>
      </c>
      <c r="E4158" s="244">
        <v>85925074</v>
      </c>
      <c r="F4158" s="144" t="s">
        <v>7560</v>
      </c>
      <c r="G4158" s="230"/>
      <c r="H4158" s="154"/>
      <c r="I4158" s="153">
        <v>126</v>
      </c>
      <c r="J4158" s="148"/>
      <c r="K4158" s="153"/>
      <c r="L4158" s="153"/>
      <c r="M4158" s="153"/>
      <c r="N4158" s="153"/>
      <c r="O4158" s="155" t="s">
        <v>7561</v>
      </c>
      <c r="P4158" s="156" t="s">
        <v>60</v>
      </c>
      <c r="Q4158" s="157" t="s">
        <v>6982</v>
      </c>
      <c r="R4158" s="158"/>
      <c r="S4158" s="159">
        <v>46157</v>
      </c>
      <c r="T4158" s="159" t="s">
        <v>6983</v>
      </c>
      <c r="U4158" s="159" t="s">
        <v>6152</v>
      </c>
      <c r="V4158" s="154"/>
      <c r="W4158" s="154"/>
      <c r="X4158" s="154"/>
      <c r="Y4158" s="160" t="s">
        <v>7484</v>
      </c>
      <c r="Z4158" s="160"/>
      <c r="AA4158" s="153"/>
      <c r="AB4158" s="153"/>
      <c r="AC4158" s="182" t="e">
        <f t="shared" si="130"/>
        <v>#DIV/0!</v>
      </c>
      <c r="AD4158" s="153" t="e">
        <f t="shared" si="131"/>
        <v>#DIV/0!</v>
      </c>
      <c r="AE4158" s="207"/>
      <c r="AF4158" s="153"/>
      <c r="AG4158" s="159"/>
      <c r="AH4158" s="153"/>
      <c r="AI4158" s="161"/>
      <c r="AJ4158" s="153"/>
      <c r="AK4158" s="153"/>
      <c r="AL4158" s="207"/>
      <c r="AM4158" s="207"/>
      <c r="AN4158" s="207"/>
      <c r="AO4158" s="207"/>
      <c r="AP4158" s="147" t="s">
        <v>54</v>
      </c>
      <c r="AQ4158" s="147"/>
      <c r="AR4158" s="147"/>
      <c r="AS4158" s="209" t="s">
        <v>68</v>
      </c>
      <c r="AT4158" s="223" t="str">
        <f>MONTH(B4158)&amp;"/"&amp;YEAR(B4158)</f>
        <v>4/2026</v>
      </c>
      <c r="AU4158" s="223">
        <f>WEEKNUM(B4158)-WEEKNUM(EOMONTH(B4158,-1)+1)+1</f>
        <v>5</v>
      </c>
      <c r="AV4158" s="209" t="str">
        <f>MONTH(R4158)&amp;"/"&amp;YEAR(R4158)</f>
        <v>1/1900</v>
      </c>
      <c r="AW4158" s="209" t="e">
        <f>WEEKNUM(R4158)-WEEKNUM(EOMONTH(R4158,-1)+1)+1</f>
        <v>#NUM!</v>
      </c>
      <c r="AX4158" s="209">
        <f>IF(BB4158="S",IF(Q4158="1. Aceitou o programa",R4158-B4158,0),0)</f>
        <v>0</v>
      </c>
      <c r="AY4158" s="209">
        <f>IF(BB4158="S",IF(AND(S4158&lt;&gt;"",R4158&lt;&gt;""),S4158-R4158,0),0)</f>
        <v>0</v>
      </c>
      <c r="AZ4158" s="209">
        <f>IF(BB4158="S",IF(Q4158="1. Aceitou o programa",IF(OR(X4158="Não se Aplica",X4158=""),IF(OR(W4158="Não se Aplica",W4158=""),0,W4158-V4158),AVERAGE(X4158-W4158,W4158-V4158)),0),0)</f>
        <v>0</v>
      </c>
      <c r="BA4158" s="209">
        <f>IF(BB4158="S",IF(AND(Q4158="1. Aceitou o programa",AH4158="Realizada"),IFERROR(IF(AG4158="",0,AG4158-R4158),0),0),0)</f>
        <v>0</v>
      </c>
      <c r="BB4158" s="209" t="str">
        <f>_xlfn.XLOOKUP(U4158,'Lista Suspensa'!$AA$20:$AA$23,'Lista Suspensa'!$AB$20:$AB$23,"N/A")</f>
        <v>S</v>
      </c>
    </row>
    <row r="4159" spans="1:54" ht="12" customHeight="1">
      <c r="A4159" s="151" t="s">
        <v>67</v>
      </c>
      <c r="B4159" s="152">
        <v>46139</v>
      </c>
      <c r="C4159" s="153" t="s">
        <v>122</v>
      </c>
      <c r="D4159" s="153" t="s">
        <v>167</v>
      </c>
      <c r="E4159" s="244">
        <v>83905146</v>
      </c>
      <c r="F4159" s="144" t="s">
        <v>7562</v>
      </c>
      <c r="G4159" s="230"/>
      <c r="H4159" s="154"/>
      <c r="I4159" s="153">
        <v>126</v>
      </c>
      <c r="J4159" s="148"/>
      <c r="K4159" s="153"/>
      <c r="L4159" s="153"/>
      <c r="M4159" s="153"/>
      <c r="N4159" s="153"/>
      <c r="O4159" s="155" t="s">
        <v>7563</v>
      </c>
      <c r="P4159" s="156" t="s">
        <v>60</v>
      </c>
      <c r="Q4159" s="157" t="s">
        <v>6982</v>
      </c>
      <c r="R4159" s="158"/>
      <c r="S4159" s="159">
        <v>46157</v>
      </c>
      <c r="T4159" s="159" t="s">
        <v>6983</v>
      </c>
      <c r="U4159" s="159" t="s">
        <v>6152</v>
      </c>
      <c r="V4159" s="154"/>
      <c r="W4159" s="154"/>
      <c r="X4159" s="154"/>
      <c r="Y4159" s="160" t="s">
        <v>7484</v>
      </c>
      <c r="Z4159" s="160"/>
      <c r="AA4159" s="153"/>
      <c r="AB4159" s="153"/>
      <c r="AC4159" s="182" t="e">
        <f t="shared" si="130"/>
        <v>#DIV/0!</v>
      </c>
      <c r="AD4159" s="153" t="e">
        <f t="shared" si="131"/>
        <v>#DIV/0!</v>
      </c>
      <c r="AE4159" s="207"/>
      <c r="AF4159" s="153"/>
      <c r="AG4159" s="159"/>
      <c r="AH4159" s="153"/>
      <c r="AI4159" s="161"/>
      <c r="AJ4159" s="153"/>
      <c r="AK4159" s="153"/>
      <c r="AL4159" s="207"/>
      <c r="AM4159" s="207"/>
      <c r="AN4159" s="207"/>
      <c r="AO4159" s="207"/>
      <c r="AP4159" s="147" t="s">
        <v>54</v>
      </c>
      <c r="AQ4159" s="147"/>
      <c r="AR4159" s="147"/>
      <c r="AS4159" s="209" t="s">
        <v>68</v>
      </c>
      <c r="AT4159" s="223" t="str">
        <f>MONTH(B4159)&amp;"/"&amp;YEAR(B4159)</f>
        <v>4/2026</v>
      </c>
      <c r="AU4159" s="223">
        <f>WEEKNUM(B4159)-WEEKNUM(EOMONTH(B4159,-1)+1)+1</f>
        <v>5</v>
      </c>
      <c r="AV4159" s="209" t="str">
        <f>MONTH(R4159)&amp;"/"&amp;YEAR(R4159)</f>
        <v>1/1900</v>
      </c>
      <c r="AW4159" s="209" t="e">
        <f>WEEKNUM(R4159)-WEEKNUM(EOMONTH(R4159,-1)+1)+1</f>
        <v>#NUM!</v>
      </c>
      <c r="AX4159" s="209">
        <f>IF(BB4159="S",IF(Q4159="1. Aceitou o programa",R4159-B4159,0),0)</f>
        <v>0</v>
      </c>
      <c r="AY4159" s="209">
        <f>IF(BB4159="S",IF(AND(S4159&lt;&gt;"",R4159&lt;&gt;""),S4159-R4159,0),0)</f>
        <v>0</v>
      </c>
      <c r="AZ4159" s="209">
        <f>IF(BB4159="S",IF(Q4159="1. Aceitou o programa",IF(OR(X4159="Não se Aplica",X4159=""),IF(OR(W4159="Não se Aplica",W4159=""),0,W4159-V4159),AVERAGE(X4159-W4159,W4159-V4159)),0),0)</f>
        <v>0</v>
      </c>
      <c r="BA4159" s="209">
        <f>IF(BB4159="S",IF(AND(Q4159="1. Aceitou o programa",AH4159="Realizada"),IFERROR(IF(AG4159="",0,AG4159-R4159),0),0),0)</f>
        <v>0</v>
      </c>
      <c r="BB4159" s="209" t="str">
        <f>_xlfn.XLOOKUP(U4159,'Lista Suspensa'!$AA$20:$AA$23,'Lista Suspensa'!$AB$20:$AB$23,"N/A")</f>
        <v>S</v>
      </c>
    </row>
    <row r="4160" spans="1:54" ht="12" customHeight="1">
      <c r="A4160" s="151" t="s">
        <v>67</v>
      </c>
      <c r="B4160" s="152">
        <v>46142</v>
      </c>
      <c r="C4160" s="153" t="s">
        <v>122</v>
      </c>
      <c r="D4160" s="153" t="s">
        <v>167</v>
      </c>
      <c r="E4160" s="244">
        <v>97146550</v>
      </c>
      <c r="F4160" s="144" t="s">
        <v>7564</v>
      </c>
      <c r="G4160" s="230"/>
      <c r="H4160" s="154">
        <v>35206</v>
      </c>
      <c r="I4160" s="153">
        <v>44</v>
      </c>
      <c r="J4160" s="148"/>
      <c r="K4160" s="153" t="s">
        <v>59</v>
      </c>
      <c r="L4160" s="153"/>
      <c r="M4160" s="153"/>
      <c r="N4160" s="153">
        <v>380</v>
      </c>
      <c r="O4160" s="155">
        <v>11913467347</v>
      </c>
      <c r="P4160" s="156" t="s">
        <v>60</v>
      </c>
      <c r="Q4160" s="157" t="s">
        <v>6982</v>
      </c>
      <c r="R4160" s="158"/>
      <c r="S4160" s="159">
        <v>46157</v>
      </c>
      <c r="T4160" s="159" t="s">
        <v>6983</v>
      </c>
      <c r="U4160" s="159" t="s">
        <v>6152</v>
      </c>
      <c r="V4160" s="154">
        <v>46146</v>
      </c>
      <c r="W4160" s="154">
        <v>46155</v>
      </c>
      <c r="X4160" s="154"/>
      <c r="Y4160" s="160"/>
      <c r="Z4160" s="160"/>
      <c r="AA4160" s="153"/>
      <c r="AB4160" s="153"/>
      <c r="AC4160" s="182" t="e">
        <f t="shared" si="130"/>
        <v>#DIV/0!</v>
      </c>
      <c r="AD4160" s="153" t="e">
        <f t="shared" si="131"/>
        <v>#DIV/0!</v>
      </c>
      <c r="AE4160" s="207"/>
      <c r="AF4160" s="153"/>
      <c r="AG4160" s="159"/>
      <c r="AH4160" s="153"/>
      <c r="AI4160" s="161"/>
      <c r="AJ4160" s="153"/>
      <c r="AK4160" s="153"/>
      <c r="AL4160" s="207"/>
      <c r="AM4160" s="207"/>
      <c r="AN4160" s="207"/>
      <c r="AO4160" s="207"/>
      <c r="AP4160" s="147" t="s">
        <v>54</v>
      </c>
      <c r="AQ4160" s="147"/>
      <c r="AR4160" s="147"/>
      <c r="AS4160" s="209" t="s">
        <v>68</v>
      </c>
      <c r="AT4160" s="223" t="str">
        <f>MONTH(B4160)&amp;"/"&amp;YEAR(B4160)</f>
        <v>4/2026</v>
      </c>
      <c r="AU4160" s="223">
        <f>WEEKNUM(B4160)-WEEKNUM(EOMONTH(B4160,-1)+1)+1</f>
        <v>5</v>
      </c>
      <c r="AV4160" s="209" t="str">
        <f>MONTH(R4160)&amp;"/"&amp;YEAR(R4160)</f>
        <v>1/1900</v>
      </c>
      <c r="AW4160" s="209" t="e">
        <f>WEEKNUM(R4160)-WEEKNUM(EOMONTH(R4160,-1)+1)+1</f>
        <v>#NUM!</v>
      </c>
      <c r="AX4160" s="209">
        <f>IF(BB4160="S",IF(Q4160="1. Aceitou o programa",R4160-B4160,0),0)</f>
        <v>0</v>
      </c>
      <c r="AY4160" s="209">
        <f>IF(BB4160="S",IF(AND(S4160&lt;&gt;"",R4160&lt;&gt;""),S4160-R4160,0),0)</f>
        <v>0</v>
      </c>
      <c r="AZ4160" s="209">
        <f>IF(BB4160="S",IF(Q4160="1. Aceitou o programa",IF(OR(X4160="Não se Aplica",X4160=""),IF(OR(W4160="Não se Aplica",W4160=""),0,W4160-V4160),AVERAGE(X4160-W4160,W4160-V4160)),0),0)</f>
        <v>0</v>
      </c>
      <c r="BA4160" s="209">
        <f>IF(BB4160="S",IF(AND(Q4160="1. Aceitou o programa",AH4160="Realizada"),IFERROR(IF(AG4160="",0,AG4160-R4160),0),0),0)</f>
        <v>0</v>
      </c>
      <c r="BB4160" s="209" t="str">
        <f>_xlfn.XLOOKUP(U4160,'Lista Suspensa'!$AA$20:$AA$23,'Lista Suspensa'!$AB$20:$AB$23,"N/A")</f>
        <v>S</v>
      </c>
    </row>
    <row r="4161" spans="1:54" ht="12" customHeight="1">
      <c r="A4161" s="151" t="s">
        <v>121</v>
      </c>
      <c r="B4161" s="152">
        <v>45292</v>
      </c>
      <c r="C4161" s="153" t="s">
        <v>122</v>
      </c>
      <c r="D4161" s="153" t="s">
        <v>274</v>
      </c>
      <c r="E4161" s="244">
        <v>94787396</v>
      </c>
      <c r="F4161" s="144" t="s">
        <v>7565</v>
      </c>
      <c r="G4161" s="230"/>
      <c r="H4161" s="154">
        <v>34725</v>
      </c>
      <c r="I4161" s="153">
        <v>31</v>
      </c>
      <c r="J4161" s="148" t="s">
        <v>70</v>
      </c>
      <c r="K4161" s="153" t="s">
        <v>101</v>
      </c>
      <c r="L4161" s="153"/>
      <c r="M4161" s="153"/>
      <c r="N4161" s="153"/>
      <c r="O4161" s="155" t="s">
        <v>7566</v>
      </c>
      <c r="P4161" s="156" t="s">
        <v>60</v>
      </c>
      <c r="Q4161" s="157" t="s">
        <v>6982</v>
      </c>
      <c r="R4161" s="158"/>
      <c r="S4161" s="159">
        <v>46050</v>
      </c>
      <c r="T4161" s="159" t="s">
        <v>6983</v>
      </c>
      <c r="U4161" s="159" t="s">
        <v>6152</v>
      </c>
      <c r="V4161" s="154">
        <v>46050</v>
      </c>
      <c r="W4161" s="154"/>
      <c r="X4161" s="154"/>
      <c r="Y4161" s="160"/>
      <c r="Z4161" s="160"/>
      <c r="AA4161" s="153"/>
      <c r="AB4161" s="153"/>
      <c r="AC4161" s="182" t="e">
        <f t="shared" si="130"/>
        <v>#DIV/0!</v>
      </c>
      <c r="AD4161" s="153" t="e">
        <f t="shared" si="131"/>
        <v>#DIV/0!</v>
      </c>
      <c r="AE4161" s="207"/>
      <c r="AF4161" s="153"/>
      <c r="AG4161" s="159"/>
      <c r="AH4161" s="153"/>
      <c r="AI4161" s="161"/>
      <c r="AJ4161" s="153"/>
      <c r="AK4161" s="153"/>
      <c r="AL4161" s="207"/>
      <c r="AM4161" s="207"/>
      <c r="AN4161" s="207"/>
      <c r="AO4161" s="207"/>
      <c r="AP4161" s="147" t="s">
        <v>54</v>
      </c>
      <c r="AQ4161" s="147"/>
      <c r="AR4161" s="147"/>
      <c r="AS4161" s="209" t="s">
        <v>68</v>
      </c>
      <c r="AT4161" s="223" t="str">
        <f>MONTH(B4161)&amp;"/"&amp;YEAR(B4161)</f>
        <v>1/2024</v>
      </c>
      <c r="AU4161" s="223">
        <f>WEEKNUM(B4161)-WEEKNUM(EOMONTH(B4161,-1)+1)+1</f>
        <v>1</v>
      </c>
      <c r="AV4161" s="209" t="str">
        <f>MONTH(R4161)&amp;"/"&amp;YEAR(R4161)</f>
        <v>1/1900</v>
      </c>
      <c r="AW4161" s="209" t="e">
        <f>WEEKNUM(R4161)-WEEKNUM(EOMONTH(R4161,-1)+1)+1</f>
        <v>#NUM!</v>
      </c>
      <c r="AX4161" s="209">
        <f>IF(BB4161="S",IF(Q4161="1. Aceitou o programa",R4161-B4161,0),0)</f>
        <v>0</v>
      </c>
      <c r="AY4161" s="209">
        <f>IF(BB4161="S",IF(AND(S4161&lt;&gt;"",R4161&lt;&gt;""),S4161-R4161,0),0)</f>
        <v>0</v>
      </c>
      <c r="AZ4161" s="209">
        <f>IF(BB4161="S",IF(Q4161="1. Aceitou o programa",IF(OR(X4161="Não se Aplica",X4161=""),IF(OR(W4161="Não se Aplica",W4161=""),0,W4161-V4161),AVERAGE(X4161-W4161,W4161-V4161)),0),0)</f>
        <v>0</v>
      </c>
      <c r="BA4161" s="209">
        <f>IF(BB4161="S",IF(AND(Q4161="1. Aceitou o programa",AH4161="Realizada"),IFERROR(IF(AG4161="",0,AG4161-R4161),0),0),0)</f>
        <v>0</v>
      </c>
      <c r="BB4161" s="209" t="str">
        <f>_xlfn.XLOOKUP(U4161,'Lista Suspensa'!$AA$20:$AA$23,'Lista Suspensa'!$AB$20:$AB$23,"N/A")</f>
        <v>S</v>
      </c>
    </row>
    <row r="4162" spans="1:54" ht="12" customHeight="1">
      <c r="A4162" s="151" t="s">
        <v>121</v>
      </c>
      <c r="B4162" s="152">
        <v>45292</v>
      </c>
      <c r="C4162" s="153" t="s">
        <v>122</v>
      </c>
      <c r="D4162" s="153" t="s">
        <v>167</v>
      </c>
      <c r="E4162" s="244">
        <v>89883195</v>
      </c>
      <c r="F4162" s="144" t="s">
        <v>7567</v>
      </c>
      <c r="G4162" s="230"/>
      <c r="H4162" s="154">
        <v>30407</v>
      </c>
      <c r="I4162" s="153">
        <v>43</v>
      </c>
      <c r="J4162" s="148" t="s">
        <v>58</v>
      </c>
      <c r="K4162" s="153" t="s">
        <v>59</v>
      </c>
      <c r="L4162" s="153"/>
      <c r="M4162" s="153"/>
      <c r="N4162" s="153"/>
      <c r="O4162" s="155">
        <v>11993561774</v>
      </c>
      <c r="P4162" s="156" t="s">
        <v>60</v>
      </c>
      <c r="Q4162" s="157" t="s">
        <v>6982</v>
      </c>
      <c r="R4162" s="158"/>
      <c r="S4162" s="159">
        <v>45903</v>
      </c>
      <c r="T4162" s="159" t="s">
        <v>6983</v>
      </c>
      <c r="U4162" s="159" t="s">
        <v>6152</v>
      </c>
      <c r="V4162" s="154">
        <v>45903</v>
      </c>
      <c r="W4162" s="154"/>
      <c r="X4162" s="154"/>
      <c r="Y4162" s="160"/>
      <c r="Z4162" s="160"/>
      <c r="AA4162" s="153"/>
      <c r="AB4162" s="153"/>
      <c r="AC4162" s="182" t="e">
        <f t="shared" ref="AC4162:AC4225" si="132">SUM(AA4162/(AB4162^2))</f>
        <v>#DIV/0!</v>
      </c>
      <c r="AD4162" s="153" t="e">
        <f t="shared" ref="AD4162:AD4225" si="133">IF(AC4162&lt;18.5,"ABAIXO DO PESO",
(IF(AC4162&lt;=24.9,"PESO NORMAL",
(IF(AC4162&lt;=29.9,"SOBREPESO",
(IF(AC4162&lt;=34.9,"OBESIDADE I",
(IF(AC4162&lt;=39.9,"OBESIDADE II",
(IF(AC4162&lt;=999,"OBESIDADE III","VAZIO")))))))))))</f>
        <v>#DIV/0!</v>
      </c>
      <c r="AE4162" s="207"/>
      <c r="AF4162" s="153"/>
      <c r="AG4162" s="159"/>
      <c r="AH4162" s="153"/>
      <c r="AI4162" s="161"/>
      <c r="AJ4162" s="153"/>
      <c r="AK4162" s="153"/>
      <c r="AL4162" s="207" t="s">
        <v>85</v>
      </c>
      <c r="AM4162" s="207" t="s">
        <v>86</v>
      </c>
      <c r="AN4162" s="207"/>
      <c r="AO4162" s="207"/>
      <c r="AP4162" s="147" t="s">
        <v>54</v>
      </c>
      <c r="AQ4162" s="147"/>
      <c r="AR4162" s="147"/>
      <c r="AS4162" s="209" t="s">
        <v>68</v>
      </c>
      <c r="AT4162" s="223" t="str">
        <f>MONTH(B4162)&amp;"/"&amp;YEAR(B4162)</f>
        <v>1/2024</v>
      </c>
      <c r="AU4162" s="223">
        <f>WEEKNUM(B4162)-WEEKNUM(EOMONTH(B4162,-1)+1)+1</f>
        <v>1</v>
      </c>
      <c r="AV4162" s="209" t="str">
        <f>MONTH(R4162)&amp;"/"&amp;YEAR(R4162)</f>
        <v>1/1900</v>
      </c>
      <c r="AW4162" s="209" t="e">
        <f>WEEKNUM(R4162)-WEEKNUM(EOMONTH(R4162,-1)+1)+1</f>
        <v>#NUM!</v>
      </c>
      <c r="AX4162" s="209">
        <f>IF(BB4162="S",IF(Q4162="1. Aceitou o programa",R4162-B4162,0),0)</f>
        <v>0</v>
      </c>
      <c r="AY4162" s="209">
        <f>IF(BB4162="S",IF(AND(S4162&lt;&gt;"",R4162&lt;&gt;""),S4162-R4162,0),0)</f>
        <v>0</v>
      </c>
      <c r="AZ4162" s="209">
        <f>IF(BB4162="S",IF(Q4162="1. Aceitou o programa",IF(OR(X4162="Não se Aplica",X4162=""),IF(OR(W4162="Não se Aplica",W4162=""),0,W4162-V4162),AVERAGE(X4162-W4162,W4162-V4162)),0),0)</f>
        <v>0</v>
      </c>
      <c r="BA4162" s="209">
        <f>IF(BB4162="S",IF(AND(Q4162="1. Aceitou o programa",AH4162="Realizada"),IFERROR(IF(AG4162="",0,AG4162-R4162),0),0),0)</f>
        <v>0</v>
      </c>
      <c r="BB4162" s="209" t="str">
        <f>_xlfn.XLOOKUP(U4162,'Lista Suspensa'!$AA$20:$AA$23,'Lista Suspensa'!$AB$20:$AB$23,"N/A")</f>
        <v>S</v>
      </c>
    </row>
    <row r="4163" spans="1:54" ht="12" customHeight="1">
      <c r="A4163" s="151" t="s">
        <v>121</v>
      </c>
      <c r="B4163" s="152">
        <v>45292</v>
      </c>
      <c r="C4163" s="153" t="s">
        <v>122</v>
      </c>
      <c r="D4163" s="153" t="s">
        <v>167</v>
      </c>
      <c r="E4163" s="244">
        <v>86421227</v>
      </c>
      <c r="F4163" s="144" t="s">
        <v>7568</v>
      </c>
      <c r="G4163" s="230"/>
      <c r="H4163" s="154">
        <v>29892</v>
      </c>
      <c r="I4163" s="153">
        <v>44</v>
      </c>
      <c r="J4163" s="148" t="s">
        <v>70</v>
      </c>
      <c r="K4163" s="153"/>
      <c r="L4163" s="153"/>
      <c r="M4163" s="153"/>
      <c r="N4163" s="153"/>
      <c r="O4163" s="155">
        <v>11931480205</v>
      </c>
      <c r="P4163" s="156" t="s">
        <v>60</v>
      </c>
      <c r="Q4163" s="157" t="s">
        <v>6982</v>
      </c>
      <c r="R4163" s="158"/>
      <c r="S4163" s="159">
        <v>45924</v>
      </c>
      <c r="T4163" s="159" t="s">
        <v>6983</v>
      </c>
      <c r="U4163" s="159" t="s">
        <v>6152</v>
      </c>
      <c r="V4163" s="154">
        <v>45924</v>
      </c>
      <c r="W4163" s="154"/>
      <c r="X4163" s="154"/>
      <c r="Y4163" s="160"/>
      <c r="Z4163" s="160"/>
      <c r="AA4163" s="153"/>
      <c r="AB4163" s="153"/>
      <c r="AC4163" s="182" t="e">
        <f t="shared" si="132"/>
        <v>#DIV/0!</v>
      </c>
      <c r="AD4163" s="153" t="e">
        <f t="shared" si="133"/>
        <v>#DIV/0!</v>
      </c>
      <c r="AE4163" s="207"/>
      <c r="AF4163" s="153"/>
      <c r="AG4163" s="159"/>
      <c r="AH4163" s="153"/>
      <c r="AI4163" s="161"/>
      <c r="AJ4163" s="153"/>
      <c r="AK4163" s="153"/>
      <c r="AL4163" s="207"/>
      <c r="AM4163" s="207"/>
      <c r="AN4163" s="207"/>
      <c r="AO4163" s="207"/>
      <c r="AP4163" s="147" t="s">
        <v>54</v>
      </c>
      <c r="AQ4163" s="147"/>
      <c r="AR4163" s="147"/>
      <c r="AS4163" s="209" t="s">
        <v>68</v>
      </c>
      <c r="AT4163" s="223" t="str">
        <f>MONTH(B4163)&amp;"/"&amp;YEAR(B4163)</f>
        <v>1/2024</v>
      </c>
      <c r="AU4163" s="223">
        <f>WEEKNUM(B4163)-WEEKNUM(EOMONTH(B4163,-1)+1)+1</f>
        <v>1</v>
      </c>
      <c r="AV4163" s="209" t="str">
        <f>MONTH(R4163)&amp;"/"&amp;YEAR(R4163)</f>
        <v>1/1900</v>
      </c>
      <c r="AW4163" s="209" t="e">
        <f>WEEKNUM(R4163)-WEEKNUM(EOMONTH(R4163,-1)+1)+1</f>
        <v>#NUM!</v>
      </c>
      <c r="AX4163" s="209">
        <f>IF(BB4163="S",IF(Q4163="1. Aceitou o programa",R4163-B4163,0),0)</f>
        <v>0</v>
      </c>
      <c r="AY4163" s="209">
        <f>IF(BB4163="S",IF(AND(S4163&lt;&gt;"",R4163&lt;&gt;""),S4163-R4163,0),0)</f>
        <v>0</v>
      </c>
      <c r="AZ4163" s="209">
        <f>IF(BB4163="S",IF(Q4163="1. Aceitou o programa",IF(OR(X4163="Não se Aplica",X4163=""),IF(OR(W4163="Não se Aplica",W4163=""),0,W4163-V4163),AVERAGE(X4163-W4163,W4163-V4163)),0),0)</f>
        <v>0</v>
      </c>
      <c r="BA4163" s="209">
        <f>IF(BB4163="S",IF(AND(Q4163="1. Aceitou o programa",AH4163="Realizada"),IFERROR(IF(AG4163="",0,AG4163-R4163),0),0),0)</f>
        <v>0</v>
      </c>
      <c r="BB4163" s="209" t="str">
        <f>_xlfn.XLOOKUP(U4163,'Lista Suspensa'!$AA$20:$AA$23,'Lista Suspensa'!$AB$20:$AB$23,"N/A")</f>
        <v>S</v>
      </c>
    </row>
    <row r="4164" spans="1:54" ht="12" customHeight="1">
      <c r="A4164" s="151" t="s">
        <v>121</v>
      </c>
      <c r="B4164" s="152">
        <v>45292</v>
      </c>
      <c r="C4164" s="153" t="s">
        <v>122</v>
      </c>
      <c r="D4164" s="153" t="s">
        <v>6441</v>
      </c>
      <c r="E4164" s="244">
        <v>88801643</v>
      </c>
      <c r="F4164" s="144" t="s">
        <v>7569</v>
      </c>
      <c r="G4164" s="230"/>
      <c r="H4164" s="154">
        <v>30870</v>
      </c>
      <c r="I4164" s="153">
        <v>41</v>
      </c>
      <c r="J4164" s="148" t="s">
        <v>58</v>
      </c>
      <c r="K4164" s="153"/>
      <c r="L4164" s="153"/>
      <c r="M4164" s="153"/>
      <c r="N4164" s="153"/>
      <c r="O4164" s="155">
        <v>21981808030</v>
      </c>
      <c r="P4164" s="156" t="s">
        <v>60</v>
      </c>
      <c r="Q4164" s="157" t="s">
        <v>6982</v>
      </c>
      <c r="R4164" s="158"/>
      <c r="S4164" s="159">
        <v>45842</v>
      </c>
      <c r="T4164" s="159" t="s">
        <v>6983</v>
      </c>
      <c r="U4164" s="159" t="s">
        <v>6152</v>
      </c>
      <c r="V4164" s="154">
        <v>45842</v>
      </c>
      <c r="W4164" s="154"/>
      <c r="X4164" s="154"/>
      <c r="Y4164" s="160"/>
      <c r="Z4164" s="160"/>
      <c r="AA4164" s="153"/>
      <c r="AB4164" s="153"/>
      <c r="AC4164" s="182" t="e">
        <f t="shared" si="132"/>
        <v>#DIV/0!</v>
      </c>
      <c r="AD4164" s="153" t="e">
        <f t="shared" si="133"/>
        <v>#DIV/0!</v>
      </c>
      <c r="AE4164" s="207"/>
      <c r="AF4164" s="153"/>
      <c r="AG4164" s="159"/>
      <c r="AH4164" s="153"/>
      <c r="AI4164" s="161"/>
      <c r="AJ4164" s="153"/>
      <c r="AK4164" s="153"/>
      <c r="AL4164" s="207"/>
      <c r="AM4164" s="207"/>
      <c r="AN4164" s="207"/>
      <c r="AO4164" s="207"/>
      <c r="AP4164" s="147" t="s">
        <v>54</v>
      </c>
      <c r="AQ4164" s="147"/>
      <c r="AR4164" s="147"/>
      <c r="AS4164" s="209" t="s">
        <v>68</v>
      </c>
      <c r="AT4164" s="223" t="str">
        <f>MONTH(B4164)&amp;"/"&amp;YEAR(B4164)</f>
        <v>1/2024</v>
      </c>
      <c r="AU4164" s="223">
        <f>WEEKNUM(B4164)-WEEKNUM(EOMONTH(B4164,-1)+1)+1</f>
        <v>1</v>
      </c>
      <c r="AV4164" s="209" t="str">
        <f>MONTH(R4164)&amp;"/"&amp;YEAR(R4164)</f>
        <v>1/1900</v>
      </c>
      <c r="AW4164" s="209" t="e">
        <f>WEEKNUM(R4164)-WEEKNUM(EOMONTH(R4164,-1)+1)+1</f>
        <v>#NUM!</v>
      </c>
      <c r="AX4164" s="209">
        <f>IF(BB4164="S",IF(Q4164="1. Aceitou o programa",R4164-B4164,0),0)</f>
        <v>0</v>
      </c>
      <c r="AY4164" s="209">
        <f>IF(BB4164="S",IF(AND(S4164&lt;&gt;"",R4164&lt;&gt;""),S4164-R4164,0),0)</f>
        <v>0</v>
      </c>
      <c r="AZ4164" s="209">
        <f>IF(BB4164="S",IF(Q4164="1. Aceitou o programa",IF(OR(X4164="Não se Aplica",X4164=""),IF(OR(W4164="Não se Aplica",W4164=""),0,W4164-V4164),AVERAGE(X4164-W4164,W4164-V4164)),0),0)</f>
        <v>0</v>
      </c>
      <c r="BA4164" s="209">
        <f>IF(BB4164="S",IF(AND(Q4164="1. Aceitou o programa",AH4164="Realizada"),IFERROR(IF(AG4164="",0,AG4164-R4164),0),0),0)</f>
        <v>0</v>
      </c>
      <c r="BB4164" s="209" t="str">
        <f>_xlfn.XLOOKUP(U4164,'Lista Suspensa'!$AA$20:$AA$23,'Lista Suspensa'!$AB$20:$AB$23,"N/A")</f>
        <v>S</v>
      </c>
    </row>
    <row r="4165" spans="1:54" ht="12" customHeight="1">
      <c r="A4165" s="151" t="s">
        <v>121</v>
      </c>
      <c r="B4165" s="152">
        <v>45292</v>
      </c>
      <c r="C4165" s="153" t="s">
        <v>122</v>
      </c>
      <c r="D4165" s="153" t="s">
        <v>237</v>
      </c>
      <c r="E4165" s="244">
        <v>88582869</v>
      </c>
      <c r="F4165" s="144" t="s">
        <v>7570</v>
      </c>
      <c r="G4165" s="230"/>
      <c r="H4165" s="154">
        <v>32781</v>
      </c>
      <c r="I4165" s="153">
        <v>36</v>
      </c>
      <c r="J4165" s="148" t="s">
        <v>58</v>
      </c>
      <c r="K4165" s="153"/>
      <c r="L4165" s="153"/>
      <c r="M4165" s="153"/>
      <c r="N4165" s="153"/>
      <c r="O4165" s="155" t="s">
        <v>7571</v>
      </c>
      <c r="P4165" s="156" t="s">
        <v>60</v>
      </c>
      <c r="Q4165" s="157" t="s">
        <v>6982</v>
      </c>
      <c r="R4165" s="158"/>
      <c r="S4165" s="159">
        <v>45876</v>
      </c>
      <c r="T4165" s="159" t="s">
        <v>6983</v>
      </c>
      <c r="U4165" s="159" t="s">
        <v>6152</v>
      </c>
      <c r="V4165" s="154">
        <v>45876</v>
      </c>
      <c r="W4165" s="154"/>
      <c r="X4165" s="154"/>
      <c r="Y4165" s="160"/>
      <c r="Z4165" s="160"/>
      <c r="AA4165" s="153"/>
      <c r="AB4165" s="153"/>
      <c r="AC4165" s="182" t="e">
        <f t="shared" si="132"/>
        <v>#DIV/0!</v>
      </c>
      <c r="AD4165" s="153" t="e">
        <f t="shared" si="133"/>
        <v>#DIV/0!</v>
      </c>
      <c r="AE4165" s="207"/>
      <c r="AF4165" s="153"/>
      <c r="AG4165" s="159"/>
      <c r="AH4165" s="153"/>
      <c r="AI4165" s="161"/>
      <c r="AJ4165" s="153"/>
      <c r="AK4165" s="153"/>
      <c r="AL4165" s="207"/>
      <c r="AM4165" s="207"/>
      <c r="AN4165" s="207"/>
      <c r="AO4165" s="207"/>
      <c r="AP4165" s="147" t="s">
        <v>54</v>
      </c>
      <c r="AQ4165" s="147"/>
      <c r="AR4165" s="147"/>
      <c r="AS4165" s="209" t="s">
        <v>68</v>
      </c>
      <c r="AT4165" s="223" t="str">
        <f>MONTH(B4165)&amp;"/"&amp;YEAR(B4165)</f>
        <v>1/2024</v>
      </c>
      <c r="AU4165" s="223">
        <f>WEEKNUM(B4165)-WEEKNUM(EOMONTH(B4165,-1)+1)+1</f>
        <v>1</v>
      </c>
      <c r="AV4165" s="209" t="str">
        <f>MONTH(R4165)&amp;"/"&amp;YEAR(R4165)</f>
        <v>1/1900</v>
      </c>
      <c r="AW4165" s="209" t="e">
        <f>WEEKNUM(R4165)-WEEKNUM(EOMONTH(R4165,-1)+1)+1</f>
        <v>#NUM!</v>
      </c>
      <c r="AX4165" s="209">
        <f>IF(BB4165="S",IF(Q4165="1. Aceitou o programa",R4165-B4165,0),0)</f>
        <v>0</v>
      </c>
      <c r="AY4165" s="209">
        <f>IF(BB4165="S",IF(AND(S4165&lt;&gt;"",R4165&lt;&gt;""),S4165-R4165,0),0)</f>
        <v>0</v>
      </c>
      <c r="AZ4165" s="209">
        <f>IF(BB4165="S",IF(Q4165="1. Aceitou o programa",IF(OR(X4165="Não se Aplica",X4165=""),IF(OR(W4165="Não se Aplica",W4165=""),0,W4165-V4165),AVERAGE(X4165-W4165,W4165-V4165)),0),0)</f>
        <v>0</v>
      </c>
      <c r="BA4165" s="209">
        <f>IF(BB4165="S",IF(AND(Q4165="1. Aceitou o programa",AH4165="Realizada"),IFERROR(IF(AG4165="",0,AG4165-R4165),0),0),0)</f>
        <v>0</v>
      </c>
      <c r="BB4165" s="209" t="str">
        <f>_xlfn.XLOOKUP(U4165,'Lista Suspensa'!$AA$20:$AA$23,'Lista Suspensa'!$AB$20:$AB$23,"N/A")</f>
        <v>S</v>
      </c>
    </row>
    <row r="4166" spans="1:54" ht="12" customHeight="1">
      <c r="A4166" s="151" t="s">
        <v>121</v>
      </c>
      <c r="B4166" s="152">
        <v>45292</v>
      </c>
      <c r="C4166" s="153" t="s">
        <v>122</v>
      </c>
      <c r="D4166" s="153" t="s">
        <v>167</v>
      </c>
      <c r="E4166" s="244">
        <v>85191584</v>
      </c>
      <c r="F4166" s="144" t="s">
        <v>7572</v>
      </c>
      <c r="G4166" s="230"/>
      <c r="H4166" s="154">
        <v>35242</v>
      </c>
      <c r="I4166" s="153">
        <v>29</v>
      </c>
      <c r="J4166" s="148" t="s">
        <v>70</v>
      </c>
      <c r="K4166" s="153"/>
      <c r="L4166" s="153"/>
      <c r="M4166" s="153"/>
      <c r="N4166" s="153"/>
      <c r="O4166" s="155">
        <v>11988001482</v>
      </c>
      <c r="P4166" s="156" t="s">
        <v>60</v>
      </c>
      <c r="Q4166" s="157" t="s">
        <v>6982</v>
      </c>
      <c r="R4166" s="158"/>
      <c r="S4166" s="159">
        <v>45918</v>
      </c>
      <c r="T4166" s="159" t="s">
        <v>6983</v>
      </c>
      <c r="U4166" s="159" t="s">
        <v>6152</v>
      </c>
      <c r="V4166" s="154">
        <v>45918</v>
      </c>
      <c r="W4166" s="154"/>
      <c r="X4166" s="154"/>
      <c r="Y4166" s="160"/>
      <c r="Z4166" s="160"/>
      <c r="AA4166" s="153"/>
      <c r="AB4166" s="153"/>
      <c r="AC4166" s="182" t="e">
        <f t="shared" si="132"/>
        <v>#DIV/0!</v>
      </c>
      <c r="AD4166" s="153" t="e">
        <f t="shared" si="133"/>
        <v>#DIV/0!</v>
      </c>
      <c r="AE4166" s="207"/>
      <c r="AF4166" s="153"/>
      <c r="AG4166" s="159"/>
      <c r="AH4166" s="153"/>
      <c r="AI4166" s="161"/>
      <c r="AJ4166" s="153"/>
      <c r="AK4166" s="153"/>
      <c r="AL4166" s="207"/>
      <c r="AM4166" s="207"/>
      <c r="AN4166" s="207"/>
      <c r="AO4166" s="207"/>
      <c r="AP4166" s="147" t="s">
        <v>54</v>
      </c>
      <c r="AQ4166" s="147"/>
      <c r="AR4166" s="147"/>
      <c r="AS4166" s="209" t="s">
        <v>68</v>
      </c>
      <c r="AT4166" s="223" t="str">
        <f>MONTH(B4166)&amp;"/"&amp;YEAR(B4166)</f>
        <v>1/2024</v>
      </c>
      <c r="AU4166" s="223">
        <f>WEEKNUM(B4166)-WEEKNUM(EOMONTH(B4166,-1)+1)+1</f>
        <v>1</v>
      </c>
      <c r="AV4166" s="209" t="str">
        <f>MONTH(R4166)&amp;"/"&amp;YEAR(R4166)</f>
        <v>1/1900</v>
      </c>
      <c r="AW4166" s="209" t="e">
        <f>WEEKNUM(R4166)-WEEKNUM(EOMONTH(R4166,-1)+1)+1</f>
        <v>#NUM!</v>
      </c>
      <c r="AX4166" s="209">
        <f>IF(BB4166="S",IF(Q4166="1. Aceitou o programa",R4166-B4166,0),0)</f>
        <v>0</v>
      </c>
      <c r="AY4166" s="209">
        <f>IF(BB4166="S",IF(AND(S4166&lt;&gt;"",R4166&lt;&gt;""),S4166-R4166,0),0)</f>
        <v>0</v>
      </c>
      <c r="AZ4166" s="209">
        <f>IF(BB4166="S",IF(Q4166="1. Aceitou o programa",IF(OR(X4166="Não se Aplica",X4166=""),IF(OR(W4166="Não se Aplica",W4166=""),0,W4166-V4166),AVERAGE(X4166-W4166,W4166-V4166)),0),0)</f>
        <v>0</v>
      </c>
      <c r="BA4166" s="209">
        <f>IF(BB4166="S",IF(AND(Q4166="1. Aceitou o programa",AH4166="Realizada"),IFERROR(IF(AG4166="",0,AG4166-R4166),0),0),0)</f>
        <v>0</v>
      </c>
      <c r="BB4166" s="209" t="str">
        <f>_xlfn.XLOOKUP(U4166,'Lista Suspensa'!$AA$20:$AA$23,'Lista Suspensa'!$AB$20:$AB$23,"N/A")</f>
        <v>S</v>
      </c>
    </row>
    <row r="4167" spans="1:54" ht="12" customHeight="1">
      <c r="A4167" s="151" t="s">
        <v>121</v>
      </c>
      <c r="B4167" s="152">
        <v>45292</v>
      </c>
      <c r="C4167" s="153" t="s">
        <v>122</v>
      </c>
      <c r="D4167" s="153" t="s">
        <v>167</v>
      </c>
      <c r="E4167" s="244">
        <v>82926688</v>
      </c>
      <c r="F4167" s="144" t="s">
        <v>7573</v>
      </c>
      <c r="G4167" s="230"/>
      <c r="H4167" s="154">
        <v>35876</v>
      </c>
      <c r="I4167" s="153">
        <v>28</v>
      </c>
      <c r="J4167" s="148" t="s">
        <v>70</v>
      </c>
      <c r="K4167" s="153"/>
      <c r="L4167" s="153"/>
      <c r="M4167" s="153"/>
      <c r="N4167" s="153"/>
      <c r="O4167" s="155">
        <v>11931529796</v>
      </c>
      <c r="P4167" s="156" t="s">
        <v>60</v>
      </c>
      <c r="Q4167" s="157" t="s">
        <v>6982</v>
      </c>
      <c r="R4167" s="158"/>
      <c r="S4167" s="159">
        <v>45918</v>
      </c>
      <c r="T4167" s="159" t="s">
        <v>6983</v>
      </c>
      <c r="U4167" s="159" t="s">
        <v>6152</v>
      </c>
      <c r="V4167" s="154">
        <v>45918</v>
      </c>
      <c r="W4167" s="154"/>
      <c r="X4167" s="154"/>
      <c r="Y4167" s="160"/>
      <c r="Z4167" s="160"/>
      <c r="AA4167" s="153"/>
      <c r="AB4167" s="153"/>
      <c r="AC4167" s="182" t="e">
        <f t="shared" si="132"/>
        <v>#DIV/0!</v>
      </c>
      <c r="AD4167" s="153" t="e">
        <f t="shared" si="133"/>
        <v>#DIV/0!</v>
      </c>
      <c r="AE4167" s="207"/>
      <c r="AF4167" s="153"/>
      <c r="AG4167" s="159"/>
      <c r="AH4167" s="153"/>
      <c r="AI4167" s="161"/>
      <c r="AJ4167" s="153"/>
      <c r="AK4167" s="153"/>
      <c r="AL4167" s="207"/>
      <c r="AM4167" s="207"/>
      <c r="AN4167" s="207"/>
      <c r="AO4167" s="207"/>
      <c r="AP4167" s="147" t="s">
        <v>54</v>
      </c>
      <c r="AQ4167" s="147"/>
      <c r="AR4167" s="147"/>
      <c r="AS4167" s="209" t="s">
        <v>68</v>
      </c>
      <c r="AT4167" s="223" t="str">
        <f>MONTH(B4167)&amp;"/"&amp;YEAR(B4167)</f>
        <v>1/2024</v>
      </c>
      <c r="AU4167" s="223">
        <f>WEEKNUM(B4167)-WEEKNUM(EOMONTH(B4167,-1)+1)+1</f>
        <v>1</v>
      </c>
      <c r="AV4167" s="209" t="str">
        <f>MONTH(R4167)&amp;"/"&amp;YEAR(R4167)</f>
        <v>1/1900</v>
      </c>
      <c r="AW4167" s="209" t="e">
        <f>WEEKNUM(R4167)-WEEKNUM(EOMONTH(R4167,-1)+1)+1</f>
        <v>#NUM!</v>
      </c>
      <c r="AX4167" s="209">
        <f>IF(BB4167="S",IF(Q4167="1. Aceitou o programa",R4167-B4167,0),0)</f>
        <v>0</v>
      </c>
      <c r="AY4167" s="209">
        <f>IF(BB4167="S",IF(AND(S4167&lt;&gt;"",R4167&lt;&gt;""),S4167-R4167,0),0)</f>
        <v>0</v>
      </c>
      <c r="AZ4167" s="209">
        <f>IF(BB4167="S",IF(Q4167="1. Aceitou o programa",IF(OR(X4167="Não se Aplica",X4167=""),IF(OR(W4167="Não se Aplica",W4167=""),0,W4167-V4167),AVERAGE(X4167-W4167,W4167-V4167)),0),0)</f>
        <v>0</v>
      </c>
      <c r="BA4167" s="209">
        <f>IF(BB4167="S",IF(AND(Q4167="1. Aceitou o programa",AH4167="Realizada"),IFERROR(IF(AG4167="",0,AG4167-R4167),0),0),0)</f>
        <v>0</v>
      </c>
      <c r="BB4167" s="209" t="str">
        <f>_xlfn.XLOOKUP(U4167,'Lista Suspensa'!$AA$20:$AA$23,'Lista Suspensa'!$AB$20:$AB$23,"N/A")</f>
        <v>S</v>
      </c>
    </row>
    <row r="4168" spans="1:54" ht="12" customHeight="1">
      <c r="A4168" s="151" t="s">
        <v>121</v>
      </c>
      <c r="B4168" s="152">
        <v>45292</v>
      </c>
      <c r="C4168" s="153" t="s">
        <v>122</v>
      </c>
      <c r="D4168" s="153" t="s">
        <v>167</v>
      </c>
      <c r="E4168" s="244">
        <v>93381705</v>
      </c>
      <c r="F4168" s="144" t="s">
        <v>7574</v>
      </c>
      <c r="G4168" s="230"/>
      <c r="H4168" s="154">
        <v>34089</v>
      </c>
      <c r="I4168" s="153">
        <v>33</v>
      </c>
      <c r="J4168" s="148" t="s">
        <v>70</v>
      </c>
      <c r="K4168" s="153"/>
      <c r="L4168" s="153"/>
      <c r="M4168" s="153"/>
      <c r="N4168" s="153"/>
      <c r="O4168" s="155">
        <v>11992770413</v>
      </c>
      <c r="P4168" s="156" t="s">
        <v>60</v>
      </c>
      <c r="Q4168" s="157" t="s">
        <v>6982</v>
      </c>
      <c r="R4168" s="158"/>
      <c r="S4168" s="159">
        <v>45930</v>
      </c>
      <c r="T4168" s="159" t="s">
        <v>6983</v>
      </c>
      <c r="U4168" s="159" t="s">
        <v>6152</v>
      </c>
      <c r="V4168" s="154">
        <v>45887</v>
      </c>
      <c r="W4168" s="154">
        <v>45889</v>
      </c>
      <c r="X4168" s="154">
        <v>45930</v>
      </c>
      <c r="Y4168" s="160"/>
      <c r="Z4168" s="160"/>
      <c r="AA4168" s="153"/>
      <c r="AB4168" s="153"/>
      <c r="AC4168" s="182" t="e">
        <f t="shared" si="132"/>
        <v>#DIV/0!</v>
      </c>
      <c r="AD4168" s="153" t="e">
        <f t="shared" si="133"/>
        <v>#DIV/0!</v>
      </c>
      <c r="AE4168" s="207"/>
      <c r="AF4168" s="153"/>
      <c r="AG4168" s="159"/>
      <c r="AH4168" s="153"/>
      <c r="AI4168" s="161"/>
      <c r="AJ4168" s="153"/>
      <c r="AK4168" s="153"/>
      <c r="AL4168" s="207"/>
      <c r="AM4168" s="207"/>
      <c r="AN4168" s="207"/>
      <c r="AO4168" s="207"/>
      <c r="AP4168" s="147" t="s">
        <v>54</v>
      </c>
      <c r="AQ4168" s="147"/>
      <c r="AR4168" s="147"/>
      <c r="AS4168" s="209" t="s">
        <v>68</v>
      </c>
      <c r="AT4168" s="223" t="str">
        <f>MONTH(B4168)&amp;"/"&amp;YEAR(B4168)</f>
        <v>1/2024</v>
      </c>
      <c r="AU4168" s="223">
        <f>WEEKNUM(B4168)-WEEKNUM(EOMONTH(B4168,-1)+1)+1</f>
        <v>1</v>
      </c>
      <c r="AV4168" s="209" t="str">
        <f>MONTH(R4168)&amp;"/"&amp;YEAR(R4168)</f>
        <v>1/1900</v>
      </c>
      <c r="AW4168" s="209" t="e">
        <f>WEEKNUM(R4168)-WEEKNUM(EOMONTH(R4168,-1)+1)+1</f>
        <v>#NUM!</v>
      </c>
      <c r="AX4168" s="209">
        <f>IF(BB4168="S",IF(Q4168="1. Aceitou o programa",R4168-B4168,0),0)</f>
        <v>0</v>
      </c>
      <c r="AY4168" s="209">
        <f>IF(BB4168="S",IF(AND(S4168&lt;&gt;"",R4168&lt;&gt;""),S4168-R4168,0),0)</f>
        <v>0</v>
      </c>
      <c r="AZ4168" s="209">
        <f>IF(BB4168="S",IF(Q4168="1. Aceitou o programa",IF(OR(X4168="Não se Aplica",X4168=""),IF(OR(W4168="Não se Aplica",W4168=""),0,W4168-V4168),AVERAGE(X4168-W4168,W4168-V4168)),0),0)</f>
        <v>0</v>
      </c>
      <c r="BA4168" s="209">
        <f>IF(BB4168="S",IF(AND(Q4168="1. Aceitou o programa",AH4168="Realizada"),IFERROR(IF(AG4168="",0,AG4168-R4168),0),0),0)</f>
        <v>0</v>
      </c>
      <c r="BB4168" s="209" t="str">
        <f>_xlfn.XLOOKUP(U4168,'Lista Suspensa'!$AA$20:$AA$23,'Lista Suspensa'!$AB$20:$AB$23,"N/A")</f>
        <v>S</v>
      </c>
    </row>
    <row r="4169" spans="1:54" ht="12" customHeight="1">
      <c r="A4169" s="151" t="s">
        <v>67</v>
      </c>
      <c r="B4169" s="152">
        <v>46122</v>
      </c>
      <c r="C4169" s="153" t="s">
        <v>297</v>
      </c>
      <c r="D4169" s="153" t="s">
        <v>455</v>
      </c>
      <c r="E4169" s="244">
        <v>78701148</v>
      </c>
      <c r="F4169" s="144" t="s">
        <v>7575</v>
      </c>
      <c r="G4169" s="230"/>
      <c r="H4169" s="154">
        <v>22572</v>
      </c>
      <c r="I4169" s="153">
        <v>64</v>
      </c>
      <c r="J4169" s="148" t="s">
        <v>58</v>
      </c>
      <c r="K4169" s="153" t="s">
        <v>59</v>
      </c>
      <c r="L4169" s="153"/>
      <c r="M4169" s="153"/>
      <c r="N4169" s="153">
        <v>80</v>
      </c>
      <c r="O4169" s="155">
        <v>11999348921</v>
      </c>
      <c r="P4169" s="156" t="s">
        <v>60</v>
      </c>
      <c r="Q4169" s="157" t="s">
        <v>7576</v>
      </c>
      <c r="R4169" s="158"/>
      <c r="S4169" s="159">
        <v>46146</v>
      </c>
      <c r="T4169" s="159" t="s">
        <v>6983</v>
      </c>
      <c r="U4169" s="159" t="s">
        <v>6152</v>
      </c>
      <c r="V4169" s="154">
        <v>46139</v>
      </c>
      <c r="W4169" s="154">
        <v>46141</v>
      </c>
      <c r="X4169" s="154">
        <v>46146</v>
      </c>
      <c r="Y4169" s="160"/>
      <c r="Z4169" s="160" t="s">
        <v>166</v>
      </c>
      <c r="AA4169" s="153">
        <v>97</v>
      </c>
      <c r="AB4169" s="153">
        <v>1.78</v>
      </c>
      <c r="AC4169" s="182">
        <f t="shared" si="132"/>
        <v>30.614821360939274</v>
      </c>
      <c r="AD4169" s="153" t="str">
        <f t="shared" si="133"/>
        <v>OBESIDADE I</v>
      </c>
      <c r="AE4169" s="207"/>
      <c r="AF4169" s="153" t="s">
        <v>130</v>
      </c>
      <c r="AG4169" s="159"/>
      <c r="AH4169" s="153"/>
      <c r="AI4169" s="161"/>
      <c r="AJ4169" s="153"/>
      <c r="AK4169" s="153"/>
      <c r="AL4169" s="207" t="s">
        <v>136</v>
      </c>
      <c r="AM4169" s="207"/>
      <c r="AN4169" s="207"/>
      <c r="AO4169" s="207" t="s">
        <v>6882</v>
      </c>
      <c r="AP4169" s="147" t="s">
        <v>466</v>
      </c>
      <c r="AQ4169" s="147" t="s">
        <v>67</v>
      </c>
      <c r="AR4169" s="147"/>
      <c r="AS4169" s="209" t="s">
        <v>68</v>
      </c>
      <c r="AT4169" s="223" t="str">
        <f>MONTH(B4169)&amp;"/"&amp;YEAR(B4169)</f>
        <v>4/2026</v>
      </c>
      <c r="AU4169" s="223">
        <f>WEEKNUM(B4169)-WEEKNUM(EOMONTH(B4169,-1)+1)+1</f>
        <v>2</v>
      </c>
      <c r="AV4169" s="209" t="str">
        <f>MONTH(R4169)&amp;"/"&amp;YEAR(R4169)</f>
        <v>1/1900</v>
      </c>
      <c r="AW4169" s="209" t="e">
        <f>WEEKNUM(R4169)-WEEKNUM(EOMONTH(R4169,-1)+1)+1</f>
        <v>#NUM!</v>
      </c>
      <c r="AX4169" s="209">
        <f>IF(BB4169="S",IF(Q4169="1. Aceitou o programa",R4169-B4169,0),0)</f>
        <v>0</v>
      </c>
      <c r="AY4169" s="209">
        <f>IF(BB4169="S",IF(AND(S4169&lt;&gt;"",R4169&lt;&gt;""),S4169-R4169,0),0)</f>
        <v>0</v>
      </c>
      <c r="AZ4169" s="209">
        <f>IF(BB4169="S",IF(Q4169="1. Aceitou o programa",IF(OR(X4169="Não se Aplica",X4169=""),IF(OR(W4169="Não se Aplica",W4169=""),0,W4169-V4169),AVERAGE(X4169-W4169,W4169-V4169)),0),0)</f>
        <v>0</v>
      </c>
      <c r="BA4169" s="209">
        <f>IF(BB4169="S",IF(AND(Q4169="1. Aceitou o programa",AH4169="Realizada"),IFERROR(IF(AG4169="",0,AG4169-R4169),0),0),0)</f>
        <v>0</v>
      </c>
      <c r="BB4169" s="209" t="str">
        <f>_xlfn.XLOOKUP(U4169,'Lista Suspensa'!$AA$20:$AA$23,'Lista Suspensa'!$AB$20:$AB$23,"N/A")</f>
        <v>S</v>
      </c>
    </row>
    <row r="4170" spans="1:54" ht="12" customHeight="1">
      <c r="A4170" s="151" t="s">
        <v>67</v>
      </c>
      <c r="B4170" s="152">
        <v>46122</v>
      </c>
      <c r="C4170" s="153" t="s">
        <v>297</v>
      </c>
      <c r="D4170" s="153" t="s">
        <v>455</v>
      </c>
      <c r="E4170" s="244">
        <v>94732684</v>
      </c>
      <c r="F4170" s="144" t="s">
        <v>7577</v>
      </c>
      <c r="G4170" s="230"/>
      <c r="H4170" s="154">
        <v>26713</v>
      </c>
      <c r="I4170" s="153">
        <v>53</v>
      </c>
      <c r="J4170" s="148" t="s">
        <v>58</v>
      </c>
      <c r="K4170" s="153" t="s">
        <v>59</v>
      </c>
      <c r="L4170" s="153"/>
      <c r="M4170" s="153"/>
      <c r="N4170" s="153">
        <v>380</v>
      </c>
      <c r="O4170" s="155">
        <v>11991935729</v>
      </c>
      <c r="P4170" s="156" t="s">
        <v>60</v>
      </c>
      <c r="Q4170" s="157" t="s">
        <v>7576</v>
      </c>
      <c r="R4170" s="158"/>
      <c r="S4170" s="159">
        <v>46146</v>
      </c>
      <c r="T4170" s="159" t="s">
        <v>6983</v>
      </c>
      <c r="U4170" s="159" t="s">
        <v>6152</v>
      </c>
      <c r="V4170" s="154">
        <v>46139</v>
      </c>
      <c r="W4170" s="154">
        <v>46141</v>
      </c>
      <c r="X4170" s="154">
        <v>46146</v>
      </c>
      <c r="Y4170" s="160"/>
      <c r="Z4170" s="160" t="s">
        <v>128</v>
      </c>
      <c r="AA4170" s="153">
        <v>104</v>
      </c>
      <c r="AB4170" s="153">
        <v>1.73</v>
      </c>
      <c r="AC4170" s="182">
        <f t="shared" si="132"/>
        <v>34.74890574359317</v>
      </c>
      <c r="AD4170" s="153" t="str">
        <f t="shared" si="133"/>
        <v>OBESIDADE I</v>
      </c>
      <c r="AE4170" s="207"/>
      <c r="AF4170" s="153" t="s">
        <v>130</v>
      </c>
      <c r="AG4170" s="159"/>
      <c r="AH4170" s="153"/>
      <c r="AI4170" s="161"/>
      <c r="AJ4170" s="153"/>
      <c r="AK4170" s="153"/>
      <c r="AL4170" s="207" t="s">
        <v>136</v>
      </c>
      <c r="AM4170" s="207"/>
      <c r="AN4170" s="207"/>
      <c r="AO4170" s="207" t="s">
        <v>6882</v>
      </c>
      <c r="AP4170" s="147" t="s">
        <v>466</v>
      </c>
      <c r="AQ4170" s="147" t="s">
        <v>67</v>
      </c>
      <c r="AR4170" s="147"/>
      <c r="AS4170" s="209" t="s">
        <v>68</v>
      </c>
      <c r="AT4170" s="223" t="str">
        <f>MONTH(B4170)&amp;"/"&amp;YEAR(B4170)</f>
        <v>4/2026</v>
      </c>
      <c r="AU4170" s="223">
        <f>WEEKNUM(B4170)-WEEKNUM(EOMONTH(B4170,-1)+1)+1</f>
        <v>2</v>
      </c>
      <c r="AV4170" s="209" t="str">
        <f>MONTH(R4170)&amp;"/"&amp;YEAR(R4170)</f>
        <v>1/1900</v>
      </c>
      <c r="AW4170" s="209" t="e">
        <f>WEEKNUM(R4170)-WEEKNUM(EOMONTH(R4170,-1)+1)+1</f>
        <v>#NUM!</v>
      </c>
      <c r="AX4170" s="209">
        <f>IF(BB4170="S",IF(Q4170="1. Aceitou o programa",R4170-B4170,0),0)</f>
        <v>0</v>
      </c>
      <c r="AY4170" s="209">
        <f>IF(BB4170="S",IF(AND(S4170&lt;&gt;"",R4170&lt;&gt;""),S4170-R4170,0),0)</f>
        <v>0</v>
      </c>
      <c r="AZ4170" s="209">
        <f>IF(BB4170="S",IF(Q4170="1. Aceitou o programa",IF(OR(X4170="Não se Aplica",X4170=""),IF(OR(W4170="Não se Aplica",W4170=""),0,W4170-V4170),AVERAGE(X4170-W4170,W4170-V4170)),0),0)</f>
        <v>0</v>
      </c>
      <c r="BA4170" s="209">
        <f>IF(BB4170="S",IF(AND(Q4170="1. Aceitou o programa",AH4170="Realizada"),IFERROR(IF(AG4170="",0,AG4170-R4170),0),0),0)</f>
        <v>0</v>
      </c>
      <c r="BB4170" s="209" t="str">
        <f>_xlfn.XLOOKUP(U4170,'Lista Suspensa'!$AA$20:$AA$23,'Lista Suspensa'!$AB$20:$AB$23,"N/A")</f>
        <v>S</v>
      </c>
    </row>
    <row r="4171" spans="1:54" ht="12" customHeight="1">
      <c r="A4171" s="151" t="s">
        <v>67</v>
      </c>
      <c r="B4171" s="152">
        <v>46122</v>
      </c>
      <c r="C4171" s="153" t="s">
        <v>297</v>
      </c>
      <c r="D4171" s="153" t="s">
        <v>455</v>
      </c>
      <c r="E4171" s="244">
        <v>88471061</v>
      </c>
      <c r="F4171" s="144" t="s">
        <v>7578</v>
      </c>
      <c r="G4171" s="230"/>
      <c r="H4171" s="154">
        <v>28192</v>
      </c>
      <c r="I4171" s="153">
        <v>49</v>
      </c>
      <c r="J4171" s="148" t="s">
        <v>58</v>
      </c>
      <c r="K4171" s="153" t="s">
        <v>59</v>
      </c>
      <c r="L4171" s="153"/>
      <c r="M4171" s="153"/>
      <c r="N4171" s="153">
        <v>60</v>
      </c>
      <c r="O4171" s="155">
        <v>11999745530</v>
      </c>
      <c r="P4171" s="156" t="s">
        <v>60</v>
      </c>
      <c r="Q4171" s="157" t="s">
        <v>7576</v>
      </c>
      <c r="R4171" s="158"/>
      <c r="S4171" s="159">
        <v>46146</v>
      </c>
      <c r="T4171" s="159" t="s">
        <v>6983</v>
      </c>
      <c r="U4171" s="159" t="s">
        <v>6152</v>
      </c>
      <c r="V4171" s="154">
        <v>46139</v>
      </c>
      <c r="W4171" s="154">
        <v>46141</v>
      </c>
      <c r="X4171" s="154">
        <v>46146</v>
      </c>
      <c r="Y4171" s="160"/>
      <c r="Z4171" s="160" t="s">
        <v>128</v>
      </c>
      <c r="AA4171" s="153">
        <v>105</v>
      </c>
      <c r="AB4171" s="153">
        <v>1.75</v>
      </c>
      <c r="AC4171" s="182">
        <f t="shared" si="132"/>
        <v>34.285714285714285</v>
      </c>
      <c r="AD4171" s="153" t="str">
        <f t="shared" si="133"/>
        <v>OBESIDADE I</v>
      </c>
      <c r="AE4171" s="207"/>
      <c r="AF4171" s="153" t="s">
        <v>130</v>
      </c>
      <c r="AG4171" s="159"/>
      <c r="AH4171" s="153"/>
      <c r="AI4171" s="161"/>
      <c r="AJ4171" s="153"/>
      <c r="AK4171" s="153"/>
      <c r="AL4171" s="207" t="s">
        <v>136</v>
      </c>
      <c r="AM4171" s="207"/>
      <c r="AN4171" s="207"/>
      <c r="AO4171" s="207" t="s">
        <v>6882</v>
      </c>
      <c r="AP4171" s="147" t="s">
        <v>466</v>
      </c>
      <c r="AQ4171" s="147" t="s">
        <v>67</v>
      </c>
      <c r="AR4171" s="147"/>
      <c r="AS4171" s="209" t="s">
        <v>68</v>
      </c>
      <c r="AT4171" s="223" t="str">
        <f>MONTH(B4171)&amp;"/"&amp;YEAR(B4171)</f>
        <v>4/2026</v>
      </c>
      <c r="AU4171" s="223">
        <f>WEEKNUM(B4171)-WEEKNUM(EOMONTH(B4171,-1)+1)+1</f>
        <v>2</v>
      </c>
      <c r="AV4171" s="209" t="str">
        <f>MONTH(R4171)&amp;"/"&amp;YEAR(R4171)</f>
        <v>1/1900</v>
      </c>
      <c r="AW4171" s="209" t="e">
        <f>WEEKNUM(R4171)-WEEKNUM(EOMONTH(R4171,-1)+1)+1</f>
        <v>#NUM!</v>
      </c>
      <c r="AX4171" s="209">
        <f>IF(BB4171="S",IF(Q4171="1. Aceitou o programa",R4171-B4171,0),0)</f>
        <v>0</v>
      </c>
      <c r="AY4171" s="209">
        <f>IF(BB4171="S",IF(AND(S4171&lt;&gt;"",R4171&lt;&gt;""),S4171-R4171,0),0)</f>
        <v>0</v>
      </c>
      <c r="AZ4171" s="209">
        <f>IF(BB4171="S",IF(Q4171="1. Aceitou o programa",IF(OR(X4171="Não se Aplica",X4171=""),IF(OR(W4171="Não se Aplica",W4171=""),0,W4171-V4171),AVERAGE(X4171-W4171,W4171-V4171)),0),0)</f>
        <v>0</v>
      </c>
      <c r="BA4171" s="209">
        <f>IF(BB4171="S",IF(AND(Q4171="1. Aceitou o programa",AH4171="Realizada"),IFERROR(IF(AG4171="",0,AG4171-R4171),0),0),0)</f>
        <v>0</v>
      </c>
      <c r="BB4171" s="209" t="str">
        <f>_xlfn.XLOOKUP(U4171,'Lista Suspensa'!$AA$20:$AA$23,'Lista Suspensa'!$AB$20:$AB$23,"N/A")</f>
        <v>S</v>
      </c>
    </row>
    <row r="4172" spans="1:54" ht="12" customHeight="1">
      <c r="A4172" s="151" t="s">
        <v>67</v>
      </c>
      <c r="B4172" s="152">
        <v>46122</v>
      </c>
      <c r="C4172" s="153" t="s">
        <v>297</v>
      </c>
      <c r="D4172" s="153" t="s">
        <v>455</v>
      </c>
      <c r="E4172" s="244">
        <v>93641155</v>
      </c>
      <c r="F4172" s="144" t="s">
        <v>7579</v>
      </c>
      <c r="G4172" s="230"/>
      <c r="H4172" s="154">
        <v>34351</v>
      </c>
      <c r="I4172" s="153">
        <v>32</v>
      </c>
      <c r="J4172" s="148" t="s">
        <v>70</v>
      </c>
      <c r="K4172" s="153"/>
      <c r="L4172" s="153"/>
      <c r="M4172" s="153"/>
      <c r="N4172" s="153"/>
      <c r="O4172" s="155">
        <v>19992847439</v>
      </c>
      <c r="P4172" s="156" t="s">
        <v>60</v>
      </c>
      <c r="Q4172" s="157" t="s">
        <v>7576</v>
      </c>
      <c r="R4172" s="158"/>
      <c r="S4172" s="159">
        <v>46146</v>
      </c>
      <c r="T4172" s="159" t="s">
        <v>6983</v>
      </c>
      <c r="U4172" s="159" t="s">
        <v>6152</v>
      </c>
      <c r="V4172" s="154">
        <v>46139</v>
      </c>
      <c r="W4172" s="154">
        <v>46141</v>
      </c>
      <c r="X4172" s="154">
        <v>46146</v>
      </c>
      <c r="Y4172" s="160"/>
      <c r="Z4172" s="160" t="s">
        <v>128</v>
      </c>
      <c r="AA4172" s="153">
        <v>112</v>
      </c>
      <c r="AB4172" s="153">
        <v>1.62</v>
      </c>
      <c r="AC4172" s="182">
        <f t="shared" si="132"/>
        <v>42.676421277244316</v>
      </c>
      <c r="AD4172" s="153" t="str">
        <f t="shared" si="133"/>
        <v>OBESIDADE III</v>
      </c>
      <c r="AE4172" s="207"/>
      <c r="AF4172" s="153" t="s">
        <v>130</v>
      </c>
      <c r="AG4172" s="159"/>
      <c r="AH4172" s="153"/>
      <c r="AI4172" s="161"/>
      <c r="AJ4172" s="153"/>
      <c r="AK4172" s="153"/>
      <c r="AL4172" s="207" t="s">
        <v>131</v>
      </c>
      <c r="AM4172" s="207"/>
      <c r="AN4172" s="207"/>
      <c r="AO4172" s="207" t="s">
        <v>6882</v>
      </c>
      <c r="AP4172" s="147" t="s">
        <v>466</v>
      </c>
      <c r="AQ4172" s="147" t="s">
        <v>67</v>
      </c>
      <c r="AR4172" s="147"/>
      <c r="AS4172" s="209" t="s">
        <v>68</v>
      </c>
      <c r="AT4172" s="223" t="str">
        <f>MONTH(B4172)&amp;"/"&amp;YEAR(B4172)</f>
        <v>4/2026</v>
      </c>
      <c r="AU4172" s="223">
        <f>WEEKNUM(B4172)-WEEKNUM(EOMONTH(B4172,-1)+1)+1</f>
        <v>2</v>
      </c>
      <c r="AV4172" s="209" t="str">
        <f>MONTH(R4172)&amp;"/"&amp;YEAR(R4172)</f>
        <v>1/1900</v>
      </c>
      <c r="AW4172" s="209" t="e">
        <f>WEEKNUM(R4172)-WEEKNUM(EOMONTH(R4172,-1)+1)+1</f>
        <v>#NUM!</v>
      </c>
      <c r="AX4172" s="209">
        <f>IF(BB4172="S",IF(Q4172="1. Aceitou o programa",R4172-B4172,0),0)</f>
        <v>0</v>
      </c>
      <c r="AY4172" s="209">
        <f>IF(BB4172="S",IF(AND(S4172&lt;&gt;"",R4172&lt;&gt;""),S4172-R4172,0),0)</f>
        <v>0</v>
      </c>
      <c r="AZ4172" s="209">
        <f>IF(BB4172="S",IF(Q4172="1. Aceitou o programa",IF(OR(X4172="Não se Aplica",X4172=""),IF(OR(W4172="Não se Aplica",W4172=""),0,W4172-V4172),AVERAGE(X4172-W4172,W4172-V4172)),0),0)</f>
        <v>0</v>
      </c>
      <c r="BA4172" s="209">
        <f>IF(BB4172="S",IF(AND(Q4172="1. Aceitou o programa",AH4172="Realizada"),IFERROR(IF(AG4172="",0,AG4172-R4172),0),0),0)</f>
        <v>0</v>
      </c>
      <c r="BB4172" s="209" t="str">
        <f>_xlfn.XLOOKUP(U4172,'Lista Suspensa'!$AA$20:$AA$23,'Lista Suspensa'!$AB$20:$AB$23,"N/A")</f>
        <v>S</v>
      </c>
    </row>
    <row r="4173" spans="1:54" ht="12" customHeight="1">
      <c r="A4173" s="151" t="s">
        <v>67</v>
      </c>
      <c r="B4173" s="152">
        <v>46122</v>
      </c>
      <c r="C4173" s="153" t="s">
        <v>297</v>
      </c>
      <c r="D4173" s="153" t="s">
        <v>455</v>
      </c>
      <c r="E4173" s="244">
        <v>84873504</v>
      </c>
      <c r="F4173" s="144" t="s">
        <v>7580</v>
      </c>
      <c r="G4173" s="230"/>
      <c r="H4173" s="154">
        <v>36328</v>
      </c>
      <c r="I4173" s="153">
        <v>26</v>
      </c>
      <c r="J4173" s="148" t="s">
        <v>70</v>
      </c>
      <c r="K4173" s="153"/>
      <c r="L4173" s="153"/>
      <c r="M4173" s="153"/>
      <c r="N4173" s="153">
        <v>380</v>
      </c>
      <c r="O4173" s="155">
        <v>41998599364</v>
      </c>
      <c r="P4173" s="156" t="s">
        <v>60</v>
      </c>
      <c r="Q4173" s="157" t="s">
        <v>7576</v>
      </c>
      <c r="R4173" s="158"/>
      <c r="S4173" s="159">
        <v>46146</v>
      </c>
      <c r="T4173" s="159" t="s">
        <v>6983</v>
      </c>
      <c r="U4173" s="159" t="s">
        <v>6152</v>
      </c>
      <c r="V4173" s="154">
        <v>46139</v>
      </c>
      <c r="W4173" s="154">
        <v>46141</v>
      </c>
      <c r="X4173" s="154">
        <v>46146</v>
      </c>
      <c r="Y4173" s="160"/>
      <c r="Z4173" s="160" t="s">
        <v>128</v>
      </c>
      <c r="AA4173" s="153">
        <v>69</v>
      </c>
      <c r="AB4173" s="153">
        <v>1.62</v>
      </c>
      <c r="AC4173" s="182">
        <f t="shared" si="132"/>
        <v>26.291723822588015</v>
      </c>
      <c r="AD4173" s="153" t="str">
        <f t="shared" si="133"/>
        <v>SOBREPESO</v>
      </c>
      <c r="AE4173" s="207"/>
      <c r="AF4173" s="153" t="s">
        <v>130</v>
      </c>
      <c r="AG4173" s="159"/>
      <c r="AH4173" s="153"/>
      <c r="AI4173" s="161"/>
      <c r="AJ4173" s="153"/>
      <c r="AK4173" s="153"/>
      <c r="AL4173" s="207" t="s">
        <v>1024</v>
      </c>
      <c r="AM4173" s="207"/>
      <c r="AN4173" s="207"/>
      <c r="AO4173" s="207" t="s">
        <v>6882</v>
      </c>
      <c r="AP4173" s="147" t="s">
        <v>466</v>
      </c>
      <c r="AQ4173" s="147" t="s">
        <v>67</v>
      </c>
      <c r="AR4173" s="147"/>
      <c r="AS4173" s="209" t="s">
        <v>68</v>
      </c>
      <c r="AT4173" s="223" t="str">
        <f>MONTH(B4173)&amp;"/"&amp;YEAR(B4173)</f>
        <v>4/2026</v>
      </c>
      <c r="AU4173" s="223">
        <f>WEEKNUM(B4173)-WEEKNUM(EOMONTH(B4173,-1)+1)+1</f>
        <v>2</v>
      </c>
      <c r="AV4173" s="209" t="str">
        <f>MONTH(R4173)&amp;"/"&amp;YEAR(R4173)</f>
        <v>1/1900</v>
      </c>
      <c r="AW4173" s="209" t="e">
        <f>WEEKNUM(R4173)-WEEKNUM(EOMONTH(R4173,-1)+1)+1</f>
        <v>#NUM!</v>
      </c>
      <c r="AX4173" s="209">
        <f>IF(BB4173="S",IF(Q4173="1. Aceitou o programa",R4173-B4173,0),0)</f>
        <v>0</v>
      </c>
      <c r="AY4173" s="209">
        <f>IF(BB4173="S",IF(AND(S4173&lt;&gt;"",R4173&lt;&gt;""),S4173-R4173,0),0)</f>
        <v>0</v>
      </c>
      <c r="AZ4173" s="209">
        <f>IF(BB4173="S",IF(Q4173="1. Aceitou o programa",IF(OR(X4173="Não se Aplica",X4173=""),IF(OR(W4173="Não se Aplica",W4173=""),0,W4173-V4173),AVERAGE(X4173-W4173,W4173-V4173)),0),0)</f>
        <v>0</v>
      </c>
      <c r="BA4173" s="209">
        <f>IF(BB4173="S",IF(AND(Q4173="1. Aceitou o programa",AH4173="Realizada"),IFERROR(IF(AG4173="",0,AG4173-R4173),0),0),0)</f>
        <v>0</v>
      </c>
      <c r="BB4173" s="209" t="str">
        <f>_xlfn.XLOOKUP(U4173,'Lista Suspensa'!$AA$20:$AA$23,'Lista Suspensa'!$AB$20:$AB$23,"N/A")</f>
        <v>S</v>
      </c>
    </row>
    <row r="4174" spans="1:54" ht="12" customHeight="1">
      <c r="A4174" s="151" t="s">
        <v>54</v>
      </c>
      <c r="B4174" s="152">
        <v>46027</v>
      </c>
      <c r="C4174" s="153" t="s">
        <v>297</v>
      </c>
      <c r="D4174" s="153" t="s">
        <v>6917</v>
      </c>
      <c r="E4174" s="244">
        <v>89765803</v>
      </c>
      <c r="F4174" s="144" t="s">
        <v>7581</v>
      </c>
      <c r="G4174" s="230"/>
      <c r="H4174" s="154">
        <v>29209</v>
      </c>
      <c r="I4174" s="153">
        <v>46</v>
      </c>
      <c r="J4174" s="148" t="s">
        <v>70</v>
      </c>
      <c r="K4174" s="153" t="s">
        <v>553</v>
      </c>
      <c r="L4174" s="153"/>
      <c r="M4174" s="153"/>
      <c r="N4174" s="153"/>
      <c r="O4174" s="155">
        <v>21981273009</v>
      </c>
      <c r="P4174" s="156" t="s">
        <v>60</v>
      </c>
      <c r="Q4174" s="157" t="s">
        <v>6982</v>
      </c>
      <c r="R4174" s="158"/>
      <c r="S4174" s="159">
        <v>46181</v>
      </c>
      <c r="T4174" s="159" t="s">
        <v>6983</v>
      </c>
      <c r="U4174" s="159" t="s">
        <v>6152</v>
      </c>
      <c r="V4174" s="154">
        <v>46051</v>
      </c>
      <c r="W4174" s="154">
        <v>46052</v>
      </c>
      <c r="X4174" s="154">
        <v>46062</v>
      </c>
      <c r="Y4174" s="160"/>
      <c r="Z4174" s="160"/>
      <c r="AA4174" s="153"/>
      <c r="AB4174" s="153"/>
      <c r="AC4174" s="182" t="e">
        <f t="shared" si="132"/>
        <v>#DIV/0!</v>
      </c>
      <c r="AD4174" s="153" t="e">
        <f t="shared" si="133"/>
        <v>#DIV/0!</v>
      </c>
      <c r="AE4174" s="207"/>
      <c r="AF4174" s="153"/>
      <c r="AG4174" s="159"/>
      <c r="AH4174" s="153"/>
      <c r="AI4174" s="161"/>
      <c r="AJ4174" s="153"/>
      <c r="AK4174" s="153"/>
      <c r="AL4174" s="207"/>
      <c r="AM4174" s="207"/>
      <c r="AN4174" s="207"/>
      <c r="AO4174" s="207"/>
      <c r="AP4174" s="147" t="s">
        <v>466</v>
      </c>
      <c r="AQ4174" s="147" t="s">
        <v>67</v>
      </c>
      <c r="AR4174" s="147"/>
      <c r="AS4174" s="209" t="s">
        <v>68</v>
      </c>
      <c r="AT4174" s="223" t="str">
        <f>MONTH(B4174)&amp;"/"&amp;YEAR(B4174)</f>
        <v>1/2026</v>
      </c>
      <c r="AU4174" s="223">
        <f>WEEKNUM(B4174)-WEEKNUM(EOMONTH(B4174,-1)+1)+1</f>
        <v>2</v>
      </c>
      <c r="AV4174" s="209" t="str">
        <f>MONTH(R4174)&amp;"/"&amp;YEAR(R4174)</f>
        <v>1/1900</v>
      </c>
      <c r="AW4174" s="209" t="e">
        <f>WEEKNUM(R4174)-WEEKNUM(EOMONTH(R4174,-1)+1)+1</f>
        <v>#NUM!</v>
      </c>
      <c r="AX4174" s="209">
        <f>IF(BB4174="S",IF(Q4174="1. Aceitou o programa",R4174-B4174,0),0)</f>
        <v>0</v>
      </c>
      <c r="AY4174" s="209">
        <f>IF(BB4174="S",IF(AND(S4174&lt;&gt;"",R4174&lt;&gt;""),S4174-R4174,0),0)</f>
        <v>0</v>
      </c>
      <c r="AZ4174" s="209">
        <f>IF(BB4174="S",IF(Q4174="1. Aceitou o programa",IF(OR(X4174="Não se Aplica",X4174=""),IF(OR(W4174="Não se Aplica",W4174=""),0,W4174-V4174),AVERAGE(X4174-W4174,W4174-V4174)),0),0)</f>
        <v>0</v>
      </c>
      <c r="BA4174" s="209">
        <f>IF(BB4174="S",IF(AND(Q4174="1. Aceitou o programa",AH4174="Realizada"),IFERROR(IF(AG4174="",0,AG4174-R4174),0),0),0)</f>
        <v>0</v>
      </c>
      <c r="BB4174" s="209" t="str">
        <f>_xlfn.XLOOKUP(U4174,'Lista Suspensa'!$AA$20:$AA$23,'Lista Suspensa'!$AB$20:$AB$23,"N/A")</f>
        <v>S</v>
      </c>
    </row>
    <row r="4175" spans="1:54" ht="12" customHeight="1">
      <c r="A4175" s="151" t="s">
        <v>54</v>
      </c>
      <c r="B4175" s="152">
        <v>46027</v>
      </c>
      <c r="C4175" s="153" t="s">
        <v>297</v>
      </c>
      <c r="D4175" s="153" t="s">
        <v>6917</v>
      </c>
      <c r="E4175" s="244">
        <v>85720640</v>
      </c>
      <c r="F4175" s="144" t="s">
        <v>7582</v>
      </c>
      <c r="G4175" s="230"/>
      <c r="H4175" s="154">
        <v>23104</v>
      </c>
      <c r="I4175" s="153">
        <v>63</v>
      </c>
      <c r="J4175" s="148" t="s">
        <v>58</v>
      </c>
      <c r="K4175" s="153" t="s">
        <v>101</v>
      </c>
      <c r="L4175" s="153"/>
      <c r="M4175" s="153"/>
      <c r="N4175" s="153">
        <v>750</v>
      </c>
      <c r="O4175" s="155" t="s">
        <v>7583</v>
      </c>
      <c r="P4175" s="156" t="s">
        <v>60</v>
      </c>
      <c r="Q4175" s="157" t="s">
        <v>7576</v>
      </c>
      <c r="R4175" s="158"/>
      <c r="S4175" s="159">
        <v>46062</v>
      </c>
      <c r="T4175" s="159" t="s">
        <v>6983</v>
      </c>
      <c r="U4175" s="159" t="s">
        <v>6152</v>
      </c>
      <c r="V4175" s="154">
        <v>46051</v>
      </c>
      <c r="W4175" s="154">
        <v>46052</v>
      </c>
      <c r="X4175" s="154">
        <v>46062</v>
      </c>
      <c r="Y4175" s="160"/>
      <c r="Z4175" s="160"/>
      <c r="AA4175" s="153"/>
      <c r="AB4175" s="153"/>
      <c r="AC4175" s="182" t="e">
        <f t="shared" si="132"/>
        <v>#DIV/0!</v>
      </c>
      <c r="AD4175" s="153" t="e">
        <f t="shared" si="133"/>
        <v>#DIV/0!</v>
      </c>
      <c r="AE4175" s="207"/>
      <c r="AF4175" s="153"/>
      <c r="AG4175" s="159"/>
      <c r="AH4175" s="153"/>
      <c r="AI4175" s="161"/>
      <c r="AJ4175" s="153"/>
      <c r="AK4175" s="153"/>
      <c r="AL4175" s="207"/>
      <c r="AM4175" s="207"/>
      <c r="AN4175" s="207"/>
      <c r="AO4175" s="207"/>
      <c r="AP4175" s="147" t="s">
        <v>466</v>
      </c>
      <c r="AQ4175" s="147" t="s">
        <v>67</v>
      </c>
      <c r="AR4175" s="147"/>
      <c r="AS4175" s="209" t="s">
        <v>68</v>
      </c>
      <c r="AT4175" s="223" t="str">
        <f>MONTH(B4175)&amp;"/"&amp;YEAR(B4175)</f>
        <v>1/2026</v>
      </c>
      <c r="AU4175" s="223">
        <f>WEEKNUM(B4175)-WEEKNUM(EOMONTH(B4175,-1)+1)+1</f>
        <v>2</v>
      </c>
      <c r="AV4175" s="209" t="str">
        <f>MONTH(R4175)&amp;"/"&amp;YEAR(R4175)</f>
        <v>1/1900</v>
      </c>
      <c r="AW4175" s="209" t="e">
        <f>WEEKNUM(R4175)-WEEKNUM(EOMONTH(R4175,-1)+1)+1</f>
        <v>#NUM!</v>
      </c>
      <c r="AX4175" s="209">
        <f>IF(BB4175="S",IF(Q4175="1. Aceitou o programa",R4175-B4175,0),0)</f>
        <v>0</v>
      </c>
      <c r="AY4175" s="209">
        <f>IF(BB4175="S",IF(AND(S4175&lt;&gt;"",R4175&lt;&gt;""),S4175-R4175,0),0)</f>
        <v>0</v>
      </c>
      <c r="AZ4175" s="209">
        <f>IF(BB4175="S",IF(Q4175="1. Aceitou o programa",IF(OR(X4175="Não se Aplica",X4175=""),IF(OR(W4175="Não se Aplica",W4175=""),0,W4175-V4175),AVERAGE(X4175-W4175,W4175-V4175)),0),0)</f>
        <v>0</v>
      </c>
      <c r="BA4175" s="209">
        <f>IF(BB4175="S",IF(AND(Q4175="1. Aceitou o programa",AH4175="Realizada"),IFERROR(IF(AG4175="",0,AG4175-R4175),0),0),0)</f>
        <v>0</v>
      </c>
      <c r="BB4175" s="209" t="str">
        <f>_xlfn.XLOOKUP(U4175,'Lista Suspensa'!$AA$20:$AA$23,'Lista Suspensa'!$AB$20:$AB$23,"N/A")</f>
        <v>S</v>
      </c>
    </row>
    <row r="4176" spans="1:54" ht="12" customHeight="1">
      <c r="A4176" s="151" t="s">
        <v>54</v>
      </c>
      <c r="B4176" s="152">
        <v>46027</v>
      </c>
      <c r="C4176" s="153" t="s">
        <v>297</v>
      </c>
      <c r="D4176" s="153" t="s">
        <v>455</v>
      </c>
      <c r="E4176" s="244">
        <v>86172583</v>
      </c>
      <c r="F4176" s="144" t="s">
        <v>7584</v>
      </c>
      <c r="G4176" s="230"/>
      <c r="H4176" s="154">
        <v>27955</v>
      </c>
      <c r="I4176" s="153">
        <v>49</v>
      </c>
      <c r="J4176" s="148" t="s">
        <v>70</v>
      </c>
      <c r="K4176" s="153" t="s">
        <v>59</v>
      </c>
      <c r="L4176" s="153"/>
      <c r="M4176" s="153"/>
      <c r="N4176" s="153">
        <v>380</v>
      </c>
      <c r="O4176" s="155" t="s">
        <v>7585</v>
      </c>
      <c r="P4176" s="156" t="s">
        <v>60</v>
      </c>
      <c r="Q4176" s="157" t="s">
        <v>7576</v>
      </c>
      <c r="R4176" s="158"/>
      <c r="S4176" s="159">
        <v>46062</v>
      </c>
      <c r="T4176" s="159" t="s">
        <v>6983</v>
      </c>
      <c r="U4176" s="159" t="s">
        <v>6152</v>
      </c>
      <c r="V4176" s="154">
        <v>46051</v>
      </c>
      <c r="W4176" s="154">
        <v>46052</v>
      </c>
      <c r="X4176" s="154">
        <v>46062</v>
      </c>
      <c r="Y4176" s="160"/>
      <c r="Z4176" s="160"/>
      <c r="AA4176" s="153"/>
      <c r="AB4176" s="153"/>
      <c r="AC4176" s="182" t="e">
        <f t="shared" si="132"/>
        <v>#DIV/0!</v>
      </c>
      <c r="AD4176" s="153" t="e">
        <f t="shared" si="133"/>
        <v>#DIV/0!</v>
      </c>
      <c r="AE4176" s="207"/>
      <c r="AF4176" s="153"/>
      <c r="AG4176" s="159"/>
      <c r="AH4176" s="153"/>
      <c r="AI4176" s="161"/>
      <c r="AJ4176" s="153"/>
      <c r="AK4176" s="153"/>
      <c r="AL4176" s="207"/>
      <c r="AM4176" s="207"/>
      <c r="AN4176" s="207"/>
      <c r="AO4176" s="207"/>
      <c r="AP4176" s="147" t="s">
        <v>466</v>
      </c>
      <c r="AQ4176" s="147" t="s">
        <v>67</v>
      </c>
      <c r="AR4176" s="147"/>
      <c r="AS4176" s="209" t="s">
        <v>68</v>
      </c>
      <c r="AT4176" s="223" t="str">
        <f>MONTH(B4176)&amp;"/"&amp;YEAR(B4176)</f>
        <v>1/2026</v>
      </c>
      <c r="AU4176" s="223">
        <f>WEEKNUM(B4176)-WEEKNUM(EOMONTH(B4176,-1)+1)+1</f>
        <v>2</v>
      </c>
      <c r="AV4176" s="209" t="str">
        <f>MONTH(R4176)&amp;"/"&amp;YEAR(R4176)</f>
        <v>1/1900</v>
      </c>
      <c r="AW4176" s="209" t="e">
        <f>WEEKNUM(R4176)-WEEKNUM(EOMONTH(R4176,-1)+1)+1</f>
        <v>#NUM!</v>
      </c>
      <c r="AX4176" s="209">
        <f>IF(BB4176="S",IF(Q4176="1. Aceitou o programa",R4176-B4176,0),0)</f>
        <v>0</v>
      </c>
      <c r="AY4176" s="209">
        <f>IF(BB4176="S",IF(AND(S4176&lt;&gt;"",R4176&lt;&gt;""),S4176-R4176,0),0)</f>
        <v>0</v>
      </c>
      <c r="AZ4176" s="209">
        <f>IF(BB4176="S",IF(Q4176="1. Aceitou o programa",IF(OR(X4176="Não se Aplica",X4176=""),IF(OR(W4176="Não se Aplica",W4176=""),0,W4176-V4176),AVERAGE(X4176-W4176,W4176-V4176)),0),0)</f>
        <v>0</v>
      </c>
      <c r="BA4176" s="209">
        <f>IF(BB4176="S",IF(AND(Q4176="1. Aceitou o programa",AH4176="Realizada"),IFERROR(IF(AG4176="",0,AG4176-R4176),0),0),0)</f>
        <v>0</v>
      </c>
      <c r="BB4176" s="209" t="str">
        <f>_xlfn.XLOOKUP(U4176,'Lista Suspensa'!$AA$20:$AA$23,'Lista Suspensa'!$AB$20:$AB$23,"N/A")</f>
        <v>S</v>
      </c>
    </row>
    <row r="4177" spans="1:54" ht="12" customHeight="1">
      <c r="A4177" s="151" t="s">
        <v>54</v>
      </c>
      <c r="B4177" s="152">
        <v>46027</v>
      </c>
      <c r="C4177" s="153" t="s">
        <v>297</v>
      </c>
      <c r="D4177" s="153" t="s">
        <v>455</v>
      </c>
      <c r="E4177" s="244">
        <v>94716512</v>
      </c>
      <c r="F4177" s="144" t="s">
        <v>7586</v>
      </c>
      <c r="G4177" s="230"/>
      <c r="H4177" s="154">
        <v>31381</v>
      </c>
      <c r="I4177" s="153">
        <v>40</v>
      </c>
      <c r="J4177" s="148" t="s">
        <v>70</v>
      </c>
      <c r="K4177" s="153" t="s">
        <v>59</v>
      </c>
      <c r="L4177" s="153"/>
      <c r="M4177" s="153"/>
      <c r="N4177" s="153">
        <v>600</v>
      </c>
      <c r="O4177" s="155" t="s">
        <v>7587</v>
      </c>
      <c r="P4177" s="156" t="s">
        <v>60</v>
      </c>
      <c r="Q4177" s="157" t="s">
        <v>7576</v>
      </c>
      <c r="R4177" s="158"/>
      <c r="S4177" s="159">
        <v>46062</v>
      </c>
      <c r="T4177" s="159" t="s">
        <v>6983</v>
      </c>
      <c r="U4177" s="159" t="s">
        <v>6152</v>
      </c>
      <c r="V4177" s="154">
        <v>46051</v>
      </c>
      <c r="W4177" s="154">
        <v>46052</v>
      </c>
      <c r="X4177" s="154">
        <v>46062</v>
      </c>
      <c r="Y4177" s="160"/>
      <c r="Z4177" s="160"/>
      <c r="AA4177" s="153"/>
      <c r="AB4177" s="153"/>
      <c r="AC4177" s="182" t="e">
        <f t="shared" si="132"/>
        <v>#DIV/0!</v>
      </c>
      <c r="AD4177" s="153" t="e">
        <f t="shared" si="133"/>
        <v>#DIV/0!</v>
      </c>
      <c r="AE4177" s="207"/>
      <c r="AF4177" s="153"/>
      <c r="AG4177" s="159"/>
      <c r="AH4177" s="153"/>
      <c r="AI4177" s="161"/>
      <c r="AJ4177" s="153"/>
      <c r="AK4177" s="153"/>
      <c r="AL4177" s="207"/>
      <c r="AM4177" s="207"/>
      <c r="AN4177" s="207"/>
      <c r="AO4177" s="207"/>
      <c r="AP4177" s="147" t="s">
        <v>466</v>
      </c>
      <c r="AQ4177" s="147" t="s">
        <v>67</v>
      </c>
      <c r="AR4177" s="147"/>
      <c r="AS4177" s="209" t="s">
        <v>68</v>
      </c>
      <c r="AT4177" s="223" t="str">
        <f>MONTH(B4177)&amp;"/"&amp;YEAR(B4177)</f>
        <v>1/2026</v>
      </c>
      <c r="AU4177" s="223">
        <f>WEEKNUM(B4177)-WEEKNUM(EOMONTH(B4177,-1)+1)+1</f>
        <v>2</v>
      </c>
      <c r="AV4177" s="209" t="str">
        <f>MONTH(R4177)&amp;"/"&amp;YEAR(R4177)</f>
        <v>1/1900</v>
      </c>
      <c r="AW4177" s="209" t="e">
        <f>WEEKNUM(R4177)-WEEKNUM(EOMONTH(R4177,-1)+1)+1</f>
        <v>#NUM!</v>
      </c>
      <c r="AX4177" s="209">
        <f>IF(BB4177="S",IF(Q4177="1. Aceitou o programa",R4177-B4177,0),0)</f>
        <v>0</v>
      </c>
      <c r="AY4177" s="209">
        <f>IF(BB4177="S",IF(AND(S4177&lt;&gt;"",R4177&lt;&gt;""),S4177-R4177,0),0)</f>
        <v>0</v>
      </c>
      <c r="AZ4177" s="209">
        <f>IF(BB4177="S",IF(Q4177="1. Aceitou o programa",IF(OR(X4177="Não se Aplica",X4177=""),IF(OR(W4177="Não se Aplica",W4177=""),0,W4177-V4177),AVERAGE(X4177-W4177,W4177-V4177)),0),0)</f>
        <v>0</v>
      </c>
      <c r="BA4177" s="209">
        <f>IF(BB4177="S",IF(AND(Q4177="1. Aceitou o programa",AH4177="Realizada"),IFERROR(IF(AG4177="",0,AG4177-R4177),0),0),0)</f>
        <v>0</v>
      </c>
      <c r="BB4177" s="209" t="str">
        <f>_xlfn.XLOOKUP(U4177,'Lista Suspensa'!$AA$20:$AA$23,'Lista Suspensa'!$AB$20:$AB$23,"N/A")</f>
        <v>S</v>
      </c>
    </row>
    <row r="4178" spans="1:54" ht="12" customHeight="1">
      <c r="A4178" s="151" t="s">
        <v>54</v>
      </c>
      <c r="B4178" s="152">
        <v>46027</v>
      </c>
      <c r="C4178" s="153" t="s">
        <v>297</v>
      </c>
      <c r="D4178" s="153" t="s">
        <v>455</v>
      </c>
      <c r="E4178" s="244">
        <v>72073473</v>
      </c>
      <c r="F4178" s="144" t="s">
        <v>7588</v>
      </c>
      <c r="G4178" s="230"/>
      <c r="H4178" s="154">
        <v>28990</v>
      </c>
      <c r="I4178" s="153">
        <v>47</v>
      </c>
      <c r="J4178" s="148" t="s">
        <v>70</v>
      </c>
      <c r="K4178" s="153"/>
      <c r="L4178" s="153"/>
      <c r="M4178" s="153"/>
      <c r="N4178" s="153">
        <v>200</v>
      </c>
      <c r="O4178" s="155" t="s">
        <v>7589</v>
      </c>
      <c r="P4178" s="156" t="s">
        <v>60</v>
      </c>
      <c r="Q4178" s="157" t="s">
        <v>7576</v>
      </c>
      <c r="R4178" s="158"/>
      <c r="S4178" s="159">
        <v>46062</v>
      </c>
      <c r="T4178" s="159" t="s">
        <v>6983</v>
      </c>
      <c r="U4178" s="159" t="s">
        <v>6152</v>
      </c>
      <c r="V4178" s="154">
        <v>46051</v>
      </c>
      <c r="W4178" s="154">
        <v>46052</v>
      </c>
      <c r="X4178" s="154">
        <v>46062</v>
      </c>
      <c r="Y4178" s="160"/>
      <c r="Z4178" s="160"/>
      <c r="AA4178" s="153"/>
      <c r="AB4178" s="153"/>
      <c r="AC4178" s="182" t="e">
        <f t="shared" si="132"/>
        <v>#DIV/0!</v>
      </c>
      <c r="AD4178" s="153" t="e">
        <f t="shared" si="133"/>
        <v>#DIV/0!</v>
      </c>
      <c r="AE4178" s="207"/>
      <c r="AF4178" s="153"/>
      <c r="AG4178" s="159"/>
      <c r="AH4178" s="153"/>
      <c r="AI4178" s="161"/>
      <c r="AJ4178" s="153"/>
      <c r="AK4178" s="153"/>
      <c r="AL4178" s="207"/>
      <c r="AM4178" s="207"/>
      <c r="AN4178" s="207"/>
      <c r="AO4178" s="207"/>
      <c r="AP4178" s="147" t="s">
        <v>466</v>
      </c>
      <c r="AQ4178" s="147" t="s">
        <v>67</v>
      </c>
      <c r="AR4178" s="147"/>
      <c r="AS4178" s="209" t="s">
        <v>68</v>
      </c>
      <c r="AT4178" s="223" t="str">
        <f>MONTH(B4178)&amp;"/"&amp;YEAR(B4178)</f>
        <v>1/2026</v>
      </c>
      <c r="AU4178" s="223">
        <f>WEEKNUM(B4178)-WEEKNUM(EOMONTH(B4178,-1)+1)+1</f>
        <v>2</v>
      </c>
      <c r="AV4178" s="209" t="str">
        <f>MONTH(R4178)&amp;"/"&amp;YEAR(R4178)</f>
        <v>1/1900</v>
      </c>
      <c r="AW4178" s="209" t="e">
        <f>WEEKNUM(R4178)-WEEKNUM(EOMONTH(R4178,-1)+1)+1</f>
        <v>#NUM!</v>
      </c>
      <c r="AX4178" s="209">
        <f>IF(BB4178="S",IF(Q4178="1. Aceitou o programa",R4178-B4178,0),0)</f>
        <v>0</v>
      </c>
      <c r="AY4178" s="209">
        <f>IF(BB4178="S",IF(AND(S4178&lt;&gt;"",R4178&lt;&gt;""),S4178-R4178,0),0)</f>
        <v>0</v>
      </c>
      <c r="AZ4178" s="209">
        <f>IF(BB4178="S",IF(Q4178="1. Aceitou o programa",IF(OR(X4178="Não se Aplica",X4178=""),IF(OR(W4178="Não se Aplica",W4178=""),0,W4178-V4178),AVERAGE(X4178-W4178,W4178-V4178)),0),0)</f>
        <v>0</v>
      </c>
      <c r="BA4178" s="209">
        <f>IF(BB4178="S",IF(AND(Q4178="1. Aceitou o programa",AH4178="Realizada"),IFERROR(IF(AG4178="",0,AG4178-R4178),0),0),0)</f>
        <v>0</v>
      </c>
      <c r="BB4178" s="209" t="str">
        <f>_xlfn.XLOOKUP(U4178,'Lista Suspensa'!$AA$20:$AA$23,'Lista Suspensa'!$AB$20:$AB$23,"N/A")</f>
        <v>S</v>
      </c>
    </row>
    <row r="4179" spans="1:54" ht="12" customHeight="1">
      <c r="A4179" s="151" t="s">
        <v>54</v>
      </c>
      <c r="B4179" s="152">
        <v>46027</v>
      </c>
      <c r="C4179" s="153" t="s">
        <v>297</v>
      </c>
      <c r="D4179" s="153" t="s">
        <v>6917</v>
      </c>
      <c r="E4179" s="244">
        <v>73377144</v>
      </c>
      <c r="F4179" s="144" t="s">
        <v>7590</v>
      </c>
      <c r="G4179" s="230"/>
      <c r="H4179" s="154">
        <v>30479</v>
      </c>
      <c r="I4179" s="153">
        <v>42</v>
      </c>
      <c r="J4179" s="148" t="s">
        <v>58</v>
      </c>
      <c r="K4179" s="153"/>
      <c r="L4179" s="153"/>
      <c r="M4179" s="153"/>
      <c r="N4179" s="153">
        <v>700</v>
      </c>
      <c r="O4179" s="155" t="s">
        <v>7591</v>
      </c>
      <c r="P4179" s="156" t="s">
        <v>60</v>
      </c>
      <c r="Q4179" s="157" t="s">
        <v>7576</v>
      </c>
      <c r="R4179" s="158"/>
      <c r="S4179" s="159">
        <v>46062</v>
      </c>
      <c r="T4179" s="159" t="s">
        <v>6983</v>
      </c>
      <c r="U4179" s="159" t="s">
        <v>6152</v>
      </c>
      <c r="V4179" s="154">
        <v>46051</v>
      </c>
      <c r="W4179" s="154">
        <v>46052</v>
      </c>
      <c r="X4179" s="154">
        <v>46062</v>
      </c>
      <c r="Y4179" s="160"/>
      <c r="Z4179" s="160"/>
      <c r="AA4179" s="153"/>
      <c r="AB4179" s="153"/>
      <c r="AC4179" s="182" t="e">
        <f t="shared" si="132"/>
        <v>#DIV/0!</v>
      </c>
      <c r="AD4179" s="153" t="e">
        <f t="shared" si="133"/>
        <v>#DIV/0!</v>
      </c>
      <c r="AE4179" s="207"/>
      <c r="AF4179" s="153"/>
      <c r="AG4179" s="159"/>
      <c r="AH4179" s="153"/>
      <c r="AI4179" s="161"/>
      <c r="AJ4179" s="153"/>
      <c r="AK4179" s="153"/>
      <c r="AL4179" s="207"/>
      <c r="AM4179" s="207"/>
      <c r="AN4179" s="207"/>
      <c r="AO4179" s="207"/>
      <c r="AP4179" s="147" t="s">
        <v>466</v>
      </c>
      <c r="AQ4179" s="147" t="s">
        <v>67</v>
      </c>
      <c r="AR4179" s="147"/>
      <c r="AS4179" s="209" t="s">
        <v>68</v>
      </c>
      <c r="AT4179" s="223" t="str">
        <f>MONTH(B4179)&amp;"/"&amp;YEAR(B4179)</f>
        <v>1/2026</v>
      </c>
      <c r="AU4179" s="223">
        <f>WEEKNUM(B4179)-WEEKNUM(EOMONTH(B4179,-1)+1)+1</f>
        <v>2</v>
      </c>
      <c r="AV4179" s="209" t="str">
        <f>MONTH(R4179)&amp;"/"&amp;YEAR(R4179)</f>
        <v>1/1900</v>
      </c>
      <c r="AW4179" s="209" t="e">
        <f>WEEKNUM(R4179)-WEEKNUM(EOMONTH(R4179,-1)+1)+1</f>
        <v>#NUM!</v>
      </c>
      <c r="AX4179" s="209">
        <f>IF(BB4179="S",IF(Q4179="1. Aceitou o programa",R4179-B4179,0),0)</f>
        <v>0</v>
      </c>
      <c r="AY4179" s="209">
        <f>IF(BB4179="S",IF(AND(S4179&lt;&gt;"",R4179&lt;&gt;""),S4179-R4179,0),0)</f>
        <v>0</v>
      </c>
      <c r="AZ4179" s="209">
        <f>IF(BB4179="S",IF(Q4179="1. Aceitou o programa",IF(OR(X4179="Não se Aplica",X4179=""),IF(OR(W4179="Não se Aplica",W4179=""),0,W4179-V4179),AVERAGE(X4179-W4179,W4179-V4179)),0),0)</f>
        <v>0</v>
      </c>
      <c r="BA4179" s="209">
        <f>IF(BB4179="S",IF(AND(Q4179="1. Aceitou o programa",AH4179="Realizada"),IFERROR(IF(AG4179="",0,AG4179-R4179),0),0),0)</f>
        <v>0</v>
      </c>
      <c r="BB4179" s="209" t="str">
        <f>_xlfn.XLOOKUP(U4179,'Lista Suspensa'!$AA$20:$AA$23,'Lista Suspensa'!$AB$20:$AB$23,"N/A")</f>
        <v>S</v>
      </c>
    </row>
    <row r="4180" spans="1:54" ht="12" customHeight="1">
      <c r="A4180" s="151" t="s">
        <v>67</v>
      </c>
      <c r="B4180" s="152">
        <v>46030</v>
      </c>
      <c r="C4180" s="153" t="s">
        <v>122</v>
      </c>
      <c r="D4180" s="153" t="s">
        <v>1509</v>
      </c>
      <c r="E4180" s="244">
        <v>84734219</v>
      </c>
      <c r="F4180" s="144" t="s">
        <v>7592</v>
      </c>
      <c r="G4180" s="230"/>
      <c r="H4180" s="154">
        <v>31231</v>
      </c>
      <c r="I4180" s="153">
        <v>40</v>
      </c>
      <c r="J4180" s="148" t="s">
        <v>70</v>
      </c>
      <c r="K4180" s="153"/>
      <c r="L4180" s="153"/>
      <c r="M4180" s="153"/>
      <c r="N4180" s="153">
        <v>380</v>
      </c>
      <c r="O4180" s="155">
        <v>21983027054</v>
      </c>
      <c r="P4180" s="156" t="s">
        <v>89</v>
      </c>
      <c r="Q4180" s="157" t="s">
        <v>7576</v>
      </c>
      <c r="R4180" s="158"/>
      <c r="S4180" s="159">
        <v>46141</v>
      </c>
      <c r="T4180" s="159" t="s">
        <v>6983</v>
      </c>
      <c r="U4180" s="159" t="s">
        <v>6152</v>
      </c>
      <c r="V4180" s="154">
        <v>46112</v>
      </c>
      <c r="W4180" s="154">
        <v>46104</v>
      </c>
      <c r="X4180" s="154">
        <v>46146</v>
      </c>
      <c r="Y4180" s="160" t="s">
        <v>4793</v>
      </c>
      <c r="Z4180" s="160"/>
      <c r="AA4180" s="153"/>
      <c r="AB4180" s="153"/>
      <c r="AC4180" s="182" t="e">
        <f t="shared" si="132"/>
        <v>#DIV/0!</v>
      </c>
      <c r="AD4180" s="153" t="e">
        <f t="shared" si="133"/>
        <v>#DIV/0!</v>
      </c>
      <c r="AE4180" s="207"/>
      <c r="AF4180" s="153"/>
      <c r="AG4180" s="159"/>
      <c r="AH4180" s="153"/>
      <c r="AI4180" s="161"/>
      <c r="AJ4180" s="153"/>
      <c r="AK4180" s="153"/>
      <c r="AL4180" s="207"/>
      <c r="AM4180" s="207"/>
      <c r="AN4180" s="207"/>
      <c r="AO4180" s="207"/>
      <c r="AP4180" s="147" t="s">
        <v>466</v>
      </c>
      <c r="AQ4180" s="147" t="s">
        <v>67</v>
      </c>
      <c r="AR4180" s="147"/>
      <c r="AS4180" s="209" t="s">
        <v>68</v>
      </c>
      <c r="AT4180" s="223" t="str">
        <f>MONTH(B4180)&amp;"/"&amp;YEAR(B4180)</f>
        <v>1/2026</v>
      </c>
      <c r="AU4180" s="223">
        <f>WEEKNUM(B4180)-WEEKNUM(EOMONTH(B4180,-1)+1)+1</f>
        <v>2</v>
      </c>
      <c r="AV4180" s="209" t="str">
        <f>MONTH(R4180)&amp;"/"&amp;YEAR(R4180)</f>
        <v>1/1900</v>
      </c>
      <c r="AW4180" s="209" t="e">
        <f>WEEKNUM(R4180)-WEEKNUM(EOMONTH(R4180,-1)+1)+1</f>
        <v>#NUM!</v>
      </c>
      <c r="AX4180" s="209">
        <f>IF(BB4180="S",IF(Q4180="1. Aceitou o programa",R4180-B4180,0),0)</f>
        <v>0</v>
      </c>
      <c r="AY4180" s="209">
        <f>IF(BB4180="S",IF(AND(S4180&lt;&gt;"",R4180&lt;&gt;""),S4180-R4180,0),0)</f>
        <v>0</v>
      </c>
      <c r="AZ4180" s="209">
        <f>IF(BB4180="S",IF(Q4180="1. Aceitou o programa",IF(OR(X4180="Não se Aplica",X4180=""),IF(OR(W4180="Não se Aplica",W4180=""),0,W4180-V4180),AVERAGE(X4180-W4180,W4180-V4180)),0),0)</f>
        <v>0</v>
      </c>
      <c r="BA4180" s="209">
        <f>IF(BB4180="S",IF(AND(Q4180="1. Aceitou o programa",AH4180="Realizada"),IFERROR(IF(AG4180="",0,AG4180-R4180),0),0),0)</f>
        <v>0</v>
      </c>
      <c r="BB4180" s="209" t="str">
        <f>_xlfn.XLOOKUP(U4180,'Lista Suspensa'!$AA$20:$AA$23,'Lista Suspensa'!$AB$20:$AB$23,"N/A")</f>
        <v>S</v>
      </c>
    </row>
    <row r="4181" spans="1:54" ht="12" customHeight="1">
      <c r="A4181" s="151" t="s">
        <v>67</v>
      </c>
      <c r="B4181" s="152">
        <v>46030</v>
      </c>
      <c r="C4181" s="153" t="s">
        <v>122</v>
      </c>
      <c r="D4181" s="153" t="s">
        <v>171</v>
      </c>
      <c r="E4181" s="244">
        <v>95588230</v>
      </c>
      <c r="F4181" s="144" t="s">
        <v>7593</v>
      </c>
      <c r="G4181" s="230"/>
      <c r="H4181" s="154">
        <v>27497</v>
      </c>
      <c r="I4181" s="153">
        <v>51</v>
      </c>
      <c r="J4181" s="148" t="s">
        <v>70</v>
      </c>
      <c r="K4181" s="153" t="s">
        <v>101</v>
      </c>
      <c r="L4181" s="153"/>
      <c r="M4181" s="153"/>
      <c r="N4181" s="153">
        <v>450</v>
      </c>
      <c r="O4181" s="155" t="s">
        <v>7594</v>
      </c>
      <c r="P4181" s="156" t="s">
        <v>60</v>
      </c>
      <c r="Q4181" s="157" t="s">
        <v>7576</v>
      </c>
      <c r="R4181" s="158"/>
      <c r="S4181" s="159">
        <v>46062</v>
      </c>
      <c r="T4181" s="159" t="s">
        <v>6983</v>
      </c>
      <c r="U4181" s="159" t="s">
        <v>6152</v>
      </c>
      <c r="V4181" s="154">
        <v>46051</v>
      </c>
      <c r="W4181" s="154">
        <v>46052</v>
      </c>
      <c r="X4181" s="154">
        <v>46104</v>
      </c>
      <c r="Y4181" s="160" t="s">
        <v>7595</v>
      </c>
      <c r="Z4181" s="160" t="s">
        <v>128</v>
      </c>
      <c r="AA4181" s="153">
        <v>106</v>
      </c>
      <c r="AB4181" s="153">
        <v>1.65</v>
      </c>
      <c r="AC4181" s="182">
        <f t="shared" si="132"/>
        <v>38.934802571166209</v>
      </c>
      <c r="AD4181" s="153" t="str">
        <f t="shared" si="133"/>
        <v>OBESIDADE II</v>
      </c>
      <c r="AE4181" s="207" t="s">
        <v>1092</v>
      </c>
      <c r="AF4181" s="153" t="s">
        <v>130</v>
      </c>
      <c r="AG4181" s="159"/>
      <c r="AH4181" s="153"/>
      <c r="AI4181" s="161"/>
      <c r="AJ4181" s="153"/>
      <c r="AK4181" s="153"/>
      <c r="AL4181" s="207"/>
      <c r="AM4181" s="207"/>
      <c r="AN4181" s="207"/>
      <c r="AO4181" s="207"/>
      <c r="AP4181" s="147" t="s">
        <v>466</v>
      </c>
      <c r="AQ4181" s="147"/>
      <c r="AR4181" s="147"/>
      <c r="AS4181" s="209" t="s">
        <v>68</v>
      </c>
      <c r="AT4181" s="223" t="str">
        <f>MONTH(B4181)&amp;"/"&amp;YEAR(B4181)</f>
        <v>1/2026</v>
      </c>
      <c r="AU4181" s="223">
        <f>WEEKNUM(B4181)-WEEKNUM(EOMONTH(B4181,-1)+1)+1</f>
        <v>2</v>
      </c>
      <c r="AV4181" s="209" t="str">
        <f>MONTH(R4181)&amp;"/"&amp;YEAR(R4181)</f>
        <v>1/1900</v>
      </c>
      <c r="AW4181" s="209" t="e">
        <f>WEEKNUM(R4181)-WEEKNUM(EOMONTH(R4181,-1)+1)+1</f>
        <v>#NUM!</v>
      </c>
      <c r="AX4181" s="209">
        <f>IF(BB4181="S",IF(Q4181="1. Aceitou o programa",R4181-B4181,0),0)</f>
        <v>0</v>
      </c>
      <c r="AY4181" s="209">
        <f>IF(BB4181="S",IF(AND(S4181&lt;&gt;"",R4181&lt;&gt;""),S4181-R4181,0),0)</f>
        <v>0</v>
      </c>
      <c r="AZ4181" s="209">
        <f>IF(BB4181="S",IF(Q4181="1. Aceitou o programa",IF(OR(X4181="Não se Aplica",X4181=""),IF(OR(W4181="Não se Aplica",W4181=""),0,W4181-V4181),AVERAGE(X4181-W4181,W4181-V4181)),0),0)</f>
        <v>0</v>
      </c>
      <c r="BA4181" s="209">
        <f>IF(BB4181="S",IF(AND(Q4181="1. Aceitou o programa",AH4181="Realizada"),IFERROR(IF(AG4181="",0,AG4181-R4181),0),0),0)</f>
        <v>0</v>
      </c>
      <c r="BB4181" s="209" t="str">
        <f>_xlfn.XLOOKUP(U4181,'Lista Suspensa'!$AA$20:$AA$23,'Lista Suspensa'!$AB$20:$AB$23,"N/A")</f>
        <v>S</v>
      </c>
    </row>
    <row r="4182" spans="1:54" ht="12" customHeight="1">
      <c r="A4182" s="151" t="s">
        <v>67</v>
      </c>
      <c r="B4182" s="152">
        <v>46030</v>
      </c>
      <c r="C4182" s="153" t="s">
        <v>122</v>
      </c>
      <c r="D4182" s="153" t="s">
        <v>171</v>
      </c>
      <c r="E4182" s="244">
        <v>95921079</v>
      </c>
      <c r="F4182" s="144" t="s">
        <v>7596</v>
      </c>
      <c r="G4182" s="230"/>
      <c r="H4182" s="154">
        <v>31392</v>
      </c>
      <c r="I4182" s="153">
        <v>40</v>
      </c>
      <c r="J4182" s="148" t="s">
        <v>58</v>
      </c>
      <c r="K4182" s="153" t="s">
        <v>101</v>
      </c>
      <c r="L4182" s="153"/>
      <c r="M4182" s="153"/>
      <c r="N4182" s="153">
        <v>450</v>
      </c>
      <c r="O4182" s="155" t="s">
        <v>7597</v>
      </c>
      <c r="P4182" s="156" t="s">
        <v>71</v>
      </c>
      <c r="Q4182" s="157" t="s">
        <v>7576</v>
      </c>
      <c r="R4182" s="158"/>
      <c r="S4182" s="159">
        <v>46104</v>
      </c>
      <c r="T4182" s="159" t="s">
        <v>6983</v>
      </c>
      <c r="U4182" s="159" t="s">
        <v>6152</v>
      </c>
      <c r="V4182" s="154">
        <v>46051</v>
      </c>
      <c r="W4182" s="154">
        <v>46052</v>
      </c>
      <c r="X4182" s="154">
        <v>46104</v>
      </c>
      <c r="Y4182" s="160"/>
      <c r="Z4182" s="160"/>
      <c r="AA4182" s="153"/>
      <c r="AB4182" s="153"/>
      <c r="AC4182" s="182" t="e">
        <f t="shared" si="132"/>
        <v>#DIV/0!</v>
      </c>
      <c r="AD4182" s="153" t="e">
        <f t="shared" si="133"/>
        <v>#DIV/0!</v>
      </c>
      <c r="AE4182" s="207"/>
      <c r="AF4182" s="153"/>
      <c r="AG4182" s="159"/>
      <c r="AH4182" s="153"/>
      <c r="AI4182" s="161"/>
      <c r="AJ4182" s="153"/>
      <c r="AK4182" s="153"/>
      <c r="AL4182" s="207"/>
      <c r="AM4182" s="207"/>
      <c r="AN4182" s="207"/>
      <c r="AO4182" s="207"/>
      <c r="AP4182" s="147" t="s">
        <v>466</v>
      </c>
      <c r="AQ4182" s="147" t="s">
        <v>67</v>
      </c>
      <c r="AR4182" s="147"/>
      <c r="AS4182" s="209" t="s">
        <v>68</v>
      </c>
      <c r="AT4182" s="223" t="str">
        <f>MONTH(B4182)&amp;"/"&amp;YEAR(B4182)</f>
        <v>1/2026</v>
      </c>
      <c r="AU4182" s="223">
        <f>WEEKNUM(B4182)-WEEKNUM(EOMONTH(B4182,-1)+1)+1</f>
        <v>2</v>
      </c>
      <c r="AV4182" s="209" t="str">
        <f>MONTH(R4182)&amp;"/"&amp;YEAR(R4182)</f>
        <v>1/1900</v>
      </c>
      <c r="AW4182" s="209" t="e">
        <f>WEEKNUM(R4182)-WEEKNUM(EOMONTH(R4182,-1)+1)+1</f>
        <v>#NUM!</v>
      </c>
      <c r="AX4182" s="209">
        <f>IF(BB4182="S",IF(Q4182="1. Aceitou o programa",R4182-B4182,0),0)</f>
        <v>0</v>
      </c>
      <c r="AY4182" s="209">
        <f>IF(BB4182="S",IF(AND(S4182&lt;&gt;"",R4182&lt;&gt;""),S4182-R4182,0),0)</f>
        <v>0</v>
      </c>
      <c r="AZ4182" s="209">
        <f>IF(BB4182="S",IF(Q4182="1. Aceitou o programa",IF(OR(X4182="Não se Aplica",X4182=""),IF(OR(W4182="Não se Aplica",W4182=""),0,W4182-V4182),AVERAGE(X4182-W4182,W4182-V4182)),0),0)</f>
        <v>0</v>
      </c>
      <c r="BA4182" s="209">
        <f>IF(BB4182="S",IF(AND(Q4182="1. Aceitou o programa",AH4182="Realizada"),IFERROR(IF(AG4182="",0,AG4182-R4182),0),0),0)</f>
        <v>0</v>
      </c>
      <c r="BB4182" s="209" t="str">
        <f>_xlfn.XLOOKUP(U4182,'Lista Suspensa'!$AA$20:$AA$23,'Lista Suspensa'!$AB$20:$AB$23,"N/A")</f>
        <v>S</v>
      </c>
    </row>
    <row r="4183" spans="1:54" ht="12" customHeight="1">
      <c r="A4183" s="151" t="s">
        <v>67</v>
      </c>
      <c r="B4183" s="152">
        <v>46030</v>
      </c>
      <c r="C4183" s="153" t="s">
        <v>122</v>
      </c>
      <c r="D4183" s="153" t="s">
        <v>171</v>
      </c>
      <c r="E4183" s="244">
        <v>92707736</v>
      </c>
      <c r="F4183" s="144" t="s">
        <v>7598</v>
      </c>
      <c r="G4183" s="230"/>
      <c r="H4183" s="154">
        <v>32968</v>
      </c>
      <c r="I4183" s="153">
        <v>36</v>
      </c>
      <c r="J4183" s="148" t="s">
        <v>70</v>
      </c>
      <c r="K4183" s="153"/>
      <c r="L4183" s="153"/>
      <c r="M4183" s="153"/>
      <c r="N4183" s="153">
        <v>580</v>
      </c>
      <c r="O4183" s="155">
        <v>21990921096</v>
      </c>
      <c r="P4183" s="156" t="s">
        <v>60</v>
      </c>
      <c r="Q4183" s="157" t="s">
        <v>7576</v>
      </c>
      <c r="R4183" s="158"/>
      <c r="S4183" s="159">
        <v>46062</v>
      </c>
      <c r="T4183" s="159" t="s">
        <v>6983</v>
      </c>
      <c r="U4183" s="159" t="s">
        <v>6152</v>
      </c>
      <c r="V4183" s="154">
        <v>46051</v>
      </c>
      <c r="W4183" s="154">
        <v>46052</v>
      </c>
      <c r="X4183" s="154">
        <v>46104</v>
      </c>
      <c r="Y4183" s="160"/>
      <c r="Z4183" s="160"/>
      <c r="AA4183" s="153"/>
      <c r="AB4183" s="153"/>
      <c r="AC4183" s="182" t="e">
        <f t="shared" si="132"/>
        <v>#DIV/0!</v>
      </c>
      <c r="AD4183" s="153" t="e">
        <f t="shared" si="133"/>
        <v>#DIV/0!</v>
      </c>
      <c r="AE4183" s="207"/>
      <c r="AF4183" s="153"/>
      <c r="AG4183" s="159"/>
      <c r="AH4183" s="153"/>
      <c r="AI4183" s="161"/>
      <c r="AJ4183" s="153"/>
      <c r="AK4183" s="153"/>
      <c r="AL4183" s="207"/>
      <c r="AM4183" s="207"/>
      <c r="AN4183" s="207"/>
      <c r="AO4183" s="207"/>
      <c r="AP4183" s="147" t="s">
        <v>466</v>
      </c>
      <c r="AQ4183" s="147" t="s">
        <v>67</v>
      </c>
      <c r="AR4183" s="147"/>
      <c r="AS4183" s="209" t="s">
        <v>68</v>
      </c>
      <c r="AT4183" s="223" t="str">
        <f>MONTH(B4183)&amp;"/"&amp;YEAR(B4183)</f>
        <v>1/2026</v>
      </c>
      <c r="AU4183" s="223">
        <f>WEEKNUM(B4183)-WEEKNUM(EOMONTH(B4183,-1)+1)+1</f>
        <v>2</v>
      </c>
      <c r="AV4183" s="209" t="str">
        <f>MONTH(R4183)&amp;"/"&amp;YEAR(R4183)</f>
        <v>1/1900</v>
      </c>
      <c r="AW4183" s="209" t="e">
        <f>WEEKNUM(R4183)-WEEKNUM(EOMONTH(R4183,-1)+1)+1</f>
        <v>#NUM!</v>
      </c>
      <c r="AX4183" s="209">
        <f>IF(BB4183="S",IF(Q4183="1. Aceitou o programa",R4183-B4183,0),0)</f>
        <v>0</v>
      </c>
      <c r="AY4183" s="209">
        <f>IF(BB4183="S",IF(AND(S4183&lt;&gt;"",R4183&lt;&gt;""),S4183-R4183,0),0)</f>
        <v>0</v>
      </c>
      <c r="AZ4183" s="209">
        <f>IF(BB4183="S",IF(Q4183="1. Aceitou o programa",IF(OR(X4183="Não se Aplica",X4183=""),IF(OR(W4183="Não se Aplica",W4183=""),0,W4183-V4183),AVERAGE(X4183-W4183,W4183-V4183)),0),0)</f>
        <v>0</v>
      </c>
      <c r="BA4183" s="209">
        <f>IF(BB4183="S",IF(AND(Q4183="1. Aceitou o programa",AH4183="Realizada"),IFERROR(IF(AG4183="",0,AG4183-R4183),0),0),0)</f>
        <v>0</v>
      </c>
      <c r="BB4183" s="209" t="str">
        <f>_xlfn.XLOOKUP(U4183,'Lista Suspensa'!$AA$20:$AA$23,'Lista Suspensa'!$AB$20:$AB$23,"N/A")</f>
        <v>S</v>
      </c>
    </row>
    <row r="4184" spans="1:54" ht="12" customHeight="1">
      <c r="A4184" s="151" t="s">
        <v>67</v>
      </c>
      <c r="B4184" s="152">
        <v>46030</v>
      </c>
      <c r="C4184" s="153" t="s">
        <v>122</v>
      </c>
      <c r="D4184" s="153" t="s">
        <v>171</v>
      </c>
      <c r="E4184" s="244">
        <v>85950397</v>
      </c>
      <c r="F4184" s="144" t="s">
        <v>7599</v>
      </c>
      <c r="G4184" s="230"/>
      <c r="H4184" s="154">
        <v>33347</v>
      </c>
      <c r="I4184" s="153">
        <v>35</v>
      </c>
      <c r="J4184" s="148" t="s">
        <v>70</v>
      </c>
      <c r="K4184" s="153"/>
      <c r="L4184" s="153"/>
      <c r="M4184" s="153"/>
      <c r="N4184" s="153">
        <v>380</v>
      </c>
      <c r="O4184" s="155">
        <v>21973239830</v>
      </c>
      <c r="P4184" s="156" t="s">
        <v>60</v>
      </c>
      <c r="Q4184" s="157" t="s">
        <v>6982</v>
      </c>
      <c r="R4184" s="158"/>
      <c r="S4184" s="159">
        <v>46181</v>
      </c>
      <c r="T4184" s="159" t="s">
        <v>6983</v>
      </c>
      <c r="U4184" s="159" t="s">
        <v>6152</v>
      </c>
      <c r="V4184" s="154">
        <v>46051</v>
      </c>
      <c r="W4184" s="154">
        <v>46052</v>
      </c>
      <c r="X4184" s="154">
        <v>46062</v>
      </c>
      <c r="Y4184" s="160"/>
      <c r="Z4184" s="160"/>
      <c r="AA4184" s="153"/>
      <c r="AB4184" s="153"/>
      <c r="AC4184" s="182" t="e">
        <f t="shared" si="132"/>
        <v>#DIV/0!</v>
      </c>
      <c r="AD4184" s="153" t="e">
        <f t="shared" si="133"/>
        <v>#DIV/0!</v>
      </c>
      <c r="AE4184" s="207"/>
      <c r="AF4184" s="153"/>
      <c r="AG4184" s="159"/>
      <c r="AH4184" s="153"/>
      <c r="AI4184" s="161"/>
      <c r="AJ4184" s="153"/>
      <c r="AK4184" s="153"/>
      <c r="AL4184" s="207"/>
      <c r="AM4184" s="207"/>
      <c r="AN4184" s="207"/>
      <c r="AO4184" s="207"/>
      <c r="AP4184" s="147" t="s">
        <v>466</v>
      </c>
      <c r="AQ4184" s="147" t="s">
        <v>67</v>
      </c>
      <c r="AR4184" s="147"/>
      <c r="AS4184" s="209" t="s">
        <v>68</v>
      </c>
      <c r="AT4184" s="223" t="str">
        <f>MONTH(B4184)&amp;"/"&amp;YEAR(B4184)</f>
        <v>1/2026</v>
      </c>
      <c r="AU4184" s="223">
        <f>WEEKNUM(B4184)-WEEKNUM(EOMONTH(B4184,-1)+1)+1</f>
        <v>2</v>
      </c>
      <c r="AV4184" s="209" t="str">
        <f>MONTH(R4184)&amp;"/"&amp;YEAR(R4184)</f>
        <v>1/1900</v>
      </c>
      <c r="AW4184" s="209" t="e">
        <f>WEEKNUM(R4184)-WEEKNUM(EOMONTH(R4184,-1)+1)+1</f>
        <v>#NUM!</v>
      </c>
      <c r="AX4184" s="209">
        <f>IF(BB4184="S",IF(Q4184="1. Aceitou o programa",R4184-B4184,0),0)</f>
        <v>0</v>
      </c>
      <c r="AY4184" s="209">
        <f>IF(BB4184="S",IF(AND(S4184&lt;&gt;"",R4184&lt;&gt;""),S4184-R4184,0),0)</f>
        <v>0</v>
      </c>
      <c r="AZ4184" s="209">
        <f>IF(BB4184="S",IF(Q4184="1. Aceitou o programa",IF(OR(X4184="Não se Aplica",X4184=""),IF(OR(W4184="Não se Aplica",W4184=""),0,W4184-V4184),AVERAGE(X4184-W4184,W4184-V4184)),0),0)</f>
        <v>0</v>
      </c>
      <c r="BA4184" s="209">
        <f>IF(BB4184="S",IF(AND(Q4184="1. Aceitou o programa",AH4184="Realizada"),IFERROR(IF(AG4184="",0,AG4184-R4184),0),0),0)</f>
        <v>0</v>
      </c>
      <c r="BB4184" s="209" t="str">
        <f>_xlfn.XLOOKUP(U4184,'Lista Suspensa'!$AA$20:$AA$23,'Lista Suspensa'!$AB$20:$AB$23,"N/A")</f>
        <v>S</v>
      </c>
    </row>
    <row r="4185" spans="1:54" ht="12" customHeight="1">
      <c r="A4185" s="151" t="s">
        <v>67</v>
      </c>
      <c r="B4185" s="152">
        <v>46030</v>
      </c>
      <c r="C4185" s="153" t="s">
        <v>122</v>
      </c>
      <c r="D4185" s="153" t="s">
        <v>171</v>
      </c>
      <c r="E4185" s="244">
        <v>93219284</v>
      </c>
      <c r="F4185" s="144" t="s">
        <v>7600</v>
      </c>
      <c r="G4185" s="230"/>
      <c r="H4185" s="154">
        <v>35016</v>
      </c>
      <c r="I4185" s="153">
        <v>30</v>
      </c>
      <c r="J4185" s="148" t="s">
        <v>70</v>
      </c>
      <c r="K4185" s="153"/>
      <c r="L4185" s="153"/>
      <c r="M4185" s="153"/>
      <c r="N4185" s="153">
        <v>380</v>
      </c>
      <c r="O4185" s="155">
        <v>21969089358</v>
      </c>
      <c r="P4185" s="156" t="s">
        <v>60</v>
      </c>
      <c r="Q4185" s="157" t="s">
        <v>7576</v>
      </c>
      <c r="R4185" s="158"/>
      <c r="S4185" s="159">
        <v>46062</v>
      </c>
      <c r="T4185" s="159" t="s">
        <v>6983</v>
      </c>
      <c r="U4185" s="159" t="s">
        <v>6152</v>
      </c>
      <c r="V4185" s="154">
        <v>46051</v>
      </c>
      <c r="W4185" s="154">
        <v>46052</v>
      </c>
      <c r="X4185" s="154">
        <v>46104</v>
      </c>
      <c r="Y4185" s="160"/>
      <c r="Z4185" s="160"/>
      <c r="AA4185" s="153"/>
      <c r="AB4185" s="153"/>
      <c r="AC4185" s="182" t="e">
        <f t="shared" si="132"/>
        <v>#DIV/0!</v>
      </c>
      <c r="AD4185" s="153" t="e">
        <f t="shared" si="133"/>
        <v>#DIV/0!</v>
      </c>
      <c r="AE4185" s="207"/>
      <c r="AF4185" s="153"/>
      <c r="AG4185" s="159"/>
      <c r="AH4185" s="153"/>
      <c r="AI4185" s="161"/>
      <c r="AJ4185" s="153"/>
      <c r="AK4185" s="153"/>
      <c r="AL4185" s="207"/>
      <c r="AM4185" s="207"/>
      <c r="AN4185" s="207"/>
      <c r="AO4185" s="207"/>
      <c r="AP4185" s="147" t="s">
        <v>466</v>
      </c>
      <c r="AQ4185" s="147" t="s">
        <v>67</v>
      </c>
      <c r="AR4185" s="147"/>
      <c r="AS4185" s="209" t="s">
        <v>68</v>
      </c>
      <c r="AT4185" s="223" t="str">
        <f>MONTH(B4185)&amp;"/"&amp;YEAR(B4185)</f>
        <v>1/2026</v>
      </c>
      <c r="AU4185" s="223">
        <f>WEEKNUM(B4185)-WEEKNUM(EOMONTH(B4185,-1)+1)+1</f>
        <v>2</v>
      </c>
      <c r="AV4185" s="209" t="str">
        <f>MONTH(R4185)&amp;"/"&amp;YEAR(R4185)</f>
        <v>1/1900</v>
      </c>
      <c r="AW4185" s="209" t="e">
        <f>WEEKNUM(R4185)-WEEKNUM(EOMONTH(R4185,-1)+1)+1</f>
        <v>#NUM!</v>
      </c>
      <c r="AX4185" s="209">
        <f>IF(BB4185="S",IF(Q4185="1. Aceitou o programa",R4185-B4185,0),0)</f>
        <v>0</v>
      </c>
      <c r="AY4185" s="209">
        <f>IF(BB4185="S",IF(AND(S4185&lt;&gt;"",R4185&lt;&gt;""),S4185-R4185,0),0)</f>
        <v>0</v>
      </c>
      <c r="AZ4185" s="209">
        <f>IF(BB4185="S",IF(Q4185="1. Aceitou o programa",IF(OR(X4185="Não se Aplica",X4185=""),IF(OR(W4185="Não se Aplica",W4185=""),0,W4185-V4185),AVERAGE(X4185-W4185,W4185-V4185)),0),0)</f>
        <v>0</v>
      </c>
      <c r="BA4185" s="209">
        <f>IF(BB4185="S",IF(AND(Q4185="1. Aceitou o programa",AH4185="Realizada"),IFERROR(IF(AG4185="",0,AG4185-R4185),0),0),0)</f>
        <v>0</v>
      </c>
      <c r="BB4185" s="209" t="str">
        <f>_xlfn.XLOOKUP(U4185,'Lista Suspensa'!$AA$20:$AA$23,'Lista Suspensa'!$AB$20:$AB$23,"N/A")</f>
        <v>S</v>
      </c>
    </row>
    <row r="4186" spans="1:54" ht="12" customHeight="1">
      <c r="A4186" s="151" t="s">
        <v>67</v>
      </c>
      <c r="B4186" s="152">
        <v>46030</v>
      </c>
      <c r="C4186" s="153" t="s">
        <v>122</v>
      </c>
      <c r="D4186" s="153" t="s">
        <v>175</v>
      </c>
      <c r="E4186" s="244">
        <v>95353157</v>
      </c>
      <c r="F4186" s="144" t="s">
        <v>7601</v>
      </c>
      <c r="G4186" s="230"/>
      <c r="H4186" s="154">
        <v>37368</v>
      </c>
      <c r="I4186" s="153">
        <v>24</v>
      </c>
      <c r="J4186" s="148" t="s">
        <v>70</v>
      </c>
      <c r="K4186" s="153"/>
      <c r="L4186" s="153"/>
      <c r="M4186" s="153"/>
      <c r="N4186" s="153">
        <v>450</v>
      </c>
      <c r="O4186" s="155">
        <v>21995816758</v>
      </c>
      <c r="P4186" s="156" t="s">
        <v>60</v>
      </c>
      <c r="Q4186" s="157" t="s">
        <v>7576</v>
      </c>
      <c r="R4186" s="158"/>
      <c r="S4186" s="159">
        <v>46062</v>
      </c>
      <c r="T4186" s="159" t="s">
        <v>6983</v>
      </c>
      <c r="U4186" s="159" t="s">
        <v>6152</v>
      </c>
      <c r="V4186" s="154">
        <v>46051</v>
      </c>
      <c r="W4186" s="154">
        <v>46052</v>
      </c>
      <c r="X4186" s="154">
        <v>46062</v>
      </c>
      <c r="Y4186" s="160"/>
      <c r="Z4186" s="160"/>
      <c r="AA4186" s="153"/>
      <c r="AB4186" s="153"/>
      <c r="AC4186" s="182" t="e">
        <f t="shared" si="132"/>
        <v>#DIV/0!</v>
      </c>
      <c r="AD4186" s="153" t="e">
        <f t="shared" si="133"/>
        <v>#DIV/0!</v>
      </c>
      <c r="AE4186" s="207"/>
      <c r="AF4186" s="153"/>
      <c r="AG4186" s="159"/>
      <c r="AH4186" s="153"/>
      <c r="AI4186" s="161"/>
      <c r="AJ4186" s="153"/>
      <c r="AK4186" s="153"/>
      <c r="AL4186" s="207"/>
      <c r="AM4186" s="207"/>
      <c r="AN4186" s="207"/>
      <c r="AO4186" s="207"/>
      <c r="AP4186" s="147" t="s">
        <v>466</v>
      </c>
      <c r="AQ4186" s="147" t="s">
        <v>67</v>
      </c>
      <c r="AR4186" s="147"/>
      <c r="AS4186" s="209" t="s">
        <v>68</v>
      </c>
      <c r="AT4186" s="223" t="str">
        <f>MONTH(B4186)&amp;"/"&amp;YEAR(B4186)</f>
        <v>1/2026</v>
      </c>
      <c r="AU4186" s="223">
        <f>WEEKNUM(B4186)-WEEKNUM(EOMONTH(B4186,-1)+1)+1</f>
        <v>2</v>
      </c>
      <c r="AV4186" s="209" t="str">
        <f>MONTH(R4186)&amp;"/"&amp;YEAR(R4186)</f>
        <v>1/1900</v>
      </c>
      <c r="AW4186" s="209" t="e">
        <f>WEEKNUM(R4186)-WEEKNUM(EOMONTH(R4186,-1)+1)+1</f>
        <v>#NUM!</v>
      </c>
      <c r="AX4186" s="209">
        <f>IF(BB4186="S",IF(Q4186="1. Aceitou o programa",R4186-B4186,0),0)</f>
        <v>0</v>
      </c>
      <c r="AY4186" s="209">
        <f>IF(BB4186="S",IF(AND(S4186&lt;&gt;"",R4186&lt;&gt;""),S4186-R4186,0),0)</f>
        <v>0</v>
      </c>
      <c r="AZ4186" s="209">
        <f>IF(BB4186="S",IF(Q4186="1. Aceitou o programa",IF(OR(X4186="Não se Aplica",X4186=""),IF(OR(W4186="Não se Aplica",W4186=""),0,W4186-V4186),AVERAGE(X4186-W4186,W4186-V4186)),0),0)</f>
        <v>0</v>
      </c>
      <c r="BA4186" s="209">
        <f>IF(BB4186="S",IF(AND(Q4186="1. Aceitou o programa",AH4186="Realizada"),IFERROR(IF(AG4186="",0,AG4186-R4186),0),0),0)</f>
        <v>0</v>
      </c>
      <c r="BB4186" s="209" t="str">
        <f>_xlfn.XLOOKUP(U4186,'Lista Suspensa'!$AA$20:$AA$23,'Lista Suspensa'!$AB$20:$AB$23,"N/A")</f>
        <v>S</v>
      </c>
    </row>
    <row r="4187" spans="1:54" ht="12" customHeight="1">
      <c r="A4187" s="151" t="s">
        <v>54</v>
      </c>
      <c r="B4187" s="152">
        <v>46034</v>
      </c>
      <c r="C4187" s="153" t="s">
        <v>297</v>
      </c>
      <c r="D4187" s="153" t="s">
        <v>455</v>
      </c>
      <c r="E4187" s="244">
        <v>96226413</v>
      </c>
      <c r="F4187" s="144" t="s">
        <v>7602</v>
      </c>
      <c r="G4187" s="230"/>
      <c r="H4187" s="154">
        <v>27312</v>
      </c>
      <c r="I4187" s="153">
        <v>51</v>
      </c>
      <c r="J4187" s="148" t="s">
        <v>70</v>
      </c>
      <c r="K4187" s="153" t="s">
        <v>101</v>
      </c>
      <c r="L4187" s="153"/>
      <c r="M4187" s="153"/>
      <c r="N4187" s="153">
        <v>450</v>
      </c>
      <c r="O4187" s="155" t="s">
        <v>7603</v>
      </c>
      <c r="P4187" s="156" t="s">
        <v>60</v>
      </c>
      <c r="Q4187" s="157" t="s">
        <v>7576</v>
      </c>
      <c r="R4187" s="158"/>
      <c r="S4187" s="159">
        <v>46062</v>
      </c>
      <c r="T4187" s="159" t="s">
        <v>6983</v>
      </c>
      <c r="U4187" s="159" t="s">
        <v>6152</v>
      </c>
      <c r="V4187" s="154">
        <v>46051</v>
      </c>
      <c r="W4187" s="154">
        <v>46052</v>
      </c>
      <c r="X4187" s="154">
        <v>46062</v>
      </c>
      <c r="Y4187" s="160"/>
      <c r="Z4187" s="160"/>
      <c r="AA4187" s="153"/>
      <c r="AB4187" s="153"/>
      <c r="AC4187" s="182" t="e">
        <f t="shared" si="132"/>
        <v>#DIV/0!</v>
      </c>
      <c r="AD4187" s="153" t="e">
        <f t="shared" si="133"/>
        <v>#DIV/0!</v>
      </c>
      <c r="AE4187" s="207"/>
      <c r="AF4187" s="153"/>
      <c r="AG4187" s="159"/>
      <c r="AH4187" s="153"/>
      <c r="AI4187" s="161"/>
      <c r="AJ4187" s="153"/>
      <c r="AK4187" s="153"/>
      <c r="AL4187" s="207"/>
      <c r="AM4187" s="207"/>
      <c r="AN4187" s="207"/>
      <c r="AO4187" s="207"/>
      <c r="AP4187" s="147" t="s">
        <v>466</v>
      </c>
      <c r="AQ4187" s="147" t="s">
        <v>67</v>
      </c>
      <c r="AR4187" s="147"/>
      <c r="AS4187" s="209" t="s">
        <v>68</v>
      </c>
      <c r="AT4187" s="223" t="str">
        <f>MONTH(B4187)&amp;"/"&amp;YEAR(B4187)</f>
        <v>1/2026</v>
      </c>
      <c r="AU4187" s="223">
        <f>WEEKNUM(B4187)-WEEKNUM(EOMONTH(B4187,-1)+1)+1</f>
        <v>3</v>
      </c>
      <c r="AV4187" s="209" t="str">
        <f>MONTH(R4187)&amp;"/"&amp;YEAR(R4187)</f>
        <v>1/1900</v>
      </c>
      <c r="AW4187" s="209" t="e">
        <f>WEEKNUM(R4187)-WEEKNUM(EOMONTH(R4187,-1)+1)+1</f>
        <v>#NUM!</v>
      </c>
      <c r="AX4187" s="209">
        <f>IF(BB4187="S",IF(Q4187="1. Aceitou o programa",R4187-B4187,0),0)</f>
        <v>0</v>
      </c>
      <c r="AY4187" s="209">
        <f>IF(BB4187="S",IF(AND(S4187&lt;&gt;"",R4187&lt;&gt;""),S4187-R4187,0),0)</f>
        <v>0</v>
      </c>
      <c r="AZ4187" s="209">
        <f>IF(BB4187="S",IF(Q4187="1. Aceitou o programa",IF(OR(X4187="Não se Aplica",X4187=""),IF(OR(W4187="Não se Aplica",W4187=""),0,W4187-V4187),AVERAGE(X4187-W4187,W4187-V4187)),0),0)</f>
        <v>0</v>
      </c>
      <c r="BA4187" s="209">
        <f>IF(BB4187="S",IF(AND(Q4187="1. Aceitou o programa",AH4187="Realizada"),IFERROR(IF(AG4187="",0,AG4187-R4187),0),0),0)</f>
        <v>0</v>
      </c>
      <c r="BB4187" s="209" t="str">
        <f>_xlfn.XLOOKUP(U4187,'Lista Suspensa'!$AA$20:$AA$23,'Lista Suspensa'!$AB$20:$AB$23,"N/A")</f>
        <v>S</v>
      </c>
    </row>
    <row r="4188" spans="1:54" ht="12" customHeight="1">
      <c r="A4188" s="151" t="s">
        <v>54</v>
      </c>
      <c r="B4188" s="152">
        <v>46034</v>
      </c>
      <c r="C4188" s="153" t="s">
        <v>297</v>
      </c>
      <c r="D4188" s="153" t="s">
        <v>455</v>
      </c>
      <c r="E4188" s="244">
        <v>96226410</v>
      </c>
      <c r="F4188" s="144" t="s">
        <v>7604</v>
      </c>
      <c r="G4188" s="230"/>
      <c r="H4188" s="154">
        <v>35737</v>
      </c>
      <c r="I4188" s="153">
        <v>28</v>
      </c>
      <c r="J4188" s="148" t="s">
        <v>58</v>
      </c>
      <c r="K4188" s="153" t="s">
        <v>101</v>
      </c>
      <c r="L4188" s="153"/>
      <c r="M4188" s="153"/>
      <c r="N4188" s="153">
        <v>450</v>
      </c>
      <c r="O4188" s="155" t="s">
        <v>7605</v>
      </c>
      <c r="P4188" s="156" t="s">
        <v>60</v>
      </c>
      <c r="Q4188" s="157" t="s">
        <v>7576</v>
      </c>
      <c r="R4188" s="158"/>
      <c r="S4188" s="159">
        <v>46062</v>
      </c>
      <c r="T4188" s="159" t="s">
        <v>6983</v>
      </c>
      <c r="U4188" s="159" t="s">
        <v>6152</v>
      </c>
      <c r="V4188" s="154">
        <v>46051</v>
      </c>
      <c r="W4188" s="154">
        <v>46052</v>
      </c>
      <c r="X4188" s="154">
        <v>46062</v>
      </c>
      <c r="Y4188" s="160"/>
      <c r="Z4188" s="160"/>
      <c r="AA4188" s="153"/>
      <c r="AB4188" s="153"/>
      <c r="AC4188" s="182" t="e">
        <f t="shared" si="132"/>
        <v>#DIV/0!</v>
      </c>
      <c r="AD4188" s="153" t="e">
        <f t="shared" si="133"/>
        <v>#DIV/0!</v>
      </c>
      <c r="AE4188" s="207"/>
      <c r="AF4188" s="153"/>
      <c r="AG4188" s="159"/>
      <c r="AH4188" s="153"/>
      <c r="AI4188" s="161"/>
      <c r="AJ4188" s="153"/>
      <c r="AK4188" s="153"/>
      <c r="AL4188" s="207"/>
      <c r="AM4188" s="207"/>
      <c r="AN4188" s="207"/>
      <c r="AO4188" s="207"/>
      <c r="AP4188" s="147" t="s">
        <v>466</v>
      </c>
      <c r="AQ4188" s="147" t="s">
        <v>67</v>
      </c>
      <c r="AR4188" s="147"/>
      <c r="AS4188" s="209" t="s">
        <v>68</v>
      </c>
      <c r="AT4188" s="223" t="str">
        <f>MONTH(B4188)&amp;"/"&amp;YEAR(B4188)</f>
        <v>1/2026</v>
      </c>
      <c r="AU4188" s="223">
        <f>WEEKNUM(B4188)-WEEKNUM(EOMONTH(B4188,-1)+1)+1</f>
        <v>3</v>
      </c>
      <c r="AV4188" s="209" t="str">
        <f>MONTH(R4188)&amp;"/"&amp;YEAR(R4188)</f>
        <v>1/1900</v>
      </c>
      <c r="AW4188" s="209" t="e">
        <f>WEEKNUM(R4188)-WEEKNUM(EOMONTH(R4188,-1)+1)+1</f>
        <v>#NUM!</v>
      </c>
      <c r="AX4188" s="209">
        <f>IF(BB4188="S",IF(Q4188="1. Aceitou o programa",R4188-B4188,0),0)</f>
        <v>0</v>
      </c>
      <c r="AY4188" s="209">
        <f>IF(BB4188="S",IF(AND(S4188&lt;&gt;"",R4188&lt;&gt;""),S4188-R4188,0),0)</f>
        <v>0</v>
      </c>
      <c r="AZ4188" s="209">
        <f>IF(BB4188="S",IF(Q4188="1. Aceitou o programa",IF(OR(X4188="Não se Aplica",X4188=""),IF(OR(W4188="Não se Aplica",W4188=""),0,W4188-V4188),AVERAGE(X4188-W4188,W4188-V4188)),0),0)</f>
        <v>0</v>
      </c>
      <c r="BA4188" s="209">
        <f>IF(BB4188="S",IF(AND(Q4188="1. Aceitou o programa",AH4188="Realizada"),IFERROR(IF(AG4188="",0,AG4188-R4188),0),0),0)</f>
        <v>0</v>
      </c>
      <c r="BB4188" s="209" t="str">
        <f>_xlfn.XLOOKUP(U4188,'Lista Suspensa'!$AA$20:$AA$23,'Lista Suspensa'!$AB$20:$AB$23,"N/A")</f>
        <v>S</v>
      </c>
    </row>
    <row r="4189" spans="1:54" ht="12" customHeight="1">
      <c r="A4189" s="151" t="s">
        <v>54</v>
      </c>
      <c r="B4189" s="152">
        <v>46034</v>
      </c>
      <c r="C4189" s="153" t="s">
        <v>297</v>
      </c>
      <c r="D4189" s="153" t="s">
        <v>455</v>
      </c>
      <c r="E4189" s="244">
        <v>93453430</v>
      </c>
      <c r="F4189" s="144" t="s">
        <v>7606</v>
      </c>
      <c r="G4189" s="230"/>
      <c r="H4189" s="154">
        <v>33328</v>
      </c>
      <c r="I4189" s="153">
        <v>35</v>
      </c>
      <c r="J4189" s="148" t="s">
        <v>70</v>
      </c>
      <c r="K4189" s="153"/>
      <c r="L4189" s="153"/>
      <c r="M4189" s="153"/>
      <c r="N4189" s="153">
        <v>380</v>
      </c>
      <c r="O4189" s="155" t="s">
        <v>7607</v>
      </c>
      <c r="P4189" s="156" t="s">
        <v>60</v>
      </c>
      <c r="Q4189" s="157" t="s">
        <v>7576</v>
      </c>
      <c r="R4189" s="158"/>
      <c r="S4189" s="159">
        <v>46062</v>
      </c>
      <c r="T4189" s="159" t="s">
        <v>6983</v>
      </c>
      <c r="U4189" s="159" t="s">
        <v>6152</v>
      </c>
      <c r="V4189" s="154">
        <v>46051</v>
      </c>
      <c r="W4189" s="154">
        <v>46052</v>
      </c>
      <c r="X4189" s="154">
        <v>46062</v>
      </c>
      <c r="Y4189" s="160"/>
      <c r="Z4189" s="160"/>
      <c r="AA4189" s="153"/>
      <c r="AB4189" s="153"/>
      <c r="AC4189" s="182" t="e">
        <f t="shared" si="132"/>
        <v>#DIV/0!</v>
      </c>
      <c r="AD4189" s="153" t="e">
        <f t="shared" si="133"/>
        <v>#DIV/0!</v>
      </c>
      <c r="AE4189" s="207"/>
      <c r="AF4189" s="153"/>
      <c r="AG4189" s="159"/>
      <c r="AH4189" s="153"/>
      <c r="AI4189" s="161"/>
      <c r="AJ4189" s="153"/>
      <c r="AK4189" s="153"/>
      <c r="AL4189" s="207"/>
      <c r="AM4189" s="207"/>
      <c r="AN4189" s="207"/>
      <c r="AO4189" s="207"/>
      <c r="AP4189" s="147" t="s">
        <v>466</v>
      </c>
      <c r="AQ4189" s="147" t="s">
        <v>67</v>
      </c>
      <c r="AR4189" s="147"/>
      <c r="AS4189" s="209" t="s">
        <v>68</v>
      </c>
      <c r="AT4189" s="223" t="str">
        <f>MONTH(B4189)&amp;"/"&amp;YEAR(B4189)</f>
        <v>1/2026</v>
      </c>
      <c r="AU4189" s="223">
        <f>WEEKNUM(B4189)-WEEKNUM(EOMONTH(B4189,-1)+1)+1</f>
        <v>3</v>
      </c>
      <c r="AV4189" s="209" t="str">
        <f>MONTH(R4189)&amp;"/"&amp;YEAR(R4189)</f>
        <v>1/1900</v>
      </c>
      <c r="AW4189" s="209" t="e">
        <f>WEEKNUM(R4189)-WEEKNUM(EOMONTH(R4189,-1)+1)+1</f>
        <v>#NUM!</v>
      </c>
      <c r="AX4189" s="209">
        <f>IF(BB4189="S",IF(Q4189="1. Aceitou o programa",R4189-B4189,0),0)</f>
        <v>0</v>
      </c>
      <c r="AY4189" s="209">
        <f>IF(BB4189="S",IF(AND(S4189&lt;&gt;"",R4189&lt;&gt;""),S4189-R4189,0),0)</f>
        <v>0</v>
      </c>
      <c r="AZ4189" s="209">
        <f>IF(BB4189="S",IF(Q4189="1. Aceitou o programa",IF(OR(X4189="Não se Aplica",X4189=""),IF(OR(W4189="Não se Aplica",W4189=""),0,W4189-V4189),AVERAGE(X4189-W4189,W4189-V4189)),0),0)</f>
        <v>0</v>
      </c>
      <c r="BA4189" s="209">
        <f>IF(BB4189="S",IF(AND(Q4189="1. Aceitou o programa",AH4189="Realizada"),IFERROR(IF(AG4189="",0,AG4189-R4189),0),0),0)</f>
        <v>0</v>
      </c>
      <c r="BB4189" s="209" t="str">
        <f>_xlfn.XLOOKUP(U4189,'Lista Suspensa'!$AA$20:$AA$23,'Lista Suspensa'!$AB$20:$AB$23,"N/A")</f>
        <v>S</v>
      </c>
    </row>
    <row r="4190" spans="1:54" ht="12" customHeight="1">
      <c r="A4190" s="151" t="s">
        <v>54</v>
      </c>
      <c r="B4190" s="152">
        <v>46034</v>
      </c>
      <c r="C4190" s="153" t="s">
        <v>297</v>
      </c>
      <c r="D4190" s="153" t="s">
        <v>455</v>
      </c>
      <c r="E4190" s="244">
        <v>89273677</v>
      </c>
      <c r="F4190" s="144" t="s">
        <v>7608</v>
      </c>
      <c r="G4190" s="230"/>
      <c r="H4190" s="154">
        <v>36195</v>
      </c>
      <c r="I4190" s="153">
        <v>27</v>
      </c>
      <c r="J4190" s="148" t="s">
        <v>70</v>
      </c>
      <c r="K4190" s="153"/>
      <c r="L4190" s="153"/>
      <c r="M4190" s="153"/>
      <c r="N4190" s="153">
        <v>80</v>
      </c>
      <c r="O4190" s="155" t="s">
        <v>7609</v>
      </c>
      <c r="P4190" s="156" t="s">
        <v>60</v>
      </c>
      <c r="Q4190" s="157" t="s">
        <v>7576</v>
      </c>
      <c r="R4190" s="158"/>
      <c r="S4190" s="159">
        <v>46062</v>
      </c>
      <c r="T4190" s="159" t="s">
        <v>6983</v>
      </c>
      <c r="U4190" s="159" t="s">
        <v>6152</v>
      </c>
      <c r="V4190" s="154">
        <v>46051</v>
      </c>
      <c r="W4190" s="154">
        <v>46052</v>
      </c>
      <c r="X4190" s="154">
        <v>46062</v>
      </c>
      <c r="Y4190" s="160"/>
      <c r="Z4190" s="160"/>
      <c r="AA4190" s="153"/>
      <c r="AB4190" s="153"/>
      <c r="AC4190" s="182" t="e">
        <f t="shared" si="132"/>
        <v>#DIV/0!</v>
      </c>
      <c r="AD4190" s="153" t="e">
        <f t="shared" si="133"/>
        <v>#DIV/0!</v>
      </c>
      <c r="AE4190" s="207"/>
      <c r="AF4190" s="153"/>
      <c r="AG4190" s="159"/>
      <c r="AH4190" s="153"/>
      <c r="AI4190" s="161"/>
      <c r="AJ4190" s="153"/>
      <c r="AK4190" s="153"/>
      <c r="AL4190" s="207"/>
      <c r="AM4190" s="207"/>
      <c r="AN4190" s="207"/>
      <c r="AO4190" s="207"/>
      <c r="AP4190" s="147" t="s">
        <v>466</v>
      </c>
      <c r="AQ4190" s="147" t="s">
        <v>67</v>
      </c>
      <c r="AR4190" s="147"/>
      <c r="AS4190" s="209" t="s">
        <v>68</v>
      </c>
      <c r="AT4190" s="223" t="str">
        <f>MONTH(B4190)&amp;"/"&amp;YEAR(B4190)</f>
        <v>1/2026</v>
      </c>
      <c r="AU4190" s="223">
        <f>WEEKNUM(B4190)-WEEKNUM(EOMONTH(B4190,-1)+1)+1</f>
        <v>3</v>
      </c>
      <c r="AV4190" s="209" t="str">
        <f>MONTH(R4190)&amp;"/"&amp;YEAR(R4190)</f>
        <v>1/1900</v>
      </c>
      <c r="AW4190" s="209" t="e">
        <f>WEEKNUM(R4190)-WEEKNUM(EOMONTH(R4190,-1)+1)+1</f>
        <v>#NUM!</v>
      </c>
      <c r="AX4190" s="209">
        <f>IF(BB4190="S",IF(Q4190="1. Aceitou o programa",R4190-B4190,0),0)</f>
        <v>0</v>
      </c>
      <c r="AY4190" s="209">
        <f>IF(BB4190="S",IF(AND(S4190&lt;&gt;"",R4190&lt;&gt;""),S4190-R4190,0),0)</f>
        <v>0</v>
      </c>
      <c r="AZ4190" s="209">
        <f>IF(BB4190="S",IF(Q4190="1. Aceitou o programa",IF(OR(X4190="Não se Aplica",X4190=""),IF(OR(W4190="Não se Aplica",W4190=""),0,W4190-V4190),AVERAGE(X4190-W4190,W4190-V4190)),0),0)</f>
        <v>0</v>
      </c>
      <c r="BA4190" s="209">
        <f>IF(BB4190="S",IF(AND(Q4190="1. Aceitou o programa",AH4190="Realizada"),IFERROR(IF(AG4190="",0,AG4190-R4190),0),0),0)</f>
        <v>0</v>
      </c>
      <c r="BB4190" s="209" t="str">
        <f>_xlfn.XLOOKUP(U4190,'Lista Suspensa'!$AA$20:$AA$23,'Lista Suspensa'!$AB$20:$AB$23,"N/A")</f>
        <v>S</v>
      </c>
    </row>
    <row r="4191" spans="1:54" ht="12" customHeight="1">
      <c r="A4191" s="151" t="s">
        <v>54</v>
      </c>
      <c r="B4191" s="152">
        <v>46034</v>
      </c>
      <c r="C4191" s="153" t="s">
        <v>297</v>
      </c>
      <c r="D4191" s="153" t="s">
        <v>455</v>
      </c>
      <c r="E4191" s="244">
        <v>452272777</v>
      </c>
      <c r="F4191" s="144" t="s">
        <v>7610</v>
      </c>
      <c r="G4191" s="230"/>
      <c r="H4191" s="154">
        <v>21748</v>
      </c>
      <c r="I4191" s="153">
        <v>66</v>
      </c>
      <c r="J4191" s="148" t="s">
        <v>70</v>
      </c>
      <c r="K4191" s="153" t="s">
        <v>59</v>
      </c>
      <c r="L4191" s="153"/>
      <c r="M4191" s="153"/>
      <c r="N4191" s="153">
        <v>400</v>
      </c>
      <c r="O4191" s="155" t="s">
        <v>7611</v>
      </c>
      <c r="P4191" s="156" t="s">
        <v>60</v>
      </c>
      <c r="Q4191" s="157" t="s">
        <v>7576</v>
      </c>
      <c r="R4191" s="158"/>
      <c r="S4191" s="159">
        <v>46142</v>
      </c>
      <c r="T4191" s="159" t="s">
        <v>6983</v>
      </c>
      <c r="U4191" s="159" t="s">
        <v>6152</v>
      </c>
      <c r="V4191" s="154">
        <v>46051</v>
      </c>
      <c r="W4191" s="154">
        <v>46052</v>
      </c>
      <c r="X4191" s="154">
        <v>46142</v>
      </c>
      <c r="Y4191" s="160" t="s">
        <v>7612</v>
      </c>
      <c r="Z4191" s="160"/>
      <c r="AA4191" s="153"/>
      <c r="AB4191" s="153"/>
      <c r="AC4191" s="182" t="e">
        <f t="shared" si="132"/>
        <v>#DIV/0!</v>
      </c>
      <c r="AD4191" s="153" t="e">
        <f t="shared" si="133"/>
        <v>#DIV/0!</v>
      </c>
      <c r="AE4191" s="207"/>
      <c r="AF4191" s="153"/>
      <c r="AG4191" s="159"/>
      <c r="AH4191" s="153"/>
      <c r="AI4191" s="161"/>
      <c r="AJ4191" s="153"/>
      <c r="AK4191" s="153"/>
      <c r="AL4191" s="207"/>
      <c r="AM4191" s="207"/>
      <c r="AN4191" s="207"/>
      <c r="AO4191" s="207" t="s">
        <v>6882</v>
      </c>
      <c r="AP4191" s="147" t="s">
        <v>466</v>
      </c>
      <c r="AQ4191" s="147" t="s">
        <v>67</v>
      </c>
      <c r="AR4191" s="147"/>
      <c r="AS4191" s="209" t="s">
        <v>68</v>
      </c>
      <c r="AT4191" s="223" t="str">
        <f>MONTH(B4191)&amp;"/"&amp;YEAR(B4191)</f>
        <v>1/2026</v>
      </c>
      <c r="AU4191" s="223">
        <f>WEEKNUM(B4191)-WEEKNUM(EOMONTH(B4191,-1)+1)+1</f>
        <v>3</v>
      </c>
      <c r="AV4191" s="209" t="str">
        <f>MONTH(R4191)&amp;"/"&amp;YEAR(R4191)</f>
        <v>1/1900</v>
      </c>
      <c r="AW4191" s="209" t="e">
        <f>WEEKNUM(R4191)-WEEKNUM(EOMONTH(R4191,-1)+1)+1</f>
        <v>#NUM!</v>
      </c>
      <c r="AX4191" s="209">
        <f>IF(BB4191="S",IF(Q4191="1. Aceitou o programa",R4191-B4191,0),0)</f>
        <v>0</v>
      </c>
      <c r="AY4191" s="209">
        <f>IF(BB4191="S",IF(AND(S4191&lt;&gt;"",R4191&lt;&gt;""),S4191-R4191,0),0)</f>
        <v>0</v>
      </c>
      <c r="AZ4191" s="209">
        <f>IF(BB4191="S",IF(Q4191="1. Aceitou o programa",IF(OR(X4191="Não se Aplica",X4191=""),IF(OR(W4191="Não se Aplica",W4191=""),0,W4191-V4191),AVERAGE(X4191-W4191,W4191-V4191)),0),0)</f>
        <v>0</v>
      </c>
      <c r="BA4191" s="209">
        <f>IF(BB4191="S",IF(AND(Q4191="1. Aceitou o programa",AH4191="Realizada"),IFERROR(IF(AG4191="",0,AG4191-R4191),0),0),0)</f>
        <v>0</v>
      </c>
      <c r="BB4191" s="209" t="str">
        <f>_xlfn.XLOOKUP(U4191,'Lista Suspensa'!$AA$20:$AA$23,'Lista Suspensa'!$AB$20:$AB$23,"N/A")</f>
        <v>S</v>
      </c>
    </row>
    <row r="4192" spans="1:54" ht="12" customHeight="1">
      <c r="A4192" s="151" t="s">
        <v>54</v>
      </c>
      <c r="B4192" s="152">
        <v>46035</v>
      </c>
      <c r="C4192" s="153" t="s">
        <v>297</v>
      </c>
      <c r="D4192" s="153" t="s">
        <v>455</v>
      </c>
      <c r="E4192" s="244">
        <v>96226412</v>
      </c>
      <c r="F4192" s="144" t="s">
        <v>7613</v>
      </c>
      <c r="G4192" s="230"/>
      <c r="H4192" s="154">
        <v>25528</v>
      </c>
      <c r="I4192" s="153">
        <v>56</v>
      </c>
      <c r="J4192" s="148" t="s">
        <v>58</v>
      </c>
      <c r="K4192" s="153" t="s">
        <v>101</v>
      </c>
      <c r="L4192" s="153"/>
      <c r="M4192" s="153"/>
      <c r="N4192" s="153">
        <v>450</v>
      </c>
      <c r="O4192" s="155" t="s">
        <v>7614</v>
      </c>
      <c r="P4192" s="156" t="s">
        <v>60</v>
      </c>
      <c r="Q4192" s="157" t="s">
        <v>7576</v>
      </c>
      <c r="R4192" s="158"/>
      <c r="S4192" s="159">
        <v>46062</v>
      </c>
      <c r="T4192" s="159" t="s">
        <v>6983</v>
      </c>
      <c r="U4192" s="159" t="s">
        <v>6152</v>
      </c>
      <c r="V4192" s="154">
        <v>46051</v>
      </c>
      <c r="W4192" s="154">
        <v>46052</v>
      </c>
      <c r="X4192" s="154">
        <v>46062</v>
      </c>
      <c r="Y4192" s="160"/>
      <c r="Z4192" s="160"/>
      <c r="AA4192" s="153"/>
      <c r="AB4192" s="153"/>
      <c r="AC4192" s="182" t="e">
        <f t="shared" si="132"/>
        <v>#DIV/0!</v>
      </c>
      <c r="AD4192" s="153" t="e">
        <f t="shared" si="133"/>
        <v>#DIV/0!</v>
      </c>
      <c r="AE4192" s="207"/>
      <c r="AF4192" s="153"/>
      <c r="AG4192" s="159"/>
      <c r="AH4192" s="153"/>
      <c r="AI4192" s="161"/>
      <c r="AJ4192" s="153"/>
      <c r="AK4192" s="153"/>
      <c r="AL4192" s="207"/>
      <c r="AM4192" s="207"/>
      <c r="AN4192" s="207"/>
      <c r="AO4192" s="207"/>
      <c r="AP4192" s="147" t="s">
        <v>466</v>
      </c>
      <c r="AQ4192" s="147" t="s">
        <v>67</v>
      </c>
      <c r="AR4192" s="147"/>
      <c r="AS4192" s="209" t="s">
        <v>68</v>
      </c>
      <c r="AT4192" s="223" t="str">
        <f>MONTH(B4192)&amp;"/"&amp;YEAR(B4192)</f>
        <v>1/2026</v>
      </c>
      <c r="AU4192" s="223">
        <f>WEEKNUM(B4192)-WEEKNUM(EOMONTH(B4192,-1)+1)+1</f>
        <v>3</v>
      </c>
      <c r="AV4192" s="209" t="str">
        <f>MONTH(R4192)&amp;"/"&amp;YEAR(R4192)</f>
        <v>1/1900</v>
      </c>
      <c r="AW4192" s="209" t="e">
        <f>WEEKNUM(R4192)-WEEKNUM(EOMONTH(R4192,-1)+1)+1</f>
        <v>#NUM!</v>
      </c>
      <c r="AX4192" s="209">
        <f>IF(BB4192="S",IF(Q4192="1. Aceitou o programa",R4192-B4192,0),0)</f>
        <v>0</v>
      </c>
      <c r="AY4192" s="209">
        <f>IF(BB4192="S",IF(AND(S4192&lt;&gt;"",R4192&lt;&gt;""),S4192-R4192,0),0)</f>
        <v>0</v>
      </c>
      <c r="AZ4192" s="209">
        <f>IF(BB4192="S",IF(Q4192="1. Aceitou o programa",IF(OR(X4192="Não se Aplica",X4192=""),IF(OR(W4192="Não se Aplica",W4192=""),0,W4192-V4192),AVERAGE(X4192-W4192,W4192-V4192)),0),0)</f>
        <v>0</v>
      </c>
      <c r="BA4192" s="209">
        <f>IF(BB4192="S",IF(AND(Q4192="1. Aceitou o programa",AH4192="Realizada"),IFERROR(IF(AG4192="",0,AG4192-R4192),0),0),0)</f>
        <v>0</v>
      </c>
      <c r="BB4192" s="209" t="str">
        <f>_xlfn.XLOOKUP(U4192,'Lista Suspensa'!$AA$20:$AA$23,'Lista Suspensa'!$AB$20:$AB$23,"N/A")</f>
        <v>S</v>
      </c>
    </row>
    <row r="4193" spans="1:54" ht="12" customHeight="1">
      <c r="A4193" s="151" t="s">
        <v>54</v>
      </c>
      <c r="B4193" s="152">
        <v>46035</v>
      </c>
      <c r="C4193" s="153" t="s">
        <v>297</v>
      </c>
      <c r="D4193" s="153" t="s">
        <v>455</v>
      </c>
      <c r="E4193" s="244">
        <v>86088732</v>
      </c>
      <c r="F4193" s="144" t="s">
        <v>7615</v>
      </c>
      <c r="G4193" s="230"/>
      <c r="H4193" s="154">
        <v>27697</v>
      </c>
      <c r="I4193" s="153">
        <v>50</v>
      </c>
      <c r="J4193" s="148" t="s">
        <v>70</v>
      </c>
      <c r="K4193" s="153" t="s">
        <v>101</v>
      </c>
      <c r="L4193" s="153"/>
      <c r="M4193" s="153"/>
      <c r="N4193" s="153">
        <v>450</v>
      </c>
      <c r="O4193" s="155" t="s">
        <v>7616</v>
      </c>
      <c r="P4193" s="156" t="s">
        <v>60</v>
      </c>
      <c r="Q4193" s="157" t="s">
        <v>7576</v>
      </c>
      <c r="R4193" s="158"/>
      <c r="S4193" s="159">
        <v>46062</v>
      </c>
      <c r="T4193" s="159" t="s">
        <v>6983</v>
      </c>
      <c r="U4193" s="159" t="s">
        <v>6152</v>
      </c>
      <c r="V4193" s="154">
        <v>46051</v>
      </c>
      <c r="W4193" s="154">
        <v>46052</v>
      </c>
      <c r="X4193" s="154">
        <v>46062</v>
      </c>
      <c r="Y4193" s="160"/>
      <c r="Z4193" s="160"/>
      <c r="AA4193" s="153"/>
      <c r="AB4193" s="153"/>
      <c r="AC4193" s="182" t="e">
        <f t="shared" si="132"/>
        <v>#DIV/0!</v>
      </c>
      <c r="AD4193" s="153" t="e">
        <f t="shared" si="133"/>
        <v>#DIV/0!</v>
      </c>
      <c r="AE4193" s="207"/>
      <c r="AF4193" s="153"/>
      <c r="AG4193" s="159"/>
      <c r="AH4193" s="153"/>
      <c r="AI4193" s="161"/>
      <c r="AJ4193" s="153"/>
      <c r="AK4193" s="153"/>
      <c r="AL4193" s="207" t="s">
        <v>85</v>
      </c>
      <c r="AM4193" s="207" t="s">
        <v>86</v>
      </c>
      <c r="AN4193" s="207" t="s">
        <v>191</v>
      </c>
      <c r="AO4193" s="207"/>
      <c r="AP4193" s="147" t="s">
        <v>466</v>
      </c>
      <c r="AQ4193" s="147" t="s">
        <v>67</v>
      </c>
      <c r="AR4193" s="147"/>
      <c r="AS4193" s="209" t="s">
        <v>68</v>
      </c>
      <c r="AT4193" s="223" t="str">
        <f>MONTH(B4193)&amp;"/"&amp;YEAR(B4193)</f>
        <v>1/2026</v>
      </c>
      <c r="AU4193" s="223">
        <f>WEEKNUM(B4193)-WEEKNUM(EOMONTH(B4193,-1)+1)+1</f>
        <v>3</v>
      </c>
      <c r="AV4193" s="209" t="str">
        <f>MONTH(R4193)&amp;"/"&amp;YEAR(R4193)</f>
        <v>1/1900</v>
      </c>
      <c r="AW4193" s="209" t="e">
        <f>WEEKNUM(R4193)-WEEKNUM(EOMONTH(R4193,-1)+1)+1</f>
        <v>#NUM!</v>
      </c>
      <c r="AX4193" s="209">
        <f>IF(BB4193="S",IF(Q4193="1. Aceitou o programa",R4193-B4193,0),0)</f>
        <v>0</v>
      </c>
      <c r="AY4193" s="209">
        <f>IF(BB4193="S",IF(AND(S4193&lt;&gt;"",R4193&lt;&gt;""),S4193-R4193,0),0)</f>
        <v>0</v>
      </c>
      <c r="AZ4193" s="209">
        <f>IF(BB4193="S",IF(Q4193="1. Aceitou o programa",IF(OR(X4193="Não se Aplica",X4193=""),IF(OR(W4193="Não se Aplica",W4193=""),0,W4193-V4193),AVERAGE(X4193-W4193,W4193-V4193)),0),0)</f>
        <v>0</v>
      </c>
      <c r="BA4193" s="209">
        <f>IF(BB4193="S",IF(AND(Q4193="1. Aceitou o programa",AH4193="Realizada"),IFERROR(IF(AG4193="",0,AG4193-R4193),0),0),0)</f>
        <v>0</v>
      </c>
      <c r="BB4193" s="209" t="str">
        <f>_xlfn.XLOOKUP(U4193,'Lista Suspensa'!$AA$20:$AA$23,'Lista Suspensa'!$AB$20:$AB$23,"N/A")</f>
        <v>S</v>
      </c>
    </row>
    <row r="4194" spans="1:54" ht="12" customHeight="1">
      <c r="A4194" s="151" t="s">
        <v>54</v>
      </c>
      <c r="B4194" s="152">
        <v>46035</v>
      </c>
      <c r="C4194" s="153" t="s">
        <v>297</v>
      </c>
      <c r="D4194" s="153" t="s">
        <v>167</v>
      </c>
      <c r="E4194" s="244">
        <v>95048947</v>
      </c>
      <c r="F4194" s="144" t="s">
        <v>7617</v>
      </c>
      <c r="G4194" s="230"/>
      <c r="H4194" s="154">
        <v>34190</v>
      </c>
      <c r="I4194" s="153">
        <v>32</v>
      </c>
      <c r="J4194" s="148" t="s">
        <v>70</v>
      </c>
      <c r="K4194" s="153" t="s">
        <v>59</v>
      </c>
      <c r="L4194" s="153"/>
      <c r="M4194" s="153"/>
      <c r="N4194" s="153"/>
      <c r="O4194" s="155">
        <v>11961591208</v>
      </c>
      <c r="P4194" s="156" t="s">
        <v>60</v>
      </c>
      <c r="Q4194" s="157" t="s">
        <v>7576</v>
      </c>
      <c r="R4194" s="158"/>
      <c r="S4194" s="159">
        <v>46052</v>
      </c>
      <c r="T4194" s="159" t="s">
        <v>6983</v>
      </c>
      <c r="U4194" s="159" t="s">
        <v>6152</v>
      </c>
      <c r="V4194" s="154">
        <v>46036</v>
      </c>
      <c r="W4194" s="154">
        <v>46051</v>
      </c>
      <c r="X4194" s="154">
        <v>46052</v>
      </c>
      <c r="Y4194" s="160"/>
      <c r="Z4194" s="160"/>
      <c r="AA4194" s="153"/>
      <c r="AB4194" s="153"/>
      <c r="AC4194" s="182" t="e">
        <f t="shared" si="132"/>
        <v>#DIV/0!</v>
      </c>
      <c r="AD4194" s="153" t="e">
        <f t="shared" si="133"/>
        <v>#DIV/0!</v>
      </c>
      <c r="AE4194" s="207"/>
      <c r="AF4194" s="153"/>
      <c r="AG4194" s="159"/>
      <c r="AH4194" s="153"/>
      <c r="AI4194" s="161"/>
      <c r="AJ4194" s="153"/>
      <c r="AK4194" s="153"/>
      <c r="AL4194" s="207"/>
      <c r="AM4194" s="207"/>
      <c r="AN4194" s="207"/>
      <c r="AO4194" s="207"/>
      <c r="AP4194" s="147" t="s">
        <v>466</v>
      </c>
      <c r="AQ4194" s="147" t="s">
        <v>67</v>
      </c>
      <c r="AR4194" s="147"/>
      <c r="AS4194" s="209" t="s">
        <v>68</v>
      </c>
      <c r="AT4194" s="223" t="str">
        <f>MONTH(B4194)&amp;"/"&amp;YEAR(B4194)</f>
        <v>1/2026</v>
      </c>
      <c r="AU4194" s="223">
        <f>WEEKNUM(B4194)-WEEKNUM(EOMONTH(B4194,-1)+1)+1</f>
        <v>3</v>
      </c>
      <c r="AV4194" s="209" t="str">
        <f>MONTH(R4194)&amp;"/"&amp;YEAR(R4194)</f>
        <v>1/1900</v>
      </c>
      <c r="AW4194" s="209" t="e">
        <f>WEEKNUM(R4194)-WEEKNUM(EOMONTH(R4194,-1)+1)+1</f>
        <v>#NUM!</v>
      </c>
      <c r="AX4194" s="209">
        <f>IF(BB4194="S",IF(Q4194="1. Aceitou o programa",R4194-B4194,0),0)</f>
        <v>0</v>
      </c>
      <c r="AY4194" s="209">
        <f>IF(BB4194="S",IF(AND(S4194&lt;&gt;"",R4194&lt;&gt;""),S4194-R4194,0),0)</f>
        <v>0</v>
      </c>
      <c r="AZ4194" s="209">
        <f>IF(BB4194="S",IF(Q4194="1. Aceitou o programa",IF(OR(X4194="Não se Aplica",X4194=""),IF(OR(W4194="Não se Aplica",W4194=""),0,W4194-V4194),AVERAGE(X4194-W4194,W4194-V4194)),0),0)</f>
        <v>0</v>
      </c>
      <c r="BA4194" s="209">
        <f>IF(BB4194="S",IF(AND(Q4194="1. Aceitou o programa",AH4194="Realizada"),IFERROR(IF(AG4194="",0,AG4194-R4194),0),0),0)</f>
        <v>0</v>
      </c>
      <c r="BB4194" s="209" t="str">
        <f>_xlfn.XLOOKUP(U4194,'Lista Suspensa'!$AA$20:$AA$23,'Lista Suspensa'!$AB$20:$AB$23,"N/A")</f>
        <v>S</v>
      </c>
    </row>
    <row r="4195" spans="1:54" ht="12" customHeight="1">
      <c r="A4195" s="151" t="s">
        <v>54</v>
      </c>
      <c r="B4195" s="152">
        <v>46035</v>
      </c>
      <c r="C4195" s="153" t="s">
        <v>297</v>
      </c>
      <c r="D4195" s="153" t="s">
        <v>1592</v>
      </c>
      <c r="E4195" s="244">
        <v>79042843</v>
      </c>
      <c r="F4195" s="144" t="s">
        <v>7618</v>
      </c>
      <c r="G4195" s="230"/>
      <c r="H4195" s="154">
        <v>27968</v>
      </c>
      <c r="I4195" s="153">
        <v>49</v>
      </c>
      <c r="J4195" s="148" t="s">
        <v>58</v>
      </c>
      <c r="K4195" s="153"/>
      <c r="L4195" s="153"/>
      <c r="M4195" s="153"/>
      <c r="N4195" s="153">
        <v>450</v>
      </c>
      <c r="O4195" s="155" t="s">
        <v>7619</v>
      </c>
      <c r="P4195" s="156" t="s">
        <v>60</v>
      </c>
      <c r="Q4195" s="157" t="s">
        <v>7576</v>
      </c>
      <c r="R4195" s="158"/>
      <c r="S4195" s="159">
        <v>46062</v>
      </c>
      <c r="T4195" s="159" t="s">
        <v>6983</v>
      </c>
      <c r="U4195" s="159" t="s">
        <v>6152</v>
      </c>
      <c r="V4195" s="154">
        <v>46051</v>
      </c>
      <c r="W4195" s="154">
        <v>46052</v>
      </c>
      <c r="X4195" s="154">
        <v>46062</v>
      </c>
      <c r="Y4195" s="160"/>
      <c r="Z4195" s="160"/>
      <c r="AA4195" s="153"/>
      <c r="AB4195" s="153"/>
      <c r="AC4195" s="182" t="e">
        <f t="shared" si="132"/>
        <v>#DIV/0!</v>
      </c>
      <c r="AD4195" s="153" t="e">
        <f t="shared" si="133"/>
        <v>#DIV/0!</v>
      </c>
      <c r="AE4195" s="207"/>
      <c r="AF4195" s="153"/>
      <c r="AG4195" s="159"/>
      <c r="AH4195" s="153"/>
      <c r="AI4195" s="161"/>
      <c r="AJ4195" s="153"/>
      <c r="AK4195" s="153"/>
      <c r="AL4195" s="207"/>
      <c r="AM4195" s="207"/>
      <c r="AN4195" s="207"/>
      <c r="AO4195" s="207"/>
      <c r="AP4195" s="147" t="s">
        <v>466</v>
      </c>
      <c r="AQ4195" s="147" t="s">
        <v>67</v>
      </c>
      <c r="AR4195" s="147"/>
      <c r="AS4195" s="209" t="s">
        <v>68</v>
      </c>
      <c r="AT4195" s="223" t="str">
        <f>MONTH(B4195)&amp;"/"&amp;YEAR(B4195)</f>
        <v>1/2026</v>
      </c>
      <c r="AU4195" s="223">
        <f>WEEKNUM(B4195)-WEEKNUM(EOMONTH(B4195,-1)+1)+1</f>
        <v>3</v>
      </c>
      <c r="AV4195" s="209" t="str">
        <f>MONTH(R4195)&amp;"/"&amp;YEAR(R4195)</f>
        <v>1/1900</v>
      </c>
      <c r="AW4195" s="209" t="e">
        <f>WEEKNUM(R4195)-WEEKNUM(EOMONTH(R4195,-1)+1)+1</f>
        <v>#NUM!</v>
      </c>
      <c r="AX4195" s="209">
        <f>IF(BB4195="S",IF(Q4195="1. Aceitou o programa",R4195-B4195,0),0)</f>
        <v>0</v>
      </c>
      <c r="AY4195" s="209">
        <f>IF(BB4195="S",IF(AND(S4195&lt;&gt;"",R4195&lt;&gt;""),S4195-R4195,0),0)</f>
        <v>0</v>
      </c>
      <c r="AZ4195" s="209">
        <f>IF(BB4195="S",IF(Q4195="1. Aceitou o programa",IF(OR(X4195="Não se Aplica",X4195=""),IF(OR(W4195="Não se Aplica",W4195=""),0,W4195-V4195),AVERAGE(X4195-W4195,W4195-V4195)),0),0)</f>
        <v>0</v>
      </c>
      <c r="BA4195" s="209">
        <f>IF(BB4195="S",IF(AND(Q4195="1. Aceitou o programa",AH4195="Realizada"),IFERROR(IF(AG4195="",0,AG4195-R4195),0),0),0)</f>
        <v>0</v>
      </c>
      <c r="BB4195" s="209" t="str">
        <f>_xlfn.XLOOKUP(U4195,'Lista Suspensa'!$AA$20:$AA$23,'Lista Suspensa'!$AB$20:$AB$23,"N/A")</f>
        <v>S</v>
      </c>
    </row>
    <row r="4196" spans="1:54" ht="12" customHeight="1">
      <c r="A4196" s="151" t="s">
        <v>54</v>
      </c>
      <c r="B4196" s="152">
        <v>46035</v>
      </c>
      <c r="C4196" s="153" t="s">
        <v>297</v>
      </c>
      <c r="D4196" s="153" t="s">
        <v>455</v>
      </c>
      <c r="E4196" s="244">
        <v>92603103</v>
      </c>
      <c r="F4196" s="144" t="s">
        <v>7620</v>
      </c>
      <c r="G4196" s="230"/>
      <c r="H4196" s="154">
        <v>34543</v>
      </c>
      <c r="I4196" s="153">
        <v>31</v>
      </c>
      <c r="J4196" s="148" t="s">
        <v>58</v>
      </c>
      <c r="K4196" s="153"/>
      <c r="L4196" s="153"/>
      <c r="M4196" s="153"/>
      <c r="N4196" s="153">
        <v>500</v>
      </c>
      <c r="O4196" s="155" t="s">
        <v>7621</v>
      </c>
      <c r="P4196" s="156" t="s">
        <v>60</v>
      </c>
      <c r="Q4196" s="157" t="s">
        <v>7576</v>
      </c>
      <c r="R4196" s="158"/>
      <c r="S4196" s="159">
        <v>46062</v>
      </c>
      <c r="T4196" s="159" t="s">
        <v>6983</v>
      </c>
      <c r="U4196" s="159" t="s">
        <v>6152</v>
      </c>
      <c r="V4196" s="154">
        <v>46051</v>
      </c>
      <c r="W4196" s="154">
        <v>46052</v>
      </c>
      <c r="X4196" s="154">
        <v>46062</v>
      </c>
      <c r="Y4196" s="160"/>
      <c r="Z4196" s="160"/>
      <c r="AA4196" s="153"/>
      <c r="AB4196" s="153"/>
      <c r="AC4196" s="182" t="e">
        <f t="shared" si="132"/>
        <v>#DIV/0!</v>
      </c>
      <c r="AD4196" s="153" t="e">
        <f t="shared" si="133"/>
        <v>#DIV/0!</v>
      </c>
      <c r="AE4196" s="207"/>
      <c r="AF4196" s="153"/>
      <c r="AG4196" s="159"/>
      <c r="AH4196" s="153"/>
      <c r="AI4196" s="161"/>
      <c r="AJ4196" s="153"/>
      <c r="AK4196" s="153"/>
      <c r="AL4196" s="207" t="s">
        <v>85</v>
      </c>
      <c r="AM4196" s="207" t="s">
        <v>86</v>
      </c>
      <c r="AN4196" s="207" t="s">
        <v>191</v>
      </c>
      <c r="AO4196" s="207"/>
      <c r="AP4196" s="147" t="s">
        <v>466</v>
      </c>
      <c r="AQ4196" s="147" t="s">
        <v>67</v>
      </c>
      <c r="AR4196" s="147"/>
      <c r="AS4196" s="209" t="s">
        <v>68</v>
      </c>
      <c r="AT4196" s="223" t="str">
        <f>MONTH(B4196)&amp;"/"&amp;YEAR(B4196)</f>
        <v>1/2026</v>
      </c>
      <c r="AU4196" s="223">
        <f>WEEKNUM(B4196)-WEEKNUM(EOMONTH(B4196,-1)+1)+1</f>
        <v>3</v>
      </c>
      <c r="AV4196" s="209" t="str">
        <f>MONTH(R4196)&amp;"/"&amp;YEAR(R4196)</f>
        <v>1/1900</v>
      </c>
      <c r="AW4196" s="209" t="e">
        <f>WEEKNUM(R4196)-WEEKNUM(EOMONTH(R4196,-1)+1)+1</f>
        <v>#NUM!</v>
      </c>
      <c r="AX4196" s="209">
        <f>IF(BB4196="S",IF(Q4196="1. Aceitou o programa",R4196-B4196,0),0)</f>
        <v>0</v>
      </c>
      <c r="AY4196" s="209">
        <f>IF(BB4196="S",IF(AND(S4196&lt;&gt;"",R4196&lt;&gt;""),S4196-R4196,0),0)</f>
        <v>0</v>
      </c>
      <c r="AZ4196" s="209">
        <f>IF(BB4196="S",IF(Q4196="1. Aceitou o programa",IF(OR(X4196="Não se Aplica",X4196=""),IF(OR(W4196="Não se Aplica",W4196=""),0,W4196-V4196),AVERAGE(X4196-W4196,W4196-V4196)),0),0)</f>
        <v>0</v>
      </c>
      <c r="BA4196" s="209">
        <f>IF(BB4196="S",IF(AND(Q4196="1. Aceitou o programa",AH4196="Realizada"),IFERROR(IF(AG4196="",0,AG4196-R4196),0),0),0)</f>
        <v>0</v>
      </c>
      <c r="BB4196" s="209" t="str">
        <f>_xlfn.XLOOKUP(U4196,'Lista Suspensa'!$AA$20:$AA$23,'Lista Suspensa'!$AB$20:$AB$23,"N/A")</f>
        <v>S</v>
      </c>
    </row>
    <row r="4197" spans="1:54" ht="12" customHeight="1">
      <c r="A4197" s="151" t="s">
        <v>54</v>
      </c>
      <c r="B4197" s="152">
        <v>46035</v>
      </c>
      <c r="C4197" s="153" t="s">
        <v>297</v>
      </c>
      <c r="D4197" s="153" t="s">
        <v>455</v>
      </c>
      <c r="E4197" s="244">
        <v>96226411</v>
      </c>
      <c r="F4197" s="144" t="s">
        <v>7622</v>
      </c>
      <c r="G4197" s="230"/>
      <c r="H4197" s="154">
        <v>38215</v>
      </c>
      <c r="I4197" s="153">
        <v>21</v>
      </c>
      <c r="J4197" s="148" t="s">
        <v>70</v>
      </c>
      <c r="K4197" s="153"/>
      <c r="L4197" s="153"/>
      <c r="M4197" s="153"/>
      <c r="N4197" s="153">
        <v>450</v>
      </c>
      <c r="O4197" s="155" t="s">
        <v>7623</v>
      </c>
      <c r="P4197" s="156" t="s">
        <v>60</v>
      </c>
      <c r="Q4197" s="157" t="s">
        <v>7576</v>
      </c>
      <c r="R4197" s="158"/>
      <c r="S4197" s="159">
        <v>46062</v>
      </c>
      <c r="T4197" s="159" t="s">
        <v>6983</v>
      </c>
      <c r="U4197" s="159" t="s">
        <v>6152</v>
      </c>
      <c r="V4197" s="154">
        <v>46051</v>
      </c>
      <c r="W4197" s="154">
        <v>46052</v>
      </c>
      <c r="X4197" s="154">
        <v>46062</v>
      </c>
      <c r="Y4197" s="160"/>
      <c r="Z4197" s="160"/>
      <c r="AA4197" s="153"/>
      <c r="AB4197" s="153"/>
      <c r="AC4197" s="182" t="e">
        <f t="shared" si="132"/>
        <v>#DIV/0!</v>
      </c>
      <c r="AD4197" s="153" t="e">
        <f t="shared" si="133"/>
        <v>#DIV/0!</v>
      </c>
      <c r="AE4197" s="207"/>
      <c r="AF4197" s="153"/>
      <c r="AG4197" s="159"/>
      <c r="AH4197" s="153"/>
      <c r="AI4197" s="161"/>
      <c r="AJ4197" s="153"/>
      <c r="AK4197" s="153"/>
      <c r="AL4197" s="207"/>
      <c r="AM4197" s="207"/>
      <c r="AN4197" s="207"/>
      <c r="AO4197" s="207"/>
      <c r="AP4197" s="147" t="s">
        <v>466</v>
      </c>
      <c r="AQ4197" s="147" t="s">
        <v>67</v>
      </c>
      <c r="AR4197" s="147"/>
      <c r="AS4197" s="209" t="s">
        <v>68</v>
      </c>
      <c r="AT4197" s="223" t="str">
        <f>MONTH(B4197)&amp;"/"&amp;YEAR(B4197)</f>
        <v>1/2026</v>
      </c>
      <c r="AU4197" s="223">
        <f>WEEKNUM(B4197)-WEEKNUM(EOMONTH(B4197,-1)+1)+1</f>
        <v>3</v>
      </c>
      <c r="AV4197" s="209" t="str">
        <f>MONTH(R4197)&amp;"/"&amp;YEAR(R4197)</f>
        <v>1/1900</v>
      </c>
      <c r="AW4197" s="209" t="e">
        <f>WEEKNUM(R4197)-WEEKNUM(EOMONTH(R4197,-1)+1)+1</f>
        <v>#NUM!</v>
      </c>
      <c r="AX4197" s="209">
        <f>IF(BB4197="S",IF(Q4197="1. Aceitou o programa",R4197-B4197,0),0)</f>
        <v>0</v>
      </c>
      <c r="AY4197" s="209">
        <f>IF(BB4197="S",IF(AND(S4197&lt;&gt;"",R4197&lt;&gt;""),S4197-R4197,0),0)</f>
        <v>0</v>
      </c>
      <c r="AZ4197" s="209">
        <f>IF(BB4197="S",IF(Q4197="1. Aceitou o programa",IF(OR(X4197="Não se Aplica",X4197=""),IF(OR(W4197="Não se Aplica",W4197=""),0,W4197-V4197),AVERAGE(X4197-W4197,W4197-V4197)),0),0)</f>
        <v>0</v>
      </c>
      <c r="BA4197" s="209">
        <f>IF(BB4197="S",IF(AND(Q4197="1. Aceitou o programa",AH4197="Realizada"),IFERROR(IF(AG4197="",0,AG4197-R4197),0),0),0)</f>
        <v>0</v>
      </c>
      <c r="BB4197" s="209" t="str">
        <f>_xlfn.XLOOKUP(U4197,'Lista Suspensa'!$AA$20:$AA$23,'Lista Suspensa'!$AB$20:$AB$23,"N/A")</f>
        <v>S</v>
      </c>
    </row>
    <row r="4198" spans="1:54" ht="12" customHeight="1">
      <c r="A4198" s="151" t="s">
        <v>54</v>
      </c>
      <c r="B4198" s="152">
        <v>46036</v>
      </c>
      <c r="C4198" s="153" t="s">
        <v>297</v>
      </c>
      <c r="D4198" s="153" t="s">
        <v>455</v>
      </c>
      <c r="E4198" s="244">
        <v>92844666</v>
      </c>
      <c r="F4198" s="144" t="s">
        <v>7624</v>
      </c>
      <c r="G4198" s="230"/>
      <c r="H4198" s="154">
        <v>31242</v>
      </c>
      <c r="I4198" s="153">
        <v>40</v>
      </c>
      <c r="J4198" s="148" t="s">
        <v>70</v>
      </c>
      <c r="K4198" s="153"/>
      <c r="L4198" s="153"/>
      <c r="M4198" s="153"/>
      <c r="N4198" s="153">
        <v>50</v>
      </c>
      <c r="O4198" s="155" t="s">
        <v>7625</v>
      </c>
      <c r="P4198" s="156" t="s">
        <v>60</v>
      </c>
      <c r="Q4198" s="157" t="s">
        <v>7576</v>
      </c>
      <c r="R4198" s="158"/>
      <c r="S4198" s="159">
        <v>46062</v>
      </c>
      <c r="T4198" s="159" t="s">
        <v>6983</v>
      </c>
      <c r="U4198" s="159" t="s">
        <v>6152</v>
      </c>
      <c r="V4198" s="154">
        <v>46051</v>
      </c>
      <c r="W4198" s="154">
        <v>46052</v>
      </c>
      <c r="X4198" s="154">
        <v>46062</v>
      </c>
      <c r="Y4198" s="160"/>
      <c r="Z4198" s="160"/>
      <c r="AA4198" s="153"/>
      <c r="AB4198" s="153"/>
      <c r="AC4198" s="182" t="e">
        <f t="shared" si="132"/>
        <v>#DIV/0!</v>
      </c>
      <c r="AD4198" s="153" t="e">
        <f t="shared" si="133"/>
        <v>#DIV/0!</v>
      </c>
      <c r="AE4198" s="207"/>
      <c r="AF4198" s="153"/>
      <c r="AG4198" s="159"/>
      <c r="AH4198" s="153"/>
      <c r="AI4198" s="161"/>
      <c r="AJ4198" s="153"/>
      <c r="AK4198" s="153"/>
      <c r="AL4198" s="207" t="s">
        <v>85</v>
      </c>
      <c r="AM4198" s="207" t="s">
        <v>86</v>
      </c>
      <c r="AN4198" s="207"/>
      <c r="AO4198" s="207"/>
      <c r="AP4198" s="147" t="s">
        <v>466</v>
      </c>
      <c r="AQ4198" s="147" t="s">
        <v>67</v>
      </c>
      <c r="AR4198" s="147"/>
      <c r="AS4198" s="209" t="s">
        <v>68</v>
      </c>
      <c r="AT4198" s="223" t="str">
        <f>MONTH(B4198)&amp;"/"&amp;YEAR(B4198)</f>
        <v>1/2026</v>
      </c>
      <c r="AU4198" s="223">
        <f>WEEKNUM(B4198)-WEEKNUM(EOMONTH(B4198,-1)+1)+1</f>
        <v>3</v>
      </c>
      <c r="AV4198" s="209" t="str">
        <f>MONTH(R4198)&amp;"/"&amp;YEAR(R4198)</f>
        <v>1/1900</v>
      </c>
      <c r="AW4198" s="209" t="e">
        <f>WEEKNUM(R4198)-WEEKNUM(EOMONTH(R4198,-1)+1)+1</f>
        <v>#NUM!</v>
      </c>
      <c r="AX4198" s="209">
        <f>IF(BB4198="S",IF(Q4198="1. Aceitou o programa",R4198-B4198,0),0)</f>
        <v>0</v>
      </c>
      <c r="AY4198" s="209">
        <f>IF(BB4198="S",IF(AND(S4198&lt;&gt;"",R4198&lt;&gt;""),S4198-R4198,0),0)</f>
        <v>0</v>
      </c>
      <c r="AZ4198" s="209">
        <f>IF(BB4198="S",IF(Q4198="1. Aceitou o programa",IF(OR(X4198="Não se Aplica",X4198=""),IF(OR(W4198="Não se Aplica",W4198=""),0,W4198-V4198),AVERAGE(X4198-W4198,W4198-V4198)),0),0)</f>
        <v>0</v>
      </c>
      <c r="BA4198" s="209">
        <f>IF(BB4198="S",IF(AND(Q4198="1. Aceitou o programa",AH4198="Realizada"),IFERROR(IF(AG4198="",0,AG4198-R4198),0),0),0)</f>
        <v>0</v>
      </c>
      <c r="BB4198" s="209" t="str">
        <f>_xlfn.XLOOKUP(U4198,'Lista Suspensa'!$AA$20:$AA$23,'Lista Suspensa'!$AB$20:$AB$23,"N/A")</f>
        <v>S</v>
      </c>
    </row>
    <row r="4199" spans="1:54" ht="12" customHeight="1">
      <c r="A4199" s="151" t="s">
        <v>54</v>
      </c>
      <c r="B4199" s="152">
        <v>46036</v>
      </c>
      <c r="C4199" s="153" t="s">
        <v>297</v>
      </c>
      <c r="D4199" s="153" t="s">
        <v>455</v>
      </c>
      <c r="E4199" s="244">
        <v>95886962</v>
      </c>
      <c r="F4199" s="144" t="s">
        <v>7626</v>
      </c>
      <c r="G4199" s="230"/>
      <c r="H4199" s="154">
        <v>36766</v>
      </c>
      <c r="I4199" s="153">
        <v>25</v>
      </c>
      <c r="J4199" s="148" t="s">
        <v>58</v>
      </c>
      <c r="K4199" s="153"/>
      <c r="L4199" s="153"/>
      <c r="M4199" s="153"/>
      <c r="N4199" s="153">
        <v>400</v>
      </c>
      <c r="O4199" s="155" t="s">
        <v>7627</v>
      </c>
      <c r="P4199" s="156" t="s">
        <v>60</v>
      </c>
      <c r="Q4199" s="157" t="s">
        <v>7576</v>
      </c>
      <c r="R4199" s="158"/>
      <c r="S4199" s="159">
        <v>46062</v>
      </c>
      <c r="T4199" s="159" t="s">
        <v>6983</v>
      </c>
      <c r="U4199" s="159" t="s">
        <v>6152</v>
      </c>
      <c r="V4199" s="154">
        <v>46051</v>
      </c>
      <c r="W4199" s="154">
        <v>46052</v>
      </c>
      <c r="X4199" s="154">
        <v>46062</v>
      </c>
      <c r="Y4199" s="160"/>
      <c r="Z4199" s="160"/>
      <c r="AA4199" s="153"/>
      <c r="AB4199" s="153"/>
      <c r="AC4199" s="182" t="e">
        <f t="shared" si="132"/>
        <v>#DIV/0!</v>
      </c>
      <c r="AD4199" s="153" t="e">
        <f t="shared" si="133"/>
        <v>#DIV/0!</v>
      </c>
      <c r="AE4199" s="207"/>
      <c r="AF4199" s="153"/>
      <c r="AG4199" s="159"/>
      <c r="AH4199" s="153"/>
      <c r="AI4199" s="161"/>
      <c r="AJ4199" s="153"/>
      <c r="AK4199" s="153"/>
      <c r="AL4199" s="207"/>
      <c r="AM4199" s="207"/>
      <c r="AN4199" s="207"/>
      <c r="AO4199" s="207"/>
      <c r="AP4199" s="147" t="s">
        <v>466</v>
      </c>
      <c r="AQ4199" s="147" t="s">
        <v>67</v>
      </c>
      <c r="AR4199" s="147"/>
      <c r="AS4199" s="209" t="s">
        <v>68</v>
      </c>
      <c r="AT4199" s="223" t="str">
        <f>MONTH(B4199)&amp;"/"&amp;YEAR(B4199)</f>
        <v>1/2026</v>
      </c>
      <c r="AU4199" s="223">
        <f>WEEKNUM(B4199)-WEEKNUM(EOMONTH(B4199,-1)+1)+1</f>
        <v>3</v>
      </c>
      <c r="AV4199" s="209" t="str">
        <f>MONTH(R4199)&amp;"/"&amp;YEAR(R4199)</f>
        <v>1/1900</v>
      </c>
      <c r="AW4199" s="209" t="e">
        <f>WEEKNUM(R4199)-WEEKNUM(EOMONTH(R4199,-1)+1)+1</f>
        <v>#NUM!</v>
      </c>
      <c r="AX4199" s="209">
        <f>IF(BB4199="S",IF(Q4199="1. Aceitou o programa",R4199-B4199,0),0)</f>
        <v>0</v>
      </c>
      <c r="AY4199" s="209">
        <f>IF(BB4199="S",IF(AND(S4199&lt;&gt;"",R4199&lt;&gt;""),S4199-R4199,0),0)</f>
        <v>0</v>
      </c>
      <c r="AZ4199" s="209">
        <f>IF(BB4199="S",IF(Q4199="1. Aceitou o programa",IF(OR(X4199="Não se Aplica",X4199=""),IF(OR(W4199="Não se Aplica",W4199=""),0,W4199-V4199),AVERAGE(X4199-W4199,W4199-V4199)),0),0)</f>
        <v>0</v>
      </c>
      <c r="BA4199" s="209">
        <f>IF(BB4199="S",IF(AND(Q4199="1. Aceitou o programa",AH4199="Realizada"),IFERROR(IF(AG4199="",0,AG4199-R4199),0),0),0)</f>
        <v>0</v>
      </c>
      <c r="BB4199" s="209" t="str">
        <f>_xlfn.XLOOKUP(U4199,'Lista Suspensa'!$AA$20:$AA$23,'Lista Suspensa'!$AB$20:$AB$23,"N/A")</f>
        <v>S</v>
      </c>
    </row>
    <row r="4200" spans="1:54" ht="12" customHeight="1">
      <c r="A4200" s="151" t="s">
        <v>54</v>
      </c>
      <c r="B4200" s="152">
        <v>46037</v>
      </c>
      <c r="C4200" s="153" t="s">
        <v>297</v>
      </c>
      <c r="D4200" s="153" t="s">
        <v>455</v>
      </c>
      <c r="E4200" s="244">
        <v>95886961</v>
      </c>
      <c r="F4200" s="144" t="s">
        <v>7628</v>
      </c>
      <c r="G4200" s="230"/>
      <c r="H4200" s="154">
        <v>37777</v>
      </c>
      <c r="I4200" s="153">
        <v>22</v>
      </c>
      <c r="J4200" s="148" t="s">
        <v>70</v>
      </c>
      <c r="K4200" s="153"/>
      <c r="L4200" s="153"/>
      <c r="M4200" s="153"/>
      <c r="N4200" s="153">
        <v>400</v>
      </c>
      <c r="O4200" s="155" t="s">
        <v>7629</v>
      </c>
      <c r="P4200" s="156" t="s">
        <v>60</v>
      </c>
      <c r="Q4200" s="157" t="s">
        <v>7576</v>
      </c>
      <c r="R4200" s="158"/>
      <c r="S4200" s="159">
        <v>46062</v>
      </c>
      <c r="T4200" s="159" t="s">
        <v>6983</v>
      </c>
      <c r="U4200" s="159" t="s">
        <v>6152</v>
      </c>
      <c r="V4200" s="154">
        <v>46051</v>
      </c>
      <c r="W4200" s="154">
        <v>46052</v>
      </c>
      <c r="X4200" s="154">
        <v>46062</v>
      </c>
      <c r="Y4200" s="160"/>
      <c r="Z4200" s="160"/>
      <c r="AA4200" s="153"/>
      <c r="AB4200" s="153"/>
      <c r="AC4200" s="182" t="e">
        <f t="shared" si="132"/>
        <v>#DIV/0!</v>
      </c>
      <c r="AD4200" s="153" t="e">
        <f t="shared" si="133"/>
        <v>#DIV/0!</v>
      </c>
      <c r="AE4200" s="207"/>
      <c r="AF4200" s="153"/>
      <c r="AG4200" s="159"/>
      <c r="AH4200" s="153"/>
      <c r="AI4200" s="161"/>
      <c r="AJ4200" s="153"/>
      <c r="AK4200" s="153"/>
      <c r="AL4200" s="207"/>
      <c r="AM4200" s="207"/>
      <c r="AN4200" s="207"/>
      <c r="AO4200" s="207"/>
      <c r="AP4200" s="147" t="s">
        <v>466</v>
      </c>
      <c r="AQ4200" s="147" t="s">
        <v>67</v>
      </c>
      <c r="AR4200" s="147"/>
      <c r="AS4200" s="209" t="s">
        <v>68</v>
      </c>
      <c r="AT4200" s="223" t="str">
        <f>MONTH(B4200)&amp;"/"&amp;YEAR(B4200)</f>
        <v>1/2026</v>
      </c>
      <c r="AU4200" s="223">
        <f>WEEKNUM(B4200)-WEEKNUM(EOMONTH(B4200,-1)+1)+1</f>
        <v>3</v>
      </c>
      <c r="AV4200" s="209" t="str">
        <f>MONTH(R4200)&amp;"/"&amp;YEAR(R4200)</f>
        <v>1/1900</v>
      </c>
      <c r="AW4200" s="209" t="e">
        <f>WEEKNUM(R4200)-WEEKNUM(EOMONTH(R4200,-1)+1)+1</f>
        <v>#NUM!</v>
      </c>
      <c r="AX4200" s="209">
        <f>IF(BB4200="S",IF(Q4200="1. Aceitou o programa",R4200-B4200,0),0)</f>
        <v>0</v>
      </c>
      <c r="AY4200" s="209">
        <f>IF(BB4200="S",IF(AND(S4200&lt;&gt;"",R4200&lt;&gt;""),S4200-R4200,0),0)</f>
        <v>0</v>
      </c>
      <c r="AZ4200" s="209">
        <f>IF(BB4200="S",IF(Q4200="1. Aceitou o programa",IF(OR(X4200="Não se Aplica",X4200=""),IF(OR(W4200="Não se Aplica",W4200=""),0,W4200-V4200),AVERAGE(X4200-W4200,W4200-V4200)),0),0)</f>
        <v>0</v>
      </c>
      <c r="BA4200" s="209">
        <f>IF(BB4200="S",IF(AND(Q4200="1. Aceitou o programa",AH4200="Realizada"),IFERROR(IF(AG4200="",0,AG4200-R4200),0),0),0)</f>
        <v>0</v>
      </c>
      <c r="BB4200" s="209" t="str">
        <f>_xlfn.XLOOKUP(U4200,'Lista Suspensa'!$AA$20:$AA$23,'Lista Suspensa'!$AB$20:$AB$23,"N/A")</f>
        <v>S</v>
      </c>
    </row>
    <row r="4201" spans="1:54" ht="12" customHeight="1">
      <c r="A4201" s="151" t="s">
        <v>54</v>
      </c>
      <c r="B4201" s="152">
        <v>46042</v>
      </c>
      <c r="C4201" s="153" t="s">
        <v>297</v>
      </c>
      <c r="D4201" s="153" t="s">
        <v>455</v>
      </c>
      <c r="E4201" s="244">
        <v>88367051</v>
      </c>
      <c r="F4201" s="144" t="s">
        <v>7630</v>
      </c>
      <c r="G4201" s="230"/>
      <c r="H4201" s="154">
        <v>22216</v>
      </c>
      <c r="I4201" s="153">
        <v>65</v>
      </c>
      <c r="J4201" s="148" t="s">
        <v>58</v>
      </c>
      <c r="K4201" s="153" t="s">
        <v>101</v>
      </c>
      <c r="L4201" s="153"/>
      <c r="M4201" s="153"/>
      <c r="N4201" s="153">
        <v>750</v>
      </c>
      <c r="O4201" s="155" t="s">
        <v>7631</v>
      </c>
      <c r="P4201" s="156" t="s">
        <v>60</v>
      </c>
      <c r="Q4201" s="157" t="s">
        <v>7576</v>
      </c>
      <c r="R4201" s="158"/>
      <c r="S4201" s="159">
        <v>46062</v>
      </c>
      <c r="T4201" s="159" t="s">
        <v>6983</v>
      </c>
      <c r="U4201" s="159" t="s">
        <v>6152</v>
      </c>
      <c r="V4201" s="154">
        <v>46051</v>
      </c>
      <c r="W4201" s="154">
        <v>46052</v>
      </c>
      <c r="X4201" s="154">
        <v>46062</v>
      </c>
      <c r="Y4201" s="160"/>
      <c r="Z4201" s="160"/>
      <c r="AA4201" s="153"/>
      <c r="AB4201" s="153"/>
      <c r="AC4201" s="182" t="e">
        <f t="shared" si="132"/>
        <v>#DIV/0!</v>
      </c>
      <c r="AD4201" s="153" t="e">
        <f t="shared" si="133"/>
        <v>#DIV/0!</v>
      </c>
      <c r="AE4201" s="207"/>
      <c r="AF4201" s="153"/>
      <c r="AG4201" s="159"/>
      <c r="AH4201" s="153"/>
      <c r="AI4201" s="161"/>
      <c r="AJ4201" s="153"/>
      <c r="AK4201" s="153"/>
      <c r="AL4201" s="207"/>
      <c r="AM4201" s="207"/>
      <c r="AN4201" s="207"/>
      <c r="AO4201" s="207"/>
      <c r="AP4201" s="147" t="s">
        <v>466</v>
      </c>
      <c r="AQ4201" s="147" t="s">
        <v>67</v>
      </c>
      <c r="AR4201" s="147"/>
      <c r="AS4201" s="209" t="s">
        <v>68</v>
      </c>
      <c r="AT4201" s="223" t="str">
        <f>MONTH(B4201)&amp;"/"&amp;YEAR(B4201)</f>
        <v>1/2026</v>
      </c>
      <c r="AU4201" s="223">
        <f>WEEKNUM(B4201)-WEEKNUM(EOMONTH(B4201,-1)+1)+1</f>
        <v>4</v>
      </c>
      <c r="AV4201" s="209" t="str">
        <f>MONTH(R4201)&amp;"/"&amp;YEAR(R4201)</f>
        <v>1/1900</v>
      </c>
      <c r="AW4201" s="209" t="e">
        <f>WEEKNUM(R4201)-WEEKNUM(EOMONTH(R4201,-1)+1)+1</f>
        <v>#NUM!</v>
      </c>
      <c r="AX4201" s="209">
        <f>IF(BB4201="S",IF(Q4201="1. Aceitou o programa",R4201-B4201,0),0)</f>
        <v>0</v>
      </c>
      <c r="AY4201" s="209">
        <f>IF(BB4201="S",IF(AND(S4201&lt;&gt;"",R4201&lt;&gt;""),S4201-R4201,0),0)</f>
        <v>0</v>
      </c>
      <c r="AZ4201" s="209">
        <f>IF(BB4201="S",IF(Q4201="1. Aceitou o programa",IF(OR(X4201="Não se Aplica",X4201=""),IF(OR(W4201="Não se Aplica",W4201=""),0,W4201-V4201),AVERAGE(X4201-W4201,W4201-V4201)),0),0)</f>
        <v>0</v>
      </c>
      <c r="BA4201" s="209">
        <f>IF(BB4201="S",IF(AND(Q4201="1. Aceitou o programa",AH4201="Realizada"),IFERROR(IF(AG4201="",0,AG4201-R4201),0),0),0)</f>
        <v>0</v>
      </c>
      <c r="BB4201" s="209" t="str">
        <f>_xlfn.XLOOKUP(U4201,'Lista Suspensa'!$AA$20:$AA$23,'Lista Suspensa'!$AB$20:$AB$23,"N/A")</f>
        <v>S</v>
      </c>
    </row>
    <row r="4202" spans="1:54" ht="12" customHeight="1">
      <c r="A4202" s="151" t="s">
        <v>54</v>
      </c>
      <c r="B4202" s="152">
        <v>46042</v>
      </c>
      <c r="C4202" s="153" t="s">
        <v>297</v>
      </c>
      <c r="D4202" s="153" t="s">
        <v>455</v>
      </c>
      <c r="E4202" s="244">
        <v>93913573</v>
      </c>
      <c r="F4202" s="144" t="s">
        <v>7632</v>
      </c>
      <c r="G4202" s="230"/>
      <c r="H4202" s="154">
        <v>26871</v>
      </c>
      <c r="I4202" s="153">
        <v>52</v>
      </c>
      <c r="J4202" s="148" t="s">
        <v>58</v>
      </c>
      <c r="K4202" s="153" t="s">
        <v>101</v>
      </c>
      <c r="L4202" s="153"/>
      <c r="M4202" s="153"/>
      <c r="N4202" s="153">
        <v>750</v>
      </c>
      <c r="O4202" s="155" t="s">
        <v>7633</v>
      </c>
      <c r="P4202" s="156" t="s">
        <v>60</v>
      </c>
      <c r="Q4202" s="157" t="s">
        <v>7576</v>
      </c>
      <c r="R4202" s="158"/>
      <c r="S4202" s="159">
        <v>46062</v>
      </c>
      <c r="T4202" s="159" t="s">
        <v>6983</v>
      </c>
      <c r="U4202" s="159" t="s">
        <v>6152</v>
      </c>
      <c r="V4202" s="154">
        <v>46051</v>
      </c>
      <c r="W4202" s="154">
        <v>46052</v>
      </c>
      <c r="X4202" s="154">
        <v>46062</v>
      </c>
      <c r="Y4202" s="160"/>
      <c r="Z4202" s="160"/>
      <c r="AA4202" s="153"/>
      <c r="AB4202" s="153"/>
      <c r="AC4202" s="182" t="e">
        <f t="shared" si="132"/>
        <v>#DIV/0!</v>
      </c>
      <c r="AD4202" s="153" t="e">
        <f t="shared" si="133"/>
        <v>#DIV/0!</v>
      </c>
      <c r="AE4202" s="207"/>
      <c r="AF4202" s="153"/>
      <c r="AG4202" s="159"/>
      <c r="AH4202" s="153"/>
      <c r="AI4202" s="161"/>
      <c r="AJ4202" s="153"/>
      <c r="AK4202" s="153"/>
      <c r="AL4202" s="207"/>
      <c r="AM4202" s="207"/>
      <c r="AN4202" s="207"/>
      <c r="AO4202" s="207"/>
      <c r="AP4202" s="147" t="s">
        <v>466</v>
      </c>
      <c r="AQ4202" s="147" t="s">
        <v>67</v>
      </c>
      <c r="AR4202" s="147"/>
      <c r="AS4202" s="209" t="s">
        <v>68</v>
      </c>
      <c r="AT4202" s="223" t="str">
        <f>MONTH(B4202)&amp;"/"&amp;YEAR(B4202)</f>
        <v>1/2026</v>
      </c>
      <c r="AU4202" s="223">
        <f>WEEKNUM(B4202)-WEEKNUM(EOMONTH(B4202,-1)+1)+1</f>
        <v>4</v>
      </c>
      <c r="AV4202" s="209" t="str">
        <f>MONTH(R4202)&amp;"/"&amp;YEAR(R4202)</f>
        <v>1/1900</v>
      </c>
      <c r="AW4202" s="209" t="e">
        <f>WEEKNUM(R4202)-WEEKNUM(EOMONTH(R4202,-1)+1)+1</f>
        <v>#NUM!</v>
      </c>
      <c r="AX4202" s="209">
        <f>IF(BB4202="S",IF(Q4202="1. Aceitou o programa",R4202-B4202,0),0)</f>
        <v>0</v>
      </c>
      <c r="AY4202" s="209">
        <f>IF(BB4202="S",IF(AND(S4202&lt;&gt;"",R4202&lt;&gt;""),S4202-R4202,0),0)</f>
        <v>0</v>
      </c>
      <c r="AZ4202" s="209">
        <f>IF(BB4202="S",IF(Q4202="1. Aceitou o programa",IF(OR(X4202="Não se Aplica",X4202=""),IF(OR(W4202="Não se Aplica",W4202=""),0,W4202-V4202),AVERAGE(X4202-W4202,W4202-V4202)),0),0)</f>
        <v>0</v>
      </c>
      <c r="BA4202" s="209">
        <f>IF(BB4202="S",IF(AND(Q4202="1. Aceitou o programa",AH4202="Realizada"),IFERROR(IF(AG4202="",0,AG4202-R4202),0),0),0)</f>
        <v>0</v>
      </c>
      <c r="BB4202" s="209" t="str">
        <f>_xlfn.XLOOKUP(U4202,'Lista Suspensa'!$AA$20:$AA$23,'Lista Suspensa'!$AB$20:$AB$23,"N/A")</f>
        <v>S</v>
      </c>
    </row>
    <row r="4203" spans="1:54" ht="12" customHeight="1">
      <c r="A4203" s="151" t="s">
        <v>54</v>
      </c>
      <c r="B4203" s="152">
        <v>46042</v>
      </c>
      <c r="C4203" s="153" t="s">
        <v>297</v>
      </c>
      <c r="D4203" s="153" t="s">
        <v>455</v>
      </c>
      <c r="E4203" s="244">
        <v>87886633</v>
      </c>
      <c r="F4203" s="144" t="s">
        <v>7634</v>
      </c>
      <c r="G4203" s="230"/>
      <c r="H4203" s="154">
        <v>26124</v>
      </c>
      <c r="I4203" s="153">
        <v>54</v>
      </c>
      <c r="J4203" s="148" t="s">
        <v>70</v>
      </c>
      <c r="K4203" s="153" t="s">
        <v>59</v>
      </c>
      <c r="L4203" s="153"/>
      <c r="M4203" s="153"/>
      <c r="N4203" s="153">
        <v>110</v>
      </c>
      <c r="O4203" s="155" t="s">
        <v>7635</v>
      </c>
      <c r="P4203" s="156" t="s">
        <v>60</v>
      </c>
      <c r="Q4203" s="157" t="s">
        <v>7576</v>
      </c>
      <c r="R4203" s="158"/>
      <c r="S4203" s="159">
        <v>46062</v>
      </c>
      <c r="T4203" s="159" t="s">
        <v>6983</v>
      </c>
      <c r="U4203" s="159" t="s">
        <v>6152</v>
      </c>
      <c r="V4203" s="154">
        <v>46051</v>
      </c>
      <c r="W4203" s="154">
        <v>46052</v>
      </c>
      <c r="X4203" s="154">
        <v>46062</v>
      </c>
      <c r="Y4203" s="160"/>
      <c r="Z4203" s="160"/>
      <c r="AA4203" s="153"/>
      <c r="AB4203" s="153"/>
      <c r="AC4203" s="182" t="e">
        <f t="shared" si="132"/>
        <v>#DIV/0!</v>
      </c>
      <c r="AD4203" s="153" t="e">
        <f t="shared" si="133"/>
        <v>#DIV/0!</v>
      </c>
      <c r="AE4203" s="207"/>
      <c r="AF4203" s="153"/>
      <c r="AG4203" s="159"/>
      <c r="AH4203" s="153"/>
      <c r="AI4203" s="161"/>
      <c r="AJ4203" s="153"/>
      <c r="AK4203" s="153"/>
      <c r="AL4203" s="207"/>
      <c r="AM4203" s="207"/>
      <c r="AN4203" s="207"/>
      <c r="AO4203" s="207"/>
      <c r="AP4203" s="147" t="s">
        <v>466</v>
      </c>
      <c r="AQ4203" s="147" t="s">
        <v>67</v>
      </c>
      <c r="AR4203" s="147"/>
      <c r="AS4203" s="209" t="s">
        <v>68</v>
      </c>
      <c r="AT4203" s="223" t="str">
        <f>MONTH(B4203)&amp;"/"&amp;YEAR(B4203)</f>
        <v>1/2026</v>
      </c>
      <c r="AU4203" s="223">
        <f>WEEKNUM(B4203)-WEEKNUM(EOMONTH(B4203,-1)+1)+1</f>
        <v>4</v>
      </c>
      <c r="AV4203" s="209" t="str">
        <f>MONTH(R4203)&amp;"/"&amp;YEAR(R4203)</f>
        <v>1/1900</v>
      </c>
      <c r="AW4203" s="209" t="e">
        <f>WEEKNUM(R4203)-WEEKNUM(EOMONTH(R4203,-1)+1)+1</f>
        <v>#NUM!</v>
      </c>
      <c r="AX4203" s="209">
        <f>IF(BB4203="S",IF(Q4203="1. Aceitou o programa",R4203-B4203,0),0)</f>
        <v>0</v>
      </c>
      <c r="AY4203" s="209">
        <f>IF(BB4203="S",IF(AND(S4203&lt;&gt;"",R4203&lt;&gt;""),S4203-R4203,0),0)</f>
        <v>0</v>
      </c>
      <c r="AZ4203" s="209">
        <f>IF(BB4203="S",IF(Q4203="1. Aceitou o programa",IF(OR(X4203="Não se Aplica",X4203=""),IF(OR(W4203="Não se Aplica",W4203=""),0,W4203-V4203),AVERAGE(X4203-W4203,W4203-V4203)),0),0)</f>
        <v>0</v>
      </c>
      <c r="BA4203" s="209">
        <f>IF(BB4203="S",IF(AND(Q4203="1. Aceitou o programa",AH4203="Realizada"),IFERROR(IF(AG4203="",0,AG4203-R4203),0),0),0)</f>
        <v>0</v>
      </c>
      <c r="BB4203" s="209" t="str">
        <f>_xlfn.XLOOKUP(U4203,'Lista Suspensa'!$AA$20:$AA$23,'Lista Suspensa'!$AB$20:$AB$23,"N/A")</f>
        <v>S</v>
      </c>
    </row>
    <row r="4204" spans="1:54" ht="12" customHeight="1">
      <c r="A4204" s="151" t="s">
        <v>54</v>
      </c>
      <c r="B4204" s="152">
        <v>46042</v>
      </c>
      <c r="C4204" s="153" t="s">
        <v>297</v>
      </c>
      <c r="D4204" s="153" t="s">
        <v>455</v>
      </c>
      <c r="E4204" s="244">
        <v>95900061</v>
      </c>
      <c r="F4204" s="144" t="s">
        <v>7636</v>
      </c>
      <c r="G4204" s="230"/>
      <c r="H4204" s="154">
        <v>30130</v>
      </c>
      <c r="I4204" s="153">
        <v>43</v>
      </c>
      <c r="J4204" s="148" t="s">
        <v>70</v>
      </c>
      <c r="K4204" s="153" t="s">
        <v>59</v>
      </c>
      <c r="L4204" s="153"/>
      <c r="M4204" s="153"/>
      <c r="N4204" s="153"/>
      <c r="O4204" s="155">
        <v>11959805913</v>
      </c>
      <c r="P4204" s="156" t="s">
        <v>60</v>
      </c>
      <c r="Q4204" s="157" t="s">
        <v>7576</v>
      </c>
      <c r="R4204" s="158"/>
      <c r="S4204" s="159">
        <v>46062</v>
      </c>
      <c r="T4204" s="159" t="s">
        <v>6983</v>
      </c>
      <c r="U4204" s="159" t="s">
        <v>6152</v>
      </c>
      <c r="V4204" s="154">
        <v>46051</v>
      </c>
      <c r="W4204" s="154">
        <v>46052</v>
      </c>
      <c r="X4204" s="154">
        <v>46062</v>
      </c>
      <c r="Y4204" s="160"/>
      <c r="Z4204" s="160"/>
      <c r="AA4204" s="153"/>
      <c r="AB4204" s="153"/>
      <c r="AC4204" s="182" t="e">
        <f t="shared" si="132"/>
        <v>#DIV/0!</v>
      </c>
      <c r="AD4204" s="153" t="e">
        <f t="shared" si="133"/>
        <v>#DIV/0!</v>
      </c>
      <c r="AE4204" s="207"/>
      <c r="AF4204" s="153"/>
      <c r="AG4204" s="159"/>
      <c r="AH4204" s="153"/>
      <c r="AI4204" s="161"/>
      <c r="AJ4204" s="153"/>
      <c r="AK4204" s="153"/>
      <c r="AL4204" s="207"/>
      <c r="AM4204" s="207"/>
      <c r="AN4204" s="207"/>
      <c r="AO4204" s="207"/>
      <c r="AP4204" s="147" t="s">
        <v>466</v>
      </c>
      <c r="AQ4204" s="147" t="s">
        <v>67</v>
      </c>
      <c r="AR4204" s="147"/>
      <c r="AS4204" s="209" t="s">
        <v>68</v>
      </c>
      <c r="AT4204" s="223" t="str">
        <f>MONTH(B4204)&amp;"/"&amp;YEAR(B4204)</f>
        <v>1/2026</v>
      </c>
      <c r="AU4204" s="223">
        <f>WEEKNUM(B4204)-WEEKNUM(EOMONTH(B4204,-1)+1)+1</f>
        <v>4</v>
      </c>
      <c r="AV4204" s="209" t="str">
        <f>MONTH(R4204)&amp;"/"&amp;YEAR(R4204)</f>
        <v>1/1900</v>
      </c>
      <c r="AW4204" s="209" t="e">
        <f>WEEKNUM(R4204)-WEEKNUM(EOMONTH(R4204,-1)+1)+1</f>
        <v>#NUM!</v>
      </c>
      <c r="AX4204" s="209">
        <f>IF(BB4204="S",IF(Q4204="1. Aceitou o programa",R4204-B4204,0),0)</f>
        <v>0</v>
      </c>
      <c r="AY4204" s="209">
        <f>IF(BB4204="S",IF(AND(S4204&lt;&gt;"",R4204&lt;&gt;""),S4204-R4204,0),0)</f>
        <v>0</v>
      </c>
      <c r="AZ4204" s="209">
        <f>IF(BB4204="S",IF(Q4204="1. Aceitou o programa",IF(OR(X4204="Não se Aplica",X4204=""),IF(OR(W4204="Não se Aplica",W4204=""),0,W4204-V4204),AVERAGE(X4204-W4204,W4204-V4204)),0),0)</f>
        <v>0</v>
      </c>
      <c r="BA4204" s="209">
        <f>IF(BB4204="S",IF(AND(Q4204="1. Aceitou o programa",AH4204="Realizada"),IFERROR(IF(AG4204="",0,AG4204-R4204),0),0),0)</f>
        <v>0</v>
      </c>
      <c r="BB4204" s="209" t="str">
        <f>_xlfn.XLOOKUP(U4204,'Lista Suspensa'!$AA$20:$AA$23,'Lista Suspensa'!$AB$20:$AB$23,"N/A")</f>
        <v>S</v>
      </c>
    </row>
    <row r="4205" spans="1:54" ht="12" customHeight="1">
      <c r="A4205" s="151" t="s">
        <v>54</v>
      </c>
      <c r="B4205" s="152">
        <v>46042</v>
      </c>
      <c r="C4205" s="153" t="s">
        <v>297</v>
      </c>
      <c r="D4205" s="153" t="s">
        <v>455</v>
      </c>
      <c r="E4205" s="244">
        <v>95120901</v>
      </c>
      <c r="F4205" s="144" t="s">
        <v>7637</v>
      </c>
      <c r="G4205" s="230"/>
      <c r="H4205" s="154">
        <v>34574</v>
      </c>
      <c r="I4205" s="153">
        <v>31</v>
      </c>
      <c r="J4205" s="148" t="s">
        <v>58</v>
      </c>
      <c r="K4205" s="153" t="s">
        <v>59</v>
      </c>
      <c r="L4205" s="153"/>
      <c r="M4205" s="153"/>
      <c r="N4205" s="153">
        <v>60</v>
      </c>
      <c r="O4205" s="155" t="s">
        <v>7638</v>
      </c>
      <c r="P4205" s="156" t="s">
        <v>60</v>
      </c>
      <c r="Q4205" s="157" t="s">
        <v>7576</v>
      </c>
      <c r="R4205" s="158"/>
      <c r="S4205" s="159">
        <v>46062</v>
      </c>
      <c r="T4205" s="159" t="s">
        <v>6983</v>
      </c>
      <c r="U4205" s="159" t="s">
        <v>6152</v>
      </c>
      <c r="V4205" s="154">
        <v>46051</v>
      </c>
      <c r="W4205" s="154">
        <v>46052</v>
      </c>
      <c r="X4205" s="154">
        <v>46062</v>
      </c>
      <c r="Y4205" s="160"/>
      <c r="Z4205" s="160"/>
      <c r="AA4205" s="153"/>
      <c r="AB4205" s="153"/>
      <c r="AC4205" s="182" t="e">
        <f t="shared" si="132"/>
        <v>#DIV/0!</v>
      </c>
      <c r="AD4205" s="153" t="e">
        <f t="shared" si="133"/>
        <v>#DIV/0!</v>
      </c>
      <c r="AE4205" s="207"/>
      <c r="AF4205" s="153"/>
      <c r="AG4205" s="159"/>
      <c r="AH4205" s="153"/>
      <c r="AI4205" s="161"/>
      <c r="AJ4205" s="153"/>
      <c r="AK4205" s="153"/>
      <c r="AL4205" s="207"/>
      <c r="AM4205" s="207"/>
      <c r="AN4205" s="207"/>
      <c r="AO4205" s="207"/>
      <c r="AP4205" s="147" t="s">
        <v>466</v>
      </c>
      <c r="AQ4205" s="147" t="s">
        <v>67</v>
      </c>
      <c r="AR4205" s="147"/>
      <c r="AS4205" s="209" t="s">
        <v>68</v>
      </c>
      <c r="AT4205" s="223" t="str">
        <f>MONTH(B4205)&amp;"/"&amp;YEAR(B4205)</f>
        <v>1/2026</v>
      </c>
      <c r="AU4205" s="223">
        <f>WEEKNUM(B4205)-WEEKNUM(EOMONTH(B4205,-1)+1)+1</f>
        <v>4</v>
      </c>
      <c r="AV4205" s="209" t="str">
        <f>MONTH(R4205)&amp;"/"&amp;YEAR(R4205)</f>
        <v>1/1900</v>
      </c>
      <c r="AW4205" s="209" t="e">
        <f>WEEKNUM(R4205)-WEEKNUM(EOMONTH(R4205,-1)+1)+1</f>
        <v>#NUM!</v>
      </c>
      <c r="AX4205" s="209">
        <f>IF(BB4205="S",IF(Q4205="1. Aceitou o programa",R4205-B4205,0),0)</f>
        <v>0</v>
      </c>
      <c r="AY4205" s="209">
        <f>IF(BB4205="S",IF(AND(S4205&lt;&gt;"",R4205&lt;&gt;""),S4205-R4205,0),0)</f>
        <v>0</v>
      </c>
      <c r="AZ4205" s="209">
        <f>IF(BB4205="S",IF(Q4205="1. Aceitou o programa",IF(OR(X4205="Não se Aplica",X4205=""),IF(OR(W4205="Não se Aplica",W4205=""),0,W4205-V4205),AVERAGE(X4205-W4205,W4205-V4205)),0),0)</f>
        <v>0</v>
      </c>
      <c r="BA4205" s="209">
        <f>IF(BB4205="S",IF(AND(Q4205="1. Aceitou o programa",AH4205="Realizada"),IFERROR(IF(AG4205="",0,AG4205-R4205),0),0),0)</f>
        <v>0</v>
      </c>
      <c r="BB4205" s="209" t="str">
        <f>_xlfn.XLOOKUP(U4205,'Lista Suspensa'!$AA$20:$AA$23,'Lista Suspensa'!$AB$20:$AB$23,"N/A")</f>
        <v>S</v>
      </c>
    </row>
    <row r="4206" spans="1:54" ht="12" customHeight="1">
      <c r="A4206" s="151" t="s">
        <v>54</v>
      </c>
      <c r="B4206" s="152">
        <v>46042</v>
      </c>
      <c r="C4206" s="153" t="s">
        <v>297</v>
      </c>
      <c r="D4206" s="153" t="s">
        <v>455</v>
      </c>
      <c r="E4206" s="244">
        <v>78157287</v>
      </c>
      <c r="F4206" s="144" t="s">
        <v>7639</v>
      </c>
      <c r="G4206" s="230"/>
      <c r="H4206" s="154">
        <v>27850</v>
      </c>
      <c r="I4206" s="153">
        <v>50</v>
      </c>
      <c r="J4206" s="148" t="s">
        <v>70</v>
      </c>
      <c r="K4206" s="153"/>
      <c r="L4206" s="153"/>
      <c r="M4206" s="153"/>
      <c r="N4206" s="153">
        <v>60</v>
      </c>
      <c r="O4206" s="155" t="s">
        <v>7640</v>
      </c>
      <c r="P4206" s="156" t="s">
        <v>60</v>
      </c>
      <c r="Q4206" s="157" t="s">
        <v>7576</v>
      </c>
      <c r="R4206" s="158"/>
      <c r="S4206" s="159">
        <v>46062</v>
      </c>
      <c r="T4206" s="159" t="s">
        <v>6983</v>
      </c>
      <c r="U4206" s="159" t="s">
        <v>6152</v>
      </c>
      <c r="V4206" s="154">
        <v>46051</v>
      </c>
      <c r="W4206" s="154">
        <v>46052</v>
      </c>
      <c r="X4206" s="154">
        <v>46062</v>
      </c>
      <c r="Y4206" s="160"/>
      <c r="Z4206" s="160"/>
      <c r="AA4206" s="153"/>
      <c r="AB4206" s="153"/>
      <c r="AC4206" s="182" t="e">
        <f t="shared" si="132"/>
        <v>#DIV/0!</v>
      </c>
      <c r="AD4206" s="153" t="e">
        <f t="shared" si="133"/>
        <v>#DIV/0!</v>
      </c>
      <c r="AE4206" s="207"/>
      <c r="AF4206" s="153"/>
      <c r="AG4206" s="159"/>
      <c r="AH4206" s="153"/>
      <c r="AI4206" s="161"/>
      <c r="AJ4206" s="153"/>
      <c r="AK4206" s="153"/>
      <c r="AL4206" s="207"/>
      <c r="AM4206" s="207"/>
      <c r="AN4206" s="207"/>
      <c r="AO4206" s="207"/>
      <c r="AP4206" s="147" t="s">
        <v>466</v>
      </c>
      <c r="AQ4206" s="147" t="s">
        <v>67</v>
      </c>
      <c r="AR4206" s="147"/>
      <c r="AS4206" s="209" t="s">
        <v>68</v>
      </c>
      <c r="AT4206" s="223" t="str">
        <f>MONTH(B4206)&amp;"/"&amp;YEAR(B4206)</f>
        <v>1/2026</v>
      </c>
      <c r="AU4206" s="223">
        <f>WEEKNUM(B4206)-WEEKNUM(EOMONTH(B4206,-1)+1)+1</f>
        <v>4</v>
      </c>
      <c r="AV4206" s="209" t="str">
        <f>MONTH(R4206)&amp;"/"&amp;YEAR(R4206)</f>
        <v>1/1900</v>
      </c>
      <c r="AW4206" s="209" t="e">
        <f>WEEKNUM(R4206)-WEEKNUM(EOMONTH(R4206,-1)+1)+1</f>
        <v>#NUM!</v>
      </c>
      <c r="AX4206" s="209">
        <f>IF(BB4206="S",IF(Q4206="1. Aceitou o programa",R4206-B4206,0),0)</f>
        <v>0</v>
      </c>
      <c r="AY4206" s="209">
        <f>IF(BB4206="S",IF(AND(S4206&lt;&gt;"",R4206&lt;&gt;""),S4206-R4206,0),0)</f>
        <v>0</v>
      </c>
      <c r="AZ4206" s="209">
        <f>IF(BB4206="S",IF(Q4206="1. Aceitou o programa",IF(OR(X4206="Não se Aplica",X4206=""),IF(OR(W4206="Não se Aplica",W4206=""),0,W4206-V4206),AVERAGE(X4206-W4206,W4206-V4206)),0),0)</f>
        <v>0</v>
      </c>
      <c r="BA4206" s="209">
        <f>IF(BB4206="S",IF(AND(Q4206="1. Aceitou o programa",AH4206="Realizada"),IFERROR(IF(AG4206="",0,AG4206-R4206),0),0),0)</f>
        <v>0</v>
      </c>
      <c r="BB4206" s="209" t="str">
        <f>_xlfn.XLOOKUP(U4206,'Lista Suspensa'!$AA$20:$AA$23,'Lista Suspensa'!$AB$20:$AB$23,"N/A")</f>
        <v>S</v>
      </c>
    </row>
    <row r="4207" spans="1:54" ht="12" customHeight="1">
      <c r="A4207" s="151" t="s">
        <v>54</v>
      </c>
      <c r="B4207" s="152">
        <v>46042</v>
      </c>
      <c r="C4207" s="153" t="s">
        <v>297</v>
      </c>
      <c r="D4207" s="153" t="s">
        <v>455</v>
      </c>
      <c r="E4207" s="244">
        <v>82552681</v>
      </c>
      <c r="F4207" s="144" t="s">
        <v>7641</v>
      </c>
      <c r="G4207" s="230"/>
      <c r="H4207" s="154">
        <v>28987</v>
      </c>
      <c r="I4207" s="153">
        <v>47</v>
      </c>
      <c r="J4207" s="148" t="s">
        <v>70</v>
      </c>
      <c r="K4207" s="153"/>
      <c r="L4207" s="153"/>
      <c r="M4207" s="153"/>
      <c r="N4207" s="153">
        <v>450</v>
      </c>
      <c r="O4207" s="155" t="s">
        <v>7642</v>
      </c>
      <c r="P4207" s="156" t="s">
        <v>60</v>
      </c>
      <c r="Q4207" s="157" t="s">
        <v>7576</v>
      </c>
      <c r="R4207" s="158"/>
      <c r="S4207" s="159">
        <v>46062</v>
      </c>
      <c r="T4207" s="159" t="s">
        <v>6983</v>
      </c>
      <c r="U4207" s="159" t="s">
        <v>6152</v>
      </c>
      <c r="V4207" s="154">
        <v>46051</v>
      </c>
      <c r="W4207" s="154">
        <v>46052</v>
      </c>
      <c r="X4207" s="154">
        <v>46062</v>
      </c>
      <c r="Y4207" s="160"/>
      <c r="Z4207" s="160"/>
      <c r="AA4207" s="153"/>
      <c r="AB4207" s="153"/>
      <c r="AC4207" s="182" t="e">
        <f t="shared" si="132"/>
        <v>#DIV/0!</v>
      </c>
      <c r="AD4207" s="153" t="e">
        <f t="shared" si="133"/>
        <v>#DIV/0!</v>
      </c>
      <c r="AE4207" s="207"/>
      <c r="AF4207" s="153"/>
      <c r="AG4207" s="159"/>
      <c r="AH4207" s="153"/>
      <c r="AI4207" s="161"/>
      <c r="AJ4207" s="153"/>
      <c r="AK4207" s="153"/>
      <c r="AL4207" s="207"/>
      <c r="AM4207" s="207"/>
      <c r="AN4207" s="207"/>
      <c r="AO4207" s="207"/>
      <c r="AP4207" s="147" t="s">
        <v>466</v>
      </c>
      <c r="AQ4207" s="147" t="s">
        <v>67</v>
      </c>
      <c r="AR4207" s="147"/>
      <c r="AS4207" s="209" t="s">
        <v>68</v>
      </c>
      <c r="AT4207" s="223" t="str">
        <f>MONTH(B4207)&amp;"/"&amp;YEAR(B4207)</f>
        <v>1/2026</v>
      </c>
      <c r="AU4207" s="223">
        <f>WEEKNUM(B4207)-WEEKNUM(EOMONTH(B4207,-1)+1)+1</f>
        <v>4</v>
      </c>
      <c r="AV4207" s="209" t="str">
        <f>MONTH(R4207)&amp;"/"&amp;YEAR(R4207)</f>
        <v>1/1900</v>
      </c>
      <c r="AW4207" s="209" t="e">
        <f>WEEKNUM(R4207)-WEEKNUM(EOMONTH(R4207,-1)+1)+1</f>
        <v>#NUM!</v>
      </c>
      <c r="AX4207" s="209">
        <f>IF(BB4207="S",IF(Q4207="1. Aceitou o programa",R4207-B4207,0),0)</f>
        <v>0</v>
      </c>
      <c r="AY4207" s="209">
        <f>IF(BB4207="S",IF(AND(S4207&lt;&gt;"",R4207&lt;&gt;""),S4207-R4207,0),0)</f>
        <v>0</v>
      </c>
      <c r="AZ4207" s="209">
        <f>IF(BB4207="S",IF(Q4207="1. Aceitou o programa",IF(OR(X4207="Não se Aplica",X4207=""),IF(OR(W4207="Não se Aplica",W4207=""),0,W4207-V4207),AVERAGE(X4207-W4207,W4207-V4207)),0),0)</f>
        <v>0</v>
      </c>
      <c r="BA4207" s="209">
        <f>IF(BB4207="S",IF(AND(Q4207="1. Aceitou o programa",AH4207="Realizada"),IFERROR(IF(AG4207="",0,AG4207-R4207),0),0),0)</f>
        <v>0</v>
      </c>
      <c r="BB4207" s="209" t="str">
        <f>_xlfn.XLOOKUP(U4207,'Lista Suspensa'!$AA$20:$AA$23,'Lista Suspensa'!$AB$20:$AB$23,"N/A")</f>
        <v>S</v>
      </c>
    </row>
    <row r="4208" spans="1:54" ht="12" customHeight="1">
      <c r="A4208" s="151" t="s">
        <v>54</v>
      </c>
      <c r="B4208" s="152">
        <v>46042</v>
      </c>
      <c r="C4208" s="153" t="s">
        <v>297</v>
      </c>
      <c r="D4208" s="153" t="s">
        <v>455</v>
      </c>
      <c r="E4208" s="244">
        <v>89899033</v>
      </c>
      <c r="F4208" s="144" t="s">
        <v>7643</v>
      </c>
      <c r="G4208" s="230"/>
      <c r="H4208" s="154">
        <v>32912</v>
      </c>
      <c r="I4208" s="153">
        <v>36</v>
      </c>
      <c r="J4208" s="148" t="s">
        <v>70</v>
      </c>
      <c r="K4208" s="153"/>
      <c r="L4208" s="153"/>
      <c r="M4208" s="153"/>
      <c r="N4208" s="153">
        <v>380</v>
      </c>
      <c r="O4208" s="155" t="s">
        <v>7644</v>
      </c>
      <c r="P4208" s="156" t="s">
        <v>60</v>
      </c>
      <c r="Q4208" s="157" t="s">
        <v>7576</v>
      </c>
      <c r="R4208" s="158"/>
      <c r="S4208" s="159">
        <v>46062</v>
      </c>
      <c r="T4208" s="159" t="s">
        <v>6983</v>
      </c>
      <c r="U4208" s="159" t="s">
        <v>6152</v>
      </c>
      <c r="V4208" s="154">
        <v>46051</v>
      </c>
      <c r="W4208" s="154">
        <v>46052</v>
      </c>
      <c r="X4208" s="154">
        <v>46062</v>
      </c>
      <c r="Y4208" s="160"/>
      <c r="Z4208" s="160"/>
      <c r="AA4208" s="153"/>
      <c r="AB4208" s="153"/>
      <c r="AC4208" s="182" t="e">
        <f t="shared" si="132"/>
        <v>#DIV/0!</v>
      </c>
      <c r="AD4208" s="153" t="e">
        <f t="shared" si="133"/>
        <v>#DIV/0!</v>
      </c>
      <c r="AE4208" s="207"/>
      <c r="AF4208" s="153"/>
      <c r="AG4208" s="159"/>
      <c r="AH4208" s="153"/>
      <c r="AI4208" s="161"/>
      <c r="AJ4208" s="153"/>
      <c r="AK4208" s="153"/>
      <c r="AL4208" s="207"/>
      <c r="AM4208" s="207"/>
      <c r="AN4208" s="207"/>
      <c r="AO4208" s="207"/>
      <c r="AP4208" s="147" t="s">
        <v>466</v>
      </c>
      <c r="AQ4208" s="147" t="s">
        <v>67</v>
      </c>
      <c r="AR4208" s="147"/>
      <c r="AS4208" s="209" t="s">
        <v>68</v>
      </c>
      <c r="AT4208" s="223" t="str">
        <f>MONTH(B4208)&amp;"/"&amp;YEAR(B4208)</f>
        <v>1/2026</v>
      </c>
      <c r="AU4208" s="223">
        <f>WEEKNUM(B4208)-WEEKNUM(EOMONTH(B4208,-1)+1)+1</f>
        <v>4</v>
      </c>
      <c r="AV4208" s="209" t="str">
        <f>MONTH(R4208)&amp;"/"&amp;YEAR(R4208)</f>
        <v>1/1900</v>
      </c>
      <c r="AW4208" s="209" t="e">
        <f>WEEKNUM(R4208)-WEEKNUM(EOMONTH(R4208,-1)+1)+1</f>
        <v>#NUM!</v>
      </c>
      <c r="AX4208" s="209">
        <f>IF(BB4208="S",IF(Q4208="1. Aceitou o programa",R4208-B4208,0),0)</f>
        <v>0</v>
      </c>
      <c r="AY4208" s="209">
        <f>IF(BB4208="S",IF(AND(S4208&lt;&gt;"",R4208&lt;&gt;""),S4208-R4208,0),0)</f>
        <v>0</v>
      </c>
      <c r="AZ4208" s="209">
        <f>IF(BB4208="S",IF(Q4208="1. Aceitou o programa",IF(OR(X4208="Não se Aplica",X4208=""),IF(OR(W4208="Não se Aplica",W4208=""),0,W4208-V4208),AVERAGE(X4208-W4208,W4208-V4208)),0),0)</f>
        <v>0</v>
      </c>
      <c r="BA4208" s="209">
        <f>IF(BB4208="S",IF(AND(Q4208="1. Aceitou o programa",AH4208="Realizada"),IFERROR(IF(AG4208="",0,AG4208-R4208),0),0),0)</f>
        <v>0</v>
      </c>
      <c r="BB4208" s="209" t="str">
        <f>_xlfn.XLOOKUP(U4208,'Lista Suspensa'!$AA$20:$AA$23,'Lista Suspensa'!$AB$20:$AB$23,"N/A")</f>
        <v>S</v>
      </c>
    </row>
    <row r="4209" spans="1:54" ht="12" customHeight="1">
      <c r="A4209" s="151" t="s">
        <v>54</v>
      </c>
      <c r="B4209" s="152">
        <v>46042</v>
      </c>
      <c r="C4209" s="153" t="s">
        <v>297</v>
      </c>
      <c r="D4209" s="153" t="s">
        <v>455</v>
      </c>
      <c r="E4209" s="244">
        <v>93742970</v>
      </c>
      <c r="F4209" s="144" t="s">
        <v>7645</v>
      </c>
      <c r="G4209" s="230"/>
      <c r="H4209" s="154">
        <v>35756</v>
      </c>
      <c r="I4209" s="153">
        <v>28</v>
      </c>
      <c r="J4209" s="148" t="s">
        <v>70</v>
      </c>
      <c r="K4209" s="153"/>
      <c r="L4209" s="153"/>
      <c r="M4209" s="153"/>
      <c r="N4209" s="153">
        <v>60</v>
      </c>
      <c r="O4209" s="155" t="s">
        <v>7646</v>
      </c>
      <c r="P4209" s="156" t="s">
        <v>60</v>
      </c>
      <c r="Q4209" s="157" t="s">
        <v>7576</v>
      </c>
      <c r="R4209" s="158"/>
      <c r="S4209" s="159">
        <v>46062</v>
      </c>
      <c r="T4209" s="159" t="s">
        <v>6983</v>
      </c>
      <c r="U4209" s="159" t="s">
        <v>6152</v>
      </c>
      <c r="V4209" s="154">
        <v>46051</v>
      </c>
      <c r="W4209" s="154">
        <v>46052</v>
      </c>
      <c r="X4209" s="154">
        <v>46062</v>
      </c>
      <c r="Y4209" s="160"/>
      <c r="Z4209" s="160"/>
      <c r="AA4209" s="153"/>
      <c r="AB4209" s="153"/>
      <c r="AC4209" s="182" t="e">
        <f t="shared" si="132"/>
        <v>#DIV/0!</v>
      </c>
      <c r="AD4209" s="153" t="e">
        <f t="shared" si="133"/>
        <v>#DIV/0!</v>
      </c>
      <c r="AE4209" s="207"/>
      <c r="AF4209" s="153"/>
      <c r="AG4209" s="159"/>
      <c r="AH4209" s="153"/>
      <c r="AI4209" s="161"/>
      <c r="AJ4209" s="153"/>
      <c r="AK4209" s="153"/>
      <c r="AL4209" s="207"/>
      <c r="AM4209" s="207"/>
      <c r="AN4209" s="207"/>
      <c r="AO4209" s="207"/>
      <c r="AP4209" s="147" t="s">
        <v>466</v>
      </c>
      <c r="AQ4209" s="147" t="s">
        <v>67</v>
      </c>
      <c r="AR4209" s="147"/>
      <c r="AS4209" s="209" t="s">
        <v>68</v>
      </c>
      <c r="AT4209" s="223" t="str">
        <f>MONTH(B4209)&amp;"/"&amp;YEAR(B4209)</f>
        <v>1/2026</v>
      </c>
      <c r="AU4209" s="223">
        <f>WEEKNUM(B4209)-WEEKNUM(EOMONTH(B4209,-1)+1)+1</f>
        <v>4</v>
      </c>
      <c r="AV4209" s="209" t="str">
        <f>MONTH(R4209)&amp;"/"&amp;YEAR(R4209)</f>
        <v>1/1900</v>
      </c>
      <c r="AW4209" s="209" t="e">
        <f>WEEKNUM(R4209)-WEEKNUM(EOMONTH(R4209,-1)+1)+1</f>
        <v>#NUM!</v>
      </c>
      <c r="AX4209" s="209">
        <f>IF(BB4209="S",IF(Q4209="1. Aceitou o programa",R4209-B4209,0),0)</f>
        <v>0</v>
      </c>
      <c r="AY4209" s="209">
        <f>IF(BB4209="S",IF(AND(S4209&lt;&gt;"",R4209&lt;&gt;""),S4209-R4209,0),0)</f>
        <v>0</v>
      </c>
      <c r="AZ4209" s="209">
        <f>IF(BB4209="S",IF(Q4209="1. Aceitou o programa",IF(OR(X4209="Não se Aplica",X4209=""),IF(OR(W4209="Não se Aplica",W4209=""),0,W4209-V4209),AVERAGE(X4209-W4209,W4209-V4209)),0),0)</f>
        <v>0</v>
      </c>
      <c r="BA4209" s="209">
        <f>IF(BB4209="S",IF(AND(Q4209="1. Aceitou o programa",AH4209="Realizada"),IFERROR(IF(AG4209="",0,AG4209-R4209),0),0),0)</f>
        <v>0</v>
      </c>
      <c r="BB4209" s="209" t="str">
        <f>_xlfn.XLOOKUP(U4209,'Lista Suspensa'!$AA$20:$AA$23,'Lista Suspensa'!$AB$20:$AB$23,"N/A")</f>
        <v>S</v>
      </c>
    </row>
    <row r="4210" spans="1:54" ht="12" customHeight="1">
      <c r="A4210" s="151" t="s">
        <v>67</v>
      </c>
      <c r="B4210" s="152">
        <v>46044</v>
      </c>
      <c r="C4210" s="153" t="s">
        <v>122</v>
      </c>
      <c r="D4210" s="153" t="s">
        <v>171</v>
      </c>
      <c r="E4210" s="244">
        <v>93110690</v>
      </c>
      <c r="F4210" s="144" t="s">
        <v>7647</v>
      </c>
      <c r="G4210" s="230"/>
      <c r="H4210" s="154">
        <v>32514</v>
      </c>
      <c r="I4210" s="153">
        <v>37</v>
      </c>
      <c r="J4210" s="148" t="s">
        <v>70</v>
      </c>
      <c r="K4210" s="153"/>
      <c r="L4210" s="153"/>
      <c r="M4210" s="153"/>
      <c r="N4210" s="153">
        <v>450</v>
      </c>
      <c r="O4210" s="155">
        <v>21971739255</v>
      </c>
      <c r="P4210" s="156" t="s">
        <v>60</v>
      </c>
      <c r="Q4210" s="157" t="s">
        <v>7576</v>
      </c>
      <c r="R4210" s="158"/>
      <c r="S4210" s="159">
        <v>46062</v>
      </c>
      <c r="T4210" s="159" t="s">
        <v>6983</v>
      </c>
      <c r="U4210" s="159" t="s">
        <v>6152</v>
      </c>
      <c r="V4210" s="154">
        <v>46051</v>
      </c>
      <c r="W4210" s="154">
        <v>46052</v>
      </c>
      <c r="X4210" s="154">
        <v>46062</v>
      </c>
      <c r="Y4210" s="160"/>
      <c r="Z4210" s="160"/>
      <c r="AA4210" s="153"/>
      <c r="AB4210" s="153"/>
      <c r="AC4210" s="182" t="e">
        <f t="shared" si="132"/>
        <v>#DIV/0!</v>
      </c>
      <c r="AD4210" s="153" t="e">
        <f t="shared" si="133"/>
        <v>#DIV/0!</v>
      </c>
      <c r="AE4210" s="207"/>
      <c r="AF4210" s="153"/>
      <c r="AG4210" s="159"/>
      <c r="AH4210" s="153"/>
      <c r="AI4210" s="161"/>
      <c r="AJ4210" s="153"/>
      <c r="AK4210" s="153"/>
      <c r="AL4210" s="207"/>
      <c r="AM4210" s="207"/>
      <c r="AN4210" s="207"/>
      <c r="AO4210" s="207"/>
      <c r="AP4210" s="147" t="s">
        <v>466</v>
      </c>
      <c r="AQ4210" s="147" t="s">
        <v>67</v>
      </c>
      <c r="AR4210" s="147"/>
      <c r="AS4210" s="209" t="s">
        <v>68</v>
      </c>
      <c r="AT4210" s="223" t="str">
        <f>MONTH(B4210)&amp;"/"&amp;YEAR(B4210)</f>
        <v>1/2026</v>
      </c>
      <c r="AU4210" s="223">
        <f>WEEKNUM(B4210)-WEEKNUM(EOMONTH(B4210,-1)+1)+1</f>
        <v>4</v>
      </c>
      <c r="AV4210" s="209" t="str">
        <f>MONTH(R4210)&amp;"/"&amp;YEAR(R4210)</f>
        <v>1/1900</v>
      </c>
      <c r="AW4210" s="209" t="e">
        <f>WEEKNUM(R4210)-WEEKNUM(EOMONTH(R4210,-1)+1)+1</f>
        <v>#NUM!</v>
      </c>
      <c r="AX4210" s="209">
        <f>IF(BB4210="S",IF(Q4210="1. Aceitou o programa",R4210-B4210,0),0)</f>
        <v>0</v>
      </c>
      <c r="AY4210" s="209">
        <f>IF(BB4210="S",IF(AND(S4210&lt;&gt;"",R4210&lt;&gt;""),S4210-R4210,0),0)</f>
        <v>0</v>
      </c>
      <c r="AZ4210" s="209">
        <f>IF(BB4210="S",IF(Q4210="1. Aceitou o programa",IF(OR(X4210="Não se Aplica",X4210=""),IF(OR(W4210="Não se Aplica",W4210=""),0,W4210-V4210),AVERAGE(X4210-W4210,W4210-V4210)),0),0)</f>
        <v>0</v>
      </c>
      <c r="BA4210" s="209">
        <f>IF(BB4210="S",IF(AND(Q4210="1. Aceitou o programa",AH4210="Realizada"),IFERROR(IF(AG4210="",0,AG4210-R4210),0),0),0)</f>
        <v>0</v>
      </c>
      <c r="BB4210" s="209" t="str">
        <f>_xlfn.XLOOKUP(U4210,'Lista Suspensa'!$AA$20:$AA$23,'Lista Suspensa'!$AB$20:$AB$23,"N/A")</f>
        <v>S</v>
      </c>
    </row>
    <row r="4211" spans="1:54" ht="12" customHeight="1">
      <c r="A4211" s="151" t="s">
        <v>54</v>
      </c>
      <c r="B4211" s="152">
        <v>46051</v>
      </c>
      <c r="C4211" s="153" t="s">
        <v>297</v>
      </c>
      <c r="D4211" s="153" t="s">
        <v>455</v>
      </c>
      <c r="E4211" s="244">
        <v>317416103</v>
      </c>
      <c r="F4211" s="144" t="s">
        <v>7648</v>
      </c>
      <c r="G4211" s="230"/>
      <c r="H4211" s="154">
        <v>26725</v>
      </c>
      <c r="I4211" s="153">
        <v>53</v>
      </c>
      <c r="J4211" s="148" t="s">
        <v>70</v>
      </c>
      <c r="K4211" s="153" t="s">
        <v>101</v>
      </c>
      <c r="L4211" s="153"/>
      <c r="M4211" s="153"/>
      <c r="N4211" s="153">
        <v>300</v>
      </c>
      <c r="O4211" s="155" t="s">
        <v>7649</v>
      </c>
      <c r="P4211" s="156" t="s">
        <v>60</v>
      </c>
      <c r="Q4211" s="157" t="s">
        <v>7576</v>
      </c>
      <c r="R4211" s="158"/>
      <c r="S4211" s="159">
        <v>46062</v>
      </c>
      <c r="T4211" s="159" t="s">
        <v>6983</v>
      </c>
      <c r="U4211" s="159" t="s">
        <v>6152</v>
      </c>
      <c r="V4211" s="154">
        <v>46051</v>
      </c>
      <c r="W4211" s="154">
        <v>46052</v>
      </c>
      <c r="X4211" s="154">
        <v>46062</v>
      </c>
      <c r="Y4211" s="160"/>
      <c r="Z4211" s="160"/>
      <c r="AA4211" s="153"/>
      <c r="AB4211" s="153"/>
      <c r="AC4211" s="182" t="e">
        <f t="shared" si="132"/>
        <v>#DIV/0!</v>
      </c>
      <c r="AD4211" s="153" t="e">
        <f t="shared" si="133"/>
        <v>#DIV/0!</v>
      </c>
      <c r="AE4211" s="207"/>
      <c r="AF4211" s="153"/>
      <c r="AG4211" s="159"/>
      <c r="AH4211" s="153"/>
      <c r="AI4211" s="161"/>
      <c r="AJ4211" s="153"/>
      <c r="AK4211" s="153"/>
      <c r="AL4211" s="207"/>
      <c r="AM4211" s="207"/>
      <c r="AN4211" s="207"/>
      <c r="AO4211" s="207"/>
      <c r="AP4211" s="147" t="s">
        <v>466</v>
      </c>
      <c r="AQ4211" s="147" t="s">
        <v>67</v>
      </c>
      <c r="AR4211" s="147"/>
      <c r="AS4211" s="209" t="s">
        <v>68</v>
      </c>
      <c r="AT4211" s="223" t="str">
        <f>MONTH(B4211)&amp;"/"&amp;YEAR(B4211)</f>
        <v>1/2026</v>
      </c>
      <c r="AU4211" s="223">
        <f>WEEKNUM(B4211)-WEEKNUM(EOMONTH(B4211,-1)+1)+1</f>
        <v>5</v>
      </c>
      <c r="AV4211" s="209" t="str">
        <f>MONTH(R4211)&amp;"/"&amp;YEAR(R4211)</f>
        <v>1/1900</v>
      </c>
      <c r="AW4211" s="209" t="e">
        <f>WEEKNUM(R4211)-WEEKNUM(EOMONTH(R4211,-1)+1)+1</f>
        <v>#NUM!</v>
      </c>
      <c r="AX4211" s="209">
        <f>IF(BB4211="S",IF(Q4211="1. Aceitou o programa",R4211-B4211,0),0)</f>
        <v>0</v>
      </c>
      <c r="AY4211" s="209">
        <f>IF(BB4211="S",IF(AND(S4211&lt;&gt;"",R4211&lt;&gt;""),S4211-R4211,0),0)</f>
        <v>0</v>
      </c>
      <c r="AZ4211" s="209">
        <f>IF(BB4211="S",IF(Q4211="1. Aceitou o programa",IF(OR(X4211="Não se Aplica",X4211=""),IF(OR(W4211="Não se Aplica",W4211=""),0,W4211-V4211),AVERAGE(X4211-W4211,W4211-V4211)),0),0)</f>
        <v>0</v>
      </c>
      <c r="BA4211" s="209">
        <f>IF(BB4211="S",IF(AND(Q4211="1. Aceitou o programa",AH4211="Realizada"),IFERROR(IF(AG4211="",0,AG4211-R4211),0),0),0)</f>
        <v>0</v>
      </c>
      <c r="BB4211" s="209" t="str">
        <f>_xlfn.XLOOKUP(U4211,'Lista Suspensa'!$AA$20:$AA$23,'Lista Suspensa'!$AB$20:$AB$23,"N/A")</f>
        <v>S</v>
      </c>
    </row>
    <row r="4212" spans="1:54" ht="12" customHeight="1">
      <c r="A4212" s="151" t="s">
        <v>54</v>
      </c>
      <c r="B4212" s="152">
        <v>46051</v>
      </c>
      <c r="C4212" s="153" t="s">
        <v>297</v>
      </c>
      <c r="D4212" s="153" t="s">
        <v>455</v>
      </c>
      <c r="E4212" s="244">
        <v>95126777</v>
      </c>
      <c r="F4212" s="144" t="s">
        <v>7650</v>
      </c>
      <c r="G4212" s="230"/>
      <c r="H4212" s="154">
        <v>32967</v>
      </c>
      <c r="I4212" s="153">
        <v>36</v>
      </c>
      <c r="J4212" s="148" t="s">
        <v>70</v>
      </c>
      <c r="K4212" s="153" t="s">
        <v>59</v>
      </c>
      <c r="L4212" s="153"/>
      <c r="M4212" s="153"/>
      <c r="N4212" s="153">
        <v>200</v>
      </c>
      <c r="O4212" s="155" t="s">
        <v>7651</v>
      </c>
      <c r="P4212" s="156" t="s">
        <v>60</v>
      </c>
      <c r="Q4212" s="157" t="s">
        <v>7576</v>
      </c>
      <c r="R4212" s="158"/>
      <c r="S4212" s="159">
        <v>46062</v>
      </c>
      <c r="T4212" s="159" t="s">
        <v>6983</v>
      </c>
      <c r="U4212" s="159" t="s">
        <v>6152</v>
      </c>
      <c r="V4212" s="154">
        <v>46051</v>
      </c>
      <c r="W4212" s="154">
        <v>46052</v>
      </c>
      <c r="X4212" s="154">
        <v>46062</v>
      </c>
      <c r="Y4212" s="160"/>
      <c r="Z4212" s="160"/>
      <c r="AA4212" s="153"/>
      <c r="AB4212" s="153"/>
      <c r="AC4212" s="182" t="e">
        <f t="shared" si="132"/>
        <v>#DIV/0!</v>
      </c>
      <c r="AD4212" s="153" t="e">
        <f t="shared" si="133"/>
        <v>#DIV/0!</v>
      </c>
      <c r="AE4212" s="207"/>
      <c r="AF4212" s="153"/>
      <c r="AG4212" s="159"/>
      <c r="AH4212" s="153"/>
      <c r="AI4212" s="161"/>
      <c r="AJ4212" s="153"/>
      <c r="AK4212" s="153"/>
      <c r="AL4212" s="207"/>
      <c r="AM4212" s="207"/>
      <c r="AN4212" s="207"/>
      <c r="AO4212" s="207"/>
      <c r="AP4212" s="147" t="s">
        <v>466</v>
      </c>
      <c r="AQ4212" s="147" t="s">
        <v>67</v>
      </c>
      <c r="AR4212" s="147"/>
      <c r="AS4212" s="209" t="s">
        <v>68</v>
      </c>
      <c r="AT4212" s="223" t="str">
        <f>MONTH(B4212)&amp;"/"&amp;YEAR(B4212)</f>
        <v>1/2026</v>
      </c>
      <c r="AU4212" s="223">
        <f>WEEKNUM(B4212)-WEEKNUM(EOMONTH(B4212,-1)+1)+1</f>
        <v>5</v>
      </c>
      <c r="AV4212" s="209" t="str">
        <f>MONTH(R4212)&amp;"/"&amp;YEAR(R4212)</f>
        <v>1/1900</v>
      </c>
      <c r="AW4212" s="209" t="e">
        <f>WEEKNUM(R4212)-WEEKNUM(EOMONTH(R4212,-1)+1)+1</f>
        <v>#NUM!</v>
      </c>
      <c r="AX4212" s="209">
        <f>IF(BB4212="S",IF(Q4212="1. Aceitou o programa",R4212-B4212,0),0)</f>
        <v>0</v>
      </c>
      <c r="AY4212" s="209">
        <f>IF(BB4212="S",IF(AND(S4212&lt;&gt;"",R4212&lt;&gt;""),S4212-R4212,0),0)</f>
        <v>0</v>
      </c>
      <c r="AZ4212" s="209">
        <f>IF(BB4212="S",IF(Q4212="1. Aceitou o programa",IF(OR(X4212="Não se Aplica",X4212=""),IF(OR(W4212="Não se Aplica",W4212=""),0,W4212-V4212),AVERAGE(X4212-W4212,W4212-V4212)),0),0)</f>
        <v>0</v>
      </c>
      <c r="BA4212" s="209">
        <f>IF(BB4212="S",IF(AND(Q4212="1. Aceitou o programa",AH4212="Realizada"),IFERROR(IF(AG4212="",0,AG4212-R4212),0),0),0)</f>
        <v>0</v>
      </c>
      <c r="BB4212" s="209" t="str">
        <f>_xlfn.XLOOKUP(U4212,'Lista Suspensa'!$AA$20:$AA$23,'Lista Suspensa'!$AB$20:$AB$23,"N/A")</f>
        <v>S</v>
      </c>
    </row>
    <row r="4213" spans="1:54" ht="12" customHeight="1">
      <c r="A4213" s="151" t="s">
        <v>54</v>
      </c>
      <c r="B4213" s="152">
        <v>46051</v>
      </c>
      <c r="C4213" s="153" t="s">
        <v>297</v>
      </c>
      <c r="D4213" s="153" t="s">
        <v>455</v>
      </c>
      <c r="E4213" s="244">
        <v>78383732</v>
      </c>
      <c r="F4213" s="144" t="s">
        <v>7652</v>
      </c>
      <c r="G4213" s="230"/>
      <c r="H4213" s="154">
        <v>29450</v>
      </c>
      <c r="I4213" s="153">
        <v>45</v>
      </c>
      <c r="J4213" s="148" t="s">
        <v>70</v>
      </c>
      <c r="K4213" s="153"/>
      <c r="L4213" s="153"/>
      <c r="M4213" s="153"/>
      <c r="N4213" s="153">
        <v>380</v>
      </c>
      <c r="O4213" s="155" t="s">
        <v>7653</v>
      </c>
      <c r="P4213" s="156" t="s">
        <v>60</v>
      </c>
      <c r="Q4213" s="157" t="s">
        <v>7576</v>
      </c>
      <c r="R4213" s="158"/>
      <c r="S4213" s="159">
        <v>46062</v>
      </c>
      <c r="T4213" s="159" t="s">
        <v>6983</v>
      </c>
      <c r="U4213" s="159" t="s">
        <v>6152</v>
      </c>
      <c r="V4213" s="154">
        <v>46051</v>
      </c>
      <c r="W4213" s="154">
        <v>46052</v>
      </c>
      <c r="X4213" s="154">
        <v>46062</v>
      </c>
      <c r="Y4213" s="160"/>
      <c r="Z4213" s="160"/>
      <c r="AA4213" s="153"/>
      <c r="AB4213" s="153"/>
      <c r="AC4213" s="182" t="e">
        <f t="shared" si="132"/>
        <v>#DIV/0!</v>
      </c>
      <c r="AD4213" s="153" t="e">
        <f t="shared" si="133"/>
        <v>#DIV/0!</v>
      </c>
      <c r="AE4213" s="207"/>
      <c r="AF4213" s="153"/>
      <c r="AG4213" s="159"/>
      <c r="AH4213" s="153"/>
      <c r="AI4213" s="161"/>
      <c r="AJ4213" s="153"/>
      <c r="AK4213" s="153"/>
      <c r="AL4213" s="207"/>
      <c r="AM4213" s="207"/>
      <c r="AN4213" s="207"/>
      <c r="AO4213" s="207"/>
      <c r="AP4213" s="147" t="s">
        <v>466</v>
      </c>
      <c r="AQ4213" s="147" t="s">
        <v>67</v>
      </c>
      <c r="AR4213" s="147"/>
      <c r="AS4213" s="209" t="s">
        <v>68</v>
      </c>
      <c r="AT4213" s="223" t="str">
        <f>MONTH(B4213)&amp;"/"&amp;YEAR(B4213)</f>
        <v>1/2026</v>
      </c>
      <c r="AU4213" s="223">
        <f>WEEKNUM(B4213)-WEEKNUM(EOMONTH(B4213,-1)+1)+1</f>
        <v>5</v>
      </c>
      <c r="AV4213" s="209" t="str">
        <f>MONTH(R4213)&amp;"/"&amp;YEAR(R4213)</f>
        <v>1/1900</v>
      </c>
      <c r="AW4213" s="209" t="e">
        <f>WEEKNUM(R4213)-WEEKNUM(EOMONTH(R4213,-1)+1)+1</f>
        <v>#NUM!</v>
      </c>
      <c r="AX4213" s="209">
        <f>IF(BB4213="S",IF(Q4213="1. Aceitou o programa",R4213-B4213,0),0)</f>
        <v>0</v>
      </c>
      <c r="AY4213" s="209">
        <f>IF(BB4213="S",IF(AND(S4213&lt;&gt;"",R4213&lt;&gt;""),S4213-R4213,0),0)</f>
        <v>0</v>
      </c>
      <c r="AZ4213" s="209">
        <f>IF(BB4213="S",IF(Q4213="1. Aceitou o programa",IF(OR(X4213="Não se Aplica",X4213=""),IF(OR(W4213="Não se Aplica",W4213=""),0,W4213-V4213),AVERAGE(X4213-W4213,W4213-V4213)),0),0)</f>
        <v>0</v>
      </c>
      <c r="BA4213" s="209">
        <f>IF(BB4213="S",IF(AND(Q4213="1. Aceitou o programa",AH4213="Realizada"),IFERROR(IF(AG4213="",0,AG4213-R4213),0),0),0)</f>
        <v>0</v>
      </c>
      <c r="BB4213" s="209" t="str">
        <f>_xlfn.XLOOKUP(U4213,'Lista Suspensa'!$AA$20:$AA$23,'Lista Suspensa'!$AB$20:$AB$23,"N/A")</f>
        <v>S</v>
      </c>
    </row>
    <row r="4214" spans="1:54" ht="12" customHeight="1">
      <c r="A4214" s="151" t="s">
        <v>54</v>
      </c>
      <c r="B4214" s="152">
        <v>46051</v>
      </c>
      <c r="C4214" s="153" t="s">
        <v>297</v>
      </c>
      <c r="D4214" s="153" t="s">
        <v>455</v>
      </c>
      <c r="E4214" s="244">
        <v>94528383</v>
      </c>
      <c r="F4214" s="144" t="s">
        <v>7654</v>
      </c>
      <c r="G4214" s="230"/>
      <c r="H4214" s="154">
        <v>35959</v>
      </c>
      <c r="I4214" s="153">
        <v>27</v>
      </c>
      <c r="J4214" s="148" t="s">
        <v>70</v>
      </c>
      <c r="K4214" s="153"/>
      <c r="L4214" s="153"/>
      <c r="M4214" s="153"/>
      <c r="N4214" s="153">
        <v>450</v>
      </c>
      <c r="O4214" s="155" t="s">
        <v>7655</v>
      </c>
      <c r="P4214" s="156" t="s">
        <v>60</v>
      </c>
      <c r="Q4214" s="157" t="s">
        <v>7576</v>
      </c>
      <c r="R4214" s="158"/>
      <c r="S4214" s="159">
        <v>46062</v>
      </c>
      <c r="T4214" s="159" t="s">
        <v>6983</v>
      </c>
      <c r="U4214" s="159" t="s">
        <v>6152</v>
      </c>
      <c r="V4214" s="154">
        <v>46051</v>
      </c>
      <c r="W4214" s="154">
        <v>46052</v>
      </c>
      <c r="X4214" s="154">
        <v>46062</v>
      </c>
      <c r="Y4214" s="160"/>
      <c r="Z4214" s="160"/>
      <c r="AA4214" s="153"/>
      <c r="AB4214" s="153"/>
      <c r="AC4214" s="182" t="e">
        <f t="shared" si="132"/>
        <v>#DIV/0!</v>
      </c>
      <c r="AD4214" s="153" t="e">
        <f t="shared" si="133"/>
        <v>#DIV/0!</v>
      </c>
      <c r="AE4214" s="207"/>
      <c r="AF4214" s="153"/>
      <c r="AG4214" s="159"/>
      <c r="AH4214" s="153"/>
      <c r="AI4214" s="161"/>
      <c r="AJ4214" s="153"/>
      <c r="AK4214" s="153"/>
      <c r="AL4214" s="207"/>
      <c r="AM4214" s="207"/>
      <c r="AN4214" s="207"/>
      <c r="AO4214" s="207"/>
      <c r="AP4214" s="147" t="s">
        <v>466</v>
      </c>
      <c r="AQ4214" s="147" t="s">
        <v>67</v>
      </c>
      <c r="AR4214" s="147"/>
      <c r="AS4214" s="209" t="s">
        <v>68</v>
      </c>
      <c r="AT4214" s="223" t="str">
        <f>MONTH(B4214)&amp;"/"&amp;YEAR(B4214)</f>
        <v>1/2026</v>
      </c>
      <c r="AU4214" s="223">
        <f>WEEKNUM(B4214)-WEEKNUM(EOMONTH(B4214,-1)+1)+1</f>
        <v>5</v>
      </c>
      <c r="AV4214" s="209" t="str">
        <f>MONTH(R4214)&amp;"/"&amp;YEAR(R4214)</f>
        <v>1/1900</v>
      </c>
      <c r="AW4214" s="209" t="e">
        <f>WEEKNUM(R4214)-WEEKNUM(EOMONTH(R4214,-1)+1)+1</f>
        <v>#NUM!</v>
      </c>
      <c r="AX4214" s="209">
        <f>IF(BB4214="S",IF(Q4214="1. Aceitou o programa",R4214-B4214,0),0)</f>
        <v>0</v>
      </c>
      <c r="AY4214" s="209">
        <f>IF(BB4214="S",IF(AND(S4214&lt;&gt;"",R4214&lt;&gt;""),S4214-R4214,0),0)</f>
        <v>0</v>
      </c>
      <c r="AZ4214" s="209">
        <f>IF(BB4214="S",IF(Q4214="1. Aceitou o programa",IF(OR(X4214="Não se Aplica",X4214=""),IF(OR(W4214="Não se Aplica",W4214=""),0,W4214-V4214),AVERAGE(X4214-W4214,W4214-V4214)),0),0)</f>
        <v>0</v>
      </c>
      <c r="BA4214" s="209">
        <f>IF(BB4214="S",IF(AND(Q4214="1. Aceitou o programa",AH4214="Realizada"),IFERROR(IF(AG4214="",0,AG4214-R4214),0),0),0)</f>
        <v>0</v>
      </c>
      <c r="BB4214" s="209" t="str">
        <f>_xlfn.XLOOKUP(U4214,'Lista Suspensa'!$AA$20:$AA$23,'Lista Suspensa'!$AB$20:$AB$23,"N/A")</f>
        <v>S</v>
      </c>
    </row>
    <row r="4215" spans="1:54" ht="12" customHeight="1">
      <c r="A4215" s="151" t="s">
        <v>54</v>
      </c>
      <c r="B4215" s="152">
        <v>46055</v>
      </c>
      <c r="C4215" s="153" t="s">
        <v>297</v>
      </c>
      <c r="D4215" s="153" t="s">
        <v>455</v>
      </c>
      <c r="E4215" s="244">
        <v>93119187</v>
      </c>
      <c r="F4215" s="144" t="s">
        <v>7656</v>
      </c>
      <c r="G4215" s="230"/>
      <c r="H4215" s="154">
        <v>28649</v>
      </c>
      <c r="I4215" s="153">
        <v>47</v>
      </c>
      <c r="J4215" s="148" t="s">
        <v>70</v>
      </c>
      <c r="K4215" s="153" t="s">
        <v>101</v>
      </c>
      <c r="L4215" s="153"/>
      <c r="M4215" s="153"/>
      <c r="N4215" s="153">
        <v>450</v>
      </c>
      <c r="O4215" s="155" t="s">
        <v>7657</v>
      </c>
      <c r="P4215" s="156" t="s">
        <v>60</v>
      </c>
      <c r="Q4215" s="157" t="s">
        <v>7576</v>
      </c>
      <c r="R4215" s="158"/>
      <c r="S4215" s="159">
        <v>46085</v>
      </c>
      <c r="T4215" s="159" t="s">
        <v>6983</v>
      </c>
      <c r="U4215" s="159" t="s">
        <v>6152</v>
      </c>
      <c r="V4215" s="154">
        <v>46062</v>
      </c>
      <c r="W4215" s="154">
        <v>46076</v>
      </c>
      <c r="X4215" s="154">
        <v>46085</v>
      </c>
      <c r="Y4215" s="160"/>
      <c r="Z4215" s="160"/>
      <c r="AA4215" s="153"/>
      <c r="AB4215" s="153"/>
      <c r="AC4215" s="182" t="e">
        <f t="shared" si="132"/>
        <v>#DIV/0!</v>
      </c>
      <c r="AD4215" s="153" t="e">
        <f t="shared" si="133"/>
        <v>#DIV/0!</v>
      </c>
      <c r="AE4215" s="207"/>
      <c r="AF4215" s="153"/>
      <c r="AG4215" s="159"/>
      <c r="AH4215" s="153"/>
      <c r="AI4215" s="161"/>
      <c r="AJ4215" s="153"/>
      <c r="AK4215" s="153"/>
      <c r="AL4215" s="207"/>
      <c r="AM4215" s="207"/>
      <c r="AN4215" s="207"/>
      <c r="AO4215" s="207"/>
      <c r="AP4215" s="147" t="s">
        <v>466</v>
      </c>
      <c r="AQ4215" s="147" t="s">
        <v>67</v>
      </c>
      <c r="AR4215" s="147"/>
      <c r="AS4215" s="209" t="s">
        <v>68</v>
      </c>
      <c r="AT4215" s="223" t="str">
        <f>MONTH(B4215)&amp;"/"&amp;YEAR(B4215)</f>
        <v>2/2026</v>
      </c>
      <c r="AU4215" s="223">
        <f>WEEKNUM(B4215)-WEEKNUM(EOMONTH(B4215,-1)+1)+1</f>
        <v>1</v>
      </c>
      <c r="AV4215" s="209" t="str">
        <f>MONTH(R4215)&amp;"/"&amp;YEAR(R4215)</f>
        <v>1/1900</v>
      </c>
      <c r="AW4215" s="209" t="e">
        <f>WEEKNUM(R4215)-WEEKNUM(EOMONTH(R4215,-1)+1)+1</f>
        <v>#NUM!</v>
      </c>
      <c r="AX4215" s="209">
        <f>IF(BB4215="S",IF(Q4215="1. Aceitou o programa",R4215-B4215,0),0)</f>
        <v>0</v>
      </c>
      <c r="AY4215" s="209">
        <f>IF(BB4215="S",IF(AND(S4215&lt;&gt;"",R4215&lt;&gt;""),S4215-R4215,0),0)</f>
        <v>0</v>
      </c>
      <c r="AZ4215" s="209">
        <f>IF(BB4215="S",IF(Q4215="1. Aceitou o programa",IF(OR(X4215="Não se Aplica",X4215=""),IF(OR(W4215="Não se Aplica",W4215=""),0,W4215-V4215),AVERAGE(X4215-W4215,W4215-V4215)),0),0)</f>
        <v>0</v>
      </c>
      <c r="BA4215" s="209">
        <f>IF(BB4215="S",IF(AND(Q4215="1. Aceitou o programa",AH4215="Realizada"),IFERROR(IF(AG4215="",0,AG4215-R4215),0),0),0)</f>
        <v>0</v>
      </c>
      <c r="BB4215" s="209" t="str">
        <f>_xlfn.XLOOKUP(U4215,'Lista Suspensa'!$AA$20:$AA$23,'Lista Suspensa'!$AB$20:$AB$23,"N/A")</f>
        <v>S</v>
      </c>
    </row>
    <row r="4216" spans="1:54" ht="12" customHeight="1">
      <c r="A4216" s="151" t="s">
        <v>54</v>
      </c>
      <c r="B4216" s="152">
        <v>46055</v>
      </c>
      <c r="C4216" s="153" t="s">
        <v>297</v>
      </c>
      <c r="D4216" s="153" t="s">
        <v>455</v>
      </c>
      <c r="E4216" s="244">
        <v>760602620</v>
      </c>
      <c r="F4216" s="144" t="s">
        <v>7658</v>
      </c>
      <c r="G4216" s="230"/>
      <c r="H4216" s="154">
        <v>34137</v>
      </c>
      <c r="I4216" s="153">
        <v>32</v>
      </c>
      <c r="J4216" s="148" t="s">
        <v>70</v>
      </c>
      <c r="K4216" s="153" t="s">
        <v>101</v>
      </c>
      <c r="L4216" s="153"/>
      <c r="M4216" s="153"/>
      <c r="N4216" s="153">
        <v>200</v>
      </c>
      <c r="O4216" s="155" t="s">
        <v>7659</v>
      </c>
      <c r="P4216" s="156" t="s">
        <v>60</v>
      </c>
      <c r="Q4216" s="157" t="s">
        <v>7576</v>
      </c>
      <c r="R4216" s="158"/>
      <c r="S4216" s="159">
        <v>46085</v>
      </c>
      <c r="T4216" s="159" t="s">
        <v>6983</v>
      </c>
      <c r="U4216" s="159" t="s">
        <v>6152</v>
      </c>
      <c r="V4216" s="154">
        <v>46062</v>
      </c>
      <c r="W4216" s="154">
        <v>46076</v>
      </c>
      <c r="X4216" s="154">
        <v>46085</v>
      </c>
      <c r="Y4216" s="160"/>
      <c r="Z4216" s="160"/>
      <c r="AA4216" s="153"/>
      <c r="AB4216" s="153"/>
      <c r="AC4216" s="182" t="e">
        <f t="shared" si="132"/>
        <v>#DIV/0!</v>
      </c>
      <c r="AD4216" s="153" t="e">
        <f t="shared" si="133"/>
        <v>#DIV/0!</v>
      </c>
      <c r="AE4216" s="207"/>
      <c r="AF4216" s="153"/>
      <c r="AG4216" s="159"/>
      <c r="AH4216" s="153"/>
      <c r="AI4216" s="161"/>
      <c r="AJ4216" s="153"/>
      <c r="AK4216" s="153"/>
      <c r="AL4216" s="207"/>
      <c r="AM4216" s="207"/>
      <c r="AN4216" s="207"/>
      <c r="AO4216" s="207"/>
      <c r="AP4216" s="147" t="s">
        <v>466</v>
      </c>
      <c r="AQ4216" s="147" t="s">
        <v>67</v>
      </c>
      <c r="AR4216" s="147"/>
      <c r="AS4216" s="209" t="s">
        <v>68</v>
      </c>
      <c r="AT4216" s="223" t="str">
        <f>MONTH(B4216)&amp;"/"&amp;YEAR(B4216)</f>
        <v>2/2026</v>
      </c>
      <c r="AU4216" s="223">
        <f>WEEKNUM(B4216)-WEEKNUM(EOMONTH(B4216,-1)+1)+1</f>
        <v>1</v>
      </c>
      <c r="AV4216" s="209" t="str">
        <f>MONTH(R4216)&amp;"/"&amp;YEAR(R4216)</f>
        <v>1/1900</v>
      </c>
      <c r="AW4216" s="209" t="e">
        <f>WEEKNUM(R4216)-WEEKNUM(EOMONTH(R4216,-1)+1)+1</f>
        <v>#NUM!</v>
      </c>
      <c r="AX4216" s="209">
        <f>IF(BB4216="S",IF(Q4216="1. Aceitou o programa",R4216-B4216,0),0)</f>
        <v>0</v>
      </c>
      <c r="AY4216" s="209">
        <f>IF(BB4216="S",IF(AND(S4216&lt;&gt;"",R4216&lt;&gt;""),S4216-R4216,0),0)</f>
        <v>0</v>
      </c>
      <c r="AZ4216" s="209">
        <f>IF(BB4216="S",IF(Q4216="1. Aceitou o programa",IF(OR(X4216="Não se Aplica",X4216=""),IF(OR(W4216="Não se Aplica",W4216=""),0,W4216-V4216),AVERAGE(X4216-W4216,W4216-V4216)),0),0)</f>
        <v>0</v>
      </c>
      <c r="BA4216" s="209">
        <f>IF(BB4216="S",IF(AND(Q4216="1. Aceitou o programa",AH4216="Realizada"),IFERROR(IF(AG4216="",0,AG4216-R4216),0),0),0)</f>
        <v>0</v>
      </c>
      <c r="BB4216" s="209" t="str">
        <f>_xlfn.XLOOKUP(U4216,'Lista Suspensa'!$AA$20:$AA$23,'Lista Suspensa'!$AB$20:$AB$23,"N/A")</f>
        <v>S</v>
      </c>
    </row>
    <row r="4217" spans="1:54" ht="12" customHeight="1">
      <c r="A4217" s="151" t="s">
        <v>54</v>
      </c>
      <c r="B4217" s="152">
        <v>46055</v>
      </c>
      <c r="C4217" s="153" t="s">
        <v>297</v>
      </c>
      <c r="D4217" s="153" t="s">
        <v>455</v>
      </c>
      <c r="E4217" s="244">
        <v>78357906</v>
      </c>
      <c r="F4217" s="144" t="s">
        <v>7660</v>
      </c>
      <c r="G4217" s="230"/>
      <c r="H4217" s="154">
        <v>26660</v>
      </c>
      <c r="I4217" s="153">
        <v>53</v>
      </c>
      <c r="J4217" s="148" t="s">
        <v>70</v>
      </c>
      <c r="K4217" s="153"/>
      <c r="L4217" s="153"/>
      <c r="M4217" s="153"/>
      <c r="N4217" s="153">
        <v>380</v>
      </c>
      <c r="O4217" s="155" t="s">
        <v>7661</v>
      </c>
      <c r="P4217" s="156" t="s">
        <v>60</v>
      </c>
      <c r="Q4217" s="157" t="s">
        <v>7576</v>
      </c>
      <c r="R4217" s="158"/>
      <c r="S4217" s="159">
        <v>46085</v>
      </c>
      <c r="T4217" s="159" t="s">
        <v>6983</v>
      </c>
      <c r="U4217" s="159" t="s">
        <v>6152</v>
      </c>
      <c r="V4217" s="154">
        <v>46062</v>
      </c>
      <c r="W4217" s="154">
        <v>46076</v>
      </c>
      <c r="X4217" s="154">
        <v>46085</v>
      </c>
      <c r="Y4217" s="160"/>
      <c r="Z4217" s="160"/>
      <c r="AA4217" s="153"/>
      <c r="AB4217" s="153"/>
      <c r="AC4217" s="182" t="e">
        <f t="shared" si="132"/>
        <v>#DIV/0!</v>
      </c>
      <c r="AD4217" s="153" t="e">
        <f t="shared" si="133"/>
        <v>#DIV/0!</v>
      </c>
      <c r="AE4217" s="207"/>
      <c r="AF4217" s="153"/>
      <c r="AG4217" s="159"/>
      <c r="AH4217" s="153"/>
      <c r="AI4217" s="161"/>
      <c r="AJ4217" s="153"/>
      <c r="AK4217" s="153"/>
      <c r="AL4217" s="207"/>
      <c r="AM4217" s="207"/>
      <c r="AN4217" s="207"/>
      <c r="AO4217" s="207"/>
      <c r="AP4217" s="147" t="s">
        <v>466</v>
      </c>
      <c r="AQ4217" s="147" t="s">
        <v>67</v>
      </c>
      <c r="AR4217" s="147"/>
      <c r="AS4217" s="209" t="s">
        <v>68</v>
      </c>
      <c r="AT4217" s="223" t="str">
        <f>MONTH(B4217)&amp;"/"&amp;YEAR(B4217)</f>
        <v>2/2026</v>
      </c>
      <c r="AU4217" s="223">
        <f>WEEKNUM(B4217)-WEEKNUM(EOMONTH(B4217,-1)+1)+1</f>
        <v>1</v>
      </c>
      <c r="AV4217" s="209" t="str">
        <f>MONTH(R4217)&amp;"/"&amp;YEAR(R4217)</f>
        <v>1/1900</v>
      </c>
      <c r="AW4217" s="209" t="e">
        <f>WEEKNUM(R4217)-WEEKNUM(EOMONTH(R4217,-1)+1)+1</f>
        <v>#NUM!</v>
      </c>
      <c r="AX4217" s="209">
        <f>IF(BB4217="S",IF(Q4217="1. Aceitou o programa",R4217-B4217,0),0)</f>
        <v>0</v>
      </c>
      <c r="AY4217" s="209">
        <f>IF(BB4217="S",IF(AND(S4217&lt;&gt;"",R4217&lt;&gt;""),S4217-R4217,0),0)</f>
        <v>0</v>
      </c>
      <c r="AZ4217" s="209">
        <f>IF(BB4217="S",IF(Q4217="1. Aceitou o programa",IF(OR(X4217="Não se Aplica",X4217=""),IF(OR(W4217="Não se Aplica",W4217=""),0,W4217-V4217),AVERAGE(X4217-W4217,W4217-V4217)),0),0)</f>
        <v>0</v>
      </c>
      <c r="BA4217" s="209">
        <f>IF(BB4217="S",IF(AND(Q4217="1. Aceitou o programa",AH4217="Realizada"),IFERROR(IF(AG4217="",0,AG4217-R4217),0),0),0)</f>
        <v>0</v>
      </c>
      <c r="BB4217" s="209" t="str">
        <f>_xlfn.XLOOKUP(U4217,'Lista Suspensa'!$AA$20:$AA$23,'Lista Suspensa'!$AB$20:$AB$23,"N/A")</f>
        <v>S</v>
      </c>
    </row>
    <row r="4218" spans="1:54" ht="12" customHeight="1">
      <c r="A4218" s="151" t="s">
        <v>54</v>
      </c>
      <c r="B4218" s="152">
        <v>46055</v>
      </c>
      <c r="C4218" s="153" t="s">
        <v>297</v>
      </c>
      <c r="D4218" s="153" t="s">
        <v>455</v>
      </c>
      <c r="E4218" s="244">
        <v>82598771</v>
      </c>
      <c r="F4218" s="144" t="s">
        <v>7662</v>
      </c>
      <c r="G4218" s="230"/>
      <c r="H4218" s="154">
        <v>30319</v>
      </c>
      <c r="I4218" s="153">
        <v>43</v>
      </c>
      <c r="J4218" s="148" t="s">
        <v>70</v>
      </c>
      <c r="K4218" s="153"/>
      <c r="L4218" s="153"/>
      <c r="M4218" s="153"/>
      <c r="N4218" s="153">
        <v>380</v>
      </c>
      <c r="O4218" s="155" t="s">
        <v>7663</v>
      </c>
      <c r="P4218" s="156" t="s">
        <v>60</v>
      </c>
      <c r="Q4218" s="157" t="s">
        <v>7576</v>
      </c>
      <c r="R4218" s="158"/>
      <c r="S4218" s="159">
        <v>46085</v>
      </c>
      <c r="T4218" s="159" t="s">
        <v>6983</v>
      </c>
      <c r="U4218" s="159" t="s">
        <v>6152</v>
      </c>
      <c r="V4218" s="154">
        <v>46066</v>
      </c>
      <c r="W4218" s="154">
        <v>46076</v>
      </c>
      <c r="X4218" s="154">
        <v>46085</v>
      </c>
      <c r="Y4218" s="160"/>
      <c r="Z4218" s="160"/>
      <c r="AA4218" s="153"/>
      <c r="AB4218" s="153"/>
      <c r="AC4218" s="182" t="e">
        <f t="shared" si="132"/>
        <v>#DIV/0!</v>
      </c>
      <c r="AD4218" s="153" t="e">
        <f t="shared" si="133"/>
        <v>#DIV/0!</v>
      </c>
      <c r="AE4218" s="207"/>
      <c r="AF4218" s="153"/>
      <c r="AG4218" s="159"/>
      <c r="AH4218" s="153"/>
      <c r="AI4218" s="161"/>
      <c r="AJ4218" s="153"/>
      <c r="AK4218" s="153"/>
      <c r="AL4218" s="207"/>
      <c r="AM4218" s="207"/>
      <c r="AN4218" s="207"/>
      <c r="AO4218" s="207"/>
      <c r="AP4218" s="147" t="s">
        <v>466</v>
      </c>
      <c r="AQ4218" s="147" t="s">
        <v>67</v>
      </c>
      <c r="AR4218" s="147"/>
      <c r="AS4218" s="209" t="s">
        <v>68</v>
      </c>
      <c r="AT4218" s="223" t="str">
        <f>MONTH(B4218)&amp;"/"&amp;YEAR(B4218)</f>
        <v>2/2026</v>
      </c>
      <c r="AU4218" s="223">
        <f>WEEKNUM(B4218)-WEEKNUM(EOMONTH(B4218,-1)+1)+1</f>
        <v>1</v>
      </c>
      <c r="AV4218" s="209" t="str">
        <f>MONTH(R4218)&amp;"/"&amp;YEAR(R4218)</f>
        <v>1/1900</v>
      </c>
      <c r="AW4218" s="209" t="e">
        <f>WEEKNUM(R4218)-WEEKNUM(EOMONTH(R4218,-1)+1)+1</f>
        <v>#NUM!</v>
      </c>
      <c r="AX4218" s="209">
        <f>IF(BB4218="S",IF(Q4218="1. Aceitou o programa",R4218-B4218,0),0)</f>
        <v>0</v>
      </c>
      <c r="AY4218" s="209">
        <f>IF(BB4218="S",IF(AND(S4218&lt;&gt;"",R4218&lt;&gt;""),S4218-R4218,0),0)</f>
        <v>0</v>
      </c>
      <c r="AZ4218" s="209">
        <f>IF(BB4218="S",IF(Q4218="1. Aceitou o programa",IF(OR(X4218="Não se Aplica",X4218=""),IF(OR(W4218="Não se Aplica",W4218=""),0,W4218-V4218),AVERAGE(X4218-W4218,W4218-V4218)),0),0)</f>
        <v>0</v>
      </c>
      <c r="BA4218" s="209">
        <f>IF(BB4218="S",IF(AND(Q4218="1. Aceitou o programa",AH4218="Realizada"),IFERROR(IF(AG4218="",0,AG4218-R4218),0),0),0)</f>
        <v>0</v>
      </c>
      <c r="BB4218" s="209" t="str">
        <f>_xlfn.XLOOKUP(U4218,'Lista Suspensa'!$AA$20:$AA$23,'Lista Suspensa'!$AB$20:$AB$23,"N/A")</f>
        <v>S</v>
      </c>
    </row>
    <row r="4219" spans="1:54" ht="12" customHeight="1">
      <c r="A4219" s="151" t="s">
        <v>54</v>
      </c>
      <c r="B4219" s="152">
        <v>46058</v>
      </c>
      <c r="C4219" s="153" t="s">
        <v>297</v>
      </c>
      <c r="D4219" s="153" t="s">
        <v>455</v>
      </c>
      <c r="E4219" s="244">
        <v>94969720</v>
      </c>
      <c r="F4219" s="144" t="s">
        <v>7664</v>
      </c>
      <c r="G4219" s="230"/>
      <c r="H4219" s="154">
        <v>34468</v>
      </c>
      <c r="I4219" s="153">
        <v>32</v>
      </c>
      <c r="J4219" s="148" t="s">
        <v>70</v>
      </c>
      <c r="K4219" s="153" t="s">
        <v>59</v>
      </c>
      <c r="L4219" s="153"/>
      <c r="M4219" s="153"/>
      <c r="N4219" s="153"/>
      <c r="O4219" s="155">
        <v>11952005442</v>
      </c>
      <c r="P4219" s="156" t="s">
        <v>60</v>
      </c>
      <c r="Q4219" s="157" t="s">
        <v>7576</v>
      </c>
      <c r="R4219" s="158"/>
      <c r="S4219" s="159">
        <v>46085</v>
      </c>
      <c r="T4219" s="159" t="s">
        <v>6983</v>
      </c>
      <c r="U4219" s="159" t="s">
        <v>6152</v>
      </c>
      <c r="V4219" s="154">
        <v>46062</v>
      </c>
      <c r="W4219" s="154">
        <v>46076</v>
      </c>
      <c r="X4219" s="154">
        <v>46085</v>
      </c>
      <c r="Y4219" s="160"/>
      <c r="Z4219" s="160"/>
      <c r="AA4219" s="153"/>
      <c r="AB4219" s="153"/>
      <c r="AC4219" s="182" t="e">
        <f t="shared" si="132"/>
        <v>#DIV/0!</v>
      </c>
      <c r="AD4219" s="153" t="e">
        <f t="shared" si="133"/>
        <v>#DIV/0!</v>
      </c>
      <c r="AE4219" s="207"/>
      <c r="AF4219" s="153"/>
      <c r="AG4219" s="159"/>
      <c r="AH4219" s="153"/>
      <c r="AI4219" s="161"/>
      <c r="AJ4219" s="153"/>
      <c r="AK4219" s="153"/>
      <c r="AL4219" s="207"/>
      <c r="AM4219" s="207"/>
      <c r="AN4219" s="207"/>
      <c r="AO4219" s="207"/>
      <c r="AP4219" s="147" t="s">
        <v>466</v>
      </c>
      <c r="AQ4219" s="147" t="s">
        <v>67</v>
      </c>
      <c r="AR4219" s="147"/>
      <c r="AS4219" s="209" t="s">
        <v>68</v>
      </c>
      <c r="AT4219" s="223" t="str">
        <f>MONTH(B4219)&amp;"/"&amp;YEAR(B4219)</f>
        <v>2/2026</v>
      </c>
      <c r="AU4219" s="223">
        <f>WEEKNUM(B4219)-WEEKNUM(EOMONTH(B4219,-1)+1)+1</f>
        <v>1</v>
      </c>
      <c r="AV4219" s="209" t="str">
        <f>MONTH(R4219)&amp;"/"&amp;YEAR(R4219)</f>
        <v>1/1900</v>
      </c>
      <c r="AW4219" s="209" t="e">
        <f>WEEKNUM(R4219)-WEEKNUM(EOMONTH(R4219,-1)+1)+1</f>
        <v>#NUM!</v>
      </c>
      <c r="AX4219" s="209">
        <f>IF(BB4219="S",IF(Q4219="1. Aceitou o programa",R4219-B4219,0),0)</f>
        <v>0</v>
      </c>
      <c r="AY4219" s="209">
        <f>IF(BB4219="S",IF(AND(S4219&lt;&gt;"",R4219&lt;&gt;""),S4219-R4219,0),0)</f>
        <v>0</v>
      </c>
      <c r="AZ4219" s="209">
        <f>IF(BB4219="S",IF(Q4219="1. Aceitou o programa",IF(OR(X4219="Não se Aplica",X4219=""),IF(OR(W4219="Não se Aplica",W4219=""),0,W4219-V4219),AVERAGE(X4219-W4219,W4219-V4219)),0),0)</f>
        <v>0</v>
      </c>
      <c r="BA4219" s="209">
        <f>IF(BB4219="S",IF(AND(Q4219="1. Aceitou o programa",AH4219="Realizada"),IFERROR(IF(AG4219="",0,AG4219-R4219),0),0),0)</f>
        <v>0</v>
      </c>
      <c r="BB4219" s="209" t="str">
        <f>_xlfn.XLOOKUP(U4219,'Lista Suspensa'!$AA$20:$AA$23,'Lista Suspensa'!$AB$20:$AB$23,"N/A")</f>
        <v>S</v>
      </c>
    </row>
    <row r="4220" spans="1:54" ht="12" customHeight="1">
      <c r="A4220" s="151" t="s">
        <v>54</v>
      </c>
      <c r="B4220" s="152">
        <v>46058</v>
      </c>
      <c r="C4220" s="153" t="s">
        <v>297</v>
      </c>
      <c r="D4220" s="153" t="s">
        <v>455</v>
      </c>
      <c r="E4220" s="244">
        <v>82923964</v>
      </c>
      <c r="F4220" s="144" t="s">
        <v>7665</v>
      </c>
      <c r="G4220" s="230"/>
      <c r="H4220" s="154">
        <v>29245</v>
      </c>
      <c r="I4220" s="153">
        <v>46</v>
      </c>
      <c r="J4220" s="148" t="s">
        <v>70</v>
      </c>
      <c r="K4220" s="153"/>
      <c r="L4220" s="153"/>
      <c r="M4220" s="153"/>
      <c r="N4220" s="153"/>
      <c r="O4220" s="155">
        <v>11954236060</v>
      </c>
      <c r="P4220" s="156" t="s">
        <v>60</v>
      </c>
      <c r="Q4220" s="157" t="s">
        <v>7576</v>
      </c>
      <c r="R4220" s="158"/>
      <c r="S4220" s="159">
        <v>46085</v>
      </c>
      <c r="T4220" s="159" t="s">
        <v>6983</v>
      </c>
      <c r="U4220" s="159" t="s">
        <v>6152</v>
      </c>
      <c r="V4220" s="154">
        <v>46062</v>
      </c>
      <c r="W4220" s="154">
        <v>46076</v>
      </c>
      <c r="X4220" s="154">
        <v>46085</v>
      </c>
      <c r="Y4220" s="160"/>
      <c r="Z4220" s="160"/>
      <c r="AA4220" s="153"/>
      <c r="AB4220" s="153"/>
      <c r="AC4220" s="182" t="e">
        <f t="shared" si="132"/>
        <v>#DIV/0!</v>
      </c>
      <c r="AD4220" s="153" t="e">
        <f t="shared" si="133"/>
        <v>#DIV/0!</v>
      </c>
      <c r="AE4220" s="207"/>
      <c r="AF4220" s="153"/>
      <c r="AG4220" s="159"/>
      <c r="AH4220" s="153"/>
      <c r="AI4220" s="161"/>
      <c r="AJ4220" s="153"/>
      <c r="AK4220" s="153"/>
      <c r="AL4220" s="207"/>
      <c r="AM4220" s="207"/>
      <c r="AN4220" s="207"/>
      <c r="AO4220" s="207"/>
      <c r="AP4220" s="147" t="s">
        <v>466</v>
      </c>
      <c r="AQ4220" s="147" t="s">
        <v>67</v>
      </c>
      <c r="AR4220" s="147"/>
      <c r="AS4220" s="209" t="s">
        <v>68</v>
      </c>
      <c r="AT4220" s="223" t="str">
        <f>MONTH(B4220)&amp;"/"&amp;YEAR(B4220)</f>
        <v>2/2026</v>
      </c>
      <c r="AU4220" s="223">
        <f>WEEKNUM(B4220)-WEEKNUM(EOMONTH(B4220,-1)+1)+1</f>
        <v>1</v>
      </c>
      <c r="AV4220" s="209" t="str">
        <f>MONTH(R4220)&amp;"/"&amp;YEAR(R4220)</f>
        <v>1/1900</v>
      </c>
      <c r="AW4220" s="209" t="e">
        <f>WEEKNUM(R4220)-WEEKNUM(EOMONTH(R4220,-1)+1)+1</f>
        <v>#NUM!</v>
      </c>
      <c r="AX4220" s="209">
        <f>IF(BB4220="S",IF(Q4220="1. Aceitou o programa",R4220-B4220,0),0)</f>
        <v>0</v>
      </c>
      <c r="AY4220" s="209">
        <f>IF(BB4220="S",IF(AND(S4220&lt;&gt;"",R4220&lt;&gt;""),S4220-R4220,0),0)</f>
        <v>0</v>
      </c>
      <c r="AZ4220" s="209">
        <f>IF(BB4220="S",IF(Q4220="1. Aceitou o programa",IF(OR(X4220="Não se Aplica",X4220=""),IF(OR(W4220="Não se Aplica",W4220=""),0,W4220-V4220),AVERAGE(X4220-W4220,W4220-V4220)),0),0)</f>
        <v>0</v>
      </c>
      <c r="BA4220" s="209">
        <f>IF(BB4220="S",IF(AND(Q4220="1. Aceitou o programa",AH4220="Realizada"),IFERROR(IF(AG4220="",0,AG4220-R4220),0),0),0)</f>
        <v>0</v>
      </c>
      <c r="BB4220" s="209" t="str">
        <f>_xlfn.XLOOKUP(U4220,'Lista Suspensa'!$AA$20:$AA$23,'Lista Suspensa'!$AB$20:$AB$23,"N/A")</f>
        <v>S</v>
      </c>
    </row>
    <row r="4221" spans="1:54" ht="12" customHeight="1">
      <c r="A4221" s="151" t="s">
        <v>54</v>
      </c>
      <c r="B4221" s="152">
        <v>46058</v>
      </c>
      <c r="C4221" s="153" t="s">
        <v>297</v>
      </c>
      <c r="D4221" s="153" t="s">
        <v>455</v>
      </c>
      <c r="E4221" s="244">
        <v>89074380</v>
      </c>
      <c r="F4221" s="144" t="s">
        <v>7666</v>
      </c>
      <c r="G4221" s="230"/>
      <c r="H4221" s="154">
        <v>34299</v>
      </c>
      <c r="I4221" s="153">
        <v>32</v>
      </c>
      <c r="J4221" s="148" t="s">
        <v>70</v>
      </c>
      <c r="K4221" s="153"/>
      <c r="L4221" s="153"/>
      <c r="M4221" s="153"/>
      <c r="N4221" s="153"/>
      <c r="O4221" s="155">
        <v>21965302124</v>
      </c>
      <c r="P4221" s="156" t="s">
        <v>60</v>
      </c>
      <c r="Q4221" s="157" t="s">
        <v>6982</v>
      </c>
      <c r="R4221" s="158"/>
      <c r="S4221" s="159">
        <v>46181</v>
      </c>
      <c r="T4221" s="159" t="s">
        <v>6983</v>
      </c>
      <c r="U4221" s="159" t="s">
        <v>6152</v>
      </c>
      <c r="V4221" s="154">
        <v>46112</v>
      </c>
      <c r="W4221" s="154">
        <v>46141</v>
      </c>
      <c r="X4221" s="154">
        <v>46142</v>
      </c>
      <c r="Y4221" s="160" t="s">
        <v>7667</v>
      </c>
      <c r="Z4221" s="160"/>
      <c r="AA4221" s="153"/>
      <c r="AB4221" s="153"/>
      <c r="AC4221" s="182" t="e">
        <f t="shared" si="132"/>
        <v>#DIV/0!</v>
      </c>
      <c r="AD4221" s="153" t="e">
        <f t="shared" si="133"/>
        <v>#DIV/0!</v>
      </c>
      <c r="AE4221" s="207"/>
      <c r="AF4221" s="153"/>
      <c r="AG4221" s="159"/>
      <c r="AH4221" s="153"/>
      <c r="AI4221" s="161"/>
      <c r="AJ4221" s="153"/>
      <c r="AK4221" s="153"/>
      <c r="AL4221" s="207" t="s">
        <v>85</v>
      </c>
      <c r="AM4221" s="207" t="s">
        <v>86</v>
      </c>
      <c r="AN4221" s="207" t="s">
        <v>191</v>
      </c>
      <c r="AO4221" s="207"/>
      <c r="AP4221" s="147" t="s">
        <v>466</v>
      </c>
      <c r="AQ4221" s="147" t="s">
        <v>67</v>
      </c>
      <c r="AR4221" s="147"/>
      <c r="AS4221" s="209" t="s">
        <v>68</v>
      </c>
      <c r="AT4221" s="223" t="str">
        <f>MONTH(B4221)&amp;"/"&amp;YEAR(B4221)</f>
        <v>2/2026</v>
      </c>
      <c r="AU4221" s="223">
        <f>WEEKNUM(B4221)-WEEKNUM(EOMONTH(B4221,-1)+1)+1</f>
        <v>1</v>
      </c>
      <c r="AV4221" s="209" t="str">
        <f>MONTH(R4221)&amp;"/"&amp;YEAR(R4221)</f>
        <v>1/1900</v>
      </c>
      <c r="AW4221" s="209" t="e">
        <f>WEEKNUM(R4221)-WEEKNUM(EOMONTH(R4221,-1)+1)+1</f>
        <v>#NUM!</v>
      </c>
      <c r="AX4221" s="209">
        <f>IF(BB4221="S",IF(Q4221="1. Aceitou o programa",R4221-B4221,0),0)</f>
        <v>0</v>
      </c>
      <c r="AY4221" s="209">
        <f>IF(BB4221="S",IF(AND(S4221&lt;&gt;"",R4221&lt;&gt;""),S4221-R4221,0),0)</f>
        <v>0</v>
      </c>
      <c r="AZ4221" s="209">
        <f>IF(BB4221="S",IF(Q4221="1. Aceitou o programa",IF(OR(X4221="Não se Aplica",X4221=""),IF(OR(W4221="Não se Aplica",W4221=""),0,W4221-V4221),AVERAGE(X4221-W4221,W4221-V4221)),0),0)</f>
        <v>0</v>
      </c>
      <c r="BA4221" s="209">
        <f>IF(BB4221="S",IF(AND(Q4221="1. Aceitou o programa",AH4221="Realizada"),IFERROR(IF(AG4221="",0,AG4221-R4221),0),0),0)</f>
        <v>0</v>
      </c>
      <c r="BB4221" s="209" t="str">
        <f>_xlfn.XLOOKUP(U4221,'Lista Suspensa'!$AA$20:$AA$23,'Lista Suspensa'!$AB$20:$AB$23,"N/A")</f>
        <v>S</v>
      </c>
    </row>
    <row r="4222" spans="1:54" ht="12" customHeight="1">
      <c r="A4222" s="151" t="s">
        <v>67</v>
      </c>
      <c r="B4222" s="152">
        <v>46062</v>
      </c>
      <c r="C4222" s="153" t="s">
        <v>122</v>
      </c>
      <c r="D4222" s="153" t="s">
        <v>1509</v>
      </c>
      <c r="E4222" s="244">
        <v>95112867</v>
      </c>
      <c r="F4222" s="144" t="s">
        <v>7668</v>
      </c>
      <c r="G4222" s="230"/>
      <c r="H4222" s="154">
        <v>30118</v>
      </c>
      <c r="I4222" s="153">
        <v>43</v>
      </c>
      <c r="J4222" s="148" t="s">
        <v>70</v>
      </c>
      <c r="K4222" s="153" t="s">
        <v>101</v>
      </c>
      <c r="L4222" s="153"/>
      <c r="M4222" s="153"/>
      <c r="N4222" s="153">
        <v>450</v>
      </c>
      <c r="O4222" s="155">
        <v>21991705190</v>
      </c>
      <c r="P4222" s="156" t="s">
        <v>89</v>
      </c>
      <c r="Q4222" s="157" t="s">
        <v>7576</v>
      </c>
      <c r="R4222" s="158"/>
      <c r="S4222" s="159">
        <v>46146</v>
      </c>
      <c r="T4222" s="159" t="s">
        <v>6983</v>
      </c>
      <c r="U4222" s="159" t="s">
        <v>6152</v>
      </c>
      <c r="V4222" s="154">
        <v>46052</v>
      </c>
      <c r="W4222" s="154">
        <v>46141</v>
      </c>
      <c r="X4222" s="154">
        <v>46146</v>
      </c>
      <c r="Y4222" s="160" t="s">
        <v>7669</v>
      </c>
      <c r="Z4222" s="160"/>
      <c r="AA4222" s="153"/>
      <c r="AB4222" s="153"/>
      <c r="AC4222" s="182" t="e">
        <f t="shared" si="132"/>
        <v>#DIV/0!</v>
      </c>
      <c r="AD4222" s="153" t="e">
        <f t="shared" si="133"/>
        <v>#DIV/0!</v>
      </c>
      <c r="AE4222" s="207"/>
      <c r="AF4222" s="153"/>
      <c r="AG4222" s="159"/>
      <c r="AH4222" s="153"/>
      <c r="AI4222" s="161"/>
      <c r="AJ4222" s="153"/>
      <c r="AK4222" s="153"/>
      <c r="AL4222" s="207"/>
      <c r="AM4222" s="207"/>
      <c r="AN4222" s="207"/>
      <c r="AO4222" s="207"/>
      <c r="AP4222" s="147" t="s">
        <v>466</v>
      </c>
      <c r="AQ4222" s="147" t="s">
        <v>67</v>
      </c>
      <c r="AR4222" s="147"/>
      <c r="AS4222" s="209" t="s">
        <v>68</v>
      </c>
      <c r="AT4222" s="223" t="str">
        <f>MONTH(B4222)&amp;"/"&amp;YEAR(B4222)</f>
        <v>2/2026</v>
      </c>
      <c r="AU4222" s="223">
        <f>WEEKNUM(B4222)-WEEKNUM(EOMONTH(B4222,-1)+1)+1</f>
        <v>2</v>
      </c>
      <c r="AV4222" s="209" t="str">
        <f>MONTH(R4222)&amp;"/"&amp;YEAR(R4222)</f>
        <v>1/1900</v>
      </c>
      <c r="AW4222" s="209" t="e">
        <f>WEEKNUM(R4222)-WEEKNUM(EOMONTH(R4222,-1)+1)+1</f>
        <v>#NUM!</v>
      </c>
      <c r="AX4222" s="209">
        <f>IF(BB4222="S",IF(Q4222="1. Aceitou o programa",R4222-B4222,0),0)</f>
        <v>0</v>
      </c>
      <c r="AY4222" s="209">
        <f>IF(BB4222="S",IF(AND(S4222&lt;&gt;"",R4222&lt;&gt;""),S4222-R4222,0),0)</f>
        <v>0</v>
      </c>
      <c r="AZ4222" s="209">
        <f>IF(BB4222="S",IF(Q4222="1. Aceitou o programa",IF(OR(X4222="Não se Aplica",X4222=""),IF(OR(W4222="Não se Aplica",W4222=""),0,W4222-V4222),AVERAGE(X4222-W4222,W4222-V4222)),0),0)</f>
        <v>0</v>
      </c>
      <c r="BA4222" s="209">
        <f>IF(BB4222="S",IF(AND(Q4222="1. Aceitou o programa",AH4222="Realizada"),IFERROR(IF(AG4222="",0,AG4222-R4222),0),0),0)</f>
        <v>0</v>
      </c>
      <c r="BB4222" s="209" t="str">
        <f>_xlfn.XLOOKUP(U4222,'Lista Suspensa'!$AA$20:$AA$23,'Lista Suspensa'!$AB$20:$AB$23,"N/A")</f>
        <v>S</v>
      </c>
    </row>
    <row r="4223" spans="1:54" ht="12" customHeight="1">
      <c r="A4223" s="151" t="s">
        <v>54</v>
      </c>
      <c r="B4223" s="152">
        <v>46072</v>
      </c>
      <c r="C4223" s="153" t="s">
        <v>297</v>
      </c>
      <c r="D4223" s="153" t="s">
        <v>455</v>
      </c>
      <c r="E4223" s="244">
        <v>79141965</v>
      </c>
      <c r="F4223" s="144" t="s">
        <v>7670</v>
      </c>
      <c r="G4223" s="230"/>
      <c r="H4223" s="154">
        <v>30093</v>
      </c>
      <c r="I4223" s="153">
        <v>43</v>
      </c>
      <c r="J4223" s="148" t="s">
        <v>70</v>
      </c>
      <c r="K4223" s="153"/>
      <c r="L4223" s="153"/>
      <c r="M4223" s="153"/>
      <c r="N4223" s="153"/>
      <c r="O4223" s="155">
        <v>11987629541</v>
      </c>
      <c r="P4223" s="156" t="s">
        <v>2026</v>
      </c>
      <c r="Q4223" s="157" t="s">
        <v>7576</v>
      </c>
      <c r="R4223" s="158"/>
      <c r="S4223" s="159">
        <v>46142</v>
      </c>
      <c r="T4223" s="159" t="s">
        <v>6983</v>
      </c>
      <c r="U4223" s="159" t="s">
        <v>6152</v>
      </c>
      <c r="V4223" s="154">
        <v>46112</v>
      </c>
      <c r="W4223" s="154">
        <v>46141</v>
      </c>
      <c r="X4223" s="154">
        <v>46142</v>
      </c>
      <c r="Y4223" s="160" t="s">
        <v>7671</v>
      </c>
      <c r="Z4223" s="160"/>
      <c r="AA4223" s="153"/>
      <c r="AB4223" s="153"/>
      <c r="AC4223" s="182" t="e">
        <f t="shared" si="132"/>
        <v>#DIV/0!</v>
      </c>
      <c r="AD4223" s="153" t="e">
        <f t="shared" si="133"/>
        <v>#DIV/0!</v>
      </c>
      <c r="AE4223" s="207"/>
      <c r="AF4223" s="153"/>
      <c r="AG4223" s="159"/>
      <c r="AH4223" s="153"/>
      <c r="AI4223" s="161"/>
      <c r="AJ4223" s="153"/>
      <c r="AK4223" s="153"/>
      <c r="AL4223" s="207"/>
      <c r="AM4223" s="207"/>
      <c r="AN4223" s="207"/>
      <c r="AO4223" s="207" t="s">
        <v>6882</v>
      </c>
      <c r="AP4223" s="147" t="s">
        <v>466</v>
      </c>
      <c r="AQ4223" s="147" t="s">
        <v>67</v>
      </c>
      <c r="AR4223" s="147"/>
      <c r="AS4223" s="209" t="s">
        <v>68</v>
      </c>
      <c r="AT4223" s="223" t="str">
        <f>MONTH(B4223)&amp;"/"&amp;YEAR(B4223)</f>
        <v>2/2026</v>
      </c>
      <c r="AU4223" s="223">
        <f>WEEKNUM(B4223)-WEEKNUM(EOMONTH(B4223,-1)+1)+1</f>
        <v>3</v>
      </c>
      <c r="AV4223" s="209" t="str">
        <f>MONTH(R4223)&amp;"/"&amp;YEAR(R4223)</f>
        <v>1/1900</v>
      </c>
      <c r="AW4223" s="209" t="e">
        <f>WEEKNUM(R4223)-WEEKNUM(EOMONTH(R4223,-1)+1)+1</f>
        <v>#NUM!</v>
      </c>
      <c r="AX4223" s="209">
        <f>IF(BB4223="S",IF(Q4223="1. Aceitou o programa",R4223-B4223,0),0)</f>
        <v>0</v>
      </c>
      <c r="AY4223" s="209">
        <f>IF(BB4223="S",IF(AND(S4223&lt;&gt;"",R4223&lt;&gt;""),S4223-R4223,0),0)</f>
        <v>0</v>
      </c>
      <c r="AZ4223" s="209">
        <f>IF(BB4223="S",IF(Q4223="1. Aceitou o programa",IF(OR(X4223="Não se Aplica",X4223=""),IF(OR(W4223="Não se Aplica",W4223=""),0,W4223-V4223),AVERAGE(X4223-W4223,W4223-V4223)),0),0)</f>
        <v>0</v>
      </c>
      <c r="BA4223" s="209">
        <f>IF(BB4223="S",IF(AND(Q4223="1. Aceitou o programa",AH4223="Realizada"),IFERROR(IF(AG4223="",0,AG4223-R4223),0),0),0)</f>
        <v>0</v>
      </c>
      <c r="BB4223" s="209" t="str">
        <f>_xlfn.XLOOKUP(U4223,'Lista Suspensa'!$AA$20:$AA$23,'Lista Suspensa'!$AB$20:$AB$23,"N/A")</f>
        <v>S</v>
      </c>
    </row>
    <row r="4224" spans="1:54" ht="12" customHeight="1">
      <c r="A4224" s="151" t="s">
        <v>54</v>
      </c>
      <c r="B4224" s="152">
        <v>46072</v>
      </c>
      <c r="C4224" s="153" t="s">
        <v>297</v>
      </c>
      <c r="D4224" s="153" t="s">
        <v>455</v>
      </c>
      <c r="E4224" s="244">
        <v>93859776</v>
      </c>
      <c r="F4224" s="144" t="s">
        <v>7672</v>
      </c>
      <c r="G4224" s="230"/>
      <c r="H4224" s="154">
        <v>26309</v>
      </c>
      <c r="I4224" s="153">
        <v>54</v>
      </c>
      <c r="J4224" s="148" t="s">
        <v>70</v>
      </c>
      <c r="K4224" s="153" t="s">
        <v>101</v>
      </c>
      <c r="L4224" s="153"/>
      <c r="M4224" s="153"/>
      <c r="N4224" s="153"/>
      <c r="O4224" s="155">
        <v>21994850199</v>
      </c>
      <c r="P4224" s="156" t="s">
        <v>60</v>
      </c>
      <c r="Q4224" s="157" t="s">
        <v>7576</v>
      </c>
      <c r="R4224" s="158"/>
      <c r="S4224" s="159">
        <v>46142</v>
      </c>
      <c r="T4224" s="159" t="s">
        <v>6983</v>
      </c>
      <c r="U4224" s="159" t="s">
        <v>6152</v>
      </c>
      <c r="V4224" s="154">
        <v>46052</v>
      </c>
      <c r="W4224" s="154">
        <v>46141</v>
      </c>
      <c r="X4224" s="154">
        <v>46142</v>
      </c>
      <c r="Y4224" s="160" t="s">
        <v>7671</v>
      </c>
      <c r="Z4224" s="160"/>
      <c r="AA4224" s="153"/>
      <c r="AB4224" s="153"/>
      <c r="AC4224" s="182" t="e">
        <f t="shared" si="132"/>
        <v>#DIV/0!</v>
      </c>
      <c r="AD4224" s="153" t="e">
        <f t="shared" si="133"/>
        <v>#DIV/0!</v>
      </c>
      <c r="AE4224" s="207"/>
      <c r="AF4224" s="153"/>
      <c r="AG4224" s="159"/>
      <c r="AH4224" s="153"/>
      <c r="AI4224" s="161"/>
      <c r="AJ4224" s="153"/>
      <c r="AK4224" s="153"/>
      <c r="AL4224" s="207"/>
      <c r="AM4224" s="207"/>
      <c r="AN4224" s="207"/>
      <c r="AO4224" s="207"/>
      <c r="AP4224" s="147" t="s">
        <v>466</v>
      </c>
      <c r="AQ4224" s="147" t="s">
        <v>67</v>
      </c>
      <c r="AR4224" s="147"/>
      <c r="AS4224" s="209" t="s">
        <v>68</v>
      </c>
      <c r="AT4224" s="223" t="str">
        <f>MONTH(B4224)&amp;"/"&amp;YEAR(B4224)</f>
        <v>2/2026</v>
      </c>
      <c r="AU4224" s="223">
        <f>WEEKNUM(B4224)-WEEKNUM(EOMONTH(B4224,-1)+1)+1</f>
        <v>3</v>
      </c>
      <c r="AV4224" s="209" t="str">
        <f>MONTH(R4224)&amp;"/"&amp;YEAR(R4224)</f>
        <v>1/1900</v>
      </c>
      <c r="AW4224" s="209" t="e">
        <f>WEEKNUM(R4224)-WEEKNUM(EOMONTH(R4224,-1)+1)+1</f>
        <v>#NUM!</v>
      </c>
      <c r="AX4224" s="209">
        <f>IF(BB4224="S",IF(Q4224="1. Aceitou o programa",R4224-B4224,0),0)</f>
        <v>0</v>
      </c>
      <c r="AY4224" s="209">
        <f>IF(BB4224="S",IF(AND(S4224&lt;&gt;"",R4224&lt;&gt;""),S4224-R4224,0),0)</f>
        <v>0</v>
      </c>
      <c r="AZ4224" s="209">
        <f>IF(BB4224="S",IF(Q4224="1. Aceitou o programa",IF(OR(X4224="Não se Aplica",X4224=""),IF(OR(W4224="Não se Aplica",W4224=""),0,W4224-V4224),AVERAGE(X4224-W4224,W4224-V4224)),0),0)</f>
        <v>0</v>
      </c>
      <c r="BA4224" s="209">
        <f>IF(BB4224="S",IF(AND(Q4224="1. Aceitou o programa",AH4224="Realizada"),IFERROR(IF(AG4224="",0,AG4224-R4224),0),0),0)</f>
        <v>0</v>
      </c>
      <c r="BB4224" s="209" t="str">
        <f>_xlfn.XLOOKUP(U4224,'Lista Suspensa'!$AA$20:$AA$23,'Lista Suspensa'!$AB$20:$AB$23,"N/A")</f>
        <v>S</v>
      </c>
    </row>
    <row r="4225" spans="1:54" ht="12" customHeight="1">
      <c r="A4225" s="151" t="s">
        <v>54</v>
      </c>
      <c r="B4225" s="152">
        <v>46072</v>
      </c>
      <c r="C4225" s="153" t="s">
        <v>297</v>
      </c>
      <c r="D4225" s="153" t="s">
        <v>455</v>
      </c>
      <c r="E4225" s="244">
        <v>87010408</v>
      </c>
      <c r="F4225" s="144" t="s">
        <v>7673</v>
      </c>
      <c r="G4225" s="230"/>
      <c r="H4225" s="154">
        <v>19772</v>
      </c>
      <c r="I4225" s="153">
        <v>72</v>
      </c>
      <c r="J4225" s="148" t="s">
        <v>58</v>
      </c>
      <c r="K4225" s="153" t="s">
        <v>59</v>
      </c>
      <c r="L4225" s="153"/>
      <c r="M4225" s="153"/>
      <c r="N4225" s="153"/>
      <c r="O4225" s="155" t="s">
        <v>7674</v>
      </c>
      <c r="P4225" s="156" t="s">
        <v>60</v>
      </c>
      <c r="Q4225" s="157" t="s">
        <v>7576</v>
      </c>
      <c r="R4225" s="158"/>
      <c r="S4225" s="159">
        <v>46150</v>
      </c>
      <c r="T4225" s="159" t="s">
        <v>6983</v>
      </c>
      <c r="U4225" s="159" t="s">
        <v>6152</v>
      </c>
      <c r="V4225" s="154">
        <v>46112</v>
      </c>
      <c r="W4225" s="154">
        <v>46141</v>
      </c>
      <c r="X4225" s="154">
        <v>46150</v>
      </c>
      <c r="Y4225" s="160" t="s">
        <v>7671</v>
      </c>
      <c r="Z4225" s="160"/>
      <c r="AA4225" s="153"/>
      <c r="AB4225" s="153"/>
      <c r="AC4225" s="182" t="e">
        <f t="shared" si="132"/>
        <v>#DIV/0!</v>
      </c>
      <c r="AD4225" s="153" t="e">
        <f t="shared" si="133"/>
        <v>#DIV/0!</v>
      </c>
      <c r="AE4225" s="207"/>
      <c r="AF4225" s="153"/>
      <c r="AG4225" s="159"/>
      <c r="AH4225" s="153"/>
      <c r="AI4225" s="161"/>
      <c r="AJ4225" s="153"/>
      <c r="AK4225" s="153"/>
      <c r="AL4225" s="207"/>
      <c r="AM4225" s="207"/>
      <c r="AN4225" s="207"/>
      <c r="AO4225" s="207"/>
      <c r="AP4225" s="147" t="s">
        <v>466</v>
      </c>
      <c r="AQ4225" s="147" t="s">
        <v>67</v>
      </c>
      <c r="AR4225" s="147"/>
      <c r="AS4225" s="209" t="s">
        <v>68</v>
      </c>
      <c r="AT4225" s="223" t="str">
        <f>MONTH(B4225)&amp;"/"&amp;YEAR(B4225)</f>
        <v>2/2026</v>
      </c>
      <c r="AU4225" s="223">
        <f>WEEKNUM(B4225)-WEEKNUM(EOMONTH(B4225,-1)+1)+1</f>
        <v>3</v>
      </c>
      <c r="AV4225" s="209" t="str">
        <f>MONTH(R4225)&amp;"/"&amp;YEAR(R4225)</f>
        <v>1/1900</v>
      </c>
      <c r="AW4225" s="209" t="e">
        <f>WEEKNUM(R4225)-WEEKNUM(EOMONTH(R4225,-1)+1)+1</f>
        <v>#NUM!</v>
      </c>
      <c r="AX4225" s="209">
        <f>IF(BB4225="S",IF(Q4225="1. Aceitou o programa",R4225-B4225,0),0)</f>
        <v>0</v>
      </c>
      <c r="AY4225" s="209">
        <f>IF(BB4225="S",IF(AND(S4225&lt;&gt;"",R4225&lt;&gt;""),S4225-R4225,0),0)</f>
        <v>0</v>
      </c>
      <c r="AZ4225" s="209">
        <f>IF(BB4225="S",IF(Q4225="1. Aceitou o programa",IF(OR(X4225="Não se Aplica",X4225=""),IF(OR(W4225="Não se Aplica",W4225=""),0,W4225-V4225),AVERAGE(X4225-W4225,W4225-V4225)),0),0)</f>
        <v>0</v>
      </c>
      <c r="BA4225" s="209">
        <f>IF(BB4225="S",IF(AND(Q4225="1. Aceitou o programa",AH4225="Realizada"),IFERROR(IF(AG4225="",0,AG4225-R4225),0),0),0)</f>
        <v>0</v>
      </c>
      <c r="BB4225" s="209" t="str">
        <f>_xlfn.XLOOKUP(U4225,'Lista Suspensa'!$AA$20:$AA$23,'Lista Suspensa'!$AB$20:$AB$23,"N/A")</f>
        <v>S</v>
      </c>
    </row>
    <row r="4226" spans="1:54" ht="12" customHeight="1">
      <c r="A4226" s="151" t="s">
        <v>54</v>
      </c>
      <c r="B4226" s="152">
        <v>46072</v>
      </c>
      <c r="C4226" s="153" t="s">
        <v>297</v>
      </c>
      <c r="D4226" s="153" t="s">
        <v>455</v>
      </c>
      <c r="E4226" s="244">
        <v>94401373</v>
      </c>
      <c r="F4226" s="144" t="s">
        <v>7675</v>
      </c>
      <c r="G4226" s="230"/>
      <c r="H4226" s="154">
        <v>35502</v>
      </c>
      <c r="I4226" s="153">
        <v>29</v>
      </c>
      <c r="J4226" s="148" t="s">
        <v>70</v>
      </c>
      <c r="K4226" s="153"/>
      <c r="L4226" s="153"/>
      <c r="M4226" s="153"/>
      <c r="N4226" s="153"/>
      <c r="O4226" s="155">
        <v>21994624003</v>
      </c>
      <c r="P4226" s="156" t="s">
        <v>89</v>
      </c>
      <c r="Q4226" s="157" t="s">
        <v>7576</v>
      </c>
      <c r="R4226" s="158"/>
      <c r="S4226" s="159">
        <v>46142</v>
      </c>
      <c r="T4226" s="159" t="s">
        <v>6983</v>
      </c>
      <c r="U4226" s="159" t="s">
        <v>6152</v>
      </c>
      <c r="V4226" s="154">
        <v>46052</v>
      </c>
      <c r="W4226" s="154">
        <v>46141</v>
      </c>
      <c r="X4226" s="154">
        <v>46142</v>
      </c>
      <c r="Y4226" s="160" t="s">
        <v>7671</v>
      </c>
      <c r="Z4226" s="160"/>
      <c r="AA4226" s="153"/>
      <c r="AB4226" s="153"/>
      <c r="AC4226" s="182" t="e">
        <f t="shared" ref="AC4226:AC4289" si="134">SUM(AA4226/(AB4226^2))</f>
        <v>#DIV/0!</v>
      </c>
      <c r="AD4226" s="153" t="e">
        <f t="shared" ref="AD4226:AD4289" si="135">IF(AC4226&lt;18.5,"ABAIXO DO PESO",
(IF(AC4226&lt;=24.9,"PESO NORMAL",
(IF(AC4226&lt;=29.9,"SOBREPESO",
(IF(AC4226&lt;=34.9,"OBESIDADE I",
(IF(AC4226&lt;=39.9,"OBESIDADE II",
(IF(AC4226&lt;=999,"OBESIDADE III","VAZIO")))))))))))</f>
        <v>#DIV/0!</v>
      </c>
      <c r="AE4226" s="207"/>
      <c r="AF4226" s="153"/>
      <c r="AG4226" s="159"/>
      <c r="AH4226" s="153"/>
      <c r="AI4226" s="161"/>
      <c r="AJ4226" s="153"/>
      <c r="AK4226" s="153"/>
      <c r="AL4226" s="207"/>
      <c r="AM4226" s="207"/>
      <c r="AN4226" s="207"/>
      <c r="AO4226" s="207"/>
      <c r="AP4226" s="147" t="s">
        <v>466</v>
      </c>
      <c r="AQ4226" s="147" t="s">
        <v>67</v>
      </c>
      <c r="AR4226" s="147"/>
      <c r="AS4226" s="209" t="s">
        <v>68</v>
      </c>
      <c r="AT4226" s="223" t="str">
        <f>MONTH(B4226)&amp;"/"&amp;YEAR(B4226)</f>
        <v>2/2026</v>
      </c>
      <c r="AU4226" s="223">
        <f>WEEKNUM(B4226)-WEEKNUM(EOMONTH(B4226,-1)+1)+1</f>
        <v>3</v>
      </c>
      <c r="AV4226" s="209" t="str">
        <f>MONTH(R4226)&amp;"/"&amp;YEAR(R4226)</f>
        <v>1/1900</v>
      </c>
      <c r="AW4226" s="209" t="e">
        <f>WEEKNUM(R4226)-WEEKNUM(EOMONTH(R4226,-1)+1)+1</f>
        <v>#NUM!</v>
      </c>
      <c r="AX4226" s="209">
        <f>IF(BB4226="S",IF(Q4226="1. Aceitou o programa",R4226-B4226,0),0)</f>
        <v>0</v>
      </c>
      <c r="AY4226" s="209">
        <f>IF(BB4226="S",IF(AND(S4226&lt;&gt;"",R4226&lt;&gt;""),S4226-R4226,0),0)</f>
        <v>0</v>
      </c>
      <c r="AZ4226" s="209">
        <f>IF(BB4226="S",IF(Q4226="1. Aceitou o programa",IF(OR(X4226="Não se Aplica",X4226=""),IF(OR(W4226="Não se Aplica",W4226=""),0,W4226-V4226),AVERAGE(X4226-W4226,W4226-V4226)),0),0)</f>
        <v>0</v>
      </c>
      <c r="BA4226" s="209">
        <f>IF(BB4226="S",IF(AND(Q4226="1. Aceitou o programa",AH4226="Realizada"),IFERROR(IF(AG4226="",0,AG4226-R4226),0),0),0)</f>
        <v>0</v>
      </c>
      <c r="BB4226" s="209" t="str">
        <f>_xlfn.XLOOKUP(U4226,'Lista Suspensa'!$AA$20:$AA$23,'Lista Suspensa'!$AB$20:$AB$23,"N/A")</f>
        <v>S</v>
      </c>
    </row>
    <row r="4227" spans="1:54" ht="12" customHeight="1">
      <c r="A4227" s="151" t="s">
        <v>67</v>
      </c>
      <c r="B4227" s="152">
        <v>46079</v>
      </c>
      <c r="C4227" s="153" t="s">
        <v>297</v>
      </c>
      <c r="D4227" s="153" t="s">
        <v>171</v>
      </c>
      <c r="E4227" s="244">
        <v>84306987</v>
      </c>
      <c r="F4227" s="144" t="s">
        <v>7676</v>
      </c>
      <c r="G4227" s="230"/>
      <c r="H4227" s="154">
        <v>26707</v>
      </c>
      <c r="I4227" s="153">
        <v>53</v>
      </c>
      <c r="J4227" s="148" t="s">
        <v>58</v>
      </c>
      <c r="K4227" s="153" t="s">
        <v>101</v>
      </c>
      <c r="L4227" s="153"/>
      <c r="M4227" s="153"/>
      <c r="N4227" s="153">
        <v>500</v>
      </c>
      <c r="O4227" s="155">
        <v>21985371294</v>
      </c>
      <c r="P4227" s="156" t="s">
        <v>60</v>
      </c>
      <c r="Q4227" s="157" t="s">
        <v>7576</v>
      </c>
      <c r="R4227" s="158"/>
      <c r="S4227" s="159">
        <v>46085</v>
      </c>
      <c r="T4227" s="159" t="s">
        <v>6983</v>
      </c>
      <c r="U4227" s="159" t="s">
        <v>6152</v>
      </c>
      <c r="V4227" s="154">
        <v>46080</v>
      </c>
      <c r="W4227" s="154">
        <v>46076</v>
      </c>
      <c r="X4227" s="154">
        <v>46085</v>
      </c>
      <c r="Y4227" s="160"/>
      <c r="Z4227" s="160"/>
      <c r="AA4227" s="153"/>
      <c r="AB4227" s="153"/>
      <c r="AC4227" s="182" t="e">
        <f t="shared" si="134"/>
        <v>#DIV/0!</v>
      </c>
      <c r="AD4227" s="153" t="e">
        <f t="shared" si="135"/>
        <v>#DIV/0!</v>
      </c>
      <c r="AE4227" s="207"/>
      <c r="AF4227" s="153"/>
      <c r="AG4227" s="159"/>
      <c r="AH4227" s="153"/>
      <c r="AI4227" s="161"/>
      <c r="AJ4227" s="153"/>
      <c r="AK4227" s="153"/>
      <c r="AL4227" s="207"/>
      <c r="AM4227" s="207"/>
      <c r="AN4227" s="207"/>
      <c r="AO4227" s="207"/>
      <c r="AP4227" s="147" t="s">
        <v>466</v>
      </c>
      <c r="AQ4227" s="147" t="s">
        <v>67</v>
      </c>
      <c r="AR4227" s="147"/>
      <c r="AS4227" s="209" t="s">
        <v>68</v>
      </c>
      <c r="AT4227" s="223" t="str">
        <f>MONTH(B4227)&amp;"/"&amp;YEAR(B4227)</f>
        <v>2/2026</v>
      </c>
      <c r="AU4227" s="223">
        <f>WEEKNUM(B4227)-WEEKNUM(EOMONTH(B4227,-1)+1)+1</f>
        <v>4</v>
      </c>
      <c r="AV4227" s="209" t="str">
        <f>MONTH(R4227)&amp;"/"&amp;YEAR(R4227)</f>
        <v>1/1900</v>
      </c>
      <c r="AW4227" s="209" t="e">
        <f>WEEKNUM(R4227)-WEEKNUM(EOMONTH(R4227,-1)+1)+1</f>
        <v>#NUM!</v>
      </c>
      <c r="AX4227" s="209">
        <f>IF(BB4227="S",IF(Q4227="1. Aceitou o programa",R4227-B4227,0),0)</f>
        <v>0</v>
      </c>
      <c r="AY4227" s="209">
        <f>IF(BB4227="S",IF(AND(S4227&lt;&gt;"",R4227&lt;&gt;""),S4227-R4227,0),0)</f>
        <v>0</v>
      </c>
      <c r="AZ4227" s="209">
        <f>IF(BB4227="S",IF(Q4227="1. Aceitou o programa",IF(OR(X4227="Não se Aplica",X4227=""),IF(OR(W4227="Não se Aplica",W4227=""),0,W4227-V4227),AVERAGE(X4227-W4227,W4227-V4227)),0),0)</f>
        <v>0</v>
      </c>
      <c r="BA4227" s="209">
        <f>IF(BB4227="S",IF(AND(Q4227="1. Aceitou o programa",AH4227="Realizada"),IFERROR(IF(AG4227="",0,AG4227-R4227),0),0),0)</f>
        <v>0</v>
      </c>
      <c r="BB4227" s="209" t="str">
        <f>_xlfn.XLOOKUP(U4227,'Lista Suspensa'!$AA$20:$AA$23,'Lista Suspensa'!$AB$20:$AB$23,"N/A")</f>
        <v>S</v>
      </c>
    </row>
    <row r="4228" spans="1:54" ht="12" customHeight="1">
      <c r="A4228" s="151" t="s">
        <v>54</v>
      </c>
      <c r="B4228" s="152">
        <v>46079</v>
      </c>
      <c r="C4228" s="153" t="s">
        <v>297</v>
      </c>
      <c r="D4228" s="153" t="s">
        <v>455</v>
      </c>
      <c r="E4228" s="244">
        <v>93910065</v>
      </c>
      <c r="F4228" s="144" t="s">
        <v>7677</v>
      </c>
      <c r="G4228" s="230"/>
      <c r="H4228" s="154">
        <v>18694</v>
      </c>
      <c r="I4228" s="153">
        <v>75</v>
      </c>
      <c r="J4228" s="148" t="s">
        <v>70</v>
      </c>
      <c r="K4228" s="153" t="s">
        <v>101</v>
      </c>
      <c r="L4228" s="153"/>
      <c r="M4228" s="153"/>
      <c r="N4228" s="153"/>
      <c r="O4228" s="155">
        <v>21988598039</v>
      </c>
      <c r="P4228" s="156" t="s">
        <v>60</v>
      </c>
      <c r="Q4228" s="157" t="s">
        <v>7576</v>
      </c>
      <c r="R4228" s="158"/>
      <c r="S4228" s="159">
        <v>46142</v>
      </c>
      <c r="T4228" s="159" t="s">
        <v>6983</v>
      </c>
      <c r="U4228" s="159" t="s">
        <v>6152</v>
      </c>
      <c r="V4228" s="154">
        <v>46125</v>
      </c>
      <c r="W4228" s="154">
        <v>46141</v>
      </c>
      <c r="X4228" s="154">
        <v>46142</v>
      </c>
      <c r="Y4228" s="160"/>
      <c r="Z4228" s="160"/>
      <c r="AA4228" s="153"/>
      <c r="AB4228" s="153"/>
      <c r="AC4228" s="182" t="e">
        <f t="shared" si="134"/>
        <v>#DIV/0!</v>
      </c>
      <c r="AD4228" s="153" t="e">
        <f t="shared" si="135"/>
        <v>#DIV/0!</v>
      </c>
      <c r="AE4228" s="207"/>
      <c r="AF4228" s="153"/>
      <c r="AG4228" s="159"/>
      <c r="AH4228" s="153"/>
      <c r="AI4228" s="161"/>
      <c r="AJ4228" s="153"/>
      <c r="AK4228" s="153"/>
      <c r="AL4228" s="207"/>
      <c r="AM4228" s="207"/>
      <c r="AN4228" s="207"/>
      <c r="AO4228" s="207"/>
      <c r="AP4228" s="147" t="s">
        <v>466</v>
      </c>
      <c r="AQ4228" s="147" t="s">
        <v>67</v>
      </c>
      <c r="AR4228" s="147"/>
      <c r="AS4228" s="209" t="s">
        <v>68</v>
      </c>
      <c r="AT4228" s="223" t="str">
        <f>MONTH(B4228)&amp;"/"&amp;YEAR(B4228)</f>
        <v>2/2026</v>
      </c>
      <c r="AU4228" s="223">
        <f>WEEKNUM(B4228)-WEEKNUM(EOMONTH(B4228,-1)+1)+1</f>
        <v>4</v>
      </c>
      <c r="AV4228" s="209" t="str">
        <f>MONTH(R4228)&amp;"/"&amp;YEAR(R4228)</f>
        <v>1/1900</v>
      </c>
      <c r="AW4228" s="209" t="e">
        <f>WEEKNUM(R4228)-WEEKNUM(EOMONTH(R4228,-1)+1)+1</f>
        <v>#NUM!</v>
      </c>
      <c r="AX4228" s="209">
        <f>IF(BB4228="S",IF(Q4228="1. Aceitou o programa",R4228-B4228,0),0)</f>
        <v>0</v>
      </c>
      <c r="AY4228" s="209">
        <f>IF(BB4228="S",IF(AND(S4228&lt;&gt;"",R4228&lt;&gt;""),S4228-R4228,0),0)</f>
        <v>0</v>
      </c>
      <c r="AZ4228" s="209">
        <f>IF(BB4228="S",IF(Q4228="1. Aceitou o programa",IF(OR(X4228="Não se Aplica",X4228=""),IF(OR(W4228="Não se Aplica",W4228=""),0,W4228-V4228),AVERAGE(X4228-W4228,W4228-V4228)),0),0)</f>
        <v>0</v>
      </c>
      <c r="BA4228" s="209">
        <f>IF(BB4228="S",IF(AND(Q4228="1. Aceitou o programa",AH4228="Realizada"),IFERROR(IF(AG4228="",0,AG4228-R4228),0),0),0)</f>
        <v>0</v>
      </c>
      <c r="BB4228" s="209" t="str">
        <f>_xlfn.XLOOKUP(U4228,'Lista Suspensa'!$AA$20:$AA$23,'Lista Suspensa'!$AB$20:$AB$23,"N/A")</f>
        <v>S</v>
      </c>
    </row>
    <row r="4229" spans="1:54" ht="12" customHeight="1">
      <c r="A4229" s="151" t="s">
        <v>54</v>
      </c>
      <c r="B4229" s="152">
        <v>46079</v>
      </c>
      <c r="C4229" s="153" t="s">
        <v>297</v>
      </c>
      <c r="D4229" s="153" t="s">
        <v>455</v>
      </c>
      <c r="E4229" s="244">
        <v>94137195</v>
      </c>
      <c r="F4229" s="144" t="s">
        <v>7678</v>
      </c>
      <c r="G4229" s="230"/>
      <c r="H4229" s="154">
        <v>32966</v>
      </c>
      <c r="I4229" s="153">
        <v>36</v>
      </c>
      <c r="J4229" s="148" t="s">
        <v>70</v>
      </c>
      <c r="K4229" s="153" t="s">
        <v>101</v>
      </c>
      <c r="L4229" s="153"/>
      <c r="M4229" s="153"/>
      <c r="N4229" s="153"/>
      <c r="O4229" s="155">
        <v>21995793655</v>
      </c>
      <c r="P4229" s="156" t="s">
        <v>89</v>
      </c>
      <c r="Q4229" s="157" t="s">
        <v>7576</v>
      </c>
      <c r="R4229" s="158"/>
      <c r="S4229" s="159">
        <v>46142</v>
      </c>
      <c r="T4229" s="159" t="s">
        <v>6983</v>
      </c>
      <c r="U4229" s="159" t="s">
        <v>6152</v>
      </c>
      <c r="V4229" s="154">
        <v>46125</v>
      </c>
      <c r="W4229" s="154">
        <v>46141</v>
      </c>
      <c r="X4229" s="154">
        <v>46142</v>
      </c>
      <c r="Y4229" s="160" t="s">
        <v>4803</v>
      </c>
      <c r="Z4229" s="160"/>
      <c r="AA4229" s="153"/>
      <c r="AB4229" s="153"/>
      <c r="AC4229" s="182" t="e">
        <f t="shared" si="134"/>
        <v>#DIV/0!</v>
      </c>
      <c r="AD4229" s="153" t="e">
        <f t="shared" si="135"/>
        <v>#DIV/0!</v>
      </c>
      <c r="AE4229" s="207"/>
      <c r="AF4229" s="153"/>
      <c r="AG4229" s="159"/>
      <c r="AH4229" s="153"/>
      <c r="AI4229" s="161"/>
      <c r="AJ4229" s="153"/>
      <c r="AK4229" s="153"/>
      <c r="AL4229" s="207"/>
      <c r="AM4229" s="207"/>
      <c r="AN4229" s="207"/>
      <c r="AO4229" s="207"/>
      <c r="AP4229" s="147" t="s">
        <v>466</v>
      </c>
      <c r="AQ4229" s="147" t="s">
        <v>67</v>
      </c>
      <c r="AR4229" s="147"/>
      <c r="AS4229" s="209" t="s">
        <v>68</v>
      </c>
      <c r="AT4229" s="223" t="str">
        <f>MONTH(B4229)&amp;"/"&amp;YEAR(B4229)</f>
        <v>2/2026</v>
      </c>
      <c r="AU4229" s="223">
        <f>WEEKNUM(B4229)-WEEKNUM(EOMONTH(B4229,-1)+1)+1</f>
        <v>4</v>
      </c>
      <c r="AV4229" s="209" t="str">
        <f>MONTH(R4229)&amp;"/"&amp;YEAR(R4229)</f>
        <v>1/1900</v>
      </c>
      <c r="AW4229" s="209" t="e">
        <f>WEEKNUM(R4229)-WEEKNUM(EOMONTH(R4229,-1)+1)+1</f>
        <v>#NUM!</v>
      </c>
      <c r="AX4229" s="209">
        <f>IF(BB4229="S",IF(Q4229="1. Aceitou o programa",R4229-B4229,0),0)</f>
        <v>0</v>
      </c>
      <c r="AY4229" s="209">
        <f>IF(BB4229="S",IF(AND(S4229&lt;&gt;"",R4229&lt;&gt;""),S4229-R4229,0),0)</f>
        <v>0</v>
      </c>
      <c r="AZ4229" s="209">
        <f>IF(BB4229="S",IF(Q4229="1. Aceitou o programa",IF(OR(X4229="Não se Aplica",X4229=""),IF(OR(W4229="Não se Aplica",W4229=""),0,W4229-V4229),AVERAGE(X4229-W4229,W4229-V4229)),0),0)</f>
        <v>0</v>
      </c>
      <c r="BA4229" s="209">
        <f>IF(BB4229="S",IF(AND(Q4229="1. Aceitou o programa",AH4229="Realizada"),IFERROR(IF(AG4229="",0,AG4229-R4229),0),0),0)</f>
        <v>0</v>
      </c>
      <c r="BB4229" s="209" t="str">
        <f>_xlfn.XLOOKUP(U4229,'Lista Suspensa'!$AA$20:$AA$23,'Lista Suspensa'!$AB$20:$AB$23,"N/A")</f>
        <v>S</v>
      </c>
    </row>
    <row r="4230" spans="1:54" ht="12" customHeight="1">
      <c r="A4230" s="151" t="s">
        <v>54</v>
      </c>
      <c r="B4230" s="152">
        <v>46079</v>
      </c>
      <c r="C4230" s="153" t="s">
        <v>297</v>
      </c>
      <c r="D4230" s="153" t="s">
        <v>455</v>
      </c>
      <c r="E4230" s="244">
        <v>790254565</v>
      </c>
      <c r="F4230" s="144" t="s">
        <v>7679</v>
      </c>
      <c r="G4230" s="230"/>
      <c r="H4230" s="154">
        <v>22969</v>
      </c>
      <c r="I4230" s="153">
        <v>63</v>
      </c>
      <c r="J4230" s="148" t="s">
        <v>58</v>
      </c>
      <c r="K4230" s="153" t="s">
        <v>59</v>
      </c>
      <c r="L4230" s="153"/>
      <c r="M4230" s="153"/>
      <c r="N4230" s="153"/>
      <c r="O4230" s="155">
        <v>11999042554</v>
      </c>
      <c r="P4230" s="156" t="s">
        <v>60</v>
      </c>
      <c r="Q4230" s="157" t="s">
        <v>7576</v>
      </c>
      <c r="R4230" s="158"/>
      <c r="S4230" s="159">
        <v>46142</v>
      </c>
      <c r="T4230" s="159" t="s">
        <v>6983</v>
      </c>
      <c r="U4230" s="159" t="s">
        <v>6152</v>
      </c>
      <c r="V4230" s="154">
        <v>46125</v>
      </c>
      <c r="W4230" s="154">
        <v>46141</v>
      </c>
      <c r="X4230" s="154">
        <v>46142</v>
      </c>
      <c r="Y4230" s="160"/>
      <c r="Z4230" s="160"/>
      <c r="AA4230" s="153"/>
      <c r="AB4230" s="153"/>
      <c r="AC4230" s="182" t="e">
        <f t="shared" si="134"/>
        <v>#DIV/0!</v>
      </c>
      <c r="AD4230" s="153" t="e">
        <f t="shared" si="135"/>
        <v>#DIV/0!</v>
      </c>
      <c r="AE4230" s="207"/>
      <c r="AF4230" s="153"/>
      <c r="AG4230" s="159"/>
      <c r="AH4230" s="153"/>
      <c r="AI4230" s="161"/>
      <c r="AJ4230" s="153"/>
      <c r="AK4230" s="153"/>
      <c r="AL4230" s="207"/>
      <c r="AM4230" s="207"/>
      <c r="AN4230" s="207"/>
      <c r="AO4230" s="207"/>
      <c r="AP4230" s="147" t="s">
        <v>466</v>
      </c>
      <c r="AQ4230" s="147" t="s">
        <v>67</v>
      </c>
      <c r="AR4230" s="147"/>
      <c r="AS4230" s="209" t="s">
        <v>68</v>
      </c>
      <c r="AT4230" s="223" t="str">
        <f>MONTH(B4230)&amp;"/"&amp;YEAR(B4230)</f>
        <v>2/2026</v>
      </c>
      <c r="AU4230" s="223">
        <f>WEEKNUM(B4230)-WEEKNUM(EOMONTH(B4230,-1)+1)+1</f>
        <v>4</v>
      </c>
      <c r="AV4230" s="209" t="str">
        <f>MONTH(R4230)&amp;"/"&amp;YEAR(R4230)</f>
        <v>1/1900</v>
      </c>
      <c r="AW4230" s="209" t="e">
        <f>WEEKNUM(R4230)-WEEKNUM(EOMONTH(R4230,-1)+1)+1</f>
        <v>#NUM!</v>
      </c>
      <c r="AX4230" s="209">
        <f>IF(BB4230="S",IF(Q4230="1. Aceitou o programa",R4230-B4230,0),0)</f>
        <v>0</v>
      </c>
      <c r="AY4230" s="209">
        <f>IF(BB4230="S",IF(AND(S4230&lt;&gt;"",R4230&lt;&gt;""),S4230-R4230,0),0)</f>
        <v>0</v>
      </c>
      <c r="AZ4230" s="209">
        <f>IF(BB4230="S",IF(Q4230="1. Aceitou o programa",IF(OR(X4230="Não se Aplica",X4230=""),IF(OR(W4230="Não se Aplica",W4230=""),0,W4230-V4230),AVERAGE(X4230-W4230,W4230-V4230)),0),0)</f>
        <v>0</v>
      </c>
      <c r="BA4230" s="209">
        <f>IF(BB4230="S",IF(AND(Q4230="1. Aceitou o programa",AH4230="Realizada"),IFERROR(IF(AG4230="",0,AG4230-R4230),0),0),0)</f>
        <v>0</v>
      </c>
      <c r="BB4230" s="209" t="str">
        <f>_xlfn.XLOOKUP(U4230,'Lista Suspensa'!$AA$20:$AA$23,'Lista Suspensa'!$AB$20:$AB$23,"N/A")</f>
        <v>S</v>
      </c>
    </row>
    <row r="4231" spans="1:54" ht="12" customHeight="1">
      <c r="A4231" s="151" t="s">
        <v>54</v>
      </c>
      <c r="B4231" s="152">
        <v>46079</v>
      </c>
      <c r="C4231" s="153" t="s">
        <v>297</v>
      </c>
      <c r="D4231" s="153" t="s">
        <v>455</v>
      </c>
      <c r="E4231" s="244">
        <v>94749633</v>
      </c>
      <c r="F4231" s="144" t="s">
        <v>7680</v>
      </c>
      <c r="G4231" s="230"/>
      <c r="H4231" s="154">
        <v>30995</v>
      </c>
      <c r="I4231" s="153">
        <v>41</v>
      </c>
      <c r="J4231" s="148" t="s">
        <v>70</v>
      </c>
      <c r="K4231" s="153" t="s">
        <v>59</v>
      </c>
      <c r="L4231" s="153"/>
      <c r="M4231" s="153"/>
      <c r="N4231" s="153"/>
      <c r="O4231" s="155">
        <v>32991054720</v>
      </c>
      <c r="P4231" s="156" t="s">
        <v>60</v>
      </c>
      <c r="Q4231" s="157" t="s">
        <v>7576</v>
      </c>
      <c r="R4231" s="158"/>
      <c r="S4231" s="159">
        <v>46142</v>
      </c>
      <c r="T4231" s="159" t="s">
        <v>6983</v>
      </c>
      <c r="U4231" s="159" t="s">
        <v>6152</v>
      </c>
      <c r="V4231" s="154">
        <v>46125</v>
      </c>
      <c r="W4231" s="154">
        <v>46141</v>
      </c>
      <c r="X4231" s="154">
        <v>46142</v>
      </c>
      <c r="Y4231" s="160" t="s">
        <v>7681</v>
      </c>
      <c r="Z4231" s="160"/>
      <c r="AA4231" s="153"/>
      <c r="AB4231" s="153"/>
      <c r="AC4231" s="182" t="e">
        <f t="shared" si="134"/>
        <v>#DIV/0!</v>
      </c>
      <c r="AD4231" s="153" t="e">
        <f t="shared" si="135"/>
        <v>#DIV/0!</v>
      </c>
      <c r="AE4231" s="207"/>
      <c r="AF4231" s="153"/>
      <c r="AG4231" s="159"/>
      <c r="AH4231" s="153"/>
      <c r="AI4231" s="161"/>
      <c r="AJ4231" s="153"/>
      <c r="AK4231" s="153"/>
      <c r="AL4231" s="207"/>
      <c r="AM4231" s="207"/>
      <c r="AN4231" s="207"/>
      <c r="AO4231" s="207"/>
      <c r="AP4231" s="147" t="s">
        <v>466</v>
      </c>
      <c r="AQ4231" s="147" t="s">
        <v>67</v>
      </c>
      <c r="AR4231" s="147"/>
      <c r="AS4231" s="209" t="s">
        <v>68</v>
      </c>
      <c r="AT4231" s="223" t="str">
        <f>MONTH(B4231)&amp;"/"&amp;YEAR(B4231)</f>
        <v>2/2026</v>
      </c>
      <c r="AU4231" s="223">
        <f>WEEKNUM(B4231)-WEEKNUM(EOMONTH(B4231,-1)+1)+1</f>
        <v>4</v>
      </c>
      <c r="AV4231" s="209" t="str">
        <f>MONTH(R4231)&amp;"/"&amp;YEAR(R4231)</f>
        <v>1/1900</v>
      </c>
      <c r="AW4231" s="209" t="e">
        <f>WEEKNUM(R4231)-WEEKNUM(EOMONTH(R4231,-1)+1)+1</f>
        <v>#NUM!</v>
      </c>
      <c r="AX4231" s="209">
        <f>IF(BB4231="S",IF(Q4231="1. Aceitou o programa",R4231-B4231,0),0)</f>
        <v>0</v>
      </c>
      <c r="AY4231" s="209">
        <f>IF(BB4231="S",IF(AND(S4231&lt;&gt;"",R4231&lt;&gt;""),S4231-R4231,0),0)</f>
        <v>0</v>
      </c>
      <c r="AZ4231" s="209">
        <f>IF(BB4231="S",IF(Q4231="1. Aceitou o programa",IF(OR(X4231="Não se Aplica",X4231=""),IF(OR(W4231="Não se Aplica",W4231=""),0,W4231-V4231),AVERAGE(X4231-W4231,W4231-V4231)),0),0)</f>
        <v>0</v>
      </c>
      <c r="BA4231" s="209">
        <f>IF(BB4231="S",IF(AND(Q4231="1. Aceitou o programa",AH4231="Realizada"),IFERROR(IF(AG4231="",0,AG4231-R4231),0),0),0)</f>
        <v>0</v>
      </c>
      <c r="BB4231" s="209" t="str">
        <f>_xlfn.XLOOKUP(U4231,'Lista Suspensa'!$AA$20:$AA$23,'Lista Suspensa'!$AB$20:$AB$23,"N/A")</f>
        <v>S</v>
      </c>
    </row>
    <row r="4232" spans="1:54" ht="12" customHeight="1">
      <c r="A4232" s="151" t="s">
        <v>54</v>
      </c>
      <c r="B4232" s="152">
        <v>46079</v>
      </c>
      <c r="C4232" s="153" t="s">
        <v>297</v>
      </c>
      <c r="D4232" s="153" t="s">
        <v>455</v>
      </c>
      <c r="E4232" s="244">
        <v>799929611</v>
      </c>
      <c r="F4232" s="144" t="s">
        <v>7682</v>
      </c>
      <c r="G4232" s="230"/>
      <c r="H4232" s="154">
        <v>33002</v>
      </c>
      <c r="I4232" s="153">
        <v>36</v>
      </c>
      <c r="J4232" s="148" t="s">
        <v>70</v>
      </c>
      <c r="K4232" s="153" t="s">
        <v>59</v>
      </c>
      <c r="L4232" s="153"/>
      <c r="M4232" s="153"/>
      <c r="N4232" s="153"/>
      <c r="O4232" s="155">
        <v>11969700312</v>
      </c>
      <c r="P4232" s="156" t="s">
        <v>89</v>
      </c>
      <c r="Q4232" s="157" t="s">
        <v>7576</v>
      </c>
      <c r="R4232" s="158"/>
      <c r="S4232" s="159">
        <v>46142</v>
      </c>
      <c r="T4232" s="159" t="s">
        <v>6983</v>
      </c>
      <c r="U4232" s="159" t="s">
        <v>6152</v>
      </c>
      <c r="V4232" s="154">
        <v>46128</v>
      </c>
      <c r="W4232" s="154">
        <v>46141</v>
      </c>
      <c r="X4232" s="154">
        <v>46142</v>
      </c>
      <c r="Y4232" s="160" t="s">
        <v>4806</v>
      </c>
      <c r="Z4232" s="160"/>
      <c r="AA4232" s="153"/>
      <c r="AB4232" s="153"/>
      <c r="AC4232" s="182" t="e">
        <f t="shared" si="134"/>
        <v>#DIV/0!</v>
      </c>
      <c r="AD4232" s="153" t="e">
        <f t="shared" si="135"/>
        <v>#DIV/0!</v>
      </c>
      <c r="AE4232" s="207"/>
      <c r="AF4232" s="153"/>
      <c r="AG4232" s="159"/>
      <c r="AH4232" s="153"/>
      <c r="AI4232" s="161"/>
      <c r="AJ4232" s="153"/>
      <c r="AK4232" s="153"/>
      <c r="AL4232" s="207"/>
      <c r="AM4232" s="207"/>
      <c r="AN4232" s="207"/>
      <c r="AO4232" s="207"/>
      <c r="AP4232" s="147" t="s">
        <v>466</v>
      </c>
      <c r="AQ4232" s="147" t="s">
        <v>67</v>
      </c>
      <c r="AR4232" s="147"/>
      <c r="AS4232" s="209" t="s">
        <v>68</v>
      </c>
      <c r="AT4232" s="223" t="str">
        <f>MONTH(B4232)&amp;"/"&amp;YEAR(B4232)</f>
        <v>2/2026</v>
      </c>
      <c r="AU4232" s="223">
        <f>WEEKNUM(B4232)-WEEKNUM(EOMONTH(B4232,-1)+1)+1</f>
        <v>4</v>
      </c>
      <c r="AV4232" s="209" t="str">
        <f>MONTH(R4232)&amp;"/"&amp;YEAR(R4232)</f>
        <v>1/1900</v>
      </c>
      <c r="AW4232" s="209" t="e">
        <f>WEEKNUM(R4232)-WEEKNUM(EOMONTH(R4232,-1)+1)+1</f>
        <v>#NUM!</v>
      </c>
      <c r="AX4232" s="209">
        <f>IF(BB4232="S",IF(Q4232="1. Aceitou o programa",R4232-B4232,0),0)</f>
        <v>0</v>
      </c>
      <c r="AY4232" s="209">
        <f>IF(BB4232="S",IF(AND(S4232&lt;&gt;"",R4232&lt;&gt;""),S4232-R4232,0),0)</f>
        <v>0</v>
      </c>
      <c r="AZ4232" s="209">
        <f>IF(BB4232="S",IF(Q4232="1. Aceitou o programa",IF(OR(X4232="Não se Aplica",X4232=""),IF(OR(W4232="Não se Aplica",W4232=""),0,W4232-V4232),AVERAGE(X4232-W4232,W4232-V4232)),0),0)</f>
        <v>0</v>
      </c>
      <c r="BA4232" s="209">
        <f>IF(BB4232="S",IF(AND(Q4232="1. Aceitou o programa",AH4232="Realizada"),IFERROR(IF(AG4232="",0,AG4232-R4232),0),0),0)</f>
        <v>0</v>
      </c>
      <c r="BB4232" s="209" t="str">
        <f>_xlfn.XLOOKUP(U4232,'Lista Suspensa'!$AA$20:$AA$23,'Lista Suspensa'!$AB$20:$AB$23,"N/A")</f>
        <v>S</v>
      </c>
    </row>
    <row r="4233" spans="1:54" ht="12" customHeight="1">
      <c r="A4233" s="151" t="s">
        <v>54</v>
      </c>
      <c r="B4233" s="152">
        <v>46079</v>
      </c>
      <c r="C4233" s="153" t="s">
        <v>297</v>
      </c>
      <c r="D4233" s="153" t="s">
        <v>455</v>
      </c>
      <c r="E4233" s="244">
        <v>87417469</v>
      </c>
      <c r="F4233" s="144" t="s">
        <v>7683</v>
      </c>
      <c r="G4233" s="230"/>
      <c r="H4233" s="154">
        <v>33035</v>
      </c>
      <c r="I4233" s="153">
        <v>35</v>
      </c>
      <c r="J4233" s="148" t="s">
        <v>70</v>
      </c>
      <c r="K4233" s="153"/>
      <c r="L4233" s="153"/>
      <c r="M4233" s="153"/>
      <c r="N4233" s="153">
        <v>50</v>
      </c>
      <c r="O4233" s="155" t="s">
        <v>7684</v>
      </c>
      <c r="P4233" s="156" t="s">
        <v>60</v>
      </c>
      <c r="Q4233" s="157" t="s">
        <v>7576</v>
      </c>
      <c r="R4233" s="158"/>
      <c r="S4233" s="159">
        <v>46142</v>
      </c>
      <c r="T4233" s="159" t="s">
        <v>6983</v>
      </c>
      <c r="U4233" s="159" t="s">
        <v>6152</v>
      </c>
      <c r="V4233" s="154">
        <v>46118</v>
      </c>
      <c r="W4233" s="154">
        <v>46141</v>
      </c>
      <c r="X4233" s="154">
        <v>46142</v>
      </c>
      <c r="Y4233" s="160"/>
      <c r="Z4233" s="160"/>
      <c r="AA4233" s="153"/>
      <c r="AB4233" s="153"/>
      <c r="AC4233" s="182" t="e">
        <f t="shared" si="134"/>
        <v>#DIV/0!</v>
      </c>
      <c r="AD4233" s="153" t="e">
        <f t="shared" si="135"/>
        <v>#DIV/0!</v>
      </c>
      <c r="AE4233" s="207"/>
      <c r="AF4233" s="153"/>
      <c r="AG4233" s="159"/>
      <c r="AH4233" s="153"/>
      <c r="AI4233" s="161"/>
      <c r="AJ4233" s="153"/>
      <c r="AK4233" s="153"/>
      <c r="AL4233" s="207"/>
      <c r="AM4233" s="207"/>
      <c r="AN4233" s="207"/>
      <c r="AO4233" s="207"/>
      <c r="AP4233" s="147" t="s">
        <v>466</v>
      </c>
      <c r="AQ4233" s="147" t="s">
        <v>67</v>
      </c>
      <c r="AR4233" s="147"/>
      <c r="AS4233" s="209" t="s">
        <v>68</v>
      </c>
      <c r="AT4233" s="223" t="str">
        <f>MONTH(B4233)&amp;"/"&amp;YEAR(B4233)</f>
        <v>2/2026</v>
      </c>
      <c r="AU4233" s="223">
        <f>WEEKNUM(B4233)-WEEKNUM(EOMONTH(B4233,-1)+1)+1</f>
        <v>4</v>
      </c>
      <c r="AV4233" s="209" t="str">
        <f>MONTH(R4233)&amp;"/"&amp;YEAR(R4233)</f>
        <v>1/1900</v>
      </c>
      <c r="AW4233" s="209" t="e">
        <f>WEEKNUM(R4233)-WEEKNUM(EOMONTH(R4233,-1)+1)+1</f>
        <v>#NUM!</v>
      </c>
      <c r="AX4233" s="209">
        <f>IF(BB4233="S",IF(Q4233="1. Aceitou o programa",R4233-B4233,0),0)</f>
        <v>0</v>
      </c>
      <c r="AY4233" s="209">
        <f>IF(BB4233="S",IF(AND(S4233&lt;&gt;"",R4233&lt;&gt;""),S4233-R4233,0),0)</f>
        <v>0</v>
      </c>
      <c r="AZ4233" s="209">
        <f>IF(BB4233="S",IF(Q4233="1. Aceitou o programa",IF(OR(X4233="Não se Aplica",X4233=""),IF(OR(W4233="Não se Aplica",W4233=""),0,W4233-V4233),AVERAGE(X4233-W4233,W4233-V4233)),0),0)</f>
        <v>0</v>
      </c>
      <c r="BA4233" s="209">
        <f>IF(BB4233="S",IF(AND(Q4233="1. Aceitou o programa",AH4233="Realizada"),IFERROR(IF(AG4233="",0,AG4233-R4233),0),0),0)</f>
        <v>0</v>
      </c>
      <c r="BB4233" s="209" t="str">
        <f>_xlfn.XLOOKUP(U4233,'Lista Suspensa'!$AA$20:$AA$23,'Lista Suspensa'!$AB$20:$AB$23,"N/A")</f>
        <v>S</v>
      </c>
    </row>
    <row r="4234" spans="1:54" ht="12" customHeight="1">
      <c r="A4234" s="151" t="s">
        <v>121</v>
      </c>
      <c r="B4234" s="152">
        <v>46083</v>
      </c>
      <c r="C4234" s="153" t="s">
        <v>122</v>
      </c>
      <c r="D4234" s="153" t="s">
        <v>274</v>
      </c>
      <c r="E4234" s="244">
        <v>882080520</v>
      </c>
      <c r="F4234" s="144" t="s">
        <v>7685</v>
      </c>
      <c r="G4234" s="230"/>
      <c r="H4234" s="154">
        <v>26278</v>
      </c>
      <c r="I4234" s="153">
        <v>54</v>
      </c>
      <c r="J4234" s="148" t="s">
        <v>70</v>
      </c>
      <c r="K4234" s="153" t="s">
        <v>101</v>
      </c>
      <c r="L4234" s="153"/>
      <c r="M4234" s="153"/>
      <c r="N4234" s="153"/>
      <c r="O4234" s="155">
        <v>21988947115</v>
      </c>
      <c r="P4234" s="156" t="s">
        <v>60</v>
      </c>
      <c r="Q4234" s="157" t="s">
        <v>7576</v>
      </c>
      <c r="R4234" s="158"/>
      <c r="S4234" s="159">
        <v>46101</v>
      </c>
      <c r="T4234" s="159" t="s">
        <v>6983</v>
      </c>
      <c r="U4234" s="159" t="s">
        <v>6152</v>
      </c>
      <c r="V4234" s="154">
        <v>46030</v>
      </c>
      <c r="W4234" s="154">
        <v>46091</v>
      </c>
      <c r="X4234" s="154">
        <v>46101</v>
      </c>
      <c r="Y4234" s="160"/>
      <c r="Z4234" s="160"/>
      <c r="AA4234" s="153"/>
      <c r="AB4234" s="153"/>
      <c r="AC4234" s="182" t="e">
        <f t="shared" si="134"/>
        <v>#DIV/0!</v>
      </c>
      <c r="AD4234" s="153" t="e">
        <f t="shared" si="135"/>
        <v>#DIV/0!</v>
      </c>
      <c r="AE4234" s="207"/>
      <c r="AF4234" s="153"/>
      <c r="AG4234" s="159"/>
      <c r="AH4234" s="153"/>
      <c r="AI4234" s="161"/>
      <c r="AJ4234" s="153"/>
      <c r="AK4234" s="153"/>
      <c r="AL4234" s="207"/>
      <c r="AM4234" s="207"/>
      <c r="AN4234" s="207"/>
      <c r="AO4234" s="207"/>
      <c r="AP4234" s="147" t="s">
        <v>466</v>
      </c>
      <c r="AQ4234" s="147" t="s">
        <v>67</v>
      </c>
      <c r="AR4234" s="147"/>
      <c r="AS4234" s="209" t="s">
        <v>68</v>
      </c>
      <c r="AT4234" s="223" t="str">
        <f>MONTH(B4234)&amp;"/"&amp;YEAR(B4234)</f>
        <v>3/2026</v>
      </c>
      <c r="AU4234" s="223">
        <f>WEEKNUM(B4234)-WEEKNUM(EOMONTH(B4234,-1)+1)+1</f>
        <v>1</v>
      </c>
      <c r="AV4234" s="209" t="str">
        <f>MONTH(R4234)&amp;"/"&amp;YEAR(R4234)</f>
        <v>1/1900</v>
      </c>
      <c r="AW4234" s="209" t="e">
        <f>WEEKNUM(R4234)-WEEKNUM(EOMONTH(R4234,-1)+1)+1</f>
        <v>#NUM!</v>
      </c>
      <c r="AX4234" s="209">
        <f>IF(BB4234="S",IF(Q4234="1. Aceitou o programa",R4234-B4234,0),0)</f>
        <v>0</v>
      </c>
      <c r="AY4234" s="209">
        <f>IF(BB4234="S",IF(AND(S4234&lt;&gt;"",R4234&lt;&gt;""),S4234-R4234,0),0)</f>
        <v>0</v>
      </c>
      <c r="AZ4234" s="209">
        <f>IF(BB4234="S",IF(Q4234="1. Aceitou o programa",IF(OR(X4234="Não se Aplica",X4234=""),IF(OR(W4234="Não se Aplica",W4234=""),0,W4234-V4234),AVERAGE(X4234-W4234,W4234-V4234)),0),0)</f>
        <v>0</v>
      </c>
      <c r="BA4234" s="209">
        <f>IF(BB4234="S",IF(AND(Q4234="1. Aceitou o programa",AH4234="Realizada"),IFERROR(IF(AG4234="",0,AG4234-R4234),0),0),0)</f>
        <v>0</v>
      </c>
      <c r="BB4234" s="209" t="str">
        <f>_xlfn.XLOOKUP(U4234,'Lista Suspensa'!$AA$20:$AA$23,'Lista Suspensa'!$AB$20:$AB$23,"N/A")</f>
        <v>S</v>
      </c>
    </row>
    <row r="4235" spans="1:54" ht="12" customHeight="1">
      <c r="A4235" s="151" t="s">
        <v>54</v>
      </c>
      <c r="B4235" s="152">
        <v>46083</v>
      </c>
      <c r="C4235" s="153" t="s">
        <v>55</v>
      </c>
      <c r="D4235" s="153" t="s">
        <v>56</v>
      </c>
      <c r="E4235" s="244">
        <v>20487002</v>
      </c>
      <c r="F4235" s="144" t="s">
        <v>7686</v>
      </c>
      <c r="G4235" s="230"/>
      <c r="H4235" s="154">
        <v>14094</v>
      </c>
      <c r="I4235" s="153">
        <v>87</v>
      </c>
      <c r="J4235" s="148" t="s">
        <v>58</v>
      </c>
      <c r="K4235" s="153"/>
      <c r="L4235" s="153"/>
      <c r="M4235" s="153"/>
      <c r="N4235" s="153">
        <v>600</v>
      </c>
      <c r="O4235" s="155" t="s">
        <v>7687</v>
      </c>
      <c r="P4235" s="156" t="s">
        <v>60</v>
      </c>
      <c r="Q4235" s="157" t="s">
        <v>7576</v>
      </c>
      <c r="R4235" s="158"/>
      <c r="S4235" s="159">
        <v>46150</v>
      </c>
      <c r="T4235" s="159" t="s">
        <v>6983</v>
      </c>
      <c r="U4235" s="159" t="s">
        <v>6152</v>
      </c>
      <c r="V4235" s="154">
        <v>46113</v>
      </c>
      <c r="W4235" s="154">
        <v>46141</v>
      </c>
      <c r="X4235" s="154">
        <v>46142</v>
      </c>
      <c r="Y4235" s="160"/>
      <c r="Z4235" s="160"/>
      <c r="AA4235" s="153"/>
      <c r="AB4235" s="153"/>
      <c r="AC4235" s="182" t="e">
        <f t="shared" si="134"/>
        <v>#DIV/0!</v>
      </c>
      <c r="AD4235" s="153" t="e">
        <f t="shared" si="135"/>
        <v>#DIV/0!</v>
      </c>
      <c r="AE4235" s="207"/>
      <c r="AF4235" s="153"/>
      <c r="AG4235" s="159"/>
      <c r="AH4235" s="153"/>
      <c r="AI4235" s="161"/>
      <c r="AJ4235" s="153"/>
      <c r="AK4235" s="153"/>
      <c r="AL4235" s="207"/>
      <c r="AM4235" s="207"/>
      <c r="AN4235" s="207"/>
      <c r="AO4235" s="207"/>
      <c r="AP4235" s="147" t="s">
        <v>466</v>
      </c>
      <c r="AQ4235" s="147"/>
      <c r="AR4235" s="147"/>
      <c r="AS4235" s="209" t="s">
        <v>68</v>
      </c>
      <c r="AT4235" s="223" t="str">
        <f>MONTH(B4235)&amp;"/"&amp;YEAR(B4235)</f>
        <v>3/2026</v>
      </c>
      <c r="AU4235" s="223">
        <f>WEEKNUM(B4235)-WEEKNUM(EOMONTH(B4235,-1)+1)+1</f>
        <v>1</v>
      </c>
      <c r="AV4235" s="209" t="str">
        <f>MONTH(R4235)&amp;"/"&amp;YEAR(R4235)</f>
        <v>1/1900</v>
      </c>
      <c r="AW4235" s="209" t="e">
        <f>WEEKNUM(R4235)-WEEKNUM(EOMONTH(R4235,-1)+1)+1</f>
        <v>#NUM!</v>
      </c>
      <c r="AX4235" s="209">
        <f>IF(BB4235="S",IF(Q4235="1. Aceitou o programa",R4235-B4235,0),0)</f>
        <v>0</v>
      </c>
      <c r="AY4235" s="209">
        <f>IF(BB4235="S",IF(AND(S4235&lt;&gt;"",R4235&lt;&gt;""),S4235-R4235,0),0)</f>
        <v>0</v>
      </c>
      <c r="AZ4235" s="209">
        <f>IF(BB4235="S",IF(Q4235="1. Aceitou o programa",IF(OR(X4235="Não se Aplica",X4235=""),IF(OR(W4235="Não se Aplica",W4235=""),0,W4235-V4235),AVERAGE(X4235-W4235,W4235-V4235)),0),0)</f>
        <v>0</v>
      </c>
      <c r="BA4235" s="209">
        <f>IF(BB4235="S",IF(AND(Q4235="1. Aceitou o programa",AH4235="Realizada"),IFERROR(IF(AG4235="",0,AG4235-R4235),0),0),0)</f>
        <v>0</v>
      </c>
      <c r="BB4235" s="209" t="str">
        <f>_xlfn.XLOOKUP(U4235,'Lista Suspensa'!$AA$20:$AA$23,'Lista Suspensa'!$AB$20:$AB$23,"N/A")</f>
        <v>S</v>
      </c>
    </row>
    <row r="4236" spans="1:54" ht="12" customHeight="1">
      <c r="A4236" s="151" t="s">
        <v>54</v>
      </c>
      <c r="B4236" s="152">
        <v>46083</v>
      </c>
      <c r="C4236" s="153" t="s">
        <v>55</v>
      </c>
      <c r="D4236" s="153" t="s">
        <v>56</v>
      </c>
      <c r="E4236" s="244">
        <v>79151193</v>
      </c>
      <c r="F4236" s="144" t="s">
        <v>7688</v>
      </c>
      <c r="G4236" s="230"/>
      <c r="H4236" s="154">
        <v>29191</v>
      </c>
      <c r="I4236" s="153">
        <v>46</v>
      </c>
      <c r="J4236" s="148" t="s">
        <v>58</v>
      </c>
      <c r="K4236" s="153"/>
      <c r="L4236" s="153"/>
      <c r="M4236" s="153"/>
      <c r="N4236" s="153">
        <v>40</v>
      </c>
      <c r="O4236" s="155">
        <v>11970740626</v>
      </c>
      <c r="P4236" s="156" t="s">
        <v>60</v>
      </c>
      <c r="Q4236" s="157" t="s">
        <v>7576</v>
      </c>
      <c r="R4236" s="158"/>
      <c r="S4236" s="159">
        <v>46150</v>
      </c>
      <c r="T4236" s="159" t="s">
        <v>6983</v>
      </c>
      <c r="U4236" s="159" t="s">
        <v>6152</v>
      </c>
      <c r="V4236" s="154">
        <v>46113</v>
      </c>
      <c r="W4236" s="154">
        <v>46118</v>
      </c>
      <c r="X4236" s="154">
        <v>46150</v>
      </c>
      <c r="Y4236" s="160"/>
      <c r="Z4236" s="160"/>
      <c r="AA4236" s="153"/>
      <c r="AB4236" s="153"/>
      <c r="AC4236" s="182" t="e">
        <f t="shared" si="134"/>
        <v>#DIV/0!</v>
      </c>
      <c r="AD4236" s="153" t="e">
        <f t="shared" si="135"/>
        <v>#DIV/0!</v>
      </c>
      <c r="AE4236" s="207"/>
      <c r="AF4236" s="153"/>
      <c r="AG4236" s="159"/>
      <c r="AH4236" s="153"/>
      <c r="AI4236" s="161"/>
      <c r="AJ4236" s="153"/>
      <c r="AK4236" s="153"/>
      <c r="AL4236" s="207"/>
      <c r="AM4236" s="207"/>
      <c r="AN4236" s="207"/>
      <c r="AO4236" s="207"/>
      <c r="AP4236" s="147" t="s">
        <v>466</v>
      </c>
      <c r="AQ4236" s="147" t="s">
        <v>67</v>
      </c>
      <c r="AR4236" s="147"/>
      <c r="AS4236" s="209" t="s">
        <v>68</v>
      </c>
      <c r="AT4236" s="223" t="str">
        <f>MONTH(B4236)&amp;"/"&amp;YEAR(B4236)</f>
        <v>3/2026</v>
      </c>
      <c r="AU4236" s="223">
        <f>WEEKNUM(B4236)-WEEKNUM(EOMONTH(B4236,-1)+1)+1</f>
        <v>1</v>
      </c>
      <c r="AV4236" s="209" t="str">
        <f>MONTH(R4236)&amp;"/"&amp;YEAR(R4236)</f>
        <v>1/1900</v>
      </c>
      <c r="AW4236" s="209" t="e">
        <f>WEEKNUM(R4236)-WEEKNUM(EOMONTH(R4236,-1)+1)+1</f>
        <v>#NUM!</v>
      </c>
      <c r="AX4236" s="209">
        <f>IF(BB4236="S",IF(Q4236="1. Aceitou o programa",R4236-B4236,0),0)</f>
        <v>0</v>
      </c>
      <c r="AY4236" s="209">
        <f>IF(BB4236="S",IF(AND(S4236&lt;&gt;"",R4236&lt;&gt;""),S4236-R4236,0),0)</f>
        <v>0</v>
      </c>
      <c r="AZ4236" s="209">
        <f>IF(BB4236="S",IF(Q4236="1. Aceitou o programa",IF(OR(X4236="Não se Aplica",X4236=""),IF(OR(W4236="Não se Aplica",W4236=""),0,W4236-V4236),AVERAGE(X4236-W4236,W4236-V4236)),0),0)</f>
        <v>0</v>
      </c>
      <c r="BA4236" s="209">
        <f>IF(BB4236="S",IF(AND(Q4236="1. Aceitou o programa",AH4236="Realizada"),IFERROR(IF(AG4236="",0,AG4236-R4236),0),0),0)</f>
        <v>0</v>
      </c>
      <c r="BB4236" s="209" t="str">
        <f>_xlfn.XLOOKUP(U4236,'Lista Suspensa'!$AA$20:$AA$23,'Lista Suspensa'!$AB$20:$AB$23,"N/A")</f>
        <v>S</v>
      </c>
    </row>
    <row r="4237" spans="1:54" ht="12" customHeight="1">
      <c r="A4237" s="151" t="s">
        <v>54</v>
      </c>
      <c r="B4237" s="152">
        <v>46083</v>
      </c>
      <c r="C4237" s="153" t="s">
        <v>55</v>
      </c>
      <c r="D4237" s="153" t="s">
        <v>56</v>
      </c>
      <c r="E4237" s="244">
        <v>89014355</v>
      </c>
      <c r="F4237" s="144" t="s">
        <v>7689</v>
      </c>
      <c r="G4237" s="230"/>
      <c r="H4237" s="154">
        <v>31573</v>
      </c>
      <c r="I4237" s="153">
        <v>39</v>
      </c>
      <c r="J4237" s="148" t="s">
        <v>70</v>
      </c>
      <c r="K4237" s="153"/>
      <c r="L4237" s="153"/>
      <c r="M4237" s="153"/>
      <c r="N4237" s="153">
        <v>380</v>
      </c>
      <c r="O4237" s="155" t="s">
        <v>7690</v>
      </c>
      <c r="P4237" s="156" t="s">
        <v>2026</v>
      </c>
      <c r="Q4237" s="157" t="s">
        <v>7576</v>
      </c>
      <c r="R4237" s="158"/>
      <c r="S4237" s="159">
        <v>46150</v>
      </c>
      <c r="T4237" s="159" t="s">
        <v>6983</v>
      </c>
      <c r="U4237" s="159" t="s">
        <v>6152</v>
      </c>
      <c r="V4237" s="154">
        <v>46112</v>
      </c>
      <c r="W4237" s="154">
        <v>46142</v>
      </c>
      <c r="X4237" s="154">
        <v>46150</v>
      </c>
      <c r="Y4237" s="160">
        <v>46111</v>
      </c>
      <c r="Z4237" s="160"/>
      <c r="AA4237" s="153"/>
      <c r="AB4237" s="153"/>
      <c r="AC4237" s="182" t="e">
        <f t="shared" si="134"/>
        <v>#DIV/0!</v>
      </c>
      <c r="AD4237" s="153" t="e">
        <f t="shared" si="135"/>
        <v>#DIV/0!</v>
      </c>
      <c r="AE4237" s="207"/>
      <c r="AF4237" s="153"/>
      <c r="AG4237" s="159"/>
      <c r="AH4237" s="153"/>
      <c r="AI4237" s="161"/>
      <c r="AJ4237" s="153"/>
      <c r="AK4237" s="153"/>
      <c r="AL4237" s="207"/>
      <c r="AM4237" s="207"/>
      <c r="AN4237" s="207"/>
      <c r="AO4237" s="207"/>
      <c r="AP4237" s="147" t="s">
        <v>466</v>
      </c>
      <c r="AQ4237" s="147" t="s">
        <v>67</v>
      </c>
      <c r="AR4237" s="147"/>
      <c r="AS4237" s="209" t="s">
        <v>68</v>
      </c>
      <c r="AT4237" s="223" t="str">
        <f>MONTH(B4237)&amp;"/"&amp;YEAR(B4237)</f>
        <v>3/2026</v>
      </c>
      <c r="AU4237" s="223">
        <f>WEEKNUM(B4237)-WEEKNUM(EOMONTH(B4237,-1)+1)+1</f>
        <v>1</v>
      </c>
      <c r="AV4237" s="209" t="str">
        <f>MONTH(R4237)&amp;"/"&amp;YEAR(R4237)</f>
        <v>1/1900</v>
      </c>
      <c r="AW4237" s="209" t="e">
        <f>WEEKNUM(R4237)-WEEKNUM(EOMONTH(R4237,-1)+1)+1</f>
        <v>#NUM!</v>
      </c>
      <c r="AX4237" s="209">
        <f>IF(BB4237="S",IF(Q4237="1. Aceitou o programa",R4237-B4237,0),0)</f>
        <v>0</v>
      </c>
      <c r="AY4237" s="209">
        <f>IF(BB4237="S",IF(AND(S4237&lt;&gt;"",R4237&lt;&gt;""),S4237-R4237,0),0)</f>
        <v>0</v>
      </c>
      <c r="AZ4237" s="209">
        <f>IF(BB4237="S",IF(Q4237="1. Aceitou o programa",IF(OR(X4237="Não se Aplica",X4237=""),IF(OR(W4237="Não se Aplica",W4237=""),0,W4237-V4237),AVERAGE(X4237-W4237,W4237-V4237)),0),0)</f>
        <v>0</v>
      </c>
      <c r="BA4237" s="209">
        <f>IF(BB4237="S",IF(AND(Q4237="1. Aceitou o programa",AH4237="Realizada"),IFERROR(IF(AG4237="",0,AG4237-R4237),0),0),0)</f>
        <v>0</v>
      </c>
      <c r="BB4237" s="209" t="str">
        <f>_xlfn.XLOOKUP(U4237,'Lista Suspensa'!$AA$20:$AA$23,'Lista Suspensa'!$AB$20:$AB$23,"N/A")</f>
        <v>S</v>
      </c>
    </row>
    <row r="4238" spans="1:54" ht="12" customHeight="1">
      <c r="A4238" s="151" t="s">
        <v>54</v>
      </c>
      <c r="B4238" s="152">
        <v>46083</v>
      </c>
      <c r="C4238" s="153" t="s">
        <v>55</v>
      </c>
      <c r="D4238" s="153" t="s">
        <v>56</v>
      </c>
      <c r="E4238" s="244">
        <v>93611607</v>
      </c>
      <c r="F4238" s="144" t="s">
        <v>7691</v>
      </c>
      <c r="G4238" s="230"/>
      <c r="H4238" s="154">
        <v>36060</v>
      </c>
      <c r="I4238" s="153">
        <v>27</v>
      </c>
      <c r="J4238" s="148" t="s">
        <v>70</v>
      </c>
      <c r="K4238" s="153"/>
      <c r="L4238" s="153"/>
      <c r="M4238" s="153"/>
      <c r="N4238" s="153">
        <v>600</v>
      </c>
      <c r="O4238" s="155" t="s">
        <v>7692</v>
      </c>
      <c r="P4238" s="156" t="s">
        <v>2026</v>
      </c>
      <c r="Q4238" s="157" t="s">
        <v>7576</v>
      </c>
      <c r="R4238" s="158"/>
      <c r="S4238" s="159">
        <v>46142</v>
      </c>
      <c r="T4238" s="159" t="s">
        <v>6983</v>
      </c>
      <c r="U4238" s="159" t="s">
        <v>6152</v>
      </c>
      <c r="V4238" s="154">
        <v>46111</v>
      </c>
      <c r="W4238" s="154">
        <v>46141</v>
      </c>
      <c r="X4238" s="154">
        <v>46142</v>
      </c>
      <c r="Y4238" s="160">
        <v>46111</v>
      </c>
      <c r="Z4238" s="160"/>
      <c r="AA4238" s="153"/>
      <c r="AB4238" s="153"/>
      <c r="AC4238" s="182" t="e">
        <f t="shared" si="134"/>
        <v>#DIV/0!</v>
      </c>
      <c r="AD4238" s="153" t="e">
        <f t="shared" si="135"/>
        <v>#DIV/0!</v>
      </c>
      <c r="AE4238" s="207"/>
      <c r="AF4238" s="153"/>
      <c r="AG4238" s="159"/>
      <c r="AH4238" s="153"/>
      <c r="AI4238" s="161"/>
      <c r="AJ4238" s="153"/>
      <c r="AK4238" s="153"/>
      <c r="AL4238" s="207"/>
      <c r="AM4238" s="207"/>
      <c r="AN4238" s="207"/>
      <c r="AO4238" s="207"/>
      <c r="AP4238" s="147" t="s">
        <v>466</v>
      </c>
      <c r="AQ4238" s="147" t="s">
        <v>67</v>
      </c>
      <c r="AR4238" s="147"/>
      <c r="AS4238" s="209" t="s">
        <v>68</v>
      </c>
      <c r="AT4238" s="223" t="str">
        <f>MONTH(B4238)&amp;"/"&amp;YEAR(B4238)</f>
        <v>3/2026</v>
      </c>
      <c r="AU4238" s="223">
        <f>WEEKNUM(B4238)-WEEKNUM(EOMONTH(B4238,-1)+1)+1</f>
        <v>1</v>
      </c>
      <c r="AV4238" s="209" t="str">
        <f>MONTH(R4238)&amp;"/"&amp;YEAR(R4238)</f>
        <v>1/1900</v>
      </c>
      <c r="AW4238" s="209" t="e">
        <f>WEEKNUM(R4238)-WEEKNUM(EOMONTH(R4238,-1)+1)+1</f>
        <v>#NUM!</v>
      </c>
      <c r="AX4238" s="209">
        <f>IF(BB4238="S",IF(Q4238="1. Aceitou o programa",R4238-B4238,0),0)</f>
        <v>0</v>
      </c>
      <c r="AY4238" s="209">
        <f>IF(BB4238="S",IF(AND(S4238&lt;&gt;"",R4238&lt;&gt;""),S4238-R4238,0),0)</f>
        <v>0</v>
      </c>
      <c r="AZ4238" s="209">
        <f>IF(BB4238="S",IF(Q4238="1. Aceitou o programa",IF(OR(X4238="Não se Aplica",X4238=""),IF(OR(W4238="Não se Aplica",W4238=""),0,W4238-V4238),AVERAGE(X4238-W4238,W4238-V4238)),0),0)</f>
        <v>0</v>
      </c>
      <c r="BA4238" s="209">
        <f>IF(BB4238="S",IF(AND(Q4238="1. Aceitou o programa",AH4238="Realizada"),IFERROR(IF(AG4238="",0,AG4238-R4238),0),0),0)</f>
        <v>0</v>
      </c>
      <c r="BB4238" s="209" t="str">
        <f>_xlfn.XLOOKUP(U4238,'Lista Suspensa'!$AA$20:$AA$23,'Lista Suspensa'!$AB$20:$AB$23,"N/A")</f>
        <v>S</v>
      </c>
    </row>
    <row r="4239" spans="1:54" ht="12" customHeight="1">
      <c r="A4239" s="151" t="s">
        <v>54</v>
      </c>
      <c r="B4239" s="152">
        <v>46083</v>
      </c>
      <c r="C4239" s="153" t="s">
        <v>55</v>
      </c>
      <c r="D4239" s="153" t="s">
        <v>56</v>
      </c>
      <c r="E4239" s="244">
        <v>84195724</v>
      </c>
      <c r="F4239" s="144" t="s">
        <v>7693</v>
      </c>
      <c r="G4239" s="230"/>
      <c r="H4239" s="154">
        <v>36207</v>
      </c>
      <c r="I4239" s="153">
        <v>27</v>
      </c>
      <c r="J4239" s="148" t="s">
        <v>70</v>
      </c>
      <c r="K4239" s="153"/>
      <c r="L4239" s="153"/>
      <c r="M4239" s="153"/>
      <c r="N4239" s="153">
        <v>60</v>
      </c>
      <c r="O4239" s="155" t="s">
        <v>7694</v>
      </c>
      <c r="P4239" s="156" t="s">
        <v>60</v>
      </c>
      <c r="Q4239" s="157" t="s">
        <v>7576</v>
      </c>
      <c r="R4239" s="158"/>
      <c r="S4239" s="159">
        <v>46150</v>
      </c>
      <c r="T4239" s="159" t="s">
        <v>6983</v>
      </c>
      <c r="U4239" s="159" t="s">
        <v>6152</v>
      </c>
      <c r="V4239" s="154">
        <v>46114</v>
      </c>
      <c r="W4239" s="154">
        <v>46141</v>
      </c>
      <c r="X4239" s="154">
        <v>46142</v>
      </c>
      <c r="Y4239" s="160"/>
      <c r="Z4239" s="160"/>
      <c r="AA4239" s="153"/>
      <c r="AB4239" s="153"/>
      <c r="AC4239" s="182" t="e">
        <f t="shared" si="134"/>
        <v>#DIV/0!</v>
      </c>
      <c r="AD4239" s="153" t="e">
        <f t="shared" si="135"/>
        <v>#DIV/0!</v>
      </c>
      <c r="AE4239" s="207"/>
      <c r="AF4239" s="153"/>
      <c r="AG4239" s="159"/>
      <c r="AH4239" s="153"/>
      <c r="AI4239" s="161"/>
      <c r="AJ4239" s="153"/>
      <c r="AK4239" s="153"/>
      <c r="AL4239" s="207"/>
      <c r="AM4239" s="207"/>
      <c r="AN4239" s="207"/>
      <c r="AO4239" s="207"/>
      <c r="AP4239" s="147" t="s">
        <v>466</v>
      </c>
      <c r="AQ4239" s="147" t="s">
        <v>67</v>
      </c>
      <c r="AR4239" s="147"/>
      <c r="AS4239" s="209" t="s">
        <v>68</v>
      </c>
      <c r="AT4239" s="223" t="str">
        <f>MONTH(B4239)&amp;"/"&amp;YEAR(B4239)</f>
        <v>3/2026</v>
      </c>
      <c r="AU4239" s="223">
        <f>WEEKNUM(B4239)-WEEKNUM(EOMONTH(B4239,-1)+1)+1</f>
        <v>1</v>
      </c>
      <c r="AV4239" s="209" t="str">
        <f>MONTH(R4239)&amp;"/"&amp;YEAR(R4239)</f>
        <v>1/1900</v>
      </c>
      <c r="AW4239" s="209" t="e">
        <f>WEEKNUM(R4239)-WEEKNUM(EOMONTH(R4239,-1)+1)+1</f>
        <v>#NUM!</v>
      </c>
      <c r="AX4239" s="209">
        <f>IF(BB4239="S",IF(Q4239="1. Aceitou o programa",R4239-B4239,0),0)</f>
        <v>0</v>
      </c>
      <c r="AY4239" s="209">
        <f>IF(BB4239="S",IF(AND(S4239&lt;&gt;"",R4239&lt;&gt;""),S4239-R4239,0),0)</f>
        <v>0</v>
      </c>
      <c r="AZ4239" s="209">
        <f>IF(BB4239="S",IF(Q4239="1. Aceitou o programa",IF(OR(X4239="Não se Aplica",X4239=""),IF(OR(W4239="Não se Aplica",W4239=""),0,W4239-V4239),AVERAGE(X4239-W4239,W4239-V4239)),0),0)</f>
        <v>0</v>
      </c>
      <c r="BA4239" s="209">
        <f>IF(BB4239="S",IF(AND(Q4239="1. Aceitou o programa",AH4239="Realizada"),IFERROR(IF(AG4239="",0,AG4239-R4239),0),0),0)</f>
        <v>0</v>
      </c>
      <c r="BB4239" s="209" t="str">
        <f>_xlfn.XLOOKUP(U4239,'Lista Suspensa'!$AA$20:$AA$23,'Lista Suspensa'!$AB$20:$AB$23,"N/A")</f>
        <v>S</v>
      </c>
    </row>
    <row r="4240" spans="1:54" ht="12" customHeight="1">
      <c r="A4240" s="151" t="s">
        <v>54</v>
      </c>
      <c r="B4240" s="152">
        <v>46083</v>
      </c>
      <c r="C4240" s="153" t="s">
        <v>55</v>
      </c>
      <c r="D4240" s="153" t="s">
        <v>56</v>
      </c>
      <c r="E4240" s="244">
        <v>87415113</v>
      </c>
      <c r="F4240" s="144" t="s">
        <v>7695</v>
      </c>
      <c r="G4240" s="230"/>
      <c r="H4240" s="154">
        <v>37065</v>
      </c>
      <c r="I4240" s="153">
        <v>24</v>
      </c>
      <c r="J4240" s="148" t="s">
        <v>70</v>
      </c>
      <c r="K4240" s="153"/>
      <c r="L4240" s="153"/>
      <c r="M4240" s="153"/>
      <c r="N4240" s="153">
        <v>400</v>
      </c>
      <c r="O4240" s="155" t="s">
        <v>7696</v>
      </c>
      <c r="P4240" s="156" t="s">
        <v>60</v>
      </c>
      <c r="Q4240" s="157" t="s">
        <v>7576</v>
      </c>
      <c r="R4240" s="158"/>
      <c r="S4240" s="159">
        <v>46150</v>
      </c>
      <c r="T4240" s="159" t="s">
        <v>6983</v>
      </c>
      <c r="U4240" s="159" t="s">
        <v>6152</v>
      </c>
      <c r="V4240" s="154">
        <v>46118</v>
      </c>
      <c r="W4240" s="154">
        <v>46141</v>
      </c>
      <c r="X4240" s="154">
        <v>46142</v>
      </c>
      <c r="Y4240" s="160"/>
      <c r="Z4240" s="160"/>
      <c r="AA4240" s="153"/>
      <c r="AB4240" s="153"/>
      <c r="AC4240" s="182" t="e">
        <f t="shared" si="134"/>
        <v>#DIV/0!</v>
      </c>
      <c r="AD4240" s="153" t="e">
        <f t="shared" si="135"/>
        <v>#DIV/0!</v>
      </c>
      <c r="AE4240" s="207"/>
      <c r="AF4240" s="153"/>
      <c r="AG4240" s="159"/>
      <c r="AH4240" s="153"/>
      <c r="AI4240" s="161"/>
      <c r="AJ4240" s="153"/>
      <c r="AK4240" s="153"/>
      <c r="AL4240" s="207"/>
      <c r="AM4240" s="207"/>
      <c r="AN4240" s="207"/>
      <c r="AO4240" s="207"/>
      <c r="AP4240" s="147" t="s">
        <v>466</v>
      </c>
      <c r="AQ4240" s="147" t="s">
        <v>67</v>
      </c>
      <c r="AR4240" s="147"/>
      <c r="AS4240" s="209" t="s">
        <v>68</v>
      </c>
      <c r="AT4240" s="223" t="str">
        <f>MONTH(B4240)&amp;"/"&amp;YEAR(B4240)</f>
        <v>3/2026</v>
      </c>
      <c r="AU4240" s="223">
        <f>WEEKNUM(B4240)-WEEKNUM(EOMONTH(B4240,-1)+1)+1</f>
        <v>1</v>
      </c>
      <c r="AV4240" s="209" t="str">
        <f>MONTH(R4240)&amp;"/"&amp;YEAR(R4240)</f>
        <v>1/1900</v>
      </c>
      <c r="AW4240" s="209" t="e">
        <f>WEEKNUM(R4240)-WEEKNUM(EOMONTH(R4240,-1)+1)+1</f>
        <v>#NUM!</v>
      </c>
      <c r="AX4240" s="209">
        <f>IF(BB4240="S",IF(Q4240="1. Aceitou o programa",R4240-B4240,0),0)</f>
        <v>0</v>
      </c>
      <c r="AY4240" s="209">
        <f>IF(BB4240="S",IF(AND(S4240&lt;&gt;"",R4240&lt;&gt;""),S4240-R4240,0),0)</f>
        <v>0</v>
      </c>
      <c r="AZ4240" s="209">
        <f>IF(BB4240="S",IF(Q4240="1. Aceitou o programa",IF(OR(X4240="Não se Aplica",X4240=""),IF(OR(W4240="Não se Aplica",W4240=""),0,W4240-V4240),AVERAGE(X4240-W4240,W4240-V4240)),0),0)</f>
        <v>0</v>
      </c>
      <c r="BA4240" s="209">
        <f>IF(BB4240="S",IF(AND(Q4240="1. Aceitou o programa",AH4240="Realizada"),IFERROR(IF(AG4240="",0,AG4240-R4240),0),0),0)</f>
        <v>0</v>
      </c>
      <c r="BB4240" s="209" t="str">
        <f>_xlfn.XLOOKUP(U4240,'Lista Suspensa'!$AA$20:$AA$23,'Lista Suspensa'!$AB$20:$AB$23,"N/A")</f>
        <v>S</v>
      </c>
    </row>
    <row r="4241" spans="1:54" ht="12" customHeight="1">
      <c r="A4241" s="151" t="s">
        <v>54</v>
      </c>
      <c r="B4241" s="152">
        <v>46083</v>
      </c>
      <c r="C4241" s="153" t="s">
        <v>55</v>
      </c>
      <c r="D4241" s="153" t="s">
        <v>56</v>
      </c>
      <c r="E4241" s="244">
        <v>89599714</v>
      </c>
      <c r="F4241" s="144" t="s">
        <v>7697</v>
      </c>
      <c r="G4241" s="230"/>
      <c r="H4241" s="154">
        <v>37162</v>
      </c>
      <c r="I4241" s="153">
        <v>24</v>
      </c>
      <c r="J4241" s="148" t="s">
        <v>70</v>
      </c>
      <c r="K4241" s="153"/>
      <c r="L4241" s="153"/>
      <c r="M4241" s="153"/>
      <c r="N4241" s="153">
        <v>110</v>
      </c>
      <c r="O4241" s="155" t="s">
        <v>7698</v>
      </c>
      <c r="P4241" s="156" t="s">
        <v>2026</v>
      </c>
      <c r="Q4241" s="157" t="s">
        <v>7576</v>
      </c>
      <c r="R4241" s="158"/>
      <c r="S4241" s="159">
        <v>46142</v>
      </c>
      <c r="T4241" s="159" t="s">
        <v>6983</v>
      </c>
      <c r="U4241" s="159" t="s">
        <v>6152</v>
      </c>
      <c r="V4241" s="154">
        <v>46112</v>
      </c>
      <c r="W4241" s="154">
        <v>46141</v>
      </c>
      <c r="X4241" s="154">
        <v>46142</v>
      </c>
      <c r="Y4241" s="160">
        <v>46111</v>
      </c>
      <c r="Z4241" s="160"/>
      <c r="AA4241" s="153"/>
      <c r="AB4241" s="153"/>
      <c r="AC4241" s="182" t="e">
        <f t="shared" si="134"/>
        <v>#DIV/0!</v>
      </c>
      <c r="AD4241" s="153" t="e">
        <f t="shared" si="135"/>
        <v>#DIV/0!</v>
      </c>
      <c r="AE4241" s="207"/>
      <c r="AF4241" s="153"/>
      <c r="AG4241" s="159"/>
      <c r="AH4241" s="153"/>
      <c r="AI4241" s="161"/>
      <c r="AJ4241" s="153"/>
      <c r="AK4241" s="153"/>
      <c r="AL4241" s="207"/>
      <c r="AM4241" s="207"/>
      <c r="AN4241" s="207"/>
      <c r="AO4241" s="207"/>
      <c r="AP4241" s="147" t="s">
        <v>466</v>
      </c>
      <c r="AQ4241" s="147" t="s">
        <v>67</v>
      </c>
      <c r="AR4241" s="147"/>
      <c r="AS4241" s="209" t="s">
        <v>68</v>
      </c>
      <c r="AT4241" s="223" t="str">
        <f>MONTH(B4241)&amp;"/"&amp;YEAR(B4241)</f>
        <v>3/2026</v>
      </c>
      <c r="AU4241" s="223">
        <f>WEEKNUM(B4241)-WEEKNUM(EOMONTH(B4241,-1)+1)+1</f>
        <v>1</v>
      </c>
      <c r="AV4241" s="209" t="str">
        <f>MONTH(R4241)&amp;"/"&amp;YEAR(R4241)</f>
        <v>1/1900</v>
      </c>
      <c r="AW4241" s="209" t="e">
        <f>WEEKNUM(R4241)-WEEKNUM(EOMONTH(R4241,-1)+1)+1</f>
        <v>#NUM!</v>
      </c>
      <c r="AX4241" s="209">
        <f>IF(BB4241="S",IF(Q4241="1. Aceitou o programa",R4241-B4241,0),0)</f>
        <v>0</v>
      </c>
      <c r="AY4241" s="209">
        <f>IF(BB4241="S",IF(AND(S4241&lt;&gt;"",R4241&lt;&gt;""),S4241-R4241,0),0)</f>
        <v>0</v>
      </c>
      <c r="AZ4241" s="209">
        <f>IF(BB4241="S",IF(Q4241="1. Aceitou o programa",IF(OR(X4241="Não se Aplica",X4241=""),IF(OR(W4241="Não se Aplica",W4241=""),0,W4241-V4241),AVERAGE(X4241-W4241,W4241-V4241)),0),0)</f>
        <v>0</v>
      </c>
      <c r="BA4241" s="209">
        <f>IF(BB4241="S",IF(AND(Q4241="1. Aceitou o programa",AH4241="Realizada"),IFERROR(IF(AG4241="",0,AG4241-R4241),0),0),0)</f>
        <v>0</v>
      </c>
      <c r="BB4241" s="209" t="str">
        <f>_xlfn.XLOOKUP(U4241,'Lista Suspensa'!$AA$20:$AA$23,'Lista Suspensa'!$AB$20:$AB$23,"N/A")</f>
        <v>S</v>
      </c>
    </row>
    <row r="4242" spans="1:54" ht="12" customHeight="1">
      <c r="A4242" s="151" t="s">
        <v>54</v>
      </c>
      <c r="B4242" s="152">
        <v>46083</v>
      </c>
      <c r="C4242" s="153" t="s">
        <v>55</v>
      </c>
      <c r="D4242" s="153" t="s">
        <v>56</v>
      </c>
      <c r="E4242" s="244">
        <v>87972200</v>
      </c>
      <c r="F4242" s="144" t="s">
        <v>7699</v>
      </c>
      <c r="G4242" s="230"/>
      <c r="H4242" s="154">
        <v>37163</v>
      </c>
      <c r="I4242" s="153">
        <v>24</v>
      </c>
      <c r="J4242" s="148" t="s">
        <v>70</v>
      </c>
      <c r="K4242" s="153"/>
      <c r="L4242" s="153"/>
      <c r="M4242" s="153"/>
      <c r="N4242" s="153"/>
      <c r="O4242" s="155" t="s">
        <v>7700</v>
      </c>
      <c r="P4242" s="156" t="s">
        <v>60</v>
      </c>
      <c r="Q4242" s="157" t="s">
        <v>7576</v>
      </c>
      <c r="R4242" s="158"/>
      <c r="S4242" s="159">
        <v>46150</v>
      </c>
      <c r="T4242" s="159" t="s">
        <v>6983</v>
      </c>
      <c r="U4242" s="159" t="s">
        <v>6152</v>
      </c>
      <c r="V4242" s="154">
        <v>46118</v>
      </c>
      <c r="W4242" s="154">
        <v>46141</v>
      </c>
      <c r="X4242" s="154">
        <v>46142</v>
      </c>
      <c r="Y4242" s="160"/>
      <c r="Z4242" s="160"/>
      <c r="AA4242" s="153"/>
      <c r="AB4242" s="153"/>
      <c r="AC4242" s="182" t="e">
        <f t="shared" si="134"/>
        <v>#DIV/0!</v>
      </c>
      <c r="AD4242" s="153" t="e">
        <f t="shared" si="135"/>
        <v>#DIV/0!</v>
      </c>
      <c r="AE4242" s="207"/>
      <c r="AF4242" s="153"/>
      <c r="AG4242" s="159"/>
      <c r="AH4242" s="153"/>
      <c r="AI4242" s="161"/>
      <c r="AJ4242" s="153"/>
      <c r="AK4242" s="153"/>
      <c r="AL4242" s="207"/>
      <c r="AM4242" s="207"/>
      <c r="AN4242" s="207"/>
      <c r="AO4242" s="207"/>
      <c r="AP4242" s="147" t="s">
        <v>466</v>
      </c>
      <c r="AQ4242" s="147" t="s">
        <v>67</v>
      </c>
      <c r="AR4242" s="147"/>
      <c r="AS4242" s="209" t="s">
        <v>68</v>
      </c>
      <c r="AT4242" s="223" t="str">
        <f>MONTH(B4242)&amp;"/"&amp;YEAR(B4242)</f>
        <v>3/2026</v>
      </c>
      <c r="AU4242" s="223">
        <f>WEEKNUM(B4242)-WEEKNUM(EOMONTH(B4242,-1)+1)+1</f>
        <v>1</v>
      </c>
      <c r="AV4242" s="209" t="str">
        <f>MONTH(R4242)&amp;"/"&amp;YEAR(R4242)</f>
        <v>1/1900</v>
      </c>
      <c r="AW4242" s="209" t="e">
        <f>WEEKNUM(R4242)-WEEKNUM(EOMONTH(R4242,-1)+1)+1</f>
        <v>#NUM!</v>
      </c>
      <c r="AX4242" s="209">
        <f>IF(BB4242="S",IF(Q4242="1. Aceitou o programa",R4242-B4242,0),0)</f>
        <v>0</v>
      </c>
      <c r="AY4242" s="209">
        <f>IF(BB4242="S",IF(AND(S4242&lt;&gt;"",R4242&lt;&gt;""),S4242-R4242,0),0)</f>
        <v>0</v>
      </c>
      <c r="AZ4242" s="209">
        <f>IF(BB4242="S",IF(Q4242="1. Aceitou o programa",IF(OR(X4242="Não se Aplica",X4242=""),IF(OR(W4242="Não se Aplica",W4242=""),0,W4242-V4242),AVERAGE(X4242-W4242,W4242-V4242)),0),0)</f>
        <v>0</v>
      </c>
      <c r="BA4242" s="209">
        <f>IF(BB4242="S",IF(AND(Q4242="1. Aceitou o programa",AH4242="Realizada"),IFERROR(IF(AG4242="",0,AG4242-R4242),0),0),0)</f>
        <v>0</v>
      </c>
      <c r="BB4242" s="209" t="str">
        <f>_xlfn.XLOOKUP(U4242,'Lista Suspensa'!$AA$20:$AA$23,'Lista Suspensa'!$AB$20:$AB$23,"N/A")</f>
        <v>S</v>
      </c>
    </row>
    <row r="4243" spans="1:54" ht="12" customHeight="1">
      <c r="A4243" s="151" t="s">
        <v>54</v>
      </c>
      <c r="B4243" s="152">
        <v>46083</v>
      </c>
      <c r="C4243" s="153" t="s">
        <v>55</v>
      </c>
      <c r="D4243" s="153" t="s">
        <v>56</v>
      </c>
      <c r="E4243" s="244">
        <v>89129566</v>
      </c>
      <c r="F4243" s="144" t="s">
        <v>7701</v>
      </c>
      <c r="G4243" s="230"/>
      <c r="H4243" s="154">
        <v>37374</v>
      </c>
      <c r="I4243" s="153">
        <v>24</v>
      </c>
      <c r="J4243" s="148" t="s">
        <v>70</v>
      </c>
      <c r="K4243" s="153"/>
      <c r="L4243" s="153"/>
      <c r="M4243" s="153"/>
      <c r="N4243" s="153">
        <v>600</v>
      </c>
      <c r="O4243" s="155" t="s">
        <v>7702</v>
      </c>
      <c r="P4243" s="156" t="s">
        <v>60</v>
      </c>
      <c r="Q4243" s="157" t="s">
        <v>7576</v>
      </c>
      <c r="R4243" s="158"/>
      <c r="S4243" s="159">
        <v>46150</v>
      </c>
      <c r="T4243" s="159" t="s">
        <v>6983</v>
      </c>
      <c r="U4243" s="159" t="s">
        <v>6152</v>
      </c>
      <c r="V4243" s="154">
        <v>46118</v>
      </c>
      <c r="W4243" s="154">
        <v>46141</v>
      </c>
      <c r="X4243" s="154">
        <v>46142</v>
      </c>
      <c r="Y4243" s="160"/>
      <c r="Z4243" s="160"/>
      <c r="AA4243" s="153"/>
      <c r="AB4243" s="153"/>
      <c r="AC4243" s="182" t="e">
        <f t="shared" si="134"/>
        <v>#DIV/0!</v>
      </c>
      <c r="AD4243" s="153" t="e">
        <f t="shared" si="135"/>
        <v>#DIV/0!</v>
      </c>
      <c r="AE4243" s="207"/>
      <c r="AF4243" s="153"/>
      <c r="AG4243" s="159"/>
      <c r="AH4243" s="153"/>
      <c r="AI4243" s="161"/>
      <c r="AJ4243" s="153"/>
      <c r="AK4243" s="153"/>
      <c r="AL4243" s="207"/>
      <c r="AM4243" s="207"/>
      <c r="AN4243" s="207"/>
      <c r="AO4243" s="207"/>
      <c r="AP4243" s="147" t="s">
        <v>466</v>
      </c>
      <c r="AQ4243" s="147" t="s">
        <v>67</v>
      </c>
      <c r="AR4243" s="147"/>
      <c r="AS4243" s="209" t="s">
        <v>68</v>
      </c>
      <c r="AT4243" s="223" t="str">
        <f>MONTH(B4243)&amp;"/"&amp;YEAR(B4243)</f>
        <v>3/2026</v>
      </c>
      <c r="AU4243" s="223">
        <f>WEEKNUM(B4243)-WEEKNUM(EOMONTH(B4243,-1)+1)+1</f>
        <v>1</v>
      </c>
      <c r="AV4243" s="209" t="str">
        <f>MONTH(R4243)&amp;"/"&amp;YEAR(R4243)</f>
        <v>1/1900</v>
      </c>
      <c r="AW4243" s="209" t="e">
        <f>WEEKNUM(R4243)-WEEKNUM(EOMONTH(R4243,-1)+1)+1</f>
        <v>#NUM!</v>
      </c>
      <c r="AX4243" s="209">
        <f>IF(BB4243="S",IF(Q4243="1. Aceitou o programa",R4243-B4243,0),0)</f>
        <v>0</v>
      </c>
      <c r="AY4243" s="209">
        <f>IF(BB4243="S",IF(AND(S4243&lt;&gt;"",R4243&lt;&gt;""),S4243-R4243,0),0)</f>
        <v>0</v>
      </c>
      <c r="AZ4243" s="209">
        <f>IF(BB4243="S",IF(Q4243="1. Aceitou o programa",IF(OR(X4243="Não se Aplica",X4243=""),IF(OR(W4243="Não se Aplica",W4243=""),0,W4243-V4243),AVERAGE(X4243-W4243,W4243-V4243)),0),0)</f>
        <v>0</v>
      </c>
      <c r="BA4243" s="209">
        <f>IF(BB4243="S",IF(AND(Q4243="1. Aceitou o programa",AH4243="Realizada"),IFERROR(IF(AG4243="",0,AG4243-R4243),0),0),0)</f>
        <v>0</v>
      </c>
      <c r="BB4243" s="209" t="str">
        <f>_xlfn.XLOOKUP(U4243,'Lista Suspensa'!$AA$20:$AA$23,'Lista Suspensa'!$AB$20:$AB$23,"N/A")</f>
        <v>S</v>
      </c>
    </row>
    <row r="4244" spans="1:54" ht="12" customHeight="1">
      <c r="A4244" s="151" t="s">
        <v>54</v>
      </c>
      <c r="B4244" s="152">
        <v>46083</v>
      </c>
      <c r="C4244" s="153" t="s">
        <v>55</v>
      </c>
      <c r="D4244" s="153" t="s">
        <v>56</v>
      </c>
      <c r="E4244" s="244">
        <v>88919123</v>
      </c>
      <c r="F4244" s="144" t="s">
        <v>7703</v>
      </c>
      <c r="G4244" s="230"/>
      <c r="H4244" s="154">
        <v>38307</v>
      </c>
      <c r="I4244" s="153">
        <v>21</v>
      </c>
      <c r="J4244" s="148" t="s">
        <v>70</v>
      </c>
      <c r="K4244" s="153"/>
      <c r="L4244" s="153"/>
      <c r="M4244" s="153"/>
      <c r="N4244" s="153">
        <v>380</v>
      </c>
      <c r="O4244" s="155" t="s">
        <v>7704</v>
      </c>
      <c r="P4244" s="156" t="s">
        <v>60</v>
      </c>
      <c r="Q4244" s="157" t="s">
        <v>7576</v>
      </c>
      <c r="R4244" s="158"/>
      <c r="S4244" s="159">
        <v>46150</v>
      </c>
      <c r="T4244" s="159" t="s">
        <v>6983</v>
      </c>
      <c r="U4244" s="159" t="s">
        <v>6152</v>
      </c>
      <c r="V4244" s="154">
        <v>46118</v>
      </c>
      <c r="W4244" s="154">
        <v>46141</v>
      </c>
      <c r="X4244" s="154">
        <v>46142</v>
      </c>
      <c r="Y4244" s="160"/>
      <c r="Z4244" s="160"/>
      <c r="AA4244" s="153"/>
      <c r="AB4244" s="153"/>
      <c r="AC4244" s="182" t="e">
        <f t="shared" si="134"/>
        <v>#DIV/0!</v>
      </c>
      <c r="AD4244" s="153" t="e">
        <f t="shared" si="135"/>
        <v>#DIV/0!</v>
      </c>
      <c r="AE4244" s="207"/>
      <c r="AF4244" s="153"/>
      <c r="AG4244" s="159"/>
      <c r="AH4244" s="153"/>
      <c r="AI4244" s="161"/>
      <c r="AJ4244" s="153"/>
      <c r="AK4244" s="153"/>
      <c r="AL4244" s="207"/>
      <c r="AM4244" s="207"/>
      <c r="AN4244" s="207"/>
      <c r="AO4244" s="207"/>
      <c r="AP4244" s="147" t="s">
        <v>466</v>
      </c>
      <c r="AQ4244" s="147" t="s">
        <v>67</v>
      </c>
      <c r="AR4244" s="147"/>
      <c r="AS4244" s="209" t="s">
        <v>68</v>
      </c>
      <c r="AT4244" s="223" t="str">
        <f>MONTH(B4244)&amp;"/"&amp;YEAR(B4244)</f>
        <v>3/2026</v>
      </c>
      <c r="AU4244" s="223">
        <f>WEEKNUM(B4244)-WEEKNUM(EOMONTH(B4244,-1)+1)+1</f>
        <v>1</v>
      </c>
      <c r="AV4244" s="209" t="str">
        <f>MONTH(R4244)&amp;"/"&amp;YEAR(R4244)</f>
        <v>1/1900</v>
      </c>
      <c r="AW4244" s="209" t="e">
        <f>WEEKNUM(R4244)-WEEKNUM(EOMONTH(R4244,-1)+1)+1</f>
        <v>#NUM!</v>
      </c>
      <c r="AX4244" s="209">
        <f>IF(BB4244="S",IF(Q4244="1. Aceitou o programa",R4244-B4244,0),0)</f>
        <v>0</v>
      </c>
      <c r="AY4244" s="209">
        <f>IF(BB4244="S",IF(AND(S4244&lt;&gt;"",R4244&lt;&gt;""),S4244-R4244,0),0)</f>
        <v>0</v>
      </c>
      <c r="AZ4244" s="209">
        <f>IF(BB4244="S",IF(Q4244="1. Aceitou o programa",IF(OR(X4244="Não se Aplica",X4244=""),IF(OR(W4244="Não se Aplica",W4244=""),0,W4244-V4244),AVERAGE(X4244-W4244,W4244-V4244)),0),0)</f>
        <v>0</v>
      </c>
      <c r="BA4244" s="209">
        <f>IF(BB4244="S",IF(AND(Q4244="1. Aceitou o programa",AH4244="Realizada"),IFERROR(IF(AG4244="",0,AG4244-R4244),0),0),0)</f>
        <v>0</v>
      </c>
      <c r="BB4244" s="209" t="str">
        <f>_xlfn.XLOOKUP(U4244,'Lista Suspensa'!$AA$20:$AA$23,'Lista Suspensa'!$AB$20:$AB$23,"N/A")</f>
        <v>S</v>
      </c>
    </row>
    <row r="4245" spans="1:54" ht="12" customHeight="1">
      <c r="A4245" s="151" t="s">
        <v>54</v>
      </c>
      <c r="B4245" s="152">
        <v>46083</v>
      </c>
      <c r="C4245" s="153" t="s">
        <v>55</v>
      </c>
      <c r="D4245" s="153" t="s">
        <v>56</v>
      </c>
      <c r="E4245" s="244">
        <v>93756581</v>
      </c>
      <c r="F4245" s="144" t="s">
        <v>7705</v>
      </c>
      <c r="G4245" s="230"/>
      <c r="H4245" s="154">
        <v>39191</v>
      </c>
      <c r="I4245" s="153">
        <v>19</v>
      </c>
      <c r="J4245" s="148" t="s">
        <v>70</v>
      </c>
      <c r="K4245" s="153"/>
      <c r="L4245" s="153"/>
      <c r="M4245" s="153"/>
      <c r="N4245" s="153">
        <v>580</v>
      </c>
      <c r="O4245" s="155" t="s">
        <v>7706</v>
      </c>
      <c r="P4245" s="156" t="s">
        <v>2026</v>
      </c>
      <c r="Q4245" s="157" t="s">
        <v>7576</v>
      </c>
      <c r="R4245" s="158"/>
      <c r="S4245" s="159">
        <v>46142</v>
      </c>
      <c r="T4245" s="159" t="s">
        <v>6983</v>
      </c>
      <c r="U4245" s="159" t="s">
        <v>6152</v>
      </c>
      <c r="V4245" s="154">
        <v>46111</v>
      </c>
      <c r="W4245" s="154">
        <v>46141</v>
      </c>
      <c r="X4245" s="154">
        <v>46142</v>
      </c>
      <c r="Y4245" s="160">
        <v>46111</v>
      </c>
      <c r="Z4245" s="160"/>
      <c r="AA4245" s="153"/>
      <c r="AB4245" s="153"/>
      <c r="AC4245" s="182" t="e">
        <f t="shared" si="134"/>
        <v>#DIV/0!</v>
      </c>
      <c r="AD4245" s="153" t="e">
        <f t="shared" si="135"/>
        <v>#DIV/0!</v>
      </c>
      <c r="AE4245" s="207"/>
      <c r="AF4245" s="153"/>
      <c r="AG4245" s="159"/>
      <c r="AH4245" s="153"/>
      <c r="AI4245" s="161"/>
      <c r="AJ4245" s="153"/>
      <c r="AK4245" s="153"/>
      <c r="AL4245" s="207"/>
      <c r="AM4245" s="207"/>
      <c r="AN4245" s="207"/>
      <c r="AO4245" s="207"/>
      <c r="AP4245" s="147" t="s">
        <v>466</v>
      </c>
      <c r="AQ4245" s="147" t="s">
        <v>67</v>
      </c>
      <c r="AR4245" s="147"/>
      <c r="AS4245" s="209" t="s">
        <v>68</v>
      </c>
      <c r="AT4245" s="223" t="str">
        <f>MONTH(B4245)&amp;"/"&amp;YEAR(B4245)</f>
        <v>3/2026</v>
      </c>
      <c r="AU4245" s="223">
        <f>WEEKNUM(B4245)-WEEKNUM(EOMONTH(B4245,-1)+1)+1</f>
        <v>1</v>
      </c>
      <c r="AV4245" s="209" t="str">
        <f>MONTH(R4245)&amp;"/"&amp;YEAR(R4245)</f>
        <v>1/1900</v>
      </c>
      <c r="AW4245" s="209" t="e">
        <f>WEEKNUM(R4245)-WEEKNUM(EOMONTH(R4245,-1)+1)+1</f>
        <v>#NUM!</v>
      </c>
      <c r="AX4245" s="209">
        <f>IF(BB4245="S",IF(Q4245="1. Aceitou o programa",R4245-B4245,0),0)</f>
        <v>0</v>
      </c>
      <c r="AY4245" s="209">
        <f>IF(BB4245="S",IF(AND(S4245&lt;&gt;"",R4245&lt;&gt;""),S4245-R4245,0),0)</f>
        <v>0</v>
      </c>
      <c r="AZ4245" s="209">
        <f>IF(BB4245="S",IF(Q4245="1. Aceitou o programa",IF(OR(X4245="Não se Aplica",X4245=""),IF(OR(W4245="Não se Aplica",W4245=""),0,W4245-V4245),AVERAGE(X4245-W4245,W4245-V4245)),0),0)</f>
        <v>0</v>
      </c>
      <c r="BA4245" s="209">
        <f>IF(BB4245="S",IF(AND(Q4245="1. Aceitou o programa",AH4245="Realizada"),IFERROR(IF(AG4245="",0,AG4245-R4245),0),0),0)</f>
        <v>0</v>
      </c>
      <c r="BB4245" s="209" t="str">
        <f>_xlfn.XLOOKUP(U4245,'Lista Suspensa'!$AA$20:$AA$23,'Lista Suspensa'!$AB$20:$AB$23,"N/A")</f>
        <v>S</v>
      </c>
    </row>
    <row r="4246" spans="1:54" ht="12" customHeight="1">
      <c r="A4246" s="151" t="s">
        <v>67</v>
      </c>
      <c r="B4246" s="152">
        <v>46086</v>
      </c>
      <c r="C4246" s="153" t="s">
        <v>122</v>
      </c>
      <c r="D4246" s="153" t="s">
        <v>167</v>
      </c>
      <c r="E4246" s="244">
        <v>94233437</v>
      </c>
      <c r="F4246" s="144" t="s">
        <v>7707</v>
      </c>
      <c r="G4246" s="230"/>
      <c r="H4246" s="154">
        <v>27157</v>
      </c>
      <c r="I4246" s="153">
        <v>52</v>
      </c>
      <c r="J4246" s="148" t="s">
        <v>70</v>
      </c>
      <c r="K4246" s="153" t="s">
        <v>59</v>
      </c>
      <c r="L4246" s="153"/>
      <c r="M4246" s="153"/>
      <c r="N4246" s="153">
        <v>450</v>
      </c>
      <c r="O4246" s="155">
        <v>21980208736</v>
      </c>
      <c r="P4246" s="156" t="s">
        <v>2023</v>
      </c>
      <c r="Q4246" s="157" t="s">
        <v>7576</v>
      </c>
      <c r="R4246" s="158"/>
      <c r="S4246" s="159">
        <v>46146</v>
      </c>
      <c r="T4246" s="159" t="s">
        <v>6983</v>
      </c>
      <c r="U4246" s="159" t="s">
        <v>6152</v>
      </c>
      <c r="V4246" s="154">
        <v>46111</v>
      </c>
      <c r="W4246" s="154">
        <v>46141</v>
      </c>
      <c r="X4246" s="154">
        <v>46146</v>
      </c>
      <c r="Y4246" s="160">
        <v>46111</v>
      </c>
      <c r="Z4246" s="160"/>
      <c r="AA4246" s="153"/>
      <c r="AB4246" s="153"/>
      <c r="AC4246" s="182" t="e">
        <f t="shared" si="134"/>
        <v>#DIV/0!</v>
      </c>
      <c r="AD4246" s="153" t="e">
        <f t="shared" si="135"/>
        <v>#DIV/0!</v>
      </c>
      <c r="AE4246" s="207"/>
      <c r="AF4246" s="153"/>
      <c r="AG4246" s="159"/>
      <c r="AH4246" s="153"/>
      <c r="AI4246" s="161"/>
      <c r="AJ4246" s="153"/>
      <c r="AK4246" s="153"/>
      <c r="AL4246" s="207"/>
      <c r="AM4246" s="207"/>
      <c r="AN4246" s="207"/>
      <c r="AO4246" s="207"/>
      <c r="AP4246" s="147" t="s">
        <v>466</v>
      </c>
      <c r="AQ4246" s="147" t="s">
        <v>67</v>
      </c>
      <c r="AR4246" s="147"/>
      <c r="AS4246" s="209" t="s">
        <v>68</v>
      </c>
      <c r="AT4246" s="223" t="str">
        <f>MONTH(B4246)&amp;"/"&amp;YEAR(B4246)</f>
        <v>3/2026</v>
      </c>
      <c r="AU4246" s="223">
        <f>WEEKNUM(B4246)-WEEKNUM(EOMONTH(B4246,-1)+1)+1</f>
        <v>1</v>
      </c>
      <c r="AV4246" s="209" t="str">
        <f>MONTH(R4246)&amp;"/"&amp;YEAR(R4246)</f>
        <v>1/1900</v>
      </c>
      <c r="AW4246" s="209" t="e">
        <f>WEEKNUM(R4246)-WEEKNUM(EOMONTH(R4246,-1)+1)+1</f>
        <v>#NUM!</v>
      </c>
      <c r="AX4246" s="209">
        <f>IF(BB4246="S",IF(Q4246="1. Aceitou o programa",R4246-B4246,0),0)</f>
        <v>0</v>
      </c>
      <c r="AY4246" s="209">
        <f>IF(BB4246="S",IF(AND(S4246&lt;&gt;"",R4246&lt;&gt;""),S4246-R4246,0),0)</f>
        <v>0</v>
      </c>
      <c r="AZ4246" s="209">
        <f>IF(BB4246="S",IF(Q4246="1. Aceitou o programa",IF(OR(X4246="Não se Aplica",X4246=""),IF(OR(W4246="Não se Aplica",W4246=""),0,W4246-V4246),AVERAGE(X4246-W4246,W4246-V4246)),0),0)</f>
        <v>0</v>
      </c>
      <c r="BA4246" s="209">
        <f>IF(BB4246="S",IF(AND(Q4246="1. Aceitou o programa",AH4246="Realizada"),IFERROR(IF(AG4246="",0,AG4246-R4246),0),0),0)</f>
        <v>0</v>
      </c>
      <c r="BB4246" s="209" t="str">
        <f>_xlfn.XLOOKUP(U4246,'Lista Suspensa'!$AA$20:$AA$23,'Lista Suspensa'!$AB$20:$AB$23,"N/A")</f>
        <v>S</v>
      </c>
    </row>
    <row r="4247" spans="1:54" ht="12" customHeight="1">
      <c r="A4247" s="151" t="s">
        <v>67</v>
      </c>
      <c r="B4247" s="152">
        <v>46099</v>
      </c>
      <c r="C4247" s="153" t="s">
        <v>297</v>
      </c>
      <c r="D4247" s="153" t="s">
        <v>455</v>
      </c>
      <c r="E4247" s="244">
        <v>96697071</v>
      </c>
      <c r="F4247" s="144" t="s">
        <v>7708</v>
      </c>
      <c r="G4247" s="230"/>
      <c r="H4247" s="154">
        <v>33261</v>
      </c>
      <c r="I4247" s="153">
        <v>35</v>
      </c>
      <c r="J4247" s="148" t="s">
        <v>70</v>
      </c>
      <c r="K4247" s="153" t="s">
        <v>553</v>
      </c>
      <c r="L4247" s="153"/>
      <c r="M4247" s="153"/>
      <c r="N4247" s="153">
        <v>80</v>
      </c>
      <c r="O4247" s="155" t="s">
        <v>7709</v>
      </c>
      <c r="P4247" s="156" t="s">
        <v>89</v>
      </c>
      <c r="Q4247" s="157" t="s">
        <v>7576</v>
      </c>
      <c r="R4247" s="158"/>
      <c r="S4247" s="159">
        <v>46146</v>
      </c>
      <c r="T4247" s="159" t="s">
        <v>6983</v>
      </c>
      <c r="U4247" s="159" t="s">
        <v>6152</v>
      </c>
      <c r="V4247" s="154">
        <v>46111</v>
      </c>
      <c r="W4247" s="154">
        <v>46142</v>
      </c>
      <c r="X4247" s="154">
        <v>46146</v>
      </c>
      <c r="Y4247" s="160">
        <v>46111</v>
      </c>
      <c r="Z4247" s="160"/>
      <c r="AA4247" s="153"/>
      <c r="AB4247" s="153"/>
      <c r="AC4247" s="182" t="e">
        <f t="shared" si="134"/>
        <v>#DIV/0!</v>
      </c>
      <c r="AD4247" s="153" t="e">
        <f t="shared" si="135"/>
        <v>#DIV/0!</v>
      </c>
      <c r="AE4247" s="207"/>
      <c r="AF4247" s="153"/>
      <c r="AG4247" s="159"/>
      <c r="AH4247" s="153"/>
      <c r="AI4247" s="161"/>
      <c r="AJ4247" s="153"/>
      <c r="AK4247" s="153"/>
      <c r="AL4247" s="207"/>
      <c r="AM4247" s="207"/>
      <c r="AN4247" s="207"/>
      <c r="AO4247" s="207"/>
      <c r="AP4247" s="147" t="s">
        <v>466</v>
      </c>
      <c r="AQ4247" s="147" t="s">
        <v>67</v>
      </c>
      <c r="AR4247" s="147"/>
      <c r="AS4247" s="209" t="s">
        <v>68</v>
      </c>
      <c r="AT4247" s="223" t="str">
        <f>MONTH(B4247)&amp;"/"&amp;YEAR(B4247)</f>
        <v>3/2026</v>
      </c>
      <c r="AU4247" s="223">
        <f>WEEKNUM(B4247)-WEEKNUM(EOMONTH(B4247,-1)+1)+1</f>
        <v>3</v>
      </c>
      <c r="AV4247" s="209" t="str">
        <f>MONTH(R4247)&amp;"/"&amp;YEAR(R4247)</f>
        <v>1/1900</v>
      </c>
      <c r="AW4247" s="209" t="e">
        <f>WEEKNUM(R4247)-WEEKNUM(EOMONTH(R4247,-1)+1)+1</f>
        <v>#NUM!</v>
      </c>
      <c r="AX4247" s="209">
        <f>IF(BB4247="S",IF(Q4247="1. Aceitou o programa",R4247-B4247,0),0)</f>
        <v>0</v>
      </c>
      <c r="AY4247" s="209">
        <f>IF(BB4247="S",IF(AND(S4247&lt;&gt;"",R4247&lt;&gt;""),S4247-R4247,0),0)</f>
        <v>0</v>
      </c>
      <c r="AZ4247" s="209">
        <f>IF(BB4247="S",IF(Q4247="1. Aceitou o programa",IF(OR(X4247="Não se Aplica",X4247=""),IF(OR(W4247="Não se Aplica",W4247=""),0,W4247-V4247),AVERAGE(X4247-W4247,W4247-V4247)),0),0)</f>
        <v>0</v>
      </c>
      <c r="BA4247" s="209">
        <f>IF(BB4247="S",IF(AND(Q4247="1. Aceitou o programa",AH4247="Realizada"),IFERROR(IF(AG4247="",0,AG4247-R4247),0),0),0)</f>
        <v>0</v>
      </c>
      <c r="BB4247" s="209" t="str">
        <f>_xlfn.XLOOKUP(U4247,'Lista Suspensa'!$AA$20:$AA$23,'Lista Suspensa'!$AB$20:$AB$23,"N/A")</f>
        <v>S</v>
      </c>
    </row>
    <row r="4248" spans="1:54" ht="12" customHeight="1">
      <c r="A4248" s="151" t="s">
        <v>67</v>
      </c>
      <c r="B4248" s="152">
        <v>46099</v>
      </c>
      <c r="C4248" s="153" t="s">
        <v>297</v>
      </c>
      <c r="D4248" s="153" t="s">
        <v>455</v>
      </c>
      <c r="E4248" s="244">
        <v>93864268</v>
      </c>
      <c r="F4248" s="144" t="s">
        <v>7710</v>
      </c>
      <c r="G4248" s="230"/>
      <c r="H4248" s="154">
        <v>31906</v>
      </c>
      <c r="I4248" s="153">
        <v>39</v>
      </c>
      <c r="J4248" s="148" t="s">
        <v>70</v>
      </c>
      <c r="K4248" s="153" t="s">
        <v>101</v>
      </c>
      <c r="L4248" s="153"/>
      <c r="M4248" s="153"/>
      <c r="N4248" s="153">
        <v>380</v>
      </c>
      <c r="O4248" s="155" t="s">
        <v>7711</v>
      </c>
      <c r="P4248" s="156" t="s">
        <v>2023</v>
      </c>
      <c r="Q4248" s="157" t="s">
        <v>7576</v>
      </c>
      <c r="R4248" s="158"/>
      <c r="S4248" s="159">
        <v>46146</v>
      </c>
      <c r="T4248" s="159" t="s">
        <v>6983</v>
      </c>
      <c r="U4248" s="159" t="s">
        <v>6152</v>
      </c>
      <c r="V4248" s="154">
        <v>46111</v>
      </c>
      <c r="W4248" s="154">
        <v>46141</v>
      </c>
      <c r="X4248" s="154">
        <v>46146</v>
      </c>
      <c r="Y4248" s="160">
        <v>46111</v>
      </c>
      <c r="Z4248" s="160"/>
      <c r="AA4248" s="153"/>
      <c r="AB4248" s="153"/>
      <c r="AC4248" s="182" t="e">
        <f t="shared" si="134"/>
        <v>#DIV/0!</v>
      </c>
      <c r="AD4248" s="153" t="e">
        <f t="shared" si="135"/>
        <v>#DIV/0!</v>
      </c>
      <c r="AE4248" s="207"/>
      <c r="AF4248" s="153"/>
      <c r="AG4248" s="159"/>
      <c r="AH4248" s="153"/>
      <c r="AI4248" s="161"/>
      <c r="AJ4248" s="153"/>
      <c r="AK4248" s="153"/>
      <c r="AL4248" s="207"/>
      <c r="AM4248" s="207"/>
      <c r="AN4248" s="207"/>
      <c r="AO4248" s="207"/>
      <c r="AP4248" s="147" t="s">
        <v>466</v>
      </c>
      <c r="AQ4248" s="147" t="s">
        <v>67</v>
      </c>
      <c r="AR4248" s="147"/>
      <c r="AS4248" s="209" t="s">
        <v>68</v>
      </c>
      <c r="AT4248" s="223" t="str">
        <f>MONTH(B4248)&amp;"/"&amp;YEAR(B4248)</f>
        <v>3/2026</v>
      </c>
      <c r="AU4248" s="223">
        <f>WEEKNUM(B4248)-WEEKNUM(EOMONTH(B4248,-1)+1)+1</f>
        <v>3</v>
      </c>
      <c r="AV4248" s="209" t="str">
        <f>MONTH(R4248)&amp;"/"&amp;YEAR(R4248)</f>
        <v>1/1900</v>
      </c>
      <c r="AW4248" s="209" t="e">
        <f>WEEKNUM(R4248)-WEEKNUM(EOMONTH(R4248,-1)+1)+1</f>
        <v>#NUM!</v>
      </c>
      <c r="AX4248" s="209">
        <f>IF(BB4248="S",IF(Q4248="1. Aceitou o programa",R4248-B4248,0),0)</f>
        <v>0</v>
      </c>
      <c r="AY4248" s="209">
        <f>IF(BB4248="S",IF(AND(S4248&lt;&gt;"",R4248&lt;&gt;""),S4248-R4248,0),0)</f>
        <v>0</v>
      </c>
      <c r="AZ4248" s="209">
        <f>IF(BB4248="S",IF(Q4248="1. Aceitou o programa",IF(OR(X4248="Não se Aplica",X4248=""),IF(OR(W4248="Não se Aplica",W4248=""),0,W4248-V4248),AVERAGE(X4248-W4248,W4248-V4248)),0),0)</f>
        <v>0</v>
      </c>
      <c r="BA4248" s="209">
        <f>IF(BB4248="S",IF(AND(Q4248="1. Aceitou o programa",AH4248="Realizada"),IFERROR(IF(AG4248="",0,AG4248-R4248),0),0),0)</f>
        <v>0</v>
      </c>
      <c r="BB4248" s="209" t="str">
        <f>_xlfn.XLOOKUP(U4248,'Lista Suspensa'!$AA$20:$AA$23,'Lista Suspensa'!$AB$20:$AB$23,"N/A")</f>
        <v>S</v>
      </c>
    </row>
    <row r="4249" spans="1:54" ht="12" customHeight="1">
      <c r="A4249" s="151" t="s">
        <v>67</v>
      </c>
      <c r="B4249" s="152">
        <v>46099</v>
      </c>
      <c r="C4249" s="153" t="s">
        <v>297</v>
      </c>
      <c r="D4249" s="153" t="s">
        <v>455</v>
      </c>
      <c r="E4249" s="244">
        <v>792870123</v>
      </c>
      <c r="F4249" s="144" t="s">
        <v>7712</v>
      </c>
      <c r="G4249" s="230"/>
      <c r="H4249" s="154">
        <v>30586</v>
      </c>
      <c r="I4249" s="153">
        <v>42</v>
      </c>
      <c r="J4249" s="148" t="s">
        <v>70</v>
      </c>
      <c r="K4249" s="153" t="s">
        <v>59</v>
      </c>
      <c r="L4249" s="153"/>
      <c r="M4249" s="153"/>
      <c r="N4249" s="153">
        <v>100</v>
      </c>
      <c r="O4249" s="155" t="s">
        <v>7713</v>
      </c>
      <c r="P4249" s="156" t="s">
        <v>2023</v>
      </c>
      <c r="Q4249" s="157" t="s">
        <v>7576</v>
      </c>
      <c r="R4249" s="158"/>
      <c r="S4249" s="159">
        <v>46146</v>
      </c>
      <c r="T4249" s="159" t="s">
        <v>6983</v>
      </c>
      <c r="U4249" s="159" t="s">
        <v>6152</v>
      </c>
      <c r="V4249" s="154">
        <v>46111</v>
      </c>
      <c r="W4249" s="154">
        <v>46141</v>
      </c>
      <c r="X4249" s="154">
        <v>46146</v>
      </c>
      <c r="Y4249" s="160">
        <v>46111</v>
      </c>
      <c r="Z4249" s="160"/>
      <c r="AA4249" s="153"/>
      <c r="AB4249" s="153"/>
      <c r="AC4249" s="182" t="e">
        <f t="shared" si="134"/>
        <v>#DIV/0!</v>
      </c>
      <c r="AD4249" s="153" t="e">
        <f t="shared" si="135"/>
        <v>#DIV/0!</v>
      </c>
      <c r="AE4249" s="207"/>
      <c r="AF4249" s="153"/>
      <c r="AG4249" s="159"/>
      <c r="AH4249" s="153"/>
      <c r="AI4249" s="161"/>
      <c r="AJ4249" s="153"/>
      <c r="AK4249" s="153"/>
      <c r="AL4249" s="207"/>
      <c r="AM4249" s="207"/>
      <c r="AN4249" s="207"/>
      <c r="AO4249" s="207"/>
      <c r="AP4249" s="147" t="s">
        <v>466</v>
      </c>
      <c r="AQ4249" s="147" t="s">
        <v>67</v>
      </c>
      <c r="AR4249" s="147"/>
      <c r="AS4249" s="209" t="s">
        <v>68</v>
      </c>
      <c r="AT4249" s="223" t="str">
        <f>MONTH(B4249)&amp;"/"&amp;YEAR(B4249)</f>
        <v>3/2026</v>
      </c>
      <c r="AU4249" s="223">
        <f>WEEKNUM(B4249)-WEEKNUM(EOMONTH(B4249,-1)+1)+1</f>
        <v>3</v>
      </c>
      <c r="AV4249" s="209" t="str">
        <f>MONTH(R4249)&amp;"/"&amp;YEAR(R4249)</f>
        <v>1/1900</v>
      </c>
      <c r="AW4249" s="209" t="e">
        <f>WEEKNUM(R4249)-WEEKNUM(EOMONTH(R4249,-1)+1)+1</f>
        <v>#NUM!</v>
      </c>
      <c r="AX4249" s="209">
        <f>IF(BB4249="S",IF(Q4249="1. Aceitou o programa",R4249-B4249,0),0)</f>
        <v>0</v>
      </c>
      <c r="AY4249" s="209">
        <f>IF(BB4249="S",IF(AND(S4249&lt;&gt;"",R4249&lt;&gt;""),S4249-R4249,0),0)</f>
        <v>0</v>
      </c>
      <c r="AZ4249" s="209">
        <f>IF(BB4249="S",IF(Q4249="1. Aceitou o programa",IF(OR(X4249="Não se Aplica",X4249=""),IF(OR(W4249="Não se Aplica",W4249=""),0,W4249-V4249),AVERAGE(X4249-W4249,W4249-V4249)),0),0)</f>
        <v>0</v>
      </c>
      <c r="BA4249" s="209">
        <f>IF(BB4249="S",IF(AND(Q4249="1. Aceitou o programa",AH4249="Realizada"),IFERROR(IF(AG4249="",0,AG4249-R4249),0),0),0)</f>
        <v>0</v>
      </c>
      <c r="BB4249" s="209" t="str">
        <f>_xlfn.XLOOKUP(U4249,'Lista Suspensa'!$AA$20:$AA$23,'Lista Suspensa'!$AB$20:$AB$23,"N/A")</f>
        <v>S</v>
      </c>
    </row>
    <row r="4250" spans="1:54" ht="12" customHeight="1">
      <c r="A4250" s="151" t="s">
        <v>67</v>
      </c>
      <c r="B4250" s="152">
        <v>46099</v>
      </c>
      <c r="C4250" s="153" t="s">
        <v>297</v>
      </c>
      <c r="D4250" s="153" t="s">
        <v>455</v>
      </c>
      <c r="E4250" s="244">
        <v>81780961</v>
      </c>
      <c r="F4250" s="144" t="s">
        <v>7714</v>
      </c>
      <c r="G4250" s="230"/>
      <c r="H4250" s="154">
        <v>26522</v>
      </c>
      <c r="I4250" s="153">
        <v>53</v>
      </c>
      <c r="J4250" s="148" t="s">
        <v>70</v>
      </c>
      <c r="K4250" s="153"/>
      <c r="L4250" s="153"/>
      <c r="M4250" s="153"/>
      <c r="N4250" s="153">
        <v>60</v>
      </c>
      <c r="O4250" s="155" t="s">
        <v>7715</v>
      </c>
      <c r="P4250" s="156" t="s">
        <v>71</v>
      </c>
      <c r="Q4250" s="157" t="s">
        <v>7576</v>
      </c>
      <c r="R4250" s="158"/>
      <c r="S4250" s="159">
        <v>46146</v>
      </c>
      <c r="T4250" s="159" t="s">
        <v>6983</v>
      </c>
      <c r="U4250" s="159" t="s">
        <v>6152</v>
      </c>
      <c r="V4250" s="154">
        <v>46112</v>
      </c>
      <c r="W4250" s="154">
        <v>46141</v>
      </c>
      <c r="X4250" s="154">
        <v>46146</v>
      </c>
      <c r="Y4250" s="160">
        <v>46111</v>
      </c>
      <c r="Z4250" s="160"/>
      <c r="AA4250" s="153"/>
      <c r="AB4250" s="153"/>
      <c r="AC4250" s="182" t="e">
        <f t="shared" si="134"/>
        <v>#DIV/0!</v>
      </c>
      <c r="AD4250" s="153" t="e">
        <f t="shared" si="135"/>
        <v>#DIV/0!</v>
      </c>
      <c r="AE4250" s="207"/>
      <c r="AF4250" s="153"/>
      <c r="AG4250" s="159"/>
      <c r="AH4250" s="153"/>
      <c r="AI4250" s="161"/>
      <c r="AJ4250" s="153"/>
      <c r="AK4250" s="153"/>
      <c r="AL4250" s="207"/>
      <c r="AM4250" s="207"/>
      <c r="AN4250" s="207"/>
      <c r="AO4250" s="207"/>
      <c r="AP4250" s="147" t="s">
        <v>466</v>
      </c>
      <c r="AQ4250" s="147" t="s">
        <v>67</v>
      </c>
      <c r="AR4250" s="147"/>
      <c r="AS4250" s="209" t="s">
        <v>68</v>
      </c>
      <c r="AT4250" s="223" t="str">
        <f>MONTH(B4250)&amp;"/"&amp;YEAR(B4250)</f>
        <v>3/2026</v>
      </c>
      <c r="AU4250" s="223">
        <f>WEEKNUM(B4250)-WEEKNUM(EOMONTH(B4250,-1)+1)+1</f>
        <v>3</v>
      </c>
      <c r="AV4250" s="209" t="str">
        <f>MONTH(R4250)&amp;"/"&amp;YEAR(R4250)</f>
        <v>1/1900</v>
      </c>
      <c r="AW4250" s="209" t="e">
        <f>WEEKNUM(R4250)-WEEKNUM(EOMONTH(R4250,-1)+1)+1</f>
        <v>#NUM!</v>
      </c>
      <c r="AX4250" s="209">
        <f>IF(BB4250="S",IF(Q4250="1. Aceitou o programa",R4250-B4250,0),0)</f>
        <v>0</v>
      </c>
      <c r="AY4250" s="209">
        <f>IF(BB4250="S",IF(AND(S4250&lt;&gt;"",R4250&lt;&gt;""),S4250-R4250,0),0)</f>
        <v>0</v>
      </c>
      <c r="AZ4250" s="209">
        <f>IF(BB4250="S",IF(Q4250="1. Aceitou o programa",IF(OR(X4250="Não se Aplica",X4250=""),IF(OR(W4250="Não se Aplica",W4250=""),0,W4250-V4250),AVERAGE(X4250-W4250,W4250-V4250)),0),0)</f>
        <v>0</v>
      </c>
      <c r="BA4250" s="209">
        <f>IF(BB4250="S",IF(AND(Q4250="1. Aceitou o programa",AH4250="Realizada"),IFERROR(IF(AG4250="",0,AG4250-R4250),0),0),0)</f>
        <v>0</v>
      </c>
      <c r="BB4250" s="209" t="str">
        <f>_xlfn.XLOOKUP(U4250,'Lista Suspensa'!$AA$20:$AA$23,'Lista Suspensa'!$AB$20:$AB$23,"N/A")</f>
        <v>S</v>
      </c>
    </row>
    <row r="4251" spans="1:54" ht="12" customHeight="1">
      <c r="A4251" s="151" t="s">
        <v>67</v>
      </c>
      <c r="B4251" s="152">
        <v>46099</v>
      </c>
      <c r="C4251" s="153" t="s">
        <v>297</v>
      </c>
      <c r="D4251" s="153" t="s">
        <v>455</v>
      </c>
      <c r="E4251" s="244">
        <v>89279952</v>
      </c>
      <c r="F4251" s="144" t="s">
        <v>7716</v>
      </c>
      <c r="G4251" s="230"/>
      <c r="H4251" s="154">
        <v>33578</v>
      </c>
      <c r="I4251" s="153">
        <v>34</v>
      </c>
      <c r="J4251" s="148" t="s">
        <v>70</v>
      </c>
      <c r="K4251" s="153"/>
      <c r="L4251" s="153"/>
      <c r="M4251" s="153"/>
      <c r="N4251" s="153"/>
      <c r="O4251" s="155" t="s">
        <v>7717</v>
      </c>
      <c r="P4251" s="156" t="s">
        <v>2023</v>
      </c>
      <c r="Q4251" s="157" t="s">
        <v>7576</v>
      </c>
      <c r="R4251" s="158"/>
      <c r="S4251" s="159">
        <v>46146</v>
      </c>
      <c r="T4251" s="159" t="s">
        <v>6983</v>
      </c>
      <c r="U4251" s="159" t="s">
        <v>6152</v>
      </c>
      <c r="V4251" s="154">
        <v>46112</v>
      </c>
      <c r="W4251" s="154">
        <v>46141</v>
      </c>
      <c r="X4251" s="154">
        <v>46146</v>
      </c>
      <c r="Y4251" s="160">
        <v>46111</v>
      </c>
      <c r="Z4251" s="160"/>
      <c r="AA4251" s="153"/>
      <c r="AB4251" s="153"/>
      <c r="AC4251" s="182" t="e">
        <f t="shared" si="134"/>
        <v>#DIV/0!</v>
      </c>
      <c r="AD4251" s="153" t="e">
        <f t="shared" si="135"/>
        <v>#DIV/0!</v>
      </c>
      <c r="AE4251" s="207"/>
      <c r="AF4251" s="153"/>
      <c r="AG4251" s="159"/>
      <c r="AH4251" s="153"/>
      <c r="AI4251" s="161"/>
      <c r="AJ4251" s="153"/>
      <c r="AK4251" s="153"/>
      <c r="AL4251" s="207"/>
      <c r="AM4251" s="207"/>
      <c r="AN4251" s="207"/>
      <c r="AO4251" s="207"/>
      <c r="AP4251" s="147" t="s">
        <v>466</v>
      </c>
      <c r="AQ4251" s="147" t="s">
        <v>67</v>
      </c>
      <c r="AR4251" s="147"/>
      <c r="AS4251" s="209" t="s">
        <v>68</v>
      </c>
      <c r="AT4251" s="223" t="str">
        <f>MONTH(B4251)&amp;"/"&amp;YEAR(B4251)</f>
        <v>3/2026</v>
      </c>
      <c r="AU4251" s="223">
        <f>WEEKNUM(B4251)-WEEKNUM(EOMONTH(B4251,-1)+1)+1</f>
        <v>3</v>
      </c>
      <c r="AV4251" s="209" t="str">
        <f>MONTH(R4251)&amp;"/"&amp;YEAR(R4251)</f>
        <v>1/1900</v>
      </c>
      <c r="AW4251" s="209" t="e">
        <f>WEEKNUM(R4251)-WEEKNUM(EOMONTH(R4251,-1)+1)+1</f>
        <v>#NUM!</v>
      </c>
      <c r="AX4251" s="209">
        <f>IF(BB4251="S",IF(Q4251="1. Aceitou o programa",R4251-B4251,0),0)</f>
        <v>0</v>
      </c>
      <c r="AY4251" s="209">
        <f>IF(BB4251="S",IF(AND(S4251&lt;&gt;"",R4251&lt;&gt;""),S4251-R4251,0),0)</f>
        <v>0</v>
      </c>
      <c r="AZ4251" s="209">
        <f>IF(BB4251="S",IF(Q4251="1. Aceitou o programa",IF(OR(X4251="Não se Aplica",X4251=""),IF(OR(W4251="Não se Aplica",W4251=""),0,W4251-V4251),AVERAGE(X4251-W4251,W4251-V4251)),0),0)</f>
        <v>0</v>
      </c>
      <c r="BA4251" s="209">
        <f>IF(BB4251="S",IF(AND(Q4251="1. Aceitou o programa",AH4251="Realizada"),IFERROR(IF(AG4251="",0,AG4251-R4251),0),0),0)</f>
        <v>0</v>
      </c>
      <c r="BB4251" s="209" t="str">
        <f>_xlfn.XLOOKUP(U4251,'Lista Suspensa'!$AA$20:$AA$23,'Lista Suspensa'!$AB$20:$AB$23,"N/A")</f>
        <v>S</v>
      </c>
    </row>
    <row r="4252" spans="1:54" ht="12" customHeight="1">
      <c r="A4252" s="151" t="s">
        <v>2040</v>
      </c>
      <c r="B4252" s="152">
        <v>46100</v>
      </c>
      <c r="C4252" s="153" t="s">
        <v>122</v>
      </c>
      <c r="D4252" s="153" t="s">
        <v>167</v>
      </c>
      <c r="E4252" s="244">
        <v>96313901</v>
      </c>
      <c r="F4252" s="144" t="s">
        <v>7718</v>
      </c>
      <c r="G4252" s="230"/>
      <c r="H4252" s="154">
        <v>34788</v>
      </c>
      <c r="I4252" s="153">
        <v>31</v>
      </c>
      <c r="J4252" s="148" t="s">
        <v>70</v>
      </c>
      <c r="K4252" s="153" t="s">
        <v>59</v>
      </c>
      <c r="L4252" s="153"/>
      <c r="M4252" s="153"/>
      <c r="N4252" s="153">
        <v>380</v>
      </c>
      <c r="O4252" s="155">
        <v>11981697576</v>
      </c>
      <c r="P4252" s="156" t="s">
        <v>2023</v>
      </c>
      <c r="Q4252" s="157" t="s">
        <v>7576</v>
      </c>
      <c r="R4252" s="158"/>
      <c r="S4252" s="159">
        <v>46146</v>
      </c>
      <c r="T4252" s="159" t="s">
        <v>6983</v>
      </c>
      <c r="U4252" s="159" t="s">
        <v>6152</v>
      </c>
      <c r="V4252" s="154">
        <v>46111</v>
      </c>
      <c r="W4252" s="154">
        <v>46141</v>
      </c>
      <c r="X4252" s="154">
        <v>46146</v>
      </c>
      <c r="Y4252" s="160">
        <v>46111</v>
      </c>
      <c r="Z4252" s="160"/>
      <c r="AA4252" s="153"/>
      <c r="AB4252" s="153"/>
      <c r="AC4252" s="182" t="e">
        <f t="shared" si="134"/>
        <v>#DIV/0!</v>
      </c>
      <c r="AD4252" s="153" t="e">
        <f t="shared" si="135"/>
        <v>#DIV/0!</v>
      </c>
      <c r="AE4252" s="207"/>
      <c r="AF4252" s="153"/>
      <c r="AG4252" s="159"/>
      <c r="AH4252" s="153"/>
      <c r="AI4252" s="161"/>
      <c r="AJ4252" s="153"/>
      <c r="AK4252" s="153"/>
      <c r="AL4252" s="207"/>
      <c r="AM4252" s="207"/>
      <c r="AN4252" s="207"/>
      <c r="AO4252" s="207"/>
      <c r="AP4252" s="147" t="s">
        <v>466</v>
      </c>
      <c r="AQ4252" s="147" t="s">
        <v>67</v>
      </c>
      <c r="AR4252" s="147"/>
      <c r="AS4252" s="209" t="s">
        <v>68</v>
      </c>
      <c r="AT4252" s="223" t="str">
        <f>MONTH(B4252)&amp;"/"&amp;YEAR(B4252)</f>
        <v>3/2026</v>
      </c>
      <c r="AU4252" s="223">
        <f>WEEKNUM(B4252)-WEEKNUM(EOMONTH(B4252,-1)+1)+1</f>
        <v>3</v>
      </c>
      <c r="AV4252" s="209" t="str">
        <f>MONTH(R4252)&amp;"/"&amp;YEAR(R4252)</f>
        <v>1/1900</v>
      </c>
      <c r="AW4252" s="209" t="e">
        <f>WEEKNUM(R4252)-WEEKNUM(EOMONTH(R4252,-1)+1)+1</f>
        <v>#NUM!</v>
      </c>
      <c r="AX4252" s="209">
        <f>IF(BB4252="S",IF(Q4252="1. Aceitou o programa",R4252-B4252,0),0)</f>
        <v>0</v>
      </c>
      <c r="AY4252" s="209">
        <f>IF(BB4252="S",IF(AND(S4252&lt;&gt;"",R4252&lt;&gt;""),S4252-R4252,0),0)</f>
        <v>0</v>
      </c>
      <c r="AZ4252" s="209">
        <f>IF(BB4252="S",IF(Q4252="1. Aceitou o programa",IF(OR(X4252="Não se Aplica",X4252=""),IF(OR(W4252="Não se Aplica",W4252=""),0,W4252-V4252),AVERAGE(X4252-W4252,W4252-V4252)),0),0)</f>
        <v>0</v>
      </c>
      <c r="BA4252" s="209">
        <f>IF(BB4252="S",IF(AND(Q4252="1. Aceitou o programa",AH4252="Realizada"),IFERROR(IF(AG4252="",0,AG4252-R4252),0),0),0)</f>
        <v>0</v>
      </c>
      <c r="BB4252" s="209" t="str">
        <f>_xlfn.XLOOKUP(U4252,'Lista Suspensa'!$AA$20:$AA$23,'Lista Suspensa'!$AB$20:$AB$23,"N/A")</f>
        <v>S</v>
      </c>
    </row>
    <row r="4253" spans="1:54" ht="12" customHeight="1">
      <c r="A4253" s="151" t="s">
        <v>54</v>
      </c>
      <c r="B4253" s="152">
        <v>46112</v>
      </c>
      <c r="C4253" s="153" t="s">
        <v>297</v>
      </c>
      <c r="D4253" s="153" t="s">
        <v>455</v>
      </c>
      <c r="E4253" s="244">
        <v>89647515</v>
      </c>
      <c r="F4253" s="144" t="s">
        <v>7719</v>
      </c>
      <c r="G4253" s="230"/>
      <c r="H4253" s="154">
        <v>31406</v>
      </c>
      <c r="I4253" s="153">
        <v>40</v>
      </c>
      <c r="J4253" s="148" t="s">
        <v>58</v>
      </c>
      <c r="K4253" s="153"/>
      <c r="L4253" s="153"/>
      <c r="M4253" s="153"/>
      <c r="N4253" s="153"/>
      <c r="O4253" s="155">
        <v>11958794978</v>
      </c>
      <c r="P4253" s="156" t="s">
        <v>60</v>
      </c>
      <c r="Q4253" s="157" t="s">
        <v>7576</v>
      </c>
      <c r="R4253" s="158"/>
      <c r="S4253" s="159">
        <v>46085</v>
      </c>
      <c r="T4253" s="159" t="s">
        <v>6983</v>
      </c>
      <c r="U4253" s="159" t="s">
        <v>6152</v>
      </c>
      <c r="V4253" s="154">
        <v>46062</v>
      </c>
      <c r="W4253" s="154">
        <v>46076</v>
      </c>
      <c r="X4253" s="154">
        <v>46085</v>
      </c>
      <c r="Y4253" s="160"/>
      <c r="Z4253" s="160"/>
      <c r="AA4253" s="153"/>
      <c r="AB4253" s="153"/>
      <c r="AC4253" s="182" t="e">
        <f t="shared" si="134"/>
        <v>#DIV/0!</v>
      </c>
      <c r="AD4253" s="153" t="e">
        <f t="shared" si="135"/>
        <v>#DIV/0!</v>
      </c>
      <c r="AE4253" s="207"/>
      <c r="AF4253" s="153"/>
      <c r="AG4253" s="159"/>
      <c r="AH4253" s="153"/>
      <c r="AI4253" s="161"/>
      <c r="AJ4253" s="153"/>
      <c r="AK4253" s="153"/>
      <c r="AL4253" s="207"/>
      <c r="AM4253" s="207"/>
      <c r="AN4253" s="207"/>
      <c r="AO4253" s="207"/>
      <c r="AP4253" s="147" t="s">
        <v>466</v>
      </c>
      <c r="AQ4253" s="147" t="s">
        <v>67</v>
      </c>
      <c r="AR4253" s="147"/>
      <c r="AS4253" s="209" t="s">
        <v>68</v>
      </c>
      <c r="AT4253" s="223" t="str">
        <f>MONTH(B4253)&amp;"/"&amp;YEAR(B4253)</f>
        <v>3/2026</v>
      </c>
      <c r="AU4253" s="223">
        <f>WEEKNUM(B4253)-WEEKNUM(EOMONTH(B4253,-1)+1)+1</f>
        <v>5</v>
      </c>
      <c r="AV4253" s="209" t="str">
        <f>MONTH(R4253)&amp;"/"&amp;YEAR(R4253)</f>
        <v>1/1900</v>
      </c>
      <c r="AW4253" s="209" t="e">
        <f>WEEKNUM(R4253)-WEEKNUM(EOMONTH(R4253,-1)+1)+1</f>
        <v>#NUM!</v>
      </c>
      <c r="AX4253" s="209">
        <f>IF(BB4253="S",IF(Q4253="1. Aceitou o programa",R4253-B4253,0),0)</f>
        <v>0</v>
      </c>
      <c r="AY4253" s="209">
        <f>IF(BB4253="S",IF(AND(S4253&lt;&gt;"",R4253&lt;&gt;""),S4253-R4253,0),0)</f>
        <v>0</v>
      </c>
      <c r="AZ4253" s="209">
        <f>IF(BB4253="S",IF(Q4253="1. Aceitou o programa",IF(OR(X4253="Não se Aplica",X4253=""),IF(OR(W4253="Não se Aplica",W4253=""),0,W4253-V4253),AVERAGE(X4253-W4253,W4253-V4253)),0),0)</f>
        <v>0</v>
      </c>
      <c r="BA4253" s="209">
        <f>IF(BB4253="S",IF(AND(Q4253="1. Aceitou o programa",AH4253="Realizada"),IFERROR(IF(AG4253="",0,AG4253-R4253),0),0),0)</f>
        <v>0</v>
      </c>
      <c r="BB4253" s="209" t="str">
        <f>_xlfn.XLOOKUP(U4253,'Lista Suspensa'!$AA$20:$AA$23,'Lista Suspensa'!$AB$20:$AB$23,"N/A")</f>
        <v>S</v>
      </c>
    </row>
    <row r="4254" spans="1:54" ht="12" customHeight="1">
      <c r="A4254" s="151" t="s">
        <v>67</v>
      </c>
      <c r="B4254" s="152">
        <v>46122</v>
      </c>
      <c r="C4254" s="153" t="s">
        <v>122</v>
      </c>
      <c r="D4254" s="153" t="s">
        <v>471</v>
      </c>
      <c r="E4254" s="244">
        <v>85851035</v>
      </c>
      <c r="F4254" s="144" t="s">
        <v>7720</v>
      </c>
      <c r="G4254" s="230"/>
      <c r="H4254" s="154">
        <v>25063</v>
      </c>
      <c r="I4254" s="153">
        <v>57</v>
      </c>
      <c r="J4254" s="148" t="s">
        <v>70</v>
      </c>
      <c r="K4254" s="153" t="s">
        <v>101</v>
      </c>
      <c r="L4254" s="153"/>
      <c r="M4254" s="153"/>
      <c r="N4254" s="153">
        <v>75</v>
      </c>
      <c r="O4254" s="155">
        <v>21966297173</v>
      </c>
      <c r="P4254" s="156" t="s">
        <v>60</v>
      </c>
      <c r="Q4254" s="157" t="s">
        <v>7576</v>
      </c>
      <c r="R4254" s="158"/>
      <c r="S4254" s="159">
        <v>46150</v>
      </c>
      <c r="T4254" s="159" t="s">
        <v>6983</v>
      </c>
      <c r="U4254" s="159" t="s">
        <v>6152</v>
      </c>
      <c r="V4254" s="154">
        <v>46139</v>
      </c>
      <c r="W4254" s="154">
        <v>46141</v>
      </c>
      <c r="X4254" s="154">
        <v>46146</v>
      </c>
      <c r="Y4254" s="160"/>
      <c r="Z4254" s="160"/>
      <c r="AA4254" s="153"/>
      <c r="AB4254" s="153"/>
      <c r="AC4254" s="182" t="e">
        <f t="shared" si="134"/>
        <v>#DIV/0!</v>
      </c>
      <c r="AD4254" s="153" t="e">
        <f t="shared" si="135"/>
        <v>#DIV/0!</v>
      </c>
      <c r="AE4254" s="207"/>
      <c r="AF4254" s="153"/>
      <c r="AG4254" s="159"/>
      <c r="AH4254" s="153"/>
      <c r="AI4254" s="161"/>
      <c r="AJ4254" s="153"/>
      <c r="AK4254" s="153"/>
      <c r="AL4254" s="207"/>
      <c r="AM4254" s="207"/>
      <c r="AN4254" s="207"/>
      <c r="AO4254" s="207"/>
      <c r="AP4254" s="147" t="s">
        <v>466</v>
      </c>
      <c r="AQ4254" s="147" t="s">
        <v>67</v>
      </c>
      <c r="AR4254" s="147"/>
      <c r="AS4254" s="209" t="s">
        <v>68</v>
      </c>
      <c r="AT4254" s="223" t="str">
        <f>MONTH(B4254)&amp;"/"&amp;YEAR(B4254)</f>
        <v>4/2026</v>
      </c>
      <c r="AU4254" s="223">
        <f>WEEKNUM(B4254)-WEEKNUM(EOMONTH(B4254,-1)+1)+1</f>
        <v>2</v>
      </c>
      <c r="AV4254" s="209" t="str">
        <f>MONTH(R4254)&amp;"/"&amp;YEAR(R4254)</f>
        <v>1/1900</v>
      </c>
      <c r="AW4254" s="209" t="e">
        <f>WEEKNUM(R4254)-WEEKNUM(EOMONTH(R4254,-1)+1)+1</f>
        <v>#NUM!</v>
      </c>
      <c r="AX4254" s="209">
        <f>IF(BB4254="S",IF(Q4254="1. Aceitou o programa",R4254-B4254,0),0)</f>
        <v>0</v>
      </c>
      <c r="AY4254" s="209">
        <f>IF(BB4254="S",IF(AND(S4254&lt;&gt;"",R4254&lt;&gt;""),S4254-R4254,0),0)</f>
        <v>0</v>
      </c>
      <c r="AZ4254" s="209">
        <f>IF(BB4254="S",IF(Q4254="1. Aceitou o programa",IF(OR(X4254="Não se Aplica",X4254=""),IF(OR(W4254="Não se Aplica",W4254=""),0,W4254-V4254),AVERAGE(X4254-W4254,W4254-V4254)),0),0)</f>
        <v>0</v>
      </c>
      <c r="BA4254" s="209">
        <f>IF(BB4254="S",IF(AND(Q4254="1. Aceitou o programa",AH4254="Realizada"),IFERROR(IF(AG4254="",0,AG4254-R4254),0),0),0)</f>
        <v>0</v>
      </c>
      <c r="BB4254" s="209" t="str">
        <f>_xlfn.XLOOKUP(U4254,'Lista Suspensa'!$AA$20:$AA$23,'Lista Suspensa'!$AB$20:$AB$23,"N/A")</f>
        <v>S</v>
      </c>
    </row>
    <row r="4255" spans="1:54" ht="12" customHeight="1">
      <c r="A4255" s="151" t="s">
        <v>67</v>
      </c>
      <c r="B4255" s="152">
        <v>46122</v>
      </c>
      <c r="C4255" s="153" t="s">
        <v>122</v>
      </c>
      <c r="D4255" s="153" t="s">
        <v>471</v>
      </c>
      <c r="E4255" s="244">
        <v>89757454</v>
      </c>
      <c r="F4255" s="144" t="s">
        <v>7721</v>
      </c>
      <c r="G4255" s="230"/>
      <c r="H4255" s="154">
        <v>25532</v>
      </c>
      <c r="I4255" s="153">
        <v>56</v>
      </c>
      <c r="J4255" s="148" t="s">
        <v>58</v>
      </c>
      <c r="K4255" s="153" t="s">
        <v>101</v>
      </c>
      <c r="L4255" s="153"/>
      <c r="M4255" s="153"/>
      <c r="N4255" s="153">
        <v>75</v>
      </c>
      <c r="O4255" s="155">
        <v>21972920868</v>
      </c>
      <c r="P4255" s="156" t="s">
        <v>60</v>
      </c>
      <c r="Q4255" s="157" t="s">
        <v>7576</v>
      </c>
      <c r="R4255" s="158"/>
      <c r="S4255" s="159">
        <v>46150</v>
      </c>
      <c r="T4255" s="159" t="s">
        <v>6983</v>
      </c>
      <c r="U4255" s="159" t="s">
        <v>6152</v>
      </c>
      <c r="V4255" s="154">
        <v>46139</v>
      </c>
      <c r="W4255" s="154">
        <v>46141</v>
      </c>
      <c r="X4255" s="154">
        <v>46146</v>
      </c>
      <c r="Y4255" s="160"/>
      <c r="Z4255" s="160"/>
      <c r="AA4255" s="153"/>
      <c r="AB4255" s="153"/>
      <c r="AC4255" s="182" t="e">
        <f t="shared" si="134"/>
        <v>#DIV/0!</v>
      </c>
      <c r="AD4255" s="153" t="e">
        <f t="shared" si="135"/>
        <v>#DIV/0!</v>
      </c>
      <c r="AE4255" s="207"/>
      <c r="AF4255" s="153"/>
      <c r="AG4255" s="159"/>
      <c r="AH4255" s="153"/>
      <c r="AI4255" s="161"/>
      <c r="AJ4255" s="153"/>
      <c r="AK4255" s="153"/>
      <c r="AL4255" s="207"/>
      <c r="AM4255" s="207"/>
      <c r="AN4255" s="207"/>
      <c r="AO4255" s="207"/>
      <c r="AP4255" s="147" t="s">
        <v>466</v>
      </c>
      <c r="AQ4255" s="147" t="s">
        <v>67</v>
      </c>
      <c r="AR4255" s="147"/>
      <c r="AS4255" s="209" t="s">
        <v>68</v>
      </c>
      <c r="AT4255" s="223" t="str">
        <f>MONTH(B4255)&amp;"/"&amp;YEAR(B4255)</f>
        <v>4/2026</v>
      </c>
      <c r="AU4255" s="223">
        <f>WEEKNUM(B4255)-WEEKNUM(EOMONTH(B4255,-1)+1)+1</f>
        <v>2</v>
      </c>
      <c r="AV4255" s="209" t="str">
        <f>MONTH(R4255)&amp;"/"&amp;YEAR(R4255)</f>
        <v>1/1900</v>
      </c>
      <c r="AW4255" s="209" t="e">
        <f>WEEKNUM(R4255)-WEEKNUM(EOMONTH(R4255,-1)+1)+1</f>
        <v>#NUM!</v>
      </c>
      <c r="AX4255" s="209">
        <f>IF(BB4255="S",IF(Q4255="1. Aceitou o programa",R4255-B4255,0),0)</f>
        <v>0</v>
      </c>
      <c r="AY4255" s="209">
        <f>IF(BB4255="S",IF(AND(S4255&lt;&gt;"",R4255&lt;&gt;""),S4255-R4255,0),0)</f>
        <v>0</v>
      </c>
      <c r="AZ4255" s="209">
        <f>IF(BB4255="S",IF(Q4255="1. Aceitou o programa",IF(OR(X4255="Não se Aplica",X4255=""),IF(OR(W4255="Não se Aplica",W4255=""),0,W4255-V4255),AVERAGE(X4255-W4255,W4255-V4255)),0),0)</f>
        <v>0</v>
      </c>
      <c r="BA4255" s="209">
        <f>IF(BB4255="S",IF(AND(Q4255="1. Aceitou o programa",AH4255="Realizada"),IFERROR(IF(AG4255="",0,AG4255-R4255),0),0),0)</f>
        <v>0</v>
      </c>
      <c r="BB4255" s="209" t="str">
        <f>_xlfn.XLOOKUP(U4255,'Lista Suspensa'!$AA$20:$AA$23,'Lista Suspensa'!$AB$20:$AB$23,"N/A")</f>
        <v>S</v>
      </c>
    </row>
    <row r="4256" spans="1:54" ht="12" customHeight="1">
      <c r="A4256" s="151" t="s">
        <v>67</v>
      </c>
      <c r="B4256" s="152">
        <v>46122</v>
      </c>
      <c r="C4256" s="153" t="s">
        <v>122</v>
      </c>
      <c r="D4256" s="153" t="s">
        <v>1509</v>
      </c>
      <c r="E4256" s="244">
        <v>881420255</v>
      </c>
      <c r="F4256" s="144" t="s">
        <v>7722</v>
      </c>
      <c r="G4256" s="230"/>
      <c r="H4256" s="154">
        <v>28870</v>
      </c>
      <c r="I4256" s="153">
        <v>47</v>
      </c>
      <c r="J4256" s="148" t="s">
        <v>58</v>
      </c>
      <c r="K4256" s="153" t="s">
        <v>101</v>
      </c>
      <c r="L4256" s="153"/>
      <c r="M4256" s="153"/>
      <c r="N4256" s="153">
        <v>600</v>
      </c>
      <c r="O4256" s="155">
        <v>11963824678</v>
      </c>
      <c r="P4256" s="156" t="s">
        <v>60</v>
      </c>
      <c r="Q4256" s="157" t="s">
        <v>7576</v>
      </c>
      <c r="R4256" s="158"/>
      <c r="S4256" s="159">
        <v>46150</v>
      </c>
      <c r="T4256" s="159" t="s">
        <v>6983</v>
      </c>
      <c r="U4256" s="159" t="s">
        <v>6152</v>
      </c>
      <c r="V4256" s="154">
        <v>46139</v>
      </c>
      <c r="W4256" s="154">
        <v>46141</v>
      </c>
      <c r="X4256" s="154">
        <v>46146</v>
      </c>
      <c r="Y4256" s="160"/>
      <c r="Z4256" s="160"/>
      <c r="AA4256" s="153"/>
      <c r="AB4256" s="153"/>
      <c r="AC4256" s="182" t="e">
        <f t="shared" si="134"/>
        <v>#DIV/0!</v>
      </c>
      <c r="AD4256" s="153" t="e">
        <f t="shared" si="135"/>
        <v>#DIV/0!</v>
      </c>
      <c r="AE4256" s="207"/>
      <c r="AF4256" s="153"/>
      <c r="AG4256" s="159"/>
      <c r="AH4256" s="153"/>
      <c r="AI4256" s="161"/>
      <c r="AJ4256" s="153"/>
      <c r="AK4256" s="153"/>
      <c r="AL4256" s="207"/>
      <c r="AM4256" s="207"/>
      <c r="AN4256" s="207"/>
      <c r="AO4256" s="207"/>
      <c r="AP4256" s="147" t="s">
        <v>466</v>
      </c>
      <c r="AQ4256" s="147" t="s">
        <v>67</v>
      </c>
      <c r="AR4256" s="147"/>
      <c r="AS4256" s="209" t="s">
        <v>68</v>
      </c>
      <c r="AT4256" s="223" t="str">
        <f>MONTH(B4256)&amp;"/"&amp;YEAR(B4256)</f>
        <v>4/2026</v>
      </c>
      <c r="AU4256" s="223">
        <f>WEEKNUM(B4256)-WEEKNUM(EOMONTH(B4256,-1)+1)+1</f>
        <v>2</v>
      </c>
      <c r="AV4256" s="209" t="str">
        <f>MONTH(R4256)&amp;"/"&amp;YEAR(R4256)</f>
        <v>1/1900</v>
      </c>
      <c r="AW4256" s="209" t="e">
        <f>WEEKNUM(R4256)-WEEKNUM(EOMONTH(R4256,-1)+1)+1</f>
        <v>#NUM!</v>
      </c>
      <c r="AX4256" s="209">
        <f>IF(BB4256="S",IF(Q4256="1. Aceitou o programa",R4256-B4256,0),0)</f>
        <v>0</v>
      </c>
      <c r="AY4256" s="209">
        <f>IF(BB4256="S",IF(AND(S4256&lt;&gt;"",R4256&lt;&gt;""),S4256-R4256,0),0)</f>
        <v>0</v>
      </c>
      <c r="AZ4256" s="209">
        <f>IF(BB4256="S",IF(Q4256="1. Aceitou o programa",IF(OR(X4256="Não se Aplica",X4256=""),IF(OR(W4256="Não se Aplica",W4256=""),0,W4256-V4256),AVERAGE(X4256-W4256,W4256-V4256)),0),0)</f>
        <v>0</v>
      </c>
      <c r="BA4256" s="209">
        <f>IF(BB4256="S",IF(AND(Q4256="1. Aceitou o programa",AH4256="Realizada"),IFERROR(IF(AG4256="",0,AG4256-R4256),0),0),0)</f>
        <v>0</v>
      </c>
      <c r="BB4256" s="209" t="str">
        <f>_xlfn.XLOOKUP(U4256,'Lista Suspensa'!$AA$20:$AA$23,'Lista Suspensa'!$AB$20:$AB$23,"N/A")</f>
        <v>S</v>
      </c>
    </row>
    <row r="4257" spans="1:54" ht="12" customHeight="1">
      <c r="A4257" s="151" t="s">
        <v>67</v>
      </c>
      <c r="B4257" s="152">
        <v>46122</v>
      </c>
      <c r="C4257" s="153" t="s">
        <v>122</v>
      </c>
      <c r="D4257" s="153" t="s">
        <v>274</v>
      </c>
      <c r="E4257" s="244">
        <v>93580132</v>
      </c>
      <c r="F4257" s="144" t="s">
        <v>7723</v>
      </c>
      <c r="G4257" s="230"/>
      <c r="H4257" s="154">
        <v>34394</v>
      </c>
      <c r="I4257" s="153">
        <v>32</v>
      </c>
      <c r="J4257" s="148" t="s">
        <v>70</v>
      </c>
      <c r="K4257" s="153"/>
      <c r="L4257" s="153"/>
      <c r="M4257" s="153"/>
      <c r="N4257" s="153">
        <v>380</v>
      </c>
      <c r="O4257" s="155">
        <v>21999417727</v>
      </c>
      <c r="P4257" s="156" t="s">
        <v>60</v>
      </c>
      <c r="Q4257" s="157" t="s">
        <v>6982</v>
      </c>
      <c r="R4257" s="158"/>
      <c r="S4257" s="159">
        <v>46181</v>
      </c>
      <c r="T4257" s="159" t="s">
        <v>6983</v>
      </c>
      <c r="U4257" s="159" t="s">
        <v>6152</v>
      </c>
      <c r="V4257" s="154">
        <v>46139</v>
      </c>
      <c r="W4257" s="154">
        <v>46141</v>
      </c>
      <c r="X4257" s="154">
        <v>46146</v>
      </c>
      <c r="Y4257" s="160"/>
      <c r="Z4257" s="160"/>
      <c r="AA4257" s="153"/>
      <c r="AB4257" s="153"/>
      <c r="AC4257" s="182" t="e">
        <f t="shared" si="134"/>
        <v>#DIV/0!</v>
      </c>
      <c r="AD4257" s="153" t="e">
        <f t="shared" si="135"/>
        <v>#DIV/0!</v>
      </c>
      <c r="AE4257" s="207"/>
      <c r="AF4257" s="153"/>
      <c r="AG4257" s="159"/>
      <c r="AH4257" s="153"/>
      <c r="AI4257" s="161"/>
      <c r="AJ4257" s="153"/>
      <c r="AK4257" s="153"/>
      <c r="AL4257" s="207"/>
      <c r="AM4257" s="207"/>
      <c r="AN4257" s="207"/>
      <c r="AO4257" s="207"/>
      <c r="AP4257" s="147" t="s">
        <v>466</v>
      </c>
      <c r="AQ4257" s="147" t="s">
        <v>67</v>
      </c>
      <c r="AR4257" s="147"/>
      <c r="AS4257" s="209" t="s">
        <v>68</v>
      </c>
      <c r="AT4257" s="223" t="str">
        <f>MONTH(B4257)&amp;"/"&amp;YEAR(B4257)</f>
        <v>4/2026</v>
      </c>
      <c r="AU4257" s="223">
        <f>WEEKNUM(B4257)-WEEKNUM(EOMONTH(B4257,-1)+1)+1</f>
        <v>2</v>
      </c>
      <c r="AV4257" s="209" t="str">
        <f>MONTH(R4257)&amp;"/"&amp;YEAR(R4257)</f>
        <v>1/1900</v>
      </c>
      <c r="AW4257" s="209" t="e">
        <f>WEEKNUM(R4257)-WEEKNUM(EOMONTH(R4257,-1)+1)+1</f>
        <v>#NUM!</v>
      </c>
      <c r="AX4257" s="209">
        <f>IF(BB4257="S",IF(Q4257="1. Aceitou o programa",R4257-B4257,0),0)</f>
        <v>0</v>
      </c>
      <c r="AY4257" s="209">
        <f>IF(BB4257="S",IF(AND(S4257&lt;&gt;"",R4257&lt;&gt;""),S4257-R4257,0),0)</f>
        <v>0</v>
      </c>
      <c r="AZ4257" s="209">
        <f>IF(BB4257="S",IF(Q4257="1. Aceitou o programa",IF(OR(X4257="Não se Aplica",X4257=""),IF(OR(W4257="Não se Aplica",W4257=""),0,W4257-V4257),AVERAGE(X4257-W4257,W4257-V4257)),0),0)</f>
        <v>0</v>
      </c>
      <c r="BA4257" s="209">
        <f>IF(BB4257="S",IF(AND(Q4257="1. Aceitou o programa",AH4257="Realizada"),IFERROR(IF(AG4257="",0,AG4257-R4257),0),0),0)</f>
        <v>0</v>
      </c>
      <c r="BB4257" s="209" t="str">
        <f>_xlfn.XLOOKUP(U4257,'Lista Suspensa'!$AA$20:$AA$23,'Lista Suspensa'!$AB$20:$AB$23,"N/A")</f>
        <v>S</v>
      </c>
    </row>
    <row r="4258" spans="1:54" ht="12" customHeight="1">
      <c r="A4258" s="151" t="s">
        <v>67</v>
      </c>
      <c r="B4258" s="152">
        <v>46122</v>
      </c>
      <c r="C4258" s="153" t="s">
        <v>122</v>
      </c>
      <c r="D4258" s="153" t="s">
        <v>274</v>
      </c>
      <c r="E4258" s="244">
        <v>83332418</v>
      </c>
      <c r="F4258" s="144" t="s">
        <v>7724</v>
      </c>
      <c r="G4258" s="230"/>
      <c r="H4258" s="154">
        <v>34973</v>
      </c>
      <c r="I4258" s="153">
        <v>30</v>
      </c>
      <c r="J4258" s="148" t="s">
        <v>70</v>
      </c>
      <c r="K4258" s="153"/>
      <c r="L4258" s="153"/>
      <c r="M4258" s="153"/>
      <c r="N4258" s="153">
        <v>450</v>
      </c>
      <c r="O4258" s="155">
        <v>21971395754</v>
      </c>
      <c r="P4258" s="156" t="s">
        <v>60</v>
      </c>
      <c r="Q4258" s="157" t="s">
        <v>7576</v>
      </c>
      <c r="R4258" s="158"/>
      <c r="S4258" s="159">
        <v>46150</v>
      </c>
      <c r="T4258" s="159" t="s">
        <v>6983</v>
      </c>
      <c r="U4258" s="159" t="s">
        <v>6152</v>
      </c>
      <c r="V4258" s="154">
        <v>46139</v>
      </c>
      <c r="W4258" s="154">
        <v>46141</v>
      </c>
      <c r="X4258" s="154">
        <v>46146</v>
      </c>
      <c r="Y4258" s="160"/>
      <c r="Z4258" s="160"/>
      <c r="AA4258" s="153"/>
      <c r="AB4258" s="153"/>
      <c r="AC4258" s="182" t="e">
        <f t="shared" si="134"/>
        <v>#DIV/0!</v>
      </c>
      <c r="AD4258" s="153" t="e">
        <f t="shared" si="135"/>
        <v>#DIV/0!</v>
      </c>
      <c r="AE4258" s="207"/>
      <c r="AF4258" s="153"/>
      <c r="AG4258" s="159"/>
      <c r="AH4258" s="153"/>
      <c r="AI4258" s="161"/>
      <c r="AJ4258" s="153"/>
      <c r="AK4258" s="153"/>
      <c r="AL4258" s="207"/>
      <c r="AM4258" s="207"/>
      <c r="AN4258" s="207"/>
      <c r="AO4258" s="207"/>
      <c r="AP4258" s="147" t="s">
        <v>466</v>
      </c>
      <c r="AQ4258" s="147" t="s">
        <v>67</v>
      </c>
      <c r="AR4258" s="147"/>
      <c r="AS4258" s="209" t="s">
        <v>68</v>
      </c>
      <c r="AT4258" s="223" t="str">
        <f>MONTH(B4258)&amp;"/"&amp;YEAR(B4258)</f>
        <v>4/2026</v>
      </c>
      <c r="AU4258" s="223">
        <f>WEEKNUM(B4258)-WEEKNUM(EOMONTH(B4258,-1)+1)+1</f>
        <v>2</v>
      </c>
      <c r="AV4258" s="209" t="str">
        <f>MONTH(R4258)&amp;"/"&amp;YEAR(R4258)</f>
        <v>1/1900</v>
      </c>
      <c r="AW4258" s="209" t="e">
        <f>WEEKNUM(R4258)-WEEKNUM(EOMONTH(R4258,-1)+1)+1</f>
        <v>#NUM!</v>
      </c>
      <c r="AX4258" s="209">
        <f>IF(BB4258="S",IF(Q4258="1. Aceitou o programa",R4258-B4258,0),0)</f>
        <v>0</v>
      </c>
      <c r="AY4258" s="209">
        <f>IF(BB4258="S",IF(AND(S4258&lt;&gt;"",R4258&lt;&gt;""),S4258-R4258,0),0)</f>
        <v>0</v>
      </c>
      <c r="AZ4258" s="209">
        <f>IF(BB4258="S",IF(Q4258="1. Aceitou o programa",IF(OR(X4258="Não se Aplica",X4258=""),IF(OR(W4258="Não se Aplica",W4258=""),0,W4258-V4258),AVERAGE(X4258-W4258,W4258-V4258)),0),0)</f>
        <v>0</v>
      </c>
      <c r="BA4258" s="209">
        <f>IF(BB4258="S",IF(AND(Q4258="1. Aceitou o programa",AH4258="Realizada"),IFERROR(IF(AG4258="",0,AG4258-R4258),0),0),0)</f>
        <v>0</v>
      </c>
      <c r="BB4258" s="209" t="str">
        <f>_xlfn.XLOOKUP(U4258,'Lista Suspensa'!$AA$20:$AA$23,'Lista Suspensa'!$AB$20:$AB$23,"N/A")</f>
        <v>S</v>
      </c>
    </row>
    <row r="4259" spans="1:54" ht="12" customHeight="1">
      <c r="A4259" s="151" t="s">
        <v>67</v>
      </c>
      <c r="B4259" s="152">
        <v>46122</v>
      </c>
      <c r="C4259" s="153" t="s">
        <v>122</v>
      </c>
      <c r="D4259" s="153" t="s">
        <v>471</v>
      </c>
      <c r="E4259" s="244">
        <v>96448582</v>
      </c>
      <c r="F4259" s="144" t="s">
        <v>7725</v>
      </c>
      <c r="G4259" s="230"/>
      <c r="H4259" s="154">
        <v>36746</v>
      </c>
      <c r="I4259" s="153">
        <v>25</v>
      </c>
      <c r="J4259" s="148" t="s">
        <v>70</v>
      </c>
      <c r="K4259" s="153"/>
      <c r="L4259" s="153"/>
      <c r="M4259" s="153"/>
      <c r="N4259" s="153">
        <v>120</v>
      </c>
      <c r="O4259" s="155">
        <v>21970852293</v>
      </c>
      <c r="P4259" s="156" t="s">
        <v>60</v>
      </c>
      <c r="Q4259" s="157" t="s">
        <v>7576</v>
      </c>
      <c r="R4259" s="158"/>
      <c r="S4259" s="159">
        <v>46150</v>
      </c>
      <c r="T4259" s="159" t="s">
        <v>6983</v>
      </c>
      <c r="U4259" s="159" t="s">
        <v>6152</v>
      </c>
      <c r="V4259" s="154">
        <v>46139</v>
      </c>
      <c r="W4259" s="154">
        <v>46141</v>
      </c>
      <c r="X4259" s="154">
        <v>46146</v>
      </c>
      <c r="Y4259" s="160"/>
      <c r="Z4259" s="160"/>
      <c r="AA4259" s="153"/>
      <c r="AB4259" s="153"/>
      <c r="AC4259" s="182" t="e">
        <f t="shared" si="134"/>
        <v>#DIV/0!</v>
      </c>
      <c r="AD4259" s="153" t="e">
        <f t="shared" si="135"/>
        <v>#DIV/0!</v>
      </c>
      <c r="AE4259" s="207"/>
      <c r="AF4259" s="153"/>
      <c r="AG4259" s="159"/>
      <c r="AH4259" s="153"/>
      <c r="AI4259" s="161"/>
      <c r="AJ4259" s="153"/>
      <c r="AK4259" s="153"/>
      <c r="AL4259" s="207"/>
      <c r="AM4259" s="207"/>
      <c r="AN4259" s="207"/>
      <c r="AO4259" s="207"/>
      <c r="AP4259" s="147" t="s">
        <v>466</v>
      </c>
      <c r="AQ4259" s="147" t="s">
        <v>67</v>
      </c>
      <c r="AR4259" s="147"/>
      <c r="AS4259" s="209" t="s">
        <v>68</v>
      </c>
      <c r="AT4259" s="223" t="str">
        <f>MONTH(B4259)&amp;"/"&amp;YEAR(B4259)</f>
        <v>4/2026</v>
      </c>
      <c r="AU4259" s="223">
        <f>WEEKNUM(B4259)-WEEKNUM(EOMONTH(B4259,-1)+1)+1</f>
        <v>2</v>
      </c>
      <c r="AV4259" s="209" t="str">
        <f>MONTH(R4259)&amp;"/"&amp;YEAR(R4259)</f>
        <v>1/1900</v>
      </c>
      <c r="AW4259" s="209" t="e">
        <f>WEEKNUM(R4259)-WEEKNUM(EOMONTH(R4259,-1)+1)+1</f>
        <v>#NUM!</v>
      </c>
      <c r="AX4259" s="209">
        <f>IF(BB4259="S",IF(Q4259="1. Aceitou o programa",R4259-B4259,0),0)</f>
        <v>0</v>
      </c>
      <c r="AY4259" s="209">
        <f>IF(BB4259="S",IF(AND(S4259&lt;&gt;"",R4259&lt;&gt;""),S4259-R4259,0),0)</f>
        <v>0</v>
      </c>
      <c r="AZ4259" s="209">
        <f>IF(BB4259="S",IF(Q4259="1. Aceitou o programa",IF(OR(X4259="Não se Aplica",X4259=""),IF(OR(W4259="Não se Aplica",W4259=""),0,W4259-V4259),AVERAGE(X4259-W4259,W4259-V4259)),0),0)</f>
        <v>0</v>
      </c>
      <c r="BA4259" s="209">
        <f>IF(BB4259="S",IF(AND(Q4259="1. Aceitou o programa",AH4259="Realizada"),IFERROR(IF(AG4259="",0,AG4259-R4259),0),0),0)</f>
        <v>0</v>
      </c>
      <c r="BB4259" s="209" t="str">
        <f>_xlfn.XLOOKUP(U4259,'Lista Suspensa'!$AA$20:$AA$23,'Lista Suspensa'!$AB$20:$AB$23,"N/A")</f>
        <v>S</v>
      </c>
    </row>
    <row r="4260" spans="1:54" ht="12" customHeight="1">
      <c r="A4260" s="151" t="s">
        <v>67</v>
      </c>
      <c r="B4260" s="152">
        <v>46122</v>
      </c>
      <c r="C4260" s="153" t="s">
        <v>122</v>
      </c>
      <c r="D4260" s="153" t="s">
        <v>1509</v>
      </c>
      <c r="E4260" s="244">
        <v>94112873</v>
      </c>
      <c r="F4260" s="144" t="s">
        <v>7726</v>
      </c>
      <c r="G4260" s="230"/>
      <c r="H4260" s="154">
        <v>38341</v>
      </c>
      <c r="I4260" s="153">
        <v>21</v>
      </c>
      <c r="J4260" s="148" t="s">
        <v>58</v>
      </c>
      <c r="K4260" s="153"/>
      <c r="L4260" s="153"/>
      <c r="M4260" s="153"/>
      <c r="N4260" s="153">
        <v>380</v>
      </c>
      <c r="O4260" s="155" t="s">
        <v>7727</v>
      </c>
      <c r="P4260" s="156" t="s">
        <v>60</v>
      </c>
      <c r="Q4260" s="157" t="s">
        <v>7576</v>
      </c>
      <c r="R4260" s="158"/>
      <c r="S4260" s="159">
        <v>46150</v>
      </c>
      <c r="T4260" s="159" t="s">
        <v>6983</v>
      </c>
      <c r="U4260" s="159" t="s">
        <v>6152</v>
      </c>
      <c r="V4260" s="154">
        <v>46139</v>
      </c>
      <c r="W4260" s="154">
        <v>46141</v>
      </c>
      <c r="X4260" s="154">
        <v>46146</v>
      </c>
      <c r="Y4260" s="160"/>
      <c r="Z4260" s="160"/>
      <c r="AA4260" s="153"/>
      <c r="AB4260" s="153"/>
      <c r="AC4260" s="182" t="e">
        <f t="shared" si="134"/>
        <v>#DIV/0!</v>
      </c>
      <c r="AD4260" s="153" t="e">
        <f t="shared" si="135"/>
        <v>#DIV/0!</v>
      </c>
      <c r="AE4260" s="207"/>
      <c r="AF4260" s="153"/>
      <c r="AG4260" s="159"/>
      <c r="AH4260" s="153"/>
      <c r="AI4260" s="161"/>
      <c r="AJ4260" s="153"/>
      <c r="AK4260" s="153"/>
      <c r="AL4260" s="207"/>
      <c r="AM4260" s="207"/>
      <c r="AN4260" s="207"/>
      <c r="AO4260" s="207"/>
      <c r="AP4260" s="147" t="s">
        <v>466</v>
      </c>
      <c r="AQ4260" s="147" t="s">
        <v>67</v>
      </c>
      <c r="AR4260" s="147"/>
      <c r="AS4260" s="209" t="s">
        <v>68</v>
      </c>
      <c r="AT4260" s="223" t="str">
        <f>MONTH(B4260)&amp;"/"&amp;YEAR(B4260)</f>
        <v>4/2026</v>
      </c>
      <c r="AU4260" s="223">
        <f>WEEKNUM(B4260)-WEEKNUM(EOMONTH(B4260,-1)+1)+1</f>
        <v>2</v>
      </c>
      <c r="AV4260" s="209" t="str">
        <f>MONTH(R4260)&amp;"/"&amp;YEAR(R4260)</f>
        <v>1/1900</v>
      </c>
      <c r="AW4260" s="209" t="e">
        <f>WEEKNUM(R4260)-WEEKNUM(EOMONTH(R4260,-1)+1)+1</f>
        <v>#NUM!</v>
      </c>
      <c r="AX4260" s="209">
        <f>IF(BB4260="S",IF(Q4260="1. Aceitou o programa",R4260-B4260,0),0)</f>
        <v>0</v>
      </c>
      <c r="AY4260" s="209">
        <f>IF(BB4260="S",IF(AND(S4260&lt;&gt;"",R4260&lt;&gt;""),S4260-R4260,0),0)</f>
        <v>0</v>
      </c>
      <c r="AZ4260" s="209">
        <f>IF(BB4260="S",IF(Q4260="1. Aceitou o programa",IF(OR(X4260="Não se Aplica",X4260=""),IF(OR(W4260="Não se Aplica",W4260=""),0,W4260-V4260),AVERAGE(X4260-W4260,W4260-V4260)),0),0)</f>
        <v>0</v>
      </c>
      <c r="BA4260" s="209">
        <f>IF(BB4260="S",IF(AND(Q4260="1. Aceitou o programa",AH4260="Realizada"),IFERROR(IF(AG4260="",0,AG4260-R4260),0),0),0)</f>
        <v>0</v>
      </c>
      <c r="BB4260" s="209" t="str">
        <f>_xlfn.XLOOKUP(U4260,'Lista Suspensa'!$AA$20:$AA$23,'Lista Suspensa'!$AB$20:$AB$23,"N/A")</f>
        <v>S</v>
      </c>
    </row>
    <row r="4261" spans="1:54" ht="12" customHeight="1">
      <c r="A4261" s="151" t="s">
        <v>67</v>
      </c>
      <c r="B4261" s="152">
        <v>46122</v>
      </c>
      <c r="C4261" s="153" t="s">
        <v>122</v>
      </c>
      <c r="D4261" s="153" t="s">
        <v>1509</v>
      </c>
      <c r="E4261" s="244">
        <v>89047762</v>
      </c>
      <c r="F4261" s="144" t="s">
        <v>7728</v>
      </c>
      <c r="G4261" s="230"/>
      <c r="H4261" s="154">
        <v>38529</v>
      </c>
      <c r="I4261" s="153">
        <v>20</v>
      </c>
      <c r="J4261" s="148" t="s">
        <v>70</v>
      </c>
      <c r="K4261" s="153"/>
      <c r="L4261" s="153"/>
      <c r="M4261" s="153"/>
      <c r="N4261" s="153">
        <v>400</v>
      </c>
      <c r="O4261" s="155">
        <v>21993810638</v>
      </c>
      <c r="P4261" s="156" t="s">
        <v>60</v>
      </c>
      <c r="Q4261" s="157" t="s">
        <v>7576</v>
      </c>
      <c r="R4261" s="158"/>
      <c r="S4261" s="159">
        <v>46150</v>
      </c>
      <c r="T4261" s="159" t="s">
        <v>6983</v>
      </c>
      <c r="U4261" s="159" t="s">
        <v>6152</v>
      </c>
      <c r="V4261" s="154">
        <v>46139</v>
      </c>
      <c r="W4261" s="154">
        <v>46141</v>
      </c>
      <c r="X4261" s="154">
        <v>46146</v>
      </c>
      <c r="Y4261" s="160"/>
      <c r="Z4261" s="160"/>
      <c r="AA4261" s="153"/>
      <c r="AB4261" s="153"/>
      <c r="AC4261" s="182" t="e">
        <f t="shared" si="134"/>
        <v>#DIV/0!</v>
      </c>
      <c r="AD4261" s="153" t="e">
        <f t="shared" si="135"/>
        <v>#DIV/0!</v>
      </c>
      <c r="AE4261" s="207"/>
      <c r="AF4261" s="153"/>
      <c r="AG4261" s="159"/>
      <c r="AH4261" s="153"/>
      <c r="AI4261" s="161"/>
      <c r="AJ4261" s="153"/>
      <c r="AK4261" s="153"/>
      <c r="AL4261" s="207"/>
      <c r="AM4261" s="207"/>
      <c r="AN4261" s="207"/>
      <c r="AO4261" s="207"/>
      <c r="AP4261" s="147" t="s">
        <v>466</v>
      </c>
      <c r="AQ4261" s="147" t="s">
        <v>67</v>
      </c>
      <c r="AR4261" s="147"/>
      <c r="AS4261" s="209" t="s">
        <v>68</v>
      </c>
      <c r="AT4261" s="223" t="str">
        <f>MONTH(B4261)&amp;"/"&amp;YEAR(B4261)</f>
        <v>4/2026</v>
      </c>
      <c r="AU4261" s="223">
        <f>WEEKNUM(B4261)-WEEKNUM(EOMONTH(B4261,-1)+1)+1</f>
        <v>2</v>
      </c>
      <c r="AV4261" s="209" t="str">
        <f>MONTH(R4261)&amp;"/"&amp;YEAR(R4261)</f>
        <v>1/1900</v>
      </c>
      <c r="AW4261" s="209" t="e">
        <f>WEEKNUM(R4261)-WEEKNUM(EOMONTH(R4261,-1)+1)+1</f>
        <v>#NUM!</v>
      </c>
      <c r="AX4261" s="209">
        <f>IF(BB4261="S",IF(Q4261="1. Aceitou o programa",R4261-B4261,0),0)</f>
        <v>0</v>
      </c>
      <c r="AY4261" s="209">
        <f>IF(BB4261="S",IF(AND(S4261&lt;&gt;"",R4261&lt;&gt;""),S4261-R4261,0),0)</f>
        <v>0</v>
      </c>
      <c r="AZ4261" s="209">
        <f>IF(BB4261="S",IF(Q4261="1. Aceitou o programa",IF(OR(X4261="Não se Aplica",X4261=""),IF(OR(W4261="Não se Aplica",W4261=""),0,W4261-V4261),AVERAGE(X4261-W4261,W4261-V4261)),0),0)</f>
        <v>0</v>
      </c>
      <c r="BA4261" s="209">
        <f>IF(BB4261="S",IF(AND(Q4261="1. Aceitou o programa",AH4261="Realizada"),IFERROR(IF(AG4261="",0,AG4261-R4261),0),0),0)</f>
        <v>0</v>
      </c>
      <c r="BB4261" s="209" t="str">
        <f>_xlfn.XLOOKUP(U4261,'Lista Suspensa'!$AA$20:$AA$23,'Lista Suspensa'!$AB$20:$AB$23,"N/A")</f>
        <v>S</v>
      </c>
    </row>
    <row r="4262" spans="1:54" ht="12" customHeight="1">
      <c r="A4262" s="151" t="s">
        <v>67</v>
      </c>
      <c r="B4262" s="152">
        <v>46122</v>
      </c>
      <c r="C4262" s="153" t="s">
        <v>297</v>
      </c>
      <c r="D4262" s="153" t="s">
        <v>455</v>
      </c>
      <c r="E4262" s="244">
        <v>96125549</v>
      </c>
      <c r="F4262" s="144" t="s">
        <v>7729</v>
      </c>
      <c r="G4262" s="230"/>
      <c r="H4262" s="154">
        <v>29099</v>
      </c>
      <c r="I4262" s="153">
        <v>46</v>
      </c>
      <c r="J4262" s="148" t="s">
        <v>70</v>
      </c>
      <c r="K4262" s="153" t="s">
        <v>101</v>
      </c>
      <c r="L4262" s="153"/>
      <c r="M4262" s="153"/>
      <c r="N4262" s="153">
        <v>120</v>
      </c>
      <c r="O4262" s="155">
        <v>21967430332</v>
      </c>
      <c r="P4262" s="156" t="s">
        <v>60</v>
      </c>
      <c r="Q4262" s="157" t="s">
        <v>7576</v>
      </c>
      <c r="R4262" s="158"/>
      <c r="S4262" s="159">
        <v>46150</v>
      </c>
      <c r="T4262" s="159" t="s">
        <v>6983</v>
      </c>
      <c r="U4262" s="159" t="s">
        <v>6152</v>
      </c>
      <c r="V4262" s="154">
        <v>46139</v>
      </c>
      <c r="W4262" s="154">
        <v>46141</v>
      </c>
      <c r="X4262" s="154">
        <v>46146</v>
      </c>
      <c r="Y4262" s="160"/>
      <c r="Z4262" s="160"/>
      <c r="AA4262" s="153"/>
      <c r="AB4262" s="153"/>
      <c r="AC4262" s="182" t="e">
        <f t="shared" si="134"/>
        <v>#DIV/0!</v>
      </c>
      <c r="AD4262" s="153" t="e">
        <f t="shared" si="135"/>
        <v>#DIV/0!</v>
      </c>
      <c r="AE4262" s="207"/>
      <c r="AF4262" s="153"/>
      <c r="AG4262" s="159"/>
      <c r="AH4262" s="153"/>
      <c r="AI4262" s="161"/>
      <c r="AJ4262" s="153"/>
      <c r="AK4262" s="153"/>
      <c r="AL4262" s="207"/>
      <c r="AM4262" s="207"/>
      <c r="AN4262" s="207"/>
      <c r="AO4262" s="207"/>
      <c r="AP4262" s="147" t="s">
        <v>466</v>
      </c>
      <c r="AQ4262" s="147" t="s">
        <v>67</v>
      </c>
      <c r="AR4262" s="147"/>
      <c r="AS4262" s="209" t="s">
        <v>68</v>
      </c>
      <c r="AT4262" s="223" t="str">
        <f>MONTH(B4262)&amp;"/"&amp;YEAR(B4262)</f>
        <v>4/2026</v>
      </c>
      <c r="AU4262" s="223">
        <f>WEEKNUM(B4262)-WEEKNUM(EOMONTH(B4262,-1)+1)+1</f>
        <v>2</v>
      </c>
      <c r="AV4262" s="209" t="str">
        <f>MONTH(R4262)&amp;"/"&amp;YEAR(R4262)</f>
        <v>1/1900</v>
      </c>
      <c r="AW4262" s="209" t="e">
        <f>WEEKNUM(R4262)-WEEKNUM(EOMONTH(R4262,-1)+1)+1</f>
        <v>#NUM!</v>
      </c>
      <c r="AX4262" s="209">
        <f>IF(BB4262="S",IF(Q4262="1. Aceitou o programa",R4262-B4262,0),0)</f>
        <v>0</v>
      </c>
      <c r="AY4262" s="209">
        <f>IF(BB4262="S",IF(AND(S4262&lt;&gt;"",R4262&lt;&gt;""),S4262-R4262,0),0)</f>
        <v>0</v>
      </c>
      <c r="AZ4262" s="209">
        <f>IF(BB4262="S",IF(Q4262="1. Aceitou o programa",IF(OR(X4262="Não se Aplica",X4262=""),IF(OR(W4262="Não se Aplica",W4262=""),0,W4262-V4262),AVERAGE(X4262-W4262,W4262-V4262)),0),0)</f>
        <v>0</v>
      </c>
      <c r="BA4262" s="209">
        <f>IF(BB4262="S",IF(AND(Q4262="1. Aceitou o programa",AH4262="Realizada"),IFERROR(IF(AG4262="",0,AG4262-R4262),0),0),0)</f>
        <v>0</v>
      </c>
      <c r="BB4262" s="209" t="str">
        <f>_xlfn.XLOOKUP(U4262,'Lista Suspensa'!$AA$20:$AA$23,'Lista Suspensa'!$AB$20:$AB$23,"N/A")</f>
        <v>S</v>
      </c>
    </row>
    <row r="4263" spans="1:54" ht="12" customHeight="1">
      <c r="A4263" s="151" t="s">
        <v>67</v>
      </c>
      <c r="B4263" s="152">
        <v>46122</v>
      </c>
      <c r="C4263" s="153" t="s">
        <v>297</v>
      </c>
      <c r="D4263" s="153" t="s">
        <v>455</v>
      </c>
      <c r="E4263" s="244">
        <v>95054352</v>
      </c>
      <c r="F4263" s="144" t="s">
        <v>7730</v>
      </c>
      <c r="G4263" s="230"/>
      <c r="H4263" s="154">
        <v>32217</v>
      </c>
      <c r="I4263" s="153">
        <v>38</v>
      </c>
      <c r="J4263" s="148" t="s">
        <v>70</v>
      </c>
      <c r="K4263" s="153" t="s">
        <v>101</v>
      </c>
      <c r="L4263" s="153"/>
      <c r="M4263" s="153"/>
      <c r="N4263" s="153">
        <v>120</v>
      </c>
      <c r="O4263" s="155">
        <v>21983206617</v>
      </c>
      <c r="P4263" s="156" t="s">
        <v>60</v>
      </c>
      <c r="Q4263" s="157" t="s">
        <v>7576</v>
      </c>
      <c r="R4263" s="158"/>
      <c r="S4263" s="159">
        <v>46150</v>
      </c>
      <c r="T4263" s="159" t="s">
        <v>6983</v>
      </c>
      <c r="U4263" s="159" t="s">
        <v>6152</v>
      </c>
      <c r="V4263" s="154">
        <v>46139</v>
      </c>
      <c r="W4263" s="154">
        <v>46141</v>
      </c>
      <c r="X4263" s="154">
        <v>46146</v>
      </c>
      <c r="Y4263" s="160"/>
      <c r="Z4263" s="160"/>
      <c r="AA4263" s="153"/>
      <c r="AB4263" s="153"/>
      <c r="AC4263" s="182" t="e">
        <f t="shared" si="134"/>
        <v>#DIV/0!</v>
      </c>
      <c r="AD4263" s="153" t="e">
        <f t="shared" si="135"/>
        <v>#DIV/0!</v>
      </c>
      <c r="AE4263" s="207"/>
      <c r="AF4263" s="153"/>
      <c r="AG4263" s="159"/>
      <c r="AH4263" s="153"/>
      <c r="AI4263" s="161"/>
      <c r="AJ4263" s="153"/>
      <c r="AK4263" s="153"/>
      <c r="AL4263" s="207"/>
      <c r="AM4263" s="207"/>
      <c r="AN4263" s="207"/>
      <c r="AO4263" s="207"/>
      <c r="AP4263" s="147" t="s">
        <v>466</v>
      </c>
      <c r="AQ4263" s="147" t="s">
        <v>67</v>
      </c>
      <c r="AR4263" s="147"/>
      <c r="AS4263" s="209" t="s">
        <v>68</v>
      </c>
      <c r="AT4263" s="223" t="str">
        <f>MONTH(B4263)&amp;"/"&amp;YEAR(B4263)</f>
        <v>4/2026</v>
      </c>
      <c r="AU4263" s="223">
        <f>WEEKNUM(B4263)-WEEKNUM(EOMONTH(B4263,-1)+1)+1</f>
        <v>2</v>
      </c>
      <c r="AV4263" s="209" t="str">
        <f>MONTH(R4263)&amp;"/"&amp;YEAR(R4263)</f>
        <v>1/1900</v>
      </c>
      <c r="AW4263" s="209" t="e">
        <f>WEEKNUM(R4263)-WEEKNUM(EOMONTH(R4263,-1)+1)+1</f>
        <v>#NUM!</v>
      </c>
      <c r="AX4263" s="209">
        <f>IF(BB4263="S",IF(Q4263="1. Aceitou o programa",R4263-B4263,0),0)</f>
        <v>0</v>
      </c>
      <c r="AY4263" s="209">
        <f>IF(BB4263="S",IF(AND(S4263&lt;&gt;"",R4263&lt;&gt;""),S4263-R4263,0),0)</f>
        <v>0</v>
      </c>
      <c r="AZ4263" s="209">
        <f>IF(BB4263="S",IF(Q4263="1. Aceitou o programa",IF(OR(X4263="Não se Aplica",X4263=""),IF(OR(W4263="Não se Aplica",W4263=""),0,W4263-V4263),AVERAGE(X4263-W4263,W4263-V4263)),0),0)</f>
        <v>0</v>
      </c>
      <c r="BA4263" s="209">
        <f>IF(BB4263="S",IF(AND(Q4263="1. Aceitou o programa",AH4263="Realizada"),IFERROR(IF(AG4263="",0,AG4263-R4263),0),0),0)</f>
        <v>0</v>
      </c>
      <c r="BB4263" s="209" t="str">
        <f>_xlfn.XLOOKUP(U4263,'Lista Suspensa'!$AA$20:$AA$23,'Lista Suspensa'!$AB$20:$AB$23,"N/A")</f>
        <v>S</v>
      </c>
    </row>
    <row r="4264" spans="1:54" ht="12" customHeight="1">
      <c r="A4264" s="151" t="s">
        <v>67</v>
      </c>
      <c r="B4264" s="152">
        <v>46122</v>
      </c>
      <c r="C4264" s="153" t="s">
        <v>297</v>
      </c>
      <c r="D4264" s="153" t="s">
        <v>455</v>
      </c>
      <c r="E4264" s="244">
        <v>96132452</v>
      </c>
      <c r="F4264" s="144" t="s">
        <v>7731</v>
      </c>
      <c r="G4264" s="230"/>
      <c r="H4264" s="154">
        <v>34926</v>
      </c>
      <c r="I4264" s="153">
        <v>30</v>
      </c>
      <c r="J4264" s="148" t="s">
        <v>70</v>
      </c>
      <c r="K4264" s="153" t="s">
        <v>101</v>
      </c>
      <c r="L4264" s="153"/>
      <c r="M4264" s="153"/>
      <c r="N4264" s="153">
        <v>580</v>
      </c>
      <c r="O4264" s="155">
        <v>21986344882</v>
      </c>
      <c r="P4264" s="156" t="s">
        <v>60</v>
      </c>
      <c r="Q4264" s="157" t="s">
        <v>7576</v>
      </c>
      <c r="R4264" s="158"/>
      <c r="S4264" s="159">
        <v>46150</v>
      </c>
      <c r="T4264" s="159" t="s">
        <v>6983</v>
      </c>
      <c r="U4264" s="159" t="s">
        <v>6152</v>
      </c>
      <c r="V4264" s="154">
        <v>46139</v>
      </c>
      <c r="W4264" s="154">
        <v>46141</v>
      </c>
      <c r="X4264" s="154">
        <v>46146</v>
      </c>
      <c r="Y4264" s="160"/>
      <c r="Z4264" s="160"/>
      <c r="AA4264" s="153"/>
      <c r="AB4264" s="153"/>
      <c r="AC4264" s="182" t="e">
        <f t="shared" si="134"/>
        <v>#DIV/0!</v>
      </c>
      <c r="AD4264" s="153" t="e">
        <f t="shared" si="135"/>
        <v>#DIV/0!</v>
      </c>
      <c r="AE4264" s="207"/>
      <c r="AF4264" s="153"/>
      <c r="AG4264" s="159"/>
      <c r="AH4264" s="153"/>
      <c r="AI4264" s="161"/>
      <c r="AJ4264" s="153"/>
      <c r="AK4264" s="153"/>
      <c r="AL4264" s="207"/>
      <c r="AM4264" s="207"/>
      <c r="AN4264" s="207"/>
      <c r="AO4264" s="207"/>
      <c r="AP4264" s="147" t="s">
        <v>466</v>
      </c>
      <c r="AQ4264" s="147" t="s">
        <v>67</v>
      </c>
      <c r="AR4264" s="147"/>
      <c r="AS4264" s="209" t="s">
        <v>68</v>
      </c>
      <c r="AT4264" s="223" t="str">
        <f>MONTH(B4264)&amp;"/"&amp;YEAR(B4264)</f>
        <v>4/2026</v>
      </c>
      <c r="AU4264" s="223">
        <f>WEEKNUM(B4264)-WEEKNUM(EOMONTH(B4264,-1)+1)+1</f>
        <v>2</v>
      </c>
      <c r="AV4264" s="209" t="str">
        <f>MONTH(R4264)&amp;"/"&amp;YEAR(R4264)</f>
        <v>1/1900</v>
      </c>
      <c r="AW4264" s="209" t="e">
        <f>WEEKNUM(R4264)-WEEKNUM(EOMONTH(R4264,-1)+1)+1</f>
        <v>#NUM!</v>
      </c>
      <c r="AX4264" s="209">
        <f>IF(BB4264="S",IF(Q4264="1. Aceitou o programa",R4264-B4264,0),0)</f>
        <v>0</v>
      </c>
      <c r="AY4264" s="209">
        <f>IF(BB4264="S",IF(AND(S4264&lt;&gt;"",R4264&lt;&gt;""),S4264-R4264,0),0)</f>
        <v>0</v>
      </c>
      <c r="AZ4264" s="209">
        <f>IF(BB4264="S",IF(Q4264="1. Aceitou o programa",IF(OR(X4264="Não se Aplica",X4264=""),IF(OR(W4264="Não se Aplica",W4264=""),0,W4264-V4264),AVERAGE(X4264-W4264,W4264-V4264)),0),0)</f>
        <v>0</v>
      </c>
      <c r="BA4264" s="209">
        <f>IF(BB4264="S",IF(AND(Q4264="1. Aceitou o programa",AH4264="Realizada"),IFERROR(IF(AG4264="",0,AG4264-R4264),0),0),0)</f>
        <v>0</v>
      </c>
      <c r="BB4264" s="209" t="str">
        <f>_xlfn.XLOOKUP(U4264,'Lista Suspensa'!$AA$20:$AA$23,'Lista Suspensa'!$AB$20:$AB$23,"N/A")</f>
        <v>S</v>
      </c>
    </row>
    <row r="4265" spans="1:54" ht="12" customHeight="1">
      <c r="A4265" s="151" t="s">
        <v>67</v>
      </c>
      <c r="B4265" s="152">
        <v>46122</v>
      </c>
      <c r="C4265" s="153" t="s">
        <v>297</v>
      </c>
      <c r="D4265" s="153" t="s">
        <v>455</v>
      </c>
      <c r="E4265" s="244">
        <v>88134015</v>
      </c>
      <c r="F4265" s="144" t="s">
        <v>7732</v>
      </c>
      <c r="G4265" s="230"/>
      <c r="H4265" s="154">
        <v>20761</v>
      </c>
      <c r="I4265" s="153">
        <v>69</v>
      </c>
      <c r="J4265" s="148" t="s">
        <v>70</v>
      </c>
      <c r="K4265" s="153" t="s">
        <v>59</v>
      </c>
      <c r="L4265" s="153"/>
      <c r="M4265" s="153"/>
      <c r="N4265" s="153">
        <v>380</v>
      </c>
      <c r="O4265" s="155">
        <v>11997211823</v>
      </c>
      <c r="P4265" s="156" t="s">
        <v>60</v>
      </c>
      <c r="Q4265" s="157" t="s">
        <v>7576</v>
      </c>
      <c r="R4265" s="158"/>
      <c r="S4265" s="159">
        <v>46150</v>
      </c>
      <c r="T4265" s="159" t="s">
        <v>6983</v>
      </c>
      <c r="U4265" s="159" t="s">
        <v>6152</v>
      </c>
      <c r="V4265" s="154">
        <v>46139</v>
      </c>
      <c r="W4265" s="154">
        <v>46141</v>
      </c>
      <c r="X4265" s="154">
        <v>46146</v>
      </c>
      <c r="Y4265" s="160"/>
      <c r="Z4265" s="160"/>
      <c r="AA4265" s="153"/>
      <c r="AB4265" s="153"/>
      <c r="AC4265" s="182" t="e">
        <f t="shared" si="134"/>
        <v>#DIV/0!</v>
      </c>
      <c r="AD4265" s="153" t="e">
        <f t="shared" si="135"/>
        <v>#DIV/0!</v>
      </c>
      <c r="AE4265" s="207"/>
      <c r="AF4265" s="153"/>
      <c r="AG4265" s="159"/>
      <c r="AH4265" s="153"/>
      <c r="AI4265" s="161"/>
      <c r="AJ4265" s="153"/>
      <c r="AK4265" s="153"/>
      <c r="AL4265" s="207"/>
      <c r="AM4265" s="207"/>
      <c r="AN4265" s="207"/>
      <c r="AO4265" s="207"/>
      <c r="AP4265" s="147" t="s">
        <v>466</v>
      </c>
      <c r="AQ4265" s="147" t="s">
        <v>67</v>
      </c>
      <c r="AR4265" s="147"/>
      <c r="AS4265" s="209" t="s">
        <v>68</v>
      </c>
      <c r="AT4265" s="223" t="str">
        <f>MONTH(B4265)&amp;"/"&amp;YEAR(B4265)</f>
        <v>4/2026</v>
      </c>
      <c r="AU4265" s="223">
        <f>WEEKNUM(B4265)-WEEKNUM(EOMONTH(B4265,-1)+1)+1</f>
        <v>2</v>
      </c>
      <c r="AV4265" s="209" t="str">
        <f>MONTH(R4265)&amp;"/"&amp;YEAR(R4265)</f>
        <v>1/1900</v>
      </c>
      <c r="AW4265" s="209" t="e">
        <f>WEEKNUM(R4265)-WEEKNUM(EOMONTH(R4265,-1)+1)+1</f>
        <v>#NUM!</v>
      </c>
      <c r="AX4265" s="209">
        <f>IF(BB4265="S",IF(Q4265="1. Aceitou o programa",R4265-B4265,0),0)</f>
        <v>0</v>
      </c>
      <c r="AY4265" s="209">
        <f>IF(BB4265="S",IF(AND(S4265&lt;&gt;"",R4265&lt;&gt;""),S4265-R4265,0),0)</f>
        <v>0</v>
      </c>
      <c r="AZ4265" s="209">
        <f>IF(BB4265="S",IF(Q4265="1. Aceitou o programa",IF(OR(X4265="Não se Aplica",X4265=""),IF(OR(W4265="Não se Aplica",W4265=""),0,W4265-V4265),AVERAGE(X4265-W4265,W4265-V4265)),0),0)</f>
        <v>0</v>
      </c>
      <c r="BA4265" s="209">
        <f>IF(BB4265="S",IF(AND(Q4265="1. Aceitou o programa",AH4265="Realizada"),IFERROR(IF(AG4265="",0,AG4265-R4265),0),0),0)</f>
        <v>0</v>
      </c>
      <c r="BB4265" s="209" t="str">
        <f>_xlfn.XLOOKUP(U4265,'Lista Suspensa'!$AA$20:$AA$23,'Lista Suspensa'!$AB$20:$AB$23,"N/A")</f>
        <v>S</v>
      </c>
    </row>
    <row r="4266" spans="1:54" ht="12" customHeight="1">
      <c r="A4266" s="151" t="s">
        <v>67</v>
      </c>
      <c r="B4266" s="152">
        <v>46122</v>
      </c>
      <c r="C4266" s="153" t="s">
        <v>297</v>
      </c>
      <c r="D4266" s="153" t="s">
        <v>455</v>
      </c>
      <c r="E4266" s="244">
        <v>451023986</v>
      </c>
      <c r="F4266" s="144" t="s">
        <v>7733</v>
      </c>
      <c r="G4266" s="230"/>
      <c r="H4266" s="154">
        <v>24564</v>
      </c>
      <c r="I4266" s="153">
        <v>59</v>
      </c>
      <c r="J4266" s="148" t="s">
        <v>70</v>
      </c>
      <c r="K4266" s="153" t="s">
        <v>59</v>
      </c>
      <c r="L4266" s="153"/>
      <c r="M4266" s="153"/>
      <c r="N4266" s="153">
        <v>300</v>
      </c>
      <c r="O4266" s="155">
        <v>11998660404</v>
      </c>
      <c r="P4266" s="156" t="s">
        <v>60</v>
      </c>
      <c r="Q4266" s="157" t="s">
        <v>7576</v>
      </c>
      <c r="R4266" s="158"/>
      <c r="S4266" s="159">
        <v>46150</v>
      </c>
      <c r="T4266" s="159" t="s">
        <v>6983</v>
      </c>
      <c r="U4266" s="159" t="s">
        <v>6152</v>
      </c>
      <c r="V4266" s="154">
        <v>46139</v>
      </c>
      <c r="W4266" s="154">
        <v>46141</v>
      </c>
      <c r="X4266" s="154">
        <v>46146</v>
      </c>
      <c r="Y4266" s="160"/>
      <c r="Z4266" s="160"/>
      <c r="AA4266" s="153"/>
      <c r="AB4266" s="153"/>
      <c r="AC4266" s="182" t="e">
        <f t="shared" si="134"/>
        <v>#DIV/0!</v>
      </c>
      <c r="AD4266" s="153" t="e">
        <f t="shared" si="135"/>
        <v>#DIV/0!</v>
      </c>
      <c r="AE4266" s="207"/>
      <c r="AF4266" s="153"/>
      <c r="AG4266" s="159"/>
      <c r="AH4266" s="153"/>
      <c r="AI4266" s="161"/>
      <c r="AJ4266" s="153"/>
      <c r="AK4266" s="153"/>
      <c r="AL4266" s="207"/>
      <c r="AM4266" s="207"/>
      <c r="AN4266" s="207"/>
      <c r="AO4266" s="207"/>
      <c r="AP4266" s="147" t="s">
        <v>466</v>
      </c>
      <c r="AQ4266" s="147" t="s">
        <v>67</v>
      </c>
      <c r="AR4266" s="147"/>
      <c r="AS4266" s="209" t="s">
        <v>68</v>
      </c>
      <c r="AT4266" s="223" t="str">
        <f>MONTH(B4266)&amp;"/"&amp;YEAR(B4266)</f>
        <v>4/2026</v>
      </c>
      <c r="AU4266" s="223">
        <f>WEEKNUM(B4266)-WEEKNUM(EOMONTH(B4266,-1)+1)+1</f>
        <v>2</v>
      </c>
      <c r="AV4266" s="209" t="str">
        <f>MONTH(R4266)&amp;"/"&amp;YEAR(R4266)</f>
        <v>1/1900</v>
      </c>
      <c r="AW4266" s="209" t="e">
        <f>WEEKNUM(R4266)-WEEKNUM(EOMONTH(R4266,-1)+1)+1</f>
        <v>#NUM!</v>
      </c>
      <c r="AX4266" s="209">
        <f>IF(BB4266="S",IF(Q4266="1. Aceitou o programa",R4266-B4266,0),0)</f>
        <v>0</v>
      </c>
      <c r="AY4266" s="209">
        <f>IF(BB4266="S",IF(AND(S4266&lt;&gt;"",R4266&lt;&gt;""),S4266-R4266,0),0)</f>
        <v>0</v>
      </c>
      <c r="AZ4266" s="209">
        <f>IF(BB4266="S",IF(Q4266="1. Aceitou o programa",IF(OR(X4266="Não se Aplica",X4266=""),IF(OR(W4266="Não se Aplica",W4266=""),0,W4266-V4266),AVERAGE(X4266-W4266,W4266-V4266)),0),0)</f>
        <v>0</v>
      </c>
      <c r="BA4266" s="209">
        <f>IF(BB4266="S",IF(AND(Q4266="1. Aceitou o programa",AH4266="Realizada"),IFERROR(IF(AG4266="",0,AG4266-R4266),0),0),0)</f>
        <v>0</v>
      </c>
      <c r="BB4266" s="209" t="str">
        <f>_xlfn.XLOOKUP(U4266,'Lista Suspensa'!$AA$20:$AA$23,'Lista Suspensa'!$AB$20:$AB$23,"N/A")</f>
        <v>S</v>
      </c>
    </row>
    <row r="4267" spans="1:54" ht="12" customHeight="1">
      <c r="A4267" s="151" t="s">
        <v>67</v>
      </c>
      <c r="B4267" s="152">
        <v>46122</v>
      </c>
      <c r="C4267" s="153" t="s">
        <v>297</v>
      </c>
      <c r="D4267" s="153" t="s">
        <v>455</v>
      </c>
      <c r="E4267" s="244">
        <v>86186839</v>
      </c>
      <c r="F4267" s="144" t="s">
        <v>7734</v>
      </c>
      <c r="G4267" s="230"/>
      <c r="H4267" s="154">
        <v>24903</v>
      </c>
      <c r="I4267" s="153">
        <v>58</v>
      </c>
      <c r="J4267" s="148" t="s">
        <v>58</v>
      </c>
      <c r="K4267" s="153" t="s">
        <v>59</v>
      </c>
      <c r="L4267" s="153"/>
      <c r="M4267" s="153"/>
      <c r="N4267" s="153">
        <v>60</v>
      </c>
      <c r="O4267" s="155">
        <v>11978393369</v>
      </c>
      <c r="P4267" s="156" t="s">
        <v>60</v>
      </c>
      <c r="Q4267" s="157" t="s">
        <v>7576</v>
      </c>
      <c r="R4267" s="158"/>
      <c r="S4267" s="159">
        <v>46150</v>
      </c>
      <c r="T4267" s="159" t="s">
        <v>6983</v>
      </c>
      <c r="U4267" s="159" t="s">
        <v>6152</v>
      </c>
      <c r="V4267" s="154">
        <v>46139</v>
      </c>
      <c r="W4267" s="154">
        <v>46141</v>
      </c>
      <c r="X4267" s="154">
        <v>46146</v>
      </c>
      <c r="Y4267" s="160"/>
      <c r="Z4267" s="160"/>
      <c r="AA4267" s="153"/>
      <c r="AB4267" s="153"/>
      <c r="AC4267" s="182" t="e">
        <f t="shared" si="134"/>
        <v>#DIV/0!</v>
      </c>
      <c r="AD4267" s="153" t="e">
        <f t="shared" si="135"/>
        <v>#DIV/0!</v>
      </c>
      <c r="AE4267" s="207"/>
      <c r="AF4267" s="153"/>
      <c r="AG4267" s="159"/>
      <c r="AH4267" s="153"/>
      <c r="AI4267" s="161"/>
      <c r="AJ4267" s="153"/>
      <c r="AK4267" s="153"/>
      <c r="AL4267" s="207"/>
      <c r="AM4267" s="207"/>
      <c r="AN4267" s="207"/>
      <c r="AO4267" s="207"/>
      <c r="AP4267" s="147" t="s">
        <v>466</v>
      </c>
      <c r="AQ4267" s="147" t="s">
        <v>67</v>
      </c>
      <c r="AR4267" s="147"/>
      <c r="AS4267" s="209" t="s">
        <v>68</v>
      </c>
      <c r="AT4267" s="223" t="str">
        <f>MONTH(B4267)&amp;"/"&amp;YEAR(B4267)</f>
        <v>4/2026</v>
      </c>
      <c r="AU4267" s="223">
        <f>WEEKNUM(B4267)-WEEKNUM(EOMONTH(B4267,-1)+1)+1</f>
        <v>2</v>
      </c>
      <c r="AV4267" s="209" t="str">
        <f>MONTH(R4267)&amp;"/"&amp;YEAR(R4267)</f>
        <v>1/1900</v>
      </c>
      <c r="AW4267" s="209" t="e">
        <f>WEEKNUM(R4267)-WEEKNUM(EOMONTH(R4267,-1)+1)+1</f>
        <v>#NUM!</v>
      </c>
      <c r="AX4267" s="209">
        <f>IF(BB4267="S",IF(Q4267="1. Aceitou o programa",R4267-B4267,0),0)</f>
        <v>0</v>
      </c>
      <c r="AY4267" s="209">
        <f>IF(BB4267="S",IF(AND(S4267&lt;&gt;"",R4267&lt;&gt;""),S4267-R4267,0),0)</f>
        <v>0</v>
      </c>
      <c r="AZ4267" s="209">
        <f>IF(BB4267="S",IF(Q4267="1. Aceitou o programa",IF(OR(X4267="Não se Aplica",X4267=""),IF(OR(W4267="Não se Aplica",W4267=""),0,W4267-V4267),AVERAGE(X4267-W4267,W4267-V4267)),0),0)</f>
        <v>0</v>
      </c>
      <c r="BA4267" s="209">
        <f>IF(BB4267="S",IF(AND(Q4267="1. Aceitou o programa",AH4267="Realizada"),IFERROR(IF(AG4267="",0,AG4267-R4267),0),0),0)</f>
        <v>0</v>
      </c>
      <c r="BB4267" s="209" t="str">
        <f>_xlfn.XLOOKUP(U4267,'Lista Suspensa'!$AA$20:$AA$23,'Lista Suspensa'!$AB$20:$AB$23,"N/A")</f>
        <v>S</v>
      </c>
    </row>
    <row r="4268" spans="1:54" ht="12" customHeight="1">
      <c r="A4268" s="151" t="s">
        <v>67</v>
      </c>
      <c r="B4268" s="152">
        <v>46122</v>
      </c>
      <c r="C4268" s="153" t="s">
        <v>297</v>
      </c>
      <c r="D4268" s="153" t="s">
        <v>455</v>
      </c>
      <c r="E4268" s="244">
        <v>94295955</v>
      </c>
      <c r="F4268" s="144" t="s">
        <v>7735</v>
      </c>
      <c r="G4268" s="230"/>
      <c r="H4268" s="154">
        <v>25722</v>
      </c>
      <c r="I4268" s="153">
        <v>55</v>
      </c>
      <c r="J4268" s="148" t="s">
        <v>70</v>
      </c>
      <c r="K4268" s="153" t="s">
        <v>59</v>
      </c>
      <c r="L4268" s="153"/>
      <c r="M4268" s="153"/>
      <c r="N4268" s="153">
        <v>60</v>
      </c>
      <c r="O4268" s="155">
        <v>11983078298</v>
      </c>
      <c r="P4268" s="156" t="s">
        <v>60</v>
      </c>
      <c r="Q4268" s="157" t="s">
        <v>7576</v>
      </c>
      <c r="R4268" s="158"/>
      <c r="S4268" s="159">
        <v>46150</v>
      </c>
      <c r="T4268" s="159" t="s">
        <v>6983</v>
      </c>
      <c r="U4268" s="159" t="s">
        <v>6152</v>
      </c>
      <c r="V4268" s="154">
        <v>46139</v>
      </c>
      <c r="W4268" s="154">
        <v>46141</v>
      </c>
      <c r="X4268" s="154">
        <v>46146</v>
      </c>
      <c r="Y4268" s="160"/>
      <c r="Z4268" s="160"/>
      <c r="AA4268" s="153"/>
      <c r="AB4268" s="153"/>
      <c r="AC4268" s="182" t="e">
        <f t="shared" si="134"/>
        <v>#DIV/0!</v>
      </c>
      <c r="AD4268" s="153" t="e">
        <f t="shared" si="135"/>
        <v>#DIV/0!</v>
      </c>
      <c r="AE4268" s="207"/>
      <c r="AF4268" s="153"/>
      <c r="AG4268" s="159"/>
      <c r="AH4268" s="153"/>
      <c r="AI4268" s="161"/>
      <c r="AJ4268" s="153"/>
      <c r="AK4268" s="153"/>
      <c r="AL4268" s="207"/>
      <c r="AM4268" s="207"/>
      <c r="AN4268" s="207"/>
      <c r="AO4268" s="207"/>
      <c r="AP4268" s="147" t="s">
        <v>466</v>
      </c>
      <c r="AQ4268" s="147" t="s">
        <v>67</v>
      </c>
      <c r="AR4268" s="147"/>
      <c r="AS4268" s="209" t="s">
        <v>68</v>
      </c>
      <c r="AT4268" s="223" t="str">
        <f>MONTH(B4268)&amp;"/"&amp;YEAR(B4268)</f>
        <v>4/2026</v>
      </c>
      <c r="AU4268" s="223">
        <f>WEEKNUM(B4268)-WEEKNUM(EOMONTH(B4268,-1)+1)+1</f>
        <v>2</v>
      </c>
      <c r="AV4268" s="209" t="str">
        <f>MONTH(R4268)&amp;"/"&amp;YEAR(R4268)</f>
        <v>1/1900</v>
      </c>
      <c r="AW4268" s="209" t="e">
        <f>WEEKNUM(R4268)-WEEKNUM(EOMONTH(R4268,-1)+1)+1</f>
        <v>#NUM!</v>
      </c>
      <c r="AX4268" s="209">
        <f>IF(BB4268="S",IF(Q4268="1. Aceitou o programa",R4268-B4268,0),0)</f>
        <v>0</v>
      </c>
      <c r="AY4268" s="209">
        <f>IF(BB4268="S",IF(AND(S4268&lt;&gt;"",R4268&lt;&gt;""),S4268-R4268,0),0)</f>
        <v>0</v>
      </c>
      <c r="AZ4268" s="209">
        <f>IF(BB4268="S",IF(Q4268="1. Aceitou o programa",IF(OR(X4268="Não se Aplica",X4268=""),IF(OR(W4268="Não se Aplica",W4268=""),0,W4268-V4268),AVERAGE(X4268-W4268,W4268-V4268)),0),0)</f>
        <v>0</v>
      </c>
      <c r="BA4268" s="209">
        <f>IF(BB4268="S",IF(AND(Q4268="1. Aceitou o programa",AH4268="Realizada"),IFERROR(IF(AG4268="",0,AG4268-R4268),0),0),0)</f>
        <v>0</v>
      </c>
      <c r="BB4268" s="209" t="str">
        <f>_xlfn.XLOOKUP(U4268,'Lista Suspensa'!$AA$20:$AA$23,'Lista Suspensa'!$AB$20:$AB$23,"N/A")</f>
        <v>S</v>
      </c>
    </row>
    <row r="4269" spans="1:54" ht="12" customHeight="1">
      <c r="A4269" s="151" t="s">
        <v>67</v>
      </c>
      <c r="B4269" s="152">
        <v>46122</v>
      </c>
      <c r="C4269" s="153" t="s">
        <v>297</v>
      </c>
      <c r="D4269" s="153" t="s">
        <v>455</v>
      </c>
      <c r="E4269" s="244">
        <v>82925293</v>
      </c>
      <c r="F4269" s="144" t="s">
        <v>7736</v>
      </c>
      <c r="G4269" s="230"/>
      <c r="H4269" s="154">
        <v>25836</v>
      </c>
      <c r="I4269" s="153">
        <v>55</v>
      </c>
      <c r="J4269" s="148" t="s">
        <v>70</v>
      </c>
      <c r="K4269" s="153" t="s">
        <v>59</v>
      </c>
      <c r="L4269" s="153"/>
      <c r="M4269" s="153"/>
      <c r="N4269" s="153">
        <v>500</v>
      </c>
      <c r="O4269" s="155">
        <v>11966068654</v>
      </c>
      <c r="P4269" s="156" t="s">
        <v>60</v>
      </c>
      <c r="Q4269" s="157" t="s">
        <v>7576</v>
      </c>
      <c r="R4269" s="158"/>
      <c r="S4269" s="159">
        <v>46150</v>
      </c>
      <c r="T4269" s="159" t="s">
        <v>6983</v>
      </c>
      <c r="U4269" s="159" t="s">
        <v>6152</v>
      </c>
      <c r="V4269" s="154">
        <v>46139</v>
      </c>
      <c r="W4269" s="154">
        <v>46141</v>
      </c>
      <c r="X4269" s="154">
        <v>46146</v>
      </c>
      <c r="Y4269" s="160"/>
      <c r="Z4269" s="160"/>
      <c r="AA4269" s="153"/>
      <c r="AB4269" s="153"/>
      <c r="AC4269" s="182" t="e">
        <f t="shared" si="134"/>
        <v>#DIV/0!</v>
      </c>
      <c r="AD4269" s="153" t="e">
        <f t="shared" si="135"/>
        <v>#DIV/0!</v>
      </c>
      <c r="AE4269" s="207"/>
      <c r="AF4269" s="153"/>
      <c r="AG4269" s="159"/>
      <c r="AH4269" s="153"/>
      <c r="AI4269" s="161"/>
      <c r="AJ4269" s="153"/>
      <c r="AK4269" s="153"/>
      <c r="AL4269" s="207"/>
      <c r="AM4269" s="207"/>
      <c r="AN4269" s="207"/>
      <c r="AO4269" s="207"/>
      <c r="AP4269" s="147" t="s">
        <v>466</v>
      </c>
      <c r="AQ4269" s="147" t="s">
        <v>67</v>
      </c>
      <c r="AR4269" s="147"/>
      <c r="AS4269" s="209" t="s">
        <v>68</v>
      </c>
      <c r="AT4269" s="223" t="str">
        <f>MONTH(B4269)&amp;"/"&amp;YEAR(B4269)</f>
        <v>4/2026</v>
      </c>
      <c r="AU4269" s="223">
        <f>WEEKNUM(B4269)-WEEKNUM(EOMONTH(B4269,-1)+1)+1</f>
        <v>2</v>
      </c>
      <c r="AV4269" s="209" t="str">
        <f>MONTH(R4269)&amp;"/"&amp;YEAR(R4269)</f>
        <v>1/1900</v>
      </c>
      <c r="AW4269" s="209" t="e">
        <f>WEEKNUM(R4269)-WEEKNUM(EOMONTH(R4269,-1)+1)+1</f>
        <v>#NUM!</v>
      </c>
      <c r="AX4269" s="209">
        <f>IF(BB4269="S",IF(Q4269="1. Aceitou o programa",R4269-B4269,0),0)</f>
        <v>0</v>
      </c>
      <c r="AY4269" s="209">
        <f>IF(BB4269="S",IF(AND(S4269&lt;&gt;"",R4269&lt;&gt;""),S4269-R4269,0),0)</f>
        <v>0</v>
      </c>
      <c r="AZ4269" s="209">
        <f>IF(BB4269="S",IF(Q4269="1. Aceitou o programa",IF(OR(X4269="Não se Aplica",X4269=""),IF(OR(W4269="Não se Aplica",W4269=""),0,W4269-V4269),AVERAGE(X4269-W4269,W4269-V4269)),0),0)</f>
        <v>0</v>
      </c>
      <c r="BA4269" s="209">
        <f>IF(BB4269="S",IF(AND(Q4269="1. Aceitou o programa",AH4269="Realizada"),IFERROR(IF(AG4269="",0,AG4269-R4269),0),0),0)</f>
        <v>0</v>
      </c>
      <c r="BB4269" s="209" t="str">
        <f>_xlfn.XLOOKUP(U4269,'Lista Suspensa'!$AA$20:$AA$23,'Lista Suspensa'!$AB$20:$AB$23,"N/A")</f>
        <v>S</v>
      </c>
    </row>
    <row r="4270" spans="1:54" ht="12" customHeight="1">
      <c r="A4270" s="151" t="s">
        <v>67</v>
      </c>
      <c r="B4270" s="152">
        <v>46122</v>
      </c>
      <c r="C4270" s="153" t="s">
        <v>297</v>
      </c>
      <c r="D4270" s="153" t="s">
        <v>455</v>
      </c>
      <c r="E4270" s="244">
        <v>93851889</v>
      </c>
      <c r="F4270" s="144" t="s">
        <v>7737</v>
      </c>
      <c r="G4270" s="230"/>
      <c r="H4270" s="154">
        <v>26684</v>
      </c>
      <c r="I4270" s="153">
        <v>53</v>
      </c>
      <c r="J4270" s="148" t="s">
        <v>58</v>
      </c>
      <c r="K4270" s="153" t="s">
        <v>59</v>
      </c>
      <c r="L4270" s="153"/>
      <c r="M4270" s="153"/>
      <c r="N4270" s="153">
        <v>60</v>
      </c>
      <c r="O4270" s="155">
        <v>11969275179</v>
      </c>
      <c r="P4270" s="156" t="s">
        <v>60</v>
      </c>
      <c r="Q4270" s="157" t="s">
        <v>7576</v>
      </c>
      <c r="R4270" s="158"/>
      <c r="S4270" s="159">
        <v>46150</v>
      </c>
      <c r="T4270" s="159" t="s">
        <v>6983</v>
      </c>
      <c r="U4270" s="159" t="s">
        <v>6152</v>
      </c>
      <c r="V4270" s="154">
        <v>46139</v>
      </c>
      <c r="W4270" s="154">
        <v>46141</v>
      </c>
      <c r="X4270" s="154">
        <v>46146</v>
      </c>
      <c r="Y4270" s="160"/>
      <c r="Z4270" s="160"/>
      <c r="AA4270" s="153"/>
      <c r="AB4270" s="153"/>
      <c r="AC4270" s="182" t="e">
        <f t="shared" si="134"/>
        <v>#DIV/0!</v>
      </c>
      <c r="AD4270" s="153" t="e">
        <f t="shared" si="135"/>
        <v>#DIV/0!</v>
      </c>
      <c r="AE4270" s="207"/>
      <c r="AF4270" s="153"/>
      <c r="AG4270" s="159"/>
      <c r="AH4270" s="153"/>
      <c r="AI4270" s="161"/>
      <c r="AJ4270" s="153"/>
      <c r="AK4270" s="153"/>
      <c r="AL4270" s="207"/>
      <c r="AM4270" s="207"/>
      <c r="AN4270" s="207"/>
      <c r="AO4270" s="207"/>
      <c r="AP4270" s="147" t="s">
        <v>466</v>
      </c>
      <c r="AQ4270" s="147" t="s">
        <v>67</v>
      </c>
      <c r="AR4270" s="147"/>
      <c r="AS4270" s="209" t="s">
        <v>68</v>
      </c>
      <c r="AT4270" s="223" t="str">
        <f>MONTH(B4270)&amp;"/"&amp;YEAR(B4270)</f>
        <v>4/2026</v>
      </c>
      <c r="AU4270" s="223">
        <f>WEEKNUM(B4270)-WEEKNUM(EOMONTH(B4270,-1)+1)+1</f>
        <v>2</v>
      </c>
      <c r="AV4270" s="209" t="str">
        <f>MONTH(R4270)&amp;"/"&amp;YEAR(R4270)</f>
        <v>1/1900</v>
      </c>
      <c r="AW4270" s="209" t="e">
        <f>WEEKNUM(R4270)-WEEKNUM(EOMONTH(R4270,-1)+1)+1</f>
        <v>#NUM!</v>
      </c>
      <c r="AX4270" s="209">
        <f>IF(BB4270="S",IF(Q4270="1. Aceitou o programa",R4270-B4270,0),0)</f>
        <v>0</v>
      </c>
      <c r="AY4270" s="209">
        <f>IF(BB4270="S",IF(AND(S4270&lt;&gt;"",R4270&lt;&gt;""),S4270-R4270,0),0)</f>
        <v>0</v>
      </c>
      <c r="AZ4270" s="209">
        <f>IF(BB4270="S",IF(Q4270="1. Aceitou o programa",IF(OR(X4270="Não se Aplica",X4270=""),IF(OR(W4270="Não se Aplica",W4270=""),0,W4270-V4270),AVERAGE(X4270-W4270,W4270-V4270)),0),0)</f>
        <v>0</v>
      </c>
      <c r="BA4270" s="209">
        <f>IF(BB4270="S",IF(AND(Q4270="1. Aceitou o programa",AH4270="Realizada"),IFERROR(IF(AG4270="",0,AG4270-R4270),0),0),0)</f>
        <v>0</v>
      </c>
      <c r="BB4270" s="209" t="str">
        <f>_xlfn.XLOOKUP(U4270,'Lista Suspensa'!$AA$20:$AA$23,'Lista Suspensa'!$AB$20:$AB$23,"N/A")</f>
        <v>S</v>
      </c>
    </row>
    <row r="4271" spans="1:54" ht="12" customHeight="1">
      <c r="A4271" s="151" t="s">
        <v>67</v>
      </c>
      <c r="B4271" s="152">
        <v>46122</v>
      </c>
      <c r="C4271" s="153" t="s">
        <v>297</v>
      </c>
      <c r="D4271" s="153" t="s">
        <v>455</v>
      </c>
      <c r="E4271" s="244">
        <v>94722203</v>
      </c>
      <c r="F4271" s="144" t="s">
        <v>7738</v>
      </c>
      <c r="G4271" s="230"/>
      <c r="H4271" s="154">
        <v>27076</v>
      </c>
      <c r="I4271" s="153">
        <v>52</v>
      </c>
      <c r="J4271" s="148" t="s">
        <v>58</v>
      </c>
      <c r="K4271" s="153" t="s">
        <v>59</v>
      </c>
      <c r="L4271" s="153"/>
      <c r="M4271" s="153"/>
      <c r="N4271" s="153">
        <v>380</v>
      </c>
      <c r="O4271" s="155">
        <v>11947297917</v>
      </c>
      <c r="P4271" s="156" t="s">
        <v>60</v>
      </c>
      <c r="Q4271" s="157" t="s">
        <v>7576</v>
      </c>
      <c r="R4271" s="158"/>
      <c r="S4271" s="159">
        <v>46150</v>
      </c>
      <c r="T4271" s="159" t="s">
        <v>6983</v>
      </c>
      <c r="U4271" s="159" t="s">
        <v>6152</v>
      </c>
      <c r="V4271" s="154">
        <v>46139</v>
      </c>
      <c r="W4271" s="154">
        <v>46141</v>
      </c>
      <c r="X4271" s="154">
        <v>46146</v>
      </c>
      <c r="Y4271" s="160"/>
      <c r="Z4271" s="160"/>
      <c r="AA4271" s="153"/>
      <c r="AB4271" s="153"/>
      <c r="AC4271" s="182" t="e">
        <f t="shared" si="134"/>
        <v>#DIV/0!</v>
      </c>
      <c r="AD4271" s="153" t="e">
        <f t="shared" si="135"/>
        <v>#DIV/0!</v>
      </c>
      <c r="AE4271" s="207"/>
      <c r="AF4271" s="153"/>
      <c r="AG4271" s="159"/>
      <c r="AH4271" s="153"/>
      <c r="AI4271" s="161"/>
      <c r="AJ4271" s="153"/>
      <c r="AK4271" s="153"/>
      <c r="AL4271" s="207"/>
      <c r="AM4271" s="207"/>
      <c r="AN4271" s="207"/>
      <c r="AO4271" s="207"/>
      <c r="AP4271" s="147" t="s">
        <v>466</v>
      </c>
      <c r="AQ4271" s="147" t="s">
        <v>67</v>
      </c>
      <c r="AR4271" s="147"/>
      <c r="AS4271" s="209" t="s">
        <v>68</v>
      </c>
      <c r="AT4271" s="223" t="str">
        <f>MONTH(B4271)&amp;"/"&amp;YEAR(B4271)</f>
        <v>4/2026</v>
      </c>
      <c r="AU4271" s="223">
        <f>WEEKNUM(B4271)-WEEKNUM(EOMONTH(B4271,-1)+1)+1</f>
        <v>2</v>
      </c>
      <c r="AV4271" s="209" t="str">
        <f>MONTH(R4271)&amp;"/"&amp;YEAR(R4271)</f>
        <v>1/1900</v>
      </c>
      <c r="AW4271" s="209" t="e">
        <f>WEEKNUM(R4271)-WEEKNUM(EOMONTH(R4271,-1)+1)+1</f>
        <v>#NUM!</v>
      </c>
      <c r="AX4271" s="209">
        <f>IF(BB4271="S",IF(Q4271="1. Aceitou o programa",R4271-B4271,0),0)</f>
        <v>0</v>
      </c>
      <c r="AY4271" s="209">
        <f>IF(BB4271="S",IF(AND(S4271&lt;&gt;"",R4271&lt;&gt;""),S4271-R4271,0),0)</f>
        <v>0</v>
      </c>
      <c r="AZ4271" s="209">
        <f>IF(BB4271="S",IF(Q4271="1. Aceitou o programa",IF(OR(X4271="Não se Aplica",X4271=""),IF(OR(W4271="Não se Aplica",W4271=""),0,W4271-V4271),AVERAGE(X4271-W4271,W4271-V4271)),0),0)</f>
        <v>0</v>
      </c>
      <c r="BA4271" s="209">
        <f>IF(BB4271="S",IF(AND(Q4271="1. Aceitou o programa",AH4271="Realizada"),IFERROR(IF(AG4271="",0,AG4271-R4271),0),0),0)</f>
        <v>0</v>
      </c>
      <c r="BB4271" s="209" t="str">
        <f>_xlfn.XLOOKUP(U4271,'Lista Suspensa'!$AA$20:$AA$23,'Lista Suspensa'!$AB$20:$AB$23,"N/A")</f>
        <v>S</v>
      </c>
    </row>
    <row r="4272" spans="1:54" ht="12" customHeight="1">
      <c r="A4272" s="151" t="s">
        <v>67</v>
      </c>
      <c r="B4272" s="152">
        <v>46122</v>
      </c>
      <c r="C4272" s="153" t="s">
        <v>297</v>
      </c>
      <c r="D4272" s="153" t="s">
        <v>455</v>
      </c>
      <c r="E4272" s="244">
        <v>92901388</v>
      </c>
      <c r="F4272" s="144" t="s">
        <v>7739</v>
      </c>
      <c r="G4272" s="230"/>
      <c r="H4272" s="154">
        <v>28033</v>
      </c>
      <c r="I4272" s="153">
        <v>49</v>
      </c>
      <c r="J4272" s="148" t="s">
        <v>70</v>
      </c>
      <c r="K4272" s="153" t="s">
        <v>59</v>
      </c>
      <c r="L4272" s="153"/>
      <c r="M4272" s="153"/>
      <c r="N4272" s="153">
        <v>500</v>
      </c>
      <c r="O4272" s="155">
        <v>11987058288</v>
      </c>
      <c r="P4272" s="156" t="s">
        <v>60</v>
      </c>
      <c r="Q4272" s="157" t="s">
        <v>7576</v>
      </c>
      <c r="R4272" s="158"/>
      <c r="S4272" s="159">
        <v>46150</v>
      </c>
      <c r="T4272" s="159" t="s">
        <v>6983</v>
      </c>
      <c r="U4272" s="159" t="s">
        <v>6152</v>
      </c>
      <c r="V4272" s="154">
        <v>46139</v>
      </c>
      <c r="W4272" s="154">
        <v>46141</v>
      </c>
      <c r="X4272" s="154">
        <v>46146</v>
      </c>
      <c r="Y4272" s="160"/>
      <c r="Z4272" s="160"/>
      <c r="AA4272" s="153"/>
      <c r="AB4272" s="153"/>
      <c r="AC4272" s="182" t="e">
        <f t="shared" si="134"/>
        <v>#DIV/0!</v>
      </c>
      <c r="AD4272" s="153" t="e">
        <f t="shared" si="135"/>
        <v>#DIV/0!</v>
      </c>
      <c r="AE4272" s="207"/>
      <c r="AF4272" s="153"/>
      <c r="AG4272" s="159"/>
      <c r="AH4272" s="153"/>
      <c r="AI4272" s="161"/>
      <c r="AJ4272" s="153"/>
      <c r="AK4272" s="153"/>
      <c r="AL4272" s="207"/>
      <c r="AM4272" s="207"/>
      <c r="AN4272" s="207"/>
      <c r="AO4272" s="207"/>
      <c r="AP4272" s="147" t="s">
        <v>466</v>
      </c>
      <c r="AQ4272" s="147" t="s">
        <v>67</v>
      </c>
      <c r="AR4272" s="147"/>
      <c r="AS4272" s="209" t="s">
        <v>68</v>
      </c>
      <c r="AT4272" s="223" t="str">
        <f>MONTH(B4272)&amp;"/"&amp;YEAR(B4272)</f>
        <v>4/2026</v>
      </c>
      <c r="AU4272" s="223">
        <f>WEEKNUM(B4272)-WEEKNUM(EOMONTH(B4272,-1)+1)+1</f>
        <v>2</v>
      </c>
      <c r="AV4272" s="209" t="str">
        <f>MONTH(R4272)&amp;"/"&amp;YEAR(R4272)</f>
        <v>1/1900</v>
      </c>
      <c r="AW4272" s="209" t="e">
        <f>WEEKNUM(R4272)-WEEKNUM(EOMONTH(R4272,-1)+1)+1</f>
        <v>#NUM!</v>
      </c>
      <c r="AX4272" s="209">
        <f>IF(BB4272="S",IF(Q4272="1. Aceitou o programa",R4272-B4272,0),0)</f>
        <v>0</v>
      </c>
      <c r="AY4272" s="209">
        <f>IF(BB4272="S",IF(AND(S4272&lt;&gt;"",R4272&lt;&gt;""),S4272-R4272,0),0)</f>
        <v>0</v>
      </c>
      <c r="AZ4272" s="209">
        <f>IF(BB4272="S",IF(Q4272="1. Aceitou o programa",IF(OR(X4272="Não se Aplica",X4272=""),IF(OR(W4272="Não se Aplica",W4272=""),0,W4272-V4272),AVERAGE(X4272-W4272,W4272-V4272)),0),0)</f>
        <v>0</v>
      </c>
      <c r="BA4272" s="209">
        <f>IF(BB4272="S",IF(AND(Q4272="1. Aceitou o programa",AH4272="Realizada"),IFERROR(IF(AG4272="",0,AG4272-R4272),0),0),0)</f>
        <v>0</v>
      </c>
      <c r="BB4272" s="209" t="str">
        <f>_xlfn.XLOOKUP(U4272,'Lista Suspensa'!$AA$20:$AA$23,'Lista Suspensa'!$AB$20:$AB$23,"N/A")</f>
        <v>S</v>
      </c>
    </row>
    <row r="4273" spans="1:54" ht="12" customHeight="1">
      <c r="A4273" s="151" t="s">
        <v>67</v>
      </c>
      <c r="B4273" s="152">
        <v>46122</v>
      </c>
      <c r="C4273" s="153" t="s">
        <v>297</v>
      </c>
      <c r="D4273" s="153" t="s">
        <v>455</v>
      </c>
      <c r="E4273" s="244">
        <v>89200660</v>
      </c>
      <c r="F4273" s="144" t="s">
        <v>7740</v>
      </c>
      <c r="G4273" s="230"/>
      <c r="H4273" s="154">
        <v>28478</v>
      </c>
      <c r="I4273" s="153">
        <v>48</v>
      </c>
      <c r="J4273" s="148" t="s">
        <v>70</v>
      </c>
      <c r="K4273" s="153" t="s">
        <v>59</v>
      </c>
      <c r="L4273" s="153"/>
      <c r="M4273" s="153"/>
      <c r="N4273" s="153">
        <v>380</v>
      </c>
      <c r="O4273" s="155">
        <v>11989565355</v>
      </c>
      <c r="P4273" s="156" t="s">
        <v>60</v>
      </c>
      <c r="Q4273" s="157" t="s">
        <v>7576</v>
      </c>
      <c r="R4273" s="158"/>
      <c r="S4273" s="159">
        <v>46150</v>
      </c>
      <c r="T4273" s="159" t="s">
        <v>6983</v>
      </c>
      <c r="U4273" s="159" t="s">
        <v>6152</v>
      </c>
      <c r="V4273" s="154">
        <v>46139</v>
      </c>
      <c r="W4273" s="154">
        <v>46141</v>
      </c>
      <c r="X4273" s="154">
        <v>46146</v>
      </c>
      <c r="Y4273" s="160"/>
      <c r="Z4273" s="160"/>
      <c r="AA4273" s="153"/>
      <c r="AB4273" s="153"/>
      <c r="AC4273" s="182" t="e">
        <f t="shared" si="134"/>
        <v>#DIV/0!</v>
      </c>
      <c r="AD4273" s="153" t="e">
        <f t="shared" si="135"/>
        <v>#DIV/0!</v>
      </c>
      <c r="AE4273" s="207"/>
      <c r="AF4273" s="153"/>
      <c r="AG4273" s="159"/>
      <c r="AH4273" s="153"/>
      <c r="AI4273" s="161"/>
      <c r="AJ4273" s="153"/>
      <c r="AK4273" s="153"/>
      <c r="AL4273" s="207"/>
      <c r="AM4273" s="207"/>
      <c r="AN4273" s="207"/>
      <c r="AO4273" s="207"/>
      <c r="AP4273" s="147" t="s">
        <v>466</v>
      </c>
      <c r="AQ4273" s="147" t="s">
        <v>67</v>
      </c>
      <c r="AR4273" s="147"/>
      <c r="AS4273" s="209" t="s">
        <v>68</v>
      </c>
      <c r="AT4273" s="223" t="str">
        <f>MONTH(B4273)&amp;"/"&amp;YEAR(B4273)</f>
        <v>4/2026</v>
      </c>
      <c r="AU4273" s="223">
        <f>WEEKNUM(B4273)-WEEKNUM(EOMONTH(B4273,-1)+1)+1</f>
        <v>2</v>
      </c>
      <c r="AV4273" s="209" t="str">
        <f>MONTH(R4273)&amp;"/"&amp;YEAR(R4273)</f>
        <v>1/1900</v>
      </c>
      <c r="AW4273" s="209" t="e">
        <f>WEEKNUM(R4273)-WEEKNUM(EOMONTH(R4273,-1)+1)+1</f>
        <v>#NUM!</v>
      </c>
      <c r="AX4273" s="209">
        <f>IF(BB4273="S",IF(Q4273="1. Aceitou o programa",R4273-B4273,0),0)</f>
        <v>0</v>
      </c>
      <c r="AY4273" s="209">
        <f>IF(BB4273="S",IF(AND(S4273&lt;&gt;"",R4273&lt;&gt;""),S4273-R4273,0),0)</f>
        <v>0</v>
      </c>
      <c r="AZ4273" s="209">
        <f>IF(BB4273="S",IF(Q4273="1. Aceitou o programa",IF(OR(X4273="Não se Aplica",X4273=""),IF(OR(W4273="Não se Aplica",W4273=""),0,W4273-V4273),AVERAGE(X4273-W4273,W4273-V4273)),0),0)</f>
        <v>0</v>
      </c>
      <c r="BA4273" s="209">
        <f>IF(BB4273="S",IF(AND(Q4273="1. Aceitou o programa",AH4273="Realizada"),IFERROR(IF(AG4273="",0,AG4273-R4273),0),0),0)</f>
        <v>0</v>
      </c>
      <c r="BB4273" s="209" t="str">
        <f>_xlfn.XLOOKUP(U4273,'Lista Suspensa'!$AA$20:$AA$23,'Lista Suspensa'!$AB$20:$AB$23,"N/A")</f>
        <v>S</v>
      </c>
    </row>
    <row r="4274" spans="1:54" ht="12" customHeight="1">
      <c r="A4274" s="151" t="s">
        <v>67</v>
      </c>
      <c r="B4274" s="152">
        <v>46122</v>
      </c>
      <c r="C4274" s="153" t="s">
        <v>297</v>
      </c>
      <c r="D4274" s="153" t="s">
        <v>455</v>
      </c>
      <c r="E4274" s="244">
        <v>95056415</v>
      </c>
      <c r="F4274" s="144" t="s">
        <v>7741</v>
      </c>
      <c r="G4274" s="230"/>
      <c r="H4274" s="154">
        <v>33726</v>
      </c>
      <c r="I4274" s="153">
        <v>34</v>
      </c>
      <c r="J4274" s="148" t="s">
        <v>70</v>
      </c>
      <c r="K4274" s="153" t="s">
        <v>59</v>
      </c>
      <c r="L4274" s="153"/>
      <c r="M4274" s="153"/>
      <c r="N4274" s="153">
        <v>60</v>
      </c>
      <c r="O4274" s="155">
        <v>11992258977</v>
      </c>
      <c r="P4274" s="156" t="s">
        <v>89</v>
      </c>
      <c r="Q4274" s="157" t="s">
        <v>7576</v>
      </c>
      <c r="R4274" s="158"/>
      <c r="S4274" s="159">
        <v>46150</v>
      </c>
      <c r="T4274" s="159" t="s">
        <v>6983</v>
      </c>
      <c r="U4274" s="159" t="s">
        <v>6152</v>
      </c>
      <c r="V4274" s="154">
        <v>46139</v>
      </c>
      <c r="W4274" s="154">
        <v>46141</v>
      </c>
      <c r="X4274" s="154">
        <v>46146</v>
      </c>
      <c r="Y4274" s="160"/>
      <c r="Z4274" s="160"/>
      <c r="AA4274" s="153"/>
      <c r="AB4274" s="153"/>
      <c r="AC4274" s="182" t="e">
        <f t="shared" si="134"/>
        <v>#DIV/0!</v>
      </c>
      <c r="AD4274" s="153" t="e">
        <f t="shared" si="135"/>
        <v>#DIV/0!</v>
      </c>
      <c r="AE4274" s="207"/>
      <c r="AF4274" s="153"/>
      <c r="AG4274" s="159"/>
      <c r="AH4274" s="153"/>
      <c r="AI4274" s="161"/>
      <c r="AJ4274" s="153"/>
      <c r="AK4274" s="153"/>
      <c r="AL4274" s="207"/>
      <c r="AM4274" s="207"/>
      <c r="AN4274" s="207"/>
      <c r="AO4274" s="207"/>
      <c r="AP4274" s="147" t="s">
        <v>466</v>
      </c>
      <c r="AQ4274" s="147" t="s">
        <v>67</v>
      </c>
      <c r="AR4274" s="147"/>
      <c r="AS4274" s="209" t="s">
        <v>68</v>
      </c>
      <c r="AT4274" s="223" t="str">
        <f>MONTH(B4274)&amp;"/"&amp;YEAR(B4274)</f>
        <v>4/2026</v>
      </c>
      <c r="AU4274" s="223">
        <f>WEEKNUM(B4274)-WEEKNUM(EOMONTH(B4274,-1)+1)+1</f>
        <v>2</v>
      </c>
      <c r="AV4274" s="209" t="str">
        <f>MONTH(R4274)&amp;"/"&amp;YEAR(R4274)</f>
        <v>1/1900</v>
      </c>
      <c r="AW4274" s="209" t="e">
        <f>WEEKNUM(R4274)-WEEKNUM(EOMONTH(R4274,-1)+1)+1</f>
        <v>#NUM!</v>
      </c>
      <c r="AX4274" s="209">
        <f>IF(BB4274="S",IF(Q4274="1. Aceitou o programa",R4274-B4274,0),0)</f>
        <v>0</v>
      </c>
      <c r="AY4274" s="209">
        <f>IF(BB4274="S",IF(AND(S4274&lt;&gt;"",R4274&lt;&gt;""),S4274-R4274,0),0)</f>
        <v>0</v>
      </c>
      <c r="AZ4274" s="209">
        <f>IF(BB4274="S",IF(Q4274="1. Aceitou o programa",IF(OR(X4274="Não se Aplica",X4274=""),IF(OR(W4274="Não se Aplica",W4274=""),0,W4274-V4274),AVERAGE(X4274-W4274,W4274-V4274)),0),0)</f>
        <v>0</v>
      </c>
      <c r="BA4274" s="209">
        <f>IF(BB4274="S",IF(AND(Q4274="1. Aceitou o programa",AH4274="Realizada"),IFERROR(IF(AG4274="",0,AG4274-R4274),0),0),0)</f>
        <v>0</v>
      </c>
      <c r="BB4274" s="209" t="str">
        <f>_xlfn.XLOOKUP(U4274,'Lista Suspensa'!$AA$20:$AA$23,'Lista Suspensa'!$AB$20:$AB$23,"N/A")</f>
        <v>S</v>
      </c>
    </row>
    <row r="4275" spans="1:54" ht="12" customHeight="1">
      <c r="A4275" s="151" t="s">
        <v>67</v>
      </c>
      <c r="B4275" s="152">
        <v>46122</v>
      </c>
      <c r="C4275" s="153" t="s">
        <v>297</v>
      </c>
      <c r="D4275" s="153" t="s">
        <v>455</v>
      </c>
      <c r="E4275" s="244">
        <v>95958259</v>
      </c>
      <c r="F4275" s="144" t="s">
        <v>7742</v>
      </c>
      <c r="G4275" s="230"/>
      <c r="H4275" s="154">
        <v>34871</v>
      </c>
      <c r="I4275" s="153">
        <v>30</v>
      </c>
      <c r="J4275" s="148" t="s">
        <v>70</v>
      </c>
      <c r="K4275" s="153" t="s">
        <v>59</v>
      </c>
      <c r="L4275" s="153"/>
      <c r="M4275" s="153"/>
      <c r="N4275" s="153">
        <v>60</v>
      </c>
      <c r="O4275" s="155">
        <v>11943848775</v>
      </c>
      <c r="P4275" s="156" t="s">
        <v>60</v>
      </c>
      <c r="Q4275" s="157" t="s">
        <v>7576</v>
      </c>
      <c r="R4275" s="158"/>
      <c r="S4275" s="159">
        <v>46150</v>
      </c>
      <c r="T4275" s="159" t="s">
        <v>6983</v>
      </c>
      <c r="U4275" s="159" t="s">
        <v>6152</v>
      </c>
      <c r="V4275" s="154">
        <v>46139</v>
      </c>
      <c r="W4275" s="154">
        <v>46141</v>
      </c>
      <c r="X4275" s="154">
        <v>46146</v>
      </c>
      <c r="Y4275" s="160"/>
      <c r="Z4275" s="160"/>
      <c r="AA4275" s="153"/>
      <c r="AB4275" s="153"/>
      <c r="AC4275" s="182" t="e">
        <f t="shared" si="134"/>
        <v>#DIV/0!</v>
      </c>
      <c r="AD4275" s="153" t="e">
        <f t="shared" si="135"/>
        <v>#DIV/0!</v>
      </c>
      <c r="AE4275" s="207"/>
      <c r="AF4275" s="153"/>
      <c r="AG4275" s="159"/>
      <c r="AH4275" s="153"/>
      <c r="AI4275" s="161"/>
      <c r="AJ4275" s="153"/>
      <c r="AK4275" s="153"/>
      <c r="AL4275" s="207"/>
      <c r="AM4275" s="207"/>
      <c r="AN4275" s="207"/>
      <c r="AO4275" s="207"/>
      <c r="AP4275" s="147" t="s">
        <v>466</v>
      </c>
      <c r="AQ4275" s="147" t="s">
        <v>67</v>
      </c>
      <c r="AR4275" s="147"/>
      <c r="AS4275" s="209" t="s">
        <v>68</v>
      </c>
      <c r="AT4275" s="223" t="str">
        <f>MONTH(B4275)&amp;"/"&amp;YEAR(B4275)</f>
        <v>4/2026</v>
      </c>
      <c r="AU4275" s="223">
        <f>WEEKNUM(B4275)-WEEKNUM(EOMONTH(B4275,-1)+1)+1</f>
        <v>2</v>
      </c>
      <c r="AV4275" s="209" t="str">
        <f>MONTH(R4275)&amp;"/"&amp;YEAR(R4275)</f>
        <v>1/1900</v>
      </c>
      <c r="AW4275" s="209" t="e">
        <f>WEEKNUM(R4275)-WEEKNUM(EOMONTH(R4275,-1)+1)+1</f>
        <v>#NUM!</v>
      </c>
      <c r="AX4275" s="209">
        <f>IF(BB4275="S",IF(Q4275="1. Aceitou o programa",R4275-B4275,0),0)</f>
        <v>0</v>
      </c>
      <c r="AY4275" s="209">
        <f>IF(BB4275="S",IF(AND(S4275&lt;&gt;"",R4275&lt;&gt;""),S4275-R4275,0),0)</f>
        <v>0</v>
      </c>
      <c r="AZ4275" s="209">
        <f>IF(BB4275="S",IF(Q4275="1. Aceitou o programa",IF(OR(X4275="Não se Aplica",X4275=""),IF(OR(W4275="Não se Aplica",W4275=""),0,W4275-V4275),AVERAGE(X4275-W4275,W4275-V4275)),0),0)</f>
        <v>0</v>
      </c>
      <c r="BA4275" s="209">
        <f>IF(BB4275="S",IF(AND(Q4275="1. Aceitou o programa",AH4275="Realizada"),IFERROR(IF(AG4275="",0,AG4275-R4275),0),0),0)</f>
        <v>0</v>
      </c>
      <c r="BB4275" s="209" t="str">
        <f>_xlfn.XLOOKUP(U4275,'Lista Suspensa'!$AA$20:$AA$23,'Lista Suspensa'!$AB$20:$AB$23,"N/A")</f>
        <v>S</v>
      </c>
    </row>
    <row r="4276" spans="1:54" ht="12" customHeight="1">
      <c r="A4276" s="151" t="s">
        <v>67</v>
      </c>
      <c r="B4276" s="152">
        <v>46122</v>
      </c>
      <c r="C4276" s="153" t="s">
        <v>297</v>
      </c>
      <c r="D4276" s="153" t="s">
        <v>455</v>
      </c>
      <c r="E4276" s="244">
        <v>95618542</v>
      </c>
      <c r="F4276" s="144" t="s">
        <v>7743</v>
      </c>
      <c r="G4276" s="230"/>
      <c r="H4276" s="154">
        <v>35419</v>
      </c>
      <c r="I4276" s="153">
        <v>29</v>
      </c>
      <c r="J4276" s="148" t="s">
        <v>70</v>
      </c>
      <c r="K4276" s="153" t="s">
        <v>59</v>
      </c>
      <c r="L4276" s="153"/>
      <c r="M4276" s="153"/>
      <c r="N4276" s="153">
        <v>380</v>
      </c>
      <c r="O4276" s="155">
        <v>11962888984</v>
      </c>
      <c r="P4276" s="156" t="s">
        <v>60</v>
      </c>
      <c r="Q4276" s="157" t="s">
        <v>7576</v>
      </c>
      <c r="R4276" s="158"/>
      <c r="S4276" s="159">
        <v>46150</v>
      </c>
      <c r="T4276" s="159" t="s">
        <v>6983</v>
      </c>
      <c r="U4276" s="159" t="s">
        <v>6152</v>
      </c>
      <c r="V4276" s="154">
        <v>46139</v>
      </c>
      <c r="W4276" s="154">
        <v>46141</v>
      </c>
      <c r="X4276" s="154">
        <v>46146</v>
      </c>
      <c r="Y4276" s="160"/>
      <c r="Z4276" s="160"/>
      <c r="AA4276" s="153"/>
      <c r="AB4276" s="153"/>
      <c r="AC4276" s="182" t="e">
        <f t="shared" si="134"/>
        <v>#DIV/0!</v>
      </c>
      <c r="AD4276" s="153" t="e">
        <f t="shared" si="135"/>
        <v>#DIV/0!</v>
      </c>
      <c r="AE4276" s="207"/>
      <c r="AF4276" s="153"/>
      <c r="AG4276" s="159"/>
      <c r="AH4276" s="153"/>
      <c r="AI4276" s="161"/>
      <c r="AJ4276" s="153"/>
      <c r="AK4276" s="153"/>
      <c r="AL4276" s="207"/>
      <c r="AM4276" s="207"/>
      <c r="AN4276" s="207"/>
      <c r="AO4276" s="207"/>
      <c r="AP4276" s="147" t="s">
        <v>466</v>
      </c>
      <c r="AQ4276" s="147" t="s">
        <v>67</v>
      </c>
      <c r="AR4276" s="147"/>
      <c r="AS4276" s="209" t="s">
        <v>68</v>
      </c>
      <c r="AT4276" s="223" t="str">
        <f>MONTH(B4276)&amp;"/"&amp;YEAR(B4276)</f>
        <v>4/2026</v>
      </c>
      <c r="AU4276" s="223">
        <f>WEEKNUM(B4276)-WEEKNUM(EOMONTH(B4276,-1)+1)+1</f>
        <v>2</v>
      </c>
      <c r="AV4276" s="209" t="str">
        <f>MONTH(R4276)&amp;"/"&amp;YEAR(R4276)</f>
        <v>1/1900</v>
      </c>
      <c r="AW4276" s="209" t="e">
        <f>WEEKNUM(R4276)-WEEKNUM(EOMONTH(R4276,-1)+1)+1</f>
        <v>#NUM!</v>
      </c>
      <c r="AX4276" s="209">
        <f>IF(BB4276="S",IF(Q4276="1. Aceitou o programa",R4276-B4276,0),0)</f>
        <v>0</v>
      </c>
      <c r="AY4276" s="209">
        <f>IF(BB4276="S",IF(AND(S4276&lt;&gt;"",R4276&lt;&gt;""),S4276-R4276,0),0)</f>
        <v>0</v>
      </c>
      <c r="AZ4276" s="209">
        <f>IF(BB4276="S",IF(Q4276="1. Aceitou o programa",IF(OR(X4276="Não se Aplica",X4276=""),IF(OR(W4276="Não se Aplica",W4276=""),0,W4276-V4276),AVERAGE(X4276-W4276,W4276-V4276)),0),0)</f>
        <v>0</v>
      </c>
      <c r="BA4276" s="209">
        <f>IF(BB4276="S",IF(AND(Q4276="1. Aceitou o programa",AH4276="Realizada"),IFERROR(IF(AG4276="",0,AG4276-R4276),0),0),0)</f>
        <v>0</v>
      </c>
      <c r="BB4276" s="209" t="str">
        <f>_xlfn.XLOOKUP(U4276,'Lista Suspensa'!$AA$20:$AA$23,'Lista Suspensa'!$AB$20:$AB$23,"N/A")</f>
        <v>S</v>
      </c>
    </row>
    <row r="4277" spans="1:54" ht="12" customHeight="1">
      <c r="A4277" s="151" t="s">
        <v>67</v>
      </c>
      <c r="B4277" s="152">
        <v>46122</v>
      </c>
      <c r="C4277" s="153" t="s">
        <v>297</v>
      </c>
      <c r="D4277" s="153" t="s">
        <v>455</v>
      </c>
      <c r="E4277" s="244">
        <v>82367682</v>
      </c>
      <c r="F4277" s="144" t="s">
        <v>7744</v>
      </c>
      <c r="G4277" s="230"/>
      <c r="H4277" s="154">
        <v>27981</v>
      </c>
      <c r="I4277" s="153">
        <v>49</v>
      </c>
      <c r="J4277" s="148" t="s">
        <v>70</v>
      </c>
      <c r="K4277" s="153"/>
      <c r="L4277" s="153"/>
      <c r="M4277" s="153"/>
      <c r="N4277" s="153">
        <v>40</v>
      </c>
      <c r="O4277" s="155">
        <v>11930157590</v>
      </c>
      <c r="P4277" s="156" t="s">
        <v>60</v>
      </c>
      <c r="Q4277" s="157" t="s">
        <v>7576</v>
      </c>
      <c r="R4277" s="158"/>
      <c r="S4277" s="159">
        <v>46150</v>
      </c>
      <c r="T4277" s="159" t="s">
        <v>6983</v>
      </c>
      <c r="U4277" s="159" t="s">
        <v>6152</v>
      </c>
      <c r="V4277" s="154">
        <v>46139</v>
      </c>
      <c r="W4277" s="154">
        <v>46141</v>
      </c>
      <c r="X4277" s="154">
        <v>46146</v>
      </c>
      <c r="Y4277" s="160"/>
      <c r="Z4277" s="160"/>
      <c r="AA4277" s="153"/>
      <c r="AB4277" s="153"/>
      <c r="AC4277" s="182" t="e">
        <f t="shared" si="134"/>
        <v>#DIV/0!</v>
      </c>
      <c r="AD4277" s="153" t="e">
        <f t="shared" si="135"/>
        <v>#DIV/0!</v>
      </c>
      <c r="AE4277" s="207"/>
      <c r="AF4277" s="153"/>
      <c r="AG4277" s="159"/>
      <c r="AH4277" s="153"/>
      <c r="AI4277" s="161"/>
      <c r="AJ4277" s="153"/>
      <c r="AK4277" s="153"/>
      <c r="AL4277" s="207"/>
      <c r="AM4277" s="207"/>
      <c r="AN4277" s="207"/>
      <c r="AO4277" s="207"/>
      <c r="AP4277" s="147" t="s">
        <v>466</v>
      </c>
      <c r="AQ4277" s="147" t="s">
        <v>67</v>
      </c>
      <c r="AR4277" s="147"/>
      <c r="AS4277" s="209" t="s">
        <v>68</v>
      </c>
      <c r="AT4277" s="223" t="str">
        <f>MONTH(B4277)&amp;"/"&amp;YEAR(B4277)</f>
        <v>4/2026</v>
      </c>
      <c r="AU4277" s="223">
        <f>WEEKNUM(B4277)-WEEKNUM(EOMONTH(B4277,-1)+1)+1</f>
        <v>2</v>
      </c>
      <c r="AV4277" s="209" t="str">
        <f>MONTH(R4277)&amp;"/"&amp;YEAR(R4277)</f>
        <v>1/1900</v>
      </c>
      <c r="AW4277" s="209" t="e">
        <f>WEEKNUM(R4277)-WEEKNUM(EOMONTH(R4277,-1)+1)+1</f>
        <v>#NUM!</v>
      </c>
      <c r="AX4277" s="209">
        <f>IF(BB4277="S",IF(Q4277="1. Aceitou o programa",R4277-B4277,0),0)</f>
        <v>0</v>
      </c>
      <c r="AY4277" s="209">
        <f>IF(BB4277="S",IF(AND(S4277&lt;&gt;"",R4277&lt;&gt;""),S4277-R4277,0),0)</f>
        <v>0</v>
      </c>
      <c r="AZ4277" s="209">
        <f>IF(BB4277="S",IF(Q4277="1. Aceitou o programa",IF(OR(X4277="Não se Aplica",X4277=""),IF(OR(W4277="Não se Aplica",W4277=""),0,W4277-V4277),AVERAGE(X4277-W4277,W4277-V4277)),0),0)</f>
        <v>0</v>
      </c>
      <c r="BA4277" s="209">
        <f>IF(BB4277="S",IF(AND(Q4277="1. Aceitou o programa",AH4277="Realizada"),IFERROR(IF(AG4277="",0,AG4277-R4277),0),0),0)</f>
        <v>0</v>
      </c>
      <c r="BB4277" s="209" t="str">
        <f>_xlfn.XLOOKUP(U4277,'Lista Suspensa'!$AA$20:$AA$23,'Lista Suspensa'!$AB$20:$AB$23,"N/A")</f>
        <v>S</v>
      </c>
    </row>
    <row r="4278" spans="1:54" ht="12" customHeight="1">
      <c r="A4278" s="151" t="s">
        <v>67</v>
      </c>
      <c r="B4278" s="152">
        <v>46122</v>
      </c>
      <c r="C4278" s="153" t="s">
        <v>297</v>
      </c>
      <c r="D4278" s="153" t="s">
        <v>455</v>
      </c>
      <c r="E4278" s="244">
        <v>86558791</v>
      </c>
      <c r="F4278" s="144" t="s">
        <v>7745</v>
      </c>
      <c r="G4278" s="230"/>
      <c r="H4278" s="154">
        <v>29044</v>
      </c>
      <c r="I4278" s="153">
        <v>46</v>
      </c>
      <c r="J4278" s="148" t="s">
        <v>70</v>
      </c>
      <c r="K4278" s="153"/>
      <c r="L4278" s="153"/>
      <c r="M4278" s="153"/>
      <c r="N4278" s="153">
        <v>60</v>
      </c>
      <c r="O4278" s="155">
        <v>11974771472</v>
      </c>
      <c r="P4278" s="156" t="s">
        <v>60</v>
      </c>
      <c r="Q4278" s="157" t="s">
        <v>7576</v>
      </c>
      <c r="R4278" s="158"/>
      <c r="S4278" s="159">
        <v>46150</v>
      </c>
      <c r="T4278" s="159" t="s">
        <v>6983</v>
      </c>
      <c r="U4278" s="159" t="s">
        <v>6152</v>
      </c>
      <c r="V4278" s="154">
        <v>46139</v>
      </c>
      <c r="W4278" s="154">
        <v>46141</v>
      </c>
      <c r="X4278" s="154">
        <v>46146</v>
      </c>
      <c r="Y4278" s="160"/>
      <c r="Z4278" s="160"/>
      <c r="AA4278" s="153"/>
      <c r="AB4278" s="153"/>
      <c r="AC4278" s="182" t="e">
        <f t="shared" si="134"/>
        <v>#DIV/0!</v>
      </c>
      <c r="AD4278" s="153" t="e">
        <f t="shared" si="135"/>
        <v>#DIV/0!</v>
      </c>
      <c r="AE4278" s="207"/>
      <c r="AF4278" s="153"/>
      <c r="AG4278" s="159"/>
      <c r="AH4278" s="153"/>
      <c r="AI4278" s="161"/>
      <c r="AJ4278" s="153"/>
      <c r="AK4278" s="153"/>
      <c r="AL4278" s="207" t="s">
        <v>85</v>
      </c>
      <c r="AM4278" s="207" t="s">
        <v>86</v>
      </c>
      <c r="AN4278" s="207" t="s">
        <v>191</v>
      </c>
      <c r="AO4278" s="207"/>
      <c r="AP4278" s="147" t="s">
        <v>466</v>
      </c>
      <c r="AQ4278" s="147" t="s">
        <v>67</v>
      </c>
      <c r="AR4278" s="147"/>
      <c r="AS4278" s="209" t="s">
        <v>68</v>
      </c>
      <c r="AT4278" s="223" t="str">
        <f>MONTH(B4278)&amp;"/"&amp;YEAR(B4278)</f>
        <v>4/2026</v>
      </c>
      <c r="AU4278" s="223">
        <f>WEEKNUM(B4278)-WEEKNUM(EOMONTH(B4278,-1)+1)+1</f>
        <v>2</v>
      </c>
      <c r="AV4278" s="209" t="str">
        <f>MONTH(R4278)&amp;"/"&amp;YEAR(R4278)</f>
        <v>1/1900</v>
      </c>
      <c r="AW4278" s="209" t="e">
        <f>WEEKNUM(R4278)-WEEKNUM(EOMONTH(R4278,-1)+1)+1</f>
        <v>#NUM!</v>
      </c>
      <c r="AX4278" s="209">
        <f>IF(BB4278="S",IF(Q4278="1. Aceitou o programa",R4278-B4278,0),0)</f>
        <v>0</v>
      </c>
      <c r="AY4278" s="209">
        <f>IF(BB4278="S",IF(AND(S4278&lt;&gt;"",R4278&lt;&gt;""),S4278-R4278,0),0)</f>
        <v>0</v>
      </c>
      <c r="AZ4278" s="209">
        <f>IF(BB4278="S",IF(Q4278="1. Aceitou o programa",IF(OR(X4278="Não se Aplica",X4278=""),IF(OR(W4278="Não se Aplica",W4278=""),0,W4278-V4278),AVERAGE(X4278-W4278,W4278-V4278)),0),0)</f>
        <v>0</v>
      </c>
      <c r="BA4278" s="209">
        <f>IF(BB4278="S",IF(AND(Q4278="1. Aceitou o programa",AH4278="Realizada"),IFERROR(IF(AG4278="",0,AG4278-R4278),0),0),0)</f>
        <v>0</v>
      </c>
      <c r="BB4278" s="209" t="str">
        <f>_xlfn.XLOOKUP(U4278,'Lista Suspensa'!$AA$20:$AA$23,'Lista Suspensa'!$AB$20:$AB$23,"N/A")</f>
        <v>S</v>
      </c>
    </row>
    <row r="4279" spans="1:54" ht="12" customHeight="1">
      <c r="A4279" s="151" t="s">
        <v>67</v>
      </c>
      <c r="B4279" s="152">
        <v>46122</v>
      </c>
      <c r="C4279" s="153" t="s">
        <v>297</v>
      </c>
      <c r="D4279" s="153" t="s">
        <v>455</v>
      </c>
      <c r="E4279" s="244">
        <v>82726773</v>
      </c>
      <c r="F4279" s="144" t="s">
        <v>7746</v>
      </c>
      <c r="G4279" s="230"/>
      <c r="H4279" s="154">
        <v>29198</v>
      </c>
      <c r="I4279" s="153">
        <v>46</v>
      </c>
      <c r="J4279" s="148" t="s">
        <v>70</v>
      </c>
      <c r="K4279" s="153"/>
      <c r="L4279" s="153"/>
      <c r="M4279" s="153"/>
      <c r="N4279" s="153">
        <v>40</v>
      </c>
      <c r="O4279" s="155">
        <v>11967726447</v>
      </c>
      <c r="P4279" s="156" t="s">
        <v>60</v>
      </c>
      <c r="Q4279" s="157" t="s">
        <v>7576</v>
      </c>
      <c r="R4279" s="158"/>
      <c r="S4279" s="159">
        <v>46150</v>
      </c>
      <c r="T4279" s="159" t="s">
        <v>6983</v>
      </c>
      <c r="U4279" s="159" t="s">
        <v>6152</v>
      </c>
      <c r="V4279" s="154">
        <v>46139</v>
      </c>
      <c r="W4279" s="154">
        <v>46141</v>
      </c>
      <c r="X4279" s="154">
        <v>46146</v>
      </c>
      <c r="Y4279" s="160"/>
      <c r="Z4279" s="160"/>
      <c r="AA4279" s="153"/>
      <c r="AB4279" s="153"/>
      <c r="AC4279" s="182" t="e">
        <f t="shared" si="134"/>
        <v>#DIV/0!</v>
      </c>
      <c r="AD4279" s="153" t="e">
        <f t="shared" si="135"/>
        <v>#DIV/0!</v>
      </c>
      <c r="AE4279" s="207"/>
      <c r="AF4279" s="153"/>
      <c r="AG4279" s="159"/>
      <c r="AH4279" s="153"/>
      <c r="AI4279" s="161"/>
      <c r="AJ4279" s="153"/>
      <c r="AK4279" s="153"/>
      <c r="AL4279" s="207"/>
      <c r="AM4279" s="207"/>
      <c r="AN4279" s="207"/>
      <c r="AO4279" s="207"/>
      <c r="AP4279" s="147" t="s">
        <v>466</v>
      </c>
      <c r="AQ4279" s="147" t="s">
        <v>67</v>
      </c>
      <c r="AR4279" s="147"/>
      <c r="AS4279" s="209" t="s">
        <v>68</v>
      </c>
      <c r="AT4279" s="223" t="str">
        <f>MONTH(B4279)&amp;"/"&amp;YEAR(B4279)</f>
        <v>4/2026</v>
      </c>
      <c r="AU4279" s="223">
        <f>WEEKNUM(B4279)-WEEKNUM(EOMONTH(B4279,-1)+1)+1</f>
        <v>2</v>
      </c>
      <c r="AV4279" s="209" t="str">
        <f>MONTH(R4279)&amp;"/"&amp;YEAR(R4279)</f>
        <v>1/1900</v>
      </c>
      <c r="AW4279" s="209" t="e">
        <f>WEEKNUM(R4279)-WEEKNUM(EOMONTH(R4279,-1)+1)+1</f>
        <v>#NUM!</v>
      </c>
      <c r="AX4279" s="209">
        <f>IF(BB4279="S",IF(Q4279="1. Aceitou o programa",R4279-B4279,0),0)</f>
        <v>0</v>
      </c>
      <c r="AY4279" s="209">
        <f>IF(BB4279="S",IF(AND(S4279&lt;&gt;"",R4279&lt;&gt;""),S4279-R4279,0),0)</f>
        <v>0</v>
      </c>
      <c r="AZ4279" s="209">
        <f>IF(BB4279="S",IF(Q4279="1. Aceitou o programa",IF(OR(X4279="Não se Aplica",X4279=""),IF(OR(W4279="Não se Aplica",W4279=""),0,W4279-V4279),AVERAGE(X4279-W4279,W4279-V4279)),0),0)</f>
        <v>0</v>
      </c>
      <c r="BA4279" s="209">
        <f>IF(BB4279="S",IF(AND(Q4279="1. Aceitou o programa",AH4279="Realizada"),IFERROR(IF(AG4279="",0,AG4279-R4279),0),0),0)</f>
        <v>0</v>
      </c>
      <c r="BB4279" s="209" t="str">
        <f>_xlfn.XLOOKUP(U4279,'Lista Suspensa'!$AA$20:$AA$23,'Lista Suspensa'!$AB$20:$AB$23,"N/A")</f>
        <v>S</v>
      </c>
    </row>
    <row r="4280" spans="1:54" ht="12" customHeight="1">
      <c r="A4280" s="151" t="s">
        <v>67</v>
      </c>
      <c r="B4280" s="152">
        <v>46122</v>
      </c>
      <c r="C4280" s="153" t="s">
        <v>297</v>
      </c>
      <c r="D4280" s="153" t="s">
        <v>455</v>
      </c>
      <c r="E4280" s="244">
        <v>82052849</v>
      </c>
      <c r="F4280" s="144" t="s">
        <v>7747</v>
      </c>
      <c r="G4280" s="230"/>
      <c r="H4280" s="154">
        <v>29387</v>
      </c>
      <c r="I4280" s="153">
        <v>45</v>
      </c>
      <c r="J4280" s="148" t="s">
        <v>70</v>
      </c>
      <c r="K4280" s="153"/>
      <c r="L4280" s="153"/>
      <c r="M4280" s="153"/>
      <c r="N4280" s="153">
        <v>380</v>
      </c>
      <c r="O4280" s="155">
        <v>999771940</v>
      </c>
      <c r="P4280" s="156" t="s">
        <v>60</v>
      </c>
      <c r="Q4280" s="157" t="s">
        <v>7576</v>
      </c>
      <c r="R4280" s="158"/>
      <c r="S4280" s="159">
        <v>46150</v>
      </c>
      <c r="T4280" s="159" t="s">
        <v>6983</v>
      </c>
      <c r="U4280" s="159" t="s">
        <v>6152</v>
      </c>
      <c r="V4280" s="154">
        <v>46139</v>
      </c>
      <c r="W4280" s="154">
        <v>46141</v>
      </c>
      <c r="X4280" s="154">
        <v>46146</v>
      </c>
      <c r="Y4280" s="160"/>
      <c r="Z4280" s="160"/>
      <c r="AA4280" s="153"/>
      <c r="AB4280" s="153"/>
      <c r="AC4280" s="182" t="e">
        <f t="shared" si="134"/>
        <v>#DIV/0!</v>
      </c>
      <c r="AD4280" s="153" t="e">
        <f t="shared" si="135"/>
        <v>#DIV/0!</v>
      </c>
      <c r="AE4280" s="207"/>
      <c r="AF4280" s="153"/>
      <c r="AG4280" s="159"/>
      <c r="AH4280" s="153"/>
      <c r="AI4280" s="161"/>
      <c r="AJ4280" s="153"/>
      <c r="AK4280" s="153"/>
      <c r="AL4280" s="207"/>
      <c r="AM4280" s="207"/>
      <c r="AN4280" s="207"/>
      <c r="AO4280" s="207"/>
      <c r="AP4280" s="147" t="s">
        <v>466</v>
      </c>
      <c r="AQ4280" s="147" t="s">
        <v>67</v>
      </c>
      <c r="AR4280" s="147"/>
      <c r="AS4280" s="209" t="s">
        <v>68</v>
      </c>
      <c r="AT4280" s="223" t="str">
        <f>MONTH(B4280)&amp;"/"&amp;YEAR(B4280)</f>
        <v>4/2026</v>
      </c>
      <c r="AU4280" s="223">
        <f>WEEKNUM(B4280)-WEEKNUM(EOMONTH(B4280,-1)+1)+1</f>
        <v>2</v>
      </c>
      <c r="AV4280" s="209" t="str">
        <f>MONTH(R4280)&amp;"/"&amp;YEAR(R4280)</f>
        <v>1/1900</v>
      </c>
      <c r="AW4280" s="209" t="e">
        <f>WEEKNUM(R4280)-WEEKNUM(EOMONTH(R4280,-1)+1)+1</f>
        <v>#NUM!</v>
      </c>
      <c r="AX4280" s="209">
        <f>IF(BB4280="S",IF(Q4280="1. Aceitou o programa",R4280-B4280,0),0)</f>
        <v>0</v>
      </c>
      <c r="AY4280" s="209">
        <f>IF(BB4280="S",IF(AND(S4280&lt;&gt;"",R4280&lt;&gt;""),S4280-R4280,0),0)</f>
        <v>0</v>
      </c>
      <c r="AZ4280" s="209">
        <f>IF(BB4280="S",IF(Q4280="1. Aceitou o programa",IF(OR(X4280="Não se Aplica",X4280=""),IF(OR(W4280="Não se Aplica",W4280=""),0,W4280-V4280),AVERAGE(X4280-W4280,W4280-V4280)),0),0)</f>
        <v>0</v>
      </c>
      <c r="BA4280" s="209">
        <f>IF(BB4280="S",IF(AND(Q4280="1. Aceitou o programa",AH4280="Realizada"),IFERROR(IF(AG4280="",0,AG4280-R4280),0),0),0)</f>
        <v>0</v>
      </c>
      <c r="BB4280" s="209" t="str">
        <f>_xlfn.XLOOKUP(U4280,'Lista Suspensa'!$AA$20:$AA$23,'Lista Suspensa'!$AB$20:$AB$23,"N/A")</f>
        <v>S</v>
      </c>
    </row>
    <row r="4281" spans="1:54" ht="12" customHeight="1">
      <c r="A4281" s="151" t="s">
        <v>67</v>
      </c>
      <c r="B4281" s="152">
        <v>46122</v>
      </c>
      <c r="C4281" s="153" t="s">
        <v>297</v>
      </c>
      <c r="D4281" s="153" t="s">
        <v>455</v>
      </c>
      <c r="E4281" s="244">
        <v>79344170</v>
      </c>
      <c r="F4281" s="144" t="s">
        <v>7748</v>
      </c>
      <c r="G4281" s="230"/>
      <c r="H4281" s="154">
        <v>29429</v>
      </c>
      <c r="I4281" s="153">
        <v>45</v>
      </c>
      <c r="J4281" s="148" t="s">
        <v>70</v>
      </c>
      <c r="K4281" s="153"/>
      <c r="L4281" s="153"/>
      <c r="M4281" s="153"/>
      <c r="N4281" s="153">
        <v>80</v>
      </c>
      <c r="O4281" s="155">
        <v>11973253849</v>
      </c>
      <c r="P4281" s="156" t="s">
        <v>60</v>
      </c>
      <c r="Q4281" s="157" t="s">
        <v>7576</v>
      </c>
      <c r="R4281" s="158"/>
      <c r="S4281" s="159">
        <v>46150</v>
      </c>
      <c r="T4281" s="159" t="s">
        <v>6983</v>
      </c>
      <c r="U4281" s="159" t="s">
        <v>6152</v>
      </c>
      <c r="V4281" s="154">
        <v>46139</v>
      </c>
      <c r="W4281" s="154">
        <v>46141</v>
      </c>
      <c r="X4281" s="154">
        <v>46146</v>
      </c>
      <c r="Y4281" s="160"/>
      <c r="Z4281" s="160"/>
      <c r="AA4281" s="153"/>
      <c r="AB4281" s="153"/>
      <c r="AC4281" s="182" t="e">
        <f t="shared" si="134"/>
        <v>#DIV/0!</v>
      </c>
      <c r="AD4281" s="153" t="e">
        <f t="shared" si="135"/>
        <v>#DIV/0!</v>
      </c>
      <c r="AE4281" s="207"/>
      <c r="AF4281" s="153"/>
      <c r="AG4281" s="159"/>
      <c r="AH4281" s="153"/>
      <c r="AI4281" s="161"/>
      <c r="AJ4281" s="153"/>
      <c r="AK4281" s="153"/>
      <c r="AL4281" s="207"/>
      <c r="AM4281" s="207"/>
      <c r="AN4281" s="207"/>
      <c r="AO4281" s="207"/>
      <c r="AP4281" s="147" t="s">
        <v>466</v>
      </c>
      <c r="AQ4281" s="147" t="s">
        <v>67</v>
      </c>
      <c r="AR4281" s="147"/>
      <c r="AS4281" s="209" t="s">
        <v>68</v>
      </c>
      <c r="AT4281" s="223" t="str">
        <f>MONTH(B4281)&amp;"/"&amp;YEAR(B4281)</f>
        <v>4/2026</v>
      </c>
      <c r="AU4281" s="223">
        <f>WEEKNUM(B4281)-WEEKNUM(EOMONTH(B4281,-1)+1)+1</f>
        <v>2</v>
      </c>
      <c r="AV4281" s="209" t="str">
        <f>MONTH(R4281)&amp;"/"&amp;YEAR(R4281)</f>
        <v>1/1900</v>
      </c>
      <c r="AW4281" s="209" t="e">
        <f>WEEKNUM(R4281)-WEEKNUM(EOMONTH(R4281,-1)+1)+1</f>
        <v>#NUM!</v>
      </c>
      <c r="AX4281" s="209">
        <f>IF(BB4281="S",IF(Q4281="1. Aceitou o programa",R4281-B4281,0),0)</f>
        <v>0</v>
      </c>
      <c r="AY4281" s="209">
        <f>IF(BB4281="S",IF(AND(S4281&lt;&gt;"",R4281&lt;&gt;""),S4281-R4281,0),0)</f>
        <v>0</v>
      </c>
      <c r="AZ4281" s="209">
        <f>IF(BB4281="S",IF(Q4281="1. Aceitou o programa",IF(OR(X4281="Não se Aplica",X4281=""),IF(OR(W4281="Não se Aplica",W4281=""),0,W4281-V4281),AVERAGE(X4281-W4281,W4281-V4281)),0),0)</f>
        <v>0</v>
      </c>
      <c r="BA4281" s="209">
        <f>IF(BB4281="S",IF(AND(Q4281="1. Aceitou o programa",AH4281="Realizada"),IFERROR(IF(AG4281="",0,AG4281-R4281),0),0),0)</f>
        <v>0</v>
      </c>
      <c r="BB4281" s="209" t="str">
        <f>_xlfn.XLOOKUP(U4281,'Lista Suspensa'!$AA$20:$AA$23,'Lista Suspensa'!$AB$20:$AB$23,"N/A")</f>
        <v>S</v>
      </c>
    </row>
    <row r="4282" spans="1:54" ht="12" customHeight="1">
      <c r="A4282" s="151" t="s">
        <v>67</v>
      </c>
      <c r="B4282" s="152">
        <v>46122</v>
      </c>
      <c r="C4282" s="153" t="s">
        <v>297</v>
      </c>
      <c r="D4282" s="153" t="s">
        <v>455</v>
      </c>
      <c r="E4282" s="244">
        <v>88487658</v>
      </c>
      <c r="F4282" s="144" t="s">
        <v>7749</v>
      </c>
      <c r="G4282" s="230"/>
      <c r="H4282" s="154">
        <v>30122</v>
      </c>
      <c r="I4282" s="153">
        <v>43</v>
      </c>
      <c r="J4282" s="148" t="s">
        <v>70</v>
      </c>
      <c r="K4282" s="153"/>
      <c r="L4282" s="153"/>
      <c r="M4282" s="153"/>
      <c r="N4282" s="153">
        <v>400</v>
      </c>
      <c r="O4282" s="155">
        <v>21994237099</v>
      </c>
      <c r="P4282" s="156" t="s">
        <v>60</v>
      </c>
      <c r="Q4282" s="157" t="s">
        <v>7576</v>
      </c>
      <c r="R4282" s="158"/>
      <c r="S4282" s="159">
        <v>46150</v>
      </c>
      <c r="T4282" s="159" t="s">
        <v>6983</v>
      </c>
      <c r="U4282" s="159" t="s">
        <v>6152</v>
      </c>
      <c r="V4282" s="154">
        <v>46139</v>
      </c>
      <c r="W4282" s="154">
        <v>46141</v>
      </c>
      <c r="X4282" s="154">
        <v>46146</v>
      </c>
      <c r="Y4282" s="160"/>
      <c r="Z4282" s="160"/>
      <c r="AA4282" s="153"/>
      <c r="AB4282" s="153"/>
      <c r="AC4282" s="182" t="e">
        <f t="shared" si="134"/>
        <v>#DIV/0!</v>
      </c>
      <c r="AD4282" s="153" t="e">
        <f t="shared" si="135"/>
        <v>#DIV/0!</v>
      </c>
      <c r="AE4282" s="207"/>
      <c r="AF4282" s="153"/>
      <c r="AG4282" s="159"/>
      <c r="AH4282" s="153"/>
      <c r="AI4282" s="161"/>
      <c r="AJ4282" s="153"/>
      <c r="AK4282" s="153"/>
      <c r="AL4282" s="207"/>
      <c r="AM4282" s="207"/>
      <c r="AN4282" s="207"/>
      <c r="AO4282" s="207"/>
      <c r="AP4282" s="147" t="s">
        <v>466</v>
      </c>
      <c r="AQ4282" s="147" t="s">
        <v>67</v>
      </c>
      <c r="AR4282" s="147"/>
      <c r="AS4282" s="209" t="s">
        <v>68</v>
      </c>
      <c r="AT4282" s="223" t="str">
        <f>MONTH(B4282)&amp;"/"&amp;YEAR(B4282)</f>
        <v>4/2026</v>
      </c>
      <c r="AU4282" s="223">
        <f>WEEKNUM(B4282)-WEEKNUM(EOMONTH(B4282,-1)+1)+1</f>
        <v>2</v>
      </c>
      <c r="AV4282" s="209" t="str">
        <f>MONTH(R4282)&amp;"/"&amp;YEAR(R4282)</f>
        <v>1/1900</v>
      </c>
      <c r="AW4282" s="209" t="e">
        <f>WEEKNUM(R4282)-WEEKNUM(EOMONTH(R4282,-1)+1)+1</f>
        <v>#NUM!</v>
      </c>
      <c r="AX4282" s="209">
        <f>IF(BB4282="S",IF(Q4282="1. Aceitou o programa",R4282-B4282,0),0)</f>
        <v>0</v>
      </c>
      <c r="AY4282" s="209">
        <f>IF(BB4282="S",IF(AND(S4282&lt;&gt;"",R4282&lt;&gt;""),S4282-R4282,0),0)</f>
        <v>0</v>
      </c>
      <c r="AZ4282" s="209">
        <f>IF(BB4282="S",IF(Q4282="1. Aceitou o programa",IF(OR(X4282="Não se Aplica",X4282=""),IF(OR(W4282="Não se Aplica",W4282=""),0,W4282-V4282),AVERAGE(X4282-W4282,W4282-V4282)),0),0)</f>
        <v>0</v>
      </c>
      <c r="BA4282" s="209">
        <f>IF(BB4282="S",IF(AND(Q4282="1. Aceitou o programa",AH4282="Realizada"),IFERROR(IF(AG4282="",0,AG4282-R4282),0),0),0)</f>
        <v>0</v>
      </c>
      <c r="BB4282" s="209" t="str">
        <f>_xlfn.XLOOKUP(U4282,'Lista Suspensa'!$AA$20:$AA$23,'Lista Suspensa'!$AB$20:$AB$23,"N/A")</f>
        <v>S</v>
      </c>
    </row>
    <row r="4283" spans="1:54" ht="12" customHeight="1">
      <c r="A4283" s="151" t="s">
        <v>67</v>
      </c>
      <c r="B4283" s="152">
        <v>46122</v>
      </c>
      <c r="C4283" s="153" t="s">
        <v>297</v>
      </c>
      <c r="D4283" s="153" t="s">
        <v>455</v>
      </c>
      <c r="E4283" s="244">
        <v>79557398</v>
      </c>
      <c r="F4283" s="144" t="s">
        <v>7750</v>
      </c>
      <c r="G4283" s="230"/>
      <c r="H4283" s="154">
        <v>31150</v>
      </c>
      <c r="I4283" s="153">
        <v>41</v>
      </c>
      <c r="J4283" s="148" t="s">
        <v>70</v>
      </c>
      <c r="K4283" s="153"/>
      <c r="L4283" s="153"/>
      <c r="M4283" s="153"/>
      <c r="N4283" s="153">
        <v>40</v>
      </c>
      <c r="O4283" s="155">
        <v>11958771214</v>
      </c>
      <c r="P4283" s="156" t="s">
        <v>60</v>
      </c>
      <c r="Q4283" s="157" t="s">
        <v>7576</v>
      </c>
      <c r="R4283" s="158"/>
      <c r="S4283" s="159">
        <v>46150</v>
      </c>
      <c r="T4283" s="159" t="s">
        <v>6983</v>
      </c>
      <c r="U4283" s="159" t="s">
        <v>6152</v>
      </c>
      <c r="V4283" s="154">
        <v>46139</v>
      </c>
      <c r="W4283" s="154">
        <v>46141</v>
      </c>
      <c r="X4283" s="154">
        <v>46146</v>
      </c>
      <c r="Y4283" s="160"/>
      <c r="Z4283" s="160"/>
      <c r="AA4283" s="153"/>
      <c r="AB4283" s="153"/>
      <c r="AC4283" s="182" t="e">
        <f t="shared" si="134"/>
        <v>#DIV/0!</v>
      </c>
      <c r="AD4283" s="153" t="e">
        <f t="shared" si="135"/>
        <v>#DIV/0!</v>
      </c>
      <c r="AE4283" s="207"/>
      <c r="AF4283" s="153"/>
      <c r="AG4283" s="159"/>
      <c r="AH4283" s="153"/>
      <c r="AI4283" s="161"/>
      <c r="AJ4283" s="153"/>
      <c r="AK4283" s="153"/>
      <c r="AL4283" s="207"/>
      <c r="AM4283" s="207"/>
      <c r="AN4283" s="207"/>
      <c r="AO4283" s="207"/>
      <c r="AP4283" s="147" t="s">
        <v>466</v>
      </c>
      <c r="AQ4283" s="147" t="s">
        <v>67</v>
      </c>
      <c r="AR4283" s="147"/>
      <c r="AS4283" s="209" t="s">
        <v>68</v>
      </c>
      <c r="AT4283" s="223" t="str">
        <f>MONTH(B4283)&amp;"/"&amp;YEAR(B4283)</f>
        <v>4/2026</v>
      </c>
      <c r="AU4283" s="223">
        <f>WEEKNUM(B4283)-WEEKNUM(EOMONTH(B4283,-1)+1)+1</f>
        <v>2</v>
      </c>
      <c r="AV4283" s="209" t="str">
        <f>MONTH(R4283)&amp;"/"&amp;YEAR(R4283)</f>
        <v>1/1900</v>
      </c>
      <c r="AW4283" s="209" t="e">
        <f>WEEKNUM(R4283)-WEEKNUM(EOMONTH(R4283,-1)+1)+1</f>
        <v>#NUM!</v>
      </c>
      <c r="AX4283" s="209">
        <f>IF(BB4283="S",IF(Q4283="1. Aceitou o programa",R4283-B4283,0),0)</f>
        <v>0</v>
      </c>
      <c r="AY4283" s="209">
        <f>IF(BB4283="S",IF(AND(S4283&lt;&gt;"",R4283&lt;&gt;""),S4283-R4283,0),0)</f>
        <v>0</v>
      </c>
      <c r="AZ4283" s="209">
        <f>IF(BB4283="S",IF(Q4283="1. Aceitou o programa",IF(OR(X4283="Não se Aplica",X4283=""),IF(OR(W4283="Não se Aplica",W4283=""),0,W4283-V4283),AVERAGE(X4283-W4283,W4283-V4283)),0),0)</f>
        <v>0</v>
      </c>
      <c r="BA4283" s="209">
        <f>IF(BB4283="S",IF(AND(Q4283="1. Aceitou o programa",AH4283="Realizada"),IFERROR(IF(AG4283="",0,AG4283-R4283),0),0),0)</f>
        <v>0</v>
      </c>
      <c r="BB4283" s="209" t="str">
        <f>_xlfn.XLOOKUP(U4283,'Lista Suspensa'!$AA$20:$AA$23,'Lista Suspensa'!$AB$20:$AB$23,"N/A")</f>
        <v>S</v>
      </c>
    </row>
    <row r="4284" spans="1:54" ht="12" customHeight="1">
      <c r="A4284" s="151" t="s">
        <v>67</v>
      </c>
      <c r="B4284" s="152">
        <v>46122</v>
      </c>
      <c r="C4284" s="153" t="s">
        <v>297</v>
      </c>
      <c r="D4284" s="153" t="s">
        <v>455</v>
      </c>
      <c r="E4284" s="244">
        <v>79214820</v>
      </c>
      <c r="F4284" s="144" t="s">
        <v>7751</v>
      </c>
      <c r="G4284" s="230"/>
      <c r="H4284" s="154">
        <v>31962</v>
      </c>
      <c r="I4284" s="153">
        <v>38</v>
      </c>
      <c r="J4284" s="148" t="s">
        <v>70</v>
      </c>
      <c r="K4284" s="153"/>
      <c r="L4284" s="153"/>
      <c r="M4284" s="153"/>
      <c r="N4284" s="153">
        <v>2500</v>
      </c>
      <c r="O4284" s="155">
        <v>11988377785</v>
      </c>
      <c r="P4284" s="156" t="s">
        <v>60</v>
      </c>
      <c r="Q4284" s="157" t="s">
        <v>7576</v>
      </c>
      <c r="R4284" s="158"/>
      <c r="S4284" s="159">
        <v>46150</v>
      </c>
      <c r="T4284" s="159" t="s">
        <v>6983</v>
      </c>
      <c r="U4284" s="159" t="s">
        <v>6152</v>
      </c>
      <c r="V4284" s="154">
        <v>46139</v>
      </c>
      <c r="W4284" s="154">
        <v>46141</v>
      </c>
      <c r="X4284" s="154">
        <v>46146</v>
      </c>
      <c r="Y4284" s="160"/>
      <c r="Z4284" s="160"/>
      <c r="AA4284" s="153"/>
      <c r="AB4284" s="153"/>
      <c r="AC4284" s="182" t="e">
        <f t="shared" si="134"/>
        <v>#DIV/0!</v>
      </c>
      <c r="AD4284" s="153" t="e">
        <f t="shared" si="135"/>
        <v>#DIV/0!</v>
      </c>
      <c r="AE4284" s="207"/>
      <c r="AF4284" s="153"/>
      <c r="AG4284" s="159"/>
      <c r="AH4284" s="153"/>
      <c r="AI4284" s="161"/>
      <c r="AJ4284" s="153"/>
      <c r="AK4284" s="153"/>
      <c r="AL4284" s="207"/>
      <c r="AM4284" s="207"/>
      <c r="AN4284" s="207"/>
      <c r="AO4284" s="207"/>
      <c r="AP4284" s="147" t="s">
        <v>466</v>
      </c>
      <c r="AQ4284" s="147" t="s">
        <v>67</v>
      </c>
      <c r="AR4284" s="147"/>
      <c r="AS4284" s="209" t="s">
        <v>68</v>
      </c>
      <c r="AT4284" s="223" t="str">
        <f>MONTH(B4284)&amp;"/"&amp;YEAR(B4284)</f>
        <v>4/2026</v>
      </c>
      <c r="AU4284" s="223">
        <f>WEEKNUM(B4284)-WEEKNUM(EOMONTH(B4284,-1)+1)+1</f>
        <v>2</v>
      </c>
      <c r="AV4284" s="209" t="str">
        <f>MONTH(R4284)&amp;"/"&amp;YEAR(R4284)</f>
        <v>1/1900</v>
      </c>
      <c r="AW4284" s="209" t="e">
        <f>WEEKNUM(R4284)-WEEKNUM(EOMONTH(R4284,-1)+1)+1</f>
        <v>#NUM!</v>
      </c>
      <c r="AX4284" s="209">
        <f>IF(BB4284="S",IF(Q4284="1. Aceitou o programa",R4284-B4284,0),0)</f>
        <v>0</v>
      </c>
      <c r="AY4284" s="209">
        <f>IF(BB4284="S",IF(AND(S4284&lt;&gt;"",R4284&lt;&gt;""),S4284-R4284,0),0)</f>
        <v>0</v>
      </c>
      <c r="AZ4284" s="209">
        <f>IF(BB4284="S",IF(Q4284="1. Aceitou o programa",IF(OR(X4284="Não se Aplica",X4284=""),IF(OR(W4284="Não se Aplica",W4284=""),0,W4284-V4284),AVERAGE(X4284-W4284,W4284-V4284)),0),0)</f>
        <v>0</v>
      </c>
      <c r="BA4284" s="209">
        <f>IF(BB4284="S",IF(AND(Q4284="1. Aceitou o programa",AH4284="Realizada"),IFERROR(IF(AG4284="",0,AG4284-R4284),0),0),0)</f>
        <v>0</v>
      </c>
      <c r="BB4284" s="209" t="str">
        <f>_xlfn.XLOOKUP(U4284,'Lista Suspensa'!$AA$20:$AA$23,'Lista Suspensa'!$AB$20:$AB$23,"N/A")</f>
        <v>S</v>
      </c>
    </row>
    <row r="4285" spans="1:54" ht="12" customHeight="1">
      <c r="A4285" s="151" t="s">
        <v>67</v>
      </c>
      <c r="B4285" s="152">
        <v>46122</v>
      </c>
      <c r="C4285" s="153" t="s">
        <v>297</v>
      </c>
      <c r="D4285" s="153" t="s">
        <v>455</v>
      </c>
      <c r="E4285" s="244">
        <v>78384744</v>
      </c>
      <c r="F4285" s="144" t="s">
        <v>7752</v>
      </c>
      <c r="G4285" s="230"/>
      <c r="H4285" s="154">
        <v>32567</v>
      </c>
      <c r="I4285" s="153">
        <v>37</v>
      </c>
      <c r="J4285" s="148" t="s">
        <v>70</v>
      </c>
      <c r="K4285" s="153"/>
      <c r="L4285" s="153"/>
      <c r="M4285" s="153"/>
      <c r="N4285" s="153">
        <v>500</v>
      </c>
      <c r="O4285" s="155">
        <v>11954476239</v>
      </c>
      <c r="P4285" s="156" t="s">
        <v>60</v>
      </c>
      <c r="Q4285" s="157" t="s">
        <v>7576</v>
      </c>
      <c r="R4285" s="158"/>
      <c r="S4285" s="159">
        <v>46150</v>
      </c>
      <c r="T4285" s="159" t="s">
        <v>6983</v>
      </c>
      <c r="U4285" s="159" t="s">
        <v>6152</v>
      </c>
      <c r="V4285" s="154">
        <v>46139</v>
      </c>
      <c r="W4285" s="154">
        <v>46141</v>
      </c>
      <c r="X4285" s="154">
        <v>46146</v>
      </c>
      <c r="Y4285" s="160"/>
      <c r="Z4285" s="160"/>
      <c r="AA4285" s="153"/>
      <c r="AB4285" s="153"/>
      <c r="AC4285" s="182" t="e">
        <f t="shared" si="134"/>
        <v>#DIV/0!</v>
      </c>
      <c r="AD4285" s="153" t="e">
        <f t="shared" si="135"/>
        <v>#DIV/0!</v>
      </c>
      <c r="AE4285" s="207"/>
      <c r="AF4285" s="153"/>
      <c r="AG4285" s="159"/>
      <c r="AH4285" s="153"/>
      <c r="AI4285" s="161"/>
      <c r="AJ4285" s="153"/>
      <c r="AK4285" s="153"/>
      <c r="AL4285" s="207"/>
      <c r="AM4285" s="207"/>
      <c r="AN4285" s="207"/>
      <c r="AO4285" s="207"/>
      <c r="AP4285" s="147" t="s">
        <v>466</v>
      </c>
      <c r="AQ4285" s="147" t="s">
        <v>67</v>
      </c>
      <c r="AR4285" s="147"/>
      <c r="AS4285" s="209" t="s">
        <v>68</v>
      </c>
      <c r="AT4285" s="223" t="str">
        <f>MONTH(B4285)&amp;"/"&amp;YEAR(B4285)</f>
        <v>4/2026</v>
      </c>
      <c r="AU4285" s="223">
        <f>WEEKNUM(B4285)-WEEKNUM(EOMONTH(B4285,-1)+1)+1</f>
        <v>2</v>
      </c>
      <c r="AV4285" s="209" t="str">
        <f>MONTH(R4285)&amp;"/"&amp;YEAR(R4285)</f>
        <v>1/1900</v>
      </c>
      <c r="AW4285" s="209" t="e">
        <f>WEEKNUM(R4285)-WEEKNUM(EOMONTH(R4285,-1)+1)+1</f>
        <v>#NUM!</v>
      </c>
      <c r="AX4285" s="209">
        <f>IF(BB4285="S",IF(Q4285="1. Aceitou o programa",R4285-B4285,0),0)</f>
        <v>0</v>
      </c>
      <c r="AY4285" s="209">
        <f>IF(BB4285="S",IF(AND(S4285&lt;&gt;"",R4285&lt;&gt;""),S4285-R4285,0),0)</f>
        <v>0</v>
      </c>
      <c r="AZ4285" s="209">
        <f>IF(BB4285="S",IF(Q4285="1. Aceitou o programa",IF(OR(X4285="Não se Aplica",X4285=""),IF(OR(W4285="Não se Aplica",W4285=""),0,W4285-V4285),AVERAGE(X4285-W4285,W4285-V4285)),0),0)</f>
        <v>0</v>
      </c>
      <c r="BA4285" s="209">
        <f>IF(BB4285="S",IF(AND(Q4285="1. Aceitou o programa",AH4285="Realizada"),IFERROR(IF(AG4285="",0,AG4285-R4285),0),0),0)</f>
        <v>0</v>
      </c>
      <c r="BB4285" s="209" t="str">
        <f>_xlfn.XLOOKUP(U4285,'Lista Suspensa'!$AA$20:$AA$23,'Lista Suspensa'!$AB$20:$AB$23,"N/A")</f>
        <v>S</v>
      </c>
    </row>
    <row r="4286" spans="1:54" ht="12" customHeight="1">
      <c r="A4286" s="151" t="s">
        <v>67</v>
      </c>
      <c r="B4286" s="152">
        <v>46122</v>
      </c>
      <c r="C4286" s="153" t="s">
        <v>297</v>
      </c>
      <c r="D4286" s="153" t="s">
        <v>455</v>
      </c>
      <c r="E4286" s="244">
        <v>96622495</v>
      </c>
      <c r="F4286" s="144" t="s">
        <v>7753</v>
      </c>
      <c r="G4286" s="230"/>
      <c r="H4286" s="154">
        <v>36153</v>
      </c>
      <c r="I4286" s="153">
        <v>27</v>
      </c>
      <c r="J4286" s="148" t="s">
        <v>70</v>
      </c>
      <c r="K4286" s="153"/>
      <c r="L4286" s="153"/>
      <c r="M4286" s="153"/>
      <c r="N4286" s="153">
        <v>380</v>
      </c>
      <c r="O4286" s="155">
        <v>11975852807</v>
      </c>
      <c r="P4286" s="156" t="s">
        <v>60</v>
      </c>
      <c r="Q4286" s="157" t="s">
        <v>7576</v>
      </c>
      <c r="R4286" s="158"/>
      <c r="S4286" s="159">
        <v>46150</v>
      </c>
      <c r="T4286" s="159" t="s">
        <v>6983</v>
      </c>
      <c r="U4286" s="159" t="s">
        <v>6152</v>
      </c>
      <c r="V4286" s="154">
        <v>46139</v>
      </c>
      <c r="W4286" s="154">
        <v>46141</v>
      </c>
      <c r="X4286" s="154">
        <v>46146</v>
      </c>
      <c r="Y4286" s="160"/>
      <c r="Z4286" s="160"/>
      <c r="AA4286" s="153"/>
      <c r="AB4286" s="153"/>
      <c r="AC4286" s="182" t="e">
        <f t="shared" si="134"/>
        <v>#DIV/0!</v>
      </c>
      <c r="AD4286" s="153" t="e">
        <f t="shared" si="135"/>
        <v>#DIV/0!</v>
      </c>
      <c r="AE4286" s="207"/>
      <c r="AF4286" s="153"/>
      <c r="AG4286" s="159"/>
      <c r="AH4286" s="153"/>
      <c r="AI4286" s="161"/>
      <c r="AJ4286" s="153"/>
      <c r="AK4286" s="153"/>
      <c r="AL4286" s="207"/>
      <c r="AM4286" s="207"/>
      <c r="AN4286" s="207"/>
      <c r="AO4286" s="207"/>
      <c r="AP4286" s="147" t="s">
        <v>466</v>
      </c>
      <c r="AQ4286" s="147" t="s">
        <v>67</v>
      </c>
      <c r="AR4286" s="147"/>
      <c r="AS4286" s="209" t="s">
        <v>68</v>
      </c>
      <c r="AT4286" s="223" t="str">
        <f>MONTH(B4286)&amp;"/"&amp;YEAR(B4286)</f>
        <v>4/2026</v>
      </c>
      <c r="AU4286" s="223">
        <f>WEEKNUM(B4286)-WEEKNUM(EOMONTH(B4286,-1)+1)+1</f>
        <v>2</v>
      </c>
      <c r="AV4286" s="209" t="str">
        <f>MONTH(R4286)&amp;"/"&amp;YEAR(R4286)</f>
        <v>1/1900</v>
      </c>
      <c r="AW4286" s="209" t="e">
        <f>WEEKNUM(R4286)-WEEKNUM(EOMONTH(R4286,-1)+1)+1</f>
        <v>#NUM!</v>
      </c>
      <c r="AX4286" s="209">
        <f>IF(BB4286="S",IF(Q4286="1. Aceitou o programa",R4286-B4286,0),0)</f>
        <v>0</v>
      </c>
      <c r="AY4286" s="209">
        <f>IF(BB4286="S",IF(AND(S4286&lt;&gt;"",R4286&lt;&gt;""),S4286-R4286,0),0)</f>
        <v>0</v>
      </c>
      <c r="AZ4286" s="209">
        <f>IF(BB4286="S",IF(Q4286="1. Aceitou o programa",IF(OR(X4286="Não se Aplica",X4286=""),IF(OR(W4286="Não se Aplica",W4286=""),0,W4286-V4286),AVERAGE(X4286-W4286,W4286-V4286)),0),0)</f>
        <v>0</v>
      </c>
      <c r="BA4286" s="209">
        <f>IF(BB4286="S",IF(AND(Q4286="1. Aceitou o programa",AH4286="Realizada"),IFERROR(IF(AG4286="",0,AG4286-R4286),0),0),0)</f>
        <v>0</v>
      </c>
      <c r="BB4286" s="209" t="str">
        <f>_xlfn.XLOOKUP(U4286,'Lista Suspensa'!$AA$20:$AA$23,'Lista Suspensa'!$AB$20:$AB$23,"N/A")</f>
        <v>S</v>
      </c>
    </row>
    <row r="4287" spans="1:54" ht="12" customHeight="1">
      <c r="A4287" s="151" t="s">
        <v>67</v>
      </c>
      <c r="B4287" s="152">
        <v>46122</v>
      </c>
      <c r="C4287" s="153" t="s">
        <v>297</v>
      </c>
      <c r="D4287" s="153" t="s">
        <v>455</v>
      </c>
      <c r="E4287" s="244">
        <v>96824876</v>
      </c>
      <c r="F4287" s="144" t="s">
        <v>7754</v>
      </c>
      <c r="G4287" s="230"/>
      <c r="H4287" s="154">
        <v>39462</v>
      </c>
      <c r="I4287" s="153">
        <v>18</v>
      </c>
      <c r="J4287" s="148" t="s">
        <v>58</v>
      </c>
      <c r="K4287" s="153"/>
      <c r="L4287" s="153"/>
      <c r="M4287" s="153"/>
      <c r="N4287" s="153"/>
      <c r="O4287" s="155">
        <v>21983853451</v>
      </c>
      <c r="P4287" s="156" t="s">
        <v>60</v>
      </c>
      <c r="Q4287" s="157" t="s">
        <v>7576</v>
      </c>
      <c r="R4287" s="158"/>
      <c r="S4287" s="159">
        <v>46150</v>
      </c>
      <c r="T4287" s="159" t="s">
        <v>6983</v>
      </c>
      <c r="U4287" s="159" t="s">
        <v>6152</v>
      </c>
      <c r="V4287" s="154">
        <v>46139</v>
      </c>
      <c r="W4287" s="154">
        <v>46141</v>
      </c>
      <c r="X4287" s="154">
        <v>46146</v>
      </c>
      <c r="Y4287" s="160"/>
      <c r="Z4287" s="160"/>
      <c r="AA4287" s="153"/>
      <c r="AB4287" s="153"/>
      <c r="AC4287" s="182" t="e">
        <f t="shared" si="134"/>
        <v>#DIV/0!</v>
      </c>
      <c r="AD4287" s="153" t="e">
        <f t="shared" si="135"/>
        <v>#DIV/0!</v>
      </c>
      <c r="AE4287" s="207"/>
      <c r="AF4287" s="153"/>
      <c r="AG4287" s="159"/>
      <c r="AH4287" s="153"/>
      <c r="AI4287" s="161"/>
      <c r="AJ4287" s="153"/>
      <c r="AK4287" s="153"/>
      <c r="AL4287" s="207"/>
      <c r="AM4287" s="207"/>
      <c r="AN4287" s="207"/>
      <c r="AO4287" s="207"/>
      <c r="AP4287" s="147" t="s">
        <v>466</v>
      </c>
      <c r="AQ4287" s="147" t="s">
        <v>67</v>
      </c>
      <c r="AR4287" s="147"/>
      <c r="AS4287" s="209" t="s">
        <v>68</v>
      </c>
      <c r="AT4287" s="223" t="str">
        <f>MONTH(B4287)&amp;"/"&amp;YEAR(B4287)</f>
        <v>4/2026</v>
      </c>
      <c r="AU4287" s="223">
        <f>WEEKNUM(B4287)-WEEKNUM(EOMONTH(B4287,-1)+1)+1</f>
        <v>2</v>
      </c>
      <c r="AV4287" s="209" t="str">
        <f>MONTH(R4287)&amp;"/"&amp;YEAR(R4287)</f>
        <v>1/1900</v>
      </c>
      <c r="AW4287" s="209" t="e">
        <f>WEEKNUM(R4287)-WEEKNUM(EOMONTH(R4287,-1)+1)+1</f>
        <v>#NUM!</v>
      </c>
      <c r="AX4287" s="209">
        <f>IF(BB4287="S",IF(Q4287="1. Aceitou o programa",R4287-B4287,0),0)</f>
        <v>0</v>
      </c>
      <c r="AY4287" s="209">
        <f>IF(BB4287="S",IF(AND(S4287&lt;&gt;"",R4287&lt;&gt;""),S4287-R4287,0),0)</f>
        <v>0</v>
      </c>
      <c r="AZ4287" s="209">
        <f>IF(BB4287="S",IF(Q4287="1. Aceitou o programa",IF(OR(X4287="Não se Aplica",X4287=""),IF(OR(W4287="Não se Aplica",W4287=""),0,W4287-V4287),AVERAGE(X4287-W4287,W4287-V4287)),0),0)</f>
        <v>0</v>
      </c>
      <c r="BA4287" s="209">
        <f>IF(BB4287="S",IF(AND(Q4287="1. Aceitou o programa",AH4287="Realizada"),IFERROR(IF(AG4287="",0,AG4287-R4287),0),0),0)</f>
        <v>0</v>
      </c>
      <c r="BB4287" s="209" t="str">
        <f>_xlfn.XLOOKUP(U4287,'Lista Suspensa'!$AA$20:$AA$23,'Lista Suspensa'!$AB$20:$AB$23,"N/A")</f>
        <v>S</v>
      </c>
    </row>
    <row r="4288" spans="1:54" ht="12" customHeight="1">
      <c r="A4288" s="151" t="s">
        <v>67</v>
      </c>
      <c r="B4288" s="152">
        <v>46122</v>
      </c>
      <c r="C4288" s="153" t="s">
        <v>297</v>
      </c>
      <c r="D4288" s="153" t="s">
        <v>455</v>
      </c>
      <c r="E4288" s="244">
        <v>95467170</v>
      </c>
      <c r="F4288" s="144" t="s">
        <v>7755</v>
      </c>
      <c r="G4288" s="230"/>
      <c r="H4288" s="154">
        <v>39876</v>
      </c>
      <c r="I4288" s="153">
        <v>17</v>
      </c>
      <c r="J4288" s="148" t="s">
        <v>58</v>
      </c>
      <c r="K4288" s="153"/>
      <c r="L4288" s="153"/>
      <c r="M4288" s="153"/>
      <c r="N4288" s="153">
        <v>60</v>
      </c>
      <c r="O4288" s="155">
        <v>11999602312</v>
      </c>
      <c r="P4288" s="156" t="s">
        <v>60</v>
      </c>
      <c r="Q4288" s="157" t="s">
        <v>7576</v>
      </c>
      <c r="R4288" s="158"/>
      <c r="S4288" s="159">
        <v>46150</v>
      </c>
      <c r="T4288" s="159" t="s">
        <v>6983</v>
      </c>
      <c r="U4288" s="159" t="s">
        <v>6152</v>
      </c>
      <c r="V4288" s="154">
        <v>46139</v>
      </c>
      <c r="W4288" s="154">
        <v>46141</v>
      </c>
      <c r="X4288" s="154">
        <v>46146</v>
      </c>
      <c r="Y4288" s="160"/>
      <c r="Z4288" s="160"/>
      <c r="AA4288" s="153"/>
      <c r="AB4288" s="153"/>
      <c r="AC4288" s="182" t="e">
        <f t="shared" si="134"/>
        <v>#DIV/0!</v>
      </c>
      <c r="AD4288" s="153" t="e">
        <f t="shared" si="135"/>
        <v>#DIV/0!</v>
      </c>
      <c r="AE4288" s="207"/>
      <c r="AF4288" s="153"/>
      <c r="AG4288" s="159"/>
      <c r="AH4288" s="153"/>
      <c r="AI4288" s="161"/>
      <c r="AJ4288" s="153"/>
      <c r="AK4288" s="153"/>
      <c r="AL4288" s="207"/>
      <c r="AM4288" s="207"/>
      <c r="AN4288" s="207"/>
      <c r="AO4288" s="207"/>
      <c r="AP4288" s="147" t="s">
        <v>466</v>
      </c>
      <c r="AQ4288" s="147" t="s">
        <v>67</v>
      </c>
      <c r="AR4288" s="147"/>
      <c r="AS4288" s="209" t="s">
        <v>68</v>
      </c>
      <c r="AT4288" s="223" t="str">
        <f>MONTH(B4288)&amp;"/"&amp;YEAR(B4288)</f>
        <v>4/2026</v>
      </c>
      <c r="AU4288" s="223">
        <f>WEEKNUM(B4288)-WEEKNUM(EOMONTH(B4288,-1)+1)+1</f>
        <v>2</v>
      </c>
      <c r="AV4288" s="209" t="str">
        <f>MONTH(R4288)&amp;"/"&amp;YEAR(R4288)</f>
        <v>1/1900</v>
      </c>
      <c r="AW4288" s="209" t="e">
        <f>WEEKNUM(R4288)-WEEKNUM(EOMONTH(R4288,-1)+1)+1</f>
        <v>#NUM!</v>
      </c>
      <c r="AX4288" s="209">
        <f>IF(BB4288="S",IF(Q4288="1. Aceitou o programa",R4288-B4288,0),0)</f>
        <v>0</v>
      </c>
      <c r="AY4288" s="209">
        <f>IF(BB4288="S",IF(AND(S4288&lt;&gt;"",R4288&lt;&gt;""),S4288-R4288,0),0)</f>
        <v>0</v>
      </c>
      <c r="AZ4288" s="209">
        <f>IF(BB4288="S",IF(Q4288="1. Aceitou o programa",IF(OR(X4288="Não se Aplica",X4288=""),IF(OR(W4288="Não se Aplica",W4288=""),0,W4288-V4288),AVERAGE(X4288-W4288,W4288-V4288)),0),0)</f>
        <v>0</v>
      </c>
      <c r="BA4288" s="209">
        <f>IF(BB4288="S",IF(AND(Q4288="1. Aceitou o programa",AH4288="Realizada"),IFERROR(IF(AG4288="",0,AG4288-R4288),0),0),0)</f>
        <v>0</v>
      </c>
      <c r="BB4288" s="209" t="str">
        <f>_xlfn.XLOOKUP(U4288,'Lista Suspensa'!$AA$20:$AA$23,'Lista Suspensa'!$AB$20:$AB$23,"N/A")</f>
        <v>S</v>
      </c>
    </row>
    <row r="4289" spans="1:54" ht="12" customHeight="1">
      <c r="A4289" s="151" t="s">
        <v>121</v>
      </c>
      <c r="B4289" s="152">
        <v>45292</v>
      </c>
      <c r="C4289" s="153" t="s">
        <v>122</v>
      </c>
      <c r="D4289" s="153" t="s">
        <v>167</v>
      </c>
      <c r="E4289" s="244">
        <v>92704679</v>
      </c>
      <c r="F4289" s="144" t="s">
        <v>7756</v>
      </c>
      <c r="G4289" s="230"/>
      <c r="H4289" s="154">
        <v>27530</v>
      </c>
      <c r="I4289" s="153">
        <v>51</v>
      </c>
      <c r="J4289" s="148" t="s">
        <v>58</v>
      </c>
      <c r="K4289" s="153" t="s">
        <v>59</v>
      </c>
      <c r="L4289" s="153"/>
      <c r="M4289" s="153"/>
      <c r="N4289" s="153"/>
      <c r="O4289" s="155" t="s">
        <v>7757</v>
      </c>
      <c r="P4289" s="156" t="s">
        <v>60</v>
      </c>
      <c r="Q4289" s="157" t="s">
        <v>7576</v>
      </c>
      <c r="R4289" s="158"/>
      <c r="S4289" s="159">
        <v>46053</v>
      </c>
      <c r="T4289" s="159" t="s">
        <v>6983</v>
      </c>
      <c r="U4289" s="159" t="s">
        <v>6152</v>
      </c>
      <c r="V4289" s="154">
        <v>45982</v>
      </c>
      <c r="W4289" s="154">
        <v>46001</v>
      </c>
      <c r="X4289" s="154">
        <v>46053</v>
      </c>
      <c r="Y4289" s="160"/>
      <c r="Z4289" s="160" t="s">
        <v>128</v>
      </c>
      <c r="AA4289" s="153">
        <v>125</v>
      </c>
      <c r="AB4289" s="153">
        <v>1.73</v>
      </c>
      <c r="AC4289" s="182">
        <f t="shared" si="134"/>
        <v>41.765511711049484</v>
      </c>
      <c r="AD4289" s="153" t="str">
        <f t="shared" si="135"/>
        <v>OBESIDADE III</v>
      </c>
      <c r="AE4289" s="207"/>
      <c r="AF4289" s="153" t="s">
        <v>130</v>
      </c>
      <c r="AG4289" s="159"/>
      <c r="AH4289" s="153"/>
      <c r="AI4289" s="161"/>
      <c r="AJ4289" s="153"/>
      <c r="AK4289" s="153"/>
      <c r="AL4289" s="207" t="s">
        <v>131</v>
      </c>
      <c r="AM4289" s="207"/>
      <c r="AN4289" s="207"/>
      <c r="AO4289" s="207"/>
      <c r="AP4289" s="147" t="s">
        <v>466</v>
      </c>
      <c r="AQ4289" s="147" t="s">
        <v>67</v>
      </c>
      <c r="AR4289" s="147"/>
      <c r="AS4289" s="209" t="s">
        <v>68</v>
      </c>
      <c r="AT4289" s="223" t="str">
        <f>MONTH(B4289)&amp;"/"&amp;YEAR(B4289)</f>
        <v>1/2024</v>
      </c>
      <c r="AU4289" s="223">
        <f>WEEKNUM(B4289)-WEEKNUM(EOMONTH(B4289,-1)+1)+1</f>
        <v>1</v>
      </c>
      <c r="AV4289" s="209" t="str">
        <f>MONTH(R4289)&amp;"/"&amp;YEAR(R4289)</f>
        <v>1/1900</v>
      </c>
      <c r="AW4289" s="209" t="e">
        <f>WEEKNUM(R4289)-WEEKNUM(EOMONTH(R4289,-1)+1)+1</f>
        <v>#NUM!</v>
      </c>
      <c r="AX4289" s="209">
        <f>IF(BB4289="S",IF(Q4289="1. Aceitou o programa",R4289-B4289,0),0)</f>
        <v>0</v>
      </c>
      <c r="AY4289" s="209">
        <f>IF(BB4289="S",IF(AND(S4289&lt;&gt;"",R4289&lt;&gt;""),S4289-R4289,0),0)</f>
        <v>0</v>
      </c>
      <c r="AZ4289" s="209">
        <f>IF(BB4289="S",IF(Q4289="1. Aceitou o programa",IF(OR(X4289="Não se Aplica",X4289=""),IF(OR(W4289="Não se Aplica",W4289=""),0,W4289-V4289),AVERAGE(X4289-W4289,W4289-V4289)),0),0)</f>
        <v>0</v>
      </c>
      <c r="BA4289" s="209">
        <f>IF(BB4289="S",IF(AND(Q4289="1. Aceitou o programa",AH4289="Realizada"),IFERROR(IF(AG4289="",0,AG4289-R4289),0),0),0)</f>
        <v>0</v>
      </c>
      <c r="BB4289" s="209" t="str">
        <f>_xlfn.XLOOKUP(U4289,'Lista Suspensa'!$AA$20:$AA$23,'Lista Suspensa'!$AB$20:$AB$23,"N/A")</f>
        <v>S</v>
      </c>
    </row>
    <row r="4290" spans="1:54" ht="12" customHeight="1">
      <c r="A4290" s="151" t="s">
        <v>121</v>
      </c>
      <c r="B4290" s="152">
        <v>45292</v>
      </c>
      <c r="C4290" s="153" t="s">
        <v>122</v>
      </c>
      <c r="D4290" s="153" t="s">
        <v>175</v>
      </c>
      <c r="E4290" s="244">
        <v>95873456</v>
      </c>
      <c r="F4290" s="144" t="s">
        <v>7758</v>
      </c>
      <c r="G4290" s="230"/>
      <c r="H4290" s="154">
        <v>34999</v>
      </c>
      <c r="I4290" s="153">
        <v>30</v>
      </c>
      <c r="J4290" s="148" t="s">
        <v>70</v>
      </c>
      <c r="K4290" s="153" t="s">
        <v>59</v>
      </c>
      <c r="L4290" s="153"/>
      <c r="M4290" s="153"/>
      <c r="N4290" s="153"/>
      <c r="O4290" s="155">
        <v>11984278342</v>
      </c>
      <c r="P4290" s="156" t="s">
        <v>60</v>
      </c>
      <c r="Q4290" s="157" t="s">
        <v>7576</v>
      </c>
      <c r="R4290" s="158"/>
      <c r="S4290" s="159">
        <v>46063</v>
      </c>
      <c r="T4290" s="159" t="s">
        <v>6983</v>
      </c>
      <c r="U4290" s="159" t="s">
        <v>6152</v>
      </c>
      <c r="V4290" s="154">
        <v>46027</v>
      </c>
      <c r="W4290" s="154">
        <v>46036</v>
      </c>
      <c r="X4290" s="154">
        <v>46063</v>
      </c>
      <c r="Y4290" s="160"/>
      <c r="Z4290" s="160"/>
      <c r="AA4290" s="153"/>
      <c r="AB4290" s="153"/>
      <c r="AC4290" s="182" t="e">
        <f t="shared" ref="AC4290:AC4353" si="136">SUM(AA4290/(AB4290^2))</f>
        <v>#DIV/0!</v>
      </c>
      <c r="AD4290" s="153" t="e">
        <f t="shared" ref="AD4290:AD4353" si="137">IF(AC4290&lt;18.5,"ABAIXO DO PESO",
(IF(AC4290&lt;=24.9,"PESO NORMAL",
(IF(AC4290&lt;=29.9,"SOBREPESO",
(IF(AC4290&lt;=34.9,"OBESIDADE I",
(IF(AC4290&lt;=39.9,"OBESIDADE II",
(IF(AC4290&lt;=999,"OBESIDADE III","VAZIO")))))))))))</f>
        <v>#DIV/0!</v>
      </c>
      <c r="AE4290" s="207"/>
      <c r="AF4290" s="153"/>
      <c r="AG4290" s="159"/>
      <c r="AH4290" s="153"/>
      <c r="AI4290" s="161"/>
      <c r="AJ4290" s="153"/>
      <c r="AK4290" s="153"/>
      <c r="AL4290" s="207"/>
      <c r="AM4290" s="207"/>
      <c r="AN4290" s="207"/>
      <c r="AO4290" s="207"/>
      <c r="AP4290" s="147" t="s">
        <v>466</v>
      </c>
      <c r="AQ4290" s="147" t="s">
        <v>67</v>
      </c>
      <c r="AR4290" s="147"/>
      <c r="AS4290" s="209" t="s">
        <v>68</v>
      </c>
      <c r="AT4290" s="223" t="str">
        <f>MONTH(B4290)&amp;"/"&amp;YEAR(B4290)</f>
        <v>1/2024</v>
      </c>
      <c r="AU4290" s="223">
        <f>WEEKNUM(B4290)-WEEKNUM(EOMONTH(B4290,-1)+1)+1</f>
        <v>1</v>
      </c>
      <c r="AV4290" s="209" t="str">
        <f>MONTH(R4290)&amp;"/"&amp;YEAR(R4290)</f>
        <v>1/1900</v>
      </c>
      <c r="AW4290" s="209" t="e">
        <f>WEEKNUM(R4290)-WEEKNUM(EOMONTH(R4290,-1)+1)+1</f>
        <v>#NUM!</v>
      </c>
      <c r="AX4290" s="209">
        <f>IF(BB4290="S",IF(Q4290="1. Aceitou o programa",R4290-B4290,0),0)</f>
        <v>0</v>
      </c>
      <c r="AY4290" s="209">
        <f>IF(BB4290="S",IF(AND(S4290&lt;&gt;"",R4290&lt;&gt;""),S4290-R4290,0),0)</f>
        <v>0</v>
      </c>
      <c r="AZ4290" s="209">
        <f>IF(BB4290="S",IF(Q4290="1. Aceitou o programa",IF(OR(X4290="Não se Aplica",X4290=""),IF(OR(W4290="Não se Aplica",W4290=""),0,W4290-V4290),AVERAGE(X4290-W4290,W4290-V4290)),0),0)</f>
        <v>0</v>
      </c>
      <c r="BA4290" s="209">
        <f>IF(BB4290="S",IF(AND(Q4290="1. Aceitou o programa",AH4290="Realizada"),IFERROR(IF(AG4290="",0,AG4290-R4290),0),0),0)</f>
        <v>0</v>
      </c>
      <c r="BB4290" s="209" t="str">
        <f>_xlfn.XLOOKUP(U4290,'Lista Suspensa'!$AA$20:$AA$23,'Lista Suspensa'!$AB$20:$AB$23,"N/A")</f>
        <v>S</v>
      </c>
    </row>
    <row r="4291" spans="1:54" ht="12" customHeight="1">
      <c r="A4291" s="151" t="s">
        <v>121</v>
      </c>
      <c r="B4291" s="152">
        <v>45292</v>
      </c>
      <c r="C4291" s="153" t="s">
        <v>122</v>
      </c>
      <c r="D4291" s="153" t="s">
        <v>167</v>
      </c>
      <c r="E4291" s="244">
        <v>84801912</v>
      </c>
      <c r="F4291" s="144" t="s">
        <v>7759</v>
      </c>
      <c r="G4291" s="230"/>
      <c r="H4291" s="154">
        <v>31504</v>
      </c>
      <c r="I4291" s="153">
        <v>40</v>
      </c>
      <c r="J4291" s="148" t="s">
        <v>70</v>
      </c>
      <c r="K4291" s="153"/>
      <c r="L4291" s="153"/>
      <c r="M4291" s="153"/>
      <c r="N4291" s="153"/>
      <c r="O4291" s="155" t="s">
        <v>7760</v>
      </c>
      <c r="P4291" s="156" t="s">
        <v>60</v>
      </c>
      <c r="Q4291" s="157" t="s">
        <v>7576</v>
      </c>
      <c r="R4291" s="158"/>
      <c r="S4291" s="159">
        <v>45924</v>
      </c>
      <c r="T4291" s="159" t="s">
        <v>6983</v>
      </c>
      <c r="U4291" s="159" t="s">
        <v>6152</v>
      </c>
      <c r="V4291" s="154">
        <v>45887</v>
      </c>
      <c r="W4291" s="154">
        <v>45889</v>
      </c>
      <c r="X4291" s="154">
        <v>45924</v>
      </c>
      <c r="Y4291" s="160"/>
      <c r="Z4291" s="160"/>
      <c r="AA4291" s="153"/>
      <c r="AB4291" s="153"/>
      <c r="AC4291" s="182" t="e">
        <f t="shared" si="136"/>
        <v>#DIV/0!</v>
      </c>
      <c r="AD4291" s="153" t="e">
        <f t="shared" si="137"/>
        <v>#DIV/0!</v>
      </c>
      <c r="AE4291" s="207"/>
      <c r="AF4291" s="153"/>
      <c r="AG4291" s="159"/>
      <c r="AH4291" s="153"/>
      <c r="AI4291" s="161"/>
      <c r="AJ4291" s="153"/>
      <c r="AK4291" s="153"/>
      <c r="AL4291" s="207"/>
      <c r="AM4291" s="207"/>
      <c r="AN4291" s="207"/>
      <c r="AO4291" s="207"/>
      <c r="AP4291" s="147" t="s">
        <v>466</v>
      </c>
      <c r="AQ4291" s="147" t="s">
        <v>67</v>
      </c>
      <c r="AR4291" s="147"/>
      <c r="AS4291" s="209" t="s">
        <v>68</v>
      </c>
      <c r="AT4291" s="223" t="str">
        <f>MONTH(B4291)&amp;"/"&amp;YEAR(B4291)</f>
        <v>1/2024</v>
      </c>
      <c r="AU4291" s="223">
        <f>WEEKNUM(B4291)-WEEKNUM(EOMONTH(B4291,-1)+1)+1</f>
        <v>1</v>
      </c>
      <c r="AV4291" s="209" t="str">
        <f>MONTH(R4291)&amp;"/"&amp;YEAR(R4291)</f>
        <v>1/1900</v>
      </c>
      <c r="AW4291" s="209" t="e">
        <f>WEEKNUM(R4291)-WEEKNUM(EOMONTH(R4291,-1)+1)+1</f>
        <v>#NUM!</v>
      </c>
      <c r="AX4291" s="209">
        <f>IF(BB4291="S",IF(Q4291="1. Aceitou o programa",R4291-B4291,0),0)</f>
        <v>0</v>
      </c>
      <c r="AY4291" s="209">
        <f>IF(BB4291="S",IF(AND(S4291&lt;&gt;"",R4291&lt;&gt;""),S4291-R4291,0),0)</f>
        <v>0</v>
      </c>
      <c r="AZ4291" s="209">
        <f>IF(BB4291="S",IF(Q4291="1. Aceitou o programa",IF(OR(X4291="Não se Aplica",X4291=""),IF(OR(W4291="Não se Aplica",W4291=""),0,W4291-V4291),AVERAGE(X4291-W4291,W4291-V4291)),0),0)</f>
        <v>0</v>
      </c>
      <c r="BA4291" s="209">
        <f>IF(BB4291="S",IF(AND(Q4291="1. Aceitou o programa",AH4291="Realizada"),IFERROR(IF(AG4291="",0,AG4291-R4291),0),0),0)</f>
        <v>0</v>
      </c>
      <c r="BB4291" s="209" t="str">
        <f>_xlfn.XLOOKUP(U4291,'Lista Suspensa'!$AA$20:$AA$23,'Lista Suspensa'!$AB$20:$AB$23,"N/A")</f>
        <v>S</v>
      </c>
    </row>
    <row r="4292" spans="1:54" ht="12" customHeight="1">
      <c r="A4292" s="151" t="s">
        <v>121</v>
      </c>
      <c r="B4292" s="152">
        <v>45292</v>
      </c>
      <c r="C4292" s="153" t="s">
        <v>122</v>
      </c>
      <c r="D4292" s="153" t="s">
        <v>171</v>
      </c>
      <c r="E4292" s="244">
        <v>87908789</v>
      </c>
      <c r="F4292" s="144" t="s">
        <v>7761</v>
      </c>
      <c r="G4292" s="230"/>
      <c r="H4292" s="154">
        <v>31754</v>
      </c>
      <c r="I4292" s="153">
        <v>39</v>
      </c>
      <c r="J4292" s="148" t="s">
        <v>70</v>
      </c>
      <c r="K4292" s="153"/>
      <c r="L4292" s="153"/>
      <c r="M4292" s="153"/>
      <c r="N4292" s="153"/>
      <c r="O4292" s="155">
        <v>2121992222836</v>
      </c>
      <c r="P4292" s="156" t="s">
        <v>60</v>
      </c>
      <c r="Q4292" s="157" t="s">
        <v>7576</v>
      </c>
      <c r="R4292" s="158"/>
      <c r="S4292" s="159">
        <v>45910</v>
      </c>
      <c r="T4292" s="159" t="s">
        <v>6983</v>
      </c>
      <c r="U4292" s="159" t="s">
        <v>6152</v>
      </c>
      <c r="V4292" s="154">
        <v>45887</v>
      </c>
      <c r="W4292" s="154">
        <v>45889</v>
      </c>
      <c r="X4292" s="154">
        <v>45910</v>
      </c>
      <c r="Y4292" s="160"/>
      <c r="Z4292" s="160"/>
      <c r="AA4292" s="153"/>
      <c r="AB4292" s="153"/>
      <c r="AC4292" s="182" t="e">
        <f t="shared" si="136"/>
        <v>#DIV/0!</v>
      </c>
      <c r="AD4292" s="153" t="e">
        <f t="shared" si="137"/>
        <v>#DIV/0!</v>
      </c>
      <c r="AE4292" s="207"/>
      <c r="AF4292" s="153"/>
      <c r="AG4292" s="159"/>
      <c r="AH4292" s="153"/>
      <c r="AI4292" s="161"/>
      <c r="AJ4292" s="153"/>
      <c r="AK4292" s="153"/>
      <c r="AL4292" s="207"/>
      <c r="AM4292" s="207"/>
      <c r="AN4292" s="207"/>
      <c r="AO4292" s="207"/>
      <c r="AP4292" s="147" t="s">
        <v>466</v>
      </c>
      <c r="AQ4292" s="147" t="s">
        <v>67</v>
      </c>
      <c r="AR4292" s="147"/>
      <c r="AS4292" s="209" t="s">
        <v>68</v>
      </c>
      <c r="AT4292" s="223" t="str">
        <f>MONTH(B4292)&amp;"/"&amp;YEAR(B4292)</f>
        <v>1/2024</v>
      </c>
      <c r="AU4292" s="223">
        <f>WEEKNUM(B4292)-WEEKNUM(EOMONTH(B4292,-1)+1)+1</f>
        <v>1</v>
      </c>
      <c r="AV4292" s="209" t="str">
        <f>MONTH(R4292)&amp;"/"&amp;YEAR(R4292)</f>
        <v>1/1900</v>
      </c>
      <c r="AW4292" s="209" t="e">
        <f>WEEKNUM(R4292)-WEEKNUM(EOMONTH(R4292,-1)+1)+1</f>
        <v>#NUM!</v>
      </c>
      <c r="AX4292" s="209">
        <f>IF(BB4292="S",IF(Q4292="1. Aceitou o programa",R4292-B4292,0),0)</f>
        <v>0</v>
      </c>
      <c r="AY4292" s="209">
        <f>IF(BB4292="S",IF(AND(S4292&lt;&gt;"",R4292&lt;&gt;""),S4292-R4292,0),0)</f>
        <v>0</v>
      </c>
      <c r="AZ4292" s="209">
        <f>IF(BB4292="S",IF(Q4292="1. Aceitou o programa",IF(OR(X4292="Não se Aplica",X4292=""),IF(OR(W4292="Não se Aplica",W4292=""),0,W4292-V4292),AVERAGE(X4292-W4292,W4292-V4292)),0),0)</f>
        <v>0</v>
      </c>
      <c r="BA4292" s="209">
        <f>IF(BB4292="S",IF(AND(Q4292="1. Aceitou o programa",AH4292="Realizada"),IFERROR(IF(AG4292="",0,AG4292-R4292),0),0),0)</f>
        <v>0</v>
      </c>
      <c r="BB4292" s="209" t="str">
        <f>_xlfn.XLOOKUP(U4292,'Lista Suspensa'!$AA$20:$AA$23,'Lista Suspensa'!$AB$20:$AB$23,"N/A")</f>
        <v>S</v>
      </c>
    </row>
    <row r="4293" spans="1:54" ht="12" customHeight="1">
      <c r="A4293" s="151" t="s">
        <v>121</v>
      </c>
      <c r="B4293" s="152">
        <v>45292</v>
      </c>
      <c r="C4293" s="153" t="s">
        <v>122</v>
      </c>
      <c r="D4293" s="153" t="s">
        <v>123</v>
      </c>
      <c r="E4293" s="244">
        <v>87554439</v>
      </c>
      <c r="F4293" s="144" t="s">
        <v>7762</v>
      </c>
      <c r="G4293" s="230"/>
      <c r="H4293" s="154">
        <v>33479</v>
      </c>
      <c r="I4293" s="153">
        <v>34</v>
      </c>
      <c r="J4293" s="148" t="s">
        <v>58</v>
      </c>
      <c r="K4293" s="153"/>
      <c r="L4293" s="153"/>
      <c r="M4293" s="153"/>
      <c r="N4293" s="153"/>
      <c r="O4293" s="155">
        <v>21995285195</v>
      </c>
      <c r="P4293" s="156" t="s">
        <v>60</v>
      </c>
      <c r="Q4293" s="157" t="s">
        <v>7576</v>
      </c>
      <c r="R4293" s="158"/>
      <c r="S4293" s="159">
        <v>46053</v>
      </c>
      <c r="T4293" s="159" t="s">
        <v>6983</v>
      </c>
      <c r="U4293" s="159" t="s">
        <v>6152</v>
      </c>
      <c r="V4293" s="154">
        <v>45982</v>
      </c>
      <c r="W4293" s="154">
        <v>46001</v>
      </c>
      <c r="X4293" s="154">
        <v>46053</v>
      </c>
      <c r="Y4293" s="160"/>
      <c r="Z4293" s="160"/>
      <c r="AA4293" s="153"/>
      <c r="AB4293" s="153"/>
      <c r="AC4293" s="182" t="e">
        <f t="shared" si="136"/>
        <v>#DIV/0!</v>
      </c>
      <c r="AD4293" s="153" t="e">
        <f t="shared" si="137"/>
        <v>#DIV/0!</v>
      </c>
      <c r="AE4293" s="207"/>
      <c r="AF4293" s="153"/>
      <c r="AG4293" s="159"/>
      <c r="AH4293" s="153"/>
      <c r="AI4293" s="161"/>
      <c r="AJ4293" s="153"/>
      <c r="AK4293" s="153"/>
      <c r="AL4293" s="207"/>
      <c r="AM4293" s="207"/>
      <c r="AN4293" s="207"/>
      <c r="AO4293" s="207"/>
      <c r="AP4293" s="147" t="s">
        <v>466</v>
      </c>
      <c r="AQ4293" s="147" t="s">
        <v>67</v>
      </c>
      <c r="AR4293" s="147"/>
      <c r="AS4293" s="209" t="s">
        <v>68</v>
      </c>
      <c r="AT4293" s="223" t="str">
        <f>MONTH(B4293)&amp;"/"&amp;YEAR(B4293)</f>
        <v>1/2024</v>
      </c>
      <c r="AU4293" s="223">
        <f>WEEKNUM(B4293)-WEEKNUM(EOMONTH(B4293,-1)+1)+1</f>
        <v>1</v>
      </c>
      <c r="AV4293" s="209" t="str">
        <f>MONTH(R4293)&amp;"/"&amp;YEAR(R4293)</f>
        <v>1/1900</v>
      </c>
      <c r="AW4293" s="209" t="e">
        <f>WEEKNUM(R4293)-WEEKNUM(EOMONTH(R4293,-1)+1)+1</f>
        <v>#NUM!</v>
      </c>
      <c r="AX4293" s="209">
        <f>IF(BB4293="S",IF(Q4293="1. Aceitou o programa",R4293-B4293,0),0)</f>
        <v>0</v>
      </c>
      <c r="AY4293" s="209">
        <f>IF(BB4293="S",IF(AND(S4293&lt;&gt;"",R4293&lt;&gt;""),S4293-R4293,0),0)</f>
        <v>0</v>
      </c>
      <c r="AZ4293" s="209">
        <f>IF(BB4293="S",IF(Q4293="1. Aceitou o programa",IF(OR(X4293="Não se Aplica",X4293=""),IF(OR(W4293="Não se Aplica",W4293=""),0,W4293-V4293),AVERAGE(X4293-W4293,W4293-V4293)),0),0)</f>
        <v>0</v>
      </c>
      <c r="BA4293" s="209">
        <f>IF(BB4293="S",IF(AND(Q4293="1. Aceitou o programa",AH4293="Realizada"),IFERROR(IF(AG4293="",0,AG4293-R4293),0),0),0)</f>
        <v>0</v>
      </c>
      <c r="BB4293" s="209" t="str">
        <f>_xlfn.XLOOKUP(U4293,'Lista Suspensa'!$AA$20:$AA$23,'Lista Suspensa'!$AB$20:$AB$23,"N/A")</f>
        <v>S</v>
      </c>
    </row>
    <row r="4294" spans="1:54" ht="12" customHeight="1">
      <c r="A4294" s="151" t="s">
        <v>121</v>
      </c>
      <c r="B4294" s="152">
        <v>45292</v>
      </c>
      <c r="C4294" s="153" t="s">
        <v>122</v>
      </c>
      <c r="D4294" s="153" t="s">
        <v>274</v>
      </c>
      <c r="E4294" s="244">
        <v>93863242</v>
      </c>
      <c r="F4294" s="144" t="s">
        <v>7763</v>
      </c>
      <c r="G4294" s="230"/>
      <c r="H4294" s="154">
        <v>35039</v>
      </c>
      <c r="I4294" s="153">
        <v>30</v>
      </c>
      <c r="J4294" s="148" t="s">
        <v>70</v>
      </c>
      <c r="K4294" s="153"/>
      <c r="L4294" s="153"/>
      <c r="M4294" s="153"/>
      <c r="N4294" s="153"/>
      <c r="O4294" s="155" t="s">
        <v>7764</v>
      </c>
      <c r="P4294" s="156" t="s">
        <v>60</v>
      </c>
      <c r="Q4294" s="157" t="s">
        <v>7576</v>
      </c>
      <c r="R4294" s="158"/>
      <c r="S4294" s="159">
        <v>45930</v>
      </c>
      <c r="T4294" s="159" t="s">
        <v>6983</v>
      </c>
      <c r="U4294" s="159" t="s">
        <v>6152</v>
      </c>
      <c r="V4294" s="154">
        <v>45887</v>
      </c>
      <c r="W4294" s="154">
        <v>45889</v>
      </c>
      <c r="X4294" s="154">
        <v>45930</v>
      </c>
      <c r="Y4294" s="160"/>
      <c r="Z4294" s="160"/>
      <c r="AA4294" s="153"/>
      <c r="AB4294" s="153"/>
      <c r="AC4294" s="182" t="e">
        <f t="shared" si="136"/>
        <v>#DIV/0!</v>
      </c>
      <c r="AD4294" s="153" t="e">
        <f t="shared" si="137"/>
        <v>#DIV/0!</v>
      </c>
      <c r="AE4294" s="207"/>
      <c r="AF4294" s="153"/>
      <c r="AG4294" s="159"/>
      <c r="AH4294" s="153"/>
      <c r="AI4294" s="161"/>
      <c r="AJ4294" s="153"/>
      <c r="AK4294" s="153"/>
      <c r="AL4294" s="207"/>
      <c r="AM4294" s="207"/>
      <c r="AN4294" s="207"/>
      <c r="AO4294" s="207"/>
      <c r="AP4294" s="147" t="s">
        <v>466</v>
      </c>
      <c r="AQ4294" s="147" t="s">
        <v>67</v>
      </c>
      <c r="AR4294" s="147"/>
      <c r="AS4294" s="209" t="s">
        <v>68</v>
      </c>
      <c r="AT4294" s="223" t="str">
        <f>MONTH(B4294)&amp;"/"&amp;YEAR(B4294)</f>
        <v>1/2024</v>
      </c>
      <c r="AU4294" s="223">
        <f>WEEKNUM(B4294)-WEEKNUM(EOMONTH(B4294,-1)+1)+1</f>
        <v>1</v>
      </c>
      <c r="AV4294" s="209" t="str">
        <f>MONTH(R4294)&amp;"/"&amp;YEAR(R4294)</f>
        <v>1/1900</v>
      </c>
      <c r="AW4294" s="209" t="e">
        <f>WEEKNUM(R4294)-WEEKNUM(EOMONTH(R4294,-1)+1)+1</f>
        <v>#NUM!</v>
      </c>
      <c r="AX4294" s="209">
        <f>IF(BB4294="S",IF(Q4294="1. Aceitou o programa",R4294-B4294,0),0)</f>
        <v>0</v>
      </c>
      <c r="AY4294" s="209">
        <f>IF(BB4294="S",IF(AND(S4294&lt;&gt;"",R4294&lt;&gt;""),S4294-R4294,0),0)</f>
        <v>0</v>
      </c>
      <c r="AZ4294" s="209">
        <f>IF(BB4294="S",IF(Q4294="1. Aceitou o programa",IF(OR(X4294="Não se Aplica",X4294=""),IF(OR(W4294="Não se Aplica",W4294=""),0,W4294-V4294),AVERAGE(X4294-W4294,W4294-V4294)),0),0)</f>
        <v>0</v>
      </c>
      <c r="BA4294" s="209">
        <f>IF(BB4294="S",IF(AND(Q4294="1. Aceitou o programa",AH4294="Realizada"),IFERROR(IF(AG4294="",0,AG4294-R4294),0),0),0)</f>
        <v>0</v>
      </c>
      <c r="BB4294" s="209" t="str">
        <f>_xlfn.XLOOKUP(U4294,'Lista Suspensa'!$AA$20:$AA$23,'Lista Suspensa'!$AB$20:$AB$23,"N/A")</f>
        <v>S</v>
      </c>
    </row>
    <row r="4295" spans="1:54" ht="12" customHeight="1">
      <c r="A4295" s="151" t="s">
        <v>121</v>
      </c>
      <c r="B4295" s="152">
        <v>45292</v>
      </c>
      <c r="C4295" s="153" t="s">
        <v>297</v>
      </c>
      <c r="D4295" s="153" t="s">
        <v>455</v>
      </c>
      <c r="E4295" s="244">
        <v>87048364</v>
      </c>
      <c r="F4295" s="144" t="s">
        <v>7765</v>
      </c>
      <c r="G4295" s="230"/>
      <c r="H4295" s="154">
        <v>37690</v>
      </c>
      <c r="I4295" s="153">
        <v>23</v>
      </c>
      <c r="J4295" s="148" t="s">
        <v>70</v>
      </c>
      <c r="K4295" s="153"/>
      <c r="L4295" s="153"/>
      <c r="M4295" s="153"/>
      <c r="N4295" s="153"/>
      <c r="O4295" s="155">
        <v>21965428381</v>
      </c>
      <c r="P4295" s="156" t="s">
        <v>60</v>
      </c>
      <c r="Q4295" s="157" t="s">
        <v>7576</v>
      </c>
      <c r="R4295" s="158"/>
      <c r="S4295" s="159">
        <v>46063</v>
      </c>
      <c r="T4295" s="159" t="s">
        <v>6983</v>
      </c>
      <c r="U4295" s="159" t="s">
        <v>6152</v>
      </c>
      <c r="V4295" s="154">
        <v>46027</v>
      </c>
      <c r="W4295" s="154">
        <v>46036</v>
      </c>
      <c r="X4295" s="154">
        <v>46063</v>
      </c>
      <c r="Y4295" s="160"/>
      <c r="Z4295" s="160"/>
      <c r="AA4295" s="153"/>
      <c r="AB4295" s="153"/>
      <c r="AC4295" s="182" t="e">
        <f t="shared" si="136"/>
        <v>#DIV/0!</v>
      </c>
      <c r="AD4295" s="153" t="e">
        <f t="shared" si="137"/>
        <v>#DIV/0!</v>
      </c>
      <c r="AE4295" s="207"/>
      <c r="AF4295" s="153"/>
      <c r="AG4295" s="159"/>
      <c r="AH4295" s="153"/>
      <c r="AI4295" s="161"/>
      <c r="AJ4295" s="153"/>
      <c r="AK4295" s="153"/>
      <c r="AL4295" s="207" t="s">
        <v>85</v>
      </c>
      <c r="AM4295" s="207" t="s">
        <v>86</v>
      </c>
      <c r="AN4295" s="207" t="s">
        <v>191</v>
      </c>
      <c r="AO4295" s="207"/>
      <c r="AP4295" s="147" t="s">
        <v>466</v>
      </c>
      <c r="AQ4295" s="147" t="s">
        <v>67</v>
      </c>
      <c r="AR4295" s="147"/>
      <c r="AS4295" s="209" t="s">
        <v>68</v>
      </c>
      <c r="AT4295" s="223" t="str">
        <f>MONTH(B4295)&amp;"/"&amp;YEAR(B4295)</f>
        <v>1/2024</v>
      </c>
      <c r="AU4295" s="223">
        <f>WEEKNUM(B4295)-WEEKNUM(EOMONTH(B4295,-1)+1)+1</f>
        <v>1</v>
      </c>
      <c r="AV4295" s="209" t="str">
        <f>MONTH(R4295)&amp;"/"&amp;YEAR(R4295)</f>
        <v>1/1900</v>
      </c>
      <c r="AW4295" s="209" t="e">
        <f>WEEKNUM(R4295)-WEEKNUM(EOMONTH(R4295,-1)+1)+1</f>
        <v>#NUM!</v>
      </c>
      <c r="AX4295" s="209">
        <f>IF(BB4295="S",IF(Q4295="1. Aceitou o programa",R4295-B4295,0),0)</f>
        <v>0</v>
      </c>
      <c r="AY4295" s="209">
        <f>IF(BB4295="S",IF(AND(S4295&lt;&gt;"",R4295&lt;&gt;""),S4295-R4295,0),0)</f>
        <v>0</v>
      </c>
      <c r="AZ4295" s="209">
        <f>IF(BB4295="S",IF(Q4295="1. Aceitou o programa",IF(OR(X4295="Não se Aplica",X4295=""),IF(OR(W4295="Não se Aplica",W4295=""),0,W4295-V4295),AVERAGE(X4295-W4295,W4295-V4295)),0),0)</f>
        <v>0</v>
      </c>
      <c r="BA4295" s="209">
        <f>IF(BB4295="S",IF(AND(Q4295="1. Aceitou o programa",AH4295="Realizada"),IFERROR(IF(AG4295="",0,AG4295-R4295),0),0),0)</f>
        <v>0</v>
      </c>
      <c r="BB4295" s="209" t="str">
        <f>_xlfn.XLOOKUP(U4295,'Lista Suspensa'!$AA$20:$AA$23,'Lista Suspensa'!$AB$20:$AB$23,"N/A")</f>
        <v>S</v>
      </c>
    </row>
    <row r="4296" spans="1:54" ht="12" customHeight="1">
      <c r="A4296" s="151" t="s">
        <v>121</v>
      </c>
      <c r="B4296" s="152">
        <v>45292</v>
      </c>
      <c r="C4296" s="153" t="s">
        <v>122</v>
      </c>
      <c r="D4296" s="153" t="s">
        <v>167</v>
      </c>
      <c r="E4296" s="244">
        <v>88397127</v>
      </c>
      <c r="F4296" s="144" t="s">
        <v>7766</v>
      </c>
      <c r="G4296" s="230"/>
      <c r="H4296" s="154">
        <v>37527</v>
      </c>
      <c r="I4296" s="153">
        <v>23</v>
      </c>
      <c r="J4296" s="148" t="s">
        <v>58</v>
      </c>
      <c r="K4296" s="153"/>
      <c r="L4296" s="153"/>
      <c r="M4296" s="153"/>
      <c r="N4296" s="153"/>
      <c r="O4296" s="155" t="s">
        <v>7767</v>
      </c>
      <c r="P4296" s="156" t="s">
        <v>60</v>
      </c>
      <c r="Q4296" s="157" t="s">
        <v>7576</v>
      </c>
      <c r="R4296" s="158"/>
      <c r="S4296" s="159">
        <v>45882</v>
      </c>
      <c r="T4296" s="159" t="s">
        <v>6983</v>
      </c>
      <c r="U4296" s="159" t="s">
        <v>6152</v>
      </c>
      <c r="V4296" s="154">
        <v>45861</v>
      </c>
      <c r="W4296" s="154">
        <v>45866</v>
      </c>
      <c r="X4296" s="154">
        <v>45882</v>
      </c>
      <c r="Y4296" s="160"/>
      <c r="Z4296" s="160"/>
      <c r="AA4296" s="153">
        <v>220</v>
      </c>
      <c r="AB4296" s="153">
        <v>1.8</v>
      </c>
      <c r="AC4296" s="182">
        <f t="shared" si="136"/>
        <v>67.901234567901227</v>
      </c>
      <c r="AD4296" s="153" t="str">
        <f t="shared" si="137"/>
        <v>OBESIDADE III</v>
      </c>
      <c r="AE4296" s="207"/>
      <c r="AF4296" s="153"/>
      <c r="AG4296" s="159"/>
      <c r="AH4296" s="153"/>
      <c r="AI4296" s="161"/>
      <c r="AJ4296" s="153"/>
      <c r="AK4296" s="153"/>
      <c r="AL4296" s="207" t="s">
        <v>143</v>
      </c>
      <c r="AM4296" s="207"/>
      <c r="AN4296" s="207"/>
      <c r="AO4296" s="207"/>
      <c r="AP4296" s="147" t="s">
        <v>466</v>
      </c>
      <c r="AQ4296" s="147"/>
      <c r="AR4296" s="147"/>
      <c r="AS4296" s="209" t="s">
        <v>68</v>
      </c>
      <c r="AT4296" s="223" t="str">
        <f>MONTH(B4296)&amp;"/"&amp;YEAR(B4296)</f>
        <v>1/2024</v>
      </c>
      <c r="AU4296" s="223">
        <f>WEEKNUM(B4296)-WEEKNUM(EOMONTH(B4296,-1)+1)+1</f>
        <v>1</v>
      </c>
      <c r="AV4296" s="209" t="str">
        <f>MONTH(R4296)&amp;"/"&amp;YEAR(R4296)</f>
        <v>1/1900</v>
      </c>
      <c r="AW4296" s="209" t="e">
        <f>WEEKNUM(R4296)-WEEKNUM(EOMONTH(R4296,-1)+1)+1</f>
        <v>#NUM!</v>
      </c>
      <c r="AX4296" s="209">
        <f>IF(BB4296="S",IF(Q4296="1. Aceitou o programa",R4296-B4296,0),0)</f>
        <v>0</v>
      </c>
      <c r="AY4296" s="209">
        <f>IF(BB4296="S",IF(AND(S4296&lt;&gt;"",R4296&lt;&gt;""),S4296-R4296,0),0)</f>
        <v>0</v>
      </c>
      <c r="AZ4296" s="209">
        <f>IF(BB4296="S",IF(Q4296="1. Aceitou o programa",IF(OR(X4296="Não se Aplica",X4296=""),IF(OR(W4296="Não se Aplica",W4296=""),0,W4296-V4296),AVERAGE(X4296-W4296,W4296-V4296)),0),0)</f>
        <v>0</v>
      </c>
      <c r="BA4296" s="209">
        <f>IF(BB4296="S",IF(AND(Q4296="1. Aceitou o programa",AH4296="Realizada"),IFERROR(IF(AG4296="",0,AG4296-R4296),0),0),0)</f>
        <v>0</v>
      </c>
      <c r="BB4296" s="209" t="str">
        <f>_xlfn.XLOOKUP(U4296,'Lista Suspensa'!$AA$20:$AA$23,'Lista Suspensa'!$AB$20:$AB$23,"N/A")</f>
        <v>S</v>
      </c>
    </row>
    <row r="4297" spans="1:54" ht="12" customHeight="1">
      <c r="A4297" s="151" t="s">
        <v>67</v>
      </c>
      <c r="B4297" s="152">
        <v>46027</v>
      </c>
      <c r="C4297" s="153" t="s">
        <v>55</v>
      </c>
      <c r="D4297" s="153" t="s">
        <v>56</v>
      </c>
      <c r="E4297" s="244">
        <v>92579281</v>
      </c>
      <c r="F4297" s="144" t="s">
        <v>7768</v>
      </c>
      <c r="G4297" s="230"/>
      <c r="H4297" s="154">
        <v>32394</v>
      </c>
      <c r="I4297" s="153">
        <v>37</v>
      </c>
      <c r="J4297" s="148" t="s">
        <v>70</v>
      </c>
      <c r="K4297" s="153"/>
      <c r="L4297" s="153"/>
      <c r="M4297" s="153"/>
      <c r="N4297" s="153">
        <v>60</v>
      </c>
      <c r="O4297" s="155" t="s">
        <v>7769</v>
      </c>
      <c r="P4297" s="156" t="s">
        <v>60</v>
      </c>
      <c r="Q4297" s="157" t="s">
        <v>7576</v>
      </c>
      <c r="R4297" s="158"/>
      <c r="S4297" s="159">
        <v>46062</v>
      </c>
      <c r="T4297" s="159" t="s">
        <v>6983</v>
      </c>
      <c r="U4297" s="159" t="s">
        <v>6152</v>
      </c>
      <c r="V4297" s="154">
        <v>46051</v>
      </c>
      <c r="W4297" s="154">
        <v>46052</v>
      </c>
      <c r="X4297" s="154">
        <v>46062</v>
      </c>
      <c r="Y4297" s="160"/>
      <c r="Z4297" s="160"/>
      <c r="AA4297" s="153"/>
      <c r="AB4297" s="153"/>
      <c r="AC4297" s="182" t="e">
        <f t="shared" si="136"/>
        <v>#DIV/0!</v>
      </c>
      <c r="AD4297" s="153" t="e">
        <f t="shared" si="137"/>
        <v>#DIV/0!</v>
      </c>
      <c r="AE4297" s="207"/>
      <c r="AF4297" s="153"/>
      <c r="AG4297" s="159"/>
      <c r="AH4297" s="153"/>
      <c r="AI4297" s="161"/>
      <c r="AJ4297" s="153"/>
      <c r="AK4297" s="153"/>
      <c r="AL4297" s="207"/>
      <c r="AM4297" s="207"/>
      <c r="AN4297" s="207"/>
      <c r="AO4297" s="207"/>
      <c r="AP4297" s="147" t="s">
        <v>54</v>
      </c>
      <c r="AQ4297" s="147"/>
      <c r="AR4297" s="147"/>
      <c r="AS4297" s="209" t="s">
        <v>68</v>
      </c>
      <c r="AT4297" s="223" t="str">
        <f>MONTH(B4297)&amp;"/"&amp;YEAR(B4297)</f>
        <v>1/2026</v>
      </c>
      <c r="AU4297" s="223">
        <f>WEEKNUM(B4297)-WEEKNUM(EOMONTH(B4297,-1)+1)+1</f>
        <v>2</v>
      </c>
      <c r="AV4297" s="209" t="str">
        <f>MONTH(R4297)&amp;"/"&amp;YEAR(R4297)</f>
        <v>1/1900</v>
      </c>
      <c r="AW4297" s="209" t="e">
        <f>WEEKNUM(R4297)-WEEKNUM(EOMONTH(R4297,-1)+1)+1</f>
        <v>#NUM!</v>
      </c>
      <c r="AX4297" s="209">
        <f>IF(BB4297="S",IF(Q4297="1. Aceitou o programa",R4297-B4297,0),0)</f>
        <v>0</v>
      </c>
      <c r="AY4297" s="209">
        <f>IF(BB4297="S",IF(AND(S4297&lt;&gt;"",R4297&lt;&gt;""),S4297-R4297,0),0)</f>
        <v>0</v>
      </c>
      <c r="AZ4297" s="209">
        <f>IF(BB4297="S",IF(Q4297="1. Aceitou o programa",IF(OR(X4297="Não se Aplica",X4297=""),IF(OR(W4297="Não se Aplica",W4297=""),0,W4297-V4297),AVERAGE(X4297-W4297,W4297-V4297)),0),0)</f>
        <v>0</v>
      </c>
      <c r="BA4297" s="209">
        <f>IF(BB4297="S",IF(AND(Q4297="1. Aceitou o programa",AH4297="Realizada"),IFERROR(IF(AG4297="",0,AG4297-R4297),0),0),0)</f>
        <v>0</v>
      </c>
      <c r="BB4297" s="209" t="str">
        <f>_xlfn.XLOOKUP(U4297,'Lista Suspensa'!$AA$20:$AA$23,'Lista Suspensa'!$AB$20:$AB$23,"N/A")</f>
        <v>S</v>
      </c>
    </row>
    <row r="4298" spans="1:54" ht="12" customHeight="1">
      <c r="A4298" s="151" t="s">
        <v>67</v>
      </c>
      <c r="B4298" s="152">
        <v>46030</v>
      </c>
      <c r="C4298" s="153" t="s">
        <v>122</v>
      </c>
      <c r="D4298" s="153" t="s">
        <v>274</v>
      </c>
      <c r="E4298" s="244">
        <v>881435694</v>
      </c>
      <c r="F4298" s="144" t="s">
        <v>7770</v>
      </c>
      <c r="G4298" s="230"/>
      <c r="H4298" s="154">
        <v>22290</v>
      </c>
      <c r="I4298" s="153">
        <v>65</v>
      </c>
      <c r="J4298" s="148" t="s">
        <v>70</v>
      </c>
      <c r="K4298" s="153" t="s">
        <v>101</v>
      </c>
      <c r="L4298" s="153"/>
      <c r="M4298" s="153"/>
      <c r="N4298" s="153">
        <v>600</v>
      </c>
      <c r="O4298" s="155" t="s">
        <v>7771</v>
      </c>
      <c r="P4298" s="156" t="s">
        <v>60</v>
      </c>
      <c r="Q4298" s="157" t="s">
        <v>7576</v>
      </c>
      <c r="R4298" s="158"/>
      <c r="S4298" s="159">
        <v>46062</v>
      </c>
      <c r="T4298" s="159" t="s">
        <v>6983</v>
      </c>
      <c r="U4298" s="159" t="s">
        <v>6152</v>
      </c>
      <c r="V4298" s="154">
        <v>46051</v>
      </c>
      <c r="W4298" s="154">
        <v>46052</v>
      </c>
      <c r="X4298" s="154">
        <v>46062</v>
      </c>
      <c r="Y4298" s="160"/>
      <c r="Z4298" s="160"/>
      <c r="AA4298" s="153"/>
      <c r="AB4298" s="153"/>
      <c r="AC4298" s="182" t="e">
        <f t="shared" si="136"/>
        <v>#DIV/0!</v>
      </c>
      <c r="AD4298" s="153" t="e">
        <f t="shared" si="137"/>
        <v>#DIV/0!</v>
      </c>
      <c r="AE4298" s="207"/>
      <c r="AF4298" s="153"/>
      <c r="AG4298" s="159"/>
      <c r="AH4298" s="153"/>
      <c r="AI4298" s="161"/>
      <c r="AJ4298" s="153"/>
      <c r="AK4298" s="153"/>
      <c r="AL4298" s="207"/>
      <c r="AM4298" s="207"/>
      <c r="AN4298" s="207"/>
      <c r="AO4298" s="207"/>
      <c r="AP4298" s="147" t="s">
        <v>54</v>
      </c>
      <c r="AQ4298" s="147"/>
      <c r="AR4298" s="147"/>
      <c r="AS4298" s="209" t="s">
        <v>68</v>
      </c>
      <c r="AT4298" s="223" t="str">
        <f>MONTH(B4298)&amp;"/"&amp;YEAR(B4298)</f>
        <v>1/2026</v>
      </c>
      <c r="AU4298" s="223">
        <f>WEEKNUM(B4298)-WEEKNUM(EOMONTH(B4298,-1)+1)+1</f>
        <v>2</v>
      </c>
      <c r="AV4298" s="209" t="str">
        <f>MONTH(R4298)&amp;"/"&amp;YEAR(R4298)</f>
        <v>1/1900</v>
      </c>
      <c r="AW4298" s="209" t="e">
        <f>WEEKNUM(R4298)-WEEKNUM(EOMONTH(R4298,-1)+1)+1</f>
        <v>#NUM!</v>
      </c>
      <c r="AX4298" s="209">
        <f>IF(BB4298="S",IF(Q4298="1. Aceitou o programa",R4298-B4298,0),0)</f>
        <v>0</v>
      </c>
      <c r="AY4298" s="209">
        <f>IF(BB4298="S",IF(AND(S4298&lt;&gt;"",R4298&lt;&gt;""),S4298-R4298,0),0)</f>
        <v>0</v>
      </c>
      <c r="AZ4298" s="209">
        <f>IF(BB4298="S",IF(Q4298="1. Aceitou o programa",IF(OR(X4298="Não se Aplica",X4298=""),IF(OR(W4298="Não se Aplica",W4298=""),0,W4298-V4298),AVERAGE(X4298-W4298,W4298-V4298)),0),0)</f>
        <v>0</v>
      </c>
      <c r="BA4298" s="209">
        <f>IF(BB4298="S",IF(AND(Q4298="1. Aceitou o programa",AH4298="Realizada"),IFERROR(IF(AG4298="",0,AG4298-R4298),0),0),0)</f>
        <v>0</v>
      </c>
      <c r="BB4298" s="209" t="str">
        <f>_xlfn.XLOOKUP(U4298,'Lista Suspensa'!$AA$20:$AA$23,'Lista Suspensa'!$AB$20:$AB$23,"N/A")</f>
        <v>S</v>
      </c>
    </row>
    <row r="4299" spans="1:54" ht="12" customHeight="1">
      <c r="A4299" s="151" t="s">
        <v>67</v>
      </c>
      <c r="B4299" s="152">
        <v>46030</v>
      </c>
      <c r="C4299" s="153" t="s">
        <v>122</v>
      </c>
      <c r="D4299" s="153" t="s">
        <v>274</v>
      </c>
      <c r="E4299" s="244">
        <v>82595160</v>
      </c>
      <c r="F4299" s="144" t="s">
        <v>7772</v>
      </c>
      <c r="G4299" s="230"/>
      <c r="H4299" s="154">
        <v>23906</v>
      </c>
      <c r="I4299" s="153">
        <v>60</v>
      </c>
      <c r="J4299" s="148" t="s">
        <v>58</v>
      </c>
      <c r="K4299" s="153" t="s">
        <v>101</v>
      </c>
      <c r="L4299" s="153"/>
      <c r="M4299" s="153"/>
      <c r="N4299" s="153">
        <v>450</v>
      </c>
      <c r="O4299" s="155" t="s">
        <v>7773</v>
      </c>
      <c r="P4299" s="156" t="s">
        <v>60</v>
      </c>
      <c r="Q4299" s="157" t="s">
        <v>7576</v>
      </c>
      <c r="R4299" s="158"/>
      <c r="S4299" s="159">
        <v>46062</v>
      </c>
      <c r="T4299" s="159" t="s">
        <v>6983</v>
      </c>
      <c r="U4299" s="159" t="s">
        <v>6152</v>
      </c>
      <c r="V4299" s="154">
        <v>46051</v>
      </c>
      <c r="W4299" s="154">
        <v>46052</v>
      </c>
      <c r="X4299" s="154">
        <v>46062</v>
      </c>
      <c r="Y4299" s="160"/>
      <c r="Z4299" s="160"/>
      <c r="AA4299" s="153"/>
      <c r="AB4299" s="153"/>
      <c r="AC4299" s="182" t="e">
        <f t="shared" si="136"/>
        <v>#DIV/0!</v>
      </c>
      <c r="AD4299" s="153" t="e">
        <f t="shared" si="137"/>
        <v>#DIV/0!</v>
      </c>
      <c r="AE4299" s="207"/>
      <c r="AF4299" s="153"/>
      <c r="AG4299" s="159"/>
      <c r="AH4299" s="153"/>
      <c r="AI4299" s="161"/>
      <c r="AJ4299" s="153"/>
      <c r="AK4299" s="153"/>
      <c r="AL4299" s="207"/>
      <c r="AM4299" s="207"/>
      <c r="AN4299" s="207"/>
      <c r="AO4299" s="207"/>
      <c r="AP4299" s="147" t="s">
        <v>54</v>
      </c>
      <c r="AQ4299" s="147"/>
      <c r="AR4299" s="147"/>
      <c r="AS4299" s="209" t="s">
        <v>68</v>
      </c>
      <c r="AT4299" s="223" t="str">
        <f>MONTH(B4299)&amp;"/"&amp;YEAR(B4299)</f>
        <v>1/2026</v>
      </c>
      <c r="AU4299" s="223">
        <f>WEEKNUM(B4299)-WEEKNUM(EOMONTH(B4299,-1)+1)+1</f>
        <v>2</v>
      </c>
      <c r="AV4299" s="209" t="str">
        <f>MONTH(R4299)&amp;"/"&amp;YEAR(R4299)</f>
        <v>1/1900</v>
      </c>
      <c r="AW4299" s="209" t="e">
        <f>WEEKNUM(R4299)-WEEKNUM(EOMONTH(R4299,-1)+1)+1</f>
        <v>#NUM!</v>
      </c>
      <c r="AX4299" s="209">
        <f>IF(BB4299="S",IF(Q4299="1. Aceitou o programa",R4299-B4299,0),0)</f>
        <v>0</v>
      </c>
      <c r="AY4299" s="209">
        <f>IF(BB4299="S",IF(AND(S4299&lt;&gt;"",R4299&lt;&gt;""),S4299-R4299,0),0)</f>
        <v>0</v>
      </c>
      <c r="AZ4299" s="209">
        <f>IF(BB4299="S",IF(Q4299="1. Aceitou o programa",IF(OR(X4299="Não se Aplica",X4299=""),IF(OR(W4299="Não se Aplica",W4299=""),0,W4299-V4299),AVERAGE(X4299-W4299,W4299-V4299)),0),0)</f>
        <v>0</v>
      </c>
      <c r="BA4299" s="209">
        <f>IF(BB4299="S",IF(AND(Q4299="1. Aceitou o programa",AH4299="Realizada"),IFERROR(IF(AG4299="",0,AG4299-R4299),0),0),0)</f>
        <v>0</v>
      </c>
      <c r="BB4299" s="209" t="str">
        <f>_xlfn.XLOOKUP(U4299,'Lista Suspensa'!$AA$20:$AA$23,'Lista Suspensa'!$AB$20:$AB$23,"N/A")</f>
        <v>S</v>
      </c>
    </row>
    <row r="4300" spans="1:54" ht="12" customHeight="1">
      <c r="A4300" s="151" t="s">
        <v>67</v>
      </c>
      <c r="B4300" s="152">
        <v>46030</v>
      </c>
      <c r="C4300" s="153" t="s">
        <v>122</v>
      </c>
      <c r="D4300" s="153" t="s">
        <v>167</v>
      </c>
      <c r="E4300" s="244">
        <v>89144251</v>
      </c>
      <c r="F4300" s="144" t="s">
        <v>7774</v>
      </c>
      <c r="G4300" s="230"/>
      <c r="H4300" s="154">
        <v>24136</v>
      </c>
      <c r="I4300" s="153">
        <v>60</v>
      </c>
      <c r="J4300" s="148" t="s">
        <v>70</v>
      </c>
      <c r="K4300" s="153" t="s">
        <v>59</v>
      </c>
      <c r="L4300" s="153"/>
      <c r="M4300" s="153"/>
      <c r="N4300" s="153">
        <v>400</v>
      </c>
      <c r="O4300" s="155">
        <v>11959427354</v>
      </c>
      <c r="P4300" s="156" t="s">
        <v>60</v>
      </c>
      <c r="Q4300" s="157" t="s">
        <v>7576</v>
      </c>
      <c r="R4300" s="158"/>
      <c r="S4300" s="159">
        <v>46062</v>
      </c>
      <c r="T4300" s="159" t="s">
        <v>6983</v>
      </c>
      <c r="U4300" s="159" t="s">
        <v>6152</v>
      </c>
      <c r="V4300" s="154">
        <v>46051</v>
      </c>
      <c r="W4300" s="154">
        <v>46052</v>
      </c>
      <c r="X4300" s="154">
        <v>46062</v>
      </c>
      <c r="Y4300" s="160"/>
      <c r="Z4300" s="160"/>
      <c r="AA4300" s="153"/>
      <c r="AB4300" s="153"/>
      <c r="AC4300" s="182" t="e">
        <f t="shared" si="136"/>
        <v>#DIV/0!</v>
      </c>
      <c r="AD4300" s="153" t="e">
        <f t="shared" si="137"/>
        <v>#DIV/0!</v>
      </c>
      <c r="AE4300" s="207"/>
      <c r="AF4300" s="153"/>
      <c r="AG4300" s="159"/>
      <c r="AH4300" s="153"/>
      <c r="AI4300" s="161"/>
      <c r="AJ4300" s="153"/>
      <c r="AK4300" s="153"/>
      <c r="AL4300" s="207"/>
      <c r="AM4300" s="207"/>
      <c r="AN4300" s="207"/>
      <c r="AO4300" s="207"/>
      <c r="AP4300" s="147" t="s">
        <v>54</v>
      </c>
      <c r="AQ4300" s="147"/>
      <c r="AR4300" s="147"/>
      <c r="AS4300" s="209" t="s">
        <v>68</v>
      </c>
      <c r="AT4300" s="223" t="str">
        <f>MONTH(B4300)&amp;"/"&amp;YEAR(B4300)</f>
        <v>1/2026</v>
      </c>
      <c r="AU4300" s="223">
        <f>WEEKNUM(B4300)-WEEKNUM(EOMONTH(B4300,-1)+1)+1</f>
        <v>2</v>
      </c>
      <c r="AV4300" s="209" t="str">
        <f>MONTH(R4300)&amp;"/"&amp;YEAR(R4300)</f>
        <v>1/1900</v>
      </c>
      <c r="AW4300" s="209" t="e">
        <f>WEEKNUM(R4300)-WEEKNUM(EOMONTH(R4300,-1)+1)+1</f>
        <v>#NUM!</v>
      </c>
      <c r="AX4300" s="209">
        <f>IF(BB4300="S",IF(Q4300="1. Aceitou o programa",R4300-B4300,0),0)</f>
        <v>0</v>
      </c>
      <c r="AY4300" s="209">
        <f>IF(BB4300="S",IF(AND(S4300&lt;&gt;"",R4300&lt;&gt;""),S4300-R4300,0),0)</f>
        <v>0</v>
      </c>
      <c r="AZ4300" s="209">
        <f>IF(BB4300="S",IF(Q4300="1. Aceitou o programa",IF(OR(X4300="Não se Aplica",X4300=""),IF(OR(W4300="Não se Aplica",W4300=""),0,W4300-V4300),AVERAGE(X4300-W4300,W4300-V4300)),0),0)</f>
        <v>0</v>
      </c>
      <c r="BA4300" s="209">
        <f>IF(BB4300="S",IF(AND(Q4300="1. Aceitou o programa",AH4300="Realizada"),IFERROR(IF(AG4300="",0,AG4300-R4300),0),0),0)</f>
        <v>0</v>
      </c>
      <c r="BB4300" s="209" t="str">
        <f>_xlfn.XLOOKUP(U4300,'Lista Suspensa'!$AA$20:$AA$23,'Lista Suspensa'!$AB$20:$AB$23,"N/A")</f>
        <v>S</v>
      </c>
    </row>
    <row r="4301" spans="1:54" ht="12" customHeight="1">
      <c r="A4301" s="151" t="s">
        <v>67</v>
      </c>
      <c r="B4301" s="152">
        <v>46030</v>
      </c>
      <c r="C4301" s="153" t="s">
        <v>122</v>
      </c>
      <c r="D4301" s="153" t="s">
        <v>175</v>
      </c>
      <c r="E4301" s="244">
        <v>89386917</v>
      </c>
      <c r="F4301" s="144" t="s">
        <v>7775</v>
      </c>
      <c r="G4301" s="230"/>
      <c r="H4301" s="154">
        <v>26249</v>
      </c>
      <c r="I4301" s="153">
        <v>54</v>
      </c>
      <c r="J4301" s="148" t="s">
        <v>70</v>
      </c>
      <c r="K4301" s="153" t="s">
        <v>59</v>
      </c>
      <c r="L4301" s="153"/>
      <c r="M4301" s="153"/>
      <c r="N4301" s="153">
        <v>380</v>
      </c>
      <c r="O4301" s="155">
        <v>11984759469</v>
      </c>
      <c r="P4301" s="156" t="s">
        <v>60</v>
      </c>
      <c r="Q4301" s="157" t="s">
        <v>7576</v>
      </c>
      <c r="R4301" s="158"/>
      <c r="S4301" s="159">
        <v>46062</v>
      </c>
      <c r="T4301" s="159" t="s">
        <v>6983</v>
      </c>
      <c r="U4301" s="159" t="s">
        <v>6152</v>
      </c>
      <c r="V4301" s="154">
        <v>46051</v>
      </c>
      <c r="W4301" s="154">
        <v>46052</v>
      </c>
      <c r="X4301" s="154">
        <v>46062</v>
      </c>
      <c r="Y4301" s="160"/>
      <c r="Z4301" s="160"/>
      <c r="AA4301" s="153"/>
      <c r="AB4301" s="153"/>
      <c r="AC4301" s="182" t="e">
        <f t="shared" si="136"/>
        <v>#DIV/0!</v>
      </c>
      <c r="AD4301" s="153" t="e">
        <f t="shared" si="137"/>
        <v>#DIV/0!</v>
      </c>
      <c r="AE4301" s="207"/>
      <c r="AF4301" s="153"/>
      <c r="AG4301" s="159"/>
      <c r="AH4301" s="153"/>
      <c r="AI4301" s="161"/>
      <c r="AJ4301" s="153"/>
      <c r="AK4301" s="153"/>
      <c r="AL4301" s="207"/>
      <c r="AM4301" s="207"/>
      <c r="AN4301" s="207"/>
      <c r="AO4301" s="207"/>
      <c r="AP4301" s="147" t="s">
        <v>54</v>
      </c>
      <c r="AQ4301" s="147"/>
      <c r="AR4301" s="147"/>
      <c r="AS4301" s="209" t="s">
        <v>68</v>
      </c>
      <c r="AT4301" s="223" t="str">
        <f>MONTH(B4301)&amp;"/"&amp;YEAR(B4301)</f>
        <v>1/2026</v>
      </c>
      <c r="AU4301" s="223">
        <f>WEEKNUM(B4301)-WEEKNUM(EOMONTH(B4301,-1)+1)+1</f>
        <v>2</v>
      </c>
      <c r="AV4301" s="209" t="str">
        <f>MONTH(R4301)&amp;"/"&amp;YEAR(R4301)</f>
        <v>1/1900</v>
      </c>
      <c r="AW4301" s="209" t="e">
        <f>WEEKNUM(R4301)-WEEKNUM(EOMONTH(R4301,-1)+1)+1</f>
        <v>#NUM!</v>
      </c>
      <c r="AX4301" s="209">
        <f>IF(BB4301="S",IF(Q4301="1. Aceitou o programa",R4301-B4301,0),0)</f>
        <v>0</v>
      </c>
      <c r="AY4301" s="209">
        <f>IF(BB4301="S",IF(AND(S4301&lt;&gt;"",R4301&lt;&gt;""),S4301-R4301,0),0)</f>
        <v>0</v>
      </c>
      <c r="AZ4301" s="209">
        <f>IF(BB4301="S",IF(Q4301="1. Aceitou o programa",IF(OR(X4301="Não se Aplica",X4301=""),IF(OR(W4301="Não se Aplica",W4301=""),0,W4301-V4301),AVERAGE(X4301-W4301,W4301-V4301)),0),0)</f>
        <v>0</v>
      </c>
      <c r="BA4301" s="209">
        <f>IF(BB4301="S",IF(AND(Q4301="1. Aceitou o programa",AH4301="Realizada"),IFERROR(IF(AG4301="",0,AG4301-R4301),0),0),0)</f>
        <v>0</v>
      </c>
      <c r="BB4301" s="209" t="str">
        <f>_xlfn.XLOOKUP(U4301,'Lista Suspensa'!$AA$20:$AA$23,'Lista Suspensa'!$AB$20:$AB$23,"N/A")</f>
        <v>S</v>
      </c>
    </row>
    <row r="4302" spans="1:54" ht="12" customHeight="1">
      <c r="A4302" s="151" t="s">
        <v>67</v>
      </c>
      <c r="B4302" s="152">
        <v>46030</v>
      </c>
      <c r="C4302" s="153" t="s">
        <v>122</v>
      </c>
      <c r="D4302" s="153" t="s">
        <v>443</v>
      </c>
      <c r="E4302" s="244">
        <v>423022482</v>
      </c>
      <c r="F4302" s="144" t="s">
        <v>7776</v>
      </c>
      <c r="G4302" s="230"/>
      <c r="H4302" s="154">
        <v>26988</v>
      </c>
      <c r="I4302" s="153">
        <v>52</v>
      </c>
      <c r="J4302" s="148" t="s">
        <v>70</v>
      </c>
      <c r="K4302" s="153" t="s">
        <v>59</v>
      </c>
      <c r="L4302" s="153"/>
      <c r="M4302" s="153"/>
      <c r="N4302" s="153">
        <v>400</v>
      </c>
      <c r="O4302" s="155" t="s">
        <v>7777</v>
      </c>
      <c r="P4302" s="156" t="s">
        <v>60</v>
      </c>
      <c r="Q4302" s="157" t="s">
        <v>7576</v>
      </c>
      <c r="R4302" s="158"/>
      <c r="S4302" s="159">
        <v>46062</v>
      </c>
      <c r="T4302" s="159" t="s">
        <v>6983</v>
      </c>
      <c r="U4302" s="159" t="s">
        <v>6152</v>
      </c>
      <c r="V4302" s="154">
        <v>46051</v>
      </c>
      <c r="W4302" s="154">
        <v>46052</v>
      </c>
      <c r="X4302" s="154">
        <v>46104</v>
      </c>
      <c r="Y4302" s="160"/>
      <c r="Z4302" s="160"/>
      <c r="AA4302" s="153"/>
      <c r="AB4302" s="153"/>
      <c r="AC4302" s="182" t="e">
        <f t="shared" si="136"/>
        <v>#DIV/0!</v>
      </c>
      <c r="AD4302" s="153" t="e">
        <f t="shared" si="137"/>
        <v>#DIV/0!</v>
      </c>
      <c r="AE4302" s="207"/>
      <c r="AF4302" s="153"/>
      <c r="AG4302" s="159"/>
      <c r="AH4302" s="153"/>
      <c r="AI4302" s="161"/>
      <c r="AJ4302" s="153"/>
      <c r="AK4302" s="153"/>
      <c r="AL4302" s="207"/>
      <c r="AM4302" s="207"/>
      <c r="AN4302" s="207"/>
      <c r="AO4302" s="207"/>
      <c r="AP4302" s="147" t="s">
        <v>54</v>
      </c>
      <c r="AQ4302" s="147"/>
      <c r="AR4302" s="147"/>
      <c r="AS4302" s="209" t="s">
        <v>68</v>
      </c>
      <c r="AT4302" s="223" t="str">
        <f>MONTH(B4302)&amp;"/"&amp;YEAR(B4302)</f>
        <v>1/2026</v>
      </c>
      <c r="AU4302" s="223">
        <f>WEEKNUM(B4302)-WEEKNUM(EOMONTH(B4302,-1)+1)+1</f>
        <v>2</v>
      </c>
      <c r="AV4302" s="209" t="str">
        <f>MONTH(R4302)&amp;"/"&amp;YEAR(R4302)</f>
        <v>1/1900</v>
      </c>
      <c r="AW4302" s="209" t="e">
        <f>WEEKNUM(R4302)-WEEKNUM(EOMONTH(R4302,-1)+1)+1</f>
        <v>#NUM!</v>
      </c>
      <c r="AX4302" s="209">
        <f>IF(BB4302="S",IF(Q4302="1. Aceitou o programa",R4302-B4302,0),0)</f>
        <v>0</v>
      </c>
      <c r="AY4302" s="209">
        <f>IF(BB4302="S",IF(AND(S4302&lt;&gt;"",R4302&lt;&gt;""),S4302-R4302,0),0)</f>
        <v>0</v>
      </c>
      <c r="AZ4302" s="209">
        <f>IF(BB4302="S",IF(Q4302="1. Aceitou o programa",IF(OR(X4302="Não se Aplica",X4302=""),IF(OR(W4302="Não se Aplica",W4302=""),0,W4302-V4302),AVERAGE(X4302-W4302,W4302-V4302)),0),0)</f>
        <v>0</v>
      </c>
      <c r="BA4302" s="209">
        <f>IF(BB4302="S",IF(AND(Q4302="1. Aceitou o programa",AH4302="Realizada"),IFERROR(IF(AG4302="",0,AG4302-R4302),0),0),0)</f>
        <v>0</v>
      </c>
      <c r="BB4302" s="209" t="str">
        <f>_xlfn.XLOOKUP(U4302,'Lista Suspensa'!$AA$20:$AA$23,'Lista Suspensa'!$AB$20:$AB$23,"N/A")</f>
        <v>S</v>
      </c>
    </row>
    <row r="4303" spans="1:54" ht="12" customHeight="1">
      <c r="A4303" s="151" t="s">
        <v>67</v>
      </c>
      <c r="B4303" s="152">
        <v>46030</v>
      </c>
      <c r="C4303" s="153" t="s">
        <v>122</v>
      </c>
      <c r="D4303" s="153" t="s">
        <v>175</v>
      </c>
      <c r="E4303" s="244">
        <v>94689580</v>
      </c>
      <c r="F4303" s="144" t="s">
        <v>7778</v>
      </c>
      <c r="G4303" s="230"/>
      <c r="H4303" s="154">
        <v>31380</v>
      </c>
      <c r="I4303" s="153">
        <v>40</v>
      </c>
      <c r="J4303" s="148" t="s">
        <v>70</v>
      </c>
      <c r="K4303" s="153" t="s">
        <v>59</v>
      </c>
      <c r="L4303" s="153"/>
      <c r="M4303" s="153"/>
      <c r="N4303" s="153">
        <v>380</v>
      </c>
      <c r="O4303" s="155">
        <v>11987605332</v>
      </c>
      <c r="P4303" s="156" t="s">
        <v>60</v>
      </c>
      <c r="Q4303" s="157" t="s">
        <v>7576</v>
      </c>
      <c r="R4303" s="158"/>
      <c r="S4303" s="159">
        <v>46062</v>
      </c>
      <c r="T4303" s="159" t="s">
        <v>6983</v>
      </c>
      <c r="U4303" s="159" t="s">
        <v>6152</v>
      </c>
      <c r="V4303" s="154">
        <v>46051</v>
      </c>
      <c r="W4303" s="154">
        <v>46052</v>
      </c>
      <c r="X4303" s="154">
        <v>46104</v>
      </c>
      <c r="Y4303" s="160"/>
      <c r="Z4303" s="160"/>
      <c r="AA4303" s="153"/>
      <c r="AB4303" s="153"/>
      <c r="AC4303" s="182" t="e">
        <f t="shared" si="136"/>
        <v>#DIV/0!</v>
      </c>
      <c r="AD4303" s="153" t="e">
        <f t="shared" si="137"/>
        <v>#DIV/0!</v>
      </c>
      <c r="AE4303" s="207"/>
      <c r="AF4303" s="153"/>
      <c r="AG4303" s="159"/>
      <c r="AH4303" s="153"/>
      <c r="AI4303" s="161"/>
      <c r="AJ4303" s="153"/>
      <c r="AK4303" s="153"/>
      <c r="AL4303" s="207"/>
      <c r="AM4303" s="207"/>
      <c r="AN4303" s="207"/>
      <c r="AO4303" s="207"/>
      <c r="AP4303" s="147" t="s">
        <v>54</v>
      </c>
      <c r="AQ4303" s="147"/>
      <c r="AR4303" s="147"/>
      <c r="AS4303" s="209" t="s">
        <v>68</v>
      </c>
      <c r="AT4303" s="223" t="str">
        <f>MONTH(B4303)&amp;"/"&amp;YEAR(B4303)</f>
        <v>1/2026</v>
      </c>
      <c r="AU4303" s="223">
        <f>WEEKNUM(B4303)-WEEKNUM(EOMONTH(B4303,-1)+1)+1</f>
        <v>2</v>
      </c>
      <c r="AV4303" s="209" t="str">
        <f>MONTH(R4303)&amp;"/"&amp;YEAR(R4303)</f>
        <v>1/1900</v>
      </c>
      <c r="AW4303" s="209" t="e">
        <f>WEEKNUM(R4303)-WEEKNUM(EOMONTH(R4303,-1)+1)+1</f>
        <v>#NUM!</v>
      </c>
      <c r="AX4303" s="209">
        <f>IF(BB4303="S",IF(Q4303="1. Aceitou o programa",R4303-B4303,0),0)</f>
        <v>0</v>
      </c>
      <c r="AY4303" s="209">
        <f>IF(BB4303="S",IF(AND(S4303&lt;&gt;"",R4303&lt;&gt;""),S4303-R4303,0),0)</f>
        <v>0</v>
      </c>
      <c r="AZ4303" s="209">
        <f>IF(BB4303="S",IF(Q4303="1. Aceitou o programa",IF(OR(X4303="Não se Aplica",X4303=""),IF(OR(W4303="Não se Aplica",W4303=""),0,W4303-V4303),AVERAGE(X4303-W4303,W4303-V4303)),0),0)</f>
        <v>0</v>
      </c>
      <c r="BA4303" s="209">
        <f>IF(BB4303="S",IF(AND(Q4303="1. Aceitou o programa",AH4303="Realizada"),IFERROR(IF(AG4303="",0,AG4303-R4303),0),0),0)</f>
        <v>0</v>
      </c>
      <c r="BB4303" s="209" t="str">
        <f>_xlfn.XLOOKUP(U4303,'Lista Suspensa'!$AA$20:$AA$23,'Lista Suspensa'!$AB$20:$AB$23,"N/A")</f>
        <v>S</v>
      </c>
    </row>
    <row r="4304" spans="1:54" ht="12" customHeight="1">
      <c r="A4304" s="151" t="s">
        <v>67</v>
      </c>
      <c r="B4304" s="152">
        <v>46030</v>
      </c>
      <c r="C4304" s="153" t="s">
        <v>122</v>
      </c>
      <c r="D4304" s="153" t="s">
        <v>274</v>
      </c>
      <c r="E4304" s="244">
        <v>81758319</v>
      </c>
      <c r="F4304" s="144" t="s">
        <v>7779</v>
      </c>
      <c r="G4304" s="230"/>
      <c r="H4304" s="154">
        <v>28650</v>
      </c>
      <c r="I4304" s="153">
        <v>47</v>
      </c>
      <c r="J4304" s="148" t="s">
        <v>58</v>
      </c>
      <c r="K4304" s="153"/>
      <c r="L4304" s="153"/>
      <c r="M4304" s="153"/>
      <c r="N4304" s="153">
        <v>450</v>
      </c>
      <c r="O4304" s="155" t="s">
        <v>7780</v>
      </c>
      <c r="P4304" s="156" t="s">
        <v>60</v>
      </c>
      <c r="Q4304" s="157" t="s">
        <v>7576</v>
      </c>
      <c r="R4304" s="158"/>
      <c r="S4304" s="159">
        <v>46062</v>
      </c>
      <c r="T4304" s="159" t="s">
        <v>6983</v>
      </c>
      <c r="U4304" s="159" t="s">
        <v>6152</v>
      </c>
      <c r="V4304" s="154">
        <v>46051</v>
      </c>
      <c r="W4304" s="154">
        <v>46052</v>
      </c>
      <c r="X4304" s="154">
        <v>46062</v>
      </c>
      <c r="Y4304" s="160"/>
      <c r="Z4304" s="160"/>
      <c r="AA4304" s="153"/>
      <c r="AB4304" s="153"/>
      <c r="AC4304" s="182" t="e">
        <f t="shared" si="136"/>
        <v>#DIV/0!</v>
      </c>
      <c r="AD4304" s="153" t="e">
        <f t="shared" si="137"/>
        <v>#DIV/0!</v>
      </c>
      <c r="AE4304" s="207"/>
      <c r="AF4304" s="153"/>
      <c r="AG4304" s="159"/>
      <c r="AH4304" s="153"/>
      <c r="AI4304" s="161"/>
      <c r="AJ4304" s="153"/>
      <c r="AK4304" s="153"/>
      <c r="AL4304" s="207"/>
      <c r="AM4304" s="207"/>
      <c r="AN4304" s="207"/>
      <c r="AO4304" s="207"/>
      <c r="AP4304" s="147" t="s">
        <v>54</v>
      </c>
      <c r="AQ4304" s="147"/>
      <c r="AR4304" s="147"/>
      <c r="AS4304" s="209" t="s">
        <v>68</v>
      </c>
      <c r="AT4304" s="223" t="str">
        <f>MONTH(B4304)&amp;"/"&amp;YEAR(B4304)</f>
        <v>1/2026</v>
      </c>
      <c r="AU4304" s="223">
        <f>WEEKNUM(B4304)-WEEKNUM(EOMONTH(B4304,-1)+1)+1</f>
        <v>2</v>
      </c>
      <c r="AV4304" s="209" t="str">
        <f>MONTH(R4304)&amp;"/"&amp;YEAR(R4304)</f>
        <v>1/1900</v>
      </c>
      <c r="AW4304" s="209" t="e">
        <f>WEEKNUM(R4304)-WEEKNUM(EOMONTH(R4304,-1)+1)+1</f>
        <v>#NUM!</v>
      </c>
      <c r="AX4304" s="209">
        <f>IF(BB4304="S",IF(Q4304="1. Aceitou o programa",R4304-B4304,0),0)</f>
        <v>0</v>
      </c>
      <c r="AY4304" s="209">
        <f>IF(BB4304="S",IF(AND(S4304&lt;&gt;"",R4304&lt;&gt;""),S4304-R4304,0),0)</f>
        <v>0</v>
      </c>
      <c r="AZ4304" s="209">
        <f>IF(BB4304="S",IF(Q4304="1. Aceitou o programa",IF(OR(X4304="Não se Aplica",X4304=""),IF(OR(W4304="Não se Aplica",W4304=""),0,W4304-V4304),AVERAGE(X4304-W4304,W4304-V4304)),0),0)</f>
        <v>0</v>
      </c>
      <c r="BA4304" s="209">
        <f>IF(BB4304="S",IF(AND(Q4304="1. Aceitou o programa",AH4304="Realizada"),IFERROR(IF(AG4304="",0,AG4304-R4304),0),0),0)</f>
        <v>0</v>
      </c>
      <c r="BB4304" s="209" t="str">
        <f>_xlfn.XLOOKUP(U4304,'Lista Suspensa'!$AA$20:$AA$23,'Lista Suspensa'!$AB$20:$AB$23,"N/A")</f>
        <v>S</v>
      </c>
    </row>
    <row r="4305" spans="1:54" ht="12" customHeight="1">
      <c r="A4305" s="151" t="s">
        <v>67</v>
      </c>
      <c r="B4305" s="152">
        <v>46030</v>
      </c>
      <c r="C4305" s="153" t="s">
        <v>122</v>
      </c>
      <c r="D4305" s="153" t="s">
        <v>274</v>
      </c>
      <c r="E4305" s="244">
        <v>85530063</v>
      </c>
      <c r="F4305" s="144" t="s">
        <v>7781</v>
      </c>
      <c r="G4305" s="230"/>
      <c r="H4305" s="154">
        <v>29922</v>
      </c>
      <c r="I4305" s="153">
        <v>44</v>
      </c>
      <c r="J4305" s="148" t="s">
        <v>58</v>
      </c>
      <c r="K4305" s="153"/>
      <c r="L4305" s="153"/>
      <c r="M4305" s="153"/>
      <c r="N4305" s="153">
        <v>380</v>
      </c>
      <c r="O4305" s="155" t="s">
        <v>7782</v>
      </c>
      <c r="P4305" s="156" t="s">
        <v>60</v>
      </c>
      <c r="Q4305" s="157" t="s">
        <v>7576</v>
      </c>
      <c r="R4305" s="158"/>
      <c r="S4305" s="159">
        <v>46062</v>
      </c>
      <c r="T4305" s="159" t="s">
        <v>6983</v>
      </c>
      <c r="U4305" s="159" t="s">
        <v>6152</v>
      </c>
      <c r="V4305" s="154">
        <v>46051</v>
      </c>
      <c r="W4305" s="154">
        <v>46052</v>
      </c>
      <c r="X4305" s="154">
        <v>46062</v>
      </c>
      <c r="Y4305" s="160"/>
      <c r="Z4305" s="160"/>
      <c r="AA4305" s="153"/>
      <c r="AB4305" s="153"/>
      <c r="AC4305" s="182" t="e">
        <f t="shared" si="136"/>
        <v>#DIV/0!</v>
      </c>
      <c r="AD4305" s="153" t="e">
        <f t="shared" si="137"/>
        <v>#DIV/0!</v>
      </c>
      <c r="AE4305" s="207"/>
      <c r="AF4305" s="153"/>
      <c r="AG4305" s="159"/>
      <c r="AH4305" s="153"/>
      <c r="AI4305" s="161"/>
      <c r="AJ4305" s="153"/>
      <c r="AK4305" s="153"/>
      <c r="AL4305" s="207"/>
      <c r="AM4305" s="207"/>
      <c r="AN4305" s="207"/>
      <c r="AO4305" s="207"/>
      <c r="AP4305" s="147" t="s">
        <v>54</v>
      </c>
      <c r="AQ4305" s="147"/>
      <c r="AR4305" s="147"/>
      <c r="AS4305" s="209" t="s">
        <v>68</v>
      </c>
      <c r="AT4305" s="223" t="str">
        <f>MONTH(B4305)&amp;"/"&amp;YEAR(B4305)</f>
        <v>1/2026</v>
      </c>
      <c r="AU4305" s="223">
        <f>WEEKNUM(B4305)-WEEKNUM(EOMONTH(B4305,-1)+1)+1</f>
        <v>2</v>
      </c>
      <c r="AV4305" s="209" t="str">
        <f>MONTH(R4305)&amp;"/"&amp;YEAR(R4305)</f>
        <v>1/1900</v>
      </c>
      <c r="AW4305" s="209" t="e">
        <f>WEEKNUM(R4305)-WEEKNUM(EOMONTH(R4305,-1)+1)+1</f>
        <v>#NUM!</v>
      </c>
      <c r="AX4305" s="209">
        <f>IF(BB4305="S",IF(Q4305="1. Aceitou o programa",R4305-B4305,0),0)</f>
        <v>0</v>
      </c>
      <c r="AY4305" s="209">
        <f>IF(BB4305="S",IF(AND(S4305&lt;&gt;"",R4305&lt;&gt;""),S4305-R4305,0),0)</f>
        <v>0</v>
      </c>
      <c r="AZ4305" s="209">
        <f>IF(BB4305="S",IF(Q4305="1. Aceitou o programa",IF(OR(X4305="Não se Aplica",X4305=""),IF(OR(W4305="Não se Aplica",W4305=""),0,W4305-V4305),AVERAGE(X4305-W4305,W4305-V4305)),0),0)</f>
        <v>0</v>
      </c>
      <c r="BA4305" s="209">
        <f>IF(BB4305="S",IF(AND(Q4305="1. Aceitou o programa",AH4305="Realizada"),IFERROR(IF(AG4305="",0,AG4305-R4305),0),0),0)</f>
        <v>0</v>
      </c>
      <c r="BB4305" s="209" t="str">
        <f>_xlfn.XLOOKUP(U4305,'Lista Suspensa'!$AA$20:$AA$23,'Lista Suspensa'!$AB$20:$AB$23,"N/A")</f>
        <v>S</v>
      </c>
    </row>
    <row r="4306" spans="1:54" ht="12" customHeight="1">
      <c r="A4306" s="151" t="s">
        <v>67</v>
      </c>
      <c r="B4306" s="152">
        <v>46030</v>
      </c>
      <c r="C4306" s="153" t="s">
        <v>122</v>
      </c>
      <c r="D4306" s="153" t="s">
        <v>274</v>
      </c>
      <c r="E4306" s="244">
        <v>71969941</v>
      </c>
      <c r="F4306" s="144" t="s">
        <v>7783</v>
      </c>
      <c r="G4306" s="230"/>
      <c r="H4306" s="154">
        <v>31832</v>
      </c>
      <c r="I4306" s="153">
        <v>39</v>
      </c>
      <c r="J4306" s="148" t="s">
        <v>58</v>
      </c>
      <c r="K4306" s="153"/>
      <c r="L4306" s="153"/>
      <c r="M4306" s="153"/>
      <c r="N4306" s="153">
        <v>600</v>
      </c>
      <c r="O4306" s="155">
        <v>21981134987</v>
      </c>
      <c r="P4306" s="156" t="s">
        <v>60</v>
      </c>
      <c r="Q4306" s="157" t="s">
        <v>7576</v>
      </c>
      <c r="R4306" s="158"/>
      <c r="S4306" s="159">
        <v>46062</v>
      </c>
      <c r="T4306" s="159" t="s">
        <v>6983</v>
      </c>
      <c r="U4306" s="159" t="s">
        <v>6152</v>
      </c>
      <c r="V4306" s="154">
        <v>46051</v>
      </c>
      <c r="W4306" s="154">
        <v>46052</v>
      </c>
      <c r="X4306" s="154">
        <v>46062</v>
      </c>
      <c r="Y4306" s="160"/>
      <c r="Z4306" s="160"/>
      <c r="AA4306" s="153"/>
      <c r="AB4306" s="153"/>
      <c r="AC4306" s="182" t="e">
        <f t="shared" si="136"/>
        <v>#DIV/0!</v>
      </c>
      <c r="AD4306" s="153" t="e">
        <f t="shared" si="137"/>
        <v>#DIV/0!</v>
      </c>
      <c r="AE4306" s="207"/>
      <c r="AF4306" s="153"/>
      <c r="AG4306" s="159"/>
      <c r="AH4306" s="153"/>
      <c r="AI4306" s="161"/>
      <c r="AJ4306" s="153"/>
      <c r="AK4306" s="153"/>
      <c r="AL4306" s="207"/>
      <c r="AM4306" s="207"/>
      <c r="AN4306" s="207"/>
      <c r="AO4306" s="207"/>
      <c r="AP4306" s="147" t="s">
        <v>54</v>
      </c>
      <c r="AQ4306" s="147"/>
      <c r="AR4306" s="147"/>
      <c r="AS4306" s="209" t="s">
        <v>68</v>
      </c>
      <c r="AT4306" s="223" t="str">
        <f>MONTH(B4306)&amp;"/"&amp;YEAR(B4306)</f>
        <v>1/2026</v>
      </c>
      <c r="AU4306" s="223">
        <f>WEEKNUM(B4306)-WEEKNUM(EOMONTH(B4306,-1)+1)+1</f>
        <v>2</v>
      </c>
      <c r="AV4306" s="209" t="str">
        <f>MONTH(R4306)&amp;"/"&amp;YEAR(R4306)</f>
        <v>1/1900</v>
      </c>
      <c r="AW4306" s="209" t="e">
        <f>WEEKNUM(R4306)-WEEKNUM(EOMONTH(R4306,-1)+1)+1</f>
        <v>#NUM!</v>
      </c>
      <c r="AX4306" s="209">
        <f>IF(BB4306="S",IF(Q4306="1. Aceitou o programa",R4306-B4306,0),0)</f>
        <v>0</v>
      </c>
      <c r="AY4306" s="209">
        <f>IF(BB4306="S",IF(AND(S4306&lt;&gt;"",R4306&lt;&gt;""),S4306-R4306,0),0)</f>
        <v>0</v>
      </c>
      <c r="AZ4306" s="209">
        <f>IF(BB4306="S",IF(Q4306="1. Aceitou o programa",IF(OR(X4306="Não se Aplica",X4306=""),IF(OR(W4306="Não se Aplica",W4306=""),0,W4306-V4306),AVERAGE(X4306-W4306,W4306-V4306)),0),0)</f>
        <v>0</v>
      </c>
      <c r="BA4306" s="209">
        <f>IF(BB4306="S",IF(AND(Q4306="1. Aceitou o programa",AH4306="Realizada"),IFERROR(IF(AG4306="",0,AG4306-R4306),0),0),0)</f>
        <v>0</v>
      </c>
      <c r="BB4306" s="209" t="str">
        <f>_xlfn.XLOOKUP(U4306,'Lista Suspensa'!$AA$20:$AA$23,'Lista Suspensa'!$AB$20:$AB$23,"N/A")</f>
        <v>S</v>
      </c>
    </row>
    <row r="4307" spans="1:54" ht="12" customHeight="1">
      <c r="A4307" s="151" t="s">
        <v>67</v>
      </c>
      <c r="B4307" s="152">
        <v>46030</v>
      </c>
      <c r="C4307" s="153" t="s">
        <v>122</v>
      </c>
      <c r="D4307" s="153" t="s">
        <v>274</v>
      </c>
      <c r="E4307" s="244">
        <v>89704709</v>
      </c>
      <c r="F4307" s="144" t="s">
        <v>7784</v>
      </c>
      <c r="G4307" s="230"/>
      <c r="H4307" s="154">
        <v>33190</v>
      </c>
      <c r="I4307" s="153">
        <v>35</v>
      </c>
      <c r="J4307" s="148" t="s">
        <v>58</v>
      </c>
      <c r="K4307" s="153"/>
      <c r="L4307" s="153"/>
      <c r="M4307" s="153"/>
      <c r="N4307" s="153">
        <v>380</v>
      </c>
      <c r="O4307" s="155" t="s">
        <v>7785</v>
      </c>
      <c r="P4307" s="156" t="s">
        <v>60</v>
      </c>
      <c r="Q4307" s="157" t="s">
        <v>7576</v>
      </c>
      <c r="R4307" s="158"/>
      <c r="S4307" s="159">
        <v>46062</v>
      </c>
      <c r="T4307" s="159" t="s">
        <v>6983</v>
      </c>
      <c r="U4307" s="159" t="s">
        <v>6152</v>
      </c>
      <c r="V4307" s="154">
        <v>46051</v>
      </c>
      <c r="W4307" s="154">
        <v>46052</v>
      </c>
      <c r="X4307" s="154">
        <v>46062</v>
      </c>
      <c r="Y4307" s="160"/>
      <c r="Z4307" s="160"/>
      <c r="AA4307" s="153"/>
      <c r="AB4307" s="153"/>
      <c r="AC4307" s="182" t="e">
        <f t="shared" si="136"/>
        <v>#DIV/0!</v>
      </c>
      <c r="AD4307" s="153" t="e">
        <f t="shared" si="137"/>
        <v>#DIV/0!</v>
      </c>
      <c r="AE4307" s="207"/>
      <c r="AF4307" s="153"/>
      <c r="AG4307" s="159"/>
      <c r="AH4307" s="153"/>
      <c r="AI4307" s="161"/>
      <c r="AJ4307" s="153"/>
      <c r="AK4307" s="153"/>
      <c r="AL4307" s="207"/>
      <c r="AM4307" s="207"/>
      <c r="AN4307" s="207"/>
      <c r="AO4307" s="207"/>
      <c r="AP4307" s="147" t="s">
        <v>54</v>
      </c>
      <c r="AQ4307" s="147"/>
      <c r="AR4307" s="147"/>
      <c r="AS4307" s="209" t="s">
        <v>68</v>
      </c>
      <c r="AT4307" s="223" t="str">
        <f>MONTH(B4307)&amp;"/"&amp;YEAR(B4307)</f>
        <v>1/2026</v>
      </c>
      <c r="AU4307" s="223">
        <f>WEEKNUM(B4307)-WEEKNUM(EOMONTH(B4307,-1)+1)+1</f>
        <v>2</v>
      </c>
      <c r="AV4307" s="209" t="str">
        <f>MONTH(R4307)&amp;"/"&amp;YEAR(R4307)</f>
        <v>1/1900</v>
      </c>
      <c r="AW4307" s="209" t="e">
        <f>WEEKNUM(R4307)-WEEKNUM(EOMONTH(R4307,-1)+1)+1</f>
        <v>#NUM!</v>
      </c>
      <c r="AX4307" s="209">
        <f>IF(BB4307="S",IF(Q4307="1. Aceitou o programa",R4307-B4307,0),0)</f>
        <v>0</v>
      </c>
      <c r="AY4307" s="209">
        <f>IF(BB4307="S",IF(AND(S4307&lt;&gt;"",R4307&lt;&gt;""),S4307-R4307,0),0)</f>
        <v>0</v>
      </c>
      <c r="AZ4307" s="209">
        <f>IF(BB4307="S",IF(Q4307="1. Aceitou o programa",IF(OR(X4307="Não se Aplica",X4307=""),IF(OR(W4307="Não se Aplica",W4307=""),0,W4307-V4307),AVERAGE(X4307-W4307,W4307-V4307)),0),0)</f>
        <v>0</v>
      </c>
      <c r="BA4307" s="209">
        <f>IF(BB4307="S",IF(AND(Q4307="1. Aceitou o programa",AH4307="Realizada"),IFERROR(IF(AG4307="",0,AG4307-R4307),0),0),0)</f>
        <v>0</v>
      </c>
      <c r="BB4307" s="209" t="str">
        <f>_xlfn.XLOOKUP(U4307,'Lista Suspensa'!$AA$20:$AA$23,'Lista Suspensa'!$AB$20:$AB$23,"N/A")</f>
        <v>S</v>
      </c>
    </row>
    <row r="4308" spans="1:54" ht="12" customHeight="1">
      <c r="A4308" s="151" t="s">
        <v>67</v>
      </c>
      <c r="B4308" s="152">
        <v>46030</v>
      </c>
      <c r="C4308" s="153" t="s">
        <v>122</v>
      </c>
      <c r="D4308" s="153" t="s">
        <v>167</v>
      </c>
      <c r="E4308" s="244">
        <v>93882939</v>
      </c>
      <c r="F4308" s="144" t="s">
        <v>7786</v>
      </c>
      <c r="G4308" s="230"/>
      <c r="H4308" s="154">
        <v>35523</v>
      </c>
      <c r="I4308" s="153">
        <v>29</v>
      </c>
      <c r="J4308" s="148" t="s">
        <v>58</v>
      </c>
      <c r="K4308" s="153"/>
      <c r="L4308" s="153"/>
      <c r="M4308" s="153"/>
      <c r="N4308" s="153">
        <v>450</v>
      </c>
      <c r="O4308" s="155">
        <v>11978805465</v>
      </c>
      <c r="P4308" s="156" t="s">
        <v>71</v>
      </c>
      <c r="Q4308" s="157" t="s">
        <v>7576</v>
      </c>
      <c r="R4308" s="158"/>
      <c r="S4308" s="159">
        <v>46104</v>
      </c>
      <c r="T4308" s="159" t="s">
        <v>6983</v>
      </c>
      <c r="U4308" s="159" t="s">
        <v>6152</v>
      </c>
      <c r="V4308" s="154">
        <v>46051</v>
      </c>
      <c r="W4308" s="154">
        <v>46052</v>
      </c>
      <c r="X4308" s="154">
        <v>46104</v>
      </c>
      <c r="Y4308" s="160"/>
      <c r="Z4308" s="160"/>
      <c r="AA4308" s="153"/>
      <c r="AB4308" s="153"/>
      <c r="AC4308" s="182" t="e">
        <f t="shared" si="136"/>
        <v>#DIV/0!</v>
      </c>
      <c r="AD4308" s="153" t="e">
        <f t="shared" si="137"/>
        <v>#DIV/0!</v>
      </c>
      <c r="AE4308" s="207"/>
      <c r="AF4308" s="153"/>
      <c r="AG4308" s="159"/>
      <c r="AH4308" s="153"/>
      <c r="AI4308" s="161"/>
      <c r="AJ4308" s="153"/>
      <c r="AK4308" s="153"/>
      <c r="AL4308" s="207"/>
      <c r="AM4308" s="207"/>
      <c r="AN4308" s="207"/>
      <c r="AO4308" s="207"/>
      <c r="AP4308" s="147" t="s">
        <v>54</v>
      </c>
      <c r="AQ4308" s="147"/>
      <c r="AR4308" s="147"/>
      <c r="AS4308" s="209" t="s">
        <v>68</v>
      </c>
      <c r="AT4308" s="223" t="str">
        <f>MONTH(B4308)&amp;"/"&amp;YEAR(B4308)</f>
        <v>1/2026</v>
      </c>
      <c r="AU4308" s="223">
        <f>WEEKNUM(B4308)-WEEKNUM(EOMONTH(B4308,-1)+1)+1</f>
        <v>2</v>
      </c>
      <c r="AV4308" s="209" t="str">
        <f>MONTH(R4308)&amp;"/"&amp;YEAR(R4308)</f>
        <v>1/1900</v>
      </c>
      <c r="AW4308" s="209" t="e">
        <f>WEEKNUM(R4308)-WEEKNUM(EOMONTH(R4308,-1)+1)+1</f>
        <v>#NUM!</v>
      </c>
      <c r="AX4308" s="209">
        <f>IF(BB4308="S",IF(Q4308="1. Aceitou o programa",R4308-B4308,0),0)</f>
        <v>0</v>
      </c>
      <c r="AY4308" s="209">
        <f>IF(BB4308="S",IF(AND(S4308&lt;&gt;"",R4308&lt;&gt;""),S4308-R4308,0),0)</f>
        <v>0</v>
      </c>
      <c r="AZ4308" s="209">
        <f>IF(BB4308="S",IF(Q4308="1. Aceitou o programa",IF(OR(X4308="Não se Aplica",X4308=""),IF(OR(W4308="Não se Aplica",W4308=""),0,W4308-V4308),AVERAGE(X4308-W4308,W4308-V4308)),0),0)</f>
        <v>0</v>
      </c>
      <c r="BA4308" s="209">
        <f>IF(BB4308="S",IF(AND(Q4308="1. Aceitou o programa",AH4308="Realizada"),IFERROR(IF(AG4308="",0,AG4308-R4308),0),0),0)</f>
        <v>0</v>
      </c>
      <c r="BB4308" s="209" t="str">
        <f>_xlfn.XLOOKUP(U4308,'Lista Suspensa'!$AA$20:$AA$23,'Lista Suspensa'!$AB$20:$AB$23,"N/A")</f>
        <v>S</v>
      </c>
    </row>
    <row r="4309" spans="1:54" ht="12" customHeight="1">
      <c r="A4309" s="151" t="s">
        <v>67</v>
      </c>
      <c r="B4309" s="152">
        <v>46030</v>
      </c>
      <c r="C4309" s="153" t="s">
        <v>122</v>
      </c>
      <c r="D4309" s="153" t="s">
        <v>171</v>
      </c>
      <c r="E4309" s="244">
        <v>95423710</v>
      </c>
      <c r="F4309" s="144" t="s">
        <v>7787</v>
      </c>
      <c r="G4309" s="230"/>
      <c r="H4309" s="154">
        <v>37011</v>
      </c>
      <c r="I4309" s="153">
        <v>25</v>
      </c>
      <c r="J4309" s="148" t="s">
        <v>70</v>
      </c>
      <c r="K4309" s="153"/>
      <c r="L4309" s="153"/>
      <c r="M4309" s="153"/>
      <c r="N4309" s="153">
        <v>380</v>
      </c>
      <c r="O4309" s="155">
        <v>21974555807</v>
      </c>
      <c r="P4309" s="156" t="s">
        <v>60</v>
      </c>
      <c r="Q4309" s="157" t="s">
        <v>7576</v>
      </c>
      <c r="R4309" s="158"/>
      <c r="S4309" s="159">
        <v>46062</v>
      </c>
      <c r="T4309" s="159" t="s">
        <v>6983</v>
      </c>
      <c r="U4309" s="159" t="s">
        <v>6152</v>
      </c>
      <c r="V4309" s="154">
        <v>46051</v>
      </c>
      <c r="W4309" s="154">
        <v>46052</v>
      </c>
      <c r="X4309" s="154">
        <v>46062</v>
      </c>
      <c r="Y4309" s="160"/>
      <c r="Z4309" s="160"/>
      <c r="AA4309" s="153"/>
      <c r="AB4309" s="153"/>
      <c r="AC4309" s="182" t="e">
        <f t="shared" si="136"/>
        <v>#DIV/0!</v>
      </c>
      <c r="AD4309" s="153" t="e">
        <f t="shared" si="137"/>
        <v>#DIV/0!</v>
      </c>
      <c r="AE4309" s="207"/>
      <c r="AF4309" s="153"/>
      <c r="AG4309" s="159"/>
      <c r="AH4309" s="153"/>
      <c r="AI4309" s="161"/>
      <c r="AJ4309" s="153"/>
      <c r="AK4309" s="153"/>
      <c r="AL4309" s="207"/>
      <c r="AM4309" s="207"/>
      <c r="AN4309" s="207"/>
      <c r="AO4309" s="207"/>
      <c r="AP4309" s="147" t="s">
        <v>54</v>
      </c>
      <c r="AQ4309" s="147"/>
      <c r="AR4309" s="147"/>
      <c r="AS4309" s="209" t="s">
        <v>68</v>
      </c>
      <c r="AT4309" s="223" t="str">
        <f>MONTH(B4309)&amp;"/"&amp;YEAR(B4309)</f>
        <v>1/2026</v>
      </c>
      <c r="AU4309" s="223">
        <f>WEEKNUM(B4309)-WEEKNUM(EOMONTH(B4309,-1)+1)+1</f>
        <v>2</v>
      </c>
      <c r="AV4309" s="209" t="str">
        <f>MONTH(R4309)&amp;"/"&amp;YEAR(R4309)</f>
        <v>1/1900</v>
      </c>
      <c r="AW4309" s="209" t="e">
        <f>WEEKNUM(R4309)-WEEKNUM(EOMONTH(R4309,-1)+1)+1</f>
        <v>#NUM!</v>
      </c>
      <c r="AX4309" s="209">
        <f>IF(BB4309="S",IF(Q4309="1. Aceitou o programa",R4309-B4309,0),0)</f>
        <v>0</v>
      </c>
      <c r="AY4309" s="209">
        <f>IF(BB4309="S",IF(AND(S4309&lt;&gt;"",R4309&lt;&gt;""),S4309-R4309,0),0)</f>
        <v>0</v>
      </c>
      <c r="AZ4309" s="209">
        <f>IF(BB4309="S",IF(Q4309="1. Aceitou o programa",IF(OR(X4309="Não se Aplica",X4309=""),IF(OR(W4309="Não se Aplica",W4309=""),0,W4309-V4309),AVERAGE(X4309-W4309,W4309-V4309)),0),0)</f>
        <v>0</v>
      </c>
      <c r="BA4309" s="209">
        <f>IF(BB4309="S",IF(AND(Q4309="1. Aceitou o programa",AH4309="Realizada"),IFERROR(IF(AG4309="",0,AG4309-R4309),0),0),0)</f>
        <v>0</v>
      </c>
      <c r="BB4309" s="209" t="str">
        <f>_xlfn.XLOOKUP(U4309,'Lista Suspensa'!$AA$20:$AA$23,'Lista Suspensa'!$AB$20:$AB$23,"N/A")</f>
        <v>S</v>
      </c>
    </row>
    <row r="4310" spans="1:54" ht="12" customHeight="1">
      <c r="A4310" s="151" t="s">
        <v>67</v>
      </c>
      <c r="B4310" s="152">
        <v>46030</v>
      </c>
      <c r="C4310" s="153" t="s">
        <v>122</v>
      </c>
      <c r="D4310" s="153" t="s">
        <v>443</v>
      </c>
      <c r="E4310" s="244">
        <v>72289587</v>
      </c>
      <c r="F4310" s="144" t="s">
        <v>7788</v>
      </c>
      <c r="G4310" s="230"/>
      <c r="H4310" s="154">
        <v>37942</v>
      </c>
      <c r="I4310" s="153">
        <v>22</v>
      </c>
      <c r="J4310" s="148" t="s">
        <v>58</v>
      </c>
      <c r="K4310" s="153"/>
      <c r="L4310" s="153"/>
      <c r="M4310" s="153"/>
      <c r="N4310" s="153">
        <v>600</v>
      </c>
      <c r="O4310" s="155" t="s">
        <v>7789</v>
      </c>
      <c r="P4310" s="156" t="s">
        <v>60</v>
      </c>
      <c r="Q4310" s="157" t="s">
        <v>7576</v>
      </c>
      <c r="R4310" s="158"/>
      <c r="S4310" s="159">
        <v>46062</v>
      </c>
      <c r="T4310" s="159" t="s">
        <v>6983</v>
      </c>
      <c r="U4310" s="159" t="s">
        <v>6152</v>
      </c>
      <c r="V4310" s="154">
        <v>46051</v>
      </c>
      <c r="W4310" s="154">
        <v>46052</v>
      </c>
      <c r="X4310" s="154">
        <v>46062</v>
      </c>
      <c r="Y4310" s="160"/>
      <c r="Z4310" s="160"/>
      <c r="AA4310" s="153"/>
      <c r="AB4310" s="153"/>
      <c r="AC4310" s="182" t="e">
        <f t="shared" si="136"/>
        <v>#DIV/0!</v>
      </c>
      <c r="AD4310" s="153" t="e">
        <f t="shared" si="137"/>
        <v>#DIV/0!</v>
      </c>
      <c r="AE4310" s="207"/>
      <c r="AF4310" s="153"/>
      <c r="AG4310" s="159"/>
      <c r="AH4310" s="153"/>
      <c r="AI4310" s="161"/>
      <c r="AJ4310" s="153"/>
      <c r="AK4310" s="153"/>
      <c r="AL4310" s="207" t="s">
        <v>85</v>
      </c>
      <c r="AM4310" s="207" t="s">
        <v>86</v>
      </c>
      <c r="AN4310" s="207"/>
      <c r="AO4310" s="207"/>
      <c r="AP4310" s="147" t="s">
        <v>54</v>
      </c>
      <c r="AQ4310" s="147"/>
      <c r="AR4310" s="147"/>
      <c r="AS4310" s="209" t="s">
        <v>68</v>
      </c>
      <c r="AT4310" s="223" t="str">
        <f>MONTH(B4310)&amp;"/"&amp;YEAR(B4310)</f>
        <v>1/2026</v>
      </c>
      <c r="AU4310" s="223">
        <f>WEEKNUM(B4310)-WEEKNUM(EOMONTH(B4310,-1)+1)+1</f>
        <v>2</v>
      </c>
      <c r="AV4310" s="209" t="str">
        <f>MONTH(R4310)&amp;"/"&amp;YEAR(R4310)</f>
        <v>1/1900</v>
      </c>
      <c r="AW4310" s="209" t="e">
        <f>WEEKNUM(R4310)-WEEKNUM(EOMONTH(R4310,-1)+1)+1</f>
        <v>#NUM!</v>
      </c>
      <c r="AX4310" s="209">
        <f>IF(BB4310="S",IF(Q4310="1. Aceitou o programa",R4310-B4310,0),0)</f>
        <v>0</v>
      </c>
      <c r="AY4310" s="209">
        <f>IF(BB4310="S",IF(AND(S4310&lt;&gt;"",R4310&lt;&gt;""),S4310-R4310,0),0)</f>
        <v>0</v>
      </c>
      <c r="AZ4310" s="209">
        <f>IF(BB4310="S",IF(Q4310="1. Aceitou o programa",IF(OR(X4310="Não se Aplica",X4310=""),IF(OR(W4310="Não se Aplica",W4310=""),0,W4310-V4310),AVERAGE(X4310-W4310,W4310-V4310)),0),0)</f>
        <v>0</v>
      </c>
      <c r="BA4310" s="209">
        <f>IF(BB4310="S",IF(AND(Q4310="1. Aceitou o programa",AH4310="Realizada"),IFERROR(IF(AG4310="",0,AG4310-R4310),0),0),0)</f>
        <v>0</v>
      </c>
      <c r="BB4310" s="209" t="str">
        <f>_xlfn.XLOOKUP(U4310,'Lista Suspensa'!$AA$20:$AA$23,'Lista Suspensa'!$AB$20:$AB$23,"N/A")</f>
        <v>S</v>
      </c>
    </row>
    <row r="4311" spans="1:54" ht="12" customHeight="1">
      <c r="A4311" s="151" t="s">
        <v>67</v>
      </c>
      <c r="B4311" s="152">
        <v>46035</v>
      </c>
      <c r="C4311" s="153" t="s">
        <v>122</v>
      </c>
      <c r="D4311" s="153" t="s">
        <v>324</v>
      </c>
      <c r="E4311" s="244">
        <v>93106867</v>
      </c>
      <c r="F4311" s="144" t="s">
        <v>7790</v>
      </c>
      <c r="G4311" s="230"/>
      <c r="H4311" s="154">
        <v>26856</v>
      </c>
      <c r="I4311" s="153">
        <v>52</v>
      </c>
      <c r="J4311" s="148" t="s">
        <v>58</v>
      </c>
      <c r="K4311" s="153" t="s">
        <v>101</v>
      </c>
      <c r="L4311" s="153"/>
      <c r="M4311" s="153"/>
      <c r="N4311" s="153">
        <v>120</v>
      </c>
      <c r="O4311" s="155">
        <v>21967740796</v>
      </c>
      <c r="P4311" s="156" t="s">
        <v>60</v>
      </c>
      <c r="Q4311" s="157" t="s">
        <v>7576</v>
      </c>
      <c r="R4311" s="158"/>
      <c r="S4311" s="159">
        <v>46062</v>
      </c>
      <c r="T4311" s="159" t="s">
        <v>6983</v>
      </c>
      <c r="U4311" s="159" t="s">
        <v>6152</v>
      </c>
      <c r="V4311" s="154">
        <v>46051</v>
      </c>
      <c r="W4311" s="154">
        <v>46052</v>
      </c>
      <c r="X4311" s="154">
        <v>46062</v>
      </c>
      <c r="Y4311" s="160"/>
      <c r="Z4311" s="160"/>
      <c r="AA4311" s="153"/>
      <c r="AB4311" s="153"/>
      <c r="AC4311" s="182" t="e">
        <f t="shared" si="136"/>
        <v>#DIV/0!</v>
      </c>
      <c r="AD4311" s="153" t="e">
        <f t="shared" si="137"/>
        <v>#DIV/0!</v>
      </c>
      <c r="AE4311" s="207"/>
      <c r="AF4311" s="153"/>
      <c r="AG4311" s="159"/>
      <c r="AH4311" s="153"/>
      <c r="AI4311" s="161"/>
      <c r="AJ4311" s="153"/>
      <c r="AK4311" s="153"/>
      <c r="AL4311" s="207"/>
      <c r="AM4311" s="207"/>
      <c r="AN4311" s="207"/>
      <c r="AO4311" s="207"/>
      <c r="AP4311" s="147" t="s">
        <v>54</v>
      </c>
      <c r="AQ4311" s="147"/>
      <c r="AR4311" s="147"/>
      <c r="AS4311" s="209" t="s">
        <v>68</v>
      </c>
      <c r="AT4311" s="223" t="str">
        <f>MONTH(B4311)&amp;"/"&amp;YEAR(B4311)</f>
        <v>1/2026</v>
      </c>
      <c r="AU4311" s="223">
        <f>WEEKNUM(B4311)-WEEKNUM(EOMONTH(B4311,-1)+1)+1</f>
        <v>3</v>
      </c>
      <c r="AV4311" s="209" t="str">
        <f>MONTH(R4311)&amp;"/"&amp;YEAR(R4311)</f>
        <v>1/1900</v>
      </c>
      <c r="AW4311" s="209" t="e">
        <f>WEEKNUM(R4311)-WEEKNUM(EOMONTH(R4311,-1)+1)+1</f>
        <v>#NUM!</v>
      </c>
      <c r="AX4311" s="209">
        <f>IF(BB4311="S",IF(Q4311="1. Aceitou o programa",R4311-B4311,0),0)</f>
        <v>0</v>
      </c>
      <c r="AY4311" s="209">
        <f>IF(BB4311="S",IF(AND(S4311&lt;&gt;"",R4311&lt;&gt;""),S4311-R4311,0),0)</f>
        <v>0</v>
      </c>
      <c r="AZ4311" s="209">
        <f>IF(BB4311="S",IF(Q4311="1. Aceitou o programa",IF(OR(X4311="Não se Aplica",X4311=""),IF(OR(W4311="Não se Aplica",W4311=""),0,W4311-V4311),AVERAGE(X4311-W4311,W4311-V4311)),0),0)</f>
        <v>0</v>
      </c>
      <c r="BA4311" s="209">
        <f>IF(BB4311="S",IF(AND(Q4311="1. Aceitou o programa",AH4311="Realizada"),IFERROR(IF(AG4311="",0,AG4311-R4311),0),0),0)</f>
        <v>0</v>
      </c>
      <c r="BB4311" s="209" t="str">
        <f>_xlfn.XLOOKUP(U4311,'Lista Suspensa'!$AA$20:$AA$23,'Lista Suspensa'!$AB$20:$AB$23,"N/A")</f>
        <v>S</v>
      </c>
    </row>
    <row r="4312" spans="1:54" ht="12" customHeight="1">
      <c r="A4312" s="151" t="s">
        <v>67</v>
      </c>
      <c r="B4312" s="152">
        <v>46035</v>
      </c>
      <c r="C4312" s="153" t="s">
        <v>122</v>
      </c>
      <c r="D4312" s="153" t="s">
        <v>324</v>
      </c>
      <c r="E4312" s="244">
        <v>93065535</v>
      </c>
      <c r="F4312" s="144" t="s">
        <v>7791</v>
      </c>
      <c r="G4312" s="230"/>
      <c r="H4312" s="154">
        <v>28461</v>
      </c>
      <c r="I4312" s="153">
        <v>48</v>
      </c>
      <c r="J4312" s="148" t="s">
        <v>70</v>
      </c>
      <c r="K4312" s="153" t="s">
        <v>101</v>
      </c>
      <c r="L4312" s="153"/>
      <c r="M4312" s="153"/>
      <c r="N4312" s="153">
        <v>380</v>
      </c>
      <c r="O4312" s="155">
        <v>21997189858</v>
      </c>
      <c r="P4312" s="156" t="s">
        <v>60</v>
      </c>
      <c r="Q4312" s="157" t="s">
        <v>7576</v>
      </c>
      <c r="R4312" s="158"/>
      <c r="S4312" s="159">
        <v>46062</v>
      </c>
      <c r="T4312" s="159" t="s">
        <v>6983</v>
      </c>
      <c r="U4312" s="159" t="s">
        <v>6152</v>
      </c>
      <c r="V4312" s="154">
        <v>46049</v>
      </c>
      <c r="W4312" s="154">
        <v>46050</v>
      </c>
      <c r="X4312" s="154">
        <v>46062</v>
      </c>
      <c r="Y4312" s="160"/>
      <c r="Z4312" s="160"/>
      <c r="AA4312" s="153"/>
      <c r="AB4312" s="153"/>
      <c r="AC4312" s="182" t="e">
        <f t="shared" si="136"/>
        <v>#DIV/0!</v>
      </c>
      <c r="AD4312" s="153" t="e">
        <f t="shared" si="137"/>
        <v>#DIV/0!</v>
      </c>
      <c r="AE4312" s="207"/>
      <c r="AF4312" s="153"/>
      <c r="AG4312" s="159"/>
      <c r="AH4312" s="153"/>
      <c r="AI4312" s="161"/>
      <c r="AJ4312" s="153"/>
      <c r="AK4312" s="153"/>
      <c r="AL4312" s="207"/>
      <c r="AM4312" s="207"/>
      <c r="AN4312" s="207"/>
      <c r="AO4312" s="207"/>
      <c r="AP4312" s="147" t="s">
        <v>54</v>
      </c>
      <c r="AQ4312" s="147"/>
      <c r="AR4312" s="147"/>
      <c r="AS4312" s="209" t="s">
        <v>68</v>
      </c>
      <c r="AT4312" s="223" t="str">
        <f>MONTH(B4312)&amp;"/"&amp;YEAR(B4312)</f>
        <v>1/2026</v>
      </c>
      <c r="AU4312" s="223">
        <f>WEEKNUM(B4312)-WEEKNUM(EOMONTH(B4312,-1)+1)+1</f>
        <v>3</v>
      </c>
      <c r="AV4312" s="209" t="str">
        <f>MONTH(R4312)&amp;"/"&amp;YEAR(R4312)</f>
        <v>1/1900</v>
      </c>
      <c r="AW4312" s="209" t="e">
        <f>WEEKNUM(R4312)-WEEKNUM(EOMONTH(R4312,-1)+1)+1</f>
        <v>#NUM!</v>
      </c>
      <c r="AX4312" s="209">
        <f>IF(BB4312="S",IF(Q4312="1. Aceitou o programa",R4312-B4312,0),0)</f>
        <v>0</v>
      </c>
      <c r="AY4312" s="209">
        <f>IF(BB4312="S",IF(AND(S4312&lt;&gt;"",R4312&lt;&gt;""),S4312-R4312,0),0)</f>
        <v>0</v>
      </c>
      <c r="AZ4312" s="209">
        <f>IF(BB4312="S",IF(Q4312="1. Aceitou o programa",IF(OR(X4312="Não se Aplica",X4312=""),IF(OR(W4312="Não se Aplica",W4312=""),0,W4312-V4312),AVERAGE(X4312-W4312,W4312-V4312)),0),0)</f>
        <v>0</v>
      </c>
      <c r="BA4312" s="209">
        <f>IF(BB4312="S",IF(AND(Q4312="1. Aceitou o programa",AH4312="Realizada"),IFERROR(IF(AG4312="",0,AG4312-R4312),0),0),0)</f>
        <v>0</v>
      </c>
      <c r="BB4312" s="209" t="str">
        <f>_xlfn.XLOOKUP(U4312,'Lista Suspensa'!$AA$20:$AA$23,'Lista Suspensa'!$AB$20:$AB$23,"N/A")</f>
        <v>S</v>
      </c>
    </row>
    <row r="4313" spans="1:54" ht="12" customHeight="1">
      <c r="A4313" s="151" t="s">
        <v>67</v>
      </c>
      <c r="B4313" s="152">
        <v>46035</v>
      </c>
      <c r="C4313" s="153" t="s">
        <v>122</v>
      </c>
      <c r="D4313" s="153" t="s">
        <v>324</v>
      </c>
      <c r="E4313" s="244">
        <v>93697630</v>
      </c>
      <c r="F4313" s="144" t="s">
        <v>7792</v>
      </c>
      <c r="G4313" s="230"/>
      <c r="H4313" s="154">
        <v>32572</v>
      </c>
      <c r="I4313" s="153">
        <v>37</v>
      </c>
      <c r="J4313" s="148" t="s">
        <v>70</v>
      </c>
      <c r="K4313" s="153"/>
      <c r="L4313" s="153"/>
      <c r="M4313" s="153"/>
      <c r="N4313" s="153">
        <v>75</v>
      </c>
      <c r="O4313" s="155">
        <v>21969010478</v>
      </c>
      <c r="P4313" s="156" t="s">
        <v>60</v>
      </c>
      <c r="Q4313" s="157" t="s">
        <v>7576</v>
      </c>
      <c r="R4313" s="158"/>
      <c r="S4313" s="159">
        <v>46062</v>
      </c>
      <c r="T4313" s="159" t="s">
        <v>6983</v>
      </c>
      <c r="U4313" s="159" t="s">
        <v>6152</v>
      </c>
      <c r="V4313" s="154">
        <v>46051</v>
      </c>
      <c r="W4313" s="154">
        <v>46052</v>
      </c>
      <c r="X4313" s="154">
        <v>46062</v>
      </c>
      <c r="Y4313" s="160"/>
      <c r="Z4313" s="160"/>
      <c r="AA4313" s="153"/>
      <c r="AB4313" s="153"/>
      <c r="AC4313" s="182" t="e">
        <f t="shared" si="136"/>
        <v>#DIV/0!</v>
      </c>
      <c r="AD4313" s="153" t="e">
        <f t="shared" si="137"/>
        <v>#DIV/0!</v>
      </c>
      <c r="AE4313" s="207"/>
      <c r="AF4313" s="153"/>
      <c r="AG4313" s="159"/>
      <c r="AH4313" s="153"/>
      <c r="AI4313" s="161"/>
      <c r="AJ4313" s="153"/>
      <c r="AK4313" s="153"/>
      <c r="AL4313" s="207"/>
      <c r="AM4313" s="207"/>
      <c r="AN4313" s="207"/>
      <c r="AO4313" s="207"/>
      <c r="AP4313" s="147" t="s">
        <v>54</v>
      </c>
      <c r="AQ4313" s="147"/>
      <c r="AR4313" s="147"/>
      <c r="AS4313" s="209" t="s">
        <v>68</v>
      </c>
      <c r="AT4313" s="223" t="str">
        <f>MONTH(B4313)&amp;"/"&amp;YEAR(B4313)</f>
        <v>1/2026</v>
      </c>
      <c r="AU4313" s="223">
        <f>WEEKNUM(B4313)-WEEKNUM(EOMONTH(B4313,-1)+1)+1</f>
        <v>3</v>
      </c>
      <c r="AV4313" s="209" t="str">
        <f>MONTH(R4313)&amp;"/"&amp;YEAR(R4313)</f>
        <v>1/1900</v>
      </c>
      <c r="AW4313" s="209" t="e">
        <f>WEEKNUM(R4313)-WEEKNUM(EOMONTH(R4313,-1)+1)+1</f>
        <v>#NUM!</v>
      </c>
      <c r="AX4313" s="209">
        <f>IF(BB4313="S",IF(Q4313="1. Aceitou o programa",R4313-B4313,0),0)</f>
        <v>0</v>
      </c>
      <c r="AY4313" s="209">
        <f>IF(BB4313="S",IF(AND(S4313&lt;&gt;"",R4313&lt;&gt;""),S4313-R4313,0),0)</f>
        <v>0</v>
      </c>
      <c r="AZ4313" s="209">
        <f>IF(BB4313="S",IF(Q4313="1. Aceitou o programa",IF(OR(X4313="Não se Aplica",X4313=""),IF(OR(W4313="Não se Aplica",W4313=""),0,W4313-V4313),AVERAGE(X4313-W4313,W4313-V4313)),0),0)</f>
        <v>0</v>
      </c>
      <c r="BA4313" s="209">
        <f>IF(BB4313="S",IF(AND(Q4313="1. Aceitou o programa",AH4313="Realizada"),IFERROR(IF(AG4313="",0,AG4313-R4313),0),0),0)</f>
        <v>0</v>
      </c>
      <c r="BB4313" s="209" t="str">
        <f>_xlfn.XLOOKUP(U4313,'Lista Suspensa'!$AA$20:$AA$23,'Lista Suspensa'!$AB$20:$AB$23,"N/A")</f>
        <v>S</v>
      </c>
    </row>
    <row r="4314" spans="1:54" ht="12" customHeight="1">
      <c r="A4314" s="151" t="s">
        <v>67</v>
      </c>
      <c r="B4314" s="152">
        <v>46036</v>
      </c>
      <c r="C4314" s="153" t="s">
        <v>122</v>
      </c>
      <c r="D4314" s="153" t="s">
        <v>274</v>
      </c>
      <c r="E4314" s="244">
        <v>93109006</v>
      </c>
      <c r="F4314" s="144" t="s">
        <v>7793</v>
      </c>
      <c r="G4314" s="230"/>
      <c r="H4314" s="154">
        <v>35773</v>
      </c>
      <c r="I4314" s="153">
        <v>28</v>
      </c>
      <c r="J4314" s="148" t="s">
        <v>70</v>
      </c>
      <c r="K4314" s="153"/>
      <c r="L4314" s="153"/>
      <c r="M4314" s="153"/>
      <c r="N4314" s="153">
        <v>380</v>
      </c>
      <c r="O4314" s="155" t="s">
        <v>7794</v>
      </c>
      <c r="P4314" s="156" t="s">
        <v>60</v>
      </c>
      <c r="Q4314" s="157" t="s">
        <v>7576</v>
      </c>
      <c r="R4314" s="158"/>
      <c r="S4314" s="159">
        <v>46062</v>
      </c>
      <c r="T4314" s="159" t="s">
        <v>6983</v>
      </c>
      <c r="U4314" s="159" t="s">
        <v>6152</v>
      </c>
      <c r="V4314" s="154">
        <v>46051</v>
      </c>
      <c r="W4314" s="154">
        <v>46052</v>
      </c>
      <c r="X4314" s="154">
        <v>46062</v>
      </c>
      <c r="Y4314" s="160"/>
      <c r="Z4314" s="160"/>
      <c r="AA4314" s="153"/>
      <c r="AB4314" s="153"/>
      <c r="AC4314" s="182" t="e">
        <f t="shared" si="136"/>
        <v>#DIV/0!</v>
      </c>
      <c r="AD4314" s="153" t="e">
        <f t="shared" si="137"/>
        <v>#DIV/0!</v>
      </c>
      <c r="AE4314" s="207"/>
      <c r="AF4314" s="153"/>
      <c r="AG4314" s="159"/>
      <c r="AH4314" s="153"/>
      <c r="AI4314" s="161"/>
      <c r="AJ4314" s="153"/>
      <c r="AK4314" s="153"/>
      <c r="AL4314" s="207"/>
      <c r="AM4314" s="207"/>
      <c r="AN4314" s="207"/>
      <c r="AO4314" s="207"/>
      <c r="AP4314" s="147" t="s">
        <v>54</v>
      </c>
      <c r="AQ4314" s="147"/>
      <c r="AR4314" s="147"/>
      <c r="AS4314" s="209" t="s">
        <v>68</v>
      </c>
      <c r="AT4314" s="223" t="str">
        <f>MONTH(B4314)&amp;"/"&amp;YEAR(B4314)</f>
        <v>1/2026</v>
      </c>
      <c r="AU4314" s="223">
        <f>WEEKNUM(B4314)-WEEKNUM(EOMONTH(B4314,-1)+1)+1</f>
        <v>3</v>
      </c>
      <c r="AV4314" s="209" t="str">
        <f>MONTH(R4314)&amp;"/"&amp;YEAR(R4314)</f>
        <v>1/1900</v>
      </c>
      <c r="AW4314" s="209" t="e">
        <f>WEEKNUM(R4314)-WEEKNUM(EOMONTH(R4314,-1)+1)+1</f>
        <v>#NUM!</v>
      </c>
      <c r="AX4314" s="209">
        <f>IF(BB4314="S",IF(Q4314="1. Aceitou o programa",R4314-B4314,0),0)</f>
        <v>0</v>
      </c>
      <c r="AY4314" s="209">
        <f>IF(BB4314="S",IF(AND(S4314&lt;&gt;"",R4314&lt;&gt;""),S4314-R4314,0),0)</f>
        <v>0</v>
      </c>
      <c r="AZ4314" s="209">
        <f>IF(BB4314="S",IF(Q4314="1. Aceitou o programa",IF(OR(X4314="Não se Aplica",X4314=""),IF(OR(W4314="Não se Aplica",W4314=""),0,W4314-V4314),AVERAGE(X4314-W4314,W4314-V4314)),0),0)</f>
        <v>0</v>
      </c>
      <c r="BA4314" s="209">
        <f>IF(BB4314="S",IF(AND(Q4314="1. Aceitou o programa",AH4314="Realizada"),IFERROR(IF(AG4314="",0,AG4314-R4314),0),0),0)</f>
        <v>0</v>
      </c>
      <c r="BB4314" s="209" t="str">
        <f>_xlfn.XLOOKUP(U4314,'Lista Suspensa'!$AA$20:$AA$23,'Lista Suspensa'!$AB$20:$AB$23,"N/A")</f>
        <v>S</v>
      </c>
    </row>
    <row r="4315" spans="1:54" ht="12" customHeight="1">
      <c r="A4315" s="151" t="s">
        <v>67</v>
      </c>
      <c r="B4315" s="152">
        <v>46041</v>
      </c>
      <c r="C4315" s="153" t="s">
        <v>122</v>
      </c>
      <c r="D4315" s="153" t="s">
        <v>443</v>
      </c>
      <c r="E4315" s="244">
        <v>95624053</v>
      </c>
      <c r="F4315" s="144" t="s">
        <v>7795</v>
      </c>
      <c r="G4315" s="230"/>
      <c r="H4315" s="154">
        <v>36392</v>
      </c>
      <c r="I4315" s="153">
        <v>26</v>
      </c>
      <c r="J4315" s="148" t="s">
        <v>70</v>
      </c>
      <c r="K4315" s="153"/>
      <c r="L4315" s="153"/>
      <c r="M4315" s="153"/>
      <c r="N4315" s="153">
        <v>400</v>
      </c>
      <c r="O4315" s="155" t="s">
        <v>7796</v>
      </c>
      <c r="P4315" s="156" t="s">
        <v>60</v>
      </c>
      <c r="Q4315" s="157" t="s">
        <v>7576</v>
      </c>
      <c r="R4315" s="158"/>
      <c r="S4315" s="159">
        <v>46146</v>
      </c>
      <c r="T4315" s="159" t="s">
        <v>6983</v>
      </c>
      <c r="U4315" s="159" t="s">
        <v>6152</v>
      </c>
      <c r="V4315" s="154">
        <v>46024</v>
      </c>
      <c r="W4315" s="154">
        <v>46141</v>
      </c>
      <c r="X4315" s="154">
        <v>46146</v>
      </c>
      <c r="Y4315" s="160" t="s">
        <v>827</v>
      </c>
      <c r="Z4315" s="160"/>
      <c r="AA4315" s="153"/>
      <c r="AB4315" s="153"/>
      <c r="AC4315" s="182" t="e">
        <f t="shared" si="136"/>
        <v>#DIV/0!</v>
      </c>
      <c r="AD4315" s="153" t="e">
        <f t="shared" si="137"/>
        <v>#DIV/0!</v>
      </c>
      <c r="AE4315" s="207"/>
      <c r="AF4315" s="153"/>
      <c r="AG4315" s="159"/>
      <c r="AH4315" s="153"/>
      <c r="AI4315" s="161"/>
      <c r="AJ4315" s="153"/>
      <c r="AK4315" s="153"/>
      <c r="AL4315" s="207"/>
      <c r="AM4315" s="207"/>
      <c r="AN4315" s="207"/>
      <c r="AO4315" s="207"/>
      <c r="AP4315" s="147" t="s">
        <v>54</v>
      </c>
      <c r="AQ4315" s="147"/>
      <c r="AR4315" s="147"/>
      <c r="AS4315" s="209" t="s">
        <v>68</v>
      </c>
      <c r="AT4315" s="223" t="str">
        <f>MONTH(B4315)&amp;"/"&amp;YEAR(B4315)</f>
        <v>1/2026</v>
      </c>
      <c r="AU4315" s="223">
        <f>WEEKNUM(B4315)-WEEKNUM(EOMONTH(B4315,-1)+1)+1</f>
        <v>4</v>
      </c>
      <c r="AV4315" s="209" t="str">
        <f>MONTH(R4315)&amp;"/"&amp;YEAR(R4315)</f>
        <v>1/1900</v>
      </c>
      <c r="AW4315" s="209" t="e">
        <f>WEEKNUM(R4315)-WEEKNUM(EOMONTH(R4315,-1)+1)+1</f>
        <v>#NUM!</v>
      </c>
      <c r="AX4315" s="209">
        <f>IF(BB4315="S",IF(Q4315="1. Aceitou o programa",R4315-B4315,0),0)</f>
        <v>0</v>
      </c>
      <c r="AY4315" s="209">
        <f>IF(BB4315="S",IF(AND(S4315&lt;&gt;"",R4315&lt;&gt;""),S4315-R4315,0),0)</f>
        <v>0</v>
      </c>
      <c r="AZ4315" s="209">
        <f>IF(BB4315="S",IF(Q4315="1. Aceitou o programa",IF(OR(X4315="Não se Aplica",X4315=""),IF(OR(W4315="Não se Aplica",W4315=""),0,W4315-V4315),AVERAGE(X4315-W4315,W4315-V4315)),0),0)</f>
        <v>0</v>
      </c>
      <c r="BA4315" s="209">
        <f>IF(BB4315="S",IF(AND(Q4315="1. Aceitou o programa",AH4315="Realizada"),IFERROR(IF(AG4315="",0,AG4315-R4315),0),0),0)</f>
        <v>0</v>
      </c>
      <c r="BB4315" s="209" t="str">
        <f>_xlfn.XLOOKUP(U4315,'Lista Suspensa'!$AA$20:$AA$23,'Lista Suspensa'!$AB$20:$AB$23,"N/A")</f>
        <v>S</v>
      </c>
    </row>
    <row r="4316" spans="1:54" ht="12" customHeight="1">
      <c r="A4316" s="151" t="s">
        <v>67</v>
      </c>
      <c r="B4316" s="152">
        <v>46041</v>
      </c>
      <c r="C4316" s="153" t="s">
        <v>122</v>
      </c>
      <c r="D4316" s="153" t="s">
        <v>443</v>
      </c>
      <c r="E4316" s="244">
        <v>89900521</v>
      </c>
      <c r="F4316" s="144" t="s">
        <v>7797</v>
      </c>
      <c r="G4316" s="230"/>
      <c r="H4316" s="154">
        <v>32411</v>
      </c>
      <c r="I4316" s="153">
        <v>37</v>
      </c>
      <c r="J4316" s="148" t="s">
        <v>70</v>
      </c>
      <c r="K4316" s="153"/>
      <c r="L4316" s="153"/>
      <c r="M4316" s="153"/>
      <c r="N4316" s="153">
        <v>500</v>
      </c>
      <c r="O4316" s="155" t="s">
        <v>7798</v>
      </c>
      <c r="P4316" s="156" t="s">
        <v>60</v>
      </c>
      <c r="Q4316" s="157" t="s">
        <v>7576</v>
      </c>
      <c r="R4316" s="158"/>
      <c r="S4316" s="159">
        <v>46062</v>
      </c>
      <c r="T4316" s="159" t="s">
        <v>6983</v>
      </c>
      <c r="U4316" s="159" t="s">
        <v>6152</v>
      </c>
      <c r="V4316" s="154">
        <v>46051</v>
      </c>
      <c r="W4316" s="154">
        <v>46052</v>
      </c>
      <c r="X4316" s="154">
        <v>46062</v>
      </c>
      <c r="Y4316" s="160"/>
      <c r="Z4316" s="160"/>
      <c r="AA4316" s="153"/>
      <c r="AB4316" s="153"/>
      <c r="AC4316" s="182" t="e">
        <f t="shared" si="136"/>
        <v>#DIV/0!</v>
      </c>
      <c r="AD4316" s="153" t="e">
        <f t="shared" si="137"/>
        <v>#DIV/0!</v>
      </c>
      <c r="AE4316" s="207"/>
      <c r="AF4316" s="153"/>
      <c r="AG4316" s="159"/>
      <c r="AH4316" s="153"/>
      <c r="AI4316" s="161"/>
      <c r="AJ4316" s="153"/>
      <c r="AK4316" s="153"/>
      <c r="AL4316" s="207"/>
      <c r="AM4316" s="207"/>
      <c r="AN4316" s="207"/>
      <c r="AO4316" s="207"/>
      <c r="AP4316" s="147" t="s">
        <v>54</v>
      </c>
      <c r="AQ4316" s="147"/>
      <c r="AR4316" s="147"/>
      <c r="AS4316" s="209" t="s">
        <v>68</v>
      </c>
      <c r="AT4316" s="223" t="str">
        <f>MONTH(B4316)&amp;"/"&amp;YEAR(B4316)</f>
        <v>1/2026</v>
      </c>
      <c r="AU4316" s="223">
        <f>WEEKNUM(B4316)-WEEKNUM(EOMONTH(B4316,-1)+1)+1</f>
        <v>4</v>
      </c>
      <c r="AV4316" s="209" t="str">
        <f>MONTH(R4316)&amp;"/"&amp;YEAR(R4316)</f>
        <v>1/1900</v>
      </c>
      <c r="AW4316" s="209" t="e">
        <f>WEEKNUM(R4316)-WEEKNUM(EOMONTH(R4316,-1)+1)+1</f>
        <v>#NUM!</v>
      </c>
      <c r="AX4316" s="209">
        <f>IF(BB4316="S",IF(Q4316="1. Aceitou o programa",R4316-B4316,0),0)</f>
        <v>0</v>
      </c>
      <c r="AY4316" s="209">
        <f>IF(BB4316="S",IF(AND(S4316&lt;&gt;"",R4316&lt;&gt;""),S4316-R4316,0),0)</f>
        <v>0</v>
      </c>
      <c r="AZ4316" s="209">
        <f>IF(BB4316="S",IF(Q4316="1. Aceitou o programa",IF(OR(X4316="Não se Aplica",X4316=""),IF(OR(W4316="Não se Aplica",W4316=""),0,W4316-V4316),AVERAGE(X4316-W4316,W4316-V4316)),0),0)</f>
        <v>0</v>
      </c>
      <c r="BA4316" s="209">
        <f>IF(BB4316="S",IF(AND(Q4316="1. Aceitou o programa",AH4316="Realizada"),IFERROR(IF(AG4316="",0,AG4316-R4316),0),0),0)</f>
        <v>0</v>
      </c>
      <c r="BB4316" s="209" t="str">
        <f>_xlfn.XLOOKUP(U4316,'Lista Suspensa'!$AA$20:$AA$23,'Lista Suspensa'!$AB$20:$AB$23,"N/A")</f>
        <v>S</v>
      </c>
    </row>
    <row r="4317" spans="1:54" ht="12" customHeight="1">
      <c r="A4317" s="151" t="s">
        <v>67</v>
      </c>
      <c r="B4317" s="152">
        <v>46048</v>
      </c>
      <c r="C4317" s="153" t="s">
        <v>122</v>
      </c>
      <c r="D4317" s="153" t="s">
        <v>443</v>
      </c>
      <c r="E4317" s="244">
        <v>94930690</v>
      </c>
      <c r="F4317" s="144" t="s">
        <v>7799</v>
      </c>
      <c r="G4317" s="230"/>
      <c r="H4317" s="154">
        <v>28699</v>
      </c>
      <c r="I4317" s="153">
        <v>47</v>
      </c>
      <c r="J4317" s="148" t="s">
        <v>70</v>
      </c>
      <c r="K4317" s="153" t="s">
        <v>59</v>
      </c>
      <c r="L4317" s="153"/>
      <c r="M4317" s="153"/>
      <c r="N4317" s="153">
        <v>450</v>
      </c>
      <c r="O4317" s="155" t="s">
        <v>7800</v>
      </c>
      <c r="P4317" s="156" t="s">
        <v>60</v>
      </c>
      <c r="Q4317" s="157" t="s">
        <v>7576</v>
      </c>
      <c r="R4317" s="158"/>
      <c r="S4317" s="159">
        <v>46062</v>
      </c>
      <c r="T4317" s="159" t="s">
        <v>6983</v>
      </c>
      <c r="U4317" s="159" t="s">
        <v>6152</v>
      </c>
      <c r="V4317" s="154">
        <v>46051</v>
      </c>
      <c r="W4317" s="154">
        <v>46052</v>
      </c>
      <c r="X4317" s="154">
        <v>46062</v>
      </c>
      <c r="Y4317" s="160"/>
      <c r="Z4317" s="160"/>
      <c r="AA4317" s="153"/>
      <c r="AB4317" s="153"/>
      <c r="AC4317" s="182" t="e">
        <f t="shared" si="136"/>
        <v>#DIV/0!</v>
      </c>
      <c r="AD4317" s="153" t="e">
        <f t="shared" si="137"/>
        <v>#DIV/0!</v>
      </c>
      <c r="AE4317" s="207"/>
      <c r="AF4317" s="153"/>
      <c r="AG4317" s="159"/>
      <c r="AH4317" s="153"/>
      <c r="AI4317" s="161"/>
      <c r="AJ4317" s="153"/>
      <c r="AK4317" s="153"/>
      <c r="AL4317" s="207"/>
      <c r="AM4317" s="207"/>
      <c r="AN4317" s="207"/>
      <c r="AO4317" s="207"/>
      <c r="AP4317" s="147" t="s">
        <v>54</v>
      </c>
      <c r="AQ4317" s="147"/>
      <c r="AR4317" s="147"/>
      <c r="AS4317" s="209" t="s">
        <v>68</v>
      </c>
      <c r="AT4317" s="223" t="str">
        <f>MONTH(B4317)&amp;"/"&amp;YEAR(B4317)</f>
        <v>1/2026</v>
      </c>
      <c r="AU4317" s="223">
        <f>WEEKNUM(B4317)-WEEKNUM(EOMONTH(B4317,-1)+1)+1</f>
        <v>5</v>
      </c>
      <c r="AV4317" s="209" t="str">
        <f>MONTH(R4317)&amp;"/"&amp;YEAR(R4317)</f>
        <v>1/1900</v>
      </c>
      <c r="AW4317" s="209" t="e">
        <f>WEEKNUM(R4317)-WEEKNUM(EOMONTH(R4317,-1)+1)+1</f>
        <v>#NUM!</v>
      </c>
      <c r="AX4317" s="209">
        <f>IF(BB4317="S",IF(Q4317="1. Aceitou o programa",R4317-B4317,0),0)</f>
        <v>0</v>
      </c>
      <c r="AY4317" s="209">
        <f>IF(BB4317="S",IF(AND(S4317&lt;&gt;"",R4317&lt;&gt;""),S4317-R4317,0),0)</f>
        <v>0</v>
      </c>
      <c r="AZ4317" s="209">
        <f>IF(BB4317="S",IF(Q4317="1. Aceitou o programa",IF(OR(X4317="Não se Aplica",X4317=""),IF(OR(W4317="Não se Aplica",W4317=""),0,W4317-V4317),AVERAGE(X4317-W4317,W4317-V4317)),0),0)</f>
        <v>0</v>
      </c>
      <c r="BA4317" s="209">
        <f>IF(BB4317="S",IF(AND(Q4317="1. Aceitou o programa",AH4317="Realizada"),IFERROR(IF(AG4317="",0,AG4317-R4317),0),0),0)</f>
        <v>0</v>
      </c>
      <c r="BB4317" s="209" t="str">
        <f>_xlfn.XLOOKUP(U4317,'Lista Suspensa'!$AA$20:$AA$23,'Lista Suspensa'!$AB$20:$AB$23,"N/A")</f>
        <v>S</v>
      </c>
    </row>
    <row r="4318" spans="1:54" ht="12" customHeight="1">
      <c r="A4318" s="151" t="s">
        <v>67</v>
      </c>
      <c r="B4318" s="152">
        <v>46048</v>
      </c>
      <c r="C4318" s="153" t="s">
        <v>122</v>
      </c>
      <c r="D4318" s="153" t="s">
        <v>167</v>
      </c>
      <c r="E4318" s="244">
        <v>95573627</v>
      </c>
      <c r="F4318" s="144" t="s">
        <v>7801</v>
      </c>
      <c r="G4318" s="230"/>
      <c r="H4318" s="154">
        <v>31734</v>
      </c>
      <c r="I4318" s="153">
        <v>39</v>
      </c>
      <c r="J4318" s="148" t="s">
        <v>70</v>
      </c>
      <c r="K4318" s="153" t="s">
        <v>59</v>
      </c>
      <c r="L4318" s="153"/>
      <c r="M4318" s="153"/>
      <c r="N4318" s="153">
        <v>380</v>
      </c>
      <c r="O4318" s="155">
        <v>11954206515</v>
      </c>
      <c r="P4318" s="156" t="s">
        <v>60</v>
      </c>
      <c r="Q4318" s="157" t="s">
        <v>7576</v>
      </c>
      <c r="R4318" s="158"/>
      <c r="S4318" s="159">
        <v>46062</v>
      </c>
      <c r="T4318" s="159" t="s">
        <v>6983</v>
      </c>
      <c r="U4318" s="159" t="s">
        <v>6152</v>
      </c>
      <c r="V4318" s="154">
        <v>46051</v>
      </c>
      <c r="W4318" s="154">
        <v>46052</v>
      </c>
      <c r="X4318" s="154">
        <v>46062</v>
      </c>
      <c r="Y4318" s="160"/>
      <c r="Z4318" s="160"/>
      <c r="AA4318" s="153"/>
      <c r="AB4318" s="153"/>
      <c r="AC4318" s="182" t="e">
        <f t="shared" si="136"/>
        <v>#DIV/0!</v>
      </c>
      <c r="AD4318" s="153" t="e">
        <f t="shared" si="137"/>
        <v>#DIV/0!</v>
      </c>
      <c r="AE4318" s="207"/>
      <c r="AF4318" s="153"/>
      <c r="AG4318" s="159"/>
      <c r="AH4318" s="153"/>
      <c r="AI4318" s="161"/>
      <c r="AJ4318" s="153"/>
      <c r="AK4318" s="153"/>
      <c r="AL4318" s="207"/>
      <c r="AM4318" s="207"/>
      <c r="AN4318" s="207"/>
      <c r="AO4318" s="207"/>
      <c r="AP4318" s="147" t="s">
        <v>54</v>
      </c>
      <c r="AQ4318" s="147"/>
      <c r="AR4318" s="147"/>
      <c r="AS4318" s="209" t="s">
        <v>68</v>
      </c>
      <c r="AT4318" s="223" t="str">
        <f>MONTH(B4318)&amp;"/"&amp;YEAR(B4318)</f>
        <v>1/2026</v>
      </c>
      <c r="AU4318" s="223">
        <f>WEEKNUM(B4318)-WEEKNUM(EOMONTH(B4318,-1)+1)+1</f>
        <v>5</v>
      </c>
      <c r="AV4318" s="209" t="str">
        <f>MONTH(R4318)&amp;"/"&amp;YEAR(R4318)</f>
        <v>1/1900</v>
      </c>
      <c r="AW4318" s="209" t="e">
        <f>WEEKNUM(R4318)-WEEKNUM(EOMONTH(R4318,-1)+1)+1</f>
        <v>#NUM!</v>
      </c>
      <c r="AX4318" s="209">
        <f>IF(BB4318="S",IF(Q4318="1. Aceitou o programa",R4318-B4318,0),0)</f>
        <v>0</v>
      </c>
      <c r="AY4318" s="209">
        <f>IF(BB4318="S",IF(AND(S4318&lt;&gt;"",R4318&lt;&gt;""),S4318-R4318,0),0)</f>
        <v>0</v>
      </c>
      <c r="AZ4318" s="209">
        <f>IF(BB4318="S",IF(Q4318="1. Aceitou o programa",IF(OR(X4318="Não se Aplica",X4318=""),IF(OR(W4318="Não se Aplica",W4318=""),0,W4318-V4318),AVERAGE(X4318-W4318,W4318-V4318)),0),0)</f>
        <v>0</v>
      </c>
      <c r="BA4318" s="209">
        <f>IF(BB4318="S",IF(AND(Q4318="1. Aceitou o programa",AH4318="Realizada"),IFERROR(IF(AG4318="",0,AG4318-R4318),0),0),0)</f>
        <v>0</v>
      </c>
      <c r="BB4318" s="209" t="str">
        <f>_xlfn.XLOOKUP(U4318,'Lista Suspensa'!$AA$20:$AA$23,'Lista Suspensa'!$AB$20:$AB$23,"N/A")</f>
        <v>S</v>
      </c>
    </row>
    <row r="4319" spans="1:54" ht="12" customHeight="1">
      <c r="A4319" s="151" t="s">
        <v>67</v>
      </c>
      <c r="B4319" s="152">
        <v>46048</v>
      </c>
      <c r="C4319" s="153" t="s">
        <v>122</v>
      </c>
      <c r="D4319" s="153" t="s">
        <v>274</v>
      </c>
      <c r="E4319" s="244">
        <v>94768819</v>
      </c>
      <c r="F4319" s="144" t="s">
        <v>7802</v>
      </c>
      <c r="G4319" s="230"/>
      <c r="H4319" s="154">
        <v>34909</v>
      </c>
      <c r="I4319" s="153">
        <v>30</v>
      </c>
      <c r="J4319" s="148" t="s">
        <v>70</v>
      </c>
      <c r="K4319" s="153"/>
      <c r="L4319" s="153"/>
      <c r="M4319" s="153"/>
      <c r="N4319" s="153">
        <v>380</v>
      </c>
      <c r="O4319" s="155">
        <v>21972581995</v>
      </c>
      <c r="P4319" s="156" t="s">
        <v>60</v>
      </c>
      <c r="Q4319" s="157" t="s">
        <v>7576</v>
      </c>
      <c r="R4319" s="158"/>
      <c r="S4319" s="159">
        <v>46062</v>
      </c>
      <c r="T4319" s="159" t="s">
        <v>6983</v>
      </c>
      <c r="U4319" s="159" t="s">
        <v>6152</v>
      </c>
      <c r="V4319" s="154">
        <v>46051</v>
      </c>
      <c r="W4319" s="154">
        <v>46052</v>
      </c>
      <c r="X4319" s="154">
        <v>46062</v>
      </c>
      <c r="Y4319" s="160"/>
      <c r="Z4319" s="160"/>
      <c r="AA4319" s="153"/>
      <c r="AB4319" s="153"/>
      <c r="AC4319" s="182" t="e">
        <f t="shared" si="136"/>
        <v>#DIV/0!</v>
      </c>
      <c r="AD4319" s="153" t="e">
        <f t="shared" si="137"/>
        <v>#DIV/0!</v>
      </c>
      <c r="AE4319" s="207"/>
      <c r="AF4319" s="153"/>
      <c r="AG4319" s="159"/>
      <c r="AH4319" s="153"/>
      <c r="AI4319" s="161"/>
      <c r="AJ4319" s="153"/>
      <c r="AK4319" s="153"/>
      <c r="AL4319" s="207"/>
      <c r="AM4319" s="207"/>
      <c r="AN4319" s="207"/>
      <c r="AO4319" s="207"/>
      <c r="AP4319" s="147" t="s">
        <v>54</v>
      </c>
      <c r="AQ4319" s="147"/>
      <c r="AR4319" s="147"/>
      <c r="AS4319" s="209" t="s">
        <v>68</v>
      </c>
      <c r="AT4319" s="223" t="str">
        <f>MONTH(B4319)&amp;"/"&amp;YEAR(B4319)</f>
        <v>1/2026</v>
      </c>
      <c r="AU4319" s="223">
        <f>WEEKNUM(B4319)-WEEKNUM(EOMONTH(B4319,-1)+1)+1</f>
        <v>5</v>
      </c>
      <c r="AV4319" s="209" t="str">
        <f>MONTH(R4319)&amp;"/"&amp;YEAR(R4319)</f>
        <v>1/1900</v>
      </c>
      <c r="AW4319" s="209" t="e">
        <f>WEEKNUM(R4319)-WEEKNUM(EOMONTH(R4319,-1)+1)+1</f>
        <v>#NUM!</v>
      </c>
      <c r="AX4319" s="209">
        <f>IF(BB4319="S",IF(Q4319="1. Aceitou o programa",R4319-B4319,0),0)</f>
        <v>0</v>
      </c>
      <c r="AY4319" s="209">
        <f>IF(BB4319="S",IF(AND(S4319&lt;&gt;"",R4319&lt;&gt;""),S4319-R4319,0),0)</f>
        <v>0</v>
      </c>
      <c r="AZ4319" s="209">
        <f>IF(BB4319="S",IF(Q4319="1. Aceitou o programa",IF(OR(X4319="Não se Aplica",X4319=""),IF(OR(W4319="Não se Aplica",W4319=""),0,W4319-V4319),AVERAGE(X4319-W4319,W4319-V4319)),0),0)</f>
        <v>0</v>
      </c>
      <c r="BA4319" s="209">
        <f>IF(BB4319="S",IF(AND(Q4319="1. Aceitou o programa",AH4319="Realizada"),IFERROR(IF(AG4319="",0,AG4319-R4319),0),0),0)</f>
        <v>0</v>
      </c>
      <c r="BB4319" s="209" t="str">
        <f>_xlfn.XLOOKUP(U4319,'Lista Suspensa'!$AA$20:$AA$23,'Lista Suspensa'!$AB$20:$AB$23,"N/A")</f>
        <v>S</v>
      </c>
    </row>
    <row r="4320" spans="1:54" ht="12" customHeight="1">
      <c r="A4320" s="151" t="s">
        <v>67</v>
      </c>
      <c r="B4320" s="152">
        <v>46072</v>
      </c>
      <c r="C4320" s="153" t="s">
        <v>122</v>
      </c>
      <c r="D4320" s="153" t="s">
        <v>167</v>
      </c>
      <c r="E4320" s="244">
        <v>89245615</v>
      </c>
      <c r="F4320" s="144" t="s">
        <v>7803</v>
      </c>
      <c r="G4320" s="230"/>
      <c r="H4320" s="154">
        <v>28350</v>
      </c>
      <c r="I4320" s="153">
        <v>48</v>
      </c>
      <c r="J4320" s="148" t="s">
        <v>58</v>
      </c>
      <c r="K4320" s="153" t="s">
        <v>59</v>
      </c>
      <c r="L4320" s="153"/>
      <c r="M4320" s="153"/>
      <c r="N4320" s="153">
        <v>450</v>
      </c>
      <c r="O4320" s="155">
        <v>11942717841</v>
      </c>
      <c r="P4320" s="156" t="s">
        <v>2023</v>
      </c>
      <c r="Q4320" s="157" t="s">
        <v>7576</v>
      </c>
      <c r="R4320" s="158"/>
      <c r="S4320" s="159">
        <v>46146</v>
      </c>
      <c r="T4320" s="159" t="s">
        <v>6983</v>
      </c>
      <c r="U4320" s="159" t="s">
        <v>6152</v>
      </c>
      <c r="V4320" s="154">
        <v>46112</v>
      </c>
      <c r="W4320" s="154">
        <v>46141</v>
      </c>
      <c r="X4320" s="154">
        <v>46146</v>
      </c>
      <c r="Y4320" s="160">
        <v>46111</v>
      </c>
      <c r="Z4320" s="160"/>
      <c r="AA4320" s="153"/>
      <c r="AB4320" s="153"/>
      <c r="AC4320" s="182" t="e">
        <f t="shared" si="136"/>
        <v>#DIV/0!</v>
      </c>
      <c r="AD4320" s="153" t="e">
        <f t="shared" si="137"/>
        <v>#DIV/0!</v>
      </c>
      <c r="AE4320" s="207"/>
      <c r="AF4320" s="153"/>
      <c r="AG4320" s="159"/>
      <c r="AH4320" s="153"/>
      <c r="AI4320" s="161"/>
      <c r="AJ4320" s="153"/>
      <c r="AK4320" s="153"/>
      <c r="AL4320" s="207"/>
      <c r="AM4320" s="207"/>
      <c r="AN4320" s="207"/>
      <c r="AO4320" s="207"/>
      <c r="AP4320" s="147" t="s">
        <v>54</v>
      </c>
      <c r="AQ4320" s="147"/>
      <c r="AR4320" s="147"/>
      <c r="AS4320" s="209" t="s">
        <v>68</v>
      </c>
      <c r="AT4320" s="223" t="str">
        <f>MONTH(B4320)&amp;"/"&amp;YEAR(B4320)</f>
        <v>2/2026</v>
      </c>
      <c r="AU4320" s="223">
        <f>WEEKNUM(B4320)-WEEKNUM(EOMONTH(B4320,-1)+1)+1</f>
        <v>3</v>
      </c>
      <c r="AV4320" s="209" t="str">
        <f>MONTH(R4320)&amp;"/"&amp;YEAR(R4320)</f>
        <v>1/1900</v>
      </c>
      <c r="AW4320" s="209" t="e">
        <f>WEEKNUM(R4320)-WEEKNUM(EOMONTH(R4320,-1)+1)+1</f>
        <v>#NUM!</v>
      </c>
      <c r="AX4320" s="209">
        <f>IF(BB4320="S",IF(Q4320="1. Aceitou o programa",R4320-B4320,0),0)</f>
        <v>0</v>
      </c>
      <c r="AY4320" s="209">
        <f>IF(BB4320="S",IF(AND(S4320&lt;&gt;"",R4320&lt;&gt;""),S4320-R4320,0),0)</f>
        <v>0</v>
      </c>
      <c r="AZ4320" s="209">
        <f>IF(BB4320="S",IF(Q4320="1. Aceitou o programa",IF(OR(X4320="Não se Aplica",X4320=""),IF(OR(W4320="Não se Aplica",W4320=""),0,W4320-V4320),AVERAGE(X4320-W4320,W4320-V4320)),0),0)</f>
        <v>0</v>
      </c>
      <c r="BA4320" s="209">
        <f>IF(BB4320="S",IF(AND(Q4320="1. Aceitou o programa",AH4320="Realizada"),IFERROR(IF(AG4320="",0,AG4320-R4320),0),0),0)</f>
        <v>0</v>
      </c>
      <c r="BB4320" s="209" t="str">
        <f>_xlfn.XLOOKUP(U4320,'Lista Suspensa'!$AA$20:$AA$23,'Lista Suspensa'!$AB$20:$AB$23,"N/A")</f>
        <v>S</v>
      </c>
    </row>
    <row r="4321" spans="1:54" ht="12" customHeight="1">
      <c r="A4321" s="151" t="s">
        <v>54</v>
      </c>
      <c r="B4321" s="152">
        <v>46083</v>
      </c>
      <c r="C4321" s="153" t="s">
        <v>55</v>
      </c>
      <c r="D4321" s="153" t="s">
        <v>56</v>
      </c>
      <c r="E4321" s="244">
        <v>85010748</v>
      </c>
      <c r="F4321" s="144" t="s">
        <v>7804</v>
      </c>
      <c r="G4321" s="230"/>
      <c r="H4321" s="154">
        <v>26376</v>
      </c>
      <c r="I4321" s="153">
        <v>54</v>
      </c>
      <c r="J4321" s="148" t="s">
        <v>70</v>
      </c>
      <c r="K4321" s="153" t="s">
        <v>59</v>
      </c>
      <c r="L4321" s="153"/>
      <c r="M4321" s="153"/>
      <c r="N4321" s="153">
        <v>60</v>
      </c>
      <c r="O4321" s="155" t="s">
        <v>7805</v>
      </c>
      <c r="P4321" s="156" t="s">
        <v>2077</v>
      </c>
      <c r="Q4321" s="157" t="s">
        <v>7576</v>
      </c>
      <c r="R4321" s="158"/>
      <c r="S4321" s="159">
        <v>46150</v>
      </c>
      <c r="T4321" s="159" t="s">
        <v>6983</v>
      </c>
      <c r="U4321" s="159" t="s">
        <v>6152</v>
      </c>
      <c r="V4321" s="154">
        <v>46112</v>
      </c>
      <c r="W4321" s="154">
        <v>46113</v>
      </c>
      <c r="X4321" s="154">
        <v>46150</v>
      </c>
      <c r="Y4321" s="160">
        <v>46111</v>
      </c>
      <c r="Z4321" s="160"/>
      <c r="AA4321" s="153"/>
      <c r="AB4321" s="153"/>
      <c r="AC4321" s="182" t="e">
        <f t="shared" si="136"/>
        <v>#DIV/0!</v>
      </c>
      <c r="AD4321" s="153" t="e">
        <f t="shared" si="137"/>
        <v>#DIV/0!</v>
      </c>
      <c r="AE4321" s="207"/>
      <c r="AF4321" s="153"/>
      <c r="AG4321" s="159"/>
      <c r="AH4321" s="153"/>
      <c r="AI4321" s="161"/>
      <c r="AJ4321" s="153"/>
      <c r="AK4321" s="153"/>
      <c r="AL4321" s="207"/>
      <c r="AM4321" s="207"/>
      <c r="AN4321" s="207"/>
      <c r="AO4321" s="207"/>
      <c r="AP4321" s="147" t="s">
        <v>54</v>
      </c>
      <c r="AQ4321" s="147"/>
      <c r="AR4321" s="147"/>
      <c r="AS4321" s="209" t="s">
        <v>68</v>
      </c>
      <c r="AT4321" s="223" t="str">
        <f>MONTH(B4321)&amp;"/"&amp;YEAR(B4321)</f>
        <v>3/2026</v>
      </c>
      <c r="AU4321" s="223">
        <f>WEEKNUM(B4321)-WEEKNUM(EOMONTH(B4321,-1)+1)+1</f>
        <v>1</v>
      </c>
      <c r="AV4321" s="209" t="str">
        <f>MONTH(R4321)&amp;"/"&amp;YEAR(R4321)</f>
        <v>1/1900</v>
      </c>
      <c r="AW4321" s="209" t="e">
        <f>WEEKNUM(R4321)-WEEKNUM(EOMONTH(R4321,-1)+1)+1</f>
        <v>#NUM!</v>
      </c>
      <c r="AX4321" s="209">
        <f>IF(BB4321="S",IF(Q4321="1. Aceitou o programa",R4321-B4321,0),0)</f>
        <v>0</v>
      </c>
      <c r="AY4321" s="209">
        <f>IF(BB4321="S",IF(AND(S4321&lt;&gt;"",R4321&lt;&gt;""),S4321-R4321,0),0)</f>
        <v>0</v>
      </c>
      <c r="AZ4321" s="209">
        <f>IF(BB4321="S",IF(Q4321="1. Aceitou o programa",IF(OR(X4321="Não se Aplica",X4321=""),IF(OR(W4321="Não se Aplica",W4321=""),0,W4321-V4321),AVERAGE(X4321-W4321,W4321-V4321)),0),0)</f>
        <v>0</v>
      </c>
      <c r="BA4321" s="209">
        <f>IF(BB4321="S",IF(AND(Q4321="1. Aceitou o programa",AH4321="Realizada"),IFERROR(IF(AG4321="",0,AG4321-R4321),0),0),0)</f>
        <v>0</v>
      </c>
      <c r="BB4321" s="209" t="str">
        <f>_xlfn.XLOOKUP(U4321,'Lista Suspensa'!$AA$20:$AA$23,'Lista Suspensa'!$AB$20:$AB$23,"N/A")</f>
        <v>S</v>
      </c>
    </row>
    <row r="4322" spans="1:54" ht="12" customHeight="1">
      <c r="A4322" s="151" t="s">
        <v>54</v>
      </c>
      <c r="B4322" s="152">
        <v>46083</v>
      </c>
      <c r="C4322" s="153" t="s">
        <v>55</v>
      </c>
      <c r="D4322" s="153" t="s">
        <v>56</v>
      </c>
      <c r="E4322" s="244">
        <v>81055542</v>
      </c>
      <c r="F4322" s="144" t="s">
        <v>7806</v>
      </c>
      <c r="G4322" s="230"/>
      <c r="H4322" s="154">
        <v>26394</v>
      </c>
      <c r="I4322" s="153">
        <v>54</v>
      </c>
      <c r="J4322" s="148" t="s">
        <v>58</v>
      </c>
      <c r="K4322" s="153"/>
      <c r="L4322" s="153"/>
      <c r="M4322" s="153"/>
      <c r="N4322" s="153">
        <v>380</v>
      </c>
      <c r="O4322" s="155" t="s">
        <v>7807</v>
      </c>
      <c r="P4322" s="156" t="s">
        <v>2026</v>
      </c>
      <c r="Q4322" s="157" t="s">
        <v>7576</v>
      </c>
      <c r="R4322" s="158"/>
      <c r="S4322" s="159">
        <v>46150</v>
      </c>
      <c r="T4322" s="159" t="s">
        <v>6983</v>
      </c>
      <c r="U4322" s="159" t="s">
        <v>6152</v>
      </c>
      <c r="V4322" s="154">
        <v>46112</v>
      </c>
      <c r="W4322" s="154">
        <v>46113</v>
      </c>
      <c r="X4322" s="154">
        <v>46150</v>
      </c>
      <c r="Y4322" s="160">
        <v>46111</v>
      </c>
      <c r="Z4322" s="160"/>
      <c r="AA4322" s="153"/>
      <c r="AB4322" s="153"/>
      <c r="AC4322" s="182" t="e">
        <f t="shared" si="136"/>
        <v>#DIV/0!</v>
      </c>
      <c r="AD4322" s="153" t="e">
        <f t="shared" si="137"/>
        <v>#DIV/0!</v>
      </c>
      <c r="AE4322" s="207"/>
      <c r="AF4322" s="153"/>
      <c r="AG4322" s="159"/>
      <c r="AH4322" s="153"/>
      <c r="AI4322" s="161"/>
      <c r="AJ4322" s="153"/>
      <c r="AK4322" s="153"/>
      <c r="AL4322" s="207"/>
      <c r="AM4322" s="207"/>
      <c r="AN4322" s="207"/>
      <c r="AO4322" s="207"/>
      <c r="AP4322" s="147" t="s">
        <v>54</v>
      </c>
      <c r="AQ4322" s="147"/>
      <c r="AR4322" s="147"/>
      <c r="AS4322" s="209" t="s">
        <v>68</v>
      </c>
      <c r="AT4322" s="223" t="str">
        <f>MONTH(B4322)&amp;"/"&amp;YEAR(B4322)</f>
        <v>3/2026</v>
      </c>
      <c r="AU4322" s="223">
        <f>WEEKNUM(B4322)-WEEKNUM(EOMONTH(B4322,-1)+1)+1</f>
        <v>1</v>
      </c>
      <c r="AV4322" s="209" t="str">
        <f>MONTH(R4322)&amp;"/"&amp;YEAR(R4322)</f>
        <v>1/1900</v>
      </c>
      <c r="AW4322" s="209" t="e">
        <f>WEEKNUM(R4322)-WEEKNUM(EOMONTH(R4322,-1)+1)+1</f>
        <v>#NUM!</v>
      </c>
      <c r="AX4322" s="209">
        <f>IF(BB4322="S",IF(Q4322="1. Aceitou o programa",R4322-B4322,0),0)</f>
        <v>0</v>
      </c>
      <c r="AY4322" s="209">
        <f>IF(BB4322="S",IF(AND(S4322&lt;&gt;"",R4322&lt;&gt;""),S4322-R4322,0),0)</f>
        <v>0</v>
      </c>
      <c r="AZ4322" s="209">
        <f>IF(BB4322="S",IF(Q4322="1. Aceitou o programa",IF(OR(X4322="Não se Aplica",X4322=""),IF(OR(W4322="Não se Aplica",W4322=""),0,W4322-V4322),AVERAGE(X4322-W4322,W4322-V4322)),0),0)</f>
        <v>0</v>
      </c>
      <c r="BA4322" s="209">
        <f>IF(BB4322="S",IF(AND(Q4322="1. Aceitou o programa",AH4322="Realizada"),IFERROR(IF(AG4322="",0,AG4322-R4322),0),0),0)</f>
        <v>0</v>
      </c>
      <c r="BB4322" s="209" t="str">
        <f>_xlfn.XLOOKUP(U4322,'Lista Suspensa'!$AA$20:$AA$23,'Lista Suspensa'!$AB$20:$AB$23,"N/A")</f>
        <v>S</v>
      </c>
    </row>
    <row r="4323" spans="1:54" ht="12" customHeight="1">
      <c r="A4323" s="151" t="s">
        <v>54</v>
      </c>
      <c r="B4323" s="152">
        <v>46083</v>
      </c>
      <c r="C4323" s="153" t="s">
        <v>55</v>
      </c>
      <c r="D4323" s="153" t="s">
        <v>56</v>
      </c>
      <c r="E4323" s="244">
        <v>84532406</v>
      </c>
      <c r="F4323" s="144" t="s">
        <v>7808</v>
      </c>
      <c r="G4323" s="230"/>
      <c r="H4323" s="154">
        <v>28697</v>
      </c>
      <c r="I4323" s="153">
        <v>47</v>
      </c>
      <c r="J4323" s="148" t="s">
        <v>70</v>
      </c>
      <c r="K4323" s="153"/>
      <c r="L4323" s="153"/>
      <c r="M4323" s="153"/>
      <c r="N4323" s="153">
        <v>60</v>
      </c>
      <c r="O4323" s="155" t="s">
        <v>7809</v>
      </c>
      <c r="P4323" s="156" t="s">
        <v>2077</v>
      </c>
      <c r="Q4323" s="157" t="s">
        <v>7576</v>
      </c>
      <c r="R4323" s="158"/>
      <c r="S4323" s="159">
        <v>46150</v>
      </c>
      <c r="T4323" s="159" t="s">
        <v>6983</v>
      </c>
      <c r="U4323" s="159" t="s">
        <v>6152</v>
      </c>
      <c r="V4323" s="154">
        <v>46112</v>
      </c>
      <c r="W4323" s="154">
        <v>46113</v>
      </c>
      <c r="X4323" s="154">
        <v>46150</v>
      </c>
      <c r="Y4323" s="160">
        <v>46111</v>
      </c>
      <c r="Z4323" s="160"/>
      <c r="AA4323" s="153"/>
      <c r="AB4323" s="153"/>
      <c r="AC4323" s="182" t="e">
        <f t="shared" si="136"/>
        <v>#DIV/0!</v>
      </c>
      <c r="AD4323" s="153" t="e">
        <f t="shared" si="137"/>
        <v>#DIV/0!</v>
      </c>
      <c r="AE4323" s="207"/>
      <c r="AF4323" s="153"/>
      <c r="AG4323" s="159"/>
      <c r="AH4323" s="153"/>
      <c r="AI4323" s="161"/>
      <c r="AJ4323" s="153"/>
      <c r="AK4323" s="153"/>
      <c r="AL4323" s="207"/>
      <c r="AM4323" s="207"/>
      <c r="AN4323" s="207"/>
      <c r="AO4323" s="207"/>
      <c r="AP4323" s="147" t="s">
        <v>54</v>
      </c>
      <c r="AQ4323" s="147"/>
      <c r="AR4323" s="147"/>
      <c r="AS4323" s="209" t="s">
        <v>68</v>
      </c>
      <c r="AT4323" s="223" t="str">
        <f>MONTH(B4323)&amp;"/"&amp;YEAR(B4323)</f>
        <v>3/2026</v>
      </c>
      <c r="AU4323" s="223">
        <f>WEEKNUM(B4323)-WEEKNUM(EOMONTH(B4323,-1)+1)+1</f>
        <v>1</v>
      </c>
      <c r="AV4323" s="209" t="str">
        <f>MONTH(R4323)&amp;"/"&amp;YEAR(R4323)</f>
        <v>1/1900</v>
      </c>
      <c r="AW4323" s="209" t="e">
        <f>WEEKNUM(R4323)-WEEKNUM(EOMONTH(R4323,-1)+1)+1</f>
        <v>#NUM!</v>
      </c>
      <c r="AX4323" s="209">
        <f>IF(BB4323="S",IF(Q4323="1. Aceitou o programa",R4323-B4323,0),0)</f>
        <v>0</v>
      </c>
      <c r="AY4323" s="209">
        <f>IF(BB4323="S",IF(AND(S4323&lt;&gt;"",R4323&lt;&gt;""),S4323-R4323,0),0)</f>
        <v>0</v>
      </c>
      <c r="AZ4323" s="209">
        <f>IF(BB4323="S",IF(Q4323="1. Aceitou o programa",IF(OR(X4323="Não se Aplica",X4323=""),IF(OR(W4323="Não se Aplica",W4323=""),0,W4323-V4323),AVERAGE(X4323-W4323,W4323-V4323)),0),0)</f>
        <v>0</v>
      </c>
      <c r="BA4323" s="209">
        <f>IF(BB4323="S",IF(AND(Q4323="1. Aceitou o programa",AH4323="Realizada"),IFERROR(IF(AG4323="",0,AG4323-R4323),0),0),0)</f>
        <v>0</v>
      </c>
      <c r="BB4323" s="209" t="str">
        <f>_xlfn.XLOOKUP(U4323,'Lista Suspensa'!$AA$20:$AA$23,'Lista Suspensa'!$AB$20:$AB$23,"N/A")</f>
        <v>S</v>
      </c>
    </row>
    <row r="4324" spans="1:54" ht="12" customHeight="1">
      <c r="A4324" s="151" t="s">
        <v>54</v>
      </c>
      <c r="B4324" s="152">
        <v>46083</v>
      </c>
      <c r="C4324" s="153" t="s">
        <v>55</v>
      </c>
      <c r="D4324" s="153" t="s">
        <v>56</v>
      </c>
      <c r="E4324" s="244">
        <v>83617873</v>
      </c>
      <c r="F4324" s="144" t="s">
        <v>7810</v>
      </c>
      <c r="G4324" s="230"/>
      <c r="H4324" s="154">
        <v>29700</v>
      </c>
      <c r="I4324" s="153">
        <v>45</v>
      </c>
      <c r="J4324" s="148" t="s">
        <v>58</v>
      </c>
      <c r="K4324" s="153"/>
      <c r="L4324" s="153"/>
      <c r="M4324" s="153"/>
      <c r="N4324" s="153">
        <v>60</v>
      </c>
      <c r="O4324" s="155" t="s">
        <v>7811</v>
      </c>
      <c r="P4324" s="156" t="s">
        <v>2026</v>
      </c>
      <c r="Q4324" s="157" t="s">
        <v>7576</v>
      </c>
      <c r="R4324" s="158"/>
      <c r="S4324" s="159">
        <v>46150</v>
      </c>
      <c r="T4324" s="159" t="s">
        <v>6983</v>
      </c>
      <c r="U4324" s="159" t="s">
        <v>6152</v>
      </c>
      <c r="V4324" s="154">
        <v>46112</v>
      </c>
      <c r="W4324" s="154">
        <v>46113</v>
      </c>
      <c r="X4324" s="154">
        <v>46150</v>
      </c>
      <c r="Y4324" s="160">
        <v>46111</v>
      </c>
      <c r="Z4324" s="160"/>
      <c r="AA4324" s="153"/>
      <c r="AB4324" s="153"/>
      <c r="AC4324" s="182" t="e">
        <f t="shared" si="136"/>
        <v>#DIV/0!</v>
      </c>
      <c r="AD4324" s="153" t="e">
        <f t="shared" si="137"/>
        <v>#DIV/0!</v>
      </c>
      <c r="AE4324" s="207"/>
      <c r="AF4324" s="153"/>
      <c r="AG4324" s="159"/>
      <c r="AH4324" s="153"/>
      <c r="AI4324" s="161"/>
      <c r="AJ4324" s="153"/>
      <c r="AK4324" s="153"/>
      <c r="AL4324" s="207"/>
      <c r="AM4324" s="207"/>
      <c r="AN4324" s="207"/>
      <c r="AO4324" s="207"/>
      <c r="AP4324" s="147" t="s">
        <v>54</v>
      </c>
      <c r="AQ4324" s="147"/>
      <c r="AR4324" s="147"/>
      <c r="AS4324" s="209" t="s">
        <v>68</v>
      </c>
      <c r="AT4324" s="223" t="str">
        <f>MONTH(B4324)&amp;"/"&amp;YEAR(B4324)</f>
        <v>3/2026</v>
      </c>
      <c r="AU4324" s="223">
        <f>WEEKNUM(B4324)-WEEKNUM(EOMONTH(B4324,-1)+1)+1</f>
        <v>1</v>
      </c>
      <c r="AV4324" s="209" t="str">
        <f>MONTH(R4324)&amp;"/"&amp;YEAR(R4324)</f>
        <v>1/1900</v>
      </c>
      <c r="AW4324" s="209" t="e">
        <f>WEEKNUM(R4324)-WEEKNUM(EOMONTH(R4324,-1)+1)+1</f>
        <v>#NUM!</v>
      </c>
      <c r="AX4324" s="209">
        <f>IF(BB4324="S",IF(Q4324="1. Aceitou o programa",R4324-B4324,0),0)</f>
        <v>0</v>
      </c>
      <c r="AY4324" s="209">
        <f>IF(BB4324="S",IF(AND(S4324&lt;&gt;"",R4324&lt;&gt;""),S4324-R4324,0),0)</f>
        <v>0</v>
      </c>
      <c r="AZ4324" s="209">
        <f>IF(BB4324="S",IF(Q4324="1. Aceitou o programa",IF(OR(X4324="Não se Aplica",X4324=""),IF(OR(W4324="Não se Aplica",W4324=""),0,W4324-V4324),AVERAGE(X4324-W4324,W4324-V4324)),0),0)</f>
        <v>0</v>
      </c>
      <c r="BA4324" s="209">
        <f>IF(BB4324="S",IF(AND(Q4324="1. Aceitou o programa",AH4324="Realizada"),IFERROR(IF(AG4324="",0,AG4324-R4324),0),0),0)</f>
        <v>0</v>
      </c>
      <c r="BB4324" s="209" t="str">
        <f>_xlfn.XLOOKUP(U4324,'Lista Suspensa'!$AA$20:$AA$23,'Lista Suspensa'!$AB$20:$AB$23,"N/A")</f>
        <v>S</v>
      </c>
    </row>
    <row r="4325" spans="1:54" ht="12" customHeight="1">
      <c r="A4325" s="151" t="s">
        <v>54</v>
      </c>
      <c r="B4325" s="152">
        <v>46083</v>
      </c>
      <c r="C4325" s="153" t="s">
        <v>55</v>
      </c>
      <c r="D4325" s="153" t="s">
        <v>56</v>
      </c>
      <c r="E4325" s="244">
        <v>86259542</v>
      </c>
      <c r="F4325" s="144" t="s">
        <v>7812</v>
      </c>
      <c r="G4325" s="230"/>
      <c r="H4325" s="154">
        <v>30077</v>
      </c>
      <c r="I4325" s="153">
        <v>44</v>
      </c>
      <c r="J4325" s="148" t="s">
        <v>58</v>
      </c>
      <c r="K4325" s="153"/>
      <c r="L4325" s="153"/>
      <c r="M4325" s="153"/>
      <c r="N4325" s="153">
        <v>50</v>
      </c>
      <c r="O4325" s="155" t="s">
        <v>7813</v>
      </c>
      <c r="P4325" s="156" t="s">
        <v>2026</v>
      </c>
      <c r="Q4325" s="157" t="s">
        <v>7576</v>
      </c>
      <c r="R4325" s="158"/>
      <c r="S4325" s="159">
        <v>46150</v>
      </c>
      <c r="T4325" s="159" t="s">
        <v>6983</v>
      </c>
      <c r="U4325" s="159" t="s">
        <v>6152</v>
      </c>
      <c r="V4325" s="154">
        <v>46112</v>
      </c>
      <c r="W4325" s="154">
        <v>46113</v>
      </c>
      <c r="X4325" s="154">
        <v>46150</v>
      </c>
      <c r="Y4325" s="160">
        <v>46111</v>
      </c>
      <c r="Z4325" s="160"/>
      <c r="AA4325" s="153"/>
      <c r="AB4325" s="153"/>
      <c r="AC4325" s="182" t="e">
        <f t="shared" si="136"/>
        <v>#DIV/0!</v>
      </c>
      <c r="AD4325" s="153" t="e">
        <f t="shared" si="137"/>
        <v>#DIV/0!</v>
      </c>
      <c r="AE4325" s="207"/>
      <c r="AF4325" s="153"/>
      <c r="AG4325" s="159"/>
      <c r="AH4325" s="153"/>
      <c r="AI4325" s="161"/>
      <c r="AJ4325" s="153"/>
      <c r="AK4325" s="153"/>
      <c r="AL4325" s="207"/>
      <c r="AM4325" s="207"/>
      <c r="AN4325" s="207"/>
      <c r="AO4325" s="207"/>
      <c r="AP4325" s="147" t="s">
        <v>54</v>
      </c>
      <c r="AQ4325" s="147"/>
      <c r="AR4325" s="147"/>
      <c r="AS4325" s="209" t="s">
        <v>68</v>
      </c>
      <c r="AT4325" s="223" t="str">
        <f>MONTH(B4325)&amp;"/"&amp;YEAR(B4325)</f>
        <v>3/2026</v>
      </c>
      <c r="AU4325" s="223">
        <f>WEEKNUM(B4325)-WEEKNUM(EOMONTH(B4325,-1)+1)+1</f>
        <v>1</v>
      </c>
      <c r="AV4325" s="209" t="str">
        <f>MONTH(R4325)&amp;"/"&amp;YEAR(R4325)</f>
        <v>1/1900</v>
      </c>
      <c r="AW4325" s="209" t="e">
        <f>WEEKNUM(R4325)-WEEKNUM(EOMONTH(R4325,-1)+1)+1</f>
        <v>#NUM!</v>
      </c>
      <c r="AX4325" s="209">
        <f>IF(BB4325="S",IF(Q4325="1. Aceitou o programa",R4325-B4325,0),0)</f>
        <v>0</v>
      </c>
      <c r="AY4325" s="209">
        <f>IF(BB4325="S",IF(AND(S4325&lt;&gt;"",R4325&lt;&gt;""),S4325-R4325,0),0)</f>
        <v>0</v>
      </c>
      <c r="AZ4325" s="209">
        <f>IF(BB4325="S",IF(Q4325="1. Aceitou o programa",IF(OR(X4325="Não se Aplica",X4325=""),IF(OR(W4325="Não se Aplica",W4325=""),0,W4325-V4325),AVERAGE(X4325-W4325,W4325-V4325)),0),0)</f>
        <v>0</v>
      </c>
      <c r="BA4325" s="209">
        <f>IF(BB4325="S",IF(AND(Q4325="1. Aceitou o programa",AH4325="Realizada"),IFERROR(IF(AG4325="",0,AG4325-R4325),0),0),0)</f>
        <v>0</v>
      </c>
      <c r="BB4325" s="209" t="str">
        <f>_xlfn.XLOOKUP(U4325,'Lista Suspensa'!$AA$20:$AA$23,'Lista Suspensa'!$AB$20:$AB$23,"N/A")</f>
        <v>S</v>
      </c>
    </row>
    <row r="4326" spans="1:54" ht="12" customHeight="1">
      <c r="A4326" s="151" t="s">
        <v>54</v>
      </c>
      <c r="B4326" s="152">
        <v>46083</v>
      </c>
      <c r="C4326" s="153" t="s">
        <v>55</v>
      </c>
      <c r="D4326" s="153" t="s">
        <v>56</v>
      </c>
      <c r="E4326" s="244">
        <v>83477012</v>
      </c>
      <c r="F4326" s="144" t="s">
        <v>7814</v>
      </c>
      <c r="G4326" s="230"/>
      <c r="H4326" s="154">
        <v>30568</v>
      </c>
      <c r="I4326" s="153">
        <v>42</v>
      </c>
      <c r="J4326" s="148" t="s">
        <v>70</v>
      </c>
      <c r="K4326" s="153"/>
      <c r="L4326" s="153"/>
      <c r="M4326" s="153"/>
      <c r="N4326" s="153">
        <v>60</v>
      </c>
      <c r="O4326" s="155" t="s">
        <v>7815</v>
      </c>
      <c r="P4326" s="156" t="s">
        <v>2026</v>
      </c>
      <c r="Q4326" s="157" t="s">
        <v>7576</v>
      </c>
      <c r="R4326" s="158"/>
      <c r="S4326" s="159">
        <v>46150</v>
      </c>
      <c r="T4326" s="159" t="s">
        <v>6983</v>
      </c>
      <c r="U4326" s="159" t="s">
        <v>6152</v>
      </c>
      <c r="V4326" s="154">
        <v>46112</v>
      </c>
      <c r="W4326" s="154">
        <v>46113</v>
      </c>
      <c r="X4326" s="154">
        <v>46150</v>
      </c>
      <c r="Y4326" s="160">
        <v>46111</v>
      </c>
      <c r="Z4326" s="160"/>
      <c r="AA4326" s="153"/>
      <c r="AB4326" s="153"/>
      <c r="AC4326" s="182" t="e">
        <f t="shared" si="136"/>
        <v>#DIV/0!</v>
      </c>
      <c r="AD4326" s="153" t="e">
        <f t="shared" si="137"/>
        <v>#DIV/0!</v>
      </c>
      <c r="AE4326" s="207"/>
      <c r="AF4326" s="153"/>
      <c r="AG4326" s="159"/>
      <c r="AH4326" s="153"/>
      <c r="AI4326" s="161"/>
      <c r="AJ4326" s="153"/>
      <c r="AK4326" s="153"/>
      <c r="AL4326" s="207"/>
      <c r="AM4326" s="207"/>
      <c r="AN4326" s="207"/>
      <c r="AO4326" s="207"/>
      <c r="AP4326" s="147" t="s">
        <v>54</v>
      </c>
      <c r="AQ4326" s="147"/>
      <c r="AR4326" s="147"/>
      <c r="AS4326" s="209" t="s">
        <v>68</v>
      </c>
      <c r="AT4326" s="223" t="str">
        <f>MONTH(B4326)&amp;"/"&amp;YEAR(B4326)</f>
        <v>3/2026</v>
      </c>
      <c r="AU4326" s="223">
        <f>WEEKNUM(B4326)-WEEKNUM(EOMONTH(B4326,-1)+1)+1</f>
        <v>1</v>
      </c>
      <c r="AV4326" s="209" t="str">
        <f>MONTH(R4326)&amp;"/"&amp;YEAR(R4326)</f>
        <v>1/1900</v>
      </c>
      <c r="AW4326" s="209" t="e">
        <f>WEEKNUM(R4326)-WEEKNUM(EOMONTH(R4326,-1)+1)+1</f>
        <v>#NUM!</v>
      </c>
      <c r="AX4326" s="209">
        <f>IF(BB4326="S",IF(Q4326="1. Aceitou o programa",R4326-B4326,0),0)</f>
        <v>0</v>
      </c>
      <c r="AY4326" s="209">
        <f>IF(BB4326="S",IF(AND(S4326&lt;&gt;"",R4326&lt;&gt;""),S4326-R4326,0),0)</f>
        <v>0</v>
      </c>
      <c r="AZ4326" s="209">
        <f>IF(BB4326="S",IF(Q4326="1. Aceitou o programa",IF(OR(X4326="Não se Aplica",X4326=""),IF(OR(W4326="Não se Aplica",W4326=""),0,W4326-V4326),AVERAGE(X4326-W4326,W4326-V4326)),0),0)</f>
        <v>0</v>
      </c>
      <c r="BA4326" s="209">
        <f>IF(BB4326="S",IF(AND(Q4326="1. Aceitou o programa",AH4326="Realizada"),IFERROR(IF(AG4326="",0,AG4326-R4326),0),0),0)</f>
        <v>0</v>
      </c>
      <c r="BB4326" s="209" t="str">
        <f>_xlfn.XLOOKUP(U4326,'Lista Suspensa'!$AA$20:$AA$23,'Lista Suspensa'!$AB$20:$AB$23,"N/A")</f>
        <v>S</v>
      </c>
    </row>
    <row r="4327" spans="1:54" ht="12" customHeight="1">
      <c r="A4327" s="151" t="s">
        <v>54</v>
      </c>
      <c r="B4327" s="152">
        <v>46083</v>
      </c>
      <c r="C4327" s="153" t="s">
        <v>55</v>
      </c>
      <c r="D4327" s="153" t="s">
        <v>56</v>
      </c>
      <c r="E4327" s="244">
        <v>82680414</v>
      </c>
      <c r="F4327" s="144" t="s">
        <v>7816</v>
      </c>
      <c r="G4327" s="230"/>
      <c r="H4327" s="154">
        <v>32358</v>
      </c>
      <c r="I4327" s="153">
        <v>37</v>
      </c>
      <c r="J4327" s="148" t="s">
        <v>70</v>
      </c>
      <c r="K4327" s="153"/>
      <c r="L4327" s="153"/>
      <c r="M4327" s="153"/>
      <c r="N4327" s="153">
        <v>40</v>
      </c>
      <c r="O4327" s="155" t="s">
        <v>7817</v>
      </c>
      <c r="P4327" s="156" t="s">
        <v>2026</v>
      </c>
      <c r="Q4327" s="157" t="s">
        <v>7576</v>
      </c>
      <c r="R4327" s="158"/>
      <c r="S4327" s="159">
        <v>46150</v>
      </c>
      <c r="T4327" s="159" t="s">
        <v>6983</v>
      </c>
      <c r="U4327" s="159" t="s">
        <v>6152</v>
      </c>
      <c r="V4327" s="154">
        <v>46112</v>
      </c>
      <c r="W4327" s="154">
        <v>46113</v>
      </c>
      <c r="X4327" s="154">
        <v>46150</v>
      </c>
      <c r="Y4327" s="160">
        <v>46111</v>
      </c>
      <c r="Z4327" s="160"/>
      <c r="AA4327" s="153"/>
      <c r="AB4327" s="153"/>
      <c r="AC4327" s="182" t="e">
        <f t="shared" si="136"/>
        <v>#DIV/0!</v>
      </c>
      <c r="AD4327" s="153" t="e">
        <f t="shared" si="137"/>
        <v>#DIV/0!</v>
      </c>
      <c r="AE4327" s="207"/>
      <c r="AF4327" s="153"/>
      <c r="AG4327" s="159"/>
      <c r="AH4327" s="153"/>
      <c r="AI4327" s="161"/>
      <c r="AJ4327" s="153"/>
      <c r="AK4327" s="153"/>
      <c r="AL4327" s="207"/>
      <c r="AM4327" s="207"/>
      <c r="AN4327" s="207"/>
      <c r="AO4327" s="207"/>
      <c r="AP4327" s="147" t="s">
        <v>54</v>
      </c>
      <c r="AQ4327" s="147"/>
      <c r="AR4327" s="147"/>
      <c r="AS4327" s="209" t="s">
        <v>68</v>
      </c>
      <c r="AT4327" s="223" t="str">
        <f>MONTH(B4327)&amp;"/"&amp;YEAR(B4327)</f>
        <v>3/2026</v>
      </c>
      <c r="AU4327" s="223">
        <f>WEEKNUM(B4327)-WEEKNUM(EOMONTH(B4327,-1)+1)+1</f>
        <v>1</v>
      </c>
      <c r="AV4327" s="209" t="str">
        <f>MONTH(R4327)&amp;"/"&amp;YEAR(R4327)</f>
        <v>1/1900</v>
      </c>
      <c r="AW4327" s="209" t="e">
        <f>WEEKNUM(R4327)-WEEKNUM(EOMONTH(R4327,-1)+1)+1</f>
        <v>#NUM!</v>
      </c>
      <c r="AX4327" s="209">
        <f>IF(BB4327="S",IF(Q4327="1. Aceitou o programa",R4327-B4327,0),0)</f>
        <v>0</v>
      </c>
      <c r="AY4327" s="209">
        <f>IF(BB4327="S",IF(AND(S4327&lt;&gt;"",R4327&lt;&gt;""),S4327-R4327,0),0)</f>
        <v>0</v>
      </c>
      <c r="AZ4327" s="209">
        <f>IF(BB4327="S",IF(Q4327="1. Aceitou o programa",IF(OR(X4327="Não se Aplica",X4327=""),IF(OR(W4327="Não se Aplica",W4327=""),0,W4327-V4327),AVERAGE(X4327-W4327,W4327-V4327)),0),0)</f>
        <v>0</v>
      </c>
      <c r="BA4327" s="209">
        <f>IF(BB4327="S",IF(AND(Q4327="1. Aceitou o programa",AH4327="Realizada"),IFERROR(IF(AG4327="",0,AG4327-R4327),0),0),0)</f>
        <v>0</v>
      </c>
      <c r="BB4327" s="209" t="str">
        <f>_xlfn.XLOOKUP(U4327,'Lista Suspensa'!$AA$20:$AA$23,'Lista Suspensa'!$AB$20:$AB$23,"N/A")</f>
        <v>S</v>
      </c>
    </row>
    <row r="4328" spans="1:54" ht="12" customHeight="1">
      <c r="A4328" s="151" t="s">
        <v>54</v>
      </c>
      <c r="B4328" s="152">
        <v>46083</v>
      </c>
      <c r="C4328" s="153" t="s">
        <v>55</v>
      </c>
      <c r="D4328" s="153" t="s">
        <v>56</v>
      </c>
      <c r="E4328" s="244">
        <v>88891571</v>
      </c>
      <c r="F4328" s="144" t="s">
        <v>7818</v>
      </c>
      <c r="G4328" s="230"/>
      <c r="H4328" s="154">
        <v>29434</v>
      </c>
      <c r="I4328" s="153">
        <v>45</v>
      </c>
      <c r="J4328" s="148" t="s">
        <v>70</v>
      </c>
      <c r="K4328" s="153" t="s">
        <v>59</v>
      </c>
      <c r="L4328" s="153"/>
      <c r="M4328" s="153"/>
      <c r="N4328" s="153">
        <v>60</v>
      </c>
      <c r="O4328" s="155" t="s">
        <v>7819</v>
      </c>
      <c r="P4328" s="156" t="s">
        <v>2069</v>
      </c>
      <c r="Q4328" s="157" t="s">
        <v>7576</v>
      </c>
      <c r="R4328" s="158"/>
      <c r="S4328" s="159">
        <v>46150</v>
      </c>
      <c r="T4328" s="159" t="s">
        <v>6983</v>
      </c>
      <c r="U4328" s="159" t="s">
        <v>6152</v>
      </c>
      <c r="V4328" s="154">
        <v>46112</v>
      </c>
      <c r="W4328" s="154">
        <v>46112</v>
      </c>
      <c r="X4328" s="154">
        <v>46150</v>
      </c>
      <c r="Y4328" s="160">
        <v>46111</v>
      </c>
      <c r="Z4328" s="160"/>
      <c r="AA4328" s="153"/>
      <c r="AB4328" s="153"/>
      <c r="AC4328" s="182" t="e">
        <f t="shared" si="136"/>
        <v>#DIV/0!</v>
      </c>
      <c r="AD4328" s="153" t="e">
        <f t="shared" si="137"/>
        <v>#DIV/0!</v>
      </c>
      <c r="AE4328" s="207"/>
      <c r="AF4328" s="153"/>
      <c r="AG4328" s="159"/>
      <c r="AH4328" s="153"/>
      <c r="AI4328" s="161"/>
      <c r="AJ4328" s="153"/>
      <c r="AK4328" s="153"/>
      <c r="AL4328" s="207"/>
      <c r="AM4328" s="207"/>
      <c r="AN4328" s="207"/>
      <c r="AO4328" s="207" t="s">
        <v>6882</v>
      </c>
      <c r="AP4328" s="147" t="s">
        <v>54</v>
      </c>
      <c r="AQ4328" s="147"/>
      <c r="AR4328" s="147"/>
      <c r="AS4328" s="209" t="s">
        <v>68</v>
      </c>
      <c r="AT4328" s="223" t="str">
        <f>MONTH(B4328)&amp;"/"&amp;YEAR(B4328)</f>
        <v>3/2026</v>
      </c>
      <c r="AU4328" s="223">
        <f>WEEKNUM(B4328)-WEEKNUM(EOMONTH(B4328,-1)+1)+1</f>
        <v>1</v>
      </c>
      <c r="AV4328" s="209" t="str">
        <f>MONTH(R4328)&amp;"/"&amp;YEAR(R4328)</f>
        <v>1/1900</v>
      </c>
      <c r="AW4328" s="209" t="e">
        <f>WEEKNUM(R4328)-WEEKNUM(EOMONTH(R4328,-1)+1)+1</f>
        <v>#NUM!</v>
      </c>
      <c r="AX4328" s="209">
        <f>IF(BB4328="S",IF(Q4328="1. Aceitou o programa",R4328-B4328,0),0)</f>
        <v>0</v>
      </c>
      <c r="AY4328" s="209">
        <f>IF(BB4328="S",IF(AND(S4328&lt;&gt;"",R4328&lt;&gt;""),S4328-R4328,0),0)</f>
        <v>0</v>
      </c>
      <c r="AZ4328" s="209">
        <f>IF(BB4328="S",IF(Q4328="1. Aceitou o programa",IF(OR(X4328="Não se Aplica",X4328=""),IF(OR(W4328="Não se Aplica",W4328=""),0,W4328-V4328),AVERAGE(X4328-W4328,W4328-V4328)),0),0)</f>
        <v>0</v>
      </c>
      <c r="BA4328" s="209">
        <f>IF(BB4328="S",IF(AND(Q4328="1. Aceitou o programa",AH4328="Realizada"),IFERROR(IF(AG4328="",0,AG4328-R4328),0),0),0)</f>
        <v>0</v>
      </c>
      <c r="BB4328" s="209" t="str">
        <f>_xlfn.XLOOKUP(U4328,'Lista Suspensa'!$AA$20:$AA$23,'Lista Suspensa'!$AB$20:$AB$23,"N/A")</f>
        <v>S</v>
      </c>
    </row>
    <row r="4329" spans="1:54" ht="12" customHeight="1">
      <c r="A4329" s="151" t="s">
        <v>54</v>
      </c>
      <c r="B4329" s="152">
        <v>46083</v>
      </c>
      <c r="C4329" s="153" t="s">
        <v>55</v>
      </c>
      <c r="D4329" s="153" t="s">
        <v>56</v>
      </c>
      <c r="E4329" s="244">
        <v>78118510</v>
      </c>
      <c r="F4329" s="144" t="s">
        <v>7820</v>
      </c>
      <c r="G4329" s="230"/>
      <c r="H4329" s="154">
        <v>24857</v>
      </c>
      <c r="I4329" s="153">
        <v>58</v>
      </c>
      <c r="J4329" s="148" t="s">
        <v>70</v>
      </c>
      <c r="K4329" s="153"/>
      <c r="L4329" s="153"/>
      <c r="M4329" s="153"/>
      <c r="N4329" s="153">
        <v>75</v>
      </c>
      <c r="O4329" s="155">
        <v>21992128958</v>
      </c>
      <c r="P4329" s="156" t="s">
        <v>60</v>
      </c>
      <c r="Q4329" s="157" t="s">
        <v>7576</v>
      </c>
      <c r="R4329" s="158"/>
      <c r="S4329" s="159">
        <v>46150</v>
      </c>
      <c r="T4329" s="159" t="s">
        <v>6983</v>
      </c>
      <c r="U4329" s="159" t="s">
        <v>6152</v>
      </c>
      <c r="V4329" s="154">
        <v>46113</v>
      </c>
      <c r="W4329" s="154">
        <v>46118</v>
      </c>
      <c r="X4329" s="154">
        <v>46150</v>
      </c>
      <c r="Y4329" s="160"/>
      <c r="Z4329" s="160"/>
      <c r="AA4329" s="153"/>
      <c r="AB4329" s="153"/>
      <c r="AC4329" s="182" t="e">
        <f t="shared" si="136"/>
        <v>#DIV/0!</v>
      </c>
      <c r="AD4329" s="153" t="e">
        <f t="shared" si="137"/>
        <v>#DIV/0!</v>
      </c>
      <c r="AE4329" s="207"/>
      <c r="AF4329" s="153"/>
      <c r="AG4329" s="159"/>
      <c r="AH4329" s="153"/>
      <c r="AI4329" s="161"/>
      <c r="AJ4329" s="153"/>
      <c r="AK4329" s="153"/>
      <c r="AL4329" s="207"/>
      <c r="AM4329" s="207"/>
      <c r="AN4329" s="207"/>
      <c r="AO4329" s="207"/>
      <c r="AP4329" s="147" t="s">
        <v>54</v>
      </c>
      <c r="AQ4329" s="147"/>
      <c r="AR4329" s="147"/>
      <c r="AS4329" s="209" t="s">
        <v>68</v>
      </c>
      <c r="AT4329" s="223" t="str">
        <f>MONTH(B4329)&amp;"/"&amp;YEAR(B4329)</f>
        <v>3/2026</v>
      </c>
      <c r="AU4329" s="223">
        <f>WEEKNUM(B4329)-WEEKNUM(EOMONTH(B4329,-1)+1)+1</f>
        <v>1</v>
      </c>
      <c r="AV4329" s="209" t="str">
        <f>MONTH(R4329)&amp;"/"&amp;YEAR(R4329)</f>
        <v>1/1900</v>
      </c>
      <c r="AW4329" s="209" t="e">
        <f>WEEKNUM(R4329)-WEEKNUM(EOMONTH(R4329,-1)+1)+1</f>
        <v>#NUM!</v>
      </c>
      <c r="AX4329" s="209">
        <f>IF(BB4329="S",IF(Q4329="1. Aceitou o programa",R4329-B4329,0),0)</f>
        <v>0</v>
      </c>
      <c r="AY4329" s="209">
        <f>IF(BB4329="S",IF(AND(S4329&lt;&gt;"",R4329&lt;&gt;""),S4329-R4329,0),0)</f>
        <v>0</v>
      </c>
      <c r="AZ4329" s="209">
        <f>IF(BB4329="S",IF(Q4329="1. Aceitou o programa",IF(OR(X4329="Não se Aplica",X4329=""),IF(OR(W4329="Não se Aplica",W4329=""),0,W4329-V4329),AVERAGE(X4329-W4329,W4329-V4329)),0),0)</f>
        <v>0</v>
      </c>
      <c r="BA4329" s="209">
        <f>IF(BB4329="S",IF(AND(Q4329="1. Aceitou o programa",AH4329="Realizada"),IFERROR(IF(AG4329="",0,AG4329-R4329),0),0),0)</f>
        <v>0</v>
      </c>
      <c r="BB4329" s="209" t="str">
        <f>_xlfn.XLOOKUP(U4329,'Lista Suspensa'!$AA$20:$AA$23,'Lista Suspensa'!$AB$20:$AB$23,"N/A")</f>
        <v>S</v>
      </c>
    </row>
    <row r="4330" spans="1:54" ht="12" customHeight="1">
      <c r="A4330" s="151" t="s">
        <v>54</v>
      </c>
      <c r="B4330" s="152">
        <v>46083</v>
      </c>
      <c r="C4330" s="153" t="s">
        <v>55</v>
      </c>
      <c r="D4330" s="153" t="s">
        <v>56</v>
      </c>
      <c r="E4330" s="244">
        <v>75979406</v>
      </c>
      <c r="F4330" s="144" t="s">
        <v>7821</v>
      </c>
      <c r="G4330" s="230"/>
      <c r="H4330" s="154">
        <v>24859</v>
      </c>
      <c r="I4330" s="153">
        <v>58</v>
      </c>
      <c r="J4330" s="148" t="s">
        <v>70</v>
      </c>
      <c r="K4330" s="153"/>
      <c r="L4330" s="153"/>
      <c r="M4330" s="153"/>
      <c r="N4330" s="153">
        <v>50</v>
      </c>
      <c r="O4330" s="155">
        <v>11988651647</v>
      </c>
      <c r="P4330" s="156" t="s">
        <v>60</v>
      </c>
      <c r="Q4330" s="157" t="s">
        <v>7576</v>
      </c>
      <c r="R4330" s="158"/>
      <c r="S4330" s="159">
        <v>46150</v>
      </c>
      <c r="T4330" s="159" t="s">
        <v>6983</v>
      </c>
      <c r="U4330" s="159" t="s">
        <v>6152</v>
      </c>
      <c r="V4330" s="154">
        <v>46113</v>
      </c>
      <c r="W4330" s="154">
        <v>46118</v>
      </c>
      <c r="X4330" s="154">
        <v>46150</v>
      </c>
      <c r="Y4330" s="160"/>
      <c r="Z4330" s="160"/>
      <c r="AA4330" s="153"/>
      <c r="AB4330" s="153"/>
      <c r="AC4330" s="182" t="e">
        <f t="shared" si="136"/>
        <v>#DIV/0!</v>
      </c>
      <c r="AD4330" s="153" t="e">
        <f t="shared" si="137"/>
        <v>#DIV/0!</v>
      </c>
      <c r="AE4330" s="207"/>
      <c r="AF4330" s="153"/>
      <c r="AG4330" s="159"/>
      <c r="AH4330" s="153"/>
      <c r="AI4330" s="161"/>
      <c r="AJ4330" s="153"/>
      <c r="AK4330" s="153"/>
      <c r="AL4330" s="207"/>
      <c r="AM4330" s="207"/>
      <c r="AN4330" s="207"/>
      <c r="AO4330" s="207"/>
      <c r="AP4330" s="147" t="s">
        <v>54</v>
      </c>
      <c r="AQ4330" s="147"/>
      <c r="AR4330" s="147"/>
      <c r="AS4330" s="209" t="s">
        <v>68</v>
      </c>
      <c r="AT4330" s="223" t="str">
        <f>MONTH(B4330)&amp;"/"&amp;YEAR(B4330)</f>
        <v>3/2026</v>
      </c>
      <c r="AU4330" s="223">
        <f>WEEKNUM(B4330)-WEEKNUM(EOMONTH(B4330,-1)+1)+1</f>
        <v>1</v>
      </c>
      <c r="AV4330" s="209" t="str">
        <f>MONTH(R4330)&amp;"/"&amp;YEAR(R4330)</f>
        <v>1/1900</v>
      </c>
      <c r="AW4330" s="209" t="e">
        <f>WEEKNUM(R4330)-WEEKNUM(EOMONTH(R4330,-1)+1)+1</f>
        <v>#NUM!</v>
      </c>
      <c r="AX4330" s="209">
        <f>IF(BB4330="S",IF(Q4330="1. Aceitou o programa",R4330-B4330,0),0)</f>
        <v>0</v>
      </c>
      <c r="AY4330" s="209">
        <f>IF(BB4330="S",IF(AND(S4330&lt;&gt;"",R4330&lt;&gt;""),S4330-R4330,0),0)</f>
        <v>0</v>
      </c>
      <c r="AZ4330" s="209">
        <f>IF(BB4330="S",IF(Q4330="1. Aceitou o programa",IF(OR(X4330="Não se Aplica",X4330=""),IF(OR(W4330="Não se Aplica",W4330=""),0,W4330-V4330),AVERAGE(X4330-W4330,W4330-V4330)),0),0)</f>
        <v>0</v>
      </c>
      <c r="BA4330" s="209">
        <f>IF(BB4330="S",IF(AND(Q4330="1. Aceitou o programa",AH4330="Realizada"),IFERROR(IF(AG4330="",0,AG4330-R4330),0),0),0)</f>
        <v>0</v>
      </c>
      <c r="BB4330" s="209" t="str">
        <f>_xlfn.XLOOKUP(U4330,'Lista Suspensa'!$AA$20:$AA$23,'Lista Suspensa'!$AB$20:$AB$23,"N/A")</f>
        <v>S</v>
      </c>
    </row>
    <row r="4331" spans="1:54" ht="12" customHeight="1">
      <c r="A4331" s="151" t="s">
        <v>54</v>
      </c>
      <c r="B4331" s="152">
        <v>46083</v>
      </c>
      <c r="C4331" s="153" t="s">
        <v>55</v>
      </c>
      <c r="D4331" s="153" t="s">
        <v>56</v>
      </c>
      <c r="E4331" s="244">
        <v>78921172</v>
      </c>
      <c r="F4331" s="144" t="s">
        <v>7822</v>
      </c>
      <c r="G4331" s="230"/>
      <c r="H4331" s="154">
        <v>25491</v>
      </c>
      <c r="I4331" s="153">
        <v>56</v>
      </c>
      <c r="J4331" s="148" t="s">
        <v>70</v>
      </c>
      <c r="K4331" s="153"/>
      <c r="L4331" s="153"/>
      <c r="M4331" s="153"/>
      <c r="N4331" s="153">
        <v>60</v>
      </c>
      <c r="O4331" s="155">
        <v>21996764580</v>
      </c>
      <c r="P4331" s="156" t="s">
        <v>60</v>
      </c>
      <c r="Q4331" s="157" t="s">
        <v>7576</v>
      </c>
      <c r="R4331" s="158"/>
      <c r="S4331" s="159">
        <v>46150</v>
      </c>
      <c r="T4331" s="159" t="s">
        <v>6983</v>
      </c>
      <c r="U4331" s="159" t="s">
        <v>6152</v>
      </c>
      <c r="V4331" s="154">
        <v>46113</v>
      </c>
      <c r="W4331" s="154">
        <v>46118</v>
      </c>
      <c r="X4331" s="154">
        <v>46150</v>
      </c>
      <c r="Y4331" s="160"/>
      <c r="Z4331" s="160"/>
      <c r="AA4331" s="153"/>
      <c r="AB4331" s="153"/>
      <c r="AC4331" s="182" t="e">
        <f t="shared" si="136"/>
        <v>#DIV/0!</v>
      </c>
      <c r="AD4331" s="153" t="e">
        <f t="shared" si="137"/>
        <v>#DIV/0!</v>
      </c>
      <c r="AE4331" s="207"/>
      <c r="AF4331" s="153"/>
      <c r="AG4331" s="159"/>
      <c r="AH4331" s="153"/>
      <c r="AI4331" s="161"/>
      <c r="AJ4331" s="153"/>
      <c r="AK4331" s="153"/>
      <c r="AL4331" s="207"/>
      <c r="AM4331" s="207"/>
      <c r="AN4331" s="207"/>
      <c r="AO4331" s="207"/>
      <c r="AP4331" s="147" t="s">
        <v>54</v>
      </c>
      <c r="AQ4331" s="147"/>
      <c r="AR4331" s="147"/>
      <c r="AS4331" s="209" t="s">
        <v>68</v>
      </c>
      <c r="AT4331" s="223" t="str">
        <f>MONTH(B4331)&amp;"/"&amp;YEAR(B4331)</f>
        <v>3/2026</v>
      </c>
      <c r="AU4331" s="223">
        <f>WEEKNUM(B4331)-WEEKNUM(EOMONTH(B4331,-1)+1)+1</f>
        <v>1</v>
      </c>
      <c r="AV4331" s="209" t="str">
        <f>MONTH(R4331)&amp;"/"&amp;YEAR(R4331)</f>
        <v>1/1900</v>
      </c>
      <c r="AW4331" s="209" t="e">
        <f>WEEKNUM(R4331)-WEEKNUM(EOMONTH(R4331,-1)+1)+1</f>
        <v>#NUM!</v>
      </c>
      <c r="AX4331" s="209">
        <f>IF(BB4331="S",IF(Q4331="1. Aceitou o programa",R4331-B4331,0),0)</f>
        <v>0</v>
      </c>
      <c r="AY4331" s="209">
        <f>IF(BB4331="S",IF(AND(S4331&lt;&gt;"",R4331&lt;&gt;""),S4331-R4331,0),0)</f>
        <v>0</v>
      </c>
      <c r="AZ4331" s="209">
        <f>IF(BB4331="S",IF(Q4331="1. Aceitou o programa",IF(OR(X4331="Não se Aplica",X4331=""),IF(OR(W4331="Não se Aplica",W4331=""),0,W4331-V4331),AVERAGE(X4331-W4331,W4331-V4331)),0),0)</f>
        <v>0</v>
      </c>
      <c r="BA4331" s="209">
        <f>IF(BB4331="S",IF(AND(Q4331="1. Aceitou o programa",AH4331="Realizada"),IFERROR(IF(AG4331="",0,AG4331-R4331),0),0),0)</f>
        <v>0</v>
      </c>
      <c r="BB4331" s="209" t="str">
        <f>_xlfn.XLOOKUP(U4331,'Lista Suspensa'!$AA$20:$AA$23,'Lista Suspensa'!$AB$20:$AB$23,"N/A")</f>
        <v>S</v>
      </c>
    </row>
    <row r="4332" spans="1:54" ht="12" customHeight="1">
      <c r="A4332" s="151" t="s">
        <v>54</v>
      </c>
      <c r="B4332" s="152">
        <v>46083</v>
      </c>
      <c r="C4332" s="153" t="s">
        <v>55</v>
      </c>
      <c r="D4332" s="153" t="s">
        <v>56</v>
      </c>
      <c r="E4332" s="244">
        <v>78388461</v>
      </c>
      <c r="F4332" s="144" t="s">
        <v>7823</v>
      </c>
      <c r="G4332" s="230"/>
      <c r="H4332" s="154">
        <v>25926</v>
      </c>
      <c r="I4332" s="153">
        <v>55</v>
      </c>
      <c r="J4332" s="148" t="s">
        <v>70</v>
      </c>
      <c r="K4332" s="153"/>
      <c r="L4332" s="153"/>
      <c r="M4332" s="153"/>
      <c r="N4332" s="153">
        <v>380</v>
      </c>
      <c r="O4332" s="155">
        <v>11965266450</v>
      </c>
      <c r="P4332" s="156" t="s">
        <v>60</v>
      </c>
      <c r="Q4332" s="157" t="s">
        <v>7576</v>
      </c>
      <c r="R4332" s="158"/>
      <c r="S4332" s="159">
        <v>46150</v>
      </c>
      <c r="T4332" s="159" t="s">
        <v>6983</v>
      </c>
      <c r="U4332" s="159" t="s">
        <v>6152</v>
      </c>
      <c r="V4332" s="154">
        <v>46113</v>
      </c>
      <c r="W4332" s="154">
        <v>46118</v>
      </c>
      <c r="X4332" s="154">
        <v>46150</v>
      </c>
      <c r="Y4332" s="160"/>
      <c r="Z4332" s="160"/>
      <c r="AA4332" s="153"/>
      <c r="AB4332" s="153"/>
      <c r="AC4332" s="182" t="e">
        <f t="shared" si="136"/>
        <v>#DIV/0!</v>
      </c>
      <c r="AD4332" s="153" t="e">
        <f t="shared" si="137"/>
        <v>#DIV/0!</v>
      </c>
      <c r="AE4332" s="207"/>
      <c r="AF4332" s="153"/>
      <c r="AG4332" s="159"/>
      <c r="AH4332" s="153"/>
      <c r="AI4332" s="161"/>
      <c r="AJ4332" s="153"/>
      <c r="AK4332" s="153"/>
      <c r="AL4332" s="207"/>
      <c r="AM4332" s="207"/>
      <c r="AN4332" s="207"/>
      <c r="AO4332" s="207"/>
      <c r="AP4332" s="147" t="s">
        <v>54</v>
      </c>
      <c r="AQ4332" s="147"/>
      <c r="AR4332" s="147"/>
      <c r="AS4332" s="209" t="s">
        <v>68</v>
      </c>
      <c r="AT4332" s="223" t="str">
        <f>MONTH(B4332)&amp;"/"&amp;YEAR(B4332)</f>
        <v>3/2026</v>
      </c>
      <c r="AU4332" s="223">
        <f>WEEKNUM(B4332)-WEEKNUM(EOMONTH(B4332,-1)+1)+1</f>
        <v>1</v>
      </c>
      <c r="AV4332" s="209" t="str">
        <f>MONTH(R4332)&amp;"/"&amp;YEAR(R4332)</f>
        <v>1/1900</v>
      </c>
      <c r="AW4332" s="209" t="e">
        <f>WEEKNUM(R4332)-WEEKNUM(EOMONTH(R4332,-1)+1)+1</f>
        <v>#NUM!</v>
      </c>
      <c r="AX4332" s="209">
        <f>IF(BB4332="S",IF(Q4332="1. Aceitou o programa",R4332-B4332,0),0)</f>
        <v>0</v>
      </c>
      <c r="AY4332" s="209">
        <f>IF(BB4332="S",IF(AND(S4332&lt;&gt;"",R4332&lt;&gt;""),S4332-R4332,0),0)</f>
        <v>0</v>
      </c>
      <c r="AZ4332" s="209">
        <f>IF(BB4332="S",IF(Q4332="1. Aceitou o programa",IF(OR(X4332="Não se Aplica",X4332=""),IF(OR(W4332="Não se Aplica",W4332=""),0,W4332-V4332),AVERAGE(X4332-W4332,W4332-V4332)),0),0)</f>
        <v>0</v>
      </c>
      <c r="BA4332" s="209">
        <f>IF(BB4332="S",IF(AND(Q4332="1. Aceitou o programa",AH4332="Realizada"),IFERROR(IF(AG4332="",0,AG4332-R4332),0),0),0)</f>
        <v>0</v>
      </c>
      <c r="BB4332" s="209" t="str">
        <f>_xlfn.XLOOKUP(U4332,'Lista Suspensa'!$AA$20:$AA$23,'Lista Suspensa'!$AB$20:$AB$23,"N/A")</f>
        <v>S</v>
      </c>
    </row>
    <row r="4333" spans="1:54" ht="12" customHeight="1">
      <c r="A4333" s="151" t="s">
        <v>54</v>
      </c>
      <c r="B4333" s="152">
        <v>46083</v>
      </c>
      <c r="C4333" s="153" t="s">
        <v>55</v>
      </c>
      <c r="D4333" s="153" t="s">
        <v>56</v>
      </c>
      <c r="E4333" s="244">
        <v>76185958</v>
      </c>
      <c r="F4333" s="144" t="s">
        <v>7824</v>
      </c>
      <c r="G4333" s="230"/>
      <c r="H4333" s="154">
        <v>26763</v>
      </c>
      <c r="I4333" s="153">
        <v>53</v>
      </c>
      <c r="J4333" s="148" t="s">
        <v>70</v>
      </c>
      <c r="K4333" s="153"/>
      <c r="L4333" s="153"/>
      <c r="M4333" s="153"/>
      <c r="N4333" s="153">
        <v>60</v>
      </c>
      <c r="O4333" s="155">
        <v>11993425065</v>
      </c>
      <c r="P4333" s="156" t="s">
        <v>60</v>
      </c>
      <c r="Q4333" s="157" t="s">
        <v>7576</v>
      </c>
      <c r="R4333" s="158"/>
      <c r="S4333" s="159">
        <v>46150</v>
      </c>
      <c r="T4333" s="159" t="s">
        <v>6983</v>
      </c>
      <c r="U4333" s="159" t="s">
        <v>6152</v>
      </c>
      <c r="V4333" s="154">
        <v>46113</v>
      </c>
      <c r="W4333" s="154">
        <v>46118</v>
      </c>
      <c r="X4333" s="154">
        <v>46150</v>
      </c>
      <c r="Y4333" s="160"/>
      <c r="Z4333" s="160"/>
      <c r="AA4333" s="153"/>
      <c r="AB4333" s="153"/>
      <c r="AC4333" s="182" t="e">
        <f t="shared" si="136"/>
        <v>#DIV/0!</v>
      </c>
      <c r="AD4333" s="153" t="e">
        <f t="shared" si="137"/>
        <v>#DIV/0!</v>
      </c>
      <c r="AE4333" s="207"/>
      <c r="AF4333" s="153"/>
      <c r="AG4333" s="159"/>
      <c r="AH4333" s="153"/>
      <c r="AI4333" s="161"/>
      <c r="AJ4333" s="153"/>
      <c r="AK4333" s="153"/>
      <c r="AL4333" s="207"/>
      <c r="AM4333" s="207"/>
      <c r="AN4333" s="207"/>
      <c r="AO4333" s="207"/>
      <c r="AP4333" s="147" t="s">
        <v>54</v>
      </c>
      <c r="AQ4333" s="147"/>
      <c r="AR4333" s="147"/>
      <c r="AS4333" s="209" t="s">
        <v>68</v>
      </c>
      <c r="AT4333" s="223" t="str">
        <f>MONTH(B4333)&amp;"/"&amp;YEAR(B4333)</f>
        <v>3/2026</v>
      </c>
      <c r="AU4333" s="223">
        <f>WEEKNUM(B4333)-WEEKNUM(EOMONTH(B4333,-1)+1)+1</f>
        <v>1</v>
      </c>
      <c r="AV4333" s="209" t="str">
        <f>MONTH(R4333)&amp;"/"&amp;YEAR(R4333)</f>
        <v>1/1900</v>
      </c>
      <c r="AW4333" s="209" t="e">
        <f>WEEKNUM(R4333)-WEEKNUM(EOMONTH(R4333,-1)+1)+1</f>
        <v>#NUM!</v>
      </c>
      <c r="AX4333" s="209">
        <f>IF(BB4333="S",IF(Q4333="1. Aceitou o programa",R4333-B4333,0),0)</f>
        <v>0</v>
      </c>
      <c r="AY4333" s="209">
        <f>IF(BB4333="S",IF(AND(S4333&lt;&gt;"",R4333&lt;&gt;""),S4333-R4333,0),0)</f>
        <v>0</v>
      </c>
      <c r="AZ4333" s="209">
        <f>IF(BB4333="S",IF(Q4333="1. Aceitou o programa",IF(OR(X4333="Não se Aplica",X4333=""),IF(OR(W4333="Não se Aplica",W4333=""),0,W4333-V4333),AVERAGE(X4333-W4333,W4333-V4333)),0),0)</f>
        <v>0</v>
      </c>
      <c r="BA4333" s="209">
        <f>IF(BB4333="S",IF(AND(Q4333="1. Aceitou o programa",AH4333="Realizada"),IFERROR(IF(AG4333="",0,AG4333-R4333),0),0),0)</f>
        <v>0</v>
      </c>
      <c r="BB4333" s="209" t="str">
        <f>_xlfn.XLOOKUP(U4333,'Lista Suspensa'!$AA$20:$AA$23,'Lista Suspensa'!$AB$20:$AB$23,"N/A")</f>
        <v>S</v>
      </c>
    </row>
    <row r="4334" spans="1:54" ht="12" customHeight="1">
      <c r="A4334" s="151" t="s">
        <v>54</v>
      </c>
      <c r="B4334" s="152">
        <v>46083</v>
      </c>
      <c r="C4334" s="153" t="s">
        <v>55</v>
      </c>
      <c r="D4334" s="153" t="s">
        <v>56</v>
      </c>
      <c r="E4334" s="244">
        <v>78301355</v>
      </c>
      <c r="F4334" s="144" t="s">
        <v>7825</v>
      </c>
      <c r="G4334" s="230"/>
      <c r="H4334" s="154">
        <v>27447</v>
      </c>
      <c r="I4334" s="153">
        <v>51</v>
      </c>
      <c r="J4334" s="148" t="s">
        <v>70</v>
      </c>
      <c r="K4334" s="153"/>
      <c r="L4334" s="153"/>
      <c r="M4334" s="153"/>
      <c r="N4334" s="153">
        <v>60</v>
      </c>
      <c r="O4334" s="155">
        <v>21986126633</v>
      </c>
      <c r="P4334" s="156" t="s">
        <v>60</v>
      </c>
      <c r="Q4334" s="157" t="s">
        <v>7576</v>
      </c>
      <c r="R4334" s="158"/>
      <c r="S4334" s="159">
        <v>46150</v>
      </c>
      <c r="T4334" s="159" t="s">
        <v>6983</v>
      </c>
      <c r="U4334" s="159" t="s">
        <v>6152</v>
      </c>
      <c r="V4334" s="154">
        <v>46113</v>
      </c>
      <c r="W4334" s="154">
        <v>46118</v>
      </c>
      <c r="X4334" s="154">
        <v>46150</v>
      </c>
      <c r="Y4334" s="160"/>
      <c r="Z4334" s="160"/>
      <c r="AA4334" s="153"/>
      <c r="AB4334" s="153"/>
      <c r="AC4334" s="182" t="e">
        <f t="shared" si="136"/>
        <v>#DIV/0!</v>
      </c>
      <c r="AD4334" s="153" t="e">
        <f t="shared" si="137"/>
        <v>#DIV/0!</v>
      </c>
      <c r="AE4334" s="207"/>
      <c r="AF4334" s="153"/>
      <c r="AG4334" s="159"/>
      <c r="AH4334" s="153"/>
      <c r="AI4334" s="161"/>
      <c r="AJ4334" s="153"/>
      <c r="AK4334" s="153"/>
      <c r="AL4334" s="207"/>
      <c r="AM4334" s="207"/>
      <c r="AN4334" s="207"/>
      <c r="AO4334" s="207"/>
      <c r="AP4334" s="147" t="s">
        <v>54</v>
      </c>
      <c r="AQ4334" s="147"/>
      <c r="AR4334" s="147"/>
      <c r="AS4334" s="209" t="s">
        <v>68</v>
      </c>
      <c r="AT4334" s="223" t="str">
        <f>MONTH(B4334)&amp;"/"&amp;YEAR(B4334)</f>
        <v>3/2026</v>
      </c>
      <c r="AU4334" s="223">
        <f>WEEKNUM(B4334)-WEEKNUM(EOMONTH(B4334,-1)+1)+1</f>
        <v>1</v>
      </c>
      <c r="AV4334" s="209" t="str">
        <f>MONTH(R4334)&amp;"/"&amp;YEAR(R4334)</f>
        <v>1/1900</v>
      </c>
      <c r="AW4334" s="209" t="e">
        <f>WEEKNUM(R4334)-WEEKNUM(EOMONTH(R4334,-1)+1)+1</f>
        <v>#NUM!</v>
      </c>
      <c r="AX4334" s="209">
        <f>IF(BB4334="S",IF(Q4334="1. Aceitou o programa",R4334-B4334,0),0)</f>
        <v>0</v>
      </c>
      <c r="AY4334" s="209">
        <f>IF(BB4334="S",IF(AND(S4334&lt;&gt;"",R4334&lt;&gt;""),S4334-R4334,0),0)</f>
        <v>0</v>
      </c>
      <c r="AZ4334" s="209">
        <f>IF(BB4334="S",IF(Q4334="1. Aceitou o programa",IF(OR(X4334="Não se Aplica",X4334=""),IF(OR(W4334="Não se Aplica",W4334=""),0,W4334-V4334),AVERAGE(X4334-W4334,W4334-V4334)),0),0)</f>
        <v>0</v>
      </c>
      <c r="BA4334" s="209">
        <f>IF(BB4334="S",IF(AND(Q4334="1. Aceitou o programa",AH4334="Realizada"),IFERROR(IF(AG4334="",0,AG4334-R4334),0),0),0)</f>
        <v>0</v>
      </c>
      <c r="BB4334" s="209" t="str">
        <f>_xlfn.XLOOKUP(U4334,'Lista Suspensa'!$AA$20:$AA$23,'Lista Suspensa'!$AB$20:$AB$23,"N/A")</f>
        <v>S</v>
      </c>
    </row>
    <row r="4335" spans="1:54" ht="12" customHeight="1">
      <c r="A4335" s="151" t="s">
        <v>54</v>
      </c>
      <c r="B4335" s="152">
        <v>46083</v>
      </c>
      <c r="C4335" s="153" t="s">
        <v>55</v>
      </c>
      <c r="D4335" s="153" t="s">
        <v>56</v>
      </c>
      <c r="E4335" s="244">
        <v>73901521</v>
      </c>
      <c r="F4335" s="144" t="s">
        <v>7826</v>
      </c>
      <c r="G4335" s="230"/>
      <c r="H4335" s="154">
        <v>27610</v>
      </c>
      <c r="I4335" s="153">
        <v>50</v>
      </c>
      <c r="J4335" s="148" t="s">
        <v>70</v>
      </c>
      <c r="K4335" s="153"/>
      <c r="L4335" s="153"/>
      <c r="M4335" s="153"/>
      <c r="N4335" s="153">
        <v>400</v>
      </c>
      <c r="O4335" s="155">
        <v>21982393518</v>
      </c>
      <c r="P4335" s="156" t="s">
        <v>60</v>
      </c>
      <c r="Q4335" s="157" t="s">
        <v>7576</v>
      </c>
      <c r="R4335" s="158"/>
      <c r="S4335" s="159">
        <v>46150</v>
      </c>
      <c r="T4335" s="159" t="s">
        <v>6983</v>
      </c>
      <c r="U4335" s="159" t="s">
        <v>6152</v>
      </c>
      <c r="V4335" s="154">
        <v>46113</v>
      </c>
      <c r="W4335" s="154">
        <v>46118</v>
      </c>
      <c r="X4335" s="154">
        <v>46150</v>
      </c>
      <c r="Y4335" s="160"/>
      <c r="Z4335" s="160"/>
      <c r="AA4335" s="153"/>
      <c r="AB4335" s="153"/>
      <c r="AC4335" s="182" t="e">
        <f t="shared" si="136"/>
        <v>#DIV/0!</v>
      </c>
      <c r="AD4335" s="153" t="e">
        <f t="shared" si="137"/>
        <v>#DIV/0!</v>
      </c>
      <c r="AE4335" s="207"/>
      <c r="AF4335" s="153"/>
      <c r="AG4335" s="159"/>
      <c r="AH4335" s="153"/>
      <c r="AI4335" s="161"/>
      <c r="AJ4335" s="153"/>
      <c r="AK4335" s="153"/>
      <c r="AL4335" s="207" t="s">
        <v>85</v>
      </c>
      <c r="AM4335" s="207" t="s">
        <v>86</v>
      </c>
      <c r="AN4335" s="207"/>
      <c r="AO4335" s="207"/>
      <c r="AP4335" s="147" t="s">
        <v>54</v>
      </c>
      <c r="AQ4335" s="147"/>
      <c r="AR4335" s="147"/>
      <c r="AS4335" s="209" t="s">
        <v>68</v>
      </c>
      <c r="AT4335" s="223" t="str">
        <f>MONTH(B4335)&amp;"/"&amp;YEAR(B4335)</f>
        <v>3/2026</v>
      </c>
      <c r="AU4335" s="223">
        <f>WEEKNUM(B4335)-WEEKNUM(EOMONTH(B4335,-1)+1)+1</f>
        <v>1</v>
      </c>
      <c r="AV4335" s="209" t="str">
        <f>MONTH(R4335)&amp;"/"&amp;YEAR(R4335)</f>
        <v>1/1900</v>
      </c>
      <c r="AW4335" s="209" t="e">
        <f>WEEKNUM(R4335)-WEEKNUM(EOMONTH(R4335,-1)+1)+1</f>
        <v>#NUM!</v>
      </c>
      <c r="AX4335" s="209">
        <f>IF(BB4335="S",IF(Q4335="1. Aceitou o programa",R4335-B4335,0),0)</f>
        <v>0</v>
      </c>
      <c r="AY4335" s="209">
        <f>IF(BB4335="S",IF(AND(S4335&lt;&gt;"",R4335&lt;&gt;""),S4335-R4335,0),0)</f>
        <v>0</v>
      </c>
      <c r="AZ4335" s="209">
        <f>IF(BB4335="S",IF(Q4335="1. Aceitou o programa",IF(OR(X4335="Não se Aplica",X4335=""),IF(OR(W4335="Não se Aplica",W4335=""),0,W4335-V4335),AVERAGE(X4335-W4335,W4335-V4335)),0),0)</f>
        <v>0</v>
      </c>
      <c r="BA4335" s="209">
        <f>IF(BB4335="S",IF(AND(Q4335="1. Aceitou o programa",AH4335="Realizada"),IFERROR(IF(AG4335="",0,AG4335-R4335),0),0),0)</f>
        <v>0</v>
      </c>
      <c r="BB4335" s="209" t="str">
        <f>_xlfn.XLOOKUP(U4335,'Lista Suspensa'!$AA$20:$AA$23,'Lista Suspensa'!$AB$20:$AB$23,"N/A")</f>
        <v>S</v>
      </c>
    </row>
    <row r="4336" spans="1:54" ht="12" customHeight="1">
      <c r="A4336" s="151" t="s">
        <v>54</v>
      </c>
      <c r="B4336" s="152">
        <v>46083</v>
      </c>
      <c r="C4336" s="153" t="s">
        <v>55</v>
      </c>
      <c r="D4336" s="153" t="s">
        <v>56</v>
      </c>
      <c r="E4336" s="244">
        <v>77982837</v>
      </c>
      <c r="F4336" s="144" t="s">
        <v>7827</v>
      </c>
      <c r="G4336" s="230"/>
      <c r="H4336" s="154">
        <v>28140</v>
      </c>
      <c r="I4336" s="153">
        <v>49</v>
      </c>
      <c r="J4336" s="148" t="s">
        <v>70</v>
      </c>
      <c r="K4336" s="153"/>
      <c r="L4336" s="153"/>
      <c r="M4336" s="153"/>
      <c r="N4336" s="153">
        <v>60</v>
      </c>
      <c r="O4336" s="155">
        <v>21991621232</v>
      </c>
      <c r="P4336" s="156" t="s">
        <v>60</v>
      </c>
      <c r="Q4336" s="157" t="s">
        <v>7576</v>
      </c>
      <c r="R4336" s="158"/>
      <c r="S4336" s="159">
        <v>46150</v>
      </c>
      <c r="T4336" s="159" t="s">
        <v>6983</v>
      </c>
      <c r="U4336" s="159" t="s">
        <v>6152</v>
      </c>
      <c r="V4336" s="154">
        <v>46113</v>
      </c>
      <c r="W4336" s="154">
        <v>46118</v>
      </c>
      <c r="X4336" s="154">
        <v>46150</v>
      </c>
      <c r="Y4336" s="160"/>
      <c r="Z4336" s="160"/>
      <c r="AA4336" s="153"/>
      <c r="AB4336" s="153"/>
      <c r="AC4336" s="182" t="e">
        <f t="shared" si="136"/>
        <v>#DIV/0!</v>
      </c>
      <c r="AD4336" s="153" t="e">
        <f t="shared" si="137"/>
        <v>#DIV/0!</v>
      </c>
      <c r="AE4336" s="207"/>
      <c r="AF4336" s="153"/>
      <c r="AG4336" s="159"/>
      <c r="AH4336" s="153"/>
      <c r="AI4336" s="161"/>
      <c r="AJ4336" s="153"/>
      <c r="AK4336" s="153"/>
      <c r="AL4336" s="207"/>
      <c r="AM4336" s="207"/>
      <c r="AN4336" s="207"/>
      <c r="AO4336" s="207"/>
      <c r="AP4336" s="147" t="s">
        <v>54</v>
      </c>
      <c r="AQ4336" s="147"/>
      <c r="AR4336" s="147"/>
      <c r="AS4336" s="209" t="s">
        <v>68</v>
      </c>
      <c r="AT4336" s="223" t="str">
        <f>MONTH(B4336)&amp;"/"&amp;YEAR(B4336)</f>
        <v>3/2026</v>
      </c>
      <c r="AU4336" s="223">
        <f>WEEKNUM(B4336)-WEEKNUM(EOMONTH(B4336,-1)+1)+1</f>
        <v>1</v>
      </c>
      <c r="AV4336" s="209" t="str">
        <f>MONTH(R4336)&amp;"/"&amp;YEAR(R4336)</f>
        <v>1/1900</v>
      </c>
      <c r="AW4336" s="209" t="e">
        <f>WEEKNUM(R4336)-WEEKNUM(EOMONTH(R4336,-1)+1)+1</f>
        <v>#NUM!</v>
      </c>
      <c r="AX4336" s="209">
        <f>IF(BB4336="S",IF(Q4336="1. Aceitou o programa",R4336-B4336,0),0)</f>
        <v>0</v>
      </c>
      <c r="AY4336" s="209">
        <f>IF(BB4336="S",IF(AND(S4336&lt;&gt;"",R4336&lt;&gt;""),S4336-R4336,0),0)</f>
        <v>0</v>
      </c>
      <c r="AZ4336" s="209">
        <f>IF(BB4336="S",IF(Q4336="1. Aceitou o programa",IF(OR(X4336="Não se Aplica",X4336=""),IF(OR(W4336="Não se Aplica",W4336=""),0,W4336-V4336),AVERAGE(X4336-W4336,W4336-V4336)),0),0)</f>
        <v>0</v>
      </c>
      <c r="BA4336" s="209">
        <f>IF(BB4336="S",IF(AND(Q4336="1. Aceitou o programa",AH4336="Realizada"),IFERROR(IF(AG4336="",0,AG4336-R4336),0),0),0)</f>
        <v>0</v>
      </c>
      <c r="BB4336" s="209" t="str">
        <f>_xlfn.XLOOKUP(U4336,'Lista Suspensa'!$AA$20:$AA$23,'Lista Suspensa'!$AB$20:$AB$23,"N/A")</f>
        <v>S</v>
      </c>
    </row>
    <row r="4337" spans="1:54" ht="12" customHeight="1">
      <c r="A4337" s="151" t="s">
        <v>54</v>
      </c>
      <c r="B4337" s="152">
        <v>46083</v>
      </c>
      <c r="C4337" s="153" t="s">
        <v>55</v>
      </c>
      <c r="D4337" s="153" t="s">
        <v>56</v>
      </c>
      <c r="E4337" s="244">
        <v>74611197</v>
      </c>
      <c r="F4337" s="144" t="s">
        <v>7828</v>
      </c>
      <c r="G4337" s="230"/>
      <c r="H4337" s="154">
        <v>29381</v>
      </c>
      <c r="I4337" s="153">
        <v>45</v>
      </c>
      <c r="J4337" s="148" t="s">
        <v>70</v>
      </c>
      <c r="K4337" s="153"/>
      <c r="L4337" s="153"/>
      <c r="M4337" s="153"/>
      <c r="N4337" s="153">
        <v>400</v>
      </c>
      <c r="O4337" s="155">
        <v>21964221966</v>
      </c>
      <c r="P4337" s="156" t="s">
        <v>60</v>
      </c>
      <c r="Q4337" s="157" t="s">
        <v>7576</v>
      </c>
      <c r="R4337" s="158"/>
      <c r="S4337" s="159">
        <v>46150</v>
      </c>
      <c r="T4337" s="159" t="s">
        <v>6983</v>
      </c>
      <c r="U4337" s="159" t="s">
        <v>6152</v>
      </c>
      <c r="V4337" s="154">
        <v>46113</v>
      </c>
      <c r="W4337" s="154">
        <v>46118</v>
      </c>
      <c r="X4337" s="154">
        <v>46150</v>
      </c>
      <c r="Y4337" s="160"/>
      <c r="Z4337" s="160"/>
      <c r="AA4337" s="153"/>
      <c r="AB4337" s="153"/>
      <c r="AC4337" s="182" t="e">
        <f t="shared" si="136"/>
        <v>#DIV/0!</v>
      </c>
      <c r="AD4337" s="153" t="e">
        <f t="shared" si="137"/>
        <v>#DIV/0!</v>
      </c>
      <c r="AE4337" s="207"/>
      <c r="AF4337" s="153"/>
      <c r="AG4337" s="159"/>
      <c r="AH4337" s="153"/>
      <c r="AI4337" s="161"/>
      <c r="AJ4337" s="153"/>
      <c r="AK4337" s="153"/>
      <c r="AL4337" s="207"/>
      <c r="AM4337" s="207"/>
      <c r="AN4337" s="207"/>
      <c r="AO4337" s="207"/>
      <c r="AP4337" s="147" t="s">
        <v>54</v>
      </c>
      <c r="AQ4337" s="147"/>
      <c r="AR4337" s="147"/>
      <c r="AS4337" s="209" t="s">
        <v>68</v>
      </c>
      <c r="AT4337" s="223" t="str">
        <f>MONTH(B4337)&amp;"/"&amp;YEAR(B4337)</f>
        <v>3/2026</v>
      </c>
      <c r="AU4337" s="223">
        <f>WEEKNUM(B4337)-WEEKNUM(EOMONTH(B4337,-1)+1)+1</f>
        <v>1</v>
      </c>
      <c r="AV4337" s="209" t="str">
        <f>MONTH(R4337)&amp;"/"&amp;YEAR(R4337)</f>
        <v>1/1900</v>
      </c>
      <c r="AW4337" s="209" t="e">
        <f>WEEKNUM(R4337)-WEEKNUM(EOMONTH(R4337,-1)+1)+1</f>
        <v>#NUM!</v>
      </c>
      <c r="AX4337" s="209">
        <f>IF(BB4337="S",IF(Q4337="1. Aceitou o programa",R4337-B4337,0),0)</f>
        <v>0</v>
      </c>
      <c r="AY4337" s="209">
        <f>IF(BB4337="S",IF(AND(S4337&lt;&gt;"",R4337&lt;&gt;""),S4337-R4337,0),0)</f>
        <v>0</v>
      </c>
      <c r="AZ4337" s="209">
        <f>IF(BB4337="S",IF(Q4337="1. Aceitou o programa",IF(OR(X4337="Não se Aplica",X4337=""),IF(OR(W4337="Não se Aplica",W4337=""),0,W4337-V4337),AVERAGE(X4337-W4337,W4337-V4337)),0),0)</f>
        <v>0</v>
      </c>
      <c r="BA4337" s="209">
        <f>IF(BB4337="S",IF(AND(Q4337="1. Aceitou o programa",AH4337="Realizada"),IFERROR(IF(AG4337="",0,AG4337-R4337),0),0),0)</f>
        <v>0</v>
      </c>
      <c r="BB4337" s="209" t="str">
        <f>_xlfn.XLOOKUP(U4337,'Lista Suspensa'!$AA$20:$AA$23,'Lista Suspensa'!$AB$20:$AB$23,"N/A")</f>
        <v>S</v>
      </c>
    </row>
    <row r="4338" spans="1:54" ht="12" customHeight="1">
      <c r="A4338" s="151" t="s">
        <v>54</v>
      </c>
      <c r="B4338" s="152">
        <v>46083</v>
      </c>
      <c r="C4338" s="153" t="s">
        <v>55</v>
      </c>
      <c r="D4338" s="153" t="s">
        <v>56</v>
      </c>
      <c r="E4338" s="244">
        <v>76040586</v>
      </c>
      <c r="F4338" s="144" t="s">
        <v>7829</v>
      </c>
      <c r="G4338" s="230"/>
      <c r="H4338" s="154">
        <v>29580</v>
      </c>
      <c r="I4338" s="153">
        <v>45</v>
      </c>
      <c r="J4338" s="148" t="s">
        <v>70</v>
      </c>
      <c r="K4338" s="153"/>
      <c r="L4338" s="153"/>
      <c r="M4338" s="153"/>
      <c r="N4338" s="153">
        <v>50</v>
      </c>
      <c r="O4338" s="155">
        <v>21940476006</v>
      </c>
      <c r="P4338" s="156" t="s">
        <v>60</v>
      </c>
      <c r="Q4338" s="157" t="s">
        <v>7576</v>
      </c>
      <c r="R4338" s="158"/>
      <c r="S4338" s="159">
        <v>46150</v>
      </c>
      <c r="T4338" s="159" t="s">
        <v>6983</v>
      </c>
      <c r="U4338" s="159" t="s">
        <v>6152</v>
      </c>
      <c r="V4338" s="154">
        <v>46113</v>
      </c>
      <c r="W4338" s="154">
        <v>46118</v>
      </c>
      <c r="X4338" s="154">
        <v>46150</v>
      </c>
      <c r="Y4338" s="160"/>
      <c r="Z4338" s="160"/>
      <c r="AA4338" s="153"/>
      <c r="AB4338" s="153"/>
      <c r="AC4338" s="182" t="e">
        <f t="shared" si="136"/>
        <v>#DIV/0!</v>
      </c>
      <c r="AD4338" s="153" t="e">
        <f t="shared" si="137"/>
        <v>#DIV/0!</v>
      </c>
      <c r="AE4338" s="207"/>
      <c r="AF4338" s="153"/>
      <c r="AG4338" s="159"/>
      <c r="AH4338" s="153"/>
      <c r="AI4338" s="161"/>
      <c r="AJ4338" s="153"/>
      <c r="AK4338" s="153"/>
      <c r="AL4338" s="207"/>
      <c r="AM4338" s="207"/>
      <c r="AN4338" s="207"/>
      <c r="AO4338" s="207"/>
      <c r="AP4338" s="147" t="s">
        <v>54</v>
      </c>
      <c r="AQ4338" s="147"/>
      <c r="AR4338" s="147"/>
      <c r="AS4338" s="209" t="s">
        <v>68</v>
      </c>
      <c r="AT4338" s="223" t="str">
        <f>MONTH(B4338)&amp;"/"&amp;YEAR(B4338)</f>
        <v>3/2026</v>
      </c>
      <c r="AU4338" s="223">
        <f>WEEKNUM(B4338)-WEEKNUM(EOMONTH(B4338,-1)+1)+1</f>
        <v>1</v>
      </c>
      <c r="AV4338" s="209" t="str">
        <f>MONTH(R4338)&amp;"/"&amp;YEAR(R4338)</f>
        <v>1/1900</v>
      </c>
      <c r="AW4338" s="209" t="e">
        <f>WEEKNUM(R4338)-WEEKNUM(EOMONTH(R4338,-1)+1)+1</f>
        <v>#NUM!</v>
      </c>
      <c r="AX4338" s="209">
        <f>IF(BB4338="S",IF(Q4338="1. Aceitou o programa",R4338-B4338,0),0)</f>
        <v>0</v>
      </c>
      <c r="AY4338" s="209">
        <f>IF(BB4338="S",IF(AND(S4338&lt;&gt;"",R4338&lt;&gt;""),S4338-R4338,0),0)</f>
        <v>0</v>
      </c>
      <c r="AZ4338" s="209">
        <f>IF(BB4338="S",IF(Q4338="1. Aceitou o programa",IF(OR(X4338="Não se Aplica",X4338=""),IF(OR(W4338="Não se Aplica",W4338=""),0,W4338-V4338),AVERAGE(X4338-W4338,W4338-V4338)),0),0)</f>
        <v>0</v>
      </c>
      <c r="BA4338" s="209">
        <f>IF(BB4338="S",IF(AND(Q4338="1. Aceitou o programa",AH4338="Realizada"),IFERROR(IF(AG4338="",0,AG4338-R4338),0),0),0)</f>
        <v>0</v>
      </c>
      <c r="BB4338" s="209" t="str">
        <f>_xlfn.XLOOKUP(U4338,'Lista Suspensa'!$AA$20:$AA$23,'Lista Suspensa'!$AB$20:$AB$23,"N/A")</f>
        <v>S</v>
      </c>
    </row>
    <row r="4339" spans="1:54" ht="12" customHeight="1">
      <c r="A4339" s="151" t="s">
        <v>54</v>
      </c>
      <c r="B4339" s="152">
        <v>46083</v>
      </c>
      <c r="C4339" s="153" t="s">
        <v>55</v>
      </c>
      <c r="D4339" s="153" t="s">
        <v>56</v>
      </c>
      <c r="E4339" s="244">
        <v>76535475</v>
      </c>
      <c r="F4339" s="144" t="s">
        <v>7830</v>
      </c>
      <c r="G4339" s="230"/>
      <c r="H4339" s="154">
        <v>30556</v>
      </c>
      <c r="I4339" s="153">
        <v>42</v>
      </c>
      <c r="J4339" s="148" t="s">
        <v>70</v>
      </c>
      <c r="K4339" s="153"/>
      <c r="L4339" s="153"/>
      <c r="M4339" s="153"/>
      <c r="N4339" s="153">
        <v>50</v>
      </c>
      <c r="O4339" s="155">
        <v>11965142292</v>
      </c>
      <c r="P4339" s="156" t="s">
        <v>60</v>
      </c>
      <c r="Q4339" s="157" t="s">
        <v>7576</v>
      </c>
      <c r="R4339" s="158"/>
      <c r="S4339" s="159">
        <v>46150</v>
      </c>
      <c r="T4339" s="159" t="s">
        <v>6983</v>
      </c>
      <c r="U4339" s="159" t="s">
        <v>6152</v>
      </c>
      <c r="V4339" s="154">
        <v>46113</v>
      </c>
      <c r="W4339" s="154">
        <v>46118</v>
      </c>
      <c r="X4339" s="154">
        <v>46150</v>
      </c>
      <c r="Y4339" s="160"/>
      <c r="Z4339" s="160"/>
      <c r="AA4339" s="153"/>
      <c r="AB4339" s="153"/>
      <c r="AC4339" s="182" t="e">
        <f t="shared" si="136"/>
        <v>#DIV/0!</v>
      </c>
      <c r="AD4339" s="153" t="e">
        <f t="shared" si="137"/>
        <v>#DIV/0!</v>
      </c>
      <c r="AE4339" s="207"/>
      <c r="AF4339" s="153"/>
      <c r="AG4339" s="159"/>
      <c r="AH4339" s="153"/>
      <c r="AI4339" s="161"/>
      <c r="AJ4339" s="153"/>
      <c r="AK4339" s="153"/>
      <c r="AL4339" s="207"/>
      <c r="AM4339" s="207"/>
      <c r="AN4339" s="207"/>
      <c r="AO4339" s="207"/>
      <c r="AP4339" s="147" t="s">
        <v>54</v>
      </c>
      <c r="AQ4339" s="147"/>
      <c r="AR4339" s="147"/>
      <c r="AS4339" s="209" t="s">
        <v>68</v>
      </c>
      <c r="AT4339" s="223" t="str">
        <f>MONTH(B4339)&amp;"/"&amp;YEAR(B4339)</f>
        <v>3/2026</v>
      </c>
      <c r="AU4339" s="223">
        <f>WEEKNUM(B4339)-WEEKNUM(EOMONTH(B4339,-1)+1)+1</f>
        <v>1</v>
      </c>
      <c r="AV4339" s="209" t="str">
        <f>MONTH(R4339)&amp;"/"&amp;YEAR(R4339)</f>
        <v>1/1900</v>
      </c>
      <c r="AW4339" s="209" t="e">
        <f>WEEKNUM(R4339)-WEEKNUM(EOMONTH(R4339,-1)+1)+1</f>
        <v>#NUM!</v>
      </c>
      <c r="AX4339" s="209">
        <f>IF(BB4339="S",IF(Q4339="1. Aceitou o programa",R4339-B4339,0),0)</f>
        <v>0</v>
      </c>
      <c r="AY4339" s="209">
        <f>IF(BB4339="S",IF(AND(S4339&lt;&gt;"",R4339&lt;&gt;""),S4339-R4339,0),0)</f>
        <v>0</v>
      </c>
      <c r="AZ4339" s="209">
        <f>IF(BB4339="S",IF(Q4339="1. Aceitou o programa",IF(OR(X4339="Não se Aplica",X4339=""),IF(OR(W4339="Não se Aplica",W4339=""),0,W4339-V4339),AVERAGE(X4339-W4339,W4339-V4339)),0),0)</f>
        <v>0</v>
      </c>
      <c r="BA4339" s="209">
        <f>IF(BB4339="S",IF(AND(Q4339="1. Aceitou o programa",AH4339="Realizada"),IFERROR(IF(AG4339="",0,AG4339-R4339),0),0),0)</f>
        <v>0</v>
      </c>
      <c r="BB4339" s="209" t="str">
        <f>_xlfn.XLOOKUP(U4339,'Lista Suspensa'!$AA$20:$AA$23,'Lista Suspensa'!$AB$20:$AB$23,"N/A")</f>
        <v>S</v>
      </c>
    </row>
    <row r="4340" spans="1:54" ht="12" customHeight="1">
      <c r="A4340" s="151" t="s">
        <v>54</v>
      </c>
      <c r="B4340" s="152">
        <v>46083</v>
      </c>
      <c r="C4340" s="153" t="s">
        <v>55</v>
      </c>
      <c r="D4340" s="153" t="s">
        <v>56</v>
      </c>
      <c r="E4340" s="244">
        <v>73911524</v>
      </c>
      <c r="F4340" s="144" t="s">
        <v>7831</v>
      </c>
      <c r="G4340" s="230"/>
      <c r="H4340" s="154">
        <v>30726</v>
      </c>
      <c r="I4340" s="153">
        <v>42</v>
      </c>
      <c r="J4340" s="148" t="s">
        <v>70</v>
      </c>
      <c r="K4340" s="153"/>
      <c r="L4340" s="153"/>
      <c r="M4340" s="153"/>
      <c r="N4340" s="153">
        <v>50</v>
      </c>
      <c r="O4340" s="155">
        <v>21975507972</v>
      </c>
      <c r="P4340" s="156" t="s">
        <v>60</v>
      </c>
      <c r="Q4340" s="157" t="s">
        <v>7576</v>
      </c>
      <c r="R4340" s="158"/>
      <c r="S4340" s="159">
        <v>46150</v>
      </c>
      <c r="T4340" s="159" t="s">
        <v>6983</v>
      </c>
      <c r="U4340" s="159" t="s">
        <v>6152</v>
      </c>
      <c r="V4340" s="154">
        <v>46113</v>
      </c>
      <c r="W4340" s="154">
        <v>46118</v>
      </c>
      <c r="X4340" s="154">
        <v>46150</v>
      </c>
      <c r="Y4340" s="160"/>
      <c r="Z4340" s="160"/>
      <c r="AA4340" s="153"/>
      <c r="AB4340" s="153"/>
      <c r="AC4340" s="182" t="e">
        <f t="shared" si="136"/>
        <v>#DIV/0!</v>
      </c>
      <c r="AD4340" s="153" t="e">
        <f t="shared" si="137"/>
        <v>#DIV/0!</v>
      </c>
      <c r="AE4340" s="207"/>
      <c r="AF4340" s="153"/>
      <c r="AG4340" s="159"/>
      <c r="AH4340" s="153"/>
      <c r="AI4340" s="161"/>
      <c r="AJ4340" s="153"/>
      <c r="AK4340" s="153"/>
      <c r="AL4340" s="207"/>
      <c r="AM4340" s="207"/>
      <c r="AN4340" s="207"/>
      <c r="AO4340" s="207"/>
      <c r="AP4340" s="147" t="s">
        <v>54</v>
      </c>
      <c r="AQ4340" s="147"/>
      <c r="AR4340" s="147"/>
      <c r="AS4340" s="209" t="s">
        <v>68</v>
      </c>
      <c r="AT4340" s="223" t="str">
        <f>MONTH(B4340)&amp;"/"&amp;YEAR(B4340)</f>
        <v>3/2026</v>
      </c>
      <c r="AU4340" s="223">
        <f>WEEKNUM(B4340)-WEEKNUM(EOMONTH(B4340,-1)+1)+1</f>
        <v>1</v>
      </c>
      <c r="AV4340" s="209" t="str">
        <f>MONTH(R4340)&amp;"/"&amp;YEAR(R4340)</f>
        <v>1/1900</v>
      </c>
      <c r="AW4340" s="209" t="e">
        <f>WEEKNUM(R4340)-WEEKNUM(EOMONTH(R4340,-1)+1)+1</f>
        <v>#NUM!</v>
      </c>
      <c r="AX4340" s="209">
        <f>IF(BB4340="S",IF(Q4340="1. Aceitou o programa",R4340-B4340,0),0)</f>
        <v>0</v>
      </c>
      <c r="AY4340" s="209">
        <f>IF(BB4340="S",IF(AND(S4340&lt;&gt;"",R4340&lt;&gt;""),S4340-R4340,0),0)</f>
        <v>0</v>
      </c>
      <c r="AZ4340" s="209">
        <f>IF(BB4340="S",IF(Q4340="1. Aceitou o programa",IF(OR(X4340="Não se Aplica",X4340=""),IF(OR(W4340="Não se Aplica",W4340=""),0,W4340-V4340),AVERAGE(X4340-W4340,W4340-V4340)),0),0)</f>
        <v>0</v>
      </c>
      <c r="BA4340" s="209">
        <f>IF(BB4340="S",IF(AND(Q4340="1. Aceitou o programa",AH4340="Realizada"),IFERROR(IF(AG4340="",0,AG4340-R4340),0),0),0)</f>
        <v>0</v>
      </c>
      <c r="BB4340" s="209" t="str">
        <f>_xlfn.XLOOKUP(U4340,'Lista Suspensa'!$AA$20:$AA$23,'Lista Suspensa'!$AB$20:$AB$23,"N/A")</f>
        <v>S</v>
      </c>
    </row>
    <row r="4341" spans="1:54" ht="12" customHeight="1">
      <c r="A4341" s="151" t="s">
        <v>54</v>
      </c>
      <c r="B4341" s="152">
        <v>46083</v>
      </c>
      <c r="C4341" s="153" t="s">
        <v>55</v>
      </c>
      <c r="D4341" s="153" t="s">
        <v>56</v>
      </c>
      <c r="E4341" s="244">
        <v>76221413</v>
      </c>
      <c r="F4341" s="144" t="s">
        <v>7832</v>
      </c>
      <c r="G4341" s="230"/>
      <c r="H4341" s="154">
        <v>31114</v>
      </c>
      <c r="I4341" s="153">
        <v>41</v>
      </c>
      <c r="J4341" s="148" t="s">
        <v>70</v>
      </c>
      <c r="K4341" s="153"/>
      <c r="L4341" s="153"/>
      <c r="M4341" s="153"/>
      <c r="N4341" s="153">
        <v>50</v>
      </c>
      <c r="O4341" s="155">
        <v>21976351016</v>
      </c>
      <c r="P4341" s="156" t="s">
        <v>60</v>
      </c>
      <c r="Q4341" s="157" t="s">
        <v>7576</v>
      </c>
      <c r="R4341" s="158"/>
      <c r="S4341" s="159">
        <v>46150</v>
      </c>
      <c r="T4341" s="159" t="s">
        <v>6983</v>
      </c>
      <c r="U4341" s="159" t="s">
        <v>6152</v>
      </c>
      <c r="V4341" s="154">
        <v>46113</v>
      </c>
      <c r="W4341" s="154">
        <v>46118</v>
      </c>
      <c r="X4341" s="154">
        <v>46150</v>
      </c>
      <c r="Y4341" s="160"/>
      <c r="Z4341" s="160"/>
      <c r="AA4341" s="153"/>
      <c r="AB4341" s="153"/>
      <c r="AC4341" s="182" t="e">
        <f t="shared" si="136"/>
        <v>#DIV/0!</v>
      </c>
      <c r="AD4341" s="153" t="e">
        <f t="shared" si="137"/>
        <v>#DIV/0!</v>
      </c>
      <c r="AE4341" s="207"/>
      <c r="AF4341" s="153"/>
      <c r="AG4341" s="159"/>
      <c r="AH4341" s="153"/>
      <c r="AI4341" s="161"/>
      <c r="AJ4341" s="153"/>
      <c r="AK4341" s="153"/>
      <c r="AL4341" s="207"/>
      <c r="AM4341" s="207"/>
      <c r="AN4341" s="207"/>
      <c r="AO4341" s="207"/>
      <c r="AP4341" s="147" t="s">
        <v>54</v>
      </c>
      <c r="AQ4341" s="147"/>
      <c r="AR4341" s="147"/>
      <c r="AS4341" s="209" t="s">
        <v>68</v>
      </c>
      <c r="AT4341" s="223" t="str">
        <f>MONTH(B4341)&amp;"/"&amp;YEAR(B4341)</f>
        <v>3/2026</v>
      </c>
      <c r="AU4341" s="223">
        <f>WEEKNUM(B4341)-WEEKNUM(EOMONTH(B4341,-1)+1)+1</f>
        <v>1</v>
      </c>
      <c r="AV4341" s="209" t="str">
        <f>MONTH(R4341)&amp;"/"&amp;YEAR(R4341)</f>
        <v>1/1900</v>
      </c>
      <c r="AW4341" s="209" t="e">
        <f>WEEKNUM(R4341)-WEEKNUM(EOMONTH(R4341,-1)+1)+1</f>
        <v>#NUM!</v>
      </c>
      <c r="AX4341" s="209">
        <f>IF(BB4341="S",IF(Q4341="1. Aceitou o programa",R4341-B4341,0),0)</f>
        <v>0</v>
      </c>
      <c r="AY4341" s="209">
        <f>IF(BB4341="S",IF(AND(S4341&lt;&gt;"",R4341&lt;&gt;""),S4341-R4341,0),0)</f>
        <v>0</v>
      </c>
      <c r="AZ4341" s="209">
        <f>IF(BB4341="S",IF(Q4341="1. Aceitou o programa",IF(OR(X4341="Não se Aplica",X4341=""),IF(OR(W4341="Não se Aplica",W4341=""),0,W4341-V4341),AVERAGE(X4341-W4341,W4341-V4341)),0),0)</f>
        <v>0</v>
      </c>
      <c r="BA4341" s="209">
        <f>IF(BB4341="S",IF(AND(Q4341="1. Aceitou o programa",AH4341="Realizada"),IFERROR(IF(AG4341="",0,AG4341-R4341),0),0),0)</f>
        <v>0</v>
      </c>
      <c r="BB4341" s="209" t="str">
        <f>_xlfn.XLOOKUP(U4341,'Lista Suspensa'!$AA$20:$AA$23,'Lista Suspensa'!$AB$20:$AB$23,"N/A")</f>
        <v>S</v>
      </c>
    </row>
    <row r="4342" spans="1:54" ht="12" customHeight="1">
      <c r="A4342" s="151" t="s">
        <v>54</v>
      </c>
      <c r="B4342" s="152">
        <v>46083</v>
      </c>
      <c r="C4342" s="153" t="s">
        <v>55</v>
      </c>
      <c r="D4342" s="153" t="s">
        <v>56</v>
      </c>
      <c r="E4342" s="244">
        <v>74291641</v>
      </c>
      <c r="F4342" s="144" t="s">
        <v>7833</v>
      </c>
      <c r="G4342" s="230"/>
      <c r="H4342" s="154">
        <v>31149</v>
      </c>
      <c r="I4342" s="153">
        <v>41</v>
      </c>
      <c r="J4342" s="148" t="s">
        <v>70</v>
      </c>
      <c r="K4342" s="153"/>
      <c r="L4342" s="153"/>
      <c r="M4342" s="153"/>
      <c r="N4342" s="153">
        <v>380</v>
      </c>
      <c r="O4342" s="155">
        <v>11945517548</v>
      </c>
      <c r="P4342" s="156" t="s">
        <v>60</v>
      </c>
      <c r="Q4342" s="157" t="s">
        <v>7576</v>
      </c>
      <c r="R4342" s="158"/>
      <c r="S4342" s="159">
        <v>46150</v>
      </c>
      <c r="T4342" s="159" t="s">
        <v>6983</v>
      </c>
      <c r="U4342" s="159" t="s">
        <v>6152</v>
      </c>
      <c r="V4342" s="154">
        <v>46113</v>
      </c>
      <c r="W4342" s="154">
        <v>46118</v>
      </c>
      <c r="X4342" s="154">
        <v>46150</v>
      </c>
      <c r="Y4342" s="160"/>
      <c r="Z4342" s="160"/>
      <c r="AA4342" s="153"/>
      <c r="AB4342" s="153"/>
      <c r="AC4342" s="182" t="e">
        <f t="shared" si="136"/>
        <v>#DIV/0!</v>
      </c>
      <c r="AD4342" s="153" t="e">
        <f t="shared" si="137"/>
        <v>#DIV/0!</v>
      </c>
      <c r="AE4342" s="207"/>
      <c r="AF4342" s="153"/>
      <c r="AG4342" s="159"/>
      <c r="AH4342" s="153"/>
      <c r="AI4342" s="161"/>
      <c r="AJ4342" s="153"/>
      <c r="AK4342" s="153"/>
      <c r="AL4342" s="207"/>
      <c r="AM4342" s="207"/>
      <c r="AN4342" s="207"/>
      <c r="AO4342" s="207"/>
      <c r="AP4342" s="147" t="s">
        <v>54</v>
      </c>
      <c r="AQ4342" s="147"/>
      <c r="AR4342" s="147"/>
      <c r="AS4342" s="209" t="s">
        <v>68</v>
      </c>
      <c r="AT4342" s="223" t="str">
        <f>MONTH(B4342)&amp;"/"&amp;YEAR(B4342)</f>
        <v>3/2026</v>
      </c>
      <c r="AU4342" s="223">
        <f>WEEKNUM(B4342)-WEEKNUM(EOMONTH(B4342,-1)+1)+1</f>
        <v>1</v>
      </c>
      <c r="AV4342" s="209" t="str">
        <f>MONTH(R4342)&amp;"/"&amp;YEAR(R4342)</f>
        <v>1/1900</v>
      </c>
      <c r="AW4342" s="209" t="e">
        <f>WEEKNUM(R4342)-WEEKNUM(EOMONTH(R4342,-1)+1)+1</f>
        <v>#NUM!</v>
      </c>
      <c r="AX4342" s="209">
        <f>IF(BB4342="S",IF(Q4342="1. Aceitou o programa",R4342-B4342,0),0)</f>
        <v>0</v>
      </c>
      <c r="AY4342" s="209">
        <f>IF(BB4342="S",IF(AND(S4342&lt;&gt;"",R4342&lt;&gt;""),S4342-R4342,0),0)</f>
        <v>0</v>
      </c>
      <c r="AZ4342" s="209">
        <f>IF(BB4342="S",IF(Q4342="1. Aceitou o programa",IF(OR(X4342="Não se Aplica",X4342=""),IF(OR(W4342="Não se Aplica",W4342=""),0,W4342-V4342),AVERAGE(X4342-W4342,W4342-V4342)),0),0)</f>
        <v>0</v>
      </c>
      <c r="BA4342" s="209">
        <f>IF(BB4342="S",IF(AND(Q4342="1. Aceitou o programa",AH4342="Realizada"),IFERROR(IF(AG4342="",0,AG4342-R4342),0),0),0)</f>
        <v>0</v>
      </c>
      <c r="BB4342" s="209" t="str">
        <f>_xlfn.XLOOKUP(U4342,'Lista Suspensa'!$AA$20:$AA$23,'Lista Suspensa'!$AB$20:$AB$23,"N/A")</f>
        <v>S</v>
      </c>
    </row>
    <row r="4343" spans="1:54" ht="12" customHeight="1">
      <c r="A4343" s="151" t="s">
        <v>54</v>
      </c>
      <c r="B4343" s="152">
        <v>46083</v>
      </c>
      <c r="C4343" s="153" t="s">
        <v>55</v>
      </c>
      <c r="D4343" s="153" t="s">
        <v>56</v>
      </c>
      <c r="E4343" s="244">
        <v>84346884</v>
      </c>
      <c r="F4343" s="144" t="s">
        <v>7834</v>
      </c>
      <c r="G4343" s="230"/>
      <c r="H4343" s="154">
        <v>31308</v>
      </c>
      <c r="I4343" s="153">
        <v>40</v>
      </c>
      <c r="J4343" s="148" t="s">
        <v>70</v>
      </c>
      <c r="K4343" s="153"/>
      <c r="L4343" s="153"/>
      <c r="M4343" s="153"/>
      <c r="N4343" s="153">
        <v>40</v>
      </c>
      <c r="O4343" s="155" t="s">
        <v>7835</v>
      </c>
      <c r="P4343" s="156" t="s">
        <v>2026</v>
      </c>
      <c r="Q4343" s="157" t="s">
        <v>7576</v>
      </c>
      <c r="R4343" s="158"/>
      <c r="S4343" s="159">
        <v>46150</v>
      </c>
      <c r="T4343" s="159" t="s">
        <v>6983</v>
      </c>
      <c r="U4343" s="159" t="s">
        <v>6152</v>
      </c>
      <c r="V4343" s="154">
        <v>46112</v>
      </c>
      <c r="W4343" s="154">
        <v>46142</v>
      </c>
      <c r="X4343" s="154">
        <v>46150</v>
      </c>
      <c r="Y4343" s="160">
        <v>46111</v>
      </c>
      <c r="Z4343" s="160"/>
      <c r="AA4343" s="153"/>
      <c r="AB4343" s="153"/>
      <c r="AC4343" s="182" t="e">
        <f t="shared" si="136"/>
        <v>#DIV/0!</v>
      </c>
      <c r="AD4343" s="153" t="e">
        <f t="shared" si="137"/>
        <v>#DIV/0!</v>
      </c>
      <c r="AE4343" s="207"/>
      <c r="AF4343" s="153"/>
      <c r="AG4343" s="159"/>
      <c r="AH4343" s="153"/>
      <c r="AI4343" s="161"/>
      <c r="AJ4343" s="153"/>
      <c r="AK4343" s="153"/>
      <c r="AL4343" s="207"/>
      <c r="AM4343" s="207"/>
      <c r="AN4343" s="207"/>
      <c r="AO4343" s="207"/>
      <c r="AP4343" s="147" t="s">
        <v>54</v>
      </c>
      <c r="AQ4343" s="147"/>
      <c r="AR4343" s="147"/>
      <c r="AS4343" s="209" t="s">
        <v>68</v>
      </c>
      <c r="AT4343" s="223" t="str">
        <f>MONTH(B4343)&amp;"/"&amp;YEAR(B4343)</f>
        <v>3/2026</v>
      </c>
      <c r="AU4343" s="223">
        <f>WEEKNUM(B4343)-WEEKNUM(EOMONTH(B4343,-1)+1)+1</f>
        <v>1</v>
      </c>
      <c r="AV4343" s="209" t="str">
        <f>MONTH(R4343)&amp;"/"&amp;YEAR(R4343)</f>
        <v>1/1900</v>
      </c>
      <c r="AW4343" s="209" t="e">
        <f>WEEKNUM(R4343)-WEEKNUM(EOMONTH(R4343,-1)+1)+1</f>
        <v>#NUM!</v>
      </c>
      <c r="AX4343" s="209">
        <f>IF(BB4343="S",IF(Q4343="1. Aceitou o programa",R4343-B4343,0),0)</f>
        <v>0</v>
      </c>
      <c r="AY4343" s="209">
        <f>IF(BB4343="S",IF(AND(S4343&lt;&gt;"",R4343&lt;&gt;""),S4343-R4343,0),0)</f>
        <v>0</v>
      </c>
      <c r="AZ4343" s="209">
        <f>IF(BB4343="S",IF(Q4343="1. Aceitou o programa",IF(OR(X4343="Não se Aplica",X4343=""),IF(OR(W4343="Não se Aplica",W4343=""),0,W4343-V4343),AVERAGE(X4343-W4343,W4343-V4343)),0),0)</f>
        <v>0</v>
      </c>
      <c r="BA4343" s="209">
        <f>IF(BB4343="S",IF(AND(Q4343="1. Aceitou o programa",AH4343="Realizada"),IFERROR(IF(AG4343="",0,AG4343-R4343),0),0),0)</f>
        <v>0</v>
      </c>
      <c r="BB4343" s="209" t="str">
        <f>_xlfn.XLOOKUP(U4343,'Lista Suspensa'!$AA$20:$AA$23,'Lista Suspensa'!$AB$20:$AB$23,"N/A")</f>
        <v>S</v>
      </c>
    </row>
    <row r="4344" spans="1:54" ht="12" customHeight="1">
      <c r="A4344" s="151" t="s">
        <v>54</v>
      </c>
      <c r="B4344" s="152">
        <v>46083</v>
      </c>
      <c r="C4344" s="153" t="s">
        <v>55</v>
      </c>
      <c r="D4344" s="153" t="s">
        <v>56</v>
      </c>
      <c r="E4344" s="244">
        <v>89471526</v>
      </c>
      <c r="F4344" s="144" t="s">
        <v>7836</v>
      </c>
      <c r="G4344" s="230"/>
      <c r="H4344" s="154">
        <v>31328</v>
      </c>
      <c r="I4344" s="153">
        <v>40</v>
      </c>
      <c r="J4344" s="148" t="s">
        <v>58</v>
      </c>
      <c r="K4344" s="153"/>
      <c r="L4344" s="153"/>
      <c r="M4344" s="153"/>
      <c r="N4344" s="153">
        <v>120</v>
      </c>
      <c r="O4344" s="155" t="s">
        <v>7837</v>
      </c>
      <c r="P4344" s="156" t="s">
        <v>60</v>
      </c>
      <c r="Q4344" s="157" t="s">
        <v>7576</v>
      </c>
      <c r="R4344" s="158"/>
      <c r="S4344" s="159">
        <v>46150</v>
      </c>
      <c r="T4344" s="159" t="s">
        <v>6983</v>
      </c>
      <c r="U4344" s="159" t="s">
        <v>6152</v>
      </c>
      <c r="V4344" s="154">
        <v>46118</v>
      </c>
      <c r="W4344" s="154">
        <v>46142</v>
      </c>
      <c r="X4344" s="154">
        <v>46150</v>
      </c>
      <c r="Y4344" s="160"/>
      <c r="Z4344" s="160"/>
      <c r="AA4344" s="153"/>
      <c r="AB4344" s="153"/>
      <c r="AC4344" s="182" t="e">
        <f t="shared" si="136"/>
        <v>#DIV/0!</v>
      </c>
      <c r="AD4344" s="153" t="e">
        <f t="shared" si="137"/>
        <v>#DIV/0!</v>
      </c>
      <c r="AE4344" s="207"/>
      <c r="AF4344" s="153"/>
      <c r="AG4344" s="159"/>
      <c r="AH4344" s="153"/>
      <c r="AI4344" s="161"/>
      <c r="AJ4344" s="153"/>
      <c r="AK4344" s="153"/>
      <c r="AL4344" s="207"/>
      <c r="AM4344" s="207"/>
      <c r="AN4344" s="207"/>
      <c r="AO4344" s="207"/>
      <c r="AP4344" s="147" t="s">
        <v>54</v>
      </c>
      <c r="AQ4344" s="147"/>
      <c r="AR4344" s="147"/>
      <c r="AS4344" s="209" t="s">
        <v>68</v>
      </c>
      <c r="AT4344" s="223" t="str">
        <f>MONTH(B4344)&amp;"/"&amp;YEAR(B4344)</f>
        <v>3/2026</v>
      </c>
      <c r="AU4344" s="223">
        <f>WEEKNUM(B4344)-WEEKNUM(EOMONTH(B4344,-1)+1)+1</f>
        <v>1</v>
      </c>
      <c r="AV4344" s="209" t="str">
        <f>MONTH(R4344)&amp;"/"&amp;YEAR(R4344)</f>
        <v>1/1900</v>
      </c>
      <c r="AW4344" s="209" t="e">
        <f>WEEKNUM(R4344)-WEEKNUM(EOMONTH(R4344,-1)+1)+1</f>
        <v>#NUM!</v>
      </c>
      <c r="AX4344" s="209">
        <f>IF(BB4344="S",IF(Q4344="1. Aceitou o programa",R4344-B4344,0),0)</f>
        <v>0</v>
      </c>
      <c r="AY4344" s="209">
        <f>IF(BB4344="S",IF(AND(S4344&lt;&gt;"",R4344&lt;&gt;""),S4344-R4344,0),0)</f>
        <v>0</v>
      </c>
      <c r="AZ4344" s="209">
        <f>IF(BB4344="S",IF(Q4344="1. Aceitou o programa",IF(OR(X4344="Não se Aplica",X4344=""),IF(OR(W4344="Não se Aplica",W4344=""),0,W4344-V4344),AVERAGE(X4344-W4344,W4344-V4344)),0),0)</f>
        <v>0</v>
      </c>
      <c r="BA4344" s="209">
        <f>IF(BB4344="S",IF(AND(Q4344="1. Aceitou o programa",AH4344="Realizada"),IFERROR(IF(AG4344="",0,AG4344-R4344),0),0),0)</f>
        <v>0</v>
      </c>
      <c r="BB4344" s="209" t="str">
        <f>_xlfn.XLOOKUP(U4344,'Lista Suspensa'!$AA$20:$AA$23,'Lista Suspensa'!$AB$20:$AB$23,"N/A")</f>
        <v>S</v>
      </c>
    </row>
    <row r="4345" spans="1:54" ht="12" customHeight="1">
      <c r="A4345" s="151" t="s">
        <v>54</v>
      </c>
      <c r="B4345" s="152">
        <v>46083</v>
      </c>
      <c r="C4345" s="153" t="s">
        <v>55</v>
      </c>
      <c r="D4345" s="153" t="s">
        <v>56</v>
      </c>
      <c r="E4345" s="244">
        <v>89745218</v>
      </c>
      <c r="F4345" s="144" t="s">
        <v>7838</v>
      </c>
      <c r="G4345" s="230"/>
      <c r="H4345" s="154">
        <v>31334</v>
      </c>
      <c r="I4345" s="153">
        <v>40</v>
      </c>
      <c r="J4345" s="148" t="s">
        <v>58</v>
      </c>
      <c r="K4345" s="153"/>
      <c r="L4345" s="153"/>
      <c r="M4345" s="153"/>
      <c r="N4345" s="153">
        <v>60</v>
      </c>
      <c r="O4345" s="155" t="s">
        <v>7839</v>
      </c>
      <c r="P4345" s="156" t="s">
        <v>60</v>
      </c>
      <c r="Q4345" s="157" t="s">
        <v>7576</v>
      </c>
      <c r="R4345" s="158"/>
      <c r="S4345" s="159">
        <v>46150</v>
      </c>
      <c r="T4345" s="159" t="s">
        <v>6983</v>
      </c>
      <c r="U4345" s="159" t="s">
        <v>6152</v>
      </c>
      <c r="V4345" s="154">
        <v>46118</v>
      </c>
      <c r="W4345" s="154">
        <v>46142</v>
      </c>
      <c r="X4345" s="154">
        <v>46150</v>
      </c>
      <c r="Y4345" s="160"/>
      <c r="Z4345" s="160"/>
      <c r="AA4345" s="153"/>
      <c r="AB4345" s="153"/>
      <c r="AC4345" s="182" t="e">
        <f t="shared" si="136"/>
        <v>#DIV/0!</v>
      </c>
      <c r="AD4345" s="153" t="e">
        <f t="shared" si="137"/>
        <v>#DIV/0!</v>
      </c>
      <c r="AE4345" s="207"/>
      <c r="AF4345" s="153"/>
      <c r="AG4345" s="159"/>
      <c r="AH4345" s="153"/>
      <c r="AI4345" s="161"/>
      <c r="AJ4345" s="153"/>
      <c r="AK4345" s="153"/>
      <c r="AL4345" s="207"/>
      <c r="AM4345" s="207"/>
      <c r="AN4345" s="207"/>
      <c r="AO4345" s="207"/>
      <c r="AP4345" s="147" t="s">
        <v>54</v>
      </c>
      <c r="AQ4345" s="147"/>
      <c r="AR4345" s="147"/>
      <c r="AS4345" s="209" t="s">
        <v>68</v>
      </c>
      <c r="AT4345" s="223" t="str">
        <f>MONTH(B4345)&amp;"/"&amp;YEAR(B4345)</f>
        <v>3/2026</v>
      </c>
      <c r="AU4345" s="223">
        <f>WEEKNUM(B4345)-WEEKNUM(EOMONTH(B4345,-1)+1)+1</f>
        <v>1</v>
      </c>
      <c r="AV4345" s="209" t="str">
        <f>MONTH(R4345)&amp;"/"&amp;YEAR(R4345)</f>
        <v>1/1900</v>
      </c>
      <c r="AW4345" s="209" t="e">
        <f>WEEKNUM(R4345)-WEEKNUM(EOMONTH(R4345,-1)+1)+1</f>
        <v>#NUM!</v>
      </c>
      <c r="AX4345" s="209">
        <f>IF(BB4345="S",IF(Q4345="1. Aceitou o programa",R4345-B4345,0),0)</f>
        <v>0</v>
      </c>
      <c r="AY4345" s="209">
        <f>IF(BB4345="S",IF(AND(S4345&lt;&gt;"",R4345&lt;&gt;""),S4345-R4345,0),0)</f>
        <v>0</v>
      </c>
      <c r="AZ4345" s="209">
        <f>IF(BB4345="S",IF(Q4345="1. Aceitou o programa",IF(OR(X4345="Não se Aplica",X4345=""),IF(OR(W4345="Não se Aplica",W4345=""),0,W4345-V4345),AVERAGE(X4345-W4345,W4345-V4345)),0),0)</f>
        <v>0</v>
      </c>
      <c r="BA4345" s="209">
        <f>IF(BB4345="S",IF(AND(Q4345="1. Aceitou o programa",AH4345="Realizada"),IFERROR(IF(AG4345="",0,AG4345-R4345),0),0),0)</f>
        <v>0</v>
      </c>
      <c r="BB4345" s="209" t="str">
        <f>_xlfn.XLOOKUP(U4345,'Lista Suspensa'!$AA$20:$AA$23,'Lista Suspensa'!$AB$20:$AB$23,"N/A")</f>
        <v>S</v>
      </c>
    </row>
    <row r="4346" spans="1:54" ht="12" customHeight="1">
      <c r="A4346" s="151" t="s">
        <v>54</v>
      </c>
      <c r="B4346" s="152">
        <v>46083</v>
      </c>
      <c r="C4346" s="153" t="s">
        <v>55</v>
      </c>
      <c r="D4346" s="153" t="s">
        <v>56</v>
      </c>
      <c r="E4346" s="244">
        <v>79918686</v>
      </c>
      <c r="F4346" s="144" t="s">
        <v>7840</v>
      </c>
      <c r="G4346" s="230"/>
      <c r="H4346" s="154">
        <v>31388</v>
      </c>
      <c r="I4346" s="153">
        <v>40</v>
      </c>
      <c r="J4346" s="148" t="s">
        <v>70</v>
      </c>
      <c r="K4346" s="153"/>
      <c r="L4346" s="153"/>
      <c r="M4346" s="153"/>
      <c r="N4346" s="153">
        <v>40</v>
      </c>
      <c r="O4346" s="155" t="s">
        <v>7841</v>
      </c>
      <c r="P4346" s="156" t="s">
        <v>60</v>
      </c>
      <c r="Q4346" s="157" t="s">
        <v>7576</v>
      </c>
      <c r="R4346" s="158"/>
      <c r="S4346" s="159">
        <v>46150</v>
      </c>
      <c r="T4346" s="159" t="s">
        <v>6983</v>
      </c>
      <c r="U4346" s="159" t="s">
        <v>6152</v>
      </c>
      <c r="V4346" s="154">
        <v>46114</v>
      </c>
      <c r="W4346" s="154">
        <v>46142</v>
      </c>
      <c r="X4346" s="154">
        <v>46150</v>
      </c>
      <c r="Y4346" s="160"/>
      <c r="Z4346" s="160"/>
      <c r="AA4346" s="153"/>
      <c r="AB4346" s="153"/>
      <c r="AC4346" s="182" t="e">
        <f t="shared" si="136"/>
        <v>#DIV/0!</v>
      </c>
      <c r="AD4346" s="153" t="e">
        <f t="shared" si="137"/>
        <v>#DIV/0!</v>
      </c>
      <c r="AE4346" s="207"/>
      <c r="AF4346" s="153"/>
      <c r="AG4346" s="159"/>
      <c r="AH4346" s="153"/>
      <c r="AI4346" s="161"/>
      <c r="AJ4346" s="153"/>
      <c r="AK4346" s="153"/>
      <c r="AL4346" s="207"/>
      <c r="AM4346" s="207"/>
      <c r="AN4346" s="207"/>
      <c r="AO4346" s="207"/>
      <c r="AP4346" s="147" t="s">
        <v>54</v>
      </c>
      <c r="AQ4346" s="147"/>
      <c r="AR4346" s="147"/>
      <c r="AS4346" s="209" t="s">
        <v>68</v>
      </c>
      <c r="AT4346" s="223" t="str">
        <f>MONTH(B4346)&amp;"/"&amp;YEAR(B4346)</f>
        <v>3/2026</v>
      </c>
      <c r="AU4346" s="223">
        <f>WEEKNUM(B4346)-WEEKNUM(EOMONTH(B4346,-1)+1)+1</f>
        <v>1</v>
      </c>
      <c r="AV4346" s="209" t="str">
        <f>MONTH(R4346)&amp;"/"&amp;YEAR(R4346)</f>
        <v>1/1900</v>
      </c>
      <c r="AW4346" s="209" t="e">
        <f>WEEKNUM(R4346)-WEEKNUM(EOMONTH(R4346,-1)+1)+1</f>
        <v>#NUM!</v>
      </c>
      <c r="AX4346" s="209">
        <f>IF(BB4346="S",IF(Q4346="1. Aceitou o programa",R4346-B4346,0),0)</f>
        <v>0</v>
      </c>
      <c r="AY4346" s="209">
        <f>IF(BB4346="S",IF(AND(S4346&lt;&gt;"",R4346&lt;&gt;""),S4346-R4346,0),0)</f>
        <v>0</v>
      </c>
      <c r="AZ4346" s="209">
        <f>IF(BB4346="S",IF(Q4346="1. Aceitou o programa",IF(OR(X4346="Não se Aplica",X4346=""),IF(OR(W4346="Não se Aplica",W4346=""),0,W4346-V4346),AVERAGE(X4346-W4346,W4346-V4346)),0),0)</f>
        <v>0</v>
      </c>
      <c r="BA4346" s="209">
        <f>IF(BB4346="S",IF(AND(Q4346="1. Aceitou o programa",AH4346="Realizada"),IFERROR(IF(AG4346="",0,AG4346-R4346),0),0),0)</f>
        <v>0</v>
      </c>
      <c r="BB4346" s="209" t="str">
        <f>_xlfn.XLOOKUP(U4346,'Lista Suspensa'!$AA$20:$AA$23,'Lista Suspensa'!$AB$20:$AB$23,"N/A")</f>
        <v>S</v>
      </c>
    </row>
    <row r="4347" spans="1:54" ht="12" customHeight="1">
      <c r="A4347" s="151" t="s">
        <v>54</v>
      </c>
      <c r="B4347" s="152">
        <v>46083</v>
      </c>
      <c r="C4347" s="153" t="s">
        <v>55</v>
      </c>
      <c r="D4347" s="153" t="s">
        <v>56</v>
      </c>
      <c r="E4347" s="244">
        <v>83387142</v>
      </c>
      <c r="F4347" s="144" t="s">
        <v>7842</v>
      </c>
      <c r="G4347" s="230"/>
      <c r="H4347" s="154">
        <v>31468</v>
      </c>
      <c r="I4347" s="153">
        <v>40</v>
      </c>
      <c r="J4347" s="148" t="s">
        <v>70</v>
      </c>
      <c r="K4347" s="153"/>
      <c r="L4347" s="153"/>
      <c r="M4347" s="153"/>
      <c r="N4347" s="153">
        <v>60</v>
      </c>
      <c r="O4347" s="155" t="s">
        <v>7843</v>
      </c>
      <c r="P4347" s="156" t="s">
        <v>60</v>
      </c>
      <c r="Q4347" s="157" t="s">
        <v>7576</v>
      </c>
      <c r="R4347" s="158"/>
      <c r="S4347" s="159">
        <v>46150</v>
      </c>
      <c r="T4347" s="159" t="s">
        <v>6983</v>
      </c>
      <c r="U4347" s="159" t="s">
        <v>6152</v>
      </c>
      <c r="V4347" s="154">
        <v>46114</v>
      </c>
      <c r="W4347" s="154">
        <v>46142</v>
      </c>
      <c r="X4347" s="154">
        <v>46150</v>
      </c>
      <c r="Y4347" s="160"/>
      <c r="Z4347" s="160"/>
      <c r="AA4347" s="153"/>
      <c r="AB4347" s="153"/>
      <c r="AC4347" s="182" t="e">
        <f t="shared" si="136"/>
        <v>#DIV/0!</v>
      </c>
      <c r="AD4347" s="153" t="e">
        <f t="shared" si="137"/>
        <v>#DIV/0!</v>
      </c>
      <c r="AE4347" s="207"/>
      <c r="AF4347" s="153"/>
      <c r="AG4347" s="159"/>
      <c r="AH4347" s="153"/>
      <c r="AI4347" s="161"/>
      <c r="AJ4347" s="153"/>
      <c r="AK4347" s="153"/>
      <c r="AL4347" s="207"/>
      <c r="AM4347" s="207"/>
      <c r="AN4347" s="207"/>
      <c r="AO4347" s="207"/>
      <c r="AP4347" s="147" t="s">
        <v>54</v>
      </c>
      <c r="AQ4347" s="147"/>
      <c r="AR4347" s="147"/>
      <c r="AS4347" s="209" t="s">
        <v>68</v>
      </c>
      <c r="AT4347" s="223" t="str">
        <f>MONTH(B4347)&amp;"/"&amp;YEAR(B4347)</f>
        <v>3/2026</v>
      </c>
      <c r="AU4347" s="223">
        <f>WEEKNUM(B4347)-WEEKNUM(EOMONTH(B4347,-1)+1)+1</f>
        <v>1</v>
      </c>
      <c r="AV4347" s="209" t="str">
        <f>MONTH(R4347)&amp;"/"&amp;YEAR(R4347)</f>
        <v>1/1900</v>
      </c>
      <c r="AW4347" s="209" t="e">
        <f>WEEKNUM(R4347)-WEEKNUM(EOMONTH(R4347,-1)+1)+1</f>
        <v>#NUM!</v>
      </c>
      <c r="AX4347" s="209">
        <f>IF(BB4347="S",IF(Q4347="1. Aceitou o programa",R4347-B4347,0),0)</f>
        <v>0</v>
      </c>
      <c r="AY4347" s="209">
        <f>IF(BB4347="S",IF(AND(S4347&lt;&gt;"",R4347&lt;&gt;""),S4347-R4347,0),0)</f>
        <v>0</v>
      </c>
      <c r="AZ4347" s="209">
        <f>IF(BB4347="S",IF(Q4347="1. Aceitou o programa",IF(OR(X4347="Não se Aplica",X4347=""),IF(OR(W4347="Não se Aplica",W4347=""),0,W4347-V4347),AVERAGE(X4347-W4347,W4347-V4347)),0),0)</f>
        <v>0</v>
      </c>
      <c r="BA4347" s="209">
        <f>IF(BB4347="S",IF(AND(Q4347="1. Aceitou o programa",AH4347="Realizada"),IFERROR(IF(AG4347="",0,AG4347-R4347),0),0),0)</f>
        <v>0</v>
      </c>
      <c r="BB4347" s="209" t="str">
        <f>_xlfn.XLOOKUP(U4347,'Lista Suspensa'!$AA$20:$AA$23,'Lista Suspensa'!$AB$20:$AB$23,"N/A")</f>
        <v>S</v>
      </c>
    </row>
    <row r="4348" spans="1:54" ht="12" customHeight="1">
      <c r="A4348" s="151" t="s">
        <v>54</v>
      </c>
      <c r="B4348" s="152">
        <v>46083</v>
      </c>
      <c r="C4348" s="153" t="s">
        <v>55</v>
      </c>
      <c r="D4348" s="153" t="s">
        <v>56</v>
      </c>
      <c r="E4348" s="244">
        <v>81802265</v>
      </c>
      <c r="F4348" s="144" t="s">
        <v>7844</v>
      </c>
      <c r="G4348" s="230"/>
      <c r="H4348" s="154">
        <v>31572</v>
      </c>
      <c r="I4348" s="153">
        <v>39</v>
      </c>
      <c r="J4348" s="148" t="s">
        <v>70</v>
      </c>
      <c r="K4348" s="153"/>
      <c r="L4348" s="153"/>
      <c r="M4348" s="153"/>
      <c r="N4348" s="153">
        <v>60</v>
      </c>
      <c r="O4348" s="155" t="s">
        <v>7845</v>
      </c>
      <c r="P4348" s="156" t="s">
        <v>60</v>
      </c>
      <c r="Q4348" s="157" t="s">
        <v>7576</v>
      </c>
      <c r="R4348" s="158"/>
      <c r="S4348" s="159">
        <v>46150</v>
      </c>
      <c r="T4348" s="159" t="s">
        <v>6983</v>
      </c>
      <c r="U4348" s="159" t="s">
        <v>6152</v>
      </c>
      <c r="V4348" s="154">
        <v>46114</v>
      </c>
      <c r="W4348" s="154">
        <v>46142</v>
      </c>
      <c r="X4348" s="154">
        <v>46150</v>
      </c>
      <c r="Y4348" s="160"/>
      <c r="Z4348" s="160"/>
      <c r="AA4348" s="153"/>
      <c r="AB4348" s="153"/>
      <c r="AC4348" s="182" t="e">
        <f t="shared" si="136"/>
        <v>#DIV/0!</v>
      </c>
      <c r="AD4348" s="153" t="e">
        <f t="shared" si="137"/>
        <v>#DIV/0!</v>
      </c>
      <c r="AE4348" s="207"/>
      <c r="AF4348" s="153"/>
      <c r="AG4348" s="159"/>
      <c r="AH4348" s="153"/>
      <c r="AI4348" s="161"/>
      <c r="AJ4348" s="153"/>
      <c r="AK4348" s="153"/>
      <c r="AL4348" s="207"/>
      <c r="AM4348" s="207"/>
      <c r="AN4348" s="207"/>
      <c r="AO4348" s="207"/>
      <c r="AP4348" s="147" t="s">
        <v>54</v>
      </c>
      <c r="AQ4348" s="147"/>
      <c r="AR4348" s="147"/>
      <c r="AS4348" s="209" t="s">
        <v>68</v>
      </c>
      <c r="AT4348" s="223" t="str">
        <f>MONTH(B4348)&amp;"/"&amp;YEAR(B4348)</f>
        <v>3/2026</v>
      </c>
      <c r="AU4348" s="223">
        <f>WEEKNUM(B4348)-WEEKNUM(EOMONTH(B4348,-1)+1)+1</f>
        <v>1</v>
      </c>
      <c r="AV4348" s="209" t="str">
        <f>MONTH(R4348)&amp;"/"&amp;YEAR(R4348)</f>
        <v>1/1900</v>
      </c>
      <c r="AW4348" s="209" t="e">
        <f>WEEKNUM(R4348)-WEEKNUM(EOMONTH(R4348,-1)+1)+1</f>
        <v>#NUM!</v>
      </c>
      <c r="AX4348" s="209">
        <f>IF(BB4348="S",IF(Q4348="1. Aceitou o programa",R4348-B4348,0),0)</f>
        <v>0</v>
      </c>
      <c r="AY4348" s="209">
        <f>IF(BB4348="S",IF(AND(S4348&lt;&gt;"",R4348&lt;&gt;""),S4348-R4348,0),0)</f>
        <v>0</v>
      </c>
      <c r="AZ4348" s="209">
        <f>IF(BB4348="S",IF(Q4348="1. Aceitou o programa",IF(OR(X4348="Não se Aplica",X4348=""),IF(OR(W4348="Não se Aplica",W4348=""),0,W4348-V4348),AVERAGE(X4348-W4348,W4348-V4348)),0),0)</f>
        <v>0</v>
      </c>
      <c r="BA4348" s="209">
        <f>IF(BB4348="S",IF(AND(Q4348="1. Aceitou o programa",AH4348="Realizada"),IFERROR(IF(AG4348="",0,AG4348-R4348),0),0),0)</f>
        <v>0</v>
      </c>
      <c r="BB4348" s="209" t="str">
        <f>_xlfn.XLOOKUP(U4348,'Lista Suspensa'!$AA$20:$AA$23,'Lista Suspensa'!$AB$20:$AB$23,"N/A")</f>
        <v>S</v>
      </c>
    </row>
    <row r="4349" spans="1:54" ht="12" customHeight="1">
      <c r="A4349" s="151" t="s">
        <v>54</v>
      </c>
      <c r="B4349" s="152">
        <v>46083</v>
      </c>
      <c r="C4349" s="153" t="s">
        <v>55</v>
      </c>
      <c r="D4349" s="153" t="s">
        <v>56</v>
      </c>
      <c r="E4349" s="244">
        <v>76271688</v>
      </c>
      <c r="F4349" s="144" t="s">
        <v>7846</v>
      </c>
      <c r="G4349" s="230"/>
      <c r="H4349" s="154">
        <v>31587</v>
      </c>
      <c r="I4349" s="153">
        <v>39</v>
      </c>
      <c r="J4349" s="148" t="s">
        <v>70</v>
      </c>
      <c r="K4349" s="153"/>
      <c r="L4349" s="153"/>
      <c r="M4349" s="153"/>
      <c r="N4349" s="153">
        <v>50</v>
      </c>
      <c r="O4349" s="155" t="s">
        <v>7847</v>
      </c>
      <c r="P4349" s="156" t="s">
        <v>60</v>
      </c>
      <c r="Q4349" s="157" t="s">
        <v>7576</v>
      </c>
      <c r="R4349" s="158"/>
      <c r="S4349" s="159">
        <v>46150</v>
      </c>
      <c r="T4349" s="159" t="s">
        <v>6983</v>
      </c>
      <c r="U4349" s="159" t="s">
        <v>6152</v>
      </c>
      <c r="V4349" s="154">
        <v>46113</v>
      </c>
      <c r="W4349" s="154">
        <v>46142</v>
      </c>
      <c r="X4349" s="154">
        <v>46150</v>
      </c>
      <c r="Y4349" s="160"/>
      <c r="Z4349" s="160"/>
      <c r="AA4349" s="153"/>
      <c r="AB4349" s="153"/>
      <c r="AC4349" s="182" t="e">
        <f t="shared" si="136"/>
        <v>#DIV/0!</v>
      </c>
      <c r="AD4349" s="153" t="e">
        <f t="shared" si="137"/>
        <v>#DIV/0!</v>
      </c>
      <c r="AE4349" s="207"/>
      <c r="AF4349" s="153"/>
      <c r="AG4349" s="159"/>
      <c r="AH4349" s="153"/>
      <c r="AI4349" s="161"/>
      <c r="AJ4349" s="153"/>
      <c r="AK4349" s="153"/>
      <c r="AL4349" s="207"/>
      <c r="AM4349" s="207"/>
      <c r="AN4349" s="207"/>
      <c r="AO4349" s="207"/>
      <c r="AP4349" s="147" t="s">
        <v>54</v>
      </c>
      <c r="AQ4349" s="147"/>
      <c r="AR4349" s="147"/>
      <c r="AS4349" s="209" t="s">
        <v>68</v>
      </c>
      <c r="AT4349" s="223" t="str">
        <f>MONTH(B4349)&amp;"/"&amp;YEAR(B4349)</f>
        <v>3/2026</v>
      </c>
      <c r="AU4349" s="223">
        <f>WEEKNUM(B4349)-WEEKNUM(EOMONTH(B4349,-1)+1)+1</f>
        <v>1</v>
      </c>
      <c r="AV4349" s="209" t="str">
        <f>MONTH(R4349)&amp;"/"&amp;YEAR(R4349)</f>
        <v>1/1900</v>
      </c>
      <c r="AW4349" s="209" t="e">
        <f>WEEKNUM(R4349)-WEEKNUM(EOMONTH(R4349,-1)+1)+1</f>
        <v>#NUM!</v>
      </c>
      <c r="AX4349" s="209">
        <f>IF(BB4349="S",IF(Q4349="1. Aceitou o programa",R4349-B4349,0),0)</f>
        <v>0</v>
      </c>
      <c r="AY4349" s="209">
        <f>IF(BB4349="S",IF(AND(S4349&lt;&gt;"",R4349&lt;&gt;""),S4349-R4349,0),0)</f>
        <v>0</v>
      </c>
      <c r="AZ4349" s="209">
        <f>IF(BB4349="S",IF(Q4349="1. Aceitou o programa",IF(OR(X4349="Não se Aplica",X4349=""),IF(OR(W4349="Não se Aplica",W4349=""),0,W4349-V4349),AVERAGE(X4349-W4349,W4349-V4349)),0),0)</f>
        <v>0</v>
      </c>
      <c r="BA4349" s="209">
        <f>IF(BB4349="S",IF(AND(Q4349="1. Aceitou o programa",AH4349="Realizada"),IFERROR(IF(AG4349="",0,AG4349-R4349),0),0),0)</f>
        <v>0</v>
      </c>
      <c r="BB4349" s="209" t="str">
        <f>_xlfn.XLOOKUP(U4349,'Lista Suspensa'!$AA$20:$AA$23,'Lista Suspensa'!$AB$20:$AB$23,"N/A")</f>
        <v>S</v>
      </c>
    </row>
    <row r="4350" spans="1:54" ht="12" customHeight="1">
      <c r="A4350" s="151" t="s">
        <v>54</v>
      </c>
      <c r="B4350" s="152">
        <v>46083</v>
      </c>
      <c r="C4350" s="153" t="s">
        <v>55</v>
      </c>
      <c r="D4350" s="153" t="s">
        <v>56</v>
      </c>
      <c r="E4350" s="244">
        <v>87563092</v>
      </c>
      <c r="F4350" s="144" t="s">
        <v>7848</v>
      </c>
      <c r="G4350" s="230"/>
      <c r="H4350" s="154">
        <v>36251</v>
      </c>
      <c r="I4350" s="153">
        <v>27</v>
      </c>
      <c r="J4350" s="148" t="s">
        <v>70</v>
      </c>
      <c r="K4350" s="153"/>
      <c r="L4350" s="153"/>
      <c r="M4350" s="153"/>
      <c r="N4350" s="153">
        <v>380</v>
      </c>
      <c r="O4350" s="155">
        <v>21971642162</v>
      </c>
      <c r="P4350" s="156" t="s">
        <v>60</v>
      </c>
      <c r="Q4350" s="157" t="s">
        <v>7576</v>
      </c>
      <c r="R4350" s="158"/>
      <c r="S4350" s="159">
        <v>46150</v>
      </c>
      <c r="T4350" s="159" t="s">
        <v>6983</v>
      </c>
      <c r="U4350" s="159" t="s">
        <v>6152</v>
      </c>
      <c r="V4350" s="154">
        <v>46118</v>
      </c>
      <c r="W4350" s="154">
        <v>46141</v>
      </c>
      <c r="X4350" s="154">
        <v>46142</v>
      </c>
      <c r="Y4350" s="160"/>
      <c r="Z4350" s="160"/>
      <c r="AA4350" s="153"/>
      <c r="AB4350" s="153"/>
      <c r="AC4350" s="182" t="e">
        <f t="shared" si="136"/>
        <v>#DIV/0!</v>
      </c>
      <c r="AD4350" s="153" t="e">
        <f t="shared" si="137"/>
        <v>#DIV/0!</v>
      </c>
      <c r="AE4350" s="207"/>
      <c r="AF4350" s="153"/>
      <c r="AG4350" s="159"/>
      <c r="AH4350" s="153"/>
      <c r="AI4350" s="161"/>
      <c r="AJ4350" s="153"/>
      <c r="AK4350" s="153"/>
      <c r="AL4350" s="207"/>
      <c r="AM4350" s="207"/>
      <c r="AN4350" s="207"/>
      <c r="AO4350" s="207"/>
      <c r="AP4350" s="147" t="s">
        <v>54</v>
      </c>
      <c r="AQ4350" s="147"/>
      <c r="AR4350" s="147"/>
      <c r="AS4350" s="209" t="s">
        <v>68</v>
      </c>
      <c r="AT4350" s="223" t="str">
        <f>MONTH(B4350)&amp;"/"&amp;YEAR(B4350)</f>
        <v>3/2026</v>
      </c>
      <c r="AU4350" s="223">
        <f>WEEKNUM(B4350)-WEEKNUM(EOMONTH(B4350,-1)+1)+1</f>
        <v>1</v>
      </c>
      <c r="AV4350" s="209" t="str">
        <f>MONTH(R4350)&amp;"/"&amp;YEAR(R4350)</f>
        <v>1/1900</v>
      </c>
      <c r="AW4350" s="209" t="e">
        <f>WEEKNUM(R4350)-WEEKNUM(EOMONTH(R4350,-1)+1)+1</f>
        <v>#NUM!</v>
      </c>
      <c r="AX4350" s="209">
        <f>IF(BB4350="S",IF(Q4350="1. Aceitou o programa",R4350-B4350,0),0)</f>
        <v>0</v>
      </c>
      <c r="AY4350" s="209">
        <f>IF(BB4350="S",IF(AND(S4350&lt;&gt;"",R4350&lt;&gt;""),S4350-R4350,0),0)</f>
        <v>0</v>
      </c>
      <c r="AZ4350" s="209">
        <f>IF(BB4350="S",IF(Q4350="1. Aceitou o programa",IF(OR(X4350="Não se Aplica",X4350=""),IF(OR(W4350="Não se Aplica",W4350=""),0,W4350-V4350),AVERAGE(X4350-W4350,W4350-V4350)),0),0)</f>
        <v>0</v>
      </c>
      <c r="BA4350" s="209">
        <f>IF(BB4350="S",IF(AND(Q4350="1. Aceitou o programa",AH4350="Realizada"),IFERROR(IF(AG4350="",0,AG4350-R4350),0),0),0)</f>
        <v>0</v>
      </c>
      <c r="BB4350" s="209" t="str">
        <f>_xlfn.XLOOKUP(U4350,'Lista Suspensa'!$AA$20:$AA$23,'Lista Suspensa'!$AB$20:$AB$23,"N/A")</f>
        <v>S</v>
      </c>
    </row>
    <row r="4351" spans="1:54" ht="12" customHeight="1">
      <c r="A4351" s="151" t="s">
        <v>54</v>
      </c>
      <c r="B4351" s="152">
        <v>46083</v>
      </c>
      <c r="C4351" s="153" t="s">
        <v>55</v>
      </c>
      <c r="D4351" s="153" t="s">
        <v>56</v>
      </c>
      <c r="E4351" s="244">
        <v>94599624</v>
      </c>
      <c r="F4351" s="144" t="s">
        <v>7849</v>
      </c>
      <c r="G4351" s="230"/>
      <c r="H4351" s="154">
        <v>36270</v>
      </c>
      <c r="I4351" s="153">
        <v>27</v>
      </c>
      <c r="J4351" s="148" t="s">
        <v>70</v>
      </c>
      <c r="K4351" s="153"/>
      <c r="L4351" s="153"/>
      <c r="M4351" s="153"/>
      <c r="N4351" s="153">
        <v>300</v>
      </c>
      <c r="O4351" s="155" t="s">
        <v>7850</v>
      </c>
      <c r="P4351" s="156" t="s">
        <v>2026</v>
      </c>
      <c r="Q4351" s="157" t="s">
        <v>7576</v>
      </c>
      <c r="R4351" s="158"/>
      <c r="S4351" s="159">
        <v>46142</v>
      </c>
      <c r="T4351" s="159" t="s">
        <v>6983</v>
      </c>
      <c r="U4351" s="159" t="s">
        <v>6152</v>
      </c>
      <c r="V4351" s="154">
        <v>46111</v>
      </c>
      <c r="W4351" s="154">
        <v>46141</v>
      </c>
      <c r="X4351" s="154">
        <v>46142</v>
      </c>
      <c r="Y4351" s="160">
        <v>46111</v>
      </c>
      <c r="Z4351" s="160"/>
      <c r="AA4351" s="153"/>
      <c r="AB4351" s="153"/>
      <c r="AC4351" s="182" t="e">
        <f t="shared" si="136"/>
        <v>#DIV/0!</v>
      </c>
      <c r="AD4351" s="153" t="e">
        <f t="shared" si="137"/>
        <v>#DIV/0!</v>
      </c>
      <c r="AE4351" s="207"/>
      <c r="AF4351" s="153"/>
      <c r="AG4351" s="159"/>
      <c r="AH4351" s="153"/>
      <c r="AI4351" s="161"/>
      <c r="AJ4351" s="153"/>
      <c r="AK4351" s="153"/>
      <c r="AL4351" s="207"/>
      <c r="AM4351" s="207"/>
      <c r="AN4351" s="207"/>
      <c r="AO4351" s="207"/>
      <c r="AP4351" s="147" t="s">
        <v>54</v>
      </c>
      <c r="AQ4351" s="147"/>
      <c r="AR4351" s="147"/>
      <c r="AS4351" s="209" t="s">
        <v>68</v>
      </c>
      <c r="AT4351" s="223" t="str">
        <f>MONTH(B4351)&amp;"/"&amp;YEAR(B4351)</f>
        <v>3/2026</v>
      </c>
      <c r="AU4351" s="223">
        <f>WEEKNUM(B4351)-WEEKNUM(EOMONTH(B4351,-1)+1)+1</f>
        <v>1</v>
      </c>
      <c r="AV4351" s="209" t="str">
        <f>MONTH(R4351)&amp;"/"&amp;YEAR(R4351)</f>
        <v>1/1900</v>
      </c>
      <c r="AW4351" s="209" t="e">
        <f>WEEKNUM(R4351)-WEEKNUM(EOMONTH(R4351,-1)+1)+1</f>
        <v>#NUM!</v>
      </c>
      <c r="AX4351" s="209">
        <f>IF(BB4351="S",IF(Q4351="1. Aceitou o programa",R4351-B4351,0),0)</f>
        <v>0</v>
      </c>
      <c r="AY4351" s="209">
        <f>IF(BB4351="S",IF(AND(S4351&lt;&gt;"",R4351&lt;&gt;""),S4351-R4351,0),0)</f>
        <v>0</v>
      </c>
      <c r="AZ4351" s="209">
        <f>IF(BB4351="S",IF(Q4351="1. Aceitou o programa",IF(OR(X4351="Não se Aplica",X4351=""),IF(OR(W4351="Não se Aplica",W4351=""),0,W4351-V4351),AVERAGE(X4351-W4351,W4351-V4351)),0),0)</f>
        <v>0</v>
      </c>
      <c r="BA4351" s="209">
        <f>IF(BB4351="S",IF(AND(Q4351="1. Aceitou o programa",AH4351="Realizada"),IFERROR(IF(AG4351="",0,AG4351-R4351),0),0),0)</f>
        <v>0</v>
      </c>
      <c r="BB4351" s="209" t="str">
        <f>_xlfn.XLOOKUP(U4351,'Lista Suspensa'!$AA$20:$AA$23,'Lista Suspensa'!$AB$20:$AB$23,"N/A")</f>
        <v>S</v>
      </c>
    </row>
    <row r="4352" spans="1:54" ht="12" customHeight="1">
      <c r="A4352" s="151" t="s">
        <v>54</v>
      </c>
      <c r="B4352" s="152">
        <v>46083</v>
      </c>
      <c r="C4352" s="153" t="s">
        <v>55</v>
      </c>
      <c r="D4352" s="153" t="s">
        <v>56</v>
      </c>
      <c r="E4352" s="244">
        <v>93602531</v>
      </c>
      <c r="F4352" s="144" t="s">
        <v>7851</v>
      </c>
      <c r="G4352" s="230"/>
      <c r="H4352" s="154">
        <v>36283</v>
      </c>
      <c r="I4352" s="153">
        <v>27</v>
      </c>
      <c r="J4352" s="148" t="s">
        <v>70</v>
      </c>
      <c r="K4352" s="153"/>
      <c r="L4352" s="153"/>
      <c r="M4352" s="153"/>
      <c r="N4352" s="153">
        <v>60</v>
      </c>
      <c r="O4352" s="155">
        <v>11958886579</v>
      </c>
      <c r="P4352" s="156" t="s">
        <v>60</v>
      </c>
      <c r="Q4352" s="157" t="s">
        <v>7576</v>
      </c>
      <c r="R4352" s="158"/>
      <c r="S4352" s="159">
        <v>46150</v>
      </c>
      <c r="T4352" s="159" t="s">
        <v>6983</v>
      </c>
      <c r="U4352" s="159" t="s">
        <v>6152</v>
      </c>
      <c r="V4352" s="154">
        <v>46125</v>
      </c>
      <c r="W4352" s="154">
        <v>46141</v>
      </c>
      <c r="X4352" s="154">
        <v>46142</v>
      </c>
      <c r="Y4352" s="160"/>
      <c r="Z4352" s="160"/>
      <c r="AA4352" s="153"/>
      <c r="AB4352" s="153"/>
      <c r="AC4352" s="182" t="e">
        <f t="shared" si="136"/>
        <v>#DIV/0!</v>
      </c>
      <c r="AD4352" s="153" t="e">
        <f t="shared" si="137"/>
        <v>#DIV/0!</v>
      </c>
      <c r="AE4352" s="207"/>
      <c r="AF4352" s="153"/>
      <c r="AG4352" s="159"/>
      <c r="AH4352" s="153"/>
      <c r="AI4352" s="161"/>
      <c r="AJ4352" s="153"/>
      <c r="AK4352" s="153"/>
      <c r="AL4352" s="207"/>
      <c r="AM4352" s="207"/>
      <c r="AN4352" s="207"/>
      <c r="AO4352" s="207"/>
      <c r="AP4352" s="147" t="s">
        <v>54</v>
      </c>
      <c r="AQ4352" s="147"/>
      <c r="AR4352" s="147"/>
      <c r="AS4352" s="209" t="s">
        <v>68</v>
      </c>
      <c r="AT4352" s="223" t="str">
        <f>MONTH(B4352)&amp;"/"&amp;YEAR(B4352)</f>
        <v>3/2026</v>
      </c>
      <c r="AU4352" s="223">
        <f>WEEKNUM(B4352)-WEEKNUM(EOMONTH(B4352,-1)+1)+1</f>
        <v>1</v>
      </c>
      <c r="AV4352" s="209" t="str">
        <f>MONTH(R4352)&amp;"/"&amp;YEAR(R4352)</f>
        <v>1/1900</v>
      </c>
      <c r="AW4352" s="209" t="e">
        <f>WEEKNUM(R4352)-WEEKNUM(EOMONTH(R4352,-1)+1)+1</f>
        <v>#NUM!</v>
      </c>
      <c r="AX4352" s="209">
        <f>IF(BB4352="S",IF(Q4352="1. Aceitou o programa",R4352-B4352,0),0)</f>
        <v>0</v>
      </c>
      <c r="AY4352" s="209">
        <f>IF(BB4352="S",IF(AND(S4352&lt;&gt;"",R4352&lt;&gt;""),S4352-R4352,0),0)</f>
        <v>0</v>
      </c>
      <c r="AZ4352" s="209">
        <f>IF(BB4352="S",IF(Q4352="1. Aceitou o programa",IF(OR(X4352="Não se Aplica",X4352=""),IF(OR(W4352="Não se Aplica",W4352=""),0,W4352-V4352),AVERAGE(X4352-W4352,W4352-V4352)),0),0)</f>
        <v>0</v>
      </c>
      <c r="BA4352" s="209">
        <f>IF(BB4352="S",IF(AND(Q4352="1. Aceitou o programa",AH4352="Realizada"),IFERROR(IF(AG4352="",0,AG4352-R4352),0),0),0)</f>
        <v>0</v>
      </c>
      <c r="BB4352" s="209" t="str">
        <f>_xlfn.XLOOKUP(U4352,'Lista Suspensa'!$AA$20:$AA$23,'Lista Suspensa'!$AB$20:$AB$23,"N/A")</f>
        <v>S</v>
      </c>
    </row>
    <row r="4353" spans="1:54" ht="12" customHeight="1">
      <c r="A4353" s="151" t="s">
        <v>54</v>
      </c>
      <c r="B4353" s="152">
        <v>46083</v>
      </c>
      <c r="C4353" s="153" t="s">
        <v>55</v>
      </c>
      <c r="D4353" s="153" t="s">
        <v>56</v>
      </c>
      <c r="E4353" s="244">
        <v>89007757</v>
      </c>
      <c r="F4353" s="144" t="s">
        <v>7852</v>
      </c>
      <c r="G4353" s="230"/>
      <c r="H4353" s="154">
        <v>36301</v>
      </c>
      <c r="I4353" s="153">
        <v>26</v>
      </c>
      <c r="J4353" s="148" t="s">
        <v>70</v>
      </c>
      <c r="K4353" s="153"/>
      <c r="L4353" s="153"/>
      <c r="M4353" s="153"/>
      <c r="N4353" s="153">
        <v>110</v>
      </c>
      <c r="O4353" s="155" t="s">
        <v>7853</v>
      </c>
      <c r="P4353" s="156" t="s">
        <v>60</v>
      </c>
      <c r="Q4353" s="157" t="s">
        <v>7576</v>
      </c>
      <c r="R4353" s="158"/>
      <c r="S4353" s="159">
        <v>46150</v>
      </c>
      <c r="T4353" s="159" t="s">
        <v>6983</v>
      </c>
      <c r="U4353" s="159" t="s">
        <v>6152</v>
      </c>
      <c r="V4353" s="154">
        <v>46118</v>
      </c>
      <c r="W4353" s="154">
        <v>46141</v>
      </c>
      <c r="X4353" s="154">
        <v>46142</v>
      </c>
      <c r="Y4353" s="160"/>
      <c r="Z4353" s="160"/>
      <c r="AA4353" s="153"/>
      <c r="AB4353" s="153"/>
      <c r="AC4353" s="182" t="e">
        <f t="shared" si="136"/>
        <v>#DIV/0!</v>
      </c>
      <c r="AD4353" s="153" t="e">
        <f t="shared" si="137"/>
        <v>#DIV/0!</v>
      </c>
      <c r="AE4353" s="207"/>
      <c r="AF4353" s="153"/>
      <c r="AG4353" s="159"/>
      <c r="AH4353" s="153"/>
      <c r="AI4353" s="161"/>
      <c r="AJ4353" s="153"/>
      <c r="AK4353" s="153"/>
      <c r="AL4353" s="207"/>
      <c r="AM4353" s="207"/>
      <c r="AN4353" s="207"/>
      <c r="AO4353" s="207"/>
      <c r="AP4353" s="147" t="s">
        <v>54</v>
      </c>
      <c r="AQ4353" s="147"/>
      <c r="AR4353" s="147"/>
      <c r="AS4353" s="209" t="s">
        <v>68</v>
      </c>
      <c r="AT4353" s="223" t="str">
        <f>MONTH(B4353)&amp;"/"&amp;YEAR(B4353)</f>
        <v>3/2026</v>
      </c>
      <c r="AU4353" s="223">
        <f>WEEKNUM(B4353)-WEEKNUM(EOMONTH(B4353,-1)+1)+1</f>
        <v>1</v>
      </c>
      <c r="AV4353" s="209" t="str">
        <f>MONTH(R4353)&amp;"/"&amp;YEAR(R4353)</f>
        <v>1/1900</v>
      </c>
      <c r="AW4353" s="209" t="e">
        <f>WEEKNUM(R4353)-WEEKNUM(EOMONTH(R4353,-1)+1)+1</f>
        <v>#NUM!</v>
      </c>
      <c r="AX4353" s="209">
        <f>IF(BB4353="S",IF(Q4353="1. Aceitou o programa",R4353-B4353,0),0)</f>
        <v>0</v>
      </c>
      <c r="AY4353" s="209">
        <f>IF(BB4353="S",IF(AND(S4353&lt;&gt;"",R4353&lt;&gt;""),S4353-R4353,0),0)</f>
        <v>0</v>
      </c>
      <c r="AZ4353" s="209">
        <f>IF(BB4353="S",IF(Q4353="1. Aceitou o programa",IF(OR(X4353="Não se Aplica",X4353=""),IF(OR(W4353="Não se Aplica",W4353=""),0,W4353-V4353),AVERAGE(X4353-W4353,W4353-V4353)),0),0)</f>
        <v>0</v>
      </c>
      <c r="BA4353" s="209">
        <f>IF(BB4353="S",IF(AND(Q4353="1. Aceitou o programa",AH4353="Realizada"),IFERROR(IF(AG4353="",0,AG4353-R4353),0),0),0)</f>
        <v>0</v>
      </c>
      <c r="BB4353" s="209" t="str">
        <f>_xlfn.XLOOKUP(U4353,'Lista Suspensa'!$AA$20:$AA$23,'Lista Suspensa'!$AB$20:$AB$23,"N/A")</f>
        <v>S</v>
      </c>
    </row>
    <row r="4354" spans="1:54" ht="12" customHeight="1">
      <c r="A4354" s="151" t="s">
        <v>54</v>
      </c>
      <c r="B4354" s="152">
        <v>46083</v>
      </c>
      <c r="C4354" s="153" t="s">
        <v>55</v>
      </c>
      <c r="D4354" s="153" t="s">
        <v>56</v>
      </c>
      <c r="E4354" s="244">
        <v>94082328</v>
      </c>
      <c r="F4354" s="144" t="s">
        <v>7854</v>
      </c>
      <c r="G4354" s="230"/>
      <c r="H4354" s="154">
        <v>36382</v>
      </c>
      <c r="I4354" s="153">
        <v>26</v>
      </c>
      <c r="J4354" s="148" t="s">
        <v>70</v>
      </c>
      <c r="K4354" s="153"/>
      <c r="L4354" s="153"/>
      <c r="M4354" s="153"/>
      <c r="N4354" s="153">
        <v>110</v>
      </c>
      <c r="O4354" s="155">
        <v>11957087632</v>
      </c>
      <c r="P4354" s="156" t="s">
        <v>60</v>
      </c>
      <c r="Q4354" s="157" t="s">
        <v>7576</v>
      </c>
      <c r="R4354" s="158"/>
      <c r="S4354" s="159">
        <v>46150</v>
      </c>
      <c r="T4354" s="159" t="s">
        <v>6983</v>
      </c>
      <c r="U4354" s="159" t="s">
        <v>6152</v>
      </c>
      <c r="V4354" s="154">
        <v>46125</v>
      </c>
      <c r="W4354" s="154">
        <v>46141</v>
      </c>
      <c r="X4354" s="154">
        <v>46142</v>
      </c>
      <c r="Y4354" s="160"/>
      <c r="Z4354" s="160"/>
      <c r="AA4354" s="153"/>
      <c r="AB4354" s="153"/>
      <c r="AC4354" s="182" t="e">
        <f t="shared" ref="AC4354:AC4417" si="138">SUM(AA4354/(AB4354^2))</f>
        <v>#DIV/0!</v>
      </c>
      <c r="AD4354" s="153" t="e">
        <f t="shared" ref="AD4354:AD4417" si="139">IF(AC4354&lt;18.5,"ABAIXO DO PESO",
(IF(AC4354&lt;=24.9,"PESO NORMAL",
(IF(AC4354&lt;=29.9,"SOBREPESO",
(IF(AC4354&lt;=34.9,"OBESIDADE I",
(IF(AC4354&lt;=39.9,"OBESIDADE II",
(IF(AC4354&lt;=999,"OBESIDADE III","VAZIO")))))))))))</f>
        <v>#DIV/0!</v>
      </c>
      <c r="AE4354" s="207"/>
      <c r="AF4354" s="153"/>
      <c r="AG4354" s="159"/>
      <c r="AH4354" s="153"/>
      <c r="AI4354" s="161"/>
      <c r="AJ4354" s="153"/>
      <c r="AK4354" s="153"/>
      <c r="AL4354" s="207"/>
      <c r="AM4354" s="207"/>
      <c r="AN4354" s="207"/>
      <c r="AO4354" s="207"/>
      <c r="AP4354" s="147" t="s">
        <v>54</v>
      </c>
      <c r="AQ4354" s="147"/>
      <c r="AR4354" s="147"/>
      <c r="AS4354" s="209" t="s">
        <v>68</v>
      </c>
      <c r="AT4354" s="223" t="str">
        <f>MONTH(B4354)&amp;"/"&amp;YEAR(B4354)</f>
        <v>3/2026</v>
      </c>
      <c r="AU4354" s="223">
        <f>WEEKNUM(B4354)-WEEKNUM(EOMONTH(B4354,-1)+1)+1</f>
        <v>1</v>
      </c>
      <c r="AV4354" s="209" t="str">
        <f>MONTH(R4354)&amp;"/"&amp;YEAR(R4354)</f>
        <v>1/1900</v>
      </c>
      <c r="AW4354" s="209" t="e">
        <f>WEEKNUM(R4354)-WEEKNUM(EOMONTH(R4354,-1)+1)+1</f>
        <v>#NUM!</v>
      </c>
      <c r="AX4354" s="209">
        <f>IF(BB4354="S",IF(Q4354="1. Aceitou o programa",R4354-B4354,0),0)</f>
        <v>0</v>
      </c>
      <c r="AY4354" s="209">
        <f>IF(BB4354="S",IF(AND(S4354&lt;&gt;"",R4354&lt;&gt;""),S4354-R4354,0),0)</f>
        <v>0</v>
      </c>
      <c r="AZ4354" s="209">
        <f>IF(BB4354="S",IF(Q4354="1. Aceitou o programa",IF(OR(X4354="Não se Aplica",X4354=""),IF(OR(W4354="Não se Aplica",W4354=""),0,W4354-V4354),AVERAGE(X4354-W4354,W4354-V4354)),0),0)</f>
        <v>0</v>
      </c>
      <c r="BA4354" s="209">
        <f>IF(BB4354="S",IF(AND(Q4354="1. Aceitou o programa",AH4354="Realizada"),IFERROR(IF(AG4354="",0,AG4354-R4354),0),0),0)</f>
        <v>0</v>
      </c>
      <c r="BB4354" s="209" t="str">
        <f>_xlfn.XLOOKUP(U4354,'Lista Suspensa'!$AA$20:$AA$23,'Lista Suspensa'!$AB$20:$AB$23,"N/A")</f>
        <v>S</v>
      </c>
    </row>
    <row r="4355" spans="1:54" ht="12" customHeight="1">
      <c r="A4355" s="151" t="s">
        <v>54</v>
      </c>
      <c r="B4355" s="152">
        <v>46083</v>
      </c>
      <c r="C4355" s="153" t="s">
        <v>55</v>
      </c>
      <c r="D4355" s="153" t="s">
        <v>56</v>
      </c>
      <c r="E4355" s="244">
        <v>89605298</v>
      </c>
      <c r="F4355" s="144" t="s">
        <v>7855</v>
      </c>
      <c r="G4355" s="230"/>
      <c r="H4355" s="154">
        <v>36454</v>
      </c>
      <c r="I4355" s="153">
        <v>26</v>
      </c>
      <c r="J4355" s="148" t="s">
        <v>70</v>
      </c>
      <c r="K4355" s="153"/>
      <c r="L4355" s="153"/>
      <c r="M4355" s="153"/>
      <c r="N4355" s="153">
        <v>120</v>
      </c>
      <c r="O4355" s="155" t="s">
        <v>7856</v>
      </c>
      <c r="P4355" s="156" t="s">
        <v>2026</v>
      </c>
      <c r="Q4355" s="157" t="s">
        <v>7576</v>
      </c>
      <c r="R4355" s="158"/>
      <c r="S4355" s="159">
        <v>46142</v>
      </c>
      <c r="T4355" s="159" t="s">
        <v>6983</v>
      </c>
      <c r="U4355" s="159" t="s">
        <v>6152</v>
      </c>
      <c r="V4355" s="154">
        <v>46112</v>
      </c>
      <c r="W4355" s="154">
        <v>46141</v>
      </c>
      <c r="X4355" s="154">
        <v>46142</v>
      </c>
      <c r="Y4355" s="160">
        <v>46111</v>
      </c>
      <c r="Z4355" s="160"/>
      <c r="AA4355" s="153"/>
      <c r="AB4355" s="153"/>
      <c r="AC4355" s="182" t="e">
        <f t="shared" si="138"/>
        <v>#DIV/0!</v>
      </c>
      <c r="AD4355" s="153" t="e">
        <f t="shared" si="139"/>
        <v>#DIV/0!</v>
      </c>
      <c r="AE4355" s="207"/>
      <c r="AF4355" s="153"/>
      <c r="AG4355" s="159"/>
      <c r="AH4355" s="153"/>
      <c r="AI4355" s="161"/>
      <c r="AJ4355" s="153"/>
      <c r="AK4355" s="153"/>
      <c r="AL4355" s="207"/>
      <c r="AM4355" s="207"/>
      <c r="AN4355" s="207"/>
      <c r="AO4355" s="207"/>
      <c r="AP4355" s="147" t="s">
        <v>54</v>
      </c>
      <c r="AQ4355" s="147"/>
      <c r="AR4355" s="147"/>
      <c r="AS4355" s="209" t="s">
        <v>68</v>
      </c>
      <c r="AT4355" s="223" t="str">
        <f>MONTH(B4355)&amp;"/"&amp;YEAR(B4355)</f>
        <v>3/2026</v>
      </c>
      <c r="AU4355" s="223">
        <f>WEEKNUM(B4355)-WEEKNUM(EOMONTH(B4355,-1)+1)+1</f>
        <v>1</v>
      </c>
      <c r="AV4355" s="209" t="str">
        <f>MONTH(R4355)&amp;"/"&amp;YEAR(R4355)</f>
        <v>1/1900</v>
      </c>
      <c r="AW4355" s="209" t="e">
        <f>WEEKNUM(R4355)-WEEKNUM(EOMONTH(R4355,-1)+1)+1</f>
        <v>#NUM!</v>
      </c>
      <c r="AX4355" s="209">
        <f>IF(BB4355="S",IF(Q4355="1. Aceitou o programa",R4355-B4355,0),0)</f>
        <v>0</v>
      </c>
      <c r="AY4355" s="209">
        <f>IF(BB4355="S",IF(AND(S4355&lt;&gt;"",R4355&lt;&gt;""),S4355-R4355,0),0)</f>
        <v>0</v>
      </c>
      <c r="AZ4355" s="209">
        <f>IF(BB4355="S",IF(Q4355="1. Aceitou o programa",IF(OR(X4355="Não se Aplica",X4355=""),IF(OR(W4355="Não se Aplica",W4355=""),0,W4355-V4355),AVERAGE(X4355-W4355,W4355-V4355)),0),0)</f>
        <v>0</v>
      </c>
      <c r="BA4355" s="209">
        <f>IF(BB4355="S",IF(AND(Q4355="1. Aceitou o programa",AH4355="Realizada"),IFERROR(IF(AG4355="",0,AG4355-R4355),0),0),0)</f>
        <v>0</v>
      </c>
      <c r="BB4355" s="209" t="str">
        <f>_xlfn.XLOOKUP(U4355,'Lista Suspensa'!$AA$20:$AA$23,'Lista Suspensa'!$AB$20:$AB$23,"N/A")</f>
        <v>S</v>
      </c>
    </row>
    <row r="4356" spans="1:54" ht="12" customHeight="1">
      <c r="A4356" s="151" t="s">
        <v>54</v>
      </c>
      <c r="B4356" s="152">
        <v>46083</v>
      </c>
      <c r="C4356" s="153" t="s">
        <v>55</v>
      </c>
      <c r="D4356" s="153" t="s">
        <v>56</v>
      </c>
      <c r="E4356" s="244">
        <v>87414148</v>
      </c>
      <c r="F4356" s="144" t="s">
        <v>7857</v>
      </c>
      <c r="G4356" s="230"/>
      <c r="H4356" s="154">
        <v>36458</v>
      </c>
      <c r="I4356" s="153">
        <v>26</v>
      </c>
      <c r="J4356" s="148" t="s">
        <v>70</v>
      </c>
      <c r="K4356" s="153"/>
      <c r="L4356" s="153"/>
      <c r="M4356" s="153"/>
      <c r="N4356" s="153">
        <v>120</v>
      </c>
      <c r="O4356" s="155">
        <v>21985103282</v>
      </c>
      <c r="P4356" s="156" t="s">
        <v>89</v>
      </c>
      <c r="Q4356" s="157" t="s">
        <v>7576</v>
      </c>
      <c r="R4356" s="158"/>
      <c r="S4356" s="159">
        <v>46150</v>
      </c>
      <c r="T4356" s="159" t="s">
        <v>6983</v>
      </c>
      <c r="U4356" s="159" t="s">
        <v>6152</v>
      </c>
      <c r="V4356" s="154">
        <v>46118</v>
      </c>
      <c r="W4356" s="154">
        <v>46141</v>
      </c>
      <c r="X4356" s="154">
        <v>46142</v>
      </c>
      <c r="Y4356" s="160"/>
      <c r="Z4356" s="160"/>
      <c r="AA4356" s="153"/>
      <c r="AB4356" s="153"/>
      <c r="AC4356" s="182" t="e">
        <f t="shared" si="138"/>
        <v>#DIV/0!</v>
      </c>
      <c r="AD4356" s="153" t="e">
        <f t="shared" si="139"/>
        <v>#DIV/0!</v>
      </c>
      <c r="AE4356" s="207"/>
      <c r="AF4356" s="153"/>
      <c r="AG4356" s="159"/>
      <c r="AH4356" s="153"/>
      <c r="AI4356" s="161"/>
      <c r="AJ4356" s="153"/>
      <c r="AK4356" s="153"/>
      <c r="AL4356" s="207"/>
      <c r="AM4356" s="207"/>
      <c r="AN4356" s="207"/>
      <c r="AO4356" s="207"/>
      <c r="AP4356" s="147" t="s">
        <v>54</v>
      </c>
      <c r="AQ4356" s="147"/>
      <c r="AR4356" s="147"/>
      <c r="AS4356" s="209" t="s">
        <v>68</v>
      </c>
      <c r="AT4356" s="223" t="str">
        <f>MONTH(B4356)&amp;"/"&amp;YEAR(B4356)</f>
        <v>3/2026</v>
      </c>
      <c r="AU4356" s="223">
        <f>WEEKNUM(B4356)-WEEKNUM(EOMONTH(B4356,-1)+1)+1</f>
        <v>1</v>
      </c>
      <c r="AV4356" s="209" t="str">
        <f>MONTH(R4356)&amp;"/"&amp;YEAR(R4356)</f>
        <v>1/1900</v>
      </c>
      <c r="AW4356" s="209" t="e">
        <f>WEEKNUM(R4356)-WEEKNUM(EOMONTH(R4356,-1)+1)+1</f>
        <v>#NUM!</v>
      </c>
      <c r="AX4356" s="209">
        <f>IF(BB4356="S",IF(Q4356="1. Aceitou o programa",R4356-B4356,0),0)</f>
        <v>0</v>
      </c>
      <c r="AY4356" s="209">
        <f>IF(BB4356="S",IF(AND(S4356&lt;&gt;"",R4356&lt;&gt;""),S4356-R4356,0),0)</f>
        <v>0</v>
      </c>
      <c r="AZ4356" s="209">
        <f>IF(BB4356="S",IF(Q4356="1. Aceitou o programa",IF(OR(X4356="Não se Aplica",X4356=""),IF(OR(W4356="Não se Aplica",W4356=""),0,W4356-V4356),AVERAGE(X4356-W4356,W4356-V4356)),0),0)</f>
        <v>0</v>
      </c>
      <c r="BA4356" s="209">
        <f>IF(BB4356="S",IF(AND(Q4356="1. Aceitou o programa",AH4356="Realizada"),IFERROR(IF(AG4356="",0,AG4356-R4356),0),0),0)</f>
        <v>0</v>
      </c>
      <c r="BB4356" s="209" t="str">
        <f>_xlfn.XLOOKUP(U4356,'Lista Suspensa'!$AA$20:$AA$23,'Lista Suspensa'!$AB$20:$AB$23,"N/A")</f>
        <v>S</v>
      </c>
    </row>
    <row r="4357" spans="1:54" ht="12" customHeight="1">
      <c r="A4357" s="151" t="s">
        <v>54</v>
      </c>
      <c r="B4357" s="152">
        <v>46083</v>
      </c>
      <c r="C4357" s="153" t="s">
        <v>55</v>
      </c>
      <c r="D4357" s="153" t="s">
        <v>56</v>
      </c>
      <c r="E4357" s="244">
        <v>89582287</v>
      </c>
      <c r="F4357" s="144" t="s">
        <v>7858</v>
      </c>
      <c r="G4357" s="230"/>
      <c r="H4357" s="154">
        <v>36462</v>
      </c>
      <c r="I4357" s="153">
        <v>26</v>
      </c>
      <c r="J4357" s="148" t="s">
        <v>70</v>
      </c>
      <c r="K4357" s="153"/>
      <c r="L4357" s="153"/>
      <c r="M4357" s="153"/>
      <c r="N4357" s="153">
        <v>200</v>
      </c>
      <c r="O4357" s="155">
        <v>11959804686</v>
      </c>
      <c r="P4357" s="156" t="s">
        <v>60</v>
      </c>
      <c r="Q4357" s="157" t="s">
        <v>7576</v>
      </c>
      <c r="R4357" s="158"/>
      <c r="S4357" s="159">
        <v>46150</v>
      </c>
      <c r="T4357" s="159" t="s">
        <v>6983</v>
      </c>
      <c r="U4357" s="159" t="s">
        <v>6152</v>
      </c>
      <c r="V4357" s="154">
        <v>46118</v>
      </c>
      <c r="W4357" s="154">
        <v>46141</v>
      </c>
      <c r="X4357" s="154">
        <v>46142</v>
      </c>
      <c r="Y4357" s="160"/>
      <c r="Z4357" s="160"/>
      <c r="AA4357" s="153"/>
      <c r="AB4357" s="153"/>
      <c r="AC4357" s="182" t="e">
        <f t="shared" si="138"/>
        <v>#DIV/0!</v>
      </c>
      <c r="AD4357" s="153" t="e">
        <f t="shared" si="139"/>
        <v>#DIV/0!</v>
      </c>
      <c r="AE4357" s="207"/>
      <c r="AF4357" s="153"/>
      <c r="AG4357" s="159"/>
      <c r="AH4357" s="153"/>
      <c r="AI4357" s="161"/>
      <c r="AJ4357" s="153"/>
      <c r="AK4357" s="153"/>
      <c r="AL4357" s="207"/>
      <c r="AM4357" s="207"/>
      <c r="AN4357" s="207"/>
      <c r="AO4357" s="207"/>
      <c r="AP4357" s="147" t="s">
        <v>54</v>
      </c>
      <c r="AQ4357" s="147"/>
      <c r="AR4357" s="147"/>
      <c r="AS4357" s="209" t="s">
        <v>68</v>
      </c>
      <c r="AT4357" s="223" t="str">
        <f>MONTH(B4357)&amp;"/"&amp;YEAR(B4357)</f>
        <v>3/2026</v>
      </c>
      <c r="AU4357" s="223">
        <f>WEEKNUM(B4357)-WEEKNUM(EOMONTH(B4357,-1)+1)+1</f>
        <v>1</v>
      </c>
      <c r="AV4357" s="209" t="str">
        <f>MONTH(R4357)&amp;"/"&amp;YEAR(R4357)</f>
        <v>1/1900</v>
      </c>
      <c r="AW4357" s="209" t="e">
        <f>WEEKNUM(R4357)-WEEKNUM(EOMONTH(R4357,-1)+1)+1</f>
        <v>#NUM!</v>
      </c>
      <c r="AX4357" s="209">
        <f>IF(BB4357="S",IF(Q4357="1. Aceitou o programa",R4357-B4357,0),0)</f>
        <v>0</v>
      </c>
      <c r="AY4357" s="209">
        <f>IF(BB4357="S",IF(AND(S4357&lt;&gt;"",R4357&lt;&gt;""),S4357-R4357,0),0)</f>
        <v>0</v>
      </c>
      <c r="AZ4357" s="209">
        <f>IF(BB4357="S",IF(Q4357="1. Aceitou o programa",IF(OR(X4357="Não se Aplica",X4357=""),IF(OR(W4357="Não se Aplica",W4357=""),0,W4357-V4357),AVERAGE(X4357-W4357,W4357-V4357)),0),0)</f>
        <v>0</v>
      </c>
      <c r="BA4357" s="209">
        <f>IF(BB4357="S",IF(AND(Q4357="1. Aceitou o programa",AH4357="Realizada"),IFERROR(IF(AG4357="",0,AG4357-R4357),0),0),0)</f>
        <v>0</v>
      </c>
      <c r="BB4357" s="209" t="str">
        <f>_xlfn.XLOOKUP(U4357,'Lista Suspensa'!$AA$20:$AA$23,'Lista Suspensa'!$AB$20:$AB$23,"N/A")</f>
        <v>S</v>
      </c>
    </row>
    <row r="4358" spans="1:54" ht="12" customHeight="1">
      <c r="A4358" s="151" t="s">
        <v>54</v>
      </c>
      <c r="B4358" s="152">
        <v>46083</v>
      </c>
      <c r="C4358" s="153" t="s">
        <v>55</v>
      </c>
      <c r="D4358" s="153" t="s">
        <v>56</v>
      </c>
      <c r="E4358" s="244">
        <v>76966626</v>
      </c>
      <c r="F4358" s="144" t="s">
        <v>7859</v>
      </c>
      <c r="G4358" s="230"/>
      <c r="H4358" s="154">
        <v>36474</v>
      </c>
      <c r="I4358" s="153">
        <v>26</v>
      </c>
      <c r="J4358" s="148" t="s">
        <v>70</v>
      </c>
      <c r="K4358" s="153"/>
      <c r="L4358" s="153"/>
      <c r="M4358" s="153"/>
      <c r="N4358" s="153">
        <v>50</v>
      </c>
      <c r="O4358" s="155" t="s">
        <v>7860</v>
      </c>
      <c r="P4358" s="156" t="s">
        <v>60</v>
      </c>
      <c r="Q4358" s="157" t="s">
        <v>7576</v>
      </c>
      <c r="R4358" s="158"/>
      <c r="S4358" s="159">
        <v>46150</v>
      </c>
      <c r="T4358" s="159" t="s">
        <v>6983</v>
      </c>
      <c r="U4358" s="159" t="s">
        <v>6152</v>
      </c>
      <c r="V4358" s="154">
        <v>46113</v>
      </c>
      <c r="W4358" s="154">
        <v>46141</v>
      </c>
      <c r="X4358" s="154">
        <v>46142</v>
      </c>
      <c r="Y4358" s="160"/>
      <c r="Z4358" s="160"/>
      <c r="AA4358" s="153"/>
      <c r="AB4358" s="153"/>
      <c r="AC4358" s="182" t="e">
        <f t="shared" si="138"/>
        <v>#DIV/0!</v>
      </c>
      <c r="AD4358" s="153" t="e">
        <f t="shared" si="139"/>
        <v>#DIV/0!</v>
      </c>
      <c r="AE4358" s="207"/>
      <c r="AF4358" s="153"/>
      <c r="AG4358" s="159"/>
      <c r="AH4358" s="153"/>
      <c r="AI4358" s="161"/>
      <c r="AJ4358" s="153"/>
      <c r="AK4358" s="153"/>
      <c r="AL4358" s="207"/>
      <c r="AM4358" s="207"/>
      <c r="AN4358" s="207"/>
      <c r="AO4358" s="207"/>
      <c r="AP4358" s="147" t="s">
        <v>54</v>
      </c>
      <c r="AQ4358" s="147"/>
      <c r="AR4358" s="147"/>
      <c r="AS4358" s="209" t="s">
        <v>68</v>
      </c>
      <c r="AT4358" s="223" t="str">
        <f>MONTH(B4358)&amp;"/"&amp;YEAR(B4358)</f>
        <v>3/2026</v>
      </c>
      <c r="AU4358" s="223">
        <f>WEEKNUM(B4358)-WEEKNUM(EOMONTH(B4358,-1)+1)+1</f>
        <v>1</v>
      </c>
      <c r="AV4358" s="209" t="str">
        <f>MONTH(R4358)&amp;"/"&amp;YEAR(R4358)</f>
        <v>1/1900</v>
      </c>
      <c r="AW4358" s="209" t="e">
        <f>WEEKNUM(R4358)-WEEKNUM(EOMONTH(R4358,-1)+1)+1</f>
        <v>#NUM!</v>
      </c>
      <c r="AX4358" s="209">
        <f>IF(BB4358="S",IF(Q4358="1. Aceitou o programa",R4358-B4358,0),0)</f>
        <v>0</v>
      </c>
      <c r="AY4358" s="209">
        <f>IF(BB4358="S",IF(AND(S4358&lt;&gt;"",R4358&lt;&gt;""),S4358-R4358,0),0)</f>
        <v>0</v>
      </c>
      <c r="AZ4358" s="209">
        <f>IF(BB4358="S",IF(Q4358="1. Aceitou o programa",IF(OR(X4358="Não se Aplica",X4358=""),IF(OR(W4358="Não se Aplica",W4358=""),0,W4358-V4358),AVERAGE(X4358-W4358,W4358-V4358)),0),0)</f>
        <v>0</v>
      </c>
      <c r="BA4358" s="209">
        <f>IF(BB4358="S",IF(AND(Q4358="1. Aceitou o programa",AH4358="Realizada"),IFERROR(IF(AG4358="",0,AG4358-R4358),0),0),0)</f>
        <v>0</v>
      </c>
      <c r="BB4358" s="209" t="str">
        <f>_xlfn.XLOOKUP(U4358,'Lista Suspensa'!$AA$20:$AA$23,'Lista Suspensa'!$AB$20:$AB$23,"N/A")</f>
        <v>S</v>
      </c>
    </row>
    <row r="4359" spans="1:54" ht="12" customHeight="1">
      <c r="A4359" s="151" t="s">
        <v>54</v>
      </c>
      <c r="B4359" s="152">
        <v>46083</v>
      </c>
      <c r="C4359" s="153" t="s">
        <v>55</v>
      </c>
      <c r="D4359" s="153" t="s">
        <v>56</v>
      </c>
      <c r="E4359" s="244">
        <v>86539490</v>
      </c>
      <c r="F4359" s="144" t="s">
        <v>7861</v>
      </c>
      <c r="G4359" s="230"/>
      <c r="H4359" s="154">
        <v>36476</v>
      </c>
      <c r="I4359" s="153">
        <v>26</v>
      </c>
      <c r="J4359" s="148" t="s">
        <v>58</v>
      </c>
      <c r="K4359" s="153"/>
      <c r="L4359" s="153"/>
      <c r="M4359" s="153"/>
      <c r="N4359" s="153">
        <v>380</v>
      </c>
      <c r="O4359" s="155" t="s">
        <v>7862</v>
      </c>
      <c r="P4359" s="156" t="s">
        <v>60</v>
      </c>
      <c r="Q4359" s="157" t="s">
        <v>7576</v>
      </c>
      <c r="R4359" s="158"/>
      <c r="S4359" s="159">
        <v>46150</v>
      </c>
      <c r="T4359" s="159" t="s">
        <v>6983</v>
      </c>
      <c r="U4359" s="159" t="s">
        <v>6152</v>
      </c>
      <c r="V4359" s="154">
        <v>46114</v>
      </c>
      <c r="W4359" s="154">
        <v>46141</v>
      </c>
      <c r="X4359" s="154">
        <v>46142</v>
      </c>
      <c r="Y4359" s="160"/>
      <c r="Z4359" s="160"/>
      <c r="AA4359" s="153"/>
      <c r="AB4359" s="153"/>
      <c r="AC4359" s="182" t="e">
        <f t="shared" si="138"/>
        <v>#DIV/0!</v>
      </c>
      <c r="AD4359" s="153" t="e">
        <f t="shared" si="139"/>
        <v>#DIV/0!</v>
      </c>
      <c r="AE4359" s="207"/>
      <c r="AF4359" s="153"/>
      <c r="AG4359" s="159"/>
      <c r="AH4359" s="153"/>
      <c r="AI4359" s="161"/>
      <c r="AJ4359" s="153"/>
      <c r="AK4359" s="153"/>
      <c r="AL4359" s="207"/>
      <c r="AM4359" s="207"/>
      <c r="AN4359" s="207"/>
      <c r="AO4359" s="207"/>
      <c r="AP4359" s="147" t="s">
        <v>54</v>
      </c>
      <c r="AQ4359" s="147"/>
      <c r="AR4359" s="147"/>
      <c r="AS4359" s="209" t="s">
        <v>68</v>
      </c>
      <c r="AT4359" s="223" t="str">
        <f>MONTH(B4359)&amp;"/"&amp;YEAR(B4359)</f>
        <v>3/2026</v>
      </c>
      <c r="AU4359" s="223">
        <f>WEEKNUM(B4359)-WEEKNUM(EOMONTH(B4359,-1)+1)+1</f>
        <v>1</v>
      </c>
      <c r="AV4359" s="209" t="str">
        <f>MONTH(R4359)&amp;"/"&amp;YEAR(R4359)</f>
        <v>1/1900</v>
      </c>
      <c r="AW4359" s="209" t="e">
        <f>WEEKNUM(R4359)-WEEKNUM(EOMONTH(R4359,-1)+1)+1</f>
        <v>#NUM!</v>
      </c>
      <c r="AX4359" s="209">
        <f>IF(BB4359="S",IF(Q4359="1. Aceitou o programa",R4359-B4359,0),0)</f>
        <v>0</v>
      </c>
      <c r="AY4359" s="209">
        <f>IF(BB4359="S",IF(AND(S4359&lt;&gt;"",R4359&lt;&gt;""),S4359-R4359,0),0)</f>
        <v>0</v>
      </c>
      <c r="AZ4359" s="209">
        <f>IF(BB4359="S",IF(Q4359="1. Aceitou o programa",IF(OR(X4359="Não se Aplica",X4359=""),IF(OR(W4359="Não se Aplica",W4359=""),0,W4359-V4359),AVERAGE(X4359-W4359,W4359-V4359)),0),0)</f>
        <v>0</v>
      </c>
      <c r="BA4359" s="209">
        <f>IF(BB4359="S",IF(AND(Q4359="1. Aceitou o programa",AH4359="Realizada"),IFERROR(IF(AG4359="",0,AG4359-R4359),0),0),0)</f>
        <v>0</v>
      </c>
      <c r="BB4359" s="209" t="str">
        <f>_xlfn.XLOOKUP(U4359,'Lista Suspensa'!$AA$20:$AA$23,'Lista Suspensa'!$AB$20:$AB$23,"N/A")</f>
        <v>S</v>
      </c>
    </row>
    <row r="4360" spans="1:54" ht="12" customHeight="1">
      <c r="A4360" s="151" t="s">
        <v>54</v>
      </c>
      <c r="B4360" s="152">
        <v>46083</v>
      </c>
      <c r="C4360" s="153" t="s">
        <v>55</v>
      </c>
      <c r="D4360" s="153" t="s">
        <v>56</v>
      </c>
      <c r="E4360" s="244">
        <v>87852087</v>
      </c>
      <c r="F4360" s="144" t="s">
        <v>7863</v>
      </c>
      <c r="G4360" s="230"/>
      <c r="H4360" s="154">
        <v>36559</v>
      </c>
      <c r="I4360" s="153">
        <v>26</v>
      </c>
      <c r="J4360" s="148" t="s">
        <v>70</v>
      </c>
      <c r="K4360" s="153"/>
      <c r="L4360" s="153"/>
      <c r="M4360" s="153"/>
      <c r="N4360" s="153">
        <v>60</v>
      </c>
      <c r="O4360" s="155" t="s">
        <v>7864</v>
      </c>
      <c r="P4360" s="156" t="s">
        <v>60</v>
      </c>
      <c r="Q4360" s="157" t="s">
        <v>7576</v>
      </c>
      <c r="R4360" s="158"/>
      <c r="S4360" s="159">
        <v>46150</v>
      </c>
      <c r="T4360" s="159" t="s">
        <v>6983</v>
      </c>
      <c r="U4360" s="159" t="s">
        <v>6152</v>
      </c>
      <c r="V4360" s="154">
        <v>46118</v>
      </c>
      <c r="W4360" s="154">
        <v>46141</v>
      </c>
      <c r="X4360" s="154">
        <v>46142</v>
      </c>
      <c r="Y4360" s="160"/>
      <c r="Z4360" s="160"/>
      <c r="AA4360" s="153"/>
      <c r="AB4360" s="153"/>
      <c r="AC4360" s="182" t="e">
        <f t="shared" si="138"/>
        <v>#DIV/0!</v>
      </c>
      <c r="AD4360" s="153" t="e">
        <f t="shared" si="139"/>
        <v>#DIV/0!</v>
      </c>
      <c r="AE4360" s="207"/>
      <c r="AF4360" s="153"/>
      <c r="AG4360" s="159"/>
      <c r="AH4360" s="153"/>
      <c r="AI4360" s="161"/>
      <c r="AJ4360" s="153"/>
      <c r="AK4360" s="153"/>
      <c r="AL4360" s="207"/>
      <c r="AM4360" s="207"/>
      <c r="AN4360" s="207"/>
      <c r="AO4360" s="207"/>
      <c r="AP4360" s="147" t="s">
        <v>54</v>
      </c>
      <c r="AQ4360" s="147"/>
      <c r="AR4360" s="147"/>
      <c r="AS4360" s="209" t="s">
        <v>68</v>
      </c>
      <c r="AT4360" s="223" t="str">
        <f>MONTH(B4360)&amp;"/"&amp;YEAR(B4360)</f>
        <v>3/2026</v>
      </c>
      <c r="AU4360" s="223">
        <f>WEEKNUM(B4360)-WEEKNUM(EOMONTH(B4360,-1)+1)+1</f>
        <v>1</v>
      </c>
      <c r="AV4360" s="209" t="str">
        <f>MONTH(R4360)&amp;"/"&amp;YEAR(R4360)</f>
        <v>1/1900</v>
      </c>
      <c r="AW4360" s="209" t="e">
        <f>WEEKNUM(R4360)-WEEKNUM(EOMONTH(R4360,-1)+1)+1</f>
        <v>#NUM!</v>
      </c>
      <c r="AX4360" s="209">
        <f>IF(BB4360="S",IF(Q4360="1. Aceitou o programa",R4360-B4360,0),0)</f>
        <v>0</v>
      </c>
      <c r="AY4360" s="209">
        <f>IF(BB4360="S",IF(AND(S4360&lt;&gt;"",R4360&lt;&gt;""),S4360-R4360,0),0)</f>
        <v>0</v>
      </c>
      <c r="AZ4360" s="209">
        <f>IF(BB4360="S",IF(Q4360="1. Aceitou o programa",IF(OR(X4360="Não se Aplica",X4360=""),IF(OR(W4360="Não se Aplica",W4360=""),0,W4360-V4360),AVERAGE(X4360-W4360,W4360-V4360)),0),0)</f>
        <v>0</v>
      </c>
      <c r="BA4360" s="209">
        <f>IF(BB4360="S",IF(AND(Q4360="1. Aceitou o programa",AH4360="Realizada"),IFERROR(IF(AG4360="",0,AG4360-R4360),0),0),0)</f>
        <v>0</v>
      </c>
      <c r="BB4360" s="209" t="str">
        <f>_xlfn.XLOOKUP(U4360,'Lista Suspensa'!$AA$20:$AA$23,'Lista Suspensa'!$AB$20:$AB$23,"N/A")</f>
        <v>S</v>
      </c>
    </row>
    <row r="4361" spans="1:54" ht="12" customHeight="1">
      <c r="A4361" s="151" t="s">
        <v>54</v>
      </c>
      <c r="B4361" s="152">
        <v>46083</v>
      </c>
      <c r="C4361" s="153" t="s">
        <v>55</v>
      </c>
      <c r="D4361" s="153" t="s">
        <v>56</v>
      </c>
      <c r="E4361" s="244">
        <v>89736803</v>
      </c>
      <c r="F4361" s="144" t="s">
        <v>7865</v>
      </c>
      <c r="G4361" s="230"/>
      <c r="H4361" s="154">
        <v>36651</v>
      </c>
      <c r="I4361" s="153">
        <v>26</v>
      </c>
      <c r="J4361" s="148" t="s">
        <v>70</v>
      </c>
      <c r="K4361" s="153"/>
      <c r="L4361" s="153"/>
      <c r="M4361" s="153"/>
      <c r="N4361" s="153">
        <v>380</v>
      </c>
      <c r="O4361" s="155">
        <v>21993730098</v>
      </c>
      <c r="P4361" s="156" t="s">
        <v>60</v>
      </c>
      <c r="Q4361" s="157" t="s">
        <v>7576</v>
      </c>
      <c r="R4361" s="158"/>
      <c r="S4361" s="159">
        <v>46150</v>
      </c>
      <c r="T4361" s="159" t="s">
        <v>6983</v>
      </c>
      <c r="U4361" s="159" t="s">
        <v>6152</v>
      </c>
      <c r="V4361" s="154">
        <v>46118</v>
      </c>
      <c r="W4361" s="154">
        <v>46141</v>
      </c>
      <c r="X4361" s="154">
        <v>46142</v>
      </c>
      <c r="Y4361" s="160"/>
      <c r="Z4361" s="160"/>
      <c r="AA4361" s="153"/>
      <c r="AB4361" s="153"/>
      <c r="AC4361" s="182" t="e">
        <f t="shared" si="138"/>
        <v>#DIV/0!</v>
      </c>
      <c r="AD4361" s="153" t="e">
        <f t="shared" si="139"/>
        <v>#DIV/0!</v>
      </c>
      <c r="AE4361" s="207"/>
      <c r="AF4361" s="153"/>
      <c r="AG4361" s="159"/>
      <c r="AH4361" s="153"/>
      <c r="AI4361" s="161"/>
      <c r="AJ4361" s="153"/>
      <c r="AK4361" s="153"/>
      <c r="AL4361" s="207"/>
      <c r="AM4361" s="207"/>
      <c r="AN4361" s="207"/>
      <c r="AO4361" s="207"/>
      <c r="AP4361" s="147" t="s">
        <v>54</v>
      </c>
      <c r="AQ4361" s="147"/>
      <c r="AR4361" s="147"/>
      <c r="AS4361" s="209" t="s">
        <v>68</v>
      </c>
      <c r="AT4361" s="223" t="str">
        <f>MONTH(B4361)&amp;"/"&amp;YEAR(B4361)</f>
        <v>3/2026</v>
      </c>
      <c r="AU4361" s="223">
        <f>WEEKNUM(B4361)-WEEKNUM(EOMONTH(B4361,-1)+1)+1</f>
        <v>1</v>
      </c>
      <c r="AV4361" s="209" t="str">
        <f>MONTH(R4361)&amp;"/"&amp;YEAR(R4361)</f>
        <v>1/1900</v>
      </c>
      <c r="AW4361" s="209" t="e">
        <f>WEEKNUM(R4361)-WEEKNUM(EOMONTH(R4361,-1)+1)+1</f>
        <v>#NUM!</v>
      </c>
      <c r="AX4361" s="209">
        <f>IF(BB4361="S",IF(Q4361="1. Aceitou o programa",R4361-B4361,0),0)</f>
        <v>0</v>
      </c>
      <c r="AY4361" s="209">
        <f>IF(BB4361="S",IF(AND(S4361&lt;&gt;"",R4361&lt;&gt;""),S4361-R4361,0),0)</f>
        <v>0</v>
      </c>
      <c r="AZ4361" s="209">
        <f>IF(BB4361="S",IF(Q4361="1. Aceitou o programa",IF(OR(X4361="Não se Aplica",X4361=""),IF(OR(W4361="Não se Aplica",W4361=""),0,W4361-V4361),AVERAGE(X4361-W4361,W4361-V4361)),0),0)</f>
        <v>0</v>
      </c>
      <c r="BA4361" s="209">
        <f>IF(BB4361="S",IF(AND(Q4361="1. Aceitou o programa",AH4361="Realizada"),IFERROR(IF(AG4361="",0,AG4361-R4361),0),0),0)</f>
        <v>0</v>
      </c>
      <c r="BB4361" s="209" t="str">
        <f>_xlfn.XLOOKUP(U4361,'Lista Suspensa'!$AA$20:$AA$23,'Lista Suspensa'!$AB$20:$AB$23,"N/A")</f>
        <v>S</v>
      </c>
    </row>
    <row r="4362" spans="1:54" ht="12" customHeight="1">
      <c r="A4362" s="151" t="s">
        <v>54</v>
      </c>
      <c r="B4362" s="152">
        <v>46083</v>
      </c>
      <c r="C4362" s="153" t="s">
        <v>55</v>
      </c>
      <c r="D4362" s="153" t="s">
        <v>56</v>
      </c>
      <c r="E4362" s="244">
        <v>87561635</v>
      </c>
      <c r="F4362" s="144" t="s">
        <v>7866</v>
      </c>
      <c r="G4362" s="230"/>
      <c r="H4362" s="154">
        <v>36704</v>
      </c>
      <c r="I4362" s="153">
        <v>25</v>
      </c>
      <c r="J4362" s="148" t="s">
        <v>70</v>
      </c>
      <c r="K4362" s="153"/>
      <c r="L4362" s="153"/>
      <c r="M4362" s="153"/>
      <c r="N4362" s="153">
        <v>380</v>
      </c>
      <c r="O4362" s="155">
        <v>11940705288</v>
      </c>
      <c r="P4362" s="156" t="s">
        <v>60</v>
      </c>
      <c r="Q4362" s="157" t="s">
        <v>7576</v>
      </c>
      <c r="R4362" s="158"/>
      <c r="S4362" s="159">
        <v>46150</v>
      </c>
      <c r="T4362" s="159" t="s">
        <v>6983</v>
      </c>
      <c r="U4362" s="159" t="s">
        <v>6152</v>
      </c>
      <c r="V4362" s="154">
        <v>46118</v>
      </c>
      <c r="W4362" s="154">
        <v>46141</v>
      </c>
      <c r="X4362" s="154">
        <v>46142</v>
      </c>
      <c r="Y4362" s="160"/>
      <c r="Z4362" s="160"/>
      <c r="AA4362" s="153"/>
      <c r="AB4362" s="153"/>
      <c r="AC4362" s="182" t="e">
        <f t="shared" si="138"/>
        <v>#DIV/0!</v>
      </c>
      <c r="AD4362" s="153" t="e">
        <f t="shared" si="139"/>
        <v>#DIV/0!</v>
      </c>
      <c r="AE4362" s="207"/>
      <c r="AF4362" s="153"/>
      <c r="AG4362" s="159"/>
      <c r="AH4362" s="153"/>
      <c r="AI4362" s="161"/>
      <c r="AJ4362" s="153"/>
      <c r="AK4362" s="153"/>
      <c r="AL4362" s="207"/>
      <c r="AM4362" s="207"/>
      <c r="AN4362" s="207"/>
      <c r="AO4362" s="207"/>
      <c r="AP4362" s="147" t="s">
        <v>54</v>
      </c>
      <c r="AQ4362" s="147"/>
      <c r="AR4362" s="147"/>
      <c r="AS4362" s="209" t="s">
        <v>68</v>
      </c>
      <c r="AT4362" s="223" t="str">
        <f>MONTH(B4362)&amp;"/"&amp;YEAR(B4362)</f>
        <v>3/2026</v>
      </c>
      <c r="AU4362" s="223">
        <f>WEEKNUM(B4362)-WEEKNUM(EOMONTH(B4362,-1)+1)+1</f>
        <v>1</v>
      </c>
      <c r="AV4362" s="209" t="str">
        <f>MONTH(R4362)&amp;"/"&amp;YEAR(R4362)</f>
        <v>1/1900</v>
      </c>
      <c r="AW4362" s="209" t="e">
        <f>WEEKNUM(R4362)-WEEKNUM(EOMONTH(R4362,-1)+1)+1</f>
        <v>#NUM!</v>
      </c>
      <c r="AX4362" s="209">
        <f>IF(BB4362="S",IF(Q4362="1. Aceitou o programa",R4362-B4362,0),0)</f>
        <v>0</v>
      </c>
      <c r="AY4362" s="209">
        <f>IF(BB4362="S",IF(AND(S4362&lt;&gt;"",R4362&lt;&gt;""),S4362-R4362,0),0)</f>
        <v>0</v>
      </c>
      <c r="AZ4362" s="209">
        <f>IF(BB4362="S",IF(Q4362="1. Aceitou o programa",IF(OR(X4362="Não se Aplica",X4362=""),IF(OR(W4362="Não se Aplica",W4362=""),0,W4362-V4362),AVERAGE(X4362-W4362,W4362-V4362)),0),0)</f>
        <v>0</v>
      </c>
      <c r="BA4362" s="209">
        <f>IF(BB4362="S",IF(AND(Q4362="1. Aceitou o programa",AH4362="Realizada"),IFERROR(IF(AG4362="",0,AG4362-R4362),0),0),0)</f>
        <v>0</v>
      </c>
      <c r="BB4362" s="209" t="str">
        <f>_xlfn.XLOOKUP(U4362,'Lista Suspensa'!$AA$20:$AA$23,'Lista Suspensa'!$AB$20:$AB$23,"N/A")</f>
        <v>S</v>
      </c>
    </row>
    <row r="4363" spans="1:54" ht="12" customHeight="1">
      <c r="A4363" s="151" t="s">
        <v>54</v>
      </c>
      <c r="B4363" s="152">
        <v>46083</v>
      </c>
      <c r="C4363" s="153" t="s">
        <v>55</v>
      </c>
      <c r="D4363" s="153" t="s">
        <v>56</v>
      </c>
      <c r="E4363" s="244">
        <v>89116595</v>
      </c>
      <c r="F4363" s="144" t="s">
        <v>7867</v>
      </c>
      <c r="G4363" s="230"/>
      <c r="H4363" s="154">
        <v>36831</v>
      </c>
      <c r="I4363" s="153">
        <v>25</v>
      </c>
      <c r="J4363" s="148" t="s">
        <v>70</v>
      </c>
      <c r="K4363" s="153"/>
      <c r="L4363" s="153"/>
      <c r="M4363" s="153"/>
      <c r="N4363" s="153">
        <v>110</v>
      </c>
      <c r="O4363" s="155" t="s">
        <v>7868</v>
      </c>
      <c r="P4363" s="156" t="s">
        <v>2026</v>
      </c>
      <c r="Q4363" s="157" t="s">
        <v>7576</v>
      </c>
      <c r="R4363" s="158"/>
      <c r="S4363" s="159">
        <v>46142</v>
      </c>
      <c r="T4363" s="159" t="s">
        <v>6983</v>
      </c>
      <c r="U4363" s="159" t="s">
        <v>6152</v>
      </c>
      <c r="V4363" s="154">
        <v>46112</v>
      </c>
      <c r="W4363" s="154">
        <v>46141</v>
      </c>
      <c r="X4363" s="154">
        <v>46142</v>
      </c>
      <c r="Y4363" s="160">
        <v>46111</v>
      </c>
      <c r="Z4363" s="160"/>
      <c r="AA4363" s="153"/>
      <c r="AB4363" s="153"/>
      <c r="AC4363" s="182" t="e">
        <f t="shared" si="138"/>
        <v>#DIV/0!</v>
      </c>
      <c r="AD4363" s="153" t="e">
        <f t="shared" si="139"/>
        <v>#DIV/0!</v>
      </c>
      <c r="AE4363" s="207"/>
      <c r="AF4363" s="153"/>
      <c r="AG4363" s="159"/>
      <c r="AH4363" s="153"/>
      <c r="AI4363" s="161"/>
      <c r="AJ4363" s="153"/>
      <c r="AK4363" s="153"/>
      <c r="AL4363" s="207"/>
      <c r="AM4363" s="207"/>
      <c r="AN4363" s="207"/>
      <c r="AO4363" s="207"/>
      <c r="AP4363" s="147" t="s">
        <v>54</v>
      </c>
      <c r="AQ4363" s="147"/>
      <c r="AR4363" s="147"/>
      <c r="AS4363" s="209" t="s">
        <v>68</v>
      </c>
      <c r="AT4363" s="223" t="str">
        <f>MONTH(B4363)&amp;"/"&amp;YEAR(B4363)</f>
        <v>3/2026</v>
      </c>
      <c r="AU4363" s="223">
        <f>WEEKNUM(B4363)-WEEKNUM(EOMONTH(B4363,-1)+1)+1</f>
        <v>1</v>
      </c>
      <c r="AV4363" s="209" t="str">
        <f>MONTH(R4363)&amp;"/"&amp;YEAR(R4363)</f>
        <v>1/1900</v>
      </c>
      <c r="AW4363" s="209" t="e">
        <f>WEEKNUM(R4363)-WEEKNUM(EOMONTH(R4363,-1)+1)+1</f>
        <v>#NUM!</v>
      </c>
      <c r="AX4363" s="209">
        <f>IF(BB4363="S",IF(Q4363="1. Aceitou o programa",R4363-B4363,0),0)</f>
        <v>0</v>
      </c>
      <c r="AY4363" s="209">
        <f>IF(BB4363="S",IF(AND(S4363&lt;&gt;"",R4363&lt;&gt;""),S4363-R4363,0),0)</f>
        <v>0</v>
      </c>
      <c r="AZ4363" s="209">
        <f>IF(BB4363="S",IF(Q4363="1. Aceitou o programa",IF(OR(X4363="Não se Aplica",X4363=""),IF(OR(W4363="Não se Aplica",W4363=""),0,W4363-V4363),AVERAGE(X4363-W4363,W4363-V4363)),0),0)</f>
        <v>0</v>
      </c>
      <c r="BA4363" s="209">
        <f>IF(BB4363="S",IF(AND(Q4363="1. Aceitou o programa",AH4363="Realizada"),IFERROR(IF(AG4363="",0,AG4363-R4363),0),0),0)</f>
        <v>0</v>
      </c>
      <c r="BB4363" s="209" t="str">
        <f>_xlfn.XLOOKUP(U4363,'Lista Suspensa'!$AA$20:$AA$23,'Lista Suspensa'!$AB$20:$AB$23,"N/A")</f>
        <v>S</v>
      </c>
    </row>
    <row r="4364" spans="1:54" ht="12" customHeight="1">
      <c r="A4364" s="151" t="s">
        <v>54</v>
      </c>
      <c r="B4364" s="152">
        <v>46083</v>
      </c>
      <c r="C4364" s="153" t="s">
        <v>55</v>
      </c>
      <c r="D4364" s="153" t="s">
        <v>56</v>
      </c>
      <c r="E4364" s="244">
        <v>92898005</v>
      </c>
      <c r="F4364" s="144" t="s">
        <v>7869</v>
      </c>
      <c r="G4364" s="230"/>
      <c r="H4364" s="154">
        <v>36840</v>
      </c>
      <c r="I4364" s="153">
        <v>25</v>
      </c>
      <c r="J4364" s="148" t="s">
        <v>70</v>
      </c>
      <c r="K4364" s="153"/>
      <c r="L4364" s="153"/>
      <c r="M4364" s="153"/>
      <c r="N4364" s="153">
        <v>110</v>
      </c>
      <c r="O4364" s="155">
        <v>11949405085</v>
      </c>
      <c r="P4364" s="156" t="s">
        <v>60</v>
      </c>
      <c r="Q4364" s="157" t="s">
        <v>7576</v>
      </c>
      <c r="R4364" s="158"/>
      <c r="S4364" s="159">
        <v>46150</v>
      </c>
      <c r="T4364" s="159" t="s">
        <v>6983</v>
      </c>
      <c r="U4364" s="159" t="s">
        <v>6152</v>
      </c>
      <c r="V4364" s="154">
        <v>46125</v>
      </c>
      <c r="W4364" s="154">
        <v>46141</v>
      </c>
      <c r="X4364" s="154">
        <v>46142</v>
      </c>
      <c r="Y4364" s="160"/>
      <c r="Z4364" s="160"/>
      <c r="AA4364" s="153"/>
      <c r="AB4364" s="153"/>
      <c r="AC4364" s="182" t="e">
        <f t="shared" si="138"/>
        <v>#DIV/0!</v>
      </c>
      <c r="AD4364" s="153" t="e">
        <f t="shared" si="139"/>
        <v>#DIV/0!</v>
      </c>
      <c r="AE4364" s="207"/>
      <c r="AF4364" s="153"/>
      <c r="AG4364" s="159"/>
      <c r="AH4364" s="153"/>
      <c r="AI4364" s="161"/>
      <c r="AJ4364" s="153"/>
      <c r="AK4364" s="153"/>
      <c r="AL4364" s="207"/>
      <c r="AM4364" s="207"/>
      <c r="AN4364" s="207"/>
      <c r="AO4364" s="207"/>
      <c r="AP4364" s="147" t="s">
        <v>54</v>
      </c>
      <c r="AQ4364" s="147"/>
      <c r="AR4364" s="147"/>
      <c r="AS4364" s="209" t="s">
        <v>68</v>
      </c>
      <c r="AT4364" s="223" t="str">
        <f>MONTH(B4364)&amp;"/"&amp;YEAR(B4364)</f>
        <v>3/2026</v>
      </c>
      <c r="AU4364" s="223">
        <f>WEEKNUM(B4364)-WEEKNUM(EOMONTH(B4364,-1)+1)+1</f>
        <v>1</v>
      </c>
      <c r="AV4364" s="209" t="str">
        <f>MONTH(R4364)&amp;"/"&amp;YEAR(R4364)</f>
        <v>1/1900</v>
      </c>
      <c r="AW4364" s="209" t="e">
        <f>WEEKNUM(R4364)-WEEKNUM(EOMONTH(R4364,-1)+1)+1</f>
        <v>#NUM!</v>
      </c>
      <c r="AX4364" s="209">
        <f>IF(BB4364="S",IF(Q4364="1. Aceitou o programa",R4364-B4364,0),0)</f>
        <v>0</v>
      </c>
      <c r="AY4364" s="209">
        <f>IF(BB4364="S",IF(AND(S4364&lt;&gt;"",R4364&lt;&gt;""),S4364-R4364,0),0)</f>
        <v>0</v>
      </c>
      <c r="AZ4364" s="209">
        <f>IF(BB4364="S",IF(Q4364="1. Aceitou o programa",IF(OR(X4364="Não se Aplica",X4364=""),IF(OR(W4364="Não se Aplica",W4364=""),0,W4364-V4364),AVERAGE(X4364-W4364,W4364-V4364)),0),0)</f>
        <v>0</v>
      </c>
      <c r="BA4364" s="209">
        <f>IF(BB4364="S",IF(AND(Q4364="1. Aceitou o programa",AH4364="Realizada"),IFERROR(IF(AG4364="",0,AG4364-R4364),0),0),0)</f>
        <v>0</v>
      </c>
      <c r="BB4364" s="209" t="str">
        <f>_xlfn.XLOOKUP(U4364,'Lista Suspensa'!$AA$20:$AA$23,'Lista Suspensa'!$AB$20:$AB$23,"N/A")</f>
        <v>S</v>
      </c>
    </row>
    <row r="4365" spans="1:54" ht="12" customHeight="1">
      <c r="A4365" s="151" t="s">
        <v>54</v>
      </c>
      <c r="B4365" s="152">
        <v>46083</v>
      </c>
      <c r="C4365" s="153" t="s">
        <v>55</v>
      </c>
      <c r="D4365" s="153" t="s">
        <v>56</v>
      </c>
      <c r="E4365" s="244">
        <v>72752448</v>
      </c>
      <c r="F4365" s="144" t="s">
        <v>7870</v>
      </c>
      <c r="G4365" s="230"/>
      <c r="H4365" s="154">
        <v>36872</v>
      </c>
      <c r="I4365" s="153">
        <v>25</v>
      </c>
      <c r="J4365" s="148" t="s">
        <v>70</v>
      </c>
      <c r="K4365" s="153"/>
      <c r="L4365" s="153"/>
      <c r="M4365" s="153"/>
      <c r="N4365" s="153">
        <v>50</v>
      </c>
      <c r="O4365" s="155">
        <v>21995007260</v>
      </c>
      <c r="P4365" s="156" t="s">
        <v>60</v>
      </c>
      <c r="Q4365" s="157" t="s">
        <v>7576</v>
      </c>
      <c r="R4365" s="158"/>
      <c r="S4365" s="159">
        <v>46150</v>
      </c>
      <c r="T4365" s="159" t="s">
        <v>6983</v>
      </c>
      <c r="U4365" s="159" t="s">
        <v>6152</v>
      </c>
      <c r="V4365" s="154">
        <v>46113</v>
      </c>
      <c r="W4365" s="154">
        <v>46118</v>
      </c>
      <c r="X4365" s="154">
        <v>46142</v>
      </c>
      <c r="Y4365" s="160"/>
      <c r="Z4365" s="160"/>
      <c r="AA4365" s="153"/>
      <c r="AB4365" s="153"/>
      <c r="AC4365" s="182" t="e">
        <f t="shared" si="138"/>
        <v>#DIV/0!</v>
      </c>
      <c r="AD4365" s="153" t="e">
        <f t="shared" si="139"/>
        <v>#DIV/0!</v>
      </c>
      <c r="AE4365" s="207"/>
      <c r="AF4365" s="153"/>
      <c r="AG4365" s="159"/>
      <c r="AH4365" s="153"/>
      <c r="AI4365" s="161"/>
      <c r="AJ4365" s="153"/>
      <c r="AK4365" s="153"/>
      <c r="AL4365" s="207"/>
      <c r="AM4365" s="207"/>
      <c r="AN4365" s="207"/>
      <c r="AO4365" s="207"/>
      <c r="AP4365" s="147" t="s">
        <v>54</v>
      </c>
      <c r="AQ4365" s="147"/>
      <c r="AR4365" s="147"/>
      <c r="AS4365" s="209" t="s">
        <v>68</v>
      </c>
      <c r="AT4365" s="223" t="str">
        <f>MONTH(B4365)&amp;"/"&amp;YEAR(B4365)</f>
        <v>3/2026</v>
      </c>
      <c r="AU4365" s="223">
        <f>WEEKNUM(B4365)-WEEKNUM(EOMONTH(B4365,-1)+1)+1</f>
        <v>1</v>
      </c>
      <c r="AV4365" s="209" t="str">
        <f>MONTH(R4365)&amp;"/"&amp;YEAR(R4365)</f>
        <v>1/1900</v>
      </c>
      <c r="AW4365" s="209" t="e">
        <f>WEEKNUM(R4365)-WEEKNUM(EOMONTH(R4365,-1)+1)+1</f>
        <v>#NUM!</v>
      </c>
      <c r="AX4365" s="209">
        <f>IF(BB4365="S",IF(Q4365="1. Aceitou o programa",R4365-B4365,0),0)</f>
        <v>0</v>
      </c>
      <c r="AY4365" s="209">
        <f>IF(BB4365="S",IF(AND(S4365&lt;&gt;"",R4365&lt;&gt;""),S4365-R4365,0),0)</f>
        <v>0</v>
      </c>
      <c r="AZ4365" s="209">
        <f>IF(BB4365="S",IF(Q4365="1. Aceitou o programa",IF(OR(X4365="Não se Aplica",X4365=""),IF(OR(W4365="Não se Aplica",W4365=""),0,W4365-V4365),AVERAGE(X4365-W4365,W4365-V4365)),0),0)</f>
        <v>0</v>
      </c>
      <c r="BA4365" s="209">
        <f>IF(BB4365="S",IF(AND(Q4365="1. Aceitou o programa",AH4365="Realizada"),IFERROR(IF(AG4365="",0,AG4365-R4365),0),0),0)</f>
        <v>0</v>
      </c>
      <c r="BB4365" s="209" t="str">
        <f>_xlfn.XLOOKUP(U4365,'Lista Suspensa'!$AA$20:$AA$23,'Lista Suspensa'!$AB$20:$AB$23,"N/A")</f>
        <v>S</v>
      </c>
    </row>
    <row r="4366" spans="1:54" ht="12" customHeight="1">
      <c r="A4366" s="151" t="s">
        <v>54</v>
      </c>
      <c r="B4366" s="152">
        <v>46083</v>
      </c>
      <c r="C4366" s="153" t="s">
        <v>55</v>
      </c>
      <c r="D4366" s="153" t="s">
        <v>56</v>
      </c>
      <c r="E4366" s="244">
        <v>93578647</v>
      </c>
      <c r="F4366" s="144" t="s">
        <v>7871</v>
      </c>
      <c r="G4366" s="230"/>
      <c r="H4366" s="154">
        <v>36944</v>
      </c>
      <c r="I4366" s="153">
        <v>25</v>
      </c>
      <c r="J4366" s="148" t="s">
        <v>58</v>
      </c>
      <c r="K4366" s="153"/>
      <c r="L4366" s="153"/>
      <c r="M4366" s="153"/>
      <c r="N4366" s="153">
        <v>110</v>
      </c>
      <c r="O4366" s="155" t="s">
        <v>7872</v>
      </c>
      <c r="P4366" s="156" t="s">
        <v>60</v>
      </c>
      <c r="Q4366" s="157" t="s">
        <v>7576</v>
      </c>
      <c r="R4366" s="158"/>
      <c r="S4366" s="159">
        <v>46150</v>
      </c>
      <c r="T4366" s="159" t="s">
        <v>6983</v>
      </c>
      <c r="U4366" s="159" t="s">
        <v>6152</v>
      </c>
      <c r="V4366" s="154">
        <v>46126</v>
      </c>
      <c r="W4366" s="154">
        <v>46141</v>
      </c>
      <c r="X4366" s="154">
        <v>46142</v>
      </c>
      <c r="Y4366" s="160"/>
      <c r="Z4366" s="160"/>
      <c r="AA4366" s="153"/>
      <c r="AB4366" s="153"/>
      <c r="AC4366" s="182" t="e">
        <f t="shared" si="138"/>
        <v>#DIV/0!</v>
      </c>
      <c r="AD4366" s="153" t="e">
        <f t="shared" si="139"/>
        <v>#DIV/0!</v>
      </c>
      <c r="AE4366" s="207"/>
      <c r="AF4366" s="153"/>
      <c r="AG4366" s="159"/>
      <c r="AH4366" s="153"/>
      <c r="AI4366" s="161"/>
      <c r="AJ4366" s="153"/>
      <c r="AK4366" s="153"/>
      <c r="AL4366" s="207"/>
      <c r="AM4366" s="207"/>
      <c r="AN4366" s="207"/>
      <c r="AO4366" s="207"/>
      <c r="AP4366" s="147" t="s">
        <v>54</v>
      </c>
      <c r="AQ4366" s="147"/>
      <c r="AR4366" s="147"/>
      <c r="AS4366" s="209" t="s">
        <v>68</v>
      </c>
      <c r="AT4366" s="223" t="str">
        <f>MONTH(B4366)&amp;"/"&amp;YEAR(B4366)</f>
        <v>3/2026</v>
      </c>
      <c r="AU4366" s="223">
        <f>WEEKNUM(B4366)-WEEKNUM(EOMONTH(B4366,-1)+1)+1</f>
        <v>1</v>
      </c>
      <c r="AV4366" s="209" t="str">
        <f>MONTH(R4366)&amp;"/"&amp;YEAR(R4366)</f>
        <v>1/1900</v>
      </c>
      <c r="AW4366" s="209" t="e">
        <f>WEEKNUM(R4366)-WEEKNUM(EOMONTH(R4366,-1)+1)+1</f>
        <v>#NUM!</v>
      </c>
      <c r="AX4366" s="209">
        <f>IF(BB4366="S",IF(Q4366="1. Aceitou o programa",R4366-B4366,0),0)</f>
        <v>0</v>
      </c>
      <c r="AY4366" s="209">
        <f>IF(BB4366="S",IF(AND(S4366&lt;&gt;"",R4366&lt;&gt;""),S4366-R4366,0),0)</f>
        <v>0</v>
      </c>
      <c r="AZ4366" s="209">
        <f>IF(BB4366="S",IF(Q4366="1. Aceitou o programa",IF(OR(X4366="Não se Aplica",X4366=""),IF(OR(W4366="Não se Aplica",W4366=""),0,W4366-V4366),AVERAGE(X4366-W4366,W4366-V4366)),0),0)</f>
        <v>0</v>
      </c>
      <c r="BA4366" s="209">
        <f>IF(BB4366="S",IF(AND(Q4366="1. Aceitou o programa",AH4366="Realizada"),IFERROR(IF(AG4366="",0,AG4366-R4366),0),0),0)</f>
        <v>0</v>
      </c>
      <c r="BB4366" s="209" t="str">
        <f>_xlfn.XLOOKUP(U4366,'Lista Suspensa'!$AA$20:$AA$23,'Lista Suspensa'!$AB$20:$AB$23,"N/A")</f>
        <v>S</v>
      </c>
    </row>
    <row r="4367" spans="1:54" ht="12" customHeight="1">
      <c r="A4367" s="151" t="s">
        <v>54</v>
      </c>
      <c r="B4367" s="152">
        <v>46083</v>
      </c>
      <c r="C4367" s="153" t="s">
        <v>55</v>
      </c>
      <c r="D4367" s="153" t="s">
        <v>56</v>
      </c>
      <c r="E4367" s="244">
        <v>94083716</v>
      </c>
      <c r="F4367" s="144" t="s">
        <v>7873</v>
      </c>
      <c r="G4367" s="230"/>
      <c r="H4367" s="154">
        <v>36949</v>
      </c>
      <c r="I4367" s="153">
        <v>25</v>
      </c>
      <c r="J4367" s="148" t="s">
        <v>70</v>
      </c>
      <c r="K4367" s="153"/>
      <c r="L4367" s="153"/>
      <c r="M4367" s="153"/>
      <c r="N4367" s="153">
        <v>100</v>
      </c>
      <c r="O4367" s="155" t="s">
        <v>7874</v>
      </c>
      <c r="P4367" s="156" t="s">
        <v>2026</v>
      </c>
      <c r="Q4367" s="157" t="s">
        <v>7576</v>
      </c>
      <c r="R4367" s="158"/>
      <c r="S4367" s="159">
        <v>46142</v>
      </c>
      <c r="T4367" s="159" t="s">
        <v>6983</v>
      </c>
      <c r="U4367" s="159" t="s">
        <v>6152</v>
      </c>
      <c r="V4367" s="154">
        <v>46111</v>
      </c>
      <c r="W4367" s="154">
        <v>46141</v>
      </c>
      <c r="X4367" s="154">
        <v>46142</v>
      </c>
      <c r="Y4367" s="160">
        <v>46111</v>
      </c>
      <c r="Z4367" s="160"/>
      <c r="AA4367" s="153"/>
      <c r="AB4367" s="153"/>
      <c r="AC4367" s="182" t="e">
        <f t="shared" si="138"/>
        <v>#DIV/0!</v>
      </c>
      <c r="AD4367" s="153" t="e">
        <f t="shared" si="139"/>
        <v>#DIV/0!</v>
      </c>
      <c r="AE4367" s="207"/>
      <c r="AF4367" s="153"/>
      <c r="AG4367" s="159"/>
      <c r="AH4367" s="153"/>
      <c r="AI4367" s="161"/>
      <c r="AJ4367" s="153"/>
      <c r="AK4367" s="153"/>
      <c r="AL4367" s="207"/>
      <c r="AM4367" s="207"/>
      <c r="AN4367" s="207"/>
      <c r="AO4367" s="207"/>
      <c r="AP4367" s="147" t="s">
        <v>54</v>
      </c>
      <c r="AQ4367" s="147"/>
      <c r="AR4367" s="147"/>
      <c r="AS4367" s="209" t="s">
        <v>68</v>
      </c>
      <c r="AT4367" s="223" t="str">
        <f>MONTH(B4367)&amp;"/"&amp;YEAR(B4367)</f>
        <v>3/2026</v>
      </c>
      <c r="AU4367" s="223">
        <f>WEEKNUM(B4367)-WEEKNUM(EOMONTH(B4367,-1)+1)+1</f>
        <v>1</v>
      </c>
      <c r="AV4367" s="209" t="str">
        <f>MONTH(R4367)&amp;"/"&amp;YEAR(R4367)</f>
        <v>1/1900</v>
      </c>
      <c r="AW4367" s="209" t="e">
        <f>WEEKNUM(R4367)-WEEKNUM(EOMONTH(R4367,-1)+1)+1</f>
        <v>#NUM!</v>
      </c>
      <c r="AX4367" s="209">
        <f>IF(BB4367="S",IF(Q4367="1. Aceitou o programa",R4367-B4367,0),0)</f>
        <v>0</v>
      </c>
      <c r="AY4367" s="209">
        <f>IF(BB4367="S",IF(AND(S4367&lt;&gt;"",R4367&lt;&gt;""),S4367-R4367,0),0)</f>
        <v>0</v>
      </c>
      <c r="AZ4367" s="209">
        <f>IF(BB4367="S",IF(Q4367="1. Aceitou o programa",IF(OR(X4367="Não se Aplica",X4367=""),IF(OR(W4367="Não se Aplica",W4367=""),0,W4367-V4367),AVERAGE(X4367-W4367,W4367-V4367)),0),0)</f>
        <v>0</v>
      </c>
      <c r="BA4367" s="209">
        <f>IF(BB4367="S",IF(AND(Q4367="1. Aceitou o programa",AH4367="Realizada"),IFERROR(IF(AG4367="",0,AG4367-R4367),0),0),0)</f>
        <v>0</v>
      </c>
      <c r="BB4367" s="209" t="str">
        <f>_xlfn.XLOOKUP(U4367,'Lista Suspensa'!$AA$20:$AA$23,'Lista Suspensa'!$AB$20:$AB$23,"N/A")</f>
        <v>S</v>
      </c>
    </row>
    <row r="4368" spans="1:54" ht="12" customHeight="1">
      <c r="A4368" s="151" t="s">
        <v>54</v>
      </c>
      <c r="B4368" s="152">
        <v>46083</v>
      </c>
      <c r="C4368" s="153" t="s">
        <v>55</v>
      </c>
      <c r="D4368" s="153" t="s">
        <v>56</v>
      </c>
      <c r="E4368" s="244">
        <v>93761038</v>
      </c>
      <c r="F4368" s="144" t="s">
        <v>7875</v>
      </c>
      <c r="G4368" s="230"/>
      <c r="H4368" s="154">
        <v>37021</v>
      </c>
      <c r="I4368" s="153">
        <v>25</v>
      </c>
      <c r="J4368" s="148" t="s">
        <v>70</v>
      </c>
      <c r="K4368" s="153"/>
      <c r="L4368" s="153"/>
      <c r="M4368" s="153"/>
      <c r="N4368" s="153">
        <v>380</v>
      </c>
      <c r="O4368" s="155" t="s">
        <v>7876</v>
      </c>
      <c r="P4368" s="156" t="s">
        <v>60</v>
      </c>
      <c r="Q4368" s="157" t="s">
        <v>7576</v>
      </c>
      <c r="R4368" s="158"/>
      <c r="S4368" s="159">
        <v>46150</v>
      </c>
      <c r="T4368" s="159" t="s">
        <v>6983</v>
      </c>
      <c r="U4368" s="159" t="s">
        <v>6152</v>
      </c>
      <c r="V4368" s="154">
        <v>46126</v>
      </c>
      <c r="W4368" s="154">
        <v>46141</v>
      </c>
      <c r="X4368" s="154">
        <v>46142</v>
      </c>
      <c r="Y4368" s="160"/>
      <c r="Z4368" s="160"/>
      <c r="AA4368" s="153"/>
      <c r="AB4368" s="153"/>
      <c r="AC4368" s="182" t="e">
        <f t="shared" si="138"/>
        <v>#DIV/0!</v>
      </c>
      <c r="AD4368" s="153" t="e">
        <f t="shared" si="139"/>
        <v>#DIV/0!</v>
      </c>
      <c r="AE4368" s="207"/>
      <c r="AF4368" s="153"/>
      <c r="AG4368" s="159"/>
      <c r="AH4368" s="153"/>
      <c r="AI4368" s="161"/>
      <c r="AJ4368" s="153"/>
      <c r="AK4368" s="153"/>
      <c r="AL4368" s="207"/>
      <c r="AM4368" s="207"/>
      <c r="AN4368" s="207"/>
      <c r="AO4368" s="207"/>
      <c r="AP4368" s="147" t="s">
        <v>54</v>
      </c>
      <c r="AQ4368" s="147"/>
      <c r="AR4368" s="147"/>
      <c r="AS4368" s="209" t="s">
        <v>68</v>
      </c>
      <c r="AT4368" s="223" t="str">
        <f>MONTH(B4368)&amp;"/"&amp;YEAR(B4368)</f>
        <v>3/2026</v>
      </c>
      <c r="AU4368" s="223">
        <f>WEEKNUM(B4368)-WEEKNUM(EOMONTH(B4368,-1)+1)+1</f>
        <v>1</v>
      </c>
      <c r="AV4368" s="209" t="str">
        <f>MONTH(R4368)&amp;"/"&amp;YEAR(R4368)</f>
        <v>1/1900</v>
      </c>
      <c r="AW4368" s="209" t="e">
        <f>WEEKNUM(R4368)-WEEKNUM(EOMONTH(R4368,-1)+1)+1</f>
        <v>#NUM!</v>
      </c>
      <c r="AX4368" s="209">
        <f>IF(BB4368="S",IF(Q4368="1. Aceitou o programa",R4368-B4368,0),0)</f>
        <v>0</v>
      </c>
      <c r="AY4368" s="209">
        <f>IF(BB4368="S",IF(AND(S4368&lt;&gt;"",R4368&lt;&gt;""),S4368-R4368,0),0)</f>
        <v>0</v>
      </c>
      <c r="AZ4368" s="209">
        <f>IF(BB4368="S",IF(Q4368="1. Aceitou o programa",IF(OR(X4368="Não se Aplica",X4368=""),IF(OR(W4368="Não se Aplica",W4368=""),0,W4368-V4368),AVERAGE(X4368-W4368,W4368-V4368)),0),0)</f>
        <v>0</v>
      </c>
      <c r="BA4368" s="209">
        <f>IF(BB4368="S",IF(AND(Q4368="1. Aceitou o programa",AH4368="Realizada"),IFERROR(IF(AG4368="",0,AG4368-R4368),0),0),0)</f>
        <v>0</v>
      </c>
      <c r="BB4368" s="209" t="str">
        <f>_xlfn.XLOOKUP(U4368,'Lista Suspensa'!$AA$20:$AA$23,'Lista Suspensa'!$AB$20:$AB$23,"N/A")</f>
        <v>S</v>
      </c>
    </row>
    <row r="4369" spans="1:54" ht="12" customHeight="1">
      <c r="A4369" s="151" t="s">
        <v>54</v>
      </c>
      <c r="B4369" s="152">
        <v>46083</v>
      </c>
      <c r="C4369" s="153" t="s">
        <v>55</v>
      </c>
      <c r="D4369" s="153" t="s">
        <v>56</v>
      </c>
      <c r="E4369" s="244">
        <v>84382524</v>
      </c>
      <c r="F4369" s="144" t="s">
        <v>7877</v>
      </c>
      <c r="G4369" s="230"/>
      <c r="H4369" s="154">
        <v>37035</v>
      </c>
      <c r="I4369" s="153">
        <v>24</v>
      </c>
      <c r="J4369" s="148" t="s">
        <v>70</v>
      </c>
      <c r="K4369" s="153"/>
      <c r="L4369" s="153"/>
      <c r="M4369" s="153"/>
      <c r="N4369" s="153">
        <v>40</v>
      </c>
      <c r="O4369" s="155" t="s">
        <v>7878</v>
      </c>
      <c r="P4369" s="156" t="s">
        <v>60</v>
      </c>
      <c r="Q4369" s="157" t="s">
        <v>7576</v>
      </c>
      <c r="R4369" s="158"/>
      <c r="S4369" s="159">
        <v>46150</v>
      </c>
      <c r="T4369" s="159" t="s">
        <v>6983</v>
      </c>
      <c r="U4369" s="159" t="s">
        <v>6152</v>
      </c>
      <c r="V4369" s="154">
        <v>46114</v>
      </c>
      <c r="W4369" s="154">
        <v>46141</v>
      </c>
      <c r="X4369" s="154">
        <v>46142</v>
      </c>
      <c r="Y4369" s="160"/>
      <c r="Z4369" s="160"/>
      <c r="AA4369" s="153"/>
      <c r="AB4369" s="153"/>
      <c r="AC4369" s="182" t="e">
        <f t="shared" si="138"/>
        <v>#DIV/0!</v>
      </c>
      <c r="AD4369" s="153" t="e">
        <f t="shared" si="139"/>
        <v>#DIV/0!</v>
      </c>
      <c r="AE4369" s="207"/>
      <c r="AF4369" s="153"/>
      <c r="AG4369" s="159"/>
      <c r="AH4369" s="153"/>
      <c r="AI4369" s="161"/>
      <c r="AJ4369" s="153"/>
      <c r="AK4369" s="153"/>
      <c r="AL4369" s="207"/>
      <c r="AM4369" s="207"/>
      <c r="AN4369" s="207"/>
      <c r="AO4369" s="207"/>
      <c r="AP4369" s="147" t="s">
        <v>54</v>
      </c>
      <c r="AQ4369" s="147"/>
      <c r="AR4369" s="147"/>
      <c r="AS4369" s="209" t="s">
        <v>68</v>
      </c>
      <c r="AT4369" s="223" t="str">
        <f>MONTH(B4369)&amp;"/"&amp;YEAR(B4369)</f>
        <v>3/2026</v>
      </c>
      <c r="AU4369" s="223">
        <f>WEEKNUM(B4369)-WEEKNUM(EOMONTH(B4369,-1)+1)+1</f>
        <v>1</v>
      </c>
      <c r="AV4369" s="209" t="str">
        <f>MONTH(R4369)&amp;"/"&amp;YEAR(R4369)</f>
        <v>1/1900</v>
      </c>
      <c r="AW4369" s="209" t="e">
        <f>WEEKNUM(R4369)-WEEKNUM(EOMONTH(R4369,-1)+1)+1</f>
        <v>#NUM!</v>
      </c>
      <c r="AX4369" s="209">
        <f>IF(BB4369="S",IF(Q4369="1. Aceitou o programa",R4369-B4369,0),0)</f>
        <v>0</v>
      </c>
      <c r="AY4369" s="209">
        <f>IF(BB4369="S",IF(AND(S4369&lt;&gt;"",R4369&lt;&gt;""),S4369-R4369,0),0)</f>
        <v>0</v>
      </c>
      <c r="AZ4369" s="209">
        <f>IF(BB4369="S",IF(Q4369="1. Aceitou o programa",IF(OR(X4369="Não se Aplica",X4369=""),IF(OR(W4369="Não se Aplica",W4369=""),0,W4369-V4369),AVERAGE(X4369-W4369,W4369-V4369)),0),0)</f>
        <v>0</v>
      </c>
      <c r="BA4369" s="209">
        <f>IF(BB4369="S",IF(AND(Q4369="1. Aceitou o programa",AH4369="Realizada"),IFERROR(IF(AG4369="",0,AG4369-R4369),0),0),0)</f>
        <v>0</v>
      </c>
      <c r="BB4369" s="209" t="str">
        <f>_xlfn.XLOOKUP(U4369,'Lista Suspensa'!$AA$20:$AA$23,'Lista Suspensa'!$AB$20:$AB$23,"N/A")</f>
        <v>S</v>
      </c>
    </row>
    <row r="4370" spans="1:54" ht="12" customHeight="1">
      <c r="A4370" s="151" t="s">
        <v>54</v>
      </c>
      <c r="B4370" s="152">
        <v>46083</v>
      </c>
      <c r="C4370" s="153" t="s">
        <v>55</v>
      </c>
      <c r="D4370" s="153" t="s">
        <v>56</v>
      </c>
      <c r="E4370" s="244">
        <v>92734093</v>
      </c>
      <c r="F4370" s="144" t="s">
        <v>7879</v>
      </c>
      <c r="G4370" s="230"/>
      <c r="H4370" s="154">
        <v>37055</v>
      </c>
      <c r="I4370" s="153">
        <v>24</v>
      </c>
      <c r="J4370" s="148" t="s">
        <v>70</v>
      </c>
      <c r="K4370" s="153"/>
      <c r="L4370" s="153"/>
      <c r="M4370" s="153"/>
      <c r="N4370" s="153">
        <v>60</v>
      </c>
      <c r="O4370" s="155" t="s">
        <v>7880</v>
      </c>
      <c r="P4370" s="156" t="s">
        <v>2026</v>
      </c>
      <c r="Q4370" s="157" t="s">
        <v>7576</v>
      </c>
      <c r="R4370" s="158"/>
      <c r="S4370" s="159">
        <v>46142</v>
      </c>
      <c r="T4370" s="159" t="s">
        <v>6983</v>
      </c>
      <c r="U4370" s="159" t="s">
        <v>6152</v>
      </c>
      <c r="V4370" s="154">
        <v>46111</v>
      </c>
      <c r="W4370" s="154">
        <v>46141</v>
      </c>
      <c r="X4370" s="154">
        <v>46142</v>
      </c>
      <c r="Y4370" s="160">
        <v>46111</v>
      </c>
      <c r="Z4370" s="160"/>
      <c r="AA4370" s="153"/>
      <c r="AB4370" s="153"/>
      <c r="AC4370" s="182" t="e">
        <f t="shared" si="138"/>
        <v>#DIV/0!</v>
      </c>
      <c r="AD4370" s="153" t="e">
        <f t="shared" si="139"/>
        <v>#DIV/0!</v>
      </c>
      <c r="AE4370" s="207"/>
      <c r="AF4370" s="153"/>
      <c r="AG4370" s="159"/>
      <c r="AH4370" s="153"/>
      <c r="AI4370" s="161"/>
      <c r="AJ4370" s="153"/>
      <c r="AK4370" s="153"/>
      <c r="AL4370" s="207"/>
      <c r="AM4370" s="207"/>
      <c r="AN4370" s="207"/>
      <c r="AO4370" s="207"/>
      <c r="AP4370" s="147" t="s">
        <v>54</v>
      </c>
      <c r="AQ4370" s="147"/>
      <c r="AR4370" s="147"/>
      <c r="AS4370" s="209" t="s">
        <v>68</v>
      </c>
      <c r="AT4370" s="223" t="str">
        <f>MONTH(B4370)&amp;"/"&amp;YEAR(B4370)</f>
        <v>3/2026</v>
      </c>
      <c r="AU4370" s="223">
        <f>WEEKNUM(B4370)-WEEKNUM(EOMONTH(B4370,-1)+1)+1</f>
        <v>1</v>
      </c>
      <c r="AV4370" s="209" t="str">
        <f>MONTH(R4370)&amp;"/"&amp;YEAR(R4370)</f>
        <v>1/1900</v>
      </c>
      <c r="AW4370" s="209" t="e">
        <f>WEEKNUM(R4370)-WEEKNUM(EOMONTH(R4370,-1)+1)+1</f>
        <v>#NUM!</v>
      </c>
      <c r="AX4370" s="209">
        <f>IF(BB4370="S",IF(Q4370="1. Aceitou o programa",R4370-B4370,0),0)</f>
        <v>0</v>
      </c>
      <c r="AY4370" s="209">
        <f>IF(BB4370="S",IF(AND(S4370&lt;&gt;"",R4370&lt;&gt;""),S4370-R4370,0),0)</f>
        <v>0</v>
      </c>
      <c r="AZ4370" s="209">
        <f>IF(BB4370="S",IF(Q4370="1. Aceitou o programa",IF(OR(X4370="Não se Aplica",X4370=""),IF(OR(W4370="Não se Aplica",W4370=""),0,W4370-V4370),AVERAGE(X4370-W4370,W4370-V4370)),0),0)</f>
        <v>0</v>
      </c>
      <c r="BA4370" s="209">
        <f>IF(BB4370="S",IF(AND(Q4370="1. Aceitou o programa",AH4370="Realizada"),IFERROR(IF(AG4370="",0,AG4370-R4370),0),0),0)</f>
        <v>0</v>
      </c>
      <c r="BB4370" s="209" t="str">
        <f>_xlfn.XLOOKUP(U4370,'Lista Suspensa'!$AA$20:$AA$23,'Lista Suspensa'!$AB$20:$AB$23,"N/A")</f>
        <v>S</v>
      </c>
    </row>
    <row r="4371" spans="1:54" ht="12" customHeight="1">
      <c r="A4371" s="151" t="s">
        <v>54</v>
      </c>
      <c r="B4371" s="152">
        <v>46083</v>
      </c>
      <c r="C4371" s="153" t="s">
        <v>55</v>
      </c>
      <c r="D4371" s="153" t="s">
        <v>56</v>
      </c>
      <c r="E4371" s="244">
        <v>88896685</v>
      </c>
      <c r="F4371" s="144" t="s">
        <v>7881</v>
      </c>
      <c r="G4371" s="230"/>
      <c r="H4371" s="154">
        <v>37079</v>
      </c>
      <c r="I4371" s="153">
        <v>24</v>
      </c>
      <c r="J4371" s="148" t="s">
        <v>70</v>
      </c>
      <c r="K4371" s="153"/>
      <c r="L4371" s="153"/>
      <c r="M4371" s="153"/>
      <c r="N4371" s="153">
        <v>40</v>
      </c>
      <c r="O4371" s="155" t="s">
        <v>7882</v>
      </c>
      <c r="P4371" s="156" t="s">
        <v>60</v>
      </c>
      <c r="Q4371" s="157" t="s">
        <v>7576</v>
      </c>
      <c r="R4371" s="158"/>
      <c r="S4371" s="159">
        <v>46150</v>
      </c>
      <c r="T4371" s="159" t="s">
        <v>6983</v>
      </c>
      <c r="U4371" s="159" t="s">
        <v>6152</v>
      </c>
      <c r="V4371" s="154">
        <v>46118</v>
      </c>
      <c r="W4371" s="154">
        <v>46141</v>
      </c>
      <c r="X4371" s="154">
        <v>46142</v>
      </c>
      <c r="Y4371" s="160"/>
      <c r="Z4371" s="160"/>
      <c r="AA4371" s="153"/>
      <c r="AB4371" s="153"/>
      <c r="AC4371" s="182" t="e">
        <f t="shared" si="138"/>
        <v>#DIV/0!</v>
      </c>
      <c r="AD4371" s="153" t="e">
        <f t="shared" si="139"/>
        <v>#DIV/0!</v>
      </c>
      <c r="AE4371" s="207"/>
      <c r="AF4371" s="153"/>
      <c r="AG4371" s="159"/>
      <c r="AH4371" s="153"/>
      <c r="AI4371" s="161"/>
      <c r="AJ4371" s="153"/>
      <c r="AK4371" s="153"/>
      <c r="AL4371" s="207"/>
      <c r="AM4371" s="207"/>
      <c r="AN4371" s="207"/>
      <c r="AO4371" s="207"/>
      <c r="AP4371" s="147" t="s">
        <v>54</v>
      </c>
      <c r="AQ4371" s="147"/>
      <c r="AR4371" s="147"/>
      <c r="AS4371" s="209" t="s">
        <v>68</v>
      </c>
      <c r="AT4371" s="223" t="str">
        <f>MONTH(B4371)&amp;"/"&amp;YEAR(B4371)</f>
        <v>3/2026</v>
      </c>
      <c r="AU4371" s="223">
        <f>WEEKNUM(B4371)-WEEKNUM(EOMONTH(B4371,-1)+1)+1</f>
        <v>1</v>
      </c>
      <c r="AV4371" s="209" t="str">
        <f>MONTH(R4371)&amp;"/"&amp;YEAR(R4371)</f>
        <v>1/1900</v>
      </c>
      <c r="AW4371" s="209" t="e">
        <f>WEEKNUM(R4371)-WEEKNUM(EOMONTH(R4371,-1)+1)+1</f>
        <v>#NUM!</v>
      </c>
      <c r="AX4371" s="209">
        <f>IF(BB4371="S",IF(Q4371="1. Aceitou o programa",R4371-B4371,0),0)</f>
        <v>0</v>
      </c>
      <c r="AY4371" s="209">
        <f>IF(BB4371="S",IF(AND(S4371&lt;&gt;"",R4371&lt;&gt;""),S4371-R4371,0),0)</f>
        <v>0</v>
      </c>
      <c r="AZ4371" s="209">
        <f>IF(BB4371="S",IF(Q4371="1. Aceitou o programa",IF(OR(X4371="Não se Aplica",X4371=""),IF(OR(W4371="Não se Aplica",W4371=""),0,W4371-V4371),AVERAGE(X4371-W4371,W4371-V4371)),0),0)</f>
        <v>0</v>
      </c>
      <c r="BA4371" s="209">
        <f>IF(BB4371="S",IF(AND(Q4371="1. Aceitou o programa",AH4371="Realizada"),IFERROR(IF(AG4371="",0,AG4371-R4371),0),0),0)</f>
        <v>0</v>
      </c>
      <c r="BB4371" s="209" t="str">
        <f>_xlfn.XLOOKUP(U4371,'Lista Suspensa'!$AA$20:$AA$23,'Lista Suspensa'!$AB$20:$AB$23,"N/A")</f>
        <v>S</v>
      </c>
    </row>
    <row r="4372" spans="1:54" ht="12" customHeight="1">
      <c r="A4372" s="151" t="s">
        <v>54</v>
      </c>
      <c r="B4372" s="152">
        <v>46083</v>
      </c>
      <c r="C4372" s="153" t="s">
        <v>55</v>
      </c>
      <c r="D4372" s="153" t="s">
        <v>56</v>
      </c>
      <c r="E4372" s="244">
        <v>88372133</v>
      </c>
      <c r="F4372" s="144" t="s">
        <v>7883</v>
      </c>
      <c r="G4372" s="230"/>
      <c r="H4372" s="154">
        <v>37096</v>
      </c>
      <c r="I4372" s="153">
        <v>24</v>
      </c>
      <c r="J4372" s="148" t="s">
        <v>58</v>
      </c>
      <c r="K4372" s="153"/>
      <c r="L4372" s="153"/>
      <c r="M4372" s="153"/>
      <c r="N4372" s="153">
        <v>380</v>
      </c>
      <c r="O4372" s="155" t="s">
        <v>7884</v>
      </c>
      <c r="P4372" s="156" t="s">
        <v>2026</v>
      </c>
      <c r="Q4372" s="157" t="s">
        <v>7576</v>
      </c>
      <c r="R4372" s="158"/>
      <c r="S4372" s="159">
        <v>46142</v>
      </c>
      <c r="T4372" s="159" t="s">
        <v>6983</v>
      </c>
      <c r="U4372" s="159" t="s">
        <v>6152</v>
      </c>
      <c r="V4372" s="154">
        <v>46112</v>
      </c>
      <c r="W4372" s="154">
        <v>46141</v>
      </c>
      <c r="X4372" s="154">
        <v>46142</v>
      </c>
      <c r="Y4372" s="160">
        <v>46111</v>
      </c>
      <c r="Z4372" s="160"/>
      <c r="AA4372" s="153"/>
      <c r="AB4372" s="153"/>
      <c r="AC4372" s="182" t="e">
        <f t="shared" si="138"/>
        <v>#DIV/0!</v>
      </c>
      <c r="AD4372" s="153" t="e">
        <f t="shared" si="139"/>
        <v>#DIV/0!</v>
      </c>
      <c r="AE4372" s="207"/>
      <c r="AF4372" s="153"/>
      <c r="AG4372" s="159"/>
      <c r="AH4372" s="153"/>
      <c r="AI4372" s="161"/>
      <c r="AJ4372" s="153"/>
      <c r="AK4372" s="153"/>
      <c r="AL4372" s="207"/>
      <c r="AM4372" s="207"/>
      <c r="AN4372" s="207"/>
      <c r="AO4372" s="207"/>
      <c r="AP4372" s="147" t="s">
        <v>54</v>
      </c>
      <c r="AQ4372" s="147"/>
      <c r="AR4372" s="147"/>
      <c r="AS4372" s="209" t="s">
        <v>68</v>
      </c>
      <c r="AT4372" s="223" t="str">
        <f>MONTH(B4372)&amp;"/"&amp;YEAR(B4372)</f>
        <v>3/2026</v>
      </c>
      <c r="AU4372" s="223">
        <f>WEEKNUM(B4372)-WEEKNUM(EOMONTH(B4372,-1)+1)+1</f>
        <v>1</v>
      </c>
      <c r="AV4372" s="209" t="str">
        <f>MONTH(R4372)&amp;"/"&amp;YEAR(R4372)</f>
        <v>1/1900</v>
      </c>
      <c r="AW4372" s="209" t="e">
        <f>WEEKNUM(R4372)-WEEKNUM(EOMONTH(R4372,-1)+1)+1</f>
        <v>#NUM!</v>
      </c>
      <c r="AX4372" s="209">
        <f>IF(BB4372="S",IF(Q4372="1. Aceitou o programa",R4372-B4372,0),0)</f>
        <v>0</v>
      </c>
      <c r="AY4372" s="209">
        <f>IF(BB4372="S",IF(AND(S4372&lt;&gt;"",R4372&lt;&gt;""),S4372-R4372,0),0)</f>
        <v>0</v>
      </c>
      <c r="AZ4372" s="209">
        <f>IF(BB4372="S",IF(Q4372="1. Aceitou o programa",IF(OR(X4372="Não se Aplica",X4372=""),IF(OR(W4372="Não se Aplica",W4372=""),0,W4372-V4372),AVERAGE(X4372-W4372,W4372-V4372)),0),0)</f>
        <v>0</v>
      </c>
      <c r="BA4372" s="209">
        <f>IF(BB4372="S",IF(AND(Q4372="1. Aceitou o programa",AH4372="Realizada"),IFERROR(IF(AG4372="",0,AG4372-R4372),0),0),0)</f>
        <v>0</v>
      </c>
      <c r="BB4372" s="209" t="str">
        <f>_xlfn.XLOOKUP(U4372,'Lista Suspensa'!$AA$20:$AA$23,'Lista Suspensa'!$AB$20:$AB$23,"N/A")</f>
        <v>S</v>
      </c>
    </row>
    <row r="4373" spans="1:54" ht="12" customHeight="1">
      <c r="A4373" s="151" t="s">
        <v>54</v>
      </c>
      <c r="B4373" s="152">
        <v>46083</v>
      </c>
      <c r="C4373" s="153" t="s">
        <v>55</v>
      </c>
      <c r="D4373" s="153" t="s">
        <v>56</v>
      </c>
      <c r="E4373" s="244">
        <v>79499417</v>
      </c>
      <c r="F4373" s="144" t="s">
        <v>7885</v>
      </c>
      <c r="G4373" s="230"/>
      <c r="H4373" s="154">
        <v>37130</v>
      </c>
      <c r="I4373" s="153">
        <v>24</v>
      </c>
      <c r="J4373" s="148" t="s">
        <v>70</v>
      </c>
      <c r="K4373" s="153"/>
      <c r="L4373" s="153"/>
      <c r="M4373" s="153"/>
      <c r="N4373" s="153">
        <v>50</v>
      </c>
      <c r="O4373" s="155" t="s">
        <v>7886</v>
      </c>
      <c r="P4373" s="156" t="s">
        <v>60</v>
      </c>
      <c r="Q4373" s="157" t="s">
        <v>7576</v>
      </c>
      <c r="R4373" s="158"/>
      <c r="S4373" s="159">
        <v>46150</v>
      </c>
      <c r="T4373" s="159" t="s">
        <v>6983</v>
      </c>
      <c r="U4373" s="159" t="s">
        <v>6152</v>
      </c>
      <c r="V4373" s="154">
        <v>46114</v>
      </c>
      <c r="W4373" s="154">
        <v>46141</v>
      </c>
      <c r="X4373" s="154">
        <v>46142</v>
      </c>
      <c r="Y4373" s="160"/>
      <c r="Z4373" s="160"/>
      <c r="AA4373" s="153"/>
      <c r="AB4373" s="153"/>
      <c r="AC4373" s="182" t="e">
        <f t="shared" si="138"/>
        <v>#DIV/0!</v>
      </c>
      <c r="AD4373" s="153" t="e">
        <f t="shared" si="139"/>
        <v>#DIV/0!</v>
      </c>
      <c r="AE4373" s="207"/>
      <c r="AF4373" s="153"/>
      <c r="AG4373" s="159"/>
      <c r="AH4373" s="153"/>
      <c r="AI4373" s="161"/>
      <c r="AJ4373" s="153"/>
      <c r="AK4373" s="153"/>
      <c r="AL4373" s="207"/>
      <c r="AM4373" s="207"/>
      <c r="AN4373" s="207"/>
      <c r="AO4373" s="207"/>
      <c r="AP4373" s="147" t="s">
        <v>54</v>
      </c>
      <c r="AQ4373" s="147"/>
      <c r="AR4373" s="147"/>
      <c r="AS4373" s="209" t="s">
        <v>68</v>
      </c>
      <c r="AT4373" s="223" t="str">
        <f>MONTH(B4373)&amp;"/"&amp;YEAR(B4373)</f>
        <v>3/2026</v>
      </c>
      <c r="AU4373" s="223">
        <f>WEEKNUM(B4373)-WEEKNUM(EOMONTH(B4373,-1)+1)+1</f>
        <v>1</v>
      </c>
      <c r="AV4373" s="209" t="str">
        <f>MONTH(R4373)&amp;"/"&amp;YEAR(R4373)</f>
        <v>1/1900</v>
      </c>
      <c r="AW4373" s="209" t="e">
        <f>WEEKNUM(R4373)-WEEKNUM(EOMONTH(R4373,-1)+1)+1</f>
        <v>#NUM!</v>
      </c>
      <c r="AX4373" s="209">
        <f>IF(BB4373="S",IF(Q4373="1. Aceitou o programa",R4373-B4373,0),0)</f>
        <v>0</v>
      </c>
      <c r="AY4373" s="209">
        <f>IF(BB4373="S",IF(AND(S4373&lt;&gt;"",R4373&lt;&gt;""),S4373-R4373,0),0)</f>
        <v>0</v>
      </c>
      <c r="AZ4373" s="209">
        <f>IF(BB4373="S",IF(Q4373="1. Aceitou o programa",IF(OR(X4373="Não se Aplica",X4373=""),IF(OR(W4373="Não se Aplica",W4373=""),0,W4373-V4373),AVERAGE(X4373-W4373,W4373-V4373)),0),0)</f>
        <v>0</v>
      </c>
      <c r="BA4373" s="209">
        <f>IF(BB4373="S",IF(AND(Q4373="1. Aceitou o programa",AH4373="Realizada"),IFERROR(IF(AG4373="",0,AG4373-R4373),0),0),0)</f>
        <v>0</v>
      </c>
      <c r="BB4373" s="209" t="str">
        <f>_xlfn.XLOOKUP(U4373,'Lista Suspensa'!$AA$20:$AA$23,'Lista Suspensa'!$AB$20:$AB$23,"N/A")</f>
        <v>S</v>
      </c>
    </row>
    <row r="4374" spans="1:54" ht="12" customHeight="1">
      <c r="A4374" s="151" t="s">
        <v>54</v>
      </c>
      <c r="B4374" s="152">
        <v>46083</v>
      </c>
      <c r="C4374" s="153" t="s">
        <v>55</v>
      </c>
      <c r="D4374" s="153" t="s">
        <v>56</v>
      </c>
      <c r="E4374" s="244">
        <v>77365958</v>
      </c>
      <c r="F4374" s="144" t="s">
        <v>7887</v>
      </c>
      <c r="G4374" s="230"/>
      <c r="H4374" s="154">
        <v>37172</v>
      </c>
      <c r="I4374" s="153">
        <v>24</v>
      </c>
      <c r="J4374" s="148" t="s">
        <v>58</v>
      </c>
      <c r="K4374" s="153"/>
      <c r="L4374" s="153"/>
      <c r="M4374" s="153"/>
      <c r="N4374" s="153">
        <v>50</v>
      </c>
      <c r="O4374" s="155" t="s">
        <v>7888</v>
      </c>
      <c r="P4374" s="156" t="s">
        <v>60</v>
      </c>
      <c r="Q4374" s="157" t="s">
        <v>7576</v>
      </c>
      <c r="R4374" s="158"/>
      <c r="S4374" s="159">
        <v>46150</v>
      </c>
      <c r="T4374" s="159" t="s">
        <v>6983</v>
      </c>
      <c r="U4374" s="159" t="s">
        <v>6152</v>
      </c>
      <c r="V4374" s="154">
        <v>46113</v>
      </c>
      <c r="W4374" s="154">
        <v>46141</v>
      </c>
      <c r="X4374" s="154">
        <v>46142</v>
      </c>
      <c r="Y4374" s="160"/>
      <c r="Z4374" s="160"/>
      <c r="AA4374" s="153"/>
      <c r="AB4374" s="153"/>
      <c r="AC4374" s="182" t="e">
        <f t="shared" si="138"/>
        <v>#DIV/0!</v>
      </c>
      <c r="AD4374" s="153" t="e">
        <f t="shared" si="139"/>
        <v>#DIV/0!</v>
      </c>
      <c r="AE4374" s="207"/>
      <c r="AF4374" s="153"/>
      <c r="AG4374" s="159"/>
      <c r="AH4374" s="153"/>
      <c r="AI4374" s="161"/>
      <c r="AJ4374" s="153"/>
      <c r="AK4374" s="153"/>
      <c r="AL4374" s="207"/>
      <c r="AM4374" s="207"/>
      <c r="AN4374" s="207"/>
      <c r="AO4374" s="207"/>
      <c r="AP4374" s="147" t="s">
        <v>54</v>
      </c>
      <c r="AQ4374" s="147"/>
      <c r="AR4374" s="147"/>
      <c r="AS4374" s="209" t="s">
        <v>68</v>
      </c>
      <c r="AT4374" s="223" t="str">
        <f>MONTH(B4374)&amp;"/"&amp;YEAR(B4374)</f>
        <v>3/2026</v>
      </c>
      <c r="AU4374" s="223">
        <f>WEEKNUM(B4374)-WEEKNUM(EOMONTH(B4374,-1)+1)+1</f>
        <v>1</v>
      </c>
      <c r="AV4374" s="209" t="str">
        <f>MONTH(R4374)&amp;"/"&amp;YEAR(R4374)</f>
        <v>1/1900</v>
      </c>
      <c r="AW4374" s="209" t="e">
        <f>WEEKNUM(R4374)-WEEKNUM(EOMONTH(R4374,-1)+1)+1</f>
        <v>#NUM!</v>
      </c>
      <c r="AX4374" s="209">
        <f>IF(BB4374="S",IF(Q4374="1. Aceitou o programa",R4374-B4374,0),0)</f>
        <v>0</v>
      </c>
      <c r="AY4374" s="209">
        <f>IF(BB4374="S",IF(AND(S4374&lt;&gt;"",R4374&lt;&gt;""),S4374-R4374,0),0)</f>
        <v>0</v>
      </c>
      <c r="AZ4374" s="209">
        <f>IF(BB4374="S",IF(Q4374="1. Aceitou o programa",IF(OR(X4374="Não se Aplica",X4374=""),IF(OR(W4374="Não se Aplica",W4374=""),0,W4374-V4374),AVERAGE(X4374-W4374,W4374-V4374)),0),0)</f>
        <v>0</v>
      </c>
      <c r="BA4374" s="209">
        <f>IF(BB4374="S",IF(AND(Q4374="1. Aceitou o programa",AH4374="Realizada"),IFERROR(IF(AG4374="",0,AG4374-R4374),0),0),0)</f>
        <v>0</v>
      </c>
      <c r="BB4374" s="209" t="str">
        <f>_xlfn.XLOOKUP(U4374,'Lista Suspensa'!$AA$20:$AA$23,'Lista Suspensa'!$AB$20:$AB$23,"N/A")</f>
        <v>S</v>
      </c>
    </row>
    <row r="4375" spans="1:54" ht="12" customHeight="1">
      <c r="A4375" s="151" t="s">
        <v>54</v>
      </c>
      <c r="B4375" s="152">
        <v>46083</v>
      </c>
      <c r="C4375" s="153" t="s">
        <v>55</v>
      </c>
      <c r="D4375" s="153" t="s">
        <v>56</v>
      </c>
      <c r="E4375" s="244">
        <v>89085385</v>
      </c>
      <c r="F4375" s="144" t="s">
        <v>7889</v>
      </c>
      <c r="G4375" s="230"/>
      <c r="H4375" s="154">
        <v>37235</v>
      </c>
      <c r="I4375" s="153">
        <v>24</v>
      </c>
      <c r="J4375" s="148" t="s">
        <v>70</v>
      </c>
      <c r="K4375" s="153"/>
      <c r="L4375" s="153"/>
      <c r="M4375" s="153"/>
      <c r="N4375" s="153">
        <v>450</v>
      </c>
      <c r="O4375" s="155" t="s">
        <v>7890</v>
      </c>
      <c r="P4375" s="156" t="s">
        <v>60</v>
      </c>
      <c r="Q4375" s="157" t="s">
        <v>7576</v>
      </c>
      <c r="R4375" s="158"/>
      <c r="S4375" s="159">
        <v>46150</v>
      </c>
      <c r="T4375" s="159" t="s">
        <v>6983</v>
      </c>
      <c r="U4375" s="159" t="s">
        <v>6152</v>
      </c>
      <c r="V4375" s="154">
        <v>46118</v>
      </c>
      <c r="W4375" s="154">
        <v>46141</v>
      </c>
      <c r="X4375" s="154">
        <v>46142</v>
      </c>
      <c r="Y4375" s="160"/>
      <c r="Z4375" s="160"/>
      <c r="AA4375" s="153"/>
      <c r="AB4375" s="153"/>
      <c r="AC4375" s="182" t="e">
        <f t="shared" si="138"/>
        <v>#DIV/0!</v>
      </c>
      <c r="AD4375" s="153" t="e">
        <f t="shared" si="139"/>
        <v>#DIV/0!</v>
      </c>
      <c r="AE4375" s="207"/>
      <c r="AF4375" s="153"/>
      <c r="AG4375" s="159"/>
      <c r="AH4375" s="153"/>
      <c r="AI4375" s="161"/>
      <c r="AJ4375" s="153"/>
      <c r="AK4375" s="153"/>
      <c r="AL4375" s="207"/>
      <c r="AM4375" s="207"/>
      <c r="AN4375" s="207"/>
      <c r="AO4375" s="207"/>
      <c r="AP4375" s="147" t="s">
        <v>54</v>
      </c>
      <c r="AQ4375" s="147"/>
      <c r="AR4375" s="147"/>
      <c r="AS4375" s="209" t="s">
        <v>68</v>
      </c>
      <c r="AT4375" s="223" t="str">
        <f>MONTH(B4375)&amp;"/"&amp;YEAR(B4375)</f>
        <v>3/2026</v>
      </c>
      <c r="AU4375" s="223">
        <f>WEEKNUM(B4375)-WEEKNUM(EOMONTH(B4375,-1)+1)+1</f>
        <v>1</v>
      </c>
      <c r="AV4375" s="209" t="str">
        <f>MONTH(R4375)&amp;"/"&amp;YEAR(R4375)</f>
        <v>1/1900</v>
      </c>
      <c r="AW4375" s="209" t="e">
        <f>WEEKNUM(R4375)-WEEKNUM(EOMONTH(R4375,-1)+1)+1</f>
        <v>#NUM!</v>
      </c>
      <c r="AX4375" s="209">
        <f>IF(BB4375="S",IF(Q4375="1. Aceitou o programa",R4375-B4375,0),0)</f>
        <v>0</v>
      </c>
      <c r="AY4375" s="209">
        <f>IF(BB4375="S",IF(AND(S4375&lt;&gt;"",R4375&lt;&gt;""),S4375-R4375,0),0)</f>
        <v>0</v>
      </c>
      <c r="AZ4375" s="209">
        <f>IF(BB4375="S",IF(Q4375="1. Aceitou o programa",IF(OR(X4375="Não se Aplica",X4375=""),IF(OR(W4375="Não se Aplica",W4375=""),0,W4375-V4375),AVERAGE(X4375-W4375,W4375-V4375)),0),0)</f>
        <v>0</v>
      </c>
      <c r="BA4375" s="209">
        <f>IF(BB4375="S",IF(AND(Q4375="1. Aceitou o programa",AH4375="Realizada"),IFERROR(IF(AG4375="",0,AG4375-R4375),0),0),0)</f>
        <v>0</v>
      </c>
      <c r="BB4375" s="209" t="str">
        <f>_xlfn.XLOOKUP(U4375,'Lista Suspensa'!$AA$20:$AA$23,'Lista Suspensa'!$AB$20:$AB$23,"N/A")</f>
        <v>S</v>
      </c>
    </row>
    <row r="4376" spans="1:54" ht="12" customHeight="1">
      <c r="A4376" s="151" t="s">
        <v>54</v>
      </c>
      <c r="B4376" s="152">
        <v>46083</v>
      </c>
      <c r="C4376" s="153" t="s">
        <v>55</v>
      </c>
      <c r="D4376" s="153" t="s">
        <v>56</v>
      </c>
      <c r="E4376" s="244">
        <v>81951864</v>
      </c>
      <c r="F4376" s="144" t="s">
        <v>7891</v>
      </c>
      <c r="G4376" s="230"/>
      <c r="H4376" s="154">
        <v>37238</v>
      </c>
      <c r="I4376" s="153">
        <v>24</v>
      </c>
      <c r="J4376" s="148" t="s">
        <v>70</v>
      </c>
      <c r="K4376" s="153"/>
      <c r="L4376" s="153"/>
      <c r="M4376" s="153"/>
      <c r="N4376" s="153">
        <v>40</v>
      </c>
      <c r="O4376" s="155" t="s">
        <v>7892</v>
      </c>
      <c r="P4376" s="156" t="s">
        <v>60</v>
      </c>
      <c r="Q4376" s="157" t="s">
        <v>7576</v>
      </c>
      <c r="R4376" s="158"/>
      <c r="S4376" s="159">
        <v>46150</v>
      </c>
      <c r="T4376" s="159" t="s">
        <v>6983</v>
      </c>
      <c r="U4376" s="159" t="s">
        <v>6152</v>
      </c>
      <c r="V4376" s="154">
        <v>46114</v>
      </c>
      <c r="W4376" s="154">
        <v>46141</v>
      </c>
      <c r="X4376" s="154">
        <v>46142</v>
      </c>
      <c r="Y4376" s="160"/>
      <c r="Z4376" s="160"/>
      <c r="AA4376" s="153"/>
      <c r="AB4376" s="153"/>
      <c r="AC4376" s="182" t="e">
        <f t="shared" si="138"/>
        <v>#DIV/0!</v>
      </c>
      <c r="AD4376" s="153" t="e">
        <f t="shared" si="139"/>
        <v>#DIV/0!</v>
      </c>
      <c r="AE4376" s="207"/>
      <c r="AF4376" s="153"/>
      <c r="AG4376" s="159"/>
      <c r="AH4376" s="153"/>
      <c r="AI4376" s="161"/>
      <c r="AJ4376" s="153"/>
      <c r="AK4376" s="153"/>
      <c r="AL4376" s="207"/>
      <c r="AM4376" s="207"/>
      <c r="AN4376" s="207"/>
      <c r="AO4376" s="207"/>
      <c r="AP4376" s="147" t="s">
        <v>54</v>
      </c>
      <c r="AQ4376" s="147"/>
      <c r="AR4376" s="147"/>
      <c r="AS4376" s="209" t="s">
        <v>68</v>
      </c>
      <c r="AT4376" s="223" t="str">
        <f>MONTH(B4376)&amp;"/"&amp;YEAR(B4376)</f>
        <v>3/2026</v>
      </c>
      <c r="AU4376" s="223">
        <f>WEEKNUM(B4376)-WEEKNUM(EOMONTH(B4376,-1)+1)+1</f>
        <v>1</v>
      </c>
      <c r="AV4376" s="209" t="str">
        <f>MONTH(R4376)&amp;"/"&amp;YEAR(R4376)</f>
        <v>1/1900</v>
      </c>
      <c r="AW4376" s="209" t="e">
        <f>WEEKNUM(R4376)-WEEKNUM(EOMONTH(R4376,-1)+1)+1</f>
        <v>#NUM!</v>
      </c>
      <c r="AX4376" s="209">
        <f>IF(BB4376="S",IF(Q4376="1. Aceitou o programa",R4376-B4376,0),0)</f>
        <v>0</v>
      </c>
      <c r="AY4376" s="209">
        <f>IF(BB4376="S",IF(AND(S4376&lt;&gt;"",R4376&lt;&gt;""),S4376-R4376,0),0)</f>
        <v>0</v>
      </c>
      <c r="AZ4376" s="209">
        <f>IF(BB4376="S",IF(Q4376="1. Aceitou o programa",IF(OR(X4376="Não se Aplica",X4376=""),IF(OR(W4376="Não se Aplica",W4376=""),0,W4376-V4376),AVERAGE(X4376-W4376,W4376-V4376)),0),0)</f>
        <v>0</v>
      </c>
      <c r="BA4376" s="209">
        <f>IF(BB4376="S",IF(AND(Q4376="1. Aceitou o programa",AH4376="Realizada"),IFERROR(IF(AG4376="",0,AG4376-R4376),0),0),0)</f>
        <v>0</v>
      </c>
      <c r="BB4376" s="209" t="str">
        <f>_xlfn.XLOOKUP(U4376,'Lista Suspensa'!$AA$20:$AA$23,'Lista Suspensa'!$AB$20:$AB$23,"N/A")</f>
        <v>S</v>
      </c>
    </row>
    <row r="4377" spans="1:54" ht="12" customHeight="1">
      <c r="A4377" s="151" t="s">
        <v>54</v>
      </c>
      <c r="B4377" s="152">
        <v>46083</v>
      </c>
      <c r="C4377" s="153" t="s">
        <v>55</v>
      </c>
      <c r="D4377" s="153" t="s">
        <v>56</v>
      </c>
      <c r="E4377" s="244">
        <v>89007943</v>
      </c>
      <c r="F4377" s="144" t="s">
        <v>7893</v>
      </c>
      <c r="G4377" s="230"/>
      <c r="H4377" s="154">
        <v>37271</v>
      </c>
      <c r="I4377" s="153">
        <v>24</v>
      </c>
      <c r="J4377" s="148" t="s">
        <v>70</v>
      </c>
      <c r="K4377" s="153"/>
      <c r="L4377" s="153"/>
      <c r="M4377" s="153"/>
      <c r="N4377" s="153">
        <v>110</v>
      </c>
      <c r="O4377" s="155" t="s">
        <v>7894</v>
      </c>
      <c r="P4377" s="156" t="s">
        <v>60</v>
      </c>
      <c r="Q4377" s="157" t="s">
        <v>7576</v>
      </c>
      <c r="R4377" s="158"/>
      <c r="S4377" s="159">
        <v>46150</v>
      </c>
      <c r="T4377" s="159" t="s">
        <v>6983</v>
      </c>
      <c r="U4377" s="159" t="s">
        <v>6152</v>
      </c>
      <c r="V4377" s="154">
        <v>46118</v>
      </c>
      <c r="W4377" s="154">
        <v>46141</v>
      </c>
      <c r="X4377" s="154">
        <v>46142</v>
      </c>
      <c r="Y4377" s="160"/>
      <c r="Z4377" s="160"/>
      <c r="AA4377" s="153"/>
      <c r="AB4377" s="153"/>
      <c r="AC4377" s="182" t="e">
        <f t="shared" si="138"/>
        <v>#DIV/0!</v>
      </c>
      <c r="AD4377" s="153" t="e">
        <f t="shared" si="139"/>
        <v>#DIV/0!</v>
      </c>
      <c r="AE4377" s="207"/>
      <c r="AF4377" s="153"/>
      <c r="AG4377" s="159"/>
      <c r="AH4377" s="153"/>
      <c r="AI4377" s="161"/>
      <c r="AJ4377" s="153"/>
      <c r="AK4377" s="153"/>
      <c r="AL4377" s="207"/>
      <c r="AM4377" s="207"/>
      <c r="AN4377" s="207"/>
      <c r="AO4377" s="207"/>
      <c r="AP4377" s="147" t="s">
        <v>54</v>
      </c>
      <c r="AQ4377" s="147"/>
      <c r="AR4377" s="147"/>
      <c r="AS4377" s="209" t="s">
        <v>68</v>
      </c>
      <c r="AT4377" s="223" t="str">
        <f>MONTH(B4377)&amp;"/"&amp;YEAR(B4377)</f>
        <v>3/2026</v>
      </c>
      <c r="AU4377" s="223">
        <f>WEEKNUM(B4377)-WEEKNUM(EOMONTH(B4377,-1)+1)+1</f>
        <v>1</v>
      </c>
      <c r="AV4377" s="209" t="str">
        <f>MONTH(R4377)&amp;"/"&amp;YEAR(R4377)</f>
        <v>1/1900</v>
      </c>
      <c r="AW4377" s="209" t="e">
        <f>WEEKNUM(R4377)-WEEKNUM(EOMONTH(R4377,-1)+1)+1</f>
        <v>#NUM!</v>
      </c>
      <c r="AX4377" s="209">
        <f>IF(BB4377="S",IF(Q4377="1. Aceitou o programa",R4377-B4377,0),0)</f>
        <v>0</v>
      </c>
      <c r="AY4377" s="209">
        <f>IF(BB4377="S",IF(AND(S4377&lt;&gt;"",R4377&lt;&gt;""),S4377-R4377,0),0)</f>
        <v>0</v>
      </c>
      <c r="AZ4377" s="209">
        <f>IF(BB4377="S",IF(Q4377="1. Aceitou o programa",IF(OR(X4377="Não se Aplica",X4377=""),IF(OR(W4377="Não se Aplica",W4377=""),0,W4377-V4377),AVERAGE(X4377-W4377,W4377-V4377)),0),0)</f>
        <v>0</v>
      </c>
      <c r="BA4377" s="209">
        <f>IF(BB4377="S",IF(AND(Q4377="1. Aceitou o programa",AH4377="Realizada"),IFERROR(IF(AG4377="",0,AG4377-R4377),0),0),0)</f>
        <v>0</v>
      </c>
      <c r="BB4377" s="209" t="str">
        <f>_xlfn.XLOOKUP(U4377,'Lista Suspensa'!$AA$20:$AA$23,'Lista Suspensa'!$AB$20:$AB$23,"N/A")</f>
        <v>S</v>
      </c>
    </row>
    <row r="4378" spans="1:54" ht="12" customHeight="1">
      <c r="A4378" s="151" t="s">
        <v>54</v>
      </c>
      <c r="B4378" s="152">
        <v>46083</v>
      </c>
      <c r="C4378" s="153" t="s">
        <v>55</v>
      </c>
      <c r="D4378" s="153" t="s">
        <v>56</v>
      </c>
      <c r="E4378" s="244">
        <v>94749771</v>
      </c>
      <c r="F4378" s="144" t="s">
        <v>7895</v>
      </c>
      <c r="G4378" s="230"/>
      <c r="H4378" s="154">
        <v>37272</v>
      </c>
      <c r="I4378" s="153">
        <v>24</v>
      </c>
      <c r="J4378" s="148" t="s">
        <v>70</v>
      </c>
      <c r="K4378" s="153"/>
      <c r="L4378" s="153"/>
      <c r="M4378" s="153"/>
      <c r="N4378" s="153">
        <v>750</v>
      </c>
      <c r="O4378" s="155" t="s">
        <v>7896</v>
      </c>
      <c r="P4378" s="156" t="s">
        <v>2026</v>
      </c>
      <c r="Q4378" s="157" t="s">
        <v>7576</v>
      </c>
      <c r="R4378" s="158"/>
      <c r="S4378" s="159">
        <v>46142</v>
      </c>
      <c r="T4378" s="159" t="s">
        <v>6983</v>
      </c>
      <c r="U4378" s="159" t="s">
        <v>6152</v>
      </c>
      <c r="V4378" s="154">
        <v>46111</v>
      </c>
      <c r="W4378" s="154">
        <v>46141</v>
      </c>
      <c r="X4378" s="154">
        <v>46142</v>
      </c>
      <c r="Y4378" s="160">
        <v>46111</v>
      </c>
      <c r="Z4378" s="160"/>
      <c r="AA4378" s="153"/>
      <c r="AB4378" s="153"/>
      <c r="AC4378" s="182" t="e">
        <f t="shared" si="138"/>
        <v>#DIV/0!</v>
      </c>
      <c r="AD4378" s="153" t="e">
        <f t="shared" si="139"/>
        <v>#DIV/0!</v>
      </c>
      <c r="AE4378" s="207"/>
      <c r="AF4378" s="153"/>
      <c r="AG4378" s="159"/>
      <c r="AH4378" s="153"/>
      <c r="AI4378" s="161"/>
      <c r="AJ4378" s="153"/>
      <c r="AK4378" s="153"/>
      <c r="AL4378" s="207"/>
      <c r="AM4378" s="207"/>
      <c r="AN4378" s="207"/>
      <c r="AO4378" s="207"/>
      <c r="AP4378" s="147" t="s">
        <v>54</v>
      </c>
      <c r="AQ4378" s="147"/>
      <c r="AR4378" s="147"/>
      <c r="AS4378" s="209" t="s">
        <v>68</v>
      </c>
      <c r="AT4378" s="223" t="str">
        <f>MONTH(B4378)&amp;"/"&amp;YEAR(B4378)</f>
        <v>3/2026</v>
      </c>
      <c r="AU4378" s="223">
        <f>WEEKNUM(B4378)-WEEKNUM(EOMONTH(B4378,-1)+1)+1</f>
        <v>1</v>
      </c>
      <c r="AV4378" s="209" t="str">
        <f>MONTH(R4378)&amp;"/"&amp;YEAR(R4378)</f>
        <v>1/1900</v>
      </c>
      <c r="AW4378" s="209" t="e">
        <f>WEEKNUM(R4378)-WEEKNUM(EOMONTH(R4378,-1)+1)+1</f>
        <v>#NUM!</v>
      </c>
      <c r="AX4378" s="209">
        <f>IF(BB4378="S",IF(Q4378="1. Aceitou o programa",R4378-B4378,0),0)</f>
        <v>0</v>
      </c>
      <c r="AY4378" s="209">
        <f>IF(BB4378="S",IF(AND(S4378&lt;&gt;"",R4378&lt;&gt;""),S4378-R4378,0),0)</f>
        <v>0</v>
      </c>
      <c r="AZ4378" s="209">
        <f>IF(BB4378="S",IF(Q4378="1. Aceitou o programa",IF(OR(X4378="Não se Aplica",X4378=""),IF(OR(W4378="Não se Aplica",W4378=""),0,W4378-V4378),AVERAGE(X4378-W4378,W4378-V4378)),0),0)</f>
        <v>0</v>
      </c>
      <c r="BA4378" s="209">
        <f>IF(BB4378="S",IF(AND(Q4378="1. Aceitou o programa",AH4378="Realizada"),IFERROR(IF(AG4378="",0,AG4378-R4378),0),0),0)</f>
        <v>0</v>
      </c>
      <c r="BB4378" s="209" t="str">
        <f>_xlfn.XLOOKUP(U4378,'Lista Suspensa'!$AA$20:$AA$23,'Lista Suspensa'!$AB$20:$AB$23,"N/A")</f>
        <v>S</v>
      </c>
    </row>
    <row r="4379" spans="1:54" ht="12" customHeight="1">
      <c r="A4379" s="151" t="s">
        <v>54</v>
      </c>
      <c r="B4379" s="152">
        <v>46083</v>
      </c>
      <c r="C4379" s="153" t="s">
        <v>55</v>
      </c>
      <c r="D4379" s="153" t="s">
        <v>56</v>
      </c>
      <c r="E4379" s="244">
        <v>86236763</v>
      </c>
      <c r="F4379" s="144" t="s">
        <v>7897</v>
      </c>
      <c r="G4379" s="230"/>
      <c r="H4379" s="154">
        <v>37281</v>
      </c>
      <c r="I4379" s="153">
        <v>24</v>
      </c>
      <c r="J4379" s="148" t="s">
        <v>58</v>
      </c>
      <c r="K4379" s="153"/>
      <c r="L4379" s="153"/>
      <c r="M4379" s="153"/>
      <c r="N4379" s="153">
        <v>450</v>
      </c>
      <c r="O4379" s="155" t="s">
        <v>7898</v>
      </c>
      <c r="P4379" s="156" t="s">
        <v>60</v>
      </c>
      <c r="Q4379" s="157" t="s">
        <v>7576</v>
      </c>
      <c r="R4379" s="158"/>
      <c r="S4379" s="159">
        <v>46150</v>
      </c>
      <c r="T4379" s="159" t="s">
        <v>6983</v>
      </c>
      <c r="U4379" s="159" t="s">
        <v>6152</v>
      </c>
      <c r="V4379" s="154">
        <v>46114</v>
      </c>
      <c r="W4379" s="154">
        <v>46141</v>
      </c>
      <c r="X4379" s="154">
        <v>46142</v>
      </c>
      <c r="Y4379" s="160"/>
      <c r="Z4379" s="160"/>
      <c r="AA4379" s="153"/>
      <c r="AB4379" s="153"/>
      <c r="AC4379" s="182" t="e">
        <f t="shared" si="138"/>
        <v>#DIV/0!</v>
      </c>
      <c r="AD4379" s="153" t="e">
        <f t="shared" si="139"/>
        <v>#DIV/0!</v>
      </c>
      <c r="AE4379" s="207"/>
      <c r="AF4379" s="153"/>
      <c r="AG4379" s="159"/>
      <c r="AH4379" s="153"/>
      <c r="AI4379" s="161"/>
      <c r="AJ4379" s="153"/>
      <c r="AK4379" s="153"/>
      <c r="AL4379" s="207"/>
      <c r="AM4379" s="207"/>
      <c r="AN4379" s="207"/>
      <c r="AO4379" s="207"/>
      <c r="AP4379" s="147" t="s">
        <v>54</v>
      </c>
      <c r="AQ4379" s="147"/>
      <c r="AR4379" s="147"/>
      <c r="AS4379" s="209" t="s">
        <v>68</v>
      </c>
      <c r="AT4379" s="223" t="str">
        <f>MONTH(B4379)&amp;"/"&amp;YEAR(B4379)</f>
        <v>3/2026</v>
      </c>
      <c r="AU4379" s="223">
        <f>WEEKNUM(B4379)-WEEKNUM(EOMONTH(B4379,-1)+1)+1</f>
        <v>1</v>
      </c>
      <c r="AV4379" s="209" t="str">
        <f>MONTH(R4379)&amp;"/"&amp;YEAR(R4379)</f>
        <v>1/1900</v>
      </c>
      <c r="AW4379" s="209" t="e">
        <f>WEEKNUM(R4379)-WEEKNUM(EOMONTH(R4379,-1)+1)+1</f>
        <v>#NUM!</v>
      </c>
      <c r="AX4379" s="209">
        <f>IF(BB4379="S",IF(Q4379="1. Aceitou o programa",R4379-B4379,0),0)</f>
        <v>0</v>
      </c>
      <c r="AY4379" s="209">
        <f>IF(BB4379="S",IF(AND(S4379&lt;&gt;"",R4379&lt;&gt;""),S4379-R4379,0),0)</f>
        <v>0</v>
      </c>
      <c r="AZ4379" s="209">
        <f>IF(BB4379="S",IF(Q4379="1. Aceitou o programa",IF(OR(X4379="Não se Aplica",X4379=""),IF(OR(W4379="Não se Aplica",W4379=""),0,W4379-V4379),AVERAGE(X4379-W4379,W4379-V4379)),0),0)</f>
        <v>0</v>
      </c>
      <c r="BA4379" s="209">
        <f>IF(BB4379="S",IF(AND(Q4379="1. Aceitou o programa",AH4379="Realizada"),IFERROR(IF(AG4379="",0,AG4379-R4379),0),0),0)</f>
        <v>0</v>
      </c>
      <c r="BB4379" s="209" t="str">
        <f>_xlfn.XLOOKUP(U4379,'Lista Suspensa'!$AA$20:$AA$23,'Lista Suspensa'!$AB$20:$AB$23,"N/A")</f>
        <v>S</v>
      </c>
    </row>
    <row r="4380" spans="1:54" ht="12" customHeight="1">
      <c r="A4380" s="151" t="s">
        <v>54</v>
      </c>
      <c r="B4380" s="152">
        <v>46083</v>
      </c>
      <c r="C4380" s="153" t="s">
        <v>55</v>
      </c>
      <c r="D4380" s="153" t="s">
        <v>56</v>
      </c>
      <c r="E4380" s="244">
        <v>93457596</v>
      </c>
      <c r="F4380" s="144" t="s">
        <v>7899</v>
      </c>
      <c r="G4380" s="230"/>
      <c r="H4380" s="154">
        <v>37305</v>
      </c>
      <c r="I4380" s="153">
        <v>24</v>
      </c>
      <c r="J4380" s="148" t="s">
        <v>70</v>
      </c>
      <c r="K4380" s="153"/>
      <c r="L4380" s="153"/>
      <c r="M4380" s="153"/>
      <c r="N4380" s="153">
        <v>380</v>
      </c>
      <c r="O4380" s="155" t="s">
        <v>7900</v>
      </c>
      <c r="P4380" s="156" t="s">
        <v>2026</v>
      </c>
      <c r="Q4380" s="157" t="s">
        <v>7576</v>
      </c>
      <c r="R4380" s="158"/>
      <c r="S4380" s="159">
        <v>46142</v>
      </c>
      <c r="T4380" s="159" t="s">
        <v>6983</v>
      </c>
      <c r="U4380" s="159" t="s">
        <v>6152</v>
      </c>
      <c r="V4380" s="154">
        <v>46111</v>
      </c>
      <c r="W4380" s="154">
        <v>46141</v>
      </c>
      <c r="X4380" s="154">
        <v>46142</v>
      </c>
      <c r="Y4380" s="160">
        <v>46111</v>
      </c>
      <c r="Z4380" s="160"/>
      <c r="AA4380" s="153"/>
      <c r="AB4380" s="153"/>
      <c r="AC4380" s="182" t="e">
        <f t="shared" si="138"/>
        <v>#DIV/0!</v>
      </c>
      <c r="AD4380" s="153" t="e">
        <f t="shared" si="139"/>
        <v>#DIV/0!</v>
      </c>
      <c r="AE4380" s="207"/>
      <c r="AF4380" s="153"/>
      <c r="AG4380" s="159"/>
      <c r="AH4380" s="153"/>
      <c r="AI4380" s="161"/>
      <c r="AJ4380" s="153"/>
      <c r="AK4380" s="153"/>
      <c r="AL4380" s="207"/>
      <c r="AM4380" s="207"/>
      <c r="AN4380" s="207"/>
      <c r="AO4380" s="207"/>
      <c r="AP4380" s="147" t="s">
        <v>54</v>
      </c>
      <c r="AQ4380" s="147"/>
      <c r="AR4380" s="147"/>
      <c r="AS4380" s="209" t="s">
        <v>68</v>
      </c>
      <c r="AT4380" s="223" t="str">
        <f>MONTH(B4380)&amp;"/"&amp;YEAR(B4380)</f>
        <v>3/2026</v>
      </c>
      <c r="AU4380" s="223">
        <f>WEEKNUM(B4380)-WEEKNUM(EOMONTH(B4380,-1)+1)+1</f>
        <v>1</v>
      </c>
      <c r="AV4380" s="209" t="str">
        <f>MONTH(R4380)&amp;"/"&amp;YEAR(R4380)</f>
        <v>1/1900</v>
      </c>
      <c r="AW4380" s="209" t="e">
        <f>WEEKNUM(R4380)-WEEKNUM(EOMONTH(R4380,-1)+1)+1</f>
        <v>#NUM!</v>
      </c>
      <c r="AX4380" s="209">
        <f>IF(BB4380="S",IF(Q4380="1. Aceitou o programa",R4380-B4380,0),0)</f>
        <v>0</v>
      </c>
      <c r="AY4380" s="209">
        <f>IF(BB4380="S",IF(AND(S4380&lt;&gt;"",R4380&lt;&gt;""),S4380-R4380,0),0)</f>
        <v>0</v>
      </c>
      <c r="AZ4380" s="209">
        <f>IF(BB4380="S",IF(Q4380="1. Aceitou o programa",IF(OR(X4380="Não se Aplica",X4380=""),IF(OR(W4380="Não se Aplica",W4380=""),0,W4380-V4380),AVERAGE(X4380-W4380,W4380-V4380)),0),0)</f>
        <v>0</v>
      </c>
      <c r="BA4380" s="209">
        <f>IF(BB4380="S",IF(AND(Q4380="1. Aceitou o programa",AH4380="Realizada"),IFERROR(IF(AG4380="",0,AG4380-R4380),0),0),0)</f>
        <v>0</v>
      </c>
      <c r="BB4380" s="209" t="str">
        <f>_xlfn.XLOOKUP(U4380,'Lista Suspensa'!$AA$20:$AA$23,'Lista Suspensa'!$AB$20:$AB$23,"N/A")</f>
        <v>S</v>
      </c>
    </row>
    <row r="4381" spans="1:54" ht="12" customHeight="1">
      <c r="A4381" s="151" t="s">
        <v>54</v>
      </c>
      <c r="B4381" s="152">
        <v>46083</v>
      </c>
      <c r="C4381" s="153" t="s">
        <v>55</v>
      </c>
      <c r="D4381" s="153" t="s">
        <v>56</v>
      </c>
      <c r="E4381" s="244">
        <v>450171027</v>
      </c>
      <c r="F4381" s="144" t="s">
        <v>7901</v>
      </c>
      <c r="G4381" s="230"/>
      <c r="H4381" s="154">
        <v>37340</v>
      </c>
      <c r="I4381" s="153">
        <v>24</v>
      </c>
      <c r="J4381" s="148" t="s">
        <v>70</v>
      </c>
      <c r="K4381" s="153"/>
      <c r="L4381" s="153"/>
      <c r="M4381" s="153"/>
      <c r="N4381" s="153">
        <v>100</v>
      </c>
      <c r="O4381" s="155" t="s">
        <v>7902</v>
      </c>
      <c r="P4381" s="156" t="s">
        <v>60</v>
      </c>
      <c r="Q4381" s="157" t="s">
        <v>7576</v>
      </c>
      <c r="R4381" s="158"/>
      <c r="S4381" s="159">
        <v>46150</v>
      </c>
      <c r="T4381" s="159" t="s">
        <v>6983</v>
      </c>
      <c r="U4381" s="159" t="s">
        <v>6152</v>
      </c>
      <c r="V4381" s="154">
        <v>46126</v>
      </c>
      <c r="W4381" s="154">
        <v>46141</v>
      </c>
      <c r="X4381" s="154">
        <v>46142</v>
      </c>
      <c r="Y4381" s="160"/>
      <c r="Z4381" s="160"/>
      <c r="AA4381" s="153"/>
      <c r="AB4381" s="153"/>
      <c r="AC4381" s="182" t="e">
        <f t="shared" si="138"/>
        <v>#DIV/0!</v>
      </c>
      <c r="AD4381" s="153" t="e">
        <f t="shared" si="139"/>
        <v>#DIV/0!</v>
      </c>
      <c r="AE4381" s="207"/>
      <c r="AF4381" s="153"/>
      <c r="AG4381" s="159"/>
      <c r="AH4381" s="153"/>
      <c r="AI4381" s="161"/>
      <c r="AJ4381" s="153"/>
      <c r="AK4381" s="153"/>
      <c r="AL4381" s="207"/>
      <c r="AM4381" s="207"/>
      <c r="AN4381" s="207"/>
      <c r="AO4381" s="207"/>
      <c r="AP4381" s="147" t="s">
        <v>54</v>
      </c>
      <c r="AQ4381" s="147"/>
      <c r="AR4381" s="147"/>
      <c r="AS4381" s="209" t="s">
        <v>68</v>
      </c>
      <c r="AT4381" s="223" t="str">
        <f>MONTH(B4381)&amp;"/"&amp;YEAR(B4381)</f>
        <v>3/2026</v>
      </c>
      <c r="AU4381" s="223">
        <f>WEEKNUM(B4381)-WEEKNUM(EOMONTH(B4381,-1)+1)+1</f>
        <v>1</v>
      </c>
      <c r="AV4381" s="209" t="str">
        <f>MONTH(R4381)&amp;"/"&amp;YEAR(R4381)</f>
        <v>1/1900</v>
      </c>
      <c r="AW4381" s="209" t="e">
        <f>WEEKNUM(R4381)-WEEKNUM(EOMONTH(R4381,-1)+1)+1</f>
        <v>#NUM!</v>
      </c>
      <c r="AX4381" s="209">
        <f>IF(BB4381="S",IF(Q4381="1. Aceitou o programa",R4381-B4381,0),0)</f>
        <v>0</v>
      </c>
      <c r="AY4381" s="209">
        <f>IF(BB4381="S",IF(AND(S4381&lt;&gt;"",R4381&lt;&gt;""),S4381-R4381,0),0)</f>
        <v>0</v>
      </c>
      <c r="AZ4381" s="209">
        <f>IF(BB4381="S",IF(Q4381="1. Aceitou o programa",IF(OR(X4381="Não se Aplica",X4381=""),IF(OR(W4381="Não se Aplica",W4381=""),0,W4381-V4381),AVERAGE(X4381-W4381,W4381-V4381)),0),0)</f>
        <v>0</v>
      </c>
      <c r="BA4381" s="209">
        <f>IF(BB4381="S",IF(AND(Q4381="1. Aceitou o programa",AH4381="Realizada"),IFERROR(IF(AG4381="",0,AG4381-R4381),0),0),0)</f>
        <v>0</v>
      </c>
      <c r="BB4381" s="209" t="str">
        <f>_xlfn.XLOOKUP(U4381,'Lista Suspensa'!$AA$20:$AA$23,'Lista Suspensa'!$AB$20:$AB$23,"N/A")</f>
        <v>S</v>
      </c>
    </row>
    <row r="4382" spans="1:54" ht="12" customHeight="1">
      <c r="A4382" s="151" t="s">
        <v>54</v>
      </c>
      <c r="B4382" s="152">
        <v>46083</v>
      </c>
      <c r="C4382" s="153" t="s">
        <v>55</v>
      </c>
      <c r="D4382" s="153" t="s">
        <v>56</v>
      </c>
      <c r="E4382" s="244">
        <v>78399528</v>
      </c>
      <c r="F4382" s="144" t="s">
        <v>7903</v>
      </c>
      <c r="G4382" s="230"/>
      <c r="H4382" s="154">
        <v>37372</v>
      </c>
      <c r="I4382" s="153">
        <v>24</v>
      </c>
      <c r="J4382" s="148" t="s">
        <v>70</v>
      </c>
      <c r="K4382" s="153"/>
      <c r="L4382" s="153"/>
      <c r="M4382" s="153"/>
      <c r="N4382" s="153">
        <v>380</v>
      </c>
      <c r="O4382" s="155">
        <v>11986868750</v>
      </c>
      <c r="P4382" s="156" t="s">
        <v>60</v>
      </c>
      <c r="Q4382" s="157" t="s">
        <v>7576</v>
      </c>
      <c r="R4382" s="158"/>
      <c r="S4382" s="159">
        <v>46150</v>
      </c>
      <c r="T4382" s="159" t="s">
        <v>6983</v>
      </c>
      <c r="U4382" s="159" t="s">
        <v>6152</v>
      </c>
      <c r="V4382" s="154">
        <v>46113</v>
      </c>
      <c r="W4382" s="154">
        <v>46118</v>
      </c>
      <c r="X4382" s="154">
        <v>46142</v>
      </c>
      <c r="Y4382" s="160"/>
      <c r="Z4382" s="160"/>
      <c r="AA4382" s="153"/>
      <c r="AB4382" s="153"/>
      <c r="AC4382" s="182" t="e">
        <f t="shared" si="138"/>
        <v>#DIV/0!</v>
      </c>
      <c r="AD4382" s="153" t="e">
        <f t="shared" si="139"/>
        <v>#DIV/0!</v>
      </c>
      <c r="AE4382" s="207"/>
      <c r="AF4382" s="153"/>
      <c r="AG4382" s="159"/>
      <c r="AH4382" s="153"/>
      <c r="AI4382" s="161"/>
      <c r="AJ4382" s="153"/>
      <c r="AK4382" s="153"/>
      <c r="AL4382" s="207"/>
      <c r="AM4382" s="207"/>
      <c r="AN4382" s="207"/>
      <c r="AO4382" s="207"/>
      <c r="AP4382" s="147" t="s">
        <v>54</v>
      </c>
      <c r="AQ4382" s="147"/>
      <c r="AR4382" s="147"/>
      <c r="AS4382" s="209" t="s">
        <v>68</v>
      </c>
      <c r="AT4382" s="223" t="str">
        <f>MONTH(B4382)&amp;"/"&amp;YEAR(B4382)</f>
        <v>3/2026</v>
      </c>
      <c r="AU4382" s="223">
        <f>WEEKNUM(B4382)-WEEKNUM(EOMONTH(B4382,-1)+1)+1</f>
        <v>1</v>
      </c>
      <c r="AV4382" s="209" t="str">
        <f>MONTH(R4382)&amp;"/"&amp;YEAR(R4382)</f>
        <v>1/1900</v>
      </c>
      <c r="AW4382" s="209" t="e">
        <f>WEEKNUM(R4382)-WEEKNUM(EOMONTH(R4382,-1)+1)+1</f>
        <v>#NUM!</v>
      </c>
      <c r="AX4382" s="209">
        <f>IF(BB4382="S",IF(Q4382="1. Aceitou o programa",R4382-B4382,0),0)</f>
        <v>0</v>
      </c>
      <c r="AY4382" s="209">
        <f>IF(BB4382="S",IF(AND(S4382&lt;&gt;"",R4382&lt;&gt;""),S4382-R4382,0),0)</f>
        <v>0</v>
      </c>
      <c r="AZ4382" s="209">
        <f>IF(BB4382="S",IF(Q4382="1. Aceitou o programa",IF(OR(X4382="Não se Aplica",X4382=""),IF(OR(W4382="Não se Aplica",W4382=""),0,W4382-V4382),AVERAGE(X4382-W4382,W4382-V4382)),0),0)</f>
        <v>0</v>
      </c>
      <c r="BA4382" s="209">
        <f>IF(BB4382="S",IF(AND(Q4382="1. Aceitou o programa",AH4382="Realizada"),IFERROR(IF(AG4382="",0,AG4382-R4382),0),0),0)</f>
        <v>0</v>
      </c>
      <c r="BB4382" s="209" t="str">
        <f>_xlfn.XLOOKUP(U4382,'Lista Suspensa'!$AA$20:$AA$23,'Lista Suspensa'!$AB$20:$AB$23,"N/A")</f>
        <v>S</v>
      </c>
    </row>
    <row r="4383" spans="1:54" ht="12" customHeight="1">
      <c r="A4383" s="151" t="s">
        <v>54</v>
      </c>
      <c r="B4383" s="152">
        <v>46083</v>
      </c>
      <c r="C4383" s="153" t="s">
        <v>55</v>
      </c>
      <c r="D4383" s="153" t="s">
        <v>56</v>
      </c>
      <c r="E4383" s="244">
        <v>85592330</v>
      </c>
      <c r="F4383" s="144" t="s">
        <v>7904</v>
      </c>
      <c r="G4383" s="230"/>
      <c r="H4383" s="154">
        <v>37381</v>
      </c>
      <c r="I4383" s="153">
        <v>24</v>
      </c>
      <c r="J4383" s="148" t="s">
        <v>70</v>
      </c>
      <c r="K4383" s="153"/>
      <c r="L4383" s="153"/>
      <c r="M4383" s="153"/>
      <c r="N4383" s="153">
        <v>60</v>
      </c>
      <c r="O4383" s="155" t="s">
        <v>7905</v>
      </c>
      <c r="P4383" s="156" t="s">
        <v>60</v>
      </c>
      <c r="Q4383" s="157" t="s">
        <v>7576</v>
      </c>
      <c r="R4383" s="158"/>
      <c r="S4383" s="159">
        <v>46150</v>
      </c>
      <c r="T4383" s="159" t="s">
        <v>6983</v>
      </c>
      <c r="U4383" s="159" t="s">
        <v>6152</v>
      </c>
      <c r="V4383" s="154">
        <v>46114</v>
      </c>
      <c r="W4383" s="154">
        <v>46141</v>
      </c>
      <c r="X4383" s="154">
        <v>46142</v>
      </c>
      <c r="Y4383" s="160"/>
      <c r="Z4383" s="160"/>
      <c r="AA4383" s="153"/>
      <c r="AB4383" s="153"/>
      <c r="AC4383" s="182" t="e">
        <f t="shared" si="138"/>
        <v>#DIV/0!</v>
      </c>
      <c r="AD4383" s="153" t="e">
        <f t="shared" si="139"/>
        <v>#DIV/0!</v>
      </c>
      <c r="AE4383" s="207"/>
      <c r="AF4383" s="153"/>
      <c r="AG4383" s="159"/>
      <c r="AH4383" s="153"/>
      <c r="AI4383" s="161"/>
      <c r="AJ4383" s="153"/>
      <c r="AK4383" s="153"/>
      <c r="AL4383" s="207"/>
      <c r="AM4383" s="207"/>
      <c r="AN4383" s="207"/>
      <c r="AO4383" s="207"/>
      <c r="AP4383" s="147" t="s">
        <v>54</v>
      </c>
      <c r="AQ4383" s="147"/>
      <c r="AR4383" s="147"/>
      <c r="AS4383" s="209" t="s">
        <v>68</v>
      </c>
      <c r="AT4383" s="223" t="str">
        <f>MONTH(B4383)&amp;"/"&amp;YEAR(B4383)</f>
        <v>3/2026</v>
      </c>
      <c r="AU4383" s="223">
        <f>WEEKNUM(B4383)-WEEKNUM(EOMONTH(B4383,-1)+1)+1</f>
        <v>1</v>
      </c>
      <c r="AV4383" s="209" t="str">
        <f>MONTH(R4383)&amp;"/"&amp;YEAR(R4383)</f>
        <v>1/1900</v>
      </c>
      <c r="AW4383" s="209" t="e">
        <f>WEEKNUM(R4383)-WEEKNUM(EOMONTH(R4383,-1)+1)+1</f>
        <v>#NUM!</v>
      </c>
      <c r="AX4383" s="209">
        <f>IF(BB4383="S",IF(Q4383="1. Aceitou o programa",R4383-B4383,0),0)</f>
        <v>0</v>
      </c>
      <c r="AY4383" s="209">
        <f>IF(BB4383="S",IF(AND(S4383&lt;&gt;"",R4383&lt;&gt;""),S4383-R4383,0),0)</f>
        <v>0</v>
      </c>
      <c r="AZ4383" s="209">
        <f>IF(BB4383="S",IF(Q4383="1. Aceitou o programa",IF(OR(X4383="Não se Aplica",X4383=""),IF(OR(W4383="Não se Aplica",W4383=""),0,W4383-V4383),AVERAGE(X4383-W4383,W4383-V4383)),0),0)</f>
        <v>0</v>
      </c>
      <c r="BA4383" s="209">
        <f>IF(BB4383="S",IF(AND(Q4383="1. Aceitou o programa",AH4383="Realizada"),IFERROR(IF(AG4383="",0,AG4383-R4383),0),0),0)</f>
        <v>0</v>
      </c>
      <c r="BB4383" s="209" t="str">
        <f>_xlfn.XLOOKUP(U4383,'Lista Suspensa'!$AA$20:$AA$23,'Lista Suspensa'!$AB$20:$AB$23,"N/A")</f>
        <v>S</v>
      </c>
    </row>
    <row r="4384" spans="1:54" ht="12" customHeight="1">
      <c r="A4384" s="151" t="s">
        <v>54</v>
      </c>
      <c r="B4384" s="152">
        <v>46083</v>
      </c>
      <c r="C4384" s="153" t="s">
        <v>55</v>
      </c>
      <c r="D4384" s="153" t="s">
        <v>56</v>
      </c>
      <c r="E4384" s="244">
        <v>79625893</v>
      </c>
      <c r="F4384" s="144" t="s">
        <v>7906</v>
      </c>
      <c r="G4384" s="230"/>
      <c r="H4384" s="154">
        <v>37531</v>
      </c>
      <c r="I4384" s="153">
        <v>23</v>
      </c>
      <c r="J4384" s="148" t="s">
        <v>70</v>
      </c>
      <c r="K4384" s="153"/>
      <c r="L4384" s="153"/>
      <c r="M4384" s="153"/>
      <c r="N4384" s="153">
        <v>60</v>
      </c>
      <c r="O4384" s="155" t="s">
        <v>7907</v>
      </c>
      <c r="P4384" s="156" t="s">
        <v>2026</v>
      </c>
      <c r="Q4384" s="157" t="s">
        <v>7576</v>
      </c>
      <c r="R4384" s="158"/>
      <c r="S4384" s="159">
        <v>46142</v>
      </c>
      <c r="T4384" s="159" t="s">
        <v>6983</v>
      </c>
      <c r="U4384" s="159" t="s">
        <v>6152</v>
      </c>
      <c r="V4384" s="154">
        <v>46112</v>
      </c>
      <c r="W4384" s="154">
        <v>46141</v>
      </c>
      <c r="X4384" s="154">
        <v>46142</v>
      </c>
      <c r="Y4384" s="160">
        <v>46111</v>
      </c>
      <c r="Z4384" s="160"/>
      <c r="AA4384" s="153"/>
      <c r="AB4384" s="153"/>
      <c r="AC4384" s="182" t="e">
        <f t="shared" si="138"/>
        <v>#DIV/0!</v>
      </c>
      <c r="AD4384" s="153" t="e">
        <f t="shared" si="139"/>
        <v>#DIV/0!</v>
      </c>
      <c r="AE4384" s="207"/>
      <c r="AF4384" s="153"/>
      <c r="AG4384" s="159"/>
      <c r="AH4384" s="153"/>
      <c r="AI4384" s="161"/>
      <c r="AJ4384" s="153"/>
      <c r="AK4384" s="153"/>
      <c r="AL4384" s="207"/>
      <c r="AM4384" s="207"/>
      <c r="AN4384" s="207"/>
      <c r="AO4384" s="207"/>
      <c r="AP4384" s="147" t="s">
        <v>54</v>
      </c>
      <c r="AQ4384" s="147"/>
      <c r="AR4384" s="147"/>
      <c r="AS4384" s="209" t="s">
        <v>68</v>
      </c>
      <c r="AT4384" s="223" t="str">
        <f>MONTH(B4384)&amp;"/"&amp;YEAR(B4384)</f>
        <v>3/2026</v>
      </c>
      <c r="AU4384" s="223">
        <f>WEEKNUM(B4384)-WEEKNUM(EOMONTH(B4384,-1)+1)+1</f>
        <v>1</v>
      </c>
      <c r="AV4384" s="209" t="str">
        <f>MONTH(R4384)&amp;"/"&amp;YEAR(R4384)</f>
        <v>1/1900</v>
      </c>
      <c r="AW4384" s="209" t="e">
        <f>WEEKNUM(R4384)-WEEKNUM(EOMONTH(R4384,-1)+1)+1</f>
        <v>#NUM!</v>
      </c>
      <c r="AX4384" s="209">
        <f>IF(BB4384="S",IF(Q4384="1. Aceitou o programa",R4384-B4384,0),0)</f>
        <v>0</v>
      </c>
      <c r="AY4384" s="209">
        <f>IF(BB4384="S",IF(AND(S4384&lt;&gt;"",R4384&lt;&gt;""),S4384-R4384,0),0)</f>
        <v>0</v>
      </c>
      <c r="AZ4384" s="209">
        <f>IF(BB4384="S",IF(Q4384="1. Aceitou o programa",IF(OR(X4384="Não se Aplica",X4384=""),IF(OR(W4384="Não se Aplica",W4384=""),0,W4384-V4384),AVERAGE(X4384-W4384,W4384-V4384)),0),0)</f>
        <v>0</v>
      </c>
      <c r="BA4384" s="209">
        <f>IF(BB4384="S",IF(AND(Q4384="1. Aceitou o programa",AH4384="Realizada"),IFERROR(IF(AG4384="",0,AG4384-R4384),0),0),0)</f>
        <v>0</v>
      </c>
      <c r="BB4384" s="209" t="str">
        <f>_xlfn.XLOOKUP(U4384,'Lista Suspensa'!$AA$20:$AA$23,'Lista Suspensa'!$AB$20:$AB$23,"N/A")</f>
        <v>S</v>
      </c>
    </row>
    <row r="4385" spans="1:54" ht="12" customHeight="1">
      <c r="A4385" s="151" t="s">
        <v>54</v>
      </c>
      <c r="B4385" s="152">
        <v>46083</v>
      </c>
      <c r="C4385" s="153" t="s">
        <v>55</v>
      </c>
      <c r="D4385" s="153" t="s">
        <v>56</v>
      </c>
      <c r="E4385" s="244">
        <v>86814342</v>
      </c>
      <c r="F4385" s="144" t="s">
        <v>7908</v>
      </c>
      <c r="G4385" s="230"/>
      <c r="H4385" s="154">
        <v>37615</v>
      </c>
      <c r="I4385" s="153">
        <v>23</v>
      </c>
      <c r="J4385" s="148" t="s">
        <v>70</v>
      </c>
      <c r="K4385" s="153"/>
      <c r="L4385" s="153"/>
      <c r="M4385" s="153"/>
      <c r="N4385" s="153">
        <v>60</v>
      </c>
      <c r="O4385" s="155" t="s">
        <v>7909</v>
      </c>
      <c r="P4385" s="156" t="s">
        <v>60</v>
      </c>
      <c r="Q4385" s="157" t="s">
        <v>7576</v>
      </c>
      <c r="R4385" s="158"/>
      <c r="S4385" s="159">
        <v>46150</v>
      </c>
      <c r="T4385" s="159" t="s">
        <v>6983</v>
      </c>
      <c r="U4385" s="159" t="s">
        <v>6152</v>
      </c>
      <c r="V4385" s="154">
        <v>46114</v>
      </c>
      <c r="W4385" s="154">
        <v>46141</v>
      </c>
      <c r="X4385" s="154">
        <v>46142</v>
      </c>
      <c r="Y4385" s="160"/>
      <c r="Z4385" s="160"/>
      <c r="AA4385" s="153"/>
      <c r="AB4385" s="153"/>
      <c r="AC4385" s="182" t="e">
        <f t="shared" si="138"/>
        <v>#DIV/0!</v>
      </c>
      <c r="AD4385" s="153" t="e">
        <f t="shared" si="139"/>
        <v>#DIV/0!</v>
      </c>
      <c r="AE4385" s="207"/>
      <c r="AF4385" s="153"/>
      <c r="AG4385" s="159"/>
      <c r="AH4385" s="153"/>
      <c r="AI4385" s="161"/>
      <c r="AJ4385" s="153"/>
      <c r="AK4385" s="153"/>
      <c r="AL4385" s="207"/>
      <c r="AM4385" s="207"/>
      <c r="AN4385" s="207"/>
      <c r="AO4385" s="207"/>
      <c r="AP4385" s="147" t="s">
        <v>54</v>
      </c>
      <c r="AQ4385" s="147"/>
      <c r="AR4385" s="147"/>
      <c r="AS4385" s="209" t="s">
        <v>68</v>
      </c>
      <c r="AT4385" s="223" t="str">
        <f>MONTH(B4385)&amp;"/"&amp;YEAR(B4385)</f>
        <v>3/2026</v>
      </c>
      <c r="AU4385" s="223">
        <f>WEEKNUM(B4385)-WEEKNUM(EOMONTH(B4385,-1)+1)+1</f>
        <v>1</v>
      </c>
      <c r="AV4385" s="209" t="str">
        <f>MONTH(R4385)&amp;"/"&amp;YEAR(R4385)</f>
        <v>1/1900</v>
      </c>
      <c r="AW4385" s="209" t="e">
        <f>WEEKNUM(R4385)-WEEKNUM(EOMONTH(R4385,-1)+1)+1</f>
        <v>#NUM!</v>
      </c>
      <c r="AX4385" s="209">
        <f>IF(BB4385="S",IF(Q4385="1. Aceitou o programa",R4385-B4385,0),0)</f>
        <v>0</v>
      </c>
      <c r="AY4385" s="209">
        <f>IF(BB4385="S",IF(AND(S4385&lt;&gt;"",R4385&lt;&gt;""),S4385-R4385,0),0)</f>
        <v>0</v>
      </c>
      <c r="AZ4385" s="209">
        <f>IF(BB4385="S",IF(Q4385="1. Aceitou o programa",IF(OR(X4385="Não se Aplica",X4385=""),IF(OR(W4385="Não se Aplica",W4385=""),0,W4385-V4385),AVERAGE(X4385-W4385,W4385-V4385)),0),0)</f>
        <v>0</v>
      </c>
      <c r="BA4385" s="209">
        <f>IF(BB4385="S",IF(AND(Q4385="1. Aceitou o programa",AH4385="Realizada"),IFERROR(IF(AG4385="",0,AG4385-R4385),0),0),0)</f>
        <v>0</v>
      </c>
      <c r="BB4385" s="209" t="str">
        <f>_xlfn.XLOOKUP(U4385,'Lista Suspensa'!$AA$20:$AA$23,'Lista Suspensa'!$AB$20:$AB$23,"N/A")</f>
        <v>S</v>
      </c>
    </row>
    <row r="4386" spans="1:54" ht="12" customHeight="1">
      <c r="A4386" s="151" t="s">
        <v>54</v>
      </c>
      <c r="B4386" s="152">
        <v>46083</v>
      </c>
      <c r="C4386" s="153" t="s">
        <v>55</v>
      </c>
      <c r="D4386" s="153" t="s">
        <v>56</v>
      </c>
      <c r="E4386" s="244">
        <v>84208117</v>
      </c>
      <c r="F4386" s="144" t="s">
        <v>7910</v>
      </c>
      <c r="G4386" s="230"/>
      <c r="H4386" s="154">
        <v>37689</v>
      </c>
      <c r="I4386" s="153">
        <v>23</v>
      </c>
      <c r="J4386" s="148" t="s">
        <v>70</v>
      </c>
      <c r="K4386" s="153"/>
      <c r="L4386" s="153"/>
      <c r="M4386" s="153"/>
      <c r="N4386" s="153">
        <v>380</v>
      </c>
      <c r="O4386" s="155" t="s">
        <v>7911</v>
      </c>
      <c r="P4386" s="156" t="s">
        <v>60</v>
      </c>
      <c r="Q4386" s="157" t="s">
        <v>7576</v>
      </c>
      <c r="R4386" s="158"/>
      <c r="S4386" s="159">
        <v>46150</v>
      </c>
      <c r="T4386" s="159" t="s">
        <v>6983</v>
      </c>
      <c r="U4386" s="159" t="s">
        <v>6152</v>
      </c>
      <c r="V4386" s="154">
        <v>46114</v>
      </c>
      <c r="W4386" s="154">
        <v>46141</v>
      </c>
      <c r="X4386" s="154">
        <v>46142</v>
      </c>
      <c r="Y4386" s="160"/>
      <c r="Z4386" s="160"/>
      <c r="AA4386" s="153"/>
      <c r="AB4386" s="153"/>
      <c r="AC4386" s="182" t="e">
        <f t="shared" si="138"/>
        <v>#DIV/0!</v>
      </c>
      <c r="AD4386" s="153" t="e">
        <f t="shared" si="139"/>
        <v>#DIV/0!</v>
      </c>
      <c r="AE4386" s="207"/>
      <c r="AF4386" s="153"/>
      <c r="AG4386" s="159"/>
      <c r="AH4386" s="153"/>
      <c r="AI4386" s="161"/>
      <c r="AJ4386" s="153"/>
      <c r="AK4386" s="153"/>
      <c r="AL4386" s="207"/>
      <c r="AM4386" s="207"/>
      <c r="AN4386" s="207"/>
      <c r="AO4386" s="207"/>
      <c r="AP4386" s="147" t="s">
        <v>54</v>
      </c>
      <c r="AQ4386" s="147"/>
      <c r="AR4386" s="147"/>
      <c r="AS4386" s="209" t="s">
        <v>68</v>
      </c>
      <c r="AT4386" s="223" t="str">
        <f>MONTH(B4386)&amp;"/"&amp;YEAR(B4386)</f>
        <v>3/2026</v>
      </c>
      <c r="AU4386" s="223">
        <f>WEEKNUM(B4386)-WEEKNUM(EOMONTH(B4386,-1)+1)+1</f>
        <v>1</v>
      </c>
      <c r="AV4386" s="209" t="str">
        <f>MONTH(R4386)&amp;"/"&amp;YEAR(R4386)</f>
        <v>1/1900</v>
      </c>
      <c r="AW4386" s="209" t="e">
        <f>WEEKNUM(R4386)-WEEKNUM(EOMONTH(R4386,-1)+1)+1</f>
        <v>#NUM!</v>
      </c>
      <c r="AX4386" s="209">
        <f>IF(BB4386="S",IF(Q4386="1. Aceitou o programa",R4386-B4386,0),0)</f>
        <v>0</v>
      </c>
      <c r="AY4386" s="209">
        <f>IF(BB4386="S",IF(AND(S4386&lt;&gt;"",R4386&lt;&gt;""),S4386-R4386,0),0)</f>
        <v>0</v>
      </c>
      <c r="AZ4386" s="209">
        <f>IF(BB4386="S",IF(Q4386="1. Aceitou o programa",IF(OR(X4386="Não se Aplica",X4386=""),IF(OR(W4386="Não se Aplica",W4386=""),0,W4386-V4386),AVERAGE(X4386-W4386,W4386-V4386)),0),0)</f>
        <v>0</v>
      </c>
      <c r="BA4386" s="209">
        <f>IF(BB4386="S",IF(AND(Q4386="1. Aceitou o programa",AH4386="Realizada"),IFERROR(IF(AG4386="",0,AG4386-R4386),0),0),0)</f>
        <v>0</v>
      </c>
      <c r="BB4386" s="209" t="str">
        <f>_xlfn.XLOOKUP(U4386,'Lista Suspensa'!$AA$20:$AA$23,'Lista Suspensa'!$AB$20:$AB$23,"N/A")</f>
        <v>S</v>
      </c>
    </row>
    <row r="4387" spans="1:54" ht="12" customHeight="1">
      <c r="A4387" s="151" t="s">
        <v>54</v>
      </c>
      <c r="B4387" s="152">
        <v>46083</v>
      </c>
      <c r="C4387" s="153" t="s">
        <v>55</v>
      </c>
      <c r="D4387" s="153" t="s">
        <v>56</v>
      </c>
      <c r="E4387" s="244">
        <v>94584729</v>
      </c>
      <c r="F4387" s="144" t="s">
        <v>7912</v>
      </c>
      <c r="G4387" s="230"/>
      <c r="H4387" s="154">
        <v>37784</v>
      </c>
      <c r="I4387" s="153">
        <v>22</v>
      </c>
      <c r="J4387" s="148" t="s">
        <v>70</v>
      </c>
      <c r="K4387" s="153"/>
      <c r="L4387" s="153"/>
      <c r="M4387" s="153"/>
      <c r="N4387" s="153">
        <v>60</v>
      </c>
      <c r="O4387" s="155" t="s">
        <v>7913</v>
      </c>
      <c r="P4387" s="156" t="s">
        <v>89</v>
      </c>
      <c r="Q4387" s="157" t="s">
        <v>7576</v>
      </c>
      <c r="R4387" s="158"/>
      <c r="S4387" s="159">
        <v>46142</v>
      </c>
      <c r="T4387" s="159" t="s">
        <v>6983</v>
      </c>
      <c r="U4387" s="159" t="s">
        <v>6152</v>
      </c>
      <c r="V4387" s="154">
        <v>46111</v>
      </c>
      <c r="W4387" s="154">
        <v>46141</v>
      </c>
      <c r="X4387" s="154">
        <v>46142</v>
      </c>
      <c r="Y4387" s="160">
        <v>46111</v>
      </c>
      <c r="Z4387" s="160"/>
      <c r="AA4387" s="153"/>
      <c r="AB4387" s="153"/>
      <c r="AC4387" s="182" t="e">
        <f t="shared" si="138"/>
        <v>#DIV/0!</v>
      </c>
      <c r="AD4387" s="153" t="e">
        <f t="shared" si="139"/>
        <v>#DIV/0!</v>
      </c>
      <c r="AE4387" s="207"/>
      <c r="AF4387" s="153"/>
      <c r="AG4387" s="159"/>
      <c r="AH4387" s="153"/>
      <c r="AI4387" s="161"/>
      <c r="AJ4387" s="153"/>
      <c r="AK4387" s="153"/>
      <c r="AL4387" s="207"/>
      <c r="AM4387" s="207"/>
      <c r="AN4387" s="207"/>
      <c r="AO4387" s="207"/>
      <c r="AP4387" s="147" t="s">
        <v>54</v>
      </c>
      <c r="AQ4387" s="147"/>
      <c r="AR4387" s="147"/>
      <c r="AS4387" s="209" t="s">
        <v>68</v>
      </c>
      <c r="AT4387" s="223" t="str">
        <f>MONTH(B4387)&amp;"/"&amp;YEAR(B4387)</f>
        <v>3/2026</v>
      </c>
      <c r="AU4387" s="223">
        <f>WEEKNUM(B4387)-WEEKNUM(EOMONTH(B4387,-1)+1)+1</f>
        <v>1</v>
      </c>
      <c r="AV4387" s="209" t="str">
        <f>MONTH(R4387)&amp;"/"&amp;YEAR(R4387)</f>
        <v>1/1900</v>
      </c>
      <c r="AW4387" s="209" t="e">
        <f>WEEKNUM(R4387)-WEEKNUM(EOMONTH(R4387,-1)+1)+1</f>
        <v>#NUM!</v>
      </c>
      <c r="AX4387" s="209">
        <f>IF(BB4387="S",IF(Q4387="1. Aceitou o programa",R4387-B4387,0),0)</f>
        <v>0</v>
      </c>
      <c r="AY4387" s="209">
        <f>IF(BB4387="S",IF(AND(S4387&lt;&gt;"",R4387&lt;&gt;""),S4387-R4387,0),0)</f>
        <v>0</v>
      </c>
      <c r="AZ4387" s="209">
        <f>IF(BB4387="S",IF(Q4387="1. Aceitou o programa",IF(OR(X4387="Não se Aplica",X4387=""),IF(OR(W4387="Não se Aplica",W4387=""),0,W4387-V4387),AVERAGE(X4387-W4387,W4387-V4387)),0),0)</f>
        <v>0</v>
      </c>
      <c r="BA4387" s="209">
        <f>IF(BB4387="S",IF(AND(Q4387="1. Aceitou o programa",AH4387="Realizada"),IFERROR(IF(AG4387="",0,AG4387-R4387),0),0),0)</f>
        <v>0</v>
      </c>
      <c r="BB4387" s="209" t="str">
        <f>_xlfn.XLOOKUP(U4387,'Lista Suspensa'!$AA$20:$AA$23,'Lista Suspensa'!$AB$20:$AB$23,"N/A")</f>
        <v>S</v>
      </c>
    </row>
    <row r="4388" spans="1:54" ht="12" customHeight="1">
      <c r="A4388" s="151" t="s">
        <v>54</v>
      </c>
      <c r="B4388" s="152">
        <v>46083</v>
      </c>
      <c r="C4388" s="153" t="s">
        <v>55</v>
      </c>
      <c r="D4388" s="153" t="s">
        <v>56</v>
      </c>
      <c r="E4388" s="244">
        <v>93768740</v>
      </c>
      <c r="F4388" s="144" t="s">
        <v>7914</v>
      </c>
      <c r="G4388" s="230"/>
      <c r="H4388" s="154">
        <v>37804</v>
      </c>
      <c r="I4388" s="153">
        <v>22</v>
      </c>
      <c r="J4388" s="148" t="s">
        <v>70</v>
      </c>
      <c r="K4388" s="153"/>
      <c r="L4388" s="153"/>
      <c r="M4388" s="153"/>
      <c r="N4388" s="153">
        <v>60</v>
      </c>
      <c r="O4388" s="155" t="s">
        <v>7915</v>
      </c>
      <c r="P4388" s="156" t="s">
        <v>60</v>
      </c>
      <c r="Q4388" s="157" t="s">
        <v>7576</v>
      </c>
      <c r="R4388" s="158"/>
      <c r="S4388" s="159">
        <v>46150</v>
      </c>
      <c r="T4388" s="159" t="s">
        <v>6983</v>
      </c>
      <c r="U4388" s="159" t="s">
        <v>6152</v>
      </c>
      <c r="V4388" s="154">
        <v>46126</v>
      </c>
      <c r="W4388" s="154">
        <v>46141</v>
      </c>
      <c r="X4388" s="154">
        <v>46142</v>
      </c>
      <c r="Y4388" s="160"/>
      <c r="Z4388" s="160"/>
      <c r="AA4388" s="153"/>
      <c r="AB4388" s="153"/>
      <c r="AC4388" s="182" t="e">
        <f t="shared" si="138"/>
        <v>#DIV/0!</v>
      </c>
      <c r="AD4388" s="153" t="e">
        <f t="shared" si="139"/>
        <v>#DIV/0!</v>
      </c>
      <c r="AE4388" s="207"/>
      <c r="AF4388" s="153"/>
      <c r="AG4388" s="159"/>
      <c r="AH4388" s="153"/>
      <c r="AI4388" s="161"/>
      <c r="AJ4388" s="153"/>
      <c r="AK4388" s="153"/>
      <c r="AL4388" s="207"/>
      <c r="AM4388" s="207"/>
      <c r="AN4388" s="207"/>
      <c r="AO4388" s="207"/>
      <c r="AP4388" s="147" t="s">
        <v>54</v>
      </c>
      <c r="AQ4388" s="147"/>
      <c r="AR4388" s="147"/>
      <c r="AS4388" s="209" t="s">
        <v>68</v>
      </c>
      <c r="AT4388" s="223" t="str">
        <f>MONTH(B4388)&amp;"/"&amp;YEAR(B4388)</f>
        <v>3/2026</v>
      </c>
      <c r="AU4388" s="223">
        <f>WEEKNUM(B4388)-WEEKNUM(EOMONTH(B4388,-1)+1)+1</f>
        <v>1</v>
      </c>
      <c r="AV4388" s="209" t="str">
        <f>MONTH(R4388)&amp;"/"&amp;YEAR(R4388)</f>
        <v>1/1900</v>
      </c>
      <c r="AW4388" s="209" t="e">
        <f>WEEKNUM(R4388)-WEEKNUM(EOMONTH(R4388,-1)+1)+1</f>
        <v>#NUM!</v>
      </c>
      <c r="AX4388" s="209">
        <f>IF(BB4388="S",IF(Q4388="1. Aceitou o programa",R4388-B4388,0),0)</f>
        <v>0</v>
      </c>
      <c r="AY4388" s="209">
        <f>IF(BB4388="S",IF(AND(S4388&lt;&gt;"",R4388&lt;&gt;""),S4388-R4388,0),0)</f>
        <v>0</v>
      </c>
      <c r="AZ4388" s="209">
        <f>IF(BB4388="S",IF(Q4388="1. Aceitou o programa",IF(OR(X4388="Não se Aplica",X4388=""),IF(OR(W4388="Não se Aplica",W4388=""),0,W4388-V4388),AVERAGE(X4388-W4388,W4388-V4388)),0),0)</f>
        <v>0</v>
      </c>
      <c r="BA4388" s="209">
        <f>IF(BB4388="S",IF(AND(Q4388="1. Aceitou o programa",AH4388="Realizada"),IFERROR(IF(AG4388="",0,AG4388-R4388),0),0),0)</f>
        <v>0</v>
      </c>
      <c r="BB4388" s="209" t="str">
        <f>_xlfn.XLOOKUP(U4388,'Lista Suspensa'!$AA$20:$AA$23,'Lista Suspensa'!$AB$20:$AB$23,"N/A")</f>
        <v>S</v>
      </c>
    </row>
    <row r="4389" spans="1:54" ht="12" customHeight="1">
      <c r="A4389" s="151" t="s">
        <v>54</v>
      </c>
      <c r="B4389" s="152">
        <v>46083</v>
      </c>
      <c r="C4389" s="153" t="s">
        <v>55</v>
      </c>
      <c r="D4389" s="153" t="s">
        <v>56</v>
      </c>
      <c r="E4389" s="244">
        <v>93417425</v>
      </c>
      <c r="F4389" s="144" t="s">
        <v>7916</v>
      </c>
      <c r="G4389" s="230"/>
      <c r="H4389" s="154">
        <v>37806</v>
      </c>
      <c r="I4389" s="153">
        <v>22</v>
      </c>
      <c r="J4389" s="148" t="s">
        <v>70</v>
      </c>
      <c r="K4389" s="153"/>
      <c r="L4389" s="153"/>
      <c r="M4389" s="153"/>
      <c r="N4389" s="153">
        <v>60</v>
      </c>
      <c r="O4389" s="155" t="s">
        <v>7917</v>
      </c>
      <c r="P4389" s="156" t="s">
        <v>60</v>
      </c>
      <c r="Q4389" s="157" t="s">
        <v>7576</v>
      </c>
      <c r="R4389" s="158"/>
      <c r="S4389" s="159">
        <v>46150</v>
      </c>
      <c r="T4389" s="159" t="s">
        <v>6983</v>
      </c>
      <c r="U4389" s="159" t="s">
        <v>6152</v>
      </c>
      <c r="V4389" s="154">
        <v>46126</v>
      </c>
      <c r="W4389" s="154">
        <v>46141</v>
      </c>
      <c r="X4389" s="154">
        <v>46142</v>
      </c>
      <c r="Y4389" s="160"/>
      <c r="Z4389" s="160"/>
      <c r="AA4389" s="153"/>
      <c r="AB4389" s="153"/>
      <c r="AC4389" s="182" t="e">
        <f t="shared" si="138"/>
        <v>#DIV/0!</v>
      </c>
      <c r="AD4389" s="153" t="e">
        <f t="shared" si="139"/>
        <v>#DIV/0!</v>
      </c>
      <c r="AE4389" s="207"/>
      <c r="AF4389" s="153"/>
      <c r="AG4389" s="159"/>
      <c r="AH4389" s="153"/>
      <c r="AI4389" s="161"/>
      <c r="AJ4389" s="153"/>
      <c r="AK4389" s="153"/>
      <c r="AL4389" s="207"/>
      <c r="AM4389" s="207"/>
      <c r="AN4389" s="207"/>
      <c r="AO4389" s="207"/>
      <c r="AP4389" s="147" t="s">
        <v>54</v>
      </c>
      <c r="AQ4389" s="147"/>
      <c r="AR4389" s="147"/>
      <c r="AS4389" s="209" t="s">
        <v>68</v>
      </c>
      <c r="AT4389" s="223" t="str">
        <f>MONTH(B4389)&amp;"/"&amp;YEAR(B4389)</f>
        <v>3/2026</v>
      </c>
      <c r="AU4389" s="223">
        <f>WEEKNUM(B4389)-WEEKNUM(EOMONTH(B4389,-1)+1)+1</f>
        <v>1</v>
      </c>
      <c r="AV4389" s="209" t="str">
        <f>MONTH(R4389)&amp;"/"&amp;YEAR(R4389)</f>
        <v>1/1900</v>
      </c>
      <c r="AW4389" s="209" t="e">
        <f>WEEKNUM(R4389)-WEEKNUM(EOMONTH(R4389,-1)+1)+1</f>
        <v>#NUM!</v>
      </c>
      <c r="AX4389" s="209">
        <f>IF(BB4389="S",IF(Q4389="1. Aceitou o programa",R4389-B4389,0),0)</f>
        <v>0</v>
      </c>
      <c r="AY4389" s="209">
        <f>IF(BB4389="S",IF(AND(S4389&lt;&gt;"",R4389&lt;&gt;""),S4389-R4389,0),0)</f>
        <v>0</v>
      </c>
      <c r="AZ4389" s="209">
        <f>IF(BB4389="S",IF(Q4389="1. Aceitou o programa",IF(OR(X4389="Não se Aplica",X4389=""),IF(OR(W4389="Não se Aplica",W4389=""),0,W4389-V4389),AVERAGE(X4389-W4389,W4389-V4389)),0),0)</f>
        <v>0</v>
      </c>
      <c r="BA4389" s="209">
        <f>IF(BB4389="S",IF(AND(Q4389="1. Aceitou o programa",AH4389="Realizada"),IFERROR(IF(AG4389="",0,AG4389-R4389),0),0),0)</f>
        <v>0</v>
      </c>
      <c r="BB4389" s="209" t="str">
        <f>_xlfn.XLOOKUP(U4389,'Lista Suspensa'!$AA$20:$AA$23,'Lista Suspensa'!$AB$20:$AB$23,"N/A")</f>
        <v>S</v>
      </c>
    </row>
    <row r="4390" spans="1:54" ht="12" customHeight="1">
      <c r="A4390" s="151" t="s">
        <v>54</v>
      </c>
      <c r="B4390" s="152">
        <v>46083</v>
      </c>
      <c r="C4390" s="153" t="s">
        <v>55</v>
      </c>
      <c r="D4390" s="153" t="s">
        <v>56</v>
      </c>
      <c r="E4390" s="244">
        <v>79310746</v>
      </c>
      <c r="F4390" s="144" t="s">
        <v>7918</v>
      </c>
      <c r="G4390" s="230"/>
      <c r="H4390" s="154">
        <v>37985</v>
      </c>
      <c r="I4390" s="153">
        <v>22</v>
      </c>
      <c r="J4390" s="148" t="s">
        <v>70</v>
      </c>
      <c r="K4390" s="153"/>
      <c r="L4390" s="153"/>
      <c r="M4390" s="153"/>
      <c r="N4390" s="153">
        <v>40</v>
      </c>
      <c r="O4390" s="155" t="s">
        <v>7919</v>
      </c>
      <c r="P4390" s="156" t="s">
        <v>60</v>
      </c>
      <c r="Q4390" s="157" t="s">
        <v>7576</v>
      </c>
      <c r="R4390" s="158"/>
      <c r="S4390" s="159">
        <v>46150</v>
      </c>
      <c r="T4390" s="159" t="s">
        <v>6983</v>
      </c>
      <c r="U4390" s="159" t="s">
        <v>6152</v>
      </c>
      <c r="V4390" s="154">
        <v>46114</v>
      </c>
      <c r="W4390" s="154">
        <v>46141</v>
      </c>
      <c r="X4390" s="154">
        <v>46142</v>
      </c>
      <c r="Y4390" s="160"/>
      <c r="Z4390" s="160"/>
      <c r="AA4390" s="153"/>
      <c r="AB4390" s="153"/>
      <c r="AC4390" s="182" t="e">
        <f t="shared" si="138"/>
        <v>#DIV/0!</v>
      </c>
      <c r="AD4390" s="153" t="e">
        <f t="shared" si="139"/>
        <v>#DIV/0!</v>
      </c>
      <c r="AE4390" s="207"/>
      <c r="AF4390" s="153"/>
      <c r="AG4390" s="159"/>
      <c r="AH4390" s="153"/>
      <c r="AI4390" s="161"/>
      <c r="AJ4390" s="153"/>
      <c r="AK4390" s="153"/>
      <c r="AL4390" s="207"/>
      <c r="AM4390" s="207"/>
      <c r="AN4390" s="207"/>
      <c r="AO4390" s="207"/>
      <c r="AP4390" s="147" t="s">
        <v>54</v>
      </c>
      <c r="AQ4390" s="147"/>
      <c r="AR4390" s="147"/>
      <c r="AS4390" s="209" t="s">
        <v>68</v>
      </c>
      <c r="AT4390" s="223" t="str">
        <f>MONTH(B4390)&amp;"/"&amp;YEAR(B4390)</f>
        <v>3/2026</v>
      </c>
      <c r="AU4390" s="223">
        <f>WEEKNUM(B4390)-WEEKNUM(EOMONTH(B4390,-1)+1)+1</f>
        <v>1</v>
      </c>
      <c r="AV4390" s="209" t="str">
        <f>MONTH(R4390)&amp;"/"&amp;YEAR(R4390)</f>
        <v>1/1900</v>
      </c>
      <c r="AW4390" s="209" t="e">
        <f>WEEKNUM(R4390)-WEEKNUM(EOMONTH(R4390,-1)+1)+1</f>
        <v>#NUM!</v>
      </c>
      <c r="AX4390" s="209">
        <f>IF(BB4390="S",IF(Q4390="1. Aceitou o programa",R4390-B4390,0),0)</f>
        <v>0</v>
      </c>
      <c r="AY4390" s="209">
        <f>IF(BB4390="S",IF(AND(S4390&lt;&gt;"",R4390&lt;&gt;""),S4390-R4390,0),0)</f>
        <v>0</v>
      </c>
      <c r="AZ4390" s="209">
        <f>IF(BB4390="S",IF(Q4390="1. Aceitou o programa",IF(OR(X4390="Não se Aplica",X4390=""),IF(OR(W4390="Não se Aplica",W4390=""),0,W4390-V4390),AVERAGE(X4390-W4390,W4390-V4390)),0),0)</f>
        <v>0</v>
      </c>
      <c r="BA4390" s="209">
        <f>IF(BB4390="S",IF(AND(Q4390="1. Aceitou o programa",AH4390="Realizada"),IFERROR(IF(AG4390="",0,AG4390-R4390),0),0),0)</f>
        <v>0</v>
      </c>
      <c r="BB4390" s="209" t="str">
        <f>_xlfn.XLOOKUP(U4390,'Lista Suspensa'!$AA$20:$AA$23,'Lista Suspensa'!$AB$20:$AB$23,"N/A")</f>
        <v>S</v>
      </c>
    </row>
    <row r="4391" spans="1:54" ht="12" customHeight="1">
      <c r="A4391" s="151" t="s">
        <v>54</v>
      </c>
      <c r="B4391" s="152">
        <v>46083</v>
      </c>
      <c r="C4391" s="153" t="s">
        <v>55</v>
      </c>
      <c r="D4391" s="153" t="s">
        <v>56</v>
      </c>
      <c r="E4391" s="244">
        <v>86340736</v>
      </c>
      <c r="F4391" s="144" t="s">
        <v>7920</v>
      </c>
      <c r="G4391" s="230"/>
      <c r="H4391" s="154">
        <v>37995</v>
      </c>
      <c r="I4391" s="153">
        <v>22</v>
      </c>
      <c r="J4391" s="148" t="s">
        <v>70</v>
      </c>
      <c r="K4391" s="153"/>
      <c r="L4391" s="153"/>
      <c r="M4391" s="153"/>
      <c r="N4391" s="153">
        <v>80</v>
      </c>
      <c r="O4391" s="155" t="s">
        <v>7921</v>
      </c>
      <c r="P4391" s="156" t="s">
        <v>60</v>
      </c>
      <c r="Q4391" s="157" t="s">
        <v>7576</v>
      </c>
      <c r="R4391" s="158"/>
      <c r="S4391" s="159">
        <v>46150</v>
      </c>
      <c r="T4391" s="159" t="s">
        <v>6983</v>
      </c>
      <c r="U4391" s="159" t="s">
        <v>6152</v>
      </c>
      <c r="V4391" s="154">
        <v>46114</v>
      </c>
      <c r="W4391" s="154">
        <v>46141</v>
      </c>
      <c r="X4391" s="154">
        <v>46142</v>
      </c>
      <c r="Y4391" s="160"/>
      <c r="Z4391" s="160"/>
      <c r="AA4391" s="153"/>
      <c r="AB4391" s="153"/>
      <c r="AC4391" s="182" t="e">
        <f t="shared" si="138"/>
        <v>#DIV/0!</v>
      </c>
      <c r="AD4391" s="153" t="e">
        <f t="shared" si="139"/>
        <v>#DIV/0!</v>
      </c>
      <c r="AE4391" s="207"/>
      <c r="AF4391" s="153"/>
      <c r="AG4391" s="159"/>
      <c r="AH4391" s="153"/>
      <c r="AI4391" s="161"/>
      <c r="AJ4391" s="153"/>
      <c r="AK4391" s="153"/>
      <c r="AL4391" s="207"/>
      <c r="AM4391" s="207"/>
      <c r="AN4391" s="207"/>
      <c r="AO4391" s="207"/>
      <c r="AP4391" s="147" t="s">
        <v>54</v>
      </c>
      <c r="AQ4391" s="147"/>
      <c r="AR4391" s="147"/>
      <c r="AS4391" s="209" t="s">
        <v>68</v>
      </c>
      <c r="AT4391" s="223" t="str">
        <f>MONTH(B4391)&amp;"/"&amp;YEAR(B4391)</f>
        <v>3/2026</v>
      </c>
      <c r="AU4391" s="223">
        <f>WEEKNUM(B4391)-WEEKNUM(EOMONTH(B4391,-1)+1)+1</f>
        <v>1</v>
      </c>
      <c r="AV4391" s="209" t="str">
        <f>MONTH(R4391)&amp;"/"&amp;YEAR(R4391)</f>
        <v>1/1900</v>
      </c>
      <c r="AW4391" s="209" t="e">
        <f>WEEKNUM(R4391)-WEEKNUM(EOMONTH(R4391,-1)+1)+1</f>
        <v>#NUM!</v>
      </c>
      <c r="AX4391" s="209">
        <f>IF(BB4391="S",IF(Q4391="1. Aceitou o programa",R4391-B4391,0),0)</f>
        <v>0</v>
      </c>
      <c r="AY4391" s="209">
        <f>IF(BB4391="S",IF(AND(S4391&lt;&gt;"",R4391&lt;&gt;""),S4391-R4391,0),0)</f>
        <v>0</v>
      </c>
      <c r="AZ4391" s="209">
        <f>IF(BB4391="S",IF(Q4391="1. Aceitou o programa",IF(OR(X4391="Não se Aplica",X4391=""),IF(OR(W4391="Não se Aplica",W4391=""),0,W4391-V4391),AVERAGE(X4391-W4391,W4391-V4391)),0),0)</f>
        <v>0</v>
      </c>
      <c r="BA4391" s="209">
        <f>IF(BB4391="S",IF(AND(Q4391="1. Aceitou o programa",AH4391="Realizada"),IFERROR(IF(AG4391="",0,AG4391-R4391),0),0),0)</f>
        <v>0</v>
      </c>
      <c r="BB4391" s="209" t="str">
        <f>_xlfn.XLOOKUP(U4391,'Lista Suspensa'!$AA$20:$AA$23,'Lista Suspensa'!$AB$20:$AB$23,"N/A")</f>
        <v>S</v>
      </c>
    </row>
    <row r="4392" spans="1:54" ht="12" customHeight="1">
      <c r="A4392" s="151" t="s">
        <v>54</v>
      </c>
      <c r="B4392" s="152">
        <v>46083</v>
      </c>
      <c r="C4392" s="153" t="s">
        <v>55</v>
      </c>
      <c r="D4392" s="153" t="s">
        <v>56</v>
      </c>
      <c r="E4392" s="244">
        <v>94362285</v>
      </c>
      <c r="F4392" s="144" t="s">
        <v>7922</v>
      </c>
      <c r="G4392" s="230"/>
      <c r="H4392" s="154">
        <v>38176</v>
      </c>
      <c r="I4392" s="153">
        <v>21</v>
      </c>
      <c r="J4392" s="148" t="s">
        <v>70</v>
      </c>
      <c r="K4392" s="153"/>
      <c r="L4392" s="153"/>
      <c r="M4392" s="153"/>
      <c r="N4392" s="153">
        <v>750</v>
      </c>
      <c r="O4392" s="155">
        <v>22999145567</v>
      </c>
      <c r="P4392" s="156" t="s">
        <v>60</v>
      </c>
      <c r="Q4392" s="157" t="s">
        <v>7576</v>
      </c>
      <c r="R4392" s="158"/>
      <c r="S4392" s="159">
        <v>46150</v>
      </c>
      <c r="T4392" s="159" t="s">
        <v>6983</v>
      </c>
      <c r="U4392" s="159" t="s">
        <v>6152</v>
      </c>
      <c r="V4392" s="154">
        <v>46126</v>
      </c>
      <c r="W4392" s="154">
        <v>46141</v>
      </c>
      <c r="X4392" s="154">
        <v>46142</v>
      </c>
      <c r="Y4392" s="160"/>
      <c r="Z4392" s="160"/>
      <c r="AA4392" s="153"/>
      <c r="AB4392" s="153"/>
      <c r="AC4392" s="182" t="e">
        <f t="shared" si="138"/>
        <v>#DIV/0!</v>
      </c>
      <c r="AD4392" s="153" t="e">
        <f t="shared" si="139"/>
        <v>#DIV/0!</v>
      </c>
      <c r="AE4392" s="207"/>
      <c r="AF4392" s="153"/>
      <c r="AG4392" s="159"/>
      <c r="AH4392" s="153"/>
      <c r="AI4392" s="161"/>
      <c r="AJ4392" s="153"/>
      <c r="AK4392" s="153"/>
      <c r="AL4392" s="207"/>
      <c r="AM4392" s="207"/>
      <c r="AN4392" s="207"/>
      <c r="AO4392" s="207"/>
      <c r="AP4392" s="147" t="s">
        <v>54</v>
      </c>
      <c r="AQ4392" s="147"/>
      <c r="AR4392" s="147"/>
      <c r="AS4392" s="209" t="s">
        <v>68</v>
      </c>
      <c r="AT4392" s="223" t="str">
        <f>MONTH(B4392)&amp;"/"&amp;YEAR(B4392)</f>
        <v>3/2026</v>
      </c>
      <c r="AU4392" s="223">
        <f>WEEKNUM(B4392)-WEEKNUM(EOMONTH(B4392,-1)+1)+1</f>
        <v>1</v>
      </c>
      <c r="AV4392" s="209" t="str">
        <f>MONTH(R4392)&amp;"/"&amp;YEAR(R4392)</f>
        <v>1/1900</v>
      </c>
      <c r="AW4392" s="209" t="e">
        <f>WEEKNUM(R4392)-WEEKNUM(EOMONTH(R4392,-1)+1)+1</f>
        <v>#NUM!</v>
      </c>
      <c r="AX4392" s="209">
        <f>IF(BB4392="S",IF(Q4392="1. Aceitou o programa",R4392-B4392,0),0)</f>
        <v>0</v>
      </c>
      <c r="AY4392" s="209">
        <f>IF(BB4392="S",IF(AND(S4392&lt;&gt;"",R4392&lt;&gt;""),S4392-R4392,0),0)</f>
        <v>0</v>
      </c>
      <c r="AZ4392" s="209">
        <f>IF(BB4392="S",IF(Q4392="1. Aceitou o programa",IF(OR(X4392="Não se Aplica",X4392=""),IF(OR(W4392="Não se Aplica",W4392=""),0,W4392-V4392),AVERAGE(X4392-W4392,W4392-V4392)),0),0)</f>
        <v>0</v>
      </c>
      <c r="BA4392" s="209">
        <f>IF(BB4392="S",IF(AND(Q4392="1. Aceitou o programa",AH4392="Realizada"),IFERROR(IF(AG4392="",0,AG4392-R4392),0),0),0)</f>
        <v>0</v>
      </c>
      <c r="BB4392" s="209" t="str">
        <f>_xlfn.XLOOKUP(U4392,'Lista Suspensa'!$AA$20:$AA$23,'Lista Suspensa'!$AB$20:$AB$23,"N/A")</f>
        <v>S</v>
      </c>
    </row>
    <row r="4393" spans="1:54" ht="12" customHeight="1">
      <c r="A4393" s="151" t="s">
        <v>54</v>
      </c>
      <c r="B4393" s="152">
        <v>46083</v>
      </c>
      <c r="C4393" s="153" t="s">
        <v>55</v>
      </c>
      <c r="D4393" s="153" t="s">
        <v>56</v>
      </c>
      <c r="E4393" s="244">
        <v>87773247</v>
      </c>
      <c r="F4393" s="144" t="s">
        <v>7923</v>
      </c>
      <c r="G4393" s="230"/>
      <c r="H4393" s="154">
        <v>38182</v>
      </c>
      <c r="I4393" s="153">
        <v>21</v>
      </c>
      <c r="J4393" s="148" t="s">
        <v>70</v>
      </c>
      <c r="K4393" s="153"/>
      <c r="L4393" s="153"/>
      <c r="M4393" s="153"/>
      <c r="N4393" s="153">
        <v>50</v>
      </c>
      <c r="O4393" s="155" t="s">
        <v>7924</v>
      </c>
      <c r="P4393" s="156" t="s">
        <v>60</v>
      </c>
      <c r="Q4393" s="157" t="s">
        <v>7576</v>
      </c>
      <c r="R4393" s="158"/>
      <c r="S4393" s="159">
        <v>46150</v>
      </c>
      <c r="T4393" s="159" t="s">
        <v>6983</v>
      </c>
      <c r="U4393" s="159" t="s">
        <v>6152</v>
      </c>
      <c r="V4393" s="154">
        <v>46118</v>
      </c>
      <c r="W4393" s="154">
        <v>46141</v>
      </c>
      <c r="X4393" s="154">
        <v>46142</v>
      </c>
      <c r="Y4393" s="160"/>
      <c r="Z4393" s="160"/>
      <c r="AA4393" s="153"/>
      <c r="AB4393" s="153"/>
      <c r="AC4393" s="182" t="e">
        <f t="shared" si="138"/>
        <v>#DIV/0!</v>
      </c>
      <c r="AD4393" s="153" t="e">
        <f t="shared" si="139"/>
        <v>#DIV/0!</v>
      </c>
      <c r="AE4393" s="207"/>
      <c r="AF4393" s="153"/>
      <c r="AG4393" s="159"/>
      <c r="AH4393" s="153"/>
      <c r="AI4393" s="161"/>
      <c r="AJ4393" s="153"/>
      <c r="AK4393" s="153"/>
      <c r="AL4393" s="207"/>
      <c r="AM4393" s="207"/>
      <c r="AN4393" s="207"/>
      <c r="AO4393" s="207"/>
      <c r="AP4393" s="147" t="s">
        <v>54</v>
      </c>
      <c r="AQ4393" s="147"/>
      <c r="AR4393" s="147"/>
      <c r="AS4393" s="209" t="s">
        <v>68</v>
      </c>
      <c r="AT4393" s="223" t="str">
        <f>MONTH(B4393)&amp;"/"&amp;YEAR(B4393)</f>
        <v>3/2026</v>
      </c>
      <c r="AU4393" s="223">
        <f>WEEKNUM(B4393)-WEEKNUM(EOMONTH(B4393,-1)+1)+1</f>
        <v>1</v>
      </c>
      <c r="AV4393" s="209" t="str">
        <f>MONTH(R4393)&amp;"/"&amp;YEAR(R4393)</f>
        <v>1/1900</v>
      </c>
      <c r="AW4393" s="209" t="e">
        <f>WEEKNUM(R4393)-WEEKNUM(EOMONTH(R4393,-1)+1)+1</f>
        <v>#NUM!</v>
      </c>
      <c r="AX4393" s="209">
        <f>IF(BB4393="S",IF(Q4393="1. Aceitou o programa",R4393-B4393,0),0)</f>
        <v>0</v>
      </c>
      <c r="AY4393" s="209">
        <f>IF(BB4393="S",IF(AND(S4393&lt;&gt;"",R4393&lt;&gt;""),S4393-R4393,0),0)</f>
        <v>0</v>
      </c>
      <c r="AZ4393" s="209">
        <f>IF(BB4393="S",IF(Q4393="1. Aceitou o programa",IF(OR(X4393="Não se Aplica",X4393=""),IF(OR(W4393="Não se Aplica",W4393=""),0,W4393-V4393),AVERAGE(X4393-W4393,W4393-V4393)),0),0)</f>
        <v>0</v>
      </c>
      <c r="BA4393" s="209">
        <f>IF(BB4393="S",IF(AND(Q4393="1. Aceitou o programa",AH4393="Realizada"),IFERROR(IF(AG4393="",0,AG4393-R4393),0),0),0)</f>
        <v>0</v>
      </c>
      <c r="BB4393" s="209" t="str">
        <f>_xlfn.XLOOKUP(U4393,'Lista Suspensa'!$AA$20:$AA$23,'Lista Suspensa'!$AB$20:$AB$23,"N/A")</f>
        <v>S</v>
      </c>
    </row>
    <row r="4394" spans="1:54" ht="12" customHeight="1">
      <c r="A4394" s="151" t="s">
        <v>54</v>
      </c>
      <c r="B4394" s="152">
        <v>46083</v>
      </c>
      <c r="C4394" s="153" t="s">
        <v>55</v>
      </c>
      <c r="D4394" s="153" t="s">
        <v>56</v>
      </c>
      <c r="E4394" s="244">
        <v>82069753</v>
      </c>
      <c r="F4394" s="144" t="s">
        <v>7925</v>
      </c>
      <c r="G4394" s="230"/>
      <c r="H4394" s="154">
        <v>38199</v>
      </c>
      <c r="I4394" s="153">
        <v>21</v>
      </c>
      <c r="J4394" s="148" t="s">
        <v>70</v>
      </c>
      <c r="K4394" s="153"/>
      <c r="L4394" s="153"/>
      <c r="M4394" s="153"/>
      <c r="N4394" s="153">
        <v>600</v>
      </c>
      <c r="O4394" s="155" t="s">
        <v>7926</v>
      </c>
      <c r="P4394" s="156" t="s">
        <v>60</v>
      </c>
      <c r="Q4394" s="157" t="s">
        <v>7576</v>
      </c>
      <c r="R4394" s="158"/>
      <c r="S4394" s="159">
        <v>46150</v>
      </c>
      <c r="T4394" s="159" t="s">
        <v>6983</v>
      </c>
      <c r="U4394" s="159" t="s">
        <v>6152</v>
      </c>
      <c r="V4394" s="154">
        <v>46114</v>
      </c>
      <c r="W4394" s="154">
        <v>46141</v>
      </c>
      <c r="X4394" s="154">
        <v>46142</v>
      </c>
      <c r="Y4394" s="160"/>
      <c r="Z4394" s="160"/>
      <c r="AA4394" s="153"/>
      <c r="AB4394" s="153"/>
      <c r="AC4394" s="182" t="e">
        <f t="shared" si="138"/>
        <v>#DIV/0!</v>
      </c>
      <c r="AD4394" s="153" t="e">
        <f t="shared" si="139"/>
        <v>#DIV/0!</v>
      </c>
      <c r="AE4394" s="207"/>
      <c r="AF4394" s="153"/>
      <c r="AG4394" s="159"/>
      <c r="AH4394" s="153"/>
      <c r="AI4394" s="161"/>
      <c r="AJ4394" s="153"/>
      <c r="AK4394" s="153"/>
      <c r="AL4394" s="207" t="s">
        <v>85</v>
      </c>
      <c r="AM4394" s="207" t="s">
        <v>86</v>
      </c>
      <c r="AN4394" s="207" t="s">
        <v>191</v>
      </c>
      <c r="AO4394" s="207"/>
      <c r="AP4394" s="147" t="s">
        <v>54</v>
      </c>
      <c r="AQ4394" s="147"/>
      <c r="AR4394" s="147"/>
      <c r="AS4394" s="209" t="s">
        <v>68</v>
      </c>
      <c r="AT4394" s="223" t="str">
        <f>MONTH(B4394)&amp;"/"&amp;YEAR(B4394)</f>
        <v>3/2026</v>
      </c>
      <c r="AU4394" s="223">
        <f>WEEKNUM(B4394)-WEEKNUM(EOMONTH(B4394,-1)+1)+1</f>
        <v>1</v>
      </c>
      <c r="AV4394" s="209" t="str">
        <f>MONTH(R4394)&amp;"/"&amp;YEAR(R4394)</f>
        <v>1/1900</v>
      </c>
      <c r="AW4394" s="209" t="e">
        <f>WEEKNUM(R4394)-WEEKNUM(EOMONTH(R4394,-1)+1)+1</f>
        <v>#NUM!</v>
      </c>
      <c r="AX4394" s="209">
        <f>IF(BB4394="S",IF(Q4394="1. Aceitou o programa",R4394-B4394,0),0)</f>
        <v>0</v>
      </c>
      <c r="AY4394" s="209">
        <f>IF(BB4394="S",IF(AND(S4394&lt;&gt;"",R4394&lt;&gt;""),S4394-R4394,0),0)</f>
        <v>0</v>
      </c>
      <c r="AZ4394" s="209">
        <f>IF(BB4394="S",IF(Q4394="1. Aceitou o programa",IF(OR(X4394="Não se Aplica",X4394=""),IF(OR(W4394="Não se Aplica",W4394=""),0,W4394-V4394),AVERAGE(X4394-W4394,W4394-V4394)),0),0)</f>
        <v>0</v>
      </c>
      <c r="BA4394" s="209">
        <f>IF(BB4394="S",IF(AND(Q4394="1. Aceitou o programa",AH4394="Realizada"),IFERROR(IF(AG4394="",0,AG4394-R4394),0),0),0)</f>
        <v>0</v>
      </c>
      <c r="BB4394" s="209" t="str">
        <f>_xlfn.XLOOKUP(U4394,'Lista Suspensa'!$AA$20:$AA$23,'Lista Suspensa'!$AB$20:$AB$23,"N/A")</f>
        <v>S</v>
      </c>
    </row>
    <row r="4395" spans="1:54" ht="12" customHeight="1">
      <c r="A4395" s="151" t="s">
        <v>54</v>
      </c>
      <c r="B4395" s="152">
        <v>46083</v>
      </c>
      <c r="C4395" s="153" t="s">
        <v>55</v>
      </c>
      <c r="D4395" s="153" t="s">
        <v>56</v>
      </c>
      <c r="E4395" s="244">
        <v>451203992</v>
      </c>
      <c r="F4395" s="144" t="s">
        <v>7927</v>
      </c>
      <c r="G4395" s="230"/>
      <c r="H4395" s="154">
        <v>38214</v>
      </c>
      <c r="I4395" s="153">
        <v>21</v>
      </c>
      <c r="J4395" s="148" t="s">
        <v>58</v>
      </c>
      <c r="K4395" s="153"/>
      <c r="L4395" s="153"/>
      <c r="M4395" s="153"/>
      <c r="N4395" s="153">
        <v>200</v>
      </c>
      <c r="O4395" s="155" t="s">
        <v>7928</v>
      </c>
      <c r="P4395" s="156" t="s">
        <v>2026</v>
      </c>
      <c r="Q4395" s="157" t="s">
        <v>7576</v>
      </c>
      <c r="R4395" s="158"/>
      <c r="S4395" s="159">
        <v>46142</v>
      </c>
      <c r="T4395" s="159" t="s">
        <v>6983</v>
      </c>
      <c r="U4395" s="159" t="s">
        <v>6152</v>
      </c>
      <c r="V4395" s="154">
        <v>46111</v>
      </c>
      <c r="W4395" s="154">
        <v>46141</v>
      </c>
      <c r="X4395" s="154">
        <v>46142</v>
      </c>
      <c r="Y4395" s="160">
        <v>46111</v>
      </c>
      <c r="Z4395" s="160"/>
      <c r="AA4395" s="153"/>
      <c r="AB4395" s="153"/>
      <c r="AC4395" s="182" t="e">
        <f t="shared" si="138"/>
        <v>#DIV/0!</v>
      </c>
      <c r="AD4395" s="153" t="e">
        <f t="shared" si="139"/>
        <v>#DIV/0!</v>
      </c>
      <c r="AE4395" s="207"/>
      <c r="AF4395" s="153"/>
      <c r="AG4395" s="159"/>
      <c r="AH4395" s="153"/>
      <c r="AI4395" s="161"/>
      <c r="AJ4395" s="153"/>
      <c r="AK4395" s="153"/>
      <c r="AL4395" s="207"/>
      <c r="AM4395" s="207"/>
      <c r="AN4395" s="207"/>
      <c r="AO4395" s="207"/>
      <c r="AP4395" s="147" t="s">
        <v>54</v>
      </c>
      <c r="AQ4395" s="147"/>
      <c r="AR4395" s="147"/>
      <c r="AS4395" s="209" t="s">
        <v>68</v>
      </c>
      <c r="AT4395" s="223" t="str">
        <f>MONTH(B4395)&amp;"/"&amp;YEAR(B4395)</f>
        <v>3/2026</v>
      </c>
      <c r="AU4395" s="223">
        <f>WEEKNUM(B4395)-WEEKNUM(EOMONTH(B4395,-1)+1)+1</f>
        <v>1</v>
      </c>
      <c r="AV4395" s="209" t="str">
        <f>MONTH(R4395)&amp;"/"&amp;YEAR(R4395)</f>
        <v>1/1900</v>
      </c>
      <c r="AW4395" s="209" t="e">
        <f>WEEKNUM(R4395)-WEEKNUM(EOMONTH(R4395,-1)+1)+1</f>
        <v>#NUM!</v>
      </c>
      <c r="AX4395" s="209">
        <f>IF(BB4395="S",IF(Q4395="1. Aceitou o programa",R4395-B4395,0),0)</f>
        <v>0</v>
      </c>
      <c r="AY4395" s="209">
        <f>IF(BB4395="S",IF(AND(S4395&lt;&gt;"",R4395&lt;&gt;""),S4395-R4395,0),0)</f>
        <v>0</v>
      </c>
      <c r="AZ4395" s="209">
        <f>IF(BB4395="S",IF(Q4395="1. Aceitou o programa",IF(OR(X4395="Não se Aplica",X4395=""),IF(OR(W4395="Não se Aplica",W4395=""),0,W4395-V4395),AVERAGE(X4395-W4395,W4395-V4395)),0),0)</f>
        <v>0</v>
      </c>
      <c r="BA4395" s="209">
        <f>IF(BB4395="S",IF(AND(Q4395="1. Aceitou o programa",AH4395="Realizada"),IFERROR(IF(AG4395="",0,AG4395-R4395),0),0),0)</f>
        <v>0</v>
      </c>
      <c r="BB4395" s="209" t="str">
        <f>_xlfn.XLOOKUP(U4395,'Lista Suspensa'!$AA$20:$AA$23,'Lista Suspensa'!$AB$20:$AB$23,"N/A")</f>
        <v>S</v>
      </c>
    </row>
    <row r="4396" spans="1:54" ht="12" customHeight="1">
      <c r="A4396" s="151" t="s">
        <v>54</v>
      </c>
      <c r="B4396" s="152">
        <v>46083</v>
      </c>
      <c r="C4396" s="153" t="s">
        <v>55</v>
      </c>
      <c r="D4396" s="153" t="s">
        <v>56</v>
      </c>
      <c r="E4396" s="244">
        <v>594060052</v>
      </c>
      <c r="F4396" s="144" t="s">
        <v>7929</v>
      </c>
      <c r="G4396" s="230"/>
      <c r="H4396" s="154">
        <v>38349</v>
      </c>
      <c r="I4396" s="153">
        <v>21</v>
      </c>
      <c r="J4396" s="148" t="s">
        <v>58</v>
      </c>
      <c r="K4396" s="153"/>
      <c r="L4396" s="153"/>
      <c r="M4396" s="153"/>
      <c r="N4396" s="153">
        <v>50</v>
      </c>
      <c r="O4396" s="155" t="s">
        <v>7930</v>
      </c>
      <c r="P4396" s="156" t="s">
        <v>2026</v>
      </c>
      <c r="Q4396" s="157" t="s">
        <v>7576</v>
      </c>
      <c r="R4396" s="158"/>
      <c r="S4396" s="159">
        <v>46142</v>
      </c>
      <c r="T4396" s="159" t="s">
        <v>6983</v>
      </c>
      <c r="U4396" s="159" t="s">
        <v>6152</v>
      </c>
      <c r="V4396" s="154">
        <v>46111</v>
      </c>
      <c r="W4396" s="154">
        <v>46141</v>
      </c>
      <c r="X4396" s="154">
        <v>46142</v>
      </c>
      <c r="Y4396" s="160">
        <v>46111</v>
      </c>
      <c r="Z4396" s="160"/>
      <c r="AA4396" s="153"/>
      <c r="AB4396" s="153"/>
      <c r="AC4396" s="182" t="e">
        <f t="shared" si="138"/>
        <v>#DIV/0!</v>
      </c>
      <c r="AD4396" s="153" t="e">
        <f t="shared" si="139"/>
        <v>#DIV/0!</v>
      </c>
      <c r="AE4396" s="207"/>
      <c r="AF4396" s="153"/>
      <c r="AG4396" s="159"/>
      <c r="AH4396" s="153"/>
      <c r="AI4396" s="161"/>
      <c r="AJ4396" s="153"/>
      <c r="AK4396" s="153"/>
      <c r="AL4396" s="207"/>
      <c r="AM4396" s="207"/>
      <c r="AN4396" s="207"/>
      <c r="AO4396" s="207"/>
      <c r="AP4396" s="147" t="s">
        <v>54</v>
      </c>
      <c r="AQ4396" s="147"/>
      <c r="AR4396" s="147"/>
      <c r="AS4396" s="209" t="s">
        <v>68</v>
      </c>
      <c r="AT4396" s="223" t="str">
        <f>MONTH(B4396)&amp;"/"&amp;YEAR(B4396)</f>
        <v>3/2026</v>
      </c>
      <c r="AU4396" s="223">
        <f>WEEKNUM(B4396)-WEEKNUM(EOMONTH(B4396,-1)+1)+1</f>
        <v>1</v>
      </c>
      <c r="AV4396" s="209" t="str">
        <f>MONTH(R4396)&amp;"/"&amp;YEAR(R4396)</f>
        <v>1/1900</v>
      </c>
      <c r="AW4396" s="209" t="e">
        <f>WEEKNUM(R4396)-WEEKNUM(EOMONTH(R4396,-1)+1)+1</f>
        <v>#NUM!</v>
      </c>
      <c r="AX4396" s="209">
        <f>IF(BB4396="S",IF(Q4396="1. Aceitou o programa",R4396-B4396,0),0)</f>
        <v>0</v>
      </c>
      <c r="AY4396" s="209">
        <f>IF(BB4396="S",IF(AND(S4396&lt;&gt;"",R4396&lt;&gt;""),S4396-R4396,0),0)</f>
        <v>0</v>
      </c>
      <c r="AZ4396" s="209">
        <f>IF(BB4396="S",IF(Q4396="1. Aceitou o programa",IF(OR(X4396="Não se Aplica",X4396=""),IF(OR(W4396="Não se Aplica",W4396=""),0,W4396-V4396),AVERAGE(X4396-W4396,W4396-V4396)),0),0)</f>
        <v>0</v>
      </c>
      <c r="BA4396" s="209">
        <f>IF(BB4396="S",IF(AND(Q4396="1. Aceitou o programa",AH4396="Realizada"),IFERROR(IF(AG4396="",0,AG4396-R4396),0),0),0)</f>
        <v>0</v>
      </c>
      <c r="BB4396" s="209" t="str">
        <f>_xlfn.XLOOKUP(U4396,'Lista Suspensa'!$AA$20:$AA$23,'Lista Suspensa'!$AB$20:$AB$23,"N/A")</f>
        <v>S</v>
      </c>
    </row>
    <row r="4397" spans="1:54" ht="12" customHeight="1">
      <c r="A4397" s="151" t="s">
        <v>54</v>
      </c>
      <c r="B4397" s="152">
        <v>46083</v>
      </c>
      <c r="C4397" s="153" t="s">
        <v>55</v>
      </c>
      <c r="D4397" s="153" t="s">
        <v>56</v>
      </c>
      <c r="E4397" s="244">
        <v>450996859</v>
      </c>
      <c r="F4397" s="144" t="s">
        <v>7931</v>
      </c>
      <c r="G4397" s="230"/>
      <c r="H4397" s="154">
        <v>38365</v>
      </c>
      <c r="I4397" s="153">
        <v>21</v>
      </c>
      <c r="J4397" s="148" t="s">
        <v>70</v>
      </c>
      <c r="K4397" s="153"/>
      <c r="L4397" s="153"/>
      <c r="M4397" s="153"/>
      <c r="N4397" s="153">
        <v>200</v>
      </c>
      <c r="O4397" s="155" t="s">
        <v>7932</v>
      </c>
      <c r="P4397" s="156" t="s">
        <v>60</v>
      </c>
      <c r="Q4397" s="157" t="s">
        <v>7576</v>
      </c>
      <c r="R4397" s="158"/>
      <c r="S4397" s="159">
        <v>46150</v>
      </c>
      <c r="T4397" s="159" t="s">
        <v>6983</v>
      </c>
      <c r="U4397" s="159" t="s">
        <v>6152</v>
      </c>
      <c r="V4397" s="154">
        <v>46126</v>
      </c>
      <c r="W4397" s="154">
        <v>46141</v>
      </c>
      <c r="X4397" s="154">
        <v>46142</v>
      </c>
      <c r="Y4397" s="160"/>
      <c r="Z4397" s="160"/>
      <c r="AA4397" s="153"/>
      <c r="AB4397" s="153"/>
      <c r="AC4397" s="182" t="e">
        <f t="shared" si="138"/>
        <v>#DIV/0!</v>
      </c>
      <c r="AD4397" s="153" t="e">
        <f t="shared" si="139"/>
        <v>#DIV/0!</v>
      </c>
      <c r="AE4397" s="207"/>
      <c r="AF4397" s="153"/>
      <c r="AG4397" s="159"/>
      <c r="AH4397" s="153"/>
      <c r="AI4397" s="161"/>
      <c r="AJ4397" s="153"/>
      <c r="AK4397" s="153"/>
      <c r="AL4397" s="207"/>
      <c r="AM4397" s="207"/>
      <c r="AN4397" s="207"/>
      <c r="AO4397" s="207"/>
      <c r="AP4397" s="147" t="s">
        <v>54</v>
      </c>
      <c r="AQ4397" s="147"/>
      <c r="AR4397" s="147"/>
      <c r="AS4397" s="209" t="s">
        <v>68</v>
      </c>
      <c r="AT4397" s="223" t="str">
        <f>MONTH(B4397)&amp;"/"&amp;YEAR(B4397)</f>
        <v>3/2026</v>
      </c>
      <c r="AU4397" s="223">
        <f>WEEKNUM(B4397)-WEEKNUM(EOMONTH(B4397,-1)+1)+1</f>
        <v>1</v>
      </c>
      <c r="AV4397" s="209" t="str">
        <f>MONTH(R4397)&amp;"/"&amp;YEAR(R4397)</f>
        <v>1/1900</v>
      </c>
      <c r="AW4397" s="209" t="e">
        <f>WEEKNUM(R4397)-WEEKNUM(EOMONTH(R4397,-1)+1)+1</f>
        <v>#NUM!</v>
      </c>
      <c r="AX4397" s="209">
        <f>IF(BB4397="S",IF(Q4397="1. Aceitou o programa",R4397-B4397,0),0)</f>
        <v>0</v>
      </c>
      <c r="AY4397" s="209">
        <f>IF(BB4397="S",IF(AND(S4397&lt;&gt;"",R4397&lt;&gt;""),S4397-R4397,0),0)</f>
        <v>0</v>
      </c>
      <c r="AZ4397" s="209">
        <f>IF(BB4397="S",IF(Q4397="1. Aceitou o programa",IF(OR(X4397="Não se Aplica",X4397=""),IF(OR(W4397="Não se Aplica",W4397=""),0,W4397-V4397),AVERAGE(X4397-W4397,W4397-V4397)),0),0)</f>
        <v>0</v>
      </c>
      <c r="BA4397" s="209">
        <f>IF(BB4397="S",IF(AND(Q4397="1. Aceitou o programa",AH4397="Realizada"),IFERROR(IF(AG4397="",0,AG4397-R4397),0),0),0)</f>
        <v>0</v>
      </c>
      <c r="BB4397" s="209" t="str">
        <f>_xlfn.XLOOKUP(U4397,'Lista Suspensa'!$AA$20:$AA$23,'Lista Suspensa'!$AB$20:$AB$23,"N/A")</f>
        <v>S</v>
      </c>
    </row>
    <row r="4398" spans="1:54" ht="12" customHeight="1">
      <c r="A4398" s="151" t="s">
        <v>54</v>
      </c>
      <c r="B4398" s="152">
        <v>46083</v>
      </c>
      <c r="C4398" s="153" t="s">
        <v>55</v>
      </c>
      <c r="D4398" s="153" t="s">
        <v>56</v>
      </c>
      <c r="E4398" s="244">
        <v>76646800</v>
      </c>
      <c r="F4398" s="144" t="s">
        <v>7933</v>
      </c>
      <c r="G4398" s="230"/>
      <c r="H4398" s="154">
        <v>38393</v>
      </c>
      <c r="I4398" s="153">
        <v>21</v>
      </c>
      <c r="J4398" s="148" t="s">
        <v>70</v>
      </c>
      <c r="K4398" s="153"/>
      <c r="L4398" s="153"/>
      <c r="M4398" s="153"/>
      <c r="N4398" s="153">
        <v>50</v>
      </c>
      <c r="O4398" s="155" t="s">
        <v>7934</v>
      </c>
      <c r="P4398" s="156" t="s">
        <v>2026</v>
      </c>
      <c r="Q4398" s="157" t="s">
        <v>7576</v>
      </c>
      <c r="R4398" s="158"/>
      <c r="S4398" s="159">
        <v>46142</v>
      </c>
      <c r="T4398" s="159" t="s">
        <v>6983</v>
      </c>
      <c r="U4398" s="159" t="s">
        <v>6152</v>
      </c>
      <c r="V4398" s="154">
        <v>46112</v>
      </c>
      <c r="W4398" s="154">
        <v>46141</v>
      </c>
      <c r="X4398" s="154">
        <v>46142</v>
      </c>
      <c r="Y4398" s="160">
        <v>46111</v>
      </c>
      <c r="Z4398" s="160"/>
      <c r="AA4398" s="153"/>
      <c r="AB4398" s="153"/>
      <c r="AC4398" s="182" t="e">
        <f t="shared" si="138"/>
        <v>#DIV/0!</v>
      </c>
      <c r="AD4398" s="153" t="e">
        <f t="shared" si="139"/>
        <v>#DIV/0!</v>
      </c>
      <c r="AE4398" s="207"/>
      <c r="AF4398" s="153"/>
      <c r="AG4398" s="159"/>
      <c r="AH4398" s="153"/>
      <c r="AI4398" s="161"/>
      <c r="AJ4398" s="153"/>
      <c r="AK4398" s="153"/>
      <c r="AL4398" s="207"/>
      <c r="AM4398" s="207"/>
      <c r="AN4398" s="207"/>
      <c r="AO4398" s="207"/>
      <c r="AP4398" s="147" t="s">
        <v>54</v>
      </c>
      <c r="AQ4398" s="147"/>
      <c r="AR4398" s="147"/>
      <c r="AS4398" s="209" t="s">
        <v>68</v>
      </c>
      <c r="AT4398" s="223" t="str">
        <f>MONTH(B4398)&amp;"/"&amp;YEAR(B4398)</f>
        <v>3/2026</v>
      </c>
      <c r="AU4398" s="223">
        <f>WEEKNUM(B4398)-WEEKNUM(EOMONTH(B4398,-1)+1)+1</f>
        <v>1</v>
      </c>
      <c r="AV4398" s="209" t="str">
        <f>MONTH(R4398)&amp;"/"&amp;YEAR(R4398)</f>
        <v>1/1900</v>
      </c>
      <c r="AW4398" s="209" t="e">
        <f>WEEKNUM(R4398)-WEEKNUM(EOMONTH(R4398,-1)+1)+1</f>
        <v>#NUM!</v>
      </c>
      <c r="AX4398" s="209">
        <f>IF(BB4398="S",IF(Q4398="1. Aceitou o programa",R4398-B4398,0),0)</f>
        <v>0</v>
      </c>
      <c r="AY4398" s="209">
        <f>IF(BB4398="S",IF(AND(S4398&lt;&gt;"",R4398&lt;&gt;""),S4398-R4398,0),0)</f>
        <v>0</v>
      </c>
      <c r="AZ4398" s="209">
        <f>IF(BB4398="S",IF(Q4398="1. Aceitou o programa",IF(OR(X4398="Não se Aplica",X4398=""),IF(OR(W4398="Não se Aplica",W4398=""),0,W4398-V4398),AVERAGE(X4398-W4398,W4398-V4398)),0),0)</f>
        <v>0</v>
      </c>
      <c r="BA4398" s="209">
        <f>IF(BB4398="S",IF(AND(Q4398="1. Aceitou o programa",AH4398="Realizada"),IFERROR(IF(AG4398="",0,AG4398-R4398),0),0),0)</f>
        <v>0</v>
      </c>
      <c r="BB4398" s="209" t="str">
        <f>_xlfn.XLOOKUP(U4398,'Lista Suspensa'!$AA$20:$AA$23,'Lista Suspensa'!$AB$20:$AB$23,"N/A")</f>
        <v>S</v>
      </c>
    </row>
    <row r="4399" spans="1:54" ht="12" customHeight="1">
      <c r="A4399" s="151" t="s">
        <v>54</v>
      </c>
      <c r="B4399" s="152">
        <v>46083</v>
      </c>
      <c r="C4399" s="153" t="s">
        <v>55</v>
      </c>
      <c r="D4399" s="153" t="s">
        <v>56</v>
      </c>
      <c r="E4399" s="244">
        <v>93882578</v>
      </c>
      <c r="F4399" s="144" t="s">
        <v>7935</v>
      </c>
      <c r="G4399" s="230"/>
      <c r="H4399" s="154">
        <v>38400</v>
      </c>
      <c r="I4399" s="153">
        <v>21</v>
      </c>
      <c r="J4399" s="148" t="s">
        <v>70</v>
      </c>
      <c r="K4399" s="153"/>
      <c r="L4399" s="153"/>
      <c r="M4399" s="153"/>
      <c r="N4399" s="153">
        <v>120</v>
      </c>
      <c r="O4399" s="155">
        <v>21970004628</v>
      </c>
      <c r="P4399" s="156" t="s">
        <v>60</v>
      </c>
      <c r="Q4399" s="157" t="s">
        <v>7576</v>
      </c>
      <c r="R4399" s="158"/>
      <c r="S4399" s="159">
        <v>46150</v>
      </c>
      <c r="T4399" s="159" t="s">
        <v>6983</v>
      </c>
      <c r="U4399" s="159" t="s">
        <v>6152</v>
      </c>
      <c r="V4399" s="154">
        <v>46126</v>
      </c>
      <c r="W4399" s="154">
        <v>46141</v>
      </c>
      <c r="X4399" s="154">
        <v>46142</v>
      </c>
      <c r="Y4399" s="160"/>
      <c r="Z4399" s="160"/>
      <c r="AA4399" s="153"/>
      <c r="AB4399" s="153"/>
      <c r="AC4399" s="182" t="e">
        <f t="shared" si="138"/>
        <v>#DIV/0!</v>
      </c>
      <c r="AD4399" s="153" t="e">
        <f t="shared" si="139"/>
        <v>#DIV/0!</v>
      </c>
      <c r="AE4399" s="207"/>
      <c r="AF4399" s="153"/>
      <c r="AG4399" s="159"/>
      <c r="AH4399" s="153"/>
      <c r="AI4399" s="161"/>
      <c r="AJ4399" s="153"/>
      <c r="AK4399" s="153"/>
      <c r="AL4399" s="207"/>
      <c r="AM4399" s="207"/>
      <c r="AN4399" s="207"/>
      <c r="AO4399" s="207"/>
      <c r="AP4399" s="147" t="s">
        <v>54</v>
      </c>
      <c r="AQ4399" s="147"/>
      <c r="AR4399" s="147"/>
      <c r="AS4399" s="209" t="s">
        <v>68</v>
      </c>
      <c r="AT4399" s="223" t="str">
        <f>MONTH(B4399)&amp;"/"&amp;YEAR(B4399)</f>
        <v>3/2026</v>
      </c>
      <c r="AU4399" s="223">
        <f>WEEKNUM(B4399)-WEEKNUM(EOMONTH(B4399,-1)+1)+1</f>
        <v>1</v>
      </c>
      <c r="AV4399" s="209" t="str">
        <f>MONTH(R4399)&amp;"/"&amp;YEAR(R4399)</f>
        <v>1/1900</v>
      </c>
      <c r="AW4399" s="209" t="e">
        <f>WEEKNUM(R4399)-WEEKNUM(EOMONTH(R4399,-1)+1)+1</f>
        <v>#NUM!</v>
      </c>
      <c r="AX4399" s="209">
        <f>IF(BB4399="S",IF(Q4399="1. Aceitou o programa",R4399-B4399,0),0)</f>
        <v>0</v>
      </c>
      <c r="AY4399" s="209">
        <f>IF(BB4399="S",IF(AND(S4399&lt;&gt;"",R4399&lt;&gt;""),S4399-R4399,0),0)</f>
        <v>0</v>
      </c>
      <c r="AZ4399" s="209">
        <f>IF(BB4399="S",IF(Q4399="1. Aceitou o programa",IF(OR(X4399="Não se Aplica",X4399=""),IF(OR(W4399="Não se Aplica",W4399=""),0,W4399-V4399),AVERAGE(X4399-W4399,W4399-V4399)),0),0)</f>
        <v>0</v>
      </c>
      <c r="BA4399" s="209">
        <f>IF(BB4399="S",IF(AND(Q4399="1. Aceitou o programa",AH4399="Realizada"),IFERROR(IF(AG4399="",0,AG4399-R4399),0),0),0)</f>
        <v>0</v>
      </c>
      <c r="BB4399" s="209" t="str">
        <f>_xlfn.XLOOKUP(U4399,'Lista Suspensa'!$AA$20:$AA$23,'Lista Suspensa'!$AB$20:$AB$23,"N/A")</f>
        <v>S</v>
      </c>
    </row>
    <row r="4400" spans="1:54" ht="12" customHeight="1">
      <c r="A4400" s="151" t="s">
        <v>54</v>
      </c>
      <c r="B4400" s="152">
        <v>46083</v>
      </c>
      <c r="C4400" s="153" t="s">
        <v>55</v>
      </c>
      <c r="D4400" s="153" t="s">
        <v>56</v>
      </c>
      <c r="E4400" s="244">
        <v>594089166</v>
      </c>
      <c r="F4400" s="144" t="s">
        <v>7936</v>
      </c>
      <c r="G4400" s="230"/>
      <c r="H4400" s="154">
        <v>38442</v>
      </c>
      <c r="I4400" s="153">
        <v>21</v>
      </c>
      <c r="J4400" s="148" t="s">
        <v>58</v>
      </c>
      <c r="K4400" s="153"/>
      <c r="L4400" s="153"/>
      <c r="M4400" s="153"/>
      <c r="N4400" s="153">
        <v>50</v>
      </c>
      <c r="O4400" s="155" t="s">
        <v>7937</v>
      </c>
      <c r="P4400" s="156" t="s">
        <v>60</v>
      </c>
      <c r="Q4400" s="157" t="s">
        <v>7576</v>
      </c>
      <c r="R4400" s="158"/>
      <c r="S4400" s="159">
        <v>46150</v>
      </c>
      <c r="T4400" s="159" t="s">
        <v>6983</v>
      </c>
      <c r="U4400" s="159" t="s">
        <v>6152</v>
      </c>
      <c r="V4400" s="154">
        <v>46126</v>
      </c>
      <c r="W4400" s="154">
        <v>46141</v>
      </c>
      <c r="X4400" s="154">
        <v>46142</v>
      </c>
      <c r="Y4400" s="160"/>
      <c r="Z4400" s="160"/>
      <c r="AA4400" s="153"/>
      <c r="AB4400" s="153"/>
      <c r="AC4400" s="182" t="e">
        <f t="shared" si="138"/>
        <v>#DIV/0!</v>
      </c>
      <c r="AD4400" s="153" t="e">
        <f t="shared" si="139"/>
        <v>#DIV/0!</v>
      </c>
      <c r="AE4400" s="207"/>
      <c r="AF4400" s="153"/>
      <c r="AG4400" s="159"/>
      <c r="AH4400" s="153"/>
      <c r="AI4400" s="161"/>
      <c r="AJ4400" s="153"/>
      <c r="AK4400" s="153"/>
      <c r="AL4400" s="207"/>
      <c r="AM4400" s="207"/>
      <c r="AN4400" s="207"/>
      <c r="AO4400" s="207"/>
      <c r="AP4400" s="147" t="s">
        <v>54</v>
      </c>
      <c r="AQ4400" s="147"/>
      <c r="AR4400" s="147"/>
      <c r="AS4400" s="209" t="s">
        <v>68</v>
      </c>
      <c r="AT4400" s="223" t="str">
        <f>MONTH(B4400)&amp;"/"&amp;YEAR(B4400)</f>
        <v>3/2026</v>
      </c>
      <c r="AU4400" s="223">
        <f>WEEKNUM(B4400)-WEEKNUM(EOMONTH(B4400,-1)+1)+1</f>
        <v>1</v>
      </c>
      <c r="AV4400" s="209" t="str">
        <f>MONTH(R4400)&amp;"/"&amp;YEAR(R4400)</f>
        <v>1/1900</v>
      </c>
      <c r="AW4400" s="209" t="e">
        <f>WEEKNUM(R4400)-WEEKNUM(EOMONTH(R4400,-1)+1)+1</f>
        <v>#NUM!</v>
      </c>
      <c r="AX4400" s="209">
        <f>IF(BB4400="S",IF(Q4400="1. Aceitou o programa",R4400-B4400,0),0)</f>
        <v>0</v>
      </c>
      <c r="AY4400" s="209">
        <f>IF(BB4400="S",IF(AND(S4400&lt;&gt;"",R4400&lt;&gt;""),S4400-R4400,0),0)</f>
        <v>0</v>
      </c>
      <c r="AZ4400" s="209">
        <f>IF(BB4400="S",IF(Q4400="1. Aceitou o programa",IF(OR(X4400="Não se Aplica",X4400=""),IF(OR(W4400="Não se Aplica",W4400=""),0,W4400-V4400),AVERAGE(X4400-W4400,W4400-V4400)),0),0)</f>
        <v>0</v>
      </c>
      <c r="BA4400" s="209">
        <f>IF(BB4400="S",IF(AND(Q4400="1. Aceitou o programa",AH4400="Realizada"),IFERROR(IF(AG4400="",0,AG4400-R4400),0),0),0)</f>
        <v>0</v>
      </c>
      <c r="BB4400" s="209" t="str">
        <f>_xlfn.XLOOKUP(U4400,'Lista Suspensa'!$AA$20:$AA$23,'Lista Suspensa'!$AB$20:$AB$23,"N/A")</f>
        <v>S</v>
      </c>
    </row>
    <row r="4401" spans="1:54" ht="12" customHeight="1">
      <c r="A4401" s="151" t="s">
        <v>54</v>
      </c>
      <c r="B4401" s="152">
        <v>46083</v>
      </c>
      <c r="C4401" s="153" t="s">
        <v>55</v>
      </c>
      <c r="D4401" s="153" t="s">
        <v>56</v>
      </c>
      <c r="E4401" s="244">
        <v>74540057</v>
      </c>
      <c r="F4401" s="144" t="s">
        <v>7938</v>
      </c>
      <c r="G4401" s="230"/>
      <c r="H4401" s="154">
        <v>38654</v>
      </c>
      <c r="I4401" s="153">
        <v>20</v>
      </c>
      <c r="J4401" s="148" t="s">
        <v>58</v>
      </c>
      <c r="K4401" s="153"/>
      <c r="L4401" s="153"/>
      <c r="M4401" s="153"/>
      <c r="N4401" s="153">
        <v>60</v>
      </c>
      <c r="O4401" s="155">
        <v>21969590773</v>
      </c>
      <c r="P4401" s="156" t="s">
        <v>60</v>
      </c>
      <c r="Q4401" s="157" t="s">
        <v>7576</v>
      </c>
      <c r="R4401" s="158"/>
      <c r="S4401" s="159">
        <v>46150</v>
      </c>
      <c r="T4401" s="159" t="s">
        <v>6983</v>
      </c>
      <c r="U4401" s="159" t="s">
        <v>6152</v>
      </c>
      <c r="V4401" s="154">
        <v>46113</v>
      </c>
      <c r="W4401" s="154">
        <v>46118</v>
      </c>
      <c r="X4401" s="154">
        <v>46142</v>
      </c>
      <c r="Y4401" s="160"/>
      <c r="Z4401" s="160"/>
      <c r="AA4401" s="153"/>
      <c r="AB4401" s="153"/>
      <c r="AC4401" s="182" t="e">
        <f t="shared" si="138"/>
        <v>#DIV/0!</v>
      </c>
      <c r="AD4401" s="153" t="e">
        <f t="shared" si="139"/>
        <v>#DIV/0!</v>
      </c>
      <c r="AE4401" s="207"/>
      <c r="AF4401" s="153"/>
      <c r="AG4401" s="159"/>
      <c r="AH4401" s="153"/>
      <c r="AI4401" s="161"/>
      <c r="AJ4401" s="153"/>
      <c r="AK4401" s="153"/>
      <c r="AL4401" s="207"/>
      <c r="AM4401" s="207"/>
      <c r="AN4401" s="207"/>
      <c r="AO4401" s="207"/>
      <c r="AP4401" s="147" t="s">
        <v>54</v>
      </c>
      <c r="AQ4401" s="147"/>
      <c r="AR4401" s="147"/>
      <c r="AS4401" s="209" t="s">
        <v>68</v>
      </c>
      <c r="AT4401" s="223" t="str">
        <f>MONTH(B4401)&amp;"/"&amp;YEAR(B4401)</f>
        <v>3/2026</v>
      </c>
      <c r="AU4401" s="223">
        <f>WEEKNUM(B4401)-WEEKNUM(EOMONTH(B4401,-1)+1)+1</f>
        <v>1</v>
      </c>
      <c r="AV4401" s="209" t="str">
        <f>MONTH(R4401)&amp;"/"&amp;YEAR(R4401)</f>
        <v>1/1900</v>
      </c>
      <c r="AW4401" s="209" t="e">
        <f>WEEKNUM(R4401)-WEEKNUM(EOMONTH(R4401,-1)+1)+1</f>
        <v>#NUM!</v>
      </c>
      <c r="AX4401" s="209">
        <f>IF(BB4401="S",IF(Q4401="1. Aceitou o programa",R4401-B4401,0),0)</f>
        <v>0</v>
      </c>
      <c r="AY4401" s="209">
        <f>IF(BB4401="S",IF(AND(S4401&lt;&gt;"",R4401&lt;&gt;""),S4401-R4401,0),0)</f>
        <v>0</v>
      </c>
      <c r="AZ4401" s="209">
        <f>IF(BB4401="S",IF(Q4401="1. Aceitou o programa",IF(OR(X4401="Não se Aplica",X4401=""),IF(OR(W4401="Não se Aplica",W4401=""),0,W4401-V4401),AVERAGE(X4401-W4401,W4401-V4401)),0),0)</f>
        <v>0</v>
      </c>
      <c r="BA4401" s="209">
        <f>IF(BB4401="S",IF(AND(Q4401="1. Aceitou o programa",AH4401="Realizada"),IFERROR(IF(AG4401="",0,AG4401-R4401),0),0),0)</f>
        <v>0</v>
      </c>
      <c r="BB4401" s="209" t="str">
        <f>_xlfn.XLOOKUP(U4401,'Lista Suspensa'!$AA$20:$AA$23,'Lista Suspensa'!$AB$20:$AB$23,"N/A")</f>
        <v>S</v>
      </c>
    </row>
    <row r="4402" spans="1:54" ht="12" customHeight="1">
      <c r="A4402" s="151" t="s">
        <v>54</v>
      </c>
      <c r="B4402" s="152">
        <v>46083</v>
      </c>
      <c r="C4402" s="153" t="s">
        <v>55</v>
      </c>
      <c r="D4402" s="153" t="s">
        <v>56</v>
      </c>
      <c r="E4402" s="244">
        <v>83854150</v>
      </c>
      <c r="F4402" s="144" t="s">
        <v>7939</v>
      </c>
      <c r="G4402" s="230"/>
      <c r="H4402" s="154">
        <v>38663</v>
      </c>
      <c r="I4402" s="153">
        <v>20</v>
      </c>
      <c r="J4402" s="148" t="s">
        <v>70</v>
      </c>
      <c r="K4402" s="153"/>
      <c r="L4402" s="153"/>
      <c r="M4402" s="153"/>
      <c r="N4402" s="153">
        <v>60</v>
      </c>
      <c r="O4402" s="155" t="s">
        <v>7940</v>
      </c>
      <c r="P4402" s="156" t="s">
        <v>60</v>
      </c>
      <c r="Q4402" s="157" t="s">
        <v>7576</v>
      </c>
      <c r="R4402" s="158"/>
      <c r="S4402" s="159">
        <v>46150</v>
      </c>
      <c r="T4402" s="159" t="s">
        <v>6983</v>
      </c>
      <c r="U4402" s="159" t="s">
        <v>6152</v>
      </c>
      <c r="V4402" s="154">
        <v>46114</v>
      </c>
      <c r="W4402" s="154">
        <v>46141</v>
      </c>
      <c r="X4402" s="154">
        <v>46142</v>
      </c>
      <c r="Y4402" s="160"/>
      <c r="Z4402" s="160"/>
      <c r="AA4402" s="153"/>
      <c r="AB4402" s="153"/>
      <c r="AC4402" s="182" t="e">
        <f t="shared" si="138"/>
        <v>#DIV/0!</v>
      </c>
      <c r="AD4402" s="153" t="e">
        <f t="shared" si="139"/>
        <v>#DIV/0!</v>
      </c>
      <c r="AE4402" s="207"/>
      <c r="AF4402" s="153"/>
      <c r="AG4402" s="159"/>
      <c r="AH4402" s="153"/>
      <c r="AI4402" s="161"/>
      <c r="AJ4402" s="153"/>
      <c r="AK4402" s="153"/>
      <c r="AL4402" s="207"/>
      <c r="AM4402" s="207"/>
      <c r="AN4402" s="207"/>
      <c r="AO4402" s="207"/>
      <c r="AP4402" s="147" t="s">
        <v>54</v>
      </c>
      <c r="AQ4402" s="147"/>
      <c r="AR4402" s="147"/>
      <c r="AS4402" s="209" t="s">
        <v>68</v>
      </c>
      <c r="AT4402" s="223" t="str">
        <f>MONTH(B4402)&amp;"/"&amp;YEAR(B4402)</f>
        <v>3/2026</v>
      </c>
      <c r="AU4402" s="223">
        <f>WEEKNUM(B4402)-WEEKNUM(EOMONTH(B4402,-1)+1)+1</f>
        <v>1</v>
      </c>
      <c r="AV4402" s="209" t="str">
        <f>MONTH(R4402)&amp;"/"&amp;YEAR(R4402)</f>
        <v>1/1900</v>
      </c>
      <c r="AW4402" s="209" t="e">
        <f>WEEKNUM(R4402)-WEEKNUM(EOMONTH(R4402,-1)+1)+1</f>
        <v>#NUM!</v>
      </c>
      <c r="AX4402" s="209">
        <f>IF(BB4402="S",IF(Q4402="1. Aceitou o programa",R4402-B4402,0),0)</f>
        <v>0</v>
      </c>
      <c r="AY4402" s="209">
        <f>IF(BB4402="S",IF(AND(S4402&lt;&gt;"",R4402&lt;&gt;""),S4402-R4402,0),0)</f>
        <v>0</v>
      </c>
      <c r="AZ4402" s="209">
        <f>IF(BB4402="S",IF(Q4402="1. Aceitou o programa",IF(OR(X4402="Não se Aplica",X4402=""),IF(OR(W4402="Não se Aplica",W4402=""),0,W4402-V4402),AVERAGE(X4402-W4402,W4402-V4402)),0),0)</f>
        <v>0</v>
      </c>
      <c r="BA4402" s="209">
        <f>IF(BB4402="S",IF(AND(Q4402="1. Aceitou o programa",AH4402="Realizada"),IFERROR(IF(AG4402="",0,AG4402-R4402),0),0),0)</f>
        <v>0</v>
      </c>
      <c r="BB4402" s="209" t="str">
        <f>_xlfn.XLOOKUP(U4402,'Lista Suspensa'!$AA$20:$AA$23,'Lista Suspensa'!$AB$20:$AB$23,"N/A")</f>
        <v>S</v>
      </c>
    </row>
    <row r="4403" spans="1:54" ht="12" customHeight="1">
      <c r="A4403" s="151" t="s">
        <v>54</v>
      </c>
      <c r="B4403" s="152">
        <v>46083</v>
      </c>
      <c r="C4403" s="153" t="s">
        <v>55</v>
      </c>
      <c r="D4403" s="153" t="s">
        <v>56</v>
      </c>
      <c r="E4403" s="244">
        <v>808045113</v>
      </c>
      <c r="F4403" s="144" t="s">
        <v>7941</v>
      </c>
      <c r="G4403" s="230"/>
      <c r="H4403" s="154">
        <v>38666</v>
      </c>
      <c r="I4403" s="153">
        <v>20</v>
      </c>
      <c r="J4403" s="148" t="s">
        <v>58</v>
      </c>
      <c r="K4403" s="153"/>
      <c r="L4403" s="153"/>
      <c r="M4403" s="153"/>
      <c r="N4403" s="153">
        <v>100</v>
      </c>
      <c r="O4403" s="155">
        <v>11998711694</v>
      </c>
      <c r="P4403" s="156" t="s">
        <v>60</v>
      </c>
      <c r="Q4403" s="157" t="s">
        <v>7576</v>
      </c>
      <c r="R4403" s="158"/>
      <c r="S4403" s="159">
        <v>46150</v>
      </c>
      <c r="T4403" s="159" t="s">
        <v>6983</v>
      </c>
      <c r="U4403" s="159" t="s">
        <v>6152</v>
      </c>
      <c r="V4403" s="154">
        <v>46125</v>
      </c>
      <c r="W4403" s="154">
        <v>46141</v>
      </c>
      <c r="X4403" s="154">
        <v>46142</v>
      </c>
      <c r="Y4403" s="160"/>
      <c r="Z4403" s="160"/>
      <c r="AA4403" s="153"/>
      <c r="AB4403" s="153"/>
      <c r="AC4403" s="182" t="e">
        <f t="shared" si="138"/>
        <v>#DIV/0!</v>
      </c>
      <c r="AD4403" s="153" t="e">
        <f t="shared" si="139"/>
        <v>#DIV/0!</v>
      </c>
      <c r="AE4403" s="207"/>
      <c r="AF4403" s="153"/>
      <c r="AG4403" s="159"/>
      <c r="AH4403" s="153"/>
      <c r="AI4403" s="161"/>
      <c r="AJ4403" s="153"/>
      <c r="AK4403" s="153"/>
      <c r="AL4403" s="207"/>
      <c r="AM4403" s="207"/>
      <c r="AN4403" s="207"/>
      <c r="AO4403" s="207"/>
      <c r="AP4403" s="147" t="s">
        <v>54</v>
      </c>
      <c r="AQ4403" s="147"/>
      <c r="AR4403" s="147"/>
      <c r="AS4403" s="209" t="s">
        <v>68</v>
      </c>
      <c r="AT4403" s="223" t="str">
        <f>MONTH(B4403)&amp;"/"&amp;YEAR(B4403)</f>
        <v>3/2026</v>
      </c>
      <c r="AU4403" s="223">
        <f>WEEKNUM(B4403)-WEEKNUM(EOMONTH(B4403,-1)+1)+1</f>
        <v>1</v>
      </c>
      <c r="AV4403" s="209" t="str">
        <f>MONTH(R4403)&amp;"/"&amp;YEAR(R4403)</f>
        <v>1/1900</v>
      </c>
      <c r="AW4403" s="209" t="e">
        <f>WEEKNUM(R4403)-WEEKNUM(EOMONTH(R4403,-1)+1)+1</f>
        <v>#NUM!</v>
      </c>
      <c r="AX4403" s="209">
        <f>IF(BB4403="S",IF(Q4403="1. Aceitou o programa",R4403-B4403,0),0)</f>
        <v>0</v>
      </c>
      <c r="AY4403" s="209">
        <f>IF(BB4403="S",IF(AND(S4403&lt;&gt;"",R4403&lt;&gt;""),S4403-R4403,0),0)</f>
        <v>0</v>
      </c>
      <c r="AZ4403" s="209">
        <f>IF(BB4403="S",IF(Q4403="1. Aceitou o programa",IF(OR(X4403="Não se Aplica",X4403=""),IF(OR(W4403="Não se Aplica",W4403=""),0,W4403-V4403),AVERAGE(X4403-W4403,W4403-V4403)),0),0)</f>
        <v>0</v>
      </c>
      <c r="BA4403" s="209">
        <f>IF(BB4403="S",IF(AND(Q4403="1. Aceitou o programa",AH4403="Realizada"),IFERROR(IF(AG4403="",0,AG4403-R4403),0),0),0)</f>
        <v>0</v>
      </c>
      <c r="BB4403" s="209" t="str">
        <f>_xlfn.XLOOKUP(U4403,'Lista Suspensa'!$AA$20:$AA$23,'Lista Suspensa'!$AB$20:$AB$23,"N/A")</f>
        <v>S</v>
      </c>
    </row>
    <row r="4404" spans="1:54" ht="12" customHeight="1">
      <c r="A4404" s="151" t="s">
        <v>54</v>
      </c>
      <c r="B4404" s="152">
        <v>46083</v>
      </c>
      <c r="C4404" s="153" t="s">
        <v>55</v>
      </c>
      <c r="D4404" s="153" t="s">
        <v>56</v>
      </c>
      <c r="E4404" s="244">
        <v>75171884</v>
      </c>
      <c r="F4404" s="144" t="s">
        <v>7942</v>
      </c>
      <c r="G4404" s="230"/>
      <c r="H4404" s="154">
        <v>38704</v>
      </c>
      <c r="I4404" s="153">
        <v>20</v>
      </c>
      <c r="J4404" s="148" t="s">
        <v>70</v>
      </c>
      <c r="K4404" s="153"/>
      <c r="L4404" s="153"/>
      <c r="M4404" s="153"/>
      <c r="N4404" s="153">
        <v>50</v>
      </c>
      <c r="O4404" s="155" t="s">
        <v>7943</v>
      </c>
      <c r="P4404" s="156" t="s">
        <v>2026</v>
      </c>
      <c r="Q4404" s="157" t="s">
        <v>7576</v>
      </c>
      <c r="R4404" s="158"/>
      <c r="S4404" s="159">
        <v>46142</v>
      </c>
      <c r="T4404" s="159" t="s">
        <v>6983</v>
      </c>
      <c r="U4404" s="159" t="s">
        <v>6152</v>
      </c>
      <c r="V4404" s="154">
        <v>46112</v>
      </c>
      <c r="W4404" s="154">
        <v>46141</v>
      </c>
      <c r="X4404" s="154">
        <v>46142</v>
      </c>
      <c r="Y4404" s="160">
        <v>46111</v>
      </c>
      <c r="Z4404" s="160"/>
      <c r="AA4404" s="153"/>
      <c r="AB4404" s="153"/>
      <c r="AC4404" s="182" t="e">
        <f t="shared" si="138"/>
        <v>#DIV/0!</v>
      </c>
      <c r="AD4404" s="153" t="e">
        <f t="shared" si="139"/>
        <v>#DIV/0!</v>
      </c>
      <c r="AE4404" s="207"/>
      <c r="AF4404" s="153"/>
      <c r="AG4404" s="159"/>
      <c r="AH4404" s="153"/>
      <c r="AI4404" s="161"/>
      <c r="AJ4404" s="153"/>
      <c r="AK4404" s="153"/>
      <c r="AL4404" s="207"/>
      <c r="AM4404" s="207"/>
      <c r="AN4404" s="207"/>
      <c r="AO4404" s="207"/>
      <c r="AP4404" s="147" t="s">
        <v>54</v>
      </c>
      <c r="AQ4404" s="147"/>
      <c r="AR4404" s="147"/>
      <c r="AS4404" s="209" t="s">
        <v>68</v>
      </c>
      <c r="AT4404" s="223" t="str">
        <f>MONTH(B4404)&amp;"/"&amp;YEAR(B4404)</f>
        <v>3/2026</v>
      </c>
      <c r="AU4404" s="223">
        <f>WEEKNUM(B4404)-WEEKNUM(EOMONTH(B4404,-1)+1)+1</f>
        <v>1</v>
      </c>
      <c r="AV4404" s="209" t="str">
        <f>MONTH(R4404)&amp;"/"&amp;YEAR(R4404)</f>
        <v>1/1900</v>
      </c>
      <c r="AW4404" s="209" t="e">
        <f>WEEKNUM(R4404)-WEEKNUM(EOMONTH(R4404,-1)+1)+1</f>
        <v>#NUM!</v>
      </c>
      <c r="AX4404" s="209">
        <f>IF(BB4404="S",IF(Q4404="1. Aceitou o programa",R4404-B4404,0),0)</f>
        <v>0</v>
      </c>
      <c r="AY4404" s="209">
        <f>IF(BB4404="S",IF(AND(S4404&lt;&gt;"",R4404&lt;&gt;""),S4404-R4404,0),0)</f>
        <v>0</v>
      </c>
      <c r="AZ4404" s="209">
        <f>IF(BB4404="S",IF(Q4404="1. Aceitou o programa",IF(OR(X4404="Não se Aplica",X4404=""),IF(OR(W4404="Não se Aplica",W4404=""),0,W4404-V4404),AVERAGE(X4404-W4404,W4404-V4404)),0),0)</f>
        <v>0</v>
      </c>
      <c r="BA4404" s="209">
        <f>IF(BB4404="S",IF(AND(Q4404="1. Aceitou o programa",AH4404="Realizada"),IFERROR(IF(AG4404="",0,AG4404-R4404),0),0),0)</f>
        <v>0</v>
      </c>
      <c r="BB4404" s="209" t="str">
        <f>_xlfn.XLOOKUP(U4404,'Lista Suspensa'!$AA$20:$AA$23,'Lista Suspensa'!$AB$20:$AB$23,"N/A")</f>
        <v>S</v>
      </c>
    </row>
    <row r="4405" spans="1:54" ht="12" customHeight="1">
      <c r="A4405" s="151" t="s">
        <v>54</v>
      </c>
      <c r="B4405" s="152">
        <v>46083</v>
      </c>
      <c r="C4405" s="153" t="s">
        <v>55</v>
      </c>
      <c r="D4405" s="153" t="s">
        <v>56</v>
      </c>
      <c r="E4405" s="244">
        <v>810595982</v>
      </c>
      <c r="F4405" s="144" t="s">
        <v>7944</v>
      </c>
      <c r="G4405" s="230"/>
      <c r="H4405" s="154">
        <v>38715</v>
      </c>
      <c r="I4405" s="153">
        <v>20</v>
      </c>
      <c r="J4405" s="148" t="s">
        <v>70</v>
      </c>
      <c r="K4405" s="153"/>
      <c r="L4405" s="153"/>
      <c r="M4405" s="153"/>
      <c r="N4405" s="153">
        <v>100</v>
      </c>
      <c r="O4405" s="155" t="s">
        <v>7945</v>
      </c>
      <c r="P4405" s="156" t="s">
        <v>2026</v>
      </c>
      <c r="Q4405" s="157" t="s">
        <v>7576</v>
      </c>
      <c r="R4405" s="158"/>
      <c r="S4405" s="159">
        <v>46142</v>
      </c>
      <c r="T4405" s="159" t="s">
        <v>6983</v>
      </c>
      <c r="U4405" s="159" t="s">
        <v>6152</v>
      </c>
      <c r="V4405" s="154">
        <v>46111</v>
      </c>
      <c r="W4405" s="154">
        <v>46141</v>
      </c>
      <c r="X4405" s="154">
        <v>46142</v>
      </c>
      <c r="Y4405" s="160">
        <v>46111</v>
      </c>
      <c r="Z4405" s="160"/>
      <c r="AA4405" s="153"/>
      <c r="AB4405" s="153"/>
      <c r="AC4405" s="182" t="e">
        <f t="shared" si="138"/>
        <v>#DIV/0!</v>
      </c>
      <c r="AD4405" s="153" t="e">
        <f t="shared" si="139"/>
        <v>#DIV/0!</v>
      </c>
      <c r="AE4405" s="207"/>
      <c r="AF4405" s="153"/>
      <c r="AG4405" s="159"/>
      <c r="AH4405" s="153"/>
      <c r="AI4405" s="161"/>
      <c r="AJ4405" s="153"/>
      <c r="AK4405" s="153"/>
      <c r="AL4405" s="207"/>
      <c r="AM4405" s="207"/>
      <c r="AN4405" s="207"/>
      <c r="AO4405" s="207"/>
      <c r="AP4405" s="147" t="s">
        <v>54</v>
      </c>
      <c r="AQ4405" s="147"/>
      <c r="AR4405" s="147"/>
      <c r="AS4405" s="209" t="s">
        <v>68</v>
      </c>
      <c r="AT4405" s="223" t="str">
        <f>MONTH(B4405)&amp;"/"&amp;YEAR(B4405)</f>
        <v>3/2026</v>
      </c>
      <c r="AU4405" s="223">
        <f>WEEKNUM(B4405)-WEEKNUM(EOMONTH(B4405,-1)+1)+1</f>
        <v>1</v>
      </c>
      <c r="AV4405" s="209" t="str">
        <f>MONTH(R4405)&amp;"/"&amp;YEAR(R4405)</f>
        <v>1/1900</v>
      </c>
      <c r="AW4405" s="209" t="e">
        <f>WEEKNUM(R4405)-WEEKNUM(EOMONTH(R4405,-1)+1)+1</f>
        <v>#NUM!</v>
      </c>
      <c r="AX4405" s="209">
        <f>IF(BB4405="S",IF(Q4405="1. Aceitou o programa",R4405-B4405,0),0)</f>
        <v>0</v>
      </c>
      <c r="AY4405" s="209">
        <f>IF(BB4405="S",IF(AND(S4405&lt;&gt;"",R4405&lt;&gt;""),S4405-R4405,0),0)</f>
        <v>0</v>
      </c>
      <c r="AZ4405" s="209">
        <f>IF(BB4405="S",IF(Q4405="1. Aceitou o programa",IF(OR(X4405="Não se Aplica",X4405=""),IF(OR(W4405="Não se Aplica",W4405=""),0,W4405-V4405),AVERAGE(X4405-W4405,W4405-V4405)),0),0)</f>
        <v>0</v>
      </c>
      <c r="BA4405" s="209">
        <f>IF(BB4405="S",IF(AND(Q4405="1. Aceitou o programa",AH4405="Realizada"),IFERROR(IF(AG4405="",0,AG4405-R4405),0),0),0)</f>
        <v>0</v>
      </c>
      <c r="BB4405" s="209" t="str">
        <f>_xlfn.XLOOKUP(U4405,'Lista Suspensa'!$AA$20:$AA$23,'Lista Suspensa'!$AB$20:$AB$23,"N/A")</f>
        <v>S</v>
      </c>
    </row>
    <row r="4406" spans="1:54" ht="12" customHeight="1">
      <c r="A4406" s="151" t="s">
        <v>54</v>
      </c>
      <c r="B4406" s="152">
        <v>46083</v>
      </c>
      <c r="C4406" s="153" t="s">
        <v>55</v>
      </c>
      <c r="D4406" s="153" t="s">
        <v>56</v>
      </c>
      <c r="E4406" s="244">
        <v>82528415</v>
      </c>
      <c r="F4406" s="144" t="s">
        <v>7946</v>
      </c>
      <c r="G4406" s="230"/>
      <c r="H4406" s="154">
        <v>38724</v>
      </c>
      <c r="I4406" s="153">
        <v>20</v>
      </c>
      <c r="J4406" s="148" t="s">
        <v>70</v>
      </c>
      <c r="K4406" s="153"/>
      <c r="L4406" s="153"/>
      <c r="M4406" s="153"/>
      <c r="N4406" s="153">
        <v>60</v>
      </c>
      <c r="O4406" s="155">
        <v>21974284439</v>
      </c>
      <c r="P4406" s="156" t="s">
        <v>60</v>
      </c>
      <c r="Q4406" s="157" t="s">
        <v>7576</v>
      </c>
      <c r="R4406" s="158"/>
      <c r="S4406" s="159">
        <v>46150</v>
      </c>
      <c r="T4406" s="159" t="s">
        <v>6983</v>
      </c>
      <c r="U4406" s="159" t="s">
        <v>6152</v>
      </c>
      <c r="V4406" s="154">
        <v>46118</v>
      </c>
      <c r="W4406" s="154">
        <v>46141</v>
      </c>
      <c r="X4406" s="154">
        <v>46142</v>
      </c>
      <c r="Y4406" s="160"/>
      <c r="Z4406" s="160"/>
      <c r="AA4406" s="153"/>
      <c r="AB4406" s="153"/>
      <c r="AC4406" s="182" t="e">
        <f t="shared" si="138"/>
        <v>#DIV/0!</v>
      </c>
      <c r="AD4406" s="153" t="e">
        <f t="shared" si="139"/>
        <v>#DIV/0!</v>
      </c>
      <c r="AE4406" s="207"/>
      <c r="AF4406" s="153"/>
      <c r="AG4406" s="159"/>
      <c r="AH4406" s="153"/>
      <c r="AI4406" s="161"/>
      <c r="AJ4406" s="153"/>
      <c r="AK4406" s="153"/>
      <c r="AL4406" s="207"/>
      <c r="AM4406" s="207"/>
      <c r="AN4406" s="207"/>
      <c r="AO4406" s="207"/>
      <c r="AP4406" s="147" t="s">
        <v>54</v>
      </c>
      <c r="AQ4406" s="147"/>
      <c r="AR4406" s="147"/>
      <c r="AS4406" s="209" t="s">
        <v>68</v>
      </c>
      <c r="AT4406" s="223" t="str">
        <f>MONTH(B4406)&amp;"/"&amp;YEAR(B4406)</f>
        <v>3/2026</v>
      </c>
      <c r="AU4406" s="223">
        <f>WEEKNUM(B4406)-WEEKNUM(EOMONTH(B4406,-1)+1)+1</f>
        <v>1</v>
      </c>
      <c r="AV4406" s="209" t="str">
        <f>MONTH(R4406)&amp;"/"&amp;YEAR(R4406)</f>
        <v>1/1900</v>
      </c>
      <c r="AW4406" s="209" t="e">
        <f>WEEKNUM(R4406)-WEEKNUM(EOMONTH(R4406,-1)+1)+1</f>
        <v>#NUM!</v>
      </c>
      <c r="AX4406" s="209">
        <f>IF(BB4406="S",IF(Q4406="1. Aceitou o programa",R4406-B4406,0),0)</f>
        <v>0</v>
      </c>
      <c r="AY4406" s="209">
        <f>IF(BB4406="S",IF(AND(S4406&lt;&gt;"",R4406&lt;&gt;""),S4406-R4406,0),0)</f>
        <v>0</v>
      </c>
      <c r="AZ4406" s="209">
        <f>IF(BB4406="S",IF(Q4406="1. Aceitou o programa",IF(OR(X4406="Não se Aplica",X4406=""),IF(OR(W4406="Não se Aplica",W4406=""),0,W4406-V4406),AVERAGE(X4406-W4406,W4406-V4406)),0),0)</f>
        <v>0</v>
      </c>
      <c r="BA4406" s="209">
        <f>IF(BB4406="S",IF(AND(Q4406="1. Aceitou o programa",AH4406="Realizada"),IFERROR(IF(AG4406="",0,AG4406-R4406),0),0),0)</f>
        <v>0</v>
      </c>
      <c r="BB4406" s="209" t="str">
        <f>_xlfn.XLOOKUP(U4406,'Lista Suspensa'!$AA$20:$AA$23,'Lista Suspensa'!$AB$20:$AB$23,"N/A")</f>
        <v>S</v>
      </c>
    </row>
    <row r="4407" spans="1:54" ht="12" customHeight="1">
      <c r="A4407" s="151" t="s">
        <v>54</v>
      </c>
      <c r="B4407" s="152">
        <v>46083</v>
      </c>
      <c r="C4407" s="153" t="s">
        <v>55</v>
      </c>
      <c r="D4407" s="153" t="s">
        <v>56</v>
      </c>
      <c r="E4407" s="244">
        <v>89652935</v>
      </c>
      <c r="F4407" s="144" t="s">
        <v>7947</v>
      </c>
      <c r="G4407" s="230"/>
      <c r="H4407" s="154">
        <v>38728</v>
      </c>
      <c r="I4407" s="153">
        <v>20</v>
      </c>
      <c r="J4407" s="148" t="s">
        <v>58</v>
      </c>
      <c r="K4407" s="153"/>
      <c r="L4407" s="153"/>
      <c r="M4407" s="153"/>
      <c r="N4407" s="153">
        <v>120</v>
      </c>
      <c r="O4407" s="155">
        <v>21992905699</v>
      </c>
      <c r="P4407" s="156" t="s">
        <v>60</v>
      </c>
      <c r="Q4407" s="157" t="s">
        <v>7576</v>
      </c>
      <c r="R4407" s="158"/>
      <c r="S4407" s="159">
        <v>46150</v>
      </c>
      <c r="T4407" s="159" t="s">
        <v>6983</v>
      </c>
      <c r="U4407" s="159" t="s">
        <v>6152</v>
      </c>
      <c r="V4407" s="154">
        <v>46118</v>
      </c>
      <c r="W4407" s="154">
        <v>46141</v>
      </c>
      <c r="X4407" s="154">
        <v>46142</v>
      </c>
      <c r="Y4407" s="160"/>
      <c r="Z4407" s="160"/>
      <c r="AA4407" s="153"/>
      <c r="AB4407" s="153"/>
      <c r="AC4407" s="182" t="e">
        <f t="shared" si="138"/>
        <v>#DIV/0!</v>
      </c>
      <c r="AD4407" s="153" t="e">
        <f t="shared" si="139"/>
        <v>#DIV/0!</v>
      </c>
      <c r="AE4407" s="207"/>
      <c r="AF4407" s="153"/>
      <c r="AG4407" s="159"/>
      <c r="AH4407" s="153"/>
      <c r="AI4407" s="161"/>
      <c r="AJ4407" s="153"/>
      <c r="AK4407" s="153"/>
      <c r="AL4407" s="207"/>
      <c r="AM4407" s="207"/>
      <c r="AN4407" s="207"/>
      <c r="AO4407" s="207"/>
      <c r="AP4407" s="147" t="s">
        <v>54</v>
      </c>
      <c r="AQ4407" s="147"/>
      <c r="AR4407" s="147"/>
      <c r="AS4407" s="209" t="s">
        <v>68</v>
      </c>
      <c r="AT4407" s="223" t="str">
        <f>MONTH(B4407)&amp;"/"&amp;YEAR(B4407)</f>
        <v>3/2026</v>
      </c>
      <c r="AU4407" s="223">
        <f>WEEKNUM(B4407)-WEEKNUM(EOMONTH(B4407,-1)+1)+1</f>
        <v>1</v>
      </c>
      <c r="AV4407" s="209" t="str">
        <f>MONTH(R4407)&amp;"/"&amp;YEAR(R4407)</f>
        <v>1/1900</v>
      </c>
      <c r="AW4407" s="209" t="e">
        <f>WEEKNUM(R4407)-WEEKNUM(EOMONTH(R4407,-1)+1)+1</f>
        <v>#NUM!</v>
      </c>
      <c r="AX4407" s="209">
        <f>IF(BB4407="S",IF(Q4407="1. Aceitou o programa",R4407-B4407,0),0)</f>
        <v>0</v>
      </c>
      <c r="AY4407" s="209">
        <f>IF(BB4407="S",IF(AND(S4407&lt;&gt;"",R4407&lt;&gt;""),S4407-R4407,0),0)</f>
        <v>0</v>
      </c>
      <c r="AZ4407" s="209">
        <f>IF(BB4407="S",IF(Q4407="1. Aceitou o programa",IF(OR(X4407="Não se Aplica",X4407=""),IF(OR(W4407="Não se Aplica",W4407=""),0,W4407-V4407),AVERAGE(X4407-W4407,W4407-V4407)),0),0)</f>
        <v>0</v>
      </c>
      <c r="BA4407" s="209">
        <f>IF(BB4407="S",IF(AND(Q4407="1. Aceitou o programa",AH4407="Realizada"),IFERROR(IF(AG4407="",0,AG4407-R4407),0),0),0)</f>
        <v>0</v>
      </c>
      <c r="BB4407" s="209" t="str">
        <f>_xlfn.XLOOKUP(U4407,'Lista Suspensa'!$AA$20:$AA$23,'Lista Suspensa'!$AB$20:$AB$23,"N/A")</f>
        <v>S</v>
      </c>
    </row>
    <row r="4408" spans="1:54" ht="12" customHeight="1">
      <c r="A4408" s="151" t="s">
        <v>54</v>
      </c>
      <c r="B4408" s="152">
        <v>46083</v>
      </c>
      <c r="C4408" s="153" t="s">
        <v>55</v>
      </c>
      <c r="D4408" s="153" t="s">
        <v>56</v>
      </c>
      <c r="E4408" s="244">
        <v>79902244</v>
      </c>
      <c r="F4408" s="144" t="s">
        <v>7948</v>
      </c>
      <c r="G4408" s="230"/>
      <c r="H4408" s="154">
        <v>38965</v>
      </c>
      <c r="I4408" s="153">
        <v>19</v>
      </c>
      <c r="J4408" s="148" t="s">
        <v>70</v>
      </c>
      <c r="K4408" s="153"/>
      <c r="L4408" s="153"/>
      <c r="M4408" s="153"/>
      <c r="N4408" s="153">
        <v>60</v>
      </c>
      <c r="O4408" s="155" t="s">
        <v>7949</v>
      </c>
      <c r="P4408" s="156" t="s">
        <v>60</v>
      </c>
      <c r="Q4408" s="157" t="s">
        <v>7576</v>
      </c>
      <c r="R4408" s="158"/>
      <c r="S4408" s="159">
        <v>46150</v>
      </c>
      <c r="T4408" s="159" t="s">
        <v>6983</v>
      </c>
      <c r="U4408" s="159" t="s">
        <v>6152</v>
      </c>
      <c r="V4408" s="154">
        <v>46114</v>
      </c>
      <c r="W4408" s="154">
        <v>46141</v>
      </c>
      <c r="X4408" s="154">
        <v>46142</v>
      </c>
      <c r="Y4408" s="160"/>
      <c r="Z4408" s="160"/>
      <c r="AA4408" s="153"/>
      <c r="AB4408" s="153"/>
      <c r="AC4408" s="182" t="e">
        <f t="shared" si="138"/>
        <v>#DIV/0!</v>
      </c>
      <c r="AD4408" s="153" t="e">
        <f t="shared" si="139"/>
        <v>#DIV/0!</v>
      </c>
      <c r="AE4408" s="207"/>
      <c r="AF4408" s="153"/>
      <c r="AG4408" s="159"/>
      <c r="AH4408" s="153"/>
      <c r="AI4408" s="161"/>
      <c r="AJ4408" s="153"/>
      <c r="AK4408" s="153"/>
      <c r="AL4408" s="207"/>
      <c r="AM4408" s="207"/>
      <c r="AN4408" s="207"/>
      <c r="AO4408" s="207"/>
      <c r="AP4408" s="147" t="s">
        <v>54</v>
      </c>
      <c r="AQ4408" s="147"/>
      <c r="AR4408" s="147"/>
      <c r="AS4408" s="209" t="s">
        <v>68</v>
      </c>
      <c r="AT4408" s="223" t="str">
        <f>MONTH(B4408)&amp;"/"&amp;YEAR(B4408)</f>
        <v>3/2026</v>
      </c>
      <c r="AU4408" s="223">
        <f>WEEKNUM(B4408)-WEEKNUM(EOMONTH(B4408,-1)+1)+1</f>
        <v>1</v>
      </c>
      <c r="AV4408" s="209" t="str">
        <f>MONTH(R4408)&amp;"/"&amp;YEAR(R4408)</f>
        <v>1/1900</v>
      </c>
      <c r="AW4408" s="209" t="e">
        <f>WEEKNUM(R4408)-WEEKNUM(EOMONTH(R4408,-1)+1)+1</f>
        <v>#NUM!</v>
      </c>
      <c r="AX4408" s="209">
        <f>IF(BB4408="S",IF(Q4408="1. Aceitou o programa",R4408-B4408,0),0)</f>
        <v>0</v>
      </c>
      <c r="AY4408" s="209">
        <f>IF(BB4408="S",IF(AND(S4408&lt;&gt;"",R4408&lt;&gt;""),S4408-R4408,0),0)</f>
        <v>0</v>
      </c>
      <c r="AZ4408" s="209">
        <f>IF(BB4408="S",IF(Q4408="1. Aceitou o programa",IF(OR(X4408="Não se Aplica",X4408=""),IF(OR(W4408="Não se Aplica",W4408=""),0,W4408-V4408),AVERAGE(X4408-W4408,W4408-V4408)),0),0)</f>
        <v>0</v>
      </c>
      <c r="BA4408" s="209">
        <f>IF(BB4408="S",IF(AND(Q4408="1. Aceitou o programa",AH4408="Realizada"),IFERROR(IF(AG4408="",0,AG4408-R4408),0),0),0)</f>
        <v>0</v>
      </c>
      <c r="BB4408" s="209" t="str">
        <f>_xlfn.XLOOKUP(U4408,'Lista Suspensa'!$AA$20:$AA$23,'Lista Suspensa'!$AB$20:$AB$23,"N/A")</f>
        <v>S</v>
      </c>
    </row>
    <row r="4409" spans="1:54" ht="12" customHeight="1">
      <c r="A4409" s="151" t="s">
        <v>54</v>
      </c>
      <c r="B4409" s="152">
        <v>46083</v>
      </c>
      <c r="C4409" s="153" t="s">
        <v>55</v>
      </c>
      <c r="D4409" s="153" t="s">
        <v>56</v>
      </c>
      <c r="E4409" s="244">
        <v>73458626</v>
      </c>
      <c r="F4409" s="144" t="s">
        <v>7950</v>
      </c>
      <c r="G4409" s="230"/>
      <c r="H4409" s="154">
        <v>38978</v>
      </c>
      <c r="I4409" s="153">
        <v>19</v>
      </c>
      <c r="J4409" s="148" t="s">
        <v>70</v>
      </c>
      <c r="K4409" s="153"/>
      <c r="L4409" s="153"/>
      <c r="M4409" s="153"/>
      <c r="N4409" s="153">
        <v>50</v>
      </c>
      <c r="O4409" s="155" t="s">
        <v>7951</v>
      </c>
      <c r="P4409" s="156" t="s">
        <v>60</v>
      </c>
      <c r="Q4409" s="157" t="s">
        <v>7576</v>
      </c>
      <c r="R4409" s="158"/>
      <c r="S4409" s="159">
        <v>46150</v>
      </c>
      <c r="T4409" s="159" t="s">
        <v>6983</v>
      </c>
      <c r="U4409" s="159" t="s">
        <v>6152</v>
      </c>
      <c r="V4409" s="154">
        <v>46113</v>
      </c>
      <c r="W4409" s="154">
        <v>46141</v>
      </c>
      <c r="X4409" s="154">
        <v>46142</v>
      </c>
      <c r="Y4409" s="160"/>
      <c r="Z4409" s="160"/>
      <c r="AA4409" s="153"/>
      <c r="AB4409" s="153"/>
      <c r="AC4409" s="182" t="e">
        <f t="shared" si="138"/>
        <v>#DIV/0!</v>
      </c>
      <c r="AD4409" s="153" t="e">
        <f t="shared" si="139"/>
        <v>#DIV/0!</v>
      </c>
      <c r="AE4409" s="207"/>
      <c r="AF4409" s="153"/>
      <c r="AG4409" s="159"/>
      <c r="AH4409" s="153"/>
      <c r="AI4409" s="161"/>
      <c r="AJ4409" s="153"/>
      <c r="AK4409" s="153"/>
      <c r="AL4409" s="207"/>
      <c r="AM4409" s="207"/>
      <c r="AN4409" s="207"/>
      <c r="AO4409" s="207"/>
      <c r="AP4409" s="147" t="s">
        <v>54</v>
      </c>
      <c r="AQ4409" s="147"/>
      <c r="AR4409" s="147"/>
      <c r="AS4409" s="209" t="s">
        <v>68</v>
      </c>
      <c r="AT4409" s="223" t="str">
        <f>MONTH(B4409)&amp;"/"&amp;YEAR(B4409)</f>
        <v>3/2026</v>
      </c>
      <c r="AU4409" s="223">
        <f>WEEKNUM(B4409)-WEEKNUM(EOMONTH(B4409,-1)+1)+1</f>
        <v>1</v>
      </c>
      <c r="AV4409" s="209" t="str">
        <f>MONTH(R4409)&amp;"/"&amp;YEAR(R4409)</f>
        <v>1/1900</v>
      </c>
      <c r="AW4409" s="209" t="e">
        <f>WEEKNUM(R4409)-WEEKNUM(EOMONTH(R4409,-1)+1)+1</f>
        <v>#NUM!</v>
      </c>
      <c r="AX4409" s="209">
        <f>IF(BB4409="S",IF(Q4409="1. Aceitou o programa",R4409-B4409,0),0)</f>
        <v>0</v>
      </c>
      <c r="AY4409" s="209">
        <f>IF(BB4409="S",IF(AND(S4409&lt;&gt;"",R4409&lt;&gt;""),S4409-R4409,0),0)</f>
        <v>0</v>
      </c>
      <c r="AZ4409" s="209">
        <f>IF(BB4409="S",IF(Q4409="1. Aceitou o programa",IF(OR(X4409="Não se Aplica",X4409=""),IF(OR(W4409="Não se Aplica",W4409=""),0,W4409-V4409),AVERAGE(X4409-W4409,W4409-V4409)),0),0)</f>
        <v>0</v>
      </c>
      <c r="BA4409" s="209">
        <f>IF(BB4409="S",IF(AND(Q4409="1. Aceitou o programa",AH4409="Realizada"),IFERROR(IF(AG4409="",0,AG4409-R4409),0),0),0)</f>
        <v>0</v>
      </c>
      <c r="BB4409" s="209" t="str">
        <f>_xlfn.XLOOKUP(U4409,'Lista Suspensa'!$AA$20:$AA$23,'Lista Suspensa'!$AB$20:$AB$23,"N/A")</f>
        <v>S</v>
      </c>
    </row>
    <row r="4410" spans="1:54" ht="12" customHeight="1">
      <c r="A4410" s="151" t="s">
        <v>54</v>
      </c>
      <c r="B4410" s="152">
        <v>46083</v>
      </c>
      <c r="C4410" s="153" t="s">
        <v>55</v>
      </c>
      <c r="D4410" s="153" t="s">
        <v>56</v>
      </c>
      <c r="E4410" s="244">
        <v>81249023</v>
      </c>
      <c r="F4410" s="144" t="s">
        <v>7952</v>
      </c>
      <c r="G4410" s="230"/>
      <c r="H4410" s="154">
        <v>39010</v>
      </c>
      <c r="I4410" s="153">
        <v>19</v>
      </c>
      <c r="J4410" s="148" t="s">
        <v>70</v>
      </c>
      <c r="K4410" s="153"/>
      <c r="L4410" s="153"/>
      <c r="M4410" s="153"/>
      <c r="N4410" s="153">
        <v>60</v>
      </c>
      <c r="O4410" s="155" t="s">
        <v>7953</v>
      </c>
      <c r="P4410" s="156" t="s">
        <v>2026</v>
      </c>
      <c r="Q4410" s="157" t="s">
        <v>7576</v>
      </c>
      <c r="R4410" s="158"/>
      <c r="S4410" s="159">
        <v>46142</v>
      </c>
      <c r="T4410" s="159" t="s">
        <v>6983</v>
      </c>
      <c r="U4410" s="159" t="s">
        <v>6152</v>
      </c>
      <c r="V4410" s="154">
        <v>46112</v>
      </c>
      <c r="W4410" s="154">
        <v>46141</v>
      </c>
      <c r="X4410" s="154">
        <v>46142</v>
      </c>
      <c r="Y4410" s="160">
        <v>46111</v>
      </c>
      <c r="Z4410" s="160"/>
      <c r="AA4410" s="153"/>
      <c r="AB4410" s="153"/>
      <c r="AC4410" s="182" t="e">
        <f t="shared" si="138"/>
        <v>#DIV/0!</v>
      </c>
      <c r="AD4410" s="153" t="e">
        <f t="shared" si="139"/>
        <v>#DIV/0!</v>
      </c>
      <c r="AE4410" s="207"/>
      <c r="AF4410" s="153"/>
      <c r="AG4410" s="159"/>
      <c r="AH4410" s="153"/>
      <c r="AI4410" s="161"/>
      <c r="AJ4410" s="153"/>
      <c r="AK4410" s="153"/>
      <c r="AL4410" s="207"/>
      <c r="AM4410" s="207"/>
      <c r="AN4410" s="207"/>
      <c r="AO4410" s="207"/>
      <c r="AP4410" s="147" t="s">
        <v>54</v>
      </c>
      <c r="AQ4410" s="147"/>
      <c r="AR4410" s="147"/>
      <c r="AS4410" s="209" t="s">
        <v>68</v>
      </c>
      <c r="AT4410" s="223" t="str">
        <f>MONTH(B4410)&amp;"/"&amp;YEAR(B4410)</f>
        <v>3/2026</v>
      </c>
      <c r="AU4410" s="223">
        <f>WEEKNUM(B4410)-WEEKNUM(EOMONTH(B4410,-1)+1)+1</f>
        <v>1</v>
      </c>
      <c r="AV4410" s="209" t="str">
        <f>MONTH(R4410)&amp;"/"&amp;YEAR(R4410)</f>
        <v>1/1900</v>
      </c>
      <c r="AW4410" s="209" t="e">
        <f>WEEKNUM(R4410)-WEEKNUM(EOMONTH(R4410,-1)+1)+1</f>
        <v>#NUM!</v>
      </c>
      <c r="AX4410" s="209">
        <f>IF(BB4410="S",IF(Q4410="1. Aceitou o programa",R4410-B4410,0),0)</f>
        <v>0</v>
      </c>
      <c r="AY4410" s="209">
        <f>IF(BB4410="S",IF(AND(S4410&lt;&gt;"",R4410&lt;&gt;""),S4410-R4410,0),0)</f>
        <v>0</v>
      </c>
      <c r="AZ4410" s="209">
        <f>IF(BB4410="S",IF(Q4410="1. Aceitou o programa",IF(OR(X4410="Não se Aplica",X4410=""),IF(OR(W4410="Não se Aplica",W4410=""),0,W4410-V4410),AVERAGE(X4410-W4410,W4410-V4410)),0),0)</f>
        <v>0</v>
      </c>
      <c r="BA4410" s="209">
        <f>IF(BB4410="S",IF(AND(Q4410="1. Aceitou o programa",AH4410="Realizada"),IFERROR(IF(AG4410="",0,AG4410-R4410),0),0),0)</f>
        <v>0</v>
      </c>
      <c r="BB4410" s="209" t="str">
        <f>_xlfn.XLOOKUP(U4410,'Lista Suspensa'!$AA$20:$AA$23,'Lista Suspensa'!$AB$20:$AB$23,"N/A")</f>
        <v>S</v>
      </c>
    </row>
    <row r="4411" spans="1:54" ht="12" customHeight="1">
      <c r="A4411" s="151" t="s">
        <v>54</v>
      </c>
      <c r="B4411" s="152">
        <v>46083</v>
      </c>
      <c r="C4411" s="153" t="s">
        <v>55</v>
      </c>
      <c r="D4411" s="153" t="s">
        <v>56</v>
      </c>
      <c r="E4411" s="244">
        <v>82863719</v>
      </c>
      <c r="F4411" s="144" t="s">
        <v>7954</v>
      </c>
      <c r="G4411" s="230"/>
      <c r="H4411" s="154">
        <v>39029</v>
      </c>
      <c r="I4411" s="153">
        <v>19</v>
      </c>
      <c r="J4411" s="148" t="s">
        <v>70</v>
      </c>
      <c r="K4411" s="153"/>
      <c r="L4411" s="153"/>
      <c r="M4411" s="153"/>
      <c r="N4411" s="153">
        <v>60</v>
      </c>
      <c r="O4411" s="155" t="s">
        <v>7955</v>
      </c>
      <c r="P4411" s="156" t="s">
        <v>89</v>
      </c>
      <c r="Q4411" s="157" t="s">
        <v>7576</v>
      </c>
      <c r="R4411" s="158"/>
      <c r="S4411" s="159">
        <v>46142</v>
      </c>
      <c r="T4411" s="159" t="s">
        <v>6983</v>
      </c>
      <c r="U4411" s="159" t="s">
        <v>6152</v>
      </c>
      <c r="V4411" s="154">
        <v>46112</v>
      </c>
      <c r="W4411" s="154">
        <v>46141</v>
      </c>
      <c r="X4411" s="154">
        <v>46142</v>
      </c>
      <c r="Y4411" s="160">
        <v>46111</v>
      </c>
      <c r="Z4411" s="160"/>
      <c r="AA4411" s="153"/>
      <c r="AB4411" s="153"/>
      <c r="AC4411" s="182" t="e">
        <f t="shared" si="138"/>
        <v>#DIV/0!</v>
      </c>
      <c r="AD4411" s="153" t="e">
        <f t="shared" si="139"/>
        <v>#DIV/0!</v>
      </c>
      <c r="AE4411" s="207"/>
      <c r="AF4411" s="153"/>
      <c r="AG4411" s="159"/>
      <c r="AH4411" s="153"/>
      <c r="AI4411" s="161"/>
      <c r="AJ4411" s="153"/>
      <c r="AK4411" s="153"/>
      <c r="AL4411" s="207"/>
      <c r="AM4411" s="207"/>
      <c r="AN4411" s="207"/>
      <c r="AO4411" s="207"/>
      <c r="AP4411" s="147" t="s">
        <v>54</v>
      </c>
      <c r="AQ4411" s="147"/>
      <c r="AR4411" s="147"/>
      <c r="AS4411" s="209" t="s">
        <v>68</v>
      </c>
      <c r="AT4411" s="223" t="str">
        <f>MONTH(B4411)&amp;"/"&amp;YEAR(B4411)</f>
        <v>3/2026</v>
      </c>
      <c r="AU4411" s="223">
        <f>WEEKNUM(B4411)-WEEKNUM(EOMONTH(B4411,-1)+1)+1</f>
        <v>1</v>
      </c>
      <c r="AV4411" s="209" t="str">
        <f>MONTH(R4411)&amp;"/"&amp;YEAR(R4411)</f>
        <v>1/1900</v>
      </c>
      <c r="AW4411" s="209" t="e">
        <f>WEEKNUM(R4411)-WEEKNUM(EOMONTH(R4411,-1)+1)+1</f>
        <v>#NUM!</v>
      </c>
      <c r="AX4411" s="209">
        <f>IF(BB4411="S",IF(Q4411="1. Aceitou o programa",R4411-B4411,0),0)</f>
        <v>0</v>
      </c>
      <c r="AY4411" s="209">
        <f>IF(BB4411="S",IF(AND(S4411&lt;&gt;"",R4411&lt;&gt;""),S4411-R4411,0),0)</f>
        <v>0</v>
      </c>
      <c r="AZ4411" s="209">
        <f>IF(BB4411="S",IF(Q4411="1. Aceitou o programa",IF(OR(X4411="Não se Aplica",X4411=""),IF(OR(W4411="Não se Aplica",W4411=""),0,W4411-V4411),AVERAGE(X4411-W4411,W4411-V4411)),0),0)</f>
        <v>0</v>
      </c>
      <c r="BA4411" s="209">
        <f>IF(BB4411="S",IF(AND(Q4411="1. Aceitou o programa",AH4411="Realizada"),IFERROR(IF(AG4411="",0,AG4411-R4411),0),0),0)</f>
        <v>0</v>
      </c>
      <c r="BB4411" s="209" t="str">
        <f>_xlfn.XLOOKUP(U4411,'Lista Suspensa'!$AA$20:$AA$23,'Lista Suspensa'!$AB$20:$AB$23,"N/A")</f>
        <v>S</v>
      </c>
    </row>
    <row r="4412" spans="1:54" ht="12" customHeight="1">
      <c r="A4412" s="151" t="s">
        <v>54</v>
      </c>
      <c r="B4412" s="152">
        <v>46083</v>
      </c>
      <c r="C4412" s="153" t="s">
        <v>55</v>
      </c>
      <c r="D4412" s="153" t="s">
        <v>56</v>
      </c>
      <c r="E4412" s="244">
        <v>92946768</v>
      </c>
      <c r="F4412" s="144" t="s">
        <v>7956</v>
      </c>
      <c r="G4412" s="230"/>
      <c r="H4412" s="154">
        <v>39077</v>
      </c>
      <c r="I4412" s="153">
        <v>19</v>
      </c>
      <c r="J4412" s="148" t="s">
        <v>70</v>
      </c>
      <c r="K4412" s="153"/>
      <c r="L4412" s="153"/>
      <c r="M4412" s="153"/>
      <c r="N4412" s="153">
        <v>60</v>
      </c>
      <c r="O4412" s="155">
        <v>11945217357</v>
      </c>
      <c r="P4412" s="156" t="s">
        <v>60</v>
      </c>
      <c r="Q4412" s="157" t="s">
        <v>7576</v>
      </c>
      <c r="R4412" s="158"/>
      <c r="S4412" s="159">
        <v>46150</v>
      </c>
      <c r="T4412" s="159" t="s">
        <v>6983</v>
      </c>
      <c r="U4412" s="159" t="s">
        <v>6152</v>
      </c>
      <c r="V4412" s="154">
        <v>46125</v>
      </c>
      <c r="W4412" s="154">
        <v>46141</v>
      </c>
      <c r="X4412" s="154">
        <v>46142</v>
      </c>
      <c r="Y4412" s="160"/>
      <c r="Z4412" s="160"/>
      <c r="AA4412" s="153"/>
      <c r="AB4412" s="153"/>
      <c r="AC4412" s="182" t="e">
        <f t="shared" si="138"/>
        <v>#DIV/0!</v>
      </c>
      <c r="AD4412" s="153" t="e">
        <f t="shared" si="139"/>
        <v>#DIV/0!</v>
      </c>
      <c r="AE4412" s="207"/>
      <c r="AF4412" s="153"/>
      <c r="AG4412" s="159"/>
      <c r="AH4412" s="153"/>
      <c r="AI4412" s="161"/>
      <c r="AJ4412" s="153"/>
      <c r="AK4412" s="153"/>
      <c r="AL4412" s="207"/>
      <c r="AM4412" s="207"/>
      <c r="AN4412" s="207"/>
      <c r="AO4412" s="207"/>
      <c r="AP4412" s="147" t="s">
        <v>54</v>
      </c>
      <c r="AQ4412" s="147"/>
      <c r="AR4412" s="147"/>
      <c r="AS4412" s="209" t="s">
        <v>68</v>
      </c>
      <c r="AT4412" s="223" t="str">
        <f>MONTH(B4412)&amp;"/"&amp;YEAR(B4412)</f>
        <v>3/2026</v>
      </c>
      <c r="AU4412" s="223">
        <f>WEEKNUM(B4412)-WEEKNUM(EOMONTH(B4412,-1)+1)+1</f>
        <v>1</v>
      </c>
      <c r="AV4412" s="209" t="str">
        <f>MONTH(R4412)&amp;"/"&amp;YEAR(R4412)</f>
        <v>1/1900</v>
      </c>
      <c r="AW4412" s="209" t="e">
        <f>WEEKNUM(R4412)-WEEKNUM(EOMONTH(R4412,-1)+1)+1</f>
        <v>#NUM!</v>
      </c>
      <c r="AX4412" s="209">
        <f>IF(BB4412="S",IF(Q4412="1. Aceitou o programa",R4412-B4412,0),0)</f>
        <v>0</v>
      </c>
      <c r="AY4412" s="209">
        <f>IF(BB4412="S",IF(AND(S4412&lt;&gt;"",R4412&lt;&gt;""),S4412-R4412,0),0)</f>
        <v>0</v>
      </c>
      <c r="AZ4412" s="209">
        <f>IF(BB4412="S",IF(Q4412="1. Aceitou o programa",IF(OR(X4412="Não se Aplica",X4412=""),IF(OR(W4412="Não se Aplica",W4412=""),0,W4412-V4412),AVERAGE(X4412-W4412,W4412-V4412)),0),0)</f>
        <v>0</v>
      </c>
      <c r="BA4412" s="209">
        <f>IF(BB4412="S",IF(AND(Q4412="1. Aceitou o programa",AH4412="Realizada"),IFERROR(IF(AG4412="",0,AG4412-R4412),0),0),0)</f>
        <v>0</v>
      </c>
      <c r="BB4412" s="209" t="str">
        <f>_xlfn.XLOOKUP(U4412,'Lista Suspensa'!$AA$20:$AA$23,'Lista Suspensa'!$AB$20:$AB$23,"N/A")</f>
        <v>S</v>
      </c>
    </row>
    <row r="4413" spans="1:54" ht="12" customHeight="1">
      <c r="A4413" s="151" t="s">
        <v>54</v>
      </c>
      <c r="B4413" s="152">
        <v>46083</v>
      </c>
      <c r="C4413" s="153" t="s">
        <v>55</v>
      </c>
      <c r="D4413" s="153" t="s">
        <v>56</v>
      </c>
      <c r="E4413" s="244">
        <v>450417000</v>
      </c>
      <c r="F4413" s="144" t="s">
        <v>7957</v>
      </c>
      <c r="G4413" s="230"/>
      <c r="H4413" s="154">
        <v>39088</v>
      </c>
      <c r="I4413" s="153">
        <v>19</v>
      </c>
      <c r="J4413" s="148" t="s">
        <v>70</v>
      </c>
      <c r="K4413" s="153"/>
      <c r="L4413" s="153"/>
      <c r="M4413" s="153"/>
      <c r="N4413" s="153">
        <v>100</v>
      </c>
      <c r="O4413" s="155" t="s">
        <v>7958</v>
      </c>
      <c r="P4413" s="156" t="s">
        <v>60</v>
      </c>
      <c r="Q4413" s="157" t="s">
        <v>7576</v>
      </c>
      <c r="R4413" s="158"/>
      <c r="S4413" s="159">
        <v>46150</v>
      </c>
      <c r="T4413" s="159" t="s">
        <v>6983</v>
      </c>
      <c r="U4413" s="159" t="s">
        <v>6152</v>
      </c>
      <c r="V4413" s="154">
        <v>46126</v>
      </c>
      <c r="W4413" s="154">
        <v>46141</v>
      </c>
      <c r="X4413" s="154">
        <v>46142</v>
      </c>
      <c r="Y4413" s="160"/>
      <c r="Z4413" s="160"/>
      <c r="AA4413" s="153"/>
      <c r="AB4413" s="153"/>
      <c r="AC4413" s="182" t="e">
        <f t="shared" si="138"/>
        <v>#DIV/0!</v>
      </c>
      <c r="AD4413" s="153" t="e">
        <f t="shared" si="139"/>
        <v>#DIV/0!</v>
      </c>
      <c r="AE4413" s="207"/>
      <c r="AF4413" s="153"/>
      <c r="AG4413" s="159"/>
      <c r="AH4413" s="153"/>
      <c r="AI4413" s="161"/>
      <c r="AJ4413" s="153"/>
      <c r="AK4413" s="153"/>
      <c r="AL4413" s="207"/>
      <c r="AM4413" s="207"/>
      <c r="AN4413" s="207"/>
      <c r="AO4413" s="207"/>
      <c r="AP4413" s="147" t="s">
        <v>54</v>
      </c>
      <c r="AQ4413" s="147"/>
      <c r="AR4413" s="147"/>
      <c r="AS4413" s="209" t="s">
        <v>68</v>
      </c>
      <c r="AT4413" s="223" t="str">
        <f>MONTH(B4413)&amp;"/"&amp;YEAR(B4413)</f>
        <v>3/2026</v>
      </c>
      <c r="AU4413" s="223">
        <f>WEEKNUM(B4413)-WEEKNUM(EOMONTH(B4413,-1)+1)+1</f>
        <v>1</v>
      </c>
      <c r="AV4413" s="209" t="str">
        <f>MONTH(R4413)&amp;"/"&amp;YEAR(R4413)</f>
        <v>1/1900</v>
      </c>
      <c r="AW4413" s="209" t="e">
        <f>WEEKNUM(R4413)-WEEKNUM(EOMONTH(R4413,-1)+1)+1</f>
        <v>#NUM!</v>
      </c>
      <c r="AX4413" s="209">
        <f>IF(BB4413="S",IF(Q4413="1. Aceitou o programa",R4413-B4413,0),0)</f>
        <v>0</v>
      </c>
      <c r="AY4413" s="209">
        <f>IF(BB4413="S",IF(AND(S4413&lt;&gt;"",R4413&lt;&gt;""),S4413-R4413,0),0)</f>
        <v>0</v>
      </c>
      <c r="AZ4413" s="209">
        <f>IF(BB4413="S",IF(Q4413="1. Aceitou o programa",IF(OR(X4413="Não se Aplica",X4413=""),IF(OR(W4413="Não se Aplica",W4413=""),0,W4413-V4413),AVERAGE(X4413-W4413,W4413-V4413)),0),0)</f>
        <v>0</v>
      </c>
      <c r="BA4413" s="209">
        <f>IF(BB4413="S",IF(AND(Q4413="1. Aceitou o programa",AH4413="Realizada"),IFERROR(IF(AG4413="",0,AG4413-R4413),0),0),0)</f>
        <v>0</v>
      </c>
      <c r="BB4413" s="209" t="str">
        <f>_xlfn.XLOOKUP(U4413,'Lista Suspensa'!$AA$20:$AA$23,'Lista Suspensa'!$AB$20:$AB$23,"N/A")</f>
        <v>S</v>
      </c>
    </row>
    <row r="4414" spans="1:54" ht="12" customHeight="1">
      <c r="A4414" s="151" t="s">
        <v>54</v>
      </c>
      <c r="B4414" s="152">
        <v>46083</v>
      </c>
      <c r="C4414" s="153" t="s">
        <v>55</v>
      </c>
      <c r="D4414" s="153" t="s">
        <v>56</v>
      </c>
      <c r="E4414" s="244">
        <v>78348586</v>
      </c>
      <c r="F4414" s="144" t="s">
        <v>7959</v>
      </c>
      <c r="G4414" s="230"/>
      <c r="H4414" s="154">
        <v>39104</v>
      </c>
      <c r="I4414" s="153">
        <v>19</v>
      </c>
      <c r="J4414" s="148" t="s">
        <v>58</v>
      </c>
      <c r="K4414" s="153"/>
      <c r="L4414" s="153"/>
      <c r="M4414" s="153"/>
      <c r="N4414" s="153">
        <v>380</v>
      </c>
      <c r="O4414" s="155">
        <v>21965729704</v>
      </c>
      <c r="P4414" s="156" t="s">
        <v>60</v>
      </c>
      <c r="Q4414" s="157" t="s">
        <v>7576</v>
      </c>
      <c r="R4414" s="158"/>
      <c r="S4414" s="159">
        <v>46150</v>
      </c>
      <c r="T4414" s="159" t="s">
        <v>6983</v>
      </c>
      <c r="U4414" s="159" t="s">
        <v>6152</v>
      </c>
      <c r="V4414" s="154">
        <v>46113</v>
      </c>
      <c r="W4414" s="154">
        <v>46118</v>
      </c>
      <c r="X4414" s="154">
        <v>46142</v>
      </c>
      <c r="Y4414" s="160"/>
      <c r="Z4414" s="160"/>
      <c r="AA4414" s="153"/>
      <c r="AB4414" s="153"/>
      <c r="AC4414" s="182" t="e">
        <f t="shared" si="138"/>
        <v>#DIV/0!</v>
      </c>
      <c r="AD4414" s="153" t="e">
        <f t="shared" si="139"/>
        <v>#DIV/0!</v>
      </c>
      <c r="AE4414" s="207"/>
      <c r="AF4414" s="153"/>
      <c r="AG4414" s="159"/>
      <c r="AH4414" s="153"/>
      <c r="AI4414" s="161"/>
      <c r="AJ4414" s="153"/>
      <c r="AK4414" s="153"/>
      <c r="AL4414" s="207"/>
      <c r="AM4414" s="207"/>
      <c r="AN4414" s="207"/>
      <c r="AO4414" s="207"/>
      <c r="AP4414" s="147" t="s">
        <v>54</v>
      </c>
      <c r="AQ4414" s="147"/>
      <c r="AR4414" s="147"/>
      <c r="AS4414" s="209" t="s">
        <v>68</v>
      </c>
      <c r="AT4414" s="223" t="str">
        <f>MONTH(B4414)&amp;"/"&amp;YEAR(B4414)</f>
        <v>3/2026</v>
      </c>
      <c r="AU4414" s="223">
        <f>WEEKNUM(B4414)-WEEKNUM(EOMONTH(B4414,-1)+1)+1</f>
        <v>1</v>
      </c>
      <c r="AV4414" s="209" t="str">
        <f>MONTH(R4414)&amp;"/"&amp;YEAR(R4414)</f>
        <v>1/1900</v>
      </c>
      <c r="AW4414" s="209" t="e">
        <f>WEEKNUM(R4414)-WEEKNUM(EOMONTH(R4414,-1)+1)+1</f>
        <v>#NUM!</v>
      </c>
      <c r="AX4414" s="209">
        <f>IF(BB4414="S",IF(Q4414="1. Aceitou o programa",R4414-B4414,0),0)</f>
        <v>0</v>
      </c>
      <c r="AY4414" s="209">
        <f>IF(BB4414="S",IF(AND(S4414&lt;&gt;"",R4414&lt;&gt;""),S4414-R4414,0),0)</f>
        <v>0</v>
      </c>
      <c r="AZ4414" s="209">
        <f>IF(BB4414="S",IF(Q4414="1. Aceitou o programa",IF(OR(X4414="Não se Aplica",X4414=""),IF(OR(W4414="Não se Aplica",W4414=""),0,W4414-V4414),AVERAGE(X4414-W4414,W4414-V4414)),0),0)</f>
        <v>0</v>
      </c>
      <c r="BA4414" s="209">
        <f>IF(BB4414="S",IF(AND(Q4414="1. Aceitou o programa",AH4414="Realizada"),IFERROR(IF(AG4414="",0,AG4414-R4414),0),0),0)</f>
        <v>0</v>
      </c>
      <c r="BB4414" s="209" t="str">
        <f>_xlfn.XLOOKUP(U4414,'Lista Suspensa'!$AA$20:$AA$23,'Lista Suspensa'!$AB$20:$AB$23,"N/A")</f>
        <v>S</v>
      </c>
    </row>
    <row r="4415" spans="1:54" ht="12" customHeight="1">
      <c r="A4415" s="151" t="s">
        <v>54</v>
      </c>
      <c r="B4415" s="152">
        <v>46083</v>
      </c>
      <c r="C4415" s="153" t="s">
        <v>55</v>
      </c>
      <c r="D4415" s="153" t="s">
        <v>56</v>
      </c>
      <c r="E4415" s="244">
        <v>442201575</v>
      </c>
      <c r="F4415" s="144" t="s">
        <v>7960</v>
      </c>
      <c r="G4415" s="230"/>
      <c r="H4415" s="154">
        <v>39120</v>
      </c>
      <c r="I4415" s="153">
        <v>19</v>
      </c>
      <c r="J4415" s="148" t="s">
        <v>70</v>
      </c>
      <c r="K4415" s="153"/>
      <c r="L4415" s="153"/>
      <c r="M4415" s="153"/>
      <c r="N4415" s="153">
        <v>400</v>
      </c>
      <c r="O4415" s="155" t="s">
        <v>7961</v>
      </c>
      <c r="P4415" s="156" t="s">
        <v>60</v>
      </c>
      <c r="Q4415" s="157" t="s">
        <v>7576</v>
      </c>
      <c r="R4415" s="158"/>
      <c r="S4415" s="159">
        <v>46150</v>
      </c>
      <c r="T4415" s="159" t="s">
        <v>6983</v>
      </c>
      <c r="U4415" s="159" t="s">
        <v>6152</v>
      </c>
      <c r="V4415" s="154">
        <v>46126</v>
      </c>
      <c r="W4415" s="154">
        <v>46141</v>
      </c>
      <c r="X4415" s="154">
        <v>46142</v>
      </c>
      <c r="Y4415" s="160"/>
      <c r="Z4415" s="160"/>
      <c r="AA4415" s="153"/>
      <c r="AB4415" s="153"/>
      <c r="AC4415" s="182" t="e">
        <f t="shared" si="138"/>
        <v>#DIV/0!</v>
      </c>
      <c r="AD4415" s="153" t="e">
        <f t="shared" si="139"/>
        <v>#DIV/0!</v>
      </c>
      <c r="AE4415" s="207"/>
      <c r="AF4415" s="153"/>
      <c r="AG4415" s="159"/>
      <c r="AH4415" s="153"/>
      <c r="AI4415" s="161"/>
      <c r="AJ4415" s="153"/>
      <c r="AK4415" s="153"/>
      <c r="AL4415" s="207"/>
      <c r="AM4415" s="207"/>
      <c r="AN4415" s="207"/>
      <c r="AO4415" s="207"/>
      <c r="AP4415" s="147" t="s">
        <v>54</v>
      </c>
      <c r="AQ4415" s="147"/>
      <c r="AR4415" s="147"/>
      <c r="AS4415" s="209" t="s">
        <v>68</v>
      </c>
      <c r="AT4415" s="223" t="str">
        <f>MONTH(B4415)&amp;"/"&amp;YEAR(B4415)</f>
        <v>3/2026</v>
      </c>
      <c r="AU4415" s="223">
        <f>WEEKNUM(B4415)-WEEKNUM(EOMONTH(B4415,-1)+1)+1</f>
        <v>1</v>
      </c>
      <c r="AV4415" s="209" t="str">
        <f>MONTH(R4415)&amp;"/"&amp;YEAR(R4415)</f>
        <v>1/1900</v>
      </c>
      <c r="AW4415" s="209" t="e">
        <f>WEEKNUM(R4415)-WEEKNUM(EOMONTH(R4415,-1)+1)+1</f>
        <v>#NUM!</v>
      </c>
      <c r="AX4415" s="209">
        <f>IF(BB4415="S",IF(Q4415="1. Aceitou o programa",R4415-B4415,0),0)</f>
        <v>0</v>
      </c>
      <c r="AY4415" s="209">
        <f>IF(BB4415="S",IF(AND(S4415&lt;&gt;"",R4415&lt;&gt;""),S4415-R4415,0),0)</f>
        <v>0</v>
      </c>
      <c r="AZ4415" s="209">
        <f>IF(BB4415="S",IF(Q4415="1. Aceitou o programa",IF(OR(X4415="Não se Aplica",X4415=""),IF(OR(W4415="Não se Aplica",W4415=""),0,W4415-V4415),AVERAGE(X4415-W4415,W4415-V4415)),0),0)</f>
        <v>0</v>
      </c>
      <c r="BA4415" s="209">
        <f>IF(BB4415="S",IF(AND(Q4415="1. Aceitou o programa",AH4415="Realizada"),IFERROR(IF(AG4415="",0,AG4415-R4415),0),0),0)</f>
        <v>0</v>
      </c>
      <c r="BB4415" s="209" t="str">
        <f>_xlfn.XLOOKUP(U4415,'Lista Suspensa'!$AA$20:$AA$23,'Lista Suspensa'!$AB$20:$AB$23,"N/A")</f>
        <v>S</v>
      </c>
    </row>
    <row r="4416" spans="1:54" ht="12" customHeight="1">
      <c r="A4416" s="151" t="s">
        <v>54</v>
      </c>
      <c r="B4416" s="152">
        <v>46083</v>
      </c>
      <c r="C4416" s="153" t="s">
        <v>55</v>
      </c>
      <c r="D4416" s="153" t="s">
        <v>56</v>
      </c>
      <c r="E4416" s="244">
        <v>81117241</v>
      </c>
      <c r="F4416" s="144" t="s">
        <v>7962</v>
      </c>
      <c r="G4416" s="230"/>
      <c r="H4416" s="154">
        <v>39137</v>
      </c>
      <c r="I4416" s="153">
        <v>19</v>
      </c>
      <c r="J4416" s="148" t="s">
        <v>70</v>
      </c>
      <c r="K4416" s="153"/>
      <c r="L4416" s="153"/>
      <c r="M4416" s="153"/>
      <c r="N4416" s="153">
        <v>60</v>
      </c>
      <c r="O4416" s="155" t="s">
        <v>7963</v>
      </c>
      <c r="P4416" s="156" t="s">
        <v>60</v>
      </c>
      <c r="Q4416" s="157" t="s">
        <v>7576</v>
      </c>
      <c r="R4416" s="158"/>
      <c r="S4416" s="159">
        <v>46150</v>
      </c>
      <c r="T4416" s="159" t="s">
        <v>6983</v>
      </c>
      <c r="U4416" s="159" t="s">
        <v>6152</v>
      </c>
      <c r="V4416" s="154">
        <v>46114</v>
      </c>
      <c r="W4416" s="154">
        <v>46141</v>
      </c>
      <c r="X4416" s="154">
        <v>46142</v>
      </c>
      <c r="Y4416" s="160"/>
      <c r="Z4416" s="160"/>
      <c r="AA4416" s="153"/>
      <c r="AB4416" s="153"/>
      <c r="AC4416" s="182" t="e">
        <f t="shared" si="138"/>
        <v>#DIV/0!</v>
      </c>
      <c r="AD4416" s="153" t="e">
        <f t="shared" si="139"/>
        <v>#DIV/0!</v>
      </c>
      <c r="AE4416" s="207"/>
      <c r="AF4416" s="153"/>
      <c r="AG4416" s="159"/>
      <c r="AH4416" s="153"/>
      <c r="AI4416" s="161"/>
      <c r="AJ4416" s="153"/>
      <c r="AK4416" s="153"/>
      <c r="AL4416" s="207"/>
      <c r="AM4416" s="207"/>
      <c r="AN4416" s="207"/>
      <c r="AO4416" s="207"/>
      <c r="AP4416" s="147" t="s">
        <v>54</v>
      </c>
      <c r="AQ4416" s="147"/>
      <c r="AR4416" s="147"/>
      <c r="AS4416" s="209" t="s">
        <v>68</v>
      </c>
      <c r="AT4416" s="223" t="str">
        <f>MONTH(B4416)&amp;"/"&amp;YEAR(B4416)</f>
        <v>3/2026</v>
      </c>
      <c r="AU4416" s="223">
        <f>WEEKNUM(B4416)-WEEKNUM(EOMONTH(B4416,-1)+1)+1</f>
        <v>1</v>
      </c>
      <c r="AV4416" s="209" t="str">
        <f>MONTH(R4416)&amp;"/"&amp;YEAR(R4416)</f>
        <v>1/1900</v>
      </c>
      <c r="AW4416" s="209" t="e">
        <f>WEEKNUM(R4416)-WEEKNUM(EOMONTH(R4416,-1)+1)+1</f>
        <v>#NUM!</v>
      </c>
      <c r="AX4416" s="209">
        <f>IF(BB4416="S",IF(Q4416="1. Aceitou o programa",R4416-B4416,0),0)</f>
        <v>0</v>
      </c>
      <c r="AY4416" s="209">
        <f>IF(BB4416="S",IF(AND(S4416&lt;&gt;"",R4416&lt;&gt;""),S4416-R4416,0),0)</f>
        <v>0</v>
      </c>
      <c r="AZ4416" s="209">
        <f>IF(BB4416="S",IF(Q4416="1. Aceitou o programa",IF(OR(X4416="Não se Aplica",X4416=""),IF(OR(W4416="Não se Aplica",W4416=""),0,W4416-V4416),AVERAGE(X4416-W4416,W4416-V4416)),0),0)</f>
        <v>0</v>
      </c>
      <c r="BA4416" s="209">
        <f>IF(BB4416="S",IF(AND(Q4416="1. Aceitou o programa",AH4416="Realizada"),IFERROR(IF(AG4416="",0,AG4416-R4416),0),0),0)</f>
        <v>0</v>
      </c>
      <c r="BB4416" s="209" t="str">
        <f>_xlfn.XLOOKUP(U4416,'Lista Suspensa'!$AA$20:$AA$23,'Lista Suspensa'!$AB$20:$AB$23,"N/A")</f>
        <v>S</v>
      </c>
    </row>
    <row r="4417" spans="1:54" ht="12" customHeight="1">
      <c r="A4417" s="151" t="s">
        <v>54</v>
      </c>
      <c r="B4417" s="152">
        <v>46083</v>
      </c>
      <c r="C4417" s="153" t="s">
        <v>55</v>
      </c>
      <c r="D4417" s="153" t="s">
        <v>56</v>
      </c>
      <c r="E4417" s="244">
        <v>94795463</v>
      </c>
      <c r="F4417" s="144" t="s">
        <v>7964</v>
      </c>
      <c r="G4417" s="230"/>
      <c r="H4417" s="154">
        <v>39209</v>
      </c>
      <c r="I4417" s="153">
        <v>19</v>
      </c>
      <c r="J4417" s="148" t="s">
        <v>58</v>
      </c>
      <c r="K4417" s="153"/>
      <c r="L4417" s="153"/>
      <c r="M4417" s="153"/>
      <c r="N4417" s="153">
        <v>750</v>
      </c>
      <c r="O4417" s="155">
        <v>11983884964</v>
      </c>
      <c r="P4417" s="156" t="s">
        <v>60</v>
      </c>
      <c r="Q4417" s="157" t="s">
        <v>7576</v>
      </c>
      <c r="R4417" s="158"/>
      <c r="S4417" s="159">
        <v>46150</v>
      </c>
      <c r="T4417" s="159" t="s">
        <v>6983</v>
      </c>
      <c r="U4417" s="159" t="s">
        <v>6152</v>
      </c>
      <c r="V4417" s="154">
        <v>46126</v>
      </c>
      <c r="W4417" s="154">
        <v>46141</v>
      </c>
      <c r="X4417" s="154">
        <v>46142</v>
      </c>
      <c r="Y4417" s="160"/>
      <c r="Z4417" s="160"/>
      <c r="AA4417" s="153"/>
      <c r="AB4417" s="153"/>
      <c r="AC4417" s="182" t="e">
        <f t="shared" si="138"/>
        <v>#DIV/0!</v>
      </c>
      <c r="AD4417" s="153" t="e">
        <f t="shared" si="139"/>
        <v>#DIV/0!</v>
      </c>
      <c r="AE4417" s="207"/>
      <c r="AF4417" s="153"/>
      <c r="AG4417" s="159"/>
      <c r="AH4417" s="153"/>
      <c r="AI4417" s="161"/>
      <c r="AJ4417" s="153"/>
      <c r="AK4417" s="153"/>
      <c r="AL4417" s="207"/>
      <c r="AM4417" s="207"/>
      <c r="AN4417" s="207"/>
      <c r="AO4417" s="207"/>
      <c r="AP4417" s="147" t="s">
        <v>54</v>
      </c>
      <c r="AQ4417" s="147"/>
      <c r="AR4417" s="147"/>
      <c r="AS4417" s="209" t="s">
        <v>68</v>
      </c>
      <c r="AT4417" s="223" t="str">
        <f>MONTH(B4417)&amp;"/"&amp;YEAR(B4417)</f>
        <v>3/2026</v>
      </c>
      <c r="AU4417" s="223">
        <f>WEEKNUM(B4417)-WEEKNUM(EOMONTH(B4417,-1)+1)+1</f>
        <v>1</v>
      </c>
      <c r="AV4417" s="209" t="str">
        <f>MONTH(R4417)&amp;"/"&amp;YEAR(R4417)</f>
        <v>1/1900</v>
      </c>
      <c r="AW4417" s="209" t="e">
        <f>WEEKNUM(R4417)-WEEKNUM(EOMONTH(R4417,-1)+1)+1</f>
        <v>#NUM!</v>
      </c>
      <c r="AX4417" s="209">
        <f>IF(BB4417="S",IF(Q4417="1. Aceitou o programa",R4417-B4417,0),0)</f>
        <v>0</v>
      </c>
      <c r="AY4417" s="209">
        <f>IF(BB4417="S",IF(AND(S4417&lt;&gt;"",R4417&lt;&gt;""),S4417-R4417,0),0)</f>
        <v>0</v>
      </c>
      <c r="AZ4417" s="209">
        <f>IF(BB4417="S",IF(Q4417="1. Aceitou o programa",IF(OR(X4417="Não se Aplica",X4417=""),IF(OR(W4417="Não se Aplica",W4417=""),0,W4417-V4417),AVERAGE(X4417-W4417,W4417-V4417)),0),0)</f>
        <v>0</v>
      </c>
      <c r="BA4417" s="209">
        <f>IF(BB4417="S",IF(AND(Q4417="1. Aceitou o programa",AH4417="Realizada"),IFERROR(IF(AG4417="",0,AG4417-R4417),0),0),0)</f>
        <v>0</v>
      </c>
      <c r="BB4417" s="209" t="str">
        <f>_xlfn.XLOOKUP(U4417,'Lista Suspensa'!$AA$20:$AA$23,'Lista Suspensa'!$AB$20:$AB$23,"N/A")</f>
        <v>S</v>
      </c>
    </row>
    <row r="4418" spans="1:54" ht="12" customHeight="1">
      <c r="A4418" s="151" t="s">
        <v>54</v>
      </c>
      <c r="B4418" s="152">
        <v>46083</v>
      </c>
      <c r="C4418" s="153" t="s">
        <v>55</v>
      </c>
      <c r="D4418" s="153" t="s">
        <v>56</v>
      </c>
      <c r="E4418" s="244">
        <v>93882579</v>
      </c>
      <c r="F4418" s="144" t="s">
        <v>7965</v>
      </c>
      <c r="G4418" s="230"/>
      <c r="H4418" s="154">
        <v>39246</v>
      </c>
      <c r="I4418" s="153">
        <v>18</v>
      </c>
      <c r="J4418" s="148" t="s">
        <v>58</v>
      </c>
      <c r="K4418" s="153"/>
      <c r="L4418" s="153"/>
      <c r="M4418" s="153"/>
      <c r="N4418" s="153">
        <v>120</v>
      </c>
      <c r="O4418" s="155">
        <v>21988723233</v>
      </c>
      <c r="P4418" s="156" t="s">
        <v>60</v>
      </c>
      <c r="Q4418" s="157" t="s">
        <v>7576</v>
      </c>
      <c r="R4418" s="158"/>
      <c r="S4418" s="159">
        <v>46150</v>
      </c>
      <c r="T4418" s="159" t="s">
        <v>6983</v>
      </c>
      <c r="U4418" s="159" t="s">
        <v>6152</v>
      </c>
      <c r="V4418" s="154">
        <v>46126</v>
      </c>
      <c r="W4418" s="154">
        <v>46141</v>
      </c>
      <c r="X4418" s="154">
        <v>46142</v>
      </c>
      <c r="Y4418" s="160"/>
      <c r="Z4418" s="160"/>
      <c r="AA4418" s="153"/>
      <c r="AB4418" s="153"/>
      <c r="AC4418" s="182" t="e">
        <f t="shared" ref="AC4418:AC4481" si="140">SUM(AA4418/(AB4418^2))</f>
        <v>#DIV/0!</v>
      </c>
      <c r="AD4418" s="153" t="e">
        <f t="shared" ref="AD4418:AD4481" si="141">IF(AC4418&lt;18.5,"ABAIXO DO PESO",
(IF(AC4418&lt;=24.9,"PESO NORMAL",
(IF(AC4418&lt;=29.9,"SOBREPESO",
(IF(AC4418&lt;=34.9,"OBESIDADE I",
(IF(AC4418&lt;=39.9,"OBESIDADE II",
(IF(AC4418&lt;=999,"OBESIDADE III","VAZIO")))))))))))</f>
        <v>#DIV/0!</v>
      </c>
      <c r="AE4418" s="207"/>
      <c r="AF4418" s="153"/>
      <c r="AG4418" s="159"/>
      <c r="AH4418" s="153"/>
      <c r="AI4418" s="161"/>
      <c r="AJ4418" s="153"/>
      <c r="AK4418" s="153"/>
      <c r="AL4418" s="207"/>
      <c r="AM4418" s="207"/>
      <c r="AN4418" s="207"/>
      <c r="AO4418" s="207"/>
      <c r="AP4418" s="147" t="s">
        <v>54</v>
      </c>
      <c r="AQ4418" s="147"/>
      <c r="AR4418" s="147"/>
      <c r="AS4418" s="209" t="s">
        <v>68</v>
      </c>
      <c r="AT4418" s="223" t="str">
        <f>MONTH(B4418)&amp;"/"&amp;YEAR(B4418)</f>
        <v>3/2026</v>
      </c>
      <c r="AU4418" s="223">
        <f>WEEKNUM(B4418)-WEEKNUM(EOMONTH(B4418,-1)+1)+1</f>
        <v>1</v>
      </c>
      <c r="AV4418" s="209" t="str">
        <f>MONTH(R4418)&amp;"/"&amp;YEAR(R4418)</f>
        <v>1/1900</v>
      </c>
      <c r="AW4418" s="209" t="e">
        <f>WEEKNUM(R4418)-WEEKNUM(EOMONTH(R4418,-1)+1)+1</f>
        <v>#NUM!</v>
      </c>
      <c r="AX4418" s="209">
        <f>IF(BB4418="S",IF(Q4418="1. Aceitou o programa",R4418-B4418,0),0)</f>
        <v>0</v>
      </c>
      <c r="AY4418" s="209">
        <f>IF(BB4418="S",IF(AND(S4418&lt;&gt;"",R4418&lt;&gt;""),S4418-R4418,0),0)</f>
        <v>0</v>
      </c>
      <c r="AZ4418" s="209">
        <f>IF(BB4418="S",IF(Q4418="1. Aceitou o programa",IF(OR(X4418="Não se Aplica",X4418=""),IF(OR(W4418="Não se Aplica",W4418=""),0,W4418-V4418),AVERAGE(X4418-W4418,W4418-V4418)),0),0)</f>
        <v>0</v>
      </c>
      <c r="BA4418" s="209">
        <f>IF(BB4418="S",IF(AND(Q4418="1. Aceitou o programa",AH4418="Realizada"),IFERROR(IF(AG4418="",0,AG4418-R4418),0),0),0)</f>
        <v>0</v>
      </c>
      <c r="BB4418" s="209" t="str">
        <f>_xlfn.XLOOKUP(U4418,'Lista Suspensa'!$AA$20:$AA$23,'Lista Suspensa'!$AB$20:$AB$23,"N/A")</f>
        <v>S</v>
      </c>
    </row>
    <row r="4419" spans="1:54" ht="12" customHeight="1">
      <c r="A4419" s="151" t="s">
        <v>54</v>
      </c>
      <c r="B4419" s="152">
        <v>46083</v>
      </c>
      <c r="C4419" s="153" t="s">
        <v>55</v>
      </c>
      <c r="D4419" s="153" t="s">
        <v>56</v>
      </c>
      <c r="E4419" s="244">
        <v>87364272</v>
      </c>
      <c r="F4419" s="144" t="s">
        <v>7966</v>
      </c>
      <c r="G4419" s="230"/>
      <c r="H4419" s="154">
        <v>39413</v>
      </c>
      <c r="I4419" s="153">
        <v>18</v>
      </c>
      <c r="J4419" s="148" t="s">
        <v>58</v>
      </c>
      <c r="K4419" s="153"/>
      <c r="L4419" s="153"/>
      <c r="M4419" s="153"/>
      <c r="N4419" s="153">
        <v>400</v>
      </c>
      <c r="O4419" s="155" t="s">
        <v>7967</v>
      </c>
      <c r="P4419" s="156" t="s">
        <v>71</v>
      </c>
      <c r="Q4419" s="157" t="s">
        <v>7576</v>
      </c>
      <c r="R4419" s="158"/>
      <c r="S4419" s="159">
        <v>46142</v>
      </c>
      <c r="T4419" s="159" t="s">
        <v>6983</v>
      </c>
      <c r="U4419" s="159" t="s">
        <v>6152</v>
      </c>
      <c r="V4419" s="154">
        <v>46113</v>
      </c>
      <c r="W4419" s="154">
        <v>46141</v>
      </c>
      <c r="X4419" s="154">
        <v>46142</v>
      </c>
      <c r="Y4419" s="160">
        <v>46111</v>
      </c>
      <c r="Z4419" s="160"/>
      <c r="AA4419" s="153"/>
      <c r="AB4419" s="153"/>
      <c r="AC4419" s="182" t="e">
        <f t="shared" si="140"/>
        <v>#DIV/0!</v>
      </c>
      <c r="AD4419" s="153" t="e">
        <f t="shared" si="141"/>
        <v>#DIV/0!</v>
      </c>
      <c r="AE4419" s="207"/>
      <c r="AF4419" s="153"/>
      <c r="AG4419" s="159"/>
      <c r="AH4419" s="153"/>
      <c r="AI4419" s="161"/>
      <c r="AJ4419" s="153"/>
      <c r="AK4419" s="153"/>
      <c r="AL4419" s="207"/>
      <c r="AM4419" s="207"/>
      <c r="AN4419" s="207"/>
      <c r="AO4419" s="207"/>
      <c r="AP4419" s="147" t="s">
        <v>54</v>
      </c>
      <c r="AQ4419" s="147"/>
      <c r="AR4419" s="147"/>
      <c r="AS4419" s="209" t="s">
        <v>68</v>
      </c>
      <c r="AT4419" s="223" t="str">
        <f>MONTH(B4419)&amp;"/"&amp;YEAR(B4419)</f>
        <v>3/2026</v>
      </c>
      <c r="AU4419" s="223">
        <f>WEEKNUM(B4419)-WEEKNUM(EOMONTH(B4419,-1)+1)+1</f>
        <v>1</v>
      </c>
      <c r="AV4419" s="209" t="str">
        <f>MONTH(R4419)&amp;"/"&amp;YEAR(R4419)</f>
        <v>1/1900</v>
      </c>
      <c r="AW4419" s="209" t="e">
        <f>WEEKNUM(R4419)-WEEKNUM(EOMONTH(R4419,-1)+1)+1</f>
        <v>#NUM!</v>
      </c>
      <c r="AX4419" s="209">
        <f>IF(BB4419="S",IF(Q4419="1. Aceitou o programa",R4419-B4419,0),0)</f>
        <v>0</v>
      </c>
      <c r="AY4419" s="209">
        <f>IF(BB4419="S",IF(AND(S4419&lt;&gt;"",R4419&lt;&gt;""),S4419-R4419,0),0)</f>
        <v>0</v>
      </c>
      <c r="AZ4419" s="209">
        <f>IF(BB4419="S",IF(Q4419="1. Aceitou o programa",IF(OR(X4419="Não se Aplica",X4419=""),IF(OR(W4419="Não se Aplica",W4419=""),0,W4419-V4419),AVERAGE(X4419-W4419,W4419-V4419)),0),0)</f>
        <v>0</v>
      </c>
      <c r="BA4419" s="209">
        <f>IF(BB4419="S",IF(AND(Q4419="1. Aceitou o programa",AH4419="Realizada"),IFERROR(IF(AG4419="",0,AG4419-R4419),0),0),0)</f>
        <v>0</v>
      </c>
      <c r="BB4419" s="209" t="str">
        <f>_xlfn.XLOOKUP(U4419,'Lista Suspensa'!$AA$20:$AA$23,'Lista Suspensa'!$AB$20:$AB$23,"N/A")</f>
        <v>S</v>
      </c>
    </row>
    <row r="4420" spans="1:54" ht="12" customHeight="1">
      <c r="A4420" s="151" t="s">
        <v>54</v>
      </c>
      <c r="B4420" s="152">
        <v>46083</v>
      </c>
      <c r="C4420" s="153" t="s">
        <v>55</v>
      </c>
      <c r="D4420" s="153" t="s">
        <v>56</v>
      </c>
      <c r="E4420" s="244">
        <v>811120325</v>
      </c>
      <c r="F4420" s="144" t="s">
        <v>7968</v>
      </c>
      <c r="G4420" s="230"/>
      <c r="H4420" s="154">
        <v>39728</v>
      </c>
      <c r="I4420" s="153">
        <v>17</v>
      </c>
      <c r="J4420" s="148" t="s">
        <v>70</v>
      </c>
      <c r="K4420" s="153"/>
      <c r="L4420" s="153"/>
      <c r="M4420" s="153"/>
      <c r="N4420" s="153">
        <v>100</v>
      </c>
      <c r="O4420" s="155" t="s">
        <v>7969</v>
      </c>
      <c r="P4420" s="156" t="s">
        <v>2026</v>
      </c>
      <c r="Q4420" s="157" t="s">
        <v>7576</v>
      </c>
      <c r="R4420" s="158"/>
      <c r="S4420" s="159">
        <v>46142</v>
      </c>
      <c r="T4420" s="159" t="s">
        <v>6983</v>
      </c>
      <c r="U4420" s="159" t="s">
        <v>6152</v>
      </c>
      <c r="V4420" s="154">
        <v>46111</v>
      </c>
      <c r="W4420" s="154">
        <v>46141</v>
      </c>
      <c r="X4420" s="154">
        <v>46142</v>
      </c>
      <c r="Y4420" s="160">
        <v>46111</v>
      </c>
      <c r="Z4420" s="160"/>
      <c r="AA4420" s="153"/>
      <c r="AB4420" s="153"/>
      <c r="AC4420" s="182" t="e">
        <f t="shared" si="140"/>
        <v>#DIV/0!</v>
      </c>
      <c r="AD4420" s="153" t="e">
        <f t="shared" si="141"/>
        <v>#DIV/0!</v>
      </c>
      <c r="AE4420" s="207"/>
      <c r="AF4420" s="153"/>
      <c r="AG4420" s="159"/>
      <c r="AH4420" s="153"/>
      <c r="AI4420" s="161"/>
      <c r="AJ4420" s="153"/>
      <c r="AK4420" s="153"/>
      <c r="AL4420" s="207"/>
      <c r="AM4420" s="207"/>
      <c r="AN4420" s="207"/>
      <c r="AO4420" s="207"/>
      <c r="AP4420" s="147" t="s">
        <v>54</v>
      </c>
      <c r="AQ4420" s="147"/>
      <c r="AR4420" s="147"/>
      <c r="AS4420" s="209" t="s">
        <v>68</v>
      </c>
      <c r="AT4420" s="223" t="str">
        <f>MONTH(B4420)&amp;"/"&amp;YEAR(B4420)</f>
        <v>3/2026</v>
      </c>
      <c r="AU4420" s="223">
        <f>WEEKNUM(B4420)-WEEKNUM(EOMONTH(B4420,-1)+1)+1</f>
        <v>1</v>
      </c>
      <c r="AV4420" s="209" t="str">
        <f>MONTH(R4420)&amp;"/"&amp;YEAR(R4420)</f>
        <v>1/1900</v>
      </c>
      <c r="AW4420" s="209" t="e">
        <f>WEEKNUM(R4420)-WEEKNUM(EOMONTH(R4420,-1)+1)+1</f>
        <v>#NUM!</v>
      </c>
      <c r="AX4420" s="209">
        <f>IF(BB4420="S",IF(Q4420="1. Aceitou o programa",R4420-B4420,0),0)</f>
        <v>0</v>
      </c>
      <c r="AY4420" s="209">
        <f>IF(BB4420="S",IF(AND(S4420&lt;&gt;"",R4420&lt;&gt;""),S4420-R4420,0),0)</f>
        <v>0</v>
      </c>
      <c r="AZ4420" s="209">
        <f>IF(BB4420="S",IF(Q4420="1. Aceitou o programa",IF(OR(X4420="Não se Aplica",X4420=""),IF(OR(W4420="Não se Aplica",W4420=""),0,W4420-V4420),AVERAGE(X4420-W4420,W4420-V4420)),0),0)</f>
        <v>0</v>
      </c>
      <c r="BA4420" s="209">
        <f>IF(BB4420="S",IF(AND(Q4420="1. Aceitou o programa",AH4420="Realizada"),IFERROR(IF(AG4420="",0,AG4420-R4420),0),0),0)</f>
        <v>0</v>
      </c>
      <c r="BB4420" s="209" t="str">
        <f>_xlfn.XLOOKUP(U4420,'Lista Suspensa'!$AA$20:$AA$23,'Lista Suspensa'!$AB$20:$AB$23,"N/A")</f>
        <v>S</v>
      </c>
    </row>
    <row r="4421" spans="1:54" ht="12" customHeight="1">
      <c r="A4421" s="151" t="s">
        <v>54</v>
      </c>
      <c r="B4421" s="152">
        <v>46083</v>
      </c>
      <c r="C4421" s="153" t="s">
        <v>55</v>
      </c>
      <c r="D4421" s="153" t="s">
        <v>56</v>
      </c>
      <c r="E4421" s="244">
        <v>89593589</v>
      </c>
      <c r="F4421" s="144" t="s">
        <v>7970</v>
      </c>
      <c r="G4421" s="230"/>
      <c r="H4421" s="154">
        <v>31467</v>
      </c>
      <c r="I4421" s="153">
        <v>40</v>
      </c>
      <c r="J4421" s="148" t="s">
        <v>70</v>
      </c>
      <c r="K4421" s="153"/>
      <c r="L4421" s="153"/>
      <c r="M4421" s="153"/>
      <c r="N4421" s="153">
        <v>380</v>
      </c>
      <c r="O4421" s="155" t="s">
        <v>7971</v>
      </c>
      <c r="P4421" s="156" t="s">
        <v>89</v>
      </c>
      <c r="Q4421" s="157" t="s">
        <v>7576</v>
      </c>
      <c r="R4421" s="158"/>
      <c r="S4421" s="159">
        <v>46150</v>
      </c>
      <c r="T4421" s="159" t="s">
        <v>6983</v>
      </c>
      <c r="U4421" s="159" t="s">
        <v>6152</v>
      </c>
      <c r="V4421" s="154">
        <v>46118</v>
      </c>
      <c r="W4421" s="154">
        <v>46141</v>
      </c>
      <c r="X4421" s="154">
        <v>46142</v>
      </c>
      <c r="Y4421" s="160"/>
      <c r="Z4421" s="160"/>
      <c r="AA4421" s="153"/>
      <c r="AB4421" s="153"/>
      <c r="AC4421" s="182" t="e">
        <f t="shared" si="140"/>
        <v>#DIV/0!</v>
      </c>
      <c r="AD4421" s="153" t="e">
        <f t="shared" si="141"/>
        <v>#DIV/0!</v>
      </c>
      <c r="AE4421" s="207"/>
      <c r="AF4421" s="153"/>
      <c r="AG4421" s="159"/>
      <c r="AH4421" s="153"/>
      <c r="AI4421" s="161"/>
      <c r="AJ4421" s="153"/>
      <c r="AK4421" s="153"/>
      <c r="AL4421" s="207" t="s">
        <v>85</v>
      </c>
      <c r="AM4421" s="207" t="s">
        <v>86</v>
      </c>
      <c r="AN4421" s="207" t="s">
        <v>191</v>
      </c>
      <c r="AO4421" s="207"/>
      <c r="AP4421" s="147" t="s">
        <v>54</v>
      </c>
      <c r="AQ4421" s="147"/>
      <c r="AR4421" s="147"/>
      <c r="AS4421" s="209" t="s">
        <v>68</v>
      </c>
      <c r="AT4421" s="223" t="str">
        <f>MONTH(B4421)&amp;"/"&amp;YEAR(B4421)</f>
        <v>3/2026</v>
      </c>
      <c r="AU4421" s="223">
        <f>WEEKNUM(B4421)-WEEKNUM(EOMONTH(B4421,-1)+1)+1</f>
        <v>1</v>
      </c>
      <c r="AV4421" s="209" t="str">
        <f>MONTH(R4421)&amp;"/"&amp;YEAR(R4421)</f>
        <v>1/1900</v>
      </c>
      <c r="AW4421" s="209" t="e">
        <f>WEEKNUM(R4421)-WEEKNUM(EOMONTH(R4421,-1)+1)+1</f>
        <v>#NUM!</v>
      </c>
      <c r="AX4421" s="209">
        <f>IF(BB4421="S",IF(Q4421="1. Aceitou o programa",R4421-B4421,0),0)</f>
        <v>0</v>
      </c>
      <c r="AY4421" s="209">
        <f>IF(BB4421="S",IF(AND(S4421&lt;&gt;"",R4421&lt;&gt;""),S4421-R4421,0),0)</f>
        <v>0</v>
      </c>
      <c r="AZ4421" s="209">
        <f>IF(BB4421="S",IF(Q4421="1. Aceitou o programa",IF(OR(X4421="Não se Aplica",X4421=""),IF(OR(W4421="Não se Aplica",W4421=""),0,W4421-V4421),AVERAGE(X4421-W4421,W4421-V4421)),0),0)</f>
        <v>0</v>
      </c>
      <c r="BA4421" s="209">
        <f>IF(BB4421="S",IF(AND(Q4421="1. Aceitou o programa",AH4421="Realizada"),IFERROR(IF(AG4421="",0,AG4421-R4421),0),0),0)</f>
        <v>0</v>
      </c>
      <c r="BB4421" s="209" t="str">
        <f>_xlfn.XLOOKUP(U4421,'Lista Suspensa'!$AA$20:$AA$23,'Lista Suspensa'!$AB$20:$AB$23,"N/A")</f>
        <v>S</v>
      </c>
    </row>
    <row r="4422" spans="1:54" ht="12" customHeight="1">
      <c r="A4422" s="151" t="s">
        <v>67</v>
      </c>
      <c r="B4422" s="152">
        <v>46086</v>
      </c>
      <c r="C4422" s="153" t="s">
        <v>122</v>
      </c>
      <c r="D4422" s="153" t="s">
        <v>471</v>
      </c>
      <c r="E4422" s="244">
        <v>81694798</v>
      </c>
      <c r="F4422" s="144" t="s">
        <v>7972</v>
      </c>
      <c r="G4422" s="230"/>
      <c r="H4422" s="154">
        <v>34480</v>
      </c>
      <c r="I4422" s="153">
        <v>31</v>
      </c>
      <c r="J4422" s="148" t="s">
        <v>70</v>
      </c>
      <c r="K4422" s="153"/>
      <c r="L4422" s="153"/>
      <c r="M4422" s="153"/>
      <c r="N4422" s="153">
        <v>40</v>
      </c>
      <c r="O4422" s="155">
        <v>21977452726</v>
      </c>
      <c r="P4422" s="156" t="s">
        <v>89</v>
      </c>
      <c r="Q4422" s="157" t="s">
        <v>7576</v>
      </c>
      <c r="R4422" s="158"/>
      <c r="S4422" s="159">
        <v>46146</v>
      </c>
      <c r="T4422" s="159" t="s">
        <v>6983</v>
      </c>
      <c r="U4422" s="159" t="s">
        <v>6152</v>
      </c>
      <c r="V4422" s="154">
        <v>46112</v>
      </c>
      <c r="W4422" s="154">
        <v>46141</v>
      </c>
      <c r="X4422" s="154">
        <v>46146</v>
      </c>
      <c r="Y4422" s="160">
        <v>46111</v>
      </c>
      <c r="Z4422" s="160"/>
      <c r="AA4422" s="153"/>
      <c r="AB4422" s="153"/>
      <c r="AC4422" s="182" t="e">
        <f t="shared" si="140"/>
        <v>#DIV/0!</v>
      </c>
      <c r="AD4422" s="153" t="e">
        <f t="shared" si="141"/>
        <v>#DIV/0!</v>
      </c>
      <c r="AE4422" s="207"/>
      <c r="AF4422" s="153"/>
      <c r="AG4422" s="159"/>
      <c r="AH4422" s="153"/>
      <c r="AI4422" s="161"/>
      <c r="AJ4422" s="153"/>
      <c r="AK4422" s="153"/>
      <c r="AL4422" s="207"/>
      <c r="AM4422" s="207"/>
      <c r="AN4422" s="207"/>
      <c r="AO4422" s="207"/>
      <c r="AP4422" s="147" t="s">
        <v>54</v>
      </c>
      <c r="AQ4422" s="147"/>
      <c r="AR4422" s="147"/>
      <c r="AS4422" s="209" t="s">
        <v>68</v>
      </c>
      <c r="AT4422" s="223" t="str">
        <f>MONTH(B4422)&amp;"/"&amp;YEAR(B4422)</f>
        <v>3/2026</v>
      </c>
      <c r="AU4422" s="223">
        <f>WEEKNUM(B4422)-WEEKNUM(EOMONTH(B4422,-1)+1)+1</f>
        <v>1</v>
      </c>
      <c r="AV4422" s="209" t="str">
        <f>MONTH(R4422)&amp;"/"&amp;YEAR(R4422)</f>
        <v>1/1900</v>
      </c>
      <c r="AW4422" s="209" t="e">
        <f>WEEKNUM(R4422)-WEEKNUM(EOMONTH(R4422,-1)+1)+1</f>
        <v>#NUM!</v>
      </c>
      <c r="AX4422" s="209">
        <f>IF(BB4422="S",IF(Q4422="1. Aceitou o programa",R4422-B4422,0),0)</f>
        <v>0</v>
      </c>
      <c r="AY4422" s="209">
        <f>IF(BB4422="S",IF(AND(S4422&lt;&gt;"",R4422&lt;&gt;""),S4422-R4422,0),0)</f>
        <v>0</v>
      </c>
      <c r="AZ4422" s="209">
        <f>IF(BB4422="S",IF(Q4422="1. Aceitou o programa",IF(OR(X4422="Não se Aplica",X4422=""),IF(OR(W4422="Não se Aplica",W4422=""),0,W4422-V4422),AVERAGE(X4422-W4422,W4422-V4422)),0),0)</f>
        <v>0</v>
      </c>
      <c r="BA4422" s="209">
        <f>IF(BB4422="S",IF(AND(Q4422="1. Aceitou o programa",AH4422="Realizada"),IFERROR(IF(AG4422="",0,AG4422-R4422),0),0),0)</f>
        <v>0</v>
      </c>
      <c r="BB4422" s="209" t="str">
        <f>_xlfn.XLOOKUP(U4422,'Lista Suspensa'!$AA$20:$AA$23,'Lista Suspensa'!$AB$20:$AB$23,"N/A")</f>
        <v>S</v>
      </c>
    </row>
    <row r="4423" spans="1:54" ht="12" customHeight="1">
      <c r="A4423" s="151" t="s">
        <v>67</v>
      </c>
      <c r="B4423" s="152">
        <v>46099</v>
      </c>
      <c r="C4423" s="153" t="s">
        <v>122</v>
      </c>
      <c r="D4423" s="153" t="s">
        <v>1947</v>
      </c>
      <c r="E4423" s="244">
        <v>86406639</v>
      </c>
      <c r="F4423" s="144" t="s">
        <v>7973</v>
      </c>
      <c r="G4423" s="230"/>
      <c r="H4423" s="154">
        <v>28334</v>
      </c>
      <c r="I4423" s="153">
        <v>48</v>
      </c>
      <c r="J4423" s="148" t="s">
        <v>58</v>
      </c>
      <c r="K4423" s="153" t="s">
        <v>101</v>
      </c>
      <c r="L4423" s="153"/>
      <c r="M4423" s="153"/>
      <c r="N4423" s="153">
        <v>380</v>
      </c>
      <c r="O4423" s="155" t="s">
        <v>7974</v>
      </c>
      <c r="P4423" s="156" t="s">
        <v>89</v>
      </c>
      <c r="Q4423" s="157" t="s">
        <v>7576</v>
      </c>
      <c r="R4423" s="158"/>
      <c r="S4423" s="159">
        <v>46146</v>
      </c>
      <c r="T4423" s="159" t="s">
        <v>6983</v>
      </c>
      <c r="U4423" s="159" t="s">
        <v>6152</v>
      </c>
      <c r="V4423" s="154">
        <v>46112</v>
      </c>
      <c r="W4423" s="154">
        <v>46111</v>
      </c>
      <c r="X4423" s="154">
        <v>46146</v>
      </c>
      <c r="Y4423" s="160">
        <v>46111</v>
      </c>
      <c r="Z4423" s="160"/>
      <c r="AA4423" s="153"/>
      <c r="AB4423" s="153"/>
      <c r="AC4423" s="182" t="e">
        <f t="shared" si="140"/>
        <v>#DIV/0!</v>
      </c>
      <c r="AD4423" s="153" t="e">
        <f t="shared" si="141"/>
        <v>#DIV/0!</v>
      </c>
      <c r="AE4423" s="207"/>
      <c r="AF4423" s="153"/>
      <c r="AG4423" s="159"/>
      <c r="AH4423" s="153"/>
      <c r="AI4423" s="161"/>
      <c r="AJ4423" s="153"/>
      <c r="AK4423" s="153"/>
      <c r="AL4423" s="207"/>
      <c r="AM4423" s="207"/>
      <c r="AN4423" s="207"/>
      <c r="AO4423" s="207"/>
      <c r="AP4423" s="147" t="s">
        <v>54</v>
      </c>
      <c r="AQ4423" s="147"/>
      <c r="AR4423" s="147"/>
      <c r="AS4423" s="209" t="s">
        <v>68</v>
      </c>
      <c r="AT4423" s="223" t="str">
        <f>MONTH(B4423)&amp;"/"&amp;YEAR(B4423)</f>
        <v>3/2026</v>
      </c>
      <c r="AU4423" s="223">
        <f>WEEKNUM(B4423)-WEEKNUM(EOMONTH(B4423,-1)+1)+1</f>
        <v>3</v>
      </c>
      <c r="AV4423" s="209" t="str">
        <f>MONTH(R4423)&amp;"/"&amp;YEAR(R4423)</f>
        <v>1/1900</v>
      </c>
      <c r="AW4423" s="209" t="e">
        <f>WEEKNUM(R4423)-WEEKNUM(EOMONTH(R4423,-1)+1)+1</f>
        <v>#NUM!</v>
      </c>
      <c r="AX4423" s="209">
        <f>IF(BB4423="S",IF(Q4423="1. Aceitou o programa",R4423-B4423,0),0)</f>
        <v>0</v>
      </c>
      <c r="AY4423" s="209">
        <f>IF(BB4423="S",IF(AND(S4423&lt;&gt;"",R4423&lt;&gt;""),S4423-R4423,0),0)</f>
        <v>0</v>
      </c>
      <c r="AZ4423" s="209">
        <f>IF(BB4423="S",IF(Q4423="1. Aceitou o programa",IF(OR(X4423="Não se Aplica",X4423=""),IF(OR(W4423="Não se Aplica",W4423=""),0,W4423-V4423),AVERAGE(X4423-W4423,W4423-V4423)),0),0)</f>
        <v>0</v>
      </c>
      <c r="BA4423" s="209">
        <f>IF(BB4423="S",IF(AND(Q4423="1. Aceitou o programa",AH4423="Realizada"),IFERROR(IF(AG4423="",0,AG4423-R4423),0),0),0)</f>
        <v>0</v>
      </c>
      <c r="BB4423" s="209" t="str">
        <f>_xlfn.XLOOKUP(U4423,'Lista Suspensa'!$AA$20:$AA$23,'Lista Suspensa'!$AB$20:$AB$23,"N/A")</f>
        <v>S</v>
      </c>
    </row>
    <row r="4424" spans="1:54" ht="12" customHeight="1">
      <c r="A4424" s="151" t="s">
        <v>67</v>
      </c>
      <c r="B4424" s="152">
        <v>46099</v>
      </c>
      <c r="C4424" s="153" t="s">
        <v>122</v>
      </c>
      <c r="D4424" s="153" t="s">
        <v>1947</v>
      </c>
      <c r="E4424" s="244">
        <v>94458968</v>
      </c>
      <c r="F4424" s="144" t="s">
        <v>7975</v>
      </c>
      <c r="G4424" s="230"/>
      <c r="H4424" s="154">
        <v>33892</v>
      </c>
      <c r="I4424" s="153">
        <v>33</v>
      </c>
      <c r="J4424" s="148" t="s">
        <v>58</v>
      </c>
      <c r="K4424" s="153" t="s">
        <v>101</v>
      </c>
      <c r="L4424" s="153"/>
      <c r="M4424" s="153"/>
      <c r="N4424" s="153">
        <v>380</v>
      </c>
      <c r="O4424" s="155" t="s">
        <v>3021</v>
      </c>
      <c r="P4424" s="156" t="s">
        <v>89</v>
      </c>
      <c r="Q4424" s="157" t="s">
        <v>7576</v>
      </c>
      <c r="R4424" s="158"/>
      <c r="S4424" s="159">
        <v>46146</v>
      </c>
      <c r="T4424" s="159" t="s">
        <v>6983</v>
      </c>
      <c r="U4424" s="159" t="s">
        <v>6152</v>
      </c>
      <c r="V4424" s="154">
        <v>46099</v>
      </c>
      <c r="W4424" s="154">
        <v>46111</v>
      </c>
      <c r="X4424" s="154">
        <v>46146</v>
      </c>
      <c r="Y4424" s="160">
        <v>46111</v>
      </c>
      <c r="Z4424" s="160"/>
      <c r="AA4424" s="153"/>
      <c r="AB4424" s="153"/>
      <c r="AC4424" s="182" t="e">
        <f t="shared" si="140"/>
        <v>#DIV/0!</v>
      </c>
      <c r="AD4424" s="153" t="e">
        <f t="shared" si="141"/>
        <v>#DIV/0!</v>
      </c>
      <c r="AE4424" s="207"/>
      <c r="AF4424" s="153"/>
      <c r="AG4424" s="159"/>
      <c r="AH4424" s="153"/>
      <c r="AI4424" s="161"/>
      <c r="AJ4424" s="153"/>
      <c r="AK4424" s="153"/>
      <c r="AL4424" s="207"/>
      <c r="AM4424" s="207"/>
      <c r="AN4424" s="207"/>
      <c r="AO4424" s="207"/>
      <c r="AP4424" s="147" t="s">
        <v>54</v>
      </c>
      <c r="AQ4424" s="147"/>
      <c r="AR4424" s="147"/>
      <c r="AS4424" s="209" t="s">
        <v>68</v>
      </c>
      <c r="AT4424" s="223" t="str">
        <f>MONTH(B4424)&amp;"/"&amp;YEAR(B4424)</f>
        <v>3/2026</v>
      </c>
      <c r="AU4424" s="223">
        <f>WEEKNUM(B4424)-WEEKNUM(EOMONTH(B4424,-1)+1)+1</f>
        <v>3</v>
      </c>
      <c r="AV4424" s="209" t="str">
        <f>MONTH(R4424)&amp;"/"&amp;YEAR(R4424)</f>
        <v>1/1900</v>
      </c>
      <c r="AW4424" s="209" t="e">
        <f>WEEKNUM(R4424)-WEEKNUM(EOMONTH(R4424,-1)+1)+1</f>
        <v>#NUM!</v>
      </c>
      <c r="AX4424" s="209">
        <f>IF(BB4424="S",IF(Q4424="1. Aceitou o programa",R4424-B4424,0),0)</f>
        <v>0</v>
      </c>
      <c r="AY4424" s="209">
        <f>IF(BB4424="S",IF(AND(S4424&lt;&gt;"",R4424&lt;&gt;""),S4424-R4424,0),0)</f>
        <v>0</v>
      </c>
      <c r="AZ4424" s="209">
        <f>IF(BB4424="S",IF(Q4424="1. Aceitou o programa",IF(OR(X4424="Não se Aplica",X4424=""),IF(OR(W4424="Não se Aplica",W4424=""),0,W4424-V4424),AVERAGE(X4424-W4424,W4424-V4424)),0),0)</f>
        <v>0</v>
      </c>
      <c r="BA4424" s="209">
        <f>IF(BB4424="S",IF(AND(Q4424="1. Aceitou o programa",AH4424="Realizada"),IFERROR(IF(AG4424="",0,AG4424-R4424),0),0),0)</f>
        <v>0</v>
      </c>
      <c r="BB4424" s="209" t="str">
        <f>_xlfn.XLOOKUP(U4424,'Lista Suspensa'!$AA$20:$AA$23,'Lista Suspensa'!$AB$20:$AB$23,"N/A")</f>
        <v>S</v>
      </c>
    </row>
    <row r="4425" spans="1:54" ht="12" customHeight="1">
      <c r="A4425" s="151" t="s">
        <v>67</v>
      </c>
      <c r="B4425" s="152">
        <v>46099</v>
      </c>
      <c r="C4425" s="153" t="s">
        <v>122</v>
      </c>
      <c r="D4425" s="153" t="s">
        <v>1947</v>
      </c>
      <c r="E4425" s="244">
        <v>89337005</v>
      </c>
      <c r="F4425" s="144" t="s">
        <v>7976</v>
      </c>
      <c r="G4425" s="230"/>
      <c r="H4425" s="154">
        <v>30655</v>
      </c>
      <c r="I4425" s="153">
        <v>42</v>
      </c>
      <c r="J4425" s="148" t="s">
        <v>58</v>
      </c>
      <c r="K4425" s="153"/>
      <c r="L4425" s="153"/>
      <c r="M4425" s="153"/>
      <c r="N4425" s="153">
        <v>750</v>
      </c>
      <c r="O4425" s="155" t="s">
        <v>7977</v>
      </c>
      <c r="P4425" s="156" t="s">
        <v>89</v>
      </c>
      <c r="Q4425" s="157" t="s">
        <v>7576</v>
      </c>
      <c r="R4425" s="158"/>
      <c r="S4425" s="159">
        <v>46146</v>
      </c>
      <c r="T4425" s="159" t="s">
        <v>6983</v>
      </c>
      <c r="U4425" s="159" t="s">
        <v>6152</v>
      </c>
      <c r="V4425" s="154">
        <v>46112</v>
      </c>
      <c r="W4425" s="154">
        <v>46111</v>
      </c>
      <c r="X4425" s="154">
        <v>46146</v>
      </c>
      <c r="Y4425" s="160">
        <v>46111</v>
      </c>
      <c r="Z4425" s="160"/>
      <c r="AA4425" s="153"/>
      <c r="AB4425" s="153"/>
      <c r="AC4425" s="182" t="e">
        <f t="shared" si="140"/>
        <v>#DIV/0!</v>
      </c>
      <c r="AD4425" s="153" t="e">
        <f t="shared" si="141"/>
        <v>#DIV/0!</v>
      </c>
      <c r="AE4425" s="207"/>
      <c r="AF4425" s="153"/>
      <c r="AG4425" s="159"/>
      <c r="AH4425" s="153"/>
      <c r="AI4425" s="161"/>
      <c r="AJ4425" s="153"/>
      <c r="AK4425" s="153"/>
      <c r="AL4425" s="207"/>
      <c r="AM4425" s="207"/>
      <c r="AN4425" s="207"/>
      <c r="AO4425" s="207"/>
      <c r="AP4425" s="147" t="s">
        <v>54</v>
      </c>
      <c r="AQ4425" s="147"/>
      <c r="AR4425" s="147"/>
      <c r="AS4425" s="209" t="s">
        <v>68</v>
      </c>
      <c r="AT4425" s="223" t="str">
        <f>MONTH(B4425)&amp;"/"&amp;YEAR(B4425)</f>
        <v>3/2026</v>
      </c>
      <c r="AU4425" s="223">
        <f>WEEKNUM(B4425)-WEEKNUM(EOMONTH(B4425,-1)+1)+1</f>
        <v>3</v>
      </c>
      <c r="AV4425" s="209" t="str">
        <f>MONTH(R4425)&amp;"/"&amp;YEAR(R4425)</f>
        <v>1/1900</v>
      </c>
      <c r="AW4425" s="209" t="e">
        <f>WEEKNUM(R4425)-WEEKNUM(EOMONTH(R4425,-1)+1)+1</f>
        <v>#NUM!</v>
      </c>
      <c r="AX4425" s="209">
        <f>IF(BB4425="S",IF(Q4425="1. Aceitou o programa",R4425-B4425,0),0)</f>
        <v>0</v>
      </c>
      <c r="AY4425" s="209">
        <f>IF(BB4425="S",IF(AND(S4425&lt;&gt;"",R4425&lt;&gt;""),S4425-R4425,0),0)</f>
        <v>0</v>
      </c>
      <c r="AZ4425" s="209">
        <f>IF(BB4425="S",IF(Q4425="1. Aceitou o programa",IF(OR(X4425="Não se Aplica",X4425=""),IF(OR(W4425="Não se Aplica",W4425=""),0,W4425-V4425),AVERAGE(X4425-W4425,W4425-V4425)),0),0)</f>
        <v>0</v>
      </c>
      <c r="BA4425" s="209">
        <f>IF(BB4425="S",IF(AND(Q4425="1. Aceitou o programa",AH4425="Realizada"),IFERROR(IF(AG4425="",0,AG4425-R4425),0),0),0)</f>
        <v>0</v>
      </c>
      <c r="BB4425" s="209" t="str">
        <f>_xlfn.XLOOKUP(U4425,'Lista Suspensa'!$AA$20:$AA$23,'Lista Suspensa'!$AB$20:$AB$23,"N/A")</f>
        <v>S</v>
      </c>
    </row>
    <row r="4426" spans="1:54" ht="12" customHeight="1">
      <c r="A4426" s="151" t="s">
        <v>67</v>
      </c>
      <c r="B4426" s="152">
        <v>46099</v>
      </c>
      <c r="C4426" s="153" t="s">
        <v>122</v>
      </c>
      <c r="D4426" s="153" t="s">
        <v>1947</v>
      </c>
      <c r="E4426" s="244">
        <v>95594366</v>
      </c>
      <c r="F4426" s="144" t="s">
        <v>7978</v>
      </c>
      <c r="G4426" s="230"/>
      <c r="H4426" s="154">
        <v>35877</v>
      </c>
      <c r="I4426" s="153">
        <v>28</v>
      </c>
      <c r="J4426" s="148" t="s">
        <v>58</v>
      </c>
      <c r="K4426" s="153"/>
      <c r="L4426" s="153"/>
      <c r="M4426" s="153"/>
      <c r="N4426" s="153">
        <v>380</v>
      </c>
      <c r="O4426" s="155" t="s">
        <v>7979</v>
      </c>
      <c r="P4426" s="156" t="s">
        <v>89</v>
      </c>
      <c r="Q4426" s="157" t="s">
        <v>7576</v>
      </c>
      <c r="R4426" s="158"/>
      <c r="S4426" s="159">
        <v>46146</v>
      </c>
      <c r="T4426" s="159" t="s">
        <v>6983</v>
      </c>
      <c r="U4426" s="159" t="s">
        <v>6152</v>
      </c>
      <c r="V4426" s="154">
        <v>46099</v>
      </c>
      <c r="W4426" s="154">
        <v>46111</v>
      </c>
      <c r="X4426" s="154">
        <v>46146</v>
      </c>
      <c r="Y4426" s="160">
        <v>46111</v>
      </c>
      <c r="Z4426" s="160"/>
      <c r="AA4426" s="153"/>
      <c r="AB4426" s="153"/>
      <c r="AC4426" s="182" t="e">
        <f t="shared" si="140"/>
        <v>#DIV/0!</v>
      </c>
      <c r="AD4426" s="153" t="e">
        <f t="shared" si="141"/>
        <v>#DIV/0!</v>
      </c>
      <c r="AE4426" s="207"/>
      <c r="AF4426" s="153"/>
      <c r="AG4426" s="159"/>
      <c r="AH4426" s="153"/>
      <c r="AI4426" s="161"/>
      <c r="AJ4426" s="153"/>
      <c r="AK4426" s="153"/>
      <c r="AL4426" s="207"/>
      <c r="AM4426" s="207"/>
      <c r="AN4426" s="207"/>
      <c r="AO4426" s="207"/>
      <c r="AP4426" s="147" t="s">
        <v>54</v>
      </c>
      <c r="AQ4426" s="147"/>
      <c r="AR4426" s="147"/>
      <c r="AS4426" s="209" t="s">
        <v>68</v>
      </c>
      <c r="AT4426" s="223" t="str">
        <f>MONTH(B4426)&amp;"/"&amp;YEAR(B4426)</f>
        <v>3/2026</v>
      </c>
      <c r="AU4426" s="223">
        <f>WEEKNUM(B4426)-WEEKNUM(EOMONTH(B4426,-1)+1)+1</f>
        <v>3</v>
      </c>
      <c r="AV4426" s="209" t="str">
        <f>MONTH(R4426)&amp;"/"&amp;YEAR(R4426)</f>
        <v>1/1900</v>
      </c>
      <c r="AW4426" s="209" t="e">
        <f>WEEKNUM(R4426)-WEEKNUM(EOMONTH(R4426,-1)+1)+1</f>
        <v>#NUM!</v>
      </c>
      <c r="AX4426" s="209">
        <f>IF(BB4426="S",IF(Q4426="1. Aceitou o programa",R4426-B4426,0),0)</f>
        <v>0</v>
      </c>
      <c r="AY4426" s="209">
        <f>IF(BB4426="S",IF(AND(S4426&lt;&gt;"",R4426&lt;&gt;""),S4426-R4426,0),0)</f>
        <v>0</v>
      </c>
      <c r="AZ4426" s="209">
        <f>IF(BB4426="S",IF(Q4426="1. Aceitou o programa",IF(OR(X4426="Não se Aplica",X4426=""),IF(OR(W4426="Não se Aplica",W4426=""),0,W4426-V4426),AVERAGE(X4426-W4426,W4426-V4426)),0),0)</f>
        <v>0</v>
      </c>
      <c r="BA4426" s="209">
        <f>IF(BB4426="S",IF(AND(Q4426="1. Aceitou o programa",AH4426="Realizada"),IFERROR(IF(AG4426="",0,AG4426-R4426),0),0),0)</f>
        <v>0</v>
      </c>
      <c r="BB4426" s="209" t="str">
        <f>_xlfn.XLOOKUP(U4426,'Lista Suspensa'!$AA$20:$AA$23,'Lista Suspensa'!$AB$20:$AB$23,"N/A")</f>
        <v>S</v>
      </c>
    </row>
    <row r="4427" spans="1:54" ht="12" customHeight="1">
      <c r="A4427" s="151" t="s">
        <v>2040</v>
      </c>
      <c r="B4427" s="152">
        <v>46100</v>
      </c>
      <c r="C4427" s="153" t="s">
        <v>122</v>
      </c>
      <c r="D4427" s="153" t="s">
        <v>471</v>
      </c>
      <c r="E4427" s="244">
        <v>95315575</v>
      </c>
      <c r="F4427" s="144" t="s">
        <v>7980</v>
      </c>
      <c r="G4427" s="230"/>
      <c r="H4427" s="154">
        <v>32129</v>
      </c>
      <c r="I4427" s="153">
        <v>38</v>
      </c>
      <c r="J4427" s="148" t="s">
        <v>58</v>
      </c>
      <c r="K4427" s="153" t="s">
        <v>101</v>
      </c>
      <c r="L4427" s="153"/>
      <c r="M4427" s="153"/>
      <c r="N4427" s="153">
        <v>75</v>
      </c>
      <c r="O4427" s="155" t="s">
        <v>7981</v>
      </c>
      <c r="P4427" s="156" t="s">
        <v>71</v>
      </c>
      <c r="Q4427" s="157" t="s">
        <v>7576</v>
      </c>
      <c r="R4427" s="158"/>
      <c r="S4427" s="159">
        <v>46146</v>
      </c>
      <c r="T4427" s="159" t="s">
        <v>6983</v>
      </c>
      <c r="U4427" s="159" t="s">
        <v>6152</v>
      </c>
      <c r="V4427" s="154">
        <v>46111</v>
      </c>
      <c r="W4427" s="154">
        <v>46141</v>
      </c>
      <c r="X4427" s="154">
        <v>46146</v>
      </c>
      <c r="Y4427" s="160">
        <v>46111</v>
      </c>
      <c r="Z4427" s="160"/>
      <c r="AA4427" s="153"/>
      <c r="AB4427" s="153"/>
      <c r="AC4427" s="182" t="e">
        <f t="shared" si="140"/>
        <v>#DIV/0!</v>
      </c>
      <c r="AD4427" s="153" t="e">
        <f t="shared" si="141"/>
        <v>#DIV/0!</v>
      </c>
      <c r="AE4427" s="207"/>
      <c r="AF4427" s="153"/>
      <c r="AG4427" s="159"/>
      <c r="AH4427" s="153"/>
      <c r="AI4427" s="161"/>
      <c r="AJ4427" s="153"/>
      <c r="AK4427" s="153"/>
      <c r="AL4427" s="207"/>
      <c r="AM4427" s="207"/>
      <c r="AN4427" s="207"/>
      <c r="AO4427" s="207"/>
      <c r="AP4427" s="147" t="s">
        <v>54</v>
      </c>
      <c r="AQ4427" s="147"/>
      <c r="AR4427" s="147"/>
      <c r="AS4427" s="209" t="s">
        <v>68</v>
      </c>
      <c r="AT4427" s="223" t="str">
        <f>MONTH(B4427)&amp;"/"&amp;YEAR(B4427)</f>
        <v>3/2026</v>
      </c>
      <c r="AU4427" s="223">
        <f>WEEKNUM(B4427)-WEEKNUM(EOMONTH(B4427,-1)+1)+1</f>
        <v>3</v>
      </c>
      <c r="AV4427" s="209" t="str">
        <f>MONTH(R4427)&amp;"/"&amp;YEAR(R4427)</f>
        <v>1/1900</v>
      </c>
      <c r="AW4427" s="209" t="e">
        <f>WEEKNUM(R4427)-WEEKNUM(EOMONTH(R4427,-1)+1)+1</f>
        <v>#NUM!</v>
      </c>
      <c r="AX4427" s="209">
        <f>IF(BB4427="S",IF(Q4427="1. Aceitou o programa",R4427-B4427,0),0)</f>
        <v>0</v>
      </c>
      <c r="AY4427" s="209">
        <f>IF(BB4427="S",IF(AND(S4427&lt;&gt;"",R4427&lt;&gt;""),S4427-R4427,0),0)</f>
        <v>0</v>
      </c>
      <c r="AZ4427" s="209">
        <f>IF(BB4427="S",IF(Q4427="1. Aceitou o programa",IF(OR(X4427="Não se Aplica",X4427=""),IF(OR(W4427="Não se Aplica",W4427=""),0,W4427-V4427),AVERAGE(X4427-W4427,W4427-V4427)),0),0)</f>
        <v>0</v>
      </c>
      <c r="BA4427" s="209">
        <f>IF(BB4427="S",IF(AND(Q4427="1. Aceitou o programa",AH4427="Realizada"),IFERROR(IF(AG4427="",0,AG4427-R4427),0),0),0)</f>
        <v>0</v>
      </c>
      <c r="BB4427" s="209" t="str">
        <f>_xlfn.XLOOKUP(U4427,'Lista Suspensa'!$AA$20:$AA$23,'Lista Suspensa'!$AB$20:$AB$23,"N/A")</f>
        <v>S</v>
      </c>
    </row>
    <row r="4428" spans="1:54" ht="12" customHeight="1">
      <c r="A4428" s="151" t="s">
        <v>67</v>
      </c>
      <c r="B4428" s="152">
        <v>46112</v>
      </c>
      <c r="C4428" s="153" t="s">
        <v>122</v>
      </c>
      <c r="D4428" s="153" t="s">
        <v>274</v>
      </c>
      <c r="E4428" s="244">
        <v>88645591</v>
      </c>
      <c r="F4428" s="144" t="s">
        <v>7982</v>
      </c>
      <c r="G4428" s="230"/>
      <c r="H4428" s="154">
        <v>30762</v>
      </c>
      <c r="I4428" s="153">
        <v>42</v>
      </c>
      <c r="J4428" s="148" t="s">
        <v>70</v>
      </c>
      <c r="K4428" s="153"/>
      <c r="L4428" s="153"/>
      <c r="M4428" s="153"/>
      <c r="N4428" s="153">
        <v>380</v>
      </c>
      <c r="O4428" s="155">
        <v>21968924738</v>
      </c>
      <c r="P4428" s="156" t="s">
        <v>89</v>
      </c>
      <c r="Q4428" s="157" t="s">
        <v>7576</v>
      </c>
      <c r="R4428" s="158"/>
      <c r="S4428" s="159">
        <v>46146</v>
      </c>
      <c r="T4428" s="159" t="s">
        <v>6983</v>
      </c>
      <c r="U4428" s="159" t="s">
        <v>6152</v>
      </c>
      <c r="V4428" s="154">
        <v>46112</v>
      </c>
      <c r="W4428" s="154">
        <v>46141</v>
      </c>
      <c r="X4428" s="154">
        <v>46146</v>
      </c>
      <c r="Y4428" s="160" t="s">
        <v>7983</v>
      </c>
      <c r="Z4428" s="160"/>
      <c r="AA4428" s="153"/>
      <c r="AB4428" s="153"/>
      <c r="AC4428" s="182" t="e">
        <f t="shared" si="140"/>
        <v>#DIV/0!</v>
      </c>
      <c r="AD4428" s="153" t="e">
        <f t="shared" si="141"/>
        <v>#DIV/0!</v>
      </c>
      <c r="AE4428" s="207"/>
      <c r="AF4428" s="153"/>
      <c r="AG4428" s="159"/>
      <c r="AH4428" s="153"/>
      <c r="AI4428" s="161"/>
      <c r="AJ4428" s="153"/>
      <c r="AK4428" s="153"/>
      <c r="AL4428" s="207"/>
      <c r="AM4428" s="207"/>
      <c r="AN4428" s="207"/>
      <c r="AO4428" s="207"/>
      <c r="AP4428" s="147" t="s">
        <v>54</v>
      </c>
      <c r="AQ4428" s="147"/>
      <c r="AR4428" s="147"/>
      <c r="AS4428" s="209" t="s">
        <v>68</v>
      </c>
      <c r="AT4428" s="223" t="str">
        <f>MONTH(B4428)&amp;"/"&amp;YEAR(B4428)</f>
        <v>3/2026</v>
      </c>
      <c r="AU4428" s="223">
        <f>WEEKNUM(B4428)-WEEKNUM(EOMONTH(B4428,-1)+1)+1</f>
        <v>5</v>
      </c>
      <c r="AV4428" s="209" t="str">
        <f>MONTH(R4428)&amp;"/"&amp;YEAR(R4428)</f>
        <v>1/1900</v>
      </c>
      <c r="AW4428" s="209" t="e">
        <f>WEEKNUM(R4428)-WEEKNUM(EOMONTH(R4428,-1)+1)+1</f>
        <v>#NUM!</v>
      </c>
      <c r="AX4428" s="209">
        <f>IF(BB4428="S",IF(Q4428="1. Aceitou o programa",R4428-B4428,0),0)</f>
        <v>0</v>
      </c>
      <c r="AY4428" s="209">
        <f>IF(BB4428="S",IF(AND(S4428&lt;&gt;"",R4428&lt;&gt;""),S4428-R4428,0),0)</f>
        <v>0</v>
      </c>
      <c r="AZ4428" s="209">
        <f>IF(BB4428="S",IF(Q4428="1. Aceitou o programa",IF(OR(X4428="Não se Aplica",X4428=""),IF(OR(W4428="Não se Aplica",W4428=""),0,W4428-V4428),AVERAGE(X4428-W4428,W4428-V4428)),0),0)</f>
        <v>0</v>
      </c>
      <c r="BA4428" s="209">
        <f>IF(BB4428="S",IF(AND(Q4428="1. Aceitou o programa",AH4428="Realizada"),IFERROR(IF(AG4428="",0,AG4428-R4428),0),0),0)</f>
        <v>0</v>
      </c>
      <c r="BB4428" s="209" t="str">
        <f>_xlfn.XLOOKUP(U4428,'Lista Suspensa'!$AA$20:$AA$23,'Lista Suspensa'!$AB$20:$AB$23,"N/A")</f>
        <v>S</v>
      </c>
    </row>
    <row r="4429" spans="1:54" ht="12" customHeight="1">
      <c r="A4429" s="151" t="s">
        <v>67</v>
      </c>
      <c r="B4429" s="152">
        <v>46128</v>
      </c>
      <c r="C4429" s="153" t="s">
        <v>122</v>
      </c>
      <c r="D4429" s="153" t="s">
        <v>167</v>
      </c>
      <c r="E4429" s="244">
        <v>95074562</v>
      </c>
      <c r="F4429" s="144" t="s">
        <v>7984</v>
      </c>
      <c r="G4429" s="230"/>
      <c r="H4429" s="154">
        <v>34425</v>
      </c>
      <c r="I4429" s="153">
        <v>32</v>
      </c>
      <c r="J4429" s="148" t="s">
        <v>70</v>
      </c>
      <c r="K4429" s="153" t="s">
        <v>59</v>
      </c>
      <c r="L4429" s="153"/>
      <c r="M4429" s="153"/>
      <c r="N4429" s="153">
        <v>400</v>
      </c>
      <c r="O4429" s="155">
        <v>11933958854</v>
      </c>
      <c r="P4429" s="156" t="s">
        <v>60</v>
      </c>
      <c r="Q4429" s="157" t="s">
        <v>7576</v>
      </c>
      <c r="R4429" s="158"/>
      <c r="S4429" s="159">
        <v>46150</v>
      </c>
      <c r="T4429" s="159" t="s">
        <v>6983</v>
      </c>
      <c r="U4429" s="159" t="s">
        <v>6152</v>
      </c>
      <c r="V4429" s="154">
        <v>46128</v>
      </c>
      <c r="W4429" s="154">
        <v>46141</v>
      </c>
      <c r="X4429" s="154">
        <v>46146</v>
      </c>
      <c r="Y4429" s="160"/>
      <c r="Z4429" s="160"/>
      <c r="AA4429" s="153"/>
      <c r="AB4429" s="153"/>
      <c r="AC4429" s="182" t="e">
        <f t="shared" si="140"/>
        <v>#DIV/0!</v>
      </c>
      <c r="AD4429" s="153" t="e">
        <f t="shared" si="141"/>
        <v>#DIV/0!</v>
      </c>
      <c r="AE4429" s="207"/>
      <c r="AF4429" s="153"/>
      <c r="AG4429" s="159"/>
      <c r="AH4429" s="153"/>
      <c r="AI4429" s="161"/>
      <c r="AJ4429" s="153"/>
      <c r="AK4429" s="153"/>
      <c r="AL4429" s="207"/>
      <c r="AM4429" s="207"/>
      <c r="AN4429" s="207"/>
      <c r="AO4429" s="207"/>
      <c r="AP4429" s="147" t="s">
        <v>54</v>
      </c>
      <c r="AQ4429" s="147"/>
      <c r="AR4429" s="147"/>
      <c r="AS4429" s="209" t="s">
        <v>68</v>
      </c>
      <c r="AT4429" s="223" t="str">
        <f>MONTH(B4429)&amp;"/"&amp;YEAR(B4429)</f>
        <v>4/2026</v>
      </c>
      <c r="AU4429" s="223">
        <f>WEEKNUM(B4429)-WEEKNUM(EOMONTH(B4429,-1)+1)+1</f>
        <v>3</v>
      </c>
      <c r="AV4429" s="209" t="str">
        <f>MONTH(R4429)&amp;"/"&amp;YEAR(R4429)</f>
        <v>1/1900</v>
      </c>
      <c r="AW4429" s="209" t="e">
        <f>WEEKNUM(R4429)-WEEKNUM(EOMONTH(R4429,-1)+1)+1</f>
        <v>#NUM!</v>
      </c>
      <c r="AX4429" s="209">
        <f>IF(BB4429="S",IF(Q4429="1. Aceitou o programa",R4429-B4429,0),0)</f>
        <v>0</v>
      </c>
      <c r="AY4429" s="209">
        <f>IF(BB4429="S",IF(AND(S4429&lt;&gt;"",R4429&lt;&gt;""),S4429-R4429,0),0)</f>
        <v>0</v>
      </c>
      <c r="AZ4429" s="209">
        <f>IF(BB4429="S",IF(Q4429="1. Aceitou o programa",IF(OR(X4429="Não se Aplica",X4429=""),IF(OR(W4429="Não se Aplica",W4429=""),0,W4429-V4429),AVERAGE(X4429-W4429,W4429-V4429)),0),0)</f>
        <v>0</v>
      </c>
      <c r="BA4429" s="209">
        <f>IF(BB4429="S",IF(AND(Q4429="1. Aceitou o programa",AH4429="Realizada"),IFERROR(IF(AG4429="",0,AG4429-R4429),0),0),0)</f>
        <v>0</v>
      </c>
      <c r="BB4429" s="209" t="str">
        <f>_xlfn.XLOOKUP(U4429,'Lista Suspensa'!$AA$20:$AA$23,'Lista Suspensa'!$AB$20:$AB$23,"N/A")</f>
        <v>S</v>
      </c>
    </row>
    <row r="4430" spans="1:54" ht="12" customHeight="1">
      <c r="A4430" s="151" t="s">
        <v>67</v>
      </c>
      <c r="B4430" s="152">
        <v>46128</v>
      </c>
      <c r="C4430" s="153" t="s">
        <v>122</v>
      </c>
      <c r="D4430" s="153" t="s">
        <v>1509</v>
      </c>
      <c r="E4430" s="244">
        <v>419864806</v>
      </c>
      <c r="F4430" s="144" t="s">
        <v>7985</v>
      </c>
      <c r="G4430" s="230"/>
      <c r="H4430" s="154">
        <v>33017</v>
      </c>
      <c r="I4430" s="153">
        <v>35</v>
      </c>
      <c r="J4430" s="148" t="s">
        <v>70</v>
      </c>
      <c r="K4430" s="153" t="s">
        <v>101</v>
      </c>
      <c r="L4430" s="153"/>
      <c r="M4430" s="153"/>
      <c r="N4430" s="153">
        <v>400</v>
      </c>
      <c r="O4430" s="155">
        <v>21995074967</v>
      </c>
      <c r="P4430" s="156" t="s">
        <v>60</v>
      </c>
      <c r="Q4430" s="157" t="s">
        <v>7576</v>
      </c>
      <c r="R4430" s="158"/>
      <c r="S4430" s="159">
        <v>46150</v>
      </c>
      <c r="T4430" s="159" t="s">
        <v>6983</v>
      </c>
      <c r="U4430" s="159" t="s">
        <v>6152</v>
      </c>
      <c r="V4430" s="154">
        <v>46139</v>
      </c>
      <c r="W4430" s="154">
        <v>46141</v>
      </c>
      <c r="X4430" s="154">
        <v>46146</v>
      </c>
      <c r="Y4430" s="160"/>
      <c r="Z4430" s="160"/>
      <c r="AA4430" s="153"/>
      <c r="AB4430" s="153"/>
      <c r="AC4430" s="182" t="e">
        <f t="shared" si="140"/>
        <v>#DIV/0!</v>
      </c>
      <c r="AD4430" s="153" t="e">
        <f t="shared" si="141"/>
        <v>#DIV/0!</v>
      </c>
      <c r="AE4430" s="207"/>
      <c r="AF4430" s="153"/>
      <c r="AG4430" s="159"/>
      <c r="AH4430" s="153"/>
      <c r="AI4430" s="161"/>
      <c r="AJ4430" s="153"/>
      <c r="AK4430" s="153"/>
      <c r="AL4430" s="207"/>
      <c r="AM4430" s="207"/>
      <c r="AN4430" s="207"/>
      <c r="AO4430" s="207"/>
      <c r="AP4430" s="147" t="s">
        <v>54</v>
      </c>
      <c r="AQ4430" s="147"/>
      <c r="AR4430" s="147"/>
      <c r="AS4430" s="209" t="s">
        <v>68</v>
      </c>
      <c r="AT4430" s="223" t="str">
        <f>MONTH(B4430)&amp;"/"&amp;YEAR(B4430)</f>
        <v>4/2026</v>
      </c>
      <c r="AU4430" s="223">
        <f>WEEKNUM(B4430)-WEEKNUM(EOMONTH(B4430,-1)+1)+1</f>
        <v>3</v>
      </c>
      <c r="AV4430" s="209" t="str">
        <f>MONTH(R4430)&amp;"/"&amp;YEAR(R4430)</f>
        <v>1/1900</v>
      </c>
      <c r="AW4430" s="209" t="e">
        <f>WEEKNUM(R4430)-WEEKNUM(EOMONTH(R4430,-1)+1)+1</f>
        <v>#NUM!</v>
      </c>
      <c r="AX4430" s="209">
        <f>IF(BB4430="S",IF(Q4430="1. Aceitou o programa",R4430-B4430,0),0)</f>
        <v>0</v>
      </c>
      <c r="AY4430" s="209">
        <f>IF(BB4430="S",IF(AND(S4430&lt;&gt;"",R4430&lt;&gt;""),S4430-R4430,0),0)</f>
        <v>0</v>
      </c>
      <c r="AZ4430" s="209">
        <f>IF(BB4430="S",IF(Q4430="1. Aceitou o programa",IF(OR(X4430="Não se Aplica",X4430=""),IF(OR(W4430="Não se Aplica",W4430=""),0,W4430-V4430),AVERAGE(X4430-W4430,W4430-V4430)),0),0)</f>
        <v>0</v>
      </c>
      <c r="BA4430" s="209">
        <f>IF(BB4430="S",IF(AND(Q4430="1. Aceitou o programa",AH4430="Realizada"),IFERROR(IF(AG4430="",0,AG4430-R4430),0),0),0)</f>
        <v>0</v>
      </c>
      <c r="BB4430" s="209" t="str">
        <f>_xlfn.XLOOKUP(U4430,'Lista Suspensa'!$AA$20:$AA$23,'Lista Suspensa'!$AB$20:$AB$23,"N/A")</f>
        <v>S</v>
      </c>
    </row>
    <row r="4431" spans="1:54" ht="12" customHeight="1">
      <c r="A4431" s="151" t="s">
        <v>121</v>
      </c>
      <c r="B4431" s="152">
        <v>45292</v>
      </c>
      <c r="C4431" s="153" t="s">
        <v>122</v>
      </c>
      <c r="D4431" s="153" t="s">
        <v>274</v>
      </c>
      <c r="E4431" s="244">
        <v>86589244</v>
      </c>
      <c r="F4431" s="144" t="s">
        <v>7986</v>
      </c>
      <c r="G4431" s="230"/>
      <c r="H4431" s="154">
        <v>26925</v>
      </c>
      <c r="I4431" s="153">
        <v>52</v>
      </c>
      <c r="J4431" s="148" t="s">
        <v>70</v>
      </c>
      <c r="K4431" s="153" t="s">
        <v>4894</v>
      </c>
      <c r="L4431" s="153"/>
      <c r="M4431" s="153"/>
      <c r="N4431" s="153"/>
      <c r="O4431" s="155" t="s">
        <v>7987</v>
      </c>
      <c r="P4431" s="156" t="s">
        <v>60</v>
      </c>
      <c r="Q4431" s="157" t="s">
        <v>7576</v>
      </c>
      <c r="R4431" s="158"/>
      <c r="S4431" s="159">
        <v>45895</v>
      </c>
      <c r="T4431" s="159" t="s">
        <v>6983</v>
      </c>
      <c r="U4431" s="159" t="s">
        <v>6152</v>
      </c>
      <c r="V4431" s="154">
        <v>45861</v>
      </c>
      <c r="W4431" s="154">
        <v>45866</v>
      </c>
      <c r="X4431" s="154">
        <v>45895</v>
      </c>
      <c r="Y4431" s="160"/>
      <c r="Z4431" s="160"/>
      <c r="AA4431" s="153"/>
      <c r="AB4431" s="153"/>
      <c r="AC4431" s="182" t="e">
        <f t="shared" si="140"/>
        <v>#DIV/0!</v>
      </c>
      <c r="AD4431" s="153" t="e">
        <f t="shared" si="141"/>
        <v>#DIV/0!</v>
      </c>
      <c r="AE4431" s="207"/>
      <c r="AF4431" s="153"/>
      <c r="AG4431" s="159"/>
      <c r="AH4431" s="153"/>
      <c r="AI4431" s="161"/>
      <c r="AJ4431" s="153"/>
      <c r="AK4431" s="153"/>
      <c r="AL4431" s="207"/>
      <c r="AM4431" s="207"/>
      <c r="AN4431" s="207"/>
      <c r="AO4431" s="207"/>
      <c r="AP4431" s="147" t="s">
        <v>54</v>
      </c>
      <c r="AQ4431" s="147"/>
      <c r="AR4431" s="147"/>
      <c r="AS4431" s="209" t="s">
        <v>68</v>
      </c>
      <c r="AT4431" s="223" t="str">
        <f>MONTH(B4431)&amp;"/"&amp;YEAR(B4431)</f>
        <v>1/2024</v>
      </c>
      <c r="AU4431" s="223">
        <f>WEEKNUM(B4431)-WEEKNUM(EOMONTH(B4431,-1)+1)+1</f>
        <v>1</v>
      </c>
      <c r="AV4431" s="209" t="str">
        <f>MONTH(R4431)&amp;"/"&amp;YEAR(R4431)</f>
        <v>1/1900</v>
      </c>
      <c r="AW4431" s="209" t="e">
        <f>WEEKNUM(R4431)-WEEKNUM(EOMONTH(R4431,-1)+1)+1</f>
        <v>#NUM!</v>
      </c>
      <c r="AX4431" s="209">
        <f>IF(BB4431="S",IF(Q4431="1. Aceitou o programa",R4431-B4431,0),0)</f>
        <v>0</v>
      </c>
      <c r="AY4431" s="209">
        <f>IF(BB4431="S",IF(AND(S4431&lt;&gt;"",R4431&lt;&gt;""),S4431-R4431,0),0)</f>
        <v>0</v>
      </c>
      <c r="AZ4431" s="209">
        <f>IF(BB4431="S",IF(Q4431="1. Aceitou o programa",IF(OR(X4431="Não se Aplica",X4431=""),IF(OR(W4431="Não se Aplica",W4431=""),0,W4431-V4431),AVERAGE(X4431-W4431,W4431-V4431)),0),0)</f>
        <v>0</v>
      </c>
      <c r="BA4431" s="209">
        <f>IF(BB4431="S",IF(AND(Q4431="1. Aceitou o programa",AH4431="Realizada"),IFERROR(IF(AG4431="",0,AG4431-R4431),0),0),0)</f>
        <v>0</v>
      </c>
      <c r="BB4431" s="209" t="str">
        <f>_xlfn.XLOOKUP(U4431,'Lista Suspensa'!$AA$20:$AA$23,'Lista Suspensa'!$AB$20:$AB$23,"N/A")</f>
        <v>S</v>
      </c>
    </row>
    <row r="4432" spans="1:54" ht="12" customHeight="1">
      <c r="A4432" s="151" t="s">
        <v>121</v>
      </c>
      <c r="B4432" s="152">
        <v>45292</v>
      </c>
      <c r="C4432" s="153" t="s">
        <v>122</v>
      </c>
      <c r="D4432" s="153" t="s">
        <v>274</v>
      </c>
      <c r="E4432" s="244">
        <v>94541664</v>
      </c>
      <c r="F4432" s="144" t="s">
        <v>7988</v>
      </c>
      <c r="G4432" s="230"/>
      <c r="H4432" s="154">
        <v>33065</v>
      </c>
      <c r="I4432" s="153">
        <v>35</v>
      </c>
      <c r="J4432" s="148" t="s">
        <v>70</v>
      </c>
      <c r="K4432" s="153" t="s">
        <v>1066</v>
      </c>
      <c r="L4432" s="153"/>
      <c r="M4432" s="153"/>
      <c r="N4432" s="153"/>
      <c r="O4432" s="155" t="s">
        <v>7989</v>
      </c>
      <c r="P4432" s="156" t="s">
        <v>60</v>
      </c>
      <c r="Q4432" s="157" t="s">
        <v>7576</v>
      </c>
      <c r="R4432" s="158"/>
      <c r="S4432" s="159">
        <v>45936</v>
      </c>
      <c r="T4432" s="159" t="s">
        <v>6983</v>
      </c>
      <c r="U4432" s="159" t="s">
        <v>6152</v>
      </c>
      <c r="V4432" s="154">
        <v>45922</v>
      </c>
      <c r="W4432" s="154">
        <v>45926</v>
      </c>
      <c r="X4432" s="154">
        <v>45936</v>
      </c>
      <c r="Y4432" s="160"/>
      <c r="Z4432" s="160"/>
      <c r="AA4432" s="153"/>
      <c r="AB4432" s="153"/>
      <c r="AC4432" s="182" t="e">
        <f t="shared" si="140"/>
        <v>#DIV/0!</v>
      </c>
      <c r="AD4432" s="153" t="e">
        <f t="shared" si="141"/>
        <v>#DIV/0!</v>
      </c>
      <c r="AE4432" s="207"/>
      <c r="AF4432" s="153"/>
      <c r="AG4432" s="159"/>
      <c r="AH4432" s="153"/>
      <c r="AI4432" s="161"/>
      <c r="AJ4432" s="153"/>
      <c r="AK4432" s="153"/>
      <c r="AL4432" s="207" t="s">
        <v>85</v>
      </c>
      <c r="AM4432" s="207" t="s">
        <v>86</v>
      </c>
      <c r="AN4432" s="207"/>
      <c r="AO4432" s="207"/>
      <c r="AP4432" s="147" t="s">
        <v>54</v>
      </c>
      <c r="AQ4432" s="147"/>
      <c r="AR4432" s="147"/>
      <c r="AS4432" s="209" t="s">
        <v>68</v>
      </c>
      <c r="AT4432" s="223" t="str">
        <f>MONTH(B4432)&amp;"/"&amp;YEAR(B4432)</f>
        <v>1/2024</v>
      </c>
      <c r="AU4432" s="223">
        <f>WEEKNUM(B4432)-WEEKNUM(EOMONTH(B4432,-1)+1)+1</f>
        <v>1</v>
      </c>
      <c r="AV4432" s="209" t="str">
        <f>MONTH(R4432)&amp;"/"&amp;YEAR(R4432)</f>
        <v>1/1900</v>
      </c>
      <c r="AW4432" s="209" t="e">
        <f>WEEKNUM(R4432)-WEEKNUM(EOMONTH(R4432,-1)+1)+1</f>
        <v>#NUM!</v>
      </c>
      <c r="AX4432" s="209">
        <f>IF(BB4432="S",IF(Q4432="1. Aceitou o programa",R4432-B4432,0),0)</f>
        <v>0</v>
      </c>
      <c r="AY4432" s="209">
        <f>IF(BB4432="S",IF(AND(S4432&lt;&gt;"",R4432&lt;&gt;""),S4432-R4432,0),0)</f>
        <v>0</v>
      </c>
      <c r="AZ4432" s="209">
        <f>IF(BB4432="S",IF(Q4432="1. Aceitou o programa",IF(OR(X4432="Não se Aplica",X4432=""),IF(OR(W4432="Não se Aplica",W4432=""),0,W4432-V4432),AVERAGE(X4432-W4432,W4432-V4432)),0),0)</f>
        <v>0</v>
      </c>
      <c r="BA4432" s="209">
        <f>IF(BB4432="S",IF(AND(Q4432="1. Aceitou o programa",AH4432="Realizada"),IFERROR(IF(AG4432="",0,AG4432-R4432),0),0),0)</f>
        <v>0</v>
      </c>
      <c r="BB4432" s="209" t="str">
        <f>_xlfn.XLOOKUP(U4432,'Lista Suspensa'!$AA$20:$AA$23,'Lista Suspensa'!$AB$20:$AB$23,"N/A")</f>
        <v>S</v>
      </c>
    </row>
    <row r="4433" spans="1:54" ht="12" customHeight="1">
      <c r="A4433" s="151" t="s">
        <v>121</v>
      </c>
      <c r="B4433" s="152">
        <v>45292</v>
      </c>
      <c r="C4433" s="153" t="s">
        <v>122</v>
      </c>
      <c r="D4433" s="153" t="s">
        <v>185</v>
      </c>
      <c r="E4433" s="244">
        <v>318484048</v>
      </c>
      <c r="F4433" s="144" t="s">
        <v>7990</v>
      </c>
      <c r="G4433" s="230"/>
      <c r="H4433" s="154">
        <v>23379</v>
      </c>
      <c r="I4433" s="153">
        <v>62</v>
      </c>
      <c r="J4433" s="148" t="s">
        <v>70</v>
      </c>
      <c r="K4433" s="153" t="s">
        <v>101</v>
      </c>
      <c r="L4433" s="153"/>
      <c r="M4433" s="153"/>
      <c r="N4433" s="153"/>
      <c r="O4433" s="155" t="s">
        <v>7991</v>
      </c>
      <c r="P4433" s="156" t="s">
        <v>60</v>
      </c>
      <c r="Q4433" s="157" t="s">
        <v>7576</v>
      </c>
      <c r="R4433" s="158"/>
      <c r="S4433" s="159">
        <v>45882</v>
      </c>
      <c r="T4433" s="159" t="s">
        <v>6983</v>
      </c>
      <c r="U4433" s="159" t="s">
        <v>6152</v>
      </c>
      <c r="V4433" s="154">
        <v>45861</v>
      </c>
      <c r="W4433" s="154">
        <v>45866</v>
      </c>
      <c r="X4433" s="154">
        <v>45882</v>
      </c>
      <c r="Y4433" s="160"/>
      <c r="Z4433" s="160"/>
      <c r="AA4433" s="153"/>
      <c r="AB4433" s="153"/>
      <c r="AC4433" s="182" t="e">
        <f t="shared" si="140"/>
        <v>#DIV/0!</v>
      </c>
      <c r="AD4433" s="153" t="e">
        <f t="shared" si="141"/>
        <v>#DIV/0!</v>
      </c>
      <c r="AE4433" s="207"/>
      <c r="AF4433" s="153"/>
      <c r="AG4433" s="159"/>
      <c r="AH4433" s="153"/>
      <c r="AI4433" s="161"/>
      <c r="AJ4433" s="153"/>
      <c r="AK4433" s="153"/>
      <c r="AL4433" s="207"/>
      <c r="AM4433" s="207"/>
      <c r="AN4433" s="207"/>
      <c r="AO4433" s="207"/>
      <c r="AP4433" s="147" t="s">
        <v>54</v>
      </c>
      <c r="AQ4433" s="147"/>
      <c r="AR4433" s="147"/>
      <c r="AS4433" s="209" t="s">
        <v>68</v>
      </c>
      <c r="AT4433" s="223" t="str">
        <f>MONTH(B4433)&amp;"/"&amp;YEAR(B4433)</f>
        <v>1/2024</v>
      </c>
      <c r="AU4433" s="223">
        <f>WEEKNUM(B4433)-WEEKNUM(EOMONTH(B4433,-1)+1)+1</f>
        <v>1</v>
      </c>
      <c r="AV4433" s="209" t="str">
        <f>MONTH(R4433)&amp;"/"&amp;YEAR(R4433)</f>
        <v>1/1900</v>
      </c>
      <c r="AW4433" s="209" t="e">
        <f>WEEKNUM(R4433)-WEEKNUM(EOMONTH(R4433,-1)+1)+1</f>
        <v>#NUM!</v>
      </c>
      <c r="AX4433" s="209">
        <f>IF(BB4433="S",IF(Q4433="1. Aceitou o programa",R4433-B4433,0),0)</f>
        <v>0</v>
      </c>
      <c r="AY4433" s="209">
        <f>IF(BB4433="S",IF(AND(S4433&lt;&gt;"",R4433&lt;&gt;""),S4433-R4433,0),0)</f>
        <v>0</v>
      </c>
      <c r="AZ4433" s="209">
        <f>IF(BB4433="S",IF(Q4433="1. Aceitou o programa",IF(OR(X4433="Não se Aplica",X4433=""),IF(OR(W4433="Não se Aplica",W4433=""),0,W4433-V4433),AVERAGE(X4433-W4433,W4433-V4433)),0),0)</f>
        <v>0</v>
      </c>
      <c r="BA4433" s="209">
        <f>IF(BB4433="S",IF(AND(Q4433="1. Aceitou o programa",AH4433="Realizada"),IFERROR(IF(AG4433="",0,AG4433-R4433),0),0),0)</f>
        <v>0</v>
      </c>
      <c r="BB4433" s="209" t="str">
        <f>_xlfn.XLOOKUP(U4433,'Lista Suspensa'!$AA$20:$AA$23,'Lista Suspensa'!$AB$20:$AB$23,"N/A")</f>
        <v>S</v>
      </c>
    </row>
    <row r="4434" spans="1:54" ht="12" customHeight="1">
      <c r="A4434" s="151" t="s">
        <v>121</v>
      </c>
      <c r="B4434" s="152">
        <v>45292</v>
      </c>
      <c r="C4434" s="153" t="s">
        <v>122</v>
      </c>
      <c r="D4434" s="153" t="s">
        <v>171</v>
      </c>
      <c r="E4434" s="244">
        <v>88573310</v>
      </c>
      <c r="F4434" s="144" t="s">
        <v>7992</v>
      </c>
      <c r="G4434" s="230"/>
      <c r="H4434" s="154">
        <v>24854</v>
      </c>
      <c r="I4434" s="153">
        <v>58</v>
      </c>
      <c r="J4434" s="148" t="s">
        <v>70</v>
      </c>
      <c r="K4434" s="153" t="s">
        <v>101</v>
      </c>
      <c r="L4434" s="153"/>
      <c r="M4434" s="153"/>
      <c r="N4434" s="153"/>
      <c r="O4434" s="155">
        <v>21968338202</v>
      </c>
      <c r="P4434" s="156" t="s">
        <v>60</v>
      </c>
      <c r="Q4434" s="157" t="s">
        <v>7576</v>
      </c>
      <c r="R4434" s="158"/>
      <c r="S4434" s="159">
        <v>46053</v>
      </c>
      <c r="T4434" s="159" t="s">
        <v>6983</v>
      </c>
      <c r="U4434" s="159" t="s">
        <v>6152</v>
      </c>
      <c r="V4434" s="154">
        <v>45982</v>
      </c>
      <c r="W4434" s="154">
        <v>46001</v>
      </c>
      <c r="X4434" s="154">
        <v>46053</v>
      </c>
      <c r="Y4434" s="160"/>
      <c r="Z4434" s="160"/>
      <c r="AA4434" s="153"/>
      <c r="AB4434" s="153"/>
      <c r="AC4434" s="182" t="e">
        <f t="shared" si="140"/>
        <v>#DIV/0!</v>
      </c>
      <c r="AD4434" s="153" t="e">
        <f t="shared" si="141"/>
        <v>#DIV/0!</v>
      </c>
      <c r="AE4434" s="207"/>
      <c r="AF4434" s="153"/>
      <c r="AG4434" s="159"/>
      <c r="AH4434" s="153"/>
      <c r="AI4434" s="161"/>
      <c r="AJ4434" s="153"/>
      <c r="AK4434" s="153"/>
      <c r="AL4434" s="207"/>
      <c r="AM4434" s="207"/>
      <c r="AN4434" s="207"/>
      <c r="AO4434" s="207"/>
      <c r="AP4434" s="147" t="s">
        <v>54</v>
      </c>
      <c r="AQ4434" s="147"/>
      <c r="AR4434" s="147"/>
      <c r="AS4434" s="209" t="s">
        <v>68</v>
      </c>
      <c r="AT4434" s="223" t="str">
        <f>MONTH(B4434)&amp;"/"&amp;YEAR(B4434)</f>
        <v>1/2024</v>
      </c>
      <c r="AU4434" s="223">
        <f>WEEKNUM(B4434)-WEEKNUM(EOMONTH(B4434,-1)+1)+1</f>
        <v>1</v>
      </c>
      <c r="AV4434" s="209" t="str">
        <f>MONTH(R4434)&amp;"/"&amp;YEAR(R4434)</f>
        <v>1/1900</v>
      </c>
      <c r="AW4434" s="209" t="e">
        <f>WEEKNUM(R4434)-WEEKNUM(EOMONTH(R4434,-1)+1)+1</f>
        <v>#NUM!</v>
      </c>
      <c r="AX4434" s="209">
        <f>IF(BB4434="S",IF(Q4434="1. Aceitou o programa",R4434-B4434,0),0)</f>
        <v>0</v>
      </c>
      <c r="AY4434" s="209">
        <f>IF(BB4434="S",IF(AND(S4434&lt;&gt;"",R4434&lt;&gt;""),S4434-R4434,0),0)</f>
        <v>0</v>
      </c>
      <c r="AZ4434" s="209">
        <f>IF(BB4434="S",IF(Q4434="1. Aceitou o programa",IF(OR(X4434="Não se Aplica",X4434=""),IF(OR(W4434="Não se Aplica",W4434=""),0,W4434-V4434),AVERAGE(X4434-W4434,W4434-V4434)),0),0)</f>
        <v>0</v>
      </c>
      <c r="BA4434" s="209">
        <f>IF(BB4434="S",IF(AND(Q4434="1. Aceitou o programa",AH4434="Realizada"),IFERROR(IF(AG4434="",0,AG4434-R4434),0),0),0)</f>
        <v>0</v>
      </c>
      <c r="BB4434" s="209" t="str">
        <f>_xlfn.XLOOKUP(U4434,'Lista Suspensa'!$AA$20:$AA$23,'Lista Suspensa'!$AB$20:$AB$23,"N/A")</f>
        <v>S</v>
      </c>
    </row>
    <row r="4435" spans="1:54" ht="12" customHeight="1">
      <c r="A4435" s="151" t="s">
        <v>121</v>
      </c>
      <c r="B4435" s="152">
        <v>45292</v>
      </c>
      <c r="C4435" s="153" t="s">
        <v>122</v>
      </c>
      <c r="D4435" s="153" t="s">
        <v>171</v>
      </c>
      <c r="E4435" s="244">
        <v>94006785</v>
      </c>
      <c r="F4435" s="144" t="s">
        <v>7993</v>
      </c>
      <c r="G4435" s="230"/>
      <c r="H4435" s="154">
        <v>25585</v>
      </c>
      <c r="I4435" s="153">
        <v>56</v>
      </c>
      <c r="J4435" s="148" t="s">
        <v>58</v>
      </c>
      <c r="K4435" s="153" t="s">
        <v>101</v>
      </c>
      <c r="L4435" s="153"/>
      <c r="M4435" s="153"/>
      <c r="N4435" s="153"/>
      <c r="O4435" s="155">
        <v>21983714383</v>
      </c>
      <c r="P4435" s="156" t="s">
        <v>60</v>
      </c>
      <c r="Q4435" s="157" t="s">
        <v>7576</v>
      </c>
      <c r="R4435" s="158"/>
      <c r="S4435" s="159">
        <v>45936</v>
      </c>
      <c r="T4435" s="159" t="s">
        <v>6983</v>
      </c>
      <c r="U4435" s="159" t="s">
        <v>6152</v>
      </c>
      <c r="V4435" s="154">
        <v>45922</v>
      </c>
      <c r="W4435" s="154">
        <v>45926</v>
      </c>
      <c r="X4435" s="154">
        <v>45936</v>
      </c>
      <c r="Y4435" s="160"/>
      <c r="Z4435" s="160"/>
      <c r="AA4435" s="153"/>
      <c r="AB4435" s="153"/>
      <c r="AC4435" s="182" t="e">
        <f t="shared" si="140"/>
        <v>#DIV/0!</v>
      </c>
      <c r="AD4435" s="153" t="e">
        <f t="shared" si="141"/>
        <v>#DIV/0!</v>
      </c>
      <c r="AE4435" s="207"/>
      <c r="AF4435" s="153"/>
      <c r="AG4435" s="159"/>
      <c r="AH4435" s="153"/>
      <c r="AI4435" s="161"/>
      <c r="AJ4435" s="153"/>
      <c r="AK4435" s="153"/>
      <c r="AL4435" s="207"/>
      <c r="AM4435" s="207"/>
      <c r="AN4435" s="207"/>
      <c r="AO4435" s="207"/>
      <c r="AP4435" s="147" t="s">
        <v>54</v>
      </c>
      <c r="AQ4435" s="147"/>
      <c r="AR4435" s="147"/>
      <c r="AS4435" s="209" t="s">
        <v>68</v>
      </c>
      <c r="AT4435" s="223" t="str">
        <f>MONTH(B4435)&amp;"/"&amp;YEAR(B4435)</f>
        <v>1/2024</v>
      </c>
      <c r="AU4435" s="223">
        <f>WEEKNUM(B4435)-WEEKNUM(EOMONTH(B4435,-1)+1)+1</f>
        <v>1</v>
      </c>
      <c r="AV4435" s="209" t="str">
        <f>MONTH(R4435)&amp;"/"&amp;YEAR(R4435)</f>
        <v>1/1900</v>
      </c>
      <c r="AW4435" s="209" t="e">
        <f>WEEKNUM(R4435)-WEEKNUM(EOMONTH(R4435,-1)+1)+1</f>
        <v>#NUM!</v>
      </c>
      <c r="AX4435" s="209">
        <f>IF(BB4435="S",IF(Q4435="1. Aceitou o programa",R4435-B4435,0),0)</f>
        <v>0</v>
      </c>
      <c r="AY4435" s="209">
        <f>IF(BB4435="S",IF(AND(S4435&lt;&gt;"",R4435&lt;&gt;""),S4435-R4435,0),0)</f>
        <v>0</v>
      </c>
      <c r="AZ4435" s="209">
        <f>IF(BB4435="S",IF(Q4435="1. Aceitou o programa",IF(OR(X4435="Não se Aplica",X4435=""),IF(OR(W4435="Não se Aplica",W4435=""),0,W4435-V4435),AVERAGE(X4435-W4435,W4435-V4435)),0),0)</f>
        <v>0</v>
      </c>
      <c r="BA4435" s="209">
        <f>IF(BB4435="S",IF(AND(Q4435="1. Aceitou o programa",AH4435="Realizada"),IFERROR(IF(AG4435="",0,AG4435-R4435),0),0),0)</f>
        <v>0</v>
      </c>
      <c r="BB4435" s="209" t="str">
        <f>_xlfn.XLOOKUP(U4435,'Lista Suspensa'!$AA$20:$AA$23,'Lista Suspensa'!$AB$20:$AB$23,"N/A")</f>
        <v>S</v>
      </c>
    </row>
    <row r="4436" spans="1:54" ht="12" customHeight="1">
      <c r="A4436" s="151" t="s">
        <v>121</v>
      </c>
      <c r="B4436" s="152">
        <v>45292</v>
      </c>
      <c r="C4436" s="153" t="s">
        <v>122</v>
      </c>
      <c r="D4436" s="153" t="s">
        <v>274</v>
      </c>
      <c r="E4436" s="244">
        <v>87562248</v>
      </c>
      <c r="F4436" s="144" t="s">
        <v>7994</v>
      </c>
      <c r="G4436" s="230"/>
      <c r="H4436" s="154">
        <v>25644</v>
      </c>
      <c r="I4436" s="153">
        <v>56</v>
      </c>
      <c r="J4436" s="148" t="s">
        <v>70</v>
      </c>
      <c r="K4436" s="153" t="s">
        <v>101</v>
      </c>
      <c r="L4436" s="153"/>
      <c r="M4436" s="153"/>
      <c r="N4436" s="153"/>
      <c r="O4436" s="155" t="s">
        <v>7995</v>
      </c>
      <c r="P4436" s="156" t="s">
        <v>60</v>
      </c>
      <c r="Q4436" s="157" t="s">
        <v>7576</v>
      </c>
      <c r="R4436" s="158"/>
      <c r="S4436" s="159">
        <v>45895</v>
      </c>
      <c r="T4436" s="159" t="s">
        <v>6983</v>
      </c>
      <c r="U4436" s="159" t="s">
        <v>6152</v>
      </c>
      <c r="V4436" s="154">
        <v>45861</v>
      </c>
      <c r="W4436" s="154">
        <v>45866</v>
      </c>
      <c r="X4436" s="154">
        <v>45895</v>
      </c>
      <c r="Y4436" s="160"/>
      <c r="Z4436" s="160"/>
      <c r="AA4436" s="153"/>
      <c r="AB4436" s="153"/>
      <c r="AC4436" s="182" t="e">
        <f t="shared" si="140"/>
        <v>#DIV/0!</v>
      </c>
      <c r="AD4436" s="153" t="e">
        <f t="shared" si="141"/>
        <v>#DIV/0!</v>
      </c>
      <c r="AE4436" s="207"/>
      <c r="AF4436" s="153"/>
      <c r="AG4436" s="159"/>
      <c r="AH4436" s="153"/>
      <c r="AI4436" s="161"/>
      <c r="AJ4436" s="153"/>
      <c r="AK4436" s="153"/>
      <c r="AL4436" s="207" t="s">
        <v>85</v>
      </c>
      <c r="AM4436" s="207" t="s">
        <v>86</v>
      </c>
      <c r="AN4436" s="207"/>
      <c r="AO4436" s="207"/>
      <c r="AP4436" s="147" t="s">
        <v>54</v>
      </c>
      <c r="AQ4436" s="147"/>
      <c r="AR4436" s="147"/>
      <c r="AS4436" s="209" t="s">
        <v>68</v>
      </c>
      <c r="AT4436" s="223" t="str">
        <f>MONTH(B4436)&amp;"/"&amp;YEAR(B4436)</f>
        <v>1/2024</v>
      </c>
      <c r="AU4436" s="223">
        <f>WEEKNUM(B4436)-WEEKNUM(EOMONTH(B4436,-1)+1)+1</f>
        <v>1</v>
      </c>
      <c r="AV4436" s="209" t="str">
        <f>MONTH(R4436)&amp;"/"&amp;YEAR(R4436)</f>
        <v>1/1900</v>
      </c>
      <c r="AW4436" s="209" t="e">
        <f>WEEKNUM(R4436)-WEEKNUM(EOMONTH(R4436,-1)+1)+1</f>
        <v>#NUM!</v>
      </c>
      <c r="AX4436" s="209">
        <f>IF(BB4436="S",IF(Q4436="1. Aceitou o programa",R4436-B4436,0),0)</f>
        <v>0</v>
      </c>
      <c r="AY4436" s="209">
        <f>IF(BB4436="S",IF(AND(S4436&lt;&gt;"",R4436&lt;&gt;""),S4436-R4436,0),0)</f>
        <v>0</v>
      </c>
      <c r="AZ4436" s="209">
        <f>IF(BB4436="S",IF(Q4436="1. Aceitou o programa",IF(OR(X4436="Não se Aplica",X4436=""),IF(OR(W4436="Não se Aplica",W4436=""),0,W4436-V4436),AVERAGE(X4436-W4436,W4436-V4436)),0),0)</f>
        <v>0</v>
      </c>
      <c r="BA4436" s="209">
        <f>IF(BB4436="S",IF(AND(Q4436="1. Aceitou o programa",AH4436="Realizada"),IFERROR(IF(AG4436="",0,AG4436-R4436),0),0),0)</f>
        <v>0</v>
      </c>
      <c r="BB4436" s="209" t="str">
        <f>_xlfn.XLOOKUP(U4436,'Lista Suspensa'!$AA$20:$AA$23,'Lista Suspensa'!$AB$20:$AB$23,"N/A")</f>
        <v>S</v>
      </c>
    </row>
    <row r="4437" spans="1:54" ht="12" customHeight="1">
      <c r="A4437" s="151" t="s">
        <v>121</v>
      </c>
      <c r="B4437" s="152">
        <v>45292</v>
      </c>
      <c r="C4437" s="153" t="s">
        <v>122</v>
      </c>
      <c r="D4437" s="153" t="s">
        <v>171</v>
      </c>
      <c r="E4437" s="244">
        <v>93940910</v>
      </c>
      <c r="F4437" s="144" t="s">
        <v>7996</v>
      </c>
      <c r="G4437" s="230"/>
      <c r="H4437" s="154">
        <v>25717</v>
      </c>
      <c r="I4437" s="153">
        <v>55</v>
      </c>
      <c r="J4437" s="148" t="s">
        <v>70</v>
      </c>
      <c r="K4437" s="153" t="s">
        <v>101</v>
      </c>
      <c r="L4437" s="153"/>
      <c r="M4437" s="153"/>
      <c r="N4437" s="153"/>
      <c r="O4437" s="155" t="s">
        <v>7997</v>
      </c>
      <c r="P4437" s="156" t="s">
        <v>60</v>
      </c>
      <c r="Q4437" s="157" t="s">
        <v>7576</v>
      </c>
      <c r="R4437" s="158"/>
      <c r="S4437" s="159">
        <v>45891</v>
      </c>
      <c r="T4437" s="159" t="s">
        <v>6983</v>
      </c>
      <c r="U4437" s="159" t="s">
        <v>6152</v>
      </c>
      <c r="V4437" s="154">
        <v>45861</v>
      </c>
      <c r="W4437" s="154">
        <v>45866</v>
      </c>
      <c r="X4437" s="154">
        <v>45891</v>
      </c>
      <c r="Y4437" s="160"/>
      <c r="Z4437" s="160"/>
      <c r="AA4437" s="153"/>
      <c r="AB4437" s="153"/>
      <c r="AC4437" s="182" t="e">
        <f t="shared" si="140"/>
        <v>#DIV/0!</v>
      </c>
      <c r="AD4437" s="153" t="e">
        <f t="shared" si="141"/>
        <v>#DIV/0!</v>
      </c>
      <c r="AE4437" s="207"/>
      <c r="AF4437" s="153"/>
      <c r="AG4437" s="159"/>
      <c r="AH4437" s="153"/>
      <c r="AI4437" s="161"/>
      <c r="AJ4437" s="153"/>
      <c r="AK4437" s="153"/>
      <c r="AL4437" s="207" t="s">
        <v>85</v>
      </c>
      <c r="AM4437" s="207" t="s">
        <v>86</v>
      </c>
      <c r="AN4437" s="207" t="s">
        <v>191</v>
      </c>
      <c r="AO4437" s="207"/>
      <c r="AP4437" s="147" t="s">
        <v>54</v>
      </c>
      <c r="AQ4437" s="147"/>
      <c r="AR4437" s="147"/>
      <c r="AS4437" s="209" t="s">
        <v>68</v>
      </c>
      <c r="AT4437" s="223" t="str">
        <f>MONTH(B4437)&amp;"/"&amp;YEAR(B4437)</f>
        <v>1/2024</v>
      </c>
      <c r="AU4437" s="223">
        <f>WEEKNUM(B4437)-WEEKNUM(EOMONTH(B4437,-1)+1)+1</f>
        <v>1</v>
      </c>
      <c r="AV4437" s="209" t="str">
        <f>MONTH(R4437)&amp;"/"&amp;YEAR(R4437)</f>
        <v>1/1900</v>
      </c>
      <c r="AW4437" s="209" t="e">
        <f>WEEKNUM(R4437)-WEEKNUM(EOMONTH(R4437,-1)+1)+1</f>
        <v>#NUM!</v>
      </c>
      <c r="AX4437" s="209">
        <f>IF(BB4437="S",IF(Q4437="1. Aceitou o programa",R4437-B4437,0),0)</f>
        <v>0</v>
      </c>
      <c r="AY4437" s="209">
        <f>IF(BB4437="S",IF(AND(S4437&lt;&gt;"",R4437&lt;&gt;""),S4437-R4437,0),0)</f>
        <v>0</v>
      </c>
      <c r="AZ4437" s="209">
        <f>IF(BB4437="S",IF(Q4437="1. Aceitou o programa",IF(OR(X4437="Não se Aplica",X4437=""),IF(OR(W4437="Não se Aplica",W4437=""),0,W4437-V4437),AVERAGE(X4437-W4437,W4437-V4437)),0),0)</f>
        <v>0</v>
      </c>
      <c r="BA4437" s="209">
        <f>IF(BB4437="S",IF(AND(Q4437="1. Aceitou o programa",AH4437="Realizada"),IFERROR(IF(AG4437="",0,AG4437-R4437),0),0),0)</f>
        <v>0</v>
      </c>
      <c r="BB4437" s="209" t="str">
        <f>_xlfn.XLOOKUP(U4437,'Lista Suspensa'!$AA$20:$AA$23,'Lista Suspensa'!$AB$20:$AB$23,"N/A")</f>
        <v>S</v>
      </c>
    </row>
    <row r="4438" spans="1:54" ht="12" customHeight="1">
      <c r="A4438" s="151" t="s">
        <v>121</v>
      </c>
      <c r="B4438" s="152">
        <v>45292</v>
      </c>
      <c r="C4438" s="153" t="s">
        <v>122</v>
      </c>
      <c r="D4438" s="153" t="s">
        <v>274</v>
      </c>
      <c r="E4438" s="244">
        <v>86341253</v>
      </c>
      <c r="F4438" s="144" t="s">
        <v>7998</v>
      </c>
      <c r="G4438" s="230"/>
      <c r="H4438" s="154">
        <v>25979</v>
      </c>
      <c r="I4438" s="153">
        <v>55</v>
      </c>
      <c r="J4438" s="148" t="s">
        <v>58</v>
      </c>
      <c r="K4438" s="153" t="s">
        <v>101</v>
      </c>
      <c r="L4438" s="153"/>
      <c r="M4438" s="153"/>
      <c r="N4438" s="153"/>
      <c r="O4438" s="155" t="s">
        <v>7999</v>
      </c>
      <c r="P4438" s="156" t="s">
        <v>60</v>
      </c>
      <c r="Q4438" s="157" t="s">
        <v>7576</v>
      </c>
      <c r="R4438" s="158"/>
      <c r="S4438" s="159">
        <v>45924</v>
      </c>
      <c r="T4438" s="159" t="s">
        <v>6983</v>
      </c>
      <c r="U4438" s="159" t="s">
        <v>6152</v>
      </c>
      <c r="V4438" s="154">
        <v>45887</v>
      </c>
      <c r="W4438" s="154">
        <v>45889</v>
      </c>
      <c r="X4438" s="154">
        <v>45924</v>
      </c>
      <c r="Y4438" s="160"/>
      <c r="Z4438" s="160"/>
      <c r="AA4438" s="153"/>
      <c r="AB4438" s="153"/>
      <c r="AC4438" s="182" t="e">
        <f t="shared" si="140"/>
        <v>#DIV/0!</v>
      </c>
      <c r="AD4438" s="153" t="e">
        <f t="shared" si="141"/>
        <v>#DIV/0!</v>
      </c>
      <c r="AE4438" s="207"/>
      <c r="AF4438" s="153"/>
      <c r="AG4438" s="159"/>
      <c r="AH4438" s="153"/>
      <c r="AI4438" s="161"/>
      <c r="AJ4438" s="153"/>
      <c r="AK4438" s="153"/>
      <c r="AL4438" s="207"/>
      <c r="AM4438" s="207"/>
      <c r="AN4438" s="207"/>
      <c r="AO4438" s="207"/>
      <c r="AP4438" s="147" t="s">
        <v>54</v>
      </c>
      <c r="AQ4438" s="147"/>
      <c r="AR4438" s="147"/>
      <c r="AS4438" s="209" t="s">
        <v>68</v>
      </c>
      <c r="AT4438" s="223" t="str">
        <f>MONTH(B4438)&amp;"/"&amp;YEAR(B4438)</f>
        <v>1/2024</v>
      </c>
      <c r="AU4438" s="223">
        <f>WEEKNUM(B4438)-WEEKNUM(EOMONTH(B4438,-1)+1)+1</f>
        <v>1</v>
      </c>
      <c r="AV4438" s="209" t="str">
        <f>MONTH(R4438)&amp;"/"&amp;YEAR(R4438)</f>
        <v>1/1900</v>
      </c>
      <c r="AW4438" s="209" t="e">
        <f>WEEKNUM(R4438)-WEEKNUM(EOMONTH(R4438,-1)+1)+1</f>
        <v>#NUM!</v>
      </c>
      <c r="AX4438" s="209">
        <f>IF(BB4438="S",IF(Q4438="1. Aceitou o programa",R4438-B4438,0),0)</f>
        <v>0</v>
      </c>
      <c r="AY4438" s="209">
        <f>IF(BB4438="S",IF(AND(S4438&lt;&gt;"",R4438&lt;&gt;""),S4438-R4438,0),0)</f>
        <v>0</v>
      </c>
      <c r="AZ4438" s="209">
        <f>IF(BB4438="S",IF(Q4438="1. Aceitou o programa",IF(OR(X4438="Não se Aplica",X4438=""),IF(OR(W4438="Não se Aplica",W4438=""),0,W4438-V4438),AVERAGE(X4438-W4438,W4438-V4438)),0),0)</f>
        <v>0</v>
      </c>
      <c r="BA4438" s="209">
        <f>IF(BB4438="S",IF(AND(Q4438="1. Aceitou o programa",AH4438="Realizada"),IFERROR(IF(AG4438="",0,AG4438-R4438),0),0),0)</f>
        <v>0</v>
      </c>
      <c r="BB4438" s="209" t="str">
        <f>_xlfn.XLOOKUP(U4438,'Lista Suspensa'!$AA$20:$AA$23,'Lista Suspensa'!$AB$20:$AB$23,"N/A")</f>
        <v>S</v>
      </c>
    </row>
    <row r="4439" spans="1:54" ht="12" customHeight="1">
      <c r="A4439" s="151" t="s">
        <v>121</v>
      </c>
      <c r="B4439" s="152">
        <v>45292</v>
      </c>
      <c r="C4439" s="153" t="s">
        <v>122</v>
      </c>
      <c r="D4439" s="153" t="s">
        <v>171</v>
      </c>
      <c r="E4439" s="244">
        <v>93106497</v>
      </c>
      <c r="F4439" s="144" t="s">
        <v>8000</v>
      </c>
      <c r="G4439" s="230"/>
      <c r="H4439" s="154">
        <v>26064</v>
      </c>
      <c r="I4439" s="153">
        <v>55</v>
      </c>
      <c r="J4439" s="148" t="s">
        <v>70</v>
      </c>
      <c r="K4439" s="153" t="s">
        <v>101</v>
      </c>
      <c r="L4439" s="153"/>
      <c r="M4439" s="153"/>
      <c r="N4439" s="153"/>
      <c r="O4439" s="155">
        <v>21970312628</v>
      </c>
      <c r="P4439" s="156" t="s">
        <v>60</v>
      </c>
      <c r="Q4439" s="157" t="s">
        <v>7576</v>
      </c>
      <c r="R4439" s="158"/>
      <c r="S4439" s="159">
        <v>45891</v>
      </c>
      <c r="T4439" s="159" t="s">
        <v>6983</v>
      </c>
      <c r="U4439" s="159" t="s">
        <v>6152</v>
      </c>
      <c r="V4439" s="154">
        <v>45861</v>
      </c>
      <c r="W4439" s="154">
        <v>45866</v>
      </c>
      <c r="X4439" s="154">
        <v>45891</v>
      </c>
      <c r="Y4439" s="160"/>
      <c r="Z4439" s="160"/>
      <c r="AA4439" s="153"/>
      <c r="AB4439" s="153"/>
      <c r="AC4439" s="182" t="e">
        <f t="shared" si="140"/>
        <v>#DIV/0!</v>
      </c>
      <c r="AD4439" s="153" t="e">
        <f t="shared" si="141"/>
        <v>#DIV/0!</v>
      </c>
      <c r="AE4439" s="207"/>
      <c r="AF4439" s="153"/>
      <c r="AG4439" s="159"/>
      <c r="AH4439" s="153"/>
      <c r="AI4439" s="161"/>
      <c r="AJ4439" s="153"/>
      <c r="AK4439" s="153"/>
      <c r="AL4439" s="207"/>
      <c r="AM4439" s="207"/>
      <c r="AN4439" s="207"/>
      <c r="AO4439" s="207"/>
      <c r="AP4439" s="147" t="s">
        <v>54</v>
      </c>
      <c r="AQ4439" s="147"/>
      <c r="AR4439" s="147"/>
      <c r="AS4439" s="209" t="s">
        <v>68</v>
      </c>
      <c r="AT4439" s="223" t="str">
        <f>MONTH(B4439)&amp;"/"&amp;YEAR(B4439)</f>
        <v>1/2024</v>
      </c>
      <c r="AU4439" s="223">
        <f>WEEKNUM(B4439)-WEEKNUM(EOMONTH(B4439,-1)+1)+1</f>
        <v>1</v>
      </c>
      <c r="AV4439" s="209" t="str">
        <f>MONTH(R4439)&amp;"/"&amp;YEAR(R4439)</f>
        <v>1/1900</v>
      </c>
      <c r="AW4439" s="209" t="e">
        <f>WEEKNUM(R4439)-WEEKNUM(EOMONTH(R4439,-1)+1)+1</f>
        <v>#NUM!</v>
      </c>
      <c r="AX4439" s="209">
        <f>IF(BB4439="S",IF(Q4439="1. Aceitou o programa",R4439-B4439,0),0)</f>
        <v>0</v>
      </c>
      <c r="AY4439" s="209">
        <f>IF(BB4439="S",IF(AND(S4439&lt;&gt;"",R4439&lt;&gt;""),S4439-R4439,0),0)</f>
        <v>0</v>
      </c>
      <c r="AZ4439" s="209">
        <f>IF(BB4439="S",IF(Q4439="1. Aceitou o programa",IF(OR(X4439="Não se Aplica",X4439=""),IF(OR(W4439="Não se Aplica",W4439=""),0,W4439-V4439),AVERAGE(X4439-W4439,W4439-V4439)),0),0)</f>
        <v>0</v>
      </c>
      <c r="BA4439" s="209">
        <f>IF(BB4439="S",IF(AND(Q4439="1. Aceitou o programa",AH4439="Realizada"),IFERROR(IF(AG4439="",0,AG4439-R4439),0),0),0)</f>
        <v>0</v>
      </c>
      <c r="BB4439" s="209" t="str">
        <f>_xlfn.XLOOKUP(U4439,'Lista Suspensa'!$AA$20:$AA$23,'Lista Suspensa'!$AB$20:$AB$23,"N/A")</f>
        <v>S</v>
      </c>
    </row>
    <row r="4440" spans="1:54" ht="12" customHeight="1">
      <c r="A4440" s="151" t="s">
        <v>121</v>
      </c>
      <c r="B4440" s="152">
        <v>45292</v>
      </c>
      <c r="C4440" s="153" t="s">
        <v>122</v>
      </c>
      <c r="D4440" s="153" t="s">
        <v>274</v>
      </c>
      <c r="E4440" s="244">
        <v>93403254</v>
      </c>
      <c r="F4440" s="144" t="s">
        <v>8001</v>
      </c>
      <c r="G4440" s="230"/>
      <c r="H4440" s="154">
        <v>27121</v>
      </c>
      <c r="I4440" s="153">
        <v>52</v>
      </c>
      <c r="J4440" s="148" t="s">
        <v>58</v>
      </c>
      <c r="K4440" s="153" t="s">
        <v>101</v>
      </c>
      <c r="L4440" s="153"/>
      <c r="M4440" s="153"/>
      <c r="N4440" s="153"/>
      <c r="O4440" s="155">
        <v>21999020474</v>
      </c>
      <c r="P4440" s="156" t="s">
        <v>60</v>
      </c>
      <c r="Q4440" s="157" t="s">
        <v>7576</v>
      </c>
      <c r="R4440" s="158"/>
      <c r="S4440" s="159">
        <v>45924</v>
      </c>
      <c r="T4440" s="159" t="s">
        <v>6983</v>
      </c>
      <c r="U4440" s="159" t="s">
        <v>6152</v>
      </c>
      <c r="V4440" s="154">
        <v>45887</v>
      </c>
      <c r="W4440" s="154">
        <v>45889</v>
      </c>
      <c r="X4440" s="154">
        <v>45924</v>
      </c>
      <c r="Y4440" s="160"/>
      <c r="Z4440" s="160"/>
      <c r="AA4440" s="153"/>
      <c r="AB4440" s="153"/>
      <c r="AC4440" s="182" t="e">
        <f t="shared" si="140"/>
        <v>#DIV/0!</v>
      </c>
      <c r="AD4440" s="153" t="e">
        <f t="shared" si="141"/>
        <v>#DIV/0!</v>
      </c>
      <c r="AE4440" s="207"/>
      <c r="AF4440" s="153"/>
      <c r="AG4440" s="159"/>
      <c r="AH4440" s="153"/>
      <c r="AI4440" s="161"/>
      <c r="AJ4440" s="153"/>
      <c r="AK4440" s="153"/>
      <c r="AL4440" s="207"/>
      <c r="AM4440" s="207"/>
      <c r="AN4440" s="207"/>
      <c r="AO4440" s="207"/>
      <c r="AP4440" s="147" t="s">
        <v>54</v>
      </c>
      <c r="AQ4440" s="147"/>
      <c r="AR4440" s="147"/>
      <c r="AS4440" s="209" t="s">
        <v>68</v>
      </c>
      <c r="AT4440" s="223" t="str">
        <f>MONTH(B4440)&amp;"/"&amp;YEAR(B4440)</f>
        <v>1/2024</v>
      </c>
      <c r="AU4440" s="223">
        <f>WEEKNUM(B4440)-WEEKNUM(EOMONTH(B4440,-1)+1)+1</f>
        <v>1</v>
      </c>
      <c r="AV4440" s="209" t="str">
        <f>MONTH(R4440)&amp;"/"&amp;YEAR(R4440)</f>
        <v>1/1900</v>
      </c>
      <c r="AW4440" s="209" t="e">
        <f>WEEKNUM(R4440)-WEEKNUM(EOMONTH(R4440,-1)+1)+1</f>
        <v>#NUM!</v>
      </c>
      <c r="AX4440" s="209">
        <f>IF(BB4440="S",IF(Q4440="1. Aceitou o programa",R4440-B4440,0),0)</f>
        <v>0</v>
      </c>
      <c r="AY4440" s="209">
        <f>IF(BB4440="S",IF(AND(S4440&lt;&gt;"",R4440&lt;&gt;""),S4440-R4440,0),0)</f>
        <v>0</v>
      </c>
      <c r="AZ4440" s="209">
        <f>IF(BB4440="S",IF(Q4440="1. Aceitou o programa",IF(OR(X4440="Não se Aplica",X4440=""),IF(OR(W4440="Não se Aplica",W4440=""),0,W4440-V4440),AVERAGE(X4440-W4440,W4440-V4440)),0),0)</f>
        <v>0</v>
      </c>
      <c r="BA4440" s="209">
        <f>IF(BB4440="S",IF(AND(Q4440="1. Aceitou o programa",AH4440="Realizada"),IFERROR(IF(AG4440="",0,AG4440-R4440),0),0),0)</f>
        <v>0</v>
      </c>
      <c r="BB4440" s="209" t="str">
        <f>_xlfn.XLOOKUP(U4440,'Lista Suspensa'!$AA$20:$AA$23,'Lista Suspensa'!$AB$20:$AB$23,"N/A")</f>
        <v>S</v>
      </c>
    </row>
    <row r="4441" spans="1:54" ht="12" customHeight="1">
      <c r="A4441" s="151" t="s">
        <v>121</v>
      </c>
      <c r="B4441" s="152">
        <v>45292</v>
      </c>
      <c r="C4441" s="153" t="s">
        <v>122</v>
      </c>
      <c r="D4441" s="153" t="s">
        <v>123</v>
      </c>
      <c r="E4441" s="244">
        <v>87556895</v>
      </c>
      <c r="F4441" s="144" t="s">
        <v>8002</v>
      </c>
      <c r="G4441" s="230"/>
      <c r="H4441" s="154">
        <v>27221</v>
      </c>
      <c r="I4441" s="153">
        <v>51</v>
      </c>
      <c r="J4441" s="148" t="s">
        <v>58</v>
      </c>
      <c r="K4441" s="153" t="s">
        <v>101</v>
      </c>
      <c r="L4441" s="153"/>
      <c r="M4441" s="153"/>
      <c r="N4441" s="153"/>
      <c r="O4441" s="155">
        <v>24998441087</v>
      </c>
      <c r="P4441" s="156" t="s">
        <v>60</v>
      </c>
      <c r="Q4441" s="157" t="s">
        <v>7576</v>
      </c>
      <c r="R4441" s="158"/>
      <c r="S4441" s="159">
        <v>46053</v>
      </c>
      <c r="T4441" s="159" t="s">
        <v>6983</v>
      </c>
      <c r="U4441" s="159" t="s">
        <v>6152</v>
      </c>
      <c r="V4441" s="154">
        <v>45982</v>
      </c>
      <c r="W4441" s="154">
        <v>46001</v>
      </c>
      <c r="X4441" s="154">
        <v>46053</v>
      </c>
      <c r="Y4441" s="160"/>
      <c r="Z4441" s="160"/>
      <c r="AA4441" s="153"/>
      <c r="AB4441" s="153"/>
      <c r="AC4441" s="182" t="e">
        <f t="shared" si="140"/>
        <v>#DIV/0!</v>
      </c>
      <c r="AD4441" s="153" t="e">
        <f t="shared" si="141"/>
        <v>#DIV/0!</v>
      </c>
      <c r="AE4441" s="207"/>
      <c r="AF4441" s="153"/>
      <c r="AG4441" s="159"/>
      <c r="AH4441" s="153"/>
      <c r="AI4441" s="161"/>
      <c r="AJ4441" s="153"/>
      <c r="AK4441" s="153"/>
      <c r="AL4441" s="207"/>
      <c r="AM4441" s="207"/>
      <c r="AN4441" s="207"/>
      <c r="AO4441" s="207"/>
      <c r="AP4441" s="147" t="s">
        <v>54</v>
      </c>
      <c r="AQ4441" s="147"/>
      <c r="AR4441" s="147"/>
      <c r="AS4441" s="209" t="s">
        <v>68</v>
      </c>
      <c r="AT4441" s="223" t="str">
        <f>MONTH(B4441)&amp;"/"&amp;YEAR(B4441)</f>
        <v>1/2024</v>
      </c>
      <c r="AU4441" s="223">
        <f>WEEKNUM(B4441)-WEEKNUM(EOMONTH(B4441,-1)+1)+1</f>
        <v>1</v>
      </c>
      <c r="AV4441" s="209" t="str">
        <f>MONTH(R4441)&amp;"/"&amp;YEAR(R4441)</f>
        <v>1/1900</v>
      </c>
      <c r="AW4441" s="209" t="e">
        <f>WEEKNUM(R4441)-WEEKNUM(EOMONTH(R4441,-1)+1)+1</f>
        <v>#NUM!</v>
      </c>
      <c r="AX4441" s="209">
        <f>IF(BB4441="S",IF(Q4441="1. Aceitou o programa",R4441-B4441,0),0)</f>
        <v>0</v>
      </c>
      <c r="AY4441" s="209">
        <f>IF(BB4441="S",IF(AND(S4441&lt;&gt;"",R4441&lt;&gt;""),S4441-R4441,0),0)</f>
        <v>0</v>
      </c>
      <c r="AZ4441" s="209">
        <f>IF(BB4441="S",IF(Q4441="1. Aceitou o programa",IF(OR(X4441="Não se Aplica",X4441=""),IF(OR(W4441="Não se Aplica",W4441=""),0,W4441-V4441),AVERAGE(X4441-W4441,W4441-V4441)),0),0)</f>
        <v>0</v>
      </c>
      <c r="BA4441" s="209">
        <f>IF(BB4441="S",IF(AND(Q4441="1. Aceitou o programa",AH4441="Realizada"),IFERROR(IF(AG4441="",0,AG4441-R4441),0),0),0)</f>
        <v>0</v>
      </c>
      <c r="BB4441" s="209" t="str">
        <f>_xlfn.XLOOKUP(U4441,'Lista Suspensa'!$AA$20:$AA$23,'Lista Suspensa'!$AB$20:$AB$23,"N/A")</f>
        <v>S</v>
      </c>
    </row>
    <row r="4442" spans="1:54" ht="12" customHeight="1">
      <c r="A4442" s="151" t="s">
        <v>121</v>
      </c>
      <c r="B4442" s="152">
        <v>45292</v>
      </c>
      <c r="C4442" s="153" t="s">
        <v>122</v>
      </c>
      <c r="D4442" s="153" t="s">
        <v>123</v>
      </c>
      <c r="E4442" s="244">
        <v>87551845</v>
      </c>
      <c r="F4442" s="144" t="s">
        <v>8003</v>
      </c>
      <c r="G4442" s="230"/>
      <c r="H4442" s="154">
        <v>27650</v>
      </c>
      <c r="I4442" s="153">
        <v>50</v>
      </c>
      <c r="J4442" s="148" t="s">
        <v>58</v>
      </c>
      <c r="K4442" s="153" t="s">
        <v>101</v>
      </c>
      <c r="L4442" s="153"/>
      <c r="M4442" s="153"/>
      <c r="N4442" s="153"/>
      <c r="O4442" s="155">
        <v>24999581362</v>
      </c>
      <c r="P4442" s="156" t="s">
        <v>60</v>
      </c>
      <c r="Q4442" s="157" t="s">
        <v>7576</v>
      </c>
      <c r="R4442" s="158"/>
      <c r="S4442" s="159">
        <v>46053</v>
      </c>
      <c r="T4442" s="159" t="s">
        <v>6983</v>
      </c>
      <c r="U4442" s="159" t="s">
        <v>6152</v>
      </c>
      <c r="V4442" s="154">
        <v>45982</v>
      </c>
      <c r="W4442" s="154">
        <v>46001</v>
      </c>
      <c r="X4442" s="154">
        <v>46053</v>
      </c>
      <c r="Y4442" s="160"/>
      <c r="Z4442" s="160"/>
      <c r="AA4442" s="153"/>
      <c r="AB4442" s="153"/>
      <c r="AC4442" s="182" t="e">
        <f t="shared" si="140"/>
        <v>#DIV/0!</v>
      </c>
      <c r="AD4442" s="153" t="e">
        <f t="shared" si="141"/>
        <v>#DIV/0!</v>
      </c>
      <c r="AE4442" s="207"/>
      <c r="AF4442" s="153"/>
      <c r="AG4442" s="159"/>
      <c r="AH4442" s="153"/>
      <c r="AI4442" s="161"/>
      <c r="AJ4442" s="153"/>
      <c r="AK4442" s="153"/>
      <c r="AL4442" s="207"/>
      <c r="AM4442" s="207"/>
      <c r="AN4442" s="207"/>
      <c r="AO4442" s="207"/>
      <c r="AP4442" s="147" t="s">
        <v>54</v>
      </c>
      <c r="AQ4442" s="147"/>
      <c r="AR4442" s="147"/>
      <c r="AS4442" s="209" t="s">
        <v>68</v>
      </c>
      <c r="AT4442" s="223" t="str">
        <f>MONTH(B4442)&amp;"/"&amp;YEAR(B4442)</f>
        <v>1/2024</v>
      </c>
      <c r="AU4442" s="223">
        <f>WEEKNUM(B4442)-WEEKNUM(EOMONTH(B4442,-1)+1)+1</f>
        <v>1</v>
      </c>
      <c r="AV4442" s="209" t="str">
        <f>MONTH(R4442)&amp;"/"&amp;YEAR(R4442)</f>
        <v>1/1900</v>
      </c>
      <c r="AW4442" s="209" t="e">
        <f>WEEKNUM(R4442)-WEEKNUM(EOMONTH(R4442,-1)+1)+1</f>
        <v>#NUM!</v>
      </c>
      <c r="AX4442" s="209">
        <f>IF(BB4442="S",IF(Q4442="1. Aceitou o programa",R4442-B4442,0),0)</f>
        <v>0</v>
      </c>
      <c r="AY4442" s="209">
        <f>IF(BB4442="S",IF(AND(S4442&lt;&gt;"",R4442&lt;&gt;""),S4442-R4442,0),0)</f>
        <v>0</v>
      </c>
      <c r="AZ4442" s="209">
        <f>IF(BB4442="S",IF(Q4442="1. Aceitou o programa",IF(OR(X4442="Não se Aplica",X4442=""),IF(OR(W4442="Não se Aplica",W4442=""),0,W4442-V4442),AVERAGE(X4442-W4442,W4442-V4442)),0),0)</f>
        <v>0</v>
      </c>
      <c r="BA4442" s="209">
        <f>IF(BB4442="S",IF(AND(Q4442="1. Aceitou o programa",AH4442="Realizada"),IFERROR(IF(AG4442="",0,AG4442-R4442),0),0),0)</f>
        <v>0</v>
      </c>
      <c r="BB4442" s="209" t="str">
        <f>_xlfn.XLOOKUP(U4442,'Lista Suspensa'!$AA$20:$AA$23,'Lista Suspensa'!$AB$20:$AB$23,"N/A")</f>
        <v>S</v>
      </c>
    </row>
    <row r="4443" spans="1:54" ht="12" customHeight="1">
      <c r="A4443" s="151" t="s">
        <v>121</v>
      </c>
      <c r="B4443" s="152">
        <v>45292</v>
      </c>
      <c r="C4443" s="153" t="s">
        <v>122</v>
      </c>
      <c r="D4443" s="153" t="s">
        <v>171</v>
      </c>
      <c r="E4443" s="244">
        <v>89430430</v>
      </c>
      <c r="F4443" s="144" t="s">
        <v>8004</v>
      </c>
      <c r="G4443" s="230"/>
      <c r="H4443" s="154">
        <v>27881</v>
      </c>
      <c r="I4443" s="153">
        <v>50</v>
      </c>
      <c r="J4443" s="148" t="s">
        <v>70</v>
      </c>
      <c r="K4443" s="153" t="s">
        <v>101</v>
      </c>
      <c r="L4443" s="153"/>
      <c r="M4443" s="153"/>
      <c r="N4443" s="153"/>
      <c r="O4443" s="155">
        <v>11997010886</v>
      </c>
      <c r="P4443" s="156" t="s">
        <v>60</v>
      </c>
      <c r="Q4443" s="157" t="s">
        <v>7576</v>
      </c>
      <c r="R4443" s="158"/>
      <c r="S4443" s="159">
        <v>45930</v>
      </c>
      <c r="T4443" s="159" t="s">
        <v>6983</v>
      </c>
      <c r="U4443" s="159" t="s">
        <v>6152</v>
      </c>
      <c r="V4443" s="154">
        <v>45887</v>
      </c>
      <c r="W4443" s="154">
        <v>45889</v>
      </c>
      <c r="X4443" s="154">
        <v>45930</v>
      </c>
      <c r="Y4443" s="160"/>
      <c r="Z4443" s="160"/>
      <c r="AA4443" s="153"/>
      <c r="AB4443" s="153"/>
      <c r="AC4443" s="182" t="e">
        <f t="shared" si="140"/>
        <v>#DIV/0!</v>
      </c>
      <c r="AD4443" s="153" t="e">
        <f t="shared" si="141"/>
        <v>#DIV/0!</v>
      </c>
      <c r="AE4443" s="207"/>
      <c r="AF4443" s="153"/>
      <c r="AG4443" s="159"/>
      <c r="AH4443" s="153"/>
      <c r="AI4443" s="161"/>
      <c r="AJ4443" s="153"/>
      <c r="AK4443" s="153"/>
      <c r="AL4443" s="207"/>
      <c r="AM4443" s="207"/>
      <c r="AN4443" s="207"/>
      <c r="AO4443" s="207"/>
      <c r="AP4443" s="147" t="s">
        <v>54</v>
      </c>
      <c r="AQ4443" s="147"/>
      <c r="AR4443" s="147"/>
      <c r="AS4443" s="209" t="s">
        <v>68</v>
      </c>
      <c r="AT4443" s="223" t="str">
        <f>MONTH(B4443)&amp;"/"&amp;YEAR(B4443)</f>
        <v>1/2024</v>
      </c>
      <c r="AU4443" s="223">
        <f>WEEKNUM(B4443)-WEEKNUM(EOMONTH(B4443,-1)+1)+1</f>
        <v>1</v>
      </c>
      <c r="AV4443" s="209" t="str">
        <f>MONTH(R4443)&amp;"/"&amp;YEAR(R4443)</f>
        <v>1/1900</v>
      </c>
      <c r="AW4443" s="209" t="e">
        <f>WEEKNUM(R4443)-WEEKNUM(EOMONTH(R4443,-1)+1)+1</f>
        <v>#NUM!</v>
      </c>
      <c r="AX4443" s="209">
        <f>IF(BB4443="S",IF(Q4443="1. Aceitou o programa",R4443-B4443,0),0)</f>
        <v>0</v>
      </c>
      <c r="AY4443" s="209">
        <f>IF(BB4443="S",IF(AND(S4443&lt;&gt;"",R4443&lt;&gt;""),S4443-R4443,0),0)</f>
        <v>0</v>
      </c>
      <c r="AZ4443" s="209">
        <f>IF(BB4443="S",IF(Q4443="1. Aceitou o programa",IF(OR(X4443="Não se Aplica",X4443=""),IF(OR(W4443="Não se Aplica",W4443=""),0,W4443-V4443),AVERAGE(X4443-W4443,W4443-V4443)),0),0)</f>
        <v>0</v>
      </c>
      <c r="BA4443" s="209">
        <f>IF(BB4443="S",IF(AND(Q4443="1. Aceitou o programa",AH4443="Realizada"),IFERROR(IF(AG4443="",0,AG4443-R4443),0),0),0)</f>
        <v>0</v>
      </c>
      <c r="BB4443" s="209" t="str">
        <f>_xlfn.XLOOKUP(U4443,'Lista Suspensa'!$AA$20:$AA$23,'Lista Suspensa'!$AB$20:$AB$23,"N/A")</f>
        <v>S</v>
      </c>
    </row>
    <row r="4444" spans="1:54" ht="12" customHeight="1">
      <c r="A4444" s="151" t="s">
        <v>121</v>
      </c>
      <c r="B4444" s="152">
        <v>45292</v>
      </c>
      <c r="C4444" s="153" t="s">
        <v>122</v>
      </c>
      <c r="D4444" s="153" t="s">
        <v>123</v>
      </c>
      <c r="E4444" s="244">
        <v>87552465</v>
      </c>
      <c r="F4444" s="144" t="s">
        <v>8005</v>
      </c>
      <c r="G4444" s="230"/>
      <c r="H4444" s="154">
        <v>27926</v>
      </c>
      <c r="I4444" s="153">
        <v>49</v>
      </c>
      <c r="J4444" s="148" t="s">
        <v>58</v>
      </c>
      <c r="K4444" s="153" t="s">
        <v>101</v>
      </c>
      <c r="L4444" s="153"/>
      <c r="M4444" s="153"/>
      <c r="N4444" s="153"/>
      <c r="O4444" s="155">
        <v>21966745908</v>
      </c>
      <c r="P4444" s="156" t="s">
        <v>60</v>
      </c>
      <c r="Q4444" s="157" t="s">
        <v>7576</v>
      </c>
      <c r="R4444" s="158"/>
      <c r="S4444" s="159">
        <v>46053</v>
      </c>
      <c r="T4444" s="159" t="s">
        <v>6983</v>
      </c>
      <c r="U4444" s="159" t="s">
        <v>6152</v>
      </c>
      <c r="V4444" s="154">
        <v>45982</v>
      </c>
      <c r="W4444" s="154">
        <v>46001</v>
      </c>
      <c r="X4444" s="154">
        <v>46053</v>
      </c>
      <c r="Y4444" s="160"/>
      <c r="Z4444" s="160"/>
      <c r="AA4444" s="153"/>
      <c r="AB4444" s="153"/>
      <c r="AC4444" s="182" t="e">
        <f t="shared" si="140"/>
        <v>#DIV/0!</v>
      </c>
      <c r="AD4444" s="153" t="e">
        <f t="shared" si="141"/>
        <v>#DIV/0!</v>
      </c>
      <c r="AE4444" s="207"/>
      <c r="AF4444" s="153"/>
      <c r="AG4444" s="159"/>
      <c r="AH4444" s="153"/>
      <c r="AI4444" s="161"/>
      <c r="AJ4444" s="153"/>
      <c r="AK4444" s="153"/>
      <c r="AL4444" s="207"/>
      <c r="AM4444" s="207"/>
      <c r="AN4444" s="207"/>
      <c r="AO4444" s="207"/>
      <c r="AP4444" s="147" t="s">
        <v>54</v>
      </c>
      <c r="AQ4444" s="147"/>
      <c r="AR4444" s="147"/>
      <c r="AS4444" s="209" t="s">
        <v>68</v>
      </c>
      <c r="AT4444" s="223" t="str">
        <f>MONTH(B4444)&amp;"/"&amp;YEAR(B4444)</f>
        <v>1/2024</v>
      </c>
      <c r="AU4444" s="223">
        <f>WEEKNUM(B4444)-WEEKNUM(EOMONTH(B4444,-1)+1)+1</f>
        <v>1</v>
      </c>
      <c r="AV4444" s="209" t="str">
        <f>MONTH(R4444)&amp;"/"&amp;YEAR(R4444)</f>
        <v>1/1900</v>
      </c>
      <c r="AW4444" s="209" t="e">
        <f>WEEKNUM(R4444)-WEEKNUM(EOMONTH(R4444,-1)+1)+1</f>
        <v>#NUM!</v>
      </c>
      <c r="AX4444" s="209">
        <f>IF(BB4444="S",IF(Q4444="1. Aceitou o programa",R4444-B4444,0),0)</f>
        <v>0</v>
      </c>
      <c r="AY4444" s="209">
        <f>IF(BB4444="S",IF(AND(S4444&lt;&gt;"",R4444&lt;&gt;""),S4444-R4444,0),0)</f>
        <v>0</v>
      </c>
      <c r="AZ4444" s="209">
        <f>IF(BB4444="S",IF(Q4444="1. Aceitou o programa",IF(OR(X4444="Não se Aplica",X4444=""),IF(OR(W4444="Não se Aplica",W4444=""),0,W4444-V4444),AVERAGE(X4444-W4444,W4444-V4444)),0),0)</f>
        <v>0</v>
      </c>
      <c r="BA4444" s="209">
        <f>IF(BB4444="S",IF(AND(Q4444="1. Aceitou o programa",AH4444="Realizada"),IFERROR(IF(AG4444="",0,AG4444-R4444),0),0),0)</f>
        <v>0</v>
      </c>
      <c r="BB4444" s="209" t="str">
        <f>_xlfn.XLOOKUP(U4444,'Lista Suspensa'!$AA$20:$AA$23,'Lista Suspensa'!$AB$20:$AB$23,"N/A")</f>
        <v>S</v>
      </c>
    </row>
    <row r="4445" spans="1:54" ht="12" customHeight="1">
      <c r="A4445" s="151" t="s">
        <v>121</v>
      </c>
      <c r="B4445" s="152">
        <v>45292</v>
      </c>
      <c r="C4445" s="153" t="s">
        <v>122</v>
      </c>
      <c r="D4445" s="153" t="s">
        <v>123</v>
      </c>
      <c r="E4445" s="244">
        <v>87554007</v>
      </c>
      <c r="F4445" s="144" t="s">
        <v>8006</v>
      </c>
      <c r="G4445" s="230"/>
      <c r="H4445" s="154">
        <v>27942</v>
      </c>
      <c r="I4445" s="153">
        <v>49</v>
      </c>
      <c r="J4445" s="148" t="s">
        <v>58</v>
      </c>
      <c r="K4445" s="153" t="s">
        <v>101</v>
      </c>
      <c r="L4445" s="153"/>
      <c r="M4445" s="153"/>
      <c r="N4445" s="153"/>
      <c r="O4445" s="155">
        <v>21992197136</v>
      </c>
      <c r="P4445" s="156" t="s">
        <v>60</v>
      </c>
      <c r="Q4445" s="157" t="s">
        <v>7576</v>
      </c>
      <c r="R4445" s="158"/>
      <c r="S4445" s="159">
        <v>46053</v>
      </c>
      <c r="T4445" s="159" t="s">
        <v>6983</v>
      </c>
      <c r="U4445" s="159" t="s">
        <v>6152</v>
      </c>
      <c r="V4445" s="154">
        <v>45982</v>
      </c>
      <c r="W4445" s="154">
        <v>46001</v>
      </c>
      <c r="X4445" s="154">
        <v>46053</v>
      </c>
      <c r="Y4445" s="160"/>
      <c r="Z4445" s="160"/>
      <c r="AA4445" s="153"/>
      <c r="AB4445" s="153"/>
      <c r="AC4445" s="182" t="e">
        <f t="shared" si="140"/>
        <v>#DIV/0!</v>
      </c>
      <c r="AD4445" s="153" t="e">
        <f t="shared" si="141"/>
        <v>#DIV/0!</v>
      </c>
      <c r="AE4445" s="207"/>
      <c r="AF4445" s="153"/>
      <c r="AG4445" s="159"/>
      <c r="AH4445" s="153"/>
      <c r="AI4445" s="161"/>
      <c r="AJ4445" s="153"/>
      <c r="AK4445" s="153"/>
      <c r="AL4445" s="207"/>
      <c r="AM4445" s="207"/>
      <c r="AN4445" s="207"/>
      <c r="AO4445" s="207"/>
      <c r="AP4445" s="147" t="s">
        <v>54</v>
      </c>
      <c r="AQ4445" s="147"/>
      <c r="AR4445" s="147"/>
      <c r="AS4445" s="209" t="s">
        <v>68</v>
      </c>
      <c r="AT4445" s="223" t="str">
        <f>MONTH(B4445)&amp;"/"&amp;YEAR(B4445)</f>
        <v>1/2024</v>
      </c>
      <c r="AU4445" s="223">
        <f>WEEKNUM(B4445)-WEEKNUM(EOMONTH(B4445,-1)+1)+1</f>
        <v>1</v>
      </c>
      <c r="AV4445" s="209" t="str">
        <f>MONTH(R4445)&amp;"/"&amp;YEAR(R4445)</f>
        <v>1/1900</v>
      </c>
      <c r="AW4445" s="209" t="e">
        <f>WEEKNUM(R4445)-WEEKNUM(EOMONTH(R4445,-1)+1)+1</f>
        <v>#NUM!</v>
      </c>
      <c r="AX4445" s="209">
        <f>IF(BB4445="S",IF(Q4445="1. Aceitou o programa",R4445-B4445,0),0)</f>
        <v>0</v>
      </c>
      <c r="AY4445" s="209">
        <f>IF(BB4445="S",IF(AND(S4445&lt;&gt;"",R4445&lt;&gt;""),S4445-R4445,0),0)</f>
        <v>0</v>
      </c>
      <c r="AZ4445" s="209">
        <f>IF(BB4445="S",IF(Q4445="1. Aceitou o programa",IF(OR(X4445="Não se Aplica",X4445=""),IF(OR(W4445="Não se Aplica",W4445=""),0,W4445-V4445),AVERAGE(X4445-W4445,W4445-V4445)),0),0)</f>
        <v>0</v>
      </c>
      <c r="BA4445" s="209">
        <f>IF(BB4445="S",IF(AND(Q4445="1. Aceitou o programa",AH4445="Realizada"),IFERROR(IF(AG4445="",0,AG4445-R4445),0),0),0)</f>
        <v>0</v>
      </c>
      <c r="BB4445" s="209" t="str">
        <f>_xlfn.XLOOKUP(U4445,'Lista Suspensa'!$AA$20:$AA$23,'Lista Suspensa'!$AB$20:$AB$23,"N/A")</f>
        <v>S</v>
      </c>
    </row>
    <row r="4446" spans="1:54" ht="12" customHeight="1">
      <c r="A4446" s="151" t="s">
        <v>121</v>
      </c>
      <c r="B4446" s="152">
        <v>45292</v>
      </c>
      <c r="C4446" s="153" t="s">
        <v>122</v>
      </c>
      <c r="D4446" s="153" t="s">
        <v>123</v>
      </c>
      <c r="E4446" s="244">
        <v>87554535</v>
      </c>
      <c r="F4446" s="144" t="s">
        <v>8007</v>
      </c>
      <c r="G4446" s="230"/>
      <c r="H4446" s="154">
        <v>28447</v>
      </c>
      <c r="I4446" s="153">
        <v>48</v>
      </c>
      <c r="J4446" s="148" t="s">
        <v>58</v>
      </c>
      <c r="K4446" s="153" t="s">
        <v>101</v>
      </c>
      <c r="L4446" s="153"/>
      <c r="M4446" s="153"/>
      <c r="N4446" s="153"/>
      <c r="O4446" s="155">
        <v>24981229753</v>
      </c>
      <c r="P4446" s="156" t="s">
        <v>60</v>
      </c>
      <c r="Q4446" s="157" t="s">
        <v>7576</v>
      </c>
      <c r="R4446" s="158"/>
      <c r="S4446" s="159">
        <v>46053</v>
      </c>
      <c r="T4446" s="159" t="s">
        <v>6983</v>
      </c>
      <c r="U4446" s="159" t="s">
        <v>6152</v>
      </c>
      <c r="V4446" s="154">
        <v>45982</v>
      </c>
      <c r="W4446" s="154">
        <v>46001</v>
      </c>
      <c r="X4446" s="154">
        <v>46053</v>
      </c>
      <c r="Y4446" s="160"/>
      <c r="Z4446" s="160"/>
      <c r="AA4446" s="153"/>
      <c r="AB4446" s="153"/>
      <c r="AC4446" s="182" t="e">
        <f t="shared" si="140"/>
        <v>#DIV/0!</v>
      </c>
      <c r="AD4446" s="153" t="e">
        <f t="shared" si="141"/>
        <v>#DIV/0!</v>
      </c>
      <c r="AE4446" s="207"/>
      <c r="AF4446" s="153"/>
      <c r="AG4446" s="159"/>
      <c r="AH4446" s="153"/>
      <c r="AI4446" s="161"/>
      <c r="AJ4446" s="153"/>
      <c r="AK4446" s="153"/>
      <c r="AL4446" s="207"/>
      <c r="AM4446" s="207"/>
      <c r="AN4446" s="207"/>
      <c r="AO4446" s="207"/>
      <c r="AP4446" s="147" t="s">
        <v>54</v>
      </c>
      <c r="AQ4446" s="147"/>
      <c r="AR4446" s="147"/>
      <c r="AS4446" s="209" t="s">
        <v>68</v>
      </c>
      <c r="AT4446" s="223" t="str">
        <f>MONTH(B4446)&amp;"/"&amp;YEAR(B4446)</f>
        <v>1/2024</v>
      </c>
      <c r="AU4446" s="223">
        <f>WEEKNUM(B4446)-WEEKNUM(EOMONTH(B4446,-1)+1)+1</f>
        <v>1</v>
      </c>
      <c r="AV4446" s="209" t="str">
        <f>MONTH(R4446)&amp;"/"&amp;YEAR(R4446)</f>
        <v>1/1900</v>
      </c>
      <c r="AW4446" s="209" t="e">
        <f>WEEKNUM(R4446)-WEEKNUM(EOMONTH(R4446,-1)+1)+1</f>
        <v>#NUM!</v>
      </c>
      <c r="AX4446" s="209">
        <f>IF(BB4446="S",IF(Q4446="1. Aceitou o programa",R4446-B4446,0),0)</f>
        <v>0</v>
      </c>
      <c r="AY4446" s="209">
        <f>IF(BB4446="S",IF(AND(S4446&lt;&gt;"",R4446&lt;&gt;""),S4446-R4446,0),0)</f>
        <v>0</v>
      </c>
      <c r="AZ4446" s="209">
        <f>IF(BB4446="S",IF(Q4446="1. Aceitou o programa",IF(OR(X4446="Não se Aplica",X4446=""),IF(OR(W4446="Não se Aplica",W4446=""),0,W4446-V4446),AVERAGE(X4446-W4446,W4446-V4446)),0),0)</f>
        <v>0</v>
      </c>
      <c r="BA4446" s="209">
        <f>IF(BB4446="S",IF(AND(Q4446="1. Aceitou o programa",AH4446="Realizada"),IFERROR(IF(AG4446="",0,AG4446-R4446),0),0),0)</f>
        <v>0</v>
      </c>
      <c r="BB4446" s="209" t="str">
        <f>_xlfn.XLOOKUP(U4446,'Lista Suspensa'!$AA$20:$AA$23,'Lista Suspensa'!$AB$20:$AB$23,"N/A")</f>
        <v>S</v>
      </c>
    </row>
    <row r="4447" spans="1:54" ht="12" customHeight="1">
      <c r="A4447" s="151" t="s">
        <v>121</v>
      </c>
      <c r="B4447" s="152">
        <v>45292</v>
      </c>
      <c r="C4447" s="153" t="s">
        <v>122</v>
      </c>
      <c r="D4447" s="153" t="s">
        <v>274</v>
      </c>
      <c r="E4447" s="244">
        <v>881985880</v>
      </c>
      <c r="F4447" s="144" t="s">
        <v>8008</v>
      </c>
      <c r="G4447" s="230"/>
      <c r="H4447" s="154">
        <v>28473</v>
      </c>
      <c r="I4447" s="153">
        <v>48</v>
      </c>
      <c r="J4447" s="148" t="s">
        <v>70</v>
      </c>
      <c r="K4447" s="153" t="s">
        <v>101</v>
      </c>
      <c r="L4447" s="153"/>
      <c r="M4447" s="153"/>
      <c r="N4447" s="153"/>
      <c r="O4447" s="155">
        <v>21969737873</v>
      </c>
      <c r="P4447" s="156" t="s">
        <v>71</v>
      </c>
      <c r="Q4447" s="157" t="s">
        <v>7576</v>
      </c>
      <c r="R4447" s="158"/>
      <c r="S4447" s="159">
        <v>46104</v>
      </c>
      <c r="T4447" s="159" t="s">
        <v>6983</v>
      </c>
      <c r="U4447" s="159" t="s">
        <v>6152</v>
      </c>
      <c r="V4447" s="154">
        <v>46027</v>
      </c>
      <c r="W4447" s="154">
        <v>46036</v>
      </c>
      <c r="X4447" s="154">
        <v>46104</v>
      </c>
      <c r="Y4447" s="160"/>
      <c r="Z4447" s="160"/>
      <c r="AA4447" s="153"/>
      <c r="AB4447" s="153"/>
      <c r="AC4447" s="182" t="e">
        <f t="shared" si="140"/>
        <v>#DIV/0!</v>
      </c>
      <c r="AD4447" s="153" t="e">
        <f t="shared" si="141"/>
        <v>#DIV/0!</v>
      </c>
      <c r="AE4447" s="207"/>
      <c r="AF4447" s="153"/>
      <c r="AG4447" s="159"/>
      <c r="AH4447" s="153"/>
      <c r="AI4447" s="161"/>
      <c r="AJ4447" s="153"/>
      <c r="AK4447" s="153"/>
      <c r="AL4447" s="207"/>
      <c r="AM4447" s="207"/>
      <c r="AN4447" s="207"/>
      <c r="AO4447" s="207"/>
      <c r="AP4447" s="147" t="s">
        <v>54</v>
      </c>
      <c r="AQ4447" s="147"/>
      <c r="AR4447" s="147"/>
      <c r="AS4447" s="209" t="s">
        <v>68</v>
      </c>
      <c r="AT4447" s="223" t="str">
        <f>MONTH(B4447)&amp;"/"&amp;YEAR(B4447)</f>
        <v>1/2024</v>
      </c>
      <c r="AU4447" s="223">
        <f>WEEKNUM(B4447)-WEEKNUM(EOMONTH(B4447,-1)+1)+1</f>
        <v>1</v>
      </c>
      <c r="AV4447" s="209" t="str">
        <f>MONTH(R4447)&amp;"/"&amp;YEAR(R4447)</f>
        <v>1/1900</v>
      </c>
      <c r="AW4447" s="209" t="e">
        <f>WEEKNUM(R4447)-WEEKNUM(EOMONTH(R4447,-1)+1)+1</f>
        <v>#NUM!</v>
      </c>
      <c r="AX4447" s="209">
        <f>IF(BB4447="S",IF(Q4447="1. Aceitou o programa",R4447-B4447,0),0)</f>
        <v>0</v>
      </c>
      <c r="AY4447" s="209">
        <f>IF(BB4447="S",IF(AND(S4447&lt;&gt;"",R4447&lt;&gt;""),S4447-R4447,0),0)</f>
        <v>0</v>
      </c>
      <c r="AZ4447" s="209">
        <f>IF(BB4447="S",IF(Q4447="1. Aceitou o programa",IF(OR(X4447="Não se Aplica",X4447=""),IF(OR(W4447="Não se Aplica",W4447=""),0,W4447-V4447),AVERAGE(X4447-W4447,W4447-V4447)),0),0)</f>
        <v>0</v>
      </c>
      <c r="BA4447" s="209">
        <f>IF(BB4447="S",IF(AND(Q4447="1. Aceitou o programa",AH4447="Realizada"),IFERROR(IF(AG4447="",0,AG4447-R4447),0),0),0)</f>
        <v>0</v>
      </c>
      <c r="BB4447" s="209" t="str">
        <f>_xlfn.XLOOKUP(U4447,'Lista Suspensa'!$AA$20:$AA$23,'Lista Suspensa'!$AB$20:$AB$23,"N/A")</f>
        <v>S</v>
      </c>
    </row>
    <row r="4448" spans="1:54" ht="12" customHeight="1">
      <c r="A4448" s="151" t="s">
        <v>121</v>
      </c>
      <c r="B4448" s="152">
        <v>45292</v>
      </c>
      <c r="C4448" s="153" t="s">
        <v>122</v>
      </c>
      <c r="D4448" s="153" t="s">
        <v>123</v>
      </c>
      <c r="E4448" s="244">
        <v>87556641</v>
      </c>
      <c r="F4448" s="144" t="s">
        <v>8009</v>
      </c>
      <c r="G4448" s="230"/>
      <c r="H4448" s="154">
        <v>28794</v>
      </c>
      <c r="I4448" s="153">
        <v>47</v>
      </c>
      <c r="J4448" s="148" t="s">
        <v>58</v>
      </c>
      <c r="K4448" s="153" t="s">
        <v>101</v>
      </c>
      <c r="L4448" s="153"/>
      <c r="M4448" s="153"/>
      <c r="N4448" s="153"/>
      <c r="O4448" s="155">
        <v>2134642462</v>
      </c>
      <c r="P4448" s="156" t="s">
        <v>60</v>
      </c>
      <c r="Q4448" s="157" t="s">
        <v>7576</v>
      </c>
      <c r="R4448" s="158"/>
      <c r="S4448" s="159">
        <v>46053</v>
      </c>
      <c r="T4448" s="159" t="s">
        <v>6983</v>
      </c>
      <c r="U4448" s="159" t="s">
        <v>6152</v>
      </c>
      <c r="V4448" s="154">
        <v>45982</v>
      </c>
      <c r="W4448" s="154">
        <v>46001</v>
      </c>
      <c r="X4448" s="154">
        <v>46053</v>
      </c>
      <c r="Y4448" s="160"/>
      <c r="Z4448" s="160"/>
      <c r="AA4448" s="153"/>
      <c r="AB4448" s="153"/>
      <c r="AC4448" s="182" t="e">
        <f t="shared" si="140"/>
        <v>#DIV/0!</v>
      </c>
      <c r="AD4448" s="153" t="e">
        <f t="shared" si="141"/>
        <v>#DIV/0!</v>
      </c>
      <c r="AE4448" s="207"/>
      <c r="AF4448" s="153"/>
      <c r="AG4448" s="159"/>
      <c r="AH4448" s="153"/>
      <c r="AI4448" s="161"/>
      <c r="AJ4448" s="153"/>
      <c r="AK4448" s="153"/>
      <c r="AL4448" s="207"/>
      <c r="AM4448" s="207"/>
      <c r="AN4448" s="207"/>
      <c r="AO4448" s="207"/>
      <c r="AP4448" s="147" t="s">
        <v>54</v>
      </c>
      <c r="AQ4448" s="147"/>
      <c r="AR4448" s="147"/>
      <c r="AS4448" s="209" t="s">
        <v>68</v>
      </c>
      <c r="AT4448" s="223" t="str">
        <f>MONTH(B4448)&amp;"/"&amp;YEAR(B4448)</f>
        <v>1/2024</v>
      </c>
      <c r="AU4448" s="223">
        <f>WEEKNUM(B4448)-WEEKNUM(EOMONTH(B4448,-1)+1)+1</f>
        <v>1</v>
      </c>
      <c r="AV4448" s="209" t="str">
        <f>MONTH(R4448)&amp;"/"&amp;YEAR(R4448)</f>
        <v>1/1900</v>
      </c>
      <c r="AW4448" s="209" t="e">
        <f>WEEKNUM(R4448)-WEEKNUM(EOMONTH(R4448,-1)+1)+1</f>
        <v>#NUM!</v>
      </c>
      <c r="AX4448" s="209">
        <f>IF(BB4448="S",IF(Q4448="1. Aceitou o programa",R4448-B4448,0),0)</f>
        <v>0</v>
      </c>
      <c r="AY4448" s="209">
        <f>IF(BB4448="S",IF(AND(S4448&lt;&gt;"",R4448&lt;&gt;""),S4448-R4448,0),0)</f>
        <v>0</v>
      </c>
      <c r="AZ4448" s="209">
        <f>IF(BB4448="S",IF(Q4448="1. Aceitou o programa",IF(OR(X4448="Não se Aplica",X4448=""),IF(OR(W4448="Não se Aplica",W4448=""),0,W4448-V4448),AVERAGE(X4448-W4448,W4448-V4448)),0),0)</f>
        <v>0</v>
      </c>
      <c r="BA4448" s="209">
        <f>IF(BB4448="S",IF(AND(Q4448="1. Aceitou o programa",AH4448="Realizada"),IFERROR(IF(AG4448="",0,AG4448-R4448),0),0),0)</f>
        <v>0</v>
      </c>
      <c r="BB4448" s="209" t="str">
        <f>_xlfn.XLOOKUP(U4448,'Lista Suspensa'!$AA$20:$AA$23,'Lista Suspensa'!$AB$20:$AB$23,"N/A")</f>
        <v>S</v>
      </c>
    </row>
    <row r="4449" spans="1:54" ht="12" customHeight="1">
      <c r="A4449" s="151" t="s">
        <v>121</v>
      </c>
      <c r="B4449" s="152">
        <v>45292</v>
      </c>
      <c r="C4449" s="153" t="s">
        <v>122</v>
      </c>
      <c r="D4449" s="153" t="s">
        <v>274</v>
      </c>
      <c r="E4449" s="244">
        <v>88557292</v>
      </c>
      <c r="F4449" s="144" t="s">
        <v>8010</v>
      </c>
      <c r="G4449" s="230"/>
      <c r="H4449" s="154">
        <v>29038</v>
      </c>
      <c r="I4449" s="153">
        <v>46</v>
      </c>
      <c r="J4449" s="148" t="s">
        <v>70</v>
      </c>
      <c r="K4449" s="153" t="s">
        <v>101</v>
      </c>
      <c r="L4449" s="153"/>
      <c r="M4449" s="153"/>
      <c r="N4449" s="153"/>
      <c r="O4449" s="155" t="s">
        <v>431</v>
      </c>
      <c r="P4449" s="156" t="s">
        <v>60</v>
      </c>
      <c r="Q4449" s="157" t="s">
        <v>7576</v>
      </c>
      <c r="R4449" s="158"/>
      <c r="S4449" s="159">
        <v>45924</v>
      </c>
      <c r="T4449" s="159" t="s">
        <v>6983</v>
      </c>
      <c r="U4449" s="159" t="s">
        <v>6152</v>
      </c>
      <c r="V4449" s="154">
        <v>45887</v>
      </c>
      <c r="W4449" s="154">
        <v>45889</v>
      </c>
      <c r="X4449" s="154">
        <v>45924</v>
      </c>
      <c r="Y4449" s="160"/>
      <c r="Z4449" s="160"/>
      <c r="AA4449" s="153"/>
      <c r="AB4449" s="153"/>
      <c r="AC4449" s="182" t="e">
        <f t="shared" si="140"/>
        <v>#DIV/0!</v>
      </c>
      <c r="AD4449" s="153" t="e">
        <f t="shared" si="141"/>
        <v>#DIV/0!</v>
      </c>
      <c r="AE4449" s="207"/>
      <c r="AF4449" s="153"/>
      <c r="AG4449" s="159"/>
      <c r="AH4449" s="153"/>
      <c r="AI4449" s="161"/>
      <c r="AJ4449" s="153"/>
      <c r="AK4449" s="153"/>
      <c r="AL4449" s="207"/>
      <c r="AM4449" s="207"/>
      <c r="AN4449" s="207"/>
      <c r="AO4449" s="207"/>
      <c r="AP4449" s="147" t="s">
        <v>54</v>
      </c>
      <c r="AQ4449" s="147"/>
      <c r="AR4449" s="147"/>
      <c r="AS4449" s="209" t="s">
        <v>68</v>
      </c>
      <c r="AT4449" s="223" t="str">
        <f>MONTH(B4449)&amp;"/"&amp;YEAR(B4449)</f>
        <v>1/2024</v>
      </c>
      <c r="AU4449" s="223">
        <f>WEEKNUM(B4449)-WEEKNUM(EOMONTH(B4449,-1)+1)+1</f>
        <v>1</v>
      </c>
      <c r="AV4449" s="209" t="str">
        <f>MONTH(R4449)&amp;"/"&amp;YEAR(R4449)</f>
        <v>1/1900</v>
      </c>
      <c r="AW4449" s="209" t="e">
        <f>WEEKNUM(R4449)-WEEKNUM(EOMONTH(R4449,-1)+1)+1</f>
        <v>#NUM!</v>
      </c>
      <c r="AX4449" s="209">
        <f>IF(BB4449="S",IF(Q4449="1. Aceitou o programa",R4449-B4449,0),0)</f>
        <v>0</v>
      </c>
      <c r="AY4449" s="209">
        <f>IF(BB4449="S",IF(AND(S4449&lt;&gt;"",R4449&lt;&gt;""),S4449-R4449,0),0)</f>
        <v>0</v>
      </c>
      <c r="AZ4449" s="209">
        <f>IF(BB4449="S",IF(Q4449="1. Aceitou o programa",IF(OR(X4449="Não se Aplica",X4449=""),IF(OR(W4449="Não se Aplica",W4449=""),0,W4449-V4449),AVERAGE(X4449-W4449,W4449-V4449)),0),0)</f>
        <v>0</v>
      </c>
      <c r="BA4449" s="209">
        <f>IF(BB4449="S",IF(AND(Q4449="1. Aceitou o programa",AH4449="Realizada"),IFERROR(IF(AG4449="",0,AG4449-R4449),0),0),0)</f>
        <v>0</v>
      </c>
      <c r="BB4449" s="209" t="str">
        <f>_xlfn.XLOOKUP(U4449,'Lista Suspensa'!$AA$20:$AA$23,'Lista Suspensa'!$AB$20:$AB$23,"N/A")</f>
        <v>S</v>
      </c>
    </row>
    <row r="4450" spans="1:54" ht="12" customHeight="1">
      <c r="A4450" s="151" t="s">
        <v>121</v>
      </c>
      <c r="B4450" s="152">
        <v>45292</v>
      </c>
      <c r="C4450" s="153" t="s">
        <v>122</v>
      </c>
      <c r="D4450" s="153" t="s">
        <v>123</v>
      </c>
      <c r="E4450" s="244">
        <v>87551641</v>
      </c>
      <c r="F4450" s="144" t="s">
        <v>8011</v>
      </c>
      <c r="G4450" s="230"/>
      <c r="H4450" s="154">
        <v>29071</v>
      </c>
      <c r="I4450" s="153">
        <v>46</v>
      </c>
      <c r="J4450" s="148" t="s">
        <v>58</v>
      </c>
      <c r="K4450" s="153" t="s">
        <v>101</v>
      </c>
      <c r="L4450" s="153"/>
      <c r="M4450" s="153"/>
      <c r="N4450" s="153"/>
      <c r="O4450" s="155">
        <v>21990504082</v>
      </c>
      <c r="P4450" s="156" t="s">
        <v>60</v>
      </c>
      <c r="Q4450" s="157" t="s">
        <v>7576</v>
      </c>
      <c r="R4450" s="158"/>
      <c r="S4450" s="159">
        <v>46053</v>
      </c>
      <c r="T4450" s="159" t="s">
        <v>6983</v>
      </c>
      <c r="U4450" s="159" t="s">
        <v>6152</v>
      </c>
      <c r="V4450" s="154">
        <v>45982</v>
      </c>
      <c r="W4450" s="154">
        <v>46001</v>
      </c>
      <c r="X4450" s="154">
        <v>46053</v>
      </c>
      <c r="Y4450" s="160"/>
      <c r="Z4450" s="160"/>
      <c r="AA4450" s="153"/>
      <c r="AB4450" s="153"/>
      <c r="AC4450" s="182" t="e">
        <f t="shared" si="140"/>
        <v>#DIV/0!</v>
      </c>
      <c r="AD4450" s="153" t="e">
        <f t="shared" si="141"/>
        <v>#DIV/0!</v>
      </c>
      <c r="AE4450" s="207"/>
      <c r="AF4450" s="153"/>
      <c r="AG4450" s="159"/>
      <c r="AH4450" s="153"/>
      <c r="AI4450" s="161"/>
      <c r="AJ4450" s="153"/>
      <c r="AK4450" s="153"/>
      <c r="AL4450" s="207"/>
      <c r="AM4450" s="207"/>
      <c r="AN4450" s="207"/>
      <c r="AO4450" s="207"/>
      <c r="AP4450" s="147" t="s">
        <v>54</v>
      </c>
      <c r="AQ4450" s="147"/>
      <c r="AR4450" s="147"/>
      <c r="AS4450" s="209" t="s">
        <v>68</v>
      </c>
      <c r="AT4450" s="223" t="str">
        <f>MONTH(B4450)&amp;"/"&amp;YEAR(B4450)</f>
        <v>1/2024</v>
      </c>
      <c r="AU4450" s="223">
        <f>WEEKNUM(B4450)-WEEKNUM(EOMONTH(B4450,-1)+1)+1</f>
        <v>1</v>
      </c>
      <c r="AV4450" s="209" t="str">
        <f>MONTH(R4450)&amp;"/"&amp;YEAR(R4450)</f>
        <v>1/1900</v>
      </c>
      <c r="AW4450" s="209" t="e">
        <f>WEEKNUM(R4450)-WEEKNUM(EOMONTH(R4450,-1)+1)+1</f>
        <v>#NUM!</v>
      </c>
      <c r="AX4450" s="209">
        <f>IF(BB4450="S",IF(Q4450="1. Aceitou o programa",R4450-B4450,0),0)</f>
        <v>0</v>
      </c>
      <c r="AY4450" s="209">
        <f>IF(BB4450="S",IF(AND(S4450&lt;&gt;"",R4450&lt;&gt;""),S4450-R4450,0),0)</f>
        <v>0</v>
      </c>
      <c r="AZ4450" s="209">
        <f>IF(BB4450="S",IF(Q4450="1. Aceitou o programa",IF(OR(X4450="Não se Aplica",X4450=""),IF(OR(W4450="Não se Aplica",W4450=""),0,W4450-V4450),AVERAGE(X4450-W4450,W4450-V4450)),0),0)</f>
        <v>0</v>
      </c>
      <c r="BA4450" s="209">
        <f>IF(BB4450="S",IF(AND(Q4450="1. Aceitou o programa",AH4450="Realizada"),IFERROR(IF(AG4450="",0,AG4450-R4450),0),0),0)</f>
        <v>0</v>
      </c>
      <c r="BB4450" s="209" t="str">
        <f>_xlfn.XLOOKUP(U4450,'Lista Suspensa'!$AA$20:$AA$23,'Lista Suspensa'!$AB$20:$AB$23,"N/A")</f>
        <v>S</v>
      </c>
    </row>
    <row r="4451" spans="1:54" ht="12" customHeight="1">
      <c r="A4451" s="151" t="s">
        <v>121</v>
      </c>
      <c r="B4451" s="152">
        <v>45292</v>
      </c>
      <c r="C4451" s="153" t="s">
        <v>122</v>
      </c>
      <c r="D4451" s="153" t="s">
        <v>171</v>
      </c>
      <c r="E4451" s="244">
        <v>89205532</v>
      </c>
      <c r="F4451" s="144" t="s">
        <v>8012</v>
      </c>
      <c r="G4451" s="230"/>
      <c r="H4451" s="154">
        <v>29347</v>
      </c>
      <c r="I4451" s="153">
        <v>46</v>
      </c>
      <c r="J4451" s="148" t="s">
        <v>70</v>
      </c>
      <c r="K4451" s="153" t="s">
        <v>101</v>
      </c>
      <c r="L4451" s="153"/>
      <c r="M4451" s="153"/>
      <c r="N4451" s="153"/>
      <c r="O4451" s="155">
        <v>21981205060</v>
      </c>
      <c r="P4451" s="156" t="s">
        <v>60</v>
      </c>
      <c r="Q4451" s="157" t="s">
        <v>7576</v>
      </c>
      <c r="R4451" s="158"/>
      <c r="S4451" s="159">
        <v>45874</v>
      </c>
      <c r="T4451" s="159" t="s">
        <v>6983</v>
      </c>
      <c r="U4451" s="159" t="s">
        <v>6152</v>
      </c>
      <c r="V4451" s="154">
        <v>45861</v>
      </c>
      <c r="W4451" s="154">
        <v>45866</v>
      </c>
      <c r="X4451" s="154">
        <v>45874</v>
      </c>
      <c r="Y4451" s="160"/>
      <c r="Z4451" s="160"/>
      <c r="AA4451" s="153"/>
      <c r="AB4451" s="153"/>
      <c r="AC4451" s="182" t="e">
        <f t="shared" si="140"/>
        <v>#DIV/0!</v>
      </c>
      <c r="AD4451" s="153" t="e">
        <f t="shared" si="141"/>
        <v>#DIV/0!</v>
      </c>
      <c r="AE4451" s="207"/>
      <c r="AF4451" s="153"/>
      <c r="AG4451" s="159"/>
      <c r="AH4451" s="153"/>
      <c r="AI4451" s="161"/>
      <c r="AJ4451" s="153"/>
      <c r="AK4451" s="153"/>
      <c r="AL4451" s="207"/>
      <c r="AM4451" s="207"/>
      <c r="AN4451" s="207"/>
      <c r="AO4451" s="207"/>
      <c r="AP4451" s="147" t="s">
        <v>54</v>
      </c>
      <c r="AQ4451" s="147"/>
      <c r="AR4451" s="147"/>
      <c r="AS4451" s="209" t="s">
        <v>68</v>
      </c>
      <c r="AT4451" s="223" t="str">
        <f>MONTH(B4451)&amp;"/"&amp;YEAR(B4451)</f>
        <v>1/2024</v>
      </c>
      <c r="AU4451" s="223">
        <f>WEEKNUM(B4451)-WEEKNUM(EOMONTH(B4451,-1)+1)+1</f>
        <v>1</v>
      </c>
      <c r="AV4451" s="209" t="str">
        <f>MONTH(R4451)&amp;"/"&amp;YEAR(R4451)</f>
        <v>1/1900</v>
      </c>
      <c r="AW4451" s="209" t="e">
        <f>WEEKNUM(R4451)-WEEKNUM(EOMONTH(R4451,-1)+1)+1</f>
        <v>#NUM!</v>
      </c>
      <c r="AX4451" s="209">
        <f>IF(BB4451="S",IF(Q4451="1. Aceitou o programa",R4451-B4451,0),0)</f>
        <v>0</v>
      </c>
      <c r="AY4451" s="209">
        <f>IF(BB4451="S",IF(AND(S4451&lt;&gt;"",R4451&lt;&gt;""),S4451-R4451,0),0)</f>
        <v>0</v>
      </c>
      <c r="AZ4451" s="209">
        <f>IF(BB4451="S",IF(Q4451="1. Aceitou o programa",IF(OR(X4451="Não se Aplica",X4451=""),IF(OR(W4451="Não se Aplica",W4451=""),0,W4451-V4451),AVERAGE(X4451-W4451,W4451-V4451)),0),0)</f>
        <v>0</v>
      </c>
      <c r="BA4451" s="209">
        <f>IF(BB4451="S",IF(AND(Q4451="1. Aceitou o programa",AH4451="Realizada"),IFERROR(IF(AG4451="",0,AG4451-R4451),0),0),0)</f>
        <v>0</v>
      </c>
      <c r="BB4451" s="209" t="str">
        <f>_xlfn.XLOOKUP(U4451,'Lista Suspensa'!$AA$20:$AA$23,'Lista Suspensa'!$AB$20:$AB$23,"N/A")</f>
        <v>S</v>
      </c>
    </row>
    <row r="4452" spans="1:54" ht="12" customHeight="1">
      <c r="A4452" s="151" t="s">
        <v>121</v>
      </c>
      <c r="B4452" s="152">
        <v>45292</v>
      </c>
      <c r="C4452" s="153" t="s">
        <v>122</v>
      </c>
      <c r="D4452" s="153" t="s">
        <v>171</v>
      </c>
      <c r="E4452" s="244">
        <v>89111213</v>
      </c>
      <c r="F4452" s="144" t="s">
        <v>8013</v>
      </c>
      <c r="G4452" s="230"/>
      <c r="H4452" s="154">
        <v>29540</v>
      </c>
      <c r="I4452" s="153">
        <v>45</v>
      </c>
      <c r="J4452" s="148" t="s">
        <v>70</v>
      </c>
      <c r="K4452" s="153" t="s">
        <v>101</v>
      </c>
      <c r="L4452" s="153"/>
      <c r="M4452" s="153"/>
      <c r="N4452" s="153"/>
      <c r="O4452" s="155">
        <v>21992906075</v>
      </c>
      <c r="P4452" s="156" t="s">
        <v>60</v>
      </c>
      <c r="Q4452" s="157" t="s">
        <v>7576</v>
      </c>
      <c r="R4452" s="158"/>
      <c r="S4452" s="159">
        <v>45874</v>
      </c>
      <c r="T4452" s="159" t="s">
        <v>6983</v>
      </c>
      <c r="U4452" s="159" t="s">
        <v>6152</v>
      </c>
      <c r="V4452" s="154">
        <v>45861</v>
      </c>
      <c r="W4452" s="154">
        <v>45866</v>
      </c>
      <c r="X4452" s="154">
        <v>45874</v>
      </c>
      <c r="Y4452" s="160"/>
      <c r="Z4452" s="160"/>
      <c r="AA4452" s="153"/>
      <c r="AB4452" s="153"/>
      <c r="AC4452" s="182" t="e">
        <f t="shared" si="140"/>
        <v>#DIV/0!</v>
      </c>
      <c r="AD4452" s="153" t="e">
        <f t="shared" si="141"/>
        <v>#DIV/0!</v>
      </c>
      <c r="AE4452" s="207"/>
      <c r="AF4452" s="153"/>
      <c r="AG4452" s="159"/>
      <c r="AH4452" s="153"/>
      <c r="AI4452" s="161"/>
      <c r="AJ4452" s="153"/>
      <c r="AK4452" s="153"/>
      <c r="AL4452" s="207"/>
      <c r="AM4452" s="207"/>
      <c r="AN4452" s="207"/>
      <c r="AO4452" s="207"/>
      <c r="AP4452" s="147" t="s">
        <v>54</v>
      </c>
      <c r="AQ4452" s="147"/>
      <c r="AR4452" s="147"/>
      <c r="AS4452" s="209" t="s">
        <v>68</v>
      </c>
      <c r="AT4452" s="223" t="str">
        <f>MONTH(B4452)&amp;"/"&amp;YEAR(B4452)</f>
        <v>1/2024</v>
      </c>
      <c r="AU4452" s="223">
        <f>WEEKNUM(B4452)-WEEKNUM(EOMONTH(B4452,-1)+1)+1</f>
        <v>1</v>
      </c>
      <c r="AV4452" s="209" t="str">
        <f>MONTH(R4452)&amp;"/"&amp;YEAR(R4452)</f>
        <v>1/1900</v>
      </c>
      <c r="AW4452" s="209" t="e">
        <f>WEEKNUM(R4452)-WEEKNUM(EOMONTH(R4452,-1)+1)+1</f>
        <v>#NUM!</v>
      </c>
      <c r="AX4452" s="209">
        <f>IF(BB4452="S",IF(Q4452="1. Aceitou o programa",R4452-B4452,0),0)</f>
        <v>0</v>
      </c>
      <c r="AY4452" s="209">
        <f>IF(BB4452="S",IF(AND(S4452&lt;&gt;"",R4452&lt;&gt;""),S4452-R4452,0),0)</f>
        <v>0</v>
      </c>
      <c r="AZ4452" s="209">
        <f>IF(BB4452="S",IF(Q4452="1. Aceitou o programa",IF(OR(X4452="Não se Aplica",X4452=""),IF(OR(W4452="Não se Aplica",W4452=""),0,W4452-V4452),AVERAGE(X4452-W4452,W4452-V4452)),0),0)</f>
        <v>0</v>
      </c>
      <c r="BA4452" s="209">
        <f>IF(BB4452="S",IF(AND(Q4452="1. Aceitou o programa",AH4452="Realizada"),IFERROR(IF(AG4452="",0,AG4452-R4452),0),0),0)</f>
        <v>0</v>
      </c>
      <c r="BB4452" s="209" t="str">
        <f>_xlfn.XLOOKUP(U4452,'Lista Suspensa'!$AA$20:$AA$23,'Lista Suspensa'!$AB$20:$AB$23,"N/A")</f>
        <v>S</v>
      </c>
    </row>
    <row r="4453" spans="1:54" ht="12" customHeight="1">
      <c r="A4453" s="151" t="s">
        <v>121</v>
      </c>
      <c r="B4453" s="152">
        <v>45292</v>
      </c>
      <c r="C4453" s="153" t="s">
        <v>122</v>
      </c>
      <c r="D4453" s="153" t="s">
        <v>171</v>
      </c>
      <c r="E4453" s="244">
        <v>93193207</v>
      </c>
      <c r="F4453" s="144" t="s">
        <v>8014</v>
      </c>
      <c r="G4453" s="230"/>
      <c r="H4453" s="154">
        <v>29622</v>
      </c>
      <c r="I4453" s="153">
        <v>45</v>
      </c>
      <c r="J4453" s="148" t="s">
        <v>70</v>
      </c>
      <c r="K4453" s="153" t="s">
        <v>101</v>
      </c>
      <c r="L4453" s="153"/>
      <c r="M4453" s="153"/>
      <c r="N4453" s="153"/>
      <c r="O4453" s="155">
        <v>21997283251</v>
      </c>
      <c r="P4453" s="156" t="s">
        <v>60</v>
      </c>
      <c r="Q4453" s="157" t="s">
        <v>7576</v>
      </c>
      <c r="R4453" s="158"/>
      <c r="S4453" s="159">
        <v>45924</v>
      </c>
      <c r="T4453" s="159" t="s">
        <v>6983</v>
      </c>
      <c r="U4453" s="159" t="s">
        <v>6152</v>
      </c>
      <c r="V4453" s="154">
        <v>45887</v>
      </c>
      <c r="W4453" s="154">
        <v>45889</v>
      </c>
      <c r="X4453" s="154">
        <v>45924</v>
      </c>
      <c r="Y4453" s="160"/>
      <c r="Z4453" s="160"/>
      <c r="AA4453" s="153"/>
      <c r="AB4453" s="153"/>
      <c r="AC4453" s="182" t="e">
        <f t="shared" si="140"/>
        <v>#DIV/0!</v>
      </c>
      <c r="AD4453" s="153" t="e">
        <f t="shared" si="141"/>
        <v>#DIV/0!</v>
      </c>
      <c r="AE4453" s="207"/>
      <c r="AF4453" s="153"/>
      <c r="AG4453" s="159"/>
      <c r="AH4453" s="153"/>
      <c r="AI4453" s="161"/>
      <c r="AJ4453" s="153"/>
      <c r="AK4453" s="153"/>
      <c r="AL4453" s="207" t="s">
        <v>85</v>
      </c>
      <c r="AM4453" s="207" t="s">
        <v>86</v>
      </c>
      <c r="AN4453" s="207"/>
      <c r="AO4453" s="207"/>
      <c r="AP4453" s="147" t="s">
        <v>54</v>
      </c>
      <c r="AQ4453" s="147"/>
      <c r="AR4453" s="147"/>
      <c r="AS4453" s="209" t="s">
        <v>68</v>
      </c>
      <c r="AT4453" s="223" t="str">
        <f>MONTH(B4453)&amp;"/"&amp;YEAR(B4453)</f>
        <v>1/2024</v>
      </c>
      <c r="AU4453" s="223">
        <f>WEEKNUM(B4453)-WEEKNUM(EOMONTH(B4453,-1)+1)+1</f>
        <v>1</v>
      </c>
      <c r="AV4453" s="209" t="str">
        <f>MONTH(R4453)&amp;"/"&amp;YEAR(R4453)</f>
        <v>1/1900</v>
      </c>
      <c r="AW4453" s="209" t="e">
        <f>WEEKNUM(R4453)-WEEKNUM(EOMONTH(R4453,-1)+1)+1</f>
        <v>#NUM!</v>
      </c>
      <c r="AX4453" s="209">
        <f>IF(BB4453="S",IF(Q4453="1. Aceitou o programa",R4453-B4453,0),0)</f>
        <v>0</v>
      </c>
      <c r="AY4453" s="209">
        <f>IF(BB4453="S",IF(AND(S4453&lt;&gt;"",R4453&lt;&gt;""),S4453-R4453,0),0)</f>
        <v>0</v>
      </c>
      <c r="AZ4453" s="209">
        <f>IF(BB4453="S",IF(Q4453="1. Aceitou o programa",IF(OR(X4453="Não se Aplica",X4453=""),IF(OR(W4453="Não se Aplica",W4453=""),0,W4453-V4453),AVERAGE(X4453-W4453,W4453-V4453)),0),0)</f>
        <v>0</v>
      </c>
      <c r="BA4453" s="209">
        <f>IF(BB4453="S",IF(AND(Q4453="1. Aceitou o programa",AH4453="Realizada"),IFERROR(IF(AG4453="",0,AG4453-R4453),0),0),0)</f>
        <v>0</v>
      </c>
      <c r="BB4453" s="209" t="str">
        <f>_xlfn.XLOOKUP(U4453,'Lista Suspensa'!$AA$20:$AA$23,'Lista Suspensa'!$AB$20:$AB$23,"N/A")</f>
        <v>S</v>
      </c>
    </row>
    <row r="4454" spans="1:54" ht="12" customHeight="1">
      <c r="A4454" s="151" t="s">
        <v>121</v>
      </c>
      <c r="B4454" s="152">
        <v>45292</v>
      </c>
      <c r="C4454" s="153" t="s">
        <v>122</v>
      </c>
      <c r="D4454" s="153" t="s">
        <v>274</v>
      </c>
      <c r="E4454" s="244">
        <v>93906479</v>
      </c>
      <c r="F4454" s="144" t="s">
        <v>8015</v>
      </c>
      <c r="G4454" s="230"/>
      <c r="H4454" s="154">
        <v>31469</v>
      </c>
      <c r="I4454" s="153">
        <v>40</v>
      </c>
      <c r="J4454" s="148" t="s">
        <v>70</v>
      </c>
      <c r="K4454" s="153" t="s">
        <v>101</v>
      </c>
      <c r="L4454" s="153"/>
      <c r="M4454" s="153"/>
      <c r="N4454" s="153"/>
      <c r="O4454" s="155" t="s">
        <v>8016</v>
      </c>
      <c r="P4454" s="156" t="s">
        <v>60</v>
      </c>
      <c r="Q4454" s="157" t="s">
        <v>7576</v>
      </c>
      <c r="R4454" s="158"/>
      <c r="S4454" s="159">
        <v>45895</v>
      </c>
      <c r="T4454" s="159" t="s">
        <v>6983</v>
      </c>
      <c r="U4454" s="159" t="s">
        <v>6152</v>
      </c>
      <c r="V4454" s="154">
        <v>45861</v>
      </c>
      <c r="W4454" s="154">
        <v>45866</v>
      </c>
      <c r="X4454" s="154">
        <v>45895</v>
      </c>
      <c r="Y4454" s="160"/>
      <c r="Z4454" s="160"/>
      <c r="AA4454" s="153"/>
      <c r="AB4454" s="153"/>
      <c r="AC4454" s="182" t="e">
        <f t="shared" si="140"/>
        <v>#DIV/0!</v>
      </c>
      <c r="AD4454" s="153" t="e">
        <f t="shared" si="141"/>
        <v>#DIV/0!</v>
      </c>
      <c r="AE4454" s="207"/>
      <c r="AF4454" s="153"/>
      <c r="AG4454" s="159"/>
      <c r="AH4454" s="153"/>
      <c r="AI4454" s="161"/>
      <c r="AJ4454" s="153"/>
      <c r="AK4454" s="153"/>
      <c r="AL4454" s="207" t="s">
        <v>85</v>
      </c>
      <c r="AM4454" s="207" t="s">
        <v>86</v>
      </c>
      <c r="AN4454" s="207"/>
      <c r="AO4454" s="207"/>
      <c r="AP4454" s="147" t="s">
        <v>54</v>
      </c>
      <c r="AQ4454" s="147"/>
      <c r="AR4454" s="147"/>
      <c r="AS4454" s="209" t="s">
        <v>68</v>
      </c>
      <c r="AT4454" s="223" t="str">
        <f>MONTH(B4454)&amp;"/"&amp;YEAR(B4454)</f>
        <v>1/2024</v>
      </c>
      <c r="AU4454" s="223">
        <f>WEEKNUM(B4454)-WEEKNUM(EOMONTH(B4454,-1)+1)+1</f>
        <v>1</v>
      </c>
      <c r="AV4454" s="209" t="str">
        <f>MONTH(R4454)&amp;"/"&amp;YEAR(R4454)</f>
        <v>1/1900</v>
      </c>
      <c r="AW4454" s="209" t="e">
        <f>WEEKNUM(R4454)-WEEKNUM(EOMONTH(R4454,-1)+1)+1</f>
        <v>#NUM!</v>
      </c>
      <c r="AX4454" s="209">
        <f>IF(BB4454="S",IF(Q4454="1. Aceitou o programa",R4454-B4454,0),0)</f>
        <v>0</v>
      </c>
      <c r="AY4454" s="209">
        <f>IF(BB4454="S",IF(AND(S4454&lt;&gt;"",R4454&lt;&gt;""),S4454-R4454,0),0)</f>
        <v>0</v>
      </c>
      <c r="AZ4454" s="209">
        <f>IF(BB4454="S",IF(Q4454="1. Aceitou o programa",IF(OR(X4454="Não se Aplica",X4454=""),IF(OR(W4454="Não se Aplica",W4454=""),0,W4454-V4454),AVERAGE(X4454-W4454,W4454-V4454)),0),0)</f>
        <v>0</v>
      </c>
      <c r="BA4454" s="209">
        <f>IF(BB4454="S",IF(AND(Q4454="1. Aceitou o programa",AH4454="Realizada"),IFERROR(IF(AG4454="",0,AG4454-R4454),0),0),0)</f>
        <v>0</v>
      </c>
      <c r="BB4454" s="209" t="str">
        <f>_xlfn.XLOOKUP(U4454,'Lista Suspensa'!$AA$20:$AA$23,'Lista Suspensa'!$AB$20:$AB$23,"N/A")</f>
        <v>S</v>
      </c>
    </row>
    <row r="4455" spans="1:54" ht="12" customHeight="1">
      <c r="A4455" s="151" t="s">
        <v>121</v>
      </c>
      <c r="B4455" s="152">
        <v>45292</v>
      </c>
      <c r="C4455" s="153" t="s">
        <v>122</v>
      </c>
      <c r="D4455" s="153" t="s">
        <v>171</v>
      </c>
      <c r="E4455" s="244">
        <v>93657111</v>
      </c>
      <c r="F4455" s="144" t="s">
        <v>8017</v>
      </c>
      <c r="G4455" s="230"/>
      <c r="H4455" s="154">
        <v>31971</v>
      </c>
      <c r="I4455" s="153">
        <v>38</v>
      </c>
      <c r="J4455" s="148" t="s">
        <v>70</v>
      </c>
      <c r="K4455" s="153" t="s">
        <v>101</v>
      </c>
      <c r="L4455" s="153"/>
      <c r="M4455" s="153"/>
      <c r="N4455" s="153"/>
      <c r="O4455" s="155">
        <v>21993947310</v>
      </c>
      <c r="P4455" s="156" t="s">
        <v>60</v>
      </c>
      <c r="Q4455" s="157" t="s">
        <v>7576</v>
      </c>
      <c r="R4455" s="158"/>
      <c r="S4455" s="159">
        <v>45891</v>
      </c>
      <c r="T4455" s="159" t="s">
        <v>6983</v>
      </c>
      <c r="U4455" s="159" t="s">
        <v>6152</v>
      </c>
      <c r="V4455" s="154">
        <v>45861</v>
      </c>
      <c r="W4455" s="154">
        <v>45866</v>
      </c>
      <c r="X4455" s="154">
        <v>45891</v>
      </c>
      <c r="Y4455" s="160"/>
      <c r="Z4455" s="160"/>
      <c r="AA4455" s="153"/>
      <c r="AB4455" s="153"/>
      <c r="AC4455" s="182" t="e">
        <f t="shared" si="140"/>
        <v>#DIV/0!</v>
      </c>
      <c r="AD4455" s="153" t="e">
        <f t="shared" si="141"/>
        <v>#DIV/0!</v>
      </c>
      <c r="AE4455" s="207"/>
      <c r="AF4455" s="153"/>
      <c r="AG4455" s="159"/>
      <c r="AH4455" s="153"/>
      <c r="AI4455" s="161"/>
      <c r="AJ4455" s="153"/>
      <c r="AK4455" s="153"/>
      <c r="AL4455" s="207"/>
      <c r="AM4455" s="207"/>
      <c r="AN4455" s="207"/>
      <c r="AO4455" s="207"/>
      <c r="AP4455" s="147" t="s">
        <v>54</v>
      </c>
      <c r="AQ4455" s="147"/>
      <c r="AR4455" s="147"/>
      <c r="AS4455" s="209" t="s">
        <v>68</v>
      </c>
      <c r="AT4455" s="223" t="str">
        <f>MONTH(B4455)&amp;"/"&amp;YEAR(B4455)</f>
        <v>1/2024</v>
      </c>
      <c r="AU4455" s="223">
        <f>WEEKNUM(B4455)-WEEKNUM(EOMONTH(B4455,-1)+1)+1</f>
        <v>1</v>
      </c>
      <c r="AV4455" s="209" t="str">
        <f>MONTH(R4455)&amp;"/"&amp;YEAR(R4455)</f>
        <v>1/1900</v>
      </c>
      <c r="AW4455" s="209" t="e">
        <f>WEEKNUM(R4455)-WEEKNUM(EOMONTH(R4455,-1)+1)+1</f>
        <v>#NUM!</v>
      </c>
      <c r="AX4455" s="209">
        <f>IF(BB4455="S",IF(Q4455="1. Aceitou o programa",R4455-B4455,0),0)</f>
        <v>0</v>
      </c>
      <c r="AY4455" s="209">
        <f>IF(BB4455="S",IF(AND(S4455&lt;&gt;"",R4455&lt;&gt;""),S4455-R4455,0),0)</f>
        <v>0</v>
      </c>
      <c r="AZ4455" s="209">
        <f>IF(BB4455="S",IF(Q4455="1. Aceitou o programa",IF(OR(X4455="Não se Aplica",X4455=""),IF(OR(W4455="Não se Aplica",W4455=""),0,W4455-V4455),AVERAGE(X4455-W4455,W4455-V4455)),0),0)</f>
        <v>0</v>
      </c>
      <c r="BA4455" s="209">
        <f>IF(BB4455="S",IF(AND(Q4455="1. Aceitou o programa",AH4455="Realizada"),IFERROR(IF(AG4455="",0,AG4455-R4455),0),0),0)</f>
        <v>0</v>
      </c>
      <c r="BB4455" s="209" t="str">
        <f>_xlfn.XLOOKUP(U4455,'Lista Suspensa'!$AA$20:$AA$23,'Lista Suspensa'!$AB$20:$AB$23,"N/A")</f>
        <v>S</v>
      </c>
    </row>
    <row r="4456" spans="1:54" ht="12" customHeight="1">
      <c r="A4456" s="151" t="s">
        <v>121</v>
      </c>
      <c r="B4456" s="152">
        <v>45292</v>
      </c>
      <c r="C4456" s="153" t="s">
        <v>122</v>
      </c>
      <c r="D4456" s="153" t="s">
        <v>274</v>
      </c>
      <c r="E4456" s="244">
        <v>417067941</v>
      </c>
      <c r="F4456" s="144" t="s">
        <v>8018</v>
      </c>
      <c r="G4456" s="230"/>
      <c r="H4456" s="154">
        <v>32029</v>
      </c>
      <c r="I4456" s="153">
        <v>38</v>
      </c>
      <c r="J4456" s="148" t="s">
        <v>70</v>
      </c>
      <c r="K4456" s="153" t="s">
        <v>101</v>
      </c>
      <c r="L4456" s="153"/>
      <c r="M4456" s="153"/>
      <c r="N4456" s="153"/>
      <c r="O4456" s="155" t="s">
        <v>8019</v>
      </c>
      <c r="P4456" s="156" t="s">
        <v>60</v>
      </c>
      <c r="Q4456" s="157" t="s">
        <v>7576</v>
      </c>
      <c r="R4456" s="158"/>
      <c r="S4456" s="159">
        <v>45895</v>
      </c>
      <c r="T4456" s="159" t="s">
        <v>6983</v>
      </c>
      <c r="U4456" s="159" t="s">
        <v>6152</v>
      </c>
      <c r="V4456" s="154">
        <v>45861</v>
      </c>
      <c r="W4456" s="154">
        <v>45866</v>
      </c>
      <c r="X4456" s="154">
        <v>45895</v>
      </c>
      <c r="Y4456" s="160"/>
      <c r="Z4456" s="160"/>
      <c r="AA4456" s="153"/>
      <c r="AB4456" s="153"/>
      <c r="AC4456" s="182" t="e">
        <f t="shared" si="140"/>
        <v>#DIV/0!</v>
      </c>
      <c r="AD4456" s="153" t="e">
        <f t="shared" si="141"/>
        <v>#DIV/0!</v>
      </c>
      <c r="AE4456" s="207"/>
      <c r="AF4456" s="153"/>
      <c r="AG4456" s="159"/>
      <c r="AH4456" s="153"/>
      <c r="AI4456" s="161"/>
      <c r="AJ4456" s="153"/>
      <c r="AK4456" s="153"/>
      <c r="AL4456" s="207" t="s">
        <v>85</v>
      </c>
      <c r="AM4456" s="207" t="s">
        <v>86</v>
      </c>
      <c r="AN4456" s="207">
        <v>45901</v>
      </c>
      <c r="AO4456" s="207"/>
      <c r="AP4456" s="147" t="s">
        <v>54</v>
      </c>
      <c r="AQ4456" s="147"/>
      <c r="AR4456" s="147"/>
      <c r="AS4456" s="209" t="s">
        <v>68</v>
      </c>
      <c r="AT4456" s="223" t="str">
        <f>MONTH(B4456)&amp;"/"&amp;YEAR(B4456)</f>
        <v>1/2024</v>
      </c>
      <c r="AU4456" s="223">
        <f>WEEKNUM(B4456)-WEEKNUM(EOMONTH(B4456,-1)+1)+1</f>
        <v>1</v>
      </c>
      <c r="AV4456" s="209" t="str">
        <f>MONTH(R4456)&amp;"/"&amp;YEAR(R4456)</f>
        <v>1/1900</v>
      </c>
      <c r="AW4456" s="209" t="e">
        <f>WEEKNUM(R4456)-WEEKNUM(EOMONTH(R4456,-1)+1)+1</f>
        <v>#NUM!</v>
      </c>
      <c r="AX4456" s="209">
        <f>IF(BB4456="S",IF(Q4456="1. Aceitou o programa",R4456-B4456,0),0)</f>
        <v>0</v>
      </c>
      <c r="AY4456" s="209">
        <f>IF(BB4456="S",IF(AND(S4456&lt;&gt;"",R4456&lt;&gt;""),S4456-R4456,0),0)</f>
        <v>0</v>
      </c>
      <c r="AZ4456" s="209">
        <f>IF(BB4456="S",IF(Q4456="1. Aceitou o programa",IF(OR(X4456="Não se Aplica",X4456=""),IF(OR(W4456="Não se Aplica",W4456=""),0,W4456-V4456),AVERAGE(X4456-W4456,W4456-V4456)),0),0)</f>
        <v>0</v>
      </c>
      <c r="BA4456" s="209">
        <f>IF(BB4456="S",IF(AND(Q4456="1. Aceitou o programa",AH4456="Realizada"),IFERROR(IF(AG4456="",0,AG4456-R4456),0),0),0)</f>
        <v>0</v>
      </c>
      <c r="BB4456" s="209" t="str">
        <f>_xlfn.XLOOKUP(U4456,'Lista Suspensa'!$AA$20:$AA$23,'Lista Suspensa'!$AB$20:$AB$23,"N/A")</f>
        <v>S</v>
      </c>
    </row>
    <row r="4457" spans="1:54" ht="12" customHeight="1">
      <c r="A4457" s="151" t="s">
        <v>121</v>
      </c>
      <c r="B4457" s="152">
        <v>45292</v>
      </c>
      <c r="C4457" s="153" t="s">
        <v>122</v>
      </c>
      <c r="D4457" s="153" t="s">
        <v>274</v>
      </c>
      <c r="E4457" s="244">
        <v>94460802</v>
      </c>
      <c r="F4457" s="144" t="s">
        <v>8020</v>
      </c>
      <c r="G4457" s="230"/>
      <c r="H4457" s="154">
        <v>32403</v>
      </c>
      <c r="I4457" s="153">
        <v>37</v>
      </c>
      <c r="J4457" s="148" t="s">
        <v>70</v>
      </c>
      <c r="K4457" s="153" t="s">
        <v>101</v>
      </c>
      <c r="L4457" s="153"/>
      <c r="M4457" s="153"/>
      <c r="N4457" s="153"/>
      <c r="O4457" s="155" t="s">
        <v>8021</v>
      </c>
      <c r="P4457" s="156" t="s">
        <v>60</v>
      </c>
      <c r="Q4457" s="157" t="s">
        <v>7576</v>
      </c>
      <c r="R4457" s="158"/>
      <c r="S4457" s="159">
        <v>45930</v>
      </c>
      <c r="T4457" s="159" t="s">
        <v>6983</v>
      </c>
      <c r="U4457" s="159" t="s">
        <v>6152</v>
      </c>
      <c r="V4457" s="154">
        <v>45887</v>
      </c>
      <c r="W4457" s="154">
        <v>45889</v>
      </c>
      <c r="X4457" s="154">
        <v>45930</v>
      </c>
      <c r="Y4457" s="160"/>
      <c r="Z4457" s="160"/>
      <c r="AA4457" s="153"/>
      <c r="AB4457" s="153"/>
      <c r="AC4457" s="182" t="e">
        <f t="shared" si="140"/>
        <v>#DIV/0!</v>
      </c>
      <c r="AD4457" s="153" t="e">
        <f t="shared" si="141"/>
        <v>#DIV/0!</v>
      </c>
      <c r="AE4457" s="207"/>
      <c r="AF4457" s="153"/>
      <c r="AG4457" s="159"/>
      <c r="AH4457" s="153"/>
      <c r="AI4457" s="161"/>
      <c r="AJ4457" s="153"/>
      <c r="AK4457" s="153"/>
      <c r="AL4457" s="207"/>
      <c r="AM4457" s="207"/>
      <c r="AN4457" s="207"/>
      <c r="AO4457" s="207"/>
      <c r="AP4457" s="147" t="s">
        <v>54</v>
      </c>
      <c r="AQ4457" s="147"/>
      <c r="AR4457" s="147"/>
      <c r="AS4457" s="209" t="s">
        <v>68</v>
      </c>
      <c r="AT4457" s="223" t="str">
        <f>MONTH(B4457)&amp;"/"&amp;YEAR(B4457)</f>
        <v>1/2024</v>
      </c>
      <c r="AU4457" s="223">
        <f>WEEKNUM(B4457)-WEEKNUM(EOMONTH(B4457,-1)+1)+1</f>
        <v>1</v>
      </c>
      <c r="AV4457" s="209" t="str">
        <f>MONTH(R4457)&amp;"/"&amp;YEAR(R4457)</f>
        <v>1/1900</v>
      </c>
      <c r="AW4457" s="209" t="e">
        <f>WEEKNUM(R4457)-WEEKNUM(EOMONTH(R4457,-1)+1)+1</f>
        <v>#NUM!</v>
      </c>
      <c r="AX4457" s="209">
        <f>IF(BB4457="S",IF(Q4457="1. Aceitou o programa",R4457-B4457,0),0)</f>
        <v>0</v>
      </c>
      <c r="AY4457" s="209">
        <f>IF(BB4457="S",IF(AND(S4457&lt;&gt;"",R4457&lt;&gt;""),S4457-R4457,0),0)</f>
        <v>0</v>
      </c>
      <c r="AZ4457" s="209">
        <f>IF(BB4457="S",IF(Q4457="1. Aceitou o programa",IF(OR(X4457="Não se Aplica",X4457=""),IF(OR(W4457="Não se Aplica",W4457=""),0,W4457-V4457),AVERAGE(X4457-W4457,W4457-V4457)),0),0)</f>
        <v>0</v>
      </c>
      <c r="BA4457" s="209">
        <f>IF(BB4457="S",IF(AND(Q4457="1. Aceitou o programa",AH4457="Realizada"),IFERROR(IF(AG4457="",0,AG4457-R4457),0),0),0)</f>
        <v>0</v>
      </c>
      <c r="BB4457" s="209" t="str">
        <f>_xlfn.XLOOKUP(U4457,'Lista Suspensa'!$AA$20:$AA$23,'Lista Suspensa'!$AB$20:$AB$23,"N/A")</f>
        <v>S</v>
      </c>
    </row>
    <row r="4458" spans="1:54" ht="12" customHeight="1">
      <c r="A4458" s="151" t="s">
        <v>121</v>
      </c>
      <c r="B4458" s="152">
        <v>45292</v>
      </c>
      <c r="C4458" s="153" t="s">
        <v>122</v>
      </c>
      <c r="D4458" s="153" t="s">
        <v>171</v>
      </c>
      <c r="E4458" s="244">
        <v>94140221</v>
      </c>
      <c r="F4458" s="144" t="s">
        <v>8022</v>
      </c>
      <c r="G4458" s="230"/>
      <c r="H4458" s="154">
        <v>33116</v>
      </c>
      <c r="I4458" s="153">
        <v>35</v>
      </c>
      <c r="J4458" s="148" t="s">
        <v>70</v>
      </c>
      <c r="K4458" s="153" t="s">
        <v>101</v>
      </c>
      <c r="L4458" s="153"/>
      <c r="M4458" s="153"/>
      <c r="N4458" s="153"/>
      <c r="O4458" s="155">
        <v>21980786390</v>
      </c>
      <c r="P4458" s="156" t="s">
        <v>60</v>
      </c>
      <c r="Q4458" s="157" t="s">
        <v>7576</v>
      </c>
      <c r="R4458" s="158"/>
      <c r="S4458" s="159">
        <v>45936</v>
      </c>
      <c r="T4458" s="159" t="s">
        <v>6983</v>
      </c>
      <c r="U4458" s="159" t="s">
        <v>6152</v>
      </c>
      <c r="V4458" s="154">
        <v>45922</v>
      </c>
      <c r="W4458" s="154">
        <v>45926</v>
      </c>
      <c r="X4458" s="154">
        <v>45936</v>
      </c>
      <c r="Y4458" s="160"/>
      <c r="Z4458" s="160"/>
      <c r="AA4458" s="153"/>
      <c r="AB4458" s="153"/>
      <c r="AC4458" s="182" t="e">
        <f t="shared" si="140"/>
        <v>#DIV/0!</v>
      </c>
      <c r="AD4458" s="153" t="e">
        <f t="shared" si="141"/>
        <v>#DIV/0!</v>
      </c>
      <c r="AE4458" s="207"/>
      <c r="AF4458" s="153"/>
      <c r="AG4458" s="159"/>
      <c r="AH4458" s="153"/>
      <c r="AI4458" s="161"/>
      <c r="AJ4458" s="153"/>
      <c r="AK4458" s="153"/>
      <c r="AL4458" s="207"/>
      <c r="AM4458" s="207"/>
      <c r="AN4458" s="207"/>
      <c r="AO4458" s="207"/>
      <c r="AP4458" s="147" t="s">
        <v>54</v>
      </c>
      <c r="AQ4458" s="147"/>
      <c r="AR4458" s="147"/>
      <c r="AS4458" s="209" t="s">
        <v>68</v>
      </c>
      <c r="AT4458" s="223" t="str">
        <f>MONTH(B4458)&amp;"/"&amp;YEAR(B4458)</f>
        <v>1/2024</v>
      </c>
      <c r="AU4458" s="223">
        <f>WEEKNUM(B4458)-WEEKNUM(EOMONTH(B4458,-1)+1)+1</f>
        <v>1</v>
      </c>
      <c r="AV4458" s="209" t="str">
        <f>MONTH(R4458)&amp;"/"&amp;YEAR(R4458)</f>
        <v>1/1900</v>
      </c>
      <c r="AW4458" s="209" t="e">
        <f>WEEKNUM(R4458)-WEEKNUM(EOMONTH(R4458,-1)+1)+1</f>
        <v>#NUM!</v>
      </c>
      <c r="AX4458" s="209">
        <f>IF(BB4458="S",IF(Q4458="1. Aceitou o programa",R4458-B4458,0),0)</f>
        <v>0</v>
      </c>
      <c r="AY4458" s="209">
        <f>IF(BB4458="S",IF(AND(S4458&lt;&gt;"",R4458&lt;&gt;""),S4458-R4458,0),0)</f>
        <v>0</v>
      </c>
      <c r="AZ4458" s="209">
        <f>IF(BB4458="S",IF(Q4458="1. Aceitou o programa",IF(OR(X4458="Não se Aplica",X4458=""),IF(OR(W4458="Não se Aplica",W4458=""),0,W4458-V4458),AVERAGE(X4458-W4458,W4458-V4458)),0),0)</f>
        <v>0</v>
      </c>
      <c r="BA4458" s="209">
        <f>IF(BB4458="S",IF(AND(Q4458="1. Aceitou o programa",AH4458="Realizada"),IFERROR(IF(AG4458="",0,AG4458-R4458),0),0),0)</f>
        <v>0</v>
      </c>
      <c r="BB4458" s="209" t="str">
        <f>_xlfn.XLOOKUP(U4458,'Lista Suspensa'!$AA$20:$AA$23,'Lista Suspensa'!$AB$20:$AB$23,"N/A")</f>
        <v>S</v>
      </c>
    </row>
    <row r="4459" spans="1:54" ht="12" customHeight="1">
      <c r="A4459" s="151" t="s">
        <v>121</v>
      </c>
      <c r="B4459" s="152">
        <v>45292</v>
      </c>
      <c r="C4459" s="153" t="s">
        <v>122</v>
      </c>
      <c r="D4459" s="153" t="s">
        <v>178</v>
      </c>
      <c r="E4459" s="244">
        <v>94480961</v>
      </c>
      <c r="F4459" s="144" t="s">
        <v>8023</v>
      </c>
      <c r="G4459" s="230"/>
      <c r="H4459" s="154">
        <v>33493</v>
      </c>
      <c r="I4459" s="153">
        <v>34</v>
      </c>
      <c r="J4459" s="148" t="s">
        <v>70</v>
      </c>
      <c r="K4459" s="153" t="s">
        <v>101</v>
      </c>
      <c r="L4459" s="153"/>
      <c r="M4459" s="153"/>
      <c r="N4459" s="153"/>
      <c r="O4459" s="155" t="s">
        <v>8024</v>
      </c>
      <c r="P4459" s="156" t="s">
        <v>60</v>
      </c>
      <c r="Q4459" s="157" t="s">
        <v>7576</v>
      </c>
      <c r="R4459" s="158"/>
      <c r="S4459" s="159">
        <v>45882</v>
      </c>
      <c r="T4459" s="159" t="s">
        <v>6983</v>
      </c>
      <c r="U4459" s="159" t="s">
        <v>6152</v>
      </c>
      <c r="V4459" s="154">
        <v>45861</v>
      </c>
      <c r="W4459" s="154">
        <v>45866</v>
      </c>
      <c r="X4459" s="154">
        <v>45882</v>
      </c>
      <c r="Y4459" s="160"/>
      <c r="Z4459" s="160"/>
      <c r="AA4459" s="153"/>
      <c r="AB4459" s="153"/>
      <c r="AC4459" s="182" t="e">
        <f t="shared" si="140"/>
        <v>#DIV/0!</v>
      </c>
      <c r="AD4459" s="153" t="e">
        <f t="shared" si="141"/>
        <v>#DIV/0!</v>
      </c>
      <c r="AE4459" s="207"/>
      <c r="AF4459" s="153"/>
      <c r="AG4459" s="159"/>
      <c r="AH4459" s="153"/>
      <c r="AI4459" s="161"/>
      <c r="AJ4459" s="153"/>
      <c r="AK4459" s="153"/>
      <c r="AL4459" s="207"/>
      <c r="AM4459" s="207"/>
      <c r="AN4459" s="207"/>
      <c r="AO4459" s="207"/>
      <c r="AP4459" s="147" t="s">
        <v>54</v>
      </c>
      <c r="AQ4459" s="147"/>
      <c r="AR4459" s="147"/>
      <c r="AS4459" s="209" t="s">
        <v>68</v>
      </c>
      <c r="AT4459" s="223" t="str">
        <f>MONTH(B4459)&amp;"/"&amp;YEAR(B4459)</f>
        <v>1/2024</v>
      </c>
      <c r="AU4459" s="223">
        <f>WEEKNUM(B4459)-WEEKNUM(EOMONTH(B4459,-1)+1)+1</f>
        <v>1</v>
      </c>
      <c r="AV4459" s="209" t="str">
        <f>MONTH(R4459)&amp;"/"&amp;YEAR(R4459)</f>
        <v>1/1900</v>
      </c>
      <c r="AW4459" s="209" t="e">
        <f>WEEKNUM(R4459)-WEEKNUM(EOMONTH(R4459,-1)+1)+1</f>
        <v>#NUM!</v>
      </c>
      <c r="AX4459" s="209">
        <f>IF(BB4459="S",IF(Q4459="1. Aceitou o programa",R4459-B4459,0),0)</f>
        <v>0</v>
      </c>
      <c r="AY4459" s="209">
        <f>IF(BB4459="S",IF(AND(S4459&lt;&gt;"",R4459&lt;&gt;""),S4459-R4459,0),0)</f>
        <v>0</v>
      </c>
      <c r="AZ4459" s="209">
        <f>IF(BB4459="S",IF(Q4459="1. Aceitou o programa",IF(OR(X4459="Não se Aplica",X4459=""),IF(OR(W4459="Não se Aplica",W4459=""),0,W4459-V4459),AVERAGE(X4459-W4459,W4459-V4459)),0),0)</f>
        <v>0</v>
      </c>
      <c r="BA4459" s="209">
        <f>IF(BB4459="S",IF(AND(Q4459="1. Aceitou o programa",AH4459="Realizada"),IFERROR(IF(AG4459="",0,AG4459-R4459),0),0),0)</f>
        <v>0</v>
      </c>
      <c r="BB4459" s="209" t="str">
        <f>_xlfn.XLOOKUP(U4459,'Lista Suspensa'!$AA$20:$AA$23,'Lista Suspensa'!$AB$20:$AB$23,"N/A")</f>
        <v>S</v>
      </c>
    </row>
    <row r="4460" spans="1:54" ht="12" customHeight="1">
      <c r="A4460" s="151" t="s">
        <v>121</v>
      </c>
      <c r="B4460" s="152">
        <v>45292</v>
      </c>
      <c r="C4460" s="153" t="s">
        <v>122</v>
      </c>
      <c r="D4460" s="153" t="s">
        <v>171</v>
      </c>
      <c r="E4460" s="244">
        <v>882657364</v>
      </c>
      <c r="F4460" s="144" t="s">
        <v>8025</v>
      </c>
      <c r="G4460" s="230"/>
      <c r="H4460" s="154">
        <v>34722</v>
      </c>
      <c r="I4460" s="153">
        <v>31</v>
      </c>
      <c r="J4460" s="148" t="s">
        <v>58</v>
      </c>
      <c r="K4460" s="153" t="s">
        <v>101</v>
      </c>
      <c r="L4460" s="153"/>
      <c r="M4460" s="153"/>
      <c r="N4460" s="153"/>
      <c r="O4460" s="155">
        <v>21988757286</v>
      </c>
      <c r="P4460" s="156" t="s">
        <v>60</v>
      </c>
      <c r="Q4460" s="157" t="s">
        <v>7576</v>
      </c>
      <c r="R4460" s="158"/>
      <c r="S4460" s="159">
        <v>45910</v>
      </c>
      <c r="T4460" s="159" t="s">
        <v>6983</v>
      </c>
      <c r="U4460" s="159" t="s">
        <v>6152</v>
      </c>
      <c r="V4460" s="154">
        <v>45887</v>
      </c>
      <c r="W4460" s="154">
        <v>45889</v>
      </c>
      <c r="X4460" s="154">
        <v>45910</v>
      </c>
      <c r="Y4460" s="160"/>
      <c r="Z4460" s="160"/>
      <c r="AA4460" s="153"/>
      <c r="AB4460" s="153"/>
      <c r="AC4460" s="182" t="e">
        <f t="shared" si="140"/>
        <v>#DIV/0!</v>
      </c>
      <c r="AD4460" s="153" t="e">
        <f t="shared" si="141"/>
        <v>#DIV/0!</v>
      </c>
      <c r="AE4460" s="207"/>
      <c r="AF4460" s="153"/>
      <c r="AG4460" s="159"/>
      <c r="AH4460" s="153"/>
      <c r="AI4460" s="161"/>
      <c r="AJ4460" s="153"/>
      <c r="AK4460" s="153"/>
      <c r="AL4460" s="207"/>
      <c r="AM4460" s="207"/>
      <c r="AN4460" s="207"/>
      <c r="AO4460" s="207"/>
      <c r="AP4460" s="147" t="s">
        <v>54</v>
      </c>
      <c r="AQ4460" s="147"/>
      <c r="AR4460" s="147"/>
      <c r="AS4460" s="209" t="s">
        <v>68</v>
      </c>
      <c r="AT4460" s="223" t="str">
        <f>MONTH(B4460)&amp;"/"&amp;YEAR(B4460)</f>
        <v>1/2024</v>
      </c>
      <c r="AU4460" s="223">
        <f>WEEKNUM(B4460)-WEEKNUM(EOMONTH(B4460,-1)+1)+1</f>
        <v>1</v>
      </c>
      <c r="AV4460" s="209" t="str">
        <f>MONTH(R4460)&amp;"/"&amp;YEAR(R4460)</f>
        <v>1/1900</v>
      </c>
      <c r="AW4460" s="209" t="e">
        <f>WEEKNUM(R4460)-WEEKNUM(EOMONTH(R4460,-1)+1)+1</f>
        <v>#NUM!</v>
      </c>
      <c r="AX4460" s="209">
        <f>IF(BB4460="S",IF(Q4460="1. Aceitou o programa",R4460-B4460,0),0)</f>
        <v>0</v>
      </c>
      <c r="AY4460" s="209">
        <f>IF(BB4460="S",IF(AND(S4460&lt;&gt;"",R4460&lt;&gt;""),S4460-R4460,0),0)</f>
        <v>0</v>
      </c>
      <c r="AZ4460" s="209">
        <f>IF(BB4460="S",IF(Q4460="1. Aceitou o programa",IF(OR(X4460="Não se Aplica",X4460=""),IF(OR(W4460="Não se Aplica",W4460=""),0,W4460-V4460),AVERAGE(X4460-W4460,W4460-V4460)),0),0)</f>
        <v>0</v>
      </c>
      <c r="BA4460" s="209">
        <f>IF(BB4460="S",IF(AND(Q4460="1. Aceitou o programa",AH4460="Realizada"),IFERROR(IF(AG4460="",0,AG4460-R4460),0),0),0)</f>
        <v>0</v>
      </c>
      <c r="BB4460" s="209" t="str">
        <f>_xlfn.XLOOKUP(U4460,'Lista Suspensa'!$AA$20:$AA$23,'Lista Suspensa'!$AB$20:$AB$23,"N/A")</f>
        <v>S</v>
      </c>
    </row>
    <row r="4461" spans="1:54" ht="12" customHeight="1">
      <c r="A4461" s="151" t="s">
        <v>121</v>
      </c>
      <c r="B4461" s="152">
        <v>45292</v>
      </c>
      <c r="C4461" s="153" t="s">
        <v>122</v>
      </c>
      <c r="D4461" s="153" t="s">
        <v>171</v>
      </c>
      <c r="E4461" s="244">
        <v>888837976</v>
      </c>
      <c r="F4461" s="144" t="s">
        <v>8026</v>
      </c>
      <c r="G4461" s="230"/>
      <c r="H4461" s="154">
        <v>36039</v>
      </c>
      <c r="I4461" s="153">
        <v>27</v>
      </c>
      <c r="J4461" s="148" t="s">
        <v>58</v>
      </c>
      <c r="K4461" s="153" t="s">
        <v>101</v>
      </c>
      <c r="L4461" s="153"/>
      <c r="M4461" s="153"/>
      <c r="N4461" s="153"/>
      <c r="O4461" s="155">
        <v>21996171975</v>
      </c>
      <c r="P4461" s="156" t="s">
        <v>60</v>
      </c>
      <c r="Q4461" s="157" t="s">
        <v>7576</v>
      </c>
      <c r="R4461" s="158"/>
      <c r="S4461" s="159">
        <v>45924</v>
      </c>
      <c r="T4461" s="159" t="s">
        <v>6983</v>
      </c>
      <c r="U4461" s="159" t="s">
        <v>6152</v>
      </c>
      <c r="V4461" s="154">
        <v>45887</v>
      </c>
      <c r="W4461" s="154">
        <v>45889</v>
      </c>
      <c r="X4461" s="154">
        <v>45924</v>
      </c>
      <c r="Y4461" s="160"/>
      <c r="Z4461" s="160"/>
      <c r="AA4461" s="153"/>
      <c r="AB4461" s="153"/>
      <c r="AC4461" s="182" t="e">
        <f t="shared" si="140"/>
        <v>#DIV/0!</v>
      </c>
      <c r="AD4461" s="153" t="e">
        <f t="shared" si="141"/>
        <v>#DIV/0!</v>
      </c>
      <c r="AE4461" s="207"/>
      <c r="AF4461" s="153"/>
      <c r="AG4461" s="159"/>
      <c r="AH4461" s="153"/>
      <c r="AI4461" s="161"/>
      <c r="AJ4461" s="153"/>
      <c r="AK4461" s="153"/>
      <c r="AL4461" s="207"/>
      <c r="AM4461" s="207"/>
      <c r="AN4461" s="207"/>
      <c r="AO4461" s="207"/>
      <c r="AP4461" s="147" t="s">
        <v>54</v>
      </c>
      <c r="AQ4461" s="147"/>
      <c r="AR4461" s="147"/>
      <c r="AS4461" s="209" t="s">
        <v>68</v>
      </c>
      <c r="AT4461" s="223" t="str">
        <f>MONTH(B4461)&amp;"/"&amp;YEAR(B4461)</f>
        <v>1/2024</v>
      </c>
      <c r="AU4461" s="223">
        <f>WEEKNUM(B4461)-WEEKNUM(EOMONTH(B4461,-1)+1)+1</f>
        <v>1</v>
      </c>
      <c r="AV4461" s="209" t="str">
        <f>MONTH(R4461)&amp;"/"&amp;YEAR(R4461)</f>
        <v>1/1900</v>
      </c>
      <c r="AW4461" s="209" t="e">
        <f>WEEKNUM(R4461)-WEEKNUM(EOMONTH(R4461,-1)+1)+1</f>
        <v>#NUM!</v>
      </c>
      <c r="AX4461" s="209">
        <f>IF(BB4461="S",IF(Q4461="1. Aceitou o programa",R4461-B4461,0),0)</f>
        <v>0</v>
      </c>
      <c r="AY4461" s="209">
        <f>IF(BB4461="S",IF(AND(S4461&lt;&gt;"",R4461&lt;&gt;""),S4461-R4461,0),0)</f>
        <v>0</v>
      </c>
      <c r="AZ4461" s="209">
        <f>IF(BB4461="S",IF(Q4461="1. Aceitou o programa",IF(OR(X4461="Não se Aplica",X4461=""),IF(OR(W4461="Não se Aplica",W4461=""),0,W4461-V4461),AVERAGE(X4461-W4461,W4461-V4461)),0),0)</f>
        <v>0</v>
      </c>
      <c r="BA4461" s="209">
        <f>IF(BB4461="S",IF(AND(Q4461="1. Aceitou o programa",AH4461="Realizada"),IFERROR(IF(AG4461="",0,AG4461-R4461),0),0),0)</f>
        <v>0</v>
      </c>
      <c r="BB4461" s="209" t="str">
        <f>_xlfn.XLOOKUP(U4461,'Lista Suspensa'!$AA$20:$AA$23,'Lista Suspensa'!$AB$20:$AB$23,"N/A")</f>
        <v>S</v>
      </c>
    </row>
    <row r="4462" spans="1:54" ht="12" customHeight="1">
      <c r="A4462" s="151" t="s">
        <v>121</v>
      </c>
      <c r="B4462" s="152">
        <v>45292</v>
      </c>
      <c r="C4462" s="153" t="s">
        <v>122</v>
      </c>
      <c r="D4462" s="153" t="s">
        <v>171</v>
      </c>
      <c r="E4462" s="244">
        <v>881936863</v>
      </c>
      <c r="F4462" s="144" t="s">
        <v>8027</v>
      </c>
      <c r="G4462" s="230"/>
      <c r="H4462" s="154">
        <v>36290</v>
      </c>
      <c r="I4462" s="153">
        <v>27</v>
      </c>
      <c r="J4462" s="148" t="s">
        <v>70</v>
      </c>
      <c r="K4462" s="153" t="s">
        <v>101</v>
      </c>
      <c r="L4462" s="153"/>
      <c r="M4462" s="153"/>
      <c r="N4462" s="153"/>
      <c r="O4462" s="155">
        <v>21971514592</v>
      </c>
      <c r="P4462" s="156" t="s">
        <v>60</v>
      </c>
      <c r="Q4462" s="157" t="s">
        <v>7576</v>
      </c>
      <c r="R4462" s="158"/>
      <c r="S4462" s="159">
        <v>45891</v>
      </c>
      <c r="T4462" s="159" t="s">
        <v>6983</v>
      </c>
      <c r="U4462" s="159" t="s">
        <v>6152</v>
      </c>
      <c r="V4462" s="154">
        <v>45861</v>
      </c>
      <c r="W4462" s="154">
        <v>45866</v>
      </c>
      <c r="X4462" s="154">
        <v>45891</v>
      </c>
      <c r="Y4462" s="160"/>
      <c r="Z4462" s="160"/>
      <c r="AA4462" s="153"/>
      <c r="AB4462" s="153"/>
      <c r="AC4462" s="182" t="e">
        <f t="shared" si="140"/>
        <v>#DIV/0!</v>
      </c>
      <c r="AD4462" s="153" t="e">
        <f t="shared" si="141"/>
        <v>#DIV/0!</v>
      </c>
      <c r="AE4462" s="207"/>
      <c r="AF4462" s="153"/>
      <c r="AG4462" s="159"/>
      <c r="AH4462" s="153"/>
      <c r="AI4462" s="161"/>
      <c r="AJ4462" s="153"/>
      <c r="AK4462" s="153"/>
      <c r="AL4462" s="207"/>
      <c r="AM4462" s="207"/>
      <c r="AN4462" s="207"/>
      <c r="AO4462" s="207"/>
      <c r="AP4462" s="147" t="s">
        <v>54</v>
      </c>
      <c r="AQ4462" s="147"/>
      <c r="AR4462" s="147"/>
      <c r="AS4462" s="209" t="s">
        <v>68</v>
      </c>
      <c r="AT4462" s="223" t="str">
        <f>MONTH(B4462)&amp;"/"&amp;YEAR(B4462)</f>
        <v>1/2024</v>
      </c>
      <c r="AU4462" s="223">
        <f>WEEKNUM(B4462)-WEEKNUM(EOMONTH(B4462,-1)+1)+1</f>
        <v>1</v>
      </c>
      <c r="AV4462" s="209" t="str">
        <f>MONTH(R4462)&amp;"/"&amp;YEAR(R4462)</f>
        <v>1/1900</v>
      </c>
      <c r="AW4462" s="209" t="e">
        <f>WEEKNUM(R4462)-WEEKNUM(EOMONTH(R4462,-1)+1)+1</f>
        <v>#NUM!</v>
      </c>
      <c r="AX4462" s="209">
        <f>IF(BB4462="S",IF(Q4462="1. Aceitou o programa",R4462-B4462,0),0)</f>
        <v>0</v>
      </c>
      <c r="AY4462" s="209">
        <f>IF(BB4462="S",IF(AND(S4462&lt;&gt;"",R4462&lt;&gt;""),S4462-R4462,0),0)</f>
        <v>0</v>
      </c>
      <c r="AZ4462" s="209">
        <f>IF(BB4462="S",IF(Q4462="1. Aceitou o programa",IF(OR(X4462="Não se Aplica",X4462=""),IF(OR(W4462="Não se Aplica",W4462=""),0,W4462-V4462),AVERAGE(X4462-W4462,W4462-V4462)),0),0)</f>
        <v>0</v>
      </c>
      <c r="BA4462" s="209">
        <f>IF(BB4462="S",IF(AND(Q4462="1. Aceitou o programa",AH4462="Realizada"),IFERROR(IF(AG4462="",0,AG4462-R4462),0),0),0)</f>
        <v>0</v>
      </c>
      <c r="BB4462" s="209" t="str">
        <f>_xlfn.XLOOKUP(U4462,'Lista Suspensa'!$AA$20:$AA$23,'Lista Suspensa'!$AB$20:$AB$23,"N/A")</f>
        <v>S</v>
      </c>
    </row>
    <row r="4463" spans="1:54" ht="12" customHeight="1">
      <c r="A4463" s="151" t="s">
        <v>121</v>
      </c>
      <c r="B4463" s="152">
        <v>45292</v>
      </c>
      <c r="C4463" s="153" t="s">
        <v>122</v>
      </c>
      <c r="D4463" s="153" t="s">
        <v>56</v>
      </c>
      <c r="E4463" s="244">
        <v>83671048</v>
      </c>
      <c r="F4463" s="144" t="s">
        <v>8028</v>
      </c>
      <c r="G4463" s="230"/>
      <c r="H4463" s="154">
        <v>22267</v>
      </c>
      <c r="I4463" s="153">
        <v>65</v>
      </c>
      <c r="J4463" s="148" t="s">
        <v>70</v>
      </c>
      <c r="K4463" s="153" t="s">
        <v>59</v>
      </c>
      <c r="L4463" s="153"/>
      <c r="M4463" s="153"/>
      <c r="N4463" s="153"/>
      <c r="O4463" s="155" t="s">
        <v>8029</v>
      </c>
      <c r="P4463" s="156" t="s">
        <v>60</v>
      </c>
      <c r="Q4463" s="157" t="s">
        <v>7576</v>
      </c>
      <c r="R4463" s="158"/>
      <c r="S4463" s="159">
        <v>45875</v>
      </c>
      <c r="T4463" s="159" t="s">
        <v>6983</v>
      </c>
      <c r="U4463" s="159" t="s">
        <v>6152</v>
      </c>
      <c r="V4463" s="154">
        <v>45861</v>
      </c>
      <c r="W4463" s="154">
        <v>45866</v>
      </c>
      <c r="X4463" s="154">
        <v>45875</v>
      </c>
      <c r="Y4463" s="160"/>
      <c r="Z4463" s="160"/>
      <c r="AA4463" s="153"/>
      <c r="AB4463" s="153"/>
      <c r="AC4463" s="182" t="e">
        <f t="shared" si="140"/>
        <v>#DIV/0!</v>
      </c>
      <c r="AD4463" s="153" t="e">
        <f t="shared" si="141"/>
        <v>#DIV/0!</v>
      </c>
      <c r="AE4463" s="207"/>
      <c r="AF4463" s="153"/>
      <c r="AG4463" s="159"/>
      <c r="AH4463" s="153"/>
      <c r="AI4463" s="161"/>
      <c r="AJ4463" s="153"/>
      <c r="AK4463" s="153"/>
      <c r="AL4463" s="207"/>
      <c r="AM4463" s="207"/>
      <c r="AN4463" s="207"/>
      <c r="AO4463" s="207"/>
      <c r="AP4463" s="147" t="s">
        <v>54</v>
      </c>
      <c r="AQ4463" s="147"/>
      <c r="AR4463" s="147"/>
      <c r="AS4463" s="209" t="s">
        <v>68</v>
      </c>
      <c r="AT4463" s="223" t="str">
        <f>MONTH(B4463)&amp;"/"&amp;YEAR(B4463)</f>
        <v>1/2024</v>
      </c>
      <c r="AU4463" s="223">
        <f>WEEKNUM(B4463)-WEEKNUM(EOMONTH(B4463,-1)+1)+1</f>
        <v>1</v>
      </c>
      <c r="AV4463" s="209" t="str">
        <f>MONTH(R4463)&amp;"/"&amp;YEAR(R4463)</f>
        <v>1/1900</v>
      </c>
      <c r="AW4463" s="209" t="e">
        <f>WEEKNUM(R4463)-WEEKNUM(EOMONTH(R4463,-1)+1)+1</f>
        <v>#NUM!</v>
      </c>
      <c r="AX4463" s="209">
        <f>IF(BB4463="S",IF(Q4463="1. Aceitou o programa",R4463-B4463,0),0)</f>
        <v>0</v>
      </c>
      <c r="AY4463" s="209">
        <f>IF(BB4463="S",IF(AND(S4463&lt;&gt;"",R4463&lt;&gt;""),S4463-R4463,0),0)</f>
        <v>0</v>
      </c>
      <c r="AZ4463" s="209">
        <f>IF(BB4463="S",IF(Q4463="1. Aceitou o programa",IF(OR(X4463="Não se Aplica",X4463=""),IF(OR(W4463="Não se Aplica",W4463=""),0,W4463-V4463),AVERAGE(X4463-W4463,W4463-V4463)),0),0)</f>
        <v>0</v>
      </c>
      <c r="BA4463" s="209">
        <f>IF(BB4463="S",IF(AND(Q4463="1. Aceitou o programa",AH4463="Realizada"),IFERROR(IF(AG4463="",0,AG4463-R4463),0),0),0)</f>
        <v>0</v>
      </c>
      <c r="BB4463" s="209" t="str">
        <f>_xlfn.XLOOKUP(U4463,'Lista Suspensa'!$AA$20:$AA$23,'Lista Suspensa'!$AB$20:$AB$23,"N/A")</f>
        <v>S</v>
      </c>
    </row>
    <row r="4464" spans="1:54" ht="12" customHeight="1">
      <c r="A4464" s="151" t="s">
        <v>121</v>
      </c>
      <c r="B4464" s="152">
        <v>45292</v>
      </c>
      <c r="C4464" s="153" t="s">
        <v>122</v>
      </c>
      <c r="D4464" s="153" t="s">
        <v>167</v>
      </c>
      <c r="E4464" s="244">
        <v>451294998</v>
      </c>
      <c r="F4464" s="144" t="s">
        <v>8030</v>
      </c>
      <c r="G4464" s="230"/>
      <c r="H4464" s="154">
        <v>24130</v>
      </c>
      <c r="I4464" s="153">
        <v>60</v>
      </c>
      <c r="J4464" s="148" t="s">
        <v>70</v>
      </c>
      <c r="K4464" s="153" t="s">
        <v>59</v>
      </c>
      <c r="L4464" s="153"/>
      <c r="M4464" s="153"/>
      <c r="N4464" s="153"/>
      <c r="O4464" s="155">
        <v>11987107234</v>
      </c>
      <c r="P4464" s="156" t="s">
        <v>60</v>
      </c>
      <c r="Q4464" s="157" t="s">
        <v>7576</v>
      </c>
      <c r="R4464" s="158"/>
      <c r="S4464" s="159">
        <v>45930</v>
      </c>
      <c r="T4464" s="159" t="s">
        <v>6983</v>
      </c>
      <c r="U4464" s="159" t="s">
        <v>6152</v>
      </c>
      <c r="V4464" s="154">
        <v>45887</v>
      </c>
      <c r="W4464" s="154">
        <v>45889</v>
      </c>
      <c r="X4464" s="154">
        <v>45930</v>
      </c>
      <c r="Y4464" s="160"/>
      <c r="Z4464" s="160"/>
      <c r="AA4464" s="153"/>
      <c r="AB4464" s="153"/>
      <c r="AC4464" s="182" t="e">
        <f t="shared" si="140"/>
        <v>#DIV/0!</v>
      </c>
      <c r="AD4464" s="153" t="e">
        <f t="shared" si="141"/>
        <v>#DIV/0!</v>
      </c>
      <c r="AE4464" s="207"/>
      <c r="AF4464" s="153"/>
      <c r="AG4464" s="159"/>
      <c r="AH4464" s="153"/>
      <c r="AI4464" s="161"/>
      <c r="AJ4464" s="153"/>
      <c r="AK4464" s="153"/>
      <c r="AL4464" s="207"/>
      <c r="AM4464" s="207"/>
      <c r="AN4464" s="207"/>
      <c r="AO4464" s="207"/>
      <c r="AP4464" s="147" t="s">
        <v>54</v>
      </c>
      <c r="AQ4464" s="147"/>
      <c r="AR4464" s="147"/>
      <c r="AS4464" s="209" t="s">
        <v>68</v>
      </c>
      <c r="AT4464" s="223" t="str">
        <f>MONTH(B4464)&amp;"/"&amp;YEAR(B4464)</f>
        <v>1/2024</v>
      </c>
      <c r="AU4464" s="223">
        <f>WEEKNUM(B4464)-WEEKNUM(EOMONTH(B4464,-1)+1)+1</f>
        <v>1</v>
      </c>
      <c r="AV4464" s="209" t="str">
        <f>MONTH(R4464)&amp;"/"&amp;YEAR(R4464)</f>
        <v>1/1900</v>
      </c>
      <c r="AW4464" s="209" t="e">
        <f>WEEKNUM(R4464)-WEEKNUM(EOMONTH(R4464,-1)+1)+1</f>
        <v>#NUM!</v>
      </c>
      <c r="AX4464" s="209">
        <f>IF(BB4464="S",IF(Q4464="1. Aceitou o programa",R4464-B4464,0),0)</f>
        <v>0</v>
      </c>
      <c r="AY4464" s="209">
        <f>IF(BB4464="S",IF(AND(S4464&lt;&gt;"",R4464&lt;&gt;""),S4464-R4464,0),0)</f>
        <v>0</v>
      </c>
      <c r="AZ4464" s="209">
        <f>IF(BB4464="S",IF(Q4464="1. Aceitou o programa",IF(OR(X4464="Não se Aplica",X4464=""),IF(OR(W4464="Não se Aplica",W4464=""),0,W4464-V4464),AVERAGE(X4464-W4464,W4464-V4464)),0),0)</f>
        <v>0</v>
      </c>
      <c r="BA4464" s="209">
        <f>IF(BB4464="S",IF(AND(Q4464="1. Aceitou o programa",AH4464="Realizada"),IFERROR(IF(AG4464="",0,AG4464-R4464),0),0),0)</f>
        <v>0</v>
      </c>
      <c r="BB4464" s="209" t="str">
        <f>_xlfn.XLOOKUP(U4464,'Lista Suspensa'!$AA$20:$AA$23,'Lista Suspensa'!$AB$20:$AB$23,"N/A")</f>
        <v>S</v>
      </c>
    </row>
    <row r="4465" spans="1:54" ht="12" customHeight="1">
      <c r="A4465" s="151" t="s">
        <v>121</v>
      </c>
      <c r="B4465" s="152">
        <v>45292</v>
      </c>
      <c r="C4465" s="153" t="s">
        <v>122</v>
      </c>
      <c r="D4465" s="153" t="s">
        <v>167</v>
      </c>
      <c r="E4465" s="244">
        <v>84262156</v>
      </c>
      <c r="F4465" s="144" t="s">
        <v>8031</v>
      </c>
      <c r="G4465" s="230"/>
      <c r="H4465" s="154">
        <v>25611</v>
      </c>
      <c r="I4465" s="153">
        <v>56</v>
      </c>
      <c r="J4465" s="148" t="s">
        <v>70</v>
      </c>
      <c r="K4465" s="153" t="s">
        <v>59</v>
      </c>
      <c r="L4465" s="153"/>
      <c r="M4465" s="153"/>
      <c r="N4465" s="153"/>
      <c r="O4465" s="155" t="s">
        <v>8032</v>
      </c>
      <c r="P4465" s="156" t="s">
        <v>60</v>
      </c>
      <c r="Q4465" s="157" t="s">
        <v>7576</v>
      </c>
      <c r="R4465" s="158"/>
      <c r="S4465" s="159">
        <v>45918</v>
      </c>
      <c r="T4465" s="159" t="s">
        <v>6983</v>
      </c>
      <c r="U4465" s="159" t="s">
        <v>6152</v>
      </c>
      <c r="V4465" s="154">
        <v>45887</v>
      </c>
      <c r="W4465" s="154">
        <v>45889</v>
      </c>
      <c r="X4465" s="154">
        <v>45918</v>
      </c>
      <c r="Y4465" s="160"/>
      <c r="Z4465" s="160"/>
      <c r="AA4465" s="153"/>
      <c r="AB4465" s="153"/>
      <c r="AC4465" s="182" t="e">
        <f t="shared" si="140"/>
        <v>#DIV/0!</v>
      </c>
      <c r="AD4465" s="153" t="e">
        <f t="shared" si="141"/>
        <v>#DIV/0!</v>
      </c>
      <c r="AE4465" s="207"/>
      <c r="AF4465" s="153"/>
      <c r="AG4465" s="159"/>
      <c r="AH4465" s="153"/>
      <c r="AI4465" s="161"/>
      <c r="AJ4465" s="153"/>
      <c r="AK4465" s="153"/>
      <c r="AL4465" s="207"/>
      <c r="AM4465" s="207"/>
      <c r="AN4465" s="207"/>
      <c r="AO4465" s="207"/>
      <c r="AP4465" s="147" t="s">
        <v>54</v>
      </c>
      <c r="AQ4465" s="147"/>
      <c r="AR4465" s="147"/>
      <c r="AS4465" s="209" t="s">
        <v>68</v>
      </c>
      <c r="AT4465" s="223" t="str">
        <f>MONTH(B4465)&amp;"/"&amp;YEAR(B4465)</f>
        <v>1/2024</v>
      </c>
      <c r="AU4465" s="223">
        <f>WEEKNUM(B4465)-WEEKNUM(EOMONTH(B4465,-1)+1)+1</f>
        <v>1</v>
      </c>
      <c r="AV4465" s="209" t="str">
        <f>MONTH(R4465)&amp;"/"&amp;YEAR(R4465)</f>
        <v>1/1900</v>
      </c>
      <c r="AW4465" s="209" t="e">
        <f>WEEKNUM(R4465)-WEEKNUM(EOMONTH(R4465,-1)+1)+1</f>
        <v>#NUM!</v>
      </c>
      <c r="AX4465" s="209">
        <f>IF(BB4465="S",IF(Q4465="1. Aceitou o programa",R4465-B4465,0),0)</f>
        <v>0</v>
      </c>
      <c r="AY4465" s="209">
        <f>IF(BB4465="S",IF(AND(S4465&lt;&gt;"",R4465&lt;&gt;""),S4465-R4465,0),0)</f>
        <v>0</v>
      </c>
      <c r="AZ4465" s="209">
        <f>IF(BB4465="S",IF(Q4465="1. Aceitou o programa",IF(OR(X4465="Não se Aplica",X4465=""),IF(OR(W4465="Não se Aplica",W4465=""),0,W4465-V4465),AVERAGE(X4465-W4465,W4465-V4465)),0),0)</f>
        <v>0</v>
      </c>
      <c r="BA4465" s="209">
        <f>IF(BB4465="S",IF(AND(Q4465="1. Aceitou o programa",AH4465="Realizada"),IFERROR(IF(AG4465="",0,AG4465-R4465),0),0),0)</f>
        <v>0</v>
      </c>
      <c r="BB4465" s="209" t="str">
        <f>_xlfn.XLOOKUP(U4465,'Lista Suspensa'!$AA$20:$AA$23,'Lista Suspensa'!$AB$20:$AB$23,"N/A")</f>
        <v>S</v>
      </c>
    </row>
    <row r="4466" spans="1:54" ht="12" customHeight="1">
      <c r="A4466" s="151" t="s">
        <v>121</v>
      </c>
      <c r="B4466" s="152">
        <v>45292</v>
      </c>
      <c r="C4466" s="153" t="s">
        <v>122</v>
      </c>
      <c r="D4466" s="153" t="s">
        <v>7058</v>
      </c>
      <c r="E4466" s="244">
        <v>82535659</v>
      </c>
      <c r="F4466" s="144" t="s">
        <v>8033</v>
      </c>
      <c r="G4466" s="230"/>
      <c r="H4466" s="154">
        <v>26383</v>
      </c>
      <c r="I4466" s="153">
        <v>54</v>
      </c>
      <c r="J4466" s="148" t="s">
        <v>70</v>
      </c>
      <c r="K4466" s="153" t="s">
        <v>59</v>
      </c>
      <c r="L4466" s="153"/>
      <c r="M4466" s="153"/>
      <c r="N4466" s="153"/>
      <c r="O4466" s="155" t="s">
        <v>8034</v>
      </c>
      <c r="P4466" s="156" t="s">
        <v>60</v>
      </c>
      <c r="Q4466" s="157" t="s">
        <v>7576</v>
      </c>
      <c r="R4466" s="158"/>
      <c r="S4466" s="159">
        <v>45917</v>
      </c>
      <c r="T4466" s="159" t="s">
        <v>6983</v>
      </c>
      <c r="U4466" s="159" t="s">
        <v>6152</v>
      </c>
      <c r="V4466" s="154">
        <v>45887</v>
      </c>
      <c r="W4466" s="154">
        <v>45889</v>
      </c>
      <c r="X4466" s="154">
        <v>45917</v>
      </c>
      <c r="Y4466" s="160"/>
      <c r="Z4466" s="160"/>
      <c r="AA4466" s="153"/>
      <c r="AB4466" s="153"/>
      <c r="AC4466" s="182" t="e">
        <f t="shared" si="140"/>
        <v>#DIV/0!</v>
      </c>
      <c r="AD4466" s="153" t="e">
        <f t="shared" si="141"/>
        <v>#DIV/0!</v>
      </c>
      <c r="AE4466" s="207"/>
      <c r="AF4466" s="153"/>
      <c r="AG4466" s="159"/>
      <c r="AH4466" s="153"/>
      <c r="AI4466" s="161"/>
      <c r="AJ4466" s="153"/>
      <c r="AK4466" s="153"/>
      <c r="AL4466" s="207"/>
      <c r="AM4466" s="207"/>
      <c r="AN4466" s="207"/>
      <c r="AO4466" s="207"/>
      <c r="AP4466" s="147" t="s">
        <v>54</v>
      </c>
      <c r="AQ4466" s="147"/>
      <c r="AR4466" s="147"/>
      <c r="AS4466" s="209" t="s">
        <v>68</v>
      </c>
      <c r="AT4466" s="223" t="str">
        <f>MONTH(B4466)&amp;"/"&amp;YEAR(B4466)</f>
        <v>1/2024</v>
      </c>
      <c r="AU4466" s="223">
        <f>WEEKNUM(B4466)-WEEKNUM(EOMONTH(B4466,-1)+1)+1</f>
        <v>1</v>
      </c>
      <c r="AV4466" s="209" t="str">
        <f>MONTH(R4466)&amp;"/"&amp;YEAR(R4466)</f>
        <v>1/1900</v>
      </c>
      <c r="AW4466" s="209" t="e">
        <f>WEEKNUM(R4466)-WEEKNUM(EOMONTH(R4466,-1)+1)+1</f>
        <v>#NUM!</v>
      </c>
      <c r="AX4466" s="209">
        <f>IF(BB4466="S",IF(Q4466="1. Aceitou o programa",R4466-B4466,0),0)</f>
        <v>0</v>
      </c>
      <c r="AY4466" s="209">
        <f>IF(BB4466="S",IF(AND(S4466&lt;&gt;"",R4466&lt;&gt;""),S4466-R4466,0),0)</f>
        <v>0</v>
      </c>
      <c r="AZ4466" s="209">
        <f>IF(BB4466="S",IF(Q4466="1. Aceitou o programa",IF(OR(X4466="Não se Aplica",X4466=""),IF(OR(W4466="Não se Aplica",W4466=""),0,W4466-V4466),AVERAGE(X4466-W4466,W4466-V4466)),0),0)</f>
        <v>0</v>
      </c>
      <c r="BA4466" s="209">
        <f>IF(BB4466="S",IF(AND(Q4466="1. Aceitou o programa",AH4466="Realizada"),IFERROR(IF(AG4466="",0,AG4466-R4466),0),0),0)</f>
        <v>0</v>
      </c>
      <c r="BB4466" s="209" t="str">
        <f>_xlfn.XLOOKUP(U4466,'Lista Suspensa'!$AA$20:$AA$23,'Lista Suspensa'!$AB$20:$AB$23,"N/A")</f>
        <v>S</v>
      </c>
    </row>
    <row r="4467" spans="1:54" ht="12" customHeight="1">
      <c r="A4467" s="151" t="s">
        <v>121</v>
      </c>
      <c r="B4467" s="152">
        <v>45292</v>
      </c>
      <c r="C4467" s="153" t="s">
        <v>122</v>
      </c>
      <c r="D4467" s="153" t="s">
        <v>167</v>
      </c>
      <c r="E4467" s="244">
        <v>452179599</v>
      </c>
      <c r="F4467" s="144" t="s">
        <v>8035</v>
      </c>
      <c r="G4467" s="230"/>
      <c r="H4467" s="154">
        <v>26938</v>
      </c>
      <c r="I4467" s="153">
        <v>52</v>
      </c>
      <c r="J4467" s="148" t="s">
        <v>70</v>
      </c>
      <c r="K4467" s="153" t="s">
        <v>59</v>
      </c>
      <c r="L4467" s="153"/>
      <c r="M4467" s="153"/>
      <c r="N4467" s="153"/>
      <c r="O4467" s="155">
        <v>11994644125</v>
      </c>
      <c r="P4467" s="156" t="s">
        <v>60</v>
      </c>
      <c r="Q4467" s="157" t="s">
        <v>7576</v>
      </c>
      <c r="R4467" s="158"/>
      <c r="S4467" s="159">
        <v>45930</v>
      </c>
      <c r="T4467" s="159" t="s">
        <v>6983</v>
      </c>
      <c r="U4467" s="159" t="s">
        <v>6152</v>
      </c>
      <c r="V4467" s="154">
        <v>45887</v>
      </c>
      <c r="W4467" s="154">
        <v>45889</v>
      </c>
      <c r="X4467" s="154">
        <v>45930</v>
      </c>
      <c r="Y4467" s="160"/>
      <c r="Z4467" s="160"/>
      <c r="AA4467" s="153"/>
      <c r="AB4467" s="153"/>
      <c r="AC4467" s="182" t="e">
        <f t="shared" si="140"/>
        <v>#DIV/0!</v>
      </c>
      <c r="AD4467" s="153" t="e">
        <f t="shared" si="141"/>
        <v>#DIV/0!</v>
      </c>
      <c r="AE4467" s="207"/>
      <c r="AF4467" s="153"/>
      <c r="AG4467" s="159"/>
      <c r="AH4467" s="153"/>
      <c r="AI4467" s="161"/>
      <c r="AJ4467" s="153"/>
      <c r="AK4467" s="153"/>
      <c r="AL4467" s="207"/>
      <c r="AM4467" s="207"/>
      <c r="AN4467" s="207"/>
      <c r="AO4467" s="207"/>
      <c r="AP4467" s="147" t="s">
        <v>54</v>
      </c>
      <c r="AQ4467" s="147"/>
      <c r="AR4467" s="147"/>
      <c r="AS4467" s="209" t="s">
        <v>68</v>
      </c>
      <c r="AT4467" s="223" t="str">
        <f>MONTH(B4467)&amp;"/"&amp;YEAR(B4467)</f>
        <v>1/2024</v>
      </c>
      <c r="AU4467" s="223">
        <f>WEEKNUM(B4467)-WEEKNUM(EOMONTH(B4467,-1)+1)+1</f>
        <v>1</v>
      </c>
      <c r="AV4467" s="209" t="str">
        <f>MONTH(R4467)&amp;"/"&amp;YEAR(R4467)</f>
        <v>1/1900</v>
      </c>
      <c r="AW4467" s="209" t="e">
        <f>WEEKNUM(R4467)-WEEKNUM(EOMONTH(R4467,-1)+1)+1</f>
        <v>#NUM!</v>
      </c>
      <c r="AX4467" s="209">
        <f>IF(BB4467="S",IF(Q4467="1. Aceitou o programa",R4467-B4467,0),0)</f>
        <v>0</v>
      </c>
      <c r="AY4467" s="209">
        <f>IF(BB4467="S",IF(AND(S4467&lt;&gt;"",R4467&lt;&gt;""),S4467-R4467,0),0)</f>
        <v>0</v>
      </c>
      <c r="AZ4467" s="209">
        <f>IF(BB4467="S",IF(Q4467="1. Aceitou o programa",IF(OR(X4467="Não se Aplica",X4467=""),IF(OR(W4467="Não se Aplica",W4467=""),0,W4467-V4467),AVERAGE(X4467-W4467,W4467-V4467)),0),0)</f>
        <v>0</v>
      </c>
      <c r="BA4467" s="209">
        <f>IF(BB4467="S",IF(AND(Q4467="1. Aceitou o programa",AH4467="Realizada"),IFERROR(IF(AG4467="",0,AG4467-R4467),0),0),0)</f>
        <v>0</v>
      </c>
      <c r="BB4467" s="209" t="str">
        <f>_xlfn.XLOOKUP(U4467,'Lista Suspensa'!$AA$20:$AA$23,'Lista Suspensa'!$AB$20:$AB$23,"N/A")</f>
        <v>S</v>
      </c>
    </row>
    <row r="4468" spans="1:54" ht="12" customHeight="1">
      <c r="A4468" s="151" t="s">
        <v>121</v>
      </c>
      <c r="B4468" s="152">
        <v>45292</v>
      </c>
      <c r="C4468" s="153" t="s">
        <v>122</v>
      </c>
      <c r="D4468" s="153" t="s">
        <v>175</v>
      </c>
      <c r="E4468" s="244">
        <v>88350355</v>
      </c>
      <c r="F4468" s="144" t="s">
        <v>8036</v>
      </c>
      <c r="G4468" s="230"/>
      <c r="H4468" s="154">
        <v>27242</v>
      </c>
      <c r="I4468" s="153">
        <v>51</v>
      </c>
      <c r="J4468" s="148" t="s">
        <v>58</v>
      </c>
      <c r="K4468" s="153" t="s">
        <v>59</v>
      </c>
      <c r="L4468" s="153"/>
      <c r="M4468" s="153"/>
      <c r="N4468" s="153"/>
      <c r="O4468" s="155">
        <v>11994741252</v>
      </c>
      <c r="P4468" s="156" t="s">
        <v>60</v>
      </c>
      <c r="Q4468" s="157" t="s">
        <v>7576</v>
      </c>
      <c r="R4468" s="158"/>
      <c r="S4468" s="159">
        <v>45874</v>
      </c>
      <c r="T4468" s="159" t="s">
        <v>6983</v>
      </c>
      <c r="U4468" s="159" t="s">
        <v>6152</v>
      </c>
      <c r="V4468" s="154">
        <v>45861</v>
      </c>
      <c r="W4468" s="154">
        <v>45866</v>
      </c>
      <c r="X4468" s="154">
        <v>45874</v>
      </c>
      <c r="Y4468" s="160"/>
      <c r="Z4468" s="160"/>
      <c r="AA4468" s="153"/>
      <c r="AB4468" s="153"/>
      <c r="AC4468" s="182" t="e">
        <f t="shared" si="140"/>
        <v>#DIV/0!</v>
      </c>
      <c r="AD4468" s="153" t="e">
        <f t="shared" si="141"/>
        <v>#DIV/0!</v>
      </c>
      <c r="AE4468" s="207"/>
      <c r="AF4468" s="153"/>
      <c r="AG4468" s="159"/>
      <c r="AH4468" s="153"/>
      <c r="AI4468" s="161"/>
      <c r="AJ4468" s="153"/>
      <c r="AK4468" s="153"/>
      <c r="AL4468" s="207"/>
      <c r="AM4468" s="207"/>
      <c r="AN4468" s="207"/>
      <c r="AO4468" s="207"/>
      <c r="AP4468" s="147" t="s">
        <v>54</v>
      </c>
      <c r="AQ4468" s="147"/>
      <c r="AR4468" s="147"/>
      <c r="AS4468" s="209" t="s">
        <v>68</v>
      </c>
      <c r="AT4468" s="223" t="str">
        <f>MONTH(B4468)&amp;"/"&amp;YEAR(B4468)</f>
        <v>1/2024</v>
      </c>
      <c r="AU4468" s="223">
        <f>WEEKNUM(B4468)-WEEKNUM(EOMONTH(B4468,-1)+1)+1</f>
        <v>1</v>
      </c>
      <c r="AV4468" s="209" t="str">
        <f>MONTH(R4468)&amp;"/"&amp;YEAR(R4468)</f>
        <v>1/1900</v>
      </c>
      <c r="AW4468" s="209" t="e">
        <f>WEEKNUM(R4468)-WEEKNUM(EOMONTH(R4468,-1)+1)+1</f>
        <v>#NUM!</v>
      </c>
      <c r="AX4468" s="209">
        <f>IF(BB4468="S",IF(Q4468="1. Aceitou o programa",R4468-B4468,0),0)</f>
        <v>0</v>
      </c>
      <c r="AY4468" s="209">
        <f>IF(BB4468="S",IF(AND(S4468&lt;&gt;"",R4468&lt;&gt;""),S4468-R4468,0),0)</f>
        <v>0</v>
      </c>
      <c r="AZ4468" s="209">
        <f>IF(BB4468="S",IF(Q4468="1. Aceitou o programa",IF(OR(X4468="Não se Aplica",X4468=""),IF(OR(W4468="Não se Aplica",W4468=""),0,W4468-V4468),AVERAGE(X4468-W4468,W4468-V4468)),0),0)</f>
        <v>0</v>
      </c>
      <c r="BA4468" s="209">
        <f>IF(BB4468="S",IF(AND(Q4468="1. Aceitou o programa",AH4468="Realizada"),IFERROR(IF(AG4468="",0,AG4468-R4468),0),0),0)</f>
        <v>0</v>
      </c>
      <c r="BB4468" s="209" t="str">
        <f>_xlfn.XLOOKUP(U4468,'Lista Suspensa'!$AA$20:$AA$23,'Lista Suspensa'!$AB$20:$AB$23,"N/A")</f>
        <v>S</v>
      </c>
    </row>
    <row r="4469" spans="1:54" ht="12" customHeight="1">
      <c r="A4469" s="151" t="s">
        <v>121</v>
      </c>
      <c r="B4469" s="152">
        <v>45292</v>
      </c>
      <c r="C4469" s="153" t="s">
        <v>122</v>
      </c>
      <c r="D4469" s="153" t="s">
        <v>56</v>
      </c>
      <c r="E4469" s="244">
        <v>84823535</v>
      </c>
      <c r="F4469" s="144" t="s">
        <v>8037</v>
      </c>
      <c r="G4469" s="230"/>
      <c r="H4469" s="154">
        <v>27249</v>
      </c>
      <c r="I4469" s="153">
        <v>51</v>
      </c>
      <c r="J4469" s="148" t="s">
        <v>70</v>
      </c>
      <c r="K4469" s="153" t="s">
        <v>59</v>
      </c>
      <c r="L4469" s="153"/>
      <c r="M4469" s="153"/>
      <c r="N4469" s="153"/>
      <c r="O4469" s="155" t="s">
        <v>8038</v>
      </c>
      <c r="P4469" s="156" t="s">
        <v>60</v>
      </c>
      <c r="Q4469" s="157" t="s">
        <v>7576</v>
      </c>
      <c r="R4469" s="158"/>
      <c r="S4469" s="159">
        <v>45875</v>
      </c>
      <c r="T4469" s="159" t="s">
        <v>6983</v>
      </c>
      <c r="U4469" s="159" t="s">
        <v>6152</v>
      </c>
      <c r="V4469" s="154">
        <v>45861</v>
      </c>
      <c r="W4469" s="154">
        <v>45866</v>
      </c>
      <c r="X4469" s="154">
        <v>45875</v>
      </c>
      <c r="Y4469" s="160"/>
      <c r="Z4469" s="160"/>
      <c r="AA4469" s="153"/>
      <c r="AB4469" s="153"/>
      <c r="AC4469" s="182" t="e">
        <f t="shared" si="140"/>
        <v>#DIV/0!</v>
      </c>
      <c r="AD4469" s="153" t="e">
        <f t="shared" si="141"/>
        <v>#DIV/0!</v>
      </c>
      <c r="AE4469" s="207"/>
      <c r="AF4469" s="153"/>
      <c r="AG4469" s="159"/>
      <c r="AH4469" s="153"/>
      <c r="AI4469" s="161"/>
      <c r="AJ4469" s="153"/>
      <c r="AK4469" s="153"/>
      <c r="AL4469" s="207"/>
      <c r="AM4469" s="207"/>
      <c r="AN4469" s="207"/>
      <c r="AO4469" s="207"/>
      <c r="AP4469" s="147" t="s">
        <v>54</v>
      </c>
      <c r="AQ4469" s="147"/>
      <c r="AR4469" s="147"/>
      <c r="AS4469" s="209" t="s">
        <v>68</v>
      </c>
      <c r="AT4469" s="223" t="str">
        <f>MONTH(B4469)&amp;"/"&amp;YEAR(B4469)</f>
        <v>1/2024</v>
      </c>
      <c r="AU4469" s="223">
        <f>WEEKNUM(B4469)-WEEKNUM(EOMONTH(B4469,-1)+1)+1</f>
        <v>1</v>
      </c>
      <c r="AV4469" s="209" t="str">
        <f>MONTH(R4469)&amp;"/"&amp;YEAR(R4469)</f>
        <v>1/1900</v>
      </c>
      <c r="AW4469" s="209" t="e">
        <f>WEEKNUM(R4469)-WEEKNUM(EOMONTH(R4469,-1)+1)+1</f>
        <v>#NUM!</v>
      </c>
      <c r="AX4469" s="209">
        <f>IF(BB4469="S",IF(Q4469="1. Aceitou o programa",R4469-B4469,0),0)</f>
        <v>0</v>
      </c>
      <c r="AY4469" s="209">
        <f>IF(BB4469="S",IF(AND(S4469&lt;&gt;"",R4469&lt;&gt;""),S4469-R4469,0),0)</f>
        <v>0</v>
      </c>
      <c r="AZ4469" s="209">
        <f>IF(BB4469="S",IF(Q4469="1. Aceitou o programa",IF(OR(X4469="Não se Aplica",X4469=""),IF(OR(W4469="Não se Aplica",W4469=""),0,W4469-V4469),AVERAGE(X4469-W4469,W4469-V4469)),0),0)</f>
        <v>0</v>
      </c>
      <c r="BA4469" s="209">
        <f>IF(BB4469="S",IF(AND(Q4469="1. Aceitou o programa",AH4469="Realizada"),IFERROR(IF(AG4469="",0,AG4469-R4469),0),0),0)</f>
        <v>0</v>
      </c>
      <c r="BB4469" s="209" t="str">
        <f>_xlfn.XLOOKUP(U4469,'Lista Suspensa'!$AA$20:$AA$23,'Lista Suspensa'!$AB$20:$AB$23,"N/A")</f>
        <v>S</v>
      </c>
    </row>
    <row r="4470" spans="1:54" ht="12" customHeight="1">
      <c r="A4470" s="151" t="s">
        <v>121</v>
      </c>
      <c r="B4470" s="152">
        <v>45292</v>
      </c>
      <c r="C4470" s="153" t="s">
        <v>122</v>
      </c>
      <c r="D4470" s="153" t="s">
        <v>167</v>
      </c>
      <c r="E4470" s="244">
        <v>87981771</v>
      </c>
      <c r="F4470" s="144" t="s">
        <v>8039</v>
      </c>
      <c r="G4470" s="230"/>
      <c r="H4470" s="154">
        <v>27430</v>
      </c>
      <c r="I4470" s="153">
        <v>51</v>
      </c>
      <c r="J4470" s="148" t="s">
        <v>70</v>
      </c>
      <c r="K4470" s="153" t="s">
        <v>59</v>
      </c>
      <c r="L4470" s="153"/>
      <c r="M4470" s="153"/>
      <c r="N4470" s="153"/>
      <c r="O4470" s="155">
        <v>11985201706</v>
      </c>
      <c r="P4470" s="156" t="s">
        <v>60</v>
      </c>
      <c r="Q4470" s="157" t="s">
        <v>7576</v>
      </c>
      <c r="R4470" s="158"/>
      <c r="S4470" s="159">
        <v>45905</v>
      </c>
      <c r="T4470" s="159" t="s">
        <v>6983</v>
      </c>
      <c r="U4470" s="159" t="s">
        <v>6152</v>
      </c>
      <c r="V4470" s="154">
        <v>45887</v>
      </c>
      <c r="W4470" s="154">
        <v>45889</v>
      </c>
      <c r="X4470" s="154">
        <v>45905</v>
      </c>
      <c r="Y4470" s="160"/>
      <c r="Z4470" s="160"/>
      <c r="AA4470" s="153"/>
      <c r="AB4470" s="153"/>
      <c r="AC4470" s="182" t="e">
        <f t="shared" si="140"/>
        <v>#DIV/0!</v>
      </c>
      <c r="AD4470" s="153" t="e">
        <f t="shared" si="141"/>
        <v>#DIV/0!</v>
      </c>
      <c r="AE4470" s="207"/>
      <c r="AF4470" s="153"/>
      <c r="AG4470" s="159"/>
      <c r="AH4470" s="153"/>
      <c r="AI4470" s="161"/>
      <c r="AJ4470" s="153"/>
      <c r="AK4470" s="153"/>
      <c r="AL4470" s="207" t="s">
        <v>85</v>
      </c>
      <c r="AM4470" s="207" t="s">
        <v>86</v>
      </c>
      <c r="AN4470" s="207"/>
      <c r="AO4470" s="207"/>
      <c r="AP4470" s="147" t="s">
        <v>54</v>
      </c>
      <c r="AQ4470" s="147"/>
      <c r="AR4470" s="147"/>
      <c r="AS4470" s="209" t="s">
        <v>68</v>
      </c>
      <c r="AT4470" s="223" t="str">
        <f>MONTH(B4470)&amp;"/"&amp;YEAR(B4470)</f>
        <v>1/2024</v>
      </c>
      <c r="AU4470" s="223">
        <f>WEEKNUM(B4470)-WEEKNUM(EOMONTH(B4470,-1)+1)+1</f>
        <v>1</v>
      </c>
      <c r="AV4470" s="209" t="str">
        <f>MONTH(R4470)&amp;"/"&amp;YEAR(R4470)</f>
        <v>1/1900</v>
      </c>
      <c r="AW4470" s="209" t="e">
        <f>WEEKNUM(R4470)-WEEKNUM(EOMONTH(R4470,-1)+1)+1</f>
        <v>#NUM!</v>
      </c>
      <c r="AX4470" s="209">
        <f>IF(BB4470="S",IF(Q4470="1. Aceitou o programa",R4470-B4470,0),0)</f>
        <v>0</v>
      </c>
      <c r="AY4470" s="209">
        <f>IF(BB4470="S",IF(AND(S4470&lt;&gt;"",R4470&lt;&gt;""),S4470-R4470,0),0)</f>
        <v>0</v>
      </c>
      <c r="AZ4470" s="209">
        <f>IF(BB4470="S",IF(Q4470="1. Aceitou o programa",IF(OR(X4470="Não se Aplica",X4470=""),IF(OR(W4470="Não se Aplica",W4470=""),0,W4470-V4470),AVERAGE(X4470-W4470,W4470-V4470)),0),0)</f>
        <v>0</v>
      </c>
      <c r="BA4470" s="209">
        <f>IF(BB4470="S",IF(AND(Q4470="1. Aceitou o programa",AH4470="Realizada"),IFERROR(IF(AG4470="",0,AG4470-R4470),0),0),0)</f>
        <v>0</v>
      </c>
      <c r="BB4470" s="209" t="str">
        <f>_xlfn.XLOOKUP(U4470,'Lista Suspensa'!$AA$20:$AA$23,'Lista Suspensa'!$AB$20:$AB$23,"N/A")</f>
        <v>S</v>
      </c>
    </row>
    <row r="4471" spans="1:54" ht="12" customHeight="1">
      <c r="A4471" s="151" t="s">
        <v>121</v>
      </c>
      <c r="B4471" s="152">
        <v>45292</v>
      </c>
      <c r="C4471" s="153" t="s">
        <v>122</v>
      </c>
      <c r="D4471" s="153" t="s">
        <v>167</v>
      </c>
      <c r="E4471" s="244">
        <v>93429644</v>
      </c>
      <c r="F4471" s="144" t="s">
        <v>8040</v>
      </c>
      <c r="G4471" s="230"/>
      <c r="H4471" s="154">
        <v>28314</v>
      </c>
      <c r="I4471" s="153">
        <v>48</v>
      </c>
      <c r="J4471" s="148" t="s">
        <v>70</v>
      </c>
      <c r="K4471" s="153" t="s">
        <v>59</v>
      </c>
      <c r="L4471" s="153"/>
      <c r="M4471" s="153"/>
      <c r="N4471" s="153"/>
      <c r="O4471" s="155">
        <v>11989116990</v>
      </c>
      <c r="P4471" s="156" t="s">
        <v>60</v>
      </c>
      <c r="Q4471" s="157" t="s">
        <v>7576</v>
      </c>
      <c r="R4471" s="158"/>
      <c r="S4471" s="159">
        <v>45895</v>
      </c>
      <c r="T4471" s="159" t="s">
        <v>6983</v>
      </c>
      <c r="U4471" s="159" t="s">
        <v>6152</v>
      </c>
      <c r="V4471" s="154">
        <v>45861</v>
      </c>
      <c r="W4471" s="154">
        <v>45866</v>
      </c>
      <c r="X4471" s="154">
        <v>45895</v>
      </c>
      <c r="Y4471" s="160"/>
      <c r="Z4471" s="160"/>
      <c r="AA4471" s="153"/>
      <c r="AB4471" s="153"/>
      <c r="AC4471" s="182" t="e">
        <f t="shared" si="140"/>
        <v>#DIV/0!</v>
      </c>
      <c r="AD4471" s="153" t="e">
        <f t="shared" si="141"/>
        <v>#DIV/0!</v>
      </c>
      <c r="AE4471" s="207"/>
      <c r="AF4471" s="153"/>
      <c r="AG4471" s="159"/>
      <c r="AH4471" s="153"/>
      <c r="AI4471" s="161"/>
      <c r="AJ4471" s="153"/>
      <c r="AK4471" s="153"/>
      <c r="AL4471" s="207"/>
      <c r="AM4471" s="207"/>
      <c r="AN4471" s="207"/>
      <c r="AO4471" s="207"/>
      <c r="AP4471" s="147" t="s">
        <v>54</v>
      </c>
      <c r="AQ4471" s="147"/>
      <c r="AR4471" s="147"/>
      <c r="AS4471" s="209" t="s">
        <v>68</v>
      </c>
      <c r="AT4471" s="223" t="str">
        <f>MONTH(B4471)&amp;"/"&amp;YEAR(B4471)</f>
        <v>1/2024</v>
      </c>
      <c r="AU4471" s="223">
        <f>WEEKNUM(B4471)-WEEKNUM(EOMONTH(B4471,-1)+1)+1</f>
        <v>1</v>
      </c>
      <c r="AV4471" s="209" t="str">
        <f>MONTH(R4471)&amp;"/"&amp;YEAR(R4471)</f>
        <v>1/1900</v>
      </c>
      <c r="AW4471" s="209" t="e">
        <f>WEEKNUM(R4471)-WEEKNUM(EOMONTH(R4471,-1)+1)+1</f>
        <v>#NUM!</v>
      </c>
      <c r="AX4471" s="209">
        <f>IF(BB4471="S",IF(Q4471="1. Aceitou o programa",R4471-B4471,0),0)</f>
        <v>0</v>
      </c>
      <c r="AY4471" s="209">
        <f>IF(BB4471="S",IF(AND(S4471&lt;&gt;"",R4471&lt;&gt;""),S4471-R4471,0),0)</f>
        <v>0</v>
      </c>
      <c r="AZ4471" s="209">
        <f>IF(BB4471="S",IF(Q4471="1. Aceitou o programa",IF(OR(X4471="Não se Aplica",X4471=""),IF(OR(W4471="Não se Aplica",W4471=""),0,W4471-V4471),AVERAGE(X4471-W4471,W4471-V4471)),0),0)</f>
        <v>0</v>
      </c>
      <c r="BA4471" s="209">
        <f>IF(BB4471="S",IF(AND(Q4471="1. Aceitou o programa",AH4471="Realizada"),IFERROR(IF(AG4471="",0,AG4471-R4471),0),0),0)</f>
        <v>0</v>
      </c>
      <c r="BB4471" s="209" t="str">
        <f>_xlfn.XLOOKUP(U4471,'Lista Suspensa'!$AA$20:$AA$23,'Lista Suspensa'!$AB$20:$AB$23,"N/A")</f>
        <v>S</v>
      </c>
    </row>
    <row r="4472" spans="1:54" ht="12" customHeight="1">
      <c r="A4472" s="151" t="s">
        <v>121</v>
      </c>
      <c r="B4472" s="152">
        <v>45292</v>
      </c>
      <c r="C4472" s="153" t="s">
        <v>122</v>
      </c>
      <c r="D4472" s="153" t="s">
        <v>7058</v>
      </c>
      <c r="E4472" s="244">
        <v>86583807</v>
      </c>
      <c r="F4472" s="144" t="s">
        <v>8041</v>
      </c>
      <c r="G4472" s="230"/>
      <c r="H4472" s="154">
        <v>28421</v>
      </c>
      <c r="I4472" s="153">
        <v>48</v>
      </c>
      <c r="J4472" s="148" t="s">
        <v>70</v>
      </c>
      <c r="K4472" s="153" t="s">
        <v>59</v>
      </c>
      <c r="L4472" s="153"/>
      <c r="M4472" s="153"/>
      <c r="N4472" s="153"/>
      <c r="O4472" s="155" t="s">
        <v>8042</v>
      </c>
      <c r="P4472" s="156" t="s">
        <v>60</v>
      </c>
      <c r="Q4472" s="157" t="s">
        <v>7576</v>
      </c>
      <c r="R4472" s="158"/>
      <c r="S4472" s="159">
        <v>45917</v>
      </c>
      <c r="T4472" s="159" t="s">
        <v>6983</v>
      </c>
      <c r="U4472" s="159" t="s">
        <v>6152</v>
      </c>
      <c r="V4472" s="154">
        <v>45887</v>
      </c>
      <c r="W4472" s="154">
        <v>45889</v>
      </c>
      <c r="X4472" s="154">
        <v>45917</v>
      </c>
      <c r="Y4472" s="160"/>
      <c r="Z4472" s="160"/>
      <c r="AA4472" s="153"/>
      <c r="AB4472" s="153"/>
      <c r="AC4472" s="182" t="e">
        <f t="shared" si="140"/>
        <v>#DIV/0!</v>
      </c>
      <c r="AD4472" s="153" t="e">
        <f t="shared" si="141"/>
        <v>#DIV/0!</v>
      </c>
      <c r="AE4472" s="207"/>
      <c r="AF4472" s="153"/>
      <c r="AG4472" s="159"/>
      <c r="AH4472" s="153"/>
      <c r="AI4472" s="161"/>
      <c r="AJ4472" s="153"/>
      <c r="AK4472" s="153"/>
      <c r="AL4472" s="207" t="s">
        <v>85</v>
      </c>
      <c r="AM4472" s="207" t="s">
        <v>86</v>
      </c>
      <c r="AN4472" s="207"/>
      <c r="AO4472" s="207"/>
      <c r="AP4472" s="147" t="s">
        <v>54</v>
      </c>
      <c r="AQ4472" s="147"/>
      <c r="AR4472" s="147"/>
      <c r="AS4472" s="209" t="s">
        <v>68</v>
      </c>
      <c r="AT4472" s="223" t="str">
        <f>MONTH(B4472)&amp;"/"&amp;YEAR(B4472)</f>
        <v>1/2024</v>
      </c>
      <c r="AU4472" s="223">
        <f>WEEKNUM(B4472)-WEEKNUM(EOMONTH(B4472,-1)+1)+1</f>
        <v>1</v>
      </c>
      <c r="AV4472" s="209" t="str">
        <f>MONTH(R4472)&amp;"/"&amp;YEAR(R4472)</f>
        <v>1/1900</v>
      </c>
      <c r="AW4472" s="209" t="e">
        <f>WEEKNUM(R4472)-WEEKNUM(EOMONTH(R4472,-1)+1)+1</f>
        <v>#NUM!</v>
      </c>
      <c r="AX4472" s="209">
        <f>IF(BB4472="S",IF(Q4472="1. Aceitou o programa",R4472-B4472,0),0)</f>
        <v>0</v>
      </c>
      <c r="AY4472" s="209">
        <f>IF(BB4472="S",IF(AND(S4472&lt;&gt;"",R4472&lt;&gt;""),S4472-R4472,0),0)</f>
        <v>0</v>
      </c>
      <c r="AZ4472" s="209">
        <f>IF(BB4472="S",IF(Q4472="1. Aceitou o programa",IF(OR(X4472="Não se Aplica",X4472=""),IF(OR(W4472="Não se Aplica",W4472=""),0,W4472-V4472),AVERAGE(X4472-W4472,W4472-V4472)),0),0)</f>
        <v>0</v>
      </c>
      <c r="BA4472" s="209">
        <f>IF(BB4472="S",IF(AND(Q4472="1. Aceitou o programa",AH4472="Realizada"),IFERROR(IF(AG4472="",0,AG4472-R4472),0),0),0)</f>
        <v>0</v>
      </c>
      <c r="BB4472" s="209" t="str">
        <f>_xlfn.XLOOKUP(U4472,'Lista Suspensa'!$AA$20:$AA$23,'Lista Suspensa'!$AB$20:$AB$23,"N/A")</f>
        <v>S</v>
      </c>
    </row>
    <row r="4473" spans="1:54" ht="12" customHeight="1">
      <c r="A4473" s="151" t="s">
        <v>121</v>
      </c>
      <c r="B4473" s="152">
        <v>45292</v>
      </c>
      <c r="C4473" s="153" t="s">
        <v>122</v>
      </c>
      <c r="D4473" s="153" t="s">
        <v>167</v>
      </c>
      <c r="E4473" s="244">
        <v>452321093</v>
      </c>
      <c r="F4473" s="144" t="s">
        <v>8043</v>
      </c>
      <c r="G4473" s="230"/>
      <c r="H4473" s="154">
        <v>28563</v>
      </c>
      <c r="I4473" s="153">
        <v>48</v>
      </c>
      <c r="J4473" s="148" t="s">
        <v>70</v>
      </c>
      <c r="K4473" s="153" t="s">
        <v>59</v>
      </c>
      <c r="L4473" s="153"/>
      <c r="M4473" s="153"/>
      <c r="N4473" s="153"/>
      <c r="O4473" s="155">
        <v>11985557232</v>
      </c>
      <c r="P4473" s="156" t="s">
        <v>60</v>
      </c>
      <c r="Q4473" s="157" t="s">
        <v>7576</v>
      </c>
      <c r="R4473" s="158"/>
      <c r="S4473" s="159">
        <v>45903</v>
      </c>
      <c r="T4473" s="159" t="s">
        <v>6983</v>
      </c>
      <c r="U4473" s="159" t="s">
        <v>6152</v>
      </c>
      <c r="V4473" s="154">
        <v>45887</v>
      </c>
      <c r="W4473" s="154">
        <v>45889</v>
      </c>
      <c r="X4473" s="154">
        <v>45903</v>
      </c>
      <c r="Y4473" s="160"/>
      <c r="Z4473" s="160"/>
      <c r="AA4473" s="153"/>
      <c r="AB4473" s="153"/>
      <c r="AC4473" s="182" t="e">
        <f t="shared" si="140"/>
        <v>#DIV/0!</v>
      </c>
      <c r="AD4473" s="153" t="e">
        <f t="shared" si="141"/>
        <v>#DIV/0!</v>
      </c>
      <c r="AE4473" s="207"/>
      <c r="AF4473" s="153"/>
      <c r="AG4473" s="159"/>
      <c r="AH4473" s="153"/>
      <c r="AI4473" s="161"/>
      <c r="AJ4473" s="153"/>
      <c r="AK4473" s="153"/>
      <c r="AL4473" s="207" t="s">
        <v>85</v>
      </c>
      <c r="AM4473" s="207" t="s">
        <v>86</v>
      </c>
      <c r="AN4473" s="207">
        <v>45931</v>
      </c>
      <c r="AO4473" s="207"/>
      <c r="AP4473" s="147" t="s">
        <v>54</v>
      </c>
      <c r="AQ4473" s="147"/>
      <c r="AR4473" s="147"/>
      <c r="AS4473" s="209" t="s">
        <v>68</v>
      </c>
      <c r="AT4473" s="223" t="str">
        <f>MONTH(B4473)&amp;"/"&amp;YEAR(B4473)</f>
        <v>1/2024</v>
      </c>
      <c r="AU4473" s="223">
        <f>WEEKNUM(B4473)-WEEKNUM(EOMONTH(B4473,-1)+1)+1</f>
        <v>1</v>
      </c>
      <c r="AV4473" s="209" t="str">
        <f>MONTH(R4473)&amp;"/"&amp;YEAR(R4473)</f>
        <v>1/1900</v>
      </c>
      <c r="AW4473" s="209" t="e">
        <f>WEEKNUM(R4473)-WEEKNUM(EOMONTH(R4473,-1)+1)+1</f>
        <v>#NUM!</v>
      </c>
      <c r="AX4473" s="209">
        <f>IF(BB4473="S",IF(Q4473="1. Aceitou o programa",R4473-B4473,0),0)</f>
        <v>0</v>
      </c>
      <c r="AY4473" s="209">
        <f>IF(BB4473="S",IF(AND(S4473&lt;&gt;"",R4473&lt;&gt;""),S4473-R4473,0),0)</f>
        <v>0</v>
      </c>
      <c r="AZ4473" s="209">
        <f>IF(BB4473="S",IF(Q4473="1. Aceitou o programa",IF(OR(X4473="Não se Aplica",X4473=""),IF(OR(W4473="Não se Aplica",W4473=""),0,W4473-V4473),AVERAGE(X4473-W4473,W4473-V4473)),0),0)</f>
        <v>0</v>
      </c>
      <c r="BA4473" s="209">
        <f>IF(BB4473="S",IF(AND(Q4473="1. Aceitou o programa",AH4473="Realizada"),IFERROR(IF(AG4473="",0,AG4473-R4473),0),0),0)</f>
        <v>0</v>
      </c>
      <c r="BB4473" s="209" t="str">
        <f>_xlfn.XLOOKUP(U4473,'Lista Suspensa'!$AA$20:$AA$23,'Lista Suspensa'!$AB$20:$AB$23,"N/A")</f>
        <v>S</v>
      </c>
    </row>
    <row r="4474" spans="1:54" ht="12" customHeight="1">
      <c r="A4474" s="151" t="s">
        <v>121</v>
      </c>
      <c r="B4474" s="152">
        <v>45292</v>
      </c>
      <c r="C4474" s="153" t="s">
        <v>122</v>
      </c>
      <c r="D4474" s="153" t="s">
        <v>443</v>
      </c>
      <c r="E4474" s="244">
        <v>451052056</v>
      </c>
      <c r="F4474" s="144" t="s">
        <v>8044</v>
      </c>
      <c r="G4474" s="230"/>
      <c r="H4474" s="154">
        <v>28603</v>
      </c>
      <c r="I4474" s="153">
        <v>48</v>
      </c>
      <c r="J4474" s="148" t="s">
        <v>70</v>
      </c>
      <c r="K4474" s="153" t="s">
        <v>59</v>
      </c>
      <c r="L4474" s="153"/>
      <c r="M4474" s="153"/>
      <c r="N4474" s="153"/>
      <c r="O4474" s="155" t="s">
        <v>8045</v>
      </c>
      <c r="P4474" s="156" t="s">
        <v>60</v>
      </c>
      <c r="Q4474" s="157" t="s">
        <v>7576</v>
      </c>
      <c r="R4474" s="158"/>
      <c r="S4474" s="159">
        <v>46053</v>
      </c>
      <c r="T4474" s="159" t="s">
        <v>6983</v>
      </c>
      <c r="U4474" s="159" t="s">
        <v>6152</v>
      </c>
      <c r="V4474" s="154">
        <v>45982</v>
      </c>
      <c r="W4474" s="154">
        <v>46001</v>
      </c>
      <c r="X4474" s="154">
        <v>46053</v>
      </c>
      <c r="Y4474" s="160"/>
      <c r="Z4474" s="160"/>
      <c r="AA4474" s="153"/>
      <c r="AB4474" s="153"/>
      <c r="AC4474" s="182" t="e">
        <f t="shared" si="140"/>
        <v>#DIV/0!</v>
      </c>
      <c r="AD4474" s="153" t="e">
        <f t="shared" si="141"/>
        <v>#DIV/0!</v>
      </c>
      <c r="AE4474" s="207"/>
      <c r="AF4474" s="153"/>
      <c r="AG4474" s="159"/>
      <c r="AH4474" s="153"/>
      <c r="AI4474" s="161"/>
      <c r="AJ4474" s="153"/>
      <c r="AK4474" s="153"/>
      <c r="AL4474" s="207"/>
      <c r="AM4474" s="207"/>
      <c r="AN4474" s="207"/>
      <c r="AO4474" s="207"/>
      <c r="AP4474" s="147" t="s">
        <v>54</v>
      </c>
      <c r="AQ4474" s="147"/>
      <c r="AR4474" s="147"/>
      <c r="AS4474" s="209" t="s">
        <v>68</v>
      </c>
      <c r="AT4474" s="223" t="str">
        <f>MONTH(B4474)&amp;"/"&amp;YEAR(B4474)</f>
        <v>1/2024</v>
      </c>
      <c r="AU4474" s="223">
        <f>WEEKNUM(B4474)-WEEKNUM(EOMONTH(B4474,-1)+1)+1</f>
        <v>1</v>
      </c>
      <c r="AV4474" s="209" t="str">
        <f>MONTH(R4474)&amp;"/"&amp;YEAR(R4474)</f>
        <v>1/1900</v>
      </c>
      <c r="AW4474" s="209" t="e">
        <f>WEEKNUM(R4474)-WEEKNUM(EOMONTH(R4474,-1)+1)+1</f>
        <v>#NUM!</v>
      </c>
      <c r="AX4474" s="209">
        <f>IF(BB4474="S",IF(Q4474="1. Aceitou o programa",R4474-B4474,0),0)</f>
        <v>0</v>
      </c>
      <c r="AY4474" s="209">
        <f>IF(BB4474="S",IF(AND(S4474&lt;&gt;"",R4474&lt;&gt;""),S4474-R4474,0),0)</f>
        <v>0</v>
      </c>
      <c r="AZ4474" s="209">
        <f>IF(BB4474="S",IF(Q4474="1. Aceitou o programa",IF(OR(X4474="Não se Aplica",X4474=""),IF(OR(W4474="Não se Aplica",W4474=""),0,W4474-V4474),AVERAGE(X4474-W4474,W4474-V4474)),0),0)</f>
        <v>0</v>
      </c>
      <c r="BA4474" s="209">
        <f>IF(BB4474="S",IF(AND(Q4474="1. Aceitou o programa",AH4474="Realizada"),IFERROR(IF(AG4474="",0,AG4474-R4474),0),0),0)</f>
        <v>0</v>
      </c>
      <c r="BB4474" s="209" t="str">
        <f>_xlfn.XLOOKUP(U4474,'Lista Suspensa'!$AA$20:$AA$23,'Lista Suspensa'!$AB$20:$AB$23,"N/A")</f>
        <v>S</v>
      </c>
    </row>
    <row r="4475" spans="1:54" ht="12" customHeight="1">
      <c r="A4475" s="151" t="s">
        <v>121</v>
      </c>
      <c r="B4475" s="152">
        <v>45292</v>
      </c>
      <c r="C4475" s="153" t="s">
        <v>122</v>
      </c>
      <c r="D4475" s="153" t="s">
        <v>167</v>
      </c>
      <c r="E4475" s="244">
        <v>89617082</v>
      </c>
      <c r="F4475" s="144" t="s">
        <v>8046</v>
      </c>
      <c r="G4475" s="230"/>
      <c r="H4475" s="154">
        <v>29444</v>
      </c>
      <c r="I4475" s="153">
        <v>45</v>
      </c>
      <c r="J4475" s="148" t="s">
        <v>70</v>
      </c>
      <c r="K4475" s="153" t="s">
        <v>59</v>
      </c>
      <c r="L4475" s="153"/>
      <c r="M4475" s="153"/>
      <c r="N4475" s="153"/>
      <c r="O4475" s="155">
        <v>11994119578</v>
      </c>
      <c r="P4475" s="156" t="s">
        <v>60</v>
      </c>
      <c r="Q4475" s="157" t="s">
        <v>7576</v>
      </c>
      <c r="R4475" s="158"/>
      <c r="S4475" s="159">
        <v>46053</v>
      </c>
      <c r="T4475" s="159" t="s">
        <v>6983</v>
      </c>
      <c r="U4475" s="159" t="s">
        <v>6152</v>
      </c>
      <c r="V4475" s="154">
        <v>45982</v>
      </c>
      <c r="W4475" s="154">
        <v>46001</v>
      </c>
      <c r="X4475" s="154">
        <v>46053</v>
      </c>
      <c r="Y4475" s="160"/>
      <c r="Z4475" s="160"/>
      <c r="AA4475" s="153"/>
      <c r="AB4475" s="153"/>
      <c r="AC4475" s="182" t="e">
        <f t="shared" si="140"/>
        <v>#DIV/0!</v>
      </c>
      <c r="AD4475" s="153" t="e">
        <f t="shared" si="141"/>
        <v>#DIV/0!</v>
      </c>
      <c r="AE4475" s="207"/>
      <c r="AF4475" s="153"/>
      <c r="AG4475" s="159"/>
      <c r="AH4475" s="153"/>
      <c r="AI4475" s="161"/>
      <c r="AJ4475" s="153"/>
      <c r="AK4475" s="153"/>
      <c r="AL4475" s="207"/>
      <c r="AM4475" s="207"/>
      <c r="AN4475" s="207"/>
      <c r="AO4475" s="207"/>
      <c r="AP4475" s="147" t="s">
        <v>54</v>
      </c>
      <c r="AQ4475" s="147"/>
      <c r="AR4475" s="147"/>
      <c r="AS4475" s="209" t="s">
        <v>68</v>
      </c>
      <c r="AT4475" s="223" t="str">
        <f>MONTH(B4475)&amp;"/"&amp;YEAR(B4475)</f>
        <v>1/2024</v>
      </c>
      <c r="AU4475" s="223">
        <f>WEEKNUM(B4475)-WEEKNUM(EOMONTH(B4475,-1)+1)+1</f>
        <v>1</v>
      </c>
      <c r="AV4475" s="209" t="str">
        <f>MONTH(R4475)&amp;"/"&amp;YEAR(R4475)</f>
        <v>1/1900</v>
      </c>
      <c r="AW4475" s="209" t="e">
        <f>WEEKNUM(R4475)-WEEKNUM(EOMONTH(R4475,-1)+1)+1</f>
        <v>#NUM!</v>
      </c>
      <c r="AX4475" s="209">
        <f>IF(BB4475="S",IF(Q4475="1. Aceitou o programa",R4475-B4475,0),0)</f>
        <v>0</v>
      </c>
      <c r="AY4475" s="209">
        <f>IF(BB4475="S",IF(AND(S4475&lt;&gt;"",R4475&lt;&gt;""),S4475-R4475,0),0)</f>
        <v>0</v>
      </c>
      <c r="AZ4475" s="209">
        <f>IF(BB4475="S",IF(Q4475="1. Aceitou o programa",IF(OR(X4475="Não se Aplica",X4475=""),IF(OR(W4475="Não se Aplica",W4475=""),0,W4475-V4475),AVERAGE(X4475-W4475,W4475-V4475)),0),0)</f>
        <v>0</v>
      </c>
      <c r="BA4475" s="209">
        <f>IF(BB4475="S",IF(AND(Q4475="1. Aceitou o programa",AH4475="Realizada"),IFERROR(IF(AG4475="",0,AG4475-R4475),0),0),0)</f>
        <v>0</v>
      </c>
      <c r="BB4475" s="209" t="str">
        <f>_xlfn.XLOOKUP(U4475,'Lista Suspensa'!$AA$20:$AA$23,'Lista Suspensa'!$AB$20:$AB$23,"N/A")</f>
        <v>S</v>
      </c>
    </row>
    <row r="4476" spans="1:54" ht="12" customHeight="1">
      <c r="A4476" s="151" t="s">
        <v>121</v>
      </c>
      <c r="B4476" s="152">
        <v>45292</v>
      </c>
      <c r="C4476" s="153" t="s">
        <v>122</v>
      </c>
      <c r="D4476" s="153" t="s">
        <v>204</v>
      </c>
      <c r="E4476" s="244">
        <v>89830855</v>
      </c>
      <c r="F4476" s="144" t="s">
        <v>8047</v>
      </c>
      <c r="G4476" s="230"/>
      <c r="H4476" s="154">
        <v>29932</v>
      </c>
      <c r="I4476" s="153">
        <v>44</v>
      </c>
      <c r="J4476" s="148" t="s">
        <v>70</v>
      </c>
      <c r="K4476" s="153" t="s">
        <v>59</v>
      </c>
      <c r="L4476" s="153"/>
      <c r="M4476" s="153"/>
      <c r="N4476" s="153"/>
      <c r="O4476" s="155" t="s">
        <v>8048</v>
      </c>
      <c r="P4476" s="156" t="s">
        <v>60</v>
      </c>
      <c r="Q4476" s="157" t="s">
        <v>7576</v>
      </c>
      <c r="R4476" s="158"/>
      <c r="S4476" s="159">
        <v>45882</v>
      </c>
      <c r="T4476" s="159" t="s">
        <v>6983</v>
      </c>
      <c r="U4476" s="159" t="s">
        <v>6152</v>
      </c>
      <c r="V4476" s="154">
        <v>45861</v>
      </c>
      <c r="W4476" s="154">
        <v>45866</v>
      </c>
      <c r="X4476" s="154">
        <v>45882</v>
      </c>
      <c r="Y4476" s="160"/>
      <c r="Z4476" s="160"/>
      <c r="AA4476" s="153"/>
      <c r="AB4476" s="153"/>
      <c r="AC4476" s="182" t="e">
        <f t="shared" si="140"/>
        <v>#DIV/0!</v>
      </c>
      <c r="AD4476" s="153" t="e">
        <f t="shared" si="141"/>
        <v>#DIV/0!</v>
      </c>
      <c r="AE4476" s="207"/>
      <c r="AF4476" s="153"/>
      <c r="AG4476" s="159"/>
      <c r="AH4476" s="153"/>
      <c r="AI4476" s="161"/>
      <c r="AJ4476" s="153"/>
      <c r="AK4476" s="153"/>
      <c r="AL4476" s="207"/>
      <c r="AM4476" s="207"/>
      <c r="AN4476" s="207"/>
      <c r="AO4476" s="207"/>
      <c r="AP4476" s="147" t="s">
        <v>54</v>
      </c>
      <c r="AQ4476" s="147"/>
      <c r="AR4476" s="147"/>
      <c r="AS4476" s="209" t="s">
        <v>68</v>
      </c>
      <c r="AT4476" s="223" t="str">
        <f>MONTH(B4476)&amp;"/"&amp;YEAR(B4476)</f>
        <v>1/2024</v>
      </c>
      <c r="AU4476" s="223">
        <f>WEEKNUM(B4476)-WEEKNUM(EOMONTH(B4476,-1)+1)+1</f>
        <v>1</v>
      </c>
      <c r="AV4476" s="209" t="str">
        <f>MONTH(R4476)&amp;"/"&amp;YEAR(R4476)</f>
        <v>1/1900</v>
      </c>
      <c r="AW4476" s="209" t="e">
        <f>WEEKNUM(R4476)-WEEKNUM(EOMONTH(R4476,-1)+1)+1</f>
        <v>#NUM!</v>
      </c>
      <c r="AX4476" s="209">
        <f>IF(BB4476="S",IF(Q4476="1. Aceitou o programa",R4476-B4476,0),0)</f>
        <v>0</v>
      </c>
      <c r="AY4476" s="209">
        <f>IF(BB4476="S",IF(AND(S4476&lt;&gt;"",R4476&lt;&gt;""),S4476-R4476,0),0)</f>
        <v>0</v>
      </c>
      <c r="AZ4476" s="209">
        <f>IF(BB4476="S",IF(Q4476="1. Aceitou o programa",IF(OR(X4476="Não se Aplica",X4476=""),IF(OR(W4476="Não se Aplica",W4476=""),0,W4476-V4476),AVERAGE(X4476-W4476,W4476-V4476)),0),0)</f>
        <v>0</v>
      </c>
      <c r="BA4476" s="209">
        <f>IF(BB4476="S",IF(AND(Q4476="1. Aceitou o programa",AH4476="Realizada"),IFERROR(IF(AG4476="",0,AG4476-R4476),0),0),0)</f>
        <v>0</v>
      </c>
      <c r="BB4476" s="209" t="str">
        <f>_xlfn.XLOOKUP(U4476,'Lista Suspensa'!$AA$20:$AA$23,'Lista Suspensa'!$AB$20:$AB$23,"N/A")</f>
        <v>S</v>
      </c>
    </row>
    <row r="4477" spans="1:54" ht="12" customHeight="1">
      <c r="A4477" s="151" t="s">
        <v>121</v>
      </c>
      <c r="B4477" s="152">
        <v>45292</v>
      </c>
      <c r="C4477" s="153" t="s">
        <v>122</v>
      </c>
      <c r="D4477" s="153" t="s">
        <v>167</v>
      </c>
      <c r="E4477" s="244">
        <v>93804536</v>
      </c>
      <c r="F4477" s="144" t="s">
        <v>8049</v>
      </c>
      <c r="G4477" s="230"/>
      <c r="H4477" s="154">
        <v>30152</v>
      </c>
      <c r="I4477" s="153">
        <v>43</v>
      </c>
      <c r="J4477" s="148" t="s">
        <v>70</v>
      </c>
      <c r="K4477" s="153" t="s">
        <v>59</v>
      </c>
      <c r="L4477" s="153"/>
      <c r="M4477" s="153"/>
      <c r="N4477" s="153"/>
      <c r="O4477" s="155" t="s">
        <v>8050</v>
      </c>
      <c r="P4477" s="156" t="s">
        <v>60</v>
      </c>
      <c r="Q4477" s="157" t="s">
        <v>7576</v>
      </c>
      <c r="R4477" s="158"/>
      <c r="S4477" s="159">
        <v>45902</v>
      </c>
      <c r="T4477" s="159" t="s">
        <v>6983</v>
      </c>
      <c r="U4477" s="159" t="s">
        <v>6152</v>
      </c>
      <c r="V4477" s="154">
        <v>45887</v>
      </c>
      <c r="W4477" s="154">
        <v>45889</v>
      </c>
      <c r="X4477" s="154">
        <v>45902</v>
      </c>
      <c r="Y4477" s="160"/>
      <c r="Z4477" s="160"/>
      <c r="AA4477" s="153"/>
      <c r="AB4477" s="153"/>
      <c r="AC4477" s="182" t="e">
        <f t="shared" si="140"/>
        <v>#DIV/0!</v>
      </c>
      <c r="AD4477" s="153" t="e">
        <f t="shared" si="141"/>
        <v>#DIV/0!</v>
      </c>
      <c r="AE4477" s="207"/>
      <c r="AF4477" s="153"/>
      <c r="AG4477" s="159"/>
      <c r="AH4477" s="153"/>
      <c r="AI4477" s="161"/>
      <c r="AJ4477" s="153"/>
      <c r="AK4477" s="153"/>
      <c r="AL4477" s="207" t="s">
        <v>85</v>
      </c>
      <c r="AM4477" s="207" t="s">
        <v>86</v>
      </c>
      <c r="AN4477" s="207"/>
      <c r="AO4477" s="207"/>
      <c r="AP4477" s="147" t="s">
        <v>54</v>
      </c>
      <c r="AQ4477" s="147"/>
      <c r="AR4477" s="147"/>
      <c r="AS4477" s="209" t="s">
        <v>68</v>
      </c>
      <c r="AT4477" s="223" t="str">
        <f>MONTH(B4477)&amp;"/"&amp;YEAR(B4477)</f>
        <v>1/2024</v>
      </c>
      <c r="AU4477" s="223">
        <f>WEEKNUM(B4477)-WEEKNUM(EOMONTH(B4477,-1)+1)+1</f>
        <v>1</v>
      </c>
      <c r="AV4477" s="209" t="str">
        <f>MONTH(R4477)&amp;"/"&amp;YEAR(R4477)</f>
        <v>1/1900</v>
      </c>
      <c r="AW4477" s="209" t="e">
        <f>WEEKNUM(R4477)-WEEKNUM(EOMONTH(R4477,-1)+1)+1</f>
        <v>#NUM!</v>
      </c>
      <c r="AX4477" s="209">
        <f>IF(BB4477="S",IF(Q4477="1. Aceitou o programa",R4477-B4477,0),0)</f>
        <v>0</v>
      </c>
      <c r="AY4477" s="209">
        <f>IF(BB4477="S",IF(AND(S4477&lt;&gt;"",R4477&lt;&gt;""),S4477-R4477,0),0)</f>
        <v>0</v>
      </c>
      <c r="AZ4477" s="209">
        <f>IF(BB4477="S",IF(Q4477="1. Aceitou o programa",IF(OR(X4477="Não se Aplica",X4477=""),IF(OR(W4477="Não se Aplica",W4477=""),0,W4477-V4477),AVERAGE(X4477-W4477,W4477-V4477)),0),0)</f>
        <v>0</v>
      </c>
      <c r="BA4477" s="209">
        <f>IF(BB4477="S",IF(AND(Q4477="1. Aceitou o programa",AH4477="Realizada"),IFERROR(IF(AG4477="",0,AG4477-R4477),0),0),0)</f>
        <v>0</v>
      </c>
      <c r="BB4477" s="209" t="str">
        <f>_xlfn.XLOOKUP(U4477,'Lista Suspensa'!$AA$20:$AA$23,'Lista Suspensa'!$AB$20:$AB$23,"N/A")</f>
        <v>S</v>
      </c>
    </row>
    <row r="4478" spans="1:54" ht="12" customHeight="1">
      <c r="A4478" s="151" t="s">
        <v>121</v>
      </c>
      <c r="B4478" s="152">
        <v>45292</v>
      </c>
      <c r="C4478" s="153" t="s">
        <v>122</v>
      </c>
      <c r="D4478" s="153" t="s">
        <v>185</v>
      </c>
      <c r="E4478" s="244">
        <v>94441877</v>
      </c>
      <c r="F4478" s="144" t="s">
        <v>8051</v>
      </c>
      <c r="G4478" s="230"/>
      <c r="H4478" s="154">
        <v>30174</v>
      </c>
      <c r="I4478" s="153">
        <v>43</v>
      </c>
      <c r="J4478" s="148" t="s">
        <v>58</v>
      </c>
      <c r="K4478" s="153" t="s">
        <v>59</v>
      </c>
      <c r="L4478" s="153"/>
      <c r="M4478" s="153"/>
      <c r="N4478" s="153"/>
      <c r="O4478" s="155" t="s">
        <v>8052</v>
      </c>
      <c r="P4478" s="156" t="s">
        <v>60</v>
      </c>
      <c r="Q4478" s="157" t="s">
        <v>7576</v>
      </c>
      <c r="R4478" s="158"/>
      <c r="S4478" s="159">
        <v>45882</v>
      </c>
      <c r="T4478" s="159" t="s">
        <v>6983</v>
      </c>
      <c r="U4478" s="159" t="s">
        <v>6152</v>
      </c>
      <c r="V4478" s="154">
        <v>45861</v>
      </c>
      <c r="W4478" s="154">
        <v>45866</v>
      </c>
      <c r="X4478" s="154">
        <v>45882</v>
      </c>
      <c r="Y4478" s="160"/>
      <c r="Z4478" s="160"/>
      <c r="AA4478" s="153"/>
      <c r="AB4478" s="153"/>
      <c r="AC4478" s="182" t="e">
        <f t="shared" si="140"/>
        <v>#DIV/0!</v>
      </c>
      <c r="AD4478" s="153" t="e">
        <f t="shared" si="141"/>
        <v>#DIV/0!</v>
      </c>
      <c r="AE4478" s="207"/>
      <c r="AF4478" s="153"/>
      <c r="AG4478" s="159"/>
      <c r="AH4478" s="153"/>
      <c r="AI4478" s="161"/>
      <c r="AJ4478" s="153"/>
      <c r="AK4478" s="153"/>
      <c r="AL4478" s="207"/>
      <c r="AM4478" s="207"/>
      <c r="AN4478" s="207"/>
      <c r="AO4478" s="207"/>
      <c r="AP4478" s="147" t="s">
        <v>54</v>
      </c>
      <c r="AQ4478" s="147"/>
      <c r="AR4478" s="147"/>
      <c r="AS4478" s="209" t="s">
        <v>68</v>
      </c>
      <c r="AT4478" s="223" t="str">
        <f>MONTH(B4478)&amp;"/"&amp;YEAR(B4478)</f>
        <v>1/2024</v>
      </c>
      <c r="AU4478" s="223">
        <f>WEEKNUM(B4478)-WEEKNUM(EOMONTH(B4478,-1)+1)+1</f>
        <v>1</v>
      </c>
      <c r="AV4478" s="209" t="str">
        <f>MONTH(R4478)&amp;"/"&amp;YEAR(R4478)</f>
        <v>1/1900</v>
      </c>
      <c r="AW4478" s="209" t="e">
        <f>WEEKNUM(R4478)-WEEKNUM(EOMONTH(R4478,-1)+1)+1</f>
        <v>#NUM!</v>
      </c>
      <c r="AX4478" s="209">
        <f>IF(BB4478="S",IF(Q4478="1. Aceitou o programa",R4478-B4478,0),0)</f>
        <v>0</v>
      </c>
      <c r="AY4478" s="209">
        <f>IF(BB4478="S",IF(AND(S4478&lt;&gt;"",R4478&lt;&gt;""),S4478-R4478,0),0)</f>
        <v>0</v>
      </c>
      <c r="AZ4478" s="209">
        <f>IF(BB4478="S",IF(Q4478="1. Aceitou o programa",IF(OR(X4478="Não se Aplica",X4478=""),IF(OR(W4478="Não se Aplica",W4478=""),0,W4478-V4478),AVERAGE(X4478-W4478,W4478-V4478)),0),0)</f>
        <v>0</v>
      </c>
      <c r="BA4478" s="209">
        <f>IF(BB4478="S",IF(AND(Q4478="1. Aceitou o programa",AH4478="Realizada"),IFERROR(IF(AG4478="",0,AG4478-R4478),0),0),0)</f>
        <v>0</v>
      </c>
      <c r="BB4478" s="209" t="str">
        <f>_xlfn.XLOOKUP(U4478,'Lista Suspensa'!$AA$20:$AA$23,'Lista Suspensa'!$AB$20:$AB$23,"N/A")</f>
        <v>S</v>
      </c>
    </row>
    <row r="4479" spans="1:54" ht="12" customHeight="1">
      <c r="A4479" s="151" t="s">
        <v>121</v>
      </c>
      <c r="B4479" s="152">
        <v>45292</v>
      </c>
      <c r="C4479" s="153" t="s">
        <v>122</v>
      </c>
      <c r="D4479" s="153" t="s">
        <v>167</v>
      </c>
      <c r="E4479" s="244">
        <v>327487526</v>
      </c>
      <c r="F4479" s="144" t="s">
        <v>8053</v>
      </c>
      <c r="G4479" s="230"/>
      <c r="H4479" s="154">
        <v>30718</v>
      </c>
      <c r="I4479" s="153">
        <v>42</v>
      </c>
      <c r="J4479" s="148" t="s">
        <v>70</v>
      </c>
      <c r="K4479" s="153" t="s">
        <v>59</v>
      </c>
      <c r="L4479" s="153"/>
      <c r="M4479" s="153"/>
      <c r="N4479" s="153"/>
      <c r="O4479" s="155">
        <v>13996280662</v>
      </c>
      <c r="P4479" s="156" t="s">
        <v>60</v>
      </c>
      <c r="Q4479" s="157" t="s">
        <v>7576</v>
      </c>
      <c r="R4479" s="158"/>
      <c r="S4479" s="159">
        <v>45905</v>
      </c>
      <c r="T4479" s="159" t="s">
        <v>6983</v>
      </c>
      <c r="U4479" s="159" t="s">
        <v>6152</v>
      </c>
      <c r="V4479" s="154">
        <v>45887</v>
      </c>
      <c r="W4479" s="154">
        <v>45889</v>
      </c>
      <c r="X4479" s="154">
        <v>45905</v>
      </c>
      <c r="Y4479" s="160"/>
      <c r="Z4479" s="160"/>
      <c r="AA4479" s="153"/>
      <c r="AB4479" s="153"/>
      <c r="AC4479" s="182" t="e">
        <f t="shared" si="140"/>
        <v>#DIV/0!</v>
      </c>
      <c r="AD4479" s="153" t="e">
        <f t="shared" si="141"/>
        <v>#DIV/0!</v>
      </c>
      <c r="AE4479" s="207"/>
      <c r="AF4479" s="153"/>
      <c r="AG4479" s="159"/>
      <c r="AH4479" s="153"/>
      <c r="AI4479" s="161"/>
      <c r="AJ4479" s="153"/>
      <c r="AK4479" s="153"/>
      <c r="AL4479" s="207" t="s">
        <v>85</v>
      </c>
      <c r="AM4479" s="207" t="s">
        <v>86</v>
      </c>
      <c r="AN4479" s="207">
        <v>45931</v>
      </c>
      <c r="AO4479" s="207"/>
      <c r="AP4479" s="147" t="s">
        <v>54</v>
      </c>
      <c r="AQ4479" s="147"/>
      <c r="AR4479" s="147"/>
      <c r="AS4479" s="209" t="s">
        <v>68</v>
      </c>
      <c r="AT4479" s="223" t="str">
        <f>MONTH(B4479)&amp;"/"&amp;YEAR(B4479)</f>
        <v>1/2024</v>
      </c>
      <c r="AU4479" s="223">
        <f>WEEKNUM(B4479)-WEEKNUM(EOMONTH(B4479,-1)+1)+1</f>
        <v>1</v>
      </c>
      <c r="AV4479" s="209" t="str">
        <f>MONTH(R4479)&amp;"/"&amp;YEAR(R4479)</f>
        <v>1/1900</v>
      </c>
      <c r="AW4479" s="209" t="e">
        <f>WEEKNUM(R4479)-WEEKNUM(EOMONTH(R4479,-1)+1)+1</f>
        <v>#NUM!</v>
      </c>
      <c r="AX4479" s="209">
        <f>IF(BB4479="S",IF(Q4479="1. Aceitou o programa",R4479-B4479,0),0)</f>
        <v>0</v>
      </c>
      <c r="AY4479" s="209">
        <f>IF(BB4479="S",IF(AND(S4479&lt;&gt;"",R4479&lt;&gt;""),S4479-R4479,0),0)</f>
        <v>0</v>
      </c>
      <c r="AZ4479" s="209">
        <f>IF(BB4479="S",IF(Q4479="1. Aceitou o programa",IF(OR(X4479="Não se Aplica",X4479=""),IF(OR(W4479="Não se Aplica",W4479=""),0,W4479-V4479),AVERAGE(X4479-W4479,W4479-V4479)),0),0)</f>
        <v>0</v>
      </c>
      <c r="BA4479" s="209">
        <f>IF(BB4479="S",IF(AND(Q4479="1. Aceitou o programa",AH4479="Realizada"),IFERROR(IF(AG4479="",0,AG4479-R4479),0),0),0)</f>
        <v>0</v>
      </c>
      <c r="BB4479" s="209" t="str">
        <f>_xlfn.XLOOKUP(U4479,'Lista Suspensa'!$AA$20:$AA$23,'Lista Suspensa'!$AB$20:$AB$23,"N/A")</f>
        <v>S</v>
      </c>
    </row>
    <row r="4480" spans="1:54" ht="12" customHeight="1">
      <c r="A4480" s="151" t="s">
        <v>121</v>
      </c>
      <c r="B4480" s="152">
        <v>45292</v>
      </c>
      <c r="C4480" s="153" t="s">
        <v>122</v>
      </c>
      <c r="D4480" s="153" t="s">
        <v>167</v>
      </c>
      <c r="E4480" s="244">
        <v>989486290</v>
      </c>
      <c r="F4480" s="144" t="s">
        <v>8054</v>
      </c>
      <c r="G4480" s="230"/>
      <c r="H4480" s="154">
        <v>31178</v>
      </c>
      <c r="I4480" s="153">
        <v>41</v>
      </c>
      <c r="J4480" s="148" t="s">
        <v>70</v>
      </c>
      <c r="K4480" s="153" t="s">
        <v>59</v>
      </c>
      <c r="L4480" s="153"/>
      <c r="M4480" s="153"/>
      <c r="N4480" s="153"/>
      <c r="O4480" s="155">
        <v>11992747987</v>
      </c>
      <c r="P4480" s="156" t="s">
        <v>60</v>
      </c>
      <c r="Q4480" s="157" t="s">
        <v>7576</v>
      </c>
      <c r="R4480" s="158"/>
      <c r="S4480" s="159">
        <v>45902</v>
      </c>
      <c r="T4480" s="159" t="s">
        <v>6983</v>
      </c>
      <c r="U4480" s="159" t="s">
        <v>6152</v>
      </c>
      <c r="V4480" s="154">
        <v>45887</v>
      </c>
      <c r="W4480" s="154">
        <v>45889</v>
      </c>
      <c r="X4480" s="154">
        <v>45902</v>
      </c>
      <c r="Y4480" s="160"/>
      <c r="Z4480" s="160"/>
      <c r="AA4480" s="153"/>
      <c r="AB4480" s="153"/>
      <c r="AC4480" s="182" t="e">
        <f t="shared" si="140"/>
        <v>#DIV/0!</v>
      </c>
      <c r="AD4480" s="153" t="e">
        <f t="shared" si="141"/>
        <v>#DIV/0!</v>
      </c>
      <c r="AE4480" s="207"/>
      <c r="AF4480" s="153"/>
      <c r="AG4480" s="159"/>
      <c r="AH4480" s="153"/>
      <c r="AI4480" s="161"/>
      <c r="AJ4480" s="153"/>
      <c r="AK4480" s="153"/>
      <c r="AL4480" s="207"/>
      <c r="AM4480" s="207"/>
      <c r="AN4480" s="207"/>
      <c r="AO4480" s="207"/>
      <c r="AP4480" s="147" t="s">
        <v>54</v>
      </c>
      <c r="AQ4480" s="147"/>
      <c r="AR4480" s="147"/>
      <c r="AS4480" s="209" t="s">
        <v>68</v>
      </c>
      <c r="AT4480" s="223" t="str">
        <f>MONTH(B4480)&amp;"/"&amp;YEAR(B4480)</f>
        <v>1/2024</v>
      </c>
      <c r="AU4480" s="223">
        <f>WEEKNUM(B4480)-WEEKNUM(EOMONTH(B4480,-1)+1)+1</f>
        <v>1</v>
      </c>
      <c r="AV4480" s="209" t="str">
        <f>MONTH(R4480)&amp;"/"&amp;YEAR(R4480)</f>
        <v>1/1900</v>
      </c>
      <c r="AW4480" s="209" t="e">
        <f>WEEKNUM(R4480)-WEEKNUM(EOMONTH(R4480,-1)+1)+1</f>
        <v>#NUM!</v>
      </c>
      <c r="AX4480" s="209">
        <f>IF(BB4480="S",IF(Q4480="1. Aceitou o programa",R4480-B4480,0),0)</f>
        <v>0</v>
      </c>
      <c r="AY4480" s="209">
        <f>IF(BB4480="S",IF(AND(S4480&lt;&gt;"",R4480&lt;&gt;""),S4480-R4480,0),0)</f>
        <v>0</v>
      </c>
      <c r="AZ4480" s="209">
        <f>IF(BB4480="S",IF(Q4480="1. Aceitou o programa",IF(OR(X4480="Não se Aplica",X4480=""),IF(OR(W4480="Não se Aplica",W4480=""),0,W4480-V4480),AVERAGE(X4480-W4480,W4480-V4480)),0),0)</f>
        <v>0</v>
      </c>
      <c r="BA4480" s="209">
        <f>IF(BB4480="S",IF(AND(Q4480="1. Aceitou o programa",AH4480="Realizada"),IFERROR(IF(AG4480="",0,AG4480-R4480),0),0),0)</f>
        <v>0</v>
      </c>
      <c r="BB4480" s="209" t="str">
        <f>_xlfn.XLOOKUP(U4480,'Lista Suspensa'!$AA$20:$AA$23,'Lista Suspensa'!$AB$20:$AB$23,"N/A")</f>
        <v>S</v>
      </c>
    </row>
    <row r="4481" spans="1:54" ht="12" customHeight="1">
      <c r="A4481" s="151" t="s">
        <v>121</v>
      </c>
      <c r="B4481" s="152">
        <v>45292</v>
      </c>
      <c r="C4481" s="153" t="s">
        <v>122</v>
      </c>
      <c r="D4481" s="153" t="s">
        <v>167</v>
      </c>
      <c r="E4481" s="244">
        <v>222355174</v>
      </c>
      <c r="F4481" s="144" t="s">
        <v>8055</v>
      </c>
      <c r="G4481" s="230"/>
      <c r="H4481" s="154">
        <v>31252</v>
      </c>
      <c r="I4481" s="153">
        <v>40</v>
      </c>
      <c r="J4481" s="148" t="s">
        <v>70</v>
      </c>
      <c r="K4481" s="153" t="s">
        <v>59</v>
      </c>
      <c r="L4481" s="153"/>
      <c r="M4481" s="153"/>
      <c r="N4481" s="153"/>
      <c r="O4481" s="155" t="s">
        <v>8056</v>
      </c>
      <c r="P4481" s="156" t="s">
        <v>60</v>
      </c>
      <c r="Q4481" s="157" t="s">
        <v>7576</v>
      </c>
      <c r="R4481" s="158"/>
      <c r="S4481" s="159">
        <v>45930</v>
      </c>
      <c r="T4481" s="159" t="s">
        <v>6983</v>
      </c>
      <c r="U4481" s="159" t="s">
        <v>6152</v>
      </c>
      <c r="V4481" s="154">
        <v>45887</v>
      </c>
      <c r="W4481" s="154">
        <v>45889</v>
      </c>
      <c r="X4481" s="154">
        <v>45930</v>
      </c>
      <c r="Y4481" s="160"/>
      <c r="Z4481" s="160"/>
      <c r="AA4481" s="153"/>
      <c r="AB4481" s="153"/>
      <c r="AC4481" s="182" t="e">
        <f t="shared" si="140"/>
        <v>#DIV/0!</v>
      </c>
      <c r="AD4481" s="153" t="e">
        <f t="shared" si="141"/>
        <v>#DIV/0!</v>
      </c>
      <c r="AE4481" s="207"/>
      <c r="AF4481" s="153"/>
      <c r="AG4481" s="159"/>
      <c r="AH4481" s="153"/>
      <c r="AI4481" s="161"/>
      <c r="AJ4481" s="153"/>
      <c r="AK4481" s="153"/>
      <c r="AL4481" s="207"/>
      <c r="AM4481" s="207"/>
      <c r="AN4481" s="207"/>
      <c r="AO4481" s="207"/>
      <c r="AP4481" s="147" t="s">
        <v>54</v>
      </c>
      <c r="AQ4481" s="147"/>
      <c r="AR4481" s="147"/>
      <c r="AS4481" s="209" t="s">
        <v>68</v>
      </c>
      <c r="AT4481" s="223" t="str">
        <f>MONTH(B4481)&amp;"/"&amp;YEAR(B4481)</f>
        <v>1/2024</v>
      </c>
      <c r="AU4481" s="223">
        <f>WEEKNUM(B4481)-WEEKNUM(EOMONTH(B4481,-1)+1)+1</f>
        <v>1</v>
      </c>
      <c r="AV4481" s="209" t="str">
        <f>MONTH(R4481)&amp;"/"&amp;YEAR(R4481)</f>
        <v>1/1900</v>
      </c>
      <c r="AW4481" s="209" t="e">
        <f>WEEKNUM(R4481)-WEEKNUM(EOMONTH(R4481,-1)+1)+1</f>
        <v>#NUM!</v>
      </c>
      <c r="AX4481" s="209">
        <f>IF(BB4481="S",IF(Q4481="1. Aceitou o programa",R4481-B4481,0),0)</f>
        <v>0</v>
      </c>
      <c r="AY4481" s="209">
        <f>IF(BB4481="S",IF(AND(S4481&lt;&gt;"",R4481&lt;&gt;""),S4481-R4481,0),0)</f>
        <v>0</v>
      </c>
      <c r="AZ4481" s="209">
        <f>IF(BB4481="S",IF(Q4481="1. Aceitou o programa",IF(OR(X4481="Não se Aplica",X4481=""),IF(OR(W4481="Não se Aplica",W4481=""),0,W4481-V4481),AVERAGE(X4481-W4481,W4481-V4481)),0),0)</f>
        <v>0</v>
      </c>
      <c r="BA4481" s="209">
        <f>IF(BB4481="S",IF(AND(Q4481="1. Aceitou o programa",AH4481="Realizada"),IFERROR(IF(AG4481="",0,AG4481-R4481),0),0),0)</f>
        <v>0</v>
      </c>
      <c r="BB4481" s="209" t="str">
        <f>_xlfn.XLOOKUP(U4481,'Lista Suspensa'!$AA$20:$AA$23,'Lista Suspensa'!$AB$20:$AB$23,"N/A")</f>
        <v>S</v>
      </c>
    </row>
    <row r="4482" spans="1:54" ht="12" customHeight="1">
      <c r="A4482" s="151" t="s">
        <v>121</v>
      </c>
      <c r="B4482" s="152">
        <v>45292</v>
      </c>
      <c r="C4482" s="153" t="s">
        <v>122</v>
      </c>
      <c r="D4482" s="153" t="s">
        <v>167</v>
      </c>
      <c r="E4482" s="244">
        <v>93892219</v>
      </c>
      <c r="F4482" s="144" t="s">
        <v>8057</v>
      </c>
      <c r="G4482" s="230"/>
      <c r="H4482" s="154">
        <v>31742</v>
      </c>
      <c r="I4482" s="153">
        <v>39</v>
      </c>
      <c r="J4482" s="148" t="s">
        <v>58</v>
      </c>
      <c r="K4482" s="153" t="s">
        <v>59</v>
      </c>
      <c r="L4482" s="153"/>
      <c r="M4482" s="153"/>
      <c r="N4482" s="153"/>
      <c r="O4482" s="155">
        <v>11993475800</v>
      </c>
      <c r="P4482" s="156" t="s">
        <v>60</v>
      </c>
      <c r="Q4482" s="157" t="s">
        <v>7576</v>
      </c>
      <c r="R4482" s="158"/>
      <c r="S4482" s="159">
        <v>45924</v>
      </c>
      <c r="T4482" s="159" t="s">
        <v>6983</v>
      </c>
      <c r="U4482" s="159" t="s">
        <v>6152</v>
      </c>
      <c r="V4482" s="154">
        <v>45887</v>
      </c>
      <c r="W4482" s="154">
        <v>45889</v>
      </c>
      <c r="X4482" s="154">
        <v>45924</v>
      </c>
      <c r="Y4482" s="160"/>
      <c r="Z4482" s="160"/>
      <c r="AA4482" s="153"/>
      <c r="AB4482" s="153"/>
      <c r="AC4482" s="182" t="e">
        <f t="shared" ref="AC4482:AC4545" si="142">SUM(AA4482/(AB4482^2))</f>
        <v>#DIV/0!</v>
      </c>
      <c r="AD4482" s="153" t="e">
        <f t="shared" ref="AD4482:AD4545" si="143">IF(AC4482&lt;18.5,"ABAIXO DO PESO",
(IF(AC4482&lt;=24.9,"PESO NORMAL",
(IF(AC4482&lt;=29.9,"SOBREPESO",
(IF(AC4482&lt;=34.9,"OBESIDADE I",
(IF(AC4482&lt;=39.9,"OBESIDADE II",
(IF(AC4482&lt;=999,"OBESIDADE III","VAZIO")))))))))))</f>
        <v>#DIV/0!</v>
      </c>
      <c r="AE4482" s="207"/>
      <c r="AF4482" s="153"/>
      <c r="AG4482" s="159"/>
      <c r="AH4482" s="153"/>
      <c r="AI4482" s="161"/>
      <c r="AJ4482" s="153"/>
      <c r="AK4482" s="153"/>
      <c r="AL4482" s="207"/>
      <c r="AM4482" s="207"/>
      <c r="AN4482" s="207"/>
      <c r="AO4482" s="207"/>
      <c r="AP4482" s="147" t="s">
        <v>54</v>
      </c>
      <c r="AQ4482" s="147"/>
      <c r="AR4482" s="147"/>
      <c r="AS4482" s="209" t="s">
        <v>68</v>
      </c>
      <c r="AT4482" s="223" t="str">
        <f>MONTH(B4482)&amp;"/"&amp;YEAR(B4482)</f>
        <v>1/2024</v>
      </c>
      <c r="AU4482" s="223">
        <f>WEEKNUM(B4482)-WEEKNUM(EOMONTH(B4482,-1)+1)+1</f>
        <v>1</v>
      </c>
      <c r="AV4482" s="209" t="str">
        <f>MONTH(R4482)&amp;"/"&amp;YEAR(R4482)</f>
        <v>1/1900</v>
      </c>
      <c r="AW4482" s="209" t="e">
        <f>WEEKNUM(R4482)-WEEKNUM(EOMONTH(R4482,-1)+1)+1</f>
        <v>#NUM!</v>
      </c>
      <c r="AX4482" s="209">
        <f>IF(BB4482="S",IF(Q4482="1. Aceitou o programa",R4482-B4482,0),0)</f>
        <v>0</v>
      </c>
      <c r="AY4482" s="209">
        <f>IF(BB4482="S",IF(AND(S4482&lt;&gt;"",R4482&lt;&gt;""),S4482-R4482,0),0)</f>
        <v>0</v>
      </c>
      <c r="AZ4482" s="209">
        <f>IF(BB4482="S",IF(Q4482="1. Aceitou o programa",IF(OR(X4482="Não se Aplica",X4482=""),IF(OR(W4482="Não se Aplica",W4482=""),0,W4482-V4482),AVERAGE(X4482-W4482,W4482-V4482)),0),0)</f>
        <v>0</v>
      </c>
      <c r="BA4482" s="209">
        <f>IF(BB4482="S",IF(AND(Q4482="1. Aceitou o programa",AH4482="Realizada"),IFERROR(IF(AG4482="",0,AG4482-R4482),0),0),0)</f>
        <v>0</v>
      </c>
      <c r="BB4482" s="209" t="str">
        <f>_xlfn.XLOOKUP(U4482,'Lista Suspensa'!$AA$20:$AA$23,'Lista Suspensa'!$AB$20:$AB$23,"N/A")</f>
        <v>S</v>
      </c>
    </row>
    <row r="4483" spans="1:54" ht="12" customHeight="1">
      <c r="A4483" s="151" t="s">
        <v>121</v>
      </c>
      <c r="B4483" s="152">
        <v>45292</v>
      </c>
      <c r="C4483" s="153" t="s">
        <v>122</v>
      </c>
      <c r="D4483" s="153" t="s">
        <v>167</v>
      </c>
      <c r="E4483" s="244">
        <v>93627309</v>
      </c>
      <c r="F4483" s="144" t="s">
        <v>8058</v>
      </c>
      <c r="G4483" s="230"/>
      <c r="H4483" s="154">
        <v>32016</v>
      </c>
      <c r="I4483" s="153">
        <v>38</v>
      </c>
      <c r="J4483" s="148" t="s">
        <v>70</v>
      </c>
      <c r="K4483" s="153" t="s">
        <v>59</v>
      </c>
      <c r="L4483" s="153"/>
      <c r="M4483" s="153"/>
      <c r="N4483" s="153"/>
      <c r="O4483" s="155">
        <v>11963565921</v>
      </c>
      <c r="P4483" s="156" t="s">
        <v>60</v>
      </c>
      <c r="Q4483" s="157" t="s">
        <v>7576</v>
      </c>
      <c r="R4483" s="158"/>
      <c r="S4483" s="159">
        <v>45909</v>
      </c>
      <c r="T4483" s="159" t="s">
        <v>6983</v>
      </c>
      <c r="U4483" s="159" t="s">
        <v>6152</v>
      </c>
      <c r="V4483" s="154">
        <v>45887</v>
      </c>
      <c r="W4483" s="154">
        <v>45889</v>
      </c>
      <c r="X4483" s="154">
        <v>45909</v>
      </c>
      <c r="Y4483" s="160"/>
      <c r="Z4483" s="160"/>
      <c r="AA4483" s="153"/>
      <c r="AB4483" s="153"/>
      <c r="AC4483" s="182" t="e">
        <f t="shared" si="142"/>
        <v>#DIV/0!</v>
      </c>
      <c r="AD4483" s="153" t="e">
        <f t="shared" si="143"/>
        <v>#DIV/0!</v>
      </c>
      <c r="AE4483" s="207"/>
      <c r="AF4483" s="153"/>
      <c r="AG4483" s="159"/>
      <c r="AH4483" s="153"/>
      <c r="AI4483" s="161"/>
      <c r="AJ4483" s="153"/>
      <c r="AK4483" s="153"/>
      <c r="AL4483" s="207" t="s">
        <v>85</v>
      </c>
      <c r="AM4483" s="207" t="s">
        <v>86</v>
      </c>
      <c r="AN4483" s="207"/>
      <c r="AO4483" s="207"/>
      <c r="AP4483" s="147" t="s">
        <v>54</v>
      </c>
      <c r="AQ4483" s="147"/>
      <c r="AR4483" s="147"/>
      <c r="AS4483" s="209" t="s">
        <v>68</v>
      </c>
      <c r="AT4483" s="223" t="str">
        <f>MONTH(B4483)&amp;"/"&amp;YEAR(B4483)</f>
        <v>1/2024</v>
      </c>
      <c r="AU4483" s="223">
        <f>WEEKNUM(B4483)-WEEKNUM(EOMONTH(B4483,-1)+1)+1</f>
        <v>1</v>
      </c>
      <c r="AV4483" s="209" t="str">
        <f>MONTH(R4483)&amp;"/"&amp;YEAR(R4483)</f>
        <v>1/1900</v>
      </c>
      <c r="AW4483" s="209" t="e">
        <f>WEEKNUM(R4483)-WEEKNUM(EOMONTH(R4483,-1)+1)+1</f>
        <v>#NUM!</v>
      </c>
      <c r="AX4483" s="209">
        <f>IF(BB4483="S",IF(Q4483="1. Aceitou o programa",R4483-B4483,0),0)</f>
        <v>0</v>
      </c>
      <c r="AY4483" s="209">
        <f>IF(BB4483="S",IF(AND(S4483&lt;&gt;"",R4483&lt;&gt;""),S4483-R4483,0),0)</f>
        <v>0</v>
      </c>
      <c r="AZ4483" s="209">
        <f>IF(BB4483="S",IF(Q4483="1. Aceitou o programa",IF(OR(X4483="Não se Aplica",X4483=""),IF(OR(W4483="Não se Aplica",W4483=""),0,W4483-V4483),AVERAGE(X4483-W4483,W4483-V4483)),0),0)</f>
        <v>0</v>
      </c>
      <c r="BA4483" s="209">
        <f>IF(BB4483="S",IF(AND(Q4483="1. Aceitou o programa",AH4483="Realizada"),IFERROR(IF(AG4483="",0,AG4483-R4483),0),0),0)</f>
        <v>0</v>
      </c>
      <c r="BB4483" s="209" t="str">
        <f>_xlfn.XLOOKUP(U4483,'Lista Suspensa'!$AA$20:$AA$23,'Lista Suspensa'!$AB$20:$AB$23,"N/A")</f>
        <v>S</v>
      </c>
    </row>
    <row r="4484" spans="1:54" ht="12" customHeight="1">
      <c r="A4484" s="151" t="s">
        <v>121</v>
      </c>
      <c r="B4484" s="152">
        <v>45292</v>
      </c>
      <c r="C4484" s="153" t="s">
        <v>122</v>
      </c>
      <c r="D4484" s="153" t="s">
        <v>175</v>
      </c>
      <c r="E4484" s="244">
        <v>94041769</v>
      </c>
      <c r="F4484" s="144" t="s">
        <v>8059</v>
      </c>
      <c r="G4484" s="230"/>
      <c r="H4484" s="154">
        <v>32631</v>
      </c>
      <c r="I4484" s="153">
        <v>37</v>
      </c>
      <c r="J4484" s="148" t="s">
        <v>70</v>
      </c>
      <c r="K4484" s="153" t="s">
        <v>59</v>
      </c>
      <c r="L4484" s="153"/>
      <c r="M4484" s="153"/>
      <c r="N4484" s="153"/>
      <c r="O4484" s="155">
        <v>11987790967</v>
      </c>
      <c r="P4484" s="156" t="s">
        <v>60</v>
      </c>
      <c r="Q4484" s="157" t="s">
        <v>7576</v>
      </c>
      <c r="R4484" s="158"/>
      <c r="S4484" s="159">
        <v>45891</v>
      </c>
      <c r="T4484" s="159" t="s">
        <v>6983</v>
      </c>
      <c r="U4484" s="159" t="s">
        <v>6152</v>
      </c>
      <c r="V4484" s="154">
        <v>45861</v>
      </c>
      <c r="W4484" s="154">
        <v>45866</v>
      </c>
      <c r="X4484" s="154">
        <v>45891</v>
      </c>
      <c r="Y4484" s="160"/>
      <c r="Z4484" s="160"/>
      <c r="AA4484" s="153"/>
      <c r="AB4484" s="153"/>
      <c r="AC4484" s="182" t="e">
        <f t="shared" si="142"/>
        <v>#DIV/0!</v>
      </c>
      <c r="AD4484" s="153" t="e">
        <f t="shared" si="143"/>
        <v>#DIV/0!</v>
      </c>
      <c r="AE4484" s="207"/>
      <c r="AF4484" s="153"/>
      <c r="AG4484" s="159"/>
      <c r="AH4484" s="153"/>
      <c r="AI4484" s="161"/>
      <c r="AJ4484" s="153"/>
      <c r="AK4484" s="153"/>
      <c r="AL4484" s="207"/>
      <c r="AM4484" s="207"/>
      <c r="AN4484" s="207"/>
      <c r="AO4484" s="207"/>
      <c r="AP4484" s="147" t="s">
        <v>54</v>
      </c>
      <c r="AQ4484" s="147"/>
      <c r="AR4484" s="147"/>
      <c r="AS4484" s="209" t="s">
        <v>68</v>
      </c>
      <c r="AT4484" s="223" t="str">
        <f>MONTH(B4484)&amp;"/"&amp;YEAR(B4484)</f>
        <v>1/2024</v>
      </c>
      <c r="AU4484" s="223">
        <f>WEEKNUM(B4484)-WEEKNUM(EOMONTH(B4484,-1)+1)+1</f>
        <v>1</v>
      </c>
      <c r="AV4484" s="209" t="str">
        <f>MONTH(R4484)&amp;"/"&amp;YEAR(R4484)</f>
        <v>1/1900</v>
      </c>
      <c r="AW4484" s="209" t="e">
        <f>WEEKNUM(R4484)-WEEKNUM(EOMONTH(R4484,-1)+1)+1</f>
        <v>#NUM!</v>
      </c>
      <c r="AX4484" s="209">
        <f>IF(BB4484="S",IF(Q4484="1. Aceitou o programa",R4484-B4484,0),0)</f>
        <v>0</v>
      </c>
      <c r="AY4484" s="209">
        <f>IF(BB4484="S",IF(AND(S4484&lt;&gt;"",R4484&lt;&gt;""),S4484-R4484,0),0)</f>
        <v>0</v>
      </c>
      <c r="AZ4484" s="209">
        <f>IF(BB4484="S",IF(Q4484="1. Aceitou o programa",IF(OR(X4484="Não se Aplica",X4484=""),IF(OR(W4484="Não se Aplica",W4484=""),0,W4484-V4484),AVERAGE(X4484-W4484,W4484-V4484)),0),0)</f>
        <v>0</v>
      </c>
      <c r="BA4484" s="209">
        <f>IF(BB4484="S",IF(AND(Q4484="1. Aceitou o programa",AH4484="Realizada"),IFERROR(IF(AG4484="",0,AG4484-R4484),0),0),0)</f>
        <v>0</v>
      </c>
      <c r="BB4484" s="209" t="str">
        <f>_xlfn.XLOOKUP(U4484,'Lista Suspensa'!$AA$20:$AA$23,'Lista Suspensa'!$AB$20:$AB$23,"N/A")</f>
        <v>S</v>
      </c>
    </row>
    <row r="4485" spans="1:54" ht="12" customHeight="1">
      <c r="A4485" s="151" t="s">
        <v>121</v>
      </c>
      <c r="B4485" s="152">
        <v>45292</v>
      </c>
      <c r="C4485" s="153" t="s">
        <v>122</v>
      </c>
      <c r="D4485" s="153" t="s">
        <v>167</v>
      </c>
      <c r="E4485" s="244">
        <v>94985420</v>
      </c>
      <c r="F4485" s="144" t="s">
        <v>8060</v>
      </c>
      <c r="G4485" s="230"/>
      <c r="H4485" s="154">
        <v>33935</v>
      </c>
      <c r="I4485" s="153">
        <v>33</v>
      </c>
      <c r="J4485" s="148" t="s">
        <v>70</v>
      </c>
      <c r="K4485" s="153" t="s">
        <v>59</v>
      </c>
      <c r="L4485" s="153"/>
      <c r="M4485" s="153"/>
      <c r="N4485" s="153"/>
      <c r="O4485" s="155">
        <v>11951720874</v>
      </c>
      <c r="P4485" s="156" t="s">
        <v>60</v>
      </c>
      <c r="Q4485" s="157" t="s">
        <v>7576</v>
      </c>
      <c r="R4485" s="158"/>
      <c r="S4485" s="159">
        <v>45910</v>
      </c>
      <c r="T4485" s="159" t="s">
        <v>6983</v>
      </c>
      <c r="U4485" s="159" t="s">
        <v>6152</v>
      </c>
      <c r="V4485" s="154">
        <v>45887</v>
      </c>
      <c r="W4485" s="154">
        <v>45889</v>
      </c>
      <c r="X4485" s="154">
        <v>45910</v>
      </c>
      <c r="Y4485" s="160"/>
      <c r="Z4485" s="160"/>
      <c r="AA4485" s="153"/>
      <c r="AB4485" s="153"/>
      <c r="AC4485" s="182" t="e">
        <f t="shared" si="142"/>
        <v>#DIV/0!</v>
      </c>
      <c r="AD4485" s="153" t="e">
        <f t="shared" si="143"/>
        <v>#DIV/0!</v>
      </c>
      <c r="AE4485" s="207"/>
      <c r="AF4485" s="153"/>
      <c r="AG4485" s="159"/>
      <c r="AH4485" s="153"/>
      <c r="AI4485" s="161"/>
      <c r="AJ4485" s="153"/>
      <c r="AK4485" s="153"/>
      <c r="AL4485" s="207"/>
      <c r="AM4485" s="207"/>
      <c r="AN4485" s="207"/>
      <c r="AO4485" s="207"/>
      <c r="AP4485" s="147" t="s">
        <v>54</v>
      </c>
      <c r="AQ4485" s="147"/>
      <c r="AR4485" s="147"/>
      <c r="AS4485" s="209" t="s">
        <v>68</v>
      </c>
      <c r="AT4485" s="223" t="str">
        <f>MONTH(B4485)&amp;"/"&amp;YEAR(B4485)</f>
        <v>1/2024</v>
      </c>
      <c r="AU4485" s="223">
        <f>WEEKNUM(B4485)-WEEKNUM(EOMONTH(B4485,-1)+1)+1</f>
        <v>1</v>
      </c>
      <c r="AV4485" s="209" t="str">
        <f>MONTH(R4485)&amp;"/"&amp;YEAR(R4485)</f>
        <v>1/1900</v>
      </c>
      <c r="AW4485" s="209" t="e">
        <f>WEEKNUM(R4485)-WEEKNUM(EOMONTH(R4485,-1)+1)+1</f>
        <v>#NUM!</v>
      </c>
      <c r="AX4485" s="209">
        <f>IF(BB4485="S",IF(Q4485="1. Aceitou o programa",R4485-B4485,0),0)</f>
        <v>0</v>
      </c>
      <c r="AY4485" s="209">
        <f>IF(BB4485="S",IF(AND(S4485&lt;&gt;"",R4485&lt;&gt;""),S4485-R4485,0),0)</f>
        <v>0</v>
      </c>
      <c r="AZ4485" s="209">
        <f>IF(BB4485="S",IF(Q4485="1. Aceitou o programa",IF(OR(X4485="Não se Aplica",X4485=""),IF(OR(W4485="Não se Aplica",W4485=""),0,W4485-V4485),AVERAGE(X4485-W4485,W4485-V4485)),0),0)</f>
        <v>0</v>
      </c>
      <c r="BA4485" s="209">
        <f>IF(BB4485="S",IF(AND(Q4485="1. Aceitou o programa",AH4485="Realizada"),IFERROR(IF(AG4485="",0,AG4485-R4485),0),0),0)</f>
        <v>0</v>
      </c>
      <c r="BB4485" s="209" t="str">
        <f>_xlfn.XLOOKUP(U4485,'Lista Suspensa'!$AA$20:$AA$23,'Lista Suspensa'!$AB$20:$AB$23,"N/A")</f>
        <v>S</v>
      </c>
    </row>
    <row r="4486" spans="1:54" ht="12" customHeight="1">
      <c r="A4486" s="151" t="s">
        <v>121</v>
      </c>
      <c r="B4486" s="152">
        <v>45292</v>
      </c>
      <c r="C4486" s="153" t="s">
        <v>122</v>
      </c>
      <c r="D4486" s="153" t="s">
        <v>204</v>
      </c>
      <c r="E4486" s="244">
        <v>869403559</v>
      </c>
      <c r="F4486" s="144" t="s">
        <v>8061</v>
      </c>
      <c r="G4486" s="230"/>
      <c r="H4486" s="154">
        <v>35093</v>
      </c>
      <c r="I4486" s="153">
        <v>30</v>
      </c>
      <c r="J4486" s="148" t="s">
        <v>58</v>
      </c>
      <c r="K4486" s="153" t="s">
        <v>59</v>
      </c>
      <c r="L4486" s="153"/>
      <c r="M4486" s="153"/>
      <c r="N4486" s="153"/>
      <c r="O4486" s="155" t="s">
        <v>8062</v>
      </c>
      <c r="P4486" s="156" t="s">
        <v>60</v>
      </c>
      <c r="Q4486" s="157" t="s">
        <v>7576</v>
      </c>
      <c r="R4486" s="158"/>
      <c r="S4486" s="159">
        <v>45895</v>
      </c>
      <c r="T4486" s="159" t="s">
        <v>6983</v>
      </c>
      <c r="U4486" s="159" t="s">
        <v>6152</v>
      </c>
      <c r="V4486" s="154">
        <v>45861</v>
      </c>
      <c r="W4486" s="154">
        <v>45866</v>
      </c>
      <c r="X4486" s="154">
        <v>45895</v>
      </c>
      <c r="Y4486" s="160"/>
      <c r="Z4486" s="160"/>
      <c r="AA4486" s="153"/>
      <c r="AB4486" s="153"/>
      <c r="AC4486" s="182" t="e">
        <f t="shared" si="142"/>
        <v>#DIV/0!</v>
      </c>
      <c r="AD4486" s="153" t="e">
        <f t="shared" si="143"/>
        <v>#DIV/0!</v>
      </c>
      <c r="AE4486" s="207"/>
      <c r="AF4486" s="153"/>
      <c r="AG4486" s="159"/>
      <c r="AH4486" s="153"/>
      <c r="AI4486" s="161"/>
      <c r="AJ4486" s="153"/>
      <c r="AK4486" s="153"/>
      <c r="AL4486" s="207"/>
      <c r="AM4486" s="207"/>
      <c r="AN4486" s="207"/>
      <c r="AO4486" s="207"/>
      <c r="AP4486" s="147" t="s">
        <v>54</v>
      </c>
      <c r="AQ4486" s="147"/>
      <c r="AR4486" s="147"/>
      <c r="AS4486" s="209" t="s">
        <v>68</v>
      </c>
      <c r="AT4486" s="223" t="str">
        <f>MONTH(B4486)&amp;"/"&amp;YEAR(B4486)</f>
        <v>1/2024</v>
      </c>
      <c r="AU4486" s="223">
        <f>WEEKNUM(B4486)-WEEKNUM(EOMONTH(B4486,-1)+1)+1</f>
        <v>1</v>
      </c>
      <c r="AV4486" s="209" t="str">
        <f>MONTH(R4486)&amp;"/"&amp;YEAR(R4486)</f>
        <v>1/1900</v>
      </c>
      <c r="AW4486" s="209" t="e">
        <f>WEEKNUM(R4486)-WEEKNUM(EOMONTH(R4486,-1)+1)+1</f>
        <v>#NUM!</v>
      </c>
      <c r="AX4486" s="209">
        <f>IF(BB4486="S",IF(Q4486="1. Aceitou o programa",R4486-B4486,0),0)</f>
        <v>0</v>
      </c>
      <c r="AY4486" s="209">
        <f>IF(BB4486="S",IF(AND(S4486&lt;&gt;"",R4486&lt;&gt;""),S4486-R4486,0),0)</f>
        <v>0</v>
      </c>
      <c r="AZ4486" s="209">
        <f>IF(BB4486="S",IF(Q4486="1. Aceitou o programa",IF(OR(X4486="Não se Aplica",X4486=""),IF(OR(W4486="Não se Aplica",W4486=""),0,W4486-V4486),AVERAGE(X4486-W4486,W4486-V4486)),0),0)</f>
        <v>0</v>
      </c>
      <c r="BA4486" s="209">
        <f>IF(BB4486="S",IF(AND(Q4486="1. Aceitou o programa",AH4486="Realizada"),IFERROR(IF(AG4486="",0,AG4486-R4486),0),0),0)</f>
        <v>0</v>
      </c>
      <c r="BB4486" s="209" t="str">
        <f>_xlfn.XLOOKUP(U4486,'Lista Suspensa'!$AA$20:$AA$23,'Lista Suspensa'!$AB$20:$AB$23,"N/A")</f>
        <v>S</v>
      </c>
    </row>
    <row r="4487" spans="1:54" ht="12" customHeight="1">
      <c r="A4487" s="151" t="s">
        <v>121</v>
      </c>
      <c r="B4487" s="152">
        <v>45292</v>
      </c>
      <c r="C4487" s="153" t="s">
        <v>122</v>
      </c>
      <c r="D4487" s="153" t="s">
        <v>56</v>
      </c>
      <c r="E4487" s="244">
        <v>443133433</v>
      </c>
      <c r="F4487" s="144" t="s">
        <v>8063</v>
      </c>
      <c r="G4487" s="230"/>
      <c r="H4487" s="154">
        <v>35754</v>
      </c>
      <c r="I4487" s="153">
        <v>28</v>
      </c>
      <c r="J4487" s="148" t="s">
        <v>70</v>
      </c>
      <c r="K4487" s="153" t="s">
        <v>59</v>
      </c>
      <c r="L4487" s="153"/>
      <c r="M4487" s="153"/>
      <c r="N4487" s="153"/>
      <c r="O4487" s="155" t="s">
        <v>8064</v>
      </c>
      <c r="P4487" s="156" t="s">
        <v>60</v>
      </c>
      <c r="Q4487" s="157" t="s">
        <v>7576</v>
      </c>
      <c r="R4487" s="158"/>
      <c r="S4487" s="159">
        <v>45891</v>
      </c>
      <c r="T4487" s="159" t="s">
        <v>6983</v>
      </c>
      <c r="U4487" s="159" t="s">
        <v>6152</v>
      </c>
      <c r="V4487" s="154">
        <v>45861</v>
      </c>
      <c r="W4487" s="154">
        <v>45866</v>
      </c>
      <c r="X4487" s="154">
        <v>45891</v>
      </c>
      <c r="Y4487" s="160"/>
      <c r="Z4487" s="160"/>
      <c r="AA4487" s="153"/>
      <c r="AB4487" s="153"/>
      <c r="AC4487" s="182" t="e">
        <f t="shared" si="142"/>
        <v>#DIV/0!</v>
      </c>
      <c r="AD4487" s="153" t="e">
        <f t="shared" si="143"/>
        <v>#DIV/0!</v>
      </c>
      <c r="AE4487" s="207"/>
      <c r="AF4487" s="153"/>
      <c r="AG4487" s="159"/>
      <c r="AH4487" s="153"/>
      <c r="AI4487" s="161"/>
      <c r="AJ4487" s="153"/>
      <c r="AK4487" s="153"/>
      <c r="AL4487" s="207"/>
      <c r="AM4487" s="207"/>
      <c r="AN4487" s="207"/>
      <c r="AO4487" s="207"/>
      <c r="AP4487" s="147" t="s">
        <v>54</v>
      </c>
      <c r="AQ4487" s="147"/>
      <c r="AR4487" s="147"/>
      <c r="AS4487" s="209" t="s">
        <v>68</v>
      </c>
      <c r="AT4487" s="223" t="str">
        <f>MONTH(B4487)&amp;"/"&amp;YEAR(B4487)</f>
        <v>1/2024</v>
      </c>
      <c r="AU4487" s="223">
        <f>WEEKNUM(B4487)-WEEKNUM(EOMONTH(B4487,-1)+1)+1</f>
        <v>1</v>
      </c>
      <c r="AV4487" s="209" t="str">
        <f>MONTH(R4487)&amp;"/"&amp;YEAR(R4487)</f>
        <v>1/1900</v>
      </c>
      <c r="AW4487" s="209" t="e">
        <f>WEEKNUM(R4487)-WEEKNUM(EOMONTH(R4487,-1)+1)+1</f>
        <v>#NUM!</v>
      </c>
      <c r="AX4487" s="209">
        <f>IF(BB4487="S",IF(Q4487="1. Aceitou o programa",R4487-B4487,0),0)</f>
        <v>0</v>
      </c>
      <c r="AY4487" s="209">
        <f>IF(BB4487="S",IF(AND(S4487&lt;&gt;"",R4487&lt;&gt;""),S4487-R4487,0),0)</f>
        <v>0</v>
      </c>
      <c r="AZ4487" s="209">
        <f>IF(BB4487="S",IF(Q4487="1. Aceitou o programa",IF(OR(X4487="Não se Aplica",X4487=""),IF(OR(W4487="Não se Aplica",W4487=""),0,W4487-V4487),AVERAGE(X4487-W4487,W4487-V4487)),0),0)</f>
        <v>0</v>
      </c>
      <c r="BA4487" s="209">
        <f>IF(BB4487="S",IF(AND(Q4487="1. Aceitou o programa",AH4487="Realizada"),IFERROR(IF(AG4487="",0,AG4487-R4487),0),0),0)</f>
        <v>0</v>
      </c>
      <c r="BB4487" s="209" t="str">
        <f>_xlfn.XLOOKUP(U4487,'Lista Suspensa'!$AA$20:$AA$23,'Lista Suspensa'!$AB$20:$AB$23,"N/A")</f>
        <v>S</v>
      </c>
    </row>
    <row r="4488" spans="1:54" ht="12" customHeight="1">
      <c r="A4488" s="151" t="s">
        <v>121</v>
      </c>
      <c r="B4488" s="152">
        <v>45292</v>
      </c>
      <c r="C4488" s="153" t="s">
        <v>122</v>
      </c>
      <c r="D4488" s="153" t="s">
        <v>185</v>
      </c>
      <c r="E4488" s="244">
        <v>444099654</v>
      </c>
      <c r="F4488" s="144" t="s">
        <v>8065</v>
      </c>
      <c r="G4488" s="230"/>
      <c r="H4488" s="154">
        <v>35774</v>
      </c>
      <c r="I4488" s="153">
        <v>28</v>
      </c>
      <c r="J4488" s="148" t="s">
        <v>70</v>
      </c>
      <c r="K4488" s="153" t="s">
        <v>59</v>
      </c>
      <c r="L4488" s="153"/>
      <c r="M4488" s="153"/>
      <c r="N4488" s="153"/>
      <c r="O4488" s="155" t="s">
        <v>8066</v>
      </c>
      <c r="P4488" s="156" t="s">
        <v>60</v>
      </c>
      <c r="Q4488" s="157" t="s">
        <v>7576</v>
      </c>
      <c r="R4488" s="158"/>
      <c r="S4488" s="159">
        <v>45882</v>
      </c>
      <c r="T4488" s="159" t="s">
        <v>6983</v>
      </c>
      <c r="U4488" s="159" t="s">
        <v>6152</v>
      </c>
      <c r="V4488" s="154">
        <v>45861</v>
      </c>
      <c r="W4488" s="154">
        <v>45866</v>
      </c>
      <c r="X4488" s="154">
        <v>45882</v>
      </c>
      <c r="Y4488" s="160"/>
      <c r="Z4488" s="160"/>
      <c r="AA4488" s="153"/>
      <c r="AB4488" s="153"/>
      <c r="AC4488" s="182" t="e">
        <f t="shared" si="142"/>
        <v>#DIV/0!</v>
      </c>
      <c r="AD4488" s="153" t="e">
        <f t="shared" si="143"/>
        <v>#DIV/0!</v>
      </c>
      <c r="AE4488" s="207"/>
      <c r="AF4488" s="153"/>
      <c r="AG4488" s="159"/>
      <c r="AH4488" s="153"/>
      <c r="AI4488" s="161"/>
      <c r="AJ4488" s="153"/>
      <c r="AK4488" s="153"/>
      <c r="AL4488" s="207"/>
      <c r="AM4488" s="207"/>
      <c r="AN4488" s="207"/>
      <c r="AO4488" s="207"/>
      <c r="AP4488" s="147" t="s">
        <v>54</v>
      </c>
      <c r="AQ4488" s="147"/>
      <c r="AR4488" s="147"/>
      <c r="AS4488" s="209" t="s">
        <v>68</v>
      </c>
      <c r="AT4488" s="223" t="str">
        <f>MONTH(B4488)&amp;"/"&amp;YEAR(B4488)</f>
        <v>1/2024</v>
      </c>
      <c r="AU4488" s="223">
        <f>WEEKNUM(B4488)-WEEKNUM(EOMONTH(B4488,-1)+1)+1</f>
        <v>1</v>
      </c>
      <c r="AV4488" s="209" t="str">
        <f>MONTH(R4488)&amp;"/"&amp;YEAR(R4488)</f>
        <v>1/1900</v>
      </c>
      <c r="AW4488" s="209" t="e">
        <f>WEEKNUM(R4488)-WEEKNUM(EOMONTH(R4488,-1)+1)+1</f>
        <v>#NUM!</v>
      </c>
      <c r="AX4488" s="209">
        <f>IF(BB4488="S",IF(Q4488="1. Aceitou o programa",R4488-B4488,0),0)</f>
        <v>0</v>
      </c>
      <c r="AY4488" s="209">
        <f>IF(BB4488="S",IF(AND(S4488&lt;&gt;"",R4488&lt;&gt;""),S4488-R4488,0),0)</f>
        <v>0</v>
      </c>
      <c r="AZ4488" s="209">
        <f>IF(BB4488="S",IF(Q4488="1. Aceitou o programa",IF(OR(X4488="Não se Aplica",X4488=""),IF(OR(W4488="Não se Aplica",W4488=""),0,W4488-V4488),AVERAGE(X4488-W4488,W4488-V4488)),0),0)</f>
        <v>0</v>
      </c>
      <c r="BA4488" s="209">
        <f>IF(BB4488="S",IF(AND(Q4488="1. Aceitou o programa",AH4488="Realizada"),IFERROR(IF(AG4488="",0,AG4488-R4488),0),0),0)</f>
        <v>0</v>
      </c>
      <c r="BB4488" s="209" t="str">
        <f>_xlfn.XLOOKUP(U4488,'Lista Suspensa'!$AA$20:$AA$23,'Lista Suspensa'!$AB$20:$AB$23,"N/A")</f>
        <v>S</v>
      </c>
    </row>
    <row r="4489" spans="1:54" ht="12" customHeight="1">
      <c r="A4489" s="151" t="s">
        <v>121</v>
      </c>
      <c r="B4489" s="152">
        <v>45292</v>
      </c>
      <c r="C4489" s="153" t="s">
        <v>122</v>
      </c>
      <c r="D4489" s="153" t="s">
        <v>167</v>
      </c>
      <c r="E4489" s="244">
        <v>427295319</v>
      </c>
      <c r="F4489" s="144" t="s">
        <v>8067</v>
      </c>
      <c r="G4489" s="230"/>
      <c r="H4489" s="154">
        <v>36110</v>
      </c>
      <c r="I4489" s="153">
        <v>27</v>
      </c>
      <c r="J4489" s="148" t="s">
        <v>70</v>
      </c>
      <c r="K4489" s="153" t="s">
        <v>59</v>
      </c>
      <c r="L4489" s="153"/>
      <c r="M4489" s="153"/>
      <c r="N4489" s="153"/>
      <c r="O4489" s="155">
        <v>11964677525</v>
      </c>
      <c r="P4489" s="156" t="s">
        <v>60</v>
      </c>
      <c r="Q4489" s="157" t="s">
        <v>7576</v>
      </c>
      <c r="R4489" s="158"/>
      <c r="S4489" s="159">
        <v>45910</v>
      </c>
      <c r="T4489" s="159" t="s">
        <v>6983</v>
      </c>
      <c r="U4489" s="159" t="s">
        <v>6152</v>
      </c>
      <c r="V4489" s="154">
        <v>45887</v>
      </c>
      <c r="W4489" s="154">
        <v>45889</v>
      </c>
      <c r="X4489" s="154">
        <v>45910</v>
      </c>
      <c r="Y4489" s="160"/>
      <c r="Z4489" s="160"/>
      <c r="AA4489" s="153"/>
      <c r="AB4489" s="153"/>
      <c r="AC4489" s="182" t="e">
        <f t="shared" si="142"/>
        <v>#DIV/0!</v>
      </c>
      <c r="AD4489" s="153" t="e">
        <f t="shared" si="143"/>
        <v>#DIV/0!</v>
      </c>
      <c r="AE4489" s="207"/>
      <c r="AF4489" s="153"/>
      <c r="AG4489" s="159"/>
      <c r="AH4489" s="153"/>
      <c r="AI4489" s="161"/>
      <c r="AJ4489" s="153"/>
      <c r="AK4489" s="153"/>
      <c r="AL4489" s="207"/>
      <c r="AM4489" s="207"/>
      <c r="AN4489" s="207"/>
      <c r="AO4489" s="207"/>
      <c r="AP4489" s="147" t="s">
        <v>54</v>
      </c>
      <c r="AQ4489" s="147"/>
      <c r="AR4489" s="147"/>
      <c r="AS4489" s="209" t="s">
        <v>68</v>
      </c>
      <c r="AT4489" s="223" t="str">
        <f>MONTH(B4489)&amp;"/"&amp;YEAR(B4489)</f>
        <v>1/2024</v>
      </c>
      <c r="AU4489" s="223">
        <f>WEEKNUM(B4489)-WEEKNUM(EOMONTH(B4489,-1)+1)+1</f>
        <v>1</v>
      </c>
      <c r="AV4489" s="209" t="str">
        <f>MONTH(R4489)&amp;"/"&amp;YEAR(R4489)</f>
        <v>1/1900</v>
      </c>
      <c r="AW4489" s="209" t="e">
        <f>WEEKNUM(R4489)-WEEKNUM(EOMONTH(R4489,-1)+1)+1</f>
        <v>#NUM!</v>
      </c>
      <c r="AX4489" s="209">
        <f>IF(BB4489="S",IF(Q4489="1. Aceitou o programa",R4489-B4489,0),0)</f>
        <v>0</v>
      </c>
      <c r="AY4489" s="209">
        <f>IF(BB4489="S",IF(AND(S4489&lt;&gt;"",R4489&lt;&gt;""),S4489-R4489,0),0)</f>
        <v>0</v>
      </c>
      <c r="AZ4489" s="209">
        <f>IF(BB4489="S",IF(Q4489="1. Aceitou o programa",IF(OR(X4489="Não se Aplica",X4489=""),IF(OR(W4489="Não se Aplica",W4489=""),0,W4489-V4489),AVERAGE(X4489-W4489,W4489-V4489)),0),0)</f>
        <v>0</v>
      </c>
      <c r="BA4489" s="209">
        <f>IF(BB4489="S",IF(AND(Q4489="1. Aceitou o programa",AH4489="Realizada"),IFERROR(IF(AG4489="",0,AG4489-R4489),0),0),0)</f>
        <v>0</v>
      </c>
      <c r="BB4489" s="209" t="str">
        <f>_xlfn.XLOOKUP(U4489,'Lista Suspensa'!$AA$20:$AA$23,'Lista Suspensa'!$AB$20:$AB$23,"N/A")</f>
        <v>S</v>
      </c>
    </row>
    <row r="4490" spans="1:54" ht="12" customHeight="1">
      <c r="A4490" s="151" t="s">
        <v>121</v>
      </c>
      <c r="B4490" s="152">
        <v>45292</v>
      </c>
      <c r="C4490" s="153" t="s">
        <v>122</v>
      </c>
      <c r="D4490" s="153" t="s">
        <v>171</v>
      </c>
      <c r="E4490" s="244">
        <v>83319869</v>
      </c>
      <c r="F4490" s="144" t="s">
        <v>8068</v>
      </c>
      <c r="G4490" s="230"/>
      <c r="H4490" s="154">
        <v>27775</v>
      </c>
      <c r="I4490" s="153">
        <v>50</v>
      </c>
      <c r="J4490" s="148" t="s">
        <v>70</v>
      </c>
      <c r="K4490" s="153"/>
      <c r="L4490" s="153"/>
      <c r="M4490" s="153"/>
      <c r="N4490" s="153"/>
      <c r="O4490" s="155">
        <v>21964743030</v>
      </c>
      <c r="P4490" s="156" t="s">
        <v>60</v>
      </c>
      <c r="Q4490" s="157" t="s">
        <v>7576</v>
      </c>
      <c r="R4490" s="158"/>
      <c r="S4490" s="159">
        <v>45932</v>
      </c>
      <c r="T4490" s="159" t="s">
        <v>6983</v>
      </c>
      <c r="U4490" s="159" t="s">
        <v>6152</v>
      </c>
      <c r="V4490" s="154">
        <v>45922</v>
      </c>
      <c r="W4490" s="154">
        <v>45926</v>
      </c>
      <c r="X4490" s="154">
        <v>45932</v>
      </c>
      <c r="Y4490" s="160"/>
      <c r="Z4490" s="160"/>
      <c r="AA4490" s="153"/>
      <c r="AB4490" s="153"/>
      <c r="AC4490" s="182" t="e">
        <f t="shared" si="142"/>
        <v>#DIV/0!</v>
      </c>
      <c r="AD4490" s="153" t="e">
        <f t="shared" si="143"/>
        <v>#DIV/0!</v>
      </c>
      <c r="AE4490" s="207"/>
      <c r="AF4490" s="153"/>
      <c r="AG4490" s="159"/>
      <c r="AH4490" s="153"/>
      <c r="AI4490" s="161"/>
      <c r="AJ4490" s="153"/>
      <c r="AK4490" s="153"/>
      <c r="AL4490" s="207"/>
      <c r="AM4490" s="207"/>
      <c r="AN4490" s="207"/>
      <c r="AO4490" s="207"/>
      <c r="AP4490" s="147" t="s">
        <v>54</v>
      </c>
      <c r="AQ4490" s="147"/>
      <c r="AR4490" s="147"/>
      <c r="AS4490" s="209" t="s">
        <v>68</v>
      </c>
      <c r="AT4490" s="223" t="str">
        <f>MONTH(B4490)&amp;"/"&amp;YEAR(B4490)</f>
        <v>1/2024</v>
      </c>
      <c r="AU4490" s="223">
        <f>WEEKNUM(B4490)-WEEKNUM(EOMONTH(B4490,-1)+1)+1</f>
        <v>1</v>
      </c>
      <c r="AV4490" s="209" t="str">
        <f>MONTH(R4490)&amp;"/"&amp;YEAR(R4490)</f>
        <v>1/1900</v>
      </c>
      <c r="AW4490" s="209" t="e">
        <f>WEEKNUM(R4490)-WEEKNUM(EOMONTH(R4490,-1)+1)+1</f>
        <v>#NUM!</v>
      </c>
      <c r="AX4490" s="209">
        <f>IF(BB4490="S",IF(Q4490="1. Aceitou o programa",R4490-B4490,0),0)</f>
        <v>0</v>
      </c>
      <c r="AY4490" s="209">
        <f>IF(BB4490="S",IF(AND(S4490&lt;&gt;"",R4490&lt;&gt;""),S4490-R4490,0),0)</f>
        <v>0</v>
      </c>
      <c r="AZ4490" s="209">
        <f>IF(BB4490="S",IF(Q4490="1. Aceitou o programa",IF(OR(X4490="Não se Aplica",X4490=""),IF(OR(W4490="Não se Aplica",W4490=""),0,W4490-V4490),AVERAGE(X4490-W4490,W4490-V4490)),0),0)</f>
        <v>0</v>
      </c>
      <c r="BA4490" s="209">
        <f>IF(BB4490="S",IF(AND(Q4490="1. Aceitou o programa",AH4490="Realizada"),IFERROR(IF(AG4490="",0,AG4490-R4490),0),0),0)</f>
        <v>0</v>
      </c>
      <c r="BB4490" s="209" t="str">
        <f>_xlfn.XLOOKUP(U4490,'Lista Suspensa'!$AA$20:$AA$23,'Lista Suspensa'!$AB$20:$AB$23,"N/A")</f>
        <v>S</v>
      </c>
    </row>
    <row r="4491" spans="1:54" ht="12" customHeight="1">
      <c r="A4491" s="151" t="s">
        <v>121</v>
      </c>
      <c r="B4491" s="152">
        <v>45292</v>
      </c>
      <c r="C4491" s="153" t="s">
        <v>122</v>
      </c>
      <c r="D4491" s="153" t="s">
        <v>175</v>
      </c>
      <c r="E4491" s="244">
        <v>79470521</v>
      </c>
      <c r="F4491" s="144" t="s">
        <v>8069</v>
      </c>
      <c r="G4491" s="230"/>
      <c r="H4491" s="154">
        <v>28158</v>
      </c>
      <c r="I4491" s="153">
        <v>49</v>
      </c>
      <c r="J4491" s="148" t="s">
        <v>58</v>
      </c>
      <c r="K4491" s="153"/>
      <c r="L4491" s="153"/>
      <c r="M4491" s="153"/>
      <c r="N4491" s="153"/>
      <c r="O4491" s="155">
        <v>11947070500</v>
      </c>
      <c r="P4491" s="156" t="s">
        <v>60</v>
      </c>
      <c r="Q4491" s="157" t="s">
        <v>7576</v>
      </c>
      <c r="R4491" s="158"/>
      <c r="S4491" s="159">
        <v>45891</v>
      </c>
      <c r="T4491" s="159" t="s">
        <v>6983</v>
      </c>
      <c r="U4491" s="159" t="s">
        <v>6152</v>
      </c>
      <c r="V4491" s="154">
        <v>45861</v>
      </c>
      <c r="W4491" s="154">
        <v>45866</v>
      </c>
      <c r="X4491" s="154">
        <v>45891</v>
      </c>
      <c r="Y4491" s="160"/>
      <c r="Z4491" s="160"/>
      <c r="AA4491" s="153"/>
      <c r="AB4491" s="153"/>
      <c r="AC4491" s="182" t="e">
        <f t="shared" si="142"/>
        <v>#DIV/0!</v>
      </c>
      <c r="AD4491" s="153" t="e">
        <f t="shared" si="143"/>
        <v>#DIV/0!</v>
      </c>
      <c r="AE4491" s="207"/>
      <c r="AF4491" s="153"/>
      <c r="AG4491" s="159"/>
      <c r="AH4491" s="153"/>
      <c r="AI4491" s="161"/>
      <c r="AJ4491" s="153"/>
      <c r="AK4491" s="153"/>
      <c r="AL4491" s="207"/>
      <c r="AM4491" s="207"/>
      <c r="AN4491" s="207"/>
      <c r="AO4491" s="207"/>
      <c r="AP4491" s="147" t="s">
        <v>54</v>
      </c>
      <c r="AQ4491" s="147"/>
      <c r="AR4491" s="147"/>
      <c r="AS4491" s="209" t="s">
        <v>68</v>
      </c>
      <c r="AT4491" s="223" t="str">
        <f>MONTH(B4491)&amp;"/"&amp;YEAR(B4491)</f>
        <v>1/2024</v>
      </c>
      <c r="AU4491" s="223">
        <f>WEEKNUM(B4491)-WEEKNUM(EOMONTH(B4491,-1)+1)+1</f>
        <v>1</v>
      </c>
      <c r="AV4491" s="209" t="str">
        <f>MONTH(R4491)&amp;"/"&amp;YEAR(R4491)</f>
        <v>1/1900</v>
      </c>
      <c r="AW4491" s="209" t="e">
        <f>WEEKNUM(R4491)-WEEKNUM(EOMONTH(R4491,-1)+1)+1</f>
        <v>#NUM!</v>
      </c>
      <c r="AX4491" s="209">
        <f>IF(BB4491="S",IF(Q4491="1. Aceitou o programa",R4491-B4491,0),0)</f>
        <v>0</v>
      </c>
      <c r="AY4491" s="209">
        <f>IF(BB4491="S",IF(AND(S4491&lt;&gt;"",R4491&lt;&gt;""),S4491-R4491,0),0)</f>
        <v>0</v>
      </c>
      <c r="AZ4491" s="209">
        <f>IF(BB4491="S",IF(Q4491="1. Aceitou o programa",IF(OR(X4491="Não se Aplica",X4491=""),IF(OR(W4491="Não se Aplica",W4491=""),0,W4491-V4491),AVERAGE(X4491-W4491,W4491-V4491)),0),0)</f>
        <v>0</v>
      </c>
      <c r="BA4491" s="209">
        <f>IF(BB4491="S",IF(AND(Q4491="1. Aceitou o programa",AH4491="Realizada"),IFERROR(IF(AG4491="",0,AG4491-R4491),0),0),0)</f>
        <v>0</v>
      </c>
      <c r="BB4491" s="209" t="str">
        <f>_xlfn.XLOOKUP(U4491,'Lista Suspensa'!$AA$20:$AA$23,'Lista Suspensa'!$AB$20:$AB$23,"N/A")</f>
        <v>S</v>
      </c>
    </row>
    <row r="4492" spans="1:54" ht="12" customHeight="1">
      <c r="A4492" s="151" t="s">
        <v>121</v>
      </c>
      <c r="B4492" s="152">
        <v>45292</v>
      </c>
      <c r="C4492" s="153" t="s">
        <v>122</v>
      </c>
      <c r="D4492" s="153" t="s">
        <v>274</v>
      </c>
      <c r="E4492" s="244">
        <v>84895478</v>
      </c>
      <c r="F4492" s="144" t="s">
        <v>8070</v>
      </c>
      <c r="G4492" s="230"/>
      <c r="H4492" s="154">
        <v>28504</v>
      </c>
      <c r="I4492" s="153">
        <v>48</v>
      </c>
      <c r="J4492" s="148" t="s">
        <v>70</v>
      </c>
      <c r="K4492" s="153"/>
      <c r="L4492" s="153"/>
      <c r="M4492" s="153"/>
      <c r="N4492" s="153"/>
      <c r="O4492" s="155" t="s">
        <v>8071</v>
      </c>
      <c r="P4492" s="156" t="s">
        <v>60</v>
      </c>
      <c r="Q4492" s="157" t="s">
        <v>7576</v>
      </c>
      <c r="R4492" s="158"/>
      <c r="S4492" s="159">
        <v>45936</v>
      </c>
      <c r="T4492" s="159" t="s">
        <v>6983</v>
      </c>
      <c r="U4492" s="159" t="s">
        <v>6152</v>
      </c>
      <c r="V4492" s="154">
        <v>45922</v>
      </c>
      <c r="W4492" s="154">
        <v>45926</v>
      </c>
      <c r="X4492" s="154">
        <v>45936</v>
      </c>
      <c r="Y4492" s="160"/>
      <c r="Z4492" s="160"/>
      <c r="AA4492" s="153"/>
      <c r="AB4492" s="153"/>
      <c r="AC4492" s="182" t="e">
        <f t="shared" si="142"/>
        <v>#DIV/0!</v>
      </c>
      <c r="AD4492" s="153" t="e">
        <f t="shared" si="143"/>
        <v>#DIV/0!</v>
      </c>
      <c r="AE4492" s="207"/>
      <c r="AF4492" s="153"/>
      <c r="AG4492" s="159"/>
      <c r="AH4492" s="153"/>
      <c r="AI4492" s="161"/>
      <c r="AJ4492" s="153"/>
      <c r="AK4492" s="153"/>
      <c r="AL4492" s="207"/>
      <c r="AM4492" s="207"/>
      <c r="AN4492" s="207"/>
      <c r="AO4492" s="207"/>
      <c r="AP4492" s="147" t="s">
        <v>54</v>
      </c>
      <c r="AQ4492" s="147"/>
      <c r="AR4492" s="147"/>
      <c r="AS4492" s="209" t="s">
        <v>68</v>
      </c>
      <c r="AT4492" s="223" t="str">
        <f>MONTH(B4492)&amp;"/"&amp;YEAR(B4492)</f>
        <v>1/2024</v>
      </c>
      <c r="AU4492" s="223">
        <f>WEEKNUM(B4492)-WEEKNUM(EOMONTH(B4492,-1)+1)+1</f>
        <v>1</v>
      </c>
      <c r="AV4492" s="209" t="str">
        <f>MONTH(R4492)&amp;"/"&amp;YEAR(R4492)</f>
        <v>1/1900</v>
      </c>
      <c r="AW4492" s="209" t="e">
        <f>WEEKNUM(R4492)-WEEKNUM(EOMONTH(R4492,-1)+1)+1</f>
        <v>#NUM!</v>
      </c>
      <c r="AX4492" s="209">
        <f>IF(BB4492="S",IF(Q4492="1. Aceitou o programa",R4492-B4492,0),0)</f>
        <v>0</v>
      </c>
      <c r="AY4492" s="209">
        <f>IF(BB4492="S",IF(AND(S4492&lt;&gt;"",R4492&lt;&gt;""),S4492-R4492,0),0)</f>
        <v>0</v>
      </c>
      <c r="AZ4492" s="209">
        <f>IF(BB4492="S",IF(Q4492="1. Aceitou o programa",IF(OR(X4492="Não se Aplica",X4492=""),IF(OR(W4492="Não se Aplica",W4492=""),0,W4492-V4492),AVERAGE(X4492-W4492,W4492-V4492)),0),0)</f>
        <v>0</v>
      </c>
      <c r="BA4492" s="209">
        <f>IF(BB4492="S",IF(AND(Q4492="1. Aceitou o programa",AH4492="Realizada"),IFERROR(IF(AG4492="",0,AG4492-R4492),0),0),0)</f>
        <v>0</v>
      </c>
      <c r="BB4492" s="209" t="str">
        <f>_xlfn.XLOOKUP(U4492,'Lista Suspensa'!$AA$20:$AA$23,'Lista Suspensa'!$AB$20:$AB$23,"N/A")</f>
        <v>S</v>
      </c>
    </row>
    <row r="4493" spans="1:54" ht="12" customHeight="1">
      <c r="A4493" s="151" t="s">
        <v>121</v>
      </c>
      <c r="B4493" s="152">
        <v>45292</v>
      </c>
      <c r="C4493" s="153" t="s">
        <v>122</v>
      </c>
      <c r="D4493" s="153" t="s">
        <v>171</v>
      </c>
      <c r="E4493" s="244">
        <v>82603437</v>
      </c>
      <c r="F4493" s="144" t="s">
        <v>8072</v>
      </c>
      <c r="G4493" s="230"/>
      <c r="H4493" s="154">
        <v>28778</v>
      </c>
      <c r="I4493" s="153">
        <v>47</v>
      </c>
      <c r="J4493" s="148" t="s">
        <v>70</v>
      </c>
      <c r="K4493" s="153"/>
      <c r="L4493" s="153"/>
      <c r="M4493" s="153"/>
      <c r="N4493" s="153"/>
      <c r="O4493" s="155">
        <v>21998319164</v>
      </c>
      <c r="P4493" s="156" t="s">
        <v>60</v>
      </c>
      <c r="Q4493" s="157" t="s">
        <v>7576</v>
      </c>
      <c r="R4493" s="158"/>
      <c r="S4493" s="159">
        <v>45930</v>
      </c>
      <c r="T4493" s="159" t="s">
        <v>6983</v>
      </c>
      <c r="U4493" s="159" t="s">
        <v>6152</v>
      </c>
      <c r="V4493" s="154">
        <v>45887</v>
      </c>
      <c r="W4493" s="154">
        <v>45889</v>
      </c>
      <c r="X4493" s="154">
        <v>45930</v>
      </c>
      <c r="Y4493" s="160"/>
      <c r="Z4493" s="160"/>
      <c r="AA4493" s="153"/>
      <c r="AB4493" s="153"/>
      <c r="AC4493" s="182" t="e">
        <f t="shared" si="142"/>
        <v>#DIV/0!</v>
      </c>
      <c r="AD4493" s="153" t="e">
        <f t="shared" si="143"/>
        <v>#DIV/0!</v>
      </c>
      <c r="AE4493" s="207"/>
      <c r="AF4493" s="153"/>
      <c r="AG4493" s="159"/>
      <c r="AH4493" s="153"/>
      <c r="AI4493" s="161"/>
      <c r="AJ4493" s="153"/>
      <c r="AK4493" s="153"/>
      <c r="AL4493" s="207"/>
      <c r="AM4493" s="207"/>
      <c r="AN4493" s="207"/>
      <c r="AO4493" s="207"/>
      <c r="AP4493" s="147" t="s">
        <v>54</v>
      </c>
      <c r="AQ4493" s="147"/>
      <c r="AR4493" s="147"/>
      <c r="AS4493" s="209" t="s">
        <v>68</v>
      </c>
      <c r="AT4493" s="223" t="str">
        <f>MONTH(B4493)&amp;"/"&amp;YEAR(B4493)</f>
        <v>1/2024</v>
      </c>
      <c r="AU4493" s="223">
        <f>WEEKNUM(B4493)-WEEKNUM(EOMONTH(B4493,-1)+1)+1</f>
        <v>1</v>
      </c>
      <c r="AV4493" s="209" t="str">
        <f>MONTH(R4493)&amp;"/"&amp;YEAR(R4493)</f>
        <v>1/1900</v>
      </c>
      <c r="AW4493" s="209" t="e">
        <f>WEEKNUM(R4493)-WEEKNUM(EOMONTH(R4493,-1)+1)+1</f>
        <v>#NUM!</v>
      </c>
      <c r="AX4493" s="209">
        <f>IF(BB4493="S",IF(Q4493="1. Aceitou o programa",R4493-B4493,0),0)</f>
        <v>0</v>
      </c>
      <c r="AY4493" s="209">
        <f>IF(BB4493="S",IF(AND(S4493&lt;&gt;"",R4493&lt;&gt;""),S4493-R4493,0),0)</f>
        <v>0</v>
      </c>
      <c r="AZ4493" s="209">
        <f>IF(BB4493="S",IF(Q4493="1. Aceitou o programa",IF(OR(X4493="Não se Aplica",X4493=""),IF(OR(W4493="Não se Aplica",W4493=""),0,W4493-V4493),AVERAGE(X4493-W4493,W4493-V4493)),0),0)</f>
        <v>0</v>
      </c>
      <c r="BA4493" s="209">
        <f>IF(BB4493="S",IF(AND(Q4493="1. Aceitou o programa",AH4493="Realizada"),IFERROR(IF(AG4493="",0,AG4493-R4493),0),0),0)</f>
        <v>0</v>
      </c>
      <c r="BB4493" s="209" t="str">
        <f>_xlfn.XLOOKUP(U4493,'Lista Suspensa'!$AA$20:$AA$23,'Lista Suspensa'!$AB$20:$AB$23,"N/A")</f>
        <v>S</v>
      </c>
    </row>
    <row r="4494" spans="1:54" ht="12" customHeight="1">
      <c r="A4494" s="151" t="s">
        <v>121</v>
      </c>
      <c r="B4494" s="152">
        <v>45292</v>
      </c>
      <c r="C4494" s="153" t="s">
        <v>122</v>
      </c>
      <c r="D4494" s="153" t="s">
        <v>171</v>
      </c>
      <c r="E4494" s="244">
        <v>79255575</v>
      </c>
      <c r="F4494" s="144" t="s">
        <v>8073</v>
      </c>
      <c r="G4494" s="230"/>
      <c r="H4494" s="154">
        <v>28933</v>
      </c>
      <c r="I4494" s="153">
        <v>47</v>
      </c>
      <c r="J4494" s="148" t="s">
        <v>70</v>
      </c>
      <c r="K4494" s="153"/>
      <c r="L4494" s="153"/>
      <c r="M4494" s="153"/>
      <c r="N4494" s="153"/>
      <c r="O4494" s="155">
        <v>21999849556</v>
      </c>
      <c r="P4494" s="156" t="s">
        <v>60</v>
      </c>
      <c r="Q4494" s="157" t="s">
        <v>7576</v>
      </c>
      <c r="R4494" s="158"/>
      <c r="S4494" s="159">
        <v>45875</v>
      </c>
      <c r="T4494" s="159" t="s">
        <v>6983</v>
      </c>
      <c r="U4494" s="159" t="s">
        <v>6152</v>
      </c>
      <c r="V4494" s="154">
        <v>45861</v>
      </c>
      <c r="W4494" s="154">
        <v>45866</v>
      </c>
      <c r="X4494" s="154">
        <v>45875</v>
      </c>
      <c r="Y4494" s="160"/>
      <c r="Z4494" s="160"/>
      <c r="AA4494" s="153"/>
      <c r="AB4494" s="153"/>
      <c r="AC4494" s="182" t="e">
        <f t="shared" si="142"/>
        <v>#DIV/0!</v>
      </c>
      <c r="AD4494" s="153" t="e">
        <f t="shared" si="143"/>
        <v>#DIV/0!</v>
      </c>
      <c r="AE4494" s="207"/>
      <c r="AF4494" s="153"/>
      <c r="AG4494" s="159"/>
      <c r="AH4494" s="153"/>
      <c r="AI4494" s="161"/>
      <c r="AJ4494" s="153"/>
      <c r="AK4494" s="153"/>
      <c r="AL4494" s="207"/>
      <c r="AM4494" s="207"/>
      <c r="AN4494" s="207"/>
      <c r="AO4494" s="207"/>
      <c r="AP4494" s="147" t="s">
        <v>54</v>
      </c>
      <c r="AQ4494" s="147"/>
      <c r="AR4494" s="147"/>
      <c r="AS4494" s="209" t="s">
        <v>68</v>
      </c>
      <c r="AT4494" s="223" t="str">
        <f>MONTH(B4494)&amp;"/"&amp;YEAR(B4494)</f>
        <v>1/2024</v>
      </c>
      <c r="AU4494" s="223">
        <f>WEEKNUM(B4494)-WEEKNUM(EOMONTH(B4494,-1)+1)+1</f>
        <v>1</v>
      </c>
      <c r="AV4494" s="209" t="str">
        <f>MONTH(R4494)&amp;"/"&amp;YEAR(R4494)</f>
        <v>1/1900</v>
      </c>
      <c r="AW4494" s="209" t="e">
        <f>WEEKNUM(R4494)-WEEKNUM(EOMONTH(R4494,-1)+1)+1</f>
        <v>#NUM!</v>
      </c>
      <c r="AX4494" s="209">
        <f>IF(BB4494="S",IF(Q4494="1. Aceitou o programa",R4494-B4494,0),0)</f>
        <v>0</v>
      </c>
      <c r="AY4494" s="209">
        <f>IF(BB4494="S",IF(AND(S4494&lt;&gt;"",R4494&lt;&gt;""),S4494-R4494,0),0)</f>
        <v>0</v>
      </c>
      <c r="AZ4494" s="209">
        <f>IF(BB4494="S",IF(Q4494="1. Aceitou o programa",IF(OR(X4494="Não se Aplica",X4494=""),IF(OR(W4494="Não se Aplica",W4494=""),0,W4494-V4494),AVERAGE(X4494-W4494,W4494-V4494)),0),0)</f>
        <v>0</v>
      </c>
      <c r="BA4494" s="209">
        <f>IF(BB4494="S",IF(AND(Q4494="1. Aceitou o programa",AH4494="Realizada"),IFERROR(IF(AG4494="",0,AG4494-R4494),0),0),0)</f>
        <v>0</v>
      </c>
      <c r="BB4494" s="209" t="str">
        <f>_xlfn.XLOOKUP(U4494,'Lista Suspensa'!$AA$20:$AA$23,'Lista Suspensa'!$AB$20:$AB$23,"N/A")</f>
        <v>S</v>
      </c>
    </row>
    <row r="4495" spans="1:54" ht="12" customHeight="1">
      <c r="A4495" s="151" t="s">
        <v>121</v>
      </c>
      <c r="B4495" s="152">
        <v>45292</v>
      </c>
      <c r="C4495" s="153" t="s">
        <v>122</v>
      </c>
      <c r="D4495" s="153" t="s">
        <v>171</v>
      </c>
      <c r="E4495" s="244">
        <v>78356777</v>
      </c>
      <c r="F4495" s="144" t="s">
        <v>8074</v>
      </c>
      <c r="G4495" s="230"/>
      <c r="H4495" s="154">
        <v>29052</v>
      </c>
      <c r="I4495" s="153">
        <v>46</v>
      </c>
      <c r="J4495" s="148" t="s">
        <v>70</v>
      </c>
      <c r="K4495" s="153"/>
      <c r="L4495" s="153"/>
      <c r="M4495" s="153"/>
      <c r="N4495" s="153"/>
      <c r="O4495" s="155">
        <v>21984129988</v>
      </c>
      <c r="P4495" s="156" t="s">
        <v>60</v>
      </c>
      <c r="Q4495" s="157" t="s">
        <v>7576</v>
      </c>
      <c r="R4495" s="158"/>
      <c r="S4495" s="159">
        <v>45891</v>
      </c>
      <c r="T4495" s="159" t="s">
        <v>6983</v>
      </c>
      <c r="U4495" s="159" t="s">
        <v>6152</v>
      </c>
      <c r="V4495" s="154">
        <v>45861</v>
      </c>
      <c r="W4495" s="154">
        <v>45866</v>
      </c>
      <c r="X4495" s="154">
        <v>45891</v>
      </c>
      <c r="Y4495" s="160"/>
      <c r="Z4495" s="160"/>
      <c r="AA4495" s="153"/>
      <c r="AB4495" s="153"/>
      <c r="AC4495" s="182" t="e">
        <f t="shared" si="142"/>
        <v>#DIV/0!</v>
      </c>
      <c r="AD4495" s="153" t="e">
        <f t="shared" si="143"/>
        <v>#DIV/0!</v>
      </c>
      <c r="AE4495" s="207"/>
      <c r="AF4495" s="153"/>
      <c r="AG4495" s="159"/>
      <c r="AH4495" s="153"/>
      <c r="AI4495" s="161"/>
      <c r="AJ4495" s="153"/>
      <c r="AK4495" s="153"/>
      <c r="AL4495" s="207"/>
      <c r="AM4495" s="207"/>
      <c r="AN4495" s="207"/>
      <c r="AO4495" s="207"/>
      <c r="AP4495" s="147" t="s">
        <v>54</v>
      </c>
      <c r="AQ4495" s="147"/>
      <c r="AR4495" s="147"/>
      <c r="AS4495" s="209" t="s">
        <v>68</v>
      </c>
      <c r="AT4495" s="223" t="str">
        <f>MONTH(B4495)&amp;"/"&amp;YEAR(B4495)</f>
        <v>1/2024</v>
      </c>
      <c r="AU4495" s="223">
        <f>WEEKNUM(B4495)-WEEKNUM(EOMONTH(B4495,-1)+1)+1</f>
        <v>1</v>
      </c>
      <c r="AV4495" s="209" t="str">
        <f>MONTH(R4495)&amp;"/"&amp;YEAR(R4495)</f>
        <v>1/1900</v>
      </c>
      <c r="AW4495" s="209" t="e">
        <f>WEEKNUM(R4495)-WEEKNUM(EOMONTH(R4495,-1)+1)+1</f>
        <v>#NUM!</v>
      </c>
      <c r="AX4495" s="209">
        <f>IF(BB4495="S",IF(Q4495="1. Aceitou o programa",R4495-B4495,0),0)</f>
        <v>0</v>
      </c>
      <c r="AY4495" s="209">
        <f>IF(BB4495="S",IF(AND(S4495&lt;&gt;"",R4495&lt;&gt;""),S4495-R4495,0),0)</f>
        <v>0</v>
      </c>
      <c r="AZ4495" s="209">
        <f>IF(BB4495="S",IF(Q4495="1. Aceitou o programa",IF(OR(X4495="Não se Aplica",X4495=""),IF(OR(W4495="Não se Aplica",W4495=""),0,W4495-V4495),AVERAGE(X4495-W4495,W4495-V4495)),0),0)</f>
        <v>0</v>
      </c>
      <c r="BA4495" s="209">
        <f>IF(BB4495="S",IF(AND(Q4495="1. Aceitou o programa",AH4495="Realizada"),IFERROR(IF(AG4495="",0,AG4495-R4495),0),0),0)</f>
        <v>0</v>
      </c>
      <c r="BB4495" s="209" t="str">
        <f>_xlfn.XLOOKUP(U4495,'Lista Suspensa'!$AA$20:$AA$23,'Lista Suspensa'!$AB$20:$AB$23,"N/A")</f>
        <v>S</v>
      </c>
    </row>
    <row r="4496" spans="1:54" ht="12" customHeight="1">
      <c r="A4496" s="151" t="s">
        <v>121</v>
      </c>
      <c r="B4496" s="152">
        <v>45292</v>
      </c>
      <c r="C4496" s="153" t="s">
        <v>122</v>
      </c>
      <c r="D4496" s="153" t="s">
        <v>175</v>
      </c>
      <c r="E4496" s="244">
        <v>82887707</v>
      </c>
      <c r="F4496" s="144" t="s">
        <v>8075</v>
      </c>
      <c r="G4496" s="230"/>
      <c r="H4496" s="154">
        <v>29182</v>
      </c>
      <c r="I4496" s="153">
        <v>46</v>
      </c>
      <c r="J4496" s="148" t="s">
        <v>70</v>
      </c>
      <c r="K4496" s="153"/>
      <c r="L4496" s="153"/>
      <c r="M4496" s="153"/>
      <c r="N4496" s="153"/>
      <c r="O4496" s="155">
        <v>11950253435</v>
      </c>
      <c r="P4496" s="156" t="s">
        <v>60</v>
      </c>
      <c r="Q4496" s="157" t="s">
        <v>7576</v>
      </c>
      <c r="R4496" s="158"/>
      <c r="S4496" s="159">
        <v>45891</v>
      </c>
      <c r="T4496" s="159" t="s">
        <v>6983</v>
      </c>
      <c r="U4496" s="159" t="s">
        <v>6152</v>
      </c>
      <c r="V4496" s="154">
        <v>45861</v>
      </c>
      <c r="W4496" s="154">
        <v>45866</v>
      </c>
      <c r="X4496" s="154">
        <v>45891</v>
      </c>
      <c r="Y4496" s="160"/>
      <c r="Z4496" s="160"/>
      <c r="AA4496" s="153"/>
      <c r="AB4496" s="153"/>
      <c r="AC4496" s="182" t="e">
        <f t="shared" si="142"/>
        <v>#DIV/0!</v>
      </c>
      <c r="AD4496" s="153" t="e">
        <f t="shared" si="143"/>
        <v>#DIV/0!</v>
      </c>
      <c r="AE4496" s="207"/>
      <c r="AF4496" s="153"/>
      <c r="AG4496" s="159"/>
      <c r="AH4496" s="153"/>
      <c r="AI4496" s="161"/>
      <c r="AJ4496" s="153"/>
      <c r="AK4496" s="153"/>
      <c r="AL4496" s="207"/>
      <c r="AM4496" s="207"/>
      <c r="AN4496" s="207"/>
      <c r="AO4496" s="207"/>
      <c r="AP4496" s="147" t="s">
        <v>54</v>
      </c>
      <c r="AQ4496" s="147"/>
      <c r="AR4496" s="147"/>
      <c r="AS4496" s="209" t="s">
        <v>68</v>
      </c>
      <c r="AT4496" s="223" t="str">
        <f>MONTH(B4496)&amp;"/"&amp;YEAR(B4496)</f>
        <v>1/2024</v>
      </c>
      <c r="AU4496" s="223">
        <f>WEEKNUM(B4496)-WEEKNUM(EOMONTH(B4496,-1)+1)+1</f>
        <v>1</v>
      </c>
      <c r="AV4496" s="209" t="str">
        <f>MONTH(R4496)&amp;"/"&amp;YEAR(R4496)</f>
        <v>1/1900</v>
      </c>
      <c r="AW4496" s="209" t="e">
        <f>WEEKNUM(R4496)-WEEKNUM(EOMONTH(R4496,-1)+1)+1</f>
        <v>#NUM!</v>
      </c>
      <c r="AX4496" s="209">
        <f>IF(BB4496="S",IF(Q4496="1. Aceitou o programa",R4496-B4496,0),0)</f>
        <v>0</v>
      </c>
      <c r="AY4496" s="209">
        <f>IF(BB4496="S",IF(AND(S4496&lt;&gt;"",R4496&lt;&gt;""),S4496-R4496,0),0)</f>
        <v>0</v>
      </c>
      <c r="AZ4496" s="209">
        <f>IF(BB4496="S",IF(Q4496="1. Aceitou o programa",IF(OR(X4496="Não se Aplica",X4496=""),IF(OR(W4496="Não se Aplica",W4496=""),0,W4496-V4496),AVERAGE(X4496-W4496,W4496-V4496)),0),0)</f>
        <v>0</v>
      </c>
      <c r="BA4496" s="209">
        <f>IF(BB4496="S",IF(AND(Q4496="1. Aceitou o programa",AH4496="Realizada"),IFERROR(IF(AG4496="",0,AG4496-R4496),0),0),0)</f>
        <v>0</v>
      </c>
      <c r="BB4496" s="209" t="str">
        <f>_xlfn.XLOOKUP(U4496,'Lista Suspensa'!$AA$20:$AA$23,'Lista Suspensa'!$AB$20:$AB$23,"N/A")</f>
        <v>S</v>
      </c>
    </row>
    <row r="4497" spans="1:54" ht="12" customHeight="1">
      <c r="A4497" s="151" t="s">
        <v>121</v>
      </c>
      <c r="B4497" s="152">
        <v>45292</v>
      </c>
      <c r="C4497" s="153" t="s">
        <v>122</v>
      </c>
      <c r="D4497" s="153" t="s">
        <v>167</v>
      </c>
      <c r="E4497" s="244">
        <v>66146216</v>
      </c>
      <c r="F4497" s="144" t="s">
        <v>8076</v>
      </c>
      <c r="G4497" s="230"/>
      <c r="H4497" s="154">
        <v>29278</v>
      </c>
      <c r="I4497" s="153">
        <v>46</v>
      </c>
      <c r="J4497" s="148" t="s">
        <v>70</v>
      </c>
      <c r="K4497" s="153"/>
      <c r="L4497" s="153"/>
      <c r="M4497" s="153"/>
      <c r="N4497" s="153"/>
      <c r="O4497" s="155" t="s">
        <v>8077</v>
      </c>
      <c r="P4497" s="156" t="s">
        <v>60</v>
      </c>
      <c r="Q4497" s="157" t="s">
        <v>7576</v>
      </c>
      <c r="R4497" s="158"/>
      <c r="S4497" s="159">
        <v>45903</v>
      </c>
      <c r="T4497" s="159" t="s">
        <v>6983</v>
      </c>
      <c r="U4497" s="159" t="s">
        <v>6152</v>
      </c>
      <c r="V4497" s="154">
        <v>45887</v>
      </c>
      <c r="W4497" s="154">
        <v>45889</v>
      </c>
      <c r="X4497" s="154">
        <v>45903</v>
      </c>
      <c r="Y4497" s="160"/>
      <c r="Z4497" s="160"/>
      <c r="AA4497" s="153"/>
      <c r="AB4497" s="153"/>
      <c r="AC4497" s="182" t="e">
        <f t="shared" si="142"/>
        <v>#DIV/0!</v>
      </c>
      <c r="AD4497" s="153" t="e">
        <f t="shared" si="143"/>
        <v>#DIV/0!</v>
      </c>
      <c r="AE4497" s="207"/>
      <c r="AF4497" s="153"/>
      <c r="AG4497" s="159"/>
      <c r="AH4497" s="153"/>
      <c r="AI4497" s="161"/>
      <c r="AJ4497" s="153"/>
      <c r="AK4497" s="153"/>
      <c r="AL4497" s="207"/>
      <c r="AM4497" s="207"/>
      <c r="AN4497" s="207"/>
      <c r="AO4497" s="207"/>
      <c r="AP4497" s="147" t="s">
        <v>54</v>
      </c>
      <c r="AQ4497" s="147"/>
      <c r="AR4497" s="147"/>
      <c r="AS4497" s="209" t="s">
        <v>68</v>
      </c>
      <c r="AT4497" s="223" t="str">
        <f>MONTH(B4497)&amp;"/"&amp;YEAR(B4497)</f>
        <v>1/2024</v>
      </c>
      <c r="AU4497" s="223">
        <f>WEEKNUM(B4497)-WEEKNUM(EOMONTH(B4497,-1)+1)+1</f>
        <v>1</v>
      </c>
      <c r="AV4497" s="209" t="str">
        <f>MONTH(R4497)&amp;"/"&amp;YEAR(R4497)</f>
        <v>1/1900</v>
      </c>
      <c r="AW4497" s="209" t="e">
        <f>WEEKNUM(R4497)-WEEKNUM(EOMONTH(R4497,-1)+1)+1</f>
        <v>#NUM!</v>
      </c>
      <c r="AX4497" s="209">
        <f>IF(BB4497="S",IF(Q4497="1. Aceitou o programa",R4497-B4497,0),0)</f>
        <v>0</v>
      </c>
      <c r="AY4497" s="209">
        <f>IF(BB4497="S",IF(AND(S4497&lt;&gt;"",R4497&lt;&gt;""),S4497-R4497,0),0)</f>
        <v>0</v>
      </c>
      <c r="AZ4497" s="209">
        <f>IF(BB4497="S",IF(Q4497="1. Aceitou o programa",IF(OR(X4497="Não se Aplica",X4497=""),IF(OR(W4497="Não se Aplica",W4497=""),0,W4497-V4497),AVERAGE(X4497-W4497,W4497-V4497)),0),0)</f>
        <v>0</v>
      </c>
      <c r="BA4497" s="209">
        <f>IF(BB4497="S",IF(AND(Q4497="1. Aceitou o programa",AH4497="Realizada"),IFERROR(IF(AG4497="",0,AG4497-R4497),0),0),0)</f>
        <v>0</v>
      </c>
      <c r="BB4497" s="209" t="str">
        <f>_xlfn.XLOOKUP(U4497,'Lista Suspensa'!$AA$20:$AA$23,'Lista Suspensa'!$AB$20:$AB$23,"N/A")</f>
        <v>S</v>
      </c>
    </row>
    <row r="4498" spans="1:54" ht="12" customHeight="1">
      <c r="A4498" s="151" t="s">
        <v>121</v>
      </c>
      <c r="B4498" s="152">
        <v>45292</v>
      </c>
      <c r="C4498" s="153" t="s">
        <v>122</v>
      </c>
      <c r="D4498" s="153" t="s">
        <v>443</v>
      </c>
      <c r="E4498" s="244">
        <v>78387735</v>
      </c>
      <c r="F4498" s="144" t="s">
        <v>8078</v>
      </c>
      <c r="G4498" s="230"/>
      <c r="H4498" s="154">
        <v>29372</v>
      </c>
      <c r="I4498" s="153">
        <v>45</v>
      </c>
      <c r="J4498" s="148" t="s">
        <v>58</v>
      </c>
      <c r="K4498" s="153"/>
      <c r="L4498" s="153"/>
      <c r="M4498" s="153"/>
      <c r="N4498" s="153"/>
      <c r="O4498" s="155" t="s">
        <v>8079</v>
      </c>
      <c r="P4498" s="156" t="s">
        <v>60</v>
      </c>
      <c r="Q4498" s="157" t="s">
        <v>7576</v>
      </c>
      <c r="R4498" s="158"/>
      <c r="S4498" s="159">
        <v>46053</v>
      </c>
      <c r="T4498" s="159" t="s">
        <v>6983</v>
      </c>
      <c r="U4498" s="159" t="s">
        <v>6152</v>
      </c>
      <c r="V4498" s="154">
        <v>45982</v>
      </c>
      <c r="W4498" s="154">
        <v>46001</v>
      </c>
      <c r="X4498" s="154">
        <v>46053</v>
      </c>
      <c r="Y4498" s="160"/>
      <c r="Z4498" s="160"/>
      <c r="AA4498" s="153"/>
      <c r="AB4498" s="153"/>
      <c r="AC4498" s="182" t="e">
        <f t="shared" si="142"/>
        <v>#DIV/0!</v>
      </c>
      <c r="AD4498" s="153" t="e">
        <f t="shared" si="143"/>
        <v>#DIV/0!</v>
      </c>
      <c r="AE4498" s="207"/>
      <c r="AF4498" s="153"/>
      <c r="AG4498" s="159"/>
      <c r="AH4498" s="153"/>
      <c r="AI4498" s="161"/>
      <c r="AJ4498" s="153"/>
      <c r="AK4498" s="153"/>
      <c r="AL4498" s="207"/>
      <c r="AM4498" s="207"/>
      <c r="AN4498" s="207"/>
      <c r="AO4498" s="207"/>
      <c r="AP4498" s="147" t="s">
        <v>54</v>
      </c>
      <c r="AQ4498" s="147"/>
      <c r="AR4498" s="147"/>
      <c r="AS4498" s="209" t="s">
        <v>68</v>
      </c>
      <c r="AT4498" s="223" t="str">
        <f>MONTH(B4498)&amp;"/"&amp;YEAR(B4498)</f>
        <v>1/2024</v>
      </c>
      <c r="AU4498" s="223">
        <f>WEEKNUM(B4498)-WEEKNUM(EOMONTH(B4498,-1)+1)+1</f>
        <v>1</v>
      </c>
      <c r="AV4498" s="209" t="str">
        <f>MONTH(R4498)&amp;"/"&amp;YEAR(R4498)</f>
        <v>1/1900</v>
      </c>
      <c r="AW4498" s="209" t="e">
        <f>WEEKNUM(R4498)-WEEKNUM(EOMONTH(R4498,-1)+1)+1</f>
        <v>#NUM!</v>
      </c>
      <c r="AX4498" s="209">
        <f>IF(BB4498="S",IF(Q4498="1. Aceitou o programa",R4498-B4498,0),0)</f>
        <v>0</v>
      </c>
      <c r="AY4498" s="209">
        <f>IF(BB4498="S",IF(AND(S4498&lt;&gt;"",R4498&lt;&gt;""),S4498-R4498,0),0)</f>
        <v>0</v>
      </c>
      <c r="AZ4498" s="209">
        <f>IF(BB4498="S",IF(Q4498="1. Aceitou o programa",IF(OR(X4498="Não se Aplica",X4498=""),IF(OR(W4498="Não se Aplica",W4498=""),0,W4498-V4498),AVERAGE(X4498-W4498,W4498-V4498)),0),0)</f>
        <v>0</v>
      </c>
      <c r="BA4498" s="209">
        <f>IF(BB4498="S",IF(AND(Q4498="1. Aceitou o programa",AH4498="Realizada"),IFERROR(IF(AG4498="",0,AG4498-R4498),0),0),0)</f>
        <v>0</v>
      </c>
      <c r="BB4498" s="209" t="str">
        <f>_xlfn.XLOOKUP(U4498,'Lista Suspensa'!$AA$20:$AA$23,'Lista Suspensa'!$AB$20:$AB$23,"N/A")</f>
        <v>S</v>
      </c>
    </row>
    <row r="4499" spans="1:54" ht="12" customHeight="1">
      <c r="A4499" s="151" t="s">
        <v>121</v>
      </c>
      <c r="B4499" s="152">
        <v>45292</v>
      </c>
      <c r="C4499" s="153" t="s">
        <v>122</v>
      </c>
      <c r="D4499" s="153" t="s">
        <v>123</v>
      </c>
      <c r="E4499" s="244">
        <v>87555477</v>
      </c>
      <c r="F4499" s="144" t="s">
        <v>8080</v>
      </c>
      <c r="G4499" s="230"/>
      <c r="H4499" s="154">
        <v>29485</v>
      </c>
      <c r="I4499" s="153">
        <v>45</v>
      </c>
      <c r="J4499" s="148" t="s">
        <v>58</v>
      </c>
      <c r="K4499" s="153"/>
      <c r="L4499" s="153"/>
      <c r="M4499" s="153"/>
      <c r="N4499" s="153"/>
      <c r="O4499" s="155">
        <v>24992222963</v>
      </c>
      <c r="P4499" s="156" t="s">
        <v>60</v>
      </c>
      <c r="Q4499" s="157" t="s">
        <v>7576</v>
      </c>
      <c r="R4499" s="158"/>
      <c r="S4499" s="159">
        <v>45924</v>
      </c>
      <c r="T4499" s="159" t="s">
        <v>6983</v>
      </c>
      <c r="U4499" s="159" t="s">
        <v>6152</v>
      </c>
      <c r="V4499" s="154">
        <v>45887</v>
      </c>
      <c r="W4499" s="154">
        <v>45889</v>
      </c>
      <c r="X4499" s="154">
        <v>45924</v>
      </c>
      <c r="Y4499" s="160"/>
      <c r="Z4499" s="160"/>
      <c r="AA4499" s="153"/>
      <c r="AB4499" s="153"/>
      <c r="AC4499" s="182" t="e">
        <f t="shared" si="142"/>
        <v>#DIV/0!</v>
      </c>
      <c r="AD4499" s="153" t="e">
        <f t="shared" si="143"/>
        <v>#DIV/0!</v>
      </c>
      <c r="AE4499" s="207"/>
      <c r="AF4499" s="153"/>
      <c r="AG4499" s="159"/>
      <c r="AH4499" s="153"/>
      <c r="AI4499" s="161"/>
      <c r="AJ4499" s="153"/>
      <c r="AK4499" s="153"/>
      <c r="AL4499" s="207"/>
      <c r="AM4499" s="207"/>
      <c r="AN4499" s="207"/>
      <c r="AO4499" s="207"/>
      <c r="AP4499" s="147" t="s">
        <v>54</v>
      </c>
      <c r="AQ4499" s="147"/>
      <c r="AR4499" s="147"/>
      <c r="AS4499" s="209" t="s">
        <v>68</v>
      </c>
      <c r="AT4499" s="223" t="str">
        <f>MONTH(B4499)&amp;"/"&amp;YEAR(B4499)</f>
        <v>1/2024</v>
      </c>
      <c r="AU4499" s="223">
        <f>WEEKNUM(B4499)-WEEKNUM(EOMONTH(B4499,-1)+1)+1</f>
        <v>1</v>
      </c>
      <c r="AV4499" s="209" t="str">
        <f>MONTH(R4499)&amp;"/"&amp;YEAR(R4499)</f>
        <v>1/1900</v>
      </c>
      <c r="AW4499" s="209" t="e">
        <f>WEEKNUM(R4499)-WEEKNUM(EOMONTH(R4499,-1)+1)+1</f>
        <v>#NUM!</v>
      </c>
      <c r="AX4499" s="209">
        <f>IF(BB4499="S",IF(Q4499="1. Aceitou o programa",R4499-B4499,0),0)</f>
        <v>0</v>
      </c>
      <c r="AY4499" s="209">
        <f>IF(BB4499="S",IF(AND(S4499&lt;&gt;"",R4499&lt;&gt;""),S4499-R4499,0),0)</f>
        <v>0</v>
      </c>
      <c r="AZ4499" s="209">
        <f>IF(BB4499="S",IF(Q4499="1. Aceitou o programa",IF(OR(X4499="Não se Aplica",X4499=""),IF(OR(W4499="Não se Aplica",W4499=""),0,W4499-V4499),AVERAGE(X4499-W4499,W4499-V4499)),0),0)</f>
        <v>0</v>
      </c>
      <c r="BA4499" s="209">
        <f>IF(BB4499="S",IF(AND(Q4499="1. Aceitou o programa",AH4499="Realizada"),IFERROR(IF(AG4499="",0,AG4499-R4499),0),0),0)</f>
        <v>0</v>
      </c>
      <c r="BB4499" s="209" t="str">
        <f>_xlfn.XLOOKUP(U4499,'Lista Suspensa'!$AA$20:$AA$23,'Lista Suspensa'!$AB$20:$AB$23,"N/A")</f>
        <v>S</v>
      </c>
    </row>
    <row r="4500" spans="1:54" ht="12" customHeight="1">
      <c r="A4500" s="151" t="s">
        <v>121</v>
      </c>
      <c r="B4500" s="152">
        <v>45292</v>
      </c>
      <c r="C4500" s="153" t="s">
        <v>122</v>
      </c>
      <c r="D4500" s="153" t="s">
        <v>167</v>
      </c>
      <c r="E4500" s="244">
        <v>87475772</v>
      </c>
      <c r="F4500" s="144" t="s">
        <v>8081</v>
      </c>
      <c r="G4500" s="230"/>
      <c r="H4500" s="154">
        <v>29578</v>
      </c>
      <c r="I4500" s="153">
        <v>45</v>
      </c>
      <c r="J4500" s="148" t="s">
        <v>70</v>
      </c>
      <c r="K4500" s="153"/>
      <c r="L4500" s="153"/>
      <c r="M4500" s="153"/>
      <c r="N4500" s="153"/>
      <c r="O4500" s="155" t="s">
        <v>8082</v>
      </c>
      <c r="P4500" s="156" t="s">
        <v>60</v>
      </c>
      <c r="Q4500" s="157" t="s">
        <v>7576</v>
      </c>
      <c r="R4500" s="158"/>
      <c r="S4500" s="159">
        <v>46053</v>
      </c>
      <c r="T4500" s="159" t="s">
        <v>6983</v>
      </c>
      <c r="U4500" s="159" t="s">
        <v>6152</v>
      </c>
      <c r="V4500" s="154">
        <v>45982</v>
      </c>
      <c r="W4500" s="154">
        <v>46001</v>
      </c>
      <c r="X4500" s="154">
        <v>46053</v>
      </c>
      <c r="Y4500" s="160"/>
      <c r="Z4500" s="160"/>
      <c r="AA4500" s="153"/>
      <c r="AB4500" s="153"/>
      <c r="AC4500" s="182" t="e">
        <f t="shared" si="142"/>
        <v>#DIV/0!</v>
      </c>
      <c r="AD4500" s="153" t="e">
        <f t="shared" si="143"/>
        <v>#DIV/0!</v>
      </c>
      <c r="AE4500" s="207"/>
      <c r="AF4500" s="153"/>
      <c r="AG4500" s="159"/>
      <c r="AH4500" s="153"/>
      <c r="AI4500" s="161"/>
      <c r="AJ4500" s="153"/>
      <c r="AK4500" s="153"/>
      <c r="AL4500" s="207"/>
      <c r="AM4500" s="207"/>
      <c r="AN4500" s="207"/>
      <c r="AO4500" s="207"/>
      <c r="AP4500" s="147" t="s">
        <v>54</v>
      </c>
      <c r="AQ4500" s="147"/>
      <c r="AR4500" s="147"/>
      <c r="AS4500" s="209" t="s">
        <v>68</v>
      </c>
      <c r="AT4500" s="223" t="str">
        <f>MONTH(B4500)&amp;"/"&amp;YEAR(B4500)</f>
        <v>1/2024</v>
      </c>
      <c r="AU4500" s="223">
        <f>WEEKNUM(B4500)-WEEKNUM(EOMONTH(B4500,-1)+1)+1</f>
        <v>1</v>
      </c>
      <c r="AV4500" s="209" t="str">
        <f>MONTH(R4500)&amp;"/"&amp;YEAR(R4500)</f>
        <v>1/1900</v>
      </c>
      <c r="AW4500" s="209" t="e">
        <f>WEEKNUM(R4500)-WEEKNUM(EOMONTH(R4500,-1)+1)+1</f>
        <v>#NUM!</v>
      </c>
      <c r="AX4500" s="209">
        <f>IF(BB4500="S",IF(Q4500="1. Aceitou o programa",R4500-B4500,0),0)</f>
        <v>0</v>
      </c>
      <c r="AY4500" s="209">
        <f>IF(BB4500="S",IF(AND(S4500&lt;&gt;"",R4500&lt;&gt;""),S4500-R4500,0),0)</f>
        <v>0</v>
      </c>
      <c r="AZ4500" s="209">
        <f>IF(BB4500="S",IF(Q4500="1. Aceitou o programa",IF(OR(X4500="Não se Aplica",X4500=""),IF(OR(W4500="Não se Aplica",W4500=""),0,W4500-V4500),AVERAGE(X4500-W4500,W4500-V4500)),0),0)</f>
        <v>0</v>
      </c>
      <c r="BA4500" s="209">
        <f>IF(BB4500="S",IF(AND(Q4500="1. Aceitou o programa",AH4500="Realizada"),IFERROR(IF(AG4500="",0,AG4500-R4500),0),0),0)</f>
        <v>0</v>
      </c>
      <c r="BB4500" s="209" t="str">
        <f>_xlfn.XLOOKUP(U4500,'Lista Suspensa'!$AA$20:$AA$23,'Lista Suspensa'!$AB$20:$AB$23,"N/A")</f>
        <v>S</v>
      </c>
    </row>
    <row r="4501" spans="1:54" ht="12" customHeight="1">
      <c r="A4501" s="151" t="s">
        <v>121</v>
      </c>
      <c r="B4501" s="152">
        <v>45292</v>
      </c>
      <c r="C4501" s="153" t="s">
        <v>122</v>
      </c>
      <c r="D4501" s="153" t="s">
        <v>123</v>
      </c>
      <c r="E4501" s="244">
        <v>87554674</v>
      </c>
      <c r="F4501" s="144" t="s">
        <v>8083</v>
      </c>
      <c r="G4501" s="230"/>
      <c r="H4501" s="154">
        <v>29617</v>
      </c>
      <c r="I4501" s="153">
        <v>45</v>
      </c>
      <c r="J4501" s="148" t="s">
        <v>58</v>
      </c>
      <c r="K4501" s="153"/>
      <c r="L4501" s="153"/>
      <c r="M4501" s="153"/>
      <c r="N4501" s="153"/>
      <c r="O4501" s="155">
        <v>21974674309</v>
      </c>
      <c r="P4501" s="156" t="s">
        <v>60</v>
      </c>
      <c r="Q4501" s="157" t="s">
        <v>7576</v>
      </c>
      <c r="R4501" s="158"/>
      <c r="S4501" s="159">
        <v>46053</v>
      </c>
      <c r="T4501" s="159" t="s">
        <v>6983</v>
      </c>
      <c r="U4501" s="159" t="s">
        <v>6152</v>
      </c>
      <c r="V4501" s="154">
        <v>45982</v>
      </c>
      <c r="W4501" s="154">
        <v>46001</v>
      </c>
      <c r="X4501" s="154">
        <v>46053</v>
      </c>
      <c r="Y4501" s="160"/>
      <c r="Z4501" s="160"/>
      <c r="AA4501" s="153"/>
      <c r="AB4501" s="153"/>
      <c r="AC4501" s="182" t="e">
        <f t="shared" si="142"/>
        <v>#DIV/0!</v>
      </c>
      <c r="AD4501" s="153" t="e">
        <f t="shared" si="143"/>
        <v>#DIV/0!</v>
      </c>
      <c r="AE4501" s="207"/>
      <c r="AF4501" s="153"/>
      <c r="AG4501" s="159"/>
      <c r="AH4501" s="153"/>
      <c r="AI4501" s="161"/>
      <c r="AJ4501" s="153"/>
      <c r="AK4501" s="153"/>
      <c r="AL4501" s="207"/>
      <c r="AM4501" s="207"/>
      <c r="AN4501" s="207"/>
      <c r="AO4501" s="207"/>
      <c r="AP4501" s="147" t="s">
        <v>54</v>
      </c>
      <c r="AQ4501" s="147"/>
      <c r="AR4501" s="147"/>
      <c r="AS4501" s="209" t="s">
        <v>68</v>
      </c>
      <c r="AT4501" s="223" t="str">
        <f>MONTH(B4501)&amp;"/"&amp;YEAR(B4501)</f>
        <v>1/2024</v>
      </c>
      <c r="AU4501" s="223">
        <f>WEEKNUM(B4501)-WEEKNUM(EOMONTH(B4501,-1)+1)+1</f>
        <v>1</v>
      </c>
      <c r="AV4501" s="209" t="str">
        <f>MONTH(R4501)&amp;"/"&amp;YEAR(R4501)</f>
        <v>1/1900</v>
      </c>
      <c r="AW4501" s="209" t="e">
        <f>WEEKNUM(R4501)-WEEKNUM(EOMONTH(R4501,-1)+1)+1</f>
        <v>#NUM!</v>
      </c>
      <c r="AX4501" s="209">
        <f>IF(BB4501="S",IF(Q4501="1. Aceitou o programa",R4501-B4501,0),0)</f>
        <v>0</v>
      </c>
      <c r="AY4501" s="209">
        <f>IF(BB4501="S",IF(AND(S4501&lt;&gt;"",R4501&lt;&gt;""),S4501-R4501,0),0)</f>
        <v>0</v>
      </c>
      <c r="AZ4501" s="209">
        <f>IF(BB4501="S",IF(Q4501="1. Aceitou o programa",IF(OR(X4501="Não se Aplica",X4501=""),IF(OR(W4501="Não se Aplica",W4501=""),0,W4501-V4501),AVERAGE(X4501-W4501,W4501-V4501)),0),0)</f>
        <v>0</v>
      </c>
      <c r="BA4501" s="209">
        <f>IF(BB4501="S",IF(AND(Q4501="1. Aceitou o programa",AH4501="Realizada"),IFERROR(IF(AG4501="",0,AG4501-R4501),0),0),0)</f>
        <v>0</v>
      </c>
      <c r="BB4501" s="209" t="str">
        <f>_xlfn.XLOOKUP(U4501,'Lista Suspensa'!$AA$20:$AA$23,'Lista Suspensa'!$AB$20:$AB$23,"N/A")</f>
        <v>S</v>
      </c>
    </row>
    <row r="4502" spans="1:54" ht="12" customHeight="1">
      <c r="A4502" s="151" t="s">
        <v>121</v>
      </c>
      <c r="B4502" s="152">
        <v>45292</v>
      </c>
      <c r="C4502" s="153" t="s">
        <v>122</v>
      </c>
      <c r="D4502" s="153" t="s">
        <v>56</v>
      </c>
      <c r="E4502" s="244">
        <v>86072243</v>
      </c>
      <c r="F4502" s="144" t="s">
        <v>8084</v>
      </c>
      <c r="G4502" s="230"/>
      <c r="H4502" s="154">
        <v>29719</v>
      </c>
      <c r="I4502" s="153">
        <v>45</v>
      </c>
      <c r="J4502" s="148" t="s">
        <v>70</v>
      </c>
      <c r="K4502" s="153"/>
      <c r="L4502" s="153"/>
      <c r="M4502" s="153"/>
      <c r="N4502" s="153"/>
      <c r="O4502" s="155">
        <v>11913436377</v>
      </c>
      <c r="P4502" s="156" t="s">
        <v>60</v>
      </c>
      <c r="Q4502" s="157" t="s">
        <v>7576</v>
      </c>
      <c r="R4502" s="158"/>
      <c r="S4502" s="159">
        <v>45895</v>
      </c>
      <c r="T4502" s="159" t="s">
        <v>6983</v>
      </c>
      <c r="U4502" s="159" t="s">
        <v>6152</v>
      </c>
      <c r="V4502" s="154">
        <v>45861</v>
      </c>
      <c r="W4502" s="154">
        <v>45866</v>
      </c>
      <c r="X4502" s="154">
        <v>45895</v>
      </c>
      <c r="Y4502" s="160"/>
      <c r="Z4502" s="160"/>
      <c r="AA4502" s="153"/>
      <c r="AB4502" s="153"/>
      <c r="AC4502" s="182" t="e">
        <f t="shared" si="142"/>
        <v>#DIV/0!</v>
      </c>
      <c r="AD4502" s="153" t="e">
        <f t="shared" si="143"/>
        <v>#DIV/0!</v>
      </c>
      <c r="AE4502" s="207"/>
      <c r="AF4502" s="153"/>
      <c r="AG4502" s="159"/>
      <c r="AH4502" s="153"/>
      <c r="AI4502" s="161"/>
      <c r="AJ4502" s="153"/>
      <c r="AK4502" s="153"/>
      <c r="AL4502" s="207" t="s">
        <v>85</v>
      </c>
      <c r="AM4502" s="207" t="s">
        <v>86</v>
      </c>
      <c r="AN4502" s="207"/>
      <c r="AO4502" s="207"/>
      <c r="AP4502" s="147" t="s">
        <v>54</v>
      </c>
      <c r="AQ4502" s="147"/>
      <c r="AR4502" s="147"/>
      <c r="AS4502" s="209" t="s">
        <v>68</v>
      </c>
      <c r="AT4502" s="223" t="str">
        <f>MONTH(B4502)&amp;"/"&amp;YEAR(B4502)</f>
        <v>1/2024</v>
      </c>
      <c r="AU4502" s="223">
        <f>WEEKNUM(B4502)-WEEKNUM(EOMONTH(B4502,-1)+1)+1</f>
        <v>1</v>
      </c>
      <c r="AV4502" s="209" t="str">
        <f>MONTH(R4502)&amp;"/"&amp;YEAR(R4502)</f>
        <v>1/1900</v>
      </c>
      <c r="AW4502" s="209" t="e">
        <f>WEEKNUM(R4502)-WEEKNUM(EOMONTH(R4502,-1)+1)+1</f>
        <v>#NUM!</v>
      </c>
      <c r="AX4502" s="209">
        <f>IF(BB4502="S",IF(Q4502="1. Aceitou o programa",R4502-B4502,0),0)</f>
        <v>0</v>
      </c>
      <c r="AY4502" s="209">
        <f>IF(BB4502="S",IF(AND(S4502&lt;&gt;"",R4502&lt;&gt;""),S4502-R4502,0),0)</f>
        <v>0</v>
      </c>
      <c r="AZ4502" s="209">
        <f>IF(BB4502="S",IF(Q4502="1. Aceitou o programa",IF(OR(X4502="Não se Aplica",X4502=""),IF(OR(W4502="Não se Aplica",W4502=""),0,W4502-V4502),AVERAGE(X4502-W4502,W4502-V4502)),0),0)</f>
        <v>0</v>
      </c>
      <c r="BA4502" s="209">
        <f>IF(BB4502="S",IF(AND(Q4502="1. Aceitou o programa",AH4502="Realizada"),IFERROR(IF(AG4502="",0,AG4502-R4502),0),0),0)</f>
        <v>0</v>
      </c>
      <c r="BB4502" s="209" t="str">
        <f>_xlfn.XLOOKUP(U4502,'Lista Suspensa'!$AA$20:$AA$23,'Lista Suspensa'!$AB$20:$AB$23,"N/A")</f>
        <v>S</v>
      </c>
    </row>
    <row r="4503" spans="1:54" ht="12" customHeight="1">
      <c r="A4503" s="151" t="s">
        <v>121</v>
      </c>
      <c r="B4503" s="152">
        <v>45292</v>
      </c>
      <c r="C4503" s="153" t="s">
        <v>122</v>
      </c>
      <c r="D4503" s="153" t="s">
        <v>167</v>
      </c>
      <c r="E4503" s="244">
        <v>83007503</v>
      </c>
      <c r="F4503" s="144" t="s">
        <v>8085</v>
      </c>
      <c r="G4503" s="230"/>
      <c r="H4503" s="154">
        <v>29737</v>
      </c>
      <c r="I4503" s="153">
        <v>44</v>
      </c>
      <c r="J4503" s="148" t="s">
        <v>70</v>
      </c>
      <c r="K4503" s="153"/>
      <c r="L4503" s="153"/>
      <c r="M4503" s="153"/>
      <c r="N4503" s="153">
        <v>450</v>
      </c>
      <c r="O4503" s="155">
        <v>11992389212</v>
      </c>
      <c r="P4503" s="156" t="s">
        <v>60</v>
      </c>
      <c r="Q4503" s="157" t="s">
        <v>7576</v>
      </c>
      <c r="R4503" s="158"/>
      <c r="S4503" s="159">
        <v>46063</v>
      </c>
      <c r="T4503" s="159" t="s">
        <v>6983</v>
      </c>
      <c r="U4503" s="159" t="s">
        <v>6152</v>
      </c>
      <c r="V4503" s="154">
        <v>46027</v>
      </c>
      <c r="W4503" s="154">
        <v>46036</v>
      </c>
      <c r="X4503" s="154">
        <v>46063</v>
      </c>
      <c r="Y4503" s="160"/>
      <c r="Z4503" s="160"/>
      <c r="AA4503" s="153"/>
      <c r="AB4503" s="153"/>
      <c r="AC4503" s="182" t="e">
        <f t="shared" si="142"/>
        <v>#DIV/0!</v>
      </c>
      <c r="AD4503" s="153" t="e">
        <f t="shared" si="143"/>
        <v>#DIV/0!</v>
      </c>
      <c r="AE4503" s="207"/>
      <c r="AF4503" s="153"/>
      <c r="AG4503" s="159"/>
      <c r="AH4503" s="153"/>
      <c r="AI4503" s="161"/>
      <c r="AJ4503" s="153"/>
      <c r="AK4503" s="153"/>
      <c r="AL4503" s="207"/>
      <c r="AM4503" s="207"/>
      <c r="AN4503" s="207"/>
      <c r="AO4503" s="207"/>
      <c r="AP4503" s="147" t="s">
        <v>54</v>
      </c>
      <c r="AQ4503" s="147"/>
      <c r="AR4503" s="147"/>
      <c r="AS4503" s="209" t="s">
        <v>68</v>
      </c>
      <c r="AT4503" s="223" t="str">
        <f>MONTH(B4503)&amp;"/"&amp;YEAR(B4503)</f>
        <v>1/2024</v>
      </c>
      <c r="AU4503" s="223">
        <f>WEEKNUM(B4503)-WEEKNUM(EOMONTH(B4503,-1)+1)+1</f>
        <v>1</v>
      </c>
      <c r="AV4503" s="209" t="str">
        <f>MONTH(R4503)&amp;"/"&amp;YEAR(R4503)</f>
        <v>1/1900</v>
      </c>
      <c r="AW4503" s="209" t="e">
        <f>WEEKNUM(R4503)-WEEKNUM(EOMONTH(R4503,-1)+1)+1</f>
        <v>#NUM!</v>
      </c>
      <c r="AX4503" s="209">
        <f>IF(BB4503="S",IF(Q4503="1. Aceitou o programa",R4503-B4503,0),0)</f>
        <v>0</v>
      </c>
      <c r="AY4503" s="209">
        <f>IF(BB4503="S",IF(AND(S4503&lt;&gt;"",R4503&lt;&gt;""),S4503-R4503,0),0)</f>
        <v>0</v>
      </c>
      <c r="AZ4503" s="209">
        <f>IF(BB4503="S",IF(Q4503="1. Aceitou o programa",IF(OR(X4503="Não se Aplica",X4503=""),IF(OR(W4503="Não se Aplica",W4503=""),0,W4503-V4503),AVERAGE(X4503-W4503,W4503-V4503)),0),0)</f>
        <v>0</v>
      </c>
      <c r="BA4503" s="209">
        <f>IF(BB4503="S",IF(AND(Q4503="1. Aceitou o programa",AH4503="Realizada"),IFERROR(IF(AG4503="",0,AG4503-R4503),0),0),0)</f>
        <v>0</v>
      </c>
      <c r="BB4503" s="209" t="str">
        <f>_xlfn.XLOOKUP(U4503,'Lista Suspensa'!$AA$20:$AA$23,'Lista Suspensa'!$AB$20:$AB$23,"N/A")</f>
        <v>S</v>
      </c>
    </row>
    <row r="4504" spans="1:54" ht="12" customHeight="1">
      <c r="A4504" s="151" t="s">
        <v>121</v>
      </c>
      <c r="B4504" s="152">
        <v>45292</v>
      </c>
      <c r="C4504" s="153" t="s">
        <v>122</v>
      </c>
      <c r="D4504" s="153" t="s">
        <v>123</v>
      </c>
      <c r="E4504" s="244">
        <v>87554337</v>
      </c>
      <c r="F4504" s="144" t="s">
        <v>8086</v>
      </c>
      <c r="G4504" s="230"/>
      <c r="H4504" s="154">
        <v>29794</v>
      </c>
      <c r="I4504" s="153">
        <v>44</v>
      </c>
      <c r="J4504" s="148" t="s">
        <v>58</v>
      </c>
      <c r="K4504" s="153"/>
      <c r="L4504" s="153"/>
      <c r="M4504" s="153"/>
      <c r="N4504" s="153"/>
      <c r="O4504" s="155">
        <v>21987070609</v>
      </c>
      <c r="P4504" s="156" t="s">
        <v>60</v>
      </c>
      <c r="Q4504" s="157" t="s">
        <v>7576</v>
      </c>
      <c r="R4504" s="158"/>
      <c r="S4504" s="159">
        <v>46053</v>
      </c>
      <c r="T4504" s="159" t="s">
        <v>6983</v>
      </c>
      <c r="U4504" s="159" t="s">
        <v>6152</v>
      </c>
      <c r="V4504" s="154">
        <v>45982</v>
      </c>
      <c r="W4504" s="154">
        <v>46001</v>
      </c>
      <c r="X4504" s="154">
        <v>46053</v>
      </c>
      <c r="Y4504" s="160"/>
      <c r="Z4504" s="160"/>
      <c r="AA4504" s="153"/>
      <c r="AB4504" s="153"/>
      <c r="AC4504" s="182" t="e">
        <f t="shared" si="142"/>
        <v>#DIV/0!</v>
      </c>
      <c r="AD4504" s="153" t="e">
        <f t="shared" si="143"/>
        <v>#DIV/0!</v>
      </c>
      <c r="AE4504" s="207"/>
      <c r="AF4504" s="153"/>
      <c r="AG4504" s="159"/>
      <c r="AH4504" s="153"/>
      <c r="AI4504" s="161"/>
      <c r="AJ4504" s="153"/>
      <c r="AK4504" s="153"/>
      <c r="AL4504" s="207"/>
      <c r="AM4504" s="207"/>
      <c r="AN4504" s="207"/>
      <c r="AO4504" s="207"/>
      <c r="AP4504" s="147" t="s">
        <v>54</v>
      </c>
      <c r="AQ4504" s="147"/>
      <c r="AR4504" s="147"/>
      <c r="AS4504" s="209" t="s">
        <v>68</v>
      </c>
      <c r="AT4504" s="223" t="str">
        <f>MONTH(B4504)&amp;"/"&amp;YEAR(B4504)</f>
        <v>1/2024</v>
      </c>
      <c r="AU4504" s="223">
        <f>WEEKNUM(B4504)-WEEKNUM(EOMONTH(B4504,-1)+1)+1</f>
        <v>1</v>
      </c>
      <c r="AV4504" s="209" t="str">
        <f>MONTH(R4504)&amp;"/"&amp;YEAR(R4504)</f>
        <v>1/1900</v>
      </c>
      <c r="AW4504" s="209" t="e">
        <f>WEEKNUM(R4504)-WEEKNUM(EOMONTH(R4504,-1)+1)+1</f>
        <v>#NUM!</v>
      </c>
      <c r="AX4504" s="209">
        <f>IF(BB4504="S",IF(Q4504="1. Aceitou o programa",R4504-B4504,0),0)</f>
        <v>0</v>
      </c>
      <c r="AY4504" s="209">
        <f>IF(BB4504="S",IF(AND(S4504&lt;&gt;"",R4504&lt;&gt;""),S4504-R4504,0),0)</f>
        <v>0</v>
      </c>
      <c r="AZ4504" s="209">
        <f>IF(BB4504="S",IF(Q4504="1. Aceitou o programa",IF(OR(X4504="Não se Aplica",X4504=""),IF(OR(W4504="Não se Aplica",W4504=""),0,W4504-V4504),AVERAGE(X4504-W4504,W4504-V4504)),0),0)</f>
        <v>0</v>
      </c>
      <c r="BA4504" s="209">
        <f>IF(BB4504="S",IF(AND(Q4504="1. Aceitou o programa",AH4504="Realizada"),IFERROR(IF(AG4504="",0,AG4504-R4504),0),0),0)</f>
        <v>0</v>
      </c>
      <c r="BB4504" s="209" t="str">
        <f>_xlfn.XLOOKUP(U4504,'Lista Suspensa'!$AA$20:$AA$23,'Lista Suspensa'!$AB$20:$AB$23,"N/A")</f>
        <v>S</v>
      </c>
    </row>
    <row r="4505" spans="1:54" ht="12" customHeight="1">
      <c r="A4505" s="151" t="s">
        <v>121</v>
      </c>
      <c r="B4505" s="152">
        <v>45292</v>
      </c>
      <c r="C4505" s="153" t="s">
        <v>122</v>
      </c>
      <c r="D4505" s="153" t="s">
        <v>185</v>
      </c>
      <c r="E4505" s="244">
        <v>85301410</v>
      </c>
      <c r="F4505" s="144" t="s">
        <v>8087</v>
      </c>
      <c r="G4505" s="230"/>
      <c r="H4505" s="154">
        <v>29817</v>
      </c>
      <c r="I4505" s="153">
        <v>44</v>
      </c>
      <c r="J4505" s="148" t="s">
        <v>58</v>
      </c>
      <c r="K4505" s="153"/>
      <c r="L4505" s="153"/>
      <c r="M4505" s="153"/>
      <c r="N4505" s="153"/>
      <c r="O4505" s="155" t="s">
        <v>8088</v>
      </c>
      <c r="P4505" s="156" t="s">
        <v>60</v>
      </c>
      <c r="Q4505" s="157" t="s">
        <v>7576</v>
      </c>
      <c r="R4505" s="158"/>
      <c r="S4505" s="159">
        <v>45882</v>
      </c>
      <c r="T4505" s="159" t="s">
        <v>6983</v>
      </c>
      <c r="U4505" s="159" t="s">
        <v>6152</v>
      </c>
      <c r="V4505" s="154">
        <v>45861</v>
      </c>
      <c r="W4505" s="154">
        <v>45866</v>
      </c>
      <c r="X4505" s="154">
        <v>45882</v>
      </c>
      <c r="Y4505" s="160"/>
      <c r="Z4505" s="160"/>
      <c r="AA4505" s="153"/>
      <c r="AB4505" s="153"/>
      <c r="AC4505" s="182" t="e">
        <f t="shared" si="142"/>
        <v>#DIV/0!</v>
      </c>
      <c r="AD4505" s="153" t="e">
        <f t="shared" si="143"/>
        <v>#DIV/0!</v>
      </c>
      <c r="AE4505" s="207"/>
      <c r="AF4505" s="153"/>
      <c r="AG4505" s="159"/>
      <c r="AH4505" s="153"/>
      <c r="AI4505" s="161"/>
      <c r="AJ4505" s="153"/>
      <c r="AK4505" s="153"/>
      <c r="AL4505" s="207"/>
      <c r="AM4505" s="207"/>
      <c r="AN4505" s="207"/>
      <c r="AO4505" s="207"/>
      <c r="AP4505" s="147" t="s">
        <v>54</v>
      </c>
      <c r="AQ4505" s="147"/>
      <c r="AR4505" s="147"/>
      <c r="AS4505" s="209" t="s">
        <v>68</v>
      </c>
      <c r="AT4505" s="223" t="str">
        <f>MONTH(B4505)&amp;"/"&amp;YEAR(B4505)</f>
        <v>1/2024</v>
      </c>
      <c r="AU4505" s="223">
        <f>WEEKNUM(B4505)-WEEKNUM(EOMONTH(B4505,-1)+1)+1</f>
        <v>1</v>
      </c>
      <c r="AV4505" s="209" t="str">
        <f>MONTH(R4505)&amp;"/"&amp;YEAR(R4505)</f>
        <v>1/1900</v>
      </c>
      <c r="AW4505" s="209" t="e">
        <f>WEEKNUM(R4505)-WEEKNUM(EOMONTH(R4505,-1)+1)+1</f>
        <v>#NUM!</v>
      </c>
      <c r="AX4505" s="209">
        <f>IF(BB4505="S",IF(Q4505="1. Aceitou o programa",R4505-B4505,0),0)</f>
        <v>0</v>
      </c>
      <c r="AY4505" s="209">
        <f>IF(BB4505="S",IF(AND(S4505&lt;&gt;"",R4505&lt;&gt;""),S4505-R4505,0),0)</f>
        <v>0</v>
      </c>
      <c r="AZ4505" s="209">
        <f>IF(BB4505="S",IF(Q4505="1. Aceitou o programa",IF(OR(X4505="Não se Aplica",X4505=""),IF(OR(W4505="Não se Aplica",W4505=""),0,W4505-V4505),AVERAGE(X4505-W4505,W4505-V4505)),0),0)</f>
        <v>0</v>
      </c>
      <c r="BA4505" s="209">
        <f>IF(BB4505="S",IF(AND(Q4505="1. Aceitou o programa",AH4505="Realizada"),IFERROR(IF(AG4505="",0,AG4505-R4505),0),0),0)</f>
        <v>0</v>
      </c>
      <c r="BB4505" s="209" t="str">
        <f>_xlfn.XLOOKUP(U4505,'Lista Suspensa'!$AA$20:$AA$23,'Lista Suspensa'!$AB$20:$AB$23,"N/A")</f>
        <v>S</v>
      </c>
    </row>
    <row r="4506" spans="1:54" ht="12" customHeight="1">
      <c r="A4506" s="151" t="s">
        <v>121</v>
      </c>
      <c r="B4506" s="152">
        <v>45292</v>
      </c>
      <c r="C4506" s="153" t="s">
        <v>122</v>
      </c>
      <c r="D4506" s="153" t="s">
        <v>167</v>
      </c>
      <c r="E4506" s="244">
        <v>88376096</v>
      </c>
      <c r="F4506" s="144" t="s">
        <v>8089</v>
      </c>
      <c r="G4506" s="230"/>
      <c r="H4506" s="154">
        <v>29885</v>
      </c>
      <c r="I4506" s="153">
        <v>44</v>
      </c>
      <c r="J4506" s="148" t="s">
        <v>70</v>
      </c>
      <c r="K4506" s="153"/>
      <c r="L4506" s="153"/>
      <c r="M4506" s="153"/>
      <c r="N4506" s="153"/>
      <c r="O4506" s="155">
        <v>11987456913</v>
      </c>
      <c r="P4506" s="156" t="s">
        <v>60</v>
      </c>
      <c r="Q4506" s="157" t="s">
        <v>7576</v>
      </c>
      <c r="R4506" s="158"/>
      <c r="S4506" s="159">
        <v>45905</v>
      </c>
      <c r="T4506" s="159" t="s">
        <v>6983</v>
      </c>
      <c r="U4506" s="159" t="s">
        <v>6152</v>
      </c>
      <c r="V4506" s="154">
        <v>45887</v>
      </c>
      <c r="W4506" s="154">
        <v>45889</v>
      </c>
      <c r="X4506" s="154">
        <v>45905</v>
      </c>
      <c r="Y4506" s="160"/>
      <c r="Z4506" s="160"/>
      <c r="AA4506" s="153"/>
      <c r="AB4506" s="153"/>
      <c r="AC4506" s="182" t="e">
        <f t="shared" si="142"/>
        <v>#DIV/0!</v>
      </c>
      <c r="AD4506" s="153" t="e">
        <f t="shared" si="143"/>
        <v>#DIV/0!</v>
      </c>
      <c r="AE4506" s="207"/>
      <c r="AF4506" s="153"/>
      <c r="AG4506" s="159"/>
      <c r="AH4506" s="153"/>
      <c r="AI4506" s="161"/>
      <c r="AJ4506" s="153"/>
      <c r="AK4506" s="153"/>
      <c r="AL4506" s="207" t="s">
        <v>85</v>
      </c>
      <c r="AM4506" s="207" t="s">
        <v>86</v>
      </c>
      <c r="AN4506" s="207"/>
      <c r="AO4506" s="207"/>
      <c r="AP4506" s="147" t="s">
        <v>54</v>
      </c>
      <c r="AQ4506" s="147"/>
      <c r="AR4506" s="147"/>
      <c r="AS4506" s="209" t="s">
        <v>68</v>
      </c>
      <c r="AT4506" s="223" t="str">
        <f>MONTH(B4506)&amp;"/"&amp;YEAR(B4506)</f>
        <v>1/2024</v>
      </c>
      <c r="AU4506" s="223">
        <f>WEEKNUM(B4506)-WEEKNUM(EOMONTH(B4506,-1)+1)+1</f>
        <v>1</v>
      </c>
      <c r="AV4506" s="209" t="str">
        <f>MONTH(R4506)&amp;"/"&amp;YEAR(R4506)</f>
        <v>1/1900</v>
      </c>
      <c r="AW4506" s="209" t="e">
        <f>WEEKNUM(R4506)-WEEKNUM(EOMONTH(R4506,-1)+1)+1</f>
        <v>#NUM!</v>
      </c>
      <c r="AX4506" s="209">
        <f>IF(BB4506="S",IF(Q4506="1. Aceitou o programa",R4506-B4506,0),0)</f>
        <v>0</v>
      </c>
      <c r="AY4506" s="209">
        <f>IF(BB4506="S",IF(AND(S4506&lt;&gt;"",R4506&lt;&gt;""),S4506-R4506,0),0)</f>
        <v>0</v>
      </c>
      <c r="AZ4506" s="209">
        <f>IF(BB4506="S",IF(Q4506="1. Aceitou o programa",IF(OR(X4506="Não se Aplica",X4506=""),IF(OR(W4506="Não se Aplica",W4506=""),0,W4506-V4506),AVERAGE(X4506-W4506,W4506-V4506)),0),0)</f>
        <v>0</v>
      </c>
      <c r="BA4506" s="209">
        <f>IF(BB4506="S",IF(AND(Q4506="1. Aceitou o programa",AH4506="Realizada"),IFERROR(IF(AG4506="",0,AG4506-R4506),0),0),0)</f>
        <v>0</v>
      </c>
      <c r="BB4506" s="209" t="str">
        <f>_xlfn.XLOOKUP(U4506,'Lista Suspensa'!$AA$20:$AA$23,'Lista Suspensa'!$AB$20:$AB$23,"N/A")</f>
        <v>S</v>
      </c>
    </row>
    <row r="4507" spans="1:54" ht="12" customHeight="1">
      <c r="A4507" s="151" t="s">
        <v>121</v>
      </c>
      <c r="B4507" s="152">
        <v>45292</v>
      </c>
      <c r="C4507" s="153" t="s">
        <v>122</v>
      </c>
      <c r="D4507" s="153" t="s">
        <v>167</v>
      </c>
      <c r="E4507" s="244">
        <v>88478676</v>
      </c>
      <c r="F4507" s="144" t="s">
        <v>8090</v>
      </c>
      <c r="G4507" s="230"/>
      <c r="H4507" s="154">
        <v>30106</v>
      </c>
      <c r="I4507" s="153">
        <v>43</v>
      </c>
      <c r="J4507" s="148" t="s">
        <v>70</v>
      </c>
      <c r="K4507" s="153"/>
      <c r="L4507" s="153"/>
      <c r="M4507" s="153"/>
      <c r="N4507" s="153"/>
      <c r="O4507" s="155">
        <v>11980421431</v>
      </c>
      <c r="P4507" s="156" t="s">
        <v>60</v>
      </c>
      <c r="Q4507" s="157" t="s">
        <v>7576</v>
      </c>
      <c r="R4507" s="158"/>
      <c r="S4507" s="159">
        <v>45905</v>
      </c>
      <c r="T4507" s="159" t="s">
        <v>6983</v>
      </c>
      <c r="U4507" s="159" t="s">
        <v>6152</v>
      </c>
      <c r="V4507" s="154">
        <v>45887</v>
      </c>
      <c r="W4507" s="154">
        <v>45889</v>
      </c>
      <c r="X4507" s="154">
        <v>45905</v>
      </c>
      <c r="Y4507" s="160"/>
      <c r="Z4507" s="160"/>
      <c r="AA4507" s="153"/>
      <c r="AB4507" s="153"/>
      <c r="AC4507" s="182" t="e">
        <f t="shared" si="142"/>
        <v>#DIV/0!</v>
      </c>
      <c r="AD4507" s="153" t="e">
        <f t="shared" si="143"/>
        <v>#DIV/0!</v>
      </c>
      <c r="AE4507" s="207"/>
      <c r="AF4507" s="153"/>
      <c r="AG4507" s="159"/>
      <c r="AH4507" s="153"/>
      <c r="AI4507" s="161"/>
      <c r="AJ4507" s="153"/>
      <c r="AK4507" s="153"/>
      <c r="AL4507" s="207" t="s">
        <v>85</v>
      </c>
      <c r="AM4507" s="207" t="s">
        <v>86</v>
      </c>
      <c r="AN4507" s="207"/>
      <c r="AO4507" s="207"/>
      <c r="AP4507" s="147" t="s">
        <v>54</v>
      </c>
      <c r="AQ4507" s="147"/>
      <c r="AR4507" s="147"/>
      <c r="AS4507" s="209" t="s">
        <v>68</v>
      </c>
      <c r="AT4507" s="223" t="str">
        <f>MONTH(B4507)&amp;"/"&amp;YEAR(B4507)</f>
        <v>1/2024</v>
      </c>
      <c r="AU4507" s="223">
        <f>WEEKNUM(B4507)-WEEKNUM(EOMONTH(B4507,-1)+1)+1</f>
        <v>1</v>
      </c>
      <c r="AV4507" s="209" t="str">
        <f>MONTH(R4507)&amp;"/"&amp;YEAR(R4507)</f>
        <v>1/1900</v>
      </c>
      <c r="AW4507" s="209" t="e">
        <f>WEEKNUM(R4507)-WEEKNUM(EOMONTH(R4507,-1)+1)+1</f>
        <v>#NUM!</v>
      </c>
      <c r="AX4507" s="209">
        <f>IF(BB4507="S",IF(Q4507="1. Aceitou o programa",R4507-B4507,0),0)</f>
        <v>0</v>
      </c>
      <c r="AY4507" s="209">
        <f>IF(BB4507="S",IF(AND(S4507&lt;&gt;"",R4507&lt;&gt;""),S4507-R4507,0),0)</f>
        <v>0</v>
      </c>
      <c r="AZ4507" s="209">
        <f>IF(BB4507="S",IF(Q4507="1. Aceitou o programa",IF(OR(X4507="Não se Aplica",X4507=""),IF(OR(W4507="Não se Aplica",W4507=""),0,W4507-V4507),AVERAGE(X4507-W4507,W4507-V4507)),0),0)</f>
        <v>0</v>
      </c>
      <c r="BA4507" s="209">
        <f>IF(BB4507="S",IF(AND(Q4507="1. Aceitou o programa",AH4507="Realizada"),IFERROR(IF(AG4507="",0,AG4507-R4507),0),0),0)</f>
        <v>0</v>
      </c>
      <c r="BB4507" s="209" t="str">
        <f>_xlfn.XLOOKUP(U4507,'Lista Suspensa'!$AA$20:$AA$23,'Lista Suspensa'!$AB$20:$AB$23,"N/A")</f>
        <v>S</v>
      </c>
    </row>
    <row r="4508" spans="1:54" ht="12" customHeight="1">
      <c r="A4508" s="151" t="s">
        <v>121</v>
      </c>
      <c r="B4508" s="152">
        <v>45292</v>
      </c>
      <c r="C4508" s="153" t="s">
        <v>122</v>
      </c>
      <c r="D4508" s="153" t="s">
        <v>175</v>
      </c>
      <c r="E4508" s="244">
        <v>89341554</v>
      </c>
      <c r="F4508" s="144" t="s">
        <v>8091</v>
      </c>
      <c r="G4508" s="230"/>
      <c r="H4508" s="154">
        <v>30570</v>
      </c>
      <c r="I4508" s="153">
        <v>42</v>
      </c>
      <c r="J4508" s="148" t="s">
        <v>70</v>
      </c>
      <c r="K4508" s="153"/>
      <c r="L4508" s="153"/>
      <c r="M4508" s="153"/>
      <c r="N4508" s="153"/>
      <c r="O4508" s="155">
        <v>11981665818</v>
      </c>
      <c r="P4508" s="156" t="s">
        <v>60</v>
      </c>
      <c r="Q4508" s="157" t="s">
        <v>7576</v>
      </c>
      <c r="R4508" s="158"/>
      <c r="S4508" s="159">
        <v>45874</v>
      </c>
      <c r="T4508" s="159" t="s">
        <v>6983</v>
      </c>
      <c r="U4508" s="159" t="s">
        <v>6152</v>
      </c>
      <c r="V4508" s="154">
        <v>45861</v>
      </c>
      <c r="W4508" s="154">
        <v>45866</v>
      </c>
      <c r="X4508" s="154">
        <v>45874</v>
      </c>
      <c r="Y4508" s="160"/>
      <c r="Z4508" s="160"/>
      <c r="AA4508" s="153"/>
      <c r="AB4508" s="153"/>
      <c r="AC4508" s="182" t="e">
        <f t="shared" si="142"/>
        <v>#DIV/0!</v>
      </c>
      <c r="AD4508" s="153" t="e">
        <f t="shared" si="143"/>
        <v>#DIV/0!</v>
      </c>
      <c r="AE4508" s="207"/>
      <c r="AF4508" s="153"/>
      <c r="AG4508" s="159"/>
      <c r="AH4508" s="153"/>
      <c r="AI4508" s="161"/>
      <c r="AJ4508" s="153"/>
      <c r="AK4508" s="153"/>
      <c r="AL4508" s="207"/>
      <c r="AM4508" s="207"/>
      <c r="AN4508" s="207"/>
      <c r="AO4508" s="207"/>
      <c r="AP4508" s="147" t="s">
        <v>54</v>
      </c>
      <c r="AQ4508" s="147"/>
      <c r="AR4508" s="147"/>
      <c r="AS4508" s="209" t="s">
        <v>68</v>
      </c>
      <c r="AT4508" s="223" t="str">
        <f>MONTH(B4508)&amp;"/"&amp;YEAR(B4508)</f>
        <v>1/2024</v>
      </c>
      <c r="AU4508" s="223">
        <f>WEEKNUM(B4508)-WEEKNUM(EOMONTH(B4508,-1)+1)+1</f>
        <v>1</v>
      </c>
      <c r="AV4508" s="209" t="str">
        <f>MONTH(R4508)&amp;"/"&amp;YEAR(R4508)</f>
        <v>1/1900</v>
      </c>
      <c r="AW4508" s="209" t="e">
        <f>WEEKNUM(R4508)-WEEKNUM(EOMONTH(R4508,-1)+1)+1</f>
        <v>#NUM!</v>
      </c>
      <c r="AX4508" s="209">
        <f>IF(BB4508="S",IF(Q4508="1. Aceitou o programa",R4508-B4508,0),0)</f>
        <v>0</v>
      </c>
      <c r="AY4508" s="209">
        <f>IF(BB4508="S",IF(AND(S4508&lt;&gt;"",R4508&lt;&gt;""),S4508-R4508,0),0)</f>
        <v>0</v>
      </c>
      <c r="AZ4508" s="209">
        <f>IF(BB4508="S",IF(Q4508="1. Aceitou o programa",IF(OR(X4508="Não se Aplica",X4508=""),IF(OR(W4508="Não se Aplica",W4508=""),0,W4508-V4508),AVERAGE(X4508-W4508,W4508-V4508)),0),0)</f>
        <v>0</v>
      </c>
      <c r="BA4508" s="209">
        <f>IF(BB4508="S",IF(AND(Q4508="1. Aceitou o programa",AH4508="Realizada"),IFERROR(IF(AG4508="",0,AG4508-R4508),0),0),0)</f>
        <v>0</v>
      </c>
      <c r="BB4508" s="209" t="str">
        <f>_xlfn.XLOOKUP(U4508,'Lista Suspensa'!$AA$20:$AA$23,'Lista Suspensa'!$AB$20:$AB$23,"N/A")</f>
        <v>S</v>
      </c>
    </row>
    <row r="4509" spans="1:54" ht="12" customHeight="1">
      <c r="A4509" s="151" t="s">
        <v>121</v>
      </c>
      <c r="B4509" s="152">
        <v>45292</v>
      </c>
      <c r="C4509" s="153" t="s">
        <v>122</v>
      </c>
      <c r="D4509" s="153" t="s">
        <v>175</v>
      </c>
      <c r="E4509" s="244">
        <v>88974463</v>
      </c>
      <c r="F4509" s="144" t="s">
        <v>8092</v>
      </c>
      <c r="G4509" s="230"/>
      <c r="H4509" s="154">
        <v>30579</v>
      </c>
      <c r="I4509" s="153">
        <v>42</v>
      </c>
      <c r="J4509" s="148" t="s">
        <v>70</v>
      </c>
      <c r="K4509" s="153"/>
      <c r="L4509" s="153"/>
      <c r="M4509" s="153"/>
      <c r="N4509" s="153"/>
      <c r="O4509" s="155">
        <v>11995671618</v>
      </c>
      <c r="P4509" s="156" t="s">
        <v>60</v>
      </c>
      <c r="Q4509" s="157" t="s">
        <v>7576</v>
      </c>
      <c r="R4509" s="158"/>
      <c r="S4509" s="159">
        <v>45891</v>
      </c>
      <c r="T4509" s="159" t="s">
        <v>6983</v>
      </c>
      <c r="U4509" s="159" t="s">
        <v>6152</v>
      </c>
      <c r="V4509" s="154">
        <v>45861</v>
      </c>
      <c r="W4509" s="154">
        <v>45866</v>
      </c>
      <c r="X4509" s="154">
        <v>45891</v>
      </c>
      <c r="Y4509" s="160"/>
      <c r="Z4509" s="160"/>
      <c r="AA4509" s="153"/>
      <c r="AB4509" s="153"/>
      <c r="AC4509" s="182" t="e">
        <f t="shared" si="142"/>
        <v>#DIV/0!</v>
      </c>
      <c r="AD4509" s="153" t="e">
        <f t="shared" si="143"/>
        <v>#DIV/0!</v>
      </c>
      <c r="AE4509" s="207"/>
      <c r="AF4509" s="153"/>
      <c r="AG4509" s="159"/>
      <c r="AH4509" s="153"/>
      <c r="AI4509" s="161"/>
      <c r="AJ4509" s="153"/>
      <c r="AK4509" s="153"/>
      <c r="AL4509" s="207" t="s">
        <v>85</v>
      </c>
      <c r="AM4509" s="207" t="s">
        <v>86</v>
      </c>
      <c r="AN4509" s="207"/>
      <c r="AO4509" s="207"/>
      <c r="AP4509" s="147" t="s">
        <v>54</v>
      </c>
      <c r="AQ4509" s="147"/>
      <c r="AR4509" s="147"/>
      <c r="AS4509" s="209" t="s">
        <v>68</v>
      </c>
      <c r="AT4509" s="223" t="str">
        <f>MONTH(B4509)&amp;"/"&amp;YEAR(B4509)</f>
        <v>1/2024</v>
      </c>
      <c r="AU4509" s="223">
        <f>WEEKNUM(B4509)-WEEKNUM(EOMONTH(B4509,-1)+1)+1</f>
        <v>1</v>
      </c>
      <c r="AV4509" s="209" t="str">
        <f>MONTH(R4509)&amp;"/"&amp;YEAR(R4509)</f>
        <v>1/1900</v>
      </c>
      <c r="AW4509" s="209" t="e">
        <f>WEEKNUM(R4509)-WEEKNUM(EOMONTH(R4509,-1)+1)+1</f>
        <v>#NUM!</v>
      </c>
      <c r="AX4509" s="209">
        <f>IF(BB4509="S",IF(Q4509="1. Aceitou o programa",R4509-B4509,0),0)</f>
        <v>0</v>
      </c>
      <c r="AY4509" s="209">
        <f>IF(BB4509="S",IF(AND(S4509&lt;&gt;"",R4509&lt;&gt;""),S4509-R4509,0),0)</f>
        <v>0</v>
      </c>
      <c r="AZ4509" s="209">
        <f>IF(BB4509="S",IF(Q4509="1. Aceitou o programa",IF(OR(X4509="Não se Aplica",X4509=""),IF(OR(W4509="Não se Aplica",W4509=""),0,W4509-V4509),AVERAGE(X4509-W4509,W4509-V4509)),0),0)</f>
        <v>0</v>
      </c>
      <c r="BA4509" s="209">
        <f>IF(BB4509="S",IF(AND(Q4509="1. Aceitou o programa",AH4509="Realizada"),IFERROR(IF(AG4509="",0,AG4509-R4509),0),0),0)</f>
        <v>0</v>
      </c>
      <c r="BB4509" s="209" t="str">
        <f>_xlfn.XLOOKUP(U4509,'Lista Suspensa'!$AA$20:$AA$23,'Lista Suspensa'!$AB$20:$AB$23,"N/A")</f>
        <v>S</v>
      </c>
    </row>
    <row r="4510" spans="1:54" ht="12" customHeight="1">
      <c r="A4510" s="151" t="s">
        <v>121</v>
      </c>
      <c r="B4510" s="152">
        <v>45292</v>
      </c>
      <c r="C4510" s="153" t="s">
        <v>122</v>
      </c>
      <c r="D4510" s="153" t="s">
        <v>167</v>
      </c>
      <c r="E4510" s="244">
        <v>79641657</v>
      </c>
      <c r="F4510" s="144" t="s">
        <v>8093</v>
      </c>
      <c r="G4510" s="230"/>
      <c r="H4510" s="154">
        <v>30663</v>
      </c>
      <c r="I4510" s="153">
        <v>42</v>
      </c>
      <c r="J4510" s="148" t="s">
        <v>58</v>
      </c>
      <c r="K4510" s="153"/>
      <c r="L4510" s="153"/>
      <c r="M4510" s="153"/>
      <c r="N4510" s="153"/>
      <c r="O4510" s="155" t="s">
        <v>8094</v>
      </c>
      <c r="P4510" s="156" t="s">
        <v>60</v>
      </c>
      <c r="Q4510" s="157" t="s">
        <v>7576</v>
      </c>
      <c r="R4510" s="158"/>
      <c r="S4510" s="159">
        <v>45902</v>
      </c>
      <c r="T4510" s="159" t="s">
        <v>6983</v>
      </c>
      <c r="U4510" s="159" t="s">
        <v>6152</v>
      </c>
      <c r="V4510" s="154">
        <v>45887</v>
      </c>
      <c r="W4510" s="154">
        <v>45889</v>
      </c>
      <c r="X4510" s="154">
        <v>45902</v>
      </c>
      <c r="Y4510" s="160"/>
      <c r="Z4510" s="160"/>
      <c r="AA4510" s="153"/>
      <c r="AB4510" s="153"/>
      <c r="AC4510" s="182" t="e">
        <f t="shared" si="142"/>
        <v>#DIV/0!</v>
      </c>
      <c r="AD4510" s="153" t="e">
        <f t="shared" si="143"/>
        <v>#DIV/0!</v>
      </c>
      <c r="AE4510" s="207"/>
      <c r="AF4510" s="153"/>
      <c r="AG4510" s="159"/>
      <c r="AH4510" s="153"/>
      <c r="AI4510" s="161"/>
      <c r="AJ4510" s="153"/>
      <c r="AK4510" s="153"/>
      <c r="AL4510" s="207"/>
      <c r="AM4510" s="207"/>
      <c r="AN4510" s="207"/>
      <c r="AO4510" s="207"/>
      <c r="AP4510" s="147" t="s">
        <v>54</v>
      </c>
      <c r="AQ4510" s="147"/>
      <c r="AR4510" s="147"/>
      <c r="AS4510" s="209" t="s">
        <v>68</v>
      </c>
      <c r="AT4510" s="223" t="str">
        <f>MONTH(B4510)&amp;"/"&amp;YEAR(B4510)</f>
        <v>1/2024</v>
      </c>
      <c r="AU4510" s="223">
        <f>WEEKNUM(B4510)-WEEKNUM(EOMONTH(B4510,-1)+1)+1</f>
        <v>1</v>
      </c>
      <c r="AV4510" s="209" t="str">
        <f>MONTH(R4510)&amp;"/"&amp;YEAR(R4510)</f>
        <v>1/1900</v>
      </c>
      <c r="AW4510" s="209" t="e">
        <f>WEEKNUM(R4510)-WEEKNUM(EOMONTH(R4510,-1)+1)+1</f>
        <v>#NUM!</v>
      </c>
      <c r="AX4510" s="209">
        <f>IF(BB4510="S",IF(Q4510="1. Aceitou o programa",R4510-B4510,0),0)</f>
        <v>0</v>
      </c>
      <c r="AY4510" s="209">
        <f>IF(BB4510="S",IF(AND(S4510&lt;&gt;"",R4510&lt;&gt;""),S4510-R4510,0),0)</f>
        <v>0</v>
      </c>
      <c r="AZ4510" s="209">
        <f>IF(BB4510="S",IF(Q4510="1. Aceitou o programa",IF(OR(X4510="Não se Aplica",X4510=""),IF(OR(W4510="Não se Aplica",W4510=""),0,W4510-V4510),AVERAGE(X4510-W4510,W4510-V4510)),0),0)</f>
        <v>0</v>
      </c>
      <c r="BA4510" s="209">
        <f>IF(BB4510="S",IF(AND(Q4510="1. Aceitou o programa",AH4510="Realizada"),IFERROR(IF(AG4510="",0,AG4510-R4510),0),0),0)</f>
        <v>0</v>
      </c>
      <c r="BB4510" s="209" t="str">
        <f>_xlfn.XLOOKUP(U4510,'Lista Suspensa'!$AA$20:$AA$23,'Lista Suspensa'!$AB$20:$AB$23,"N/A")</f>
        <v>S</v>
      </c>
    </row>
    <row r="4511" spans="1:54" ht="12" customHeight="1">
      <c r="A4511" s="151" t="s">
        <v>121</v>
      </c>
      <c r="B4511" s="152">
        <v>45292</v>
      </c>
      <c r="C4511" s="153" t="s">
        <v>122</v>
      </c>
      <c r="D4511" s="153" t="s">
        <v>274</v>
      </c>
      <c r="E4511" s="244">
        <v>89065173</v>
      </c>
      <c r="F4511" s="144" t="s">
        <v>8095</v>
      </c>
      <c r="G4511" s="230"/>
      <c r="H4511" s="154">
        <v>30762</v>
      </c>
      <c r="I4511" s="153">
        <v>42</v>
      </c>
      <c r="J4511" s="148" t="s">
        <v>70</v>
      </c>
      <c r="K4511" s="153"/>
      <c r="L4511" s="153"/>
      <c r="M4511" s="153"/>
      <c r="N4511" s="153"/>
      <c r="O4511" s="155">
        <v>21968924738</v>
      </c>
      <c r="P4511" s="156" t="s">
        <v>60</v>
      </c>
      <c r="Q4511" s="157" t="s">
        <v>7576</v>
      </c>
      <c r="R4511" s="158"/>
      <c r="S4511" s="159">
        <v>46063</v>
      </c>
      <c r="T4511" s="159" t="s">
        <v>6983</v>
      </c>
      <c r="U4511" s="159" t="s">
        <v>6152</v>
      </c>
      <c r="V4511" s="154">
        <v>46027</v>
      </c>
      <c r="W4511" s="154">
        <v>46036</v>
      </c>
      <c r="X4511" s="154">
        <v>46063</v>
      </c>
      <c r="Y4511" s="160"/>
      <c r="Z4511" s="160"/>
      <c r="AA4511" s="153"/>
      <c r="AB4511" s="153"/>
      <c r="AC4511" s="182" t="e">
        <f t="shared" si="142"/>
        <v>#DIV/0!</v>
      </c>
      <c r="AD4511" s="153" t="e">
        <f t="shared" si="143"/>
        <v>#DIV/0!</v>
      </c>
      <c r="AE4511" s="207"/>
      <c r="AF4511" s="153"/>
      <c r="AG4511" s="159"/>
      <c r="AH4511" s="153"/>
      <c r="AI4511" s="161"/>
      <c r="AJ4511" s="153"/>
      <c r="AK4511" s="153"/>
      <c r="AL4511" s="207"/>
      <c r="AM4511" s="207"/>
      <c r="AN4511" s="207"/>
      <c r="AO4511" s="207"/>
      <c r="AP4511" s="147" t="s">
        <v>54</v>
      </c>
      <c r="AQ4511" s="147"/>
      <c r="AR4511" s="147"/>
      <c r="AS4511" s="209" t="s">
        <v>68</v>
      </c>
      <c r="AT4511" s="223" t="str">
        <f>MONTH(B4511)&amp;"/"&amp;YEAR(B4511)</f>
        <v>1/2024</v>
      </c>
      <c r="AU4511" s="223">
        <f>WEEKNUM(B4511)-WEEKNUM(EOMONTH(B4511,-1)+1)+1</f>
        <v>1</v>
      </c>
      <c r="AV4511" s="209" t="str">
        <f>MONTH(R4511)&amp;"/"&amp;YEAR(R4511)</f>
        <v>1/1900</v>
      </c>
      <c r="AW4511" s="209" t="e">
        <f>WEEKNUM(R4511)-WEEKNUM(EOMONTH(R4511,-1)+1)+1</f>
        <v>#NUM!</v>
      </c>
      <c r="AX4511" s="209">
        <f>IF(BB4511="S",IF(Q4511="1. Aceitou o programa",R4511-B4511,0),0)</f>
        <v>0</v>
      </c>
      <c r="AY4511" s="209">
        <f>IF(BB4511="S",IF(AND(S4511&lt;&gt;"",R4511&lt;&gt;""),S4511-R4511,0),0)</f>
        <v>0</v>
      </c>
      <c r="AZ4511" s="209">
        <f>IF(BB4511="S",IF(Q4511="1. Aceitou o programa",IF(OR(X4511="Não se Aplica",X4511=""),IF(OR(W4511="Não se Aplica",W4511=""),0,W4511-V4511),AVERAGE(X4511-W4511,W4511-V4511)),0),0)</f>
        <v>0</v>
      </c>
      <c r="BA4511" s="209">
        <f>IF(BB4511="S",IF(AND(Q4511="1. Aceitou o programa",AH4511="Realizada"),IFERROR(IF(AG4511="",0,AG4511-R4511),0),0),0)</f>
        <v>0</v>
      </c>
      <c r="BB4511" s="209" t="str">
        <f>_xlfn.XLOOKUP(U4511,'Lista Suspensa'!$AA$20:$AA$23,'Lista Suspensa'!$AB$20:$AB$23,"N/A")</f>
        <v>S</v>
      </c>
    </row>
    <row r="4512" spans="1:54" ht="12" customHeight="1">
      <c r="A4512" s="151" t="s">
        <v>121</v>
      </c>
      <c r="B4512" s="152">
        <v>45292</v>
      </c>
      <c r="C4512" s="153" t="s">
        <v>122</v>
      </c>
      <c r="D4512" s="153" t="s">
        <v>185</v>
      </c>
      <c r="E4512" s="244">
        <v>83707781</v>
      </c>
      <c r="F4512" s="144" t="s">
        <v>8096</v>
      </c>
      <c r="G4512" s="230"/>
      <c r="H4512" s="154">
        <v>31153</v>
      </c>
      <c r="I4512" s="153">
        <v>41</v>
      </c>
      <c r="J4512" s="148" t="s">
        <v>58</v>
      </c>
      <c r="K4512" s="153"/>
      <c r="L4512" s="153"/>
      <c r="M4512" s="153"/>
      <c r="N4512" s="153"/>
      <c r="O4512" s="155" t="s">
        <v>8097</v>
      </c>
      <c r="P4512" s="156" t="s">
        <v>60</v>
      </c>
      <c r="Q4512" s="157" t="s">
        <v>7576</v>
      </c>
      <c r="R4512" s="158"/>
      <c r="S4512" s="159">
        <v>45895</v>
      </c>
      <c r="T4512" s="159" t="s">
        <v>6983</v>
      </c>
      <c r="U4512" s="159" t="s">
        <v>6152</v>
      </c>
      <c r="V4512" s="154">
        <v>45861</v>
      </c>
      <c r="W4512" s="154">
        <v>45866</v>
      </c>
      <c r="X4512" s="154">
        <v>45895</v>
      </c>
      <c r="Y4512" s="160"/>
      <c r="Z4512" s="160"/>
      <c r="AA4512" s="153"/>
      <c r="AB4512" s="153"/>
      <c r="AC4512" s="182" t="e">
        <f t="shared" si="142"/>
        <v>#DIV/0!</v>
      </c>
      <c r="AD4512" s="153" t="e">
        <f t="shared" si="143"/>
        <v>#DIV/0!</v>
      </c>
      <c r="AE4512" s="207"/>
      <c r="AF4512" s="153"/>
      <c r="AG4512" s="159"/>
      <c r="AH4512" s="153"/>
      <c r="AI4512" s="161"/>
      <c r="AJ4512" s="153"/>
      <c r="AK4512" s="153"/>
      <c r="AL4512" s="207"/>
      <c r="AM4512" s="207"/>
      <c r="AN4512" s="207"/>
      <c r="AO4512" s="207"/>
      <c r="AP4512" s="147" t="s">
        <v>54</v>
      </c>
      <c r="AQ4512" s="147"/>
      <c r="AR4512" s="147"/>
      <c r="AS4512" s="209" t="s">
        <v>68</v>
      </c>
      <c r="AT4512" s="223" t="str">
        <f>MONTH(B4512)&amp;"/"&amp;YEAR(B4512)</f>
        <v>1/2024</v>
      </c>
      <c r="AU4512" s="223">
        <f>WEEKNUM(B4512)-WEEKNUM(EOMONTH(B4512,-1)+1)+1</f>
        <v>1</v>
      </c>
      <c r="AV4512" s="209" t="str">
        <f>MONTH(R4512)&amp;"/"&amp;YEAR(R4512)</f>
        <v>1/1900</v>
      </c>
      <c r="AW4512" s="209" t="e">
        <f>WEEKNUM(R4512)-WEEKNUM(EOMONTH(R4512,-1)+1)+1</f>
        <v>#NUM!</v>
      </c>
      <c r="AX4512" s="209">
        <f>IF(BB4512="S",IF(Q4512="1. Aceitou o programa",R4512-B4512,0),0)</f>
        <v>0</v>
      </c>
      <c r="AY4512" s="209">
        <f>IF(BB4512="S",IF(AND(S4512&lt;&gt;"",R4512&lt;&gt;""),S4512-R4512,0),0)</f>
        <v>0</v>
      </c>
      <c r="AZ4512" s="209">
        <f>IF(BB4512="S",IF(Q4512="1. Aceitou o programa",IF(OR(X4512="Não se Aplica",X4512=""),IF(OR(W4512="Não se Aplica",W4512=""),0,W4512-V4512),AVERAGE(X4512-W4512,W4512-V4512)),0),0)</f>
        <v>0</v>
      </c>
      <c r="BA4512" s="209">
        <f>IF(BB4512="S",IF(AND(Q4512="1. Aceitou o programa",AH4512="Realizada"),IFERROR(IF(AG4512="",0,AG4512-R4512),0),0),0)</f>
        <v>0</v>
      </c>
      <c r="BB4512" s="209" t="str">
        <f>_xlfn.XLOOKUP(U4512,'Lista Suspensa'!$AA$20:$AA$23,'Lista Suspensa'!$AB$20:$AB$23,"N/A")</f>
        <v>S</v>
      </c>
    </row>
    <row r="4513" spans="1:54" ht="12" customHeight="1">
      <c r="A4513" s="151" t="s">
        <v>121</v>
      </c>
      <c r="B4513" s="152">
        <v>45292</v>
      </c>
      <c r="C4513" s="153" t="s">
        <v>122</v>
      </c>
      <c r="D4513" s="153" t="s">
        <v>171</v>
      </c>
      <c r="E4513" s="244">
        <v>85811052</v>
      </c>
      <c r="F4513" s="144" t="s">
        <v>8098</v>
      </c>
      <c r="G4513" s="230"/>
      <c r="H4513" s="154">
        <v>31428</v>
      </c>
      <c r="I4513" s="153">
        <v>40</v>
      </c>
      <c r="J4513" s="148" t="s">
        <v>70</v>
      </c>
      <c r="K4513" s="153"/>
      <c r="L4513" s="153"/>
      <c r="M4513" s="153"/>
      <c r="N4513" s="153"/>
      <c r="O4513" s="155">
        <v>22998404632</v>
      </c>
      <c r="P4513" s="156" t="s">
        <v>60</v>
      </c>
      <c r="Q4513" s="157" t="s">
        <v>7576</v>
      </c>
      <c r="R4513" s="158"/>
      <c r="S4513" s="159">
        <v>45924</v>
      </c>
      <c r="T4513" s="159" t="s">
        <v>6983</v>
      </c>
      <c r="U4513" s="159" t="s">
        <v>6152</v>
      </c>
      <c r="V4513" s="154">
        <v>45887</v>
      </c>
      <c r="W4513" s="154">
        <v>45889</v>
      </c>
      <c r="X4513" s="154">
        <v>45924</v>
      </c>
      <c r="Y4513" s="160"/>
      <c r="Z4513" s="160"/>
      <c r="AA4513" s="153"/>
      <c r="AB4513" s="153"/>
      <c r="AC4513" s="182" t="e">
        <f t="shared" si="142"/>
        <v>#DIV/0!</v>
      </c>
      <c r="AD4513" s="153" t="e">
        <f t="shared" si="143"/>
        <v>#DIV/0!</v>
      </c>
      <c r="AE4513" s="207"/>
      <c r="AF4513" s="153"/>
      <c r="AG4513" s="159"/>
      <c r="AH4513" s="153"/>
      <c r="AI4513" s="161"/>
      <c r="AJ4513" s="153"/>
      <c r="AK4513" s="153"/>
      <c r="AL4513" s="207"/>
      <c r="AM4513" s="207"/>
      <c r="AN4513" s="207"/>
      <c r="AO4513" s="207"/>
      <c r="AP4513" s="147" t="s">
        <v>54</v>
      </c>
      <c r="AQ4513" s="147"/>
      <c r="AR4513" s="147"/>
      <c r="AS4513" s="209" t="s">
        <v>68</v>
      </c>
      <c r="AT4513" s="223" t="str">
        <f>MONTH(B4513)&amp;"/"&amp;YEAR(B4513)</f>
        <v>1/2024</v>
      </c>
      <c r="AU4513" s="223">
        <f>WEEKNUM(B4513)-WEEKNUM(EOMONTH(B4513,-1)+1)+1</f>
        <v>1</v>
      </c>
      <c r="AV4513" s="209" t="str">
        <f>MONTH(R4513)&amp;"/"&amp;YEAR(R4513)</f>
        <v>1/1900</v>
      </c>
      <c r="AW4513" s="209" t="e">
        <f>WEEKNUM(R4513)-WEEKNUM(EOMONTH(R4513,-1)+1)+1</f>
        <v>#NUM!</v>
      </c>
      <c r="AX4513" s="209">
        <f>IF(BB4513="S",IF(Q4513="1. Aceitou o programa",R4513-B4513,0),0)</f>
        <v>0</v>
      </c>
      <c r="AY4513" s="209">
        <f>IF(BB4513="S",IF(AND(S4513&lt;&gt;"",R4513&lt;&gt;""),S4513-R4513,0),0)</f>
        <v>0</v>
      </c>
      <c r="AZ4513" s="209">
        <f>IF(BB4513="S",IF(Q4513="1. Aceitou o programa",IF(OR(X4513="Não se Aplica",X4513=""),IF(OR(W4513="Não se Aplica",W4513=""),0,W4513-V4513),AVERAGE(X4513-W4513,W4513-V4513)),0),0)</f>
        <v>0</v>
      </c>
      <c r="BA4513" s="209">
        <f>IF(BB4513="S",IF(AND(Q4513="1. Aceitou o programa",AH4513="Realizada"),IFERROR(IF(AG4513="",0,AG4513-R4513),0),0),0)</f>
        <v>0</v>
      </c>
      <c r="BB4513" s="209" t="str">
        <f>_xlfn.XLOOKUP(U4513,'Lista Suspensa'!$AA$20:$AA$23,'Lista Suspensa'!$AB$20:$AB$23,"N/A")</f>
        <v>S</v>
      </c>
    </row>
    <row r="4514" spans="1:54" ht="12" customHeight="1">
      <c r="A4514" s="151" t="s">
        <v>121</v>
      </c>
      <c r="B4514" s="152">
        <v>45292</v>
      </c>
      <c r="C4514" s="153" t="s">
        <v>122</v>
      </c>
      <c r="D4514" s="153" t="s">
        <v>167</v>
      </c>
      <c r="E4514" s="244">
        <v>89920056</v>
      </c>
      <c r="F4514" s="144" t="s">
        <v>8099</v>
      </c>
      <c r="G4514" s="230"/>
      <c r="H4514" s="154">
        <v>31436</v>
      </c>
      <c r="I4514" s="153">
        <v>40</v>
      </c>
      <c r="J4514" s="148" t="s">
        <v>58</v>
      </c>
      <c r="K4514" s="153"/>
      <c r="L4514" s="153"/>
      <c r="M4514" s="153"/>
      <c r="N4514" s="153"/>
      <c r="O4514" s="155" t="s">
        <v>8100</v>
      </c>
      <c r="P4514" s="156" t="s">
        <v>60</v>
      </c>
      <c r="Q4514" s="157" t="s">
        <v>7576</v>
      </c>
      <c r="R4514" s="158"/>
      <c r="S4514" s="159">
        <v>45930</v>
      </c>
      <c r="T4514" s="159" t="s">
        <v>6983</v>
      </c>
      <c r="U4514" s="159" t="s">
        <v>6152</v>
      </c>
      <c r="V4514" s="154">
        <v>45887</v>
      </c>
      <c r="W4514" s="154">
        <v>45889</v>
      </c>
      <c r="X4514" s="154">
        <v>45930</v>
      </c>
      <c r="Y4514" s="160"/>
      <c r="Z4514" s="160"/>
      <c r="AA4514" s="153"/>
      <c r="AB4514" s="153"/>
      <c r="AC4514" s="182" t="e">
        <f t="shared" si="142"/>
        <v>#DIV/0!</v>
      </c>
      <c r="AD4514" s="153" t="e">
        <f t="shared" si="143"/>
        <v>#DIV/0!</v>
      </c>
      <c r="AE4514" s="207"/>
      <c r="AF4514" s="153"/>
      <c r="AG4514" s="159"/>
      <c r="AH4514" s="153"/>
      <c r="AI4514" s="161"/>
      <c r="AJ4514" s="153"/>
      <c r="AK4514" s="153"/>
      <c r="AL4514" s="207"/>
      <c r="AM4514" s="207"/>
      <c r="AN4514" s="207"/>
      <c r="AO4514" s="207"/>
      <c r="AP4514" s="147" t="s">
        <v>54</v>
      </c>
      <c r="AQ4514" s="147"/>
      <c r="AR4514" s="147"/>
      <c r="AS4514" s="209" t="s">
        <v>68</v>
      </c>
      <c r="AT4514" s="223" t="str">
        <f>MONTH(B4514)&amp;"/"&amp;YEAR(B4514)</f>
        <v>1/2024</v>
      </c>
      <c r="AU4514" s="223">
        <f>WEEKNUM(B4514)-WEEKNUM(EOMONTH(B4514,-1)+1)+1</f>
        <v>1</v>
      </c>
      <c r="AV4514" s="209" t="str">
        <f>MONTH(R4514)&amp;"/"&amp;YEAR(R4514)</f>
        <v>1/1900</v>
      </c>
      <c r="AW4514" s="209" t="e">
        <f>WEEKNUM(R4514)-WEEKNUM(EOMONTH(R4514,-1)+1)+1</f>
        <v>#NUM!</v>
      </c>
      <c r="AX4514" s="209">
        <f>IF(BB4514="S",IF(Q4514="1. Aceitou o programa",R4514-B4514,0),0)</f>
        <v>0</v>
      </c>
      <c r="AY4514" s="209">
        <f>IF(BB4514="S",IF(AND(S4514&lt;&gt;"",R4514&lt;&gt;""),S4514-R4514,0),0)</f>
        <v>0</v>
      </c>
      <c r="AZ4514" s="209">
        <f>IF(BB4514="S",IF(Q4514="1. Aceitou o programa",IF(OR(X4514="Não se Aplica",X4514=""),IF(OR(W4514="Não se Aplica",W4514=""),0,W4514-V4514),AVERAGE(X4514-W4514,W4514-V4514)),0),0)</f>
        <v>0</v>
      </c>
      <c r="BA4514" s="209">
        <f>IF(BB4514="S",IF(AND(Q4514="1. Aceitou o programa",AH4514="Realizada"),IFERROR(IF(AG4514="",0,AG4514-R4514),0),0),0)</f>
        <v>0</v>
      </c>
      <c r="BB4514" s="209" t="str">
        <f>_xlfn.XLOOKUP(U4514,'Lista Suspensa'!$AA$20:$AA$23,'Lista Suspensa'!$AB$20:$AB$23,"N/A")</f>
        <v>S</v>
      </c>
    </row>
    <row r="4515" spans="1:54" ht="12" customHeight="1">
      <c r="A4515" s="151" t="s">
        <v>121</v>
      </c>
      <c r="B4515" s="152">
        <v>45292</v>
      </c>
      <c r="C4515" s="153" t="s">
        <v>122</v>
      </c>
      <c r="D4515" s="153" t="s">
        <v>175</v>
      </c>
      <c r="E4515" s="244">
        <v>92957967</v>
      </c>
      <c r="F4515" s="144" t="s">
        <v>8101</v>
      </c>
      <c r="G4515" s="230"/>
      <c r="H4515" s="154">
        <v>31498</v>
      </c>
      <c r="I4515" s="153">
        <v>40</v>
      </c>
      <c r="J4515" s="148" t="s">
        <v>70</v>
      </c>
      <c r="K4515" s="153"/>
      <c r="L4515" s="153"/>
      <c r="M4515" s="153"/>
      <c r="N4515" s="153"/>
      <c r="O4515" s="155">
        <v>11992216508</v>
      </c>
      <c r="P4515" s="156" t="s">
        <v>60</v>
      </c>
      <c r="Q4515" s="157" t="s">
        <v>7576</v>
      </c>
      <c r="R4515" s="158"/>
      <c r="S4515" s="159">
        <v>45875</v>
      </c>
      <c r="T4515" s="159" t="s">
        <v>6983</v>
      </c>
      <c r="U4515" s="159" t="s">
        <v>6152</v>
      </c>
      <c r="V4515" s="154">
        <v>45861</v>
      </c>
      <c r="W4515" s="154">
        <v>45866</v>
      </c>
      <c r="X4515" s="154">
        <v>45875</v>
      </c>
      <c r="Y4515" s="160"/>
      <c r="Z4515" s="160"/>
      <c r="AA4515" s="153"/>
      <c r="AB4515" s="153"/>
      <c r="AC4515" s="182" t="e">
        <f t="shared" si="142"/>
        <v>#DIV/0!</v>
      </c>
      <c r="AD4515" s="153" t="e">
        <f t="shared" si="143"/>
        <v>#DIV/0!</v>
      </c>
      <c r="AE4515" s="207"/>
      <c r="AF4515" s="153"/>
      <c r="AG4515" s="159"/>
      <c r="AH4515" s="153"/>
      <c r="AI4515" s="161"/>
      <c r="AJ4515" s="153"/>
      <c r="AK4515" s="153"/>
      <c r="AL4515" s="207"/>
      <c r="AM4515" s="207"/>
      <c r="AN4515" s="207"/>
      <c r="AO4515" s="207"/>
      <c r="AP4515" s="147" t="s">
        <v>54</v>
      </c>
      <c r="AQ4515" s="147"/>
      <c r="AR4515" s="147"/>
      <c r="AS4515" s="209" t="s">
        <v>68</v>
      </c>
      <c r="AT4515" s="223" t="str">
        <f>MONTH(B4515)&amp;"/"&amp;YEAR(B4515)</f>
        <v>1/2024</v>
      </c>
      <c r="AU4515" s="223">
        <f>WEEKNUM(B4515)-WEEKNUM(EOMONTH(B4515,-1)+1)+1</f>
        <v>1</v>
      </c>
      <c r="AV4515" s="209" t="str">
        <f>MONTH(R4515)&amp;"/"&amp;YEAR(R4515)</f>
        <v>1/1900</v>
      </c>
      <c r="AW4515" s="209" t="e">
        <f>WEEKNUM(R4515)-WEEKNUM(EOMONTH(R4515,-1)+1)+1</f>
        <v>#NUM!</v>
      </c>
      <c r="AX4515" s="209">
        <f>IF(BB4515="S",IF(Q4515="1. Aceitou o programa",R4515-B4515,0),0)</f>
        <v>0</v>
      </c>
      <c r="AY4515" s="209">
        <f>IF(BB4515="S",IF(AND(S4515&lt;&gt;"",R4515&lt;&gt;""),S4515-R4515,0),0)</f>
        <v>0</v>
      </c>
      <c r="AZ4515" s="209">
        <f>IF(BB4515="S",IF(Q4515="1. Aceitou o programa",IF(OR(X4515="Não se Aplica",X4515=""),IF(OR(W4515="Não se Aplica",W4515=""),0,W4515-V4515),AVERAGE(X4515-W4515,W4515-V4515)),0),0)</f>
        <v>0</v>
      </c>
      <c r="BA4515" s="209">
        <f>IF(BB4515="S",IF(AND(Q4515="1. Aceitou o programa",AH4515="Realizada"),IFERROR(IF(AG4515="",0,AG4515-R4515),0),0),0)</f>
        <v>0</v>
      </c>
      <c r="BB4515" s="209" t="str">
        <f>_xlfn.XLOOKUP(U4515,'Lista Suspensa'!$AA$20:$AA$23,'Lista Suspensa'!$AB$20:$AB$23,"N/A")</f>
        <v>S</v>
      </c>
    </row>
    <row r="4516" spans="1:54" ht="12" customHeight="1">
      <c r="A4516" s="151" t="s">
        <v>121</v>
      </c>
      <c r="B4516" s="152">
        <v>45292</v>
      </c>
      <c r="C4516" s="153" t="s">
        <v>122</v>
      </c>
      <c r="D4516" s="153" t="s">
        <v>274</v>
      </c>
      <c r="E4516" s="244">
        <v>87407196</v>
      </c>
      <c r="F4516" s="144" t="s">
        <v>8102</v>
      </c>
      <c r="G4516" s="230"/>
      <c r="H4516" s="154">
        <v>31544</v>
      </c>
      <c r="I4516" s="153">
        <v>40</v>
      </c>
      <c r="J4516" s="148" t="s">
        <v>70</v>
      </c>
      <c r="K4516" s="153"/>
      <c r="L4516" s="153"/>
      <c r="M4516" s="153"/>
      <c r="N4516" s="153"/>
      <c r="O4516" s="155" t="s">
        <v>8103</v>
      </c>
      <c r="P4516" s="156" t="s">
        <v>60</v>
      </c>
      <c r="Q4516" s="157" t="s">
        <v>7576</v>
      </c>
      <c r="R4516" s="158"/>
      <c r="S4516" s="159">
        <v>45895</v>
      </c>
      <c r="T4516" s="159" t="s">
        <v>6983</v>
      </c>
      <c r="U4516" s="159" t="s">
        <v>6152</v>
      </c>
      <c r="V4516" s="154">
        <v>45861</v>
      </c>
      <c r="W4516" s="154">
        <v>45866</v>
      </c>
      <c r="X4516" s="154">
        <v>45895</v>
      </c>
      <c r="Y4516" s="160"/>
      <c r="Z4516" s="160"/>
      <c r="AA4516" s="153"/>
      <c r="AB4516" s="153"/>
      <c r="AC4516" s="182" t="e">
        <f t="shared" si="142"/>
        <v>#DIV/0!</v>
      </c>
      <c r="AD4516" s="153" t="e">
        <f t="shared" si="143"/>
        <v>#DIV/0!</v>
      </c>
      <c r="AE4516" s="207"/>
      <c r="AF4516" s="153"/>
      <c r="AG4516" s="159"/>
      <c r="AH4516" s="153"/>
      <c r="AI4516" s="161"/>
      <c r="AJ4516" s="153"/>
      <c r="AK4516" s="153"/>
      <c r="AL4516" s="207" t="s">
        <v>85</v>
      </c>
      <c r="AM4516" s="207" t="s">
        <v>86</v>
      </c>
      <c r="AN4516" s="207"/>
      <c r="AO4516" s="207"/>
      <c r="AP4516" s="147" t="s">
        <v>54</v>
      </c>
      <c r="AQ4516" s="147"/>
      <c r="AR4516" s="147"/>
      <c r="AS4516" s="209" t="s">
        <v>68</v>
      </c>
      <c r="AT4516" s="223" t="str">
        <f>MONTH(B4516)&amp;"/"&amp;YEAR(B4516)</f>
        <v>1/2024</v>
      </c>
      <c r="AU4516" s="223">
        <f>WEEKNUM(B4516)-WEEKNUM(EOMONTH(B4516,-1)+1)+1</f>
        <v>1</v>
      </c>
      <c r="AV4516" s="209" t="str">
        <f>MONTH(R4516)&amp;"/"&amp;YEAR(R4516)</f>
        <v>1/1900</v>
      </c>
      <c r="AW4516" s="209" t="e">
        <f>WEEKNUM(R4516)-WEEKNUM(EOMONTH(R4516,-1)+1)+1</f>
        <v>#NUM!</v>
      </c>
      <c r="AX4516" s="209">
        <f>IF(BB4516="S",IF(Q4516="1. Aceitou o programa",R4516-B4516,0),0)</f>
        <v>0</v>
      </c>
      <c r="AY4516" s="209">
        <f>IF(BB4516="S",IF(AND(S4516&lt;&gt;"",R4516&lt;&gt;""),S4516-R4516,0),0)</f>
        <v>0</v>
      </c>
      <c r="AZ4516" s="209">
        <f>IF(BB4516="S",IF(Q4516="1. Aceitou o programa",IF(OR(X4516="Não se Aplica",X4516=""),IF(OR(W4516="Não se Aplica",W4516=""),0,W4516-V4516),AVERAGE(X4516-W4516,W4516-V4516)),0),0)</f>
        <v>0</v>
      </c>
      <c r="BA4516" s="209">
        <f>IF(BB4516="S",IF(AND(Q4516="1. Aceitou o programa",AH4516="Realizada"),IFERROR(IF(AG4516="",0,AG4516-R4516),0),0),0)</f>
        <v>0</v>
      </c>
      <c r="BB4516" s="209" t="str">
        <f>_xlfn.XLOOKUP(U4516,'Lista Suspensa'!$AA$20:$AA$23,'Lista Suspensa'!$AB$20:$AB$23,"N/A")</f>
        <v>S</v>
      </c>
    </row>
    <row r="4517" spans="1:54" ht="12" customHeight="1">
      <c r="A4517" s="151" t="s">
        <v>121</v>
      </c>
      <c r="B4517" s="152">
        <v>45292</v>
      </c>
      <c r="C4517" s="153" t="s">
        <v>122</v>
      </c>
      <c r="D4517" s="153" t="s">
        <v>274</v>
      </c>
      <c r="E4517" s="244">
        <v>83740558</v>
      </c>
      <c r="F4517" s="144" t="s">
        <v>8104</v>
      </c>
      <c r="G4517" s="230"/>
      <c r="H4517" s="154">
        <v>31582</v>
      </c>
      <c r="I4517" s="153">
        <v>39</v>
      </c>
      <c r="J4517" s="148" t="s">
        <v>70</v>
      </c>
      <c r="K4517" s="153"/>
      <c r="L4517" s="153"/>
      <c r="M4517" s="153"/>
      <c r="N4517" s="153"/>
      <c r="O4517" s="155">
        <v>21975003557</v>
      </c>
      <c r="P4517" s="156" t="s">
        <v>60</v>
      </c>
      <c r="Q4517" s="157" t="s">
        <v>7576</v>
      </c>
      <c r="R4517" s="158"/>
      <c r="S4517" s="159">
        <v>45924</v>
      </c>
      <c r="T4517" s="159" t="s">
        <v>6983</v>
      </c>
      <c r="U4517" s="159" t="s">
        <v>6152</v>
      </c>
      <c r="V4517" s="154">
        <v>45887</v>
      </c>
      <c r="W4517" s="154">
        <v>45889</v>
      </c>
      <c r="X4517" s="154">
        <v>45924</v>
      </c>
      <c r="Y4517" s="160"/>
      <c r="Z4517" s="160"/>
      <c r="AA4517" s="153"/>
      <c r="AB4517" s="153"/>
      <c r="AC4517" s="182" t="e">
        <f t="shared" si="142"/>
        <v>#DIV/0!</v>
      </c>
      <c r="AD4517" s="153" t="e">
        <f t="shared" si="143"/>
        <v>#DIV/0!</v>
      </c>
      <c r="AE4517" s="207"/>
      <c r="AF4517" s="153"/>
      <c r="AG4517" s="159"/>
      <c r="AH4517" s="153"/>
      <c r="AI4517" s="161"/>
      <c r="AJ4517" s="153"/>
      <c r="AK4517" s="153"/>
      <c r="AL4517" s="207" t="s">
        <v>85</v>
      </c>
      <c r="AM4517" s="207" t="s">
        <v>86</v>
      </c>
      <c r="AN4517" s="207"/>
      <c r="AO4517" s="207"/>
      <c r="AP4517" s="147" t="s">
        <v>54</v>
      </c>
      <c r="AQ4517" s="147"/>
      <c r="AR4517" s="147"/>
      <c r="AS4517" s="209" t="s">
        <v>68</v>
      </c>
      <c r="AT4517" s="223" t="str">
        <f>MONTH(B4517)&amp;"/"&amp;YEAR(B4517)</f>
        <v>1/2024</v>
      </c>
      <c r="AU4517" s="223">
        <f>WEEKNUM(B4517)-WEEKNUM(EOMONTH(B4517,-1)+1)+1</f>
        <v>1</v>
      </c>
      <c r="AV4517" s="209" t="str">
        <f>MONTH(R4517)&amp;"/"&amp;YEAR(R4517)</f>
        <v>1/1900</v>
      </c>
      <c r="AW4517" s="209" t="e">
        <f>WEEKNUM(R4517)-WEEKNUM(EOMONTH(R4517,-1)+1)+1</f>
        <v>#NUM!</v>
      </c>
      <c r="AX4517" s="209">
        <f>IF(BB4517="S",IF(Q4517="1. Aceitou o programa",R4517-B4517,0),0)</f>
        <v>0</v>
      </c>
      <c r="AY4517" s="209">
        <f>IF(BB4517="S",IF(AND(S4517&lt;&gt;"",R4517&lt;&gt;""),S4517-R4517,0),0)</f>
        <v>0</v>
      </c>
      <c r="AZ4517" s="209">
        <f>IF(BB4517="S",IF(Q4517="1. Aceitou o programa",IF(OR(X4517="Não se Aplica",X4517=""),IF(OR(W4517="Não se Aplica",W4517=""),0,W4517-V4517),AVERAGE(X4517-W4517,W4517-V4517)),0),0)</f>
        <v>0</v>
      </c>
      <c r="BA4517" s="209">
        <f>IF(BB4517="S",IF(AND(Q4517="1. Aceitou o programa",AH4517="Realizada"),IFERROR(IF(AG4517="",0,AG4517-R4517),0),0),0)</f>
        <v>0</v>
      </c>
      <c r="BB4517" s="209" t="str">
        <f>_xlfn.XLOOKUP(U4517,'Lista Suspensa'!$AA$20:$AA$23,'Lista Suspensa'!$AB$20:$AB$23,"N/A")</f>
        <v>S</v>
      </c>
    </row>
    <row r="4518" spans="1:54" ht="12" customHeight="1">
      <c r="A4518" s="151" t="s">
        <v>121</v>
      </c>
      <c r="B4518" s="152">
        <v>45292</v>
      </c>
      <c r="C4518" s="153" t="s">
        <v>122</v>
      </c>
      <c r="D4518" s="153" t="s">
        <v>274</v>
      </c>
      <c r="E4518" s="244">
        <v>83034710</v>
      </c>
      <c r="F4518" s="144" t="s">
        <v>8105</v>
      </c>
      <c r="G4518" s="230"/>
      <c r="H4518" s="154">
        <v>31675</v>
      </c>
      <c r="I4518" s="153">
        <v>39</v>
      </c>
      <c r="J4518" s="148" t="s">
        <v>70</v>
      </c>
      <c r="K4518" s="153"/>
      <c r="L4518" s="153"/>
      <c r="M4518" s="153"/>
      <c r="N4518" s="153"/>
      <c r="O4518" s="155" t="s">
        <v>8106</v>
      </c>
      <c r="P4518" s="156" t="s">
        <v>60</v>
      </c>
      <c r="Q4518" s="157" t="s">
        <v>7576</v>
      </c>
      <c r="R4518" s="158"/>
      <c r="S4518" s="159">
        <v>45924</v>
      </c>
      <c r="T4518" s="159" t="s">
        <v>6983</v>
      </c>
      <c r="U4518" s="159" t="s">
        <v>6152</v>
      </c>
      <c r="V4518" s="154">
        <v>45887</v>
      </c>
      <c r="W4518" s="154">
        <v>45889</v>
      </c>
      <c r="X4518" s="154">
        <v>45924</v>
      </c>
      <c r="Y4518" s="160"/>
      <c r="Z4518" s="160"/>
      <c r="AA4518" s="153"/>
      <c r="AB4518" s="153"/>
      <c r="AC4518" s="182" t="e">
        <f t="shared" si="142"/>
        <v>#DIV/0!</v>
      </c>
      <c r="AD4518" s="153" t="e">
        <f t="shared" si="143"/>
        <v>#DIV/0!</v>
      </c>
      <c r="AE4518" s="207"/>
      <c r="AF4518" s="153"/>
      <c r="AG4518" s="159"/>
      <c r="AH4518" s="153"/>
      <c r="AI4518" s="161"/>
      <c r="AJ4518" s="153"/>
      <c r="AK4518" s="153"/>
      <c r="AL4518" s="207"/>
      <c r="AM4518" s="207"/>
      <c r="AN4518" s="207"/>
      <c r="AO4518" s="207"/>
      <c r="AP4518" s="147" t="s">
        <v>54</v>
      </c>
      <c r="AQ4518" s="147"/>
      <c r="AR4518" s="147"/>
      <c r="AS4518" s="209" t="s">
        <v>68</v>
      </c>
      <c r="AT4518" s="223" t="str">
        <f>MONTH(B4518)&amp;"/"&amp;YEAR(B4518)</f>
        <v>1/2024</v>
      </c>
      <c r="AU4518" s="223">
        <f>WEEKNUM(B4518)-WEEKNUM(EOMONTH(B4518,-1)+1)+1</f>
        <v>1</v>
      </c>
      <c r="AV4518" s="209" t="str">
        <f>MONTH(R4518)&amp;"/"&amp;YEAR(R4518)</f>
        <v>1/1900</v>
      </c>
      <c r="AW4518" s="209" t="e">
        <f>WEEKNUM(R4518)-WEEKNUM(EOMONTH(R4518,-1)+1)+1</f>
        <v>#NUM!</v>
      </c>
      <c r="AX4518" s="209">
        <f>IF(BB4518="S",IF(Q4518="1. Aceitou o programa",R4518-B4518,0),0)</f>
        <v>0</v>
      </c>
      <c r="AY4518" s="209">
        <f>IF(BB4518="S",IF(AND(S4518&lt;&gt;"",R4518&lt;&gt;""),S4518-R4518,0),0)</f>
        <v>0</v>
      </c>
      <c r="AZ4518" s="209">
        <f>IF(BB4518="S",IF(Q4518="1. Aceitou o programa",IF(OR(X4518="Não se Aplica",X4518=""),IF(OR(W4518="Não se Aplica",W4518=""),0,W4518-V4518),AVERAGE(X4518-W4518,W4518-V4518)),0),0)</f>
        <v>0</v>
      </c>
      <c r="BA4518" s="209">
        <f>IF(BB4518="S",IF(AND(Q4518="1. Aceitou o programa",AH4518="Realizada"),IFERROR(IF(AG4518="",0,AG4518-R4518),0),0),0)</f>
        <v>0</v>
      </c>
      <c r="BB4518" s="209" t="str">
        <f>_xlfn.XLOOKUP(U4518,'Lista Suspensa'!$AA$20:$AA$23,'Lista Suspensa'!$AB$20:$AB$23,"N/A")</f>
        <v>S</v>
      </c>
    </row>
    <row r="4519" spans="1:54" ht="12" customHeight="1">
      <c r="A4519" s="151" t="s">
        <v>121</v>
      </c>
      <c r="B4519" s="152">
        <v>45292</v>
      </c>
      <c r="C4519" s="153" t="s">
        <v>122</v>
      </c>
      <c r="D4519" s="153" t="s">
        <v>167</v>
      </c>
      <c r="E4519" s="244">
        <v>77807889</v>
      </c>
      <c r="F4519" s="144" t="s">
        <v>8107</v>
      </c>
      <c r="G4519" s="230"/>
      <c r="H4519" s="154">
        <v>31716</v>
      </c>
      <c r="I4519" s="153">
        <v>39</v>
      </c>
      <c r="J4519" s="148" t="s">
        <v>70</v>
      </c>
      <c r="K4519" s="153"/>
      <c r="L4519" s="153"/>
      <c r="M4519" s="153"/>
      <c r="N4519" s="153"/>
      <c r="O4519" s="155" t="s">
        <v>8108</v>
      </c>
      <c r="P4519" s="156" t="s">
        <v>60</v>
      </c>
      <c r="Q4519" s="157" t="s">
        <v>7576</v>
      </c>
      <c r="R4519" s="158"/>
      <c r="S4519" s="159">
        <v>45902</v>
      </c>
      <c r="T4519" s="159" t="s">
        <v>6983</v>
      </c>
      <c r="U4519" s="159" t="s">
        <v>6152</v>
      </c>
      <c r="V4519" s="154">
        <v>45887</v>
      </c>
      <c r="W4519" s="154">
        <v>45889</v>
      </c>
      <c r="X4519" s="154">
        <v>45902</v>
      </c>
      <c r="Y4519" s="160"/>
      <c r="Z4519" s="160"/>
      <c r="AA4519" s="153"/>
      <c r="AB4519" s="153"/>
      <c r="AC4519" s="182" t="e">
        <f t="shared" si="142"/>
        <v>#DIV/0!</v>
      </c>
      <c r="AD4519" s="153" t="e">
        <f t="shared" si="143"/>
        <v>#DIV/0!</v>
      </c>
      <c r="AE4519" s="207"/>
      <c r="AF4519" s="153"/>
      <c r="AG4519" s="159"/>
      <c r="AH4519" s="153"/>
      <c r="AI4519" s="161"/>
      <c r="AJ4519" s="153"/>
      <c r="AK4519" s="153"/>
      <c r="AL4519" s="207"/>
      <c r="AM4519" s="207"/>
      <c r="AN4519" s="207"/>
      <c r="AO4519" s="207"/>
      <c r="AP4519" s="147" t="s">
        <v>54</v>
      </c>
      <c r="AQ4519" s="147"/>
      <c r="AR4519" s="147"/>
      <c r="AS4519" s="209" t="s">
        <v>68</v>
      </c>
      <c r="AT4519" s="223" t="str">
        <f>MONTH(B4519)&amp;"/"&amp;YEAR(B4519)</f>
        <v>1/2024</v>
      </c>
      <c r="AU4519" s="223">
        <f>WEEKNUM(B4519)-WEEKNUM(EOMONTH(B4519,-1)+1)+1</f>
        <v>1</v>
      </c>
      <c r="AV4519" s="209" t="str">
        <f>MONTH(R4519)&amp;"/"&amp;YEAR(R4519)</f>
        <v>1/1900</v>
      </c>
      <c r="AW4519" s="209" t="e">
        <f>WEEKNUM(R4519)-WEEKNUM(EOMONTH(R4519,-1)+1)+1</f>
        <v>#NUM!</v>
      </c>
      <c r="AX4519" s="209">
        <f>IF(BB4519="S",IF(Q4519="1. Aceitou o programa",R4519-B4519,0),0)</f>
        <v>0</v>
      </c>
      <c r="AY4519" s="209">
        <f>IF(BB4519="S",IF(AND(S4519&lt;&gt;"",R4519&lt;&gt;""),S4519-R4519,0),0)</f>
        <v>0</v>
      </c>
      <c r="AZ4519" s="209">
        <f>IF(BB4519="S",IF(Q4519="1. Aceitou o programa",IF(OR(X4519="Não se Aplica",X4519=""),IF(OR(W4519="Não se Aplica",W4519=""),0,W4519-V4519),AVERAGE(X4519-W4519,W4519-V4519)),0),0)</f>
        <v>0</v>
      </c>
      <c r="BA4519" s="209">
        <f>IF(BB4519="S",IF(AND(Q4519="1. Aceitou o programa",AH4519="Realizada"),IFERROR(IF(AG4519="",0,AG4519-R4519),0),0),0)</f>
        <v>0</v>
      </c>
      <c r="BB4519" s="209" t="str">
        <f>_xlfn.XLOOKUP(U4519,'Lista Suspensa'!$AA$20:$AA$23,'Lista Suspensa'!$AB$20:$AB$23,"N/A")</f>
        <v>S</v>
      </c>
    </row>
    <row r="4520" spans="1:54" ht="12" customHeight="1">
      <c r="A4520" s="151" t="s">
        <v>121</v>
      </c>
      <c r="B4520" s="152">
        <v>45292</v>
      </c>
      <c r="C4520" s="153" t="s">
        <v>122</v>
      </c>
      <c r="D4520" s="153" t="s">
        <v>167</v>
      </c>
      <c r="E4520" s="244">
        <v>88997558</v>
      </c>
      <c r="F4520" s="144" t="s">
        <v>8109</v>
      </c>
      <c r="G4520" s="230"/>
      <c r="H4520" s="154">
        <v>31752</v>
      </c>
      <c r="I4520" s="153">
        <v>39</v>
      </c>
      <c r="J4520" s="148" t="s">
        <v>70</v>
      </c>
      <c r="K4520" s="153"/>
      <c r="L4520" s="153"/>
      <c r="M4520" s="153"/>
      <c r="N4520" s="153"/>
      <c r="O4520" s="155" t="s">
        <v>8110</v>
      </c>
      <c r="P4520" s="156" t="s">
        <v>60</v>
      </c>
      <c r="Q4520" s="157" t="s">
        <v>7576</v>
      </c>
      <c r="R4520" s="158"/>
      <c r="S4520" s="159">
        <v>45930</v>
      </c>
      <c r="T4520" s="159" t="s">
        <v>6983</v>
      </c>
      <c r="U4520" s="159" t="s">
        <v>6152</v>
      </c>
      <c r="V4520" s="154">
        <v>45887</v>
      </c>
      <c r="W4520" s="154">
        <v>45889</v>
      </c>
      <c r="X4520" s="154">
        <v>45930</v>
      </c>
      <c r="Y4520" s="160"/>
      <c r="Z4520" s="160"/>
      <c r="AA4520" s="153"/>
      <c r="AB4520" s="153"/>
      <c r="AC4520" s="182" t="e">
        <f t="shared" si="142"/>
        <v>#DIV/0!</v>
      </c>
      <c r="AD4520" s="153" t="e">
        <f t="shared" si="143"/>
        <v>#DIV/0!</v>
      </c>
      <c r="AE4520" s="207"/>
      <c r="AF4520" s="153"/>
      <c r="AG4520" s="159"/>
      <c r="AH4520" s="153"/>
      <c r="AI4520" s="161"/>
      <c r="AJ4520" s="153"/>
      <c r="AK4520" s="153"/>
      <c r="AL4520" s="207"/>
      <c r="AM4520" s="207"/>
      <c r="AN4520" s="207"/>
      <c r="AO4520" s="207"/>
      <c r="AP4520" s="147" t="s">
        <v>54</v>
      </c>
      <c r="AQ4520" s="147"/>
      <c r="AR4520" s="147"/>
      <c r="AS4520" s="209" t="s">
        <v>68</v>
      </c>
      <c r="AT4520" s="223" t="str">
        <f>MONTH(B4520)&amp;"/"&amp;YEAR(B4520)</f>
        <v>1/2024</v>
      </c>
      <c r="AU4520" s="223">
        <f>WEEKNUM(B4520)-WEEKNUM(EOMONTH(B4520,-1)+1)+1</f>
        <v>1</v>
      </c>
      <c r="AV4520" s="209" t="str">
        <f>MONTH(R4520)&amp;"/"&amp;YEAR(R4520)</f>
        <v>1/1900</v>
      </c>
      <c r="AW4520" s="209" t="e">
        <f>WEEKNUM(R4520)-WEEKNUM(EOMONTH(R4520,-1)+1)+1</f>
        <v>#NUM!</v>
      </c>
      <c r="AX4520" s="209">
        <f>IF(BB4520="S",IF(Q4520="1. Aceitou o programa",R4520-B4520,0),0)</f>
        <v>0</v>
      </c>
      <c r="AY4520" s="209">
        <f>IF(BB4520="S",IF(AND(S4520&lt;&gt;"",R4520&lt;&gt;""),S4520-R4520,0),0)</f>
        <v>0</v>
      </c>
      <c r="AZ4520" s="209">
        <f>IF(BB4520="S",IF(Q4520="1. Aceitou o programa",IF(OR(X4520="Não se Aplica",X4520=""),IF(OR(W4520="Não se Aplica",W4520=""),0,W4520-V4520),AVERAGE(X4520-W4520,W4520-V4520)),0),0)</f>
        <v>0</v>
      </c>
      <c r="BA4520" s="209">
        <f>IF(BB4520="S",IF(AND(Q4520="1. Aceitou o programa",AH4520="Realizada"),IFERROR(IF(AG4520="",0,AG4520-R4520),0),0),0)</f>
        <v>0</v>
      </c>
      <c r="BB4520" s="209" t="str">
        <f>_xlfn.XLOOKUP(U4520,'Lista Suspensa'!$AA$20:$AA$23,'Lista Suspensa'!$AB$20:$AB$23,"N/A")</f>
        <v>S</v>
      </c>
    </row>
    <row r="4521" spans="1:54" ht="12" customHeight="1">
      <c r="A4521" s="151" t="s">
        <v>121</v>
      </c>
      <c r="B4521" s="152">
        <v>45292</v>
      </c>
      <c r="C4521" s="153" t="s">
        <v>122</v>
      </c>
      <c r="D4521" s="153" t="s">
        <v>171</v>
      </c>
      <c r="E4521" s="244">
        <v>70375356</v>
      </c>
      <c r="F4521" s="144" t="s">
        <v>8111</v>
      </c>
      <c r="G4521" s="230"/>
      <c r="H4521" s="154">
        <v>31903</v>
      </c>
      <c r="I4521" s="153">
        <v>39</v>
      </c>
      <c r="J4521" s="148" t="s">
        <v>58</v>
      </c>
      <c r="K4521" s="153"/>
      <c r="L4521" s="153"/>
      <c r="M4521" s="153"/>
      <c r="N4521" s="153"/>
      <c r="O4521" s="155">
        <v>21964798556</v>
      </c>
      <c r="P4521" s="156" t="s">
        <v>60</v>
      </c>
      <c r="Q4521" s="157" t="s">
        <v>7576</v>
      </c>
      <c r="R4521" s="158"/>
      <c r="S4521" s="159">
        <v>45910</v>
      </c>
      <c r="T4521" s="159" t="s">
        <v>6983</v>
      </c>
      <c r="U4521" s="159" t="s">
        <v>6152</v>
      </c>
      <c r="V4521" s="154">
        <v>45887</v>
      </c>
      <c r="W4521" s="154">
        <v>45889</v>
      </c>
      <c r="X4521" s="154">
        <v>45910</v>
      </c>
      <c r="Y4521" s="160"/>
      <c r="Z4521" s="160"/>
      <c r="AA4521" s="153"/>
      <c r="AB4521" s="153"/>
      <c r="AC4521" s="182" t="e">
        <f t="shared" si="142"/>
        <v>#DIV/0!</v>
      </c>
      <c r="AD4521" s="153" t="e">
        <f t="shared" si="143"/>
        <v>#DIV/0!</v>
      </c>
      <c r="AE4521" s="207"/>
      <c r="AF4521" s="153"/>
      <c r="AG4521" s="159"/>
      <c r="AH4521" s="153"/>
      <c r="AI4521" s="161"/>
      <c r="AJ4521" s="153"/>
      <c r="AK4521" s="153"/>
      <c r="AL4521" s="207"/>
      <c r="AM4521" s="207"/>
      <c r="AN4521" s="207"/>
      <c r="AO4521" s="207"/>
      <c r="AP4521" s="147" t="s">
        <v>54</v>
      </c>
      <c r="AQ4521" s="147"/>
      <c r="AR4521" s="147"/>
      <c r="AS4521" s="209" t="s">
        <v>68</v>
      </c>
      <c r="AT4521" s="223" t="str">
        <f>MONTH(B4521)&amp;"/"&amp;YEAR(B4521)</f>
        <v>1/2024</v>
      </c>
      <c r="AU4521" s="223">
        <f>WEEKNUM(B4521)-WEEKNUM(EOMONTH(B4521,-1)+1)+1</f>
        <v>1</v>
      </c>
      <c r="AV4521" s="209" t="str">
        <f>MONTH(R4521)&amp;"/"&amp;YEAR(R4521)</f>
        <v>1/1900</v>
      </c>
      <c r="AW4521" s="209" t="e">
        <f>WEEKNUM(R4521)-WEEKNUM(EOMONTH(R4521,-1)+1)+1</f>
        <v>#NUM!</v>
      </c>
      <c r="AX4521" s="209">
        <f>IF(BB4521="S",IF(Q4521="1. Aceitou o programa",R4521-B4521,0),0)</f>
        <v>0</v>
      </c>
      <c r="AY4521" s="209">
        <f>IF(BB4521="S",IF(AND(S4521&lt;&gt;"",R4521&lt;&gt;""),S4521-R4521,0),0)</f>
        <v>0</v>
      </c>
      <c r="AZ4521" s="209">
        <f>IF(BB4521="S",IF(Q4521="1. Aceitou o programa",IF(OR(X4521="Não se Aplica",X4521=""),IF(OR(W4521="Não se Aplica",W4521=""),0,W4521-V4521),AVERAGE(X4521-W4521,W4521-V4521)),0),0)</f>
        <v>0</v>
      </c>
      <c r="BA4521" s="209">
        <f>IF(BB4521="S",IF(AND(Q4521="1. Aceitou o programa",AH4521="Realizada"),IFERROR(IF(AG4521="",0,AG4521-R4521),0),0),0)</f>
        <v>0</v>
      </c>
      <c r="BB4521" s="209" t="str">
        <f>_xlfn.XLOOKUP(U4521,'Lista Suspensa'!$AA$20:$AA$23,'Lista Suspensa'!$AB$20:$AB$23,"N/A")</f>
        <v>S</v>
      </c>
    </row>
    <row r="4522" spans="1:54" ht="12" customHeight="1">
      <c r="A4522" s="151" t="s">
        <v>121</v>
      </c>
      <c r="B4522" s="152">
        <v>45292</v>
      </c>
      <c r="C4522" s="153" t="s">
        <v>122</v>
      </c>
      <c r="D4522" s="153" t="s">
        <v>175</v>
      </c>
      <c r="E4522" s="244">
        <v>89500142</v>
      </c>
      <c r="F4522" s="144" t="s">
        <v>8112</v>
      </c>
      <c r="G4522" s="230"/>
      <c r="H4522" s="154">
        <v>31923</v>
      </c>
      <c r="I4522" s="153">
        <v>38</v>
      </c>
      <c r="J4522" s="148" t="s">
        <v>70</v>
      </c>
      <c r="K4522" s="153"/>
      <c r="L4522" s="153"/>
      <c r="M4522" s="153"/>
      <c r="N4522" s="153"/>
      <c r="O4522" s="155">
        <v>11978808888</v>
      </c>
      <c r="P4522" s="156" t="s">
        <v>60</v>
      </c>
      <c r="Q4522" s="157" t="s">
        <v>7576</v>
      </c>
      <c r="R4522" s="158"/>
      <c r="S4522" s="159">
        <v>45932</v>
      </c>
      <c r="T4522" s="159" t="s">
        <v>6983</v>
      </c>
      <c r="U4522" s="159" t="s">
        <v>6152</v>
      </c>
      <c r="V4522" s="154">
        <v>45922</v>
      </c>
      <c r="W4522" s="154">
        <v>45926</v>
      </c>
      <c r="X4522" s="154">
        <v>45932</v>
      </c>
      <c r="Y4522" s="160"/>
      <c r="Z4522" s="160"/>
      <c r="AA4522" s="153"/>
      <c r="AB4522" s="153"/>
      <c r="AC4522" s="182" t="e">
        <f t="shared" si="142"/>
        <v>#DIV/0!</v>
      </c>
      <c r="AD4522" s="153" t="e">
        <f t="shared" si="143"/>
        <v>#DIV/0!</v>
      </c>
      <c r="AE4522" s="207"/>
      <c r="AF4522" s="153"/>
      <c r="AG4522" s="159"/>
      <c r="AH4522" s="153"/>
      <c r="AI4522" s="161"/>
      <c r="AJ4522" s="153"/>
      <c r="AK4522" s="153"/>
      <c r="AL4522" s="207"/>
      <c r="AM4522" s="207"/>
      <c r="AN4522" s="207"/>
      <c r="AO4522" s="207"/>
      <c r="AP4522" s="147" t="s">
        <v>54</v>
      </c>
      <c r="AQ4522" s="147"/>
      <c r="AR4522" s="147"/>
      <c r="AS4522" s="209" t="s">
        <v>68</v>
      </c>
      <c r="AT4522" s="223" t="str">
        <f>MONTH(B4522)&amp;"/"&amp;YEAR(B4522)</f>
        <v>1/2024</v>
      </c>
      <c r="AU4522" s="223">
        <f>WEEKNUM(B4522)-WEEKNUM(EOMONTH(B4522,-1)+1)+1</f>
        <v>1</v>
      </c>
      <c r="AV4522" s="209" t="str">
        <f>MONTH(R4522)&amp;"/"&amp;YEAR(R4522)</f>
        <v>1/1900</v>
      </c>
      <c r="AW4522" s="209" t="e">
        <f>WEEKNUM(R4522)-WEEKNUM(EOMONTH(R4522,-1)+1)+1</f>
        <v>#NUM!</v>
      </c>
      <c r="AX4522" s="209">
        <f>IF(BB4522="S",IF(Q4522="1. Aceitou o programa",R4522-B4522,0),0)</f>
        <v>0</v>
      </c>
      <c r="AY4522" s="209">
        <f>IF(BB4522="S",IF(AND(S4522&lt;&gt;"",R4522&lt;&gt;""),S4522-R4522,0),0)</f>
        <v>0</v>
      </c>
      <c r="AZ4522" s="209">
        <f>IF(BB4522="S",IF(Q4522="1. Aceitou o programa",IF(OR(X4522="Não se Aplica",X4522=""),IF(OR(W4522="Não se Aplica",W4522=""),0,W4522-V4522),AVERAGE(X4522-W4522,W4522-V4522)),0),0)</f>
        <v>0</v>
      </c>
      <c r="BA4522" s="209">
        <f>IF(BB4522="S",IF(AND(Q4522="1. Aceitou o programa",AH4522="Realizada"),IFERROR(IF(AG4522="",0,AG4522-R4522),0),0),0)</f>
        <v>0</v>
      </c>
      <c r="BB4522" s="209" t="str">
        <f>_xlfn.XLOOKUP(U4522,'Lista Suspensa'!$AA$20:$AA$23,'Lista Suspensa'!$AB$20:$AB$23,"N/A")</f>
        <v>S</v>
      </c>
    </row>
    <row r="4523" spans="1:54" ht="12" customHeight="1">
      <c r="A4523" s="151" t="s">
        <v>121</v>
      </c>
      <c r="B4523" s="152">
        <v>45292</v>
      </c>
      <c r="C4523" s="153" t="s">
        <v>122</v>
      </c>
      <c r="D4523" s="153" t="s">
        <v>123</v>
      </c>
      <c r="E4523" s="244">
        <v>87551639</v>
      </c>
      <c r="F4523" s="144" t="s">
        <v>8113</v>
      </c>
      <c r="G4523" s="230"/>
      <c r="H4523" s="154">
        <v>32015</v>
      </c>
      <c r="I4523" s="153">
        <v>38</v>
      </c>
      <c r="J4523" s="148" t="s">
        <v>58</v>
      </c>
      <c r="K4523" s="153"/>
      <c r="L4523" s="153"/>
      <c r="M4523" s="153"/>
      <c r="N4523" s="153"/>
      <c r="O4523" s="155">
        <v>21994632935</v>
      </c>
      <c r="P4523" s="156" t="s">
        <v>60</v>
      </c>
      <c r="Q4523" s="157" t="s">
        <v>7576</v>
      </c>
      <c r="R4523" s="158"/>
      <c r="S4523" s="159">
        <v>46053</v>
      </c>
      <c r="T4523" s="159" t="s">
        <v>6983</v>
      </c>
      <c r="U4523" s="159" t="s">
        <v>6152</v>
      </c>
      <c r="V4523" s="154">
        <v>45982</v>
      </c>
      <c r="W4523" s="154">
        <v>46001</v>
      </c>
      <c r="X4523" s="154">
        <v>46053</v>
      </c>
      <c r="Y4523" s="160"/>
      <c r="Z4523" s="160"/>
      <c r="AA4523" s="153"/>
      <c r="AB4523" s="153"/>
      <c r="AC4523" s="182" t="e">
        <f t="shared" si="142"/>
        <v>#DIV/0!</v>
      </c>
      <c r="AD4523" s="153" t="e">
        <f t="shared" si="143"/>
        <v>#DIV/0!</v>
      </c>
      <c r="AE4523" s="207"/>
      <c r="AF4523" s="153"/>
      <c r="AG4523" s="159"/>
      <c r="AH4523" s="153"/>
      <c r="AI4523" s="161"/>
      <c r="AJ4523" s="153"/>
      <c r="AK4523" s="153"/>
      <c r="AL4523" s="207"/>
      <c r="AM4523" s="207"/>
      <c r="AN4523" s="207"/>
      <c r="AO4523" s="207"/>
      <c r="AP4523" s="147" t="s">
        <v>54</v>
      </c>
      <c r="AQ4523" s="147"/>
      <c r="AR4523" s="147"/>
      <c r="AS4523" s="209" t="s">
        <v>68</v>
      </c>
      <c r="AT4523" s="223" t="str">
        <f>MONTH(B4523)&amp;"/"&amp;YEAR(B4523)</f>
        <v>1/2024</v>
      </c>
      <c r="AU4523" s="223">
        <f>WEEKNUM(B4523)-WEEKNUM(EOMONTH(B4523,-1)+1)+1</f>
        <v>1</v>
      </c>
      <c r="AV4523" s="209" t="str">
        <f>MONTH(R4523)&amp;"/"&amp;YEAR(R4523)</f>
        <v>1/1900</v>
      </c>
      <c r="AW4523" s="209" t="e">
        <f>WEEKNUM(R4523)-WEEKNUM(EOMONTH(R4523,-1)+1)+1</f>
        <v>#NUM!</v>
      </c>
      <c r="AX4523" s="209">
        <f>IF(BB4523="S",IF(Q4523="1. Aceitou o programa",R4523-B4523,0),0)</f>
        <v>0</v>
      </c>
      <c r="AY4523" s="209">
        <f>IF(BB4523="S",IF(AND(S4523&lt;&gt;"",R4523&lt;&gt;""),S4523-R4523,0),0)</f>
        <v>0</v>
      </c>
      <c r="AZ4523" s="209">
        <f>IF(BB4523="S",IF(Q4523="1. Aceitou o programa",IF(OR(X4523="Não se Aplica",X4523=""),IF(OR(W4523="Não se Aplica",W4523=""),0,W4523-V4523),AVERAGE(X4523-W4523,W4523-V4523)),0),0)</f>
        <v>0</v>
      </c>
      <c r="BA4523" s="209">
        <f>IF(BB4523="S",IF(AND(Q4523="1. Aceitou o programa",AH4523="Realizada"),IFERROR(IF(AG4523="",0,AG4523-R4523),0),0),0)</f>
        <v>0</v>
      </c>
      <c r="BB4523" s="209" t="str">
        <f>_xlfn.XLOOKUP(U4523,'Lista Suspensa'!$AA$20:$AA$23,'Lista Suspensa'!$AB$20:$AB$23,"N/A")</f>
        <v>S</v>
      </c>
    </row>
    <row r="4524" spans="1:54" ht="12" customHeight="1">
      <c r="A4524" s="151" t="s">
        <v>121</v>
      </c>
      <c r="B4524" s="152">
        <v>45292</v>
      </c>
      <c r="C4524" s="153" t="s">
        <v>122</v>
      </c>
      <c r="D4524" s="153" t="s">
        <v>274</v>
      </c>
      <c r="E4524" s="244">
        <v>92643779</v>
      </c>
      <c r="F4524" s="144" t="s">
        <v>8114</v>
      </c>
      <c r="G4524" s="230"/>
      <c r="H4524" s="154">
        <v>32034</v>
      </c>
      <c r="I4524" s="153">
        <v>38</v>
      </c>
      <c r="J4524" s="148" t="s">
        <v>58</v>
      </c>
      <c r="K4524" s="153"/>
      <c r="L4524" s="153"/>
      <c r="M4524" s="153"/>
      <c r="N4524" s="153"/>
      <c r="O4524" s="155" t="s">
        <v>8115</v>
      </c>
      <c r="P4524" s="156" t="s">
        <v>60</v>
      </c>
      <c r="Q4524" s="157" t="s">
        <v>7576</v>
      </c>
      <c r="R4524" s="158"/>
      <c r="S4524" s="159">
        <v>45895</v>
      </c>
      <c r="T4524" s="159" t="s">
        <v>6983</v>
      </c>
      <c r="U4524" s="159" t="s">
        <v>6152</v>
      </c>
      <c r="V4524" s="154">
        <v>45861</v>
      </c>
      <c r="W4524" s="154">
        <v>45866</v>
      </c>
      <c r="X4524" s="154">
        <v>45895</v>
      </c>
      <c r="Y4524" s="160"/>
      <c r="Z4524" s="160"/>
      <c r="AA4524" s="153"/>
      <c r="AB4524" s="153"/>
      <c r="AC4524" s="182" t="e">
        <f t="shared" si="142"/>
        <v>#DIV/0!</v>
      </c>
      <c r="AD4524" s="153" t="e">
        <f t="shared" si="143"/>
        <v>#DIV/0!</v>
      </c>
      <c r="AE4524" s="207"/>
      <c r="AF4524" s="153"/>
      <c r="AG4524" s="159"/>
      <c r="AH4524" s="153"/>
      <c r="AI4524" s="161"/>
      <c r="AJ4524" s="153"/>
      <c r="AK4524" s="153"/>
      <c r="AL4524" s="207" t="s">
        <v>85</v>
      </c>
      <c r="AM4524" s="207" t="s">
        <v>86</v>
      </c>
      <c r="AN4524" s="207"/>
      <c r="AO4524" s="207"/>
      <c r="AP4524" s="147" t="s">
        <v>54</v>
      </c>
      <c r="AQ4524" s="147"/>
      <c r="AR4524" s="147"/>
      <c r="AS4524" s="209" t="s">
        <v>68</v>
      </c>
      <c r="AT4524" s="223" t="str">
        <f>MONTH(B4524)&amp;"/"&amp;YEAR(B4524)</f>
        <v>1/2024</v>
      </c>
      <c r="AU4524" s="223">
        <f>WEEKNUM(B4524)-WEEKNUM(EOMONTH(B4524,-1)+1)+1</f>
        <v>1</v>
      </c>
      <c r="AV4524" s="209" t="str">
        <f>MONTH(R4524)&amp;"/"&amp;YEAR(R4524)</f>
        <v>1/1900</v>
      </c>
      <c r="AW4524" s="209" t="e">
        <f>WEEKNUM(R4524)-WEEKNUM(EOMONTH(R4524,-1)+1)+1</f>
        <v>#NUM!</v>
      </c>
      <c r="AX4524" s="209">
        <f>IF(BB4524="S",IF(Q4524="1. Aceitou o programa",R4524-B4524,0),0)</f>
        <v>0</v>
      </c>
      <c r="AY4524" s="209">
        <f>IF(BB4524="S",IF(AND(S4524&lt;&gt;"",R4524&lt;&gt;""),S4524-R4524,0),0)</f>
        <v>0</v>
      </c>
      <c r="AZ4524" s="209">
        <f>IF(BB4524="S",IF(Q4524="1. Aceitou o programa",IF(OR(X4524="Não se Aplica",X4524=""),IF(OR(W4524="Não se Aplica",W4524=""),0,W4524-V4524),AVERAGE(X4524-W4524,W4524-V4524)),0),0)</f>
        <v>0</v>
      </c>
      <c r="BA4524" s="209">
        <f>IF(BB4524="S",IF(AND(Q4524="1. Aceitou o programa",AH4524="Realizada"),IFERROR(IF(AG4524="",0,AG4524-R4524),0),0),0)</f>
        <v>0</v>
      </c>
      <c r="BB4524" s="209" t="str">
        <f>_xlfn.XLOOKUP(U4524,'Lista Suspensa'!$AA$20:$AA$23,'Lista Suspensa'!$AB$20:$AB$23,"N/A")</f>
        <v>S</v>
      </c>
    </row>
    <row r="4525" spans="1:54" ht="12" customHeight="1">
      <c r="A4525" s="151" t="s">
        <v>121</v>
      </c>
      <c r="B4525" s="152">
        <v>45292</v>
      </c>
      <c r="C4525" s="153" t="s">
        <v>122</v>
      </c>
      <c r="D4525" s="153" t="s">
        <v>123</v>
      </c>
      <c r="E4525" s="244">
        <v>87556515</v>
      </c>
      <c r="F4525" s="144" t="s">
        <v>8116</v>
      </c>
      <c r="G4525" s="230"/>
      <c r="H4525" s="154">
        <v>32086</v>
      </c>
      <c r="I4525" s="153">
        <v>38</v>
      </c>
      <c r="J4525" s="148" t="s">
        <v>58</v>
      </c>
      <c r="K4525" s="153"/>
      <c r="L4525" s="153"/>
      <c r="M4525" s="153"/>
      <c r="N4525" s="153"/>
      <c r="O4525" s="155">
        <v>2137729935</v>
      </c>
      <c r="P4525" s="156" t="s">
        <v>60</v>
      </c>
      <c r="Q4525" s="157" t="s">
        <v>7576</v>
      </c>
      <c r="R4525" s="158"/>
      <c r="S4525" s="159">
        <v>46053</v>
      </c>
      <c r="T4525" s="159" t="s">
        <v>6983</v>
      </c>
      <c r="U4525" s="159" t="s">
        <v>6152</v>
      </c>
      <c r="V4525" s="154">
        <v>45982</v>
      </c>
      <c r="W4525" s="154">
        <v>46001</v>
      </c>
      <c r="X4525" s="154">
        <v>46053</v>
      </c>
      <c r="Y4525" s="160"/>
      <c r="Z4525" s="160"/>
      <c r="AA4525" s="153"/>
      <c r="AB4525" s="153"/>
      <c r="AC4525" s="182" t="e">
        <f t="shared" si="142"/>
        <v>#DIV/0!</v>
      </c>
      <c r="AD4525" s="153" t="e">
        <f t="shared" si="143"/>
        <v>#DIV/0!</v>
      </c>
      <c r="AE4525" s="207"/>
      <c r="AF4525" s="153"/>
      <c r="AG4525" s="159"/>
      <c r="AH4525" s="153"/>
      <c r="AI4525" s="161"/>
      <c r="AJ4525" s="153"/>
      <c r="AK4525" s="153"/>
      <c r="AL4525" s="207"/>
      <c r="AM4525" s="207"/>
      <c r="AN4525" s="207"/>
      <c r="AO4525" s="207"/>
      <c r="AP4525" s="147" t="s">
        <v>54</v>
      </c>
      <c r="AQ4525" s="147"/>
      <c r="AR4525" s="147"/>
      <c r="AS4525" s="209" t="s">
        <v>68</v>
      </c>
      <c r="AT4525" s="223" t="str">
        <f>MONTH(B4525)&amp;"/"&amp;YEAR(B4525)</f>
        <v>1/2024</v>
      </c>
      <c r="AU4525" s="223">
        <f>WEEKNUM(B4525)-WEEKNUM(EOMONTH(B4525,-1)+1)+1</f>
        <v>1</v>
      </c>
      <c r="AV4525" s="209" t="str">
        <f>MONTH(R4525)&amp;"/"&amp;YEAR(R4525)</f>
        <v>1/1900</v>
      </c>
      <c r="AW4525" s="209" t="e">
        <f>WEEKNUM(R4525)-WEEKNUM(EOMONTH(R4525,-1)+1)+1</f>
        <v>#NUM!</v>
      </c>
      <c r="AX4525" s="209">
        <f>IF(BB4525="S",IF(Q4525="1. Aceitou o programa",R4525-B4525,0),0)</f>
        <v>0</v>
      </c>
      <c r="AY4525" s="209">
        <f>IF(BB4525="S",IF(AND(S4525&lt;&gt;"",R4525&lt;&gt;""),S4525-R4525,0),0)</f>
        <v>0</v>
      </c>
      <c r="AZ4525" s="209">
        <f>IF(BB4525="S",IF(Q4525="1. Aceitou o programa",IF(OR(X4525="Não se Aplica",X4525=""),IF(OR(W4525="Não se Aplica",W4525=""),0,W4525-V4525),AVERAGE(X4525-W4525,W4525-V4525)),0),0)</f>
        <v>0</v>
      </c>
      <c r="BA4525" s="209">
        <f>IF(BB4525="S",IF(AND(Q4525="1. Aceitou o programa",AH4525="Realizada"),IFERROR(IF(AG4525="",0,AG4525-R4525),0),0),0)</f>
        <v>0</v>
      </c>
      <c r="BB4525" s="209" t="str">
        <f>_xlfn.XLOOKUP(U4525,'Lista Suspensa'!$AA$20:$AA$23,'Lista Suspensa'!$AB$20:$AB$23,"N/A")</f>
        <v>S</v>
      </c>
    </row>
    <row r="4526" spans="1:54" ht="12" customHeight="1">
      <c r="A4526" s="151" t="s">
        <v>121</v>
      </c>
      <c r="B4526" s="152">
        <v>45292</v>
      </c>
      <c r="C4526" s="153" t="s">
        <v>122</v>
      </c>
      <c r="D4526" s="153" t="s">
        <v>167</v>
      </c>
      <c r="E4526" s="244">
        <v>86151148</v>
      </c>
      <c r="F4526" s="144" t="s">
        <v>8117</v>
      </c>
      <c r="G4526" s="230"/>
      <c r="H4526" s="154">
        <v>32158</v>
      </c>
      <c r="I4526" s="153">
        <v>38</v>
      </c>
      <c r="J4526" s="148" t="s">
        <v>70</v>
      </c>
      <c r="K4526" s="153"/>
      <c r="L4526" s="153"/>
      <c r="M4526" s="153"/>
      <c r="N4526" s="153"/>
      <c r="O4526" s="155" t="s">
        <v>8118</v>
      </c>
      <c r="P4526" s="156" t="s">
        <v>60</v>
      </c>
      <c r="Q4526" s="157" t="s">
        <v>7576</v>
      </c>
      <c r="R4526" s="158"/>
      <c r="S4526" s="159">
        <v>45922</v>
      </c>
      <c r="T4526" s="159" t="s">
        <v>6983</v>
      </c>
      <c r="U4526" s="159" t="s">
        <v>6152</v>
      </c>
      <c r="V4526" s="154">
        <v>45887</v>
      </c>
      <c r="W4526" s="154">
        <v>45889</v>
      </c>
      <c r="X4526" s="154">
        <v>45922</v>
      </c>
      <c r="Y4526" s="160"/>
      <c r="Z4526" s="160"/>
      <c r="AA4526" s="153"/>
      <c r="AB4526" s="153"/>
      <c r="AC4526" s="182" t="e">
        <f t="shared" si="142"/>
        <v>#DIV/0!</v>
      </c>
      <c r="AD4526" s="153" t="e">
        <f t="shared" si="143"/>
        <v>#DIV/0!</v>
      </c>
      <c r="AE4526" s="207"/>
      <c r="AF4526" s="153"/>
      <c r="AG4526" s="159"/>
      <c r="AH4526" s="153"/>
      <c r="AI4526" s="161"/>
      <c r="AJ4526" s="153"/>
      <c r="AK4526" s="153"/>
      <c r="AL4526" s="207"/>
      <c r="AM4526" s="207"/>
      <c r="AN4526" s="207"/>
      <c r="AO4526" s="207"/>
      <c r="AP4526" s="147" t="s">
        <v>54</v>
      </c>
      <c r="AQ4526" s="147"/>
      <c r="AR4526" s="147"/>
      <c r="AS4526" s="209" t="s">
        <v>68</v>
      </c>
      <c r="AT4526" s="223" t="str">
        <f>MONTH(B4526)&amp;"/"&amp;YEAR(B4526)</f>
        <v>1/2024</v>
      </c>
      <c r="AU4526" s="223">
        <f>WEEKNUM(B4526)-WEEKNUM(EOMONTH(B4526,-1)+1)+1</f>
        <v>1</v>
      </c>
      <c r="AV4526" s="209" t="str">
        <f>MONTH(R4526)&amp;"/"&amp;YEAR(R4526)</f>
        <v>1/1900</v>
      </c>
      <c r="AW4526" s="209" t="e">
        <f>WEEKNUM(R4526)-WEEKNUM(EOMONTH(R4526,-1)+1)+1</f>
        <v>#NUM!</v>
      </c>
      <c r="AX4526" s="209">
        <f>IF(BB4526="S",IF(Q4526="1. Aceitou o programa",R4526-B4526,0),0)</f>
        <v>0</v>
      </c>
      <c r="AY4526" s="209">
        <f>IF(BB4526="S",IF(AND(S4526&lt;&gt;"",R4526&lt;&gt;""),S4526-R4526,0),0)</f>
        <v>0</v>
      </c>
      <c r="AZ4526" s="209">
        <f>IF(BB4526="S",IF(Q4526="1. Aceitou o programa",IF(OR(X4526="Não se Aplica",X4526=""),IF(OR(W4526="Não se Aplica",W4526=""),0,W4526-V4526),AVERAGE(X4526-W4526,W4526-V4526)),0),0)</f>
        <v>0</v>
      </c>
      <c r="BA4526" s="209">
        <f>IF(BB4526="S",IF(AND(Q4526="1. Aceitou o programa",AH4526="Realizada"),IFERROR(IF(AG4526="",0,AG4526-R4526),0),0),0)</f>
        <v>0</v>
      </c>
      <c r="BB4526" s="209" t="str">
        <f>_xlfn.XLOOKUP(U4526,'Lista Suspensa'!$AA$20:$AA$23,'Lista Suspensa'!$AB$20:$AB$23,"N/A")</f>
        <v>S</v>
      </c>
    </row>
    <row r="4527" spans="1:54" ht="12" customHeight="1">
      <c r="A4527" s="151" t="s">
        <v>121</v>
      </c>
      <c r="B4527" s="152">
        <v>45292</v>
      </c>
      <c r="C4527" s="153" t="s">
        <v>122</v>
      </c>
      <c r="D4527" s="153" t="s">
        <v>123</v>
      </c>
      <c r="E4527" s="244">
        <v>87555311</v>
      </c>
      <c r="F4527" s="144" t="s">
        <v>8119</v>
      </c>
      <c r="G4527" s="230"/>
      <c r="H4527" s="154">
        <v>32197</v>
      </c>
      <c r="I4527" s="153">
        <v>38</v>
      </c>
      <c r="J4527" s="148" t="s">
        <v>58</v>
      </c>
      <c r="K4527" s="153"/>
      <c r="L4527" s="153"/>
      <c r="M4527" s="153"/>
      <c r="N4527" s="153"/>
      <c r="O4527" s="155">
        <v>21985876117</v>
      </c>
      <c r="P4527" s="156" t="s">
        <v>60</v>
      </c>
      <c r="Q4527" s="157" t="s">
        <v>7576</v>
      </c>
      <c r="R4527" s="158"/>
      <c r="S4527" s="159">
        <v>46053</v>
      </c>
      <c r="T4527" s="159" t="s">
        <v>6983</v>
      </c>
      <c r="U4527" s="159" t="s">
        <v>6152</v>
      </c>
      <c r="V4527" s="154">
        <v>45982</v>
      </c>
      <c r="W4527" s="154">
        <v>46001</v>
      </c>
      <c r="X4527" s="154">
        <v>46053</v>
      </c>
      <c r="Y4527" s="160"/>
      <c r="Z4527" s="160"/>
      <c r="AA4527" s="153"/>
      <c r="AB4527" s="153"/>
      <c r="AC4527" s="182" t="e">
        <f t="shared" si="142"/>
        <v>#DIV/0!</v>
      </c>
      <c r="AD4527" s="153" t="e">
        <f t="shared" si="143"/>
        <v>#DIV/0!</v>
      </c>
      <c r="AE4527" s="207"/>
      <c r="AF4527" s="153"/>
      <c r="AG4527" s="159"/>
      <c r="AH4527" s="153"/>
      <c r="AI4527" s="161"/>
      <c r="AJ4527" s="153"/>
      <c r="AK4527" s="153"/>
      <c r="AL4527" s="207"/>
      <c r="AM4527" s="207"/>
      <c r="AN4527" s="207"/>
      <c r="AO4527" s="207"/>
      <c r="AP4527" s="147" t="s">
        <v>54</v>
      </c>
      <c r="AQ4527" s="147"/>
      <c r="AR4527" s="147"/>
      <c r="AS4527" s="209" t="s">
        <v>68</v>
      </c>
      <c r="AT4527" s="223" t="str">
        <f>MONTH(B4527)&amp;"/"&amp;YEAR(B4527)</f>
        <v>1/2024</v>
      </c>
      <c r="AU4527" s="223">
        <f>WEEKNUM(B4527)-WEEKNUM(EOMONTH(B4527,-1)+1)+1</f>
        <v>1</v>
      </c>
      <c r="AV4527" s="209" t="str">
        <f>MONTH(R4527)&amp;"/"&amp;YEAR(R4527)</f>
        <v>1/1900</v>
      </c>
      <c r="AW4527" s="209" t="e">
        <f>WEEKNUM(R4527)-WEEKNUM(EOMONTH(R4527,-1)+1)+1</f>
        <v>#NUM!</v>
      </c>
      <c r="AX4527" s="209">
        <f>IF(BB4527="S",IF(Q4527="1. Aceitou o programa",R4527-B4527,0),0)</f>
        <v>0</v>
      </c>
      <c r="AY4527" s="209">
        <f>IF(BB4527="S",IF(AND(S4527&lt;&gt;"",R4527&lt;&gt;""),S4527-R4527,0),0)</f>
        <v>0</v>
      </c>
      <c r="AZ4527" s="209">
        <f>IF(BB4527="S",IF(Q4527="1. Aceitou o programa",IF(OR(X4527="Não se Aplica",X4527=""),IF(OR(W4527="Não se Aplica",W4527=""),0,W4527-V4527),AVERAGE(X4527-W4527,W4527-V4527)),0),0)</f>
        <v>0</v>
      </c>
      <c r="BA4527" s="209">
        <f>IF(BB4527="S",IF(AND(Q4527="1. Aceitou o programa",AH4527="Realizada"),IFERROR(IF(AG4527="",0,AG4527-R4527),0),0),0)</f>
        <v>0</v>
      </c>
      <c r="BB4527" s="209" t="str">
        <f>_xlfn.XLOOKUP(U4527,'Lista Suspensa'!$AA$20:$AA$23,'Lista Suspensa'!$AB$20:$AB$23,"N/A")</f>
        <v>S</v>
      </c>
    </row>
    <row r="4528" spans="1:54" ht="12" customHeight="1">
      <c r="A4528" s="151" t="s">
        <v>121</v>
      </c>
      <c r="B4528" s="152">
        <v>45292</v>
      </c>
      <c r="C4528" s="153" t="s">
        <v>122</v>
      </c>
      <c r="D4528" s="153" t="s">
        <v>123</v>
      </c>
      <c r="E4528" s="244">
        <v>87556574</v>
      </c>
      <c r="F4528" s="144" t="s">
        <v>8120</v>
      </c>
      <c r="G4528" s="230"/>
      <c r="H4528" s="154">
        <v>32397</v>
      </c>
      <c r="I4528" s="153">
        <v>37</v>
      </c>
      <c r="J4528" s="148" t="s">
        <v>58</v>
      </c>
      <c r="K4528" s="153"/>
      <c r="L4528" s="153"/>
      <c r="M4528" s="153"/>
      <c r="N4528" s="153"/>
      <c r="O4528" s="155">
        <v>21969099997</v>
      </c>
      <c r="P4528" s="156" t="s">
        <v>60</v>
      </c>
      <c r="Q4528" s="157" t="s">
        <v>7576</v>
      </c>
      <c r="R4528" s="158"/>
      <c r="S4528" s="159">
        <v>46053</v>
      </c>
      <c r="T4528" s="159" t="s">
        <v>6983</v>
      </c>
      <c r="U4528" s="159" t="s">
        <v>6152</v>
      </c>
      <c r="V4528" s="154">
        <v>45982</v>
      </c>
      <c r="W4528" s="154">
        <v>46001</v>
      </c>
      <c r="X4528" s="154">
        <v>46053</v>
      </c>
      <c r="Y4528" s="160"/>
      <c r="Z4528" s="160"/>
      <c r="AA4528" s="153"/>
      <c r="AB4528" s="153"/>
      <c r="AC4528" s="182" t="e">
        <f t="shared" si="142"/>
        <v>#DIV/0!</v>
      </c>
      <c r="AD4528" s="153" t="e">
        <f t="shared" si="143"/>
        <v>#DIV/0!</v>
      </c>
      <c r="AE4528" s="207"/>
      <c r="AF4528" s="153"/>
      <c r="AG4528" s="159"/>
      <c r="AH4528" s="153"/>
      <c r="AI4528" s="161"/>
      <c r="AJ4528" s="153"/>
      <c r="AK4528" s="153"/>
      <c r="AL4528" s="207"/>
      <c r="AM4528" s="207"/>
      <c r="AN4528" s="207"/>
      <c r="AO4528" s="207"/>
      <c r="AP4528" s="147" t="s">
        <v>54</v>
      </c>
      <c r="AQ4528" s="147"/>
      <c r="AR4528" s="147"/>
      <c r="AS4528" s="209" t="s">
        <v>68</v>
      </c>
      <c r="AT4528" s="223" t="str">
        <f>MONTH(B4528)&amp;"/"&amp;YEAR(B4528)</f>
        <v>1/2024</v>
      </c>
      <c r="AU4528" s="223">
        <f>WEEKNUM(B4528)-WEEKNUM(EOMONTH(B4528,-1)+1)+1</f>
        <v>1</v>
      </c>
      <c r="AV4528" s="209" t="str">
        <f>MONTH(R4528)&amp;"/"&amp;YEAR(R4528)</f>
        <v>1/1900</v>
      </c>
      <c r="AW4528" s="209" t="e">
        <f>WEEKNUM(R4528)-WEEKNUM(EOMONTH(R4528,-1)+1)+1</f>
        <v>#NUM!</v>
      </c>
      <c r="AX4528" s="209">
        <f>IF(BB4528="S",IF(Q4528="1. Aceitou o programa",R4528-B4528,0),0)</f>
        <v>0</v>
      </c>
      <c r="AY4528" s="209">
        <f>IF(BB4528="S",IF(AND(S4528&lt;&gt;"",R4528&lt;&gt;""),S4528-R4528,0),0)</f>
        <v>0</v>
      </c>
      <c r="AZ4528" s="209">
        <f>IF(BB4528="S",IF(Q4528="1. Aceitou o programa",IF(OR(X4528="Não se Aplica",X4528=""),IF(OR(W4528="Não se Aplica",W4528=""),0,W4528-V4528),AVERAGE(X4528-W4528,W4528-V4528)),0),0)</f>
        <v>0</v>
      </c>
      <c r="BA4528" s="209">
        <f>IF(BB4528="S",IF(AND(Q4528="1. Aceitou o programa",AH4528="Realizada"),IFERROR(IF(AG4528="",0,AG4528-R4528),0),0),0)</f>
        <v>0</v>
      </c>
      <c r="BB4528" s="209" t="str">
        <f>_xlfn.XLOOKUP(U4528,'Lista Suspensa'!$AA$20:$AA$23,'Lista Suspensa'!$AB$20:$AB$23,"N/A")</f>
        <v>S</v>
      </c>
    </row>
    <row r="4529" spans="1:54" ht="12" customHeight="1">
      <c r="A4529" s="151" t="s">
        <v>121</v>
      </c>
      <c r="B4529" s="152">
        <v>45292</v>
      </c>
      <c r="C4529" s="153" t="s">
        <v>122</v>
      </c>
      <c r="D4529" s="153" t="s">
        <v>185</v>
      </c>
      <c r="E4529" s="244">
        <v>87730871</v>
      </c>
      <c r="F4529" s="144" t="s">
        <v>8121</v>
      </c>
      <c r="G4529" s="230"/>
      <c r="H4529" s="154">
        <v>32514</v>
      </c>
      <c r="I4529" s="153">
        <v>37</v>
      </c>
      <c r="J4529" s="148" t="s">
        <v>70</v>
      </c>
      <c r="K4529" s="153"/>
      <c r="L4529" s="153"/>
      <c r="M4529" s="153"/>
      <c r="N4529" s="153"/>
      <c r="O4529" s="155" t="s">
        <v>8122</v>
      </c>
      <c r="P4529" s="156" t="s">
        <v>60</v>
      </c>
      <c r="Q4529" s="157" t="s">
        <v>7576</v>
      </c>
      <c r="R4529" s="158"/>
      <c r="S4529" s="159">
        <v>45875</v>
      </c>
      <c r="T4529" s="159" t="s">
        <v>6983</v>
      </c>
      <c r="U4529" s="159" t="s">
        <v>6152</v>
      </c>
      <c r="V4529" s="154">
        <v>45861</v>
      </c>
      <c r="W4529" s="154">
        <v>45866</v>
      </c>
      <c r="X4529" s="154">
        <v>45875</v>
      </c>
      <c r="Y4529" s="160"/>
      <c r="Z4529" s="160"/>
      <c r="AA4529" s="153"/>
      <c r="AB4529" s="153"/>
      <c r="AC4529" s="182" t="e">
        <f t="shared" si="142"/>
        <v>#DIV/0!</v>
      </c>
      <c r="AD4529" s="153" t="e">
        <f t="shared" si="143"/>
        <v>#DIV/0!</v>
      </c>
      <c r="AE4529" s="207"/>
      <c r="AF4529" s="153"/>
      <c r="AG4529" s="159"/>
      <c r="AH4529" s="153"/>
      <c r="AI4529" s="161"/>
      <c r="AJ4529" s="153"/>
      <c r="AK4529" s="153"/>
      <c r="AL4529" s="207"/>
      <c r="AM4529" s="207"/>
      <c r="AN4529" s="207"/>
      <c r="AO4529" s="207"/>
      <c r="AP4529" s="147" t="s">
        <v>54</v>
      </c>
      <c r="AQ4529" s="147"/>
      <c r="AR4529" s="147"/>
      <c r="AS4529" s="209" t="s">
        <v>68</v>
      </c>
      <c r="AT4529" s="223" t="str">
        <f>MONTH(B4529)&amp;"/"&amp;YEAR(B4529)</f>
        <v>1/2024</v>
      </c>
      <c r="AU4529" s="223">
        <f>WEEKNUM(B4529)-WEEKNUM(EOMONTH(B4529,-1)+1)+1</f>
        <v>1</v>
      </c>
      <c r="AV4529" s="209" t="str">
        <f>MONTH(R4529)&amp;"/"&amp;YEAR(R4529)</f>
        <v>1/1900</v>
      </c>
      <c r="AW4529" s="209" t="e">
        <f>WEEKNUM(R4529)-WEEKNUM(EOMONTH(R4529,-1)+1)+1</f>
        <v>#NUM!</v>
      </c>
      <c r="AX4529" s="209">
        <f>IF(BB4529="S",IF(Q4529="1. Aceitou o programa",R4529-B4529,0),0)</f>
        <v>0</v>
      </c>
      <c r="AY4529" s="209">
        <f>IF(BB4529="S",IF(AND(S4529&lt;&gt;"",R4529&lt;&gt;""),S4529-R4529,0),0)</f>
        <v>0</v>
      </c>
      <c r="AZ4529" s="209">
        <f>IF(BB4529="S",IF(Q4529="1. Aceitou o programa",IF(OR(X4529="Não se Aplica",X4529=""),IF(OR(W4529="Não se Aplica",W4529=""),0,W4529-V4529),AVERAGE(X4529-W4529,W4529-V4529)),0),0)</f>
        <v>0</v>
      </c>
      <c r="BA4529" s="209">
        <f>IF(BB4529="S",IF(AND(Q4529="1. Aceitou o programa",AH4529="Realizada"),IFERROR(IF(AG4529="",0,AG4529-R4529),0),0),0)</f>
        <v>0</v>
      </c>
      <c r="BB4529" s="209" t="str">
        <f>_xlfn.XLOOKUP(U4529,'Lista Suspensa'!$AA$20:$AA$23,'Lista Suspensa'!$AB$20:$AB$23,"N/A")</f>
        <v>S</v>
      </c>
    </row>
    <row r="4530" spans="1:54" ht="12" customHeight="1">
      <c r="A4530" s="151" t="s">
        <v>121</v>
      </c>
      <c r="B4530" s="152">
        <v>45292</v>
      </c>
      <c r="C4530" s="153" t="s">
        <v>122</v>
      </c>
      <c r="D4530" s="153" t="s">
        <v>123</v>
      </c>
      <c r="E4530" s="244">
        <v>87556870</v>
      </c>
      <c r="F4530" s="144" t="s">
        <v>8123</v>
      </c>
      <c r="G4530" s="230"/>
      <c r="H4530" s="154">
        <v>32523</v>
      </c>
      <c r="I4530" s="153">
        <v>37</v>
      </c>
      <c r="J4530" s="148" t="s">
        <v>58</v>
      </c>
      <c r="K4530" s="153"/>
      <c r="L4530" s="153"/>
      <c r="M4530" s="153"/>
      <c r="N4530" s="153"/>
      <c r="O4530" s="155">
        <v>21968913624</v>
      </c>
      <c r="P4530" s="156" t="s">
        <v>60</v>
      </c>
      <c r="Q4530" s="157" t="s">
        <v>7576</v>
      </c>
      <c r="R4530" s="158"/>
      <c r="S4530" s="159">
        <v>46053</v>
      </c>
      <c r="T4530" s="159" t="s">
        <v>6983</v>
      </c>
      <c r="U4530" s="159" t="s">
        <v>6152</v>
      </c>
      <c r="V4530" s="154">
        <v>45982</v>
      </c>
      <c r="W4530" s="154">
        <v>46001</v>
      </c>
      <c r="X4530" s="154">
        <v>46053</v>
      </c>
      <c r="Y4530" s="160"/>
      <c r="Z4530" s="160"/>
      <c r="AA4530" s="153"/>
      <c r="AB4530" s="153"/>
      <c r="AC4530" s="182" t="e">
        <f t="shared" si="142"/>
        <v>#DIV/0!</v>
      </c>
      <c r="AD4530" s="153" t="e">
        <f t="shared" si="143"/>
        <v>#DIV/0!</v>
      </c>
      <c r="AE4530" s="207"/>
      <c r="AF4530" s="153"/>
      <c r="AG4530" s="159"/>
      <c r="AH4530" s="153"/>
      <c r="AI4530" s="161"/>
      <c r="AJ4530" s="153"/>
      <c r="AK4530" s="153"/>
      <c r="AL4530" s="207"/>
      <c r="AM4530" s="207"/>
      <c r="AN4530" s="207"/>
      <c r="AO4530" s="207"/>
      <c r="AP4530" s="147" t="s">
        <v>54</v>
      </c>
      <c r="AQ4530" s="147"/>
      <c r="AR4530" s="147"/>
      <c r="AS4530" s="209" t="s">
        <v>68</v>
      </c>
      <c r="AT4530" s="223" t="str">
        <f>MONTH(B4530)&amp;"/"&amp;YEAR(B4530)</f>
        <v>1/2024</v>
      </c>
      <c r="AU4530" s="223">
        <f>WEEKNUM(B4530)-WEEKNUM(EOMONTH(B4530,-1)+1)+1</f>
        <v>1</v>
      </c>
      <c r="AV4530" s="209" t="str">
        <f>MONTH(R4530)&amp;"/"&amp;YEAR(R4530)</f>
        <v>1/1900</v>
      </c>
      <c r="AW4530" s="209" t="e">
        <f>WEEKNUM(R4530)-WEEKNUM(EOMONTH(R4530,-1)+1)+1</f>
        <v>#NUM!</v>
      </c>
      <c r="AX4530" s="209">
        <f>IF(BB4530="S",IF(Q4530="1. Aceitou o programa",R4530-B4530,0),0)</f>
        <v>0</v>
      </c>
      <c r="AY4530" s="209">
        <f>IF(BB4530="S",IF(AND(S4530&lt;&gt;"",R4530&lt;&gt;""),S4530-R4530,0),0)</f>
        <v>0</v>
      </c>
      <c r="AZ4530" s="209">
        <f>IF(BB4530="S",IF(Q4530="1. Aceitou o programa",IF(OR(X4530="Não se Aplica",X4530=""),IF(OR(W4530="Não se Aplica",W4530=""),0,W4530-V4530),AVERAGE(X4530-W4530,W4530-V4530)),0),0)</f>
        <v>0</v>
      </c>
      <c r="BA4530" s="209">
        <f>IF(BB4530="S",IF(AND(Q4530="1. Aceitou o programa",AH4530="Realizada"),IFERROR(IF(AG4530="",0,AG4530-R4530),0),0),0)</f>
        <v>0</v>
      </c>
      <c r="BB4530" s="209" t="str">
        <f>_xlfn.XLOOKUP(U4530,'Lista Suspensa'!$AA$20:$AA$23,'Lista Suspensa'!$AB$20:$AB$23,"N/A")</f>
        <v>S</v>
      </c>
    </row>
    <row r="4531" spans="1:54" ht="12" customHeight="1">
      <c r="A4531" s="151" t="s">
        <v>121</v>
      </c>
      <c r="B4531" s="152">
        <v>45292</v>
      </c>
      <c r="C4531" s="153" t="s">
        <v>122</v>
      </c>
      <c r="D4531" s="153" t="s">
        <v>171</v>
      </c>
      <c r="E4531" s="244">
        <v>93096766</v>
      </c>
      <c r="F4531" s="144" t="s">
        <v>8124</v>
      </c>
      <c r="G4531" s="230"/>
      <c r="H4531" s="154">
        <v>32587</v>
      </c>
      <c r="I4531" s="153">
        <v>37</v>
      </c>
      <c r="J4531" s="148" t="s">
        <v>70</v>
      </c>
      <c r="K4531" s="153"/>
      <c r="L4531" s="153"/>
      <c r="M4531" s="153"/>
      <c r="N4531" s="153"/>
      <c r="O4531" s="155">
        <v>21986893343</v>
      </c>
      <c r="P4531" s="156" t="s">
        <v>60</v>
      </c>
      <c r="Q4531" s="157" t="s">
        <v>7576</v>
      </c>
      <c r="R4531" s="158"/>
      <c r="S4531" s="159">
        <v>45910</v>
      </c>
      <c r="T4531" s="159" t="s">
        <v>6983</v>
      </c>
      <c r="U4531" s="159" t="s">
        <v>6152</v>
      </c>
      <c r="V4531" s="154">
        <v>45887</v>
      </c>
      <c r="W4531" s="154">
        <v>45889</v>
      </c>
      <c r="X4531" s="154">
        <v>45910</v>
      </c>
      <c r="Y4531" s="160"/>
      <c r="Z4531" s="160"/>
      <c r="AA4531" s="153"/>
      <c r="AB4531" s="153"/>
      <c r="AC4531" s="182" t="e">
        <f t="shared" si="142"/>
        <v>#DIV/0!</v>
      </c>
      <c r="AD4531" s="153" t="e">
        <f t="shared" si="143"/>
        <v>#DIV/0!</v>
      </c>
      <c r="AE4531" s="207"/>
      <c r="AF4531" s="153"/>
      <c r="AG4531" s="159"/>
      <c r="AH4531" s="153"/>
      <c r="AI4531" s="161"/>
      <c r="AJ4531" s="153"/>
      <c r="AK4531" s="153"/>
      <c r="AL4531" s="207"/>
      <c r="AM4531" s="207"/>
      <c r="AN4531" s="207"/>
      <c r="AO4531" s="207"/>
      <c r="AP4531" s="147" t="s">
        <v>54</v>
      </c>
      <c r="AQ4531" s="147"/>
      <c r="AR4531" s="147"/>
      <c r="AS4531" s="209" t="s">
        <v>68</v>
      </c>
      <c r="AT4531" s="223" t="str">
        <f>MONTH(B4531)&amp;"/"&amp;YEAR(B4531)</f>
        <v>1/2024</v>
      </c>
      <c r="AU4531" s="223">
        <f>WEEKNUM(B4531)-WEEKNUM(EOMONTH(B4531,-1)+1)+1</f>
        <v>1</v>
      </c>
      <c r="AV4531" s="209" t="str">
        <f>MONTH(R4531)&amp;"/"&amp;YEAR(R4531)</f>
        <v>1/1900</v>
      </c>
      <c r="AW4531" s="209" t="e">
        <f>WEEKNUM(R4531)-WEEKNUM(EOMONTH(R4531,-1)+1)+1</f>
        <v>#NUM!</v>
      </c>
      <c r="AX4531" s="209">
        <f>IF(BB4531="S",IF(Q4531="1. Aceitou o programa",R4531-B4531,0),0)</f>
        <v>0</v>
      </c>
      <c r="AY4531" s="209">
        <f>IF(BB4531="S",IF(AND(S4531&lt;&gt;"",R4531&lt;&gt;""),S4531-R4531,0),0)</f>
        <v>0</v>
      </c>
      <c r="AZ4531" s="209">
        <f>IF(BB4531="S",IF(Q4531="1. Aceitou o programa",IF(OR(X4531="Não se Aplica",X4531=""),IF(OR(W4531="Não se Aplica",W4531=""),0,W4531-V4531),AVERAGE(X4531-W4531,W4531-V4531)),0),0)</f>
        <v>0</v>
      </c>
      <c r="BA4531" s="209">
        <f>IF(BB4531="S",IF(AND(Q4531="1. Aceitou o programa",AH4531="Realizada"),IFERROR(IF(AG4531="",0,AG4531-R4531),0),0),0)</f>
        <v>0</v>
      </c>
      <c r="BB4531" s="209" t="str">
        <f>_xlfn.XLOOKUP(U4531,'Lista Suspensa'!$AA$20:$AA$23,'Lista Suspensa'!$AB$20:$AB$23,"N/A")</f>
        <v>S</v>
      </c>
    </row>
    <row r="4532" spans="1:54" ht="12" customHeight="1">
      <c r="A4532" s="151" t="s">
        <v>121</v>
      </c>
      <c r="B4532" s="152">
        <v>45292</v>
      </c>
      <c r="C4532" s="153" t="s">
        <v>122</v>
      </c>
      <c r="D4532" s="153" t="s">
        <v>274</v>
      </c>
      <c r="E4532" s="244">
        <v>88965189</v>
      </c>
      <c r="F4532" s="144" t="s">
        <v>8125</v>
      </c>
      <c r="G4532" s="230"/>
      <c r="H4532" s="154">
        <v>32645</v>
      </c>
      <c r="I4532" s="153">
        <v>37</v>
      </c>
      <c r="J4532" s="148" t="s">
        <v>58</v>
      </c>
      <c r="K4532" s="153"/>
      <c r="L4532" s="153"/>
      <c r="M4532" s="153"/>
      <c r="N4532" s="153"/>
      <c r="O4532" s="155" t="s">
        <v>8126</v>
      </c>
      <c r="P4532" s="156" t="s">
        <v>60</v>
      </c>
      <c r="Q4532" s="157" t="s">
        <v>7576</v>
      </c>
      <c r="R4532" s="158"/>
      <c r="S4532" s="159">
        <v>45932</v>
      </c>
      <c r="T4532" s="159" t="s">
        <v>6983</v>
      </c>
      <c r="U4532" s="159" t="s">
        <v>6152</v>
      </c>
      <c r="V4532" s="154">
        <v>45922</v>
      </c>
      <c r="W4532" s="154">
        <v>45926</v>
      </c>
      <c r="X4532" s="154">
        <v>45932</v>
      </c>
      <c r="Y4532" s="160"/>
      <c r="Z4532" s="160"/>
      <c r="AA4532" s="153"/>
      <c r="AB4532" s="153"/>
      <c r="AC4532" s="182" t="e">
        <f t="shared" si="142"/>
        <v>#DIV/0!</v>
      </c>
      <c r="AD4532" s="153" t="e">
        <f t="shared" si="143"/>
        <v>#DIV/0!</v>
      </c>
      <c r="AE4532" s="207"/>
      <c r="AF4532" s="153"/>
      <c r="AG4532" s="159"/>
      <c r="AH4532" s="153"/>
      <c r="AI4532" s="161"/>
      <c r="AJ4532" s="153"/>
      <c r="AK4532" s="153"/>
      <c r="AL4532" s="207"/>
      <c r="AM4532" s="207"/>
      <c r="AN4532" s="207"/>
      <c r="AO4532" s="207"/>
      <c r="AP4532" s="147" t="s">
        <v>54</v>
      </c>
      <c r="AQ4532" s="147"/>
      <c r="AR4532" s="147"/>
      <c r="AS4532" s="209" t="s">
        <v>68</v>
      </c>
      <c r="AT4532" s="223" t="str">
        <f>MONTH(B4532)&amp;"/"&amp;YEAR(B4532)</f>
        <v>1/2024</v>
      </c>
      <c r="AU4532" s="223">
        <f>WEEKNUM(B4532)-WEEKNUM(EOMONTH(B4532,-1)+1)+1</f>
        <v>1</v>
      </c>
      <c r="AV4532" s="209" t="str">
        <f>MONTH(R4532)&amp;"/"&amp;YEAR(R4532)</f>
        <v>1/1900</v>
      </c>
      <c r="AW4532" s="209" t="e">
        <f>WEEKNUM(R4532)-WEEKNUM(EOMONTH(R4532,-1)+1)+1</f>
        <v>#NUM!</v>
      </c>
      <c r="AX4532" s="209">
        <f>IF(BB4532="S",IF(Q4532="1. Aceitou o programa",R4532-B4532,0),0)</f>
        <v>0</v>
      </c>
      <c r="AY4532" s="209">
        <f>IF(BB4532="S",IF(AND(S4532&lt;&gt;"",R4532&lt;&gt;""),S4532-R4532,0),0)</f>
        <v>0</v>
      </c>
      <c r="AZ4532" s="209">
        <f>IF(BB4532="S",IF(Q4532="1. Aceitou o programa",IF(OR(X4532="Não se Aplica",X4532=""),IF(OR(W4532="Não se Aplica",W4532=""),0,W4532-V4532),AVERAGE(X4532-W4532,W4532-V4532)),0),0)</f>
        <v>0</v>
      </c>
      <c r="BA4532" s="209">
        <f>IF(BB4532="S",IF(AND(Q4532="1. Aceitou o programa",AH4532="Realizada"),IFERROR(IF(AG4532="",0,AG4532-R4532),0),0),0)</f>
        <v>0</v>
      </c>
      <c r="BB4532" s="209" t="str">
        <f>_xlfn.XLOOKUP(U4532,'Lista Suspensa'!$AA$20:$AA$23,'Lista Suspensa'!$AB$20:$AB$23,"N/A")</f>
        <v>S</v>
      </c>
    </row>
    <row r="4533" spans="1:54" ht="12" customHeight="1">
      <c r="A4533" s="151" t="s">
        <v>121</v>
      </c>
      <c r="B4533" s="152">
        <v>45292</v>
      </c>
      <c r="C4533" s="153" t="s">
        <v>122</v>
      </c>
      <c r="D4533" s="153" t="s">
        <v>56</v>
      </c>
      <c r="E4533" s="244">
        <v>79379647</v>
      </c>
      <c r="F4533" s="144" t="s">
        <v>8127</v>
      </c>
      <c r="G4533" s="230"/>
      <c r="H4533" s="154">
        <v>32702</v>
      </c>
      <c r="I4533" s="153">
        <v>36</v>
      </c>
      <c r="J4533" s="148" t="s">
        <v>58</v>
      </c>
      <c r="K4533" s="153"/>
      <c r="L4533" s="153"/>
      <c r="M4533" s="153"/>
      <c r="N4533" s="153"/>
      <c r="O4533" s="155" t="s">
        <v>8128</v>
      </c>
      <c r="P4533" s="156" t="s">
        <v>60</v>
      </c>
      <c r="Q4533" s="157" t="s">
        <v>7576</v>
      </c>
      <c r="R4533" s="158"/>
      <c r="S4533" s="159">
        <v>45895</v>
      </c>
      <c r="T4533" s="159" t="s">
        <v>6983</v>
      </c>
      <c r="U4533" s="159" t="s">
        <v>6152</v>
      </c>
      <c r="V4533" s="154">
        <v>45861</v>
      </c>
      <c r="W4533" s="154">
        <v>45866</v>
      </c>
      <c r="X4533" s="154">
        <v>45895</v>
      </c>
      <c r="Y4533" s="160"/>
      <c r="Z4533" s="160"/>
      <c r="AA4533" s="153"/>
      <c r="AB4533" s="153"/>
      <c r="AC4533" s="182" t="e">
        <f t="shared" si="142"/>
        <v>#DIV/0!</v>
      </c>
      <c r="AD4533" s="153" t="e">
        <f t="shared" si="143"/>
        <v>#DIV/0!</v>
      </c>
      <c r="AE4533" s="207"/>
      <c r="AF4533" s="153"/>
      <c r="AG4533" s="159"/>
      <c r="AH4533" s="153"/>
      <c r="AI4533" s="161"/>
      <c r="AJ4533" s="153"/>
      <c r="AK4533" s="153"/>
      <c r="AL4533" s="207"/>
      <c r="AM4533" s="207"/>
      <c r="AN4533" s="207"/>
      <c r="AO4533" s="207"/>
      <c r="AP4533" s="147" t="s">
        <v>54</v>
      </c>
      <c r="AQ4533" s="147"/>
      <c r="AR4533" s="147"/>
      <c r="AS4533" s="209" t="s">
        <v>68</v>
      </c>
      <c r="AT4533" s="223" t="str">
        <f>MONTH(B4533)&amp;"/"&amp;YEAR(B4533)</f>
        <v>1/2024</v>
      </c>
      <c r="AU4533" s="223">
        <f>WEEKNUM(B4533)-WEEKNUM(EOMONTH(B4533,-1)+1)+1</f>
        <v>1</v>
      </c>
      <c r="AV4533" s="209" t="str">
        <f>MONTH(R4533)&amp;"/"&amp;YEAR(R4533)</f>
        <v>1/1900</v>
      </c>
      <c r="AW4533" s="209" t="e">
        <f>WEEKNUM(R4533)-WEEKNUM(EOMONTH(R4533,-1)+1)+1</f>
        <v>#NUM!</v>
      </c>
      <c r="AX4533" s="209">
        <f>IF(BB4533="S",IF(Q4533="1. Aceitou o programa",R4533-B4533,0),0)</f>
        <v>0</v>
      </c>
      <c r="AY4533" s="209">
        <f>IF(BB4533="S",IF(AND(S4533&lt;&gt;"",R4533&lt;&gt;""),S4533-R4533,0),0)</f>
        <v>0</v>
      </c>
      <c r="AZ4533" s="209">
        <f>IF(BB4533="S",IF(Q4533="1. Aceitou o programa",IF(OR(X4533="Não se Aplica",X4533=""),IF(OR(W4533="Não se Aplica",W4533=""),0,W4533-V4533),AVERAGE(X4533-W4533,W4533-V4533)),0),0)</f>
        <v>0</v>
      </c>
      <c r="BA4533" s="209">
        <f>IF(BB4533="S",IF(AND(Q4533="1. Aceitou o programa",AH4533="Realizada"),IFERROR(IF(AG4533="",0,AG4533-R4533),0),0),0)</f>
        <v>0</v>
      </c>
      <c r="BB4533" s="209" t="str">
        <f>_xlfn.XLOOKUP(U4533,'Lista Suspensa'!$AA$20:$AA$23,'Lista Suspensa'!$AB$20:$AB$23,"N/A")</f>
        <v>S</v>
      </c>
    </row>
    <row r="4534" spans="1:54" ht="12" customHeight="1">
      <c r="A4534" s="151" t="s">
        <v>121</v>
      </c>
      <c r="B4534" s="152">
        <v>45292</v>
      </c>
      <c r="C4534" s="153" t="s">
        <v>122</v>
      </c>
      <c r="D4534" s="153" t="s">
        <v>167</v>
      </c>
      <c r="E4534" s="244">
        <v>82819490</v>
      </c>
      <c r="F4534" s="144" t="s">
        <v>8129</v>
      </c>
      <c r="G4534" s="230"/>
      <c r="H4534" s="154">
        <v>32962</v>
      </c>
      <c r="I4534" s="153">
        <v>36</v>
      </c>
      <c r="J4534" s="148" t="s">
        <v>70</v>
      </c>
      <c r="K4534" s="153"/>
      <c r="L4534" s="153"/>
      <c r="M4534" s="153"/>
      <c r="N4534" s="153"/>
      <c r="O4534" s="155">
        <v>11988277314</v>
      </c>
      <c r="P4534" s="156" t="s">
        <v>60</v>
      </c>
      <c r="Q4534" s="157" t="s">
        <v>7576</v>
      </c>
      <c r="R4534" s="158"/>
      <c r="S4534" s="159">
        <v>45936</v>
      </c>
      <c r="T4534" s="159" t="s">
        <v>6983</v>
      </c>
      <c r="U4534" s="159" t="s">
        <v>6152</v>
      </c>
      <c r="V4534" s="154">
        <v>45922</v>
      </c>
      <c r="W4534" s="154">
        <v>45926</v>
      </c>
      <c r="X4534" s="154">
        <v>45936</v>
      </c>
      <c r="Y4534" s="160"/>
      <c r="Z4534" s="160"/>
      <c r="AA4534" s="153"/>
      <c r="AB4534" s="153"/>
      <c r="AC4534" s="182" t="e">
        <f t="shared" si="142"/>
        <v>#DIV/0!</v>
      </c>
      <c r="AD4534" s="153" t="e">
        <f t="shared" si="143"/>
        <v>#DIV/0!</v>
      </c>
      <c r="AE4534" s="207"/>
      <c r="AF4534" s="153"/>
      <c r="AG4534" s="159"/>
      <c r="AH4534" s="153"/>
      <c r="AI4534" s="161"/>
      <c r="AJ4534" s="153"/>
      <c r="AK4534" s="153"/>
      <c r="AL4534" s="207"/>
      <c r="AM4534" s="207"/>
      <c r="AN4534" s="207"/>
      <c r="AO4534" s="207"/>
      <c r="AP4534" s="147" t="s">
        <v>54</v>
      </c>
      <c r="AQ4534" s="147"/>
      <c r="AR4534" s="147"/>
      <c r="AS4534" s="209" t="s">
        <v>68</v>
      </c>
      <c r="AT4534" s="223" t="str">
        <f>MONTH(B4534)&amp;"/"&amp;YEAR(B4534)</f>
        <v>1/2024</v>
      </c>
      <c r="AU4534" s="223">
        <f>WEEKNUM(B4534)-WEEKNUM(EOMONTH(B4534,-1)+1)+1</f>
        <v>1</v>
      </c>
      <c r="AV4534" s="209" t="str">
        <f>MONTH(R4534)&amp;"/"&amp;YEAR(R4534)</f>
        <v>1/1900</v>
      </c>
      <c r="AW4534" s="209" t="e">
        <f>WEEKNUM(R4534)-WEEKNUM(EOMONTH(R4534,-1)+1)+1</f>
        <v>#NUM!</v>
      </c>
      <c r="AX4534" s="209">
        <f>IF(BB4534="S",IF(Q4534="1. Aceitou o programa",R4534-B4534,0),0)</f>
        <v>0</v>
      </c>
      <c r="AY4534" s="209">
        <f>IF(BB4534="S",IF(AND(S4534&lt;&gt;"",R4534&lt;&gt;""),S4534-R4534,0),0)</f>
        <v>0</v>
      </c>
      <c r="AZ4534" s="209">
        <f>IF(BB4534="S",IF(Q4534="1. Aceitou o programa",IF(OR(X4534="Não se Aplica",X4534=""),IF(OR(W4534="Não se Aplica",W4534=""),0,W4534-V4534),AVERAGE(X4534-W4534,W4534-V4534)),0),0)</f>
        <v>0</v>
      </c>
      <c r="BA4534" s="209">
        <f>IF(BB4534="S",IF(AND(Q4534="1. Aceitou o programa",AH4534="Realizada"),IFERROR(IF(AG4534="",0,AG4534-R4534),0),0),0)</f>
        <v>0</v>
      </c>
      <c r="BB4534" s="209" t="str">
        <f>_xlfn.XLOOKUP(U4534,'Lista Suspensa'!$AA$20:$AA$23,'Lista Suspensa'!$AB$20:$AB$23,"N/A")</f>
        <v>S</v>
      </c>
    </row>
    <row r="4535" spans="1:54" ht="12" customHeight="1">
      <c r="A4535" s="151" t="s">
        <v>121</v>
      </c>
      <c r="B4535" s="152">
        <v>45292</v>
      </c>
      <c r="C4535" s="153" t="s">
        <v>122</v>
      </c>
      <c r="D4535" s="153" t="s">
        <v>123</v>
      </c>
      <c r="E4535" s="244">
        <v>87553574</v>
      </c>
      <c r="F4535" s="144" t="s">
        <v>8130</v>
      </c>
      <c r="G4535" s="230"/>
      <c r="H4535" s="154">
        <v>33194</v>
      </c>
      <c r="I4535" s="153">
        <v>35</v>
      </c>
      <c r="J4535" s="148" t="s">
        <v>58</v>
      </c>
      <c r="K4535" s="153"/>
      <c r="L4535" s="153"/>
      <c r="M4535" s="153"/>
      <c r="N4535" s="153"/>
      <c r="O4535" s="155">
        <v>24992280071</v>
      </c>
      <c r="P4535" s="156" t="s">
        <v>60</v>
      </c>
      <c r="Q4535" s="157" t="s">
        <v>7576</v>
      </c>
      <c r="R4535" s="158"/>
      <c r="S4535" s="159">
        <v>46053</v>
      </c>
      <c r="T4535" s="159" t="s">
        <v>6983</v>
      </c>
      <c r="U4535" s="159" t="s">
        <v>6152</v>
      </c>
      <c r="V4535" s="154">
        <v>45982</v>
      </c>
      <c r="W4535" s="154">
        <v>46001</v>
      </c>
      <c r="X4535" s="154">
        <v>46053</v>
      </c>
      <c r="Y4535" s="160"/>
      <c r="Z4535" s="160"/>
      <c r="AA4535" s="153"/>
      <c r="AB4535" s="153"/>
      <c r="AC4535" s="182" t="e">
        <f t="shared" si="142"/>
        <v>#DIV/0!</v>
      </c>
      <c r="AD4535" s="153" t="e">
        <f t="shared" si="143"/>
        <v>#DIV/0!</v>
      </c>
      <c r="AE4535" s="207"/>
      <c r="AF4535" s="153"/>
      <c r="AG4535" s="159"/>
      <c r="AH4535" s="153"/>
      <c r="AI4535" s="161"/>
      <c r="AJ4535" s="153"/>
      <c r="AK4535" s="153"/>
      <c r="AL4535" s="207"/>
      <c r="AM4535" s="207"/>
      <c r="AN4535" s="207"/>
      <c r="AO4535" s="207"/>
      <c r="AP4535" s="147" t="s">
        <v>54</v>
      </c>
      <c r="AQ4535" s="147"/>
      <c r="AR4535" s="147"/>
      <c r="AS4535" s="209" t="s">
        <v>68</v>
      </c>
      <c r="AT4535" s="223" t="str">
        <f>MONTH(B4535)&amp;"/"&amp;YEAR(B4535)</f>
        <v>1/2024</v>
      </c>
      <c r="AU4535" s="223">
        <f>WEEKNUM(B4535)-WEEKNUM(EOMONTH(B4535,-1)+1)+1</f>
        <v>1</v>
      </c>
      <c r="AV4535" s="209" t="str">
        <f>MONTH(R4535)&amp;"/"&amp;YEAR(R4535)</f>
        <v>1/1900</v>
      </c>
      <c r="AW4535" s="209" t="e">
        <f>WEEKNUM(R4535)-WEEKNUM(EOMONTH(R4535,-1)+1)+1</f>
        <v>#NUM!</v>
      </c>
      <c r="AX4535" s="209">
        <f>IF(BB4535="S",IF(Q4535="1. Aceitou o programa",R4535-B4535,0),0)</f>
        <v>0</v>
      </c>
      <c r="AY4535" s="209">
        <f>IF(BB4535="S",IF(AND(S4535&lt;&gt;"",R4535&lt;&gt;""),S4535-R4535,0),0)</f>
        <v>0</v>
      </c>
      <c r="AZ4535" s="209">
        <f>IF(BB4535="S",IF(Q4535="1. Aceitou o programa",IF(OR(X4535="Não se Aplica",X4535=""),IF(OR(W4535="Não se Aplica",W4535=""),0,W4535-V4535),AVERAGE(X4535-W4535,W4535-V4535)),0),0)</f>
        <v>0</v>
      </c>
      <c r="BA4535" s="209">
        <f>IF(BB4535="S",IF(AND(Q4535="1. Aceitou o programa",AH4535="Realizada"),IFERROR(IF(AG4535="",0,AG4535-R4535),0),0),0)</f>
        <v>0</v>
      </c>
      <c r="BB4535" s="209" t="str">
        <f>_xlfn.XLOOKUP(U4535,'Lista Suspensa'!$AA$20:$AA$23,'Lista Suspensa'!$AB$20:$AB$23,"N/A")</f>
        <v>S</v>
      </c>
    </row>
    <row r="4536" spans="1:54" ht="12" customHeight="1">
      <c r="A4536" s="151" t="s">
        <v>121</v>
      </c>
      <c r="B4536" s="152">
        <v>45292</v>
      </c>
      <c r="C4536" s="153" t="s">
        <v>122</v>
      </c>
      <c r="D4536" s="153" t="s">
        <v>167</v>
      </c>
      <c r="E4536" s="244">
        <v>89705331</v>
      </c>
      <c r="F4536" s="144" t="s">
        <v>8131</v>
      </c>
      <c r="G4536" s="230"/>
      <c r="H4536" s="154">
        <v>33232</v>
      </c>
      <c r="I4536" s="153">
        <v>35</v>
      </c>
      <c r="J4536" s="148" t="s">
        <v>70</v>
      </c>
      <c r="K4536" s="153"/>
      <c r="L4536" s="153"/>
      <c r="M4536" s="153"/>
      <c r="N4536" s="153"/>
      <c r="O4536" s="155" t="s">
        <v>8132</v>
      </c>
      <c r="P4536" s="156" t="s">
        <v>60</v>
      </c>
      <c r="Q4536" s="157" t="s">
        <v>7576</v>
      </c>
      <c r="R4536" s="158"/>
      <c r="S4536" s="159">
        <v>45930</v>
      </c>
      <c r="T4536" s="159" t="s">
        <v>6983</v>
      </c>
      <c r="U4536" s="159" t="s">
        <v>6152</v>
      </c>
      <c r="V4536" s="154">
        <v>45887</v>
      </c>
      <c r="W4536" s="154">
        <v>45889</v>
      </c>
      <c r="X4536" s="154">
        <v>45930</v>
      </c>
      <c r="Y4536" s="160"/>
      <c r="Z4536" s="160"/>
      <c r="AA4536" s="153"/>
      <c r="AB4536" s="153"/>
      <c r="AC4536" s="182" t="e">
        <f t="shared" si="142"/>
        <v>#DIV/0!</v>
      </c>
      <c r="AD4536" s="153" t="e">
        <f t="shared" si="143"/>
        <v>#DIV/0!</v>
      </c>
      <c r="AE4536" s="207"/>
      <c r="AF4536" s="153"/>
      <c r="AG4536" s="159"/>
      <c r="AH4536" s="153"/>
      <c r="AI4536" s="161"/>
      <c r="AJ4536" s="153"/>
      <c r="AK4536" s="153"/>
      <c r="AL4536" s="207"/>
      <c r="AM4536" s="207"/>
      <c r="AN4536" s="207"/>
      <c r="AO4536" s="207"/>
      <c r="AP4536" s="147" t="s">
        <v>54</v>
      </c>
      <c r="AQ4536" s="147"/>
      <c r="AR4536" s="147"/>
      <c r="AS4536" s="209" t="s">
        <v>68</v>
      </c>
      <c r="AT4536" s="223" t="str">
        <f>MONTH(B4536)&amp;"/"&amp;YEAR(B4536)</f>
        <v>1/2024</v>
      </c>
      <c r="AU4536" s="223">
        <f>WEEKNUM(B4536)-WEEKNUM(EOMONTH(B4536,-1)+1)+1</f>
        <v>1</v>
      </c>
      <c r="AV4536" s="209" t="str">
        <f>MONTH(R4536)&amp;"/"&amp;YEAR(R4536)</f>
        <v>1/1900</v>
      </c>
      <c r="AW4536" s="209" t="e">
        <f>WEEKNUM(R4536)-WEEKNUM(EOMONTH(R4536,-1)+1)+1</f>
        <v>#NUM!</v>
      </c>
      <c r="AX4536" s="209">
        <f>IF(BB4536="S",IF(Q4536="1. Aceitou o programa",R4536-B4536,0),0)</f>
        <v>0</v>
      </c>
      <c r="AY4536" s="209">
        <f>IF(BB4536="S",IF(AND(S4536&lt;&gt;"",R4536&lt;&gt;""),S4536-R4536,0),0)</f>
        <v>0</v>
      </c>
      <c r="AZ4536" s="209">
        <f>IF(BB4536="S",IF(Q4536="1. Aceitou o programa",IF(OR(X4536="Não se Aplica",X4536=""),IF(OR(W4536="Não se Aplica",W4536=""),0,W4536-V4536),AVERAGE(X4536-W4536,W4536-V4536)),0),0)</f>
        <v>0</v>
      </c>
      <c r="BA4536" s="209">
        <f>IF(BB4536="S",IF(AND(Q4536="1. Aceitou o programa",AH4536="Realizada"),IFERROR(IF(AG4536="",0,AG4536-R4536),0),0),0)</f>
        <v>0</v>
      </c>
      <c r="BB4536" s="209" t="str">
        <f>_xlfn.XLOOKUP(U4536,'Lista Suspensa'!$AA$20:$AA$23,'Lista Suspensa'!$AB$20:$AB$23,"N/A")</f>
        <v>S</v>
      </c>
    </row>
    <row r="4537" spans="1:54" ht="12" customHeight="1">
      <c r="A4537" s="151" t="s">
        <v>121</v>
      </c>
      <c r="B4537" s="152">
        <v>45292</v>
      </c>
      <c r="C4537" s="153" t="s">
        <v>122</v>
      </c>
      <c r="D4537" s="153" t="s">
        <v>167</v>
      </c>
      <c r="E4537" s="244">
        <v>85775939</v>
      </c>
      <c r="F4537" s="144" t="s">
        <v>8133</v>
      </c>
      <c r="G4537" s="230"/>
      <c r="H4537" s="154">
        <v>33281</v>
      </c>
      <c r="I4537" s="153">
        <v>35</v>
      </c>
      <c r="J4537" s="148" t="s">
        <v>70</v>
      </c>
      <c r="K4537" s="153"/>
      <c r="L4537" s="153"/>
      <c r="M4537" s="153"/>
      <c r="N4537" s="153"/>
      <c r="O4537" s="155">
        <v>13997529573</v>
      </c>
      <c r="P4537" s="156" t="s">
        <v>60</v>
      </c>
      <c r="Q4537" s="157" t="s">
        <v>7576</v>
      </c>
      <c r="R4537" s="158"/>
      <c r="S4537" s="159">
        <v>45924</v>
      </c>
      <c r="T4537" s="159" t="s">
        <v>6983</v>
      </c>
      <c r="U4537" s="159" t="s">
        <v>6152</v>
      </c>
      <c r="V4537" s="154">
        <v>45887</v>
      </c>
      <c r="W4537" s="154">
        <v>45889</v>
      </c>
      <c r="X4537" s="154">
        <v>45924</v>
      </c>
      <c r="Y4537" s="160"/>
      <c r="Z4537" s="160"/>
      <c r="AA4537" s="153"/>
      <c r="AB4537" s="153"/>
      <c r="AC4537" s="182" t="e">
        <f t="shared" si="142"/>
        <v>#DIV/0!</v>
      </c>
      <c r="AD4537" s="153" t="e">
        <f t="shared" si="143"/>
        <v>#DIV/0!</v>
      </c>
      <c r="AE4537" s="207"/>
      <c r="AF4537" s="153"/>
      <c r="AG4537" s="159"/>
      <c r="AH4537" s="153"/>
      <c r="AI4537" s="161"/>
      <c r="AJ4537" s="153"/>
      <c r="AK4537" s="153"/>
      <c r="AL4537" s="207"/>
      <c r="AM4537" s="207"/>
      <c r="AN4537" s="207"/>
      <c r="AO4537" s="207"/>
      <c r="AP4537" s="147" t="s">
        <v>54</v>
      </c>
      <c r="AQ4537" s="147"/>
      <c r="AR4537" s="147"/>
      <c r="AS4537" s="209" t="s">
        <v>68</v>
      </c>
      <c r="AT4537" s="223" t="str">
        <f>MONTH(B4537)&amp;"/"&amp;YEAR(B4537)</f>
        <v>1/2024</v>
      </c>
      <c r="AU4537" s="223">
        <f>WEEKNUM(B4537)-WEEKNUM(EOMONTH(B4537,-1)+1)+1</f>
        <v>1</v>
      </c>
      <c r="AV4537" s="209" t="str">
        <f>MONTH(R4537)&amp;"/"&amp;YEAR(R4537)</f>
        <v>1/1900</v>
      </c>
      <c r="AW4537" s="209" t="e">
        <f>WEEKNUM(R4537)-WEEKNUM(EOMONTH(R4537,-1)+1)+1</f>
        <v>#NUM!</v>
      </c>
      <c r="AX4537" s="209">
        <f>IF(BB4537="S",IF(Q4537="1. Aceitou o programa",R4537-B4537,0),0)</f>
        <v>0</v>
      </c>
      <c r="AY4537" s="209">
        <f>IF(BB4537="S",IF(AND(S4537&lt;&gt;"",R4537&lt;&gt;""),S4537-R4537,0),0)</f>
        <v>0</v>
      </c>
      <c r="AZ4537" s="209">
        <f>IF(BB4537="S",IF(Q4537="1. Aceitou o programa",IF(OR(X4537="Não se Aplica",X4537=""),IF(OR(W4537="Não se Aplica",W4537=""),0,W4537-V4537),AVERAGE(X4537-W4537,W4537-V4537)),0),0)</f>
        <v>0</v>
      </c>
      <c r="BA4537" s="209">
        <f>IF(BB4537="S",IF(AND(Q4537="1. Aceitou o programa",AH4537="Realizada"),IFERROR(IF(AG4537="",0,AG4537-R4537),0),0),0)</f>
        <v>0</v>
      </c>
      <c r="BB4537" s="209" t="str">
        <f>_xlfn.XLOOKUP(U4537,'Lista Suspensa'!$AA$20:$AA$23,'Lista Suspensa'!$AB$20:$AB$23,"N/A")</f>
        <v>S</v>
      </c>
    </row>
    <row r="4538" spans="1:54" ht="12" customHeight="1">
      <c r="A4538" s="151" t="s">
        <v>121</v>
      </c>
      <c r="B4538" s="152">
        <v>45292</v>
      </c>
      <c r="C4538" s="153" t="s">
        <v>122</v>
      </c>
      <c r="D4538" s="153" t="s">
        <v>167</v>
      </c>
      <c r="E4538" s="244">
        <v>85833818</v>
      </c>
      <c r="F4538" s="144" t="s">
        <v>8134</v>
      </c>
      <c r="G4538" s="230"/>
      <c r="H4538" s="154">
        <v>33464</v>
      </c>
      <c r="I4538" s="153">
        <v>34</v>
      </c>
      <c r="J4538" s="148" t="s">
        <v>70</v>
      </c>
      <c r="K4538" s="153"/>
      <c r="L4538" s="153"/>
      <c r="M4538" s="153"/>
      <c r="N4538" s="153"/>
      <c r="O4538" s="155">
        <v>11960303380</v>
      </c>
      <c r="P4538" s="156" t="s">
        <v>60</v>
      </c>
      <c r="Q4538" s="157" t="s">
        <v>7576</v>
      </c>
      <c r="R4538" s="158"/>
      <c r="S4538" s="159">
        <v>45924</v>
      </c>
      <c r="T4538" s="159" t="s">
        <v>6983</v>
      </c>
      <c r="U4538" s="159" t="s">
        <v>6152</v>
      </c>
      <c r="V4538" s="154">
        <v>45887</v>
      </c>
      <c r="W4538" s="154">
        <v>45889</v>
      </c>
      <c r="X4538" s="154">
        <v>45924</v>
      </c>
      <c r="Y4538" s="160"/>
      <c r="Z4538" s="160"/>
      <c r="AA4538" s="153"/>
      <c r="AB4538" s="153"/>
      <c r="AC4538" s="182" t="e">
        <f t="shared" si="142"/>
        <v>#DIV/0!</v>
      </c>
      <c r="AD4538" s="153" t="e">
        <f t="shared" si="143"/>
        <v>#DIV/0!</v>
      </c>
      <c r="AE4538" s="207"/>
      <c r="AF4538" s="153"/>
      <c r="AG4538" s="159"/>
      <c r="AH4538" s="153"/>
      <c r="AI4538" s="161"/>
      <c r="AJ4538" s="153"/>
      <c r="AK4538" s="153"/>
      <c r="AL4538" s="207"/>
      <c r="AM4538" s="207"/>
      <c r="AN4538" s="207"/>
      <c r="AO4538" s="207"/>
      <c r="AP4538" s="147" t="s">
        <v>54</v>
      </c>
      <c r="AQ4538" s="147"/>
      <c r="AR4538" s="147"/>
      <c r="AS4538" s="209" t="s">
        <v>68</v>
      </c>
      <c r="AT4538" s="223" t="str">
        <f>MONTH(B4538)&amp;"/"&amp;YEAR(B4538)</f>
        <v>1/2024</v>
      </c>
      <c r="AU4538" s="223">
        <f>WEEKNUM(B4538)-WEEKNUM(EOMONTH(B4538,-1)+1)+1</f>
        <v>1</v>
      </c>
      <c r="AV4538" s="209" t="str">
        <f>MONTH(R4538)&amp;"/"&amp;YEAR(R4538)</f>
        <v>1/1900</v>
      </c>
      <c r="AW4538" s="209" t="e">
        <f>WEEKNUM(R4538)-WEEKNUM(EOMONTH(R4538,-1)+1)+1</f>
        <v>#NUM!</v>
      </c>
      <c r="AX4538" s="209">
        <f>IF(BB4538="S",IF(Q4538="1. Aceitou o programa",R4538-B4538,0),0)</f>
        <v>0</v>
      </c>
      <c r="AY4538" s="209">
        <f>IF(BB4538="S",IF(AND(S4538&lt;&gt;"",R4538&lt;&gt;""),S4538-R4538,0),0)</f>
        <v>0</v>
      </c>
      <c r="AZ4538" s="209">
        <f>IF(BB4538="S",IF(Q4538="1. Aceitou o programa",IF(OR(X4538="Não se Aplica",X4538=""),IF(OR(W4538="Não se Aplica",W4538=""),0,W4538-V4538),AVERAGE(X4538-W4538,W4538-V4538)),0),0)</f>
        <v>0</v>
      </c>
      <c r="BA4538" s="209">
        <f>IF(BB4538="S",IF(AND(Q4538="1. Aceitou o programa",AH4538="Realizada"),IFERROR(IF(AG4538="",0,AG4538-R4538),0),0),0)</f>
        <v>0</v>
      </c>
      <c r="BB4538" s="209" t="str">
        <f>_xlfn.XLOOKUP(U4538,'Lista Suspensa'!$AA$20:$AA$23,'Lista Suspensa'!$AB$20:$AB$23,"N/A")</f>
        <v>S</v>
      </c>
    </row>
    <row r="4539" spans="1:54" ht="12" customHeight="1">
      <c r="A4539" s="151" t="s">
        <v>121</v>
      </c>
      <c r="B4539" s="152">
        <v>45292</v>
      </c>
      <c r="C4539" s="153" t="s">
        <v>122</v>
      </c>
      <c r="D4539" s="153" t="s">
        <v>167</v>
      </c>
      <c r="E4539" s="244">
        <v>86521311</v>
      </c>
      <c r="F4539" s="144" t="s">
        <v>8135</v>
      </c>
      <c r="G4539" s="230"/>
      <c r="H4539" s="154">
        <v>33471</v>
      </c>
      <c r="I4539" s="153">
        <v>34</v>
      </c>
      <c r="J4539" s="148" t="s">
        <v>70</v>
      </c>
      <c r="K4539" s="153"/>
      <c r="L4539" s="153"/>
      <c r="M4539" s="153"/>
      <c r="N4539" s="153"/>
      <c r="O4539" s="155">
        <v>11977968487</v>
      </c>
      <c r="P4539" s="156" t="s">
        <v>60</v>
      </c>
      <c r="Q4539" s="157" t="s">
        <v>7576</v>
      </c>
      <c r="R4539" s="158"/>
      <c r="S4539" s="159">
        <v>45905</v>
      </c>
      <c r="T4539" s="159" t="s">
        <v>6983</v>
      </c>
      <c r="U4539" s="159" t="s">
        <v>6152</v>
      </c>
      <c r="V4539" s="154">
        <v>45887</v>
      </c>
      <c r="W4539" s="154">
        <v>45889</v>
      </c>
      <c r="X4539" s="154">
        <v>45905</v>
      </c>
      <c r="Y4539" s="160"/>
      <c r="Z4539" s="160"/>
      <c r="AA4539" s="153"/>
      <c r="AB4539" s="153"/>
      <c r="AC4539" s="182" t="e">
        <f t="shared" si="142"/>
        <v>#DIV/0!</v>
      </c>
      <c r="AD4539" s="153" t="e">
        <f t="shared" si="143"/>
        <v>#DIV/0!</v>
      </c>
      <c r="AE4539" s="207"/>
      <c r="AF4539" s="153"/>
      <c r="AG4539" s="159"/>
      <c r="AH4539" s="153"/>
      <c r="AI4539" s="161"/>
      <c r="AJ4539" s="153"/>
      <c r="AK4539" s="153"/>
      <c r="AL4539" s="207" t="s">
        <v>85</v>
      </c>
      <c r="AM4539" s="207" t="s">
        <v>86</v>
      </c>
      <c r="AN4539" s="207"/>
      <c r="AO4539" s="207"/>
      <c r="AP4539" s="147" t="s">
        <v>54</v>
      </c>
      <c r="AQ4539" s="147"/>
      <c r="AR4539" s="147"/>
      <c r="AS4539" s="209" t="s">
        <v>68</v>
      </c>
      <c r="AT4539" s="223" t="str">
        <f>MONTH(B4539)&amp;"/"&amp;YEAR(B4539)</f>
        <v>1/2024</v>
      </c>
      <c r="AU4539" s="223">
        <f>WEEKNUM(B4539)-WEEKNUM(EOMONTH(B4539,-1)+1)+1</f>
        <v>1</v>
      </c>
      <c r="AV4539" s="209" t="str">
        <f>MONTH(R4539)&amp;"/"&amp;YEAR(R4539)</f>
        <v>1/1900</v>
      </c>
      <c r="AW4539" s="209" t="e">
        <f>WEEKNUM(R4539)-WEEKNUM(EOMONTH(R4539,-1)+1)+1</f>
        <v>#NUM!</v>
      </c>
      <c r="AX4539" s="209">
        <f>IF(BB4539="S",IF(Q4539="1. Aceitou o programa",R4539-B4539,0),0)</f>
        <v>0</v>
      </c>
      <c r="AY4539" s="209">
        <f>IF(BB4539="S",IF(AND(S4539&lt;&gt;"",R4539&lt;&gt;""),S4539-R4539,0),0)</f>
        <v>0</v>
      </c>
      <c r="AZ4539" s="209">
        <f>IF(BB4539="S",IF(Q4539="1. Aceitou o programa",IF(OR(X4539="Não se Aplica",X4539=""),IF(OR(W4539="Não se Aplica",W4539=""),0,W4539-V4539),AVERAGE(X4539-W4539,W4539-V4539)),0),0)</f>
        <v>0</v>
      </c>
      <c r="BA4539" s="209">
        <f>IF(BB4539="S",IF(AND(Q4539="1. Aceitou o programa",AH4539="Realizada"),IFERROR(IF(AG4539="",0,AG4539-R4539),0),0),0)</f>
        <v>0</v>
      </c>
      <c r="BB4539" s="209" t="str">
        <f>_xlfn.XLOOKUP(U4539,'Lista Suspensa'!$AA$20:$AA$23,'Lista Suspensa'!$AB$20:$AB$23,"N/A")</f>
        <v>S</v>
      </c>
    </row>
    <row r="4540" spans="1:54" ht="12" customHeight="1">
      <c r="A4540" s="151" t="s">
        <v>121</v>
      </c>
      <c r="B4540" s="152">
        <v>45292</v>
      </c>
      <c r="C4540" s="153" t="s">
        <v>122</v>
      </c>
      <c r="D4540" s="153" t="s">
        <v>167</v>
      </c>
      <c r="E4540" s="244">
        <v>94190005</v>
      </c>
      <c r="F4540" s="144" t="s">
        <v>8136</v>
      </c>
      <c r="G4540" s="230"/>
      <c r="H4540" s="154">
        <v>33704</v>
      </c>
      <c r="I4540" s="153">
        <v>34</v>
      </c>
      <c r="J4540" s="148" t="s">
        <v>70</v>
      </c>
      <c r="K4540" s="153"/>
      <c r="L4540" s="153"/>
      <c r="M4540" s="153"/>
      <c r="N4540" s="153"/>
      <c r="O4540" s="155">
        <v>11933640202</v>
      </c>
      <c r="P4540" s="156" t="s">
        <v>60</v>
      </c>
      <c r="Q4540" s="157" t="s">
        <v>7576</v>
      </c>
      <c r="R4540" s="158"/>
      <c r="S4540" s="159">
        <v>45938</v>
      </c>
      <c r="T4540" s="159" t="s">
        <v>6983</v>
      </c>
      <c r="U4540" s="159" t="s">
        <v>6152</v>
      </c>
      <c r="V4540" s="154">
        <v>45922</v>
      </c>
      <c r="W4540" s="154">
        <v>45926</v>
      </c>
      <c r="X4540" s="154">
        <v>45938</v>
      </c>
      <c r="Y4540" s="160"/>
      <c r="Z4540" s="160"/>
      <c r="AA4540" s="153"/>
      <c r="AB4540" s="153"/>
      <c r="AC4540" s="182" t="e">
        <f t="shared" si="142"/>
        <v>#DIV/0!</v>
      </c>
      <c r="AD4540" s="153" t="e">
        <f t="shared" si="143"/>
        <v>#DIV/0!</v>
      </c>
      <c r="AE4540" s="207"/>
      <c r="AF4540" s="153"/>
      <c r="AG4540" s="159"/>
      <c r="AH4540" s="153"/>
      <c r="AI4540" s="161"/>
      <c r="AJ4540" s="153"/>
      <c r="AK4540" s="153"/>
      <c r="AL4540" s="207"/>
      <c r="AM4540" s="207"/>
      <c r="AN4540" s="207"/>
      <c r="AO4540" s="207"/>
      <c r="AP4540" s="147" t="s">
        <v>54</v>
      </c>
      <c r="AQ4540" s="147"/>
      <c r="AR4540" s="147"/>
      <c r="AS4540" s="209" t="s">
        <v>68</v>
      </c>
      <c r="AT4540" s="223" t="str">
        <f>MONTH(B4540)&amp;"/"&amp;YEAR(B4540)</f>
        <v>1/2024</v>
      </c>
      <c r="AU4540" s="223">
        <f>WEEKNUM(B4540)-WEEKNUM(EOMONTH(B4540,-1)+1)+1</f>
        <v>1</v>
      </c>
      <c r="AV4540" s="209" t="str">
        <f>MONTH(R4540)&amp;"/"&amp;YEAR(R4540)</f>
        <v>1/1900</v>
      </c>
      <c r="AW4540" s="209" t="e">
        <f>WEEKNUM(R4540)-WEEKNUM(EOMONTH(R4540,-1)+1)+1</f>
        <v>#NUM!</v>
      </c>
      <c r="AX4540" s="209">
        <f>IF(BB4540="S",IF(Q4540="1. Aceitou o programa",R4540-B4540,0),0)</f>
        <v>0</v>
      </c>
      <c r="AY4540" s="209">
        <f>IF(BB4540="S",IF(AND(S4540&lt;&gt;"",R4540&lt;&gt;""),S4540-R4540,0),0)</f>
        <v>0</v>
      </c>
      <c r="AZ4540" s="209">
        <f>IF(BB4540="S",IF(Q4540="1. Aceitou o programa",IF(OR(X4540="Não se Aplica",X4540=""),IF(OR(W4540="Não se Aplica",W4540=""),0,W4540-V4540),AVERAGE(X4540-W4540,W4540-V4540)),0),0)</f>
        <v>0</v>
      </c>
      <c r="BA4540" s="209">
        <f>IF(BB4540="S",IF(AND(Q4540="1. Aceitou o programa",AH4540="Realizada"),IFERROR(IF(AG4540="",0,AG4540-R4540),0),0),0)</f>
        <v>0</v>
      </c>
      <c r="BB4540" s="209" t="str">
        <f>_xlfn.XLOOKUP(U4540,'Lista Suspensa'!$AA$20:$AA$23,'Lista Suspensa'!$AB$20:$AB$23,"N/A")</f>
        <v>S</v>
      </c>
    </row>
    <row r="4541" spans="1:54" ht="12" customHeight="1">
      <c r="A4541" s="151" t="s">
        <v>121</v>
      </c>
      <c r="B4541" s="152">
        <v>45292</v>
      </c>
      <c r="C4541" s="153" t="s">
        <v>122</v>
      </c>
      <c r="D4541" s="153" t="s">
        <v>324</v>
      </c>
      <c r="E4541" s="244">
        <v>88605640</v>
      </c>
      <c r="F4541" s="144" t="s">
        <v>8137</v>
      </c>
      <c r="G4541" s="230"/>
      <c r="H4541" s="154">
        <v>33710</v>
      </c>
      <c r="I4541" s="153">
        <v>34</v>
      </c>
      <c r="J4541" s="148" t="s">
        <v>58</v>
      </c>
      <c r="K4541" s="153"/>
      <c r="L4541" s="153"/>
      <c r="M4541" s="153"/>
      <c r="N4541" s="153"/>
      <c r="O4541" s="155" t="s">
        <v>8138</v>
      </c>
      <c r="P4541" s="156" t="s">
        <v>60</v>
      </c>
      <c r="Q4541" s="157" t="s">
        <v>7576</v>
      </c>
      <c r="R4541" s="158"/>
      <c r="S4541" s="159">
        <v>45875</v>
      </c>
      <c r="T4541" s="159" t="s">
        <v>6983</v>
      </c>
      <c r="U4541" s="159" t="s">
        <v>6152</v>
      </c>
      <c r="V4541" s="154">
        <v>45861</v>
      </c>
      <c r="W4541" s="154">
        <v>45866</v>
      </c>
      <c r="X4541" s="154">
        <v>45875</v>
      </c>
      <c r="Y4541" s="160"/>
      <c r="Z4541" s="160"/>
      <c r="AA4541" s="153"/>
      <c r="AB4541" s="153"/>
      <c r="AC4541" s="182" t="e">
        <f t="shared" si="142"/>
        <v>#DIV/0!</v>
      </c>
      <c r="AD4541" s="153" t="e">
        <f t="shared" si="143"/>
        <v>#DIV/0!</v>
      </c>
      <c r="AE4541" s="207"/>
      <c r="AF4541" s="153"/>
      <c r="AG4541" s="159"/>
      <c r="AH4541" s="153"/>
      <c r="AI4541" s="161"/>
      <c r="AJ4541" s="153"/>
      <c r="AK4541" s="153"/>
      <c r="AL4541" s="207"/>
      <c r="AM4541" s="207"/>
      <c r="AN4541" s="207"/>
      <c r="AO4541" s="207"/>
      <c r="AP4541" s="147" t="s">
        <v>54</v>
      </c>
      <c r="AQ4541" s="147"/>
      <c r="AR4541" s="147"/>
      <c r="AS4541" s="209" t="s">
        <v>68</v>
      </c>
      <c r="AT4541" s="223" t="str">
        <f>MONTH(B4541)&amp;"/"&amp;YEAR(B4541)</f>
        <v>1/2024</v>
      </c>
      <c r="AU4541" s="223">
        <f>WEEKNUM(B4541)-WEEKNUM(EOMONTH(B4541,-1)+1)+1</f>
        <v>1</v>
      </c>
      <c r="AV4541" s="209" t="str">
        <f>MONTH(R4541)&amp;"/"&amp;YEAR(R4541)</f>
        <v>1/1900</v>
      </c>
      <c r="AW4541" s="209" t="e">
        <f>WEEKNUM(R4541)-WEEKNUM(EOMONTH(R4541,-1)+1)+1</f>
        <v>#NUM!</v>
      </c>
      <c r="AX4541" s="209">
        <f>IF(BB4541="S",IF(Q4541="1. Aceitou o programa",R4541-B4541,0),0)</f>
        <v>0</v>
      </c>
      <c r="AY4541" s="209">
        <f>IF(BB4541="S",IF(AND(S4541&lt;&gt;"",R4541&lt;&gt;""),S4541-R4541,0),0)</f>
        <v>0</v>
      </c>
      <c r="AZ4541" s="209">
        <f>IF(BB4541="S",IF(Q4541="1. Aceitou o programa",IF(OR(X4541="Não se Aplica",X4541=""),IF(OR(W4541="Não se Aplica",W4541=""),0,W4541-V4541),AVERAGE(X4541-W4541,W4541-V4541)),0),0)</f>
        <v>0</v>
      </c>
      <c r="BA4541" s="209">
        <f>IF(BB4541="S",IF(AND(Q4541="1. Aceitou o programa",AH4541="Realizada"),IFERROR(IF(AG4541="",0,AG4541-R4541),0),0),0)</f>
        <v>0</v>
      </c>
      <c r="BB4541" s="209" t="str">
        <f>_xlfn.XLOOKUP(U4541,'Lista Suspensa'!$AA$20:$AA$23,'Lista Suspensa'!$AB$20:$AB$23,"N/A")</f>
        <v>S</v>
      </c>
    </row>
    <row r="4542" spans="1:54" ht="12" customHeight="1">
      <c r="A4542" s="151" t="s">
        <v>121</v>
      </c>
      <c r="B4542" s="152">
        <v>45292</v>
      </c>
      <c r="C4542" s="153" t="s">
        <v>122</v>
      </c>
      <c r="D4542" s="153" t="s">
        <v>171</v>
      </c>
      <c r="E4542" s="244">
        <v>93290782</v>
      </c>
      <c r="F4542" s="144" t="s">
        <v>8139</v>
      </c>
      <c r="G4542" s="230"/>
      <c r="H4542" s="154">
        <v>33764</v>
      </c>
      <c r="I4542" s="153">
        <v>33</v>
      </c>
      <c r="J4542" s="148" t="s">
        <v>70</v>
      </c>
      <c r="K4542" s="153"/>
      <c r="L4542" s="153"/>
      <c r="M4542" s="153"/>
      <c r="N4542" s="153"/>
      <c r="O4542" s="155">
        <v>21976857245</v>
      </c>
      <c r="P4542" s="156" t="s">
        <v>60</v>
      </c>
      <c r="Q4542" s="157" t="s">
        <v>7576</v>
      </c>
      <c r="R4542" s="158"/>
      <c r="S4542" s="159">
        <v>45924</v>
      </c>
      <c r="T4542" s="159" t="s">
        <v>6983</v>
      </c>
      <c r="U4542" s="159" t="s">
        <v>6152</v>
      </c>
      <c r="V4542" s="154">
        <v>45887</v>
      </c>
      <c r="W4542" s="154">
        <v>45889</v>
      </c>
      <c r="X4542" s="154">
        <v>45924</v>
      </c>
      <c r="Y4542" s="160"/>
      <c r="Z4542" s="160"/>
      <c r="AA4542" s="153"/>
      <c r="AB4542" s="153"/>
      <c r="AC4542" s="182" t="e">
        <f t="shared" si="142"/>
        <v>#DIV/0!</v>
      </c>
      <c r="AD4542" s="153" t="e">
        <f t="shared" si="143"/>
        <v>#DIV/0!</v>
      </c>
      <c r="AE4542" s="207"/>
      <c r="AF4542" s="153"/>
      <c r="AG4542" s="159"/>
      <c r="AH4542" s="153"/>
      <c r="AI4542" s="161"/>
      <c r="AJ4542" s="153"/>
      <c r="AK4542" s="153"/>
      <c r="AL4542" s="207" t="s">
        <v>85</v>
      </c>
      <c r="AM4542" s="207" t="s">
        <v>86</v>
      </c>
      <c r="AN4542" s="207" t="s">
        <v>191</v>
      </c>
      <c r="AO4542" s="207"/>
      <c r="AP4542" s="147" t="s">
        <v>54</v>
      </c>
      <c r="AQ4542" s="147"/>
      <c r="AR4542" s="147"/>
      <c r="AS4542" s="209" t="s">
        <v>68</v>
      </c>
      <c r="AT4542" s="223" t="str">
        <f>MONTH(B4542)&amp;"/"&amp;YEAR(B4542)</f>
        <v>1/2024</v>
      </c>
      <c r="AU4542" s="223">
        <f>WEEKNUM(B4542)-WEEKNUM(EOMONTH(B4542,-1)+1)+1</f>
        <v>1</v>
      </c>
      <c r="AV4542" s="209" t="str">
        <f>MONTH(R4542)&amp;"/"&amp;YEAR(R4542)</f>
        <v>1/1900</v>
      </c>
      <c r="AW4542" s="209" t="e">
        <f>WEEKNUM(R4542)-WEEKNUM(EOMONTH(R4542,-1)+1)+1</f>
        <v>#NUM!</v>
      </c>
      <c r="AX4542" s="209">
        <f>IF(BB4542="S",IF(Q4542="1. Aceitou o programa",R4542-B4542,0),0)</f>
        <v>0</v>
      </c>
      <c r="AY4542" s="209">
        <f>IF(BB4542="S",IF(AND(S4542&lt;&gt;"",R4542&lt;&gt;""),S4542-R4542,0),0)</f>
        <v>0</v>
      </c>
      <c r="AZ4542" s="209">
        <f>IF(BB4542="S",IF(Q4542="1. Aceitou o programa",IF(OR(X4542="Não se Aplica",X4542=""),IF(OR(W4542="Não se Aplica",W4542=""),0,W4542-V4542),AVERAGE(X4542-W4542,W4542-V4542)),0),0)</f>
        <v>0</v>
      </c>
      <c r="BA4542" s="209">
        <f>IF(BB4542="S",IF(AND(Q4542="1. Aceitou o programa",AH4542="Realizada"),IFERROR(IF(AG4542="",0,AG4542-R4542),0),0),0)</f>
        <v>0</v>
      </c>
      <c r="BB4542" s="209" t="str">
        <f>_xlfn.XLOOKUP(U4542,'Lista Suspensa'!$AA$20:$AA$23,'Lista Suspensa'!$AB$20:$AB$23,"N/A")</f>
        <v>S</v>
      </c>
    </row>
    <row r="4543" spans="1:54" ht="12" customHeight="1">
      <c r="A4543" s="151" t="s">
        <v>121</v>
      </c>
      <c r="B4543" s="152">
        <v>45292</v>
      </c>
      <c r="C4543" s="153" t="s">
        <v>122</v>
      </c>
      <c r="D4543" s="153" t="s">
        <v>175</v>
      </c>
      <c r="E4543" s="244">
        <v>93614112</v>
      </c>
      <c r="F4543" s="144" t="s">
        <v>8140</v>
      </c>
      <c r="G4543" s="230"/>
      <c r="H4543" s="154">
        <v>33782</v>
      </c>
      <c r="I4543" s="153">
        <v>33</v>
      </c>
      <c r="J4543" s="148" t="s">
        <v>58</v>
      </c>
      <c r="K4543" s="153"/>
      <c r="L4543" s="153"/>
      <c r="M4543" s="153"/>
      <c r="N4543" s="153"/>
      <c r="O4543" s="155">
        <v>11998477246</v>
      </c>
      <c r="P4543" s="156" t="s">
        <v>60</v>
      </c>
      <c r="Q4543" s="157" t="s">
        <v>7576</v>
      </c>
      <c r="R4543" s="158"/>
      <c r="S4543" s="159">
        <v>45945</v>
      </c>
      <c r="T4543" s="159" t="s">
        <v>6983</v>
      </c>
      <c r="U4543" s="159" t="s">
        <v>6152</v>
      </c>
      <c r="V4543" s="154">
        <v>45922</v>
      </c>
      <c r="W4543" s="154">
        <v>45926</v>
      </c>
      <c r="X4543" s="154">
        <v>45945</v>
      </c>
      <c r="Y4543" s="160"/>
      <c r="Z4543" s="160"/>
      <c r="AA4543" s="153"/>
      <c r="AB4543" s="153"/>
      <c r="AC4543" s="182" t="e">
        <f t="shared" si="142"/>
        <v>#DIV/0!</v>
      </c>
      <c r="AD4543" s="153" t="e">
        <f t="shared" si="143"/>
        <v>#DIV/0!</v>
      </c>
      <c r="AE4543" s="207"/>
      <c r="AF4543" s="153"/>
      <c r="AG4543" s="159"/>
      <c r="AH4543" s="153"/>
      <c r="AI4543" s="161"/>
      <c r="AJ4543" s="153"/>
      <c r="AK4543" s="153"/>
      <c r="AL4543" s="207"/>
      <c r="AM4543" s="207"/>
      <c r="AN4543" s="207"/>
      <c r="AO4543" s="207"/>
      <c r="AP4543" s="147" t="s">
        <v>54</v>
      </c>
      <c r="AQ4543" s="147"/>
      <c r="AR4543" s="147"/>
      <c r="AS4543" s="209" t="s">
        <v>68</v>
      </c>
      <c r="AT4543" s="223" t="str">
        <f>MONTH(B4543)&amp;"/"&amp;YEAR(B4543)</f>
        <v>1/2024</v>
      </c>
      <c r="AU4543" s="223">
        <f>WEEKNUM(B4543)-WEEKNUM(EOMONTH(B4543,-1)+1)+1</f>
        <v>1</v>
      </c>
      <c r="AV4543" s="209" t="str">
        <f>MONTH(R4543)&amp;"/"&amp;YEAR(R4543)</f>
        <v>1/1900</v>
      </c>
      <c r="AW4543" s="209" t="e">
        <f>WEEKNUM(R4543)-WEEKNUM(EOMONTH(R4543,-1)+1)+1</f>
        <v>#NUM!</v>
      </c>
      <c r="AX4543" s="209">
        <f>IF(BB4543="S",IF(Q4543="1. Aceitou o programa",R4543-B4543,0),0)</f>
        <v>0</v>
      </c>
      <c r="AY4543" s="209">
        <f>IF(BB4543="S",IF(AND(S4543&lt;&gt;"",R4543&lt;&gt;""),S4543-R4543,0),0)</f>
        <v>0</v>
      </c>
      <c r="AZ4543" s="209">
        <f>IF(BB4543="S",IF(Q4543="1. Aceitou o programa",IF(OR(X4543="Não se Aplica",X4543=""),IF(OR(W4543="Não se Aplica",W4543=""),0,W4543-V4543),AVERAGE(X4543-W4543,W4543-V4543)),0),0)</f>
        <v>0</v>
      </c>
      <c r="BA4543" s="209">
        <f>IF(BB4543="S",IF(AND(Q4543="1. Aceitou o programa",AH4543="Realizada"),IFERROR(IF(AG4543="",0,AG4543-R4543),0),0),0)</f>
        <v>0</v>
      </c>
      <c r="BB4543" s="209" t="str">
        <f>_xlfn.XLOOKUP(U4543,'Lista Suspensa'!$AA$20:$AA$23,'Lista Suspensa'!$AB$20:$AB$23,"N/A")</f>
        <v>S</v>
      </c>
    </row>
    <row r="4544" spans="1:54" ht="12" customHeight="1">
      <c r="A4544" s="151" t="s">
        <v>121</v>
      </c>
      <c r="B4544" s="152">
        <v>45292</v>
      </c>
      <c r="C4544" s="153" t="s">
        <v>122</v>
      </c>
      <c r="D4544" s="153" t="s">
        <v>171</v>
      </c>
      <c r="E4544" s="244">
        <v>88524855</v>
      </c>
      <c r="F4544" s="144" t="s">
        <v>8141</v>
      </c>
      <c r="G4544" s="230"/>
      <c r="H4544" s="154">
        <v>34107</v>
      </c>
      <c r="I4544" s="153">
        <v>33</v>
      </c>
      <c r="J4544" s="148" t="s">
        <v>58</v>
      </c>
      <c r="K4544" s="153"/>
      <c r="L4544" s="153"/>
      <c r="M4544" s="153"/>
      <c r="N4544" s="153"/>
      <c r="O4544" s="155">
        <v>21965572338</v>
      </c>
      <c r="P4544" s="156" t="s">
        <v>60</v>
      </c>
      <c r="Q4544" s="157" t="s">
        <v>7576</v>
      </c>
      <c r="R4544" s="158"/>
      <c r="S4544" s="159">
        <v>45930</v>
      </c>
      <c r="T4544" s="159" t="s">
        <v>6983</v>
      </c>
      <c r="U4544" s="159" t="s">
        <v>6152</v>
      </c>
      <c r="V4544" s="154">
        <v>45887</v>
      </c>
      <c r="W4544" s="154">
        <v>45889</v>
      </c>
      <c r="X4544" s="154">
        <v>45930</v>
      </c>
      <c r="Y4544" s="160"/>
      <c r="Z4544" s="160"/>
      <c r="AA4544" s="153"/>
      <c r="AB4544" s="153"/>
      <c r="AC4544" s="182" t="e">
        <f t="shared" si="142"/>
        <v>#DIV/0!</v>
      </c>
      <c r="AD4544" s="153" t="e">
        <f t="shared" si="143"/>
        <v>#DIV/0!</v>
      </c>
      <c r="AE4544" s="207"/>
      <c r="AF4544" s="153"/>
      <c r="AG4544" s="159"/>
      <c r="AH4544" s="153"/>
      <c r="AI4544" s="161"/>
      <c r="AJ4544" s="153"/>
      <c r="AK4544" s="153"/>
      <c r="AL4544" s="207"/>
      <c r="AM4544" s="207"/>
      <c r="AN4544" s="207"/>
      <c r="AO4544" s="207"/>
      <c r="AP4544" s="147" t="s">
        <v>54</v>
      </c>
      <c r="AQ4544" s="147"/>
      <c r="AR4544" s="147"/>
      <c r="AS4544" s="209" t="s">
        <v>68</v>
      </c>
      <c r="AT4544" s="223" t="str">
        <f>MONTH(B4544)&amp;"/"&amp;YEAR(B4544)</f>
        <v>1/2024</v>
      </c>
      <c r="AU4544" s="223">
        <f>WEEKNUM(B4544)-WEEKNUM(EOMONTH(B4544,-1)+1)+1</f>
        <v>1</v>
      </c>
      <c r="AV4544" s="209" t="str">
        <f>MONTH(R4544)&amp;"/"&amp;YEAR(R4544)</f>
        <v>1/1900</v>
      </c>
      <c r="AW4544" s="209" t="e">
        <f>WEEKNUM(R4544)-WEEKNUM(EOMONTH(R4544,-1)+1)+1</f>
        <v>#NUM!</v>
      </c>
      <c r="AX4544" s="209">
        <f>IF(BB4544="S",IF(Q4544="1. Aceitou o programa",R4544-B4544,0),0)</f>
        <v>0</v>
      </c>
      <c r="AY4544" s="209">
        <f>IF(BB4544="S",IF(AND(S4544&lt;&gt;"",R4544&lt;&gt;""),S4544-R4544,0),0)</f>
        <v>0</v>
      </c>
      <c r="AZ4544" s="209">
        <f>IF(BB4544="S",IF(Q4544="1. Aceitou o programa",IF(OR(X4544="Não se Aplica",X4544=""),IF(OR(W4544="Não se Aplica",W4544=""),0,W4544-V4544),AVERAGE(X4544-W4544,W4544-V4544)),0),0)</f>
        <v>0</v>
      </c>
      <c r="BA4544" s="209">
        <f>IF(BB4544="S",IF(AND(Q4544="1. Aceitou o programa",AH4544="Realizada"),IFERROR(IF(AG4544="",0,AG4544-R4544),0),0),0)</f>
        <v>0</v>
      </c>
      <c r="BB4544" s="209" t="str">
        <f>_xlfn.XLOOKUP(U4544,'Lista Suspensa'!$AA$20:$AA$23,'Lista Suspensa'!$AB$20:$AB$23,"N/A")</f>
        <v>S</v>
      </c>
    </row>
    <row r="4545" spans="1:54" ht="12" customHeight="1">
      <c r="A4545" s="151" t="s">
        <v>121</v>
      </c>
      <c r="B4545" s="152">
        <v>45292</v>
      </c>
      <c r="C4545" s="153" t="s">
        <v>122</v>
      </c>
      <c r="D4545" s="153" t="s">
        <v>167</v>
      </c>
      <c r="E4545" s="244">
        <v>92660304</v>
      </c>
      <c r="F4545" s="144" t="s">
        <v>8142</v>
      </c>
      <c r="G4545" s="230"/>
      <c r="H4545" s="154">
        <v>34132</v>
      </c>
      <c r="I4545" s="153">
        <v>32</v>
      </c>
      <c r="J4545" s="148" t="s">
        <v>70</v>
      </c>
      <c r="K4545" s="153"/>
      <c r="L4545" s="153"/>
      <c r="M4545" s="153"/>
      <c r="N4545" s="153"/>
      <c r="O4545" s="155">
        <v>11940629174</v>
      </c>
      <c r="P4545" s="156" t="s">
        <v>60</v>
      </c>
      <c r="Q4545" s="157" t="s">
        <v>7576</v>
      </c>
      <c r="R4545" s="158"/>
      <c r="S4545" s="159">
        <v>45924</v>
      </c>
      <c r="T4545" s="159" t="s">
        <v>6983</v>
      </c>
      <c r="U4545" s="159" t="s">
        <v>6152</v>
      </c>
      <c r="V4545" s="154">
        <v>45887</v>
      </c>
      <c r="W4545" s="154">
        <v>45889</v>
      </c>
      <c r="X4545" s="154">
        <v>45924</v>
      </c>
      <c r="Y4545" s="160"/>
      <c r="Z4545" s="160"/>
      <c r="AA4545" s="153"/>
      <c r="AB4545" s="153"/>
      <c r="AC4545" s="182" t="e">
        <f t="shared" si="142"/>
        <v>#DIV/0!</v>
      </c>
      <c r="AD4545" s="153" t="e">
        <f t="shared" si="143"/>
        <v>#DIV/0!</v>
      </c>
      <c r="AE4545" s="207"/>
      <c r="AF4545" s="153"/>
      <c r="AG4545" s="159"/>
      <c r="AH4545" s="153"/>
      <c r="AI4545" s="161"/>
      <c r="AJ4545" s="153"/>
      <c r="AK4545" s="153"/>
      <c r="AL4545" s="207"/>
      <c r="AM4545" s="207"/>
      <c r="AN4545" s="207"/>
      <c r="AO4545" s="207"/>
      <c r="AP4545" s="147" t="s">
        <v>54</v>
      </c>
      <c r="AQ4545" s="147"/>
      <c r="AR4545" s="147"/>
      <c r="AS4545" s="209" t="s">
        <v>68</v>
      </c>
      <c r="AT4545" s="223" t="str">
        <f>MONTH(B4545)&amp;"/"&amp;YEAR(B4545)</f>
        <v>1/2024</v>
      </c>
      <c r="AU4545" s="223">
        <f>WEEKNUM(B4545)-WEEKNUM(EOMONTH(B4545,-1)+1)+1</f>
        <v>1</v>
      </c>
      <c r="AV4545" s="209" t="str">
        <f>MONTH(R4545)&amp;"/"&amp;YEAR(R4545)</f>
        <v>1/1900</v>
      </c>
      <c r="AW4545" s="209" t="e">
        <f>WEEKNUM(R4545)-WEEKNUM(EOMONTH(R4545,-1)+1)+1</f>
        <v>#NUM!</v>
      </c>
      <c r="AX4545" s="209">
        <f>IF(BB4545="S",IF(Q4545="1. Aceitou o programa",R4545-B4545,0),0)</f>
        <v>0</v>
      </c>
      <c r="AY4545" s="209">
        <f>IF(BB4545="S",IF(AND(S4545&lt;&gt;"",R4545&lt;&gt;""),S4545-R4545,0),0)</f>
        <v>0</v>
      </c>
      <c r="AZ4545" s="209">
        <f>IF(BB4545="S",IF(Q4545="1. Aceitou o programa",IF(OR(X4545="Não se Aplica",X4545=""),IF(OR(W4545="Não se Aplica",W4545=""),0,W4545-V4545),AVERAGE(X4545-W4545,W4545-V4545)),0),0)</f>
        <v>0</v>
      </c>
      <c r="BA4545" s="209">
        <f>IF(BB4545="S",IF(AND(Q4545="1. Aceitou o programa",AH4545="Realizada"),IFERROR(IF(AG4545="",0,AG4545-R4545),0),0),0)</f>
        <v>0</v>
      </c>
      <c r="BB4545" s="209" t="str">
        <f>_xlfn.XLOOKUP(U4545,'Lista Suspensa'!$AA$20:$AA$23,'Lista Suspensa'!$AB$20:$AB$23,"N/A")</f>
        <v>S</v>
      </c>
    </row>
    <row r="4546" spans="1:54" ht="12" customHeight="1">
      <c r="A4546" s="151" t="s">
        <v>121</v>
      </c>
      <c r="B4546" s="152">
        <v>45292</v>
      </c>
      <c r="C4546" s="153" t="s">
        <v>122</v>
      </c>
      <c r="D4546" s="153" t="s">
        <v>175</v>
      </c>
      <c r="E4546" s="244">
        <v>93614114</v>
      </c>
      <c r="F4546" s="144" t="s">
        <v>8143</v>
      </c>
      <c r="G4546" s="230"/>
      <c r="H4546" s="154">
        <v>34170</v>
      </c>
      <c r="I4546" s="153">
        <v>32</v>
      </c>
      <c r="J4546" s="148" t="s">
        <v>70</v>
      </c>
      <c r="K4546" s="153"/>
      <c r="L4546" s="153"/>
      <c r="M4546" s="153"/>
      <c r="N4546" s="153"/>
      <c r="O4546" s="155" t="s">
        <v>8144</v>
      </c>
      <c r="P4546" s="156" t="s">
        <v>60</v>
      </c>
      <c r="Q4546" s="157" t="s">
        <v>7576</v>
      </c>
      <c r="R4546" s="158"/>
      <c r="S4546" s="159">
        <v>45945</v>
      </c>
      <c r="T4546" s="159" t="s">
        <v>6983</v>
      </c>
      <c r="U4546" s="159" t="s">
        <v>6152</v>
      </c>
      <c r="V4546" s="154">
        <v>45922</v>
      </c>
      <c r="W4546" s="154">
        <v>45926</v>
      </c>
      <c r="X4546" s="154">
        <v>45945</v>
      </c>
      <c r="Y4546" s="160"/>
      <c r="Z4546" s="160"/>
      <c r="AA4546" s="153"/>
      <c r="AB4546" s="153"/>
      <c r="AC4546" s="182" t="e">
        <f t="shared" ref="AC4546:AC4609" si="144">SUM(AA4546/(AB4546^2))</f>
        <v>#DIV/0!</v>
      </c>
      <c r="AD4546" s="153" t="e">
        <f t="shared" ref="AD4546:AD4609" si="145">IF(AC4546&lt;18.5,"ABAIXO DO PESO",
(IF(AC4546&lt;=24.9,"PESO NORMAL",
(IF(AC4546&lt;=29.9,"SOBREPESO",
(IF(AC4546&lt;=34.9,"OBESIDADE I",
(IF(AC4546&lt;=39.9,"OBESIDADE II",
(IF(AC4546&lt;=999,"OBESIDADE III","VAZIO")))))))))))</f>
        <v>#DIV/0!</v>
      </c>
      <c r="AE4546" s="207"/>
      <c r="AF4546" s="153"/>
      <c r="AG4546" s="159"/>
      <c r="AH4546" s="153"/>
      <c r="AI4546" s="161"/>
      <c r="AJ4546" s="153"/>
      <c r="AK4546" s="153"/>
      <c r="AL4546" s="207"/>
      <c r="AM4546" s="207"/>
      <c r="AN4546" s="207"/>
      <c r="AO4546" s="207"/>
      <c r="AP4546" s="147" t="s">
        <v>54</v>
      </c>
      <c r="AQ4546" s="147"/>
      <c r="AR4546" s="147"/>
      <c r="AS4546" s="209" t="s">
        <v>68</v>
      </c>
      <c r="AT4546" s="223" t="str">
        <f>MONTH(B4546)&amp;"/"&amp;YEAR(B4546)</f>
        <v>1/2024</v>
      </c>
      <c r="AU4546" s="223">
        <f>WEEKNUM(B4546)-WEEKNUM(EOMONTH(B4546,-1)+1)+1</f>
        <v>1</v>
      </c>
      <c r="AV4546" s="209" t="str">
        <f>MONTH(R4546)&amp;"/"&amp;YEAR(R4546)</f>
        <v>1/1900</v>
      </c>
      <c r="AW4546" s="209" t="e">
        <f>WEEKNUM(R4546)-WEEKNUM(EOMONTH(R4546,-1)+1)+1</f>
        <v>#NUM!</v>
      </c>
      <c r="AX4546" s="209">
        <f>IF(BB4546="S",IF(Q4546="1. Aceitou o programa",R4546-B4546,0),0)</f>
        <v>0</v>
      </c>
      <c r="AY4546" s="209">
        <f>IF(BB4546="S",IF(AND(S4546&lt;&gt;"",R4546&lt;&gt;""),S4546-R4546,0),0)</f>
        <v>0</v>
      </c>
      <c r="AZ4546" s="209">
        <f>IF(BB4546="S",IF(Q4546="1. Aceitou o programa",IF(OR(X4546="Não se Aplica",X4546=""),IF(OR(W4546="Não se Aplica",W4546=""),0,W4546-V4546),AVERAGE(X4546-W4546,W4546-V4546)),0),0)</f>
        <v>0</v>
      </c>
      <c r="BA4546" s="209">
        <f>IF(BB4546="S",IF(AND(Q4546="1. Aceitou o programa",AH4546="Realizada"),IFERROR(IF(AG4546="",0,AG4546-R4546),0),0),0)</f>
        <v>0</v>
      </c>
      <c r="BB4546" s="209" t="str">
        <f>_xlfn.XLOOKUP(U4546,'Lista Suspensa'!$AA$20:$AA$23,'Lista Suspensa'!$AB$20:$AB$23,"N/A")</f>
        <v>S</v>
      </c>
    </row>
    <row r="4547" spans="1:54" ht="12" customHeight="1">
      <c r="A4547" s="151" t="s">
        <v>121</v>
      </c>
      <c r="B4547" s="152">
        <v>45292</v>
      </c>
      <c r="C4547" s="153" t="s">
        <v>122</v>
      </c>
      <c r="D4547" s="153" t="s">
        <v>171</v>
      </c>
      <c r="E4547" s="244">
        <v>93251003</v>
      </c>
      <c r="F4547" s="144" t="s">
        <v>8145</v>
      </c>
      <c r="G4547" s="230"/>
      <c r="H4547" s="154">
        <v>34186</v>
      </c>
      <c r="I4547" s="153">
        <v>32</v>
      </c>
      <c r="J4547" s="148" t="s">
        <v>70</v>
      </c>
      <c r="K4547" s="153"/>
      <c r="L4547" s="153"/>
      <c r="M4547" s="153"/>
      <c r="N4547" s="153"/>
      <c r="O4547" s="155">
        <v>21974038417</v>
      </c>
      <c r="P4547" s="156" t="s">
        <v>60</v>
      </c>
      <c r="Q4547" s="157" t="s">
        <v>7576</v>
      </c>
      <c r="R4547" s="158"/>
      <c r="S4547" s="159">
        <v>45924</v>
      </c>
      <c r="T4547" s="159" t="s">
        <v>6983</v>
      </c>
      <c r="U4547" s="159" t="s">
        <v>6152</v>
      </c>
      <c r="V4547" s="154">
        <v>45887</v>
      </c>
      <c r="W4547" s="154">
        <v>45889</v>
      </c>
      <c r="X4547" s="154">
        <v>45924</v>
      </c>
      <c r="Y4547" s="160"/>
      <c r="Z4547" s="160"/>
      <c r="AA4547" s="153"/>
      <c r="AB4547" s="153"/>
      <c r="AC4547" s="182" t="e">
        <f t="shared" si="144"/>
        <v>#DIV/0!</v>
      </c>
      <c r="AD4547" s="153" t="e">
        <f t="shared" si="145"/>
        <v>#DIV/0!</v>
      </c>
      <c r="AE4547" s="207"/>
      <c r="AF4547" s="153"/>
      <c r="AG4547" s="159"/>
      <c r="AH4547" s="153"/>
      <c r="AI4547" s="161"/>
      <c r="AJ4547" s="153"/>
      <c r="AK4547" s="153"/>
      <c r="AL4547" s="207"/>
      <c r="AM4547" s="207"/>
      <c r="AN4547" s="207"/>
      <c r="AO4547" s="207"/>
      <c r="AP4547" s="147" t="s">
        <v>54</v>
      </c>
      <c r="AQ4547" s="147"/>
      <c r="AR4547" s="147"/>
      <c r="AS4547" s="209" t="s">
        <v>68</v>
      </c>
      <c r="AT4547" s="223" t="str">
        <f>MONTH(B4547)&amp;"/"&amp;YEAR(B4547)</f>
        <v>1/2024</v>
      </c>
      <c r="AU4547" s="223">
        <f>WEEKNUM(B4547)-WEEKNUM(EOMONTH(B4547,-1)+1)+1</f>
        <v>1</v>
      </c>
      <c r="AV4547" s="209" t="str">
        <f>MONTH(R4547)&amp;"/"&amp;YEAR(R4547)</f>
        <v>1/1900</v>
      </c>
      <c r="AW4547" s="209" t="e">
        <f>WEEKNUM(R4547)-WEEKNUM(EOMONTH(R4547,-1)+1)+1</f>
        <v>#NUM!</v>
      </c>
      <c r="AX4547" s="209">
        <f>IF(BB4547="S",IF(Q4547="1. Aceitou o programa",R4547-B4547,0),0)</f>
        <v>0</v>
      </c>
      <c r="AY4547" s="209">
        <f>IF(BB4547="S",IF(AND(S4547&lt;&gt;"",R4547&lt;&gt;""),S4547-R4547,0),0)</f>
        <v>0</v>
      </c>
      <c r="AZ4547" s="209">
        <f>IF(BB4547="S",IF(Q4547="1. Aceitou o programa",IF(OR(X4547="Não se Aplica",X4547=""),IF(OR(W4547="Não se Aplica",W4547=""),0,W4547-V4547),AVERAGE(X4547-W4547,W4547-V4547)),0),0)</f>
        <v>0</v>
      </c>
      <c r="BA4547" s="209">
        <f>IF(BB4547="S",IF(AND(Q4547="1. Aceitou o programa",AH4547="Realizada"),IFERROR(IF(AG4547="",0,AG4547-R4547),0),0),0)</f>
        <v>0</v>
      </c>
      <c r="BB4547" s="209" t="str">
        <f>_xlfn.XLOOKUP(U4547,'Lista Suspensa'!$AA$20:$AA$23,'Lista Suspensa'!$AB$20:$AB$23,"N/A")</f>
        <v>S</v>
      </c>
    </row>
    <row r="4548" spans="1:54" ht="12" customHeight="1">
      <c r="A4548" s="151" t="s">
        <v>121</v>
      </c>
      <c r="B4548" s="152">
        <v>45292</v>
      </c>
      <c r="C4548" s="153" t="s">
        <v>122</v>
      </c>
      <c r="D4548" s="153" t="s">
        <v>7058</v>
      </c>
      <c r="E4548" s="244">
        <v>81688571</v>
      </c>
      <c r="F4548" s="144" t="s">
        <v>8146</v>
      </c>
      <c r="G4548" s="230"/>
      <c r="H4548" s="154">
        <v>34237</v>
      </c>
      <c r="I4548" s="153">
        <v>32</v>
      </c>
      <c r="J4548" s="148" t="s">
        <v>70</v>
      </c>
      <c r="K4548" s="153"/>
      <c r="L4548" s="153"/>
      <c r="M4548" s="153"/>
      <c r="N4548" s="153"/>
      <c r="O4548" s="155" t="s">
        <v>8147</v>
      </c>
      <c r="P4548" s="156" t="s">
        <v>60</v>
      </c>
      <c r="Q4548" s="157" t="s">
        <v>7576</v>
      </c>
      <c r="R4548" s="158"/>
      <c r="S4548" s="159">
        <v>45917</v>
      </c>
      <c r="T4548" s="159" t="s">
        <v>6983</v>
      </c>
      <c r="U4548" s="159" t="s">
        <v>6152</v>
      </c>
      <c r="V4548" s="154">
        <v>45887</v>
      </c>
      <c r="W4548" s="154">
        <v>45889</v>
      </c>
      <c r="X4548" s="154">
        <v>45917</v>
      </c>
      <c r="Y4548" s="160"/>
      <c r="Z4548" s="160"/>
      <c r="AA4548" s="153"/>
      <c r="AB4548" s="153"/>
      <c r="AC4548" s="182" t="e">
        <f t="shared" si="144"/>
        <v>#DIV/0!</v>
      </c>
      <c r="AD4548" s="153" t="e">
        <f t="shared" si="145"/>
        <v>#DIV/0!</v>
      </c>
      <c r="AE4548" s="207"/>
      <c r="AF4548" s="153"/>
      <c r="AG4548" s="159"/>
      <c r="AH4548" s="153"/>
      <c r="AI4548" s="161"/>
      <c r="AJ4548" s="153"/>
      <c r="AK4548" s="153"/>
      <c r="AL4548" s="207" t="s">
        <v>85</v>
      </c>
      <c r="AM4548" s="207" t="s">
        <v>86</v>
      </c>
      <c r="AN4548" s="207"/>
      <c r="AO4548" s="207"/>
      <c r="AP4548" s="147" t="s">
        <v>54</v>
      </c>
      <c r="AQ4548" s="147"/>
      <c r="AR4548" s="147"/>
      <c r="AS4548" s="209" t="s">
        <v>68</v>
      </c>
      <c r="AT4548" s="223" t="str">
        <f>MONTH(B4548)&amp;"/"&amp;YEAR(B4548)</f>
        <v>1/2024</v>
      </c>
      <c r="AU4548" s="223">
        <f>WEEKNUM(B4548)-WEEKNUM(EOMONTH(B4548,-1)+1)+1</f>
        <v>1</v>
      </c>
      <c r="AV4548" s="209" t="str">
        <f>MONTH(R4548)&amp;"/"&amp;YEAR(R4548)</f>
        <v>1/1900</v>
      </c>
      <c r="AW4548" s="209" t="e">
        <f>WEEKNUM(R4548)-WEEKNUM(EOMONTH(R4548,-1)+1)+1</f>
        <v>#NUM!</v>
      </c>
      <c r="AX4548" s="209">
        <f>IF(BB4548="S",IF(Q4548="1. Aceitou o programa",R4548-B4548,0),0)</f>
        <v>0</v>
      </c>
      <c r="AY4548" s="209">
        <f>IF(BB4548="S",IF(AND(S4548&lt;&gt;"",R4548&lt;&gt;""),S4548-R4548,0),0)</f>
        <v>0</v>
      </c>
      <c r="AZ4548" s="209">
        <f>IF(BB4548="S",IF(Q4548="1. Aceitou o programa",IF(OR(X4548="Não se Aplica",X4548=""),IF(OR(W4548="Não se Aplica",W4548=""),0,W4548-V4548),AVERAGE(X4548-W4548,W4548-V4548)),0),0)</f>
        <v>0</v>
      </c>
      <c r="BA4548" s="209">
        <f>IF(BB4548="S",IF(AND(Q4548="1. Aceitou o programa",AH4548="Realizada"),IFERROR(IF(AG4548="",0,AG4548-R4548),0),0),0)</f>
        <v>0</v>
      </c>
      <c r="BB4548" s="209" t="str">
        <f>_xlfn.XLOOKUP(U4548,'Lista Suspensa'!$AA$20:$AA$23,'Lista Suspensa'!$AB$20:$AB$23,"N/A")</f>
        <v>S</v>
      </c>
    </row>
    <row r="4549" spans="1:54" ht="12" customHeight="1">
      <c r="A4549" s="151" t="s">
        <v>121</v>
      </c>
      <c r="B4549" s="152">
        <v>45292</v>
      </c>
      <c r="C4549" s="153" t="s">
        <v>122</v>
      </c>
      <c r="D4549" s="153" t="s">
        <v>324</v>
      </c>
      <c r="E4549" s="244">
        <v>88669047</v>
      </c>
      <c r="F4549" s="144" t="s">
        <v>8148</v>
      </c>
      <c r="G4549" s="230"/>
      <c r="H4549" s="154">
        <v>34515</v>
      </c>
      <c r="I4549" s="153">
        <v>31</v>
      </c>
      <c r="J4549" s="148" t="s">
        <v>70</v>
      </c>
      <c r="K4549" s="153"/>
      <c r="L4549" s="153"/>
      <c r="M4549" s="153"/>
      <c r="N4549" s="153"/>
      <c r="O4549" s="155">
        <v>21999914546</v>
      </c>
      <c r="P4549" s="156" t="s">
        <v>60</v>
      </c>
      <c r="Q4549" s="157" t="s">
        <v>7576</v>
      </c>
      <c r="R4549" s="158"/>
      <c r="S4549" s="159">
        <v>45891</v>
      </c>
      <c r="T4549" s="159" t="s">
        <v>6983</v>
      </c>
      <c r="U4549" s="159" t="s">
        <v>6152</v>
      </c>
      <c r="V4549" s="154">
        <v>45861</v>
      </c>
      <c r="W4549" s="154">
        <v>45866</v>
      </c>
      <c r="X4549" s="154">
        <v>45891</v>
      </c>
      <c r="Y4549" s="160"/>
      <c r="Z4549" s="160"/>
      <c r="AA4549" s="153"/>
      <c r="AB4549" s="153"/>
      <c r="AC4549" s="182" t="e">
        <f t="shared" si="144"/>
        <v>#DIV/0!</v>
      </c>
      <c r="AD4549" s="153" t="e">
        <f t="shared" si="145"/>
        <v>#DIV/0!</v>
      </c>
      <c r="AE4549" s="207"/>
      <c r="AF4549" s="153"/>
      <c r="AG4549" s="159"/>
      <c r="AH4549" s="153"/>
      <c r="AI4549" s="161"/>
      <c r="AJ4549" s="153"/>
      <c r="AK4549" s="153"/>
      <c r="AL4549" s="207"/>
      <c r="AM4549" s="207"/>
      <c r="AN4549" s="207"/>
      <c r="AO4549" s="207"/>
      <c r="AP4549" s="147" t="s">
        <v>54</v>
      </c>
      <c r="AQ4549" s="147"/>
      <c r="AR4549" s="147"/>
      <c r="AS4549" s="209" t="s">
        <v>68</v>
      </c>
      <c r="AT4549" s="223" t="str">
        <f>MONTH(B4549)&amp;"/"&amp;YEAR(B4549)</f>
        <v>1/2024</v>
      </c>
      <c r="AU4549" s="223">
        <f>WEEKNUM(B4549)-WEEKNUM(EOMONTH(B4549,-1)+1)+1</f>
        <v>1</v>
      </c>
      <c r="AV4549" s="209" t="str">
        <f>MONTH(R4549)&amp;"/"&amp;YEAR(R4549)</f>
        <v>1/1900</v>
      </c>
      <c r="AW4549" s="209" t="e">
        <f>WEEKNUM(R4549)-WEEKNUM(EOMONTH(R4549,-1)+1)+1</f>
        <v>#NUM!</v>
      </c>
      <c r="AX4549" s="209">
        <f>IF(BB4549="S",IF(Q4549="1. Aceitou o programa",R4549-B4549,0),0)</f>
        <v>0</v>
      </c>
      <c r="AY4549" s="209">
        <f>IF(BB4549="S",IF(AND(S4549&lt;&gt;"",R4549&lt;&gt;""),S4549-R4549,0),0)</f>
        <v>0</v>
      </c>
      <c r="AZ4549" s="209">
        <f>IF(BB4549="S",IF(Q4549="1. Aceitou o programa",IF(OR(X4549="Não se Aplica",X4549=""),IF(OR(W4549="Não se Aplica",W4549=""),0,W4549-V4549),AVERAGE(X4549-W4549,W4549-V4549)),0),0)</f>
        <v>0</v>
      </c>
      <c r="BA4549" s="209">
        <f>IF(BB4549="S",IF(AND(Q4549="1. Aceitou o programa",AH4549="Realizada"),IFERROR(IF(AG4549="",0,AG4549-R4549),0),0),0)</f>
        <v>0</v>
      </c>
      <c r="BB4549" s="209" t="str">
        <f>_xlfn.XLOOKUP(U4549,'Lista Suspensa'!$AA$20:$AA$23,'Lista Suspensa'!$AB$20:$AB$23,"N/A")</f>
        <v>S</v>
      </c>
    </row>
    <row r="4550" spans="1:54" ht="12" customHeight="1">
      <c r="A4550" s="151" t="s">
        <v>121</v>
      </c>
      <c r="B4550" s="152">
        <v>45292</v>
      </c>
      <c r="C4550" s="153" t="s">
        <v>122</v>
      </c>
      <c r="D4550" s="153" t="s">
        <v>171</v>
      </c>
      <c r="E4550" s="244">
        <v>88747186</v>
      </c>
      <c r="F4550" s="144" t="s">
        <v>8149</v>
      </c>
      <c r="G4550" s="230"/>
      <c r="H4550" s="154">
        <v>34521</v>
      </c>
      <c r="I4550" s="153">
        <v>31</v>
      </c>
      <c r="J4550" s="148" t="s">
        <v>58</v>
      </c>
      <c r="K4550" s="153"/>
      <c r="L4550" s="153"/>
      <c r="M4550" s="153"/>
      <c r="N4550" s="153"/>
      <c r="O4550" s="155">
        <v>21980582028</v>
      </c>
      <c r="P4550" s="156" t="s">
        <v>60</v>
      </c>
      <c r="Q4550" s="157" t="s">
        <v>7576</v>
      </c>
      <c r="R4550" s="158"/>
      <c r="S4550" s="159">
        <v>45874</v>
      </c>
      <c r="T4550" s="159" t="s">
        <v>6983</v>
      </c>
      <c r="U4550" s="159" t="s">
        <v>6152</v>
      </c>
      <c r="V4550" s="154">
        <v>45861</v>
      </c>
      <c r="W4550" s="154">
        <v>45866</v>
      </c>
      <c r="X4550" s="154">
        <v>45874</v>
      </c>
      <c r="Y4550" s="160"/>
      <c r="Z4550" s="160"/>
      <c r="AA4550" s="153"/>
      <c r="AB4550" s="153"/>
      <c r="AC4550" s="182" t="e">
        <f t="shared" si="144"/>
        <v>#DIV/0!</v>
      </c>
      <c r="AD4550" s="153" t="e">
        <f t="shared" si="145"/>
        <v>#DIV/0!</v>
      </c>
      <c r="AE4550" s="207"/>
      <c r="AF4550" s="153"/>
      <c r="AG4550" s="159"/>
      <c r="AH4550" s="153"/>
      <c r="AI4550" s="161"/>
      <c r="AJ4550" s="153"/>
      <c r="AK4550" s="153"/>
      <c r="AL4550" s="207"/>
      <c r="AM4550" s="207"/>
      <c r="AN4550" s="207"/>
      <c r="AO4550" s="207"/>
      <c r="AP4550" s="147" t="s">
        <v>54</v>
      </c>
      <c r="AQ4550" s="147"/>
      <c r="AR4550" s="147"/>
      <c r="AS4550" s="209" t="s">
        <v>68</v>
      </c>
      <c r="AT4550" s="223" t="str">
        <f>MONTH(B4550)&amp;"/"&amp;YEAR(B4550)</f>
        <v>1/2024</v>
      </c>
      <c r="AU4550" s="223">
        <f>WEEKNUM(B4550)-WEEKNUM(EOMONTH(B4550,-1)+1)+1</f>
        <v>1</v>
      </c>
      <c r="AV4550" s="209" t="str">
        <f>MONTH(R4550)&amp;"/"&amp;YEAR(R4550)</f>
        <v>1/1900</v>
      </c>
      <c r="AW4550" s="209" t="e">
        <f>WEEKNUM(R4550)-WEEKNUM(EOMONTH(R4550,-1)+1)+1</f>
        <v>#NUM!</v>
      </c>
      <c r="AX4550" s="209">
        <f>IF(BB4550="S",IF(Q4550="1. Aceitou o programa",R4550-B4550,0),0)</f>
        <v>0</v>
      </c>
      <c r="AY4550" s="209">
        <f>IF(BB4550="S",IF(AND(S4550&lt;&gt;"",R4550&lt;&gt;""),S4550-R4550,0),0)</f>
        <v>0</v>
      </c>
      <c r="AZ4550" s="209">
        <f>IF(BB4550="S",IF(Q4550="1. Aceitou o programa",IF(OR(X4550="Não se Aplica",X4550=""),IF(OR(W4550="Não se Aplica",W4550=""),0,W4550-V4550),AVERAGE(X4550-W4550,W4550-V4550)),0),0)</f>
        <v>0</v>
      </c>
      <c r="BA4550" s="209">
        <f>IF(BB4550="S",IF(AND(Q4550="1. Aceitou o programa",AH4550="Realizada"),IFERROR(IF(AG4550="",0,AG4550-R4550),0),0),0)</f>
        <v>0</v>
      </c>
      <c r="BB4550" s="209" t="str">
        <f>_xlfn.XLOOKUP(U4550,'Lista Suspensa'!$AA$20:$AA$23,'Lista Suspensa'!$AB$20:$AB$23,"N/A")</f>
        <v>S</v>
      </c>
    </row>
    <row r="4551" spans="1:54" ht="12" customHeight="1">
      <c r="A4551" s="151" t="s">
        <v>121</v>
      </c>
      <c r="B4551" s="152">
        <v>45292</v>
      </c>
      <c r="C4551" s="153" t="s">
        <v>122</v>
      </c>
      <c r="D4551" s="153" t="s">
        <v>167</v>
      </c>
      <c r="E4551" s="244">
        <v>67784976</v>
      </c>
      <c r="F4551" s="144" t="s">
        <v>8150</v>
      </c>
      <c r="G4551" s="230"/>
      <c r="H4551" s="154">
        <v>34536</v>
      </c>
      <c r="I4551" s="153">
        <v>31</v>
      </c>
      <c r="J4551" s="148" t="s">
        <v>70</v>
      </c>
      <c r="K4551" s="153"/>
      <c r="L4551" s="153"/>
      <c r="M4551" s="153"/>
      <c r="N4551" s="153"/>
      <c r="O4551" s="155" t="s">
        <v>8151</v>
      </c>
      <c r="P4551" s="156" t="s">
        <v>60</v>
      </c>
      <c r="Q4551" s="157" t="s">
        <v>7576</v>
      </c>
      <c r="R4551" s="158"/>
      <c r="S4551" s="159">
        <v>45904</v>
      </c>
      <c r="T4551" s="159" t="s">
        <v>6983</v>
      </c>
      <c r="U4551" s="159" t="s">
        <v>6152</v>
      </c>
      <c r="V4551" s="154">
        <v>45887</v>
      </c>
      <c r="W4551" s="154">
        <v>45889</v>
      </c>
      <c r="X4551" s="154">
        <v>45904</v>
      </c>
      <c r="Y4551" s="160"/>
      <c r="Z4551" s="160"/>
      <c r="AA4551" s="153"/>
      <c r="AB4551" s="153"/>
      <c r="AC4551" s="182" t="e">
        <f t="shared" si="144"/>
        <v>#DIV/0!</v>
      </c>
      <c r="AD4551" s="153" t="e">
        <f t="shared" si="145"/>
        <v>#DIV/0!</v>
      </c>
      <c r="AE4551" s="207"/>
      <c r="AF4551" s="153"/>
      <c r="AG4551" s="159"/>
      <c r="AH4551" s="153"/>
      <c r="AI4551" s="161"/>
      <c r="AJ4551" s="153"/>
      <c r="AK4551" s="153"/>
      <c r="AL4551" s="207"/>
      <c r="AM4551" s="207"/>
      <c r="AN4551" s="207"/>
      <c r="AO4551" s="207"/>
      <c r="AP4551" s="147" t="s">
        <v>54</v>
      </c>
      <c r="AQ4551" s="147"/>
      <c r="AR4551" s="147"/>
      <c r="AS4551" s="209" t="s">
        <v>68</v>
      </c>
      <c r="AT4551" s="223" t="str">
        <f>MONTH(B4551)&amp;"/"&amp;YEAR(B4551)</f>
        <v>1/2024</v>
      </c>
      <c r="AU4551" s="223">
        <f>WEEKNUM(B4551)-WEEKNUM(EOMONTH(B4551,-1)+1)+1</f>
        <v>1</v>
      </c>
      <c r="AV4551" s="209" t="str">
        <f>MONTH(R4551)&amp;"/"&amp;YEAR(R4551)</f>
        <v>1/1900</v>
      </c>
      <c r="AW4551" s="209" t="e">
        <f>WEEKNUM(R4551)-WEEKNUM(EOMONTH(R4551,-1)+1)+1</f>
        <v>#NUM!</v>
      </c>
      <c r="AX4551" s="209">
        <f>IF(BB4551="S",IF(Q4551="1. Aceitou o programa",R4551-B4551,0),0)</f>
        <v>0</v>
      </c>
      <c r="AY4551" s="209">
        <f>IF(BB4551="S",IF(AND(S4551&lt;&gt;"",R4551&lt;&gt;""),S4551-R4551,0),0)</f>
        <v>0</v>
      </c>
      <c r="AZ4551" s="209">
        <f>IF(BB4551="S",IF(Q4551="1. Aceitou o programa",IF(OR(X4551="Não se Aplica",X4551=""),IF(OR(W4551="Não se Aplica",W4551=""),0,W4551-V4551),AVERAGE(X4551-W4551,W4551-V4551)),0),0)</f>
        <v>0</v>
      </c>
      <c r="BA4551" s="209">
        <f>IF(BB4551="S",IF(AND(Q4551="1. Aceitou o programa",AH4551="Realizada"),IFERROR(IF(AG4551="",0,AG4551-R4551),0),0),0)</f>
        <v>0</v>
      </c>
      <c r="BB4551" s="209" t="str">
        <f>_xlfn.XLOOKUP(U4551,'Lista Suspensa'!$AA$20:$AA$23,'Lista Suspensa'!$AB$20:$AB$23,"N/A")</f>
        <v>S</v>
      </c>
    </row>
    <row r="4552" spans="1:54" ht="12" customHeight="1">
      <c r="A4552" s="151" t="s">
        <v>121</v>
      </c>
      <c r="B4552" s="152">
        <v>45292</v>
      </c>
      <c r="C4552" s="153" t="s">
        <v>122</v>
      </c>
      <c r="D4552" s="153" t="s">
        <v>167</v>
      </c>
      <c r="E4552" s="244">
        <v>94604090</v>
      </c>
      <c r="F4552" s="144" t="s">
        <v>8152</v>
      </c>
      <c r="G4552" s="230"/>
      <c r="H4552" s="154">
        <v>34554</v>
      </c>
      <c r="I4552" s="153">
        <v>31</v>
      </c>
      <c r="J4552" s="148" t="s">
        <v>70</v>
      </c>
      <c r="K4552" s="153"/>
      <c r="L4552" s="153"/>
      <c r="M4552" s="153"/>
      <c r="N4552" s="153"/>
      <c r="O4552" s="155">
        <v>11957270062</v>
      </c>
      <c r="P4552" s="156" t="s">
        <v>60</v>
      </c>
      <c r="Q4552" s="157" t="s">
        <v>7576</v>
      </c>
      <c r="R4552" s="158"/>
      <c r="S4552" s="159">
        <v>45937</v>
      </c>
      <c r="T4552" s="159" t="s">
        <v>6983</v>
      </c>
      <c r="U4552" s="159" t="s">
        <v>6152</v>
      </c>
      <c r="V4552" s="154">
        <v>45922</v>
      </c>
      <c r="W4552" s="154">
        <v>45926</v>
      </c>
      <c r="X4552" s="154">
        <v>45937</v>
      </c>
      <c r="Y4552" s="160"/>
      <c r="Z4552" s="160"/>
      <c r="AA4552" s="153"/>
      <c r="AB4552" s="153"/>
      <c r="AC4552" s="182" t="e">
        <f t="shared" si="144"/>
        <v>#DIV/0!</v>
      </c>
      <c r="AD4552" s="153" t="e">
        <f t="shared" si="145"/>
        <v>#DIV/0!</v>
      </c>
      <c r="AE4552" s="207"/>
      <c r="AF4552" s="153"/>
      <c r="AG4552" s="159"/>
      <c r="AH4552" s="153"/>
      <c r="AI4552" s="161"/>
      <c r="AJ4552" s="153"/>
      <c r="AK4552" s="153"/>
      <c r="AL4552" s="207"/>
      <c r="AM4552" s="207"/>
      <c r="AN4552" s="207"/>
      <c r="AO4552" s="207"/>
      <c r="AP4552" s="147" t="s">
        <v>54</v>
      </c>
      <c r="AQ4552" s="147"/>
      <c r="AR4552" s="147"/>
      <c r="AS4552" s="209" t="s">
        <v>68</v>
      </c>
      <c r="AT4552" s="223" t="str">
        <f>MONTH(B4552)&amp;"/"&amp;YEAR(B4552)</f>
        <v>1/2024</v>
      </c>
      <c r="AU4552" s="223">
        <f>WEEKNUM(B4552)-WEEKNUM(EOMONTH(B4552,-1)+1)+1</f>
        <v>1</v>
      </c>
      <c r="AV4552" s="209" t="str">
        <f>MONTH(R4552)&amp;"/"&amp;YEAR(R4552)</f>
        <v>1/1900</v>
      </c>
      <c r="AW4552" s="209" t="e">
        <f>WEEKNUM(R4552)-WEEKNUM(EOMONTH(R4552,-1)+1)+1</f>
        <v>#NUM!</v>
      </c>
      <c r="AX4552" s="209">
        <f>IF(BB4552="S",IF(Q4552="1. Aceitou o programa",R4552-B4552,0),0)</f>
        <v>0</v>
      </c>
      <c r="AY4552" s="209">
        <f>IF(BB4552="S",IF(AND(S4552&lt;&gt;"",R4552&lt;&gt;""),S4552-R4552,0),0)</f>
        <v>0</v>
      </c>
      <c r="AZ4552" s="209">
        <f>IF(BB4552="S",IF(Q4552="1. Aceitou o programa",IF(OR(X4552="Não se Aplica",X4552=""),IF(OR(W4552="Não se Aplica",W4552=""),0,W4552-V4552),AVERAGE(X4552-W4552,W4552-V4552)),0),0)</f>
        <v>0</v>
      </c>
      <c r="BA4552" s="209">
        <f>IF(BB4552="S",IF(AND(Q4552="1. Aceitou o programa",AH4552="Realizada"),IFERROR(IF(AG4552="",0,AG4552-R4552),0),0),0)</f>
        <v>0</v>
      </c>
      <c r="BB4552" s="209" t="str">
        <f>_xlfn.XLOOKUP(U4552,'Lista Suspensa'!$AA$20:$AA$23,'Lista Suspensa'!$AB$20:$AB$23,"N/A")</f>
        <v>S</v>
      </c>
    </row>
    <row r="4553" spans="1:54" ht="12" customHeight="1">
      <c r="A4553" s="151" t="s">
        <v>121</v>
      </c>
      <c r="B4553" s="152">
        <v>45292</v>
      </c>
      <c r="C4553" s="153" t="s">
        <v>122</v>
      </c>
      <c r="D4553" s="153" t="s">
        <v>167</v>
      </c>
      <c r="E4553" s="244">
        <v>93783882</v>
      </c>
      <c r="F4553" s="144" t="s">
        <v>8153</v>
      </c>
      <c r="G4553" s="230"/>
      <c r="H4553" s="154">
        <v>34608</v>
      </c>
      <c r="I4553" s="153">
        <v>31</v>
      </c>
      <c r="J4553" s="148" t="s">
        <v>70</v>
      </c>
      <c r="K4553" s="153"/>
      <c r="L4553" s="153"/>
      <c r="M4553" s="153"/>
      <c r="N4553" s="153"/>
      <c r="O4553" s="155">
        <v>11953627628</v>
      </c>
      <c r="P4553" s="156" t="s">
        <v>60</v>
      </c>
      <c r="Q4553" s="157" t="s">
        <v>7576</v>
      </c>
      <c r="R4553" s="158"/>
      <c r="S4553" s="159">
        <v>45905</v>
      </c>
      <c r="T4553" s="159" t="s">
        <v>6983</v>
      </c>
      <c r="U4553" s="159" t="s">
        <v>6152</v>
      </c>
      <c r="V4553" s="154">
        <v>45887</v>
      </c>
      <c r="W4553" s="154">
        <v>45889</v>
      </c>
      <c r="X4553" s="154">
        <v>45905</v>
      </c>
      <c r="Y4553" s="160"/>
      <c r="Z4553" s="160"/>
      <c r="AA4553" s="153"/>
      <c r="AB4553" s="153"/>
      <c r="AC4553" s="182" t="e">
        <f t="shared" si="144"/>
        <v>#DIV/0!</v>
      </c>
      <c r="AD4553" s="153" t="e">
        <f t="shared" si="145"/>
        <v>#DIV/0!</v>
      </c>
      <c r="AE4553" s="207"/>
      <c r="AF4553" s="153"/>
      <c r="AG4553" s="159"/>
      <c r="AH4553" s="153"/>
      <c r="AI4553" s="161"/>
      <c r="AJ4553" s="153"/>
      <c r="AK4553" s="153"/>
      <c r="AL4553" s="207" t="s">
        <v>85</v>
      </c>
      <c r="AM4553" s="207" t="s">
        <v>86</v>
      </c>
      <c r="AN4553" s="207"/>
      <c r="AO4553" s="207"/>
      <c r="AP4553" s="147" t="s">
        <v>54</v>
      </c>
      <c r="AQ4553" s="147"/>
      <c r="AR4553" s="147"/>
      <c r="AS4553" s="209" t="s">
        <v>68</v>
      </c>
      <c r="AT4553" s="223" t="str">
        <f>MONTH(B4553)&amp;"/"&amp;YEAR(B4553)</f>
        <v>1/2024</v>
      </c>
      <c r="AU4553" s="223">
        <f>WEEKNUM(B4553)-WEEKNUM(EOMONTH(B4553,-1)+1)+1</f>
        <v>1</v>
      </c>
      <c r="AV4553" s="209" t="str">
        <f>MONTH(R4553)&amp;"/"&amp;YEAR(R4553)</f>
        <v>1/1900</v>
      </c>
      <c r="AW4553" s="209" t="e">
        <f>WEEKNUM(R4553)-WEEKNUM(EOMONTH(R4553,-1)+1)+1</f>
        <v>#NUM!</v>
      </c>
      <c r="AX4553" s="209">
        <f>IF(BB4553="S",IF(Q4553="1. Aceitou o programa",R4553-B4553,0),0)</f>
        <v>0</v>
      </c>
      <c r="AY4553" s="209">
        <f>IF(BB4553="S",IF(AND(S4553&lt;&gt;"",R4553&lt;&gt;""),S4553-R4553,0),0)</f>
        <v>0</v>
      </c>
      <c r="AZ4553" s="209">
        <f>IF(BB4553="S",IF(Q4553="1. Aceitou o programa",IF(OR(X4553="Não se Aplica",X4553=""),IF(OR(W4553="Não se Aplica",W4553=""),0,W4553-V4553),AVERAGE(X4553-W4553,W4553-V4553)),0),0)</f>
        <v>0</v>
      </c>
      <c r="BA4553" s="209">
        <f>IF(BB4553="S",IF(AND(Q4553="1. Aceitou o programa",AH4553="Realizada"),IFERROR(IF(AG4553="",0,AG4553-R4553),0),0),0)</f>
        <v>0</v>
      </c>
      <c r="BB4553" s="209" t="str">
        <f>_xlfn.XLOOKUP(U4553,'Lista Suspensa'!$AA$20:$AA$23,'Lista Suspensa'!$AB$20:$AB$23,"N/A")</f>
        <v>S</v>
      </c>
    </row>
    <row r="4554" spans="1:54" ht="12" customHeight="1">
      <c r="A4554" s="151" t="s">
        <v>121</v>
      </c>
      <c r="B4554" s="152">
        <v>45292</v>
      </c>
      <c r="C4554" s="153" t="s">
        <v>122</v>
      </c>
      <c r="D4554" s="153" t="s">
        <v>167</v>
      </c>
      <c r="E4554" s="244">
        <v>82371806</v>
      </c>
      <c r="F4554" s="144" t="s">
        <v>8154</v>
      </c>
      <c r="G4554" s="230"/>
      <c r="H4554" s="154">
        <v>34665</v>
      </c>
      <c r="I4554" s="153">
        <v>31</v>
      </c>
      <c r="J4554" s="148" t="s">
        <v>70</v>
      </c>
      <c r="K4554" s="153"/>
      <c r="L4554" s="153"/>
      <c r="M4554" s="153"/>
      <c r="N4554" s="153"/>
      <c r="O4554" s="155">
        <v>11932231313</v>
      </c>
      <c r="P4554" s="156" t="s">
        <v>60</v>
      </c>
      <c r="Q4554" s="157" t="s">
        <v>7576</v>
      </c>
      <c r="R4554" s="158"/>
      <c r="S4554" s="159">
        <v>45903</v>
      </c>
      <c r="T4554" s="159" t="s">
        <v>6983</v>
      </c>
      <c r="U4554" s="159" t="s">
        <v>6152</v>
      </c>
      <c r="V4554" s="154">
        <v>45887</v>
      </c>
      <c r="W4554" s="154">
        <v>45889</v>
      </c>
      <c r="X4554" s="154">
        <v>45903</v>
      </c>
      <c r="Y4554" s="160"/>
      <c r="Z4554" s="160"/>
      <c r="AA4554" s="153"/>
      <c r="AB4554" s="153"/>
      <c r="AC4554" s="182" t="e">
        <f t="shared" si="144"/>
        <v>#DIV/0!</v>
      </c>
      <c r="AD4554" s="153" t="e">
        <f t="shared" si="145"/>
        <v>#DIV/0!</v>
      </c>
      <c r="AE4554" s="207"/>
      <c r="AF4554" s="153"/>
      <c r="AG4554" s="159"/>
      <c r="AH4554" s="153"/>
      <c r="AI4554" s="161"/>
      <c r="AJ4554" s="153"/>
      <c r="AK4554" s="153"/>
      <c r="AL4554" s="207" t="s">
        <v>85</v>
      </c>
      <c r="AM4554" s="207" t="s">
        <v>86</v>
      </c>
      <c r="AN4554" s="207"/>
      <c r="AO4554" s="207"/>
      <c r="AP4554" s="147" t="s">
        <v>54</v>
      </c>
      <c r="AQ4554" s="147"/>
      <c r="AR4554" s="147"/>
      <c r="AS4554" s="209" t="s">
        <v>68</v>
      </c>
      <c r="AT4554" s="223" t="str">
        <f>MONTH(B4554)&amp;"/"&amp;YEAR(B4554)</f>
        <v>1/2024</v>
      </c>
      <c r="AU4554" s="223">
        <f>WEEKNUM(B4554)-WEEKNUM(EOMONTH(B4554,-1)+1)+1</f>
        <v>1</v>
      </c>
      <c r="AV4554" s="209" t="str">
        <f>MONTH(R4554)&amp;"/"&amp;YEAR(R4554)</f>
        <v>1/1900</v>
      </c>
      <c r="AW4554" s="209" t="e">
        <f>WEEKNUM(R4554)-WEEKNUM(EOMONTH(R4554,-1)+1)+1</f>
        <v>#NUM!</v>
      </c>
      <c r="AX4554" s="209">
        <f>IF(BB4554="S",IF(Q4554="1. Aceitou o programa",R4554-B4554,0),0)</f>
        <v>0</v>
      </c>
      <c r="AY4554" s="209">
        <f>IF(BB4554="S",IF(AND(S4554&lt;&gt;"",R4554&lt;&gt;""),S4554-R4554,0),0)</f>
        <v>0</v>
      </c>
      <c r="AZ4554" s="209">
        <f>IF(BB4554="S",IF(Q4554="1. Aceitou o programa",IF(OR(X4554="Não se Aplica",X4554=""),IF(OR(W4554="Não se Aplica",W4554=""),0,W4554-V4554),AVERAGE(X4554-W4554,W4554-V4554)),0),0)</f>
        <v>0</v>
      </c>
      <c r="BA4554" s="209">
        <f>IF(BB4554="S",IF(AND(Q4554="1. Aceitou o programa",AH4554="Realizada"),IFERROR(IF(AG4554="",0,AG4554-R4554),0),0),0)</f>
        <v>0</v>
      </c>
      <c r="BB4554" s="209" t="str">
        <f>_xlfn.XLOOKUP(U4554,'Lista Suspensa'!$AA$20:$AA$23,'Lista Suspensa'!$AB$20:$AB$23,"N/A")</f>
        <v>S</v>
      </c>
    </row>
    <row r="4555" spans="1:54" ht="12" customHeight="1">
      <c r="A4555" s="151" t="s">
        <v>121</v>
      </c>
      <c r="B4555" s="152">
        <v>45292</v>
      </c>
      <c r="C4555" s="153" t="s">
        <v>122</v>
      </c>
      <c r="D4555" s="153" t="s">
        <v>274</v>
      </c>
      <c r="E4555" s="244">
        <v>94277982</v>
      </c>
      <c r="F4555" s="144" t="s">
        <v>8155</v>
      </c>
      <c r="G4555" s="230"/>
      <c r="H4555" s="154">
        <v>34710</v>
      </c>
      <c r="I4555" s="153">
        <v>31</v>
      </c>
      <c r="J4555" s="148" t="s">
        <v>70</v>
      </c>
      <c r="K4555" s="153"/>
      <c r="L4555" s="153"/>
      <c r="M4555" s="153"/>
      <c r="N4555" s="153"/>
      <c r="O4555" s="155" t="s">
        <v>8156</v>
      </c>
      <c r="P4555" s="156" t="s">
        <v>60</v>
      </c>
      <c r="Q4555" s="157" t="s">
        <v>7576</v>
      </c>
      <c r="R4555" s="158"/>
      <c r="S4555" s="159">
        <v>45910</v>
      </c>
      <c r="T4555" s="159" t="s">
        <v>6983</v>
      </c>
      <c r="U4555" s="159" t="s">
        <v>6152</v>
      </c>
      <c r="V4555" s="154">
        <v>45887</v>
      </c>
      <c r="W4555" s="154">
        <v>45889</v>
      </c>
      <c r="X4555" s="154">
        <v>45910</v>
      </c>
      <c r="Y4555" s="160"/>
      <c r="Z4555" s="160"/>
      <c r="AA4555" s="153"/>
      <c r="AB4555" s="153"/>
      <c r="AC4555" s="182" t="e">
        <f t="shared" si="144"/>
        <v>#DIV/0!</v>
      </c>
      <c r="AD4555" s="153" t="e">
        <f t="shared" si="145"/>
        <v>#DIV/0!</v>
      </c>
      <c r="AE4555" s="207"/>
      <c r="AF4555" s="153"/>
      <c r="AG4555" s="159"/>
      <c r="AH4555" s="153"/>
      <c r="AI4555" s="161"/>
      <c r="AJ4555" s="153"/>
      <c r="AK4555" s="153"/>
      <c r="AL4555" s="207"/>
      <c r="AM4555" s="207"/>
      <c r="AN4555" s="207"/>
      <c r="AO4555" s="207"/>
      <c r="AP4555" s="147" t="s">
        <v>54</v>
      </c>
      <c r="AQ4555" s="147"/>
      <c r="AR4555" s="147"/>
      <c r="AS4555" s="209" t="s">
        <v>68</v>
      </c>
      <c r="AT4555" s="223" t="str">
        <f>MONTH(B4555)&amp;"/"&amp;YEAR(B4555)</f>
        <v>1/2024</v>
      </c>
      <c r="AU4555" s="223">
        <f>WEEKNUM(B4555)-WEEKNUM(EOMONTH(B4555,-1)+1)+1</f>
        <v>1</v>
      </c>
      <c r="AV4555" s="209" t="str">
        <f>MONTH(R4555)&amp;"/"&amp;YEAR(R4555)</f>
        <v>1/1900</v>
      </c>
      <c r="AW4555" s="209" t="e">
        <f>WEEKNUM(R4555)-WEEKNUM(EOMONTH(R4555,-1)+1)+1</f>
        <v>#NUM!</v>
      </c>
      <c r="AX4555" s="209">
        <f>IF(BB4555="S",IF(Q4555="1. Aceitou o programa",R4555-B4555,0),0)</f>
        <v>0</v>
      </c>
      <c r="AY4555" s="209">
        <f>IF(BB4555="S",IF(AND(S4555&lt;&gt;"",R4555&lt;&gt;""),S4555-R4555,0),0)</f>
        <v>0</v>
      </c>
      <c r="AZ4555" s="209">
        <f>IF(BB4555="S",IF(Q4555="1. Aceitou o programa",IF(OR(X4555="Não se Aplica",X4555=""),IF(OR(W4555="Não se Aplica",W4555=""),0,W4555-V4555),AVERAGE(X4555-W4555,W4555-V4555)),0),0)</f>
        <v>0</v>
      </c>
      <c r="BA4555" s="209">
        <f>IF(BB4555="S",IF(AND(Q4555="1. Aceitou o programa",AH4555="Realizada"),IFERROR(IF(AG4555="",0,AG4555-R4555),0),0),0)</f>
        <v>0</v>
      </c>
      <c r="BB4555" s="209" t="str">
        <f>_xlfn.XLOOKUP(U4555,'Lista Suspensa'!$AA$20:$AA$23,'Lista Suspensa'!$AB$20:$AB$23,"N/A")</f>
        <v>S</v>
      </c>
    </row>
    <row r="4556" spans="1:54" ht="12" customHeight="1">
      <c r="A4556" s="151" t="s">
        <v>121</v>
      </c>
      <c r="B4556" s="152">
        <v>45292</v>
      </c>
      <c r="C4556" s="153" t="s">
        <v>122</v>
      </c>
      <c r="D4556" s="153" t="s">
        <v>185</v>
      </c>
      <c r="E4556" s="244">
        <v>93607246</v>
      </c>
      <c r="F4556" s="144" t="s">
        <v>8157</v>
      </c>
      <c r="G4556" s="230"/>
      <c r="H4556" s="154">
        <v>34717</v>
      </c>
      <c r="I4556" s="153">
        <v>31</v>
      </c>
      <c r="J4556" s="148" t="s">
        <v>70</v>
      </c>
      <c r="K4556" s="153"/>
      <c r="L4556" s="153"/>
      <c r="M4556" s="153"/>
      <c r="N4556" s="153"/>
      <c r="O4556" s="155" t="s">
        <v>8158</v>
      </c>
      <c r="P4556" s="156" t="s">
        <v>60</v>
      </c>
      <c r="Q4556" s="157" t="s">
        <v>7576</v>
      </c>
      <c r="R4556" s="158"/>
      <c r="S4556" s="159">
        <v>45895</v>
      </c>
      <c r="T4556" s="159" t="s">
        <v>6983</v>
      </c>
      <c r="U4556" s="159" t="s">
        <v>6152</v>
      </c>
      <c r="V4556" s="154">
        <v>45861</v>
      </c>
      <c r="W4556" s="154">
        <v>45866</v>
      </c>
      <c r="X4556" s="154">
        <v>45895</v>
      </c>
      <c r="Y4556" s="160"/>
      <c r="Z4556" s="160"/>
      <c r="AA4556" s="153"/>
      <c r="AB4556" s="153"/>
      <c r="AC4556" s="182" t="e">
        <f t="shared" si="144"/>
        <v>#DIV/0!</v>
      </c>
      <c r="AD4556" s="153" t="e">
        <f t="shared" si="145"/>
        <v>#DIV/0!</v>
      </c>
      <c r="AE4556" s="207"/>
      <c r="AF4556" s="153"/>
      <c r="AG4556" s="159"/>
      <c r="AH4556" s="153"/>
      <c r="AI4556" s="161"/>
      <c r="AJ4556" s="153"/>
      <c r="AK4556" s="153"/>
      <c r="AL4556" s="207"/>
      <c r="AM4556" s="207"/>
      <c r="AN4556" s="207"/>
      <c r="AO4556" s="207"/>
      <c r="AP4556" s="147" t="s">
        <v>54</v>
      </c>
      <c r="AQ4556" s="147"/>
      <c r="AR4556" s="147"/>
      <c r="AS4556" s="209" t="s">
        <v>68</v>
      </c>
      <c r="AT4556" s="223" t="str">
        <f>MONTH(B4556)&amp;"/"&amp;YEAR(B4556)</f>
        <v>1/2024</v>
      </c>
      <c r="AU4556" s="223">
        <f>WEEKNUM(B4556)-WEEKNUM(EOMONTH(B4556,-1)+1)+1</f>
        <v>1</v>
      </c>
      <c r="AV4556" s="209" t="str">
        <f>MONTH(R4556)&amp;"/"&amp;YEAR(R4556)</f>
        <v>1/1900</v>
      </c>
      <c r="AW4556" s="209" t="e">
        <f>WEEKNUM(R4556)-WEEKNUM(EOMONTH(R4556,-1)+1)+1</f>
        <v>#NUM!</v>
      </c>
      <c r="AX4556" s="209">
        <f>IF(BB4556="S",IF(Q4556="1. Aceitou o programa",R4556-B4556,0),0)</f>
        <v>0</v>
      </c>
      <c r="AY4556" s="209">
        <f>IF(BB4556="S",IF(AND(S4556&lt;&gt;"",R4556&lt;&gt;""),S4556-R4556,0),0)</f>
        <v>0</v>
      </c>
      <c r="AZ4556" s="209">
        <f>IF(BB4556="S",IF(Q4556="1. Aceitou o programa",IF(OR(X4556="Não se Aplica",X4556=""),IF(OR(W4556="Não se Aplica",W4556=""),0,W4556-V4556),AVERAGE(X4556-W4556,W4556-V4556)),0),0)</f>
        <v>0</v>
      </c>
      <c r="BA4556" s="209">
        <f>IF(BB4556="S",IF(AND(Q4556="1. Aceitou o programa",AH4556="Realizada"),IFERROR(IF(AG4556="",0,AG4556-R4556),0),0),0)</f>
        <v>0</v>
      </c>
      <c r="BB4556" s="209" t="str">
        <f>_xlfn.XLOOKUP(U4556,'Lista Suspensa'!$AA$20:$AA$23,'Lista Suspensa'!$AB$20:$AB$23,"N/A")</f>
        <v>S</v>
      </c>
    </row>
    <row r="4557" spans="1:54" ht="12" customHeight="1">
      <c r="A4557" s="151" t="s">
        <v>121</v>
      </c>
      <c r="B4557" s="152">
        <v>45292</v>
      </c>
      <c r="C4557" s="153" t="s">
        <v>122</v>
      </c>
      <c r="D4557" s="153" t="s">
        <v>175</v>
      </c>
      <c r="E4557" s="244">
        <v>84227207</v>
      </c>
      <c r="F4557" s="144" t="s">
        <v>8159</v>
      </c>
      <c r="G4557" s="230"/>
      <c r="H4557" s="154">
        <v>34784</v>
      </c>
      <c r="I4557" s="153">
        <v>31</v>
      </c>
      <c r="J4557" s="148" t="s">
        <v>58</v>
      </c>
      <c r="K4557" s="153"/>
      <c r="L4557" s="153"/>
      <c r="M4557" s="153"/>
      <c r="N4557" s="153"/>
      <c r="O4557" s="155">
        <v>11982040369</v>
      </c>
      <c r="P4557" s="156" t="s">
        <v>60</v>
      </c>
      <c r="Q4557" s="157" t="s">
        <v>7576</v>
      </c>
      <c r="R4557" s="158"/>
      <c r="S4557" s="159">
        <v>45891</v>
      </c>
      <c r="T4557" s="159" t="s">
        <v>6983</v>
      </c>
      <c r="U4557" s="159" t="s">
        <v>6152</v>
      </c>
      <c r="V4557" s="154">
        <v>45861</v>
      </c>
      <c r="W4557" s="154">
        <v>45866</v>
      </c>
      <c r="X4557" s="154">
        <v>45891</v>
      </c>
      <c r="Y4557" s="160"/>
      <c r="Z4557" s="160"/>
      <c r="AA4557" s="153"/>
      <c r="AB4557" s="153"/>
      <c r="AC4557" s="182" t="e">
        <f t="shared" si="144"/>
        <v>#DIV/0!</v>
      </c>
      <c r="AD4557" s="153" t="e">
        <f t="shared" si="145"/>
        <v>#DIV/0!</v>
      </c>
      <c r="AE4557" s="207"/>
      <c r="AF4557" s="153"/>
      <c r="AG4557" s="159"/>
      <c r="AH4557" s="153"/>
      <c r="AI4557" s="161"/>
      <c r="AJ4557" s="153"/>
      <c r="AK4557" s="153"/>
      <c r="AL4557" s="207" t="s">
        <v>85</v>
      </c>
      <c r="AM4557" s="207" t="s">
        <v>86</v>
      </c>
      <c r="AN4557" s="207"/>
      <c r="AO4557" s="207"/>
      <c r="AP4557" s="147" t="s">
        <v>54</v>
      </c>
      <c r="AQ4557" s="147"/>
      <c r="AR4557" s="147"/>
      <c r="AS4557" s="209" t="s">
        <v>68</v>
      </c>
      <c r="AT4557" s="223" t="str">
        <f>MONTH(B4557)&amp;"/"&amp;YEAR(B4557)</f>
        <v>1/2024</v>
      </c>
      <c r="AU4557" s="223">
        <f>WEEKNUM(B4557)-WEEKNUM(EOMONTH(B4557,-1)+1)+1</f>
        <v>1</v>
      </c>
      <c r="AV4557" s="209" t="str">
        <f>MONTH(R4557)&amp;"/"&amp;YEAR(R4557)</f>
        <v>1/1900</v>
      </c>
      <c r="AW4557" s="209" t="e">
        <f>WEEKNUM(R4557)-WEEKNUM(EOMONTH(R4557,-1)+1)+1</f>
        <v>#NUM!</v>
      </c>
      <c r="AX4557" s="209">
        <f>IF(BB4557="S",IF(Q4557="1. Aceitou o programa",R4557-B4557,0),0)</f>
        <v>0</v>
      </c>
      <c r="AY4557" s="209">
        <f>IF(BB4557="S",IF(AND(S4557&lt;&gt;"",R4557&lt;&gt;""),S4557-R4557,0),0)</f>
        <v>0</v>
      </c>
      <c r="AZ4557" s="209">
        <f>IF(BB4557="S",IF(Q4557="1. Aceitou o programa",IF(OR(X4557="Não se Aplica",X4557=""),IF(OR(W4557="Não se Aplica",W4557=""),0,W4557-V4557),AVERAGE(X4557-W4557,W4557-V4557)),0),0)</f>
        <v>0</v>
      </c>
      <c r="BA4557" s="209">
        <f>IF(BB4557="S",IF(AND(Q4557="1. Aceitou o programa",AH4557="Realizada"),IFERROR(IF(AG4557="",0,AG4557-R4557),0),0),0)</f>
        <v>0</v>
      </c>
      <c r="BB4557" s="209" t="str">
        <f>_xlfn.XLOOKUP(U4557,'Lista Suspensa'!$AA$20:$AA$23,'Lista Suspensa'!$AB$20:$AB$23,"N/A")</f>
        <v>S</v>
      </c>
    </row>
    <row r="4558" spans="1:54" ht="12" customHeight="1">
      <c r="A4558" s="151" t="s">
        <v>121</v>
      </c>
      <c r="B4558" s="152">
        <v>45292</v>
      </c>
      <c r="C4558" s="153" t="s">
        <v>122</v>
      </c>
      <c r="D4558" s="153" t="s">
        <v>175</v>
      </c>
      <c r="E4558" s="244">
        <v>94643556</v>
      </c>
      <c r="F4558" s="144" t="s">
        <v>8160</v>
      </c>
      <c r="G4558" s="230"/>
      <c r="H4558" s="154">
        <v>34842</v>
      </c>
      <c r="I4558" s="153">
        <v>30</v>
      </c>
      <c r="J4558" s="148" t="s">
        <v>70</v>
      </c>
      <c r="K4558" s="153"/>
      <c r="L4558" s="153"/>
      <c r="M4558" s="153"/>
      <c r="N4558" s="153"/>
      <c r="O4558" s="155">
        <v>11948979759</v>
      </c>
      <c r="P4558" s="156" t="s">
        <v>60</v>
      </c>
      <c r="Q4558" s="157" t="s">
        <v>7576</v>
      </c>
      <c r="R4558" s="158"/>
      <c r="S4558" s="159">
        <v>45924</v>
      </c>
      <c r="T4558" s="159" t="s">
        <v>6983</v>
      </c>
      <c r="U4558" s="159" t="s">
        <v>6152</v>
      </c>
      <c r="V4558" s="154">
        <v>45887</v>
      </c>
      <c r="W4558" s="154">
        <v>45889</v>
      </c>
      <c r="X4558" s="154">
        <v>45924</v>
      </c>
      <c r="Y4558" s="160"/>
      <c r="Z4558" s="160"/>
      <c r="AA4558" s="153"/>
      <c r="AB4558" s="153"/>
      <c r="AC4558" s="182" t="e">
        <f t="shared" si="144"/>
        <v>#DIV/0!</v>
      </c>
      <c r="AD4558" s="153" t="e">
        <f t="shared" si="145"/>
        <v>#DIV/0!</v>
      </c>
      <c r="AE4558" s="207"/>
      <c r="AF4558" s="153"/>
      <c r="AG4558" s="159"/>
      <c r="AH4558" s="153"/>
      <c r="AI4558" s="161"/>
      <c r="AJ4558" s="153"/>
      <c r="AK4558" s="153"/>
      <c r="AL4558" s="207"/>
      <c r="AM4558" s="207"/>
      <c r="AN4558" s="207"/>
      <c r="AO4558" s="207"/>
      <c r="AP4558" s="147" t="s">
        <v>54</v>
      </c>
      <c r="AQ4558" s="147"/>
      <c r="AR4558" s="147"/>
      <c r="AS4558" s="209" t="s">
        <v>68</v>
      </c>
      <c r="AT4558" s="223" t="str">
        <f>MONTH(B4558)&amp;"/"&amp;YEAR(B4558)</f>
        <v>1/2024</v>
      </c>
      <c r="AU4558" s="223">
        <f>WEEKNUM(B4558)-WEEKNUM(EOMONTH(B4558,-1)+1)+1</f>
        <v>1</v>
      </c>
      <c r="AV4558" s="209" t="str">
        <f>MONTH(R4558)&amp;"/"&amp;YEAR(R4558)</f>
        <v>1/1900</v>
      </c>
      <c r="AW4558" s="209" t="e">
        <f>WEEKNUM(R4558)-WEEKNUM(EOMONTH(R4558,-1)+1)+1</f>
        <v>#NUM!</v>
      </c>
      <c r="AX4558" s="209">
        <f>IF(BB4558="S",IF(Q4558="1. Aceitou o programa",R4558-B4558,0),0)</f>
        <v>0</v>
      </c>
      <c r="AY4558" s="209">
        <f>IF(BB4558="S",IF(AND(S4558&lt;&gt;"",R4558&lt;&gt;""),S4558-R4558,0),0)</f>
        <v>0</v>
      </c>
      <c r="AZ4558" s="209">
        <f>IF(BB4558="S",IF(Q4558="1. Aceitou o programa",IF(OR(X4558="Não se Aplica",X4558=""),IF(OR(W4558="Não se Aplica",W4558=""),0,W4558-V4558),AVERAGE(X4558-W4558,W4558-V4558)),0),0)</f>
        <v>0</v>
      </c>
      <c r="BA4558" s="209">
        <f>IF(BB4558="S",IF(AND(Q4558="1. Aceitou o programa",AH4558="Realizada"),IFERROR(IF(AG4558="",0,AG4558-R4558),0),0),0)</f>
        <v>0</v>
      </c>
      <c r="BB4558" s="209" t="str">
        <f>_xlfn.XLOOKUP(U4558,'Lista Suspensa'!$AA$20:$AA$23,'Lista Suspensa'!$AB$20:$AB$23,"N/A")</f>
        <v>S</v>
      </c>
    </row>
    <row r="4559" spans="1:54" ht="12" customHeight="1">
      <c r="A4559" s="151" t="s">
        <v>121</v>
      </c>
      <c r="B4559" s="152">
        <v>45292</v>
      </c>
      <c r="C4559" s="153" t="s">
        <v>122</v>
      </c>
      <c r="D4559" s="153" t="s">
        <v>237</v>
      </c>
      <c r="E4559" s="244">
        <v>93224578</v>
      </c>
      <c r="F4559" s="144" t="s">
        <v>8161</v>
      </c>
      <c r="G4559" s="230"/>
      <c r="H4559" s="154">
        <v>35042</v>
      </c>
      <c r="I4559" s="153">
        <v>30</v>
      </c>
      <c r="J4559" s="148" t="s">
        <v>58</v>
      </c>
      <c r="K4559" s="153"/>
      <c r="L4559" s="153"/>
      <c r="M4559" s="153"/>
      <c r="N4559" s="153"/>
      <c r="O4559" s="155" t="s">
        <v>8162</v>
      </c>
      <c r="P4559" s="156" t="s">
        <v>60</v>
      </c>
      <c r="Q4559" s="157" t="s">
        <v>7576</v>
      </c>
      <c r="R4559" s="158"/>
      <c r="S4559" s="159">
        <v>45891</v>
      </c>
      <c r="T4559" s="159" t="s">
        <v>6983</v>
      </c>
      <c r="U4559" s="159" t="s">
        <v>6152</v>
      </c>
      <c r="V4559" s="154">
        <v>45861</v>
      </c>
      <c r="W4559" s="154">
        <v>45866</v>
      </c>
      <c r="X4559" s="154">
        <v>45891</v>
      </c>
      <c r="Y4559" s="160"/>
      <c r="Z4559" s="160"/>
      <c r="AA4559" s="153"/>
      <c r="AB4559" s="153"/>
      <c r="AC4559" s="182" t="e">
        <f t="shared" si="144"/>
        <v>#DIV/0!</v>
      </c>
      <c r="AD4559" s="153" t="e">
        <f t="shared" si="145"/>
        <v>#DIV/0!</v>
      </c>
      <c r="AE4559" s="207"/>
      <c r="AF4559" s="153"/>
      <c r="AG4559" s="159"/>
      <c r="AH4559" s="153"/>
      <c r="AI4559" s="161"/>
      <c r="AJ4559" s="153"/>
      <c r="AK4559" s="153"/>
      <c r="AL4559" s="207"/>
      <c r="AM4559" s="207"/>
      <c r="AN4559" s="207"/>
      <c r="AO4559" s="207"/>
      <c r="AP4559" s="147" t="s">
        <v>54</v>
      </c>
      <c r="AQ4559" s="147"/>
      <c r="AR4559" s="147"/>
      <c r="AS4559" s="209" t="s">
        <v>68</v>
      </c>
      <c r="AT4559" s="223" t="str">
        <f>MONTH(B4559)&amp;"/"&amp;YEAR(B4559)</f>
        <v>1/2024</v>
      </c>
      <c r="AU4559" s="223">
        <f>WEEKNUM(B4559)-WEEKNUM(EOMONTH(B4559,-1)+1)+1</f>
        <v>1</v>
      </c>
      <c r="AV4559" s="209" t="str">
        <f>MONTH(R4559)&amp;"/"&amp;YEAR(R4559)</f>
        <v>1/1900</v>
      </c>
      <c r="AW4559" s="209" t="e">
        <f>WEEKNUM(R4559)-WEEKNUM(EOMONTH(R4559,-1)+1)+1</f>
        <v>#NUM!</v>
      </c>
      <c r="AX4559" s="209">
        <f>IF(BB4559="S",IF(Q4559="1. Aceitou o programa",R4559-B4559,0),0)</f>
        <v>0</v>
      </c>
      <c r="AY4559" s="209">
        <f>IF(BB4559="S",IF(AND(S4559&lt;&gt;"",R4559&lt;&gt;""),S4559-R4559,0),0)</f>
        <v>0</v>
      </c>
      <c r="AZ4559" s="209">
        <f>IF(BB4559="S",IF(Q4559="1. Aceitou o programa",IF(OR(X4559="Não se Aplica",X4559=""),IF(OR(W4559="Não se Aplica",W4559=""),0,W4559-V4559),AVERAGE(X4559-W4559,W4559-V4559)),0),0)</f>
        <v>0</v>
      </c>
      <c r="BA4559" s="209">
        <f>IF(BB4559="S",IF(AND(Q4559="1. Aceitou o programa",AH4559="Realizada"),IFERROR(IF(AG4559="",0,AG4559-R4559),0),0),0)</f>
        <v>0</v>
      </c>
      <c r="BB4559" s="209" t="str">
        <f>_xlfn.XLOOKUP(U4559,'Lista Suspensa'!$AA$20:$AA$23,'Lista Suspensa'!$AB$20:$AB$23,"N/A")</f>
        <v>S</v>
      </c>
    </row>
    <row r="4560" spans="1:54" ht="12" customHeight="1">
      <c r="A4560" s="151" t="s">
        <v>121</v>
      </c>
      <c r="B4560" s="152">
        <v>45292</v>
      </c>
      <c r="C4560" s="153" t="s">
        <v>122</v>
      </c>
      <c r="D4560" s="153" t="s">
        <v>178</v>
      </c>
      <c r="E4560" s="244">
        <v>87835395</v>
      </c>
      <c r="F4560" s="144" t="s">
        <v>8163</v>
      </c>
      <c r="G4560" s="230"/>
      <c r="H4560" s="154">
        <v>35075</v>
      </c>
      <c r="I4560" s="153">
        <v>30</v>
      </c>
      <c r="J4560" s="148" t="s">
        <v>58</v>
      </c>
      <c r="K4560" s="153"/>
      <c r="L4560" s="153"/>
      <c r="M4560" s="153"/>
      <c r="N4560" s="153"/>
      <c r="O4560" s="155" t="s">
        <v>8164</v>
      </c>
      <c r="P4560" s="156" t="s">
        <v>60</v>
      </c>
      <c r="Q4560" s="157" t="s">
        <v>7576</v>
      </c>
      <c r="R4560" s="158"/>
      <c r="S4560" s="159">
        <v>45895</v>
      </c>
      <c r="T4560" s="159" t="s">
        <v>6983</v>
      </c>
      <c r="U4560" s="159" t="s">
        <v>6152</v>
      </c>
      <c r="V4560" s="154">
        <v>45861</v>
      </c>
      <c r="W4560" s="154">
        <v>45866</v>
      </c>
      <c r="X4560" s="154">
        <v>45895</v>
      </c>
      <c r="Y4560" s="160"/>
      <c r="Z4560" s="160"/>
      <c r="AA4560" s="153"/>
      <c r="AB4560" s="153"/>
      <c r="AC4560" s="182" t="e">
        <f t="shared" si="144"/>
        <v>#DIV/0!</v>
      </c>
      <c r="AD4560" s="153" t="e">
        <f t="shared" si="145"/>
        <v>#DIV/0!</v>
      </c>
      <c r="AE4560" s="207"/>
      <c r="AF4560" s="153"/>
      <c r="AG4560" s="159"/>
      <c r="AH4560" s="153"/>
      <c r="AI4560" s="161"/>
      <c r="AJ4560" s="153"/>
      <c r="AK4560" s="153"/>
      <c r="AL4560" s="207"/>
      <c r="AM4560" s="207"/>
      <c r="AN4560" s="207"/>
      <c r="AO4560" s="207"/>
      <c r="AP4560" s="147" t="s">
        <v>54</v>
      </c>
      <c r="AQ4560" s="147"/>
      <c r="AR4560" s="147"/>
      <c r="AS4560" s="209" t="s">
        <v>68</v>
      </c>
      <c r="AT4560" s="223" t="str">
        <f>MONTH(B4560)&amp;"/"&amp;YEAR(B4560)</f>
        <v>1/2024</v>
      </c>
      <c r="AU4560" s="223">
        <f>WEEKNUM(B4560)-WEEKNUM(EOMONTH(B4560,-1)+1)+1</f>
        <v>1</v>
      </c>
      <c r="AV4560" s="209" t="str">
        <f>MONTH(R4560)&amp;"/"&amp;YEAR(R4560)</f>
        <v>1/1900</v>
      </c>
      <c r="AW4560" s="209" t="e">
        <f>WEEKNUM(R4560)-WEEKNUM(EOMONTH(R4560,-1)+1)+1</f>
        <v>#NUM!</v>
      </c>
      <c r="AX4560" s="209">
        <f>IF(BB4560="S",IF(Q4560="1. Aceitou o programa",R4560-B4560,0),0)</f>
        <v>0</v>
      </c>
      <c r="AY4560" s="209">
        <f>IF(BB4560="S",IF(AND(S4560&lt;&gt;"",R4560&lt;&gt;""),S4560-R4560,0),0)</f>
        <v>0</v>
      </c>
      <c r="AZ4560" s="209">
        <f>IF(BB4560="S",IF(Q4560="1. Aceitou o programa",IF(OR(X4560="Não se Aplica",X4560=""),IF(OR(W4560="Não se Aplica",W4560=""),0,W4560-V4560),AVERAGE(X4560-W4560,W4560-V4560)),0),0)</f>
        <v>0</v>
      </c>
      <c r="BA4560" s="209">
        <f>IF(BB4560="S",IF(AND(Q4560="1. Aceitou o programa",AH4560="Realizada"),IFERROR(IF(AG4560="",0,AG4560-R4560),0),0),0)</f>
        <v>0</v>
      </c>
      <c r="BB4560" s="209" t="str">
        <f>_xlfn.XLOOKUP(U4560,'Lista Suspensa'!$AA$20:$AA$23,'Lista Suspensa'!$AB$20:$AB$23,"N/A")</f>
        <v>S</v>
      </c>
    </row>
    <row r="4561" spans="1:54" ht="12" customHeight="1">
      <c r="A4561" s="151" t="s">
        <v>121</v>
      </c>
      <c r="B4561" s="152">
        <v>45292</v>
      </c>
      <c r="C4561" s="153" t="s">
        <v>122</v>
      </c>
      <c r="D4561" s="153" t="s">
        <v>324</v>
      </c>
      <c r="E4561" s="244">
        <v>88811516</v>
      </c>
      <c r="F4561" s="144" t="s">
        <v>8165</v>
      </c>
      <c r="G4561" s="230"/>
      <c r="H4561" s="154">
        <v>35083</v>
      </c>
      <c r="I4561" s="153">
        <v>30</v>
      </c>
      <c r="J4561" s="148" t="s">
        <v>70</v>
      </c>
      <c r="K4561" s="153"/>
      <c r="L4561" s="153"/>
      <c r="M4561" s="153"/>
      <c r="N4561" s="153"/>
      <c r="O4561" s="155">
        <v>21992724392</v>
      </c>
      <c r="P4561" s="156" t="s">
        <v>60</v>
      </c>
      <c r="Q4561" s="157" t="s">
        <v>7576</v>
      </c>
      <c r="R4561" s="158"/>
      <c r="S4561" s="159">
        <v>45875</v>
      </c>
      <c r="T4561" s="159" t="s">
        <v>6983</v>
      </c>
      <c r="U4561" s="159" t="s">
        <v>6152</v>
      </c>
      <c r="V4561" s="154">
        <v>45861</v>
      </c>
      <c r="W4561" s="154">
        <v>45866</v>
      </c>
      <c r="X4561" s="154">
        <v>45875</v>
      </c>
      <c r="Y4561" s="160"/>
      <c r="Z4561" s="160"/>
      <c r="AA4561" s="153"/>
      <c r="AB4561" s="153"/>
      <c r="AC4561" s="182" t="e">
        <f t="shared" si="144"/>
        <v>#DIV/0!</v>
      </c>
      <c r="AD4561" s="153" t="e">
        <f t="shared" si="145"/>
        <v>#DIV/0!</v>
      </c>
      <c r="AE4561" s="207"/>
      <c r="AF4561" s="153"/>
      <c r="AG4561" s="159"/>
      <c r="AH4561" s="153"/>
      <c r="AI4561" s="161"/>
      <c r="AJ4561" s="153"/>
      <c r="AK4561" s="153"/>
      <c r="AL4561" s="207"/>
      <c r="AM4561" s="207"/>
      <c r="AN4561" s="207"/>
      <c r="AO4561" s="207"/>
      <c r="AP4561" s="147" t="s">
        <v>54</v>
      </c>
      <c r="AQ4561" s="147"/>
      <c r="AR4561" s="147"/>
      <c r="AS4561" s="209" t="s">
        <v>68</v>
      </c>
      <c r="AT4561" s="223" t="str">
        <f>MONTH(B4561)&amp;"/"&amp;YEAR(B4561)</f>
        <v>1/2024</v>
      </c>
      <c r="AU4561" s="223">
        <f>WEEKNUM(B4561)-WEEKNUM(EOMONTH(B4561,-1)+1)+1</f>
        <v>1</v>
      </c>
      <c r="AV4561" s="209" t="str">
        <f>MONTH(R4561)&amp;"/"&amp;YEAR(R4561)</f>
        <v>1/1900</v>
      </c>
      <c r="AW4561" s="209" t="e">
        <f>WEEKNUM(R4561)-WEEKNUM(EOMONTH(R4561,-1)+1)+1</f>
        <v>#NUM!</v>
      </c>
      <c r="AX4561" s="209">
        <f>IF(BB4561="S",IF(Q4561="1. Aceitou o programa",R4561-B4561,0),0)</f>
        <v>0</v>
      </c>
      <c r="AY4561" s="209">
        <f>IF(BB4561="S",IF(AND(S4561&lt;&gt;"",R4561&lt;&gt;""),S4561-R4561,0),0)</f>
        <v>0</v>
      </c>
      <c r="AZ4561" s="209">
        <f>IF(BB4561="S",IF(Q4561="1. Aceitou o programa",IF(OR(X4561="Não se Aplica",X4561=""),IF(OR(W4561="Não se Aplica",W4561=""),0,W4561-V4561),AVERAGE(X4561-W4561,W4561-V4561)),0),0)</f>
        <v>0</v>
      </c>
      <c r="BA4561" s="209">
        <f>IF(BB4561="S",IF(AND(Q4561="1. Aceitou o programa",AH4561="Realizada"),IFERROR(IF(AG4561="",0,AG4561-R4561),0),0),0)</f>
        <v>0</v>
      </c>
      <c r="BB4561" s="209" t="str">
        <f>_xlfn.XLOOKUP(U4561,'Lista Suspensa'!$AA$20:$AA$23,'Lista Suspensa'!$AB$20:$AB$23,"N/A")</f>
        <v>S</v>
      </c>
    </row>
    <row r="4562" spans="1:54" ht="12" customHeight="1">
      <c r="A4562" s="151" t="s">
        <v>121</v>
      </c>
      <c r="B4562" s="152">
        <v>45292</v>
      </c>
      <c r="C4562" s="153" t="s">
        <v>122</v>
      </c>
      <c r="D4562" s="153" t="s">
        <v>175</v>
      </c>
      <c r="E4562" s="244">
        <v>86494200</v>
      </c>
      <c r="F4562" s="144" t="s">
        <v>8166</v>
      </c>
      <c r="G4562" s="230"/>
      <c r="H4562" s="154">
        <v>35089</v>
      </c>
      <c r="I4562" s="153">
        <v>30</v>
      </c>
      <c r="J4562" s="148" t="s">
        <v>70</v>
      </c>
      <c r="K4562" s="153"/>
      <c r="L4562" s="153"/>
      <c r="M4562" s="153"/>
      <c r="N4562" s="153"/>
      <c r="O4562" s="155">
        <v>11964492658</v>
      </c>
      <c r="P4562" s="156" t="s">
        <v>60</v>
      </c>
      <c r="Q4562" s="157" t="s">
        <v>7576</v>
      </c>
      <c r="R4562" s="158"/>
      <c r="S4562" s="159">
        <v>45891</v>
      </c>
      <c r="T4562" s="159" t="s">
        <v>6983</v>
      </c>
      <c r="U4562" s="159" t="s">
        <v>6152</v>
      </c>
      <c r="V4562" s="154">
        <v>45861</v>
      </c>
      <c r="W4562" s="154">
        <v>45866</v>
      </c>
      <c r="X4562" s="154">
        <v>45891</v>
      </c>
      <c r="Y4562" s="160"/>
      <c r="Z4562" s="160"/>
      <c r="AA4562" s="153"/>
      <c r="AB4562" s="153"/>
      <c r="AC4562" s="182" t="e">
        <f t="shared" si="144"/>
        <v>#DIV/0!</v>
      </c>
      <c r="AD4562" s="153" t="e">
        <f t="shared" si="145"/>
        <v>#DIV/0!</v>
      </c>
      <c r="AE4562" s="207"/>
      <c r="AF4562" s="153"/>
      <c r="AG4562" s="159"/>
      <c r="AH4562" s="153"/>
      <c r="AI4562" s="161"/>
      <c r="AJ4562" s="153"/>
      <c r="AK4562" s="153"/>
      <c r="AL4562" s="207" t="s">
        <v>85</v>
      </c>
      <c r="AM4562" s="207" t="s">
        <v>86</v>
      </c>
      <c r="AN4562" s="207"/>
      <c r="AO4562" s="207"/>
      <c r="AP4562" s="147" t="s">
        <v>54</v>
      </c>
      <c r="AQ4562" s="147"/>
      <c r="AR4562" s="147"/>
      <c r="AS4562" s="209" t="s">
        <v>68</v>
      </c>
      <c r="AT4562" s="223" t="str">
        <f>MONTH(B4562)&amp;"/"&amp;YEAR(B4562)</f>
        <v>1/2024</v>
      </c>
      <c r="AU4562" s="223">
        <f>WEEKNUM(B4562)-WEEKNUM(EOMONTH(B4562,-1)+1)+1</f>
        <v>1</v>
      </c>
      <c r="AV4562" s="209" t="str">
        <f>MONTH(R4562)&amp;"/"&amp;YEAR(R4562)</f>
        <v>1/1900</v>
      </c>
      <c r="AW4562" s="209" t="e">
        <f>WEEKNUM(R4562)-WEEKNUM(EOMONTH(R4562,-1)+1)+1</f>
        <v>#NUM!</v>
      </c>
      <c r="AX4562" s="209">
        <f>IF(BB4562="S",IF(Q4562="1. Aceitou o programa",R4562-B4562,0),0)</f>
        <v>0</v>
      </c>
      <c r="AY4562" s="209">
        <f>IF(BB4562="S",IF(AND(S4562&lt;&gt;"",R4562&lt;&gt;""),S4562-R4562,0),0)</f>
        <v>0</v>
      </c>
      <c r="AZ4562" s="209">
        <f>IF(BB4562="S",IF(Q4562="1. Aceitou o programa",IF(OR(X4562="Não se Aplica",X4562=""),IF(OR(W4562="Não se Aplica",W4562=""),0,W4562-V4562),AVERAGE(X4562-W4562,W4562-V4562)),0),0)</f>
        <v>0</v>
      </c>
      <c r="BA4562" s="209">
        <f>IF(BB4562="S",IF(AND(Q4562="1. Aceitou o programa",AH4562="Realizada"),IFERROR(IF(AG4562="",0,AG4562-R4562),0),0),0)</f>
        <v>0</v>
      </c>
      <c r="BB4562" s="209" t="str">
        <f>_xlfn.XLOOKUP(U4562,'Lista Suspensa'!$AA$20:$AA$23,'Lista Suspensa'!$AB$20:$AB$23,"N/A")</f>
        <v>S</v>
      </c>
    </row>
    <row r="4563" spans="1:54" ht="12" customHeight="1">
      <c r="A4563" s="151" t="s">
        <v>121</v>
      </c>
      <c r="B4563" s="152">
        <v>45292</v>
      </c>
      <c r="C4563" s="153" t="s">
        <v>122</v>
      </c>
      <c r="D4563" s="153" t="s">
        <v>6441</v>
      </c>
      <c r="E4563" s="244">
        <v>93103204</v>
      </c>
      <c r="F4563" s="144" t="s">
        <v>8167</v>
      </c>
      <c r="G4563" s="230"/>
      <c r="H4563" s="154">
        <v>35177</v>
      </c>
      <c r="I4563" s="153">
        <v>30</v>
      </c>
      <c r="J4563" s="148" t="s">
        <v>70</v>
      </c>
      <c r="K4563" s="153"/>
      <c r="L4563" s="153"/>
      <c r="M4563" s="153"/>
      <c r="N4563" s="153"/>
      <c r="O4563" s="155">
        <v>21994769852</v>
      </c>
      <c r="P4563" s="156" t="s">
        <v>60</v>
      </c>
      <c r="Q4563" s="157" t="s">
        <v>7576</v>
      </c>
      <c r="R4563" s="158"/>
      <c r="S4563" s="159">
        <v>45891</v>
      </c>
      <c r="T4563" s="159" t="s">
        <v>6983</v>
      </c>
      <c r="U4563" s="159" t="s">
        <v>6152</v>
      </c>
      <c r="V4563" s="154">
        <v>45861</v>
      </c>
      <c r="W4563" s="154">
        <v>45866</v>
      </c>
      <c r="X4563" s="154">
        <v>45891</v>
      </c>
      <c r="Y4563" s="160"/>
      <c r="Z4563" s="160"/>
      <c r="AA4563" s="153"/>
      <c r="AB4563" s="153"/>
      <c r="AC4563" s="182" t="e">
        <f t="shared" si="144"/>
        <v>#DIV/0!</v>
      </c>
      <c r="AD4563" s="153" t="e">
        <f t="shared" si="145"/>
        <v>#DIV/0!</v>
      </c>
      <c r="AE4563" s="207"/>
      <c r="AF4563" s="153"/>
      <c r="AG4563" s="159"/>
      <c r="AH4563" s="153"/>
      <c r="AI4563" s="161"/>
      <c r="AJ4563" s="153"/>
      <c r="AK4563" s="153"/>
      <c r="AL4563" s="207"/>
      <c r="AM4563" s="207"/>
      <c r="AN4563" s="207"/>
      <c r="AO4563" s="207"/>
      <c r="AP4563" s="147" t="s">
        <v>54</v>
      </c>
      <c r="AQ4563" s="147"/>
      <c r="AR4563" s="147"/>
      <c r="AS4563" s="209" t="s">
        <v>68</v>
      </c>
      <c r="AT4563" s="223" t="str">
        <f>MONTH(B4563)&amp;"/"&amp;YEAR(B4563)</f>
        <v>1/2024</v>
      </c>
      <c r="AU4563" s="223">
        <f>WEEKNUM(B4563)-WEEKNUM(EOMONTH(B4563,-1)+1)+1</f>
        <v>1</v>
      </c>
      <c r="AV4563" s="209" t="str">
        <f>MONTH(R4563)&amp;"/"&amp;YEAR(R4563)</f>
        <v>1/1900</v>
      </c>
      <c r="AW4563" s="209" t="e">
        <f>WEEKNUM(R4563)-WEEKNUM(EOMONTH(R4563,-1)+1)+1</f>
        <v>#NUM!</v>
      </c>
      <c r="AX4563" s="209">
        <f>IF(BB4563="S",IF(Q4563="1. Aceitou o programa",R4563-B4563,0),0)</f>
        <v>0</v>
      </c>
      <c r="AY4563" s="209">
        <f>IF(BB4563="S",IF(AND(S4563&lt;&gt;"",R4563&lt;&gt;""),S4563-R4563,0),0)</f>
        <v>0</v>
      </c>
      <c r="AZ4563" s="209">
        <f>IF(BB4563="S",IF(Q4563="1. Aceitou o programa",IF(OR(X4563="Não se Aplica",X4563=""),IF(OR(W4563="Não se Aplica",W4563=""),0,W4563-V4563),AVERAGE(X4563-W4563,W4563-V4563)),0),0)</f>
        <v>0</v>
      </c>
      <c r="BA4563" s="209">
        <f>IF(BB4563="S",IF(AND(Q4563="1. Aceitou o programa",AH4563="Realizada"),IFERROR(IF(AG4563="",0,AG4563-R4563),0),0),0)</f>
        <v>0</v>
      </c>
      <c r="BB4563" s="209" t="str">
        <f>_xlfn.XLOOKUP(U4563,'Lista Suspensa'!$AA$20:$AA$23,'Lista Suspensa'!$AB$20:$AB$23,"N/A")</f>
        <v>S</v>
      </c>
    </row>
    <row r="4564" spans="1:54" ht="12" customHeight="1">
      <c r="A4564" s="151" t="s">
        <v>121</v>
      </c>
      <c r="B4564" s="152">
        <v>45292</v>
      </c>
      <c r="C4564" s="153" t="s">
        <v>122</v>
      </c>
      <c r="D4564" s="153" t="s">
        <v>167</v>
      </c>
      <c r="E4564" s="244">
        <v>84552489</v>
      </c>
      <c r="F4564" s="144" t="s">
        <v>8168</v>
      </c>
      <c r="G4564" s="230"/>
      <c r="H4564" s="154">
        <v>35245</v>
      </c>
      <c r="I4564" s="153">
        <v>29</v>
      </c>
      <c r="J4564" s="148" t="s">
        <v>58</v>
      </c>
      <c r="K4564" s="153"/>
      <c r="L4564" s="153"/>
      <c r="M4564" s="153"/>
      <c r="N4564" s="153"/>
      <c r="O4564" s="155" t="s">
        <v>8169</v>
      </c>
      <c r="P4564" s="156" t="s">
        <v>60</v>
      </c>
      <c r="Q4564" s="157" t="s">
        <v>7576</v>
      </c>
      <c r="R4564" s="158"/>
      <c r="S4564" s="159">
        <v>45904</v>
      </c>
      <c r="T4564" s="159" t="s">
        <v>6983</v>
      </c>
      <c r="U4564" s="159" t="s">
        <v>6152</v>
      </c>
      <c r="V4564" s="154">
        <v>45887</v>
      </c>
      <c r="W4564" s="154">
        <v>45889</v>
      </c>
      <c r="X4564" s="154">
        <v>45904</v>
      </c>
      <c r="Y4564" s="160"/>
      <c r="Z4564" s="160"/>
      <c r="AA4564" s="153"/>
      <c r="AB4564" s="153"/>
      <c r="AC4564" s="182" t="e">
        <f t="shared" si="144"/>
        <v>#DIV/0!</v>
      </c>
      <c r="AD4564" s="153" t="e">
        <f t="shared" si="145"/>
        <v>#DIV/0!</v>
      </c>
      <c r="AE4564" s="207"/>
      <c r="AF4564" s="153"/>
      <c r="AG4564" s="159"/>
      <c r="AH4564" s="153"/>
      <c r="AI4564" s="161"/>
      <c r="AJ4564" s="153"/>
      <c r="AK4564" s="153"/>
      <c r="AL4564" s="207"/>
      <c r="AM4564" s="207"/>
      <c r="AN4564" s="207"/>
      <c r="AO4564" s="207"/>
      <c r="AP4564" s="147" t="s">
        <v>54</v>
      </c>
      <c r="AQ4564" s="147"/>
      <c r="AR4564" s="147"/>
      <c r="AS4564" s="209" t="s">
        <v>68</v>
      </c>
      <c r="AT4564" s="223" t="str">
        <f>MONTH(B4564)&amp;"/"&amp;YEAR(B4564)</f>
        <v>1/2024</v>
      </c>
      <c r="AU4564" s="223">
        <f>WEEKNUM(B4564)-WEEKNUM(EOMONTH(B4564,-1)+1)+1</f>
        <v>1</v>
      </c>
      <c r="AV4564" s="209" t="str">
        <f>MONTH(R4564)&amp;"/"&amp;YEAR(R4564)</f>
        <v>1/1900</v>
      </c>
      <c r="AW4564" s="209" t="e">
        <f>WEEKNUM(R4564)-WEEKNUM(EOMONTH(R4564,-1)+1)+1</f>
        <v>#NUM!</v>
      </c>
      <c r="AX4564" s="209">
        <f>IF(BB4564="S",IF(Q4564="1. Aceitou o programa",R4564-B4564,0),0)</f>
        <v>0</v>
      </c>
      <c r="AY4564" s="209">
        <f>IF(BB4564="S",IF(AND(S4564&lt;&gt;"",R4564&lt;&gt;""),S4564-R4564,0),0)</f>
        <v>0</v>
      </c>
      <c r="AZ4564" s="209">
        <f>IF(BB4564="S",IF(Q4564="1. Aceitou o programa",IF(OR(X4564="Não se Aplica",X4564=""),IF(OR(W4564="Não se Aplica",W4564=""),0,W4564-V4564),AVERAGE(X4564-W4564,W4564-V4564)),0),0)</f>
        <v>0</v>
      </c>
      <c r="BA4564" s="209">
        <f>IF(BB4564="S",IF(AND(Q4564="1. Aceitou o programa",AH4564="Realizada"),IFERROR(IF(AG4564="",0,AG4564-R4564),0),0),0)</f>
        <v>0</v>
      </c>
      <c r="BB4564" s="209" t="str">
        <f>_xlfn.XLOOKUP(U4564,'Lista Suspensa'!$AA$20:$AA$23,'Lista Suspensa'!$AB$20:$AB$23,"N/A")</f>
        <v>S</v>
      </c>
    </row>
    <row r="4565" spans="1:54" ht="12" customHeight="1">
      <c r="A4565" s="151" t="s">
        <v>121</v>
      </c>
      <c r="B4565" s="152">
        <v>45292</v>
      </c>
      <c r="C4565" s="153" t="s">
        <v>122</v>
      </c>
      <c r="D4565" s="153" t="s">
        <v>175</v>
      </c>
      <c r="E4565" s="244">
        <v>89776902</v>
      </c>
      <c r="F4565" s="144" t="s">
        <v>8170</v>
      </c>
      <c r="G4565" s="230"/>
      <c r="H4565" s="154">
        <v>35490</v>
      </c>
      <c r="I4565" s="153">
        <v>29</v>
      </c>
      <c r="J4565" s="148" t="s">
        <v>70</v>
      </c>
      <c r="K4565" s="153"/>
      <c r="L4565" s="153"/>
      <c r="M4565" s="153"/>
      <c r="N4565" s="153"/>
      <c r="O4565" s="155">
        <v>11968305778</v>
      </c>
      <c r="P4565" s="156" t="s">
        <v>60</v>
      </c>
      <c r="Q4565" s="157" t="s">
        <v>7576</v>
      </c>
      <c r="R4565" s="158"/>
      <c r="S4565" s="159">
        <v>45910</v>
      </c>
      <c r="T4565" s="159" t="s">
        <v>6983</v>
      </c>
      <c r="U4565" s="159" t="s">
        <v>6152</v>
      </c>
      <c r="V4565" s="154">
        <v>45887</v>
      </c>
      <c r="W4565" s="154">
        <v>45889</v>
      </c>
      <c r="X4565" s="154">
        <v>45910</v>
      </c>
      <c r="Y4565" s="160"/>
      <c r="Z4565" s="160"/>
      <c r="AA4565" s="153"/>
      <c r="AB4565" s="153"/>
      <c r="AC4565" s="182" t="e">
        <f t="shared" si="144"/>
        <v>#DIV/0!</v>
      </c>
      <c r="AD4565" s="153" t="e">
        <f t="shared" si="145"/>
        <v>#DIV/0!</v>
      </c>
      <c r="AE4565" s="207"/>
      <c r="AF4565" s="153"/>
      <c r="AG4565" s="159"/>
      <c r="AH4565" s="153"/>
      <c r="AI4565" s="161"/>
      <c r="AJ4565" s="153"/>
      <c r="AK4565" s="153"/>
      <c r="AL4565" s="207"/>
      <c r="AM4565" s="207"/>
      <c r="AN4565" s="207"/>
      <c r="AO4565" s="207"/>
      <c r="AP4565" s="147" t="s">
        <v>54</v>
      </c>
      <c r="AQ4565" s="147"/>
      <c r="AR4565" s="147"/>
      <c r="AS4565" s="209" t="s">
        <v>68</v>
      </c>
      <c r="AT4565" s="223" t="str">
        <f>MONTH(B4565)&amp;"/"&amp;YEAR(B4565)</f>
        <v>1/2024</v>
      </c>
      <c r="AU4565" s="223">
        <f>WEEKNUM(B4565)-WEEKNUM(EOMONTH(B4565,-1)+1)+1</f>
        <v>1</v>
      </c>
      <c r="AV4565" s="209" t="str">
        <f>MONTH(R4565)&amp;"/"&amp;YEAR(R4565)</f>
        <v>1/1900</v>
      </c>
      <c r="AW4565" s="209" t="e">
        <f>WEEKNUM(R4565)-WEEKNUM(EOMONTH(R4565,-1)+1)+1</f>
        <v>#NUM!</v>
      </c>
      <c r="AX4565" s="209">
        <f>IF(BB4565="S",IF(Q4565="1. Aceitou o programa",R4565-B4565,0),0)</f>
        <v>0</v>
      </c>
      <c r="AY4565" s="209">
        <f>IF(BB4565="S",IF(AND(S4565&lt;&gt;"",R4565&lt;&gt;""),S4565-R4565,0),0)</f>
        <v>0</v>
      </c>
      <c r="AZ4565" s="209">
        <f>IF(BB4565="S",IF(Q4565="1. Aceitou o programa",IF(OR(X4565="Não se Aplica",X4565=""),IF(OR(W4565="Não se Aplica",W4565=""),0,W4565-V4565),AVERAGE(X4565-W4565,W4565-V4565)),0),0)</f>
        <v>0</v>
      </c>
      <c r="BA4565" s="209">
        <f>IF(BB4565="S",IF(AND(Q4565="1. Aceitou o programa",AH4565="Realizada"),IFERROR(IF(AG4565="",0,AG4565-R4565),0),0),0)</f>
        <v>0</v>
      </c>
      <c r="BB4565" s="209" t="str">
        <f>_xlfn.XLOOKUP(U4565,'Lista Suspensa'!$AA$20:$AA$23,'Lista Suspensa'!$AB$20:$AB$23,"N/A")</f>
        <v>S</v>
      </c>
    </row>
    <row r="4566" spans="1:54" ht="12" customHeight="1">
      <c r="A4566" s="151" t="s">
        <v>121</v>
      </c>
      <c r="B4566" s="152">
        <v>45292</v>
      </c>
      <c r="C4566" s="153" t="s">
        <v>122</v>
      </c>
      <c r="D4566" s="153" t="s">
        <v>185</v>
      </c>
      <c r="E4566" s="244">
        <v>94216881</v>
      </c>
      <c r="F4566" s="144" t="s">
        <v>8171</v>
      </c>
      <c r="G4566" s="230"/>
      <c r="H4566" s="154">
        <v>35501</v>
      </c>
      <c r="I4566" s="153">
        <v>29</v>
      </c>
      <c r="J4566" s="148" t="s">
        <v>70</v>
      </c>
      <c r="K4566" s="153"/>
      <c r="L4566" s="153"/>
      <c r="M4566" s="153"/>
      <c r="N4566" s="153"/>
      <c r="O4566" s="155" t="s">
        <v>8172</v>
      </c>
      <c r="P4566" s="156" t="s">
        <v>60</v>
      </c>
      <c r="Q4566" s="157" t="s">
        <v>7576</v>
      </c>
      <c r="R4566" s="158"/>
      <c r="S4566" s="159">
        <v>45895</v>
      </c>
      <c r="T4566" s="159" t="s">
        <v>6983</v>
      </c>
      <c r="U4566" s="159" t="s">
        <v>6152</v>
      </c>
      <c r="V4566" s="154">
        <v>45861</v>
      </c>
      <c r="W4566" s="154">
        <v>45866</v>
      </c>
      <c r="X4566" s="154">
        <v>45895</v>
      </c>
      <c r="Y4566" s="160"/>
      <c r="Z4566" s="160"/>
      <c r="AA4566" s="153"/>
      <c r="AB4566" s="153"/>
      <c r="AC4566" s="182" t="e">
        <f t="shared" si="144"/>
        <v>#DIV/0!</v>
      </c>
      <c r="AD4566" s="153" t="e">
        <f t="shared" si="145"/>
        <v>#DIV/0!</v>
      </c>
      <c r="AE4566" s="207"/>
      <c r="AF4566" s="153"/>
      <c r="AG4566" s="159"/>
      <c r="AH4566" s="153"/>
      <c r="AI4566" s="161"/>
      <c r="AJ4566" s="153"/>
      <c r="AK4566" s="153"/>
      <c r="AL4566" s="207"/>
      <c r="AM4566" s="207"/>
      <c r="AN4566" s="207"/>
      <c r="AO4566" s="207"/>
      <c r="AP4566" s="147" t="s">
        <v>54</v>
      </c>
      <c r="AQ4566" s="147"/>
      <c r="AR4566" s="147"/>
      <c r="AS4566" s="209" t="s">
        <v>68</v>
      </c>
      <c r="AT4566" s="223" t="str">
        <f>MONTH(B4566)&amp;"/"&amp;YEAR(B4566)</f>
        <v>1/2024</v>
      </c>
      <c r="AU4566" s="223">
        <f>WEEKNUM(B4566)-WEEKNUM(EOMONTH(B4566,-1)+1)+1</f>
        <v>1</v>
      </c>
      <c r="AV4566" s="209" t="str">
        <f>MONTH(R4566)&amp;"/"&amp;YEAR(R4566)</f>
        <v>1/1900</v>
      </c>
      <c r="AW4566" s="209" t="e">
        <f>WEEKNUM(R4566)-WEEKNUM(EOMONTH(R4566,-1)+1)+1</f>
        <v>#NUM!</v>
      </c>
      <c r="AX4566" s="209">
        <f>IF(BB4566="S",IF(Q4566="1. Aceitou o programa",R4566-B4566,0),0)</f>
        <v>0</v>
      </c>
      <c r="AY4566" s="209">
        <f>IF(BB4566="S",IF(AND(S4566&lt;&gt;"",R4566&lt;&gt;""),S4566-R4566,0),0)</f>
        <v>0</v>
      </c>
      <c r="AZ4566" s="209">
        <f>IF(BB4566="S",IF(Q4566="1. Aceitou o programa",IF(OR(X4566="Não se Aplica",X4566=""),IF(OR(W4566="Não se Aplica",W4566=""),0,W4566-V4566),AVERAGE(X4566-W4566,W4566-V4566)),0),0)</f>
        <v>0</v>
      </c>
      <c r="BA4566" s="209">
        <f>IF(BB4566="S",IF(AND(Q4566="1. Aceitou o programa",AH4566="Realizada"),IFERROR(IF(AG4566="",0,AG4566-R4566),0),0),0)</f>
        <v>0</v>
      </c>
      <c r="BB4566" s="209" t="str">
        <f>_xlfn.XLOOKUP(U4566,'Lista Suspensa'!$AA$20:$AA$23,'Lista Suspensa'!$AB$20:$AB$23,"N/A")</f>
        <v>S</v>
      </c>
    </row>
    <row r="4567" spans="1:54" ht="12" customHeight="1">
      <c r="A4567" s="151" t="s">
        <v>121</v>
      </c>
      <c r="B4567" s="152">
        <v>45292</v>
      </c>
      <c r="C4567" s="153" t="s">
        <v>122</v>
      </c>
      <c r="D4567" s="153" t="s">
        <v>167</v>
      </c>
      <c r="E4567" s="244">
        <v>94633224</v>
      </c>
      <c r="F4567" s="144" t="s">
        <v>8173</v>
      </c>
      <c r="G4567" s="230"/>
      <c r="H4567" s="154">
        <v>35514</v>
      </c>
      <c r="I4567" s="153">
        <v>29</v>
      </c>
      <c r="J4567" s="148" t="s">
        <v>70</v>
      </c>
      <c r="K4567" s="153"/>
      <c r="L4567" s="153"/>
      <c r="M4567" s="153"/>
      <c r="N4567" s="153"/>
      <c r="O4567" s="155" t="s">
        <v>8174</v>
      </c>
      <c r="P4567" s="156" t="s">
        <v>60</v>
      </c>
      <c r="Q4567" s="157" t="s">
        <v>7576</v>
      </c>
      <c r="R4567" s="158"/>
      <c r="S4567" s="159">
        <v>45924</v>
      </c>
      <c r="T4567" s="159" t="s">
        <v>6983</v>
      </c>
      <c r="U4567" s="159" t="s">
        <v>6152</v>
      </c>
      <c r="V4567" s="154">
        <v>45887</v>
      </c>
      <c r="W4567" s="154">
        <v>45889</v>
      </c>
      <c r="X4567" s="154">
        <v>45924</v>
      </c>
      <c r="Y4567" s="160"/>
      <c r="Z4567" s="160"/>
      <c r="AA4567" s="153"/>
      <c r="AB4567" s="153"/>
      <c r="AC4567" s="182" t="e">
        <f t="shared" si="144"/>
        <v>#DIV/0!</v>
      </c>
      <c r="AD4567" s="153" t="e">
        <f t="shared" si="145"/>
        <v>#DIV/0!</v>
      </c>
      <c r="AE4567" s="207"/>
      <c r="AF4567" s="153"/>
      <c r="AG4567" s="159"/>
      <c r="AH4567" s="153"/>
      <c r="AI4567" s="161"/>
      <c r="AJ4567" s="153"/>
      <c r="AK4567" s="153"/>
      <c r="AL4567" s="207"/>
      <c r="AM4567" s="207"/>
      <c r="AN4567" s="207"/>
      <c r="AO4567" s="207"/>
      <c r="AP4567" s="147" t="s">
        <v>54</v>
      </c>
      <c r="AQ4567" s="147"/>
      <c r="AR4567" s="147"/>
      <c r="AS4567" s="209" t="s">
        <v>68</v>
      </c>
      <c r="AT4567" s="223" t="str">
        <f>MONTH(B4567)&amp;"/"&amp;YEAR(B4567)</f>
        <v>1/2024</v>
      </c>
      <c r="AU4567" s="223">
        <f>WEEKNUM(B4567)-WEEKNUM(EOMONTH(B4567,-1)+1)+1</f>
        <v>1</v>
      </c>
      <c r="AV4567" s="209" t="str">
        <f>MONTH(R4567)&amp;"/"&amp;YEAR(R4567)</f>
        <v>1/1900</v>
      </c>
      <c r="AW4567" s="209" t="e">
        <f>WEEKNUM(R4567)-WEEKNUM(EOMONTH(R4567,-1)+1)+1</f>
        <v>#NUM!</v>
      </c>
      <c r="AX4567" s="209">
        <f>IF(BB4567="S",IF(Q4567="1. Aceitou o programa",R4567-B4567,0),0)</f>
        <v>0</v>
      </c>
      <c r="AY4567" s="209">
        <f>IF(BB4567="S",IF(AND(S4567&lt;&gt;"",R4567&lt;&gt;""),S4567-R4567,0),0)</f>
        <v>0</v>
      </c>
      <c r="AZ4567" s="209">
        <f>IF(BB4567="S",IF(Q4567="1. Aceitou o programa",IF(OR(X4567="Não se Aplica",X4567=""),IF(OR(W4567="Não se Aplica",W4567=""),0,W4567-V4567),AVERAGE(X4567-W4567,W4567-V4567)),0),0)</f>
        <v>0</v>
      </c>
      <c r="BA4567" s="209">
        <f>IF(BB4567="S",IF(AND(Q4567="1. Aceitou o programa",AH4567="Realizada"),IFERROR(IF(AG4567="",0,AG4567-R4567),0),0),0)</f>
        <v>0</v>
      </c>
      <c r="BB4567" s="209" t="str">
        <f>_xlfn.XLOOKUP(U4567,'Lista Suspensa'!$AA$20:$AA$23,'Lista Suspensa'!$AB$20:$AB$23,"N/A")</f>
        <v>S</v>
      </c>
    </row>
    <row r="4568" spans="1:54" ht="12" customHeight="1">
      <c r="A4568" s="151" t="s">
        <v>121</v>
      </c>
      <c r="B4568" s="152">
        <v>45292</v>
      </c>
      <c r="C4568" s="153" t="s">
        <v>122</v>
      </c>
      <c r="D4568" s="153" t="s">
        <v>167</v>
      </c>
      <c r="E4568" s="244">
        <v>85103041</v>
      </c>
      <c r="F4568" s="144" t="s">
        <v>8175</v>
      </c>
      <c r="G4568" s="230"/>
      <c r="H4568" s="154">
        <v>35544</v>
      </c>
      <c r="I4568" s="153">
        <v>29</v>
      </c>
      <c r="J4568" s="148" t="s">
        <v>70</v>
      </c>
      <c r="K4568" s="153"/>
      <c r="L4568" s="153"/>
      <c r="M4568" s="153"/>
      <c r="N4568" s="153"/>
      <c r="O4568" s="155">
        <v>11940785490</v>
      </c>
      <c r="P4568" s="156" t="s">
        <v>60</v>
      </c>
      <c r="Q4568" s="157" t="s">
        <v>7576</v>
      </c>
      <c r="R4568" s="158"/>
      <c r="S4568" s="159">
        <v>45930</v>
      </c>
      <c r="T4568" s="159" t="s">
        <v>6983</v>
      </c>
      <c r="U4568" s="159" t="s">
        <v>6152</v>
      </c>
      <c r="V4568" s="154">
        <v>45887</v>
      </c>
      <c r="W4568" s="154">
        <v>45889</v>
      </c>
      <c r="X4568" s="154">
        <v>45930</v>
      </c>
      <c r="Y4568" s="160"/>
      <c r="Z4568" s="160"/>
      <c r="AA4568" s="153"/>
      <c r="AB4568" s="153"/>
      <c r="AC4568" s="182" t="e">
        <f t="shared" si="144"/>
        <v>#DIV/0!</v>
      </c>
      <c r="AD4568" s="153" t="e">
        <f t="shared" si="145"/>
        <v>#DIV/0!</v>
      </c>
      <c r="AE4568" s="207"/>
      <c r="AF4568" s="153"/>
      <c r="AG4568" s="159"/>
      <c r="AH4568" s="153"/>
      <c r="AI4568" s="161"/>
      <c r="AJ4568" s="153"/>
      <c r="AK4568" s="153"/>
      <c r="AL4568" s="207"/>
      <c r="AM4568" s="207"/>
      <c r="AN4568" s="207"/>
      <c r="AO4568" s="207"/>
      <c r="AP4568" s="147" t="s">
        <v>54</v>
      </c>
      <c r="AQ4568" s="147"/>
      <c r="AR4568" s="147"/>
      <c r="AS4568" s="209" t="s">
        <v>68</v>
      </c>
      <c r="AT4568" s="223" t="str">
        <f>MONTH(B4568)&amp;"/"&amp;YEAR(B4568)</f>
        <v>1/2024</v>
      </c>
      <c r="AU4568" s="223">
        <f>WEEKNUM(B4568)-WEEKNUM(EOMONTH(B4568,-1)+1)+1</f>
        <v>1</v>
      </c>
      <c r="AV4568" s="209" t="str">
        <f>MONTH(R4568)&amp;"/"&amp;YEAR(R4568)</f>
        <v>1/1900</v>
      </c>
      <c r="AW4568" s="209" t="e">
        <f>WEEKNUM(R4568)-WEEKNUM(EOMONTH(R4568,-1)+1)+1</f>
        <v>#NUM!</v>
      </c>
      <c r="AX4568" s="209">
        <f>IF(BB4568="S",IF(Q4568="1. Aceitou o programa",R4568-B4568,0),0)</f>
        <v>0</v>
      </c>
      <c r="AY4568" s="209">
        <f>IF(BB4568="S",IF(AND(S4568&lt;&gt;"",R4568&lt;&gt;""),S4568-R4568,0),0)</f>
        <v>0</v>
      </c>
      <c r="AZ4568" s="209">
        <f>IF(BB4568="S",IF(Q4568="1. Aceitou o programa",IF(OR(X4568="Não se Aplica",X4568=""),IF(OR(W4568="Não se Aplica",W4568=""),0,W4568-V4568),AVERAGE(X4568-W4568,W4568-V4568)),0),0)</f>
        <v>0</v>
      </c>
      <c r="BA4568" s="209">
        <f>IF(BB4568="S",IF(AND(Q4568="1. Aceitou o programa",AH4568="Realizada"),IFERROR(IF(AG4568="",0,AG4568-R4568),0),0),0)</f>
        <v>0</v>
      </c>
      <c r="BB4568" s="209" t="str">
        <f>_xlfn.XLOOKUP(U4568,'Lista Suspensa'!$AA$20:$AA$23,'Lista Suspensa'!$AB$20:$AB$23,"N/A")</f>
        <v>S</v>
      </c>
    </row>
    <row r="4569" spans="1:54" ht="12" customHeight="1">
      <c r="A4569" s="151" t="s">
        <v>121</v>
      </c>
      <c r="B4569" s="152">
        <v>45292</v>
      </c>
      <c r="C4569" s="153" t="s">
        <v>122</v>
      </c>
      <c r="D4569" s="153" t="s">
        <v>167</v>
      </c>
      <c r="E4569" s="244">
        <v>83238511</v>
      </c>
      <c r="F4569" s="144" t="s">
        <v>8176</v>
      </c>
      <c r="G4569" s="230"/>
      <c r="H4569" s="154">
        <v>35628</v>
      </c>
      <c r="I4569" s="153">
        <v>28</v>
      </c>
      <c r="J4569" s="148" t="s">
        <v>58</v>
      </c>
      <c r="K4569" s="153"/>
      <c r="L4569" s="153"/>
      <c r="M4569" s="153"/>
      <c r="N4569" s="153"/>
      <c r="O4569" s="155">
        <v>11964646976</v>
      </c>
      <c r="P4569" s="156" t="s">
        <v>60</v>
      </c>
      <c r="Q4569" s="157" t="s">
        <v>7576</v>
      </c>
      <c r="R4569" s="158"/>
      <c r="S4569" s="159">
        <v>45905</v>
      </c>
      <c r="T4569" s="159" t="s">
        <v>6983</v>
      </c>
      <c r="U4569" s="159" t="s">
        <v>6152</v>
      </c>
      <c r="V4569" s="154">
        <v>45887</v>
      </c>
      <c r="W4569" s="154">
        <v>45889</v>
      </c>
      <c r="X4569" s="154">
        <v>45905</v>
      </c>
      <c r="Y4569" s="160"/>
      <c r="Z4569" s="160"/>
      <c r="AA4569" s="153"/>
      <c r="AB4569" s="153"/>
      <c r="AC4569" s="182" t="e">
        <f t="shared" si="144"/>
        <v>#DIV/0!</v>
      </c>
      <c r="AD4569" s="153" t="e">
        <f t="shared" si="145"/>
        <v>#DIV/0!</v>
      </c>
      <c r="AE4569" s="207"/>
      <c r="AF4569" s="153"/>
      <c r="AG4569" s="159"/>
      <c r="AH4569" s="153"/>
      <c r="AI4569" s="161"/>
      <c r="AJ4569" s="153"/>
      <c r="AK4569" s="153"/>
      <c r="AL4569" s="207" t="s">
        <v>85</v>
      </c>
      <c r="AM4569" s="207" t="s">
        <v>86</v>
      </c>
      <c r="AN4569" s="207"/>
      <c r="AO4569" s="207"/>
      <c r="AP4569" s="147" t="s">
        <v>54</v>
      </c>
      <c r="AQ4569" s="147"/>
      <c r="AR4569" s="147"/>
      <c r="AS4569" s="209" t="s">
        <v>68</v>
      </c>
      <c r="AT4569" s="223" t="str">
        <f>MONTH(B4569)&amp;"/"&amp;YEAR(B4569)</f>
        <v>1/2024</v>
      </c>
      <c r="AU4569" s="223">
        <f>WEEKNUM(B4569)-WEEKNUM(EOMONTH(B4569,-1)+1)+1</f>
        <v>1</v>
      </c>
      <c r="AV4569" s="209" t="str">
        <f>MONTH(R4569)&amp;"/"&amp;YEAR(R4569)</f>
        <v>1/1900</v>
      </c>
      <c r="AW4569" s="209" t="e">
        <f>WEEKNUM(R4569)-WEEKNUM(EOMONTH(R4569,-1)+1)+1</f>
        <v>#NUM!</v>
      </c>
      <c r="AX4569" s="209">
        <f>IF(BB4569="S",IF(Q4569="1. Aceitou o programa",R4569-B4569,0),0)</f>
        <v>0</v>
      </c>
      <c r="AY4569" s="209">
        <f>IF(BB4569="S",IF(AND(S4569&lt;&gt;"",R4569&lt;&gt;""),S4569-R4569,0),0)</f>
        <v>0</v>
      </c>
      <c r="AZ4569" s="209">
        <f>IF(BB4569="S",IF(Q4569="1. Aceitou o programa",IF(OR(X4569="Não se Aplica",X4569=""),IF(OR(W4569="Não se Aplica",W4569=""),0,W4569-V4569),AVERAGE(X4569-W4569,W4569-V4569)),0),0)</f>
        <v>0</v>
      </c>
      <c r="BA4569" s="209">
        <f>IF(BB4569="S",IF(AND(Q4569="1. Aceitou o programa",AH4569="Realizada"),IFERROR(IF(AG4569="",0,AG4569-R4569),0),0),0)</f>
        <v>0</v>
      </c>
      <c r="BB4569" s="209" t="str">
        <f>_xlfn.XLOOKUP(U4569,'Lista Suspensa'!$AA$20:$AA$23,'Lista Suspensa'!$AB$20:$AB$23,"N/A")</f>
        <v>S</v>
      </c>
    </row>
    <row r="4570" spans="1:54" ht="12" customHeight="1">
      <c r="A4570" s="151" t="s">
        <v>121</v>
      </c>
      <c r="B4570" s="152">
        <v>45292</v>
      </c>
      <c r="C4570" s="153" t="s">
        <v>122</v>
      </c>
      <c r="D4570" s="153" t="s">
        <v>171</v>
      </c>
      <c r="E4570" s="244">
        <v>93019520</v>
      </c>
      <c r="F4570" s="144" t="s">
        <v>8177</v>
      </c>
      <c r="G4570" s="230"/>
      <c r="H4570" s="154">
        <v>35686</v>
      </c>
      <c r="I4570" s="153">
        <v>28</v>
      </c>
      <c r="J4570" s="148" t="s">
        <v>70</v>
      </c>
      <c r="K4570" s="153"/>
      <c r="L4570" s="153"/>
      <c r="M4570" s="153"/>
      <c r="N4570" s="153"/>
      <c r="O4570" s="155">
        <v>21970359268</v>
      </c>
      <c r="P4570" s="156" t="s">
        <v>60</v>
      </c>
      <c r="Q4570" s="157" t="s">
        <v>7576</v>
      </c>
      <c r="R4570" s="158"/>
      <c r="S4570" s="159">
        <v>45924</v>
      </c>
      <c r="T4570" s="159" t="s">
        <v>6983</v>
      </c>
      <c r="U4570" s="159" t="s">
        <v>6152</v>
      </c>
      <c r="V4570" s="154">
        <v>45887</v>
      </c>
      <c r="W4570" s="154">
        <v>45889</v>
      </c>
      <c r="X4570" s="154">
        <v>45924</v>
      </c>
      <c r="Y4570" s="160"/>
      <c r="Z4570" s="160"/>
      <c r="AA4570" s="153"/>
      <c r="AB4570" s="153"/>
      <c r="AC4570" s="182" t="e">
        <f t="shared" si="144"/>
        <v>#DIV/0!</v>
      </c>
      <c r="AD4570" s="153" t="e">
        <f t="shared" si="145"/>
        <v>#DIV/0!</v>
      </c>
      <c r="AE4570" s="207"/>
      <c r="AF4570" s="153"/>
      <c r="AG4570" s="159"/>
      <c r="AH4570" s="153"/>
      <c r="AI4570" s="161"/>
      <c r="AJ4570" s="153"/>
      <c r="AK4570" s="153"/>
      <c r="AL4570" s="207"/>
      <c r="AM4570" s="207"/>
      <c r="AN4570" s="207"/>
      <c r="AO4570" s="207"/>
      <c r="AP4570" s="147" t="s">
        <v>54</v>
      </c>
      <c r="AQ4570" s="147"/>
      <c r="AR4570" s="147"/>
      <c r="AS4570" s="209" t="s">
        <v>68</v>
      </c>
      <c r="AT4570" s="223" t="str">
        <f>MONTH(B4570)&amp;"/"&amp;YEAR(B4570)</f>
        <v>1/2024</v>
      </c>
      <c r="AU4570" s="223">
        <f>WEEKNUM(B4570)-WEEKNUM(EOMONTH(B4570,-1)+1)+1</f>
        <v>1</v>
      </c>
      <c r="AV4570" s="209" t="str">
        <f>MONTH(R4570)&amp;"/"&amp;YEAR(R4570)</f>
        <v>1/1900</v>
      </c>
      <c r="AW4570" s="209" t="e">
        <f>WEEKNUM(R4570)-WEEKNUM(EOMONTH(R4570,-1)+1)+1</f>
        <v>#NUM!</v>
      </c>
      <c r="AX4570" s="209">
        <f>IF(BB4570="S",IF(Q4570="1. Aceitou o programa",R4570-B4570,0),0)</f>
        <v>0</v>
      </c>
      <c r="AY4570" s="209">
        <f>IF(BB4570="S",IF(AND(S4570&lt;&gt;"",R4570&lt;&gt;""),S4570-R4570,0),0)</f>
        <v>0</v>
      </c>
      <c r="AZ4570" s="209">
        <f>IF(BB4570="S",IF(Q4570="1. Aceitou o programa",IF(OR(X4570="Não se Aplica",X4570=""),IF(OR(W4570="Não se Aplica",W4570=""),0,W4570-V4570),AVERAGE(X4570-W4570,W4570-V4570)),0),0)</f>
        <v>0</v>
      </c>
      <c r="BA4570" s="209">
        <f>IF(BB4570="S",IF(AND(Q4570="1. Aceitou o programa",AH4570="Realizada"),IFERROR(IF(AG4570="",0,AG4570-R4570),0),0),0)</f>
        <v>0</v>
      </c>
      <c r="BB4570" s="209" t="str">
        <f>_xlfn.XLOOKUP(U4570,'Lista Suspensa'!$AA$20:$AA$23,'Lista Suspensa'!$AB$20:$AB$23,"N/A")</f>
        <v>S</v>
      </c>
    </row>
    <row r="4571" spans="1:54" ht="12" customHeight="1">
      <c r="A4571" s="151" t="s">
        <v>121</v>
      </c>
      <c r="B4571" s="152">
        <v>45292</v>
      </c>
      <c r="C4571" s="153" t="s">
        <v>122</v>
      </c>
      <c r="D4571" s="153" t="s">
        <v>274</v>
      </c>
      <c r="E4571" s="244">
        <v>89820190</v>
      </c>
      <c r="F4571" s="144" t="s">
        <v>8178</v>
      </c>
      <c r="G4571" s="230"/>
      <c r="H4571" s="154">
        <v>35779</v>
      </c>
      <c r="I4571" s="153">
        <v>28</v>
      </c>
      <c r="J4571" s="148" t="s">
        <v>70</v>
      </c>
      <c r="K4571" s="153"/>
      <c r="L4571" s="153"/>
      <c r="M4571" s="153"/>
      <c r="N4571" s="153"/>
      <c r="O4571" s="155" t="s">
        <v>8179</v>
      </c>
      <c r="P4571" s="156" t="s">
        <v>60</v>
      </c>
      <c r="Q4571" s="157" t="s">
        <v>6982</v>
      </c>
      <c r="R4571" s="158"/>
      <c r="S4571" s="159">
        <v>46181</v>
      </c>
      <c r="T4571" s="159" t="s">
        <v>6983</v>
      </c>
      <c r="U4571" s="159" t="s">
        <v>6152</v>
      </c>
      <c r="V4571" s="154">
        <v>45861</v>
      </c>
      <c r="W4571" s="154">
        <v>45866</v>
      </c>
      <c r="X4571" s="154">
        <v>45895</v>
      </c>
      <c r="Y4571" s="160"/>
      <c r="Z4571" s="160"/>
      <c r="AA4571" s="153"/>
      <c r="AB4571" s="153"/>
      <c r="AC4571" s="182" t="e">
        <f t="shared" si="144"/>
        <v>#DIV/0!</v>
      </c>
      <c r="AD4571" s="153" t="e">
        <f t="shared" si="145"/>
        <v>#DIV/0!</v>
      </c>
      <c r="AE4571" s="207"/>
      <c r="AF4571" s="153"/>
      <c r="AG4571" s="159"/>
      <c r="AH4571" s="153"/>
      <c r="AI4571" s="161"/>
      <c r="AJ4571" s="153"/>
      <c r="AK4571" s="153"/>
      <c r="AL4571" s="207" t="s">
        <v>85</v>
      </c>
      <c r="AM4571" s="207" t="s">
        <v>86</v>
      </c>
      <c r="AN4571" s="207"/>
      <c r="AO4571" s="207"/>
      <c r="AP4571" s="147" t="s">
        <v>54</v>
      </c>
      <c r="AQ4571" s="147"/>
      <c r="AR4571" s="147"/>
      <c r="AS4571" s="209" t="s">
        <v>68</v>
      </c>
      <c r="AT4571" s="223" t="str">
        <f>MONTH(B4571)&amp;"/"&amp;YEAR(B4571)</f>
        <v>1/2024</v>
      </c>
      <c r="AU4571" s="223">
        <f>WEEKNUM(B4571)-WEEKNUM(EOMONTH(B4571,-1)+1)+1</f>
        <v>1</v>
      </c>
      <c r="AV4571" s="209" t="str">
        <f>MONTH(R4571)&amp;"/"&amp;YEAR(R4571)</f>
        <v>1/1900</v>
      </c>
      <c r="AW4571" s="209" t="e">
        <f>WEEKNUM(R4571)-WEEKNUM(EOMONTH(R4571,-1)+1)+1</f>
        <v>#NUM!</v>
      </c>
      <c r="AX4571" s="209">
        <f>IF(BB4571="S",IF(Q4571="1. Aceitou o programa",R4571-B4571,0),0)</f>
        <v>0</v>
      </c>
      <c r="AY4571" s="209">
        <f>IF(BB4571="S",IF(AND(S4571&lt;&gt;"",R4571&lt;&gt;""),S4571-R4571,0),0)</f>
        <v>0</v>
      </c>
      <c r="AZ4571" s="209">
        <f>IF(BB4571="S",IF(Q4571="1. Aceitou o programa",IF(OR(X4571="Não se Aplica",X4571=""),IF(OR(W4571="Não se Aplica",W4571=""),0,W4571-V4571),AVERAGE(X4571-W4571,W4571-V4571)),0),0)</f>
        <v>0</v>
      </c>
      <c r="BA4571" s="209">
        <f>IF(BB4571="S",IF(AND(Q4571="1. Aceitou o programa",AH4571="Realizada"),IFERROR(IF(AG4571="",0,AG4571-R4571),0),0),0)</f>
        <v>0</v>
      </c>
      <c r="BB4571" s="209" t="str">
        <f>_xlfn.XLOOKUP(U4571,'Lista Suspensa'!$AA$20:$AA$23,'Lista Suspensa'!$AB$20:$AB$23,"N/A")</f>
        <v>S</v>
      </c>
    </row>
    <row r="4572" spans="1:54" ht="12" customHeight="1">
      <c r="A4572" s="151" t="s">
        <v>121</v>
      </c>
      <c r="B4572" s="152">
        <v>45292</v>
      </c>
      <c r="C4572" s="153" t="s">
        <v>122</v>
      </c>
      <c r="D4572" s="153" t="s">
        <v>175</v>
      </c>
      <c r="E4572" s="244">
        <v>89987812</v>
      </c>
      <c r="F4572" s="144" t="s">
        <v>8180</v>
      </c>
      <c r="G4572" s="230"/>
      <c r="H4572" s="154">
        <v>35841</v>
      </c>
      <c r="I4572" s="153">
        <v>28</v>
      </c>
      <c r="J4572" s="148" t="s">
        <v>70</v>
      </c>
      <c r="K4572" s="153"/>
      <c r="L4572" s="153"/>
      <c r="M4572" s="153"/>
      <c r="N4572" s="153"/>
      <c r="O4572" s="155">
        <v>11982925637</v>
      </c>
      <c r="P4572" s="156" t="s">
        <v>60</v>
      </c>
      <c r="Q4572" s="157" t="s">
        <v>7576</v>
      </c>
      <c r="R4572" s="158"/>
      <c r="S4572" s="159">
        <v>45891</v>
      </c>
      <c r="T4572" s="159" t="s">
        <v>6983</v>
      </c>
      <c r="U4572" s="159" t="s">
        <v>6152</v>
      </c>
      <c r="V4572" s="154">
        <v>45861</v>
      </c>
      <c r="W4572" s="154">
        <v>45866</v>
      </c>
      <c r="X4572" s="154">
        <v>45891</v>
      </c>
      <c r="Y4572" s="160"/>
      <c r="Z4572" s="160"/>
      <c r="AA4572" s="153"/>
      <c r="AB4572" s="153"/>
      <c r="AC4572" s="182" t="e">
        <f t="shared" si="144"/>
        <v>#DIV/0!</v>
      </c>
      <c r="AD4572" s="153" t="e">
        <f t="shared" si="145"/>
        <v>#DIV/0!</v>
      </c>
      <c r="AE4572" s="207"/>
      <c r="AF4572" s="153"/>
      <c r="AG4572" s="159"/>
      <c r="AH4572" s="153"/>
      <c r="AI4572" s="161"/>
      <c r="AJ4572" s="153"/>
      <c r="AK4572" s="153"/>
      <c r="AL4572" s="207"/>
      <c r="AM4572" s="207"/>
      <c r="AN4572" s="207"/>
      <c r="AO4572" s="207"/>
      <c r="AP4572" s="147" t="s">
        <v>54</v>
      </c>
      <c r="AQ4572" s="147"/>
      <c r="AR4572" s="147"/>
      <c r="AS4572" s="209" t="s">
        <v>68</v>
      </c>
      <c r="AT4572" s="223" t="str">
        <f>MONTH(B4572)&amp;"/"&amp;YEAR(B4572)</f>
        <v>1/2024</v>
      </c>
      <c r="AU4572" s="223">
        <f>WEEKNUM(B4572)-WEEKNUM(EOMONTH(B4572,-1)+1)+1</f>
        <v>1</v>
      </c>
      <c r="AV4572" s="209" t="str">
        <f>MONTH(R4572)&amp;"/"&amp;YEAR(R4572)</f>
        <v>1/1900</v>
      </c>
      <c r="AW4572" s="209" t="e">
        <f>WEEKNUM(R4572)-WEEKNUM(EOMONTH(R4572,-1)+1)+1</f>
        <v>#NUM!</v>
      </c>
      <c r="AX4572" s="209">
        <f>IF(BB4572="S",IF(Q4572="1. Aceitou o programa",R4572-B4572,0),0)</f>
        <v>0</v>
      </c>
      <c r="AY4572" s="209">
        <f>IF(BB4572="S",IF(AND(S4572&lt;&gt;"",R4572&lt;&gt;""),S4572-R4572,0),0)</f>
        <v>0</v>
      </c>
      <c r="AZ4572" s="209">
        <f>IF(BB4572="S",IF(Q4572="1. Aceitou o programa",IF(OR(X4572="Não se Aplica",X4572=""),IF(OR(W4572="Não se Aplica",W4572=""),0,W4572-V4572),AVERAGE(X4572-W4572,W4572-V4572)),0),0)</f>
        <v>0</v>
      </c>
      <c r="BA4572" s="209">
        <f>IF(BB4572="S",IF(AND(Q4572="1. Aceitou o programa",AH4572="Realizada"),IFERROR(IF(AG4572="",0,AG4572-R4572),0),0),0)</f>
        <v>0</v>
      </c>
      <c r="BB4572" s="209" t="str">
        <f>_xlfn.XLOOKUP(U4572,'Lista Suspensa'!$AA$20:$AA$23,'Lista Suspensa'!$AB$20:$AB$23,"N/A")</f>
        <v>S</v>
      </c>
    </row>
    <row r="4573" spans="1:54" ht="12" customHeight="1">
      <c r="A4573" s="151" t="s">
        <v>121</v>
      </c>
      <c r="B4573" s="152">
        <v>45292</v>
      </c>
      <c r="C4573" s="153" t="s">
        <v>122</v>
      </c>
      <c r="D4573" s="153" t="s">
        <v>167</v>
      </c>
      <c r="E4573" s="244">
        <v>88912047</v>
      </c>
      <c r="F4573" s="144" t="s">
        <v>8181</v>
      </c>
      <c r="G4573" s="230"/>
      <c r="H4573" s="154">
        <v>35842</v>
      </c>
      <c r="I4573" s="153">
        <v>28</v>
      </c>
      <c r="J4573" s="148" t="s">
        <v>70</v>
      </c>
      <c r="K4573" s="153"/>
      <c r="L4573" s="153"/>
      <c r="M4573" s="153"/>
      <c r="N4573" s="153"/>
      <c r="O4573" s="155" t="s">
        <v>8182</v>
      </c>
      <c r="P4573" s="156" t="s">
        <v>60</v>
      </c>
      <c r="Q4573" s="157" t="s">
        <v>7576</v>
      </c>
      <c r="R4573" s="158"/>
      <c r="S4573" s="159">
        <v>45902</v>
      </c>
      <c r="T4573" s="159" t="s">
        <v>6983</v>
      </c>
      <c r="U4573" s="159" t="s">
        <v>6152</v>
      </c>
      <c r="V4573" s="154">
        <v>45887</v>
      </c>
      <c r="W4573" s="154">
        <v>45889</v>
      </c>
      <c r="X4573" s="154">
        <v>45902</v>
      </c>
      <c r="Y4573" s="160"/>
      <c r="Z4573" s="160"/>
      <c r="AA4573" s="153"/>
      <c r="AB4573" s="153"/>
      <c r="AC4573" s="182" t="e">
        <f t="shared" si="144"/>
        <v>#DIV/0!</v>
      </c>
      <c r="AD4573" s="153" t="e">
        <f t="shared" si="145"/>
        <v>#DIV/0!</v>
      </c>
      <c r="AE4573" s="207"/>
      <c r="AF4573" s="153"/>
      <c r="AG4573" s="159"/>
      <c r="AH4573" s="153"/>
      <c r="AI4573" s="161"/>
      <c r="AJ4573" s="153"/>
      <c r="AK4573" s="153"/>
      <c r="AL4573" s="207"/>
      <c r="AM4573" s="207"/>
      <c r="AN4573" s="207"/>
      <c r="AO4573" s="207"/>
      <c r="AP4573" s="147" t="s">
        <v>54</v>
      </c>
      <c r="AQ4573" s="147"/>
      <c r="AR4573" s="147"/>
      <c r="AS4573" s="209" t="s">
        <v>68</v>
      </c>
      <c r="AT4573" s="223" t="str">
        <f>MONTH(B4573)&amp;"/"&amp;YEAR(B4573)</f>
        <v>1/2024</v>
      </c>
      <c r="AU4573" s="223">
        <f>WEEKNUM(B4573)-WEEKNUM(EOMONTH(B4573,-1)+1)+1</f>
        <v>1</v>
      </c>
      <c r="AV4573" s="209" t="str">
        <f>MONTH(R4573)&amp;"/"&amp;YEAR(R4573)</f>
        <v>1/1900</v>
      </c>
      <c r="AW4573" s="209" t="e">
        <f>WEEKNUM(R4573)-WEEKNUM(EOMONTH(R4573,-1)+1)+1</f>
        <v>#NUM!</v>
      </c>
      <c r="AX4573" s="209">
        <f>IF(BB4573="S",IF(Q4573="1. Aceitou o programa",R4573-B4573,0),0)</f>
        <v>0</v>
      </c>
      <c r="AY4573" s="209">
        <f>IF(BB4573="S",IF(AND(S4573&lt;&gt;"",R4573&lt;&gt;""),S4573-R4573,0),0)</f>
        <v>0</v>
      </c>
      <c r="AZ4573" s="209">
        <f>IF(BB4573="S",IF(Q4573="1. Aceitou o programa",IF(OR(X4573="Não se Aplica",X4573=""),IF(OR(W4573="Não se Aplica",W4573=""),0,W4573-V4573),AVERAGE(X4573-W4573,W4573-V4573)),0),0)</f>
        <v>0</v>
      </c>
      <c r="BA4573" s="209">
        <f>IF(BB4573="S",IF(AND(Q4573="1. Aceitou o programa",AH4573="Realizada"),IFERROR(IF(AG4573="",0,AG4573-R4573),0),0),0)</f>
        <v>0</v>
      </c>
      <c r="BB4573" s="209" t="str">
        <f>_xlfn.XLOOKUP(U4573,'Lista Suspensa'!$AA$20:$AA$23,'Lista Suspensa'!$AB$20:$AB$23,"N/A")</f>
        <v>S</v>
      </c>
    </row>
    <row r="4574" spans="1:54" ht="12" customHeight="1">
      <c r="A4574" s="151" t="s">
        <v>121</v>
      </c>
      <c r="B4574" s="152">
        <v>45292</v>
      </c>
      <c r="C4574" s="153" t="s">
        <v>122</v>
      </c>
      <c r="D4574" s="153" t="s">
        <v>185</v>
      </c>
      <c r="E4574" s="244">
        <v>94459317</v>
      </c>
      <c r="F4574" s="144" t="s">
        <v>8183</v>
      </c>
      <c r="G4574" s="230"/>
      <c r="H4574" s="154">
        <v>36450</v>
      </c>
      <c r="I4574" s="153">
        <v>26</v>
      </c>
      <c r="J4574" s="148" t="s">
        <v>58</v>
      </c>
      <c r="K4574" s="153"/>
      <c r="L4574" s="153"/>
      <c r="M4574" s="153"/>
      <c r="N4574" s="153"/>
      <c r="O4574" s="155" t="s">
        <v>8184</v>
      </c>
      <c r="P4574" s="156" t="s">
        <v>60</v>
      </c>
      <c r="Q4574" s="157" t="s">
        <v>7576</v>
      </c>
      <c r="R4574" s="158"/>
      <c r="S4574" s="159">
        <v>45895</v>
      </c>
      <c r="T4574" s="159" t="s">
        <v>6983</v>
      </c>
      <c r="U4574" s="159" t="s">
        <v>6152</v>
      </c>
      <c r="V4574" s="154">
        <v>45861</v>
      </c>
      <c r="W4574" s="154">
        <v>45866</v>
      </c>
      <c r="X4574" s="154">
        <v>45895</v>
      </c>
      <c r="Y4574" s="160"/>
      <c r="Z4574" s="160"/>
      <c r="AA4574" s="153"/>
      <c r="AB4574" s="153"/>
      <c r="AC4574" s="182" t="e">
        <f t="shared" si="144"/>
        <v>#DIV/0!</v>
      </c>
      <c r="AD4574" s="153" t="e">
        <f t="shared" si="145"/>
        <v>#DIV/0!</v>
      </c>
      <c r="AE4574" s="207"/>
      <c r="AF4574" s="153"/>
      <c r="AG4574" s="159"/>
      <c r="AH4574" s="153"/>
      <c r="AI4574" s="161"/>
      <c r="AJ4574" s="153"/>
      <c r="AK4574" s="153"/>
      <c r="AL4574" s="207"/>
      <c r="AM4574" s="207"/>
      <c r="AN4574" s="207"/>
      <c r="AO4574" s="207"/>
      <c r="AP4574" s="147" t="s">
        <v>54</v>
      </c>
      <c r="AQ4574" s="147"/>
      <c r="AR4574" s="147"/>
      <c r="AS4574" s="209" t="s">
        <v>68</v>
      </c>
      <c r="AT4574" s="223" t="str">
        <f>MONTH(B4574)&amp;"/"&amp;YEAR(B4574)</f>
        <v>1/2024</v>
      </c>
      <c r="AU4574" s="223">
        <f>WEEKNUM(B4574)-WEEKNUM(EOMONTH(B4574,-1)+1)+1</f>
        <v>1</v>
      </c>
      <c r="AV4574" s="209" t="str">
        <f>MONTH(R4574)&amp;"/"&amp;YEAR(R4574)</f>
        <v>1/1900</v>
      </c>
      <c r="AW4574" s="209" t="e">
        <f>WEEKNUM(R4574)-WEEKNUM(EOMONTH(R4574,-1)+1)+1</f>
        <v>#NUM!</v>
      </c>
      <c r="AX4574" s="209">
        <f>IF(BB4574="S",IF(Q4574="1. Aceitou o programa",R4574-B4574,0),0)</f>
        <v>0</v>
      </c>
      <c r="AY4574" s="209">
        <f>IF(BB4574="S",IF(AND(S4574&lt;&gt;"",R4574&lt;&gt;""),S4574-R4574,0),0)</f>
        <v>0</v>
      </c>
      <c r="AZ4574" s="209">
        <f>IF(BB4574="S",IF(Q4574="1. Aceitou o programa",IF(OR(X4574="Não se Aplica",X4574=""),IF(OR(W4574="Não se Aplica",W4574=""),0,W4574-V4574),AVERAGE(X4574-W4574,W4574-V4574)),0),0)</f>
        <v>0</v>
      </c>
      <c r="BA4574" s="209">
        <f>IF(BB4574="S",IF(AND(Q4574="1. Aceitou o programa",AH4574="Realizada"),IFERROR(IF(AG4574="",0,AG4574-R4574),0),0),0)</f>
        <v>0</v>
      </c>
      <c r="BB4574" s="209" t="str">
        <f>_xlfn.XLOOKUP(U4574,'Lista Suspensa'!$AA$20:$AA$23,'Lista Suspensa'!$AB$20:$AB$23,"N/A")</f>
        <v>S</v>
      </c>
    </row>
    <row r="4575" spans="1:54" ht="12" customHeight="1">
      <c r="A4575" s="151" t="s">
        <v>121</v>
      </c>
      <c r="B4575" s="152">
        <v>45292</v>
      </c>
      <c r="C4575" s="153" t="s">
        <v>122</v>
      </c>
      <c r="D4575" s="153" t="s">
        <v>167</v>
      </c>
      <c r="E4575" s="244">
        <v>89027241</v>
      </c>
      <c r="F4575" s="144" t="s">
        <v>8185</v>
      </c>
      <c r="G4575" s="230"/>
      <c r="H4575" s="154">
        <v>36563</v>
      </c>
      <c r="I4575" s="153">
        <v>26</v>
      </c>
      <c r="J4575" s="148" t="s">
        <v>70</v>
      </c>
      <c r="K4575" s="153"/>
      <c r="L4575" s="153"/>
      <c r="M4575" s="153"/>
      <c r="N4575" s="153"/>
      <c r="O4575" s="155">
        <v>11949512271</v>
      </c>
      <c r="P4575" s="156" t="s">
        <v>60</v>
      </c>
      <c r="Q4575" s="157" t="s">
        <v>7576</v>
      </c>
      <c r="R4575" s="158"/>
      <c r="S4575" s="159">
        <v>45932</v>
      </c>
      <c r="T4575" s="159" t="s">
        <v>6983</v>
      </c>
      <c r="U4575" s="159" t="s">
        <v>6152</v>
      </c>
      <c r="V4575" s="154">
        <v>45922</v>
      </c>
      <c r="W4575" s="154">
        <v>45926</v>
      </c>
      <c r="X4575" s="154">
        <v>45932</v>
      </c>
      <c r="Y4575" s="160"/>
      <c r="Z4575" s="160"/>
      <c r="AA4575" s="153"/>
      <c r="AB4575" s="153"/>
      <c r="AC4575" s="182" t="e">
        <f t="shared" si="144"/>
        <v>#DIV/0!</v>
      </c>
      <c r="AD4575" s="153" t="e">
        <f t="shared" si="145"/>
        <v>#DIV/0!</v>
      </c>
      <c r="AE4575" s="207"/>
      <c r="AF4575" s="153"/>
      <c r="AG4575" s="159"/>
      <c r="AH4575" s="153"/>
      <c r="AI4575" s="161"/>
      <c r="AJ4575" s="153"/>
      <c r="AK4575" s="153"/>
      <c r="AL4575" s="207"/>
      <c r="AM4575" s="207"/>
      <c r="AN4575" s="207"/>
      <c r="AO4575" s="207"/>
      <c r="AP4575" s="147" t="s">
        <v>54</v>
      </c>
      <c r="AQ4575" s="147"/>
      <c r="AR4575" s="147"/>
      <c r="AS4575" s="209" t="s">
        <v>68</v>
      </c>
      <c r="AT4575" s="223" t="str">
        <f>MONTH(B4575)&amp;"/"&amp;YEAR(B4575)</f>
        <v>1/2024</v>
      </c>
      <c r="AU4575" s="223">
        <f>WEEKNUM(B4575)-WEEKNUM(EOMONTH(B4575,-1)+1)+1</f>
        <v>1</v>
      </c>
      <c r="AV4575" s="209" t="str">
        <f>MONTH(R4575)&amp;"/"&amp;YEAR(R4575)</f>
        <v>1/1900</v>
      </c>
      <c r="AW4575" s="209" t="e">
        <f>WEEKNUM(R4575)-WEEKNUM(EOMONTH(R4575,-1)+1)+1</f>
        <v>#NUM!</v>
      </c>
      <c r="AX4575" s="209">
        <f>IF(BB4575="S",IF(Q4575="1. Aceitou o programa",R4575-B4575,0),0)</f>
        <v>0</v>
      </c>
      <c r="AY4575" s="209">
        <f>IF(BB4575="S",IF(AND(S4575&lt;&gt;"",R4575&lt;&gt;""),S4575-R4575,0),0)</f>
        <v>0</v>
      </c>
      <c r="AZ4575" s="209">
        <f>IF(BB4575="S",IF(Q4575="1. Aceitou o programa",IF(OR(X4575="Não se Aplica",X4575=""),IF(OR(W4575="Não se Aplica",W4575=""),0,W4575-V4575),AVERAGE(X4575-W4575,W4575-V4575)),0),0)</f>
        <v>0</v>
      </c>
      <c r="BA4575" s="209">
        <f>IF(BB4575="S",IF(AND(Q4575="1. Aceitou o programa",AH4575="Realizada"),IFERROR(IF(AG4575="",0,AG4575-R4575),0),0),0)</f>
        <v>0</v>
      </c>
      <c r="BB4575" s="209" t="str">
        <f>_xlfn.XLOOKUP(U4575,'Lista Suspensa'!$AA$20:$AA$23,'Lista Suspensa'!$AB$20:$AB$23,"N/A")</f>
        <v>S</v>
      </c>
    </row>
    <row r="4576" spans="1:54" ht="12" customHeight="1">
      <c r="A4576" s="151" t="s">
        <v>121</v>
      </c>
      <c r="B4576" s="152">
        <v>45292</v>
      </c>
      <c r="C4576" s="153" t="s">
        <v>122</v>
      </c>
      <c r="D4576" s="153" t="s">
        <v>178</v>
      </c>
      <c r="E4576" s="244">
        <v>88169948</v>
      </c>
      <c r="F4576" s="144" t="s">
        <v>8186</v>
      </c>
      <c r="G4576" s="230"/>
      <c r="H4576" s="154">
        <v>36609</v>
      </c>
      <c r="I4576" s="153">
        <v>26</v>
      </c>
      <c r="J4576" s="148" t="s">
        <v>70</v>
      </c>
      <c r="K4576" s="153"/>
      <c r="L4576" s="153"/>
      <c r="M4576" s="153"/>
      <c r="N4576" s="153"/>
      <c r="O4576" s="155" t="s">
        <v>8187</v>
      </c>
      <c r="P4576" s="156" t="s">
        <v>60</v>
      </c>
      <c r="Q4576" s="157" t="s">
        <v>7576</v>
      </c>
      <c r="R4576" s="158"/>
      <c r="S4576" s="159">
        <v>45875</v>
      </c>
      <c r="T4576" s="159" t="s">
        <v>6983</v>
      </c>
      <c r="U4576" s="159" t="s">
        <v>6152</v>
      </c>
      <c r="V4576" s="154">
        <v>45861</v>
      </c>
      <c r="W4576" s="154">
        <v>45866</v>
      </c>
      <c r="X4576" s="154">
        <v>45875</v>
      </c>
      <c r="Y4576" s="160"/>
      <c r="Z4576" s="160"/>
      <c r="AA4576" s="153"/>
      <c r="AB4576" s="153"/>
      <c r="AC4576" s="182" t="e">
        <f t="shared" si="144"/>
        <v>#DIV/0!</v>
      </c>
      <c r="AD4576" s="153" t="e">
        <f t="shared" si="145"/>
        <v>#DIV/0!</v>
      </c>
      <c r="AE4576" s="207"/>
      <c r="AF4576" s="153"/>
      <c r="AG4576" s="159"/>
      <c r="AH4576" s="153"/>
      <c r="AI4576" s="161"/>
      <c r="AJ4576" s="153"/>
      <c r="AK4576" s="153"/>
      <c r="AL4576" s="207"/>
      <c r="AM4576" s="207"/>
      <c r="AN4576" s="207"/>
      <c r="AO4576" s="207"/>
      <c r="AP4576" s="147" t="s">
        <v>54</v>
      </c>
      <c r="AQ4576" s="147"/>
      <c r="AR4576" s="147"/>
      <c r="AS4576" s="209" t="s">
        <v>68</v>
      </c>
      <c r="AT4576" s="223" t="str">
        <f>MONTH(B4576)&amp;"/"&amp;YEAR(B4576)</f>
        <v>1/2024</v>
      </c>
      <c r="AU4576" s="223">
        <f>WEEKNUM(B4576)-WEEKNUM(EOMONTH(B4576,-1)+1)+1</f>
        <v>1</v>
      </c>
      <c r="AV4576" s="209" t="str">
        <f>MONTH(R4576)&amp;"/"&amp;YEAR(R4576)</f>
        <v>1/1900</v>
      </c>
      <c r="AW4576" s="209" t="e">
        <f>WEEKNUM(R4576)-WEEKNUM(EOMONTH(R4576,-1)+1)+1</f>
        <v>#NUM!</v>
      </c>
      <c r="AX4576" s="209">
        <f>IF(BB4576="S",IF(Q4576="1. Aceitou o programa",R4576-B4576,0),0)</f>
        <v>0</v>
      </c>
      <c r="AY4576" s="209">
        <f>IF(BB4576="S",IF(AND(S4576&lt;&gt;"",R4576&lt;&gt;""),S4576-R4576,0),0)</f>
        <v>0</v>
      </c>
      <c r="AZ4576" s="209">
        <f>IF(BB4576="S",IF(Q4576="1. Aceitou o programa",IF(OR(X4576="Não se Aplica",X4576=""),IF(OR(W4576="Não se Aplica",W4576=""),0,W4576-V4576),AVERAGE(X4576-W4576,W4576-V4576)),0),0)</f>
        <v>0</v>
      </c>
      <c r="BA4576" s="209">
        <f>IF(BB4576="S",IF(AND(Q4576="1. Aceitou o programa",AH4576="Realizada"),IFERROR(IF(AG4576="",0,AG4576-R4576),0),0),0)</f>
        <v>0</v>
      </c>
      <c r="BB4576" s="209" t="str">
        <f>_xlfn.XLOOKUP(U4576,'Lista Suspensa'!$AA$20:$AA$23,'Lista Suspensa'!$AB$20:$AB$23,"N/A")</f>
        <v>S</v>
      </c>
    </row>
    <row r="4577" spans="1:54" ht="12" customHeight="1">
      <c r="A4577" s="151" t="s">
        <v>121</v>
      </c>
      <c r="B4577" s="152">
        <v>45292</v>
      </c>
      <c r="C4577" s="153" t="s">
        <v>122</v>
      </c>
      <c r="D4577" s="153" t="s">
        <v>7058</v>
      </c>
      <c r="E4577" s="244">
        <v>92757245</v>
      </c>
      <c r="F4577" s="144" t="s">
        <v>8188</v>
      </c>
      <c r="G4577" s="230"/>
      <c r="H4577" s="154">
        <v>36901</v>
      </c>
      <c r="I4577" s="153">
        <v>25</v>
      </c>
      <c r="J4577" s="148" t="s">
        <v>70</v>
      </c>
      <c r="K4577" s="153"/>
      <c r="L4577" s="153"/>
      <c r="M4577" s="153"/>
      <c r="N4577" s="153"/>
      <c r="O4577" s="155" t="s">
        <v>8189</v>
      </c>
      <c r="P4577" s="156" t="s">
        <v>60</v>
      </c>
      <c r="Q4577" s="157" t="s">
        <v>7576</v>
      </c>
      <c r="R4577" s="158"/>
      <c r="S4577" s="159">
        <v>45917</v>
      </c>
      <c r="T4577" s="159" t="s">
        <v>6983</v>
      </c>
      <c r="U4577" s="159" t="s">
        <v>6152</v>
      </c>
      <c r="V4577" s="154">
        <v>45887</v>
      </c>
      <c r="W4577" s="154">
        <v>45889</v>
      </c>
      <c r="X4577" s="154">
        <v>45917</v>
      </c>
      <c r="Y4577" s="160"/>
      <c r="Z4577" s="160"/>
      <c r="AA4577" s="153"/>
      <c r="AB4577" s="153"/>
      <c r="AC4577" s="182" t="e">
        <f t="shared" si="144"/>
        <v>#DIV/0!</v>
      </c>
      <c r="AD4577" s="153" t="e">
        <f t="shared" si="145"/>
        <v>#DIV/0!</v>
      </c>
      <c r="AE4577" s="207"/>
      <c r="AF4577" s="153"/>
      <c r="AG4577" s="159"/>
      <c r="AH4577" s="153"/>
      <c r="AI4577" s="161"/>
      <c r="AJ4577" s="153"/>
      <c r="AK4577" s="153"/>
      <c r="AL4577" s="207"/>
      <c r="AM4577" s="207"/>
      <c r="AN4577" s="207"/>
      <c r="AO4577" s="207"/>
      <c r="AP4577" s="147" t="s">
        <v>54</v>
      </c>
      <c r="AQ4577" s="147"/>
      <c r="AR4577" s="147"/>
      <c r="AS4577" s="209" t="s">
        <v>68</v>
      </c>
      <c r="AT4577" s="223" t="str">
        <f>MONTH(B4577)&amp;"/"&amp;YEAR(B4577)</f>
        <v>1/2024</v>
      </c>
      <c r="AU4577" s="223">
        <f>WEEKNUM(B4577)-WEEKNUM(EOMONTH(B4577,-1)+1)+1</f>
        <v>1</v>
      </c>
      <c r="AV4577" s="209" t="str">
        <f>MONTH(R4577)&amp;"/"&amp;YEAR(R4577)</f>
        <v>1/1900</v>
      </c>
      <c r="AW4577" s="209" t="e">
        <f>WEEKNUM(R4577)-WEEKNUM(EOMONTH(R4577,-1)+1)+1</f>
        <v>#NUM!</v>
      </c>
      <c r="AX4577" s="209">
        <f>IF(BB4577="S",IF(Q4577="1. Aceitou o programa",R4577-B4577,0),0)</f>
        <v>0</v>
      </c>
      <c r="AY4577" s="209">
        <f>IF(BB4577="S",IF(AND(S4577&lt;&gt;"",R4577&lt;&gt;""),S4577-R4577,0),0)</f>
        <v>0</v>
      </c>
      <c r="AZ4577" s="209">
        <f>IF(BB4577="S",IF(Q4577="1. Aceitou o programa",IF(OR(X4577="Não se Aplica",X4577=""),IF(OR(W4577="Não se Aplica",W4577=""),0,W4577-V4577),AVERAGE(X4577-W4577,W4577-V4577)),0),0)</f>
        <v>0</v>
      </c>
      <c r="BA4577" s="209">
        <f>IF(BB4577="S",IF(AND(Q4577="1. Aceitou o programa",AH4577="Realizada"),IFERROR(IF(AG4577="",0,AG4577-R4577),0),0),0)</f>
        <v>0</v>
      </c>
      <c r="BB4577" s="209" t="str">
        <f>_xlfn.XLOOKUP(U4577,'Lista Suspensa'!$AA$20:$AA$23,'Lista Suspensa'!$AB$20:$AB$23,"N/A")</f>
        <v>S</v>
      </c>
    </row>
    <row r="4578" spans="1:54" ht="12" customHeight="1">
      <c r="A4578" s="151" t="s">
        <v>121</v>
      </c>
      <c r="B4578" s="152">
        <v>45292</v>
      </c>
      <c r="C4578" s="153" t="s">
        <v>122</v>
      </c>
      <c r="D4578" s="153" t="s">
        <v>175</v>
      </c>
      <c r="E4578" s="244">
        <v>87827943</v>
      </c>
      <c r="F4578" s="144" t="s">
        <v>8190</v>
      </c>
      <c r="G4578" s="230"/>
      <c r="H4578" s="154">
        <v>37058</v>
      </c>
      <c r="I4578" s="153">
        <v>24</v>
      </c>
      <c r="J4578" s="148" t="s">
        <v>70</v>
      </c>
      <c r="K4578" s="153"/>
      <c r="L4578" s="153"/>
      <c r="M4578" s="153"/>
      <c r="N4578" s="153"/>
      <c r="O4578" s="155">
        <v>11954844194</v>
      </c>
      <c r="P4578" s="156" t="s">
        <v>60</v>
      </c>
      <c r="Q4578" s="157" t="s">
        <v>7576</v>
      </c>
      <c r="R4578" s="158"/>
      <c r="S4578" s="159">
        <v>45891</v>
      </c>
      <c r="T4578" s="159" t="s">
        <v>6983</v>
      </c>
      <c r="U4578" s="159" t="s">
        <v>6152</v>
      </c>
      <c r="V4578" s="154">
        <v>45861</v>
      </c>
      <c r="W4578" s="154">
        <v>45866</v>
      </c>
      <c r="X4578" s="154">
        <v>45891</v>
      </c>
      <c r="Y4578" s="160"/>
      <c r="Z4578" s="160"/>
      <c r="AA4578" s="153"/>
      <c r="AB4578" s="153"/>
      <c r="AC4578" s="182" t="e">
        <f t="shared" si="144"/>
        <v>#DIV/0!</v>
      </c>
      <c r="AD4578" s="153" t="e">
        <f t="shared" si="145"/>
        <v>#DIV/0!</v>
      </c>
      <c r="AE4578" s="207"/>
      <c r="AF4578" s="153"/>
      <c r="AG4578" s="159"/>
      <c r="AH4578" s="153"/>
      <c r="AI4578" s="161"/>
      <c r="AJ4578" s="153"/>
      <c r="AK4578" s="153"/>
      <c r="AL4578" s="207"/>
      <c r="AM4578" s="207"/>
      <c r="AN4578" s="207"/>
      <c r="AO4578" s="207"/>
      <c r="AP4578" s="147" t="s">
        <v>54</v>
      </c>
      <c r="AQ4578" s="147"/>
      <c r="AR4578" s="147"/>
      <c r="AS4578" s="209" t="s">
        <v>68</v>
      </c>
      <c r="AT4578" s="223" t="str">
        <f>MONTH(B4578)&amp;"/"&amp;YEAR(B4578)</f>
        <v>1/2024</v>
      </c>
      <c r="AU4578" s="223">
        <f>WEEKNUM(B4578)-WEEKNUM(EOMONTH(B4578,-1)+1)+1</f>
        <v>1</v>
      </c>
      <c r="AV4578" s="209" t="str">
        <f>MONTH(R4578)&amp;"/"&amp;YEAR(R4578)</f>
        <v>1/1900</v>
      </c>
      <c r="AW4578" s="209" t="e">
        <f>WEEKNUM(R4578)-WEEKNUM(EOMONTH(R4578,-1)+1)+1</f>
        <v>#NUM!</v>
      </c>
      <c r="AX4578" s="209">
        <f>IF(BB4578="S",IF(Q4578="1. Aceitou o programa",R4578-B4578,0),0)</f>
        <v>0</v>
      </c>
      <c r="AY4578" s="209">
        <f>IF(BB4578="S",IF(AND(S4578&lt;&gt;"",R4578&lt;&gt;""),S4578-R4578,0),0)</f>
        <v>0</v>
      </c>
      <c r="AZ4578" s="209">
        <f>IF(BB4578="S",IF(Q4578="1. Aceitou o programa",IF(OR(X4578="Não se Aplica",X4578=""),IF(OR(W4578="Não se Aplica",W4578=""),0,W4578-V4578),AVERAGE(X4578-W4578,W4578-V4578)),0),0)</f>
        <v>0</v>
      </c>
      <c r="BA4578" s="209">
        <f>IF(BB4578="S",IF(AND(Q4578="1. Aceitou o programa",AH4578="Realizada"),IFERROR(IF(AG4578="",0,AG4578-R4578),0),0),0)</f>
        <v>0</v>
      </c>
      <c r="BB4578" s="209" t="str">
        <f>_xlfn.XLOOKUP(U4578,'Lista Suspensa'!$AA$20:$AA$23,'Lista Suspensa'!$AB$20:$AB$23,"N/A")</f>
        <v>S</v>
      </c>
    </row>
    <row r="4579" spans="1:54" ht="12" customHeight="1">
      <c r="A4579" s="151" t="s">
        <v>121</v>
      </c>
      <c r="B4579" s="152">
        <v>45292</v>
      </c>
      <c r="C4579" s="153" t="s">
        <v>122</v>
      </c>
      <c r="D4579" s="153" t="s">
        <v>56</v>
      </c>
      <c r="E4579" s="244">
        <v>82711010</v>
      </c>
      <c r="F4579" s="144" t="s">
        <v>8191</v>
      </c>
      <c r="G4579" s="230"/>
      <c r="H4579" s="154">
        <v>37217</v>
      </c>
      <c r="I4579" s="153">
        <v>24</v>
      </c>
      <c r="J4579" s="148" t="s">
        <v>70</v>
      </c>
      <c r="K4579" s="153"/>
      <c r="L4579" s="153"/>
      <c r="M4579" s="153"/>
      <c r="N4579" s="153"/>
      <c r="O4579" s="155" t="s">
        <v>8192</v>
      </c>
      <c r="P4579" s="156" t="s">
        <v>60</v>
      </c>
      <c r="Q4579" s="157" t="s">
        <v>7576</v>
      </c>
      <c r="R4579" s="158"/>
      <c r="S4579" s="159">
        <v>45875</v>
      </c>
      <c r="T4579" s="159" t="s">
        <v>6983</v>
      </c>
      <c r="U4579" s="159" t="s">
        <v>6152</v>
      </c>
      <c r="V4579" s="154">
        <v>45861</v>
      </c>
      <c r="W4579" s="154">
        <v>45866</v>
      </c>
      <c r="X4579" s="154">
        <v>45875</v>
      </c>
      <c r="Y4579" s="160"/>
      <c r="Z4579" s="160"/>
      <c r="AA4579" s="153"/>
      <c r="AB4579" s="153"/>
      <c r="AC4579" s="182" t="e">
        <f t="shared" si="144"/>
        <v>#DIV/0!</v>
      </c>
      <c r="AD4579" s="153" t="e">
        <f t="shared" si="145"/>
        <v>#DIV/0!</v>
      </c>
      <c r="AE4579" s="207"/>
      <c r="AF4579" s="153"/>
      <c r="AG4579" s="159"/>
      <c r="AH4579" s="153"/>
      <c r="AI4579" s="161"/>
      <c r="AJ4579" s="153"/>
      <c r="AK4579" s="153"/>
      <c r="AL4579" s="207"/>
      <c r="AM4579" s="207"/>
      <c r="AN4579" s="207"/>
      <c r="AO4579" s="207"/>
      <c r="AP4579" s="147" t="s">
        <v>54</v>
      </c>
      <c r="AQ4579" s="147"/>
      <c r="AR4579" s="147"/>
      <c r="AS4579" s="209" t="s">
        <v>68</v>
      </c>
      <c r="AT4579" s="223" t="str">
        <f>MONTH(B4579)&amp;"/"&amp;YEAR(B4579)</f>
        <v>1/2024</v>
      </c>
      <c r="AU4579" s="223">
        <f>WEEKNUM(B4579)-WEEKNUM(EOMONTH(B4579,-1)+1)+1</f>
        <v>1</v>
      </c>
      <c r="AV4579" s="209" t="str">
        <f>MONTH(R4579)&amp;"/"&amp;YEAR(R4579)</f>
        <v>1/1900</v>
      </c>
      <c r="AW4579" s="209" t="e">
        <f>WEEKNUM(R4579)-WEEKNUM(EOMONTH(R4579,-1)+1)+1</f>
        <v>#NUM!</v>
      </c>
      <c r="AX4579" s="209">
        <f>IF(BB4579="S",IF(Q4579="1. Aceitou o programa",R4579-B4579,0),0)</f>
        <v>0</v>
      </c>
      <c r="AY4579" s="209">
        <f>IF(BB4579="S",IF(AND(S4579&lt;&gt;"",R4579&lt;&gt;""),S4579-R4579,0),0)</f>
        <v>0</v>
      </c>
      <c r="AZ4579" s="209">
        <f>IF(BB4579="S",IF(Q4579="1. Aceitou o programa",IF(OR(X4579="Não se Aplica",X4579=""),IF(OR(W4579="Não se Aplica",W4579=""),0,W4579-V4579),AVERAGE(X4579-W4579,W4579-V4579)),0),0)</f>
        <v>0</v>
      </c>
      <c r="BA4579" s="209">
        <f>IF(BB4579="S",IF(AND(Q4579="1. Aceitou o programa",AH4579="Realizada"),IFERROR(IF(AG4579="",0,AG4579-R4579),0),0),0)</f>
        <v>0</v>
      </c>
      <c r="BB4579" s="209" t="str">
        <f>_xlfn.XLOOKUP(U4579,'Lista Suspensa'!$AA$20:$AA$23,'Lista Suspensa'!$AB$20:$AB$23,"N/A")</f>
        <v>S</v>
      </c>
    </row>
    <row r="4580" spans="1:54" ht="12" customHeight="1">
      <c r="A4580" s="151" t="s">
        <v>121</v>
      </c>
      <c r="B4580" s="152">
        <v>45292</v>
      </c>
      <c r="C4580" s="153" t="s">
        <v>122</v>
      </c>
      <c r="D4580" s="153" t="s">
        <v>171</v>
      </c>
      <c r="E4580" s="244">
        <v>93103562</v>
      </c>
      <c r="F4580" s="144" t="s">
        <v>8193</v>
      </c>
      <c r="G4580" s="230"/>
      <c r="H4580" s="154">
        <v>37438</v>
      </c>
      <c r="I4580" s="153">
        <v>23</v>
      </c>
      <c r="J4580" s="148" t="s">
        <v>70</v>
      </c>
      <c r="K4580" s="153"/>
      <c r="L4580" s="153"/>
      <c r="M4580" s="153"/>
      <c r="N4580" s="153"/>
      <c r="O4580" s="155">
        <v>21964650296</v>
      </c>
      <c r="P4580" s="156" t="s">
        <v>60</v>
      </c>
      <c r="Q4580" s="157" t="s">
        <v>7576</v>
      </c>
      <c r="R4580" s="158"/>
      <c r="S4580" s="159">
        <v>45891</v>
      </c>
      <c r="T4580" s="159" t="s">
        <v>6983</v>
      </c>
      <c r="U4580" s="159" t="s">
        <v>6152</v>
      </c>
      <c r="V4580" s="154">
        <v>45861</v>
      </c>
      <c r="W4580" s="154">
        <v>45866</v>
      </c>
      <c r="X4580" s="154">
        <v>45891</v>
      </c>
      <c r="Y4580" s="160"/>
      <c r="Z4580" s="160"/>
      <c r="AA4580" s="153"/>
      <c r="AB4580" s="153"/>
      <c r="AC4580" s="182" t="e">
        <f t="shared" si="144"/>
        <v>#DIV/0!</v>
      </c>
      <c r="AD4580" s="153" t="e">
        <f t="shared" si="145"/>
        <v>#DIV/0!</v>
      </c>
      <c r="AE4580" s="207"/>
      <c r="AF4580" s="153"/>
      <c r="AG4580" s="159"/>
      <c r="AH4580" s="153"/>
      <c r="AI4580" s="161"/>
      <c r="AJ4580" s="153"/>
      <c r="AK4580" s="153"/>
      <c r="AL4580" s="207" t="s">
        <v>85</v>
      </c>
      <c r="AM4580" s="207" t="s">
        <v>86</v>
      </c>
      <c r="AN4580" s="207"/>
      <c r="AO4580" s="207"/>
      <c r="AP4580" s="147" t="s">
        <v>54</v>
      </c>
      <c r="AQ4580" s="147"/>
      <c r="AR4580" s="147"/>
      <c r="AS4580" s="209" t="s">
        <v>68</v>
      </c>
      <c r="AT4580" s="223" t="str">
        <f>MONTH(B4580)&amp;"/"&amp;YEAR(B4580)</f>
        <v>1/2024</v>
      </c>
      <c r="AU4580" s="223">
        <f>WEEKNUM(B4580)-WEEKNUM(EOMONTH(B4580,-1)+1)+1</f>
        <v>1</v>
      </c>
      <c r="AV4580" s="209" t="str">
        <f>MONTH(R4580)&amp;"/"&amp;YEAR(R4580)</f>
        <v>1/1900</v>
      </c>
      <c r="AW4580" s="209" t="e">
        <f>WEEKNUM(R4580)-WEEKNUM(EOMONTH(R4580,-1)+1)+1</f>
        <v>#NUM!</v>
      </c>
      <c r="AX4580" s="209">
        <f>IF(BB4580="S",IF(Q4580="1. Aceitou o programa",R4580-B4580,0),0)</f>
        <v>0</v>
      </c>
      <c r="AY4580" s="209">
        <f>IF(BB4580="S",IF(AND(S4580&lt;&gt;"",R4580&lt;&gt;""),S4580-R4580,0),0)</f>
        <v>0</v>
      </c>
      <c r="AZ4580" s="209">
        <f>IF(BB4580="S",IF(Q4580="1. Aceitou o programa",IF(OR(X4580="Não se Aplica",X4580=""),IF(OR(W4580="Não se Aplica",W4580=""),0,W4580-V4580),AVERAGE(X4580-W4580,W4580-V4580)),0),0)</f>
        <v>0</v>
      </c>
      <c r="BA4580" s="209">
        <f>IF(BB4580="S",IF(AND(Q4580="1. Aceitou o programa",AH4580="Realizada"),IFERROR(IF(AG4580="",0,AG4580-R4580),0),0),0)</f>
        <v>0</v>
      </c>
      <c r="BB4580" s="209" t="str">
        <f>_xlfn.XLOOKUP(U4580,'Lista Suspensa'!$AA$20:$AA$23,'Lista Suspensa'!$AB$20:$AB$23,"N/A")</f>
        <v>S</v>
      </c>
    </row>
    <row r="4581" spans="1:54" ht="12" customHeight="1">
      <c r="A4581" s="151" t="s">
        <v>121</v>
      </c>
      <c r="B4581" s="152">
        <v>45292</v>
      </c>
      <c r="C4581" s="153" t="s">
        <v>122</v>
      </c>
      <c r="D4581" s="153" t="s">
        <v>167</v>
      </c>
      <c r="E4581" s="244">
        <v>92978526</v>
      </c>
      <c r="F4581" s="144" t="s">
        <v>8194</v>
      </c>
      <c r="G4581" s="230"/>
      <c r="H4581" s="154">
        <v>37470</v>
      </c>
      <c r="I4581" s="153">
        <v>23</v>
      </c>
      <c r="J4581" s="148" t="s">
        <v>70</v>
      </c>
      <c r="K4581" s="153"/>
      <c r="L4581" s="153"/>
      <c r="M4581" s="153"/>
      <c r="N4581" s="153"/>
      <c r="O4581" s="155">
        <v>11954317819</v>
      </c>
      <c r="P4581" s="156" t="s">
        <v>60</v>
      </c>
      <c r="Q4581" s="157" t="s">
        <v>7576</v>
      </c>
      <c r="R4581" s="158"/>
      <c r="S4581" s="159">
        <v>45924</v>
      </c>
      <c r="T4581" s="159" t="s">
        <v>6983</v>
      </c>
      <c r="U4581" s="159" t="s">
        <v>6152</v>
      </c>
      <c r="V4581" s="154">
        <v>45887</v>
      </c>
      <c r="W4581" s="154">
        <v>45889</v>
      </c>
      <c r="X4581" s="154">
        <v>45924</v>
      </c>
      <c r="Y4581" s="160"/>
      <c r="Z4581" s="160"/>
      <c r="AA4581" s="153"/>
      <c r="AB4581" s="153"/>
      <c r="AC4581" s="182" t="e">
        <f t="shared" si="144"/>
        <v>#DIV/0!</v>
      </c>
      <c r="AD4581" s="153" t="e">
        <f t="shared" si="145"/>
        <v>#DIV/0!</v>
      </c>
      <c r="AE4581" s="207"/>
      <c r="AF4581" s="153"/>
      <c r="AG4581" s="159"/>
      <c r="AH4581" s="153"/>
      <c r="AI4581" s="161"/>
      <c r="AJ4581" s="153"/>
      <c r="AK4581" s="153"/>
      <c r="AL4581" s="207"/>
      <c r="AM4581" s="207"/>
      <c r="AN4581" s="207"/>
      <c r="AO4581" s="207"/>
      <c r="AP4581" s="147" t="s">
        <v>54</v>
      </c>
      <c r="AQ4581" s="147"/>
      <c r="AR4581" s="147"/>
      <c r="AS4581" s="209" t="s">
        <v>68</v>
      </c>
      <c r="AT4581" s="223" t="str">
        <f>MONTH(B4581)&amp;"/"&amp;YEAR(B4581)</f>
        <v>1/2024</v>
      </c>
      <c r="AU4581" s="223">
        <f>WEEKNUM(B4581)-WEEKNUM(EOMONTH(B4581,-1)+1)+1</f>
        <v>1</v>
      </c>
      <c r="AV4581" s="209" t="str">
        <f>MONTH(R4581)&amp;"/"&amp;YEAR(R4581)</f>
        <v>1/1900</v>
      </c>
      <c r="AW4581" s="209" t="e">
        <f>WEEKNUM(R4581)-WEEKNUM(EOMONTH(R4581,-1)+1)+1</f>
        <v>#NUM!</v>
      </c>
      <c r="AX4581" s="209">
        <f>IF(BB4581="S",IF(Q4581="1. Aceitou o programa",R4581-B4581,0),0)</f>
        <v>0</v>
      </c>
      <c r="AY4581" s="209">
        <f>IF(BB4581="S",IF(AND(S4581&lt;&gt;"",R4581&lt;&gt;""),S4581-R4581,0),0)</f>
        <v>0</v>
      </c>
      <c r="AZ4581" s="209">
        <f>IF(BB4581="S",IF(Q4581="1. Aceitou o programa",IF(OR(X4581="Não se Aplica",X4581=""),IF(OR(W4581="Não se Aplica",W4581=""),0,W4581-V4581),AVERAGE(X4581-W4581,W4581-V4581)),0),0)</f>
        <v>0</v>
      </c>
      <c r="BA4581" s="209">
        <f>IF(BB4581="S",IF(AND(Q4581="1. Aceitou o programa",AH4581="Realizada"),IFERROR(IF(AG4581="",0,AG4581-R4581),0),0),0)</f>
        <v>0</v>
      </c>
      <c r="BB4581" s="209" t="str">
        <f>_xlfn.XLOOKUP(U4581,'Lista Suspensa'!$AA$20:$AA$23,'Lista Suspensa'!$AB$20:$AB$23,"N/A")</f>
        <v>S</v>
      </c>
    </row>
    <row r="4582" spans="1:54" ht="12" customHeight="1">
      <c r="A4582" s="151" t="s">
        <v>121</v>
      </c>
      <c r="B4582" s="152">
        <v>45292</v>
      </c>
      <c r="C4582" s="153" t="s">
        <v>122</v>
      </c>
      <c r="D4582" s="153" t="s">
        <v>167</v>
      </c>
      <c r="E4582" s="244">
        <v>93657299</v>
      </c>
      <c r="F4582" s="144" t="s">
        <v>8195</v>
      </c>
      <c r="G4582" s="230"/>
      <c r="H4582" s="154">
        <v>37631</v>
      </c>
      <c r="I4582" s="153">
        <v>23</v>
      </c>
      <c r="J4582" s="148" t="s">
        <v>70</v>
      </c>
      <c r="K4582" s="153"/>
      <c r="L4582" s="153"/>
      <c r="M4582" s="153"/>
      <c r="N4582" s="153"/>
      <c r="O4582" s="155" t="s">
        <v>8196</v>
      </c>
      <c r="P4582" s="156" t="s">
        <v>60</v>
      </c>
      <c r="Q4582" s="157" t="s">
        <v>7576</v>
      </c>
      <c r="R4582" s="158"/>
      <c r="S4582" s="159">
        <v>45902</v>
      </c>
      <c r="T4582" s="159" t="s">
        <v>6983</v>
      </c>
      <c r="U4582" s="159" t="s">
        <v>6152</v>
      </c>
      <c r="V4582" s="154">
        <v>45887</v>
      </c>
      <c r="W4582" s="154">
        <v>45889</v>
      </c>
      <c r="X4582" s="154">
        <v>45902</v>
      </c>
      <c r="Y4582" s="160"/>
      <c r="Z4582" s="160"/>
      <c r="AA4582" s="153"/>
      <c r="AB4582" s="153"/>
      <c r="AC4582" s="182" t="e">
        <f t="shared" si="144"/>
        <v>#DIV/0!</v>
      </c>
      <c r="AD4582" s="153" t="e">
        <f t="shared" si="145"/>
        <v>#DIV/0!</v>
      </c>
      <c r="AE4582" s="207"/>
      <c r="AF4582" s="153"/>
      <c r="AG4582" s="159"/>
      <c r="AH4582" s="153"/>
      <c r="AI4582" s="161"/>
      <c r="AJ4582" s="153"/>
      <c r="AK4582" s="153"/>
      <c r="AL4582" s="207"/>
      <c r="AM4582" s="207"/>
      <c r="AN4582" s="207"/>
      <c r="AO4582" s="207"/>
      <c r="AP4582" s="147" t="s">
        <v>54</v>
      </c>
      <c r="AQ4582" s="147"/>
      <c r="AR4582" s="147"/>
      <c r="AS4582" s="209" t="s">
        <v>68</v>
      </c>
      <c r="AT4582" s="223" t="str">
        <f>MONTH(B4582)&amp;"/"&amp;YEAR(B4582)</f>
        <v>1/2024</v>
      </c>
      <c r="AU4582" s="223">
        <f>WEEKNUM(B4582)-WEEKNUM(EOMONTH(B4582,-1)+1)+1</f>
        <v>1</v>
      </c>
      <c r="AV4582" s="209" t="str">
        <f>MONTH(R4582)&amp;"/"&amp;YEAR(R4582)</f>
        <v>1/1900</v>
      </c>
      <c r="AW4582" s="209" t="e">
        <f>WEEKNUM(R4582)-WEEKNUM(EOMONTH(R4582,-1)+1)+1</f>
        <v>#NUM!</v>
      </c>
      <c r="AX4582" s="209">
        <f>IF(BB4582="S",IF(Q4582="1. Aceitou o programa",R4582-B4582,0),0)</f>
        <v>0</v>
      </c>
      <c r="AY4582" s="209">
        <f>IF(BB4582="S",IF(AND(S4582&lt;&gt;"",R4582&lt;&gt;""),S4582-R4582,0),0)</f>
        <v>0</v>
      </c>
      <c r="AZ4582" s="209">
        <f>IF(BB4582="S",IF(Q4582="1. Aceitou o programa",IF(OR(X4582="Não se Aplica",X4582=""),IF(OR(W4582="Não se Aplica",W4582=""),0,W4582-V4582),AVERAGE(X4582-W4582,W4582-V4582)),0),0)</f>
        <v>0</v>
      </c>
      <c r="BA4582" s="209">
        <f>IF(BB4582="S",IF(AND(Q4582="1. Aceitou o programa",AH4582="Realizada"),IFERROR(IF(AG4582="",0,AG4582-R4582),0),0),0)</f>
        <v>0</v>
      </c>
      <c r="BB4582" s="209" t="str">
        <f>_xlfn.XLOOKUP(U4582,'Lista Suspensa'!$AA$20:$AA$23,'Lista Suspensa'!$AB$20:$AB$23,"N/A")</f>
        <v>S</v>
      </c>
    </row>
    <row r="4583" spans="1:54" ht="12" customHeight="1">
      <c r="A4583" s="151" t="s">
        <v>121</v>
      </c>
      <c r="B4583" s="152">
        <v>45292</v>
      </c>
      <c r="C4583" s="153" t="s">
        <v>122</v>
      </c>
      <c r="D4583" s="153" t="s">
        <v>56</v>
      </c>
      <c r="E4583" s="244">
        <v>89247942</v>
      </c>
      <c r="F4583" s="144" t="s">
        <v>8197</v>
      </c>
      <c r="G4583" s="230"/>
      <c r="H4583" s="154">
        <v>37689</v>
      </c>
      <c r="I4583" s="153">
        <v>23</v>
      </c>
      <c r="J4583" s="148" t="s">
        <v>70</v>
      </c>
      <c r="K4583" s="153"/>
      <c r="L4583" s="153"/>
      <c r="M4583" s="153"/>
      <c r="N4583" s="153"/>
      <c r="O4583" s="155" t="s">
        <v>8198</v>
      </c>
      <c r="P4583" s="156" t="s">
        <v>60</v>
      </c>
      <c r="Q4583" s="157" t="s">
        <v>7576</v>
      </c>
      <c r="R4583" s="158"/>
      <c r="S4583" s="159">
        <v>45875</v>
      </c>
      <c r="T4583" s="159" t="s">
        <v>6983</v>
      </c>
      <c r="U4583" s="159" t="s">
        <v>6152</v>
      </c>
      <c r="V4583" s="154">
        <v>45861</v>
      </c>
      <c r="W4583" s="154">
        <v>45866</v>
      </c>
      <c r="X4583" s="154">
        <v>45875</v>
      </c>
      <c r="Y4583" s="160"/>
      <c r="Z4583" s="160"/>
      <c r="AA4583" s="153"/>
      <c r="AB4583" s="153"/>
      <c r="AC4583" s="182" t="e">
        <f t="shared" si="144"/>
        <v>#DIV/0!</v>
      </c>
      <c r="AD4583" s="153" t="e">
        <f t="shared" si="145"/>
        <v>#DIV/0!</v>
      </c>
      <c r="AE4583" s="207"/>
      <c r="AF4583" s="153"/>
      <c r="AG4583" s="159"/>
      <c r="AH4583" s="153"/>
      <c r="AI4583" s="161"/>
      <c r="AJ4583" s="153"/>
      <c r="AK4583" s="153"/>
      <c r="AL4583" s="207"/>
      <c r="AM4583" s="207"/>
      <c r="AN4583" s="207"/>
      <c r="AO4583" s="207"/>
      <c r="AP4583" s="147" t="s">
        <v>54</v>
      </c>
      <c r="AQ4583" s="147"/>
      <c r="AR4583" s="147"/>
      <c r="AS4583" s="209" t="s">
        <v>68</v>
      </c>
      <c r="AT4583" s="223" t="str">
        <f>MONTH(B4583)&amp;"/"&amp;YEAR(B4583)</f>
        <v>1/2024</v>
      </c>
      <c r="AU4583" s="223">
        <f>WEEKNUM(B4583)-WEEKNUM(EOMONTH(B4583,-1)+1)+1</f>
        <v>1</v>
      </c>
      <c r="AV4583" s="209" t="str">
        <f>MONTH(R4583)&amp;"/"&amp;YEAR(R4583)</f>
        <v>1/1900</v>
      </c>
      <c r="AW4583" s="209" t="e">
        <f>WEEKNUM(R4583)-WEEKNUM(EOMONTH(R4583,-1)+1)+1</f>
        <v>#NUM!</v>
      </c>
      <c r="AX4583" s="209">
        <f>IF(BB4583="S",IF(Q4583="1. Aceitou o programa",R4583-B4583,0),0)</f>
        <v>0</v>
      </c>
      <c r="AY4583" s="209">
        <f>IF(BB4583="S",IF(AND(S4583&lt;&gt;"",R4583&lt;&gt;""),S4583-R4583,0),0)</f>
        <v>0</v>
      </c>
      <c r="AZ4583" s="209">
        <f>IF(BB4583="S",IF(Q4583="1. Aceitou o programa",IF(OR(X4583="Não se Aplica",X4583=""),IF(OR(W4583="Não se Aplica",W4583=""),0,W4583-V4583),AVERAGE(X4583-W4583,W4583-V4583)),0),0)</f>
        <v>0</v>
      </c>
      <c r="BA4583" s="209">
        <f>IF(BB4583="S",IF(AND(Q4583="1. Aceitou o programa",AH4583="Realizada"),IFERROR(IF(AG4583="",0,AG4583-R4583),0),0),0)</f>
        <v>0</v>
      </c>
      <c r="BB4583" s="209" t="str">
        <f>_xlfn.XLOOKUP(U4583,'Lista Suspensa'!$AA$20:$AA$23,'Lista Suspensa'!$AB$20:$AB$23,"N/A")</f>
        <v>S</v>
      </c>
    </row>
    <row r="4584" spans="1:54" ht="12" customHeight="1">
      <c r="A4584" s="151" t="s">
        <v>121</v>
      </c>
      <c r="B4584" s="152">
        <v>45292</v>
      </c>
      <c r="C4584" s="153" t="s">
        <v>122</v>
      </c>
      <c r="D4584" s="153" t="s">
        <v>175</v>
      </c>
      <c r="E4584" s="244">
        <v>92850528</v>
      </c>
      <c r="F4584" s="144" t="s">
        <v>8199</v>
      </c>
      <c r="G4584" s="230"/>
      <c r="H4584" s="154">
        <v>37701</v>
      </c>
      <c r="I4584" s="153">
        <v>23</v>
      </c>
      <c r="J4584" s="148" t="s">
        <v>70</v>
      </c>
      <c r="K4584" s="153"/>
      <c r="L4584" s="153"/>
      <c r="M4584" s="153"/>
      <c r="N4584" s="153"/>
      <c r="O4584" s="155">
        <v>11942717059</v>
      </c>
      <c r="P4584" s="156" t="s">
        <v>60</v>
      </c>
      <c r="Q4584" s="157" t="s">
        <v>7576</v>
      </c>
      <c r="R4584" s="158"/>
      <c r="S4584" s="159">
        <v>45924</v>
      </c>
      <c r="T4584" s="159" t="s">
        <v>6983</v>
      </c>
      <c r="U4584" s="159" t="s">
        <v>6152</v>
      </c>
      <c r="V4584" s="154">
        <v>45887</v>
      </c>
      <c r="W4584" s="154">
        <v>45889</v>
      </c>
      <c r="X4584" s="154">
        <v>45924</v>
      </c>
      <c r="Y4584" s="160"/>
      <c r="Z4584" s="160"/>
      <c r="AA4584" s="153"/>
      <c r="AB4584" s="153"/>
      <c r="AC4584" s="182" t="e">
        <f t="shared" si="144"/>
        <v>#DIV/0!</v>
      </c>
      <c r="AD4584" s="153" t="e">
        <f t="shared" si="145"/>
        <v>#DIV/0!</v>
      </c>
      <c r="AE4584" s="207"/>
      <c r="AF4584" s="153"/>
      <c r="AG4584" s="159"/>
      <c r="AH4584" s="153"/>
      <c r="AI4584" s="161"/>
      <c r="AJ4584" s="153"/>
      <c r="AK4584" s="153"/>
      <c r="AL4584" s="207" t="s">
        <v>85</v>
      </c>
      <c r="AM4584" s="207" t="s">
        <v>86</v>
      </c>
      <c r="AN4584" s="207"/>
      <c r="AO4584" s="207"/>
      <c r="AP4584" s="147" t="s">
        <v>54</v>
      </c>
      <c r="AQ4584" s="147"/>
      <c r="AR4584" s="147"/>
      <c r="AS4584" s="209" t="s">
        <v>68</v>
      </c>
      <c r="AT4584" s="223" t="str">
        <f>MONTH(B4584)&amp;"/"&amp;YEAR(B4584)</f>
        <v>1/2024</v>
      </c>
      <c r="AU4584" s="223">
        <f>WEEKNUM(B4584)-WEEKNUM(EOMONTH(B4584,-1)+1)+1</f>
        <v>1</v>
      </c>
      <c r="AV4584" s="209" t="str">
        <f>MONTH(R4584)&amp;"/"&amp;YEAR(R4584)</f>
        <v>1/1900</v>
      </c>
      <c r="AW4584" s="209" t="e">
        <f>WEEKNUM(R4584)-WEEKNUM(EOMONTH(R4584,-1)+1)+1</f>
        <v>#NUM!</v>
      </c>
      <c r="AX4584" s="209">
        <f>IF(BB4584="S",IF(Q4584="1. Aceitou o programa",R4584-B4584,0),0)</f>
        <v>0</v>
      </c>
      <c r="AY4584" s="209">
        <f>IF(BB4584="S",IF(AND(S4584&lt;&gt;"",R4584&lt;&gt;""),S4584-R4584,0),0)</f>
        <v>0</v>
      </c>
      <c r="AZ4584" s="209">
        <f>IF(BB4584="S",IF(Q4584="1. Aceitou o programa",IF(OR(X4584="Não se Aplica",X4584=""),IF(OR(W4584="Não se Aplica",W4584=""),0,W4584-V4584),AVERAGE(X4584-W4584,W4584-V4584)),0),0)</f>
        <v>0</v>
      </c>
      <c r="BA4584" s="209">
        <f>IF(BB4584="S",IF(AND(Q4584="1. Aceitou o programa",AH4584="Realizada"),IFERROR(IF(AG4584="",0,AG4584-R4584),0),0),0)</f>
        <v>0</v>
      </c>
      <c r="BB4584" s="209" t="str">
        <f>_xlfn.XLOOKUP(U4584,'Lista Suspensa'!$AA$20:$AA$23,'Lista Suspensa'!$AB$20:$AB$23,"N/A")</f>
        <v>S</v>
      </c>
    </row>
    <row r="4585" spans="1:54" ht="12" customHeight="1">
      <c r="A4585" s="151" t="s">
        <v>121</v>
      </c>
      <c r="B4585" s="152">
        <v>45292</v>
      </c>
      <c r="C4585" s="153" t="s">
        <v>122</v>
      </c>
      <c r="D4585" s="153" t="s">
        <v>171</v>
      </c>
      <c r="E4585" s="244">
        <v>86801143</v>
      </c>
      <c r="F4585" s="144" t="s">
        <v>8200</v>
      </c>
      <c r="G4585" s="230"/>
      <c r="H4585" s="154">
        <v>38107</v>
      </c>
      <c r="I4585" s="153">
        <v>22</v>
      </c>
      <c r="J4585" s="148" t="s">
        <v>70</v>
      </c>
      <c r="K4585" s="153"/>
      <c r="L4585" s="153"/>
      <c r="M4585" s="153"/>
      <c r="N4585" s="153"/>
      <c r="O4585" s="155">
        <v>21993634333</v>
      </c>
      <c r="P4585" s="156" t="s">
        <v>60</v>
      </c>
      <c r="Q4585" s="157" t="s">
        <v>7576</v>
      </c>
      <c r="R4585" s="158"/>
      <c r="S4585" s="159">
        <v>45891</v>
      </c>
      <c r="T4585" s="159" t="s">
        <v>6983</v>
      </c>
      <c r="U4585" s="159" t="s">
        <v>6152</v>
      </c>
      <c r="V4585" s="154">
        <v>45861</v>
      </c>
      <c r="W4585" s="154">
        <v>45866</v>
      </c>
      <c r="X4585" s="154">
        <v>45891</v>
      </c>
      <c r="Y4585" s="160"/>
      <c r="Z4585" s="160"/>
      <c r="AA4585" s="153"/>
      <c r="AB4585" s="153"/>
      <c r="AC4585" s="182" t="e">
        <f t="shared" si="144"/>
        <v>#DIV/0!</v>
      </c>
      <c r="AD4585" s="153" t="e">
        <f t="shared" si="145"/>
        <v>#DIV/0!</v>
      </c>
      <c r="AE4585" s="207"/>
      <c r="AF4585" s="153"/>
      <c r="AG4585" s="159"/>
      <c r="AH4585" s="153"/>
      <c r="AI4585" s="161"/>
      <c r="AJ4585" s="153"/>
      <c r="AK4585" s="153"/>
      <c r="AL4585" s="207"/>
      <c r="AM4585" s="207"/>
      <c r="AN4585" s="207"/>
      <c r="AO4585" s="207"/>
      <c r="AP4585" s="147" t="s">
        <v>54</v>
      </c>
      <c r="AQ4585" s="147"/>
      <c r="AR4585" s="147"/>
      <c r="AS4585" s="209" t="s">
        <v>68</v>
      </c>
      <c r="AT4585" s="223" t="str">
        <f>MONTH(B4585)&amp;"/"&amp;YEAR(B4585)</f>
        <v>1/2024</v>
      </c>
      <c r="AU4585" s="223">
        <f>WEEKNUM(B4585)-WEEKNUM(EOMONTH(B4585,-1)+1)+1</f>
        <v>1</v>
      </c>
      <c r="AV4585" s="209" t="str">
        <f>MONTH(R4585)&amp;"/"&amp;YEAR(R4585)</f>
        <v>1/1900</v>
      </c>
      <c r="AW4585" s="209" t="e">
        <f>WEEKNUM(R4585)-WEEKNUM(EOMONTH(R4585,-1)+1)+1</f>
        <v>#NUM!</v>
      </c>
      <c r="AX4585" s="209">
        <f>IF(BB4585="S",IF(Q4585="1. Aceitou o programa",R4585-B4585,0),0)</f>
        <v>0</v>
      </c>
      <c r="AY4585" s="209">
        <f>IF(BB4585="S",IF(AND(S4585&lt;&gt;"",R4585&lt;&gt;""),S4585-R4585,0),0)</f>
        <v>0</v>
      </c>
      <c r="AZ4585" s="209">
        <f>IF(BB4585="S",IF(Q4585="1. Aceitou o programa",IF(OR(X4585="Não se Aplica",X4585=""),IF(OR(W4585="Não se Aplica",W4585=""),0,W4585-V4585),AVERAGE(X4585-W4585,W4585-V4585)),0),0)</f>
        <v>0</v>
      </c>
      <c r="BA4585" s="209">
        <f>IF(BB4585="S",IF(AND(Q4585="1. Aceitou o programa",AH4585="Realizada"),IFERROR(IF(AG4585="",0,AG4585-R4585),0),0),0)</f>
        <v>0</v>
      </c>
      <c r="BB4585" s="209" t="str">
        <f>_xlfn.XLOOKUP(U4585,'Lista Suspensa'!$AA$20:$AA$23,'Lista Suspensa'!$AB$20:$AB$23,"N/A")</f>
        <v>S</v>
      </c>
    </row>
    <row r="4586" spans="1:54" ht="12" customHeight="1">
      <c r="A4586" s="151" t="s">
        <v>121</v>
      </c>
      <c r="B4586" s="152">
        <v>45292</v>
      </c>
      <c r="C4586" s="153" t="s">
        <v>122</v>
      </c>
      <c r="D4586" s="153" t="s">
        <v>181</v>
      </c>
      <c r="E4586" s="244">
        <v>85603058</v>
      </c>
      <c r="F4586" s="144" t="s">
        <v>8201</v>
      </c>
      <c r="G4586" s="230"/>
      <c r="H4586" s="154">
        <v>38473</v>
      </c>
      <c r="I4586" s="153">
        <v>21</v>
      </c>
      <c r="J4586" s="148" t="s">
        <v>70</v>
      </c>
      <c r="K4586" s="153"/>
      <c r="L4586" s="153"/>
      <c r="M4586" s="153"/>
      <c r="N4586" s="153"/>
      <c r="O4586" s="155" t="s">
        <v>8202</v>
      </c>
      <c r="P4586" s="156" t="s">
        <v>60</v>
      </c>
      <c r="Q4586" s="157" t="s">
        <v>7576</v>
      </c>
      <c r="R4586" s="158"/>
      <c r="S4586" s="159">
        <v>45895</v>
      </c>
      <c r="T4586" s="159" t="s">
        <v>6983</v>
      </c>
      <c r="U4586" s="159" t="s">
        <v>6152</v>
      </c>
      <c r="V4586" s="154">
        <v>45861</v>
      </c>
      <c r="W4586" s="154">
        <v>45866</v>
      </c>
      <c r="X4586" s="154">
        <v>45895</v>
      </c>
      <c r="Y4586" s="160"/>
      <c r="Z4586" s="160"/>
      <c r="AA4586" s="153"/>
      <c r="AB4586" s="153"/>
      <c r="AC4586" s="182" t="e">
        <f t="shared" si="144"/>
        <v>#DIV/0!</v>
      </c>
      <c r="AD4586" s="153" t="e">
        <f t="shared" si="145"/>
        <v>#DIV/0!</v>
      </c>
      <c r="AE4586" s="207"/>
      <c r="AF4586" s="153"/>
      <c r="AG4586" s="159"/>
      <c r="AH4586" s="153"/>
      <c r="AI4586" s="161"/>
      <c r="AJ4586" s="153"/>
      <c r="AK4586" s="153"/>
      <c r="AL4586" s="207"/>
      <c r="AM4586" s="207"/>
      <c r="AN4586" s="207"/>
      <c r="AO4586" s="207"/>
      <c r="AP4586" s="147" t="s">
        <v>54</v>
      </c>
      <c r="AQ4586" s="147"/>
      <c r="AR4586" s="147"/>
      <c r="AS4586" s="209" t="s">
        <v>68</v>
      </c>
      <c r="AT4586" s="223" t="str">
        <f>MONTH(B4586)&amp;"/"&amp;YEAR(B4586)</f>
        <v>1/2024</v>
      </c>
      <c r="AU4586" s="223">
        <f>WEEKNUM(B4586)-WEEKNUM(EOMONTH(B4586,-1)+1)+1</f>
        <v>1</v>
      </c>
      <c r="AV4586" s="209" t="str">
        <f>MONTH(R4586)&amp;"/"&amp;YEAR(R4586)</f>
        <v>1/1900</v>
      </c>
      <c r="AW4586" s="209" t="e">
        <f>WEEKNUM(R4586)-WEEKNUM(EOMONTH(R4586,-1)+1)+1</f>
        <v>#NUM!</v>
      </c>
      <c r="AX4586" s="209">
        <f>IF(BB4586="S",IF(Q4586="1. Aceitou o programa",R4586-B4586,0),0)</f>
        <v>0</v>
      </c>
      <c r="AY4586" s="209">
        <f>IF(BB4586="S",IF(AND(S4586&lt;&gt;"",R4586&lt;&gt;""),S4586-R4586,0),0)</f>
        <v>0</v>
      </c>
      <c r="AZ4586" s="209">
        <f>IF(BB4586="S",IF(Q4586="1. Aceitou o programa",IF(OR(X4586="Não se Aplica",X4586=""),IF(OR(W4586="Não se Aplica",W4586=""),0,W4586-V4586),AVERAGE(X4586-W4586,W4586-V4586)),0),0)</f>
        <v>0</v>
      </c>
      <c r="BA4586" s="209">
        <f>IF(BB4586="S",IF(AND(Q4586="1. Aceitou o programa",AH4586="Realizada"),IFERROR(IF(AG4586="",0,AG4586-R4586),0),0),0)</f>
        <v>0</v>
      </c>
      <c r="BB4586" s="209" t="str">
        <f>_xlfn.XLOOKUP(U4586,'Lista Suspensa'!$AA$20:$AA$23,'Lista Suspensa'!$AB$20:$AB$23,"N/A")</f>
        <v>S</v>
      </c>
    </row>
    <row r="4587" spans="1:54" ht="12" customHeight="1">
      <c r="A4587" s="151" t="s">
        <v>121</v>
      </c>
      <c r="B4587" s="152">
        <v>45292</v>
      </c>
      <c r="C4587" s="153" t="s">
        <v>122</v>
      </c>
      <c r="D4587" s="153" t="s">
        <v>204</v>
      </c>
      <c r="E4587" s="244">
        <v>94394669</v>
      </c>
      <c r="F4587" s="144" t="s">
        <v>8203</v>
      </c>
      <c r="G4587" s="230"/>
      <c r="H4587" s="154">
        <v>38585</v>
      </c>
      <c r="I4587" s="153">
        <v>20</v>
      </c>
      <c r="J4587" s="148" t="s">
        <v>70</v>
      </c>
      <c r="K4587" s="153"/>
      <c r="L4587" s="153"/>
      <c r="M4587" s="153"/>
      <c r="N4587" s="153"/>
      <c r="O4587" s="155" t="s">
        <v>8204</v>
      </c>
      <c r="P4587" s="156" t="s">
        <v>60</v>
      </c>
      <c r="Q4587" s="157" t="s">
        <v>7576</v>
      </c>
      <c r="R4587" s="158"/>
      <c r="S4587" s="159">
        <v>45882</v>
      </c>
      <c r="T4587" s="159" t="s">
        <v>6983</v>
      </c>
      <c r="U4587" s="159" t="s">
        <v>6152</v>
      </c>
      <c r="V4587" s="154">
        <v>45861</v>
      </c>
      <c r="W4587" s="154">
        <v>45866</v>
      </c>
      <c r="X4587" s="154">
        <v>45882</v>
      </c>
      <c r="Y4587" s="160"/>
      <c r="Z4587" s="160"/>
      <c r="AA4587" s="153"/>
      <c r="AB4587" s="153"/>
      <c r="AC4587" s="182" t="e">
        <f t="shared" si="144"/>
        <v>#DIV/0!</v>
      </c>
      <c r="AD4587" s="153" t="e">
        <f t="shared" si="145"/>
        <v>#DIV/0!</v>
      </c>
      <c r="AE4587" s="207"/>
      <c r="AF4587" s="153"/>
      <c r="AG4587" s="159"/>
      <c r="AH4587" s="153"/>
      <c r="AI4587" s="161"/>
      <c r="AJ4587" s="153"/>
      <c r="AK4587" s="153"/>
      <c r="AL4587" s="207"/>
      <c r="AM4587" s="207"/>
      <c r="AN4587" s="207"/>
      <c r="AO4587" s="207"/>
      <c r="AP4587" s="147" t="s">
        <v>54</v>
      </c>
      <c r="AQ4587" s="147"/>
      <c r="AR4587" s="147"/>
      <c r="AS4587" s="209" t="s">
        <v>68</v>
      </c>
      <c r="AT4587" s="223" t="str">
        <f>MONTH(B4587)&amp;"/"&amp;YEAR(B4587)</f>
        <v>1/2024</v>
      </c>
      <c r="AU4587" s="223">
        <f>WEEKNUM(B4587)-WEEKNUM(EOMONTH(B4587,-1)+1)+1</f>
        <v>1</v>
      </c>
      <c r="AV4587" s="209" t="str">
        <f>MONTH(R4587)&amp;"/"&amp;YEAR(R4587)</f>
        <v>1/1900</v>
      </c>
      <c r="AW4587" s="209" t="e">
        <f>WEEKNUM(R4587)-WEEKNUM(EOMONTH(R4587,-1)+1)+1</f>
        <v>#NUM!</v>
      </c>
      <c r="AX4587" s="209">
        <f>IF(BB4587="S",IF(Q4587="1. Aceitou o programa",R4587-B4587,0),0)</f>
        <v>0</v>
      </c>
      <c r="AY4587" s="209">
        <f>IF(BB4587="S",IF(AND(S4587&lt;&gt;"",R4587&lt;&gt;""),S4587-R4587,0),0)</f>
        <v>0</v>
      </c>
      <c r="AZ4587" s="209">
        <f>IF(BB4587="S",IF(Q4587="1. Aceitou o programa",IF(OR(X4587="Não se Aplica",X4587=""),IF(OR(W4587="Não se Aplica",W4587=""),0,W4587-V4587),AVERAGE(X4587-W4587,W4587-V4587)),0),0)</f>
        <v>0</v>
      </c>
      <c r="BA4587" s="209">
        <f>IF(BB4587="S",IF(AND(Q4587="1. Aceitou o programa",AH4587="Realizada"),IFERROR(IF(AG4587="",0,AG4587-R4587),0),0),0)</f>
        <v>0</v>
      </c>
      <c r="BB4587" s="209" t="str">
        <f>_xlfn.XLOOKUP(U4587,'Lista Suspensa'!$AA$20:$AA$23,'Lista Suspensa'!$AB$20:$AB$23,"N/A")</f>
        <v>S</v>
      </c>
    </row>
    <row r="4588" spans="1:54" ht="12" customHeight="1">
      <c r="A4588" s="151" t="s">
        <v>121</v>
      </c>
      <c r="B4588" s="152">
        <v>45292</v>
      </c>
      <c r="C4588" s="153" t="s">
        <v>122</v>
      </c>
      <c r="D4588" s="153" t="s">
        <v>167</v>
      </c>
      <c r="E4588" s="244">
        <v>93994122</v>
      </c>
      <c r="F4588" s="144" t="s">
        <v>8205</v>
      </c>
      <c r="G4588" s="230"/>
      <c r="H4588" s="154">
        <v>38762</v>
      </c>
      <c r="I4588" s="153">
        <v>20</v>
      </c>
      <c r="J4588" s="148" t="s">
        <v>70</v>
      </c>
      <c r="K4588" s="153"/>
      <c r="L4588" s="153"/>
      <c r="M4588" s="153"/>
      <c r="N4588" s="153"/>
      <c r="O4588" s="155">
        <v>11978252576</v>
      </c>
      <c r="P4588" s="156" t="s">
        <v>60</v>
      </c>
      <c r="Q4588" s="157" t="s">
        <v>7576</v>
      </c>
      <c r="R4588" s="158"/>
      <c r="S4588" s="159">
        <v>45924</v>
      </c>
      <c r="T4588" s="159" t="s">
        <v>6983</v>
      </c>
      <c r="U4588" s="159" t="s">
        <v>6152</v>
      </c>
      <c r="V4588" s="154">
        <v>45887</v>
      </c>
      <c r="W4588" s="154">
        <v>45889</v>
      </c>
      <c r="X4588" s="154">
        <v>45924</v>
      </c>
      <c r="Y4588" s="160"/>
      <c r="Z4588" s="160"/>
      <c r="AA4588" s="153"/>
      <c r="AB4588" s="153"/>
      <c r="AC4588" s="182" t="e">
        <f t="shared" si="144"/>
        <v>#DIV/0!</v>
      </c>
      <c r="AD4588" s="153" t="e">
        <f t="shared" si="145"/>
        <v>#DIV/0!</v>
      </c>
      <c r="AE4588" s="207"/>
      <c r="AF4588" s="153"/>
      <c r="AG4588" s="159"/>
      <c r="AH4588" s="153"/>
      <c r="AI4588" s="161"/>
      <c r="AJ4588" s="153"/>
      <c r="AK4588" s="153"/>
      <c r="AL4588" s="207"/>
      <c r="AM4588" s="207"/>
      <c r="AN4588" s="207"/>
      <c r="AO4588" s="207"/>
      <c r="AP4588" s="147" t="s">
        <v>54</v>
      </c>
      <c r="AQ4588" s="147"/>
      <c r="AR4588" s="147"/>
      <c r="AS4588" s="209" t="s">
        <v>68</v>
      </c>
      <c r="AT4588" s="223" t="str">
        <f>MONTH(B4588)&amp;"/"&amp;YEAR(B4588)</f>
        <v>1/2024</v>
      </c>
      <c r="AU4588" s="223">
        <f>WEEKNUM(B4588)-WEEKNUM(EOMONTH(B4588,-1)+1)+1</f>
        <v>1</v>
      </c>
      <c r="AV4588" s="209" t="str">
        <f>MONTH(R4588)&amp;"/"&amp;YEAR(R4588)</f>
        <v>1/1900</v>
      </c>
      <c r="AW4588" s="209" t="e">
        <f>WEEKNUM(R4588)-WEEKNUM(EOMONTH(R4588,-1)+1)+1</f>
        <v>#NUM!</v>
      </c>
      <c r="AX4588" s="209">
        <f>IF(BB4588="S",IF(Q4588="1. Aceitou o programa",R4588-B4588,0),0)</f>
        <v>0</v>
      </c>
      <c r="AY4588" s="209">
        <f>IF(BB4588="S",IF(AND(S4588&lt;&gt;"",R4588&lt;&gt;""),S4588-R4588,0),0)</f>
        <v>0</v>
      </c>
      <c r="AZ4588" s="209">
        <f>IF(BB4588="S",IF(Q4588="1. Aceitou o programa",IF(OR(X4588="Não se Aplica",X4588=""),IF(OR(W4588="Não se Aplica",W4588=""),0,W4588-V4588),AVERAGE(X4588-W4588,W4588-V4588)),0),0)</f>
        <v>0</v>
      </c>
      <c r="BA4588" s="209">
        <f>IF(BB4588="S",IF(AND(Q4588="1. Aceitou o programa",AH4588="Realizada"),IFERROR(IF(AG4588="",0,AG4588-R4588),0),0),0)</f>
        <v>0</v>
      </c>
      <c r="BB4588" s="209" t="str">
        <f>_xlfn.XLOOKUP(U4588,'Lista Suspensa'!$AA$20:$AA$23,'Lista Suspensa'!$AB$20:$AB$23,"N/A")</f>
        <v>S</v>
      </c>
    </row>
    <row r="4589" spans="1:54" ht="12" customHeight="1">
      <c r="A4589" s="151" t="s">
        <v>121</v>
      </c>
      <c r="B4589" s="152">
        <v>45292</v>
      </c>
      <c r="C4589" s="153" t="s">
        <v>122</v>
      </c>
      <c r="D4589" s="153" t="s">
        <v>171</v>
      </c>
      <c r="E4589" s="244">
        <v>92836321</v>
      </c>
      <c r="F4589" s="144" t="s">
        <v>8206</v>
      </c>
      <c r="G4589" s="230"/>
      <c r="H4589" s="154">
        <v>39151</v>
      </c>
      <c r="I4589" s="153">
        <v>19</v>
      </c>
      <c r="J4589" s="148" t="s">
        <v>70</v>
      </c>
      <c r="K4589" s="153"/>
      <c r="L4589" s="153"/>
      <c r="M4589" s="153"/>
      <c r="N4589" s="153"/>
      <c r="O4589" s="155">
        <v>21987575455</v>
      </c>
      <c r="P4589" s="156" t="s">
        <v>60</v>
      </c>
      <c r="Q4589" s="157" t="s">
        <v>7576</v>
      </c>
      <c r="R4589" s="158"/>
      <c r="S4589" s="159">
        <v>45891</v>
      </c>
      <c r="T4589" s="159" t="s">
        <v>6983</v>
      </c>
      <c r="U4589" s="159" t="s">
        <v>6152</v>
      </c>
      <c r="V4589" s="154">
        <v>45861</v>
      </c>
      <c r="W4589" s="154">
        <v>45866</v>
      </c>
      <c r="X4589" s="154">
        <v>45891</v>
      </c>
      <c r="Y4589" s="160"/>
      <c r="Z4589" s="160"/>
      <c r="AA4589" s="153"/>
      <c r="AB4589" s="153"/>
      <c r="AC4589" s="182" t="e">
        <f t="shared" si="144"/>
        <v>#DIV/0!</v>
      </c>
      <c r="AD4589" s="153" t="e">
        <f t="shared" si="145"/>
        <v>#DIV/0!</v>
      </c>
      <c r="AE4589" s="207"/>
      <c r="AF4589" s="153"/>
      <c r="AG4589" s="159"/>
      <c r="AH4589" s="153"/>
      <c r="AI4589" s="161"/>
      <c r="AJ4589" s="153"/>
      <c r="AK4589" s="153"/>
      <c r="AL4589" s="207" t="s">
        <v>85</v>
      </c>
      <c r="AM4589" s="207" t="s">
        <v>86</v>
      </c>
      <c r="AN4589" s="207" t="s">
        <v>191</v>
      </c>
      <c r="AO4589" s="207"/>
      <c r="AP4589" s="147" t="s">
        <v>54</v>
      </c>
      <c r="AQ4589" s="147"/>
      <c r="AR4589" s="147"/>
      <c r="AS4589" s="209" t="s">
        <v>68</v>
      </c>
      <c r="AT4589" s="223" t="str">
        <f>MONTH(B4589)&amp;"/"&amp;YEAR(B4589)</f>
        <v>1/2024</v>
      </c>
      <c r="AU4589" s="223">
        <f>WEEKNUM(B4589)-WEEKNUM(EOMONTH(B4589,-1)+1)+1</f>
        <v>1</v>
      </c>
      <c r="AV4589" s="209" t="str">
        <f>MONTH(R4589)&amp;"/"&amp;YEAR(R4589)</f>
        <v>1/1900</v>
      </c>
      <c r="AW4589" s="209" t="e">
        <f>WEEKNUM(R4589)-WEEKNUM(EOMONTH(R4589,-1)+1)+1</f>
        <v>#NUM!</v>
      </c>
      <c r="AX4589" s="209">
        <f>IF(BB4589="S",IF(Q4589="1. Aceitou o programa",R4589-B4589,0),0)</f>
        <v>0</v>
      </c>
      <c r="AY4589" s="209">
        <f>IF(BB4589="S",IF(AND(S4589&lt;&gt;"",R4589&lt;&gt;""),S4589-R4589,0),0)</f>
        <v>0</v>
      </c>
      <c r="AZ4589" s="209">
        <f>IF(BB4589="S",IF(Q4589="1. Aceitou o programa",IF(OR(X4589="Não se Aplica",X4589=""),IF(OR(W4589="Não se Aplica",W4589=""),0,W4589-V4589),AVERAGE(X4589-W4589,W4589-V4589)),0),0)</f>
        <v>0</v>
      </c>
      <c r="BA4589" s="209">
        <f>IF(BB4589="S",IF(AND(Q4589="1. Aceitou o programa",AH4589="Realizada"),IFERROR(IF(AG4589="",0,AG4589-R4589),0),0),0)</f>
        <v>0</v>
      </c>
      <c r="BB4589" s="209" t="str">
        <f>_xlfn.XLOOKUP(U4589,'Lista Suspensa'!$AA$20:$AA$23,'Lista Suspensa'!$AB$20:$AB$23,"N/A")</f>
        <v>S</v>
      </c>
    </row>
    <row r="4590" spans="1:54" ht="12" customHeight="1">
      <c r="A4590" s="151" t="s">
        <v>121</v>
      </c>
      <c r="B4590" s="152">
        <v>45292</v>
      </c>
      <c r="C4590" s="153" t="s">
        <v>122</v>
      </c>
      <c r="D4590" s="153" t="s">
        <v>175</v>
      </c>
      <c r="E4590" s="244">
        <v>82552682</v>
      </c>
      <c r="F4590" s="144" t="s">
        <v>8207</v>
      </c>
      <c r="G4590" s="230"/>
      <c r="H4590" s="154">
        <v>39343</v>
      </c>
      <c r="I4590" s="153">
        <v>18</v>
      </c>
      <c r="J4590" s="148" t="s">
        <v>70</v>
      </c>
      <c r="K4590" s="153"/>
      <c r="L4590" s="153"/>
      <c r="M4590" s="153"/>
      <c r="N4590" s="153"/>
      <c r="O4590" s="155">
        <v>11963481204</v>
      </c>
      <c r="P4590" s="156" t="s">
        <v>60</v>
      </c>
      <c r="Q4590" s="157" t="s">
        <v>7576</v>
      </c>
      <c r="R4590" s="158"/>
      <c r="S4590" s="159">
        <v>45932</v>
      </c>
      <c r="T4590" s="159" t="s">
        <v>6983</v>
      </c>
      <c r="U4590" s="159" t="s">
        <v>6152</v>
      </c>
      <c r="V4590" s="154">
        <v>45922</v>
      </c>
      <c r="W4590" s="154">
        <v>45926</v>
      </c>
      <c r="X4590" s="154">
        <v>45932</v>
      </c>
      <c r="Y4590" s="160"/>
      <c r="Z4590" s="160"/>
      <c r="AA4590" s="153"/>
      <c r="AB4590" s="153"/>
      <c r="AC4590" s="182" t="e">
        <f t="shared" si="144"/>
        <v>#DIV/0!</v>
      </c>
      <c r="AD4590" s="153" t="e">
        <f t="shared" si="145"/>
        <v>#DIV/0!</v>
      </c>
      <c r="AE4590" s="207"/>
      <c r="AF4590" s="153"/>
      <c r="AG4590" s="159"/>
      <c r="AH4590" s="153"/>
      <c r="AI4590" s="161"/>
      <c r="AJ4590" s="153"/>
      <c r="AK4590" s="153"/>
      <c r="AL4590" s="207"/>
      <c r="AM4590" s="207"/>
      <c r="AN4590" s="207"/>
      <c r="AO4590" s="207"/>
      <c r="AP4590" s="147" t="s">
        <v>54</v>
      </c>
      <c r="AQ4590" s="147"/>
      <c r="AR4590" s="147"/>
      <c r="AS4590" s="209" t="s">
        <v>68</v>
      </c>
      <c r="AT4590" s="223" t="str">
        <f>MONTH(B4590)&amp;"/"&amp;YEAR(B4590)</f>
        <v>1/2024</v>
      </c>
      <c r="AU4590" s="223">
        <f>WEEKNUM(B4590)-WEEKNUM(EOMONTH(B4590,-1)+1)+1</f>
        <v>1</v>
      </c>
      <c r="AV4590" s="209" t="str">
        <f>MONTH(R4590)&amp;"/"&amp;YEAR(R4590)</f>
        <v>1/1900</v>
      </c>
      <c r="AW4590" s="209" t="e">
        <f>WEEKNUM(R4590)-WEEKNUM(EOMONTH(R4590,-1)+1)+1</f>
        <v>#NUM!</v>
      </c>
      <c r="AX4590" s="209">
        <f>IF(BB4590="S",IF(Q4590="1. Aceitou o programa",R4590-B4590,0),0)</f>
        <v>0</v>
      </c>
      <c r="AY4590" s="209">
        <f>IF(BB4590="S",IF(AND(S4590&lt;&gt;"",R4590&lt;&gt;""),S4590-R4590,0),0)</f>
        <v>0</v>
      </c>
      <c r="AZ4590" s="209">
        <f>IF(BB4590="S",IF(Q4590="1. Aceitou o programa",IF(OR(X4590="Não se Aplica",X4590=""),IF(OR(W4590="Não se Aplica",W4590=""),0,W4590-V4590),AVERAGE(X4590-W4590,W4590-V4590)),0),0)</f>
        <v>0</v>
      </c>
      <c r="BA4590" s="209">
        <f>IF(BB4590="S",IF(AND(Q4590="1. Aceitou o programa",AH4590="Realizada"),IFERROR(IF(AG4590="",0,AG4590-R4590),0),0),0)</f>
        <v>0</v>
      </c>
      <c r="BB4590" s="209" t="str">
        <f>_xlfn.XLOOKUP(U4590,'Lista Suspensa'!$AA$20:$AA$23,'Lista Suspensa'!$AB$20:$AB$23,"N/A")</f>
        <v>S</v>
      </c>
    </row>
    <row r="4591" spans="1:54" ht="12" customHeight="1">
      <c r="A4591" s="151" t="s">
        <v>121</v>
      </c>
      <c r="B4591" s="152">
        <v>45292</v>
      </c>
      <c r="C4591" s="153" t="s">
        <v>122</v>
      </c>
      <c r="D4591" s="153" t="s">
        <v>443</v>
      </c>
      <c r="E4591" s="244">
        <v>87364621</v>
      </c>
      <c r="F4591" s="144" t="s">
        <v>8208</v>
      </c>
      <c r="G4591" s="230"/>
      <c r="H4591" s="154">
        <v>39493</v>
      </c>
      <c r="I4591" s="153">
        <v>18</v>
      </c>
      <c r="J4591" s="148" t="s">
        <v>70</v>
      </c>
      <c r="K4591" s="153"/>
      <c r="L4591" s="153"/>
      <c r="M4591" s="153"/>
      <c r="N4591" s="153"/>
      <c r="O4591" s="155" t="s">
        <v>8209</v>
      </c>
      <c r="P4591" s="156" t="s">
        <v>60</v>
      </c>
      <c r="Q4591" s="157" t="s">
        <v>7576</v>
      </c>
      <c r="R4591" s="158"/>
      <c r="S4591" s="159">
        <v>45937</v>
      </c>
      <c r="T4591" s="159" t="s">
        <v>6983</v>
      </c>
      <c r="U4591" s="159" t="s">
        <v>6152</v>
      </c>
      <c r="V4591" s="154">
        <v>45922</v>
      </c>
      <c r="W4591" s="154">
        <v>45926</v>
      </c>
      <c r="X4591" s="154">
        <v>45937</v>
      </c>
      <c r="Y4591" s="160"/>
      <c r="Z4591" s="160"/>
      <c r="AA4591" s="153"/>
      <c r="AB4591" s="153"/>
      <c r="AC4591" s="182" t="e">
        <f t="shared" si="144"/>
        <v>#DIV/0!</v>
      </c>
      <c r="AD4591" s="153" t="e">
        <f t="shared" si="145"/>
        <v>#DIV/0!</v>
      </c>
      <c r="AE4591" s="207"/>
      <c r="AF4591" s="153"/>
      <c r="AG4591" s="159"/>
      <c r="AH4591" s="153"/>
      <c r="AI4591" s="161"/>
      <c r="AJ4591" s="153"/>
      <c r="AK4591" s="153"/>
      <c r="AL4591" s="207"/>
      <c r="AM4591" s="207"/>
      <c r="AN4591" s="207"/>
      <c r="AO4591" s="207"/>
      <c r="AP4591" s="147" t="s">
        <v>54</v>
      </c>
      <c r="AQ4591" s="147"/>
      <c r="AR4591" s="147"/>
      <c r="AS4591" s="209" t="s">
        <v>68</v>
      </c>
      <c r="AT4591" s="223" t="str">
        <f>MONTH(B4591)&amp;"/"&amp;YEAR(B4591)</f>
        <v>1/2024</v>
      </c>
      <c r="AU4591" s="223">
        <f>WEEKNUM(B4591)-WEEKNUM(EOMONTH(B4591,-1)+1)+1</f>
        <v>1</v>
      </c>
      <c r="AV4591" s="209" t="str">
        <f>MONTH(R4591)&amp;"/"&amp;YEAR(R4591)</f>
        <v>1/1900</v>
      </c>
      <c r="AW4591" s="209" t="e">
        <f>WEEKNUM(R4591)-WEEKNUM(EOMONTH(R4591,-1)+1)+1</f>
        <v>#NUM!</v>
      </c>
      <c r="AX4591" s="209">
        <f>IF(BB4591="S",IF(Q4591="1. Aceitou o programa",R4591-B4591,0),0)</f>
        <v>0</v>
      </c>
      <c r="AY4591" s="209">
        <f>IF(BB4591="S",IF(AND(S4591&lt;&gt;"",R4591&lt;&gt;""),S4591-R4591,0),0)</f>
        <v>0</v>
      </c>
      <c r="AZ4591" s="209">
        <f>IF(BB4591="S",IF(Q4591="1. Aceitou o programa",IF(OR(X4591="Não se Aplica",X4591=""),IF(OR(W4591="Não se Aplica",W4591=""),0,W4591-V4591),AVERAGE(X4591-W4591,W4591-V4591)),0),0)</f>
        <v>0</v>
      </c>
      <c r="BA4591" s="209">
        <f>IF(BB4591="S",IF(AND(Q4591="1. Aceitou o programa",AH4591="Realizada"),IFERROR(IF(AG4591="",0,AG4591-R4591),0),0),0)</f>
        <v>0</v>
      </c>
      <c r="BB4591" s="209" t="str">
        <f>_xlfn.XLOOKUP(U4591,'Lista Suspensa'!$AA$20:$AA$23,'Lista Suspensa'!$AB$20:$AB$23,"N/A")</f>
        <v>S</v>
      </c>
    </row>
    <row r="4592" spans="1:54" ht="12" customHeight="1">
      <c r="A4592" s="151" t="s">
        <v>67</v>
      </c>
      <c r="B4592" s="152">
        <v>46147</v>
      </c>
      <c r="C4592" s="153" t="s">
        <v>122</v>
      </c>
      <c r="D4592" s="153" t="s">
        <v>167</v>
      </c>
      <c r="E4592" s="244">
        <v>97154607</v>
      </c>
      <c r="F4592" s="144" t="s">
        <v>8210</v>
      </c>
      <c r="G4592" s="230"/>
      <c r="H4592" s="154">
        <v>28017</v>
      </c>
      <c r="I4592" s="153">
        <v>49</v>
      </c>
      <c r="J4592" s="148" t="s">
        <v>58</v>
      </c>
      <c r="K4592" s="153" t="s">
        <v>59</v>
      </c>
      <c r="L4592" s="153"/>
      <c r="M4592" s="153"/>
      <c r="N4592" s="153">
        <v>380</v>
      </c>
      <c r="O4592" s="155">
        <v>11945361495</v>
      </c>
      <c r="P4592" s="156" t="s">
        <v>60</v>
      </c>
      <c r="Q4592" s="157" t="s">
        <v>8211</v>
      </c>
      <c r="R4592" s="158"/>
      <c r="S4592" s="159"/>
      <c r="T4592" s="159" t="s">
        <v>6983</v>
      </c>
      <c r="U4592" s="159" t="s">
        <v>8212</v>
      </c>
      <c r="V4592" s="154">
        <v>46148</v>
      </c>
      <c r="W4592" s="154">
        <v>46155</v>
      </c>
      <c r="X4592" s="154">
        <v>46182</v>
      </c>
      <c r="Y4592" s="160"/>
      <c r="Z4592" s="160"/>
      <c r="AA4592" s="153"/>
      <c r="AB4592" s="153"/>
      <c r="AC4592" s="182" t="e">
        <f t="shared" si="144"/>
        <v>#DIV/0!</v>
      </c>
      <c r="AD4592" s="153" t="e">
        <f t="shared" si="145"/>
        <v>#DIV/0!</v>
      </c>
      <c r="AE4592" s="207"/>
      <c r="AF4592" s="153"/>
      <c r="AG4592" s="159"/>
      <c r="AH4592" s="153"/>
      <c r="AI4592" s="161"/>
      <c r="AJ4592" s="153"/>
      <c r="AK4592" s="153"/>
      <c r="AL4592" s="207"/>
      <c r="AM4592" s="207"/>
      <c r="AN4592" s="207"/>
      <c r="AO4592" s="207"/>
      <c r="AP4592" s="147" t="s">
        <v>54</v>
      </c>
      <c r="AQ4592" s="147"/>
      <c r="AR4592" s="147"/>
      <c r="AS4592" s="209" t="s">
        <v>68</v>
      </c>
      <c r="AT4592" s="223" t="str">
        <f>MONTH(B4592)&amp;"/"&amp;YEAR(B4592)</f>
        <v>5/2026</v>
      </c>
      <c r="AU4592" s="223">
        <f>WEEKNUM(B4592)-WEEKNUM(EOMONTH(B4592,-1)+1)+1</f>
        <v>2</v>
      </c>
      <c r="AV4592" s="209" t="str">
        <f>MONTH(R4592)&amp;"/"&amp;YEAR(R4592)</f>
        <v>1/1900</v>
      </c>
      <c r="AW4592" s="209" t="e">
        <f>WEEKNUM(R4592)-WEEKNUM(EOMONTH(R4592,-1)+1)+1</f>
        <v>#NUM!</v>
      </c>
      <c r="AX4592" s="209">
        <f>IF(BB4592="S",IF(Q4592="1. Aceitou o programa",R4592-B4592,0),0)</f>
        <v>0</v>
      </c>
      <c r="AY4592" s="209">
        <f>IF(BB4592="S",IF(AND(S4592&lt;&gt;"",R4592&lt;&gt;""),S4592-R4592,0),0)</f>
        <v>0</v>
      </c>
      <c r="AZ4592" s="209">
        <f>IF(BB4592="S",IF(Q4592="1. Aceitou o programa",IF(OR(X4592="Não se Aplica",X4592=""),IF(OR(W4592="Não se Aplica",W4592=""),0,W4592-V4592),AVERAGE(X4592-W4592,W4592-V4592)),0),0)</f>
        <v>0</v>
      </c>
      <c r="BA4592" s="209">
        <f>IF(BB4592="S",IF(AND(Q4592="1. Aceitou o programa",AH4592="Realizada"),IFERROR(IF(AG4592="",0,AG4592-R4592),0),0),0)</f>
        <v>0</v>
      </c>
      <c r="BB4592" s="209" t="str">
        <f>_xlfn.XLOOKUP(U4592,'Lista Suspensa'!$AA$20:$AA$23,'Lista Suspensa'!$AB$20:$AB$23,"N/A")</f>
        <v>S</v>
      </c>
    </row>
    <row r="4593" spans="1:54" ht="12" customHeight="1">
      <c r="A4593" s="151" t="s">
        <v>54</v>
      </c>
      <c r="B4593" s="152">
        <v>46083</v>
      </c>
      <c r="C4593" s="153" t="s">
        <v>55</v>
      </c>
      <c r="D4593" s="153" t="s">
        <v>56</v>
      </c>
      <c r="E4593" s="244">
        <v>89630810</v>
      </c>
      <c r="F4593" s="144" t="s">
        <v>8213</v>
      </c>
      <c r="G4593" s="230"/>
      <c r="H4593" s="154">
        <v>28881</v>
      </c>
      <c r="I4593" s="153">
        <v>47</v>
      </c>
      <c r="J4593" s="148" t="s">
        <v>70</v>
      </c>
      <c r="K4593" s="153" t="s">
        <v>101</v>
      </c>
      <c r="L4593" s="153"/>
      <c r="M4593" s="153"/>
      <c r="N4593" s="153">
        <v>50</v>
      </c>
      <c r="O4593" s="155" t="s">
        <v>8214</v>
      </c>
      <c r="P4593" s="156" t="s">
        <v>60</v>
      </c>
      <c r="Q4593" s="157" t="s">
        <v>8211</v>
      </c>
      <c r="R4593" s="158"/>
      <c r="S4593" s="159"/>
      <c r="T4593" s="159" t="s">
        <v>6983</v>
      </c>
      <c r="U4593" s="159" t="s">
        <v>8212</v>
      </c>
      <c r="V4593" s="154">
        <v>46118</v>
      </c>
      <c r="W4593" s="154">
        <v>46150</v>
      </c>
      <c r="X4593" s="154">
        <v>46182</v>
      </c>
      <c r="Y4593" s="160"/>
      <c r="Z4593" s="160"/>
      <c r="AA4593" s="153"/>
      <c r="AB4593" s="153"/>
      <c r="AC4593" s="182" t="e">
        <f t="shared" si="144"/>
        <v>#DIV/0!</v>
      </c>
      <c r="AD4593" s="153" t="e">
        <f t="shared" si="145"/>
        <v>#DIV/0!</v>
      </c>
      <c r="AE4593" s="207"/>
      <c r="AF4593" s="153"/>
      <c r="AG4593" s="159"/>
      <c r="AH4593" s="153"/>
      <c r="AI4593" s="161"/>
      <c r="AJ4593" s="153"/>
      <c r="AK4593" s="153"/>
      <c r="AL4593" s="207" t="s">
        <v>85</v>
      </c>
      <c r="AM4593" s="207" t="s">
        <v>86</v>
      </c>
      <c r="AN4593" s="207" t="s">
        <v>191</v>
      </c>
      <c r="AO4593" s="207"/>
      <c r="AP4593" s="147" t="s">
        <v>54</v>
      </c>
      <c r="AQ4593" s="147"/>
      <c r="AR4593" s="147"/>
      <c r="AS4593" s="209" t="s">
        <v>68</v>
      </c>
      <c r="AT4593" s="223" t="str">
        <f>MONTH(B4593)&amp;"/"&amp;YEAR(B4593)</f>
        <v>3/2026</v>
      </c>
      <c r="AU4593" s="223">
        <f>WEEKNUM(B4593)-WEEKNUM(EOMONTH(B4593,-1)+1)+1</f>
        <v>1</v>
      </c>
      <c r="AV4593" s="209" t="str">
        <f>MONTH(R4593)&amp;"/"&amp;YEAR(R4593)</f>
        <v>1/1900</v>
      </c>
      <c r="AW4593" s="209" t="e">
        <f>WEEKNUM(R4593)-WEEKNUM(EOMONTH(R4593,-1)+1)+1</f>
        <v>#NUM!</v>
      </c>
      <c r="AX4593" s="209">
        <f>IF(BB4593="S",IF(Q4593="1. Aceitou o programa",R4593-B4593,0),0)</f>
        <v>0</v>
      </c>
      <c r="AY4593" s="209">
        <f>IF(BB4593="S",IF(AND(S4593&lt;&gt;"",R4593&lt;&gt;""),S4593-R4593,0),0)</f>
        <v>0</v>
      </c>
      <c r="AZ4593" s="209">
        <f>IF(BB4593="S",IF(Q4593="1. Aceitou o programa",IF(OR(X4593="Não se Aplica",X4593=""),IF(OR(W4593="Não se Aplica",W4593=""),0,W4593-V4593),AVERAGE(X4593-W4593,W4593-V4593)),0),0)</f>
        <v>0</v>
      </c>
      <c r="BA4593" s="209">
        <f>IF(BB4593="S",IF(AND(Q4593="1. Aceitou o programa",AH4593="Realizada"),IFERROR(IF(AG4593="",0,AG4593-R4593),0),0),0)</f>
        <v>0</v>
      </c>
      <c r="BB4593" s="209" t="str">
        <f>_xlfn.XLOOKUP(U4593,'Lista Suspensa'!$AA$20:$AA$23,'Lista Suspensa'!$AB$20:$AB$23,"N/A")</f>
        <v>S</v>
      </c>
    </row>
    <row r="4594" spans="1:54" ht="12" customHeight="1">
      <c r="A4594" s="151" t="s">
        <v>54</v>
      </c>
      <c r="B4594" s="152">
        <v>46083</v>
      </c>
      <c r="C4594" s="153" t="s">
        <v>55</v>
      </c>
      <c r="D4594" s="153" t="s">
        <v>56</v>
      </c>
      <c r="E4594" s="244">
        <v>89422591</v>
      </c>
      <c r="F4594" s="144" t="s">
        <v>8215</v>
      </c>
      <c r="G4594" s="230"/>
      <c r="H4594" s="154">
        <v>22670</v>
      </c>
      <c r="I4594" s="153">
        <v>64</v>
      </c>
      <c r="J4594" s="148" t="s">
        <v>70</v>
      </c>
      <c r="K4594" s="153" t="s">
        <v>59</v>
      </c>
      <c r="L4594" s="153"/>
      <c r="M4594" s="153"/>
      <c r="N4594" s="153">
        <v>110</v>
      </c>
      <c r="O4594" s="155" t="s">
        <v>8216</v>
      </c>
      <c r="P4594" s="156" t="s">
        <v>2077</v>
      </c>
      <c r="Q4594" s="157" t="s">
        <v>8211</v>
      </c>
      <c r="R4594" s="158"/>
      <c r="S4594" s="159"/>
      <c r="T4594" s="159" t="s">
        <v>6983</v>
      </c>
      <c r="U4594" s="159" t="s">
        <v>8212</v>
      </c>
      <c r="V4594" s="154">
        <v>46112</v>
      </c>
      <c r="W4594" s="154">
        <v>46150</v>
      </c>
      <c r="X4594" s="154">
        <v>46182</v>
      </c>
      <c r="Y4594" s="160"/>
      <c r="Z4594" s="160"/>
      <c r="AA4594" s="153"/>
      <c r="AB4594" s="153"/>
      <c r="AC4594" s="182" t="e">
        <f t="shared" si="144"/>
        <v>#DIV/0!</v>
      </c>
      <c r="AD4594" s="153" t="e">
        <f t="shared" si="145"/>
        <v>#DIV/0!</v>
      </c>
      <c r="AE4594" s="207"/>
      <c r="AF4594" s="153"/>
      <c r="AG4594" s="159"/>
      <c r="AH4594" s="153"/>
      <c r="AI4594" s="161"/>
      <c r="AJ4594" s="153"/>
      <c r="AK4594" s="153"/>
      <c r="AL4594" s="207"/>
      <c r="AM4594" s="207"/>
      <c r="AN4594" s="207"/>
      <c r="AO4594" s="207"/>
      <c r="AP4594" s="147" t="s">
        <v>54</v>
      </c>
      <c r="AQ4594" s="147"/>
      <c r="AR4594" s="147"/>
      <c r="AS4594" s="209" t="s">
        <v>68</v>
      </c>
      <c r="AT4594" s="223" t="str">
        <f>MONTH(B4594)&amp;"/"&amp;YEAR(B4594)</f>
        <v>3/2026</v>
      </c>
      <c r="AU4594" s="223">
        <f>WEEKNUM(B4594)-WEEKNUM(EOMONTH(B4594,-1)+1)+1</f>
        <v>1</v>
      </c>
      <c r="AV4594" s="209" t="str">
        <f>MONTH(R4594)&amp;"/"&amp;YEAR(R4594)</f>
        <v>1/1900</v>
      </c>
      <c r="AW4594" s="209" t="e">
        <f>WEEKNUM(R4594)-WEEKNUM(EOMONTH(R4594,-1)+1)+1</f>
        <v>#NUM!</v>
      </c>
      <c r="AX4594" s="209">
        <f>IF(BB4594="S",IF(Q4594="1. Aceitou o programa",R4594-B4594,0),0)</f>
        <v>0</v>
      </c>
      <c r="AY4594" s="209">
        <f>IF(BB4594="S",IF(AND(S4594&lt;&gt;"",R4594&lt;&gt;""),S4594-R4594,0),0)</f>
        <v>0</v>
      </c>
      <c r="AZ4594" s="209">
        <f>IF(BB4594="S",IF(Q4594="1. Aceitou o programa",IF(OR(X4594="Não se Aplica",X4594=""),IF(OR(W4594="Não se Aplica",W4594=""),0,W4594-V4594),AVERAGE(X4594-W4594,W4594-V4594)),0),0)</f>
        <v>0</v>
      </c>
      <c r="BA4594" s="209">
        <f>IF(BB4594="S",IF(AND(Q4594="1. Aceitou o programa",AH4594="Realizada"),IFERROR(IF(AG4594="",0,AG4594-R4594),0),0),0)</f>
        <v>0</v>
      </c>
      <c r="BB4594" s="209" t="str">
        <f>_xlfn.XLOOKUP(U4594,'Lista Suspensa'!$AA$20:$AA$23,'Lista Suspensa'!$AB$20:$AB$23,"N/A")</f>
        <v>S</v>
      </c>
    </row>
    <row r="4595" spans="1:54" ht="12" customHeight="1">
      <c r="A4595" s="151" t="s">
        <v>54</v>
      </c>
      <c r="B4595" s="152">
        <v>46083</v>
      </c>
      <c r="C4595" s="153" t="s">
        <v>55</v>
      </c>
      <c r="D4595" s="153" t="s">
        <v>56</v>
      </c>
      <c r="E4595" s="244">
        <v>86870737</v>
      </c>
      <c r="F4595" s="144" t="s">
        <v>8217</v>
      </c>
      <c r="G4595" s="230"/>
      <c r="H4595" s="154">
        <v>25187</v>
      </c>
      <c r="I4595" s="153">
        <v>57</v>
      </c>
      <c r="J4595" s="148" t="s">
        <v>70</v>
      </c>
      <c r="K4595" s="153" t="s">
        <v>59</v>
      </c>
      <c r="L4595" s="153"/>
      <c r="M4595" s="153"/>
      <c r="N4595" s="153">
        <v>50</v>
      </c>
      <c r="O4595" s="155" t="s">
        <v>8218</v>
      </c>
      <c r="P4595" s="156" t="s">
        <v>2077</v>
      </c>
      <c r="Q4595" s="157" t="s">
        <v>8211</v>
      </c>
      <c r="R4595" s="158"/>
      <c r="S4595" s="159"/>
      <c r="T4595" s="159" t="s">
        <v>6983</v>
      </c>
      <c r="U4595" s="159" t="s">
        <v>8212</v>
      </c>
      <c r="V4595" s="154">
        <v>46112</v>
      </c>
      <c r="W4595" s="154">
        <v>46113</v>
      </c>
      <c r="X4595" s="154">
        <v>46182</v>
      </c>
      <c r="Y4595" s="160"/>
      <c r="Z4595" s="160"/>
      <c r="AA4595" s="153"/>
      <c r="AB4595" s="153"/>
      <c r="AC4595" s="182" t="e">
        <f t="shared" si="144"/>
        <v>#DIV/0!</v>
      </c>
      <c r="AD4595" s="153" t="e">
        <f t="shared" si="145"/>
        <v>#DIV/0!</v>
      </c>
      <c r="AE4595" s="207"/>
      <c r="AF4595" s="153"/>
      <c r="AG4595" s="159"/>
      <c r="AH4595" s="153"/>
      <c r="AI4595" s="161"/>
      <c r="AJ4595" s="153"/>
      <c r="AK4595" s="153"/>
      <c r="AL4595" s="207"/>
      <c r="AM4595" s="207"/>
      <c r="AN4595" s="207"/>
      <c r="AO4595" s="207"/>
      <c r="AP4595" s="147" t="s">
        <v>54</v>
      </c>
      <c r="AQ4595" s="147"/>
      <c r="AR4595" s="147"/>
      <c r="AS4595" s="209" t="s">
        <v>68</v>
      </c>
      <c r="AT4595" s="223" t="str">
        <f>MONTH(B4595)&amp;"/"&amp;YEAR(B4595)</f>
        <v>3/2026</v>
      </c>
      <c r="AU4595" s="223">
        <f>WEEKNUM(B4595)-WEEKNUM(EOMONTH(B4595,-1)+1)+1</f>
        <v>1</v>
      </c>
      <c r="AV4595" s="209" t="str">
        <f>MONTH(R4595)&amp;"/"&amp;YEAR(R4595)</f>
        <v>1/1900</v>
      </c>
      <c r="AW4595" s="209" t="e">
        <f>WEEKNUM(R4595)-WEEKNUM(EOMONTH(R4595,-1)+1)+1</f>
        <v>#NUM!</v>
      </c>
      <c r="AX4595" s="209">
        <f>IF(BB4595="S",IF(Q4595="1. Aceitou o programa",R4595-B4595,0),0)</f>
        <v>0</v>
      </c>
      <c r="AY4595" s="209">
        <f>IF(BB4595="S",IF(AND(S4595&lt;&gt;"",R4595&lt;&gt;""),S4595-R4595,0),0)</f>
        <v>0</v>
      </c>
      <c r="AZ4595" s="209">
        <f>IF(BB4595="S",IF(Q4595="1. Aceitou o programa",IF(OR(X4595="Não se Aplica",X4595=""),IF(OR(W4595="Não se Aplica",W4595=""),0,W4595-V4595),AVERAGE(X4595-W4595,W4595-V4595)),0),0)</f>
        <v>0</v>
      </c>
      <c r="BA4595" s="209">
        <f>IF(BB4595="S",IF(AND(Q4595="1. Aceitou o programa",AH4595="Realizada"),IFERROR(IF(AG4595="",0,AG4595-R4595),0),0),0)</f>
        <v>0</v>
      </c>
      <c r="BB4595" s="209" t="str">
        <f>_xlfn.XLOOKUP(U4595,'Lista Suspensa'!$AA$20:$AA$23,'Lista Suspensa'!$AB$20:$AB$23,"N/A")</f>
        <v>S</v>
      </c>
    </row>
    <row r="4596" spans="1:54" ht="12" customHeight="1">
      <c r="A4596" s="151" t="s">
        <v>54</v>
      </c>
      <c r="B4596" s="152">
        <v>46083</v>
      </c>
      <c r="C4596" s="153" t="s">
        <v>55</v>
      </c>
      <c r="D4596" s="153" t="s">
        <v>56</v>
      </c>
      <c r="E4596" s="244">
        <v>87303569</v>
      </c>
      <c r="F4596" s="144" t="s">
        <v>8219</v>
      </c>
      <c r="G4596" s="230"/>
      <c r="H4596" s="154">
        <v>28129</v>
      </c>
      <c r="I4596" s="153">
        <v>49</v>
      </c>
      <c r="J4596" s="148" t="s">
        <v>70</v>
      </c>
      <c r="K4596" s="153" t="s">
        <v>59</v>
      </c>
      <c r="L4596" s="153"/>
      <c r="M4596" s="153"/>
      <c r="N4596" s="153">
        <v>60</v>
      </c>
      <c r="O4596" s="155" t="s">
        <v>8220</v>
      </c>
      <c r="P4596" s="156" t="s">
        <v>2077</v>
      </c>
      <c r="Q4596" s="157" t="s">
        <v>8211</v>
      </c>
      <c r="R4596" s="158"/>
      <c r="S4596" s="159"/>
      <c r="T4596" s="159" t="s">
        <v>6983</v>
      </c>
      <c r="U4596" s="159" t="s">
        <v>8212</v>
      </c>
      <c r="V4596" s="154">
        <v>46118</v>
      </c>
      <c r="W4596" s="154">
        <v>46150</v>
      </c>
      <c r="X4596" s="154">
        <v>46182</v>
      </c>
      <c r="Y4596" s="160"/>
      <c r="Z4596" s="160"/>
      <c r="AA4596" s="153"/>
      <c r="AB4596" s="153"/>
      <c r="AC4596" s="182" t="e">
        <f t="shared" si="144"/>
        <v>#DIV/0!</v>
      </c>
      <c r="AD4596" s="153" t="e">
        <f t="shared" si="145"/>
        <v>#DIV/0!</v>
      </c>
      <c r="AE4596" s="207"/>
      <c r="AF4596" s="153"/>
      <c r="AG4596" s="159"/>
      <c r="AH4596" s="153"/>
      <c r="AI4596" s="161"/>
      <c r="AJ4596" s="153"/>
      <c r="AK4596" s="153"/>
      <c r="AL4596" s="207"/>
      <c r="AM4596" s="207"/>
      <c r="AN4596" s="207"/>
      <c r="AO4596" s="207"/>
      <c r="AP4596" s="147" t="s">
        <v>54</v>
      </c>
      <c r="AQ4596" s="147"/>
      <c r="AR4596" s="147"/>
      <c r="AS4596" s="209" t="s">
        <v>68</v>
      </c>
      <c r="AT4596" s="223" t="str">
        <f>MONTH(B4596)&amp;"/"&amp;YEAR(B4596)</f>
        <v>3/2026</v>
      </c>
      <c r="AU4596" s="223">
        <f>WEEKNUM(B4596)-WEEKNUM(EOMONTH(B4596,-1)+1)+1</f>
        <v>1</v>
      </c>
      <c r="AV4596" s="209" t="str">
        <f>MONTH(R4596)&amp;"/"&amp;YEAR(R4596)</f>
        <v>1/1900</v>
      </c>
      <c r="AW4596" s="209" t="e">
        <f>WEEKNUM(R4596)-WEEKNUM(EOMONTH(R4596,-1)+1)+1</f>
        <v>#NUM!</v>
      </c>
      <c r="AX4596" s="209">
        <f>IF(BB4596="S",IF(Q4596="1. Aceitou o programa",R4596-B4596,0),0)</f>
        <v>0</v>
      </c>
      <c r="AY4596" s="209">
        <f>IF(BB4596="S",IF(AND(S4596&lt;&gt;"",R4596&lt;&gt;""),S4596-R4596,0),0)</f>
        <v>0</v>
      </c>
      <c r="AZ4596" s="209">
        <f>IF(BB4596="S",IF(Q4596="1. Aceitou o programa",IF(OR(X4596="Não se Aplica",X4596=""),IF(OR(W4596="Não se Aplica",W4596=""),0,W4596-V4596),AVERAGE(X4596-W4596,W4596-V4596)),0),0)</f>
        <v>0</v>
      </c>
      <c r="BA4596" s="209">
        <f>IF(BB4596="S",IF(AND(Q4596="1. Aceitou o programa",AH4596="Realizada"),IFERROR(IF(AG4596="",0,AG4596-R4596),0),0),0)</f>
        <v>0</v>
      </c>
      <c r="BB4596" s="209" t="str">
        <f>_xlfn.XLOOKUP(U4596,'Lista Suspensa'!$AA$20:$AA$23,'Lista Suspensa'!$AB$20:$AB$23,"N/A")</f>
        <v>S</v>
      </c>
    </row>
    <row r="4597" spans="1:54" ht="12" customHeight="1">
      <c r="A4597" s="151" t="s">
        <v>54</v>
      </c>
      <c r="B4597" s="152">
        <v>46083</v>
      </c>
      <c r="C4597" s="153" t="s">
        <v>55</v>
      </c>
      <c r="D4597" s="153" t="s">
        <v>56</v>
      </c>
      <c r="E4597" s="244">
        <v>88226311</v>
      </c>
      <c r="F4597" s="144" t="s">
        <v>8221</v>
      </c>
      <c r="G4597" s="230"/>
      <c r="H4597" s="154">
        <v>29079</v>
      </c>
      <c r="I4597" s="153">
        <v>46</v>
      </c>
      <c r="J4597" s="148" t="s">
        <v>70</v>
      </c>
      <c r="K4597" s="153" t="s">
        <v>59</v>
      </c>
      <c r="L4597" s="153"/>
      <c r="M4597" s="153"/>
      <c r="N4597" s="153">
        <v>110</v>
      </c>
      <c r="O4597" s="155">
        <v>11962230990</v>
      </c>
      <c r="P4597" s="156" t="s">
        <v>60</v>
      </c>
      <c r="Q4597" s="157" t="s">
        <v>8211</v>
      </c>
      <c r="R4597" s="158"/>
      <c r="S4597" s="159"/>
      <c r="T4597" s="159" t="s">
        <v>6983</v>
      </c>
      <c r="U4597" s="159" t="s">
        <v>8212</v>
      </c>
      <c r="V4597" s="154">
        <v>46118</v>
      </c>
      <c r="W4597" s="154">
        <v>46150</v>
      </c>
      <c r="X4597" s="154">
        <v>46182</v>
      </c>
      <c r="Y4597" s="160"/>
      <c r="Z4597" s="160"/>
      <c r="AA4597" s="153"/>
      <c r="AB4597" s="153"/>
      <c r="AC4597" s="182" t="e">
        <f t="shared" si="144"/>
        <v>#DIV/0!</v>
      </c>
      <c r="AD4597" s="153" t="e">
        <f t="shared" si="145"/>
        <v>#DIV/0!</v>
      </c>
      <c r="AE4597" s="207"/>
      <c r="AF4597" s="153"/>
      <c r="AG4597" s="159"/>
      <c r="AH4597" s="153"/>
      <c r="AI4597" s="161"/>
      <c r="AJ4597" s="153"/>
      <c r="AK4597" s="153"/>
      <c r="AL4597" s="207"/>
      <c r="AM4597" s="207"/>
      <c r="AN4597" s="207"/>
      <c r="AO4597" s="207"/>
      <c r="AP4597" s="147" t="s">
        <v>54</v>
      </c>
      <c r="AQ4597" s="147"/>
      <c r="AR4597" s="147"/>
      <c r="AS4597" s="209" t="s">
        <v>68</v>
      </c>
      <c r="AT4597" s="223" t="str">
        <f>MONTH(B4597)&amp;"/"&amp;YEAR(B4597)</f>
        <v>3/2026</v>
      </c>
      <c r="AU4597" s="223">
        <f>WEEKNUM(B4597)-WEEKNUM(EOMONTH(B4597,-1)+1)+1</f>
        <v>1</v>
      </c>
      <c r="AV4597" s="209" t="str">
        <f>MONTH(R4597)&amp;"/"&amp;YEAR(R4597)</f>
        <v>1/1900</v>
      </c>
      <c r="AW4597" s="209" t="e">
        <f>WEEKNUM(R4597)-WEEKNUM(EOMONTH(R4597,-1)+1)+1</f>
        <v>#NUM!</v>
      </c>
      <c r="AX4597" s="209">
        <f>IF(BB4597="S",IF(Q4597="1. Aceitou o programa",R4597-B4597,0),0)</f>
        <v>0</v>
      </c>
      <c r="AY4597" s="209">
        <f>IF(BB4597="S",IF(AND(S4597&lt;&gt;"",R4597&lt;&gt;""),S4597-R4597,0),0)</f>
        <v>0</v>
      </c>
      <c r="AZ4597" s="209">
        <f>IF(BB4597="S",IF(Q4597="1. Aceitou o programa",IF(OR(X4597="Não se Aplica",X4597=""),IF(OR(W4597="Não se Aplica",W4597=""),0,W4597-V4597),AVERAGE(X4597-W4597,W4597-V4597)),0),0)</f>
        <v>0</v>
      </c>
      <c r="BA4597" s="209">
        <f>IF(BB4597="S",IF(AND(Q4597="1. Aceitou o programa",AH4597="Realizada"),IFERROR(IF(AG4597="",0,AG4597-R4597),0),0),0)</f>
        <v>0</v>
      </c>
      <c r="BB4597" s="209" t="str">
        <f>_xlfn.XLOOKUP(U4597,'Lista Suspensa'!$AA$20:$AA$23,'Lista Suspensa'!$AB$20:$AB$23,"N/A")</f>
        <v>S</v>
      </c>
    </row>
    <row r="4598" spans="1:54" ht="12" customHeight="1">
      <c r="A4598" s="151" t="s">
        <v>54</v>
      </c>
      <c r="B4598" s="152">
        <v>46083</v>
      </c>
      <c r="C4598" s="153" t="s">
        <v>55</v>
      </c>
      <c r="D4598" s="153" t="s">
        <v>56</v>
      </c>
      <c r="E4598" s="244">
        <v>82449608</v>
      </c>
      <c r="F4598" s="144" t="s">
        <v>8222</v>
      </c>
      <c r="G4598" s="230"/>
      <c r="H4598" s="154">
        <v>27754</v>
      </c>
      <c r="I4598" s="153">
        <v>50</v>
      </c>
      <c r="J4598" s="148" t="s">
        <v>70</v>
      </c>
      <c r="K4598" s="153"/>
      <c r="L4598" s="153"/>
      <c r="M4598" s="153"/>
      <c r="N4598" s="153">
        <v>40</v>
      </c>
      <c r="O4598" s="155">
        <v>21991811854</v>
      </c>
      <c r="P4598" s="156" t="s">
        <v>60</v>
      </c>
      <c r="Q4598" s="157" t="s">
        <v>8211</v>
      </c>
      <c r="R4598" s="158"/>
      <c r="S4598" s="159"/>
      <c r="T4598" s="159" t="s">
        <v>6983</v>
      </c>
      <c r="U4598" s="159" t="s">
        <v>8212</v>
      </c>
      <c r="V4598" s="154">
        <v>46118</v>
      </c>
      <c r="W4598" s="154">
        <v>46150</v>
      </c>
      <c r="X4598" s="154">
        <v>46182</v>
      </c>
      <c r="Y4598" s="160"/>
      <c r="Z4598" s="160"/>
      <c r="AA4598" s="153"/>
      <c r="AB4598" s="153"/>
      <c r="AC4598" s="182" t="e">
        <f t="shared" si="144"/>
        <v>#DIV/0!</v>
      </c>
      <c r="AD4598" s="153" t="e">
        <f t="shared" si="145"/>
        <v>#DIV/0!</v>
      </c>
      <c r="AE4598" s="207"/>
      <c r="AF4598" s="153"/>
      <c r="AG4598" s="159"/>
      <c r="AH4598" s="153"/>
      <c r="AI4598" s="161"/>
      <c r="AJ4598" s="153"/>
      <c r="AK4598" s="153"/>
      <c r="AL4598" s="207"/>
      <c r="AM4598" s="207"/>
      <c r="AN4598" s="207"/>
      <c r="AO4598" s="207"/>
      <c r="AP4598" s="147" t="s">
        <v>54</v>
      </c>
      <c r="AQ4598" s="147"/>
      <c r="AR4598" s="147"/>
      <c r="AS4598" s="209" t="s">
        <v>68</v>
      </c>
      <c r="AT4598" s="223" t="str">
        <f>MONTH(B4598)&amp;"/"&amp;YEAR(B4598)</f>
        <v>3/2026</v>
      </c>
      <c r="AU4598" s="223">
        <f>WEEKNUM(B4598)-WEEKNUM(EOMONTH(B4598,-1)+1)+1</f>
        <v>1</v>
      </c>
      <c r="AV4598" s="209" t="str">
        <f>MONTH(R4598)&amp;"/"&amp;YEAR(R4598)</f>
        <v>1/1900</v>
      </c>
      <c r="AW4598" s="209" t="e">
        <f>WEEKNUM(R4598)-WEEKNUM(EOMONTH(R4598,-1)+1)+1</f>
        <v>#NUM!</v>
      </c>
      <c r="AX4598" s="209">
        <f>IF(BB4598="S",IF(Q4598="1. Aceitou o programa",R4598-B4598,0),0)</f>
        <v>0</v>
      </c>
      <c r="AY4598" s="209">
        <f>IF(BB4598="S",IF(AND(S4598&lt;&gt;"",R4598&lt;&gt;""),S4598-R4598,0),0)</f>
        <v>0</v>
      </c>
      <c r="AZ4598" s="209">
        <f>IF(BB4598="S",IF(Q4598="1. Aceitou o programa",IF(OR(X4598="Não se Aplica",X4598=""),IF(OR(W4598="Não se Aplica",W4598=""),0,W4598-V4598),AVERAGE(X4598-W4598,W4598-V4598)),0),0)</f>
        <v>0</v>
      </c>
      <c r="BA4598" s="209">
        <f>IF(BB4598="S",IF(AND(Q4598="1. Aceitou o programa",AH4598="Realizada"),IFERROR(IF(AG4598="",0,AG4598-R4598),0),0),0)</f>
        <v>0</v>
      </c>
      <c r="BB4598" s="209" t="str">
        <f>_xlfn.XLOOKUP(U4598,'Lista Suspensa'!$AA$20:$AA$23,'Lista Suspensa'!$AB$20:$AB$23,"N/A")</f>
        <v>S</v>
      </c>
    </row>
    <row r="4599" spans="1:54" ht="12" customHeight="1">
      <c r="A4599" s="151" t="s">
        <v>54</v>
      </c>
      <c r="B4599" s="152">
        <v>46083</v>
      </c>
      <c r="C4599" s="153" t="s">
        <v>55</v>
      </c>
      <c r="D4599" s="153" t="s">
        <v>56</v>
      </c>
      <c r="E4599" s="244">
        <v>79241100</v>
      </c>
      <c r="F4599" s="144" t="s">
        <v>8223</v>
      </c>
      <c r="G4599" s="230"/>
      <c r="H4599" s="154">
        <v>28638</v>
      </c>
      <c r="I4599" s="153">
        <v>47</v>
      </c>
      <c r="J4599" s="148" t="s">
        <v>70</v>
      </c>
      <c r="K4599" s="153"/>
      <c r="L4599" s="153"/>
      <c r="M4599" s="153"/>
      <c r="N4599" s="153">
        <v>40</v>
      </c>
      <c r="O4599" s="155" t="s">
        <v>8224</v>
      </c>
      <c r="P4599" s="156" t="s">
        <v>2077</v>
      </c>
      <c r="Q4599" s="157" t="s">
        <v>8211</v>
      </c>
      <c r="R4599" s="158"/>
      <c r="S4599" s="159"/>
      <c r="T4599" s="159" t="s">
        <v>6983</v>
      </c>
      <c r="U4599" s="159" t="s">
        <v>8212</v>
      </c>
      <c r="V4599" s="154">
        <v>46112</v>
      </c>
      <c r="W4599" s="154">
        <v>46150</v>
      </c>
      <c r="X4599" s="154">
        <v>46182</v>
      </c>
      <c r="Y4599" s="160"/>
      <c r="Z4599" s="160"/>
      <c r="AA4599" s="153"/>
      <c r="AB4599" s="153"/>
      <c r="AC4599" s="182" t="e">
        <f t="shared" si="144"/>
        <v>#DIV/0!</v>
      </c>
      <c r="AD4599" s="153" t="e">
        <f t="shared" si="145"/>
        <v>#DIV/0!</v>
      </c>
      <c r="AE4599" s="207"/>
      <c r="AF4599" s="153"/>
      <c r="AG4599" s="159"/>
      <c r="AH4599" s="153"/>
      <c r="AI4599" s="161"/>
      <c r="AJ4599" s="153"/>
      <c r="AK4599" s="153"/>
      <c r="AL4599" s="207"/>
      <c r="AM4599" s="207"/>
      <c r="AN4599" s="207"/>
      <c r="AO4599" s="207"/>
      <c r="AP4599" s="147" t="s">
        <v>54</v>
      </c>
      <c r="AQ4599" s="147"/>
      <c r="AR4599" s="147"/>
      <c r="AS4599" s="209" t="s">
        <v>68</v>
      </c>
      <c r="AT4599" s="223" t="str">
        <f>MONTH(B4599)&amp;"/"&amp;YEAR(B4599)</f>
        <v>3/2026</v>
      </c>
      <c r="AU4599" s="223">
        <f>WEEKNUM(B4599)-WEEKNUM(EOMONTH(B4599,-1)+1)+1</f>
        <v>1</v>
      </c>
      <c r="AV4599" s="209" t="str">
        <f>MONTH(R4599)&amp;"/"&amp;YEAR(R4599)</f>
        <v>1/1900</v>
      </c>
      <c r="AW4599" s="209" t="e">
        <f>WEEKNUM(R4599)-WEEKNUM(EOMONTH(R4599,-1)+1)+1</f>
        <v>#NUM!</v>
      </c>
      <c r="AX4599" s="209">
        <f>IF(BB4599="S",IF(Q4599="1. Aceitou o programa",R4599-B4599,0),0)</f>
        <v>0</v>
      </c>
      <c r="AY4599" s="209">
        <f>IF(BB4599="S",IF(AND(S4599&lt;&gt;"",R4599&lt;&gt;""),S4599-R4599,0),0)</f>
        <v>0</v>
      </c>
      <c r="AZ4599" s="209">
        <f>IF(BB4599="S",IF(Q4599="1. Aceitou o programa",IF(OR(X4599="Não se Aplica",X4599=""),IF(OR(W4599="Não se Aplica",W4599=""),0,W4599-V4599),AVERAGE(X4599-W4599,W4599-V4599)),0),0)</f>
        <v>0</v>
      </c>
      <c r="BA4599" s="209">
        <f>IF(BB4599="S",IF(AND(Q4599="1. Aceitou o programa",AH4599="Realizada"),IFERROR(IF(AG4599="",0,AG4599-R4599),0),0),0)</f>
        <v>0</v>
      </c>
      <c r="BB4599" s="209" t="str">
        <f>_xlfn.XLOOKUP(U4599,'Lista Suspensa'!$AA$20:$AA$23,'Lista Suspensa'!$AB$20:$AB$23,"N/A")</f>
        <v>S</v>
      </c>
    </row>
    <row r="4600" spans="1:54" ht="12" customHeight="1">
      <c r="A4600" s="151" t="s">
        <v>54</v>
      </c>
      <c r="B4600" s="152">
        <v>46083</v>
      </c>
      <c r="C4600" s="153" t="s">
        <v>55</v>
      </c>
      <c r="D4600" s="153" t="s">
        <v>56</v>
      </c>
      <c r="E4600" s="244">
        <v>83085570</v>
      </c>
      <c r="F4600" s="144" t="s">
        <v>8225</v>
      </c>
      <c r="G4600" s="230"/>
      <c r="H4600" s="154">
        <v>29440</v>
      </c>
      <c r="I4600" s="153">
        <v>45</v>
      </c>
      <c r="J4600" s="148" t="s">
        <v>70</v>
      </c>
      <c r="K4600" s="153"/>
      <c r="L4600" s="153"/>
      <c r="M4600" s="153"/>
      <c r="N4600" s="153">
        <v>60</v>
      </c>
      <c r="O4600" s="155" t="s">
        <v>8226</v>
      </c>
      <c r="P4600" s="156" t="s">
        <v>60</v>
      </c>
      <c r="Q4600" s="157" t="s">
        <v>8211</v>
      </c>
      <c r="R4600" s="158"/>
      <c r="S4600" s="159"/>
      <c r="T4600" s="159" t="s">
        <v>6983</v>
      </c>
      <c r="U4600" s="159" t="s">
        <v>8212</v>
      </c>
      <c r="V4600" s="154">
        <v>46114</v>
      </c>
      <c r="W4600" s="154">
        <v>46150</v>
      </c>
      <c r="X4600" s="154">
        <v>46182</v>
      </c>
      <c r="Y4600" s="160"/>
      <c r="Z4600" s="160"/>
      <c r="AA4600" s="153"/>
      <c r="AB4600" s="153"/>
      <c r="AC4600" s="182" t="e">
        <f t="shared" si="144"/>
        <v>#DIV/0!</v>
      </c>
      <c r="AD4600" s="153" t="e">
        <f t="shared" si="145"/>
        <v>#DIV/0!</v>
      </c>
      <c r="AE4600" s="207"/>
      <c r="AF4600" s="153"/>
      <c r="AG4600" s="159"/>
      <c r="AH4600" s="153"/>
      <c r="AI4600" s="161"/>
      <c r="AJ4600" s="153"/>
      <c r="AK4600" s="153"/>
      <c r="AL4600" s="207"/>
      <c r="AM4600" s="207"/>
      <c r="AN4600" s="207"/>
      <c r="AO4600" s="207"/>
      <c r="AP4600" s="147" t="s">
        <v>54</v>
      </c>
      <c r="AQ4600" s="147"/>
      <c r="AR4600" s="147"/>
      <c r="AS4600" s="209" t="s">
        <v>68</v>
      </c>
      <c r="AT4600" s="223" t="str">
        <f>MONTH(B4600)&amp;"/"&amp;YEAR(B4600)</f>
        <v>3/2026</v>
      </c>
      <c r="AU4600" s="223">
        <f>WEEKNUM(B4600)-WEEKNUM(EOMONTH(B4600,-1)+1)+1</f>
        <v>1</v>
      </c>
      <c r="AV4600" s="209" t="str">
        <f>MONTH(R4600)&amp;"/"&amp;YEAR(R4600)</f>
        <v>1/1900</v>
      </c>
      <c r="AW4600" s="209" t="e">
        <f>WEEKNUM(R4600)-WEEKNUM(EOMONTH(R4600,-1)+1)+1</f>
        <v>#NUM!</v>
      </c>
      <c r="AX4600" s="209">
        <f>IF(BB4600="S",IF(Q4600="1. Aceitou o programa",R4600-B4600,0),0)</f>
        <v>0</v>
      </c>
      <c r="AY4600" s="209">
        <f>IF(BB4600="S",IF(AND(S4600&lt;&gt;"",R4600&lt;&gt;""),S4600-R4600,0),0)</f>
        <v>0</v>
      </c>
      <c r="AZ4600" s="209">
        <f>IF(BB4600="S",IF(Q4600="1. Aceitou o programa",IF(OR(X4600="Não se Aplica",X4600=""),IF(OR(W4600="Não se Aplica",W4600=""),0,W4600-V4600),AVERAGE(X4600-W4600,W4600-V4600)),0),0)</f>
        <v>0</v>
      </c>
      <c r="BA4600" s="209">
        <f>IF(BB4600="S",IF(AND(Q4600="1. Aceitou o programa",AH4600="Realizada"),IFERROR(IF(AG4600="",0,AG4600-R4600),0),0),0)</f>
        <v>0</v>
      </c>
      <c r="BB4600" s="209" t="str">
        <f>_xlfn.XLOOKUP(U4600,'Lista Suspensa'!$AA$20:$AA$23,'Lista Suspensa'!$AB$20:$AB$23,"N/A")</f>
        <v>S</v>
      </c>
    </row>
    <row r="4601" spans="1:54" ht="12" customHeight="1">
      <c r="A4601" s="151" t="s">
        <v>54</v>
      </c>
      <c r="B4601" s="152">
        <v>46083</v>
      </c>
      <c r="C4601" s="153" t="s">
        <v>55</v>
      </c>
      <c r="D4601" s="153" t="s">
        <v>56</v>
      </c>
      <c r="E4601" s="244">
        <v>81541478</v>
      </c>
      <c r="F4601" s="144" t="s">
        <v>8227</v>
      </c>
      <c r="G4601" s="230"/>
      <c r="H4601" s="154">
        <v>29609</v>
      </c>
      <c r="I4601" s="153">
        <v>45</v>
      </c>
      <c r="J4601" s="148" t="s">
        <v>70</v>
      </c>
      <c r="K4601" s="153"/>
      <c r="L4601" s="153"/>
      <c r="M4601" s="153"/>
      <c r="N4601" s="153">
        <v>60</v>
      </c>
      <c r="O4601" s="155">
        <v>11994479233</v>
      </c>
      <c r="P4601" s="156" t="s">
        <v>60</v>
      </c>
      <c r="Q4601" s="157" t="s">
        <v>8211</v>
      </c>
      <c r="R4601" s="158"/>
      <c r="S4601" s="159"/>
      <c r="T4601" s="159" t="s">
        <v>6983</v>
      </c>
      <c r="U4601" s="159" t="s">
        <v>8212</v>
      </c>
      <c r="V4601" s="154">
        <v>46118</v>
      </c>
      <c r="W4601" s="154">
        <v>46150</v>
      </c>
      <c r="X4601" s="154">
        <v>46182</v>
      </c>
      <c r="Y4601" s="160"/>
      <c r="Z4601" s="160"/>
      <c r="AA4601" s="153"/>
      <c r="AB4601" s="153"/>
      <c r="AC4601" s="182" t="e">
        <f t="shared" si="144"/>
        <v>#DIV/0!</v>
      </c>
      <c r="AD4601" s="153" t="e">
        <f t="shared" si="145"/>
        <v>#DIV/0!</v>
      </c>
      <c r="AE4601" s="207"/>
      <c r="AF4601" s="153"/>
      <c r="AG4601" s="159"/>
      <c r="AH4601" s="153"/>
      <c r="AI4601" s="161"/>
      <c r="AJ4601" s="153"/>
      <c r="AK4601" s="153"/>
      <c r="AL4601" s="207"/>
      <c r="AM4601" s="207"/>
      <c r="AN4601" s="207"/>
      <c r="AO4601" s="207"/>
      <c r="AP4601" s="147" t="s">
        <v>54</v>
      </c>
      <c r="AQ4601" s="147"/>
      <c r="AR4601" s="147"/>
      <c r="AS4601" s="209" t="s">
        <v>68</v>
      </c>
      <c r="AT4601" s="223" t="str">
        <f>MONTH(B4601)&amp;"/"&amp;YEAR(B4601)</f>
        <v>3/2026</v>
      </c>
      <c r="AU4601" s="223">
        <f>WEEKNUM(B4601)-WEEKNUM(EOMONTH(B4601,-1)+1)+1</f>
        <v>1</v>
      </c>
      <c r="AV4601" s="209" t="str">
        <f>MONTH(R4601)&amp;"/"&amp;YEAR(R4601)</f>
        <v>1/1900</v>
      </c>
      <c r="AW4601" s="209" t="e">
        <f>WEEKNUM(R4601)-WEEKNUM(EOMONTH(R4601,-1)+1)+1</f>
        <v>#NUM!</v>
      </c>
      <c r="AX4601" s="209">
        <f>IF(BB4601="S",IF(Q4601="1. Aceitou o programa",R4601-B4601,0),0)</f>
        <v>0</v>
      </c>
      <c r="AY4601" s="209">
        <f>IF(BB4601="S",IF(AND(S4601&lt;&gt;"",R4601&lt;&gt;""),S4601-R4601,0),0)</f>
        <v>0</v>
      </c>
      <c r="AZ4601" s="209">
        <f>IF(BB4601="S",IF(Q4601="1. Aceitou o programa",IF(OR(X4601="Não se Aplica",X4601=""),IF(OR(W4601="Não se Aplica",W4601=""),0,W4601-V4601),AVERAGE(X4601-W4601,W4601-V4601)),0),0)</f>
        <v>0</v>
      </c>
      <c r="BA4601" s="209">
        <f>IF(BB4601="S",IF(AND(Q4601="1. Aceitou o programa",AH4601="Realizada"),IFERROR(IF(AG4601="",0,AG4601-R4601),0),0),0)</f>
        <v>0</v>
      </c>
      <c r="BB4601" s="209" t="str">
        <f>_xlfn.XLOOKUP(U4601,'Lista Suspensa'!$AA$20:$AA$23,'Lista Suspensa'!$AB$20:$AB$23,"N/A")</f>
        <v>S</v>
      </c>
    </row>
    <row r="4602" spans="1:54" ht="12" customHeight="1">
      <c r="A4602" s="151" t="s">
        <v>54</v>
      </c>
      <c r="B4602" s="152">
        <v>46083</v>
      </c>
      <c r="C4602" s="153" t="s">
        <v>55</v>
      </c>
      <c r="D4602" s="153" t="s">
        <v>56</v>
      </c>
      <c r="E4602" s="244">
        <v>81447244</v>
      </c>
      <c r="F4602" s="144" t="s">
        <v>8228</v>
      </c>
      <c r="G4602" s="230"/>
      <c r="H4602" s="154">
        <v>30271</v>
      </c>
      <c r="I4602" s="153">
        <v>43</v>
      </c>
      <c r="J4602" s="148" t="s">
        <v>70</v>
      </c>
      <c r="K4602" s="153"/>
      <c r="L4602" s="153"/>
      <c r="M4602" s="153"/>
      <c r="N4602" s="153">
        <v>40</v>
      </c>
      <c r="O4602" s="155" t="s">
        <v>8229</v>
      </c>
      <c r="P4602" s="156" t="s">
        <v>2077</v>
      </c>
      <c r="Q4602" s="157" t="s">
        <v>8211</v>
      </c>
      <c r="R4602" s="158"/>
      <c r="S4602" s="159"/>
      <c r="T4602" s="159" t="s">
        <v>6983</v>
      </c>
      <c r="U4602" s="159" t="s">
        <v>8212</v>
      </c>
      <c r="V4602" s="154">
        <v>46114</v>
      </c>
      <c r="W4602" s="154">
        <v>46150</v>
      </c>
      <c r="X4602" s="154">
        <v>46182</v>
      </c>
      <c r="Y4602" s="160"/>
      <c r="Z4602" s="160"/>
      <c r="AA4602" s="153"/>
      <c r="AB4602" s="153"/>
      <c r="AC4602" s="182" t="e">
        <f t="shared" si="144"/>
        <v>#DIV/0!</v>
      </c>
      <c r="AD4602" s="153" t="e">
        <f t="shared" si="145"/>
        <v>#DIV/0!</v>
      </c>
      <c r="AE4602" s="207"/>
      <c r="AF4602" s="153"/>
      <c r="AG4602" s="159"/>
      <c r="AH4602" s="153"/>
      <c r="AI4602" s="161"/>
      <c r="AJ4602" s="153"/>
      <c r="AK4602" s="153"/>
      <c r="AL4602" s="207"/>
      <c r="AM4602" s="207"/>
      <c r="AN4602" s="207"/>
      <c r="AO4602" s="207"/>
      <c r="AP4602" s="147" t="s">
        <v>54</v>
      </c>
      <c r="AQ4602" s="147"/>
      <c r="AR4602" s="147"/>
      <c r="AS4602" s="209" t="s">
        <v>68</v>
      </c>
      <c r="AT4602" s="223" t="str">
        <f>MONTH(B4602)&amp;"/"&amp;YEAR(B4602)</f>
        <v>3/2026</v>
      </c>
      <c r="AU4602" s="223">
        <f>WEEKNUM(B4602)-WEEKNUM(EOMONTH(B4602,-1)+1)+1</f>
        <v>1</v>
      </c>
      <c r="AV4602" s="209" t="str">
        <f>MONTH(R4602)&amp;"/"&amp;YEAR(R4602)</f>
        <v>1/1900</v>
      </c>
      <c r="AW4602" s="209" t="e">
        <f>WEEKNUM(R4602)-WEEKNUM(EOMONTH(R4602,-1)+1)+1</f>
        <v>#NUM!</v>
      </c>
      <c r="AX4602" s="209">
        <f>IF(BB4602="S",IF(Q4602="1. Aceitou o programa",R4602-B4602,0),0)</f>
        <v>0</v>
      </c>
      <c r="AY4602" s="209">
        <f>IF(BB4602="S",IF(AND(S4602&lt;&gt;"",R4602&lt;&gt;""),S4602-R4602,0),0)</f>
        <v>0</v>
      </c>
      <c r="AZ4602" s="209">
        <f>IF(BB4602="S",IF(Q4602="1. Aceitou o programa",IF(OR(X4602="Não se Aplica",X4602=""),IF(OR(W4602="Não se Aplica",W4602=""),0,W4602-V4602),AVERAGE(X4602-W4602,W4602-V4602)),0),0)</f>
        <v>0</v>
      </c>
      <c r="BA4602" s="209">
        <f>IF(BB4602="S",IF(AND(Q4602="1. Aceitou o programa",AH4602="Realizada"),IFERROR(IF(AG4602="",0,AG4602-R4602),0),0),0)</f>
        <v>0</v>
      </c>
      <c r="BB4602" s="209" t="str">
        <f>_xlfn.XLOOKUP(U4602,'Lista Suspensa'!$AA$20:$AA$23,'Lista Suspensa'!$AB$20:$AB$23,"N/A")</f>
        <v>S</v>
      </c>
    </row>
    <row r="4603" spans="1:54" ht="12" customHeight="1">
      <c r="A4603" s="151" t="s">
        <v>54</v>
      </c>
      <c r="B4603" s="152">
        <v>46083</v>
      </c>
      <c r="C4603" s="153" t="s">
        <v>55</v>
      </c>
      <c r="D4603" s="153" t="s">
        <v>56</v>
      </c>
      <c r="E4603" s="244">
        <v>87403220</v>
      </c>
      <c r="F4603" s="144" t="s">
        <v>8230</v>
      </c>
      <c r="G4603" s="230"/>
      <c r="H4603" s="154">
        <v>30584</v>
      </c>
      <c r="I4603" s="153">
        <v>42</v>
      </c>
      <c r="J4603" s="148" t="s">
        <v>58</v>
      </c>
      <c r="K4603" s="153"/>
      <c r="L4603" s="153"/>
      <c r="M4603" s="153"/>
      <c r="N4603" s="153">
        <v>60</v>
      </c>
      <c r="O4603" s="155">
        <v>21981895615</v>
      </c>
      <c r="P4603" s="156" t="s">
        <v>60</v>
      </c>
      <c r="Q4603" s="157" t="s">
        <v>8211</v>
      </c>
      <c r="R4603" s="158"/>
      <c r="S4603" s="159"/>
      <c r="T4603" s="159" t="s">
        <v>6983</v>
      </c>
      <c r="U4603" s="159" t="s">
        <v>8212</v>
      </c>
      <c r="V4603" s="154">
        <v>46118</v>
      </c>
      <c r="W4603" s="154">
        <v>46150</v>
      </c>
      <c r="X4603" s="154">
        <v>46182</v>
      </c>
      <c r="Y4603" s="160"/>
      <c r="Z4603" s="160"/>
      <c r="AA4603" s="153"/>
      <c r="AB4603" s="153"/>
      <c r="AC4603" s="182" t="e">
        <f t="shared" si="144"/>
        <v>#DIV/0!</v>
      </c>
      <c r="AD4603" s="153" t="e">
        <f t="shared" si="145"/>
        <v>#DIV/0!</v>
      </c>
      <c r="AE4603" s="207"/>
      <c r="AF4603" s="153"/>
      <c r="AG4603" s="159"/>
      <c r="AH4603" s="153"/>
      <c r="AI4603" s="161"/>
      <c r="AJ4603" s="153"/>
      <c r="AK4603" s="153"/>
      <c r="AL4603" s="207"/>
      <c r="AM4603" s="207"/>
      <c r="AN4603" s="207"/>
      <c r="AO4603" s="207"/>
      <c r="AP4603" s="147" t="s">
        <v>54</v>
      </c>
      <c r="AQ4603" s="147"/>
      <c r="AR4603" s="147"/>
      <c r="AS4603" s="209" t="s">
        <v>68</v>
      </c>
      <c r="AT4603" s="223" t="str">
        <f>MONTH(B4603)&amp;"/"&amp;YEAR(B4603)</f>
        <v>3/2026</v>
      </c>
      <c r="AU4603" s="223">
        <f>WEEKNUM(B4603)-WEEKNUM(EOMONTH(B4603,-1)+1)+1</f>
        <v>1</v>
      </c>
      <c r="AV4603" s="209" t="str">
        <f>MONTH(R4603)&amp;"/"&amp;YEAR(R4603)</f>
        <v>1/1900</v>
      </c>
      <c r="AW4603" s="209" t="e">
        <f>WEEKNUM(R4603)-WEEKNUM(EOMONTH(R4603,-1)+1)+1</f>
        <v>#NUM!</v>
      </c>
      <c r="AX4603" s="209">
        <f>IF(BB4603="S",IF(Q4603="1. Aceitou o programa",R4603-B4603,0),0)</f>
        <v>0</v>
      </c>
      <c r="AY4603" s="209">
        <f>IF(BB4603="S",IF(AND(S4603&lt;&gt;"",R4603&lt;&gt;""),S4603-R4603,0),0)</f>
        <v>0</v>
      </c>
      <c r="AZ4603" s="209">
        <f>IF(BB4603="S",IF(Q4603="1. Aceitou o programa",IF(OR(X4603="Não se Aplica",X4603=""),IF(OR(W4603="Não se Aplica",W4603=""),0,W4603-V4603),AVERAGE(X4603-W4603,W4603-V4603)),0),0)</f>
        <v>0</v>
      </c>
      <c r="BA4603" s="209">
        <f>IF(BB4603="S",IF(AND(Q4603="1. Aceitou o programa",AH4603="Realizada"),IFERROR(IF(AG4603="",0,AG4603-R4603),0),0),0)</f>
        <v>0</v>
      </c>
      <c r="BB4603" s="209" t="str">
        <f>_xlfn.XLOOKUP(U4603,'Lista Suspensa'!$AA$20:$AA$23,'Lista Suspensa'!$AB$20:$AB$23,"N/A")</f>
        <v>S</v>
      </c>
    </row>
    <row r="4604" spans="1:54" ht="12" customHeight="1">
      <c r="A4604" s="151" t="s">
        <v>54</v>
      </c>
      <c r="B4604" s="152">
        <v>46083</v>
      </c>
      <c r="C4604" s="153" t="s">
        <v>55</v>
      </c>
      <c r="D4604" s="153" t="s">
        <v>56</v>
      </c>
      <c r="E4604" s="244">
        <v>79867346</v>
      </c>
      <c r="F4604" s="144" t="s">
        <v>8231</v>
      </c>
      <c r="G4604" s="230"/>
      <c r="H4604" s="154">
        <v>30714</v>
      </c>
      <c r="I4604" s="153">
        <v>42</v>
      </c>
      <c r="J4604" s="148" t="s">
        <v>70</v>
      </c>
      <c r="K4604" s="153"/>
      <c r="L4604" s="153"/>
      <c r="M4604" s="153"/>
      <c r="N4604" s="153">
        <v>450</v>
      </c>
      <c r="O4604" s="155">
        <v>11974159276</v>
      </c>
      <c r="P4604" s="156" t="s">
        <v>60</v>
      </c>
      <c r="Q4604" s="157" t="s">
        <v>8211</v>
      </c>
      <c r="R4604" s="158"/>
      <c r="S4604" s="159"/>
      <c r="T4604" s="159" t="s">
        <v>6983</v>
      </c>
      <c r="U4604" s="159" t="s">
        <v>8212</v>
      </c>
      <c r="V4604" s="154">
        <v>46118</v>
      </c>
      <c r="W4604" s="154">
        <v>46150</v>
      </c>
      <c r="X4604" s="154">
        <v>46182</v>
      </c>
      <c r="Y4604" s="160"/>
      <c r="Z4604" s="160"/>
      <c r="AA4604" s="153"/>
      <c r="AB4604" s="153"/>
      <c r="AC4604" s="182" t="e">
        <f t="shared" si="144"/>
        <v>#DIV/0!</v>
      </c>
      <c r="AD4604" s="153" t="e">
        <f t="shared" si="145"/>
        <v>#DIV/0!</v>
      </c>
      <c r="AE4604" s="207"/>
      <c r="AF4604" s="153"/>
      <c r="AG4604" s="159"/>
      <c r="AH4604" s="153"/>
      <c r="AI4604" s="161"/>
      <c r="AJ4604" s="153"/>
      <c r="AK4604" s="153"/>
      <c r="AL4604" s="207"/>
      <c r="AM4604" s="207"/>
      <c r="AN4604" s="207"/>
      <c r="AO4604" s="207"/>
      <c r="AP4604" s="147" t="s">
        <v>54</v>
      </c>
      <c r="AQ4604" s="147"/>
      <c r="AR4604" s="147"/>
      <c r="AS4604" s="209" t="s">
        <v>68</v>
      </c>
      <c r="AT4604" s="223" t="str">
        <f>MONTH(B4604)&amp;"/"&amp;YEAR(B4604)</f>
        <v>3/2026</v>
      </c>
      <c r="AU4604" s="223">
        <f>WEEKNUM(B4604)-WEEKNUM(EOMONTH(B4604,-1)+1)+1</f>
        <v>1</v>
      </c>
      <c r="AV4604" s="209" t="str">
        <f>MONTH(R4604)&amp;"/"&amp;YEAR(R4604)</f>
        <v>1/1900</v>
      </c>
      <c r="AW4604" s="209" t="e">
        <f>WEEKNUM(R4604)-WEEKNUM(EOMONTH(R4604,-1)+1)+1</f>
        <v>#NUM!</v>
      </c>
      <c r="AX4604" s="209">
        <f>IF(BB4604="S",IF(Q4604="1. Aceitou o programa",R4604-B4604,0),0)</f>
        <v>0</v>
      </c>
      <c r="AY4604" s="209">
        <f>IF(BB4604="S",IF(AND(S4604&lt;&gt;"",R4604&lt;&gt;""),S4604-R4604,0),0)</f>
        <v>0</v>
      </c>
      <c r="AZ4604" s="209">
        <f>IF(BB4604="S",IF(Q4604="1. Aceitou o programa",IF(OR(X4604="Não se Aplica",X4604=""),IF(OR(W4604="Não se Aplica",W4604=""),0,W4604-V4604),AVERAGE(X4604-W4604,W4604-V4604)),0),0)</f>
        <v>0</v>
      </c>
      <c r="BA4604" s="209">
        <f>IF(BB4604="S",IF(AND(Q4604="1. Aceitou o programa",AH4604="Realizada"),IFERROR(IF(AG4604="",0,AG4604-R4604),0),0),0)</f>
        <v>0</v>
      </c>
      <c r="BB4604" s="209" t="str">
        <f>_xlfn.XLOOKUP(U4604,'Lista Suspensa'!$AA$20:$AA$23,'Lista Suspensa'!$AB$20:$AB$23,"N/A")</f>
        <v>S</v>
      </c>
    </row>
    <row r="4605" spans="1:54" ht="12" customHeight="1">
      <c r="A4605" s="151" t="s">
        <v>54</v>
      </c>
      <c r="B4605" s="152">
        <v>46083</v>
      </c>
      <c r="C4605" s="153" t="s">
        <v>55</v>
      </c>
      <c r="D4605" s="153" t="s">
        <v>56</v>
      </c>
      <c r="E4605" s="244">
        <v>86957009</v>
      </c>
      <c r="F4605" s="144" t="s">
        <v>8232</v>
      </c>
      <c r="G4605" s="230"/>
      <c r="H4605" s="154">
        <v>31148</v>
      </c>
      <c r="I4605" s="153">
        <v>41</v>
      </c>
      <c r="J4605" s="148" t="s">
        <v>70</v>
      </c>
      <c r="K4605" s="153"/>
      <c r="L4605" s="153"/>
      <c r="M4605" s="153"/>
      <c r="N4605" s="153">
        <v>60</v>
      </c>
      <c r="O4605" s="155">
        <v>21984507912</v>
      </c>
      <c r="P4605" s="156" t="s">
        <v>60</v>
      </c>
      <c r="Q4605" s="157" t="s">
        <v>8211</v>
      </c>
      <c r="R4605" s="158"/>
      <c r="S4605" s="159"/>
      <c r="T4605" s="159" t="s">
        <v>6983</v>
      </c>
      <c r="U4605" s="159" t="s">
        <v>8212</v>
      </c>
      <c r="V4605" s="154">
        <v>46118</v>
      </c>
      <c r="W4605" s="154">
        <v>46150</v>
      </c>
      <c r="X4605" s="154">
        <v>46182</v>
      </c>
      <c r="Y4605" s="160"/>
      <c r="Z4605" s="160"/>
      <c r="AA4605" s="153"/>
      <c r="AB4605" s="153"/>
      <c r="AC4605" s="182" t="e">
        <f t="shared" si="144"/>
        <v>#DIV/0!</v>
      </c>
      <c r="AD4605" s="153" t="e">
        <f t="shared" si="145"/>
        <v>#DIV/0!</v>
      </c>
      <c r="AE4605" s="207"/>
      <c r="AF4605" s="153"/>
      <c r="AG4605" s="159"/>
      <c r="AH4605" s="153"/>
      <c r="AI4605" s="161"/>
      <c r="AJ4605" s="153"/>
      <c r="AK4605" s="153"/>
      <c r="AL4605" s="207"/>
      <c r="AM4605" s="207"/>
      <c r="AN4605" s="207"/>
      <c r="AO4605" s="207"/>
      <c r="AP4605" s="147" t="s">
        <v>54</v>
      </c>
      <c r="AQ4605" s="147"/>
      <c r="AR4605" s="147"/>
      <c r="AS4605" s="209" t="s">
        <v>68</v>
      </c>
      <c r="AT4605" s="223" t="str">
        <f>MONTH(B4605)&amp;"/"&amp;YEAR(B4605)</f>
        <v>3/2026</v>
      </c>
      <c r="AU4605" s="223">
        <f>WEEKNUM(B4605)-WEEKNUM(EOMONTH(B4605,-1)+1)+1</f>
        <v>1</v>
      </c>
      <c r="AV4605" s="209" t="str">
        <f>MONTH(R4605)&amp;"/"&amp;YEAR(R4605)</f>
        <v>1/1900</v>
      </c>
      <c r="AW4605" s="209" t="e">
        <f>WEEKNUM(R4605)-WEEKNUM(EOMONTH(R4605,-1)+1)+1</f>
        <v>#NUM!</v>
      </c>
      <c r="AX4605" s="209">
        <f>IF(BB4605="S",IF(Q4605="1. Aceitou o programa",R4605-B4605,0),0)</f>
        <v>0</v>
      </c>
      <c r="AY4605" s="209">
        <f>IF(BB4605="S",IF(AND(S4605&lt;&gt;"",R4605&lt;&gt;""),S4605-R4605,0),0)</f>
        <v>0</v>
      </c>
      <c r="AZ4605" s="209">
        <f>IF(BB4605="S",IF(Q4605="1. Aceitou o programa",IF(OR(X4605="Não se Aplica",X4605=""),IF(OR(W4605="Não se Aplica",W4605=""),0,W4605-V4605),AVERAGE(X4605-W4605,W4605-V4605)),0),0)</f>
        <v>0</v>
      </c>
      <c r="BA4605" s="209">
        <f>IF(BB4605="S",IF(AND(Q4605="1. Aceitou o programa",AH4605="Realizada"),IFERROR(IF(AG4605="",0,AG4605-R4605),0),0),0)</f>
        <v>0</v>
      </c>
      <c r="BB4605" s="209" t="str">
        <f>_xlfn.XLOOKUP(U4605,'Lista Suspensa'!$AA$20:$AA$23,'Lista Suspensa'!$AB$20:$AB$23,"N/A")</f>
        <v>S</v>
      </c>
    </row>
    <row r="4606" spans="1:54" ht="12" customHeight="1">
      <c r="A4606" s="151" t="s">
        <v>54</v>
      </c>
      <c r="B4606" s="152">
        <v>46083</v>
      </c>
      <c r="C4606" s="153" t="s">
        <v>55</v>
      </c>
      <c r="D4606" s="153" t="s">
        <v>56</v>
      </c>
      <c r="E4606" s="244">
        <v>87728754</v>
      </c>
      <c r="F4606" s="144" t="s">
        <v>8233</v>
      </c>
      <c r="G4606" s="230"/>
      <c r="H4606" s="154">
        <v>31583</v>
      </c>
      <c r="I4606" s="153">
        <v>39</v>
      </c>
      <c r="J4606" s="148" t="s">
        <v>70</v>
      </c>
      <c r="K4606" s="153"/>
      <c r="L4606" s="153"/>
      <c r="M4606" s="153"/>
      <c r="N4606" s="153">
        <v>450</v>
      </c>
      <c r="O4606" s="155">
        <v>11971301425</v>
      </c>
      <c r="P4606" s="156" t="s">
        <v>60</v>
      </c>
      <c r="Q4606" s="157" t="s">
        <v>8211</v>
      </c>
      <c r="R4606" s="158"/>
      <c r="S4606" s="159"/>
      <c r="T4606" s="159" t="s">
        <v>6983</v>
      </c>
      <c r="U4606" s="159" t="s">
        <v>8212</v>
      </c>
      <c r="V4606" s="154">
        <v>46118</v>
      </c>
      <c r="W4606" s="154">
        <v>46150</v>
      </c>
      <c r="X4606" s="154">
        <v>46182</v>
      </c>
      <c r="Y4606" s="160"/>
      <c r="Z4606" s="160"/>
      <c r="AA4606" s="153"/>
      <c r="AB4606" s="153"/>
      <c r="AC4606" s="182" t="e">
        <f t="shared" si="144"/>
        <v>#DIV/0!</v>
      </c>
      <c r="AD4606" s="153" t="e">
        <f t="shared" si="145"/>
        <v>#DIV/0!</v>
      </c>
      <c r="AE4606" s="207"/>
      <c r="AF4606" s="153"/>
      <c r="AG4606" s="159"/>
      <c r="AH4606" s="153"/>
      <c r="AI4606" s="161"/>
      <c r="AJ4606" s="153"/>
      <c r="AK4606" s="153"/>
      <c r="AL4606" s="207"/>
      <c r="AM4606" s="207"/>
      <c r="AN4606" s="207"/>
      <c r="AO4606" s="207"/>
      <c r="AP4606" s="147" t="s">
        <v>54</v>
      </c>
      <c r="AQ4606" s="147"/>
      <c r="AR4606" s="147"/>
      <c r="AS4606" s="209" t="s">
        <v>68</v>
      </c>
      <c r="AT4606" s="223" t="str">
        <f>MONTH(B4606)&amp;"/"&amp;YEAR(B4606)</f>
        <v>3/2026</v>
      </c>
      <c r="AU4606" s="223">
        <f>WEEKNUM(B4606)-WEEKNUM(EOMONTH(B4606,-1)+1)+1</f>
        <v>1</v>
      </c>
      <c r="AV4606" s="209" t="str">
        <f>MONTH(R4606)&amp;"/"&amp;YEAR(R4606)</f>
        <v>1/1900</v>
      </c>
      <c r="AW4606" s="209" t="e">
        <f>WEEKNUM(R4606)-WEEKNUM(EOMONTH(R4606,-1)+1)+1</f>
        <v>#NUM!</v>
      </c>
      <c r="AX4606" s="209">
        <f>IF(BB4606="S",IF(Q4606="1. Aceitou o programa",R4606-B4606,0),0)</f>
        <v>0</v>
      </c>
      <c r="AY4606" s="209">
        <f>IF(BB4606="S",IF(AND(S4606&lt;&gt;"",R4606&lt;&gt;""),S4606-R4606,0),0)</f>
        <v>0</v>
      </c>
      <c r="AZ4606" s="209">
        <f>IF(BB4606="S",IF(Q4606="1. Aceitou o programa",IF(OR(X4606="Não se Aplica",X4606=""),IF(OR(W4606="Não se Aplica",W4606=""),0,W4606-V4606),AVERAGE(X4606-W4606,W4606-V4606)),0),0)</f>
        <v>0</v>
      </c>
      <c r="BA4606" s="209">
        <f>IF(BB4606="S",IF(AND(Q4606="1. Aceitou o programa",AH4606="Realizada"),IFERROR(IF(AG4606="",0,AG4606-R4606),0),0),0)</f>
        <v>0</v>
      </c>
      <c r="BB4606" s="209" t="str">
        <f>_xlfn.XLOOKUP(U4606,'Lista Suspensa'!$AA$20:$AA$23,'Lista Suspensa'!$AB$20:$AB$23,"N/A")</f>
        <v>S</v>
      </c>
    </row>
    <row r="4607" spans="1:54" ht="12" customHeight="1">
      <c r="A4607" s="151" t="s">
        <v>54</v>
      </c>
      <c r="B4607" s="152">
        <v>46083</v>
      </c>
      <c r="C4607" s="153" t="s">
        <v>55</v>
      </c>
      <c r="D4607" s="153" t="s">
        <v>56</v>
      </c>
      <c r="E4607" s="244">
        <v>87552633</v>
      </c>
      <c r="F4607" s="144" t="s">
        <v>8234</v>
      </c>
      <c r="G4607" s="230"/>
      <c r="H4607" s="154">
        <v>32596</v>
      </c>
      <c r="I4607" s="153">
        <v>37</v>
      </c>
      <c r="J4607" s="148" t="s">
        <v>70</v>
      </c>
      <c r="K4607" s="153"/>
      <c r="L4607" s="153"/>
      <c r="M4607" s="153"/>
      <c r="N4607" s="153">
        <v>380</v>
      </c>
      <c r="O4607" s="155" t="s">
        <v>8235</v>
      </c>
      <c r="P4607" s="156" t="s">
        <v>2077</v>
      </c>
      <c r="Q4607" s="157" t="s">
        <v>8211</v>
      </c>
      <c r="R4607" s="158"/>
      <c r="S4607" s="159"/>
      <c r="T4607" s="159" t="s">
        <v>6983</v>
      </c>
      <c r="U4607" s="159" t="s">
        <v>8212</v>
      </c>
      <c r="V4607" s="154">
        <v>46118</v>
      </c>
      <c r="W4607" s="154">
        <v>46150</v>
      </c>
      <c r="X4607" s="154">
        <v>46182</v>
      </c>
      <c r="Y4607" s="160"/>
      <c r="Z4607" s="160"/>
      <c r="AA4607" s="153"/>
      <c r="AB4607" s="153"/>
      <c r="AC4607" s="182" t="e">
        <f t="shared" si="144"/>
        <v>#DIV/0!</v>
      </c>
      <c r="AD4607" s="153" t="e">
        <f t="shared" si="145"/>
        <v>#DIV/0!</v>
      </c>
      <c r="AE4607" s="207"/>
      <c r="AF4607" s="153"/>
      <c r="AG4607" s="159"/>
      <c r="AH4607" s="153"/>
      <c r="AI4607" s="161"/>
      <c r="AJ4607" s="153"/>
      <c r="AK4607" s="153"/>
      <c r="AL4607" s="207" t="s">
        <v>85</v>
      </c>
      <c r="AM4607" s="207" t="s">
        <v>86</v>
      </c>
      <c r="AN4607" s="207"/>
      <c r="AO4607" s="207"/>
      <c r="AP4607" s="147" t="s">
        <v>54</v>
      </c>
      <c r="AQ4607" s="147"/>
      <c r="AR4607" s="147"/>
      <c r="AS4607" s="209" t="s">
        <v>68</v>
      </c>
      <c r="AT4607" s="223" t="str">
        <f>MONTH(B4607)&amp;"/"&amp;YEAR(B4607)</f>
        <v>3/2026</v>
      </c>
      <c r="AU4607" s="223">
        <f>WEEKNUM(B4607)-WEEKNUM(EOMONTH(B4607,-1)+1)+1</f>
        <v>1</v>
      </c>
      <c r="AV4607" s="209" t="str">
        <f>MONTH(R4607)&amp;"/"&amp;YEAR(R4607)</f>
        <v>1/1900</v>
      </c>
      <c r="AW4607" s="209" t="e">
        <f>WEEKNUM(R4607)-WEEKNUM(EOMONTH(R4607,-1)+1)+1</f>
        <v>#NUM!</v>
      </c>
      <c r="AX4607" s="209">
        <f>IF(BB4607="S",IF(Q4607="1. Aceitou o programa",R4607-B4607,0),0)</f>
        <v>0</v>
      </c>
      <c r="AY4607" s="209">
        <f>IF(BB4607="S",IF(AND(S4607&lt;&gt;"",R4607&lt;&gt;""),S4607-R4607,0),0)</f>
        <v>0</v>
      </c>
      <c r="AZ4607" s="209">
        <f>IF(BB4607="S",IF(Q4607="1. Aceitou o programa",IF(OR(X4607="Não se Aplica",X4607=""),IF(OR(W4607="Não se Aplica",W4607=""),0,W4607-V4607),AVERAGE(X4607-W4607,W4607-V4607)),0),0)</f>
        <v>0</v>
      </c>
      <c r="BA4607" s="209">
        <f>IF(BB4607="S",IF(AND(Q4607="1. Aceitou o programa",AH4607="Realizada"),IFERROR(IF(AG4607="",0,AG4607-R4607),0),0),0)</f>
        <v>0</v>
      </c>
      <c r="BB4607" s="209" t="str">
        <f>_xlfn.XLOOKUP(U4607,'Lista Suspensa'!$AA$20:$AA$23,'Lista Suspensa'!$AB$20:$AB$23,"N/A")</f>
        <v>S</v>
      </c>
    </row>
    <row r="4608" spans="1:54" ht="12" customHeight="1">
      <c r="A4608" s="151" t="s">
        <v>54</v>
      </c>
      <c r="B4608" s="152">
        <v>46083</v>
      </c>
      <c r="C4608" s="153" t="s">
        <v>55</v>
      </c>
      <c r="D4608" s="153" t="s">
        <v>56</v>
      </c>
      <c r="E4608" s="244">
        <v>87667466</v>
      </c>
      <c r="F4608" s="144" t="s">
        <v>8236</v>
      </c>
      <c r="G4608" s="230"/>
      <c r="H4608" s="154">
        <v>33665</v>
      </c>
      <c r="I4608" s="153">
        <v>34</v>
      </c>
      <c r="J4608" s="148" t="s">
        <v>70</v>
      </c>
      <c r="K4608" s="153"/>
      <c r="L4608" s="153"/>
      <c r="M4608" s="153"/>
      <c r="N4608" s="153">
        <v>80</v>
      </c>
      <c r="O4608" s="155">
        <v>11982487348</v>
      </c>
      <c r="P4608" s="156" t="s">
        <v>60</v>
      </c>
      <c r="Q4608" s="157" t="s">
        <v>8211</v>
      </c>
      <c r="R4608" s="158"/>
      <c r="S4608" s="159"/>
      <c r="T4608" s="159" t="s">
        <v>6983</v>
      </c>
      <c r="U4608" s="159" t="s">
        <v>8212</v>
      </c>
      <c r="V4608" s="154">
        <v>46118</v>
      </c>
      <c r="W4608" s="154">
        <v>46150</v>
      </c>
      <c r="X4608" s="154">
        <v>46182</v>
      </c>
      <c r="Y4608" s="160"/>
      <c r="Z4608" s="160"/>
      <c r="AA4608" s="153"/>
      <c r="AB4608" s="153"/>
      <c r="AC4608" s="182" t="e">
        <f t="shared" si="144"/>
        <v>#DIV/0!</v>
      </c>
      <c r="AD4608" s="153" t="e">
        <f t="shared" si="145"/>
        <v>#DIV/0!</v>
      </c>
      <c r="AE4608" s="207"/>
      <c r="AF4608" s="153"/>
      <c r="AG4608" s="159"/>
      <c r="AH4608" s="153"/>
      <c r="AI4608" s="161"/>
      <c r="AJ4608" s="153"/>
      <c r="AK4608" s="153"/>
      <c r="AL4608" s="207"/>
      <c r="AM4608" s="207"/>
      <c r="AN4608" s="207"/>
      <c r="AO4608" s="207"/>
      <c r="AP4608" s="147" t="s">
        <v>54</v>
      </c>
      <c r="AQ4608" s="147"/>
      <c r="AR4608" s="147"/>
      <c r="AS4608" s="209" t="s">
        <v>68</v>
      </c>
      <c r="AT4608" s="223" t="str">
        <f>MONTH(B4608)&amp;"/"&amp;YEAR(B4608)</f>
        <v>3/2026</v>
      </c>
      <c r="AU4608" s="223">
        <f>WEEKNUM(B4608)-WEEKNUM(EOMONTH(B4608,-1)+1)+1</f>
        <v>1</v>
      </c>
      <c r="AV4608" s="209" t="str">
        <f>MONTH(R4608)&amp;"/"&amp;YEAR(R4608)</f>
        <v>1/1900</v>
      </c>
      <c r="AW4608" s="209" t="e">
        <f>WEEKNUM(R4608)-WEEKNUM(EOMONTH(R4608,-1)+1)+1</f>
        <v>#NUM!</v>
      </c>
      <c r="AX4608" s="209">
        <f>IF(BB4608="S",IF(Q4608="1. Aceitou o programa",R4608-B4608,0),0)</f>
        <v>0</v>
      </c>
      <c r="AY4608" s="209">
        <f>IF(BB4608="S",IF(AND(S4608&lt;&gt;"",R4608&lt;&gt;""),S4608-R4608,0),0)</f>
        <v>0</v>
      </c>
      <c r="AZ4608" s="209">
        <f>IF(BB4608="S",IF(Q4608="1. Aceitou o programa",IF(OR(X4608="Não se Aplica",X4608=""),IF(OR(W4608="Não se Aplica",W4608=""),0,W4608-V4608),AVERAGE(X4608-W4608,W4608-V4608)),0),0)</f>
        <v>0</v>
      </c>
      <c r="BA4608" s="209">
        <f>IF(BB4608="S",IF(AND(Q4608="1. Aceitou o programa",AH4608="Realizada"),IFERROR(IF(AG4608="",0,AG4608-R4608),0),0),0)</f>
        <v>0</v>
      </c>
      <c r="BB4608" s="209" t="str">
        <f>_xlfn.XLOOKUP(U4608,'Lista Suspensa'!$AA$20:$AA$23,'Lista Suspensa'!$AB$20:$AB$23,"N/A")</f>
        <v>S</v>
      </c>
    </row>
    <row r="4609" spans="1:54" ht="12" customHeight="1">
      <c r="A4609" s="151" t="s">
        <v>54</v>
      </c>
      <c r="B4609" s="152">
        <v>46083</v>
      </c>
      <c r="C4609" s="153" t="s">
        <v>55</v>
      </c>
      <c r="D4609" s="153" t="s">
        <v>56</v>
      </c>
      <c r="E4609" s="244">
        <v>87720048</v>
      </c>
      <c r="F4609" s="144" t="s">
        <v>8237</v>
      </c>
      <c r="G4609" s="230"/>
      <c r="H4609" s="154">
        <v>34169</v>
      </c>
      <c r="I4609" s="153">
        <v>32</v>
      </c>
      <c r="J4609" s="148" t="s">
        <v>70</v>
      </c>
      <c r="K4609" s="153"/>
      <c r="L4609" s="153"/>
      <c r="M4609" s="153"/>
      <c r="N4609" s="153">
        <v>400</v>
      </c>
      <c r="O4609" s="155">
        <v>21990012101</v>
      </c>
      <c r="P4609" s="156" t="s">
        <v>60</v>
      </c>
      <c r="Q4609" s="157" t="s">
        <v>8211</v>
      </c>
      <c r="R4609" s="158"/>
      <c r="S4609" s="159"/>
      <c r="T4609" s="159" t="s">
        <v>6983</v>
      </c>
      <c r="U4609" s="159" t="s">
        <v>8212</v>
      </c>
      <c r="V4609" s="154">
        <v>46118</v>
      </c>
      <c r="W4609" s="154">
        <v>46150</v>
      </c>
      <c r="X4609" s="154">
        <v>46182</v>
      </c>
      <c r="Y4609" s="160"/>
      <c r="Z4609" s="160"/>
      <c r="AA4609" s="153"/>
      <c r="AB4609" s="153"/>
      <c r="AC4609" s="182" t="e">
        <f t="shared" si="144"/>
        <v>#DIV/0!</v>
      </c>
      <c r="AD4609" s="153" t="e">
        <f t="shared" si="145"/>
        <v>#DIV/0!</v>
      </c>
      <c r="AE4609" s="207"/>
      <c r="AF4609" s="153"/>
      <c r="AG4609" s="159"/>
      <c r="AH4609" s="153"/>
      <c r="AI4609" s="161"/>
      <c r="AJ4609" s="153"/>
      <c r="AK4609" s="153"/>
      <c r="AL4609" s="207"/>
      <c r="AM4609" s="207"/>
      <c r="AN4609" s="207"/>
      <c r="AO4609" s="207"/>
      <c r="AP4609" s="147" t="s">
        <v>54</v>
      </c>
      <c r="AQ4609" s="147"/>
      <c r="AR4609" s="147"/>
      <c r="AS4609" s="209" t="s">
        <v>68</v>
      </c>
      <c r="AT4609" s="223" t="str">
        <f>MONTH(B4609)&amp;"/"&amp;YEAR(B4609)</f>
        <v>3/2026</v>
      </c>
      <c r="AU4609" s="223">
        <f>WEEKNUM(B4609)-WEEKNUM(EOMONTH(B4609,-1)+1)+1</f>
        <v>1</v>
      </c>
      <c r="AV4609" s="209" t="str">
        <f>MONTH(R4609)&amp;"/"&amp;YEAR(R4609)</f>
        <v>1/1900</v>
      </c>
      <c r="AW4609" s="209" t="e">
        <f>WEEKNUM(R4609)-WEEKNUM(EOMONTH(R4609,-1)+1)+1</f>
        <v>#NUM!</v>
      </c>
      <c r="AX4609" s="209">
        <f>IF(BB4609="S",IF(Q4609="1. Aceitou o programa",R4609-B4609,0),0)</f>
        <v>0</v>
      </c>
      <c r="AY4609" s="209">
        <f>IF(BB4609="S",IF(AND(S4609&lt;&gt;"",R4609&lt;&gt;""),S4609-R4609,0),0)</f>
        <v>0</v>
      </c>
      <c r="AZ4609" s="209">
        <f>IF(BB4609="S",IF(Q4609="1. Aceitou o programa",IF(OR(X4609="Não se Aplica",X4609=""),IF(OR(W4609="Não se Aplica",W4609=""),0,W4609-V4609),AVERAGE(X4609-W4609,W4609-V4609)),0),0)</f>
        <v>0</v>
      </c>
      <c r="BA4609" s="209">
        <f>IF(BB4609="S",IF(AND(Q4609="1. Aceitou o programa",AH4609="Realizada"),IFERROR(IF(AG4609="",0,AG4609-R4609),0),0),0)</f>
        <v>0</v>
      </c>
      <c r="BB4609" s="209" t="str">
        <f>_xlfn.XLOOKUP(U4609,'Lista Suspensa'!$AA$20:$AA$23,'Lista Suspensa'!$AB$20:$AB$23,"N/A")</f>
        <v>S</v>
      </c>
    </row>
    <row r="4610" spans="1:54" ht="12" customHeight="1">
      <c r="A4610" s="151" t="s">
        <v>54</v>
      </c>
      <c r="B4610" s="152">
        <v>46083</v>
      </c>
      <c r="C4610" s="153" t="s">
        <v>55</v>
      </c>
      <c r="D4610" s="153" t="s">
        <v>56</v>
      </c>
      <c r="E4610" s="244">
        <v>89353233</v>
      </c>
      <c r="F4610" s="144" t="s">
        <v>8238</v>
      </c>
      <c r="G4610" s="230"/>
      <c r="H4610" s="154">
        <v>36204</v>
      </c>
      <c r="I4610" s="153">
        <v>27</v>
      </c>
      <c r="J4610" s="148" t="s">
        <v>70</v>
      </c>
      <c r="K4610" s="153"/>
      <c r="L4610" s="153"/>
      <c r="M4610" s="153"/>
      <c r="N4610" s="153">
        <v>380</v>
      </c>
      <c r="O4610" s="155" t="s">
        <v>8239</v>
      </c>
      <c r="P4610" s="156" t="s">
        <v>2077</v>
      </c>
      <c r="Q4610" s="157" t="s">
        <v>8211</v>
      </c>
      <c r="R4610" s="158"/>
      <c r="S4610" s="159"/>
      <c r="T4610" s="159" t="s">
        <v>6983</v>
      </c>
      <c r="U4610" s="159" t="s">
        <v>8212</v>
      </c>
      <c r="V4610" s="154">
        <v>46118</v>
      </c>
      <c r="W4610" s="154">
        <v>46150</v>
      </c>
      <c r="X4610" s="154">
        <v>46182</v>
      </c>
      <c r="Y4610" s="160"/>
      <c r="Z4610" s="160"/>
      <c r="AA4610" s="153"/>
      <c r="AB4610" s="153"/>
      <c r="AC4610" s="182" t="e">
        <f t="shared" ref="AC4610:AC4673" si="146">SUM(AA4610/(AB4610^2))</f>
        <v>#DIV/0!</v>
      </c>
      <c r="AD4610" s="153" t="e">
        <f t="shared" ref="AD4610:AD4673" si="147">IF(AC4610&lt;18.5,"ABAIXO DO PESO",
(IF(AC4610&lt;=24.9,"PESO NORMAL",
(IF(AC4610&lt;=29.9,"SOBREPESO",
(IF(AC4610&lt;=34.9,"OBESIDADE I",
(IF(AC4610&lt;=39.9,"OBESIDADE II",
(IF(AC4610&lt;=999,"OBESIDADE III","VAZIO")))))))))))</f>
        <v>#DIV/0!</v>
      </c>
      <c r="AE4610" s="207"/>
      <c r="AF4610" s="153"/>
      <c r="AG4610" s="159"/>
      <c r="AH4610" s="153"/>
      <c r="AI4610" s="161"/>
      <c r="AJ4610" s="153"/>
      <c r="AK4610" s="153"/>
      <c r="AL4610" s="207" t="s">
        <v>85</v>
      </c>
      <c r="AM4610" s="207" t="s">
        <v>86</v>
      </c>
      <c r="AN4610" s="207"/>
      <c r="AO4610" s="207"/>
      <c r="AP4610" s="147" t="s">
        <v>54</v>
      </c>
      <c r="AQ4610" s="147"/>
      <c r="AR4610" s="147"/>
      <c r="AS4610" s="209" t="s">
        <v>68</v>
      </c>
      <c r="AT4610" s="223" t="str">
        <f>MONTH(B4610)&amp;"/"&amp;YEAR(B4610)</f>
        <v>3/2026</v>
      </c>
      <c r="AU4610" s="223">
        <f>WEEKNUM(B4610)-WEEKNUM(EOMONTH(B4610,-1)+1)+1</f>
        <v>1</v>
      </c>
      <c r="AV4610" s="209" t="str">
        <f>MONTH(R4610)&amp;"/"&amp;YEAR(R4610)</f>
        <v>1/1900</v>
      </c>
      <c r="AW4610" s="209" t="e">
        <f>WEEKNUM(R4610)-WEEKNUM(EOMONTH(R4610,-1)+1)+1</f>
        <v>#NUM!</v>
      </c>
      <c r="AX4610" s="209">
        <f>IF(BB4610="S",IF(Q4610="1. Aceitou o programa",R4610-B4610,0),0)</f>
        <v>0</v>
      </c>
      <c r="AY4610" s="209">
        <f>IF(BB4610="S",IF(AND(S4610&lt;&gt;"",R4610&lt;&gt;""),S4610-R4610,0),0)</f>
        <v>0</v>
      </c>
      <c r="AZ4610" s="209">
        <f>IF(BB4610="S",IF(Q4610="1. Aceitou o programa",IF(OR(X4610="Não se Aplica",X4610=""),IF(OR(W4610="Não se Aplica",W4610=""),0,W4610-V4610),AVERAGE(X4610-W4610,W4610-V4610)),0),0)</f>
        <v>0</v>
      </c>
      <c r="BA4610" s="209">
        <f>IF(BB4610="S",IF(AND(Q4610="1. Aceitou o programa",AH4610="Realizada"),IFERROR(IF(AG4610="",0,AG4610-R4610),0),0),0)</f>
        <v>0</v>
      </c>
      <c r="BB4610" s="209" t="str">
        <f>_xlfn.XLOOKUP(U4610,'Lista Suspensa'!$AA$20:$AA$23,'Lista Suspensa'!$AB$20:$AB$23,"N/A")</f>
        <v>S</v>
      </c>
    </row>
    <row r="4611" spans="1:54" ht="12" customHeight="1">
      <c r="A4611" s="151" t="s">
        <v>54</v>
      </c>
      <c r="B4611" s="152">
        <v>46083</v>
      </c>
      <c r="C4611" s="153" t="s">
        <v>55</v>
      </c>
      <c r="D4611" s="153" t="s">
        <v>56</v>
      </c>
      <c r="E4611" s="244">
        <v>89395352</v>
      </c>
      <c r="F4611" s="144" t="s">
        <v>8240</v>
      </c>
      <c r="G4611" s="230"/>
      <c r="H4611" s="154">
        <v>37322</v>
      </c>
      <c r="I4611" s="153">
        <v>24</v>
      </c>
      <c r="J4611" s="148" t="s">
        <v>70</v>
      </c>
      <c r="K4611" s="153"/>
      <c r="L4611" s="153"/>
      <c r="M4611" s="153"/>
      <c r="N4611" s="153">
        <v>75</v>
      </c>
      <c r="O4611" s="155" t="s">
        <v>8241</v>
      </c>
      <c r="P4611" s="156" t="s">
        <v>2026</v>
      </c>
      <c r="Q4611" s="157" t="s">
        <v>8211</v>
      </c>
      <c r="R4611" s="158"/>
      <c r="S4611" s="159"/>
      <c r="T4611" s="159" t="s">
        <v>6983</v>
      </c>
      <c r="U4611" s="159" t="s">
        <v>8212</v>
      </c>
      <c r="V4611" s="154">
        <v>46112</v>
      </c>
      <c r="W4611" s="154">
        <v>46150</v>
      </c>
      <c r="X4611" s="154">
        <v>46182</v>
      </c>
      <c r="Y4611" s="160"/>
      <c r="Z4611" s="160"/>
      <c r="AA4611" s="153"/>
      <c r="AB4611" s="153"/>
      <c r="AC4611" s="182" t="e">
        <f t="shared" si="146"/>
        <v>#DIV/0!</v>
      </c>
      <c r="AD4611" s="153" t="e">
        <f t="shared" si="147"/>
        <v>#DIV/0!</v>
      </c>
      <c r="AE4611" s="207"/>
      <c r="AF4611" s="153"/>
      <c r="AG4611" s="159"/>
      <c r="AH4611" s="153"/>
      <c r="AI4611" s="161"/>
      <c r="AJ4611" s="153"/>
      <c r="AK4611" s="153"/>
      <c r="AL4611" s="207"/>
      <c r="AM4611" s="207"/>
      <c r="AN4611" s="207"/>
      <c r="AO4611" s="207"/>
      <c r="AP4611" s="147" t="s">
        <v>54</v>
      </c>
      <c r="AQ4611" s="147"/>
      <c r="AR4611" s="147"/>
      <c r="AS4611" s="209" t="s">
        <v>68</v>
      </c>
      <c r="AT4611" s="223" t="str">
        <f>MONTH(B4611)&amp;"/"&amp;YEAR(B4611)</f>
        <v>3/2026</v>
      </c>
      <c r="AU4611" s="223">
        <f>WEEKNUM(B4611)-WEEKNUM(EOMONTH(B4611,-1)+1)+1</f>
        <v>1</v>
      </c>
      <c r="AV4611" s="209" t="str">
        <f>MONTH(R4611)&amp;"/"&amp;YEAR(R4611)</f>
        <v>1/1900</v>
      </c>
      <c r="AW4611" s="209" t="e">
        <f>WEEKNUM(R4611)-WEEKNUM(EOMONTH(R4611,-1)+1)+1</f>
        <v>#NUM!</v>
      </c>
      <c r="AX4611" s="209">
        <f>IF(BB4611="S",IF(Q4611="1. Aceitou o programa",R4611-B4611,0),0)</f>
        <v>0</v>
      </c>
      <c r="AY4611" s="209">
        <f>IF(BB4611="S",IF(AND(S4611&lt;&gt;"",R4611&lt;&gt;""),S4611-R4611,0),0)</f>
        <v>0</v>
      </c>
      <c r="AZ4611" s="209">
        <f>IF(BB4611="S",IF(Q4611="1. Aceitou o programa",IF(OR(X4611="Não se Aplica",X4611=""),IF(OR(W4611="Não se Aplica",W4611=""),0,W4611-V4611),AVERAGE(X4611-W4611,W4611-V4611)),0),0)</f>
        <v>0</v>
      </c>
      <c r="BA4611" s="209">
        <f>IF(BB4611="S",IF(AND(Q4611="1. Aceitou o programa",AH4611="Realizada"),IFERROR(IF(AG4611="",0,AG4611-R4611),0),0),0)</f>
        <v>0</v>
      </c>
      <c r="BB4611" s="209" t="str">
        <f>_xlfn.XLOOKUP(U4611,'Lista Suspensa'!$AA$20:$AA$23,'Lista Suspensa'!$AB$20:$AB$23,"N/A")</f>
        <v>S</v>
      </c>
    </row>
    <row r="4612" spans="1:54" ht="12" customHeight="1">
      <c r="A4612" s="151" t="s">
        <v>54</v>
      </c>
      <c r="B4612" s="152">
        <v>46083</v>
      </c>
      <c r="C4612" s="153" t="s">
        <v>55</v>
      </c>
      <c r="D4612" s="153" t="s">
        <v>56</v>
      </c>
      <c r="E4612" s="244">
        <v>89726946</v>
      </c>
      <c r="F4612" s="144" t="s">
        <v>8242</v>
      </c>
      <c r="G4612" s="230"/>
      <c r="H4612" s="154">
        <v>37458</v>
      </c>
      <c r="I4612" s="153">
        <v>23</v>
      </c>
      <c r="J4612" s="148" t="s">
        <v>70</v>
      </c>
      <c r="K4612" s="153"/>
      <c r="L4612" s="153"/>
      <c r="M4612" s="153"/>
      <c r="N4612" s="153">
        <v>60</v>
      </c>
      <c r="O4612" s="155">
        <v>11973500299</v>
      </c>
      <c r="P4612" s="156" t="s">
        <v>60</v>
      </c>
      <c r="Q4612" s="157" t="s">
        <v>8211</v>
      </c>
      <c r="R4612" s="158"/>
      <c r="S4612" s="159"/>
      <c r="T4612" s="159" t="s">
        <v>6983</v>
      </c>
      <c r="U4612" s="159" t="s">
        <v>8212</v>
      </c>
      <c r="V4612" s="154">
        <v>46118</v>
      </c>
      <c r="W4612" s="154">
        <v>46150</v>
      </c>
      <c r="X4612" s="154">
        <v>46182</v>
      </c>
      <c r="Y4612" s="160"/>
      <c r="Z4612" s="160"/>
      <c r="AA4612" s="153"/>
      <c r="AB4612" s="153"/>
      <c r="AC4612" s="182" t="e">
        <f t="shared" si="146"/>
        <v>#DIV/0!</v>
      </c>
      <c r="AD4612" s="153" t="e">
        <f t="shared" si="147"/>
        <v>#DIV/0!</v>
      </c>
      <c r="AE4612" s="207"/>
      <c r="AF4612" s="153"/>
      <c r="AG4612" s="159"/>
      <c r="AH4612" s="153"/>
      <c r="AI4612" s="161"/>
      <c r="AJ4612" s="153"/>
      <c r="AK4612" s="153"/>
      <c r="AL4612" s="207"/>
      <c r="AM4612" s="207"/>
      <c r="AN4612" s="207"/>
      <c r="AO4612" s="207"/>
      <c r="AP4612" s="147" t="s">
        <v>54</v>
      </c>
      <c r="AQ4612" s="147"/>
      <c r="AR4612" s="147"/>
      <c r="AS4612" s="209" t="s">
        <v>68</v>
      </c>
      <c r="AT4612" s="223" t="str">
        <f>MONTH(B4612)&amp;"/"&amp;YEAR(B4612)</f>
        <v>3/2026</v>
      </c>
      <c r="AU4612" s="223">
        <f>WEEKNUM(B4612)-WEEKNUM(EOMONTH(B4612,-1)+1)+1</f>
        <v>1</v>
      </c>
      <c r="AV4612" s="209" t="str">
        <f>MONTH(R4612)&amp;"/"&amp;YEAR(R4612)</f>
        <v>1/1900</v>
      </c>
      <c r="AW4612" s="209" t="e">
        <f>WEEKNUM(R4612)-WEEKNUM(EOMONTH(R4612,-1)+1)+1</f>
        <v>#NUM!</v>
      </c>
      <c r="AX4612" s="209">
        <f>IF(BB4612="S",IF(Q4612="1. Aceitou o programa",R4612-B4612,0),0)</f>
        <v>0</v>
      </c>
      <c r="AY4612" s="209">
        <f>IF(BB4612="S",IF(AND(S4612&lt;&gt;"",R4612&lt;&gt;""),S4612-R4612,0),0)</f>
        <v>0</v>
      </c>
      <c r="AZ4612" s="209">
        <f>IF(BB4612="S",IF(Q4612="1. Aceitou o programa",IF(OR(X4612="Não se Aplica",X4612=""),IF(OR(W4612="Não se Aplica",W4612=""),0,W4612-V4612),AVERAGE(X4612-W4612,W4612-V4612)),0),0)</f>
        <v>0</v>
      </c>
      <c r="BA4612" s="209">
        <f>IF(BB4612="S",IF(AND(Q4612="1. Aceitou o programa",AH4612="Realizada"),IFERROR(IF(AG4612="",0,AG4612-R4612),0),0),0)</f>
        <v>0</v>
      </c>
      <c r="BB4612" s="209" t="str">
        <f>_xlfn.XLOOKUP(U4612,'Lista Suspensa'!$AA$20:$AA$23,'Lista Suspensa'!$AB$20:$AB$23,"N/A")</f>
        <v>S</v>
      </c>
    </row>
    <row r="4613" spans="1:54" ht="12" customHeight="1">
      <c r="A4613" s="151" t="s">
        <v>54</v>
      </c>
      <c r="B4613" s="152">
        <v>46083</v>
      </c>
      <c r="C4613" s="153" t="s">
        <v>55</v>
      </c>
      <c r="D4613" s="153" t="s">
        <v>56</v>
      </c>
      <c r="E4613" s="244">
        <v>72938502</v>
      </c>
      <c r="F4613" s="144" t="s">
        <v>8243</v>
      </c>
      <c r="G4613" s="230"/>
      <c r="H4613" s="154">
        <v>23266</v>
      </c>
      <c r="I4613" s="153">
        <v>62</v>
      </c>
      <c r="J4613" s="148" t="s">
        <v>70</v>
      </c>
      <c r="K4613" s="153"/>
      <c r="L4613" s="153"/>
      <c r="M4613" s="153"/>
      <c r="N4613" s="153">
        <v>50</v>
      </c>
      <c r="O4613" s="155" t="s">
        <v>8244</v>
      </c>
      <c r="P4613" s="156" t="s">
        <v>2026</v>
      </c>
      <c r="Q4613" s="157" t="s">
        <v>8211</v>
      </c>
      <c r="R4613" s="158"/>
      <c r="S4613" s="159"/>
      <c r="T4613" s="159" t="s">
        <v>6983</v>
      </c>
      <c r="U4613" s="159" t="s">
        <v>8212</v>
      </c>
      <c r="V4613" s="154">
        <v>46112</v>
      </c>
      <c r="W4613" s="154">
        <v>46150</v>
      </c>
      <c r="X4613" s="154">
        <v>46182</v>
      </c>
      <c r="Y4613" s="160"/>
      <c r="Z4613" s="160"/>
      <c r="AA4613" s="153"/>
      <c r="AB4613" s="153"/>
      <c r="AC4613" s="182" t="e">
        <f t="shared" si="146"/>
        <v>#DIV/0!</v>
      </c>
      <c r="AD4613" s="153" t="e">
        <f t="shared" si="147"/>
        <v>#DIV/0!</v>
      </c>
      <c r="AE4613" s="207"/>
      <c r="AF4613" s="153"/>
      <c r="AG4613" s="159"/>
      <c r="AH4613" s="153"/>
      <c r="AI4613" s="161"/>
      <c r="AJ4613" s="153"/>
      <c r="AK4613" s="153"/>
      <c r="AL4613" s="207"/>
      <c r="AM4613" s="207"/>
      <c r="AN4613" s="207"/>
      <c r="AO4613" s="207" t="s">
        <v>6882</v>
      </c>
      <c r="AP4613" s="147" t="s">
        <v>54</v>
      </c>
      <c r="AQ4613" s="147"/>
      <c r="AR4613" s="147"/>
      <c r="AS4613" s="209" t="s">
        <v>68</v>
      </c>
      <c r="AT4613" s="223" t="str">
        <f>MONTH(B4613)&amp;"/"&amp;YEAR(B4613)</f>
        <v>3/2026</v>
      </c>
      <c r="AU4613" s="223">
        <f>WEEKNUM(B4613)-WEEKNUM(EOMONTH(B4613,-1)+1)+1</f>
        <v>1</v>
      </c>
      <c r="AV4613" s="209" t="str">
        <f>MONTH(R4613)&amp;"/"&amp;YEAR(R4613)</f>
        <v>1/1900</v>
      </c>
      <c r="AW4613" s="209" t="e">
        <f>WEEKNUM(R4613)-WEEKNUM(EOMONTH(R4613,-1)+1)+1</f>
        <v>#NUM!</v>
      </c>
      <c r="AX4613" s="209">
        <f>IF(BB4613="S",IF(Q4613="1. Aceitou o programa",R4613-B4613,0),0)</f>
        <v>0</v>
      </c>
      <c r="AY4613" s="209">
        <f>IF(BB4613="S",IF(AND(S4613&lt;&gt;"",R4613&lt;&gt;""),S4613-R4613,0),0)</f>
        <v>0</v>
      </c>
      <c r="AZ4613" s="209">
        <f>IF(BB4613="S",IF(Q4613="1. Aceitou o programa",IF(OR(X4613="Não se Aplica",X4613=""),IF(OR(W4613="Não se Aplica",W4613=""),0,W4613-V4613),AVERAGE(X4613-W4613,W4613-V4613)),0),0)</f>
        <v>0</v>
      </c>
      <c r="BA4613" s="209">
        <f>IF(BB4613="S",IF(AND(Q4613="1. Aceitou o programa",AH4613="Realizada"),IFERROR(IF(AG4613="",0,AG4613-R4613),0),0),0)</f>
        <v>0</v>
      </c>
      <c r="BB4613" s="209" t="str">
        <f>_xlfn.XLOOKUP(U4613,'Lista Suspensa'!$AA$20:$AA$23,'Lista Suspensa'!$AB$20:$AB$23,"N/A")</f>
        <v>S</v>
      </c>
    </row>
    <row r="4614" spans="1:54" ht="12" customHeight="1">
      <c r="A4614" s="151" t="s">
        <v>54</v>
      </c>
      <c r="B4614" s="152">
        <v>46083</v>
      </c>
      <c r="C4614" s="153" t="s">
        <v>55</v>
      </c>
      <c r="D4614" s="153" t="s">
        <v>56</v>
      </c>
      <c r="E4614" s="244">
        <v>87279487</v>
      </c>
      <c r="F4614" s="144" t="s">
        <v>8245</v>
      </c>
      <c r="G4614" s="230"/>
      <c r="H4614" s="154">
        <v>27647</v>
      </c>
      <c r="I4614" s="153">
        <v>50</v>
      </c>
      <c r="J4614" s="148" t="s">
        <v>70</v>
      </c>
      <c r="K4614" s="153" t="s">
        <v>422</v>
      </c>
      <c r="L4614" s="153"/>
      <c r="M4614" s="153"/>
      <c r="N4614" s="153">
        <v>40</v>
      </c>
      <c r="O4614" s="155" t="s">
        <v>8246</v>
      </c>
      <c r="P4614" s="156" t="s">
        <v>60</v>
      </c>
      <c r="Q4614" s="157" t="s">
        <v>8211</v>
      </c>
      <c r="R4614" s="158"/>
      <c r="S4614" s="159"/>
      <c r="T4614" s="159" t="s">
        <v>6983</v>
      </c>
      <c r="U4614" s="159" t="s">
        <v>8212</v>
      </c>
      <c r="V4614" s="154">
        <v>46118</v>
      </c>
      <c r="W4614" s="154">
        <v>46150</v>
      </c>
      <c r="X4614" s="154">
        <v>46182</v>
      </c>
      <c r="Y4614" s="160"/>
      <c r="Z4614" s="160"/>
      <c r="AA4614" s="153"/>
      <c r="AB4614" s="153"/>
      <c r="AC4614" s="182" t="e">
        <f t="shared" si="146"/>
        <v>#DIV/0!</v>
      </c>
      <c r="AD4614" s="153" t="e">
        <f t="shared" si="147"/>
        <v>#DIV/0!</v>
      </c>
      <c r="AE4614" s="207"/>
      <c r="AF4614" s="153"/>
      <c r="AG4614" s="159"/>
      <c r="AH4614" s="153"/>
      <c r="AI4614" s="161"/>
      <c r="AJ4614" s="153"/>
      <c r="AK4614" s="153"/>
      <c r="AL4614" s="207"/>
      <c r="AM4614" s="207"/>
      <c r="AN4614" s="207"/>
      <c r="AO4614" s="207"/>
      <c r="AP4614" s="147" t="s">
        <v>54</v>
      </c>
      <c r="AQ4614" s="147"/>
      <c r="AR4614" s="147"/>
      <c r="AS4614" s="209" t="s">
        <v>68</v>
      </c>
      <c r="AT4614" s="223" t="str">
        <f>MONTH(B4614)&amp;"/"&amp;YEAR(B4614)</f>
        <v>3/2026</v>
      </c>
      <c r="AU4614" s="223">
        <f>WEEKNUM(B4614)-WEEKNUM(EOMONTH(B4614,-1)+1)+1</f>
        <v>1</v>
      </c>
      <c r="AV4614" s="209" t="str">
        <f>MONTH(R4614)&amp;"/"&amp;YEAR(R4614)</f>
        <v>1/1900</v>
      </c>
      <c r="AW4614" s="209" t="e">
        <f>WEEKNUM(R4614)-WEEKNUM(EOMONTH(R4614,-1)+1)+1</f>
        <v>#NUM!</v>
      </c>
      <c r="AX4614" s="209">
        <f>IF(BB4614="S",IF(Q4614="1. Aceitou o programa",R4614-B4614,0),0)</f>
        <v>0</v>
      </c>
      <c r="AY4614" s="209">
        <f>IF(BB4614="S",IF(AND(S4614&lt;&gt;"",R4614&lt;&gt;""),S4614-R4614,0),0)</f>
        <v>0</v>
      </c>
      <c r="AZ4614" s="209">
        <f>IF(BB4614="S",IF(Q4614="1. Aceitou o programa",IF(OR(X4614="Não se Aplica",X4614=""),IF(OR(W4614="Não se Aplica",W4614=""),0,W4614-V4614),AVERAGE(X4614-W4614,W4614-V4614)),0),0)</f>
        <v>0</v>
      </c>
      <c r="BA4614" s="209">
        <f>IF(BB4614="S",IF(AND(Q4614="1. Aceitou o programa",AH4614="Realizada"),IFERROR(IF(AG4614="",0,AG4614-R4614),0),0),0)</f>
        <v>0</v>
      </c>
      <c r="BB4614" s="209" t="str">
        <f>_xlfn.XLOOKUP(U4614,'Lista Suspensa'!$AA$20:$AA$23,'Lista Suspensa'!$AB$20:$AB$23,"N/A")</f>
        <v>S</v>
      </c>
    </row>
    <row r="4615" spans="1:54" ht="12" customHeight="1">
      <c r="A4615" s="151" t="s">
        <v>54</v>
      </c>
      <c r="B4615" s="152">
        <v>46083</v>
      </c>
      <c r="C4615" s="153" t="s">
        <v>55</v>
      </c>
      <c r="D4615" s="153" t="s">
        <v>56</v>
      </c>
      <c r="E4615" s="244">
        <v>218907354</v>
      </c>
      <c r="F4615" s="144" t="s">
        <v>8247</v>
      </c>
      <c r="G4615" s="230"/>
      <c r="H4615" s="154">
        <v>15470</v>
      </c>
      <c r="I4615" s="153">
        <v>84</v>
      </c>
      <c r="J4615" s="148" t="s">
        <v>58</v>
      </c>
      <c r="K4615" s="153" t="s">
        <v>101</v>
      </c>
      <c r="L4615" s="153"/>
      <c r="M4615" s="153"/>
      <c r="N4615" s="153">
        <v>400</v>
      </c>
      <c r="O4615" s="155" t="s">
        <v>8248</v>
      </c>
      <c r="P4615" s="156" t="s">
        <v>2026</v>
      </c>
      <c r="Q4615" s="157" t="s">
        <v>8211</v>
      </c>
      <c r="R4615" s="158"/>
      <c r="S4615" s="159"/>
      <c r="T4615" s="159" t="s">
        <v>6983</v>
      </c>
      <c r="U4615" s="159" t="s">
        <v>8212</v>
      </c>
      <c r="V4615" s="154">
        <v>46111</v>
      </c>
      <c r="W4615" s="154">
        <v>46150</v>
      </c>
      <c r="X4615" s="154">
        <v>46182</v>
      </c>
      <c r="Y4615" s="160"/>
      <c r="Z4615" s="160"/>
      <c r="AA4615" s="153"/>
      <c r="AB4615" s="153"/>
      <c r="AC4615" s="182" t="e">
        <f t="shared" si="146"/>
        <v>#DIV/0!</v>
      </c>
      <c r="AD4615" s="153" t="e">
        <f t="shared" si="147"/>
        <v>#DIV/0!</v>
      </c>
      <c r="AE4615" s="207"/>
      <c r="AF4615" s="153"/>
      <c r="AG4615" s="159"/>
      <c r="AH4615" s="153"/>
      <c r="AI4615" s="161"/>
      <c r="AJ4615" s="153"/>
      <c r="AK4615" s="153"/>
      <c r="AL4615" s="207"/>
      <c r="AM4615" s="207"/>
      <c r="AN4615" s="207"/>
      <c r="AO4615" s="207"/>
      <c r="AP4615" s="147" t="s">
        <v>54</v>
      </c>
      <c r="AQ4615" s="147"/>
      <c r="AR4615" s="147"/>
      <c r="AS4615" s="209" t="s">
        <v>68</v>
      </c>
      <c r="AT4615" s="223" t="str">
        <f>MONTH(B4615)&amp;"/"&amp;YEAR(B4615)</f>
        <v>3/2026</v>
      </c>
      <c r="AU4615" s="223">
        <f>WEEKNUM(B4615)-WEEKNUM(EOMONTH(B4615,-1)+1)+1</f>
        <v>1</v>
      </c>
      <c r="AV4615" s="209" t="str">
        <f>MONTH(R4615)&amp;"/"&amp;YEAR(R4615)</f>
        <v>1/1900</v>
      </c>
      <c r="AW4615" s="209" t="e">
        <f>WEEKNUM(R4615)-WEEKNUM(EOMONTH(R4615,-1)+1)+1</f>
        <v>#NUM!</v>
      </c>
      <c r="AX4615" s="209">
        <f>IF(BB4615="S",IF(Q4615="1. Aceitou o programa",R4615-B4615,0),0)</f>
        <v>0</v>
      </c>
      <c r="AY4615" s="209">
        <f>IF(BB4615="S",IF(AND(S4615&lt;&gt;"",R4615&lt;&gt;""),S4615-R4615,0),0)</f>
        <v>0</v>
      </c>
      <c r="AZ4615" s="209">
        <f>IF(BB4615="S",IF(Q4615="1. Aceitou o programa",IF(OR(X4615="Não se Aplica",X4615=""),IF(OR(W4615="Não se Aplica",W4615=""),0,W4615-V4615),AVERAGE(X4615-W4615,W4615-V4615)),0),0)</f>
        <v>0</v>
      </c>
      <c r="BA4615" s="209">
        <f>IF(BB4615="S",IF(AND(Q4615="1. Aceitou o programa",AH4615="Realizada"),IFERROR(IF(AG4615="",0,AG4615-R4615),0),0),0)</f>
        <v>0</v>
      </c>
      <c r="BB4615" s="209" t="str">
        <f>_xlfn.XLOOKUP(U4615,'Lista Suspensa'!$AA$20:$AA$23,'Lista Suspensa'!$AB$20:$AB$23,"N/A")</f>
        <v>S</v>
      </c>
    </row>
    <row r="4616" spans="1:54" ht="12" customHeight="1">
      <c r="A4616" s="151" t="s">
        <v>54</v>
      </c>
      <c r="B4616" s="152">
        <v>46083</v>
      </c>
      <c r="C4616" s="153" t="s">
        <v>55</v>
      </c>
      <c r="D4616" s="153" t="s">
        <v>56</v>
      </c>
      <c r="E4616" s="244">
        <v>87552094</v>
      </c>
      <c r="F4616" s="144" t="s">
        <v>8249</v>
      </c>
      <c r="G4616" s="230"/>
      <c r="H4616" s="154">
        <v>17360</v>
      </c>
      <c r="I4616" s="153">
        <v>78</v>
      </c>
      <c r="J4616" s="148" t="s">
        <v>70</v>
      </c>
      <c r="K4616" s="153" t="s">
        <v>101</v>
      </c>
      <c r="L4616" s="153"/>
      <c r="M4616" s="153"/>
      <c r="N4616" s="153">
        <v>380</v>
      </c>
      <c r="O4616" s="155">
        <v>21998562850</v>
      </c>
      <c r="P4616" s="156" t="s">
        <v>60</v>
      </c>
      <c r="Q4616" s="157" t="s">
        <v>8211</v>
      </c>
      <c r="R4616" s="158"/>
      <c r="S4616" s="159"/>
      <c r="T4616" s="159" t="s">
        <v>6983</v>
      </c>
      <c r="U4616" s="159" t="s">
        <v>8212</v>
      </c>
      <c r="V4616" s="154">
        <v>46118</v>
      </c>
      <c r="W4616" s="154">
        <v>46150</v>
      </c>
      <c r="X4616" s="154">
        <v>46182</v>
      </c>
      <c r="Y4616" s="160"/>
      <c r="Z4616" s="160"/>
      <c r="AA4616" s="153"/>
      <c r="AB4616" s="153"/>
      <c r="AC4616" s="182" t="e">
        <f t="shared" si="146"/>
        <v>#DIV/0!</v>
      </c>
      <c r="AD4616" s="153" t="e">
        <f t="shared" si="147"/>
        <v>#DIV/0!</v>
      </c>
      <c r="AE4616" s="207"/>
      <c r="AF4616" s="153"/>
      <c r="AG4616" s="159"/>
      <c r="AH4616" s="153"/>
      <c r="AI4616" s="161"/>
      <c r="AJ4616" s="153"/>
      <c r="AK4616" s="153"/>
      <c r="AL4616" s="207"/>
      <c r="AM4616" s="207"/>
      <c r="AN4616" s="207"/>
      <c r="AO4616" s="207"/>
      <c r="AP4616" s="147" t="s">
        <v>54</v>
      </c>
      <c r="AQ4616" s="147"/>
      <c r="AR4616" s="147"/>
      <c r="AS4616" s="209" t="s">
        <v>68</v>
      </c>
      <c r="AT4616" s="223" t="str">
        <f>MONTH(B4616)&amp;"/"&amp;YEAR(B4616)</f>
        <v>3/2026</v>
      </c>
      <c r="AU4616" s="223">
        <f>WEEKNUM(B4616)-WEEKNUM(EOMONTH(B4616,-1)+1)+1</f>
        <v>1</v>
      </c>
      <c r="AV4616" s="209" t="str">
        <f>MONTH(R4616)&amp;"/"&amp;YEAR(R4616)</f>
        <v>1/1900</v>
      </c>
      <c r="AW4616" s="209" t="e">
        <f>WEEKNUM(R4616)-WEEKNUM(EOMONTH(R4616,-1)+1)+1</f>
        <v>#NUM!</v>
      </c>
      <c r="AX4616" s="209">
        <f>IF(BB4616="S",IF(Q4616="1. Aceitou o programa",R4616-B4616,0),0)</f>
        <v>0</v>
      </c>
      <c r="AY4616" s="209">
        <f>IF(BB4616="S",IF(AND(S4616&lt;&gt;"",R4616&lt;&gt;""),S4616-R4616,0),0)</f>
        <v>0</v>
      </c>
      <c r="AZ4616" s="209">
        <f>IF(BB4616="S",IF(Q4616="1. Aceitou o programa",IF(OR(X4616="Não se Aplica",X4616=""),IF(OR(W4616="Não se Aplica",W4616=""),0,W4616-V4616),AVERAGE(X4616-W4616,W4616-V4616)),0),0)</f>
        <v>0</v>
      </c>
      <c r="BA4616" s="209">
        <f>IF(BB4616="S",IF(AND(Q4616="1. Aceitou o programa",AH4616="Realizada"),IFERROR(IF(AG4616="",0,AG4616-R4616),0),0),0)</f>
        <v>0</v>
      </c>
      <c r="BB4616" s="209" t="str">
        <f>_xlfn.XLOOKUP(U4616,'Lista Suspensa'!$AA$20:$AA$23,'Lista Suspensa'!$AB$20:$AB$23,"N/A")</f>
        <v>S</v>
      </c>
    </row>
    <row r="4617" spans="1:54" ht="12" customHeight="1">
      <c r="A4617" s="151" t="s">
        <v>54</v>
      </c>
      <c r="B4617" s="152">
        <v>46083</v>
      </c>
      <c r="C4617" s="153" t="s">
        <v>55</v>
      </c>
      <c r="D4617" s="153" t="s">
        <v>56</v>
      </c>
      <c r="E4617" s="244">
        <v>84766812</v>
      </c>
      <c r="F4617" s="144" t="s">
        <v>8250</v>
      </c>
      <c r="G4617" s="230"/>
      <c r="H4617" s="154">
        <v>17413</v>
      </c>
      <c r="I4617" s="153">
        <v>78</v>
      </c>
      <c r="J4617" s="148" t="s">
        <v>58</v>
      </c>
      <c r="K4617" s="153" t="s">
        <v>101</v>
      </c>
      <c r="L4617" s="153"/>
      <c r="M4617" s="153"/>
      <c r="N4617" s="153">
        <v>450</v>
      </c>
      <c r="O4617" s="155" t="s">
        <v>8251</v>
      </c>
      <c r="P4617" s="156" t="s">
        <v>2026</v>
      </c>
      <c r="Q4617" s="157" t="s">
        <v>8211</v>
      </c>
      <c r="R4617" s="158"/>
      <c r="S4617" s="159"/>
      <c r="T4617" s="159" t="s">
        <v>6983</v>
      </c>
      <c r="U4617" s="159" t="s">
        <v>8212</v>
      </c>
      <c r="V4617" s="154">
        <v>46112</v>
      </c>
      <c r="W4617" s="154">
        <v>46150</v>
      </c>
      <c r="X4617" s="154">
        <v>46182</v>
      </c>
      <c r="Y4617" s="160"/>
      <c r="Z4617" s="160"/>
      <c r="AA4617" s="153"/>
      <c r="AB4617" s="153"/>
      <c r="AC4617" s="182" t="e">
        <f t="shared" si="146"/>
        <v>#DIV/0!</v>
      </c>
      <c r="AD4617" s="153" t="e">
        <f t="shared" si="147"/>
        <v>#DIV/0!</v>
      </c>
      <c r="AE4617" s="207"/>
      <c r="AF4617" s="153"/>
      <c r="AG4617" s="159"/>
      <c r="AH4617" s="153"/>
      <c r="AI4617" s="161"/>
      <c r="AJ4617" s="153"/>
      <c r="AK4617" s="153"/>
      <c r="AL4617" s="207"/>
      <c r="AM4617" s="207"/>
      <c r="AN4617" s="207"/>
      <c r="AO4617" s="207"/>
      <c r="AP4617" s="147" t="s">
        <v>54</v>
      </c>
      <c r="AQ4617" s="147"/>
      <c r="AR4617" s="147"/>
      <c r="AS4617" s="209" t="s">
        <v>68</v>
      </c>
      <c r="AT4617" s="223" t="str">
        <f>MONTH(B4617)&amp;"/"&amp;YEAR(B4617)</f>
        <v>3/2026</v>
      </c>
      <c r="AU4617" s="223">
        <f>WEEKNUM(B4617)-WEEKNUM(EOMONTH(B4617,-1)+1)+1</f>
        <v>1</v>
      </c>
      <c r="AV4617" s="209" t="str">
        <f>MONTH(R4617)&amp;"/"&amp;YEAR(R4617)</f>
        <v>1/1900</v>
      </c>
      <c r="AW4617" s="209" t="e">
        <f>WEEKNUM(R4617)-WEEKNUM(EOMONTH(R4617,-1)+1)+1</f>
        <v>#NUM!</v>
      </c>
      <c r="AX4617" s="209">
        <f>IF(BB4617="S",IF(Q4617="1. Aceitou o programa",R4617-B4617,0),0)</f>
        <v>0</v>
      </c>
      <c r="AY4617" s="209">
        <f>IF(BB4617="S",IF(AND(S4617&lt;&gt;"",R4617&lt;&gt;""),S4617-R4617,0),0)</f>
        <v>0</v>
      </c>
      <c r="AZ4617" s="209">
        <f>IF(BB4617="S",IF(Q4617="1. Aceitou o programa",IF(OR(X4617="Não se Aplica",X4617=""),IF(OR(W4617="Não se Aplica",W4617=""),0,W4617-V4617),AVERAGE(X4617-W4617,W4617-V4617)),0),0)</f>
        <v>0</v>
      </c>
      <c r="BA4617" s="209">
        <f>IF(BB4617="S",IF(AND(Q4617="1. Aceitou o programa",AH4617="Realizada"),IFERROR(IF(AG4617="",0,AG4617-R4617),0),0),0)</f>
        <v>0</v>
      </c>
      <c r="BB4617" s="209" t="str">
        <f>_xlfn.XLOOKUP(U4617,'Lista Suspensa'!$AA$20:$AA$23,'Lista Suspensa'!$AB$20:$AB$23,"N/A")</f>
        <v>S</v>
      </c>
    </row>
    <row r="4618" spans="1:54" ht="12" customHeight="1">
      <c r="A4618" s="151" t="s">
        <v>54</v>
      </c>
      <c r="B4618" s="152">
        <v>46083</v>
      </c>
      <c r="C4618" s="153" t="s">
        <v>55</v>
      </c>
      <c r="D4618" s="153" t="s">
        <v>56</v>
      </c>
      <c r="E4618" s="244">
        <v>416903452</v>
      </c>
      <c r="F4618" s="144" t="s">
        <v>8252</v>
      </c>
      <c r="G4618" s="230"/>
      <c r="H4618" s="154">
        <v>18307</v>
      </c>
      <c r="I4618" s="153">
        <v>76</v>
      </c>
      <c r="J4618" s="148" t="s">
        <v>70</v>
      </c>
      <c r="K4618" s="153" t="s">
        <v>101</v>
      </c>
      <c r="L4618" s="153"/>
      <c r="M4618" s="153"/>
      <c r="N4618" s="153">
        <v>400</v>
      </c>
      <c r="O4618" s="155" t="s">
        <v>8253</v>
      </c>
      <c r="P4618" s="156" t="s">
        <v>2026</v>
      </c>
      <c r="Q4618" s="157" t="s">
        <v>8211</v>
      </c>
      <c r="R4618" s="158"/>
      <c r="S4618" s="159"/>
      <c r="T4618" s="159" t="s">
        <v>6983</v>
      </c>
      <c r="U4618" s="159" t="s">
        <v>8212</v>
      </c>
      <c r="V4618" s="154">
        <v>46111</v>
      </c>
      <c r="W4618" s="154">
        <v>46150</v>
      </c>
      <c r="X4618" s="154">
        <v>46182</v>
      </c>
      <c r="Y4618" s="160"/>
      <c r="Z4618" s="160"/>
      <c r="AA4618" s="153"/>
      <c r="AB4618" s="153"/>
      <c r="AC4618" s="182" t="e">
        <f t="shared" si="146"/>
        <v>#DIV/0!</v>
      </c>
      <c r="AD4618" s="153" t="e">
        <f t="shared" si="147"/>
        <v>#DIV/0!</v>
      </c>
      <c r="AE4618" s="207"/>
      <c r="AF4618" s="153"/>
      <c r="AG4618" s="159"/>
      <c r="AH4618" s="153"/>
      <c r="AI4618" s="161"/>
      <c r="AJ4618" s="153"/>
      <c r="AK4618" s="153"/>
      <c r="AL4618" s="207"/>
      <c r="AM4618" s="207"/>
      <c r="AN4618" s="207"/>
      <c r="AO4618" s="207"/>
      <c r="AP4618" s="147" t="s">
        <v>54</v>
      </c>
      <c r="AQ4618" s="147"/>
      <c r="AR4618" s="147"/>
      <c r="AS4618" s="209" t="s">
        <v>68</v>
      </c>
      <c r="AT4618" s="223" t="str">
        <f>MONTH(B4618)&amp;"/"&amp;YEAR(B4618)</f>
        <v>3/2026</v>
      </c>
      <c r="AU4618" s="223">
        <f>WEEKNUM(B4618)-WEEKNUM(EOMONTH(B4618,-1)+1)+1</f>
        <v>1</v>
      </c>
      <c r="AV4618" s="209" t="str">
        <f>MONTH(R4618)&amp;"/"&amp;YEAR(R4618)</f>
        <v>1/1900</v>
      </c>
      <c r="AW4618" s="209" t="e">
        <f>WEEKNUM(R4618)-WEEKNUM(EOMONTH(R4618,-1)+1)+1</f>
        <v>#NUM!</v>
      </c>
      <c r="AX4618" s="209">
        <f>IF(BB4618="S",IF(Q4618="1. Aceitou o programa",R4618-B4618,0),0)</f>
        <v>0</v>
      </c>
      <c r="AY4618" s="209">
        <f>IF(BB4618="S",IF(AND(S4618&lt;&gt;"",R4618&lt;&gt;""),S4618-R4618,0),0)</f>
        <v>0</v>
      </c>
      <c r="AZ4618" s="209">
        <f>IF(BB4618="S",IF(Q4618="1. Aceitou o programa",IF(OR(X4618="Não se Aplica",X4618=""),IF(OR(W4618="Não se Aplica",W4618=""),0,W4618-V4618),AVERAGE(X4618-W4618,W4618-V4618)),0),0)</f>
        <v>0</v>
      </c>
      <c r="BA4618" s="209">
        <f>IF(BB4618="S",IF(AND(Q4618="1. Aceitou o programa",AH4618="Realizada"),IFERROR(IF(AG4618="",0,AG4618-R4618),0),0),0)</f>
        <v>0</v>
      </c>
      <c r="BB4618" s="209" t="str">
        <f>_xlfn.XLOOKUP(U4618,'Lista Suspensa'!$AA$20:$AA$23,'Lista Suspensa'!$AB$20:$AB$23,"N/A")</f>
        <v>S</v>
      </c>
    </row>
    <row r="4619" spans="1:54" ht="12" customHeight="1">
      <c r="A4619" s="151" t="s">
        <v>54</v>
      </c>
      <c r="B4619" s="152">
        <v>46083</v>
      </c>
      <c r="C4619" s="153" t="s">
        <v>55</v>
      </c>
      <c r="D4619" s="153" t="s">
        <v>56</v>
      </c>
      <c r="E4619" s="244">
        <v>81354365</v>
      </c>
      <c r="F4619" s="144" t="s">
        <v>8254</v>
      </c>
      <c r="G4619" s="230"/>
      <c r="H4619" s="154">
        <v>20219</v>
      </c>
      <c r="I4619" s="153">
        <v>71</v>
      </c>
      <c r="J4619" s="148" t="s">
        <v>58</v>
      </c>
      <c r="K4619" s="153" t="s">
        <v>101</v>
      </c>
      <c r="L4619" s="153"/>
      <c r="M4619" s="153"/>
      <c r="N4619" s="153">
        <v>60</v>
      </c>
      <c r="O4619" s="155" t="s">
        <v>8255</v>
      </c>
      <c r="P4619" s="156" t="s">
        <v>60</v>
      </c>
      <c r="Q4619" s="157" t="s">
        <v>8211</v>
      </c>
      <c r="R4619" s="158"/>
      <c r="S4619" s="159"/>
      <c r="T4619" s="159" t="s">
        <v>6983</v>
      </c>
      <c r="U4619" s="159" t="s">
        <v>8212</v>
      </c>
      <c r="V4619" s="154">
        <v>46114</v>
      </c>
      <c r="W4619" s="154">
        <v>46150</v>
      </c>
      <c r="X4619" s="154">
        <v>46182</v>
      </c>
      <c r="Y4619" s="160"/>
      <c r="Z4619" s="160"/>
      <c r="AA4619" s="153"/>
      <c r="AB4619" s="153"/>
      <c r="AC4619" s="182" t="e">
        <f t="shared" si="146"/>
        <v>#DIV/0!</v>
      </c>
      <c r="AD4619" s="153" t="e">
        <f t="shared" si="147"/>
        <v>#DIV/0!</v>
      </c>
      <c r="AE4619" s="207"/>
      <c r="AF4619" s="153"/>
      <c r="AG4619" s="159"/>
      <c r="AH4619" s="153"/>
      <c r="AI4619" s="161"/>
      <c r="AJ4619" s="153"/>
      <c r="AK4619" s="153"/>
      <c r="AL4619" s="207"/>
      <c r="AM4619" s="207"/>
      <c r="AN4619" s="207"/>
      <c r="AO4619" s="207"/>
      <c r="AP4619" s="147" t="s">
        <v>54</v>
      </c>
      <c r="AQ4619" s="147"/>
      <c r="AR4619" s="147"/>
      <c r="AS4619" s="209" t="s">
        <v>68</v>
      </c>
      <c r="AT4619" s="223" t="str">
        <f>MONTH(B4619)&amp;"/"&amp;YEAR(B4619)</f>
        <v>3/2026</v>
      </c>
      <c r="AU4619" s="223">
        <f>WEEKNUM(B4619)-WEEKNUM(EOMONTH(B4619,-1)+1)+1</f>
        <v>1</v>
      </c>
      <c r="AV4619" s="209" t="str">
        <f>MONTH(R4619)&amp;"/"&amp;YEAR(R4619)</f>
        <v>1/1900</v>
      </c>
      <c r="AW4619" s="209" t="e">
        <f>WEEKNUM(R4619)-WEEKNUM(EOMONTH(R4619,-1)+1)+1</f>
        <v>#NUM!</v>
      </c>
      <c r="AX4619" s="209">
        <f>IF(BB4619="S",IF(Q4619="1. Aceitou o programa",R4619-B4619,0),0)</f>
        <v>0</v>
      </c>
      <c r="AY4619" s="209">
        <f>IF(BB4619="S",IF(AND(S4619&lt;&gt;"",R4619&lt;&gt;""),S4619-R4619,0),0)</f>
        <v>0</v>
      </c>
      <c r="AZ4619" s="209">
        <f>IF(BB4619="S",IF(Q4619="1. Aceitou o programa",IF(OR(X4619="Não se Aplica",X4619=""),IF(OR(W4619="Não se Aplica",W4619=""),0,W4619-V4619),AVERAGE(X4619-W4619,W4619-V4619)),0),0)</f>
        <v>0</v>
      </c>
      <c r="BA4619" s="209">
        <f>IF(BB4619="S",IF(AND(Q4619="1. Aceitou o programa",AH4619="Realizada"),IFERROR(IF(AG4619="",0,AG4619-R4619),0),0),0)</f>
        <v>0</v>
      </c>
      <c r="BB4619" s="209" t="str">
        <f>_xlfn.XLOOKUP(U4619,'Lista Suspensa'!$AA$20:$AA$23,'Lista Suspensa'!$AB$20:$AB$23,"N/A")</f>
        <v>S</v>
      </c>
    </row>
    <row r="4620" spans="1:54" ht="12" customHeight="1">
      <c r="A4620" s="151" t="s">
        <v>54</v>
      </c>
      <c r="B4620" s="152">
        <v>46083</v>
      </c>
      <c r="C4620" s="153" t="s">
        <v>55</v>
      </c>
      <c r="D4620" s="153" t="s">
        <v>56</v>
      </c>
      <c r="E4620" s="244">
        <v>87553963</v>
      </c>
      <c r="F4620" s="144" t="s">
        <v>8256</v>
      </c>
      <c r="G4620" s="230"/>
      <c r="H4620" s="154">
        <v>20371</v>
      </c>
      <c r="I4620" s="153">
        <v>70</v>
      </c>
      <c r="J4620" s="148" t="s">
        <v>70</v>
      </c>
      <c r="K4620" s="153" t="s">
        <v>101</v>
      </c>
      <c r="L4620" s="153"/>
      <c r="M4620" s="153"/>
      <c r="N4620" s="153">
        <v>380</v>
      </c>
      <c r="O4620" s="155" t="s">
        <v>8257</v>
      </c>
      <c r="P4620" s="156" t="s">
        <v>60</v>
      </c>
      <c r="Q4620" s="157" t="s">
        <v>8211</v>
      </c>
      <c r="R4620" s="158"/>
      <c r="S4620" s="159"/>
      <c r="T4620" s="159" t="s">
        <v>6983</v>
      </c>
      <c r="U4620" s="159" t="s">
        <v>8212</v>
      </c>
      <c r="V4620" s="154">
        <v>46118</v>
      </c>
      <c r="W4620" s="154">
        <v>46150</v>
      </c>
      <c r="X4620" s="154">
        <v>46182</v>
      </c>
      <c r="Y4620" s="160"/>
      <c r="Z4620" s="160"/>
      <c r="AA4620" s="153"/>
      <c r="AB4620" s="153"/>
      <c r="AC4620" s="182" t="e">
        <f t="shared" si="146"/>
        <v>#DIV/0!</v>
      </c>
      <c r="AD4620" s="153" t="e">
        <f t="shared" si="147"/>
        <v>#DIV/0!</v>
      </c>
      <c r="AE4620" s="207"/>
      <c r="AF4620" s="153"/>
      <c r="AG4620" s="159"/>
      <c r="AH4620" s="153"/>
      <c r="AI4620" s="161"/>
      <c r="AJ4620" s="153"/>
      <c r="AK4620" s="153"/>
      <c r="AL4620" s="207"/>
      <c r="AM4620" s="207"/>
      <c r="AN4620" s="207"/>
      <c r="AO4620" s="207"/>
      <c r="AP4620" s="147" t="s">
        <v>54</v>
      </c>
      <c r="AQ4620" s="147"/>
      <c r="AR4620" s="147"/>
      <c r="AS4620" s="209" t="s">
        <v>68</v>
      </c>
      <c r="AT4620" s="223" t="str">
        <f>MONTH(B4620)&amp;"/"&amp;YEAR(B4620)</f>
        <v>3/2026</v>
      </c>
      <c r="AU4620" s="223">
        <f>WEEKNUM(B4620)-WEEKNUM(EOMONTH(B4620,-1)+1)+1</f>
        <v>1</v>
      </c>
      <c r="AV4620" s="209" t="str">
        <f>MONTH(R4620)&amp;"/"&amp;YEAR(R4620)</f>
        <v>1/1900</v>
      </c>
      <c r="AW4620" s="209" t="e">
        <f>WEEKNUM(R4620)-WEEKNUM(EOMONTH(R4620,-1)+1)+1</f>
        <v>#NUM!</v>
      </c>
      <c r="AX4620" s="209">
        <f>IF(BB4620="S",IF(Q4620="1. Aceitou o programa",R4620-B4620,0),0)</f>
        <v>0</v>
      </c>
      <c r="AY4620" s="209">
        <f>IF(BB4620="S",IF(AND(S4620&lt;&gt;"",R4620&lt;&gt;""),S4620-R4620,0),0)</f>
        <v>0</v>
      </c>
      <c r="AZ4620" s="209">
        <f>IF(BB4620="S",IF(Q4620="1. Aceitou o programa",IF(OR(X4620="Não se Aplica",X4620=""),IF(OR(W4620="Não se Aplica",W4620=""),0,W4620-V4620),AVERAGE(X4620-W4620,W4620-V4620)),0),0)</f>
        <v>0</v>
      </c>
      <c r="BA4620" s="209">
        <f>IF(BB4620="S",IF(AND(Q4620="1. Aceitou o programa",AH4620="Realizada"),IFERROR(IF(AG4620="",0,AG4620-R4620),0),0),0)</f>
        <v>0</v>
      </c>
      <c r="BB4620" s="209" t="str">
        <f>_xlfn.XLOOKUP(U4620,'Lista Suspensa'!$AA$20:$AA$23,'Lista Suspensa'!$AB$20:$AB$23,"N/A")</f>
        <v>S</v>
      </c>
    </row>
    <row r="4621" spans="1:54" ht="12" customHeight="1">
      <c r="A4621" s="151" t="s">
        <v>54</v>
      </c>
      <c r="B4621" s="152">
        <v>46083</v>
      </c>
      <c r="C4621" s="153" t="s">
        <v>55</v>
      </c>
      <c r="D4621" s="153" t="s">
        <v>56</v>
      </c>
      <c r="E4621" s="244">
        <v>76913536</v>
      </c>
      <c r="F4621" s="144" t="s">
        <v>8258</v>
      </c>
      <c r="G4621" s="230"/>
      <c r="H4621" s="154">
        <v>21350</v>
      </c>
      <c r="I4621" s="153">
        <v>67</v>
      </c>
      <c r="J4621" s="148" t="s">
        <v>70</v>
      </c>
      <c r="K4621" s="153" t="s">
        <v>101</v>
      </c>
      <c r="L4621" s="153"/>
      <c r="M4621" s="153"/>
      <c r="N4621" s="153">
        <v>50</v>
      </c>
      <c r="O4621" s="155" t="s">
        <v>8259</v>
      </c>
      <c r="P4621" s="156" t="s">
        <v>60</v>
      </c>
      <c r="Q4621" s="157" t="s">
        <v>8211</v>
      </c>
      <c r="R4621" s="158"/>
      <c r="S4621" s="159"/>
      <c r="T4621" s="159" t="s">
        <v>6983</v>
      </c>
      <c r="U4621" s="159" t="s">
        <v>8212</v>
      </c>
      <c r="V4621" s="154">
        <v>46113</v>
      </c>
      <c r="W4621" s="154">
        <v>46150</v>
      </c>
      <c r="X4621" s="154">
        <v>46182</v>
      </c>
      <c r="Y4621" s="160"/>
      <c r="Z4621" s="160"/>
      <c r="AA4621" s="153"/>
      <c r="AB4621" s="153"/>
      <c r="AC4621" s="182" t="e">
        <f t="shared" si="146"/>
        <v>#DIV/0!</v>
      </c>
      <c r="AD4621" s="153" t="e">
        <f t="shared" si="147"/>
        <v>#DIV/0!</v>
      </c>
      <c r="AE4621" s="207"/>
      <c r="AF4621" s="153"/>
      <c r="AG4621" s="159"/>
      <c r="AH4621" s="153"/>
      <c r="AI4621" s="161"/>
      <c r="AJ4621" s="153"/>
      <c r="AK4621" s="153"/>
      <c r="AL4621" s="207"/>
      <c r="AM4621" s="207"/>
      <c r="AN4621" s="207"/>
      <c r="AO4621" s="207"/>
      <c r="AP4621" s="147" t="s">
        <v>54</v>
      </c>
      <c r="AQ4621" s="147"/>
      <c r="AR4621" s="147"/>
      <c r="AS4621" s="209" t="s">
        <v>68</v>
      </c>
      <c r="AT4621" s="223" t="str">
        <f>MONTH(B4621)&amp;"/"&amp;YEAR(B4621)</f>
        <v>3/2026</v>
      </c>
      <c r="AU4621" s="223">
        <f>WEEKNUM(B4621)-WEEKNUM(EOMONTH(B4621,-1)+1)+1</f>
        <v>1</v>
      </c>
      <c r="AV4621" s="209" t="str">
        <f>MONTH(R4621)&amp;"/"&amp;YEAR(R4621)</f>
        <v>1/1900</v>
      </c>
      <c r="AW4621" s="209" t="e">
        <f>WEEKNUM(R4621)-WEEKNUM(EOMONTH(R4621,-1)+1)+1</f>
        <v>#NUM!</v>
      </c>
      <c r="AX4621" s="209">
        <f>IF(BB4621="S",IF(Q4621="1. Aceitou o programa",R4621-B4621,0),0)</f>
        <v>0</v>
      </c>
      <c r="AY4621" s="209">
        <f>IF(BB4621="S",IF(AND(S4621&lt;&gt;"",R4621&lt;&gt;""),S4621-R4621,0),0)</f>
        <v>0</v>
      </c>
      <c r="AZ4621" s="209">
        <f>IF(BB4621="S",IF(Q4621="1. Aceitou o programa",IF(OR(X4621="Não se Aplica",X4621=""),IF(OR(W4621="Não se Aplica",W4621=""),0,W4621-V4621),AVERAGE(X4621-W4621,W4621-V4621)),0),0)</f>
        <v>0</v>
      </c>
      <c r="BA4621" s="209">
        <f>IF(BB4621="S",IF(AND(Q4621="1. Aceitou o programa",AH4621="Realizada"),IFERROR(IF(AG4621="",0,AG4621-R4621),0),0),0)</f>
        <v>0</v>
      </c>
      <c r="BB4621" s="209" t="str">
        <f>_xlfn.XLOOKUP(U4621,'Lista Suspensa'!$AA$20:$AA$23,'Lista Suspensa'!$AB$20:$AB$23,"N/A")</f>
        <v>S</v>
      </c>
    </row>
    <row r="4622" spans="1:54" ht="12" customHeight="1">
      <c r="A4622" s="151" t="s">
        <v>54</v>
      </c>
      <c r="B4622" s="152">
        <v>46083</v>
      </c>
      <c r="C4622" s="153" t="s">
        <v>55</v>
      </c>
      <c r="D4622" s="153" t="s">
        <v>56</v>
      </c>
      <c r="E4622" s="244">
        <v>79292536</v>
      </c>
      <c r="F4622" s="144" t="s">
        <v>8260</v>
      </c>
      <c r="G4622" s="230"/>
      <c r="H4622" s="154">
        <v>21556</v>
      </c>
      <c r="I4622" s="153">
        <v>67</v>
      </c>
      <c r="J4622" s="148" t="s">
        <v>70</v>
      </c>
      <c r="K4622" s="153" t="s">
        <v>101</v>
      </c>
      <c r="L4622" s="153"/>
      <c r="M4622" s="153"/>
      <c r="N4622" s="153">
        <v>60</v>
      </c>
      <c r="O4622" s="155" t="s">
        <v>8261</v>
      </c>
      <c r="P4622" s="156" t="s">
        <v>2026</v>
      </c>
      <c r="Q4622" s="157" t="s">
        <v>8211</v>
      </c>
      <c r="R4622" s="158"/>
      <c r="S4622" s="159"/>
      <c r="T4622" s="159" t="s">
        <v>6983</v>
      </c>
      <c r="U4622" s="159" t="s">
        <v>8212</v>
      </c>
      <c r="V4622" s="154">
        <v>46112</v>
      </c>
      <c r="W4622" s="154">
        <v>46150</v>
      </c>
      <c r="X4622" s="154">
        <v>46182</v>
      </c>
      <c r="Y4622" s="160"/>
      <c r="Z4622" s="160"/>
      <c r="AA4622" s="153"/>
      <c r="AB4622" s="153"/>
      <c r="AC4622" s="182" t="e">
        <f t="shared" si="146"/>
        <v>#DIV/0!</v>
      </c>
      <c r="AD4622" s="153" t="e">
        <f t="shared" si="147"/>
        <v>#DIV/0!</v>
      </c>
      <c r="AE4622" s="207"/>
      <c r="AF4622" s="153"/>
      <c r="AG4622" s="159"/>
      <c r="AH4622" s="153"/>
      <c r="AI4622" s="161"/>
      <c r="AJ4622" s="153"/>
      <c r="AK4622" s="153"/>
      <c r="AL4622" s="207"/>
      <c r="AM4622" s="207"/>
      <c r="AN4622" s="207"/>
      <c r="AO4622" s="207"/>
      <c r="AP4622" s="147" t="s">
        <v>54</v>
      </c>
      <c r="AQ4622" s="147"/>
      <c r="AR4622" s="147"/>
      <c r="AS4622" s="209" t="s">
        <v>68</v>
      </c>
      <c r="AT4622" s="223" t="str">
        <f>MONTH(B4622)&amp;"/"&amp;YEAR(B4622)</f>
        <v>3/2026</v>
      </c>
      <c r="AU4622" s="223">
        <f>WEEKNUM(B4622)-WEEKNUM(EOMONTH(B4622,-1)+1)+1</f>
        <v>1</v>
      </c>
      <c r="AV4622" s="209" t="str">
        <f>MONTH(R4622)&amp;"/"&amp;YEAR(R4622)</f>
        <v>1/1900</v>
      </c>
      <c r="AW4622" s="209" t="e">
        <f>WEEKNUM(R4622)-WEEKNUM(EOMONTH(R4622,-1)+1)+1</f>
        <v>#NUM!</v>
      </c>
      <c r="AX4622" s="209">
        <f>IF(BB4622="S",IF(Q4622="1. Aceitou o programa",R4622-B4622,0),0)</f>
        <v>0</v>
      </c>
      <c r="AY4622" s="209">
        <f>IF(BB4622="S",IF(AND(S4622&lt;&gt;"",R4622&lt;&gt;""),S4622-R4622,0),0)</f>
        <v>0</v>
      </c>
      <c r="AZ4622" s="209">
        <f>IF(BB4622="S",IF(Q4622="1. Aceitou o programa",IF(OR(X4622="Não se Aplica",X4622=""),IF(OR(W4622="Não se Aplica",W4622=""),0,W4622-V4622),AVERAGE(X4622-W4622,W4622-V4622)),0),0)</f>
        <v>0</v>
      </c>
      <c r="BA4622" s="209">
        <f>IF(BB4622="S",IF(AND(Q4622="1. Aceitou o programa",AH4622="Realizada"),IFERROR(IF(AG4622="",0,AG4622-R4622),0),0),0)</f>
        <v>0</v>
      </c>
      <c r="BB4622" s="209" t="str">
        <f>_xlfn.XLOOKUP(U4622,'Lista Suspensa'!$AA$20:$AA$23,'Lista Suspensa'!$AB$20:$AB$23,"N/A")</f>
        <v>S</v>
      </c>
    </row>
    <row r="4623" spans="1:54" ht="12" customHeight="1">
      <c r="A4623" s="151" t="s">
        <v>54</v>
      </c>
      <c r="B4623" s="152">
        <v>46083</v>
      </c>
      <c r="C4623" s="153" t="s">
        <v>55</v>
      </c>
      <c r="D4623" s="153" t="s">
        <v>56</v>
      </c>
      <c r="E4623" s="244">
        <v>78163115</v>
      </c>
      <c r="F4623" s="144" t="s">
        <v>8262</v>
      </c>
      <c r="G4623" s="230"/>
      <c r="H4623" s="154">
        <v>21630</v>
      </c>
      <c r="I4623" s="153">
        <v>67</v>
      </c>
      <c r="J4623" s="148" t="s">
        <v>70</v>
      </c>
      <c r="K4623" s="153" t="s">
        <v>101</v>
      </c>
      <c r="L4623" s="153"/>
      <c r="M4623" s="153"/>
      <c r="N4623" s="153">
        <v>60</v>
      </c>
      <c r="O4623" s="155" t="s">
        <v>8263</v>
      </c>
      <c r="P4623" s="156" t="s">
        <v>60</v>
      </c>
      <c r="Q4623" s="157" t="s">
        <v>8211</v>
      </c>
      <c r="R4623" s="158"/>
      <c r="S4623" s="159"/>
      <c r="T4623" s="159" t="s">
        <v>6983</v>
      </c>
      <c r="U4623" s="159" t="s">
        <v>8212</v>
      </c>
      <c r="V4623" s="154">
        <v>46113</v>
      </c>
      <c r="W4623" s="154">
        <v>46150</v>
      </c>
      <c r="X4623" s="154">
        <v>46182</v>
      </c>
      <c r="Y4623" s="160"/>
      <c r="Z4623" s="160"/>
      <c r="AA4623" s="153"/>
      <c r="AB4623" s="153"/>
      <c r="AC4623" s="182" t="e">
        <f t="shared" si="146"/>
        <v>#DIV/0!</v>
      </c>
      <c r="AD4623" s="153" t="e">
        <f t="shared" si="147"/>
        <v>#DIV/0!</v>
      </c>
      <c r="AE4623" s="207"/>
      <c r="AF4623" s="153"/>
      <c r="AG4623" s="159"/>
      <c r="AH4623" s="153"/>
      <c r="AI4623" s="161"/>
      <c r="AJ4623" s="153"/>
      <c r="AK4623" s="153"/>
      <c r="AL4623" s="207"/>
      <c r="AM4623" s="207"/>
      <c r="AN4623" s="207"/>
      <c r="AO4623" s="207"/>
      <c r="AP4623" s="147" t="s">
        <v>54</v>
      </c>
      <c r="AQ4623" s="147"/>
      <c r="AR4623" s="147"/>
      <c r="AS4623" s="209" t="s">
        <v>68</v>
      </c>
      <c r="AT4623" s="223" t="str">
        <f>MONTH(B4623)&amp;"/"&amp;YEAR(B4623)</f>
        <v>3/2026</v>
      </c>
      <c r="AU4623" s="223">
        <f>WEEKNUM(B4623)-WEEKNUM(EOMONTH(B4623,-1)+1)+1</f>
        <v>1</v>
      </c>
      <c r="AV4623" s="209" t="str">
        <f>MONTH(R4623)&amp;"/"&amp;YEAR(R4623)</f>
        <v>1/1900</v>
      </c>
      <c r="AW4623" s="209" t="e">
        <f>WEEKNUM(R4623)-WEEKNUM(EOMONTH(R4623,-1)+1)+1</f>
        <v>#NUM!</v>
      </c>
      <c r="AX4623" s="209">
        <f>IF(BB4623="S",IF(Q4623="1. Aceitou o programa",R4623-B4623,0),0)</f>
        <v>0</v>
      </c>
      <c r="AY4623" s="209">
        <f>IF(BB4623="S",IF(AND(S4623&lt;&gt;"",R4623&lt;&gt;""),S4623-R4623,0),0)</f>
        <v>0</v>
      </c>
      <c r="AZ4623" s="209">
        <f>IF(BB4623="S",IF(Q4623="1. Aceitou o programa",IF(OR(X4623="Não se Aplica",X4623=""),IF(OR(W4623="Não se Aplica",W4623=""),0,W4623-V4623),AVERAGE(X4623-W4623,W4623-V4623)),0),0)</f>
        <v>0</v>
      </c>
      <c r="BA4623" s="209">
        <f>IF(BB4623="S",IF(AND(Q4623="1. Aceitou o programa",AH4623="Realizada"),IFERROR(IF(AG4623="",0,AG4623-R4623),0),0),0)</f>
        <v>0</v>
      </c>
      <c r="BB4623" s="209" t="str">
        <f>_xlfn.XLOOKUP(U4623,'Lista Suspensa'!$AA$20:$AA$23,'Lista Suspensa'!$AB$20:$AB$23,"N/A")</f>
        <v>S</v>
      </c>
    </row>
    <row r="4624" spans="1:54" ht="12" customHeight="1">
      <c r="A4624" s="151" t="s">
        <v>54</v>
      </c>
      <c r="B4624" s="152">
        <v>46083</v>
      </c>
      <c r="C4624" s="153" t="s">
        <v>55</v>
      </c>
      <c r="D4624" s="153" t="s">
        <v>56</v>
      </c>
      <c r="E4624" s="244">
        <v>80970181</v>
      </c>
      <c r="F4624" s="144" t="s">
        <v>8264</v>
      </c>
      <c r="G4624" s="230"/>
      <c r="H4624" s="154">
        <v>21748</v>
      </c>
      <c r="I4624" s="153">
        <v>66</v>
      </c>
      <c r="J4624" s="148" t="s">
        <v>70</v>
      </c>
      <c r="K4624" s="153" t="s">
        <v>101</v>
      </c>
      <c r="L4624" s="153"/>
      <c r="M4624" s="153"/>
      <c r="N4624" s="153">
        <v>60</v>
      </c>
      <c r="O4624" s="155">
        <v>21973572241</v>
      </c>
      <c r="P4624" s="156" t="s">
        <v>60</v>
      </c>
      <c r="Q4624" s="157" t="s">
        <v>8211</v>
      </c>
      <c r="R4624" s="158"/>
      <c r="S4624" s="159"/>
      <c r="T4624" s="159" t="s">
        <v>6983</v>
      </c>
      <c r="U4624" s="159" t="s">
        <v>8212</v>
      </c>
      <c r="V4624" s="154">
        <v>46118</v>
      </c>
      <c r="W4624" s="154">
        <v>46150</v>
      </c>
      <c r="X4624" s="154">
        <v>46182</v>
      </c>
      <c r="Y4624" s="160"/>
      <c r="Z4624" s="160"/>
      <c r="AA4624" s="153"/>
      <c r="AB4624" s="153"/>
      <c r="AC4624" s="182" t="e">
        <f t="shared" si="146"/>
        <v>#DIV/0!</v>
      </c>
      <c r="AD4624" s="153" t="e">
        <f t="shared" si="147"/>
        <v>#DIV/0!</v>
      </c>
      <c r="AE4624" s="207"/>
      <c r="AF4624" s="153"/>
      <c r="AG4624" s="159"/>
      <c r="AH4624" s="153"/>
      <c r="AI4624" s="161"/>
      <c r="AJ4624" s="153"/>
      <c r="AK4624" s="153"/>
      <c r="AL4624" s="207"/>
      <c r="AM4624" s="207"/>
      <c r="AN4624" s="207"/>
      <c r="AO4624" s="207"/>
      <c r="AP4624" s="147" t="s">
        <v>54</v>
      </c>
      <c r="AQ4624" s="147"/>
      <c r="AR4624" s="147"/>
      <c r="AS4624" s="209" t="s">
        <v>68</v>
      </c>
      <c r="AT4624" s="223" t="str">
        <f>MONTH(B4624)&amp;"/"&amp;YEAR(B4624)</f>
        <v>3/2026</v>
      </c>
      <c r="AU4624" s="223">
        <f>WEEKNUM(B4624)-WEEKNUM(EOMONTH(B4624,-1)+1)+1</f>
        <v>1</v>
      </c>
      <c r="AV4624" s="209" t="str">
        <f>MONTH(R4624)&amp;"/"&amp;YEAR(R4624)</f>
        <v>1/1900</v>
      </c>
      <c r="AW4624" s="209" t="e">
        <f>WEEKNUM(R4624)-WEEKNUM(EOMONTH(R4624,-1)+1)+1</f>
        <v>#NUM!</v>
      </c>
      <c r="AX4624" s="209">
        <f>IF(BB4624="S",IF(Q4624="1. Aceitou o programa",R4624-B4624,0),0)</f>
        <v>0</v>
      </c>
      <c r="AY4624" s="209">
        <f>IF(BB4624="S",IF(AND(S4624&lt;&gt;"",R4624&lt;&gt;""),S4624-R4624,0),0)</f>
        <v>0</v>
      </c>
      <c r="AZ4624" s="209">
        <f>IF(BB4624="S",IF(Q4624="1. Aceitou o programa",IF(OR(X4624="Não se Aplica",X4624=""),IF(OR(W4624="Não se Aplica",W4624=""),0,W4624-V4624),AVERAGE(X4624-W4624,W4624-V4624)),0),0)</f>
        <v>0</v>
      </c>
      <c r="BA4624" s="209">
        <f>IF(BB4624="S",IF(AND(Q4624="1. Aceitou o programa",AH4624="Realizada"),IFERROR(IF(AG4624="",0,AG4624-R4624),0),0),0)</f>
        <v>0</v>
      </c>
      <c r="BB4624" s="209" t="str">
        <f>_xlfn.XLOOKUP(U4624,'Lista Suspensa'!$AA$20:$AA$23,'Lista Suspensa'!$AB$20:$AB$23,"N/A")</f>
        <v>S</v>
      </c>
    </row>
    <row r="4625" spans="1:54" ht="12" customHeight="1">
      <c r="A4625" s="151" t="s">
        <v>54</v>
      </c>
      <c r="B4625" s="152">
        <v>46083</v>
      </c>
      <c r="C4625" s="153" t="s">
        <v>55</v>
      </c>
      <c r="D4625" s="153" t="s">
        <v>56</v>
      </c>
      <c r="E4625" s="244">
        <v>82602525</v>
      </c>
      <c r="F4625" s="144" t="s">
        <v>8265</v>
      </c>
      <c r="G4625" s="230"/>
      <c r="H4625" s="154">
        <v>21785</v>
      </c>
      <c r="I4625" s="153">
        <v>66</v>
      </c>
      <c r="J4625" s="148" t="s">
        <v>70</v>
      </c>
      <c r="K4625" s="153" t="s">
        <v>101</v>
      </c>
      <c r="L4625" s="153"/>
      <c r="M4625" s="153"/>
      <c r="N4625" s="153">
        <v>450</v>
      </c>
      <c r="O4625" s="155" t="s">
        <v>8266</v>
      </c>
      <c r="P4625" s="156" t="s">
        <v>60</v>
      </c>
      <c r="Q4625" s="157" t="s">
        <v>8211</v>
      </c>
      <c r="R4625" s="158"/>
      <c r="S4625" s="159"/>
      <c r="T4625" s="159" t="s">
        <v>6983</v>
      </c>
      <c r="U4625" s="159" t="s">
        <v>8212</v>
      </c>
      <c r="V4625" s="154">
        <v>46114</v>
      </c>
      <c r="W4625" s="154">
        <v>46150</v>
      </c>
      <c r="X4625" s="154">
        <v>46182</v>
      </c>
      <c r="Y4625" s="160"/>
      <c r="Z4625" s="160"/>
      <c r="AA4625" s="153"/>
      <c r="AB4625" s="153"/>
      <c r="AC4625" s="182" t="e">
        <f t="shared" si="146"/>
        <v>#DIV/0!</v>
      </c>
      <c r="AD4625" s="153" t="e">
        <f t="shared" si="147"/>
        <v>#DIV/0!</v>
      </c>
      <c r="AE4625" s="207"/>
      <c r="AF4625" s="153"/>
      <c r="AG4625" s="159"/>
      <c r="AH4625" s="153"/>
      <c r="AI4625" s="161"/>
      <c r="AJ4625" s="153"/>
      <c r="AK4625" s="153"/>
      <c r="AL4625" s="207"/>
      <c r="AM4625" s="207"/>
      <c r="AN4625" s="207"/>
      <c r="AO4625" s="207"/>
      <c r="AP4625" s="147" t="s">
        <v>54</v>
      </c>
      <c r="AQ4625" s="147"/>
      <c r="AR4625" s="147"/>
      <c r="AS4625" s="209" t="s">
        <v>68</v>
      </c>
      <c r="AT4625" s="223" t="str">
        <f>MONTH(B4625)&amp;"/"&amp;YEAR(B4625)</f>
        <v>3/2026</v>
      </c>
      <c r="AU4625" s="223">
        <f>WEEKNUM(B4625)-WEEKNUM(EOMONTH(B4625,-1)+1)+1</f>
        <v>1</v>
      </c>
      <c r="AV4625" s="209" t="str">
        <f>MONTH(R4625)&amp;"/"&amp;YEAR(R4625)</f>
        <v>1/1900</v>
      </c>
      <c r="AW4625" s="209" t="e">
        <f>WEEKNUM(R4625)-WEEKNUM(EOMONTH(R4625,-1)+1)+1</f>
        <v>#NUM!</v>
      </c>
      <c r="AX4625" s="209">
        <f>IF(BB4625="S",IF(Q4625="1. Aceitou o programa",R4625-B4625,0),0)</f>
        <v>0</v>
      </c>
      <c r="AY4625" s="209">
        <f>IF(BB4625="S",IF(AND(S4625&lt;&gt;"",R4625&lt;&gt;""),S4625-R4625,0),0)</f>
        <v>0</v>
      </c>
      <c r="AZ4625" s="209">
        <f>IF(BB4625="S",IF(Q4625="1. Aceitou o programa",IF(OR(X4625="Não se Aplica",X4625=""),IF(OR(W4625="Não se Aplica",W4625=""),0,W4625-V4625),AVERAGE(X4625-W4625,W4625-V4625)),0),0)</f>
        <v>0</v>
      </c>
      <c r="BA4625" s="209">
        <f>IF(BB4625="S",IF(AND(Q4625="1. Aceitou o programa",AH4625="Realizada"),IFERROR(IF(AG4625="",0,AG4625-R4625),0),0),0)</f>
        <v>0</v>
      </c>
      <c r="BB4625" s="209" t="str">
        <f>_xlfn.XLOOKUP(U4625,'Lista Suspensa'!$AA$20:$AA$23,'Lista Suspensa'!$AB$20:$AB$23,"N/A")</f>
        <v>S</v>
      </c>
    </row>
    <row r="4626" spans="1:54" ht="12" customHeight="1">
      <c r="A4626" s="151" t="s">
        <v>54</v>
      </c>
      <c r="B4626" s="152">
        <v>46083</v>
      </c>
      <c r="C4626" s="153" t="s">
        <v>55</v>
      </c>
      <c r="D4626" s="153" t="s">
        <v>56</v>
      </c>
      <c r="E4626" s="244">
        <v>86058490</v>
      </c>
      <c r="F4626" s="144" t="s">
        <v>8267</v>
      </c>
      <c r="G4626" s="230"/>
      <c r="H4626" s="154">
        <v>22378</v>
      </c>
      <c r="I4626" s="153">
        <v>65</v>
      </c>
      <c r="J4626" s="148" t="s">
        <v>70</v>
      </c>
      <c r="K4626" s="153" t="s">
        <v>101</v>
      </c>
      <c r="L4626" s="153"/>
      <c r="M4626" s="153"/>
      <c r="N4626" s="153">
        <v>750</v>
      </c>
      <c r="O4626" s="155" t="s">
        <v>8268</v>
      </c>
      <c r="P4626" s="156" t="s">
        <v>60</v>
      </c>
      <c r="Q4626" s="157" t="s">
        <v>8211</v>
      </c>
      <c r="R4626" s="158"/>
      <c r="S4626" s="159"/>
      <c r="T4626" s="159" t="s">
        <v>6983</v>
      </c>
      <c r="U4626" s="159" t="s">
        <v>8212</v>
      </c>
      <c r="V4626" s="154">
        <v>46114</v>
      </c>
      <c r="W4626" s="154">
        <v>46150</v>
      </c>
      <c r="X4626" s="154">
        <v>46182</v>
      </c>
      <c r="Y4626" s="160"/>
      <c r="Z4626" s="160"/>
      <c r="AA4626" s="153"/>
      <c r="AB4626" s="153"/>
      <c r="AC4626" s="182" t="e">
        <f t="shared" si="146"/>
        <v>#DIV/0!</v>
      </c>
      <c r="AD4626" s="153" t="e">
        <f t="shared" si="147"/>
        <v>#DIV/0!</v>
      </c>
      <c r="AE4626" s="207"/>
      <c r="AF4626" s="153"/>
      <c r="AG4626" s="159"/>
      <c r="AH4626" s="153"/>
      <c r="AI4626" s="161"/>
      <c r="AJ4626" s="153"/>
      <c r="AK4626" s="153"/>
      <c r="AL4626" s="207"/>
      <c r="AM4626" s="207"/>
      <c r="AN4626" s="207"/>
      <c r="AO4626" s="207"/>
      <c r="AP4626" s="147" t="s">
        <v>54</v>
      </c>
      <c r="AQ4626" s="147"/>
      <c r="AR4626" s="147"/>
      <c r="AS4626" s="209" t="s">
        <v>68</v>
      </c>
      <c r="AT4626" s="223" t="str">
        <f>MONTH(B4626)&amp;"/"&amp;YEAR(B4626)</f>
        <v>3/2026</v>
      </c>
      <c r="AU4626" s="223">
        <f>WEEKNUM(B4626)-WEEKNUM(EOMONTH(B4626,-1)+1)+1</f>
        <v>1</v>
      </c>
      <c r="AV4626" s="209" t="str">
        <f>MONTH(R4626)&amp;"/"&amp;YEAR(R4626)</f>
        <v>1/1900</v>
      </c>
      <c r="AW4626" s="209" t="e">
        <f>WEEKNUM(R4626)-WEEKNUM(EOMONTH(R4626,-1)+1)+1</f>
        <v>#NUM!</v>
      </c>
      <c r="AX4626" s="209">
        <f>IF(BB4626="S",IF(Q4626="1. Aceitou o programa",R4626-B4626,0),0)</f>
        <v>0</v>
      </c>
      <c r="AY4626" s="209">
        <f>IF(BB4626="S",IF(AND(S4626&lt;&gt;"",R4626&lt;&gt;""),S4626-R4626,0),0)</f>
        <v>0</v>
      </c>
      <c r="AZ4626" s="209">
        <f>IF(BB4626="S",IF(Q4626="1. Aceitou o programa",IF(OR(X4626="Não se Aplica",X4626=""),IF(OR(W4626="Não se Aplica",W4626=""),0,W4626-V4626),AVERAGE(X4626-W4626,W4626-V4626)),0),0)</f>
        <v>0</v>
      </c>
      <c r="BA4626" s="209">
        <f>IF(BB4626="S",IF(AND(Q4626="1. Aceitou o programa",AH4626="Realizada"),IFERROR(IF(AG4626="",0,AG4626-R4626),0),0),0)</f>
        <v>0</v>
      </c>
      <c r="BB4626" s="209" t="str">
        <f>_xlfn.XLOOKUP(U4626,'Lista Suspensa'!$AA$20:$AA$23,'Lista Suspensa'!$AB$20:$AB$23,"N/A")</f>
        <v>S</v>
      </c>
    </row>
    <row r="4627" spans="1:54" ht="12" customHeight="1">
      <c r="A4627" s="151" t="s">
        <v>54</v>
      </c>
      <c r="B4627" s="152">
        <v>46083</v>
      </c>
      <c r="C4627" s="153" t="s">
        <v>55</v>
      </c>
      <c r="D4627" s="153" t="s">
        <v>56</v>
      </c>
      <c r="E4627" s="244">
        <v>94880965</v>
      </c>
      <c r="F4627" s="144" t="s">
        <v>8269</v>
      </c>
      <c r="G4627" s="230"/>
      <c r="H4627" s="154">
        <v>22506</v>
      </c>
      <c r="I4627" s="153">
        <v>64</v>
      </c>
      <c r="J4627" s="148" t="s">
        <v>58</v>
      </c>
      <c r="K4627" s="153" t="s">
        <v>101</v>
      </c>
      <c r="L4627" s="153"/>
      <c r="M4627" s="153"/>
      <c r="N4627" s="153">
        <v>120</v>
      </c>
      <c r="O4627" s="155">
        <v>21964434035</v>
      </c>
      <c r="P4627" s="156" t="s">
        <v>60</v>
      </c>
      <c r="Q4627" s="157" t="s">
        <v>8211</v>
      </c>
      <c r="R4627" s="158"/>
      <c r="S4627" s="159"/>
      <c r="T4627" s="159" t="s">
        <v>6983</v>
      </c>
      <c r="U4627" s="159" t="s">
        <v>8212</v>
      </c>
      <c r="V4627" s="154">
        <v>46125</v>
      </c>
      <c r="W4627" s="154">
        <v>46150</v>
      </c>
      <c r="X4627" s="154">
        <v>46182</v>
      </c>
      <c r="Y4627" s="160"/>
      <c r="Z4627" s="160"/>
      <c r="AA4627" s="153"/>
      <c r="AB4627" s="153"/>
      <c r="AC4627" s="182" t="e">
        <f t="shared" si="146"/>
        <v>#DIV/0!</v>
      </c>
      <c r="AD4627" s="153" t="e">
        <f t="shared" si="147"/>
        <v>#DIV/0!</v>
      </c>
      <c r="AE4627" s="207"/>
      <c r="AF4627" s="153"/>
      <c r="AG4627" s="159"/>
      <c r="AH4627" s="153"/>
      <c r="AI4627" s="161"/>
      <c r="AJ4627" s="153"/>
      <c r="AK4627" s="153"/>
      <c r="AL4627" s="207"/>
      <c r="AM4627" s="207"/>
      <c r="AN4627" s="207"/>
      <c r="AO4627" s="207"/>
      <c r="AP4627" s="147" t="s">
        <v>54</v>
      </c>
      <c r="AQ4627" s="147"/>
      <c r="AR4627" s="147"/>
      <c r="AS4627" s="209" t="s">
        <v>68</v>
      </c>
      <c r="AT4627" s="223" t="str">
        <f>MONTH(B4627)&amp;"/"&amp;YEAR(B4627)</f>
        <v>3/2026</v>
      </c>
      <c r="AU4627" s="223">
        <f>WEEKNUM(B4627)-WEEKNUM(EOMONTH(B4627,-1)+1)+1</f>
        <v>1</v>
      </c>
      <c r="AV4627" s="209" t="str">
        <f>MONTH(R4627)&amp;"/"&amp;YEAR(R4627)</f>
        <v>1/1900</v>
      </c>
      <c r="AW4627" s="209" t="e">
        <f>WEEKNUM(R4627)-WEEKNUM(EOMONTH(R4627,-1)+1)+1</f>
        <v>#NUM!</v>
      </c>
      <c r="AX4627" s="209">
        <f>IF(BB4627="S",IF(Q4627="1. Aceitou o programa",R4627-B4627,0),0)</f>
        <v>0</v>
      </c>
      <c r="AY4627" s="209">
        <f>IF(BB4627="S",IF(AND(S4627&lt;&gt;"",R4627&lt;&gt;""),S4627-R4627,0),0)</f>
        <v>0</v>
      </c>
      <c r="AZ4627" s="209">
        <f>IF(BB4627="S",IF(Q4627="1. Aceitou o programa",IF(OR(X4627="Não se Aplica",X4627=""),IF(OR(W4627="Não se Aplica",W4627=""),0,W4627-V4627),AVERAGE(X4627-W4627,W4627-V4627)),0),0)</f>
        <v>0</v>
      </c>
      <c r="BA4627" s="209">
        <f>IF(BB4627="S",IF(AND(Q4627="1. Aceitou o programa",AH4627="Realizada"),IFERROR(IF(AG4627="",0,AG4627-R4627),0),0),0)</f>
        <v>0</v>
      </c>
      <c r="BB4627" s="209" t="str">
        <f>_xlfn.XLOOKUP(U4627,'Lista Suspensa'!$AA$20:$AA$23,'Lista Suspensa'!$AB$20:$AB$23,"N/A")</f>
        <v>S</v>
      </c>
    </row>
    <row r="4628" spans="1:54" ht="12" customHeight="1">
      <c r="A4628" s="151" t="s">
        <v>54</v>
      </c>
      <c r="B4628" s="152">
        <v>46083</v>
      </c>
      <c r="C4628" s="153" t="s">
        <v>55</v>
      </c>
      <c r="D4628" s="153" t="s">
        <v>56</v>
      </c>
      <c r="E4628" s="244">
        <v>82474514</v>
      </c>
      <c r="F4628" s="144" t="s">
        <v>8270</v>
      </c>
      <c r="G4628" s="230"/>
      <c r="H4628" s="154">
        <v>22676</v>
      </c>
      <c r="I4628" s="153">
        <v>64</v>
      </c>
      <c r="J4628" s="148" t="s">
        <v>70</v>
      </c>
      <c r="K4628" s="153" t="s">
        <v>101</v>
      </c>
      <c r="L4628" s="153"/>
      <c r="M4628" s="153"/>
      <c r="N4628" s="153">
        <v>60</v>
      </c>
      <c r="O4628" s="155" t="s">
        <v>8271</v>
      </c>
      <c r="P4628" s="156" t="s">
        <v>60</v>
      </c>
      <c r="Q4628" s="157" t="s">
        <v>8211</v>
      </c>
      <c r="R4628" s="158"/>
      <c r="S4628" s="159"/>
      <c r="T4628" s="159" t="s">
        <v>6983</v>
      </c>
      <c r="U4628" s="159" t="s">
        <v>8212</v>
      </c>
      <c r="V4628" s="154">
        <v>46114</v>
      </c>
      <c r="W4628" s="154">
        <v>46150</v>
      </c>
      <c r="X4628" s="154">
        <v>46182</v>
      </c>
      <c r="Y4628" s="160"/>
      <c r="Z4628" s="160"/>
      <c r="AA4628" s="153"/>
      <c r="AB4628" s="153"/>
      <c r="AC4628" s="182" t="e">
        <f t="shared" si="146"/>
        <v>#DIV/0!</v>
      </c>
      <c r="AD4628" s="153" t="e">
        <f t="shared" si="147"/>
        <v>#DIV/0!</v>
      </c>
      <c r="AE4628" s="207"/>
      <c r="AF4628" s="153"/>
      <c r="AG4628" s="159"/>
      <c r="AH4628" s="153"/>
      <c r="AI4628" s="161"/>
      <c r="AJ4628" s="153"/>
      <c r="AK4628" s="153"/>
      <c r="AL4628" s="207"/>
      <c r="AM4628" s="207"/>
      <c r="AN4628" s="207"/>
      <c r="AO4628" s="207"/>
      <c r="AP4628" s="147" t="s">
        <v>54</v>
      </c>
      <c r="AQ4628" s="147"/>
      <c r="AR4628" s="147"/>
      <c r="AS4628" s="209" t="s">
        <v>68</v>
      </c>
      <c r="AT4628" s="223" t="str">
        <f>MONTH(B4628)&amp;"/"&amp;YEAR(B4628)</f>
        <v>3/2026</v>
      </c>
      <c r="AU4628" s="223">
        <f>WEEKNUM(B4628)-WEEKNUM(EOMONTH(B4628,-1)+1)+1</f>
        <v>1</v>
      </c>
      <c r="AV4628" s="209" t="str">
        <f>MONTH(R4628)&amp;"/"&amp;YEAR(R4628)</f>
        <v>1/1900</v>
      </c>
      <c r="AW4628" s="209" t="e">
        <f>WEEKNUM(R4628)-WEEKNUM(EOMONTH(R4628,-1)+1)+1</f>
        <v>#NUM!</v>
      </c>
      <c r="AX4628" s="209">
        <f>IF(BB4628="S",IF(Q4628="1. Aceitou o programa",R4628-B4628,0),0)</f>
        <v>0</v>
      </c>
      <c r="AY4628" s="209">
        <f>IF(BB4628="S",IF(AND(S4628&lt;&gt;"",R4628&lt;&gt;""),S4628-R4628,0),0)</f>
        <v>0</v>
      </c>
      <c r="AZ4628" s="209">
        <f>IF(BB4628="S",IF(Q4628="1. Aceitou o programa",IF(OR(X4628="Não se Aplica",X4628=""),IF(OR(W4628="Não se Aplica",W4628=""),0,W4628-V4628),AVERAGE(X4628-W4628,W4628-V4628)),0),0)</f>
        <v>0</v>
      </c>
      <c r="BA4628" s="209">
        <f>IF(BB4628="S",IF(AND(Q4628="1. Aceitou o programa",AH4628="Realizada"),IFERROR(IF(AG4628="",0,AG4628-R4628),0),0),0)</f>
        <v>0</v>
      </c>
      <c r="BB4628" s="209" t="str">
        <f>_xlfn.XLOOKUP(U4628,'Lista Suspensa'!$AA$20:$AA$23,'Lista Suspensa'!$AB$20:$AB$23,"N/A")</f>
        <v>S</v>
      </c>
    </row>
    <row r="4629" spans="1:54" ht="12" customHeight="1">
      <c r="A4629" s="151" t="s">
        <v>54</v>
      </c>
      <c r="B4629" s="152">
        <v>46083</v>
      </c>
      <c r="C4629" s="153" t="s">
        <v>55</v>
      </c>
      <c r="D4629" s="153" t="s">
        <v>56</v>
      </c>
      <c r="E4629" s="244">
        <v>83911757</v>
      </c>
      <c r="F4629" s="144" t="s">
        <v>8272</v>
      </c>
      <c r="G4629" s="230"/>
      <c r="H4629" s="154">
        <v>23356</v>
      </c>
      <c r="I4629" s="153">
        <v>62</v>
      </c>
      <c r="J4629" s="148" t="s">
        <v>70</v>
      </c>
      <c r="K4629" s="153" t="s">
        <v>101</v>
      </c>
      <c r="L4629" s="153"/>
      <c r="M4629" s="153"/>
      <c r="N4629" s="153">
        <v>110</v>
      </c>
      <c r="O4629" s="155">
        <v>11965721723</v>
      </c>
      <c r="P4629" s="156" t="s">
        <v>60</v>
      </c>
      <c r="Q4629" s="157" t="s">
        <v>8211</v>
      </c>
      <c r="R4629" s="158"/>
      <c r="S4629" s="159"/>
      <c r="T4629" s="159" t="s">
        <v>6983</v>
      </c>
      <c r="U4629" s="159" t="s">
        <v>8212</v>
      </c>
      <c r="V4629" s="154">
        <v>46118</v>
      </c>
      <c r="W4629" s="154">
        <v>46150</v>
      </c>
      <c r="X4629" s="154">
        <v>46182</v>
      </c>
      <c r="Y4629" s="160"/>
      <c r="Z4629" s="160"/>
      <c r="AA4629" s="153"/>
      <c r="AB4629" s="153"/>
      <c r="AC4629" s="182" t="e">
        <f t="shared" si="146"/>
        <v>#DIV/0!</v>
      </c>
      <c r="AD4629" s="153" t="e">
        <f t="shared" si="147"/>
        <v>#DIV/0!</v>
      </c>
      <c r="AE4629" s="207"/>
      <c r="AF4629" s="153"/>
      <c r="AG4629" s="159"/>
      <c r="AH4629" s="153"/>
      <c r="AI4629" s="161"/>
      <c r="AJ4629" s="153"/>
      <c r="AK4629" s="153"/>
      <c r="AL4629" s="207"/>
      <c r="AM4629" s="207"/>
      <c r="AN4629" s="207"/>
      <c r="AO4629" s="207"/>
      <c r="AP4629" s="147" t="s">
        <v>54</v>
      </c>
      <c r="AQ4629" s="147"/>
      <c r="AR4629" s="147"/>
      <c r="AS4629" s="209" t="s">
        <v>68</v>
      </c>
      <c r="AT4629" s="223" t="str">
        <f>MONTH(B4629)&amp;"/"&amp;YEAR(B4629)</f>
        <v>3/2026</v>
      </c>
      <c r="AU4629" s="223">
        <f>WEEKNUM(B4629)-WEEKNUM(EOMONTH(B4629,-1)+1)+1</f>
        <v>1</v>
      </c>
      <c r="AV4629" s="209" t="str">
        <f>MONTH(R4629)&amp;"/"&amp;YEAR(R4629)</f>
        <v>1/1900</v>
      </c>
      <c r="AW4629" s="209" t="e">
        <f>WEEKNUM(R4629)-WEEKNUM(EOMONTH(R4629,-1)+1)+1</f>
        <v>#NUM!</v>
      </c>
      <c r="AX4629" s="209">
        <f>IF(BB4629="S",IF(Q4629="1. Aceitou o programa",R4629-B4629,0),0)</f>
        <v>0</v>
      </c>
      <c r="AY4629" s="209">
        <f>IF(BB4629="S",IF(AND(S4629&lt;&gt;"",R4629&lt;&gt;""),S4629-R4629,0),0)</f>
        <v>0</v>
      </c>
      <c r="AZ4629" s="209">
        <f>IF(BB4629="S",IF(Q4629="1. Aceitou o programa",IF(OR(X4629="Não se Aplica",X4629=""),IF(OR(W4629="Não se Aplica",W4629=""),0,W4629-V4629),AVERAGE(X4629-W4629,W4629-V4629)),0),0)</f>
        <v>0</v>
      </c>
      <c r="BA4629" s="209">
        <f>IF(BB4629="S",IF(AND(Q4629="1. Aceitou o programa",AH4629="Realizada"),IFERROR(IF(AG4629="",0,AG4629-R4629),0),0),0)</f>
        <v>0</v>
      </c>
      <c r="BB4629" s="209" t="str">
        <f>_xlfn.XLOOKUP(U4629,'Lista Suspensa'!$AA$20:$AA$23,'Lista Suspensa'!$AB$20:$AB$23,"N/A")</f>
        <v>S</v>
      </c>
    </row>
    <row r="4630" spans="1:54" ht="12" customHeight="1">
      <c r="A4630" s="151" t="s">
        <v>54</v>
      </c>
      <c r="B4630" s="152">
        <v>46083</v>
      </c>
      <c r="C4630" s="153" t="s">
        <v>55</v>
      </c>
      <c r="D4630" s="153" t="s">
        <v>56</v>
      </c>
      <c r="E4630" s="244">
        <v>87718999</v>
      </c>
      <c r="F4630" s="144" t="s">
        <v>8273</v>
      </c>
      <c r="G4630" s="230"/>
      <c r="H4630" s="154">
        <v>23448</v>
      </c>
      <c r="I4630" s="153">
        <v>62</v>
      </c>
      <c r="J4630" s="148" t="s">
        <v>70</v>
      </c>
      <c r="K4630" s="153" t="s">
        <v>101</v>
      </c>
      <c r="L4630" s="153"/>
      <c r="M4630" s="153"/>
      <c r="N4630" s="153">
        <v>750</v>
      </c>
      <c r="O4630" s="155">
        <v>21998051592</v>
      </c>
      <c r="P4630" s="156" t="s">
        <v>60</v>
      </c>
      <c r="Q4630" s="157" t="s">
        <v>8211</v>
      </c>
      <c r="R4630" s="158"/>
      <c r="S4630" s="159"/>
      <c r="T4630" s="159" t="s">
        <v>6983</v>
      </c>
      <c r="U4630" s="159" t="s">
        <v>8212</v>
      </c>
      <c r="V4630" s="154">
        <v>46118</v>
      </c>
      <c r="W4630" s="154">
        <v>46150</v>
      </c>
      <c r="X4630" s="154">
        <v>46182</v>
      </c>
      <c r="Y4630" s="160"/>
      <c r="Z4630" s="160"/>
      <c r="AA4630" s="153"/>
      <c r="AB4630" s="153"/>
      <c r="AC4630" s="182" t="e">
        <f t="shared" si="146"/>
        <v>#DIV/0!</v>
      </c>
      <c r="AD4630" s="153" t="e">
        <f t="shared" si="147"/>
        <v>#DIV/0!</v>
      </c>
      <c r="AE4630" s="207"/>
      <c r="AF4630" s="153"/>
      <c r="AG4630" s="159"/>
      <c r="AH4630" s="153"/>
      <c r="AI4630" s="161"/>
      <c r="AJ4630" s="153"/>
      <c r="AK4630" s="153"/>
      <c r="AL4630" s="207"/>
      <c r="AM4630" s="207"/>
      <c r="AN4630" s="207"/>
      <c r="AO4630" s="207"/>
      <c r="AP4630" s="147" t="s">
        <v>54</v>
      </c>
      <c r="AQ4630" s="147"/>
      <c r="AR4630" s="147"/>
      <c r="AS4630" s="209" t="s">
        <v>68</v>
      </c>
      <c r="AT4630" s="223" t="str">
        <f>MONTH(B4630)&amp;"/"&amp;YEAR(B4630)</f>
        <v>3/2026</v>
      </c>
      <c r="AU4630" s="223">
        <f>WEEKNUM(B4630)-WEEKNUM(EOMONTH(B4630,-1)+1)+1</f>
        <v>1</v>
      </c>
      <c r="AV4630" s="209" t="str">
        <f>MONTH(R4630)&amp;"/"&amp;YEAR(R4630)</f>
        <v>1/1900</v>
      </c>
      <c r="AW4630" s="209" t="e">
        <f>WEEKNUM(R4630)-WEEKNUM(EOMONTH(R4630,-1)+1)+1</f>
        <v>#NUM!</v>
      </c>
      <c r="AX4630" s="209">
        <f>IF(BB4630="S",IF(Q4630="1. Aceitou o programa",R4630-B4630,0),0)</f>
        <v>0</v>
      </c>
      <c r="AY4630" s="209">
        <f>IF(BB4630="S",IF(AND(S4630&lt;&gt;"",R4630&lt;&gt;""),S4630-R4630,0),0)</f>
        <v>0</v>
      </c>
      <c r="AZ4630" s="209">
        <f>IF(BB4630="S",IF(Q4630="1. Aceitou o programa",IF(OR(X4630="Não se Aplica",X4630=""),IF(OR(W4630="Não se Aplica",W4630=""),0,W4630-V4630),AVERAGE(X4630-W4630,W4630-V4630)),0),0)</f>
        <v>0</v>
      </c>
      <c r="BA4630" s="209">
        <f>IF(BB4630="S",IF(AND(Q4630="1. Aceitou o programa",AH4630="Realizada"),IFERROR(IF(AG4630="",0,AG4630-R4630),0),0),0)</f>
        <v>0</v>
      </c>
      <c r="BB4630" s="209" t="str">
        <f>_xlfn.XLOOKUP(U4630,'Lista Suspensa'!$AA$20:$AA$23,'Lista Suspensa'!$AB$20:$AB$23,"N/A")</f>
        <v>S</v>
      </c>
    </row>
    <row r="4631" spans="1:54" ht="12" customHeight="1">
      <c r="A4631" s="151" t="s">
        <v>54</v>
      </c>
      <c r="B4631" s="152">
        <v>46083</v>
      </c>
      <c r="C4631" s="153" t="s">
        <v>55</v>
      </c>
      <c r="D4631" s="153" t="s">
        <v>56</v>
      </c>
      <c r="E4631" s="244">
        <v>81179421</v>
      </c>
      <c r="F4631" s="144" t="s">
        <v>8274</v>
      </c>
      <c r="G4631" s="230"/>
      <c r="H4631" s="154">
        <v>23657</v>
      </c>
      <c r="I4631" s="153">
        <v>61</v>
      </c>
      <c r="J4631" s="148" t="s">
        <v>70</v>
      </c>
      <c r="K4631" s="153" t="s">
        <v>101</v>
      </c>
      <c r="L4631" s="153"/>
      <c r="M4631" s="153"/>
      <c r="N4631" s="153">
        <v>60</v>
      </c>
      <c r="O4631" s="155" t="s">
        <v>8275</v>
      </c>
      <c r="P4631" s="156" t="s">
        <v>60</v>
      </c>
      <c r="Q4631" s="157" t="s">
        <v>8211</v>
      </c>
      <c r="R4631" s="158"/>
      <c r="S4631" s="159"/>
      <c r="T4631" s="159" t="s">
        <v>6983</v>
      </c>
      <c r="U4631" s="159" t="s">
        <v>8212</v>
      </c>
      <c r="V4631" s="154">
        <v>46114</v>
      </c>
      <c r="W4631" s="154">
        <v>46150</v>
      </c>
      <c r="X4631" s="154">
        <v>46182</v>
      </c>
      <c r="Y4631" s="160"/>
      <c r="Z4631" s="160"/>
      <c r="AA4631" s="153"/>
      <c r="AB4631" s="153"/>
      <c r="AC4631" s="182" t="e">
        <f t="shared" si="146"/>
        <v>#DIV/0!</v>
      </c>
      <c r="AD4631" s="153" t="e">
        <f t="shared" si="147"/>
        <v>#DIV/0!</v>
      </c>
      <c r="AE4631" s="207"/>
      <c r="AF4631" s="153"/>
      <c r="AG4631" s="159"/>
      <c r="AH4631" s="153"/>
      <c r="AI4631" s="161"/>
      <c r="AJ4631" s="153"/>
      <c r="AK4631" s="153"/>
      <c r="AL4631" s="207"/>
      <c r="AM4631" s="207"/>
      <c r="AN4631" s="207"/>
      <c r="AO4631" s="207"/>
      <c r="AP4631" s="147" t="s">
        <v>54</v>
      </c>
      <c r="AQ4631" s="147"/>
      <c r="AR4631" s="147"/>
      <c r="AS4631" s="209" t="s">
        <v>68</v>
      </c>
      <c r="AT4631" s="223" t="str">
        <f>MONTH(B4631)&amp;"/"&amp;YEAR(B4631)</f>
        <v>3/2026</v>
      </c>
      <c r="AU4631" s="223">
        <f>WEEKNUM(B4631)-WEEKNUM(EOMONTH(B4631,-1)+1)+1</f>
        <v>1</v>
      </c>
      <c r="AV4631" s="209" t="str">
        <f>MONTH(R4631)&amp;"/"&amp;YEAR(R4631)</f>
        <v>1/1900</v>
      </c>
      <c r="AW4631" s="209" t="e">
        <f>WEEKNUM(R4631)-WEEKNUM(EOMONTH(R4631,-1)+1)+1</f>
        <v>#NUM!</v>
      </c>
      <c r="AX4631" s="209">
        <f>IF(BB4631="S",IF(Q4631="1. Aceitou o programa",R4631-B4631,0),0)</f>
        <v>0</v>
      </c>
      <c r="AY4631" s="209">
        <f>IF(BB4631="S",IF(AND(S4631&lt;&gt;"",R4631&lt;&gt;""),S4631-R4631,0),0)</f>
        <v>0</v>
      </c>
      <c r="AZ4631" s="209">
        <f>IF(BB4631="S",IF(Q4631="1. Aceitou o programa",IF(OR(X4631="Não se Aplica",X4631=""),IF(OR(W4631="Não se Aplica",W4631=""),0,W4631-V4631),AVERAGE(X4631-W4631,W4631-V4631)),0),0)</f>
        <v>0</v>
      </c>
      <c r="BA4631" s="209">
        <f>IF(BB4631="S",IF(AND(Q4631="1. Aceitou o programa",AH4631="Realizada"),IFERROR(IF(AG4631="",0,AG4631-R4631),0),0),0)</f>
        <v>0</v>
      </c>
      <c r="BB4631" s="209" t="str">
        <f>_xlfn.XLOOKUP(U4631,'Lista Suspensa'!$AA$20:$AA$23,'Lista Suspensa'!$AB$20:$AB$23,"N/A")</f>
        <v>S</v>
      </c>
    </row>
    <row r="4632" spans="1:54" ht="12" customHeight="1">
      <c r="A4632" s="151" t="s">
        <v>54</v>
      </c>
      <c r="B4632" s="152">
        <v>46083</v>
      </c>
      <c r="C4632" s="153" t="s">
        <v>55</v>
      </c>
      <c r="D4632" s="153" t="s">
        <v>56</v>
      </c>
      <c r="E4632" s="244">
        <v>81363976</v>
      </c>
      <c r="F4632" s="144" t="s">
        <v>8276</v>
      </c>
      <c r="G4632" s="230"/>
      <c r="H4632" s="154">
        <v>23665</v>
      </c>
      <c r="I4632" s="153">
        <v>61</v>
      </c>
      <c r="J4632" s="148" t="s">
        <v>70</v>
      </c>
      <c r="K4632" s="153" t="s">
        <v>101</v>
      </c>
      <c r="L4632" s="153"/>
      <c r="M4632" s="153"/>
      <c r="N4632" s="153">
        <v>60</v>
      </c>
      <c r="O4632" s="155" t="s">
        <v>8277</v>
      </c>
      <c r="P4632" s="156" t="s">
        <v>60</v>
      </c>
      <c r="Q4632" s="157" t="s">
        <v>8211</v>
      </c>
      <c r="R4632" s="158"/>
      <c r="S4632" s="159"/>
      <c r="T4632" s="159" t="s">
        <v>6983</v>
      </c>
      <c r="U4632" s="159" t="s">
        <v>8212</v>
      </c>
      <c r="V4632" s="154">
        <v>46114</v>
      </c>
      <c r="W4632" s="154">
        <v>46150</v>
      </c>
      <c r="X4632" s="154">
        <v>46182</v>
      </c>
      <c r="Y4632" s="160"/>
      <c r="Z4632" s="160"/>
      <c r="AA4632" s="153"/>
      <c r="AB4632" s="153"/>
      <c r="AC4632" s="182" t="e">
        <f t="shared" si="146"/>
        <v>#DIV/0!</v>
      </c>
      <c r="AD4632" s="153" t="e">
        <f t="shared" si="147"/>
        <v>#DIV/0!</v>
      </c>
      <c r="AE4632" s="207"/>
      <c r="AF4632" s="153"/>
      <c r="AG4632" s="159"/>
      <c r="AH4632" s="153"/>
      <c r="AI4632" s="161"/>
      <c r="AJ4632" s="153"/>
      <c r="AK4632" s="153"/>
      <c r="AL4632" s="207"/>
      <c r="AM4632" s="207"/>
      <c r="AN4632" s="207"/>
      <c r="AO4632" s="207"/>
      <c r="AP4632" s="147" t="s">
        <v>54</v>
      </c>
      <c r="AQ4632" s="147"/>
      <c r="AR4632" s="147"/>
      <c r="AS4632" s="209" t="s">
        <v>68</v>
      </c>
      <c r="AT4632" s="223" t="str">
        <f>MONTH(B4632)&amp;"/"&amp;YEAR(B4632)</f>
        <v>3/2026</v>
      </c>
      <c r="AU4632" s="223">
        <f>WEEKNUM(B4632)-WEEKNUM(EOMONTH(B4632,-1)+1)+1</f>
        <v>1</v>
      </c>
      <c r="AV4632" s="209" t="str">
        <f>MONTH(R4632)&amp;"/"&amp;YEAR(R4632)</f>
        <v>1/1900</v>
      </c>
      <c r="AW4632" s="209" t="e">
        <f>WEEKNUM(R4632)-WEEKNUM(EOMONTH(R4632,-1)+1)+1</f>
        <v>#NUM!</v>
      </c>
      <c r="AX4632" s="209">
        <f>IF(BB4632="S",IF(Q4632="1. Aceitou o programa",R4632-B4632,0),0)</f>
        <v>0</v>
      </c>
      <c r="AY4632" s="209">
        <f>IF(BB4632="S",IF(AND(S4632&lt;&gt;"",R4632&lt;&gt;""),S4632-R4632,0),0)</f>
        <v>0</v>
      </c>
      <c r="AZ4632" s="209">
        <f>IF(BB4632="S",IF(Q4632="1. Aceitou o programa",IF(OR(X4632="Não se Aplica",X4632=""),IF(OR(W4632="Não se Aplica",W4632=""),0,W4632-V4632),AVERAGE(X4632-W4632,W4632-V4632)),0),0)</f>
        <v>0</v>
      </c>
      <c r="BA4632" s="209">
        <f>IF(BB4632="S",IF(AND(Q4632="1. Aceitou o programa",AH4632="Realizada"),IFERROR(IF(AG4632="",0,AG4632-R4632),0),0),0)</f>
        <v>0</v>
      </c>
      <c r="BB4632" s="209" t="str">
        <f>_xlfn.XLOOKUP(U4632,'Lista Suspensa'!$AA$20:$AA$23,'Lista Suspensa'!$AB$20:$AB$23,"N/A")</f>
        <v>S</v>
      </c>
    </row>
    <row r="4633" spans="1:54" ht="12" customHeight="1">
      <c r="A4633" s="151" t="s">
        <v>54</v>
      </c>
      <c r="B4633" s="152">
        <v>46083</v>
      </c>
      <c r="C4633" s="153" t="s">
        <v>55</v>
      </c>
      <c r="D4633" s="153" t="s">
        <v>56</v>
      </c>
      <c r="E4633" s="244">
        <v>82150723</v>
      </c>
      <c r="F4633" s="144" t="s">
        <v>8278</v>
      </c>
      <c r="G4633" s="230"/>
      <c r="H4633" s="154">
        <v>23752</v>
      </c>
      <c r="I4633" s="153">
        <v>61</v>
      </c>
      <c r="J4633" s="148" t="s">
        <v>70</v>
      </c>
      <c r="K4633" s="153" t="s">
        <v>101</v>
      </c>
      <c r="L4633" s="153"/>
      <c r="M4633" s="153"/>
      <c r="N4633" s="153">
        <v>60</v>
      </c>
      <c r="O4633" s="155" t="s">
        <v>8279</v>
      </c>
      <c r="P4633" s="156" t="s">
        <v>60</v>
      </c>
      <c r="Q4633" s="157" t="s">
        <v>8211</v>
      </c>
      <c r="R4633" s="158"/>
      <c r="S4633" s="159"/>
      <c r="T4633" s="159" t="s">
        <v>6983</v>
      </c>
      <c r="U4633" s="159" t="s">
        <v>8212</v>
      </c>
      <c r="V4633" s="154">
        <v>46114</v>
      </c>
      <c r="W4633" s="154">
        <v>46150</v>
      </c>
      <c r="X4633" s="154">
        <v>46182</v>
      </c>
      <c r="Y4633" s="160"/>
      <c r="Z4633" s="160"/>
      <c r="AA4633" s="153"/>
      <c r="AB4633" s="153"/>
      <c r="AC4633" s="182" t="e">
        <f t="shared" si="146"/>
        <v>#DIV/0!</v>
      </c>
      <c r="AD4633" s="153" t="e">
        <f t="shared" si="147"/>
        <v>#DIV/0!</v>
      </c>
      <c r="AE4633" s="207"/>
      <c r="AF4633" s="153"/>
      <c r="AG4633" s="159"/>
      <c r="AH4633" s="153"/>
      <c r="AI4633" s="161"/>
      <c r="AJ4633" s="153"/>
      <c r="AK4633" s="153"/>
      <c r="AL4633" s="207"/>
      <c r="AM4633" s="207"/>
      <c r="AN4633" s="207"/>
      <c r="AO4633" s="207"/>
      <c r="AP4633" s="147" t="s">
        <v>54</v>
      </c>
      <c r="AQ4633" s="147"/>
      <c r="AR4633" s="147"/>
      <c r="AS4633" s="209" t="s">
        <v>68</v>
      </c>
      <c r="AT4633" s="223" t="str">
        <f>MONTH(B4633)&amp;"/"&amp;YEAR(B4633)</f>
        <v>3/2026</v>
      </c>
      <c r="AU4633" s="223">
        <f>WEEKNUM(B4633)-WEEKNUM(EOMONTH(B4633,-1)+1)+1</f>
        <v>1</v>
      </c>
      <c r="AV4633" s="209" t="str">
        <f>MONTH(R4633)&amp;"/"&amp;YEAR(R4633)</f>
        <v>1/1900</v>
      </c>
      <c r="AW4633" s="209" t="e">
        <f>WEEKNUM(R4633)-WEEKNUM(EOMONTH(R4633,-1)+1)+1</f>
        <v>#NUM!</v>
      </c>
      <c r="AX4633" s="209">
        <f>IF(BB4633="S",IF(Q4633="1. Aceitou o programa",R4633-B4633,0),0)</f>
        <v>0</v>
      </c>
      <c r="AY4633" s="209">
        <f>IF(BB4633="S",IF(AND(S4633&lt;&gt;"",R4633&lt;&gt;""),S4633-R4633,0),0)</f>
        <v>0</v>
      </c>
      <c r="AZ4633" s="209">
        <f>IF(BB4633="S",IF(Q4633="1. Aceitou o programa",IF(OR(X4633="Não se Aplica",X4633=""),IF(OR(W4633="Não se Aplica",W4633=""),0,W4633-V4633),AVERAGE(X4633-W4633,W4633-V4633)),0),0)</f>
        <v>0</v>
      </c>
      <c r="BA4633" s="209">
        <f>IF(BB4633="S",IF(AND(Q4633="1. Aceitou o programa",AH4633="Realizada"),IFERROR(IF(AG4633="",0,AG4633-R4633),0),0),0)</f>
        <v>0</v>
      </c>
      <c r="BB4633" s="209" t="str">
        <f>_xlfn.XLOOKUP(U4633,'Lista Suspensa'!$AA$20:$AA$23,'Lista Suspensa'!$AB$20:$AB$23,"N/A")</f>
        <v>S</v>
      </c>
    </row>
    <row r="4634" spans="1:54" ht="12" customHeight="1">
      <c r="A4634" s="151" t="s">
        <v>54</v>
      </c>
      <c r="B4634" s="152">
        <v>46083</v>
      </c>
      <c r="C4634" s="153" t="s">
        <v>55</v>
      </c>
      <c r="D4634" s="153" t="s">
        <v>56</v>
      </c>
      <c r="E4634" s="244">
        <v>89647140</v>
      </c>
      <c r="F4634" s="144" t="s">
        <v>8280</v>
      </c>
      <c r="G4634" s="230"/>
      <c r="H4634" s="154">
        <v>23763</v>
      </c>
      <c r="I4634" s="153">
        <v>61</v>
      </c>
      <c r="J4634" s="148" t="s">
        <v>58</v>
      </c>
      <c r="K4634" s="153" t="s">
        <v>101</v>
      </c>
      <c r="L4634" s="153"/>
      <c r="M4634" s="153"/>
      <c r="N4634" s="153">
        <v>120</v>
      </c>
      <c r="O4634" s="155" t="s">
        <v>8281</v>
      </c>
      <c r="P4634" s="156" t="s">
        <v>60</v>
      </c>
      <c r="Q4634" s="157" t="s">
        <v>8211</v>
      </c>
      <c r="R4634" s="158"/>
      <c r="S4634" s="159"/>
      <c r="T4634" s="159" t="s">
        <v>6983</v>
      </c>
      <c r="U4634" s="159" t="s">
        <v>8212</v>
      </c>
      <c r="V4634" s="154">
        <v>46118</v>
      </c>
      <c r="W4634" s="154">
        <v>46150</v>
      </c>
      <c r="X4634" s="154">
        <v>46182</v>
      </c>
      <c r="Y4634" s="160"/>
      <c r="Z4634" s="160"/>
      <c r="AA4634" s="153"/>
      <c r="AB4634" s="153"/>
      <c r="AC4634" s="182" t="e">
        <f t="shared" si="146"/>
        <v>#DIV/0!</v>
      </c>
      <c r="AD4634" s="153" t="e">
        <f t="shared" si="147"/>
        <v>#DIV/0!</v>
      </c>
      <c r="AE4634" s="207"/>
      <c r="AF4634" s="153"/>
      <c r="AG4634" s="159"/>
      <c r="AH4634" s="153"/>
      <c r="AI4634" s="161"/>
      <c r="AJ4634" s="153"/>
      <c r="AK4634" s="153"/>
      <c r="AL4634" s="207"/>
      <c r="AM4634" s="207"/>
      <c r="AN4634" s="207"/>
      <c r="AO4634" s="207"/>
      <c r="AP4634" s="147" t="s">
        <v>54</v>
      </c>
      <c r="AQ4634" s="147"/>
      <c r="AR4634" s="147"/>
      <c r="AS4634" s="209" t="s">
        <v>68</v>
      </c>
      <c r="AT4634" s="223" t="str">
        <f>MONTH(B4634)&amp;"/"&amp;YEAR(B4634)</f>
        <v>3/2026</v>
      </c>
      <c r="AU4634" s="223">
        <f>WEEKNUM(B4634)-WEEKNUM(EOMONTH(B4634,-1)+1)+1</f>
        <v>1</v>
      </c>
      <c r="AV4634" s="209" t="str">
        <f>MONTH(R4634)&amp;"/"&amp;YEAR(R4634)</f>
        <v>1/1900</v>
      </c>
      <c r="AW4634" s="209" t="e">
        <f>WEEKNUM(R4634)-WEEKNUM(EOMONTH(R4634,-1)+1)+1</f>
        <v>#NUM!</v>
      </c>
      <c r="AX4634" s="209">
        <f>IF(BB4634="S",IF(Q4634="1. Aceitou o programa",R4634-B4634,0),0)</f>
        <v>0</v>
      </c>
      <c r="AY4634" s="209">
        <f>IF(BB4634="S",IF(AND(S4634&lt;&gt;"",R4634&lt;&gt;""),S4634-R4634,0),0)</f>
        <v>0</v>
      </c>
      <c r="AZ4634" s="209">
        <f>IF(BB4634="S",IF(Q4634="1. Aceitou o programa",IF(OR(X4634="Não se Aplica",X4634=""),IF(OR(W4634="Não se Aplica",W4634=""),0,W4634-V4634),AVERAGE(X4634-W4634,W4634-V4634)),0),0)</f>
        <v>0</v>
      </c>
      <c r="BA4634" s="209">
        <f>IF(BB4634="S",IF(AND(Q4634="1. Aceitou o programa",AH4634="Realizada"),IFERROR(IF(AG4634="",0,AG4634-R4634),0),0),0)</f>
        <v>0</v>
      </c>
      <c r="BB4634" s="209" t="str">
        <f>_xlfn.XLOOKUP(U4634,'Lista Suspensa'!$AA$20:$AA$23,'Lista Suspensa'!$AB$20:$AB$23,"N/A")</f>
        <v>S</v>
      </c>
    </row>
    <row r="4635" spans="1:54" ht="12" customHeight="1">
      <c r="A4635" s="151" t="s">
        <v>54</v>
      </c>
      <c r="B4635" s="152">
        <v>46083</v>
      </c>
      <c r="C4635" s="153" t="s">
        <v>55</v>
      </c>
      <c r="D4635" s="153" t="s">
        <v>56</v>
      </c>
      <c r="E4635" s="244">
        <v>312804350</v>
      </c>
      <c r="F4635" s="144" t="s">
        <v>8282</v>
      </c>
      <c r="G4635" s="230"/>
      <c r="H4635" s="154">
        <v>24037</v>
      </c>
      <c r="I4635" s="153">
        <v>60</v>
      </c>
      <c r="J4635" s="148" t="s">
        <v>70</v>
      </c>
      <c r="K4635" s="153" t="s">
        <v>101</v>
      </c>
      <c r="L4635" s="153"/>
      <c r="M4635" s="153"/>
      <c r="N4635" s="153">
        <v>300</v>
      </c>
      <c r="O4635" s="155" t="s">
        <v>8283</v>
      </c>
      <c r="P4635" s="156" t="s">
        <v>2026</v>
      </c>
      <c r="Q4635" s="157" t="s">
        <v>8211</v>
      </c>
      <c r="R4635" s="158"/>
      <c r="S4635" s="159"/>
      <c r="T4635" s="159" t="s">
        <v>6983</v>
      </c>
      <c r="U4635" s="159" t="s">
        <v>8212</v>
      </c>
      <c r="V4635" s="154">
        <v>46111</v>
      </c>
      <c r="W4635" s="154">
        <v>46150</v>
      </c>
      <c r="X4635" s="154">
        <v>46182</v>
      </c>
      <c r="Y4635" s="160"/>
      <c r="Z4635" s="160"/>
      <c r="AA4635" s="153"/>
      <c r="AB4635" s="153"/>
      <c r="AC4635" s="182" t="e">
        <f t="shared" si="146"/>
        <v>#DIV/0!</v>
      </c>
      <c r="AD4635" s="153" t="e">
        <f t="shared" si="147"/>
        <v>#DIV/0!</v>
      </c>
      <c r="AE4635" s="207"/>
      <c r="AF4635" s="153"/>
      <c r="AG4635" s="159"/>
      <c r="AH4635" s="153"/>
      <c r="AI4635" s="161"/>
      <c r="AJ4635" s="153"/>
      <c r="AK4635" s="153"/>
      <c r="AL4635" s="207"/>
      <c r="AM4635" s="207"/>
      <c r="AN4635" s="207"/>
      <c r="AO4635" s="207"/>
      <c r="AP4635" s="147" t="s">
        <v>54</v>
      </c>
      <c r="AQ4635" s="147"/>
      <c r="AR4635" s="147"/>
      <c r="AS4635" s="209" t="s">
        <v>68</v>
      </c>
      <c r="AT4635" s="223" t="str">
        <f>MONTH(B4635)&amp;"/"&amp;YEAR(B4635)</f>
        <v>3/2026</v>
      </c>
      <c r="AU4635" s="223">
        <f>WEEKNUM(B4635)-WEEKNUM(EOMONTH(B4635,-1)+1)+1</f>
        <v>1</v>
      </c>
      <c r="AV4635" s="209" t="str">
        <f>MONTH(R4635)&amp;"/"&amp;YEAR(R4635)</f>
        <v>1/1900</v>
      </c>
      <c r="AW4635" s="209" t="e">
        <f>WEEKNUM(R4635)-WEEKNUM(EOMONTH(R4635,-1)+1)+1</f>
        <v>#NUM!</v>
      </c>
      <c r="AX4635" s="209">
        <f>IF(BB4635="S",IF(Q4635="1. Aceitou o programa",R4635-B4635,0),0)</f>
        <v>0</v>
      </c>
      <c r="AY4635" s="209">
        <f>IF(BB4635="S",IF(AND(S4635&lt;&gt;"",R4635&lt;&gt;""),S4635-R4635,0),0)</f>
        <v>0</v>
      </c>
      <c r="AZ4635" s="209">
        <f>IF(BB4635="S",IF(Q4635="1. Aceitou o programa",IF(OR(X4635="Não se Aplica",X4635=""),IF(OR(W4635="Não se Aplica",W4635=""),0,W4635-V4635),AVERAGE(X4635-W4635,W4635-V4635)),0),0)</f>
        <v>0</v>
      </c>
      <c r="BA4635" s="209">
        <f>IF(BB4635="S",IF(AND(Q4635="1. Aceitou o programa",AH4635="Realizada"),IFERROR(IF(AG4635="",0,AG4635-R4635),0),0),0)</f>
        <v>0</v>
      </c>
      <c r="BB4635" s="209" t="str">
        <f>_xlfn.XLOOKUP(U4635,'Lista Suspensa'!$AA$20:$AA$23,'Lista Suspensa'!$AB$20:$AB$23,"N/A")</f>
        <v>S</v>
      </c>
    </row>
    <row r="4636" spans="1:54" ht="12" customHeight="1">
      <c r="A4636" s="151" t="s">
        <v>54</v>
      </c>
      <c r="B4636" s="152">
        <v>46083</v>
      </c>
      <c r="C4636" s="153" t="s">
        <v>55</v>
      </c>
      <c r="D4636" s="153" t="s">
        <v>56</v>
      </c>
      <c r="E4636" s="244">
        <v>93448023</v>
      </c>
      <c r="F4636" s="144" t="s">
        <v>8284</v>
      </c>
      <c r="G4636" s="230"/>
      <c r="H4636" s="154">
        <v>24179</v>
      </c>
      <c r="I4636" s="153">
        <v>60</v>
      </c>
      <c r="J4636" s="148" t="s">
        <v>70</v>
      </c>
      <c r="K4636" s="153" t="s">
        <v>101</v>
      </c>
      <c r="L4636" s="153"/>
      <c r="M4636" s="153"/>
      <c r="N4636" s="153">
        <v>120</v>
      </c>
      <c r="O4636" s="155" t="s">
        <v>8285</v>
      </c>
      <c r="P4636" s="156" t="s">
        <v>60</v>
      </c>
      <c r="Q4636" s="157" t="s">
        <v>8211</v>
      </c>
      <c r="R4636" s="158"/>
      <c r="S4636" s="159"/>
      <c r="T4636" s="159" t="s">
        <v>6983</v>
      </c>
      <c r="U4636" s="159" t="s">
        <v>8212</v>
      </c>
      <c r="V4636" s="154">
        <v>46125</v>
      </c>
      <c r="W4636" s="154">
        <v>46150</v>
      </c>
      <c r="X4636" s="154">
        <v>46182</v>
      </c>
      <c r="Y4636" s="160"/>
      <c r="Z4636" s="160"/>
      <c r="AA4636" s="153"/>
      <c r="AB4636" s="153"/>
      <c r="AC4636" s="182" t="e">
        <f t="shared" si="146"/>
        <v>#DIV/0!</v>
      </c>
      <c r="AD4636" s="153" t="e">
        <f t="shared" si="147"/>
        <v>#DIV/0!</v>
      </c>
      <c r="AE4636" s="207"/>
      <c r="AF4636" s="153"/>
      <c r="AG4636" s="159"/>
      <c r="AH4636" s="153"/>
      <c r="AI4636" s="161"/>
      <c r="AJ4636" s="153"/>
      <c r="AK4636" s="153"/>
      <c r="AL4636" s="207"/>
      <c r="AM4636" s="207"/>
      <c r="AN4636" s="207"/>
      <c r="AO4636" s="207"/>
      <c r="AP4636" s="147" t="s">
        <v>54</v>
      </c>
      <c r="AQ4636" s="147"/>
      <c r="AR4636" s="147"/>
      <c r="AS4636" s="209" t="s">
        <v>68</v>
      </c>
      <c r="AT4636" s="223" t="str">
        <f>MONTH(B4636)&amp;"/"&amp;YEAR(B4636)</f>
        <v>3/2026</v>
      </c>
      <c r="AU4636" s="223">
        <f>WEEKNUM(B4636)-WEEKNUM(EOMONTH(B4636,-1)+1)+1</f>
        <v>1</v>
      </c>
      <c r="AV4636" s="209" t="str">
        <f>MONTH(R4636)&amp;"/"&amp;YEAR(R4636)</f>
        <v>1/1900</v>
      </c>
      <c r="AW4636" s="209" t="e">
        <f>WEEKNUM(R4636)-WEEKNUM(EOMONTH(R4636,-1)+1)+1</f>
        <v>#NUM!</v>
      </c>
      <c r="AX4636" s="209">
        <f>IF(BB4636="S",IF(Q4636="1. Aceitou o programa",R4636-B4636,0),0)</f>
        <v>0</v>
      </c>
      <c r="AY4636" s="209">
        <f>IF(BB4636="S",IF(AND(S4636&lt;&gt;"",R4636&lt;&gt;""),S4636-R4636,0),0)</f>
        <v>0</v>
      </c>
      <c r="AZ4636" s="209">
        <f>IF(BB4636="S",IF(Q4636="1. Aceitou o programa",IF(OR(X4636="Não se Aplica",X4636=""),IF(OR(W4636="Não se Aplica",W4636=""),0,W4636-V4636),AVERAGE(X4636-W4636,W4636-V4636)),0),0)</f>
        <v>0</v>
      </c>
      <c r="BA4636" s="209">
        <f>IF(BB4636="S",IF(AND(Q4636="1. Aceitou o programa",AH4636="Realizada"),IFERROR(IF(AG4636="",0,AG4636-R4636),0),0),0)</f>
        <v>0</v>
      </c>
      <c r="BB4636" s="209" t="str">
        <f>_xlfn.XLOOKUP(U4636,'Lista Suspensa'!$AA$20:$AA$23,'Lista Suspensa'!$AB$20:$AB$23,"N/A")</f>
        <v>S</v>
      </c>
    </row>
    <row r="4637" spans="1:54" ht="12" customHeight="1">
      <c r="A4637" s="151" t="s">
        <v>54</v>
      </c>
      <c r="B4637" s="152">
        <v>46083</v>
      </c>
      <c r="C4637" s="153" t="s">
        <v>55</v>
      </c>
      <c r="D4637" s="153" t="s">
        <v>56</v>
      </c>
      <c r="E4637" s="244">
        <v>78541366</v>
      </c>
      <c r="F4637" s="144" t="s">
        <v>8286</v>
      </c>
      <c r="G4637" s="230"/>
      <c r="H4637" s="154">
        <v>24372</v>
      </c>
      <c r="I4637" s="153">
        <v>59</v>
      </c>
      <c r="J4637" s="148" t="s">
        <v>70</v>
      </c>
      <c r="K4637" s="153" t="s">
        <v>101</v>
      </c>
      <c r="L4637" s="153"/>
      <c r="M4637" s="153"/>
      <c r="N4637" s="153">
        <v>60</v>
      </c>
      <c r="O4637" s="155" t="s">
        <v>8287</v>
      </c>
      <c r="P4637" s="156" t="s">
        <v>2026</v>
      </c>
      <c r="Q4637" s="157" t="s">
        <v>8211</v>
      </c>
      <c r="R4637" s="158"/>
      <c r="S4637" s="159"/>
      <c r="T4637" s="159" t="s">
        <v>6983</v>
      </c>
      <c r="U4637" s="159" t="s">
        <v>8212</v>
      </c>
      <c r="V4637" s="154">
        <v>46112</v>
      </c>
      <c r="W4637" s="154">
        <v>46150</v>
      </c>
      <c r="X4637" s="154">
        <v>46182</v>
      </c>
      <c r="Y4637" s="160"/>
      <c r="Z4637" s="160"/>
      <c r="AA4637" s="153"/>
      <c r="AB4637" s="153"/>
      <c r="AC4637" s="182" t="e">
        <f t="shared" si="146"/>
        <v>#DIV/0!</v>
      </c>
      <c r="AD4637" s="153" t="e">
        <f t="shared" si="147"/>
        <v>#DIV/0!</v>
      </c>
      <c r="AE4637" s="207"/>
      <c r="AF4637" s="153"/>
      <c r="AG4637" s="159"/>
      <c r="AH4637" s="153"/>
      <c r="AI4637" s="161"/>
      <c r="AJ4637" s="153"/>
      <c r="AK4637" s="153"/>
      <c r="AL4637" s="207"/>
      <c r="AM4637" s="207"/>
      <c r="AN4637" s="207"/>
      <c r="AO4637" s="207"/>
      <c r="AP4637" s="147" t="s">
        <v>54</v>
      </c>
      <c r="AQ4637" s="147"/>
      <c r="AR4637" s="147"/>
      <c r="AS4637" s="209" t="s">
        <v>68</v>
      </c>
      <c r="AT4637" s="223" t="str">
        <f>MONTH(B4637)&amp;"/"&amp;YEAR(B4637)</f>
        <v>3/2026</v>
      </c>
      <c r="AU4637" s="223">
        <f>WEEKNUM(B4637)-WEEKNUM(EOMONTH(B4637,-1)+1)+1</f>
        <v>1</v>
      </c>
      <c r="AV4637" s="209" t="str">
        <f>MONTH(R4637)&amp;"/"&amp;YEAR(R4637)</f>
        <v>1/1900</v>
      </c>
      <c r="AW4637" s="209" t="e">
        <f>WEEKNUM(R4637)-WEEKNUM(EOMONTH(R4637,-1)+1)+1</f>
        <v>#NUM!</v>
      </c>
      <c r="AX4637" s="209">
        <f>IF(BB4637="S",IF(Q4637="1. Aceitou o programa",R4637-B4637,0),0)</f>
        <v>0</v>
      </c>
      <c r="AY4637" s="209">
        <f>IF(BB4637="S",IF(AND(S4637&lt;&gt;"",R4637&lt;&gt;""),S4637-R4637,0),0)</f>
        <v>0</v>
      </c>
      <c r="AZ4637" s="209">
        <f>IF(BB4637="S",IF(Q4637="1. Aceitou o programa",IF(OR(X4637="Não se Aplica",X4637=""),IF(OR(W4637="Não se Aplica",W4637=""),0,W4637-V4637),AVERAGE(X4637-W4637,W4637-V4637)),0),0)</f>
        <v>0</v>
      </c>
      <c r="BA4637" s="209">
        <f>IF(BB4637="S",IF(AND(Q4637="1. Aceitou o programa",AH4637="Realizada"),IFERROR(IF(AG4637="",0,AG4637-R4637),0),0),0)</f>
        <v>0</v>
      </c>
      <c r="BB4637" s="209" t="str">
        <f>_xlfn.XLOOKUP(U4637,'Lista Suspensa'!$AA$20:$AA$23,'Lista Suspensa'!$AB$20:$AB$23,"N/A")</f>
        <v>S</v>
      </c>
    </row>
    <row r="4638" spans="1:54" ht="12" customHeight="1">
      <c r="A4638" s="151" t="s">
        <v>54</v>
      </c>
      <c r="B4638" s="152">
        <v>46083</v>
      </c>
      <c r="C4638" s="153" t="s">
        <v>55</v>
      </c>
      <c r="D4638" s="153" t="s">
        <v>56</v>
      </c>
      <c r="E4638" s="244">
        <v>94599746</v>
      </c>
      <c r="F4638" s="144" t="s">
        <v>8288</v>
      </c>
      <c r="G4638" s="230"/>
      <c r="H4638" s="154">
        <v>24493</v>
      </c>
      <c r="I4638" s="153">
        <v>59</v>
      </c>
      <c r="J4638" s="148" t="s">
        <v>58</v>
      </c>
      <c r="K4638" s="153" t="s">
        <v>101</v>
      </c>
      <c r="L4638" s="153"/>
      <c r="M4638" s="153"/>
      <c r="N4638" s="153">
        <v>120</v>
      </c>
      <c r="O4638" s="155">
        <v>21996559506</v>
      </c>
      <c r="P4638" s="156" t="s">
        <v>60</v>
      </c>
      <c r="Q4638" s="157" t="s">
        <v>8211</v>
      </c>
      <c r="R4638" s="158"/>
      <c r="S4638" s="159"/>
      <c r="T4638" s="159" t="s">
        <v>6983</v>
      </c>
      <c r="U4638" s="159" t="s">
        <v>8212</v>
      </c>
      <c r="V4638" s="154">
        <v>46126</v>
      </c>
      <c r="W4638" s="154">
        <v>46150</v>
      </c>
      <c r="X4638" s="154">
        <v>46182</v>
      </c>
      <c r="Y4638" s="160"/>
      <c r="Z4638" s="160"/>
      <c r="AA4638" s="153"/>
      <c r="AB4638" s="153"/>
      <c r="AC4638" s="182" t="e">
        <f t="shared" si="146"/>
        <v>#DIV/0!</v>
      </c>
      <c r="AD4638" s="153" t="e">
        <f t="shared" si="147"/>
        <v>#DIV/0!</v>
      </c>
      <c r="AE4638" s="207"/>
      <c r="AF4638" s="153"/>
      <c r="AG4638" s="159"/>
      <c r="AH4638" s="153"/>
      <c r="AI4638" s="161"/>
      <c r="AJ4638" s="153"/>
      <c r="AK4638" s="153"/>
      <c r="AL4638" s="207"/>
      <c r="AM4638" s="207"/>
      <c r="AN4638" s="207"/>
      <c r="AO4638" s="207"/>
      <c r="AP4638" s="147" t="s">
        <v>54</v>
      </c>
      <c r="AQ4638" s="147"/>
      <c r="AR4638" s="147"/>
      <c r="AS4638" s="209" t="s">
        <v>68</v>
      </c>
      <c r="AT4638" s="223" t="str">
        <f>MONTH(B4638)&amp;"/"&amp;YEAR(B4638)</f>
        <v>3/2026</v>
      </c>
      <c r="AU4638" s="223">
        <f>WEEKNUM(B4638)-WEEKNUM(EOMONTH(B4638,-1)+1)+1</f>
        <v>1</v>
      </c>
      <c r="AV4638" s="209" t="str">
        <f>MONTH(R4638)&amp;"/"&amp;YEAR(R4638)</f>
        <v>1/1900</v>
      </c>
      <c r="AW4638" s="209" t="e">
        <f>WEEKNUM(R4638)-WEEKNUM(EOMONTH(R4638,-1)+1)+1</f>
        <v>#NUM!</v>
      </c>
      <c r="AX4638" s="209">
        <f>IF(BB4638="S",IF(Q4638="1. Aceitou o programa",R4638-B4638,0),0)</f>
        <v>0</v>
      </c>
      <c r="AY4638" s="209">
        <f>IF(BB4638="S",IF(AND(S4638&lt;&gt;"",R4638&lt;&gt;""),S4638-R4638,0),0)</f>
        <v>0</v>
      </c>
      <c r="AZ4638" s="209">
        <f>IF(BB4638="S",IF(Q4638="1. Aceitou o programa",IF(OR(X4638="Não se Aplica",X4638=""),IF(OR(W4638="Não se Aplica",W4638=""),0,W4638-V4638),AVERAGE(X4638-W4638,W4638-V4638)),0),0)</f>
        <v>0</v>
      </c>
      <c r="BA4638" s="209">
        <f>IF(BB4638="S",IF(AND(Q4638="1. Aceitou o programa",AH4638="Realizada"),IFERROR(IF(AG4638="",0,AG4638-R4638),0),0),0)</f>
        <v>0</v>
      </c>
      <c r="BB4638" s="209" t="str">
        <f>_xlfn.XLOOKUP(U4638,'Lista Suspensa'!$AA$20:$AA$23,'Lista Suspensa'!$AB$20:$AB$23,"N/A")</f>
        <v>S</v>
      </c>
    </row>
    <row r="4639" spans="1:54" ht="12" customHeight="1">
      <c r="A4639" s="151" t="s">
        <v>54</v>
      </c>
      <c r="B4639" s="152">
        <v>46083</v>
      </c>
      <c r="C4639" s="153" t="s">
        <v>55</v>
      </c>
      <c r="D4639" s="153" t="s">
        <v>56</v>
      </c>
      <c r="E4639" s="244">
        <v>93571949</v>
      </c>
      <c r="F4639" s="144" t="s">
        <v>8289</v>
      </c>
      <c r="G4639" s="230"/>
      <c r="H4639" s="154">
        <v>24876</v>
      </c>
      <c r="I4639" s="153">
        <v>58</v>
      </c>
      <c r="J4639" s="148" t="s">
        <v>70</v>
      </c>
      <c r="K4639" s="153" t="s">
        <v>101</v>
      </c>
      <c r="L4639" s="153"/>
      <c r="M4639" s="153"/>
      <c r="N4639" s="153">
        <v>600</v>
      </c>
      <c r="O4639" s="155" t="s">
        <v>8290</v>
      </c>
      <c r="P4639" s="156" t="s">
        <v>60</v>
      </c>
      <c r="Q4639" s="157" t="s">
        <v>8211</v>
      </c>
      <c r="R4639" s="158"/>
      <c r="S4639" s="159"/>
      <c r="T4639" s="159" t="s">
        <v>6983</v>
      </c>
      <c r="U4639" s="159" t="s">
        <v>8212</v>
      </c>
      <c r="V4639" s="154">
        <v>46125</v>
      </c>
      <c r="W4639" s="154">
        <v>46150</v>
      </c>
      <c r="X4639" s="154">
        <v>46182</v>
      </c>
      <c r="Y4639" s="160"/>
      <c r="Z4639" s="160"/>
      <c r="AA4639" s="153"/>
      <c r="AB4639" s="153"/>
      <c r="AC4639" s="182" t="e">
        <f t="shared" si="146"/>
        <v>#DIV/0!</v>
      </c>
      <c r="AD4639" s="153" t="e">
        <f t="shared" si="147"/>
        <v>#DIV/0!</v>
      </c>
      <c r="AE4639" s="207"/>
      <c r="AF4639" s="153"/>
      <c r="AG4639" s="159"/>
      <c r="AH4639" s="153"/>
      <c r="AI4639" s="161"/>
      <c r="AJ4639" s="153"/>
      <c r="AK4639" s="153"/>
      <c r="AL4639" s="207"/>
      <c r="AM4639" s="207"/>
      <c r="AN4639" s="207"/>
      <c r="AO4639" s="207"/>
      <c r="AP4639" s="147" t="s">
        <v>54</v>
      </c>
      <c r="AQ4639" s="147"/>
      <c r="AR4639" s="147"/>
      <c r="AS4639" s="209" t="s">
        <v>68</v>
      </c>
      <c r="AT4639" s="223" t="str">
        <f>MONTH(B4639)&amp;"/"&amp;YEAR(B4639)</f>
        <v>3/2026</v>
      </c>
      <c r="AU4639" s="223">
        <f>WEEKNUM(B4639)-WEEKNUM(EOMONTH(B4639,-1)+1)+1</f>
        <v>1</v>
      </c>
      <c r="AV4639" s="209" t="str">
        <f>MONTH(R4639)&amp;"/"&amp;YEAR(R4639)</f>
        <v>1/1900</v>
      </c>
      <c r="AW4639" s="209" t="e">
        <f>WEEKNUM(R4639)-WEEKNUM(EOMONTH(R4639,-1)+1)+1</f>
        <v>#NUM!</v>
      </c>
      <c r="AX4639" s="209">
        <f>IF(BB4639="S",IF(Q4639="1. Aceitou o programa",R4639-B4639,0),0)</f>
        <v>0</v>
      </c>
      <c r="AY4639" s="209">
        <f>IF(BB4639="S",IF(AND(S4639&lt;&gt;"",R4639&lt;&gt;""),S4639-R4639,0),0)</f>
        <v>0</v>
      </c>
      <c r="AZ4639" s="209">
        <f>IF(BB4639="S",IF(Q4639="1. Aceitou o programa",IF(OR(X4639="Não se Aplica",X4639=""),IF(OR(W4639="Não se Aplica",W4639=""),0,W4639-V4639),AVERAGE(X4639-W4639,W4639-V4639)),0),0)</f>
        <v>0</v>
      </c>
      <c r="BA4639" s="209">
        <f>IF(BB4639="S",IF(AND(Q4639="1. Aceitou o programa",AH4639="Realizada"),IFERROR(IF(AG4639="",0,AG4639-R4639),0),0),0)</f>
        <v>0</v>
      </c>
      <c r="BB4639" s="209" t="str">
        <f>_xlfn.XLOOKUP(U4639,'Lista Suspensa'!$AA$20:$AA$23,'Lista Suspensa'!$AB$20:$AB$23,"N/A")</f>
        <v>S</v>
      </c>
    </row>
    <row r="4640" spans="1:54" ht="12" customHeight="1">
      <c r="A4640" s="151" t="s">
        <v>54</v>
      </c>
      <c r="B4640" s="152">
        <v>46083</v>
      </c>
      <c r="C4640" s="153" t="s">
        <v>55</v>
      </c>
      <c r="D4640" s="153" t="s">
        <v>56</v>
      </c>
      <c r="E4640" s="244">
        <v>79667889</v>
      </c>
      <c r="F4640" s="144" t="s">
        <v>8291</v>
      </c>
      <c r="G4640" s="230"/>
      <c r="H4640" s="154">
        <v>24940</v>
      </c>
      <c r="I4640" s="153">
        <v>58</v>
      </c>
      <c r="J4640" s="148" t="s">
        <v>70</v>
      </c>
      <c r="K4640" s="153" t="s">
        <v>101</v>
      </c>
      <c r="L4640" s="153"/>
      <c r="M4640" s="153"/>
      <c r="N4640" s="153">
        <v>60</v>
      </c>
      <c r="O4640" s="155" t="s">
        <v>8292</v>
      </c>
      <c r="P4640" s="156" t="s">
        <v>60</v>
      </c>
      <c r="Q4640" s="157" t="s">
        <v>8211</v>
      </c>
      <c r="R4640" s="158"/>
      <c r="S4640" s="159"/>
      <c r="T4640" s="159" t="s">
        <v>6983</v>
      </c>
      <c r="U4640" s="159" t="s">
        <v>8212</v>
      </c>
      <c r="V4640" s="154">
        <v>46114</v>
      </c>
      <c r="W4640" s="154">
        <v>46150</v>
      </c>
      <c r="X4640" s="154">
        <v>46182</v>
      </c>
      <c r="Y4640" s="160"/>
      <c r="Z4640" s="160"/>
      <c r="AA4640" s="153"/>
      <c r="AB4640" s="153"/>
      <c r="AC4640" s="182" t="e">
        <f t="shared" si="146"/>
        <v>#DIV/0!</v>
      </c>
      <c r="AD4640" s="153" t="e">
        <f t="shared" si="147"/>
        <v>#DIV/0!</v>
      </c>
      <c r="AE4640" s="207"/>
      <c r="AF4640" s="153"/>
      <c r="AG4640" s="159"/>
      <c r="AH4640" s="153"/>
      <c r="AI4640" s="161"/>
      <c r="AJ4640" s="153"/>
      <c r="AK4640" s="153"/>
      <c r="AL4640" s="207"/>
      <c r="AM4640" s="207"/>
      <c r="AN4640" s="207"/>
      <c r="AO4640" s="207"/>
      <c r="AP4640" s="147" t="s">
        <v>54</v>
      </c>
      <c r="AQ4640" s="147"/>
      <c r="AR4640" s="147"/>
      <c r="AS4640" s="209" t="s">
        <v>68</v>
      </c>
      <c r="AT4640" s="223" t="str">
        <f>MONTH(B4640)&amp;"/"&amp;YEAR(B4640)</f>
        <v>3/2026</v>
      </c>
      <c r="AU4640" s="223">
        <f>WEEKNUM(B4640)-WEEKNUM(EOMONTH(B4640,-1)+1)+1</f>
        <v>1</v>
      </c>
      <c r="AV4640" s="209" t="str">
        <f>MONTH(R4640)&amp;"/"&amp;YEAR(R4640)</f>
        <v>1/1900</v>
      </c>
      <c r="AW4640" s="209" t="e">
        <f>WEEKNUM(R4640)-WEEKNUM(EOMONTH(R4640,-1)+1)+1</f>
        <v>#NUM!</v>
      </c>
      <c r="AX4640" s="209">
        <f>IF(BB4640="S",IF(Q4640="1. Aceitou o programa",R4640-B4640,0),0)</f>
        <v>0</v>
      </c>
      <c r="AY4640" s="209">
        <f>IF(BB4640="S",IF(AND(S4640&lt;&gt;"",R4640&lt;&gt;""),S4640-R4640,0),0)</f>
        <v>0</v>
      </c>
      <c r="AZ4640" s="209">
        <f>IF(BB4640="S",IF(Q4640="1. Aceitou o programa",IF(OR(X4640="Não se Aplica",X4640=""),IF(OR(W4640="Não se Aplica",W4640=""),0,W4640-V4640),AVERAGE(X4640-W4640,W4640-V4640)),0),0)</f>
        <v>0</v>
      </c>
      <c r="BA4640" s="209">
        <f>IF(BB4640="S",IF(AND(Q4640="1. Aceitou o programa",AH4640="Realizada"),IFERROR(IF(AG4640="",0,AG4640-R4640),0),0),0)</f>
        <v>0</v>
      </c>
      <c r="BB4640" s="209" t="str">
        <f>_xlfn.XLOOKUP(U4640,'Lista Suspensa'!$AA$20:$AA$23,'Lista Suspensa'!$AB$20:$AB$23,"N/A")</f>
        <v>S</v>
      </c>
    </row>
    <row r="4641" spans="1:54" ht="12" customHeight="1">
      <c r="A4641" s="151" t="s">
        <v>54</v>
      </c>
      <c r="B4641" s="152">
        <v>46083</v>
      </c>
      <c r="C4641" s="153" t="s">
        <v>55</v>
      </c>
      <c r="D4641" s="153" t="s">
        <v>56</v>
      </c>
      <c r="E4641" s="244">
        <v>94773729</v>
      </c>
      <c r="F4641" s="144" t="s">
        <v>8293</v>
      </c>
      <c r="G4641" s="230"/>
      <c r="H4641" s="154">
        <v>24950</v>
      </c>
      <c r="I4641" s="153">
        <v>58</v>
      </c>
      <c r="J4641" s="148" t="s">
        <v>58</v>
      </c>
      <c r="K4641" s="153" t="s">
        <v>101</v>
      </c>
      <c r="L4641" s="153"/>
      <c r="M4641" s="153"/>
      <c r="N4641" s="153">
        <v>450</v>
      </c>
      <c r="O4641" s="155" t="s">
        <v>8294</v>
      </c>
      <c r="P4641" s="156" t="s">
        <v>60</v>
      </c>
      <c r="Q4641" s="157" t="s">
        <v>6982</v>
      </c>
      <c r="R4641" s="158"/>
      <c r="S4641" s="159">
        <v>46181</v>
      </c>
      <c r="T4641" s="159" t="s">
        <v>6983</v>
      </c>
      <c r="U4641" s="159" t="s">
        <v>6152</v>
      </c>
      <c r="V4641" s="154">
        <v>46126</v>
      </c>
      <c r="W4641" s="154">
        <v>46150</v>
      </c>
      <c r="X4641" s="154"/>
      <c r="Y4641" s="160"/>
      <c r="Z4641" s="160"/>
      <c r="AA4641" s="153"/>
      <c r="AB4641" s="153"/>
      <c r="AC4641" s="182" t="e">
        <f t="shared" si="146"/>
        <v>#DIV/0!</v>
      </c>
      <c r="AD4641" s="153" t="e">
        <f t="shared" si="147"/>
        <v>#DIV/0!</v>
      </c>
      <c r="AE4641" s="207"/>
      <c r="AF4641" s="153"/>
      <c r="AG4641" s="159"/>
      <c r="AH4641" s="153"/>
      <c r="AI4641" s="161"/>
      <c r="AJ4641" s="153"/>
      <c r="AK4641" s="153"/>
      <c r="AL4641" s="207"/>
      <c r="AM4641" s="207"/>
      <c r="AN4641" s="207"/>
      <c r="AO4641" s="207"/>
      <c r="AP4641" s="147" t="s">
        <v>54</v>
      </c>
      <c r="AQ4641" s="147"/>
      <c r="AR4641" s="147"/>
      <c r="AS4641" s="209" t="s">
        <v>68</v>
      </c>
      <c r="AT4641" s="223" t="str">
        <f>MONTH(B4641)&amp;"/"&amp;YEAR(B4641)</f>
        <v>3/2026</v>
      </c>
      <c r="AU4641" s="223">
        <f>WEEKNUM(B4641)-WEEKNUM(EOMONTH(B4641,-1)+1)+1</f>
        <v>1</v>
      </c>
      <c r="AV4641" s="209" t="str">
        <f>MONTH(R4641)&amp;"/"&amp;YEAR(R4641)</f>
        <v>1/1900</v>
      </c>
      <c r="AW4641" s="209" t="e">
        <f>WEEKNUM(R4641)-WEEKNUM(EOMONTH(R4641,-1)+1)+1</f>
        <v>#NUM!</v>
      </c>
      <c r="AX4641" s="209">
        <f>IF(BB4641="S",IF(Q4641="1. Aceitou o programa",R4641-B4641,0),0)</f>
        <v>0</v>
      </c>
      <c r="AY4641" s="209">
        <f>IF(BB4641="S",IF(AND(S4641&lt;&gt;"",R4641&lt;&gt;""),S4641-R4641,0),0)</f>
        <v>0</v>
      </c>
      <c r="AZ4641" s="209">
        <f>IF(BB4641="S",IF(Q4641="1. Aceitou o programa",IF(OR(X4641="Não se Aplica",X4641=""),IF(OR(W4641="Não se Aplica",W4641=""),0,W4641-V4641),AVERAGE(X4641-W4641,W4641-V4641)),0),0)</f>
        <v>0</v>
      </c>
      <c r="BA4641" s="209">
        <f>IF(BB4641="S",IF(AND(Q4641="1. Aceitou o programa",AH4641="Realizada"),IFERROR(IF(AG4641="",0,AG4641-R4641),0),0),0)</f>
        <v>0</v>
      </c>
      <c r="BB4641" s="209" t="str">
        <f>_xlfn.XLOOKUP(U4641,'Lista Suspensa'!$AA$20:$AA$23,'Lista Suspensa'!$AB$20:$AB$23,"N/A")</f>
        <v>S</v>
      </c>
    </row>
    <row r="4642" spans="1:54" ht="12" customHeight="1">
      <c r="A4642" s="151" t="s">
        <v>54</v>
      </c>
      <c r="B4642" s="152">
        <v>46083</v>
      </c>
      <c r="C4642" s="153" t="s">
        <v>55</v>
      </c>
      <c r="D4642" s="153" t="s">
        <v>56</v>
      </c>
      <c r="E4642" s="244">
        <v>82436380</v>
      </c>
      <c r="F4642" s="144" t="s">
        <v>8295</v>
      </c>
      <c r="G4642" s="230"/>
      <c r="H4642" s="154">
        <v>24952</v>
      </c>
      <c r="I4642" s="153">
        <v>58</v>
      </c>
      <c r="J4642" s="148" t="s">
        <v>70</v>
      </c>
      <c r="K4642" s="153" t="s">
        <v>101</v>
      </c>
      <c r="L4642" s="153"/>
      <c r="M4642" s="153"/>
      <c r="N4642" s="153">
        <v>60</v>
      </c>
      <c r="O4642" s="155" t="s">
        <v>8296</v>
      </c>
      <c r="P4642" s="156" t="s">
        <v>2026</v>
      </c>
      <c r="Q4642" s="157" t="s">
        <v>8211</v>
      </c>
      <c r="R4642" s="158"/>
      <c r="S4642" s="159"/>
      <c r="T4642" s="159" t="s">
        <v>6983</v>
      </c>
      <c r="U4642" s="159" t="s">
        <v>8212</v>
      </c>
      <c r="V4642" s="154">
        <v>46112</v>
      </c>
      <c r="W4642" s="154">
        <v>46150</v>
      </c>
      <c r="X4642" s="154">
        <v>46182</v>
      </c>
      <c r="Y4642" s="160"/>
      <c r="Z4642" s="160"/>
      <c r="AA4642" s="153"/>
      <c r="AB4642" s="153"/>
      <c r="AC4642" s="182" t="e">
        <f t="shared" si="146"/>
        <v>#DIV/0!</v>
      </c>
      <c r="AD4642" s="153" t="e">
        <f t="shared" si="147"/>
        <v>#DIV/0!</v>
      </c>
      <c r="AE4642" s="207"/>
      <c r="AF4642" s="153"/>
      <c r="AG4642" s="159"/>
      <c r="AH4642" s="153"/>
      <c r="AI4642" s="161"/>
      <c r="AJ4642" s="153"/>
      <c r="AK4642" s="153"/>
      <c r="AL4642" s="207"/>
      <c r="AM4642" s="207"/>
      <c r="AN4642" s="207"/>
      <c r="AO4642" s="207"/>
      <c r="AP4642" s="147" t="s">
        <v>54</v>
      </c>
      <c r="AQ4642" s="147"/>
      <c r="AR4642" s="147"/>
      <c r="AS4642" s="209" t="s">
        <v>68</v>
      </c>
      <c r="AT4642" s="223" t="str">
        <f>MONTH(B4642)&amp;"/"&amp;YEAR(B4642)</f>
        <v>3/2026</v>
      </c>
      <c r="AU4642" s="223">
        <f>WEEKNUM(B4642)-WEEKNUM(EOMONTH(B4642,-1)+1)+1</f>
        <v>1</v>
      </c>
      <c r="AV4642" s="209" t="str">
        <f>MONTH(R4642)&amp;"/"&amp;YEAR(R4642)</f>
        <v>1/1900</v>
      </c>
      <c r="AW4642" s="209" t="e">
        <f>WEEKNUM(R4642)-WEEKNUM(EOMONTH(R4642,-1)+1)+1</f>
        <v>#NUM!</v>
      </c>
      <c r="AX4642" s="209">
        <f>IF(BB4642="S",IF(Q4642="1. Aceitou o programa",R4642-B4642,0),0)</f>
        <v>0</v>
      </c>
      <c r="AY4642" s="209">
        <f>IF(BB4642="S",IF(AND(S4642&lt;&gt;"",R4642&lt;&gt;""),S4642-R4642,0),0)</f>
        <v>0</v>
      </c>
      <c r="AZ4642" s="209">
        <f>IF(BB4642="S",IF(Q4642="1. Aceitou o programa",IF(OR(X4642="Não se Aplica",X4642=""),IF(OR(W4642="Não se Aplica",W4642=""),0,W4642-V4642),AVERAGE(X4642-W4642,W4642-V4642)),0),0)</f>
        <v>0</v>
      </c>
      <c r="BA4642" s="209">
        <f>IF(BB4642="S",IF(AND(Q4642="1. Aceitou o programa",AH4642="Realizada"),IFERROR(IF(AG4642="",0,AG4642-R4642),0),0),0)</f>
        <v>0</v>
      </c>
      <c r="BB4642" s="209" t="str">
        <f>_xlfn.XLOOKUP(U4642,'Lista Suspensa'!$AA$20:$AA$23,'Lista Suspensa'!$AB$20:$AB$23,"N/A")</f>
        <v>S</v>
      </c>
    </row>
    <row r="4643" spans="1:54" ht="12" customHeight="1">
      <c r="A4643" s="151" t="s">
        <v>54</v>
      </c>
      <c r="B4643" s="152">
        <v>46083</v>
      </c>
      <c r="C4643" s="153" t="s">
        <v>55</v>
      </c>
      <c r="D4643" s="153" t="s">
        <v>56</v>
      </c>
      <c r="E4643" s="244">
        <v>764731980</v>
      </c>
      <c r="F4643" s="144" t="s">
        <v>8297</v>
      </c>
      <c r="G4643" s="230"/>
      <c r="H4643" s="154">
        <v>24962</v>
      </c>
      <c r="I4643" s="153">
        <v>58</v>
      </c>
      <c r="J4643" s="148" t="s">
        <v>70</v>
      </c>
      <c r="K4643" s="153" t="s">
        <v>101</v>
      </c>
      <c r="L4643" s="153"/>
      <c r="M4643" s="153"/>
      <c r="N4643" s="153">
        <v>300</v>
      </c>
      <c r="O4643" s="155">
        <v>21964213150</v>
      </c>
      <c r="P4643" s="156" t="s">
        <v>60</v>
      </c>
      <c r="Q4643" s="157" t="s">
        <v>8211</v>
      </c>
      <c r="R4643" s="158"/>
      <c r="S4643" s="159"/>
      <c r="T4643" s="159" t="s">
        <v>6983</v>
      </c>
      <c r="U4643" s="159" t="s">
        <v>8212</v>
      </c>
      <c r="V4643" s="154">
        <v>46125</v>
      </c>
      <c r="W4643" s="154">
        <v>46150</v>
      </c>
      <c r="X4643" s="154">
        <v>46182</v>
      </c>
      <c r="Y4643" s="160"/>
      <c r="Z4643" s="160"/>
      <c r="AA4643" s="153"/>
      <c r="AB4643" s="153"/>
      <c r="AC4643" s="182" t="e">
        <f t="shared" si="146"/>
        <v>#DIV/0!</v>
      </c>
      <c r="AD4643" s="153" t="e">
        <f t="shared" si="147"/>
        <v>#DIV/0!</v>
      </c>
      <c r="AE4643" s="207"/>
      <c r="AF4643" s="153"/>
      <c r="AG4643" s="159"/>
      <c r="AH4643" s="153"/>
      <c r="AI4643" s="161"/>
      <c r="AJ4643" s="153"/>
      <c r="AK4643" s="153"/>
      <c r="AL4643" s="207"/>
      <c r="AM4643" s="207"/>
      <c r="AN4643" s="207"/>
      <c r="AO4643" s="207"/>
      <c r="AP4643" s="147" t="s">
        <v>54</v>
      </c>
      <c r="AQ4643" s="147"/>
      <c r="AR4643" s="147"/>
      <c r="AS4643" s="209" t="s">
        <v>68</v>
      </c>
      <c r="AT4643" s="223" t="str">
        <f>MONTH(B4643)&amp;"/"&amp;YEAR(B4643)</f>
        <v>3/2026</v>
      </c>
      <c r="AU4643" s="223">
        <f>WEEKNUM(B4643)-WEEKNUM(EOMONTH(B4643,-1)+1)+1</f>
        <v>1</v>
      </c>
      <c r="AV4643" s="209" t="str">
        <f>MONTH(R4643)&amp;"/"&amp;YEAR(R4643)</f>
        <v>1/1900</v>
      </c>
      <c r="AW4643" s="209" t="e">
        <f>WEEKNUM(R4643)-WEEKNUM(EOMONTH(R4643,-1)+1)+1</f>
        <v>#NUM!</v>
      </c>
      <c r="AX4643" s="209">
        <f>IF(BB4643="S",IF(Q4643="1. Aceitou o programa",R4643-B4643,0),0)</f>
        <v>0</v>
      </c>
      <c r="AY4643" s="209">
        <f>IF(BB4643="S",IF(AND(S4643&lt;&gt;"",R4643&lt;&gt;""),S4643-R4643,0),0)</f>
        <v>0</v>
      </c>
      <c r="AZ4643" s="209">
        <f>IF(BB4643="S",IF(Q4643="1. Aceitou o programa",IF(OR(X4643="Não se Aplica",X4643=""),IF(OR(W4643="Não se Aplica",W4643=""),0,W4643-V4643),AVERAGE(X4643-W4643,W4643-V4643)),0),0)</f>
        <v>0</v>
      </c>
      <c r="BA4643" s="209">
        <f>IF(BB4643="S",IF(AND(Q4643="1. Aceitou o programa",AH4643="Realizada"),IFERROR(IF(AG4643="",0,AG4643-R4643),0),0),0)</f>
        <v>0</v>
      </c>
      <c r="BB4643" s="209" t="str">
        <f>_xlfn.XLOOKUP(U4643,'Lista Suspensa'!$AA$20:$AA$23,'Lista Suspensa'!$AB$20:$AB$23,"N/A")</f>
        <v>S</v>
      </c>
    </row>
    <row r="4644" spans="1:54" ht="12" customHeight="1">
      <c r="A4644" s="151" t="s">
        <v>54</v>
      </c>
      <c r="B4644" s="152">
        <v>46083</v>
      </c>
      <c r="C4644" s="153" t="s">
        <v>55</v>
      </c>
      <c r="D4644" s="153" t="s">
        <v>56</v>
      </c>
      <c r="E4644" s="244">
        <v>79741981</v>
      </c>
      <c r="F4644" s="144" t="s">
        <v>8298</v>
      </c>
      <c r="G4644" s="230"/>
      <c r="H4644" s="154">
        <v>25081</v>
      </c>
      <c r="I4644" s="153">
        <v>57</v>
      </c>
      <c r="J4644" s="148" t="s">
        <v>58</v>
      </c>
      <c r="K4644" s="153" t="s">
        <v>101</v>
      </c>
      <c r="L4644" s="153"/>
      <c r="M4644" s="153"/>
      <c r="N4644" s="153">
        <v>60</v>
      </c>
      <c r="O4644" s="155" t="s">
        <v>8299</v>
      </c>
      <c r="P4644" s="156" t="s">
        <v>60</v>
      </c>
      <c r="Q4644" s="157" t="s">
        <v>8211</v>
      </c>
      <c r="R4644" s="158"/>
      <c r="S4644" s="159"/>
      <c r="T4644" s="159" t="s">
        <v>6983</v>
      </c>
      <c r="U4644" s="159" t="s">
        <v>8212</v>
      </c>
      <c r="V4644" s="154">
        <v>46114</v>
      </c>
      <c r="W4644" s="154">
        <v>46150</v>
      </c>
      <c r="X4644" s="154">
        <v>46182</v>
      </c>
      <c r="Y4644" s="160"/>
      <c r="Z4644" s="160"/>
      <c r="AA4644" s="153"/>
      <c r="AB4644" s="153"/>
      <c r="AC4644" s="182" t="e">
        <f t="shared" si="146"/>
        <v>#DIV/0!</v>
      </c>
      <c r="AD4644" s="153" t="e">
        <f t="shared" si="147"/>
        <v>#DIV/0!</v>
      </c>
      <c r="AE4644" s="207"/>
      <c r="AF4644" s="153"/>
      <c r="AG4644" s="159"/>
      <c r="AH4644" s="153"/>
      <c r="AI4644" s="161"/>
      <c r="AJ4644" s="153"/>
      <c r="AK4644" s="153"/>
      <c r="AL4644" s="207"/>
      <c r="AM4644" s="207"/>
      <c r="AN4644" s="207"/>
      <c r="AO4644" s="207"/>
      <c r="AP4644" s="147" t="s">
        <v>54</v>
      </c>
      <c r="AQ4644" s="147"/>
      <c r="AR4644" s="147"/>
      <c r="AS4644" s="209" t="s">
        <v>68</v>
      </c>
      <c r="AT4644" s="223" t="str">
        <f>MONTH(B4644)&amp;"/"&amp;YEAR(B4644)</f>
        <v>3/2026</v>
      </c>
      <c r="AU4644" s="223">
        <f>WEEKNUM(B4644)-WEEKNUM(EOMONTH(B4644,-1)+1)+1</f>
        <v>1</v>
      </c>
      <c r="AV4644" s="209" t="str">
        <f>MONTH(R4644)&amp;"/"&amp;YEAR(R4644)</f>
        <v>1/1900</v>
      </c>
      <c r="AW4644" s="209" t="e">
        <f>WEEKNUM(R4644)-WEEKNUM(EOMONTH(R4644,-1)+1)+1</f>
        <v>#NUM!</v>
      </c>
      <c r="AX4644" s="209">
        <f>IF(BB4644="S",IF(Q4644="1. Aceitou o programa",R4644-B4644,0),0)</f>
        <v>0</v>
      </c>
      <c r="AY4644" s="209">
        <f>IF(BB4644="S",IF(AND(S4644&lt;&gt;"",R4644&lt;&gt;""),S4644-R4644,0),0)</f>
        <v>0</v>
      </c>
      <c r="AZ4644" s="209">
        <f>IF(BB4644="S",IF(Q4644="1. Aceitou o programa",IF(OR(X4644="Não se Aplica",X4644=""),IF(OR(W4644="Não se Aplica",W4644=""),0,W4644-V4644),AVERAGE(X4644-W4644,W4644-V4644)),0),0)</f>
        <v>0</v>
      </c>
      <c r="BA4644" s="209">
        <f>IF(BB4644="S",IF(AND(Q4644="1. Aceitou o programa",AH4644="Realizada"),IFERROR(IF(AG4644="",0,AG4644-R4644),0),0),0)</f>
        <v>0</v>
      </c>
      <c r="BB4644" s="209" t="str">
        <f>_xlfn.XLOOKUP(U4644,'Lista Suspensa'!$AA$20:$AA$23,'Lista Suspensa'!$AB$20:$AB$23,"N/A")</f>
        <v>S</v>
      </c>
    </row>
    <row r="4645" spans="1:54" ht="12" customHeight="1">
      <c r="A4645" s="151" t="s">
        <v>54</v>
      </c>
      <c r="B4645" s="152">
        <v>46083</v>
      </c>
      <c r="C4645" s="153" t="s">
        <v>55</v>
      </c>
      <c r="D4645" s="153" t="s">
        <v>56</v>
      </c>
      <c r="E4645" s="244">
        <v>85078446</v>
      </c>
      <c r="F4645" s="144" t="s">
        <v>8300</v>
      </c>
      <c r="G4645" s="230"/>
      <c r="H4645" s="154">
        <v>25328</v>
      </c>
      <c r="I4645" s="153">
        <v>57</v>
      </c>
      <c r="J4645" s="148" t="s">
        <v>70</v>
      </c>
      <c r="K4645" s="153" t="s">
        <v>101</v>
      </c>
      <c r="L4645" s="153"/>
      <c r="M4645" s="153"/>
      <c r="N4645" s="153">
        <v>700</v>
      </c>
      <c r="O4645" s="155" t="s">
        <v>8301</v>
      </c>
      <c r="P4645" s="156" t="s">
        <v>60</v>
      </c>
      <c r="Q4645" s="157" t="s">
        <v>8211</v>
      </c>
      <c r="R4645" s="158"/>
      <c r="S4645" s="159"/>
      <c r="T4645" s="159" t="s">
        <v>6983</v>
      </c>
      <c r="U4645" s="159" t="s">
        <v>8212</v>
      </c>
      <c r="V4645" s="154">
        <v>46114</v>
      </c>
      <c r="W4645" s="154">
        <v>46150</v>
      </c>
      <c r="X4645" s="154">
        <v>46182</v>
      </c>
      <c r="Y4645" s="160"/>
      <c r="Z4645" s="160"/>
      <c r="AA4645" s="153"/>
      <c r="AB4645" s="153"/>
      <c r="AC4645" s="182" t="e">
        <f t="shared" si="146"/>
        <v>#DIV/0!</v>
      </c>
      <c r="AD4645" s="153" t="e">
        <f t="shared" si="147"/>
        <v>#DIV/0!</v>
      </c>
      <c r="AE4645" s="207"/>
      <c r="AF4645" s="153"/>
      <c r="AG4645" s="159"/>
      <c r="AH4645" s="153"/>
      <c r="AI4645" s="161"/>
      <c r="AJ4645" s="153"/>
      <c r="AK4645" s="153"/>
      <c r="AL4645" s="207"/>
      <c r="AM4645" s="207"/>
      <c r="AN4645" s="207"/>
      <c r="AO4645" s="207"/>
      <c r="AP4645" s="147" t="s">
        <v>54</v>
      </c>
      <c r="AQ4645" s="147"/>
      <c r="AR4645" s="147"/>
      <c r="AS4645" s="209" t="s">
        <v>68</v>
      </c>
      <c r="AT4645" s="223" t="str">
        <f>MONTH(B4645)&amp;"/"&amp;YEAR(B4645)</f>
        <v>3/2026</v>
      </c>
      <c r="AU4645" s="223">
        <f>WEEKNUM(B4645)-WEEKNUM(EOMONTH(B4645,-1)+1)+1</f>
        <v>1</v>
      </c>
      <c r="AV4645" s="209" t="str">
        <f>MONTH(R4645)&amp;"/"&amp;YEAR(R4645)</f>
        <v>1/1900</v>
      </c>
      <c r="AW4645" s="209" t="e">
        <f>WEEKNUM(R4645)-WEEKNUM(EOMONTH(R4645,-1)+1)+1</f>
        <v>#NUM!</v>
      </c>
      <c r="AX4645" s="209">
        <f>IF(BB4645="S",IF(Q4645="1. Aceitou o programa",R4645-B4645,0),0)</f>
        <v>0</v>
      </c>
      <c r="AY4645" s="209">
        <f>IF(BB4645="S",IF(AND(S4645&lt;&gt;"",R4645&lt;&gt;""),S4645-R4645,0),0)</f>
        <v>0</v>
      </c>
      <c r="AZ4645" s="209">
        <f>IF(BB4645="S",IF(Q4645="1. Aceitou o programa",IF(OR(X4645="Não se Aplica",X4645=""),IF(OR(W4645="Não se Aplica",W4645=""),0,W4645-V4645),AVERAGE(X4645-W4645,W4645-V4645)),0),0)</f>
        <v>0</v>
      </c>
      <c r="BA4645" s="209">
        <f>IF(BB4645="S",IF(AND(Q4645="1. Aceitou o programa",AH4645="Realizada"),IFERROR(IF(AG4645="",0,AG4645-R4645),0),0),0)</f>
        <v>0</v>
      </c>
      <c r="BB4645" s="209" t="str">
        <f>_xlfn.XLOOKUP(U4645,'Lista Suspensa'!$AA$20:$AA$23,'Lista Suspensa'!$AB$20:$AB$23,"N/A")</f>
        <v>S</v>
      </c>
    </row>
    <row r="4646" spans="1:54" ht="12" customHeight="1">
      <c r="A4646" s="151" t="s">
        <v>54</v>
      </c>
      <c r="B4646" s="152">
        <v>46083</v>
      </c>
      <c r="C4646" s="153" t="s">
        <v>55</v>
      </c>
      <c r="D4646" s="153" t="s">
        <v>56</v>
      </c>
      <c r="E4646" s="244">
        <v>89750652</v>
      </c>
      <c r="F4646" s="144" t="s">
        <v>8302</v>
      </c>
      <c r="G4646" s="230"/>
      <c r="H4646" s="154">
        <v>25894</v>
      </c>
      <c r="I4646" s="153">
        <v>55</v>
      </c>
      <c r="J4646" s="148" t="s">
        <v>70</v>
      </c>
      <c r="K4646" s="153" t="s">
        <v>101</v>
      </c>
      <c r="L4646" s="153"/>
      <c r="M4646" s="153"/>
      <c r="N4646" s="153">
        <v>750</v>
      </c>
      <c r="O4646" s="155" t="s">
        <v>8303</v>
      </c>
      <c r="P4646" s="156" t="s">
        <v>60</v>
      </c>
      <c r="Q4646" s="157" t="s">
        <v>8211</v>
      </c>
      <c r="R4646" s="158"/>
      <c r="S4646" s="159"/>
      <c r="T4646" s="159" t="s">
        <v>6983</v>
      </c>
      <c r="U4646" s="159" t="s">
        <v>8212</v>
      </c>
      <c r="V4646" s="154">
        <v>46118</v>
      </c>
      <c r="W4646" s="154">
        <v>46150</v>
      </c>
      <c r="X4646" s="154">
        <v>46182</v>
      </c>
      <c r="Y4646" s="160"/>
      <c r="Z4646" s="160"/>
      <c r="AA4646" s="153"/>
      <c r="AB4646" s="153"/>
      <c r="AC4646" s="182" t="e">
        <f t="shared" si="146"/>
        <v>#DIV/0!</v>
      </c>
      <c r="AD4646" s="153" t="e">
        <f t="shared" si="147"/>
        <v>#DIV/0!</v>
      </c>
      <c r="AE4646" s="207"/>
      <c r="AF4646" s="153"/>
      <c r="AG4646" s="159"/>
      <c r="AH4646" s="153"/>
      <c r="AI4646" s="161"/>
      <c r="AJ4646" s="153"/>
      <c r="AK4646" s="153"/>
      <c r="AL4646" s="207"/>
      <c r="AM4646" s="207"/>
      <c r="AN4646" s="207"/>
      <c r="AO4646" s="207"/>
      <c r="AP4646" s="147" t="s">
        <v>54</v>
      </c>
      <c r="AQ4646" s="147"/>
      <c r="AR4646" s="147"/>
      <c r="AS4646" s="209" t="s">
        <v>68</v>
      </c>
      <c r="AT4646" s="223" t="str">
        <f>MONTH(B4646)&amp;"/"&amp;YEAR(B4646)</f>
        <v>3/2026</v>
      </c>
      <c r="AU4646" s="223">
        <f>WEEKNUM(B4646)-WEEKNUM(EOMONTH(B4646,-1)+1)+1</f>
        <v>1</v>
      </c>
      <c r="AV4646" s="209" t="str">
        <f>MONTH(R4646)&amp;"/"&amp;YEAR(R4646)</f>
        <v>1/1900</v>
      </c>
      <c r="AW4646" s="209" t="e">
        <f>WEEKNUM(R4646)-WEEKNUM(EOMONTH(R4646,-1)+1)+1</f>
        <v>#NUM!</v>
      </c>
      <c r="AX4646" s="209">
        <f>IF(BB4646="S",IF(Q4646="1. Aceitou o programa",R4646-B4646,0),0)</f>
        <v>0</v>
      </c>
      <c r="AY4646" s="209">
        <f>IF(BB4646="S",IF(AND(S4646&lt;&gt;"",R4646&lt;&gt;""),S4646-R4646,0),0)</f>
        <v>0</v>
      </c>
      <c r="AZ4646" s="209">
        <f>IF(BB4646="S",IF(Q4646="1. Aceitou o programa",IF(OR(X4646="Não se Aplica",X4646=""),IF(OR(W4646="Não se Aplica",W4646=""),0,W4646-V4646),AVERAGE(X4646-W4646,W4646-V4646)),0),0)</f>
        <v>0</v>
      </c>
      <c r="BA4646" s="209">
        <f>IF(BB4646="S",IF(AND(Q4646="1. Aceitou o programa",AH4646="Realizada"),IFERROR(IF(AG4646="",0,AG4646-R4646),0),0),0)</f>
        <v>0</v>
      </c>
      <c r="BB4646" s="209" t="str">
        <f>_xlfn.XLOOKUP(U4646,'Lista Suspensa'!$AA$20:$AA$23,'Lista Suspensa'!$AB$20:$AB$23,"N/A")</f>
        <v>S</v>
      </c>
    </row>
    <row r="4647" spans="1:54" ht="12" customHeight="1">
      <c r="A4647" s="151" t="s">
        <v>54</v>
      </c>
      <c r="B4647" s="152">
        <v>46083</v>
      </c>
      <c r="C4647" s="153" t="s">
        <v>55</v>
      </c>
      <c r="D4647" s="153" t="s">
        <v>56</v>
      </c>
      <c r="E4647" s="244">
        <v>88226145</v>
      </c>
      <c r="F4647" s="144" t="s">
        <v>8304</v>
      </c>
      <c r="G4647" s="230"/>
      <c r="H4647" s="154">
        <v>25981</v>
      </c>
      <c r="I4647" s="153">
        <v>55</v>
      </c>
      <c r="J4647" s="148" t="s">
        <v>58</v>
      </c>
      <c r="K4647" s="153" t="s">
        <v>101</v>
      </c>
      <c r="L4647" s="153"/>
      <c r="M4647" s="153"/>
      <c r="N4647" s="153">
        <v>75</v>
      </c>
      <c r="O4647" s="155" t="s">
        <v>8305</v>
      </c>
      <c r="P4647" s="156" t="s">
        <v>2026</v>
      </c>
      <c r="Q4647" s="157" t="s">
        <v>8211</v>
      </c>
      <c r="R4647" s="158"/>
      <c r="S4647" s="159"/>
      <c r="T4647" s="159" t="s">
        <v>6983</v>
      </c>
      <c r="U4647" s="159" t="s">
        <v>8212</v>
      </c>
      <c r="V4647" s="154">
        <v>46112</v>
      </c>
      <c r="W4647" s="154">
        <v>46150</v>
      </c>
      <c r="X4647" s="154">
        <v>46182</v>
      </c>
      <c r="Y4647" s="160"/>
      <c r="Z4647" s="160"/>
      <c r="AA4647" s="153"/>
      <c r="AB4647" s="153"/>
      <c r="AC4647" s="182" t="e">
        <f t="shared" si="146"/>
        <v>#DIV/0!</v>
      </c>
      <c r="AD4647" s="153" t="e">
        <f t="shared" si="147"/>
        <v>#DIV/0!</v>
      </c>
      <c r="AE4647" s="207"/>
      <c r="AF4647" s="153"/>
      <c r="AG4647" s="159"/>
      <c r="AH4647" s="153"/>
      <c r="AI4647" s="161"/>
      <c r="AJ4647" s="153"/>
      <c r="AK4647" s="153"/>
      <c r="AL4647" s="207"/>
      <c r="AM4647" s="207"/>
      <c r="AN4647" s="207"/>
      <c r="AO4647" s="207"/>
      <c r="AP4647" s="147" t="s">
        <v>54</v>
      </c>
      <c r="AQ4647" s="147"/>
      <c r="AR4647" s="147"/>
      <c r="AS4647" s="209" t="s">
        <v>68</v>
      </c>
      <c r="AT4647" s="223" t="str">
        <f>MONTH(B4647)&amp;"/"&amp;YEAR(B4647)</f>
        <v>3/2026</v>
      </c>
      <c r="AU4647" s="223">
        <f>WEEKNUM(B4647)-WEEKNUM(EOMONTH(B4647,-1)+1)+1</f>
        <v>1</v>
      </c>
      <c r="AV4647" s="209" t="str">
        <f>MONTH(R4647)&amp;"/"&amp;YEAR(R4647)</f>
        <v>1/1900</v>
      </c>
      <c r="AW4647" s="209" t="e">
        <f>WEEKNUM(R4647)-WEEKNUM(EOMONTH(R4647,-1)+1)+1</f>
        <v>#NUM!</v>
      </c>
      <c r="AX4647" s="209">
        <f>IF(BB4647="S",IF(Q4647="1. Aceitou o programa",R4647-B4647,0),0)</f>
        <v>0</v>
      </c>
      <c r="AY4647" s="209">
        <f>IF(BB4647="S",IF(AND(S4647&lt;&gt;"",R4647&lt;&gt;""),S4647-R4647,0),0)</f>
        <v>0</v>
      </c>
      <c r="AZ4647" s="209">
        <f>IF(BB4647="S",IF(Q4647="1. Aceitou o programa",IF(OR(X4647="Não se Aplica",X4647=""),IF(OR(W4647="Não se Aplica",W4647=""),0,W4647-V4647),AVERAGE(X4647-W4647,W4647-V4647)),0),0)</f>
        <v>0</v>
      </c>
      <c r="BA4647" s="209">
        <f>IF(BB4647="S",IF(AND(Q4647="1. Aceitou o programa",AH4647="Realizada"),IFERROR(IF(AG4647="",0,AG4647-R4647),0),0),0)</f>
        <v>0</v>
      </c>
      <c r="BB4647" s="209" t="str">
        <f>_xlfn.XLOOKUP(U4647,'Lista Suspensa'!$AA$20:$AA$23,'Lista Suspensa'!$AB$20:$AB$23,"N/A")</f>
        <v>S</v>
      </c>
    </row>
    <row r="4648" spans="1:54" ht="12" customHeight="1">
      <c r="A4648" s="151" t="s">
        <v>54</v>
      </c>
      <c r="B4648" s="152">
        <v>46083</v>
      </c>
      <c r="C4648" s="153" t="s">
        <v>55</v>
      </c>
      <c r="D4648" s="153" t="s">
        <v>56</v>
      </c>
      <c r="E4648" s="244">
        <v>89775225</v>
      </c>
      <c r="F4648" s="144" t="s">
        <v>8306</v>
      </c>
      <c r="G4648" s="230"/>
      <c r="H4648" s="154">
        <v>26005</v>
      </c>
      <c r="I4648" s="153">
        <v>55</v>
      </c>
      <c r="J4648" s="148" t="s">
        <v>58</v>
      </c>
      <c r="K4648" s="153" t="s">
        <v>101</v>
      </c>
      <c r="L4648" s="153"/>
      <c r="M4648" s="153"/>
      <c r="N4648" s="153">
        <v>75</v>
      </c>
      <c r="O4648" s="155" t="s">
        <v>8307</v>
      </c>
      <c r="P4648" s="156" t="s">
        <v>60</v>
      </c>
      <c r="Q4648" s="157" t="s">
        <v>8211</v>
      </c>
      <c r="R4648" s="158"/>
      <c r="S4648" s="159"/>
      <c r="T4648" s="159" t="s">
        <v>6983</v>
      </c>
      <c r="U4648" s="159" t="s">
        <v>8212</v>
      </c>
      <c r="V4648" s="154">
        <v>46125</v>
      </c>
      <c r="W4648" s="154">
        <v>46150</v>
      </c>
      <c r="X4648" s="154">
        <v>46182</v>
      </c>
      <c r="Y4648" s="160"/>
      <c r="Z4648" s="160"/>
      <c r="AA4648" s="153"/>
      <c r="AB4648" s="153"/>
      <c r="AC4648" s="182" t="e">
        <f t="shared" si="146"/>
        <v>#DIV/0!</v>
      </c>
      <c r="AD4648" s="153" t="e">
        <f t="shared" si="147"/>
        <v>#DIV/0!</v>
      </c>
      <c r="AE4648" s="207"/>
      <c r="AF4648" s="153"/>
      <c r="AG4648" s="159"/>
      <c r="AH4648" s="153"/>
      <c r="AI4648" s="161"/>
      <c r="AJ4648" s="153"/>
      <c r="AK4648" s="153"/>
      <c r="AL4648" s="207"/>
      <c r="AM4648" s="207"/>
      <c r="AN4648" s="207"/>
      <c r="AO4648" s="207"/>
      <c r="AP4648" s="147" t="s">
        <v>54</v>
      </c>
      <c r="AQ4648" s="147"/>
      <c r="AR4648" s="147"/>
      <c r="AS4648" s="209" t="s">
        <v>68</v>
      </c>
      <c r="AT4648" s="223" t="str">
        <f>MONTH(B4648)&amp;"/"&amp;YEAR(B4648)</f>
        <v>3/2026</v>
      </c>
      <c r="AU4648" s="223">
        <f>WEEKNUM(B4648)-WEEKNUM(EOMONTH(B4648,-1)+1)+1</f>
        <v>1</v>
      </c>
      <c r="AV4648" s="209" t="str">
        <f>MONTH(R4648)&amp;"/"&amp;YEAR(R4648)</f>
        <v>1/1900</v>
      </c>
      <c r="AW4648" s="209" t="e">
        <f>WEEKNUM(R4648)-WEEKNUM(EOMONTH(R4648,-1)+1)+1</f>
        <v>#NUM!</v>
      </c>
      <c r="AX4648" s="209">
        <f>IF(BB4648="S",IF(Q4648="1. Aceitou o programa",R4648-B4648,0),0)</f>
        <v>0</v>
      </c>
      <c r="AY4648" s="209">
        <f>IF(BB4648="S",IF(AND(S4648&lt;&gt;"",R4648&lt;&gt;""),S4648-R4648,0),0)</f>
        <v>0</v>
      </c>
      <c r="AZ4648" s="209">
        <f>IF(BB4648="S",IF(Q4648="1. Aceitou o programa",IF(OR(X4648="Não se Aplica",X4648=""),IF(OR(W4648="Não se Aplica",W4648=""),0,W4648-V4648),AVERAGE(X4648-W4648,W4648-V4648)),0),0)</f>
        <v>0</v>
      </c>
      <c r="BA4648" s="209">
        <f>IF(BB4648="S",IF(AND(Q4648="1. Aceitou o programa",AH4648="Realizada"),IFERROR(IF(AG4648="",0,AG4648-R4648),0),0),0)</f>
        <v>0</v>
      </c>
      <c r="BB4648" s="209" t="str">
        <f>_xlfn.XLOOKUP(U4648,'Lista Suspensa'!$AA$20:$AA$23,'Lista Suspensa'!$AB$20:$AB$23,"N/A")</f>
        <v>S</v>
      </c>
    </row>
    <row r="4649" spans="1:54" ht="12" customHeight="1">
      <c r="A4649" s="151" t="s">
        <v>54</v>
      </c>
      <c r="B4649" s="152">
        <v>46083</v>
      </c>
      <c r="C4649" s="153" t="s">
        <v>55</v>
      </c>
      <c r="D4649" s="153" t="s">
        <v>56</v>
      </c>
      <c r="E4649" s="244">
        <v>89239852</v>
      </c>
      <c r="F4649" s="144" t="s">
        <v>8308</v>
      </c>
      <c r="G4649" s="230"/>
      <c r="H4649" s="154">
        <v>26021</v>
      </c>
      <c r="I4649" s="153">
        <v>55</v>
      </c>
      <c r="J4649" s="148" t="s">
        <v>58</v>
      </c>
      <c r="K4649" s="153" t="s">
        <v>101</v>
      </c>
      <c r="L4649" s="153"/>
      <c r="M4649" s="153"/>
      <c r="N4649" s="153">
        <v>750</v>
      </c>
      <c r="O4649" s="155" t="s">
        <v>8309</v>
      </c>
      <c r="P4649" s="156" t="s">
        <v>2026</v>
      </c>
      <c r="Q4649" s="157" t="s">
        <v>8211</v>
      </c>
      <c r="R4649" s="158"/>
      <c r="S4649" s="159"/>
      <c r="T4649" s="159" t="s">
        <v>6983</v>
      </c>
      <c r="U4649" s="159" t="s">
        <v>8212</v>
      </c>
      <c r="V4649" s="154">
        <v>46112</v>
      </c>
      <c r="W4649" s="154">
        <v>46150</v>
      </c>
      <c r="X4649" s="154">
        <v>46182</v>
      </c>
      <c r="Y4649" s="160"/>
      <c r="Z4649" s="160"/>
      <c r="AA4649" s="153"/>
      <c r="AB4649" s="153"/>
      <c r="AC4649" s="182" t="e">
        <f t="shared" si="146"/>
        <v>#DIV/0!</v>
      </c>
      <c r="AD4649" s="153" t="e">
        <f t="shared" si="147"/>
        <v>#DIV/0!</v>
      </c>
      <c r="AE4649" s="207"/>
      <c r="AF4649" s="153"/>
      <c r="AG4649" s="159"/>
      <c r="AH4649" s="153"/>
      <c r="AI4649" s="161"/>
      <c r="AJ4649" s="153"/>
      <c r="AK4649" s="153"/>
      <c r="AL4649" s="207"/>
      <c r="AM4649" s="207"/>
      <c r="AN4649" s="207"/>
      <c r="AO4649" s="207"/>
      <c r="AP4649" s="147" t="s">
        <v>54</v>
      </c>
      <c r="AQ4649" s="147"/>
      <c r="AR4649" s="147"/>
      <c r="AS4649" s="209" t="s">
        <v>68</v>
      </c>
      <c r="AT4649" s="223" t="str">
        <f>MONTH(B4649)&amp;"/"&amp;YEAR(B4649)</f>
        <v>3/2026</v>
      </c>
      <c r="AU4649" s="223">
        <f>WEEKNUM(B4649)-WEEKNUM(EOMONTH(B4649,-1)+1)+1</f>
        <v>1</v>
      </c>
      <c r="AV4649" s="209" t="str">
        <f>MONTH(R4649)&amp;"/"&amp;YEAR(R4649)</f>
        <v>1/1900</v>
      </c>
      <c r="AW4649" s="209" t="e">
        <f>WEEKNUM(R4649)-WEEKNUM(EOMONTH(R4649,-1)+1)+1</f>
        <v>#NUM!</v>
      </c>
      <c r="AX4649" s="209">
        <f>IF(BB4649="S",IF(Q4649="1. Aceitou o programa",R4649-B4649,0),0)</f>
        <v>0</v>
      </c>
      <c r="AY4649" s="209">
        <f>IF(BB4649="S",IF(AND(S4649&lt;&gt;"",R4649&lt;&gt;""),S4649-R4649,0),0)</f>
        <v>0</v>
      </c>
      <c r="AZ4649" s="209">
        <f>IF(BB4649="S",IF(Q4649="1. Aceitou o programa",IF(OR(X4649="Não se Aplica",X4649=""),IF(OR(W4649="Não se Aplica",W4649=""),0,W4649-V4649),AVERAGE(X4649-W4649,W4649-V4649)),0),0)</f>
        <v>0</v>
      </c>
      <c r="BA4649" s="209">
        <f>IF(BB4649="S",IF(AND(Q4649="1. Aceitou o programa",AH4649="Realizada"),IFERROR(IF(AG4649="",0,AG4649-R4649),0),0),0)</f>
        <v>0</v>
      </c>
      <c r="BB4649" s="209" t="str">
        <f>_xlfn.XLOOKUP(U4649,'Lista Suspensa'!$AA$20:$AA$23,'Lista Suspensa'!$AB$20:$AB$23,"N/A")</f>
        <v>S</v>
      </c>
    </row>
    <row r="4650" spans="1:54" ht="12" customHeight="1">
      <c r="A4650" s="151" t="s">
        <v>54</v>
      </c>
      <c r="B4650" s="152">
        <v>46083</v>
      </c>
      <c r="C4650" s="153" t="s">
        <v>55</v>
      </c>
      <c r="D4650" s="153" t="s">
        <v>56</v>
      </c>
      <c r="E4650" s="244">
        <v>87034724</v>
      </c>
      <c r="F4650" s="144" t="s">
        <v>8310</v>
      </c>
      <c r="G4650" s="230"/>
      <c r="H4650" s="154">
        <v>26056</v>
      </c>
      <c r="I4650" s="153">
        <v>55</v>
      </c>
      <c r="J4650" s="148" t="s">
        <v>70</v>
      </c>
      <c r="K4650" s="153" t="s">
        <v>101</v>
      </c>
      <c r="L4650" s="153"/>
      <c r="M4650" s="153"/>
      <c r="N4650" s="153">
        <v>750</v>
      </c>
      <c r="O4650" s="155" t="s">
        <v>8311</v>
      </c>
      <c r="P4650" s="156" t="s">
        <v>60</v>
      </c>
      <c r="Q4650" s="157" t="s">
        <v>8211</v>
      </c>
      <c r="R4650" s="158"/>
      <c r="S4650" s="159"/>
      <c r="T4650" s="159" t="s">
        <v>6983</v>
      </c>
      <c r="U4650" s="159" t="s">
        <v>8212</v>
      </c>
      <c r="V4650" s="154">
        <v>46114</v>
      </c>
      <c r="W4650" s="154">
        <v>46150</v>
      </c>
      <c r="X4650" s="154">
        <v>46182</v>
      </c>
      <c r="Y4650" s="160"/>
      <c r="Z4650" s="160"/>
      <c r="AA4650" s="153"/>
      <c r="AB4650" s="153"/>
      <c r="AC4650" s="182" t="e">
        <f t="shared" si="146"/>
        <v>#DIV/0!</v>
      </c>
      <c r="AD4650" s="153" t="e">
        <f t="shared" si="147"/>
        <v>#DIV/0!</v>
      </c>
      <c r="AE4650" s="207"/>
      <c r="AF4650" s="153"/>
      <c r="AG4650" s="159"/>
      <c r="AH4650" s="153"/>
      <c r="AI4650" s="161"/>
      <c r="AJ4650" s="153"/>
      <c r="AK4650" s="153"/>
      <c r="AL4650" s="207"/>
      <c r="AM4650" s="207"/>
      <c r="AN4650" s="207"/>
      <c r="AO4650" s="207"/>
      <c r="AP4650" s="147" t="s">
        <v>54</v>
      </c>
      <c r="AQ4650" s="147"/>
      <c r="AR4650" s="147"/>
      <c r="AS4650" s="209" t="s">
        <v>68</v>
      </c>
      <c r="AT4650" s="223" t="str">
        <f>MONTH(B4650)&amp;"/"&amp;YEAR(B4650)</f>
        <v>3/2026</v>
      </c>
      <c r="AU4650" s="223">
        <f>WEEKNUM(B4650)-WEEKNUM(EOMONTH(B4650,-1)+1)+1</f>
        <v>1</v>
      </c>
      <c r="AV4650" s="209" t="str">
        <f>MONTH(R4650)&amp;"/"&amp;YEAR(R4650)</f>
        <v>1/1900</v>
      </c>
      <c r="AW4650" s="209" t="e">
        <f>WEEKNUM(R4650)-WEEKNUM(EOMONTH(R4650,-1)+1)+1</f>
        <v>#NUM!</v>
      </c>
      <c r="AX4650" s="209">
        <f>IF(BB4650="S",IF(Q4650="1. Aceitou o programa",R4650-B4650,0),0)</f>
        <v>0</v>
      </c>
      <c r="AY4650" s="209">
        <f>IF(BB4650="S",IF(AND(S4650&lt;&gt;"",R4650&lt;&gt;""),S4650-R4650,0),0)</f>
        <v>0</v>
      </c>
      <c r="AZ4650" s="209">
        <f>IF(BB4650="S",IF(Q4650="1. Aceitou o programa",IF(OR(X4650="Não se Aplica",X4650=""),IF(OR(W4650="Não se Aplica",W4650=""),0,W4650-V4650),AVERAGE(X4650-W4650,W4650-V4650)),0),0)</f>
        <v>0</v>
      </c>
      <c r="BA4650" s="209">
        <f>IF(BB4650="S",IF(AND(Q4650="1. Aceitou o programa",AH4650="Realizada"),IFERROR(IF(AG4650="",0,AG4650-R4650),0),0),0)</f>
        <v>0</v>
      </c>
      <c r="BB4650" s="209" t="str">
        <f>_xlfn.XLOOKUP(U4650,'Lista Suspensa'!$AA$20:$AA$23,'Lista Suspensa'!$AB$20:$AB$23,"N/A")</f>
        <v>S</v>
      </c>
    </row>
    <row r="4651" spans="1:54" ht="12" customHeight="1">
      <c r="A4651" s="151" t="s">
        <v>54</v>
      </c>
      <c r="B4651" s="152">
        <v>46083</v>
      </c>
      <c r="C4651" s="153" t="s">
        <v>55</v>
      </c>
      <c r="D4651" s="153" t="s">
        <v>56</v>
      </c>
      <c r="E4651" s="244">
        <v>83355913</v>
      </c>
      <c r="F4651" s="144" t="s">
        <v>8312</v>
      </c>
      <c r="G4651" s="230"/>
      <c r="H4651" s="154">
        <v>26172</v>
      </c>
      <c r="I4651" s="153">
        <v>54</v>
      </c>
      <c r="J4651" s="148" t="s">
        <v>70</v>
      </c>
      <c r="K4651" s="153" t="s">
        <v>101</v>
      </c>
      <c r="L4651" s="153"/>
      <c r="M4651" s="153"/>
      <c r="N4651" s="153">
        <v>300</v>
      </c>
      <c r="O4651" s="155">
        <v>21965633150</v>
      </c>
      <c r="P4651" s="156" t="s">
        <v>60</v>
      </c>
      <c r="Q4651" s="157" t="s">
        <v>8211</v>
      </c>
      <c r="R4651" s="158"/>
      <c r="S4651" s="159"/>
      <c r="T4651" s="159" t="s">
        <v>6983</v>
      </c>
      <c r="U4651" s="159" t="s">
        <v>8212</v>
      </c>
      <c r="V4651" s="154">
        <v>46118</v>
      </c>
      <c r="W4651" s="154">
        <v>46150</v>
      </c>
      <c r="X4651" s="154">
        <v>46182</v>
      </c>
      <c r="Y4651" s="160"/>
      <c r="Z4651" s="160"/>
      <c r="AA4651" s="153"/>
      <c r="AB4651" s="153"/>
      <c r="AC4651" s="182" t="e">
        <f t="shared" si="146"/>
        <v>#DIV/0!</v>
      </c>
      <c r="AD4651" s="153" t="e">
        <f t="shared" si="147"/>
        <v>#DIV/0!</v>
      </c>
      <c r="AE4651" s="207"/>
      <c r="AF4651" s="153"/>
      <c r="AG4651" s="159"/>
      <c r="AH4651" s="153"/>
      <c r="AI4651" s="161"/>
      <c r="AJ4651" s="153"/>
      <c r="AK4651" s="153"/>
      <c r="AL4651" s="207"/>
      <c r="AM4651" s="207"/>
      <c r="AN4651" s="207"/>
      <c r="AO4651" s="207"/>
      <c r="AP4651" s="147" t="s">
        <v>54</v>
      </c>
      <c r="AQ4651" s="147"/>
      <c r="AR4651" s="147"/>
      <c r="AS4651" s="209" t="s">
        <v>68</v>
      </c>
      <c r="AT4651" s="223" t="str">
        <f>MONTH(B4651)&amp;"/"&amp;YEAR(B4651)</f>
        <v>3/2026</v>
      </c>
      <c r="AU4651" s="223">
        <f>WEEKNUM(B4651)-WEEKNUM(EOMONTH(B4651,-1)+1)+1</f>
        <v>1</v>
      </c>
      <c r="AV4651" s="209" t="str">
        <f>MONTH(R4651)&amp;"/"&amp;YEAR(R4651)</f>
        <v>1/1900</v>
      </c>
      <c r="AW4651" s="209" t="e">
        <f>WEEKNUM(R4651)-WEEKNUM(EOMONTH(R4651,-1)+1)+1</f>
        <v>#NUM!</v>
      </c>
      <c r="AX4651" s="209">
        <f>IF(BB4651="S",IF(Q4651="1. Aceitou o programa",R4651-B4651,0),0)</f>
        <v>0</v>
      </c>
      <c r="AY4651" s="209">
        <f>IF(BB4651="S",IF(AND(S4651&lt;&gt;"",R4651&lt;&gt;""),S4651-R4651,0),0)</f>
        <v>0</v>
      </c>
      <c r="AZ4651" s="209">
        <f>IF(BB4651="S",IF(Q4651="1. Aceitou o programa",IF(OR(X4651="Não se Aplica",X4651=""),IF(OR(W4651="Não se Aplica",W4651=""),0,W4651-V4651),AVERAGE(X4651-W4651,W4651-V4651)),0),0)</f>
        <v>0</v>
      </c>
      <c r="BA4651" s="209">
        <f>IF(BB4651="S",IF(AND(Q4651="1. Aceitou o programa",AH4651="Realizada"),IFERROR(IF(AG4651="",0,AG4651-R4651),0),0),0)</f>
        <v>0</v>
      </c>
      <c r="BB4651" s="209" t="str">
        <f>_xlfn.XLOOKUP(U4651,'Lista Suspensa'!$AA$20:$AA$23,'Lista Suspensa'!$AB$20:$AB$23,"N/A")</f>
        <v>S</v>
      </c>
    </row>
    <row r="4652" spans="1:54" ht="12" customHeight="1">
      <c r="A4652" s="151" t="s">
        <v>54</v>
      </c>
      <c r="B4652" s="152">
        <v>46083</v>
      </c>
      <c r="C4652" s="153" t="s">
        <v>55</v>
      </c>
      <c r="D4652" s="153" t="s">
        <v>56</v>
      </c>
      <c r="E4652" s="244">
        <v>87233007</v>
      </c>
      <c r="F4652" s="144" t="s">
        <v>8313</v>
      </c>
      <c r="G4652" s="230"/>
      <c r="H4652" s="154">
        <v>26263</v>
      </c>
      <c r="I4652" s="153">
        <v>54</v>
      </c>
      <c r="J4652" s="148" t="s">
        <v>70</v>
      </c>
      <c r="K4652" s="153" t="s">
        <v>101</v>
      </c>
      <c r="L4652" s="153"/>
      <c r="M4652" s="153"/>
      <c r="N4652" s="153">
        <v>40</v>
      </c>
      <c r="O4652" s="155">
        <v>84981212001</v>
      </c>
      <c r="P4652" s="156" t="s">
        <v>60</v>
      </c>
      <c r="Q4652" s="157" t="s">
        <v>8211</v>
      </c>
      <c r="R4652" s="158"/>
      <c r="S4652" s="159"/>
      <c r="T4652" s="159" t="s">
        <v>6983</v>
      </c>
      <c r="U4652" s="159" t="s">
        <v>8212</v>
      </c>
      <c r="V4652" s="154">
        <v>46118</v>
      </c>
      <c r="W4652" s="154">
        <v>46150</v>
      </c>
      <c r="X4652" s="154">
        <v>46182</v>
      </c>
      <c r="Y4652" s="160"/>
      <c r="Z4652" s="160"/>
      <c r="AA4652" s="153"/>
      <c r="AB4652" s="153"/>
      <c r="AC4652" s="182" t="e">
        <f t="shared" si="146"/>
        <v>#DIV/0!</v>
      </c>
      <c r="AD4652" s="153" t="e">
        <f t="shared" si="147"/>
        <v>#DIV/0!</v>
      </c>
      <c r="AE4652" s="207"/>
      <c r="AF4652" s="153"/>
      <c r="AG4652" s="159"/>
      <c r="AH4652" s="153"/>
      <c r="AI4652" s="161"/>
      <c r="AJ4652" s="153"/>
      <c r="AK4652" s="153"/>
      <c r="AL4652" s="207"/>
      <c r="AM4652" s="207"/>
      <c r="AN4652" s="207"/>
      <c r="AO4652" s="207"/>
      <c r="AP4652" s="147" t="s">
        <v>54</v>
      </c>
      <c r="AQ4652" s="147"/>
      <c r="AR4652" s="147"/>
      <c r="AS4652" s="209" t="s">
        <v>68</v>
      </c>
      <c r="AT4652" s="223" t="str">
        <f>MONTH(B4652)&amp;"/"&amp;YEAR(B4652)</f>
        <v>3/2026</v>
      </c>
      <c r="AU4652" s="223">
        <f>WEEKNUM(B4652)-WEEKNUM(EOMONTH(B4652,-1)+1)+1</f>
        <v>1</v>
      </c>
      <c r="AV4652" s="209" t="str">
        <f>MONTH(R4652)&amp;"/"&amp;YEAR(R4652)</f>
        <v>1/1900</v>
      </c>
      <c r="AW4652" s="209" t="e">
        <f>WEEKNUM(R4652)-WEEKNUM(EOMONTH(R4652,-1)+1)+1</f>
        <v>#NUM!</v>
      </c>
      <c r="AX4652" s="209">
        <f>IF(BB4652="S",IF(Q4652="1. Aceitou o programa",R4652-B4652,0),0)</f>
        <v>0</v>
      </c>
      <c r="AY4652" s="209">
        <f>IF(BB4652="S",IF(AND(S4652&lt;&gt;"",R4652&lt;&gt;""),S4652-R4652,0),0)</f>
        <v>0</v>
      </c>
      <c r="AZ4652" s="209">
        <f>IF(BB4652="S",IF(Q4652="1. Aceitou o programa",IF(OR(X4652="Não se Aplica",X4652=""),IF(OR(W4652="Não se Aplica",W4652=""),0,W4652-V4652),AVERAGE(X4652-W4652,W4652-V4652)),0),0)</f>
        <v>0</v>
      </c>
      <c r="BA4652" s="209">
        <f>IF(BB4652="S",IF(AND(Q4652="1. Aceitou o programa",AH4652="Realizada"),IFERROR(IF(AG4652="",0,AG4652-R4652),0),0),0)</f>
        <v>0</v>
      </c>
      <c r="BB4652" s="209" t="str">
        <f>_xlfn.XLOOKUP(U4652,'Lista Suspensa'!$AA$20:$AA$23,'Lista Suspensa'!$AB$20:$AB$23,"N/A")</f>
        <v>S</v>
      </c>
    </row>
    <row r="4653" spans="1:54" ht="12" customHeight="1">
      <c r="A4653" s="151" t="s">
        <v>54</v>
      </c>
      <c r="B4653" s="152">
        <v>46083</v>
      </c>
      <c r="C4653" s="153" t="s">
        <v>55</v>
      </c>
      <c r="D4653" s="153" t="s">
        <v>56</v>
      </c>
      <c r="E4653" s="244">
        <v>87784648</v>
      </c>
      <c r="F4653" s="144" t="s">
        <v>8314</v>
      </c>
      <c r="G4653" s="230"/>
      <c r="H4653" s="154">
        <v>26314</v>
      </c>
      <c r="I4653" s="153">
        <v>54</v>
      </c>
      <c r="J4653" s="148" t="s">
        <v>70</v>
      </c>
      <c r="K4653" s="153" t="s">
        <v>101</v>
      </c>
      <c r="L4653" s="153"/>
      <c r="M4653" s="153"/>
      <c r="N4653" s="153">
        <v>75</v>
      </c>
      <c r="O4653" s="155" t="s">
        <v>8315</v>
      </c>
      <c r="P4653" s="156" t="s">
        <v>60</v>
      </c>
      <c r="Q4653" s="157" t="s">
        <v>8211</v>
      </c>
      <c r="R4653" s="158"/>
      <c r="S4653" s="159"/>
      <c r="T4653" s="159" t="s">
        <v>6983</v>
      </c>
      <c r="U4653" s="159" t="s">
        <v>8212</v>
      </c>
      <c r="V4653" s="154">
        <v>46118</v>
      </c>
      <c r="W4653" s="154">
        <v>46150</v>
      </c>
      <c r="X4653" s="154">
        <v>46182</v>
      </c>
      <c r="Y4653" s="160"/>
      <c r="Z4653" s="160"/>
      <c r="AA4653" s="153"/>
      <c r="AB4653" s="153"/>
      <c r="AC4653" s="182" t="e">
        <f t="shared" si="146"/>
        <v>#DIV/0!</v>
      </c>
      <c r="AD4653" s="153" t="e">
        <f t="shared" si="147"/>
        <v>#DIV/0!</v>
      </c>
      <c r="AE4653" s="207"/>
      <c r="AF4653" s="153"/>
      <c r="AG4653" s="159"/>
      <c r="AH4653" s="153"/>
      <c r="AI4653" s="161"/>
      <c r="AJ4653" s="153"/>
      <c r="AK4653" s="153"/>
      <c r="AL4653" s="207"/>
      <c r="AM4653" s="207"/>
      <c r="AN4653" s="207"/>
      <c r="AO4653" s="207"/>
      <c r="AP4653" s="147" t="s">
        <v>54</v>
      </c>
      <c r="AQ4653" s="147"/>
      <c r="AR4653" s="147"/>
      <c r="AS4653" s="209" t="s">
        <v>68</v>
      </c>
      <c r="AT4653" s="223" t="str">
        <f>MONTH(B4653)&amp;"/"&amp;YEAR(B4653)</f>
        <v>3/2026</v>
      </c>
      <c r="AU4653" s="223">
        <f>WEEKNUM(B4653)-WEEKNUM(EOMONTH(B4653,-1)+1)+1</f>
        <v>1</v>
      </c>
      <c r="AV4653" s="209" t="str">
        <f>MONTH(R4653)&amp;"/"&amp;YEAR(R4653)</f>
        <v>1/1900</v>
      </c>
      <c r="AW4653" s="209" t="e">
        <f>WEEKNUM(R4653)-WEEKNUM(EOMONTH(R4653,-1)+1)+1</f>
        <v>#NUM!</v>
      </c>
      <c r="AX4653" s="209">
        <f>IF(BB4653="S",IF(Q4653="1. Aceitou o programa",R4653-B4653,0),0)</f>
        <v>0</v>
      </c>
      <c r="AY4653" s="209">
        <f>IF(BB4653="S",IF(AND(S4653&lt;&gt;"",R4653&lt;&gt;""),S4653-R4653,0),0)</f>
        <v>0</v>
      </c>
      <c r="AZ4653" s="209">
        <f>IF(BB4653="S",IF(Q4653="1. Aceitou o programa",IF(OR(X4653="Não se Aplica",X4653=""),IF(OR(W4653="Não se Aplica",W4653=""),0,W4653-V4653),AVERAGE(X4653-W4653,W4653-V4653)),0),0)</f>
        <v>0</v>
      </c>
      <c r="BA4653" s="209">
        <f>IF(BB4653="S",IF(AND(Q4653="1. Aceitou o programa",AH4653="Realizada"),IFERROR(IF(AG4653="",0,AG4653-R4653),0),0),0)</f>
        <v>0</v>
      </c>
      <c r="BB4653" s="209" t="str">
        <f>_xlfn.XLOOKUP(U4653,'Lista Suspensa'!$AA$20:$AA$23,'Lista Suspensa'!$AB$20:$AB$23,"N/A")</f>
        <v>S</v>
      </c>
    </row>
    <row r="4654" spans="1:54" ht="12" customHeight="1">
      <c r="A4654" s="151" t="s">
        <v>54</v>
      </c>
      <c r="B4654" s="152">
        <v>46083</v>
      </c>
      <c r="C4654" s="153" t="s">
        <v>55</v>
      </c>
      <c r="D4654" s="153" t="s">
        <v>56</v>
      </c>
      <c r="E4654" s="244">
        <v>883209985</v>
      </c>
      <c r="F4654" s="144" t="s">
        <v>8316</v>
      </c>
      <c r="G4654" s="230"/>
      <c r="H4654" s="154">
        <v>26323</v>
      </c>
      <c r="I4654" s="153">
        <v>54</v>
      </c>
      <c r="J4654" s="148" t="s">
        <v>58</v>
      </c>
      <c r="K4654" s="153" t="s">
        <v>101</v>
      </c>
      <c r="L4654" s="153"/>
      <c r="M4654" s="153"/>
      <c r="N4654" s="153">
        <v>400</v>
      </c>
      <c r="O4654" s="155" t="s">
        <v>8317</v>
      </c>
      <c r="P4654" s="156" t="s">
        <v>60</v>
      </c>
      <c r="Q4654" s="157" t="s">
        <v>8211</v>
      </c>
      <c r="R4654" s="158"/>
      <c r="S4654" s="159"/>
      <c r="T4654" s="159" t="s">
        <v>6983</v>
      </c>
      <c r="U4654" s="159" t="s">
        <v>8212</v>
      </c>
      <c r="V4654" s="154">
        <v>46126</v>
      </c>
      <c r="W4654" s="154">
        <v>46150</v>
      </c>
      <c r="X4654" s="154">
        <v>46182</v>
      </c>
      <c r="Y4654" s="160"/>
      <c r="Z4654" s="160"/>
      <c r="AA4654" s="153"/>
      <c r="AB4654" s="153"/>
      <c r="AC4654" s="182" t="e">
        <f t="shared" si="146"/>
        <v>#DIV/0!</v>
      </c>
      <c r="AD4654" s="153" t="e">
        <f t="shared" si="147"/>
        <v>#DIV/0!</v>
      </c>
      <c r="AE4654" s="207"/>
      <c r="AF4654" s="153"/>
      <c r="AG4654" s="159"/>
      <c r="AH4654" s="153"/>
      <c r="AI4654" s="161"/>
      <c r="AJ4654" s="153"/>
      <c r="AK4654" s="153"/>
      <c r="AL4654" s="207"/>
      <c r="AM4654" s="207"/>
      <c r="AN4654" s="207"/>
      <c r="AO4654" s="207"/>
      <c r="AP4654" s="147" t="s">
        <v>54</v>
      </c>
      <c r="AQ4654" s="147"/>
      <c r="AR4654" s="147"/>
      <c r="AS4654" s="209" t="s">
        <v>68</v>
      </c>
      <c r="AT4654" s="223" t="str">
        <f>MONTH(B4654)&amp;"/"&amp;YEAR(B4654)</f>
        <v>3/2026</v>
      </c>
      <c r="AU4654" s="223">
        <f>WEEKNUM(B4654)-WEEKNUM(EOMONTH(B4654,-1)+1)+1</f>
        <v>1</v>
      </c>
      <c r="AV4654" s="209" t="str">
        <f>MONTH(R4654)&amp;"/"&amp;YEAR(R4654)</f>
        <v>1/1900</v>
      </c>
      <c r="AW4654" s="209" t="e">
        <f>WEEKNUM(R4654)-WEEKNUM(EOMONTH(R4654,-1)+1)+1</f>
        <v>#NUM!</v>
      </c>
      <c r="AX4654" s="209">
        <f>IF(BB4654="S",IF(Q4654="1. Aceitou o programa",R4654-B4654,0),0)</f>
        <v>0</v>
      </c>
      <c r="AY4654" s="209">
        <f>IF(BB4654="S",IF(AND(S4654&lt;&gt;"",R4654&lt;&gt;""),S4654-R4654,0),0)</f>
        <v>0</v>
      </c>
      <c r="AZ4654" s="209">
        <f>IF(BB4654="S",IF(Q4654="1. Aceitou o programa",IF(OR(X4654="Não se Aplica",X4654=""),IF(OR(W4654="Não se Aplica",W4654=""),0,W4654-V4654),AVERAGE(X4654-W4654,W4654-V4654)),0),0)</f>
        <v>0</v>
      </c>
      <c r="BA4654" s="209">
        <f>IF(BB4654="S",IF(AND(Q4654="1. Aceitou o programa",AH4654="Realizada"),IFERROR(IF(AG4654="",0,AG4654-R4654),0),0),0)</f>
        <v>0</v>
      </c>
      <c r="BB4654" s="209" t="str">
        <f>_xlfn.XLOOKUP(U4654,'Lista Suspensa'!$AA$20:$AA$23,'Lista Suspensa'!$AB$20:$AB$23,"N/A")</f>
        <v>S</v>
      </c>
    </row>
    <row r="4655" spans="1:54" ht="12" customHeight="1">
      <c r="A4655" s="151" t="s">
        <v>54</v>
      </c>
      <c r="B4655" s="152">
        <v>46083</v>
      </c>
      <c r="C4655" s="153" t="s">
        <v>55</v>
      </c>
      <c r="D4655" s="153" t="s">
        <v>56</v>
      </c>
      <c r="E4655" s="244">
        <v>89346934</v>
      </c>
      <c r="F4655" s="144" t="s">
        <v>8318</v>
      </c>
      <c r="G4655" s="230"/>
      <c r="H4655" s="154">
        <v>26325</v>
      </c>
      <c r="I4655" s="153">
        <v>54</v>
      </c>
      <c r="J4655" s="148" t="s">
        <v>70</v>
      </c>
      <c r="K4655" s="153" t="s">
        <v>101</v>
      </c>
      <c r="L4655" s="153"/>
      <c r="M4655" s="153"/>
      <c r="N4655" s="153">
        <v>75</v>
      </c>
      <c r="O4655" s="155" t="s">
        <v>8319</v>
      </c>
      <c r="P4655" s="156" t="s">
        <v>60</v>
      </c>
      <c r="Q4655" s="157" t="s">
        <v>8211</v>
      </c>
      <c r="R4655" s="158"/>
      <c r="S4655" s="159"/>
      <c r="T4655" s="159" t="s">
        <v>6983</v>
      </c>
      <c r="U4655" s="159" t="s">
        <v>8212</v>
      </c>
      <c r="V4655" s="154">
        <v>46118</v>
      </c>
      <c r="W4655" s="154">
        <v>46150</v>
      </c>
      <c r="X4655" s="154">
        <v>46182</v>
      </c>
      <c r="Y4655" s="160"/>
      <c r="Z4655" s="160"/>
      <c r="AA4655" s="153"/>
      <c r="AB4655" s="153"/>
      <c r="AC4655" s="182" t="e">
        <f t="shared" si="146"/>
        <v>#DIV/0!</v>
      </c>
      <c r="AD4655" s="153" t="e">
        <f t="shared" si="147"/>
        <v>#DIV/0!</v>
      </c>
      <c r="AE4655" s="207"/>
      <c r="AF4655" s="153"/>
      <c r="AG4655" s="159"/>
      <c r="AH4655" s="153"/>
      <c r="AI4655" s="161"/>
      <c r="AJ4655" s="153"/>
      <c r="AK4655" s="153"/>
      <c r="AL4655" s="207"/>
      <c r="AM4655" s="207"/>
      <c r="AN4655" s="207"/>
      <c r="AO4655" s="207"/>
      <c r="AP4655" s="147" t="s">
        <v>54</v>
      </c>
      <c r="AQ4655" s="147"/>
      <c r="AR4655" s="147"/>
      <c r="AS4655" s="209" t="s">
        <v>68</v>
      </c>
      <c r="AT4655" s="223" t="str">
        <f>MONTH(B4655)&amp;"/"&amp;YEAR(B4655)</f>
        <v>3/2026</v>
      </c>
      <c r="AU4655" s="223">
        <f>WEEKNUM(B4655)-WEEKNUM(EOMONTH(B4655,-1)+1)+1</f>
        <v>1</v>
      </c>
      <c r="AV4655" s="209" t="str">
        <f>MONTH(R4655)&amp;"/"&amp;YEAR(R4655)</f>
        <v>1/1900</v>
      </c>
      <c r="AW4655" s="209" t="e">
        <f>WEEKNUM(R4655)-WEEKNUM(EOMONTH(R4655,-1)+1)+1</f>
        <v>#NUM!</v>
      </c>
      <c r="AX4655" s="209">
        <f>IF(BB4655="S",IF(Q4655="1. Aceitou o programa",R4655-B4655,0),0)</f>
        <v>0</v>
      </c>
      <c r="AY4655" s="209">
        <f>IF(BB4655="S",IF(AND(S4655&lt;&gt;"",R4655&lt;&gt;""),S4655-R4655,0),0)</f>
        <v>0</v>
      </c>
      <c r="AZ4655" s="209">
        <f>IF(BB4655="S",IF(Q4655="1. Aceitou o programa",IF(OR(X4655="Não se Aplica",X4655=""),IF(OR(W4655="Não se Aplica",W4655=""),0,W4655-V4655),AVERAGE(X4655-W4655,W4655-V4655)),0),0)</f>
        <v>0</v>
      </c>
      <c r="BA4655" s="209">
        <f>IF(BB4655="S",IF(AND(Q4655="1. Aceitou o programa",AH4655="Realizada"),IFERROR(IF(AG4655="",0,AG4655-R4655),0),0),0)</f>
        <v>0</v>
      </c>
      <c r="BB4655" s="209" t="str">
        <f>_xlfn.XLOOKUP(U4655,'Lista Suspensa'!$AA$20:$AA$23,'Lista Suspensa'!$AB$20:$AB$23,"N/A")</f>
        <v>S</v>
      </c>
    </row>
    <row r="4656" spans="1:54" ht="12" customHeight="1">
      <c r="A4656" s="151" t="s">
        <v>54</v>
      </c>
      <c r="B4656" s="152">
        <v>46083</v>
      </c>
      <c r="C4656" s="153" t="s">
        <v>55</v>
      </c>
      <c r="D4656" s="153" t="s">
        <v>56</v>
      </c>
      <c r="E4656" s="244">
        <v>82766488</v>
      </c>
      <c r="F4656" s="144" t="s">
        <v>8320</v>
      </c>
      <c r="G4656" s="230"/>
      <c r="H4656" s="154">
        <v>26436</v>
      </c>
      <c r="I4656" s="153">
        <v>54</v>
      </c>
      <c r="J4656" s="148" t="s">
        <v>70</v>
      </c>
      <c r="K4656" s="153" t="s">
        <v>101</v>
      </c>
      <c r="L4656" s="153"/>
      <c r="M4656" s="153"/>
      <c r="N4656" s="153">
        <v>60</v>
      </c>
      <c r="O4656" s="155" t="s">
        <v>8321</v>
      </c>
      <c r="P4656" s="156" t="s">
        <v>60</v>
      </c>
      <c r="Q4656" s="157" t="s">
        <v>8211</v>
      </c>
      <c r="R4656" s="158"/>
      <c r="S4656" s="159"/>
      <c r="T4656" s="159" t="s">
        <v>6983</v>
      </c>
      <c r="U4656" s="159" t="s">
        <v>8212</v>
      </c>
      <c r="V4656" s="154">
        <v>46114</v>
      </c>
      <c r="W4656" s="154">
        <v>46150</v>
      </c>
      <c r="X4656" s="154">
        <v>46182</v>
      </c>
      <c r="Y4656" s="160"/>
      <c r="Z4656" s="160"/>
      <c r="AA4656" s="153"/>
      <c r="AB4656" s="153"/>
      <c r="AC4656" s="182" t="e">
        <f t="shared" si="146"/>
        <v>#DIV/0!</v>
      </c>
      <c r="AD4656" s="153" t="e">
        <f t="shared" si="147"/>
        <v>#DIV/0!</v>
      </c>
      <c r="AE4656" s="207"/>
      <c r="AF4656" s="153"/>
      <c r="AG4656" s="159"/>
      <c r="AH4656" s="153"/>
      <c r="AI4656" s="161"/>
      <c r="AJ4656" s="153"/>
      <c r="AK4656" s="153"/>
      <c r="AL4656" s="207"/>
      <c r="AM4656" s="207"/>
      <c r="AN4656" s="207"/>
      <c r="AO4656" s="207"/>
      <c r="AP4656" s="147" t="s">
        <v>54</v>
      </c>
      <c r="AQ4656" s="147"/>
      <c r="AR4656" s="147"/>
      <c r="AS4656" s="209" t="s">
        <v>68</v>
      </c>
      <c r="AT4656" s="223" t="str">
        <f>MONTH(B4656)&amp;"/"&amp;YEAR(B4656)</f>
        <v>3/2026</v>
      </c>
      <c r="AU4656" s="223">
        <f>WEEKNUM(B4656)-WEEKNUM(EOMONTH(B4656,-1)+1)+1</f>
        <v>1</v>
      </c>
      <c r="AV4656" s="209" t="str">
        <f>MONTH(R4656)&amp;"/"&amp;YEAR(R4656)</f>
        <v>1/1900</v>
      </c>
      <c r="AW4656" s="209" t="e">
        <f>WEEKNUM(R4656)-WEEKNUM(EOMONTH(R4656,-1)+1)+1</f>
        <v>#NUM!</v>
      </c>
      <c r="AX4656" s="209">
        <f>IF(BB4656="S",IF(Q4656="1. Aceitou o programa",R4656-B4656,0),0)</f>
        <v>0</v>
      </c>
      <c r="AY4656" s="209">
        <f>IF(BB4656="S",IF(AND(S4656&lt;&gt;"",R4656&lt;&gt;""),S4656-R4656,0),0)</f>
        <v>0</v>
      </c>
      <c r="AZ4656" s="209">
        <f>IF(BB4656="S",IF(Q4656="1. Aceitou o programa",IF(OR(X4656="Não se Aplica",X4656=""),IF(OR(W4656="Não se Aplica",W4656=""),0,W4656-V4656),AVERAGE(X4656-W4656,W4656-V4656)),0),0)</f>
        <v>0</v>
      </c>
      <c r="BA4656" s="209">
        <f>IF(BB4656="S",IF(AND(Q4656="1. Aceitou o programa",AH4656="Realizada"),IFERROR(IF(AG4656="",0,AG4656-R4656),0),0),0)</f>
        <v>0</v>
      </c>
      <c r="BB4656" s="209" t="str">
        <f>_xlfn.XLOOKUP(U4656,'Lista Suspensa'!$AA$20:$AA$23,'Lista Suspensa'!$AB$20:$AB$23,"N/A")</f>
        <v>S</v>
      </c>
    </row>
    <row r="4657" spans="1:54" ht="12" customHeight="1">
      <c r="A4657" s="151" t="s">
        <v>54</v>
      </c>
      <c r="B4657" s="152">
        <v>46083</v>
      </c>
      <c r="C4657" s="153" t="s">
        <v>55</v>
      </c>
      <c r="D4657" s="153" t="s">
        <v>56</v>
      </c>
      <c r="E4657" s="244">
        <v>88367052</v>
      </c>
      <c r="F4657" s="144" t="s">
        <v>8322</v>
      </c>
      <c r="G4657" s="230"/>
      <c r="H4657" s="154">
        <v>26445</v>
      </c>
      <c r="I4657" s="153">
        <v>53</v>
      </c>
      <c r="J4657" s="148" t="s">
        <v>70</v>
      </c>
      <c r="K4657" s="153" t="s">
        <v>101</v>
      </c>
      <c r="L4657" s="153"/>
      <c r="M4657" s="153"/>
      <c r="N4657" s="153">
        <v>750</v>
      </c>
      <c r="O4657" s="155" t="s">
        <v>8323</v>
      </c>
      <c r="P4657" s="156" t="s">
        <v>60</v>
      </c>
      <c r="Q4657" s="157" t="s">
        <v>8211</v>
      </c>
      <c r="R4657" s="158"/>
      <c r="S4657" s="159"/>
      <c r="T4657" s="159" t="s">
        <v>6983</v>
      </c>
      <c r="U4657" s="159" t="s">
        <v>8212</v>
      </c>
      <c r="V4657" s="154">
        <v>46118</v>
      </c>
      <c r="W4657" s="154">
        <v>46150</v>
      </c>
      <c r="X4657" s="154">
        <v>46182</v>
      </c>
      <c r="Y4657" s="160"/>
      <c r="Z4657" s="160"/>
      <c r="AA4657" s="153"/>
      <c r="AB4657" s="153"/>
      <c r="AC4657" s="182" t="e">
        <f t="shared" si="146"/>
        <v>#DIV/0!</v>
      </c>
      <c r="AD4657" s="153" t="e">
        <f t="shared" si="147"/>
        <v>#DIV/0!</v>
      </c>
      <c r="AE4657" s="207"/>
      <c r="AF4657" s="153"/>
      <c r="AG4657" s="159"/>
      <c r="AH4657" s="153"/>
      <c r="AI4657" s="161"/>
      <c r="AJ4657" s="153"/>
      <c r="AK4657" s="153"/>
      <c r="AL4657" s="207"/>
      <c r="AM4657" s="207"/>
      <c r="AN4657" s="207"/>
      <c r="AO4657" s="207"/>
      <c r="AP4657" s="147" t="s">
        <v>54</v>
      </c>
      <c r="AQ4657" s="147"/>
      <c r="AR4657" s="147"/>
      <c r="AS4657" s="209" t="s">
        <v>68</v>
      </c>
      <c r="AT4657" s="223" t="str">
        <f>MONTH(B4657)&amp;"/"&amp;YEAR(B4657)</f>
        <v>3/2026</v>
      </c>
      <c r="AU4657" s="223">
        <f>WEEKNUM(B4657)-WEEKNUM(EOMONTH(B4657,-1)+1)+1</f>
        <v>1</v>
      </c>
      <c r="AV4657" s="209" t="str">
        <f>MONTH(R4657)&amp;"/"&amp;YEAR(R4657)</f>
        <v>1/1900</v>
      </c>
      <c r="AW4657" s="209" t="e">
        <f>WEEKNUM(R4657)-WEEKNUM(EOMONTH(R4657,-1)+1)+1</f>
        <v>#NUM!</v>
      </c>
      <c r="AX4657" s="209">
        <f>IF(BB4657="S",IF(Q4657="1. Aceitou o programa",R4657-B4657,0),0)</f>
        <v>0</v>
      </c>
      <c r="AY4657" s="209">
        <f>IF(BB4657="S",IF(AND(S4657&lt;&gt;"",R4657&lt;&gt;""),S4657-R4657,0),0)</f>
        <v>0</v>
      </c>
      <c r="AZ4657" s="209">
        <f>IF(BB4657="S",IF(Q4657="1. Aceitou o programa",IF(OR(X4657="Não se Aplica",X4657=""),IF(OR(W4657="Não se Aplica",W4657=""),0,W4657-V4657),AVERAGE(X4657-W4657,W4657-V4657)),0),0)</f>
        <v>0</v>
      </c>
      <c r="BA4657" s="209">
        <f>IF(BB4657="S",IF(AND(Q4657="1. Aceitou o programa",AH4657="Realizada"),IFERROR(IF(AG4657="",0,AG4657-R4657),0),0),0)</f>
        <v>0</v>
      </c>
      <c r="BB4657" s="209" t="str">
        <f>_xlfn.XLOOKUP(U4657,'Lista Suspensa'!$AA$20:$AA$23,'Lista Suspensa'!$AB$20:$AB$23,"N/A")</f>
        <v>S</v>
      </c>
    </row>
    <row r="4658" spans="1:54" ht="12" customHeight="1">
      <c r="A4658" s="151" t="s">
        <v>54</v>
      </c>
      <c r="B4658" s="152">
        <v>46083</v>
      </c>
      <c r="C4658" s="153" t="s">
        <v>55</v>
      </c>
      <c r="D4658" s="153" t="s">
        <v>56</v>
      </c>
      <c r="E4658" s="244">
        <v>93636691</v>
      </c>
      <c r="F4658" s="144" t="s">
        <v>8324</v>
      </c>
      <c r="G4658" s="230"/>
      <c r="H4658" s="154">
        <v>26528</v>
      </c>
      <c r="I4658" s="153">
        <v>53</v>
      </c>
      <c r="J4658" s="148" t="s">
        <v>70</v>
      </c>
      <c r="K4658" s="153" t="s">
        <v>101</v>
      </c>
      <c r="L4658" s="153"/>
      <c r="M4658" s="153"/>
      <c r="N4658" s="153">
        <v>750</v>
      </c>
      <c r="O4658" s="155" t="s">
        <v>8325</v>
      </c>
      <c r="P4658" s="156" t="s">
        <v>2026</v>
      </c>
      <c r="Q4658" s="157" t="s">
        <v>8211</v>
      </c>
      <c r="R4658" s="158"/>
      <c r="S4658" s="159"/>
      <c r="T4658" s="159" t="s">
        <v>6983</v>
      </c>
      <c r="U4658" s="159" t="s">
        <v>8212</v>
      </c>
      <c r="V4658" s="154">
        <v>46111</v>
      </c>
      <c r="W4658" s="154">
        <v>46150</v>
      </c>
      <c r="X4658" s="154">
        <v>46182</v>
      </c>
      <c r="Y4658" s="160"/>
      <c r="Z4658" s="160"/>
      <c r="AA4658" s="153"/>
      <c r="AB4658" s="153"/>
      <c r="AC4658" s="182" t="e">
        <f t="shared" si="146"/>
        <v>#DIV/0!</v>
      </c>
      <c r="AD4658" s="153" t="e">
        <f t="shared" si="147"/>
        <v>#DIV/0!</v>
      </c>
      <c r="AE4658" s="207"/>
      <c r="AF4658" s="153"/>
      <c r="AG4658" s="159"/>
      <c r="AH4658" s="153"/>
      <c r="AI4658" s="161"/>
      <c r="AJ4658" s="153"/>
      <c r="AK4658" s="153"/>
      <c r="AL4658" s="207"/>
      <c r="AM4658" s="207"/>
      <c r="AN4658" s="207"/>
      <c r="AO4658" s="207"/>
      <c r="AP4658" s="147" t="s">
        <v>54</v>
      </c>
      <c r="AQ4658" s="147"/>
      <c r="AR4658" s="147"/>
      <c r="AS4658" s="209" t="s">
        <v>68</v>
      </c>
      <c r="AT4658" s="223" t="str">
        <f>MONTH(B4658)&amp;"/"&amp;YEAR(B4658)</f>
        <v>3/2026</v>
      </c>
      <c r="AU4658" s="223">
        <f>WEEKNUM(B4658)-WEEKNUM(EOMONTH(B4658,-1)+1)+1</f>
        <v>1</v>
      </c>
      <c r="AV4658" s="209" t="str">
        <f>MONTH(R4658)&amp;"/"&amp;YEAR(R4658)</f>
        <v>1/1900</v>
      </c>
      <c r="AW4658" s="209" t="e">
        <f>WEEKNUM(R4658)-WEEKNUM(EOMONTH(R4658,-1)+1)+1</f>
        <v>#NUM!</v>
      </c>
      <c r="AX4658" s="209">
        <f>IF(BB4658="S",IF(Q4658="1. Aceitou o programa",R4658-B4658,0),0)</f>
        <v>0</v>
      </c>
      <c r="AY4658" s="209">
        <f>IF(BB4658="S",IF(AND(S4658&lt;&gt;"",R4658&lt;&gt;""),S4658-R4658,0),0)</f>
        <v>0</v>
      </c>
      <c r="AZ4658" s="209">
        <f>IF(BB4658="S",IF(Q4658="1. Aceitou o programa",IF(OR(X4658="Não se Aplica",X4658=""),IF(OR(W4658="Não se Aplica",W4658=""),0,W4658-V4658),AVERAGE(X4658-W4658,W4658-V4658)),0),0)</f>
        <v>0</v>
      </c>
      <c r="BA4658" s="209">
        <f>IF(BB4658="S",IF(AND(Q4658="1. Aceitou o programa",AH4658="Realizada"),IFERROR(IF(AG4658="",0,AG4658-R4658),0),0),0)</f>
        <v>0</v>
      </c>
      <c r="BB4658" s="209" t="str">
        <f>_xlfn.XLOOKUP(U4658,'Lista Suspensa'!$AA$20:$AA$23,'Lista Suspensa'!$AB$20:$AB$23,"N/A")</f>
        <v>S</v>
      </c>
    </row>
    <row r="4659" spans="1:54" ht="12" customHeight="1">
      <c r="A4659" s="151" t="s">
        <v>54</v>
      </c>
      <c r="B4659" s="152">
        <v>46083</v>
      </c>
      <c r="C4659" s="153" t="s">
        <v>55</v>
      </c>
      <c r="D4659" s="153" t="s">
        <v>56</v>
      </c>
      <c r="E4659" s="244">
        <v>84271470</v>
      </c>
      <c r="F4659" s="144" t="s">
        <v>8326</v>
      </c>
      <c r="G4659" s="230"/>
      <c r="H4659" s="154">
        <v>26657</v>
      </c>
      <c r="I4659" s="153">
        <v>53</v>
      </c>
      <c r="J4659" s="148" t="s">
        <v>58</v>
      </c>
      <c r="K4659" s="153" t="s">
        <v>101</v>
      </c>
      <c r="L4659" s="153"/>
      <c r="M4659" s="153"/>
      <c r="N4659" s="153">
        <v>60</v>
      </c>
      <c r="O4659" s="155">
        <v>21991844386</v>
      </c>
      <c r="P4659" s="156" t="s">
        <v>60</v>
      </c>
      <c r="Q4659" s="157" t="s">
        <v>8211</v>
      </c>
      <c r="R4659" s="158"/>
      <c r="S4659" s="159"/>
      <c r="T4659" s="159" t="s">
        <v>6983</v>
      </c>
      <c r="U4659" s="159" t="s">
        <v>8212</v>
      </c>
      <c r="V4659" s="154">
        <v>46118</v>
      </c>
      <c r="W4659" s="154">
        <v>46150</v>
      </c>
      <c r="X4659" s="154">
        <v>46182</v>
      </c>
      <c r="Y4659" s="160"/>
      <c r="Z4659" s="160"/>
      <c r="AA4659" s="153"/>
      <c r="AB4659" s="153"/>
      <c r="AC4659" s="182" t="e">
        <f t="shared" si="146"/>
        <v>#DIV/0!</v>
      </c>
      <c r="AD4659" s="153" t="e">
        <f t="shared" si="147"/>
        <v>#DIV/0!</v>
      </c>
      <c r="AE4659" s="207"/>
      <c r="AF4659" s="153"/>
      <c r="AG4659" s="159"/>
      <c r="AH4659" s="153"/>
      <c r="AI4659" s="161"/>
      <c r="AJ4659" s="153"/>
      <c r="AK4659" s="153"/>
      <c r="AL4659" s="207"/>
      <c r="AM4659" s="207"/>
      <c r="AN4659" s="207"/>
      <c r="AO4659" s="207"/>
      <c r="AP4659" s="147" t="s">
        <v>54</v>
      </c>
      <c r="AQ4659" s="147"/>
      <c r="AR4659" s="147"/>
      <c r="AS4659" s="209" t="s">
        <v>68</v>
      </c>
      <c r="AT4659" s="223" t="str">
        <f>MONTH(B4659)&amp;"/"&amp;YEAR(B4659)</f>
        <v>3/2026</v>
      </c>
      <c r="AU4659" s="223">
        <f>WEEKNUM(B4659)-WEEKNUM(EOMONTH(B4659,-1)+1)+1</f>
        <v>1</v>
      </c>
      <c r="AV4659" s="209" t="str">
        <f>MONTH(R4659)&amp;"/"&amp;YEAR(R4659)</f>
        <v>1/1900</v>
      </c>
      <c r="AW4659" s="209" t="e">
        <f>WEEKNUM(R4659)-WEEKNUM(EOMONTH(R4659,-1)+1)+1</f>
        <v>#NUM!</v>
      </c>
      <c r="AX4659" s="209">
        <f>IF(BB4659="S",IF(Q4659="1. Aceitou o programa",R4659-B4659,0),0)</f>
        <v>0</v>
      </c>
      <c r="AY4659" s="209">
        <f>IF(BB4659="S",IF(AND(S4659&lt;&gt;"",R4659&lt;&gt;""),S4659-R4659,0),0)</f>
        <v>0</v>
      </c>
      <c r="AZ4659" s="209">
        <f>IF(BB4659="S",IF(Q4659="1. Aceitou o programa",IF(OR(X4659="Não se Aplica",X4659=""),IF(OR(W4659="Não se Aplica",W4659=""),0,W4659-V4659),AVERAGE(X4659-W4659,W4659-V4659)),0),0)</f>
        <v>0</v>
      </c>
      <c r="BA4659" s="209">
        <f>IF(BB4659="S",IF(AND(Q4659="1. Aceitou o programa",AH4659="Realizada"),IFERROR(IF(AG4659="",0,AG4659-R4659),0),0),0)</f>
        <v>0</v>
      </c>
      <c r="BB4659" s="209" t="str">
        <f>_xlfn.XLOOKUP(U4659,'Lista Suspensa'!$AA$20:$AA$23,'Lista Suspensa'!$AB$20:$AB$23,"N/A")</f>
        <v>S</v>
      </c>
    </row>
    <row r="4660" spans="1:54" ht="12" customHeight="1">
      <c r="A4660" s="151" t="s">
        <v>54</v>
      </c>
      <c r="B4660" s="152">
        <v>46083</v>
      </c>
      <c r="C4660" s="153" t="s">
        <v>55</v>
      </c>
      <c r="D4660" s="153" t="s">
        <v>56</v>
      </c>
      <c r="E4660" s="244">
        <v>83117339</v>
      </c>
      <c r="F4660" s="144" t="s">
        <v>8327</v>
      </c>
      <c r="G4660" s="230"/>
      <c r="H4660" s="154">
        <v>26802</v>
      </c>
      <c r="I4660" s="153">
        <v>53</v>
      </c>
      <c r="J4660" s="148" t="s">
        <v>70</v>
      </c>
      <c r="K4660" s="153" t="s">
        <v>101</v>
      </c>
      <c r="L4660" s="153"/>
      <c r="M4660" s="153"/>
      <c r="N4660" s="153">
        <v>60</v>
      </c>
      <c r="O4660" s="155" t="s">
        <v>8328</v>
      </c>
      <c r="P4660" s="156" t="s">
        <v>60</v>
      </c>
      <c r="Q4660" s="157" t="s">
        <v>8211</v>
      </c>
      <c r="R4660" s="158"/>
      <c r="S4660" s="159"/>
      <c r="T4660" s="159" t="s">
        <v>6983</v>
      </c>
      <c r="U4660" s="159" t="s">
        <v>8212</v>
      </c>
      <c r="V4660" s="154">
        <v>46114</v>
      </c>
      <c r="W4660" s="154">
        <v>46155</v>
      </c>
      <c r="X4660" s="154">
        <v>46182</v>
      </c>
      <c r="Y4660" s="160"/>
      <c r="Z4660" s="160"/>
      <c r="AA4660" s="153"/>
      <c r="AB4660" s="153"/>
      <c r="AC4660" s="182" t="e">
        <f t="shared" si="146"/>
        <v>#DIV/0!</v>
      </c>
      <c r="AD4660" s="153" t="e">
        <f t="shared" si="147"/>
        <v>#DIV/0!</v>
      </c>
      <c r="AE4660" s="207"/>
      <c r="AF4660" s="153"/>
      <c r="AG4660" s="159"/>
      <c r="AH4660" s="153"/>
      <c r="AI4660" s="161"/>
      <c r="AJ4660" s="153"/>
      <c r="AK4660" s="153"/>
      <c r="AL4660" s="207"/>
      <c r="AM4660" s="207"/>
      <c r="AN4660" s="207"/>
      <c r="AO4660" s="207"/>
      <c r="AP4660" s="147" t="s">
        <v>54</v>
      </c>
      <c r="AQ4660" s="147"/>
      <c r="AR4660" s="147"/>
      <c r="AS4660" s="209" t="s">
        <v>68</v>
      </c>
      <c r="AT4660" s="223" t="str">
        <f>MONTH(B4660)&amp;"/"&amp;YEAR(B4660)</f>
        <v>3/2026</v>
      </c>
      <c r="AU4660" s="223">
        <f>WEEKNUM(B4660)-WEEKNUM(EOMONTH(B4660,-1)+1)+1</f>
        <v>1</v>
      </c>
      <c r="AV4660" s="209" t="str">
        <f>MONTH(R4660)&amp;"/"&amp;YEAR(R4660)</f>
        <v>1/1900</v>
      </c>
      <c r="AW4660" s="209" t="e">
        <f>WEEKNUM(R4660)-WEEKNUM(EOMONTH(R4660,-1)+1)+1</f>
        <v>#NUM!</v>
      </c>
      <c r="AX4660" s="209">
        <f>IF(BB4660="S",IF(Q4660="1. Aceitou o programa",R4660-B4660,0),0)</f>
        <v>0</v>
      </c>
      <c r="AY4660" s="209">
        <f>IF(BB4660="S",IF(AND(S4660&lt;&gt;"",R4660&lt;&gt;""),S4660-R4660,0),0)</f>
        <v>0</v>
      </c>
      <c r="AZ4660" s="209">
        <f>IF(BB4660="S",IF(Q4660="1. Aceitou o programa",IF(OR(X4660="Não se Aplica",X4660=""),IF(OR(W4660="Não se Aplica",W4660=""),0,W4660-V4660),AVERAGE(X4660-W4660,W4660-V4660)),0),0)</f>
        <v>0</v>
      </c>
      <c r="BA4660" s="209">
        <f>IF(BB4660="S",IF(AND(Q4660="1. Aceitou o programa",AH4660="Realizada"),IFERROR(IF(AG4660="",0,AG4660-R4660),0),0),0)</f>
        <v>0</v>
      </c>
      <c r="BB4660" s="209" t="str">
        <f>_xlfn.XLOOKUP(U4660,'Lista Suspensa'!$AA$20:$AA$23,'Lista Suspensa'!$AB$20:$AB$23,"N/A")</f>
        <v>S</v>
      </c>
    </row>
    <row r="4661" spans="1:54" ht="12" customHeight="1">
      <c r="A4661" s="151" t="s">
        <v>54</v>
      </c>
      <c r="B4661" s="152">
        <v>46083</v>
      </c>
      <c r="C4661" s="153" t="s">
        <v>55</v>
      </c>
      <c r="D4661" s="153" t="s">
        <v>56</v>
      </c>
      <c r="E4661" s="244">
        <v>84822064</v>
      </c>
      <c r="F4661" s="144" t="s">
        <v>8329</v>
      </c>
      <c r="G4661" s="230"/>
      <c r="H4661" s="154">
        <v>26891</v>
      </c>
      <c r="I4661" s="153">
        <v>52</v>
      </c>
      <c r="J4661" s="148" t="s">
        <v>70</v>
      </c>
      <c r="K4661" s="153" t="s">
        <v>101</v>
      </c>
      <c r="L4661" s="153"/>
      <c r="M4661" s="153"/>
      <c r="N4661" s="153">
        <v>40</v>
      </c>
      <c r="O4661" s="155" t="s">
        <v>8330</v>
      </c>
      <c r="P4661" s="156" t="s">
        <v>60</v>
      </c>
      <c r="Q4661" s="157" t="s">
        <v>8211</v>
      </c>
      <c r="R4661" s="158"/>
      <c r="S4661" s="159"/>
      <c r="T4661" s="159" t="s">
        <v>6983</v>
      </c>
      <c r="U4661" s="159" t="s">
        <v>8212</v>
      </c>
      <c r="V4661" s="154">
        <v>46114</v>
      </c>
      <c r="W4661" s="154">
        <v>46150</v>
      </c>
      <c r="X4661" s="154">
        <v>46182</v>
      </c>
      <c r="Y4661" s="160"/>
      <c r="Z4661" s="160"/>
      <c r="AA4661" s="153"/>
      <c r="AB4661" s="153"/>
      <c r="AC4661" s="182" t="e">
        <f t="shared" si="146"/>
        <v>#DIV/0!</v>
      </c>
      <c r="AD4661" s="153" t="e">
        <f t="shared" si="147"/>
        <v>#DIV/0!</v>
      </c>
      <c r="AE4661" s="207"/>
      <c r="AF4661" s="153"/>
      <c r="AG4661" s="159"/>
      <c r="AH4661" s="153"/>
      <c r="AI4661" s="161"/>
      <c r="AJ4661" s="153"/>
      <c r="AK4661" s="153"/>
      <c r="AL4661" s="207"/>
      <c r="AM4661" s="207"/>
      <c r="AN4661" s="207"/>
      <c r="AO4661" s="207"/>
      <c r="AP4661" s="147" t="s">
        <v>54</v>
      </c>
      <c r="AQ4661" s="147"/>
      <c r="AR4661" s="147"/>
      <c r="AS4661" s="209" t="s">
        <v>68</v>
      </c>
      <c r="AT4661" s="223" t="str">
        <f>MONTH(B4661)&amp;"/"&amp;YEAR(B4661)</f>
        <v>3/2026</v>
      </c>
      <c r="AU4661" s="223">
        <f>WEEKNUM(B4661)-WEEKNUM(EOMONTH(B4661,-1)+1)+1</f>
        <v>1</v>
      </c>
      <c r="AV4661" s="209" t="str">
        <f>MONTH(R4661)&amp;"/"&amp;YEAR(R4661)</f>
        <v>1/1900</v>
      </c>
      <c r="AW4661" s="209" t="e">
        <f>WEEKNUM(R4661)-WEEKNUM(EOMONTH(R4661,-1)+1)+1</f>
        <v>#NUM!</v>
      </c>
      <c r="AX4661" s="209">
        <f>IF(BB4661="S",IF(Q4661="1. Aceitou o programa",R4661-B4661,0),0)</f>
        <v>0</v>
      </c>
      <c r="AY4661" s="209">
        <f>IF(BB4661="S",IF(AND(S4661&lt;&gt;"",R4661&lt;&gt;""),S4661-R4661,0),0)</f>
        <v>0</v>
      </c>
      <c r="AZ4661" s="209">
        <f>IF(BB4661="S",IF(Q4661="1. Aceitou o programa",IF(OR(X4661="Não se Aplica",X4661=""),IF(OR(W4661="Não se Aplica",W4661=""),0,W4661-V4661),AVERAGE(X4661-W4661,W4661-V4661)),0),0)</f>
        <v>0</v>
      </c>
      <c r="BA4661" s="209">
        <f>IF(BB4661="S",IF(AND(Q4661="1. Aceitou o programa",AH4661="Realizada"),IFERROR(IF(AG4661="",0,AG4661-R4661),0),0),0)</f>
        <v>0</v>
      </c>
      <c r="BB4661" s="209" t="str">
        <f>_xlfn.XLOOKUP(U4661,'Lista Suspensa'!$AA$20:$AA$23,'Lista Suspensa'!$AB$20:$AB$23,"N/A")</f>
        <v>S</v>
      </c>
    </row>
    <row r="4662" spans="1:54" ht="12" customHeight="1">
      <c r="A4662" s="151" t="s">
        <v>54</v>
      </c>
      <c r="B4662" s="152">
        <v>46083</v>
      </c>
      <c r="C4662" s="153" t="s">
        <v>55</v>
      </c>
      <c r="D4662" s="153" t="s">
        <v>56</v>
      </c>
      <c r="E4662" s="244">
        <v>916692795</v>
      </c>
      <c r="F4662" s="144" t="s">
        <v>8331</v>
      </c>
      <c r="G4662" s="230"/>
      <c r="H4662" s="154">
        <v>27270</v>
      </c>
      <c r="I4662" s="153">
        <v>51</v>
      </c>
      <c r="J4662" s="148" t="s">
        <v>70</v>
      </c>
      <c r="K4662" s="153" t="s">
        <v>101</v>
      </c>
      <c r="L4662" s="153"/>
      <c r="M4662" s="153"/>
      <c r="N4662" s="153">
        <v>380</v>
      </c>
      <c r="O4662" s="155">
        <v>11949022010</v>
      </c>
      <c r="P4662" s="156" t="s">
        <v>60</v>
      </c>
      <c r="Q4662" s="157" t="s">
        <v>8211</v>
      </c>
      <c r="R4662" s="158"/>
      <c r="S4662" s="159"/>
      <c r="T4662" s="159" t="s">
        <v>6983</v>
      </c>
      <c r="U4662" s="159" t="s">
        <v>8212</v>
      </c>
      <c r="V4662" s="154">
        <v>46126</v>
      </c>
      <c r="W4662" s="154">
        <v>46150</v>
      </c>
      <c r="X4662" s="154">
        <v>46182</v>
      </c>
      <c r="Y4662" s="160"/>
      <c r="Z4662" s="160"/>
      <c r="AA4662" s="153"/>
      <c r="AB4662" s="153"/>
      <c r="AC4662" s="182" t="e">
        <f t="shared" si="146"/>
        <v>#DIV/0!</v>
      </c>
      <c r="AD4662" s="153" t="e">
        <f t="shared" si="147"/>
        <v>#DIV/0!</v>
      </c>
      <c r="AE4662" s="207"/>
      <c r="AF4662" s="153"/>
      <c r="AG4662" s="159"/>
      <c r="AH4662" s="153"/>
      <c r="AI4662" s="161"/>
      <c r="AJ4662" s="153"/>
      <c r="AK4662" s="153"/>
      <c r="AL4662" s="207"/>
      <c r="AM4662" s="207"/>
      <c r="AN4662" s="207"/>
      <c r="AO4662" s="207"/>
      <c r="AP4662" s="147" t="s">
        <v>54</v>
      </c>
      <c r="AQ4662" s="147"/>
      <c r="AR4662" s="147"/>
      <c r="AS4662" s="209" t="s">
        <v>68</v>
      </c>
      <c r="AT4662" s="223" t="str">
        <f>MONTH(B4662)&amp;"/"&amp;YEAR(B4662)</f>
        <v>3/2026</v>
      </c>
      <c r="AU4662" s="223">
        <f>WEEKNUM(B4662)-WEEKNUM(EOMONTH(B4662,-1)+1)+1</f>
        <v>1</v>
      </c>
      <c r="AV4662" s="209" t="str">
        <f>MONTH(R4662)&amp;"/"&amp;YEAR(R4662)</f>
        <v>1/1900</v>
      </c>
      <c r="AW4662" s="209" t="e">
        <f>WEEKNUM(R4662)-WEEKNUM(EOMONTH(R4662,-1)+1)+1</f>
        <v>#NUM!</v>
      </c>
      <c r="AX4662" s="209">
        <f>IF(BB4662="S",IF(Q4662="1. Aceitou o programa",R4662-B4662,0),0)</f>
        <v>0</v>
      </c>
      <c r="AY4662" s="209">
        <f>IF(BB4662="S",IF(AND(S4662&lt;&gt;"",R4662&lt;&gt;""),S4662-R4662,0),0)</f>
        <v>0</v>
      </c>
      <c r="AZ4662" s="209">
        <f>IF(BB4662="S",IF(Q4662="1. Aceitou o programa",IF(OR(X4662="Não se Aplica",X4662=""),IF(OR(W4662="Não se Aplica",W4662=""),0,W4662-V4662),AVERAGE(X4662-W4662,W4662-V4662)),0),0)</f>
        <v>0</v>
      </c>
      <c r="BA4662" s="209">
        <f>IF(BB4662="S",IF(AND(Q4662="1. Aceitou o programa",AH4662="Realizada"),IFERROR(IF(AG4662="",0,AG4662-R4662),0),0),0)</f>
        <v>0</v>
      </c>
      <c r="BB4662" s="209" t="str">
        <f>_xlfn.XLOOKUP(U4662,'Lista Suspensa'!$AA$20:$AA$23,'Lista Suspensa'!$AB$20:$AB$23,"N/A")</f>
        <v>S</v>
      </c>
    </row>
    <row r="4663" spans="1:54" ht="12" customHeight="1">
      <c r="A4663" s="151" t="s">
        <v>54</v>
      </c>
      <c r="B4663" s="152">
        <v>46083</v>
      </c>
      <c r="C4663" s="153" t="s">
        <v>55</v>
      </c>
      <c r="D4663" s="153" t="s">
        <v>56</v>
      </c>
      <c r="E4663" s="244">
        <v>84664654</v>
      </c>
      <c r="F4663" s="144" t="s">
        <v>8332</v>
      </c>
      <c r="G4663" s="230"/>
      <c r="H4663" s="154">
        <v>27450</v>
      </c>
      <c r="I4663" s="153">
        <v>51</v>
      </c>
      <c r="J4663" s="148" t="s">
        <v>70</v>
      </c>
      <c r="K4663" s="153" t="s">
        <v>101</v>
      </c>
      <c r="L4663" s="153"/>
      <c r="M4663" s="153"/>
      <c r="N4663" s="153">
        <v>80</v>
      </c>
      <c r="O4663" s="155">
        <v>21991639437</v>
      </c>
      <c r="P4663" s="156" t="s">
        <v>60</v>
      </c>
      <c r="Q4663" s="157" t="s">
        <v>8211</v>
      </c>
      <c r="R4663" s="158"/>
      <c r="S4663" s="159"/>
      <c r="T4663" s="159" t="s">
        <v>6983</v>
      </c>
      <c r="U4663" s="159" t="s">
        <v>8212</v>
      </c>
      <c r="V4663" s="154">
        <v>46118</v>
      </c>
      <c r="W4663" s="154">
        <v>46150</v>
      </c>
      <c r="X4663" s="154">
        <v>46182</v>
      </c>
      <c r="Y4663" s="160"/>
      <c r="Z4663" s="160"/>
      <c r="AA4663" s="153"/>
      <c r="AB4663" s="153"/>
      <c r="AC4663" s="182" t="e">
        <f t="shared" si="146"/>
        <v>#DIV/0!</v>
      </c>
      <c r="AD4663" s="153" t="e">
        <f t="shared" si="147"/>
        <v>#DIV/0!</v>
      </c>
      <c r="AE4663" s="207"/>
      <c r="AF4663" s="153"/>
      <c r="AG4663" s="159"/>
      <c r="AH4663" s="153"/>
      <c r="AI4663" s="161"/>
      <c r="AJ4663" s="153"/>
      <c r="AK4663" s="153"/>
      <c r="AL4663" s="207"/>
      <c r="AM4663" s="207"/>
      <c r="AN4663" s="207"/>
      <c r="AO4663" s="207"/>
      <c r="AP4663" s="147" t="s">
        <v>54</v>
      </c>
      <c r="AQ4663" s="147"/>
      <c r="AR4663" s="147"/>
      <c r="AS4663" s="209" t="s">
        <v>68</v>
      </c>
      <c r="AT4663" s="223" t="str">
        <f>MONTH(B4663)&amp;"/"&amp;YEAR(B4663)</f>
        <v>3/2026</v>
      </c>
      <c r="AU4663" s="223">
        <f>WEEKNUM(B4663)-WEEKNUM(EOMONTH(B4663,-1)+1)+1</f>
        <v>1</v>
      </c>
      <c r="AV4663" s="209" t="str">
        <f>MONTH(R4663)&amp;"/"&amp;YEAR(R4663)</f>
        <v>1/1900</v>
      </c>
      <c r="AW4663" s="209" t="e">
        <f>WEEKNUM(R4663)-WEEKNUM(EOMONTH(R4663,-1)+1)+1</f>
        <v>#NUM!</v>
      </c>
      <c r="AX4663" s="209">
        <f>IF(BB4663="S",IF(Q4663="1. Aceitou o programa",R4663-B4663,0),0)</f>
        <v>0</v>
      </c>
      <c r="AY4663" s="209">
        <f>IF(BB4663="S",IF(AND(S4663&lt;&gt;"",R4663&lt;&gt;""),S4663-R4663,0),0)</f>
        <v>0</v>
      </c>
      <c r="AZ4663" s="209">
        <f>IF(BB4663="S",IF(Q4663="1. Aceitou o programa",IF(OR(X4663="Não se Aplica",X4663=""),IF(OR(W4663="Não se Aplica",W4663=""),0,W4663-V4663),AVERAGE(X4663-W4663,W4663-V4663)),0),0)</f>
        <v>0</v>
      </c>
      <c r="BA4663" s="209">
        <f>IF(BB4663="S",IF(AND(Q4663="1. Aceitou o programa",AH4663="Realizada"),IFERROR(IF(AG4663="",0,AG4663-R4663),0),0),0)</f>
        <v>0</v>
      </c>
      <c r="BB4663" s="209" t="str">
        <f>_xlfn.XLOOKUP(U4663,'Lista Suspensa'!$AA$20:$AA$23,'Lista Suspensa'!$AB$20:$AB$23,"N/A")</f>
        <v>S</v>
      </c>
    </row>
    <row r="4664" spans="1:54" ht="12" customHeight="1">
      <c r="A4664" s="151" t="s">
        <v>54</v>
      </c>
      <c r="B4664" s="152">
        <v>46083</v>
      </c>
      <c r="C4664" s="153" t="s">
        <v>55</v>
      </c>
      <c r="D4664" s="153" t="s">
        <v>56</v>
      </c>
      <c r="E4664" s="244">
        <v>88226701</v>
      </c>
      <c r="F4664" s="144" t="s">
        <v>8333</v>
      </c>
      <c r="G4664" s="230"/>
      <c r="H4664" s="154">
        <v>27460</v>
      </c>
      <c r="I4664" s="153">
        <v>51</v>
      </c>
      <c r="J4664" s="148" t="s">
        <v>70</v>
      </c>
      <c r="K4664" s="153" t="s">
        <v>101</v>
      </c>
      <c r="L4664" s="153"/>
      <c r="M4664" s="153"/>
      <c r="N4664" s="153">
        <v>75</v>
      </c>
      <c r="O4664" s="155">
        <v>21995261157</v>
      </c>
      <c r="P4664" s="156" t="s">
        <v>60</v>
      </c>
      <c r="Q4664" s="157" t="s">
        <v>8211</v>
      </c>
      <c r="R4664" s="158"/>
      <c r="S4664" s="159"/>
      <c r="T4664" s="159" t="s">
        <v>6983</v>
      </c>
      <c r="U4664" s="159" t="s">
        <v>8212</v>
      </c>
      <c r="V4664" s="154">
        <v>46118</v>
      </c>
      <c r="W4664" s="154">
        <v>46150</v>
      </c>
      <c r="X4664" s="154">
        <v>46182</v>
      </c>
      <c r="Y4664" s="160"/>
      <c r="Z4664" s="160"/>
      <c r="AA4664" s="153"/>
      <c r="AB4664" s="153"/>
      <c r="AC4664" s="182" t="e">
        <f t="shared" si="146"/>
        <v>#DIV/0!</v>
      </c>
      <c r="AD4664" s="153" t="e">
        <f t="shared" si="147"/>
        <v>#DIV/0!</v>
      </c>
      <c r="AE4664" s="207"/>
      <c r="AF4664" s="153"/>
      <c r="AG4664" s="159"/>
      <c r="AH4664" s="153"/>
      <c r="AI4664" s="161"/>
      <c r="AJ4664" s="153"/>
      <c r="AK4664" s="153"/>
      <c r="AL4664" s="207"/>
      <c r="AM4664" s="207"/>
      <c r="AN4664" s="207"/>
      <c r="AO4664" s="207"/>
      <c r="AP4664" s="147" t="s">
        <v>54</v>
      </c>
      <c r="AQ4664" s="147"/>
      <c r="AR4664" s="147"/>
      <c r="AS4664" s="209" t="s">
        <v>68</v>
      </c>
      <c r="AT4664" s="223" t="str">
        <f>MONTH(B4664)&amp;"/"&amp;YEAR(B4664)</f>
        <v>3/2026</v>
      </c>
      <c r="AU4664" s="223">
        <f>WEEKNUM(B4664)-WEEKNUM(EOMONTH(B4664,-1)+1)+1</f>
        <v>1</v>
      </c>
      <c r="AV4664" s="209" t="str">
        <f>MONTH(R4664)&amp;"/"&amp;YEAR(R4664)</f>
        <v>1/1900</v>
      </c>
      <c r="AW4664" s="209" t="e">
        <f>WEEKNUM(R4664)-WEEKNUM(EOMONTH(R4664,-1)+1)+1</f>
        <v>#NUM!</v>
      </c>
      <c r="AX4664" s="209">
        <f>IF(BB4664="S",IF(Q4664="1. Aceitou o programa",R4664-B4664,0),0)</f>
        <v>0</v>
      </c>
      <c r="AY4664" s="209">
        <f>IF(BB4664="S",IF(AND(S4664&lt;&gt;"",R4664&lt;&gt;""),S4664-R4664,0),0)</f>
        <v>0</v>
      </c>
      <c r="AZ4664" s="209">
        <f>IF(BB4664="S",IF(Q4664="1. Aceitou o programa",IF(OR(X4664="Não se Aplica",X4664=""),IF(OR(W4664="Não se Aplica",W4664=""),0,W4664-V4664),AVERAGE(X4664-W4664,W4664-V4664)),0),0)</f>
        <v>0</v>
      </c>
      <c r="BA4664" s="209">
        <f>IF(BB4664="S",IF(AND(Q4664="1. Aceitou o programa",AH4664="Realizada"),IFERROR(IF(AG4664="",0,AG4664-R4664),0),0),0)</f>
        <v>0</v>
      </c>
      <c r="BB4664" s="209" t="str">
        <f>_xlfn.XLOOKUP(U4664,'Lista Suspensa'!$AA$20:$AA$23,'Lista Suspensa'!$AB$20:$AB$23,"N/A")</f>
        <v>S</v>
      </c>
    </row>
    <row r="4665" spans="1:54" ht="12" customHeight="1">
      <c r="A4665" s="151" t="s">
        <v>54</v>
      </c>
      <c r="B4665" s="152">
        <v>46083</v>
      </c>
      <c r="C4665" s="153" t="s">
        <v>55</v>
      </c>
      <c r="D4665" s="153" t="s">
        <v>56</v>
      </c>
      <c r="E4665" s="244">
        <v>88525815</v>
      </c>
      <c r="F4665" s="144" t="s">
        <v>8334</v>
      </c>
      <c r="G4665" s="230"/>
      <c r="H4665" s="154">
        <v>27467</v>
      </c>
      <c r="I4665" s="153">
        <v>51</v>
      </c>
      <c r="J4665" s="148" t="s">
        <v>70</v>
      </c>
      <c r="K4665" s="153" t="s">
        <v>101</v>
      </c>
      <c r="L4665" s="153"/>
      <c r="M4665" s="153"/>
      <c r="N4665" s="153">
        <v>450</v>
      </c>
      <c r="O4665" s="155">
        <v>21995600730</v>
      </c>
      <c r="P4665" s="156" t="s">
        <v>60</v>
      </c>
      <c r="Q4665" s="157" t="s">
        <v>8211</v>
      </c>
      <c r="R4665" s="158"/>
      <c r="S4665" s="159"/>
      <c r="T4665" s="159" t="s">
        <v>6983</v>
      </c>
      <c r="U4665" s="159" t="s">
        <v>8212</v>
      </c>
      <c r="V4665" s="154">
        <v>46118</v>
      </c>
      <c r="W4665" s="154">
        <v>46150</v>
      </c>
      <c r="X4665" s="154">
        <v>46182</v>
      </c>
      <c r="Y4665" s="160"/>
      <c r="Z4665" s="160"/>
      <c r="AA4665" s="153"/>
      <c r="AB4665" s="153"/>
      <c r="AC4665" s="182" t="e">
        <f t="shared" si="146"/>
        <v>#DIV/0!</v>
      </c>
      <c r="AD4665" s="153" t="e">
        <f t="shared" si="147"/>
        <v>#DIV/0!</v>
      </c>
      <c r="AE4665" s="207"/>
      <c r="AF4665" s="153"/>
      <c r="AG4665" s="159"/>
      <c r="AH4665" s="153"/>
      <c r="AI4665" s="161"/>
      <c r="AJ4665" s="153"/>
      <c r="AK4665" s="153"/>
      <c r="AL4665" s="207"/>
      <c r="AM4665" s="207"/>
      <c r="AN4665" s="207"/>
      <c r="AO4665" s="207"/>
      <c r="AP4665" s="147" t="s">
        <v>54</v>
      </c>
      <c r="AQ4665" s="147"/>
      <c r="AR4665" s="147"/>
      <c r="AS4665" s="209" t="s">
        <v>68</v>
      </c>
      <c r="AT4665" s="223" t="str">
        <f>MONTH(B4665)&amp;"/"&amp;YEAR(B4665)</f>
        <v>3/2026</v>
      </c>
      <c r="AU4665" s="223">
        <f>WEEKNUM(B4665)-WEEKNUM(EOMONTH(B4665,-1)+1)+1</f>
        <v>1</v>
      </c>
      <c r="AV4665" s="209" t="str">
        <f>MONTH(R4665)&amp;"/"&amp;YEAR(R4665)</f>
        <v>1/1900</v>
      </c>
      <c r="AW4665" s="209" t="e">
        <f>WEEKNUM(R4665)-WEEKNUM(EOMONTH(R4665,-1)+1)+1</f>
        <v>#NUM!</v>
      </c>
      <c r="AX4665" s="209">
        <f>IF(BB4665="S",IF(Q4665="1. Aceitou o programa",R4665-B4665,0),0)</f>
        <v>0</v>
      </c>
      <c r="AY4665" s="209">
        <f>IF(BB4665="S",IF(AND(S4665&lt;&gt;"",R4665&lt;&gt;""),S4665-R4665,0),0)</f>
        <v>0</v>
      </c>
      <c r="AZ4665" s="209">
        <f>IF(BB4665="S",IF(Q4665="1. Aceitou o programa",IF(OR(X4665="Não se Aplica",X4665=""),IF(OR(W4665="Não se Aplica",W4665=""),0,W4665-V4665),AVERAGE(X4665-W4665,W4665-V4665)),0),0)</f>
        <v>0</v>
      </c>
      <c r="BA4665" s="209">
        <f>IF(BB4665="S",IF(AND(Q4665="1. Aceitou o programa",AH4665="Realizada"),IFERROR(IF(AG4665="",0,AG4665-R4665),0),0),0)</f>
        <v>0</v>
      </c>
      <c r="BB4665" s="209" t="str">
        <f>_xlfn.XLOOKUP(U4665,'Lista Suspensa'!$AA$20:$AA$23,'Lista Suspensa'!$AB$20:$AB$23,"N/A")</f>
        <v>S</v>
      </c>
    </row>
    <row r="4666" spans="1:54" ht="12" customHeight="1">
      <c r="A4666" s="151" t="s">
        <v>54</v>
      </c>
      <c r="B4666" s="152">
        <v>46083</v>
      </c>
      <c r="C4666" s="153" t="s">
        <v>55</v>
      </c>
      <c r="D4666" s="153" t="s">
        <v>56</v>
      </c>
      <c r="E4666" s="244">
        <v>85271082</v>
      </c>
      <c r="F4666" s="144" t="s">
        <v>8335</v>
      </c>
      <c r="G4666" s="230"/>
      <c r="H4666" s="154">
        <v>27710</v>
      </c>
      <c r="I4666" s="153">
        <v>50</v>
      </c>
      <c r="J4666" s="148" t="s">
        <v>70</v>
      </c>
      <c r="K4666" s="153" t="s">
        <v>101</v>
      </c>
      <c r="L4666" s="153"/>
      <c r="M4666" s="153"/>
      <c r="N4666" s="153">
        <v>75</v>
      </c>
      <c r="O4666" s="155" t="s">
        <v>8336</v>
      </c>
      <c r="P4666" s="156" t="s">
        <v>60</v>
      </c>
      <c r="Q4666" s="157" t="s">
        <v>8211</v>
      </c>
      <c r="R4666" s="158"/>
      <c r="S4666" s="159"/>
      <c r="T4666" s="159" t="s">
        <v>6983</v>
      </c>
      <c r="U4666" s="159" t="s">
        <v>8212</v>
      </c>
      <c r="V4666" s="154">
        <v>46114</v>
      </c>
      <c r="W4666" s="154">
        <v>46150</v>
      </c>
      <c r="X4666" s="154">
        <v>46182</v>
      </c>
      <c r="Y4666" s="160"/>
      <c r="Z4666" s="160"/>
      <c r="AA4666" s="153"/>
      <c r="AB4666" s="153"/>
      <c r="AC4666" s="182" t="e">
        <f t="shared" si="146"/>
        <v>#DIV/0!</v>
      </c>
      <c r="AD4666" s="153" t="e">
        <f t="shared" si="147"/>
        <v>#DIV/0!</v>
      </c>
      <c r="AE4666" s="207"/>
      <c r="AF4666" s="153"/>
      <c r="AG4666" s="159"/>
      <c r="AH4666" s="153"/>
      <c r="AI4666" s="161"/>
      <c r="AJ4666" s="153"/>
      <c r="AK4666" s="153"/>
      <c r="AL4666" s="207"/>
      <c r="AM4666" s="207"/>
      <c r="AN4666" s="207"/>
      <c r="AO4666" s="207"/>
      <c r="AP4666" s="147" t="s">
        <v>54</v>
      </c>
      <c r="AQ4666" s="147"/>
      <c r="AR4666" s="147"/>
      <c r="AS4666" s="209" t="s">
        <v>68</v>
      </c>
      <c r="AT4666" s="223" t="str">
        <f>MONTH(B4666)&amp;"/"&amp;YEAR(B4666)</f>
        <v>3/2026</v>
      </c>
      <c r="AU4666" s="223">
        <f>WEEKNUM(B4666)-WEEKNUM(EOMONTH(B4666,-1)+1)+1</f>
        <v>1</v>
      </c>
      <c r="AV4666" s="209" t="str">
        <f>MONTH(R4666)&amp;"/"&amp;YEAR(R4666)</f>
        <v>1/1900</v>
      </c>
      <c r="AW4666" s="209" t="e">
        <f>WEEKNUM(R4666)-WEEKNUM(EOMONTH(R4666,-1)+1)+1</f>
        <v>#NUM!</v>
      </c>
      <c r="AX4666" s="209">
        <f>IF(BB4666="S",IF(Q4666="1. Aceitou o programa",R4666-B4666,0),0)</f>
        <v>0</v>
      </c>
      <c r="AY4666" s="209">
        <f>IF(BB4666="S",IF(AND(S4666&lt;&gt;"",R4666&lt;&gt;""),S4666-R4666,0),0)</f>
        <v>0</v>
      </c>
      <c r="AZ4666" s="209">
        <f>IF(BB4666="S",IF(Q4666="1. Aceitou o programa",IF(OR(X4666="Não se Aplica",X4666=""),IF(OR(W4666="Não se Aplica",W4666=""),0,W4666-V4666),AVERAGE(X4666-W4666,W4666-V4666)),0),0)</f>
        <v>0</v>
      </c>
      <c r="BA4666" s="209">
        <f>IF(BB4666="S",IF(AND(Q4666="1. Aceitou o programa",AH4666="Realizada"),IFERROR(IF(AG4666="",0,AG4666-R4666),0),0),0)</f>
        <v>0</v>
      </c>
      <c r="BB4666" s="209" t="str">
        <f>_xlfn.XLOOKUP(U4666,'Lista Suspensa'!$AA$20:$AA$23,'Lista Suspensa'!$AB$20:$AB$23,"N/A")</f>
        <v>S</v>
      </c>
    </row>
    <row r="4667" spans="1:54" ht="12" customHeight="1">
      <c r="A4667" s="151" t="s">
        <v>54</v>
      </c>
      <c r="B4667" s="152">
        <v>46083</v>
      </c>
      <c r="C4667" s="153" t="s">
        <v>55</v>
      </c>
      <c r="D4667" s="153" t="s">
        <v>56</v>
      </c>
      <c r="E4667" s="244">
        <v>86121035</v>
      </c>
      <c r="F4667" s="144" t="s">
        <v>8337</v>
      </c>
      <c r="G4667" s="230"/>
      <c r="H4667" s="154">
        <v>27768</v>
      </c>
      <c r="I4667" s="153">
        <v>50</v>
      </c>
      <c r="J4667" s="148" t="s">
        <v>70</v>
      </c>
      <c r="K4667" s="153" t="s">
        <v>101</v>
      </c>
      <c r="L4667" s="153"/>
      <c r="M4667" s="153"/>
      <c r="N4667" s="153">
        <v>450</v>
      </c>
      <c r="O4667" s="155" t="s">
        <v>8338</v>
      </c>
      <c r="P4667" s="156" t="s">
        <v>60</v>
      </c>
      <c r="Q4667" s="157" t="s">
        <v>8211</v>
      </c>
      <c r="R4667" s="158"/>
      <c r="S4667" s="159"/>
      <c r="T4667" s="159" t="s">
        <v>6983</v>
      </c>
      <c r="U4667" s="159" t="s">
        <v>8212</v>
      </c>
      <c r="V4667" s="154">
        <v>46114</v>
      </c>
      <c r="W4667" s="154">
        <v>46150</v>
      </c>
      <c r="X4667" s="154">
        <v>46182</v>
      </c>
      <c r="Y4667" s="160"/>
      <c r="Z4667" s="160"/>
      <c r="AA4667" s="153"/>
      <c r="AB4667" s="153"/>
      <c r="AC4667" s="182" t="e">
        <f t="shared" si="146"/>
        <v>#DIV/0!</v>
      </c>
      <c r="AD4667" s="153" t="e">
        <f t="shared" si="147"/>
        <v>#DIV/0!</v>
      </c>
      <c r="AE4667" s="207"/>
      <c r="AF4667" s="153"/>
      <c r="AG4667" s="159"/>
      <c r="AH4667" s="153"/>
      <c r="AI4667" s="161"/>
      <c r="AJ4667" s="153"/>
      <c r="AK4667" s="153"/>
      <c r="AL4667" s="207" t="s">
        <v>85</v>
      </c>
      <c r="AM4667" s="207" t="s">
        <v>86</v>
      </c>
      <c r="AN4667" s="207" t="s">
        <v>191</v>
      </c>
      <c r="AO4667" s="207"/>
      <c r="AP4667" s="147" t="s">
        <v>54</v>
      </c>
      <c r="AQ4667" s="147"/>
      <c r="AR4667" s="147"/>
      <c r="AS4667" s="209" t="s">
        <v>68</v>
      </c>
      <c r="AT4667" s="223" t="str">
        <f>MONTH(B4667)&amp;"/"&amp;YEAR(B4667)</f>
        <v>3/2026</v>
      </c>
      <c r="AU4667" s="223">
        <f>WEEKNUM(B4667)-WEEKNUM(EOMONTH(B4667,-1)+1)+1</f>
        <v>1</v>
      </c>
      <c r="AV4667" s="209" t="str">
        <f>MONTH(R4667)&amp;"/"&amp;YEAR(R4667)</f>
        <v>1/1900</v>
      </c>
      <c r="AW4667" s="209" t="e">
        <f>WEEKNUM(R4667)-WEEKNUM(EOMONTH(R4667,-1)+1)+1</f>
        <v>#NUM!</v>
      </c>
      <c r="AX4667" s="209">
        <f>IF(BB4667="S",IF(Q4667="1. Aceitou o programa",R4667-B4667,0),0)</f>
        <v>0</v>
      </c>
      <c r="AY4667" s="209">
        <f>IF(BB4667="S",IF(AND(S4667&lt;&gt;"",R4667&lt;&gt;""),S4667-R4667,0),0)</f>
        <v>0</v>
      </c>
      <c r="AZ4667" s="209">
        <f>IF(BB4667="S",IF(Q4667="1. Aceitou o programa",IF(OR(X4667="Não se Aplica",X4667=""),IF(OR(W4667="Não se Aplica",W4667=""),0,W4667-V4667),AVERAGE(X4667-W4667,W4667-V4667)),0),0)</f>
        <v>0</v>
      </c>
      <c r="BA4667" s="209">
        <f>IF(BB4667="S",IF(AND(Q4667="1. Aceitou o programa",AH4667="Realizada"),IFERROR(IF(AG4667="",0,AG4667-R4667),0),0),0)</f>
        <v>0</v>
      </c>
      <c r="BB4667" s="209" t="str">
        <f>_xlfn.XLOOKUP(U4667,'Lista Suspensa'!$AA$20:$AA$23,'Lista Suspensa'!$AB$20:$AB$23,"N/A")</f>
        <v>S</v>
      </c>
    </row>
    <row r="4668" spans="1:54" ht="12" customHeight="1">
      <c r="A4668" s="151" t="s">
        <v>54</v>
      </c>
      <c r="B4668" s="152">
        <v>46083</v>
      </c>
      <c r="C4668" s="153" t="s">
        <v>55</v>
      </c>
      <c r="D4668" s="153" t="s">
        <v>56</v>
      </c>
      <c r="E4668" s="244">
        <v>87506845</v>
      </c>
      <c r="F4668" s="144" t="s">
        <v>8339</v>
      </c>
      <c r="G4668" s="230"/>
      <c r="H4668" s="154">
        <v>27935</v>
      </c>
      <c r="I4668" s="153">
        <v>49</v>
      </c>
      <c r="J4668" s="148" t="s">
        <v>58</v>
      </c>
      <c r="K4668" s="153" t="s">
        <v>101</v>
      </c>
      <c r="L4668" s="153"/>
      <c r="M4668" s="153"/>
      <c r="N4668" s="153">
        <v>450</v>
      </c>
      <c r="O4668" s="155" t="s">
        <v>8340</v>
      </c>
      <c r="P4668" s="156" t="s">
        <v>60</v>
      </c>
      <c r="Q4668" s="157" t="s">
        <v>8211</v>
      </c>
      <c r="R4668" s="158"/>
      <c r="S4668" s="159"/>
      <c r="T4668" s="159" t="s">
        <v>6983</v>
      </c>
      <c r="U4668" s="159" t="s">
        <v>8212</v>
      </c>
      <c r="V4668" s="154">
        <v>46118</v>
      </c>
      <c r="W4668" s="154">
        <v>46150</v>
      </c>
      <c r="X4668" s="154">
        <v>46182</v>
      </c>
      <c r="Y4668" s="160"/>
      <c r="Z4668" s="160"/>
      <c r="AA4668" s="153"/>
      <c r="AB4668" s="153"/>
      <c r="AC4668" s="182" t="e">
        <f t="shared" si="146"/>
        <v>#DIV/0!</v>
      </c>
      <c r="AD4668" s="153" t="e">
        <f t="shared" si="147"/>
        <v>#DIV/0!</v>
      </c>
      <c r="AE4668" s="207"/>
      <c r="AF4668" s="153"/>
      <c r="AG4668" s="159"/>
      <c r="AH4668" s="153"/>
      <c r="AI4668" s="161"/>
      <c r="AJ4668" s="153"/>
      <c r="AK4668" s="153"/>
      <c r="AL4668" s="207"/>
      <c r="AM4668" s="207"/>
      <c r="AN4668" s="207"/>
      <c r="AO4668" s="207"/>
      <c r="AP4668" s="147" t="s">
        <v>54</v>
      </c>
      <c r="AQ4668" s="147"/>
      <c r="AR4668" s="147"/>
      <c r="AS4668" s="209" t="s">
        <v>68</v>
      </c>
      <c r="AT4668" s="223" t="str">
        <f>MONTH(B4668)&amp;"/"&amp;YEAR(B4668)</f>
        <v>3/2026</v>
      </c>
      <c r="AU4668" s="223">
        <f>WEEKNUM(B4668)-WEEKNUM(EOMONTH(B4668,-1)+1)+1</f>
        <v>1</v>
      </c>
      <c r="AV4668" s="209" t="str">
        <f>MONTH(R4668)&amp;"/"&amp;YEAR(R4668)</f>
        <v>1/1900</v>
      </c>
      <c r="AW4668" s="209" t="e">
        <f>WEEKNUM(R4668)-WEEKNUM(EOMONTH(R4668,-1)+1)+1</f>
        <v>#NUM!</v>
      </c>
      <c r="AX4668" s="209">
        <f>IF(BB4668="S",IF(Q4668="1. Aceitou o programa",R4668-B4668,0),0)</f>
        <v>0</v>
      </c>
      <c r="AY4668" s="209">
        <f>IF(BB4668="S",IF(AND(S4668&lt;&gt;"",R4668&lt;&gt;""),S4668-R4668,0),0)</f>
        <v>0</v>
      </c>
      <c r="AZ4668" s="209">
        <f>IF(BB4668="S",IF(Q4668="1. Aceitou o programa",IF(OR(X4668="Não se Aplica",X4668=""),IF(OR(W4668="Não se Aplica",W4668=""),0,W4668-V4668),AVERAGE(X4668-W4668,W4668-V4668)),0),0)</f>
        <v>0</v>
      </c>
      <c r="BA4668" s="209">
        <f>IF(BB4668="S",IF(AND(Q4668="1. Aceitou o programa",AH4668="Realizada"),IFERROR(IF(AG4668="",0,AG4668-R4668),0),0),0)</f>
        <v>0</v>
      </c>
      <c r="BB4668" s="209" t="str">
        <f>_xlfn.XLOOKUP(U4668,'Lista Suspensa'!$AA$20:$AA$23,'Lista Suspensa'!$AB$20:$AB$23,"N/A")</f>
        <v>S</v>
      </c>
    </row>
    <row r="4669" spans="1:54" ht="12" customHeight="1">
      <c r="A4669" s="151" t="s">
        <v>54</v>
      </c>
      <c r="B4669" s="152">
        <v>46083</v>
      </c>
      <c r="C4669" s="153" t="s">
        <v>55</v>
      </c>
      <c r="D4669" s="153" t="s">
        <v>56</v>
      </c>
      <c r="E4669" s="244">
        <v>92919701</v>
      </c>
      <c r="F4669" s="144" t="s">
        <v>8341</v>
      </c>
      <c r="G4669" s="230"/>
      <c r="H4669" s="154">
        <v>28051</v>
      </c>
      <c r="I4669" s="153">
        <v>49</v>
      </c>
      <c r="J4669" s="148" t="s">
        <v>58</v>
      </c>
      <c r="K4669" s="153" t="s">
        <v>101</v>
      </c>
      <c r="L4669" s="153"/>
      <c r="M4669" s="153"/>
      <c r="N4669" s="153">
        <v>380</v>
      </c>
      <c r="O4669" s="155">
        <v>21964961800</v>
      </c>
      <c r="P4669" s="156" t="s">
        <v>60</v>
      </c>
      <c r="Q4669" s="157" t="s">
        <v>8211</v>
      </c>
      <c r="R4669" s="158"/>
      <c r="S4669" s="159"/>
      <c r="T4669" s="159" t="s">
        <v>6983</v>
      </c>
      <c r="U4669" s="159" t="s">
        <v>8212</v>
      </c>
      <c r="V4669" s="154">
        <v>46125</v>
      </c>
      <c r="W4669" s="154">
        <v>46150</v>
      </c>
      <c r="X4669" s="154">
        <v>46182</v>
      </c>
      <c r="Y4669" s="160"/>
      <c r="Z4669" s="160"/>
      <c r="AA4669" s="153"/>
      <c r="AB4669" s="153"/>
      <c r="AC4669" s="182" t="e">
        <f t="shared" si="146"/>
        <v>#DIV/0!</v>
      </c>
      <c r="AD4669" s="153" t="e">
        <f t="shared" si="147"/>
        <v>#DIV/0!</v>
      </c>
      <c r="AE4669" s="207"/>
      <c r="AF4669" s="153"/>
      <c r="AG4669" s="159"/>
      <c r="AH4669" s="153"/>
      <c r="AI4669" s="161"/>
      <c r="AJ4669" s="153"/>
      <c r="AK4669" s="153"/>
      <c r="AL4669" s="207"/>
      <c r="AM4669" s="207"/>
      <c r="AN4669" s="207"/>
      <c r="AO4669" s="207"/>
      <c r="AP4669" s="147" t="s">
        <v>54</v>
      </c>
      <c r="AQ4669" s="147"/>
      <c r="AR4669" s="147"/>
      <c r="AS4669" s="209" t="s">
        <v>68</v>
      </c>
      <c r="AT4669" s="223" t="str">
        <f>MONTH(B4669)&amp;"/"&amp;YEAR(B4669)</f>
        <v>3/2026</v>
      </c>
      <c r="AU4669" s="223">
        <f>WEEKNUM(B4669)-WEEKNUM(EOMONTH(B4669,-1)+1)+1</f>
        <v>1</v>
      </c>
      <c r="AV4669" s="209" t="str">
        <f>MONTH(R4669)&amp;"/"&amp;YEAR(R4669)</f>
        <v>1/1900</v>
      </c>
      <c r="AW4669" s="209" t="e">
        <f>WEEKNUM(R4669)-WEEKNUM(EOMONTH(R4669,-1)+1)+1</f>
        <v>#NUM!</v>
      </c>
      <c r="AX4669" s="209">
        <f>IF(BB4669="S",IF(Q4669="1. Aceitou o programa",R4669-B4669,0),0)</f>
        <v>0</v>
      </c>
      <c r="AY4669" s="209">
        <f>IF(BB4669="S",IF(AND(S4669&lt;&gt;"",R4669&lt;&gt;""),S4669-R4669,0),0)</f>
        <v>0</v>
      </c>
      <c r="AZ4669" s="209">
        <f>IF(BB4669="S",IF(Q4669="1. Aceitou o programa",IF(OR(X4669="Não se Aplica",X4669=""),IF(OR(W4669="Não se Aplica",W4669=""),0,W4669-V4669),AVERAGE(X4669-W4669,W4669-V4669)),0),0)</f>
        <v>0</v>
      </c>
      <c r="BA4669" s="209">
        <f>IF(BB4669="S",IF(AND(Q4669="1. Aceitou o programa",AH4669="Realizada"),IFERROR(IF(AG4669="",0,AG4669-R4669),0),0),0)</f>
        <v>0</v>
      </c>
      <c r="BB4669" s="209" t="str">
        <f>_xlfn.XLOOKUP(U4669,'Lista Suspensa'!$AA$20:$AA$23,'Lista Suspensa'!$AB$20:$AB$23,"N/A")</f>
        <v>S</v>
      </c>
    </row>
    <row r="4670" spans="1:54" ht="12" customHeight="1">
      <c r="A4670" s="151" t="s">
        <v>54</v>
      </c>
      <c r="B4670" s="152">
        <v>46083</v>
      </c>
      <c r="C4670" s="153" t="s">
        <v>55</v>
      </c>
      <c r="D4670" s="153" t="s">
        <v>56</v>
      </c>
      <c r="E4670" s="244">
        <v>759124396</v>
      </c>
      <c r="F4670" s="144" t="s">
        <v>8342</v>
      </c>
      <c r="G4670" s="230"/>
      <c r="H4670" s="154">
        <v>28057</v>
      </c>
      <c r="I4670" s="153">
        <v>49</v>
      </c>
      <c r="J4670" s="148" t="s">
        <v>70</v>
      </c>
      <c r="K4670" s="153" t="s">
        <v>101</v>
      </c>
      <c r="L4670" s="153"/>
      <c r="M4670" s="153"/>
      <c r="N4670" s="153">
        <v>200</v>
      </c>
      <c r="O4670" s="155" t="s">
        <v>8343</v>
      </c>
      <c r="P4670" s="156" t="s">
        <v>2026</v>
      </c>
      <c r="Q4670" s="157" t="s">
        <v>8211</v>
      </c>
      <c r="R4670" s="158"/>
      <c r="S4670" s="159"/>
      <c r="T4670" s="159" t="s">
        <v>6983</v>
      </c>
      <c r="U4670" s="159" t="s">
        <v>8212</v>
      </c>
      <c r="V4670" s="154">
        <v>46111</v>
      </c>
      <c r="W4670" s="154">
        <v>46150</v>
      </c>
      <c r="X4670" s="154">
        <v>46182</v>
      </c>
      <c r="Y4670" s="160"/>
      <c r="Z4670" s="160"/>
      <c r="AA4670" s="153"/>
      <c r="AB4670" s="153"/>
      <c r="AC4670" s="182" t="e">
        <f t="shared" si="146"/>
        <v>#DIV/0!</v>
      </c>
      <c r="AD4670" s="153" t="e">
        <f t="shared" si="147"/>
        <v>#DIV/0!</v>
      </c>
      <c r="AE4670" s="207"/>
      <c r="AF4670" s="153"/>
      <c r="AG4670" s="159"/>
      <c r="AH4670" s="153"/>
      <c r="AI4670" s="161"/>
      <c r="AJ4670" s="153"/>
      <c r="AK4670" s="153"/>
      <c r="AL4670" s="207"/>
      <c r="AM4670" s="207"/>
      <c r="AN4670" s="207"/>
      <c r="AO4670" s="207"/>
      <c r="AP4670" s="147" t="s">
        <v>54</v>
      </c>
      <c r="AQ4670" s="147"/>
      <c r="AR4670" s="147"/>
      <c r="AS4670" s="209" t="s">
        <v>68</v>
      </c>
      <c r="AT4670" s="223" t="str">
        <f>MONTH(B4670)&amp;"/"&amp;YEAR(B4670)</f>
        <v>3/2026</v>
      </c>
      <c r="AU4670" s="223">
        <f>WEEKNUM(B4670)-WEEKNUM(EOMONTH(B4670,-1)+1)+1</f>
        <v>1</v>
      </c>
      <c r="AV4670" s="209" t="str">
        <f>MONTH(R4670)&amp;"/"&amp;YEAR(R4670)</f>
        <v>1/1900</v>
      </c>
      <c r="AW4670" s="209" t="e">
        <f>WEEKNUM(R4670)-WEEKNUM(EOMONTH(R4670,-1)+1)+1</f>
        <v>#NUM!</v>
      </c>
      <c r="AX4670" s="209">
        <f>IF(BB4670="S",IF(Q4670="1. Aceitou o programa",R4670-B4670,0),0)</f>
        <v>0</v>
      </c>
      <c r="AY4670" s="209">
        <f>IF(BB4670="S",IF(AND(S4670&lt;&gt;"",R4670&lt;&gt;""),S4670-R4670,0),0)</f>
        <v>0</v>
      </c>
      <c r="AZ4670" s="209">
        <f>IF(BB4670="S",IF(Q4670="1. Aceitou o programa",IF(OR(X4670="Não se Aplica",X4670=""),IF(OR(W4670="Não se Aplica",W4670=""),0,W4670-V4670),AVERAGE(X4670-W4670,W4670-V4670)),0),0)</f>
        <v>0</v>
      </c>
      <c r="BA4670" s="209">
        <f>IF(BB4670="S",IF(AND(Q4670="1. Aceitou o programa",AH4670="Realizada"),IFERROR(IF(AG4670="",0,AG4670-R4670),0),0),0)</f>
        <v>0</v>
      </c>
      <c r="BB4670" s="209" t="str">
        <f>_xlfn.XLOOKUP(U4670,'Lista Suspensa'!$AA$20:$AA$23,'Lista Suspensa'!$AB$20:$AB$23,"N/A")</f>
        <v>S</v>
      </c>
    </row>
    <row r="4671" spans="1:54" ht="12" customHeight="1">
      <c r="A4671" s="151" t="s">
        <v>54</v>
      </c>
      <c r="B4671" s="152">
        <v>46083</v>
      </c>
      <c r="C4671" s="153" t="s">
        <v>55</v>
      </c>
      <c r="D4671" s="153" t="s">
        <v>56</v>
      </c>
      <c r="E4671" s="244">
        <v>93505266</v>
      </c>
      <c r="F4671" s="144" t="s">
        <v>8344</v>
      </c>
      <c r="G4671" s="230"/>
      <c r="H4671" s="154">
        <v>28319</v>
      </c>
      <c r="I4671" s="153">
        <v>48</v>
      </c>
      <c r="J4671" s="148" t="s">
        <v>70</v>
      </c>
      <c r="K4671" s="153" t="s">
        <v>101</v>
      </c>
      <c r="L4671" s="153"/>
      <c r="M4671" s="153"/>
      <c r="N4671" s="153">
        <v>75</v>
      </c>
      <c r="O4671" s="155" t="s">
        <v>8345</v>
      </c>
      <c r="P4671" s="156" t="s">
        <v>60</v>
      </c>
      <c r="Q4671" s="157" t="s">
        <v>8211</v>
      </c>
      <c r="R4671" s="158"/>
      <c r="S4671" s="159"/>
      <c r="T4671" s="159" t="s">
        <v>6983</v>
      </c>
      <c r="U4671" s="159" t="s">
        <v>8212</v>
      </c>
      <c r="V4671" s="154">
        <v>46125</v>
      </c>
      <c r="W4671" s="154">
        <v>46150</v>
      </c>
      <c r="X4671" s="154">
        <v>46182</v>
      </c>
      <c r="Y4671" s="160"/>
      <c r="Z4671" s="160"/>
      <c r="AA4671" s="153"/>
      <c r="AB4671" s="153"/>
      <c r="AC4671" s="182" t="e">
        <f t="shared" si="146"/>
        <v>#DIV/0!</v>
      </c>
      <c r="AD4671" s="153" t="e">
        <f t="shared" si="147"/>
        <v>#DIV/0!</v>
      </c>
      <c r="AE4671" s="207"/>
      <c r="AF4671" s="153"/>
      <c r="AG4671" s="159"/>
      <c r="AH4671" s="153"/>
      <c r="AI4671" s="161"/>
      <c r="AJ4671" s="153"/>
      <c r="AK4671" s="153"/>
      <c r="AL4671" s="207"/>
      <c r="AM4671" s="207"/>
      <c r="AN4671" s="207"/>
      <c r="AO4671" s="207"/>
      <c r="AP4671" s="147" t="s">
        <v>54</v>
      </c>
      <c r="AQ4671" s="147"/>
      <c r="AR4671" s="147"/>
      <c r="AS4671" s="209" t="s">
        <v>68</v>
      </c>
      <c r="AT4671" s="223" t="str">
        <f>MONTH(B4671)&amp;"/"&amp;YEAR(B4671)</f>
        <v>3/2026</v>
      </c>
      <c r="AU4671" s="223">
        <f>WEEKNUM(B4671)-WEEKNUM(EOMONTH(B4671,-1)+1)+1</f>
        <v>1</v>
      </c>
      <c r="AV4671" s="209" t="str">
        <f>MONTH(R4671)&amp;"/"&amp;YEAR(R4671)</f>
        <v>1/1900</v>
      </c>
      <c r="AW4671" s="209" t="e">
        <f>WEEKNUM(R4671)-WEEKNUM(EOMONTH(R4671,-1)+1)+1</f>
        <v>#NUM!</v>
      </c>
      <c r="AX4671" s="209">
        <f>IF(BB4671="S",IF(Q4671="1. Aceitou o programa",R4671-B4671,0),0)</f>
        <v>0</v>
      </c>
      <c r="AY4671" s="209">
        <f>IF(BB4671="S",IF(AND(S4671&lt;&gt;"",R4671&lt;&gt;""),S4671-R4671,0),0)</f>
        <v>0</v>
      </c>
      <c r="AZ4671" s="209">
        <f>IF(BB4671="S",IF(Q4671="1. Aceitou o programa",IF(OR(X4671="Não se Aplica",X4671=""),IF(OR(W4671="Não se Aplica",W4671=""),0,W4671-V4671),AVERAGE(X4671-W4671,W4671-V4671)),0),0)</f>
        <v>0</v>
      </c>
      <c r="BA4671" s="209">
        <f>IF(BB4671="S",IF(AND(Q4671="1. Aceitou o programa",AH4671="Realizada"),IFERROR(IF(AG4671="",0,AG4671-R4671),0),0),0)</f>
        <v>0</v>
      </c>
      <c r="BB4671" s="209" t="str">
        <f>_xlfn.XLOOKUP(U4671,'Lista Suspensa'!$AA$20:$AA$23,'Lista Suspensa'!$AB$20:$AB$23,"N/A")</f>
        <v>S</v>
      </c>
    </row>
    <row r="4672" spans="1:54" ht="12" customHeight="1">
      <c r="A4672" s="151" t="s">
        <v>54</v>
      </c>
      <c r="B4672" s="152">
        <v>46083</v>
      </c>
      <c r="C4672" s="153" t="s">
        <v>55</v>
      </c>
      <c r="D4672" s="153" t="s">
        <v>56</v>
      </c>
      <c r="E4672" s="244">
        <v>87364271</v>
      </c>
      <c r="F4672" s="144" t="s">
        <v>8346</v>
      </c>
      <c r="G4672" s="230"/>
      <c r="H4672" s="154">
        <v>28442</v>
      </c>
      <c r="I4672" s="153">
        <v>48</v>
      </c>
      <c r="J4672" s="148" t="s">
        <v>70</v>
      </c>
      <c r="K4672" s="153" t="s">
        <v>101</v>
      </c>
      <c r="L4672" s="153"/>
      <c r="M4672" s="153"/>
      <c r="N4672" s="153">
        <v>400</v>
      </c>
      <c r="O4672" s="155" t="s">
        <v>7967</v>
      </c>
      <c r="P4672" s="156" t="s">
        <v>60</v>
      </c>
      <c r="Q4672" s="157" t="s">
        <v>8211</v>
      </c>
      <c r="R4672" s="158"/>
      <c r="S4672" s="159"/>
      <c r="T4672" s="159" t="s">
        <v>6983</v>
      </c>
      <c r="U4672" s="159" t="s">
        <v>8212</v>
      </c>
      <c r="V4672" s="154">
        <v>46118</v>
      </c>
      <c r="W4672" s="154">
        <v>46150</v>
      </c>
      <c r="X4672" s="154">
        <v>46182</v>
      </c>
      <c r="Y4672" s="160"/>
      <c r="Z4672" s="160"/>
      <c r="AA4672" s="153"/>
      <c r="AB4672" s="153"/>
      <c r="AC4672" s="182" t="e">
        <f t="shared" si="146"/>
        <v>#DIV/0!</v>
      </c>
      <c r="AD4672" s="153" t="e">
        <f t="shared" si="147"/>
        <v>#DIV/0!</v>
      </c>
      <c r="AE4672" s="207"/>
      <c r="AF4672" s="153"/>
      <c r="AG4672" s="159"/>
      <c r="AH4672" s="153"/>
      <c r="AI4672" s="161"/>
      <c r="AJ4672" s="153"/>
      <c r="AK4672" s="153"/>
      <c r="AL4672" s="207"/>
      <c r="AM4672" s="207"/>
      <c r="AN4672" s="207"/>
      <c r="AO4672" s="207"/>
      <c r="AP4672" s="147" t="s">
        <v>54</v>
      </c>
      <c r="AQ4672" s="147"/>
      <c r="AR4672" s="147"/>
      <c r="AS4672" s="209" t="s">
        <v>68</v>
      </c>
      <c r="AT4672" s="223" t="str">
        <f>MONTH(B4672)&amp;"/"&amp;YEAR(B4672)</f>
        <v>3/2026</v>
      </c>
      <c r="AU4672" s="223">
        <f>WEEKNUM(B4672)-WEEKNUM(EOMONTH(B4672,-1)+1)+1</f>
        <v>1</v>
      </c>
      <c r="AV4672" s="209" t="str">
        <f>MONTH(R4672)&amp;"/"&amp;YEAR(R4672)</f>
        <v>1/1900</v>
      </c>
      <c r="AW4672" s="209" t="e">
        <f>WEEKNUM(R4672)-WEEKNUM(EOMONTH(R4672,-1)+1)+1</f>
        <v>#NUM!</v>
      </c>
      <c r="AX4672" s="209">
        <f>IF(BB4672="S",IF(Q4672="1. Aceitou o programa",R4672-B4672,0),0)</f>
        <v>0</v>
      </c>
      <c r="AY4672" s="209">
        <f>IF(BB4672="S",IF(AND(S4672&lt;&gt;"",R4672&lt;&gt;""),S4672-R4672,0),0)</f>
        <v>0</v>
      </c>
      <c r="AZ4672" s="209">
        <f>IF(BB4672="S",IF(Q4672="1. Aceitou o programa",IF(OR(X4672="Não se Aplica",X4672=""),IF(OR(W4672="Não se Aplica",W4672=""),0,W4672-V4672),AVERAGE(X4672-W4672,W4672-V4672)),0),0)</f>
        <v>0</v>
      </c>
      <c r="BA4672" s="209">
        <f>IF(BB4672="S",IF(AND(Q4672="1. Aceitou o programa",AH4672="Realizada"),IFERROR(IF(AG4672="",0,AG4672-R4672),0),0),0)</f>
        <v>0</v>
      </c>
      <c r="BB4672" s="209" t="str">
        <f>_xlfn.XLOOKUP(U4672,'Lista Suspensa'!$AA$20:$AA$23,'Lista Suspensa'!$AB$20:$AB$23,"N/A")</f>
        <v>S</v>
      </c>
    </row>
    <row r="4673" spans="1:54" ht="12" customHeight="1">
      <c r="A4673" s="151" t="s">
        <v>54</v>
      </c>
      <c r="B4673" s="152">
        <v>46083</v>
      </c>
      <c r="C4673" s="153" t="s">
        <v>55</v>
      </c>
      <c r="D4673" s="153" t="s">
        <v>56</v>
      </c>
      <c r="E4673" s="244">
        <v>94371645</v>
      </c>
      <c r="F4673" s="144" t="s">
        <v>8347</v>
      </c>
      <c r="G4673" s="230"/>
      <c r="H4673" s="154">
        <v>28517</v>
      </c>
      <c r="I4673" s="153">
        <v>48</v>
      </c>
      <c r="J4673" s="148" t="s">
        <v>58</v>
      </c>
      <c r="K4673" s="153" t="s">
        <v>101</v>
      </c>
      <c r="L4673" s="153"/>
      <c r="M4673" s="153"/>
      <c r="N4673" s="153">
        <v>120</v>
      </c>
      <c r="O4673" s="155" t="s">
        <v>8348</v>
      </c>
      <c r="P4673" s="156" t="s">
        <v>2026</v>
      </c>
      <c r="Q4673" s="157" t="s">
        <v>8211</v>
      </c>
      <c r="R4673" s="158"/>
      <c r="S4673" s="159"/>
      <c r="T4673" s="159" t="s">
        <v>6983</v>
      </c>
      <c r="U4673" s="159" t="s">
        <v>8212</v>
      </c>
      <c r="V4673" s="154">
        <v>46111</v>
      </c>
      <c r="W4673" s="154">
        <v>46150</v>
      </c>
      <c r="X4673" s="154">
        <v>46182</v>
      </c>
      <c r="Y4673" s="160"/>
      <c r="Z4673" s="160"/>
      <c r="AA4673" s="153"/>
      <c r="AB4673" s="153"/>
      <c r="AC4673" s="182" t="e">
        <f t="shared" si="146"/>
        <v>#DIV/0!</v>
      </c>
      <c r="AD4673" s="153" t="e">
        <f t="shared" si="147"/>
        <v>#DIV/0!</v>
      </c>
      <c r="AE4673" s="207"/>
      <c r="AF4673" s="153"/>
      <c r="AG4673" s="159"/>
      <c r="AH4673" s="153"/>
      <c r="AI4673" s="161"/>
      <c r="AJ4673" s="153"/>
      <c r="AK4673" s="153"/>
      <c r="AL4673" s="207"/>
      <c r="AM4673" s="207"/>
      <c r="AN4673" s="207"/>
      <c r="AO4673" s="207"/>
      <c r="AP4673" s="147" t="s">
        <v>54</v>
      </c>
      <c r="AQ4673" s="147"/>
      <c r="AR4673" s="147"/>
      <c r="AS4673" s="209" t="s">
        <v>68</v>
      </c>
      <c r="AT4673" s="223" t="str">
        <f>MONTH(B4673)&amp;"/"&amp;YEAR(B4673)</f>
        <v>3/2026</v>
      </c>
      <c r="AU4673" s="223">
        <f>WEEKNUM(B4673)-WEEKNUM(EOMONTH(B4673,-1)+1)+1</f>
        <v>1</v>
      </c>
      <c r="AV4673" s="209" t="str">
        <f>MONTH(R4673)&amp;"/"&amp;YEAR(R4673)</f>
        <v>1/1900</v>
      </c>
      <c r="AW4673" s="209" t="e">
        <f>WEEKNUM(R4673)-WEEKNUM(EOMONTH(R4673,-1)+1)+1</f>
        <v>#NUM!</v>
      </c>
      <c r="AX4673" s="209">
        <f>IF(BB4673="S",IF(Q4673="1. Aceitou o programa",R4673-B4673,0),0)</f>
        <v>0</v>
      </c>
      <c r="AY4673" s="209">
        <f>IF(BB4673="S",IF(AND(S4673&lt;&gt;"",R4673&lt;&gt;""),S4673-R4673,0),0)</f>
        <v>0</v>
      </c>
      <c r="AZ4673" s="209">
        <f>IF(BB4673="S",IF(Q4673="1. Aceitou o programa",IF(OR(X4673="Não se Aplica",X4673=""),IF(OR(W4673="Não se Aplica",W4673=""),0,W4673-V4673),AVERAGE(X4673-W4673,W4673-V4673)),0),0)</f>
        <v>0</v>
      </c>
      <c r="BA4673" s="209">
        <f>IF(BB4673="S",IF(AND(Q4673="1. Aceitou o programa",AH4673="Realizada"),IFERROR(IF(AG4673="",0,AG4673-R4673),0),0),0)</f>
        <v>0</v>
      </c>
      <c r="BB4673" s="209" t="str">
        <f>_xlfn.XLOOKUP(U4673,'Lista Suspensa'!$AA$20:$AA$23,'Lista Suspensa'!$AB$20:$AB$23,"N/A")</f>
        <v>S</v>
      </c>
    </row>
    <row r="4674" spans="1:54" ht="12" customHeight="1">
      <c r="A4674" s="151" t="s">
        <v>54</v>
      </c>
      <c r="B4674" s="152">
        <v>46083</v>
      </c>
      <c r="C4674" s="153" t="s">
        <v>55</v>
      </c>
      <c r="D4674" s="153" t="s">
        <v>56</v>
      </c>
      <c r="E4674" s="244">
        <v>88366751</v>
      </c>
      <c r="F4674" s="144" t="s">
        <v>8349</v>
      </c>
      <c r="G4674" s="230"/>
      <c r="H4674" s="154">
        <v>28724</v>
      </c>
      <c r="I4674" s="153">
        <v>47</v>
      </c>
      <c r="J4674" s="148" t="s">
        <v>70</v>
      </c>
      <c r="K4674" s="153" t="s">
        <v>101</v>
      </c>
      <c r="L4674" s="153"/>
      <c r="M4674" s="153"/>
      <c r="N4674" s="153">
        <v>450</v>
      </c>
      <c r="O4674" s="155">
        <v>21980943192</v>
      </c>
      <c r="P4674" s="156" t="s">
        <v>60</v>
      </c>
      <c r="Q4674" s="157" t="s">
        <v>8211</v>
      </c>
      <c r="R4674" s="158"/>
      <c r="S4674" s="159"/>
      <c r="T4674" s="159" t="s">
        <v>6983</v>
      </c>
      <c r="U4674" s="159" t="s">
        <v>8212</v>
      </c>
      <c r="V4674" s="154">
        <v>46118</v>
      </c>
      <c r="W4674" s="154">
        <v>46150</v>
      </c>
      <c r="X4674" s="154">
        <v>46182</v>
      </c>
      <c r="Y4674" s="160"/>
      <c r="Z4674" s="160"/>
      <c r="AA4674" s="153"/>
      <c r="AB4674" s="153"/>
      <c r="AC4674" s="182" t="e">
        <f t="shared" ref="AC4674:AC4737" si="148">SUM(AA4674/(AB4674^2))</f>
        <v>#DIV/0!</v>
      </c>
      <c r="AD4674" s="153" t="e">
        <f t="shared" ref="AD4674:AD4737" si="149">IF(AC4674&lt;18.5,"ABAIXO DO PESO",
(IF(AC4674&lt;=24.9,"PESO NORMAL",
(IF(AC4674&lt;=29.9,"SOBREPESO",
(IF(AC4674&lt;=34.9,"OBESIDADE I",
(IF(AC4674&lt;=39.9,"OBESIDADE II",
(IF(AC4674&lt;=999,"OBESIDADE III","VAZIO")))))))))))</f>
        <v>#DIV/0!</v>
      </c>
      <c r="AE4674" s="207"/>
      <c r="AF4674" s="153"/>
      <c r="AG4674" s="159"/>
      <c r="AH4674" s="153"/>
      <c r="AI4674" s="161"/>
      <c r="AJ4674" s="153"/>
      <c r="AK4674" s="153"/>
      <c r="AL4674" s="207"/>
      <c r="AM4674" s="207"/>
      <c r="AN4674" s="207"/>
      <c r="AO4674" s="207"/>
      <c r="AP4674" s="147" t="s">
        <v>54</v>
      </c>
      <c r="AQ4674" s="147"/>
      <c r="AR4674" s="147"/>
      <c r="AS4674" s="209" t="s">
        <v>68</v>
      </c>
      <c r="AT4674" s="223" t="str">
        <f>MONTH(B4674)&amp;"/"&amp;YEAR(B4674)</f>
        <v>3/2026</v>
      </c>
      <c r="AU4674" s="223">
        <f>WEEKNUM(B4674)-WEEKNUM(EOMONTH(B4674,-1)+1)+1</f>
        <v>1</v>
      </c>
      <c r="AV4674" s="209" t="str">
        <f>MONTH(R4674)&amp;"/"&amp;YEAR(R4674)</f>
        <v>1/1900</v>
      </c>
      <c r="AW4674" s="209" t="e">
        <f>WEEKNUM(R4674)-WEEKNUM(EOMONTH(R4674,-1)+1)+1</f>
        <v>#NUM!</v>
      </c>
      <c r="AX4674" s="209">
        <f>IF(BB4674="S",IF(Q4674="1. Aceitou o programa",R4674-B4674,0),0)</f>
        <v>0</v>
      </c>
      <c r="AY4674" s="209">
        <f>IF(BB4674="S",IF(AND(S4674&lt;&gt;"",R4674&lt;&gt;""),S4674-R4674,0),0)</f>
        <v>0</v>
      </c>
      <c r="AZ4674" s="209">
        <f>IF(BB4674="S",IF(Q4674="1. Aceitou o programa",IF(OR(X4674="Não se Aplica",X4674=""),IF(OR(W4674="Não se Aplica",W4674=""),0,W4674-V4674),AVERAGE(X4674-W4674,W4674-V4674)),0),0)</f>
        <v>0</v>
      </c>
      <c r="BA4674" s="209">
        <f>IF(BB4674="S",IF(AND(Q4674="1. Aceitou o programa",AH4674="Realizada"),IFERROR(IF(AG4674="",0,AG4674-R4674),0),0),0)</f>
        <v>0</v>
      </c>
      <c r="BB4674" s="209" t="str">
        <f>_xlfn.XLOOKUP(U4674,'Lista Suspensa'!$AA$20:$AA$23,'Lista Suspensa'!$AB$20:$AB$23,"N/A")</f>
        <v>S</v>
      </c>
    </row>
    <row r="4675" spans="1:54" ht="12" customHeight="1">
      <c r="A4675" s="151" t="s">
        <v>54</v>
      </c>
      <c r="B4675" s="152">
        <v>46083</v>
      </c>
      <c r="C4675" s="153" t="s">
        <v>55</v>
      </c>
      <c r="D4675" s="153" t="s">
        <v>56</v>
      </c>
      <c r="E4675" s="244">
        <v>94481237</v>
      </c>
      <c r="F4675" s="144" t="s">
        <v>8350</v>
      </c>
      <c r="G4675" s="230"/>
      <c r="H4675" s="154">
        <v>28741</v>
      </c>
      <c r="I4675" s="153">
        <v>47</v>
      </c>
      <c r="J4675" s="148" t="s">
        <v>70</v>
      </c>
      <c r="K4675" s="153" t="s">
        <v>101</v>
      </c>
      <c r="L4675" s="153"/>
      <c r="M4675" s="153"/>
      <c r="N4675" s="153">
        <v>120</v>
      </c>
      <c r="O4675" s="155" t="s">
        <v>8351</v>
      </c>
      <c r="P4675" s="156" t="s">
        <v>60</v>
      </c>
      <c r="Q4675" s="157" t="s">
        <v>8211</v>
      </c>
      <c r="R4675" s="158"/>
      <c r="S4675" s="159"/>
      <c r="T4675" s="159" t="s">
        <v>6983</v>
      </c>
      <c r="U4675" s="159" t="s">
        <v>8212</v>
      </c>
      <c r="V4675" s="154">
        <v>46126</v>
      </c>
      <c r="W4675" s="154">
        <v>46150</v>
      </c>
      <c r="X4675" s="154">
        <v>46182</v>
      </c>
      <c r="Y4675" s="160"/>
      <c r="Z4675" s="160"/>
      <c r="AA4675" s="153"/>
      <c r="AB4675" s="153"/>
      <c r="AC4675" s="182" t="e">
        <f t="shared" si="148"/>
        <v>#DIV/0!</v>
      </c>
      <c r="AD4675" s="153" t="e">
        <f t="shared" si="149"/>
        <v>#DIV/0!</v>
      </c>
      <c r="AE4675" s="207"/>
      <c r="AF4675" s="153"/>
      <c r="AG4675" s="159"/>
      <c r="AH4675" s="153"/>
      <c r="AI4675" s="161"/>
      <c r="AJ4675" s="153"/>
      <c r="AK4675" s="153"/>
      <c r="AL4675" s="207"/>
      <c r="AM4675" s="207"/>
      <c r="AN4675" s="207"/>
      <c r="AO4675" s="207"/>
      <c r="AP4675" s="147" t="s">
        <v>54</v>
      </c>
      <c r="AQ4675" s="147"/>
      <c r="AR4675" s="147"/>
      <c r="AS4675" s="209" t="s">
        <v>68</v>
      </c>
      <c r="AT4675" s="223" t="str">
        <f>MONTH(B4675)&amp;"/"&amp;YEAR(B4675)</f>
        <v>3/2026</v>
      </c>
      <c r="AU4675" s="223">
        <f>WEEKNUM(B4675)-WEEKNUM(EOMONTH(B4675,-1)+1)+1</f>
        <v>1</v>
      </c>
      <c r="AV4675" s="209" t="str">
        <f>MONTH(R4675)&amp;"/"&amp;YEAR(R4675)</f>
        <v>1/1900</v>
      </c>
      <c r="AW4675" s="209" t="e">
        <f>WEEKNUM(R4675)-WEEKNUM(EOMONTH(R4675,-1)+1)+1</f>
        <v>#NUM!</v>
      </c>
      <c r="AX4675" s="209">
        <f>IF(BB4675="S",IF(Q4675="1. Aceitou o programa",R4675-B4675,0),0)</f>
        <v>0</v>
      </c>
      <c r="AY4675" s="209">
        <f>IF(BB4675="S",IF(AND(S4675&lt;&gt;"",R4675&lt;&gt;""),S4675-R4675,0),0)</f>
        <v>0</v>
      </c>
      <c r="AZ4675" s="209">
        <f>IF(BB4675="S",IF(Q4675="1. Aceitou o programa",IF(OR(X4675="Não se Aplica",X4675=""),IF(OR(W4675="Não se Aplica",W4675=""),0,W4675-V4675),AVERAGE(X4675-W4675,W4675-V4675)),0),0)</f>
        <v>0</v>
      </c>
      <c r="BA4675" s="209">
        <f>IF(BB4675="S",IF(AND(Q4675="1. Aceitou o programa",AH4675="Realizada"),IFERROR(IF(AG4675="",0,AG4675-R4675),0),0),0)</f>
        <v>0</v>
      </c>
      <c r="BB4675" s="209" t="str">
        <f>_xlfn.XLOOKUP(U4675,'Lista Suspensa'!$AA$20:$AA$23,'Lista Suspensa'!$AB$20:$AB$23,"N/A")</f>
        <v>S</v>
      </c>
    </row>
    <row r="4676" spans="1:54" ht="12" customHeight="1">
      <c r="A4676" s="151" t="s">
        <v>54</v>
      </c>
      <c r="B4676" s="152">
        <v>46083</v>
      </c>
      <c r="C4676" s="153" t="s">
        <v>55</v>
      </c>
      <c r="D4676" s="153" t="s">
        <v>56</v>
      </c>
      <c r="E4676" s="244">
        <v>92775099</v>
      </c>
      <c r="F4676" s="144" t="s">
        <v>8352</v>
      </c>
      <c r="G4676" s="230"/>
      <c r="H4676" s="154">
        <v>29027</v>
      </c>
      <c r="I4676" s="153">
        <v>46</v>
      </c>
      <c r="J4676" s="148" t="s">
        <v>70</v>
      </c>
      <c r="K4676" s="153" t="s">
        <v>101</v>
      </c>
      <c r="L4676" s="153"/>
      <c r="M4676" s="153"/>
      <c r="N4676" s="153">
        <v>75</v>
      </c>
      <c r="O4676" s="155" t="s">
        <v>8353</v>
      </c>
      <c r="P4676" s="156" t="s">
        <v>60</v>
      </c>
      <c r="Q4676" s="157" t="s">
        <v>8211</v>
      </c>
      <c r="R4676" s="158"/>
      <c r="S4676" s="159"/>
      <c r="T4676" s="159" t="s">
        <v>6983</v>
      </c>
      <c r="U4676" s="159" t="s">
        <v>8212</v>
      </c>
      <c r="V4676" s="154">
        <v>46125</v>
      </c>
      <c r="W4676" s="154">
        <v>46150</v>
      </c>
      <c r="X4676" s="154">
        <v>46182</v>
      </c>
      <c r="Y4676" s="160"/>
      <c r="Z4676" s="160"/>
      <c r="AA4676" s="153"/>
      <c r="AB4676" s="153"/>
      <c r="AC4676" s="182" t="e">
        <f t="shared" si="148"/>
        <v>#DIV/0!</v>
      </c>
      <c r="AD4676" s="153" t="e">
        <f t="shared" si="149"/>
        <v>#DIV/0!</v>
      </c>
      <c r="AE4676" s="207"/>
      <c r="AF4676" s="153"/>
      <c r="AG4676" s="159"/>
      <c r="AH4676" s="153"/>
      <c r="AI4676" s="161"/>
      <c r="AJ4676" s="153"/>
      <c r="AK4676" s="153"/>
      <c r="AL4676" s="207"/>
      <c r="AM4676" s="207"/>
      <c r="AN4676" s="207"/>
      <c r="AO4676" s="207"/>
      <c r="AP4676" s="147" t="s">
        <v>54</v>
      </c>
      <c r="AQ4676" s="147"/>
      <c r="AR4676" s="147"/>
      <c r="AS4676" s="209" t="s">
        <v>68</v>
      </c>
      <c r="AT4676" s="223" t="str">
        <f>MONTH(B4676)&amp;"/"&amp;YEAR(B4676)</f>
        <v>3/2026</v>
      </c>
      <c r="AU4676" s="223">
        <f>WEEKNUM(B4676)-WEEKNUM(EOMONTH(B4676,-1)+1)+1</f>
        <v>1</v>
      </c>
      <c r="AV4676" s="209" t="str">
        <f>MONTH(R4676)&amp;"/"&amp;YEAR(R4676)</f>
        <v>1/1900</v>
      </c>
      <c r="AW4676" s="209" t="e">
        <f>WEEKNUM(R4676)-WEEKNUM(EOMONTH(R4676,-1)+1)+1</f>
        <v>#NUM!</v>
      </c>
      <c r="AX4676" s="209">
        <f>IF(BB4676="S",IF(Q4676="1. Aceitou o programa",R4676-B4676,0),0)</f>
        <v>0</v>
      </c>
      <c r="AY4676" s="209">
        <f>IF(BB4676="S",IF(AND(S4676&lt;&gt;"",R4676&lt;&gt;""),S4676-R4676,0),0)</f>
        <v>0</v>
      </c>
      <c r="AZ4676" s="209">
        <f>IF(BB4676="S",IF(Q4676="1. Aceitou o programa",IF(OR(X4676="Não se Aplica",X4676=""),IF(OR(W4676="Não se Aplica",W4676=""),0,W4676-V4676),AVERAGE(X4676-W4676,W4676-V4676)),0),0)</f>
        <v>0</v>
      </c>
      <c r="BA4676" s="209">
        <f>IF(BB4676="S",IF(AND(Q4676="1. Aceitou o programa",AH4676="Realizada"),IFERROR(IF(AG4676="",0,AG4676-R4676),0),0),0)</f>
        <v>0</v>
      </c>
      <c r="BB4676" s="209" t="str">
        <f>_xlfn.XLOOKUP(U4676,'Lista Suspensa'!$AA$20:$AA$23,'Lista Suspensa'!$AB$20:$AB$23,"N/A")</f>
        <v>S</v>
      </c>
    </row>
    <row r="4677" spans="1:54" ht="12" customHeight="1">
      <c r="A4677" s="151" t="s">
        <v>54</v>
      </c>
      <c r="B4677" s="152">
        <v>46083</v>
      </c>
      <c r="C4677" s="153" t="s">
        <v>55</v>
      </c>
      <c r="D4677" s="153" t="s">
        <v>56</v>
      </c>
      <c r="E4677" s="244">
        <v>94572340</v>
      </c>
      <c r="F4677" s="144" t="s">
        <v>8354</v>
      </c>
      <c r="G4677" s="230"/>
      <c r="H4677" s="154">
        <v>29348</v>
      </c>
      <c r="I4677" s="153">
        <v>46</v>
      </c>
      <c r="J4677" s="148" t="s">
        <v>70</v>
      </c>
      <c r="K4677" s="153" t="s">
        <v>101</v>
      </c>
      <c r="L4677" s="153"/>
      <c r="M4677" s="153"/>
      <c r="N4677" s="153">
        <v>120</v>
      </c>
      <c r="O4677" s="155">
        <v>21965401683</v>
      </c>
      <c r="P4677" s="156" t="s">
        <v>60</v>
      </c>
      <c r="Q4677" s="157" t="s">
        <v>8211</v>
      </c>
      <c r="R4677" s="158"/>
      <c r="S4677" s="159"/>
      <c r="T4677" s="159" t="s">
        <v>6983</v>
      </c>
      <c r="U4677" s="159" t="s">
        <v>8212</v>
      </c>
      <c r="V4677" s="154">
        <v>46125</v>
      </c>
      <c r="W4677" s="154">
        <v>46150</v>
      </c>
      <c r="X4677" s="154">
        <v>46182</v>
      </c>
      <c r="Y4677" s="160"/>
      <c r="Z4677" s="160"/>
      <c r="AA4677" s="153"/>
      <c r="AB4677" s="153"/>
      <c r="AC4677" s="182" t="e">
        <f t="shared" si="148"/>
        <v>#DIV/0!</v>
      </c>
      <c r="AD4677" s="153" t="e">
        <f t="shared" si="149"/>
        <v>#DIV/0!</v>
      </c>
      <c r="AE4677" s="207"/>
      <c r="AF4677" s="153"/>
      <c r="AG4677" s="159"/>
      <c r="AH4677" s="153"/>
      <c r="AI4677" s="161"/>
      <c r="AJ4677" s="153"/>
      <c r="AK4677" s="153"/>
      <c r="AL4677" s="207"/>
      <c r="AM4677" s="207"/>
      <c r="AN4677" s="207"/>
      <c r="AO4677" s="207"/>
      <c r="AP4677" s="147" t="s">
        <v>54</v>
      </c>
      <c r="AQ4677" s="147"/>
      <c r="AR4677" s="147"/>
      <c r="AS4677" s="209" t="s">
        <v>68</v>
      </c>
      <c r="AT4677" s="223" t="str">
        <f>MONTH(B4677)&amp;"/"&amp;YEAR(B4677)</f>
        <v>3/2026</v>
      </c>
      <c r="AU4677" s="223">
        <f>WEEKNUM(B4677)-WEEKNUM(EOMONTH(B4677,-1)+1)+1</f>
        <v>1</v>
      </c>
      <c r="AV4677" s="209" t="str">
        <f>MONTH(R4677)&amp;"/"&amp;YEAR(R4677)</f>
        <v>1/1900</v>
      </c>
      <c r="AW4677" s="209" t="e">
        <f>WEEKNUM(R4677)-WEEKNUM(EOMONTH(R4677,-1)+1)+1</f>
        <v>#NUM!</v>
      </c>
      <c r="AX4677" s="209">
        <f>IF(BB4677="S",IF(Q4677="1. Aceitou o programa",R4677-B4677,0),0)</f>
        <v>0</v>
      </c>
      <c r="AY4677" s="209">
        <f>IF(BB4677="S",IF(AND(S4677&lt;&gt;"",R4677&lt;&gt;""),S4677-R4677,0),0)</f>
        <v>0</v>
      </c>
      <c r="AZ4677" s="209">
        <f>IF(BB4677="S",IF(Q4677="1. Aceitou o programa",IF(OR(X4677="Não se Aplica",X4677=""),IF(OR(W4677="Não se Aplica",W4677=""),0,W4677-V4677),AVERAGE(X4677-W4677,W4677-V4677)),0),0)</f>
        <v>0</v>
      </c>
      <c r="BA4677" s="209">
        <f>IF(BB4677="S",IF(AND(Q4677="1. Aceitou o programa",AH4677="Realizada"),IFERROR(IF(AG4677="",0,AG4677-R4677),0),0),0)</f>
        <v>0</v>
      </c>
      <c r="BB4677" s="209" t="str">
        <f>_xlfn.XLOOKUP(U4677,'Lista Suspensa'!$AA$20:$AA$23,'Lista Suspensa'!$AB$20:$AB$23,"N/A")</f>
        <v>S</v>
      </c>
    </row>
    <row r="4678" spans="1:54" ht="12" customHeight="1">
      <c r="A4678" s="151" t="s">
        <v>54</v>
      </c>
      <c r="B4678" s="152">
        <v>46083</v>
      </c>
      <c r="C4678" s="153" t="s">
        <v>55</v>
      </c>
      <c r="D4678" s="153" t="s">
        <v>56</v>
      </c>
      <c r="E4678" s="244">
        <v>89440107</v>
      </c>
      <c r="F4678" s="144" t="s">
        <v>8355</v>
      </c>
      <c r="G4678" s="230"/>
      <c r="H4678" s="154">
        <v>29414</v>
      </c>
      <c r="I4678" s="153">
        <v>45</v>
      </c>
      <c r="J4678" s="148" t="s">
        <v>58</v>
      </c>
      <c r="K4678" s="153" t="s">
        <v>101</v>
      </c>
      <c r="L4678" s="153"/>
      <c r="M4678" s="153"/>
      <c r="N4678" s="153">
        <v>380</v>
      </c>
      <c r="O4678" s="155" t="s">
        <v>8356</v>
      </c>
      <c r="P4678" s="156" t="s">
        <v>60</v>
      </c>
      <c r="Q4678" s="157" t="s">
        <v>8211</v>
      </c>
      <c r="R4678" s="158"/>
      <c r="S4678" s="159"/>
      <c r="T4678" s="159" t="s">
        <v>6983</v>
      </c>
      <c r="U4678" s="159" t="s">
        <v>8212</v>
      </c>
      <c r="V4678" s="154">
        <v>46118</v>
      </c>
      <c r="W4678" s="154">
        <v>46150</v>
      </c>
      <c r="X4678" s="154">
        <v>46182</v>
      </c>
      <c r="Y4678" s="160"/>
      <c r="Z4678" s="160"/>
      <c r="AA4678" s="153"/>
      <c r="AB4678" s="153"/>
      <c r="AC4678" s="182" t="e">
        <f t="shared" si="148"/>
        <v>#DIV/0!</v>
      </c>
      <c r="AD4678" s="153" t="e">
        <f t="shared" si="149"/>
        <v>#DIV/0!</v>
      </c>
      <c r="AE4678" s="207"/>
      <c r="AF4678" s="153"/>
      <c r="AG4678" s="159"/>
      <c r="AH4678" s="153"/>
      <c r="AI4678" s="161"/>
      <c r="AJ4678" s="153"/>
      <c r="AK4678" s="153"/>
      <c r="AL4678" s="207"/>
      <c r="AM4678" s="207"/>
      <c r="AN4678" s="207"/>
      <c r="AO4678" s="207"/>
      <c r="AP4678" s="147" t="s">
        <v>54</v>
      </c>
      <c r="AQ4678" s="147"/>
      <c r="AR4678" s="147"/>
      <c r="AS4678" s="209" t="s">
        <v>68</v>
      </c>
      <c r="AT4678" s="223" t="str">
        <f>MONTH(B4678)&amp;"/"&amp;YEAR(B4678)</f>
        <v>3/2026</v>
      </c>
      <c r="AU4678" s="223">
        <f>WEEKNUM(B4678)-WEEKNUM(EOMONTH(B4678,-1)+1)+1</f>
        <v>1</v>
      </c>
      <c r="AV4678" s="209" t="str">
        <f>MONTH(R4678)&amp;"/"&amp;YEAR(R4678)</f>
        <v>1/1900</v>
      </c>
      <c r="AW4678" s="209" t="e">
        <f>WEEKNUM(R4678)-WEEKNUM(EOMONTH(R4678,-1)+1)+1</f>
        <v>#NUM!</v>
      </c>
      <c r="AX4678" s="209">
        <f>IF(BB4678="S",IF(Q4678="1. Aceitou o programa",R4678-B4678,0),0)</f>
        <v>0</v>
      </c>
      <c r="AY4678" s="209">
        <f>IF(BB4678="S",IF(AND(S4678&lt;&gt;"",R4678&lt;&gt;""),S4678-R4678,0),0)</f>
        <v>0</v>
      </c>
      <c r="AZ4678" s="209">
        <f>IF(BB4678="S",IF(Q4678="1. Aceitou o programa",IF(OR(X4678="Não se Aplica",X4678=""),IF(OR(W4678="Não se Aplica",W4678=""),0,W4678-V4678),AVERAGE(X4678-W4678,W4678-V4678)),0),0)</f>
        <v>0</v>
      </c>
      <c r="BA4678" s="209">
        <f>IF(BB4678="S",IF(AND(Q4678="1. Aceitou o programa",AH4678="Realizada"),IFERROR(IF(AG4678="",0,AG4678-R4678),0),0),0)</f>
        <v>0</v>
      </c>
      <c r="BB4678" s="209" t="str">
        <f>_xlfn.XLOOKUP(U4678,'Lista Suspensa'!$AA$20:$AA$23,'Lista Suspensa'!$AB$20:$AB$23,"N/A")</f>
        <v>S</v>
      </c>
    </row>
    <row r="4679" spans="1:54" ht="12" customHeight="1">
      <c r="A4679" s="151" t="s">
        <v>54</v>
      </c>
      <c r="B4679" s="152">
        <v>46083</v>
      </c>
      <c r="C4679" s="153" t="s">
        <v>55</v>
      </c>
      <c r="D4679" s="153" t="s">
        <v>56</v>
      </c>
      <c r="E4679" s="244">
        <v>94113867</v>
      </c>
      <c r="F4679" s="144" t="s">
        <v>8357</v>
      </c>
      <c r="G4679" s="230"/>
      <c r="H4679" s="154">
        <v>29731</v>
      </c>
      <c r="I4679" s="153">
        <v>44</v>
      </c>
      <c r="J4679" s="148" t="s">
        <v>58</v>
      </c>
      <c r="K4679" s="153" t="s">
        <v>101</v>
      </c>
      <c r="L4679" s="153"/>
      <c r="M4679" s="153"/>
      <c r="N4679" s="153">
        <v>120</v>
      </c>
      <c r="O4679" s="155" t="s">
        <v>8358</v>
      </c>
      <c r="P4679" s="156" t="s">
        <v>2026</v>
      </c>
      <c r="Q4679" s="157" t="s">
        <v>8211</v>
      </c>
      <c r="R4679" s="158"/>
      <c r="S4679" s="159"/>
      <c r="T4679" s="159" t="s">
        <v>6983</v>
      </c>
      <c r="U4679" s="159" t="s">
        <v>8212</v>
      </c>
      <c r="V4679" s="154">
        <v>46111</v>
      </c>
      <c r="W4679" s="154">
        <v>46150</v>
      </c>
      <c r="X4679" s="154">
        <v>46182</v>
      </c>
      <c r="Y4679" s="160"/>
      <c r="Z4679" s="160"/>
      <c r="AA4679" s="153"/>
      <c r="AB4679" s="153"/>
      <c r="AC4679" s="182" t="e">
        <f t="shared" si="148"/>
        <v>#DIV/0!</v>
      </c>
      <c r="AD4679" s="153" t="e">
        <f t="shared" si="149"/>
        <v>#DIV/0!</v>
      </c>
      <c r="AE4679" s="207"/>
      <c r="AF4679" s="153"/>
      <c r="AG4679" s="159"/>
      <c r="AH4679" s="153"/>
      <c r="AI4679" s="161"/>
      <c r="AJ4679" s="153"/>
      <c r="AK4679" s="153"/>
      <c r="AL4679" s="207"/>
      <c r="AM4679" s="207"/>
      <c r="AN4679" s="207"/>
      <c r="AO4679" s="207"/>
      <c r="AP4679" s="147" t="s">
        <v>54</v>
      </c>
      <c r="AQ4679" s="147"/>
      <c r="AR4679" s="147"/>
      <c r="AS4679" s="209" t="s">
        <v>68</v>
      </c>
      <c r="AT4679" s="223" t="str">
        <f>MONTH(B4679)&amp;"/"&amp;YEAR(B4679)</f>
        <v>3/2026</v>
      </c>
      <c r="AU4679" s="223">
        <f>WEEKNUM(B4679)-WEEKNUM(EOMONTH(B4679,-1)+1)+1</f>
        <v>1</v>
      </c>
      <c r="AV4679" s="209" t="str">
        <f>MONTH(R4679)&amp;"/"&amp;YEAR(R4679)</f>
        <v>1/1900</v>
      </c>
      <c r="AW4679" s="209" t="e">
        <f>WEEKNUM(R4679)-WEEKNUM(EOMONTH(R4679,-1)+1)+1</f>
        <v>#NUM!</v>
      </c>
      <c r="AX4679" s="209">
        <f>IF(BB4679="S",IF(Q4679="1. Aceitou o programa",R4679-B4679,0),0)</f>
        <v>0</v>
      </c>
      <c r="AY4679" s="209">
        <f>IF(BB4679="S",IF(AND(S4679&lt;&gt;"",R4679&lt;&gt;""),S4679-R4679,0),0)</f>
        <v>0</v>
      </c>
      <c r="AZ4679" s="209">
        <f>IF(BB4679="S",IF(Q4679="1. Aceitou o programa",IF(OR(X4679="Não se Aplica",X4679=""),IF(OR(W4679="Não se Aplica",W4679=""),0,W4679-V4679),AVERAGE(X4679-W4679,W4679-V4679)),0),0)</f>
        <v>0</v>
      </c>
      <c r="BA4679" s="209">
        <f>IF(BB4679="S",IF(AND(Q4679="1. Aceitou o programa",AH4679="Realizada"),IFERROR(IF(AG4679="",0,AG4679-R4679),0),0),0)</f>
        <v>0</v>
      </c>
      <c r="BB4679" s="209" t="str">
        <f>_xlfn.XLOOKUP(U4679,'Lista Suspensa'!$AA$20:$AA$23,'Lista Suspensa'!$AB$20:$AB$23,"N/A")</f>
        <v>S</v>
      </c>
    </row>
    <row r="4680" spans="1:54" ht="12" customHeight="1">
      <c r="A4680" s="151" t="s">
        <v>54</v>
      </c>
      <c r="B4680" s="152">
        <v>46083</v>
      </c>
      <c r="C4680" s="153" t="s">
        <v>55</v>
      </c>
      <c r="D4680" s="153" t="s">
        <v>56</v>
      </c>
      <c r="E4680" s="244">
        <v>881547298</v>
      </c>
      <c r="F4680" s="144" t="s">
        <v>8359</v>
      </c>
      <c r="G4680" s="230"/>
      <c r="H4680" s="154">
        <v>29957</v>
      </c>
      <c r="I4680" s="153">
        <v>44</v>
      </c>
      <c r="J4680" s="148" t="s">
        <v>70</v>
      </c>
      <c r="K4680" s="153" t="s">
        <v>101</v>
      </c>
      <c r="L4680" s="153"/>
      <c r="M4680" s="153"/>
      <c r="N4680" s="153">
        <v>600</v>
      </c>
      <c r="O4680" s="155" t="s">
        <v>8360</v>
      </c>
      <c r="P4680" s="156" t="s">
        <v>2026</v>
      </c>
      <c r="Q4680" s="157" t="s">
        <v>8211</v>
      </c>
      <c r="R4680" s="158"/>
      <c r="S4680" s="159"/>
      <c r="T4680" s="159" t="s">
        <v>6983</v>
      </c>
      <c r="U4680" s="159" t="s">
        <v>8212</v>
      </c>
      <c r="V4680" s="154">
        <v>46111</v>
      </c>
      <c r="W4680" s="154">
        <v>46150</v>
      </c>
      <c r="X4680" s="154">
        <v>46182</v>
      </c>
      <c r="Y4680" s="160"/>
      <c r="Z4680" s="160"/>
      <c r="AA4680" s="153"/>
      <c r="AB4680" s="153"/>
      <c r="AC4680" s="182" t="e">
        <f t="shared" si="148"/>
        <v>#DIV/0!</v>
      </c>
      <c r="AD4680" s="153" t="e">
        <f t="shared" si="149"/>
        <v>#DIV/0!</v>
      </c>
      <c r="AE4680" s="207"/>
      <c r="AF4680" s="153"/>
      <c r="AG4680" s="159"/>
      <c r="AH4680" s="153"/>
      <c r="AI4680" s="161"/>
      <c r="AJ4680" s="153"/>
      <c r="AK4680" s="153"/>
      <c r="AL4680" s="207"/>
      <c r="AM4680" s="207"/>
      <c r="AN4680" s="207"/>
      <c r="AO4680" s="207"/>
      <c r="AP4680" s="147" t="s">
        <v>54</v>
      </c>
      <c r="AQ4680" s="147"/>
      <c r="AR4680" s="147"/>
      <c r="AS4680" s="209" t="s">
        <v>68</v>
      </c>
      <c r="AT4680" s="223" t="str">
        <f>MONTH(B4680)&amp;"/"&amp;YEAR(B4680)</f>
        <v>3/2026</v>
      </c>
      <c r="AU4680" s="223">
        <f>WEEKNUM(B4680)-WEEKNUM(EOMONTH(B4680,-1)+1)+1</f>
        <v>1</v>
      </c>
      <c r="AV4680" s="209" t="str">
        <f>MONTH(R4680)&amp;"/"&amp;YEAR(R4680)</f>
        <v>1/1900</v>
      </c>
      <c r="AW4680" s="209" t="e">
        <f>WEEKNUM(R4680)-WEEKNUM(EOMONTH(R4680,-1)+1)+1</f>
        <v>#NUM!</v>
      </c>
      <c r="AX4680" s="209">
        <f>IF(BB4680="S",IF(Q4680="1. Aceitou o programa",R4680-B4680,0),0)</f>
        <v>0</v>
      </c>
      <c r="AY4680" s="209">
        <f>IF(BB4680="S",IF(AND(S4680&lt;&gt;"",R4680&lt;&gt;""),S4680-R4680,0),0)</f>
        <v>0</v>
      </c>
      <c r="AZ4680" s="209">
        <f>IF(BB4680="S",IF(Q4680="1. Aceitou o programa",IF(OR(X4680="Não se Aplica",X4680=""),IF(OR(W4680="Não se Aplica",W4680=""),0,W4680-V4680),AVERAGE(X4680-W4680,W4680-V4680)),0),0)</f>
        <v>0</v>
      </c>
      <c r="BA4680" s="209">
        <f>IF(BB4680="S",IF(AND(Q4680="1. Aceitou o programa",AH4680="Realizada"),IFERROR(IF(AG4680="",0,AG4680-R4680),0),0),0)</f>
        <v>0</v>
      </c>
      <c r="BB4680" s="209" t="str">
        <f>_xlfn.XLOOKUP(U4680,'Lista Suspensa'!$AA$20:$AA$23,'Lista Suspensa'!$AB$20:$AB$23,"N/A")</f>
        <v>S</v>
      </c>
    </row>
    <row r="4681" spans="1:54" ht="12" customHeight="1">
      <c r="A4681" s="151" t="s">
        <v>54</v>
      </c>
      <c r="B4681" s="152">
        <v>46083</v>
      </c>
      <c r="C4681" s="153" t="s">
        <v>55</v>
      </c>
      <c r="D4681" s="153" t="s">
        <v>56</v>
      </c>
      <c r="E4681" s="244">
        <v>93793534</v>
      </c>
      <c r="F4681" s="144" t="s">
        <v>8361</v>
      </c>
      <c r="G4681" s="230"/>
      <c r="H4681" s="154">
        <v>30356</v>
      </c>
      <c r="I4681" s="153">
        <v>43</v>
      </c>
      <c r="J4681" s="148" t="s">
        <v>70</v>
      </c>
      <c r="K4681" s="153" t="s">
        <v>101</v>
      </c>
      <c r="L4681" s="153"/>
      <c r="M4681" s="153"/>
      <c r="N4681" s="153">
        <v>75</v>
      </c>
      <c r="O4681" s="155">
        <v>21964840055</v>
      </c>
      <c r="P4681" s="156" t="s">
        <v>60</v>
      </c>
      <c r="Q4681" s="157" t="s">
        <v>8211</v>
      </c>
      <c r="R4681" s="158"/>
      <c r="S4681" s="159"/>
      <c r="T4681" s="159" t="s">
        <v>6983</v>
      </c>
      <c r="U4681" s="159" t="s">
        <v>8212</v>
      </c>
      <c r="V4681" s="154">
        <v>46125</v>
      </c>
      <c r="W4681" s="154">
        <v>46150</v>
      </c>
      <c r="X4681" s="154">
        <v>46182</v>
      </c>
      <c r="Y4681" s="160"/>
      <c r="Z4681" s="160"/>
      <c r="AA4681" s="153"/>
      <c r="AB4681" s="153"/>
      <c r="AC4681" s="182" t="e">
        <f t="shared" si="148"/>
        <v>#DIV/0!</v>
      </c>
      <c r="AD4681" s="153" t="e">
        <f t="shared" si="149"/>
        <v>#DIV/0!</v>
      </c>
      <c r="AE4681" s="207"/>
      <c r="AF4681" s="153"/>
      <c r="AG4681" s="159"/>
      <c r="AH4681" s="153"/>
      <c r="AI4681" s="161"/>
      <c r="AJ4681" s="153"/>
      <c r="AK4681" s="153"/>
      <c r="AL4681" s="207"/>
      <c r="AM4681" s="207"/>
      <c r="AN4681" s="207"/>
      <c r="AO4681" s="207"/>
      <c r="AP4681" s="147" t="s">
        <v>54</v>
      </c>
      <c r="AQ4681" s="147"/>
      <c r="AR4681" s="147"/>
      <c r="AS4681" s="209" t="s">
        <v>68</v>
      </c>
      <c r="AT4681" s="223" t="str">
        <f>MONTH(B4681)&amp;"/"&amp;YEAR(B4681)</f>
        <v>3/2026</v>
      </c>
      <c r="AU4681" s="223">
        <f>WEEKNUM(B4681)-WEEKNUM(EOMONTH(B4681,-1)+1)+1</f>
        <v>1</v>
      </c>
      <c r="AV4681" s="209" t="str">
        <f>MONTH(R4681)&amp;"/"&amp;YEAR(R4681)</f>
        <v>1/1900</v>
      </c>
      <c r="AW4681" s="209" t="e">
        <f>WEEKNUM(R4681)-WEEKNUM(EOMONTH(R4681,-1)+1)+1</f>
        <v>#NUM!</v>
      </c>
      <c r="AX4681" s="209">
        <f>IF(BB4681="S",IF(Q4681="1. Aceitou o programa",R4681-B4681,0),0)</f>
        <v>0</v>
      </c>
      <c r="AY4681" s="209">
        <f>IF(BB4681="S",IF(AND(S4681&lt;&gt;"",R4681&lt;&gt;""),S4681-R4681,0),0)</f>
        <v>0</v>
      </c>
      <c r="AZ4681" s="209">
        <f>IF(BB4681="S",IF(Q4681="1. Aceitou o programa",IF(OR(X4681="Não se Aplica",X4681=""),IF(OR(W4681="Não se Aplica",W4681=""),0,W4681-V4681),AVERAGE(X4681-W4681,W4681-V4681)),0),0)</f>
        <v>0</v>
      </c>
      <c r="BA4681" s="209">
        <f>IF(BB4681="S",IF(AND(Q4681="1. Aceitou o programa",AH4681="Realizada"),IFERROR(IF(AG4681="",0,AG4681-R4681),0),0),0)</f>
        <v>0</v>
      </c>
      <c r="BB4681" s="209" t="str">
        <f>_xlfn.XLOOKUP(U4681,'Lista Suspensa'!$AA$20:$AA$23,'Lista Suspensa'!$AB$20:$AB$23,"N/A")</f>
        <v>S</v>
      </c>
    </row>
    <row r="4682" spans="1:54" ht="12" customHeight="1">
      <c r="A4682" s="151" t="s">
        <v>54</v>
      </c>
      <c r="B4682" s="152">
        <v>46083</v>
      </c>
      <c r="C4682" s="153" t="s">
        <v>55</v>
      </c>
      <c r="D4682" s="153" t="s">
        <v>56</v>
      </c>
      <c r="E4682" s="244">
        <v>93752808</v>
      </c>
      <c r="F4682" s="144" t="s">
        <v>8362</v>
      </c>
      <c r="G4682" s="230"/>
      <c r="H4682" s="154">
        <v>31477</v>
      </c>
      <c r="I4682" s="153">
        <v>40</v>
      </c>
      <c r="J4682" s="148" t="s">
        <v>58</v>
      </c>
      <c r="K4682" s="153" t="s">
        <v>101</v>
      </c>
      <c r="L4682" s="153"/>
      <c r="M4682" s="153"/>
      <c r="N4682" s="153">
        <v>120</v>
      </c>
      <c r="O4682" s="155" t="s">
        <v>8363</v>
      </c>
      <c r="P4682" s="156" t="s">
        <v>60</v>
      </c>
      <c r="Q4682" s="157" t="s">
        <v>8211</v>
      </c>
      <c r="R4682" s="158"/>
      <c r="S4682" s="159"/>
      <c r="T4682" s="159" t="s">
        <v>6983</v>
      </c>
      <c r="U4682" s="159" t="s">
        <v>8212</v>
      </c>
      <c r="V4682" s="154">
        <v>46125</v>
      </c>
      <c r="W4682" s="154">
        <v>46150</v>
      </c>
      <c r="X4682" s="154">
        <v>46182</v>
      </c>
      <c r="Y4682" s="160"/>
      <c r="Z4682" s="160"/>
      <c r="AA4682" s="153"/>
      <c r="AB4682" s="153"/>
      <c r="AC4682" s="182" t="e">
        <f t="shared" si="148"/>
        <v>#DIV/0!</v>
      </c>
      <c r="AD4682" s="153" t="e">
        <f t="shared" si="149"/>
        <v>#DIV/0!</v>
      </c>
      <c r="AE4682" s="207"/>
      <c r="AF4682" s="153"/>
      <c r="AG4682" s="159"/>
      <c r="AH4682" s="153"/>
      <c r="AI4682" s="161"/>
      <c r="AJ4682" s="153"/>
      <c r="AK4682" s="153"/>
      <c r="AL4682" s="207"/>
      <c r="AM4682" s="207"/>
      <c r="AN4682" s="207"/>
      <c r="AO4682" s="207"/>
      <c r="AP4682" s="147" t="s">
        <v>54</v>
      </c>
      <c r="AQ4682" s="147"/>
      <c r="AR4682" s="147"/>
      <c r="AS4682" s="209" t="s">
        <v>68</v>
      </c>
      <c r="AT4682" s="223" t="str">
        <f>MONTH(B4682)&amp;"/"&amp;YEAR(B4682)</f>
        <v>3/2026</v>
      </c>
      <c r="AU4682" s="223">
        <f>WEEKNUM(B4682)-WEEKNUM(EOMONTH(B4682,-1)+1)+1</f>
        <v>1</v>
      </c>
      <c r="AV4682" s="209" t="str">
        <f>MONTH(R4682)&amp;"/"&amp;YEAR(R4682)</f>
        <v>1/1900</v>
      </c>
      <c r="AW4682" s="209" t="e">
        <f>WEEKNUM(R4682)-WEEKNUM(EOMONTH(R4682,-1)+1)+1</f>
        <v>#NUM!</v>
      </c>
      <c r="AX4682" s="209">
        <f>IF(BB4682="S",IF(Q4682="1. Aceitou o programa",R4682-B4682,0),0)</f>
        <v>0</v>
      </c>
      <c r="AY4682" s="209">
        <f>IF(BB4682="S",IF(AND(S4682&lt;&gt;"",R4682&lt;&gt;""),S4682-R4682,0),0)</f>
        <v>0</v>
      </c>
      <c r="AZ4682" s="209">
        <f>IF(BB4682="S",IF(Q4682="1. Aceitou o programa",IF(OR(X4682="Não se Aplica",X4682=""),IF(OR(W4682="Não se Aplica",W4682=""),0,W4682-V4682),AVERAGE(X4682-W4682,W4682-V4682)),0),0)</f>
        <v>0</v>
      </c>
      <c r="BA4682" s="209">
        <f>IF(BB4682="S",IF(AND(Q4682="1. Aceitou o programa",AH4682="Realizada"),IFERROR(IF(AG4682="",0,AG4682-R4682),0),0),0)</f>
        <v>0</v>
      </c>
      <c r="BB4682" s="209" t="str">
        <f>_xlfn.XLOOKUP(U4682,'Lista Suspensa'!$AA$20:$AA$23,'Lista Suspensa'!$AB$20:$AB$23,"N/A")</f>
        <v>S</v>
      </c>
    </row>
    <row r="4683" spans="1:54" ht="12" customHeight="1">
      <c r="A4683" s="151" t="s">
        <v>54</v>
      </c>
      <c r="B4683" s="152">
        <v>46083</v>
      </c>
      <c r="C4683" s="153" t="s">
        <v>55</v>
      </c>
      <c r="D4683" s="153" t="s">
        <v>56</v>
      </c>
      <c r="E4683" s="244">
        <v>747212570</v>
      </c>
      <c r="F4683" s="144" t="s">
        <v>8364</v>
      </c>
      <c r="G4683" s="230"/>
      <c r="H4683" s="154">
        <v>31855</v>
      </c>
      <c r="I4683" s="153">
        <v>39</v>
      </c>
      <c r="J4683" s="148" t="s">
        <v>70</v>
      </c>
      <c r="K4683" s="153" t="s">
        <v>101</v>
      </c>
      <c r="L4683" s="153"/>
      <c r="M4683" s="153"/>
      <c r="N4683" s="153">
        <v>100</v>
      </c>
      <c r="O4683" s="155" t="s">
        <v>8365</v>
      </c>
      <c r="P4683" s="156" t="s">
        <v>2026</v>
      </c>
      <c r="Q4683" s="157" t="s">
        <v>8211</v>
      </c>
      <c r="R4683" s="158"/>
      <c r="S4683" s="159"/>
      <c r="T4683" s="159" t="s">
        <v>6983</v>
      </c>
      <c r="U4683" s="159" t="s">
        <v>8212</v>
      </c>
      <c r="V4683" s="154">
        <v>46111</v>
      </c>
      <c r="W4683" s="154">
        <v>46150</v>
      </c>
      <c r="X4683" s="154">
        <v>46182</v>
      </c>
      <c r="Y4683" s="160"/>
      <c r="Z4683" s="160"/>
      <c r="AA4683" s="153"/>
      <c r="AB4683" s="153"/>
      <c r="AC4683" s="182" t="e">
        <f t="shared" si="148"/>
        <v>#DIV/0!</v>
      </c>
      <c r="AD4683" s="153" t="e">
        <f t="shared" si="149"/>
        <v>#DIV/0!</v>
      </c>
      <c r="AE4683" s="207"/>
      <c r="AF4683" s="153"/>
      <c r="AG4683" s="159"/>
      <c r="AH4683" s="153"/>
      <c r="AI4683" s="161"/>
      <c r="AJ4683" s="153"/>
      <c r="AK4683" s="153"/>
      <c r="AL4683" s="207"/>
      <c r="AM4683" s="207"/>
      <c r="AN4683" s="207"/>
      <c r="AO4683" s="207"/>
      <c r="AP4683" s="147" t="s">
        <v>54</v>
      </c>
      <c r="AQ4683" s="147"/>
      <c r="AR4683" s="147"/>
      <c r="AS4683" s="209" t="s">
        <v>68</v>
      </c>
      <c r="AT4683" s="223" t="str">
        <f>MONTH(B4683)&amp;"/"&amp;YEAR(B4683)</f>
        <v>3/2026</v>
      </c>
      <c r="AU4683" s="223">
        <f>WEEKNUM(B4683)-WEEKNUM(EOMONTH(B4683,-1)+1)+1</f>
        <v>1</v>
      </c>
      <c r="AV4683" s="209" t="str">
        <f>MONTH(R4683)&amp;"/"&amp;YEAR(R4683)</f>
        <v>1/1900</v>
      </c>
      <c r="AW4683" s="209" t="e">
        <f>WEEKNUM(R4683)-WEEKNUM(EOMONTH(R4683,-1)+1)+1</f>
        <v>#NUM!</v>
      </c>
      <c r="AX4683" s="209">
        <f>IF(BB4683="S",IF(Q4683="1. Aceitou o programa",R4683-B4683,0),0)</f>
        <v>0</v>
      </c>
      <c r="AY4683" s="209">
        <f>IF(BB4683="S",IF(AND(S4683&lt;&gt;"",R4683&lt;&gt;""),S4683-R4683,0),0)</f>
        <v>0</v>
      </c>
      <c r="AZ4683" s="209">
        <f>IF(BB4683="S",IF(Q4683="1. Aceitou o programa",IF(OR(X4683="Não se Aplica",X4683=""),IF(OR(W4683="Não se Aplica",W4683=""),0,W4683-V4683),AVERAGE(X4683-W4683,W4683-V4683)),0),0)</f>
        <v>0</v>
      </c>
      <c r="BA4683" s="209">
        <f>IF(BB4683="S",IF(AND(Q4683="1. Aceitou o programa",AH4683="Realizada"),IFERROR(IF(AG4683="",0,AG4683-R4683),0),0),0)</f>
        <v>0</v>
      </c>
      <c r="BB4683" s="209" t="str">
        <f>_xlfn.XLOOKUP(U4683,'Lista Suspensa'!$AA$20:$AA$23,'Lista Suspensa'!$AB$20:$AB$23,"N/A")</f>
        <v>S</v>
      </c>
    </row>
    <row r="4684" spans="1:54" ht="12" customHeight="1">
      <c r="A4684" s="151" t="s">
        <v>54</v>
      </c>
      <c r="B4684" s="152">
        <v>46083</v>
      </c>
      <c r="C4684" s="153" t="s">
        <v>55</v>
      </c>
      <c r="D4684" s="153" t="s">
        <v>56</v>
      </c>
      <c r="E4684" s="244">
        <v>93534967</v>
      </c>
      <c r="F4684" s="144" t="s">
        <v>8366</v>
      </c>
      <c r="G4684" s="230"/>
      <c r="H4684" s="154">
        <v>31861</v>
      </c>
      <c r="I4684" s="153">
        <v>39</v>
      </c>
      <c r="J4684" s="148" t="s">
        <v>70</v>
      </c>
      <c r="K4684" s="153" t="s">
        <v>101</v>
      </c>
      <c r="L4684" s="153"/>
      <c r="M4684" s="153"/>
      <c r="N4684" s="153">
        <v>80</v>
      </c>
      <c r="O4684" s="155" t="s">
        <v>8367</v>
      </c>
      <c r="P4684" s="156" t="s">
        <v>2026</v>
      </c>
      <c r="Q4684" s="157" t="s">
        <v>8211</v>
      </c>
      <c r="R4684" s="158"/>
      <c r="S4684" s="159"/>
      <c r="T4684" s="159" t="s">
        <v>6983</v>
      </c>
      <c r="U4684" s="159" t="s">
        <v>8212</v>
      </c>
      <c r="V4684" s="154">
        <v>46111</v>
      </c>
      <c r="W4684" s="154">
        <v>46150</v>
      </c>
      <c r="X4684" s="154">
        <v>46182</v>
      </c>
      <c r="Y4684" s="160"/>
      <c r="Z4684" s="160"/>
      <c r="AA4684" s="153"/>
      <c r="AB4684" s="153"/>
      <c r="AC4684" s="182" t="e">
        <f t="shared" si="148"/>
        <v>#DIV/0!</v>
      </c>
      <c r="AD4684" s="153" t="e">
        <f t="shared" si="149"/>
        <v>#DIV/0!</v>
      </c>
      <c r="AE4684" s="207"/>
      <c r="AF4684" s="153"/>
      <c r="AG4684" s="159"/>
      <c r="AH4684" s="153"/>
      <c r="AI4684" s="161"/>
      <c r="AJ4684" s="153"/>
      <c r="AK4684" s="153"/>
      <c r="AL4684" s="207"/>
      <c r="AM4684" s="207"/>
      <c r="AN4684" s="207"/>
      <c r="AO4684" s="207"/>
      <c r="AP4684" s="147" t="s">
        <v>54</v>
      </c>
      <c r="AQ4684" s="147"/>
      <c r="AR4684" s="147"/>
      <c r="AS4684" s="209" t="s">
        <v>68</v>
      </c>
      <c r="AT4684" s="223" t="str">
        <f>MONTH(B4684)&amp;"/"&amp;YEAR(B4684)</f>
        <v>3/2026</v>
      </c>
      <c r="AU4684" s="223">
        <f>WEEKNUM(B4684)-WEEKNUM(EOMONTH(B4684,-1)+1)+1</f>
        <v>1</v>
      </c>
      <c r="AV4684" s="209" t="str">
        <f>MONTH(R4684)&amp;"/"&amp;YEAR(R4684)</f>
        <v>1/1900</v>
      </c>
      <c r="AW4684" s="209" t="e">
        <f>WEEKNUM(R4684)-WEEKNUM(EOMONTH(R4684,-1)+1)+1</f>
        <v>#NUM!</v>
      </c>
      <c r="AX4684" s="209">
        <f>IF(BB4684="S",IF(Q4684="1. Aceitou o programa",R4684-B4684,0),0)</f>
        <v>0</v>
      </c>
      <c r="AY4684" s="209">
        <f>IF(BB4684="S",IF(AND(S4684&lt;&gt;"",R4684&lt;&gt;""),S4684-R4684,0),0)</f>
        <v>0</v>
      </c>
      <c r="AZ4684" s="209">
        <f>IF(BB4684="S",IF(Q4684="1. Aceitou o programa",IF(OR(X4684="Não se Aplica",X4684=""),IF(OR(W4684="Não se Aplica",W4684=""),0,W4684-V4684),AVERAGE(X4684-W4684,W4684-V4684)),0),0)</f>
        <v>0</v>
      </c>
      <c r="BA4684" s="209">
        <f>IF(BB4684="S",IF(AND(Q4684="1. Aceitou o programa",AH4684="Realizada"),IFERROR(IF(AG4684="",0,AG4684-R4684),0),0),0)</f>
        <v>0</v>
      </c>
      <c r="BB4684" s="209" t="str">
        <f>_xlfn.XLOOKUP(U4684,'Lista Suspensa'!$AA$20:$AA$23,'Lista Suspensa'!$AB$20:$AB$23,"N/A")</f>
        <v>S</v>
      </c>
    </row>
    <row r="4685" spans="1:54" ht="12" customHeight="1">
      <c r="A4685" s="151" t="s">
        <v>54</v>
      </c>
      <c r="B4685" s="152">
        <v>46083</v>
      </c>
      <c r="C4685" s="153" t="s">
        <v>55</v>
      </c>
      <c r="D4685" s="153" t="s">
        <v>56</v>
      </c>
      <c r="E4685" s="244">
        <v>94057317</v>
      </c>
      <c r="F4685" s="144" t="s">
        <v>8368</v>
      </c>
      <c r="G4685" s="230"/>
      <c r="H4685" s="154">
        <v>31896</v>
      </c>
      <c r="I4685" s="153">
        <v>39</v>
      </c>
      <c r="J4685" s="148" t="s">
        <v>70</v>
      </c>
      <c r="K4685" s="153" t="s">
        <v>101</v>
      </c>
      <c r="L4685" s="153"/>
      <c r="M4685" s="153"/>
      <c r="N4685" s="153">
        <v>120</v>
      </c>
      <c r="O4685" s="155">
        <v>21964138935</v>
      </c>
      <c r="P4685" s="156" t="s">
        <v>60</v>
      </c>
      <c r="Q4685" s="157" t="s">
        <v>8211</v>
      </c>
      <c r="R4685" s="158"/>
      <c r="S4685" s="159"/>
      <c r="T4685" s="159" t="s">
        <v>6983</v>
      </c>
      <c r="U4685" s="159" t="s">
        <v>8212</v>
      </c>
      <c r="V4685" s="154">
        <v>46125</v>
      </c>
      <c r="W4685" s="154">
        <v>46150</v>
      </c>
      <c r="X4685" s="154">
        <v>46182</v>
      </c>
      <c r="Y4685" s="160"/>
      <c r="Z4685" s="160"/>
      <c r="AA4685" s="153"/>
      <c r="AB4685" s="153"/>
      <c r="AC4685" s="182" t="e">
        <f t="shared" si="148"/>
        <v>#DIV/0!</v>
      </c>
      <c r="AD4685" s="153" t="e">
        <f t="shared" si="149"/>
        <v>#DIV/0!</v>
      </c>
      <c r="AE4685" s="207"/>
      <c r="AF4685" s="153"/>
      <c r="AG4685" s="159"/>
      <c r="AH4685" s="153"/>
      <c r="AI4685" s="161"/>
      <c r="AJ4685" s="153"/>
      <c r="AK4685" s="153"/>
      <c r="AL4685" s="207"/>
      <c r="AM4685" s="207"/>
      <c r="AN4685" s="207"/>
      <c r="AO4685" s="207"/>
      <c r="AP4685" s="147" t="s">
        <v>54</v>
      </c>
      <c r="AQ4685" s="147"/>
      <c r="AR4685" s="147"/>
      <c r="AS4685" s="209" t="s">
        <v>68</v>
      </c>
      <c r="AT4685" s="223" t="str">
        <f>MONTH(B4685)&amp;"/"&amp;YEAR(B4685)</f>
        <v>3/2026</v>
      </c>
      <c r="AU4685" s="223">
        <f>WEEKNUM(B4685)-WEEKNUM(EOMONTH(B4685,-1)+1)+1</f>
        <v>1</v>
      </c>
      <c r="AV4685" s="209" t="str">
        <f>MONTH(R4685)&amp;"/"&amp;YEAR(R4685)</f>
        <v>1/1900</v>
      </c>
      <c r="AW4685" s="209" t="e">
        <f>WEEKNUM(R4685)-WEEKNUM(EOMONTH(R4685,-1)+1)+1</f>
        <v>#NUM!</v>
      </c>
      <c r="AX4685" s="209">
        <f>IF(BB4685="S",IF(Q4685="1. Aceitou o programa",R4685-B4685,0),0)</f>
        <v>0</v>
      </c>
      <c r="AY4685" s="209">
        <f>IF(BB4685="S",IF(AND(S4685&lt;&gt;"",R4685&lt;&gt;""),S4685-R4685,0),0)</f>
        <v>0</v>
      </c>
      <c r="AZ4685" s="209">
        <f>IF(BB4685="S",IF(Q4685="1. Aceitou o programa",IF(OR(X4685="Não se Aplica",X4685=""),IF(OR(W4685="Não se Aplica",W4685=""),0,W4685-V4685),AVERAGE(X4685-W4685,W4685-V4685)),0),0)</f>
        <v>0</v>
      </c>
      <c r="BA4685" s="209">
        <f>IF(BB4685="S",IF(AND(Q4685="1. Aceitou o programa",AH4685="Realizada"),IFERROR(IF(AG4685="",0,AG4685-R4685),0),0),0)</f>
        <v>0</v>
      </c>
      <c r="BB4685" s="209" t="str">
        <f>_xlfn.XLOOKUP(U4685,'Lista Suspensa'!$AA$20:$AA$23,'Lista Suspensa'!$AB$20:$AB$23,"N/A")</f>
        <v>S</v>
      </c>
    </row>
    <row r="4686" spans="1:54" ht="12" customHeight="1">
      <c r="A4686" s="151" t="s">
        <v>54</v>
      </c>
      <c r="B4686" s="152">
        <v>46083</v>
      </c>
      <c r="C4686" s="153" t="s">
        <v>55</v>
      </c>
      <c r="D4686" s="153" t="s">
        <v>56</v>
      </c>
      <c r="E4686" s="244">
        <v>94205821</v>
      </c>
      <c r="F4686" s="144" t="s">
        <v>8369</v>
      </c>
      <c r="G4686" s="230"/>
      <c r="H4686" s="154">
        <v>32623</v>
      </c>
      <c r="I4686" s="153">
        <v>37</v>
      </c>
      <c r="J4686" s="148" t="s">
        <v>70</v>
      </c>
      <c r="K4686" s="153" t="s">
        <v>101</v>
      </c>
      <c r="L4686" s="153"/>
      <c r="M4686" s="153"/>
      <c r="N4686" s="153">
        <v>200</v>
      </c>
      <c r="O4686" s="155">
        <v>11991407124</v>
      </c>
      <c r="P4686" s="156" t="s">
        <v>60</v>
      </c>
      <c r="Q4686" s="157" t="s">
        <v>8211</v>
      </c>
      <c r="R4686" s="158"/>
      <c r="S4686" s="159"/>
      <c r="T4686" s="159" t="s">
        <v>6983</v>
      </c>
      <c r="U4686" s="159" t="s">
        <v>8212</v>
      </c>
      <c r="V4686" s="154">
        <v>46125</v>
      </c>
      <c r="W4686" s="154">
        <v>46150</v>
      </c>
      <c r="X4686" s="154">
        <v>46182</v>
      </c>
      <c r="Y4686" s="160"/>
      <c r="Z4686" s="160"/>
      <c r="AA4686" s="153"/>
      <c r="AB4686" s="153"/>
      <c r="AC4686" s="182" t="e">
        <f t="shared" si="148"/>
        <v>#DIV/0!</v>
      </c>
      <c r="AD4686" s="153" t="e">
        <f t="shared" si="149"/>
        <v>#DIV/0!</v>
      </c>
      <c r="AE4686" s="207"/>
      <c r="AF4686" s="153"/>
      <c r="AG4686" s="159"/>
      <c r="AH4686" s="153"/>
      <c r="AI4686" s="161"/>
      <c r="AJ4686" s="153"/>
      <c r="AK4686" s="153"/>
      <c r="AL4686" s="207"/>
      <c r="AM4686" s="207"/>
      <c r="AN4686" s="207"/>
      <c r="AO4686" s="207"/>
      <c r="AP4686" s="147" t="s">
        <v>54</v>
      </c>
      <c r="AQ4686" s="147"/>
      <c r="AR4686" s="147"/>
      <c r="AS4686" s="209" t="s">
        <v>68</v>
      </c>
      <c r="AT4686" s="223" t="str">
        <f>MONTH(B4686)&amp;"/"&amp;YEAR(B4686)</f>
        <v>3/2026</v>
      </c>
      <c r="AU4686" s="223">
        <f>WEEKNUM(B4686)-WEEKNUM(EOMONTH(B4686,-1)+1)+1</f>
        <v>1</v>
      </c>
      <c r="AV4686" s="209" t="str">
        <f>MONTH(R4686)&amp;"/"&amp;YEAR(R4686)</f>
        <v>1/1900</v>
      </c>
      <c r="AW4686" s="209" t="e">
        <f>WEEKNUM(R4686)-WEEKNUM(EOMONTH(R4686,-1)+1)+1</f>
        <v>#NUM!</v>
      </c>
      <c r="AX4686" s="209">
        <f>IF(BB4686="S",IF(Q4686="1. Aceitou o programa",R4686-B4686,0),0)</f>
        <v>0</v>
      </c>
      <c r="AY4686" s="209">
        <f>IF(BB4686="S",IF(AND(S4686&lt;&gt;"",R4686&lt;&gt;""),S4686-R4686,0),0)</f>
        <v>0</v>
      </c>
      <c r="AZ4686" s="209">
        <f>IF(BB4686="S",IF(Q4686="1. Aceitou o programa",IF(OR(X4686="Não se Aplica",X4686=""),IF(OR(W4686="Não se Aplica",W4686=""),0,W4686-V4686),AVERAGE(X4686-W4686,W4686-V4686)),0),0)</f>
        <v>0</v>
      </c>
      <c r="BA4686" s="209">
        <f>IF(BB4686="S",IF(AND(Q4686="1. Aceitou o programa",AH4686="Realizada"),IFERROR(IF(AG4686="",0,AG4686-R4686),0),0),0)</f>
        <v>0</v>
      </c>
      <c r="BB4686" s="209" t="str">
        <f>_xlfn.XLOOKUP(U4686,'Lista Suspensa'!$AA$20:$AA$23,'Lista Suspensa'!$AB$20:$AB$23,"N/A")</f>
        <v>S</v>
      </c>
    </row>
    <row r="4687" spans="1:54" ht="12" customHeight="1">
      <c r="A4687" s="151" t="s">
        <v>54</v>
      </c>
      <c r="B4687" s="152">
        <v>46083</v>
      </c>
      <c r="C4687" s="153" t="s">
        <v>55</v>
      </c>
      <c r="D4687" s="153" t="s">
        <v>56</v>
      </c>
      <c r="E4687" s="244">
        <v>94231934</v>
      </c>
      <c r="F4687" s="144" t="s">
        <v>8370</v>
      </c>
      <c r="G4687" s="230"/>
      <c r="H4687" s="154">
        <v>32798</v>
      </c>
      <c r="I4687" s="153">
        <v>36</v>
      </c>
      <c r="J4687" s="148" t="s">
        <v>70</v>
      </c>
      <c r="K4687" s="153" t="s">
        <v>101</v>
      </c>
      <c r="L4687" s="153"/>
      <c r="M4687" s="153"/>
      <c r="N4687" s="153">
        <v>120</v>
      </c>
      <c r="O4687" s="155" t="s">
        <v>8371</v>
      </c>
      <c r="P4687" s="156" t="s">
        <v>2026</v>
      </c>
      <c r="Q4687" s="157" t="s">
        <v>8211</v>
      </c>
      <c r="R4687" s="158"/>
      <c r="S4687" s="159"/>
      <c r="T4687" s="159" t="s">
        <v>6983</v>
      </c>
      <c r="U4687" s="159" t="s">
        <v>8212</v>
      </c>
      <c r="V4687" s="154">
        <v>46111</v>
      </c>
      <c r="W4687" s="154">
        <v>46150</v>
      </c>
      <c r="X4687" s="154">
        <v>46182</v>
      </c>
      <c r="Y4687" s="160"/>
      <c r="Z4687" s="160"/>
      <c r="AA4687" s="153"/>
      <c r="AB4687" s="153"/>
      <c r="AC4687" s="182" t="e">
        <f t="shared" si="148"/>
        <v>#DIV/0!</v>
      </c>
      <c r="AD4687" s="153" t="e">
        <f t="shared" si="149"/>
        <v>#DIV/0!</v>
      </c>
      <c r="AE4687" s="207"/>
      <c r="AF4687" s="153"/>
      <c r="AG4687" s="159"/>
      <c r="AH4687" s="153"/>
      <c r="AI4687" s="161"/>
      <c r="AJ4687" s="153"/>
      <c r="AK4687" s="153"/>
      <c r="AL4687" s="207"/>
      <c r="AM4687" s="207"/>
      <c r="AN4687" s="207"/>
      <c r="AO4687" s="207"/>
      <c r="AP4687" s="147" t="s">
        <v>54</v>
      </c>
      <c r="AQ4687" s="147"/>
      <c r="AR4687" s="147"/>
      <c r="AS4687" s="209" t="s">
        <v>68</v>
      </c>
      <c r="AT4687" s="223" t="str">
        <f>MONTH(B4687)&amp;"/"&amp;YEAR(B4687)</f>
        <v>3/2026</v>
      </c>
      <c r="AU4687" s="223">
        <f>WEEKNUM(B4687)-WEEKNUM(EOMONTH(B4687,-1)+1)+1</f>
        <v>1</v>
      </c>
      <c r="AV4687" s="209" t="str">
        <f>MONTH(R4687)&amp;"/"&amp;YEAR(R4687)</f>
        <v>1/1900</v>
      </c>
      <c r="AW4687" s="209" t="e">
        <f>WEEKNUM(R4687)-WEEKNUM(EOMONTH(R4687,-1)+1)+1</f>
        <v>#NUM!</v>
      </c>
      <c r="AX4687" s="209">
        <f>IF(BB4687="S",IF(Q4687="1. Aceitou o programa",R4687-B4687,0),0)</f>
        <v>0</v>
      </c>
      <c r="AY4687" s="209">
        <f>IF(BB4687="S",IF(AND(S4687&lt;&gt;"",R4687&lt;&gt;""),S4687-R4687,0),0)</f>
        <v>0</v>
      </c>
      <c r="AZ4687" s="209">
        <f>IF(BB4687="S",IF(Q4687="1. Aceitou o programa",IF(OR(X4687="Não se Aplica",X4687=""),IF(OR(W4687="Não se Aplica",W4687=""),0,W4687-V4687),AVERAGE(X4687-W4687,W4687-V4687)),0),0)</f>
        <v>0</v>
      </c>
      <c r="BA4687" s="209">
        <f>IF(BB4687="S",IF(AND(Q4687="1. Aceitou o programa",AH4687="Realizada"),IFERROR(IF(AG4687="",0,AG4687-R4687),0),0),0)</f>
        <v>0</v>
      </c>
      <c r="BB4687" s="209" t="str">
        <f>_xlfn.XLOOKUP(U4687,'Lista Suspensa'!$AA$20:$AA$23,'Lista Suspensa'!$AB$20:$AB$23,"N/A")</f>
        <v>S</v>
      </c>
    </row>
    <row r="4688" spans="1:54" ht="12" customHeight="1">
      <c r="A4688" s="151" t="s">
        <v>54</v>
      </c>
      <c r="B4688" s="152">
        <v>46083</v>
      </c>
      <c r="C4688" s="153" t="s">
        <v>55</v>
      </c>
      <c r="D4688" s="153" t="s">
        <v>56</v>
      </c>
      <c r="E4688" s="244">
        <v>745645186</v>
      </c>
      <c r="F4688" s="144" t="s">
        <v>8372</v>
      </c>
      <c r="G4688" s="230"/>
      <c r="H4688" s="154">
        <v>34065</v>
      </c>
      <c r="I4688" s="153">
        <v>33</v>
      </c>
      <c r="J4688" s="148" t="s">
        <v>70</v>
      </c>
      <c r="K4688" s="153" t="s">
        <v>101</v>
      </c>
      <c r="L4688" s="153"/>
      <c r="M4688" s="153"/>
      <c r="N4688" s="153">
        <v>100</v>
      </c>
      <c r="O4688" s="155">
        <v>21979845196</v>
      </c>
      <c r="P4688" s="156" t="s">
        <v>60</v>
      </c>
      <c r="Q4688" s="157" t="s">
        <v>8211</v>
      </c>
      <c r="R4688" s="158"/>
      <c r="S4688" s="159"/>
      <c r="T4688" s="159" t="s">
        <v>6983</v>
      </c>
      <c r="U4688" s="159" t="s">
        <v>8212</v>
      </c>
      <c r="V4688" s="154">
        <v>46125</v>
      </c>
      <c r="W4688" s="154">
        <v>46150</v>
      </c>
      <c r="X4688" s="154">
        <v>46182</v>
      </c>
      <c r="Y4688" s="160"/>
      <c r="Z4688" s="160"/>
      <c r="AA4688" s="153"/>
      <c r="AB4688" s="153"/>
      <c r="AC4688" s="182" t="e">
        <f t="shared" si="148"/>
        <v>#DIV/0!</v>
      </c>
      <c r="AD4688" s="153" t="e">
        <f t="shared" si="149"/>
        <v>#DIV/0!</v>
      </c>
      <c r="AE4688" s="207"/>
      <c r="AF4688" s="153"/>
      <c r="AG4688" s="159"/>
      <c r="AH4688" s="153"/>
      <c r="AI4688" s="161"/>
      <c r="AJ4688" s="153"/>
      <c r="AK4688" s="153"/>
      <c r="AL4688" s="207"/>
      <c r="AM4688" s="207"/>
      <c r="AN4688" s="207"/>
      <c r="AO4688" s="207"/>
      <c r="AP4688" s="147" t="s">
        <v>54</v>
      </c>
      <c r="AQ4688" s="147"/>
      <c r="AR4688" s="147"/>
      <c r="AS4688" s="209" t="s">
        <v>68</v>
      </c>
      <c r="AT4688" s="223" t="str">
        <f>MONTH(B4688)&amp;"/"&amp;YEAR(B4688)</f>
        <v>3/2026</v>
      </c>
      <c r="AU4688" s="223">
        <f>WEEKNUM(B4688)-WEEKNUM(EOMONTH(B4688,-1)+1)+1</f>
        <v>1</v>
      </c>
      <c r="AV4688" s="209" t="str">
        <f>MONTH(R4688)&amp;"/"&amp;YEAR(R4688)</f>
        <v>1/1900</v>
      </c>
      <c r="AW4688" s="209" t="e">
        <f>WEEKNUM(R4688)-WEEKNUM(EOMONTH(R4688,-1)+1)+1</f>
        <v>#NUM!</v>
      </c>
      <c r="AX4688" s="209">
        <f>IF(BB4688="S",IF(Q4688="1. Aceitou o programa",R4688-B4688,0),0)</f>
        <v>0</v>
      </c>
      <c r="AY4688" s="209">
        <f>IF(BB4688="S",IF(AND(S4688&lt;&gt;"",R4688&lt;&gt;""),S4688-R4688,0),0)</f>
        <v>0</v>
      </c>
      <c r="AZ4688" s="209">
        <f>IF(BB4688="S",IF(Q4688="1. Aceitou o programa",IF(OR(X4688="Não se Aplica",X4688=""),IF(OR(W4688="Não se Aplica",W4688=""),0,W4688-V4688),AVERAGE(X4688-W4688,W4688-V4688)),0),0)</f>
        <v>0</v>
      </c>
      <c r="BA4688" s="209">
        <f>IF(BB4688="S",IF(AND(Q4688="1. Aceitou o programa",AH4688="Realizada"),IFERROR(IF(AG4688="",0,AG4688-R4688),0),0),0)</f>
        <v>0</v>
      </c>
      <c r="BB4688" s="209" t="str">
        <f>_xlfn.XLOOKUP(U4688,'Lista Suspensa'!$AA$20:$AA$23,'Lista Suspensa'!$AB$20:$AB$23,"N/A")</f>
        <v>S</v>
      </c>
    </row>
    <row r="4689" spans="1:54" ht="12" customHeight="1">
      <c r="A4689" s="151" t="s">
        <v>54</v>
      </c>
      <c r="B4689" s="152">
        <v>46083</v>
      </c>
      <c r="C4689" s="153" t="s">
        <v>55</v>
      </c>
      <c r="D4689" s="153" t="s">
        <v>56</v>
      </c>
      <c r="E4689" s="244">
        <v>881419036</v>
      </c>
      <c r="F4689" s="144" t="s">
        <v>8373</v>
      </c>
      <c r="G4689" s="230"/>
      <c r="H4689" s="154">
        <v>38579</v>
      </c>
      <c r="I4689" s="153">
        <v>20</v>
      </c>
      <c r="J4689" s="148" t="s">
        <v>70</v>
      </c>
      <c r="K4689" s="153" t="s">
        <v>101</v>
      </c>
      <c r="L4689" s="153"/>
      <c r="M4689" s="153"/>
      <c r="N4689" s="153">
        <v>600</v>
      </c>
      <c r="O4689" s="155" t="s">
        <v>8374</v>
      </c>
      <c r="P4689" s="156" t="s">
        <v>2026</v>
      </c>
      <c r="Q4689" s="157" t="s">
        <v>8211</v>
      </c>
      <c r="R4689" s="158"/>
      <c r="S4689" s="159"/>
      <c r="T4689" s="159" t="s">
        <v>6983</v>
      </c>
      <c r="U4689" s="159" t="s">
        <v>8212</v>
      </c>
      <c r="V4689" s="154">
        <v>46111</v>
      </c>
      <c r="W4689" s="154">
        <v>46150</v>
      </c>
      <c r="X4689" s="154">
        <v>46182</v>
      </c>
      <c r="Y4689" s="160"/>
      <c r="Z4689" s="160"/>
      <c r="AA4689" s="153"/>
      <c r="AB4689" s="153"/>
      <c r="AC4689" s="182" t="e">
        <f t="shared" si="148"/>
        <v>#DIV/0!</v>
      </c>
      <c r="AD4689" s="153" t="e">
        <f t="shared" si="149"/>
        <v>#DIV/0!</v>
      </c>
      <c r="AE4689" s="207"/>
      <c r="AF4689" s="153"/>
      <c r="AG4689" s="159"/>
      <c r="AH4689" s="153"/>
      <c r="AI4689" s="161"/>
      <c r="AJ4689" s="153"/>
      <c r="AK4689" s="153"/>
      <c r="AL4689" s="207"/>
      <c r="AM4689" s="207"/>
      <c r="AN4689" s="207"/>
      <c r="AO4689" s="207"/>
      <c r="AP4689" s="147" t="s">
        <v>54</v>
      </c>
      <c r="AQ4689" s="147"/>
      <c r="AR4689" s="147"/>
      <c r="AS4689" s="209" t="s">
        <v>68</v>
      </c>
      <c r="AT4689" s="223" t="str">
        <f>MONTH(B4689)&amp;"/"&amp;YEAR(B4689)</f>
        <v>3/2026</v>
      </c>
      <c r="AU4689" s="223">
        <f>WEEKNUM(B4689)-WEEKNUM(EOMONTH(B4689,-1)+1)+1</f>
        <v>1</v>
      </c>
      <c r="AV4689" s="209" t="str">
        <f>MONTH(R4689)&amp;"/"&amp;YEAR(R4689)</f>
        <v>1/1900</v>
      </c>
      <c r="AW4689" s="209" t="e">
        <f>WEEKNUM(R4689)-WEEKNUM(EOMONTH(R4689,-1)+1)+1</f>
        <v>#NUM!</v>
      </c>
      <c r="AX4689" s="209">
        <f>IF(BB4689="S",IF(Q4689="1. Aceitou o programa",R4689-B4689,0),0)</f>
        <v>0</v>
      </c>
      <c r="AY4689" s="209">
        <f>IF(BB4689="S",IF(AND(S4689&lt;&gt;"",R4689&lt;&gt;""),S4689-R4689,0),0)</f>
        <v>0</v>
      </c>
      <c r="AZ4689" s="209">
        <f>IF(BB4689="S",IF(Q4689="1. Aceitou o programa",IF(OR(X4689="Não se Aplica",X4689=""),IF(OR(W4689="Não se Aplica",W4689=""),0,W4689-V4689),AVERAGE(X4689-W4689,W4689-V4689)),0),0)</f>
        <v>0</v>
      </c>
      <c r="BA4689" s="209">
        <f>IF(BB4689="S",IF(AND(Q4689="1. Aceitou o programa",AH4689="Realizada"),IFERROR(IF(AG4689="",0,AG4689-R4689),0),0),0)</f>
        <v>0</v>
      </c>
      <c r="BB4689" s="209" t="str">
        <f>_xlfn.XLOOKUP(U4689,'Lista Suspensa'!$AA$20:$AA$23,'Lista Suspensa'!$AB$20:$AB$23,"N/A")</f>
        <v>S</v>
      </c>
    </row>
    <row r="4690" spans="1:54" ht="12" customHeight="1">
      <c r="A4690" s="151" t="s">
        <v>54</v>
      </c>
      <c r="B4690" s="152">
        <v>46083</v>
      </c>
      <c r="C4690" s="153" t="s">
        <v>55</v>
      </c>
      <c r="D4690" s="153" t="s">
        <v>56</v>
      </c>
      <c r="E4690" s="244">
        <v>450135586</v>
      </c>
      <c r="F4690" s="144" t="s">
        <v>8375</v>
      </c>
      <c r="G4690" s="230"/>
      <c r="H4690" s="154">
        <v>16835</v>
      </c>
      <c r="I4690" s="153">
        <v>80</v>
      </c>
      <c r="J4690" s="148" t="s">
        <v>58</v>
      </c>
      <c r="K4690" s="153" t="s">
        <v>59</v>
      </c>
      <c r="L4690" s="153"/>
      <c r="M4690" s="153"/>
      <c r="N4690" s="153">
        <v>100</v>
      </c>
      <c r="O4690" s="155">
        <v>11958496366</v>
      </c>
      <c r="P4690" s="156" t="s">
        <v>60</v>
      </c>
      <c r="Q4690" s="157" t="s">
        <v>8211</v>
      </c>
      <c r="R4690" s="158"/>
      <c r="S4690" s="159"/>
      <c r="T4690" s="159" t="s">
        <v>6983</v>
      </c>
      <c r="U4690" s="159" t="s">
        <v>8212</v>
      </c>
      <c r="V4690" s="154">
        <v>46125</v>
      </c>
      <c r="W4690" s="154">
        <v>46150</v>
      </c>
      <c r="X4690" s="154">
        <v>46182</v>
      </c>
      <c r="Y4690" s="160"/>
      <c r="Z4690" s="160"/>
      <c r="AA4690" s="153"/>
      <c r="AB4690" s="153"/>
      <c r="AC4690" s="182" t="e">
        <f t="shared" si="148"/>
        <v>#DIV/0!</v>
      </c>
      <c r="AD4690" s="153" t="e">
        <f t="shared" si="149"/>
        <v>#DIV/0!</v>
      </c>
      <c r="AE4690" s="207"/>
      <c r="AF4690" s="153"/>
      <c r="AG4690" s="159"/>
      <c r="AH4690" s="153"/>
      <c r="AI4690" s="161"/>
      <c r="AJ4690" s="153"/>
      <c r="AK4690" s="153"/>
      <c r="AL4690" s="207"/>
      <c r="AM4690" s="207"/>
      <c r="AN4690" s="207"/>
      <c r="AO4690" s="207"/>
      <c r="AP4690" s="147" t="s">
        <v>54</v>
      </c>
      <c r="AQ4690" s="147"/>
      <c r="AR4690" s="147"/>
      <c r="AS4690" s="209" t="s">
        <v>68</v>
      </c>
      <c r="AT4690" s="223" t="str">
        <f>MONTH(B4690)&amp;"/"&amp;YEAR(B4690)</f>
        <v>3/2026</v>
      </c>
      <c r="AU4690" s="223">
        <f>WEEKNUM(B4690)-WEEKNUM(EOMONTH(B4690,-1)+1)+1</f>
        <v>1</v>
      </c>
      <c r="AV4690" s="209" t="str">
        <f>MONTH(R4690)&amp;"/"&amp;YEAR(R4690)</f>
        <v>1/1900</v>
      </c>
      <c r="AW4690" s="209" t="e">
        <f>WEEKNUM(R4690)-WEEKNUM(EOMONTH(R4690,-1)+1)+1</f>
        <v>#NUM!</v>
      </c>
      <c r="AX4690" s="209">
        <f>IF(BB4690="S",IF(Q4690="1. Aceitou o programa",R4690-B4690,0),0)</f>
        <v>0</v>
      </c>
      <c r="AY4690" s="209">
        <f>IF(BB4690="S",IF(AND(S4690&lt;&gt;"",R4690&lt;&gt;""),S4690-R4690,0),0)</f>
        <v>0</v>
      </c>
      <c r="AZ4690" s="209">
        <f>IF(BB4690="S",IF(Q4690="1. Aceitou o programa",IF(OR(X4690="Não se Aplica",X4690=""),IF(OR(W4690="Não se Aplica",W4690=""),0,W4690-V4690),AVERAGE(X4690-W4690,W4690-V4690)),0),0)</f>
        <v>0</v>
      </c>
      <c r="BA4690" s="209">
        <f>IF(BB4690="S",IF(AND(Q4690="1. Aceitou o programa",AH4690="Realizada"),IFERROR(IF(AG4690="",0,AG4690-R4690),0),0),0)</f>
        <v>0</v>
      </c>
      <c r="BB4690" s="209" t="str">
        <f>_xlfn.XLOOKUP(U4690,'Lista Suspensa'!$AA$20:$AA$23,'Lista Suspensa'!$AB$20:$AB$23,"N/A")</f>
        <v>S</v>
      </c>
    </row>
    <row r="4691" spans="1:54" ht="12" customHeight="1">
      <c r="A4691" s="151" t="s">
        <v>54</v>
      </c>
      <c r="B4691" s="152">
        <v>46083</v>
      </c>
      <c r="C4691" s="153" t="s">
        <v>55</v>
      </c>
      <c r="D4691" s="153" t="s">
        <v>56</v>
      </c>
      <c r="E4691" s="244">
        <v>451292979</v>
      </c>
      <c r="F4691" s="144" t="s">
        <v>8376</v>
      </c>
      <c r="G4691" s="230"/>
      <c r="H4691" s="154">
        <v>18332</v>
      </c>
      <c r="I4691" s="153">
        <v>76</v>
      </c>
      <c r="J4691" s="148" t="s">
        <v>70</v>
      </c>
      <c r="K4691" s="153" t="s">
        <v>59</v>
      </c>
      <c r="L4691" s="153"/>
      <c r="M4691" s="153"/>
      <c r="N4691" s="153">
        <v>200</v>
      </c>
      <c r="O4691" s="155" t="s">
        <v>8377</v>
      </c>
      <c r="P4691" s="156" t="s">
        <v>2026</v>
      </c>
      <c r="Q4691" s="157" t="s">
        <v>8211</v>
      </c>
      <c r="R4691" s="158"/>
      <c r="S4691" s="159"/>
      <c r="T4691" s="159" t="s">
        <v>6983</v>
      </c>
      <c r="U4691" s="159" t="s">
        <v>8212</v>
      </c>
      <c r="V4691" s="154">
        <v>46111</v>
      </c>
      <c r="W4691" s="154">
        <v>46150</v>
      </c>
      <c r="X4691" s="154">
        <v>46182</v>
      </c>
      <c r="Y4691" s="160"/>
      <c r="Z4691" s="160"/>
      <c r="AA4691" s="153"/>
      <c r="AB4691" s="153"/>
      <c r="AC4691" s="182" t="e">
        <f t="shared" si="148"/>
        <v>#DIV/0!</v>
      </c>
      <c r="AD4691" s="153" t="e">
        <f t="shared" si="149"/>
        <v>#DIV/0!</v>
      </c>
      <c r="AE4691" s="207"/>
      <c r="AF4691" s="153"/>
      <c r="AG4691" s="159"/>
      <c r="AH4691" s="153"/>
      <c r="AI4691" s="161"/>
      <c r="AJ4691" s="153"/>
      <c r="AK4691" s="153"/>
      <c r="AL4691" s="207"/>
      <c r="AM4691" s="207"/>
      <c r="AN4691" s="207"/>
      <c r="AO4691" s="207"/>
      <c r="AP4691" s="147" t="s">
        <v>54</v>
      </c>
      <c r="AQ4691" s="147"/>
      <c r="AR4691" s="147"/>
      <c r="AS4691" s="209" t="s">
        <v>68</v>
      </c>
      <c r="AT4691" s="223" t="str">
        <f>MONTH(B4691)&amp;"/"&amp;YEAR(B4691)</f>
        <v>3/2026</v>
      </c>
      <c r="AU4691" s="223">
        <f>WEEKNUM(B4691)-WEEKNUM(EOMONTH(B4691,-1)+1)+1</f>
        <v>1</v>
      </c>
      <c r="AV4691" s="209" t="str">
        <f>MONTH(R4691)&amp;"/"&amp;YEAR(R4691)</f>
        <v>1/1900</v>
      </c>
      <c r="AW4691" s="209" t="e">
        <f>WEEKNUM(R4691)-WEEKNUM(EOMONTH(R4691,-1)+1)+1</f>
        <v>#NUM!</v>
      </c>
      <c r="AX4691" s="209">
        <f>IF(BB4691="S",IF(Q4691="1. Aceitou o programa",R4691-B4691,0),0)</f>
        <v>0</v>
      </c>
      <c r="AY4691" s="209">
        <f>IF(BB4691="S",IF(AND(S4691&lt;&gt;"",R4691&lt;&gt;""),S4691-R4691,0),0)</f>
        <v>0</v>
      </c>
      <c r="AZ4691" s="209">
        <f>IF(BB4691="S",IF(Q4691="1. Aceitou o programa",IF(OR(X4691="Não se Aplica",X4691=""),IF(OR(W4691="Não se Aplica",W4691=""),0,W4691-V4691),AVERAGE(X4691-W4691,W4691-V4691)),0),0)</f>
        <v>0</v>
      </c>
      <c r="BA4691" s="209">
        <f>IF(BB4691="S",IF(AND(Q4691="1. Aceitou o programa",AH4691="Realizada"),IFERROR(IF(AG4691="",0,AG4691-R4691),0),0),0)</f>
        <v>0</v>
      </c>
      <c r="BB4691" s="209" t="str">
        <f>_xlfn.XLOOKUP(U4691,'Lista Suspensa'!$AA$20:$AA$23,'Lista Suspensa'!$AB$20:$AB$23,"N/A")</f>
        <v>S</v>
      </c>
    </row>
    <row r="4692" spans="1:54" ht="12" customHeight="1">
      <c r="A4692" s="151" t="s">
        <v>54</v>
      </c>
      <c r="B4692" s="152">
        <v>46083</v>
      </c>
      <c r="C4692" s="153" t="s">
        <v>55</v>
      </c>
      <c r="D4692" s="153" t="s">
        <v>56</v>
      </c>
      <c r="E4692" s="244">
        <v>78493428</v>
      </c>
      <c r="F4692" s="144" t="s">
        <v>8378</v>
      </c>
      <c r="G4692" s="230"/>
      <c r="H4692" s="154">
        <v>20510</v>
      </c>
      <c r="I4692" s="153">
        <v>70</v>
      </c>
      <c r="J4692" s="148" t="s">
        <v>58</v>
      </c>
      <c r="K4692" s="153" t="s">
        <v>59</v>
      </c>
      <c r="L4692" s="153"/>
      <c r="M4692" s="153"/>
      <c r="N4692" s="153">
        <v>380</v>
      </c>
      <c r="O4692" s="155" t="s">
        <v>8379</v>
      </c>
      <c r="P4692" s="156" t="s">
        <v>60</v>
      </c>
      <c r="Q4692" s="157" t="s">
        <v>8211</v>
      </c>
      <c r="R4692" s="158"/>
      <c r="S4692" s="159"/>
      <c r="T4692" s="159" t="s">
        <v>6983</v>
      </c>
      <c r="U4692" s="159" t="s">
        <v>8212</v>
      </c>
      <c r="V4692" s="154">
        <v>46113</v>
      </c>
      <c r="W4692" s="154">
        <v>46150</v>
      </c>
      <c r="X4692" s="154">
        <v>46182</v>
      </c>
      <c r="Y4692" s="160"/>
      <c r="Z4692" s="160"/>
      <c r="AA4692" s="153"/>
      <c r="AB4692" s="153"/>
      <c r="AC4692" s="182" t="e">
        <f t="shared" si="148"/>
        <v>#DIV/0!</v>
      </c>
      <c r="AD4692" s="153" t="e">
        <f t="shared" si="149"/>
        <v>#DIV/0!</v>
      </c>
      <c r="AE4692" s="207"/>
      <c r="AF4692" s="153"/>
      <c r="AG4692" s="159"/>
      <c r="AH4692" s="153"/>
      <c r="AI4692" s="161"/>
      <c r="AJ4692" s="153"/>
      <c r="AK4692" s="153"/>
      <c r="AL4692" s="207"/>
      <c r="AM4692" s="207"/>
      <c r="AN4692" s="207"/>
      <c r="AO4692" s="207"/>
      <c r="AP4692" s="147" t="s">
        <v>54</v>
      </c>
      <c r="AQ4692" s="147"/>
      <c r="AR4692" s="147"/>
      <c r="AS4692" s="209" t="s">
        <v>68</v>
      </c>
      <c r="AT4692" s="223" t="str">
        <f>MONTH(B4692)&amp;"/"&amp;YEAR(B4692)</f>
        <v>3/2026</v>
      </c>
      <c r="AU4692" s="223">
        <f>WEEKNUM(B4692)-WEEKNUM(EOMONTH(B4692,-1)+1)+1</f>
        <v>1</v>
      </c>
      <c r="AV4692" s="209" t="str">
        <f>MONTH(R4692)&amp;"/"&amp;YEAR(R4692)</f>
        <v>1/1900</v>
      </c>
      <c r="AW4692" s="209" t="e">
        <f>WEEKNUM(R4692)-WEEKNUM(EOMONTH(R4692,-1)+1)+1</f>
        <v>#NUM!</v>
      </c>
      <c r="AX4692" s="209">
        <f>IF(BB4692="S",IF(Q4692="1. Aceitou o programa",R4692-B4692,0),0)</f>
        <v>0</v>
      </c>
      <c r="AY4692" s="209">
        <f>IF(BB4692="S",IF(AND(S4692&lt;&gt;"",R4692&lt;&gt;""),S4692-R4692,0),0)</f>
        <v>0</v>
      </c>
      <c r="AZ4692" s="209">
        <f>IF(BB4692="S",IF(Q4692="1. Aceitou o programa",IF(OR(X4692="Não se Aplica",X4692=""),IF(OR(W4692="Não se Aplica",W4692=""),0,W4692-V4692),AVERAGE(X4692-W4692,W4692-V4692)),0),0)</f>
        <v>0</v>
      </c>
      <c r="BA4692" s="209">
        <f>IF(BB4692="S",IF(AND(Q4692="1. Aceitou o programa",AH4692="Realizada"),IFERROR(IF(AG4692="",0,AG4692-R4692),0),0),0)</f>
        <v>0</v>
      </c>
      <c r="BB4692" s="209" t="str">
        <f>_xlfn.XLOOKUP(U4692,'Lista Suspensa'!$AA$20:$AA$23,'Lista Suspensa'!$AB$20:$AB$23,"N/A")</f>
        <v>S</v>
      </c>
    </row>
    <row r="4693" spans="1:54" ht="12" customHeight="1">
      <c r="A4693" s="151" t="s">
        <v>54</v>
      </c>
      <c r="B4693" s="152">
        <v>46083</v>
      </c>
      <c r="C4693" s="153" t="s">
        <v>55</v>
      </c>
      <c r="D4693" s="153" t="s">
        <v>56</v>
      </c>
      <c r="E4693" s="244">
        <v>223988308</v>
      </c>
      <c r="F4693" s="144" t="s">
        <v>8380</v>
      </c>
      <c r="G4693" s="230"/>
      <c r="H4693" s="154">
        <v>20918</v>
      </c>
      <c r="I4693" s="153">
        <v>69</v>
      </c>
      <c r="J4693" s="148" t="s">
        <v>70</v>
      </c>
      <c r="K4693" s="153" t="s">
        <v>59</v>
      </c>
      <c r="L4693" s="153"/>
      <c r="M4693" s="153"/>
      <c r="N4693" s="153">
        <v>400</v>
      </c>
      <c r="O4693" s="155" t="s">
        <v>8381</v>
      </c>
      <c r="P4693" s="156" t="s">
        <v>60</v>
      </c>
      <c r="Q4693" s="157" t="s">
        <v>8211</v>
      </c>
      <c r="R4693" s="158"/>
      <c r="S4693" s="159"/>
      <c r="T4693" s="159" t="s">
        <v>6983</v>
      </c>
      <c r="U4693" s="159" t="s">
        <v>8212</v>
      </c>
      <c r="V4693" s="154">
        <v>46126</v>
      </c>
      <c r="W4693" s="154">
        <v>46150</v>
      </c>
      <c r="X4693" s="154">
        <v>46182</v>
      </c>
      <c r="Y4693" s="160"/>
      <c r="Z4693" s="160"/>
      <c r="AA4693" s="153"/>
      <c r="AB4693" s="153"/>
      <c r="AC4693" s="182" t="e">
        <f t="shared" si="148"/>
        <v>#DIV/0!</v>
      </c>
      <c r="AD4693" s="153" t="e">
        <f t="shared" si="149"/>
        <v>#DIV/0!</v>
      </c>
      <c r="AE4693" s="207"/>
      <c r="AF4693" s="153"/>
      <c r="AG4693" s="159"/>
      <c r="AH4693" s="153"/>
      <c r="AI4693" s="161"/>
      <c r="AJ4693" s="153"/>
      <c r="AK4693" s="153"/>
      <c r="AL4693" s="207"/>
      <c r="AM4693" s="207"/>
      <c r="AN4693" s="207"/>
      <c r="AO4693" s="207"/>
      <c r="AP4693" s="147" t="s">
        <v>54</v>
      </c>
      <c r="AQ4693" s="147"/>
      <c r="AR4693" s="147"/>
      <c r="AS4693" s="209" t="s">
        <v>68</v>
      </c>
      <c r="AT4693" s="223" t="str">
        <f>MONTH(B4693)&amp;"/"&amp;YEAR(B4693)</f>
        <v>3/2026</v>
      </c>
      <c r="AU4693" s="223">
        <f>WEEKNUM(B4693)-WEEKNUM(EOMONTH(B4693,-1)+1)+1</f>
        <v>1</v>
      </c>
      <c r="AV4693" s="209" t="str">
        <f>MONTH(R4693)&amp;"/"&amp;YEAR(R4693)</f>
        <v>1/1900</v>
      </c>
      <c r="AW4693" s="209" t="e">
        <f>WEEKNUM(R4693)-WEEKNUM(EOMONTH(R4693,-1)+1)+1</f>
        <v>#NUM!</v>
      </c>
      <c r="AX4693" s="209">
        <f>IF(BB4693="S",IF(Q4693="1. Aceitou o programa",R4693-B4693,0),0)</f>
        <v>0</v>
      </c>
      <c r="AY4693" s="209">
        <f>IF(BB4693="S",IF(AND(S4693&lt;&gt;"",R4693&lt;&gt;""),S4693-R4693,0),0)</f>
        <v>0</v>
      </c>
      <c r="AZ4693" s="209">
        <f>IF(BB4693="S",IF(Q4693="1. Aceitou o programa",IF(OR(X4693="Não se Aplica",X4693=""),IF(OR(W4693="Não se Aplica",W4693=""),0,W4693-V4693),AVERAGE(X4693-W4693,W4693-V4693)),0),0)</f>
        <v>0</v>
      </c>
      <c r="BA4693" s="209">
        <f>IF(BB4693="S",IF(AND(Q4693="1. Aceitou o programa",AH4693="Realizada"),IFERROR(IF(AG4693="",0,AG4693-R4693),0),0),0)</f>
        <v>0</v>
      </c>
      <c r="BB4693" s="209" t="str">
        <f>_xlfn.XLOOKUP(U4693,'Lista Suspensa'!$AA$20:$AA$23,'Lista Suspensa'!$AB$20:$AB$23,"N/A")</f>
        <v>S</v>
      </c>
    </row>
    <row r="4694" spans="1:54" ht="12" customHeight="1">
      <c r="A4694" s="151" t="s">
        <v>54</v>
      </c>
      <c r="B4694" s="152">
        <v>46083</v>
      </c>
      <c r="C4694" s="153" t="s">
        <v>55</v>
      </c>
      <c r="D4694" s="153" t="s">
        <v>56</v>
      </c>
      <c r="E4694" s="244">
        <v>81448296</v>
      </c>
      <c r="F4694" s="144" t="s">
        <v>8382</v>
      </c>
      <c r="G4694" s="230"/>
      <c r="H4694" s="154">
        <v>20924</v>
      </c>
      <c r="I4694" s="153">
        <v>69</v>
      </c>
      <c r="J4694" s="148" t="s">
        <v>70</v>
      </c>
      <c r="K4694" s="153" t="s">
        <v>59</v>
      </c>
      <c r="L4694" s="153"/>
      <c r="M4694" s="153"/>
      <c r="N4694" s="153">
        <v>60</v>
      </c>
      <c r="O4694" s="155" t="s">
        <v>8383</v>
      </c>
      <c r="P4694" s="156" t="s">
        <v>60</v>
      </c>
      <c r="Q4694" s="157" t="s">
        <v>8211</v>
      </c>
      <c r="R4694" s="158"/>
      <c r="S4694" s="159"/>
      <c r="T4694" s="159" t="s">
        <v>6983</v>
      </c>
      <c r="U4694" s="159" t="s">
        <v>8212</v>
      </c>
      <c r="V4694" s="154">
        <v>46114</v>
      </c>
      <c r="W4694" s="154">
        <v>46150</v>
      </c>
      <c r="X4694" s="154">
        <v>46182</v>
      </c>
      <c r="Y4694" s="160"/>
      <c r="Z4694" s="160"/>
      <c r="AA4694" s="153"/>
      <c r="AB4694" s="153"/>
      <c r="AC4694" s="182" t="e">
        <f t="shared" si="148"/>
        <v>#DIV/0!</v>
      </c>
      <c r="AD4694" s="153" t="e">
        <f t="shared" si="149"/>
        <v>#DIV/0!</v>
      </c>
      <c r="AE4694" s="207"/>
      <c r="AF4694" s="153"/>
      <c r="AG4694" s="159"/>
      <c r="AH4694" s="153"/>
      <c r="AI4694" s="161"/>
      <c r="AJ4694" s="153"/>
      <c r="AK4694" s="153"/>
      <c r="AL4694" s="207"/>
      <c r="AM4694" s="207"/>
      <c r="AN4694" s="207"/>
      <c r="AO4694" s="207"/>
      <c r="AP4694" s="147" t="s">
        <v>54</v>
      </c>
      <c r="AQ4694" s="147"/>
      <c r="AR4694" s="147"/>
      <c r="AS4694" s="209" t="s">
        <v>68</v>
      </c>
      <c r="AT4694" s="223" t="str">
        <f>MONTH(B4694)&amp;"/"&amp;YEAR(B4694)</f>
        <v>3/2026</v>
      </c>
      <c r="AU4694" s="223">
        <f>WEEKNUM(B4694)-WEEKNUM(EOMONTH(B4694,-1)+1)+1</f>
        <v>1</v>
      </c>
      <c r="AV4694" s="209" t="str">
        <f>MONTH(R4694)&amp;"/"&amp;YEAR(R4694)</f>
        <v>1/1900</v>
      </c>
      <c r="AW4694" s="209" t="e">
        <f>WEEKNUM(R4694)-WEEKNUM(EOMONTH(R4694,-1)+1)+1</f>
        <v>#NUM!</v>
      </c>
      <c r="AX4694" s="209">
        <f>IF(BB4694="S",IF(Q4694="1. Aceitou o programa",R4694-B4694,0),0)</f>
        <v>0</v>
      </c>
      <c r="AY4694" s="209">
        <f>IF(BB4694="S",IF(AND(S4694&lt;&gt;"",R4694&lt;&gt;""),S4694-R4694,0),0)</f>
        <v>0</v>
      </c>
      <c r="AZ4694" s="209">
        <f>IF(BB4694="S",IF(Q4694="1. Aceitou o programa",IF(OR(X4694="Não se Aplica",X4694=""),IF(OR(W4694="Não se Aplica",W4694=""),0,W4694-V4694),AVERAGE(X4694-W4694,W4694-V4694)),0),0)</f>
        <v>0</v>
      </c>
      <c r="BA4694" s="209">
        <f>IF(BB4694="S",IF(AND(Q4694="1. Aceitou o programa",AH4694="Realizada"),IFERROR(IF(AG4694="",0,AG4694-R4694),0),0),0)</f>
        <v>0</v>
      </c>
      <c r="BB4694" s="209" t="str">
        <f>_xlfn.XLOOKUP(U4694,'Lista Suspensa'!$AA$20:$AA$23,'Lista Suspensa'!$AB$20:$AB$23,"N/A")</f>
        <v>S</v>
      </c>
    </row>
    <row r="4695" spans="1:54" ht="12" customHeight="1">
      <c r="A4695" s="151" t="s">
        <v>54</v>
      </c>
      <c r="B4695" s="152">
        <v>46083</v>
      </c>
      <c r="C4695" s="153" t="s">
        <v>55</v>
      </c>
      <c r="D4695" s="153" t="s">
        <v>56</v>
      </c>
      <c r="E4695" s="244">
        <v>447511041</v>
      </c>
      <c r="F4695" s="144" t="s">
        <v>8384</v>
      </c>
      <c r="G4695" s="230"/>
      <c r="H4695" s="154">
        <v>21201</v>
      </c>
      <c r="I4695" s="153">
        <v>68</v>
      </c>
      <c r="J4695" s="148" t="s">
        <v>58</v>
      </c>
      <c r="K4695" s="153" t="s">
        <v>59</v>
      </c>
      <c r="L4695" s="153"/>
      <c r="M4695" s="153"/>
      <c r="N4695" s="153">
        <v>400</v>
      </c>
      <c r="O4695" s="155">
        <v>11962544182</v>
      </c>
      <c r="P4695" s="156" t="s">
        <v>60</v>
      </c>
      <c r="Q4695" s="157" t="s">
        <v>8211</v>
      </c>
      <c r="R4695" s="158"/>
      <c r="S4695" s="159"/>
      <c r="T4695" s="159" t="s">
        <v>6983</v>
      </c>
      <c r="U4695" s="159" t="s">
        <v>8212</v>
      </c>
      <c r="V4695" s="154">
        <v>46126</v>
      </c>
      <c r="W4695" s="154">
        <v>46150</v>
      </c>
      <c r="X4695" s="154">
        <v>46182</v>
      </c>
      <c r="Y4695" s="160"/>
      <c r="Z4695" s="160"/>
      <c r="AA4695" s="153"/>
      <c r="AB4695" s="153"/>
      <c r="AC4695" s="182" t="e">
        <f t="shared" si="148"/>
        <v>#DIV/0!</v>
      </c>
      <c r="AD4695" s="153" t="e">
        <f t="shared" si="149"/>
        <v>#DIV/0!</v>
      </c>
      <c r="AE4695" s="207"/>
      <c r="AF4695" s="153"/>
      <c r="AG4695" s="159"/>
      <c r="AH4695" s="153"/>
      <c r="AI4695" s="161"/>
      <c r="AJ4695" s="153"/>
      <c r="AK4695" s="153"/>
      <c r="AL4695" s="207"/>
      <c r="AM4695" s="207"/>
      <c r="AN4695" s="207"/>
      <c r="AO4695" s="207"/>
      <c r="AP4695" s="147" t="s">
        <v>54</v>
      </c>
      <c r="AQ4695" s="147"/>
      <c r="AR4695" s="147"/>
      <c r="AS4695" s="209" t="s">
        <v>68</v>
      </c>
      <c r="AT4695" s="223" t="str">
        <f>MONTH(B4695)&amp;"/"&amp;YEAR(B4695)</f>
        <v>3/2026</v>
      </c>
      <c r="AU4695" s="223">
        <f>WEEKNUM(B4695)-WEEKNUM(EOMONTH(B4695,-1)+1)+1</f>
        <v>1</v>
      </c>
      <c r="AV4695" s="209" t="str">
        <f>MONTH(R4695)&amp;"/"&amp;YEAR(R4695)</f>
        <v>1/1900</v>
      </c>
      <c r="AW4695" s="209" t="e">
        <f>WEEKNUM(R4695)-WEEKNUM(EOMONTH(R4695,-1)+1)+1</f>
        <v>#NUM!</v>
      </c>
      <c r="AX4695" s="209">
        <f>IF(BB4695="S",IF(Q4695="1. Aceitou o programa",R4695-B4695,0),0)</f>
        <v>0</v>
      </c>
      <c r="AY4695" s="209">
        <f>IF(BB4695="S",IF(AND(S4695&lt;&gt;"",R4695&lt;&gt;""),S4695-R4695,0),0)</f>
        <v>0</v>
      </c>
      <c r="AZ4695" s="209">
        <f>IF(BB4695="S",IF(Q4695="1. Aceitou o programa",IF(OR(X4695="Não se Aplica",X4695=""),IF(OR(W4695="Não se Aplica",W4695=""),0,W4695-V4695),AVERAGE(X4695-W4695,W4695-V4695)),0),0)</f>
        <v>0</v>
      </c>
      <c r="BA4695" s="209">
        <f>IF(BB4695="S",IF(AND(Q4695="1. Aceitou o programa",AH4695="Realizada"),IFERROR(IF(AG4695="",0,AG4695-R4695),0),0),0)</f>
        <v>0</v>
      </c>
      <c r="BB4695" s="209" t="str">
        <f>_xlfn.XLOOKUP(U4695,'Lista Suspensa'!$AA$20:$AA$23,'Lista Suspensa'!$AB$20:$AB$23,"N/A")</f>
        <v>S</v>
      </c>
    </row>
    <row r="4696" spans="1:54" ht="12" customHeight="1">
      <c r="A4696" s="151" t="s">
        <v>54</v>
      </c>
      <c r="B4696" s="152">
        <v>46083</v>
      </c>
      <c r="C4696" s="153" t="s">
        <v>55</v>
      </c>
      <c r="D4696" s="153" t="s">
        <v>56</v>
      </c>
      <c r="E4696" s="244">
        <v>450886140</v>
      </c>
      <c r="F4696" s="144" t="s">
        <v>8385</v>
      </c>
      <c r="G4696" s="230"/>
      <c r="H4696" s="154">
        <v>21494</v>
      </c>
      <c r="I4696" s="153">
        <v>67</v>
      </c>
      <c r="J4696" s="148" t="s">
        <v>70</v>
      </c>
      <c r="K4696" s="153" t="s">
        <v>59</v>
      </c>
      <c r="L4696" s="153"/>
      <c r="M4696" s="153"/>
      <c r="N4696" s="153">
        <v>600</v>
      </c>
      <c r="O4696" s="155" t="s">
        <v>8386</v>
      </c>
      <c r="P4696" s="156" t="s">
        <v>60</v>
      </c>
      <c r="Q4696" s="157" t="s">
        <v>8211</v>
      </c>
      <c r="R4696" s="158"/>
      <c r="S4696" s="159"/>
      <c r="T4696" s="159" t="s">
        <v>6983</v>
      </c>
      <c r="U4696" s="159" t="s">
        <v>8212</v>
      </c>
      <c r="V4696" s="154">
        <v>46126</v>
      </c>
      <c r="W4696" s="154">
        <v>46150</v>
      </c>
      <c r="X4696" s="154">
        <v>46182</v>
      </c>
      <c r="Y4696" s="160"/>
      <c r="Z4696" s="160"/>
      <c r="AA4696" s="153"/>
      <c r="AB4696" s="153"/>
      <c r="AC4696" s="182" t="e">
        <f t="shared" si="148"/>
        <v>#DIV/0!</v>
      </c>
      <c r="AD4696" s="153" t="e">
        <f t="shared" si="149"/>
        <v>#DIV/0!</v>
      </c>
      <c r="AE4696" s="207"/>
      <c r="AF4696" s="153"/>
      <c r="AG4696" s="159"/>
      <c r="AH4696" s="153"/>
      <c r="AI4696" s="161"/>
      <c r="AJ4696" s="153"/>
      <c r="AK4696" s="153"/>
      <c r="AL4696" s="207"/>
      <c r="AM4696" s="207"/>
      <c r="AN4696" s="207"/>
      <c r="AO4696" s="207"/>
      <c r="AP4696" s="147" t="s">
        <v>54</v>
      </c>
      <c r="AQ4696" s="147"/>
      <c r="AR4696" s="147"/>
      <c r="AS4696" s="209" t="s">
        <v>68</v>
      </c>
      <c r="AT4696" s="223" t="str">
        <f>MONTH(B4696)&amp;"/"&amp;YEAR(B4696)</f>
        <v>3/2026</v>
      </c>
      <c r="AU4696" s="223">
        <f>WEEKNUM(B4696)-WEEKNUM(EOMONTH(B4696,-1)+1)+1</f>
        <v>1</v>
      </c>
      <c r="AV4696" s="209" t="str">
        <f>MONTH(R4696)&amp;"/"&amp;YEAR(R4696)</f>
        <v>1/1900</v>
      </c>
      <c r="AW4696" s="209" t="e">
        <f>WEEKNUM(R4696)-WEEKNUM(EOMONTH(R4696,-1)+1)+1</f>
        <v>#NUM!</v>
      </c>
      <c r="AX4696" s="209">
        <f>IF(BB4696="S",IF(Q4696="1. Aceitou o programa",R4696-B4696,0),0)</f>
        <v>0</v>
      </c>
      <c r="AY4696" s="209">
        <f>IF(BB4696="S",IF(AND(S4696&lt;&gt;"",R4696&lt;&gt;""),S4696-R4696,0),0)</f>
        <v>0</v>
      </c>
      <c r="AZ4696" s="209">
        <f>IF(BB4696="S",IF(Q4696="1. Aceitou o programa",IF(OR(X4696="Não se Aplica",X4696=""),IF(OR(W4696="Não se Aplica",W4696=""),0,W4696-V4696),AVERAGE(X4696-W4696,W4696-V4696)),0),0)</f>
        <v>0</v>
      </c>
      <c r="BA4696" s="209">
        <f>IF(BB4696="S",IF(AND(Q4696="1. Aceitou o programa",AH4696="Realizada"),IFERROR(IF(AG4696="",0,AG4696-R4696),0),0),0)</f>
        <v>0</v>
      </c>
      <c r="BB4696" s="209" t="str">
        <f>_xlfn.XLOOKUP(U4696,'Lista Suspensa'!$AA$20:$AA$23,'Lista Suspensa'!$AB$20:$AB$23,"N/A")</f>
        <v>S</v>
      </c>
    </row>
    <row r="4697" spans="1:54" ht="12" customHeight="1">
      <c r="A4697" s="151" t="s">
        <v>54</v>
      </c>
      <c r="B4697" s="152">
        <v>46083</v>
      </c>
      <c r="C4697" s="153" t="s">
        <v>55</v>
      </c>
      <c r="D4697" s="153" t="s">
        <v>56</v>
      </c>
      <c r="E4697" s="244">
        <v>89339106</v>
      </c>
      <c r="F4697" s="144" t="s">
        <v>8387</v>
      </c>
      <c r="G4697" s="230"/>
      <c r="H4697" s="154">
        <v>22019</v>
      </c>
      <c r="I4697" s="153">
        <v>66</v>
      </c>
      <c r="J4697" s="148" t="s">
        <v>70</v>
      </c>
      <c r="K4697" s="153" t="s">
        <v>59</v>
      </c>
      <c r="L4697" s="153"/>
      <c r="M4697" s="153"/>
      <c r="N4697" s="153">
        <v>60</v>
      </c>
      <c r="O4697" s="155">
        <v>11947715049</v>
      </c>
      <c r="P4697" s="156" t="s">
        <v>60</v>
      </c>
      <c r="Q4697" s="157" t="s">
        <v>8211</v>
      </c>
      <c r="R4697" s="158"/>
      <c r="S4697" s="159"/>
      <c r="T4697" s="159" t="s">
        <v>6983</v>
      </c>
      <c r="U4697" s="159" t="s">
        <v>8212</v>
      </c>
      <c r="V4697" s="154">
        <v>46118</v>
      </c>
      <c r="W4697" s="154">
        <v>46150</v>
      </c>
      <c r="X4697" s="154">
        <v>46182</v>
      </c>
      <c r="Y4697" s="160"/>
      <c r="Z4697" s="160"/>
      <c r="AA4697" s="153"/>
      <c r="AB4697" s="153"/>
      <c r="AC4697" s="182" t="e">
        <f t="shared" si="148"/>
        <v>#DIV/0!</v>
      </c>
      <c r="AD4697" s="153" t="e">
        <f t="shared" si="149"/>
        <v>#DIV/0!</v>
      </c>
      <c r="AE4697" s="207"/>
      <c r="AF4697" s="153"/>
      <c r="AG4697" s="159"/>
      <c r="AH4697" s="153"/>
      <c r="AI4697" s="161"/>
      <c r="AJ4697" s="153"/>
      <c r="AK4697" s="153"/>
      <c r="AL4697" s="207"/>
      <c r="AM4697" s="207"/>
      <c r="AN4697" s="207"/>
      <c r="AO4697" s="207"/>
      <c r="AP4697" s="147" t="s">
        <v>54</v>
      </c>
      <c r="AQ4697" s="147"/>
      <c r="AR4697" s="147"/>
      <c r="AS4697" s="209" t="s">
        <v>68</v>
      </c>
      <c r="AT4697" s="223" t="str">
        <f>MONTH(B4697)&amp;"/"&amp;YEAR(B4697)</f>
        <v>3/2026</v>
      </c>
      <c r="AU4697" s="223">
        <f>WEEKNUM(B4697)-WEEKNUM(EOMONTH(B4697,-1)+1)+1</f>
        <v>1</v>
      </c>
      <c r="AV4697" s="209" t="str">
        <f>MONTH(R4697)&amp;"/"&amp;YEAR(R4697)</f>
        <v>1/1900</v>
      </c>
      <c r="AW4697" s="209" t="e">
        <f>WEEKNUM(R4697)-WEEKNUM(EOMONTH(R4697,-1)+1)+1</f>
        <v>#NUM!</v>
      </c>
      <c r="AX4697" s="209">
        <f>IF(BB4697="S",IF(Q4697="1. Aceitou o programa",R4697-B4697,0),0)</f>
        <v>0</v>
      </c>
      <c r="AY4697" s="209">
        <f>IF(BB4697="S",IF(AND(S4697&lt;&gt;"",R4697&lt;&gt;""),S4697-R4697,0),0)</f>
        <v>0</v>
      </c>
      <c r="AZ4697" s="209">
        <f>IF(BB4697="S",IF(Q4697="1. Aceitou o programa",IF(OR(X4697="Não se Aplica",X4697=""),IF(OR(W4697="Não se Aplica",W4697=""),0,W4697-V4697),AVERAGE(X4697-W4697,W4697-V4697)),0),0)</f>
        <v>0</v>
      </c>
      <c r="BA4697" s="209">
        <f>IF(BB4697="S",IF(AND(Q4697="1. Aceitou o programa",AH4697="Realizada"),IFERROR(IF(AG4697="",0,AG4697-R4697),0),0),0)</f>
        <v>0</v>
      </c>
      <c r="BB4697" s="209" t="str">
        <f>_xlfn.XLOOKUP(U4697,'Lista Suspensa'!$AA$20:$AA$23,'Lista Suspensa'!$AB$20:$AB$23,"N/A")</f>
        <v>S</v>
      </c>
    </row>
    <row r="4698" spans="1:54" ht="12" customHeight="1">
      <c r="A4698" s="151" t="s">
        <v>54</v>
      </c>
      <c r="B4698" s="152">
        <v>46083</v>
      </c>
      <c r="C4698" s="153" t="s">
        <v>55</v>
      </c>
      <c r="D4698" s="153" t="s">
        <v>56</v>
      </c>
      <c r="E4698" s="244">
        <v>82253253</v>
      </c>
      <c r="F4698" s="144" t="s">
        <v>8388</v>
      </c>
      <c r="G4698" s="230"/>
      <c r="H4698" s="154">
        <v>22416</v>
      </c>
      <c r="I4698" s="153">
        <v>65</v>
      </c>
      <c r="J4698" s="148" t="s">
        <v>70</v>
      </c>
      <c r="K4698" s="153" t="s">
        <v>59</v>
      </c>
      <c r="L4698" s="153"/>
      <c r="M4698" s="153"/>
      <c r="N4698" s="153">
        <v>40</v>
      </c>
      <c r="O4698" s="155" t="s">
        <v>8389</v>
      </c>
      <c r="P4698" s="156" t="s">
        <v>60</v>
      </c>
      <c r="Q4698" s="157" t="s">
        <v>8211</v>
      </c>
      <c r="R4698" s="158"/>
      <c r="S4698" s="159"/>
      <c r="T4698" s="159" t="s">
        <v>6983</v>
      </c>
      <c r="U4698" s="159" t="s">
        <v>8212</v>
      </c>
      <c r="V4698" s="154">
        <v>46114</v>
      </c>
      <c r="W4698" s="154">
        <v>46150</v>
      </c>
      <c r="X4698" s="154">
        <v>46182</v>
      </c>
      <c r="Y4698" s="160"/>
      <c r="Z4698" s="160"/>
      <c r="AA4698" s="153"/>
      <c r="AB4698" s="153"/>
      <c r="AC4698" s="182" t="e">
        <f t="shared" si="148"/>
        <v>#DIV/0!</v>
      </c>
      <c r="AD4698" s="153" t="e">
        <f t="shared" si="149"/>
        <v>#DIV/0!</v>
      </c>
      <c r="AE4698" s="207"/>
      <c r="AF4698" s="153"/>
      <c r="AG4698" s="159"/>
      <c r="AH4698" s="153"/>
      <c r="AI4698" s="161"/>
      <c r="AJ4698" s="153"/>
      <c r="AK4698" s="153"/>
      <c r="AL4698" s="207"/>
      <c r="AM4698" s="207"/>
      <c r="AN4698" s="207"/>
      <c r="AO4698" s="207"/>
      <c r="AP4698" s="147" t="s">
        <v>54</v>
      </c>
      <c r="AQ4698" s="147"/>
      <c r="AR4698" s="147"/>
      <c r="AS4698" s="209" t="s">
        <v>68</v>
      </c>
      <c r="AT4698" s="223" t="str">
        <f>MONTH(B4698)&amp;"/"&amp;YEAR(B4698)</f>
        <v>3/2026</v>
      </c>
      <c r="AU4698" s="223">
        <f>WEEKNUM(B4698)-WEEKNUM(EOMONTH(B4698,-1)+1)+1</f>
        <v>1</v>
      </c>
      <c r="AV4698" s="209" t="str">
        <f>MONTH(R4698)&amp;"/"&amp;YEAR(R4698)</f>
        <v>1/1900</v>
      </c>
      <c r="AW4698" s="209" t="e">
        <f>WEEKNUM(R4698)-WEEKNUM(EOMONTH(R4698,-1)+1)+1</f>
        <v>#NUM!</v>
      </c>
      <c r="AX4698" s="209">
        <f>IF(BB4698="S",IF(Q4698="1. Aceitou o programa",R4698-B4698,0),0)</f>
        <v>0</v>
      </c>
      <c r="AY4698" s="209">
        <f>IF(BB4698="S",IF(AND(S4698&lt;&gt;"",R4698&lt;&gt;""),S4698-R4698,0),0)</f>
        <v>0</v>
      </c>
      <c r="AZ4698" s="209">
        <f>IF(BB4698="S",IF(Q4698="1. Aceitou o programa",IF(OR(X4698="Não se Aplica",X4698=""),IF(OR(W4698="Não se Aplica",W4698=""),0,W4698-V4698),AVERAGE(X4698-W4698,W4698-V4698)),0),0)</f>
        <v>0</v>
      </c>
      <c r="BA4698" s="209">
        <f>IF(BB4698="S",IF(AND(Q4698="1. Aceitou o programa",AH4698="Realizada"),IFERROR(IF(AG4698="",0,AG4698-R4698),0),0),0)</f>
        <v>0</v>
      </c>
      <c r="BB4698" s="209" t="str">
        <f>_xlfn.XLOOKUP(U4698,'Lista Suspensa'!$AA$20:$AA$23,'Lista Suspensa'!$AB$20:$AB$23,"N/A")</f>
        <v>S</v>
      </c>
    </row>
    <row r="4699" spans="1:54" ht="12" customHeight="1">
      <c r="A4699" s="151" t="s">
        <v>54</v>
      </c>
      <c r="B4699" s="152">
        <v>46083</v>
      </c>
      <c r="C4699" s="153" t="s">
        <v>55</v>
      </c>
      <c r="D4699" s="153" t="s">
        <v>56</v>
      </c>
      <c r="E4699" s="244">
        <v>92848846</v>
      </c>
      <c r="F4699" s="144" t="s">
        <v>8390</v>
      </c>
      <c r="G4699" s="230"/>
      <c r="H4699" s="154">
        <v>22658</v>
      </c>
      <c r="I4699" s="153">
        <v>64</v>
      </c>
      <c r="J4699" s="148" t="s">
        <v>70</v>
      </c>
      <c r="K4699" s="153" t="s">
        <v>59</v>
      </c>
      <c r="L4699" s="153"/>
      <c r="M4699" s="153"/>
      <c r="N4699" s="153">
        <v>110</v>
      </c>
      <c r="O4699" s="155">
        <v>11963016665</v>
      </c>
      <c r="P4699" s="156" t="s">
        <v>60</v>
      </c>
      <c r="Q4699" s="157" t="s">
        <v>8211</v>
      </c>
      <c r="R4699" s="158"/>
      <c r="S4699" s="159"/>
      <c r="T4699" s="159" t="s">
        <v>6983</v>
      </c>
      <c r="U4699" s="159" t="s">
        <v>8212</v>
      </c>
      <c r="V4699" s="154">
        <v>46125</v>
      </c>
      <c r="W4699" s="154">
        <v>46150</v>
      </c>
      <c r="X4699" s="154">
        <v>46182</v>
      </c>
      <c r="Y4699" s="160"/>
      <c r="Z4699" s="160"/>
      <c r="AA4699" s="153"/>
      <c r="AB4699" s="153"/>
      <c r="AC4699" s="182" t="e">
        <f t="shared" si="148"/>
        <v>#DIV/0!</v>
      </c>
      <c r="AD4699" s="153" t="e">
        <f t="shared" si="149"/>
        <v>#DIV/0!</v>
      </c>
      <c r="AE4699" s="207"/>
      <c r="AF4699" s="153"/>
      <c r="AG4699" s="159"/>
      <c r="AH4699" s="153"/>
      <c r="AI4699" s="161"/>
      <c r="AJ4699" s="153"/>
      <c r="AK4699" s="153"/>
      <c r="AL4699" s="207"/>
      <c r="AM4699" s="207"/>
      <c r="AN4699" s="207"/>
      <c r="AO4699" s="207"/>
      <c r="AP4699" s="147" t="s">
        <v>54</v>
      </c>
      <c r="AQ4699" s="147"/>
      <c r="AR4699" s="147"/>
      <c r="AS4699" s="209" t="s">
        <v>68</v>
      </c>
      <c r="AT4699" s="223" t="str">
        <f>MONTH(B4699)&amp;"/"&amp;YEAR(B4699)</f>
        <v>3/2026</v>
      </c>
      <c r="AU4699" s="223">
        <f>WEEKNUM(B4699)-WEEKNUM(EOMONTH(B4699,-1)+1)+1</f>
        <v>1</v>
      </c>
      <c r="AV4699" s="209" t="str">
        <f>MONTH(R4699)&amp;"/"&amp;YEAR(R4699)</f>
        <v>1/1900</v>
      </c>
      <c r="AW4699" s="209" t="e">
        <f>WEEKNUM(R4699)-WEEKNUM(EOMONTH(R4699,-1)+1)+1</f>
        <v>#NUM!</v>
      </c>
      <c r="AX4699" s="209">
        <f>IF(BB4699="S",IF(Q4699="1. Aceitou o programa",R4699-B4699,0),0)</f>
        <v>0</v>
      </c>
      <c r="AY4699" s="209">
        <f>IF(BB4699="S",IF(AND(S4699&lt;&gt;"",R4699&lt;&gt;""),S4699-R4699,0),0)</f>
        <v>0</v>
      </c>
      <c r="AZ4699" s="209">
        <f>IF(BB4699="S",IF(Q4699="1. Aceitou o programa",IF(OR(X4699="Não se Aplica",X4699=""),IF(OR(W4699="Não se Aplica",W4699=""),0,W4699-V4699),AVERAGE(X4699-W4699,W4699-V4699)),0),0)</f>
        <v>0</v>
      </c>
      <c r="BA4699" s="209">
        <f>IF(BB4699="S",IF(AND(Q4699="1. Aceitou o programa",AH4699="Realizada"),IFERROR(IF(AG4699="",0,AG4699-R4699),0),0),0)</f>
        <v>0</v>
      </c>
      <c r="BB4699" s="209" t="str">
        <f>_xlfn.XLOOKUP(U4699,'Lista Suspensa'!$AA$20:$AA$23,'Lista Suspensa'!$AB$20:$AB$23,"N/A")</f>
        <v>S</v>
      </c>
    </row>
    <row r="4700" spans="1:54" ht="12" customHeight="1">
      <c r="A4700" s="151" t="s">
        <v>54</v>
      </c>
      <c r="B4700" s="152">
        <v>46083</v>
      </c>
      <c r="C4700" s="153" t="s">
        <v>55</v>
      </c>
      <c r="D4700" s="153" t="s">
        <v>56</v>
      </c>
      <c r="E4700" s="244">
        <v>81392968</v>
      </c>
      <c r="F4700" s="144" t="s">
        <v>8391</v>
      </c>
      <c r="G4700" s="230"/>
      <c r="H4700" s="154">
        <v>22803</v>
      </c>
      <c r="I4700" s="153">
        <v>63</v>
      </c>
      <c r="J4700" s="148" t="s">
        <v>70</v>
      </c>
      <c r="K4700" s="153" t="s">
        <v>59</v>
      </c>
      <c r="L4700" s="153"/>
      <c r="M4700" s="153"/>
      <c r="N4700" s="153">
        <v>750</v>
      </c>
      <c r="O4700" s="155" t="s">
        <v>8392</v>
      </c>
      <c r="P4700" s="156" t="s">
        <v>60</v>
      </c>
      <c r="Q4700" s="157" t="s">
        <v>8211</v>
      </c>
      <c r="R4700" s="158"/>
      <c r="S4700" s="159"/>
      <c r="T4700" s="159" t="s">
        <v>6983</v>
      </c>
      <c r="U4700" s="159" t="s">
        <v>8212</v>
      </c>
      <c r="V4700" s="154">
        <v>46114</v>
      </c>
      <c r="W4700" s="154">
        <v>46150</v>
      </c>
      <c r="X4700" s="154">
        <v>46182</v>
      </c>
      <c r="Y4700" s="160"/>
      <c r="Z4700" s="160"/>
      <c r="AA4700" s="153"/>
      <c r="AB4700" s="153"/>
      <c r="AC4700" s="182" t="e">
        <f t="shared" si="148"/>
        <v>#DIV/0!</v>
      </c>
      <c r="AD4700" s="153" t="e">
        <f t="shared" si="149"/>
        <v>#DIV/0!</v>
      </c>
      <c r="AE4700" s="207"/>
      <c r="AF4700" s="153"/>
      <c r="AG4700" s="159"/>
      <c r="AH4700" s="153"/>
      <c r="AI4700" s="161"/>
      <c r="AJ4700" s="153"/>
      <c r="AK4700" s="153"/>
      <c r="AL4700" s="207"/>
      <c r="AM4700" s="207"/>
      <c r="AN4700" s="207"/>
      <c r="AO4700" s="207"/>
      <c r="AP4700" s="147" t="s">
        <v>54</v>
      </c>
      <c r="AQ4700" s="147"/>
      <c r="AR4700" s="147"/>
      <c r="AS4700" s="209" t="s">
        <v>68</v>
      </c>
      <c r="AT4700" s="223" t="str">
        <f>MONTH(B4700)&amp;"/"&amp;YEAR(B4700)</f>
        <v>3/2026</v>
      </c>
      <c r="AU4700" s="223">
        <f>WEEKNUM(B4700)-WEEKNUM(EOMONTH(B4700,-1)+1)+1</f>
        <v>1</v>
      </c>
      <c r="AV4700" s="209" t="str">
        <f>MONTH(R4700)&amp;"/"&amp;YEAR(R4700)</f>
        <v>1/1900</v>
      </c>
      <c r="AW4700" s="209" t="e">
        <f>WEEKNUM(R4700)-WEEKNUM(EOMONTH(R4700,-1)+1)+1</f>
        <v>#NUM!</v>
      </c>
      <c r="AX4700" s="209">
        <f>IF(BB4700="S",IF(Q4700="1. Aceitou o programa",R4700-B4700,0),0)</f>
        <v>0</v>
      </c>
      <c r="AY4700" s="209">
        <f>IF(BB4700="S",IF(AND(S4700&lt;&gt;"",R4700&lt;&gt;""),S4700-R4700,0),0)</f>
        <v>0</v>
      </c>
      <c r="AZ4700" s="209">
        <f>IF(BB4700="S",IF(Q4700="1. Aceitou o programa",IF(OR(X4700="Não se Aplica",X4700=""),IF(OR(W4700="Não se Aplica",W4700=""),0,W4700-V4700),AVERAGE(X4700-W4700,W4700-V4700)),0),0)</f>
        <v>0</v>
      </c>
      <c r="BA4700" s="209">
        <f>IF(BB4700="S",IF(AND(Q4700="1. Aceitou o programa",AH4700="Realizada"),IFERROR(IF(AG4700="",0,AG4700-R4700),0),0),0)</f>
        <v>0</v>
      </c>
      <c r="BB4700" s="209" t="str">
        <f>_xlfn.XLOOKUP(U4700,'Lista Suspensa'!$AA$20:$AA$23,'Lista Suspensa'!$AB$20:$AB$23,"N/A")</f>
        <v>S</v>
      </c>
    </row>
    <row r="4701" spans="1:54" ht="12" customHeight="1">
      <c r="A4701" s="151" t="s">
        <v>54</v>
      </c>
      <c r="B4701" s="152">
        <v>46083</v>
      </c>
      <c r="C4701" s="153" t="s">
        <v>55</v>
      </c>
      <c r="D4701" s="153" t="s">
        <v>56</v>
      </c>
      <c r="E4701" s="244">
        <v>83287789</v>
      </c>
      <c r="F4701" s="144" t="s">
        <v>8393</v>
      </c>
      <c r="G4701" s="230"/>
      <c r="H4701" s="154">
        <v>22834</v>
      </c>
      <c r="I4701" s="153">
        <v>63</v>
      </c>
      <c r="J4701" s="148" t="s">
        <v>70</v>
      </c>
      <c r="K4701" s="153" t="s">
        <v>59</v>
      </c>
      <c r="L4701" s="153"/>
      <c r="M4701" s="153"/>
      <c r="N4701" s="153">
        <v>60</v>
      </c>
      <c r="O4701" s="155" t="s">
        <v>8394</v>
      </c>
      <c r="P4701" s="156" t="s">
        <v>60</v>
      </c>
      <c r="Q4701" s="157" t="s">
        <v>8211</v>
      </c>
      <c r="R4701" s="158"/>
      <c r="S4701" s="159"/>
      <c r="T4701" s="159" t="s">
        <v>6983</v>
      </c>
      <c r="U4701" s="159" t="s">
        <v>8212</v>
      </c>
      <c r="V4701" s="154">
        <v>46114</v>
      </c>
      <c r="W4701" s="154">
        <v>46150</v>
      </c>
      <c r="X4701" s="154">
        <v>46182</v>
      </c>
      <c r="Y4701" s="160"/>
      <c r="Z4701" s="160"/>
      <c r="AA4701" s="153"/>
      <c r="AB4701" s="153"/>
      <c r="AC4701" s="182" t="e">
        <f t="shared" si="148"/>
        <v>#DIV/0!</v>
      </c>
      <c r="AD4701" s="153" t="e">
        <f t="shared" si="149"/>
        <v>#DIV/0!</v>
      </c>
      <c r="AE4701" s="207"/>
      <c r="AF4701" s="153"/>
      <c r="AG4701" s="159"/>
      <c r="AH4701" s="153"/>
      <c r="AI4701" s="161"/>
      <c r="AJ4701" s="153"/>
      <c r="AK4701" s="153"/>
      <c r="AL4701" s="207"/>
      <c r="AM4701" s="207"/>
      <c r="AN4701" s="207"/>
      <c r="AO4701" s="207"/>
      <c r="AP4701" s="147" t="s">
        <v>54</v>
      </c>
      <c r="AQ4701" s="147"/>
      <c r="AR4701" s="147"/>
      <c r="AS4701" s="209" t="s">
        <v>68</v>
      </c>
      <c r="AT4701" s="223" t="str">
        <f>MONTH(B4701)&amp;"/"&amp;YEAR(B4701)</f>
        <v>3/2026</v>
      </c>
      <c r="AU4701" s="223">
        <f>WEEKNUM(B4701)-WEEKNUM(EOMONTH(B4701,-1)+1)+1</f>
        <v>1</v>
      </c>
      <c r="AV4701" s="209" t="str">
        <f>MONTH(R4701)&amp;"/"&amp;YEAR(R4701)</f>
        <v>1/1900</v>
      </c>
      <c r="AW4701" s="209" t="e">
        <f>WEEKNUM(R4701)-WEEKNUM(EOMONTH(R4701,-1)+1)+1</f>
        <v>#NUM!</v>
      </c>
      <c r="AX4701" s="209">
        <f>IF(BB4701="S",IF(Q4701="1. Aceitou o programa",R4701-B4701,0),0)</f>
        <v>0</v>
      </c>
      <c r="AY4701" s="209">
        <f>IF(BB4701="S",IF(AND(S4701&lt;&gt;"",R4701&lt;&gt;""),S4701-R4701,0),0)</f>
        <v>0</v>
      </c>
      <c r="AZ4701" s="209">
        <f>IF(BB4701="S",IF(Q4701="1. Aceitou o programa",IF(OR(X4701="Não se Aplica",X4701=""),IF(OR(W4701="Não se Aplica",W4701=""),0,W4701-V4701),AVERAGE(X4701-W4701,W4701-V4701)),0),0)</f>
        <v>0</v>
      </c>
      <c r="BA4701" s="209">
        <f>IF(BB4701="S",IF(AND(Q4701="1. Aceitou o programa",AH4701="Realizada"),IFERROR(IF(AG4701="",0,AG4701-R4701),0),0),0)</f>
        <v>0</v>
      </c>
      <c r="BB4701" s="209" t="str">
        <f>_xlfn.XLOOKUP(U4701,'Lista Suspensa'!$AA$20:$AA$23,'Lista Suspensa'!$AB$20:$AB$23,"N/A")</f>
        <v>S</v>
      </c>
    </row>
    <row r="4702" spans="1:54" ht="12" customHeight="1">
      <c r="A4702" s="151" t="s">
        <v>54</v>
      </c>
      <c r="B4702" s="152">
        <v>46083</v>
      </c>
      <c r="C4702" s="153" t="s">
        <v>55</v>
      </c>
      <c r="D4702" s="153" t="s">
        <v>56</v>
      </c>
      <c r="E4702" s="244">
        <v>76212718</v>
      </c>
      <c r="F4702" s="144" t="s">
        <v>8395</v>
      </c>
      <c r="G4702" s="230"/>
      <c r="H4702" s="154">
        <v>22899</v>
      </c>
      <c r="I4702" s="153">
        <v>63</v>
      </c>
      <c r="J4702" s="148" t="s">
        <v>70</v>
      </c>
      <c r="K4702" s="153" t="s">
        <v>59</v>
      </c>
      <c r="L4702" s="153"/>
      <c r="M4702" s="153"/>
      <c r="N4702" s="153">
        <v>50</v>
      </c>
      <c r="O4702" s="155" t="s">
        <v>8396</v>
      </c>
      <c r="P4702" s="156" t="s">
        <v>2026</v>
      </c>
      <c r="Q4702" s="157" t="s">
        <v>8211</v>
      </c>
      <c r="R4702" s="158"/>
      <c r="S4702" s="159"/>
      <c r="T4702" s="159" t="s">
        <v>6983</v>
      </c>
      <c r="U4702" s="159" t="s">
        <v>8212</v>
      </c>
      <c r="V4702" s="154">
        <v>46112</v>
      </c>
      <c r="W4702" s="154">
        <v>46150</v>
      </c>
      <c r="X4702" s="154">
        <v>46182</v>
      </c>
      <c r="Y4702" s="160"/>
      <c r="Z4702" s="160"/>
      <c r="AA4702" s="153"/>
      <c r="AB4702" s="153"/>
      <c r="AC4702" s="182" t="e">
        <f t="shared" si="148"/>
        <v>#DIV/0!</v>
      </c>
      <c r="AD4702" s="153" t="e">
        <f t="shared" si="149"/>
        <v>#DIV/0!</v>
      </c>
      <c r="AE4702" s="207"/>
      <c r="AF4702" s="153"/>
      <c r="AG4702" s="159"/>
      <c r="AH4702" s="153"/>
      <c r="AI4702" s="161"/>
      <c r="AJ4702" s="153"/>
      <c r="AK4702" s="153"/>
      <c r="AL4702" s="207"/>
      <c r="AM4702" s="207"/>
      <c r="AN4702" s="207"/>
      <c r="AO4702" s="207"/>
      <c r="AP4702" s="147" t="s">
        <v>54</v>
      </c>
      <c r="AQ4702" s="147"/>
      <c r="AR4702" s="147"/>
      <c r="AS4702" s="209" t="s">
        <v>68</v>
      </c>
      <c r="AT4702" s="223" t="str">
        <f>MONTH(B4702)&amp;"/"&amp;YEAR(B4702)</f>
        <v>3/2026</v>
      </c>
      <c r="AU4702" s="223">
        <f>WEEKNUM(B4702)-WEEKNUM(EOMONTH(B4702,-1)+1)+1</f>
        <v>1</v>
      </c>
      <c r="AV4702" s="209" t="str">
        <f>MONTH(R4702)&amp;"/"&amp;YEAR(R4702)</f>
        <v>1/1900</v>
      </c>
      <c r="AW4702" s="209" t="e">
        <f>WEEKNUM(R4702)-WEEKNUM(EOMONTH(R4702,-1)+1)+1</f>
        <v>#NUM!</v>
      </c>
      <c r="AX4702" s="209">
        <f>IF(BB4702="S",IF(Q4702="1. Aceitou o programa",R4702-B4702,0),0)</f>
        <v>0</v>
      </c>
      <c r="AY4702" s="209">
        <f>IF(BB4702="S",IF(AND(S4702&lt;&gt;"",R4702&lt;&gt;""),S4702-R4702,0),0)</f>
        <v>0</v>
      </c>
      <c r="AZ4702" s="209">
        <f>IF(BB4702="S",IF(Q4702="1. Aceitou o programa",IF(OR(X4702="Não se Aplica",X4702=""),IF(OR(W4702="Não se Aplica",W4702=""),0,W4702-V4702),AVERAGE(X4702-W4702,W4702-V4702)),0),0)</f>
        <v>0</v>
      </c>
      <c r="BA4702" s="209">
        <f>IF(BB4702="S",IF(AND(Q4702="1. Aceitou o programa",AH4702="Realizada"),IFERROR(IF(AG4702="",0,AG4702-R4702),0),0),0)</f>
        <v>0</v>
      </c>
      <c r="BB4702" s="209" t="str">
        <f>_xlfn.XLOOKUP(U4702,'Lista Suspensa'!$AA$20:$AA$23,'Lista Suspensa'!$AB$20:$AB$23,"N/A")</f>
        <v>S</v>
      </c>
    </row>
    <row r="4703" spans="1:54" ht="12" customHeight="1">
      <c r="A4703" s="151" t="s">
        <v>54</v>
      </c>
      <c r="B4703" s="152">
        <v>46083</v>
      </c>
      <c r="C4703" s="153" t="s">
        <v>55</v>
      </c>
      <c r="D4703" s="153" t="s">
        <v>56</v>
      </c>
      <c r="E4703" s="244">
        <v>93627517</v>
      </c>
      <c r="F4703" s="144" t="s">
        <v>8397</v>
      </c>
      <c r="G4703" s="230"/>
      <c r="H4703" s="154">
        <v>23184</v>
      </c>
      <c r="I4703" s="153">
        <v>62</v>
      </c>
      <c r="J4703" s="148" t="s">
        <v>70</v>
      </c>
      <c r="K4703" s="153" t="s">
        <v>59</v>
      </c>
      <c r="L4703" s="153"/>
      <c r="M4703" s="153"/>
      <c r="N4703" s="153">
        <v>110</v>
      </c>
      <c r="O4703" s="155" t="s">
        <v>8398</v>
      </c>
      <c r="P4703" s="156" t="s">
        <v>60</v>
      </c>
      <c r="Q4703" s="157" t="s">
        <v>8211</v>
      </c>
      <c r="R4703" s="158"/>
      <c r="S4703" s="159"/>
      <c r="T4703" s="159" t="s">
        <v>6983</v>
      </c>
      <c r="U4703" s="159" t="s">
        <v>8212</v>
      </c>
      <c r="V4703" s="154">
        <v>46126</v>
      </c>
      <c r="W4703" s="154">
        <v>46150</v>
      </c>
      <c r="X4703" s="154">
        <v>46182</v>
      </c>
      <c r="Y4703" s="160"/>
      <c r="Z4703" s="160"/>
      <c r="AA4703" s="153"/>
      <c r="AB4703" s="153"/>
      <c r="AC4703" s="182" t="e">
        <f t="shared" si="148"/>
        <v>#DIV/0!</v>
      </c>
      <c r="AD4703" s="153" t="e">
        <f t="shared" si="149"/>
        <v>#DIV/0!</v>
      </c>
      <c r="AE4703" s="207"/>
      <c r="AF4703" s="153"/>
      <c r="AG4703" s="159"/>
      <c r="AH4703" s="153"/>
      <c r="AI4703" s="161"/>
      <c r="AJ4703" s="153"/>
      <c r="AK4703" s="153"/>
      <c r="AL4703" s="207"/>
      <c r="AM4703" s="207"/>
      <c r="AN4703" s="207"/>
      <c r="AO4703" s="207"/>
      <c r="AP4703" s="147" t="s">
        <v>54</v>
      </c>
      <c r="AQ4703" s="147"/>
      <c r="AR4703" s="147"/>
      <c r="AS4703" s="209" t="s">
        <v>68</v>
      </c>
      <c r="AT4703" s="223" t="str">
        <f>MONTH(B4703)&amp;"/"&amp;YEAR(B4703)</f>
        <v>3/2026</v>
      </c>
      <c r="AU4703" s="223">
        <f>WEEKNUM(B4703)-WEEKNUM(EOMONTH(B4703,-1)+1)+1</f>
        <v>1</v>
      </c>
      <c r="AV4703" s="209" t="str">
        <f>MONTH(R4703)&amp;"/"&amp;YEAR(R4703)</f>
        <v>1/1900</v>
      </c>
      <c r="AW4703" s="209" t="e">
        <f>WEEKNUM(R4703)-WEEKNUM(EOMONTH(R4703,-1)+1)+1</f>
        <v>#NUM!</v>
      </c>
      <c r="AX4703" s="209">
        <f>IF(BB4703="S",IF(Q4703="1. Aceitou o programa",R4703-B4703,0),0)</f>
        <v>0</v>
      </c>
      <c r="AY4703" s="209">
        <f>IF(BB4703="S",IF(AND(S4703&lt;&gt;"",R4703&lt;&gt;""),S4703-R4703,0),0)</f>
        <v>0</v>
      </c>
      <c r="AZ4703" s="209">
        <f>IF(BB4703="S",IF(Q4703="1. Aceitou o programa",IF(OR(X4703="Não se Aplica",X4703=""),IF(OR(W4703="Não se Aplica",W4703=""),0,W4703-V4703),AVERAGE(X4703-W4703,W4703-V4703)),0),0)</f>
        <v>0</v>
      </c>
      <c r="BA4703" s="209">
        <f>IF(BB4703="S",IF(AND(Q4703="1. Aceitou o programa",AH4703="Realizada"),IFERROR(IF(AG4703="",0,AG4703-R4703),0),0),0)</f>
        <v>0</v>
      </c>
      <c r="BB4703" s="209" t="str">
        <f>_xlfn.XLOOKUP(U4703,'Lista Suspensa'!$AA$20:$AA$23,'Lista Suspensa'!$AB$20:$AB$23,"N/A")</f>
        <v>S</v>
      </c>
    </row>
    <row r="4704" spans="1:54" ht="12" customHeight="1">
      <c r="A4704" s="151" t="s">
        <v>54</v>
      </c>
      <c r="B4704" s="152">
        <v>46083</v>
      </c>
      <c r="C4704" s="153" t="s">
        <v>55</v>
      </c>
      <c r="D4704" s="153" t="s">
        <v>56</v>
      </c>
      <c r="E4704" s="244">
        <v>93673358</v>
      </c>
      <c r="F4704" s="144" t="s">
        <v>8399</v>
      </c>
      <c r="G4704" s="230"/>
      <c r="H4704" s="154">
        <v>23427</v>
      </c>
      <c r="I4704" s="153">
        <v>62</v>
      </c>
      <c r="J4704" s="148" t="s">
        <v>70</v>
      </c>
      <c r="K4704" s="153" t="s">
        <v>59</v>
      </c>
      <c r="L4704" s="153"/>
      <c r="M4704" s="153"/>
      <c r="N4704" s="153">
        <v>380</v>
      </c>
      <c r="O4704" s="155" t="s">
        <v>8400</v>
      </c>
      <c r="P4704" s="156" t="s">
        <v>60</v>
      </c>
      <c r="Q4704" s="157" t="s">
        <v>8211</v>
      </c>
      <c r="R4704" s="158"/>
      <c r="S4704" s="159"/>
      <c r="T4704" s="159" t="s">
        <v>6983</v>
      </c>
      <c r="U4704" s="159" t="s">
        <v>8212</v>
      </c>
      <c r="V4704" s="154">
        <v>46126</v>
      </c>
      <c r="W4704" s="154">
        <v>46150</v>
      </c>
      <c r="X4704" s="154">
        <v>46182</v>
      </c>
      <c r="Y4704" s="160"/>
      <c r="Z4704" s="160"/>
      <c r="AA4704" s="153"/>
      <c r="AB4704" s="153"/>
      <c r="AC4704" s="182" t="e">
        <f t="shared" si="148"/>
        <v>#DIV/0!</v>
      </c>
      <c r="AD4704" s="153" t="e">
        <f t="shared" si="149"/>
        <v>#DIV/0!</v>
      </c>
      <c r="AE4704" s="207"/>
      <c r="AF4704" s="153"/>
      <c r="AG4704" s="159"/>
      <c r="AH4704" s="153"/>
      <c r="AI4704" s="161"/>
      <c r="AJ4704" s="153"/>
      <c r="AK4704" s="153"/>
      <c r="AL4704" s="207"/>
      <c r="AM4704" s="207"/>
      <c r="AN4704" s="207"/>
      <c r="AO4704" s="207"/>
      <c r="AP4704" s="147" t="s">
        <v>54</v>
      </c>
      <c r="AQ4704" s="147"/>
      <c r="AR4704" s="147"/>
      <c r="AS4704" s="209" t="s">
        <v>68</v>
      </c>
      <c r="AT4704" s="223" t="str">
        <f>MONTH(B4704)&amp;"/"&amp;YEAR(B4704)</f>
        <v>3/2026</v>
      </c>
      <c r="AU4704" s="223">
        <f>WEEKNUM(B4704)-WEEKNUM(EOMONTH(B4704,-1)+1)+1</f>
        <v>1</v>
      </c>
      <c r="AV4704" s="209" t="str">
        <f>MONTH(R4704)&amp;"/"&amp;YEAR(R4704)</f>
        <v>1/1900</v>
      </c>
      <c r="AW4704" s="209" t="e">
        <f>WEEKNUM(R4704)-WEEKNUM(EOMONTH(R4704,-1)+1)+1</f>
        <v>#NUM!</v>
      </c>
      <c r="AX4704" s="209">
        <f>IF(BB4704="S",IF(Q4704="1. Aceitou o programa",R4704-B4704,0),0)</f>
        <v>0</v>
      </c>
      <c r="AY4704" s="209">
        <f>IF(BB4704="S",IF(AND(S4704&lt;&gt;"",R4704&lt;&gt;""),S4704-R4704,0),0)</f>
        <v>0</v>
      </c>
      <c r="AZ4704" s="209">
        <f>IF(BB4704="S",IF(Q4704="1. Aceitou o programa",IF(OR(X4704="Não se Aplica",X4704=""),IF(OR(W4704="Não se Aplica",W4704=""),0,W4704-V4704),AVERAGE(X4704-W4704,W4704-V4704)),0),0)</f>
        <v>0</v>
      </c>
      <c r="BA4704" s="209">
        <f>IF(BB4704="S",IF(AND(Q4704="1. Aceitou o programa",AH4704="Realizada"),IFERROR(IF(AG4704="",0,AG4704-R4704),0),0),0)</f>
        <v>0</v>
      </c>
      <c r="BB4704" s="209" t="str">
        <f>_xlfn.XLOOKUP(U4704,'Lista Suspensa'!$AA$20:$AA$23,'Lista Suspensa'!$AB$20:$AB$23,"N/A")</f>
        <v>S</v>
      </c>
    </row>
    <row r="4705" spans="1:54" ht="12" customHeight="1">
      <c r="A4705" s="151" t="s">
        <v>54</v>
      </c>
      <c r="B4705" s="152">
        <v>46083</v>
      </c>
      <c r="C4705" s="153" t="s">
        <v>55</v>
      </c>
      <c r="D4705" s="153" t="s">
        <v>56</v>
      </c>
      <c r="E4705" s="244">
        <v>450229980</v>
      </c>
      <c r="F4705" s="144" t="s">
        <v>8401</v>
      </c>
      <c r="G4705" s="230"/>
      <c r="H4705" s="154">
        <v>23437</v>
      </c>
      <c r="I4705" s="153">
        <v>62</v>
      </c>
      <c r="J4705" s="148" t="s">
        <v>70</v>
      </c>
      <c r="K4705" s="153" t="s">
        <v>59</v>
      </c>
      <c r="L4705" s="153"/>
      <c r="M4705" s="153"/>
      <c r="N4705" s="153">
        <v>100</v>
      </c>
      <c r="O4705" s="155">
        <v>11999093557</v>
      </c>
      <c r="P4705" s="156" t="s">
        <v>60</v>
      </c>
      <c r="Q4705" s="157" t="s">
        <v>8211</v>
      </c>
      <c r="R4705" s="158"/>
      <c r="S4705" s="159"/>
      <c r="T4705" s="159" t="s">
        <v>6983</v>
      </c>
      <c r="U4705" s="159" t="s">
        <v>8212</v>
      </c>
      <c r="V4705" s="154">
        <v>46125</v>
      </c>
      <c r="W4705" s="154">
        <v>46150</v>
      </c>
      <c r="X4705" s="154">
        <v>46182</v>
      </c>
      <c r="Y4705" s="160"/>
      <c r="Z4705" s="160"/>
      <c r="AA4705" s="153"/>
      <c r="AB4705" s="153"/>
      <c r="AC4705" s="182" t="e">
        <f t="shared" si="148"/>
        <v>#DIV/0!</v>
      </c>
      <c r="AD4705" s="153" t="e">
        <f t="shared" si="149"/>
        <v>#DIV/0!</v>
      </c>
      <c r="AE4705" s="207"/>
      <c r="AF4705" s="153"/>
      <c r="AG4705" s="159"/>
      <c r="AH4705" s="153"/>
      <c r="AI4705" s="161"/>
      <c r="AJ4705" s="153"/>
      <c r="AK4705" s="153"/>
      <c r="AL4705" s="207"/>
      <c r="AM4705" s="207"/>
      <c r="AN4705" s="207"/>
      <c r="AO4705" s="207"/>
      <c r="AP4705" s="147" t="s">
        <v>54</v>
      </c>
      <c r="AQ4705" s="147"/>
      <c r="AR4705" s="147"/>
      <c r="AS4705" s="209" t="s">
        <v>68</v>
      </c>
      <c r="AT4705" s="223" t="str">
        <f>MONTH(B4705)&amp;"/"&amp;YEAR(B4705)</f>
        <v>3/2026</v>
      </c>
      <c r="AU4705" s="223">
        <f>WEEKNUM(B4705)-WEEKNUM(EOMONTH(B4705,-1)+1)+1</f>
        <v>1</v>
      </c>
      <c r="AV4705" s="209" t="str">
        <f>MONTH(R4705)&amp;"/"&amp;YEAR(R4705)</f>
        <v>1/1900</v>
      </c>
      <c r="AW4705" s="209" t="e">
        <f>WEEKNUM(R4705)-WEEKNUM(EOMONTH(R4705,-1)+1)+1</f>
        <v>#NUM!</v>
      </c>
      <c r="AX4705" s="209">
        <f>IF(BB4705="S",IF(Q4705="1. Aceitou o programa",R4705-B4705,0),0)</f>
        <v>0</v>
      </c>
      <c r="AY4705" s="209">
        <f>IF(BB4705="S",IF(AND(S4705&lt;&gt;"",R4705&lt;&gt;""),S4705-R4705,0),0)</f>
        <v>0</v>
      </c>
      <c r="AZ4705" s="209">
        <f>IF(BB4705="S",IF(Q4705="1. Aceitou o programa",IF(OR(X4705="Não se Aplica",X4705=""),IF(OR(W4705="Não se Aplica",W4705=""),0,W4705-V4705),AVERAGE(X4705-W4705,W4705-V4705)),0),0)</f>
        <v>0</v>
      </c>
      <c r="BA4705" s="209">
        <f>IF(BB4705="S",IF(AND(Q4705="1. Aceitou o programa",AH4705="Realizada"),IFERROR(IF(AG4705="",0,AG4705-R4705),0),0),0)</f>
        <v>0</v>
      </c>
      <c r="BB4705" s="209" t="str">
        <f>_xlfn.XLOOKUP(U4705,'Lista Suspensa'!$AA$20:$AA$23,'Lista Suspensa'!$AB$20:$AB$23,"N/A")</f>
        <v>S</v>
      </c>
    </row>
    <row r="4706" spans="1:54" ht="12" customHeight="1">
      <c r="A4706" s="151" t="s">
        <v>54</v>
      </c>
      <c r="B4706" s="152">
        <v>46083</v>
      </c>
      <c r="C4706" s="153" t="s">
        <v>55</v>
      </c>
      <c r="D4706" s="153" t="s">
        <v>56</v>
      </c>
      <c r="E4706" s="244">
        <v>83117265</v>
      </c>
      <c r="F4706" s="144" t="s">
        <v>8402</v>
      </c>
      <c r="G4706" s="230"/>
      <c r="H4706" s="154">
        <v>23608</v>
      </c>
      <c r="I4706" s="153">
        <v>61</v>
      </c>
      <c r="J4706" s="148" t="s">
        <v>70</v>
      </c>
      <c r="K4706" s="153" t="s">
        <v>59</v>
      </c>
      <c r="L4706" s="153"/>
      <c r="M4706" s="153"/>
      <c r="N4706" s="153">
        <v>40</v>
      </c>
      <c r="O4706" s="155" t="s">
        <v>8403</v>
      </c>
      <c r="P4706" s="156" t="s">
        <v>60</v>
      </c>
      <c r="Q4706" s="157" t="s">
        <v>8211</v>
      </c>
      <c r="R4706" s="158"/>
      <c r="S4706" s="159"/>
      <c r="T4706" s="159" t="s">
        <v>6983</v>
      </c>
      <c r="U4706" s="159" t="s">
        <v>8212</v>
      </c>
      <c r="V4706" s="154">
        <v>46114</v>
      </c>
      <c r="W4706" s="154">
        <v>46150</v>
      </c>
      <c r="X4706" s="154">
        <v>46182</v>
      </c>
      <c r="Y4706" s="160"/>
      <c r="Z4706" s="160"/>
      <c r="AA4706" s="153"/>
      <c r="AB4706" s="153"/>
      <c r="AC4706" s="182" t="e">
        <f t="shared" si="148"/>
        <v>#DIV/0!</v>
      </c>
      <c r="AD4706" s="153" t="e">
        <f t="shared" si="149"/>
        <v>#DIV/0!</v>
      </c>
      <c r="AE4706" s="207"/>
      <c r="AF4706" s="153"/>
      <c r="AG4706" s="159"/>
      <c r="AH4706" s="153"/>
      <c r="AI4706" s="161"/>
      <c r="AJ4706" s="153"/>
      <c r="AK4706" s="153"/>
      <c r="AL4706" s="207"/>
      <c r="AM4706" s="207"/>
      <c r="AN4706" s="207"/>
      <c r="AO4706" s="207"/>
      <c r="AP4706" s="147" t="s">
        <v>54</v>
      </c>
      <c r="AQ4706" s="147"/>
      <c r="AR4706" s="147"/>
      <c r="AS4706" s="209" t="s">
        <v>68</v>
      </c>
      <c r="AT4706" s="223" t="str">
        <f>MONTH(B4706)&amp;"/"&amp;YEAR(B4706)</f>
        <v>3/2026</v>
      </c>
      <c r="AU4706" s="223">
        <f>WEEKNUM(B4706)-WEEKNUM(EOMONTH(B4706,-1)+1)+1</f>
        <v>1</v>
      </c>
      <c r="AV4706" s="209" t="str">
        <f>MONTH(R4706)&amp;"/"&amp;YEAR(R4706)</f>
        <v>1/1900</v>
      </c>
      <c r="AW4706" s="209" t="e">
        <f>WEEKNUM(R4706)-WEEKNUM(EOMONTH(R4706,-1)+1)+1</f>
        <v>#NUM!</v>
      </c>
      <c r="AX4706" s="209">
        <f>IF(BB4706="S",IF(Q4706="1. Aceitou o programa",R4706-B4706,0),0)</f>
        <v>0</v>
      </c>
      <c r="AY4706" s="209">
        <f>IF(BB4706="S",IF(AND(S4706&lt;&gt;"",R4706&lt;&gt;""),S4706-R4706,0),0)</f>
        <v>0</v>
      </c>
      <c r="AZ4706" s="209">
        <f>IF(BB4706="S",IF(Q4706="1. Aceitou o programa",IF(OR(X4706="Não se Aplica",X4706=""),IF(OR(W4706="Não se Aplica",W4706=""),0,W4706-V4706),AVERAGE(X4706-W4706,W4706-V4706)),0),0)</f>
        <v>0</v>
      </c>
      <c r="BA4706" s="209">
        <f>IF(BB4706="S",IF(AND(Q4706="1. Aceitou o programa",AH4706="Realizada"),IFERROR(IF(AG4706="",0,AG4706-R4706),0),0),0)</f>
        <v>0</v>
      </c>
      <c r="BB4706" s="209" t="str">
        <f>_xlfn.XLOOKUP(U4706,'Lista Suspensa'!$AA$20:$AA$23,'Lista Suspensa'!$AB$20:$AB$23,"N/A")</f>
        <v>S</v>
      </c>
    </row>
    <row r="4707" spans="1:54" ht="12" customHeight="1">
      <c r="A4707" s="151" t="s">
        <v>54</v>
      </c>
      <c r="B4707" s="152">
        <v>46083</v>
      </c>
      <c r="C4707" s="153" t="s">
        <v>55</v>
      </c>
      <c r="D4707" s="153" t="s">
        <v>56</v>
      </c>
      <c r="E4707" s="244">
        <v>86929342</v>
      </c>
      <c r="F4707" s="144" t="s">
        <v>8404</v>
      </c>
      <c r="G4707" s="230"/>
      <c r="H4707" s="154">
        <v>23623</v>
      </c>
      <c r="I4707" s="153">
        <v>61</v>
      </c>
      <c r="J4707" s="148" t="s">
        <v>70</v>
      </c>
      <c r="K4707" s="153" t="s">
        <v>59</v>
      </c>
      <c r="L4707" s="153"/>
      <c r="M4707" s="153"/>
      <c r="N4707" s="153">
        <v>110</v>
      </c>
      <c r="O4707" s="155" t="s">
        <v>8405</v>
      </c>
      <c r="P4707" s="156" t="s">
        <v>60</v>
      </c>
      <c r="Q4707" s="157" t="s">
        <v>8211</v>
      </c>
      <c r="R4707" s="158"/>
      <c r="S4707" s="159"/>
      <c r="T4707" s="159" t="s">
        <v>6983</v>
      </c>
      <c r="U4707" s="159" t="s">
        <v>8212</v>
      </c>
      <c r="V4707" s="154">
        <v>46114</v>
      </c>
      <c r="W4707" s="154">
        <v>46150</v>
      </c>
      <c r="X4707" s="154">
        <v>46182</v>
      </c>
      <c r="Y4707" s="160"/>
      <c r="Z4707" s="160"/>
      <c r="AA4707" s="153"/>
      <c r="AB4707" s="153"/>
      <c r="AC4707" s="182" t="e">
        <f t="shared" si="148"/>
        <v>#DIV/0!</v>
      </c>
      <c r="AD4707" s="153" t="e">
        <f t="shared" si="149"/>
        <v>#DIV/0!</v>
      </c>
      <c r="AE4707" s="207"/>
      <c r="AF4707" s="153"/>
      <c r="AG4707" s="159"/>
      <c r="AH4707" s="153"/>
      <c r="AI4707" s="161"/>
      <c r="AJ4707" s="153"/>
      <c r="AK4707" s="153"/>
      <c r="AL4707" s="207"/>
      <c r="AM4707" s="207"/>
      <c r="AN4707" s="207"/>
      <c r="AO4707" s="207"/>
      <c r="AP4707" s="147" t="s">
        <v>54</v>
      </c>
      <c r="AQ4707" s="147"/>
      <c r="AR4707" s="147"/>
      <c r="AS4707" s="209" t="s">
        <v>68</v>
      </c>
      <c r="AT4707" s="223" t="str">
        <f>MONTH(B4707)&amp;"/"&amp;YEAR(B4707)</f>
        <v>3/2026</v>
      </c>
      <c r="AU4707" s="223">
        <f>WEEKNUM(B4707)-WEEKNUM(EOMONTH(B4707,-1)+1)+1</f>
        <v>1</v>
      </c>
      <c r="AV4707" s="209" t="str">
        <f>MONTH(R4707)&amp;"/"&amp;YEAR(R4707)</f>
        <v>1/1900</v>
      </c>
      <c r="AW4707" s="209" t="e">
        <f>WEEKNUM(R4707)-WEEKNUM(EOMONTH(R4707,-1)+1)+1</f>
        <v>#NUM!</v>
      </c>
      <c r="AX4707" s="209">
        <f>IF(BB4707="S",IF(Q4707="1. Aceitou o programa",R4707-B4707,0),0)</f>
        <v>0</v>
      </c>
      <c r="AY4707" s="209">
        <f>IF(BB4707="S",IF(AND(S4707&lt;&gt;"",R4707&lt;&gt;""),S4707-R4707,0),0)</f>
        <v>0</v>
      </c>
      <c r="AZ4707" s="209">
        <f>IF(BB4707="S",IF(Q4707="1. Aceitou o programa",IF(OR(X4707="Não se Aplica",X4707=""),IF(OR(W4707="Não se Aplica",W4707=""),0,W4707-V4707),AVERAGE(X4707-W4707,W4707-V4707)),0),0)</f>
        <v>0</v>
      </c>
      <c r="BA4707" s="209">
        <f>IF(BB4707="S",IF(AND(Q4707="1. Aceitou o programa",AH4707="Realizada"),IFERROR(IF(AG4707="",0,AG4707-R4707),0),0),0)</f>
        <v>0</v>
      </c>
      <c r="BB4707" s="209" t="str">
        <f>_xlfn.XLOOKUP(U4707,'Lista Suspensa'!$AA$20:$AA$23,'Lista Suspensa'!$AB$20:$AB$23,"N/A")</f>
        <v>S</v>
      </c>
    </row>
    <row r="4708" spans="1:54" ht="12" customHeight="1">
      <c r="A4708" s="151" t="s">
        <v>54</v>
      </c>
      <c r="B4708" s="152">
        <v>46083</v>
      </c>
      <c r="C4708" s="153" t="s">
        <v>55</v>
      </c>
      <c r="D4708" s="153" t="s">
        <v>56</v>
      </c>
      <c r="E4708" s="244">
        <v>805555420</v>
      </c>
      <c r="F4708" s="144" t="s">
        <v>8406</v>
      </c>
      <c r="G4708" s="230"/>
      <c r="H4708" s="154">
        <v>23642</v>
      </c>
      <c r="I4708" s="153">
        <v>61</v>
      </c>
      <c r="J4708" s="148" t="s">
        <v>58</v>
      </c>
      <c r="K4708" s="153" t="s">
        <v>59</v>
      </c>
      <c r="L4708" s="153"/>
      <c r="M4708" s="153"/>
      <c r="N4708" s="153">
        <v>100</v>
      </c>
      <c r="O4708" s="155" t="s">
        <v>8407</v>
      </c>
      <c r="P4708" s="156" t="s">
        <v>60</v>
      </c>
      <c r="Q4708" s="157" t="s">
        <v>8211</v>
      </c>
      <c r="R4708" s="158"/>
      <c r="S4708" s="159"/>
      <c r="T4708" s="159" t="s">
        <v>6983</v>
      </c>
      <c r="U4708" s="159" t="s">
        <v>8212</v>
      </c>
      <c r="V4708" s="154">
        <v>46125</v>
      </c>
      <c r="W4708" s="154">
        <v>46150</v>
      </c>
      <c r="X4708" s="154">
        <v>46182</v>
      </c>
      <c r="Y4708" s="160"/>
      <c r="Z4708" s="160"/>
      <c r="AA4708" s="153"/>
      <c r="AB4708" s="153"/>
      <c r="AC4708" s="182" t="e">
        <f t="shared" si="148"/>
        <v>#DIV/0!</v>
      </c>
      <c r="AD4708" s="153" t="e">
        <f t="shared" si="149"/>
        <v>#DIV/0!</v>
      </c>
      <c r="AE4708" s="207"/>
      <c r="AF4708" s="153"/>
      <c r="AG4708" s="159"/>
      <c r="AH4708" s="153"/>
      <c r="AI4708" s="161"/>
      <c r="AJ4708" s="153"/>
      <c r="AK4708" s="153"/>
      <c r="AL4708" s="207"/>
      <c r="AM4708" s="207"/>
      <c r="AN4708" s="207"/>
      <c r="AO4708" s="207"/>
      <c r="AP4708" s="147" t="s">
        <v>54</v>
      </c>
      <c r="AQ4708" s="147"/>
      <c r="AR4708" s="147"/>
      <c r="AS4708" s="209" t="s">
        <v>68</v>
      </c>
      <c r="AT4708" s="223" t="str">
        <f>MONTH(B4708)&amp;"/"&amp;YEAR(B4708)</f>
        <v>3/2026</v>
      </c>
      <c r="AU4708" s="223">
        <f>WEEKNUM(B4708)-WEEKNUM(EOMONTH(B4708,-1)+1)+1</f>
        <v>1</v>
      </c>
      <c r="AV4708" s="209" t="str">
        <f>MONTH(R4708)&amp;"/"&amp;YEAR(R4708)</f>
        <v>1/1900</v>
      </c>
      <c r="AW4708" s="209" t="e">
        <f>WEEKNUM(R4708)-WEEKNUM(EOMONTH(R4708,-1)+1)+1</f>
        <v>#NUM!</v>
      </c>
      <c r="AX4708" s="209">
        <f>IF(BB4708="S",IF(Q4708="1. Aceitou o programa",R4708-B4708,0),0)</f>
        <v>0</v>
      </c>
      <c r="AY4708" s="209">
        <f>IF(BB4708="S",IF(AND(S4708&lt;&gt;"",R4708&lt;&gt;""),S4708-R4708,0),0)</f>
        <v>0</v>
      </c>
      <c r="AZ4708" s="209">
        <f>IF(BB4708="S",IF(Q4708="1. Aceitou o programa",IF(OR(X4708="Não se Aplica",X4708=""),IF(OR(W4708="Não se Aplica",W4708=""),0,W4708-V4708),AVERAGE(X4708-W4708,W4708-V4708)),0),0)</f>
        <v>0</v>
      </c>
      <c r="BA4708" s="209">
        <f>IF(BB4708="S",IF(AND(Q4708="1. Aceitou o programa",AH4708="Realizada"),IFERROR(IF(AG4708="",0,AG4708-R4708),0),0),0)</f>
        <v>0</v>
      </c>
      <c r="BB4708" s="209" t="str">
        <f>_xlfn.XLOOKUP(U4708,'Lista Suspensa'!$AA$20:$AA$23,'Lista Suspensa'!$AB$20:$AB$23,"N/A")</f>
        <v>S</v>
      </c>
    </row>
    <row r="4709" spans="1:54" ht="12" customHeight="1">
      <c r="A4709" s="151" t="s">
        <v>54</v>
      </c>
      <c r="B4709" s="152">
        <v>46083</v>
      </c>
      <c r="C4709" s="153" t="s">
        <v>55</v>
      </c>
      <c r="D4709" s="153" t="s">
        <v>56</v>
      </c>
      <c r="E4709" s="244">
        <v>88327975</v>
      </c>
      <c r="F4709" s="144" t="s">
        <v>8408</v>
      </c>
      <c r="G4709" s="230"/>
      <c r="H4709" s="154">
        <v>23646</v>
      </c>
      <c r="I4709" s="153">
        <v>61</v>
      </c>
      <c r="J4709" s="148" t="s">
        <v>70</v>
      </c>
      <c r="K4709" s="153" t="s">
        <v>59</v>
      </c>
      <c r="L4709" s="153"/>
      <c r="M4709" s="153"/>
      <c r="N4709" s="153">
        <v>80</v>
      </c>
      <c r="O4709" s="155" t="s">
        <v>8409</v>
      </c>
      <c r="P4709" s="156" t="s">
        <v>60</v>
      </c>
      <c r="Q4709" s="157" t="s">
        <v>8211</v>
      </c>
      <c r="R4709" s="158"/>
      <c r="S4709" s="159"/>
      <c r="T4709" s="159" t="s">
        <v>6983</v>
      </c>
      <c r="U4709" s="159" t="s">
        <v>8212</v>
      </c>
      <c r="V4709" s="154">
        <v>46118</v>
      </c>
      <c r="W4709" s="154">
        <v>46150</v>
      </c>
      <c r="X4709" s="154">
        <v>46182</v>
      </c>
      <c r="Y4709" s="160"/>
      <c r="Z4709" s="160"/>
      <c r="AA4709" s="153"/>
      <c r="AB4709" s="153"/>
      <c r="AC4709" s="182" t="e">
        <f t="shared" si="148"/>
        <v>#DIV/0!</v>
      </c>
      <c r="AD4709" s="153" t="e">
        <f t="shared" si="149"/>
        <v>#DIV/0!</v>
      </c>
      <c r="AE4709" s="207"/>
      <c r="AF4709" s="153"/>
      <c r="AG4709" s="159"/>
      <c r="AH4709" s="153"/>
      <c r="AI4709" s="161"/>
      <c r="AJ4709" s="153"/>
      <c r="AK4709" s="153"/>
      <c r="AL4709" s="207"/>
      <c r="AM4709" s="207"/>
      <c r="AN4709" s="207"/>
      <c r="AO4709" s="207"/>
      <c r="AP4709" s="147" t="s">
        <v>54</v>
      </c>
      <c r="AQ4709" s="147"/>
      <c r="AR4709" s="147"/>
      <c r="AS4709" s="209" t="s">
        <v>68</v>
      </c>
      <c r="AT4709" s="223" t="str">
        <f>MONTH(B4709)&amp;"/"&amp;YEAR(B4709)</f>
        <v>3/2026</v>
      </c>
      <c r="AU4709" s="223">
        <f>WEEKNUM(B4709)-WEEKNUM(EOMONTH(B4709,-1)+1)+1</f>
        <v>1</v>
      </c>
      <c r="AV4709" s="209" t="str">
        <f>MONTH(R4709)&amp;"/"&amp;YEAR(R4709)</f>
        <v>1/1900</v>
      </c>
      <c r="AW4709" s="209" t="e">
        <f>WEEKNUM(R4709)-WEEKNUM(EOMONTH(R4709,-1)+1)+1</f>
        <v>#NUM!</v>
      </c>
      <c r="AX4709" s="209">
        <f>IF(BB4709="S",IF(Q4709="1. Aceitou o programa",R4709-B4709,0),0)</f>
        <v>0</v>
      </c>
      <c r="AY4709" s="209">
        <f>IF(BB4709="S",IF(AND(S4709&lt;&gt;"",R4709&lt;&gt;""),S4709-R4709,0),0)</f>
        <v>0</v>
      </c>
      <c r="AZ4709" s="209">
        <f>IF(BB4709="S",IF(Q4709="1. Aceitou o programa",IF(OR(X4709="Não se Aplica",X4709=""),IF(OR(W4709="Não se Aplica",W4709=""),0,W4709-V4709),AVERAGE(X4709-W4709,W4709-V4709)),0),0)</f>
        <v>0</v>
      </c>
      <c r="BA4709" s="209">
        <f>IF(BB4709="S",IF(AND(Q4709="1. Aceitou o programa",AH4709="Realizada"),IFERROR(IF(AG4709="",0,AG4709-R4709),0),0),0)</f>
        <v>0</v>
      </c>
      <c r="BB4709" s="209" t="str">
        <f>_xlfn.XLOOKUP(U4709,'Lista Suspensa'!$AA$20:$AA$23,'Lista Suspensa'!$AB$20:$AB$23,"N/A")</f>
        <v>S</v>
      </c>
    </row>
    <row r="4710" spans="1:54" ht="12" customHeight="1">
      <c r="A4710" s="151" t="s">
        <v>54</v>
      </c>
      <c r="B4710" s="152">
        <v>46083</v>
      </c>
      <c r="C4710" s="153" t="s">
        <v>55</v>
      </c>
      <c r="D4710" s="153" t="s">
        <v>56</v>
      </c>
      <c r="E4710" s="244">
        <v>79896129</v>
      </c>
      <c r="F4710" s="144" t="s">
        <v>8410</v>
      </c>
      <c r="G4710" s="230"/>
      <c r="H4710" s="154">
        <v>23681</v>
      </c>
      <c r="I4710" s="153">
        <v>61</v>
      </c>
      <c r="J4710" s="148" t="s">
        <v>58</v>
      </c>
      <c r="K4710" s="153" t="s">
        <v>59</v>
      </c>
      <c r="L4710" s="153"/>
      <c r="M4710" s="153"/>
      <c r="N4710" s="153">
        <v>40</v>
      </c>
      <c r="O4710" s="155" t="s">
        <v>8411</v>
      </c>
      <c r="P4710" s="156" t="s">
        <v>2026</v>
      </c>
      <c r="Q4710" s="157" t="s">
        <v>8211</v>
      </c>
      <c r="R4710" s="158"/>
      <c r="S4710" s="159"/>
      <c r="T4710" s="159" t="s">
        <v>6983</v>
      </c>
      <c r="U4710" s="159" t="s">
        <v>8212</v>
      </c>
      <c r="V4710" s="154">
        <v>46112</v>
      </c>
      <c r="W4710" s="154">
        <v>46150</v>
      </c>
      <c r="X4710" s="154">
        <v>46182</v>
      </c>
      <c r="Y4710" s="160"/>
      <c r="Z4710" s="160"/>
      <c r="AA4710" s="153"/>
      <c r="AB4710" s="153"/>
      <c r="AC4710" s="182" t="e">
        <f t="shared" si="148"/>
        <v>#DIV/0!</v>
      </c>
      <c r="AD4710" s="153" t="e">
        <f t="shared" si="149"/>
        <v>#DIV/0!</v>
      </c>
      <c r="AE4710" s="207"/>
      <c r="AF4710" s="153"/>
      <c r="AG4710" s="159"/>
      <c r="AH4710" s="153"/>
      <c r="AI4710" s="161"/>
      <c r="AJ4710" s="153"/>
      <c r="AK4710" s="153"/>
      <c r="AL4710" s="207"/>
      <c r="AM4710" s="207"/>
      <c r="AN4710" s="207"/>
      <c r="AO4710" s="207"/>
      <c r="AP4710" s="147" t="s">
        <v>54</v>
      </c>
      <c r="AQ4710" s="147"/>
      <c r="AR4710" s="147"/>
      <c r="AS4710" s="209" t="s">
        <v>68</v>
      </c>
      <c r="AT4710" s="223" t="str">
        <f>MONTH(B4710)&amp;"/"&amp;YEAR(B4710)</f>
        <v>3/2026</v>
      </c>
      <c r="AU4710" s="223">
        <f>WEEKNUM(B4710)-WEEKNUM(EOMONTH(B4710,-1)+1)+1</f>
        <v>1</v>
      </c>
      <c r="AV4710" s="209" t="str">
        <f>MONTH(R4710)&amp;"/"&amp;YEAR(R4710)</f>
        <v>1/1900</v>
      </c>
      <c r="AW4710" s="209" t="e">
        <f>WEEKNUM(R4710)-WEEKNUM(EOMONTH(R4710,-1)+1)+1</f>
        <v>#NUM!</v>
      </c>
      <c r="AX4710" s="209">
        <f>IF(BB4710="S",IF(Q4710="1. Aceitou o programa",R4710-B4710,0),0)</f>
        <v>0</v>
      </c>
      <c r="AY4710" s="209">
        <f>IF(BB4710="S",IF(AND(S4710&lt;&gt;"",R4710&lt;&gt;""),S4710-R4710,0),0)</f>
        <v>0</v>
      </c>
      <c r="AZ4710" s="209">
        <f>IF(BB4710="S",IF(Q4710="1. Aceitou o programa",IF(OR(X4710="Não se Aplica",X4710=""),IF(OR(W4710="Não se Aplica",W4710=""),0,W4710-V4710),AVERAGE(X4710-W4710,W4710-V4710)),0),0)</f>
        <v>0</v>
      </c>
      <c r="BA4710" s="209">
        <f>IF(BB4710="S",IF(AND(Q4710="1. Aceitou o programa",AH4710="Realizada"),IFERROR(IF(AG4710="",0,AG4710-R4710),0),0),0)</f>
        <v>0</v>
      </c>
      <c r="BB4710" s="209" t="str">
        <f>_xlfn.XLOOKUP(U4710,'Lista Suspensa'!$AA$20:$AA$23,'Lista Suspensa'!$AB$20:$AB$23,"N/A")</f>
        <v>S</v>
      </c>
    </row>
    <row r="4711" spans="1:54" ht="12" customHeight="1">
      <c r="A4711" s="151" t="s">
        <v>54</v>
      </c>
      <c r="B4711" s="152">
        <v>46083</v>
      </c>
      <c r="C4711" s="153" t="s">
        <v>55</v>
      </c>
      <c r="D4711" s="153" t="s">
        <v>56</v>
      </c>
      <c r="E4711" s="244">
        <v>79636858</v>
      </c>
      <c r="F4711" s="144" t="s">
        <v>8412</v>
      </c>
      <c r="G4711" s="230"/>
      <c r="H4711" s="154">
        <v>23731</v>
      </c>
      <c r="I4711" s="153">
        <v>61</v>
      </c>
      <c r="J4711" s="148" t="s">
        <v>70</v>
      </c>
      <c r="K4711" s="153" t="s">
        <v>59</v>
      </c>
      <c r="L4711" s="153"/>
      <c r="M4711" s="153"/>
      <c r="N4711" s="153">
        <v>40</v>
      </c>
      <c r="O4711" s="155">
        <v>1199391453</v>
      </c>
      <c r="P4711" s="156" t="s">
        <v>60</v>
      </c>
      <c r="Q4711" s="157" t="s">
        <v>8211</v>
      </c>
      <c r="R4711" s="158"/>
      <c r="S4711" s="159"/>
      <c r="T4711" s="159" t="s">
        <v>6983</v>
      </c>
      <c r="U4711" s="159" t="s">
        <v>8212</v>
      </c>
      <c r="V4711" s="154">
        <v>46118</v>
      </c>
      <c r="W4711" s="154">
        <v>46155</v>
      </c>
      <c r="X4711" s="154">
        <v>46182</v>
      </c>
      <c r="Y4711" s="160"/>
      <c r="Z4711" s="160"/>
      <c r="AA4711" s="153"/>
      <c r="AB4711" s="153"/>
      <c r="AC4711" s="182" t="e">
        <f t="shared" si="148"/>
        <v>#DIV/0!</v>
      </c>
      <c r="AD4711" s="153" t="e">
        <f t="shared" si="149"/>
        <v>#DIV/0!</v>
      </c>
      <c r="AE4711" s="207"/>
      <c r="AF4711" s="153"/>
      <c r="AG4711" s="159"/>
      <c r="AH4711" s="153"/>
      <c r="AI4711" s="161"/>
      <c r="AJ4711" s="153"/>
      <c r="AK4711" s="153"/>
      <c r="AL4711" s="207"/>
      <c r="AM4711" s="207"/>
      <c r="AN4711" s="207"/>
      <c r="AO4711" s="207"/>
      <c r="AP4711" s="147" t="s">
        <v>54</v>
      </c>
      <c r="AQ4711" s="147"/>
      <c r="AR4711" s="147"/>
      <c r="AS4711" s="209" t="s">
        <v>68</v>
      </c>
      <c r="AT4711" s="223" t="str">
        <f>MONTH(B4711)&amp;"/"&amp;YEAR(B4711)</f>
        <v>3/2026</v>
      </c>
      <c r="AU4711" s="223">
        <f>WEEKNUM(B4711)-WEEKNUM(EOMONTH(B4711,-1)+1)+1</f>
        <v>1</v>
      </c>
      <c r="AV4711" s="209" t="str">
        <f>MONTH(R4711)&amp;"/"&amp;YEAR(R4711)</f>
        <v>1/1900</v>
      </c>
      <c r="AW4711" s="209" t="e">
        <f>WEEKNUM(R4711)-WEEKNUM(EOMONTH(R4711,-1)+1)+1</f>
        <v>#NUM!</v>
      </c>
      <c r="AX4711" s="209">
        <f>IF(BB4711="S",IF(Q4711="1. Aceitou o programa",R4711-B4711,0),0)</f>
        <v>0</v>
      </c>
      <c r="AY4711" s="209">
        <f>IF(BB4711="S",IF(AND(S4711&lt;&gt;"",R4711&lt;&gt;""),S4711-R4711,0),0)</f>
        <v>0</v>
      </c>
      <c r="AZ4711" s="209">
        <f>IF(BB4711="S",IF(Q4711="1. Aceitou o programa",IF(OR(X4711="Não se Aplica",X4711=""),IF(OR(W4711="Não se Aplica",W4711=""),0,W4711-V4711),AVERAGE(X4711-W4711,W4711-V4711)),0),0)</f>
        <v>0</v>
      </c>
      <c r="BA4711" s="209">
        <f>IF(BB4711="S",IF(AND(Q4711="1. Aceitou o programa",AH4711="Realizada"),IFERROR(IF(AG4711="",0,AG4711-R4711),0),0),0)</f>
        <v>0</v>
      </c>
      <c r="BB4711" s="209" t="str">
        <f>_xlfn.XLOOKUP(U4711,'Lista Suspensa'!$AA$20:$AA$23,'Lista Suspensa'!$AB$20:$AB$23,"N/A")</f>
        <v>S</v>
      </c>
    </row>
    <row r="4712" spans="1:54" ht="12" customHeight="1">
      <c r="A4712" s="151" t="s">
        <v>54</v>
      </c>
      <c r="B4712" s="152">
        <v>46083</v>
      </c>
      <c r="C4712" s="153" t="s">
        <v>55</v>
      </c>
      <c r="D4712" s="153" t="s">
        <v>56</v>
      </c>
      <c r="E4712" s="244">
        <v>451248635</v>
      </c>
      <c r="F4712" s="144" t="s">
        <v>8413</v>
      </c>
      <c r="G4712" s="230"/>
      <c r="H4712" s="154">
        <v>23805</v>
      </c>
      <c r="I4712" s="153">
        <v>61</v>
      </c>
      <c r="J4712" s="148" t="s">
        <v>70</v>
      </c>
      <c r="K4712" s="153" t="s">
        <v>59</v>
      </c>
      <c r="L4712" s="153"/>
      <c r="M4712" s="153"/>
      <c r="N4712" s="153">
        <v>200</v>
      </c>
      <c r="O4712" s="155">
        <v>11970676458</v>
      </c>
      <c r="P4712" s="156" t="s">
        <v>60</v>
      </c>
      <c r="Q4712" s="157" t="s">
        <v>8211</v>
      </c>
      <c r="R4712" s="158"/>
      <c r="S4712" s="159"/>
      <c r="T4712" s="159" t="s">
        <v>6983</v>
      </c>
      <c r="U4712" s="159" t="s">
        <v>8212</v>
      </c>
      <c r="V4712" s="154">
        <v>46126</v>
      </c>
      <c r="W4712" s="154">
        <v>46150</v>
      </c>
      <c r="X4712" s="154">
        <v>46182</v>
      </c>
      <c r="Y4712" s="160"/>
      <c r="Z4712" s="160"/>
      <c r="AA4712" s="153"/>
      <c r="AB4712" s="153"/>
      <c r="AC4712" s="182" t="e">
        <f t="shared" si="148"/>
        <v>#DIV/0!</v>
      </c>
      <c r="AD4712" s="153" t="e">
        <f t="shared" si="149"/>
        <v>#DIV/0!</v>
      </c>
      <c r="AE4712" s="207"/>
      <c r="AF4712" s="153"/>
      <c r="AG4712" s="159"/>
      <c r="AH4712" s="153"/>
      <c r="AI4712" s="161"/>
      <c r="AJ4712" s="153"/>
      <c r="AK4712" s="153"/>
      <c r="AL4712" s="207"/>
      <c r="AM4712" s="207"/>
      <c r="AN4712" s="207"/>
      <c r="AO4712" s="207"/>
      <c r="AP4712" s="147" t="s">
        <v>54</v>
      </c>
      <c r="AQ4712" s="147"/>
      <c r="AR4712" s="147"/>
      <c r="AS4712" s="209" t="s">
        <v>68</v>
      </c>
      <c r="AT4712" s="223" t="str">
        <f>MONTH(B4712)&amp;"/"&amp;YEAR(B4712)</f>
        <v>3/2026</v>
      </c>
      <c r="AU4712" s="223">
        <f>WEEKNUM(B4712)-WEEKNUM(EOMONTH(B4712,-1)+1)+1</f>
        <v>1</v>
      </c>
      <c r="AV4712" s="209" t="str">
        <f>MONTH(R4712)&amp;"/"&amp;YEAR(R4712)</f>
        <v>1/1900</v>
      </c>
      <c r="AW4712" s="209" t="e">
        <f>WEEKNUM(R4712)-WEEKNUM(EOMONTH(R4712,-1)+1)+1</f>
        <v>#NUM!</v>
      </c>
      <c r="AX4712" s="209">
        <f>IF(BB4712="S",IF(Q4712="1. Aceitou o programa",R4712-B4712,0),0)</f>
        <v>0</v>
      </c>
      <c r="AY4712" s="209">
        <f>IF(BB4712="S",IF(AND(S4712&lt;&gt;"",R4712&lt;&gt;""),S4712-R4712,0),0)</f>
        <v>0</v>
      </c>
      <c r="AZ4712" s="209">
        <f>IF(BB4712="S",IF(Q4712="1. Aceitou o programa",IF(OR(X4712="Não se Aplica",X4712=""),IF(OR(W4712="Não se Aplica",W4712=""),0,W4712-V4712),AVERAGE(X4712-W4712,W4712-V4712)),0),0)</f>
        <v>0</v>
      </c>
      <c r="BA4712" s="209">
        <f>IF(BB4712="S",IF(AND(Q4712="1. Aceitou o programa",AH4712="Realizada"),IFERROR(IF(AG4712="",0,AG4712-R4712),0),0),0)</f>
        <v>0</v>
      </c>
      <c r="BB4712" s="209" t="str">
        <f>_xlfn.XLOOKUP(U4712,'Lista Suspensa'!$AA$20:$AA$23,'Lista Suspensa'!$AB$20:$AB$23,"N/A")</f>
        <v>S</v>
      </c>
    </row>
    <row r="4713" spans="1:54" ht="12" customHeight="1">
      <c r="A4713" s="151" t="s">
        <v>54</v>
      </c>
      <c r="B4713" s="152">
        <v>46083</v>
      </c>
      <c r="C4713" s="153" t="s">
        <v>55</v>
      </c>
      <c r="D4713" s="153" t="s">
        <v>56</v>
      </c>
      <c r="E4713" s="244">
        <v>86619577</v>
      </c>
      <c r="F4713" s="144" t="s">
        <v>8414</v>
      </c>
      <c r="G4713" s="230"/>
      <c r="H4713" s="154">
        <v>23918</v>
      </c>
      <c r="I4713" s="153">
        <v>60</v>
      </c>
      <c r="J4713" s="148" t="s">
        <v>58</v>
      </c>
      <c r="K4713" s="153" t="s">
        <v>59</v>
      </c>
      <c r="L4713" s="153"/>
      <c r="M4713" s="153"/>
      <c r="N4713" s="153">
        <v>600</v>
      </c>
      <c r="O4713" s="155" t="s">
        <v>8415</v>
      </c>
      <c r="P4713" s="156" t="s">
        <v>60</v>
      </c>
      <c r="Q4713" s="157" t="s">
        <v>8211</v>
      </c>
      <c r="R4713" s="158"/>
      <c r="S4713" s="159"/>
      <c r="T4713" s="159" t="s">
        <v>6983</v>
      </c>
      <c r="U4713" s="159" t="s">
        <v>8212</v>
      </c>
      <c r="V4713" s="154">
        <v>46114</v>
      </c>
      <c r="W4713" s="154">
        <v>46150</v>
      </c>
      <c r="X4713" s="154">
        <v>46182</v>
      </c>
      <c r="Y4713" s="160"/>
      <c r="Z4713" s="160"/>
      <c r="AA4713" s="153"/>
      <c r="AB4713" s="153"/>
      <c r="AC4713" s="182" t="e">
        <f t="shared" si="148"/>
        <v>#DIV/0!</v>
      </c>
      <c r="AD4713" s="153" t="e">
        <f t="shared" si="149"/>
        <v>#DIV/0!</v>
      </c>
      <c r="AE4713" s="207"/>
      <c r="AF4713" s="153"/>
      <c r="AG4713" s="159"/>
      <c r="AH4713" s="153"/>
      <c r="AI4713" s="161"/>
      <c r="AJ4713" s="153"/>
      <c r="AK4713" s="153"/>
      <c r="AL4713" s="207"/>
      <c r="AM4713" s="207"/>
      <c r="AN4713" s="207"/>
      <c r="AO4713" s="207"/>
      <c r="AP4713" s="147" t="s">
        <v>54</v>
      </c>
      <c r="AQ4713" s="147"/>
      <c r="AR4713" s="147"/>
      <c r="AS4713" s="209" t="s">
        <v>68</v>
      </c>
      <c r="AT4713" s="223" t="str">
        <f>MONTH(B4713)&amp;"/"&amp;YEAR(B4713)</f>
        <v>3/2026</v>
      </c>
      <c r="AU4713" s="223">
        <f>WEEKNUM(B4713)-WEEKNUM(EOMONTH(B4713,-1)+1)+1</f>
        <v>1</v>
      </c>
      <c r="AV4713" s="209" t="str">
        <f>MONTH(R4713)&amp;"/"&amp;YEAR(R4713)</f>
        <v>1/1900</v>
      </c>
      <c r="AW4713" s="209" t="e">
        <f>WEEKNUM(R4713)-WEEKNUM(EOMONTH(R4713,-1)+1)+1</f>
        <v>#NUM!</v>
      </c>
      <c r="AX4713" s="209">
        <f>IF(BB4713="S",IF(Q4713="1. Aceitou o programa",R4713-B4713,0),0)</f>
        <v>0</v>
      </c>
      <c r="AY4713" s="209">
        <f>IF(BB4713="S",IF(AND(S4713&lt;&gt;"",R4713&lt;&gt;""),S4713-R4713,0),0)</f>
        <v>0</v>
      </c>
      <c r="AZ4713" s="209">
        <f>IF(BB4713="S",IF(Q4713="1. Aceitou o programa",IF(OR(X4713="Não se Aplica",X4713=""),IF(OR(W4713="Não se Aplica",W4713=""),0,W4713-V4713),AVERAGE(X4713-W4713,W4713-V4713)),0),0)</f>
        <v>0</v>
      </c>
      <c r="BA4713" s="209">
        <f>IF(BB4713="S",IF(AND(Q4713="1. Aceitou o programa",AH4713="Realizada"),IFERROR(IF(AG4713="",0,AG4713-R4713),0),0),0)</f>
        <v>0</v>
      </c>
      <c r="BB4713" s="209" t="str">
        <f>_xlfn.XLOOKUP(U4713,'Lista Suspensa'!$AA$20:$AA$23,'Lista Suspensa'!$AB$20:$AB$23,"N/A")</f>
        <v>S</v>
      </c>
    </row>
    <row r="4714" spans="1:54" ht="12" customHeight="1">
      <c r="A4714" s="151" t="s">
        <v>54</v>
      </c>
      <c r="B4714" s="152">
        <v>46083</v>
      </c>
      <c r="C4714" s="153" t="s">
        <v>55</v>
      </c>
      <c r="D4714" s="153" t="s">
        <v>56</v>
      </c>
      <c r="E4714" s="244">
        <v>87475449</v>
      </c>
      <c r="F4714" s="144" t="s">
        <v>8416</v>
      </c>
      <c r="G4714" s="230"/>
      <c r="H4714" s="154">
        <v>24063</v>
      </c>
      <c r="I4714" s="153">
        <v>60</v>
      </c>
      <c r="J4714" s="148" t="s">
        <v>58</v>
      </c>
      <c r="K4714" s="153" t="s">
        <v>59</v>
      </c>
      <c r="L4714" s="153"/>
      <c r="M4714" s="153"/>
      <c r="N4714" s="153">
        <v>80</v>
      </c>
      <c r="O4714" s="155">
        <v>11947099979</v>
      </c>
      <c r="P4714" s="156" t="s">
        <v>60</v>
      </c>
      <c r="Q4714" s="157" t="s">
        <v>8211</v>
      </c>
      <c r="R4714" s="158"/>
      <c r="S4714" s="159"/>
      <c r="T4714" s="159" t="s">
        <v>6983</v>
      </c>
      <c r="U4714" s="159" t="s">
        <v>8212</v>
      </c>
      <c r="V4714" s="154">
        <v>46118</v>
      </c>
      <c r="W4714" s="154">
        <v>46150</v>
      </c>
      <c r="X4714" s="154">
        <v>46182</v>
      </c>
      <c r="Y4714" s="160"/>
      <c r="Z4714" s="160"/>
      <c r="AA4714" s="153"/>
      <c r="AB4714" s="153"/>
      <c r="AC4714" s="182" t="e">
        <f t="shared" si="148"/>
        <v>#DIV/0!</v>
      </c>
      <c r="AD4714" s="153" t="e">
        <f t="shared" si="149"/>
        <v>#DIV/0!</v>
      </c>
      <c r="AE4714" s="207"/>
      <c r="AF4714" s="153"/>
      <c r="AG4714" s="159"/>
      <c r="AH4714" s="153"/>
      <c r="AI4714" s="161"/>
      <c r="AJ4714" s="153"/>
      <c r="AK4714" s="153"/>
      <c r="AL4714" s="207"/>
      <c r="AM4714" s="207"/>
      <c r="AN4714" s="207"/>
      <c r="AO4714" s="207"/>
      <c r="AP4714" s="147" t="s">
        <v>54</v>
      </c>
      <c r="AQ4714" s="147"/>
      <c r="AR4714" s="147"/>
      <c r="AS4714" s="209" t="s">
        <v>68</v>
      </c>
      <c r="AT4714" s="223" t="str">
        <f>MONTH(B4714)&amp;"/"&amp;YEAR(B4714)</f>
        <v>3/2026</v>
      </c>
      <c r="AU4714" s="223">
        <f>WEEKNUM(B4714)-WEEKNUM(EOMONTH(B4714,-1)+1)+1</f>
        <v>1</v>
      </c>
      <c r="AV4714" s="209" t="str">
        <f>MONTH(R4714)&amp;"/"&amp;YEAR(R4714)</f>
        <v>1/1900</v>
      </c>
      <c r="AW4714" s="209" t="e">
        <f>WEEKNUM(R4714)-WEEKNUM(EOMONTH(R4714,-1)+1)+1</f>
        <v>#NUM!</v>
      </c>
      <c r="AX4714" s="209">
        <f>IF(BB4714="S",IF(Q4714="1. Aceitou o programa",R4714-B4714,0),0)</f>
        <v>0</v>
      </c>
      <c r="AY4714" s="209">
        <f>IF(BB4714="S",IF(AND(S4714&lt;&gt;"",R4714&lt;&gt;""),S4714-R4714,0),0)</f>
        <v>0</v>
      </c>
      <c r="AZ4714" s="209">
        <f>IF(BB4714="S",IF(Q4714="1. Aceitou o programa",IF(OR(X4714="Não se Aplica",X4714=""),IF(OR(W4714="Não se Aplica",W4714=""),0,W4714-V4714),AVERAGE(X4714-W4714,W4714-V4714)),0),0)</f>
        <v>0</v>
      </c>
      <c r="BA4714" s="209">
        <f>IF(BB4714="S",IF(AND(Q4714="1. Aceitou o programa",AH4714="Realizada"),IFERROR(IF(AG4714="",0,AG4714-R4714),0),0),0)</f>
        <v>0</v>
      </c>
      <c r="BB4714" s="209" t="str">
        <f>_xlfn.XLOOKUP(U4714,'Lista Suspensa'!$AA$20:$AA$23,'Lista Suspensa'!$AB$20:$AB$23,"N/A")</f>
        <v>S</v>
      </c>
    </row>
    <row r="4715" spans="1:54" ht="12" customHeight="1">
      <c r="A4715" s="151" t="s">
        <v>54</v>
      </c>
      <c r="B4715" s="152">
        <v>46083</v>
      </c>
      <c r="C4715" s="153" t="s">
        <v>55</v>
      </c>
      <c r="D4715" s="153" t="s">
        <v>56</v>
      </c>
      <c r="E4715" s="244">
        <v>78390434</v>
      </c>
      <c r="F4715" s="144" t="s">
        <v>8417</v>
      </c>
      <c r="G4715" s="230"/>
      <c r="H4715" s="154">
        <v>24065</v>
      </c>
      <c r="I4715" s="153">
        <v>60</v>
      </c>
      <c r="J4715" s="148" t="s">
        <v>70</v>
      </c>
      <c r="K4715" s="153" t="s">
        <v>59</v>
      </c>
      <c r="L4715" s="153"/>
      <c r="M4715" s="153"/>
      <c r="N4715" s="153">
        <v>380</v>
      </c>
      <c r="O4715" s="155" t="s">
        <v>8418</v>
      </c>
      <c r="P4715" s="156" t="s">
        <v>60</v>
      </c>
      <c r="Q4715" s="157" t="s">
        <v>8211</v>
      </c>
      <c r="R4715" s="158"/>
      <c r="S4715" s="159"/>
      <c r="T4715" s="159" t="s">
        <v>6983</v>
      </c>
      <c r="U4715" s="159" t="s">
        <v>8212</v>
      </c>
      <c r="V4715" s="154">
        <v>46113</v>
      </c>
      <c r="W4715" s="154">
        <v>46150</v>
      </c>
      <c r="X4715" s="154">
        <v>46182</v>
      </c>
      <c r="Y4715" s="160"/>
      <c r="Z4715" s="160"/>
      <c r="AA4715" s="153"/>
      <c r="AB4715" s="153"/>
      <c r="AC4715" s="182" t="e">
        <f t="shared" si="148"/>
        <v>#DIV/0!</v>
      </c>
      <c r="AD4715" s="153" t="e">
        <f t="shared" si="149"/>
        <v>#DIV/0!</v>
      </c>
      <c r="AE4715" s="207"/>
      <c r="AF4715" s="153"/>
      <c r="AG4715" s="159"/>
      <c r="AH4715" s="153"/>
      <c r="AI4715" s="161"/>
      <c r="AJ4715" s="153"/>
      <c r="AK4715" s="153"/>
      <c r="AL4715" s="207"/>
      <c r="AM4715" s="207"/>
      <c r="AN4715" s="207"/>
      <c r="AO4715" s="207"/>
      <c r="AP4715" s="147" t="s">
        <v>54</v>
      </c>
      <c r="AQ4715" s="147"/>
      <c r="AR4715" s="147"/>
      <c r="AS4715" s="209" t="s">
        <v>68</v>
      </c>
      <c r="AT4715" s="223" t="str">
        <f>MONTH(B4715)&amp;"/"&amp;YEAR(B4715)</f>
        <v>3/2026</v>
      </c>
      <c r="AU4715" s="223">
        <f>WEEKNUM(B4715)-WEEKNUM(EOMONTH(B4715,-1)+1)+1</f>
        <v>1</v>
      </c>
      <c r="AV4715" s="209" t="str">
        <f>MONTH(R4715)&amp;"/"&amp;YEAR(R4715)</f>
        <v>1/1900</v>
      </c>
      <c r="AW4715" s="209" t="e">
        <f>WEEKNUM(R4715)-WEEKNUM(EOMONTH(R4715,-1)+1)+1</f>
        <v>#NUM!</v>
      </c>
      <c r="AX4715" s="209">
        <f>IF(BB4715="S",IF(Q4715="1. Aceitou o programa",R4715-B4715,0),0)</f>
        <v>0</v>
      </c>
      <c r="AY4715" s="209">
        <f>IF(BB4715="S",IF(AND(S4715&lt;&gt;"",R4715&lt;&gt;""),S4715-R4715,0),0)</f>
        <v>0</v>
      </c>
      <c r="AZ4715" s="209">
        <f>IF(BB4715="S",IF(Q4715="1. Aceitou o programa",IF(OR(X4715="Não se Aplica",X4715=""),IF(OR(W4715="Não se Aplica",W4715=""),0,W4715-V4715),AVERAGE(X4715-W4715,W4715-V4715)),0),0)</f>
        <v>0</v>
      </c>
      <c r="BA4715" s="209">
        <f>IF(BB4715="S",IF(AND(Q4715="1. Aceitou o programa",AH4715="Realizada"),IFERROR(IF(AG4715="",0,AG4715-R4715),0),0),0)</f>
        <v>0</v>
      </c>
      <c r="BB4715" s="209" t="str">
        <f>_xlfn.XLOOKUP(U4715,'Lista Suspensa'!$AA$20:$AA$23,'Lista Suspensa'!$AB$20:$AB$23,"N/A")</f>
        <v>S</v>
      </c>
    </row>
    <row r="4716" spans="1:54" ht="12" customHeight="1">
      <c r="A4716" s="151" t="s">
        <v>54</v>
      </c>
      <c r="B4716" s="152">
        <v>46083</v>
      </c>
      <c r="C4716" s="153" t="s">
        <v>55</v>
      </c>
      <c r="D4716" s="153" t="s">
        <v>56</v>
      </c>
      <c r="E4716" s="244">
        <v>92683290</v>
      </c>
      <c r="F4716" s="144" t="s">
        <v>8419</v>
      </c>
      <c r="G4716" s="230"/>
      <c r="H4716" s="154">
        <v>24117</v>
      </c>
      <c r="I4716" s="153">
        <v>60</v>
      </c>
      <c r="J4716" s="148" t="s">
        <v>70</v>
      </c>
      <c r="K4716" s="153" t="s">
        <v>59</v>
      </c>
      <c r="L4716" s="153"/>
      <c r="M4716" s="153"/>
      <c r="N4716" s="153">
        <v>380</v>
      </c>
      <c r="O4716" s="155" t="s">
        <v>8420</v>
      </c>
      <c r="P4716" s="156" t="s">
        <v>60</v>
      </c>
      <c r="Q4716" s="157" t="s">
        <v>8211</v>
      </c>
      <c r="R4716" s="158"/>
      <c r="S4716" s="159"/>
      <c r="T4716" s="159" t="s">
        <v>6983</v>
      </c>
      <c r="U4716" s="159" t="s">
        <v>8212</v>
      </c>
      <c r="V4716" s="154">
        <v>46125</v>
      </c>
      <c r="W4716" s="154">
        <v>46150</v>
      </c>
      <c r="X4716" s="154">
        <v>46182</v>
      </c>
      <c r="Y4716" s="160"/>
      <c r="Z4716" s="160"/>
      <c r="AA4716" s="153"/>
      <c r="AB4716" s="153"/>
      <c r="AC4716" s="182" t="e">
        <f t="shared" si="148"/>
        <v>#DIV/0!</v>
      </c>
      <c r="AD4716" s="153" t="e">
        <f t="shared" si="149"/>
        <v>#DIV/0!</v>
      </c>
      <c r="AE4716" s="207"/>
      <c r="AF4716" s="153"/>
      <c r="AG4716" s="159"/>
      <c r="AH4716" s="153"/>
      <c r="AI4716" s="161"/>
      <c r="AJ4716" s="153"/>
      <c r="AK4716" s="153"/>
      <c r="AL4716" s="207"/>
      <c r="AM4716" s="207"/>
      <c r="AN4716" s="207"/>
      <c r="AO4716" s="207"/>
      <c r="AP4716" s="147" t="s">
        <v>54</v>
      </c>
      <c r="AQ4716" s="147"/>
      <c r="AR4716" s="147"/>
      <c r="AS4716" s="209" t="s">
        <v>68</v>
      </c>
      <c r="AT4716" s="223" t="str">
        <f>MONTH(B4716)&amp;"/"&amp;YEAR(B4716)</f>
        <v>3/2026</v>
      </c>
      <c r="AU4716" s="223">
        <f>WEEKNUM(B4716)-WEEKNUM(EOMONTH(B4716,-1)+1)+1</f>
        <v>1</v>
      </c>
      <c r="AV4716" s="209" t="str">
        <f>MONTH(R4716)&amp;"/"&amp;YEAR(R4716)</f>
        <v>1/1900</v>
      </c>
      <c r="AW4716" s="209" t="e">
        <f>WEEKNUM(R4716)-WEEKNUM(EOMONTH(R4716,-1)+1)+1</f>
        <v>#NUM!</v>
      </c>
      <c r="AX4716" s="209">
        <f>IF(BB4716="S",IF(Q4716="1. Aceitou o programa",R4716-B4716,0),0)</f>
        <v>0</v>
      </c>
      <c r="AY4716" s="209">
        <f>IF(BB4716="S",IF(AND(S4716&lt;&gt;"",R4716&lt;&gt;""),S4716-R4716,0),0)</f>
        <v>0</v>
      </c>
      <c r="AZ4716" s="209">
        <f>IF(BB4716="S",IF(Q4716="1. Aceitou o programa",IF(OR(X4716="Não se Aplica",X4716=""),IF(OR(W4716="Não se Aplica",W4716=""),0,W4716-V4716),AVERAGE(X4716-W4716,W4716-V4716)),0),0)</f>
        <v>0</v>
      </c>
      <c r="BA4716" s="209">
        <f>IF(BB4716="S",IF(AND(Q4716="1. Aceitou o programa",AH4716="Realizada"),IFERROR(IF(AG4716="",0,AG4716-R4716),0),0),0)</f>
        <v>0</v>
      </c>
      <c r="BB4716" s="209" t="str">
        <f>_xlfn.XLOOKUP(U4716,'Lista Suspensa'!$AA$20:$AA$23,'Lista Suspensa'!$AB$20:$AB$23,"N/A")</f>
        <v>S</v>
      </c>
    </row>
    <row r="4717" spans="1:54" ht="12" customHeight="1">
      <c r="A4717" s="151" t="s">
        <v>54</v>
      </c>
      <c r="B4717" s="152">
        <v>46083</v>
      </c>
      <c r="C4717" s="153" t="s">
        <v>55</v>
      </c>
      <c r="D4717" s="153" t="s">
        <v>56</v>
      </c>
      <c r="E4717" s="244">
        <v>451248643</v>
      </c>
      <c r="F4717" s="144" t="s">
        <v>8421</v>
      </c>
      <c r="G4717" s="230"/>
      <c r="H4717" s="154">
        <v>24158</v>
      </c>
      <c r="I4717" s="153">
        <v>60</v>
      </c>
      <c r="J4717" s="148" t="s">
        <v>70</v>
      </c>
      <c r="K4717" s="153" t="s">
        <v>59</v>
      </c>
      <c r="L4717" s="153"/>
      <c r="M4717" s="153"/>
      <c r="N4717" s="153">
        <v>200</v>
      </c>
      <c r="O4717" s="155">
        <v>11970676458</v>
      </c>
      <c r="P4717" s="156" t="s">
        <v>60</v>
      </c>
      <c r="Q4717" s="157" t="s">
        <v>8211</v>
      </c>
      <c r="R4717" s="158"/>
      <c r="S4717" s="159"/>
      <c r="T4717" s="159" t="s">
        <v>6983</v>
      </c>
      <c r="U4717" s="159" t="s">
        <v>8212</v>
      </c>
      <c r="V4717" s="154">
        <v>46126</v>
      </c>
      <c r="W4717" s="154">
        <v>46150</v>
      </c>
      <c r="X4717" s="154">
        <v>46182</v>
      </c>
      <c r="Y4717" s="160"/>
      <c r="Z4717" s="160"/>
      <c r="AA4717" s="153"/>
      <c r="AB4717" s="153"/>
      <c r="AC4717" s="182" t="e">
        <f t="shared" si="148"/>
        <v>#DIV/0!</v>
      </c>
      <c r="AD4717" s="153" t="e">
        <f t="shared" si="149"/>
        <v>#DIV/0!</v>
      </c>
      <c r="AE4717" s="207"/>
      <c r="AF4717" s="153"/>
      <c r="AG4717" s="159"/>
      <c r="AH4717" s="153"/>
      <c r="AI4717" s="161"/>
      <c r="AJ4717" s="153"/>
      <c r="AK4717" s="153"/>
      <c r="AL4717" s="207"/>
      <c r="AM4717" s="207"/>
      <c r="AN4717" s="207"/>
      <c r="AO4717" s="207"/>
      <c r="AP4717" s="147" t="s">
        <v>54</v>
      </c>
      <c r="AQ4717" s="147"/>
      <c r="AR4717" s="147"/>
      <c r="AS4717" s="209" t="s">
        <v>68</v>
      </c>
      <c r="AT4717" s="223" t="str">
        <f>MONTH(B4717)&amp;"/"&amp;YEAR(B4717)</f>
        <v>3/2026</v>
      </c>
      <c r="AU4717" s="223">
        <f>WEEKNUM(B4717)-WEEKNUM(EOMONTH(B4717,-1)+1)+1</f>
        <v>1</v>
      </c>
      <c r="AV4717" s="209" t="str">
        <f>MONTH(R4717)&amp;"/"&amp;YEAR(R4717)</f>
        <v>1/1900</v>
      </c>
      <c r="AW4717" s="209" t="e">
        <f>WEEKNUM(R4717)-WEEKNUM(EOMONTH(R4717,-1)+1)+1</f>
        <v>#NUM!</v>
      </c>
      <c r="AX4717" s="209">
        <f>IF(BB4717="S",IF(Q4717="1. Aceitou o programa",R4717-B4717,0),0)</f>
        <v>0</v>
      </c>
      <c r="AY4717" s="209">
        <f>IF(BB4717="S",IF(AND(S4717&lt;&gt;"",R4717&lt;&gt;""),S4717-R4717,0),0)</f>
        <v>0</v>
      </c>
      <c r="AZ4717" s="209">
        <f>IF(BB4717="S",IF(Q4717="1. Aceitou o programa",IF(OR(X4717="Não se Aplica",X4717=""),IF(OR(W4717="Não se Aplica",W4717=""),0,W4717-V4717),AVERAGE(X4717-W4717,W4717-V4717)),0),0)</f>
        <v>0</v>
      </c>
      <c r="BA4717" s="209">
        <f>IF(BB4717="S",IF(AND(Q4717="1. Aceitou o programa",AH4717="Realizada"),IFERROR(IF(AG4717="",0,AG4717-R4717),0),0),0)</f>
        <v>0</v>
      </c>
      <c r="BB4717" s="209" t="str">
        <f>_xlfn.XLOOKUP(U4717,'Lista Suspensa'!$AA$20:$AA$23,'Lista Suspensa'!$AB$20:$AB$23,"N/A")</f>
        <v>S</v>
      </c>
    </row>
    <row r="4718" spans="1:54" ht="12" customHeight="1">
      <c r="A4718" s="151" t="s">
        <v>54</v>
      </c>
      <c r="B4718" s="152">
        <v>46083</v>
      </c>
      <c r="C4718" s="153" t="s">
        <v>55</v>
      </c>
      <c r="D4718" s="153" t="s">
        <v>56</v>
      </c>
      <c r="E4718" s="244">
        <v>81875737</v>
      </c>
      <c r="F4718" s="144" t="s">
        <v>8422</v>
      </c>
      <c r="G4718" s="230"/>
      <c r="H4718" s="154">
        <v>24174</v>
      </c>
      <c r="I4718" s="153">
        <v>60</v>
      </c>
      <c r="J4718" s="148" t="s">
        <v>70</v>
      </c>
      <c r="K4718" s="153" t="s">
        <v>59</v>
      </c>
      <c r="L4718" s="153"/>
      <c r="M4718" s="153"/>
      <c r="N4718" s="153">
        <v>40</v>
      </c>
      <c r="O4718" s="155" t="s">
        <v>8423</v>
      </c>
      <c r="P4718" s="156" t="s">
        <v>60</v>
      </c>
      <c r="Q4718" s="157" t="s">
        <v>8211</v>
      </c>
      <c r="R4718" s="158"/>
      <c r="S4718" s="159"/>
      <c r="T4718" s="159" t="s">
        <v>6983</v>
      </c>
      <c r="U4718" s="159" t="s">
        <v>8212</v>
      </c>
      <c r="V4718" s="154">
        <v>46114</v>
      </c>
      <c r="W4718" s="154">
        <v>46150</v>
      </c>
      <c r="X4718" s="154">
        <v>46182</v>
      </c>
      <c r="Y4718" s="160"/>
      <c r="Z4718" s="160"/>
      <c r="AA4718" s="153"/>
      <c r="AB4718" s="153"/>
      <c r="AC4718" s="182" t="e">
        <f t="shared" si="148"/>
        <v>#DIV/0!</v>
      </c>
      <c r="AD4718" s="153" t="e">
        <f t="shared" si="149"/>
        <v>#DIV/0!</v>
      </c>
      <c r="AE4718" s="207"/>
      <c r="AF4718" s="153"/>
      <c r="AG4718" s="159"/>
      <c r="AH4718" s="153"/>
      <c r="AI4718" s="161"/>
      <c r="AJ4718" s="153"/>
      <c r="AK4718" s="153"/>
      <c r="AL4718" s="207"/>
      <c r="AM4718" s="207"/>
      <c r="AN4718" s="207"/>
      <c r="AO4718" s="207"/>
      <c r="AP4718" s="147" t="s">
        <v>54</v>
      </c>
      <c r="AQ4718" s="147"/>
      <c r="AR4718" s="147"/>
      <c r="AS4718" s="209" t="s">
        <v>68</v>
      </c>
      <c r="AT4718" s="223" t="str">
        <f>MONTH(B4718)&amp;"/"&amp;YEAR(B4718)</f>
        <v>3/2026</v>
      </c>
      <c r="AU4718" s="223">
        <f>WEEKNUM(B4718)-WEEKNUM(EOMONTH(B4718,-1)+1)+1</f>
        <v>1</v>
      </c>
      <c r="AV4718" s="209" t="str">
        <f>MONTH(R4718)&amp;"/"&amp;YEAR(R4718)</f>
        <v>1/1900</v>
      </c>
      <c r="AW4718" s="209" t="e">
        <f>WEEKNUM(R4718)-WEEKNUM(EOMONTH(R4718,-1)+1)+1</f>
        <v>#NUM!</v>
      </c>
      <c r="AX4718" s="209">
        <f>IF(BB4718="S",IF(Q4718="1. Aceitou o programa",R4718-B4718,0),0)</f>
        <v>0</v>
      </c>
      <c r="AY4718" s="209">
        <f>IF(BB4718="S",IF(AND(S4718&lt;&gt;"",R4718&lt;&gt;""),S4718-R4718,0),0)</f>
        <v>0</v>
      </c>
      <c r="AZ4718" s="209">
        <f>IF(BB4718="S",IF(Q4718="1. Aceitou o programa",IF(OR(X4718="Não se Aplica",X4718=""),IF(OR(W4718="Não se Aplica",W4718=""),0,W4718-V4718),AVERAGE(X4718-W4718,W4718-V4718)),0),0)</f>
        <v>0</v>
      </c>
      <c r="BA4718" s="209">
        <f>IF(BB4718="S",IF(AND(Q4718="1. Aceitou o programa",AH4718="Realizada"),IFERROR(IF(AG4718="",0,AG4718-R4718),0),0),0)</f>
        <v>0</v>
      </c>
      <c r="BB4718" s="209" t="str">
        <f>_xlfn.XLOOKUP(U4718,'Lista Suspensa'!$AA$20:$AA$23,'Lista Suspensa'!$AB$20:$AB$23,"N/A")</f>
        <v>S</v>
      </c>
    </row>
    <row r="4719" spans="1:54" ht="12" customHeight="1">
      <c r="A4719" s="151" t="s">
        <v>54</v>
      </c>
      <c r="B4719" s="152">
        <v>46083</v>
      </c>
      <c r="C4719" s="153" t="s">
        <v>55</v>
      </c>
      <c r="D4719" s="153" t="s">
        <v>56</v>
      </c>
      <c r="E4719" s="244">
        <v>85111125</v>
      </c>
      <c r="F4719" s="144" t="s">
        <v>8424</v>
      </c>
      <c r="G4719" s="230"/>
      <c r="H4719" s="154">
        <v>24182</v>
      </c>
      <c r="I4719" s="153">
        <v>60</v>
      </c>
      <c r="J4719" s="148" t="s">
        <v>58</v>
      </c>
      <c r="K4719" s="153" t="s">
        <v>59</v>
      </c>
      <c r="L4719" s="153"/>
      <c r="M4719" s="153"/>
      <c r="N4719" s="153">
        <v>60</v>
      </c>
      <c r="O4719" s="155" t="s">
        <v>8425</v>
      </c>
      <c r="P4719" s="156" t="s">
        <v>71</v>
      </c>
      <c r="Q4719" s="157" t="s">
        <v>8211</v>
      </c>
      <c r="R4719" s="158"/>
      <c r="S4719" s="159"/>
      <c r="T4719" s="159" t="s">
        <v>6983</v>
      </c>
      <c r="U4719" s="159" t="s">
        <v>8212</v>
      </c>
      <c r="V4719" s="154">
        <v>46112</v>
      </c>
      <c r="W4719" s="154">
        <v>46150</v>
      </c>
      <c r="X4719" s="154">
        <v>46182</v>
      </c>
      <c r="Y4719" s="160"/>
      <c r="Z4719" s="160"/>
      <c r="AA4719" s="153"/>
      <c r="AB4719" s="153"/>
      <c r="AC4719" s="182" t="e">
        <f t="shared" si="148"/>
        <v>#DIV/0!</v>
      </c>
      <c r="AD4719" s="153" t="e">
        <f t="shared" si="149"/>
        <v>#DIV/0!</v>
      </c>
      <c r="AE4719" s="207"/>
      <c r="AF4719" s="153"/>
      <c r="AG4719" s="159"/>
      <c r="AH4719" s="153"/>
      <c r="AI4719" s="161"/>
      <c r="AJ4719" s="153"/>
      <c r="AK4719" s="153"/>
      <c r="AL4719" s="207"/>
      <c r="AM4719" s="207"/>
      <c r="AN4719" s="207"/>
      <c r="AO4719" s="207"/>
      <c r="AP4719" s="147" t="s">
        <v>54</v>
      </c>
      <c r="AQ4719" s="147"/>
      <c r="AR4719" s="147"/>
      <c r="AS4719" s="209" t="s">
        <v>68</v>
      </c>
      <c r="AT4719" s="223" t="str">
        <f>MONTH(B4719)&amp;"/"&amp;YEAR(B4719)</f>
        <v>3/2026</v>
      </c>
      <c r="AU4719" s="223">
        <f>WEEKNUM(B4719)-WEEKNUM(EOMONTH(B4719,-1)+1)+1</f>
        <v>1</v>
      </c>
      <c r="AV4719" s="209" t="str">
        <f>MONTH(R4719)&amp;"/"&amp;YEAR(R4719)</f>
        <v>1/1900</v>
      </c>
      <c r="AW4719" s="209" t="e">
        <f>WEEKNUM(R4719)-WEEKNUM(EOMONTH(R4719,-1)+1)+1</f>
        <v>#NUM!</v>
      </c>
      <c r="AX4719" s="209">
        <f>IF(BB4719="S",IF(Q4719="1. Aceitou o programa",R4719-B4719,0),0)</f>
        <v>0</v>
      </c>
      <c r="AY4719" s="209">
        <f>IF(BB4719="S",IF(AND(S4719&lt;&gt;"",R4719&lt;&gt;""),S4719-R4719,0),0)</f>
        <v>0</v>
      </c>
      <c r="AZ4719" s="209">
        <f>IF(BB4719="S",IF(Q4719="1. Aceitou o programa",IF(OR(X4719="Não se Aplica",X4719=""),IF(OR(W4719="Não se Aplica",W4719=""),0,W4719-V4719),AVERAGE(X4719-W4719,W4719-V4719)),0),0)</f>
        <v>0</v>
      </c>
      <c r="BA4719" s="209">
        <f>IF(BB4719="S",IF(AND(Q4719="1. Aceitou o programa",AH4719="Realizada"),IFERROR(IF(AG4719="",0,AG4719-R4719),0),0),0)</f>
        <v>0</v>
      </c>
      <c r="BB4719" s="209" t="str">
        <f>_xlfn.XLOOKUP(U4719,'Lista Suspensa'!$AA$20:$AA$23,'Lista Suspensa'!$AB$20:$AB$23,"N/A")</f>
        <v>S</v>
      </c>
    </row>
    <row r="4720" spans="1:54" ht="12" customHeight="1">
      <c r="A4720" s="151" t="s">
        <v>54</v>
      </c>
      <c r="B4720" s="152">
        <v>46083</v>
      </c>
      <c r="C4720" s="153" t="s">
        <v>55</v>
      </c>
      <c r="D4720" s="153" t="s">
        <v>56</v>
      </c>
      <c r="E4720" s="244">
        <v>82383841</v>
      </c>
      <c r="F4720" s="144" t="s">
        <v>8426</v>
      </c>
      <c r="G4720" s="230"/>
      <c r="H4720" s="154">
        <v>24234</v>
      </c>
      <c r="I4720" s="153">
        <v>60</v>
      </c>
      <c r="J4720" s="148" t="s">
        <v>70</v>
      </c>
      <c r="K4720" s="153" t="s">
        <v>59</v>
      </c>
      <c r="L4720" s="153"/>
      <c r="M4720" s="153"/>
      <c r="N4720" s="153">
        <v>750</v>
      </c>
      <c r="O4720" s="155">
        <v>21982477733</v>
      </c>
      <c r="P4720" s="156" t="s">
        <v>60</v>
      </c>
      <c r="Q4720" s="157" t="s">
        <v>8211</v>
      </c>
      <c r="R4720" s="158"/>
      <c r="S4720" s="159"/>
      <c r="T4720" s="159" t="s">
        <v>6983</v>
      </c>
      <c r="U4720" s="159" t="s">
        <v>8212</v>
      </c>
      <c r="V4720" s="154">
        <v>46118</v>
      </c>
      <c r="W4720" s="154">
        <v>46150</v>
      </c>
      <c r="X4720" s="154">
        <v>46182</v>
      </c>
      <c r="Y4720" s="160"/>
      <c r="Z4720" s="160"/>
      <c r="AA4720" s="153"/>
      <c r="AB4720" s="153"/>
      <c r="AC4720" s="182" t="e">
        <f t="shared" si="148"/>
        <v>#DIV/0!</v>
      </c>
      <c r="AD4720" s="153" t="e">
        <f t="shared" si="149"/>
        <v>#DIV/0!</v>
      </c>
      <c r="AE4720" s="207"/>
      <c r="AF4720" s="153"/>
      <c r="AG4720" s="159"/>
      <c r="AH4720" s="153"/>
      <c r="AI4720" s="161"/>
      <c r="AJ4720" s="153"/>
      <c r="AK4720" s="153"/>
      <c r="AL4720" s="207"/>
      <c r="AM4720" s="207"/>
      <c r="AN4720" s="207"/>
      <c r="AO4720" s="207"/>
      <c r="AP4720" s="147" t="s">
        <v>54</v>
      </c>
      <c r="AQ4720" s="147"/>
      <c r="AR4720" s="147"/>
      <c r="AS4720" s="209" t="s">
        <v>68</v>
      </c>
      <c r="AT4720" s="223" t="str">
        <f>MONTH(B4720)&amp;"/"&amp;YEAR(B4720)</f>
        <v>3/2026</v>
      </c>
      <c r="AU4720" s="223">
        <f>WEEKNUM(B4720)-WEEKNUM(EOMONTH(B4720,-1)+1)+1</f>
        <v>1</v>
      </c>
      <c r="AV4720" s="209" t="str">
        <f>MONTH(R4720)&amp;"/"&amp;YEAR(R4720)</f>
        <v>1/1900</v>
      </c>
      <c r="AW4720" s="209" t="e">
        <f>WEEKNUM(R4720)-WEEKNUM(EOMONTH(R4720,-1)+1)+1</f>
        <v>#NUM!</v>
      </c>
      <c r="AX4720" s="209">
        <f>IF(BB4720="S",IF(Q4720="1. Aceitou o programa",R4720-B4720,0),0)</f>
        <v>0</v>
      </c>
      <c r="AY4720" s="209">
        <f>IF(BB4720="S",IF(AND(S4720&lt;&gt;"",R4720&lt;&gt;""),S4720-R4720,0),0)</f>
        <v>0</v>
      </c>
      <c r="AZ4720" s="209">
        <f>IF(BB4720="S",IF(Q4720="1. Aceitou o programa",IF(OR(X4720="Não se Aplica",X4720=""),IF(OR(W4720="Não se Aplica",W4720=""),0,W4720-V4720),AVERAGE(X4720-W4720,W4720-V4720)),0),0)</f>
        <v>0</v>
      </c>
      <c r="BA4720" s="209">
        <f>IF(BB4720="S",IF(AND(Q4720="1. Aceitou o programa",AH4720="Realizada"),IFERROR(IF(AG4720="",0,AG4720-R4720),0),0),0)</f>
        <v>0</v>
      </c>
      <c r="BB4720" s="209" t="str">
        <f>_xlfn.XLOOKUP(U4720,'Lista Suspensa'!$AA$20:$AA$23,'Lista Suspensa'!$AB$20:$AB$23,"N/A")</f>
        <v>S</v>
      </c>
    </row>
    <row r="4721" spans="1:54" ht="12" customHeight="1">
      <c r="A4721" s="151" t="s">
        <v>54</v>
      </c>
      <c r="B4721" s="152">
        <v>46083</v>
      </c>
      <c r="C4721" s="153" t="s">
        <v>55</v>
      </c>
      <c r="D4721" s="153" t="s">
        <v>56</v>
      </c>
      <c r="E4721" s="244">
        <v>81378322</v>
      </c>
      <c r="F4721" s="144" t="s">
        <v>8427</v>
      </c>
      <c r="G4721" s="230"/>
      <c r="H4721" s="154">
        <v>24279</v>
      </c>
      <c r="I4721" s="153">
        <v>59</v>
      </c>
      <c r="J4721" s="148" t="s">
        <v>70</v>
      </c>
      <c r="K4721" s="153" t="s">
        <v>59</v>
      </c>
      <c r="L4721" s="153"/>
      <c r="M4721" s="153"/>
      <c r="N4721" s="153">
        <v>40</v>
      </c>
      <c r="O4721" s="155" t="s">
        <v>8428</v>
      </c>
      <c r="P4721" s="156" t="s">
        <v>60</v>
      </c>
      <c r="Q4721" s="157" t="s">
        <v>8211</v>
      </c>
      <c r="R4721" s="158"/>
      <c r="S4721" s="159"/>
      <c r="T4721" s="159" t="s">
        <v>6983</v>
      </c>
      <c r="U4721" s="159" t="s">
        <v>8212</v>
      </c>
      <c r="V4721" s="154">
        <v>46114</v>
      </c>
      <c r="W4721" s="154">
        <v>46150</v>
      </c>
      <c r="X4721" s="154">
        <v>46182</v>
      </c>
      <c r="Y4721" s="160"/>
      <c r="Z4721" s="160"/>
      <c r="AA4721" s="153"/>
      <c r="AB4721" s="153"/>
      <c r="AC4721" s="182" t="e">
        <f t="shared" si="148"/>
        <v>#DIV/0!</v>
      </c>
      <c r="AD4721" s="153" t="e">
        <f t="shared" si="149"/>
        <v>#DIV/0!</v>
      </c>
      <c r="AE4721" s="207"/>
      <c r="AF4721" s="153"/>
      <c r="AG4721" s="159"/>
      <c r="AH4721" s="153"/>
      <c r="AI4721" s="161"/>
      <c r="AJ4721" s="153"/>
      <c r="AK4721" s="153"/>
      <c r="AL4721" s="207"/>
      <c r="AM4721" s="207"/>
      <c r="AN4721" s="207"/>
      <c r="AO4721" s="207"/>
      <c r="AP4721" s="147" t="s">
        <v>54</v>
      </c>
      <c r="AQ4721" s="147"/>
      <c r="AR4721" s="147"/>
      <c r="AS4721" s="209" t="s">
        <v>68</v>
      </c>
      <c r="AT4721" s="223" t="str">
        <f>MONTH(B4721)&amp;"/"&amp;YEAR(B4721)</f>
        <v>3/2026</v>
      </c>
      <c r="AU4721" s="223">
        <f>WEEKNUM(B4721)-WEEKNUM(EOMONTH(B4721,-1)+1)+1</f>
        <v>1</v>
      </c>
      <c r="AV4721" s="209" t="str">
        <f>MONTH(R4721)&amp;"/"&amp;YEAR(R4721)</f>
        <v>1/1900</v>
      </c>
      <c r="AW4721" s="209" t="e">
        <f>WEEKNUM(R4721)-WEEKNUM(EOMONTH(R4721,-1)+1)+1</f>
        <v>#NUM!</v>
      </c>
      <c r="AX4721" s="209">
        <f>IF(BB4721="S",IF(Q4721="1. Aceitou o programa",R4721-B4721,0),0)</f>
        <v>0</v>
      </c>
      <c r="AY4721" s="209">
        <f>IF(BB4721="S",IF(AND(S4721&lt;&gt;"",R4721&lt;&gt;""),S4721-R4721,0),0)</f>
        <v>0</v>
      </c>
      <c r="AZ4721" s="209">
        <f>IF(BB4721="S",IF(Q4721="1. Aceitou o programa",IF(OR(X4721="Não se Aplica",X4721=""),IF(OR(W4721="Não se Aplica",W4721=""),0,W4721-V4721),AVERAGE(X4721-W4721,W4721-V4721)),0),0)</f>
        <v>0</v>
      </c>
      <c r="BA4721" s="209">
        <f>IF(BB4721="S",IF(AND(Q4721="1. Aceitou o programa",AH4721="Realizada"),IFERROR(IF(AG4721="",0,AG4721-R4721),0),0),0)</f>
        <v>0</v>
      </c>
      <c r="BB4721" s="209" t="str">
        <f>_xlfn.XLOOKUP(U4721,'Lista Suspensa'!$AA$20:$AA$23,'Lista Suspensa'!$AB$20:$AB$23,"N/A")</f>
        <v>S</v>
      </c>
    </row>
    <row r="4722" spans="1:54" ht="12" customHeight="1">
      <c r="A4722" s="151" t="s">
        <v>54</v>
      </c>
      <c r="B4722" s="152">
        <v>46083</v>
      </c>
      <c r="C4722" s="153" t="s">
        <v>55</v>
      </c>
      <c r="D4722" s="153" t="s">
        <v>56</v>
      </c>
      <c r="E4722" s="244">
        <v>200226207</v>
      </c>
      <c r="F4722" s="144" t="s">
        <v>8429</v>
      </c>
      <c r="G4722" s="230"/>
      <c r="H4722" s="154">
        <v>24337</v>
      </c>
      <c r="I4722" s="153">
        <v>59</v>
      </c>
      <c r="J4722" s="148" t="s">
        <v>70</v>
      </c>
      <c r="K4722" s="153" t="s">
        <v>59</v>
      </c>
      <c r="L4722" s="153"/>
      <c r="M4722" s="153"/>
      <c r="N4722" s="153">
        <v>600</v>
      </c>
      <c r="O4722" s="155" t="s">
        <v>8430</v>
      </c>
      <c r="P4722" s="156" t="s">
        <v>60</v>
      </c>
      <c r="Q4722" s="157" t="s">
        <v>8211</v>
      </c>
      <c r="R4722" s="158"/>
      <c r="S4722" s="159"/>
      <c r="T4722" s="159" t="s">
        <v>6983</v>
      </c>
      <c r="U4722" s="159" t="s">
        <v>8212</v>
      </c>
      <c r="V4722" s="154">
        <v>46125</v>
      </c>
      <c r="W4722" s="154">
        <v>46150</v>
      </c>
      <c r="X4722" s="154">
        <v>46182</v>
      </c>
      <c r="Y4722" s="160"/>
      <c r="Z4722" s="160"/>
      <c r="AA4722" s="153"/>
      <c r="AB4722" s="153"/>
      <c r="AC4722" s="182" t="e">
        <f t="shared" si="148"/>
        <v>#DIV/0!</v>
      </c>
      <c r="AD4722" s="153" t="e">
        <f t="shared" si="149"/>
        <v>#DIV/0!</v>
      </c>
      <c r="AE4722" s="207"/>
      <c r="AF4722" s="153"/>
      <c r="AG4722" s="159"/>
      <c r="AH4722" s="153"/>
      <c r="AI4722" s="161"/>
      <c r="AJ4722" s="153"/>
      <c r="AK4722" s="153"/>
      <c r="AL4722" s="207"/>
      <c r="AM4722" s="207"/>
      <c r="AN4722" s="207"/>
      <c r="AO4722" s="207"/>
      <c r="AP4722" s="147" t="s">
        <v>54</v>
      </c>
      <c r="AQ4722" s="147"/>
      <c r="AR4722" s="147"/>
      <c r="AS4722" s="209" t="s">
        <v>68</v>
      </c>
      <c r="AT4722" s="223" t="str">
        <f>MONTH(B4722)&amp;"/"&amp;YEAR(B4722)</f>
        <v>3/2026</v>
      </c>
      <c r="AU4722" s="223">
        <f>WEEKNUM(B4722)-WEEKNUM(EOMONTH(B4722,-1)+1)+1</f>
        <v>1</v>
      </c>
      <c r="AV4722" s="209" t="str">
        <f>MONTH(R4722)&amp;"/"&amp;YEAR(R4722)</f>
        <v>1/1900</v>
      </c>
      <c r="AW4722" s="209" t="e">
        <f>WEEKNUM(R4722)-WEEKNUM(EOMONTH(R4722,-1)+1)+1</f>
        <v>#NUM!</v>
      </c>
      <c r="AX4722" s="209">
        <f>IF(BB4722="S",IF(Q4722="1. Aceitou o programa",R4722-B4722,0),0)</f>
        <v>0</v>
      </c>
      <c r="AY4722" s="209">
        <f>IF(BB4722="S",IF(AND(S4722&lt;&gt;"",R4722&lt;&gt;""),S4722-R4722,0),0)</f>
        <v>0</v>
      </c>
      <c r="AZ4722" s="209">
        <f>IF(BB4722="S",IF(Q4722="1. Aceitou o programa",IF(OR(X4722="Não se Aplica",X4722=""),IF(OR(W4722="Não se Aplica",W4722=""),0,W4722-V4722),AVERAGE(X4722-W4722,W4722-V4722)),0),0)</f>
        <v>0</v>
      </c>
      <c r="BA4722" s="209">
        <f>IF(BB4722="S",IF(AND(Q4722="1. Aceitou o programa",AH4722="Realizada"),IFERROR(IF(AG4722="",0,AG4722-R4722),0),0),0)</f>
        <v>0</v>
      </c>
      <c r="BB4722" s="209" t="str">
        <f>_xlfn.XLOOKUP(U4722,'Lista Suspensa'!$AA$20:$AA$23,'Lista Suspensa'!$AB$20:$AB$23,"N/A")</f>
        <v>S</v>
      </c>
    </row>
    <row r="4723" spans="1:54" ht="12" customHeight="1">
      <c r="A4723" s="151" t="s">
        <v>54</v>
      </c>
      <c r="B4723" s="152">
        <v>46083</v>
      </c>
      <c r="C4723" s="153" t="s">
        <v>55</v>
      </c>
      <c r="D4723" s="153" t="s">
        <v>56</v>
      </c>
      <c r="E4723" s="244">
        <v>86187300</v>
      </c>
      <c r="F4723" s="144" t="s">
        <v>8431</v>
      </c>
      <c r="G4723" s="230"/>
      <c r="H4723" s="154">
        <v>24348</v>
      </c>
      <c r="I4723" s="153">
        <v>59</v>
      </c>
      <c r="J4723" s="148" t="s">
        <v>58</v>
      </c>
      <c r="K4723" s="153" t="s">
        <v>59</v>
      </c>
      <c r="L4723" s="153"/>
      <c r="M4723" s="153"/>
      <c r="N4723" s="153">
        <v>60</v>
      </c>
      <c r="O4723" s="155" t="s">
        <v>8432</v>
      </c>
      <c r="P4723" s="156" t="s">
        <v>60</v>
      </c>
      <c r="Q4723" s="157" t="s">
        <v>8211</v>
      </c>
      <c r="R4723" s="158"/>
      <c r="S4723" s="159"/>
      <c r="T4723" s="159" t="s">
        <v>6983</v>
      </c>
      <c r="U4723" s="159" t="s">
        <v>8212</v>
      </c>
      <c r="V4723" s="154">
        <v>46114</v>
      </c>
      <c r="W4723" s="154">
        <v>46150</v>
      </c>
      <c r="X4723" s="154">
        <v>46182</v>
      </c>
      <c r="Y4723" s="160"/>
      <c r="Z4723" s="160"/>
      <c r="AA4723" s="153"/>
      <c r="AB4723" s="153"/>
      <c r="AC4723" s="182" t="e">
        <f t="shared" si="148"/>
        <v>#DIV/0!</v>
      </c>
      <c r="AD4723" s="153" t="e">
        <f t="shared" si="149"/>
        <v>#DIV/0!</v>
      </c>
      <c r="AE4723" s="207"/>
      <c r="AF4723" s="153"/>
      <c r="AG4723" s="159"/>
      <c r="AH4723" s="153"/>
      <c r="AI4723" s="161"/>
      <c r="AJ4723" s="153"/>
      <c r="AK4723" s="153"/>
      <c r="AL4723" s="207"/>
      <c r="AM4723" s="207"/>
      <c r="AN4723" s="207"/>
      <c r="AO4723" s="207"/>
      <c r="AP4723" s="147" t="s">
        <v>54</v>
      </c>
      <c r="AQ4723" s="147"/>
      <c r="AR4723" s="147"/>
      <c r="AS4723" s="209" t="s">
        <v>68</v>
      </c>
      <c r="AT4723" s="223" t="str">
        <f>MONTH(B4723)&amp;"/"&amp;YEAR(B4723)</f>
        <v>3/2026</v>
      </c>
      <c r="AU4723" s="223">
        <f>WEEKNUM(B4723)-WEEKNUM(EOMONTH(B4723,-1)+1)+1</f>
        <v>1</v>
      </c>
      <c r="AV4723" s="209" t="str">
        <f>MONTH(R4723)&amp;"/"&amp;YEAR(R4723)</f>
        <v>1/1900</v>
      </c>
      <c r="AW4723" s="209" t="e">
        <f>WEEKNUM(R4723)-WEEKNUM(EOMONTH(R4723,-1)+1)+1</f>
        <v>#NUM!</v>
      </c>
      <c r="AX4723" s="209">
        <f>IF(BB4723="S",IF(Q4723="1. Aceitou o programa",R4723-B4723,0),0)</f>
        <v>0</v>
      </c>
      <c r="AY4723" s="209">
        <f>IF(BB4723="S",IF(AND(S4723&lt;&gt;"",R4723&lt;&gt;""),S4723-R4723,0),0)</f>
        <v>0</v>
      </c>
      <c r="AZ4723" s="209">
        <f>IF(BB4723="S",IF(Q4723="1. Aceitou o programa",IF(OR(X4723="Não se Aplica",X4723=""),IF(OR(W4723="Não se Aplica",W4723=""),0,W4723-V4723),AVERAGE(X4723-W4723,W4723-V4723)),0),0)</f>
        <v>0</v>
      </c>
      <c r="BA4723" s="209">
        <f>IF(BB4723="S",IF(AND(Q4723="1. Aceitou o programa",AH4723="Realizada"),IFERROR(IF(AG4723="",0,AG4723-R4723),0),0),0)</f>
        <v>0</v>
      </c>
      <c r="BB4723" s="209" t="str">
        <f>_xlfn.XLOOKUP(U4723,'Lista Suspensa'!$AA$20:$AA$23,'Lista Suspensa'!$AB$20:$AB$23,"N/A")</f>
        <v>S</v>
      </c>
    </row>
    <row r="4724" spans="1:54" ht="12" customHeight="1">
      <c r="A4724" s="151" t="s">
        <v>54</v>
      </c>
      <c r="B4724" s="152">
        <v>46083</v>
      </c>
      <c r="C4724" s="153" t="s">
        <v>55</v>
      </c>
      <c r="D4724" s="153" t="s">
        <v>56</v>
      </c>
      <c r="E4724" s="244">
        <v>806932007</v>
      </c>
      <c r="F4724" s="144" t="s">
        <v>8433</v>
      </c>
      <c r="G4724" s="230"/>
      <c r="H4724" s="154">
        <v>24415</v>
      </c>
      <c r="I4724" s="153">
        <v>59</v>
      </c>
      <c r="J4724" s="148" t="s">
        <v>70</v>
      </c>
      <c r="K4724" s="153" t="s">
        <v>59</v>
      </c>
      <c r="L4724" s="153"/>
      <c r="M4724" s="153"/>
      <c r="N4724" s="153">
        <v>100</v>
      </c>
      <c r="O4724" s="155" t="s">
        <v>8434</v>
      </c>
      <c r="P4724" s="156" t="s">
        <v>2026</v>
      </c>
      <c r="Q4724" s="157" t="s">
        <v>8211</v>
      </c>
      <c r="R4724" s="158"/>
      <c r="S4724" s="159"/>
      <c r="T4724" s="159" t="s">
        <v>6983</v>
      </c>
      <c r="U4724" s="159" t="s">
        <v>8212</v>
      </c>
      <c r="V4724" s="154">
        <v>46111</v>
      </c>
      <c r="W4724" s="154">
        <v>46150</v>
      </c>
      <c r="X4724" s="154">
        <v>46182</v>
      </c>
      <c r="Y4724" s="160"/>
      <c r="Z4724" s="160"/>
      <c r="AA4724" s="153"/>
      <c r="AB4724" s="153"/>
      <c r="AC4724" s="182" t="e">
        <f t="shared" si="148"/>
        <v>#DIV/0!</v>
      </c>
      <c r="AD4724" s="153" t="e">
        <f t="shared" si="149"/>
        <v>#DIV/0!</v>
      </c>
      <c r="AE4724" s="207"/>
      <c r="AF4724" s="153"/>
      <c r="AG4724" s="159"/>
      <c r="AH4724" s="153"/>
      <c r="AI4724" s="161"/>
      <c r="AJ4724" s="153"/>
      <c r="AK4724" s="153"/>
      <c r="AL4724" s="207"/>
      <c r="AM4724" s="207"/>
      <c r="AN4724" s="207"/>
      <c r="AO4724" s="207"/>
      <c r="AP4724" s="147" t="s">
        <v>54</v>
      </c>
      <c r="AQ4724" s="147"/>
      <c r="AR4724" s="147"/>
      <c r="AS4724" s="209" t="s">
        <v>68</v>
      </c>
      <c r="AT4724" s="223" t="str">
        <f>MONTH(B4724)&amp;"/"&amp;YEAR(B4724)</f>
        <v>3/2026</v>
      </c>
      <c r="AU4724" s="223">
        <f>WEEKNUM(B4724)-WEEKNUM(EOMONTH(B4724,-1)+1)+1</f>
        <v>1</v>
      </c>
      <c r="AV4724" s="209" t="str">
        <f>MONTH(R4724)&amp;"/"&amp;YEAR(R4724)</f>
        <v>1/1900</v>
      </c>
      <c r="AW4724" s="209" t="e">
        <f>WEEKNUM(R4724)-WEEKNUM(EOMONTH(R4724,-1)+1)+1</f>
        <v>#NUM!</v>
      </c>
      <c r="AX4724" s="209">
        <f>IF(BB4724="S",IF(Q4724="1. Aceitou o programa",R4724-B4724,0),0)</f>
        <v>0</v>
      </c>
      <c r="AY4724" s="209">
        <f>IF(BB4724="S",IF(AND(S4724&lt;&gt;"",R4724&lt;&gt;""),S4724-R4724,0),0)</f>
        <v>0</v>
      </c>
      <c r="AZ4724" s="209">
        <f>IF(BB4724="S",IF(Q4724="1. Aceitou o programa",IF(OR(X4724="Não se Aplica",X4724=""),IF(OR(W4724="Não se Aplica",W4724=""),0,W4724-V4724),AVERAGE(X4724-W4724,W4724-V4724)),0),0)</f>
        <v>0</v>
      </c>
      <c r="BA4724" s="209">
        <f>IF(BB4724="S",IF(AND(Q4724="1. Aceitou o programa",AH4724="Realizada"),IFERROR(IF(AG4724="",0,AG4724-R4724),0),0),0)</f>
        <v>0</v>
      </c>
      <c r="BB4724" s="209" t="str">
        <f>_xlfn.XLOOKUP(U4724,'Lista Suspensa'!$AA$20:$AA$23,'Lista Suspensa'!$AB$20:$AB$23,"N/A")</f>
        <v>S</v>
      </c>
    </row>
    <row r="4725" spans="1:54" ht="12" customHeight="1">
      <c r="A4725" s="151" t="s">
        <v>54</v>
      </c>
      <c r="B4725" s="152">
        <v>46083</v>
      </c>
      <c r="C4725" s="153" t="s">
        <v>55</v>
      </c>
      <c r="D4725" s="153" t="s">
        <v>56</v>
      </c>
      <c r="E4725" s="244">
        <v>79584605</v>
      </c>
      <c r="F4725" s="144" t="s">
        <v>8435</v>
      </c>
      <c r="G4725" s="230"/>
      <c r="H4725" s="154">
        <v>24718</v>
      </c>
      <c r="I4725" s="153">
        <v>58</v>
      </c>
      <c r="J4725" s="148" t="s">
        <v>70</v>
      </c>
      <c r="K4725" s="153" t="s">
        <v>59</v>
      </c>
      <c r="L4725" s="153"/>
      <c r="M4725" s="153"/>
      <c r="N4725" s="153">
        <v>40</v>
      </c>
      <c r="O4725" s="155" t="s">
        <v>8436</v>
      </c>
      <c r="P4725" s="156" t="s">
        <v>60</v>
      </c>
      <c r="Q4725" s="157" t="s">
        <v>8211</v>
      </c>
      <c r="R4725" s="158"/>
      <c r="S4725" s="159"/>
      <c r="T4725" s="159" t="s">
        <v>6983</v>
      </c>
      <c r="U4725" s="159" t="s">
        <v>8212</v>
      </c>
      <c r="V4725" s="154">
        <v>46114</v>
      </c>
      <c r="W4725" s="154">
        <v>46150</v>
      </c>
      <c r="X4725" s="154">
        <v>46182</v>
      </c>
      <c r="Y4725" s="160"/>
      <c r="Z4725" s="160"/>
      <c r="AA4725" s="153"/>
      <c r="AB4725" s="153"/>
      <c r="AC4725" s="182" t="e">
        <f t="shared" si="148"/>
        <v>#DIV/0!</v>
      </c>
      <c r="AD4725" s="153" t="e">
        <f t="shared" si="149"/>
        <v>#DIV/0!</v>
      </c>
      <c r="AE4725" s="207"/>
      <c r="AF4725" s="153"/>
      <c r="AG4725" s="159"/>
      <c r="AH4725" s="153"/>
      <c r="AI4725" s="161"/>
      <c r="AJ4725" s="153"/>
      <c r="AK4725" s="153"/>
      <c r="AL4725" s="207"/>
      <c r="AM4725" s="207"/>
      <c r="AN4725" s="207"/>
      <c r="AO4725" s="207"/>
      <c r="AP4725" s="147" t="s">
        <v>54</v>
      </c>
      <c r="AQ4725" s="147"/>
      <c r="AR4725" s="147"/>
      <c r="AS4725" s="209" t="s">
        <v>68</v>
      </c>
      <c r="AT4725" s="223" t="str">
        <f>MONTH(B4725)&amp;"/"&amp;YEAR(B4725)</f>
        <v>3/2026</v>
      </c>
      <c r="AU4725" s="223">
        <f>WEEKNUM(B4725)-WEEKNUM(EOMONTH(B4725,-1)+1)+1</f>
        <v>1</v>
      </c>
      <c r="AV4725" s="209" t="str">
        <f>MONTH(R4725)&amp;"/"&amp;YEAR(R4725)</f>
        <v>1/1900</v>
      </c>
      <c r="AW4725" s="209" t="e">
        <f>WEEKNUM(R4725)-WEEKNUM(EOMONTH(R4725,-1)+1)+1</f>
        <v>#NUM!</v>
      </c>
      <c r="AX4725" s="209">
        <f>IF(BB4725="S",IF(Q4725="1. Aceitou o programa",R4725-B4725,0),0)</f>
        <v>0</v>
      </c>
      <c r="AY4725" s="209">
        <f>IF(BB4725="S",IF(AND(S4725&lt;&gt;"",R4725&lt;&gt;""),S4725-R4725,0),0)</f>
        <v>0</v>
      </c>
      <c r="AZ4725" s="209">
        <f>IF(BB4725="S",IF(Q4725="1. Aceitou o programa",IF(OR(X4725="Não se Aplica",X4725=""),IF(OR(W4725="Não se Aplica",W4725=""),0,W4725-V4725),AVERAGE(X4725-W4725,W4725-V4725)),0),0)</f>
        <v>0</v>
      </c>
      <c r="BA4725" s="209">
        <f>IF(BB4725="S",IF(AND(Q4725="1. Aceitou o programa",AH4725="Realizada"),IFERROR(IF(AG4725="",0,AG4725-R4725),0),0),0)</f>
        <v>0</v>
      </c>
      <c r="BB4725" s="209" t="str">
        <f>_xlfn.XLOOKUP(U4725,'Lista Suspensa'!$AA$20:$AA$23,'Lista Suspensa'!$AB$20:$AB$23,"N/A")</f>
        <v>S</v>
      </c>
    </row>
    <row r="4726" spans="1:54" ht="12" customHeight="1">
      <c r="A4726" s="151" t="s">
        <v>54</v>
      </c>
      <c r="B4726" s="152">
        <v>46083</v>
      </c>
      <c r="C4726" s="153" t="s">
        <v>55</v>
      </c>
      <c r="D4726" s="153" t="s">
        <v>56</v>
      </c>
      <c r="E4726" s="244">
        <v>450577503</v>
      </c>
      <c r="F4726" s="144" t="s">
        <v>8437</v>
      </c>
      <c r="G4726" s="230"/>
      <c r="H4726" s="154">
        <v>24785</v>
      </c>
      <c r="I4726" s="153">
        <v>58</v>
      </c>
      <c r="J4726" s="148" t="s">
        <v>70</v>
      </c>
      <c r="K4726" s="153" t="s">
        <v>59</v>
      </c>
      <c r="L4726" s="153"/>
      <c r="M4726" s="153"/>
      <c r="N4726" s="153">
        <v>200</v>
      </c>
      <c r="O4726" s="155" t="s">
        <v>8438</v>
      </c>
      <c r="P4726" s="156" t="s">
        <v>60</v>
      </c>
      <c r="Q4726" s="157" t="s">
        <v>8211</v>
      </c>
      <c r="R4726" s="158"/>
      <c r="S4726" s="159"/>
      <c r="T4726" s="159" t="s">
        <v>6983</v>
      </c>
      <c r="U4726" s="159" t="s">
        <v>8212</v>
      </c>
      <c r="V4726" s="154">
        <v>46126</v>
      </c>
      <c r="W4726" s="154">
        <v>46150</v>
      </c>
      <c r="X4726" s="154">
        <v>46182</v>
      </c>
      <c r="Y4726" s="160"/>
      <c r="Z4726" s="160"/>
      <c r="AA4726" s="153"/>
      <c r="AB4726" s="153"/>
      <c r="AC4726" s="182" t="e">
        <f t="shared" si="148"/>
        <v>#DIV/0!</v>
      </c>
      <c r="AD4726" s="153" t="e">
        <f t="shared" si="149"/>
        <v>#DIV/0!</v>
      </c>
      <c r="AE4726" s="207"/>
      <c r="AF4726" s="153"/>
      <c r="AG4726" s="159"/>
      <c r="AH4726" s="153"/>
      <c r="AI4726" s="161"/>
      <c r="AJ4726" s="153"/>
      <c r="AK4726" s="153"/>
      <c r="AL4726" s="207"/>
      <c r="AM4726" s="207"/>
      <c r="AN4726" s="207"/>
      <c r="AO4726" s="207"/>
      <c r="AP4726" s="147" t="s">
        <v>54</v>
      </c>
      <c r="AQ4726" s="147"/>
      <c r="AR4726" s="147"/>
      <c r="AS4726" s="209" t="s">
        <v>68</v>
      </c>
      <c r="AT4726" s="223" t="str">
        <f>MONTH(B4726)&amp;"/"&amp;YEAR(B4726)</f>
        <v>3/2026</v>
      </c>
      <c r="AU4726" s="223">
        <f>WEEKNUM(B4726)-WEEKNUM(EOMONTH(B4726,-1)+1)+1</f>
        <v>1</v>
      </c>
      <c r="AV4726" s="209" t="str">
        <f>MONTH(R4726)&amp;"/"&amp;YEAR(R4726)</f>
        <v>1/1900</v>
      </c>
      <c r="AW4726" s="209" t="e">
        <f>WEEKNUM(R4726)-WEEKNUM(EOMONTH(R4726,-1)+1)+1</f>
        <v>#NUM!</v>
      </c>
      <c r="AX4726" s="209">
        <f>IF(BB4726="S",IF(Q4726="1. Aceitou o programa",R4726-B4726,0),0)</f>
        <v>0</v>
      </c>
      <c r="AY4726" s="209">
        <f>IF(BB4726="S",IF(AND(S4726&lt;&gt;"",R4726&lt;&gt;""),S4726-R4726,0),0)</f>
        <v>0</v>
      </c>
      <c r="AZ4726" s="209">
        <f>IF(BB4726="S",IF(Q4726="1. Aceitou o programa",IF(OR(X4726="Não se Aplica",X4726=""),IF(OR(W4726="Não se Aplica",W4726=""),0,W4726-V4726),AVERAGE(X4726-W4726,W4726-V4726)),0),0)</f>
        <v>0</v>
      </c>
      <c r="BA4726" s="209">
        <f>IF(BB4726="S",IF(AND(Q4726="1. Aceitou o programa",AH4726="Realizada"),IFERROR(IF(AG4726="",0,AG4726-R4726),0),0),0)</f>
        <v>0</v>
      </c>
      <c r="BB4726" s="209" t="str">
        <f>_xlfn.XLOOKUP(U4726,'Lista Suspensa'!$AA$20:$AA$23,'Lista Suspensa'!$AB$20:$AB$23,"N/A")</f>
        <v>S</v>
      </c>
    </row>
    <row r="4727" spans="1:54" ht="12" customHeight="1">
      <c r="A4727" s="151" t="s">
        <v>54</v>
      </c>
      <c r="B4727" s="152">
        <v>46083</v>
      </c>
      <c r="C4727" s="153" t="s">
        <v>55</v>
      </c>
      <c r="D4727" s="153" t="s">
        <v>56</v>
      </c>
      <c r="E4727" s="244">
        <v>94763226</v>
      </c>
      <c r="F4727" s="144" t="s">
        <v>8439</v>
      </c>
      <c r="G4727" s="230"/>
      <c r="H4727" s="154">
        <v>24823</v>
      </c>
      <c r="I4727" s="153">
        <v>58</v>
      </c>
      <c r="J4727" s="148" t="s">
        <v>58</v>
      </c>
      <c r="K4727" s="153" t="s">
        <v>59</v>
      </c>
      <c r="L4727" s="153"/>
      <c r="M4727" s="153"/>
      <c r="N4727" s="153">
        <v>110</v>
      </c>
      <c r="O4727" s="155">
        <v>1197784527</v>
      </c>
      <c r="P4727" s="156" t="s">
        <v>2026</v>
      </c>
      <c r="Q4727" s="157" t="s">
        <v>8211</v>
      </c>
      <c r="R4727" s="158"/>
      <c r="S4727" s="159"/>
      <c r="T4727" s="159" t="s">
        <v>6983</v>
      </c>
      <c r="U4727" s="159" t="s">
        <v>8212</v>
      </c>
      <c r="V4727" s="154">
        <v>46111</v>
      </c>
      <c r="W4727" s="154">
        <v>46155</v>
      </c>
      <c r="X4727" s="154">
        <v>46182</v>
      </c>
      <c r="Y4727" s="160"/>
      <c r="Z4727" s="160"/>
      <c r="AA4727" s="153"/>
      <c r="AB4727" s="153"/>
      <c r="AC4727" s="182" t="e">
        <f t="shared" si="148"/>
        <v>#DIV/0!</v>
      </c>
      <c r="AD4727" s="153" t="e">
        <f t="shared" si="149"/>
        <v>#DIV/0!</v>
      </c>
      <c r="AE4727" s="207"/>
      <c r="AF4727" s="153"/>
      <c r="AG4727" s="159"/>
      <c r="AH4727" s="153"/>
      <c r="AI4727" s="161"/>
      <c r="AJ4727" s="153"/>
      <c r="AK4727" s="153"/>
      <c r="AL4727" s="207"/>
      <c r="AM4727" s="207"/>
      <c r="AN4727" s="207"/>
      <c r="AO4727" s="207"/>
      <c r="AP4727" s="147" t="s">
        <v>54</v>
      </c>
      <c r="AQ4727" s="147"/>
      <c r="AR4727" s="147"/>
      <c r="AS4727" s="209" t="s">
        <v>68</v>
      </c>
      <c r="AT4727" s="223" t="str">
        <f>MONTH(B4727)&amp;"/"&amp;YEAR(B4727)</f>
        <v>3/2026</v>
      </c>
      <c r="AU4727" s="223">
        <f>WEEKNUM(B4727)-WEEKNUM(EOMONTH(B4727,-1)+1)+1</f>
        <v>1</v>
      </c>
      <c r="AV4727" s="209" t="str">
        <f>MONTH(R4727)&amp;"/"&amp;YEAR(R4727)</f>
        <v>1/1900</v>
      </c>
      <c r="AW4727" s="209" t="e">
        <f>WEEKNUM(R4727)-WEEKNUM(EOMONTH(R4727,-1)+1)+1</f>
        <v>#NUM!</v>
      </c>
      <c r="AX4727" s="209">
        <f>IF(BB4727="S",IF(Q4727="1. Aceitou o programa",R4727-B4727,0),0)</f>
        <v>0</v>
      </c>
      <c r="AY4727" s="209">
        <f>IF(BB4727="S",IF(AND(S4727&lt;&gt;"",R4727&lt;&gt;""),S4727-R4727,0),0)</f>
        <v>0</v>
      </c>
      <c r="AZ4727" s="209">
        <f>IF(BB4727="S",IF(Q4727="1. Aceitou o programa",IF(OR(X4727="Não se Aplica",X4727=""),IF(OR(W4727="Não se Aplica",W4727=""),0,W4727-V4727),AVERAGE(X4727-W4727,W4727-V4727)),0),0)</f>
        <v>0</v>
      </c>
      <c r="BA4727" s="209">
        <f>IF(BB4727="S",IF(AND(Q4727="1. Aceitou o programa",AH4727="Realizada"),IFERROR(IF(AG4727="",0,AG4727-R4727),0),0),0)</f>
        <v>0</v>
      </c>
      <c r="BB4727" s="209" t="str">
        <f>_xlfn.XLOOKUP(U4727,'Lista Suspensa'!$AA$20:$AA$23,'Lista Suspensa'!$AB$20:$AB$23,"N/A")</f>
        <v>S</v>
      </c>
    </row>
    <row r="4728" spans="1:54" ht="12" customHeight="1">
      <c r="A4728" s="151" t="s">
        <v>54</v>
      </c>
      <c r="B4728" s="152">
        <v>46083</v>
      </c>
      <c r="C4728" s="153" t="s">
        <v>55</v>
      </c>
      <c r="D4728" s="153" t="s">
        <v>56</v>
      </c>
      <c r="E4728" s="244">
        <v>89125389</v>
      </c>
      <c r="F4728" s="144" t="s">
        <v>8440</v>
      </c>
      <c r="G4728" s="230"/>
      <c r="H4728" s="154">
        <v>24844</v>
      </c>
      <c r="I4728" s="153">
        <v>58</v>
      </c>
      <c r="J4728" s="148" t="s">
        <v>58</v>
      </c>
      <c r="K4728" s="153" t="s">
        <v>59</v>
      </c>
      <c r="L4728" s="153"/>
      <c r="M4728" s="153"/>
      <c r="N4728" s="153">
        <v>60</v>
      </c>
      <c r="O4728" s="155" t="s">
        <v>8441</v>
      </c>
      <c r="P4728" s="156" t="s">
        <v>60</v>
      </c>
      <c r="Q4728" s="157" t="s">
        <v>8211</v>
      </c>
      <c r="R4728" s="158"/>
      <c r="S4728" s="159"/>
      <c r="T4728" s="159" t="s">
        <v>6983</v>
      </c>
      <c r="U4728" s="159" t="s">
        <v>8212</v>
      </c>
      <c r="V4728" s="154">
        <v>46118</v>
      </c>
      <c r="W4728" s="154">
        <v>46150</v>
      </c>
      <c r="X4728" s="154">
        <v>46182</v>
      </c>
      <c r="Y4728" s="160"/>
      <c r="Z4728" s="160"/>
      <c r="AA4728" s="153"/>
      <c r="AB4728" s="153"/>
      <c r="AC4728" s="182" t="e">
        <f t="shared" si="148"/>
        <v>#DIV/0!</v>
      </c>
      <c r="AD4728" s="153" t="e">
        <f t="shared" si="149"/>
        <v>#DIV/0!</v>
      </c>
      <c r="AE4728" s="207"/>
      <c r="AF4728" s="153"/>
      <c r="AG4728" s="159"/>
      <c r="AH4728" s="153"/>
      <c r="AI4728" s="161"/>
      <c r="AJ4728" s="153"/>
      <c r="AK4728" s="153"/>
      <c r="AL4728" s="207"/>
      <c r="AM4728" s="207"/>
      <c r="AN4728" s="207"/>
      <c r="AO4728" s="207"/>
      <c r="AP4728" s="147" t="s">
        <v>54</v>
      </c>
      <c r="AQ4728" s="147"/>
      <c r="AR4728" s="147"/>
      <c r="AS4728" s="209" t="s">
        <v>68</v>
      </c>
      <c r="AT4728" s="223" t="str">
        <f>MONTH(B4728)&amp;"/"&amp;YEAR(B4728)</f>
        <v>3/2026</v>
      </c>
      <c r="AU4728" s="223">
        <f>WEEKNUM(B4728)-WEEKNUM(EOMONTH(B4728,-1)+1)+1</f>
        <v>1</v>
      </c>
      <c r="AV4728" s="209" t="str">
        <f>MONTH(R4728)&amp;"/"&amp;YEAR(R4728)</f>
        <v>1/1900</v>
      </c>
      <c r="AW4728" s="209" t="e">
        <f>WEEKNUM(R4728)-WEEKNUM(EOMONTH(R4728,-1)+1)+1</f>
        <v>#NUM!</v>
      </c>
      <c r="AX4728" s="209">
        <f>IF(BB4728="S",IF(Q4728="1. Aceitou o programa",R4728-B4728,0),0)</f>
        <v>0</v>
      </c>
      <c r="AY4728" s="209">
        <f>IF(BB4728="S",IF(AND(S4728&lt;&gt;"",R4728&lt;&gt;""),S4728-R4728,0),0)</f>
        <v>0</v>
      </c>
      <c r="AZ4728" s="209">
        <f>IF(BB4728="S",IF(Q4728="1. Aceitou o programa",IF(OR(X4728="Não se Aplica",X4728=""),IF(OR(W4728="Não se Aplica",W4728=""),0,W4728-V4728),AVERAGE(X4728-W4728,W4728-V4728)),0),0)</f>
        <v>0</v>
      </c>
      <c r="BA4728" s="209">
        <f>IF(BB4728="S",IF(AND(Q4728="1. Aceitou o programa",AH4728="Realizada"),IFERROR(IF(AG4728="",0,AG4728-R4728),0),0),0)</f>
        <v>0</v>
      </c>
      <c r="BB4728" s="209" t="str">
        <f>_xlfn.XLOOKUP(U4728,'Lista Suspensa'!$AA$20:$AA$23,'Lista Suspensa'!$AB$20:$AB$23,"N/A")</f>
        <v>S</v>
      </c>
    </row>
    <row r="4729" spans="1:54" ht="12" customHeight="1">
      <c r="A4729" s="151" t="s">
        <v>54</v>
      </c>
      <c r="B4729" s="152">
        <v>46083</v>
      </c>
      <c r="C4729" s="153" t="s">
        <v>55</v>
      </c>
      <c r="D4729" s="153" t="s">
        <v>56</v>
      </c>
      <c r="E4729" s="244">
        <v>84061335</v>
      </c>
      <c r="F4729" s="144" t="s">
        <v>8442</v>
      </c>
      <c r="G4729" s="230"/>
      <c r="H4729" s="154">
        <v>24931</v>
      </c>
      <c r="I4729" s="153">
        <v>58</v>
      </c>
      <c r="J4729" s="148" t="s">
        <v>70</v>
      </c>
      <c r="K4729" s="153" t="s">
        <v>59</v>
      </c>
      <c r="L4729" s="153"/>
      <c r="M4729" s="153"/>
      <c r="N4729" s="153">
        <v>60</v>
      </c>
      <c r="O4729" s="155" t="s">
        <v>8443</v>
      </c>
      <c r="P4729" s="156" t="s">
        <v>2026</v>
      </c>
      <c r="Q4729" s="157" t="s">
        <v>8211</v>
      </c>
      <c r="R4729" s="158"/>
      <c r="S4729" s="159"/>
      <c r="T4729" s="159" t="s">
        <v>6983</v>
      </c>
      <c r="U4729" s="159" t="s">
        <v>8212</v>
      </c>
      <c r="V4729" s="154">
        <v>46112</v>
      </c>
      <c r="W4729" s="154">
        <v>46150</v>
      </c>
      <c r="X4729" s="154">
        <v>46182</v>
      </c>
      <c r="Y4729" s="160"/>
      <c r="Z4729" s="160"/>
      <c r="AA4729" s="153"/>
      <c r="AB4729" s="153"/>
      <c r="AC4729" s="182" t="e">
        <f t="shared" si="148"/>
        <v>#DIV/0!</v>
      </c>
      <c r="AD4729" s="153" t="e">
        <f t="shared" si="149"/>
        <v>#DIV/0!</v>
      </c>
      <c r="AE4729" s="207"/>
      <c r="AF4729" s="153"/>
      <c r="AG4729" s="159"/>
      <c r="AH4729" s="153"/>
      <c r="AI4729" s="161"/>
      <c r="AJ4729" s="153"/>
      <c r="AK4729" s="153"/>
      <c r="AL4729" s="207"/>
      <c r="AM4729" s="207"/>
      <c r="AN4729" s="207"/>
      <c r="AO4729" s="207"/>
      <c r="AP4729" s="147" t="s">
        <v>54</v>
      </c>
      <c r="AQ4729" s="147"/>
      <c r="AR4729" s="147"/>
      <c r="AS4729" s="209" t="s">
        <v>68</v>
      </c>
      <c r="AT4729" s="223" t="str">
        <f>MONTH(B4729)&amp;"/"&amp;YEAR(B4729)</f>
        <v>3/2026</v>
      </c>
      <c r="AU4729" s="223">
        <f>WEEKNUM(B4729)-WEEKNUM(EOMONTH(B4729,-1)+1)+1</f>
        <v>1</v>
      </c>
      <c r="AV4729" s="209" t="str">
        <f>MONTH(R4729)&amp;"/"&amp;YEAR(R4729)</f>
        <v>1/1900</v>
      </c>
      <c r="AW4729" s="209" t="e">
        <f>WEEKNUM(R4729)-WEEKNUM(EOMONTH(R4729,-1)+1)+1</f>
        <v>#NUM!</v>
      </c>
      <c r="AX4729" s="209">
        <f>IF(BB4729="S",IF(Q4729="1. Aceitou o programa",R4729-B4729,0),0)</f>
        <v>0</v>
      </c>
      <c r="AY4729" s="209">
        <f>IF(BB4729="S",IF(AND(S4729&lt;&gt;"",R4729&lt;&gt;""),S4729-R4729,0),0)</f>
        <v>0</v>
      </c>
      <c r="AZ4729" s="209">
        <f>IF(BB4729="S",IF(Q4729="1. Aceitou o programa",IF(OR(X4729="Não se Aplica",X4729=""),IF(OR(W4729="Não se Aplica",W4729=""),0,W4729-V4729),AVERAGE(X4729-W4729,W4729-V4729)),0),0)</f>
        <v>0</v>
      </c>
      <c r="BA4729" s="209">
        <f>IF(BB4729="S",IF(AND(Q4729="1. Aceitou o programa",AH4729="Realizada"),IFERROR(IF(AG4729="",0,AG4729-R4729),0),0),0)</f>
        <v>0</v>
      </c>
      <c r="BB4729" s="209" t="str">
        <f>_xlfn.XLOOKUP(U4729,'Lista Suspensa'!$AA$20:$AA$23,'Lista Suspensa'!$AB$20:$AB$23,"N/A")</f>
        <v>S</v>
      </c>
    </row>
    <row r="4730" spans="1:54" ht="12" customHeight="1">
      <c r="A4730" s="151" t="s">
        <v>54</v>
      </c>
      <c r="B4730" s="152">
        <v>46083</v>
      </c>
      <c r="C4730" s="153" t="s">
        <v>55</v>
      </c>
      <c r="D4730" s="153" t="s">
        <v>56</v>
      </c>
      <c r="E4730" s="244">
        <v>89625444</v>
      </c>
      <c r="F4730" s="144" t="s">
        <v>8444</v>
      </c>
      <c r="G4730" s="230"/>
      <c r="H4730" s="154">
        <v>24939</v>
      </c>
      <c r="I4730" s="153">
        <v>58</v>
      </c>
      <c r="J4730" s="148" t="s">
        <v>70</v>
      </c>
      <c r="K4730" s="153" t="s">
        <v>59</v>
      </c>
      <c r="L4730" s="153"/>
      <c r="M4730" s="153"/>
      <c r="N4730" s="153">
        <v>110</v>
      </c>
      <c r="O4730" s="155" t="s">
        <v>8445</v>
      </c>
      <c r="P4730" s="156" t="s">
        <v>60</v>
      </c>
      <c r="Q4730" s="157" t="s">
        <v>8211</v>
      </c>
      <c r="R4730" s="158"/>
      <c r="S4730" s="159"/>
      <c r="T4730" s="159" t="s">
        <v>6983</v>
      </c>
      <c r="U4730" s="159" t="s">
        <v>8212</v>
      </c>
      <c r="V4730" s="154">
        <v>46118</v>
      </c>
      <c r="W4730" s="154">
        <v>46150</v>
      </c>
      <c r="X4730" s="154">
        <v>46182</v>
      </c>
      <c r="Y4730" s="160"/>
      <c r="Z4730" s="160"/>
      <c r="AA4730" s="153"/>
      <c r="AB4730" s="153"/>
      <c r="AC4730" s="182" t="e">
        <f t="shared" si="148"/>
        <v>#DIV/0!</v>
      </c>
      <c r="AD4730" s="153" t="e">
        <f t="shared" si="149"/>
        <v>#DIV/0!</v>
      </c>
      <c r="AE4730" s="207"/>
      <c r="AF4730" s="153"/>
      <c r="AG4730" s="159"/>
      <c r="AH4730" s="153"/>
      <c r="AI4730" s="161"/>
      <c r="AJ4730" s="153"/>
      <c r="AK4730" s="153"/>
      <c r="AL4730" s="207"/>
      <c r="AM4730" s="207"/>
      <c r="AN4730" s="207"/>
      <c r="AO4730" s="207"/>
      <c r="AP4730" s="147" t="s">
        <v>54</v>
      </c>
      <c r="AQ4730" s="147"/>
      <c r="AR4730" s="147"/>
      <c r="AS4730" s="209" t="s">
        <v>68</v>
      </c>
      <c r="AT4730" s="223" t="str">
        <f>MONTH(B4730)&amp;"/"&amp;YEAR(B4730)</f>
        <v>3/2026</v>
      </c>
      <c r="AU4730" s="223">
        <f>WEEKNUM(B4730)-WEEKNUM(EOMONTH(B4730,-1)+1)+1</f>
        <v>1</v>
      </c>
      <c r="AV4730" s="209" t="str">
        <f>MONTH(R4730)&amp;"/"&amp;YEAR(R4730)</f>
        <v>1/1900</v>
      </c>
      <c r="AW4730" s="209" t="e">
        <f>WEEKNUM(R4730)-WEEKNUM(EOMONTH(R4730,-1)+1)+1</f>
        <v>#NUM!</v>
      </c>
      <c r="AX4730" s="209">
        <f>IF(BB4730="S",IF(Q4730="1. Aceitou o programa",R4730-B4730,0),0)</f>
        <v>0</v>
      </c>
      <c r="AY4730" s="209">
        <f>IF(BB4730="S",IF(AND(S4730&lt;&gt;"",R4730&lt;&gt;""),S4730-R4730,0),0)</f>
        <v>0</v>
      </c>
      <c r="AZ4730" s="209">
        <f>IF(BB4730="S",IF(Q4730="1. Aceitou o programa",IF(OR(X4730="Não se Aplica",X4730=""),IF(OR(W4730="Não se Aplica",W4730=""),0,W4730-V4730),AVERAGE(X4730-W4730,W4730-V4730)),0),0)</f>
        <v>0</v>
      </c>
      <c r="BA4730" s="209">
        <f>IF(BB4730="S",IF(AND(Q4730="1. Aceitou o programa",AH4730="Realizada"),IFERROR(IF(AG4730="",0,AG4730-R4730),0),0),0)</f>
        <v>0</v>
      </c>
      <c r="BB4730" s="209" t="str">
        <f>_xlfn.XLOOKUP(U4730,'Lista Suspensa'!$AA$20:$AA$23,'Lista Suspensa'!$AB$20:$AB$23,"N/A")</f>
        <v>S</v>
      </c>
    </row>
    <row r="4731" spans="1:54" ht="12" customHeight="1">
      <c r="A4731" s="151" t="s">
        <v>54</v>
      </c>
      <c r="B4731" s="152">
        <v>46083</v>
      </c>
      <c r="C4731" s="153" t="s">
        <v>55</v>
      </c>
      <c r="D4731" s="153" t="s">
        <v>56</v>
      </c>
      <c r="E4731" s="244">
        <v>82853020</v>
      </c>
      <c r="F4731" s="144" t="s">
        <v>8446</v>
      </c>
      <c r="G4731" s="230"/>
      <c r="H4731" s="154">
        <v>24965</v>
      </c>
      <c r="I4731" s="153">
        <v>58</v>
      </c>
      <c r="J4731" s="148" t="s">
        <v>70</v>
      </c>
      <c r="K4731" s="153" t="s">
        <v>59</v>
      </c>
      <c r="L4731" s="153"/>
      <c r="M4731" s="153"/>
      <c r="N4731" s="153">
        <v>60</v>
      </c>
      <c r="O4731" s="155" t="s">
        <v>8447</v>
      </c>
      <c r="P4731" s="156" t="s">
        <v>60</v>
      </c>
      <c r="Q4731" s="157" t="s">
        <v>8211</v>
      </c>
      <c r="R4731" s="158"/>
      <c r="S4731" s="159"/>
      <c r="T4731" s="159" t="s">
        <v>6983</v>
      </c>
      <c r="U4731" s="159" t="s">
        <v>8212</v>
      </c>
      <c r="V4731" s="154">
        <v>46114</v>
      </c>
      <c r="W4731" s="154">
        <v>46150</v>
      </c>
      <c r="X4731" s="154">
        <v>46182</v>
      </c>
      <c r="Y4731" s="160"/>
      <c r="Z4731" s="160"/>
      <c r="AA4731" s="153"/>
      <c r="AB4731" s="153"/>
      <c r="AC4731" s="182" t="e">
        <f t="shared" si="148"/>
        <v>#DIV/0!</v>
      </c>
      <c r="AD4731" s="153" t="e">
        <f t="shared" si="149"/>
        <v>#DIV/0!</v>
      </c>
      <c r="AE4731" s="207"/>
      <c r="AF4731" s="153"/>
      <c r="AG4731" s="159"/>
      <c r="AH4731" s="153"/>
      <c r="AI4731" s="161"/>
      <c r="AJ4731" s="153"/>
      <c r="AK4731" s="153"/>
      <c r="AL4731" s="207"/>
      <c r="AM4731" s="207"/>
      <c r="AN4731" s="207"/>
      <c r="AO4731" s="207"/>
      <c r="AP4731" s="147" t="s">
        <v>54</v>
      </c>
      <c r="AQ4731" s="147"/>
      <c r="AR4731" s="147"/>
      <c r="AS4731" s="209" t="s">
        <v>68</v>
      </c>
      <c r="AT4731" s="223" t="str">
        <f>MONTH(B4731)&amp;"/"&amp;YEAR(B4731)</f>
        <v>3/2026</v>
      </c>
      <c r="AU4731" s="223">
        <f>WEEKNUM(B4731)-WEEKNUM(EOMONTH(B4731,-1)+1)+1</f>
        <v>1</v>
      </c>
      <c r="AV4731" s="209" t="str">
        <f>MONTH(R4731)&amp;"/"&amp;YEAR(R4731)</f>
        <v>1/1900</v>
      </c>
      <c r="AW4731" s="209" t="e">
        <f>WEEKNUM(R4731)-WEEKNUM(EOMONTH(R4731,-1)+1)+1</f>
        <v>#NUM!</v>
      </c>
      <c r="AX4731" s="209">
        <f>IF(BB4731="S",IF(Q4731="1. Aceitou o programa",R4731-B4731,0),0)</f>
        <v>0</v>
      </c>
      <c r="AY4731" s="209">
        <f>IF(BB4731="S",IF(AND(S4731&lt;&gt;"",R4731&lt;&gt;""),S4731-R4731,0),0)</f>
        <v>0</v>
      </c>
      <c r="AZ4731" s="209">
        <f>IF(BB4731="S",IF(Q4731="1. Aceitou o programa",IF(OR(X4731="Não se Aplica",X4731=""),IF(OR(W4731="Não se Aplica",W4731=""),0,W4731-V4731),AVERAGE(X4731-W4731,W4731-V4731)),0),0)</f>
        <v>0</v>
      </c>
      <c r="BA4731" s="209">
        <f>IF(BB4731="S",IF(AND(Q4731="1. Aceitou o programa",AH4731="Realizada"),IFERROR(IF(AG4731="",0,AG4731-R4731),0),0),0)</f>
        <v>0</v>
      </c>
      <c r="BB4731" s="209" t="str">
        <f>_xlfn.XLOOKUP(U4731,'Lista Suspensa'!$AA$20:$AA$23,'Lista Suspensa'!$AB$20:$AB$23,"N/A")</f>
        <v>S</v>
      </c>
    </row>
    <row r="4732" spans="1:54" ht="12" customHeight="1">
      <c r="A4732" s="151" t="s">
        <v>54</v>
      </c>
      <c r="B4732" s="152">
        <v>46083</v>
      </c>
      <c r="C4732" s="153" t="s">
        <v>55</v>
      </c>
      <c r="D4732" s="153" t="s">
        <v>56</v>
      </c>
      <c r="E4732" s="244">
        <v>81089405</v>
      </c>
      <c r="F4732" s="144" t="s">
        <v>8448</v>
      </c>
      <c r="G4732" s="230"/>
      <c r="H4732" s="154">
        <v>25004</v>
      </c>
      <c r="I4732" s="153">
        <v>57</v>
      </c>
      <c r="J4732" s="148" t="s">
        <v>70</v>
      </c>
      <c r="K4732" s="153" t="s">
        <v>59</v>
      </c>
      <c r="L4732" s="153"/>
      <c r="M4732" s="153"/>
      <c r="N4732" s="153">
        <v>40</v>
      </c>
      <c r="O4732" s="155" t="s">
        <v>8449</v>
      </c>
      <c r="P4732" s="156" t="s">
        <v>2026</v>
      </c>
      <c r="Q4732" s="157" t="s">
        <v>8211</v>
      </c>
      <c r="R4732" s="158"/>
      <c r="S4732" s="159"/>
      <c r="T4732" s="159" t="s">
        <v>6983</v>
      </c>
      <c r="U4732" s="159" t="s">
        <v>8212</v>
      </c>
      <c r="V4732" s="154">
        <v>46112</v>
      </c>
      <c r="W4732" s="154">
        <v>46150</v>
      </c>
      <c r="X4732" s="154">
        <v>46182</v>
      </c>
      <c r="Y4732" s="160"/>
      <c r="Z4732" s="160"/>
      <c r="AA4732" s="153"/>
      <c r="AB4732" s="153"/>
      <c r="AC4732" s="182" t="e">
        <f t="shared" si="148"/>
        <v>#DIV/0!</v>
      </c>
      <c r="AD4732" s="153" t="e">
        <f t="shared" si="149"/>
        <v>#DIV/0!</v>
      </c>
      <c r="AE4732" s="207"/>
      <c r="AF4732" s="153"/>
      <c r="AG4732" s="159"/>
      <c r="AH4732" s="153"/>
      <c r="AI4732" s="161"/>
      <c r="AJ4732" s="153"/>
      <c r="AK4732" s="153"/>
      <c r="AL4732" s="207"/>
      <c r="AM4732" s="207"/>
      <c r="AN4732" s="207"/>
      <c r="AO4732" s="207"/>
      <c r="AP4732" s="147" t="s">
        <v>54</v>
      </c>
      <c r="AQ4732" s="147"/>
      <c r="AR4732" s="147"/>
      <c r="AS4732" s="209" t="s">
        <v>68</v>
      </c>
      <c r="AT4732" s="223" t="str">
        <f>MONTH(B4732)&amp;"/"&amp;YEAR(B4732)</f>
        <v>3/2026</v>
      </c>
      <c r="AU4732" s="223">
        <f>WEEKNUM(B4732)-WEEKNUM(EOMONTH(B4732,-1)+1)+1</f>
        <v>1</v>
      </c>
      <c r="AV4732" s="209" t="str">
        <f>MONTH(R4732)&amp;"/"&amp;YEAR(R4732)</f>
        <v>1/1900</v>
      </c>
      <c r="AW4732" s="209" t="e">
        <f>WEEKNUM(R4732)-WEEKNUM(EOMONTH(R4732,-1)+1)+1</f>
        <v>#NUM!</v>
      </c>
      <c r="AX4732" s="209">
        <f>IF(BB4732="S",IF(Q4732="1. Aceitou o programa",R4732-B4732,0),0)</f>
        <v>0</v>
      </c>
      <c r="AY4732" s="209">
        <f>IF(BB4732="S",IF(AND(S4732&lt;&gt;"",R4732&lt;&gt;""),S4732-R4732,0),0)</f>
        <v>0</v>
      </c>
      <c r="AZ4732" s="209">
        <f>IF(BB4732="S",IF(Q4732="1. Aceitou o programa",IF(OR(X4732="Não se Aplica",X4732=""),IF(OR(W4732="Não se Aplica",W4732=""),0,W4732-V4732),AVERAGE(X4732-W4732,W4732-V4732)),0),0)</f>
        <v>0</v>
      </c>
      <c r="BA4732" s="209">
        <f>IF(BB4732="S",IF(AND(Q4732="1. Aceitou o programa",AH4732="Realizada"),IFERROR(IF(AG4732="",0,AG4732-R4732),0),0),0)</f>
        <v>0</v>
      </c>
      <c r="BB4732" s="209" t="str">
        <f>_xlfn.XLOOKUP(U4732,'Lista Suspensa'!$AA$20:$AA$23,'Lista Suspensa'!$AB$20:$AB$23,"N/A")</f>
        <v>S</v>
      </c>
    </row>
    <row r="4733" spans="1:54" ht="12" customHeight="1">
      <c r="A4733" s="151" t="s">
        <v>54</v>
      </c>
      <c r="B4733" s="152">
        <v>46083</v>
      </c>
      <c r="C4733" s="153" t="s">
        <v>55</v>
      </c>
      <c r="D4733" s="153" t="s">
        <v>56</v>
      </c>
      <c r="E4733" s="244">
        <v>79601067</v>
      </c>
      <c r="F4733" s="144" t="s">
        <v>8450</v>
      </c>
      <c r="G4733" s="230"/>
      <c r="H4733" s="154">
        <v>25055</v>
      </c>
      <c r="I4733" s="153">
        <v>57</v>
      </c>
      <c r="J4733" s="148" t="s">
        <v>70</v>
      </c>
      <c r="K4733" s="153" t="s">
        <v>59</v>
      </c>
      <c r="L4733" s="153"/>
      <c r="M4733" s="153"/>
      <c r="N4733" s="153">
        <v>40</v>
      </c>
      <c r="O4733" s="155" t="s">
        <v>8451</v>
      </c>
      <c r="P4733" s="156" t="s">
        <v>60</v>
      </c>
      <c r="Q4733" s="157" t="s">
        <v>8211</v>
      </c>
      <c r="R4733" s="158"/>
      <c r="S4733" s="159"/>
      <c r="T4733" s="159" t="s">
        <v>6983</v>
      </c>
      <c r="U4733" s="159" t="s">
        <v>8212</v>
      </c>
      <c r="V4733" s="154">
        <v>46114</v>
      </c>
      <c r="W4733" s="154">
        <v>46150</v>
      </c>
      <c r="X4733" s="154">
        <v>46182</v>
      </c>
      <c r="Y4733" s="160"/>
      <c r="Z4733" s="160"/>
      <c r="AA4733" s="153"/>
      <c r="AB4733" s="153"/>
      <c r="AC4733" s="182" t="e">
        <f t="shared" si="148"/>
        <v>#DIV/0!</v>
      </c>
      <c r="AD4733" s="153" t="e">
        <f t="shared" si="149"/>
        <v>#DIV/0!</v>
      </c>
      <c r="AE4733" s="207"/>
      <c r="AF4733" s="153"/>
      <c r="AG4733" s="159"/>
      <c r="AH4733" s="153"/>
      <c r="AI4733" s="161"/>
      <c r="AJ4733" s="153"/>
      <c r="AK4733" s="153"/>
      <c r="AL4733" s="207"/>
      <c r="AM4733" s="207"/>
      <c r="AN4733" s="207"/>
      <c r="AO4733" s="207"/>
      <c r="AP4733" s="147" t="s">
        <v>54</v>
      </c>
      <c r="AQ4733" s="147"/>
      <c r="AR4733" s="147"/>
      <c r="AS4733" s="209" t="s">
        <v>68</v>
      </c>
      <c r="AT4733" s="223" t="str">
        <f>MONTH(B4733)&amp;"/"&amp;YEAR(B4733)</f>
        <v>3/2026</v>
      </c>
      <c r="AU4733" s="223">
        <f>WEEKNUM(B4733)-WEEKNUM(EOMONTH(B4733,-1)+1)+1</f>
        <v>1</v>
      </c>
      <c r="AV4733" s="209" t="str">
        <f>MONTH(R4733)&amp;"/"&amp;YEAR(R4733)</f>
        <v>1/1900</v>
      </c>
      <c r="AW4733" s="209" t="e">
        <f>WEEKNUM(R4733)-WEEKNUM(EOMONTH(R4733,-1)+1)+1</f>
        <v>#NUM!</v>
      </c>
      <c r="AX4733" s="209">
        <f>IF(BB4733="S",IF(Q4733="1. Aceitou o programa",R4733-B4733,0),0)</f>
        <v>0</v>
      </c>
      <c r="AY4733" s="209">
        <f>IF(BB4733="S",IF(AND(S4733&lt;&gt;"",R4733&lt;&gt;""),S4733-R4733,0),0)</f>
        <v>0</v>
      </c>
      <c r="AZ4733" s="209">
        <f>IF(BB4733="S",IF(Q4733="1. Aceitou o programa",IF(OR(X4733="Não se Aplica",X4733=""),IF(OR(W4733="Não se Aplica",W4733=""),0,W4733-V4733),AVERAGE(X4733-W4733,W4733-V4733)),0),0)</f>
        <v>0</v>
      </c>
      <c r="BA4733" s="209">
        <f>IF(BB4733="S",IF(AND(Q4733="1. Aceitou o programa",AH4733="Realizada"),IFERROR(IF(AG4733="",0,AG4733-R4733),0),0),0)</f>
        <v>0</v>
      </c>
      <c r="BB4733" s="209" t="str">
        <f>_xlfn.XLOOKUP(U4733,'Lista Suspensa'!$AA$20:$AA$23,'Lista Suspensa'!$AB$20:$AB$23,"N/A")</f>
        <v>S</v>
      </c>
    </row>
    <row r="4734" spans="1:54" ht="12" customHeight="1">
      <c r="A4734" s="151" t="s">
        <v>54</v>
      </c>
      <c r="B4734" s="152">
        <v>46083</v>
      </c>
      <c r="C4734" s="153" t="s">
        <v>55</v>
      </c>
      <c r="D4734" s="153" t="s">
        <v>56</v>
      </c>
      <c r="E4734" s="244">
        <v>593922549</v>
      </c>
      <c r="F4734" s="144" t="s">
        <v>8452</v>
      </c>
      <c r="G4734" s="230"/>
      <c r="H4734" s="154">
        <v>25076</v>
      </c>
      <c r="I4734" s="153">
        <v>57</v>
      </c>
      <c r="J4734" s="148" t="s">
        <v>70</v>
      </c>
      <c r="K4734" s="153" t="s">
        <v>59</v>
      </c>
      <c r="L4734" s="153"/>
      <c r="M4734" s="153"/>
      <c r="N4734" s="153">
        <v>50</v>
      </c>
      <c r="O4734" s="155" t="s">
        <v>8453</v>
      </c>
      <c r="P4734" s="156" t="s">
        <v>60</v>
      </c>
      <c r="Q4734" s="157" t="s">
        <v>8211</v>
      </c>
      <c r="R4734" s="158"/>
      <c r="S4734" s="159"/>
      <c r="T4734" s="159" t="s">
        <v>6983</v>
      </c>
      <c r="U4734" s="159" t="s">
        <v>8212</v>
      </c>
      <c r="V4734" s="154">
        <v>46125</v>
      </c>
      <c r="W4734" s="154">
        <v>46150</v>
      </c>
      <c r="X4734" s="154">
        <v>46182</v>
      </c>
      <c r="Y4734" s="160"/>
      <c r="Z4734" s="160"/>
      <c r="AA4734" s="153"/>
      <c r="AB4734" s="153"/>
      <c r="AC4734" s="182" t="e">
        <f t="shared" si="148"/>
        <v>#DIV/0!</v>
      </c>
      <c r="AD4734" s="153" t="e">
        <f t="shared" si="149"/>
        <v>#DIV/0!</v>
      </c>
      <c r="AE4734" s="207"/>
      <c r="AF4734" s="153"/>
      <c r="AG4734" s="159"/>
      <c r="AH4734" s="153"/>
      <c r="AI4734" s="161"/>
      <c r="AJ4734" s="153"/>
      <c r="AK4734" s="153"/>
      <c r="AL4734" s="207"/>
      <c r="AM4734" s="207"/>
      <c r="AN4734" s="207"/>
      <c r="AO4734" s="207"/>
      <c r="AP4734" s="147" t="s">
        <v>54</v>
      </c>
      <c r="AQ4734" s="147"/>
      <c r="AR4734" s="147"/>
      <c r="AS4734" s="209" t="s">
        <v>68</v>
      </c>
      <c r="AT4734" s="223" t="str">
        <f>MONTH(B4734)&amp;"/"&amp;YEAR(B4734)</f>
        <v>3/2026</v>
      </c>
      <c r="AU4734" s="223">
        <f>WEEKNUM(B4734)-WEEKNUM(EOMONTH(B4734,-1)+1)+1</f>
        <v>1</v>
      </c>
      <c r="AV4734" s="209" t="str">
        <f>MONTH(R4734)&amp;"/"&amp;YEAR(R4734)</f>
        <v>1/1900</v>
      </c>
      <c r="AW4734" s="209" t="e">
        <f>WEEKNUM(R4734)-WEEKNUM(EOMONTH(R4734,-1)+1)+1</f>
        <v>#NUM!</v>
      </c>
      <c r="AX4734" s="209">
        <f>IF(BB4734="S",IF(Q4734="1. Aceitou o programa",R4734-B4734,0),0)</f>
        <v>0</v>
      </c>
      <c r="AY4734" s="209">
        <f>IF(BB4734="S",IF(AND(S4734&lt;&gt;"",R4734&lt;&gt;""),S4734-R4734,0),0)</f>
        <v>0</v>
      </c>
      <c r="AZ4734" s="209">
        <f>IF(BB4734="S",IF(Q4734="1. Aceitou o programa",IF(OR(X4734="Não se Aplica",X4734=""),IF(OR(W4734="Não se Aplica",W4734=""),0,W4734-V4734),AVERAGE(X4734-W4734,W4734-V4734)),0),0)</f>
        <v>0</v>
      </c>
      <c r="BA4734" s="209">
        <f>IF(BB4734="S",IF(AND(Q4734="1. Aceitou o programa",AH4734="Realizada"),IFERROR(IF(AG4734="",0,AG4734-R4734),0),0),0)</f>
        <v>0</v>
      </c>
      <c r="BB4734" s="209" t="str">
        <f>_xlfn.XLOOKUP(U4734,'Lista Suspensa'!$AA$20:$AA$23,'Lista Suspensa'!$AB$20:$AB$23,"N/A")</f>
        <v>S</v>
      </c>
    </row>
    <row r="4735" spans="1:54" ht="12" customHeight="1">
      <c r="A4735" s="151" t="s">
        <v>54</v>
      </c>
      <c r="B4735" s="152">
        <v>46083</v>
      </c>
      <c r="C4735" s="153" t="s">
        <v>55</v>
      </c>
      <c r="D4735" s="153" t="s">
        <v>56</v>
      </c>
      <c r="E4735" s="244">
        <v>94582592</v>
      </c>
      <c r="F4735" s="144" t="s">
        <v>8454</v>
      </c>
      <c r="G4735" s="230"/>
      <c r="H4735" s="154">
        <v>25136</v>
      </c>
      <c r="I4735" s="153">
        <v>57</v>
      </c>
      <c r="J4735" s="148" t="s">
        <v>70</v>
      </c>
      <c r="K4735" s="153" t="s">
        <v>59</v>
      </c>
      <c r="L4735" s="153"/>
      <c r="M4735" s="153"/>
      <c r="N4735" s="153">
        <v>60</v>
      </c>
      <c r="O4735" s="155" t="s">
        <v>8455</v>
      </c>
      <c r="P4735" s="156" t="s">
        <v>2026</v>
      </c>
      <c r="Q4735" s="157" t="s">
        <v>8211</v>
      </c>
      <c r="R4735" s="158"/>
      <c r="S4735" s="159"/>
      <c r="T4735" s="159" t="s">
        <v>6983</v>
      </c>
      <c r="U4735" s="159" t="s">
        <v>8212</v>
      </c>
      <c r="V4735" s="154">
        <v>46111</v>
      </c>
      <c r="W4735" s="154">
        <v>46150</v>
      </c>
      <c r="X4735" s="154">
        <v>46182</v>
      </c>
      <c r="Y4735" s="160"/>
      <c r="Z4735" s="160"/>
      <c r="AA4735" s="153"/>
      <c r="AB4735" s="153"/>
      <c r="AC4735" s="182" t="e">
        <f t="shared" si="148"/>
        <v>#DIV/0!</v>
      </c>
      <c r="AD4735" s="153" t="e">
        <f t="shared" si="149"/>
        <v>#DIV/0!</v>
      </c>
      <c r="AE4735" s="207"/>
      <c r="AF4735" s="153"/>
      <c r="AG4735" s="159"/>
      <c r="AH4735" s="153"/>
      <c r="AI4735" s="161"/>
      <c r="AJ4735" s="153"/>
      <c r="AK4735" s="153"/>
      <c r="AL4735" s="207"/>
      <c r="AM4735" s="207"/>
      <c r="AN4735" s="207"/>
      <c r="AO4735" s="207"/>
      <c r="AP4735" s="147" t="s">
        <v>54</v>
      </c>
      <c r="AQ4735" s="147"/>
      <c r="AR4735" s="147"/>
      <c r="AS4735" s="209" t="s">
        <v>68</v>
      </c>
      <c r="AT4735" s="223" t="str">
        <f>MONTH(B4735)&amp;"/"&amp;YEAR(B4735)</f>
        <v>3/2026</v>
      </c>
      <c r="AU4735" s="223">
        <f>WEEKNUM(B4735)-WEEKNUM(EOMONTH(B4735,-1)+1)+1</f>
        <v>1</v>
      </c>
      <c r="AV4735" s="209" t="str">
        <f>MONTH(R4735)&amp;"/"&amp;YEAR(R4735)</f>
        <v>1/1900</v>
      </c>
      <c r="AW4735" s="209" t="e">
        <f>WEEKNUM(R4735)-WEEKNUM(EOMONTH(R4735,-1)+1)+1</f>
        <v>#NUM!</v>
      </c>
      <c r="AX4735" s="209">
        <f>IF(BB4735="S",IF(Q4735="1. Aceitou o programa",R4735-B4735,0),0)</f>
        <v>0</v>
      </c>
      <c r="AY4735" s="209">
        <f>IF(BB4735="S",IF(AND(S4735&lt;&gt;"",R4735&lt;&gt;""),S4735-R4735,0),0)</f>
        <v>0</v>
      </c>
      <c r="AZ4735" s="209">
        <f>IF(BB4735="S",IF(Q4735="1. Aceitou o programa",IF(OR(X4735="Não se Aplica",X4735=""),IF(OR(W4735="Não se Aplica",W4735=""),0,W4735-V4735),AVERAGE(X4735-W4735,W4735-V4735)),0),0)</f>
        <v>0</v>
      </c>
      <c r="BA4735" s="209">
        <f>IF(BB4735="S",IF(AND(Q4735="1. Aceitou o programa",AH4735="Realizada"),IFERROR(IF(AG4735="",0,AG4735-R4735),0),0),0)</f>
        <v>0</v>
      </c>
      <c r="BB4735" s="209" t="str">
        <f>_xlfn.XLOOKUP(U4735,'Lista Suspensa'!$AA$20:$AA$23,'Lista Suspensa'!$AB$20:$AB$23,"N/A")</f>
        <v>S</v>
      </c>
    </row>
    <row r="4736" spans="1:54" ht="12" customHeight="1">
      <c r="A4736" s="151" t="s">
        <v>54</v>
      </c>
      <c r="B4736" s="152">
        <v>46083</v>
      </c>
      <c r="C4736" s="153" t="s">
        <v>55</v>
      </c>
      <c r="D4736" s="153" t="s">
        <v>56</v>
      </c>
      <c r="E4736" s="244">
        <v>83851693</v>
      </c>
      <c r="F4736" s="144" t="s">
        <v>8456</v>
      </c>
      <c r="G4736" s="230"/>
      <c r="H4736" s="154">
        <v>25193</v>
      </c>
      <c r="I4736" s="153">
        <v>57</v>
      </c>
      <c r="J4736" s="148" t="s">
        <v>70</v>
      </c>
      <c r="K4736" s="153" t="s">
        <v>59</v>
      </c>
      <c r="L4736" s="153"/>
      <c r="M4736" s="153"/>
      <c r="N4736" s="153">
        <v>40</v>
      </c>
      <c r="O4736" s="155" t="s">
        <v>8457</v>
      </c>
      <c r="P4736" s="156" t="s">
        <v>60</v>
      </c>
      <c r="Q4736" s="157" t="s">
        <v>8211</v>
      </c>
      <c r="R4736" s="158"/>
      <c r="S4736" s="159"/>
      <c r="T4736" s="159" t="s">
        <v>6983</v>
      </c>
      <c r="U4736" s="159" t="s">
        <v>8212</v>
      </c>
      <c r="V4736" s="154">
        <v>46114</v>
      </c>
      <c r="W4736" s="154">
        <v>46150</v>
      </c>
      <c r="X4736" s="154">
        <v>46182</v>
      </c>
      <c r="Y4736" s="160"/>
      <c r="Z4736" s="160"/>
      <c r="AA4736" s="153"/>
      <c r="AB4736" s="153"/>
      <c r="AC4736" s="182" t="e">
        <f t="shared" si="148"/>
        <v>#DIV/0!</v>
      </c>
      <c r="AD4736" s="153" t="e">
        <f t="shared" si="149"/>
        <v>#DIV/0!</v>
      </c>
      <c r="AE4736" s="207"/>
      <c r="AF4736" s="153"/>
      <c r="AG4736" s="159"/>
      <c r="AH4736" s="153"/>
      <c r="AI4736" s="161"/>
      <c r="AJ4736" s="153"/>
      <c r="AK4736" s="153"/>
      <c r="AL4736" s="207"/>
      <c r="AM4736" s="207"/>
      <c r="AN4736" s="207"/>
      <c r="AO4736" s="207"/>
      <c r="AP4736" s="147" t="s">
        <v>54</v>
      </c>
      <c r="AQ4736" s="147"/>
      <c r="AR4736" s="147"/>
      <c r="AS4736" s="209" t="s">
        <v>68</v>
      </c>
      <c r="AT4736" s="223" t="str">
        <f>MONTH(B4736)&amp;"/"&amp;YEAR(B4736)</f>
        <v>3/2026</v>
      </c>
      <c r="AU4736" s="223">
        <f>WEEKNUM(B4736)-WEEKNUM(EOMONTH(B4736,-1)+1)+1</f>
        <v>1</v>
      </c>
      <c r="AV4736" s="209" t="str">
        <f>MONTH(R4736)&amp;"/"&amp;YEAR(R4736)</f>
        <v>1/1900</v>
      </c>
      <c r="AW4736" s="209" t="e">
        <f>WEEKNUM(R4736)-WEEKNUM(EOMONTH(R4736,-1)+1)+1</f>
        <v>#NUM!</v>
      </c>
      <c r="AX4736" s="209">
        <f>IF(BB4736="S",IF(Q4736="1. Aceitou o programa",R4736-B4736,0),0)</f>
        <v>0</v>
      </c>
      <c r="AY4736" s="209">
        <f>IF(BB4736="S",IF(AND(S4736&lt;&gt;"",R4736&lt;&gt;""),S4736-R4736,0),0)</f>
        <v>0</v>
      </c>
      <c r="AZ4736" s="209">
        <f>IF(BB4736="S",IF(Q4736="1. Aceitou o programa",IF(OR(X4736="Não se Aplica",X4736=""),IF(OR(W4736="Não se Aplica",W4736=""),0,W4736-V4736),AVERAGE(X4736-W4736,W4736-V4736)),0),0)</f>
        <v>0</v>
      </c>
      <c r="BA4736" s="209">
        <f>IF(BB4736="S",IF(AND(Q4736="1. Aceitou o programa",AH4736="Realizada"),IFERROR(IF(AG4736="",0,AG4736-R4736),0),0),0)</f>
        <v>0</v>
      </c>
      <c r="BB4736" s="209" t="str">
        <f>_xlfn.XLOOKUP(U4736,'Lista Suspensa'!$AA$20:$AA$23,'Lista Suspensa'!$AB$20:$AB$23,"N/A")</f>
        <v>S</v>
      </c>
    </row>
    <row r="4737" spans="1:54" ht="12" customHeight="1">
      <c r="A4737" s="151" t="s">
        <v>54</v>
      </c>
      <c r="B4737" s="152">
        <v>46083</v>
      </c>
      <c r="C4737" s="153" t="s">
        <v>55</v>
      </c>
      <c r="D4737" s="153" t="s">
        <v>56</v>
      </c>
      <c r="E4737" s="244">
        <v>86768115</v>
      </c>
      <c r="F4737" s="144" t="s">
        <v>8458</v>
      </c>
      <c r="G4737" s="230"/>
      <c r="H4737" s="154">
        <v>25432</v>
      </c>
      <c r="I4737" s="153">
        <v>56</v>
      </c>
      <c r="J4737" s="148" t="s">
        <v>70</v>
      </c>
      <c r="K4737" s="153" t="s">
        <v>59</v>
      </c>
      <c r="L4737" s="153"/>
      <c r="M4737" s="153"/>
      <c r="N4737" s="153">
        <v>60</v>
      </c>
      <c r="O4737" s="155" t="s">
        <v>8459</v>
      </c>
      <c r="P4737" s="156" t="s">
        <v>60</v>
      </c>
      <c r="Q4737" s="157" t="s">
        <v>8211</v>
      </c>
      <c r="R4737" s="158"/>
      <c r="S4737" s="159"/>
      <c r="T4737" s="159" t="s">
        <v>6983</v>
      </c>
      <c r="U4737" s="159" t="s">
        <v>8212</v>
      </c>
      <c r="V4737" s="154">
        <v>46114</v>
      </c>
      <c r="W4737" s="154">
        <v>46150</v>
      </c>
      <c r="X4737" s="154">
        <v>46182</v>
      </c>
      <c r="Y4737" s="160"/>
      <c r="Z4737" s="160"/>
      <c r="AA4737" s="153"/>
      <c r="AB4737" s="153"/>
      <c r="AC4737" s="182" t="e">
        <f t="shared" si="148"/>
        <v>#DIV/0!</v>
      </c>
      <c r="AD4737" s="153" t="e">
        <f t="shared" si="149"/>
        <v>#DIV/0!</v>
      </c>
      <c r="AE4737" s="207"/>
      <c r="AF4737" s="153"/>
      <c r="AG4737" s="159"/>
      <c r="AH4737" s="153"/>
      <c r="AI4737" s="161"/>
      <c r="AJ4737" s="153"/>
      <c r="AK4737" s="153"/>
      <c r="AL4737" s="207"/>
      <c r="AM4737" s="207"/>
      <c r="AN4737" s="207"/>
      <c r="AO4737" s="207"/>
      <c r="AP4737" s="147" t="s">
        <v>54</v>
      </c>
      <c r="AQ4737" s="147"/>
      <c r="AR4737" s="147"/>
      <c r="AS4737" s="209" t="s">
        <v>68</v>
      </c>
      <c r="AT4737" s="223" t="str">
        <f>MONTH(B4737)&amp;"/"&amp;YEAR(B4737)</f>
        <v>3/2026</v>
      </c>
      <c r="AU4737" s="223">
        <f>WEEKNUM(B4737)-WEEKNUM(EOMONTH(B4737,-1)+1)+1</f>
        <v>1</v>
      </c>
      <c r="AV4737" s="209" t="str">
        <f>MONTH(R4737)&amp;"/"&amp;YEAR(R4737)</f>
        <v>1/1900</v>
      </c>
      <c r="AW4737" s="209" t="e">
        <f>WEEKNUM(R4737)-WEEKNUM(EOMONTH(R4737,-1)+1)+1</f>
        <v>#NUM!</v>
      </c>
      <c r="AX4737" s="209">
        <f>IF(BB4737="S",IF(Q4737="1. Aceitou o programa",R4737-B4737,0),0)</f>
        <v>0</v>
      </c>
      <c r="AY4737" s="209">
        <f>IF(BB4737="S",IF(AND(S4737&lt;&gt;"",R4737&lt;&gt;""),S4737-R4737,0),0)</f>
        <v>0</v>
      </c>
      <c r="AZ4737" s="209">
        <f>IF(BB4737="S",IF(Q4737="1. Aceitou o programa",IF(OR(X4737="Não se Aplica",X4737=""),IF(OR(W4737="Não se Aplica",W4737=""),0,W4737-V4737),AVERAGE(X4737-W4737,W4737-V4737)),0),0)</f>
        <v>0</v>
      </c>
      <c r="BA4737" s="209">
        <f>IF(BB4737="S",IF(AND(Q4737="1. Aceitou o programa",AH4737="Realizada"),IFERROR(IF(AG4737="",0,AG4737-R4737),0),0),0)</f>
        <v>0</v>
      </c>
      <c r="BB4737" s="209" t="str">
        <f>_xlfn.XLOOKUP(U4737,'Lista Suspensa'!$AA$20:$AA$23,'Lista Suspensa'!$AB$20:$AB$23,"N/A")</f>
        <v>S</v>
      </c>
    </row>
    <row r="4738" spans="1:54" ht="12" customHeight="1">
      <c r="A4738" s="151" t="s">
        <v>54</v>
      </c>
      <c r="B4738" s="152">
        <v>46083</v>
      </c>
      <c r="C4738" s="153" t="s">
        <v>55</v>
      </c>
      <c r="D4738" s="153" t="s">
        <v>56</v>
      </c>
      <c r="E4738" s="244">
        <v>84249541</v>
      </c>
      <c r="F4738" s="144" t="s">
        <v>8460</v>
      </c>
      <c r="G4738" s="230"/>
      <c r="H4738" s="154">
        <v>25454</v>
      </c>
      <c r="I4738" s="153">
        <v>56</v>
      </c>
      <c r="J4738" s="148" t="s">
        <v>70</v>
      </c>
      <c r="K4738" s="153" t="s">
        <v>59</v>
      </c>
      <c r="L4738" s="153"/>
      <c r="M4738" s="153"/>
      <c r="N4738" s="153">
        <v>40</v>
      </c>
      <c r="O4738" s="155" t="s">
        <v>8461</v>
      </c>
      <c r="P4738" s="156" t="s">
        <v>60</v>
      </c>
      <c r="Q4738" s="157" t="s">
        <v>8211</v>
      </c>
      <c r="R4738" s="158"/>
      <c r="S4738" s="159"/>
      <c r="T4738" s="159" t="s">
        <v>6983</v>
      </c>
      <c r="U4738" s="159" t="s">
        <v>8212</v>
      </c>
      <c r="V4738" s="154">
        <v>46114</v>
      </c>
      <c r="W4738" s="154">
        <v>46150</v>
      </c>
      <c r="X4738" s="154">
        <v>46182</v>
      </c>
      <c r="Y4738" s="160"/>
      <c r="Z4738" s="160"/>
      <c r="AA4738" s="153"/>
      <c r="AB4738" s="153"/>
      <c r="AC4738" s="182" t="e">
        <f t="shared" ref="AC4738:AC4801" si="150">SUM(AA4738/(AB4738^2))</f>
        <v>#DIV/0!</v>
      </c>
      <c r="AD4738" s="153" t="e">
        <f t="shared" ref="AD4738:AD4801" si="151">IF(AC4738&lt;18.5,"ABAIXO DO PESO",
(IF(AC4738&lt;=24.9,"PESO NORMAL",
(IF(AC4738&lt;=29.9,"SOBREPESO",
(IF(AC4738&lt;=34.9,"OBESIDADE I",
(IF(AC4738&lt;=39.9,"OBESIDADE II",
(IF(AC4738&lt;=999,"OBESIDADE III","VAZIO")))))))))))</f>
        <v>#DIV/0!</v>
      </c>
      <c r="AE4738" s="207"/>
      <c r="AF4738" s="153"/>
      <c r="AG4738" s="159"/>
      <c r="AH4738" s="153"/>
      <c r="AI4738" s="161"/>
      <c r="AJ4738" s="153"/>
      <c r="AK4738" s="153"/>
      <c r="AL4738" s="207"/>
      <c r="AM4738" s="207"/>
      <c r="AN4738" s="207"/>
      <c r="AO4738" s="207"/>
      <c r="AP4738" s="147" t="s">
        <v>54</v>
      </c>
      <c r="AQ4738" s="147"/>
      <c r="AR4738" s="147"/>
      <c r="AS4738" s="209" t="s">
        <v>68</v>
      </c>
      <c r="AT4738" s="223" t="str">
        <f>MONTH(B4738)&amp;"/"&amp;YEAR(B4738)</f>
        <v>3/2026</v>
      </c>
      <c r="AU4738" s="223">
        <f>WEEKNUM(B4738)-WEEKNUM(EOMONTH(B4738,-1)+1)+1</f>
        <v>1</v>
      </c>
      <c r="AV4738" s="209" t="str">
        <f>MONTH(R4738)&amp;"/"&amp;YEAR(R4738)</f>
        <v>1/1900</v>
      </c>
      <c r="AW4738" s="209" t="e">
        <f>WEEKNUM(R4738)-WEEKNUM(EOMONTH(R4738,-1)+1)+1</f>
        <v>#NUM!</v>
      </c>
      <c r="AX4738" s="209">
        <f>IF(BB4738="S",IF(Q4738="1. Aceitou o programa",R4738-B4738,0),0)</f>
        <v>0</v>
      </c>
      <c r="AY4738" s="209">
        <f>IF(BB4738="S",IF(AND(S4738&lt;&gt;"",R4738&lt;&gt;""),S4738-R4738,0),0)</f>
        <v>0</v>
      </c>
      <c r="AZ4738" s="209">
        <f>IF(BB4738="S",IF(Q4738="1. Aceitou o programa",IF(OR(X4738="Não se Aplica",X4738=""),IF(OR(W4738="Não se Aplica",W4738=""),0,W4738-V4738),AVERAGE(X4738-W4738,W4738-V4738)),0),0)</f>
        <v>0</v>
      </c>
      <c r="BA4738" s="209">
        <f>IF(BB4738="S",IF(AND(Q4738="1. Aceitou o programa",AH4738="Realizada"),IFERROR(IF(AG4738="",0,AG4738-R4738),0),0),0)</f>
        <v>0</v>
      </c>
      <c r="BB4738" s="209" t="str">
        <f>_xlfn.XLOOKUP(U4738,'Lista Suspensa'!$AA$20:$AA$23,'Lista Suspensa'!$AB$20:$AB$23,"N/A")</f>
        <v>S</v>
      </c>
    </row>
    <row r="4739" spans="1:54" ht="12" customHeight="1">
      <c r="A4739" s="151" t="s">
        <v>54</v>
      </c>
      <c r="B4739" s="152">
        <v>46083</v>
      </c>
      <c r="C4739" s="153" t="s">
        <v>55</v>
      </c>
      <c r="D4739" s="153" t="s">
        <v>56</v>
      </c>
      <c r="E4739" s="244">
        <v>83501263</v>
      </c>
      <c r="F4739" s="144" t="s">
        <v>8462</v>
      </c>
      <c r="G4739" s="230"/>
      <c r="H4739" s="154">
        <v>25458</v>
      </c>
      <c r="I4739" s="153">
        <v>56</v>
      </c>
      <c r="J4739" s="148" t="s">
        <v>58</v>
      </c>
      <c r="K4739" s="153" t="s">
        <v>59</v>
      </c>
      <c r="L4739" s="153"/>
      <c r="M4739" s="153"/>
      <c r="N4739" s="153">
        <v>40</v>
      </c>
      <c r="O4739" s="155" t="s">
        <v>8463</v>
      </c>
      <c r="P4739" s="156" t="s">
        <v>60</v>
      </c>
      <c r="Q4739" s="157" t="s">
        <v>8211</v>
      </c>
      <c r="R4739" s="158"/>
      <c r="S4739" s="159"/>
      <c r="T4739" s="159" t="s">
        <v>6983</v>
      </c>
      <c r="U4739" s="159" t="s">
        <v>8212</v>
      </c>
      <c r="V4739" s="154">
        <v>46114</v>
      </c>
      <c r="W4739" s="154">
        <v>46150</v>
      </c>
      <c r="X4739" s="154">
        <v>46182</v>
      </c>
      <c r="Y4739" s="160"/>
      <c r="Z4739" s="160"/>
      <c r="AA4739" s="153"/>
      <c r="AB4739" s="153"/>
      <c r="AC4739" s="182" t="e">
        <f t="shared" si="150"/>
        <v>#DIV/0!</v>
      </c>
      <c r="AD4739" s="153" t="e">
        <f t="shared" si="151"/>
        <v>#DIV/0!</v>
      </c>
      <c r="AE4739" s="207"/>
      <c r="AF4739" s="153"/>
      <c r="AG4739" s="159"/>
      <c r="AH4739" s="153"/>
      <c r="AI4739" s="161"/>
      <c r="AJ4739" s="153"/>
      <c r="AK4739" s="153"/>
      <c r="AL4739" s="207"/>
      <c r="AM4739" s="207"/>
      <c r="AN4739" s="207"/>
      <c r="AO4739" s="207"/>
      <c r="AP4739" s="147" t="s">
        <v>54</v>
      </c>
      <c r="AQ4739" s="147"/>
      <c r="AR4739" s="147"/>
      <c r="AS4739" s="209" t="s">
        <v>68</v>
      </c>
      <c r="AT4739" s="223" t="str">
        <f>MONTH(B4739)&amp;"/"&amp;YEAR(B4739)</f>
        <v>3/2026</v>
      </c>
      <c r="AU4739" s="223">
        <f>WEEKNUM(B4739)-WEEKNUM(EOMONTH(B4739,-1)+1)+1</f>
        <v>1</v>
      </c>
      <c r="AV4739" s="209" t="str">
        <f>MONTH(R4739)&amp;"/"&amp;YEAR(R4739)</f>
        <v>1/1900</v>
      </c>
      <c r="AW4739" s="209" t="e">
        <f>WEEKNUM(R4739)-WEEKNUM(EOMONTH(R4739,-1)+1)+1</f>
        <v>#NUM!</v>
      </c>
      <c r="AX4739" s="209">
        <f>IF(BB4739="S",IF(Q4739="1. Aceitou o programa",R4739-B4739,0),0)</f>
        <v>0</v>
      </c>
      <c r="AY4739" s="209">
        <f>IF(BB4739="S",IF(AND(S4739&lt;&gt;"",R4739&lt;&gt;""),S4739-R4739,0),0)</f>
        <v>0</v>
      </c>
      <c r="AZ4739" s="209">
        <f>IF(BB4739="S",IF(Q4739="1. Aceitou o programa",IF(OR(X4739="Não se Aplica",X4739=""),IF(OR(W4739="Não se Aplica",W4739=""),0,W4739-V4739),AVERAGE(X4739-W4739,W4739-V4739)),0),0)</f>
        <v>0</v>
      </c>
      <c r="BA4739" s="209">
        <f>IF(BB4739="S",IF(AND(Q4739="1. Aceitou o programa",AH4739="Realizada"),IFERROR(IF(AG4739="",0,AG4739-R4739),0),0),0)</f>
        <v>0</v>
      </c>
      <c r="BB4739" s="209" t="str">
        <f>_xlfn.XLOOKUP(U4739,'Lista Suspensa'!$AA$20:$AA$23,'Lista Suspensa'!$AB$20:$AB$23,"N/A")</f>
        <v>S</v>
      </c>
    </row>
    <row r="4740" spans="1:54" ht="12" customHeight="1">
      <c r="A4740" s="151" t="s">
        <v>54</v>
      </c>
      <c r="B4740" s="152">
        <v>46083</v>
      </c>
      <c r="C4740" s="153" t="s">
        <v>55</v>
      </c>
      <c r="D4740" s="153" t="s">
        <v>56</v>
      </c>
      <c r="E4740" s="244">
        <v>93461327</v>
      </c>
      <c r="F4740" s="144" t="s">
        <v>8464</v>
      </c>
      <c r="G4740" s="230"/>
      <c r="H4740" s="154">
        <v>25493</v>
      </c>
      <c r="I4740" s="153">
        <v>56</v>
      </c>
      <c r="J4740" s="148" t="s">
        <v>70</v>
      </c>
      <c r="K4740" s="153" t="s">
        <v>59</v>
      </c>
      <c r="L4740" s="153"/>
      <c r="M4740" s="153"/>
      <c r="N4740" s="153">
        <v>380</v>
      </c>
      <c r="O4740" s="155" t="s">
        <v>8465</v>
      </c>
      <c r="P4740" s="156" t="s">
        <v>2026</v>
      </c>
      <c r="Q4740" s="157" t="s">
        <v>8211</v>
      </c>
      <c r="R4740" s="158"/>
      <c r="S4740" s="159"/>
      <c r="T4740" s="159" t="s">
        <v>6983</v>
      </c>
      <c r="U4740" s="159" t="s">
        <v>8212</v>
      </c>
      <c r="V4740" s="154">
        <v>46111</v>
      </c>
      <c r="W4740" s="154">
        <v>46150</v>
      </c>
      <c r="X4740" s="154">
        <v>46182</v>
      </c>
      <c r="Y4740" s="160"/>
      <c r="Z4740" s="160"/>
      <c r="AA4740" s="153"/>
      <c r="AB4740" s="153"/>
      <c r="AC4740" s="182" t="e">
        <f t="shared" si="150"/>
        <v>#DIV/0!</v>
      </c>
      <c r="AD4740" s="153" t="e">
        <f t="shared" si="151"/>
        <v>#DIV/0!</v>
      </c>
      <c r="AE4740" s="207"/>
      <c r="AF4740" s="153"/>
      <c r="AG4740" s="159"/>
      <c r="AH4740" s="153"/>
      <c r="AI4740" s="161"/>
      <c r="AJ4740" s="153"/>
      <c r="AK4740" s="153"/>
      <c r="AL4740" s="207"/>
      <c r="AM4740" s="207"/>
      <c r="AN4740" s="207"/>
      <c r="AO4740" s="207"/>
      <c r="AP4740" s="147" t="s">
        <v>54</v>
      </c>
      <c r="AQ4740" s="147"/>
      <c r="AR4740" s="147"/>
      <c r="AS4740" s="209" t="s">
        <v>68</v>
      </c>
      <c r="AT4740" s="223" t="str">
        <f>MONTH(B4740)&amp;"/"&amp;YEAR(B4740)</f>
        <v>3/2026</v>
      </c>
      <c r="AU4740" s="223">
        <f>WEEKNUM(B4740)-WEEKNUM(EOMONTH(B4740,-1)+1)+1</f>
        <v>1</v>
      </c>
      <c r="AV4740" s="209" t="str">
        <f>MONTH(R4740)&amp;"/"&amp;YEAR(R4740)</f>
        <v>1/1900</v>
      </c>
      <c r="AW4740" s="209" t="e">
        <f>WEEKNUM(R4740)-WEEKNUM(EOMONTH(R4740,-1)+1)+1</f>
        <v>#NUM!</v>
      </c>
      <c r="AX4740" s="209">
        <f>IF(BB4740="S",IF(Q4740="1. Aceitou o programa",R4740-B4740,0),0)</f>
        <v>0</v>
      </c>
      <c r="AY4740" s="209">
        <f>IF(BB4740="S",IF(AND(S4740&lt;&gt;"",R4740&lt;&gt;""),S4740-R4740,0),0)</f>
        <v>0</v>
      </c>
      <c r="AZ4740" s="209">
        <f>IF(BB4740="S",IF(Q4740="1. Aceitou o programa",IF(OR(X4740="Não se Aplica",X4740=""),IF(OR(W4740="Não se Aplica",W4740=""),0,W4740-V4740),AVERAGE(X4740-W4740,W4740-V4740)),0),0)</f>
        <v>0</v>
      </c>
      <c r="BA4740" s="209">
        <f>IF(BB4740="S",IF(AND(Q4740="1. Aceitou o programa",AH4740="Realizada"),IFERROR(IF(AG4740="",0,AG4740-R4740),0),0),0)</f>
        <v>0</v>
      </c>
      <c r="BB4740" s="209" t="str">
        <f>_xlfn.XLOOKUP(U4740,'Lista Suspensa'!$AA$20:$AA$23,'Lista Suspensa'!$AB$20:$AB$23,"N/A")</f>
        <v>S</v>
      </c>
    </row>
    <row r="4741" spans="1:54" ht="12" customHeight="1">
      <c r="A4741" s="151" t="s">
        <v>54</v>
      </c>
      <c r="B4741" s="152">
        <v>46083</v>
      </c>
      <c r="C4741" s="153" t="s">
        <v>55</v>
      </c>
      <c r="D4741" s="153" t="s">
        <v>56</v>
      </c>
      <c r="E4741" s="244">
        <v>85321771</v>
      </c>
      <c r="F4741" s="144" t="s">
        <v>8466</v>
      </c>
      <c r="G4741" s="230"/>
      <c r="H4741" s="154">
        <v>25659</v>
      </c>
      <c r="I4741" s="153">
        <v>56</v>
      </c>
      <c r="J4741" s="148" t="s">
        <v>58</v>
      </c>
      <c r="K4741" s="153" t="s">
        <v>59</v>
      </c>
      <c r="L4741" s="153"/>
      <c r="M4741" s="153"/>
      <c r="N4741" s="153">
        <v>80</v>
      </c>
      <c r="O4741" s="155" t="s">
        <v>8467</v>
      </c>
      <c r="P4741" s="156" t="s">
        <v>60</v>
      </c>
      <c r="Q4741" s="157" t="s">
        <v>8211</v>
      </c>
      <c r="R4741" s="158"/>
      <c r="S4741" s="159"/>
      <c r="T4741" s="159" t="s">
        <v>6983</v>
      </c>
      <c r="U4741" s="159" t="s">
        <v>8212</v>
      </c>
      <c r="V4741" s="154">
        <v>46114</v>
      </c>
      <c r="W4741" s="154">
        <v>46150</v>
      </c>
      <c r="X4741" s="154">
        <v>46182</v>
      </c>
      <c r="Y4741" s="160"/>
      <c r="Z4741" s="160"/>
      <c r="AA4741" s="153"/>
      <c r="AB4741" s="153"/>
      <c r="AC4741" s="182" t="e">
        <f t="shared" si="150"/>
        <v>#DIV/0!</v>
      </c>
      <c r="AD4741" s="153" t="e">
        <f t="shared" si="151"/>
        <v>#DIV/0!</v>
      </c>
      <c r="AE4741" s="207"/>
      <c r="AF4741" s="153"/>
      <c r="AG4741" s="159"/>
      <c r="AH4741" s="153"/>
      <c r="AI4741" s="161"/>
      <c r="AJ4741" s="153"/>
      <c r="AK4741" s="153"/>
      <c r="AL4741" s="207"/>
      <c r="AM4741" s="207"/>
      <c r="AN4741" s="207"/>
      <c r="AO4741" s="207"/>
      <c r="AP4741" s="147" t="s">
        <v>54</v>
      </c>
      <c r="AQ4741" s="147"/>
      <c r="AR4741" s="147"/>
      <c r="AS4741" s="209" t="s">
        <v>68</v>
      </c>
      <c r="AT4741" s="223" t="str">
        <f>MONTH(B4741)&amp;"/"&amp;YEAR(B4741)</f>
        <v>3/2026</v>
      </c>
      <c r="AU4741" s="223">
        <f>WEEKNUM(B4741)-WEEKNUM(EOMONTH(B4741,-1)+1)+1</f>
        <v>1</v>
      </c>
      <c r="AV4741" s="209" t="str">
        <f>MONTH(R4741)&amp;"/"&amp;YEAR(R4741)</f>
        <v>1/1900</v>
      </c>
      <c r="AW4741" s="209" t="e">
        <f>WEEKNUM(R4741)-WEEKNUM(EOMONTH(R4741,-1)+1)+1</f>
        <v>#NUM!</v>
      </c>
      <c r="AX4741" s="209">
        <f>IF(BB4741="S",IF(Q4741="1. Aceitou o programa",R4741-B4741,0),0)</f>
        <v>0</v>
      </c>
      <c r="AY4741" s="209">
        <f>IF(BB4741="S",IF(AND(S4741&lt;&gt;"",R4741&lt;&gt;""),S4741-R4741,0),0)</f>
        <v>0</v>
      </c>
      <c r="AZ4741" s="209">
        <f>IF(BB4741="S",IF(Q4741="1. Aceitou o programa",IF(OR(X4741="Não se Aplica",X4741=""),IF(OR(W4741="Não se Aplica",W4741=""),0,W4741-V4741),AVERAGE(X4741-W4741,W4741-V4741)),0),0)</f>
        <v>0</v>
      </c>
      <c r="BA4741" s="209">
        <f>IF(BB4741="S",IF(AND(Q4741="1. Aceitou o programa",AH4741="Realizada"),IFERROR(IF(AG4741="",0,AG4741-R4741),0),0),0)</f>
        <v>0</v>
      </c>
      <c r="BB4741" s="209" t="str">
        <f>_xlfn.XLOOKUP(U4741,'Lista Suspensa'!$AA$20:$AA$23,'Lista Suspensa'!$AB$20:$AB$23,"N/A")</f>
        <v>S</v>
      </c>
    </row>
    <row r="4742" spans="1:54" ht="12" customHeight="1">
      <c r="A4742" s="151" t="s">
        <v>54</v>
      </c>
      <c r="B4742" s="152">
        <v>46083</v>
      </c>
      <c r="C4742" s="153" t="s">
        <v>55</v>
      </c>
      <c r="D4742" s="153" t="s">
        <v>56</v>
      </c>
      <c r="E4742" s="244">
        <v>807343714</v>
      </c>
      <c r="F4742" s="144" t="s">
        <v>8468</v>
      </c>
      <c r="G4742" s="230"/>
      <c r="H4742" s="154">
        <v>25672</v>
      </c>
      <c r="I4742" s="153">
        <v>56</v>
      </c>
      <c r="J4742" s="148" t="s">
        <v>70</v>
      </c>
      <c r="K4742" s="153" t="s">
        <v>59</v>
      </c>
      <c r="L4742" s="153"/>
      <c r="M4742" s="153"/>
      <c r="N4742" s="153">
        <v>100</v>
      </c>
      <c r="O4742" s="155" t="s">
        <v>8469</v>
      </c>
      <c r="P4742" s="156" t="s">
        <v>2026</v>
      </c>
      <c r="Q4742" s="157" t="s">
        <v>8211</v>
      </c>
      <c r="R4742" s="158"/>
      <c r="S4742" s="159"/>
      <c r="T4742" s="159" t="s">
        <v>6983</v>
      </c>
      <c r="U4742" s="159" t="s">
        <v>8212</v>
      </c>
      <c r="V4742" s="154">
        <v>46111</v>
      </c>
      <c r="W4742" s="154">
        <v>46150</v>
      </c>
      <c r="X4742" s="154">
        <v>46182</v>
      </c>
      <c r="Y4742" s="160"/>
      <c r="Z4742" s="160"/>
      <c r="AA4742" s="153"/>
      <c r="AB4742" s="153"/>
      <c r="AC4742" s="182" t="e">
        <f t="shared" si="150"/>
        <v>#DIV/0!</v>
      </c>
      <c r="AD4742" s="153" t="e">
        <f t="shared" si="151"/>
        <v>#DIV/0!</v>
      </c>
      <c r="AE4742" s="207"/>
      <c r="AF4742" s="153"/>
      <c r="AG4742" s="159"/>
      <c r="AH4742" s="153"/>
      <c r="AI4742" s="161"/>
      <c r="AJ4742" s="153"/>
      <c r="AK4742" s="153"/>
      <c r="AL4742" s="207"/>
      <c r="AM4742" s="207"/>
      <c r="AN4742" s="207"/>
      <c r="AO4742" s="207"/>
      <c r="AP4742" s="147" t="s">
        <v>54</v>
      </c>
      <c r="AQ4742" s="147"/>
      <c r="AR4742" s="147"/>
      <c r="AS4742" s="209" t="s">
        <v>68</v>
      </c>
      <c r="AT4742" s="223" t="str">
        <f>MONTH(B4742)&amp;"/"&amp;YEAR(B4742)</f>
        <v>3/2026</v>
      </c>
      <c r="AU4742" s="223">
        <f>WEEKNUM(B4742)-WEEKNUM(EOMONTH(B4742,-1)+1)+1</f>
        <v>1</v>
      </c>
      <c r="AV4742" s="209" t="str">
        <f>MONTH(R4742)&amp;"/"&amp;YEAR(R4742)</f>
        <v>1/1900</v>
      </c>
      <c r="AW4742" s="209" t="e">
        <f>WEEKNUM(R4742)-WEEKNUM(EOMONTH(R4742,-1)+1)+1</f>
        <v>#NUM!</v>
      </c>
      <c r="AX4742" s="209">
        <f>IF(BB4742="S",IF(Q4742="1. Aceitou o programa",R4742-B4742,0),0)</f>
        <v>0</v>
      </c>
      <c r="AY4742" s="209">
        <f>IF(BB4742="S",IF(AND(S4742&lt;&gt;"",R4742&lt;&gt;""),S4742-R4742,0),0)</f>
        <v>0</v>
      </c>
      <c r="AZ4742" s="209">
        <f>IF(BB4742="S",IF(Q4742="1. Aceitou o programa",IF(OR(X4742="Não se Aplica",X4742=""),IF(OR(W4742="Não se Aplica",W4742=""),0,W4742-V4742),AVERAGE(X4742-W4742,W4742-V4742)),0),0)</f>
        <v>0</v>
      </c>
      <c r="BA4742" s="209">
        <f>IF(BB4742="S",IF(AND(Q4742="1. Aceitou o programa",AH4742="Realizada"),IFERROR(IF(AG4742="",0,AG4742-R4742),0),0),0)</f>
        <v>0</v>
      </c>
      <c r="BB4742" s="209" t="str">
        <f>_xlfn.XLOOKUP(U4742,'Lista Suspensa'!$AA$20:$AA$23,'Lista Suspensa'!$AB$20:$AB$23,"N/A")</f>
        <v>S</v>
      </c>
    </row>
    <row r="4743" spans="1:54" ht="12" customHeight="1">
      <c r="A4743" s="151" t="s">
        <v>54</v>
      </c>
      <c r="B4743" s="152">
        <v>46083</v>
      </c>
      <c r="C4743" s="153" t="s">
        <v>55</v>
      </c>
      <c r="D4743" s="153" t="s">
        <v>56</v>
      </c>
      <c r="E4743" s="244">
        <v>83183661</v>
      </c>
      <c r="F4743" s="144" t="s">
        <v>8470</v>
      </c>
      <c r="G4743" s="230"/>
      <c r="H4743" s="154">
        <v>25852</v>
      </c>
      <c r="I4743" s="153">
        <v>55</v>
      </c>
      <c r="J4743" s="148" t="s">
        <v>58</v>
      </c>
      <c r="K4743" s="153" t="s">
        <v>59</v>
      </c>
      <c r="L4743" s="153"/>
      <c r="M4743" s="153"/>
      <c r="N4743" s="153">
        <v>40</v>
      </c>
      <c r="O4743" s="155" t="s">
        <v>8471</v>
      </c>
      <c r="P4743" s="156" t="s">
        <v>60</v>
      </c>
      <c r="Q4743" s="157" t="s">
        <v>8211</v>
      </c>
      <c r="R4743" s="158"/>
      <c r="S4743" s="159"/>
      <c r="T4743" s="159" t="s">
        <v>6983</v>
      </c>
      <c r="U4743" s="159" t="s">
        <v>8212</v>
      </c>
      <c r="V4743" s="154">
        <v>46114</v>
      </c>
      <c r="W4743" s="154">
        <v>46150</v>
      </c>
      <c r="X4743" s="154">
        <v>46182</v>
      </c>
      <c r="Y4743" s="160"/>
      <c r="Z4743" s="160"/>
      <c r="AA4743" s="153"/>
      <c r="AB4743" s="153"/>
      <c r="AC4743" s="182" t="e">
        <f t="shared" si="150"/>
        <v>#DIV/0!</v>
      </c>
      <c r="AD4743" s="153" t="e">
        <f t="shared" si="151"/>
        <v>#DIV/0!</v>
      </c>
      <c r="AE4743" s="207"/>
      <c r="AF4743" s="153"/>
      <c r="AG4743" s="159"/>
      <c r="AH4743" s="153"/>
      <c r="AI4743" s="161"/>
      <c r="AJ4743" s="153"/>
      <c r="AK4743" s="153"/>
      <c r="AL4743" s="207"/>
      <c r="AM4743" s="207"/>
      <c r="AN4743" s="207"/>
      <c r="AO4743" s="207"/>
      <c r="AP4743" s="147" t="s">
        <v>54</v>
      </c>
      <c r="AQ4743" s="147"/>
      <c r="AR4743" s="147"/>
      <c r="AS4743" s="209" t="s">
        <v>68</v>
      </c>
      <c r="AT4743" s="223" t="str">
        <f>MONTH(B4743)&amp;"/"&amp;YEAR(B4743)</f>
        <v>3/2026</v>
      </c>
      <c r="AU4743" s="223">
        <f>WEEKNUM(B4743)-WEEKNUM(EOMONTH(B4743,-1)+1)+1</f>
        <v>1</v>
      </c>
      <c r="AV4743" s="209" t="str">
        <f>MONTH(R4743)&amp;"/"&amp;YEAR(R4743)</f>
        <v>1/1900</v>
      </c>
      <c r="AW4743" s="209" t="e">
        <f>WEEKNUM(R4743)-WEEKNUM(EOMONTH(R4743,-1)+1)+1</f>
        <v>#NUM!</v>
      </c>
      <c r="AX4743" s="209">
        <f>IF(BB4743="S",IF(Q4743="1. Aceitou o programa",R4743-B4743,0),0)</f>
        <v>0</v>
      </c>
      <c r="AY4743" s="209">
        <f>IF(BB4743="S",IF(AND(S4743&lt;&gt;"",R4743&lt;&gt;""),S4743-R4743,0),0)</f>
        <v>0</v>
      </c>
      <c r="AZ4743" s="209">
        <f>IF(BB4743="S",IF(Q4743="1. Aceitou o programa",IF(OR(X4743="Não se Aplica",X4743=""),IF(OR(W4743="Não se Aplica",W4743=""),0,W4743-V4743),AVERAGE(X4743-W4743,W4743-V4743)),0),0)</f>
        <v>0</v>
      </c>
      <c r="BA4743" s="209">
        <f>IF(BB4743="S",IF(AND(Q4743="1. Aceitou o programa",AH4743="Realizada"),IFERROR(IF(AG4743="",0,AG4743-R4743),0),0),0)</f>
        <v>0</v>
      </c>
      <c r="BB4743" s="209" t="str">
        <f>_xlfn.XLOOKUP(U4743,'Lista Suspensa'!$AA$20:$AA$23,'Lista Suspensa'!$AB$20:$AB$23,"N/A")</f>
        <v>S</v>
      </c>
    </row>
    <row r="4744" spans="1:54" ht="12" customHeight="1">
      <c r="A4744" s="151" t="s">
        <v>54</v>
      </c>
      <c r="B4744" s="152">
        <v>46083</v>
      </c>
      <c r="C4744" s="153" t="s">
        <v>55</v>
      </c>
      <c r="D4744" s="153" t="s">
        <v>56</v>
      </c>
      <c r="E4744" s="244">
        <v>83561258</v>
      </c>
      <c r="F4744" s="144" t="s">
        <v>8472</v>
      </c>
      <c r="G4744" s="230"/>
      <c r="H4744" s="154">
        <v>25876</v>
      </c>
      <c r="I4744" s="153">
        <v>55</v>
      </c>
      <c r="J4744" s="148" t="s">
        <v>70</v>
      </c>
      <c r="K4744" s="153" t="s">
        <v>59</v>
      </c>
      <c r="L4744" s="153"/>
      <c r="M4744" s="153"/>
      <c r="N4744" s="153">
        <v>200</v>
      </c>
      <c r="O4744" s="155" t="s">
        <v>8473</v>
      </c>
      <c r="P4744" s="156" t="s">
        <v>60</v>
      </c>
      <c r="Q4744" s="157" t="s">
        <v>8211</v>
      </c>
      <c r="R4744" s="158"/>
      <c r="S4744" s="159"/>
      <c r="T4744" s="159" t="s">
        <v>6983</v>
      </c>
      <c r="U4744" s="159" t="s">
        <v>8212</v>
      </c>
      <c r="V4744" s="154">
        <v>46114</v>
      </c>
      <c r="W4744" s="154">
        <v>46150</v>
      </c>
      <c r="X4744" s="154">
        <v>46182</v>
      </c>
      <c r="Y4744" s="160"/>
      <c r="Z4744" s="160"/>
      <c r="AA4744" s="153"/>
      <c r="AB4744" s="153"/>
      <c r="AC4744" s="182" t="e">
        <f t="shared" si="150"/>
        <v>#DIV/0!</v>
      </c>
      <c r="AD4744" s="153" t="e">
        <f t="shared" si="151"/>
        <v>#DIV/0!</v>
      </c>
      <c r="AE4744" s="207"/>
      <c r="AF4744" s="153"/>
      <c r="AG4744" s="159"/>
      <c r="AH4744" s="153"/>
      <c r="AI4744" s="161"/>
      <c r="AJ4744" s="153"/>
      <c r="AK4744" s="153"/>
      <c r="AL4744" s="207"/>
      <c r="AM4744" s="207"/>
      <c r="AN4744" s="207"/>
      <c r="AO4744" s="207"/>
      <c r="AP4744" s="147" t="s">
        <v>54</v>
      </c>
      <c r="AQ4744" s="147"/>
      <c r="AR4744" s="147"/>
      <c r="AS4744" s="209" t="s">
        <v>68</v>
      </c>
      <c r="AT4744" s="223" t="str">
        <f>MONTH(B4744)&amp;"/"&amp;YEAR(B4744)</f>
        <v>3/2026</v>
      </c>
      <c r="AU4744" s="223">
        <f>WEEKNUM(B4744)-WEEKNUM(EOMONTH(B4744,-1)+1)+1</f>
        <v>1</v>
      </c>
      <c r="AV4744" s="209" t="str">
        <f>MONTH(R4744)&amp;"/"&amp;YEAR(R4744)</f>
        <v>1/1900</v>
      </c>
      <c r="AW4744" s="209" t="e">
        <f>WEEKNUM(R4744)-WEEKNUM(EOMONTH(R4744,-1)+1)+1</f>
        <v>#NUM!</v>
      </c>
      <c r="AX4744" s="209">
        <f>IF(BB4744="S",IF(Q4744="1. Aceitou o programa",R4744-B4744,0),0)</f>
        <v>0</v>
      </c>
      <c r="AY4744" s="209">
        <f>IF(BB4744="S",IF(AND(S4744&lt;&gt;"",R4744&lt;&gt;""),S4744-R4744,0),0)</f>
        <v>0</v>
      </c>
      <c r="AZ4744" s="209">
        <f>IF(BB4744="S",IF(Q4744="1. Aceitou o programa",IF(OR(X4744="Não se Aplica",X4744=""),IF(OR(W4744="Não se Aplica",W4744=""),0,W4744-V4744),AVERAGE(X4744-W4744,W4744-V4744)),0),0)</f>
        <v>0</v>
      </c>
      <c r="BA4744" s="209">
        <f>IF(BB4744="S",IF(AND(Q4744="1. Aceitou o programa",AH4744="Realizada"),IFERROR(IF(AG4744="",0,AG4744-R4744),0),0),0)</f>
        <v>0</v>
      </c>
      <c r="BB4744" s="209" t="str">
        <f>_xlfn.XLOOKUP(U4744,'Lista Suspensa'!$AA$20:$AA$23,'Lista Suspensa'!$AB$20:$AB$23,"N/A")</f>
        <v>S</v>
      </c>
    </row>
    <row r="4745" spans="1:54" ht="12" customHeight="1">
      <c r="A4745" s="151" t="s">
        <v>54</v>
      </c>
      <c r="B4745" s="152">
        <v>46083</v>
      </c>
      <c r="C4745" s="153" t="s">
        <v>55</v>
      </c>
      <c r="D4745" s="153" t="s">
        <v>56</v>
      </c>
      <c r="E4745" s="244">
        <v>82853446</v>
      </c>
      <c r="F4745" s="144" t="s">
        <v>8474</v>
      </c>
      <c r="G4745" s="230"/>
      <c r="H4745" s="154">
        <v>25902</v>
      </c>
      <c r="I4745" s="153">
        <v>55</v>
      </c>
      <c r="J4745" s="148" t="s">
        <v>70</v>
      </c>
      <c r="K4745" s="153" t="s">
        <v>59</v>
      </c>
      <c r="L4745" s="153"/>
      <c r="M4745" s="153"/>
      <c r="N4745" s="153">
        <v>60</v>
      </c>
      <c r="O4745" s="155" t="s">
        <v>8475</v>
      </c>
      <c r="P4745" s="156" t="s">
        <v>60</v>
      </c>
      <c r="Q4745" s="157" t="s">
        <v>8211</v>
      </c>
      <c r="R4745" s="158"/>
      <c r="S4745" s="159"/>
      <c r="T4745" s="159" t="s">
        <v>6983</v>
      </c>
      <c r="U4745" s="159" t="s">
        <v>8212</v>
      </c>
      <c r="V4745" s="154">
        <v>46114</v>
      </c>
      <c r="W4745" s="154">
        <v>46150</v>
      </c>
      <c r="X4745" s="154">
        <v>46182</v>
      </c>
      <c r="Y4745" s="160"/>
      <c r="Z4745" s="160"/>
      <c r="AA4745" s="153"/>
      <c r="AB4745" s="153"/>
      <c r="AC4745" s="182" t="e">
        <f t="shared" si="150"/>
        <v>#DIV/0!</v>
      </c>
      <c r="AD4745" s="153" t="e">
        <f t="shared" si="151"/>
        <v>#DIV/0!</v>
      </c>
      <c r="AE4745" s="207"/>
      <c r="AF4745" s="153"/>
      <c r="AG4745" s="159"/>
      <c r="AH4745" s="153"/>
      <c r="AI4745" s="161"/>
      <c r="AJ4745" s="153"/>
      <c r="AK4745" s="153"/>
      <c r="AL4745" s="207"/>
      <c r="AM4745" s="207"/>
      <c r="AN4745" s="207"/>
      <c r="AO4745" s="207"/>
      <c r="AP4745" s="147" t="s">
        <v>54</v>
      </c>
      <c r="AQ4745" s="147"/>
      <c r="AR4745" s="147"/>
      <c r="AS4745" s="209" t="s">
        <v>68</v>
      </c>
      <c r="AT4745" s="223" t="str">
        <f>MONTH(B4745)&amp;"/"&amp;YEAR(B4745)</f>
        <v>3/2026</v>
      </c>
      <c r="AU4745" s="223">
        <f>WEEKNUM(B4745)-WEEKNUM(EOMONTH(B4745,-1)+1)+1</f>
        <v>1</v>
      </c>
      <c r="AV4745" s="209" t="str">
        <f>MONTH(R4745)&amp;"/"&amp;YEAR(R4745)</f>
        <v>1/1900</v>
      </c>
      <c r="AW4745" s="209" t="e">
        <f>WEEKNUM(R4745)-WEEKNUM(EOMONTH(R4745,-1)+1)+1</f>
        <v>#NUM!</v>
      </c>
      <c r="AX4745" s="209">
        <f>IF(BB4745="S",IF(Q4745="1. Aceitou o programa",R4745-B4745,0),0)</f>
        <v>0</v>
      </c>
      <c r="AY4745" s="209">
        <f>IF(BB4745="S",IF(AND(S4745&lt;&gt;"",R4745&lt;&gt;""),S4745-R4745,0),0)</f>
        <v>0</v>
      </c>
      <c r="AZ4745" s="209">
        <f>IF(BB4745="S",IF(Q4745="1. Aceitou o programa",IF(OR(X4745="Não se Aplica",X4745=""),IF(OR(W4745="Não se Aplica",W4745=""),0,W4745-V4745),AVERAGE(X4745-W4745,W4745-V4745)),0),0)</f>
        <v>0</v>
      </c>
      <c r="BA4745" s="209">
        <f>IF(BB4745="S",IF(AND(Q4745="1. Aceitou o programa",AH4745="Realizada"),IFERROR(IF(AG4745="",0,AG4745-R4745),0),0),0)</f>
        <v>0</v>
      </c>
      <c r="BB4745" s="209" t="str">
        <f>_xlfn.XLOOKUP(U4745,'Lista Suspensa'!$AA$20:$AA$23,'Lista Suspensa'!$AB$20:$AB$23,"N/A")</f>
        <v>S</v>
      </c>
    </row>
    <row r="4746" spans="1:54" ht="12" customHeight="1">
      <c r="A4746" s="151" t="s">
        <v>54</v>
      </c>
      <c r="B4746" s="152">
        <v>46083</v>
      </c>
      <c r="C4746" s="153" t="s">
        <v>55</v>
      </c>
      <c r="D4746" s="153" t="s">
        <v>56</v>
      </c>
      <c r="E4746" s="244">
        <v>93398021</v>
      </c>
      <c r="F4746" s="144" t="s">
        <v>8476</v>
      </c>
      <c r="G4746" s="230"/>
      <c r="H4746" s="154">
        <v>25964</v>
      </c>
      <c r="I4746" s="153">
        <v>55</v>
      </c>
      <c r="J4746" s="148" t="s">
        <v>70</v>
      </c>
      <c r="K4746" s="153" t="s">
        <v>59</v>
      </c>
      <c r="L4746" s="153"/>
      <c r="M4746" s="153"/>
      <c r="N4746" s="153">
        <v>60</v>
      </c>
      <c r="O4746" s="155">
        <v>11984358118</v>
      </c>
      <c r="P4746" s="156" t="s">
        <v>60</v>
      </c>
      <c r="Q4746" s="157" t="s">
        <v>8211</v>
      </c>
      <c r="R4746" s="158"/>
      <c r="S4746" s="159"/>
      <c r="T4746" s="159" t="s">
        <v>6983</v>
      </c>
      <c r="U4746" s="159" t="s">
        <v>8212</v>
      </c>
      <c r="V4746" s="154">
        <v>46125</v>
      </c>
      <c r="W4746" s="154">
        <v>46150</v>
      </c>
      <c r="X4746" s="154">
        <v>46182</v>
      </c>
      <c r="Y4746" s="160"/>
      <c r="Z4746" s="160"/>
      <c r="AA4746" s="153"/>
      <c r="AB4746" s="153"/>
      <c r="AC4746" s="182" t="e">
        <f t="shared" si="150"/>
        <v>#DIV/0!</v>
      </c>
      <c r="AD4746" s="153" t="e">
        <f t="shared" si="151"/>
        <v>#DIV/0!</v>
      </c>
      <c r="AE4746" s="207"/>
      <c r="AF4746" s="153"/>
      <c r="AG4746" s="159"/>
      <c r="AH4746" s="153"/>
      <c r="AI4746" s="161"/>
      <c r="AJ4746" s="153"/>
      <c r="AK4746" s="153"/>
      <c r="AL4746" s="207"/>
      <c r="AM4746" s="207"/>
      <c r="AN4746" s="207"/>
      <c r="AO4746" s="207"/>
      <c r="AP4746" s="147" t="s">
        <v>54</v>
      </c>
      <c r="AQ4746" s="147"/>
      <c r="AR4746" s="147"/>
      <c r="AS4746" s="209" t="s">
        <v>68</v>
      </c>
      <c r="AT4746" s="223" t="str">
        <f>MONTH(B4746)&amp;"/"&amp;YEAR(B4746)</f>
        <v>3/2026</v>
      </c>
      <c r="AU4746" s="223">
        <f>WEEKNUM(B4746)-WEEKNUM(EOMONTH(B4746,-1)+1)+1</f>
        <v>1</v>
      </c>
      <c r="AV4746" s="209" t="str">
        <f>MONTH(R4746)&amp;"/"&amp;YEAR(R4746)</f>
        <v>1/1900</v>
      </c>
      <c r="AW4746" s="209" t="e">
        <f>WEEKNUM(R4746)-WEEKNUM(EOMONTH(R4746,-1)+1)+1</f>
        <v>#NUM!</v>
      </c>
      <c r="AX4746" s="209">
        <f>IF(BB4746="S",IF(Q4746="1. Aceitou o programa",R4746-B4746,0),0)</f>
        <v>0</v>
      </c>
      <c r="AY4746" s="209">
        <f>IF(BB4746="S",IF(AND(S4746&lt;&gt;"",R4746&lt;&gt;""),S4746-R4746,0),0)</f>
        <v>0</v>
      </c>
      <c r="AZ4746" s="209">
        <f>IF(BB4746="S",IF(Q4746="1. Aceitou o programa",IF(OR(X4746="Não se Aplica",X4746=""),IF(OR(W4746="Não se Aplica",W4746=""),0,W4746-V4746),AVERAGE(X4746-W4746,W4746-V4746)),0),0)</f>
        <v>0</v>
      </c>
      <c r="BA4746" s="209">
        <f>IF(BB4746="S",IF(AND(Q4746="1. Aceitou o programa",AH4746="Realizada"),IFERROR(IF(AG4746="",0,AG4746-R4746),0),0),0)</f>
        <v>0</v>
      </c>
      <c r="BB4746" s="209" t="str">
        <f>_xlfn.XLOOKUP(U4746,'Lista Suspensa'!$AA$20:$AA$23,'Lista Suspensa'!$AB$20:$AB$23,"N/A")</f>
        <v>S</v>
      </c>
    </row>
    <row r="4747" spans="1:54" ht="12" customHeight="1">
      <c r="A4747" s="151" t="s">
        <v>54</v>
      </c>
      <c r="B4747" s="152">
        <v>46083</v>
      </c>
      <c r="C4747" s="153" t="s">
        <v>55</v>
      </c>
      <c r="D4747" s="153" t="s">
        <v>56</v>
      </c>
      <c r="E4747" s="244">
        <v>89835677</v>
      </c>
      <c r="F4747" s="144" t="s">
        <v>8477</v>
      </c>
      <c r="G4747" s="230"/>
      <c r="H4747" s="154">
        <v>25974</v>
      </c>
      <c r="I4747" s="153">
        <v>55</v>
      </c>
      <c r="J4747" s="148" t="s">
        <v>70</v>
      </c>
      <c r="K4747" s="153" t="s">
        <v>59</v>
      </c>
      <c r="L4747" s="153"/>
      <c r="M4747" s="153"/>
      <c r="N4747" s="153">
        <v>110</v>
      </c>
      <c r="O4747" s="155" t="s">
        <v>8478</v>
      </c>
      <c r="P4747" s="156" t="s">
        <v>60</v>
      </c>
      <c r="Q4747" s="157" t="s">
        <v>8211</v>
      </c>
      <c r="R4747" s="158"/>
      <c r="S4747" s="159"/>
      <c r="T4747" s="159" t="s">
        <v>6983</v>
      </c>
      <c r="U4747" s="159" t="s">
        <v>8212</v>
      </c>
      <c r="V4747" s="154">
        <v>46126</v>
      </c>
      <c r="W4747" s="154">
        <v>46150</v>
      </c>
      <c r="X4747" s="154">
        <v>46182</v>
      </c>
      <c r="Y4747" s="160"/>
      <c r="Z4747" s="160"/>
      <c r="AA4747" s="153"/>
      <c r="AB4747" s="153"/>
      <c r="AC4747" s="182" t="e">
        <f t="shared" si="150"/>
        <v>#DIV/0!</v>
      </c>
      <c r="AD4747" s="153" t="e">
        <f t="shared" si="151"/>
        <v>#DIV/0!</v>
      </c>
      <c r="AE4747" s="207"/>
      <c r="AF4747" s="153"/>
      <c r="AG4747" s="159"/>
      <c r="AH4747" s="153"/>
      <c r="AI4747" s="161"/>
      <c r="AJ4747" s="153"/>
      <c r="AK4747" s="153"/>
      <c r="AL4747" s="207"/>
      <c r="AM4747" s="207"/>
      <c r="AN4747" s="207"/>
      <c r="AO4747" s="207"/>
      <c r="AP4747" s="147" t="s">
        <v>54</v>
      </c>
      <c r="AQ4747" s="147"/>
      <c r="AR4747" s="147"/>
      <c r="AS4747" s="209" t="s">
        <v>68</v>
      </c>
      <c r="AT4747" s="223" t="str">
        <f>MONTH(B4747)&amp;"/"&amp;YEAR(B4747)</f>
        <v>3/2026</v>
      </c>
      <c r="AU4747" s="223">
        <f>WEEKNUM(B4747)-WEEKNUM(EOMONTH(B4747,-1)+1)+1</f>
        <v>1</v>
      </c>
      <c r="AV4747" s="209" t="str">
        <f>MONTH(R4747)&amp;"/"&amp;YEAR(R4747)</f>
        <v>1/1900</v>
      </c>
      <c r="AW4747" s="209" t="e">
        <f>WEEKNUM(R4747)-WEEKNUM(EOMONTH(R4747,-1)+1)+1</f>
        <v>#NUM!</v>
      </c>
      <c r="AX4747" s="209">
        <f>IF(BB4747="S",IF(Q4747="1. Aceitou o programa",R4747-B4747,0),0)</f>
        <v>0</v>
      </c>
      <c r="AY4747" s="209">
        <f>IF(BB4747="S",IF(AND(S4747&lt;&gt;"",R4747&lt;&gt;""),S4747-R4747,0),0)</f>
        <v>0</v>
      </c>
      <c r="AZ4747" s="209">
        <f>IF(BB4747="S",IF(Q4747="1. Aceitou o programa",IF(OR(X4747="Não se Aplica",X4747=""),IF(OR(W4747="Não se Aplica",W4747=""),0,W4747-V4747),AVERAGE(X4747-W4747,W4747-V4747)),0),0)</f>
        <v>0</v>
      </c>
      <c r="BA4747" s="209">
        <f>IF(BB4747="S",IF(AND(Q4747="1. Aceitou o programa",AH4747="Realizada"),IFERROR(IF(AG4747="",0,AG4747-R4747),0),0),0)</f>
        <v>0</v>
      </c>
      <c r="BB4747" s="209" t="str">
        <f>_xlfn.XLOOKUP(U4747,'Lista Suspensa'!$AA$20:$AA$23,'Lista Suspensa'!$AB$20:$AB$23,"N/A")</f>
        <v>S</v>
      </c>
    </row>
    <row r="4748" spans="1:54" ht="12" customHeight="1">
      <c r="A4748" s="151" t="s">
        <v>54</v>
      </c>
      <c r="B4748" s="152">
        <v>46083</v>
      </c>
      <c r="C4748" s="153" t="s">
        <v>55</v>
      </c>
      <c r="D4748" s="153" t="s">
        <v>56</v>
      </c>
      <c r="E4748" s="244">
        <v>87680596</v>
      </c>
      <c r="F4748" s="144" t="s">
        <v>8479</v>
      </c>
      <c r="G4748" s="230"/>
      <c r="H4748" s="154">
        <v>26038</v>
      </c>
      <c r="I4748" s="153">
        <v>55</v>
      </c>
      <c r="J4748" s="148" t="s">
        <v>70</v>
      </c>
      <c r="K4748" s="153" t="s">
        <v>59</v>
      </c>
      <c r="L4748" s="153"/>
      <c r="M4748" s="153"/>
      <c r="N4748" s="153">
        <v>80</v>
      </c>
      <c r="O4748" s="155" t="s">
        <v>8480</v>
      </c>
      <c r="P4748" s="156" t="s">
        <v>60</v>
      </c>
      <c r="Q4748" s="157" t="s">
        <v>8211</v>
      </c>
      <c r="R4748" s="158"/>
      <c r="S4748" s="159"/>
      <c r="T4748" s="159" t="s">
        <v>6983</v>
      </c>
      <c r="U4748" s="159" t="s">
        <v>8212</v>
      </c>
      <c r="V4748" s="154">
        <v>46118</v>
      </c>
      <c r="W4748" s="154">
        <v>46150</v>
      </c>
      <c r="X4748" s="154">
        <v>46182</v>
      </c>
      <c r="Y4748" s="160"/>
      <c r="Z4748" s="160"/>
      <c r="AA4748" s="153"/>
      <c r="AB4748" s="153"/>
      <c r="AC4748" s="182" t="e">
        <f t="shared" si="150"/>
        <v>#DIV/0!</v>
      </c>
      <c r="AD4748" s="153" t="e">
        <f t="shared" si="151"/>
        <v>#DIV/0!</v>
      </c>
      <c r="AE4748" s="207"/>
      <c r="AF4748" s="153"/>
      <c r="AG4748" s="159"/>
      <c r="AH4748" s="153"/>
      <c r="AI4748" s="161"/>
      <c r="AJ4748" s="153"/>
      <c r="AK4748" s="153"/>
      <c r="AL4748" s="207"/>
      <c r="AM4748" s="207"/>
      <c r="AN4748" s="207"/>
      <c r="AO4748" s="207"/>
      <c r="AP4748" s="147" t="s">
        <v>54</v>
      </c>
      <c r="AQ4748" s="147"/>
      <c r="AR4748" s="147"/>
      <c r="AS4748" s="209" t="s">
        <v>68</v>
      </c>
      <c r="AT4748" s="223" t="str">
        <f>MONTH(B4748)&amp;"/"&amp;YEAR(B4748)</f>
        <v>3/2026</v>
      </c>
      <c r="AU4748" s="223">
        <f>WEEKNUM(B4748)-WEEKNUM(EOMONTH(B4748,-1)+1)+1</f>
        <v>1</v>
      </c>
      <c r="AV4748" s="209" t="str">
        <f>MONTH(R4748)&amp;"/"&amp;YEAR(R4748)</f>
        <v>1/1900</v>
      </c>
      <c r="AW4748" s="209" t="e">
        <f>WEEKNUM(R4748)-WEEKNUM(EOMONTH(R4748,-1)+1)+1</f>
        <v>#NUM!</v>
      </c>
      <c r="AX4748" s="209">
        <f>IF(BB4748="S",IF(Q4748="1. Aceitou o programa",R4748-B4748,0),0)</f>
        <v>0</v>
      </c>
      <c r="AY4748" s="209">
        <f>IF(BB4748="S",IF(AND(S4748&lt;&gt;"",R4748&lt;&gt;""),S4748-R4748,0),0)</f>
        <v>0</v>
      </c>
      <c r="AZ4748" s="209">
        <f>IF(BB4748="S",IF(Q4748="1. Aceitou o programa",IF(OR(X4748="Não se Aplica",X4748=""),IF(OR(W4748="Não se Aplica",W4748=""),0,W4748-V4748),AVERAGE(X4748-W4748,W4748-V4748)),0),0)</f>
        <v>0</v>
      </c>
      <c r="BA4748" s="209">
        <f>IF(BB4748="S",IF(AND(Q4748="1. Aceitou o programa",AH4748="Realizada"),IFERROR(IF(AG4748="",0,AG4748-R4748),0),0),0)</f>
        <v>0</v>
      </c>
      <c r="BB4748" s="209" t="str">
        <f>_xlfn.XLOOKUP(U4748,'Lista Suspensa'!$AA$20:$AA$23,'Lista Suspensa'!$AB$20:$AB$23,"N/A")</f>
        <v>S</v>
      </c>
    </row>
    <row r="4749" spans="1:54" ht="12" customHeight="1">
      <c r="A4749" s="151" t="s">
        <v>54</v>
      </c>
      <c r="B4749" s="152">
        <v>46083</v>
      </c>
      <c r="C4749" s="153" t="s">
        <v>55</v>
      </c>
      <c r="D4749" s="153" t="s">
        <v>56</v>
      </c>
      <c r="E4749" s="244">
        <v>87147438</v>
      </c>
      <c r="F4749" s="144" t="s">
        <v>8481</v>
      </c>
      <c r="G4749" s="230"/>
      <c r="H4749" s="154">
        <v>26059</v>
      </c>
      <c r="I4749" s="153">
        <v>55</v>
      </c>
      <c r="J4749" s="148" t="s">
        <v>70</v>
      </c>
      <c r="K4749" s="153" t="s">
        <v>59</v>
      </c>
      <c r="L4749" s="153"/>
      <c r="M4749" s="153"/>
      <c r="N4749" s="153">
        <v>50</v>
      </c>
      <c r="O4749" s="155" t="s">
        <v>8482</v>
      </c>
      <c r="P4749" s="156" t="s">
        <v>60</v>
      </c>
      <c r="Q4749" s="157" t="s">
        <v>8211</v>
      </c>
      <c r="R4749" s="158"/>
      <c r="S4749" s="159"/>
      <c r="T4749" s="159" t="s">
        <v>6983</v>
      </c>
      <c r="U4749" s="159" t="s">
        <v>8212</v>
      </c>
      <c r="V4749" s="154">
        <v>46118</v>
      </c>
      <c r="W4749" s="154">
        <v>46150</v>
      </c>
      <c r="X4749" s="154">
        <v>46182</v>
      </c>
      <c r="Y4749" s="160"/>
      <c r="Z4749" s="160"/>
      <c r="AA4749" s="153"/>
      <c r="AB4749" s="153"/>
      <c r="AC4749" s="182" t="e">
        <f t="shared" si="150"/>
        <v>#DIV/0!</v>
      </c>
      <c r="AD4749" s="153" t="e">
        <f t="shared" si="151"/>
        <v>#DIV/0!</v>
      </c>
      <c r="AE4749" s="207"/>
      <c r="AF4749" s="153"/>
      <c r="AG4749" s="159"/>
      <c r="AH4749" s="153"/>
      <c r="AI4749" s="161"/>
      <c r="AJ4749" s="153"/>
      <c r="AK4749" s="153"/>
      <c r="AL4749" s="207"/>
      <c r="AM4749" s="207"/>
      <c r="AN4749" s="207"/>
      <c r="AO4749" s="207"/>
      <c r="AP4749" s="147" t="s">
        <v>54</v>
      </c>
      <c r="AQ4749" s="147"/>
      <c r="AR4749" s="147"/>
      <c r="AS4749" s="209" t="s">
        <v>68</v>
      </c>
      <c r="AT4749" s="223" t="str">
        <f>MONTH(B4749)&amp;"/"&amp;YEAR(B4749)</f>
        <v>3/2026</v>
      </c>
      <c r="AU4749" s="223">
        <f>WEEKNUM(B4749)-WEEKNUM(EOMONTH(B4749,-1)+1)+1</f>
        <v>1</v>
      </c>
      <c r="AV4749" s="209" t="str">
        <f>MONTH(R4749)&amp;"/"&amp;YEAR(R4749)</f>
        <v>1/1900</v>
      </c>
      <c r="AW4749" s="209" t="e">
        <f>WEEKNUM(R4749)-WEEKNUM(EOMONTH(R4749,-1)+1)+1</f>
        <v>#NUM!</v>
      </c>
      <c r="AX4749" s="209">
        <f>IF(BB4749="S",IF(Q4749="1. Aceitou o programa",R4749-B4749,0),0)</f>
        <v>0</v>
      </c>
      <c r="AY4749" s="209">
        <f>IF(BB4749="S",IF(AND(S4749&lt;&gt;"",R4749&lt;&gt;""),S4749-R4749,0),0)</f>
        <v>0</v>
      </c>
      <c r="AZ4749" s="209">
        <f>IF(BB4749="S",IF(Q4749="1. Aceitou o programa",IF(OR(X4749="Não se Aplica",X4749=""),IF(OR(W4749="Não se Aplica",W4749=""),0,W4749-V4749),AVERAGE(X4749-W4749,W4749-V4749)),0),0)</f>
        <v>0</v>
      </c>
      <c r="BA4749" s="209">
        <f>IF(BB4749="S",IF(AND(Q4749="1. Aceitou o programa",AH4749="Realizada"),IFERROR(IF(AG4749="",0,AG4749-R4749),0),0),0)</f>
        <v>0</v>
      </c>
      <c r="BB4749" s="209" t="str">
        <f>_xlfn.XLOOKUP(U4749,'Lista Suspensa'!$AA$20:$AA$23,'Lista Suspensa'!$AB$20:$AB$23,"N/A")</f>
        <v>S</v>
      </c>
    </row>
    <row r="4750" spans="1:54" ht="12" customHeight="1">
      <c r="A4750" s="151" t="s">
        <v>54</v>
      </c>
      <c r="B4750" s="152">
        <v>46083</v>
      </c>
      <c r="C4750" s="153" t="s">
        <v>55</v>
      </c>
      <c r="D4750" s="153" t="s">
        <v>56</v>
      </c>
      <c r="E4750" s="244">
        <v>84060310</v>
      </c>
      <c r="F4750" s="144" t="s">
        <v>8483</v>
      </c>
      <c r="G4750" s="230"/>
      <c r="H4750" s="154">
        <v>26152</v>
      </c>
      <c r="I4750" s="153">
        <v>54</v>
      </c>
      <c r="J4750" s="148" t="s">
        <v>70</v>
      </c>
      <c r="K4750" s="153" t="s">
        <v>59</v>
      </c>
      <c r="L4750" s="153"/>
      <c r="M4750" s="153"/>
      <c r="N4750" s="153">
        <v>40</v>
      </c>
      <c r="O4750" s="155" t="s">
        <v>8484</v>
      </c>
      <c r="P4750" s="156" t="s">
        <v>60</v>
      </c>
      <c r="Q4750" s="157" t="s">
        <v>8211</v>
      </c>
      <c r="R4750" s="158"/>
      <c r="S4750" s="159"/>
      <c r="T4750" s="159" t="s">
        <v>6983</v>
      </c>
      <c r="U4750" s="159" t="s">
        <v>8212</v>
      </c>
      <c r="V4750" s="154">
        <v>46114</v>
      </c>
      <c r="W4750" s="154">
        <v>46150</v>
      </c>
      <c r="X4750" s="154">
        <v>46182</v>
      </c>
      <c r="Y4750" s="160"/>
      <c r="Z4750" s="160"/>
      <c r="AA4750" s="153"/>
      <c r="AB4750" s="153"/>
      <c r="AC4750" s="182" t="e">
        <f t="shared" si="150"/>
        <v>#DIV/0!</v>
      </c>
      <c r="AD4750" s="153" t="e">
        <f t="shared" si="151"/>
        <v>#DIV/0!</v>
      </c>
      <c r="AE4750" s="207"/>
      <c r="AF4750" s="153"/>
      <c r="AG4750" s="159"/>
      <c r="AH4750" s="153"/>
      <c r="AI4750" s="161"/>
      <c r="AJ4750" s="153"/>
      <c r="AK4750" s="153"/>
      <c r="AL4750" s="207"/>
      <c r="AM4750" s="207"/>
      <c r="AN4750" s="207"/>
      <c r="AO4750" s="207"/>
      <c r="AP4750" s="147" t="s">
        <v>54</v>
      </c>
      <c r="AQ4750" s="147"/>
      <c r="AR4750" s="147"/>
      <c r="AS4750" s="209" t="s">
        <v>68</v>
      </c>
      <c r="AT4750" s="223" t="str">
        <f>MONTH(B4750)&amp;"/"&amp;YEAR(B4750)</f>
        <v>3/2026</v>
      </c>
      <c r="AU4750" s="223">
        <f>WEEKNUM(B4750)-WEEKNUM(EOMONTH(B4750,-1)+1)+1</f>
        <v>1</v>
      </c>
      <c r="AV4750" s="209" t="str">
        <f>MONTH(R4750)&amp;"/"&amp;YEAR(R4750)</f>
        <v>1/1900</v>
      </c>
      <c r="AW4750" s="209" t="e">
        <f>WEEKNUM(R4750)-WEEKNUM(EOMONTH(R4750,-1)+1)+1</f>
        <v>#NUM!</v>
      </c>
      <c r="AX4750" s="209">
        <f>IF(BB4750="S",IF(Q4750="1. Aceitou o programa",R4750-B4750,0),0)</f>
        <v>0</v>
      </c>
      <c r="AY4750" s="209">
        <f>IF(BB4750="S",IF(AND(S4750&lt;&gt;"",R4750&lt;&gt;""),S4750-R4750,0),0)</f>
        <v>0</v>
      </c>
      <c r="AZ4750" s="209">
        <f>IF(BB4750="S",IF(Q4750="1. Aceitou o programa",IF(OR(X4750="Não se Aplica",X4750=""),IF(OR(W4750="Não se Aplica",W4750=""),0,W4750-V4750),AVERAGE(X4750-W4750,W4750-V4750)),0),0)</f>
        <v>0</v>
      </c>
      <c r="BA4750" s="209">
        <f>IF(BB4750="S",IF(AND(Q4750="1. Aceitou o programa",AH4750="Realizada"),IFERROR(IF(AG4750="",0,AG4750-R4750),0),0),0)</f>
        <v>0</v>
      </c>
      <c r="BB4750" s="209" t="str">
        <f>_xlfn.XLOOKUP(U4750,'Lista Suspensa'!$AA$20:$AA$23,'Lista Suspensa'!$AB$20:$AB$23,"N/A")</f>
        <v>S</v>
      </c>
    </row>
    <row r="4751" spans="1:54" ht="12" customHeight="1">
      <c r="A4751" s="151" t="s">
        <v>54</v>
      </c>
      <c r="B4751" s="152">
        <v>46083</v>
      </c>
      <c r="C4751" s="153" t="s">
        <v>55</v>
      </c>
      <c r="D4751" s="153" t="s">
        <v>56</v>
      </c>
      <c r="E4751" s="244">
        <v>93452196</v>
      </c>
      <c r="F4751" s="144" t="s">
        <v>8485</v>
      </c>
      <c r="G4751" s="230"/>
      <c r="H4751" s="154">
        <v>26155</v>
      </c>
      <c r="I4751" s="153">
        <v>54</v>
      </c>
      <c r="J4751" s="148" t="s">
        <v>70</v>
      </c>
      <c r="K4751" s="153" t="s">
        <v>59</v>
      </c>
      <c r="L4751" s="153"/>
      <c r="M4751" s="153"/>
      <c r="N4751" s="153">
        <v>60</v>
      </c>
      <c r="O4751" s="155" t="s">
        <v>8486</v>
      </c>
      <c r="P4751" s="156" t="s">
        <v>2026</v>
      </c>
      <c r="Q4751" s="157" t="s">
        <v>8211</v>
      </c>
      <c r="R4751" s="158"/>
      <c r="S4751" s="159"/>
      <c r="T4751" s="159" t="s">
        <v>6983</v>
      </c>
      <c r="U4751" s="159" t="s">
        <v>8212</v>
      </c>
      <c r="V4751" s="154">
        <v>46111</v>
      </c>
      <c r="W4751" s="154">
        <v>46150</v>
      </c>
      <c r="X4751" s="154">
        <v>46182</v>
      </c>
      <c r="Y4751" s="160"/>
      <c r="Z4751" s="160"/>
      <c r="AA4751" s="153"/>
      <c r="AB4751" s="153"/>
      <c r="AC4751" s="182" t="e">
        <f t="shared" si="150"/>
        <v>#DIV/0!</v>
      </c>
      <c r="AD4751" s="153" t="e">
        <f t="shared" si="151"/>
        <v>#DIV/0!</v>
      </c>
      <c r="AE4751" s="207"/>
      <c r="AF4751" s="153"/>
      <c r="AG4751" s="159"/>
      <c r="AH4751" s="153"/>
      <c r="AI4751" s="161"/>
      <c r="AJ4751" s="153"/>
      <c r="AK4751" s="153"/>
      <c r="AL4751" s="207"/>
      <c r="AM4751" s="207"/>
      <c r="AN4751" s="207"/>
      <c r="AO4751" s="207"/>
      <c r="AP4751" s="147" t="s">
        <v>54</v>
      </c>
      <c r="AQ4751" s="147"/>
      <c r="AR4751" s="147"/>
      <c r="AS4751" s="209" t="s">
        <v>68</v>
      </c>
      <c r="AT4751" s="223" t="str">
        <f>MONTH(B4751)&amp;"/"&amp;YEAR(B4751)</f>
        <v>3/2026</v>
      </c>
      <c r="AU4751" s="223">
        <f>WEEKNUM(B4751)-WEEKNUM(EOMONTH(B4751,-1)+1)+1</f>
        <v>1</v>
      </c>
      <c r="AV4751" s="209" t="str">
        <f>MONTH(R4751)&amp;"/"&amp;YEAR(R4751)</f>
        <v>1/1900</v>
      </c>
      <c r="AW4751" s="209" t="e">
        <f>WEEKNUM(R4751)-WEEKNUM(EOMONTH(R4751,-1)+1)+1</f>
        <v>#NUM!</v>
      </c>
      <c r="AX4751" s="209">
        <f>IF(BB4751="S",IF(Q4751="1. Aceitou o programa",R4751-B4751,0),0)</f>
        <v>0</v>
      </c>
      <c r="AY4751" s="209">
        <f>IF(BB4751="S",IF(AND(S4751&lt;&gt;"",R4751&lt;&gt;""),S4751-R4751,0),0)</f>
        <v>0</v>
      </c>
      <c r="AZ4751" s="209">
        <f>IF(BB4751="S",IF(Q4751="1. Aceitou o programa",IF(OR(X4751="Não se Aplica",X4751=""),IF(OR(W4751="Não se Aplica",W4751=""),0,W4751-V4751),AVERAGE(X4751-W4751,W4751-V4751)),0),0)</f>
        <v>0</v>
      </c>
      <c r="BA4751" s="209">
        <f>IF(BB4751="S",IF(AND(Q4751="1. Aceitou o programa",AH4751="Realizada"),IFERROR(IF(AG4751="",0,AG4751-R4751),0),0),0)</f>
        <v>0</v>
      </c>
      <c r="BB4751" s="209" t="str">
        <f>_xlfn.XLOOKUP(U4751,'Lista Suspensa'!$AA$20:$AA$23,'Lista Suspensa'!$AB$20:$AB$23,"N/A")</f>
        <v>S</v>
      </c>
    </row>
    <row r="4752" spans="1:54" ht="12" customHeight="1">
      <c r="A4752" s="151" t="s">
        <v>54</v>
      </c>
      <c r="B4752" s="152">
        <v>46083</v>
      </c>
      <c r="C4752" s="153" t="s">
        <v>55</v>
      </c>
      <c r="D4752" s="153" t="s">
        <v>56</v>
      </c>
      <c r="E4752" s="244">
        <v>92993190</v>
      </c>
      <c r="F4752" s="144" t="s">
        <v>8487</v>
      </c>
      <c r="G4752" s="230"/>
      <c r="H4752" s="154">
        <v>26189</v>
      </c>
      <c r="I4752" s="153">
        <v>54</v>
      </c>
      <c r="J4752" s="148" t="s">
        <v>70</v>
      </c>
      <c r="K4752" s="153" t="s">
        <v>59</v>
      </c>
      <c r="L4752" s="153"/>
      <c r="M4752" s="153"/>
      <c r="N4752" s="153">
        <v>380</v>
      </c>
      <c r="O4752" s="155" t="s">
        <v>8488</v>
      </c>
      <c r="P4752" s="156" t="s">
        <v>2026</v>
      </c>
      <c r="Q4752" s="157" t="s">
        <v>8211</v>
      </c>
      <c r="R4752" s="158"/>
      <c r="S4752" s="159"/>
      <c r="T4752" s="159" t="s">
        <v>6983</v>
      </c>
      <c r="U4752" s="159" t="s">
        <v>8212</v>
      </c>
      <c r="V4752" s="154">
        <v>46111</v>
      </c>
      <c r="W4752" s="154">
        <v>46150</v>
      </c>
      <c r="X4752" s="154">
        <v>46182</v>
      </c>
      <c r="Y4752" s="160"/>
      <c r="Z4752" s="160"/>
      <c r="AA4752" s="153"/>
      <c r="AB4752" s="153"/>
      <c r="AC4752" s="182" t="e">
        <f t="shared" si="150"/>
        <v>#DIV/0!</v>
      </c>
      <c r="AD4752" s="153" t="e">
        <f t="shared" si="151"/>
        <v>#DIV/0!</v>
      </c>
      <c r="AE4752" s="207"/>
      <c r="AF4752" s="153"/>
      <c r="AG4752" s="159"/>
      <c r="AH4752" s="153"/>
      <c r="AI4752" s="161"/>
      <c r="AJ4752" s="153"/>
      <c r="AK4752" s="153"/>
      <c r="AL4752" s="207"/>
      <c r="AM4752" s="207"/>
      <c r="AN4752" s="207"/>
      <c r="AO4752" s="207"/>
      <c r="AP4752" s="147" t="s">
        <v>54</v>
      </c>
      <c r="AQ4752" s="147"/>
      <c r="AR4752" s="147"/>
      <c r="AS4752" s="209" t="s">
        <v>68</v>
      </c>
      <c r="AT4752" s="223" t="str">
        <f>MONTH(B4752)&amp;"/"&amp;YEAR(B4752)</f>
        <v>3/2026</v>
      </c>
      <c r="AU4752" s="223">
        <f>WEEKNUM(B4752)-WEEKNUM(EOMONTH(B4752,-1)+1)+1</f>
        <v>1</v>
      </c>
      <c r="AV4752" s="209" t="str">
        <f>MONTH(R4752)&amp;"/"&amp;YEAR(R4752)</f>
        <v>1/1900</v>
      </c>
      <c r="AW4752" s="209" t="e">
        <f>WEEKNUM(R4752)-WEEKNUM(EOMONTH(R4752,-1)+1)+1</f>
        <v>#NUM!</v>
      </c>
      <c r="AX4752" s="209">
        <f>IF(BB4752="S",IF(Q4752="1. Aceitou o programa",R4752-B4752,0),0)</f>
        <v>0</v>
      </c>
      <c r="AY4752" s="209">
        <f>IF(BB4752="S",IF(AND(S4752&lt;&gt;"",R4752&lt;&gt;""),S4752-R4752,0),0)</f>
        <v>0</v>
      </c>
      <c r="AZ4752" s="209">
        <f>IF(BB4752="S",IF(Q4752="1. Aceitou o programa",IF(OR(X4752="Não se Aplica",X4752=""),IF(OR(W4752="Não se Aplica",W4752=""),0,W4752-V4752),AVERAGE(X4752-W4752,W4752-V4752)),0),0)</f>
        <v>0</v>
      </c>
      <c r="BA4752" s="209">
        <f>IF(BB4752="S",IF(AND(Q4752="1. Aceitou o programa",AH4752="Realizada"),IFERROR(IF(AG4752="",0,AG4752-R4752),0),0),0)</f>
        <v>0</v>
      </c>
      <c r="BB4752" s="209" t="str">
        <f>_xlfn.XLOOKUP(U4752,'Lista Suspensa'!$AA$20:$AA$23,'Lista Suspensa'!$AB$20:$AB$23,"N/A")</f>
        <v>S</v>
      </c>
    </row>
    <row r="4753" spans="1:54" ht="12" customHeight="1">
      <c r="A4753" s="151" t="s">
        <v>54</v>
      </c>
      <c r="B4753" s="152">
        <v>46083</v>
      </c>
      <c r="C4753" s="153" t="s">
        <v>55</v>
      </c>
      <c r="D4753" s="153" t="s">
        <v>56</v>
      </c>
      <c r="E4753" s="244">
        <v>94079261</v>
      </c>
      <c r="F4753" s="144" t="s">
        <v>8489</v>
      </c>
      <c r="G4753" s="230"/>
      <c r="H4753" s="154">
        <v>26261</v>
      </c>
      <c r="I4753" s="153">
        <v>54</v>
      </c>
      <c r="J4753" s="148" t="s">
        <v>70</v>
      </c>
      <c r="K4753" s="153" t="s">
        <v>59</v>
      </c>
      <c r="L4753" s="153"/>
      <c r="M4753" s="153"/>
      <c r="N4753" s="153">
        <v>110</v>
      </c>
      <c r="O4753" s="155" t="s">
        <v>8490</v>
      </c>
      <c r="P4753" s="156" t="s">
        <v>60</v>
      </c>
      <c r="Q4753" s="157" t="s">
        <v>8211</v>
      </c>
      <c r="R4753" s="158"/>
      <c r="S4753" s="159"/>
      <c r="T4753" s="159" t="s">
        <v>6983</v>
      </c>
      <c r="U4753" s="159" t="s">
        <v>8212</v>
      </c>
      <c r="V4753" s="154">
        <v>46125</v>
      </c>
      <c r="W4753" s="154">
        <v>46150</v>
      </c>
      <c r="X4753" s="154">
        <v>46182</v>
      </c>
      <c r="Y4753" s="160"/>
      <c r="Z4753" s="160"/>
      <c r="AA4753" s="153"/>
      <c r="AB4753" s="153"/>
      <c r="AC4753" s="182" t="e">
        <f t="shared" si="150"/>
        <v>#DIV/0!</v>
      </c>
      <c r="AD4753" s="153" t="e">
        <f t="shared" si="151"/>
        <v>#DIV/0!</v>
      </c>
      <c r="AE4753" s="207"/>
      <c r="AF4753" s="153"/>
      <c r="AG4753" s="159"/>
      <c r="AH4753" s="153"/>
      <c r="AI4753" s="161"/>
      <c r="AJ4753" s="153"/>
      <c r="AK4753" s="153"/>
      <c r="AL4753" s="207"/>
      <c r="AM4753" s="207"/>
      <c r="AN4753" s="207"/>
      <c r="AO4753" s="207"/>
      <c r="AP4753" s="147" t="s">
        <v>54</v>
      </c>
      <c r="AQ4753" s="147"/>
      <c r="AR4753" s="147"/>
      <c r="AS4753" s="209" t="s">
        <v>68</v>
      </c>
      <c r="AT4753" s="223" t="str">
        <f>MONTH(B4753)&amp;"/"&amp;YEAR(B4753)</f>
        <v>3/2026</v>
      </c>
      <c r="AU4753" s="223">
        <f>WEEKNUM(B4753)-WEEKNUM(EOMONTH(B4753,-1)+1)+1</f>
        <v>1</v>
      </c>
      <c r="AV4753" s="209" t="str">
        <f>MONTH(R4753)&amp;"/"&amp;YEAR(R4753)</f>
        <v>1/1900</v>
      </c>
      <c r="AW4753" s="209" t="e">
        <f>WEEKNUM(R4753)-WEEKNUM(EOMONTH(R4753,-1)+1)+1</f>
        <v>#NUM!</v>
      </c>
      <c r="AX4753" s="209">
        <f>IF(BB4753="S",IF(Q4753="1. Aceitou o programa",R4753-B4753,0),0)</f>
        <v>0</v>
      </c>
      <c r="AY4753" s="209">
        <f>IF(BB4753="S",IF(AND(S4753&lt;&gt;"",R4753&lt;&gt;""),S4753-R4753,0),0)</f>
        <v>0</v>
      </c>
      <c r="AZ4753" s="209">
        <f>IF(BB4753="S",IF(Q4753="1. Aceitou o programa",IF(OR(X4753="Não se Aplica",X4753=""),IF(OR(W4753="Não se Aplica",W4753=""),0,W4753-V4753),AVERAGE(X4753-W4753,W4753-V4753)),0),0)</f>
        <v>0</v>
      </c>
      <c r="BA4753" s="209">
        <f>IF(BB4753="S",IF(AND(Q4753="1. Aceitou o programa",AH4753="Realizada"),IFERROR(IF(AG4753="",0,AG4753-R4753),0),0),0)</f>
        <v>0</v>
      </c>
      <c r="BB4753" s="209" t="str">
        <f>_xlfn.XLOOKUP(U4753,'Lista Suspensa'!$AA$20:$AA$23,'Lista Suspensa'!$AB$20:$AB$23,"N/A")</f>
        <v>S</v>
      </c>
    </row>
    <row r="4754" spans="1:54" ht="12" customHeight="1">
      <c r="A4754" s="151" t="s">
        <v>54</v>
      </c>
      <c r="B4754" s="152">
        <v>46083</v>
      </c>
      <c r="C4754" s="153" t="s">
        <v>55</v>
      </c>
      <c r="D4754" s="153" t="s">
        <v>56</v>
      </c>
      <c r="E4754" s="244">
        <v>84371408</v>
      </c>
      <c r="F4754" s="144" t="s">
        <v>8491</v>
      </c>
      <c r="G4754" s="230"/>
      <c r="H4754" s="154">
        <v>26288</v>
      </c>
      <c r="I4754" s="153">
        <v>54</v>
      </c>
      <c r="J4754" s="148" t="s">
        <v>70</v>
      </c>
      <c r="K4754" s="153" t="s">
        <v>59</v>
      </c>
      <c r="L4754" s="153"/>
      <c r="M4754" s="153"/>
      <c r="N4754" s="153">
        <v>60</v>
      </c>
      <c r="O4754" s="155" t="s">
        <v>8492</v>
      </c>
      <c r="P4754" s="156" t="s">
        <v>60</v>
      </c>
      <c r="Q4754" s="157" t="s">
        <v>8211</v>
      </c>
      <c r="R4754" s="158"/>
      <c r="S4754" s="159"/>
      <c r="T4754" s="159" t="s">
        <v>6983</v>
      </c>
      <c r="U4754" s="159" t="s">
        <v>8212</v>
      </c>
      <c r="V4754" s="154">
        <v>46114</v>
      </c>
      <c r="W4754" s="154">
        <v>46150</v>
      </c>
      <c r="X4754" s="154">
        <v>46182</v>
      </c>
      <c r="Y4754" s="160"/>
      <c r="Z4754" s="160"/>
      <c r="AA4754" s="153"/>
      <c r="AB4754" s="153"/>
      <c r="AC4754" s="182" t="e">
        <f t="shared" si="150"/>
        <v>#DIV/0!</v>
      </c>
      <c r="AD4754" s="153" t="e">
        <f t="shared" si="151"/>
        <v>#DIV/0!</v>
      </c>
      <c r="AE4754" s="207"/>
      <c r="AF4754" s="153"/>
      <c r="AG4754" s="159"/>
      <c r="AH4754" s="153"/>
      <c r="AI4754" s="161"/>
      <c r="AJ4754" s="153"/>
      <c r="AK4754" s="153"/>
      <c r="AL4754" s="207"/>
      <c r="AM4754" s="207"/>
      <c r="AN4754" s="207"/>
      <c r="AO4754" s="207"/>
      <c r="AP4754" s="147" t="s">
        <v>54</v>
      </c>
      <c r="AQ4754" s="147"/>
      <c r="AR4754" s="147"/>
      <c r="AS4754" s="209" t="s">
        <v>68</v>
      </c>
      <c r="AT4754" s="223" t="str">
        <f>MONTH(B4754)&amp;"/"&amp;YEAR(B4754)</f>
        <v>3/2026</v>
      </c>
      <c r="AU4754" s="223">
        <f>WEEKNUM(B4754)-WEEKNUM(EOMONTH(B4754,-1)+1)+1</f>
        <v>1</v>
      </c>
      <c r="AV4754" s="209" t="str">
        <f>MONTH(R4754)&amp;"/"&amp;YEAR(R4754)</f>
        <v>1/1900</v>
      </c>
      <c r="AW4754" s="209" t="e">
        <f>WEEKNUM(R4754)-WEEKNUM(EOMONTH(R4754,-1)+1)+1</f>
        <v>#NUM!</v>
      </c>
      <c r="AX4754" s="209">
        <f>IF(BB4754="S",IF(Q4754="1. Aceitou o programa",R4754-B4754,0),0)</f>
        <v>0</v>
      </c>
      <c r="AY4754" s="209">
        <f>IF(BB4754="S",IF(AND(S4754&lt;&gt;"",R4754&lt;&gt;""),S4754-R4754,0),0)</f>
        <v>0</v>
      </c>
      <c r="AZ4754" s="209">
        <f>IF(BB4754="S",IF(Q4754="1. Aceitou o programa",IF(OR(X4754="Não se Aplica",X4754=""),IF(OR(W4754="Não se Aplica",W4754=""),0,W4754-V4754),AVERAGE(X4754-W4754,W4754-V4754)),0),0)</f>
        <v>0</v>
      </c>
      <c r="BA4754" s="209">
        <f>IF(BB4754="S",IF(AND(Q4754="1. Aceitou o programa",AH4754="Realizada"),IFERROR(IF(AG4754="",0,AG4754-R4754),0),0),0)</f>
        <v>0</v>
      </c>
      <c r="BB4754" s="209" t="str">
        <f>_xlfn.XLOOKUP(U4754,'Lista Suspensa'!$AA$20:$AA$23,'Lista Suspensa'!$AB$20:$AB$23,"N/A")</f>
        <v>S</v>
      </c>
    </row>
    <row r="4755" spans="1:54" ht="12" customHeight="1">
      <c r="A4755" s="151" t="s">
        <v>54</v>
      </c>
      <c r="B4755" s="152">
        <v>46083</v>
      </c>
      <c r="C4755" s="153" t="s">
        <v>55</v>
      </c>
      <c r="D4755" s="153" t="s">
        <v>56</v>
      </c>
      <c r="E4755" s="244">
        <v>87961783</v>
      </c>
      <c r="F4755" s="144" t="s">
        <v>8493</v>
      </c>
      <c r="G4755" s="230"/>
      <c r="H4755" s="154">
        <v>26303</v>
      </c>
      <c r="I4755" s="153">
        <v>54</v>
      </c>
      <c r="J4755" s="148" t="s">
        <v>58</v>
      </c>
      <c r="K4755" s="153" t="s">
        <v>59</v>
      </c>
      <c r="L4755" s="153"/>
      <c r="M4755" s="153"/>
      <c r="N4755" s="153">
        <v>110</v>
      </c>
      <c r="O4755" s="155" t="s">
        <v>8494</v>
      </c>
      <c r="P4755" s="156" t="s">
        <v>60</v>
      </c>
      <c r="Q4755" s="157" t="s">
        <v>8211</v>
      </c>
      <c r="R4755" s="158"/>
      <c r="S4755" s="159"/>
      <c r="T4755" s="159" t="s">
        <v>6983</v>
      </c>
      <c r="U4755" s="159" t="s">
        <v>8212</v>
      </c>
      <c r="V4755" s="154">
        <v>46118</v>
      </c>
      <c r="W4755" s="154">
        <v>46150</v>
      </c>
      <c r="X4755" s="154">
        <v>46182</v>
      </c>
      <c r="Y4755" s="160"/>
      <c r="Z4755" s="160"/>
      <c r="AA4755" s="153"/>
      <c r="AB4755" s="153"/>
      <c r="AC4755" s="182" t="e">
        <f t="shared" si="150"/>
        <v>#DIV/0!</v>
      </c>
      <c r="AD4755" s="153" t="e">
        <f t="shared" si="151"/>
        <v>#DIV/0!</v>
      </c>
      <c r="AE4755" s="207"/>
      <c r="AF4755" s="153"/>
      <c r="AG4755" s="159"/>
      <c r="AH4755" s="153"/>
      <c r="AI4755" s="161"/>
      <c r="AJ4755" s="153"/>
      <c r="AK4755" s="153"/>
      <c r="AL4755" s="207"/>
      <c r="AM4755" s="207"/>
      <c r="AN4755" s="207"/>
      <c r="AO4755" s="207"/>
      <c r="AP4755" s="147" t="s">
        <v>54</v>
      </c>
      <c r="AQ4755" s="147"/>
      <c r="AR4755" s="147"/>
      <c r="AS4755" s="209" t="s">
        <v>68</v>
      </c>
      <c r="AT4755" s="223" t="str">
        <f>MONTH(B4755)&amp;"/"&amp;YEAR(B4755)</f>
        <v>3/2026</v>
      </c>
      <c r="AU4755" s="223">
        <f>WEEKNUM(B4755)-WEEKNUM(EOMONTH(B4755,-1)+1)+1</f>
        <v>1</v>
      </c>
      <c r="AV4755" s="209" t="str">
        <f>MONTH(R4755)&amp;"/"&amp;YEAR(R4755)</f>
        <v>1/1900</v>
      </c>
      <c r="AW4755" s="209" t="e">
        <f>WEEKNUM(R4755)-WEEKNUM(EOMONTH(R4755,-1)+1)+1</f>
        <v>#NUM!</v>
      </c>
      <c r="AX4755" s="209">
        <f>IF(BB4755="S",IF(Q4755="1. Aceitou o programa",R4755-B4755,0),0)</f>
        <v>0</v>
      </c>
      <c r="AY4755" s="209">
        <f>IF(BB4755="S",IF(AND(S4755&lt;&gt;"",R4755&lt;&gt;""),S4755-R4755,0),0)</f>
        <v>0</v>
      </c>
      <c r="AZ4755" s="209">
        <f>IF(BB4755="S",IF(Q4755="1. Aceitou o programa",IF(OR(X4755="Não se Aplica",X4755=""),IF(OR(W4755="Não se Aplica",W4755=""),0,W4755-V4755),AVERAGE(X4755-W4755,W4755-V4755)),0),0)</f>
        <v>0</v>
      </c>
      <c r="BA4755" s="209">
        <f>IF(BB4755="S",IF(AND(Q4755="1. Aceitou o programa",AH4755="Realizada"),IFERROR(IF(AG4755="",0,AG4755-R4755),0),0),0)</f>
        <v>0</v>
      </c>
      <c r="BB4755" s="209" t="str">
        <f>_xlfn.XLOOKUP(U4755,'Lista Suspensa'!$AA$20:$AA$23,'Lista Suspensa'!$AB$20:$AB$23,"N/A")</f>
        <v>S</v>
      </c>
    </row>
    <row r="4756" spans="1:54" ht="12" customHeight="1">
      <c r="A4756" s="151" t="s">
        <v>54</v>
      </c>
      <c r="B4756" s="152">
        <v>46083</v>
      </c>
      <c r="C4756" s="153" t="s">
        <v>55</v>
      </c>
      <c r="D4756" s="153" t="s">
        <v>56</v>
      </c>
      <c r="E4756" s="244">
        <v>452581559</v>
      </c>
      <c r="F4756" s="144" t="s">
        <v>8495</v>
      </c>
      <c r="G4756" s="230"/>
      <c r="H4756" s="154">
        <v>26308</v>
      </c>
      <c r="I4756" s="153">
        <v>54</v>
      </c>
      <c r="J4756" s="148" t="s">
        <v>70</v>
      </c>
      <c r="K4756" s="153" t="s">
        <v>59</v>
      </c>
      <c r="L4756" s="153"/>
      <c r="M4756" s="153"/>
      <c r="N4756" s="153">
        <v>400</v>
      </c>
      <c r="O4756" s="155" t="s">
        <v>8496</v>
      </c>
      <c r="P4756" s="156" t="s">
        <v>60</v>
      </c>
      <c r="Q4756" s="157" t="s">
        <v>8211</v>
      </c>
      <c r="R4756" s="158"/>
      <c r="S4756" s="159"/>
      <c r="T4756" s="159" t="s">
        <v>6983</v>
      </c>
      <c r="U4756" s="159" t="s">
        <v>8212</v>
      </c>
      <c r="V4756" s="154">
        <v>46125</v>
      </c>
      <c r="W4756" s="154">
        <v>46150</v>
      </c>
      <c r="X4756" s="154">
        <v>46182</v>
      </c>
      <c r="Y4756" s="160"/>
      <c r="Z4756" s="160"/>
      <c r="AA4756" s="153"/>
      <c r="AB4756" s="153"/>
      <c r="AC4756" s="182" t="e">
        <f t="shared" si="150"/>
        <v>#DIV/0!</v>
      </c>
      <c r="AD4756" s="153" t="e">
        <f t="shared" si="151"/>
        <v>#DIV/0!</v>
      </c>
      <c r="AE4756" s="207"/>
      <c r="AF4756" s="153"/>
      <c r="AG4756" s="159"/>
      <c r="AH4756" s="153"/>
      <c r="AI4756" s="161"/>
      <c r="AJ4756" s="153"/>
      <c r="AK4756" s="153"/>
      <c r="AL4756" s="207"/>
      <c r="AM4756" s="207"/>
      <c r="AN4756" s="207"/>
      <c r="AO4756" s="207"/>
      <c r="AP4756" s="147" t="s">
        <v>54</v>
      </c>
      <c r="AQ4756" s="147"/>
      <c r="AR4756" s="147"/>
      <c r="AS4756" s="209" t="s">
        <v>68</v>
      </c>
      <c r="AT4756" s="223" t="str">
        <f>MONTH(B4756)&amp;"/"&amp;YEAR(B4756)</f>
        <v>3/2026</v>
      </c>
      <c r="AU4756" s="223">
        <f>WEEKNUM(B4756)-WEEKNUM(EOMONTH(B4756,-1)+1)+1</f>
        <v>1</v>
      </c>
      <c r="AV4756" s="209" t="str">
        <f>MONTH(R4756)&amp;"/"&amp;YEAR(R4756)</f>
        <v>1/1900</v>
      </c>
      <c r="AW4756" s="209" t="e">
        <f>WEEKNUM(R4756)-WEEKNUM(EOMONTH(R4756,-1)+1)+1</f>
        <v>#NUM!</v>
      </c>
      <c r="AX4756" s="209">
        <f>IF(BB4756="S",IF(Q4756="1. Aceitou o programa",R4756-B4756,0),0)</f>
        <v>0</v>
      </c>
      <c r="AY4756" s="209">
        <f>IF(BB4756="S",IF(AND(S4756&lt;&gt;"",R4756&lt;&gt;""),S4756-R4756,0),0)</f>
        <v>0</v>
      </c>
      <c r="AZ4756" s="209">
        <f>IF(BB4756="S",IF(Q4756="1. Aceitou o programa",IF(OR(X4756="Não se Aplica",X4756=""),IF(OR(W4756="Não se Aplica",W4756=""),0,W4756-V4756),AVERAGE(X4756-W4756,W4756-V4756)),0),0)</f>
        <v>0</v>
      </c>
      <c r="BA4756" s="209">
        <f>IF(BB4756="S",IF(AND(Q4756="1. Aceitou o programa",AH4756="Realizada"),IFERROR(IF(AG4756="",0,AG4756-R4756),0),0),0)</f>
        <v>0</v>
      </c>
      <c r="BB4756" s="209" t="str">
        <f>_xlfn.XLOOKUP(U4756,'Lista Suspensa'!$AA$20:$AA$23,'Lista Suspensa'!$AB$20:$AB$23,"N/A")</f>
        <v>S</v>
      </c>
    </row>
    <row r="4757" spans="1:54" ht="12" customHeight="1">
      <c r="A4757" s="151" t="s">
        <v>54</v>
      </c>
      <c r="B4757" s="152">
        <v>46083</v>
      </c>
      <c r="C4757" s="153" t="s">
        <v>55</v>
      </c>
      <c r="D4757" s="153" t="s">
        <v>56</v>
      </c>
      <c r="E4757" s="244">
        <v>88491545</v>
      </c>
      <c r="F4757" s="144" t="s">
        <v>8497</v>
      </c>
      <c r="G4757" s="230"/>
      <c r="H4757" s="154">
        <v>26400</v>
      </c>
      <c r="I4757" s="153">
        <v>54</v>
      </c>
      <c r="J4757" s="148" t="s">
        <v>70</v>
      </c>
      <c r="K4757" s="153" t="s">
        <v>59</v>
      </c>
      <c r="L4757" s="153"/>
      <c r="M4757" s="153"/>
      <c r="N4757" s="153">
        <v>380</v>
      </c>
      <c r="O4757" s="155">
        <v>11977849927</v>
      </c>
      <c r="P4757" s="156" t="s">
        <v>60</v>
      </c>
      <c r="Q4757" s="157" t="s">
        <v>8211</v>
      </c>
      <c r="R4757" s="158"/>
      <c r="S4757" s="159"/>
      <c r="T4757" s="159" t="s">
        <v>6983</v>
      </c>
      <c r="U4757" s="159" t="s">
        <v>8212</v>
      </c>
      <c r="V4757" s="154">
        <v>46118</v>
      </c>
      <c r="W4757" s="154">
        <v>46150</v>
      </c>
      <c r="X4757" s="154">
        <v>46182</v>
      </c>
      <c r="Y4757" s="160"/>
      <c r="Z4757" s="160"/>
      <c r="AA4757" s="153"/>
      <c r="AB4757" s="153"/>
      <c r="AC4757" s="182" t="e">
        <f t="shared" si="150"/>
        <v>#DIV/0!</v>
      </c>
      <c r="AD4757" s="153" t="e">
        <f t="shared" si="151"/>
        <v>#DIV/0!</v>
      </c>
      <c r="AE4757" s="207"/>
      <c r="AF4757" s="153"/>
      <c r="AG4757" s="159"/>
      <c r="AH4757" s="153"/>
      <c r="AI4757" s="161"/>
      <c r="AJ4757" s="153"/>
      <c r="AK4757" s="153"/>
      <c r="AL4757" s="207"/>
      <c r="AM4757" s="207"/>
      <c r="AN4757" s="207"/>
      <c r="AO4757" s="207"/>
      <c r="AP4757" s="147" t="s">
        <v>54</v>
      </c>
      <c r="AQ4757" s="147"/>
      <c r="AR4757" s="147"/>
      <c r="AS4757" s="209" t="s">
        <v>68</v>
      </c>
      <c r="AT4757" s="223" t="str">
        <f>MONTH(B4757)&amp;"/"&amp;YEAR(B4757)</f>
        <v>3/2026</v>
      </c>
      <c r="AU4757" s="223">
        <f>WEEKNUM(B4757)-WEEKNUM(EOMONTH(B4757,-1)+1)+1</f>
        <v>1</v>
      </c>
      <c r="AV4757" s="209" t="str">
        <f>MONTH(R4757)&amp;"/"&amp;YEAR(R4757)</f>
        <v>1/1900</v>
      </c>
      <c r="AW4757" s="209" t="e">
        <f>WEEKNUM(R4757)-WEEKNUM(EOMONTH(R4757,-1)+1)+1</f>
        <v>#NUM!</v>
      </c>
      <c r="AX4757" s="209">
        <f>IF(BB4757="S",IF(Q4757="1. Aceitou o programa",R4757-B4757,0),0)</f>
        <v>0</v>
      </c>
      <c r="AY4757" s="209">
        <f>IF(BB4757="S",IF(AND(S4757&lt;&gt;"",R4757&lt;&gt;""),S4757-R4757,0),0)</f>
        <v>0</v>
      </c>
      <c r="AZ4757" s="209">
        <f>IF(BB4757="S",IF(Q4757="1. Aceitou o programa",IF(OR(X4757="Não se Aplica",X4757=""),IF(OR(W4757="Não se Aplica",W4757=""),0,W4757-V4757),AVERAGE(X4757-W4757,W4757-V4757)),0),0)</f>
        <v>0</v>
      </c>
      <c r="BA4757" s="209">
        <f>IF(BB4757="S",IF(AND(Q4757="1. Aceitou o programa",AH4757="Realizada"),IFERROR(IF(AG4757="",0,AG4757-R4757),0),0),0)</f>
        <v>0</v>
      </c>
      <c r="BB4757" s="209" t="str">
        <f>_xlfn.XLOOKUP(U4757,'Lista Suspensa'!$AA$20:$AA$23,'Lista Suspensa'!$AB$20:$AB$23,"N/A")</f>
        <v>S</v>
      </c>
    </row>
    <row r="4758" spans="1:54" ht="12" customHeight="1">
      <c r="A4758" s="151" t="s">
        <v>54</v>
      </c>
      <c r="B4758" s="152">
        <v>46083</v>
      </c>
      <c r="C4758" s="153" t="s">
        <v>55</v>
      </c>
      <c r="D4758" s="153" t="s">
        <v>56</v>
      </c>
      <c r="E4758" s="244">
        <v>86755010</v>
      </c>
      <c r="F4758" s="144" t="s">
        <v>8498</v>
      </c>
      <c r="G4758" s="230"/>
      <c r="H4758" s="154">
        <v>26413</v>
      </c>
      <c r="I4758" s="153">
        <v>54</v>
      </c>
      <c r="J4758" s="148" t="s">
        <v>70</v>
      </c>
      <c r="K4758" s="153" t="s">
        <v>59</v>
      </c>
      <c r="L4758" s="153"/>
      <c r="M4758" s="153"/>
      <c r="N4758" s="153">
        <v>110</v>
      </c>
      <c r="O4758" s="155" t="s">
        <v>8499</v>
      </c>
      <c r="P4758" s="156" t="s">
        <v>60</v>
      </c>
      <c r="Q4758" s="157" t="s">
        <v>8211</v>
      </c>
      <c r="R4758" s="158"/>
      <c r="S4758" s="159"/>
      <c r="T4758" s="159" t="s">
        <v>6983</v>
      </c>
      <c r="U4758" s="159" t="s">
        <v>8212</v>
      </c>
      <c r="V4758" s="154">
        <v>46114</v>
      </c>
      <c r="W4758" s="154">
        <v>46155</v>
      </c>
      <c r="X4758" s="154">
        <v>46182</v>
      </c>
      <c r="Y4758" s="160"/>
      <c r="Z4758" s="160"/>
      <c r="AA4758" s="153"/>
      <c r="AB4758" s="153"/>
      <c r="AC4758" s="182" t="e">
        <f t="shared" si="150"/>
        <v>#DIV/0!</v>
      </c>
      <c r="AD4758" s="153" t="e">
        <f t="shared" si="151"/>
        <v>#DIV/0!</v>
      </c>
      <c r="AE4758" s="207"/>
      <c r="AF4758" s="153"/>
      <c r="AG4758" s="159"/>
      <c r="AH4758" s="153"/>
      <c r="AI4758" s="161"/>
      <c r="AJ4758" s="153"/>
      <c r="AK4758" s="153"/>
      <c r="AL4758" s="207" t="s">
        <v>85</v>
      </c>
      <c r="AM4758" s="207" t="s">
        <v>86</v>
      </c>
      <c r="AN4758" s="207" t="s">
        <v>191</v>
      </c>
      <c r="AO4758" s="207"/>
      <c r="AP4758" s="147" t="s">
        <v>54</v>
      </c>
      <c r="AQ4758" s="147"/>
      <c r="AR4758" s="147"/>
      <c r="AS4758" s="209" t="s">
        <v>68</v>
      </c>
      <c r="AT4758" s="223" t="str">
        <f>MONTH(B4758)&amp;"/"&amp;YEAR(B4758)</f>
        <v>3/2026</v>
      </c>
      <c r="AU4758" s="223">
        <f>WEEKNUM(B4758)-WEEKNUM(EOMONTH(B4758,-1)+1)+1</f>
        <v>1</v>
      </c>
      <c r="AV4758" s="209" t="str">
        <f>MONTH(R4758)&amp;"/"&amp;YEAR(R4758)</f>
        <v>1/1900</v>
      </c>
      <c r="AW4758" s="209" t="e">
        <f>WEEKNUM(R4758)-WEEKNUM(EOMONTH(R4758,-1)+1)+1</f>
        <v>#NUM!</v>
      </c>
      <c r="AX4758" s="209">
        <f>IF(BB4758="S",IF(Q4758="1. Aceitou o programa",R4758-B4758,0),0)</f>
        <v>0</v>
      </c>
      <c r="AY4758" s="209">
        <f>IF(BB4758="S",IF(AND(S4758&lt;&gt;"",R4758&lt;&gt;""),S4758-R4758,0),0)</f>
        <v>0</v>
      </c>
      <c r="AZ4758" s="209">
        <f>IF(BB4758="S",IF(Q4758="1. Aceitou o programa",IF(OR(X4758="Não se Aplica",X4758=""),IF(OR(W4758="Não se Aplica",W4758=""),0,W4758-V4758),AVERAGE(X4758-W4758,W4758-V4758)),0),0)</f>
        <v>0</v>
      </c>
      <c r="BA4758" s="209">
        <f>IF(BB4758="S",IF(AND(Q4758="1. Aceitou o programa",AH4758="Realizada"),IFERROR(IF(AG4758="",0,AG4758-R4758),0),0),0)</f>
        <v>0</v>
      </c>
      <c r="BB4758" s="209" t="str">
        <f>_xlfn.XLOOKUP(U4758,'Lista Suspensa'!$AA$20:$AA$23,'Lista Suspensa'!$AB$20:$AB$23,"N/A")</f>
        <v>S</v>
      </c>
    </row>
    <row r="4759" spans="1:54" ht="12" customHeight="1">
      <c r="A4759" s="151" t="s">
        <v>54</v>
      </c>
      <c r="B4759" s="152">
        <v>46083</v>
      </c>
      <c r="C4759" s="153" t="s">
        <v>55</v>
      </c>
      <c r="D4759" s="153" t="s">
        <v>56</v>
      </c>
      <c r="E4759" s="244">
        <v>82824005</v>
      </c>
      <c r="F4759" s="144" t="s">
        <v>8500</v>
      </c>
      <c r="G4759" s="230"/>
      <c r="H4759" s="154">
        <v>26439</v>
      </c>
      <c r="I4759" s="153">
        <v>53</v>
      </c>
      <c r="J4759" s="148" t="s">
        <v>58</v>
      </c>
      <c r="K4759" s="153" t="s">
        <v>59</v>
      </c>
      <c r="L4759" s="153"/>
      <c r="M4759" s="153"/>
      <c r="N4759" s="153">
        <v>40</v>
      </c>
      <c r="O4759" s="155">
        <v>11940420556</v>
      </c>
      <c r="P4759" s="156" t="s">
        <v>60</v>
      </c>
      <c r="Q4759" s="157" t="s">
        <v>8211</v>
      </c>
      <c r="R4759" s="158"/>
      <c r="S4759" s="159"/>
      <c r="T4759" s="159" t="s">
        <v>6983</v>
      </c>
      <c r="U4759" s="159" t="s">
        <v>8212</v>
      </c>
      <c r="V4759" s="154">
        <v>46118</v>
      </c>
      <c r="W4759" s="154">
        <v>46150</v>
      </c>
      <c r="X4759" s="154">
        <v>46182</v>
      </c>
      <c r="Y4759" s="160"/>
      <c r="Z4759" s="160"/>
      <c r="AA4759" s="153"/>
      <c r="AB4759" s="153"/>
      <c r="AC4759" s="182" t="e">
        <f t="shared" si="150"/>
        <v>#DIV/0!</v>
      </c>
      <c r="AD4759" s="153" t="e">
        <f t="shared" si="151"/>
        <v>#DIV/0!</v>
      </c>
      <c r="AE4759" s="207"/>
      <c r="AF4759" s="153"/>
      <c r="AG4759" s="159"/>
      <c r="AH4759" s="153"/>
      <c r="AI4759" s="161"/>
      <c r="AJ4759" s="153"/>
      <c r="AK4759" s="153"/>
      <c r="AL4759" s="207"/>
      <c r="AM4759" s="207"/>
      <c r="AN4759" s="207"/>
      <c r="AO4759" s="207"/>
      <c r="AP4759" s="147" t="s">
        <v>54</v>
      </c>
      <c r="AQ4759" s="147"/>
      <c r="AR4759" s="147"/>
      <c r="AS4759" s="209" t="s">
        <v>68</v>
      </c>
      <c r="AT4759" s="223" t="str">
        <f>MONTH(B4759)&amp;"/"&amp;YEAR(B4759)</f>
        <v>3/2026</v>
      </c>
      <c r="AU4759" s="223">
        <f>WEEKNUM(B4759)-WEEKNUM(EOMONTH(B4759,-1)+1)+1</f>
        <v>1</v>
      </c>
      <c r="AV4759" s="209" t="str">
        <f>MONTH(R4759)&amp;"/"&amp;YEAR(R4759)</f>
        <v>1/1900</v>
      </c>
      <c r="AW4759" s="209" t="e">
        <f>WEEKNUM(R4759)-WEEKNUM(EOMONTH(R4759,-1)+1)+1</f>
        <v>#NUM!</v>
      </c>
      <c r="AX4759" s="209">
        <f>IF(BB4759="S",IF(Q4759="1. Aceitou o programa",R4759-B4759,0),0)</f>
        <v>0</v>
      </c>
      <c r="AY4759" s="209">
        <f>IF(BB4759="S",IF(AND(S4759&lt;&gt;"",R4759&lt;&gt;""),S4759-R4759,0),0)</f>
        <v>0</v>
      </c>
      <c r="AZ4759" s="209">
        <f>IF(BB4759="S",IF(Q4759="1. Aceitou o programa",IF(OR(X4759="Não se Aplica",X4759=""),IF(OR(W4759="Não se Aplica",W4759=""),0,W4759-V4759),AVERAGE(X4759-W4759,W4759-V4759)),0),0)</f>
        <v>0</v>
      </c>
      <c r="BA4759" s="209">
        <f>IF(BB4759="S",IF(AND(Q4759="1. Aceitou o programa",AH4759="Realizada"),IFERROR(IF(AG4759="",0,AG4759-R4759),0),0),0)</f>
        <v>0</v>
      </c>
      <c r="BB4759" s="209" t="str">
        <f>_xlfn.XLOOKUP(U4759,'Lista Suspensa'!$AA$20:$AA$23,'Lista Suspensa'!$AB$20:$AB$23,"N/A")</f>
        <v>S</v>
      </c>
    </row>
    <row r="4760" spans="1:54" ht="12" customHeight="1">
      <c r="A4760" s="151" t="s">
        <v>54</v>
      </c>
      <c r="B4760" s="152">
        <v>46083</v>
      </c>
      <c r="C4760" s="153" t="s">
        <v>55</v>
      </c>
      <c r="D4760" s="153" t="s">
        <v>56</v>
      </c>
      <c r="E4760" s="244">
        <v>594006252</v>
      </c>
      <c r="F4760" s="144" t="s">
        <v>8501</v>
      </c>
      <c r="G4760" s="230"/>
      <c r="H4760" s="154">
        <v>26462</v>
      </c>
      <c r="I4760" s="153">
        <v>53</v>
      </c>
      <c r="J4760" s="148" t="s">
        <v>70</v>
      </c>
      <c r="K4760" s="153" t="s">
        <v>59</v>
      </c>
      <c r="L4760" s="153"/>
      <c r="M4760" s="153"/>
      <c r="N4760" s="153">
        <v>50</v>
      </c>
      <c r="O4760" s="155" t="s">
        <v>8502</v>
      </c>
      <c r="P4760" s="156" t="s">
        <v>2026</v>
      </c>
      <c r="Q4760" s="157" t="s">
        <v>8211</v>
      </c>
      <c r="R4760" s="158"/>
      <c r="S4760" s="159"/>
      <c r="T4760" s="159" t="s">
        <v>6983</v>
      </c>
      <c r="U4760" s="159" t="s">
        <v>8212</v>
      </c>
      <c r="V4760" s="154">
        <v>46111</v>
      </c>
      <c r="W4760" s="154">
        <v>46150</v>
      </c>
      <c r="X4760" s="154">
        <v>46182</v>
      </c>
      <c r="Y4760" s="160"/>
      <c r="Z4760" s="160"/>
      <c r="AA4760" s="153"/>
      <c r="AB4760" s="153"/>
      <c r="AC4760" s="182" t="e">
        <f t="shared" si="150"/>
        <v>#DIV/0!</v>
      </c>
      <c r="AD4760" s="153" t="e">
        <f t="shared" si="151"/>
        <v>#DIV/0!</v>
      </c>
      <c r="AE4760" s="207"/>
      <c r="AF4760" s="153"/>
      <c r="AG4760" s="159"/>
      <c r="AH4760" s="153"/>
      <c r="AI4760" s="161"/>
      <c r="AJ4760" s="153"/>
      <c r="AK4760" s="153"/>
      <c r="AL4760" s="207"/>
      <c r="AM4760" s="207"/>
      <c r="AN4760" s="207"/>
      <c r="AO4760" s="207"/>
      <c r="AP4760" s="147" t="s">
        <v>54</v>
      </c>
      <c r="AQ4760" s="147"/>
      <c r="AR4760" s="147"/>
      <c r="AS4760" s="209" t="s">
        <v>68</v>
      </c>
      <c r="AT4760" s="223" t="str">
        <f>MONTH(B4760)&amp;"/"&amp;YEAR(B4760)</f>
        <v>3/2026</v>
      </c>
      <c r="AU4760" s="223">
        <f>WEEKNUM(B4760)-WEEKNUM(EOMONTH(B4760,-1)+1)+1</f>
        <v>1</v>
      </c>
      <c r="AV4760" s="209" t="str">
        <f>MONTH(R4760)&amp;"/"&amp;YEAR(R4760)</f>
        <v>1/1900</v>
      </c>
      <c r="AW4760" s="209" t="e">
        <f>WEEKNUM(R4760)-WEEKNUM(EOMONTH(R4760,-1)+1)+1</f>
        <v>#NUM!</v>
      </c>
      <c r="AX4760" s="209">
        <f>IF(BB4760="S",IF(Q4760="1. Aceitou o programa",R4760-B4760,0),0)</f>
        <v>0</v>
      </c>
      <c r="AY4760" s="209">
        <f>IF(BB4760="S",IF(AND(S4760&lt;&gt;"",R4760&lt;&gt;""),S4760-R4760,0),0)</f>
        <v>0</v>
      </c>
      <c r="AZ4760" s="209">
        <f>IF(BB4760="S",IF(Q4760="1. Aceitou o programa",IF(OR(X4760="Não se Aplica",X4760=""),IF(OR(W4760="Não se Aplica",W4760=""),0,W4760-V4760),AVERAGE(X4760-W4760,W4760-V4760)),0),0)</f>
        <v>0</v>
      </c>
      <c r="BA4760" s="209">
        <f>IF(BB4760="S",IF(AND(Q4760="1. Aceitou o programa",AH4760="Realizada"),IFERROR(IF(AG4760="",0,AG4760-R4760),0),0),0)</f>
        <v>0</v>
      </c>
      <c r="BB4760" s="209" t="str">
        <f>_xlfn.XLOOKUP(U4760,'Lista Suspensa'!$AA$20:$AA$23,'Lista Suspensa'!$AB$20:$AB$23,"N/A")</f>
        <v>S</v>
      </c>
    </row>
    <row r="4761" spans="1:54" ht="12" customHeight="1">
      <c r="A4761" s="151" t="s">
        <v>54</v>
      </c>
      <c r="B4761" s="152">
        <v>46083</v>
      </c>
      <c r="C4761" s="153" t="s">
        <v>55</v>
      </c>
      <c r="D4761" s="153" t="s">
        <v>56</v>
      </c>
      <c r="E4761" s="244">
        <v>83757624</v>
      </c>
      <c r="F4761" s="144" t="s">
        <v>8503</v>
      </c>
      <c r="G4761" s="230"/>
      <c r="H4761" s="154">
        <v>26482</v>
      </c>
      <c r="I4761" s="153">
        <v>53</v>
      </c>
      <c r="J4761" s="148" t="s">
        <v>70</v>
      </c>
      <c r="K4761" s="153" t="s">
        <v>59</v>
      </c>
      <c r="L4761" s="153"/>
      <c r="M4761" s="153"/>
      <c r="N4761" s="153">
        <v>40</v>
      </c>
      <c r="O4761" s="155" t="s">
        <v>8504</v>
      </c>
      <c r="P4761" s="156" t="s">
        <v>60</v>
      </c>
      <c r="Q4761" s="157" t="s">
        <v>8211</v>
      </c>
      <c r="R4761" s="158"/>
      <c r="S4761" s="159"/>
      <c r="T4761" s="159" t="s">
        <v>6983</v>
      </c>
      <c r="U4761" s="159" t="s">
        <v>8212</v>
      </c>
      <c r="V4761" s="154">
        <v>46114</v>
      </c>
      <c r="W4761" s="154">
        <v>46150</v>
      </c>
      <c r="X4761" s="154">
        <v>46182</v>
      </c>
      <c r="Y4761" s="160"/>
      <c r="Z4761" s="160"/>
      <c r="AA4761" s="153"/>
      <c r="AB4761" s="153"/>
      <c r="AC4761" s="182" t="e">
        <f t="shared" si="150"/>
        <v>#DIV/0!</v>
      </c>
      <c r="AD4761" s="153" t="e">
        <f t="shared" si="151"/>
        <v>#DIV/0!</v>
      </c>
      <c r="AE4761" s="207"/>
      <c r="AF4761" s="153"/>
      <c r="AG4761" s="159"/>
      <c r="AH4761" s="153"/>
      <c r="AI4761" s="161"/>
      <c r="AJ4761" s="153"/>
      <c r="AK4761" s="153"/>
      <c r="AL4761" s="207"/>
      <c r="AM4761" s="207"/>
      <c r="AN4761" s="207"/>
      <c r="AO4761" s="207"/>
      <c r="AP4761" s="147" t="s">
        <v>54</v>
      </c>
      <c r="AQ4761" s="147"/>
      <c r="AR4761" s="147"/>
      <c r="AS4761" s="209" t="s">
        <v>68</v>
      </c>
      <c r="AT4761" s="223" t="str">
        <f>MONTH(B4761)&amp;"/"&amp;YEAR(B4761)</f>
        <v>3/2026</v>
      </c>
      <c r="AU4761" s="223">
        <f>WEEKNUM(B4761)-WEEKNUM(EOMONTH(B4761,-1)+1)+1</f>
        <v>1</v>
      </c>
      <c r="AV4761" s="209" t="str">
        <f>MONTH(R4761)&amp;"/"&amp;YEAR(R4761)</f>
        <v>1/1900</v>
      </c>
      <c r="AW4761" s="209" t="e">
        <f>WEEKNUM(R4761)-WEEKNUM(EOMONTH(R4761,-1)+1)+1</f>
        <v>#NUM!</v>
      </c>
      <c r="AX4761" s="209">
        <f>IF(BB4761="S",IF(Q4761="1. Aceitou o programa",R4761-B4761,0),0)</f>
        <v>0</v>
      </c>
      <c r="AY4761" s="209">
        <f>IF(BB4761="S",IF(AND(S4761&lt;&gt;"",R4761&lt;&gt;""),S4761-R4761,0),0)</f>
        <v>0</v>
      </c>
      <c r="AZ4761" s="209">
        <f>IF(BB4761="S",IF(Q4761="1. Aceitou o programa",IF(OR(X4761="Não se Aplica",X4761=""),IF(OR(W4761="Não se Aplica",W4761=""),0,W4761-V4761),AVERAGE(X4761-W4761,W4761-V4761)),0),0)</f>
        <v>0</v>
      </c>
      <c r="BA4761" s="209">
        <f>IF(BB4761="S",IF(AND(Q4761="1. Aceitou o programa",AH4761="Realizada"),IFERROR(IF(AG4761="",0,AG4761-R4761),0),0),0)</f>
        <v>0</v>
      </c>
      <c r="BB4761" s="209" t="str">
        <f>_xlfn.XLOOKUP(U4761,'Lista Suspensa'!$AA$20:$AA$23,'Lista Suspensa'!$AB$20:$AB$23,"N/A")</f>
        <v>S</v>
      </c>
    </row>
    <row r="4762" spans="1:54" ht="12" customHeight="1">
      <c r="A4762" s="151" t="s">
        <v>54</v>
      </c>
      <c r="B4762" s="152">
        <v>46083</v>
      </c>
      <c r="C4762" s="153" t="s">
        <v>55</v>
      </c>
      <c r="D4762" s="153" t="s">
        <v>56</v>
      </c>
      <c r="E4762" s="244">
        <v>89112970</v>
      </c>
      <c r="F4762" s="144" t="s">
        <v>8505</v>
      </c>
      <c r="G4762" s="230"/>
      <c r="H4762" s="154">
        <v>26553</v>
      </c>
      <c r="I4762" s="153">
        <v>53</v>
      </c>
      <c r="J4762" s="148" t="s">
        <v>70</v>
      </c>
      <c r="K4762" s="153" t="s">
        <v>59</v>
      </c>
      <c r="L4762" s="153"/>
      <c r="M4762" s="153"/>
      <c r="N4762" s="153">
        <v>80</v>
      </c>
      <c r="O4762" s="155" t="s">
        <v>8506</v>
      </c>
      <c r="P4762" s="156" t="s">
        <v>60</v>
      </c>
      <c r="Q4762" s="157" t="s">
        <v>8211</v>
      </c>
      <c r="R4762" s="158"/>
      <c r="S4762" s="159"/>
      <c r="T4762" s="159" t="s">
        <v>6983</v>
      </c>
      <c r="U4762" s="159" t="s">
        <v>8212</v>
      </c>
      <c r="V4762" s="154">
        <v>46118</v>
      </c>
      <c r="W4762" s="154">
        <v>46150</v>
      </c>
      <c r="X4762" s="154">
        <v>46182</v>
      </c>
      <c r="Y4762" s="160"/>
      <c r="Z4762" s="160"/>
      <c r="AA4762" s="153"/>
      <c r="AB4762" s="153"/>
      <c r="AC4762" s="182" t="e">
        <f t="shared" si="150"/>
        <v>#DIV/0!</v>
      </c>
      <c r="AD4762" s="153" t="e">
        <f t="shared" si="151"/>
        <v>#DIV/0!</v>
      </c>
      <c r="AE4762" s="207"/>
      <c r="AF4762" s="153"/>
      <c r="AG4762" s="159"/>
      <c r="AH4762" s="153"/>
      <c r="AI4762" s="161"/>
      <c r="AJ4762" s="153"/>
      <c r="AK4762" s="153"/>
      <c r="AL4762" s="207"/>
      <c r="AM4762" s="207"/>
      <c r="AN4762" s="207"/>
      <c r="AO4762" s="207"/>
      <c r="AP4762" s="147" t="s">
        <v>54</v>
      </c>
      <c r="AQ4762" s="147"/>
      <c r="AR4762" s="147"/>
      <c r="AS4762" s="209" t="s">
        <v>68</v>
      </c>
      <c r="AT4762" s="223" t="str">
        <f>MONTH(B4762)&amp;"/"&amp;YEAR(B4762)</f>
        <v>3/2026</v>
      </c>
      <c r="AU4762" s="223">
        <f>WEEKNUM(B4762)-WEEKNUM(EOMONTH(B4762,-1)+1)+1</f>
        <v>1</v>
      </c>
      <c r="AV4762" s="209" t="str">
        <f>MONTH(R4762)&amp;"/"&amp;YEAR(R4762)</f>
        <v>1/1900</v>
      </c>
      <c r="AW4762" s="209" t="e">
        <f>WEEKNUM(R4762)-WEEKNUM(EOMONTH(R4762,-1)+1)+1</f>
        <v>#NUM!</v>
      </c>
      <c r="AX4762" s="209">
        <f>IF(BB4762="S",IF(Q4762="1. Aceitou o programa",R4762-B4762,0),0)</f>
        <v>0</v>
      </c>
      <c r="AY4762" s="209">
        <f>IF(BB4762="S",IF(AND(S4762&lt;&gt;"",R4762&lt;&gt;""),S4762-R4762,0),0)</f>
        <v>0</v>
      </c>
      <c r="AZ4762" s="209">
        <f>IF(BB4762="S",IF(Q4762="1. Aceitou o programa",IF(OR(X4762="Não se Aplica",X4762=""),IF(OR(W4762="Não se Aplica",W4762=""),0,W4762-V4762),AVERAGE(X4762-W4762,W4762-V4762)),0),0)</f>
        <v>0</v>
      </c>
      <c r="BA4762" s="209">
        <f>IF(BB4762="S",IF(AND(Q4762="1. Aceitou o programa",AH4762="Realizada"),IFERROR(IF(AG4762="",0,AG4762-R4762),0),0),0)</f>
        <v>0</v>
      </c>
      <c r="BB4762" s="209" t="str">
        <f>_xlfn.XLOOKUP(U4762,'Lista Suspensa'!$AA$20:$AA$23,'Lista Suspensa'!$AB$20:$AB$23,"N/A")</f>
        <v>S</v>
      </c>
    </row>
    <row r="4763" spans="1:54" ht="12" customHeight="1">
      <c r="A4763" s="151" t="s">
        <v>54</v>
      </c>
      <c r="B4763" s="152">
        <v>46083</v>
      </c>
      <c r="C4763" s="153" t="s">
        <v>55</v>
      </c>
      <c r="D4763" s="153" t="s">
        <v>56</v>
      </c>
      <c r="E4763" s="244">
        <v>86804119</v>
      </c>
      <c r="F4763" s="144" t="s">
        <v>8507</v>
      </c>
      <c r="G4763" s="230"/>
      <c r="H4763" s="154">
        <v>26567</v>
      </c>
      <c r="I4763" s="153">
        <v>53</v>
      </c>
      <c r="J4763" s="148" t="s">
        <v>70</v>
      </c>
      <c r="K4763" s="153" t="s">
        <v>59</v>
      </c>
      <c r="L4763" s="153"/>
      <c r="M4763" s="153"/>
      <c r="N4763" s="153">
        <v>60</v>
      </c>
      <c r="O4763" s="155" t="s">
        <v>8508</v>
      </c>
      <c r="P4763" s="156" t="s">
        <v>60</v>
      </c>
      <c r="Q4763" s="157" t="s">
        <v>8211</v>
      </c>
      <c r="R4763" s="158"/>
      <c r="S4763" s="159"/>
      <c r="T4763" s="159" t="s">
        <v>6983</v>
      </c>
      <c r="U4763" s="159" t="s">
        <v>8212</v>
      </c>
      <c r="V4763" s="154">
        <v>46114</v>
      </c>
      <c r="W4763" s="154">
        <v>46150</v>
      </c>
      <c r="X4763" s="154">
        <v>46182</v>
      </c>
      <c r="Y4763" s="160"/>
      <c r="Z4763" s="160"/>
      <c r="AA4763" s="153"/>
      <c r="AB4763" s="153"/>
      <c r="AC4763" s="182" t="e">
        <f t="shared" si="150"/>
        <v>#DIV/0!</v>
      </c>
      <c r="AD4763" s="153" t="e">
        <f t="shared" si="151"/>
        <v>#DIV/0!</v>
      </c>
      <c r="AE4763" s="207"/>
      <c r="AF4763" s="153"/>
      <c r="AG4763" s="159"/>
      <c r="AH4763" s="153"/>
      <c r="AI4763" s="161"/>
      <c r="AJ4763" s="153"/>
      <c r="AK4763" s="153"/>
      <c r="AL4763" s="207"/>
      <c r="AM4763" s="207"/>
      <c r="AN4763" s="207"/>
      <c r="AO4763" s="207"/>
      <c r="AP4763" s="147" t="s">
        <v>54</v>
      </c>
      <c r="AQ4763" s="147"/>
      <c r="AR4763" s="147"/>
      <c r="AS4763" s="209" t="s">
        <v>68</v>
      </c>
      <c r="AT4763" s="223" t="str">
        <f>MONTH(B4763)&amp;"/"&amp;YEAR(B4763)</f>
        <v>3/2026</v>
      </c>
      <c r="AU4763" s="223">
        <f>WEEKNUM(B4763)-WEEKNUM(EOMONTH(B4763,-1)+1)+1</f>
        <v>1</v>
      </c>
      <c r="AV4763" s="209" t="str">
        <f>MONTH(R4763)&amp;"/"&amp;YEAR(R4763)</f>
        <v>1/1900</v>
      </c>
      <c r="AW4763" s="209" t="e">
        <f>WEEKNUM(R4763)-WEEKNUM(EOMONTH(R4763,-1)+1)+1</f>
        <v>#NUM!</v>
      </c>
      <c r="AX4763" s="209">
        <f>IF(BB4763="S",IF(Q4763="1. Aceitou o programa",R4763-B4763,0),0)</f>
        <v>0</v>
      </c>
      <c r="AY4763" s="209">
        <f>IF(BB4763="S",IF(AND(S4763&lt;&gt;"",R4763&lt;&gt;""),S4763-R4763,0),0)</f>
        <v>0</v>
      </c>
      <c r="AZ4763" s="209">
        <f>IF(BB4763="S",IF(Q4763="1. Aceitou o programa",IF(OR(X4763="Não se Aplica",X4763=""),IF(OR(W4763="Não se Aplica",W4763=""),0,W4763-V4763),AVERAGE(X4763-W4763,W4763-V4763)),0),0)</f>
        <v>0</v>
      </c>
      <c r="BA4763" s="209">
        <f>IF(BB4763="S",IF(AND(Q4763="1. Aceitou o programa",AH4763="Realizada"),IFERROR(IF(AG4763="",0,AG4763-R4763),0),0),0)</f>
        <v>0</v>
      </c>
      <c r="BB4763" s="209" t="str">
        <f>_xlfn.XLOOKUP(U4763,'Lista Suspensa'!$AA$20:$AA$23,'Lista Suspensa'!$AB$20:$AB$23,"N/A")</f>
        <v>S</v>
      </c>
    </row>
    <row r="4764" spans="1:54" ht="12" customHeight="1">
      <c r="A4764" s="151" t="s">
        <v>54</v>
      </c>
      <c r="B4764" s="152">
        <v>46083</v>
      </c>
      <c r="C4764" s="153" t="s">
        <v>55</v>
      </c>
      <c r="D4764" s="153" t="s">
        <v>56</v>
      </c>
      <c r="E4764" s="244">
        <v>93875813</v>
      </c>
      <c r="F4764" s="144" t="s">
        <v>8509</v>
      </c>
      <c r="G4764" s="230"/>
      <c r="H4764" s="154">
        <v>26644</v>
      </c>
      <c r="I4764" s="153">
        <v>53</v>
      </c>
      <c r="J4764" s="148" t="s">
        <v>70</v>
      </c>
      <c r="K4764" s="153" t="s">
        <v>59</v>
      </c>
      <c r="L4764" s="153"/>
      <c r="M4764" s="153"/>
      <c r="N4764" s="153">
        <v>60</v>
      </c>
      <c r="O4764" s="155" t="s">
        <v>8510</v>
      </c>
      <c r="P4764" s="156" t="s">
        <v>60</v>
      </c>
      <c r="Q4764" s="157" t="s">
        <v>8211</v>
      </c>
      <c r="R4764" s="158"/>
      <c r="S4764" s="159"/>
      <c r="T4764" s="159" t="s">
        <v>6983</v>
      </c>
      <c r="U4764" s="159" t="s">
        <v>8212</v>
      </c>
      <c r="V4764" s="154">
        <v>46126</v>
      </c>
      <c r="W4764" s="154">
        <v>46150</v>
      </c>
      <c r="X4764" s="154">
        <v>46182</v>
      </c>
      <c r="Y4764" s="160"/>
      <c r="Z4764" s="160"/>
      <c r="AA4764" s="153"/>
      <c r="AB4764" s="153"/>
      <c r="AC4764" s="182" t="e">
        <f t="shared" si="150"/>
        <v>#DIV/0!</v>
      </c>
      <c r="AD4764" s="153" t="e">
        <f t="shared" si="151"/>
        <v>#DIV/0!</v>
      </c>
      <c r="AE4764" s="207"/>
      <c r="AF4764" s="153"/>
      <c r="AG4764" s="159"/>
      <c r="AH4764" s="153"/>
      <c r="AI4764" s="161"/>
      <c r="AJ4764" s="153"/>
      <c r="AK4764" s="153"/>
      <c r="AL4764" s="207"/>
      <c r="AM4764" s="207"/>
      <c r="AN4764" s="207"/>
      <c r="AO4764" s="207"/>
      <c r="AP4764" s="147" t="s">
        <v>54</v>
      </c>
      <c r="AQ4764" s="147"/>
      <c r="AR4764" s="147"/>
      <c r="AS4764" s="209" t="s">
        <v>68</v>
      </c>
      <c r="AT4764" s="223" t="str">
        <f>MONTH(B4764)&amp;"/"&amp;YEAR(B4764)</f>
        <v>3/2026</v>
      </c>
      <c r="AU4764" s="223">
        <f>WEEKNUM(B4764)-WEEKNUM(EOMONTH(B4764,-1)+1)+1</f>
        <v>1</v>
      </c>
      <c r="AV4764" s="209" t="str">
        <f>MONTH(R4764)&amp;"/"&amp;YEAR(R4764)</f>
        <v>1/1900</v>
      </c>
      <c r="AW4764" s="209" t="e">
        <f>WEEKNUM(R4764)-WEEKNUM(EOMONTH(R4764,-1)+1)+1</f>
        <v>#NUM!</v>
      </c>
      <c r="AX4764" s="209">
        <f>IF(BB4764="S",IF(Q4764="1. Aceitou o programa",R4764-B4764,0),0)</f>
        <v>0</v>
      </c>
      <c r="AY4764" s="209">
        <f>IF(BB4764="S",IF(AND(S4764&lt;&gt;"",R4764&lt;&gt;""),S4764-R4764,0),0)</f>
        <v>0</v>
      </c>
      <c r="AZ4764" s="209">
        <f>IF(BB4764="S",IF(Q4764="1. Aceitou o programa",IF(OR(X4764="Não se Aplica",X4764=""),IF(OR(W4764="Não se Aplica",W4764=""),0,W4764-V4764),AVERAGE(X4764-W4764,W4764-V4764)),0),0)</f>
        <v>0</v>
      </c>
      <c r="BA4764" s="209">
        <f>IF(BB4764="S",IF(AND(Q4764="1. Aceitou o programa",AH4764="Realizada"),IFERROR(IF(AG4764="",0,AG4764-R4764),0),0),0)</f>
        <v>0</v>
      </c>
      <c r="BB4764" s="209" t="str">
        <f>_xlfn.XLOOKUP(U4764,'Lista Suspensa'!$AA$20:$AA$23,'Lista Suspensa'!$AB$20:$AB$23,"N/A")</f>
        <v>S</v>
      </c>
    </row>
    <row r="4765" spans="1:54" ht="12" customHeight="1">
      <c r="A4765" s="151" t="s">
        <v>54</v>
      </c>
      <c r="B4765" s="152">
        <v>46083</v>
      </c>
      <c r="C4765" s="153" t="s">
        <v>55</v>
      </c>
      <c r="D4765" s="153" t="s">
        <v>56</v>
      </c>
      <c r="E4765" s="244">
        <v>87953305</v>
      </c>
      <c r="F4765" s="144" t="s">
        <v>8511</v>
      </c>
      <c r="G4765" s="230"/>
      <c r="H4765" s="154">
        <v>26649</v>
      </c>
      <c r="I4765" s="153">
        <v>53</v>
      </c>
      <c r="J4765" s="148" t="s">
        <v>58</v>
      </c>
      <c r="K4765" s="153" t="s">
        <v>59</v>
      </c>
      <c r="L4765" s="153"/>
      <c r="M4765" s="153"/>
      <c r="N4765" s="153">
        <v>600</v>
      </c>
      <c r="O4765" s="155" t="s">
        <v>8512</v>
      </c>
      <c r="P4765" s="156" t="s">
        <v>60</v>
      </c>
      <c r="Q4765" s="157" t="s">
        <v>8211</v>
      </c>
      <c r="R4765" s="158"/>
      <c r="S4765" s="159"/>
      <c r="T4765" s="159" t="s">
        <v>6983</v>
      </c>
      <c r="U4765" s="159" t="s">
        <v>8212</v>
      </c>
      <c r="V4765" s="154">
        <v>46118</v>
      </c>
      <c r="W4765" s="154">
        <v>46150</v>
      </c>
      <c r="X4765" s="154">
        <v>46182</v>
      </c>
      <c r="Y4765" s="160"/>
      <c r="Z4765" s="160"/>
      <c r="AA4765" s="153"/>
      <c r="AB4765" s="153"/>
      <c r="AC4765" s="182" t="e">
        <f t="shared" si="150"/>
        <v>#DIV/0!</v>
      </c>
      <c r="AD4765" s="153" t="e">
        <f t="shared" si="151"/>
        <v>#DIV/0!</v>
      </c>
      <c r="AE4765" s="207"/>
      <c r="AF4765" s="153"/>
      <c r="AG4765" s="159"/>
      <c r="AH4765" s="153"/>
      <c r="AI4765" s="161"/>
      <c r="AJ4765" s="153"/>
      <c r="AK4765" s="153"/>
      <c r="AL4765" s="207"/>
      <c r="AM4765" s="207"/>
      <c r="AN4765" s="207"/>
      <c r="AO4765" s="207"/>
      <c r="AP4765" s="147" t="s">
        <v>54</v>
      </c>
      <c r="AQ4765" s="147"/>
      <c r="AR4765" s="147"/>
      <c r="AS4765" s="209" t="s">
        <v>68</v>
      </c>
      <c r="AT4765" s="223" t="str">
        <f>MONTH(B4765)&amp;"/"&amp;YEAR(B4765)</f>
        <v>3/2026</v>
      </c>
      <c r="AU4765" s="223">
        <f>WEEKNUM(B4765)-WEEKNUM(EOMONTH(B4765,-1)+1)+1</f>
        <v>1</v>
      </c>
      <c r="AV4765" s="209" t="str">
        <f>MONTH(R4765)&amp;"/"&amp;YEAR(R4765)</f>
        <v>1/1900</v>
      </c>
      <c r="AW4765" s="209" t="e">
        <f>WEEKNUM(R4765)-WEEKNUM(EOMONTH(R4765,-1)+1)+1</f>
        <v>#NUM!</v>
      </c>
      <c r="AX4765" s="209">
        <f>IF(BB4765="S",IF(Q4765="1. Aceitou o programa",R4765-B4765,0),0)</f>
        <v>0</v>
      </c>
      <c r="AY4765" s="209">
        <f>IF(BB4765="S",IF(AND(S4765&lt;&gt;"",R4765&lt;&gt;""),S4765-R4765,0),0)</f>
        <v>0</v>
      </c>
      <c r="AZ4765" s="209">
        <f>IF(BB4765="S",IF(Q4765="1. Aceitou o programa",IF(OR(X4765="Não se Aplica",X4765=""),IF(OR(W4765="Não se Aplica",W4765=""),0,W4765-V4765),AVERAGE(X4765-W4765,W4765-V4765)),0),0)</f>
        <v>0</v>
      </c>
      <c r="BA4765" s="209">
        <f>IF(BB4765="S",IF(AND(Q4765="1. Aceitou o programa",AH4765="Realizada"),IFERROR(IF(AG4765="",0,AG4765-R4765),0),0),0)</f>
        <v>0</v>
      </c>
      <c r="BB4765" s="209" t="str">
        <f>_xlfn.XLOOKUP(U4765,'Lista Suspensa'!$AA$20:$AA$23,'Lista Suspensa'!$AB$20:$AB$23,"N/A")</f>
        <v>S</v>
      </c>
    </row>
    <row r="4766" spans="1:54" ht="12" customHeight="1">
      <c r="A4766" s="151" t="s">
        <v>54</v>
      </c>
      <c r="B4766" s="152">
        <v>46083</v>
      </c>
      <c r="C4766" s="153" t="s">
        <v>55</v>
      </c>
      <c r="D4766" s="153" t="s">
        <v>56</v>
      </c>
      <c r="E4766" s="244">
        <v>86873935</v>
      </c>
      <c r="F4766" s="144" t="s">
        <v>8513</v>
      </c>
      <c r="G4766" s="230"/>
      <c r="H4766" s="154">
        <v>26653</v>
      </c>
      <c r="I4766" s="153">
        <v>53</v>
      </c>
      <c r="J4766" s="148" t="s">
        <v>70</v>
      </c>
      <c r="K4766" s="153" t="s">
        <v>59</v>
      </c>
      <c r="L4766" s="153"/>
      <c r="M4766" s="153"/>
      <c r="N4766" s="153">
        <v>60</v>
      </c>
      <c r="O4766" s="155" t="s">
        <v>8514</v>
      </c>
      <c r="P4766" s="156" t="s">
        <v>2026</v>
      </c>
      <c r="Q4766" s="157" t="s">
        <v>8211</v>
      </c>
      <c r="R4766" s="158"/>
      <c r="S4766" s="159"/>
      <c r="T4766" s="159" t="s">
        <v>6983</v>
      </c>
      <c r="U4766" s="159" t="s">
        <v>8212</v>
      </c>
      <c r="V4766" s="154">
        <v>46112</v>
      </c>
      <c r="W4766" s="154">
        <v>46150</v>
      </c>
      <c r="X4766" s="154">
        <v>46182</v>
      </c>
      <c r="Y4766" s="160"/>
      <c r="Z4766" s="160"/>
      <c r="AA4766" s="153"/>
      <c r="AB4766" s="153"/>
      <c r="AC4766" s="182" t="e">
        <f t="shared" si="150"/>
        <v>#DIV/0!</v>
      </c>
      <c r="AD4766" s="153" t="e">
        <f t="shared" si="151"/>
        <v>#DIV/0!</v>
      </c>
      <c r="AE4766" s="207"/>
      <c r="AF4766" s="153"/>
      <c r="AG4766" s="159"/>
      <c r="AH4766" s="153"/>
      <c r="AI4766" s="161"/>
      <c r="AJ4766" s="153"/>
      <c r="AK4766" s="153"/>
      <c r="AL4766" s="207"/>
      <c r="AM4766" s="207"/>
      <c r="AN4766" s="207"/>
      <c r="AO4766" s="207"/>
      <c r="AP4766" s="147" t="s">
        <v>54</v>
      </c>
      <c r="AQ4766" s="147"/>
      <c r="AR4766" s="147"/>
      <c r="AS4766" s="209" t="s">
        <v>68</v>
      </c>
      <c r="AT4766" s="223" t="str">
        <f>MONTH(B4766)&amp;"/"&amp;YEAR(B4766)</f>
        <v>3/2026</v>
      </c>
      <c r="AU4766" s="223">
        <f>WEEKNUM(B4766)-WEEKNUM(EOMONTH(B4766,-1)+1)+1</f>
        <v>1</v>
      </c>
      <c r="AV4766" s="209" t="str">
        <f>MONTH(R4766)&amp;"/"&amp;YEAR(R4766)</f>
        <v>1/1900</v>
      </c>
      <c r="AW4766" s="209" t="e">
        <f>WEEKNUM(R4766)-WEEKNUM(EOMONTH(R4766,-1)+1)+1</f>
        <v>#NUM!</v>
      </c>
      <c r="AX4766" s="209">
        <f>IF(BB4766="S",IF(Q4766="1. Aceitou o programa",R4766-B4766,0),0)</f>
        <v>0</v>
      </c>
      <c r="AY4766" s="209">
        <f>IF(BB4766="S",IF(AND(S4766&lt;&gt;"",R4766&lt;&gt;""),S4766-R4766,0),0)</f>
        <v>0</v>
      </c>
      <c r="AZ4766" s="209">
        <f>IF(BB4766="S",IF(Q4766="1. Aceitou o programa",IF(OR(X4766="Não se Aplica",X4766=""),IF(OR(W4766="Não se Aplica",W4766=""),0,W4766-V4766),AVERAGE(X4766-W4766,W4766-V4766)),0),0)</f>
        <v>0</v>
      </c>
      <c r="BA4766" s="209">
        <f>IF(BB4766="S",IF(AND(Q4766="1. Aceitou o programa",AH4766="Realizada"),IFERROR(IF(AG4766="",0,AG4766-R4766),0),0),0)</f>
        <v>0</v>
      </c>
      <c r="BB4766" s="209" t="str">
        <f>_xlfn.XLOOKUP(U4766,'Lista Suspensa'!$AA$20:$AA$23,'Lista Suspensa'!$AB$20:$AB$23,"N/A")</f>
        <v>S</v>
      </c>
    </row>
    <row r="4767" spans="1:54" ht="12" customHeight="1">
      <c r="A4767" s="151" t="s">
        <v>54</v>
      </c>
      <c r="B4767" s="152">
        <v>46083</v>
      </c>
      <c r="C4767" s="153" t="s">
        <v>55</v>
      </c>
      <c r="D4767" s="153" t="s">
        <v>56</v>
      </c>
      <c r="E4767" s="244">
        <v>85059778</v>
      </c>
      <c r="F4767" s="144" t="s">
        <v>8515</v>
      </c>
      <c r="G4767" s="230"/>
      <c r="H4767" s="154">
        <v>26684</v>
      </c>
      <c r="I4767" s="153">
        <v>53</v>
      </c>
      <c r="J4767" s="148" t="s">
        <v>70</v>
      </c>
      <c r="K4767" s="153" t="s">
        <v>59</v>
      </c>
      <c r="L4767" s="153"/>
      <c r="M4767" s="153"/>
      <c r="N4767" s="153">
        <v>380</v>
      </c>
      <c r="O4767" s="155" t="s">
        <v>8516</v>
      </c>
      <c r="P4767" s="156" t="s">
        <v>2026</v>
      </c>
      <c r="Q4767" s="157" t="s">
        <v>8211</v>
      </c>
      <c r="R4767" s="158"/>
      <c r="S4767" s="159"/>
      <c r="T4767" s="159" t="s">
        <v>6983</v>
      </c>
      <c r="U4767" s="159" t="s">
        <v>8212</v>
      </c>
      <c r="V4767" s="154">
        <v>46112</v>
      </c>
      <c r="W4767" s="154">
        <v>46150</v>
      </c>
      <c r="X4767" s="154">
        <v>46182</v>
      </c>
      <c r="Y4767" s="160"/>
      <c r="Z4767" s="160"/>
      <c r="AA4767" s="153"/>
      <c r="AB4767" s="153"/>
      <c r="AC4767" s="182" t="e">
        <f t="shared" si="150"/>
        <v>#DIV/0!</v>
      </c>
      <c r="AD4767" s="153" t="e">
        <f t="shared" si="151"/>
        <v>#DIV/0!</v>
      </c>
      <c r="AE4767" s="207"/>
      <c r="AF4767" s="153"/>
      <c r="AG4767" s="159"/>
      <c r="AH4767" s="153"/>
      <c r="AI4767" s="161"/>
      <c r="AJ4767" s="153"/>
      <c r="AK4767" s="153"/>
      <c r="AL4767" s="207"/>
      <c r="AM4767" s="207"/>
      <c r="AN4767" s="207"/>
      <c r="AO4767" s="207"/>
      <c r="AP4767" s="147" t="s">
        <v>54</v>
      </c>
      <c r="AQ4767" s="147"/>
      <c r="AR4767" s="147"/>
      <c r="AS4767" s="209" t="s">
        <v>68</v>
      </c>
      <c r="AT4767" s="223" t="str">
        <f>MONTH(B4767)&amp;"/"&amp;YEAR(B4767)</f>
        <v>3/2026</v>
      </c>
      <c r="AU4767" s="223">
        <f>WEEKNUM(B4767)-WEEKNUM(EOMONTH(B4767,-1)+1)+1</f>
        <v>1</v>
      </c>
      <c r="AV4767" s="209" t="str">
        <f>MONTH(R4767)&amp;"/"&amp;YEAR(R4767)</f>
        <v>1/1900</v>
      </c>
      <c r="AW4767" s="209" t="e">
        <f>WEEKNUM(R4767)-WEEKNUM(EOMONTH(R4767,-1)+1)+1</f>
        <v>#NUM!</v>
      </c>
      <c r="AX4767" s="209">
        <f>IF(BB4767="S",IF(Q4767="1. Aceitou o programa",R4767-B4767,0),0)</f>
        <v>0</v>
      </c>
      <c r="AY4767" s="209">
        <f>IF(BB4767="S",IF(AND(S4767&lt;&gt;"",R4767&lt;&gt;""),S4767-R4767,0),0)</f>
        <v>0</v>
      </c>
      <c r="AZ4767" s="209">
        <f>IF(BB4767="S",IF(Q4767="1. Aceitou o programa",IF(OR(X4767="Não se Aplica",X4767=""),IF(OR(W4767="Não se Aplica",W4767=""),0,W4767-V4767),AVERAGE(X4767-W4767,W4767-V4767)),0),0)</f>
        <v>0</v>
      </c>
      <c r="BA4767" s="209">
        <f>IF(BB4767="S",IF(AND(Q4767="1. Aceitou o programa",AH4767="Realizada"),IFERROR(IF(AG4767="",0,AG4767-R4767),0),0),0)</f>
        <v>0</v>
      </c>
      <c r="BB4767" s="209" t="str">
        <f>_xlfn.XLOOKUP(U4767,'Lista Suspensa'!$AA$20:$AA$23,'Lista Suspensa'!$AB$20:$AB$23,"N/A")</f>
        <v>S</v>
      </c>
    </row>
    <row r="4768" spans="1:54" ht="12" customHeight="1">
      <c r="A4768" s="151" t="s">
        <v>54</v>
      </c>
      <c r="B4768" s="152">
        <v>46083</v>
      </c>
      <c r="C4768" s="153" t="s">
        <v>55</v>
      </c>
      <c r="D4768" s="153" t="s">
        <v>56</v>
      </c>
      <c r="E4768" s="244">
        <v>92936560</v>
      </c>
      <c r="F4768" s="144" t="s">
        <v>8517</v>
      </c>
      <c r="G4768" s="230"/>
      <c r="H4768" s="154">
        <v>26706</v>
      </c>
      <c r="I4768" s="153">
        <v>53</v>
      </c>
      <c r="J4768" s="148" t="s">
        <v>70</v>
      </c>
      <c r="K4768" s="153" t="s">
        <v>59</v>
      </c>
      <c r="L4768" s="153"/>
      <c r="M4768" s="153"/>
      <c r="N4768" s="153">
        <v>110</v>
      </c>
      <c r="O4768" s="155" t="s">
        <v>8518</v>
      </c>
      <c r="P4768" s="156" t="s">
        <v>60</v>
      </c>
      <c r="Q4768" s="157" t="s">
        <v>8211</v>
      </c>
      <c r="R4768" s="158"/>
      <c r="S4768" s="159"/>
      <c r="T4768" s="159" t="s">
        <v>6983</v>
      </c>
      <c r="U4768" s="159" t="s">
        <v>8212</v>
      </c>
      <c r="V4768" s="154">
        <v>46126</v>
      </c>
      <c r="W4768" s="154">
        <v>46150</v>
      </c>
      <c r="X4768" s="154">
        <v>46182</v>
      </c>
      <c r="Y4768" s="160"/>
      <c r="Z4768" s="160"/>
      <c r="AA4768" s="153"/>
      <c r="AB4768" s="153"/>
      <c r="AC4768" s="182" t="e">
        <f t="shared" si="150"/>
        <v>#DIV/0!</v>
      </c>
      <c r="AD4768" s="153" t="e">
        <f t="shared" si="151"/>
        <v>#DIV/0!</v>
      </c>
      <c r="AE4768" s="207"/>
      <c r="AF4768" s="153"/>
      <c r="AG4768" s="159"/>
      <c r="AH4768" s="153"/>
      <c r="AI4768" s="161"/>
      <c r="AJ4768" s="153"/>
      <c r="AK4768" s="153"/>
      <c r="AL4768" s="207"/>
      <c r="AM4768" s="207"/>
      <c r="AN4768" s="207"/>
      <c r="AO4768" s="207"/>
      <c r="AP4768" s="147" t="s">
        <v>54</v>
      </c>
      <c r="AQ4768" s="147"/>
      <c r="AR4768" s="147"/>
      <c r="AS4768" s="209" t="s">
        <v>68</v>
      </c>
      <c r="AT4768" s="223" t="str">
        <f>MONTH(B4768)&amp;"/"&amp;YEAR(B4768)</f>
        <v>3/2026</v>
      </c>
      <c r="AU4768" s="223">
        <f>WEEKNUM(B4768)-WEEKNUM(EOMONTH(B4768,-1)+1)+1</f>
        <v>1</v>
      </c>
      <c r="AV4768" s="209" t="str">
        <f>MONTH(R4768)&amp;"/"&amp;YEAR(R4768)</f>
        <v>1/1900</v>
      </c>
      <c r="AW4768" s="209" t="e">
        <f>WEEKNUM(R4768)-WEEKNUM(EOMONTH(R4768,-1)+1)+1</f>
        <v>#NUM!</v>
      </c>
      <c r="AX4768" s="209">
        <f>IF(BB4768="S",IF(Q4768="1. Aceitou o programa",R4768-B4768,0),0)</f>
        <v>0</v>
      </c>
      <c r="AY4768" s="209">
        <f>IF(BB4768="S",IF(AND(S4768&lt;&gt;"",R4768&lt;&gt;""),S4768-R4768,0),0)</f>
        <v>0</v>
      </c>
      <c r="AZ4768" s="209">
        <f>IF(BB4768="S",IF(Q4768="1. Aceitou o programa",IF(OR(X4768="Não se Aplica",X4768=""),IF(OR(W4768="Não se Aplica",W4768=""),0,W4768-V4768),AVERAGE(X4768-W4768,W4768-V4768)),0),0)</f>
        <v>0</v>
      </c>
      <c r="BA4768" s="209">
        <f>IF(BB4768="S",IF(AND(Q4768="1. Aceitou o programa",AH4768="Realizada"),IFERROR(IF(AG4768="",0,AG4768-R4768),0),0),0)</f>
        <v>0</v>
      </c>
      <c r="BB4768" s="209" t="str">
        <f>_xlfn.XLOOKUP(U4768,'Lista Suspensa'!$AA$20:$AA$23,'Lista Suspensa'!$AB$20:$AB$23,"N/A")</f>
        <v>S</v>
      </c>
    </row>
    <row r="4769" spans="1:54" ht="12" customHeight="1">
      <c r="A4769" s="151" t="s">
        <v>54</v>
      </c>
      <c r="B4769" s="152">
        <v>46083</v>
      </c>
      <c r="C4769" s="153" t="s">
        <v>55</v>
      </c>
      <c r="D4769" s="153" t="s">
        <v>56</v>
      </c>
      <c r="E4769" s="244">
        <v>84285128</v>
      </c>
      <c r="F4769" s="144" t="s">
        <v>8519</v>
      </c>
      <c r="G4769" s="230"/>
      <c r="H4769" s="154">
        <v>26737</v>
      </c>
      <c r="I4769" s="153">
        <v>53</v>
      </c>
      <c r="J4769" s="148" t="s">
        <v>70</v>
      </c>
      <c r="K4769" s="153" t="s">
        <v>59</v>
      </c>
      <c r="L4769" s="153"/>
      <c r="M4769" s="153"/>
      <c r="N4769" s="153">
        <v>60</v>
      </c>
      <c r="O4769" s="155" t="s">
        <v>8520</v>
      </c>
      <c r="P4769" s="156" t="s">
        <v>60</v>
      </c>
      <c r="Q4769" s="157" t="s">
        <v>8211</v>
      </c>
      <c r="R4769" s="158"/>
      <c r="S4769" s="159"/>
      <c r="T4769" s="159" t="s">
        <v>6983</v>
      </c>
      <c r="U4769" s="159" t="s">
        <v>8212</v>
      </c>
      <c r="V4769" s="154">
        <v>46114</v>
      </c>
      <c r="W4769" s="154">
        <v>46150</v>
      </c>
      <c r="X4769" s="154">
        <v>46182</v>
      </c>
      <c r="Y4769" s="160"/>
      <c r="Z4769" s="160"/>
      <c r="AA4769" s="153"/>
      <c r="AB4769" s="153"/>
      <c r="AC4769" s="182" t="e">
        <f t="shared" si="150"/>
        <v>#DIV/0!</v>
      </c>
      <c r="AD4769" s="153" t="e">
        <f t="shared" si="151"/>
        <v>#DIV/0!</v>
      </c>
      <c r="AE4769" s="207"/>
      <c r="AF4769" s="153"/>
      <c r="AG4769" s="159"/>
      <c r="AH4769" s="153"/>
      <c r="AI4769" s="161"/>
      <c r="AJ4769" s="153"/>
      <c r="AK4769" s="153"/>
      <c r="AL4769" s="207"/>
      <c r="AM4769" s="207"/>
      <c r="AN4769" s="207"/>
      <c r="AO4769" s="207"/>
      <c r="AP4769" s="147" t="s">
        <v>54</v>
      </c>
      <c r="AQ4769" s="147"/>
      <c r="AR4769" s="147"/>
      <c r="AS4769" s="209" t="s">
        <v>68</v>
      </c>
      <c r="AT4769" s="223" t="str">
        <f>MONTH(B4769)&amp;"/"&amp;YEAR(B4769)</f>
        <v>3/2026</v>
      </c>
      <c r="AU4769" s="223">
        <f>WEEKNUM(B4769)-WEEKNUM(EOMONTH(B4769,-1)+1)+1</f>
        <v>1</v>
      </c>
      <c r="AV4769" s="209" t="str">
        <f>MONTH(R4769)&amp;"/"&amp;YEAR(R4769)</f>
        <v>1/1900</v>
      </c>
      <c r="AW4769" s="209" t="e">
        <f>WEEKNUM(R4769)-WEEKNUM(EOMONTH(R4769,-1)+1)+1</f>
        <v>#NUM!</v>
      </c>
      <c r="AX4769" s="209">
        <f>IF(BB4769="S",IF(Q4769="1. Aceitou o programa",R4769-B4769,0),0)</f>
        <v>0</v>
      </c>
      <c r="AY4769" s="209">
        <f>IF(BB4769="S",IF(AND(S4769&lt;&gt;"",R4769&lt;&gt;""),S4769-R4769,0),0)</f>
        <v>0</v>
      </c>
      <c r="AZ4769" s="209">
        <f>IF(BB4769="S",IF(Q4769="1. Aceitou o programa",IF(OR(X4769="Não se Aplica",X4769=""),IF(OR(W4769="Não se Aplica",W4769=""),0,W4769-V4769),AVERAGE(X4769-W4769,W4769-V4769)),0),0)</f>
        <v>0</v>
      </c>
      <c r="BA4769" s="209">
        <f>IF(BB4769="S",IF(AND(Q4769="1. Aceitou o programa",AH4769="Realizada"),IFERROR(IF(AG4769="",0,AG4769-R4769),0),0),0)</f>
        <v>0</v>
      </c>
      <c r="BB4769" s="209" t="str">
        <f>_xlfn.XLOOKUP(U4769,'Lista Suspensa'!$AA$20:$AA$23,'Lista Suspensa'!$AB$20:$AB$23,"N/A")</f>
        <v>S</v>
      </c>
    </row>
    <row r="4770" spans="1:54" ht="12" customHeight="1">
      <c r="A4770" s="151" t="s">
        <v>54</v>
      </c>
      <c r="B4770" s="152">
        <v>46083</v>
      </c>
      <c r="C4770" s="153" t="s">
        <v>55</v>
      </c>
      <c r="D4770" s="153" t="s">
        <v>56</v>
      </c>
      <c r="E4770" s="244">
        <v>87717038</v>
      </c>
      <c r="F4770" s="144" t="s">
        <v>8521</v>
      </c>
      <c r="G4770" s="230"/>
      <c r="H4770" s="154">
        <v>26790</v>
      </c>
      <c r="I4770" s="153">
        <v>53</v>
      </c>
      <c r="J4770" s="148" t="s">
        <v>70</v>
      </c>
      <c r="K4770" s="153" t="s">
        <v>59</v>
      </c>
      <c r="L4770" s="153"/>
      <c r="M4770" s="153"/>
      <c r="N4770" s="153">
        <v>110</v>
      </c>
      <c r="O4770" s="155" t="s">
        <v>8522</v>
      </c>
      <c r="P4770" s="156" t="s">
        <v>60</v>
      </c>
      <c r="Q4770" s="157" t="s">
        <v>8211</v>
      </c>
      <c r="R4770" s="158"/>
      <c r="S4770" s="159"/>
      <c r="T4770" s="159" t="s">
        <v>6983</v>
      </c>
      <c r="U4770" s="159" t="s">
        <v>8212</v>
      </c>
      <c r="V4770" s="154">
        <v>46118</v>
      </c>
      <c r="W4770" s="154">
        <v>46150</v>
      </c>
      <c r="X4770" s="154">
        <v>46182</v>
      </c>
      <c r="Y4770" s="160"/>
      <c r="Z4770" s="160"/>
      <c r="AA4770" s="153"/>
      <c r="AB4770" s="153"/>
      <c r="AC4770" s="182" t="e">
        <f t="shared" si="150"/>
        <v>#DIV/0!</v>
      </c>
      <c r="AD4770" s="153" t="e">
        <f t="shared" si="151"/>
        <v>#DIV/0!</v>
      </c>
      <c r="AE4770" s="207"/>
      <c r="AF4770" s="153"/>
      <c r="AG4770" s="159"/>
      <c r="AH4770" s="153"/>
      <c r="AI4770" s="161"/>
      <c r="AJ4770" s="153"/>
      <c r="AK4770" s="153"/>
      <c r="AL4770" s="207"/>
      <c r="AM4770" s="207"/>
      <c r="AN4770" s="207"/>
      <c r="AO4770" s="207"/>
      <c r="AP4770" s="147" t="s">
        <v>54</v>
      </c>
      <c r="AQ4770" s="147"/>
      <c r="AR4770" s="147"/>
      <c r="AS4770" s="209" t="s">
        <v>68</v>
      </c>
      <c r="AT4770" s="223" t="str">
        <f>MONTH(B4770)&amp;"/"&amp;YEAR(B4770)</f>
        <v>3/2026</v>
      </c>
      <c r="AU4770" s="223">
        <f>WEEKNUM(B4770)-WEEKNUM(EOMONTH(B4770,-1)+1)+1</f>
        <v>1</v>
      </c>
      <c r="AV4770" s="209" t="str">
        <f>MONTH(R4770)&amp;"/"&amp;YEAR(R4770)</f>
        <v>1/1900</v>
      </c>
      <c r="AW4770" s="209" t="e">
        <f>WEEKNUM(R4770)-WEEKNUM(EOMONTH(R4770,-1)+1)+1</f>
        <v>#NUM!</v>
      </c>
      <c r="AX4770" s="209">
        <f>IF(BB4770="S",IF(Q4770="1. Aceitou o programa",R4770-B4770,0),0)</f>
        <v>0</v>
      </c>
      <c r="AY4770" s="209">
        <f>IF(BB4770="S",IF(AND(S4770&lt;&gt;"",R4770&lt;&gt;""),S4770-R4770,0),0)</f>
        <v>0</v>
      </c>
      <c r="AZ4770" s="209">
        <f>IF(BB4770="S",IF(Q4770="1. Aceitou o programa",IF(OR(X4770="Não se Aplica",X4770=""),IF(OR(W4770="Não se Aplica",W4770=""),0,W4770-V4770),AVERAGE(X4770-W4770,W4770-V4770)),0),0)</f>
        <v>0</v>
      </c>
      <c r="BA4770" s="209">
        <f>IF(BB4770="S",IF(AND(Q4770="1. Aceitou o programa",AH4770="Realizada"),IFERROR(IF(AG4770="",0,AG4770-R4770),0),0),0)</f>
        <v>0</v>
      </c>
      <c r="BB4770" s="209" t="str">
        <f>_xlfn.XLOOKUP(U4770,'Lista Suspensa'!$AA$20:$AA$23,'Lista Suspensa'!$AB$20:$AB$23,"N/A")</f>
        <v>S</v>
      </c>
    </row>
    <row r="4771" spans="1:54" ht="12" customHeight="1">
      <c r="A4771" s="151" t="s">
        <v>54</v>
      </c>
      <c r="B4771" s="152">
        <v>46083</v>
      </c>
      <c r="C4771" s="153" t="s">
        <v>55</v>
      </c>
      <c r="D4771" s="153" t="s">
        <v>56</v>
      </c>
      <c r="E4771" s="244">
        <v>86188145</v>
      </c>
      <c r="F4771" s="144" t="s">
        <v>8523</v>
      </c>
      <c r="G4771" s="230"/>
      <c r="H4771" s="154">
        <v>26805</v>
      </c>
      <c r="I4771" s="153">
        <v>52</v>
      </c>
      <c r="J4771" s="148" t="s">
        <v>70</v>
      </c>
      <c r="K4771" s="153" t="s">
        <v>59</v>
      </c>
      <c r="L4771" s="153"/>
      <c r="M4771" s="153"/>
      <c r="N4771" s="153">
        <v>60</v>
      </c>
      <c r="O4771" s="155" t="s">
        <v>8524</v>
      </c>
      <c r="P4771" s="156" t="s">
        <v>60</v>
      </c>
      <c r="Q4771" s="157" t="s">
        <v>8211</v>
      </c>
      <c r="R4771" s="158"/>
      <c r="S4771" s="159"/>
      <c r="T4771" s="159" t="s">
        <v>6983</v>
      </c>
      <c r="U4771" s="159" t="s">
        <v>8212</v>
      </c>
      <c r="V4771" s="154">
        <v>46114</v>
      </c>
      <c r="W4771" s="154">
        <v>46150</v>
      </c>
      <c r="X4771" s="154">
        <v>46182</v>
      </c>
      <c r="Y4771" s="160"/>
      <c r="Z4771" s="160"/>
      <c r="AA4771" s="153"/>
      <c r="AB4771" s="153"/>
      <c r="AC4771" s="182" t="e">
        <f t="shared" si="150"/>
        <v>#DIV/0!</v>
      </c>
      <c r="AD4771" s="153" t="e">
        <f t="shared" si="151"/>
        <v>#DIV/0!</v>
      </c>
      <c r="AE4771" s="207"/>
      <c r="AF4771" s="153"/>
      <c r="AG4771" s="159"/>
      <c r="AH4771" s="153"/>
      <c r="AI4771" s="161"/>
      <c r="AJ4771" s="153"/>
      <c r="AK4771" s="153"/>
      <c r="AL4771" s="207"/>
      <c r="AM4771" s="207"/>
      <c r="AN4771" s="207"/>
      <c r="AO4771" s="207"/>
      <c r="AP4771" s="147" t="s">
        <v>54</v>
      </c>
      <c r="AQ4771" s="147"/>
      <c r="AR4771" s="147"/>
      <c r="AS4771" s="209" t="s">
        <v>68</v>
      </c>
      <c r="AT4771" s="223" t="str">
        <f>MONTH(B4771)&amp;"/"&amp;YEAR(B4771)</f>
        <v>3/2026</v>
      </c>
      <c r="AU4771" s="223">
        <f>WEEKNUM(B4771)-WEEKNUM(EOMONTH(B4771,-1)+1)+1</f>
        <v>1</v>
      </c>
      <c r="AV4771" s="209" t="str">
        <f>MONTH(R4771)&amp;"/"&amp;YEAR(R4771)</f>
        <v>1/1900</v>
      </c>
      <c r="AW4771" s="209" t="e">
        <f>WEEKNUM(R4771)-WEEKNUM(EOMONTH(R4771,-1)+1)+1</f>
        <v>#NUM!</v>
      </c>
      <c r="AX4771" s="209">
        <f>IF(BB4771="S",IF(Q4771="1. Aceitou o programa",R4771-B4771,0),0)</f>
        <v>0</v>
      </c>
      <c r="AY4771" s="209">
        <f>IF(BB4771="S",IF(AND(S4771&lt;&gt;"",R4771&lt;&gt;""),S4771-R4771,0),0)</f>
        <v>0</v>
      </c>
      <c r="AZ4771" s="209">
        <f>IF(BB4771="S",IF(Q4771="1. Aceitou o programa",IF(OR(X4771="Não se Aplica",X4771=""),IF(OR(W4771="Não se Aplica",W4771=""),0,W4771-V4771),AVERAGE(X4771-W4771,W4771-V4771)),0),0)</f>
        <v>0</v>
      </c>
      <c r="BA4771" s="209">
        <f>IF(BB4771="S",IF(AND(Q4771="1. Aceitou o programa",AH4771="Realizada"),IFERROR(IF(AG4771="",0,AG4771-R4771),0),0),0)</f>
        <v>0</v>
      </c>
      <c r="BB4771" s="209" t="str">
        <f>_xlfn.XLOOKUP(U4771,'Lista Suspensa'!$AA$20:$AA$23,'Lista Suspensa'!$AB$20:$AB$23,"N/A")</f>
        <v>S</v>
      </c>
    </row>
    <row r="4772" spans="1:54" ht="12" customHeight="1">
      <c r="A4772" s="151" t="s">
        <v>54</v>
      </c>
      <c r="B4772" s="152">
        <v>46083</v>
      </c>
      <c r="C4772" s="153" t="s">
        <v>55</v>
      </c>
      <c r="D4772" s="153" t="s">
        <v>56</v>
      </c>
      <c r="E4772" s="244">
        <v>94621530</v>
      </c>
      <c r="F4772" s="144" t="s">
        <v>8525</v>
      </c>
      <c r="G4772" s="230"/>
      <c r="H4772" s="154">
        <v>26866</v>
      </c>
      <c r="I4772" s="153">
        <v>52</v>
      </c>
      <c r="J4772" s="148" t="s">
        <v>70</v>
      </c>
      <c r="K4772" s="153" t="s">
        <v>59</v>
      </c>
      <c r="L4772" s="153"/>
      <c r="M4772" s="153"/>
      <c r="N4772" s="153">
        <v>380</v>
      </c>
      <c r="O4772" s="155" t="s">
        <v>8526</v>
      </c>
      <c r="P4772" s="156" t="s">
        <v>60</v>
      </c>
      <c r="Q4772" s="157" t="s">
        <v>8211</v>
      </c>
      <c r="R4772" s="158"/>
      <c r="S4772" s="159"/>
      <c r="T4772" s="159" t="s">
        <v>6983</v>
      </c>
      <c r="U4772" s="159" t="s">
        <v>8212</v>
      </c>
      <c r="V4772" s="154">
        <v>46125</v>
      </c>
      <c r="W4772" s="154">
        <v>46150</v>
      </c>
      <c r="X4772" s="154">
        <v>46182</v>
      </c>
      <c r="Y4772" s="160"/>
      <c r="Z4772" s="160"/>
      <c r="AA4772" s="153"/>
      <c r="AB4772" s="153"/>
      <c r="AC4772" s="182" t="e">
        <f t="shared" si="150"/>
        <v>#DIV/0!</v>
      </c>
      <c r="AD4772" s="153" t="e">
        <f t="shared" si="151"/>
        <v>#DIV/0!</v>
      </c>
      <c r="AE4772" s="207"/>
      <c r="AF4772" s="153"/>
      <c r="AG4772" s="159"/>
      <c r="AH4772" s="153"/>
      <c r="AI4772" s="161"/>
      <c r="AJ4772" s="153"/>
      <c r="AK4772" s="153"/>
      <c r="AL4772" s="207"/>
      <c r="AM4772" s="207"/>
      <c r="AN4772" s="207"/>
      <c r="AO4772" s="207"/>
      <c r="AP4772" s="147" t="s">
        <v>54</v>
      </c>
      <c r="AQ4772" s="147"/>
      <c r="AR4772" s="147"/>
      <c r="AS4772" s="209" t="s">
        <v>68</v>
      </c>
      <c r="AT4772" s="223" t="str">
        <f>MONTH(B4772)&amp;"/"&amp;YEAR(B4772)</f>
        <v>3/2026</v>
      </c>
      <c r="AU4772" s="223">
        <f>WEEKNUM(B4772)-WEEKNUM(EOMONTH(B4772,-1)+1)+1</f>
        <v>1</v>
      </c>
      <c r="AV4772" s="209" t="str">
        <f>MONTH(R4772)&amp;"/"&amp;YEAR(R4772)</f>
        <v>1/1900</v>
      </c>
      <c r="AW4772" s="209" t="e">
        <f>WEEKNUM(R4772)-WEEKNUM(EOMONTH(R4772,-1)+1)+1</f>
        <v>#NUM!</v>
      </c>
      <c r="AX4772" s="209">
        <f>IF(BB4772="S",IF(Q4772="1. Aceitou o programa",R4772-B4772,0),0)</f>
        <v>0</v>
      </c>
      <c r="AY4772" s="209">
        <f>IF(BB4772="S",IF(AND(S4772&lt;&gt;"",R4772&lt;&gt;""),S4772-R4772,0),0)</f>
        <v>0</v>
      </c>
      <c r="AZ4772" s="209">
        <f>IF(BB4772="S",IF(Q4772="1. Aceitou o programa",IF(OR(X4772="Não se Aplica",X4772=""),IF(OR(W4772="Não se Aplica",W4772=""),0,W4772-V4772),AVERAGE(X4772-W4772,W4772-V4772)),0),0)</f>
        <v>0</v>
      </c>
      <c r="BA4772" s="209">
        <f>IF(BB4772="S",IF(AND(Q4772="1. Aceitou o programa",AH4772="Realizada"),IFERROR(IF(AG4772="",0,AG4772-R4772),0),0),0)</f>
        <v>0</v>
      </c>
      <c r="BB4772" s="209" t="str">
        <f>_xlfn.XLOOKUP(U4772,'Lista Suspensa'!$AA$20:$AA$23,'Lista Suspensa'!$AB$20:$AB$23,"N/A")</f>
        <v>S</v>
      </c>
    </row>
    <row r="4773" spans="1:54" ht="12" customHeight="1">
      <c r="A4773" s="151" t="s">
        <v>54</v>
      </c>
      <c r="B4773" s="152">
        <v>46083</v>
      </c>
      <c r="C4773" s="153" t="s">
        <v>55</v>
      </c>
      <c r="D4773" s="153" t="s">
        <v>56</v>
      </c>
      <c r="E4773" s="244">
        <v>87408480</v>
      </c>
      <c r="F4773" s="144" t="s">
        <v>8527</v>
      </c>
      <c r="G4773" s="230"/>
      <c r="H4773" s="154">
        <v>26885</v>
      </c>
      <c r="I4773" s="153">
        <v>52</v>
      </c>
      <c r="J4773" s="148" t="s">
        <v>70</v>
      </c>
      <c r="K4773" s="153" t="s">
        <v>59</v>
      </c>
      <c r="L4773" s="153"/>
      <c r="M4773" s="153"/>
      <c r="N4773" s="153">
        <v>60</v>
      </c>
      <c r="O4773" s="155" t="s">
        <v>8528</v>
      </c>
      <c r="P4773" s="156" t="s">
        <v>60</v>
      </c>
      <c r="Q4773" s="157" t="s">
        <v>8211</v>
      </c>
      <c r="R4773" s="158"/>
      <c r="S4773" s="159"/>
      <c r="T4773" s="159" t="s">
        <v>6983</v>
      </c>
      <c r="U4773" s="159" t="s">
        <v>8212</v>
      </c>
      <c r="V4773" s="154">
        <v>46118</v>
      </c>
      <c r="W4773" s="154">
        <v>46150</v>
      </c>
      <c r="X4773" s="154">
        <v>46182</v>
      </c>
      <c r="Y4773" s="160"/>
      <c r="Z4773" s="160"/>
      <c r="AA4773" s="153"/>
      <c r="AB4773" s="153"/>
      <c r="AC4773" s="182" t="e">
        <f t="shared" si="150"/>
        <v>#DIV/0!</v>
      </c>
      <c r="AD4773" s="153" t="e">
        <f t="shared" si="151"/>
        <v>#DIV/0!</v>
      </c>
      <c r="AE4773" s="207"/>
      <c r="AF4773" s="153"/>
      <c r="AG4773" s="159"/>
      <c r="AH4773" s="153"/>
      <c r="AI4773" s="161"/>
      <c r="AJ4773" s="153"/>
      <c r="AK4773" s="153"/>
      <c r="AL4773" s="207"/>
      <c r="AM4773" s="207"/>
      <c r="AN4773" s="207"/>
      <c r="AO4773" s="207"/>
      <c r="AP4773" s="147" t="s">
        <v>54</v>
      </c>
      <c r="AQ4773" s="147"/>
      <c r="AR4773" s="147"/>
      <c r="AS4773" s="209" t="s">
        <v>68</v>
      </c>
      <c r="AT4773" s="223" t="str">
        <f>MONTH(B4773)&amp;"/"&amp;YEAR(B4773)</f>
        <v>3/2026</v>
      </c>
      <c r="AU4773" s="223">
        <f>WEEKNUM(B4773)-WEEKNUM(EOMONTH(B4773,-1)+1)+1</f>
        <v>1</v>
      </c>
      <c r="AV4773" s="209" t="str">
        <f>MONTH(R4773)&amp;"/"&amp;YEAR(R4773)</f>
        <v>1/1900</v>
      </c>
      <c r="AW4773" s="209" t="e">
        <f>WEEKNUM(R4773)-WEEKNUM(EOMONTH(R4773,-1)+1)+1</f>
        <v>#NUM!</v>
      </c>
      <c r="AX4773" s="209">
        <f>IF(BB4773="S",IF(Q4773="1. Aceitou o programa",R4773-B4773,0),0)</f>
        <v>0</v>
      </c>
      <c r="AY4773" s="209">
        <f>IF(BB4773="S",IF(AND(S4773&lt;&gt;"",R4773&lt;&gt;""),S4773-R4773,0),0)</f>
        <v>0</v>
      </c>
      <c r="AZ4773" s="209">
        <f>IF(BB4773="S",IF(Q4773="1. Aceitou o programa",IF(OR(X4773="Não se Aplica",X4773=""),IF(OR(W4773="Não se Aplica",W4773=""),0,W4773-V4773),AVERAGE(X4773-W4773,W4773-V4773)),0),0)</f>
        <v>0</v>
      </c>
      <c r="BA4773" s="209">
        <f>IF(BB4773="S",IF(AND(Q4773="1. Aceitou o programa",AH4773="Realizada"),IFERROR(IF(AG4773="",0,AG4773-R4773),0),0),0)</f>
        <v>0</v>
      </c>
      <c r="BB4773" s="209" t="str">
        <f>_xlfn.XLOOKUP(U4773,'Lista Suspensa'!$AA$20:$AA$23,'Lista Suspensa'!$AB$20:$AB$23,"N/A")</f>
        <v>S</v>
      </c>
    </row>
    <row r="4774" spans="1:54" ht="12" customHeight="1">
      <c r="A4774" s="151" t="s">
        <v>54</v>
      </c>
      <c r="B4774" s="152">
        <v>46083</v>
      </c>
      <c r="C4774" s="153" t="s">
        <v>55</v>
      </c>
      <c r="D4774" s="153" t="s">
        <v>56</v>
      </c>
      <c r="E4774" s="244">
        <v>425402827</v>
      </c>
      <c r="F4774" s="144" t="s">
        <v>8529</v>
      </c>
      <c r="G4774" s="230"/>
      <c r="H4774" s="154">
        <v>26951</v>
      </c>
      <c r="I4774" s="153">
        <v>52</v>
      </c>
      <c r="J4774" s="148" t="s">
        <v>70</v>
      </c>
      <c r="K4774" s="153" t="s">
        <v>59</v>
      </c>
      <c r="L4774" s="153"/>
      <c r="M4774" s="153"/>
      <c r="N4774" s="153">
        <v>400</v>
      </c>
      <c r="O4774" s="155">
        <v>11999597192</v>
      </c>
      <c r="P4774" s="156" t="s">
        <v>60</v>
      </c>
      <c r="Q4774" s="157" t="s">
        <v>8211</v>
      </c>
      <c r="R4774" s="158"/>
      <c r="S4774" s="159"/>
      <c r="T4774" s="159" t="s">
        <v>6983</v>
      </c>
      <c r="U4774" s="159" t="s">
        <v>8212</v>
      </c>
      <c r="V4774" s="154">
        <v>46125</v>
      </c>
      <c r="W4774" s="154">
        <v>46150</v>
      </c>
      <c r="X4774" s="154">
        <v>46182</v>
      </c>
      <c r="Y4774" s="160"/>
      <c r="Z4774" s="160"/>
      <c r="AA4774" s="153"/>
      <c r="AB4774" s="153"/>
      <c r="AC4774" s="182" t="e">
        <f t="shared" si="150"/>
        <v>#DIV/0!</v>
      </c>
      <c r="AD4774" s="153" t="e">
        <f t="shared" si="151"/>
        <v>#DIV/0!</v>
      </c>
      <c r="AE4774" s="207"/>
      <c r="AF4774" s="153"/>
      <c r="AG4774" s="159"/>
      <c r="AH4774" s="153"/>
      <c r="AI4774" s="161"/>
      <c r="AJ4774" s="153"/>
      <c r="AK4774" s="153"/>
      <c r="AL4774" s="207"/>
      <c r="AM4774" s="207"/>
      <c r="AN4774" s="207"/>
      <c r="AO4774" s="207"/>
      <c r="AP4774" s="147" t="s">
        <v>54</v>
      </c>
      <c r="AQ4774" s="147"/>
      <c r="AR4774" s="147"/>
      <c r="AS4774" s="209" t="s">
        <v>68</v>
      </c>
      <c r="AT4774" s="223" t="str">
        <f>MONTH(B4774)&amp;"/"&amp;YEAR(B4774)</f>
        <v>3/2026</v>
      </c>
      <c r="AU4774" s="223">
        <f>WEEKNUM(B4774)-WEEKNUM(EOMONTH(B4774,-1)+1)+1</f>
        <v>1</v>
      </c>
      <c r="AV4774" s="209" t="str">
        <f>MONTH(R4774)&amp;"/"&amp;YEAR(R4774)</f>
        <v>1/1900</v>
      </c>
      <c r="AW4774" s="209" t="e">
        <f>WEEKNUM(R4774)-WEEKNUM(EOMONTH(R4774,-1)+1)+1</f>
        <v>#NUM!</v>
      </c>
      <c r="AX4774" s="209">
        <f>IF(BB4774="S",IF(Q4774="1. Aceitou o programa",R4774-B4774,0),0)</f>
        <v>0</v>
      </c>
      <c r="AY4774" s="209">
        <f>IF(BB4774="S",IF(AND(S4774&lt;&gt;"",R4774&lt;&gt;""),S4774-R4774,0),0)</f>
        <v>0</v>
      </c>
      <c r="AZ4774" s="209">
        <f>IF(BB4774="S",IF(Q4774="1. Aceitou o programa",IF(OR(X4774="Não se Aplica",X4774=""),IF(OR(W4774="Não se Aplica",W4774=""),0,W4774-V4774),AVERAGE(X4774-W4774,W4774-V4774)),0),0)</f>
        <v>0</v>
      </c>
      <c r="BA4774" s="209">
        <f>IF(BB4774="S",IF(AND(Q4774="1. Aceitou o programa",AH4774="Realizada"),IFERROR(IF(AG4774="",0,AG4774-R4774),0),0),0)</f>
        <v>0</v>
      </c>
      <c r="BB4774" s="209" t="str">
        <f>_xlfn.XLOOKUP(U4774,'Lista Suspensa'!$AA$20:$AA$23,'Lista Suspensa'!$AB$20:$AB$23,"N/A")</f>
        <v>S</v>
      </c>
    </row>
    <row r="4775" spans="1:54" ht="12" customHeight="1">
      <c r="A4775" s="151" t="s">
        <v>54</v>
      </c>
      <c r="B4775" s="152">
        <v>46083</v>
      </c>
      <c r="C4775" s="153" t="s">
        <v>55</v>
      </c>
      <c r="D4775" s="153" t="s">
        <v>56</v>
      </c>
      <c r="E4775" s="244">
        <v>87835180</v>
      </c>
      <c r="F4775" s="144" t="s">
        <v>8530</v>
      </c>
      <c r="G4775" s="230"/>
      <c r="H4775" s="154">
        <v>27033</v>
      </c>
      <c r="I4775" s="153">
        <v>52</v>
      </c>
      <c r="J4775" s="148" t="s">
        <v>58</v>
      </c>
      <c r="K4775" s="153" t="s">
        <v>59</v>
      </c>
      <c r="L4775" s="153"/>
      <c r="M4775" s="153"/>
      <c r="N4775" s="153">
        <v>60</v>
      </c>
      <c r="O4775" s="155" t="s">
        <v>8531</v>
      </c>
      <c r="P4775" s="156" t="s">
        <v>60</v>
      </c>
      <c r="Q4775" s="157" t="s">
        <v>8211</v>
      </c>
      <c r="R4775" s="158"/>
      <c r="S4775" s="159"/>
      <c r="T4775" s="159" t="s">
        <v>6983</v>
      </c>
      <c r="U4775" s="159" t="s">
        <v>8212</v>
      </c>
      <c r="V4775" s="154">
        <v>46118</v>
      </c>
      <c r="W4775" s="154">
        <v>46150</v>
      </c>
      <c r="X4775" s="154">
        <v>46182</v>
      </c>
      <c r="Y4775" s="160"/>
      <c r="Z4775" s="160"/>
      <c r="AA4775" s="153"/>
      <c r="AB4775" s="153"/>
      <c r="AC4775" s="182" t="e">
        <f t="shared" si="150"/>
        <v>#DIV/0!</v>
      </c>
      <c r="AD4775" s="153" t="e">
        <f t="shared" si="151"/>
        <v>#DIV/0!</v>
      </c>
      <c r="AE4775" s="207"/>
      <c r="AF4775" s="153"/>
      <c r="AG4775" s="159"/>
      <c r="AH4775" s="153"/>
      <c r="AI4775" s="161"/>
      <c r="AJ4775" s="153"/>
      <c r="AK4775" s="153"/>
      <c r="AL4775" s="207"/>
      <c r="AM4775" s="207"/>
      <c r="AN4775" s="207"/>
      <c r="AO4775" s="207"/>
      <c r="AP4775" s="147" t="s">
        <v>54</v>
      </c>
      <c r="AQ4775" s="147"/>
      <c r="AR4775" s="147"/>
      <c r="AS4775" s="209" t="s">
        <v>68</v>
      </c>
      <c r="AT4775" s="223" t="str">
        <f>MONTH(B4775)&amp;"/"&amp;YEAR(B4775)</f>
        <v>3/2026</v>
      </c>
      <c r="AU4775" s="223">
        <f>WEEKNUM(B4775)-WEEKNUM(EOMONTH(B4775,-1)+1)+1</f>
        <v>1</v>
      </c>
      <c r="AV4775" s="209" t="str">
        <f>MONTH(R4775)&amp;"/"&amp;YEAR(R4775)</f>
        <v>1/1900</v>
      </c>
      <c r="AW4775" s="209" t="e">
        <f>WEEKNUM(R4775)-WEEKNUM(EOMONTH(R4775,-1)+1)+1</f>
        <v>#NUM!</v>
      </c>
      <c r="AX4775" s="209">
        <f>IF(BB4775="S",IF(Q4775="1. Aceitou o programa",R4775-B4775,0),0)</f>
        <v>0</v>
      </c>
      <c r="AY4775" s="209">
        <f>IF(BB4775="S",IF(AND(S4775&lt;&gt;"",R4775&lt;&gt;""),S4775-R4775,0),0)</f>
        <v>0</v>
      </c>
      <c r="AZ4775" s="209">
        <f>IF(BB4775="S",IF(Q4775="1. Aceitou o programa",IF(OR(X4775="Não se Aplica",X4775=""),IF(OR(W4775="Não se Aplica",W4775=""),0,W4775-V4775),AVERAGE(X4775-W4775,W4775-V4775)),0),0)</f>
        <v>0</v>
      </c>
      <c r="BA4775" s="209">
        <f>IF(BB4775="S",IF(AND(Q4775="1. Aceitou o programa",AH4775="Realizada"),IFERROR(IF(AG4775="",0,AG4775-R4775),0),0),0)</f>
        <v>0</v>
      </c>
      <c r="BB4775" s="209" t="str">
        <f>_xlfn.XLOOKUP(U4775,'Lista Suspensa'!$AA$20:$AA$23,'Lista Suspensa'!$AB$20:$AB$23,"N/A")</f>
        <v>S</v>
      </c>
    </row>
    <row r="4776" spans="1:54" ht="12" customHeight="1">
      <c r="A4776" s="151" t="s">
        <v>54</v>
      </c>
      <c r="B4776" s="152">
        <v>46083</v>
      </c>
      <c r="C4776" s="153" t="s">
        <v>55</v>
      </c>
      <c r="D4776" s="153" t="s">
        <v>56</v>
      </c>
      <c r="E4776" s="244">
        <v>94856746</v>
      </c>
      <c r="F4776" s="144" t="s">
        <v>8532</v>
      </c>
      <c r="G4776" s="230"/>
      <c r="H4776" s="154">
        <v>27056</v>
      </c>
      <c r="I4776" s="153">
        <v>52</v>
      </c>
      <c r="J4776" s="148" t="s">
        <v>70</v>
      </c>
      <c r="K4776" s="153" t="s">
        <v>59</v>
      </c>
      <c r="L4776" s="153"/>
      <c r="M4776" s="153"/>
      <c r="N4776" s="153">
        <v>110</v>
      </c>
      <c r="O4776" s="155" t="s">
        <v>8533</v>
      </c>
      <c r="P4776" s="156" t="s">
        <v>2026</v>
      </c>
      <c r="Q4776" s="157" t="s">
        <v>8211</v>
      </c>
      <c r="R4776" s="158"/>
      <c r="S4776" s="159"/>
      <c r="T4776" s="159" t="s">
        <v>6983</v>
      </c>
      <c r="U4776" s="159" t="s">
        <v>8212</v>
      </c>
      <c r="V4776" s="154">
        <v>46111</v>
      </c>
      <c r="W4776" s="154">
        <v>46150</v>
      </c>
      <c r="X4776" s="154">
        <v>46182</v>
      </c>
      <c r="Y4776" s="160"/>
      <c r="Z4776" s="160"/>
      <c r="AA4776" s="153"/>
      <c r="AB4776" s="153"/>
      <c r="AC4776" s="182" t="e">
        <f t="shared" si="150"/>
        <v>#DIV/0!</v>
      </c>
      <c r="AD4776" s="153" t="e">
        <f t="shared" si="151"/>
        <v>#DIV/0!</v>
      </c>
      <c r="AE4776" s="207"/>
      <c r="AF4776" s="153"/>
      <c r="AG4776" s="159"/>
      <c r="AH4776" s="153"/>
      <c r="AI4776" s="161"/>
      <c r="AJ4776" s="153"/>
      <c r="AK4776" s="153"/>
      <c r="AL4776" s="207"/>
      <c r="AM4776" s="207"/>
      <c r="AN4776" s="207"/>
      <c r="AO4776" s="207"/>
      <c r="AP4776" s="147" t="s">
        <v>54</v>
      </c>
      <c r="AQ4776" s="147"/>
      <c r="AR4776" s="147"/>
      <c r="AS4776" s="209" t="s">
        <v>68</v>
      </c>
      <c r="AT4776" s="223" t="str">
        <f>MONTH(B4776)&amp;"/"&amp;YEAR(B4776)</f>
        <v>3/2026</v>
      </c>
      <c r="AU4776" s="223">
        <f>WEEKNUM(B4776)-WEEKNUM(EOMONTH(B4776,-1)+1)+1</f>
        <v>1</v>
      </c>
      <c r="AV4776" s="209" t="str">
        <f>MONTH(R4776)&amp;"/"&amp;YEAR(R4776)</f>
        <v>1/1900</v>
      </c>
      <c r="AW4776" s="209" t="e">
        <f>WEEKNUM(R4776)-WEEKNUM(EOMONTH(R4776,-1)+1)+1</f>
        <v>#NUM!</v>
      </c>
      <c r="AX4776" s="209">
        <f>IF(BB4776="S",IF(Q4776="1. Aceitou o programa",R4776-B4776,0),0)</f>
        <v>0</v>
      </c>
      <c r="AY4776" s="209">
        <f>IF(BB4776="S",IF(AND(S4776&lt;&gt;"",R4776&lt;&gt;""),S4776-R4776,0),0)</f>
        <v>0</v>
      </c>
      <c r="AZ4776" s="209">
        <f>IF(BB4776="S",IF(Q4776="1. Aceitou o programa",IF(OR(X4776="Não se Aplica",X4776=""),IF(OR(W4776="Não se Aplica",W4776=""),0,W4776-V4776),AVERAGE(X4776-W4776,W4776-V4776)),0),0)</f>
        <v>0</v>
      </c>
      <c r="BA4776" s="209">
        <f>IF(BB4776="S",IF(AND(Q4776="1. Aceitou o programa",AH4776="Realizada"),IFERROR(IF(AG4776="",0,AG4776-R4776),0),0),0)</f>
        <v>0</v>
      </c>
      <c r="BB4776" s="209" t="str">
        <f>_xlfn.XLOOKUP(U4776,'Lista Suspensa'!$AA$20:$AA$23,'Lista Suspensa'!$AB$20:$AB$23,"N/A")</f>
        <v>S</v>
      </c>
    </row>
    <row r="4777" spans="1:54" ht="12" customHeight="1">
      <c r="A4777" s="151" t="s">
        <v>54</v>
      </c>
      <c r="B4777" s="152">
        <v>46083</v>
      </c>
      <c r="C4777" s="153" t="s">
        <v>55</v>
      </c>
      <c r="D4777" s="153" t="s">
        <v>56</v>
      </c>
      <c r="E4777" s="244">
        <v>94079231</v>
      </c>
      <c r="F4777" s="144" t="s">
        <v>8534</v>
      </c>
      <c r="G4777" s="230"/>
      <c r="H4777" s="154">
        <v>27078</v>
      </c>
      <c r="I4777" s="153">
        <v>52</v>
      </c>
      <c r="J4777" s="148" t="s">
        <v>58</v>
      </c>
      <c r="K4777" s="153" t="s">
        <v>59</v>
      </c>
      <c r="L4777" s="153"/>
      <c r="M4777" s="153"/>
      <c r="N4777" s="153">
        <v>110</v>
      </c>
      <c r="O4777" s="155" t="s">
        <v>8535</v>
      </c>
      <c r="P4777" s="156" t="s">
        <v>2026</v>
      </c>
      <c r="Q4777" s="157" t="s">
        <v>8211</v>
      </c>
      <c r="R4777" s="158"/>
      <c r="S4777" s="159"/>
      <c r="T4777" s="159" t="s">
        <v>6983</v>
      </c>
      <c r="U4777" s="159" t="s">
        <v>8212</v>
      </c>
      <c r="V4777" s="154">
        <v>46111</v>
      </c>
      <c r="W4777" s="154">
        <v>46150</v>
      </c>
      <c r="X4777" s="154">
        <v>46182</v>
      </c>
      <c r="Y4777" s="160"/>
      <c r="Z4777" s="160"/>
      <c r="AA4777" s="153"/>
      <c r="AB4777" s="153"/>
      <c r="AC4777" s="182" t="e">
        <f t="shared" si="150"/>
        <v>#DIV/0!</v>
      </c>
      <c r="AD4777" s="153" t="e">
        <f t="shared" si="151"/>
        <v>#DIV/0!</v>
      </c>
      <c r="AE4777" s="207"/>
      <c r="AF4777" s="153"/>
      <c r="AG4777" s="159"/>
      <c r="AH4777" s="153"/>
      <c r="AI4777" s="161"/>
      <c r="AJ4777" s="153"/>
      <c r="AK4777" s="153"/>
      <c r="AL4777" s="207"/>
      <c r="AM4777" s="207"/>
      <c r="AN4777" s="207"/>
      <c r="AO4777" s="207"/>
      <c r="AP4777" s="147" t="s">
        <v>54</v>
      </c>
      <c r="AQ4777" s="147"/>
      <c r="AR4777" s="147"/>
      <c r="AS4777" s="209" t="s">
        <v>68</v>
      </c>
      <c r="AT4777" s="223" t="str">
        <f>MONTH(B4777)&amp;"/"&amp;YEAR(B4777)</f>
        <v>3/2026</v>
      </c>
      <c r="AU4777" s="223">
        <f>WEEKNUM(B4777)-WEEKNUM(EOMONTH(B4777,-1)+1)+1</f>
        <v>1</v>
      </c>
      <c r="AV4777" s="209" t="str">
        <f>MONTH(R4777)&amp;"/"&amp;YEAR(R4777)</f>
        <v>1/1900</v>
      </c>
      <c r="AW4777" s="209" t="e">
        <f>WEEKNUM(R4777)-WEEKNUM(EOMONTH(R4777,-1)+1)+1</f>
        <v>#NUM!</v>
      </c>
      <c r="AX4777" s="209">
        <f>IF(BB4777="S",IF(Q4777="1. Aceitou o programa",R4777-B4777,0),0)</f>
        <v>0</v>
      </c>
      <c r="AY4777" s="209">
        <f>IF(BB4777="S",IF(AND(S4777&lt;&gt;"",R4777&lt;&gt;""),S4777-R4777,0),0)</f>
        <v>0</v>
      </c>
      <c r="AZ4777" s="209">
        <f>IF(BB4777="S",IF(Q4777="1. Aceitou o programa",IF(OR(X4777="Não se Aplica",X4777=""),IF(OR(W4777="Não se Aplica",W4777=""),0,W4777-V4777),AVERAGE(X4777-W4777,W4777-V4777)),0),0)</f>
        <v>0</v>
      </c>
      <c r="BA4777" s="209">
        <f>IF(BB4777="S",IF(AND(Q4777="1. Aceitou o programa",AH4777="Realizada"),IFERROR(IF(AG4777="",0,AG4777-R4777),0),0),0)</f>
        <v>0</v>
      </c>
      <c r="BB4777" s="209" t="str">
        <f>_xlfn.XLOOKUP(U4777,'Lista Suspensa'!$AA$20:$AA$23,'Lista Suspensa'!$AB$20:$AB$23,"N/A")</f>
        <v>S</v>
      </c>
    </row>
    <row r="4778" spans="1:54" ht="12" customHeight="1">
      <c r="A4778" s="151" t="s">
        <v>54</v>
      </c>
      <c r="B4778" s="152">
        <v>46083</v>
      </c>
      <c r="C4778" s="153" t="s">
        <v>55</v>
      </c>
      <c r="D4778" s="153" t="s">
        <v>56</v>
      </c>
      <c r="E4778" s="244">
        <v>778237249</v>
      </c>
      <c r="F4778" s="144" t="s">
        <v>8536</v>
      </c>
      <c r="G4778" s="230"/>
      <c r="H4778" s="154">
        <v>27167</v>
      </c>
      <c r="I4778" s="153">
        <v>52</v>
      </c>
      <c r="J4778" s="148" t="s">
        <v>70</v>
      </c>
      <c r="K4778" s="153" t="s">
        <v>59</v>
      </c>
      <c r="L4778" s="153"/>
      <c r="M4778" s="153"/>
      <c r="N4778" s="153">
        <v>200</v>
      </c>
      <c r="O4778" s="155" t="s">
        <v>8537</v>
      </c>
      <c r="P4778" s="156" t="s">
        <v>2026</v>
      </c>
      <c r="Q4778" s="157" t="s">
        <v>8211</v>
      </c>
      <c r="R4778" s="158"/>
      <c r="S4778" s="159"/>
      <c r="T4778" s="159" t="s">
        <v>6983</v>
      </c>
      <c r="U4778" s="159" t="s">
        <v>8212</v>
      </c>
      <c r="V4778" s="154">
        <v>46111</v>
      </c>
      <c r="W4778" s="154">
        <v>46150</v>
      </c>
      <c r="X4778" s="154">
        <v>46182</v>
      </c>
      <c r="Y4778" s="160"/>
      <c r="Z4778" s="160"/>
      <c r="AA4778" s="153"/>
      <c r="AB4778" s="153"/>
      <c r="AC4778" s="182" t="e">
        <f t="shared" si="150"/>
        <v>#DIV/0!</v>
      </c>
      <c r="AD4778" s="153" t="e">
        <f t="shared" si="151"/>
        <v>#DIV/0!</v>
      </c>
      <c r="AE4778" s="207"/>
      <c r="AF4778" s="153"/>
      <c r="AG4778" s="159"/>
      <c r="AH4778" s="153"/>
      <c r="AI4778" s="161"/>
      <c r="AJ4778" s="153"/>
      <c r="AK4778" s="153"/>
      <c r="AL4778" s="207"/>
      <c r="AM4778" s="207"/>
      <c r="AN4778" s="207"/>
      <c r="AO4778" s="207"/>
      <c r="AP4778" s="147" t="s">
        <v>54</v>
      </c>
      <c r="AQ4778" s="147"/>
      <c r="AR4778" s="147"/>
      <c r="AS4778" s="209" t="s">
        <v>68</v>
      </c>
      <c r="AT4778" s="223" t="str">
        <f>MONTH(B4778)&amp;"/"&amp;YEAR(B4778)</f>
        <v>3/2026</v>
      </c>
      <c r="AU4778" s="223">
        <f>WEEKNUM(B4778)-WEEKNUM(EOMONTH(B4778,-1)+1)+1</f>
        <v>1</v>
      </c>
      <c r="AV4778" s="209" t="str">
        <f>MONTH(R4778)&amp;"/"&amp;YEAR(R4778)</f>
        <v>1/1900</v>
      </c>
      <c r="AW4778" s="209" t="e">
        <f>WEEKNUM(R4778)-WEEKNUM(EOMONTH(R4778,-1)+1)+1</f>
        <v>#NUM!</v>
      </c>
      <c r="AX4778" s="209">
        <f>IF(BB4778="S",IF(Q4778="1. Aceitou o programa",R4778-B4778,0),0)</f>
        <v>0</v>
      </c>
      <c r="AY4778" s="209">
        <f>IF(BB4778="S",IF(AND(S4778&lt;&gt;"",R4778&lt;&gt;""),S4778-R4778,0),0)</f>
        <v>0</v>
      </c>
      <c r="AZ4778" s="209">
        <f>IF(BB4778="S",IF(Q4778="1. Aceitou o programa",IF(OR(X4778="Não se Aplica",X4778=""),IF(OR(W4778="Não se Aplica",W4778=""),0,W4778-V4778),AVERAGE(X4778-W4778,W4778-V4778)),0),0)</f>
        <v>0</v>
      </c>
      <c r="BA4778" s="209">
        <f>IF(BB4778="S",IF(AND(Q4778="1. Aceitou o programa",AH4778="Realizada"),IFERROR(IF(AG4778="",0,AG4778-R4778),0),0),0)</f>
        <v>0</v>
      </c>
      <c r="BB4778" s="209" t="str">
        <f>_xlfn.XLOOKUP(U4778,'Lista Suspensa'!$AA$20:$AA$23,'Lista Suspensa'!$AB$20:$AB$23,"N/A")</f>
        <v>S</v>
      </c>
    </row>
    <row r="4779" spans="1:54" ht="12" customHeight="1">
      <c r="A4779" s="151" t="s">
        <v>54</v>
      </c>
      <c r="B4779" s="152">
        <v>46083</v>
      </c>
      <c r="C4779" s="153" t="s">
        <v>55</v>
      </c>
      <c r="D4779" s="153" t="s">
        <v>56</v>
      </c>
      <c r="E4779" s="244">
        <v>86422197</v>
      </c>
      <c r="F4779" s="144" t="s">
        <v>8538</v>
      </c>
      <c r="G4779" s="230"/>
      <c r="H4779" s="154">
        <v>27215</v>
      </c>
      <c r="I4779" s="153">
        <v>51</v>
      </c>
      <c r="J4779" s="148" t="s">
        <v>70</v>
      </c>
      <c r="K4779" s="153" t="s">
        <v>59</v>
      </c>
      <c r="L4779" s="153"/>
      <c r="M4779" s="153"/>
      <c r="N4779" s="153">
        <v>580</v>
      </c>
      <c r="O4779" s="155" t="s">
        <v>8539</v>
      </c>
      <c r="P4779" s="156" t="s">
        <v>60</v>
      </c>
      <c r="Q4779" s="157" t="s">
        <v>8211</v>
      </c>
      <c r="R4779" s="158"/>
      <c r="S4779" s="159"/>
      <c r="T4779" s="159" t="s">
        <v>6983</v>
      </c>
      <c r="U4779" s="159" t="s">
        <v>8212</v>
      </c>
      <c r="V4779" s="154">
        <v>46114</v>
      </c>
      <c r="W4779" s="154">
        <v>46150</v>
      </c>
      <c r="X4779" s="154">
        <v>46182</v>
      </c>
      <c r="Y4779" s="160"/>
      <c r="Z4779" s="160"/>
      <c r="AA4779" s="153"/>
      <c r="AB4779" s="153"/>
      <c r="AC4779" s="182" t="e">
        <f t="shared" si="150"/>
        <v>#DIV/0!</v>
      </c>
      <c r="AD4779" s="153" t="e">
        <f t="shared" si="151"/>
        <v>#DIV/0!</v>
      </c>
      <c r="AE4779" s="207"/>
      <c r="AF4779" s="153"/>
      <c r="AG4779" s="159"/>
      <c r="AH4779" s="153"/>
      <c r="AI4779" s="161"/>
      <c r="AJ4779" s="153"/>
      <c r="AK4779" s="153"/>
      <c r="AL4779" s="207"/>
      <c r="AM4779" s="207"/>
      <c r="AN4779" s="207"/>
      <c r="AO4779" s="207"/>
      <c r="AP4779" s="147" t="s">
        <v>54</v>
      </c>
      <c r="AQ4779" s="147"/>
      <c r="AR4779" s="147"/>
      <c r="AS4779" s="209" t="s">
        <v>68</v>
      </c>
      <c r="AT4779" s="223" t="str">
        <f>MONTH(B4779)&amp;"/"&amp;YEAR(B4779)</f>
        <v>3/2026</v>
      </c>
      <c r="AU4779" s="223">
        <f>WEEKNUM(B4779)-WEEKNUM(EOMONTH(B4779,-1)+1)+1</f>
        <v>1</v>
      </c>
      <c r="AV4779" s="209" t="str">
        <f>MONTH(R4779)&amp;"/"&amp;YEAR(R4779)</f>
        <v>1/1900</v>
      </c>
      <c r="AW4779" s="209" t="e">
        <f>WEEKNUM(R4779)-WEEKNUM(EOMONTH(R4779,-1)+1)+1</f>
        <v>#NUM!</v>
      </c>
      <c r="AX4779" s="209">
        <f>IF(BB4779="S",IF(Q4779="1. Aceitou o programa",R4779-B4779,0),0)</f>
        <v>0</v>
      </c>
      <c r="AY4779" s="209">
        <f>IF(BB4779="S",IF(AND(S4779&lt;&gt;"",R4779&lt;&gt;""),S4779-R4779,0),0)</f>
        <v>0</v>
      </c>
      <c r="AZ4779" s="209">
        <f>IF(BB4779="S",IF(Q4779="1. Aceitou o programa",IF(OR(X4779="Não se Aplica",X4779=""),IF(OR(W4779="Não se Aplica",W4779=""),0,W4779-V4779),AVERAGE(X4779-W4779,W4779-V4779)),0),0)</f>
        <v>0</v>
      </c>
      <c r="BA4779" s="209">
        <f>IF(BB4779="S",IF(AND(Q4779="1. Aceitou o programa",AH4779="Realizada"),IFERROR(IF(AG4779="",0,AG4779-R4779),0),0),0)</f>
        <v>0</v>
      </c>
      <c r="BB4779" s="209" t="str">
        <f>_xlfn.XLOOKUP(U4779,'Lista Suspensa'!$AA$20:$AA$23,'Lista Suspensa'!$AB$20:$AB$23,"N/A")</f>
        <v>S</v>
      </c>
    </row>
    <row r="4780" spans="1:54" ht="12" customHeight="1">
      <c r="A4780" s="151" t="s">
        <v>54</v>
      </c>
      <c r="B4780" s="152">
        <v>46083</v>
      </c>
      <c r="C4780" s="153" t="s">
        <v>55</v>
      </c>
      <c r="D4780" s="153" t="s">
        <v>56</v>
      </c>
      <c r="E4780" s="244">
        <v>93618441</v>
      </c>
      <c r="F4780" s="144" t="s">
        <v>8540</v>
      </c>
      <c r="G4780" s="230"/>
      <c r="H4780" s="154">
        <v>27222</v>
      </c>
      <c r="I4780" s="153">
        <v>51</v>
      </c>
      <c r="J4780" s="148" t="s">
        <v>70</v>
      </c>
      <c r="K4780" s="153" t="s">
        <v>59</v>
      </c>
      <c r="L4780" s="153"/>
      <c r="M4780" s="153"/>
      <c r="N4780" s="153">
        <v>60</v>
      </c>
      <c r="O4780" s="155">
        <v>11968956208</v>
      </c>
      <c r="P4780" s="156" t="s">
        <v>60</v>
      </c>
      <c r="Q4780" s="157" t="s">
        <v>8211</v>
      </c>
      <c r="R4780" s="158"/>
      <c r="S4780" s="159"/>
      <c r="T4780" s="159" t="s">
        <v>6983</v>
      </c>
      <c r="U4780" s="159" t="s">
        <v>8212</v>
      </c>
      <c r="V4780" s="154">
        <v>46125</v>
      </c>
      <c r="W4780" s="154">
        <v>46150</v>
      </c>
      <c r="X4780" s="154">
        <v>46182</v>
      </c>
      <c r="Y4780" s="160"/>
      <c r="Z4780" s="160"/>
      <c r="AA4780" s="153"/>
      <c r="AB4780" s="153"/>
      <c r="AC4780" s="182" t="e">
        <f t="shared" si="150"/>
        <v>#DIV/0!</v>
      </c>
      <c r="AD4780" s="153" t="e">
        <f t="shared" si="151"/>
        <v>#DIV/0!</v>
      </c>
      <c r="AE4780" s="207"/>
      <c r="AF4780" s="153"/>
      <c r="AG4780" s="159"/>
      <c r="AH4780" s="153"/>
      <c r="AI4780" s="161"/>
      <c r="AJ4780" s="153"/>
      <c r="AK4780" s="153"/>
      <c r="AL4780" s="207"/>
      <c r="AM4780" s="207"/>
      <c r="AN4780" s="207"/>
      <c r="AO4780" s="207"/>
      <c r="AP4780" s="147" t="s">
        <v>54</v>
      </c>
      <c r="AQ4780" s="147"/>
      <c r="AR4780" s="147"/>
      <c r="AS4780" s="209" t="s">
        <v>68</v>
      </c>
      <c r="AT4780" s="223" t="str">
        <f>MONTH(B4780)&amp;"/"&amp;YEAR(B4780)</f>
        <v>3/2026</v>
      </c>
      <c r="AU4780" s="223">
        <f>WEEKNUM(B4780)-WEEKNUM(EOMONTH(B4780,-1)+1)+1</f>
        <v>1</v>
      </c>
      <c r="AV4780" s="209" t="str">
        <f>MONTH(R4780)&amp;"/"&amp;YEAR(R4780)</f>
        <v>1/1900</v>
      </c>
      <c r="AW4780" s="209" t="e">
        <f>WEEKNUM(R4780)-WEEKNUM(EOMONTH(R4780,-1)+1)+1</f>
        <v>#NUM!</v>
      </c>
      <c r="AX4780" s="209">
        <f>IF(BB4780="S",IF(Q4780="1. Aceitou o programa",R4780-B4780,0),0)</f>
        <v>0</v>
      </c>
      <c r="AY4780" s="209">
        <f>IF(BB4780="S",IF(AND(S4780&lt;&gt;"",R4780&lt;&gt;""),S4780-R4780,0),0)</f>
        <v>0</v>
      </c>
      <c r="AZ4780" s="209">
        <f>IF(BB4780="S",IF(Q4780="1. Aceitou o programa",IF(OR(X4780="Não se Aplica",X4780=""),IF(OR(W4780="Não se Aplica",W4780=""),0,W4780-V4780),AVERAGE(X4780-W4780,W4780-V4780)),0),0)</f>
        <v>0</v>
      </c>
      <c r="BA4780" s="209">
        <f>IF(BB4780="S",IF(AND(Q4780="1. Aceitou o programa",AH4780="Realizada"),IFERROR(IF(AG4780="",0,AG4780-R4780),0),0),0)</f>
        <v>0</v>
      </c>
      <c r="BB4780" s="209" t="str">
        <f>_xlfn.XLOOKUP(U4780,'Lista Suspensa'!$AA$20:$AA$23,'Lista Suspensa'!$AB$20:$AB$23,"N/A")</f>
        <v>S</v>
      </c>
    </row>
    <row r="4781" spans="1:54" ht="12" customHeight="1">
      <c r="A4781" s="151" t="s">
        <v>54</v>
      </c>
      <c r="B4781" s="152">
        <v>46083</v>
      </c>
      <c r="C4781" s="153" t="s">
        <v>55</v>
      </c>
      <c r="D4781" s="153" t="s">
        <v>56</v>
      </c>
      <c r="E4781" s="244">
        <v>94699579</v>
      </c>
      <c r="F4781" s="144" t="s">
        <v>8541</v>
      </c>
      <c r="G4781" s="230"/>
      <c r="H4781" s="154">
        <v>27260</v>
      </c>
      <c r="I4781" s="153">
        <v>51</v>
      </c>
      <c r="J4781" s="148" t="s">
        <v>70</v>
      </c>
      <c r="K4781" s="153" t="s">
        <v>59</v>
      </c>
      <c r="L4781" s="153"/>
      <c r="M4781" s="153"/>
      <c r="N4781" s="153">
        <v>80</v>
      </c>
      <c r="O4781" s="155" t="s">
        <v>8542</v>
      </c>
      <c r="P4781" s="156" t="s">
        <v>60</v>
      </c>
      <c r="Q4781" s="157" t="s">
        <v>8211</v>
      </c>
      <c r="R4781" s="158"/>
      <c r="S4781" s="159"/>
      <c r="T4781" s="159" t="s">
        <v>6983</v>
      </c>
      <c r="U4781" s="159" t="s">
        <v>8212</v>
      </c>
      <c r="V4781" s="154">
        <v>46126</v>
      </c>
      <c r="W4781" s="154">
        <v>46150</v>
      </c>
      <c r="X4781" s="154">
        <v>46182</v>
      </c>
      <c r="Y4781" s="160"/>
      <c r="Z4781" s="160"/>
      <c r="AA4781" s="153"/>
      <c r="AB4781" s="153"/>
      <c r="AC4781" s="182" t="e">
        <f t="shared" si="150"/>
        <v>#DIV/0!</v>
      </c>
      <c r="AD4781" s="153" t="e">
        <f t="shared" si="151"/>
        <v>#DIV/0!</v>
      </c>
      <c r="AE4781" s="207"/>
      <c r="AF4781" s="153"/>
      <c r="AG4781" s="159"/>
      <c r="AH4781" s="153"/>
      <c r="AI4781" s="161"/>
      <c r="AJ4781" s="153"/>
      <c r="AK4781" s="153"/>
      <c r="AL4781" s="207"/>
      <c r="AM4781" s="207"/>
      <c r="AN4781" s="207"/>
      <c r="AO4781" s="207"/>
      <c r="AP4781" s="147" t="s">
        <v>54</v>
      </c>
      <c r="AQ4781" s="147"/>
      <c r="AR4781" s="147"/>
      <c r="AS4781" s="209" t="s">
        <v>68</v>
      </c>
      <c r="AT4781" s="223" t="str">
        <f>MONTH(B4781)&amp;"/"&amp;YEAR(B4781)</f>
        <v>3/2026</v>
      </c>
      <c r="AU4781" s="223">
        <f>WEEKNUM(B4781)-WEEKNUM(EOMONTH(B4781,-1)+1)+1</f>
        <v>1</v>
      </c>
      <c r="AV4781" s="209" t="str">
        <f>MONTH(R4781)&amp;"/"&amp;YEAR(R4781)</f>
        <v>1/1900</v>
      </c>
      <c r="AW4781" s="209" t="e">
        <f>WEEKNUM(R4781)-WEEKNUM(EOMONTH(R4781,-1)+1)+1</f>
        <v>#NUM!</v>
      </c>
      <c r="AX4781" s="209">
        <f>IF(BB4781="S",IF(Q4781="1. Aceitou o programa",R4781-B4781,0),0)</f>
        <v>0</v>
      </c>
      <c r="AY4781" s="209">
        <f>IF(BB4781="S",IF(AND(S4781&lt;&gt;"",R4781&lt;&gt;""),S4781-R4781,0),0)</f>
        <v>0</v>
      </c>
      <c r="AZ4781" s="209">
        <f>IF(BB4781="S",IF(Q4781="1. Aceitou o programa",IF(OR(X4781="Não se Aplica",X4781=""),IF(OR(W4781="Não se Aplica",W4781=""),0,W4781-V4781),AVERAGE(X4781-W4781,W4781-V4781)),0),0)</f>
        <v>0</v>
      </c>
      <c r="BA4781" s="209">
        <f>IF(BB4781="S",IF(AND(Q4781="1. Aceitou o programa",AH4781="Realizada"),IFERROR(IF(AG4781="",0,AG4781-R4781),0),0),0)</f>
        <v>0</v>
      </c>
      <c r="BB4781" s="209" t="str">
        <f>_xlfn.XLOOKUP(U4781,'Lista Suspensa'!$AA$20:$AA$23,'Lista Suspensa'!$AB$20:$AB$23,"N/A")</f>
        <v>S</v>
      </c>
    </row>
    <row r="4782" spans="1:54" ht="12" customHeight="1">
      <c r="A4782" s="151" t="s">
        <v>54</v>
      </c>
      <c r="B4782" s="152">
        <v>46083</v>
      </c>
      <c r="C4782" s="153" t="s">
        <v>55</v>
      </c>
      <c r="D4782" s="153" t="s">
        <v>56</v>
      </c>
      <c r="E4782" s="244">
        <v>94665596</v>
      </c>
      <c r="F4782" s="144" t="s">
        <v>8543</v>
      </c>
      <c r="G4782" s="230"/>
      <c r="H4782" s="154">
        <v>27311</v>
      </c>
      <c r="I4782" s="153">
        <v>51</v>
      </c>
      <c r="J4782" s="148" t="s">
        <v>70</v>
      </c>
      <c r="K4782" s="153" t="s">
        <v>59</v>
      </c>
      <c r="L4782" s="153"/>
      <c r="M4782" s="153"/>
      <c r="N4782" s="153">
        <v>60</v>
      </c>
      <c r="O4782" s="155" t="s">
        <v>8544</v>
      </c>
      <c r="P4782" s="156" t="s">
        <v>60</v>
      </c>
      <c r="Q4782" s="157" t="s">
        <v>8211</v>
      </c>
      <c r="R4782" s="158"/>
      <c r="S4782" s="159"/>
      <c r="T4782" s="159" t="s">
        <v>6983</v>
      </c>
      <c r="U4782" s="159" t="s">
        <v>8212</v>
      </c>
      <c r="V4782" s="154">
        <v>46125</v>
      </c>
      <c r="W4782" s="154">
        <v>46150</v>
      </c>
      <c r="X4782" s="154">
        <v>46182</v>
      </c>
      <c r="Y4782" s="160"/>
      <c r="Z4782" s="160"/>
      <c r="AA4782" s="153"/>
      <c r="AB4782" s="153"/>
      <c r="AC4782" s="182" t="e">
        <f t="shared" si="150"/>
        <v>#DIV/0!</v>
      </c>
      <c r="AD4782" s="153" t="e">
        <f t="shared" si="151"/>
        <v>#DIV/0!</v>
      </c>
      <c r="AE4782" s="207"/>
      <c r="AF4782" s="153"/>
      <c r="AG4782" s="159"/>
      <c r="AH4782" s="153"/>
      <c r="AI4782" s="161"/>
      <c r="AJ4782" s="153"/>
      <c r="AK4782" s="153"/>
      <c r="AL4782" s="207"/>
      <c r="AM4782" s="207"/>
      <c r="AN4782" s="207"/>
      <c r="AO4782" s="207"/>
      <c r="AP4782" s="147" t="s">
        <v>54</v>
      </c>
      <c r="AQ4782" s="147"/>
      <c r="AR4782" s="147"/>
      <c r="AS4782" s="209" t="s">
        <v>68</v>
      </c>
      <c r="AT4782" s="223" t="str">
        <f>MONTH(B4782)&amp;"/"&amp;YEAR(B4782)</f>
        <v>3/2026</v>
      </c>
      <c r="AU4782" s="223">
        <f>WEEKNUM(B4782)-WEEKNUM(EOMONTH(B4782,-1)+1)+1</f>
        <v>1</v>
      </c>
      <c r="AV4782" s="209" t="str">
        <f>MONTH(R4782)&amp;"/"&amp;YEAR(R4782)</f>
        <v>1/1900</v>
      </c>
      <c r="AW4782" s="209" t="e">
        <f>WEEKNUM(R4782)-WEEKNUM(EOMONTH(R4782,-1)+1)+1</f>
        <v>#NUM!</v>
      </c>
      <c r="AX4782" s="209">
        <f>IF(BB4782="S",IF(Q4782="1. Aceitou o programa",R4782-B4782,0),0)</f>
        <v>0</v>
      </c>
      <c r="AY4782" s="209">
        <f>IF(BB4782="S",IF(AND(S4782&lt;&gt;"",R4782&lt;&gt;""),S4782-R4782,0),0)</f>
        <v>0</v>
      </c>
      <c r="AZ4782" s="209">
        <f>IF(BB4782="S",IF(Q4782="1. Aceitou o programa",IF(OR(X4782="Não se Aplica",X4782=""),IF(OR(W4782="Não se Aplica",W4782=""),0,W4782-V4782),AVERAGE(X4782-W4782,W4782-V4782)),0),0)</f>
        <v>0</v>
      </c>
      <c r="BA4782" s="209">
        <f>IF(BB4782="S",IF(AND(Q4782="1. Aceitou o programa",AH4782="Realizada"),IFERROR(IF(AG4782="",0,AG4782-R4782),0),0),0)</f>
        <v>0</v>
      </c>
      <c r="BB4782" s="209" t="str">
        <f>_xlfn.XLOOKUP(U4782,'Lista Suspensa'!$AA$20:$AA$23,'Lista Suspensa'!$AB$20:$AB$23,"N/A")</f>
        <v>S</v>
      </c>
    </row>
    <row r="4783" spans="1:54" ht="12" customHeight="1">
      <c r="A4783" s="151" t="s">
        <v>54</v>
      </c>
      <c r="B4783" s="152">
        <v>46083</v>
      </c>
      <c r="C4783" s="153" t="s">
        <v>55</v>
      </c>
      <c r="D4783" s="153" t="s">
        <v>56</v>
      </c>
      <c r="E4783" s="244">
        <v>811828492</v>
      </c>
      <c r="F4783" s="144" t="s">
        <v>8545</v>
      </c>
      <c r="G4783" s="230"/>
      <c r="H4783" s="154">
        <v>27550</v>
      </c>
      <c r="I4783" s="153">
        <v>50</v>
      </c>
      <c r="J4783" s="148" t="s">
        <v>58</v>
      </c>
      <c r="K4783" s="153" t="s">
        <v>59</v>
      </c>
      <c r="L4783" s="153"/>
      <c r="M4783" s="153"/>
      <c r="N4783" s="153">
        <v>200</v>
      </c>
      <c r="O4783" s="155" t="s">
        <v>8546</v>
      </c>
      <c r="P4783" s="156" t="s">
        <v>60</v>
      </c>
      <c r="Q4783" s="157" t="s">
        <v>8211</v>
      </c>
      <c r="R4783" s="158"/>
      <c r="S4783" s="159"/>
      <c r="T4783" s="159" t="s">
        <v>6983</v>
      </c>
      <c r="U4783" s="159" t="s">
        <v>8212</v>
      </c>
      <c r="V4783" s="154">
        <v>46125</v>
      </c>
      <c r="W4783" s="154">
        <v>46150</v>
      </c>
      <c r="X4783" s="154">
        <v>46182</v>
      </c>
      <c r="Y4783" s="160"/>
      <c r="Z4783" s="160"/>
      <c r="AA4783" s="153"/>
      <c r="AB4783" s="153"/>
      <c r="AC4783" s="182" t="e">
        <f t="shared" si="150"/>
        <v>#DIV/0!</v>
      </c>
      <c r="AD4783" s="153" t="e">
        <f t="shared" si="151"/>
        <v>#DIV/0!</v>
      </c>
      <c r="AE4783" s="207"/>
      <c r="AF4783" s="153"/>
      <c r="AG4783" s="159"/>
      <c r="AH4783" s="153"/>
      <c r="AI4783" s="161"/>
      <c r="AJ4783" s="153"/>
      <c r="AK4783" s="153"/>
      <c r="AL4783" s="207"/>
      <c r="AM4783" s="207"/>
      <c r="AN4783" s="207"/>
      <c r="AO4783" s="207"/>
      <c r="AP4783" s="147" t="s">
        <v>54</v>
      </c>
      <c r="AQ4783" s="147"/>
      <c r="AR4783" s="147"/>
      <c r="AS4783" s="209" t="s">
        <v>68</v>
      </c>
      <c r="AT4783" s="223" t="str">
        <f>MONTH(B4783)&amp;"/"&amp;YEAR(B4783)</f>
        <v>3/2026</v>
      </c>
      <c r="AU4783" s="223">
        <f>WEEKNUM(B4783)-WEEKNUM(EOMONTH(B4783,-1)+1)+1</f>
        <v>1</v>
      </c>
      <c r="AV4783" s="209" t="str">
        <f>MONTH(R4783)&amp;"/"&amp;YEAR(R4783)</f>
        <v>1/1900</v>
      </c>
      <c r="AW4783" s="209" t="e">
        <f>WEEKNUM(R4783)-WEEKNUM(EOMONTH(R4783,-1)+1)+1</f>
        <v>#NUM!</v>
      </c>
      <c r="AX4783" s="209">
        <f>IF(BB4783="S",IF(Q4783="1. Aceitou o programa",R4783-B4783,0),0)</f>
        <v>0</v>
      </c>
      <c r="AY4783" s="209">
        <f>IF(BB4783="S",IF(AND(S4783&lt;&gt;"",R4783&lt;&gt;""),S4783-R4783,0),0)</f>
        <v>0</v>
      </c>
      <c r="AZ4783" s="209">
        <f>IF(BB4783="S",IF(Q4783="1. Aceitou o programa",IF(OR(X4783="Não se Aplica",X4783=""),IF(OR(W4783="Não se Aplica",W4783=""),0,W4783-V4783),AVERAGE(X4783-W4783,W4783-V4783)),0),0)</f>
        <v>0</v>
      </c>
      <c r="BA4783" s="209">
        <f>IF(BB4783="S",IF(AND(Q4783="1. Aceitou o programa",AH4783="Realizada"),IFERROR(IF(AG4783="",0,AG4783-R4783),0),0),0)</f>
        <v>0</v>
      </c>
      <c r="BB4783" s="209" t="str">
        <f>_xlfn.XLOOKUP(U4783,'Lista Suspensa'!$AA$20:$AA$23,'Lista Suspensa'!$AB$20:$AB$23,"N/A")</f>
        <v>S</v>
      </c>
    </row>
    <row r="4784" spans="1:54" ht="12" customHeight="1">
      <c r="A4784" s="151" t="s">
        <v>54</v>
      </c>
      <c r="B4784" s="152">
        <v>46083</v>
      </c>
      <c r="C4784" s="153" t="s">
        <v>55</v>
      </c>
      <c r="D4784" s="153" t="s">
        <v>56</v>
      </c>
      <c r="E4784" s="244">
        <v>93147051</v>
      </c>
      <c r="F4784" s="144" t="s">
        <v>8547</v>
      </c>
      <c r="G4784" s="230"/>
      <c r="H4784" s="154">
        <v>27662</v>
      </c>
      <c r="I4784" s="153">
        <v>50</v>
      </c>
      <c r="J4784" s="148" t="s">
        <v>70</v>
      </c>
      <c r="K4784" s="153" t="s">
        <v>59</v>
      </c>
      <c r="L4784" s="153"/>
      <c r="M4784" s="153"/>
      <c r="N4784" s="153">
        <v>750</v>
      </c>
      <c r="O4784" s="155">
        <v>11930509449</v>
      </c>
      <c r="P4784" s="156" t="s">
        <v>60</v>
      </c>
      <c r="Q4784" s="157" t="s">
        <v>8211</v>
      </c>
      <c r="R4784" s="158"/>
      <c r="S4784" s="159"/>
      <c r="T4784" s="159" t="s">
        <v>6983</v>
      </c>
      <c r="U4784" s="159" t="s">
        <v>8212</v>
      </c>
      <c r="V4784" s="154">
        <v>46126</v>
      </c>
      <c r="W4784" s="154">
        <v>46150</v>
      </c>
      <c r="X4784" s="154">
        <v>46182</v>
      </c>
      <c r="Y4784" s="160"/>
      <c r="Z4784" s="160"/>
      <c r="AA4784" s="153"/>
      <c r="AB4784" s="153"/>
      <c r="AC4784" s="182" t="e">
        <f t="shared" si="150"/>
        <v>#DIV/0!</v>
      </c>
      <c r="AD4784" s="153" t="e">
        <f t="shared" si="151"/>
        <v>#DIV/0!</v>
      </c>
      <c r="AE4784" s="207"/>
      <c r="AF4784" s="153"/>
      <c r="AG4784" s="159"/>
      <c r="AH4784" s="153"/>
      <c r="AI4784" s="161"/>
      <c r="AJ4784" s="153"/>
      <c r="AK4784" s="153"/>
      <c r="AL4784" s="207"/>
      <c r="AM4784" s="207"/>
      <c r="AN4784" s="207"/>
      <c r="AO4784" s="207"/>
      <c r="AP4784" s="147" t="s">
        <v>54</v>
      </c>
      <c r="AQ4784" s="147"/>
      <c r="AR4784" s="147"/>
      <c r="AS4784" s="209" t="s">
        <v>68</v>
      </c>
      <c r="AT4784" s="223" t="str">
        <f>MONTH(B4784)&amp;"/"&amp;YEAR(B4784)</f>
        <v>3/2026</v>
      </c>
      <c r="AU4784" s="223">
        <f>WEEKNUM(B4784)-WEEKNUM(EOMONTH(B4784,-1)+1)+1</f>
        <v>1</v>
      </c>
      <c r="AV4784" s="209" t="str">
        <f>MONTH(R4784)&amp;"/"&amp;YEAR(R4784)</f>
        <v>1/1900</v>
      </c>
      <c r="AW4784" s="209" t="e">
        <f>WEEKNUM(R4784)-WEEKNUM(EOMONTH(R4784,-1)+1)+1</f>
        <v>#NUM!</v>
      </c>
      <c r="AX4784" s="209">
        <f>IF(BB4784="S",IF(Q4784="1. Aceitou o programa",R4784-B4784,0),0)</f>
        <v>0</v>
      </c>
      <c r="AY4784" s="209">
        <f>IF(BB4784="S",IF(AND(S4784&lt;&gt;"",R4784&lt;&gt;""),S4784-R4784,0),0)</f>
        <v>0</v>
      </c>
      <c r="AZ4784" s="209">
        <f>IF(BB4784="S",IF(Q4784="1. Aceitou o programa",IF(OR(X4784="Não se Aplica",X4784=""),IF(OR(W4784="Não se Aplica",W4784=""),0,W4784-V4784),AVERAGE(X4784-W4784,W4784-V4784)),0),0)</f>
        <v>0</v>
      </c>
      <c r="BA4784" s="209">
        <f>IF(BB4784="S",IF(AND(Q4784="1. Aceitou o programa",AH4784="Realizada"),IFERROR(IF(AG4784="",0,AG4784-R4784),0),0),0)</f>
        <v>0</v>
      </c>
      <c r="BB4784" s="209" t="str">
        <f>_xlfn.XLOOKUP(U4784,'Lista Suspensa'!$AA$20:$AA$23,'Lista Suspensa'!$AB$20:$AB$23,"N/A")</f>
        <v>S</v>
      </c>
    </row>
    <row r="4785" spans="1:54" ht="12" customHeight="1">
      <c r="A4785" s="151" t="s">
        <v>54</v>
      </c>
      <c r="B4785" s="152">
        <v>46083</v>
      </c>
      <c r="C4785" s="153" t="s">
        <v>55</v>
      </c>
      <c r="D4785" s="153" t="s">
        <v>56</v>
      </c>
      <c r="E4785" s="244">
        <v>89498027</v>
      </c>
      <c r="F4785" s="144" t="s">
        <v>8548</v>
      </c>
      <c r="G4785" s="230"/>
      <c r="H4785" s="154">
        <v>27680</v>
      </c>
      <c r="I4785" s="153">
        <v>50</v>
      </c>
      <c r="J4785" s="148" t="s">
        <v>70</v>
      </c>
      <c r="K4785" s="153" t="s">
        <v>59</v>
      </c>
      <c r="L4785" s="153"/>
      <c r="M4785" s="153"/>
      <c r="N4785" s="153">
        <v>110</v>
      </c>
      <c r="O4785" s="155" t="s">
        <v>8549</v>
      </c>
      <c r="P4785" s="156" t="s">
        <v>60</v>
      </c>
      <c r="Q4785" s="157" t="s">
        <v>8211</v>
      </c>
      <c r="R4785" s="158"/>
      <c r="S4785" s="159"/>
      <c r="T4785" s="159" t="s">
        <v>6983</v>
      </c>
      <c r="U4785" s="159" t="s">
        <v>8212</v>
      </c>
      <c r="V4785" s="154">
        <v>46118</v>
      </c>
      <c r="W4785" s="154">
        <v>46150</v>
      </c>
      <c r="X4785" s="154">
        <v>46182</v>
      </c>
      <c r="Y4785" s="160"/>
      <c r="Z4785" s="160"/>
      <c r="AA4785" s="153"/>
      <c r="AB4785" s="153"/>
      <c r="AC4785" s="182" t="e">
        <f t="shared" si="150"/>
        <v>#DIV/0!</v>
      </c>
      <c r="AD4785" s="153" t="e">
        <f t="shared" si="151"/>
        <v>#DIV/0!</v>
      </c>
      <c r="AE4785" s="207"/>
      <c r="AF4785" s="153"/>
      <c r="AG4785" s="159"/>
      <c r="AH4785" s="153"/>
      <c r="AI4785" s="161"/>
      <c r="AJ4785" s="153"/>
      <c r="AK4785" s="153"/>
      <c r="AL4785" s="207"/>
      <c r="AM4785" s="207"/>
      <c r="AN4785" s="207"/>
      <c r="AO4785" s="207"/>
      <c r="AP4785" s="147" t="s">
        <v>54</v>
      </c>
      <c r="AQ4785" s="147"/>
      <c r="AR4785" s="147"/>
      <c r="AS4785" s="209" t="s">
        <v>68</v>
      </c>
      <c r="AT4785" s="223" t="str">
        <f>MONTH(B4785)&amp;"/"&amp;YEAR(B4785)</f>
        <v>3/2026</v>
      </c>
      <c r="AU4785" s="223">
        <f>WEEKNUM(B4785)-WEEKNUM(EOMONTH(B4785,-1)+1)+1</f>
        <v>1</v>
      </c>
      <c r="AV4785" s="209" t="str">
        <f>MONTH(R4785)&amp;"/"&amp;YEAR(R4785)</f>
        <v>1/1900</v>
      </c>
      <c r="AW4785" s="209" t="e">
        <f>WEEKNUM(R4785)-WEEKNUM(EOMONTH(R4785,-1)+1)+1</f>
        <v>#NUM!</v>
      </c>
      <c r="AX4785" s="209">
        <f>IF(BB4785="S",IF(Q4785="1. Aceitou o programa",R4785-B4785,0),0)</f>
        <v>0</v>
      </c>
      <c r="AY4785" s="209">
        <f>IF(BB4785="S",IF(AND(S4785&lt;&gt;"",R4785&lt;&gt;""),S4785-R4785,0),0)</f>
        <v>0</v>
      </c>
      <c r="AZ4785" s="209">
        <f>IF(BB4785="S",IF(Q4785="1. Aceitou o programa",IF(OR(X4785="Não se Aplica",X4785=""),IF(OR(W4785="Não se Aplica",W4785=""),0,W4785-V4785),AVERAGE(X4785-W4785,W4785-V4785)),0),0)</f>
        <v>0</v>
      </c>
      <c r="BA4785" s="209">
        <f>IF(BB4785="S",IF(AND(Q4785="1. Aceitou o programa",AH4785="Realizada"),IFERROR(IF(AG4785="",0,AG4785-R4785),0),0),0)</f>
        <v>0</v>
      </c>
      <c r="BB4785" s="209" t="str">
        <f>_xlfn.XLOOKUP(U4785,'Lista Suspensa'!$AA$20:$AA$23,'Lista Suspensa'!$AB$20:$AB$23,"N/A")</f>
        <v>S</v>
      </c>
    </row>
    <row r="4786" spans="1:54" ht="12" customHeight="1">
      <c r="A4786" s="151" t="s">
        <v>54</v>
      </c>
      <c r="B4786" s="152">
        <v>46083</v>
      </c>
      <c r="C4786" s="153" t="s">
        <v>55</v>
      </c>
      <c r="D4786" s="153" t="s">
        <v>56</v>
      </c>
      <c r="E4786" s="244">
        <v>94134173</v>
      </c>
      <c r="F4786" s="144" t="s">
        <v>8550</v>
      </c>
      <c r="G4786" s="230"/>
      <c r="H4786" s="154">
        <v>27716</v>
      </c>
      <c r="I4786" s="153">
        <v>50</v>
      </c>
      <c r="J4786" s="148" t="s">
        <v>70</v>
      </c>
      <c r="K4786" s="153" t="s">
        <v>59</v>
      </c>
      <c r="L4786" s="153"/>
      <c r="M4786" s="153"/>
      <c r="N4786" s="153">
        <v>110</v>
      </c>
      <c r="O4786" s="155" t="s">
        <v>8551</v>
      </c>
      <c r="P4786" s="156" t="s">
        <v>60</v>
      </c>
      <c r="Q4786" s="157" t="s">
        <v>8211</v>
      </c>
      <c r="R4786" s="158"/>
      <c r="S4786" s="159"/>
      <c r="T4786" s="159" t="s">
        <v>6983</v>
      </c>
      <c r="U4786" s="159" t="s">
        <v>8212</v>
      </c>
      <c r="V4786" s="154">
        <v>46126</v>
      </c>
      <c r="W4786" s="154">
        <v>46150</v>
      </c>
      <c r="X4786" s="154">
        <v>46182</v>
      </c>
      <c r="Y4786" s="160"/>
      <c r="Z4786" s="160"/>
      <c r="AA4786" s="153"/>
      <c r="AB4786" s="153"/>
      <c r="AC4786" s="182" t="e">
        <f t="shared" si="150"/>
        <v>#DIV/0!</v>
      </c>
      <c r="AD4786" s="153" t="e">
        <f t="shared" si="151"/>
        <v>#DIV/0!</v>
      </c>
      <c r="AE4786" s="207"/>
      <c r="AF4786" s="153"/>
      <c r="AG4786" s="159"/>
      <c r="AH4786" s="153"/>
      <c r="AI4786" s="161"/>
      <c r="AJ4786" s="153"/>
      <c r="AK4786" s="153"/>
      <c r="AL4786" s="207"/>
      <c r="AM4786" s="207"/>
      <c r="AN4786" s="207"/>
      <c r="AO4786" s="207"/>
      <c r="AP4786" s="147" t="s">
        <v>54</v>
      </c>
      <c r="AQ4786" s="147"/>
      <c r="AR4786" s="147"/>
      <c r="AS4786" s="209" t="s">
        <v>68</v>
      </c>
      <c r="AT4786" s="223" t="str">
        <f>MONTH(B4786)&amp;"/"&amp;YEAR(B4786)</f>
        <v>3/2026</v>
      </c>
      <c r="AU4786" s="223">
        <f>WEEKNUM(B4786)-WEEKNUM(EOMONTH(B4786,-1)+1)+1</f>
        <v>1</v>
      </c>
      <c r="AV4786" s="209" t="str">
        <f>MONTH(R4786)&amp;"/"&amp;YEAR(R4786)</f>
        <v>1/1900</v>
      </c>
      <c r="AW4786" s="209" t="e">
        <f>WEEKNUM(R4786)-WEEKNUM(EOMONTH(R4786,-1)+1)+1</f>
        <v>#NUM!</v>
      </c>
      <c r="AX4786" s="209">
        <f>IF(BB4786="S",IF(Q4786="1. Aceitou o programa",R4786-B4786,0),0)</f>
        <v>0</v>
      </c>
      <c r="AY4786" s="209">
        <f>IF(BB4786="S",IF(AND(S4786&lt;&gt;"",R4786&lt;&gt;""),S4786-R4786,0),0)</f>
        <v>0</v>
      </c>
      <c r="AZ4786" s="209">
        <f>IF(BB4786="S",IF(Q4786="1. Aceitou o programa",IF(OR(X4786="Não se Aplica",X4786=""),IF(OR(W4786="Não se Aplica",W4786=""),0,W4786-V4786),AVERAGE(X4786-W4786,W4786-V4786)),0),0)</f>
        <v>0</v>
      </c>
      <c r="BA4786" s="209">
        <f>IF(BB4786="S",IF(AND(Q4786="1. Aceitou o programa",AH4786="Realizada"),IFERROR(IF(AG4786="",0,AG4786-R4786),0),0),0)</f>
        <v>0</v>
      </c>
      <c r="BB4786" s="209" t="str">
        <f>_xlfn.XLOOKUP(U4786,'Lista Suspensa'!$AA$20:$AA$23,'Lista Suspensa'!$AB$20:$AB$23,"N/A")</f>
        <v>S</v>
      </c>
    </row>
    <row r="4787" spans="1:54" ht="12" customHeight="1">
      <c r="A4787" s="151" t="s">
        <v>54</v>
      </c>
      <c r="B4787" s="152">
        <v>46083</v>
      </c>
      <c r="C4787" s="153" t="s">
        <v>55</v>
      </c>
      <c r="D4787" s="153" t="s">
        <v>56</v>
      </c>
      <c r="E4787" s="244">
        <v>88476560</v>
      </c>
      <c r="F4787" s="144" t="s">
        <v>8552</v>
      </c>
      <c r="G4787" s="230"/>
      <c r="H4787" s="154">
        <v>27736</v>
      </c>
      <c r="I4787" s="153">
        <v>50</v>
      </c>
      <c r="J4787" s="148" t="s">
        <v>58</v>
      </c>
      <c r="K4787" s="153" t="s">
        <v>59</v>
      </c>
      <c r="L4787" s="153"/>
      <c r="M4787" s="153"/>
      <c r="N4787" s="153">
        <v>110</v>
      </c>
      <c r="O4787" s="155" t="s">
        <v>8553</v>
      </c>
      <c r="P4787" s="156" t="s">
        <v>60</v>
      </c>
      <c r="Q4787" s="157" t="s">
        <v>8211</v>
      </c>
      <c r="R4787" s="158"/>
      <c r="S4787" s="159"/>
      <c r="T4787" s="159" t="s">
        <v>6983</v>
      </c>
      <c r="U4787" s="159" t="s">
        <v>8212</v>
      </c>
      <c r="V4787" s="154">
        <v>46118</v>
      </c>
      <c r="W4787" s="154">
        <v>46150</v>
      </c>
      <c r="X4787" s="154">
        <v>46182</v>
      </c>
      <c r="Y4787" s="160"/>
      <c r="Z4787" s="160"/>
      <c r="AA4787" s="153"/>
      <c r="AB4787" s="153"/>
      <c r="AC4787" s="182" t="e">
        <f t="shared" si="150"/>
        <v>#DIV/0!</v>
      </c>
      <c r="AD4787" s="153" t="e">
        <f t="shared" si="151"/>
        <v>#DIV/0!</v>
      </c>
      <c r="AE4787" s="207"/>
      <c r="AF4787" s="153"/>
      <c r="AG4787" s="159"/>
      <c r="AH4787" s="153"/>
      <c r="AI4787" s="161"/>
      <c r="AJ4787" s="153"/>
      <c r="AK4787" s="153"/>
      <c r="AL4787" s="207"/>
      <c r="AM4787" s="207"/>
      <c r="AN4787" s="207"/>
      <c r="AO4787" s="207"/>
      <c r="AP4787" s="147" t="s">
        <v>54</v>
      </c>
      <c r="AQ4787" s="147"/>
      <c r="AR4787" s="147"/>
      <c r="AS4787" s="209" t="s">
        <v>68</v>
      </c>
      <c r="AT4787" s="223" t="str">
        <f>MONTH(B4787)&amp;"/"&amp;YEAR(B4787)</f>
        <v>3/2026</v>
      </c>
      <c r="AU4787" s="223">
        <f>WEEKNUM(B4787)-WEEKNUM(EOMONTH(B4787,-1)+1)+1</f>
        <v>1</v>
      </c>
      <c r="AV4787" s="209" t="str">
        <f>MONTH(R4787)&amp;"/"&amp;YEAR(R4787)</f>
        <v>1/1900</v>
      </c>
      <c r="AW4787" s="209" t="e">
        <f>WEEKNUM(R4787)-WEEKNUM(EOMONTH(R4787,-1)+1)+1</f>
        <v>#NUM!</v>
      </c>
      <c r="AX4787" s="209">
        <f>IF(BB4787="S",IF(Q4787="1. Aceitou o programa",R4787-B4787,0),0)</f>
        <v>0</v>
      </c>
      <c r="AY4787" s="209">
        <f>IF(BB4787="S",IF(AND(S4787&lt;&gt;"",R4787&lt;&gt;""),S4787-R4787,0),0)</f>
        <v>0</v>
      </c>
      <c r="AZ4787" s="209">
        <f>IF(BB4787="S",IF(Q4787="1. Aceitou o programa",IF(OR(X4787="Não se Aplica",X4787=""),IF(OR(W4787="Não se Aplica",W4787=""),0,W4787-V4787),AVERAGE(X4787-W4787,W4787-V4787)),0),0)</f>
        <v>0</v>
      </c>
      <c r="BA4787" s="209">
        <f>IF(BB4787="S",IF(AND(Q4787="1. Aceitou o programa",AH4787="Realizada"),IFERROR(IF(AG4787="",0,AG4787-R4787),0),0),0)</f>
        <v>0</v>
      </c>
      <c r="BB4787" s="209" t="str">
        <f>_xlfn.XLOOKUP(U4787,'Lista Suspensa'!$AA$20:$AA$23,'Lista Suspensa'!$AB$20:$AB$23,"N/A")</f>
        <v>S</v>
      </c>
    </row>
    <row r="4788" spans="1:54" ht="12" customHeight="1">
      <c r="A4788" s="151" t="s">
        <v>54</v>
      </c>
      <c r="B4788" s="152">
        <v>46083</v>
      </c>
      <c r="C4788" s="153" t="s">
        <v>55</v>
      </c>
      <c r="D4788" s="153" t="s">
        <v>56</v>
      </c>
      <c r="E4788" s="244">
        <v>86486297</v>
      </c>
      <c r="F4788" s="144" t="s">
        <v>8554</v>
      </c>
      <c r="G4788" s="230"/>
      <c r="H4788" s="154">
        <v>27747</v>
      </c>
      <c r="I4788" s="153">
        <v>50</v>
      </c>
      <c r="J4788" s="148" t="s">
        <v>70</v>
      </c>
      <c r="K4788" s="153" t="s">
        <v>59</v>
      </c>
      <c r="L4788" s="153"/>
      <c r="M4788" s="153"/>
      <c r="N4788" s="153">
        <v>750</v>
      </c>
      <c r="O4788" s="155" t="s">
        <v>8555</v>
      </c>
      <c r="P4788" s="156" t="s">
        <v>60</v>
      </c>
      <c r="Q4788" s="157" t="s">
        <v>8211</v>
      </c>
      <c r="R4788" s="158"/>
      <c r="S4788" s="159"/>
      <c r="T4788" s="159" t="s">
        <v>6983</v>
      </c>
      <c r="U4788" s="159" t="s">
        <v>8212</v>
      </c>
      <c r="V4788" s="154">
        <v>46114</v>
      </c>
      <c r="W4788" s="154">
        <v>46150</v>
      </c>
      <c r="X4788" s="154">
        <v>46182</v>
      </c>
      <c r="Y4788" s="160"/>
      <c r="Z4788" s="160"/>
      <c r="AA4788" s="153"/>
      <c r="AB4788" s="153"/>
      <c r="AC4788" s="182" t="e">
        <f t="shared" si="150"/>
        <v>#DIV/0!</v>
      </c>
      <c r="AD4788" s="153" t="e">
        <f t="shared" si="151"/>
        <v>#DIV/0!</v>
      </c>
      <c r="AE4788" s="207"/>
      <c r="AF4788" s="153"/>
      <c r="AG4788" s="159"/>
      <c r="AH4788" s="153"/>
      <c r="AI4788" s="161"/>
      <c r="AJ4788" s="153"/>
      <c r="AK4788" s="153"/>
      <c r="AL4788" s="207"/>
      <c r="AM4788" s="207"/>
      <c r="AN4788" s="207"/>
      <c r="AO4788" s="207"/>
      <c r="AP4788" s="147" t="s">
        <v>54</v>
      </c>
      <c r="AQ4788" s="147"/>
      <c r="AR4788" s="147"/>
      <c r="AS4788" s="209" t="s">
        <v>68</v>
      </c>
      <c r="AT4788" s="223" t="str">
        <f>MONTH(B4788)&amp;"/"&amp;YEAR(B4788)</f>
        <v>3/2026</v>
      </c>
      <c r="AU4788" s="223">
        <f>WEEKNUM(B4788)-WEEKNUM(EOMONTH(B4788,-1)+1)+1</f>
        <v>1</v>
      </c>
      <c r="AV4788" s="209" t="str">
        <f>MONTH(R4788)&amp;"/"&amp;YEAR(R4788)</f>
        <v>1/1900</v>
      </c>
      <c r="AW4788" s="209" t="e">
        <f>WEEKNUM(R4788)-WEEKNUM(EOMONTH(R4788,-1)+1)+1</f>
        <v>#NUM!</v>
      </c>
      <c r="AX4788" s="209">
        <f>IF(BB4788="S",IF(Q4788="1. Aceitou o programa",R4788-B4788,0),0)</f>
        <v>0</v>
      </c>
      <c r="AY4788" s="209">
        <f>IF(BB4788="S",IF(AND(S4788&lt;&gt;"",R4788&lt;&gt;""),S4788-R4788,0),0)</f>
        <v>0</v>
      </c>
      <c r="AZ4788" s="209">
        <f>IF(BB4788="S",IF(Q4788="1. Aceitou o programa",IF(OR(X4788="Não se Aplica",X4788=""),IF(OR(W4788="Não se Aplica",W4788=""),0,W4788-V4788),AVERAGE(X4788-W4788,W4788-V4788)),0),0)</f>
        <v>0</v>
      </c>
      <c r="BA4788" s="209">
        <f>IF(BB4788="S",IF(AND(Q4788="1. Aceitou o programa",AH4788="Realizada"),IFERROR(IF(AG4788="",0,AG4788-R4788),0),0),0)</f>
        <v>0</v>
      </c>
      <c r="BB4788" s="209" t="str">
        <f>_xlfn.XLOOKUP(U4788,'Lista Suspensa'!$AA$20:$AA$23,'Lista Suspensa'!$AB$20:$AB$23,"N/A")</f>
        <v>S</v>
      </c>
    </row>
    <row r="4789" spans="1:54" ht="12" customHeight="1">
      <c r="A4789" s="151" t="s">
        <v>54</v>
      </c>
      <c r="B4789" s="152">
        <v>46083</v>
      </c>
      <c r="C4789" s="153" t="s">
        <v>55</v>
      </c>
      <c r="D4789" s="153" t="s">
        <v>56</v>
      </c>
      <c r="E4789" s="244">
        <v>861474538</v>
      </c>
      <c r="F4789" s="144" t="s">
        <v>8556</v>
      </c>
      <c r="G4789" s="230"/>
      <c r="H4789" s="154">
        <v>27752</v>
      </c>
      <c r="I4789" s="153">
        <v>50</v>
      </c>
      <c r="J4789" s="148" t="s">
        <v>70</v>
      </c>
      <c r="K4789" s="153" t="s">
        <v>59</v>
      </c>
      <c r="L4789" s="153"/>
      <c r="M4789" s="153"/>
      <c r="N4789" s="153">
        <v>400</v>
      </c>
      <c r="O4789" s="155">
        <v>11992126360</v>
      </c>
      <c r="P4789" s="156" t="s">
        <v>60</v>
      </c>
      <c r="Q4789" s="157" t="s">
        <v>8211</v>
      </c>
      <c r="R4789" s="158"/>
      <c r="S4789" s="159"/>
      <c r="T4789" s="159" t="s">
        <v>6983</v>
      </c>
      <c r="U4789" s="159" t="s">
        <v>8212</v>
      </c>
      <c r="V4789" s="154">
        <v>46125</v>
      </c>
      <c r="W4789" s="154">
        <v>46150</v>
      </c>
      <c r="X4789" s="154">
        <v>46182</v>
      </c>
      <c r="Y4789" s="160"/>
      <c r="Z4789" s="160"/>
      <c r="AA4789" s="153"/>
      <c r="AB4789" s="153"/>
      <c r="AC4789" s="182" t="e">
        <f t="shared" si="150"/>
        <v>#DIV/0!</v>
      </c>
      <c r="AD4789" s="153" t="e">
        <f t="shared" si="151"/>
        <v>#DIV/0!</v>
      </c>
      <c r="AE4789" s="207"/>
      <c r="AF4789" s="153"/>
      <c r="AG4789" s="159"/>
      <c r="AH4789" s="153"/>
      <c r="AI4789" s="161"/>
      <c r="AJ4789" s="153"/>
      <c r="AK4789" s="153"/>
      <c r="AL4789" s="207"/>
      <c r="AM4789" s="207"/>
      <c r="AN4789" s="207"/>
      <c r="AO4789" s="207"/>
      <c r="AP4789" s="147" t="s">
        <v>54</v>
      </c>
      <c r="AQ4789" s="147"/>
      <c r="AR4789" s="147"/>
      <c r="AS4789" s="209" t="s">
        <v>68</v>
      </c>
      <c r="AT4789" s="223" t="str">
        <f>MONTH(B4789)&amp;"/"&amp;YEAR(B4789)</f>
        <v>3/2026</v>
      </c>
      <c r="AU4789" s="223">
        <f>WEEKNUM(B4789)-WEEKNUM(EOMONTH(B4789,-1)+1)+1</f>
        <v>1</v>
      </c>
      <c r="AV4789" s="209" t="str">
        <f>MONTH(R4789)&amp;"/"&amp;YEAR(R4789)</f>
        <v>1/1900</v>
      </c>
      <c r="AW4789" s="209" t="e">
        <f>WEEKNUM(R4789)-WEEKNUM(EOMONTH(R4789,-1)+1)+1</f>
        <v>#NUM!</v>
      </c>
      <c r="AX4789" s="209">
        <f>IF(BB4789="S",IF(Q4789="1. Aceitou o programa",R4789-B4789,0),0)</f>
        <v>0</v>
      </c>
      <c r="AY4789" s="209">
        <f>IF(BB4789="S",IF(AND(S4789&lt;&gt;"",R4789&lt;&gt;""),S4789-R4789,0),0)</f>
        <v>0</v>
      </c>
      <c r="AZ4789" s="209">
        <f>IF(BB4789="S",IF(Q4789="1. Aceitou o programa",IF(OR(X4789="Não se Aplica",X4789=""),IF(OR(W4789="Não se Aplica",W4789=""),0,W4789-V4789),AVERAGE(X4789-W4789,W4789-V4789)),0),0)</f>
        <v>0</v>
      </c>
      <c r="BA4789" s="209">
        <f>IF(BB4789="S",IF(AND(Q4789="1. Aceitou o programa",AH4789="Realizada"),IFERROR(IF(AG4789="",0,AG4789-R4789),0),0),0)</f>
        <v>0</v>
      </c>
      <c r="BB4789" s="209" t="str">
        <f>_xlfn.XLOOKUP(U4789,'Lista Suspensa'!$AA$20:$AA$23,'Lista Suspensa'!$AB$20:$AB$23,"N/A")</f>
        <v>S</v>
      </c>
    </row>
    <row r="4790" spans="1:54" ht="12" customHeight="1">
      <c r="A4790" s="151" t="s">
        <v>54</v>
      </c>
      <c r="B4790" s="152">
        <v>46083</v>
      </c>
      <c r="C4790" s="153" t="s">
        <v>55</v>
      </c>
      <c r="D4790" s="153" t="s">
        <v>56</v>
      </c>
      <c r="E4790" s="244">
        <v>88392961</v>
      </c>
      <c r="F4790" s="144" t="s">
        <v>8557</v>
      </c>
      <c r="G4790" s="230"/>
      <c r="H4790" s="154">
        <v>27792</v>
      </c>
      <c r="I4790" s="153">
        <v>50</v>
      </c>
      <c r="J4790" s="148" t="s">
        <v>58</v>
      </c>
      <c r="K4790" s="153" t="s">
        <v>59</v>
      </c>
      <c r="L4790" s="153"/>
      <c r="M4790" s="153"/>
      <c r="N4790" s="153">
        <v>110</v>
      </c>
      <c r="O4790" s="155" t="s">
        <v>8558</v>
      </c>
      <c r="P4790" s="156" t="s">
        <v>60</v>
      </c>
      <c r="Q4790" s="157" t="s">
        <v>8211</v>
      </c>
      <c r="R4790" s="158"/>
      <c r="S4790" s="159"/>
      <c r="T4790" s="159" t="s">
        <v>6983</v>
      </c>
      <c r="U4790" s="159" t="s">
        <v>8212</v>
      </c>
      <c r="V4790" s="154">
        <v>46118</v>
      </c>
      <c r="W4790" s="154">
        <v>46150</v>
      </c>
      <c r="X4790" s="154">
        <v>46182</v>
      </c>
      <c r="Y4790" s="160"/>
      <c r="Z4790" s="160"/>
      <c r="AA4790" s="153"/>
      <c r="AB4790" s="153"/>
      <c r="AC4790" s="182" t="e">
        <f t="shared" si="150"/>
        <v>#DIV/0!</v>
      </c>
      <c r="AD4790" s="153" t="e">
        <f t="shared" si="151"/>
        <v>#DIV/0!</v>
      </c>
      <c r="AE4790" s="207"/>
      <c r="AF4790" s="153"/>
      <c r="AG4790" s="159"/>
      <c r="AH4790" s="153"/>
      <c r="AI4790" s="161"/>
      <c r="AJ4790" s="153"/>
      <c r="AK4790" s="153"/>
      <c r="AL4790" s="207"/>
      <c r="AM4790" s="207"/>
      <c r="AN4790" s="207"/>
      <c r="AO4790" s="207"/>
      <c r="AP4790" s="147" t="s">
        <v>54</v>
      </c>
      <c r="AQ4790" s="147"/>
      <c r="AR4790" s="147"/>
      <c r="AS4790" s="209" t="s">
        <v>68</v>
      </c>
      <c r="AT4790" s="223" t="str">
        <f>MONTH(B4790)&amp;"/"&amp;YEAR(B4790)</f>
        <v>3/2026</v>
      </c>
      <c r="AU4790" s="223">
        <f>WEEKNUM(B4790)-WEEKNUM(EOMONTH(B4790,-1)+1)+1</f>
        <v>1</v>
      </c>
      <c r="AV4790" s="209" t="str">
        <f>MONTH(R4790)&amp;"/"&amp;YEAR(R4790)</f>
        <v>1/1900</v>
      </c>
      <c r="AW4790" s="209" t="e">
        <f>WEEKNUM(R4790)-WEEKNUM(EOMONTH(R4790,-1)+1)+1</f>
        <v>#NUM!</v>
      </c>
      <c r="AX4790" s="209">
        <f>IF(BB4790="S",IF(Q4790="1. Aceitou o programa",R4790-B4790,0),0)</f>
        <v>0</v>
      </c>
      <c r="AY4790" s="209">
        <f>IF(BB4790="S",IF(AND(S4790&lt;&gt;"",R4790&lt;&gt;""),S4790-R4790,0),0)</f>
        <v>0</v>
      </c>
      <c r="AZ4790" s="209">
        <f>IF(BB4790="S",IF(Q4790="1. Aceitou o programa",IF(OR(X4790="Não se Aplica",X4790=""),IF(OR(W4790="Não se Aplica",W4790=""),0,W4790-V4790),AVERAGE(X4790-W4790,W4790-V4790)),0),0)</f>
        <v>0</v>
      </c>
      <c r="BA4790" s="209">
        <f>IF(BB4790="S",IF(AND(Q4790="1. Aceitou o programa",AH4790="Realizada"),IFERROR(IF(AG4790="",0,AG4790-R4790),0),0),0)</f>
        <v>0</v>
      </c>
      <c r="BB4790" s="209" t="str">
        <f>_xlfn.XLOOKUP(U4790,'Lista Suspensa'!$AA$20:$AA$23,'Lista Suspensa'!$AB$20:$AB$23,"N/A")</f>
        <v>S</v>
      </c>
    </row>
    <row r="4791" spans="1:54" ht="12" customHeight="1">
      <c r="A4791" s="151" t="s">
        <v>54</v>
      </c>
      <c r="B4791" s="152">
        <v>46083</v>
      </c>
      <c r="C4791" s="153" t="s">
        <v>55</v>
      </c>
      <c r="D4791" s="153" t="s">
        <v>56</v>
      </c>
      <c r="E4791" s="244">
        <v>86620616</v>
      </c>
      <c r="F4791" s="144" t="s">
        <v>8559</v>
      </c>
      <c r="G4791" s="230"/>
      <c r="H4791" s="154">
        <v>27822</v>
      </c>
      <c r="I4791" s="153">
        <v>50</v>
      </c>
      <c r="J4791" s="148" t="s">
        <v>58</v>
      </c>
      <c r="K4791" s="153" t="s">
        <v>59</v>
      </c>
      <c r="L4791" s="153"/>
      <c r="M4791" s="153"/>
      <c r="N4791" s="153">
        <v>110</v>
      </c>
      <c r="O4791" s="155" t="s">
        <v>8560</v>
      </c>
      <c r="P4791" s="156" t="s">
        <v>60</v>
      </c>
      <c r="Q4791" s="157" t="s">
        <v>8211</v>
      </c>
      <c r="R4791" s="158"/>
      <c r="S4791" s="159"/>
      <c r="T4791" s="159" t="s">
        <v>6983</v>
      </c>
      <c r="U4791" s="159" t="s">
        <v>8212</v>
      </c>
      <c r="V4791" s="154">
        <v>46114</v>
      </c>
      <c r="W4791" s="154">
        <v>46150</v>
      </c>
      <c r="X4791" s="154">
        <v>46182</v>
      </c>
      <c r="Y4791" s="160"/>
      <c r="Z4791" s="160"/>
      <c r="AA4791" s="153"/>
      <c r="AB4791" s="153"/>
      <c r="AC4791" s="182" t="e">
        <f t="shared" si="150"/>
        <v>#DIV/0!</v>
      </c>
      <c r="AD4791" s="153" t="e">
        <f t="shared" si="151"/>
        <v>#DIV/0!</v>
      </c>
      <c r="AE4791" s="207"/>
      <c r="AF4791" s="153"/>
      <c r="AG4791" s="159"/>
      <c r="AH4791" s="153"/>
      <c r="AI4791" s="161"/>
      <c r="AJ4791" s="153"/>
      <c r="AK4791" s="153"/>
      <c r="AL4791" s="207"/>
      <c r="AM4791" s="207"/>
      <c r="AN4791" s="207"/>
      <c r="AO4791" s="207"/>
      <c r="AP4791" s="147" t="s">
        <v>54</v>
      </c>
      <c r="AQ4791" s="147"/>
      <c r="AR4791" s="147"/>
      <c r="AS4791" s="209" t="s">
        <v>68</v>
      </c>
      <c r="AT4791" s="223" t="str">
        <f>MONTH(B4791)&amp;"/"&amp;YEAR(B4791)</f>
        <v>3/2026</v>
      </c>
      <c r="AU4791" s="223">
        <f>WEEKNUM(B4791)-WEEKNUM(EOMONTH(B4791,-1)+1)+1</f>
        <v>1</v>
      </c>
      <c r="AV4791" s="209" t="str">
        <f>MONTH(R4791)&amp;"/"&amp;YEAR(R4791)</f>
        <v>1/1900</v>
      </c>
      <c r="AW4791" s="209" t="e">
        <f>WEEKNUM(R4791)-WEEKNUM(EOMONTH(R4791,-1)+1)+1</f>
        <v>#NUM!</v>
      </c>
      <c r="AX4791" s="209">
        <f>IF(BB4791="S",IF(Q4791="1. Aceitou o programa",R4791-B4791,0),0)</f>
        <v>0</v>
      </c>
      <c r="AY4791" s="209">
        <f>IF(BB4791="S",IF(AND(S4791&lt;&gt;"",R4791&lt;&gt;""),S4791-R4791,0),0)</f>
        <v>0</v>
      </c>
      <c r="AZ4791" s="209">
        <f>IF(BB4791="S",IF(Q4791="1. Aceitou o programa",IF(OR(X4791="Não se Aplica",X4791=""),IF(OR(W4791="Não se Aplica",W4791=""),0,W4791-V4791),AVERAGE(X4791-W4791,W4791-V4791)),0),0)</f>
        <v>0</v>
      </c>
      <c r="BA4791" s="209">
        <f>IF(BB4791="S",IF(AND(Q4791="1. Aceitou o programa",AH4791="Realizada"),IFERROR(IF(AG4791="",0,AG4791-R4791),0),0),0)</f>
        <v>0</v>
      </c>
      <c r="BB4791" s="209" t="str">
        <f>_xlfn.XLOOKUP(U4791,'Lista Suspensa'!$AA$20:$AA$23,'Lista Suspensa'!$AB$20:$AB$23,"N/A")</f>
        <v>S</v>
      </c>
    </row>
    <row r="4792" spans="1:54" ht="12" customHeight="1">
      <c r="A4792" s="151" t="s">
        <v>54</v>
      </c>
      <c r="B4792" s="152">
        <v>46083</v>
      </c>
      <c r="C4792" s="153" t="s">
        <v>55</v>
      </c>
      <c r="D4792" s="153" t="s">
        <v>56</v>
      </c>
      <c r="E4792" s="244">
        <v>93836379</v>
      </c>
      <c r="F4792" s="144" t="s">
        <v>8561</v>
      </c>
      <c r="G4792" s="230"/>
      <c r="H4792" s="154">
        <v>27851</v>
      </c>
      <c r="I4792" s="153">
        <v>50</v>
      </c>
      <c r="J4792" s="148" t="s">
        <v>70</v>
      </c>
      <c r="K4792" s="153" t="s">
        <v>59</v>
      </c>
      <c r="L4792" s="153"/>
      <c r="M4792" s="153"/>
      <c r="N4792" s="153">
        <v>200</v>
      </c>
      <c r="O4792" s="155" t="s">
        <v>8562</v>
      </c>
      <c r="P4792" s="156" t="s">
        <v>2026</v>
      </c>
      <c r="Q4792" s="157" t="s">
        <v>8211</v>
      </c>
      <c r="R4792" s="158"/>
      <c r="S4792" s="159"/>
      <c r="T4792" s="159" t="s">
        <v>6983</v>
      </c>
      <c r="U4792" s="159" t="s">
        <v>8212</v>
      </c>
      <c r="V4792" s="154">
        <v>46111</v>
      </c>
      <c r="W4792" s="154">
        <v>46150</v>
      </c>
      <c r="X4792" s="154">
        <v>46182</v>
      </c>
      <c r="Y4792" s="160"/>
      <c r="Z4792" s="160"/>
      <c r="AA4792" s="153"/>
      <c r="AB4792" s="153"/>
      <c r="AC4792" s="182" t="e">
        <f t="shared" si="150"/>
        <v>#DIV/0!</v>
      </c>
      <c r="AD4792" s="153" t="e">
        <f t="shared" si="151"/>
        <v>#DIV/0!</v>
      </c>
      <c r="AE4792" s="207"/>
      <c r="AF4792" s="153"/>
      <c r="AG4792" s="159"/>
      <c r="AH4792" s="153"/>
      <c r="AI4792" s="161"/>
      <c r="AJ4792" s="153"/>
      <c r="AK4792" s="153"/>
      <c r="AL4792" s="207"/>
      <c r="AM4792" s="207"/>
      <c r="AN4792" s="207"/>
      <c r="AO4792" s="207"/>
      <c r="AP4792" s="147" t="s">
        <v>54</v>
      </c>
      <c r="AQ4792" s="147"/>
      <c r="AR4792" s="147"/>
      <c r="AS4792" s="209" t="s">
        <v>68</v>
      </c>
      <c r="AT4792" s="223" t="str">
        <f>MONTH(B4792)&amp;"/"&amp;YEAR(B4792)</f>
        <v>3/2026</v>
      </c>
      <c r="AU4792" s="223">
        <f>WEEKNUM(B4792)-WEEKNUM(EOMONTH(B4792,-1)+1)+1</f>
        <v>1</v>
      </c>
      <c r="AV4792" s="209" t="str">
        <f>MONTH(R4792)&amp;"/"&amp;YEAR(R4792)</f>
        <v>1/1900</v>
      </c>
      <c r="AW4792" s="209" t="e">
        <f>WEEKNUM(R4792)-WEEKNUM(EOMONTH(R4792,-1)+1)+1</f>
        <v>#NUM!</v>
      </c>
      <c r="AX4792" s="209">
        <f>IF(BB4792="S",IF(Q4792="1. Aceitou o programa",R4792-B4792,0),0)</f>
        <v>0</v>
      </c>
      <c r="AY4792" s="209">
        <f>IF(BB4792="S",IF(AND(S4792&lt;&gt;"",R4792&lt;&gt;""),S4792-R4792,0),0)</f>
        <v>0</v>
      </c>
      <c r="AZ4792" s="209">
        <f>IF(BB4792="S",IF(Q4792="1. Aceitou o programa",IF(OR(X4792="Não se Aplica",X4792=""),IF(OR(W4792="Não se Aplica",W4792=""),0,W4792-V4792),AVERAGE(X4792-W4792,W4792-V4792)),0),0)</f>
        <v>0</v>
      </c>
      <c r="BA4792" s="209">
        <f>IF(BB4792="S",IF(AND(Q4792="1. Aceitou o programa",AH4792="Realizada"),IFERROR(IF(AG4792="",0,AG4792-R4792),0),0),0)</f>
        <v>0</v>
      </c>
      <c r="BB4792" s="209" t="str">
        <f>_xlfn.XLOOKUP(U4792,'Lista Suspensa'!$AA$20:$AA$23,'Lista Suspensa'!$AB$20:$AB$23,"N/A")</f>
        <v>S</v>
      </c>
    </row>
    <row r="4793" spans="1:54" ht="12" customHeight="1">
      <c r="A4793" s="151" t="s">
        <v>54</v>
      </c>
      <c r="B4793" s="152">
        <v>46083</v>
      </c>
      <c r="C4793" s="153" t="s">
        <v>55</v>
      </c>
      <c r="D4793" s="153" t="s">
        <v>56</v>
      </c>
      <c r="E4793" s="244">
        <v>85111518</v>
      </c>
      <c r="F4793" s="144" t="s">
        <v>8563</v>
      </c>
      <c r="G4793" s="230"/>
      <c r="H4793" s="154">
        <v>27865</v>
      </c>
      <c r="I4793" s="153">
        <v>50</v>
      </c>
      <c r="J4793" s="148" t="s">
        <v>58</v>
      </c>
      <c r="K4793" s="153" t="s">
        <v>59</v>
      </c>
      <c r="L4793" s="153"/>
      <c r="M4793" s="153"/>
      <c r="N4793" s="153">
        <v>60</v>
      </c>
      <c r="O4793" s="155">
        <v>11970234368</v>
      </c>
      <c r="P4793" s="156" t="s">
        <v>60</v>
      </c>
      <c r="Q4793" s="157" t="s">
        <v>8211</v>
      </c>
      <c r="R4793" s="158"/>
      <c r="S4793" s="159"/>
      <c r="T4793" s="159" t="s">
        <v>6983</v>
      </c>
      <c r="U4793" s="159" t="s">
        <v>8212</v>
      </c>
      <c r="V4793" s="154">
        <v>46118</v>
      </c>
      <c r="W4793" s="154">
        <v>46150</v>
      </c>
      <c r="X4793" s="154"/>
      <c r="Y4793" s="160"/>
      <c r="Z4793" s="160"/>
      <c r="AA4793" s="153"/>
      <c r="AB4793" s="153"/>
      <c r="AC4793" s="182" t="e">
        <f t="shared" si="150"/>
        <v>#DIV/0!</v>
      </c>
      <c r="AD4793" s="153" t="e">
        <f t="shared" si="151"/>
        <v>#DIV/0!</v>
      </c>
      <c r="AE4793" s="207"/>
      <c r="AF4793" s="153"/>
      <c r="AG4793" s="159"/>
      <c r="AH4793" s="153"/>
      <c r="AI4793" s="161"/>
      <c r="AJ4793" s="153"/>
      <c r="AK4793" s="153"/>
      <c r="AL4793" s="207"/>
      <c r="AM4793" s="207"/>
      <c r="AN4793" s="207"/>
      <c r="AO4793" s="207"/>
      <c r="AP4793" s="147" t="s">
        <v>54</v>
      </c>
      <c r="AQ4793" s="147"/>
      <c r="AR4793" s="147"/>
      <c r="AS4793" s="209" t="s">
        <v>68</v>
      </c>
      <c r="AT4793" s="223" t="str">
        <f>MONTH(B4793)&amp;"/"&amp;YEAR(B4793)</f>
        <v>3/2026</v>
      </c>
      <c r="AU4793" s="223">
        <f>WEEKNUM(B4793)-WEEKNUM(EOMONTH(B4793,-1)+1)+1</f>
        <v>1</v>
      </c>
      <c r="AV4793" s="209" t="str">
        <f>MONTH(R4793)&amp;"/"&amp;YEAR(R4793)</f>
        <v>1/1900</v>
      </c>
      <c r="AW4793" s="209" t="e">
        <f>WEEKNUM(R4793)-WEEKNUM(EOMONTH(R4793,-1)+1)+1</f>
        <v>#NUM!</v>
      </c>
      <c r="AX4793" s="209">
        <f>IF(BB4793="S",IF(Q4793="1. Aceitou o programa",R4793-B4793,0),0)</f>
        <v>0</v>
      </c>
      <c r="AY4793" s="209">
        <f>IF(BB4793="S",IF(AND(S4793&lt;&gt;"",R4793&lt;&gt;""),S4793-R4793,0),0)</f>
        <v>0</v>
      </c>
      <c r="AZ4793" s="209">
        <f>IF(BB4793="S",IF(Q4793="1. Aceitou o programa",IF(OR(X4793="Não se Aplica",X4793=""),IF(OR(W4793="Não se Aplica",W4793=""),0,W4793-V4793),AVERAGE(X4793-W4793,W4793-V4793)),0),0)</f>
        <v>0</v>
      </c>
      <c r="BA4793" s="209">
        <f>IF(BB4793="S",IF(AND(Q4793="1. Aceitou o programa",AH4793="Realizada"),IFERROR(IF(AG4793="",0,AG4793-R4793),0),0),0)</f>
        <v>0</v>
      </c>
      <c r="BB4793" s="209" t="str">
        <f>_xlfn.XLOOKUP(U4793,'Lista Suspensa'!$AA$20:$AA$23,'Lista Suspensa'!$AB$20:$AB$23,"N/A")</f>
        <v>S</v>
      </c>
    </row>
    <row r="4794" spans="1:54" ht="12" customHeight="1">
      <c r="A4794" s="151" t="s">
        <v>54</v>
      </c>
      <c r="B4794" s="152">
        <v>46083</v>
      </c>
      <c r="C4794" s="153" t="s">
        <v>55</v>
      </c>
      <c r="D4794" s="153" t="s">
        <v>56</v>
      </c>
      <c r="E4794" s="244">
        <v>87057504</v>
      </c>
      <c r="F4794" s="144" t="s">
        <v>8564</v>
      </c>
      <c r="G4794" s="230"/>
      <c r="H4794" s="154">
        <v>27891</v>
      </c>
      <c r="I4794" s="153">
        <v>50</v>
      </c>
      <c r="J4794" s="148" t="s">
        <v>70</v>
      </c>
      <c r="K4794" s="153" t="s">
        <v>59</v>
      </c>
      <c r="L4794" s="153"/>
      <c r="M4794" s="153"/>
      <c r="N4794" s="153">
        <v>380</v>
      </c>
      <c r="O4794" s="155">
        <v>11958260614</v>
      </c>
      <c r="P4794" s="156" t="s">
        <v>60</v>
      </c>
      <c r="Q4794" s="157" t="s">
        <v>8211</v>
      </c>
      <c r="R4794" s="158"/>
      <c r="S4794" s="159"/>
      <c r="T4794" s="159" t="s">
        <v>6983</v>
      </c>
      <c r="U4794" s="159" t="s">
        <v>8212</v>
      </c>
      <c r="V4794" s="154">
        <v>46118</v>
      </c>
      <c r="W4794" s="154">
        <v>46150</v>
      </c>
      <c r="X4794" s="154"/>
      <c r="Y4794" s="160"/>
      <c r="Z4794" s="160"/>
      <c r="AA4794" s="153"/>
      <c r="AB4794" s="153"/>
      <c r="AC4794" s="182" t="e">
        <f t="shared" si="150"/>
        <v>#DIV/0!</v>
      </c>
      <c r="AD4794" s="153" t="e">
        <f t="shared" si="151"/>
        <v>#DIV/0!</v>
      </c>
      <c r="AE4794" s="207"/>
      <c r="AF4794" s="153"/>
      <c r="AG4794" s="159"/>
      <c r="AH4794" s="153"/>
      <c r="AI4794" s="161"/>
      <c r="AJ4794" s="153"/>
      <c r="AK4794" s="153"/>
      <c r="AL4794" s="207"/>
      <c r="AM4794" s="207"/>
      <c r="AN4794" s="207"/>
      <c r="AO4794" s="207"/>
      <c r="AP4794" s="147" t="s">
        <v>54</v>
      </c>
      <c r="AQ4794" s="147"/>
      <c r="AR4794" s="147"/>
      <c r="AS4794" s="209" t="s">
        <v>68</v>
      </c>
      <c r="AT4794" s="223" t="str">
        <f>MONTH(B4794)&amp;"/"&amp;YEAR(B4794)</f>
        <v>3/2026</v>
      </c>
      <c r="AU4794" s="223">
        <f>WEEKNUM(B4794)-WEEKNUM(EOMONTH(B4794,-1)+1)+1</f>
        <v>1</v>
      </c>
      <c r="AV4794" s="209" t="str">
        <f>MONTH(R4794)&amp;"/"&amp;YEAR(R4794)</f>
        <v>1/1900</v>
      </c>
      <c r="AW4794" s="209" t="e">
        <f>WEEKNUM(R4794)-WEEKNUM(EOMONTH(R4794,-1)+1)+1</f>
        <v>#NUM!</v>
      </c>
      <c r="AX4794" s="209">
        <f>IF(BB4794="S",IF(Q4794="1. Aceitou o programa",R4794-B4794,0),0)</f>
        <v>0</v>
      </c>
      <c r="AY4794" s="209">
        <f>IF(BB4794="S",IF(AND(S4794&lt;&gt;"",R4794&lt;&gt;""),S4794-R4794,0),0)</f>
        <v>0</v>
      </c>
      <c r="AZ4794" s="209">
        <f>IF(BB4794="S",IF(Q4794="1. Aceitou o programa",IF(OR(X4794="Não se Aplica",X4794=""),IF(OR(W4794="Não se Aplica",W4794=""),0,W4794-V4794),AVERAGE(X4794-W4794,W4794-V4794)),0),0)</f>
        <v>0</v>
      </c>
      <c r="BA4794" s="209">
        <f>IF(BB4794="S",IF(AND(Q4794="1. Aceitou o programa",AH4794="Realizada"),IFERROR(IF(AG4794="",0,AG4794-R4794),0),0),0)</f>
        <v>0</v>
      </c>
      <c r="BB4794" s="209" t="str">
        <f>_xlfn.XLOOKUP(U4794,'Lista Suspensa'!$AA$20:$AA$23,'Lista Suspensa'!$AB$20:$AB$23,"N/A")</f>
        <v>S</v>
      </c>
    </row>
    <row r="4795" spans="1:54" ht="12" customHeight="1">
      <c r="A4795" s="151" t="s">
        <v>54</v>
      </c>
      <c r="B4795" s="152">
        <v>46083</v>
      </c>
      <c r="C4795" s="153" t="s">
        <v>55</v>
      </c>
      <c r="D4795" s="153" t="s">
        <v>56</v>
      </c>
      <c r="E4795" s="244">
        <v>94228462</v>
      </c>
      <c r="F4795" s="144" t="s">
        <v>8565</v>
      </c>
      <c r="G4795" s="230"/>
      <c r="H4795" s="154">
        <v>27902</v>
      </c>
      <c r="I4795" s="153">
        <v>49</v>
      </c>
      <c r="J4795" s="148" t="s">
        <v>58</v>
      </c>
      <c r="K4795" s="153" t="s">
        <v>59</v>
      </c>
      <c r="L4795" s="153"/>
      <c r="M4795" s="153"/>
      <c r="N4795" s="153">
        <v>60</v>
      </c>
      <c r="O4795" s="155" t="s">
        <v>8566</v>
      </c>
      <c r="P4795" s="156" t="s">
        <v>60</v>
      </c>
      <c r="Q4795" s="157" t="s">
        <v>8211</v>
      </c>
      <c r="R4795" s="158"/>
      <c r="S4795" s="159"/>
      <c r="T4795" s="159" t="s">
        <v>6983</v>
      </c>
      <c r="U4795" s="159" t="s">
        <v>8212</v>
      </c>
      <c r="V4795" s="154">
        <v>46125</v>
      </c>
      <c r="W4795" s="154">
        <v>46150</v>
      </c>
      <c r="X4795" s="154"/>
      <c r="Y4795" s="160"/>
      <c r="Z4795" s="160"/>
      <c r="AA4795" s="153"/>
      <c r="AB4795" s="153"/>
      <c r="AC4795" s="182" t="e">
        <f t="shared" si="150"/>
        <v>#DIV/0!</v>
      </c>
      <c r="AD4795" s="153" t="e">
        <f t="shared" si="151"/>
        <v>#DIV/0!</v>
      </c>
      <c r="AE4795" s="207"/>
      <c r="AF4795" s="153"/>
      <c r="AG4795" s="159"/>
      <c r="AH4795" s="153"/>
      <c r="AI4795" s="161"/>
      <c r="AJ4795" s="153"/>
      <c r="AK4795" s="153"/>
      <c r="AL4795" s="207"/>
      <c r="AM4795" s="207"/>
      <c r="AN4795" s="207"/>
      <c r="AO4795" s="207"/>
      <c r="AP4795" s="147" t="s">
        <v>54</v>
      </c>
      <c r="AQ4795" s="147"/>
      <c r="AR4795" s="147"/>
      <c r="AS4795" s="209" t="s">
        <v>68</v>
      </c>
      <c r="AT4795" s="223" t="str">
        <f>MONTH(B4795)&amp;"/"&amp;YEAR(B4795)</f>
        <v>3/2026</v>
      </c>
      <c r="AU4795" s="223">
        <f>WEEKNUM(B4795)-WEEKNUM(EOMONTH(B4795,-1)+1)+1</f>
        <v>1</v>
      </c>
      <c r="AV4795" s="209" t="str">
        <f>MONTH(R4795)&amp;"/"&amp;YEAR(R4795)</f>
        <v>1/1900</v>
      </c>
      <c r="AW4795" s="209" t="e">
        <f>WEEKNUM(R4795)-WEEKNUM(EOMONTH(R4795,-1)+1)+1</f>
        <v>#NUM!</v>
      </c>
      <c r="AX4795" s="209">
        <f>IF(BB4795="S",IF(Q4795="1. Aceitou o programa",R4795-B4795,0),0)</f>
        <v>0</v>
      </c>
      <c r="AY4795" s="209">
        <f>IF(BB4795="S",IF(AND(S4795&lt;&gt;"",R4795&lt;&gt;""),S4795-R4795,0),0)</f>
        <v>0</v>
      </c>
      <c r="AZ4795" s="209">
        <f>IF(BB4795="S",IF(Q4795="1. Aceitou o programa",IF(OR(X4795="Não se Aplica",X4795=""),IF(OR(W4795="Não se Aplica",W4795=""),0,W4795-V4795),AVERAGE(X4795-W4795,W4795-V4795)),0),0)</f>
        <v>0</v>
      </c>
      <c r="BA4795" s="209">
        <f>IF(BB4795="S",IF(AND(Q4795="1. Aceitou o programa",AH4795="Realizada"),IFERROR(IF(AG4795="",0,AG4795-R4795),0),0),0)</f>
        <v>0</v>
      </c>
      <c r="BB4795" s="209" t="str">
        <f>_xlfn.XLOOKUP(U4795,'Lista Suspensa'!$AA$20:$AA$23,'Lista Suspensa'!$AB$20:$AB$23,"N/A")</f>
        <v>S</v>
      </c>
    </row>
    <row r="4796" spans="1:54" ht="12" customHeight="1">
      <c r="A4796" s="151" t="s">
        <v>54</v>
      </c>
      <c r="B4796" s="152">
        <v>46083</v>
      </c>
      <c r="C4796" s="153" t="s">
        <v>55</v>
      </c>
      <c r="D4796" s="153" t="s">
        <v>56</v>
      </c>
      <c r="E4796" s="244">
        <v>93018794</v>
      </c>
      <c r="F4796" s="144" t="s">
        <v>8567</v>
      </c>
      <c r="G4796" s="230"/>
      <c r="H4796" s="154">
        <v>27964</v>
      </c>
      <c r="I4796" s="153">
        <v>49</v>
      </c>
      <c r="J4796" s="148" t="s">
        <v>58</v>
      </c>
      <c r="K4796" s="153" t="s">
        <v>59</v>
      </c>
      <c r="L4796" s="153"/>
      <c r="M4796" s="153"/>
      <c r="N4796" s="153">
        <v>60</v>
      </c>
      <c r="O4796" s="155" t="s">
        <v>8568</v>
      </c>
      <c r="P4796" s="156" t="s">
        <v>60</v>
      </c>
      <c r="Q4796" s="157" t="s">
        <v>8211</v>
      </c>
      <c r="R4796" s="158"/>
      <c r="S4796" s="159"/>
      <c r="T4796" s="159" t="s">
        <v>6983</v>
      </c>
      <c r="U4796" s="159" t="s">
        <v>8212</v>
      </c>
      <c r="V4796" s="154">
        <v>46125</v>
      </c>
      <c r="W4796" s="154">
        <v>46150</v>
      </c>
      <c r="X4796" s="154"/>
      <c r="Y4796" s="160"/>
      <c r="Z4796" s="160"/>
      <c r="AA4796" s="153"/>
      <c r="AB4796" s="153"/>
      <c r="AC4796" s="182" t="e">
        <f t="shared" si="150"/>
        <v>#DIV/0!</v>
      </c>
      <c r="AD4796" s="153" t="e">
        <f t="shared" si="151"/>
        <v>#DIV/0!</v>
      </c>
      <c r="AE4796" s="207"/>
      <c r="AF4796" s="153"/>
      <c r="AG4796" s="159"/>
      <c r="AH4796" s="153"/>
      <c r="AI4796" s="161"/>
      <c r="AJ4796" s="153"/>
      <c r="AK4796" s="153"/>
      <c r="AL4796" s="207"/>
      <c r="AM4796" s="207"/>
      <c r="AN4796" s="207"/>
      <c r="AO4796" s="207"/>
      <c r="AP4796" s="147" t="s">
        <v>54</v>
      </c>
      <c r="AQ4796" s="147"/>
      <c r="AR4796" s="147"/>
      <c r="AS4796" s="209" t="s">
        <v>68</v>
      </c>
      <c r="AT4796" s="223" t="str">
        <f>MONTH(B4796)&amp;"/"&amp;YEAR(B4796)</f>
        <v>3/2026</v>
      </c>
      <c r="AU4796" s="223">
        <f>WEEKNUM(B4796)-WEEKNUM(EOMONTH(B4796,-1)+1)+1</f>
        <v>1</v>
      </c>
      <c r="AV4796" s="209" t="str">
        <f>MONTH(R4796)&amp;"/"&amp;YEAR(R4796)</f>
        <v>1/1900</v>
      </c>
      <c r="AW4796" s="209" t="e">
        <f>WEEKNUM(R4796)-WEEKNUM(EOMONTH(R4796,-1)+1)+1</f>
        <v>#NUM!</v>
      </c>
      <c r="AX4796" s="209">
        <f>IF(BB4796="S",IF(Q4796="1. Aceitou o programa",R4796-B4796,0),0)</f>
        <v>0</v>
      </c>
      <c r="AY4796" s="209">
        <f>IF(BB4796="S",IF(AND(S4796&lt;&gt;"",R4796&lt;&gt;""),S4796-R4796,0),0)</f>
        <v>0</v>
      </c>
      <c r="AZ4796" s="209">
        <f>IF(BB4796="S",IF(Q4796="1. Aceitou o programa",IF(OR(X4796="Não se Aplica",X4796=""),IF(OR(W4796="Não se Aplica",W4796=""),0,W4796-V4796),AVERAGE(X4796-W4796,W4796-V4796)),0),0)</f>
        <v>0</v>
      </c>
      <c r="BA4796" s="209">
        <f>IF(BB4796="S",IF(AND(Q4796="1. Aceitou o programa",AH4796="Realizada"),IFERROR(IF(AG4796="",0,AG4796-R4796),0),0),0)</f>
        <v>0</v>
      </c>
      <c r="BB4796" s="209" t="str">
        <f>_xlfn.XLOOKUP(U4796,'Lista Suspensa'!$AA$20:$AA$23,'Lista Suspensa'!$AB$20:$AB$23,"N/A")</f>
        <v>S</v>
      </c>
    </row>
    <row r="4797" spans="1:54" ht="12" customHeight="1">
      <c r="A4797" s="151" t="s">
        <v>54</v>
      </c>
      <c r="B4797" s="152">
        <v>46083</v>
      </c>
      <c r="C4797" s="153" t="s">
        <v>55</v>
      </c>
      <c r="D4797" s="153" t="s">
        <v>56</v>
      </c>
      <c r="E4797" s="244">
        <v>451893352</v>
      </c>
      <c r="F4797" s="144" t="s">
        <v>8569</v>
      </c>
      <c r="G4797" s="230"/>
      <c r="H4797" s="154">
        <v>28034</v>
      </c>
      <c r="I4797" s="153">
        <v>49</v>
      </c>
      <c r="J4797" s="148" t="s">
        <v>70</v>
      </c>
      <c r="K4797" s="153" t="s">
        <v>59</v>
      </c>
      <c r="L4797" s="153"/>
      <c r="M4797" s="153"/>
      <c r="N4797" s="153">
        <v>200</v>
      </c>
      <c r="O4797" s="155" t="s">
        <v>8570</v>
      </c>
      <c r="P4797" s="156" t="s">
        <v>60</v>
      </c>
      <c r="Q4797" s="157" t="s">
        <v>8211</v>
      </c>
      <c r="R4797" s="158"/>
      <c r="S4797" s="159"/>
      <c r="T4797" s="159" t="s">
        <v>6983</v>
      </c>
      <c r="U4797" s="159" t="s">
        <v>8212</v>
      </c>
      <c r="V4797" s="154">
        <v>46125</v>
      </c>
      <c r="W4797" s="154">
        <v>46155</v>
      </c>
      <c r="X4797" s="154"/>
      <c r="Y4797" s="160"/>
      <c r="Z4797" s="160"/>
      <c r="AA4797" s="153"/>
      <c r="AB4797" s="153"/>
      <c r="AC4797" s="182" t="e">
        <f t="shared" si="150"/>
        <v>#DIV/0!</v>
      </c>
      <c r="AD4797" s="153" t="e">
        <f t="shared" si="151"/>
        <v>#DIV/0!</v>
      </c>
      <c r="AE4797" s="207"/>
      <c r="AF4797" s="153"/>
      <c r="AG4797" s="159"/>
      <c r="AH4797" s="153"/>
      <c r="AI4797" s="161"/>
      <c r="AJ4797" s="153"/>
      <c r="AK4797" s="153"/>
      <c r="AL4797" s="207"/>
      <c r="AM4797" s="207"/>
      <c r="AN4797" s="207"/>
      <c r="AO4797" s="207"/>
      <c r="AP4797" s="147" t="s">
        <v>54</v>
      </c>
      <c r="AQ4797" s="147"/>
      <c r="AR4797" s="147"/>
      <c r="AS4797" s="209" t="s">
        <v>68</v>
      </c>
      <c r="AT4797" s="223" t="str">
        <f>MONTH(B4797)&amp;"/"&amp;YEAR(B4797)</f>
        <v>3/2026</v>
      </c>
      <c r="AU4797" s="223">
        <f>WEEKNUM(B4797)-WEEKNUM(EOMONTH(B4797,-1)+1)+1</f>
        <v>1</v>
      </c>
      <c r="AV4797" s="209" t="str">
        <f>MONTH(R4797)&amp;"/"&amp;YEAR(R4797)</f>
        <v>1/1900</v>
      </c>
      <c r="AW4797" s="209" t="e">
        <f>WEEKNUM(R4797)-WEEKNUM(EOMONTH(R4797,-1)+1)+1</f>
        <v>#NUM!</v>
      </c>
      <c r="AX4797" s="209">
        <f>IF(BB4797="S",IF(Q4797="1. Aceitou o programa",R4797-B4797,0),0)</f>
        <v>0</v>
      </c>
      <c r="AY4797" s="209">
        <f>IF(BB4797="S",IF(AND(S4797&lt;&gt;"",R4797&lt;&gt;""),S4797-R4797,0),0)</f>
        <v>0</v>
      </c>
      <c r="AZ4797" s="209">
        <f>IF(BB4797="S",IF(Q4797="1. Aceitou o programa",IF(OR(X4797="Não se Aplica",X4797=""),IF(OR(W4797="Não se Aplica",W4797=""),0,W4797-V4797),AVERAGE(X4797-W4797,W4797-V4797)),0),0)</f>
        <v>0</v>
      </c>
      <c r="BA4797" s="209">
        <f>IF(BB4797="S",IF(AND(Q4797="1. Aceitou o programa",AH4797="Realizada"),IFERROR(IF(AG4797="",0,AG4797-R4797),0),0),0)</f>
        <v>0</v>
      </c>
      <c r="BB4797" s="209" t="str">
        <f>_xlfn.XLOOKUP(U4797,'Lista Suspensa'!$AA$20:$AA$23,'Lista Suspensa'!$AB$20:$AB$23,"N/A")</f>
        <v>S</v>
      </c>
    </row>
    <row r="4798" spans="1:54" ht="12" customHeight="1">
      <c r="A4798" s="151" t="s">
        <v>54</v>
      </c>
      <c r="B4798" s="152">
        <v>46083</v>
      </c>
      <c r="C4798" s="153" t="s">
        <v>55</v>
      </c>
      <c r="D4798" s="153" t="s">
        <v>56</v>
      </c>
      <c r="E4798" s="244">
        <v>86862992</v>
      </c>
      <c r="F4798" s="144" t="s">
        <v>8571</v>
      </c>
      <c r="G4798" s="230"/>
      <c r="H4798" s="154">
        <v>28156</v>
      </c>
      <c r="I4798" s="153">
        <v>49</v>
      </c>
      <c r="J4798" s="148" t="s">
        <v>58</v>
      </c>
      <c r="K4798" s="153" t="s">
        <v>59</v>
      </c>
      <c r="L4798" s="153"/>
      <c r="M4798" s="153"/>
      <c r="N4798" s="153">
        <v>750</v>
      </c>
      <c r="O4798" s="155" t="s">
        <v>8572</v>
      </c>
      <c r="P4798" s="156" t="s">
        <v>60</v>
      </c>
      <c r="Q4798" s="157" t="s">
        <v>8211</v>
      </c>
      <c r="R4798" s="158"/>
      <c r="S4798" s="159"/>
      <c r="T4798" s="159" t="s">
        <v>6983</v>
      </c>
      <c r="U4798" s="159" t="s">
        <v>8212</v>
      </c>
      <c r="V4798" s="154">
        <v>46114</v>
      </c>
      <c r="W4798" s="154">
        <v>46150</v>
      </c>
      <c r="X4798" s="154"/>
      <c r="Y4798" s="160"/>
      <c r="Z4798" s="160"/>
      <c r="AA4798" s="153"/>
      <c r="AB4798" s="153"/>
      <c r="AC4798" s="182" t="e">
        <f t="shared" si="150"/>
        <v>#DIV/0!</v>
      </c>
      <c r="AD4798" s="153" t="e">
        <f t="shared" si="151"/>
        <v>#DIV/0!</v>
      </c>
      <c r="AE4798" s="207"/>
      <c r="AF4798" s="153"/>
      <c r="AG4798" s="159"/>
      <c r="AH4798" s="153"/>
      <c r="AI4798" s="161"/>
      <c r="AJ4798" s="153"/>
      <c r="AK4798" s="153"/>
      <c r="AL4798" s="207"/>
      <c r="AM4798" s="207"/>
      <c r="AN4798" s="207"/>
      <c r="AO4798" s="207"/>
      <c r="AP4798" s="147" t="s">
        <v>54</v>
      </c>
      <c r="AQ4798" s="147"/>
      <c r="AR4798" s="147"/>
      <c r="AS4798" s="209" t="s">
        <v>68</v>
      </c>
      <c r="AT4798" s="223" t="str">
        <f>MONTH(B4798)&amp;"/"&amp;YEAR(B4798)</f>
        <v>3/2026</v>
      </c>
      <c r="AU4798" s="223">
        <f>WEEKNUM(B4798)-WEEKNUM(EOMONTH(B4798,-1)+1)+1</f>
        <v>1</v>
      </c>
      <c r="AV4798" s="209" t="str">
        <f>MONTH(R4798)&amp;"/"&amp;YEAR(R4798)</f>
        <v>1/1900</v>
      </c>
      <c r="AW4798" s="209" t="e">
        <f>WEEKNUM(R4798)-WEEKNUM(EOMONTH(R4798,-1)+1)+1</f>
        <v>#NUM!</v>
      </c>
      <c r="AX4798" s="209">
        <f>IF(BB4798="S",IF(Q4798="1. Aceitou o programa",R4798-B4798,0),0)</f>
        <v>0</v>
      </c>
      <c r="AY4798" s="209">
        <f>IF(BB4798="S",IF(AND(S4798&lt;&gt;"",R4798&lt;&gt;""),S4798-R4798,0),0)</f>
        <v>0</v>
      </c>
      <c r="AZ4798" s="209">
        <f>IF(BB4798="S",IF(Q4798="1. Aceitou o programa",IF(OR(X4798="Não se Aplica",X4798=""),IF(OR(W4798="Não se Aplica",W4798=""),0,W4798-V4798),AVERAGE(X4798-W4798,W4798-V4798)),0),0)</f>
        <v>0</v>
      </c>
      <c r="BA4798" s="209">
        <f>IF(BB4798="S",IF(AND(Q4798="1. Aceitou o programa",AH4798="Realizada"),IFERROR(IF(AG4798="",0,AG4798-R4798),0),0),0)</f>
        <v>0</v>
      </c>
      <c r="BB4798" s="209" t="str">
        <f>_xlfn.XLOOKUP(U4798,'Lista Suspensa'!$AA$20:$AA$23,'Lista Suspensa'!$AB$20:$AB$23,"N/A")</f>
        <v>S</v>
      </c>
    </row>
    <row r="4799" spans="1:54" ht="12" customHeight="1">
      <c r="A4799" s="151" t="s">
        <v>54</v>
      </c>
      <c r="B4799" s="152">
        <v>46083</v>
      </c>
      <c r="C4799" s="153" t="s">
        <v>55</v>
      </c>
      <c r="D4799" s="153" t="s">
        <v>56</v>
      </c>
      <c r="E4799" s="244">
        <v>905794583</v>
      </c>
      <c r="F4799" s="144" t="s">
        <v>8573</v>
      </c>
      <c r="G4799" s="230"/>
      <c r="H4799" s="154">
        <v>28207</v>
      </c>
      <c r="I4799" s="153">
        <v>49</v>
      </c>
      <c r="J4799" s="148" t="s">
        <v>58</v>
      </c>
      <c r="K4799" s="153" t="s">
        <v>59</v>
      </c>
      <c r="L4799" s="153"/>
      <c r="M4799" s="153"/>
      <c r="N4799" s="153">
        <v>600</v>
      </c>
      <c r="O4799" s="155" t="s">
        <v>8574</v>
      </c>
      <c r="P4799" s="156" t="s">
        <v>2026</v>
      </c>
      <c r="Q4799" s="157" t="s">
        <v>8211</v>
      </c>
      <c r="R4799" s="158"/>
      <c r="S4799" s="159"/>
      <c r="T4799" s="159" t="s">
        <v>6983</v>
      </c>
      <c r="U4799" s="159" t="s">
        <v>8212</v>
      </c>
      <c r="V4799" s="154">
        <v>46111</v>
      </c>
      <c r="W4799" s="154">
        <v>46150</v>
      </c>
      <c r="X4799" s="154"/>
      <c r="Y4799" s="160"/>
      <c r="Z4799" s="160"/>
      <c r="AA4799" s="153"/>
      <c r="AB4799" s="153"/>
      <c r="AC4799" s="182" t="e">
        <f t="shared" si="150"/>
        <v>#DIV/0!</v>
      </c>
      <c r="AD4799" s="153" t="e">
        <f t="shared" si="151"/>
        <v>#DIV/0!</v>
      </c>
      <c r="AE4799" s="207"/>
      <c r="AF4799" s="153"/>
      <c r="AG4799" s="159"/>
      <c r="AH4799" s="153"/>
      <c r="AI4799" s="161"/>
      <c r="AJ4799" s="153"/>
      <c r="AK4799" s="153"/>
      <c r="AL4799" s="207"/>
      <c r="AM4799" s="207"/>
      <c r="AN4799" s="207"/>
      <c r="AO4799" s="207"/>
      <c r="AP4799" s="147" t="s">
        <v>54</v>
      </c>
      <c r="AQ4799" s="147"/>
      <c r="AR4799" s="147"/>
      <c r="AS4799" s="209" t="s">
        <v>68</v>
      </c>
      <c r="AT4799" s="223" t="str">
        <f>MONTH(B4799)&amp;"/"&amp;YEAR(B4799)</f>
        <v>3/2026</v>
      </c>
      <c r="AU4799" s="223">
        <f>WEEKNUM(B4799)-WEEKNUM(EOMONTH(B4799,-1)+1)+1</f>
        <v>1</v>
      </c>
      <c r="AV4799" s="209" t="str">
        <f>MONTH(R4799)&amp;"/"&amp;YEAR(R4799)</f>
        <v>1/1900</v>
      </c>
      <c r="AW4799" s="209" t="e">
        <f>WEEKNUM(R4799)-WEEKNUM(EOMONTH(R4799,-1)+1)+1</f>
        <v>#NUM!</v>
      </c>
      <c r="AX4799" s="209">
        <f>IF(BB4799="S",IF(Q4799="1. Aceitou o programa",R4799-B4799,0),0)</f>
        <v>0</v>
      </c>
      <c r="AY4799" s="209">
        <f>IF(BB4799="S",IF(AND(S4799&lt;&gt;"",R4799&lt;&gt;""),S4799-R4799,0),0)</f>
        <v>0</v>
      </c>
      <c r="AZ4799" s="209">
        <f>IF(BB4799="S",IF(Q4799="1. Aceitou o programa",IF(OR(X4799="Não se Aplica",X4799=""),IF(OR(W4799="Não se Aplica",W4799=""),0,W4799-V4799),AVERAGE(X4799-W4799,W4799-V4799)),0),0)</f>
        <v>0</v>
      </c>
      <c r="BA4799" s="209">
        <f>IF(BB4799="S",IF(AND(Q4799="1. Aceitou o programa",AH4799="Realizada"),IFERROR(IF(AG4799="",0,AG4799-R4799),0),0),0)</f>
        <v>0</v>
      </c>
      <c r="BB4799" s="209" t="str">
        <f>_xlfn.XLOOKUP(U4799,'Lista Suspensa'!$AA$20:$AA$23,'Lista Suspensa'!$AB$20:$AB$23,"N/A")</f>
        <v>S</v>
      </c>
    </row>
    <row r="4800" spans="1:54" ht="12" customHeight="1">
      <c r="A4800" s="151" t="s">
        <v>54</v>
      </c>
      <c r="B4800" s="152">
        <v>46083</v>
      </c>
      <c r="C4800" s="153" t="s">
        <v>55</v>
      </c>
      <c r="D4800" s="153" t="s">
        <v>56</v>
      </c>
      <c r="E4800" s="244">
        <v>808897870</v>
      </c>
      <c r="F4800" s="144" t="s">
        <v>8575</v>
      </c>
      <c r="G4800" s="230"/>
      <c r="H4800" s="154">
        <v>28221</v>
      </c>
      <c r="I4800" s="153">
        <v>49</v>
      </c>
      <c r="J4800" s="148" t="s">
        <v>70</v>
      </c>
      <c r="K4800" s="153" t="s">
        <v>59</v>
      </c>
      <c r="L4800" s="153"/>
      <c r="M4800" s="153"/>
      <c r="N4800" s="153">
        <v>100</v>
      </c>
      <c r="O4800" s="155" t="s">
        <v>8576</v>
      </c>
      <c r="P4800" s="156" t="s">
        <v>2026</v>
      </c>
      <c r="Q4800" s="157" t="s">
        <v>8211</v>
      </c>
      <c r="R4800" s="158"/>
      <c r="S4800" s="159"/>
      <c r="T4800" s="159" t="s">
        <v>6983</v>
      </c>
      <c r="U4800" s="159" t="s">
        <v>8212</v>
      </c>
      <c r="V4800" s="154">
        <v>46111</v>
      </c>
      <c r="W4800" s="154">
        <v>46150</v>
      </c>
      <c r="X4800" s="154"/>
      <c r="Y4800" s="160"/>
      <c r="Z4800" s="160"/>
      <c r="AA4800" s="153"/>
      <c r="AB4800" s="153"/>
      <c r="AC4800" s="182" t="e">
        <f t="shared" si="150"/>
        <v>#DIV/0!</v>
      </c>
      <c r="AD4800" s="153" t="e">
        <f t="shared" si="151"/>
        <v>#DIV/0!</v>
      </c>
      <c r="AE4800" s="207"/>
      <c r="AF4800" s="153"/>
      <c r="AG4800" s="159"/>
      <c r="AH4800" s="153"/>
      <c r="AI4800" s="161"/>
      <c r="AJ4800" s="153"/>
      <c r="AK4800" s="153"/>
      <c r="AL4800" s="207"/>
      <c r="AM4800" s="207"/>
      <c r="AN4800" s="207"/>
      <c r="AO4800" s="207"/>
      <c r="AP4800" s="147" t="s">
        <v>54</v>
      </c>
      <c r="AQ4800" s="147"/>
      <c r="AR4800" s="147"/>
      <c r="AS4800" s="209" t="s">
        <v>68</v>
      </c>
      <c r="AT4800" s="223" t="str">
        <f>MONTH(B4800)&amp;"/"&amp;YEAR(B4800)</f>
        <v>3/2026</v>
      </c>
      <c r="AU4800" s="223">
        <f>WEEKNUM(B4800)-WEEKNUM(EOMONTH(B4800,-1)+1)+1</f>
        <v>1</v>
      </c>
      <c r="AV4800" s="209" t="str">
        <f>MONTH(R4800)&amp;"/"&amp;YEAR(R4800)</f>
        <v>1/1900</v>
      </c>
      <c r="AW4800" s="209" t="e">
        <f>WEEKNUM(R4800)-WEEKNUM(EOMONTH(R4800,-1)+1)+1</f>
        <v>#NUM!</v>
      </c>
      <c r="AX4800" s="209">
        <f>IF(BB4800="S",IF(Q4800="1. Aceitou o programa",R4800-B4800,0),0)</f>
        <v>0</v>
      </c>
      <c r="AY4800" s="209">
        <f>IF(BB4800="S",IF(AND(S4800&lt;&gt;"",R4800&lt;&gt;""),S4800-R4800,0),0)</f>
        <v>0</v>
      </c>
      <c r="AZ4800" s="209">
        <f>IF(BB4800="S",IF(Q4800="1. Aceitou o programa",IF(OR(X4800="Não se Aplica",X4800=""),IF(OR(W4800="Não se Aplica",W4800=""),0,W4800-V4800),AVERAGE(X4800-W4800,W4800-V4800)),0),0)</f>
        <v>0</v>
      </c>
      <c r="BA4800" s="209">
        <f>IF(BB4800="S",IF(AND(Q4800="1. Aceitou o programa",AH4800="Realizada"),IFERROR(IF(AG4800="",0,AG4800-R4800),0),0),0)</f>
        <v>0</v>
      </c>
      <c r="BB4800" s="209" t="str">
        <f>_xlfn.XLOOKUP(U4800,'Lista Suspensa'!$AA$20:$AA$23,'Lista Suspensa'!$AB$20:$AB$23,"N/A")</f>
        <v>S</v>
      </c>
    </row>
    <row r="4801" spans="1:54" ht="12" customHeight="1">
      <c r="A4801" s="151" t="s">
        <v>54</v>
      </c>
      <c r="B4801" s="152">
        <v>46083</v>
      </c>
      <c r="C4801" s="153" t="s">
        <v>55</v>
      </c>
      <c r="D4801" s="153" t="s">
        <v>56</v>
      </c>
      <c r="E4801" s="244">
        <v>811462870</v>
      </c>
      <c r="F4801" s="144" t="s">
        <v>8577</v>
      </c>
      <c r="G4801" s="230"/>
      <c r="H4801" s="154">
        <v>28235</v>
      </c>
      <c r="I4801" s="153">
        <v>49</v>
      </c>
      <c r="J4801" s="148" t="s">
        <v>70</v>
      </c>
      <c r="K4801" s="153" t="s">
        <v>59</v>
      </c>
      <c r="L4801" s="153"/>
      <c r="M4801" s="153"/>
      <c r="N4801" s="153">
        <v>200</v>
      </c>
      <c r="O4801" s="155" t="s">
        <v>8578</v>
      </c>
      <c r="P4801" s="156" t="s">
        <v>60</v>
      </c>
      <c r="Q4801" s="157" t="s">
        <v>8211</v>
      </c>
      <c r="R4801" s="158"/>
      <c r="S4801" s="159"/>
      <c r="T4801" s="159" t="s">
        <v>6983</v>
      </c>
      <c r="U4801" s="159" t="s">
        <v>8212</v>
      </c>
      <c r="V4801" s="154">
        <v>46126</v>
      </c>
      <c r="W4801" s="154">
        <v>46150</v>
      </c>
      <c r="X4801" s="154"/>
      <c r="Y4801" s="160"/>
      <c r="Z4801" s="160"/>
      <c r="AA4801" s="153"/>
      <c r="AB4801" s="153"/>
      <c r="AC4801" s="182" t="e">
        <f t="shared" si="150"/>
        <v>#DIV/0!</v>
      </c>
      <c r="AD4801" s="153" t="e">
        <f t="shared" si="151"/>
        <v>#DIV/0!</v>
      </c>
      <c r="AE4801" s="207"/>
      <c r="AF4801" s="153"/>
      <c r="AG4801" s="159"/>
      <c r="AH4801" s="153"/>
      <c r="AI4801" s="161"/>
      <c r="AJ4801" s="153"/>
      <c r="AK4801" s="153"/>
      <c r="AL4801" s="207"/>
      <c r="AM4801" s="207"/>
      <c r="AN4801" s="207"/>
      <c r="AO4801" s="207"/>
      <c r="AP4801" s="147" t="s">
        <v>54</v>
      </c>
      <c r="AQ4801" s="147"/>
      <c r="AR4801" s="147"/>
      <c r="AS4801" s="209" t="s">
        <v>68</v>
      </c>
      <c r="AT4801" s="223" t="str">
        <f>MONTH(B4801)&amp;"/"&amp;YEAR(B4801)</f>
        <v>3/2026</v>
      </c>
      <c r="AU4801" s="223">
        <f>WEEKNUM(B4801)-WEEKNUM(EOMONTH(B4801,-1)+1)+1</f>
        <v>1</v>
      </c>
      <c r="AV4801" s="209" t="str">
        <f>MONTH(R4801)&amp;"/"&amp;YEAR(R4801)</f>
        <v>1/1900</v>
      </c>
      <c r="AW4801" s="209" t="e">
        <f>WEEKNUM(R4801)-WEEKNUM(EOMONTH(R4801,-1)+1)+1</f>
        <v>#NUM!</v>
      </c>
      <c r="AX4801" s="209">
        <f>IF(BB4801="S",IF(Q4801="1. Aceitou o programa",R4801-B4801,0),0)</f>
        <v>0</v>
      </c>
      <c r="AY4801" s="209">
        <f>IF(BB4801="S",IF(AND(S4801&lt;&gt;"",R4801&lt;&gt;""),S4801-R4801,0),0)</f>
        <v>0</v>
      </c>
      <c r="AZ4801" s="209">
        <f>IF(BB4801="S",IF(Q4801="1. Aceitou o programa",IF(OR(X4801="Não se Aplica",X4801=""),IF(OR(W4801="Não se Aplica",W4801=""),0,W4801-V4801),AVERAGE(X4801-W4801,W4801-V4801)),0),0)</f>
        <v>0</v>
      </c>
      <c r="BA4801" s="209">
        <f>IF(BB4801="S",IF(AND(Q4801="1. Aceitou o programa",AH4801="Realizada"),IFERROR(IF(AG4801="",0,AG4801-R4801),0),0),0)</f>
        <v>0</v>
      </c>
      <c r="BB4801" s="209" t="str">
        <f>_xlfn.XLOOKUP(U4801,'Lista Suspensa'!$AA$20:$AA$23,'Lista Suspensa'!$AB$20:$AB$23,"N/A")</f>
        <v>S</v>
      </c>
    </row>
    <row r="4802" spans="1:54" ht="12" customHeight="1">
      <c r="A4802" s="151" t="s">
        <v>54</v>
      </c>
      <c r="B4802" s="152">
        <v>46083</v>
      </c>
      <c r="C4802" s="153" t="s">
        <v>55</v>
      </c>
      <c r="D4802" s="153" t="s">
        <v>56</v>
      </c>
      <c r="E4802" s="244">
        <v>593930703</v>
      </c>
      <c r="F4802" s="144" t="s">
        <v>8579</v>
      </c>
      <c r="G4802" s="230"/>
      <c r="H4802" s="154">
        <v>28283</v>
      </c>
      <c r="I4802" s="153">
        <v>48</v>
      </c>
      <c r="J4802" s="148" t="s">
        <v>70</v>
      </c>
      <c r="K4802" s="153" t="s">
        <v>59</v>
      </c>
      <c r="L4802" s="153"/>
      <c r="M4802" s="153"/>
      <c r="N4802" s="153">
        <v>50</v>
      </c>
      <c r="O4802" s="155" t="s">
        <v>8580</v>
      </c>
      <c r="P4802" s="156" t="s">
        <v>2026</v>
      </c>
      <c r="Q4802" s="157" t="s">
        <v>8211</v>
      </c>
      <c r="R4802" s="158"/>
      <c r="S4802" s="159"/>
      <c r="T4802" s="159" t="s">
        <v>6983</v>
      </c>
      <c r="U4802" s="159" t="s">
        <v>8212</v>
      </c>
      <c r="V4802" s="154">
        <v>46111</v>
      </c>
      <c r="W4802" s="154">
        <v>46150</v>
      </c>
      <c r="X4802" s="154"/>
      <c r="Y4802" s="160"/>
      <c r="Z4802" s="160"/>
      <c r="AA4802" s="153"/>
      <c r="AB4802" s="153"/>
      <c r="AC4802" s="182" t="e">
        <f t="shared" ref="AC4802:AC4865" si="152">SUM(AA4802/(AB4802^2))</f>
        <v>#DIV/0!</v>
      </c>
      <c r="AD4802" s="153" t="e">
        <f t="shared" ref="AD4802:AD4865" si="153">IF(AC4802&lt;18.5,"ABAIXO DO PESO",
(IF(AC4802&lt;=24.9,"PESO NORMAL",
(IF(AC4802&lt;=29.9,"SOBREPESO",
(IF(AC4802&lt;=34.9,"OBESIDADE I",
(IF(AC4802&lt;=39.9,"OBESIDADE II",
(IF(AC4802&lt;=999,"OBESIDADE III","VAZIO")))))))))))</f>
        <v>#DIV/0!</v>
      </c>
      <c r="AE4802" s="207"/>
      <c r="AF4802" s="153"/>
      <c r="AG4802" s="159"/>
      <c r="AH4802" s="153"/>
      <c r="AI4802" s="161"/>
      <c r="AJ4802" s="153"/>
      <c r="AK4802" s="153"/>
      <c r="AL4802" s="207"/>
      <c r="AM4802" s="207"/>
      <c r="AN4802" s="207"/>
      <c r="AO4802" s="207"/>
      <c r="AP4802" s="147" t="s">
        <v>54</v>
      </c>
      <c r="AQ4802" s="147"/>
      <c r="AR4802" s="147"/>
      <c r="AS4802" s="209" t="s">
        <v>68</v>
      </c>
      <c r="AT4802" s="223" t="str">
        <f>MONTH(B4802)&amp;"/"&amp;YEAR(B4802)</f>
        <v>3/2026</v>
      </c>
      <c r="AU4802" s="223">
        <f>WEEKNUM(B4802)-WEEKNUM(EOMONTH(B4802,-1)+1)+1</f>
        <v>1</v>
      </c>
      <c r="AV4802" s="209" t="str">
        <f>MONTH(R4802)&amp;"/"&amp;YEAR(R4802)</f>
        <v>1/1900</v>
      </c>
      <c r="AW4802" s="209" t="e">
        <f>WEEKNUM(R4802)-WEEKNUM(EOMONTH(R4802,-1)+1)+1</f>
        <v>#NUM!</v>
      </c>
      <c r="AX4802" s="209">
        <f>IF(BB4802="S",IF(Q4802="1. Aceitou o programa",R4802-B4802,0),0)</f>
        <v>0</v>
      </c>
      <c r="AY4802" s="209">
        <f>IF(BB4802="S",IF(AND(S4802&lt;&gt;"",R4802&lt;&gt;""),S4802-R4802,0),0)</f>
        <v>0</v>
      </c>
      <c r="AZ4802" s="209">
        <f>IF(BB4802="S",IF(Q4802="1. Aceitou o programa",IF(OR(X4802="Não se Aplica",X4802=""),IF(OR(W4802="Não se Aplica",W4802=""),0,W4802-V4802),AVERAGE(X4802-W4802,W4802-V4802)),0),0)</f>
        <v>0</v>
      </c>
      <c r="BA4802" s="209">
        <f>IF(BB4802="S",IF(AND(Q4802="1. Aceitou o programa",AH4802="Realizada"),IFERROR(IF(AG4802="",0,AG4802-R4802),0),0),0)</f>
        <v>0</v>
      </c>
      <c r="BB4802" s="209" t="str">
        <f>_xlfn.XLOOKUP(U4802,'Lista Suspensa'!$AA$20:$AA$23,'Lista Suspensa'!$AB$20:$AB$23,"N/A")</f>
        <v>S</v>
      </c>
    </row>
    <row r="4803" spans="1:54" ht="12" customHeight="1">
      <c r="A4803" s="151" t="s">
        <v>54</v>
      </c>
      <c r="B4803" s="152">
        <v>46083</v>
      </c>
      <c r="C4803" s="153" t="s">
        <v>55</v>
      </c>
      <c r="D4803" s="153" t="s">
        <v>56</v>
      </c>
      <c r="E4803" s="244">
        <v>87680582</v>
      </c>
      <c r="F4803" s="144" t="s">
        <v>8581</v>
      </c>
      <c r="G4803" s="230"/>
      <c r="H4803" s="154">
        <v>28361</v>
      </c>
      <c r="I4803" s="153">
        <v>48</v>
      </c>
      <c r="J4803" s="148" t="s">
        <v>70</v>
      </c>
      <c r="K4803" s="153" t="s">
        <v>59</v>
      </c>
      <c r="L4803" s="153"/>
      <c r="M4803" s="153"/>
      <c r="N4803" s="153">
        <v>80</v>
      </c>
      <c r="O4803" s="155">
        <v>11973334516</v>
      </c>
      <c r="P4803" s="156" t="s">
        <v>89</v>
      </c>
      <c r="Q4803" s="157" t="s">
        <v>8211</v>
      </c>
      <c r="R4803" s="158"/>
      <c r="S4803" s="159"/>
      <c r="T4803" s="159" t="s">
        <v>6983</v>
      </c>
      <c r="U4803" s="159" t="s">
        <v>8212</v>
      </c>
      <c r="V4803" s="154">
        <v>46118</v>
      </c>
      <c r="W4803" s="154">
        <v>46150</v>
      </c>
      <c r="X4803" s="154"/>
      <c r="Y4803" s="160"/>
      <c r="Z4803" s="160"/>
      <c r="AA4803" s="153"/>
      <c r="AB4803" s="153"/>
      <c r="AC4803" s="182" t="e">
        <f t="shared" si="152"/>
        <v>#DIV/0!</v>
      </c>
      <c r="AD4803" s="153" t="e">
        <f t="shared" si="153"/>
        <v>#DIV/0!</v>
      </c>
      <c r="AE4803" s="207"/>
      <c r="AF4803" s="153"/>
      <c r="AG4803" s="159"/>
      <c r="AH4803" s="153"/>
      <c r="AI4803" s="161"/>
      <c r="AJ4803" s="153"/>
      <c r="AK4803" s="153"/>
      <c r="AL4803" s="207"/>
      <c r="AM4803" s="207"/>
      <c r="AN4803" s="207"/>
      <c r="AO4803" s="207"/>
      <c r="AP4803" s="147" t="s">
        <v>54</v>
      </c>
      <c r="AQ4803" s="147"/>
      <c r="AR4803" s="147"/>
      <c r="AS4803" s="209" t="s">
        <v>68</v>
      </c>
      <c r="AT4803" s="223" t="str">
        <f>MONTH(B4803)&amp;"/"&amp;YEAR(B4803)</f>
        <v>3/2026</v>
      </c>
      <c r="AU4803" s="223">
        <f>WEEKNUM(B4803)-WEEKNUM(EOMONTH(B4803,-1)+1)+1</f>
        <v>1</v>
      </c>
      <c r="AV4803" s="209" t="str">
        <f>MONTH(R4803)&amp;"/"&amp;YEAR(R4803)</f>
        <v>1/1900</v>
      </c>
      <c r="AW4803" s="209" t="e">
        <f>WEEKNUM(R4803)-WEEKNUM(EOMONTH(R4803,-1)+1)+1</f>
        <v>#NUM!</v>
      </c>
      <c r="AX4803" s="209">
        <f>IF(BB4803="S",IF(Q4803="1. Aceitou o programa",R4803-B4803,0),0)</f>
        <v>0</v>
      </c>
      <c r="AY4803" s="209">
        <f>IF(BB4803="S",IF(AND(S4803&lt;&gt;"",R4803&lt;&gt;""),S4803-R4803,0),0)</f>
        <v>0</v>
      </c>
      <c r="AZ4803" s="209">
        <f>IF(BB4803="S",IF(Q4803="1. Aceitou o programa",IF(OR(X4803="Não se Aplica",X4803=""),IF(OR(W4803="Não se Aplica",W4803=""),0,W4803-V4803),AVERAGE(X4803-W4803,W4803-V4803)),0),0)</f>
        <v>0</v>
      </c>
      <c r="BA4803" s="209">
        <f>IF(BB4803="S",IF(AND(Q4803="1. Aceitou o programa",AH4803="Realizada"),IFERROR(IF(AG4803="",0,AG4803-R4803),0),0),0)</f>
        <v>0</v>
      </c>
      <c r="BB4803" s="209" t="str">
        <f>_xlfn.XLOOKUP(U4803,'Lista Suspensa'!$AA$20:$AA$23,'Lista Suspensa'!$AB$20:$AB$23,"N/A")</f>
        <v>S</v>
      </c>
    </row>
    <row r="4804" spans="1:54" ht="12" customHeight="1">
      <c r="A4804" s="151" t="s">
        <v>54</v>
      </c>
      <c r="B4804" s="152">
        <v>46083</v>
      </c>
      <c r="C4804" s="153" t="s">
        <v>55</v>
      </c>
      <c r="D4804" s="153" t="s">
        <v>56</v>
      </c>
      <c r="E4804" s="244">
        <v>86752385</v>
      </c>
      <c r="F4804" s="144" t="s">
        <v>8582</v>
      </c>
      <c r="G4804" s="230"/>
      <c r="H4804" s="154">
        <v>28397</v>
      </c>
      <c r="I4804" s="153">
        <v>48</v>
      </c>
      <c r="J4804" s="148" t="s">
        <v>70</v>
      </c>
      <c r="K4804" s="153" t="s">
        <v>59</v>
      </c>
      <c r="L4804" s="153"/>
      <c r="M4804" s="153"/>
      <c r="N4804" s="153">
        <v>40</v>
      </c>
      <c r="O4804" s="155" t="s">
        <v>8583</v>
      </c>
      <c r="P4804" s="156" t="s">
        <v>2026</v>
      </c>
      <c r="Q4804" s="157" t="s">
        <v>8211</v>
      </c>
      <c r="R4804" s="158"/>
      <c r="S4804" s="159"/>
      <c r="T4804" s="159" t="s">
        <v>6983</v>
      </c>
      <c r="U4804" s="159" t="s">
        <v>8212</v>
      </c>
      <c r="V4804" s="154">
        <v>46112</v>
      </c>
      <c r="W4804" s="154">
        <v>46150</v>
      </c>
      <c r="X4804" s="154"/>
      <c r="Y4804" s="160"/>
      <c r="Z4804" s="160"/>
      <c r="AA4804" s="153"/>
      <c r="AB4804" s="153"/>
      <c r="AC4804" s="182" t="e">
        <f t="shared" si="152"/>
        <v>#DIV/0!</v>
      </c>
      <c r="AD4804" s="153" t="e">
        <f t="shared" si="153"/>
        <v>#DIV/0!</v>
      </c>
      <c r="AE4804" s="207"/>
      <c r="AF4804" s="153"/>
      <c r="AG4804" s="159"/>
      <c r="AH4804" s="153"/>
      <c r="AI4804" s="161"/>
      <c r="AJ4804" s="153"/>
      <c r="AK4804" s="153"/>
      <c r="AL4804" s="207"/>
      <c r="AM4804" s="207"/>
      <c r="AN4804" s="207"/>
      <c r="AO4804" s="207"/>
      <c r="AP4804" s="147" t="s">
        <v>54</v>
      </c>
      <c r="AQ4804" s="147"/>
      <c r="AR4804" s="147"/>
      <c r="AS4804" s="209" t="s">
        <v>68</v>
      </c>
      <c r="AT4804" s="223" t="str">
        <f>MONTH(B4804)&amp;"/"&amp;YEAR(B4804)</f>
        <v>3/2026</v>
      </c>
      <c r="AU4804" s="223">
        <f>WEEKNUM(B4804)-WEEKNUM(EOMONTH(B4804,-1)+1)+1</f>
        <v>1</v>
      </c>
      <c r="AV4804" s="209" t="str">
        <f>MONTH(R4804)&amp;"/"&amp;YEAR(R4804)</f>
        <v>1/1900</v>
      </c>
      <c r="AW4804" s="209" t="e">
        <f>WEEKNUM(R4804)-WEEKNUM(EOMONTH(R4804,-1)+1)+1</f>
        <v>#NUM!</v>
      </c>
      <c r="AX4804" s="209">
        <f>IF(BB4804="S",IF(Q4804="1. Aceitou o programa",R4804-B4804,0),0)</f>
        <v>0</v>
      </c>
      <c r="AY4804" s="209">
        <f>IF(BB4804="S",IF(AND(S4804&lt;&gt;"",R4804&lt;&gt;""),S4804-R4804,0),0)</f>
        <v>0</v>
      </c>
      <c r="AZ4804" s="209">
        <f>IF(BB4804="S",IF(Q4804="1. Aceitou o programa",IF(OR(X4804="Não se Aplica",X4804=""),IF(OR(W4804="Não se Aplica",W4804=""),0,W4804-V4804),AVERAGE(X4804-W4804,W4804-V4804)),0),0)</f>
        <v>0</v>
      </c>
      <c r="BA4804" s="209">
        <f>IF(BB4804="S",IF(AND(Q4804="1. Aceitou o programa",AH4804="Realizada"),IFERROR(IF(AG4804="",0,AG4804-R4804),0),0),0)</f>
        <v>0</v>
      </c>
      <c r="BB4804" s="209" t="str">
        <f>_xlfn.XLOOKUP(U4804,'Lista Suspensa'!$AA$20:$AA$23,'Lista Suspensa'!$AB$20:$AB$23,"N/A")</f>
        <v>S</v>
      </c>
    </row>
    <row r="4805" spans="1:54" ht="12" customHeight="1">
      <c r="A4805" s="151" t="s">
        <v>54</v>
      </c>
      <c r="B4805" s="152">
        <v>46083</v>
      </c>
      <c r="C4805" s="153" t="s">
        <v>55</v>
      </c>
      <c r="D4805" s="153" t="s">
        <v>56</v>
      </c>
      <c r="E4805" s="244">
        <v>93418992</v>
      </c>
      <c r="F4805" s="144" t="s">
        <v>8584</v>
      </c>
      <c r="G4805" s="230"/>
      <c r="H4805" s="154">
        <v>28443</v>
      </c>
      <c r="I4805" s="153">
        <v>48</v>
      </c>
      <c r="J4805" s="148" t="s">
        <v>58</v>
      </c>
      <c r="K4805" s="153" t="s">
        <v>59</v>
      </c>
      <c r="L4805" s="153"/>
      <c r="M4805" s="153"/>
      <c r="N4805" s="153">
        <v>60</v>
      </c>
      <c r="O4805" s="155">
        <v>11983971813</v>
      </c>
      <c r="P4805" s="156" t="s">
        <v>60</v>
      </c>
      <c r="Q4805" s="157" t="s">
        <v>8211</v>
      </c>
      <c r="R4805" s="158"/>
      <c r="S4805" s="159"/>
      <c r="T4805" s="159" t="s">
        <v>6983</v>
      </c>
      <c r="U4805" s="159" t="s">
        <v>8212</v>
      </c>
      <c r="V4805" s="154">
        <v>46125</v>
      </c>
      <c r="W4805" s="154">
        <v>46150</v>
      </c>
      <c r="X4805" s="154"/>
      <c r="Y4805" s="160"/>
      <c r="Z4805" s="160"/>
      <c r="AA4805" s="153"/>
      <c r="AB4805" s="153"/>
      <c r="AC4805" s="182" t="e">
        <f t="shared" si="152"/>
        <v>#DIV/0!</v>
      </c>
      <c r="AD4805" s="153" t="e">
        <f t="shared" si="153"/>
        <v>#DIV/0!</v>
      </c>
      <c r="AE4805" s="207"/>
      <c r="AF4805" s="153"/>
      <c r="AG4805" s="159"/>
      <c r="AH4805" s="153"/>
      <c r="AI4805" s="161"/>
      <c r="AJ4805" s="153"/>
      <c r="AK4805" s="153"/>
      <c r="AL4805" s="207"/>
      <c r="AM4805" s="207"/>
      <c r="AN4805" s="207"/>
      <c r="AO4805" s="207"/>
      <c r="AP4805" s="147" t="s">
        <v>54</v>
      </c>
      <c r="AQ4805" s="147"/>
      <c r="AR4805" s="147"/>
      <c r="AS4805" s="209" t="s">
        <v>68</v>
      </c>
      <c r="AT4805" s="223" t="str">
        <f>MONTH(B4805)&amp;"/"&amp;YEAR(B4805)</f>
        <v>3/2026</v>
      </c>
      <c r="AU4805" s="223">
        <f>WEEKNUM(B4805)-WEEKNUM(EOMONTH(B4805,-1)+1)+1</f>
        <v>1</v>
      </c>
      <c r="AV4805" s="209" t="str">
        <f>MONTH(R4805)&amp;"/"&amp;YEAR(R4805)</f>
        <v>1/1900</v>
      </c>
      <c r="AW4805" s="209" t="e">
        <f>WEEKNUM(R4805)-WEEKNUM(EOMONTH(R4805,-1)+1)+1</f>
        <v>#NUM!</v>
      </c>
      <c r="AX4805" s="209">
        <f>IF(BB4805="S",IF(Q4805="1. Aceitou o programa",R4805-B4805,0),0)</f>
        <v>0</v>
      </c>
      <c r="AY4805" s="209">
        <f>IF(BB4805="S",IF(AND(S4805&lt;&gt;"",R4805&lt;&gt;""),S4805-R4805,0),0)</f>
        <v>0</v>
      </c>
      <c r="AZ4805" s="209">
        <f>IF(BB4805="S",IF(Q4805="1. Aceitou o programa",IF(OR(X4805="Não se Aplica",X4805=""),IF(OR(W4805="Não se Aplica",W4805=""),0,W4805-V4805),AVERAGE(X4805-W4805,W4805-V4805)),0),0)</f>
        <v>0</v>
      </c>
      <c r="BA4805" s="209">
        <f>IF(BB4805="S",IF(AND(Q4805="1. Aceitou o programa",AH4805="Realizada"),IFERROR(IF(AG4805="",0,AG4805-R4805),0),0),0)</f>
        <v>0</v>
      </c>
      <c r="BB4805" s="209" t="str">
        <f>_xlfn.XLOOKUP(U4805,'Lista Suspensa'!$AA$20:$AA$23,'Lista Suspensa'!$AB$20:$AB$23,"N/A")</f>
        <v>S</v>
      </c>
    </row>
    <row r="4806" spans="1:54" ht="12" customHeight="1">
      <c r="A4806" s="151" t="s">
        <v>54</v>
      </c>
      <c r="B4806" s="152">
        <v>46083</v>
      </c>
      <c r="C4806" s="153" t="s">
        <v>55</v>
      </c>
      <c r="D4806" s="153" t="s">
        <v>56</v>
      </c>
      <c r="E4806" s="244">
        <v>93990405</v>
      </c>
      <c r="F4806" s="144" t="s">
        <v>8585</v>
      </c>
      <c r="G4806" s="230"/>
      <c r="H4806" s="154">
        <v>28450</v>
      </c>
      <c r="I4806" s="153">
        <v>48</v>
      </c>
      <c r="J4806" s="148" t="s">
        <v>58</v>
      </c>
      <c r="K4806" s="153" t="s">
        <v>59</v>
      </c>
      <c r="L4806" s="153"/>
      <c r="M4806" s="153"/>
      <c r="N4806" s="153">
        <v>60</v>
      </c>
      <c r="O4806" s="155" t="s">
        <v>8586</v>
      </c>
      <c r="P4806" s="156" t="s">
        <v>2026</v>
      </c>
      <c r="Q4806" s="157" t="s">
        <v>8211</v>
      </c>
      <c r="R4806" s="158"/>
      <c r="S4806" s="159"/>
      <c r="T4806" s="159" t="s">
        <v>6983</v>
      </c>
      <c r="U4806" s="159" t="s">
        <v>8212</v>
      </c>
      <c r="V4806" s="154">
        <v>46111</v>
      </c>
      <c r="W4806" s="154">
        <v>46150</v>
      </c>
      <c r="X4806" s="154"/>
      <c r="Y4806" s="160"/>
      <c r="Z4806" s="160"/>
      <c r="AA4806" s="153"/>
      <c r="AB4806" s="153"/>
      <c r="AC4806" s="182" t="e">
        <f t="shared" si="152"/>
        <v>#DIV/0!</v>
      </c>
      <c r="AD4806" s="153" t="e">
        <f t="shared" si="153"/>
        <v>#DIV/0!</v>
      </c>
      <c r="AE4806" s="207"/>
      <c r="AF4806" s="153"/>
      <c r="AG4806" s="159"/>
      <c r="AH4806" s="153"/>
      <c r="AI4806" s="161"/>
      <c r="AJ4806" s="153"/>
      <c r="AK4806" s="153"/>
      <c r="AL4806" s="207"/>
      <c r="AM4806" s="207"/>
      <c r="AN4806" s="207"/>
      <c r="AO4806" s="207"/>
      <c r="AP4806" s="147" t="s">
        <v>54</v>
      </c>
      <c r="AQ4806" s="147"/>
      <c r="AR4806" s="147"/>
      <c r="AS4806" s="209" t="s">
        <v>68</v>
      </c>
      <c r="AT4806" s="223" t="str">
        <f>MONTH(B4806)&amp;"/"&amp;YEAR(B4806)</f>
        <v>3/2026</v>
      </c>
      <c r="AU4806" s="223">
        <f>WEEKNUM(B4806)-WEEKNUM(EOMONTH(B4806,-1)+1)+1</f>
        <v>1</v>
      </c>
      <c r="AV4806" s="209" t="str">
        <f>MONTH(R4806)&amp;"/"&amp;YEAR(R4806)</f>
        <v>1/1900</v>
      </c>
      <c r="AW4806" s="209" t="e">
        <f>WEEKNUM(R4806)-WEEKNUM(EOMONTH(R4806,-1)+1)+1</f>
        <v>#NUM!</v>
      </c>
      <c r="AX4806" s="209">
        <f>IF(BB4806="S",IF(Q4806="1. Aceitou o programa",R4806-B4806,0),0)</f>
        <v>0</v>
      </c>
      <c r="AY4806" s="209">
        <f>IF(BB4806="S",IF(AND(S4806&lt;&gt;"",R4806&lt;&gt;""),S4806-R4806,0),0)</f>
        <v>0</v>
      </c>
      <c r="AZ4806" s="209">
        <f>IF(BB4806="S",IF(Q4806="1. Aceitou o programa",IF(OR(X4806="Não se Aplica",X4806=""),IF(OR(W4806="Não se Aplica",W4806=""),0,W4806-V4806),AVERAGE(X4806-W4806,W4806-V4806)),0),0)</f>
        <v>0</v>
      </c>
      <c r="BA4806" s="209">
        <f>IF(BB4806="S",IF(AND(Q4806="1. Aceitou o programa",AH4806="Realizada"),IFERROR(IF(AG4806="",0,AG4806-R4806),0),0),0)</f>
        <v>0</v>
      </c>
      <c r="BB4806" s="209" t="str">
        <f>_xlfn.XLOOKUP(U4806,'Lista Suspensa'!$AA$20:$AA$23,'Lista Suspensa'!$AB$20:$AB$23,"N/A")</f>
        <v>S</v>
      </c>
    </row>
    <row r="4807" spans="1:54" ht="12" customHeight="1">
      <c r="A4807" s="151" t="s">
        <v>54</v>
      </c>
      <c r="B4807" s="152">
        <v>46083</v>
      </c>
      <c r="C4807" s="153" t="s">
        <v>55</v>
      </c>
      <c r="D4807" s="153" t="s">
        <v>56</v>
      </c>
      <c r="E4807" s="244">
        <v>94788592</v>
      </c>
      <c r="F4807" s="144" t="s">
        <v>8587</v>
      </c>
      <c r="G4807" s="230"/>
      <c r="H4807" s="154">
        <v>28474</v>
      </c>
      <c r="I4807" s="153">
        <v>48</v>
      </c>
      <c r="J4807" s="148" t="s">
        <v>58</v>
      </c>
      <c r="K4807" s="153" t="s">
        <v>59</v>
      </c>
      <c r="L4807" s="153"/>
      <c r="M4807" s="153"/>
      <c r="N4807" s="153">
        <v>380</v>
      </c>
      <c r="O4807" s="155" t="s">
        <v>8588</v>
      </c>
      <c r="P4807" s="156" t="s">
        <v>2026</v>
      </c>
      <c r="Q4807" s="157" t="s">
        <v>8211</v>
      </c>
      <c r="R4807" s="158"/>
      <c r="S4807" s="159"/>
      <c r="T4807" s="159" t="s">
        <v>6983</v>
      </c>
      <c r="U4807" s="159" t="s">
        <v>8212</v>
      </c>
      <c r="V4807" s="154">
        <v>46111</v>
      </c>
      <c r="W4807" s="154">
        <v>46150</v>
      </c>
      <c r="X4807" s="154"/>
      <c r="Y4807" s="160"/>
      <c r="Z4807" s="160"/>
      <c r="AA4807" s="153"/>
      <c r="AB4807" s="153"/>
      <c r="AC4807" s="182" t="e">
        <f t="shared" si="152"/>
        <v>#DIV/0!</v>
      </c>
      <c r="AD4807" s="153" t="e">
        <f t="shared" si="153"/>
        <v>#DIV/0!</v>
      </c>
      <c r="AE4807" s="207"/>
      <c r="AF4807" s="153"/>
      <c r="AG4807" s="159"/>
      <c r="AH4807" s="153"/>
      <c r="AI4807" s="161"/>
      <c r="AJ4807" s="153"/>
      <c r="AK4807" s="153"/>
      <c r="AL4807" s="207"/>
      <c r="AM4807" s="207"/>
      <c r="AN4807" s="207"/>
      <c r="AO4807" s="207"/>
      <c r="AP4807" s="147" t="s">
        <v>54</v>
      </c>
      <c r="AQ4807" s="147"/>
      <c r="AR4807" s="147"/>
      <c r="AS4807" s="209" t="s">
        <v>68</v>
      </c>
      <c r="AT4807" s="223" t="str">
        <f>MONTH(B4807)&amp;"/"&amp;YEAR(B4807)</f>
        <v>3/2026</v>
      </c>
      <c r="AU4807" s="223">
        <f>WEEKNUM(B4807)-WEEKNUM(EOMONTH(B4807,-1)+1)+1</f>
        <v>1</v>
      </c>
      <c r="AV4807" s="209" t="str">
        <f>MONTH(R4807)&amp;"/"&amp;YEAR(R4807)</f>
        <v>1/1900</v>
      </c>
      <c r="AW4807" s="209" t="e">
        <f>WEEKNUM(R4807)-WEEKNUM(EOMONTH(R4807,-1)+1)+1</f>
        <v>#NUM!</v>
      </c>
      <c r="AX4807" s="209">
        <f>IF(BB4807="S",IF(Q4807="1. Aceitou o programa",R4807-B4807,0),0)</f>
        <v>0</v>
      </c>
      <c r="AY4807" s="209">
        <f>IF(BB4807="S",IF(AND(S4807&lt;&gt;"",R4807&lt;&gt;""),S4807-R4807,0),0)</f>
        <v>0</v>
      </c>
      <c r="AZ4807" s="209">
        <f>IF(BB4807="S",IF(Q4807="1. Aceitou o programa",IF(OR(X4807="Não se Aplica",X4807=""),IF(OR(W4807="Não se Aplica",W4807=""),0,W4807-V4807),AVERAGE(X4807-W4807,W4807-V4807)),0),0)</f>
        <v>0</v>
      </c>
      <c r="BA4807" s="209">
        <f>IF(BB4807="S",IF(AND(Q4807="1. Aceitou o programa",AH4807="Realizada"),IFERROR(IF(AG4807="",0,AG4807-R4807),0),0),0)</f>
        <v>0</v>
      </c>
      <c r="BB4807" s="209" t="str">
        <f>_xlfn.XLOOKUP(U4807,'Lista Suspensa'!$AA$20:$AA$23,'Lista Suspensa'!$AB$20:$AB$23,"N/A")</f>
        <v>S</v>
      </c>
    </row>
    <row r="4808" spans="1:54" ht="12" customHeight="1">
      <c r="A4808" s="151" t="s">
        <v>54</v>
      </c>
      <c r="B4808" s="152">
        <v>46083</v>
      </c>
      <c r="C4808" s="153" t="s">
        <v>55</v>
      </c>
      <c r="D4808" s="153" t="s">
        <v>56</v>
      </c>
      <c r="E4808" s="244">
        <v>88200614</v>
      </c>
      <c r="F4808" s="144" t="s">
        <v>8589</v>
      </c>
      <c r="G4808" s="230"/>
      <c r="H4808" s="154">
        <v>28513</v>
      </c>
      <c r="I4808" s="153">
        <v>48</v>
      </c>
      <c r="J4808" s="148" t="s">
        <v>70</v>
      </c>
      <c r="K4808" s="153" t="s">
        <v>59</v>
      </c>
      <c r="L4808" s="153"/>
      <c r="M4808" s="153"/>
      <c r="N4808" s="153">
        <v>110</v>
      </c>
      <c r="O4808" s="155">
        <v>11992188875</v>
      </c>
      <c r="P4808" s="156" t="s">
        <v>60</v>
      </c>
      <c r="Q4808" s="157" t="s">
        <v>8211</v>
      </c>
      <c r="R4808" s="158"/>
      <c r="S4808" s="159"/>
      <c r="T4808" s="159" t="s">
        <v>6983</v>
      </c>
      <c r="U4808" s="159" t="s">
        <v>8212</v>
      </c>
      <c r="V4808" s="154">
        <v>46118</v>
      </c>
      <c r="W4808" s="154">
        <v>46150</v>
      </c>
      <c r="X4808" s="154"/>
      <c r="Y4808" s="160"/>
      <c r="Z4808" s="160"/>
      <c r="AA4808" s="153"/>
      <c r="AB4808" s="153"/>
      <c r="AC4808" s="182" t="e">
        <f t="shared" si="152"/>
        <v>#DIV/0!</v>
      </c>
      <c r="AD4808" s="153" t="e">
        <f t="shared" si="153"/>
        <v>#DIV/0!</v>
      </c>
      <c r="AE4808" s="207"/>
      <c r="AF4808" s="153"/>
      <c r="AG4808" s="159"/>
      <c r="AH4808" s="153"/>
      <c r="AI4808" s="161"/>
      <c r="AJ4808" s="153"/>
      <c r="AK4808" s="153"/>
      <c r="AL4808" s="207"/>
      <c r="AM4808" s="207"/>
      <c r="AN4808" s="207"/>
      <c r="AO4808" s="207"/>
      <c r="AP4808" s="147" t="s">
        <v>54</v>
      </c>
      <c r="AQ4808" s="147"/>
      <c r="AR4808" s="147"/>
      <c r="AS4808" s="209" t="s">
        <v>68</v>
      </c>
      <c r="AT4808" s="223" t="str">
        <f>MONTH(B4808)&amp;"/"&amp;YEAR(B4808)</f>
        <v>3/2026</v>
      </c>
      <c r="AU4808" s="223">
        <f>WEEKNUM(B4808)-WEEKNUM(EOMONTH(B4808,-1)+1)+1</f>
        <v>1</v>
      </c>
      <c r="AV4808" s="209" t="str">
        <f>MONTH(R4808)&amp;"/"&amp;YEAR(R4808)</f>
        <v>1/1900</v>
      </c>
      <c r="AW4808" s="209" t="e">
        <f>WEEKNUM(R4808)-WEEKNUM(EOMONTH(R4808,-1)+1)+1</f>
        <v>#NUM!</v>
      </c>
      <c r="AX4808" s="209">
        <f>IF(BB4808="S",IF(Q4808="1. Aceitou o programa",R4808-B4808,0),0)</f>
        <v>0</v>
      </c>
      <c r="AY4808" s="209">
        <f>IF(BB4808="S",IF(AND(S4808&lt;&gt;"",R4808&lt;&gt;""),S4808-R4808,0),0)</f>
        <v>0</v>
      </c>
      <c r="AZ4808" s="209">
        <f>IF(BB4808="S",IF(Q4808="1. Aceitou o programa",IF(OR(X4808="Não se Aplica",X4808=""),IF(OR(W4808="Não se Aplica",W4808=""),0,W4808-V4808),AVERAGE(X4808-W4808,W4808-V4808)),0),0)</f>
        <v>0</v>
      </c>
      <c r="BA4808" s="209">
        <f>IF(BB4808="S",IF(AND(Q4808="1. Aceitou o programa",AH4808="Realizada"),IFERROR(IF(AG4808="",0,AG4808-R4808),0),0),0)</f>
        <v>0</v>
      </c>
      <c r="BB4808" s="209" t="str">
        <f>_xlfn.XLOOKUP(U4808,'Lista Suspensa'!$AA$20:$AA$23,'Lista Suspensa'!$AB$20:$AB$23,"N/A")</f>
        <v>S</v>
      </c>
    </row>
    <row r="4809" spans="1:54" ht="12" customHeight="1">
      <c r="A4809" s="151" t="s">
        <v>54</v>
      </c>
      <c r="B4809" s="152">
        <v>46083</v>
      </c>
      <c r="C4809" s="153" t="s">
        <v>55</v>
      </c>
      <c r="D4809" s="153" t="s">
        <v>56</v>
      </c>
      <c r="E4809" s="244">
        <v>92607731</v>
      </c>
      <c r="F4809" s="144" t="s">
        <v>8590</v>
      </c>
      <c r="G4809" s="230"/>
      <c r="H4809" s="154">
        <v>28524</v>
      </c>
      <c r="I4809" s="153">
        <v>48</v>
      </c>
      <c r="J4809" s="148" t="s">
        <v>58</v>
      </c>
      <c r="K4809" s="153" t="s">
        <v>59</v>
      </c>
      <c r="L4809" s="153"/>
      <c r="M4809" s="153"/>
      <c r="N4809" s="153">
        <v>80</v>
      </c>
      <c r="O4809" s="155" t="s">
        <v>8591</v>
      </c>
      <c r="P4809" s="156" t="s">
        <v>2026</v>
      </c>
      <c r="Q4809" s="157" t="s">
        <v>8211</v>
      </c>
      <c r="R4809" s="158"/>
      <c r="S4809" s="159"/>
      <c r="T4809" s="159" t="s">
        <v>6983</v>
      </c>
      <c r="U4809" s="159" t="s">
        <v>8212</v>
      </c>
      <c r="V4809" s="154">
        <v>46111</v>
      </c>
      <c r="W4809" s="154">
        <v>46150</v>
      </c>
      <c r="X4809" s="154"/>
      <c r="Y4809" s="160"/>
      <c r="Z4809" s="160"/>
      <c r="AA4809" s="153"/>
      <c r="AB4809" s="153"/>
      <c r="AC4809" s="182" t="e">
        <f t="shared" si="152"/>
        <v>#DIV/0!</v>
      </c>
      <c r="AD4809" s="153" t="e">
        <f t="shared" si="153"/>
        <v>#DIV/0!</v>
      </c>
      <c r="AE4809" s="207"/>
      <c r="AF4809" s="153"/>
      <c r="AG4809" s="159"/>
      <c r="AH4809" s="153"/>
      <c r="AI4809" s="161"/>
      <c r="AJ4809" s="153"/>
      <c r="AK4809" s="153"/>
      <c r="AL4809" s="207"/>
      <c r="AM4809" s="207"/>
      <c r="AN4809" s="207"/>
      <c r="AO4809" s="207"/>
      <c r="AP4809" s="147" t="s">
        <v>54</v>
      </c>
      <c r="AQ4809" s="147"/>
      <c r="AR4809" s="147"/>
      <c r="AS4809" s="209" t="s">
        <v>68</v>
      </c>
      <c r="AT4809" s="223" t="str">
        <f>MONTH(B4809)&amp;"/"&amp;YEAR(B4809)</f>
        <v>3/2026</v>
      </c>
      <c r="AU4809" s="223">
        <f>WEEKNUM(B4809)-WEEKNUM(EOMONTH(B4809,-1)+1)+1</f>
        <v>1</v>
      </c>
      <c r="AV4809" s="209" t="str">
        <f>MONTH(R4809)&amp;"/"&amp;YEAR(R4809)</f>
        <v>1/1900</v>
      </c>
      <c r="AW4809" s="209" t="e">
        <f>WEEKNUM(R4809)-WEEKNUM(EOMONTH(R4809,-1)+1)+1</f>
        <v>#NUM!</v>
      </c>
      <c r="AX4809" s="209">
        <f>IF(BB4809="S",IF(Q4809="1. Aceitou o programa",R4809-B4809,0),0)</f>
        <v>0</v>
      </c>
      <c r="AY4809" s="209">
        <f>IF(BB4809="S",IF(AND(S4809&lt;&gt;"",R4809&lt;&gt;""),S4809-R4809,0),0)</f>
        <v>0</v>
      </c>
      <c r="AZ4809" s="209">
        <f>IF(BB4809="S",IF(Q4809="1. Aceitou o programa",IF(OR(X4809="Não se Aplica",X4809=""),IF(OR(W4809="Não se Aplica",W4809=""),0,W4809-V4809),AVERAGE(X4809-W4809,W4809-V4809)),0),0)</f>
        <v>0</v>
      </c>
      <c r="BA4809" s="209">
        <f>IF(BB4809="S",IF(AND(Q4809="1. Aceitou o programa",AH4809="Realizada"),IFERROR(IF(AG4809="",0,AG4809-R4809),0),0),0)</f>
        <v>0</v>
      </c>
      <c r="BB4809" s="209" t="str">
        <f>_xlfn.XLOOKUP(U4809,'Lista Suspensa'!$AA$20:$AA$23,'Lista Suspensa'!$AB$20:$AB$23,"N/A")</f>
        <v>S</v>
      </c>
    </row>
    <row r="4810" spans="1:54" ht="12" customHeight="1">
      <c r="A4810" s="151" t="s">
        <v>54</v>
      </c>
      <c r="B4810" s="152">
        <v>46083</v>
      </c>
      <c r="C4810" s="153" t="s">
        <v>55</v>
      </c>
      <c r="D4810" s="153" t="s">
        <v>56</v>
      </c>
      <c r="E4810" s="244">
        <v>94103426</v>
      </c>
      <c r="F4810" s="144" t="s">
        <v>8592</v>
      </c>
      <c r="G4810" s="230"/>
      <c r="H4810" s="154">
        <v>28585</v>
      </c>
      <c r="I4810" s="153">
        <v>48</v>
      </c>
      <c r="J4810" s="148" t="s">
        <v>70</v>
      </c>
      <c r="K4810" s="153" t="s">
        <v>59</v>
      </c>
      <c r="L4810" s="153"/>
      <c r="M4810" s="153"/>
      <c r="N4810" s="153">
        <v>110</v>
      </c>
      <c r="O4810" s="155" t="s">
        <v>8593</v>
      </c>
      <c r="P4810" s="156" t="s">
        <v>60</v>
      </c>
      <c r="Q4810" s="157" t="s">
        <v>8211</v>
      </c>
      <c r="R4810" s="158"/>
      <c r="S4810" s="159"/>
      <c r="T4810" s="159" t="s">
        <v>6983</v>
      </c>
      <c r="U4810" s="159" t="s">
        <v>8212</v>
      </c>
      <c r="V4810" s="154">
        <v>46126</v>
      </c>
      <c r="W4810" s="154">
        <v>46150</v>
      </c>
      <c r="X4810" s="154"/>
      <c r="Y4810" s="160"/>
      <c r="Z4810" s="160"/>
      <c r="AA4810" s="153"/>
      <c r="AB4810" s="153"/>
      <c r="AC4810" s="182" t="e">
        <f t="shared" si="152"/>
        <v>#DIV/0!</v>
      </c>
      <c r="AD4810" s="153" t="e">
        <f t="shared" si="153"/>
        <v>#DIV/0!</v>
      </c>
      <c r="AE4810" s="207"/>
      <c r="AF4810" s="153"/>
      <c r="AG4810" s="159"/>
      <c r="AH4810" s="153"/>
      <c r="AI4810" s="161"/>
      <c r="AJ4810" s="153"/>
      <c r="AK4810" s="153"/>
      <c r="AL4810" s="207"/>
      <c r="AM4810" s="207"/>
      <c r="AN4810" s="207"/>
      <c r="AO4810" s="207"/>
      <c r="AP4810" s="147" t="s">
        <v>54</v>
      </c>
      <c r="AQ4810" s="147"/>
      <c r="AR4810" s="147"/>
      <c r="AS4810" s="209" t="s">
        <v>68</v>
      </c>
      <c r="AT4810" s="223" t="str">
        <f>MONTH(B4810)&amp;"/"&amp;YEAR(B4810)</f>
        <v>3/2026</v>
      </c>
      <c r="AU4810" s="223">
        <f>WEEKNUM(B4810)-WEEKNUM(EOMONTH(B4810,-1)+1)+1</f>
        <v>1</v>
      </c>
      <c r="AV4810" s="209" t="str">
        <f>MONTH(R4810)&amp;"/"&amp;YEAR(R4810)</f>
        <v>1/1900</v>
      </c>
      <c r="AW4810" s="209" t="e">
        <f>WEEKNUM(R4810)-WEEKNUM(EOMONTH(R4810,-1)+1)+1</f>
        <v>#NUM!</v>
      </c>
      <c r="AX4810" s="209">
        <f>IF(BB4810="S",IF(Q4810="1. Aceitou o programa",R4810-B4810,0),0)</f>
        <v>0</v>
      </c>
      <c r="AY4810" s="209">
        <f>IF(BB4810="S",IF(AND(S4810&lt;&gt;"",R4810&lt;&gt;""),S4810-R4810,0),0)</f>
        <v>0</v>
      </c>
      <c r="AZ4810" s="209">
        <f>IF(BB4810="S",IF(Q4810="1. Aceitou o programa",IF(OR(X4810="Não se Aplica",X4810=""),IF(OR(W4810="Não se Aplica",W4810=""),0,W4810-V4810),AVERAGE(X4810-W4810,W4810-V4810)),0),0)</f>
        <v>0</v>
      </c>
      <c r="BA4810" s="209">
        <f>IF(BB4810="S",IF(AND(Q4810="1. Aceitou o programa",AH4810="Realizada"),IFERROR(IF(AG4810="",0,AG4810-R4810),0),0),0)</f>
        <v>0</v>
      </c>
      <c r="BB4810" s="209" t="str">
        <f>_xlfn.XLOOKUP(U4810,'Lista Suspensa'!$AA$20:$AA$23,'Lista Suspensa'!$AB$20:$AB$23,"N/A")</f>
        <v>S</v>
      </c>
    </row>
    <row r="4811" spans="1:54" ht="12" customHeight="1">
      <c r="A4811" s="151" t="s">
        <v>54</v>
      </c>
      <c r="B4811" s="152">
        <v>46083</v>
      </c>
      <c r="C4811" s="153" t="s">
        <v>55</v>
      </c>
      <c r="D4811" s="153" t="s">
        <v>56</v>
      </c>
      <c r="E4811" s="244">
        <v>94088132</v>
      </c>
      <c r="F4811" s="144" t="s">
        <v>8594</v>
      </c>
      <c r="G4811" s="230"/>
      <c r="H4811" s="154">
        <v>28628</v>
      </c>
      <c r="I4811" s="153">
        <v>48</v>
      </c>
      <c r="J4811" s="148" t="s">
        <v>70</v>
      </c>
      <c r="K4811" s="153" t="s">
        <v>59</v>
      </c>
      <c r="L4811" s="153"/>
      <c r="M4811" s="153"/>
      <c r="N4811" s="153">
        <v>60</v>
      </c>
      <c r="O4811" s="155">
        <v>11966614543</v>
      </c>
      <c r="P4811" s="156" t="s">
        <v>60</v>
      </c>
      <c r="Q4811" s="157" t="s">
        <v>8211</v>
      </c>
      <c r="R4811" s="158"/>
      <c r="S4811" s="159"/>
      <c r="T4811" s="159" t="s">
        <v>6983</v>
      </c>
      <c r="U4811" s="159" t="s">
        <v>8212</v>
      </c>
      <c r="V4811" s="154">
        <v>46125</v>
      </c>
      <c r="W4811" s="154">
        <v>46150</v>
      </c>
      <c r="X4811" s="154"/>
      <c r="Y4811" s="160"/>
      <c r="Z4811" s="160"/>
      <c r="AA4811" s="153"/>
      <c r="AB4811" s="153"/>
      <c r="AC4811" s="182" t="e">
        <f t="shared" si="152"/>
        <v>#DIV/0!</v>
      </c>
      <c r="AD4811" s="153" t="e">
        <f t="shared" si="153"/>
        <v>#DIV/0!</v>
      </c>
      <c r="AE4811" s="207"/>
      <c r="AF4811" s="153"/>
      <c r="AG4811" s="159"/>
      <c r="AH4811" s="153"/>
      <c r="AI4811" s="161"/>
      <c r="AJ4811" s="153"/>
      <c r="AK4811" s="153"/>
      <c r="AL4811" s="207"/>
      <c r="AM4811" s="207"/>
      <c r="AN4811" s="207"/>
      <c r="AO4811" s="207"/>
      <c r="AP4811" s="147" t="s">
        <v>54</v>
      </c>
      <c r="AQ4811" s="147"/>
      <c r="AR4811" s="147"/>
      <c r="AS4811" s="209" t="s">
        <v>68</v>
      </c>
      <c r="AT4811" s="223" t="str">
        <f>MONTH(B4811)&amp;"/"&amp;YEAR(B4811)</f>
        <v>3/2026</v>
      </c>
      <c r="AU4811" s="223">
        <f>WEEKNUM(B4811)-WEEKNUM(EOMONTH(B4811,-1)+1)+1</f>
        <v>1</v>
      </c>
      <c r="AV4811" s="209" t="str">
        <f>MONTH(R4811)&amp;"/"&amp;YEAR(R4811)</f>
        <v>1/1900</v>
      </c>
      <c r="AW4811" s="209" t="e">
        <f>WEEKNUM(R4811)-WEEKNUM(EOMONTH(R4811,-1)+1)+1</f>
        <v>#NUM!</v>
      </c>
      <c r="AX4811" s="209">
        <f>IF(BB4811="S",IF(Q4811="1. Aceitou o programa",R4811-B4811,0),0)</f>
        <v>0</v>
      </c>
      <c r="AY4811" s="209">
        <f>IF(BB4811="S",IF(AND(S4811&lt;&gt;"",R4811&lt;&gt;""),S4811-R4811,0),0)</f>
        <v>0</v>
      </c>
      <c r="AZ4811" s="209">
        <f>IF(BB4811="S",IF(Q4811="1. Aceitou o programa",IF(OR(X4811="Não se Aplica",X4811=""),IF(OR(W4811="Não se Aplica",W4811=""),0,W4811-V4811),AVERAGE(X4811-W4811,W4811-V4811)),0),0)</f>
        <v>0</v>
      </c>
      <c r="BA4811" s="209">
        <f>IF(BB4811="S",IF(AND(Q4811="1. Aceitou o programa",AH4811="Realizada"),IFERROR(IF(AG4811="",0,AG4811-R4811),0),0),0)</f>
        <v>0</v>
      </c>
      <c r="BB4811" s="209" t="str">
        <f>_xlfn.XLOOKUP(U4811,'Lista Suspensa'!$AA$20:$AA$23,'Lista Suspensa'!$AB$20:$AB$23,"N/A")</f>
        <v>S</v>
      </c>
    </row>
    <row r="4812" spans="1:54" ht="12" customHeight="1">
      <c r="A4812" s="151" t="s">
        <v>54</v>
      </c>
      <c r="B4812" s="152">
        <v>46083</v>
      </c>
      <c r="C4812" s="153" t="s">
        <v>55</v>
      </c>
      <c r="D4812" s="153" t="s">
        <v>56</v>
      </c>
      <c r="E4812" s="244">
        <v>92620555</v>
      </c>
      <c r="F4812" s="144" t="s">
        <v>8595</v>
      </c>
      <c r="G4812" s="230"/>
      <c r="H4812" s="154">
        <v>28715</v>
      </c>
      <c r="I4812" s="153">
        <v>47</v>
      </c>
      <c r="J4812" s="148" t="s">
        <v>70</v>
      </c>
      <c r="K4812" s="153" t="s">
        <v>59</v>
      </c>
      <c r="L4812" s="153"/>
      <c r="M4812" s="153"/>
      <c r="N4812" s="153">
        <v>60</v>
      </c>
      <c r="O4812" s="155">
        <v>11980513371</v>
      </c>
      <c r="P4812" s="156" t="s">
        <v>60</v>
      </c>
      <c r="Q4812" s="157" t="s">
        <v>8211</v>
      </c>
      <c r="R4812" s="158"/>
      <c r="S4812" s="159"/>
      <c r="T4812" s="159" t="s">
        <v>6983</v>
      </c>
      <c r="U4812" s="159" t="s">
        <v>8212</v>
      </c>
      <c r="V4812" s="154">
        <v>46125</v>
      </c>
      <c r="W4812" s="154">
        <v>46150</v>
      </c>
      <c r="X4812" s="154"/>
      <c r="Y4812" s="160"/>
      <c r="Z4812" s="160"/>
      <c r="AA4812" s="153"/>
      <c r="AB4812" s="153"/>
      <c r="AC4812" s="182" t="e">
        <f t="shared" si="152"/>
        <v>#DIV/0!</v>
      </c>
      <c r="AD4812" s="153" t="e">
        <f t="shared" si="153"/>
        <v>#DIV/0!</v>
      </c>
      <c r="AE4812" s="207"/>
      <c r="AF4812" s="153"/>
      <c r="AG4812" s="159"/>
      <c r="AH4812" s="153"/>
      <c r="AI4812" s="161"/>
      <c r="AJ4812" s="153"/>
      <c r="AK4812" s="153"/>
      <c r="AL4812" s="207"/>
      <c r="AM4812" s="207"/>
      <c r="AN4812" s="207"/>
      <c r="AO4812" s="207"/>
      <c r="AP4812" s="147" t="s">
        <v>54</v>
      </c>
      <c r="AQ4812" s="147"/>
      <c r="AR4812" s="147"/>
      <c r="AS4812" s="209" t="s">
        <v>68</v>
      </c>
      <c r="AT4812" s="223" t="str">
        <f>MONTH(B4812)&amp;"/"&amp;YEAR(B4812)</f>
        <v>3/2026</v>
      </c>
      <c r="AU4812" s="223">
        <f>WEEKNUM(B4812)-WEEKNUM(EOMONTH(B4812,-1)+1)+1</f>
        <v>1</v>
      </c>
      <c r="AV4812" s="209" t="str">
        <f>MONTH(R4812)&amp;"/"&amp;YEAR(R4812)</f>
        <v>1/1900</v>
      </c>
      <c r="AW4812" s="209" t="e">
        <f>WEEKNUM(R4812)-WEEKNUM(EOMONTH(R4812,-1)+1)+1</f>
        <v>#NUM!</v>
      </c>
      <c r="AX4812" s="209">
        <f>IF(BB4812="S",IF(Q4812="1. Aceitou o programa",R4812-B4812,0),0)</f>
        <v>0</v>
      </c>
      <c r="AY4812" s="209">
        <f>IF(BB4812="S",IF(AND(S4812&lt;&gt;"",R4812&lt;&gt;""),S4812-R4812,0),0)</f>
        <v>0</v>
      </c>
      <c r="AZ4812" s="209">
        <f>IF(BB4812="S",IF(Q4812="1. Aceitou o programa",IF(OR(X4812="Não se Aplica",X4812=""),IF(OR(W4812="Não se Aplica",W4812=""),0,W4812-V4812),AVERAGE(X4812-W4812,W4812-V4812)),0),0)</f>
        <v>0</v>
      </c>
      <c r="BA4812" s="209">
        <f>IF(BB4812="S",IF(AND(Q4812="1. Aceitou o programa",AH4812="Realizada"),IFERROR(IF(AG4812="",0,AG4812-R4812),0),0),0)</f>
        <v>0</v>
      </c>
      <c r="BB4812" s="209" t="str">
        <f>_xlfn.XLOOKUP(U4812,'Lista Suspensa'!$AA$20:$AA$23,'Lista Suspensa'!$AB$20:$AB$23,"N/A")</f>
        <v>S</v>
      </c>
    </row>
    <row r="4813" spans="1:54" ht="12" customHeight="1">
      <c r="A4813" s="151" t="s">
        <v>54</v>
      </c>
      <c r="B4813" s="152">
        <v>46083</v>
      </c>
      <c r="C4813" s="153" t="s">
        <v>55</v>
      </c>
      <c r="D4813" s="153" t="s">
        <v>56</v>
      </c>
      <c r="E4813" s="244">
        <v>86944008</v>
      </c>
      <c r="F4813" s="144" t="s">
        <v>8596</v>
      </c>
      <c r="G4813" s="230"/>
      <c r="H4813" s="154">
        <v>28738</v>
      </c>
      <c r="I4813" s="153">
        <v>47</v>
      </c>
      <c r="J4813" s="148" t="s">
        <v>58</v>
      </c>
      <c r="K4813" s="153" t="s">
        <v>59</v>
      </c>
      <c r="L4813" s="153"/>
      <c r="M4813" s="153"/>
      <c r="N4813" s="153">
        <v>80</v>
      </c>
      <c r="O4813" s="155" t="s">
        <v>8597</v>
      </c>
      <c r="P4813" s="156" t="s">
        <v>60</v>
      </c>
      <c r="Q4813" s="157" t="s">
        <v>8211</v>
      </c>
      <c r="R4813" s="158"/>
      <c r="S4813" s="159"/>
      <c r="T4813" s="159" t="s">
        <v>6983</v>
      </c>
      <c r="U4813" s="159" t="s">
        <v>8212</v>
      </c>
      <c r="V4813" s="154">
        <v>46114</v>
      </c>
      <c r="W4813" s="154">
        <v>46150</v>
      </c>
      <c r="X4813" s="154"/>
      <c r="Y4813" s="160"/>
      <c r="Z4813" s="160"/>
      <c r="AA4813" s="153"/>
      <c r="AB4813" s="153"/>
      <c r="AC4813" s="182" t="e">
        <f t="shared" si="152"/>
        <v>#DIV/0!</v>
      </c>
      <c r="AD4813" s="153" t="e">
        <f t="shared" si="153"/>
        <v>#DIV/0!</v>
      </c>
      <c r="AE4813" s="207"/>
      <c r="AF4813" s="153"/>
      <c r="AG4813" s="159"/>
      <c r="AH4813" s="153"/>
      <c r="AI4813" s="161"/>
      <c r="AJ4813" s="153"/>
      <c r="AK4813" s="153"/>
      <c r="AL4813" s="207"/>
      <c r="AM4813" s="207"/>
      <c r="AN4813" s="207"/>
      <c r="AO4813" s="207"/>
      <c r="AP4813" s="147" t="s">
        <v>54</v>
      </c>
      <c r="AQ4813" s="147"/>
      <c r="AR4813" s="147"/>
      <c r="AS4813" s="209" t="s">
        <v>68</v>
      </c>
      <c r="AT4813" s="223" t="str">
        <f>MONTH(B4813)&amp;"/"&amp;YEAR(B4813)</f>
        <v>3/2026</v>
      </c>
      <c r="AU4813" s="223">
        <f>WEEKNUM(B4813)-WEEKNUM(EOMONTH(B4813,-1)+1)+1</f>
        <v>1</v>
      </c>
      <c r="AV4813" s="209" t="str">
        <f>MONTH(R4813)&amp;"/"&amp;YEAR(R4813)</f>
        <v>1/1900</v>
      </c>
      <c r="AW4813" s="209" t="e">
        <f>WEEKNUM(R4813)-WEEKNUM(EOMONTH(R4813,-1)+1)+1</f>
        <v>#NUM!</v>
      </c>
      <c r="AX4813" s="209">
        <f>IF(BB4813="S",IF(Q4813="1. Aceitou o programa",R4813-B4813,0),0)</f>
        <v>0</v>
      </c>
      <c r="AY4813" s="209">
        <f>IF(BB4813="S",IF(AND(S4813&lt;&gt;"",R4813&lt;&gt;""),S4813-R4813,0),0)</f>
        <v>0</v>
      </c>
      <c r="AZ4813" s="209">
        <f>IF(BB4813="S",IF(Q4813="1. Aceitou o programa",IF(OR(X4813="Não se Aplica",X4813=""),IF(OR(W4813="Não se Aplica",W4813=""),0,W4813-V4813),AVERAGE(X4813-W4813,W4813-V4813)),0),0)</f>
        <v>0</v>
      </c>
      <c r="BA4813" s="209">
        <f>IF(BB4813="S",IF(AND(Q4813="1. Aceitou o programa",AH4813="Realizada"),IFERROR(IF(AG4813="",0,AG4813-R4813),0),0),0)</f>
        <v>0</v>
      </c>
      <c r="BB4813" s="209" t="str">
        <f>_xlfn.XLOOKUP(U4813,'Lista Suspensa'!$AA$20:$AA$23,'Lista Suspensa'!$AB$20:$AB$23,"N/A")</f>
        <v>S</v>
      </c>
    </row>
    <row r="4814" spans="1:54" ht="12" customHeight="1">
      <c r="A4814" s="151" t="s">
        <v>54</v>
      </c>
      <c r="B4814" s="152">
        <v>46083</v>
      </c>
      <c r="C4814" s="153" t="s">
        <v>55</v>
      </c>
      <c r="D4814" s="153" t="s">
        <v>56</v>
      </c>
      <c r="E4814" s="244">
        <v>804446679</v>
      </c>
      <c r="F4814" s="144" t="s">
        <v>8598</v>
      </c>
      <c r="G4814" s="230"/>
      <c r="H4814" s="154">
        <v>28966</v>
      </c>
      <c r="I4814" s="153">
        <v>47</v>
      </c>
      <c r="J4814" s="148" t="s">
        <v>70</v>
      </c>
      <c r="K4814" s="153" t="s">
        <v>59</v>
      </c>
      <c r="L4814" s="153"/>
      <c r="M4814" s="153"/>
      <c r="N4814" s="153">
        <v>100</v>
      </c>
      <c r="O4814" s="155" t="s">
        <v>8599</v>
      </c>
      <c r="P4814" s="156" t="s">
        <v>60</v>
      </c>
      <c r="Q4814" s="157" t="s">
        <v>8211</v>
      </c>
      <c r="R4814" s="158"/>
      <c r="S4814" s="159"/>
      <c r="T4814" s="159" t="s">
        <v>6983</v>
      </c>
      <c r="U4814" s="159" t="s">
        <v>8212</v>
      </c>
      <c r="V4814" s="154">
        <v>46126</v>
      </c>
      <c r="W4814" s="154">
        <v>46150</v>
      </c>
      <c r="X4814" s="154"/>
      <c r="Y4814" s="160"/>
      <c r="Z4814" s="160"/>
      <c r="AA4814" s="153"/>
      <c r="AB4814" s="153"/>
      <c r="AC4814" s="182" t="e">
        <f t="shared" si="152"/>
        <v>#DIV/0!</v>
      </c>
      <c r="AD4814" s="153" t="e">
        <f t="shared" si="153"/>
        <v>#DIV/0!</v>
      </c>
      <c r="AE4814" s="207"/>
      <c r="AF4814" s="153"/>
      <c r="AG4814" s="159"/>
      <c r="AH4814" s="153"/>
      <c r="AI4814" s="161"/>
      <c r="AJ4814" s="153"/>
      <c r="AK4814" s="153"/>
      <c r="AL4814" s="207"/>
      <c r="AM4814" s="207"/>
      <c r="AN4814" s="207"/>
      <c r="AO4814" s="207"/>
      <c r="AP4814" s="147" t="s">
        <v>54</v>
      </c>
      <c r="AQ4814" s="147"/>
      <c r="AR4814" s="147"/>
      <c r="AS4814" s="209" t="s">
        <v>68</v>
      </c>
      <c r="AT4814" s="223" t="str">
        <f>MONTH(B4814)&amp;"/"&amp;YEAR(B4814)</f>
        <v>3/2026</v>
      </c>
      <c r="AU4814" s="223">
        <f>WEEKNUM(B4814)-WEEKNUM(EOMONTH(B4814,-1)+1)+1</f>
        <v>1</v>
      </c>
      <c r="AV4814" s="209" t="str">
        <f>MONTH(R4814)&amp;"/"&amp;YEAR(R4814)</f>
        <v>1/1900</v>
      </c>
      <c r="AW4814" s="209" t="e">
        <f>WEEKNUM(R4814)-WEEKNUM(EOMONTH(R4814,-1)+1)+1</f>
        <v>#NUM!</v>
      </c>
      <c r="AX4814" s="209">
        <f>IF(BB4814="S",IF(Q4814="1. Aceitou o programa",R4814-B4814,0),0)</f>
        <v>0</v>
      </c>
      <c r="AY4814" s="209">
        <f>IF(BB4814="S",IF(AND(S4814&lt;&gt;"",R4814&lt;&gt;""),S4814-R4814,0),0)</f>
        <v>0</v>
      </c>
      <c r="AZ4814" s="209">
        <f>IF(BB4814="S",IF(Q4814="1. Aceitou o programa",IF(OR(X4814="Não se Aplica",X4814=""),IF(OR(W4814="Não se Aplica",W4814=""),0,W4814-V4814),AVERAGE(X4814-W4814,W4814-V4814)),0),0)</f>
        <v>0</v>
      </c>
      <c r="BA4814" s="209">
        <f>IF(BB4814="S",IF(AND(Q4814="1. Aceitou o programa",AH4814="Realizada"),IFERROR(IF(AG4814="",0,AG4814-R4814),0),0),0)</f>
        <v>0</v>
      </c>
      <c r="BB4814" s="209" t="str">
        <f>_xlfn.XLOOKUP(U4814,'Lista Suspensa'!$AA$20:$AA$23,'Lista Suspensa'!$AB$20:$AB$23,"N/A")</f>
        <v>S</v>
      </c>
    </row>
    <row r="4815" spans="1:54" ht="12" customHeight="1">
      <c r="A4815" s="151" t="s">
        <v>54</v>
      </c>
      <c r="B4815" s="152">
        <v>46083</v>
      </c>
      <c r="C4815" s="153" t="s">
        <v>55</v>
      </c>
      <c r="D4815" s="153" t="s">
        <v>56</v>
      </c>
      <c r="E4815" s="244">
        <v>88144761</v>
      </c>
      <c r="F4815" s="144" t="s">
        <v>8600</v>
      </c>
      <c r="G4815" s="230"/>
      <c r="H4815" s="154">
        <v>29020</v>
      </c>
      <c r="I4815" s="153">
        <v>46</v>
      </c>
      <c r="J4815" s="148" t="s">
        <v>70</v>
      </c>
      <c r="K4815" s="153" t="s">
        <v>59</v>
      </c>
      <c r="L4815" s="153"/>
      <c r="M4815" s="153"/>
      <c r="N4815" s="153">
        <v>110</v>
      </c>
      <c r="O4815" s="155">
        <v>11966387519</v>
      </c>
      <c r="P4815" s="156" t="s">
        <v>60</v>
      </c>
      <c r="Q4815" s="157" t="s">
        <v>8211</v>
      </c>
      <c r="R4815" s="158"/>
      <c r="S4815" s="159"/>
      <c r="T4815" s="159" t="s">
        <v>6983</v>
      </c>
      <c r="U4815" s="159" t="s">
        <v>8212</v>
      </c>
      <c r="V4815" s="154">
        <v>46118</v>
      </c>
      <c r="W4815" s="154">
        <v>46150</v>
      </c>
      <c r="X4815" s="154"/>
      <c r="Y4815" s="160"/>
      <c r="Z4815" s="160"/>
      <c r="AA4815" s="153"/>
      <c r="AB4815" s="153"/>
      <c r="AC4815" s="182" t="e">
        <f t="shared" si="152"/>
        <v>#DIV/0!</v>
      </c>
      <c r="AD4815" s="153" t="e">
        <f t="shared" si="153"/>
        <v>#DIV/0!</v>
      </c>
      <c r="AE4815" s="207"/>
      <c r="AF4815" s="153"/>
      <c r="AG4815" s="159"/>
      <c r="AH4815" s="153"/>
      <c r="AI4815" s="161"/>
      <c r="AJ4815" s="153"/>
      <c r="AK4815" s="153"/>
      <c r="AL4815" s="207"/>
      <c r="AM4815" s="207"/>
      <c r="AN4815" s="207"/>
      <c r="AO4815" s="207"/>
      <c r="AP4815" s="147" t="s">
        <v>54</v>
      </c>
      <c r="AQ4815" s="147"/>
      <c r="AR4815" s="147"/>
      <c r="AS4815" s="209" t="s">
        <v>68</v>
      </c>
      <c r="AT4815" s="223" t="str">
        <f>MONTH(B4815)&amp;"/"&amp;YEAR(B4815)</f>
        <v>3/2026</v>
      </c>
      <c r="AU4815" s="223">
        <f>WEEKNUM(B4815)-WEEKNUM(EOMONTH(B4815,-1)+1)+1</f>
        <v>1</v>
      </c>
      <c r="AV4815" s="209" t="str">
        <f>MONTH(R4815)&amp;"/"&amp;YEAR(R4815)</f>
        <v>1/1900</v>
      </c>
      <c r="AW4815" s="209" t="e">
        <f>WEEKNUM(R4815)-WEEKNUM(EOMONTH(R4815,-1)+1)+1</f>
        <v>#NUM!</v>
      </c>
      <c r="AX4815" s="209">
        <f>IF(BB4815="S",IF(Q4815="1. Aceitou o programa",R4815-B4815,0),0)</f>
        <v>0</v>
      </c>
      <c r="AY4815" s="209">
        <f>IF(BB4815="S",IF(AND(S4815&lt;&gt;"",R4815&lt;&gt;""),S4815-R4815,0),0)</f>
        <v>0</v>
      </c>
      <c r="AZ4815" s="209">
        <f>IF(BB4815="S",IF(Q4815="1. Aceitou o programa",IF(OR(X4815="Não se Aplica",X4815=""),IF(OR(W4815="Não se Aplica",W4815=""),0,W4815-V4815),AVERAGE(X4815-W4815,W4815-V4815)),0),0)</f>
        <v>0</v>
      </c>
      <c r="BA4815" s="209">
        <f>IF(BB4815="S",IF(AND(Q4815="1. Aceitou o programa",AH4815="Realizada"),IFERROR(IF(AG4815="",0,AG4815-R4815),0),0),0)</f>
        <v>0</v>
      </c>
      <c r="BB4815" s="209" t="str">
        <f>_xlfn.XLOOKUP(U4815,'Lista Suspensa'!$AA$20:$AA$23,'Lista Suspensa'!$AB$20:$AB$23,"N/A")</f>
        <v>S</v>
      </c>
    </row>
    <row r="4816" spans="1:54" ht="12" customHeight="1">
      <c r="A4816" s="151" t="s">
        <v>54</v>
      </c>
      <c r="B4816" s="152">
        <v>46083</v>
      </c>
      <c r="C4816" s="153" t="s">
        <v>55</v>
      </c>
      <c r="D4816" s="153" t="s">
        <v>56</v>
      </c>
      <c r="E4816" s="244">
        <v>89143669</v>
      </c>
      <c r="F4816" s="144" t="s">
        <v>8601</v>
      </c>
      <c r="G4816" s="230"/>
      <c r="H4816" s="154">
        <v>29056</v>
      </c>
      <c r="I4816" s="153">
        <v>46</v>
      </c>
      <c r="J4816" s="148" t="s">
        <v>70</v>
      </c>
      <c r="K4816" s="153" t="s">
        <v>59</v>
      </c>
      <c r="L4816" s="153"/>
      <c r="M4816" s="153"/>
      <c r="N4816" s="153">
        <v>60</v>
      </c>
      <c r="O4816" s="155" t="s">
        <v>8602</v>
      </c>
      <c r="P4816" s="156" t="s">
        <v>60</v>
      </c>
      <c r="Q4816" s="157" t="s">
        <v>8211</v>
      </c>
      <c r="R4816" s="158"/>
      <c r="S4816" s="159"/>
      <c r="T4816" s="159" t="s">
        <v>6983</v>
      </c>
      <c r="U4816" s="159" t="s">
        <v>8212</v>
      </c>
      <c r="V4816" s="154">
        <v>46118</v>
      </c>
      <c r="W4816" s="154">
        <v>46150</v>
      </c>
      <c r="X4816" s="154"/>
      <c r="Y4816" s="160"/>
      <c r="Z4816" s="160"/>
      <c r="AA4816" s="153"/>
      <c r="AB4816" s="153"/>
      <c r="AC4816" s="182" t="e">
        <f t="shared" si="152"/>
        <v>#DIV/0!</v>
      </c>
      <c r="AD4816" s="153" t="e">
        <f t="shared" si="153"/>
        <v>#DIV/0!</v>
      </c>
      <c r="AE4816" s="207"/>
      <c r="AF4816" s="153"/>
      <c r="AG4816" s="159"/>
      <c r="AH4816" s="153"/>
      <c r="AI4816" s="161"/>
      <c r="AJ4816" s="153"/>
      <c r="AK4816" s="153"/>
      <c r="AL4816" s="207"/>
      <c r="AM4816" s="207"/>
      <c r="AN4816" s="207"/>
      <c r="AO4816" s="207"/>
      <c r="AP4816" s="147" t="s">
        <v>54</v>
      </c>
      <c r="AQ4816" s="147"/>
      <c r="AR4816" s="147"/>
      <c r="AS4816" s="209" t="s">
        <v>68</v>
      </c>
      <c r="AT4816" s="223" t="str">
        <f>MONTH(B4816)&amp;"/"&amp;YEAR(B4816)</f>
        <v>3/2026</v>
      </c>
      <c r="AU4816" s="223">
        <f>WEEKNUM(B4816)-WEEKNUM(EOMONTH(B4816,-1)+1)+1</f>
        <v>1</v>
      </c>
      <c r="AV4816" s="209" t="str">
        <f>MONTH(R4816)&amp;"/"&amp;YEAR(R4816)</f>
        <v>1/1900</v>
      </c>
      <c r="AW4816" s="209" t="e">
        <f>WEEKNUM(R4816)-WEEKNUM(EOMONTH(R4816,-1)+1)+1</f>
        <v>#NUM!</v>
      </c>
      <c r="AX4816" s="209">
        <f>IF(BB4816="S",IF(Q4816="1. Aceitou o programa",R4816-B4816,0),0)</f>
        <v>0</v>
      </c>
      <c r="AY4816" s="209">
        <f>IF(BB4816="S",IF(AND(S4816&lt;&gt;"",R4816&lt;&gt;""),S4816-R4816,0),0)</f>
        <v>0</v>
      </c>
      <c r="AZ4816" s="209">
        <f>IF(BB4816="S",IF(Q4816="1. Aceitou o programa",IF(OR(X4816="Não se Aplica",X4816=""),IF(OR(W4816="Não se Aplica",W4816=""),0,W4816-V4816),AVERAGE(X4816-W4816,W4816-V4816)),0),0)</f>
        <v>0</v>
      </c>
      <c r="BA4816" s="209">
        <f>IF(BB4816="S",IF(AND(Q4816="1. Aceitou o programa",AH4816="Realizada"),IFERROR(IF(AG4816="",0,AG4816-R4816),0),0),0)</f>
        <v>0</v>
      </c>
      <c r="BB4816" s="209" t="str">
        <f>_xlfn.XLOOKUP(U4816,'Lista Suspensa'!$AA$20:$AA$23,'Lista Suspensa'!$AB$20:$AB$23,"N/A")</f>
        <v>S</v>
      </c>
    </row>
    <row r="4817" spans="1:54" ht="12" customHeight="1">
      <c r="A4817" s="151" t="s">
        <v>54</v>
      </c>
      <c r="B4817" s="152">
        <v>46083</v>
      </c>
      <c r="C4817" s="153" t="s">
        <v>55</v>
      </c>
      <c r="D4817" s="153" t="s">
        <v>56</v>
      </c>
      <c r="E4817" s="244">
        <v>87921741</v>
      </c>
      <c r="F4817" s="144" t="s">
        <v>8603</v>
      </c>
      <c r="G4817" s="230"/>
      <c r="H4817" s="154">
        <v>29080</v>
      </c>
      <c r="I4817" s="153">
        <v>46</v>
      </c>
      <c r="J4817" s="148" t="s">
        <v>58</v>
      </c>
      <c r="K4817" s="153" t="s">
        <v>59</v>
      </c>
      <c r="L4817" s="153"/>
      <c r="M4817" s="153"/>
      <c r="N4817" s="153">
        <v>60</v>
      </c>
      <c r="O4817" s="155" t="s">
        <v>8604</v>
      </c>
      <c r="P4817" s="156" t="s">
        <v>60</v>
      </c>
      <c r="Q4817" s="157" t="s">
        <v>8211</v>
      </c>
      <c r="R4817" s="158"/>
      <c r="S4817" s="159"/>
      <c r="T4817" s="159" t="s">
        <v>6983</v>
      </c>
      <c r="U4817" s="159" t="s">
        <v>8212</v>
      </c>
      <c r="V4817" s="154">
        <v>46118</v>
      </c>
      <c r="W4817" s="154">
        <v>46150</v>
      </c>
      <c r="X4817" s="154"/>
      <c r="Y4817" s="160"/>
      <c r="Z4817" s="160"/>
      <c r="AA4817" s="153"/>
      <c r="AB4817" s="153"/>
      <c r="AC4817" s="182" t="e">
        <f t="shared" si="152"/>
        <v>#DIV/0!</v>
      </c>
      <c r="AD4817" s="153" t="e">
        <f t="shared" si="153"/>
        <v>#DIV/0!</v>
      </c>
      <c r="AE4817" s="207"/>
      <c r="AF4817" s="153"/>
      <c r="AG4817" s="159"/>
      <c r="AH4817" s="153"/>
      <c r="AI4817" s="161"/>
      <c r="AJ4817" s="153"/>
      <c r="AK4817" s="153"/>
      <c r="AL4817" s="207"/>
      <c r="AM4817" s="207"/>
      <c r="AN4817" s="207"/>
      <c r="AO4817" s="207"/>
      <c r="AP4817" s="147" t="s">
        <v>54</v>
      </c>
      <c r="AQ4817" s="147"/>
      <c r="AR4817" s="147"/>
      <c r="AS4817" s="209" t="s">
        <v>68</v>
      </c>
      <c r="AT4817" s="223" t="str">
        <f>MONTH(B4817)&amp;"/"&amp;YEAR(B4817)</f>
        <v>3/2026</v>
      </c>
      <c r="AU4817" s="223">
        <f>WEEKNUM(B4817)-WEEKNUM(EOMONTH(B4817,-1)+1)+1</f>
        <v>1</v>
      </c>
      <c r="AV4817" s="209" t="str">
        <f>MONTH(R4817)&amp;"/"&amp;YEAR(R4817)</f>
        <v>1/1900</v>
      </c>
      <c r="AW4817" s="209" t="e">
        <f>WEEKNUM(R4817)-WEEKNUM(EOMONTH(R4817,-1)+1)+1</f>
        <v>#NUM!</v>
      </c>
      <c r="AX4817" s="209">
        <f>IF(BB4817="S",IF(Q4817="1. Aceitou o programa",R4817-B4817,0),0)</f>
        <v>0</v>
      </c>
      <c r="AY4817" s="209">
        <f>IF(BB4817="S",IF(AND(S4817&lt;&gt;"",R4817&lt;&gt;""),S4817-R4817,0),0)</f>
        <v>0</v>
      </c>
      <c r="AZ4817" s="209">
        <f>IF(BB4817="S",IF(Q4817="1. Aceitou o programa",IF(OR(X4817="Não se Aplica",X4817=""),IF(OR(W4817="Não se Aplica",W4817=""),0,W4817-V4817),AVERAGE(X4817-W4817,W4817-V4817)),0),0)</f>
        <v>0</v>
      </c>
      <c r="BA4817" s="209">
        <f>IF(BB4817="S",IF(AND(Q4817="1. Aceitou o programa",AH4817="Realizada"),IFERROR(IF(AG4817="",0,AG4817-R4817),0),0),0)</f>
        <v>0</v>
      </c>
      <c r="BB4817" s="209" t="str">
        <f>_xlfn.XLOOKUP(U4817,'Lista Suspensa'!$AA$20:$AA$23,'Lista Suspensa'!$AB$20:$AB$23,"N/A")</f>
        <v>S</v>
      </c>
    </row>
    <row r="4818" spans="1:54" ht="12" customHeight="1">
      <c r="A4818" s="151" t="s">
        <v>54</v>
      </c>
      <c r="B4818" s="152">
        <v>46083</v>
      </c>
      <c r="C4818" s="153" t="s">
        <v>55</v>
      </c>
      <c r="D4818" s="153" t="s">
        <v>56</v>
      </c>
      <c r="E4818" s="244">
        <v>451359240</v>
      </c>
      <c r="F4818" s="144" t="s">
        <v>8605</v>
      </c>
      <c r="G4818" s="230"/>
      <c r="H4818" s="154">
        <v>29137</v>
      </c>
      <c r="I4818" s="153">
        <v>46</v>
      </c>
      <c r="J4818" s="148" t="s">
        <v>70</v>
      </c>
      <c r="K4818" s="153" t="s">
        <v>59</v>
      </c>
      <c r="L4818" s="153"/>
      <c r="M4818" s="153"/>
      <c r="N4818" s="153">
        <v>600</v>
      </c>
      <c r="O4818" s="155" t="s">
        <v>8606</v>
      </c>
      <c r="P4818" s="156" t="s">
        <v>60</v>
      </c>
      <c r="Q4818" s="157" t="s">
        <v>8211</v>
      </c>
      <c r="R4818" s="158"/>
      <c r="S4818" s="159"/>
      <c r="T4818" s="159" t="s">
        <v>6983</v>
      </c>
      <c r="U4818" s="159" t="s">
        <v>8212</v>
      </c>
      <c r="V4818" s="154">
        <v>46126</v>
      </c>
      <c r="W4818" s="154">
        <v>46150</v>
      </c>
      <c r="X4818" s="154"/>
      <c r="Y4818" s="160"/>
      <c r="Z4818" s="160"/>
      <c r="AA4818" s="153"/>
      <c r="AB4818" s="153"/>
      <c r="AC4818" s="182" t="e">
        <f t="shared" si="152"/>
        <v>#DIV/0!</v>
      </c>
      <c r="AD4818" s="153" t="e">
        <f t="shared" si="153"/>
        <v>#DIV/0!</v>
      </c>
      <c r="AE4818" s="207"/>
      <c r="AF4818" s="153"/>
      <c r="AG4818" s="159"/>
      <c r="AH4818" s="153"/>
      <c r="AI4818" s="161"/>
      <c r="AJ4818" s="153"/>
      <c r="AK4818" s="153"/>
      <c r="AL4818" s="207"/>
      <c r="AM4818" s="207"/>
      <c r="AN4818" s="207"/>
      <c r="AO4818" s="207"/>
      <c r="AP4818" s="147" t="s">
        <v>54</v>
      </c>
      <c r="AQ4818" s="147"/>
      <c r="AR4818" s="147"/>
      <c r="AS4818" s="209" t="s">
        <v>68</v>
      </c>
      <c r="AT4818" s="223" t="str">
        <f>MONTH(B4818)&amp;"/"&amp;YEAR(B4818)</f>
        <v>3/2026</v>
      </c>
      <c r="AU4818" s="223">
        <f>WEEKNUM(B4818)-WEEKNUM(EOMONTH(B4818,-1)+1)+1</f>
        <v>1</v>
      </c>
      <c r="AV4818" s="209" t="str">
        <f>MONTH(R4818)&amp;"/"&amp;YEAR(R4818)</f>
        <v>1/1900</v>
      </c>
      <c r="AW4818" s="209" t="e">
        <f>WEEKNUM(R4818)-WEEKNUM(EOMONTH(R4818,-1)+1)+1</f>
        <v>#NUM!</v>
      </c>
      <c r="AX4818" s="209">
        <f>IF(BB4818="S",IF(Q4818="1. Aceitou o programa",R4818-B4818,0),0)</f>
        <v>0</v>
      </c>
      <c r="AY4818" s="209">
        <f>IF(BB4818="S",IF(AND(S4818&lt;&gt;"",R4818&lt;&gt;""),S4818-R4818,0),0)</f>
        <v>0</v>
      </c>
      <c r="AZ4818" s="209">
        <f>IF(BB4818="S",IF(Q4818="1. Aceitou o programa",IF(OR(X4818="Não se Aplica",X4818=""),IF(OR(W4818="Não se Aplica",W4818=""),0,W4818-V4818),AVERAGE(X4818-W4818,W4818-V4818)),0),0)</f>
        <v>0</v>
      </c>
      <c r="BA4818" s="209">
        <f>IF(BB4818="S",IF(AND(Q4818="1. Aceitou o programa",AH4818="Realizada"),IFERROR(IF(AG4818="",0,AG4818-R4818),0),0),0)</f>
        <v>0</v>
      </c>
      <c r="BB4818" s="209" t="str">
        <f>_xlfn.XLOOKUP(U4818,'Lista Suspensa'!$AA$20:$AA$23,'Lista Suspensa'!$AB$20:$AB$23,"N/A")</f>
        <v>S</v>
      </c>
    </row>
    <row r="4819" spans="1:54" ht="12" customHeight="1">
      <c r="A4819" s="151" t="s">
        <v>54</v>
      </c>
      <c r="B4819" s="152">
        <v>46083</v>
      </c>
      <c r="C4819" s="153" t="s">
        <v>55</v>
      </c>
      <c r="D4819" s="153" t="s">
        <v>56</v>
      </c>
      <c r="E4819" s="244">
        <v>89274785</v>
      </c>
      <c r="F4819" s="144" t="s">
        <v>8607</v>
      </c>
      <c r="G4819" s="230"/>
      <c r="H4819" s="154">
        <v>29173</v>
      </c>
      <c r="I4819" s="153">
        <v>46</v>
      </c>
      <c r="J4819" s="148" t="s">
        <v>58</v>
      </c>
      <c r="K4819" s="153" t="s">
        <v>59</v>
      </c>
      <c r="L4819" s="153"/>
      <c r="M4819" s="153"/>
      <c r="N4819" s="153">
        <v>110</v>
      </c>
      <c r="O4819" s="155" t="s">
        <v>8608</v>
      </c>
      <c r="P4819" s="156" t="s">
        <v>2026</v>
      </c>
      <c r="Q4819" s="157" t="s">
        <v>8211</v>
      </c>
      <c r="R4819" s="158"/>
      <c r="S4819" s="159"/>
      <c r="T4819" s="159" t="s">
        <v>6983</v>
      </c>
      <c r="U4819" s="159" t="s">
        <v>8212</v>
      </c>
      <c r="V4819" s="154">
        <v>46112</v>
      </c>
      <c r="W4819" s="154">
        <v>46150</v>
      </c>
      <c r="X4819" s="154"/>
      <c r="Y4819" s="160"/>
      <c r="Z4819" s="160"/>
      <c r="AA4819" s="153"/>
      <c r="AB4819" s="153"/>
      <c r="AC4819" s="182" t="e">
        <f t="shared" si="152"/>
        <v>#DIV/0!</v>
      </c>
      <c r="AD4819" s="153" t="e">
        <f t="shared" si="153"/>
        <v>#DIV/0!</v>
      </c>
      <c r="AE4819" s="207"/>
      <c r="AF4819" s="153"/>
      <c r="AG4819" s="159"/>
      <c r="AH4819" s="153"/>
      <c r="AI4819" s="161"/>
      <c r="AJ4819" s="153"/>
      <c r="AK4819" s="153"/>
      <c r="AL4819" s="207"/>
      <c r="AM4819" s="207"/>
      <c r="AN4819" s="207"/>
      <c r="AO4819" s="207"/>
      <c r="AP4819" s="147" t="s">
        <v>54</v>
      </c>
      <c r="AQ4819" s="147"/>
      <c r="AR4819" s="147"/>
      <c r="AS4819" s="209" t="s">
        <v>68</v>
      </c>
      <c r="AT4819" s="223" t="str">
        <f>MONTH(B4819)&amp;"/"&amp;YEAR(B4819)</f>
        <v>3/2026</v>
      </c>
      <c r="AU4819" s="223">
        <f>WEEKNUM(B4819)-WEEKNUM(EOMONTH(B4819,-1)+1)+1</f>
        <v>1</v>
      </c>
      <c r="AV4819" s="209" t="str">
        <f>MONTH(R4819)&amp;"/"&amp;YEAR(R4819)</f>
        <v>1/1900</v>
      </c>
      <c r="AW4819" s="209" t="e">
        <f>WEEKNUM(R4819)-WEEKNUM(EOMONTH(R4819,-1)+1)+1</f>
        <v>#NUM!</v>
      </c>
      <c r="AX4819" s="209">
        <f>IF(BB4819="S",IF(Q4819="1. Aceitou o programa",R4819-B4819,0),0)</f>
        <v>0</v>
      </c>
      <c r="AY4819" s="209">
        <f>IF(BB4819="S",IF(AND(S4819&lt;&gt;"",R4819&lt;&gt;""),S4819-R4819,0),0)</f>
        <v>0</v>
      </c>
      <c r="AZ4819" s="209">
        <f>IF(BB4819="S",IF(Q4819="1. Aceitou o programa",IF(OR(X4819="Não se Aplica",X4819=""),IF(OR(W4819="Não se Aplica",W4819=""),0,W4819-V4819),AVERAGE(X4819-W4819,W4819-V4819)),0),0)</f>
        <v>0</v>
      </c>
      <c r="BA4819" s="209">
        <f>IF(BB4819="S",IF(AND(Q4819="1. Aceitou o programa",AH4819="Realizada"),IFERROR(IF(AG4819="",0,AG4819-R4819),0),0),0)</f>
        <v>0</v>
      </c>
      <c r="BB4819" s="209" t="str">
        <f>_xlfn.XLOOKUP(U4819,'Lista Suspensa'!$AA$20:$AA$23,'Lista Suspensa'!$AB$20:$AB$23,"N/A")</f>
        <v>S</v>
      </c>
    </row>
    <row r="4820" spans="1:54" ht="12" customHeight="1">
      <c r="A4820" s="151" t="s">
        <v>54</v>
      </c>
      <c r="B4820" s="152">
        <v>46083</v>
      </c>
      <c r="C4820" s="153" t="s">
        <v>55</v>
      </c>
      <c r="D4820" s="153" t="s">
        <v>56</v>
      </c>
      <c r="E4820" s="244">
        <v>89527493</v>
      </c>
      <c r="F4820" s="144" t="s">
        <v>8609</v>
      </c>
      <c r="G4820" s="230"/>
      <c r="H4820" s="154">
        <v>29205</v>
      </c>
      <c r="I4820" s="153">
        <v>46</v>
      </c>
      <c r="J4820" s="148" t="s">
        <v>70</v>
      </c>
      <c r="K4820" s="153" t="s">
        <v>59</v>
      </c>
      <c r="L4820" s="153"/>
      <c r="M4820" s="153"/>
      <c r="N4820" s="153">
        <v>110</v>
      </c>
      <c r="O4820" s="155">
        <v>11970718286</v>
      </c>
      <c r="P4820" s="156" t="s">
        <v>60</v>
      </c>
      <c r="Q4820" s="157" t="s">
        <v>8211</v>
      </c>
      <c r="R4820" s="158"/>
      <c r="S4820" s="159"/>
      <c r="T4820" s="159" t="s">
        <v>6983</v>
      </c>
      <c r="U4820" s="159" t="s">
        <v>8212</v>
      </c>
      <c r="V4820" s="154">
        <v>46118</v>
      </c>
      <c r="W4820" s="154">
        <v>46150</v>
      </c>
      <c r="X4820" s="154"/>
      <c r="Y4820" s="160"/>
      <c r="Z4820" s="160"/>
      <c r="AA4820" s="153"/>
      <c r="AB4820" s="153"/>
      <c r="AC4820" s="182" t="e">
        <f t="shared" si="152"/>
        <v>#DIV/0!</v>
      </c>
      <c r="AD4820" s="153" t="e">
        <f t="shared" si="153"/>
        <v>#DIV/0!</v>
      </c>
      <c r="AE4820" s="207"/>
      <c r="AF4820" s="153"/>
      <c r="AG4820" s="159"/>
      <c r="AH4820" s="153"/>
      <c r="AI4820" s="161"/>
      <c r="AJ4820" s="153"/>
      <c r="AK4820" s="153"/>
      <c r="AL4820" s="207"/>
      <c r="AM4820" s="207"/>
      <c r="AN4820" s="207"/>
      <c r="AO4820" s="207"/>
      <c r="AP4820" s="147" t="s">
        <v>54</v>
      </c>
      <c r="AQ4820" s="147"/>
      <c r="AR4820" s="147"/>
      <c r="AS4820" s="209" t="s">
        <v>68</v>
      </c>
      <c r="AT4820" s="223" t="str">
        <f>MONTH(B4820)&amp;"/"&amp;YEAR(B4820)</f>
        <v>3/2026</v>
      </c>
      <c r="AU4820" s="223">
        <f>WEEKNUM(B4820)-WEEKNUM(EOMONTH(B4820,-1)+1)+1</f>
        <v>1</v>
      </c>
      <c r="AV4820" s="209" t="str">
        <f>MONTH(R4820)&amp;"/"&amp;YEAR(R4820)</f>
        <v>1/1900</v>
      </c>
      <c r="AW4820" s="209" t="e">
        <f>WEEKNUM(R4820)-WEEKNUM(EOMONTH(R4820,-1)+1)+1</f>
        <v>#NUM!</v>
      </c>
      <c r="AX4820" s="209">
        <f>IF(BB4820="S",IF(Q4820="1. Aceitou o programa",R4820-B4820,0),0)</f>
        <v>0</v>
      </c>
      <c r="AY4820" s="209">
        <f>IF(BB4820="S",IF(AND(S4820&lt;&gt;"",R4820&lt;&gt;""),S4820-R4820,0),0)</f>
        <v>0</v>
      </c>
      <c r="AZ4820" s="209">
        <f>IF(BB4820="S",IF(Q4820="1. Aceitou o programa",IF(OR(X4820="Não se Aplica",X4820=""),IF(OR(W4820="Não se Aplica",W4820=""),0,W4820-V4820),AVERAGE(X4820-W4820,W4820-V4820)),0),0)</f>
        <v>0</v>
      </c>
      <c r="BA4820" s="209">
        <f>IF(BB4820="S",IF(AND(Q4820="1. Aceitou o programa",AH4820="Realizada"),IFERROR(IF(AG4820="",0,AG4820-R4820),0),0),0)</f>
        <v>0</v>
      </c>
      <c r="BB4820" s="209" t="str">
        <f>_xlfn.XLOOKUP(U4820,'Lista Suspensa'!$AA$20:$AA$23,'Lista Suspensa'!$AB$20:$AB$23,"N/A")</f>
        <v>S</v>
      </c>
    </row>
    <row r="4821" spans="1:54" ht="12" customHeight="1">
      <c r="A4821" s="151" t="s">
        <v>54</v>
      </c>
      <c r="B4821" s="152">
        <v>46083</v>
      </c>
      <c r="C4821" s="153" t="s">
        <v>55</v>
      </c>
      <c r="D4821" s="153" t="s">
        <v>56</v>
      </c>
      <c r="E4821" s="244">
        <v>94336506</v>
      </c>
      <c r="F4821" s="144" t="s">
        <v>8610</v>
      </c>
      <c r="G4821" s="230"/>
      <c r="H4821" s="154">
        <v>29225</v>
      </c>
      <c r="I4821" s="153">
        <v>46</v>
      </c>
      <c r="J4821" s="148" t="s">
        <v>70</v>
      </c>
      <c r="K4821" s="153" t="s">
        <v>59</v>
      </c>
      <c r="L4821" s="153"/>
      <c r="M4821" s="153"/>
      <c r="N4821" s="153">
        <v>60</v>
      </c>
      <c r="O4821" s="155" t="s">
        <v>8611</v>
      </c>
      <c r="P4821" s="156" t="s">
        <v>2026</v>
      </c>
      <c r="Q4821" s="157" t="s">
        <v>8211</v>
      </c>
      <c r="R4821" s="158"/>
      <c r="S4821" s="159"/>
      <c r="T4821" s="159" t="s">
        <v>6983</v>
      </c>
      <c r="U4821" s="159" t="s">
        <v>8212</v>
      </c>
      <c r="V4821" s="154">
        <v>46111</v>
      </c>
      <c r="W4821" s="154">
        <v>46150</v>
      </c>
      <c r="X4821" s="154"/>
      <c r="Y4821" s="160"/>
      <c r="Z4821" s="160"/>
      <c r="AA4821" s="153"/>
      <c r="AB4821" s="153"/>
      <c r="AC4821" s="182" t="e">
        <f t="shared" si="152"/>
        <v>#DIV/0!</v>
      </c>
      <c r="AD4821" s="153" t="e">
        <f t="shared" si="153"/>
        <v>#DIV/0!</v>
      </c>
      <c r="AE4821" s="207"/>
      <c r="AF4821" s="153"/>
      <c r="AG4821" s="159"/>
      <c r="AH4821" s="153"/>
      <c r="AI4821" s="161"/>
      <c r="AJ4821" s="153"/>
      <c r="AK4821" s="153"/>
      <c r="AL4821" s="207"/>
      <c r="AM4821" s="207"/>
      <c r="AN4821" s="207"/>
      <c r="AO4821" s="207"/>
      <c r="AP4821" s="147" t="s">
        <v>54</v>
      </c>
      <c r="AQ4821" s="147"/>
      <c r="AR4821" s="147"/>
      <c r="AS4821" s="209" t="s">
        <v>68</v>
      </c>
      <c r="AT4821" s="223" t="str">
        <f>MONTH(B4821)&amp;"/"&amp;YEAR(B4821)</f>
        <v>3/2026</v>
      </c>
      <c r="AU4821" s="223">
        <f>WEEKNUM(B4821)-WEEKNUM(EOMONTH(B4821,-1)+1)+1</f>
        <v>1</v>
      </c>
      <c r="AV4821" s="209" t="str">
        <f>MONTH(R4821)&amp;"/"&amp;YEAR(R4821)</f>
        <v>1/1900</v>
      </c>
      <c r="AW4821" s="209" t="e">
        <f>WEEKNUM(R4821)-WEEKNUM(EOMONTH(R4821,-1)+1)+1</f>
        <v>#NUM!</v>
      </c>
      <c r="AX4821" s="209">
        <f>IF(BB4821="S",IF(Q4821="1. Aceitou o programa",R4821-B4821,0),0)</f>
        <v>0</v>
      </c>
      <c r="AY4821" s="209">
        <f>IF(BB4821="S",IF(AND(S4821&lt;&gt;"",R4821&lt;&gt;""),S4821-R4821,0),0)</f>
        <v>0</v>
      </c>
      <c r="AZ4821" s="209">
        <f>IF(BB4821="S",IF(Q4821="1. Aceitou o programa",IF(OR(X4821="Não se Aplica",X4821=""),IF(OR(W4821="Não se Aplica",W4821=""),0,W4821-V4821),AVERAGE(X4821-W4821,W4821-V4821)),0),0)</f>
        <v>0</v>
      </c>
      <c r="BA4821" s="209">
        <f>IF(BB4821="S",IF(AND(Q4821="1. Aceitou o programa",AH4821="Realizada"),IFERROR(IF(AG4821="",0,AG4821-R4821),0),0),0)</f>
        <v>0</v>
      </c>
      <c r="BB4821" s="209" t="str">
        <f>_xlfn.XLOOKUP(U4821,'Lista Suspensa'!$AA$20:$AA$23,'Lista Suspensa'!$AB$20:$AB$23,"N/A")</f>
        <v>S</v>
      </c>
    </row>
    <row r="4822" spans="1:54" ht="12" customHeight="1">
      <c r="A4822" s="151" t="s">
        <v>54</v>
      </c>
      <c r="B4822" s="152">
        <v>46083</v>
      </c>
      <c r="C4822" s="153" t="s">
        <v>55</v>
      </c>
      <c r="D4822" s="153" t="s">
        <v>56</v>
      </c>
      <c r="E4822" s="244">
        <v>87899607</v>
      </c>
      <c r="F4822" s="144" t="s">
        <v>8612</v>
      </c>
      <c r="G4822" s="230"/>
      <c r="H4822" s="154">
        <v>29228</v>
      </c>
      <c r="I4822" s="153">
        <v>46</v>
      </c>
      <c r="J4822" s="148" t="s">
        <v>70</v>
      </c>
      <c r="K4822" s="153" t="s">
        <v>59</v>
      </c>
      <c r="L4822" s="153"/>
      <c r="M4822" s="153"/>
      <c r="N4822" s="153">
        <v>60</v>
      </c>
      <c r="O4822" s="155" t="s">
        <v>8613</v>
      </c>
      <c r="P4822" s="156" t="s">
        <v>60</v>
      </c>
      <c r="Q4822" s="157" t="s">
        <v>8211</v>
      </c>
      <c r="R4822" s="158"/>
      <c r="S4822" s="159"/>
      <c r="T4822" s="159" t="s">
        <v>6983</v>
      </c>
      <c r="U4822" s="159" t="s">
        <v>8212</v>
      </c>
      <c r="V4822" s="154">
        <v>46118</v>
      </c>
      <c r="W4822" s="154">
        <v>46150</v>
      </c>
      <c r="X4822" s="154"/>
      <c r="Y4822" s="160"/>
      <c r="Z4822" s="160"/>
      <c r="AA4822" s="153"/>
      <c r="AB4822" s="153"/>
      <c r="AC4822" s="182" t="e">
        <f t="shared" si="152"/>
        <v>#DIV/0!</v>
      </c>
      <c r="AD4822" s="153" t="e">
        <f t="shared" si="153"/>
        <v>#DIV/0!</v>
      </c>
      <c r="AE4822" s="207"/>
      <c r="AF4822" s="153"/>
      <c r="AG4822" s="159"/>
      <c r="AH4822" s="153"/>
      <c r="AI4822" s="161"/>
      <c r="AJ4822" s="153"/>
      <c r="AK4822" s="153"/>
      <c r="AL4822" s="207" t="s">
        <v>85</v>
      </c>
      <c r="AM4822" s="207" t="s">
        <v>86</v>
      </c>
      <c r="AN4822" s="207"/>
      <c r="AO4822" s="207"/>
      <c r="AP4822" s="147" t="s">
        <v>54</v>
      </c>
      <c r="AQ4822" s="147"/>
      <c r="AR4822" s="147"/>
      <c r="AS4822" s="209" t="s">
        <v>68</v>
      </c>
      <c r="AT4822" s="223" t="str">
        <f>MONTH(B4822)&amp;"/"&amp;YEAR(B4822)</f>
        <v>3/2026</v>
      </c>
      <c r="AU4822" s="223">
        <f>WEEKNUM(B4822)-WEEKNUM(EOMONTH(B4822,-1)+1)+1</f>
        <v>1</v>
      </c>
      <c r="AV4822" s="209" t="str">
        <f>MONTH(R4822)&amp;"/"&amp;YEAR(R4822)</f>
        <v>1/1900</v>
      </c>
      <c r="AW4822" s="209" t="e">
        <f>WEEKNUM(R4822)-WEEKNUM(EOMONTH(R4822,-1)+1)+1</f>
        <v>#NUM!</v>
      </c>
      <c r="AX4822" s="209">
        <f>IF(BB4822="S",IF(Q4822="1. Aceitou o programa",R4822-B4822,0),0)</f>
        <v>0</v>
      </c>
      <c r="AY4822" s="209">
        <f>IF(BB4822="S",IF(AND(S4822&lt;&gt;"",R4822&lt;&gt;""),S4822-R4822,0),0)</f>
        <v>0</v>
      </c>
      <c r="AZ4822" s="209">
        <f>IF(BB4822="S",IF(Q4822="1. Aceitou o programa",IF(OR(X4822="Não se Aplica",X4822=""),IF(OR(W4822="Não se Aplica",W4822=""),0,W4822-V4822),AVERAGE(X4822-W4822,W4822-V4822)),0),0)</f>
        <v>0</v>
      </c>
      <c r="BA4822" s="209">
        <f>IF(BB4822="S",IF(AND(Q4822="1. Aceitou o programa",AH4822="Realizada"),IFERROR(IF(AG4822="",0,AG4822-R4822),0),0),0)</f>
        <v>0</v>
      </c>
      <c r="BB4822" s="209" t="str">
        <f>_xlfn.XLOOKUP(U4822,'Lista Suspensa'!$AA$20:$AA$23,'Lista Suspensa'!$AB$20:$AB$23,"N/A")</f>
        <v>S</v>
      </c>
    </row>
    <row r="4823" spans="1:54" ht="12" customHeight="1">
      <c r="A4823" s="151" t="s">
        <v>54</v>
      </c>
      <c r="B4823" s="152">
        <v>46083</v>
      </c>
      <c r="C4823" s="153" t="s">
        <v>55</v>
      </c>
      <c r="D4823" s="153" t="s">
        <v>56</v>
      </c>
      <c r="E4823" s="244">
        <v>89339147</v>
      </c>
      <c r="F4823" s="144" t="s">
        <v>8614</v>
      </c>
      <c r="G4823" s="230"/>
      <c r="H4823" s="154">
        <v>29229</v>
      </c>
      <c r="I4823" s="153">
        <v>46</v>
      </c>
      <c r="J4823" s="148" t="s">
        <v>70</v>
      </c>
      <c r="K4823" s="153" t="s">
        <v>59</v>
      </c>
      <c r="L4823" s="153"/>
      <c r="M4823" s="153"/>
      <c r="N4823" s="153">
        <v>60</v>
      </c>
      <c r="O4823" s="155" t="s">
        <v>8615</v>
      </c>
      <c r="P4823" s="156" t="s">
        <v>60</v>
      </c>
      <c r="Q4823" s="157" t="s">
        <v>8211</v>
      </c>
      <c r="R4823" s="158"/>
      <c r="S4823" s="159"/>
      <c r="T4823" s="159" t="s">
        <v>6983</v>
      </c>
      <c r="U4823" s="159" t="s">
        <v>8212</v>
      </c>
      <c r="V4823" s="154">
        <v>46118</v>
      </c>
      <c r="W4823" s="154">
        <v>46150</v>
      </c>
      <c r="X4823" s="154"/>
      <c r="Y4823" s="160"/>
      <c r="Z4823" s="160"/>
      <c r="AA4823" s="153"/>
      <c r="AB4823" s="153"/>
      <c r="AC4823" s="182" t="e">
        <f t="shared" si="152"/>
        <v>#DIV/0!</v>
      </c>
      <c r="AD4823" s="153" t="e">
        <f t="shared" si="153"/>
        <v>#DIV/0!</v>
      </c>
      <c r="AE4823" s="207"/>
      <c r="AF4823" s="153"/>
      <c r="AG4823" s="159"/>
      <c r="AH4823" s="153"/>
      <c r="AI4823" s="161"/>
      <c r="AJ4823" s="153"/>
      <c r="AK4823" s="153"/>
      <c r="AL4823" s="207"/>
      <c r="AM4823" s="207"/>
      <c r="AN4823" s="207"/>
      <c r="AO4823" s="207"/>
      <c r="AP4823" s="147" t="s">
        <v>54</v>
      </c>
      <c r="AQ4823" s="147"/>
      <c r="AR4823" s="147"/>
      <c r="AS4823" s="209" t="s">
        <v>68</v>
      </c>
      <c r="AT4823" s="223" t="str">
        <f>MONTH(B4823)&amp;"/"&amp;YEAR(B4823)</f>
        <v>3/2026</v>
      </c>
      <c r="AU4823" s="223">
        <f>WEEKNUM(B4823)-WEEKNUM(EOMONTH(B4823,-1)+1)+1</f>
        <v>1</v>
      </c>
      <c r="AV4823" s="209" t="str">
        <f>MONTH(R4823)&amp;"/"&amp;YEAR(R4823)</f>
        <v>1/1900</v>
      </c>
      <c r="AW4823" s="209" t="e">
        <f>WEEKNUM(R4823)-WEEKNUM(EOMONTH(R4823,-1)+1)+1</f>
        <v>#NUM!</v>
      </c>
      <c r="AX4823" s="209">
        <f>IF(BB4823="S",IF(Q4823="1. Aceitou o programa",R4823-B4823,0),0)</f>
        <v>0</v>
      </c>
      <c r="AY4823" s="209">
        <f>IF(BB4823="S",IF(AND(S4823&lt;&gt;"",R4823&lt;&gt;""),S4823-R4823,0),0)</f>
        <v>0</v>
      </c>
      <c r="AZ4823" s="209">
        <f>IF(BB4823="S",IF(Q4823="1. Aceitou o programa",IF(OR(X4823="Não se Aplica",X4823=""),IF(OR(W4823="Não se Aplica",W4823=""),0,W4823-V4823),AVERAGE(X4823-W4823,W4823-V4823)),0),0)</f>
        <v>0</v>
      </c>
      <c r="BA4823" s="209">
        <f>IF(BB4823="S",IF(AND(Q4823="1. Aceitou o programa",AH4823="Realizada"),IFERROR(IF(AG4823="",0,AG4823-R4823),0),0),0)</f>
        <v>0</v>
      </c>
      <c r="BB4823" s="209" t="str">
        <f>_xlfn.XLOOKUP(U4823,'Lista Suspensa'!$AA$20:$AA$23,'Lista Suspensa'!$AB$20:$AB$23,"N/A")</f>
        <v>S</v>
      </c>
    </row>
    <row r="4824" spans="1:54" ht="12" customHeight="1">
      <c r="A4824" s="151" t="s">
        <v>54</v>
      </c>
      <c r="B4824" s="152">
        <v>46083</v>
      </c>
      <c r="C4824" s="153" t="s">
        <v>55</v>
      </c>
      <c r="D4824" s="153" t="s">
        <v>56</v>
      </c>
      <c r="E4824" s="244">
        <v>87963214</v>
      </c>
      <c r="F4824" s="144" t="s">
        <v>8616</v>
      </c>
      <c r="G4824" s="230"/>
      <c r="H4824" s="154">
        <v>29262</v>
      </c>
      <c r="I4824" s="153">
        <v>46</v>
      </c>
      <c r="J4824" s="148" t="s">
        <v>58</v>
      </c>
      <c r="K4824" s="153" t="s">
        <v>59</v>
      </c>
      <c r="L4824" s="153"/>
      <c r="M4824" s="153"/>
      <c r="N4824" s="153">
        <v>60</v>
      </c>
      <c r="O4824" s="155" t="s">
        <v>8617</v>
      </c>
      <c r="P4824" s="156" t="s">
        <v>60</v>
      </c>
      <c r="Q4824" s="157" t="s">
        <v>8211</v>
      </c>
      <c r="R4824" s="158"/>
      <c r="S4824" s="159"/>
      <c r="T4824" s="159" t="s">
        <v>6983</v>
      </c>
      <c r="U4824" s="159" t="s">
        <v>8212</v>
      </c>
      <c r="V4824" s="154">
        <v>46118</v>
      </c>
      <c r="W4824" s="154">
        <v>46150</v>
      </c>
      <c r="X4824" s="154"/>
      <c r="Y4824" s="160"/>
      <c r="Z4824" s="160"/>
      <c r="AA4824" s="153"/>
      <c r="AB4824" s="153"/>
      <c r="AC4824" s="182" t="e">
        <f t="shared" si="152"/>
        <v>#DIV/0!</v>
      </c>
      <c r="AD4824" s="153" t="e">
        <f t="shared" si="153"/>
        <v>#DIV/0!</v>
      </c>
      <c r="AE4824" s="207"/>
      <c r="AF4824" s="153"/>
      <c r="AG4824" s="159"/>
      <c r="AH4824" s="153"/>
      <c r="AI4824" s="161"/>
      <c r="AJ4824" s="153"/>
      <c r="AK4824" s="153"/>
      <c r="AL4824" s="207"/>
      <c r="AM4824" s="207"/>
      <c r="AN4824" s="207"/>
      <c r="AO4824" s="207"/>
      <c r="AP4824" s="147" t="s">
        <v>54</v>
      </c>
      <c r="AQ4824" s="147"/>
      <c r="AR4824" s="147"/>
      <c r="AS4824" s="209" t="s">
        <v>68</v>
      </c>
      <c r="AT4824" s="223" t="str">
        <f>MONTH(B4824)&amp;"/"&amp;YEAR(B4824)</f>
        <v>3/2026</v>
      </c>
      <c r="AU4824" s="223">
        <f>WEEKNUM(B4824)-WEEKNUM(EOMONTH(B4824,-1)+1)+1</f>
        <v>1</v>
      </c>
      <c r="AV4824" s="209" t="str">
        <f>MONTH(R4824)&amp;"/"&amp;YEAR(R4824)</f>
        <v>1/1900</v>
      </c>
      <c r="AW4824" s="209" t="e">
        <f>WEEKNUM(R4824)-WEEKNUM(EOMONTH(R4824,-1)+1)+1</f>
        <v>#NUM!</v>
      </c>
      <c r="AX4824" s="209">
        <f>IF(BB4824="S",IF(Q4824="1. Aceitou o programa",R4824-B4824,0),0)</f>
        <v>0</v>
      </c>
      <c r="AY4824" s="209">
        <f>IF(BB4824="S",IF(AND(S4824&lt;&gt;"",R4824&lt;&gt;""),S4824-R4824,0),0)</f>
        <v>0</v>
      </c>
      <c r="AZ4824" s="209">
        <f>IF(BB4824="S",IF(Q4824="1. Aceitou o programa",IF(OR(X4824="Não se Aplica",X4824=""),IF(OR(W4824="Não se Aplica",W4824=""),0,W4824-V4824),AVERAGE(X4824-W4824,W4824-V4824)),0),0)</f>
        <v>0</v>
      </c>
      <c r="BA4824" s="209">
        <f>IF(BB4824="S",IF(AND(Q4824="1. Aceitou o programa",AH4824="Realizada"),IFERROR(IF(AG4824="",0,AG4824-R4824),0),0),0)</f>
        <v>0</v>
      </c>
      <c r="BB4824" s="209" t="str">
        <f>_xlfn.XLOOKUP(U4824,'Lista Suspensa'!$AA$20:$AA$23,'Lista Suspensa'!$AB$20:$AB$23,"N/A")</f>
        <v>S</v>
      </c>
    </row>
    <row r="4825" spans="1:54" ht="12" customHeight="1">
      <c r="A4825" s="151" t="s">
        <v>54</v>
      </c>
      <c r="B4825" s="152">
        <v>46083</v>
      </c>
      <c r="C4825" s="153" t="s">
        <v>55</v>
      </c>
      <c r="D4825" s="153" t="s">
        <v>56</v>
      </c>
      <c r="E4825" s="244">
        <v>94031083</v>
      </c>
      <c r="F4825" s="144" t="s">
        <v>8618</v>
      </c>
      <c r="G4825" s="230"/>
      <c r="H4825" s="154">
        <v>29276</v>
      </c>
      <c r="I4825" s="153">
        <v>46</v>
      </c>
      <c r="J4825" s="148" t="s">
        <v>70</v>
      </c>
      <c r="K4825" s="153" t="s">
        <v>59</v>
      </c>
      <c r="L4825" s="153"/>
      <c r="M4825" s="153"/>
      <c r="N4825" s="153">
        <v>110</v>
      </c>
      <c r="O4825" s="155" t="s">
        <v>8619</v>
      </c>
      <c r="P4825" s="156" t="s">
        <v>2026</v>
      </c>
      <c r="Q4825" s="157" t="s">
        <v>8211</v>
      </c>
      <c r="R4825" s="158"/>
      <c r="S4825" s="159"/>
      <c r="T4825" s="159" t="s">
        <v>6983</v>
      </c>
      <c r="U4825" s="159" t="s">
        <v>8212</v>
      </c>
      <c r="V4825" s="154">
        <v>46111</v>
      </c>
      <c r="W4825" s="154">
        <v>46150</v>
      </c>
      <c r="X4825" s="154"/>
      <c r="Y4825" s="160"/>
      <c r="Z4825" s="160"/>
      <c r="AA4825" s="153"/>
      <c r="AB4825" s="153"/>
      <c r="AC4825" s="182" t="e">
        <f t="shared" si="152"/>
        <v>#DIV/0!</v>
      </c>
      <c r="AD4825" s="153" t="e">
        <f t="shared" si="153"/>
        <v>#DIV/0!</v>
      </c>
      <c r="AE4825" s="207"/>
      <c r="AF4825" s="153"/>
      <c r="AG4825" s="159"/>
      <c r="AH4825" s="153"/>
      <c r="AI4825" s="161"/>
      <c r="AJ4825" s="153"/>
      <c r="AK4825" s="153"/>
      <c r="AL4825" s="207"/>
      <c r="AM4825" s="207"/>
      <c r="AN4825" s="207"/>
      <c r="AO4825" s="207"/>
      <c r="AP4825" s="147" t="s">
        <v>54</v>
      </c>
      <c r="AQ4825" s="147"/>
      <c r="AR4825" s="147"/>
      <c r="AS4825" s="209" t="s">
        <v>68</v>
      </c>
      <c r="AT4825" s="223" t="str">
        <f>MONTH(B4825)&amp;"/"&amp;YEAR(B4825)</f>
        <v>3/2026</v>
      </c>
      <c r="AU4825" s="223">
        <f>WEEKNUM(B4825)-WEEKNUM(EOMONTH(B4825,-1)+1)+1</f>
        <v>1</v>
      </c>
      <c r="AV4825" s="209" t="str">
        <f>MONTH(R4825)&amp;"/"&amp;YEAR(R4825)</f>
        <v>1/1900</v>
      </c>
      <c r="AW4825" s="209" t="e">
        <f>WEEKNUM(R4825)-WEEKNUM(EOMONTH(R4825,-1)+1)+1</f>
        <v>#NUM!</v>
      </c>
      <c r="AX4825" s="209">
        <f>IF(BB4825="S",IF(Q4825="1. Aceitou o programa",R4825-B4825,0),0)</f>
        <v>0</v>
      </c>
      <c r="AY4825" s="209">
        <f>IF(BB4825="S",IF(AND(S4825&lt;&gt;"",R4825&lt;&gt;""),S4825-R4825,0),0)</f>
        <v>0</v>
      </c>
      <c r="AZ4825" s="209">
        <f>IF(BB4825="S",IF(Q4825="1. Aceitou o programa",IF(OR(X4825="Não se Aplica",X4825=""),IF(OR(W4825="Não se Aplica",W4825=""),0,W4825-V4825),AVERAGE(X4825-W4825,W4825-V4825)),0),0)</f>
        <v>0</v>
      </c>
      <c r="BA4825" s="209">
        <f>IF(BB4825="S",IF(AND(Q4825="1. Aceitou o programa",AH4825="Realizada"),IFERROR(IF(AG4825="",0,AG4825-R4825),0),0),0)</f>
        <v>0</v>
      </c>
      <c r="BB4825" s="209" t="str">
        <f>_xlfn.XLOOKUP(U4825,'Lista Suspensa'!$AA$20:$AA$23,'Lista Suspensa'!$AB$20:$AB$23,"N/A")</f>
        <v>S</v>
      </c>
    </row>
    <row r="4826" spans="1:54" ht="12" customHeight="1">
      <c r="A4826" s="151" t="s">
        <v>54</v>
      </c>
      <c r="B4826" s="152">
        <v>46083</v>
      </c>
      <c r="C4826" s="153" t="s">
        <v>55</v>
      </c>
      <c r="D4826" s="153" t="s">
        <v>56</v>
      </c>
      <c r="E4826" s="244">
        <v>88456230</v>
      </c>
      <c r="F4826" s="144" t="s">
        <v>8620</v>
      </c>
      <c r="G4826" s="230"/>
      <c r="H4826" s="154">
        <v>29326</v>
      </c>
      <c r="I4826" s="153">
        <v>46</v>
      </c>
      <c r="J4826" s="148" t="s">
        <v>70</v>
      </c>
      <c r="K4826" s="153" t="s">
        <v>59</v>
      </c>
      <c r="L4826" s="153"/>
      <c r="M4826" s="153"/>
      <c r="N4826" s="153">
        <v>60</v>
      </c>
      <c r="O4826" s="155" t="s">
        <v>8621</v>
      </c>
      <c r="P4826" s="156" t="s">
        <v>89</v>
      </c>
      <c r="Q4826" s="157" t="s">
        <v>8211</v>
      </c>
      <c r="R4826" s="158"/>
      <c r="S4826" s="159"/>
      <c r="T4826" s="159" t="s">
        <v>6983</v>
      </c>
      <c r="U4826" s="159" t="s">
        <v>8212</v>
      </c>
      <c r="V4826" s="154">
        <v>46118</v>
      </c>
      <c r="W4826" s="154">
        <v>46150</v>
      </c>
      <c r="X4826" s="154"/>
      <c r="Y4826" s="160"/>
      <c r="Z4826" s="160"/>
      <c r="AA4826" s="153"/>
      <c r="AB4826" s="153"/>
      <c r="AC4826" s="182" t="e">
        <f t="shared" si="152"/>
        <v>#DIV/0!</v>
      </c>
      <c r="AD4826" s="153" t="e">
        <f t="shared" si="153"/>
        <v>#DIV/0!</v>
      </c>
      <c r="AE4826" s="207"/>
      <c r="AF4826" s="153"/>
      <c r="AG4826" s="159"/>
      <c r="AH4826" s="153"/>
      <c r="AI4826" s="161"/>
      <c r="AJ4826" s="153"/>
      <c r="AK4826" s="153"/>
      <c r="AL4826" s="207"/>
      <c r="AM4826" s="207"/>
      <c r="AN4826" s="207"/>
      <c r="AO4826" s="207"/>
      <c r="AP4826" s="147" t="s">
        <v>54</v>
      </c>
      <c r="AQ4826" s="147"/>
      <c r="AR4826" s="147"/>
      <c r="AS4826" s="209" t="s">
        <v>68</v>
      </c>
      <c r="AT4826" s="223" t="str">
        <f>MONTH(B4826)&amp;"/"&amp;YEAR(B4826)</f>
        <v>3/2026</v>
      </c>
      <c r="AU4826" s="223">
        <f>WEEKNUM(B4826)-WEEKNUM(EOMONTH(B4826,-1)+1)+1</f>
        <v>1</v>
      </c>
      <c r="AV4826" s="209" t="str">
        <f>MONTH(R4826)&amp;"/"&amp;YEAR(R4826)</f>
        <v>1/1900</v>
      </c>
      <c r="AW4826" s="209" t="e">
        <f>WEEKNUM(R4826)-WEEKNUM(EOMONTH(R4826,-1)+1)+1</f>
        <v>#NUM!</v>
      </c>
      <c r="AX4826" s="209">
        <f>IF(BB4826="S",IF(Q4826="1. Aceitou o programa",R4826-B4826,0),0)</f>
        <v>0</v>
      </c>
      <c r="AY4826" s="209">
        <f>IF(BB4826="S",IF(AND(S4826&lt;&gt;"",R4826&lt;&gt;""),S4826-R4826,0),0)</f>
        <v>0</v>
      </c>
      <c r="AZ4826" s="209">
        <f>IF(BB4826="S",IF(Q4826="1. Aceitou o programa",IF(OR(X4826="Não se Aplica",X4826=""),IF(OR(W4826="Não se Aplica",W4826=""),0,W4826-V4826),AVERAGE(X4826-W4826,W4826-V4826)),0),0)</f>
        <v>0</v>
      </c>
      <c r="BA4826" s="209">
        <f>IF(BB4826="S",IF(AND(Q4826="1. Aceitou o programa",AH4826="Realizada"),IFERROR(IF(AG4826="",0,AG4826-R4826),0),0),0)</f>
        <v>0</v>
      </c>
      <c r="BB4826" s="209" t="str">
        <f>_xlfn.XLOOKUP(U4826,'Lista Suspensa'!$AA$20:$AA$23,'Lista Suspensa'!$AB$20:$AB$23,"N/A")</f>
        <v>S</v>
      </c>
    </row>
    <row r="4827" spans="1:54" ht="12" customHeight="1">
      <c r="A4827" s="151" t="s">
        <v>54</v>
      </c>
      <c r="B4827" s="152">
        <v>46083</v>
      </c>
      <c r="C4827" s="153" t="s">
        <v>55</v>
      </c>
      <c r="D4827" s="153" t="s">
        <v>56</v>
      </c>
      <c r="E4827" s="244">
        <v>89543364</v>
      </c>
      <c r="F4827" s="144" t="s">
        <v>8622</v>
      </c>
      <c r="G4827" s="230"/>
      <c r="H4827" s="154">
        <v>29400</v>
      </c>
      <c r="I4827" s="153">
        <v>45</v>
      </c>
      <c r="J4827" s="148" t="s">
        <v>70</v>
      </c>
      <c r="K4827" s="153" t="s">
        <v>59</v>
      </c>
      <c r="L4827" s="153"/>
      <c r="M4827" s="153"/>
      <c r="N4827" s="153">
        <v>110</v>
      </c>
      <c r="O4827" s="155" t="s">
        <v>8623</v>
      </c>
      <c r="P4827" s="156" t="s">
        <v>60</v>
      </c>
      <c r="Q4827" s="157" t="s">
        <v>8211</v>
      </c>
      <c r="R4827" s="158"/>
      <c r="S4827" s="159"/>
      <c r="T4827" s="159" t="s">
        <v>6983</v>
      </c>
      <c r="U4827" s="159" t="s">
        <v>8212</v>
      </c>
      <c r="V4827" s="154">
        <v>46118</v>
      </c>
      <c r="W4827" s="154">
        <v>46150</v>
      </c>
      <c r="X4827" s="154"/>
      <c r="Y4827" s="160"/>
      <c r="Z4827" s="160"/>
      <c r="AA4827" s="153"/>
      <c r="AB4827" s="153"/>
      <c r="AC4827" s="182" t="e">
        <f t="shared" si="152"/>
        <v>#DIV/0!</v>
      </c>
      <c r="AD4827" s="153" t="e">
        <f t="shared" si="153"/>
        <v>#DIV/0!</v>
      </c>
      <c r="AE4827" s="207"/>
      <c r="AF4827" s="153"/>
      <c r="AG4827" s="159"/>
      <c r="AH4827" s="153"/>
      <c r="AI4827" s="161"/>
      <c r="AJ4827" s="153"/>
      <c r="AK4827" s="153"/>
      <c r="AL4827" s="207" t="s">
        <v>85</v>
      </c>
      <c r="AM4827" s="207" t="s">
        <v>86</v>
      </c>
      <c r="AN4827" s="207" t="s">
        <v>191</v>
      </c>
      <c r="AO4827" s="207"/>
      <c r="AP4827" s="147" t="s">
        <v>54</v>
      </c>
      <c r="AQ4827" s="147"/>
      <c r="AR4827" s="147"/>
      <c r="AS4827" s="209" t="s">
        <v>68</v>
      </c>
      <c r="AT4827" s="223" t="str">
        <f>MONTH(B4827)&amp;"/"&amp;YEAR(B4827)</f>
        <v>3/2026</v>
      </c>
      <c r="AU4827" s="223">
        <f>WEEKNUM(B4827)-WEEKNUM(EOMONTH(B4827,-1)+1)+1</f>
        <v>1</v>
      </c>
      <c r="AV4827" s="209" t="str">
        <f>MONTH(R4827)&amp;"/"&amp;YEAR(R4827)</f>
        <v>1/1900</v>
      </c>
      <c r="AW4827" s="209" t="e">
        <f>WEEKNUM(R4827)-WEEKNUM(EOMONTH(R4827,-1)+1)+1</f>
        <v>#NUM!</v>
      </c>
      <c r="AX4827" s="209">
        <f>IF(BB4827="S",IF(Q4827="1. Aceitou o programa",R4827-B4827,0),0)</f>
        <v>0</v>
      </c>
      <c r="AY4827" s="209">
        <f>IF(BB4827="S",IF(AND(S4827&lt;&gt;"",R4827&lt;&gt;""),S4827-R4827,0),0)</f>
        <v>0</v>
      </c>
      <c r="AZ4827" s="209">
        <f>IF(BB4827="S",IF(Q4827="1. Aceitou o programa",IF(OR(X4827="Não se Aplica",X4827=""),IF(OR(W4827="Não se Aplica",W4827=""),0,W4827-V4827),AVERAGE(X4827-W4827,W4827-V4827)),0),0)</f>
        <v>0</v>
      </c>
      <c r="BA4827" s="209">
        <f>IF(BB4827="S",IF(AND(Q4827="1. Aceitou o programa",AH4827="Realizada"),IFERROR(IF(AG4827="",0,AG4827-R4827),0),0),0)</f>
        <v>0</v>
      </c>
      <c r="BB4827" s="209" t="str">
        <f>_xlfn.XLOOKUP(U4827,'Lista Suspensa'!$AA$20:$AA$23,'Lista Suspensa'!$AB$20:$AB$23,"N/A")</f>
        <v>S</v>
      </c>
    </row>
    <row r="4828" spans="1:54" ht="12" customHeight="1">
      <c r="A4828" s="151" t="s">
        <v>54</v>
      </c>
      <c r="B4828" s="152">
        <v>46083</v>
      </c>
      <c r="C4828" s="153" t="s">
        <v>55</v>
      </c>
      <c r="D4828" s="153" t="s">
        <v>56</v>
      </c>
      <c r="E4828" s="244">
        <v>92704936</v>
      </c>
      <c r="F4828" s="144" t="s">
        <v>8624</v>
      </c>
      <c r="G4828" s="230"/>
      <c r="H4828" s="154">
        <v>29411</v>
      </c>
      <c r="I4828" s="153">
        <v>45</v>
      </c>
      <c r="J4828" s="148" t="s">
        <v>70</v>
      </c>
      <c r="K4828" s="153" t="s">
        <v>59</v>
      </c>
      <c r="L4828" s="153"/>
      <c r="M4828" s="153"/>
      <c r="N4828" s="153">
        <v>110</v>
      </c>
      <c r="O4828" s="155">
        <v>11989262712</v>
      </c>
      <c r="P4828" s="156" t="s">
        <v>71</v>
      </c>
      <c r="Q4828" s="157" t="s">
        <v>8211</v>
      </c>
      <c r="R4828" s="158"/>
      <c r="S4828" s="159"/>
      <c r="T4828" s="159" t="s">
        <v>6983</v>
      </c>
      <c r="U4828" s="159" t="s">
        <v>8212</v>
      </c>
      <c r="V4828" s="154">
        <v>46125</v>
      </c>
      <c r="W4828" s="154">
        <v>46150</v>
      </c>
      <c r="X4828" s="154"/>
      <c r="Y4828" s="160"/>
      <c r="Z4828" s="160"/>
      <c r="AA4828" s="153"/>
      <c r="AB4828" s="153"/>
      <c r="AC4828" s="182" t="e">
        <f t="shared" si="152"/>
        <v>#DIV/0!</v>
      </c>
      <c r="AD4828" s="153" t="e">
        <f t="shared" si="153"/>
        <v>#DIV/0!</v>
      </c>
      <c r="AE4828" s="207"/>
      <c r="AF4828" s="153"/>
      <c r="AG4828" s="159"/>
      <c r="AH4828" s="153"/>
      <c r="AI4828" s="161"/>
      <c r="AJ4828" s="153"/>
      <c r="AK4828" s="153"/>
      <c r="AL4828" s="207"/>
      <c r="AM4828" s="207"/>
      <c r="AN4828" s="207"/>
      <c r="AO4828" s="207"/>
      <c r="AP4828" s="147" t="s">
        <v>54</v>
      </c>
      <c r="AQ4828" s="147"/>
      <c r="AR4828" s="147"/>
      <c r="AS4828" s="209" t="s">
        <v>68</v>
      </c>
      <c r="AT4828" s="223" t="str">
        <f>MONTH(B4828)&amp;"/"&amp;YEAR(B4828)</f>
        <v>3/2026</v>
      </c>
      <c r="AU4828" s="223">
        <f>WEEKNUM(B4828)-WEEKNUM(EOMONTH(B4828,-1)+1)+1</f>
        <v>1</v>
      </c>
      <c r="AV4828" s="209" t="str">
        <f>MONTH(R4828)&amp;"/"&amp;YEAR(R4828)</f>
        <v>1/1900</v>
      </c>
      <c r="AW4828" s="209" t="e">
        <f>WEEKNUM(R4828)-WEEKNUM(EOMONTH(R4828,-1)+1)+1</f>
        <v>#NUM!</v>
      </c>
      <c r="AX4828" s="209">
        <f>IF(BB4828="S",IF(Q4828="1. Aceitou o programa",R4828-B4828,0),0)</f>
        <v>0</v>
      </c>
      <c r="AY4828" s="209">
        <f>IF(BB4828="S",IF(AND(S4828&lt;&gt;"",R4828&lt;&gt;""),S4828-R4828,0),0)</f>
        <v>0</v>
      </c>
      <c r="AZ4828" s="209">
        <f>IF(BB4828="S",IF(Q4828="1. Aceitou o programa",IF(OR(X4828="Não se Aplica",X4828=""),IF(OR(W4828="Não se Aplica",W4828=""),0,W4828-V4828),AVERAGE(X4828-W4828,W4828-V4828)),0),0)</f>
        <v>0</v>
      </c>
      <c r="BA4828" s="209">
        <f>IF(BB4828="S",IF(AND(Q4828="1. Aceitou o programa",AH4828="Realizada"),IFERROR(IF(AG4828="",0,AG4828-R4828),0),0),0)</f>
        <v>0</v>
      </c>
      <c r="BB4828" s="209" t="str">
        <f>_xlfn.XLOOKUP(U4828,'Lista Suspensa'!$AA$20:$AA$23,'Lista Suspensa'!$AB$20:$AB$23,"N/A")</f>
        <v>S</v>
      </c>
    </row>
    <row r="4829" spans="1:54" ht="12" customHeight="1">
      <c r="A4829" s="151" t="s">
        <v>54</v>
      </c>
      <c r="B4829" s="152">
        <v>46083</v>
      </c>
      <c r="C4829" s="153" t="s">
        <v>55</v>
      </c>
      <c r="D4829" s="153" t="s">
        <v>56</v>
      </c>
      <c r="E4829" s="244">
        <v>88958721</v>
      </c>
      <c r="F4829" s="144" t="s">
        <v>8625</v>
      </c>
      <c r="G4829" s="230"/>
      <c r="H4829" s="154">
        <v>29485</v>
      </c>
      <c r="I4829" s="153">
        <v>45</v>
      </c>
      <c r="J4829" s="148" t="s">
        <v>58</v>
      </c>
      <c r="K4829" s="153" t="s">
        <v>59</v>
      </c>
      <c r="L4829" s="153"/>
      <c r="M4829" s="153"/>
      <c r="N4829" s="153">
        <v>40</v>
      </c>
      <c r="O4829" s="155" t="s">
        <v>8626</v>
      </c>
      <c r="P4829" s="156" t="s">
        <v>60</v>
      </c>
      <c r="Q4829" s="157" t="s">
        <v>8211</v>
      </c>
      <c r="R4829" s="158"/>
      <c r="S4829" s="159"/>
      <c r="T4829" s="159" t="s">
        <v>6983</v>
      </c>
      <c r="U4829" s="159" t="s">
        <v>8212</v>
      </c>
      <c r="V4829" s="154">
        <v>46118</v>
      </c>
      <c r="W4829" s="154">
        <v>46150</v>
      </c>
      <c r="X4829" s="154"/>
      <c r="Y4829" s="160"/>
      <c r="Z4829" s="160"/>
      <c r="AA4829" s="153"/>
      <c r="AB4829" s="153"/>
      <c r="AC4829" s="182" t="e">
        <f t="shared" si="152"/>
        <v>#DIV/0!</v>
      </c>
      <c r="AD4829" s="153" t="e">
        <f t="shared" si="153"/>
        <v>#DIV/0!</v>
      </c>
      <c r="AE4829" s="207"/>
      <c r="AF4829" s="153"/>
      <c r="AG4829" s="159"/>
      <c r="AH4829" s="153"/>
      <c r="AI4829" s="161"/>
      <c r="AJ4829" s="153"/>
      <c r="AK4829" s="153"/>
      <c r="AL4829" s="207"/>
      <c r="AM4829" s="207"/>
      <c r="AN4829" s="207"/>
      <c r="AO4829" s="207"/>
      <c r="AP4829" s="147" t="s">
        <v>54</v>
      </c>
      <c r="AQ4829" s="147"/>
      <c r="AR4829" s="147"/>
      <c r="AS4829" s="209" t="s">
        <v>68</v>
      </c>
      <c r="AT4829" s="223" t="str">
        <f>MONTH(B4829)&amp;"/"&amp;YEAR(B4829)</f>
        <v>3/2026</v>
      </c>
      <c r="AU4829" s="223">
        <f>WEEKNUM(B4829)-WEEKNUM(EOMONTH(B4829,-1)+1)+1</f>
        <v>1</v>
      </c>
      <c r="AV4829" s="209" t="str">
        <f>MONTH(R4829)&amp;"/"&amp;YEAR(R4829)</f>
        <v>1/1900</v>
      </c>
      <c r="AW4829" s="209" t="e">
        <f>WEEKNUM(R4829)-WEEKNUM(EOMONTH(R4829,-1)+1)+1</f>
        <v>#NUM!</v>
      </c>
      <c r="AX4829" s="209">
        <f>IF(BB4829="S",IF(Q4829="1. Aceitou o programa",R4829-B4829,0),0)</f>
        <v>0</v>
      </c>
      <c r="AY4829" s="209">
        <f>IF(BB4829="S",IF(AND(S4829&lt;&gt;"",R4829&lt;&gt;""),S4829-R4829,0),0)</f>
        <v>0</v>
      </c>
      <c r="AZ4829" s="209">
        <f>IF(BB4829="S",IF(Q4829="1. Aceitou o programa",IF(OR(X4829="Não se Aplica",X4829=""),IF(OR(W4829="Não se Aplica",W4829=""),0,W4829-V4829),AVERAGE(X4829-W4829,W4829-V4829)),0),0)</f>
        <v>0</v>
      </c>
      <c r="BA4829" s="209">
        <f>IF(BB4829="S",IF(AND(Q4829="1. Aceitou o programa",AH4829="Realizada"),IFERROR(IF(AG4829="",0,AG4829-R4829),0),0),0)</f>
        <v>0</v>
      </c>
      <c r="BB4829" s="209" t="str">
        <f>_xlfn.XLOOKUP(U4829,'Lista Suspensa'!$AA$20:$AA$23,'Lista Suspensa'!$AB$20:$AB$23,"N/A")</f>
        <v>S</v>
      </c>
    </row>
    <row r="4830" spans="1:54" ht="12" customHeight="1">
      <c r="A4830" s="151" t="s">
        <v>54</v>
      </c>
      <c r="B4830" s="152">
        <v>46083</v>
      </c>
      <c r="C4830" s="153" t="s">
        <v>55</v>
      </c>
      <c r="D4830" s="153" t="s">
        <v>56</v>
      </c>
      <c r="E4830" s="244">
        <v>89730682</v>
      </c>
      <c r="F4830" s="144" t="s">
        <v>8627</v>
      </c>
      <c r="G4830" s="230"/>
      <c r="H4830" s="154">
        <v>29530</v>
      </c>
      <c r="I4830" s="153">
        <v>45</v>
      </c>
      <c r="J4830" s="148" t="s">
        <v>70</v>
      </c>
      <c r="K4830" s="153" t="s">
        <v>59</v>
      </c>
      <c r="L4830" s="153"/>
      <c r="M4830" s="153"/>
      <c r="N4830" s="153">
        <v>110</v>
      </c>
      <c r="O4830" s="155" t="s">
        <v>8628</v>
      </c>
      <c r="P4830" s="156" t="s">
        <v>2026</v>
      </c>
      <c r="Q4830" s="157" t="s">
        <v>8211</v>
      </c>
      <c r="R4830" s="158"/>
      <c r="S4830" s="159"/>
      <c r="T4830" s="159" t="s">
        <v>6983</v>
      </c>
      <c r="U4830" s="159" t="s">
        <v>8212</v>
      </c>
      <c r="V4830" s="154">
        <v>46111</v>
      </c>
      <c r="W4830" s="154">
        <v>46150</v>
      </c>
      <c r="X4830" s="154"/>
      <c r="Y4830" s="160"/>
      <c r="Z4830" s="160"/>
      <c r="AA4830" s="153"/>
      <c r="AB4830" s="153"/>
      <c r="AC4830" s="182" t="e">
        <f t="shared" si="152"/>
        <v>#DIV/0!</v>
      </c>
      <c r="AD4830" s="153" t="e">
        <f t="shared" si="153"/>
        <v>#DIV/0!</v>
      </c>
      <c r="AE4830" s="207"/>
      <c r="AF4830" s="153"/>
      <c r="AG4830" s="159"/>
      <c r="AH4830" s="153"/>
      <c r="AI4830" s="161"/>
      <c r="AJ4830" s="153"/>
      <c r="AK4830" s="153"/>
      <c r="AL4830" s="207"/>
      <c r="AM4830" s="207"/>
      <c r="AN4830" s="207"/>
      <c r="AO4830" s="207"/>
      <c r="AP4830" s="147" t="s">
        <v>54</v>
      </c>
      <c r="AQ4830" s="147"/>
      <c r="AR4830" s="147"/>
      <c r="AS4830" s="209" t="s">
        <v>68</v>
      </c>
      <c r="AT4830" s="223" t="str">
        <f>MONTH(B4830)&amp;"/"&amp;YEAR(B4830)</f>
        <v>3/2026</v>
      </c>
      <c r="AU4830" s="223">
        <f>WEEKNUM(B4830)-WEEKNUM(EOMONTH(B4830,-1)+1)+1</f>
        <v>1</v>
      </c>
      <c r="AV4830" s="209" t="str">
        <f>MONTH(R4830)&amp;"/"&amp;YEAR(R4830)</f>
        <v>1/1900</v>
      </c>
      <c r="AW4830" s="209" t="e">
        <f>WEEKNUM(R4830)-WEEKNUM(EOMONTH(R4830,-1)+1)+1</f>
        <v>#NUM!</v>
      </c>
      <c r="AX4830" s="209">
        <f>IF(BB4830="S",IF(Q4830="1. Aceitou o programa",R4830-B4830,0),0)</f>
        <v>0</v>
      </c>
      <c r="AY4830" s="209">
        <f>IF(BB4830="S",IF(AND(S4830&lt;&gt;"",R4830&lt;&gt;""),S4830-R4830,0),0)</f>
        <v>0</v>
      </c>
      <c r="AZ4830" s="209">
        <f>IF(BB4830="S",IF(Q4830="1. Aceitou o programa",IF(OR(X4830="Não se Aplica",X4830=""),IF(OR(W4830="Não se Aplica",W4830=""),0,W4830-V4830),AVERAGE(X4830-W4830,W4830-V4830)),0),0)</f>
        <v>0</v>
      </c>
      <c r="BA4830" s="209">
        <f>IF(BB4830="S",IF(AND(Q4830="1. Aceitou o programa",AH4830="Realizada"),IFERROR(IF(AG4830="",0,AG4830-R4830),0),0),0)</f>
        <v>0</v>
      </c>
      <c r="BB4830" s="209" t="str">
        <f>_xlfn.XLOOKUP(U4830,'Lista Suspensa'!$AA$20:$AA$23,'Lista Suspensa'!$AB$20:$AB$23,"N/A")</f>
        <v>S</v>
      </c>
    </row>
    <row r="4831" spans="1:54" ht="12" customHeight="1">
      <c r="A4831" s="151" t="s">
        <v>54</v>
      </c>
      <c r="B4831" s="152">
        <v>46083</v>
      </c>
      <c r="C4831" s="153" t="s">
        <v>55</v>
      </c>
      <c r="D4831" s="153" t="s">
        <v>56</v>
      </c>
      <c r="E4831" s="244">
        <v>794448348</v>
      </c>
      <c r="F4831" s="144" t="s">
        <v>8629</v>
      </c>
      <c r="G4831" s="230"/>
      <c r="H4831" s="154">
        <v>29531</v>
      </c>
      <c r="I4831" s="153">
        <v>45</v>
      </c>
      <c r="J4831" s="148" t="s">
        <v>58</v>
      </c>
      <c r="K4831" s="153" t="s">
        <v>59</v>
      </c>
      <c r="L4831" s="153"/>
      <c r="M4831" s="153"/>
      <c r="N4831" s="153">
        <v>100</v>
      </c>
      <c r="O4831" s="155" t="s">
        <v>8630</v>
      </c>
      <c r="P4831" s="156" t="s">
        <v>2026</v>
      </c>
      <c r="Q4831" s="157" t="s">
        <v>8211</v>
      </c>
      <c r="R4831" s="158"/>
      <c r="S4831" s="159"/>
      <c r="T4831" s="159" t="s">
        <v>6983</v>
      </c>
      <c r="U4831" s="159" t="s">
        <v>8212</v>
      </c>
      <c r="V4831" s="154">
        <v>46111</v>
      </c>
      <c r="W4831" s="154">
        <v>46150</v>
      </c>
      <c r="X4831" s="154"/>
      <c r="Y4831" s="160"/>
      <c r="Z4831" s="160"/>
      <c r="AA4831" s="153"/>
      <c r="AB4831" s="153"/>
      <c r="AC4831" s="182" t="e">
        <f t="shared" si="152"/>
        <v>#DIV/0!</v>
      </c>
      <c r="AD4831" s="153" t="e">
        <f t="shared" si="153"/>
        <v>#DIV/0!</v>
      </c>
      <c r="AE4831" s="207"/>
      <c r="AF4831" s="153"/>
      <c r="AG4831" s="159"/>
      <c r="AH4831" s="153"/>
      <c r="AI4831" s="161"/>
      <c r="AJ4831" s="153"/>
      <c r="AK4831" s="153"/>
      <c r="AL4831" s="207"/>
      <c r="AM4831" s="207"/>
      <c r="AN4831" s="207"/>
      <c r="AO4831" s="207"/>
      <c r="AP4831" s="147" t="s">
        <v>54</v>
      </c>
      <c r="AQ4831" s="147"/>
      <c r="AR4831" s="147"/>
      <c r="AS4831" s="209" t="s">
        <v>68</v>
      </c>
      <c r="AT4831" s="223" t="str">
        <f>MONTH(B4831)&amp;"/"&amp;YEAR(B4831)</f>
        <v>3/2026</v>
      </c>
      <c r="AU4831" s="223">
        <f>WEEKNUM(B4831)-WEEKNUM(EOMONTH(B4831,-1)+1)+1</f>
        <v>1</v>
      </c>
      <c r="AV4831" s="209" t="str">
        <f>MONTH(R4831)&amp;"/"&amp;YEAR(R4831)</f>
        <v>1/1900</v>
      </c>
      <c r="AW4831" s="209" t="e">
        <f>WEEKNUM(R4831)-WEEKNUM(EOMONTH(R4831,-1)+1)+1</f>
        <v>#NUM!</v>
      </c>
      <c r="AX4831" s="209">
        <f>IF(BB4831="S",IF(Q4831="1. Aceitou o programa",R4831-B4831,0),0)</f>
        <v>0</v>
      </c>
      <c r="AY4831" s="209">
        <f>IF(BB4831="S",IF(AND(S4831&lt;&gt;"",R4831&lt;&gt;""),S4831-R4831,0),0)</f>
        <v>0</v>
      </c>
      <c r="AZ4831" s="209">
        <f>IF(BB4831="S",IF(Q4831="1. Aceitou o programa",IF(OR(X4831="Não se Aplica",X4831=""),IF(OR(W4831="Não se Aplica",W4831=""),0,W4831-V4831),AVERAGE(X4831-W4831,W4831-V4831)),0),0)</f>
        <v>0</v>
      </c>
      <c r="BA4831" s="209">
        <f>IF(BB4831="S",IF(AND(Q4831="1. Aceitou o programa",AH4831="Realizada"),IFERROR(IF(AG4831="",0,AG4831-R4831),0),0),0)</f>
        <v>0</v>
      </c>
      <c r="BB4831" s="209" t="str">
        <f>_xlfn.XLOOKUP(U4831,'Lista Suspensa'!$AA$20:$AA$23,'Lista Suspensa'!$AB$20:$AB$23,"N/A")</f>
        <v>S</v>
      </c>
    </row>
    <row r="4832" spans="1:54" ht="12" customHeight="1">
      <c r="A4832" s="151" t="s">
        <v>54</v>
      </c>
      <c r="B4832" s="152">
        <v>46083</v>
      </c>
      <c r="C4832" s="153" t="s">
        <v>55</v>
      </c>
      <c r="D4832" s="153" t="s">
        <v>56</v>
      </c>
      <c r="E4832" s="244">
        <v>594042186</v>
      </c>
      <c r="F4832" s="144" t="s">
        <v>8631</v>
      </c>
      <c r="G4832" s="230"/>
      <c r="H4832" s="154">
        <v>29588</v>
      </c>
      <c r="I4832" s="153">
        <v>45</v>
      </c>
      <c r="J4832" s="148" t="s">
        <v>70</v>
      </c>
      <c r="K4832" s="153" t="s">
        <v>59</v>
      </c>
      <c r="L4832" s="153"/>
      <c r="M4832" s="153"/>
      <c r="N4832" s="153">
        <v>50</v>
      </c>
      <c r="O4832" s="155" t="s">
        <v>8632</v>
      </c>
      <c r="P4832" s="156" t="s">
        <v>60</v>
      </c>
      <c r="Q4832" s="157" t="s">
        <v>8211</v>
      </c>
      <c r="R4832" s="158"/>
      <c r="S4832" s="159"/>
      <c r="T4832" s="159" t="s">
        <v>6983</v>
      </c>
      <c r="U4832" s="159" t="s">
        <v>8212</v>
      </c>
      <c r="V4832" s="154">
        <v>46126</v>
      </c>
      <c r="W4832" s="154">
        <v>46150</v>
      </c>
      <c r="X4832" s="154"/>
      <c r="Y4832" s="160"/>
      <c r="Z4832" s="160"/>
      <c r="AA4832" s="153"/>
      <c r="AB4832" s="153"/>
      <c r="AC4832" s="182" t="e">
        <f t="shared" si="152"/>
        <v>#DIV/0!</v>
      </c>
      <c r="AD4832" s="153" t="e">
        <f t="shared" si="153"/>
        <v>#DIV/0!</v>
      </c>
      <c r="AE4832" s="207"/>
      <c r="AF4832" s="153"/>
      <c r="AG4832" s="159"/>
      <c r="AH4832" s="153"/>
      <c r="AI4832" s="161"/>
      <c r="AJ4832" s="153"/>
      <c r="AK4832" s="153"/>
      <c r="AL4832" s="207"/>
      <c r="AM4832" s="207"/>
      <c r="AN4832" s="207"/>
      <c r="AO4832" s="207"/>
      <c r="AP4832" s="147" t="s">
        <v>54</v>
      </c>
      <c r="AQ4832" s="147"/>
      <c r="AR4832" s="147"/>
      <c r="AS4832" s="209" t="s">
        <v>68</v>
      </c>
      <c r="AT4832" s="223" t="str">
        <f>MONTH(B4832)&amp;"/"&amp;YEAR(B4832)</f>
        <v>3/2026</v>
      </c>
      <c r="AU4832" s="223">
        <f>WEEKNUM(B4832)-WEEKNUM(EOMONTH(B4832,-1)+1)+1</f>
        <v>1</v>
      </c>
      <c r="AV4832" s="209" t="str">
        <f>MONTH(R4832)&amp;"/"&amp;YEAR(R4832)</f>
        <v>1/1900</v>
      </c>
      <c r="AW4832" s="209" t="e">
        <f>WEEKNUM(R4832)-WEEKNUM(EOMONTH(R4832,-1)+1)+1</f>
        <v>#NUM!</v>
      </c>
      <c r="AX4832" s="209">
        <f>IF(BB4832="S",IF(Q4832="1. Aceitou o programa",R4832-B4832,0),0)</f>
        <v>0</v>
      </c>
      <c r="AY4832" s="209">
        <f>IF(BB4832="S",IF(AND(S4832&lt;&gt;"",R4832&lt;&gt;""),S4832-R4832,0),0)</f>
        <v>0</v>
      </c>
      <c r="AZ4832" s="209">
        <f>IF(BB4832="S",IF(Q4832="1. Aceitou o programa",IF(OR(X4832="Não se Aplica",X4832=""),IF(OR(W4832="Não se Aplica",W4832=""),0,W4832-V4832),AVERAGE(X4832-W4832,W4832-V4832)),0),0)</f>
        <v>0</v>
      </c>
      <c r="BA4832" s="209">
        <f>IF(BB4832="S",IF(AND(Q4832="1. Aceitou o programa",AH4832="Realizada"),IFERROR(IF(AG4832="",0,AG4832-R4832),0),0),0)</f>
        <v>0</v>
      </c>
      <c r="BB4832" s="209" t="str">
        <f>_xlfn.XLOOKUP(U4832,'Lista Suspensa'!$AA$20:$AA$23,'Lista Suspensa'!$AB$20:$AB$23,"N/A")</f>
        <v>S</v>
      </c>
    </row>
    <row r="4833" spans="1:54" ht="12" customHeight="1">
      <c r="A4833" s="151" t="s">
        <v>54</v>
      </c>
      <c r="B4833" s="152">
        <v>46083</v>
      </c>
      <c r="C4833" s="153" t="s">
        <v>55</v>
      </c>
      <c r="D4833" s="153" t="s">
        <v>56</v>
      </c>
      <c r="E4833" s="244">
        <v>89538477</v>
      </c>
      <c r="F4833" s="144" t="s">
        <v>8633</v>
      </c>
      <c r="G4833" s="230"/>
      <c r="H4833" s="154">
        <v>29617</v>
      </c>
      <c r="I4833" s="153">
        <v>45</v>
      </c>
      <c r="J4833" s="148" t="s">
        <v>70</v>
      </c>
      <c r="K4833" s="153" t="s">
        <v>59</v>
      </c>
      <c r="L4833" s="153"/>
      <c r="M4833" s="153"/>
      <c r="N4833" s="153">
        <v>110</v>
      </c>
      <c r="O4833" s="155" t="s">
        <v>8634</v>
      </c>
      <c r="P4833" s="156" t="s">
        <v>60</v>
      </c>
      <c r="Q4833" s="157" t="s">
        <v>8211</v>
      </c>
      <c r="R4833" s="158"/>
      <c r="S4833" s="159"/>
      <c r="T4833" s="159" t="s">
        <v>6983</v>
      </c>
      <c r="U4833" s="159" t="s">
        <v>8212</v>
      </c>
      <c r="V4833" s="154">
        <v>46118</v>
      </c>
      <c r="W4833" s="154">
        <v>46150</v>
      </c>
      <c r="X4833" s="154"/>
      <c r="Y4833" s="160"/>
      <c r="Z4833" s="160"/>
      <c r="AA4833" s="153"/>
      <c r="AB4833" s="153"/>
      <c r="AC4833" s="182" t="e">
        <f t="shared" si="152"/>
        <v>#DIV/0!</v>
      </c>
      <c r="AD4833" s="153" t="e">
        <f t="shared" si="153"/>
        <v>#DIV/0!</v>
      </c>
      <c r="AE4833" s="207"/>
      <c r="AF4833" s="153"/>
      <c r="AG4833" s="159"/>
      <c r="AH4833" s="153"/>
      <c r="AI4833" s="161"/>
      <c r="AJ4833" s="153"/>
      <c r="AK4833" s="153"/>
      <c r="AL4833" s="207"/>
      <c r="AM4833" s="207"/>
      <c r="AN4833" s="207"/>
      <c r="AO4833" s="207"/>
      <c r="AP4833" s="147" t="s">
        <v>54</v>
      </c>
      <c r="AQ4833" s="147"/>
      <c r="AR4833" s="147"/>
      <c r="AS4833" s="209" t="s">
        <v>68</v>
      </c>
      <c r="AT4833" s="223" t="str">
        <f>MONTH(B4833)&amp;"/"&amp;YEAR(B4833)</f>
        <v>3/2026</v>
      </c>
      <c r="AU4833" s="223">
        <f>WEEKNUM(B4833)-WEEKNUM(EOMONTH(B4833,-1)+1)+1</f>
        <v>1</v>
      </c>
      <c r="AV4833" s="209" t="str">
        <f>MONTH(R4833)&amp;"/"&amp;YEAR(R4833)</f>
        <v>1/1900</v>
      </c>
      <c r="AW4833" s="209" t="e">
        <f>WEEKNUM(R4833)-WEEKNUM(EOMONTH(R4833,-1)+1)+1</f>
        <v>#NUM!</v>
      </c>
      <c r="AX4833" s="209">
        <f>IF(BB4833="S",IF(Q4833="1. Aceitou o programa",R4833-B4833,0),0)</f>
        <v>0</v>
      </c>
      <c r="AY4833" s="209">
        <f>IF(BB4833="S",IF(AND(S4833&lt;&gt;"",R4833&lt;&gt;""),S4833-R4833,0),0)</f>
        <v>0</v>
      </c>
      <c r="AZ4833" s="209">
        <f>IF(BB4833="S",IF(Q4833="1. Aceitou o programa",IF(OR(X4833="Não se Aplica",X4833=""),IF(OR(W4833="Não se Aplica",W4833=""),0,W4833-V4833),AVERAGE(X4833-W4833,W4833-V4833)),0),0)</f>
        <v>0</v>
      </c>
      <c r="BA4833" s="209">
        <f>IF(BB4833="S",IF(AND(Q4833="1. Aceitou o programa",AH4833="Realizada"),IFERROR(IF(AG4833="",0,AG4833-R4833),0),0),0)</f>
        <v>0</v>
      </c>
      <c r="BB4833" s="209" t="str">
        <f>_xlfn.XLOOKUP(U4833,'Lista Suspensa'!$AA$20:$AA$23,'Lista Suspensa'!$AB$20:$AB$23,"N/A")</f>
        <v>S</v>
      </c>
    </row>
    <row r="4834" spans="1:54" ht="12" customHeight="1">
      <c r="A4834" s="151" t="s">
        <v>54</v>
      </c>
      <c r="B4834" s="152">
        <v>46083</v>
      </c>
      <c r="C4834" s="153" t="s">
        <v>55</v>
      </c>
      <c r="D4834" s="153" t="s">
        <v>56</v>
      </c>
      <c r="E4834" s="244">
        <v>89509548</v>
      </c>
      <c r="F4834" s="144" t="s">
        <v>8635</v>
      </c>
      <c r="G4834" s="230"/>
      <c r="H4834" s="154">
        <v>29672</v>
      </c>
      <c r="I4834" s="153">
        <v>45</v>
      </c>
      <c r="J4834" s="148" t="s">
        <v>70</v>
      </c>
      <c r="K4834" s="153" t="s">
        <v>59</v>
      </c>
      <c r="L4834" s="153"/>
      <c r="M4834" s="153"/>
      <c r="N4834" s="153">
        <v>60</v>
      </c>
      <c r="O4834" s="155" t="s">
        <v>8636</v>
      </c>
      <c r="P4834" s="156" t="s">
        <v>60</v>
      </c>
      <c r="Q4834" s="157" t="s">
        <v>8211</v>
      </c>
      <c r="R4834" s="158"/>
      <c r="S4834" s="159"/>
      <c r="T4834" s="159" t="s">
        <v>6983</v>
      </c>
      <c r="U4834" s="159" t="s">
        <v>8212</v>
      </c>
      <c r="V4834" s="154">
        <v>46118</v>
      </c>
      <c r="W4834" s="154">
        <v>46150</v>
      </c>
      <c r="X4834" s="154"/>
      <c r="Y4834" s="160"/>
      <c r="Z4834" s="160"/>
      <c r="AA4834" s="153"/>
      <c r="AB4834" s="153"/>
      <c r="AC4834" s="182" t="e">
        <f t="shared" si="152"/>
        <v>#DIV/0!</v>
      </c>
      <c r="AD4834" s="153" t="e">
        <f t="shared" si="153"/>
        <v>#DIV/0!</v>
      </c>
      <c r="AE4834" s="207"/>
      <c r="AF4834" s="153"/>
      <c r="AG4834" s="159"/>
      <c r="AH4834" s="153"/>
      <c r="AI4834" s="161"/>
      <c r="AJ4834" s="153"/>
      <c r="AK4834" s="153"/>
      <c r="AL4834" s="207"/>
      <c r="AM4834" s="207"/>
      <c r="AN4834" s="207"/>
      <c r="AO4834" s="207"/>
      <c r="AP4834" s="147" t="s">
        <v>54</v>
      </c>
      <c r="AQ4834" s="147"/>
      <c r="AR4834" s="147"/>
      <c r="AS4834" s="209" t="s">
        <v>68</v>
      </c>
      <c r="AT4834" s="223" t="str">
        <f>MONTH(B4834)&amp;"/"&amp;YEAR(B4834)</f>
        <v>3/2026</v>
      </c>
      <c r="AU4834" s="223">
        <f>WEEKNUM(B4834)-WEEKNUM(EOMONTH(B4834,-1)+1)+1</f>
        <v>1</v>
      </c>
      <c r="AV4834" s="209" t="str">
        <f>MONTH(R4834)&amp;"/"&amp;YEAR(R4834)</f>
        <v>1/1900</v>
      </c>
      <c r="AW4834" s="209" t="e">
        <f>WEEKNUM(R4834)-WEEKNUM(EOMONTH(R4834,-1)+1)+1</f>
        <v>#NUM!</v>
      </c>
      <c r="AX4834" s="209">
        <f>IF(BB4834="S",IF(Q4834="1. Aceitou o programa",R4834-B4834,0),0)</f>
        <v>0</v>
      </c>
      <c r="AY4834" s="209">
        <f>IF(BB4834="S",IF(AND(S4834&lt;&gt;"",R4834&lt;&gt;""),S4834-R4834,0),0)</f>
        <v>0</v>
      </c>
      <c r="AZ4834" s="209">
        <f>IF(BB4834="S",IF(Q4834="1. Aceitou o programa",IF(OR(X4834="Não se Aplica",X4834=""),IF(OR(W4834="Não se Aplica",W4834=""),0,W4834-V4834),AVERAGE(X4834-W4834,W4834-V4834)),0),0)</f>
        <v>0</v>
      </c>
      <c r="BA4834" s="209">
        <f>IF(BB4834="S",IF(AND(Q4834="1. Aceitou o programa",AH4834="Realizada"),IFERROR(IF(AG4834="",0,AG4834-R4834),0),0),0)</f>
        <v>0</v>
      </c>
      <c r="BB4834" s="209" t="str">
        <f>_xlfn.XLOOKUP(U4834,'Lista Suspensa'!$AA$20:$AA$23,'Lista Suspensa'!$AB$20:$AB$23,"N/A")</f>
        <v>S</v>
      </c>
    </row>
    <row r="4835" spans="1:54" ht="12" customHeight="1">
      <c r="A4835" s="151" t="s">
        <v>54</v>
      </c>
      <c r="B4835" s="152">
        <v>46083</v>
      </c>
      <c r="C4835" s="153" t="s">
        <v>55</v>
      </c>
      <c r="D4835" s="153" t="s">
        <v>56</v>
      </c>
      <c r="E4835" s="244">
        <v>93600997</v>
      </c>
      <c r="F4835" s="144" t="s">
        <v>8637</v>
      </c>
      <c r="G4835" s="230"/>
      <c r="H4835" s="154">
        <v>29687</v>
      </c>
      <c r="I4835" s="153">
        <v>45</v>
      </c>
      <c r="J4835" s="148" t="s">
        <v>70</v>
      </c>
      <c r="K4835" s="153" t="s">
        <v>59</v>
      </c>
      <c r="L4835" s="153"/>
      <c r="M4835" s="153"/>
      <c r="N4835" s="153">
        <v>60</v>
      </c>
      <c r="O4835" s="155" t="s">
        <v>8638</v>
      </c>
      <c r="P4835" s="156" t="s">
        <v>60</v>
      </c>
      <c r="Q4835" s="157" t="s">
        <v>8211</v>
      </c>
      <c r="R4835" s="158"/>
      <c r="S4835" s="159"/>
      <c r="T4835" s="159" t="s">
        <v>6983</v>
      </c>
      <c r="U4835" s="159" t="s">
        <v>8212</v>
      </c>
      <c r="V4835" s="154">
        <v>46126</v>
      </c>
      <c r="W4835" s="154">
        <v>46150</v>
      </c>
      <c r="X4835" s="154"/>
      <c r="Y4835" s="160"/>
      <c r="Z4835" s="160"/>
      <c r="AA4835" s="153"/>
      <c r="AB4835" s="153"/>
      <c r="AC4835" s="182" t="e">
        <f t="shared" si="152"/>
        <v>#DIV/0!</v>
      </c>
      <c r="AD4835" s="153" t="e">
        <f t="shared" si="153"/>
        <v>#DIV/0!</v>
      </c>
      <c r="AE4835" s="207"/>
      <c r="AF4835" s="153"/>
      <c r="AG4835" s="159"/>
      <c r="AH4835" s="153"/>
      <c r="AI4835" s="161"/>
      <c r="AJ4835" s="153"/>
      <c r="AK4835" s="153"/>
      <c r="AL4835" s="207"/>
      <c r="AM4835" s="207"/>
      <c r="AN4835" s="207"/>
      <c r="AO4835" s="207"/>
      <c r="AP4835" s="147" t="s">
        <v>54</v>
      </c>
      <c r="AQ4835" s="147"/>
      <c r="AR4835" s="147"/>
      <c r="AS4835" s="209" t="s">
        <v>68</v>
      </c>
      <c r="AT4835" s="223" t="str">
        <f>MONTH(B4835)&amp;"/"&amp;YEAR(B4835)</f>
        <v>3/2026</v>
      </c>
      <c r="AU4835" s="223">
        <f>WEEKNUM(B4835)-WEEKNUM(EOMONTH(B4835,-1)+1)+1</f>
        <v>1</v>
      </c>
      <c r="AV4835" s="209" t="str">
        <f>MONTH(R4835)&amp;"/"&amp;YEAR(R4835)</f>
        <v>1/1900</v>
      </c>
      <c r="AW4835" s="209" t="e">
        <f>WEEKNUM(R4835)-WEEKNUM(EOMONTH(R4835,-1)+1)+1</f>
        <v>#NUM!</v>
      </c>
      <c r="AX4835" s="209">
        <f>IF(BB4835="S",IF(Q4835="1. Aceitou o programa",R4835-B4835,0),0)</f>
        <v>0</v>
      </c>
      <c r="AY4835" s="209">
        <f>IF(BB4835="S",IF(AND(S4835&lt;&gt;"",R4835&lt;&gt;""),S4835-R4835,0),0)</f>
        <v>0</v>
      </c>
      <c r="AZ4835" s="209">
        <f>IF(BB4835="S",IF(Q4835="1. Aceitou o programa",IF(OR(X4835="Não se Aplica",X4835=""),IF(OR(W4835="Não se Aplica",W4835=""),0,W4835-V4835),AVERAGE(X4835-W4835,W4835-V4835)),0),0)</f>
        <v>0</v>
      </c>
      <c r="BA4835" s="209">
        <f>IF(BB4835="S",IF(AND(Q4835="1. Aceitou o programa",AH4835="Realizada"),IFERROR(IF(AG4835="",0,AG4835-R4835),0),0),0)</f>
        <v>0</v>
      </c>
      <c r="BB4835" s="209" t="str">
        <f>_xlfn.XLOOKUP(U4835,'Lista Suspensa'!$AA$20:$AA$23,'Lista Suspensa'!$AB$20:$AB$23,"N/A")</f>
        <v>S</v>
      </c>
    </row>
    <row r="4836" spans="1:54" ht="12" customHeight="1">
      <c r="A4836" s="151" t="s">
        <v>54</v>
      </c>
      <c r="B4836" s="152">
        <v>46083</v>
      </c>
      <c r="C4836" s="153" t="s">
        <v>55</v>
      </c>
      <c r="D4836" s="153" t="s">
        <v>56</v>
      </c>
      <c r="E4836" s="244">
        <v>89518931</v>
      </c>
      <c r="F4836" s="144" t="s">
        <v>8639</v>
      </c>
      <c r="G4836" s="230"/>
      <c r="H4836" s="154">
        <v>29713</v>
      </c>
      <c r="I4836" s="153">
        <v>45</v>
      </c>
      <c r="J4836" s="148" t="s">
        <v>70</v>
      </c>
      <c r="K4836" s="153" t="s">
        <v>59</v>
      </c>
      <c r="L4836" s="153"/>
      <c r="M4836" s="153"/>
      <c r="N4836" s="153">
        <v>750</v>
      </c>
      <c r="O4836" s="155" t="s">
        <v>8640</v>
      </c>
      <c r="P4836" s="156" t="s">
        <v>60</v>
      </c>
      <c r="Q4836" s="157" t="s">
        <v>8211</v>
      </c>
      <c r="R4836" s="158"/>
      <c r="S4836" s="159"/>
      <c r="T4836" s="159" t="s">
        <v>6983</v>
      </c>
      <c r="U4836" s="159" t="s">
        <v>8212</v>
      </c>
      <c r="V4836" s="154">
        <v>46118</v>
      </c>
      <c r="W4836" s="154">
        <v>46150</v>
      </c>
      <c r="X4836" s="154"/>
      <c r="Y4836" s="160"/>
      <c r="Z4836" s="160"/>
      <c r="AA4836" s="153"/>
      <c r="AB4836" s="153"/>
      <c r="AC4836" s="182" t="e">
        <f t="shared" si="152"/>
        <v>#DIV/0!</v>
      </c>
      <c r="AD4836" s="153" t="e">
        <f t="shared" si="153"/>
        <v>#DIV/0!</v>
      </c>
      <c r="AE4836" s="207"/>
      <c r="AF4836" s="153"/>
      <c r="AG4836" s="159"/>
      <c r="AH4836" s="153"/>
      <c r="AI4836" s="161"/>
      <c r="AJ4836" s="153"/>
      <c r="AK4836" s="153"/>
      <c r="AL4836" s="207"/>
      <c r="AM4836" s="207"/>
      <c r="AN4836" s="207"/>
      <c r="AO4836" s="207"/>
      <c r="AP4836" s="147" t="s">
        <v>54</v>
      </c>
      <c r="AQ4836" s="147"/>
      <c r="AR4836" s="147"/>
      <c r="AS4836" s="209" t="s">
        <v>68</v>
      </c>
      <c r="AT4836" s="223" t="str">
        <f>MONTH(B4836)&amp;"/"&amp;YEAR(B4836)</f>
        <v>3/2026</v>
      </c>
      <c r="AU4836" s="223">
        <f>WEEKNUM(B4836)-WEEKNUM(EOMONTH(B4836,-1)+1)+1</f>
        <v>1</v>
      </c>
      <c r="AV4836" s="209" t="str">
        <f>MONTH(R4836)&amp;"/"&amp;YEAR(R4836)</f>
        <v>1/1900</v>
      </c>
      <c r="AW4836" s="209" t="e">
        <f>WEEKNUM(R4836)-WEEKNUM(EOMONTH(R4836,-1)+1)+1</f>
        <v>#NUM!</v>
      </c>
      <c r="AX4836" s="209">
        <f>IF(BB4836="S",IF(Q4836="1. Aceitou o programa",R4836-B4836,0),0)</f>
        <v>0</v>
      </c>
      <c r="AY4836" s="209">
        <f>IF(BB4836="S",IF(AND(S4836&lt;&gt;"",R4836&lt;&gt;""),S4836-R4836,0),0)</f>
        <v>0</v>
      </c>
      <c r="AZ4836" s="209">
        <f>IF(BB4836="S",IF(Q4836="1. Aceitou o programa",IF(OR(X4836="Não se Aplica",X4836=""),IF(OR(W4836="Não se Aplica",W4836=""),0,W4836-V4836),AVERAGE(X4836-W4836,W4836-V4836)),0),0)</f>
        <v>0</v>
      </c>
      <c r="BA4836" s="209">
        <f>IF(BB4836="S",IF(AND(Q4836="1. Aceitou o programa",AH4836="Realizada"),IFERROR(IF(AG4836="",0,AG4836-R4836),0),0),0)</f>
        <v>0</v>
      </c>
      <c r="BB4836" s="209" t="str">
        <f>_xlfn.XLOOKUP(U4836,'Lista Suspensa'!$AA$20:$AA$23,'Lista Suspensa'!$AB$20:$AB$23,"N/A")</f>
        <v>S</v>
      </c>
    </row>
    <row r="4837" spans="1:54" ht="12" customHeight="1">
      <c r="A4837" s="151" t="s">
        <v>54</v>
      </c>
      <c r="B4837" s="152">
        <v>46083</v>
      </c>
      <c r="C4837" s="153" t="s">
        <v>55</v>
      </c>
      <c r="D4837" s="153" t="s">
        <v>56</v>
      </c>
      <c r="E4837" s="244">
        <v>92923841</v>
      </c>
      <c r="F4837" s="144" t="s">
        <v>8641</v>
      </c>
      <c r="G4837" s="230"/>
      <c r="H4837" s="154">
        <v>29721</v>
      </c>
      <c r="I4837" s="153">
        <v>45</v>
      </c>
      <c r="J4837" s="148" t="s">
        <v>58</v>
      </c>
      <c r="K4837" s="153" t="s">
        <v>59</v>
      </c>
      <c r="L4837" s="153"/>
      <c r="M4837" s="153"/>
      <c r="N4837" s="153">
        <v>110</v>
      </c>
      <c r="O4837" s="155" t="s">
        <v>8642</v>
      </c>
      <c r="P4837" s="156" t="s">
        <v>60</v>
      </c>
      <c r="Q4837" s="157" t="s">
        <v>8211</v>
      </c>
      <c r="R4837" s="158"/>
      <c r="S4837" s="159"/>
      <c r="T4837" s="159" t="s">
        <v>6983</v>
      </c>
      <c r="U4837" s="159" t="s">
        <v>8212</v>
      </c>
      <c r="V4837" s="154">
        <v>46126</v>
      </c>
      <c r="W4837" s="154">
        <v>46150</v>
      </c>
      <c r="X4837" s="154"/>
      <c r="Y4837" s="160"/>
      <c r="Z4837" s="160"/>
      <c r="AA4837" s="153"/>
      <c r="AB4837" s="153"/>
      <c r="AC4837" s="182" t="e">
        <f t="shared" si="152"/>
        <v>#DIV/0!</v>
      </c>
      <c r="AD4837" s="153" t="e">
        <f t="shared" si="153"/>
        <v>#DIV/0!</v>
      </c>
      <c r="AE4837" s="207"/>
      <c r="AF4837" s="153"/>
      <c r="AG4837" s="159"/>
      <c r="AH4837" s="153"/>
      <c r="AI4837" s="161"/>
      <c r="AJ4837" s="153"/>
      <c r="AK4837" s="153"/>
      <c r="AL4837" s="207"/>
      <c r="AM4837" s="207"/>
      <c r="AN4837" s="207"/>
      <c r="AO4837" s="207"/>
      <c r="AP4837" s="147" t="s">
        <v>54</v>
      </c>
      <c r="AQ4837" s="147"/>
      <c r="AR4837" s="147"/>
      <c r="AS4837" s="209" t="s">
        <v>68</v>
      </c>
      <c r="AT4837" s="223" t="str">
        <f>MONTH(B4837)&amp;"/"&amp;YEAR(B4837)</f>
        <v>3/2026</v>
      </c>
      <c r="AU4837" s="223">
        <f>WEEKNUM(B4837)-WEEKNUM(EOMONTH(B4837,-1)+1)+1</f>
        <v>1</v>
      </c>
      <c r="AV4837" s="209" t="str">
        <f>MONTH(R4837)&amp;"/"&amp;YEAR(R4837)</f>
        <v>1/1900</v>
      </c>
      <c r="AW4837" s="209" t="e">
        <f>WEEKNUM(R4837)-WEEKNUM(EOMONTH(R4837,-1)+1)+1</f>
        <v>#NUM!</v>
      </c>
      <c r="AX4837" s="209">
        <f>IF(BB4837="S",IF(Q4837="1. Aceitou o programa",R4837-B4837,0),0)</f>
        <v>0</v>
      </c>
      <c r="AY4837" s="209">
        <f>IF(BB4837="S",IF(AND(S4837&lt;&gt;"",R4837&lt;&gt;""),S4837-R4837,0),0)</f>
        <v>0</v>
      </c>
      <c r="AZ4837" s="209">
        <f>IF(BB4837="S",IF(Q4837="1. Aceitou o programa",IF(OR(X4837="Não se Aplica",X4837=""),IF(OR(W4837="Não se Aplica",W4837=""),0,W4837-V4837),AVERAGE(X4837-W4837,W4837-V4837)),0),0)</f>
        <v>0</v>
      </c>
      <c r="BA4837" s="209">
        <f>IF(BB4837="S",IF(AND(Q4837="1. Aceitou o programa",AH4837="Realizada"),IFERROR(IF(AG4837="",0,AG4837-R4837),0),0),0)</f>
        <v>0</v>
      </c>
      <c r="BB4837" s="209" t="str">
        <f>_xlfn.XLOOKUP(U4837,'Lista Suspensa'!$AA$20:$AA$23,'Lista Suspensa'!$AB$20:$AB$23,"N/A")</f>
        <v>S</v>
      </c>
    </row>
    <row r="4838" spans="1:54" ht="12" customHeight="1">
      <c r="A4838" s="151" t="s">
        <v>54</v>
      </c>
      <c r="B4838" s="152">
        <v>46083</v>
      </c>
      <c r="C4838" s="153" t="s">
        <v>55</v>
      </c>
      <c r="D4838" s="153" t="s">
        <v>56</v>
      </c>
      <c r="E4838" s="244">
        <v>93639474</v>
      </c>
      <c r="F4838" s="144" t="s">
        <v>8643</v>
      </c>
      <c r="G4838" s="230"/>
      <c r="H4838" s="154">
        <v>29760</v>
      </c>
      <c r="I4838" s="153">
        <v>44</v>
      </c>
      <c r="J4838" s="148" t="s">
        <v>70</v>
      </c>
      <c r="K4838" s="153" t="s">
        <v>59</v>
      </c>
      <c r="L4838" s="153"/>
      <c r="M4838" s="153"/>
      <c r="N4838" s="153">
        <v>110</v>
      </c>
      <c r="O4838" s="155" t="s">
        <v>8644</v>
      </c>
      <c r="P4838" s="156" t="s">
        <v>60</v>
      </c>
      <c r="Q4838" s="157" t="s">
        <v>8211</v>
      </c>
      <c r="R4838" s="158"/>
      <c r="S4838" s="159"/>
      <c r="T4838" s="159" t="s">
        <v>6983</v>
      </c>
      <c r="U4838" s="159" t="s">
        <v>8212</v>
      </c>
      <c r="V4838" s="154">
        <v>46126</v>
      </c>
      <c r="W4838" s="154">
        <v>46150</v>
      </c>
      <c r="X4838" s="154"/>
      <c r="Y4838" s="160"/>
      <c r="Z4838" s="160"/>
      <c r="AA4838" s="153"/>
      <c r="AB4838" s="153"/>
      <c r="AC4838" s="182" t="e">
        <f t="shared" si="152"/>
        <v>#DIV/0!</v>
      </c>
      <c r="AD4838" s="153" t="e">
        <f t="shared" si="153"/>
        <v>#DIV/0!</v>
      </c>
      <c r="AE4838" s="207"/>
      <c r="AF4838" s="153"/>
      <c r="AG4838" s="159"/>
      <c r="AH4838" s="153"/>
      <c r="AI4838" s="161"/>
      <c r="AJ4838" s="153"/>
      <c r="AK4838" s="153"/>
      <c r="AL4838" s="207"/>
      <c r="AM4838" s="207"/>
      <c r="AN4838" s="207"/>
      <c r="AO4838" s="207"/>
      <c r="AP4838" s="147" t="s">
        <v>54</v>
      </c>
      <c r="AQ4838" s="147"/>
      <c r="AR4838" s="147"/>
      <c r="AS4838" s="209" t="s">
        <v>68</v>
      </c>
      <c r="AT4838" s="223" t="str">
        <f>MONTH(B4838)&amp;"/"&amp;YEAR(B4838)</f>
        <v>3/2026</v>
      </c>
      <c r="AU4838" s="223">
        <f>WEEKNUM(B4838)-WEEKNUM(EOMONTH(B4838,-1)+1)+1</f>
        <v>1</v>
      </c>
      <c r="AV4838" s="209" t="str">
        <f>MONTH(R4838)&amp;"/"&amp;YEAR(R4838)</f>
        <v>1/1900</v>
      </c>
      <c r="AW4838" s="209" t="e">
        <f>WEEKNUM(R4838)-WEEKNUM(EOMONTH(R4838,-1)+1)+1</f>
        <v>#NUM!</v>
      </c>
      <c r="AX4838" s="209">
        <f>IF(BB4838="S",IF(Q4838="1. Aceitou o programa",R4838-B4838,0),0)</f>
        <v>0</v>
      </c>
      <c r="AY4838" s="209">
        <f>IF(BB4838="S",IF(AND(S4838&lt;&gt;"",R4838&lt;&gt;""),S4838-R4838,0),0)</f>
        <v>0</v>
      </c>
      <c r="AZ4838" s="209">
        <f>IF(BB4838="S",IF(Q4838="1. Aceitou o programa",IF(OR(X4838="Não se Aplica",X4838=""),IF(OR(W4838="Não se Aplica",W4838=""),0,W4838-V4838),AVERAGE(X4838-W4838,W4838-V4838)),0),0)</f>
        <v>0</v>
      </c>
      <c r="BA4838" s="209">
        <f>IF(BB4838="S",IF(AND(Q4838="1. Aceitou o programa",AH4838="Realizada"),IFERROR(IF(AG4838="",0,AG4838-R4838),0),0),0)</f>
        <v>0</v>
      </c>
      <c r="BB4838" s="209" t="str">
        <f>_xlfn.XLOOKUP(U4838,'Lista Suspensa'!$AA$20:$AA$23,'Lista Suspensa'!$AB$20:$AB$23,"N/A")</f>
        <v>S</v>
      </c>
    </row>
    <row r="4839" spans="1:54" ht="12" customHeight="1">
      <c r="A4839" s="151" t="s">
        <v>54</v>
      </c>
      <c r="B4839" s="152">
        <v>46083</v>
      </c>
      <c r="C4839" s="153" t="s">
        <v>55</v>
      </c>
      <c r="D4839" s="153" t="s">
        <v>56</v>
      </c>
      <c r="E4839" s="244">
        <v>89730013</v>
      </c>
      <c r="F4839" s="144" t="s">
        <v>8645</v>
      </c>
      <c r="G4839" s="230"/>
      <c r="H4839" s="154">
        <v>29803</v>
      </c>
      <c r="I4839" s="153">
        <v>44</v>
      </c>
      <c r="J4839" s="148" t="s">
        <v>58</v>
      </c>
      <c r="K4839" s="153" t="s">
        <v>59</v>
      </c>
      <c r="L4839" s="153"/>
      <c r="M4839" s="153"/>
      <c r="N4839" s="153">
        <v>80</v>
      </c>
      <c r="O4839" s="155" t="s">
        <v>8646</v>
      </c>
      <c r="P4839" s="156" t="s">
        <v>60</v>
      </c>
      <c r="Q4839" s="157" t="s">
        <v>8211</v>
      </c>
      <c r="R4839" s="158"/>
      <c r="S4839" s="159"/>
      <c r="T4839" s="159" t="s">
        <v>6983</v>
      </c>
      <c r="U4839" s="159" t="s">
        <v>8212</v>
      </c>
      <c r="V4839" s="154">
        <v>46118</v>
      </c>
      <c r="W4839" s="154">
        <v>46150</v>
      </c>
      <c r="X4839" s="154"/>
      <c r="Y4839" s="160"/>
      <c r="Z4839" s="160"/>
      <c r="AA4839" s="153"/>
      <c r="AB4839" s="153"/>
      <c r="AC4839" s="182" t="e">
        <f t="shared" si="152"/>
        <v>#DIV/0!</v>
      </c>
      <c r="AD4839" s="153" t="e">
        <f t="shared" si="153"/>
        <v>#DIV/0!</v>
      </c>
      <c r="AE4839" s="207"/>
      <c r="AF4839" s="153"/>
      <c r="AG4839" s="159"/>
      <c r="AH4839" s="153"/>
      <c r="AI4839" s="161"/>
      <c r="AJ4839" s="153"/>
      <c r="AK4839" s="153"/>
      <c r="AL4839" s="207"/>
      <c r="AM4839" s="207"/>
      <c r="AN4839" s="207"/>
      <c r="AO4839" s="207"/>
      <c r="AP4839" s="147" t="s">
        <v>54</v>
      </c>
      <c r="AQ4839" s="147"/>
      <c r="AR4839" s="147"/>
      <c r="AS4839" s="209" t="s">
        <v>68</v>
      </c>
      <c r="AT4839" s="223" t="str">
        <f>MONTH(B4839)&amp;"/"&amp;YEAR(B4839)</f>
        <v>3/2026</v>
      </c>
      <c r="AU4839" s="223">
        <f>WEEKNUM(B4839)-WEEKNUM(EOMONTH(B4839,-1)+1)+1</f>
        <v>1</v>
      </c>
      <c r="AV4839" s="209" t="str">
        <f>MONTH(R4839)&amp;"/"&amp;YEAR(R4839)</f>
        <v>1/1900</v>
      </c>
      <c r="AW4839" s="209" t="e">
        <f>WEEKNUM(R4839)-WEEKNUM(EOMONTH(R4839,-1)+1)+1</f>
        <v>#NUM!</v>
      </c>
      <c r="AX4839" s="209">
        <f>IF(BB4839="S",IF(Q4839="1. Aceitou o programa",R4839-B4839,0),0)</f>
        <v>0</v>
      </c>
      <c r="AY4839" s="209">
        <f>IF(BB4839="S",IF(AND(S4839&lt;&gt;"",R4839&lt;&gt;""),S4839-R4839,0),0)</f>
        <v>0</v>
      </c>
      <c r="AZ4839" s="209">
        <f>IF(BB4839="S",IF(Q4839="1. Aceitou o programa",IF(OR(X4839="Não se Aplica",X4839=""),IF(OR(W4839="Não se Aplica",W4839=""),0,W4839-V4839),AVERAGE(X4839-W4839,W4839-V4839)),0),0)</f>
        <v>0</v>
      </c>
      <c r="BA4839" s="209">
        <f>IF(BB4839="S",IF(AND(Q4839="1. Aceitou o programa",AH4839="Realizada"),IFERROR(IF(AG4839="",0,AG4839-R4839),0),0),0)</f>
        <v>0</v>
      </c>
      <c r="BB4839" s="209" t="str">
        <f>_xlfn.XLOOKUP(U4839,'Lista Suspensa'!$AA$20:$AA$23,'Lista Suspensa'!$AB$20:$AB$23,"N/A")</f>
        <v>S</v>
      </c>
    </row>
    <row r="4840" spans="1:54" ht="12" customHeight="1">
      <c r="A4840" s="151" t="s">
        <v>54</v>
      </c>
      <c r="B4840" s="152">
        <v>46083</v>
      </c>
      <c r="C4840" s="153" t="s">
        <v>55</v>
      </c>
      <c r="D4840" s="153" t="s">
        <v>56</v>
      </c>
      <c r="E4840" s="244">
        <v>94363629</v>
      </c>
      <c r="F4840" s="144" t="s">
        <v>8647</v>
      </c>
      <c r="G4840" s="230"/>
      <c r="H4840" s="154">
        <v>30004</v>
      </c>
      <c r="I4840" s="153">
        <v>44</v>
      </c>
      <c r="J4840" s="148" t="s">
        <v>70</v>
      </c>
      <c r="K4840" s="153" t="s">
        <v>59</v>
      </c>
      <c r="L4840" s="153"/>
      <c r="M4840" s="153"/>
      <c r="N4840" s="153">
        <v>380</v>
      </c>
      <c r="O4840" s="155">
        <v>11993719419</v>
      </c>
      <c r="P4840" s="156" t="s">
        <v>60</v>
      </c>
      <c r="Q4840" s="157" t="s">
        <v>8211</v>
      </c>
      <c r="R4840" s="158"/>
      <c r="S4840" s="159"/>
      <c r="T4840" s="159" t="s">
        <v>6983</v>
      </c>
      <c r="U4840" s="159" t="s">
        <v>8212</v>
      </c>
      <c r="V4840" s="154">
        <v>46125</v>
      </c>
      <c r="W4840" s="154">
        <v>46150</v>
      </c>
      <c r="X4840" s="154"/>
      <c r="Y4840" s="160"/>
      <c r="Z4840" s="160"/>
      <c r="AA4840" s="153"/>
      <c r="AB4840" s="153"/>
      <c r="AC4840" s="182" t="e">
        <f t="shared" si="152"/>
        <v>#DIV/0!</v>
      </c>
      <c r="AD4840" s="153" t="e">
        <f t="shared" si="153"/>
        <v>#DIV/0!</v>
      </c>
      <c r="AE4840" s="207"/>
      <c r="AF4840" s="153"/>
      <c r="AG4840" s="159"/>
      <c r="AH4840" s="153"/>
      <c r="AI4840" s="161"/>
      <c r="AJ4840" s="153"/>
      <c r="AK4840" s="153"/>
      <c r="AL4840" s="207"/>
      <c r="AM4840" s="207"/>
      <c r="AN4840" s="207"/>
      <c r="AO4840" s="207"/>
      <c r="AP4840" s="147" t="s">
        <v>54</v>
      </c>
      <c r="AQ4840" s="147"/>
      <c r="AR4840" s="147"/>
      <c r="AS4840" s="209" t="s">
        <v>68</v>
      </c>
      <c r="AT4840" s="223" t="str">
        <f>MONTH(B4840)&amp;"/"&amp;YEAR(B4840)</f>
        <v>3/2026</v>
      </c>
      <c r="AU4840" s="223">
        <f>WEEKNUM(B4840)-WEEKNUM(EOMONTH(B4840,-1)+1)+1</f>
        <v>1</v>
      </c>
      <c r="AV4840" s="209" t="str">
        <f>MONTH(R4840)&amp;"/"&amp;YEAR(R4840)</f>
        <v>1/1900</v>
      </c>
      <c r="AW4840" s="209" t="e">
        <f>WEEKNUM(R4840)-WEEKNUM(EOMONTH(R4840,-1)+1)+1</f>
        <v>#NUM!</v>
      </c>
      <c r="AX4840" s="209">
        <f>IF(BB4840="S",IF(Q4840="1. Aceitou o programa",R4840-B4840,0),0)</f>
        <v>0</v>
      </c>
      <c r="AY4840" s="209">
        <f>IF(BB4840="S",IF(AND(S4840&lt;&gt;"",R4840&lt;&gt;""),S4840-R4840,0),0)</f>
        <v>0</v>
      </c>
      <c r="AZ4840" s="209">
        <f>IF(BB4840="S",IF(Q4840="1. Aceitou o programa",IF(OR(X4840="Não se Aplica",X4840=""),IF(OR(W4840="Não se Aplica",W4840=""),0,W4840-V4840),AVERAGE(X4840-W4840,W4840-V4840)),0),0)</f>
        <v>0</v>
      </c>
      <c r="BA4840" s="209">
        <f>IF(BB4840="S",IF(AND(Q4840="1. Aceitou o programa",AH4840="Realizada"),IFERROR(IF(AG4840="",0,AG4840-R4840),0),0),0)</f>
        <v>0</v>
      </c>
      <c r="BB4840" s="209" t="str">
        <f>_xlfn.XLOOKUP(U4840,'Lista Suspensa'!$AA$20:$AA$23,'Lista Suspensa'!$AB$20:$AB$23,"N/A")</f>
        <v>S</v>
      </c>
    </row>
    <row r="4841" spans="1:54" ht="12" customHeight="1">
      <c r="A4841" s="151" t="s">
        <v>54</v>
      </c>
      <c r="B4841" s="152">
        <v>46083</v>
      </c>
      <c r="C4841" s="153" t="s">
        <v>55</v>
      </c>
      <c r="D4841" s="153" t="s">
        <v>56</v>
      </c>
      <c r="E4841" s="244">
        <v>596534914</v>
      </c>
      <c r="F4841" s="144" t="s">
        <v>8648</v>
      </c>
      <c r="G4841" s="230"/>
      <c r="H4841" s="154">
        <v>30118</v>
      </c>
      <c r="I4841" s="153">
        <v>43</v>
      </c>
      <c r="J4841" s="148" t="s">
        <v>70</v>
      </c>
      <c r="K4841" s="153" t="s">
        <v>59</v>
      </c>
      <c r="L4841" s="153"/>
      <c r="M4841" s="153"/>
      <c r="N4841" s="153">
        <v>50</v>
      </c>
      <c r="O4841" s="155" t="s">
        <v>8649</v>
      </c>
      <c r="P4841" s="156" t="s">
        <v>2026</v>
      </c>
      <c r="Q4841" s="157" t="s">
        <v>8211</v>
      </c>
      <c r="R4841" s="158"/>
      <c r="S4841" s="159"/>
      <c r="T4841" s="159" t="s">
        <v>6983</v>
      </c>
      <c r="U4841" s="159" t="s">
        <v>8212</v>
      </c>
      <c r="V4841" s="154">
        <v>46111</v>
      </c>
      <c r="W4841" s="154">
        <v>46150</v>
      </c>
      <c r="X4841" s="154"/>
      <c r="Y4841" s="160"/>
      <c r="Z4841" s="160"/>
      <c r="AA4841" s="153"/>
      <c r="AB4841" s="153"/>
      <c r="AC4841" s="182" t="e">
        <f t="shared" si="152"/>
        <v>#DIV/0!</v>
      </c>
      <c r="AD4841" s="153" t="e">
        <f t="shared" si="153"/>
        <v>#DIV/0!</v>
      </c>
      <c r="AE4841" s="207"/>
      <c r="AF4841" s="153"/>
      <c r="AG4841" s="159"/>
      <c r="AH4841" s="153"/>
      <c r="AI4841" s="161"/>
      <c r="AJ4841" s="153"/>
      <c r="AK4841" s="153"/>
      <c r="AL4841" s="207"/>
      <c r="AM4841" s="207"/>
      <c r="AN4841" s="207"/>
      <c r="AO4841" s="207"/>
      <c r="AP4841" s="147" t="s">
        <v>54</v>
      </c>
      <c r="AQ4841" s="147"/>
      <c r="AR4841" s="147"/>
      <c r="AS4841" s="209" t="s">
        <v>68</v>
      </c>
      <c r="AT4841" s="223" t="str">
        <f>MONTH(B4841)&amp;"/"&amp;YEAR(B4841)</f>
        <v>3/2026</v>
      </c>
      <c r="AU4841" s="223">
        <f>WEEKNUM(B4841)-WEEKNUM(EOMONTH(B4841,-1)+1)+1</f>
        <v>1</v>
      </c>
      <c r="AV4841" s="209" t="str">
        <f>MONTH(R4841)&amp;"/"&amp;YEAR(R4841)</f>
        <v>1/1900</v>
      </c>
      <c r="AW4841" s="209" t="e">
        <f>WEEKNUM(R4841)-WEEKNUM(EOMONTH(R4841,-1)+1)+1</f>
        <v>#NUM!</v>
      </c>
      <c r="AX4841" s="209">
        <f>IF(BB4841="S",IF(Q4841="1. Aceitou o programa",R4841-B4841,0),0)</f>
        <v>0</v>
      </c>
      <c r="AY4841" s="209">
        <f>IF(BB4841="S",IF(AND(S4841&lt;&gt;"",R4841&lt;&gt;""),S4841-R4841,0),0)</f>
        <v>0</v>
      </c>
      <c r="AZ4841" s="209">
        <f>IF(BB4841="S",IF(Q4841="1. Aceitou o programa",IF(OR(X4841="Não se Aplica",X4841=""),IF(OR(W4841="Não se Aplica",W4841=""),0,W4841-V4841),AVERAGE(X4841-W4841,W4841-V4841)),0),0)</f>
        <v>0</v>
      </c>
      <c r="BA4841" s="209">
        <f>IF(BB4841="S",IF(AND(Q4841="1. Aceitou o programa",AH4841="Realizada"),IFERROR(IF(AG4841="",0,AG4841-R4841),0),0),0)</f>
        <v>0</v>
      </c>
      <c r="BB4841" s="209" t="str">
        <f>_xlfn.XLOOKUP(U4841,'Lista Suspensa'!$AA$20:$AA$23,'Lista Suspensa'!$AB$20:$AB$23,"N/A")</f>
        <v>S</v>
      </c>
    </row>
    <row r="4842" spans="1:54" ht="12" customHeight="1">
      <c r="A4842" s="151" t="s">
        <v>54</v>
      </c>
      <c r="B4842" s="152">
        <v>46083</v>
      </c>
      <c r="C4842" s="153" t="s">
        <v>55</v>
      </c>
      <c r="D4842" s="153" t="s">
        <v>56</v>
      </c>
      <c r="E4842" s="244">
        <v>789592053</v>
      </c>
      <c r="F4842" s="144" t="s">
        <v>8650</v>
      </c>
      <c r="G4842" s="230"/>
      <c r="H4842" s="154">
        <v>30180</v>
      </c>
      <c r="I4842" s="153">
        <v>43</v>
      </c>
      <c r="J4842" s="148" t="s">
        <v>70</v>
      </c>
      <c r="K4842" s="153" t="s">
        <v>59</v>
      </c>
      <c r="L4842" s="153"/>
      <c r="M4842" s="153"/>
      <c r="N4842" s="153">
        <v>300</v>
      </c>
      <c r="O4842" s="155" t="s">
        <v>8651</v>
      </c>
      <c r="P4842" s="156" t="s">
        <v>2026</v>
      </c>
      <c r="Q4842" s="157" t="s">
        <v>8211</v>
      </c>
      <c r="R4842" s="158"/>
      <c r="S4842" s="159"/>
      <c r="T4842" s="159" t="s">
        <v>6983</v>
      </c>
      <c r="U4842" s="159" t="s">
        <v>8212</v>
      </c>
      <c r="V4842" s="154">
        <v>46111</v>
      </c>
      <c r="W4842" s="154">
        <v>46150</v>
      </c>
      <c r="X4842" s="154"/>
      <c r="Y4842" s="160"/>
      <c r="Z4842" s="160"/>
      <c r="AA4842" s="153"/>
      <c r="AB4842" s="153"/>
      <c r="AC4842" s="182" t="e">
        <f t="shared" si="152"/>
        <v>#DIV/0!</v>
      </c>
      <c r="AD4842" s="153" t="e">
        <f t="shared" si="153"/>
        <v>#DIV/0!</v>
      </c>
      <c r="AE4842" s="207"/>
      <c r="AF4842" s="153"/>
      <c r="AG4842" s="159"/>
      <c r="AH4842" s="153"/>
      <c r="AI4842" s="161"/>
      <c r="AJ4842" s="153"/>
      <c r="AK4842" s="153"/>
      <c r="AL4842" s="207"/>
      <c r="AM4842" s="207"/>
      <c r="AN4842" s="207"/>
      <c r="AO4842" s="207"/>
      <c r="AP4842" s="147" t="s">
        <v>54</v>
      </c>
      <c r="AQ4842" s="147"/>
      <c r="AR4842" s="147"/>
      <c r="AS4842" s="209" t="s">
        <v>68</v>
      </c>
      <c r="AT4842" s="223" t="str">
        <f>MONTH(B4842)&amp;"/"&amp;YEAR(B4842)</f>
        <v>3/2026</v>
      </c>
      <c r="AU4842" s="223">
        <f>WEEKNUM(B4842)-WEEKNUM(EOMONTH(B4842,-1)+1)+1</f>
        <v>1</v>
      </c>
      <c r="AV4842" s="209" t="str">
        <f>MONTH(R4842)&amp;"/"&amp;YEAR(R4842)</f>
        <v>1/1900</v>
      </c>
      <c r="AW4842" s="209" t="e">
        <f>WEEKNUM(R4842)-WEEKNUM(EOMONTH(R4842,-1)+1)+1</f>
        <v>#NUM!</v>
      </c>
      <c r="AX4842" s="209">
        <f>IF(BB4842="S",IF(Q4842="1. Aceitou o programa",R4842-B4842,0),0)</f>
        <v>0</v>
      </c>
      <c r="AY4842" s="209">
        <f>IF(BB4842="S",IF(AND(S4842&lt;&gt;"",R4842&lt;&gt;""),S4842-R4842,0),0)</f>
        <v>0</v>
      </c>
      <c r="AZ4842" s="209">
        <f>IF(BB4842="S",IF(Q4842="1. Aceitou o programa",IF(OR(X4842="Não se Aplica",X4842=""),IF(OR(W4842="Não se Aplica",W4842=""),0,W4842-V4842),AVERAGE(X4842-W4842,W4842-V4842)),0),0)</f>
        <v>0</v>
      </c>
      <c r="BA4842" s="209">
        <f>IF(BB4842="S",IF(AND(Q4842="1. Aceitou o programa",AH4842="Realizada"),IFERROR(IF(AG4842="",0,AG4842-R4842),0),0),0)</f>
        <v>0</v>
      </c>
      <c r="BB4842" s="209" t="str">
        <f>_xlfn.XLOOKUP(U4842,'Lista Suspensa'!$AA$20:$AA$23,'Lista Suspensa'!$AB$20:$AB$23,"N/A")</f>
        <v>S</v>
      </c>
    </row>
    <row r="4843" spans="1:54" ht="12" customHeight="1">
      <c r="A4843" s="151" t="s">
        <v>54</v>
      </c>
      <c r="B4843" s="152">
        <v>46083</v>
      </c>
      <c r="C4843" s="153" t="s">
        <v>55</v>
      </c>
      <c r="D4843" s="153" t="s">
        <v>56</v>
      </c>
      <c r="E4843" s="244">
        <v>865227730</v>
      </c>
      <c r="F4843" s="144" t="s">
        <v>8652</v>
      </c>
      <c r="G4843" s="230"/>
      <c r="H4843" s="154">
        <v>30322</v>
      </c>
      <c r="I4843" s="153">
        <v>43</v>
      </c>
      <c r="J4843" s="148" t="s">
        <v>70</v>
      </c>
      <c r="K4843" s="153" t="s">
        <v>59</v>
      </c>
      <c r="L4843" s="153"/>
      <c r="M4843" s="153"/>
      <c r="N4843" s="153">
        <v>300</v>
      </c>
      <c r="O4843" s="155" t="s">
        <v>8653</v>
      </c>
      <c r="P4843" s="156" t="s">
        <v>60</v>
      </c>
      <c r="Q4843" s="157" t="s">
        <v>8211</v>
      </c>
      <c r="R4843" s="158"/>
      <c r="S4843" s="159"/>
      <c r="T4843" s="159" t="s">
        <v>6983</v>
      </c>
      <c r="U4843" s="159" t="s">
        <v>8212</v>
      </c>
      <c r="V4843" s="154">
        <v>46126</v>
      </c>
      <c r="W4843" s="154">
        <v>46150</v>
      </c>
      <c r="X4843" s="154"/>
      <c r="Y4843" s="160"/>
      <c r="Z4843" s="160"/>
      <c r="AA4843" s="153"/>
      <c r="AB4843" s="153"/>
      <c r="AC4843" s="182" t="e">
        <f t="shared" si="152"/>
        <v>#DIV/0!</v>
      </c>
      <c r="AD4843" s="153" t="e">
        <f t="shared" si="153"/>
        <v>#DIV/0!</v>
      </c>
      <c r="AE4843" s="207"/>
      <c r="AF4843" s="153"/>
      <c r="AG4843" s="159"/>
      <c r="AH4843" s="153"/>
      <c r="AI4843" s="161"/>
      <c r="AJ4843" s="153"/>
      <c r="AK4843" s="153"/>
      <c r="AL4843" s="207"/>
      <c r="AM4843" s="207"/>
      <c r="AN4843" s="207"/>
      <c r="AO4843" s="207"/>
      <c r="AP4843" s="147" t="s">
        <v>54</v>
      </c>
      <c r="AQ4843" s="147"/>
      <c r="AR4843" s="147"/>
      <c r="AS4843" s="209" t="s">
        <v>68</v>
      </c>
      <c r="AT4843" s="223" t="str">
        <f>MONTH(B4843)&amp;"/"&amp;YEAR(B4843)</f>
        <v>3/2026</v>
      </c>
      <c r="AU4843" s="223">
        <f>WEEKNUM(B4843)-WEEKNUM(EOMONTH(B4843,-1)+1)+1</f>
        <v>1</v>
      </c>
      <c r="AV4843" s="209" t="str">
        <f>MONTH(R4843)&amp;"/"&amp;YEAR(R4843)</f>
        <v>1/1900</v>
      </c>
      <c r="AW4843" s="209" t="e">
        <f>WEEKNUM(R4843)-WEEKNUM(EOMONTH(R4843,-1)+1)+1</f>
        <v>#NUM!</v>
      </c>
      <c r="AX4843" s="209">
        <f>IF(BB4843="S",IF(Q4843="1. Aceitou o programa",R4843-B4843,0),0)</f>
        <v>0</v>
      </c>
      <c r="AY4843" s="209">
        <f>IF(BB4843="S",IF(AND(S4843&lt;&gt;"",R4843&lt;&gt;""),S4843-R4843,0),0)</f>
        <v>0</v>
      </c>
      <c r="AZ4843" s="209">
        <f>IF(BB4843="S",IF(Q4843="1. Aceitou o programa",IF(OR(X4843="Não se Aplica",X4843=""),IF(OR(W4843="Não se Aplica",W4843=""),0,W4843-V4843),AVERAGE(X4843-W4843,W4843-V4843)),0),0)</f>
        <v>0</v>
      </c>
      <c r="BA4843" s="209">
        <f>IF(BB4843="S",IF(AND(Q4843="1. Aceitou o programa",AH4843="Realizada"),IFERROR(IF(AG4843="",0,AG4843-R4843),0),0),0)</f>
        <v>0</v>
      </c>
      <c r="BB4843" s="209" t="str">
        <f>_xlfn.XLOOKUP(U4843,'Lista Suspensa'!$AA$20:$AA$23,'Lista Suspensa'!$AB$20:$AB$23,"N/A")</f>
        <v>S</v>
      </c>
    </row>
    <row r="4844" spans="1:54" ht="12" customHeight="1">
      <c r="A4844" s="151" t="s">
        <v>54</v>
      </c>
      <c r="B4844" s="152">
        <v>46083</v>
      </c>
      <c r="C4844" s="153" t="s">
        <v>55</v>
      </c>
      <c r="D4844" s="153" t="s">
        <v>56</v>
      </c>
      <c r="E4844" s="244">
        <v>94476615</v>
      </c>
      <c r="F4844" s="144" t="s">
        <v>8654</v>
      </c>
      <c r="G4844" s="230"/>
      <c r="H4844" s="154">
        <v>30335</v>
      </c>
      <c r="I4844" s="153">
        <v>43</v>
      </c>
      <c r="J4844" s="148" t="s">
        <v>58</v>
      </c>
      <c r="K4844" s="153" t="s">
        <v>59</v>
      </c>
      <c r="L4844" s="153"/>
      <c r="M4844" s="153"/>
      <c r="N4844" s="153">
        <v>60</v>
      </c>
      <c r="O4844" s="155" t="s">
        <v>8655</v>
      </c>
      <c r="P4844" s="156" t="s">
        <v>2026</v>
      </c>
      <c r="Q4844" s="157" t="s">
        <v>8211</v>
      </c>
      <c r="R4844" s="158"/>
      <c r="S4844" s="159"/>
      <c r="T4844" s="159" t="s">
        <v>6983</v>
      </c>
      <c r="U4844" s="159" t="s">
        <v>8212</v>
      </c>
      <c r="V4844" s="154">
        <v>46111</v>
      </c>
      <c r="W4844" s="154">
        <v>46150</v>
      </c>
      <c r="X4844" s="154"/>
      <c r="Y4844" s="160"/>
      <c r="Z4844" s="160"/>
      <c r="AA4844" s="153"/>
      <c r="AB4844" s="153"/>
      <c r="AC4844" s="182" t="e">
        <f t="shared" si="152"/>
        <v>#DIV/0!</v>
      </c>
      <c r="AD4844" s="153" t="e">
        <f t="shared" si="153"/>
        <v>#DIV/0!</v>
      </c>
      <c r="AE4844" s="207"/>
      <c r="AF4844" s="153"/>
      <c r="AG4844" s="159"/>
      <c r="AH4844" s="153"/>
      <c r="AI4844" s="161"/>
      <c r="AJ4844" s="153"/>
      <c r="AK4844" s="153"/>
      <c r="AL4844" s="207"/>
      <c r="AM4844" s="207"/>
      <c r="AN4844" s="207"/>
      <c r="AO4844" s="207"/>
      <c r="AP4844" s="147" t="s">
        <v>54</v>
      </c>
      <c r="AQ4844" s="147"/>
      <c r="AR4844" s="147"/>
      <c r="AS4844" s="209" t="s">
        <v>68</v>
      </c>
      <c r="AT4844" s="223" t="str">
        <f>MONTH(B4844)&amp;"/"&amp;YEAR(B4844)</f>
        <v>3/2026</v>
      </c>
      <c r="AU4844" s="223">
        <f>WEEKNUM(B4844)-WEEKNUM(EOMONTH(B4844,-1)+1)+1</f>
        <v>1</v>
      </c>
      <c r="AV4844" s="209" t="str">
        <f>MONTH(R4844)&amp;"/"&amp;YEAR(R4844)</f>
        <v>1/1900</v>
      </c>
      <c r="AW4844" s="209" t="e">
        <f>WEEKNUM(R4844)-WEEKNUM(EOMONTH(R4844,-1)+1)+1</f>
        <v>#NUM!</v>
      </c>
      <c r="AX4844" s="209">
        <f>IF(BB4844="S",IF(Q4844="1. Aceitou o programa",R4844-B4844,0),0)</f>
        <v>0</v>
      </c>
      <c r="AY4844" s="209">
        <f>IF(BB4844="S",IF(AND(S4844&lt;&gt;"",R4844&lt;&gt;""),S4844-R4844,0),0)</f>
        <v>0</v>
      </c>
      <c r="AZ4844" s="209">
        <f>IF(BB4844="S",IF(Q4844="1. Aceitou o programa",IF(OR(X4844="Não se Aplica",X4844=""),IF(OR(W4844="Não se Aplica",W4844=""),0,W4844-V4844),AVERAGE(X4844-W4844,W4844-V4844)),0),0)</f>
        <v>0</v>
      </c>
      <c r="BA4844" s="209">
        <f>IF(BB4844="S",IF(AND(Q4844="1. Aceitou o programa",AH4844="Realizada"),IFERROR(IF(AG4844="",0,AG4844-R4844),0),0),0)</f>
        <v>0</v>
      </c>
      <c r="BB4844" s="209" t="str">
        <f>_xlfn.XLOOKUP(U4844,'Lista Suspensa'!$AA$20:$AA$23,'Lista Suspensa'!$AB$20:$AB$23,"N/A")</f>
        <v>S</v>
      </c>
    </row>
    <row r="4845" spans="1:54" ht="12" customHeight="1">
      <c r="A4845" s="151" t="s">
        <v>54</v>
      </c>
      <c r="B4845" s="152">
        <v>46083</v>
      </c>
      <c r="C4845" s="153" t="s">
        <v>55</v>
      </c>
      <c r="D4845" s="153" t="s">
        <v>56</v>
      </c>
      <c r="E4845" s="244">
        <v>92887558</v>
      </c>
      <c r="F4845" s="144" t="s">
        <v>8656</v>
      </c>
      <c r="G4845" s="230"/>
      <c r="H4845" s="154">
        <v>30413</v>
      </c>
      <c r="I4845" s="153">
        <v>43</v>
      </c>
      <c r="J4845" s="148" t="s">
        <v>58</v>
      </c>
      <c r="K4845" s="153" t="s">
        <v>59</v>
      </c>
      <c r="L4845" s="153"/>
      <c r="M4845" s="153"/>
      <c r="N4845" s="153">
        <v>380</v>
      </c>
      <c r="O4845" s="155" t="s">
        <v>8657</v>
      </c>
      <c r="P4845" s="156" t="s">
        <v>2026</v>
      </c>
      <c r="Q4845" s="157" t="s">
        <v>8211</v>
      </c>
      <c r="R4845" s="158"/>
      <c r="S4845" s="159"/>
      <c r="T4845" s="159" t="s">
        <v>6983</v>
      </c>
      <c r="U4845" s="159" t="s">
        <v>8212</v>
      </c>
      <c r="V4845" s="154">
        <v>46111</v>
      </c>
      <c r="W4845" s="154">
        <v>46150</v>
      </c>
      <c r="X4845" s="154"/>
      <c r="Y4845" s="160"/>
      <c r="Z4845" s="160"/>
      <c r="AA4845" s="153"/>
      <c r="AB4845" s="153"/>
      <c r="AC4845" s="182" t="e">
        <f t="shared" si="152"/>
        <v>#DIV/0!</v>
      </c>
      <c r="AD4845" s="153" t="e">
        <f t="shared" si="153"/>
        <v>#DIV/0!</v>
      </c>
      <c r="AE4845" s="207"/>
      <c r="AF4845" s="153"/>
      <c r="AG4845" s="159"/>
      <c r="AH4845" s="153"/>
      <c r="AI4845" s="161"/>
      <c r="AJ4845" s="153"/>
      <c r="AK4845" s="153"/>
      <c r="AL4845" s="207"/>
      <c r="AM4845" s="207"/>
      <c r="AN4845" s="207"/>
      <c r="AO4845" s="207"/>
      <c r="AP4845" s="147" t="s">
        <v>54</v>
      </c>
      <c r="AQ4845" s="147"/>
      <c r="AR4845" s="147"/>
      <c r="AS4845" s="209" t="s">
        <v>68</v>
      </c>
      <c r="AT4845" s="223" t="str">
        <f>MONTH(B4845)&amp;"/"&amp;YEAR(B4845)</f>
        <v>3/2026</v>
      </c>
      <c r="AU4845" s="223">
        <f>WEEKNUM(B4845)-WEEKNUM(EOMONTH(B4845,-1)+1)+1</f>
        <v>1</v>
      </c>
      <c r="AV4845" s="209" t="str">
        <f>MONTH(R4845)&amp;"/"&amp;YEAR(R4845)</f>
        <v>1/1900</v>
      </c>
      <c r="AW4845" s="209" t="e">
        <f>WEEKNUM(R4845)-WEEKNUM(EOMONTH(R4845,-1)+1)+1</f>
        <v>#NUM!</v>
      </c>
      <c r="AX4845" s="209">
        <f>IF(BB4845="S",IF(Q4845="1. Aceitou o programa",R4845-B4845,0),0)</f>
        <v>0</v>
      </c>
      <c r="AY4845" s="209">
        <f>IF(BB4845="S",IF(AND(S4845&lt;&gt;"",R4845&lt;&gt;""),S4845-R4845,0),0)</f>
        <v>0</v>
      </c>
      <c r="AZ4845" s="209">
        <f>IF(BB4845="S",IF(Q4845="1. Aceitou o programa",IF(OR(X4845="Não se Aplica",X4845=""),IF(OR(W4845="Não se Aplica",W4845=""),0,W4845-V4845),AVERAGE(X4845-W4845,W4845-V4845)),0),0)</f>
        <v>0</v>
      </c>
      <c r="BA4845" s="209">
        <f>IF(BB4845="S",IF(AND(Q4845="1. Aceitou o programa",AH4845="Realizada"),IFERROR(IF(AG4845="",0,AG4845-R4845),0),0),0)</f>
        <v>0</v>
      </c>
      <c r="BB4845" s="209" t="str">
        <f>_xlfn.XLOOKUP(U4845,'Lista Suspensa'!$AA$20:$AA$23,'Lista Suspensa'!$AB$20:$AB$23,"N/A")</f>
        <v>S</v>
      </c>
    </row>
    <row r="4846" spans="1:54" ht="12" customHeight="1">
      <c r="A4846" s="151" t="s">
        <v>54</v>
      </c>
      <c r="B4846" s="152">
        <v>46083</v>
      </c>
      <c r="C4846" s="153" t="s">
        <v>55</v>
      </c>
      <c r="D4846" s="153" t="s">
        <v>56</v>
      </c>
      <c r="E4846" s="244">
        <v>93147746</v>
      </c>
      <c r="F4846" s="144" t="s">
        <v>8658</v>
      </c>
      <c r="G4846" s="230"/>
      <c r="H4846" s="154">
        <v>30853</v>
      </c>
      <c r="I4846" s="153">
        <v>41</v>
      </c>
      <c r="J4846" s="148" t="s">
        <v>58</v>
      </c>
      <c r="K4846" s="153" t="s">
        <v>59</v>
      </c>
      <c r="L4846" s="153"/>
      <c r="M4846" s="153"/>
      <c r="N4846" s="153">
        <v>110</v>
      </c>
      <c r="O4846" s="155" t="s">
        <v>8659</v>
      </c>
      <c r="P4846" s="156" t="s">
        <v>2026</v>
      </c>
      <c r="Q4846" s="157" t="s">
        <v>8211</v>
      </c>
      <c r="R4846" s="158"/>
      <c r="S4846" s="159"/>
      <c r="T4846" s="159" t="s">
        <v>6983</v>
      </c>
      <c r="U4846" s="159" t="s">
        <v>8212</v>
      </c>
      <c r="V4846" s="154">
        <v>46111</v>
      </c>
      <c r="W4846" s="154">
        <v>46150</v>
      </c>
      <c r="X4846" s="154"/>
      <c r="Y4846" s="160"/>
      <c r="Z4846" s="160"/>
      <c r="AA4846" s="153"/>
      <c r="AB4846" s="153"/>
      <c r="AC4846" s="182" t="e">
        <f t="shared" si="152"/>
        <v>#DIV/0!</v>
      </c>
      <c r="AD4846" s="153" t="e">
        <f t="shared" si="153"/>
        <v>#DIV/0!</v>
      </c>
      <c r="AE4846" s="207"/>
      <c r="AF4846" s="153"/>
      <c r="AG4846" s="159"/>
      <c r="AH4846" s="153"/>
      <c r="AI4846" s="161"/>
      <c r="AJ4846" s="153"/>
      <c r="AK4846" s="153"/>
      <c r="AL4846" s="207"/>
      <c r="AM4846" s="207"/>
      <c r="AN4846" s="207"/>
      <c r="AO4846" s="207"/>
      <c r="AP4846" s="147" t="s">
        <v>54</v>
      </c>
      <c r="AQ4846" s="147"/>
      <c r="AR4846" s="147"/>
      <c r="AS4846" s="209" t="s">
        <v>68</v>
      </c>
      <c r="AT4846" s="223" t="str">
        <f>MONTH(B4846)&amp;"/"&amp;YEAR(B4846)</f>
        <v>3/2026</v>
      </c>
      <c r="AU4846" s="223">
        <f>WEEKNUM(B4846)-WEEKNUM(EOMONTH(B4846,-1)+1)+1</f>
        <v>1</v>
      </c>
      <c r="AV4846" s="209" t="str">
        <f>MONTH(R4846)&amp;"/"&amp;YEAR(R4846)</f>
        <v>1/1900</v>
      </c>
      <c r="AW4846" s="209" t="e">
        <f>WEEKNUM(R4846)-WEEKNUM(EOMONTH(R4846,-1)+1)+1</f>
        <v>#NUM!</v>
      </c>
      <c r="AX4846" s="209">
        <f>IF(BB4846="S",IF(Q4846="1. Aceitou o programa",R4846-B4846,0),0)</f>
        <v>0</v>
      </c>
      <c r="AY4846" s="209">
        <f>IF(BB4846="S",IF(AND(S4846&lt;&gt;"",R4846&lt;&gt;""),S4846-R4846,0),0)</f>
        <v>0</v>
      </c>
      <c r="AZ4846" s="209">
        <f>IF(BB4846="S",IF(Q4846="1. Aceitou o programa",IF(OR(X4846="Não se Aplica",X4846=""),IF(OR(W4846="Não se Aplica",W4846=""),0,W4846-V4846),AVERAGE(X4846-W4846,W4846-V4846)),0),0)</f>
        <v>0</v>
      </c>
      <c r="BA4846" s="209">
        <f>IF(BB4846="S",IF(AND(Q4846="1. Aceitou o programa",AH4846="Realizada"),IFERROR(IF(AG4846="",0,AG4846-R4846),0),0),0)</f>
        <v>0</v>
      </c>
      <c r="BB4846" s="209" t="str">
        <f>_xlfn.XLOOKUP(U4846,'Lista Suspensa'!$AA$20:$AA$23,'Lista Suspensa'!$AB$20:$AB$23,"N/A")</f>
        <v>S</v>
      </c>
    </row>
    <row r="4847" spans="1:54" ht="12" customHeight="1">
      <c r="A4847" s="151" t="s">
        <v>54</v>
      </c>
      <c r="B4847" s="152">
        <v>46083</v>
      </c>
      <c r="C4847" s="153" t="s">
        <v>55</v>
      </c>
      <c r="D4847" s="153" t="s">
        <v>56</v>
      </c>
      <c r="E4847" s="244">
        <v>792161360</v>
      </c>
      <c r="F4847" s="144" t="s">
        <v>8660</v>
      </c>
      <c r="G4847" s="230"/>
      <c r="H4847" s="154">
        <v>31220</v>
      </c>
      <c r="I4847" s="153">
        <v>40</v>
      </c>
      <c r="J4847" s="148" t="s">
        <v>70</v>
      </c>
      <c r="K4847" s="153" t="s">
        <v>59</v>
      </c>
      <c r="L4847" s="153"/>
      <c r="M4847" s="153"/>
      <c r="N4847" s="153">
        <v>100</v>
      </c>
      <c r="O4847" s="155" t="s">
        <v>8661</v>
      </c>
      <c r="P4847" s="156" t="s">
        <v>60</v>
      </c>
      <c r="Q4847" s="157" t="s">
        <v>8211</v>
      </c>
      <c r="R4847" s="158"/>
      <c r="S4847" s="159"/>
      <c r="T4847" s="159" t="s">
        <v>6983</v>
      </c>
      <c r="U4847" s="159" t="s">
        <v>8212</v>
      </c>
      <c r="V4847" s="154">
        <v>46125</v>
      </c>
      <c r="W4847" s="154">
        <v>46150</v>
      </c>
      <c r="X4847" s="154"/>
      <c r="Y4847" s="160"/>
      <c r="Z4847" s="160"/>
      <c r="AA4847" s="153"/>
      <c r="AB4847" s="153"/>
      <c r="AC4847" s="182" t="e">
        <f t="shared" si="152"/>
        <v>#DIV/0!</v>
      </c>
      <c r="AD4847" s="153" t="e">
        <f t="shared" si="153"/>
        <v>#DIV/0!</v>
      </c>
      <c r="AE4847" s="207"/>
      <c r="AF4847" s="153"/>
      <c r="AG4847" s="159"/>
      <c r="AH4847" s="153"/>
      <c r="AI4847" s="161"/>
      <c r="AJ4847" s="153"/>
      <c r="AK4847" s="153"/>
      <c r="AL4847" s="207"/>
      <c r="AM4847" s="207"/>
      <c r="AN4847" s="207"/>
      <c r="AO4847" s="207"/>
      <c r="AP4847" s="147" t="s">
        <v>54</v>
      </c>
      <c r="AQ4847" s="147"/>
      <c r="AR4847" s="147"/>
      <c r="AS4847" s="209" t="s">
        <v>68</v>
      </c>
      <c r="AT4847" s="223" t="str">
        <f>MONTH(B4847)&amp;"/"&amp;YEAR(B4847)</f>
        <v>3/2026</v>
      </c>
      <c r="AU4847" s="223">
        <f>WEEKNUM(B4847)-WEEKNUM(EOMONTH(B4847,-1)+1)+1</f>
        <v>1</v>
      </c>
      <c r="AV4847" s="209" t="str">
        <f>MONTH(R4847)&amp;"/"&amp;YEAR(R4847)</f>
        <v>1/1900</v>
      </c>
      <c r="AW4847" s="209" t="e">
        <f>WEEKNUM(R4847)-WEEKNUM(EOMONTH(R4847,-1)+1)+1</f>
        <v>#NUM!</v>
      </c>
      <c r="AX4847" s="209">
        <f>IF(BB4847="S",IF(Q4847="1. Aceitou o programa",R4847-B4847,0),0)</f>
        <v>0</v>
      </c>
      <c r="AY4847" s="209">
        <f>IF(BB4847="S",IF(AND(S4847&lt;&gt;"",R4847&lt;&gt;""),S4847-R4847,0),0)</f>
        <v>0</v>
      </c>
      <c r="AZ4847" s="209">
        <f>IF(BB4847="S",IF(Q4847="1. Aceitou o programa",IF(OR(X4847="Não se Aplica",X4847=""),IF(OR(W4847="Não se Aplica",W4847=""),0,W4847-V4847),AVERAGE(X4847-W4847,W4847-V4847)),0),0)</f>
        <v>0</v>
      </c>
      <c r="BA4847" s="209">
        <f>IF(BB4847="S",IF(AND(Q4847="1. Aceitou o programa",AH4847="Realizada"),IFERROR(IF(AG4847="",0,AG4847-R4847),0),0),0)</f>
        <v>0</v>
      </c>
      <c r="BB4847" s="209" t="str">
        <f>_xlfn.XLOOKUP(U4847,'Lista Suspensa'!$AA$20:$AA$23,'Lista Suspensa'!$AB$20:$AB$23,"N/A")</f>
        <v>S</v>
      </c>
    </row>
    <row r="4848" spans="1:54" ht="12" customHeight="1">
      <c r="A4848" s="151" t="s">
        <v>54</v>
      </c>
      <c r="B4848" s="152">
        <v>46083</v>
      </c>
      <c r="C4848" s="153" t="s">
        <v>55</v>
      </c>
      <c r="D4848" s="153" t="s">
        <v>56</v>
      </c>
      <c r="E4848" s="244">
        <v>447561197</v>
      </c>
      <c r="F4848" s="144" t="s">
        <v>8662</v>
      </c>
      <c r="G4848" s="230"/>
      <c r="H4848" s="154">
        <v>31350</v>
      </c>
      <c r="I4848" s="153">
        <v>40</v>
      </c>
      <c r="J4848" s="148" t="s">
        <v>70</v>
      </c>
      <c r="K4848" s="153" t="s">
        <v>59</v>
      </c>
      <c r="L4848" s="153"/>
      <c r="M4848" s="153"/>
      <c r="N4848" s="153">
        <v>400</v>
      </c>
      <c r="O4848" s="155" t="s">
        <v>8663</v>
      </c>
      <c r="P4848" s="156" t="s">
        <v>60</v>
      </c>
      <c r="Q4848" s="157" t="s">
        <v>8211</v>
      </c>
      <c r="R4848" s="158"/>
      <c r="S4848" s="159"/>
      <c r="T4848" s="159" t="s">
        <v>6983</v>
      </c>
      <c r="U4848" s="159" t="s">
        <v>8212</v>
      </c>
      <c r="V4848" s="154">
        <v>46126</v>
      </c>
      <c r="W4848" s="154">
        <v>46150</v>
      </c>
      <c r="X4848" s="154"/>
      <c r="Y4848" s="160"/>
      <c r="Z4848" s="160"/>
      <c r="AA4848" s="153"/>
      <c r="AB4848" s="153"/>
      <c r="AC4848" s="182" t="e">
        <f t="shared" si="152"/>
        <v>#DIV/0!</v>
      </c>
      <c r="AD4848" s="153" t="e">
        <f t="shared" si="153"/>
        <v>#DIV/0!</v>
      </c>
      <c r="AE4848" s="207"/>
      <c r="AF4848" s="153"/>
      <c r="AG4848" s="159"/>
      <c r="AH4848" s="153"/>
      <c r="AI4848" s="161"/>
      <c r="AJ4848" s="153"/>
      <c r="AK4848" s="153"/>
      <c r="AL4848" s="207"/>
      <c r="AM4848" s="207"/>
      <c r="AN4848" s="207"/>
      <c r="AO4848" s="207"/>
      <c r="AP4848" s="147" t="s">
        <v>54</v>
      </c>
      <c r="AQ4848" s="147"/>
      <c r="AR4848" s="147"/>
      <c r="AS4848" s="209" t="s">
        <v>68</v>
      </c>
      <c r="AT4848" s="223" t="str">
        <f>MONTH(B4848)&amp;"/"&amp;YEAR(B4848)</f>
        <v>3/2026</v>
      </c>
      <c r="AU4848" s="223">
        <f>WEEKNUM(B4848)-WEEKNUM(EOMONTH(B4848,-1)+1)+1</f>
        <v>1</v>
      </c>
      <c r="AV4848" s="209" t="str">
        <f>MONTH(R4848)&amp;"/"&amp;YEAR(R4848)</f>
        <v>1/1900</v>
      </c>
      <c r="AW4848" s="209" t="e">
        <f>WEEKNUM(R4848)-WEEKNUM(EOMONTH(R4848,-1)+1)+1</f>
        <v>#NUM!</v>
      </c>
      <c r="AX4848" s="209">
        <f>IF(BB4848="S",IF(Q4848="1. Aceitou o programa",R4848-B4848,0),0)</f>
        <v>0</v>
      </c>
      <c r="AY4848" s="209">
        <f>IF(BB4848="S",IF(AND(S4848&lt;&gt;"",R4848&lt;&gt;""),S4848-R4848,0),0)</f>
        <v>0</v>
      </c>
      <c r="AZ4848" s="209">
        <f>IF(BB4848="S",IF(Q4848="1. Aceitou o programa",IF(OR(X4848="Não se Aplica",X4848=""),IF(OR(W4848="Não se Aplica",W4848=""),0,W4848-V4848),AVERAGE(X4848-W4848,W4848-V4848)),0),0)</f>
        <v>0</v>
      </c>
      <c r="BA4848" s="209">
        <f>IF(BB4848="S",IF(AND(Q4848="1. Aceitou o programa",AH4848="Realizada"),IFERROR(IF(AG4848="",0,AG4848-R4848),0),0),0)</f>
        <v>0</v>
      </c>
      <c r="BB4848" s="209" t="str">
        <f>_xlfn.XLOOKUP(U4848,'Lista Suspensa'!$AA$20:$AA$23,'Lista Suspensa'!$AB$20:$AB$23,"N/A")</f>
        <v>S</v>
      </c>
    </row>
    <row r="4849" spans="1:54" ht="12" customHeight="1">
      <c r="A4849" s="151" t="s">
        <v>54</v>
      </c>
      <c r="B4849" s="152">
        <v>46083</v>
      </c>
      <c r="C4849" s="153" t="s">
        <v>55</v>
      </c>
      <c r="D4849" s="153" t="s">
        <v>56</v>
      </c>
      <c r="E4849" s="244">
        <v>94218282</v>
      </c>
      <c r="F4849" s="144" t="s">
        <v>8664</v>
      </c>
      <c r="G4849" s="230"/>
      <c r="H4849" s="154">
        <v>31487</v>
      </c>
      <c r="I4849" s="153">
        <v>40</v>
      </c>
      <c r="J4849" s="148" t="s">
        <v>70</v>
      </c>
      <c r="K4849" s="153" t="s">
        <v>59</v>
      </c>
      <c r="L4849" s="153"/>
      <c r="M4849" s="153"/>
      <c r="N4849" s="153">
        <v>60</v>
      </c>
      <c r="O4849" s="155" t="s">
        <v>8665</v>
      </c>
      <c r="P4849" s="156" t="s">
        <v>60</v>
      </c>
      <c r="Q4849" s="157" t="s">
        <v>8211</v>
      </c>
      <c r="R4849" s="158"/>
      <c r="S4849" s="159"/>
      <c r="T4849" s="159" t="s">
        <v>6983</v>
      </c>
      <c r="U4849" s="159" t="s">
        <v>8212</v>
      </c>
      <c r="V4849" s="154">
        <v>46125</v>
      </c>
      <c r="W4849" s="154">
        <v>46150</v>
      </c>
      <c r="X4849" s="154"/>
      <c r="Y4849" s="160"/>
      <c r="Z4849" s="160"/>
      <c r="AA4849" s="153"/>
      <c r="AB4849" s="153"/>
      <c r="AC4849" s="182" t="e">
        <f t="shared" si="152"/>
        <v>#DIV/0!</v>
      </c>
      <c r="AD4849" s="153" t="e">
        <f t="shared" si="153"/>
        <v>#DIV/0!</v>
      </c>
      <c r="AE4849" s="207"/>
      <c r="AF4849" s="153"/>
      <c r="AG4849" s="159"/>
      <c r="AH4849" s="153"/>
      <c r="AI4849" s="161"/>
      <c r="AJ4849" s="153"/>
      <c r="AK4849" s="153"/>
      <c r="AL4849" s="207"/>
      <c r="AM4849" s="207"/>
      <c r="AN4849" s="207"/>
      <c r="AO4849" s="207"/>
      <c r="AP4849" s="147" t="s">
        <v>54</v>
      </c>
      <c r="AQ4849" s="147"/>
      <c r="AR4849" s="147"/>
      <c r="AS4849" s="209" t="s">
        <v>68</v>
      </c>
      <c r="AT4849" s="223" t="str">
        <f>MONTH(B4849)&amp;"/"&amp;YEAR(B4849)</f>
        <v>3/2026</v>
      </c>
      <c r="AU4849" s="223">
        <f>WEEKNUM(B4849)-WEEKNUM(EOMONTH(B4849,-1)+1)+1</f>
        <v>1</v>
      </c>
      <c r="AV4849" s="209" t="str">
        <f>MONTH(R4849)&amp;"/"&amp;YEAR(R4849)</f>
        <v>1/1900</v>
      </c>
      <c r="AW4849" s="209" t="e">
        <f>WEEKNUM(R4849)-WEEKNUM(EOMONTH(R4849,-1)+1)+1</f>
        <v>#NUM!</v>
      </c>
      <c r="AX4849" s="209">
        <f>IF(BB4849="S",IF(Q4849="1. Aceitou o programa",R4849-B4849,0),0)</f>
        <v>0</v>
      </c>
      <c r="AY4849" s="209">
        <f>IF(BB4849="S",IF(AND(S4849&lt;&gt;"",R4849&lt;&gt;""),S4849-R4849,0),0)</f>
        <v>0</v>
      </c>
      <c r="AZ4849" s="209">
        <f>IF(BB4849="S",IF(Q4849="1. Aceitou o programa",IF(OR(X4849="Não se Aplica",X4849=""),IF(OR(W4849="Não se Aplica",W4849=""),0,W4849-V4849),AVERAGE(X4849-W4849,W4849-V4849)),0),0)</f>
        <v>0</v>
      </c>
      <c r="BA4849" s="209">
        <f>IF(BB4849="S",IF(AND(Q4849="1. Aceitou o programa",AH4849="Realizada"),IFERROR(IF(AG4849="",0,AG4849-R4849),0),0),0)</f>
        <v>0</v>
      </c>
      <c r="BB4849" s="209" t="str">
        <f>_xlfn.XLOOKUP(U4849,'Lista Suspensa'!$AA$20:$AA$23,'Lista Suspensa'!$AB$20:$AB$23,"N/A")</f>
        <v>S</v>
      </c>
    </row>
    <row r="4850" spans="1:54" ht="12" customHeight="1">
      <c r="A4850" s="151" t="s">
        <v>54</v>
      </c>
      <c r="B4850" s="152">
        <v>46083</v>
      </c>
      <c r="C4850" s="153" t="s">
        <v>55</v>
      </c>
      <c r="D4850" s="153" t="s">
        <v>56</v>
      </c>
      <c r="E4850" s="244">
        <v>593941730</v>
      </c>
      <c r="F4850" s="144" t="s">
        <v>8666</v>
      </c>
      <c r="G4850" s="230"/>
      <c r="H4850" s="154">
        <v>31760</v>
      </c>
      <c r="I4850" s="153">
        <v>39</v>
      </c>
      <c r="J4850" s="148" t="s">
        <v>70</v>
      </c>
      <c r="K4850" s="153" t="s">
        <v>59</v>
      </c>
      <c r="L4850" s="153"/>
      <c r="M4850" s="153"/>
      <c r="N4850" s="153">
        <v>50</v>
      </c>
      <c r="O4850" s="155" t="s">
        <v>8667</v>
      </c>
      <c r="P4850" s="156" t="s">
        <v>60</v>
      </c>
      <c r="Q4850" s="157" t="s">
        <v>8211</v>
      </c>
      <c r="R4850" s="158"/>
      <c r="S4850" s="159"/>
      <c r="T4850" s="159" t="s">
        <v>6983</v>
      </c>
      <c r="U4850" s="159" t="s">
        <v>8212</v>
      </c>
      <c r="V4850" s="154">
        <v>46126</v>
      </c>
      <c r="W4850" s="154">
        <v>46150</v>
      </c>
      <c r="X4850" s="154"/>
      <c r="Y4850" s="160"/>
      <c r="Z4850" s="160"/>
      <c r="AA4850" s="153"/>
      <c r="AB4850" s="153"/>
      <c r="AC4850" s="182" t="e">
        <f t="shared" si="152"/>
        <v>#DIV/0!</v>
      </c>
      <c r="AD4850" s="153" t="e">
        <f t="shared" si="153"/>
        <v>#DIV/0!</v>
      </c>
      <c r="AE4850" s="207"/>
      <c r="AF4850" s="153"/>
      <c r="AG4850" s="159"/>
      <c r="AH4850" s="153"/>
      <c r="AI4850" s="161"/>
      <c r="AJ4850" s="153"/>
      <c r="AK4850" s="153"/>
      <c r="AL4850" s="207"/>
      <c r="AM4850" s="207"/>
      <c r="AN4850" s="207"/>
      <c r="AO4850" s="207"/>
      <c r="AP4850" s="147" t="s">
        <v>54</v>
      </c>
      <c r="AQ4850" s="147"/>
      <c r="AR4850" s="147"/>
      <c r="AS4850" s="209" t="s">
        <v>68</v>
      </c>
      <c r="AT4850" s="223" t="str">
        <f>MONTH(B4850)&amp;"/"&amp;YEAR(B4850)</f>
        <v>3/2026</v>
      </c>
      <c r="AU4850" s="223">
        <f>WEEKNUM(B4850)-WEEKNUM(EOMONTH(B4850,-1)+1)+1</f>
        <v>1</v>
      </c>
      <c r="AV4850" s="209" t="str">
        <f>MONTH(R4850)&amp;"/"&amp;YEAR(R4850)</f>
        <v>1/1900</v>
      </c>
      <c r="AW4850" s="209" t="e">
        <f>WEEKNUM(R4850)-WEEKNUM(EOMONTH(R4850,-1)+1)+1</f>
        <v>#NUM!</v>
      </c>
      <c r="AX4850" s="209">
        <f>IF(BB4850="S",IF(Q4850="1. Aceitou o programa",R4850-B4850,0),0)</f>
        <v>0</v>
      </c>
      <c r="AY4850" s="209">
        <f>IF(BB4850="S",IF(AND(S4850&lt;&gt;"",R4850&lt;&gt;""),S4850-R4850,0),0)</f>
        <v>0</v>
      </c>
      <c r="AZ4850" s="209">
        <f>IF(BB4850="S",IF(Q4850="1. Aceitou o programa",IF(OR(X4850="Não se Aplica",X4850=""),IF(OR(W4850="Não se Aplica",W4850=""),0,W4850-V4850),AVERAGE(X4850-W4850,W4850-V4850)),0),0)</f>
        <v>0</v>
      </c>
      <c r="BA4850" s="209">
        <f>IF(BB4850="S",IF(AND(Q4850="1. Aceitou o programa",AH4850="Realizada"),IFERROR(IF(AG4850="",0,AG4850-R4850),0),0),0)</f>
        <v>0</v>
      </c>
      <c r="BB4850" s="209" t="str">
        <f>_xlfn.XLOOKUP(U4850,'Lista Suspensa'!$AA$20:$AA$23,'Lista Suspensa'!$AB$20:$AB$23,"N/A")</f>
        <v>S</v>
      </c>
    </row>
    <row r="4851" spans="1:54" ht="12" customHeight="1">
      <c r="A4851" s="151" t="s">
        <v>54</v>
      </c>
      <c r="B4851" s="152">
        <v>46083</v>
      </c>
      <c r="C4851" s="153" t="s">
        <v>55</v>
      </c>
      <c r="D4851" s="153" t="s">
        <v>56</v>
      </c>
      <c r="E4851" s="244">
        <v>800479831</v>
      </c>
      <c r="F4851" s="144" t="s">
        <v>8668</v>
      </c>
      <c r="G4851" s="230"/>
      <c r="H4851" s="154">
        <v>31903</v>
      </c>
      <c r="I4851" s="153">
        <v>39</v>
      </c>
      <c r="J4851" s="148" t="s">
        <v>58</v>
      </c>
      <c r="K4851" s="153" t="s">
        <v>59</v>
      </c>
      <c r="L4851" s="153"/>
      <c r="M4851" s="153"/>
      <c r="N4851" s="153">
        <v>100</v>
      </c>
      <c r="O4851" s="155" t="s">
        <v>8669</v>
      </c>
      <c r="P4851" s="156" t="s">
        <v>60</v>
      </c>
      <c r="Q4851" s="157" t="s">
        <v>8211</v>
      </c>
      <c r="R4851" s="158"/>
      <c r="S4851" s="159"/>
      <c r="T4851" s="159" t="s">
        <v>6983</v>
      </c>
      <c r="U4851" s="159" t="s">
        <v>8212</v>
      </c>
      <c r="V4851" s="154">
        <v>46126</v>
      </c>
      <c r="W4851" s="154">
        <v>46150</v>
      </c>
      <c r="X4851" s="154"/>
      <c r="Y4851" s="160"/>
      <c r="Z4851" s="160"/>
      <c r="AA4851" s="153"/>
      <c r="AB4851" s="153"/>
      <c r="AC4851" s="182" t="e">
        <f t="shared" si="152"/>
        <v>#DIV/0!</v>
      </c>
      <c r="AD4851" s="153" t="e">
        <f t="shared" si="153"/>
        <v>#DIV/0!</v>
      </c>
      <c r="AE4851" s="207"/>
      <c r="AF4851" s="153"/>
      <c r="AG4851" s="159"/>
      <c r="AH4851" s="153"/>
      <c r="AI4851" s="161"/>
      <c r="AJ4851" s="153"/>
      <c r="AK4851" s="153"/>
      <c r="AL4851" s="207"/>
      <c r="AM4851" s="207"/>
      <c r="AN4851" s="207"/>
      <c r="AO4851" s="207"/>
      <c r="AP4851" s="147" t="s">
        <v>54</v>
      </c>
      <c r="AQ4851" s="147"/>
      <c r="AR4851" s="147"/>
      <c r="AS4851" s="209" t="s">
        <v>68</v>
      </c>
      <c r="AT4851" s="223" t="str">
        <f>MONTH(B4851)&amp;"/"&amp;YEAR(B4851)</f>
        <v>3/2026</v>
      </c>
      <c r="AU4851" s="223">
        <f>WEEKNUM(B4851)-WEEKNUM(EOMONTH(B4851,-1)+1)+1</f>
        <v>1</v>
      </c>
      <c r="AV4851" s="209" t="str">
        <f>MONTH(R4851)&amp;"/"&amp;YEAR(R4851)</f>
        <v>1/1900</v>
      </c>
      <c r="AW4851" s="209" t="e">
        <f>WEEKNUM(R4851)-WEEKNUM(EOMONTH(R4851,-1)+1)+1</f>
        <v>#NUM!</v>
      </c>
      <c r="AX4851" s="209">
        <f>IF(BB4851="S",IF(Q4851="1. Aceitou o programa",R4851-B4851,0),0)</f>
        <v>0</v>
      </c>
      <c r="AY4851" s="209">
        <f>IF(BB4851="S",IF(AND(S4851&lt;&gt;"",R4851&lt;&gt;""),S4851-R4851,0),0)</f>
        <v>0</v>
      </c>
      <c r="AZ4851" s="209">
        <f>IF(BB4851="S",IF(Q4851="1. Aceitou o programa",IF(OR(X4851="Não se Aplica",X4851=""),IF(OR(W4851="Não se Aplica",W4851=""),0,W4851-V4851),AVERAGE(X4851-W4851,W4851-V4851)),0),0)</f>
        <v>0</v>
      </c>
      <c r="BA4851" s="209">
        <f>IF(BB4851="S",IF(AND(Q4851="1. Aceitou o programa",AH4851="Realizada"),IFERROR(IF(AG4851="",0,AG4851-R4851),0),0),0)</f>
        <v>0</v>
      </c>
      <c r="BB4851" s="209" t="str">
        <f>_xlfn.XLOOKUP(U4851,'Lista Suspensa'!$AA$20:$AA$23,'Lista Suspensa'!$AB$20:$AB$23,"N/A")</f>
        <v>S</v>
      </c>
    </row>
    <row r="4852" spans="1:54" ht="12" customHeight="1">
      <c r="A4852" s="151" t="s">
        <v>54</v>
      </c>
      <c r="B4852" s="152">
        <v>46083</v>
      </c>
      <c r="C4852" s="153" t="s">
        <v>55</v>
      </c>
      <c r="D4852" s="153" t="s">
        <v>56</v>
      </c>
      <c r="E4852" s="244">
        <v>94474253</v>
      </c>
      <c r="F4852" s="144" t="s">
        <v>8670</v>
      </c>
      <c r="G4852" s="230"/>
      <c r="H4852" s="154">
        <v>32021</v>
      </c>
      <c r="I4852" s="153">
        <v>38</v>
      </c>
      <c r="J4852" s="148" t="s">
        <v>70</v>
      </c>
      <c r="K4852" s="153" t="s">
        <v>59</v>
      </c>
      <c r="L4852" s="153"/>
      <c r="M4852" s="153"/>
      <c r="N4852" s="153">
        <v>60</v>
      </c>
      <c r="O4852" s="155" t="s">
        <v>8671</v>
      </c>
      <c r="P4852" s="156" t="s">
        <v>2026</v>
      </c>
      <c r="Q4852" s="157" t="s">
        <v>8211</v>
      </c>
      <c r="R4852" s="158"/>
      <c r="S4852" s="159"/>
      <c r="T4852" s="159" t="s">
        <v>6983</v>
      </c>
      <c r="U4852" s="159" t="s">
        <v>8212</v>
      </c>
      <c r="V4852" s="154">
        <v>46111</v>
      </c>
      <c r="W4852" s="154">
        <v>46150</v>
      </c>
      <c r="X4852" s="154"/>
      <c r="Y4852" s="160"/>
      <c r="Z4852" s="160"/>
      <c r="AA4852" s="153"/>
      <c r="AB4852" s="153"/>
      <c r="AC4852" s="182" t="e">
        <f t="shared" si="152"/>
        <v>#DIV/0!</v>
      </c>
      <c r="AD4852" s="153" t="e">
        <f t="shared" si="153"/>
        <v>#DIV/0!</v>
      </c>
      <c r="AE4852" s="207"/>
      <c r="AF4852" s="153"/>
      <c r="AG4852" s="159"/>
      <c r="AH4852" s="153"/>
      <c r="AI4852" s="161"/>
      <c r="AJ4852" s="153"/>
      <c r="AK4852" s="153"/>
      <c r="AL4852" s="207"/>
      <c r="AM4852" s="207"/>
      <c r="AN4852" s="207"/>
      <c r="AO4852" s="207"/>
      <c r="AP4852" s="147" t="s">
        <v>54</v>
      </c>
      <c r="AQ4852" s="147"/>
      <c r="AR4852" s="147"/>
      <c r="AS4852" s="209" t="s">
        <v>68</v>
      </c>
      <c r="AT4852" s="223" t="str">
        <f>MONTH(B4852)&amp;"/"&amp;YEAR(B4852)</f>
        <v>3/2026</v>
      </c>
      <c r="AU4852" s="223">
        <f>WEEKNUM(B4852)-WEEKNUM(EOMONTH(B4852,-1)+1)+1</f>
        <v>1</v>
      </c>
      <c r="AV4852" s="209" t="str">
        <f>MONTH(R4852)&amp;"/"&amp;YEAR(R4852)</f>
        <v>1/1900</v>
      </c>
      <c r="AW4852" s="209" t="e">
        <f>WEEKNUM(R4852)-WEEKNUM(EOMONTH(R4852,-1)+1)+1</f>
        <v>#NUM!</v>
      </c>
      <c r="AX4852" s="209">
        <f>IF(BB4852="S",IF(Q4852="1. Aceitou o programa",R4852-B4852,0),0)</f>
        <v>0</v>
      </c>
      <c r="AY4852" s="209">
        <f>IF(BB4852="S",IF(AND(S4852&lt;&gt;"",R4852&lt;&gt;""),S4852-R4852,0),0)</f>
        <v>0</v>
      </c>
      <c r="AZ4852" s="209">
        <f>IF(BB4852="S",IF(Q4852="1. Aceitou o programa",IF(OR(X4852="Não se Aplica",X4852=""),IF(OR(W4852="Não se Aplica",W4852=""),0,W4852-V4852),AVERAGE(X4852-W4852,W4852-V4852)),0),0)</f>
        <v>0</v>
      </c>
      <c r="BA4852" s="209">
        <f>IF(BB4852="S",IF(AND(Q4852="1. Aceitou o programa",AH4852="Realizada"),IFERROR(IF(AG4852="",0,AG4852-R4852),0),0),0)</f>
        <v>0</v>
      </c>
      <c r="BB4852" s="209" t="str">
        <f>_xlfn.XLOOKUP(U4852,'Lista Suspensa'!$AA$20:$AA$23,'Lista Suspensa'!$AB$20:$AB$23,"N/A")</f>
        <v>S</v>
      </c>
    </row>
    <row r="4853" spans="1:54" ht="12" customHeight="1">
      <c r="A4853" s="151" t="s">
        <v>54</v>
      </c>
      <c r="B4853" s="152">
        <v>46083</v>
      </c>
      <c r="C4853" s="153" t="s">
        <v>55</v>
      </c>
      <c r="D4853" s="153" t="s">
        <v>56</v>
      </c>
      <c r="E4853" s="244">
        <v>592780953</v>
      </c>
      <c r="F4853" s="144" t="s">
        <v>8672</v>
      </c>
      <c r="G4853" s="230"/>
      <c r="H4853" s="154">
        <v>32242</v>
      </c>
      <c r="I4853" s="153">
        <v>38</v>
      </c>
      <c r="J4853" s="148" t="s">
        <v>58</v>
      </c>
      <c r="K4853" s="153" t="s">
        <v>59</v>
      </c>
      <c r="L4853" s="153"/>
      <c r="M4853" s="153"/>
      <c r="N4853" s="153">
        <v>50</v>
      </c>
      <c r="O4853" s="155" t="s">
        <v>8673</v>
      </c>
      <c r="P4853" s="156" t="s">
        <v>2026</v>
      </c>
      <c r="Q4853" s="157" t="s">
        <v>8211</v>
      </c>
      <c r="R4853" s="158"/>
      <c r="S4853" s="159"/>
      <c r="T4853" s="159" t="s">
        <v>6983</v>
      </c>
      <c r="U4853" s="159" t="s">
        <v>8212</v>
      </c>
      <c r="V4853" s="154">
        <v>46111</v>
      </c>
      <c r="W4853" s="154">
        <v>46150</v>
      </c>
      <c r="X4853" s="154"/>
      <c r="Y4853" s="160"/>
      <c r="Z4853" s="160"/>
      <c r="AA4853" s="153"/>
      <c r="AB4853" s="153"/>
      <c r="AC4853" s="182" t="e">
        <f t="shared" si="152"/>
        <v>#DIV/0!</v>
      </c>
      <c r="AD4853" s="153" t="e">
        <f t="shared" si="153"/>
        <v>#DIV/0!</v>
      </c>
      <c r="AE4853" s="207"/>
      <c r="AF4853" s="153"/>
      <c r="AG4853" s="159"/>
      <c r="AH4853" s="153"/>
      <c r="AI4853" s="161"/>
      <c r="AJ4853" s="153"/>
      <c r="AK4853" s="153"/>
      <c r="AL4853" s="207"/>
      <c r="AM4853" s="207"/>
      <c r="AN4853" s="207"/>
      <c r="AO4853" s="207"/>
      <c r="AP4853" s="147" t="s">
        <v>54</v>
      </c>
      <c r="AQ4853" s="147"/>
      <c r="AR4853" s="147"/>
      <c r="AS4853" s="209" t="s">
        <v>68</v>
      </c>
      <c r="AT4853" s="223" t="str">
        <f>MONTH(B4853)&amp;"/"&amp;YEAR(B4853)</f>
        <v>3/2026</v>
      </c>
      <c r="AU4853" s="223">
        <f>WEEKNUM(B4853)-WEEKNUM(EOMONTH(B4853,-1)+1)+1</f>
        <v>1</v>
      </c>
      <c r="AV4853" s="209" t="str">
        <f>MONTH(R4853)&amp;"/"&amp;YEAR(R4853)</f>
        <v>1/1900</v>
      </c>
      <c r="AW4853" s="209" t="e">
        <f>WEEKNUM(R4853)-WEEKNUM(EOMONTH(R4853,-1)+1)+1</f>
        <v>#NUM!</v>
      </c>
      <c r="AX4853" s="209">
        <f>IF(BB4853="S",IF(Q4853="1. Aceitou o programa",R4853-B4853,0),0)</f>
        <v>0</v>
      </c>
      <c r="AY4853" s="209">
        <f>IF(BB4853="S",IF(AND(S4853&lt;&gt;"",R4853&lt;&gt;""),S4853-R4853,0),0)</f>
        <v>0</v>
      </c>
      <c r="AZ4853" s="209">
        <f>IF(BB4853="S",IF(Q4853="1. Aceitou o programa",IF(OR(X4853="Não se Aplica",X4853=""),IF(OR(W4853="Não se Aplica",W4853=""),0,W4853-V4853),AVERAGE(X4853-W4853,W4853-V4853)),0),0)</f>
        <v>0</v>
      </c>
      <c r="BA4853" s="209">
        <f>IF(BB4853="S",IF(AND(Q4853="1. Aceitou o programa",AH4853="Realizada"),IFERROR(IF(AG4853="",0,AG4853-R4853),0),0),0)</f>
        <v>0</v>
      </c>
      <c r="BB4853" s="209" t="str">
        <f>_xlfn.XLOOKUP(U4853,'Lista Suspensa'!$AA$20:$AA$23,'Lista Suspensa'!$AB$20:$AB$23,"N/A")</f>
        <v>S</v>
      </c>
    </row>
    <row r="4854" spans="1:54" ht="12" customHeight="1">
      <c r="A4854" s="151" t="s">
        <v>54</v>
      </c>
      <c r="B4854" s="152">
        <v>46083</v>
      </c>
      <c r="C4854" s="153" t="s">
        <v>55</v>
      </c>
      <c r="D4854" s="153" t="s">
        <v>56</v>
      </c>
      <c r="E4854" s="244">
        <v>94817097</v>
      </c>
      <c r="F4854" s="144" t="s">
        <v>8674</v>
      </c>
      <c r="G4854" s="230"/>
      <c r="H4854" s="154">
        <v>32308</v>
      </c>
      <c r="I4854" s="153">
        <v>37</v>
      </c>
      <c r="J4854" s="148" t="s">
        <v>70</v>
      </c>
      <c r="K4854" s="153" t="s">
        <v>59</v>
      </c>
      <c r="L4854" s="153"/>
      <c r="M4854" s="153"/>
      <c r="N4854" s="153">
        <v>110</v>
      </c>
      <c r="O4854" s="155" t="s">
        <v>8675</v>
      </c>
      <c r="P4854" s="156" t="s">
        <v>2026</v>
      </c>
      <c r="Q4854" s="157" t="s">
        <v>8211</v>
      </c>
      <c r="R4854" s="158"/>
      <c r="S4854" s="159"/>
      <c r="T4854" s="159" t="s">
        <v>6983</v>
      </c>
      <c r="U4854" s="159" t="s">
        <v>8212</v>
      </c>
      <c r="V4854" s="154">
        <v>46111</v>
      </c>
      <c r="W4854" s="154">
        <v>46150</v>
      </c>
      <c r="X4854" s="154"/>
      <c r="Y4854" s="160"/>
      <c r="Z4854" s="160"/>
      <c r="AA4854" s="153"/>
      <c r="AB4854" s="153"/>
      <c r="AC4854" s="182" t="e">
        <f t="shared" si="152"/>
        <v>#DIV/0!</v>
      </c>
      <c r="AD4854" s="153" t="e">
        <f t="shared" si="153"/>
        <v>#DIV/0!</v>
      </c>
      <c r="AE4854" s="207"/>
      <c r="AF4854" s="153"/>
      <c r="AG4854" s="159"/>
      <c r="AH4854" s="153"/>
      <c r="AI4854" s="161"/>
      <c r="AJ4854" s="153"/>
      <c r="AK4854" s="153"/>
      <c r="AL4854" s="207"/>
      <c r="AM4854" s="207"/>
      <c r="AN4854" s="207"/>
      <c r="AO4854" s="207"/>
      <c r="AP4854" s="147" t="s">
        <v>54</v>
      </c>
      <c r="AQ4854" s="147"/>
      <c r="AR4854" s="147"/>
      <c r="AS4854" s="209" t="s">
        <v>68</v>
      </c>
      <c r="AT4854" s="223" t="str">
        <f>MONTH(B4854)&amp;"/"&amp;YEAR(B4854)</f>
        <v>3/2026</v>
      </c>
      <c r="AU4854" s="223">
        <f>WEEKNUM(B4854)-WEEKNUM(EOMONTH(B4854,-1)+1)+1</f>
        <v>1</v>
      </c>
      <c r="AV4854" s="209" t="str">
        <f>MONTH(R4854)&amp;"/"&amp;YEAR(R4854)</f>
        <v>1/1900</v>
      </c>
      <c r="AW4854" s="209" t="e">
        <f>WEEKNUM(R4854)-WEEKNUM(EOMONTH(R4854,-1)+1)+1</f>
        <v>#NUM!</v>
      </c>
      <c r="AX4854" s="209">
        <f>IF(BB4854="S",IF(Q4854="1. Aceitou o programa",R4854-B4854,0),0)</f>
        <v>0</v>
      </c>
      <c r="AY4854" s="209">
        <f>IF(BB4854="S",IF(AND(S4854&lt;&gt;"",R4854&lt;&gt;""),S4854-R4854,0),0)</f>
        <v>0</v>
      </c>
      <c r="AZ4854" s="209">
        <f>IF(BB4854="S",IF(Q4854="1. Aceitou o programa",IF(OR(X4854="Não se Aplica",X4854=""),IF(OR(W4854="Não se Aplica",W4854=""),0,W4854-V4854),AVERAGE(X4854-W4854,W4854-V4854)),0),0)</f>
        <v>0</v>
      </c>
      <c r="BA4854" s="209">
        <f>IF(BB4854="S",IF(AND(Q4854="1. Aceitou o programa",AH4854="Realizada"),IFERROR(IF(AG4854="",0,AG4854-R4854),0),0),0)</f>
        <v>0</v>
      </c>
      <c r="BB4854" s="209" t="str">
        <f>_xlfn.XLOOKUP(U4854,'Lista Suspensa'!$AA$20:$AA$23,'Lista Suspensa'!$AB$20:$AB$23,"N/A")</f>
        <v>S</v>
      </c>
    </row>
    <row r="4855" spans="1:54" ht="12" customHeight="1">
      <c r="A4855" s="151" t="s">
        <v>54</v>
      </c>
      <c r="B4855" s="152">
        <v>46083</v>
      </c>
      <c r="C4855" s="153" t="s">
        <v>55</v>
      </c>
      <c r="D4855" s="153" t="s">
        <v>56</v>
      </c>
      <c r="E4855" s="244">
        <v>474025349</v>
      </c>
      <c r="F4855" s="144" t="s">
        <v>8676</v>
      </c>
      <c r="G4855" s="230"/>
      <c r="H4855" s="154">
        <v>32568</v>
      </c>
      <c r="I4855" s="153">
        <v>37</v>
      </c>
      <c r="J4855" s="148" t="s">
        <v>70</v>
      </c>
      <c r="K4855" s="153" t="s">
        <v>59</v>
      </c>
      <c r="L4855" s="153"/>
      <c r="M4855" s="153"/>
      <c r="N4855" s="153">
        <v>200</v>
      </c>
      <c r="O4855" s="155" t="s">
        <v>8677</v>
      </c>
      <c r="P4855" s="156" t="s">
        <v>2026</v>
      </c>
      <c r="Q4855" s="157" t="s">
        <v>8211</v>
      </c>
      <c r="R4855" s="158"/>
      <c r="S4855" s="159"/>
      <c r="T4855" s="159" t="s">
        <v>6983</v>
      </c>
      <c r="U4855" s="159" t="s">
        <v>8212</v>
      </c>
      <c r="V4855" s="154">
        <v>46111</v>
      </c>
      <c r="W4855" s="154">
        <v>46150</v>
      </c>
      <c r="X4855" s="154"/>
      <c r="Y4855" s="160"/>
      <c r="Z4855" s="160"/>
      <c r="AA4855" s="153"/>
      <c r="AB4855" s="153"/>
      <c r="AC4855" s="182" t="e">
        <f t="shared" si="152"/>
        <v>#DIV/0!</v>
      </c>
      <c r="AD4855" s="153" t="e">
        <f t="shared" si="153"/>
        <v>#DIV/0!</v>
      </c>
      <c r="AE4855" s="207"/>
      <c r="AF4855" s="153"/>
      <c r="AG4855" s="159"/>
      <c r="AH4855" s="153"/>
      <c r="AI4855" s="161"/>
      <c r="AJ4855" s="153"/>
      <c r="AK4855" s="153"/>
      <c r="AL4855" s="207"/>
      <c r="AM4855" s="207"/>
      <c r="AN4855" s="207"/>
      <c r="AO4855" s="207"/>
      <c r="AP4855" s="147" t="s">
        <v>54</v>
      </c>
      <c r="AQ4855" s="147"/>
      <c r="AR4855" s="147"/>
      <c r="AS4855" s="209" t="s">
        <v>68</v>
      </c>
      <c r="AT4855" s="223" t="str">
        <f>MONTH(B4855)&amp;"/"&amp;YEAR(B4855)</f>
        <v>3/2026</v>
      </c>
      <c r="AU4855" s="223">
        <f>WEEKNUM(B4855)-WEEKNUM(EOMONTH(B4855,-1)+1)+1</f>
        <v>1</v>
      </c>
      <c r="AV4855" s="209" t="str">
        <f>MONTH(R4855)&amp;"/"&amp;YEAR(R4855)</f>
        <v>1/1900</v>
      </c>
      <c r="AW4855" s="209" t="e">
        <f>WEEKNUM(R4855)-WEEKNUM(EOMONTH(R4855,-1)+1)+1</f>
        <v>#NUM!</v>
      </c>
      <c r="AX4855" s="209">
        <f>IF(BB4855="S",IF(Q4855="1. Aceitou o programa",R4855-B4855,0),0)</f>
        <v>0</v>
      </c>
      <c r="AY4855" s="209">
        <f>IF(BB4855="S",IF(AND(S4855&lt;&gt;"",R4855&lt;&gt;""),S4855-R4855,0),0)</f>
        <v>0</v>
      </c>
      <c r="AZ4855" s="209">
        <f>IF(BB4855="S",IF(Q4855="1. Aceitou o programa",IF(OR(X4855="Não se Aplica",X4855=""),IF(OR(W4855="Não se Aplica",W4855=""),0,W4855-V4855),AVERAGE(X4855-W4855,W4855-V4855)),0),0)</f>
        <v>0</v>
      </c>
      <c r="BA4855" s="209">
        <f>IF(BB4855="S",IF(AND(Q4855="1. Aceitou o programa",AH4855="Realizada"),IFERROR(IF(AG4855="",0,AG4855-R4855),0),0),0)</f>
        <v>0</v>
      </c>
      <c r="BB4855" s="209" t="str">
        <f>_xlfn.XLOOKUP(U4855,'Lista Suspensa'!$AA$20:$AA$23,'Lista Suspensa'!$AB$20:$AB$23,"N/A")</f>
        <v>S</v>
      </c>
    </row>
    <row r="4856" spans="1:54" ht="12" customHeight="1">
      <c r="A4856" s="151" t="s">
        <v>54</v>
      </c>
      <c r="B4856" s="152">
        <v>46083</v>
      </c>
      <c r="C4856" s="153" t="s">
        <v>55</v>
      </c>
      <c r="D4856" s="153" t="s">
        <v>56</v>
      </c>
      <c r="E4856" s="244">
        <v>94076577</v>
      </c>
      <c r="F4856" s="144" t="s">
        <v>8678</v>
      </c>
      <c r="G4856" s="230"/>
      <c r="H4856" s="154">
        <v>32589</v>
      </c>
      <c r="I4856" s="153">
        <v>37</v>
      </c>
      <c r="J4856" s="148" t="s">
        <v>58</v>
      </c>
      <c r="K4856" s="153" t="s">
        <v>59</v>
      </c>
      <c r="L4856" s="153"/>
      <c r="M4856" s="153"/>
      <c r="N4856" s="153">
        <v>580</v>
      </c>
      <c r="O4856" s="155" t="s">
        <v>8679</v>
      </c>
      <c r="P4856" s="156" t="s">
        <v>60</v>
      </c>
      <c r="Q4856" s="157" t="s">
        <v>8211</v>
      </c>
      <c r="R4856" s="158"/>
      <c r="S4856" s="159"/>
      <c r="T4856" s="159" t="s">
        <v>6983</v>
      </c>
      <c r="U4856" s="159" t="s">
        <v>8212</v>
      </c>
      <c r="V4856" s="154">
        <v>46125</v>
      </c>
      <c r="W4856" s="154">
        <v>46150</v>
      </c>
      <c r="X4856" s="154"/>
      <c r="Y4856" s="160"/>
      <c r="Z4856" s="160"/>
      <c r="AA4856" s="153"/>
      <c r="AB4856" s="153"/>
      <c r="AC4856" s="182" t="e">
        <f t="shared" si="152"/>
        <v>#DIV/0!</v>
      </c>
      <c r="AD4856" s="153" t="e">
        <f t="shared" si="153"/>
        <v>#DIV/0!</v>
      </c>
      <c r="AE4856" s="207"/>
      <c r="AF4856" s="153"/>
      <c r="AG4856" s="159"/>
      <c r="AH4856" s="153"/>
      <c r="AI4856" s="161"/>
      <c r="AJ4856" s="153"/>
      <c r="AK4856" s="153"/>
      <c r="AL4856" s="207"/>
      <c r="AM4856" s="207"/>
      <c r="AN4856" s="207"/>
      <c r="AO4856" s="207"/>
      <c r="AP4856" s="147" t="s">
        <v>54</v>
      </c>
      <c r="AQ4856" s="147"/>
      <c r="AR4856" s="147"/>
      <c r="AS4856" s="209" t="s">
        <v>68</v>
      </c>
      <c r="AT4856" s="223" t="str">
        <f>MONTH(B4856)&amp;"/"&amp;YEAR(B4856)</f>
        <v>3/2026</v>
      </c>
      <c r="AU4856" s="223">
        <f>WEEKNUM(B4856)-WEEKNUM(EOMONTH(B4856,-1)+1)+1</f>
        <v>1</v>
      </c>
      <c r="AV4856" s="209" t="str">
        <f>MONTH(R4856)&amp;"/"&amp;YEAR(R4856)</f>
        <v>1/1900</v>
      </c>
      <c r="AW4856" s="209" t="e">
        <f>WEEKNUM(R4856)-WEEKNUM(EOMONTH(R4856,-1)+1)+1</f>
        <v>#NUM!</v>
      </c>
      <c r="AX4856" s="209">
        <f>IF(BB4856="S",IF(Q4856="1. Aceitou o programa",R4856-B4856,0),0)</f>
        <v>0</v>
      </c>
      <c r="AY4856" s="209">
        <f>IF(BB4856="S",IF(AND(S4856&lt;&gt;"",R4856&lt;&gt;""),S4856-R4856,0),0)</f>
        <v>0</v>
      </c>
      <c r="AZ4856" s="209">
        <f>IF(BB4856="S",IF(Q4856="1. Aceitou o programa",IF(OR(X4856="Não se Aplica",X4856=""),IF(OR(W4856="Não se Aplica",W4856=""),0,W4856-V4856),AVERAGE(X4856-W4856,W4856-V4856)),0),0)</f>
        <v>0</v>
      </c>
      <c r="BA4856" s="209">
        <f>IF(BB4856="S",IF(AND(Q4856="1. Aceitou o programa",AH4856="Realizada"),IFERROR(IF(AG4856="",0,AG4856-R4856),0),0),0)</f>
        <v>0</v>
      </c>
      <c r="BB4856" s="209" t="str">
        <f>_xlfn.XLOOKUP(U4856,'Lista Suspensa'!$AA$20:$AA$23,'Lista Suspensa'!$AB$20:$AB$23,"N/A")</f>
        <v>S</v>
      </c>
    </row>
    <row r="4857" spans="1:54" ht="12" customHeight="1">
      <c r="A4857" s="151" t="s">
        <v>54</v>
      </c>
      <c r="B4857" s="152">
        <v>46083</v>
      </c>
      <c r="C4857" s="153" t="s">
        <v>55</v>
      </c>
      <c r="D4857" s="153" t="s">
        <v>56</v>
      </c>
      <c r="E4857" s="244">
        <v>593880307</v>
      </c>
      <c r="F4857" s="144" t="s">
        <v>8680</v>
      </c>
      <c r="G4857" s="230"/>
      <c r="H4857" s="154">
        <v>32706</v>
      </c>
      <c r="I4857" s="153">
        <v>36</v>
      </c>
      <c r="J4857" s="148" t="s">
        <v>70</v>
      </c>
      <c r="K4857" s="153" t="s">
        <v>59</v>
      </c>
      <c r="L4857" s="153"/>
      <c r="M4857" s="153"/>
      <c r="N4857" s="153">
        <v>50</v>
      </c>
      <c r="O4857" s="155" t="s">
        <v>8681</v>
      </c>
      <c r="P4857" s="156" t="s">
        <v>2026</v>
      </c>
      <c r="Q4857" s="157" t="s">
        <v>8211</v>
      </c>
      <c r="R4857" s="158"/>
      <c r="S4857" s="159"/>
      <c r="T4857" s="159" t="s">
        <v>6983</v>
      </c>
      <c r="U4857" s="159" t="s">
        <v>8212</v>
      </c>
      <c r="V4857" s="154">
        <v>46111</v>
      </c>
      <c r="W4857" s="154">
        <v>46150</v>
      </c>
      <c r="X4857" s="154"/>
      <c r="Y4857" s="160"/>
      <c r="Z4857" s="160"/>
      <c r="AA4857" s="153"/>
      <c r="AB4857" s="153"/>
      <c r="AC4857" s="182" t="e">
        <f t="shared" si="152"/>
        <v>#DIV/0!</v>
      </c>
      <c r="AD4857" s="153" t="e">
        <f t="shared" si="153"/>
        <v>#DIV/0!</v>
      </c>
      <c r="AE4857" s="207"/>
      <c r="AF4857" s="153"/>
      <c r="AG4857" s="159"/>
      <c r="AH4857" s="153"/>
      <c r="AI4857" s="161"/>
      <c r="AJ4857" s="153"/>
      <c r="AK4857" s="153"/>
      <c r="AL4857" s="207"/>
      <c r="AM4857" s="207"/>
      <c r="AN4857" s="207"/>
      <c r="AO4857" s="207"/>
      <c r="AP4857" s="147" t="s">
        <v>54</v>
      </c>
      <c r="AQ4857" s="147"/>
      <c r="AR4857" s="147"/>
      <c r="AS4857" s="209" t="s">
        <v>68</v>
      </c>
      <c r="AT4857" s="223" t="str">
        <f>MONTH(B4857)&amp;"/"&amp;YEAR(B4857)</f>
        <v>3/2026</v>
      </c>
      <c r="AU4857" s="223">
        <f>WEEKNUM(B4857)-WEEKNUM(EOMONTH(B4857,-1)+1)+1</f>
        <v>1</v>
      </c>
      <c r="AV4857" s="209" t="str">
        <f>MONTH(R4857)&amp;"/"&amp;YEAR(R4857)</f>
        <v>1/1900</v>
      </c>
      <c r="AW4857" s="209" t="e">
        <f>WEEKNUM(R4857)-WEEKNUM(EOMONTH(R4857,-1)+1)+1</f>
        <v>#NUM!</v>
      </c>
      <c r="AX4857" s="209">
        <f>IF(BB4857="S",IF(Q4857="1. Aceitou o programa",R4857-B4857,0),0)</f>
        <v>0</v>
      </c>
      <c r="AY4857" s="209">
        <f>IF(BB4857="S",IF(AND(S4857&lt;&gt;"",R4857&lt;&gt;""),S4857-R4857,0),0)</f>
        <v>0</v>
      </c>
      <c r="AZ4857" s="209">
        <f>IF(BB4857="S",IF(Q4857="1. Aceitou o programa",IF(OR(X4857="Não se Aplica",X4857=""),IF(OR(W4857="Não se Aplica",W4857=""),0,W4857-V4857),AVERAGE(X4857-W4857,W4857-V4857)),0),0)</f>
        <v>0</v>
      </c>
      <c r="BA4857" s="209">
        <f>IF(BB4857="S",IF(AND(Q4857="1. Aceitou o programa",AH4857="Realizada"),IFERROR(IF(AG4857="",0,AG4857-R4857),0),0),0)</f>
        <v>0</v>
      </c>
      <c r="BB4857" s="209" t="str">
        <f>_xlfn.XLOOKUP(U4857,'Lista Suspensa'!$AA$20:$AA$23,'Lista Suspensa'!$AB$20:$AB$23,"N/A")</f>
        <v>S</v>
      </c>
    </row>
    <row r="4858" spans="1:54" ht="12" customHeight="1">
      <c r="A4858" s="151" t="s">
        <v>54</v>
      </c>
      <c r="B4858" s="152">
        <v>46083</v>
      </c>
      <c r="C4858" s="153" t="s">
        <v>55</v>
      </c>
      <c r="D4858" s="153" t="s">
        <v>56</v>
      </c>
      <c r="E4858" s="244">
        <v>94383875</v>
      </c>
      <c r="F4858" s="144" t="s">
        <v>8682</v>
      </c>
      <c r="G4858" s="230"/>
      <c r="H4858" s="154">
        <v>32876</v>
      </c>
      <c r="I4858" s="153">
        <v>36</v>
      </c>
      <c r="J4858" s="148" t="s">
        <v>58</v>
      </c>
      <c r="K4858" s="153" t="s">
        <v>59</v>
      </c>
      <c r="L4858" s="153"/>
      <c r="M4858" s="153"/>
      <c r="N4858" s="153">
        <v>60</v>
      </c>
      <c r="O4858" s="155">
        <v>11968345819</v>
      </c>
      <c r="P4858" s="156" t="s">
        <v>60</v>
      </c>
      <c r="Q4858" s="157" t="s">
        <v>8211</v>
      </c>
      <c r="R4858" s="158"/>
      <c r="S4858" s="159"/>
      <c r="T4858" s="159" t="s">
        <v>6983</v>
      </c>
      <c r="U4858" s="159" t="s">
        <v>8212</v>
      </c>
      <c r="V4858" s="154">
        <v>46125</v>
      </c>
      <c r="W4858" s="154">
        <v>46150</v>
      </c>
      <c r="X4858" s="154"/>
      <c r="Y4858" s="160"/>
      <c r="Z4858" s="160"/>
      <c r="AA4858" s="153"/>
      <c r="AB4858" s="153"/>
      <c r="AC4858" s="182" t="e">
        <f t="shared" si="152"/>
        <v>#DIV/0!</v>
      </c>
      <c r="AD4858" s="153" t="e">
        <f t="shared" si="153"/>
        <v>#DIV/0!</v>
      </c>
      <c r="AE4858" s="207"/>
      <c r="AF4858" s="153"/>
      <c r="AG4858" s="159"/>
      <c r="AH4858" s="153"/>
      <c r="AI4858" s="161"/>
      <c r="AJ4858" s="153"/>
      <c r="AK4858" s="153"/>
      <c r="AL4858" s="207"/>
      <c r="AM4858" s="207"/>
      <c r="AN4858" s="207"/>
      <c r="AO4858" s="207"/>
      <c r="AP4858" s="147" t="s">
        <v>54</v>
      </c>
      <c r="AQ4858" s="147"/>
      <c r="AR4858" s="147"/>
      <c r="AS4858" s="209" t="s">
        <v>68</v>
      </c>
      <c r="AT4858" s="223" t="str">
        <f>MONTH(B4858)&amp;"/"&amp;YEAR(B4858)</f>
        <v>3/2026</v>
      </c>
      <c r="AU4858" s="223">
        <f>WEEKNUM(B4858)-WEEKNUM(EOMONTH(B4858,-1)+1)+1</f>
        <v>1</v>
      </c>
      <c r="AV4858" s="209" t="str">
        <f>MONTH(R4858)&amp;"/"&amp;YEAR(R4858)</f>
        <v>1/1900</v>
      </c>
      <c r="AW4858" s="209" t="e">
        <f>WEEKNUM(R4858)-WEEKNUM(EOMONTH(R4858,-1)+1)+1</f>
        <v>#NUM!</v>
      </c>
      <c r="AX4858" s="209">
        <f>IF(BB4858="S",IF(Q4858="1. Aceitou o programa",R4858-B4858,0),0)</f>
        <v>0</v>
      </c>
      <c r="AY4858" s="209">
        <f>IF(BB4858="S",IF(AND(S4858&lt;&gt;"",R4858&lt;&gt;""),S4858-R4858,0),0)</f>
        <v>0</v>
      </c>
      <c r="AZ4858" s="209">
        <f>IF(BB4858="S",IF(Q4858="1. Aceitou o programa",IF(OR(X4858="Não se Aplica",X4858=""),IF(OR(W4858="Não se Aplica",W4858=""),0,W4858-V4858),AVERAGE(X4858-W4858,W4858-V4858)),0),0)</f>
        <v>0</v>
      </c>
      <c r="BA4858" s="209">
        <f>IF(BB4858="S",IF(AND(Q4858="1. Aceitou o programa",AH4858="Realizada"),IFERROR(IF(AG4858="",0,AG4858-R4858),0),0),0)</f>
        <v>0</v>
      </c>
      <c r="BB4858" s="209" t="str">
        <f>_xlfn.XLOOKUP(U4858,'Lista Suspensa'!$AA$20:$AA$23,'Lista Suspensa'!$AB$20:$AB$23,"N/A")</f>
        <v>S</v>
      </c>
    </row>
    <row r="4859" spans="1:54" ht="12" customHeight="1">
      <c r="A4859" s="151" t="s">
        <v>54</v>
      </c>
      <c r="B4859" s="152">
        <v>46083</v>
      </c>
      <c r="C4859" s="153" t="s">
        <v>55</v>
      </c>
      <c r="D4859" s="153" t="s">
        <v>56</v>
      </c>
      <c r="E4859" s="244">
        <v>94496490</v>
      </c>
      <c r="F4859" s="144" t="s">
        <v>8683</v>
      </c>
      <c r="G4859" s="230"/>
      <c r="H4859" s="154">
        <v>33621</v>
      </c>
      <c r="I4859" s="153">
        <v>34</v>
      </c>
      <c r="J4859" s="148" t="s">
        <v>58</v>
      </c>
      <c r="K4859" s="153" t="s">
        <v>59</v>
      </c>
      <c r="L4859" s="153"/>
      <c r="M4859" s="153"/>
      <c r="N4859" s="153">
        <v>60</v>
      </c>
      <c r="O4859" s="155" t="s">
        <v>8684</v>
      </c>
      <c r="P4859" s="156" t="s">
        <v>2026</v>
      </c>
      <c r="Q4859" s="157" t="s">
        <v>8211</v>
      </c>
      <c r="R4859" s="158"/>
      <c r="S4859" s="159"/>
      <c r="T4859" s="159" t="s">
        <v>6983</v>
      </c>
      <c r="U4859" s="159" t="s">
        <v>8212</v>
      </c>
      <c r="V4859" s="154">
        <v>46111</v>
      </c>
      <c r="W4859" s="154">
        <v>46150</v>
      </c>
      <c r="X4859" s="154"/>
      <c r="Y4859" s="160"/>
      <c r="Z4859" s="160"/>
      <c r="AA4859" s="153"/>
      <c r="AB4859" s="153"/>
      <c r="AC4859" s="182" t="e">
        <f t="shared" si="152"/>
        <v>#DIV/0!</v>
      </c>
      <c r="AD4859" s="153" t="e">
        <f t="shared" si="153"/>
        <v>#DIV/0!</v>
      </c>
      <c r="AE4859" s="207"/>
      <c r="AF4859" s="153"/>
      <c r="AG4859" s="159"/>
      <c r="AH4859" s="153"/>
      <c r="AI4859" s="161"/>
      <c r="AJ4859" s="153"/>
      <c r="AK4859" s="153"/>
      <c r="AL4859" s="207"/>
      <c r="AM4859" s="207"/>
      <c r="AN4859" s="207"/>
      <c r="AO4859" s="207"/>
      <c r="AP4859" s="147" t="s">
        <v>54</v>
      </c>
      <c r="AQ4859" s="147"/>
      <c r="AR4859" s="147"/>
      <c r="AS4859" s="209" t="s">
        <v>68</v>
      </c>
      <c r="AT4859" s="223" t="str">
        <f>MONTH(B4859)&amp;"/"&amp;YEAR(B4859)</f>
        <v>3/2026</v>
      </c>
      <c r="AU4859" s="223">
        <f>WEEKNUM(B4859)-WEEKNUM(EOMONTH(B4859,-1)+1)+1</f>
        <v>1</v>
      </c>
      <c r="AV4859" s="209" t="str">
        <f>MONTH(R4859)&amp;"/"&amp;YEAR(R4859)</f>
        <v>1/1900</v>
      </c>
      <c r="AW4859" s="209" t="e">
        <f>WEEKNUM(R4859)-WEEKNUM(EOMONTH(R4859,-1)+1)+1</f>
        <v>#NUM!</v>
      </c>
      <c r="AX4859" s="209">
        <f>IF(BB4859="S",IF(Q4859="1. Aceitou o programa",R4859-B4859,0),0)</f>
        <v>0</v>
      </c>
      <c r="AY4859" s="209">
        <f>IF(BB4859="S",IF(AND(S4859&lt;&gt;"",R4859&lt;&gt;""),S4859-R4859,0),0)</f>
        <v>0</v>
      </c>
      <c r="AZ4859" s="209">
        <f>IF(BB4859="S",IF(Q4859="1. Aceitou o programa",IF(OR(X4859="Não se Aplica",X4859=""),IF(OR(W4859="Não se Aplica",W4859=""),0,W4859-V4859),AVERAGE(X4859-W4859,W4859-V4859)),0),0)</f>
        <v>0</v>
      </c>
      <c r="BA4859" s="209">
        <f>IF(BB4859="S",IF(AND(Q4859="1. Aceitou o programa",AH4859="Realizada"),IFERROR(IF(AG4859="",0,AG4859-R4859),0),0),0)</f>
        <v>0</v>
      </c>
      <c r="BB4859" s="209" t="str">
        <f>_xlfn.XLOOKUP(U4859,'Lista Suspensa'!$AA$20:$AA$23,'Lista Suspensa'!$AB$20:$AB$23,"N/A")</f>
        <v>S</v>
      </c>
    </row>
    <row r="4860" spans="1:54" ht="12" customHeight="1">
      <c r="A4860" s="151" t="s">
        <v>54</v>
      </c>
      <c r="B4860" s="152">
        <v>46083</v>
      </c>
      <c r="C4860" s="153" t="s">
        <v>55</v>
      </c>
      <c r="D4860" s="153" t="s">
        <v>56</v>
      </c>
      <c r="E4860" s="244">
        <v>94899657</v>
      </c>
      <c r="F4860" s="144" t="s">
        <v>8685</v>
      </c>
      <c r="G4860" s="230"/>
      <c r="H4860" s="154">
        <v>33784</v>
      </c>
      <c r="I4860" s="153">
        <v>33</v>
      </c>
      <c r="J4860" s="148" t="s">
        <v>70</v>
      </c>
      <c r="K4860" s="153" t="s">
        <v>59</v>
      </c>
      <c r="L4860" s="153"/>
      <c r="M4860" s="153"/>
      <c r="N4860" s="153">
        <v>750</v>
      </c>
      <c r="O4860" s="155">
        <v>11999572906</v>
      </c>
      <c r="P4860" s="156" t="s">
        <v>60</v>
      </c>
      <c r="Q4860" s="157" t="s">
        <v>8211</v>
      </c>
      <c r="R4860" s="158"/>
      <c r="S4860" s="159"/>
      <c r="T4860" s="159" t="s">
        <v>6983</v>
      </c>
      <c r="U4860" s="159" t="s">
        <v>8212</v>
      </c>
      <c r="V4860" s="154">
        <v>46125</v>
      </c>
      <c r="W4860" s="154">
        <v>46150</v>
      </c>
      <c r="X4860" s="154"/>
      <c r="Y4860" s="160"/>
      <c r="Z4860" s="160"/>
      <c r="AA4860" s="153"/>
      <c r="AB4860" s="153"/>
      <c r="AC4860" s="182" t="e">
        <f t="shared" si="152"/>
        <v>#DIV/0!</v>
      </c>
      <c r="AD4860" s="153" t="e">
        <f t="shared" si="153"/>
        <v>#DIV/0!</v>
      </c>
      <c r="AE4860" s="207"/>
      <c r="AF4860" s="153"/>
      <c r="AG4860" s="159"/>
      <c r="AH4860" s="153"/>
      <c r="AI4860" s="161"/>
      <c r="AJ4860" s="153"/>
      <c r="AK4860" s="153"/>
      <c r="AL4860" s="207"/>
      <c r="AM4860" s="207"/>
      <c r="AN4860" s="207"/>
      <c r="AO4860" s="207"/>
      <c r="AP4860" s="147" t="s">
        <v>54</v>
      </c>
      <c r="AQ4860" s="147"/>
      <c r="AR4860" s="147"/>
      <c r="AS4860" s="209" t="s">
        <v>68</v>
      </c>
      <c r="AT4860" s="223" t="str">
        <f>MONTH(B4860)&amp;"/"&amp;YEAR(B4860)</f>
        <v>3/2026</v>
      </c>
      <c r="AU4860" s="223">
        <f>WEEKNUM(B4860)-WEEKNUM(EOMONTH(B4860,-1)+1)+1</f>
        <v>1</v>
      </c>
      <c r="AV4860" s="209" t="str">
        <f>MONTH(R4860)&amp;"/"&amp;YEAR(R4860)</f>
        <v>1/1900</v>
      </c>
      <c r="AW4860" s="209" t="e">
        <f>WEEKNUM(R4860)-WEEKNUM(EOMONTH(R4860,-1)+1)+1</f>
        <v>#NUM!</v>
      </c>
      <c r="AX4860" s="209">
        <f>IF(BB4860="S",IF(Q4860="1. Aceitou o programa",R4860-B4860,0),0)</f>
        <v>0</v>
      </c>
      <c r="AY4860" s="209">
        <f>IF(BB4860="S",IF(AND(S4860&lt;&gt;"",R4860&lt;&gt;""),S4860-R4860,0),0)</f>
        <v>0</v>
      </c>
      <c r="AZ4860" s="209">
        <f>IF(BB4860="S",IF(Q4860="1. Aceitou o programa",IF(OR(X4860="Não se Aplica",X4860=""),IF(OR(W4860="Não se Aplica",W4860=""),0,W4860-V4860),AVERAGE(X4860-W4860,W4860-V4860)),0),0)</f>
        <v>0</v>
      </c>
      <c r="BA4860" s="209">
        <f>IF(BB4860="S",IF(AND(Q4860="1. Aceitou o programa",AH4860="Realizada"),IFERROR(IF(AG4860="",0,AG4860-R4860),0),0),0)</f>
        <v>0</v>
      </c>
      <c r="BB4860" s="209" t="str">
        <f>_xlfn.XLOOKUP(U4860,'Lista Suspensa'!$AA$20:$AA$23,'Lista Suspensa'!$AB$20:$AB$23,"N/A")</f>
        <v>S</v>
      </c>
    </row>
    <row r="4861" spans="1:54" ht="12" customHeight="1">
      <c r="A4861" s="151" t="s">
        <v>54</v>
      </c>
      <c r="B4861" s="152">
        <v>46083</v>
      </c>
      <c r="C4861" s="153" t="s">
        <v>55</v>
      </c>
      <c r="D4861" s="153" t="s">
        <v>56</v>
      </c>
      <c r="E4861" s="244">
        <v>452304636</v>
      </c>
      <c r="F4861" s="144" t="s">
        <v>8686</v>
      </c>
      <c r="G4861" s="230"/>
      <c r="H4861" s="154">
        <v>33876</v>
      </c>
      <c r="I4861" s="153">
        <v>33</v>
      </c>
      <c r="J4861" s="148" t="s">
        <v>70</v>
      </c>
      <c r="K4861" s="153" t="s">
        <v>59</v>
      </c>
      <c r="L4861" s="153"/>
      <c r="M4861" s="153"/>
      <c r="N4861" s="153">
        <v>200</v>
      </c>
      <c r="O4861" s="155" t="s">
        <v>8687</v>
      </c>
      <c r="P4861" s="156" t="s">
        <v>2026</v>
      </c>
      <c r="Q4861" s="157" t="s">
        <v>8211</v>
      </c>
      <c r="R4861" s="158"/>
      <c r="S4861" s="159"/>
      <c r="T4861" s="159" t="s">
        <v>6983</v>
      </c>
      <c r="U4861" s="159" t="s">
        <v>8212</v>
      </c>
      <c r="V4861" s="154">
        <v>46111</v>
      </c>
      <c r="W4861" s="154">
        <v>46150</v>
      </c>
      <c r="X4861" s="154"/>
      <c r="Y4861" s="160"/>
      <c r="Z4861" s="160"/>
      <c r="AA4861" s="153"/>
      <c r="AB4861" s="153"/>
      <c r="AC4861" s="182" t="e">
        <f t="shared" si="152"/>
        <v>#DIV/0!</v>
      </c>
      <c r="AD4861" s="153" t="e">
        <f t="shared" si="153"/>
        <v>#DIV/0!</v>
      </c>
      <c r="AE4861" s="207"/>
      <c r="AF4861" s="153"/>
      <c r="AG4861" s="159"/>
      <c r="AH4861" s="153"/>
      <c r="AI4861" s="161"/>
      <c r="AJ4861" s="153"/>
      <c r="AK4861" s="153"/>
      <c r="AL4861" s="207"/>
      <c r="AM4861" s="207"/>
      <c r="AN4861" s="207"/>
      <c r="AO4861" s="207"/>
      <c r="AP4861" s="147" t="s">
        <v>54</v>
      </c>
      <c r="AQ4861" s="147"/>
      <c r="AR4861" s="147"/>
      <c r="AS4861" s="209" t="s">
        <v>68</v>
      </c>
      <c r="AT4861" s="223" t="str">
        <f>MONTH(B4861)&amp;"/"&amp;YEAR(B4861)</f>
        <v>3/2026</v>
      </c>
      <c r="AU4861" s="223">
        <f>WEEKNUM(B4861)-WEEKNUM(EOMONTH(B4861,-1)+1)+1</f>
        <v>1</v>
      </c>
      <c r="AV4861" s="209" t="str">
        <f>MONTH(R4861)&amp;"/"&amp;YEAR(R4861)</f>
        <v>1/1900</v>
      </c>
      <c r="AW4861" s="209" t="e">
        <f>WEEKNUM(R4861)-WEEKNUM(EOMONTH(R4861,-1)+1)+1</f>
        <v>#NUM!</v>
      </c>
      <c r="AX4861" s="209">
        <f>IF(BB4861="S",IF(Q4861="1. Aceitou o programa",R4861-B4861,0),0)</f>
        <v>0</v>
      </c>
      <c r="AY4861" s="209">
        <f>IF(BB4861="S",IF(AND(S4861&lt;&gt;"",R4861&lt;&gt;""),S4861-R4861,0),0)</f>
        <v>0</v>
      </c>
      <c r="AZ4861" s="209">
        <f>IF(BB4861="S",IF(Q4861="1. Aceitou o programa",IF(OR(X4861="Não se Aplica",X4861=""),IF(OR(W4861="Não se Aplica",W4861=""),0,W4861-V4861),AVERAGE(X4861-W4861,W4861-V4861)),0),0)</f>
        <v>0</v>
      </c>
      <c r="BA4861" s="209">
        <f>IF(BB4861="S",IF(AND(Q4861="1. Aceitou o programa",AH4861="Realizada"),IFERROR(IF(AG4861="",0,AG4861-R4861),0),0),0)</f>
        <v>0</v>
      </c>
      <c r="BB4861" s="209" t="str">
        <f>_xlfn.XLOOKUP(U4861,'Lista Suspensa'!$AA$20:$AA$23,'Lista Suspensa'!$AB$20:$AB$23,"N/A")</f>
        <v>S</v>
      </c>
    </row>
    <row r="4862" spans="1:54" ht="12" customHeight="1">
      <c r="A4862" s="151" t="s">
        <v>54</v>
      </c>
      <c r="B4862" s="152">
        <v>46083</v>
      </c>
      <c r="C4862" s="153" t="s">
        <v>55</v>
      </c>
      <c r="D4862" s="153" t="s">
        <v>56</v>
      </c>
      <c r="E4862" s="244">
        <v>94903568</v>
      </c>
      <c r="F4862" s="144" t="s">
        <v>8688</v>
      </c>
      <c r="G4862" s="230"/>
      <c r="H4862" s="154">
        <v>34047</v>
      </c>
      <c r="I4862" s="153">
        <v>33</v>
      </c>
      <c r="J4862" s="148" t="s">
        <v>70</v>
      </c>
      <c r="K4862" s="153" t="s">
        <v>59</v>
      </c>
      <c r="L4862" s="153"/>
      <c r="M4862" s="153"/>
      <c r="N4862" s="153">
        <v>110</v>
      </c>
      <c r="O4862" s="155" t="s">
        <v>8689</v>
      </c>
      <c r="P4862" s="156" t="s">
        <v>2026</v>
      </c>
      <c r="Q4862" s="157" t="s">
        <v>8211</v>
      </c>
      <c r="R4862" s="158"/>
      <c r="S4862" s="159"/>
      <c r="T4862" s="159" t="s">
        <v>6983</v>
      </c>
      <c r="U4862" s="159" t="s">
        <v>8212</v>
      </c>
      <c r="V4862" s="154">
        <v>46111</v>
      </c>
      <c r="W4862" s="154">
        <v>46150</v>
      </c>
      <c r="X4862" s="154"/>
      <c r="Y4862" s="160"/>
      <c r="Z4862" s="160"/>
      <c r="AA4862" s="153"/>
      <c r="AB4862" s="153"/>
      <c r="AC4862" s="182" t="e">
        <f t="shared" si="152"/>
        <v>#DIV/0!</v>
      </c>
      <c r="AD4862" s="153" t="e">
        <f t="shared" si="153"/>
        <v>#DIV/0!</v>
      </c>
      <c r="AE4862" s="207"/>
      <c r="AF4862" s="153"/>
      <c r="AG4862" s="159"/>
      <c r="AH4862" s="153"/>
      <c r="AI4862" s="161"/>
      <c r="AJ4862" s="153"/>
      <c r="AK4862" s="153"/>
      <c r="AL4862" s="207"/>
      <c r="AM4862" s="207"/>
      <c r="AN4862" s="207"/>
      <c r="AO4862" s="207"/>
      <c r="AP4862" s="147" t="s">
        <v>54</v>
      </c>
      <c r="AQ4862" s="147"/>
      <c r="AR4862" s="147"/>
      <c r="AS4862" s="209" t="s">
        <v>68</v>
      </c>
      <c r="AT4862" s="223" t="str">
        <f>MONTH(B4862)&amp;"/"&amp;YEAR(B4862)</f>
        <v>3/2026</v>
      </c>
      <c r="AU4862" s="223">
        <f>WEEKNUM(B4862)-WEEKNUM(EOMONTH(B4862,-1)+1)+1</f>
        <v>1</v>
      </c>
      <c r="AV4862" s="209" t="str">
        <f>MONTH(R4862)&amp;"/"&amp;YEAR(R4862)</f>
        <v>1/1900</v>
      </c>
      <c r="AW4862" s="209" t="e">
        <f>WEEKNUM(R4862)-WEEKNUM(EOMONTH(R4862,-1)+1)+1</f>
        <v>#NUM!</v>
      </c>
      <c r="AX4862" s="209">
        <f>IF(BB4862="S",IF(Q4862="1. Aceitou o programa",R4862-B4862,0),0)</f>
        <v>0</v>
      </c>
      <c r="AY4862" s="209">
        <f>IF(BB4862="S",IF(AND(S4862&lt;&gt;"",R4862&lt;&gt;""),S4862-R4862,0),0)</f>
        <v>0</v>
      </c>
      <c r="AZ4862" s="209">
        <f>IF(BB4862="S",IF(Q4862="1. Aceitou o programa",IF(OR(X4862="Não se Aplica",X4862=""),IF(OR(W4862="Não se Aplica",W4862=""),0,W4862-V4862),AVERAGE(X4862-W4862,W4862-V4862)),0),0)</f>
        <v>0</v>
      </c>
      <c r="BA4862" s="209">
        <f>IF(BB4862="S",IF(AND(Q4862="1. Aceitou o programa",AH4862="Realizada"),IFERROR(IF(AG4862="",0,AG4862-R4862),0),0),0)</f>
        <v>0</v>
      </c>
      <c r="BB4862" s="209" t="str">
        <f>_xlfn.XLOOKUP(U4862,'Lista Suspensa'!$AA$20:$AA$23,'Lista Suspensa'!$AB$20:$AB$23,"N/A")</f>
        <v>S</v>
      </c>
    </row>
    <row r="4863" spans="1:54" ht="12" customHeight="1">
      <c r="A4863" s="151" t="s">
        <v>54</v>
      </c>
      <c r="B4863" s="152">
        <v>46083</v>
      </c>
      <c r="C4863" s="153" t="s">
        <v>55</v>
      </c>
      <c r="D4863" s="153" t="s">
        <v>56</v>
      </c>
      <c r="E4863" s="244">
        <v>74307544</v>
      </c>
      <c r="F4863" s="144" t="s">
        <v>8690</v>
      </c>
      <c r="G4863" s="230"/>
      <c r="H4863" s="154">
        <v>22323</v>
      </c>
      <c r="I4863" s="153">
        <v>65</v>
      </c>
      <c r="J4863" s="148" t="s">
        <v>58</v>
      </c>
      <c r="K4863" s="153"/>
      <c r="L4863" s="153"/>
      <c r="M4863" s="153"/>
      <c r="N4863" s="153">
        <v>50</v>
      </c>
      <c r="O4863" s="155">
        <v>11999158744</v>
      </c>
      <c r="P4863" s="156" t="s">
        <v>89</v>
      </c>
      <c r="Q4863" s="157" t="s">
        <v>8211</v>
      </c>
      <c r="R4863" s="158"/>
      <c r="S4863" s="159"/>
      <c r="T4863" s="159" t="s">
        <v>6983</v>
      </c>
      <c r="U4863" s="159" t="s">
        <v>8212</v>
      </c>
      <c r="V4863" s="154">
        <v>46113</v>
      </c>
      <c r="W4863" s="154">
        <v>46150</v>
      </c>
      <c r="X4863" s="154"/>
      <c r="Y4863" s="160"/>
      <c r="Z4863" s="160"/>
      <c r="AA4863" s="153"/>
      <c r="AB4863" s="153"/>
      <c r="AC4863" s="182" t="e">
        <f t="shared" si="152"/>
        <v>#DIV/0!</v>
      </c>
      <c r="AD4863" s="153" t="e">
        <f t="shared" si="153"/>
        <v>#DIV/0!</v>
      </c>
      <c r="AE4863" s="207"/>
      <c r="AF4863" s="153"/>
      <c r="AG4863" s="159"/>
      <c r="AH4863" s="153"/>
      <c r="AI4863" s="161"/>
      <c r="AJ4863" s="153"/>
      <c r="AK4863" s="153"/>
      <c r="AL4863" s="207"/>
      <c r="AM4863" s="207"/>
      <c r="AN4863" s="207"/>
      <c r="AO4863" s="207"/>
      <c r="AP4863" s="147" t="s">
        <v>54</v>
      </c>
      <c r="AQ4863" s="147"/>
      <c r="AR4863" s="147"/>
      <c r="AS4863" s="209" t="s">
        <v>68</v>
      </c>
      <c r="AT4863" s="223" t="str">
        <f>MONTH(B4863)&amp;"/"&amp;YEAR(B4863)</f>
        <v>3/2026</v>
      </c>
      <c r="AU4863" s="223">
        <f>WEEKNUM(B4863)-WEEKNUM(EOMONTH(B4863,-1)+1)+1</f>
        <v>1</v>
      </c>
      <c r="AV4863" s="209" t="str">
        <f>MONTH(R4863)&amp;"/"&amp;YEAR(R4863)</f>
        <v>1/1900</v>
      </c>
      <c r="AW4863" s="209" t="e">
        <f>WEEKNUM(R4863)-WEEKNUM(EOMONTH(R4863,-1)+1)+1</f>
        <v>#NUM!</v>
      </c>
      <c r="AX4863" s="209">
        <f>IF(BB4863="S",IF(Q4863="1. Aceitou o programa",R4863-B4863,0),0)</f>
        <v>0</v>
      </c>
      <c r="AY4863" s="209">
        <f>IF(BB4863="S",IF(AND(S4863&lt;&gt;"",R4863&lt;&gt;""),S4863-R4863,0),0)</f>
        <v>0</v>
      </c>
      <c r="AZ4863" s="209">
        <f>IF(BB4863="S",IF(Q4863="1. Aceitou o programa",IF(OR(X4863="Não se Aplica",X4863=""),IF(OR(W4863="Não se Aplica",W4863=""),0,W4863-V4863),AVERAGE(X4863-W4863,W4863-V4863)),0),0)</f>
        <v>0</v>
      </c>
      <c r="BA4863" s="209">
        <f>IF(BB4863="S",IF(AND(Q4863="1. Aceitou o programa",AH4863="Realizada"),IFERROR(IF(AG4863="",0,AG4863-R4863),0),0),0)</f>
        <v>0</v>
      </c>
      <c r="BB4863" s="209" t="str">
        <f>_xlfn.XLOOKUP(U4863,'Lista Suspensa'!$AA$20:$AA$23,'Lista Suspensa'!$AB$20:$AB$23,"N/A")</f>
        <v>S</v>
      </c>
    </row>
    <row r="4864" spans="1:54" ht="12" customHeight="1">
      <c r="A4864" s="151" t="s">
        <v>54</v>
      </c>
      <c r="B4864" s="152">
        <v>46083</v>
      </c>
      <c r="C4864" s="153" t="s">
        <v>55</v>
      </c>
      <c r="D4864" s="153" t="s">
        <v>56</v>
      </c>
      <c r="E4864" s="244">
        <v>76447464</v>
      </c>
      <c r="F4864" s="144" t="s">
        <v>8691</v>
      </c>
      <c r="G4864" s="230"/>
      <c r="H4864" s="154">
        <v>23899</v>
      </c>
      <c r="I4864" s="153">
        <v>60</v>
      </c>
      <c r="J4864" s="148" t="s">
        <v>70</v>
      </c>
      <c r="K4864" s="153"/>
      <c r="L4864" s="153"/>
      <c r="M4864" s="153"/>
      <c r="N4864" s="153">
        <v>50</v>
      </c>
      <c r="O4864" s="155" t="s">
        <v>8692</v>
      </c>
      <c r="P4864" s="156" t="s">
        <v>89</v>
      </c>
      <c r="Q4864" s="157" t="s">
        <v>8211</v>
      </c>
      <c r="R4864" s="158"/>
      <c r="S4864" s="159"/>
      <c r="T4864" s="159" t="s">
        <v>6983</v>
      </c>
      <c r="U4864" s="159" t="s">
        <v>8212</v>
      </c>
      <c r="V4864" s="154">
        <v>46113</v>
      </c>
      <c r="W4864" s="154">
        <v>46150</v>
      </c>
      <c r="X4864" s="154"/>
      <c r="Y4864" s="160"/>
      <c r="Z4864" s="160"/>
      <c r="AA4864" s="153"/>
      <c r="AB4864" s="153"/>
      <c r="AC4864" s="182" t="e">
        <f t="shared" si="152"/>
        <v>#DIV/0!</v>
      </c>
      <c r="AD4864" s="153" t="e">
        <f t="shared" si="153"/>
        <v>#DIV/0!</v>
      </c>
      <c r="AE4864" s="207"/>
      <c r="AF4864" s="153"/>
      <c r="AG4864" s="159"/>
      <c r="AH4864" s="153"/>
      <c r="AI4864" s="161"/>
      <c r="AJ4864" s="153"/>
      <c r="AK4864" s="153"/>
      <c r="AL4864" s="207"/>
      <c r="AM4864" s="207"/>
      <c r="AN4864" s="207"/>
      <c r="AO4864" s="207"/>
      <c r="AP4864" s="147" t="s">
        <v>54</v>
      </c>
      <c r="AQ4864" s="147"/>
      <c r="AR4864" s="147"/>
      <c r="AS4864" s="209" t="s">
        <v>68</v>
      </c>
      <c r="AT4864" s="223" t="str">
        <f>MONTH(B4864)&amp;"/"&amp;YEAR(B4864)</f>
        <v>3/2026</v>
      </c>
      <c r="AU4864" s="223">
        <f>WEEKNUM(B4864)-WEEKNUM(EOMONTH(B4864,-1)+1)+1</f>
        <v>1</v>
      </c>
      <c r="AV4864" s="209" t="str">
        <f>MONTH(R4864)&amp;"/"&amp;YEAR(R4864)</f>
        <v>1/1900</v>
      </c>
      <c r="AW4864" s="209" t="e">
        <f>WEEKNUM(R4864)-WEEKNUM(EOMONTH(R4864,-1)+1)+1</f>
        <v>#NUM!</v>
      </c>
      <c r="AX4864" s="209">
        <f>IF(BB4864="S",IF(Q4864="1. Aceitou o programa",R4864-B4864,0),0)</f>
        <v>0</v>
      </c>
      <c r="AY4864" s="209">
        <f>IF(BB4864="S",IF(AND(S4864&lt;&gt;"",R4864&lt;&gt;""),S4864-R4864,0),0)</f>
        <v>0</v>
      </c>
      <c r="AZ4864" s="209">
        <f>IF(BB4864="S",IF(Q4864="1. Aceitou o programa",IF(OR(X4864="Não se Aplica",X4864=""),IF(OR(W4864="Não se Aplica",W4864=""),0,W4864-V4864),AVERAGE(X4864-W4864,W4864-V4864)),0),0)</f>
        <v>0</v>
      </c>
      <c r="BA4864" s="209">
        <f>IF(BB4864="S",IF(AND(Q4864="1. Aceitou o programa",AH4864="Realizada"),IFERROR(IF(AG4864="",0,AG4864-R4864),0),0),0)</f>
        <v>0</v>
      </c>
      <c r="BB4864" s="209" t="str">
        <f>_xlfn.XLOOKUP(U4864,'Lista Suspensa'!$AA$20:$AA$23,'Lista Suspensa'!$AB$20:$AB$23,"N/A")</f>
        <v>S</v>
      </c>
    </row>
    <row r="4865" spans="1:54" ht="12" customHeight="1">
      <c r="A4865" s="151" t="s">
        <v>54</v>
      </c>
      <c r="B4865" s="152">
        <v>46083</v>
      </c>
      <c r="C4865" s="153" t="s">
        <v>55</v>
      </c>
      <c r="D4865" s="153" t="s">
        <v>56</v>
      </c>
      <c r="E4865" s="244">
        <v>77071735</v>
      </c>
      <c r="F4865" s="144" t="s">
        <v>8693</v>
      </c>
      <c r="G4865" s="230"/>
      <c r="H4865" s="154">
        <v>23943</v>
      </c>
      <c r="I4865" s="153">
        <v>60</v>
      </c>
      <c r="J4865" s="148" t="s">
        <v>70</v>
      </c>
      <c r="K4865" s="153"/>
      <c r="L4865" s="153"/>
      <c r="M4865" s="153"/>
      <c r="N4865" s="153">
        <v>50</v>
      </c>
      <c r="O4865" s="155" t="s">
        <v>8694</v>
      </c>
      <c r="P4865" s="156" t="s">
        <v>60</v>
      </c>
      <c r="Q4865" s="157" t="s">
        <v>8211</v>
      </c>
      <c r="R4865" s="158"/>
      <c r="S4865" s="159"/>
      <c r="T4865" s="159" t="s">
        <v>6983</v>
      </c>
      <c r="U4865" s="159" t="s">
        <v>8212</v>
      </c>
      <c r="V4865" s="154">
        <v>46113</v>
      </c>
      <c r="W4865" s="154">
        <v>46150</v>
      </c>
      <c r="X4865" s="154"/>
      <c r="Y4865" s="160"/>
      <c r="Z4865" s="160"/>
      <c r="AA4865" s="153"/>
      <c r="AB4865" s="153"/>
      <c r="AC4865" s="182" t="e">
        <f t="shared" si="152"/>
        <v>#DIV/0!</v>
      </c>
      <c r="AD4865" s="153" t="e">
        <f t="shared" si="153"/>
        <v>#DIV/0!</v>
      </c>
      <c r="AE4865" s="207"/>
      <c r="AF4865" s="153"/>
      <c r="AG4865" s="159"/>
      <c r="AH4865" s="153"/>
      <c r="AI4865" s="161"/>
      <c r="AJ4865" s="153"/>
      <c r="AK4865" s="153"/>
      <c r="AL4865" s="207"/>
      <c r="AM4865" s="207"/>
      <c r="AN4865" s="207"/>
      <c r="AO4865" s="207"/>
      <c r="AP4865" s="147" t="s">
        <v>54</v>
      </c>
      <c r="AQ4865" s="147"/>
      <c r="AR4865" s="147"/>
      <c r="AS4865" s="209" t="s">
        <v>68</v>
      </c>
      <c r="AT4865" s="223" t="str">
        <f>MONTH(B4865)&amp;"/"&amp;YEAR(B4865)</f>
        <v>3/2026</v>
      </c>
      <c r="AU4865" s="223">
        <f>WEEKNUM(B4865)-WEEKNUM(EOMONTH(B4865,-1)+1)+1</f>
        <v>1</v>
      </c>
      <c r="AV4865" s="209" t="str">
        <f>MONTH(R4865)&amp;"/"&amp;YEAR(R4865)</f>
        <v>1/1900</v>
      </c>
      <c r="AW4865" s="209" t="e">
        <f>WEEKNUM(R4865)-WEEKNUM(EOMONTH(R4865,-1)+1)+1</f>
        <v>#NUM!</v>
      </c>
      <c r="AX4865" s="209">
        <f>IF(BB4865="S",IF(Q4865="1. Aceitou o programa",R4865-B4865,0),0)</f>
        <v>0</v>
      </c>
      <c r="AY4865" s="209">
        <f>IF(BB4865="S",IF(AND(S4865&lt;&gt;"",R4865&lt;&gt;""),S4865-R4865,0),0)</f>
        <v>0</v>
      </c>
      <c r="AZ4865" s="209">
        <f>IF(BB4865="S",IF(Q4865="1. Aceitou o programa",IF(OR(X4865="Não se Aplica",X4865=""),IF(OR(W4865="Não se Aplica",W4865=""),0,W4865-V4865),AVERAGE(X4865-W4865,W4865-V4865)),0),0)</f>
        <v>0</v>
      </c>
      <c r="BA4865" s="209">
        <f>IF(BB4865="S",IF(AND(Q4865="1. Aceitou o programa",AH4865="Realizada"),IFERROR(IF(AG4865="",0,AG4865-R4865),0),0),0)</f>
        <v>0</v>
      </c>
      <c r="BB4865" s="209" t="str">
        <f>_xlfn.XLOOKUP(U4865,'Lista Suspensa'!$AA$20:$AA$23,'Lista Suspensa'!$AB$20:$AB$23,"N/A")</f>
        <v>S</v>
      </c>
    </row>
    <row r="4866" spans="1:54" ht="12" customHeight="1">
      <c r="A4866" s="151" t="s">
        <v>54</v>
      </c>
      <c r="B4866" s="152">
        <v>46083</v>
      </c>
      <c r="C4866" s="153" t="s">
        <v>55</v>
      </c>
      <c r="D4866" s="153" t="s">
        <v>56</v>
      </c>
      <c r="E4866" s="244">
        <v>78542120</v>
      </c>
      <c r="F4866" s="144" t="s">
        <v>8695</v>
      </c>
      <c r="G4866" s="230"/>
      <c r="H4866" s="154">
        <v>25014</v>
      </c>
      <c r="I4866" s="153">
        <v>57</v>
      </c>
      <c r="J4866" s="148" t="s">
        <v>70</v>
      </c>
      <c r="K4866" s="153"/>
      <c r="L4866" s="153"/>
      <c r="M4866" s="153"/>
      <c r="N4866" s="153">
        <v>60</v>
      </c>
      <c r="O4866" s="155" t="s">
        <v>8696</v>
      </c>
      <c r="P4866" s="156" t="s">
        <v>60</v>
      </c>
      <c r="Q4866" s="157" t="s">
        <v>8211</v>
      </c>
      <c r="R4866" s="158"/>
      <c r="S4866" s="159"/>
      <c r="T4866" s="159" t="s">
        <v>6983</v>
      </c>
      <c r="U4866" s="159" t="s">
        <v>8212</v>
      </c>
      <c r="V4866" s="154">
        <v>46113</v>
      </c>
      <c r="W4866" s="154">
        <v>46150</v>
      </c>
      <c r="X4866" s="154"/>
      <c r="Y4866" s="160"/>
      <c r="Z4866" s="160"/>
      <c r="AA4866" s="153"/>
      <c r="AB4866" s="153"/>
      <c r="AC4866" s="182" t="e">
        <f t="shared" ref="AC4866:AC4929" si="154">SUM(AA4866/(AB4866^2))</f>
        <v>#DIV/0!</v>
      </c>
      <c r="AD4866" s="153" t="e">
        <f t="shared" ref="AD4866:AD4929" si="155">IF(AC4866&lt;18.5,"ABAIXO DO PESO",
(IF(AC4866&lt;=24.9,"PESO NORMAL",
(IF(AC4866&lt;=29.9,"SOBREPESO",
(IF(AC4866&lt;=34.9,"OBESIDADE I",
(IF(AC4866&lt;=39.9,"OBESIDADE II",
(IF(AC4866&lt;=999,"OBESIDADE III","VAZIO")))))))))))</f>
        <v>#DIV/0!</v>
      </c>
      <c r="AE4866" s="207"/>
      <c r="AF4866" s="153"/>
      <c r="AG4866" s="159"/>
      <c r="AH4866" s="153"/>
      <c r="AI4866" s="161"/>
      <c r="AJ4866" s="153"/>
      <c r="AK4866" s="153"/>
      <c r="AL4866" s="207"/>
      <c r="AM4866" s="207"/>
      <c r="AN4866" s="207"/>
      <c r="AO4866" s="207"/>
      <c r="AP4866" s="147" t="s">
        <v>54</v>
      </c>
      <c r="AQ4866" s="147"/>
      <c r="AR4866" s="147"/>
      <c r="AS4866" s="209" t="s">
        <v>68</v>
      </c>
      <c r="AT4866" s="223" t="str">
        <f>MONTH(B4866)&amp;"/"&amp;YEAR(B4866)</f>
        <v>3/2026</v>
      </c>
      <c r="AU4866" s="223">
        <f>WEEKNUM(B4866)-WEEKNUM(EOMONTH(B4866,-1)+1)+1</f>
        <v>1</v>
      </c>
      <c r="AV4866" s="209" t="str">
        <f>MONTH(R4866)&amp;"/"&amp;YEAR(R4866)</f>
        <v>1/1900</v>
      </c>
      <c r="AW4866" s="209" t="e">
        <f>WEEKNUM(R4866)-WEEKNUM(EOMONTH(R4866,-1)+1)+1</f>
        <v>#NUM!</v>
      </c>
      <c r="AX4866" s="209">
        <f>IF(BB4866="S",IF(Q4866="1. Aceitou o programa",R4866-B4866,0),0)</f>
        <v>0</v>
      </c>
      <c r="AY4866" s="209">
        <f>IF(BB4866="S",IF(AND(S4866&lt;&gt;"",R4866&lt;&gt;""),S4866-R4866,0),0)</f>
        <v>0</v>
      </c>
      <c r="AZ4866" s="209">
        <f>IF(BB4866="S",IF(Q4866="1. Aceitou o programa",IF(OR(X4866="Não se Aplica",X4866=""),IF(OR(W4866="Não se Aplica",W4866=""),0,W4866-V4866),AVERAGE(X4866-W4866,W4866-V4866)),0),0)</f>
        <v>0</v>
      </c>
      <c r="BA4866" s="209">
        <f>IF(BB4866="S",IF(AND(Q4866="1. Aceitou o programa",AH4866="Realizada"),IFERROR(IF(AG4866="",0,AG4866-R4866),0),0),0)</f>
        <v>0</v>
      </c>
      <c r="BB4866" s="209" t="str">
        <f>_xlfn.XLOOKUP(U4866,'Lista Suspensa'!$AA$20:$AA$23,'Lista Suspensa'!$AB$20:$AB$23,"N/A")</f>
        <v>S</v>
      </c>
    </row>
    <row r="4867" spans="1:54" ht="12" customHeight="1">
      <c r="A4867" s="151" t="s">
        <v>54</v>
      </c>
      <c r="B4867" s="152">
        <v>46083</v>
      </c>
      <c r="C4867" s="153" t="s">
        <v>55</v>
      </c>
      <c r="D4867" s="153" t="s">
        <v>56</v>
      </c>
      <c r="E4867" s="244">
        <v>79363121</v>
      </c>
      <c r="F4867" s="144" t="s">
        <v>8697</v>
      </c>
      <c r="G4867" s="230"/>
      <c r="H4867" s="154">
        <v>25463</v>
      </c>
      <c r="I4867" s="153">
        <v>56</v>
      </c>
      <c r="J4867" s="148" t="s">
        <v>70</v>
      </c>
      <c r="K4867" s="153"/>
      <c r="L4867" s="153"/>
      <c r="M4867" s="153"/>
      <c r="N4867" s="153">
        <v>60</v>
      </c>
      <c r="O4867" s="155" t="s">
        <v>8698</v>
      </c>
      <c r="P4867" s="156" t="s">
        <v>60</v>
      </c>
      <c r="Q4867" s="157" t="s">
        <v>8211</v>
      </c>
      <c r="R4867" s="158"/>
      <c r="S4867" s="159"/>
      <c r="T4867" s="159" t="s">
        <v>6983</v>
      </c>
      <c r="U4867" s="159" t="s">
        <v>8212</v>
      </c>
      <c r="V4867" s="154">
        <v>46114</v>
      </c>
      <c r="W4867" s="154">
        <v>46150</v>
      </c>
      <c r="X4867" s="154"/>
      <c r="Y4867" s="160"/>
      <c r="Z4867" s="160"/>
      <c r="AA4867" s="153"/>
      <c r="AB4867" s="153"/>
      <c r="AC4867" s="182" t="e">
        <f t="shared" si="154"/>
        <v>#DIV/0!</v>
      </c>
      <c r="AD4867" s="153" t="e">
        <f t="shared" si="155"/>
        <v>#DIV/0!</v>
      </c>
      <c r="AE4867" s="207"/>
      <c r="AF4867" s="153"/>
      <c r="AG4867" s="159"/>
      <c r="AH4867" s="153"/>
      <c r="AI4867" s="161"/>
      <c r="AJ4867" s="153"/>
      <c r="AK4867" s="153"/>
      <c r="AL4867" s="207"/>
      <c r="AM4867" s="207"/>
      <c r="AN4867" s="207"/>
      <c r="AO4867" s="207"/>
      <c r="AP4867" s="147" t="s">
        <v>54</v>
      </c>
      <c r="AQ4867" s="147"/>
      <c r="AR4867" s="147"/>
      <c r="AS4867" s="209" t="s">
        <v>68</v>
      </c>
      <c r="AT4867" s="223" t="str">
        <f>MONTH(B4867)&amp;"/"&amp;YEAR(B4867)</f>
        <v>3/2026</v>
      </c>
      <c r="AU4867" s="223">
        <f>WEEKNUM(B4867)-WEEKNUM(EOMONTH(B4867,-1)+1)+1</f>
        <v>1</v>
      </c>
      <c r="AV4867" s="209" t="str">
        <f>MONTH(R4867)&amp;"/"&amp;YEAR(R4867)</f>
        <v>1/1900</v>
      </c>
      <c r="AW4867" s="209" t="e">
        <f>WEEKNUM(R4867)-WEEKNUM(EOMONTH(R4867,-1)+1)+1</f>
        <v>#NUM!</v>
      </c>
      <c r="AX4867" s="209">
        <f>IF(BB4867="S",IF(Q4867="1. Aceitou o programa",R4867-B4867,0),0)</f>
        <v>0</v>
      </c>
      <c r="AY4867" s="209">
        <f>IF(BB4867="S",IF(AND(S4867&lt;&gt;"",R4867&lt;&gt;""),S4867-R4867,0),0)</f>
        <v>0</v>
      </c>
      <c r="AZ4867" s="209">
        <f>IF(BB4867="S",IF(Q4867="1. Aceitou o programa",IF(OR(X4867="Não se Aplica",X4867=""),IF(OR(W4867="Não se Aplica",W4867=""),0,W4867-V4867),AVERAGE(X4867-W4867,W4867-V4867)),0),0)</f>
        <v>0</v>
      </c>
      <c r="BA4867" s="209">
        <f>IF(BB4867="S",IF(AND(Q4867="1. Aceitou o programa",AH4867="Realizada"),IFERROR(IF(AG4867="",0,AG4867-R4867),0),0),0)</f>
        <v>0</v>
      </c>
      <c r="BB4867" s="209" t="str">
        <f>_xlfn.XLOOKUP(U4867,'Lista Suspensa'!$AA$20:$AA$23,'Lista Suspensa'!$AB$20:$AB$23,"N/A")</f>
        <v>S</v>
      </c>
    </row>
    <row r="4868" spans="1:54" ht="12" customHeight="1">
      <c r="A4868" s="151" t="s">
        <v>54</v>
      </c>
      <c r="B4868" s="152">
        <v>46083</v>
      </c>
      <c r="C4868" s="153" t="s">
        <v>55</v>
      </c>
      <c r="D4868" s="153" t="s">
        <v>56</v>
      </c>
      <c r="E4868" s="244">
        <v>61418021</v>
      </c>
      <c r="F4868" s="144" t="s">
        <v>8699</v>
      </c>
      <c r="G4868" s="230"/>
      <c r="H4868" s="154">
        <v>25473</v>
      </c>
      <c r="I4868" s="153">
        <v>56</v>
      </c>
      <c r="J4868" s="148" t="s">
        <v>70</v>
      </c>
      <c r="K4868" s="153"/>
      <c r="L4868" s="153"/>
      <c r="M4868" s="153"/>
      <c r="N4868" s="153">
        <v>400</v>
      </c>
      <c r="O4868" s="155" t="s">
        <v>8700</v>
      </c>
      <c r="P4868" s="156" t="s">
        <v>60</v>
      </c>
      <c r="Q4868" s="157" t="s">
        <v>8211</v>
      </c>
      <c r="R4868" s="158"/>
      <c r="S4868" s="159"/>
      <c r="T4868" s="159" t="s">
        <v>6983</v>
      </c>
      <c r="U4868" s="159" t="s">
        <v>8212</v>
      </c>
      <c r="V4868" s="154">
        <v>46113</v>
      </c>
      <c r="W4868" s="154">
        <v>46150</v>
      </c>
      <c r="X4868" s="154"/>
      <c r="Y4868" s="160"/>
      <c r="Z4868" s="160"/>
      <c r="AA4868" s="153"/>
      <c r="AB4868" s="153"/>
      <c r="AC4868" s="182" t="e">
        <f t="shared" si="154"/>
        <v>#DIV/0!</v>
      </c>
      <c r="AD4868" s="153" t="e">
        <f t="shared" si="155"/>
        <v>#DIV/0!</v>
      </c>
      <c r="AE4868" s="207"/>
      <c r="AF4868" s="153"/>
      <c r="AG4868" s="159"/>
      <c r="AH4868" s="153"/>
      <c r="AI4868" s="161"/>
      <c r="AJ4868" s="153"/>
      <c r="AK4868" s="153"/>
      <c r="AL4868" s="207"/>
      <c r="AM4868" s="207"/>
      <c r="AN4868" s="207"/>
      <c r="AO4868" s="207"/>
      <c r="AP4868" s="147" t="s">
        <v>54</v>
      </c>
      <c r="AQ4868" s="147"/>
      <c r="AR4868" s="147"/>
      <c r="AS4868" s="209" t="s">
        <v>68</v>
      </c>
      <c r="AT4868" s="223" t="str">
        <f>MONTH(B4868)&amp;"/"&amp;YEAR(B4868)</f>
        <v>3/2026</v>
      </c>
      <c r="AU4868" s="223">
        <f>WEEKNUM(B4868)-WEEKNUM(EOMONTH(B4868,-1)+1)+1</f>
        <v>1</v>
      </c>
      <c r="AV4868" s="209" t="str">
        <f>MONTH(R4868)&amp;"/"&amp;YEAR(R4868)</f>
        <v>1/1900</v>
      </c>
      <c r="AW4868" s="209" t="e">
        <f>WEEKNUM(R4868)-WEEKNUM(EOMONTH(R4868,-1)+1)+1</f>
        <v>#NUM!</v>
      </c>
      <c r="AX4868" s="209">
        <f>IF(BB4868="S",IF(Q4868="1. Aceitou o programa",R4868-B4868,0),0)</f>
        <v>0</v>
      </c>
      <c r="AY4868" s="209">
        <f>IF(BB4868="S",IF(AND(S4868&lt;&gt;"",R4868&lt;&gt;""),S4868-R4868,0),0)</f>
        <v>0</v>
      </c>
      <c r="AZ4868" s="209">
        <f>IF(BB4868="S",IF(Q4868="1. Aceitou o programa",IF(OR(X4868="Não se Aplica",X4868=""),IF(OR(W4868="Não se Aplica",W4868=""),0,W4868-V4868),AVERAGE(X4868-W4868,W4868-V4868)),0),0)</f>
        <v>0</v>
      </c>
      <c r="BA4868" s="209">
        <f>IF(BB4868="S",IF(AND(Q4868="1. Aceitou o programa",AH4868="Realizada"),IFERROR(IF(AG4868="",0,AG4868-R4868),0),0),0)</f>
        <v>0</v>
      </c>
      <c r="BB4868" s="209" t="str">
        <f>_xlfn.XLOOKUP(U4868,'Lista Suspensa'!$AA$20:$AA$23,'Lista Suspensa'!$AB$20:$AB$23,"N/A")</f>
        <v>S</v>
      </c>
    </row>
    <row r="4869" spans="1:54" ht="12" customHeight="1">
      <c r="A4869" s="151" t="s">
        <v>54</v>
      </c>
      <c r="B4869" s="152">
        <v>46083</v>
      </c>
      <c r="C4869" s="153" t="s">
        <v>55</v>
      </c>
      <c r="D4869" s="153" t="s">
        <v>56</v>
      </c>
      <c r="E4869" s="244">
        <v>74922770</v>
      </c>
      <c r="F4869" s="144" t="s">
        <v>8701</v>
      </c>
      <c r="G4869" s="230"/>
      <c r="H4869" s="154">
        <v>25797</v>
      </c>
      <c r="I4869" s="153">
        <v>55</v>
      </c>
      <c r="J4869" s="148" t="s">
        <v>70</v>
      </c>
      <c r="K4869" s="153"/>
      <c r="L4869" s="153"/>
      <c r="M4869" s="153"/>
      <c r="N4869" s="153">
        <v>50</v>
      </c>
      <c r="O4869" s="155" t="s">
        <v>8702</v>
      </c>
      <c r="P4869" s="156" t="s">
        <v>60</v>
      </c>
      <c r="Q4869" s="157" t="s">
        <v>8211</v>
      </c>
      <c r="R4869" s="158"/>
      <c r="S4869" s="159"/>
      <c r="T4869" s="159" t="s">
        <v>6983</v>
      </c>
      <c r="U4869" s="159" t="s">
        <v>8212</v>
      </c>
      <c r="V4869" s="154">
        <v>46113</v>
      </c>
      <c r="W4869" s="154">
        <v>46150</v>
      </c>
      <c r="X4869" s="154"/>
      <c r="Y4869" s="160"/>
      <c r="Z4869" s="160"/>
      <c r="AA4869" s="153"/>
      <c r="AB4869" s="153"/>
      <c r="AC4869" s="182" t="e">
        <f t="shared" si="154"/>
        <v>#DIV/0!</v>
      </c>
      <c r="AD4869" s="153" t="e">
        <f t="shared" si="155"/>
        <v>#DIV/0!</v>
      </c>
      <c r="AE4869" s="207"/>
      <c r="AF4869" s="153"/>
      <c r="AG4869" s="159"/>
      <c r="AH4869" s="153"/>
      <c r="AI4869" s="161"/>
      <c r="AJ4869" s="153"/>
      <c r="AK4869" s="153"/>
      <c r="AL4869" s="207"/>
      <c r="AM4869" s="207"/>
      <c r="AN4869" s="207"/>
      <c r="AO4869" s="207"/>
      <c r="AP4869" s="147" t="s">
        <v>54</v>
      </c>
      <c r="AQ4869" s="147"/>
      <c r="AR4869" s="147"/>
      <c r="AS4869" s="209" t="s">
        <v>68</v>
      </c>
      <c r="AT4869" s="223" t="str">
        <f>MONTH(B4869)&amp;"/"&amp;YEAR(B4869)</f>
        <v>3/2026</v>
      </c>
      <c r="AU4869" s="223">
        <f>WEEKNUM(B4869)-WEEKNUM(EOMONTH(B4869,-1)+1)+1</f>
        <v>1</v>
      </c>
      <c r="AV4869" s="209" t="str">
        <f>MONTH(R4869)&amp;"/"&amp;YEAR(R4869)</f>
        <v>1/1900</v>
      </c>
      <c r="AW4869" s="209" t="e">
        <f>WEEKNUM(R4869)-WEEKNUM(EOMONTH(R4869,-1)+1)+1</f>
        <v>#NUM!</v>
      </c>
      <c r="AX4869" s="209">
        <f>IF(BB4869="S",IF(Q4869="1. Aceitou o programa",R4869-B4869,0),0)</f>
        <v>0</v>
      </c>
      <c r="AY4869" s="209">
        <f>IF(BB4869="S",IF(AND(S4869&lt;&gt;"",R4869&lt;&gt;""),S4869-R4869,0),0)</f>
        <v>0</v>
      </c>
      <c r="AZ4869" s="209">
        <f>IF(BB4869="S",IF(Q4869="1. Aceitou o programa",IF(OR(X4869="Não se Aplica",X4869=""),IF(OR(W4869="Não se Aplica",W4869=""),0,W4869-V4869),AVERAGE(X4869-W4869,W4869-V4869)),0),0)</f>
        <v>0</v>
      </c>
      <c r="BA4869" s="209">
        <f>IF(BB4869="S",IF(AND(Q4869="1. Aceitou o programa",AH4869="Realizada"),IFERROR(IF(AG4869="",0,AG4869-R4869),0),0),0)</f>
        <v>0</v>
      </c>
      <c r="BB4869" s="209" t="str">
        <f>_xlfn.XLOOKUP(U4869,'Lista Suspensa'!$AA$20:$AA$23,'Lista Suspensa'!$AB$20:$AB$23,"N/A")</f>
        <v>S</v>
      </c>
    </row>
    <row r="4870" spans="1:54" ht="12" customHeight="1">
      <c r="A4870" s="151" t="s">
        <v>54</v>
      </c>
      <c r="B4870" s="152">
        <v>46083</v>
      </c>
      <c r="C4870" s="153" t="s">
        <v>55</v>
      </c>
      <c r="D4870" s="153" t="s">
        <v>56</v>
      </c>
      <c r="E4870" s="244">
        <v>79105164</v>
      </c>
      <c r="F4870" s="144" t="s">
        <v>8703</v>
      </c>
      <c r="G4870" s="230"/>
      <c r="H4870" s="154">
        <v>25813</v>
      </c>
      <c r="I4870" s="153">
        <v>55</v>
      </c>
      <c r="J4870" s="148" t="s">
        <v>70</v>
      </c>
      <c r="K4870" s="153"/>
      <c r="L4870" s="153"/>
      <c r="M4870" s="153"/>
      <c r="N4870" s="153">
        <v>60</v>
      </c>
      <c r="O4870" s="155" t="s">
        <v>8704</v>
      </c>
      <c r="P4870" s="156" t="s">
        <v>60</v>
      </c>
      <c r="Q4870" s="157" t="s">
        <v>8211</v>
      </c>
      <c r="R4870" s="158"/>
      <c r="S4870" s="159"/>
      <c r="T4870" s="159" t="s">
        <v>6983</v>
      </c>
      <c r="U4870" s="159" t="s">
        <v>8212</v>
      </c>
      <c r="V4870" s="154">
        <v>46113</v>
      </c>
      <c r="W4870" s="154">
        <v>46150</v>
      </c>
      <c r="X4870" s="154"/>
      <c r="Y4870" s="160"/>
      <c r="Z4870" s="160"/>
      <c r="AA4870" s="153"/>
      <c r="AB4870" s="153"/>
      <c r="AC4870" s="182" t="e">
        <f t="shared" si="154"/>
        <v>#DIV/0!</v>
      </c>
      <c r="AD4870" s="153" t="e">
        <f t="shared" si="155"/>
        <v>#DIV/0!</v>
      </c>
      <c r="AE4870" s="207"/>
      <c r="AF4870" s="153"/>
      <c r="AG4870" s="159"/>
      <c r="AH4870" s="153"/>
      <c r="AI4870" s="161"/>
      <c r="AJ4870" s="153"/>
      <c r="AK4870" s="153"/>
      <c r="AL4870" s="207"/>
      <c r="AM4870" s="207"/>
      <c r="AN4870" s="207"/>
      <c r="AO4870" s="207"/>
      <c r="AP4870" s="147" t="s">
        <v>54</v>
      </c>
      <c r="AQ4870" s="147"/>
      <c r="AR4870" s="147"/>
      <c r="AS4870" s="209" t="s">
        <v>68</v>
      </c>
      <c r="AT4870" s="223" t="str">
        <f>MONTH(B4870)&amp;"/"&amp;YEAR(B4870)</f>
        <v>3/2026</v>
      </c>
      <c r="AU4870" s="223">
        <f>WEEKNUM(B4870)-WEEKNUM(EOMONTH(B4870,-1)+1)+1</f>
        <v>1</v>
      </c>
      <c r="AV4870" s="209" t="str">
        <f>MONTH(R4870)&amp;"/"&amp;YEAR(R4870)</f>
        <v>1/1900</v>
      </c>
      <c r="AW4870" s="209" t="e">
        <f>WEEKNUM(R4870)-WEEKNUM(EOMONTH(R4870,-1)+1)+1</f>
        <v>#NUM!</v>
      </c>
      <c r="AX4870" s="209">
        <f>IF(BB4870="S",IF(Q4870="1. Aceitou o programa",R4870-B4870,0),0)</f>
        <v>0</v>
      </c>
      <c r="AY4870" s="209">
        <f>IF(BB4870="S",IF(AND(S4870&lt;&gt;"",R4870&lt;&gt;""),S4870-R4870,0),0)</f>
        <v>0</v>
      </c>
      <c r="AZ4870" s="209">
        <f>IF(BB4870="S",IF(Q4870="1. Aceitou o programa",IF(OR(X4870="Não se Aplica",X4870=""),IF(OR(W4870="Não se Aplica",W4870=""),0,W4870-V4870),AVERAGE(X4870-W4870,W4870-V4870)),0),0)</f>
        <v>0</v>
      </c>
      <c r="BA4870" s="209">
        <f>IF(BB4870="S",IF(AND(Q4870="1. Aceitou o programa",AH4870="Realizada"),IFERROR(IF(AG4870="",0,AG4870-R4870),0),0),0)</f>
        <v>0</v>
      </c>
      <c r="BB4870" s="209" t="str">
        <f>_xlfn.XLOOKUP(U4870,'Lista Suspensa'!$AA$20:$AA$23,'Lista Suspensa'!$AB$20:$AB$23,"N/A")</f>
        <v>S</v>
      </c>
    </row>
    <row r="4871" spans="1:54" ht="12" customHeight="1">
      <c r="A4871" s="151" t="s">
        <v>54</v>
      </c>
      <c r="B4871" s="152">
        <v>46083</v>
      </c>
      <c r="C4871" s="153" t="s">
        <v>55</v>
      </c>
      <c r="D4871" s="153" t="s">
        <v>56</v>
      </c>
      <c r="E4871" s="244">
        <v>79889635</v>
      </c>
      <c r="F4871" s="144" t="s">
        <v>8705</v>
      </c>
      <c r="G4871" s="230"/>
      <c r="H4871" s="154">
        <v>25878</v>
      </c>
      <c r="I4871" s="153">
        <v>55</v>
      </c>
      <c r="J4871" s="148" t="s">
        <v>70</v>
      </c>
      <c r="K4871" s="153"/>
      <c r="L4871" s="153"/>
      <c r="M4871" s="153"/>
      <c r="N4871" s="153">
        <v>200</v>
      </c>
      <c r="O4871" s="155" t="s">
        <v>8706</v>
      </c>
      <c r="P4871" s="156" t="s">
        <v>60</v>
      </c>
      <c r="Q4871" s="157" t="s">
        <v>8211</v>
      </c>
      <c r="R4871" s="158"/>
      <c r="S4871" s="159"/>
      <c r="T4871" s="159" t="s">
        <v>6983</v>
      </c>
      <c r="U4871" s="159" t="s">
        <v>8212</v>
      </c>
      <c r="V4871" s="154">
        <v>46114</v>
      </c>
      <c r="W4871" s="154">
        <v>46150</v>
      </c>
      <c r="X4871" s="154"/>
      <c r="Y4871" s="160"/>
      <c r="Z4871" s="160"/>
      <c r="AA4871" s="153"/>
      <c r="AB4871" s="153"/>
      <c r="AC4871" s="182" t="e">
        <f t="shared" si="154"/>
        <v>#DIV/0!</v>
      </c>
      <c r="AD4871" s="153" t="e">
        <f t="shared" si="155"/>
        <v>#DIV/0!</v>
      </c>
      <c r="AE4871" s="207"/>
      <c r="AF4871" s="153"/>
      <c r="AG4871" s="159"/>
      <c r="AH4871" s="153"/>
      <c r="AI4871" s="161"/>
      <c r="AJ4871" s="153"/>
      <c r="AK4871" s="153"/>
      <c r="AL4871" s="207"/>
      <c r="AM4871" s="207"/>
      <c r="AN4871" s="207"/>
      <c r="AO4871" s="207"/>
      <c r="AP4871" s="147" t="s">
        <v>54</v>
      </c>
      <c r="AQ4871" s="147"/>
      <c r="AR4871" s="147"/>
      <c r="AS4871" s="209" t="s">
        <v>68</v>
      </c>
      <c r="AT4871" s="223" t="str">
        <f>MONTH(B4871)&amp;"/"&amp;YEAR(B4871)</f>
        <v>3/2026</v>
      </c>
      <c r="AU4871" s="223">
        <f>WEEKNUM(B4871)-WEEKNUM(EOMONTH(B4871,-1)+1)+1</f>
        <v>1</v>
      </c>
      <c r="AV4871" s="209" t="str">
        <f>MONTH(R4871)&amp;"/"&amp;YEAR(R4871)</f>
        <v>1/1900</v>
      </c>
      <c r="AW4871" s="209" t="e">
        <f>WEEKNUM(R4871)-WEEKNUM(EOMONTH(R4871,-1)+1)+1</f>
        <v>#NUM!</v>
      </c>
      <c r="AX4871" s="209">
        <f>IF(BB4871="S",IF(Q4871="1. Aceitou o programa",R4871-B4871,0),0)</f>
        <v>0</v>
      </c>
      <c r="AY4871" s="209">
        <f>IF(BB4871="S",IF(AND(S4871&lt;&gt;"",R4871&lt;&gt;""),S4871-R4871,0),0)</f>
        <v>0</v>
      </c>
      <c r="AZ4871" s="209">
        <f>IF(BB4871="S",IF(Q4871="1. Aceitou o programa",IF(OR(X4871="Não se Aplica",X4871=""),IF(OR(W4871="Não se Aplica",W4871=""),0,W4871-V4871),AVERAGE(X4871-W4871,W4871-V4871)),0),0)</f>
        <v>0</v>
      </c>
      <c r="BA4871" s="209">
        <f>IF(BB4871="S",IF(AND(Q4871="1. Aceitou o programa",AH4871="Realizada"),IFERROR(IF(AG4871="",0,AG4871-R4871),0),0),0)</f>
        <v>0</v>
      </c>
      <c r="BB4871" s="209" t="str">
        <f>_xlfn.XLOOKUP(U4871,'Lista Suspensa'!$AA$20:$AA$23,'Lista Suspensa'!$AB$20:$AB$23,"N/A")</f>
        <v>S</v>
      </c>
    </row>
    <row r="4872" spans="1:54" ht="12" customHeight="1">
      <c r="A4872" s="151" t="s">
        <v>54</v>
      </c>
      <c r="B4872" s="152">
        <v>46083</v>
      </c>
      <c r="C4872" s="153" t="s">
        <v>55</v>
      </c>
      <c r="D4872" s="153" t="s">
        <v>56</v>
      </c>
      <c r="E4872" s="244">
        <v>79115721</v>
      </c>
      <c r="F4872" s="144" t="s">
        <v>8707</v>
      </c>
      <c r="G4872" s="230"/>
      <c r="H4872" s="154">
        <v>25954</v>
      </c>
      <c r="I4872" s="153">
        <v>55</v>
      </c>
      <c r="J4872" s="148" t="s">
        <v>70</v>
      </c>
      <c r="K4872" s="153"/>
      <c r="L4872" s="153"/>
      <c r="M4872" s="153"/>
      <c r="N4872" s="153">
        <v>60</v>
      </c>
      <c r="O4872" s="155" t="s">
        <v>8708</v>
      </c>
      <c r="P4872" s="156" t="s">
        <v>89</v>
      </c>
      <c r="Q4872" s="157" t="s">
        <v>8211</v>
      </c>
      <c r="R4872" s="158"/>
      <c r="S4872" s="159"/>
      <c r="T4872" s="159" t="s">
        <v>6983</v>
      </c>
      <c r="U4872" s="159" t="s">
        <v>8212</v>
      </c>
      <c r="V4872" s="154">
        <v>46113</v>
      </c>
      <c r="W4872" s="154">
        <v>46150</v>
      </c>
      <c r="X4872" s="154"/>
      <c r="Y4872" s="160"/>
      <c r="Z4872" s="160"/>
      <c r="AA4872" s="153"/>
      <c r="AB4872" s="153"/>
      <c r="AC4872" s="182" t="e">
        <f t="shared" si="154"/>
        <v>#DIV/0!</v>
      </c>
      <c r="AD4872" s="153" t="e">
        <f t="shared" si="155"/>
        <v>#DIV/0!</v>
      </c>
      <c r="AE4872" s="207"/>
      <c r="AF4872" s="153"/>
      <c r="AG4872" s="159"/>
      <c r="AH4872" s="153"/>
      <c r="AI4872" s="161"/>
      <c r="AJ4872" s="153"/>
      <c r="AK4872" s="153"/>
      <c r="AL4872" s="207"/>
      <c r="AM4872" s="207"/>
      <c r="AN4872" s="207"/>
      <c r="AO4872" s="207"/>
      <c r="AP4872" s="147" t="s">
        <v>54</v>
      </c>
      <c r="AQ4872" s="147"/>
      <c r="AR4872" s="147"/>
      <c r="AS4872" s="209" t="s">
        <v>68</v>
      </c>
      <c r="AT4872" s="223" t="str">
        <f>MONTH(B4872)&amp;"/"&amp;YEAR(B4872)</f>
        <v>3/2026</v>
      </c>
      <c r="AU4872" s="223">
        <f>WEEKNUM(B4872)-WEEKNUM(EOMONTH(B4872,-1)+1)+1</f>
        <v>1</v>
      </c>
      <c r="AV4872" s="209" t="str">
        <f>MONTH(R4872)&amp;"/"&amp;YEAR(R4872)</f>
        <v>1/1900</v>
      </c>
      <c r="AW4872" s="209" t="e">
        <f>WEEKNUM(R4872)-WEEKNUM(EOMONTH(R4872,-1)+1)+1</f>
        <v>#NUM!</v>
      </c>
      <c r="AX4872" s="209">
        <f>IF(BB4872="S",IF(Q4872="1. Aceitou o programa",R4872-B4872,0),0)</f>
        <v>0</v>
      </c>
      <c r="AY4872" s="209">
        <f>IF(BB4872="S",IF(AND(S4872&lt;&gt;"",R4872&lt;&gt;""),S4872-R4872,0),0)</f>
        <v>0</v>
      </c>
      <c r="AZ4872" s="209">
        <f>IF(BB4872="S",IF(Q4872="1. Aceitou o programa",IF(OR(X4872="Não se Aplica",X4872=""),IF(OR(W4872="Não se Aplica",W4872=""),0,W4872-V4872),AVERAGE(X4872-W4872,W4872-V4872)),0),0)</f>
        <v>0</v>
      </c>
      <c r="BA4872" s="209">
        <f>IF(BB4872="S",IF(AND(Q4872="1. Aceitou o programa",AH4872="Realizada"),IFERROR(IF(AG4872="",0,AG4872-R4872),0),0),0)</f>
        <v>0</v>
      </c>
      <c r="BB4872" s="209" t="str">
        <f>_xlfn.XLOOKUP(U4872,'Lista Suspensa'!$AA$20:$AA$23,'Lista Suspensa'!$AB$20:$AB$23,"N/A")</f>
        <v>S</v>
      </c>
    </row>
    <row r="4873" spans="1:54" ht="12" customHeight="1">
      <c r="A4873" s="151" t="s">
        <v>54</v>
      </c>
      <c r="B4873" s="152">
        <v>46083</v>
      </c>
      <c r="C4873" s="153" t="s">
        <v>55</v>
      </c>
      <c r="D4873" s="153" t="s">
        <v>56</v>
      </c>
      <c r="E4873" s="244">
        <v>79302849</v>
      </c>
      <c r="F4873" s="144" t="s">
        <v>8709</v>
      </c>
      <c r="G4873" s="230"/>
      <c r="H4873" s="154">
        <v>26038</v>
      </c>
      <c r="I4873" s="153">
        <v>55</v>
      </c>
      <c r="J4873" s="148" t="s">
        <v>70</v>
      </c>
      <c r="K4873" s="153"/>
      <c r="L4873" s="153"/>
      <c r="M4873" s="153"/>
      <c r="N4873" s="153">
        <v>60</v>
      </c>
      <c r="O4873" s="155" t="s">
        <v>8710</v>
      </c>
      <c r="P4873" s="156" t="s">
        <v>60</v>
      </c>
      <c r="Q4873" s="157" t="s">
        <v>8211</v>
      </c>
      <c r="R4873" s="158"/>
      <c r="S4873" s="159"/>
      <c r="T4873" s="159" t="s">
        <v>6983</v>
      </c>
      <c r="U4873" s="159" t="s">
        <v>8212</v>
      </c>
      <c r="V4873" s="154">
        <v>46114</v>
      </c>
      <c r="W4873" s="154">
        <v>46150</v>
      </c>
      <c r="X4873" s="154"/>
      <c r="Y4873" s="160"/>
      <c r="Z4873" s="160"/>
      <c r="AA4873" s="153"/>
      <c r="AB4873" s="153"/>
      <c r="AC4873" s="182" t="e">
        <f t="shared" si="154"/>
        <v>#DIV/0!</v>
      </c>
      <c r="AD4873" s="153" t="e">
        <f t="shared" si="155"/>
        <v>#DIV/0!</v>
      </c>
      <c r="AE4873" s="207"/>
      <c r="AF4873" s="153"/>
      <c r="AG4873" s="159"/>
      <c r="AH4873" s="153"/>
      <c r="AI4873" s="161"/>
      <c r="AJ4873" s="153"/>
      <c r="AK4873" s="153"/>
      <c r="AL4873" s="207"/>
      <c r="AM4873" s="207"/>
      <c r="AN4873" s="207"/>
      <c r="AO4873" s="207"/>
      <c r="AP4873" s="147" t="s">
        <v>54</v>
      </c>
      <c r="AQ4873" s="147"/>
      <c r="AR4873" s="147"/>
      <c r="AS4873" s="209" t="s">
        <v>68</v>
      </c>
      <c r="AT4873" s="223" t="str">
        <f>MONTH(B4873)&amp;"/"&amp;YEAR(B4873)</f>
        <v>3/2026</v>
      </c>
      <c r="AU4873" s="223">
        <f>WEEKNUM(B4873)-WEEKNUM(EOMONTH(B4873,-1)+1)+1</f>
        <v>1</v>
      </c>
      <c r="AV4873" s="209" t="str">
        <f>MONTH(R4873)&amp;"/"&amp;YEAR(R4873)</f>
        <v>1/1900</v>
      </c>
      <c r="AW4873" s="209" t="e">
        <f>WEEKNUM(R4873)-WEEKNUM(EOMONTH(R4873,-1)+1)+1</f>
        <v>#NUM!</v>
      </c>
      <c r="AX4873" s="209">
        <f>IF(BB4873="S",IF(Q4873="1. Aceitou o programa",R4873-B4873,0),0)</f>
        <v>0</v>
      </c>
      <c r="AY4873" s="209">
        <f>IF(BB4873="S",IF(AND(S4873&lt;&gt;"",R4873&lt;&gt;""),S4873-R4873,0),0)</f>
        <v>0</v>
      </c>
      <c r="AZ4873" s="209">
        <f>IF(BB4873="S",IF(Q4873="1. Aceitou o programa",IF(OR(X4873="Não se Aplica",X4873=""),IF(OR(W4873="Não se Aplica",W4873=""),0,W4873-V4873),AVERAGE(X4873-W4873,W4873-V4873)),0),0)</f>
        <v>0</v>
      </c>
      <c r="BA4873" s="209">
        <f>IF(BB4873="S",IF(AND(Q4873="1. Aceitou o programa",AH4873="Realizada"),IFERROR(IF(AG4873="",0,AG4873-R4873),0),0),0)</f>
        <v>0</v>
      </c>
      <c r="BB4873" s="209" t="str">
        <f>_xlfn.XLOOKUP(U4873,'Lista Suspensa'!$AA$20:$AA$23,'Lista Suspensa'!$AB$20:$AB$23,"N/A")</f>
        <v>S</v>
      </c>
    </row>
    <row r="4874" spans="1:54" ht="12" customHeight="1">
      <c r="A4874" s="151" t="s">
        <v>54</v>
      </c>
      <c r="B4874" s="152">
        <v>46083</v>
      </c>
      <c r="C4874" s="153" t="s">
        <v>55</v>
      </c>
      <c r="D4874" s="153" t="s">
        <v>56</v>
      </c>
      <c r="E4874" s="244">
        <v>73442332</v>
      </c>
      <c r="F4874" s="144" t="s">
        <v>8711</v>
      </c>
      <c r="G4874" s="230"/>
      <c r="H4874" s="154">
        <v>26063</v>
      </c>
      <c r="I4874" s="153">
        <v>55</v>
      </c>
      <c r="J4874" s="148" t="s">
        <v>58</v>
      </c>
      <c r="K4874" s="153"/>
      <c r="L4874" s="153"/>
      <c r="M4874" s="153"/>
      <c r="N4874" s="153">
        <v>50</v>
      </c>
      <c r="O4874" s="155" t="s">
        <v>8712</v>
      </c>
      <c r="P4874" s="156" t="s">
        <v>60</v>
      </c>
      <c r="Q4874" s="157" t="s">
        <v>8211</v>
      </c>
      <c r="R4874" s="158"/>
      <c r="S4874" s="159"/>
      <c r="T4874" s="159" t="s">
        <v>6983</v>
      </c>
      <c r="U4874" s="159" t="s">
        <v>8212</v>
      </c>
      <c r="V4874" s="154">
        <v>46113</v>
      </c>
      <c r="W4874" s="154">
        <v>46150</v>
      </c>
      <c r="X4874" s="154"/>
      <c r="Y4874" s="160"/>
      <c r="Z4874" s="160"/>
      <c r="AA4874" s="153"/>
      <c r="AB4874" s="153"/>
      <c r="AC4874" s="182" t="e">
        <f t="shared" si="154"/>
        <v>#DIV/0!</v>
      </c>
      <c r="AD4874" s="153" t="e">
        <f t="shared" si="155"/>
        <v>#DIV/0!</v>
      </c>
      <c r="AE4874" s="207"/>
      <c r="AF4874" s="153"/>
      <c r="AG4874" s="159"/>
      <c r="AH4874" s="153"/>
      <c r="AI4874" s="161"/>
      <c r="AJ4874" s="153"/>
      <c r="AK4874" s="153"/>
      <c r="AL4874" s="207"/>
      <c r="AM4874" s="207"/>
      <c r="AN4874" s="207"/>
      <c r="AO4874" s="207"/>
      <c r="AP4874" s="147" t="s">
        <v>54</v>
      </c>
      <c r="AQ4874" s="147"/>
      <c r="AR4874" s="147"/>
      <c r="AS4874" s="209" t="s">
        <v>68</v>
      </c>
      <c r="AT4874" s="223" t="str">
        <f>MONTH(B4874)&amp;"/"&amp;YEAR(B4874)</f>
        <v>3/2026</v>
      </c>
      <c r="AU4874" s="223">
        <f>WEEKNUM(B4874)-WEEKNUM(EOMONTH(B4874,-1)+1)+1</f>
        <v>1</v>
      </c>
      <c r="AV4874" s="209" t="str">
        <f>MONTH(R4874)&amp;"/"&amp;YEAR(R4874)</f>
        <v>1/1900</v>
      </c>
      <c r="AW4874" s="209" t="e">
        <f>WEEKNUM(R4874)-WEEKNUM(EOMONTH(R4874,-1)+1)+1</f>
        <v>#NUM!</v>
      </c>
      <c r="AX4874" s="209">
        <f>IF(BB4874="S",IF(Q4874="1. Aceitou o programa",R4874-B4874,0),0)</f>
        <v>0</v>
      </c>
      <c r="AY4874" s="209">
        <f>IF(BB4874="S",IF(AND(S4874&lt;&gt;"",R4874&lt;&gt;""),S4874-R4874,0),0)</f>
        <v>0</v>
      </c>
      <c r="AZ4874" s="209">
        <f>IF(BB4874="S",IF(Q4874="1. Aceitou o programa",IF(OR(X4874="Não se Aplica",X4874=""),IF(OR(W4874="Não se Aplica",W4874=""),0,W4874-V4874),AVERAGE(X4874-W4874,W4874-V4874)),0),0)</f>
        <v>0</v>
      </c>
      <c r="BA4874" s="209">
        <f>IF(BB4874="S",IF(AND(Q4874="1. Aceitou o programa",AH4874="Realizada"),IFERROR(IF(AG4874="",0,AG4874-R4874),0),0),0)</f>
        <v>0</v>
      </c>
      <c r="BB4874" s="209" t="str">
        <f>_xlfn.XLOOKUP(U4874,'Lista Suspensa'!$AA$20:$AA$23,'Lista Suspensa'!$AB$20:$AB$23,"N/A")</f>
        <v>S</v>
      </c>
    </row>
    <row r="4875" spans="1:54" ht="12" customHeight="1">
      <c r="A4875" s="151" t="s">
        <v>54</v>
      </c>
      <c r="B4875" s="152">
        <v>46083</v>
      </c>
      <c r="C4875" s="153" t="s">
        <v>55</v>
      </c>
      <c r="D4875" s="153" t="s">
        <v>56</v>
      </c>
      <c r="E4875" s="244">
        <v>79601751</v>
      </c>
      <c r="F4875" s="144" t="s">
        <v>8713</v>
      </c>
      <c r="G4875" s="230"/>
      <c r="H4875" s="154">
        <v>26108</v>
      </c>
      <c r="I4875" s="153">
        <v>54</v>
      </c>
      <c r="J4875" s="148" t="s">
        <v>58</v>
      </c>
      <c r="K4875" s="153"/>
      <c r="L4875" s="153"/>
      <c r="M4875" s="153"/>
      <c r="N4875" s="153">
        <v>40</v>
      </c>
      <c r="O4875" s="155" t="s">
        <v>8714</v>
      </c>
      <c r="P4875" s="156" t="s">
        <v>60</v>
      </c>
      <c r="Q4875" s="157" t="s">
        <v>8211</v>
      </c>
      <c r="R4875" s="158"/>
      <c r="S4875" s="159"/>
      <c r="T4875" s="159" t="s">
        <v>6983</v>
      </c>
      <c r="U4875" s="159" t="s">
        <v>8212</v>
      </c>
      <c r="V4875" s="154">
        <v>46114</v>
      </c>
      <c r="W4875" s="154">
        <v>46150</v>
      </c>
      <c r="X4875" s="154"/>
      <c r="Y4875" s="160"/>
      <c r="Z4875" s="160"/>
      <c r="AA4875" s="153"/>
      <c r="AB4875" s="153"/>
      <c r="AC4875" s="182" t="e">
        <f t="shared" si="154"/>
        <v>#DIV/0!</v>
      </c>
      <c r="AD4875" s="153" t="e">
        <f t="shared" si="155"/>
        <v>#DIV/0!</v>
      </c>
      <c r="AE4875" s="207"/>
      <c r="AF4875" s="153"/>
      <c r="AG4875" s="159"/>
      <c r="AH4875" s="153"/>
      <c r="AI4875" s="161"/>
      <c r="AJ4875" s="153"/>
      <c r="AK4875" s="153"/>
      <c r="AL4875" s="207"/>
      <c r="AM4875" s="207"/>
      <c r="AN4875" s="207"/>
      <c r="AO4875" s="207"/>
      <c r="AP4875" s="147" t="s">
        <v>54</v>
      </c>
      <c r="AQ4875" s="147"/>
      <c r="AR4875" s="147"/>
      <c r="AS4875" s="209" t="s">
        <v>68</v>
      </c>
      <c r="AT4875" s="223" t="str">
        <f>MONTH(B4875)&amp;"/"&amp;YEAR(B4875)</f>
        <v>3/2026</v>
      </c>
      <c r="AU4875" s="223">
        <f>WEEKNUM(B4875)-WEEKNUM(EOMONTH(B4875,-1)+1)+1</f>
        <v>1</v>
      </c>
      <c r="AV4875" s="209" t="str">
        <f>MONTH(R4875)&amp;"/"&amp;YEAR(R4875)</f>
        <v>1/1900</v>
      </c>
      <c r="AW4875" s="209" t="e">
        <f>WEEKNUM(R4875)-WEEKNUM(EOMONTH(R4875,-1)+1)+1</f>
        <v>#NUM!</v>
      </c>
      <c r="AX4875" s="209">
        <f>IF(BB4875="S",IF(Q4875="1. Aceitou o programa",R4875-B4875,0),0)</f>
        <v>0</v>
      </c>
      <c r="AY4875" s="209">
        <f>IF(BB4875="S",IF(AND(S4875&lt;&gt;"",R4875&lt;&gt;""),S4875-R4875,0),0)</f>
        <v>0</v>
      </c>
      <c r="AZ4875" s="209">
        <f>IF(BB4875="S",IF(Q4875="1. Aceitou o programa",IF(OR(X4875="Não se Aplica",X4875=""),IF(OR(W4875="Não se Aplica",W4875=""),0,W4875-V4875),AVERAGE(X4875-W4875,W4875-V4875)),0),0)</f>
        <v>0</v>
      </c>
      <c r="BA4875" s="209">
        <f>IF(BB4875="S",IF(AND(Q4875="1. Aceitou o programa",AH4875="Realizada"),IFERROR(IF(AG4875="",0,AG4875-R4875),0),0),0)</f>
        <v>0</v>
      </c>
      <c r="BB4875" s="209" t="str">
        <f>_xlfn.XLOOKUP(U4875,'Lista Suspensa'!$AA$20:$AA$23,'Lista Suspensa'!$AB$20:$AB$23,"N/A")</f>
        <v>S</v>
      </c>
    </row>
    <row r="4876" spans="1:54" ht="12" customHeight="1">
      <c r="A4876" s="151" t="s">
        <v>54</v>
      </c>
      <c r="B4876" s="152">
        <v>46083</v>
      </c>
      <c r="C4876" s="153" t="s">
        <v>55</v>
      </c>
      <c r="D4876" s="153" t="s">
        <v>56</v>
      </c>
      <c r="E4876" s="244">
        <v>79925302</v>
      </c>
      <c r="F4876" s="144" t="s">
        <v>8715</v>
      </c>
      <c r="G4876" s="230"/>
      <c r="H4876" s="154">
        <v>26124</v>
      </c>
      <c r="I4876" s="153">
        <v>54</v>
      </c>
      <c r="J4876" s="148" t="s">
        <v>58</v>
      </c>
      <c r="K4876" s="153"/>
      <c r="L4876" s="153"/>
      <c r="M4876" s="153"/>
      <c r="N4876" s="153">
        <v>60</v>
      </c>
      <c r="O4876" s="155" t="s">
        <v>8716</v>
      </c>
      <c r="P4876" s="156" t="s">
        <v>60</v>
      </c>
      <c r="Q4876" s="157" t="s">
        <v>8211</v>
      </c>
      <c r="R4876" s="158"/>
      <c r="S4876" s="159"/>
      <c r="T4876" s="159" t="s">
        <v>6983</v>
      </c>
      <c r="U4876" s="159" t="s">
        <v>8212</v>
      </c>
      <c r="V4876" s="154">
        <v>46114</v>
      </c>
      <c r="W4876" s="154">
        <v>46150</v>
      </c>
      <c r="X4876" s="154"/>
      <c r="Y4876" s="160"/>
      <c r="Z4876" s="160"/>
      <c r="AA4876" s="153"/>
      <c r="AB4876" s="153"/>
      <c r="AC4876" s="182" t="e">
        <f t="shared" si="154"/>
        <v>#DIV/0!</v>
      </c>
      <c r="AD4876" s="153" t="e">
        <f t="shared" si="155"/>
        <v>#DIV/0!</v>
      </c>
      <c r="AE4876" s="207"/>
      <c r="AF4876" s="153"/>
      <c r="AG4876" s="159"/>
      <c r="AH4876" s="153"/>
      <c r="AI4876" s="161"/>
      <c r="AJ4876" s="153"/>
      <c r="AK4876" s="153"/>
      <c r="AL4876" s="207"/>
      <c r="AM4876" s="207"/>
      <c r="AN4876" s="207"/>
      <c r="AO4876" s="207"/>
      <c r="AP4876" s="147" t="s">
        <v>54</v>
      </c>
      <c r="AQ4876" s="147"/>
      <c r="AR4876" s="147"/>
      <c r="AS4876" s="209" t="s">
        <v>68</v>
      </c>
      <c r="AT4876" s="223" t="str">
        <f>MONTH(B4876)&amp;"/"&amp;YEAR(B4876)</f>
        <v>3/2026</v>
      </c>
      <c r="AU4876" s="223">
        <f>WEEKNUM(B4876)-WEEKNUM(EOMONTH(B4876,-1)+1)+1</f>
        <v>1</v>
      </c>
      <c r="AV4876" s="209" t="str">
        <f>MONTH(R4876)&amp;"/"&amp;YEAR(R4876)</f>
        <v>1/1900</v>
      </c>
      <c r="AW4876" s="209" t="e">
        <f>WEEKNUM(R4876)-WEEKNUM(EOMONTH(R4876,-1)+1)+1</f>
        <v>#NUM!</v>
      </c>
      <c r="AX4876" s="209">
        <f>IF(BB4876="S",IF(Q4876="1. Aceitou o programa",R4876-B4876,0),0)</f>
        <v>0</v>
      </c>
      <c r="AY4876" s="209">
        <f>IF(BB4876="S",IF(AND(S4876&lt;&gt;"",R4876&lt;&gt;""),S4876-R4876,0),0)</f>
        <v>0</v>
      </c>
      <c r="AZ4876" s="209">
        <f>IF(BB4876="S",IF(Q4876="1. Aceitou o programa",IF(OR(X4876="Não se Aplica",X4876=""),IF(OR(W4876="Não se Aplica",W4876=""),0,W4876-V4876),AVERAGE(X4876-W4876,W4876-V4876)),0),0)</f>
        <v>0</v>
      </c>
      <c r="BA4876" s="209">
        <f>IF(BB4876="S",IF(AND(Q4876="1. Aceitou o programa",AH4876="Realizada"),IFERROR(IF(AG4876="",0,AG4876-R4876),0),0),0)</f>
        <v>0</v>
      </c>
      <c r="BB4876" s="209" t="str">
        <f>_xlfn.XLOOKUP(U4876,'Lista Suspensa'!$AA$20:$AA$23,'Lista Suspensa'!$AB$20:$AB$23,"N/A")</f>
        <v>S</v>
      </c>
    </row>
    <row r="4877" spans="1:54" ht="12" customHeight="1">
      <c r="A4877" s="151" t="s">
        <v>54</v>
      </c>
      <c r="B4877" s="152">
        <v>46083</v>
      </c>
      <c r="C4877" s="153" t="s">
        <v>55</v>
      </c>
      <c r="D4877" s="153" t="s">
        <v>56</v>
      </c>
      <c r="E4877" s="244">
        <v>81129643</v>
      </c>
      <c r="F4877" s="144" t="s">
        <v>8717</v>
      </c>
      <c r="G4877" s="230"/>
      <c r="H4877" s="154">
        <v>26312</v>
      </c>
      <c r="I4877" s="153">
        <v>54</v>
      </c>
      <c r="J4877" s="148" t="s">
        <v>58</v>
      </c>
      <c r="K4877" s="153"/>
      <c r="L4877" s="153"/>
      <c r="M4877" s="153"/>
      <c r="N4877" s="153">
        <v>40</v>
      </c>
      <c r="O4877" s="155" t="s">
        <v>8718</v>
      </c>
      <c r="P4877" s="156" t="s">
        <v>71</v>
      </c>
      <c r="Q4877" s="157" t="s">
        <v>8211</v>
      </c>
      <c r="R4877" s="158"/>
      <c r="S4877" s="159"/>
      <c r="T4877" s="159" t="s">
        <v>6983</v>
      </c>
      <c r="U4877" s="159" t="s">
        <v>8212</v>
      </c>
      <c r="V4877" s="154">
        <v>46112</v>
      </c>
      <c r="W4877" s="154">
        <v>46150</v>
      </c>
      <c r="X4877" s="154"/>
      <c r="Y4877" s="160"/>
      <c r="Z4877" s="160"/>
      <c r="AA4877" s="153"/>
      <c r="AB4877" s="153"/>
      <c r="AC4877" s="182" t="e">
        <f t="shared" si="154"/>
        <v>#DIV/0!</v>
      </c>
      <c r="AD4877" s="153" t="e">
        <f t="shared" si="155"/>
        <v>#DIV/0!</v>
      </c>
      <c r="AE4877" s="207"/>
      <c r="AF4877" s="153"/>
      <c r="AG4877" s="159"/>
      <c r="AH4877" s="153"/>
      <c r="AI4877" s="161"/>
      <c r="AJ4877" s="153"/>
      <c r="AK4877" s="153"/>
      <c r="AL4877" s="207"/>
      <c r="AM4877" s="207"/>
      <c r="AN4877" s="207"/>
      <c r="AO4877" s="207"/>
      <c r="AP4877" s="147" t="s">
        <v>54</v>
      </c>
      <c r="AQ4877" s="147"/>
      <c r="AR4877" s="147"/>
      <c r="AS4877" s="209" t="s">
        <v>68</v>
      </c>
      <c r="AT4877" s="223" t="str">
        <f>MONTH(B4877)&amp;"/"&amp;YEAR(B4877)</f>
        <v>3/2026</v>
      </c>
      <c r="AU4877" s="223">
        <f>WEEKNUM(B4877)-WEEKNUM(EOMONTH(B4877,-1)+1)+1</f>
        <v>1</v>
      </c>
      <c r="AV4877" s="209" t="str">
        <f>MONTH(R4877)&amp;"/"&amp;YEAR(R4877)</f>
        <v>1/1900</v>
      </c>
      <c r="AW4877" s="209" t="e">
        <f>WEEKNUM(R4877)-WEEKNUM(EOMONTH(R4877,-1)+1)+1</f>
        <v>#NUM!</v>
      </c>
      <c r="AX4877" s="209">
        <f>IF(BB4877="S",IF(Q4877="1. Aceitou o programa",R4877-B4877,0),0)</f>
        <v>0</v>
      </c>
      <c r="AY4877" s="209">
        <f>IF(BB4877="S",IF(AND(S4877&lt;&gt;"",R4877&lt;&gt;""),S4877-R4877,0),0)</f>
        <v>0</v>
      </c>
      <c r="AZ4877" s="209">
        <f>IF(BB4877="S",IF(Q4877="1. Aceitou o programa",IF(OR(X4877="Não se Aplica",X4877=""),IF(OR(W4877="Não se Aplica",W4877=""),0,W4877-V4877),AVERAGE(X4877-W4877,W4877-V4877)),0),0)</f>
        <v>0</v>
      </c>
      <c r="BA4877" s="209">
        <f>IF(BB4877="S",IF(AND(Q4877="1. Aceitou o programa",AH4877="Realizada"),IFERROR(IF(AG4877="",0,AG4877-R4877),0),0),0)</f>
        <v>0</v>
      </c>
      <c r="BB4877" s="209" t="str">
        <f>_xlfn.XLOOKUP(U4877,'Lista Suspensa'!$AA$20:$AA$23,'Lista Suspensa'!$AB$20:$AB$23,"N/A")</f>
        <v>S</v>
      </c>
    </row>
    <row r="4878" spans="1:54" ht="12" customHeight="1">
      <c r="A4878" s="151" t="s">
        <v>54</v>
      </c>
      <c r="B4878" s="152">
        <v>46083</v>
      </c>
      <c r="C4878" s="153" t="s">
        <v>55</v>
      </c>
      <c r="D4878" s="153" t="s">
        <v>56</v>
      </c>
      <c r="E4878" s="244">
        <v>78652708</v>
      </c>
      <c r="F4878" s="144" t="s">
        <v>8719</v>
      </c>
      <c r="G4878" s="230"/>
      <c r="H4878" s="154">
        <v>26555</v>
      </c>
      <c r="I4878" s="153">
        <v>53</v>
      </c>
      <c r="J4878" s="148" t="s">
        <v>70</v>
      </c>
      <c r="K4878" s="153"/>
      <c r="L4878" s="153"/>
      <c r="M4878" s="153"/>
      <c r="N4878" s="153">
        <v>60</v>
      </c>
      <c r="O4878" s="155" t="s">
        <v>8720</v>
      </c>
      <c r="P4878" s="156" t="s">
        <v>60</v>
      </c>
      <c r="Q4878" s="157" t="s">
        <v>8211</v>
      </c>
      <c r="R4878" s="158"/>
      <c r="S4878" s="159"/>
      <c r="T4878" s="159" t="s">
        <v>6983</v>
      </c>
      <c r="U4878" s="159" t="s">
        <v>8212</v>
      </c>
      <c r="V4878" s="154">
        <v>46113</v>
      </c>
      <c r="W4878" s="154">
        <v>46150</v>
      </c>
      <c r="X4878" s="154"/>
      <c r="Y4878" s="160"/>
      <c r="Z4878" s="160"/>
      <c r="AA4878" s="153"/>
      <c r="AB4878" s="153"/>
      <c r="AC4878" s="182" t="e">
        <f t="shared" si="154"/>
        <v>#DIV/0!</v>
      </c>
      <c r="AD4878" s="153" t="e">
        <f t="shared" si="155"/>
        <v>#DIV/0!</v>
      </c>
      <c r="AE4878" s="207"/>
      <c r="AF4878" s="153"/>
      <c r="AG4878" s="159"/>
      <c r="AH4878" s="153"/>
      <c r="AI4878" s="161"/>
      <c r="AJ4878" s="153"/>
      <c r="AK4878" s="153"/>
      <c r="AL4878" s="207"/>
      <c r="AM4878" s="207"/>
      <c r="AN4878" s="207"/>
      <c r="AO4878" s="207"/>
      <c r="AP4878" s="147" t="s">
        <v>54</v>
      </c>
      <c r="AQ4878" s="147"/>
      <c r="AR4878" s="147"/>
      <c r="AS4878" s="209" t="s">
        <v>68</v>
      </c>
      <c r="AT4878" s="223" t="str">
        <f>MONTH(B4878)&amp;"/"&amp;YEAR(B4878)</f>
        <v>3/2026</v>
      </c>
      <c r="AU4878" s="223">
        <f>WEEKNUM(B4878)-WEEKNUM(EOMONTH(B4878,-1)+1)+1</f>
        <v>1</v>
      </c>
      <c r="AV4878" s="209" t="str">
        <f>MONTH(R4878)&amp;"/"&amp;YEAR(R4878)</f>
        <v>1/1900</v>
      </c>
      <c r="AW4878" s="209" t="e">
        <f>WEEKNUM(R4878)-WEEKNUM(EOMONTH(R4878,-1)+1)+1</f>
        <v>#NUM!</v>
      </c>
      <c r="AX4878" s="209">
        <f>IF(BB4878="S",IF(Q4878="1. Aceitou o programa",R4878-B4878,0),0)</f>
        <v>0</v>
      </c>
      <c r="AY4878" s="209">
        <f>IF(BB4878="S",IF(AND(S4878&lt;&gt;"",R4878&lt;&gt;""),S4878-R4878,0),0)</f>
        <v>0</v>
      </c>
      <c r="AZ4878" s="209">
        <f>IF(BB4878="S",IF(Q4878="1. Aceitou o programa",IF(OR(X4878="Não se Aplica",X4878=""),IF(OR(W4878="Não se Aplica",W4878=""),0,W4878-V4878),AVERAGE(X4878-W4878,W4878-V4878)),0),0)</f>
        <v>0</v>
      </c>
      <c r="BA4878" s="209">
        <f>IF(BB4878="S",IF(AND(Q4878="1. Aceitou o programa",AH4878="Realizada"),IFERROR(IF(AG4878="",0,AG4878-R4878),0),0),0)</f>
        <v>0</v>
      </c>
      <c r="BB4878" s="209" t="str">
        <f>_xlfn.XLOOKUP(U4878,'Lista Suspensa'!$AA$20:$AA$23,'Lista Suspensa'!$AB$20:$AB$23,"N/A")</f>
        <v>S</v>
      </c>
    </row>
    <row r="4879" spans="1:54" ht="12" customHeight="1">
      <c r="A4879" s="151" t="s">
        <v>54</v>
      </c>
      <c r="B4879" s="152">
        <v>46083</v>
      </c>
      <c r="C4879" s="153" t="s">
        <v>55</v>
      </c>
      <c r="D4879" s="153" t="s">
        <v>56</v>
      </c>
      <c r="E4879" s="244">
        <v>76064553</v>
      </c>
      <c r="F4879" s="144" t="s">
        <v>8721</v>
      </c>
      <c r="G4879" s="230"/>
      <c r="H4879" s="154">
        <v>26607</v>
      </c>
      <c r="I4879" s="153">
        <v>53</v>
      </c>
      <c r="J4879" s="148" t="s">
        <v>70</v>
      </c>
      <c r="K4879" s="153"/>
      <c r="L4879" s="153"/>
      <c r="M4879" s="153"/>
      <c r="N4879" s="153">
        <v>50</v>
      </c>
      <c r="O4879" s="155" t="s">
        <v>8722</v>
      </c>
      <c r="P4879" s="156" t="s">
        <v>60</v>
      </c>
      <c r="Q4879" s="157" t="s">
        <v>8211</v>
      </c>
      <c r="R4879" s="158"/>
      <c r="S4879" s="159"/>
      <c r="T4879" s="159" t="s">
        <v>6983</v>
      </c>
      <c r="U4879" s="159" t="s">
        <v>8212</v>
      </c>
      <c r="V4879" s="154">
        <v>46113</v>
      </c>
      <c r="W4879" s="154">
        <v>46150</v>
      </c>
      <c r="X4879" s="154"/>
      <c r="Y4879" s="160"/>
      <c r="Z4879" s="160"/>
      <c r="AA4879" s="153"/>
      <c r="AB4879" s="153"/>
      <c r="AC4879" s="182" t="e">
        <f t="shared" si="154"/>
        <v>#DIV/0!</v>
      </c>
      <c r="AD4879" s="153" t="e">
        <f t="shared" si="155"/>
        <v>#DIV/0!</v>
      </c>
      <c r="AE4879" s="207"/>
      <c r="AF4879" s="153"/>
      <c r="AG4879" s="159"/>
      <c r="AH4879" s="153"/>
      <c r="AI4879" s="161"/>
      <c r="AJ4879" s="153"/>
      <c r="AK4879" s="153"/>
      <c r="AL4879" s="207"/>
      <c r="AM4879" s="207"/>
      <c r="AN4879" s="207"/>
      <c r="AO4879" s="207"/>
      <c r="AP4879" s="147" t="s">
        <v>54</v>
      </c>
      <c r="AQ4879" s="147"/>
      <c r="AR4879" s="147"/>
      <c r="AS4879" s="209" t="s">
        <v>68</v>
      </c>
      <c r="AT4879" s="223" t="str">
        <f>MONTH(B4879)&amp;"/"&amp;YEAR(B4879)</f>
        <v>3/2026</v>
      </c>
      <c r="AU4879" s="223">
        <f>WEEKNUM(B4879)-WEEKNUM(EOMONTH(B4879,-1)+1)+1</f>
        <v>1</v>
      </c>
      <c r="AV4879" s="209" t="str">
        <f>MONTH(R4879)&amp;"/"&amp;YEAR(R4879)</f>
        <v>1/1900</v>
      </c>
      <c r="AW4879" s="209" t="e">
        <f>WEEKNUM(R4879)-WEEKNUM(EOMONTH(R4879,-1)+1)+1</f>
        <v>#NUM!</v>
      </c>
      <c r="AX4879" s="209">
        <f>IF(BB4879="S",IF(Q4879="1. Aceitou o programa",R4879-B4879,0),0)</f>
        <v>0</v>
      </c>
      <c r="AY4879" s="209">
        <f>IF(BB4879="S",IF(AND(S4879&lt;&gt;"",R4879&lt;&gt;""),S4879-R4879,0),0)</f>
        <v>0</v>
      </c>
      <c r="AZ4879" s="209">
        <f>IF(BB4879="S",IF(Q4879="1. Aceitou o programa",IF(OR(X4879="Não se Aplica",X4879=""),IF(OR(W4879="Não se Aplica",W4879=""),0,W4879-V4879),AVERAGE(X4879-W4879,W4879-V4879)),0),0)</f>
        <v>0</v>
      </c>
      <c r="BA4879" s="209">
        <f>IF(BB4879="S",IF(AND(Q4879="1. Aceitou o programa",AH4879="Realizada"),IFERROR(IF(AG4879="",0,AG4879-R4879),0),0),0)</f>
        <v>0</v>
      </c>
      <c r="BB4879" s="209" t="str">
        <f>_xlfn.XLOOKUP(U4879,'Lista Suspensa'!$AA$20:$AA$23,'Lista Suspensa'!$AB$20:$AB$23,"N/A")</f>
        <v>S</v>
      </c>
    </row>
    <row r="4880" spans="1:54" ht="12" customHeight="1">
      <c r="A4880" s="151" t="s">
        <v>54</v>
      </c>
      <c r="B4880" s="152">
        <v>46083</v>
      </c>
      <c r="C4880" s="153" t="s">
        <v>55</v>
      </c>
      <c r="D4880" s="153" t="s">
        <v>56</v>
      </c>
      <c r="E4880" s="244">
        <v>81892197</v>
      </c>
      <c r="F4880" s="144" t="s">
        <v>8723</v>
      </c>
      <c r="G4880" s="230"/>
      <c r="H4880" s="154">
        <v>26777</v>
      </c>
      <c r="I4880" s="153">
        <v>53</v>
      </c>
      <c r="J4880" s="148" t="s">
        <v>58</v>
      </c>
      <c r="K4880" s="153"/>
      <c r="L4880" s="153"/>
      <c r="M4880" s="153"/>
      <c r="N4880" s="153">
        <v>40</v>
      </c>
      <c r="O4880" s="155" t="s">
        <v>8724</v>
      </c>
      <c r="P4880" s="156" t="s">
        <v>60</v>
      </c>
      <c r="Q4880" s="157" t="s">
        <v>8211</v>
      </c>
      <c r="R4880" s="158"/>
      <c r="S4880" s="159"/>
      <c r="T4880" s="159" t="s">
        <v>6983</v>
      </c>
      <c r="U4880" s="159" t="s">
        <v>8212</v>
      </c>
      <c r="V4880" s="154">
        <v>46114</v>
      </c>
      <c r="W4880" s="154">
        <v>46150</v>
      </c>
      <c r="X4880" s="154"/>
      <c r="Y4880" s="160"/>
      <c r="Z4880" s="160"/>
      <c r="AA4880" s="153"/>
      <c r="AB4880" s="153"/>
      <c r="AC4880" s="182" t="e">
        <f t="shared" si="154"/>
        <v>#DIV/0!</v>
      </c>
      <c r="AD4880" s="153" t="e">
        <f t="shared" si="155"/>
        <v>#DIV/0!</v>
      </c>
      <c r="AE4880" s="207"/>
      <c r="AF4880" s="153"/>
      <c r="AG4880" s="159"/>
      <c r="AH4880" s="153"/>
      <c r="AI4880" s="161"/>
      <c r="AJ4880" s="153"/>
      <c r="AK4880" s="153"/>
      <c r="AL4880" s="207"/>
      <c r="AM4880" s="207"/>
      <c r="AN4880" s="207"/>
      <c r="AO4880" s="207"/>
      <c r="AP4880" s="147" t="s">
        <v>54</v>
      </c>
      <c r="AQ4880" s="147"/>
      <c r="AR4880" s="147"/>
      <c r="AS4880" s="209" t="s">
        <v>68</v>
      </c>
      <c r="AT4880" s="223" t="str">
        <f>MONTH(B4880)&amp;"/"&amp;YEAR(B4880)</f>
        <v>3/2026</v>
      </c>
      <c r="AU4880" s="223">
        <f>WEEKNUM(B4880)-WEEKNUM(EOMONTH(B4880,-1)+1)+1</f>
        <v>1</v>
      </c>
      <c r="AV4880" s="209" t="str">
        <f>MONTH(R4880)&amp;"/"&amp;YEAR(R4880)</f>
        <v>1/1900</v>
      </c>
      <c r="AW4880" s="209" t="e">
        <f>WEEKNUM(R4880)-WEEKNUM(EOMONTH(R4880,-1)+1)+1</f>
        <v>#NUM!</v>
      </c>
      <c r="AX4880" s="209">
        <f>IF(BB4880="S",IF(Q4880="1. Aceitou o programa",R4880-B4880,0),0)</f>
        <v>0</v>
      </c>
      <c r="AY4880" s="209">
        <f>IF(BB4880="S",IF(AND(S4880&lt;&gt;"",R4880&lt;&gt;""),S4880-R4880,0),0)</f>
        <v>0</v>
      </c>
      <c r="AZ4880" s="209">
        <f>IF(BB4880="S",IF(Q4880="1. Aceitou o programa",IF(OR(X4880="Não se Aplica",X4880=""),IF(OR(W4880="Não se Aplica",W4880=""),0,W4880-V4880),AVERAGE(X4880-W4880,W4880-V4880)),0),0)</f>
        <v>0</v>
      </c>
      <c r="BA4880" s="209">
        <f>IF(BB4880="S",IF(AND(Q4880="1. Aceitou o programa",AH4880="Realizada"),IFERROR(IF(AG4880="",0,AG4880-R4880),0),0),0)</f>
        <v>0</v>
      </c>
      <c r="BB4880" s="209" t="str">
        <f>_xlfn.XLOOKUP(U4880,'Lista Suspensa'!$AA$20:$AA$23,'Lista Suspensa'!$AB$20:$AB$23,"N/A")</f>
        <v>S</v>
      </c>
    </row>
    <row r="4881" spans="1:54" ht="12" customHeight="1">
      <c r="A4881" s="151" t="s">
        <v>54</v>
      </c>
      <c r="B4881" s="152">
        <v>46083</v>
      </c>
      <c r="C4881" s="153" t="s">
        <v>55</v>
      </c>
      <c r="D4881" s="153" t="s">
        <v>56</v>
      </c>
      <c r="E4881" s="244">
        <v>79694539</v>
      </c>
      <c r="F4881" s="144" t="s">
        <v>8725</v>
      </c>
      <c r="G4881" s="230"/>
      <c r="H4881" s="154">
        <v>26828</v>
      </c>
      <c r="I4881" s="153">
        <v>52</v>
      </c>
      <c r="J4881" s="148" t="s">
        <v>70</v>
      </c>
      <c r="K4881" s="153"/>
      <c r="L4881" s="153"/>
      <c r="M4881" s="153"/>
      <c r="N4881" s="153">
        <v>60</v>
      </c>
      <c r="O4881" s="155" t="s">
        <v>8726</v>
      </c>
      <c r="P4881" s="156" t="s">
        <v>60</v>
      </c>
      <c r="Q4881" s="157" t="s">
        <v>8211</v>
      </c>
      <c r="R4881" s="158"/>
      <c r="S4881" s="159"/>
      <c r="T4881" s="159" t="s">
        <v>6983</v>
      </c>
      <c r="U4881" s="159" t="s">
        <v>8212</v>
      </c>
      <c r="V4881" s="154">
        <v>46114</v>
      </c>
      <c r="W4881" s="154">
        <v>46150</v>
      </c>
      <c r="X4881" s="154"/>
      <c r="Y4881" s="160"/>
      <c r="Z4881" s="160"/>
      <c r="AA4881" s="153"/>
      <c r="AB4881" s="153"/>
      <c r="AC4881" s="182" t="e">
        <f t="shared" si="154"/>
        <v>#DIV/0!</v>
      </c>
      <c r="AD4881" s="153" t="e">
        <f t="shared" si="155"/>
        <v>#DIV/0!</v>
      </c>
      <c r="AE4881" s="207"/>
      <c r="AF4881" s="153"/>
      <c r="AG4881" s="159"/>
      <c r="AH4881" s="153"/>
      <c r="AI4881" s="161"/>
      <c r="AJ4881" s="153"/>
      <c r="AK4881" s="153"/>
      <c r="AL4881" s="207"/>
      <c r="AM4881" s="207"/>
      <c r="AN4881" s="207"/>
      <c r="AO4881" s="207"/>
      <c r="AP4881" s="147" t="s">
        <v>54</v>
      </c>
      <c r="AQ4881" s="147"/>
      <c r="AR4881" s="147"/>
      <c r="AS4881" s="209" t="s">
        <v>68</v>
      </c>
      <c r="AT4881" s="223" t="str">
        <f>MONTH(B4881)&amp;"/"&amp;YEAR(B4881)</f>
        <v>3/2026</v>
      </c>
      <c r="AU4881" s="223">
        <f>WEEKNUM(B4881)-WEEKNUM(EOMONTH(B4881,-1)+1)+1</f>
        <v>1</v>
      </c>
      <c r="AV4881" s="209" t="str">
        <f>MONTH(R4881)&amp;"/"&amp;YEAR(R4881)</f>
        <v>1/1900</v>
      </c>
      <c r="AW4881" s="209" t="e">
        <f>WEEKNUM(R4881)-WEEKNUM(EOMONTH(R4881,-1)+1)+1</f>
        <v>#NUM!</v>
      </c>
      <c r="AX4881" s="209">
        <f>IF(BB4881="S",IF(Q4881="1. Aceitou o programa",R4881-B4881,0),0)</f>
        <v>0</v>
      </c>
      <c r="AY4881" s="209">
        <f>IF(BB4881="S",IF(AND(S4881&lt;&gt;"",R4881&lt;&gt;""),S4881-R4881,0),0)</f>
        <v>0</v>
      </c>
      <c r="AZ4881" s="209">
        <f>IF(BB4881="S",IF(Q4881="1. Aceitou o programa",IF(OR(X4881="Não se Aplica",X4881=""),IF(OR(W4881="Não se Aplica",W4881=""),0,W4881-V4881),AVERAGE(X4881-W4881,W4881-V4881)),0),0)</f>
        <v>0</v>
      </c>
      <c r="BA4881" s="209">
        <f>IF(BB4881="S",IF(AND(Q4881="1. Aceitou o programa",AH4881="Realizada"),IFERROR(IF(AG4881="",0,AG4881-R4881),0),0),0)</f>
        <v>0</v>
      </c>
      <c r="BB4881" s="209" t="str">
        <f>_xlfn.XLOOKUP(U4881,'Lista Suspensa'!$AA$20:$AA$23,'Lista Suspensa'!$AB$20:$AB$23,"N/A")</f>
        <v>S</v>
      </c>
    </row>
    <row r="4882" spans="1:54" ht="12" customHeight="1">
      <c r="A4882" s="151" t="s">
        <v>54</v>
      </c>
      <c r="B4882" s="152">
        <v>46083</v>
      </c>
      <c r="C4882" s="153" t="s">
        <v>55</v>
      </c>
      <c r="D4882" s="153" t="s">
        <v>56</v>
      </c>
      <c r="E4882" s="244">
        <v>73639399</v>
      </c>
      <c r="F4882" s="144" t="s">
        <v>8727</v>
      </c>
      <c r="G4882" s="230"/>
      <c r="H4882" s="154">
        <v>26836</v>
      </c>
      <c r="I4882" s="153">
        <v>52</v>
      </c>
      <c r="J4882" s="148" t="s">
        <v>70</v>
      </c>
      <c r="K4882" s="153"/>
      <c r="L4882" s="153"/>
      <c r="M4882" s="153"/>
      <c r="N4882" s="153">
        <v>50</v>
      </c>
      <c r="O4882" s="155" t="s">
        <v>8728</v>
      </c>
      <c r="P4882" s="156" t="s">
        <v>60</v>
      </c>
      <c r="Q4882" s="157" t="s">
        <v>8211</v>
      </c>
      <c r="R4882" s="158"/>
      <c r="S4882" s="159"/>
      <c r="T4882" s="159" t="s">
        <v>6983</v>
      </c>
      <c r="U4882" s="159" t="s">
        <v>8212</v>
      </c>
      <c r="V4882" s="154">
        <v>46113</v>
      </c>
      <c r="W4882" s="154">
        <v>46150</v>
      </c>
      <c r="X4882" s="154"/>
      <c r="Y4882" s="160"/>
      <c r="Z4882" s="160"/>
      <c r="AA4882" s="153"/>
      <c r="AB4882" s="153"/>
      <c r="AC4882" s="182" t="e">
        <f t="shared" si="154"/>
        <v>#DIV/0!</v>
      </c>
      <c r="AD4882" s="153" t="e">
        <f t="shared" si="155"/>
        <v>#DIV/0!</v>
      </c>
      <c r="AE4882" s="207"/>
      <c r="AF4882" s="153"/>
      <c r="AG4882" s="159"/>
      <c r="AH4882" s="153"/>
      <c r="AI4882" s="161"/>
      <c r="AJ4882" s="153"/>
      <c r="AK4882" s="153"/>
      <c r="AL4882" s="207"/>
      <c r="AM4882" s="207"/>
      <c r="AN4882" s="207"/>
      <c r="AO4882" s="207"/>
      <c r="AP4882" s="147" t="s">
        <v>54</v>
      </c>
      <c r="AQ4882" s="147"/>
      <c r="AR4882" s="147"/>
      <c r="AS4882" s="209" t="s">
        <v>68</v>
      </c>
      <c r="AT4882" s="223" t="str">
        <f>MONTH(B4882)&amp;"/"&amp;YEAR(B4882)</f>
        <v>3/2026</v>
      </c>
      <c r="AU4882" s="223">
        <f>WEEKNUM(B4882)-WEEKNUM(EOMONTH(B4882,-1)+1)+1</f>
        <v>1</v>
      </c>
      <c r="AV4882" s="209" t="str">
        <f>MONTH(R4882)&amp;"/"&amp;YEAR(R4882)</f>
        <v>1/1900</v>
      </c>
      <c r="AW4882" s="209" t="e">
        <f>WEEKNUM(R4882)-WEEKNUM(EOMONTH(R4882,-1)+1)+1</f>
        <v>#NUM!</v>
      </c>
      <c r="AX4882" s="209">
        <f>IF(BB4882="S",IF(Q4882="1. Aceitou o programa",R4882-B4882,0),0)</f>
        <v>0</v>
      </c>
      <c r="AY4882" s="209">
        <f>IF(BB4882="S",IF(AND(S4882&lt;&gt;"",R4882&lt;&gt;""),S4882-R4882,0),0)</f>
        <v>0</v>
      </c>
      <c r="AZ4882" s="209">
        <f>IF(BB4882="S",IF(Q4882="1. Aceitou o programa",IF(OR(X4882="Não se Aplica",X4882=""),IF(OR(W4882="Não se Aplica",W4882=""),0,W4882-V4882),AVERAGE(X4882-W4882,W4882-V4882)),0),0)</f>
        <v>0</v>
      </c>
      <c r="BA4882" s="209">
        <f>IF(BB4882="S",IF(AND(Q4882="1. Aceitou o programa",AH4882="Realizada"),IFERROR(IF(AG4882="",0,AG4882-R4882),0),0),0)</f>
        <v>0</v>
      </c>
      <c r="BB4882" s="209" t="str">
        <f>_xlfn.XLOOKUP(U4882,'Lista Suspensa'!$AA$20:$AA$23,'Lista Suspensa'!$AB$20:$AB$23,"N/A")</f>
        <v>S</v>
      </c>
    </row>
    <row r="4883" spans="1:54" ht="12" customHeight="1">
      <c r="A4883" s="151" t="s">
        <v>54</v>
      </c>
      <c r="B4883" s="152">
        <v>46083</v>
      </c>
      <c r="C4883" s="153" t="s">
        <v>55</v>
      </c>
      <c r="D4883" s="153" t="s">
        <v>56</v>
      </c>
      <c r="E4883" s="244">
        <v>75128843</v>
      </c>
      <c r="F4883" s="144" t="s">
        <v>8729</v>
      </c>
      <c r="G4883" s="230"/>
      <c r="H4883" s="154">
        <v>26841</v>
      </c>
      <c r="I4883" s="153">
        <v>52</v>
      </c>
      <c r="J4883" s="148" t="s">
        <v>58</v>
      </c>
      <c r="K4883" s="153"/>
      <c r="L4883" s="153"/>
      <c r="M4883" s="153"/>
      <c r="N4883" s="153">
        <v>50</v>
      </c>
      <c r="O4883" s="155" t="s">
        <v>8730</v>
      </c>
      <c r="P4883" s="156" t="s">
        <v>2026</v>
      </c>
      <c r="Q4883" s="157" t="s">
        <v>8211</v>
      </c>
      <c r="R4883" s="158"/>
      <c r="S4883" s="159"/>
      <c r="T4883" s="159" t="s">
        <v>6983</v>
      </c>
      <c r="U4883" s="159" t="s">
        <v>8212</v>
      </c>
      <c r="V4883" s="154">
        <v>46112</v>
      </c>
      <c r="W4883" s="154">
        <v>46150</v>
      </c>
      <c r="X4883" s="154"/>
      <c r="Y4883" s="160"/>
      <c r="Z4883" s="160"/>
      <c r="AA4883" s="153"/>
      <c r="AB4883" s="153"/>
      <c r="AC4883" s="182" t="e">
        <f t="shared" si="154"/>
        <v>#DIV/0!</v>
      </c>
      <c r="AD4883" s="153" t="e">
        <f t="shared" si="155"/>
        <v>#DIV/0!</v>
      </c>
      <c r="AE4883" s="207"/>
      <c r="AF4883" s="153"/>
      <c r="AG4883" s="159"/>
      <c r="AH4883" s="153"/>
      <c r="AI4883" s="161"/>
      <c r="AJ4883" s="153"/>
      <c r="AK4883" s="153"/>
      <c r="AL4883" s="207"/>
      <c r="AM4883" s="207"/>
      <c r="AN4883" s="207"/>
      <c r="AO4883" s="207"/>
      <c r="AP4883" s="147" t="s">
        <v>54</v>
      </c>
      <c r="AQ4883" s="147"/>
      <c r="AR4883" s="147"/>
      <c r="AS4883" s="209" t="s">
        <v>68</v>
      </c>
      <c r="AT4883" s="223" t="str">
        <f>MONTH(B4883)&amp;"/"&amp;YEAR(B4883)</f>
        <v>3/2026</v>
      </c>
      <c r="AU4883" s="223">
        <f>WEEKNUM(B4883)-WEEKNUM(EOMONTH(B4883,-1)+1)+1</f>
        <v>1</v>
      </c>
      <c r="AV4883" s="209" t="str">
        <f>MONTH(R4883)&amp;"/"&amp;YEAR(R4883)</f>
        <v>1/1900</v>
      </c>
      <c r="AW4883" s="209" t="e">
        <f>WEEKNUM(R4883)-WEEKNUM(EOMONTH(R4883,-1)+1)+1</f>
        <v>#NUM!</v>
      </c>
      <c r="AX4883" s="209">
        <f>IF(BB4883="S",IF(Q4883="1. Aceitou o programa",R4883-B4883,0),0)</f>
        <v>0</v>
      </c>
      <c r="AY4883" s="209">
        <f>IF(BB4883="S",IF(AND(S4883&lt;&gt;"",R4883&lt;&gt;""),S4883-R4883,0),0)</f>
        <v>0</v>
      </c>
      <c r="AZ4883" s="209">
        <f>IF(BB4883="S",IF(Q4883="1. Aceitou o programa",IF(OR(X4883="Não se Aplica",X4883=""),IF(OR(W4883="Não se Aplica",W4883=""),0,W4883-V4883),AVERAGE(X4883-W4883,W4883-V4883)),0),0)</f>
        <v>0</v>
      </c>
      <c r="BA4883" s="209">
        <f>IF(BB4883="S",IF(AND(Q4883="1. Aceitou o programa",AH4883="Realizada"),IFERROR(IF(AG4883="",0,AG4883-R4883),0),0),0)</f>
        <v>0</v>
      </c>
      <c r="BB4883" s="209" t="str">
        <f>_xlfn.XLOOKUP(U4883,'Lista Suspensa'!$AA$20:$AA$23,'Lista Suspensa'!$AB$20:$AB$23,"N/A")</f>
        <v>S</v>
      </c>
    </row>
    <row r="4884" spans="1:54" ht="12" customHeight="1">
      <c r="A4884" s="151" t="s">
        <v>54</v>
      </c>
      <c r="B4884" s="152">
        <v>46083</v>
      </c>
      <c r="C4884" s="153" t="s">
        <v>55</v>
      </c>
      <c r="D4884" s="153" t="s">
        <v>56</v>
      </c>
      <c r="E4884" s="244">
        <v>82416906</v>
      </c>
      <c r="F4884" s="144" t="s">
        <v>8731</v>
      </c>
      <c r="G4884" s="230"/>
      <c r="H4884" s="154">
        <v>26848</v>
      </c>
      <c r="I4884" s="153">
        <v>52</v>
      </c>
      <c r="J4884" s="148" t="s">
        <v>70</v>
      </c>
      <c r="K4884" s="153"/>
      <c r="L4884" s="153"/>
      <c r="M4884" s="153"/>
      <c r="N4884" s="153">
        <v>80</v>
      </c>
      <c r="O4884" s="155">
        <v>11993704384</v>
      </c>
      <c r="P4884" s="156" t="s">
        <v>60</v>
      </c>
      <c r="Q4884" s="157" t="s">
        <v>8211</v>
      </c>
      <c r="R4884" s="158"/>
      <c r="S4884" s="159"/>
      <c r="T4884" s="159" t="s">
        <v>6983</v>
      </c>
      <c r="U4884" s="159" t="s">
        <v>8212</v>
      </c>
      <c r="V4884" s="154">
        <v>46118</v>
      </c>
      <c r="W4884" s="154">
        <v>46150</v>
      </c>
      <c r="X4884" s="154"/>
      <c r="Y4884" s="160"/>
      <c r="Z4884" s="160"/>
      <c r="AA4884" s="153"/>
      <c r="AB4884" s="153"/>
      <c r="AC4884" s="182" t="e">
        <f t="shared" si="154"/>
        <v>#DIV/0!</v>
      </c>
      <c r="AD4884" s="153" t="e">
        <f t="shared" si="155"/>
        <v>#DIV/0!</v>
      </c>
      <c r="AE4884" s="207"/>
      <c r="AF4884" s="153"/>
      <c r="AG4884" s="159"/>
      <c r="AH4884" s="153"/>
      <c r="AI4884" s="161"/>
      <c r="AJ4884" s="153"/>
      <c r="AK4884" s="153"/>
      <c r="AL4884" s="207"/>
      <c r="AM4884" s="207"/>
      <c r="AN4884" s="207"/>
      <c r="AO4884" s="207"/>
      <c r="AP4884" s="147" t="s">
        <v>54</v>
      </c>
      <c r="AQ4884" s="147"/>
      <c r="AR4884" s="147"/>
      <c r="AS4884" s="209" t="s">
        <v>68</v>
      </c>
      <c r="AT4884" s="223" t="str">
        <f>MONTH(B4884)&amp;"/"&amp;YEAR(B4884)</f>
        <v>3/2026</v>
      </c>
      <c r="AU4884" s="223">
        <f>WEEKNUM(B4884)-WEEKNUM(EOMONTH(B4884,-1)+1)+1</f>
        <v>1</v>
      </c>
      <c r="AV4884" s="209" t="str">
        <f>MONTH(R4884)&amp;"/"&amp;YEAR(R4884)</f>
        <v>1/1900</v>
      </c>
      <c r="AW4884" s="209" t="e">
        <f>WEEKNUM(R4884)-WEEKNUM(EOMONTH(R4884,-1)+1)+1</f>
        <v>#NUM!</v>
      </c>
      <c r="AX4884" s="209">
        <f>IF(BB4884="S",IF(Q4884="1. Aceitou o programa",R4884-B4884,0),0)</f>
        <v>0</v>
      </c>
      <c r="AY4884" s="209">
        <f>IF(BB4884="S",IF(AND(S4884&lt;&gt;"",R4884&lt;&gt;""),S4884-R4884,0),0)</f>
        <v>0</v>
      </c>
      <c r="AZ4884" s="209">
        <f>IF(BB4884="S",IF(Q4884="1. Aceitou o programa",IF(OR(X4884="Não se Aplica",X4884=""),IF(OR(W4884="Não se Aplica",W4884=""),0,W4884-V4884),AVERAGE(X4884-W4884,W4884-V4884)),0),0)</f>
        <v>0</v>
      </c>
      <c r="BA4884" s="209">
        <f>IF(BB4884="S",IF(AND(Q4884="1. Aceitou o programa",AH4884="Realizada"),IFERROR(IF(AG4884="",0,AG4884-R4884),0),0),0)</f>
        <v>0</v>
      </c>
      <c r="BB4884" s="209" t="str">
        <f>_xlfn.XLOOKUP(U4884,'Lista Suspensa'!$AA$20:$AA$23,'Lista Suspensa'!$AB$20:$AB$23,"N/A")</f>
        <v>S</v>
      </c>
    </row>
    <row r="4885" spans="1:54" ht="12" customHeight="1">
      <c r="A4885" s="151" t="s">
        <v>54</v>
      </c>
      <c r="B4885" s="152">
        <v>46083</v>
      </c>
      <c r="C4885" s="153" t="s">
        <v>55</v>
      </c>
      <c r="D4885" s="153" t="s">
        <v>56</v>
      </c>
      <c r="E4885" s="244">
        <v>79052265</v>
      </c>
      <c r="F4885" s="144" t="s">
        <v>8732</v>
      </c>
      <c r="G4885" s="230"/>
      <c r="H4885" s="154">
        <v>26878</v>
      </c>
      <c r="I4885" s="153">
        <v>52</v>
      </c>
      <c r="J4885" s="148" t="s">
        <v>70</v>
      </c>
      <c r="K4885" s="153"/>
      <c r="L4885" s="153"/>
      <c r="M4885" s="153"/>
      <c r="N4885" s="153">
        <v>40</v>
      </c>
      <c r="O4885" s="155" t="s">
        <v>8733</v>
      </c>
      <c r="P4885" s="156" t="s">
        <v>89</v>
      </c>
      <c r="Q4885" s="157" t="s">
        <v>8211</v>
      </c>
      <c r="R4885" s="158"/>
      <c r="S4885" s="159"/>
      <c r="T4885" s="159" t="s">
        <v>6983</v>
      </c>
      <c r="U4885" s="159" t="s">
        <v>8212</v>
      </c>
      <c r="V4885" s="154">
        <v>46113</v>
      </c>
      <c r="W4885" s="154">
        <v>46150</v>
      </c>
      <c r="X4885" s="154"/>
      <c r="Y4885" s="160"/>
      <c r="Z4885" s="160"/>
      <c r="AA4885" s="153"/>
      <c r="AB4885" s="153"/>
      <c r="AC4885" s="182" t="e">
        <f t="shared" si="154"/>
        <v>#DIV/0!</v>
      </c>
      <c r="AD4885" s="153" t="e">
        <f t="shared" si="155"/>
        <v>#DIV/0!</v>
      </c>
      <c r="AE4885" s="207"/>
      <c r="AF4885" s="153"/>
      <c r="AG4885" s="159"/>
      <c r="AH4885" s="153"/>
      <c r="AI4885" s="161"/>
      <c r="AJ4885" s="153"/>
      <c r="AK4885" s="153"/>
      <c r="AL4885" s="207"/>
      <c r="AM4885" s="207"/>
      <c r="AN4885" s="207"/>
      <c r="AO4885" s="207"/>
      <c r="AP4885" s="147" t="s">
        <v>54</v>
      </c>
      <c r="AQ4885" s="147"/>
      <c r="AR4885" s="147"/>
      <c r="AS4885" s="209" t="s">
        <v>68</v>
      </c>
      <c r="AT4885" s="223" t="str">
        <f>MONTH(B4885)&amp;"/"&amp;YEAR(B4885)</f>
        <v>3/2026</v>
      </c>
      <c r="AU4885" s="223">
        <f>WEEKNUM(B4885)-WEEKNUM(EOMONTH(B4885,-1)+1)+1</f>
        <v>1</v>
      </c>
      <c r="AV4885" s="209" t="str">
        <f>MONTH(R4885)&amp;"/"&amp;YEAR(R4885)</f>
        <v>1/1900</v>
      </c>
      <c r="AW4885" s="209" t="e">
        <f>WEEKNUM(R4885)-WEEKNUM(EOMONTH(R4885,-1)+1)+1</f>
        <v>#NUM!</v>
      </c>
      <c r="AX4885" s="209">
        <f>IF(BB4885="S",IF(Q4885="1. Aceitou o programa",R4885-B4885,0),0)</f>
        <v>0</v>
      </c>
      <c r="AY4885" s="209">
        <f>IF(BB4885="S",IF(AND(S4885&lt;&gt;"",R4885&lt;&gt;""),S4885-R4885,0),0)</f>
        <v>0</v>
      </c>
      <c r="AZ4885" s="209">
        <f>IF(BB4885="S",IF(Q4885="1. Aceitou o programa",IF(OR(X4885="Não se Aplica",X4885=""),IF(OR(W4885="Não se Aplica",W4885=""),0,W4885-V4885),AVERAGE(X4885-W4885,W4885-V4885)),0),0)</f>
        <v>0</v>
      </c>
      <c r="BA4885" s="209">
        <f>IF(BB4885="S",IF(AND(Q4885="1. Aceitou o programa",AH4885="Realizada"),IFERROR(IF(AG4885="",0,AG4885-R4885),0),0),0)</f>
        <v>0</v>
      </c>
      <c r="BB4885" s="209" t="str">
        <f>_xlfn.XLOOKUP(U4885,'Lista Suspensa'!$AA$20:$AA$23,'Lista Suspensa'!$AB$20:$AB$23,"N/A")</f>
        <v>S</v>
      </c>
    </row>
    <row r="4886" spans="1:54" ht="12" customHeight="1">
      <c r="A4886" s="151" t="s">
        <v>54</v>
      </c>
      <c r="B4886" s="152">
        <v>46083</v>
      </c>
      <c r="C4886" s="153" t="s">
        <v>55</v>
      </c>
      <c r="D4886" s="153" t="s">
        <v>56</v>
      </c>
      <c r="E4886" s="244">
        <v>80275141</v>
      </c>
      <c r="F4886" s="144" t="s">
        <v>8734</v>
      </c>
      <c r="G4886" s="230"/>
      <c r="H4886" s="154">
        <v>26963</v>
      </c>
      <c r="I4886" s="153">
        <v>52</v>
      </c>
      <c r="J4886" s="148" t="s">
        <v>70</v>
      </c>
      <c r="K4886" s="153"/>
      <c r="L4886" s="153"/>
      <c r="M4886" s="153"/>
      <c r="N4886" s="153">
        <v>400</v>
      </c>
      <c r="O4886" s="155" t="s">
        <v>8735</v>
      </c>
      <c r="P4886" s="156" t="s">
        <v>60</v>
      </c>
      <c r="Q4886" s="157" t="s">
        <v>8211</v>
      </c>
      <c r="R4886" s="158"/>
      <c r="S4886" s="159"/>
      <c r="T4886" s="159" t="s">
        <v>6983</v>
      </c>
      <c r="U4886" s="159" t="s">
        <v>8212</v>
      </c>
      <c r="V4886" s="154">
        <v>46114</v>
      </c>
      <c r="W4886" s="154">
        <v>46150</v>
      </c>
      <c r="X4886" s="154"/>
      <c r="Y4886" s="160"/>
      <c r="Z4886" s="160"/>
      <c r="AA4886" s="153"/>
      <c r="AB4886" s="153"/>
      <c r="AC4886" s="182" t="e">
        <f t="shared" si="154"/>
        <v>#DIV/0!</v>
      </c>
      <c r="AD4886" s="153" t="e">
        <f t="shared" si="155"/>
        <v>#DIV/0!</v>
      </c>
      <c r="AE4886" s="207"/>
      <c r="AF4886" s="153"/>
      <c r="AG4886" s="159"/>
      <c r="AH4886" s="153"/>
      <c r="AI4886" s="161"/>
      <c r="AJ4886" s="153"/>
      <c r="AK4886" s="153"/>
      <c r="AL4886" s="207"/>
      <c r="AM4886" s="207"/>
      <c r="AN4886" s="207"/>
      <c r="AO4886" s="207"/>
      <c r="AP4886" s="147" t="s">
        <v>54</v>
      </c>
      <c r="AQ4886" s="147"/>
      <c r="AR4886" s="147"/>
      <c r="AS4886" s="209" t="s">
        <v>68</v>
      </c>
      <c r="AT4886" s="223" t="str">
        <f>MONTH(B4886)&amp;"/"&amp;YEAR(B4886)</f>
        <v>3/2026</v>
      </c>
      <c r="AU4886" s="223">
        <f>WEEKNUM(B4886)-WEEKNUM(EOMONTH(B4886,-1)+1)+1</f>
        <v>1</v>
      </c>
      <c r="AV4886" s="209" t="str">
        <f>MONTH(R4886)&amp;"/"&amp;YEAR(R4886)</f>
        <v>1/1900</v>
      </c>
      <c r="AW4886" s="209" t="e">
        <f>WEEKNUM(R4886)-WEEKNUM(EOMONTH(R4886,-1)+1)+1</f>
        <v>#NUM!</v>
      </c>
      <c r="AX4886" s="209">
        <f>IF(BB4886="S",IF(Q4886="1. Aceitou o programa",R4886-B4886,0),0)</f>
        <v>0</v>
      </c>
      <c r="AY4886" s="209">
        <f>IF(BB4886="S",IF(AND(S4886&lt;&gt;"",R4886&lt;&gt;""),S4886-R4886,0),0)</f>
        <v>0</v>
      </c>
      <c r="AZ4886" s="209">
        <f>IF(BB4886="S",IF(Q4886="1. Aceitou o programa",IF(OR(X4886="Não se Aplica",X4886=""),IF(OR(W4886="Não se Aplica",W4886=""),0,W4886-V4886),AVERAGE(X4886-W4886,W4886-V4886)),0),0)</f>
        <v>0</v>
      </c>
      <c r="BA4886" s="209">
        <f>IF(BB4886="S",IF(AND(Q4886="1. Aceitou o programa",AH4886="Realizada"),IFERROR(IF(AG4886="",0,AG4886-R4886),0),0),0)</f>
        <v>0</v>
      </c>
      <c r="BB4886" s="209" t="str">
        <f>_xlfn.XLOOKUP(U4886,'Lista Suspensa'!$AA$20:$AA$23,'Lista Suspensa'!$AB$20:$AB$23,"N/A")</f>
        <v>S</v>
      </c>
    </row>
    <row r="4887" spans="1:54" ht="12" customHeight="1">
      <c r="A4887" s="151" t="s">
        <v>54</v>
      </c>
      <c r="B4887" s="152">
        <v>46083</v>
      </c>
      <c r="C4887" s="153" t="s">
        <v>55</v>
      </c>
      <c r="D4887" s="153" t="s">
        <v>56</v>
      </c>
      <c r="E4887" s="244">
        <v>73592371</v>
      </c>
      <c r="F4887" s="144" t="s">
        <v>8736</v>
      </c>
      <c r="G4887" s="230"/>
      <c r="H4887" s="154">
        <v>27051</v>
      </c>
      <c r="I4887" s="153">
        <v>52</v>
      </c>
      <c r="J4887" s="148" t="s">
        <v>58</v>
      </c>
      <c r="K4887" s="153"/>
      <c r="L4887" s="153"/>
      <c r="M4887" s="153"/>
      <c r="N4887" s="153">
        <v>50</v>
      </c>
      <c r="O4887" s="155" t="s">
        <v>8737</v>
      </c>
      <c r="P4887" s="156" t="s">
        <v>60</v>
      </c>
      <c r="Q4887" s="157" t="s">
        <v>8211</v>
      </c>
      <c r="R4887" s="158"/>
      <c r="S4887" s="159"/>
      <c r="T4887" s="159" t="s">
        <v>6983</v>
      </c>
      <c r="U4887" s="159" t="s">
        <v>8212</v>
      </c>
      <c r="V4887" s="154">
        <v>46113</v>
      </c>
      <c r="W4887" s="154">
        <v>46150</v>
      </c>
      <c r="X4887" s="154"/>
      <c r="Y4887" s="160"/>
      <c r="Z4887" s="160"/>
      <c r="AA4887" s="153"/>
      <c r="AB4887" s="153"/>
      <c r="AC4887" s="182" t="e">
        <f t="shared" si="154"/>
        <v>#DIV/0!</v>
      </c>
      <c r="AD4887" s="153" t="e">
        <f t="shared" si="155"/>
        <v>#DIV/0!</v>
      </c>
      <c r="AE4887" s="207"/>
      <c r="AF4887" s="153"/>
      <c r="AG4887" s="159"/>
      <c r="AH4887" s="153"/>
      <c r="AI4887" s="161"/>
      <c r="AJ4887" s="153"/>
      <c r="AK4887" s="153"/>
      <c r="AL4887" s="207"/>
      <c r="AM4887" s="207"/>
      <c r="AN4887" s="207"/>
      <c r="AO4887" s="207"/>
      <c r="AP4887" s="147" t="s">
        <v>54</v>
      </c>
      <c r="AQ4887" s="147"/>
      <c r="AR4887" s="147"/>
      <c r="AS4887" s="209" t="s">
        <v>68</v>
      </c>
      <c r="AT4887" s="223" t="str">
        <f>MONTH(B4887)&amp;"/"&amp;YEAR(B4887)</f>
        <v>3/2026</v>
      </c>
      <c r="AU4887" s="223">
        <f>WEEKNUM(B4887)-WEEKNUM(EOMONTH(B4887,-1)+1)+1</f>
        <v>1</v>
      </c>
      <c r="AV4887" s="209" t="str">
        <f>MONTH(R4887)&amp;"/"&amp;YEAR(R4887)</f>
        <v>1/1900</v>
      </c>
      <c r="AW4887" s="209" t="e">
        <f>WEEKNUM(R4887)-WEEKNUM(EOMONTH(R4887,-1)+1)+1</f>
        <v>#NUM!</v>
      </c>
      <c r="AX4887" s="209">
        <f>IF(BB4887="S",IF(Q4887="1. Aceitou o programa",R4887-B4887,0),0)</f>
        <v>0</v>
      </c>
      <c r="AY4887" s="209">
        <f>IF(BB4887="S",IF(AND(S4887&lt;&gt;"",R4887&lt;&gt;""),S4887-R4887,0),0)</f>
        <v>0</v>
      </c>
      <c r="AZ4887" s="209">
        <f>IF(BB4887="S",IF(Q4887="1. Aceitou o programa",IF(OR(X4887="Não se Aplica",X4887=""),IF(OR(W4887="Não se Aplica",W4887=""),0,W4887-V4887),AVERAGE(X4887-W4887,W4887-V4887)),0),0)</f>
        <v>0</v>
      </c>
      <c r="BA4887" s="209">
        <f>IF(BB4887="S",IF(AND(Q4887="1. Aceitou o programa",AH4887="Realizada"),IFERROR(IF(AG4887="",0,AG4887-R4887),0),0),0)</f>
        <v>0</v>
      </c>
      <c r="BB4887" s="209" t="str">
        <f>_xlfn.XLOOKUP(U4887,'Lista Suspensa'!$AA$20:$AA$23,'Lista Suspensa'!$AB$20:$AB$23,"N/A")</f>
        <v>S</v>
      </c>
    </row>
    <row r="4888" spans="1:54" ht="12" customHeight="1">
      <c r="A4888" s="151" t="s">
        <v>54</v>
      </c>
      <c r="B4888" s="152">
        <v>46083</v>
      </c>
      <c r="C4888" s="153" t="s">
        <v>55</v>
      </c>
      <c r="D4888" s="153" t="s">
        <v>56</v>
      </c>
      <c r="E4888" s="244">
        <v>79528981</v>
      </c>
      <c r="F4888" s="144" t="s">
        <v>8738</v>
      </c>
      <c r="G4888" s="230"/>
      <c r="H4888" s="154">
        <v>27117</v>
      </c>
      <c r="I4888" s="153">
        <v>52</v>
      </c>
      <c r="J4888" s="148" t="s">
        <v>58</v>
      </c>
      <c r="K4888" s="153"/>
      <c r="L4888" s="153"/>
      <c r="M4888" s="153"/>
      <c r="N4888" s="153">
        <v>60</v>
      </c>
      <c r="O4888" s="155" t="s">
        <v>5006</v>
      </c>
      <c r="P4888" s="156" t="s">
        <v>2026</v>
      </c>
      <c r="Q4888" s="157" t="s">
        <v>8211</v>
      </c>
      <c r="R4888" s="158"/>
      <c r="S4888" s="159"/>
      <c r="T4888" s="159" t="s">
        <v>6983</v>
      </c>
      <c r="U4888" s="159" t="s">
        <v>8212</v>
      </c>
      <c r="V4888" s="154">
        <v>46112</v>
      </c>
      <c r="W4888" s="154">
        <v>46150</v>
      </c>
      <c r="X4888" s="154"/>
      <c r="Y4888" s="160"/>
      <c r="Z4888" s="160"/>
      <c r="AA4888" s="153"/>
      <c r="AB4888" s="153"/>
      <c r="AC4888" s="182" t="e">
        <f t="shared" si="154"/>
        <v>#DIV/0!</v>
      </c>
      <c r="AD4888" s="153" t="e">
        <f t="shared" si="155"/>
        <v>#DIV/0!</v>
      </c>
      <c r="AE4888" s="207"/>
      <c r="AF4888" s="153"/>
      <c r="AG4888" s="159"/>
      <c r="AH4888" s="153"/>
      <c r="AI4888" s="161"/>
      <c r="AJ4888" s="153"/>
      <c r="AK4888" s="153"/>
      <c r="AL4888" s="207"/>
      <c r="AM4888" s="207"/>
      <c r="AN4888" s="207"/>
      <c r="AO4888" s="207"/>
      <c r="AP4888" s="147" t="s">
        <v>54</v>
      </c>
      <c r="AQ4888" s="147"/>
      <c r="AR4888" s="147"/>
      <c r="AS4888" s="209" t="s">
        <v>68</v>
      </c>
      <c r="AT4888" s="223" t="str">
        <f>MONTH(B4888)&amp;"/"&amp;YEAR(B4888)</f>
        <v>3/2026</v>
      </c>
      <c r="AU4888" s="223">
        <f>WEEKNUM(B4888)-WEEKNUM(EOMONTH(B4888,-1)+1)+1</f>
        <v>1</v>
      </c>
      <c r="AV4888" s="209" t="str">
        <f>MONTH(R4888)&amp;"/"&amp;YEAR(R4888)</f>
        <v>1/1900</v>
      </c>
      <c r="AW4888" s="209" t="e">
        <f>WEEKNUM(R4888)-WEEKNUM(EOMONTH(R4888,-1)+1)+1</f>
        <v>#NUM!</v>
      </c>
      <c r="AX4888" s="209">
        <f>IF(BB4888="S",IF(Q4888="1. Aceitou o programa",R4888-B4888,0),0)</f>
        <v>0</v>
      </c>
      <c r="AY4888" s="209">
        <f>IF(BB4888="S",IF(AND(S4888&lt;&gt;"",R4888&lt;&gt;""),S4888-R4888,0),0)</f>
        <v>0</v>
      </c>
      <c r="AZ4888" s="209">
        <f>IF(BB4888="S",IF(Q4888="1. Aceitou o programa",IF(OR(X4888="Não se Aplica",X4888=""),IF(OR(W4888="Não se Aplica",W4888=""),0,W4888-V4888),AVERAGE(X4888-W4888,W4888-V4888)),0),0)</f>
        <v>0</v>
      </c>
      <c r="BA4888" s="209">
        <f>IF(BB4888="S",IF(AND(Q4888="1. Aceitou o programa",AH4888="Realizada"),IFERROR(IF(AG4888="",0,AG4888-R4888),0),0),0)</f>
        <v>0</v>
      </c>
      <c r="BB4888" s="209" t="str">
        <f>_xlfn.XLOOKUP(U4888,'Lista Suspensa'!$AA$20:$AA$23,'Lista Suspensa'!$AB$20:$AB$23,"N/A")</f>
        <v>S</v>
      </c>
    </row>
    <row r="4889" spans="1:54" ht="12" customHeight="1">
      <c r="A4889" s="151" t="s">
        <v>54</v>
      </c>
      <c r="B4889" s="152">
        <v>46083</v>
      </c>
      <c r="C4889" s="153" t="s">
        <v>55</v>
      </c>
      <c r="D4889" s="153" t="s">
        <v>56</v>
      </c>
      <c r="E4889" s="244">
        <v>72587811</v>
      </c>
      <c r="F4889" s="144" t="s">
        <v>8739</v>
      </c>
      <c r="G4889" s="230"/>
      <c r="H4889" s="154">
        <v>27122</v>
      </c>
      <c r="I4889" s="153">
        <v>52</v>
      </c>
      <c r="J4889" s="148" t="s">
        <v>58</v>
      </c>
      <c r="K4889" s="153"/>
      <c r="L4889" s="153"/>
      <c r="M4889" s="153"/>
      <c r="N4889" s="153">
        <v>50</v>
      </c>
      <c r="O4889" s="155" t="s">
        <v>8740</v>
      </c>
      <c r="P4889" s="156" t="s">
        <v>60</v>
      </c>
      <c r="Q4889" s="157" t="s">
        <v>8211</v>
      </c>
      <c r="R4889" s="158"/>
      <c r="S4889" s="159"/>
      <c r="T4889" s="159" t="s">
        <v>6983</v>
      </c>
      <c r="U4889" s="159" t="s">
        <v>8212</v>
      </c>
      <c r="V4889" s="154">
        <v>46113</v>
      </c>
      <c r="W4889" s="154">
        <v>46150</v>
      </c>
      <c r="X4889" s="154"/>
      <c r="Y4889" s="160"/>
      <c r="Z4889" s="160"/>
      <c r="AA4889" s="153"/>
      <c r="AB4889" s="153"/>
      <c r="AC4889" s="182" t="e">
        <f t="shared" si="154"/>
        <v>#DIV/0!</v>
      </c>
      <c r="AD4889" s="153" t="e">
        <f t="shared" si="155"/>
        <v>#DIV/0!</v>
      </c>
      <c r="AE4889" s="207"/>
      <c r="AF4889" s="153"/>
      <c r="AG4889" s="159"/>
      <c r="AH4889" s="153"/>
      <c r="AI4889" s="161"/>
      <c r="AJ4889" s="153"/>
      <c r="AK4889" s="153"/>
      <c r="AL4889" s="207"/>
      <c r="AM4889" s="207"/>
      <c r="AN4889" s="207"/>
      <c r="AO4889" s="207"/>
      <c r="AP4889" s="147" t="s">
        <v>54</v>
      </c>
      <c r="AQ4889" s="147"/>
      <c r="AR4889" s="147"/>
      <c r="AS4889" s="209" t="s">
        <v>68</v>
      </c>
      <c r="AT4889" s="223" t="str">
        <f>MONTH(B4889)&amp;"/"&amp;YEAR(B4889)</f>
        <v>3/2026</v>
      </c>
      <c r="AU4889" s="223">
        <f>WEEKNUM(B4889)-WEEKNUM(EOMONTH(B4889,-1)+1)+1</f>
        <v>1</v>
      </c>
      <c r="AV4889" s="209" t="str">
        <f>MONTH(R4889)&amp;"/"&amp;YEAR(R4889)</f>
        <v>1/1900</v>
      </c>
      <c r="AW4889" s="209" t="e">
        <f>WEEKNUM(R4889)-WEEKNUM(EOMONTH(R4889,-1)+1)+1</f>
        <v>#NUM!</v>
      </c>
      <c r="AX4889" s="209">
        <f>IF(BB4889="S",IF(Q4889="1. Aceitou o programa",R4889-B4889,0),0)</f>
        <v>0</v>
      </c>
      <c r="AY4889" s="209">
        <f>IF(BB4889="S",IF(AND(S4889&lt;&gt;"",R4889&lt;&gt;""),S4889-R4889,0),0)</f>
        <v>0</v>
      </c>
      <c r="AZ4889" s="209">
        <f>IF(BB4889="S",IF(Q4889="1. Aceitou o programa",IF(OR(X4889="Não se Aplica",X4889=""),IF(OR(W4889="Não se Aplica",W4889=""),0,W4889-V4889),AVERAGE(X4889-W4889,W4889-V4889)),0),0)</f>
        <v>0</v>
      </c>
      <c r="BA4889" s="209">
        <f>IF(BB4889="S",IF(AND(Q4889="1. Aceitou o programa",AH4889="Realizada"),IFERROR(IF(AG4889="",0,AG4889-R4889),0),0),0)</f>
        <v>0</v>
      </c>
      <c r="BB4889" s="209" t="str">
        <f>_xlfn.XLOOKUP(U4889,'Lista Suspensa'!$AA$20:$AA$23,'Lista Suspensa'!$AB$20:$AB$23,"N/A")</f>
        <v>S</v>
      </c>
    </row>
    <row r="4890" spans="1:54" ht="12" customHeight="1">
      <c r="A4890" s="151" t="s">
        <v>54</v>
      </c>
      <c r="B4890" s="152">
        <v>46083</v>
      </c>
      <c r="C4890" s="153" t="s">
        <v>55</v>
      </c>
      <c r="D4890" s="153" t="s">
        <v>56</v>
      </c>
      <c r="E4890" s="244">
        <v>77389363</v>
      </c>
      <c r="F4890" s="144" t="s">
        <v>8741</v>
      </c>
      <c r="G4890" s="230"/>
      <c r="H4890" s="154">
        <v>27143</v>
      </c>
      <c r="I4890" s="153">
        <v>52</v>
      </c>
      <c r="J4890" s="148" t="s">
        <v>70</v>
      </c>
      <c r="K4890" s="153"/>
      <c r="L4890" s="153"/>
      <c r="M4890" s="153"/>
      <c r="N4890" s="153">
        <v>400</v>
      </c>
      <c r="O4890" s="155" t="s">
        <v>8742</v>
      </c>
      <c r="P4890" s="156" t="s">
        <v>60</v>
      </c>
      <c r="Q4890" s="157" t="s">
        <v>8211</v>
      </c>
      <c r="R4890" s="158"/>
      <c r="S4890" s="159"/>
      <c r="T4890" s="159" t="s">
        <v>6983</v>
      </c>
      <c r="U4890" s="159" t="s">
        <v>8212</v>
      </c>
      <c r="V4890" s="154">
        <v>46113</v>
      </c>
      <c r="W4890" s="154">
        <v>46150</v>
      </c>
      <c r="X4890" s="154"/>
      <c r="Y4890" s="160"/>
      <c r="Z4890" s="160"/>
      <c r="AA4890" s="153"/>
      <c r="AB4890" s="153"/>
      <c r="AC4890" s="182" t="e">
        <f t="shared" si="154"/>
        <v>#DIV/0!</v>
      </c>
      <c r="AD4890" s="153" t="e">
        <f t="shared" si="155"/>
        <v>#DIV/0!</v>
      </c>
      <c r="AE4890" s="207"/>
      <c r="AF4890" s="153"/>
      <c r="AG4890" s="159"/>
      <c r="AH4890" s="153"/>
      <c r="AI4890" s="161"/>
      <c r="AJ4890" s="153"/>
      <c r="AK4890" s="153"/>
      <c r="AL4890" s="207"/>
      <c r="AM4890" s="207"/>
      <c r="AN4890" s="207"/>
      <c r="AO4890" s="207"/>
      <c r="AP4890" s="147" t="s">
        <v>54</v>
      </c>
      <c r="AQ4890" s="147"/>
      <c r="AR4890" s="147"/>
      <c r="AS4890" s="209" t="s">
        <v>68</v>
      </c>
      <c r="AT4890" s="223" t="str">
        <f>MONTH(B4890)&amp;"/"&amp;YEAR(B4890)</f>
        <v>3/2026</v>
      </c>
      <c r="AU4890" s="223">
        <f>WEEKNUM(B4890)-WEEKNUM(EOMONTH(B4890,-1)+1)+1</f>
        <v>1</v>
      </c>
      <c r="AV4890" s="209" t="str">
        <f>MONTH(R4890)&amp;"/"&amp;YEAR(R4890)</f>
        <v>1/1900</v>
      </c>
      <c r="AW4890" s="209" t="e">
        <f>WEEKNUM(R4890)-WEEKNUM(EOMONTH(R4890,-1)+1)+1</f>
        <v>#NUM!</v>
      </c>
      <c r="AX4890" s="209">
        <f>IF(BB4890="S",IF(Q4890="1. Aceitou o programa",R4890-B4890,0),0)</f>
        <v>0</v>
      </c>
      <c r="AY4890" s="209">
        <f>IF(BB4890="S",IF(AND(S4890&lt;&gt;"",R4890&lt;&gt;""),S4890-R4890,0),0)</f>
        <v>0</v>
      </c>
      <c r="AZ4890" s="209">
        <f>IF(BB4890="S",IF(Q4890="1. Aceitou o programa",IF(OR(X4890="Não se Aplica",X4890=""),IF(OR(W4890="Não se Aplica",W4890=""),0,W4890-V4890),AVERAGE(X4890-W4890,W4890-V4890)),0),0)</f>
        <v>0</v>
      </c>
      <c r="BA4890" s="209">
        <f>IF(BB4890="S",IF(AND(Q4890="1. Aceitou o programa",AH4890="Realizada"),IFERROR(IF(AG4890="",0,AG4890-R4890),0),0),0)</f>
        <v>0</v>
      </c>
      <c r="BB4890" s="209" t="str">
        <f>_xlfn.XLOOKUP(U4890,'Lista Suspensa'!$AA$20:$AA$23,'Lista Suspensa'!$AB$20:$AB$23,"N/A")</f>
        <v>S</v>
      </c>
    </row>
    <row r="4891" spans="1:54" ht="12" customHeight="1">
      <c r="A4891" s="151" t="s">
        <v>54</v>
      </c>
      <c r="B4891" s="152">
        <v>46083</v>
      </c>
      <c r="C4891" s="153" t="s">
        <v>55</v>
      </c>
      <c r="D4891" s="153" t="s">
        <v>56</v>
      </c>
      <c r="E4891" s="244">
        <v>82603211</v>
      </c>
      <c r="F4891" s="144" t="s">
        <v>8743</v>
      </c>
      <c r="G4891" s="230"/>
      <c r="H4891" s="154">
        <v>27144</v>
      </c>
      <c r="I4891" s="153">
        <v>52</v>
      </c>
      <c r="J4891" s="148" t="s">
        <v>70</v>
      </c>
      <c r="K4891" s="153"/>
      <c r="L4891" s="153"/>
      <c r="M4891" s="153"/>
      <c r="N4891" s="153">
        <v>380</v>
      </c>
      <c r="O4891" s="155" t="s">
        <v>8744</v>
      </c>
      <c r="P4891" s="156" t="s">
        <v>89</v>
      </c>
      <c r="Q4891" s="157" t="s">
        <v>8211</v>
      </c>
      <c r="R4891" s="158"/>
      <c r="S4891" s="159"/>
      <c r="T4891" s="159" t="s">
        <v>6983</v>
      </c>
      <c r="U4891" s="159" t="s">
        <v>8212</v>
      </c>
      <c r="V4891" s="154">
        <v>46112</v>
      </c>
      <c r="W4891" s="154">
        <v>46150</v>
      </c>
      <c r="X4891" s="154"/>
      <c r="Y4891" s="160"/>
      <c r="Z4891" s="160"/>
      <c r="AA4891" s="153"/>
      <c r="AB4891" s="153"/>
      <c r="AC4891" s="182" t="e">
        <f t="shared" si="154"/>
        <v>#DIV/0!</v>
      </c>
      <c r="AD4891" s="153" t="e">
        <f t="shared" si="155"/>
        <v>#DIV/0!</v>
      </c>
      <c r="AE4891" s="207"/>
      <c r="AF4891" s="153"/>
      <c r="AG4891" s="159"/>
      <c r="AH4891" s="153"/>
      <c r="AI4891" s="161"/>
      <c r="AJ4891" s="153"/>
      <c r="AK4891" s="153"/>
      <c r="AL4891" s="207"/>
      <c r="AM4891" s="207"/>
      <c r="AN4891" s="207"/>
      <c r="AO4891" s="207"/>
      <c r="AP4891" s="147" t="s">
        <v>54</v>
      </c>
      <c r="AQ4891" s="147"/>
      <c r="AR4891" s="147"/>
      <c r="AS4891" s="209" t="s">
        <v>68</v>
      </c>
      <c r="AT4891" s="223" t="str">
        <f>MONTH(B4891)&amp;"/"&amp;YEAR(B4891)</f>
        <v>3/2026</v>
      </c>
      <c r="AU4891" s="223">
        <f>WEEKNUM(B4891)-WEEKNUM(EOMONTH(B4891,-1)+1)+1</f>
        <v>1</v>
      </c>
      <c r="AV4891" s="209" t="str">
        <f>MONTH(R4891)&amp;"/"&amp;YEAR(R4891)</f>
        <v>1/1900</v>
      </c>
      <c r="AW4891" s="209" t="e">
        <f>WEEKNUM(R4891)-WEEKNUM(EOMONTH(R4891,-1)+1)+1</f>
        <v>#NUM!</v>
      </c>
      <c r="AX4891" s="209">
        <f>IF(BB4891="S",IF(Q4891="1. Aceitou o programa",R4891-B4891,0),0)</f>
        <v>0</v>
      </c>
      <c r="AY4891" s="209">
        <f>IF(BB4891="S",IF(AND(S4891&lt;&gt;"",R4891&lt;&gt;""),S4891-R4891,0),0)</f>
        <v>0</v>
      </c>
      <c r="AZ4891" s="209">
        <f>IF(BB4891="S",IF(Q4891="1. Aceitou o programa",IF(OR(X4891="Não se Aplica",X4891=""),IF(OR(W4891="Não se Aplica",W4891=""),0,W4891-V4891),AVERAGE(X4891-W4891,W4891-V4891)),0),0)</f>
        <v>0</v>
      </c>
      <c r="BA4891" s="209">
        <f>IF(BB4891="S",IF(AND(Q4891="1. Aceitou o programa",AH4891="Realizada"),IFERROR(IF(AG4891="",0,AG4891-R4891),0),0),0)</f>
        <v>0</v>
      </c>
      <c r="BB4891" s="209" t="str">
        <f>_xlfn.XLOOKUP(U4891,'Lista Suspensa'!$AA$20:$AA$23,'Lista Suspensa'!$AB$20:$AB$23,"N/A")</f>
        <v>S</v>
      </c>
    </row>
    <row r="4892" spans="1:54" ht="12" customHeight="1">
      <c r="A4892" s="151" t="s">
        <v>54</v>
      </c>
      <c r="B4892" s="152">
        <v>46083</v>
      </c>
      <c r="C4892" s="153" t="s">
        <v>55</v>
      </c>
      <c r="D4892" s="153" t="s">
        <v>56</v>
      </c>
      <c r="E4892" s="244">
        <v>76205459</v>
      </c>
      <c r="F4892" s="144" t="s">
        <v>8745</v>
      </c>
      <c r="G4892" s="230"/>
      <c r="H4892" s="154">
        <v>27163</v>
      </c>
      <c r="I4892" s="153">
        <v>52</v>
      </c>
      <c r="J4892" s="148" t="s">
        <v>70</v>
      </c>
      <c r="K4892" s="153"/>
      <c r="L4892" s="153"/>
      <c r="M4892" s="153"/>
      <c r="N4892" s="153">
        <v>50</v>
      </c>
      <c r="O4892" s="155" t="s">
        <v>8746</v>
      </c>
      <c r="P4892" s="156" t="s">
        <v>60</v>
      </c>
      <c r="Q4892" s="157" t="s">
        <v>8211</v>
      </c>
      <c r="R4892" s="158"/>
      <c r="S4892" s="159"/>
      <c r="T4892" s="159" t="s">
        <v>6983</v>
      </c>
      <c r="U4892" s="159" t="s">
        <v>8212</v>
      </c>
      <c r="V4892" s="154">
        <v>46113</v>
      </c>
      <c r="W4892" s="154">
        <v>46150</v>
      </c>
      <c r="X4892" s="154"/>
      <c r="Y4892" s="160"/>
      <c r="Z4892" s="160"/>
      <c r="AA4892" s="153"/>
      <c r="AB4892" s="153"/>
      <c r="AC4892" s="182" t="e">
        <f t="shared" si="154"/>
        <v>#DIV/0!</v>
      </c>
      <c r="AD4892" s="153" t="e">
        <f t="shared" si="155"/>
        <v>#DIV/0!</v>
      </c>
      <c r="AE4892" s="207"/>
      <c r="AF4892" s="153"/>
      <c r="AG4892" s="159"/>
      <c r="AH4892" s="153"/>
      <c r="AI4892" s="161"/>
      <c r="AJ4892" s="153"/>
      <c r="AK4892" s="153"/>
      <c r="AL4892" s="207"/>
      <c r="AM4892" s="207"/>
      <c r="AN4892" s="207"/>
      <c r="AO4892" s="207"/>
      <c r="AP4892" s="147" t="s">
        <v>54</v>
      </c>
      <c r="AQ4892" s="147"/>
      <c r="AR4892" s="147"/>
      <c r="AS4892" s="209" t="s">
        <v>68</v>
      </c>
      <c r="AT4892" s="223" t="str">
        <f>MONTH(B4892)&amp;"/"&amp;YEAR(B4892)</f>
        <v>3/2026</v>
      </c>
      <c r="AU4892" s="223">
        <f>WEEKNUM(B4892)-WEEKNUM(EOMONTH(B4892,-1)+1)+1</f>
        <v>1</v>
      </c>
      <c r="AV4892" s="209" t="str">
        <f>MONTH(R4892)&amp;"/"&amp;YEAR(R4892)</f>
        <v>1/1900</v>
      </c>
      <c r="AW4892" s="209" t="e">
        <f>WEEKNUM(R4892)-WEEKNUM(EOMONTH(R4892,-1)+1)+1</f>
        <v>#NUM!</v>
      </c>
      <c r="AX4892" s="209">
        <f>IF(BB4892="S",IF(Q4892="1. Aceitou o programa",R4892-B4892,0),0)</f>
        <v>0</v>
      </c>
      <c r="AY4892" s="209">
        <f>IF(BB4892="S",IF(AND(S4892&lt;&gt;"",R4892&lt;&gt;""),S4892-R4892,0),0)</f>
        <v>0</v>
      </c>
      <c r="AZ4892" s="209">
        <f>IF(BB4892="S",IF(Q4892="1. Aceitou o programa",IF(OR(X4892="Não se Aplica",X4892=""),IF(OR(W4892="Não se Aplica",W4892=""),0,W4892-V4892),AVERAGE(X4892-W4892,W4892-V4892)),0),0)</f>
        <v>0</v>
      </c>
      <c r="BA4892" s="209">
        <f>IF(BB4892="S",IF(AND(Q4892="1. Aceitou o programa",AH4892="Realizada"),IFERROR(IF(AG4892="",0,AG4892-R4892),0),0),0)</f>
        <v>0</v>
      </c>
      <c r="BB4892" s="209" t="str">
        <f>_xlfn.XLOOKUP(U4892,'Lista Suspensa'!$AA$20:$AA$23,'Lista Suspensa'!$AB$20:$AB$23,"N/A")</f>
        <v>S</v>
      </c>
    </row>
    <row r="4893" spans="1:54" ht="12" customHeight="1">
      <c r="A4893" s="151" t="s">
        <v>54</v>
      </c>
      <c r="B4893" s="152">
        <v>46083</v>
      </c>
      <c r="C4893" s="153" t="s">
        <v>55</v>
      </c>
      <c r="D4893" s="153" t="s">
        <v>56</v>
      </c>
      <c r="E4893" s="244">
        <v>72120244</v>
      </c>
      <c r="F4893" s="144" t="s">
        <v>8747</v>
      </c>
      <c r="G4893" s="230"/>
      <c r="H4893" s="154">
        <v>27180</v>
      </c>
      <c r="I4893" s="153">
        <v>51</v>
      </c>
      <c r="J4893" s="148" t="s">
        <v>58</v>
      </c>
      <c r="K4893" s="153"/>
      <c r="L4893" s="153"/>
      <c r="M4893" s="153"/>
      <c r="N4893" s="153">
        <v>700</v>
      </c>
      <c r="O4893" s="155" t="s">
        <v>8748</v>
      </c>
      <c r="P4893" s="156" t="s">
        <v>60</v>
      </c>
      <c r="Q4893" s="157" t="s">
        <v>8211</v>
      </c>
      <c r="R4893" s="158"/>
      <c r="S4893" s="159"/>
      <c r="T4893" s="159" t="s">
        <v>6983</v>
      </c>
      <c r="U4893" s="159" t="s">
        <v>8212</v>
      </c>
      <c r="V4893" s="154">
        <v>46113</v>
      </c>
      <c r="W4893" s="154">
        <v>46150</v>
      </c>
      <c r="X4893" s="154"/>
      <c r="Y4893" s="160"/>
      <c r="Z4893" s="160"/>
      <c r="AA4893" s="153"/>
      <c r="AB4893" s="153"/>
      <c r="AC4893" s="182" t="e">
        <f t="shared" si="154"/>
        <v>#DIV/0!</v>
      </c>
      <c r="AD4893" s="153" t="e">
        <f t="shared" si="155"/>
        <v>#DIV/0!</v>
      </c>
      <c r="AE4893" s="207"/>
      <c r="AF4893" s="153"/>
      <c r="AG4893" s="159"/>
      <c r="AH4893" s="153"/>
      <c r="AI4893" s="161"/>
      <c r="AJ4893" s="153"/>
      <c r="AK4893" s="153"/>
      <c r="AL4893" s="207"/>
      <c r="AM4893" s="207"/>
      <c r="AN4893" s="207"/>
      <c r="AO4893" s="207"/>
      <c r="AP4893" s="147" t="s">
        <v>54</v>
      </c>
      <c r="AQ4893" s="147"/>
      <c r="AR4893" s="147"/>
      <c r="AS4893" s="209" t="s">
        <v>68</v>
      </c>
      <c r="AT4893" s="223" t="str">
        <f>MONTH(B4893)&amp;"/"&amp;YEAR(B4893)</f>
        <v>3/2026</v>
      </c>
      <c r="AU4893" s="223">
        <f>WEEKNUM(B4893)-WEEKNUM(EOMONTH(B4893,-1)+1)+1</f>
        <v>1</v>
      </c>
      <c r="AV4893" s="209" t="str">
        <f>MONTH(R4893)&amp;"/"&amp;YEAR(R4893)</f>
        <v>1/1900</v>
      </c>
      <c r="AW4893" s="209" t="e">
        <f>WEEKNUM(R4893)-WEEKNUM(EOMONTH(R4893,-1)+1)+1</f>
        <v>#NUM!</v>
      </c>
      <c r="AX4893" s="209">
        <f>IF(BB4893="S",IF(Q4893="1. Aceitou o programa",R4893-B4893,0),0)</f>
        <v>0</v>
      </c>
      <c r="AY4893" s="209">
        <f>IF(BB4893="S",IF(AND(S4893&lt;&gt;"",R4893&lt;&gt;""),S4893-R4893,0),0)</f>
        <v>0</v>
      </c>
      <c r="AZ4893" s="209">
        <f>IF(BB4893="S",IF(Q4893="1. Aceitou o programa",IF(OR(X4893="Não se Aplica",X4893=""),IF(OR(W4893="Não se Aplica",W4893=""),0,W4893-V4893),AVERAGE(X4893-W4893,W4893-V4893)),0),0)</f>
        <v>0</v>
      </c>
      <c r="BA4893" s="209">
        <f>IF(BB4893="S",IF(AND(Q4893="1. Aceitou o programa",AH4893="Realizada"),IFERROR(IF(AG4893="",0,AG4893-R4893),0),0),0)</f>
        <v>0</v>
      </c>
      <c r="BB4893" s="209" t="str">
        <f>_xlfn.XLOOKUP(U4893,'Lista Suspensa'!$AA$20:$AA$23,'Lista Suspensa'!$AB$20:$AB$23,"N/A")</f>
        <v>S</v>
      </c>
    </row>
    <row r="4894" spans="1:54" ht="12" customHeight="1">
      <c r="A4894" s="151" t="s">
        <v>54</v>
      </c>
      <c r="B4894" s="152">
        <v>46083</v>
      </c>
      <c r="C4894" s="153" t="s">
        <v>55</v>
      </c>
      <c r="D4894" s="153" t="s">
        <v>56</v>
      </c>
      <c r="E4894" s="244">
        <v>72290244</v>
      </c>
      <c r="F4894" s="144" t="s">
        <v>8749</v>
      </c>
      <c r="G4894" s="230"/>
      <c r="H4894" s="154">
        <v>27231</v>
      </c>
      <c r="I4894" s="153">
        <v>51</v>
      </c>
      <c r="J4894" s="148" t="s">
        <v>70</v>
      </c>
      <c r="K4894" s="153"/>
      <c r="L4894" s="153"/>
      <c r="M4894" s="153"/>
      <c r="N4894" s="153">
        <v>400</v>
      </c>
      <c r="O4894" s="155" t="s">
        <v>8750</v>
      </c>
      <c r="P4894" s="156" t="s">
        <v>60</v>
      </c>
      <c r="Q4894" s="157" t="s">
        <v>8211</v>
      </c>
      <c r="R4894" s="158"/>
      <c r="S4894" s="159"/>
      <c r="T4894" s="159" t="s">
        <v>6983</v>
      </c>
      <c r="U4894" s="159" t="s">
        <v>8212</v>
      </c>
      <c r="V4894" s="154">
        <v>46113</v>
      </c>
      <c r="W4894" s="154">
        <v>46150</v>
      </c>
      <c r="X4894" s="154"/>
      <c r="Y4894" s="160"/>
      <c r="Z4894" s="160"/>
      <c r="AA4894" s="153"/>
      <c r="AB4894" s="153"/>
      <c r="AC4894" s="182" t="e">
        <f t="shared" si="154"/>
        <v>#DIV/0!</v>
      </c>
      <c r="AD4894" s="153" t="e">
        <f t="shared" si="155"/>
        <v>#DIV/0!</v>
      </c>
      <c r="AE4894" s="207"/>
      <c r="AF4894" s="153"/>
      <c r="AG4894" s="159"/>
      <c r="AH4894" s="153"/>
      <c r="AI4894" s="161"/>
      <c r="AJ4894" s="153"/>
      <c r="AK4894" s="153"/>
      <c r="AL4894" s="207"/>
      <c r="AM4894" s="207"/>
      <c r="AN4894" s="207"/>
      <c r="AO4894" s="207"/>
      <c r="AP4894" s="147" t="s">
        <v>54</v>
      </c>
      <c r="AQ4894" s="147"/>
      <c r="AR4894" s="147"/>
      <c r="AS4894" s="209" t="s">
        <v>68</v>
      </c>
      <c r="AT4894" s="223" t="str">
        <f>MONTH(B4894)&amp;"/"&amp;YEAR(B4894)</f>
        <v>3/2026</v>
      </c>
      <c r="AU4894" s="223">
        <f>WEEKNUM(B4894)-WEEKNUM(EOMONTH(B4894,-1)+1)+1</f>
        <v>1</v>
      </c>
      <c r="AV4894" s="209" t="str">
        <f>MONTH(R4894)&amp;"/"&amp;YEAR(R4894)</f>
        <v>1/1900</v>
      </c>
      <c r="AW4894" s="209" t="e">
        <f>WEEKNUM(R4894)-WEEKNUM(EOMONTH(R4894,-1)+1)+1</f>
        <v>#NUM!</v>
      </c>
      <c r="AX4894" s="209">
        <f>IF(BB4894="S",IF(Q4894="1. Aceitou o programa",R4894-B4894,0),0)</f>
        <v>0</v>
      </c>
      <c r="AY4894" s="209">
        <f>IF(BB4894="S",IF(AND(S4894&lt;&gt;"",R4894&lt;&gt;""),S4894-R4894,0),0)</f>
        <v>0</v>
      </c>
      <c r="AZ4894" s="209">
        <f>IF(BB4894="S",IF(Q4894="1. Aceitou o programa",IF(OR(X4894="Não se Aplica",X4894=""),IF(OR(W4894="Não se Aplica",W4894=""),0,W4894-V4894),AVERAGE(X4894-W4894,W4894-V4894)),0),0)</f>
        <v>0</v>
      </c>
      <c r="BA4894" s="209">
        <f>IF(BB4894="S",IF(AND(Q4894="1. Aceitou o programa",AH4894="Realizada"),IFERROR(IF(AG4894="",0,AG4894-R4894),0),0),0)</f>
        <v>0</v>
      </c>
      <c r="BB4894" s="209" t="str">
        <f>_xlfn.XLOOKUP(U4894,'Lista Suspensa'!$AA$20:$AA$23,'Lista Suspensa'!$AB$20:$AB$23,"N/A")</f>
        <v>S</v>
      </c>
    </row>
    <row r="4895" spans="1:54" ht="12" customHeight="1">
      <c r="A4895" s="151" t="s">
        <v>54</v>
      </c>
      <c r="B4895" s="152">
        <v>46083</v>
      </c>
      <c r="C4895" s="153" t="s">
        <v>55</v>
      </c>
      <c r="D4895" s="153" t="s">
        <v>56</v>
      </c>
      <c r="E4895" s="244">
        <v>74581107</v>
      </c>
      <c r="F4895" s="144" t="s">
        <v>8751</v>
      </c>
      <c r="G4895" s="230"/>
      <c r="H4895" s="154">
        <v>27319</v>
      </c>
      <c r="I4895" s="153">
        <v>51</v>
      </c>
      <c r="J4895" s="148" t="s">
        <v>58</v>
      </c>
      <c r="K4895" s="153"/>
      <c r="L4895" s="153"/>
      <c r="M4895" s="153"/>
      <c r="N4895" s="153">
        <v>50</v>
      </c>
      <c r="O4895" s="155" t="s">
        <v>8752</v>
      </c>
      <c r="P4895" s="156" t="s">
        <v>60</v>
      </c>
      <c r="Q4895" s="157" t="s">
        <v>8211</v>
      </c>
      <c r="R4895" s="158"/>
      <c r="S4895" s="159"/>
      <c r="T4895" s="159" t="s">
        <v>6983</v>
      </c>
      <c r="U4895" s="159" t="s">
        <v>8212</v>
      </c>
      <c r="V4895" s="154">
        <v>46113</v>
      </c>
      <c r="W4895" s="154">
        <v>46150</v>
      </c>
      <c r="X4895" s="154"/>
      <c r="Y4895" s="160"/>
      <c r="Z4895" s="160"/>
      <c r="AA4895" s="153"/>
      <c r="AB4895" s="153"/>
      <c r="AC4895" s="182" t="e">
        <f t="shared" si="154"/>
        <v>#DIV/0!</v>
      </c>
      <c r="AD4895" s="153" t="e">
        <f t="shared" si="155"/>
        <v>#DIV/0!</v>
      </c>
      <c r="AE4895" s="207"/>
      <c r="AF4895" s="153"/>
      <c r="AG4895" s="159"/>
      <c r="AH4895" s="153"/>
      <c r="AI4895" s="161"/>
      <c r="AJ4895" s="153"/>
      <c r="AK4895" s="153"/>
      <c r="AL4895" s="207"/>
      <c r="AM4895" s="207"/>
      <c r="AN4895" s="207"/>
      <c r="AO4895" s="207"/>
      <c r="AP4895" s="147" t="s">
        <v>54</v>
      </c>
      <c r="AQ4895" s="147"/>
      <c r="AR4895" s="147"/>
      <c r="AS4895" s="209" t="s">
        <v>68</v>
      </c>
      <c r="AT4895" s="223" t="str">
        <f>MONTH(B4895)&amp;"/"&amp;YEAR(B4895)</f>
        <v>3/2026</v>
      </c>
      <c r="AU4895" s="223">
        <f>WEEKNUM(B4895)-WEEKNUM(EOMONTH(B4895,-1)+1)+1</f>
        <v>1</v>
      </c>
      <c r="AV4895" s="209" t="str">
        <f>MONTH(R4895)&amp;"/"&amp;YEAR(R4895)</f>
        <v>1/1900</v>
      </c>
      <c r="AW4895" s="209" t="e">
        <f>WEEKNUM(R4895)-WEEKNUM(EOMONTH(R4895,-1)+1)+1</f>
        <v>#NUM!</v>
      </c>
      <c r="AX4895" s="209">
        <f>IF(BB4895="S",IF(Q4895="1. Aceitou o programa",R4895-B4895,0),0)</f>
        <v>0</v>
      </c>
      <c r="AY4895" s="209">
        <f>IF(BB4895="S",IF(AND(S4895&lt;&gt;"",R4895&lt;&gt;""),S4895-R4895,0),0)</f>
        <v>0</v>
      </c>
      <c r="AZ4895" s="209">
        <f>IF(BB4895="S",IF(Q4895="1. Aceitou o programa",IF(OR(X4895="Não se Aplica",X4895=""),IF(OR(W4895="Não se Aplica",W4895=""),0,W4895-V4895),AVERAGE(X4895-W4895,W4895-V4895)),0),0)</f>
        <v>0</v>
      </c>
      <c r="BA4895" s="209">
        <f>IF(BB4895="S",IF(AND(Q4895="1. Aceitou o programa",AH4895="Realizada"),IFERROR(IF(AG4895="",0,AG4895-R4895),0),0),0)</f>
        <v>0</v>
      </c>
      <c r="BB4895" s="209" t="str">
        <f>_xlfn.XLOOKUP(U4895,'Lista Suspensa'!$AA$20:$AA$23,'Lista Suspensa'!$AB$20:$AB$23,"N/A")</f>
        <v>S</v>
      </c>
    </row>
    <row r="4896" spans="1:54" ht="12" customHeight="1">
      <c r="A4896" s="151" t="s">
        <v>54</v>
      </c>
      <c r="B4896" s="152">
        <v>46083</v>
      </c>
      <c r="C4896" s="153" t="s">
        <v>55</v>
      </c>
      <c r="D4896" s="153" t="s">
        <v>56</v>
      </c>
      <c r="E4896" s="244">
        <v>82152344</v>
      </c>
      <c r="F4896" s="144" t="s">
        <v>8753</v>
      </c>
      <c r="G4896" s="230"/>
      <c r="H4896" s="154">
        <v>27325</v>
      </c>
      <c r="I4896" s="153">
        <v>51</v>
      </c>
      <c r="J4896" s="148" t="s">
        <v>70</v>
      </c>
      <c r="K4896" s="153"/>
      <c r="L4896" s="153"/>
      <c r="M4896" s="153"/>
      <c r="N4896" s="153">
        <v>60</v>
      </c>
      <c r="O4896" s="155" t="s">
        <v>8754</v>
      </c>
      <c r="P4896" s="156" t="s">
        <v>2026</v>
      </c>
      <c r="Q4896" s="157" t="s">
        <v>8211</v>
      </c>
      <c r="R4896" s="158"/>
      <c r="S4896" s="159"/>
      <c r="T4896" s="159" t="s">
        <v>6983</v>
      </c>
      <c r="U4896" s="159" t="s">
        <v>8212</v>
      </c>
      <c r="V4896" s="154">
        <v>46112</v>
      </c>
      <c r="W4896" s="154">
        <v>46150</v>
      </c>
      <c r="X4896" s="154"/>
      <c r="Y4896" s="160"/>
      <c r="Z4896" s="160"/>
      <c r="AA4896" s="153"/>
      <c r="AB4896" s="153"/>
      <c r="AC4896" s="182" t="e">
        <f t="shared" si="154"/>
        <v>#DIV/0!</v>
      </c>
      <c r="AD4896" s="153" t="e">
        <f t="shared" si="155"/>
        <v>#DIV/0!</v>
      </c>
      <c r="AE4896" s="207"/>
      <c r="AF4896" s="153"/>
      <c r="AG4896" s="159"/>
      <c r="AH4896" s="153"/>
      <c r="AI4896" s="161"/>
      <c r="AJ4896" s="153"/>
      <c r="AK4896" s="153"/>
      <c r="AL4896" s="207"/>
      <c r="AM4896" s="207"/>
      <c r="AN4896" s="207"/>
      <c r="AO4896" s="207"/>
      <c r="AP4896" s="147" t="s">
        <v>54</v>
      </c>
      <c r="AQ4896" s="147"/>
      <c r="AR4896" s="147"/>
      <c r="AS4896" s="209" t="s">
        <v>68</v>
      </c>
      <c r="AT4896" s="223" t="str">
        <f>MONTH(B4896)&amp;"/"&amp;YEAR(B4896)</f>
        <v>3/2026</v>
      </c>
      <c r="AU4896" s="223">
        <f>WEEKNUM(B4896)-WEEKNUM(EOMONTH(B4896,-1)+1)+1</f>
        <v>1</v>
      </c>
      <c r="AV4896" s="209" t="str">
        <f>MONTH(R4896)&amp;"/"&amp;YEAR(R4896)</f>
        <v>1/1900</v>
      </c>
      <c r="AW4896" s="209" t="e">
        <f>WEEKNUM(R4896)-WEEKNUM(EOMONTH(R4896,-1)+1)+1</f>
        <v>#NUM!</v>
      </c>
      <c r="AX4896" s="209">
        <f>IF(BB4896="S",IF(Q4896="1. Aceitou o programa",R4896-B4896,0),0)</f>
        <v>0</v>
      </c>
      <c r="AY4896" s="209">
        <f>IF(BB4896="S",IF(AND(S4896&lt;&gt;"",R4896&lt;&gt;""),S4896-R4896,0),0)</f>
        <v>0</v>
      </c>
      <c r="AZ4896" s="209">
        <f>IF(BB4896="S",IF(Q4896="1. Aceitou o programa",IF(OR(X4896="Não se Aplica",X4896=""),IF(OR(W4896="Não se Aplica",W4896=""),0,W4896-V4896),AVERAGE(X4896-W4896,W4896-V4896)),0),0)</f>
        <v>0</v>
      </c>
      <c r="BA4896" s="209">
        <f>IF(BB4896="S",IF(AND(Q4896="1. Aceitou o programa",AH4896="Realizada"),IFERROR(IF(AG4896="",0,AG4896-R4896),0),0),0)</f>
        <v>0</v>
      </c>
      <c r="BB4896" s="209" t="str">
        <f>_xlfn.XLOOKUP(U4896,'Lista Suspensa'!$AA$20:$AA$23,'Lista Suspensa'!$AB$20:$AB$23,"N/A")</f>
        <v>S</v>
      </c>
    </row>
    <row r="4897" spans="1:54" ht="12" customHeight="1">
      <c r="A4897" s="151" t="s">
        <v>54</v>
      </c>
      <c r="B4897" s="152">
        <v>46083</v>
      </c>
      <c r="C4897" s="153" t="s">
        <v>55</v>
      </c>
      <c r="D4897" s="153" t="s">
        <v>56</v>
      </c>
      <c r="E4897" s="244">
        <v>78126617</v>
      </c>
      <c r="F4897" s="144" t="s">
        <v>8755</v>
      </c>
      <c r="G4897" s="230"/>
      <c r="H4897" s="154">
        <v>27343</v>
      </c>
      <c r="I4897" s="153">
        <v>51</v>
      </c>
      <c r="J4897" s="148" t="s">
        <v>70</v>
      </c>
      <c r="K4897" s="153"/>
      <c r="L4897" s="153"/>
      <c r="M4897" s="153"/>
      <c r="N4897" s="153">
        <v>60</v>
      </c>
      <c r="O4897" s="155" t="s">
        <v>8756</v>
      </c>
      <c r="P4897" s="156" t="s">
        <v>2026</v>
      </c>
      <c r="Q4897" s="157" t="s">
        <v>8211</v>
      </c>
      <c r="R4897" s="158"/>
      <c r="S4897" s="159"/>
      <c r="T4897" s="159" t="s">
        <v>6983</v>
      </c>
      <c r="U4897" s="159" t="s">
        <v>8212</v>
      </c>
      <c r="V4897" s="154">
        <v>46112</v>
      </c>
      <c r="W4897" s="154">
        <v>46150</v>
      </c>
      <c r="X4897" s="154"/>
      <c r="Y4897" s="160"/>
      <c r="Z4897" s="160"/>
      <c r="AA4897" s="153"/>
      <c r="AB4897" s="153"/>
      <c r="AC4897" s="182" t="e">
        <f t="shared" si="154"/>
        <v>#DIV/0!</v>
      </c>
      <c r="AD4897" s="153" t="e">
        <f t="shared" si="155"/>
        <v>#DIV/0!</v>
      </c>
      <c r="AE4897" s="207"/>
      <c r="AF4897" s="153"/>
      <c r="AG4897" s="159"/>
      <c r="AH4897" s="153"/>
      <c r="AI4897" s="161"/>
      <c r="AJ4897" s="153"/>
      <c r="AK4897" s="153"/>
      <c r="AL4897" s="207"/>
      <c r="AM4897" s="207"/>
      <c r="AN4897" s="207"/>
      <c r="AO4897" s="207"/>
      <c r="AP4897" s="147" t="s">
        <v>54</v>
      </c>
      <c r="AQ4897" s="147"/>
      <c r="AR4897" s="147"/>
      <c r="AS4897" s="209" t="s">
        <v>68</v>
      </c>
      <c r="AT4897" s="223" t="str">
        <f>MONTH(B4897)&amp;"/"&amp;YEAR(B4897)</f>
        <v>3/2026</v>
      </c>
      <c r="AU4897" s="223">
        <f>WEEKNUM(B4897)-WEEKNUM(EOMONTH(B4897,-1)+1)+1</f>
        <v>1</v>
      </c>
      <c r="AV4897" s="209" t="str">
        <f>MONTH(R4897)&amp;"/"&amp;YEAR(R4897)</f>
        <v>1/1900</v>
      </c>
      <c r="AW4897" s="209" t="e">
        <f>WEEKNUM(R4897)-WEEKNUM(EOMONTH(R4897,-1)+1)+1</f>
        <v>#NUM!</v>
      </c>
      <c r="AX4897" s="209">
        <f>IF(BB4897="S",IF(Q4897="1. Aceitou o programa",R4897-B4897,0),0)</f>
        <v>0</v>
      </c>
      <c r="AY4897" s="209">
        <f>IF(BB4897="S",IF(AND(S4897&lt;&gt;"",R4897&lt;&gt;""),S4897-R4897,0),0)</f>
        <v>0</v>
      </c>
      <c r="AZ4897" s="209">
        <f>IF(BB4897="S",IF(Q4897="1. Aceitou o programa",IF(OR(X4897="Não se Aplica",X4897=""),IF(OR(W4897="Não se Aplica",W4897=""),0,W4897-V4897),AVERAGE(X4897-W4897,W4897-V4897)),0),0)</f>
        <v>0</v>
      </c>
      <c r="BA4897" s="209">
        <f>IF(BB4897="S",IF(AND(Q4897="1. Aceitou o programa",AH4897="Realizada"),IFERROR(IF(AG4897="",0,AG4897-R4897),0),0),0)</f>
        <v>0</v>
      </c>
      <c r="BB4897" s="209" t="str">
        <f>_xlfn.XLOOKUP(U4897,'Lista Suspensa'!$AA$20:$AA$23,'Lista Suspensa'!$AB$20:$AB$23,"N/A")</f>
        <v>S</v>
      </c>
    </row>
    <row r="4898" spans="1:54" ht="12" customHeight="1">
      <c r="A4898" s="151" t="s">
        <v>54</v>
      </c>
      <c r="B4898" s="152">
        <v>46083</v>
      </c>
      <c r="C4898" s="153" t="s">
        <v>55</v>
      </c>
      <c r="D4898" s="153" t="s">
        <v>56</v>
      </c>
      <c r="E4898" s="244">
        <v>81278988</v>
      </c>
      <c r="F4898" s="144" t="s">
        <v>8757</v>
      </c>
      <c r="G4898" s="230"/>
      <c r="H4898" s="154">
        <v>27383</v>
      </c>
      <c r="I4898" s="153">
        <v>51</v>
      </c>
      <c r="J4898" s="148" t="s">
        <v>70</v>
      </c>
      <c r="K4898" s="153"/>
      <c r="L4898" s="153"/>
      <c r="M4898" s="153"/>
      <c r="N4898" s="153">
        <v>60</v>
      </c>
      <c r="O4898" s="155" t="s">
        <v>8758</v>
      </c>
      <c r="P4898" s="156" t="s">
        <v>60</v>
      </c>
      <c r="Q4898" s="157" t="s">
        <v>8211</v>
      </c>
      <c r="R4898" s="158"/>
      <c r="S4898" s="159"/>
      <c r="T4898" s="159" t="s">
        <v>6983</v>
      </c>
      <c r="U4898" s="159" t="s">
        <v>8212</v>
      </c>
      <c r="V4898" s="154">
        <v>46114</v>
      </c>
      <c r="W4898" s="154">
        <v>46150</v>
      </c>
      <c r="X4898" s="154"/>
      <c r="Y4898" s="160"/>
      <c r="Z4898" s="160"/>
      <c r="AA4898" s="153"/>
      <c r="AB4898" s="153"/>
      <c r="AC4898" s="182" t="e">
        <f t="shared" si="154"/>
        <v>#DIV/0!</v>
      </c>
      <c r="AD4898" s="153" t="e">
        <f t="shared" si="155"/>
        <v>#DIV/0!</v>
      </c>
      <c r="AE4898" s="207"/>
      <c r="AF4898" s="153"/>
      <c r="AG4898" s="159"/>
      <c r="AH4898" s="153"/>
      <c r="AI4898" s="161"/>
      <c r="AJ4898" s="153"/>
      <c r="AK4898" s="153"/>
      <c r="AL4898" s="207"/>
      <c r="AM4898" s="207"/>
      <c r="AN4898" s="207"/>
      <c r="AO4898" s="207"/>
      <c r="AP4898" s="147" t="s">
        <v>54</v>
      </c>
      <c r="AQ4898" s="147"/>
      <c r="AR4898" s="147"/>
      <c r="AS4898" s="209" t="s">
        <v>68</v>
      </c>
      <c r="AT4898" s="223" t="str">
        <f>MONTH(B4898)&amp;"/"&amp;YEAR(B4898)</f>
        <v>3/2026</v>
      </c>
      <c r="AU4898" s="223">
        <f>WEEKNUM(B4898)-WEEKNUM(EOMONTH(B4898,-1)+1)+1</f>
        <v>1</v>
      </c>
      <c r="AV4898" s="209" t="str">
        <f>MONTH(R4898)&amp;"/"&amp;YEAR(R4898)</f>
        <v>1/1900</v>
      </c>
      <c r="AW4898" s="209" t="e">
        <f>WEEKNUM(R4898)-WEEKNUM(EOMONTH(R4898,-1)+1)+1</f>
        <v>#NUM!</v>
      </c>
      <c r="AX4898" s="209">
        <f>IF(BB4898="S",IF(Q4898="1. Aceitou o programa",R4898-B4898,0),0)</f>
        <v>0</v>
      </c>
      <c r="AY4898" s="209">
        <f>IF(BB4898="S",IF(AND(S4898&lt;&gt;"",R4898&lt;&gt;""),S4898-R4898,0),0)</f>
        <v>0</v>
      </c>
      <c r="AZ4898" s="209">
        <f>IF(BB4898="S",IF(Q4898="1. Aceitou o programa",IF(OR(X4898="Não se Aplica",X4898=""),IF(OR(W4898="Não se Aplica",W4898=""),0,W4898-V4898),AVERAGE(X4898-W4898,W4898-V4898)),0),0)</f>
        <v>0</v>
      </c>
      <c r="BA4898" s="209">
        <f>IF(BB4898="S",IF(AND(Q4898="1. Aceitou o programa",AH4898="Realizada"),IFERROR(IF(AG4898="",0,AG4898-R4898),0),0),0)</f>
        <v>0</v>
      </c>
      <c r="BB4898" s="209" t="str">
        <f>_xlfn.XLOOKUP(U4898,'Lista Suspensa'!$AA$20:$AA$23,'Lista Suspensa'!$AB$20:$AB$23,"N/A")</f>
        <v>S</v>
      </c>
    </row>
    <row r="4899" spans="1:54" ht="12" customHeight="1">
      <c r="A4899" s="151" t="s">
        <v>54</v>
      </c>
      <c r="B4899" s="152">
        <v>46083</v>
      </c>
      <c r="C4899" s="153" t="s">
        <v>55</v>
      </c>
      <c r="D4899" s="153" t="s">
        <v>56</v>
      </c>
      <c r="E4899" s="244">
        <v>81831731</v>
      </c>
      <c r="F4899" s="144" t="s">
        <v>8759</v>
      </c>
      <c r="G4899" s="230"/>
      <c r="H4899" s="154">
        <v>27394</v>
      </c>
      <c r="I4899" s="153">
        <v>51</v>
      </c>
      <c r="J4899" s="148" t="s">
        <v>70</v>
      </c>
      <c r="K4899" s="153"/>
      <c r="L4899" s="153"/>
      <c r="M4899" s="153"/>
      <c r="N4899" s="153">
        <v>60</v>
      </c>
      <c r="O4899" s="155" t="s">
        <v>8760</v>
      </c>
      <c r="P4899" s="156" t="s">
        <v>60</v>
      </c>
      <c r="Q4899" s="157" t="s">
        <v>8211</v>
      </c>
      <c r="R4899" s="158"/>
      <c r="S4899" s="159"/>
      <c r="T4899" s="159" t="s">
        <v>6983</v>
      </c>
      <c r="U4899" s="159" t="s">
        <v>8212</v>
      </c>
      <c r="V4899" s="154">
        <v>46114</v>
      </c>
      <c r="W4899" s="154">
        <v>46150</v>
      </c>
      <c r="X4899" s="154"/>
      <c r="Y4899" s="160"/>
      <c r="Z4899" s="160"/>
      <c r="AA4899" s="153"/>
      <c r="AB4899" s="153"/>
      <c r="AC4899" s="182" t="e">
        <f t="shared" si="154"/>
        <v>#DIV/0!</v>
      </c>
      <c r="AD4899" s="153" t="e">
        <f t="shared" si="155"/>
        <v>#DIV/0!</v>
      </c>
      <c r="AE4899" s="207"/>
      <c r="AF4899" s="153"/>
      <c r="AG4899" s="159"/>
      <c r="AH4899" s="153"/>
      <c r="AI4899" s="161"/>
      <c r="AJ4899" s="153"/>
      <c r="AK4899" s="153"/>
      <c r="AL4899" s="207"/>
      <c r="AM4899" s="207"/>
      <c r="AN4899" s="207"/>
      <c r="AO4899" s="207"/>
      <c r="AP4899" s="147" t="s">
        <v>54</v>
      </c>
      <c r="AQ4899" s="147"/>
      <c r="AR4899" s="147"/>
      <c r="AS4899" s="209" t="s">
        <v>68</v>
      </c>
      <c r="AT4899" s="223" t="str">
        <f>MONTH(B4899)&amp;"/"&amp;YEAR(B4899)</f>
        <v>3/2026</v>
      </c>
      <c r="AU4899" s="223">
        <f>WEEKNUM(B4899)-WEEKNUM(EOMONTH(B4899,-1)+1)+1</f>
        <v>1</v>
      </c>
      <c r="AV4899" s="209" t="str">
        <f>MONTH(R4899)&amp;"/"&amp;YEAR(R4899)</f>
        <v>1/1900</v>
      </c>
      <c r="AW4899" s="209" t="e">
        <f>WEEKNUM(R4899)-WEEKNUM(EOMONTH(R4899,-1)+1)+1</f>
        <v>#NUM!</v>
      </c>
      <c r="AX4899" s="209">
        <f>IF(BB4899="S",IF(Q4899="1. Aceitou o programa",R4899-B4899,0),0)</f>
        <v>0</v>
      </c>
      <c r="AY4899" s="209">
        <f>IF(BB4899="S",IF(AND(S4899&lt;&gt;"",R4899&lt;&gt;""),S4899-R4899,0),0)</f>
        <v>0</v>
      </c>
      <c r="AZ4899" s="209">
        <f>IF(BB4899="S",IF(Q4899="1. Aceitou o programa",IF(OR(X4899="Não se Aplica",X4899=""),IF(OR(W4899="Não se Aplica",W4899=""),0,W4899-V4899),AVERAGE(X4899-W4899,W4899-V4899)),0),0)</f>
        <v>0</v>
      </c>
      <c r="BA4899" s="209">
        <f>IF(BB4899="S",IF(AND(Q4899="1. Aceitou o programa",AH4899="Realizada"),IFERROR(IF(AG4899="",0,AG4899-R4899),0),0),0)</f>
        <v>0</v>
      </c>
      <c r="BB4899" s="209" t="str">
        <f>_xlfn.XLOOKUP(U4899,'Lista Suspensa'!$AA$20:$AA$23,'Lista Suspensa'!$AB$20:$AB$23,"N/A")</f>
        <v>S</v>
      </c>
    </row>
    <row r="4900" spans="1:54" ht="12" customHeight="1">
      <c r="A4900" s="151" t="s">
        <v>54</v>
      </c>
      <c r="B4900" s="152">
        <v>46083</v>
      </c>
      <c r="C4900" s="153" t="s">
        <v>55</v>
      </c>
      <c r="D4900" s="153" t="s">
        <v>56</v>
      </c>
      <c r="E4900" s="244">
        <v>83238273</v>
      </c>
      <c r="F4900" s="144" t="s">
        <v>8761</v>
      </c>
      <c r="G4900" s="230"/>
      <c r="H4900" s="154">
        <v>27397</v>
      </c>
      <c r="I4900" s="153">
        <v>51</v>
      </c>
      <c r="J4900" s="148" t="s">
        <v>58</v>
      </c>
      <c r="K4900" s="153"/>
      <c r="L4900" s="153"/>
      <c r="M4900" s="153"/>
      <c r="N4900" s="153">
        <v>40</v>
      </c>
      <c r="O4900" s="155">
        <v>1120008821</v>
      </c>
      <c r="P4900" s="156" t="s">
        <v>60</v>
      </c>
      <c r="Q4900" s="157" t="s">
        <v>8211</v>
      </c>
      <c r="R4900" s="158"/>
      <c r="S4900" s="159"/>
      <c r="T4900" s="159" t="s">
        <v>6983</v>
      </c>
      <c r="U4900" s="159" t="s">
        <v>8212</v>
      </c>
      <c r="V4900" s="154">
        <v>46118</v>
      </c>
      <c r="W4900" s="154">
        <v>46155</v>
      </c>
      <c r="X4900" s="154"/>
      <c r="Y4900" s="160"/>
      <c r="Z4900" s="160"/>
      <c r="AA4900" s="153"/>
      <c r="AB4900" s="153"/>
      <c r="AC4900" s="182" t="e">
        <f t="shared" si="154"/>
        <v>#DIV/0!</v>
      </c>
      <c r="AD4900" s="153" t="e">
        <f t="shared" si="155"/>
        <v>#DIV/0!</v>
      </c>
      <c r="AE4900" s="207"/>
      <c r="AF4900" s="153"/>
      <c r="AG4900" s="159"/>
      <c r="AH4900" s="153"/>
      <c r="AI4900" s="161"/>
      <c r="AJ4900" s="153"/>
      <c r="AK4900" s="153"/>
      <c r="AL4900" s="207"/>
      <c r="AM4900" s="207"/>
      <c r="AN4900" s="207"/>
      <c r="AO4900" s="207"/>
      <c r="AP4900" s="147" t="s">
        <v>54</v>
      </c>
      <c r="AQ4900" s="147"/>
      <c r="AR4900" s="147"/>
      <c r="AS4900" s="209" t="s">
        <v>68</v>
      </c>
      <c r="AT4900" s="223" t="str">
        <f>MONTH(B4900)&amp;"/"&amp;YEAR(B4900)</f>
        <v>3/2026</v>
      </c>
      <c r="AU4900" s="223">
        <f>WEEKNUM(B4900)-WEEKNUM(EOMONTH(B4900,-1)+1)+1</f>
        <v>1</v>
      </c>
      <c r="AV4900" s="209" t="str">
        <f>MONTH(R4900)&amp;"/"&amp;YEAR(R4900)</f>
        <v>1/1900</v>
      </c>
      <c r="AW4900" s="209" t="e">
        <f>WEEKNUM(R4900)-WEEKNUM(EOMONTH(R4900,-1)+1)+1</f>
        <v>#NUM!</v>
      </c>
      <c r="AX4900" s="209">
        <f>IF(BB4900="S",IF(Q4900="1. Aceitou o programa",R4900-B4900,0),0)</f>
        <v>0</v>
      </c>
      <c r="AY4900" s="209">
        <f>IF(BB4900="S",IF(AND(S4900&lt;&gt;"",R4900&lt;&gt;""),S4900-R4900,0),0)</f>
        <v>0</v>
      </c>
      <c r="AZ4900" s="209">
        <f>IF(BB4900="S",IF(Q4900="1. Aceitou o programa",IF(OR(X4900="Não se Aplica",X4900=""),IF(OR(W4900="Não se Aplica",W4900=""),0,W4900-V4900),AVERAGE(X4900-W4900,W4900-V4900)),0),0)</f>
        <v>0</v>
      </c>
      <c r="BA4900" s="209">
        <f>IF(BB4900="S",IF(AND(Q4900="1. Aceitou o programa",AH4900="Realizada"),IFERROR(IF(AG4900="",0,AG4900-R4900),0),0),0)</f>
        <v>0</v>
      </c>
      <c r="BB4900" s="209" t="str">
        <f>_xlfn.XLOOKUP(U4900,'Lista Suspensa'!$AA$20:$AA$23,'Lista Suspensa'!$AB$20:$AB$23,"N/A")</f>
        <v>S</v>
      </c>
    </row>
    <row r="4901" spans="1:54" ht="12" customHeight="1">
      <c r="A4901" s="151" t="s">
        <v>54</v>
      </c>
      <c r="B4901" s="152">
        <v>46083</v>
      </c>
      <c r="C4901" s="153" t="s">
        <v>55</v>
      </c>
      <c r="D4901" s="153" t="s">
        <v>56</v>
      </c>
      <c r="E4901" s="244">
        <v>81393255</v>
      </c>
      <c r="F4901" s="144" t="s">
        <v>8762</v>
      </c>
      <c r="G4901" s="230"/>
      <c r="H4901" s="154">
        <v>27410</v>
      </c>
      <c r="I4901" s="153">
        <v>51</v>
      </c>
      <c r="J4901" s="148" t="s">
        <v>58</v>
      </c>
      <c r="K4901" s="153"/>
      <c r="L4901" s="153"/>
      <c r="M4901" s="153"/>
      <c r="N4901" s="153">
        <v>60</v>
      </c>
      <c r="O4901" s="155" t="s">
        <v>8763</v>
      </c>
      <c r="P4901" s="156" t="s">
        <v>60</v>
      </c>
      <c r="Q4901" s="157" t="s">
        <v>8211</v>
      </c>
      <c r="R4901" s="158"/>
      <c r="S4901" s="159"/>
      <c r="T4901" s="159" t="s">
        <v>6983</v>
      </c>
      <c r="U4901" s="159" t="s">
        <v>8212</v>
      </c>
      <c r="V4901" s="154">
        <v>46114</v>
      </c>
      <c r="W4901" s="154">
        <v>46150</v>
      </c>
      <c r="X4901" s="154"/>
      <c r="Y4901" s="160"/>
      <c r="Z4901" s="160"/>
      <c r="AA4901" s="153"/>
      <c r="AB4901" s="153"/>
      <c r="AC4901" s="182" t="e">
        <f t="shared" si="154"/>
        <v>#DIV/0!</v>
      </c>
      <c r="AD4901" s="153" t="e">
        <f t="shared" si="155"/>
        <v>#DIV/0!</v>
      </c>
      <c r="AE4901" s="207"/>
      <c r="AF4901" s="153"/>
      <c r="AG4901" s="159"/>
      <c r="AH4901" s="153"/>
      <c r="AI4901" s="161"/>
      <c r="AJ4901" s="153"/>
      <c r="AK4901" s="153"/>
      <c r="AL4901" s="207"/>
      <c r="AM4901" s="207"/>
      <c r="AN4901" s="207"/>
      <c r="AO4901" s="207"/>
      <c r="AP4901" s="147" t="s">
        <v>54</v>
      </c>
      <c r="AQ4901" s="147"/>
      <c r="AR4901" s="147"/>
      <c r="AS4901" s="209" t="s">
        <v>68</v>
      </c>
      <c r="AT4901" s="223" t="str">
        <f>MONTH(B4901)&amp;"/"&amp;YEAR(B4901)</f>
        <v>3/2026</v>
      </c>
      <c r="AU4901" s="223">
        <f>WEEKNUM(B4901)-WEEKNUM(EOMONTH(B4901,-1)+1)+1</f>
        <v>1</v>
      </c>
      <c r="AV4901" s="209" t="str">
        <f>MONTH(R4901)&amp;"/"&amp;YEAR(R4901)</f>
        <v>1/1900</v>
      </c>
      <c r="AW4901" s="209" t="e">
        <f>WEEKNUM(R4901)-WEEKNUM(EOMONTH(R4901,-1)+1)+1</f>
        <v>#NUM!</v>
      </c>
      <c r="AX4901" s="209">
        <f>IF(BB4901="S",IF(Q4901="1. Aceitou o programa",R4901-B4901,0),0)</f>
        <v>0</v>
      </c>
      <c r="AY4901" s="209">
        <f>IF(BB4901="S",IF(AND(S4901&lt;&gt;"",R4901&lt;&gt;""),S4901-R4901,0),0)</f>
        <v>0</v>
      </c>
      <c r="AZ4901" s="209">
        <f>IF(BB4901="S",IF(Q4901="1. Aceitou o programa",IF(OR(X4901="Não se Aplica",X4901=""),IF(OR(W4901="Não se Aplica",W4901=""),0,W4901-V4901),AVERAGE(X4901-W4901,W4901-V4901)),0),0)</f>
        <v>0</v>
      </c>
      <c r="BA4901" s="209">
        <f>IF(BB4901="S",IF(AND(Q4901="1. Aceitou o programa",AH4901="Realizada"),IFERROR(IF(AG4901="",0,AG4901-R4901),0),0),0)</f>
        <v>0</v>
      </c>
      <c r="BB4901" s="209" t="str">
        <f>_xlfn.XLOOKUP(U4901,'Lista Suspensa'!$AA$20:$AA$23,'Lista Suspensa'!$AB$20:$AB$23,"N/A")</f>
        <v>S</v>
      </c>
    </row>
    <row r="4902" spans="1:54" ht="12" customHeight="1">
      <c r="A4902" s="151" t="s">
        <v>54</v>
      </c>
      <c r="B4902" s="152">
        <v>46083</v>
      </c>
      <c r="C4902" s="153" t="s">
        <v>55</v>
      </c>
      <c r="D4902" s="153" t="s">
        <v>56</v>
      </c>
      <c r="E4902" s="244">
        <v>82067103</v>
      </c>
      <c r="F4902" s="144" t="s">
        <v>8764</v>
      </c>
      <c r="G4902" s="230"/>
      <c r="H4902" s="154">
        <v>27420</v>
      </c>
      <c r="I4902" s="153">
        <v>51</v>
      </c>
      <c r="J4902" s="148" t="s">
        <v>70</v>
      </c>
      <c r="K4902" s="153"/>
      <c r="L4902" s="153"/>
      <c r="M4902" s="153"/>
      <c r="N4902" s="153">
        <v>60</v>
      </c>
      <c r="O4902" s="155" t="s">
        <v>8765</v>
      </c>
      <c r="P4902" s="156" t="s">
        <v>60</v>
      </c>
      <c r="Q4902" s="157" t="s">
        <v>8211</v>
      </c>
      <c r="R4902" s="158"/>
      <c r="S4902" s="159"/>
      <c r="T4902" s="159" t="s">
        <v>6983</v>
      </c>
      <c r="U4902" s="159" t="s">
        <v>8212</v>
      </c>
      <c r="V4902" s="154">
        <v>46114</v>
      </c>
      <c r="W4902" s="154">
        <v>46150</v>
      </c>
      <c r="X4902" s="154"/>
      <c r="Y4902" s="160"/>
      <c r="Z4902" s="160"/>
      <c r="AA4902" s="153"/>
      <c r="AB4902" s="153"/>
      <c r="AC4902" s="182" t="e">
        <f t="shared" si="154"/>
        <v>#DIV/0!</v>
      </c>
      <c r="AD4902" s="153" t="e">
        <f t="shared" si="155"/>
        <v>#DIV/0!</v>
      </c>
      <c r="AE4902" s="207"/>
      <c r="AF4902" s="153"/>
      <c r="AG4902" s="159"/>
      <c r="AH4902" s="153"/>
      <c r="AI4902" s="161"/>
      <c r="AJ4902" s="153"/>
      <c r="AK4902" s="153"/>
      <c r="AL4902" s="207"/>
      <c r="AM4902" s="207"/>
      <c r="AN4902" s="207"/>
      <c r="AO4902" s="207"/>
      <c r="AP4902" s="147" t="s">
        <v>54</v>
      </c>
      <c r="AQ4902" s="147"/>
      <c r="AR4902" s="147"/>
      <c r="AS4902" s="209" t="s">
        <v>68</v>
      </c>
      <c r="AT4902" s="223" t="str">
        <f>MONTH(B4902)&amp;"/"&amp;YEAR(B4902)</f>
        <v>3/2026</v>
      </c>
      <c r="AU4902" s="223">
        <f>WEEKNUM(B4902)-WEEKNUM(EOMONTH(B4902,-1)+1)+1</f>
        <v>1</v>
      </c>
      <c r="AV4902" s="209" t="str">
        <f>MONTH(R4902)&amp;"/"&amp;YEAR(R4902)</f>
        <v>1/1900</v>
      </c>
      <c r="AW4902" s="209" t="e">
        <f>WEEKNUM(R4902)-WEEKNUM(EOMONTH(R4902,-1)+1)+1</f>
        <v>#NUM!</v>
      </c>
      <c r="AX4902" s="209">
        <f>IF(BB4902="S",IF(Q4902="1. Aceitou o programa",R4902-B4902,0),0)</f>
        <v>0</v>
      </c>
      <c r="AY4902" s="209">
        <f>IF(BB4902="S",IF(AND(S4902&lt;&gt;"",R4902&lt;&gt;""),S4902-R4902,0),0)</f>
        <v>0</v>
      </c>
      <c r="AZ4902" s="209">
        <f>IF(BB4902="S",IF(Q4902="1. Aceitou o programa",IF(OR(X4902="Não se Aplica",X4902=""),IF(OR(W4902="Não se Aplica",W4902=""),0,W4902-V4902),AVERAGE(X4902-W4902,W4902-V4902)),0),0)</f>
        <v>0</v>
      </c>
      <c r="BA4902" s="209">
        <f>IF(BB4902="S",IF(AND(Q4902="1. Aceitou o programa",AH4902="Realizada"),IFERROR(IF(AG4902="",0,AG4902-R4902),0),0),0)</f>
        <v>0</v>
      </c>
      <c r="BB4902" s="209" t="str">
        <f>_xlfn.XLOOKUP(U4902,'Lista Suspensa'!$AA$20:$AA$23,'Lista Suspensa'!$AB$20:$AB$23,"N/A")</f>
        <v>S</v>
      </c>
    </row>
    <row r="4903" spans="1:54" ht="12" customHeight="1">
      <c r="A4903" s="151" t="s">
        <v>54</v>
      </c>
      <c r="B4903" s="152">
        <v>46083</v>
      </c>
      <c r="C4903" s="153" t="s">
        <v>55</v>
      </c>
      <c r="D4903" s="153" t="s">
        <v>56</v>
      </c>
      <c r="E4903" s="244">
        <v>82756621</v>
      </c>
      <c r="F4903" s="144" t="s">
        <v>8766</v>
      </c>
      <c r="G4903" s="230"/>
      <c r="H4903" s="154">
        <v>27463</v>
      </c>
      <c r="I4903" s="153">
        <v>51</v>
      </c>
      <c r="J4903" s="148" t="s">
        <v>58</v>
      </c>
      <c r="K4903" s="153"/>
      <c r="L4903" s="153"/>
      <c r="M4903" s="153"/>
      <c r="N4903" s="153">
        <v>60</v>
      </c>
      <c r="O4903" s="155" t="s">
        <v>8767</v>
      </c>
      <c r="P4903" s="156" t="s">
        <v>2026</v>
      </c>
      <c r="Q4903" s="157" t="s">
        <v>8211</v>
      </c>
      <c r="R4903" s="158"/>
      <c r="S4903" s="159"/>
      <c r="T4903" s="159" t="s">
        <v>6983</v>
      </c>
      <c r="U4903" s="159" t="s">
        <v>8212</v>
      </c>
      <c r="V4903" s="154">
        <v>46112</v>
      </c>
      <c r="W4903" s="154">
        <v>46150</v>
      </c>
      <c r="X4903" s="154"/>
      <c r="Y4903" s="160"/>
      <c r="Z4903" s="160"/>
      <c r="AA4903" s="153"/>
      <c r="AB4903" s="153"/>
      <c r="AC4903" s="182" t="e">
        <f t="shared" si="154"/>
        <v>#DIV/0!</v>
      </c>
      <c r="AD4903" s="153" t="e">
        <f t="shared" si="155"/>
        <v>#DIV/0!</v>
      </c>
      <c r="AE4903" s="207"/>
      <c r="AF4903" s="153"/>
      <c r="AG4903" s="159"/>
      <c r="AH4903" s="153"/>
      <c r="AI4903" s="161"/>
      <c r="AJ4903" s="153"/>
      <c r="AK4903" s="153"/>
      <c r="AL4903" s="207"/>
      <c r="AM4903" s="207"/>
      <c r="AN4903" s="207"/>
      <c r="AO4903" s="207"/>
      <c r="AP4903" s="147" t="s">
        <v>54</v>
      </c>
      <c r="AQ4903" s="147"/>
      <c r="AR4903" s="147"/>
      <c r="AS4903" s="209" t="s">
        <v>68</v>
      </c>
      <c r="AT4903" s="223" t="str">
        <f>MONTH(B4903)&amp;"/"&amp;YEAR(B4903)</f>
        <v>3/2026</v>
      </c>
      <c r="AU4903" s="223">
        <f>WEEKNUM(B4903)-WEEKNUM(EOMONTH(B4903,-1)+1)+1</f>
        <v>1</v>
      </c>
      <c r="AV4903" s="209" t="str">
        <f>MONTH(R4903)&amp;"/"&amp;YEAR(R4903)</f>
        <v>1/1900</v>
      </c>
      <c r="AW4903" s="209" t="e">
        <f>WEEKNUM(R4903)-WEEKNUM(EOMONTH(R4903,-1)+1)+1</f>
        <v>#NUM!</v>
      </c>
      <c r="AX4903" s="209">
        <f>IF(BB4903="S",IF(Q4903="1. Aceitou o programa",R4903-B4903,0),0)</f>
        <v>0</v>
      </c>
      <c r="AY4903" s="209">
        <f>IF(BB4903="S",IF(AND(S4903&lt;&gt;"",R4903&lt;&gt;""),S4903-R4903,0),0)</f>
        <v>0</v>
      </c>
      <c r="AZ4903" s="209">
        <f>IF(BB4903="S",IF(Q4903="1. Aceitou o programa",IF(OR(X4903="Não se Aplica",X4903=""),IF(OR(W4903="Não se Aplica",W4903=""),0,W4903-V4903),AVERAGE(X4903-W4903,W4903-V4903)),0),0)</f>
        <v>0</v>
      </c>
      <c r="BA4903" s="209">
        <f>IF(BB4903="S",IF(AND(Q4903="1. Aceitou o programa",AH4903="Realizada"),IFERROR(IF(AG4903="",0,AG4903-R4903),0),0),0)</f>
        <v>0</v>
      </c>
      <c r="BB4903" s="209" t="str">
        <f>_xlfn.XLOOKUP(U4903,'Lista Suspensa'!$AA$20:$AA$23,'Lista Suspensa'!$AB$20:$AB$23,"N/A")</f>
        <v>S</v>
      </c>
    </row>
    <row r="4904" spans="1:54" ht="12" customHeight="1">
      <c r="A4904" s="151" t="s">
        <v>54</v>
      </c>
      <c r="B4904" s="152">
        <v>46083</v>
      </c>
      <c r="C4904" s="153" t="s">
        <v>55</v>
      </c>
      <c r="D4904" s="153" t="s">
        <v>56</v>
      </c>
      <c r="E4904" s="244">
        <v>82842662</v>
      </c>
      <c r="F4904" s="144" t="s">
        <v>8768</v>
      </c>
      <c r="G4904" s="230"/>
      <c r="H4904" s="154">
        <v>27552</v>
      </c>
      <c r="I4904" s="153">
        <v>50</v>
      </c>
      <c r="J4904" s="148" t="s">
        <v>70</v>
      </c>
      <c r="K4904" s="153"/>
      <c r="L4904" s="153"/>
      <c r="M4904" s="153"/>
      <c r="N4904" s="153">
        <v>60</v>
      </c>
      <c r="O4904" s="155" t="s">
        <v>8769</v>
      </c>
      <c r="P4904" s="156" t="s">
        <v>60</v>
      </c>
      <c r="Q4904" s="157" t="s">
        <v>8211</v>
      </c>
      <c r="R4904" s="158"/>
      <c r="S4904" s="159"/>
      <c r="T4904" s="159" t="s">
        <v>6983</v>
      </c>
      <c r="U4904" s="159" t="s">
        <v>8212</v>
      </c>
      <c r="V4904" s="154">
        <v>46114</v>
      </c>
      <c r="W4904" s="154">
        <v>46150</v>
      </c>
      <c r="X4904" s="154"/>
      <c r="Y4904" s="160"/>
      <c r="Z4904" s="160"/>
      <c r="AA4904" s="153"/>
      <c r="AB4904" s="153"/>
      <c r="AC4904" s="182" t="e">
        <f t="shared" si="154"/>
        <v>#DIV/0!</v>
      </c>
      <c r="AD4904" s="153" t="e">
        <f t="shared" si="155"/>
        <v>#DIV/0!</v>
      </c>
      <c r="AE4904" s="207"/>
      <c r="AF4904" s="153"/>
      <c r="AG4904" s="159"/>
      <c r="AH4904" s="153"/>
      <c r="AI4904" s="161"/>
      <c r="AJ4904" s="153"/>
      <c r="AK4904" s="153"/>
      <c r="AL4904" s="207"/>
      <c r="AM4904" s="207"/>
      <c r="AN4904" s="207"/>
      <c r="AO4904" s="207"/>
      <c r="AP4904" s="147" t="s">
        <v>54</v>
      </c>
      <c r="AQ4904" s="147"/>
      <c r="AR4904" s="147"/>
      <c r="AS4904" s="209" t="s">
        <v>68</v>
      </c>
      <c r="AT4904" s="223" t="str">
        <f>MONTH(B4904)&amp;"/"&amp;YEAR(B4904)</f>
        <v>3/2026</v>
      </c>
      <c r="AU4904" s="223">
        <f>WEEKNUM(B4904)-WEEKNUM(EOMONTH(B4904,-1)+1)+1</f>
        <v>1</v>
      </c>
      <c r="AV4904" s="209" t="str">
        <f>MONTH(R4904)&amp;"/"&amp;YEAR(R4904)</f>
        <v>1/1900</v>
      </c>
      <c r="AW4904" s="209" t="e">
        <f>WEEKNUM(R4904)-WEEKNUM(EOMONTH(R4904,-1)+1)+1</f>
        <v>#NUM!</v>
      </c>
      <c r="AX4904" s="209">
        <f>IF(BB4904="S",IF(Q4904="1. Aceitou o programa",R4904-B4904,0),0)</f>
        <v>0</v>
      </c>
      <c r="AY4904" s="209">
        <f>IF(BB4904="S",IF(AND(S4904&lt;&gt;"",R4904&lt;&gt;""),S4904-R4904,0),0)</f>
        <v>0</v>
      </c>
      <c r="AZ4904" s="209">
        <f>IF(BB4904="S",IF(Q4904="1. Aceitou o programa",IF(OR(X4904="Não se Aplica",X4904=""),IF(OR(W4904="Não se Aplica",W4904=""),0,W4904-V4904),AVERAGE(X4904-W4904,W4904-V4904)),0),0)</f>
        <v>0</v>
      </c>
      <c r="BA4904" s="209">
        <f>IF(BB4904="S",IF(AND(Q4904="1. Aceitou o programa",AH4904="Realizada"),IFERROR(IF(AG4904="",0,AG4904-R4904),0),0),0)</f>
        <v>0</v>
      </c>
      <c r="BB4904" s="209" t="str">
        <f>_xlfn.XLOOKUP(U4904,'Lista Suspensa'!$AA$20:$AA$23,'Lista Suspensa'!$AB$20:$AB$23,"N/A")</f>
        <v>S</v>
      </c>
    </row>
    <row r="4905" spans="1:54" ht="12" customHeight="1">
      <c r="A4905" s="151" t="s">
        <v>54</v>
      </c>
      <c r="B4905" s="152">
        <v>46083</v>
      </c>
      <c r="C4905" s="153" t="s">
        <v>55</v>
      </c>
      <c r="D4905" s="153" t="s">
        <v>56</v>
      </c>
      <c r="E4905" s="244">
        <v>82668396</v>
      </c>
      <c r="F4905" s="144" t="s">
        <v>8770</v>
      </c>
      <c r="G4905" s="230"/>
      <c r="H4905" s="154">
        <v>27603</v>
      </c>
      <c r="I4905" s="153">
        <v>50</v>
      </c>
      <c r="J4905" s="148" t="s">
        <v>70</v>
      </c>
      <c r="K4905" s="153"/>
      <c r="L4905" s="153"/>
      <c r="M4905" s="153"/>
      <c r="N4905" s="153">
        <v>60</v>
      </c>
      <c r="O4905" s="155">
        <v>11984547112</v>
      </c>
      <c r="P4905" s="156" t="s">
        <v>60</v>
      </c>
      <c r="Q4905" s="157" t="s">
        <v>8211</v>
      </c>
      <c r="R4905" s="158"/>
      <c r="S4905" s="159"/>
      <c r="T4905" s="159" t="s">
        <v>6983</v>
      </c>
      <c r="U4905" s="159" t="s">
        <v>8212</v>
      </c>
      <c r="V4905" s="154">
        <v>46114</v>
      </c>
      <c r="W4905" s="154">
        <v>46150</v>
      </c>
      <c r="X4905" s="154"/>
      <c r="Y4905" s="160"/>
      <c r="Z4905" s="160"/>
      <c r="AA4905" s="153"/>
      <c r="AB4905" s="153"/>
      <c r="AC4905" s="182" t="e">
        <f t="shared" si="154"/>
        <v>#DIV/0!</v>
      </c>
      <c r="AD4905" s="153" t="e">
        <f t="shared" si="155"/>
        <v>#DIV/0!</v>
      </c>
      <c r="AE4905" s="207"/>
      <c r="AF4905" s="153"/>
      <c r="AG4905" s="159"/>
      <c r="AH4905" s="153"/>
      <c r="AI4905" s="161"/>
      <c r="AJ4905" s="153"/>
      <c r="AK4905" s="153"/>
      <c r="AL4905" s="207"/>
      <c r="AM4905" s="207"/>
      <c r="AN4905" s="207"/>
      <c r="AO4905" s="207"/>
      <c r="AP4905" s="147" t="s">
        <v>54</v>
      </c>
      <c r="AQ4905" s="147"/>
      <c r="AR4905" s="147"/>
      <c r="AS4905" s="209" t="s">
        <v>68</v>
      </c>
      <c r="AT4905" s="223" t="str">
        <f>MONTH(B4905)&amp;"/"&amp;YEAR(B4905)</f>
        <v>3/2026</v>
      </c>
      <c r="AU4905" s="223">
        <f>WEEKNUM(B4905)-WEEKNUM(EOMONTH(B4905,-1)+1)+1</f>
        <v>1</v>
      </c>
      <c r="AV4905" s="209" t="str">
        <f>MONTH(R4905)&amp;"/"&amp;YEAR(R4905)</f>
        <v>1/1900</v>
      </c>
      <c r="AW4905" s="209" t="e">
        <f>WEEKNUM(R4905)-WEEKNUM(EOMONTH(R4905,-1)+1)+1</f>
        <v>#NUM!</v>
      </c>
      <c r="AX4905" s="209">
        <f>IF(BB4905="S",IF(Q4905="1. Aceitou o programa",R4905-B4905,0),0)</f>
        <v>0</v>
      </c>
      <c r="AY4905" s="209">
        <f>IF(BB4905="S",IF(AND(S4905&lt;&gt;"",R4905&lt;&gt;""),S4905-R4905,0),0)</f>
        <v>0</v>
      </c>
      <c r="AZ4905" s="209">
        <f>IF(BB4905="S",IF(Q4905="1. Aceitou o programa",IF(OR(X4905="Não se Aplica",X4905=""),IF(OR(W4905="Não se Aplica",W4905=""),0,W4905-V4905),AVERAGE(X4905-W4905,W4905-V4905)),0),0)</f>
        <v>0</v>
      </c>
      <c r="BA4905" s="209">
        <f>IF(BB4905="S",IF(AND(Q4905="1. Aceitou o programa",AH4905="Realizada"),IFERROR(IF(AG4905="",0,AG4905-R4905),0),0),0)</f>
        <v>0</v>
      </c>
      <c r="BB4905" s="209" t="str">
        <f>_xlfn.XLOOKUP(U4905,'Lista Suspensa'!$AA$20:$AA$23,'Lista Suspensa'!$AB$20:$AB$23,"N/A")</f>
        <v>S</v>
      </c>
    </row>
    <row r="4906" spans="1:54" ht="12" customHeight="1">
      <c r="A4906" s="151" t="s">
        <v>54</v>
      </c>
      <c r="B4906" s="152">
        <v>46083</v>
      </c>
      <c r="C4906" s="153" t="s">
        <v>55</v>
      </c>
      <c r="D4906" s="153" t="s">
        <v>56</v>
      </c>
      <c r="E4906" s="244">
        <v>78955864</v>
      </c>
      <c r="F4906" s="144" t="s">
        <v>8771</v>
      </c>
      <c r="G4906" s="230"/>
      <c r="H4906" s="154">
        <v>27753</v>
      </c>
      <c r="I4906" s="153">
        <v>50</v>
      </c>
      <c r="J4906" s="148" t="s">
        <v>58</v>
      </c>
      <c r="K4906" s="153"/>
      <c r="L4906" s="153"/>
      <c r="M4906" s="153"/>
      <c r="N4906" s="153">
        <v>60</v>
      </c>
      <c r="O4906" s="155" t="s">
        <v>8772</v>
      </c>
      <c r="P4906" s="156" t="s">
        <v>60</v>
      </c>
      <c r="Q4906" s="157" t="s">
        <v>8211</v>
      </c>
      <c r="R4906" s="158"/>
      <c r="S4906" s="159"/>
      <c r="T4906" s="159" t="s">
        <v>6983</v>
      </c>
      <c r="U4906" s="159" t="s">
        <v>8212</v>
      </c>
      <c r="V4906" s="154">
        <v>46113</v>
      </c>
      <c r="W4906" s="154">
        <v>46150</v>
      </c>
      <c r="X4906" s="154"/>
      <c r="Y4906" s="160"/>
      <c r="Z4906" s="160"/>
      <c r="AA4906" s="153"/>
      <c r="AB4906" s="153"/>
      <c r="AC4906" s="182" t="e">
        <f t="shared" si="154"/>
        <v>#DIV/0!</v>
      </c>
      <c r="AD4906" s="153" t="e">
        <f t="shared" si="155"/>
        <v>#DIV/0!</v>
      </c>
      <c r="AE4906" s="207"/>
      <c r="AF4906" s="153"/>
      <c r="AG4906" s="159"/>
      <c r="AH4906" s="153"/>
      <c r="AI4906" s="161"/>
      <c r="AJ4906" s="153"/>
      <c r="AK4906" s="153"/>
      <c r="AL4906" s="207"/>
      <c r="AM4906" s="207"/>
      <c r="AN4906" s="207"/>
      <c r="AO4906" s="207"/>
      <c r="AP4906" s="147" t="s">
        <v>54</v>
      </c>
      <c r="AQ4906" s="147"/>
      <c r="AR4906" s="147"/>
      <c r="AS4906" s="209" t="s">
        <v>68</v>
      </c>
      <c r="AT4906" s="223" t="str">
        <f>MONTH(B4906)&amp;"/"&amp;YEAR(B4906)</f>
        <v>3/2026</v>
      </c>
      <c r="AU4906" s="223">
        <f>WEEKNUM(B4906)-WEEKNUM(EOMONTH(B4906,-1)+1)+1</f>
        <v>1</v>
      </c>
      <c r="AV4906" s="209" t="str">
        <f>MONTH(R4906)&amp;"/"&amp;YEAR(R4906)</f>
        <v>1/1900</v>
      </c>
      <c r="AW4906" s="209" t="e">
        <f>WEEKNUM(R4906)-WEEKNUM(EOMONTH(R4906,-1)+1)+1</f>
        <v>#NUM!</v>
      </c>
      <c r="AX4906" s="209">
        <f>IF(BB4906="S",IF(Q4906="1. Aceitou o programa",R4906-B4906,0),0)</f>
        <v>0</v>
      </c>
      <c r="AY4906" s="209">
        <f>IF(BB4906="S",IF(AND(S4906&lt;&gt;"",R4906&lt;&gt;""),S4906-R4906,0),0)</f>
        <v>0</v>
      </c>
      <c r="AZ4906" s="209">
        <f>IF(BB4906="S",IF(Q4906="1. Aceitou o programa",IF(OR(X4906="Não se Aplica",X4906=""),IF(OR(W4906="Não se Aplica",W4906=""),0,W4906-V4906),AVERAGE(X4906-W4906,W4906-V4906)),0),0)</f>
        <v>0</v>
      </c>
      <c r="BA4906" s="209">
        <f>IF(BB4906="S",IF(AND(Q4906="1. Aceitou o programa",AH4906="Realizada"),IFERROR(IF(AG4906="",0,AG4906-R4906),0),0),0)</f>
        <v>0</v>
      </c>
      <c r="BB4906" s="209" t="str">
        <f>_xlfn.XLOOKUP(U4906,'Lista Suspensa'!$AA$20:$AA$23,'Lista Suspensa'!$AB$20:$AB$23,"N/A")</f>
        <v>S</v>
      </c>
    </row>
    <row r="4907" spans="1:54" ht="12" customHeight="1">
      <c r="A4907" s="151" t="s">
        <v>54</v>
      </c>
      <c r="B4907" s="152">
        <v>46083</v>
      </c>
      <c r="C4907" s="153" t="s">
        <v>55</v>
      </c>
      <c r="D4907" s="153" t="s">
        <v>56</v>
      </c>
      <c r="E4907" s="244">
        <v>81188855</v>
      </c>
      <c r="F4907" s="144" t="s">
        <v>8773</v>
      </c>
      <c r="G4907" s="230"/>
      <c r="H4907" s="154">
        <v>27775</v>
      </c>
      <c r="I4907" s="153">
        <v>50</v>
      </c>
      <c r="J4907" s="148" t="s">
        <v>58</v>
      </c>
      <c r="K4907" s="153"/>
      <c r="L4907" s="153"/>
      <c r="M4907" s="153"/>
      <c r="N4907" s="153">
        <v>60</v>
      </c>
      <c r="O4907" s="155">
        <v>21964957471</v>
      </c>
      <c r="P4907" s="156" t="s">
        <v>60</v>
      </c>
      <c r="Q4907" s="157" t="s">
        <v>8211</v>
      </c>
      <c r="R4907" s="158"/>
      <c r="S4907" s="159"/>
      <c r="T4907" s="159" t="s">
        <v>6983</v>
      </c>
      <c r="U4907" s="159" t="s">
        <v>8212</v>
      </c>
      <c r="V4907" s="154">
        <v>46118</v>
      </c>
      <c r="W4907" s="154">
        <v>46150</v>
      </c>
      <c r="X4907" s="154"/>
      <c r="Y4907" s="160"/>
      <c r="Z4907" s="160"/>
      <c r="AA4907" s="153"/>
      <c r="AB4907" s="153"/>
      <c r="AC4907" s="182" t="e">
        <f t="shared" si="154"/>
        <v>#DIV/0!</v>
      </c>
      <c r="AD4907" s="153" t="e">
        <f t="shared" si="155"/>
        <v>#DIV/0!</v>
      </c>
      <c r="AE4907" s="207"/>
      <c r="AF4907" s="153"/>
      <c r="AG4907" s="159"/>
      <c r="AH4907" s="153"/>
      <c r="AI4907" s="161"/>
      <c r="AJ4907" s="153"/>
      <c r="AK4907" s="153"/>
      <c r="AL4907" s="207"/>
      <c r="AM4907" s="207"/>
      <c r="AN4907" s="207"/>
      <c r="AO4907" s="207"/>
      <c r="AP4907" s="147" t="s">
        <v>54</v>
      </c>
      <c r="AQ4907" s="147"/>
      <c r="AR4907" s="147"/>
      <c r="AS4907" s="209" t="s">
        <v>68</v>
      </c>
      <c r="AT4907" s="223" t="str">
        <f>MONTH(B4907)&amp;"/"&amp;YEAR(B4907)</f>
        <v>3/2026</v>
      </c>
      <c r="AU4907" s="223">
        <f>WEEKNUM(B4907)-WEEKNUM(EOMONTH(B4907,-1)+1)+1</f>
        <v>1</v>
      </c>
      <c r="AV4907" s="209" t="str">
        <f>MONTH(R4907)&amp;"/"&amp;YEAR(R4907)</f>
        <v>1/1900</v>
      </c>
      <c r="AW4907" s="209" t="e">
        <f>WEEKNUM(R4907)-WEEKNUM(EOMONTH(R4907,-1)+1)+1</f>
        <v>#NUM!</v>
      </c>
      <c r="AX4907" s="209">
        <f>IF(BB4907="S",IF(Q4907="1. Aceitou o programa",R4907-B4907,0),0)</f>
        <v>0</v>
      </c>
      <c r="AY4907" s="209">
        <f>IF(BB4907="S",IF(AND(S4907&lt;&gt;"",R4907&lt;&gt;""),S4907-R4907,0),0)</f>
        <v>0</v>
      </c>
      <c r="AZ4907" s="209">
        <f>IF(BB4907="S",IF(Q4907="1. Aceitou o programa",IF(OR(X4907="Não se Aplica",X4907=""),IF(OR(W4907="Não se Aplica",W4907=""),0,W4907-V4907),AVERAGE(X4907-W4907,W4907-V4907)),0),0)</f>
        <v>0</v>
      </c>
      <c r="BA4907" s="209">
        <f>IF(BB4907="S",IF(AND(Q4907="1. Aceitou o programa",AH4907="Realizada"),IFERROR(IF(AG4907="",0,AG4907-R4907),0),0),0)</f>
        <v>0</v>
      </c>
      <c r="BB4907" s="209" t="str">
        <f>_xlfn.XLOOKUP(U4907,'Lista Suspensa'!$AA$20:$AA$23,'Lista Suspensa'!$AB$20:$AB$23,"N/A")</f>
        <v>S</v>
      </c>
    </row>
    <row r="4908" spans="1:54" ht="12" customHeight="1">
      <c r="A4908" s="151" t="s">
        <v>54</v>
      </c>
      <c r="B4908" s="152">
        <v>46083</v>
      </c>
      <c r="C4908" s="153" t="s">
        <v>55</v>
      </c>
      <c r="D4908" s="153" t="s">
        <v>56</v>
      </c>
      <c r="E4908" s="244">
        <v>82793095</v>
      </c>
      <c r="F4908" s="144" t="s">
        <v>8774</v>
      </c>
      <c r="G4908" s="230"/>
      <c r="H4908" s="154">
        <v>27783</v>
      </c>
      <c r="I4908" s="153">
        <v>50</v>
      </c>
      <c r="J4908" s="148" t="s">
        <v>70</v>
      </c>
      <c r="K4908" s="153"/>
      <c r="L4908" s="153"/>
      <c r="M4908" s="153"/>
      <c r="N4908" s="153">
        <v>60</v>
      </c>
      <c r="O4908" s="155">
        <v>11942166976</v>
      </c>
      <c r="P4908" s="156" t="s">
        <v>60</v>
      </c>
      <c r="Q4908" s="157" t="s">
        <v>8211</v>
      </c>
      <c r="R4908" s="158"/>
      <c r="S4908" s="159"/>
      <c r="T4908" s="159" t="s">
        <v>6983</v>
      </c>
      <c r="U4908" s="159" t="s">
        <v>8212</v>
      </c>
      <c r="V4908" s="154">
        <v>46118</v>
      </c>
      <c r="W4908" s="154">
        <v>46150</v>
      </c>
      <c r="X4908" s="154"/>
      <c r="Y4908" s="160"/>
      <c r="Z4908" s="160"/>
      <c r="AA4908" s="153"/>
      <c r="AB4908" s="153"/>
      <c r="AC4908" s="182" t="e">
        <f t="shared" si="154"/>
        <v>#DIV/0!</v>
      </c>
      <c r="AD4908" s="153" t="e">
        <f t="shared" si="155"/>
        <v>#DIV/0!</v>
      </c>
      <c r="AE4908" s="207"/>
      <c r="AF4908" s="153"/>
      <c r="AG4908" s="159"/>
      <c r="AH4908" s="153"/>
      <c r="AI4908" s="161"/>
      <c r="AJ4908" s="153"/>
      <c r="AK4908" s="153"/>
      <c r="AL4908" s="207"/>
      <c r="AM4908" s="207"/>
      <c r="AN4908" s="207"/>
      <c r="AO4908" s="207"/>
      <c r="AP4908" s="147" t="s">
        <v>54</v>
      </c>
      <c r="AQ4908" s="147"/>
      <c r="AR4908" s="147"/>
      <c r="AS4908" s="209" t="s">
        <v>68</v>
      </c>
      <c r="AT4908" s="223" t="str">
        <f>MONTH(B4908)&amp;"/"&amp;YEAR(B4908)</f>
        <v>3/2026</v>
      </c>
      <c r="AU4908" s="223">
        <f>WEEKNUM(B4908)-WEEKNUM(EOMONTH(B4908,-1)+1)+1</f>
        <v>1</v>
      </c>
      <c r="AV4908" s="209" t="str">
        <f>MONTH(R4908)&amp;"/"&amp;YEAR(R4908)</f>
        <v>1/1900</v>
      </c>
      <c r="AW4908" s="209" t="e">
        <f>WEEKNUM(R4908)-WEEKNUM(EOMONTH(R4908,-1)+1)+1</f>
        <v>#NUM!</v>
      </c>
      <c r="AX4908" s="209">
        <f>IF(BB4908="S",IF(Q4908="1. Aceitou o programa",R4908-B4908,0),0)</f>
        <v>0</v>
      </c>
      <c r="AY4908" s="209">
        <f>IF(BB4908="S",IF(AND(S4908&lt;&gt;"",R4908&lt;&gt;""),S4908-R4908,0),0)</f>
        <v>0</v>
      </c>
      <c r="AZ4908" s="209">
        <f>IF(BB4908="S",IF(Q4908="1. Aceitou o programa",IF(OR(X4908="Não se Aplica",X4908=""),IF(OR(W4908="Não se Aplica",W4908=""),0,W4908-V4908),AVERAGE(X4908-W4908,W4908-V4908)),0),0)</f>
        <v>0</v>
      </c>
      <c r="BA4908" s="209">
        <f>IF(BB4908="S",IF(AND(Q4908="1. Aceitou o programa",AH4908="Realizada"),IFERROR(IF(AG4908="",0,AG4908-R4908),0),0),0)</f>
        <v>0</v>
      </c>
      <c r="BB4908" s="209" t="str">
        <f>_xlfn.XLOOKUP(U4908,'Lista Suspensa'!$AA$20:$AA$23,'Lista Suspensa'!$AB$20:$AB$23,"N/A")</f>
        <v>S</v>
      </c>
    </row>
    <row r="4909" spans="1:54" ht="12" customHeight="1">
      <c r="A4909" s="151" t="s">
        <v>54</v>
      </c>
      <c r="B4909" s="152">
        <v>46083</v>
      </c>
      <c r="C4909" s="153" t="s">
        <v>55</v>
      </c>
      <c r="D4909" s="153" t="s">
        <v>56</v>
      </c>
      <c r="E4909" s="244">
        <v>82597787</v>
      </c>
      <c r="F4909" s="144" t="s">
        <v>8775</v>
      </c>
      <c r="G4909" s="230"/>
      <c r="H4909" s="154">
        <v>27814</v>
      </c>
      <c r="I4909" s="153">
        <v>50</v>
      </c>
      <c r="J4909" s="148" t="s">
        <v>70</v>
      </c>
      <c r="K4909" s="153"/>
      <c r="L4909" s="153"/>
      <c r="M4909" s="153"/>
      <c r="N4909" s="153">
        <v>60</v>
      </c>
      <c r="O4909" s="155">
        <v>11976592662</v>
      </c>
      <c r="P4909" s="156" t="s">
        <v>60</v>
      </c>
      <c r="Q4909" s="157" t="s">
        <v>8211</v>
      </c>
      <c r="R4909" s="158"/>
      <c r="S4909" s="159"/>
      <c r="T4909" s="159" t="s">
        <v>6983</v>
      </c>
      <c r="U4909" s="159" t="s">
        <v>8212</v>
      </c>
      <c r="V4909" s="154">
        <v>46118</v>
      </c>
      <c r="W4909" s="154">
        <v>46150</v>
      </c>
      <c r="X4909" s="154"/>
      <c r="Y4909" s="160"/>
      <c r="Z4909" s="160"/>
      <c r="AA4909" s="153"/>
      <c r="AB4909" s="153"/>
      <c r="AC4909" s="182" t="e">
        <f t="shared" si="154"/>
        <v>#DIV/0!</v>
      </c>
      <c r="AD4909" s="153" t="e">
        <f t="shared" si="155"/>
        <v>#DIV/0!</v>
      </c>
      <c r="AE4909" s="207"/>
      <c r="AF4909" s="153"/>
      <c r="AG4909" s="159"/>
      <c r="AH4909" s="153"/>
      <c r="AI4909" s="161"/>
      <c r="AJ4909" s="153"/>
      <c r="AK4909" s="153"/>
      <c r="AL4909" s="207"/>
      <c r="AM4909" s="207"/>
      <c r="AN4909" s="207"/>
      <c r="AO4909" s="207"/>
      <c r="AP4909" s="147" t="s">
        <v>54</v>
      </c>
      <c r="AQ4909" s="147"/>
      <c r="AR4909" s="147"/>
      <c r="AS4909" s="209" t="s">
        <v>68</v>
      </c>
      <c r="AT4909" s="223" t="str">
        <f>MONTH(B4909)&amp;"/"&amp;YEAR(B4909)</f>
        <v>3/2026</v>
      </c>
      <c r="AU4909" s="223">
        <f>WEEKNUM(B4909)-WEEKNUM(EOMONTH(B4909,-1)+1)+1</f>
        <v>1</v>
      </c>
      <c r="AV4909" s="209" t="str">
        <f>MONTH(R4909)&amp;"/"&amp;YEAR(R4909)</f>
        <v>1/1900</v>
      </c>
      <c r="AW4909" s="209" t="e">
        <f>WEEKNUM(R4909)-WEEKNUM(EOMONTH(R4909,-1)+1)+1</f>
        <v>#NUM!</v>
      </c>
      <c r="AX4909" s="209">
        <f>IF(BB4909="S",IF(Q4909="1. Aceitou o programa",R4909-B4909,0),0)</f>
        <v>0</v>
      </c>
      <c r="AY4909" s="209">
        <f>IF(BB4909="S",IF(AND(S4909&lt;&gt;"",R4909&lt;&gt;""),S4909-R4909,0),0)</f>
        <v>0</v>
      </c>
      <c r="AZ4909" s="209">
        <f>IF(BB4909="S",IF(Q4909="1. Aceitou o programa",IF(OR(X4909="Não se Aplica",X4909=""),IF(OR(W4909="Não se Aplica",W4909=""),0,W4909-V4909),AVERAGE(X4909-W4909,W4909-V4909)),0),0)</f>
        <v>0</v>
      </c>
      <c r="BA4909" s="209">
        <f>IF(BB4909="S",IF(AND(Q4909="1. Aceitou o programa",AH4909="Realizada"),IFERROR(IF(AG4909="",0,AG4909-R4909),0),0),0)</f>
        <v>0</v>
      </c>
      <c r="BB4909" s="209" t="str">
        <f>_xlfn.XLOOKUP(U4909,'Lista Suspensa'!$AA$20:$AA$23,'Lista Suspensa'!$AB$20:$AB$23,"N/A")</f>
        <v>S</v>
      </c>
    </row>
    <row r="4910" spans="1:54" ht="12" customHeight="1">
      <c r="A4910" s="151" t="s">
        <v>54</v>
      </c>
      <c r="B4910" s="152">
        <v>46083</v>
      </c>
      <c r="C4910" s="153" t="s">
        <v>55</v>
      </c>
      <c r="D4910" s="153" t="s">
        <v>56</v>
      </c>
      <c r="E4910" s="244">
        <v>81307094</v>
      </c>
      <c r="F4910" s="144" t="s">
        <v>8776</v>
      </c>
      <c r="G4910" s="230"/>
      <c r="H4910" s="154">
        <v>27844</v>
      </c>
      <c r="I4910" s="153">
        <v>50</v>
      </c>
      <c r="J4910" s="148" t="s">
        <v>70</v>
      </c>
      <c r="K4910" s="153"/>
      <c r="L4910" s="153"/>
      <c r="M4910" s="153"/>
      <c r="N4910" s="153">
        <v>380</v>
      </c>
      <c r="O4910" s="155" t="s">
        <v>8777</v>
      </c>
      <c r="P4910" s="156" t="s">
        <v>60</v>
      </c>
      <c r="Q4910" s="157" t="s">
        <v>8211</v>
      </c>
      <c r="R4910" s="158"/>
      <c r="S4910" s="159"/>
      <c r="T4910" s="159" t="s">
        <v>6983</v>
      </c>
      <c r="U4910" s="159" t="s">
        <v>8212</v>
      </c>
      <c r="V4910" s="154">
        <v>46114</v>
      </c>
      <c r="W4910" s="154">
        <v>46150</v>
      </c>
      <c r="X4910" s="154"/>
      <c r="Y4910" s="160"/>
      <c r="Z4910" s="160"/>
      <c r="AA4910" s="153"/>
      <c r="AB4910" s="153"/>
      <c r="AC4910" s="182" t="e">
        <f t="shared" si="154"/>
        <v>#DIV/0!</v>
      </c>
      <c r="AD4910" s="153" t="e">
        <f t="shared" si="155"/>
        <v>#DIV/0!</v>
      </c>
      <c r="AE4910" s="207"/>
      <c r="AF4910" s="153"/>
      <c r="AG4910" s="159"/>
      <c r="AH4910" s="153"/>
      <c r="AI4910" s="161"/>
      <c r="AJ4910" s="153"/>
      <c r="AK4910" s="153"/>
      <c r="AL4910" s="207"/>
      <c r="AM4910" s="207"/>
      <c r="AN4910" s="207"/>
      <c r="AO4910" s="207"/>
      <c r="AP4910" s="147" t="s">
        <v>54</v>
      </c>
      <c r="AQ4910" s="147"/>
      <c r="AR4910" s="147"/>
      <c r="AS4910" s="209" t="s">
        <v>68</v>
      </c>
      <c r="AT4910" s="223" t="str">
        <f>MONTH(B4910)&amp;"/"&amp;YEAR(B4910)</f>
        <v>3/2026</v>
      </c>
      <c r="AU4910" s="223">
        <f>WEEKNUM(B4910)-WEEKNUM(EOMONTH(B4910,-1)+1)+1</f>
        <v>1</v>
      </c>
      <c r="AV4910" s="209" t="str">
        <f>MONTH(R4910)&amp;"/"&amp;YEAR(R4910)</f>
        <v>1/1900</v>
      </c>
      <c r="AW4910" s="209" t="e">
        <f>WEEKNUM(R4910)-WEEKNUM(EOMONTH(R4910,-1)+1)+1</f>
        <v>#NUM!</v>
      </c>
      <c r="AX4910" s="209">
        <f>IF(BB4910="S",IF(Q4910="1. Aceitou o programa",R4910-B4910,0),0)</f>
        <v>0</v>
      </c>
      <c r="AY4910" s="209">
        <f>IF(BB4910="S",IF(AND(S4910&lt;&gt;"",R4910&lt;&gt;""),S4910-R4910,0),0)</f>
        <v>0</v>
      </c>
      <c r="AZ4910" s="209">
        <f>IF(BB4910="S",IF(Q4910="1. Aceitou o programa",IF(OR(X4910="Não se Aplica",X4910=""),IF(OR(W4910="Não se Aplica",W4910=""),0,W4910-V4910),AVERAGE(X4910-W4910,W4910-V4910)),0),0)</f>
        <v>0</v>
      </c>
      <c r="BA4910" s="209">
        <f>IF(BB4910="S",IF(AND(Q4910="1. Aceitou o programa",AH4910="Realizada"),IFERROR(IF(AG4910="",0,AG4910-R4910),0),0),0)</f>
        <v>0</v>
      </c>
      <c r="BB4910" s="209" t="str">
        <f>_xlfn.XLOOKUP(U4910,'Lista Suspensa'!$AA$20:$AA$23,'Lista Suspensa'!$AB$20:$AB$23,"N/A")</f>
        <v>S</v>
      </c>
    </row>
    <row r="4911" spans="1:54" ht="12" customHeight="1">
      <c r="A4911" s="151" t="s">
        <v>54</v>
      </c>
      <c r="B4911" s="152">
        <v>46083</v>
      </c>
      <c r="C4911" s="153" t="s">
        <v>55</v>
      </c>
      <c r="D4911" s="153" t="s">
        <v>56</v>
      </c>
      <c r="E4911" s="244">
        <v>73598289</v>
      </c>
      <c r="F4911" s="144" t="s">
        <v>8778</v>
      </c>
      <c r="G4911" s="230"/>
      <c r="H4911" s="154">
        <v>27863</v>
      </c>
      <c r="I4911" s="153">
        <v>50</v>
      </c>
      <c r="J4911" s="148" t="s">
        <v>70</v>
      </c>
      <c r="K4911" s="153"/>
      <c r="L4911" s="153"/>
      <c r="M4911" s="153"/>
      <c r="N4911" s="153">
        <v>50</v>
      </c>
      <c r="O4911" s="155" t="s">
        <v>8779</v>
      </c>
      <c r="P4911" s="156" t="s">
        <v>2026</v>
      </c>
      <c r="Q4911" s="157" t="s">
        <v>8211</v>
      </c>
      <c r="R4911" s="158"/>
      <c r="S4911" s="159"/>
      <c r="T4911" s="159" t="s">
        <v>6983</v>
      </c>
      <c r="U4911" s="159" t="s">
        <v>8212</v>
      </c>
      <c r="V4911" s="154">
        <v>46112</v>
      </c>
      <c r="W4911" s="154">
        <v>46150</v>
      </c>
      <c r="X4911" s="154"/>
      <c r="Y4911" s="160"/>
      <c r="Z4911" s="160"/>
      <c r="AA4911" s="153"/>
      <c r="AB4911" s="153"/>
      <c r="AC4911" s="182" t="e">
        <f t="shared" si="154"/>
        <v>#DIV/0!</v>
      </c>
      <c r="AD4911" s="153" t="e">
        <f t="shared" si="155"/>
        <v>#DIV/0!</v>
      </c>
      <c r="AE4911" s="207"/>
      <c r="AF4911" s="153"/>
      <c r="AG4911" s="159"/>
      <c r="AH4911" s="153"/>
      <c r="AI4911" s="161"/>
      <c r="AJ4911" s="153"/>
      <c r="AK4911" s="153"/>
      <c r="AL4911" s="207"/>
      <c r="AM4911" s="207"/>
      <c r="AN4911" s="207"/>
      <c r="AO4911" s="207"/>
      <c r="AP4911" s="147" t="s">
        <v>54</v>
      </c>
      <c r="AQ4911" s="147"/>
      <c r="AR4911" s="147"/>
      <c r="AS4911" s="209" t="s">
        <v>68</v>
      </c>
      <c r="AT4911" s="223" t="str">
        <f>MONTH(B4911)&amp;"/"&amp;YEAR(B4911)</f>
        <v>3/2026</v>
      </c>
      <c r="AU4911" s="223">
        <f>WEEKNUM(B4911)-WEEKNUM(EOMONTH(B4911,-1)+1)+1</f>
        <v>1</v>
      </c>
      <c r="AV4911" s="209" t="str">
        <f>MONTH(R4911)&amp;"/"&amp;YEAR(R4911)</f>
        <v>1/1900</v>
      </c>
      <c r="AW4911" s="209" t="e">
        <f>WEEKNUM(R4911)-WEEKNUM(EOMONTH(R4911,-1)+1)+1</f>
        <v>#NUM!</v>
      </c>
      <c r="AX4911" s="209">
        <f>IF(BB4911="S",IF(Q4911="1. Aceitou o programa",R4911-B4911,0),0)</f>
        <v>0</v>
      </c>
      <c r="AY4911" s="209">
        <f>IF(BB4911="S",IF(AND(S4911&lt;&gt;"",R4911&lt;&gt;""),S4911-R4911,0),0)</f>
        <v>0</v>
      </c>
      <c r="AZ4911" s="209">
        <f>IF(BB4911="S",IF(Q4911="1. Aceitou o programa",IF(OR(X4911="Não se Aplica",X4911=""),IF(OR(W4911="Não se Aplica",W4911=""),0,W4911-V4911),AVERAGE(X4911-W4911,W4911-V4911)),0),0)</f>
        <v>0</v>
      </c>
      <c r="BA4911" s="209">
        <f>IF(BB4911="S",IF(AND(Q4911="1. Aceitou o programa",AH4911="Realizada"),IFERROR(IF(AG4911="",0,AG4911-R4911),0),0),0)</f>
        <v>0</v>
      </c>
      <c r="BB4911" s="209" t="str">
        <f>_xlfn.XLOOKUP(U4911,'Lista Suspensa'!$AA$20:$AA$23,'Lista Suspensa'!$AB$20:$AB$23,"N/A")</f>
        <v>S</v>
      </c>
    </row>
    <row r="4912" spans="1:54" ht="12" customHeight="1">
      <c r="A4912" s="151" t="s">
        <v>54</v>
      </c>
      <c r="B4912" s="152">
        <v>46083</v>
      </c>
      <c r="C4912" s="153" t="s">
        <v>55</v>
      </c>
      <c r="D4912" s="153" t="s">
        <v>56</v>
      </c>
      <c r="E4912" s="244">
        <v>83656307</v>
      </c>
      <c r="F4912" s="144" t="s">
        <v>8780</v>
      </c>
      <c r="G4912" s="230"/>
      <c r="H4912" s="154">
        <v>27909</v>
      </c>
      <c r="I4912" s="153">
        <v>49</v>
      </c>
      <c r="J4912" s="148" t="s">
        <v>70</v>
      </c>
      <c r="K4912" s="153"/>
      <c r="L4912" s="153"/>
      <c r="M4912" s="153"/>
      <c r="N4912" s="153">
        <v>60</v>
      </c>
      <c r="O4912" s="155" t="s">
        <v>8781</v>
      </c>
      <c r="P4912" s="156" t="s">
        <v>60</v>
      </c>
      <c r="Q4912" s="157" t="s">
        <v>8211</v>
      </c>
      <c r="R4912" s="158"/>
      <c r="S4912" s="159"/>
      <c r="T4912" s="159" t="s">
        <v>6983</v>
      </c>
      <c r="U4912" s="159" t="s">
        <v>8212</v>
      </c>
      <c r="V4912" s="154">
        <v>46114</v>
      </c>
      <c r="W4912" s="154">
        <v>46150</v>
      </c>
      <c r="X4912" s="154"/>
      <c r="Y4912" s="160"/>
      <c r="Z4912" s="160"/>
      <c r="AA4912" s="153"/>
      <c r="AB4912" s="153"/>
      <c r="AC4912" s="182" t="e">
        <f t="shared" si="154"/>
        <v>#DIV/0!</v>
      </c>
      <c r="AD4912" s="153" t="e">
        <f t="shared" si="155"/>
        <v>#DIV/0!</v>
      </c>
      <c r="AE4912" s="207"/>
      <c r="AF4912" s="153"/>
      <c r="AG4912" s="159"/>
      <c r="AH4912" s="153"/>
      <c r="AI4912" s="161"/>
      <c r="AJ4912" s="153"/>
      <c r="AK4912" s="153"/>
      <c r="AL4912" s="207"/>
      <c r="AM4912" s="207"/>
      <c r="AN4912" s="207"/>
      <c r="AO4912" s="207"/>
      <c r="AP4912" s="147" t="s">
        <v>54</v>
      </c>
      <c r="AQ4912" s="147"/>
      <c r="AR4912" s="147"/>
      <c r="AS4912" s="209" t="s">
        <v>68</v>
      </c>
      <c r="AT4912" s="223" t="str">
        <f>MONTH(B4912)&amp;"/"&amp;YEAR(B4912)</f>
        <v>3/2026</v>
      </c>
      <c r="AU4912" s="223">
        <f>WEEKNUM(B4912)-WEEKNUM(EOMONTH(B4912,-1)+1)+1</f>
        <v>1</v>
      </c>
      <c r="AV4912" s="209" t="str">
        <f>MONTH(R4912)&amp;"/"&amp;YEAR(R4912)</f>
        <v>1/1900</v>
      </c>
      <c r="AW4912" s="209" t="e">
        <f>WEEKNUM(R4912)-WEEKNUM(EOMONTH(R4912,-1)+1)+1</f>
        <v>#NUM!</v>
      </c>
      <c r="AX4912" s="209">
        <f>IF(BB4912="S",IF(Q4912="1. Aceitou o programa",R4912-B4912,0),0)</f>
        <v>0</v>
      </c>
      <c r="AY4912" s="209">
        <f>IF(BB4912="S",IF(AND(S4912&lt;&gt;"",R4912&lt;&gt;""),S4912-R4912,0),0)</f>
        <v>0</v>
      </c>
      <c r="AZ4912" s="209">
        <f>IF(BB4912="S",IF(Q4912="1. Aceitou o programa",IF(OR(X4912="Não se Aplica",X4912=""),IF(OR(W4912="Não se Aplica",W4912=""),0,W4912-V4912),AVERAGE(X4912-W4912,W4912-V4912)),0),0)</f>
        <v>0</v>
      </c>
      <c r="BA4912" s="209">
        <f>IF(BB4912="S",IF(AND(Q4912="1. Aceitou o programa",AH4912="Realizada"),IFERROR(IF(AG4912="",0,AG4912-R4912),0),0),0)</f>
        <v>0</v>
      </c>
      <c r="BB4912" s="209" t="str">
        <f>_xlfn.XLOOKUP(U4912,'Lista Suspensa'!$AA$20:$AA$23,'Lista Suspensa'!$AB$20:$AB$23,"N/A")</f>
        <v>S</v>
      </c>
    </row>
    <row r="4913" spans="1:54" ht="12" customHeight="1">
      <c r="A4913" s="151" t="s">
        <v>54</v>
      </c>
      <c r="B4913" s="152">
        <v>46083</v>
      </c>
      <c r="C4913" s="153" t="s">
        <v>55</v>
      </c>
      <c r="D4913" s="153" t="s">
        <v>56</v>
      </c>
      <c r="E4913" s="244">
        <v>84867864</v>
      </c>
      <c r="F4913" s="144" t="s">
        <v>8782</v>
      </c>
      <c r="G4913" s="230"/>
      <c r="H4913" s="154">
        <v>27920</v>
      </c>
      <c r="I4913" s="153">
        <v>49</v>
      </c>
      <c r="J4913" s="148" t="s">
        <v>70</v>
      </c>
      <c r="K4913" s="153"/>
      <c r="L4913" s="153"/>
      <c r="M4913" s="153"/>
      <c r="N4913" s="153">
        <v>60</v>
      </c>
      <c r="O4913" s="155" t="s">
        <v>8783</v>
      </c>
      <c r="P4913" s="156" t="s">
        <v>60</v>
      </c>
      <c r="Q4913" s="157" t="s">
        <v>8211</v>
      </c>
      <c r="R4913" s="158"/>
      <c r="S4913" s="159"/>
      <c r="T4913" s="159" t="s">
        <v>6983</v>
      </c>
      <c r="U4913" s="159" t="s">
        <v>8212</v>
      </c>
      <c r="V4913" s="154">
        <v>46114</v>
      </c>
      <c r="W4913" s="154">
        <v>46150</v>
      </c>
      <c r="X4913" s="154"/>
      <c r="Y4913" s="160"/>
      <c r="Z4913" s="160"/>
      <c r="AA4913" s="153"/>
      <c r="AB4913" s="153"/>
      <c r="AC4913" s="182" t="e">
        <f t="shared" si="154"/>
        <v>#DIV/0!</v>
      </c>
      <c r="AD4913" s="153" t="e">
        <f t="shared" si="155"/>
        <v>#DIV/0!</v>
      </c>
      <c r="AE4913" s="207"/>
      <c r="AF4913" s="153"/>
      <c r="AG4913" s="159"/>
      <c r="AH4913" s="153"/>
      <c r="AI4913" s="161"/>
      <c r="AJ4913" s="153"/>
      <c r="AK4913" s="153"/>
      <c r="AL4913" s="207"/>
      <c r="AM4913" s="207"/>
      <c r="AN4913" s="207"/>
      <c r="AO4913" s="207"/>
      <c r="AP4913" s="147" t="s">
        <v>54</v>
      </c>
      <c r="AQ4913" s="147"/>
      <c r="AR4913" s="147"/>
      <c r="AS4913" s="209" t="s">
        <v>68</v>
      </c>
      <c r="AT4913" s="223" t="str">
        <f>MONTH(B4913)&amp;"/"&amp;YEAR(B4913)</f>
        <v>3/2026</v>
      </c>
      <c r="AU4913" s="223">
        <f>WEEKNUM(B4913)-WEEKNUM(EOMONTH(B4913,-1)+1)+1</f>
        <v>1</v>
      </c>
      <c r="AV4913" s="209" t="str">
        <f>MONTH(R4913)&amp;"/"&amp;YEAR(R4913)</f>
        <v>1/1900</v>
      </c>
      <c r="AW4913" s="209" t="e">
        <f>WEEKNUM(R4913)-WEEKNUM(EOMONTH(R4913,-1)+1)+1</f>
        <v>#NUM!</v>
      </c>
      <c r="AX4913" s="209">
        <f>IF(BB4913="S",IF(Q4913="1. Aceitou o programa",R4913-B4913,0),0)</f>
        <v>0</v>
      </c>
      <c r="AY4913" s="209">
        <f>IF(BB4913="S",IF(AND(S4913&lt;&gt;"",R4913&lt;&gt;""),S4913-R4913,0),0)</f>
        <v>0</v>
      </c>
      <c r="AZ4913" s="209">
        <f>IF(BB4913="S",IF(Q4913="1. Aceitou o programa",IF(OR(X4913="Não se Aplica",X4913=""),IF(OR(W4913="Não se Aplica",W4913=""),0,W4913-V4913),AVERAGE(X4913-W4913,W4913-V4913)),0),0)</f>
        <v>0</v>
      </c>
      <c r="BA4913" s="209">
        <f>IF(BB4913="S",IF(AND(Q4913="1. Aceitou o programa",AH4913="Realizada"),IFERROR(IF(AG4913="",0,AG4913-R4913),0),0),0)</f>
        <v>0</v>
      </c>
      <c r="BB4913" s="209" t="str">
        <f>_xlfn.XLOOKUP(U4913,'Lista Suspensa'!$AA$20:$AA$23,'Lista Suspensa'!$AB$20:$AB$23,"N/A")</f>
        <v>S</v>
      </c>
    </row>
    <row r="4914" spans="1:54" ht="12" customHeight="1">
      <c r="A4914" s="151" t="s">
        <v>54</v>
      </c>
      <c r="B4914" s="152">
        <v>46083</v>
      </c>
      <c r="C4914" s="153" t="s">
        <v>55</v>
      </c>
      <c r="D4914" s="153" t="s">
        <v>56</v>
      </c>
      <c r="E4914" s="244">
        <v>74446025</v>
      </c>
      <c r="F4914" s="144" t="s">
        <v>8784</v>
      </c>
      <c r="G4914" s="230"/>
      <c r="H4914" s="154">
        <v>27963</v>
      </c>
      <c r="I4914" s="153">
        <v>49</v>
      </c>
      <c r="J4914" s="148" t="s">
        <v>58</v>
      </c>
      <c r="K4914" s="153"/>
      <c r="L4914" s="153"/>
      <c r="M4914" s="153"/>
      <c r="N4914" s="153">
        <v>400</v>
      </c>
      <c r="O4914" s="155" t="s">
        <v>8785</v>
      </c>
      <c r="P4914" s="156" t="s">
        <v>60</v>
      </c>
      <c r="Q4914" s="157" t="s">
        <v>8211</v>
      </c>
      <c r="R4914" s="158"/>
      <c r="S4914" s="159"/>
      <c r="T4914" s="159" t="s">
        <v>6983</v>
      </c>
      <c r="U4914" s="159" t="s">
        <v>8212</v>
      </c>
      <c r="V4914" s="154">
        <v>46113</v>
      </c>
      <c r="W4914" s="154">
        <v>46150</v>
      </c>
      <c r="X4914" s="154"/>
      <c r="Y4914" s="160"/>
      <c r="Z4914" s="160"/>
      <c r="AA4914" s="153"/>
      <c r="AB4914" s="153"/>
      <c r="AC4914" s="182" t="e">
        <f t="shared" si="154"/>
        <v>#DIV/0!</v>
      </c>
      <c r="AD4914" s="153" t="e">
        <f t="shared" si="155"/>
        <v>#DIV/0!</v>
      </c>
      <c r="AE4914" s="207"/>
      <c r="AF4914" s="153"/>
      <c r="AG4914" s="159"/>
      <c r="AH4914" s="153"/>
      <c r="AI4914" s="161"/>
      <c r="AJ4914" s="153"/>
      <c r="AK4914" s="153"/>
      <c r="AL4914" s="207"/>
      <c r="AM4914" s="207"/>
      <c r="AN4914" s="207"/>
      <c r="AO4914" s="207"/>
      <c r="AP4914" s="147" t="s">
        <v>54</v>
      </c>
      <c r="AQ4914" s="147"/>
      <c r="AR4914" s="147"/>
      <c r="AS4914" s="209" t="s">
        <v>68</v>
      </c>
      <c r="AT4914" s="223" t="str">
        <f>MONTH(B4914)&amp;"/"&amp;YEAR(B4914)</f>
        <v>3/2026</v>
      </c>
      <c r="AU4914" s="223">
        <f>WEEKNUM(B4914)-WEEKNUM(EOMONTH(B4914,-1)+1)+1</f>
        <v>1</v>
      </c>
      <c r="AV4914" s="209" t="str">
        <f>MONTH(R4914)&amp;"/"&amp;YEAR(R4914)</f>
        <v>1/1900</v>
      </c>
      <c r="AW4914" s="209" t="e">
        <f>WEEKNUM(R4914)-WEEKNUM(EOMONTH(R4914,-1)+1)+1</f>
        <v>#NUM!</v>
      </c>
      <c r="AX4914" s="209">
        <f>IF(BB4914="S",IF(Q4914="1. Aceitou o programa",R4914-B4914,0),0)</f>
        <v>0</v>
      </c>
      <c r="AY4914" s="209">
        <f>IF(BB4914="S",IF(AND(S4914&lt;&gt;"",R4914&lt;&gt;""),S4914-R4914,0),0)</f>
        <v>0</v>
      </c>
      <c r="AZ4914" s="209">
        <f>IF(BB4914="S",IF(Q4914="1. Aceitou o programa",IF(OR(X4914="Não se Aplica",X4914=""),IF(OR(W4914="Não se Aplica",W4914=""),0,W4914-V4914),AVERAGE(X4914-W4914,W4914-V4914)),0),0)</f>
        <v>0</v>
      </c>
      <c r="BA4914" s="209">
        <f>IF(BB4914="S",IF(AND(Q4914="1. Aceitou o programa",AH4914="Realizada"),IFERROR(IF(AG4914="",0,AG4914-R4914),0),0),0)</f>
        <v>0</v>
      </c>
      <c r="BB4914" s="209" t="str">
        <f>_xlfn.XLOOKUP(U4914,'Lista Suspensa'!$AA$20:$AA$23,'Lista Suspensa'!$AB$20:$AB$23,"N/A")</f>
        <v>S</v>
      </c>
    </row>
    <row r="4915" spans="1:54" ht="12" customHeight="1">
      <c r="A4915" s="151" t="s">
        <v>54</v>
      </c>
      <c r="B4915" s="152">
        <v>46083</v>
      </c>
      <c r="C4915" s="153" t="s">
        <v>55</v>
      </c>
      <c r="D4915" s="153" t="s">
        <v>56</v>
      </c>
      <c r="E4915" s="244">
        <v>80969804</v>
      </c>
      <c r="F4915" s="144" t="s">
        <v>8786</v>
      </c>
      <c r="G4915" s="230"/>
      <c r="H4915" s="154">
        <v>28050</v>
      </c>
      <c r="I4915" s="153">
        <v>49</v>
      </c>
      <c r="J4915" s="148" t="s">
        <v>70</v>
      </c>
      <c r="K4915" s="153"/>
      <c r="L4915" s="153"/>
      <c r="M4915" s="153"/>
      <c r="N4915" s="153">
        <v>60</v>
      </c>
      <c r="O4915" s="155" t="s">
        <v>8787</v>
      </c>
      <c r="P4915" s="156" t="s">
        <v>60</v>
      </c>
      <c r="Q4915" s="157" t="s">
        <v>8211</v>
      </c>
      <c r="R4915" s="158"/>
      <c r="S4915" s="159"/>
      <c r="T4915" s="159" t="s">
        <v>6983</v>
      </c>
      <c r="U4915" s="159" t="s">
        <v>8212</v>
      </c>
      <c r="V4915" s="154">
        <v>46114</v>
      </c>
      <c r="W4915" s="154">
        <v>46150</v>
      </c>
      <c r="X4915" s="154"/>
      <c r="Y4915" s="160"/>
      <c r="Z4915" s="160"/>
      <c r="AA4915" s="153"/>
      <c r="AB4915" s="153"/>
      <c r="AC4915" s="182" t="e">
        <f t="shared" si="154"/>
        <v>#DIV/0!</v>
      </c>
      <c r="AD4915" s="153" t="e">
        <f t="shared" si="155"/>
        <v>#DIV/0!</v>
      </c>
      <c r="AE4915" s="207"/>
      <c r="AF4915" s="153"/>
      <c r="AG4915" s="159"/>
      <c r="AH4915" s="153"/>
      <c r="AI4915" s="161"/>
      <c r="AJ4915" s="153"/>
      <c r="AK4915" s="153"/>
      <c r="AL4915" s="207"/>
      <c r="AM4915" s="207"/>
      <c r="AN4915" s="207"/>
      <c r="AO4915" s="207"/>
      <c r="AP4915" s="147" t="s">
        <v>54</v>
      </c>
      <c r="AQ4915" s="147"/>
      <c r="AR4915" s="147"/>
      <c r="AS4915" s="209" t="s">
        <v>68</v>
      </c>
      <c r="AT4915" s="223" t="str">
        <f>MONTH(B4915)&amp;"/"&amp;YEAR(B4915)</f>
        <v>3/2026</v>
      </c>
      <c r="AU4915" s="223">
        <f>WEEKNUM(B4915)-WEEKNUM(EOMONTH(B4915,-1)+1)+1</f>
        <v>1</v>
      </c>
      <c r="AV4915" s="209" t="str">
        <f>MONTH(R4915)&amp;"/"&amp;YEAR(R4915)</f>
        <v>1/1900</v>
      </c>
      <c r="AW4915" s="209" t="e">
        <f>WEEKNUM(R4915)-WEEKNUM(EOMONTH(R4915,-1)+1)+1</f>
        <v>#NUM!</v>
      </c>
      <c r="AX4915" s="209">
        <f>IF(BB4915="S",IF(Q4915="1. Aceitou o programa",R4915-B4915,0),0)</f>
        <v>0</v>
      </c>
      <c r="AY4915" s="209">
        <f>IF(BB4915="S",IF(AND(S4915&lt;&gt;"",R4915&lt;&gt;""),S4915-R4915,0),0)</f>
        <v>0</v>
      </c>
      <c r="AZ4915" s="209">
        <f>IF(BB4915="S",IF(Q4915="1. Aceitou o programa",IF(OR(X4915="Não se Aplica",X4915=""),IF(OR(W4915="Não se Aplica",W4915=""),0,W4915-V4915),AVERAGE(X4915-W4915,W4915-V4915)),0),0)</f>
        <v>0</v>
      </c>
      <c r="BA4915" s="209">
        <f>IF(BB4915="S",IF(AND(Q4915="1. Aceitou o programa",AH4915="Realizada"),IFERROR(IF(AG4915="",0,AG4915-R4915),0),0),0)</f>
        <v>0</v>
      </c>
      <c r="BB4915" s="209" t="str">
        <f>_xlfn.XLOOKUP(U4915,'Lista Suspensa'!$AA$20:$AA$23,'Lista Suspensa'!$AB$20:$AB$23,"N/A")</f>
        <v>S</v>
      </c>
    </row>
    <row r="4916" spans="1:54" ht="12" customHeight="1">
      <c r="A4916" s="151" t="s">
        <v>54</v>
      </c>
      <c r="B4916" s="152">
        <v>46083</v>
      </c>
      <c r="C4916" s="153" t="s">
        <v>55</v>
      </c>
      <c r="D4916" s="153" t="s">
        <v>56</v>
      </c>
      <c r="E4916" s="244">
        <v>84026656</v>
      </c>
      <c r="F4916" s="144" t="s">
        <v>8788</v>
      </c>
      <c r="G4916" s="230"/>
      <c r="H4916" s="154">
        <v>28068</v>
      </c>
      <c r="I4916" s="153">
        <v>49</v>
      </c>
      <c r="J4916" s="148" t="s">
        <v>58</v>
      </c>
      <c r="K4916" s="153"/>
      <c r="L4916" s="153"/>
      <c r="M4916" s="153"/>
      <c r="N4916" s="153">
        <v>40</v>
      </c>
      <c r="O4916" s="155">
        <v>11985779999</v>
      </c>
      <c r="P4916" s="156" t="s">
        <v>60</v>
      </c>
      <c r="Q4916" s="157" t="s">
        <v>8211</v>
      </c>
      <c r="R4916" s="158"/>
      <c r="S4916" s="159"/>
      <c r="T4916" s="159" t="s">
        <v>6983</v>
      </c>
      <c r="U4916" s="159" t="s">
        <v>8212</v>
      </c>
      <c r="V4916" s="154">
        <v>46118</v>
      </c>
      <c r="W4916" s="154">
        <v>46150</v>
      </c>
      <c r="X4916" s="154"/>
      <c r="Y4916" s="160"/>
      <c r="Z4916" s="160"/>
      <c r="AA4916" s="153"/>
      <c r="AB4916" s="153"/>
      <c r="AC4916" s="182" t="e">
        <f t="shared" si="154"/>
        <v>#DIV/0!</v>
      </c>
      <c r="AD4916" s="153" t="e">
        <f t="shared" si="155"/>
        <v>#DIV/0!</v>
      </c>
      <c r="AE4916" s="207"/>
      <c r="AF4916" s="153"/>
      <c r="AG4916" s="159"/>
      <c r="AH4916" s="153"/>
      <c r="AI4916" s="161"/>
      <c r="AJ4916" s="153"/>
      <c r="AK4916" s="153"/>
      <c r="AL4916" s="207"/>
      <c r="AM4916" s="207"/>
      <c r="AN4916" s="207"/>
      <c r="AO4916" s="207"/>
      <c r="AP4916" s="147" t="s">
        <v>54</v>
      </c>
      <c r="AQ4916" s="147"/>
      <c r="AR4916" s="147"/>
      <c r="AS4916" s="209" t="s">
        <v>68</v>
      </c>
      <c r="AT4916" s="223" t="str">
        <f>MONTH(B4916)&amp;"/"&amp;YEAR(B4916)</f>
        <v>3/2026</v>
      </c>
      <c r="AU4916" s="223">
        <f>WEEKNUM(B4916)-WEEKNUM(EOMONTH(B4916,-1)+1)+1</f>
        <v>1</v>
      </c>
      <c r="AV4916" s="209" t="str">
        <f>MONTH(R4916)&amp;"/"&amp;YEAR(R4916)</f>
        <v>1/1900</v>
      </c>
      <c r="AW4916" s="209" t="e">
        <f>WEEKNUM(R4916)-WEEKNUM(EOMONTH(R4916,-1)+1)+1</f>
        <v>#NUM!</v>
      </c>
      <c r="AX4916" s="209">
        <f>IF(BB4916="S",IF(Q4916="1. Aceitou o programa",R4916-B4916,0),0)</f>
        <v>0</v>
      </c>
      <c r="AY4916" s="209">
        <f>IF(BB4916="S",IF(AND(S4916&lt;&gt;"",R4916&lt;&gt;""),S4916-R4916,0),0)</f>
        <v>0</v>
      </c>
      <c r="AZ4916" s="209">
        <f>IF(BB4916="S",IF(Q4916="1. Aceitou o programa",IF(OR(X4916="Não se Aplica",X4916=""),IF(OR(W4916="Não se Aplica",W4916=""),0,W4916-V4916),AVERAGE(X4916-W4916,W4916-V4916)),0),0)</f>
        <v>0</v>
      </c>
      <c r="BA4916" s="209">
        <f>IF(BB4916="S",IF(AND(Q4916="1. Aceitou o programa",AH4916="Realizada"),IFERROR(IF(AG4916="",0,AG4916-R4916),0),0),0)</f>
        <v>0</v>
      </c>
      <c r="BB4916" s="209" t="str">
        <f>_xlfn.XLOOKUP(U4916,'Lista Suspensa'!$AA$20:$AA$23,'Lista Suspensa'!$AB$20:$AB$23,"N/A")</f>
        <v>S</v>
      </c>
    </row>
    <row r="4917" spans="1:54" ht="12" customHeight="1">
      <c r="A4917" s="151" t="s">
        <v>54</v>
      </c>
      <c r="B4917" s="152">
        <v>46083</v>
      </c>
      <c r="C4917" s="153" t="s">
        <v>55</v>
      </c>
      <c r="D4917" s="153" t="s">
        <v>56</v>
      </c>
      <c r="E4917" s="244">
        <v>73676587</v>
      </c>
      <c r="F4917" s="144" t="s">
        <v>8789</v>
      </c>
      <c r="G4917" s="230"/>
      <c r="H4917" s="154">
        <v>28100</v>
      </c>
      <c r="I4917" s="153">
        <v>49</v>
      </c>
      <c r="J4917" s="148" t="s">
        <v>58</v>
      </c>
      <c r="K4917" s="153"/>
      <c r="L4917" s="153"/>
      <c r="M4917" s="153"/>
      <c r="N4917" s="153">
        <v>50</v>
      </c>
      <c r="O4917" s="155" t="s">
        <v>8790</v>
      </c>
      <c r="P4917" s="156" t="s">
        <v>60</v>
      </c>
      <c r="Q4917" s="157" t="s">
        <v>8211</v>
      </c>
      <c r="R4917" s="158"/>
      <c r="S4917" s="159"/>
      <c r="T4917" s="159" t="s">
        <v>6983</v>
      </c>
      <c r="U4917" s="159" t="s">
        <v>8212</v>
      </c>
      <c r="V4917" s="154">
        <v>46113</v>
      </c>
      <c r="W4917" s="154">
        <v>46150</v>
      </c>
      <c r="X4917" s="154"/>
      <c r="Y4917" s="160"/>
      <c r="Z4917" s="160"/>
      <c r="AA4917" s="153"/>
      <c r="AB4917" s="153"/>
      <c r="AC4917" s="182" t="e">
        <f t="shared" si="154"/>
        <v>#DIV/0!</v>
      </c>
      <c r="AD4917" s="153" t="e">
        <f t="shared" si="155"/>
        <v>#DIV/0!</v>
      </c>
      <c r="AE4917" s="207"/>
      <c r="AF4917" s="153"/>
      <c r="AG4917" s="159"/>
      <c r="AH4917" s="153"/>
      <c r="AI4917" s="161"/>
      <c r="AJ4917" s="153"/>
      <c r="AK4917" s="153"/>
      <c r="AL4917" s="207"/>
      <c r="AM4917" s="207"/>
      <c r="AN4917" s="207"/>
      <c r="AO4917" s="207"/>
      <c r="AP4917" s="147" t="s">
        <v>54</v>
      </c>
      <c r="AQ4917" s="147"/>
      <c r="AR4917" s="147"/>
      <c r="AS4917" s="209" t="s">
        <v>68</v>
      </c>
      <c r="AT4917" s="223" t="str">
        <f>MONTH(B4917)&amp;"/"&amp;YEAR(B4917)</f>
        <v>3/2026</v>
      </c>
      <c r="AU4917" s="223">
        <f>WEEKNUM(B4917)-WEEKNUM(EOMONTH(B4917,-1)+1)+1</f>
        <v>1</v>
      </c>
      <c r="AV4917" s="209" t="str">
        <f>MONTH(R4917)&amp;"/"&amp;YEAR(R4917)</f>
        <v>1/1900</v>
      </c>
      <c r="AW4917" s="209" t="e">
        <f>WEEKNUM(R4917)-WEEKNUM(EOMONTH(R4917,-1)+1)+1</f>
        <v>#NUM!</v>
      </c>
      <c r="AX4917" s="209">
        <f>IF(BB4917="S",IF(Q4917="1. Aceitou o programa",R4917-B4917,0),0)</f>
        <v>0</v>
      </c>
      <c r="AY4917" s="209">
        <f>IF(BB4917="S",IF(AND(S4917&lt;&gt;"",R4917&lt;&gt;""),S4917-R4917,0),0)</f>
        <v>0</v>
      </c>
      <c r="AZ4917" s="209">
        <f>IF(BB4917="S",IF(Q4917="1. Aceitou o programa",IF(OR(X4917="Não se Aplica",X4917=""),IF(OR(W4917="Não se Aplica",W4917=""),0,W4917-V4917),AVERAGE(X4917-W4917,W4917-V4917)),0),0)</f>
        <v>0</v>
      </c>
      <c r="BA4917" s="209">
        <f>IF(BB4917="S",IF(AND(Q4917="1. Aceitou o programa",AH4917="Realizada"),IFERROR(IF(AG4917="",0,AG4917-R4917),0),0),0)</f>
        <v>0</v>
      </c>
      <c r="BB4917" s="209" t="str">
        <f>_xlfn.XLOOKUP(U4917,'Lista Suspensa'!$AA$20:$AA$23,'Lista Suspensa'!$AB$20:$AB$23,"N/A")</f>
        <v>S</v>
      </c>
    </row>
    <row r="4918" spans="1:54" ht="12" customHeight="1">
      <c r="A4918" s="151" t="s">
        <v>54</v>
      </c>
      <c r="B4918" s="152">
        <v>46083</v>
      </c>
      <c r="C4918" s="153" t="s">
        <v>55</v>
      </c>
      <c r="D4918" s="153" t="s">
        <v>56</v>
      </c>
      <c r="E4918" s="244">
        <v>74446035</v>
      </c>
      <c r="F4918" s="144" t="s">
        <v>8791</v>
      </c>
      <c r="G4918" s="230"/>
      <c r="H4918" s="154">
        <v>28115</v>
      </c>
      <c r="I4918" s="153">
        <v>49</v>
      </c>
      <c r="J4918" s="148" t="s">
        <v>70</v>
      </c>
      <c r="K4918" s="153"/>
      <c r="L4918" s="153"/>
      <c r="M4918" s="153"/>
      <c r="N4918" s="153">
        <v>400</v>
      </c>
      <c r="O4918" s="155" t="s">
        <v>4478</v>
      </c>
      <c r="P4918" s="156" t="s">
        <v>60</v>
      </c>
      <c r="Q4918" s="157" t="s">
        <v>8211</v>
      </c>
      <c r="R4918" s="158"/>
      <c r="S4918" s="159"/>
      <c r="T4918" s="159" t="s">
        <v>6983</v>
      </c>
      <c r="U4918" s="159" t="s">
        <v>8212</v>
      </c>
      <c r="V4918" s="154">
        <v>46113</v>
      </c>
      <c r="W4918" s="154">
        <v>46150</v>
      </c>
      <c r="X4918" s="154"/>
      <c r="Y4918" s="160"/>
      <c r="Z4918" s="160"/>
      <c r="AA4918" s="153"/>
      <c r="AB4918" s="153"/>
      <c r="AC4918" s="182" t="e">
        <f t="shared" si="154"/>
        <v>#DIV/0!</v>
      </c>
      <c r="AD4918" s="153" t="e">
        <f t="shared" si="155"/>
        <v>#DIV/0!</v>
      </c>
      <c r="AE4918" s="207"/>
      <c r="AF4918" s="153"/>
      <c r="AG4918" s="159"/>
      <c r="AH4918" s="153"/>
      <c r="AI4918" s="161"/>
      <c r="AJ4918" s="153"/>
      <c r="AK4918" s="153"/>
      <c r="AL4918" s="207"/>
      <c r="AM4918" s="207"/>
      <c r="AN4918" s="207"/>
      <c r="AO4918" s="207"/>
      <c r="AP4918" s="147" t="s">
        <v>54</v>
      </c>
      <c r="AQ4918" s="147"/>
      <c r="AR4918" s="147"/>
      <c r="AS4918" s="209" t="s">
        <v>68</v>
      </c>
      <c r="AT4918" s="223" t="str">
        <f>MONTH(B4918)&amp;"/"&amp;YEAR(B4918)</f>
        <v>3/2026</v>
      </c>
      <c r="AU4918" s="223">
        <f>WEEKNUM(B4918)-WEEKNUM(EOMONTH(B4918,-1)+1)+1</f>
        <v>1</v>
      </c>
      <c r="AV4918" s="209" t="str">
        <f>MONTH(R4918)&amp;"/"&amp;YEAR(R4918)</f>
        <v>1/1900</v>
      </c>
      <c r="AW4918" s="209" t="e">
        <f>WEEKNUM(R4918)-WEEKNUM(EOMONTH(R4918,-1)+1)+1</f>
        <v>#NUM!</v>
      </c>
      <c r="AX4918" s="209">
        <f>IF(BB4918="S",IF(Q4918="1. Aceitou o programa",R4918-B4918,0),0)</f>
        <v>0</v>
      </c>
      <c r="AY4918" s="209">
        <f>IF(BB4918="S",IF(AND(S4918&lt;&gt;"",R4918&lt;&gt;""),S4918-R4918,0),0)</f>
        <v>0</v>
      </c>
      <c r="AZ4918" s="209">
        <f>IF(BB4918="S",IF(Q4918="1. Aceitou o programa",IF(OR(X4918="Não se Aplica",X4918=""),IF(OR(W4918="Não se Aplica",W4918=""),0,W4918-V4918),AVERAGE(X4918-W4918,W4918-V4918)),0),0)</f>
        <v>0</v>
      </c>
      <c r="BA4918" s="209">
        <f>IF(BB4918="S",IF(AND(Q4918="1. Aceitou o programa",AH4918="Realizada"),IFERROR(IF(AG4918="",0,AG4918-R4918),0),0),0)</f>
        <v>0</v>
      </c>
      <c r="BB4918" s="209" t="str">
        <f>_xlfn.XLOOKUP(U4918,'Lista Suspensa'!$AA$20:$AA$23,'Lista Suspensa'!$AB$20:$AB$23,"N/A")</f>
        <v>S</v>
      </c>
    </row>
    <row r="4919" spans="1:54" ht="12" customHeight="1">
      <c r="A4919" s="151" t="s">
        <v>54</v>
      </c>
      <c r="B4919" s="152">
        <v>46083</v>
      </c>
      <c r="C4919" s="153" t="s">
        <v>55</v>
      </c>
      <c r="D4919" s="153" t="s">
        <v>56</v>
      </c>
      <c r="E4919" s="244">
        <v>81146279</v>
      </c>
      <c r="F4919" s="144" t="s">
        <v>8792</v>
      </c>
      <c r="G4919" s="230"/>
      <c r="H4919" s="154">
        <v>28136</v>
      </c>
      <c r="I4919" s="153">
        <v>49</v>
      </c>
      <c r="J4919" s="148" t="s">
        <v>70</v>
      </c>
      <c r="K4919" s="153"/>
      <c r="L4919" s="153"/>
      <c r="M4919" s="153"/>
      <c r="N4919" s="153">
        <v>60</v>
      </c>
      <c r="O4919" s="155" t="s">
        <v>8793</v>
      </c>
      <c r="P4919" s="156" t="s">
        <v>71</v>
      </c>
      <c r="Q4919" s="157" t="s">
        <v>8211</v>
      </c>
      <c r="R4919" s="158"/>
      <c r="S4919" s="159"/>
      <c r="T4919" s="159" t="s">
        <v>6983</v>
      </c>
      <c r="U4919" s="159" t="s">
        <v>8212</v>
      </c>
      <c r="V4919" s="154">
        <v>46112</v>
      </c>
      <c r="W4919" s="154">
        <v>46150</v>
      </c>
      <c r="X4919" s="154"/>
      <c r="Y4919" s="160"/>
      <c r="Z4919" s="160"/>
      <c r="AA4919" s="153"/>
      <c r="AB4919" s="153"/>
      <c r="AC4919" s="182" t="e">
        <f t="shared" si="154"/>
        <v>#DIV/0!</v>
      </c>
      <c r="AD4919" s="153" t="e">
        <f t="shared" si="155"/>
        <v>#DIV/0!</v>
      </c>
      <c r="AE4919" s="207"/>
      <c r="AF4919" s="153"/>
      <c r="AG4919" s="159"/>
      <c r="AH4919" s="153"/>
      <c r="AI4919" s="161"/>
      <c r="AJ4919" s="153"/>
      <c r="AK4919" s="153"/>
      <c r="AL4919" s="207"/>
      <c r="AM4919" s="207"/>
      <c r="AN4919" s="207"/>
      <c r="AO4919" s="207"/>
      <c r="AP4919" s="147" t="s">
        <v>54</v>
      </c>
      <c r="AQ4919" s="147"/>
      <c r="AR4919" s="147"/>
      <c r="AS4919" s="209" t="s">
        <v>68</v>
      </c>
      <c r="AT4919" s="223" t="str">
        <f>MONTH(B4919)&amp;"/"&amp;YEAR(B4919)</f>
        <v>3/2026</v>
      </c>
      <c r="AU4919" s="223">
        <f>WEEKNUM(B4919)-WEEKNUM(EOMONTH(B4919,-1)+1)+1</f>
        <v>1</v>
      </c>
      <c r="AV4919" s="209" t="str">
        <f>MONTH(R4919)&amp;"/"&amp;YEAR(R4919)</f>
        <v>1/1900</v>
      </c>
      <c r="AW4919" s="209" t="e">
        <f>WEEKNUM(R4919)-WEEKNUM(EOMONTH(R4919,-1)+1)+1</f>
        <v>#NUM!</v>
      </c>
      <c r="AX4919" s="209">
        <f>IF(BB4919="S",IF(Q4919="1. Aceitou o programa",R4919-B4919,0),0)</f>
        <v>0</v>
      </c>
      <c r="AY4919" s="209">
        <f>IF(BB4919="S",IF(AND(S4919&lt;&gt;"",R4919&lt;&gt;""),S4919-R4919,0),0)</f>
        <v>0</v>
      </c>
      <c r="AZ4919" s="209">
        <f>IF(BB4919="S",IF(Q4919="1. Aceitou o programa",IF(OR(X4919="Não se Aplica",X4919=""),IF(OR(W4919="Não se Aplica",W4919=""),0,W4919-V4919),AVERAGE(X4919-W4919,W4919-V4919)),0),0)</f>
        <v>0</v>
      </c>
      <c r="BA4919" s="209">
        <f>IF(BB4919="S",IF(AND(Q4919="1. Aceitou o programa",AH4919="Realizada"),IFERROR(IF(AG4919="",0,AG4919-R4919),0),0),0)</f>
        <v>0</v>
      </c>
      <c r="BB4919" s="209" t="str">
        <f>_xlfn.XLOOKUP(U4919,'Lista Suspensa'!$AA$20:$AA$23,'Lista Suspensa'!$AB$20:$AB$23,"N/A")</f>
        <v>S</v>
      </c>
    </row>
    <row r="4920" spans="1:54" ht="12" customHeight="1">
      <c r="A4920" s="151" t="s">
        <v>54</v>
      </c>
      <c r="B4920" s="152">
        <v>46083</v>
      </c>
      <c r="C4920" s="153" t="s">
        <v>55</v>
      </c>
      <c r="D4920" s="153" t="s">
        <v>56</v>
      </c>
      <c r="E4920" s="244">
        <v>81724818</v>
      </c>
      <c r="F4920" s="144" t="s">
        <v>8794</v>
      </c>
      <c r="G4920" s="230"/>
      <c r="H4920" s="154">
        <v>28180</v>
      </c>
      <c r="I4920" s="153">
        <v>49</v>
      </c>
      <c r="J4920" s="148" t="s">
        <v>70</v>
      </c>
      <c r="K4920" s="153"/>
      <c r="L4920" s="153"/>
      <c r="M4920" s="153"/>
      <c r="N4920" s="153">
        <v>60</v>
      </c>
      <c r="O4920" s="155" t="s">
        <v>8795</v>
      </c>
      <c r="P4920" s="156" t="s">
        <v>2026</v>
      </c>
      <c r="Q4920" s="157" t="s">
        <v>8211</v>
      </c>
      <c r="R4920" s="158"/>
      <c r="S4920" s="159"/>
      <c r="T4920" s="159" t="s">
        <v>6983</v>
      </c>
      <c r="U4920" s="159" t="s">
        <v>8212</v>
      </c>
      <c r="V4920" s="154">
        <v>46112</v>
      </c>
      <c r="W4920" s="154">
        <v>46150</v>
      </c>
      <c r="X4920" s="154"/>
      <c r="Y4920" s="160"/>
      <c r="Z4920" s="160"/>
      <c r="AA4920" s="153"/>
      <c r="AB4920" s="153"/>
      <c r="AC4920" s="182" t="e">
        <f t="shared" si="154"/>
        <v>#DIV/0!</v>
      </c>
      <c r="AD4920" s="153" t="e">
        <f t="shared" si="155"/>
        <v>#DIV/0!</v>
      </c>
      <c r="AE4920" s="207"/>
      <c r="AF4920" s="153"/>
      <c r="AG4920" s="159"/>
      <c r="AH4920" s="153"/>
      <c r="AI4920" s="161"/>
      <c r="AJ4920" s="153"/>
      <c r="AK4920" s="153"/>
      <c r="AL4920" s="207"/>
      <c r="AM4920" s="207"/>
      <c r="AN4920" s="207"/>
      <c r="AO4920" s="207"/>
      <c r="AP4920" s="147" t="s">
        <v>54</v>
      </c>
      <c r="AQ4920" s="147"/>
      <c r="AR4920" s="147"/>
      <c r="AS4920" s="209" t="s">
        <v>68</v>
      </c>
      <c r="AT4920" s="223" t="str">
        <f>MONTH(B4920)&amp;"/"&amp;YEAR(B4920)</f>
        <v>3/2026</v>
      </c>
      <c r="AU4920" s="223">
        <f>WEEKNUM(B4920)-WEEKNUM(EOMONTH(B4920,-1)+1)+1</f>
        <v>1</v>
      </c>
      <c r="AV4920" s="209" t="str">
        <f>MONTH(R4920)&amp;"/"&amp;YEAR(R4920)</f>
        <v>1/1900</v>
      </c>
      <c r="AW4920" s="209" t="e">
        <f>WEEKNUM(R4920)-WEEKNUM(EOMONTH(R4920,-1)+1)+1</f>
        <v>#NUM!</v>
      </c>
      <c r="AX4920" s="209">
        <f>IF(BB4920="S",IF(Q4920="1. Aceitou o programa",R4920-B4920,0),0)</f>
        <v>0</v>
      </c>
      <c r="AY4920" s="209">
        <f>IF(BB4920="S",IF(AND(S4920&lt;&gt;"",R4920&lt;&gt;""),S4920-R4920,0),0)</f>
        <v>0</v>
      </c>
      <c r="AZ4920" s="209">
        <f>IF(BB4920="S",IF(Q4920="1. Aceitou o programa",IF(OR(X4920="Não se Aplica",X4920=""),IF(OR(W4920="Não se Aplica",W4920=""),0,W4920-V4920),AVERAGE(X4920-W4920,W4920-V4920)),0),0)</f>
        <v>0</v>
      </c>
      <c r="BA4920" s="209">
        <f>IF(BB4920="S",IF(AND(Q4920="1. Aceitou o programa",AH4920="Realizada"),IFERROR(IF(AG4920="",0,AG4920-R4920),0),0),0)</f>
        <v>0</v>
      </c>
      <c r="BB4920" s="209" t="str">
        <f>_xlfn.XLOOKUP(U4920,'Lista Suspensa'!$AA$20:$AA$23,'Lista Suspensa'!$AB$20:$AB$23,"N/A")</f>
        <v>S</v>
      </c>
    </row>
    <row r="4921" spans="1:54" ht="12" customHeight="1">
      <c r="A4921" s="151" t="s">
        <v>54</v>
      </c>
      <c r="B4921" s="152">
        <v>46083</v>
      </c>
      <c r="C4921" s="153" t="s">
        <v>55</v>
      </c>
      <c r="D4921" s="153" t="s">
        <v>56</v>
      </c>
      <c r="E4921" s="244">
        <v>83193818</v>
      </c>
      <c r="F4921" s="144" t="s">
        <v>8796</v>
      </c>
      <c r="G4921" s="230"/>
      <c r="H4921" s="154">
        <v>28205</v>
      </c>
      <c r="I4921" s="153">
        <v>49</v>
      </c>
      <c r="J4921" s="148" t="s">
        <v>70</v>
      </c>
      <c r="K4921" s="153"/>
      <c r="L4921" s="153"/>
      <c r="M4921" s="153"/>
      <c r="N4921" s="153">
        <v>100</v>
      </c>
      <c r="O4921" s="155">
        <v>21981620107</v>
      </c>
      <c r="P4921" s="156" t="s">
        <v>60</v>
      </c>
      <c r="Q4921" s="157" t="s">
        <v>8211</v>
      </c>
      <c r="R4921" s="158"/>
      <c r="S4921" s="159"/>
      <c r="T4921" s="159" t="s">
        <v>6983</v>
      </c>
      <c r="U4921" s="159" t="s">
        <v>8212</v>
      </c>
      <c r="V4921" s="154">
        <v>46118</v>
      </c>
      <c r="W4921" s="154">
        <v>46150</v>
      </c>
      <c r="X4921" s="154"/>
      <c r="Y4921" s="160"/>
      <c r="Z4921" s="160"/>
      <c r="AA4921" s="153"/>
      <c r="AB4921" s="153"/>
      <c r="AC4921" s="182" t="e">
        <f t="shared" si="154"/>
        <v>#DIV/0!</v>
      </c>
      <c r="AD4921" s="153" t="e">
        <f t="shared" si="155"/>
        <v>#DIV/0!</v>
      </c>
      <c r="AE4921" s="207"/>
      <c r="AF4921" s="153"/>
      <c r="AG4921" s="159"/>
      <c r="AH4921" s="153"/>
      <c r="AI4921" s="161"/>
      <c r="AJ4921" s="153"/>
      <c r="AK4921" s="153"/>
      <c r="AL4921" s="207"/>
      <c r="AM4921" s="207"/>
      <c r="AN4921" s="207"/>
      <c r="AO4921" s="207"/>
      <c r="AP4921" s="147" t="s">
        <v>54</v>
      </c>
      <c r="AQ4921" s="147"/>
      <c r="AR4921" s="147"/>
      <c r="AS4921" s="209" t="s">
        <v>68</v>
      </c>
      <c r="AT4921" s="223" t="str">
        <f>MONTH(B4921)&amp;"/"&amp;YEAR(B4921)</f>
        <v>3/2026</v>
      </c>
      <c r="AU4921" s="223">
        <f>WEEKNUM(B4921)-WEEKNUM(EOMONTH(B4921,-1)+1)+1</f>
        <v>1</v>
      </c>
      <c r="AV4921" s="209" t="str">
        <f>MONTH(R4921)&amp;"/"&amp;YEAR(R4921)</f>
        <v>1/1900</v>
      </c>
      <c r="AW4921" s="209" t="e">
        <f>WEEKNUM(R4921)-WEEKNUM(EOMONTH(R4921,-1)+1)+1</f>
        <v>#NUM!</v>
      </c>
      <c r="AX4921" s="209">
        <f>IF(BB4921="S",IF(Q4921="1. Aceitou o programa",R4921-B4921,0),0)</f>
        <v>0</v>
      </c>
      <c r="AY4921" s="209">
        <f>IF(BB4921="S",IF(AND(S4921&lt;&gt;"",R4921&lt;&gt;""),S4921-R4921,0),0)</f>
        <v>0</v>
      </c>
      <c r="AZ4921" s="209">
        <f>IF(BB4921="S",IF(Q4921="1. Aceitou o programa",IF(OR(X4921="Não se Aplica",X4921=""),IF(OR(W4921="Não se Aplica",W4921=""),0,W4921-V4921),AVERAGE(X4921-W4921,W4921-V4921)),0),0)</f>
        <v>0</v>
      </c>
      <c r="BA4921" s="209">
        <f>IF(BB4921="S",IF(AND(Q4921="1. Aceitou o programa",AH4921="Realizada"),IFERROR(IF(AG4921="",0,AG4921-R4921),0),0),0)</f>
        <v>0</v>
      </c>
      <c r="BB4921" s="209" t="str">
        <f>_xlfn.XLOOKUP(U4921,'Lista Suspensa'!$AA$20:$AA$23,'Lista Suspensa'!$AB$20:$AB$23,"N/A")</f>
        <v>S</v>
      </c>
    </row>
    <row r="4922" spans="1:54" ht="12" customHeight="1">
      <c r="A4922" s="151" t="s">
        <v>54</v>
      </c>
      <c r="B4922" s="152">
        <v>46083</v>
      </c>
      <c r="C4922" s="153" t="s">
        <v>55</v>
      </c>
      <c r="D4922" s="153" t="s">
        <v>56</v>
      </c>
      <c r="E4922" s="244">
        <v>83269148</v>
      </c>
      <c r="F4922" s="144" t="s">
        <v>8797</v>
      </c>
      <c r="G4922" s="230"/>
      <c r="H4922" s="154">
        <v>28273</v>
      </c>
      <c r="I4922" s="153">
        <v>48</v>
      </c>
      <c r="J4922" s="148" t="s">
        <v>58</v>
      </c>
      <c r="K4922" s="153"/>
      <c r="L4922" s="153"/>
      <c r="M4922" s="153"/>
      <c r="N4922" s="153">
        <v>450</v>
      </c>
      <c r="O4922" s="155">
        <v>21959054387</v>
      </c>
      <c r="P4922" s="156" t="s">
        <v>60</v>
      </c>
      <c r="Q4922" s="157" t="s">
        <v>8211</v>
      </c>
      <c r="R4922" s="158"/>
      <c r="S4922" s="159"/>
      <c r="T4922" s="159" t="s">
        <v>6983</v>
      </c>
      <c r="U4922" s="159" t="s">
        <v>8212</v>
      </c>
      <c r="V4922" s="154">
        <v>46118</v>
      </c>
      <c r="W4922" s="154">
        <v>46150</v>
      </c>
      <c r="X4922" s="154"/>
      <c r="Y4922" s="160"/>
      <c r="Z4922" s="160"/>
      <c r="AA4922" s="153"/>
      <c r="AB4922" s="153"/>
      <c r="AC4922" s="182" t="e">
        <f t="shared" si="154"/>
        <v>#DIV/0!</v>
      </c>
      <c r="AD4922" s="153" t="e">
        <f t="shared" si="155"/>
        <v>#DIV/0!</v>
      </c>
      <c r="AE4922" s="207"/>
      <c r="AF4922" s="153"/>
      <c r="AG4922" s="159"/>
      <c r="AH4922" s="153"/>
      <c r="AI4922" s="161"/>
      <c r="AJ4922" s="153"/>
      <c r="AK4922" s="153"/>
      <c r="AL4922" s="207"/>
      <c r="AM4922" s="207"/>
      <c r="AN4922" s="207"/>
      <c r="AO4922" s="207"/>
      <c r="AP4922" s="147" t="s">
        <v>54</v>
      </c>
      <c r="AQ4922" s="147"/>
      <c r="AR4922" s="147"/>
      <c r="AS4922" s="209" t="s">
        <v>68</v>
      </c>
      <c r="AT4922" s="223" t="str">
        <f>MONTH(B4922)&amp;"/"&amp;YEAR(B4922)</f>
        <v>3/2026</v>
      </c>
      <c r="AU4922" s="223">
        <f>WEEKNUM(B4922)-WEEKNUM(EOMONTH(B4922,-1)+1)+1</f>
        <v>1</v>
      </c>
      <c r="AV4922" s="209" t="str">
        <f>MONTH(R4922)&amp;"/"&amp;YEAR(R4922)</f>
        <v>1/1900</v>
      </c>
      <c r="AW4922" s="209" t="e">
        <f>WEEKNUM(R4922)-WEEKNUM(EOMONTH(R4922,-1)+1)+1</f>
        <v>#NUM!</v>
      </c>
      <c r="AX4922" s="209">
        <f>IF(BB4922="S",IF(Q4922="1. Aceitou o programa",R4922-B4922,0),0)</f>
        <v>0</v>
      </c>
      <c r="AY4922" s="209">
        <f>IF(BB4922="S",IF(AND(S4922&lt;&gt;"",R4922&lt;&gt;""),S4922-R4922,0),0)</f>
        <v>0</v>
      </c>
      <c r="AZ4922" s="209">
        <f>IF(BB4922="S",IF(Q4922="1. Aceitou o programa",IF(OR(X4922="Não se Aplica",X4922=""),IF(OR(W4922="Não se Aplica",W4922=""),0,W4922-V4922),AVERAGE(X4922-W4922,W4922-V4922)),0),0)</f>
        <v>0</v>
      </c>
      <c r="BA4922" s="209">
        <f>IF(BB4922="S",IF(AND(Q4922="1. Aceitou o programa",AH4922="Realizada"),IFERROR(IF(AG4922="",0,AG4922-R4922),0),0),0)</f>
        <v>0</v>
      </c>
      <c r="BB4922" s="209" t="str">
        <f>_xlfn.XLOOKUP(U4922,'Lista Suspensa'!$AA$20:$AA$23,'Lista Suspensa'!$AB$20:$AB$23,"N/A")</f>
        <v>S</v>
      </c>
    </row>
    <row r="4923" spans="1:54" ht="12" customHeight="1">
      <c r="A4923" s="151" t="s">
        <v>54</v>
      </c>
      <c r="B4923" s="152">
        <v>46083</v>
      </c>
      <c r="C4923" s="153" t="s">
        <v>55</v>
      </c>
      <c r="D4923" s="153" t="s">
        <v>56</v>
      </c>
      <c r="E4923" s="244">
        <v>79090968</v>
      </c>
      <c r="F4923" s="144" t="s">
        <v>8798</v>
      </c>
      <c r="G4923" s="230"/>
      <c r="H4923" s="154">
        <v>28311</v>
      </c>
      <c r="I4923" s="153">
        <v>48</v>
      </c>
      <c r="J4923" s="148" t="s">
        <v>70</v>
      </c>
      <c r="K4923" s="153"/>
      <c r="L4923" s="153"/>
      <c r="M4923" s="153"/>
      <c r="N4923" s="153">
        <v>60</v>
      </c>
      <c r="O4923" s="155" t="s">
        <v>8799</v>
      </c>
      <c r="P4923" s="156" t="s">
        <v>60</v>
      </c>
      <c r="Q4923" s="157" t="s">
        <v>8211</v>
      </c>
      <c r="R4923" s="158"/>
      <c r="S4923" s="159"/>
      <c r="T4923" s="159" t="s">
        <v>6983</v>
      </c>
      <c r="U4923" s="159" t="s">
        <v>8212</v>
      </c>
      <c r="V4923" s="154">
        <v>46113</v>
      </c>
      <c r="W4923" s="154">
        <v>46150</v>
      </c>
      <c r="X4923" s="154"/>
      <c r="Y4923" s="160"/>
      <c r="Z4923" s="160"/>
      <c r="AA4923" s="153"/>
      <c r="AB4923" s="153"/>
      <c r="AC4923" s="182" t="e">
        <f t="shared" si="154"/>
        <v>#DIV/0!</v>
      </c>
      <c r="AD4923" s="153" t="e">
        <f t="shared" si="155"/>
        <v>#DIV/0!</v>
      </c>
      <c r="AE4923" s="207"/>
      <c r="AF4923" s="153"/>
      <c r="AG4923" s="159"/>
      <c r="AH4923" s="153"/>
      <c r="AI4923" s="161"/>
      <c r="AJ4923" s="153"/>
      <c r="AK4923" s="153"/>
      <c r="AL4923" s="207"/>
      <c r="AM4923" s="207"/>
      <c r="AN4923" s="207"/>
      <c r="AO4923" s="207"/>
      <c r="AP4923" s="147" t="s">
        <v>54</v>
      </c>
      <c r="AQ4923" s="147"/>
      <c r="AR4923" s="147"/>
      <c r="AS4923" s="209" t="s">
        <v>68</v>
      </c>
      <c r="AT4923" s="223" t="str">
        <f>MONTH(B4923)&amp;"/"&amp;YEAR(B4923)</f>
        <v>3/2026</v>
      </c>
      <c r="AU4923" s="223">
        <f>WEEKNUM(B4923)-WEEKNUM(EOMONTH(B4923,-1)+1)+1</f>
        <v>1</v>
      </c>
      <c r="AV4923" s="209" t="str">
        <f>MONTH(R4923)&amp;"/"&amp;YEAR(R4923)</f>
        <v>1/1900</v>
      </c>
      <c r="AW4923" s="209" t="e">
        <f>WEEKNUM(R4923)-WEEKNUM(EOMONTH(R4923,-1)+1)+1</f>
        <v>#NUM!</v>
      </c>
      <c r="AX4923" s="209">
        <f>IF(BB4923="S",IF(Q4923="1. Aceitou o programa",R4923-B4923,0),0)</f>
        <v>0</v>
      </c>
      <c r="AY4923" s="209">
        <f>IF(BB4923="S",IF(AND(S4923&lt;&gt;"",R4923&lt;&gt;""),S4923-R4923,0),0)</f>
        <v>0</v>
      </c>
      <c r="AZ4923" s="209">
        <f>IF(BB4923="S",IF(Q4923="1. Aceitou o programa",IF(OR(X4923="Não se Aplica",X4923=""),IF(OR(W4923="Não se Aplica",W4923=""),0,W4923-V4923),AVERAGE(X4923-W4923,W4923-V4923)),0),0)</f>
        <v>0</v>
      </c>
      <c r="BA4923" s="209">
        <f>IF(BB4923="S",IF(AND(Q4923="1. Aceitou o programa",AH4923="Realizada"),IFERROR(IF(AG4923="",0,AG4923-R4923),0),0),0)</f>
        <v>0</v>
      </c>
      <c r="BB4923" s="209" t="str">
        <f>_xlfn.XLOOKUP(U4923,'Lista Suspensa'!$AA$20:$AA$23,'Lista Suspensa'!$AB$20:$AB$23,"N/A")</f>
        <v>S</v>
      </c>
    </row>
    <row r="4924" spans="1:54" ht="12" customHeight="1">
      <c r="A4924" s="151" t="s">
        <v>54</v>
      </c>
      <c r="B4924" s="152">
        <v>46083</v>
      </c>
      <c r="C4924" s="153" t="s">
        <v>55</v>
      </c>
      <c r="D4924" s="153" t="s">
        <v>56</v>
      </c>
      <c r="E4924" s="244">
        <v>76383980</v>
      </c>
      <c r="F4924" s="144" t="s">
        <v>8800</v>
      </c>
      <c r="G4924" s="230"/>
      <c r="H4924" s="154">
        <v>28330</v>
      </c>
      <c r="I4924" s="153">
        <v>48</v>
      </c>
      <c r="J4924" s="148" t="s">
        <v>70</v>
      </c>
      <c r="K4924" s="153"/>
      <c r="L4924" s="153"/>
      <c r="M4924" s="153"/>
      <c r="N4924" s="153">
        <v>400</v>
      </c>
      <c r="O4924" s="155" t="s">
        <v>8801</v>
      </c>
      <c r="P4924" s="156" t="s">
        <v>60</v>
      </c>
      <c r="Q4924" s="157" t="s">
        <v>8211</v>
      </c>
      <c r="R4924" s="158"/>
      <c r="S4924" s="159"/>
      <c r="T4924" s="159" t="s">
        <v>6983</v>
      </c>
      <c r="U4924" s="159" t="s">
        <v>8212</v>
      </c>
      <c r="V4924" s="154">
        <v>46113</v>
      </c>
      <c r="W4924" s="154">
        <v>46150</v>
      </c>
      <c r="X4924" s="154"/>
      <c r="Y4924" s="160"/>
      <c r="Z4924" s="160"/>
      <c r="AA4924" s="153"/>
      <c r="AB4924" s="153"/>
      <c r="AC4924" s="182" t="e">
        <f t="shared" si="154"/>
        <v>#DIV/0!</v>
      </c>
      <c r="AD4924" s="153" t="e">
        <f t="shared" si="155"/>
        <v>#DIV/0!</v>
      </c>
      <c r="AE4924" s="207"/>
      <c r="AF4924" s="153"/>
      <c r="AG4924" s="159"/>
      <c r="AH4924" s="153"/>
      <c r="AI4924" s="161"/>
      <c r="AJ4924" s="153"/>
      <c r="AK4924" s="153"/>
      <c r="AL4924" s="207"/>
      <c r="AM4924" s="207"/>
      <c r="AN4924" s="207"/>
      <c r="AO4924" s="207"/>
      <c r="AP4924" s="147" t="s">
        <v>54</v>
      </c>
      <c r="AQ4924" s="147"/>
      <c r="AR4924" s="147"/>
      <c r="AS4924" s="209" t="s">
        <v>68</v>
      </c>
      <c r="AT4924" s="223" t="str">
        <f>MONTH(B4924)&amp;"/"&amp;YEAR(B4924)</f>
        <v>3/2026</v>
      </c>
      <c r="AU4924" s="223">
        <f>WEEKNUM(B4924)-WEEKNUM(EOMONTH(B4924,-1)+1)+1</f>
        <v>1</v>
      </c>
      <c r="AV4924" s="209" t="str">
        <f>MONTH(R4924)&amp;"/"&amp;YEAR(R4924)</f>
        <v>1/1900</v>
      </c>
      <c r="AW4924" s="209" t="e">
        <f>WEEKNUM(R4924)-WEEKNUM(EOMONTH(R4924,-1)+1)+1</f>
        <v>#NUM!</v>
      </c>
      <c r="AX4924" s="209">
        <f>IF(BB4924="S",IF(Q4924="1. Aceitou o programa",R4924-B4924,0),0)</f>
        <v>0</v>
      </c>
      <c r="AY4924" s="209">
        <f>IF(BB4924="S",IF(AND(S4924&lt;&gt;"",R4924&lt;&gt;""),S4924-R4924,0),0)</f>
        <v>0</v>
      </c>
      <c r="AZ4924" s="209">
        <f>IF(BB4924="S",IF(Q4924="1. Aceitou o programa",IF(OR(X4924="Não se Aplica",X4924=""),IF(OR(W4924="Não se Aplica",W4924=""),0,W4924-V4924),AVERAGE(X4924-W4924,W4924-V4924)),0),0)</f>
        <v>0</v>
      </c>
      <c r="BA4924" s="209">
        <f>IF(BB4924="S",IF(AND(Q4924="1. Aceitou o programa",AH4924="Realizada"),IFERROR(IF(AG4924="",0,AG4924-R4924),0),0),0)</f>
        <v>0</v>
      </c>
      <c r="BB4924" s="209" t="str">
        <f>_xlfn.XLOOKUP(U4924,'Lista Suspensa'!$AA$20:$AA$23,'Lista Suspensa'!$AB$20:$AB$23,"N/A")</f>
        <v>S</v>
      </c>
    </row>
    <row r="4925" spans="1:54" ht="12" customHeight="1">
      <c r="A4925" s="151" t="s">
        <v>54</v>
      </c>
      <c r="B4925" s="152">
        <v>46083</v>
      </c>
      <c r="C4925" s="153" t="s">
        <v>55</v>
      </c>
      <c r="D4925" s="153" t="s">
        <v>56</v>
      </c>
      <c r="E4925" s="244">
        <v>78476986</v>
      </c>
      <c r="F4925" s="144" t="s">
        <v>8802</v>
      </c>
      <c r="G4925" s="230"/>
      <c r="H4925" s="154">
        <v>28332</v>
      </c>
      <c r="I4925" s="153">
        <v>48</v>
      </c>
      <c r="J4925" s="148" t="s">
        <v>70</v>
      </c>
      <c r="K4925" s="153"/>
      <c r="L4925" s="153"/>
      <c r="M4925" s="153"/>
      <c r="N4925" s="153">
        <v>40</v>
      </c>
      <c r="O4925" s="155" t="s">
        <v>8803</v>
      </c>
      <c r="P4925" s="156" t="s">
        <v>2069</v>
      </c>
      <c r="Q4925" s="157" t="s">
        <v>8211</v>
      </c>
      <c r="R4925" s="158"/>
      <c r="S4925" s="159"/>
      <c r="T4925" s="159" t="s">
        <v>6983</v>
      </c>
      <c r="U4925" s="159" t="s">
        <v>8212</v>
      </c>
      <c r="V4925" s="154">
        <v>46112</v>
      </c>
      <c r="W4925" s="154">
        <v>46150</v>
      </c>
      <c r="X4925" s="154"/>
      <c r="Y4925" s="160"/>
      <c r="Z4925" s="160"/>
      <c r="AA4925" s="153"/>
      <c r="AB4925" s="153"/>
      <c r="AC4925" s="182" t="e">
        <f t="shared" si="154"/>
        <v>#DIV/0!</v>
      </c>
      <c r="AD4925" s="153" t="e">
        <f t="shared" si="155"/>
        <v>#DIV/0!</v>
      </c>
      <c r="AE4925" s="207"/>
      <c r="AF4925" s="153"/>
      <c r="AG4925" s="159"/>
      <c r="AH4925" s="153"/>
      <c r="AI4925" s="161"/>
      <c r="AJ4925" s="153"/>
      <c r="AK4925" s="153"/>
      <c r="AL4925" s="207"/>
      <c r="AM4925" s="207"/>
      <c r="AN4925" s="207"/>
      <c r="AO4925" s="207"/>
      <c r="AP4925" s="147" t="s">
        <v>54</v>
      </c>
      <c r="AQ4925" s="147"/>
      <c r="AR4925" s="147"/>
      <c r="AS4925" s="209" t="s">
        <v>68</v>
      </c>
      <c r="AT4925" s="223" t="str">
        <f>MONTH(B4925)&amp;"/"&amp;YEAR(B4925)</f>
        <v>3/2026</v>
      </c>
      <c r="AU4925" s="223">
        <f>WEEKNUM(B4925)-WEEKNUM(EOMONTH(B4925,-1)+1)+1</f>
        <v>1</v>
      </c>
      <c r="AV4925" s="209" t="str">
        <f>MONTH(R4925)&amp;"/"&amp;YEAR(R4925)</f>
        <v>1/1900</v>
      </c>
      <c r="AW4925" s="209" t="e">
        <f>WEEKNUM(R4925)-WEEKNUM(EOMONTH(R4925,-1)+1)+1</f>
        <v>#NUM!</v>
      </c>
      <c r="AX4925" s="209">
        <f>IF(BB4925="S",IF(Q4925="1. Aceitou o programa",R4925-B4925,0),0)</f>
        <v>0</v>
      </c>
      <c r="AY4925" s="209">
        <f>IF(BB4925="S",IF(AND(S4925&lt;&gt;"",R4925&lt;&gt;""),S4925-R4925,0),0)</f>
        <v>0</v>
      </c>
      <c r="AZ4925" s="209">
        <f>IF(BB4925="S",IF(Q4925="1. Aceitou o programa",IF(OR(X4925="Não se Aplica",X4925=""),IF(OR(W4925="Não se Aplica",W4925=""),0,W4925-V4925),AVERAGE(X4925-W4925,W4925-V4925)),0),0)</f>
        <v>0</v>
      </c>
      <c r="BA4925" s="209">
        <f>IF(BB4925="S",IF(AND(Q4925="1. Aceitou o programa",AH4925="Realizada"),IFERROR(IF(AG4925="",0,AG4925-R4925),0),0),0)</f>
        <v>0</v>
      </c>
      <c r="BB4925" s="209" t="str">
        <f>_xlfn.XLOOKUP(U4925,'Lista Suspensa'!$AA$20:$AA$23,'Lista Suspensa'!$AB$20:$AB$23,"N/A")</f>
        <v>S</v>
      </c>
    </row>
    <row r="4926" spans="1:54" ht="12" customHeight="1">
      <c r="A4926" s="151" t="s">
        <v>54</v>
      </c>
      <c r="B4926" s="152">
        <v>46083</v>
      </c>
      <c r="C4926" s="153" t="s">
        <v>55</v>
      </c>
      <c r="D4926" s="153" t="s">
        <v>56</v>
      </c>
      <c r="E4926" s="244">
        <v>78461735</v>
      </c>
      <c r="F4926" s="144" t="s">
        <v>8804</v>
      </c>
      <c r="G4926" s="230"/>
      <c r="H4926" s="154">
        <v>28369</v>
      </c>
      <c r="I4926" s="153">
        <v>48</v>
      </c>
      <c r="J4926" s="148" t="s">
        <v>70</v>
      </c>
      <c r="K4926" s="153"/>
      <c r="L4926" s="153"/>
      <c r="M4926" s="153"/>
      <c r="N4926" s="153">
        <v>450</v>
      </c>
      <c r="O4926" s="155" t="s">
        <v>8805</v>
      </c>
      <c r="P4926" s="156" t="s">
        <v>60</v>
      </c>
      <c r="Q4926" s="157" t="s">
        <v>8211</v>
      </c>
      <c r="R4926" s="158"/>
      <c r="S4926" s="159"/>
      <c r="T4926" s="159" t="s">
        <v>6983</v>
      </c>
      <c r="U4926" s="159" t="s">
        <v>8212</v>
      </c>
      <c r="V4926" s="154">
        <v>46113</v>
      </c>
      <c r="W4926" s="154">
        <v>46150</v>
      </c>
      <c r="X4926" s="154"/>
      <c r="Y4926" s="160"/>
      <c r="Z4926" s="160"/>
      <c r="AA4926" s="153"/>
      <c r="AB4926" s="153"/>
      <c r="AC4926" s="182" t="e">
        <f t="shared" si="154"/>
        <v>#DIV/0!</v>
      </c>
      <c r="AD4926" s="153" t="e">
        <f t="shared" si="155"/>
        <v>#DIV/0!</v>
      </c>
      <c r="AE4926" s="207"/>
      <c r="AF4926" s="153"/>
      <c r="AG4926" s="159"/>
      <c r="AH4926" s="153"/>
      <c r="AI4926" s="161"/>
      <c r="AJ4926" s="153"/>
      <c r="AK4926" s="153"/>
      <c r="AL4926" s="207"/>
      <c r="AM4926" s="207"/>
      <c r="AN4926" s="207"/>
      <c r="AO4926" s="207"/>
      <c r="AP4926" s="147" t="s">
        <v>54</v>
      </c>
      <c r="AQ4926" s="147"/>
      <c r="AR4926" s="147"/>
      <c r="AS4926" s="209" t="s">
        <v>68</v>
      </c>
      <c r="AT4926" s="223" t="str">
        <f>MONTH(B4926)&amp;"/"&amp;YEAR(B4926)</f>
        <v>3/2026</v>
      </c>
      <c r="AU4926" s="223">
        <f>WEEKNUM(B4926)-WEEKNUM(EOMONTH(B4926,-1)+1)+1</f>
        <v>1</v>
      </c>
      <c r="AV4926" s="209" t="str">
        <f>MONTH(R4926)&amp;"/"&amp;YEAR(R4926)</f>
        <v>1/1900</v>
      </c>
      <c r="AW4926" s="209" t="e">
        <f>WEEKNUM(R4926)-WEEKNUM(EOMONTH(R4926,-1)+1)+1</f>
        <v>#NUM!</v>
      </c>
      <c r="AX4926" s="209">
        <f>IF(BB4926="S",IF(Q4926="1. Aceitou o programa",R4926-B4926,0),0)</f>
        <v>0</v>
      </c>
      <c r="AY4926" s="209">
        <f>IF(BB4926="S",IF(AND(S4926&lt;&gt;"",R4926&lt;&gt;""),S4926-R4926,0),0)</f>
        <v>0</v>
      </c>
      <c r="AZ4926" s="209">
        <f>IF(BB4926="S",IF(Q4926="1. Aceitou o programa",IF(OR(X4926="Não se Aplica",X4926=""),IF(OR(W4926="Não se Aplica",W4926=""),0,W4926-V4926),AVERAGE(X4926-W4926,W4926-V4926)),0),0)</f>
        <v>0</v>
      </c>
      <c r="BA4926" s="209">
        <f>IF(BB4926="S",IF(AND(Q4926="1. Aceitou o programa",AH4926="Realizada"),IFERROR(IF(AG4926="",0,AG4926-R4926),0),0),0)</f>
        <v>0</v>
      </c>
      <c r="BB4926" s="209" t="str">
        <f>_xlfn.XLOOKUP(U4926,'Lista Suspensa'!$AA$20:$AA$23,'Lista Suspensa'!$AB$20:$AB$23,"N/A")</f>
        <v>S</v>
      </c>
    </row>
    <row r="4927" spans="1:54" ht="12" customHeight="1">
      <c r="A4927" s="151" t="s">
        <v>54</v>
      </c>
      <c r="B4927" s="152">
        <v>46083</v>
      </c>
      <c r="C4927" s="153" t="s">
        <v>55</v>
      </c>
      <c r="D4927" s="153" t="s">
        <v>56</v>
      </c>
      <c r="E4927" s="244">
        <v>76499798</v>
      </c>
      <c r="F4927" s="144" t="s">
        <v>8806</v>
      </c>
      <c r="G4927" s="230"/>
      <c r="H4927" s="154">
        <v>28417</v>
      </c>
      <c r="I4927" s="153">
        <v>48</v>
      </c>
      <c r="J4927" s="148" t="s">
        <v>70</v>
      </c>
      <c r="K4927" s="153"/>
      <c r="L4927" s="153"/>
      <c r="M4927" s="153"/>
      <c r="N4927" s="153">
        <v>300</v>
      </c>
      <c r="O4927" s="155" t="s">
        <v>8807</v>
      </c>
      <c r="P4927" s="156" t="s">
        <v>60</v>
      </c>
      <c r="Q4927" s="157" t="s">
        <v>8211</v>
      </c>
      <c r="R4927" s="158"/>
      <c r="S4927" s="159"/>
      <c r="T4927" s="159" t="s">
        <v>6983</v>
      </c>
      <c r="U4927" s="159" t="s">
        <v>8212</v>
      </c>
      <c r="V4927" s="154">
        <v>46113</v>
      </c>
      <c r="W4927" s="154">
        <v>46150</v>
      </c>
      <c r="X4927" s="154"/>
      <c r="Y4927" s="160"/>
      <c r="Z4927" s="160"/>
      <c r="AA4927" s="153"/>
      <c r="AB4927" s="153"/>
      <c r="AC4927" s="182" t="e">
        <f t="shared" si="154"/>
        <v>#DIV/0!</v>
      </c>
      <c r="AD4927" s="153" t="e">
        <f t="shared" si="155"/>
        <v>#DIV/0!</v>
      </c>
      <c r="AE4927" s="207"/>
      <c r="AF4927" s="153"/>
      <c r="AG4927" s="159"/>
      <c r="AH4927" s="153"/>
      <c r="AI4927" s="161"/>
      <c r="AJ4927" s="153"/>
      <c r="AK4927" s="153"/>
      <c r="AL4927" s="207"/>
      <c r="AM4927" s="207"/>
      <c r="AN4927" s="207"/>
      <c r="AO4927" s="207"/>
      <c r="AP4927" s="147" t="s">
        <v>54</v>
      </c>
      <c r="AQ4927" s="147"/>
      <c r="AR4927" s="147"/>
      <c r="AS4927" s="209" t="s">
        <v>68</v>
      </c>
      <c r="AT4927" s="223" t="str">
        <f>MONTH(B4927)&amp;"/"&amp;YEAR(B4927)</f>
        <v>3/2026</v>
      </c>
      <c r="AU4927" s="223">
        <f>WEEKNUM(B4927)-WEEKNUM(EOMONTH(B4927,-1)+1)+1</f>
        <v>1</v>
      </c>
      <c r="AV4927" s="209" t="str">
        <f>MONTH(R4927)&amp;"/"&amp;YEAR(R4927)</f>
        <v>1/1900</v>
      </c>
      <c r="AW4927" s="209" t="e">
        <f>WEEKNUM(R4927)-WEEKNUM(EOMONTH(R4927,-1)+1)+1</f>
        <v>#NUM!</v>
      </c>
      <c r="AX4927" s="209">
        <f>IF(BB4927="S",IF(Q4927="1. Aceitou o programa",R4927-B4927,0),0)</f>
        <v>0</v>
      </c>
      <c r="AY4927" s="209">
        <f>IF(BB4927="S",IF(AND(S4927&lt;&gt;"",R4927&lt;&gt;""),S4927-R4927,0),0)</f>
        <v>0</v>
      </c>
      <c r="AZ4927" s="209">
        <f>IF(BB4927="S",IF(Q4927="1. Aceitou o programa",IF(OR(X4927="Não se Aplica",X4927=""),IF(OR(W4927="Não se Aplica",W4927=""),0,W4927-V4927),AVERAGE(X4927-W4927,W4927-V4927)),0),0)</f>
        <v>0</v>
      </c>
      <c r="BA4927" s="209">
        <f>IF(BB4927="S",IF(AND(Q4927="1. Aceitou o programa",AH4927="Realizada"),IFERROR(IF(AG4927="",0,AG4927-R4927),0),0),0)</f>
        <v>0</v>
      </c>
      <c r="BB4927" s="209" t="str">
        <f>_xlfn.XLOOKUP(U4927,'Lista Suspensa'!$AA$20:$AA$23,'Lista Suspensa'!$AB$20:$AB$23,"N/A")</f>
        <v>S</v>
      </c>
    </row>
    <row r="4928" spans="1:54" ht="12" customHeight="1">
      <c r="A4928" s="151" t="s">
        <v>54</v>
      </c>
      <c r="B4928" s="152">
        <v>46083</v>
      </c>
      <c r="C4928" s="153" t="s">
        <v>55</v>
      </c>
      <c r="D4928" s="153" t="s">
        <v>56</v>
      </c>
      <c r="E4928" s="244">
        <v>82612051</v>
      </c>
      <c r="F4928" s="144" t="s">
        <v>8808</v>
      </c>
      <c r="G4928" s="230"/>
      <c r="H4928" s="154">
        <v>28495</v>
      </c>
      <c r="I4928" s="153">
        <v>48</v>
      </c>
      <c r="J4928" s="148" t="s">
        <v>70</v>
      </c>
      <c r="K4928" s="153"/>
      <c r="L4928" s="153"/>
      <c r="M4928" s="153"/>
      <c r="N4928" s="153">
        <v>60</v>
      </c>
      <c r="O4928" s="155">
        <v>21970951251</v>
      </c>
      <c r="P4928" s="156" t="s">
        <v>60</v>
      </c>
      <c r="Q4928" s="157" t="s">
        <v>8211</v>
      </c>
      <c r="R4928" s="158"/>
      <c r="S4928" s="159"/>
      <c r="T4928" s="159" t="s">
        <v>6983</v>
      </c>
      <c r="U4928" s="159" t="s">
        <v>8212</v>
      </c>
      <c r="V4928" s="154">
        <v>46118</v>
      </c>
      <c r="W4928" s="154">
        <v>46150</v>
      </c>
      <c r="X4928" s="154"/>
      <c r="Y4928" s="160"/>
      <c r="Z4928" s="160"/>
      <c r="AA4928" s="153"/>
      <c r="AB4928" s="153"/>
      <c r="AC4928" s="182" t="e">
        <f t="shared" si="154"/>
        <v>#DIV/0!</v>
      </c>
      <c r="AD4928" s="153" t="e">
        <f t="shared" si="155"/>
        <v>#DIV/0!</v>
      </c>
      <c r="AE4928" s="207"/>
      <c r="AF4928" s="153"/>
      <c r="AG4928" s="159"/>
      <c r="AH4928" s="153"/>
      <c r="AI4928" s="161"/>
      <c r="AJ4928" s="153"/>
      <c r="AK4928" s="153"/>
      <c r="AL4928" s="207"/>
      <c r="AM4928" s="207"/>
      <c r="AN4928" s="207"/>
      <c r="AO4928" s="207"/>
      <c r="AP4928" s="147" t="s">
        <v>54</v>
      </c>
      <c r="AQ4928" s="147"/>
      <c r="AR4928" s="147"/>
      <c r="AS4928" s="209" t="s">
        <v>68</v>
      </c>
      <c r="AT4928" s="223" t="str">
        <f>MONTH(B4928)&amp;"/"&amp;YEAR(B4928)</f>
        <v>3/2026</v>
      </c>
      <c r="AU4928" s="223">
        <f>WEEKNUM(B4928)-WEEKNUM(EOMONTH(B4928,-1)+1)+1</f>
        <v>1</v>
      </c>
      <c r="AV4928" s="209" t="str">
        <f>MONTH(R4928)&amp;"/"&amp;YEAR(R4928)</f>
        <v>1/1900</v>
      </c>
      <c r="AW4928" s="209" t="e">
        <f>WEEKNUM(R4928)-WEEKNUM(EOMONTH(R4928,-1)+1)+1</f>
        <v>#NUM!</v>
      </c>
      <c r="AX4928" s="209">
        <f>IF(BB4928="S",IF(Q4928="1. Aceitou o programa",R4928-B4928,0),0)</f>
        <v>0</v>
      </c>
      <c r="AY4928" s="209">
        <f>IF(BB4928="S",IF(AND(S4928&lt;&gt;"",R4928&lt;&gt;""),S4928-R4928,0),0)</f>
        <v>0</v>
      </c>
      <c r="AZ4928" s="209">
        <f>IF(BB4928="S",IF(Q4928="1. Aceitou o programa",IF(OR(X4928="Não se Aplica",X4928=""),IF(OR(W4928="Não se Aplica",W4928=""),0,W4928-V4928),AVERAGE(X4928-W4928,W4928-V4928)),0),0)</f>
        <v>0</v>
      </c>
      <c r="BA4928" s="209">
        <f>IF(BB4928="S",IF(AND(Q4928="1. Aceitou o programa",AH4928="Realizada"),IFERROR(IF(AG4928="",0,AG4928-R4928),0),0),0)</f>
        <v>0</v>
      </c>
      <c r="BB4928" s="209" t="str">
        <f>_xlfn.XLOOKUP(U4928,'Lista Suspensa'!$AA$20:$AA$23,'Lista Suspensa'!$AB$20:$AB$23,"N/A")</f>
        <v>S</v>
      </c>
    </row>
    <row r="4929" spans="1:54" ht="12" customHeight="1">
      <c r="A4929" s="151" t="s">
        <v>54</v>
      </c>
      <c r="B4929" s="152">
        <v>46083</v>
      </c>
      <c r="C4929" s="153" t="s">
        <v>55</v>
      </c>
      <c r="D4929" s="153" t="s">
        <v>56</v>
      </c>
      <c r="E4929" s="244">
        <v>79443365</v>
      </c>
      <c r="F4929" s="144" t="s">
        <v>8809</v>
      </c>
      <c r="G4929" s="230"/>
      <c r="H4929" s="154">
        <v>28496</v>
      </c>
      <c r="I4929" s="153">
        <v>48</v>
      </c>
      <c r="J4929" s="148" t="s">
        <v>70</v>
      </c>
      <c r="K4929" s="153"/>
      <c r="L4929" s="153"/>
      <c r="M4929" s="153"/>
      <c r="N4929" s="153">
        <v>600</v>
      </c>
      <c r="O4929" s="155">
        <v>21976704703</v>
      </c>
      <c r="P4929" s="156" t="s">
        <v>60</v>
      </c>
      <c r="Q4929" s="157" t="s">
        <v>8211</v>
      </c>
      <c r="R4929" s="158"/>
      <c r="S4929" s="159"/>
      <c r="T4929" s="159" t="s">
        <v>6983</v>
      </c>
      <c r="U4929" s="159" t="s">
        <v>8212</v>
      </c>
      <c r="V4929" s="154">
        <v>46118</v>
      </c>
      <c r="W4929" s="154">
        <v>46150</v>
      </c>
      <c r="X4929" s="154"/>
      <c r="Y4929" s="160"/>
      <c r="Z4929" s="160"/>
      <c r="AA4929" s="153"/>
      <c r="AB4929" s="153"/>
      <c r="AC4929" s="182" t="e">
        <f t="shared" si="154"/>
        <v>#DIV/0!</v>
      </c>
      <c r="AD4929" s="153" t="e">
        <f t="shared" si="155"/>
        <v>#DIV/0!</v>
      </c>
      <c r="AE4929" s="207"/>
      <c r="AF4929" s="153"/>
      <c r="AG4929" s="159"/>
      <c r="AH4929" s="153"/>
      <c r="AI4929" s="161"/>
      <c r="AJ4929" s="153"/>
      <c r="AK4929" s="153"/>
      <c r="AL4929" s="207"/>
      <c r="AM4929" s="207"/>
      <c r="AN4929" s="207"/>
      <c r="AO4929" s="207"/>
      <c r="AP4929" s="147" t="s">
        <v>54</v>
      </c>
      <c r="AQ4929" s="147"/>
      <c r="AR4929" s="147"/>
      <c r="AS4929" s="209" t="s">
        <v>68</v>
      </c>
      <c r="AT4929" s="223" t="str">
        <f>MONTH(B4929)&amp;"/"&amp;YEAR(B4929)</f>
        <v>3/2026</v>
      </c>
      <c r="AU4929" s="223">
        <f>WEEKNUM(B4929)-WEEKNUM(EOMONTH(B4929,-1)+1)+1</f>
        <v>1</v>
      </c>
      <c r="AV4929" s="209" t="str">
        <f>MONTH(R4929)&amp;"/"&amp;YEAR(R4929)</f>
        <v>1/1900</v>
      </c>
      <c r="AW4929" s="209" t="e">
        <f>WEEKNUM(R4929)-WEEKNUM(EOMONTH(R4929,-1)+1)+1</f>
        <v>#NUM!</v>
      </c>
      <c r="AX4929" s="209">
        <f>IF(BB4929="S",IF(Q4929="1. Aceitou o programa",R4929-B4929,0),0)</f>
        <v>0</v>
      </c>
      <c r="AY4929" s="209">
        <f>IF(BB4929="S",IF(AND(S4929&lt;&gt;"",R4929&lt;&gt;""),S4929-R4929,0),0)</f>
        <v>0</v>
      </c>
      <c r="AZ4929" s="209">
        <f>IF(BB4929="S",IF(Q4929="1. Aceitou o programa",IF(OR(X4929="Não se Aplica",X4929=""),IF(OR(W4929="Não se Aplica",W4929=""),0,W4929-V4929),AVERAGE(X4929-W4929,W4929-V4929)),0),0)</f>
        <v>0</v>
      </c>
      <c r="BA4929" s="209">
        <f>IF(BB4929="S",IF(AND(Q4929="1. Aceitou o programa",AH4929="Realizada"),IFERROR(IF(AG4929="",0,AG4929-R4929),0),0),0)</f>
        <v>0</v>
      </c>
      <c r="BB4929" s="209" t="str">
        <f>_xlfn.XLOOKUP(U4929,'Lista Suspensa'!$AA$20:$AA$23,'Lista Suspensa'!$AB$20:$AB$23,"N/A")</f>
        <v>S</v>
      </c>
    </row>
    <row r="4930" spans="1:54" ht="12" customHeight="1">
      <c r="A4930" s="151" t="s">
        <v>54</v>
      </c>
      <c r="B4930" s="152">
        <v>46083</v>
      </c>
      <c r="C4930" s="153" t="s">
        <v>55</v>
      </c>
      <c r="D4930" s="153" t="s">
        <v>56</v>
      </c>
      <c r="E4930" s="244">
        <v>85850852</v>
      </c>
      <c r="F4930" s="144" t="s">
        <v>8810</v>
      </c>
      <c r="G4930" s="230"/>
      <c r="H4930" s="154">
        <v>28526</v>
      </c>
      <c r="I4930" s="153">
        <v>48</v>
      </c>
      <c r="J4930" s="148" t="s">
        <v>70</v>
      </c>
      <c r="K4930" s="153"/>
      <c r="L4930" s="153"/>
      <c r="M4930" s="153"/>
      <c r="N4930" s="153">
        <v>75</v>
      </c>
      <c r="O4930" s="155">
        <v>21968632717</v>
      </c>
      <c r="P4930" s="156" t="s">
        <v>60</v>
      </c>
      <c r="Q4930" s="157" t="s">
        <v>8211</v>
      </c>
      <c r="R4930" s="158"/>
      <c r="S4930" s="159"/>
      <c r="T4930" s="159" t="s">
        <v>6983</v>
      </c>
      <c r="U4930" s="159" t="s">
        <v>8212</v>
      </c>
      <c r="V4930" s="154">
        <v>46118</v>
      </c>
      <c r="W4930" s="154">
        <v>46150</v>
      </c>
      <c r="X4930" s="154"/>
      <c r="Y4930" s="160"/>
      <c r="Z4930" s="160"/>
      <c r="AA4930" s="153"/>
      <c r="AB4930" s="153"/>
      <c r="AC4930" s="182" t="e">
        <f t="shared" ref="AC4930:AC4993" si="156">SUM(AA4930/(AB4930^2))</f>
        <v>#DIV/0!</v>
      </c>
      <c r="AD4930" s="153" t="e">
        <f t="shared" ref="AD4930:AD4993" si="157">IF(AC4930&lt;18.5,"ABAIXO DO PESO",
(IF(AC4930&lt;=24.9,"PESO NORMAL",
(IF(AC4930&lt;=29.9,"SOBREPESO",
(IF(AC4930&lt;=34.9,"OBESIDADE I",
(IF(AC4930&lt;=39.9,"OBESIDADE II",
(IF(AC4930&lt;=999,"OBESIDADE III","VAZIO")))))))))))</f>
        <v>#DIV/0!</v>
      </c>
      <c r="AE4930" s="207"/>
      <c r="AF4930" s="153"/>
      <c r="AG4930" s="159"/>
      <c r="AH4930" s="153"/>
      <c r="AI4930" s="161"/>
      <c r="AJ4930" s="153"/>
      <c r="AK4930" s="153"/>
      <c r="AL4930" s="207"/>
      <c r="AM4930" s="207"/>
      <c r="AN4930" s="207"/>
      <c r="AO4930" s="207"/>
      <c r="AP4930" s="147" t="s">
        <v>54</v>
      </c>
      <c r="AQ4930" s="147"/>
      <c r="AR4930" s="147"/>
      <c r="AS4930" s="209" t="s">
        <v>68</v>
      </c>
      <c r="AT4930" s="223" t="str">
        <f>MONTH(B4930)&amp;"/"&amp;YEAR(B4930)</f>
        <v>3/2026</v>
      </c>
      <c r="AU4930" s="223">
        <f>WEEKNUM(B4930)-WEEKNUM(EOMONTH(B4930,-1)+1)+1</f>
        <v>1</v>
      </c>
      <c r="AV4930" s="209" t="str">
        <f>MONTH(R4930)&amp;"/"&amp;YEAR(R4930)</f>
        <v>1/1900</v>
      </c>
      <c r="AW4930" s="209" t="e">
        <f>WEEKNUM(R4930)-WEEKNUM(EOMONTH(R4930,-1)+1)+1</f>
        <v>#NUM!</v>
      </c>
      <c r="AX4930" s="209">
        <f>IF(BB4930="S",IF(Q4930="1. Aceitou o programa",R4930-B4930,0),0)</f>
        <v>0</v>
      </c>
      <c r="AY4930" s="209">
        <f>IF(BB4930="S",IF(AND(S4930&lt;&gt;"",R4930&lt;&gt;""),S4930-R4930,0),0)</f>
        <v>0</v>
      </c>
      <c r="AZ4930" s="209">
        <f>IF(BB4930="S",IF(Q4930="1. Aceitou o programa",IF(OR(X4930="Não se Aplica",X4930=""),IF(OR(W4930="Não se Aplica",W4930=""),0,W4930-V4930),AVERAGE(X4930-W4930,W4930-V4930)),0),0)</f>
        <v>0</v>
      </c>
      <c r="BA4930" s="209">
        <f>IF(BB4930="S",IF(AND(Q4930="1. Aceitou o programa",AH4930="Realizada"),IFERROR(IF(AG4930="",0,AG4930-R4930),0),0),0)</f>
        <v>0</v>
      </c>
      <c r="BB4930" s="209" t="str">
        <f>_xlfn.XLOOKUP(U4930,'Lista Suspensa'!$AA$20:$AA$23,'Lista Suspensa'!$AB$20:$AB$23,"N/A")</f>
        <v>S</v>
      </c>
    </row>
    <row r="4931" spans="1:54" ht="12" customHeight="1">
      <c r="A4931" s="151" t="s">
        <v>54</v>
      </c>
      <c r="B4931" s="152">
        <v>46083</v>
      </c>
      <c r="C4931" s="153" t="s">
        <v>55</v>
      </c>
      <c r="D4931" s="153" t="s">
        <v>56</v>
      </c>
      <c r="E4931" s="244">
        <v>74218303</v>
      </c>
      <c r="F4931" s="144" t="s">
        <v>8811</v>
      </c>
      <c r="G4931" s="230"/>
      <c r="H4931" s="154">
        <v>28527</v>
      </c>
      <c r="I4931" s="153">
        <v>48</v>
      </c>
      <c r="J4931" s="148" t="s">
        <v>70</v>
      </c>
      <c r="K4931" s="153"/>
      <c r="L4931" s="153"/>
      <c r="M4931" s="153"/>
      <c r="N4931" s="153">
        <v>200</v>
      </c>
      <c r="O4931" s="155" t="s">
        <v>8812</v>
      </c>
      <c r="P4931" s="156" t="s">
        <v>60</v>
      </c>
      <c r="Q4931" s="157" t="s">
        <v>8211</v>
      </c>
      <c r="R4931" s="158"/>
      <c r="S4931" s="159"/>
      <c r="T4931" s="159" t="s">
        <v>6983</v>
      </c>
      <c r="U4931" s="159" t="s">
        <v>8212</v>
      </c>
      <c r="V4931" s="154">
        <v>46113</v>
      </c>
      <c r="W4931" s="154">
        <v>46150</v>
      </c>
      <c r="X4931" s="154"/>
      <c r="Y4931" s="160"/>
      <c r="Z4931" s="160"/>
      <c r="AA4931" s="153"/>
      <c r="AB4931" s="153"/>
      <c r="AC4931" s="182" t="e">
        <f t="shared" si="156"/>
        <v>#DIV/0!</v>
      </c>
      <c r="AD4931" s="153" t="e">
        <f t="shared" si="157"/>
        <v>#DIV/0!</v>
      </c>
      <c r="AE4931" s="207"/>
      <c r="AF4931" s="153"/>
      <c r="AG4931" s="159"/>
      <c r="AH4931" s="153"/>
      <c r="AI4931" s="161"/>
      <c r="AJ4931" s="153"/>
      <c r="AK4931" s="153"/>
      <c r="AL4931" s="207"/>
      <c r="AM4931" s="207"/>
      <c r="AN4931" s="207"/>
      <c r="AO4931" s="207"/>
      <c r="AP4931" s="147" t="s">
        <v>54</v>
      </c>
      <c r="AQ4931" s="147"/>
      <c r="AR4931" s="147"/>
      <c r="AS4931" s="209" t="s">
        <v>68</v>
      </c>
      <c r="AT4931" s="223" t="str">
        <f>MONTH(B4931)&amp;"/"&amp;YEAR(B4931)</f>
        <v>3/2026</v>
      </c>
      <c r="AU4931" s="223">
        <f>WEEKNUM(B4931)-WEEKNUM(EOMONTH(B4931,-1)+1)+1</f>
        <v>1</v>
      </c>
      <c r="AV4931" s="209" t="str">
        <f>MONTH(R4931)&amp;"/"&amp;YEAR(R4931)</f>
        <v>1/1900</v>
      </c>
      <c r="AW4931" s="209" t="e">
        <f>WEEKNUM(R4931)-WEEKNUM(EOMONTH(R4931,-1)+1)+1</f>
        <v>#NUM!</v>
      </c>
      <c r="AX4931" s="209">
        <f>IF(BB4931="S",IF(Q4931="1. Aceitou o programa",R4931-B4931,0),0)</f>
        <v>0</v>
      </c>
      <c r="AY4931" s="209">
        <f>IF(BB4931="S",IF(AND(S4931&lt;&gt;"",R4931&lt;&gt;""),S4931-R4931,0),0)</f>
        <v>0</v>
      </c>
      <c r="AZ4931" s="209">
        <f>IF(BB4931="S",IF(Q4931="1. Aceitou o programa",IF(OR(X4931="Não se Aplica",X4931=""),IF(OR(W4931="Não se Aplica",W4931=""),0,W4931-V4931),AVERAGE(X4931-W4931,W4931-V4931)),0),0)</f>
        <v>0</v>
      </c>
      <c r="BA4931" s="209">
        <f>IF(BB4931="S",IF(AND(Q4931="1. Aceitou o programa",AH4931="Realizada"),IFERROR(IF(AG4931="",0,AG4931-R4931),0),0),0)</f>
        <v>0</v>
      </c>
      <c r="BB4931" s="209" t="str">
        <f>_xlfn.XLOOKUP(U4931,'Lista Suspensa'!$AA$20:$AA$23,'Lista Suspensa'!$AB$20:$AB$23,"N/A")</f>
        <v>S</v>
      </c>
    </row>
    <row r="4932" spans="1:54" ht="12" customHeight="1">
      <c r="A4932" s="151" t="s">
        <v>54</v>
      </c>
      <c r="B4932" s="152">
        <v>46083</v>
      </c>
      <c r="C4932" s="153" t="s">
        <v>55</v>
      </c>
      <c r="D4932" s="153" t="s">
        <v>56</v>
      </c>
      <c r="E4932" s="244">
        <v>82245235</v>
      </c>
      <c r="F4932" s="144" t="s">
        <v>8813</v>
      </c>
      <c r="G4932" s="230"/>
      <c r="H4932" s="154">
        <v>28557</v>
      </c>
      <c r="I4932" s="153">
        <v>48</v>
      </c>
      <c r="J4932" s="148" t="s">
        <v>70</v>
      </c>
      <c r="K4932" s="153"/>
      <c r="L4932" s="153"/>
      <c r="M4932" s="153"/>
      <c r="N4932" s="153">
        <v>40</v>
      </c>
      <c r="O4932" s="155" t="s">
        <v>8814</v>
      </c>
      <c r="P4932" s="156" t="s">
        <v>60</v>
      </c>
      <c r="Q4932" s="157" t="s">
        <v>8211</v>
      </c>
      <c r="R4932" s="158"/>
      <c r="S4932" s="159"/>
      <c r="T4932" s="159" t="s">
        <v>6983</v>
      </c>
      <c r="U4932" s="159" t="s">
        <v>8212</v>
      </c>
      <c r="V4932" s="154">
        <v>46114</v>
      </c>
      <c r="W4932" s="154">
        <v>46150</v>
      </c>
      <c r="X4932" s="154"/>
      <c r="Y4932" s="160"/>
      <c r="Z4932" s="160"/>
      <c r="AA4932" s="153"/>
      <c r="AB4932" s="153"/>
      <c r="AC4932" s="182" t="e">
        <f t="shared" si="156"/>
        <v>#DIV/0!</v>
      </c>
      <c r="AD4932" s="153" t="e">
        <f t="shared" si="157"/>
        <v>#DIV/0!</v>
      </c>
      <c r="AE4932" s="207"/>
      <c r="AF4932" s="153"/>
      <c r="AG4932" s="159"/>
      <c r="AH4932" s="153"/>
      <c r="AI4932" s="161"/>
      <c r="AJ4932" s="153"/>
      <c r="AK4932" s="153"/>
      <c r="AL4932" s="207"/>
      <c r="AM4932" s="207"/>
      <c r="AN4932" s="207"/>
      <c r="AO4932" s="207"/>
      <c r="AP4932" s="147" t="s">
        <v>54</v>
      </c>
      <c r="AQ4932" s="147"/>
      <c r="AR4932" s="147"/>
      <c r="AS4932" s="209" t="s">
        <v>68</v>
      </c>
      <c r="AT4932" s="223" t="str">
        <f>MONTH(B4932)&amp;"/"&amp;YEAR(B4932)</f>
        <v>3/2026</v>
      </c>
      <c r="AU4932" s="223">
        <f>WEEKNUM(B4932)-WEEKNUM(EOMONTH(B4932,-1)+1)+1</f>
        <v>1</v>
      </c>
      <c r="AV4932" s="209" t="str">
        <f>MONTH(R4932)&amp;"/"&amp;YEAR(R4932)</f>
        <v>1/1900</v>
      </c>
      <c r="AW4932" s="209" t="e">
        <f>WEEKNUM(R4932)-WEEKNUM(EOMONTH(R4932,-1)+1)+1</f>
        <v>#NUM!</v>
      </c>
      <c r="AX4932" s="209">
        <f>IF(BB4932="S",IF(Q4932="1. Aceitou o programa",R4932-B4932,0),0)</f>
        <v>0</v>
      </c>
      <c r="AY4932" s="209">
        <f>IF(BB4932="S",IF(AND(S4932&lt;&gt;"",R4932&lt;&gt;""),S4932-R4932,0),0)</f>
        <v>0</v>
      </c>
      <c r="AZ4932" s="209">
        <f>IF(BB4932="S",IF(Q4932="1. Aceitou o programa",IF(OR(X4932="Não se Aplica",X4932=""),IF(OR(W4932="Não se Aplica",W4932=""),0,W4932-V4932),AVERAGE(X4932-W4932,W4932-V4932)),0),0)</f>
        <v>0</v>
      </c>
      <c r="BA4932" s="209">
        <f>IF(BB4932="S",IF(AND(Q4932="1. Aceitou o programa",AH4932="Realizada"),IFERROR(IF(AG4932="",0,AG4932-R4932),0),0),0)</f>
        <v>0</v>
      </c>
      <c r="BB4932" s="209" t="str">
        <f>_xlfn.XLOOKUP(U4932,'Lista Suspensa'!$AA$20:$AA$23,'Lista Suspensa'!$AB$20:$AB$23,"N/A")</f>
        <v>S</v>
      </c>
    </row>
    <row r="4933" spans="1:54" ht="12" customHeight="1">
      <c r="A4933" s="151" t="s">
        <v>54</v>
      </c>
      <c r="B4933" s="152">
        <v>46083</v>
      </c>
      <c r="C4933" s="153" t="s">
        <v>55</v>
      </c>
      <c r="D4933" s="153" t="s">
        <v>56</v>
      </c>
      <c r="E4933" s="244">
        <v>77911625</v>
      </c>
      <c r="F4933" s="144" t="s">
        <v>8815</v>
      </c>
      <c r="G4933" s="230"/>
      <c r="H4933" s="154">
        <v>28595</v>
      </c>
      <c r="I4933" s="153">
        <v>48</v>
      </c>
      <c r="J4933" s="148" t="s">
        <v>70</v>
      </c>
      <c r="K4933" s="153"/>
      <c r="L4933" s="153"/>
      <c r="M4933" s="153"/>
      <c r="N4933" s="153">
        <v>60</v>
      </c>
      <c r="O4933" s="155" t="s">
        <v>8816</v>
      </c>
      <c r="P4933" s="156" t="s">
        <v>2026</v>
      </c>
      <c r="Q4933" s="157" t="s">
        <v>8211</v>
      </c>
      <c r="R4933" s="158"/>
      <c r="S4933" s="159"/>
      <c r="T4933" s="159" t="s">
        <v>6983</v>
      </c>
      <c r="U4933" s="159" t="s">
        <v>8212</v>
      </c>
      <c r="V4933" s="154">
        <v>46112</v>
      </c>
      <c r="W4933" s="154">
        <v>46150</v>
      </c>
      <c r="X4933" s="154"/>
      <c r="Y4933" s="160"/>
      <c r="Z4933" s="160"/>
      <c r="AA4933" s="153"/>
      <c r="AB4933" s="153"/>
      <c r="AC4933" s="182" t="e">
        <f t="shared" si="156"/>
        <v>#DIV/0!</v>
      </c>
      <c r="AD4933" s="153" t="e">
        <f t="shared" si="157"/>
        <v>#DIV/0!</v>
      </c>
      <c r="AE4933" s="207"/>
      <c r="AF4933" s="153"/>
      <c r="AG4933" s="159"/>
      <c r="AH4933" s="153"/>
      <c r="AI4933" s="161"/>
      <c r="AJ4933" s="153"/>
      <c r="AK4933" s="153"/>
      <c r="AL4933" s="207"/>
      <c r="AM4933" s="207"/>
      <c r="AN4933" s="207"/>
      <c r="AO4933" s="207"/>
      <c r="AP4933" s="147" t="s">
        <v>54</v>
      </c>
      <c r="AQ4933" s="147"/>
      <c r="AR4933" s="147"/>
      <c r="AS4933" s="209" t="s">
        <v>68</v>
      </c>
      <c r="AT4933" s="223" t="str">
        <f>MONTH(B4933)&amp;"/"&amp;YEAR(B4933)</f>
        <v>3/2026</v>
      </c>
      <c r="AU4933" s="223">
        <f>WEEKNUM(B4933)-WEEKNUM(EOMONTH(B4933,-1)+1)+1</f>
        <v>1</v>
      </c>
      <c r="AV4933" s="209" t="str">
        <f>MONTH(R4933)&amp;"/"&amp;YEAR(R4933)</f>
        <v>1/1900</v>
      </c>
      <c r="AW4933" s="209" t="e">
        <f>WEEKNUM(R4933)-WEEKNUM(EOMONTH(R4933,-1)+1)+1</f>
        <v>#NUM!</v>
      </c>
      <c r="AX4933" s="209">
        <f>IF(BB4933="S",IF(Q4933="1. Aceitou o programa",R4933-B4933,0),0)</f>
        <v>0</v>
      </c>
      <c r="AY4933" s="209">
        <f>IF(BB4933="S",IF(AND(S4933&lt;&gt;"",R4933&lt;&gt;""),S4933-R4933,0),0)</f>
        <v>0</v>
      </c>
      <c r="AZ4933" s="209">
        <f>IF(BB4933="S",IF(Q4933="1. Aceitou o programa",IF(OR(X4933="Não se Aplica",X4933=""),IF(OR(W4933="Não se Aplica",W4933=""),0,W4933-V4933),AVERAGE(X4933-W4933,W4933-V4933)),0),0)</f>
        <v>0</v>
      </c>
      <c r="BA4933" s="209">
        <f>IF(BB4933="S",IF(AND(Q4933="1. Aceitou o programa",AH4933="Realizada"),IFERROR(IF(AG4933="",0,AG4933-R4933),0),0),0)</f>
        <v>0</v>
      </c>
      <c r="BB4933" s="209" t="str">
        <f>_xlfn.XLOOKUP(U4933,'Lista Suspensa'!$AA$20:$AA$23,'Lista Suspensa'!$AB$20:$AB$23,"N/A")</f>
        <v>S</v>
      </c>
    </row>
    <row r="4934" spans="1:54" ht="12" customHeight="1">
      <c r="A4934" s="151" t="s">
        <v>54</v>
      </c>
      <c r="B4934" s="152">
        <v>46083</v>
      </c>
      <c r="C4934" s="153" t="s">
        <v>55</v>
      </c>
      <c r="D4934" s="153" t="s">
        <v>56</v>
      </c>
      <c r="E4934" s="244">
        <v>79228403</v>
      </c>
      <c r="F4934" s="144" t="s">
        <v>8817</v>
      </c>
      <c r="G4934" s="230"/>
      <c r="H4934" s="154">
        <v>28613</v>
      </c>
      <c r="I4934" s="153">
        <v>48</v>
      </c>
      <c r="J4934" s="148" t="s">
        <v>70</v>
      </c>
      <c r="K4934" s="153"/>
      <c r="L4934" s="153"/>
      <c r="M4934" s="153"/>
      <c r="N4934" s="153">
        <v>380</v>
      </c>
      <c r="O4934" s="155" t="s">
        <v>8818</v>
      </c>
      <c r="P4934" s="156" t="s">
        <v>60</v>
      </c>
      <c r="Q4934" s="157" t="s">
        <v>8211</v>
      </c>
      <c r="R4934" s="158"/>
      <c r="S4934" s="159"/>
      <c r="T4934" s="159" t="s">
        <v>6983</v>
      </c>
      <c r="U4934" s="159" t="s">
        <v>8212</v>
      </c>
      <c r="V4934" s="154">
        <v>46114</v>
      </c>
      <c r="W4934" s="154">
        <v>46150</v>
      </c>
      <c r="X4934" s="154"/>
      <c r="Y4934" s="160"/>
      <c r="Z4934" s="160"/>
      <c r="AA4934" s="153"/>
      <c r="AB4934" s="153"/>
      <c r="AC4934" s="182" t="e">
        <f t="shared" si="156"/>
        <v>#DIV/0!</v>
      </c>
      <c r="AD4934" s="153" t="e">
        <f t="shared" si="157"/>
        <v>#DIV/0!</v>
      </c>
      <c r="AE4934" s="207"/>
      <c r="AF4934" s="153"/>
      <c r="AG4934" s="159"/>
      <c r="AH4934" s="153"/>
      <c r="AI4934" s="161"/>
      <c r="AJ4934" s="153"/>
      <c r="AK4934" s="153"/>
      <c r="AL4934" s="207"/>
      <c r="AM4934" s="207"/>
      <c r="AN4934" s="207"/>
      <c r="AO4934" s="207"/>
      <c r="AP4934" s="147" t="s">
        <v>54</v>
      </c>
      <c r="AQ4934" s="147"/>
      <c r="AR4934" s="147"/>
      <c r="AS4934" s="209" t="s">
        <v>68</v>
      </c>
      <c r="AT4934" s="223" t="str">
        <f>MONTH(B4934)&amp;"/"&amp;YEAR(B4934)</f>
        <v>3/2026</v>
      </c>
      <c r="AU4934" s="223">
        <f>WEEKNUM(B4934)-WEEKNUM(EOMONTH(B4934,-1)+1)+1</f>
        <v>1</v>
      </c>
      <c r="AV4934" s="209" t="str">
        <f>MONTH(R4934)&amp;"/"&amp;YEAR(R4934)</f>
        <v>1/1900</v>
      </c>
      <c r="AW4934" s="209" t="e">
        <f>WEEKNUM(R4934)-WEEKNUM(EOMONTH(R4934,-1)+1)+1</f>
        <v>#NUM!</v>
      </c>
      <c r="AX4934" s="209">
        <f>IF(BB4934="S",IF(Q4934="1. Aceitou o programa",R4934-B4934,0),0)</f>
        <v>0</v>
      </c>
      <c r="AY4934" s="209">
        <f>IF(BB4934="S",IF(AND(S4934&lt;&gt;"",R4934&lt;&gt;""),S4934-R4934,0),0)</f>
        <v>0</v>
      </c>
      <c r="AZ4934" s="209">
        <f>IF(BB4934="S",IF(Q4934="1. Aceitou o programa",IF(OR(X4934="Não se Aplica",X4934=""),IF(OR(W4934="Não se Aplica",W4934=""),0,W4934-V4934),AVERAGE(X4934-W4934,W4934-V4934)),0),0)</f>
        <v>0</v>
      </c>
      <c r="BA4934" s="209">
        <f>IF(BB4934="S",IF(AND(Q4934="1. Aceitou o programa",AH4934="Realizada"),IFERROR(IF(AG4934="",0,AG4934-R4934),0),0),0)</f>
        <v>0</v>
      </c>
      <c r="BB4934" s="209" t="str">
        <f>_xlfn.XLOOKUP(U4934,'Lista Suspensa'!$AA$20:$AA$23,'Lista Suspensa'!$AB$20:$AB$23,"N/A")</f>
        <v>S</v>
      </c>
    </row>
    <row r="4935" spans="1:54" ht="12" customHeight="1">
      <c r="A4935" s="151" t="s">
        <v>54</v>
      </c>
      <c r="B4935" s="152">
        <v>46083</v>
      </c>
      <c r="C4935" s="153" t="s">
        <v>55</v>
      </c>
      <c r="D4935" s="153" t="s">
        <v>56</v>
      </c>
      <c r="E4935" s="244">
        <v>86157707</v>
      </c>
      <c r="F4935" s="144" t="s">
        <v>8819</v>
      </c>
      <c r="G4935" s="230"/>
      <c r="H4935" s="154">
        <v>28662</v>
      </c>
      <c r="I4935" s="153">
        <v>47</v>
      </c>
      <c r="J4935" s="148" t="s">
        <v>58</v>
      </c>
      <c r="K4935" s="153"/>
      <c r="L4935" s="153"/>
      <c r="M4935" s="153"/>
      <c r="N4935" s="153">
        <v>60</v>
      </c>
      <c r="O4935" s="155" t="s">
        <v>8820</v>
      </c>
      <c r="P4935" s="156" t="s">
        <v>60</v>
      </c>
      <c r="Q4935" s="157" t="s">
        <v>8211</v>
      </c>
      <c r="R4935" s="158"/>
      <c r="S4935" s="159"/>
      <c r="T4935" s="159" t="s">
        <v>6983</v>
      </c>
      <c r="U4935" s="159" t="s">
        <v>8212</v>
      </c>
      <c r="V4935" s="154">
        <v>46114</v>
      </c>
      <c r="W4935" s="154">
        <v>46150</v>
      </c>
      <c r="X4935" s="154"/>
      <c r="Y4935" s="160"/>
      <c r="Z4935" s="160"/>
      <c r="AA4935" s="153"/>
      <c r="AB4935" s="153"/>
      <c r="AC4935" s="182" t="e">
        <f t="shared" si="156"/>
        <v>#DIV/0!</v>
      </c>
      <c r="AD4935" s="153" t="e">
        <f t="shared" si="157"/>
        <v>#DIV/0!</v>
      </c>
      <c r="AE4935" s="207"/>
      <c r="AF4935" s="153"/>
      <c r="AG4935" s="159"/>
      <c r="AH4935" s="153"/>
      <c r="AI4935" s="161"/>
      <c r="AJ4935" s="153"/>
      <c r="AK4935" s="153"/>
      <c r="AL4935" s="207"/>
      <c r="AM4935" s="207"/>
      <c r="AN4935" s="207"/>
      <c r="AO4935" s="207"/>
      <c r="AP4935" s="147" t="s">
        <v>54</v>
      </c>
      <c r="AQ4935" s="147"/>
      <c r="AR4935" s="147"/>
      <c r="AS4935" s="209" t="s">
        <v>68</v>
      </c>
      <c r="AT4935" s="223" t="str">
        <f>MONTH(B4935)&amp;"/"&amp;YEAR(B4935)</f>
        <v>3/2026</v>
      </c>
      <c r="AU4935" s="223">
        <f>WEEKNUM(B4935)-WEEKNUM(EOMONTH(B4935,-1)+1)+1</f>
        <v>1</v>
      </c>
      <c r="AV4935" s="209" t="str">
        <f>MONTH(R4935)&amp;"/"&amp;YEAR(R4935)</f>
        <v>1/1900</v>
      </c>
      <c r="AW4935" s="209" t="e">
        <f>WEEKNUM(R4935)-WEEKNUM(EOMONTH(R4935,-1)+1)+1</f>
        <v>#NUM!</v>
      </c>
      <c r="AX4935" s="209">
        <f>IF(BB4935="S",IF(Q4935="1. Aceitou o programa",R4935-B4935,0),0)</f>
        <v>0</v>
      </c>
      <c r="AY4935" s="209">
        <f>IF(BB4935="S",IF(AND(S4935&lt;&gt;"",R4935&lt;&gt;""),S4935-R4935,0),0)</f>
        <v>0</v>
      </c>
      <c r="AZ4935" s="209">
        <f>IF(BB4935="S",IF(Q4935="1. Aceitou o programa",IF(OR(X4935="Não se Aplica",X4935=""),IF(OR(W4935="Não se Aplica",W4935=""),0,W4935-V4935),AVERAGE(X4935-W4935,W4935-V4935)),0),0)</f>
        <v>0</v>
      </c>
      <c r="BA4935" s="209">
        <f>IF(BB4935="S",IF(AND(Q4935="1. Aceitou o programa",AH4935="Realizada"),IFERROR(IF(AG4935="",0,AG4935-R4935),0),0),0)</f>
        <v>0</v>
      </c>
      <c r="BB4935" s="209" t="str">
        <f>_xlfn.XLOOKUP(U4935,'Lista Suspensa'!$AA$20:$AA$23,'Lista Suspensa'!$AB$20:$AB$23,"N/A")</f>
        <v>S</v>
      </c>
    </row>
    <row r="4936" spans="1:54" ht="12" customHeight="1">
      <c r="A4936" s="151" t="s">
        <v>54</v>
      </c>
      <c r="B4936" s="152">
        <v>46083</v>
      </c>
      <c r="C4936" s="153" t="s">
        <v>55</v>
      </c>
      <c r="D4936" s="153" t="s">
        <v>56</v>
      </c>
      <c r="E4936" s="244">
        <v>86157706</v>
      </c>
      <c r="F4936" s="144" t="s">
        <v>8821</v>
      </c>
      <c r="G4936" s="230"/>
      <c r="H4936" s="154">
        <v>28719</v>
      </c>
      <c r="I4936" s="153">
        <v>47</v>
      </c>
      <c r="J4936" s="148" t="s">
        <v>70</v>
      </c>
      <c r="K4936" s="153"/>
      <c r="L4936" s="153"/>
      <c r="M4936" s="153"/>
      <c r="N4936" s="153">
        <v>60</v>
      </c>
      <c r="O4936" s="155" t="s">
        <v>8822</v>
      </c>
      <c r="P4936" s="156" t="s">
        <v>2026</v>
      </c>
      <c r="Q4936" s="157" t="s">
        <v>8211</v>
      </c>
      <c r="R4936" s="158"/>
      <c r="S4936" s="159"/>
      <c r="T4936" s="159" t="s">
        <v>6983</v>
      </c>
      <c r="U4936" s="159" t="s">
        <v>8212</v>
      </c>
      <c r="V4936" s="154">
        <v>46112</v>
      </c>
      <c r="W4936" s="154">
        <v>46150</v>
      </c>
      <c r="X4936" s="154"/>
      <c r="Y4936" s="160"/>
      <c r="Z4936" s="160"/>
      <c r="AA4936" s="153"/>
      <c r="AB4936" s="153"/>
      <c r="AC4936" s="182" t="e">
        <f t="shared" si="156"/>
        <v>#DIV/0!</v>
      </c>
      <c r="AD4936" s="153" t="e">
        <f t="shared" si="157"/>
        <v>#DIV/0!</v>
      </c>
      <c r="AE4936" s="207"/>
      <c r="AF4936" s="153"/>
      <c r="AG4936" s="159"/>
      <c r="AH4936" s="153"/>
      <c r="AI4936" s="161"/>
      <c r="AJ4936" s="153"/>
      <c r="AK4936" s="153"/>
      <c r="AL4936" s="207"/>
      <c r="AM4936" s="207"/>
      <c r="AN4936" s="207"/>
      <c r="AO4936" s="207"/>
      <c r="AP4936" s="147" t="s">
        <v>54</v>
      </c>
      <c r="AQ4936" s="147"/>
      <c r="AR4936" s="147"/>
      <c r="AS4936" s="209" t="s">
        <v>68</v>
      </c>
      <c r="AT4936" s="223" t="str">
        <f>MONTH(B4936)&amp;"/"&amp;YEAR(B4936)</f>
        <v>3/2026</v>
      </c>
      <c r="AU4936" s="223">
        <f>WEEKNUM(B4936)-WEEKNUM(EOMONTH(B4936,-1)+1)+1</f>
        <v>1</v>
      </c>
      <c r="AV4936" s="209" t="str">
        <f>MONTH(R4936)&amp;"/"&amp;YEAR(R4936)</f>
        <v>1/1900</v>
      </c>
      <c r="AW4936" s="209" t="e">
        <f>WEEKNUM(R4936)-WEEKNUM(EOMONTH(R4936,-1)+1)+1</f>
        <v>#NUM!</v>
      </c>
      <c r="AX4936" s="209">
        <f>IF(BB4936="S",IF(Q4936="1. Aceitou o programa",R4936-B4936,0),0)</f>
        <v>0</v>
      </c>
      <c r="AY4936" s="209">
        <f>IF(BB4936="S",IF(AND(S4936&lt;&gt;"",R4936&lt;&gt;""),S4936-R4936,0),0)</f>
        <v>0</v>
      </c>
      <c r="AZ4936" s="209">
        <f>IF(BB4936="S",IF(Q4936="1. Aceitou o programa",IF(OR(X4936="Não se Aplica",X4936=""),IF(OR(W4936="Não se Aplica",W4936=""),0,W4936-V4936),AVERAGE(X4936-W4936,W4936-V4936)),0),0)</f>
        <v>0</v>
      </c>
      <c r="BA4936" s="209">
        <f>IF(BB4936="S",IF(AND(Q4936="1. Aceitou o programa",AH4936="Realizada"),IFERROR(IF(AG4936="",0,AG4936-R4936),0),0),0)</f>
        <v>0</v>
      </c>
      <c r="BB4936" s="209" t="str">
        <f>_xlfn.XLOOKUP(U4936,'Lista Suspensa'!$AA$20:$AA$23,'Lista Suspensa'!$AB$20:$AB$23,"N/A")</f>
        <v>S</v>
      </c>
    </row>
    <row r="4937" spans="1:54" ht="12" customHeight="1">
      <c r="A4937" s="151" t="s">
        <v>54</v>
      </c>
      <c r="B4937" s="152">
        <v>46083</v>
      </c>
      <c r="C4937" s="153" t="s">
        <v>55</v>
      </c>
      <c r="D4937" s="153" t="s">
        <v>56</v>
      </c>
      <c r="E4937" s="244">
        <v>79778669</v>
      </c>
      <c r="F4937" s="144" t="s">
        <v>8823</v>
      </c>
      <c r="G4937" s="230"/>
      <c r="H4937" s="154">
        <v>28739</v>
      </c>
      <c r="I4937" s="153">
        <v>47</v>
      </c>
      <c r="J4937" s="148" t="s">
        <v>70</v>
      </c>
      <c r="K4937" s="153"/>
      <c r="L4937" s="153"/>
      <c r="M4937" s="153"/>
      <c r="N4937" s="153">
        <v>60</v>
      </c>
      <c r="O4937" s="155">
        <v>21988286252</v>
      </c>
      <c r="P4937" s="156" t="s">
        <v>60</v>
      </c>
      <c r="Q4937" s="157" t="s">
        <v>8211</v>
      </c>
      <c r="R4937" s="158"/>
      <c r="S4937" s="159"/>
      <c r="T4937" s="159" t="s">
        <v>6983</v>
      </c>
      <c r="U4937" s="159" t="s">
        <v>8212</v>
      </c>
      <c r="V4937" s="154">
        <v>46118</v>
      </c>
      <c r="W4937" s="154">
        <v>46150</v>
      </c>
      <c r="X4937" s="154"/>
      <c r="Y4937" s="160"/>
      <c r="Z4937" s="160"/>
      <c r="AA4937" s="153"/>
      <c r="AB4937" s="153"/>
      <c r="AC4937" s="182" t="e">
        <f t="shared" si="156"/>
        <v>#DIV/0!</v>
      </c>
      <c r="AD4937" s="153" t="e">
        <f t="shared" si="157"/>
        <v>#DIV/0!</v>
      </c>
      <c r="AE4937" s="207"/>
      <c r="AF4937" s="153"/>
      <c r="AG4937" s="159"/>
      <c r="AH4937" s="153"/>
      <c r="AI4937" s="161"/>
      <c r="AJ4937" s="153"/>
      <c r="AK4937" s="153"/>
      <c r="AL4937" s="207"/>
      <c r="AM4937" s="207"/>
      <c r="AN4937" s="207"/>
      <c r="AO4937" s="207"/>
      <c r="AP4937" s="147" t="s">
        <v>54</v>
      </c>
      <c r="AQ4937" s="147"/>
      <c r="AR4937" s="147"/>
      <c r="AS4937" s="209" t="s">
        <v>68</v>
      </c>
      <c r="AT4937" s="223" t="str">
        <f>MONTH(B4937)&amp;"/"&amp;YEAR(B4937)</f>
        <v>3/2026</v>
      </c>
      <c r="AU4937" s="223">
        <f>WEEKNUM(B4937)-WEEKNUM(EOMONTH(B4937,-1)+1)+1</f>
        <v>1</v>
      </c>
      <c r="AV4937" s="209" t="str">
        <f>MONTH(R4937)&amp;"/"&amp;YEAR(R4937)</f>
        <v>1/1900</v>
      </c>
      <c r="AW4937" s="209" t="e">
        <f>WEEKNUM(R4937)-WEEKNUM(EOMONTH(R4937,-1)+1)+1</f>
        <v>#NUM!</v>
      </c>
      <c r="AX4937" s="209">
        <f>IF(BB4937="S",IF(Q4937="1. Aceitou o programa",R4937-B4937,0),0)</f>
        <v>0</v>
      </c>
      <c r="AY4937" s="209">
        <f>IF(BB4937="S",IF(AND(S4937&lt;&gt;"",R4937&lt;&gt;""),S4937-R4937,0),0)</f>
        <v>0</v>
      </c>
      <c r="AZ4937" s="209">
        <f>IF(BB4937="S",IF(Q4937="1. Aceitou o programa",IF(OR(X4937="Não se Aplica",X4937=""),IF(OR(W4937="Não se Aplica",W4937=""),0,W4937-V4937),AVERAGE(X4937-W4937,W4937-V4937)),0),0)</f>
        <v>0</v>
      </c>
      <c r="BA4937" s="209">
        <f>IF(BB4937="S",IF(AND(Q4937="1. Aceitou o programa",AH4937="Realizada"),IFERROR(IF(AG4937="",0,AG4937-R4937),0),0),0)</f>
        <v>0</v>
      </c>
      <c r="BB4937" s="209" t="str">
        <f>_xlfn.XLOOKUP(U4937,'Lista Suspensa'!$AA$20:$AA$23,'Lista Suspensa'!$AB$20:$AB$23,"N/A")</f>
        <v>S</v>
      </c>
    </row>
    <row r="4938" spans="1:54" ht="12" customHeight="1">
      <c r="A4938" s="151" t="s">
        <v>54</v>
      </c>
      <c r="B4938" s="152">
        <v>46083</v>
      </c>
      <c r="C4938" s="153" t="s">
        <v>55</v>
      </c>
      <c r="D4938" s="153" t="s">
        <v>56</v>
      </c>
      <c r="E4938" s="244">
        <v>74768590</v>
      </c>
      <c r="F4938" s="144" t="s">
        <v>8824</v>
      </c>
      <c r="G4938" s="230"/>
      <c r="H4938" s="154">
        <v>28746</v>
      </c>
      <c r="I4938" s="153">
        <v>47</v>
      </c>
      <c r="J4938" s="148" t="s">
        <v>70</v>
      </c>
      <c r="K4938" s="153"/>
      <c r="L4938" s="153"/>
      <c r="M4938" s="153"/>
      <c r="N4938" s="153">
        <v>50</v>
      </c>
      <c r="O4938" s="155" t="s">
        <v>8825</v>
      </c>
      <c r="P4938" s="156" t="s">
        <v>60</v>
      </c>
      <c r="Q4938" s="157" t="s">
        <v>8211</v>
      </c>
      <c r="R4938" s="158"/>
      <c r="S4938" s="159"/>
      <c r="T4938" s="159" t="s">
        <v>6983</v>
      </c>
      <c r="U4938" s="159" t="s">
        <v>8212</v>
      </c>
      <c r="V4938" s="154">
        <v>46113</v>
      </c>
      <c r="W4938" s="154">
        <v>46150</v>
      </c>
      <c r="X4938" s="154"/>
      <c r="Y4938" s="160"/>
      <c r="Z4938" s="160"/>
      <c r="AA4938" s="153"/>
      <c r="AB4938" s="153"/>
      <c r="AC4938" s="182" t="e">
        <f t="shared" si="156"/>
        <v>#DIV/0!</v>
      </c>
      <c r="AD4938" s="153" t="e">
        <f t="shared" si="157"/>
        <v>#DIV/0!</v>
      </c>
      <c r="AE4938" s="207"/>
      <c r="AF4938" s="153"/>
      <c r="AG4938" s="159"/>
      <c r="AH4938" s="153"/>
      <c r="AI4938" s="161"/>
      <c r="AJ4938" s="153"/>
      <c r="AK4938" s="153"/>
      <c r="AL4938" s="207"/>
      <c r="AM4938" s="207"/>
      <c r="AN4938" s="207"/>
      <c r="AO4938" s="207"/>
      <c r="AP4938" s="147" t="s">
        <v>54</v>
      </c>
      <c r="AQ4938" s="147"/>
      <c r="AR4938" s="147"/>
      <c r="AS4938" s="209" t="s">
        <v>68</v>
      </c>
      <c r="AT4938" s="223" t="str">
        <f>MONTH(B4938)&amp;"/"&amp;YEAR(B4938)</f>
        <v>3/2026</v>
      </c>
      <c r="AU4938" s="223">
        <f>WEEKNUM(B4938)-WEEKNUM(EOMONTH(B4938,-1)+1)+1</f>
        <v>1</v>
      </c>
      <c r="AV4938" s="209" t="str">
        <f>MONTH(R4938)&amp;"/"&amp;YEAR(R4938)</f>
        <v>1/1900</v>
      </c>
      <c r="AW4938" s="209" t="e">
        <f>WEEKNUM(R4938)-WEEKNUM(EOMONTH(R4938,-1)+1)+1</f>
        <v>#NUM!</v>
      </c>
      <c r="AX4938" s="209">
        <f>IF(BB4938="S",IF(Q4938="1. Aceitou o programa",R4938-B4938,0),0)</f>
        <v>0</v>
      </c>
      <c r="AY4938" s="209">
        <f>IF(BB4938="S",IF(AND(S4938&lt;&gt;"",R4938&lt;&gt;""),S4938-R4938,0),0)</f>
        <v>0</v>
      </c>
      <c r="AZ4938" s="209">
        <f>IF(BB4938="S",IF(Q4938="1. Aceitou o programa",IF(OR(X4938="Não se Aplica",X4938=""),IF(OR(W4938="Não se Aplica",W4938=""),0,W4938-V4938),AVERAGE(X4938-W4938,W4938-V4938)),0),0)</f>
        <v>0</v>
      </c>
      <c r="BA4938" s="209">
        <f>IF(BB4938="S",IF(AND(Q4938="1. Aceitou o programa",AH4938="Realizada"),IFERROR(IF(AG4938="",0,AG4938-R4938),0),0),0)</f>
        <v>0</v>
      </c>
      <c r="BB4938" s="209" t="str">
        <f>_xlfn.XLOOKUP(U4938,'Lista Suspensa'!$AA$20:$AA$23,'Lista Suspensa'!$AB$20:$AB$23,"N/A")</f>
        <v>S</v>
      </c>
    </row>
    <row r="4939" spans="1:54" ht="12" customHeight="1">
      <c r="A4939" s="151" t="s">
        <v>54</v>
      </c>
      <c r="B4939" s="152">
        <v>46083</v>
      </c>
      <c r="C4939" s="153" t="s">
        <v>55</v>
      </c>
      <c r="D4939" s="153" t="s">
        <v>56</v>
      </c>
      <c r="E4939" s="244">
        <v>79642572</v>
      </c>
      <c r="F4939" s="144" t="s">
        <v>8826</v>
      </c>
      <c r="G4939" s="230"/>
      <c r="H4939" s="154">
        <v>28756</v>
      </c>
      <c r="I4939" s="153">
        <v>47</v>
      </c>
      <c r="J4939" s="148" t="s">
        <v>70</v>
      </c>
      <c r="K4939" s="153"/>
      <c r="L4939" s="153"/>
      <c r="M4939" s="153"/>
      <c r="N4939" s="153">
        <v>380</v>
      </c>
      <c r="O4939" s="155">
        <v>21991575723</v>
      </c>
      <c r="P4939" s="156" t="s">
        <v>60</v>
      </c>
      <c r="Q4939" s="157" t="s">
        <v>8211</v>
      </c>
      <c r="R4939" s="158"/>
      <c r="S4939" s="159"/>
      <c r="T4939" s="159" t="s">
        <v>6983</v>
      </c>
      <c r="U4939" s="159" t="s">
        <v>8212</v>
      </c>
      <c r="V4939" s="154">
        <v>46118</v>
      </c>
      <c r="W4939" s="154">
        <v>46150</v>
      </c>
      <c r="X4939" s="154"/>
      <c r="Y4939" s="160"/>
      <c r="Z4939" s="160"/>
      <c r="AA4939" s="153"/>
      <c r="AB4939" s="153"/>
      <c r="AC4939" s="182" t="e">
        <f t="shared" si="156"/>
        <v>#DIV/0!</v>
      </c>
      <c r="AD4939" s="153" t="e">
        <f t="shared" si="157"/>
        <v>#DIV/0!</v>
      </c>
      <c r="AE4939" s="207"/>
      <c r="AF4939" s="153"/>
      <c r="AG4939" s="159"/>
      <c r="AH4939" s="153"/>
      <c r="AI4939" s="161"/>
      <c r="AJ4939" s="153"/>
      <c r="AK4939" s="153"/>
      <c r="AL4939" s="207"/>
      <c r="AM4939" s="207"/>
      <c r="AN4939" s="207"/>
      <c r="AO4939" s="207"/>
      <c r="AP4939" s="147" t="s">
        <v>54</v>
      </c>
      <c r="AQ4939" s="147"/>
      <c r="AR4939" s="147"/>
      <c r="AS4939" s="209" t="s">
        <v>68</v>
      </c>
      <c r="AT4939" s="223" t="str">
        <f>MONTH(B4939)&amp;"/"&amp;YEAR(B4939)</f>
        <v>3/2026</v>
      </c>
      <c r="AU4939" s="223">
        <f>WEEKNUM(B4939)-WEEKNUM(EOMONTH(B4939,-1)+1)+1</f>
        <v>1</v>
      </c>
      <c r="AV4939" s="209" t="str">
        <f>MONTH(R4939)&amp;"/"&amp;YEAR(R4939)</f>
        <v>1/1900</v>
      </c>
      <c r="AW4939" s="209" t="e">
        <f>WEEKNUM(R4939)-WEEKNUM(EOMONTH(R4939,-1)+1)+1</f>
        <v>#NUM!</v>
      </c>
      <c r="AX4939" s="209">
        <f>IF(BB4939="S",IF(Q4939="1. Aceitou o programa",R4939-B4939,0),0)</f>
        <v>0</v>
      </c>
      <c r="AY4939" s="209">
        <f>IF(BB4939="S",IF(AND(S4939&lt;&gt;"",R4939&lt;&gt;""),S4939-R4939,0),0)</f>
        <v>0</v>
      </c>
      <c r="AZ4939" s="209">
        <f>IF(BB4939="S",IF(Q4939="1. Aceitou o programa",IF(OR(X4939="Não se Aplica",X4939=""),IF(OR(W4939="Não se Aplica",W4939=""),0,W4939-V4939),AVERAGE(X4939-W4939,W4939-V4939)),0),0)</f>
        <v>0</v>
      </c>
      <c r="BA4939" s="209">
        <f>IF(BB4939="S",IF(AND(Q4939="1. Aceitou o programa",AH4939="Realizada"),IFERROR(IF(AG4939="",0,AG4939-R4939),0),0),0)</f>
        <v>0</v>
      </c>
      <c r="BB4939" s="209" t="str">
        <f>_xlfn.XLOOKUP(U4939,'Lista Suspensa'!$AA$20:$AA$23,'Lista Suspensa'!$AB$20:$AB$23,"N/A")</f>
        <v>S</v>
      </c>
    </row>
    <row r="4940" spans="1:54" ht="12" customHeight="1">
      <c r="A4940" s="151" t="s">
        <v>54</v>
      </c>
      <c r="B4940" s="152">
        <v>46083</v>
      </c>
      <c r="C4940" s="153" t="s">
        <v>55</v>
      </c>
      <c r="D4940" s="153" t="s">
        <v>56</v>
      </c>
      <c r="E4940" s="244">
        <v>79925249</v>
      </c>
      <c r="F4940" s="144" t="s">
        <v>8827</v>
      </c>
      <c r="G4940" s="230"/>
      <c r="H4940" s="154">
        <v>28773</v>
      </c>
      <c r="I4940" s="153">
        <v>47</v>
      </c>
      <c r="J4940" s="148" t="s">
        <v>70</v>
      </c>
      <c r="K4940" s="153"/>
      <c r="L4940" s="153"/>
      <c r="M4940" s="153"/>
      <c r="N4940" s="153">
        <v>60</v>
      </c>
      <c r="O4940" s="155" t="s">
        <v>8828</v>
      </c>
      <c r="P4940" s="156" t="s">
        <v>2026</v>
      </c>
      <c r="Q4940" s="157" t="s">
        <v>8211</v>
      </c>
      <c r="R4940" s="158"/>
      <c r="S4940" s="159"/>
      <c r="T4940" s="159" t="s">
        <v>6983</v>
      </c>
      <c r="U4940" s="159" t="s">
        <v>8212</v>
      </c>
      <c r="V4940" s="154">
        <v>46112</v>
      </c>
      <c r="W4940" s="154">
        <v>46155</v>
      </c>
      <c r="X4940" s="154"/>
      <c r="Y4940" s="160"/>
      <c r="Z4940" s="160"/>
      <c r="AA4940" s="153"/>
      <c r="AB4940" s="153"/>
      <c r="AC4940" s="182" t="e">
        <f t="shared" si="156"/>
        <v>#DIV/0!</v>
      </c>
      <c r="AD4940" s="153" t="e">
        <f t="shared" si="157"/>
        <v>#DIV/0!</v>
      </c>
      <c r="AE4940" s="207"/>
      <c r="AF4940" s="153"/>
      <c r="AG4940" s="159"/>
      <c r="AH4940" s="153"/>
      <c r="AI4940" s="161"/>
      <c r="AJ4940" s="153"/>
      <c r="AK4940" s="153"/>
      <c r="AL4940" s="207"/>
      <c r="AM4940" s="207"/>
      <c r="AN4940" s="207"/>
      <c r="AO4940" s="207"/>
      <c r="AP4940" s="147" t="s">
        <v>54</v>
      </c>
      <c r="AQ4940" s="147"/>
      <c r="AR4940" s="147"/>
      <c r="AS4940" s="209" t="s">
        <v>68</v>
      </c>
      <c r="AT4940" s="223" t="str">
        <f>MONTH(B4940)&amp;"/"&amp;YEAR(B4940)</f>
        <v>3/2026</v>
      </c>
      <c r="AU4940" s="223">
        <f>WEEKNUM(B4940)-WEEKNUM(EOMONTH(B4940,-1)+1)+1</f>
        <v>1</v>
      </c>
      <c r="AV4940" s="209" t="str">
        <f>MONTH(R4940)&amp;"/"&amp;YEAR(R4940)</f>
        <v>1/1900</v>
      </c>
      <c r="AW4940" s="209" t="e">
        <f>WEEKNUM(R4940)-WEEKNUM(EOMONTH(R4940,-1)+1)+1</f>
        <v>#NUM!</v>
      </c>
      <c r="AX4940" s="209">
        <f>IF(BB4940="S",IF(Q4940="1. Aceitou o programa",R4940-B4940,0),0)</f>
        <v>0</v>
      </c>
      <c r="AY4940" s="209">
        <f>IF(BB4940="S",IF(AND(S4940&lt;&gt;"",R4940&lt;&gt;""),S4940-R4940,0),0)</f>
        <v>0</v>
      </c>
      <c r="AZ4940" s="209">
        <f>IF(BB4940="S",IF(Q4940="1. Aceitou o programa",IF(OR(X4940="Não se Aplica",X4940=""),IF(OR(W4940="Não se Aplica",W4940=""),0,W4940-V4940),AVERAGE(X4940-W4940,W4940-V4940)),0),0)</f>
        <v>0</v>
      </c>
      <c r="BA4940" s="209">
        <f>IF(BB4940="S",IF(AND(Q4940="1. Aceitou o programa",AH4940="Realizada"),IFERROR(IF(AG4940="",0,AG4940-R4940),0),0),0)</f>
        <v>0</v>
      </c>
      <c r="BB4940" s="209" t="str">
        <f>_xlfn.XLOOKUP(U4940,'Lista Suspensa'!$AA$20:$AA$23,'Lista Suspensa'!$AB$20:$AB$23,"N/A")</f>
        <v>S</v>
      </c>
    </row>
    <row r="4941" spans="1:54" ht="12" customHeight="1">
      <c r="A4941" s="151" t="s">
        <v>54</v>
      </c>
      <c r="B4941" s="152">
        <v>46083</v>
      </c>
      <c r="C4941" s="153" t="s">
        <v>55</v>
      </c>
      <c r="D4941" s="153" t="s">
        <v>56</v>
      </c>
      <c r="E4941" s="244">
        <v>78064873</v>
      </c>
      <c r="F4941" s="144" t="s">
        <v>8829</v>
      </c>
      <c r="G4941" s="230"/>
      <c r="H4941" s="154">
        <v>28831</v>
      </c>
      <c r="I4941" s="153">
        <v>47</v>
      </c>
      <c r="J4941" s="148" t="s">
        <v>58</v>
      </c>
      <c r="K4941" s="153"/>
      <c r="L4941" s="153"/>
      <c r="M4941" s="153"/>
      <c r="N4941" s="153">
        <v>60</v>
      </c>
      <c r="O4941" s="155" t="s">
        <v>8830</v>
      </c>
      <c r="P4941" s="156" t="s">
        <v>2026</v>
      </c>
      <c r="Q4941" s="157" t="s">
        <v>8211</v>
      </c>
      <c r="R4941" s="158"/>
      <c r="S4941" s="159"/>
      <c r="T4941" s="159" t="s">
        <v>6983</v>
      </c>
      <c r="U4941" s="159" t="s">
        <v>8212</v>
      </c>
      <c r="V4941" s="154">
        <v>46112</v>
      </c>
      <c r="W4941" s="154">
        <v>46150</v>
      </c>
      <c r="X4941" s="154"/>
      <c r="Y4941" s="160"/>
      <c r="Z4941" s="160"/>
      <c r="AA4941" s="153"/>
      <c r="AB4941" s="153"/>
      <c r="AC4941" s="182" t="e">
        <f t="shared" si="156"/>
        <v>#DIV/0!</v>
      </c>
      <c r="AD4941" s="153" t="e">
        <f t="shared" si="157"/>
        <v>#DIV/0!</v>
      </c>
      <c r="AE4941" s="207"/>
      <c r="AF4941" s="153"/>
      <c r="AG4941" s="159"/>
      <c r="AH4941" s="153"/>
      <c r="AI4941" s="161"/>
      <c r="AJ4941" s="153"/>
      <c r="AK4941" s="153"/>
      <c r="AL4941" s="207"/>
      <c r="AM4941" s="207"/>
      <c r="AN4941" s="207"/>
      <c r="AO4941" s="207"/>
      <c r="AP4941" s="147" t="s">
        <v>54</v>
      </c>
      <c r="AQ4941" s="147"/>
      <c r="AR4941" s="147"/>
      <c r="AS4941" s="209" t="s">
        <v>68</v>
      </c>
      <c r="AT4941" s="223" t="str">
        <f>MONTH(B4941)&amp;"/"&amp;YEAR(B4941)</f>
        <v>3/2026</v>
      </c>
      <c r="AU4941" s="223">
        <f>WEEKNUM(B4941)-WEEKNUM(EOMONTH(B4941,-1)+1)+1</f>
        <v>1</v>
      </c>
      <c r="AV4941" s="209" t="str">
        <f>MONTH(R4941)&amp;"/"&amp;YEAR(R4941)</f>
        <v>1/1900</v>
      </c>
      <c r="AW4941" s="209" t="e">
        <f>WEEKNUM(R4941)-WEEKNUM(EOMONTH(R4941,-1)+1)+1</f>
        <v>#NUM!</v>
      </c>
      <c r="AX4941" s="209">
        <f>IF(BB4941="S",IF(Q4941="1. Aceitou o programa",R4941-B4941,0),0)</f>
        <v>0</v>
      </c>
      <c r="AY4941" s="209">
        <f>IF(BB4941="S",IF(AND(S4941&lt;&gt;"",R4941&lt;&gt;""),S4941-R4941,0),0)</f>
        <v>0</v>
      </c>
      <c r="AZ4941" s="209">
        <f>IF(BB4941="S",IF(Q4941="1. Aceitou o programa",IF(OR(X4941="Não se Aplica",X4941=""),IF(OR(W4941="Não se Aplica",W4941=""),0,W4941-V4941),AVERAGE(X4941-W4941,W4941-V4941)),0),0)</f>
        <v>0</v>
      </c>
      <c r="BA4941" s="209">
        <f>IF(BB4941="S",IF(AND(Q4941="1. Aceitou o programa",AH4941="Realizada"),IFERROR(IF(AG4941="",0,AG4941-R4941),0),0),0)</f>
        <v>0</v>
      </c>
      <c r="BB4941" s="209" t="str">
        <f>_xlfn.XLOOKUP(U4941,'Lista Suspensa'!$AA$20:$AA$23,'Lista Suspensa'!$AB$20:$AB$23,"N/A")</f>
        <v>S</v>
      </c>
    </row>
    <row r="4942" spans="1:54" ht="12" customHeight="1">
      <c r="A4942" s="151" t="s">
        <v>54</v>
      </c>
      <c r="B4942" s="152">
        <v>46083</v>
      </c>
      <c r="C4942" s="153" t="s">
        <v>55</v>
      </c>
      <c r="D4942" s="153" t="s">
        <v>56</v>
      </c>
      <c r="E4942" s="244">
        <v>81892198</v>
      </c>
      <c r="F4942" s="144" t="s">
        <v>8831</v>
      </c>
      <c r="G4942" s="230"/>
      <c r="H4942" s="154">
        <v>28842</v>
      </c>
      <c r="I4942" s="153">
        <v>47</v>
      </c>
      <c r="J4942" s="148" t="s">
        <v>70</v>
      </c>
      <c r="K4942" s="153"/>
      <c r="L4942" s="153"/>
      <c r="M4942" s="153"/>
      <c r="N4942" s="153">
        <v>40</v>
      </c>
      <c r="O4942" s="155" t="s">
        <v>8832</v>
      </c>
      <c r="P4942" s="156" t="s">
        <v>60</v>
      </c>
      <c r="Q4942" s="157" t="s">
        <v>8211</v>
      </c>
      <c r="R4942" s="158"/>
      <c r="S4942" s="159"/>
      <c r="T4942" s="159" t="s">
        <v>6983</v>
      </c>
      <c r="U4942" s="159" t="s">
        <v>8212</v>
      </c>
      <c r="V4942" s="154">
        <v>46114</v>
      </c>
      <c r="W4942" s="154">
        <v>46150</v>
      </c>
      <c r="X4942" s="154"/>
      <c r="Y4942" s="160"/>
      <c r="Z4942" s="160"/>
      <c r="AA4942" s="153"/>
      <c r="AB4942" s="153"/>
      <c r="AC4942" s="182" t="e">
        <f t="shared" si="156"/>
        <v>#DIV/0!</v>
      </c>
      <c r="AD4942" s="153" t="e">
        <f t="shared" si="157"/>
        <v>#DIV/0!</v>
      </c>
      <c r="AE4942" s="207"/>
      <c r="AF4942" s="153"/>
      <c r="AG4942" s="159"/>
      <c r="AH4942" s="153"/>
      <c r="AI4942" s="161"/>
      <c r="AJ4942" s="153"/>
      <c r="AK4942" s="153"/>
      <c r="AL4942" s="207"/>
      <c r="AM4942" s="207"/>
      <c r="AN4942" s="207"/>
      <c r="AO4942" s="207"/>
      <c r="AP4942" s="147" t="s">
        <v>54</v>
      </c>
      <c r="AQ4942" s="147"/>
      <c r="AR4942" s="147"/>
      <c r="AS4942" s="209" t="s">
        <v>68</v>
      </c>
      <c r="AT4942" s="223" t="str">
        <f>MONTH(B4942)&amp;"/"&amp;YEAR(B4942)</f>
        <v>3/2026</v>
      </c>
      <c r="AU4942" s="223">
        <f>WEEKNUM(B4942)-WEEKNUM(EOMONTH(B4942,-1)+1)+1</f>
        <v>1</v>
      </c>
      <c r="AV4942" s="209" t="str">
        <f>MONTH(R4942)&amp;"/"&amp;YEAR(R4942)</f>
        <v>1/1900</v>
      </c>
      <c r="AW4942" s="209" t="e">
        <f>WEEKNUM(R4942)-WEEKNUM(EOMONTH(R4942,-1)+1)+1</f>
        <v>#NUM!</v>
      </c>
      <c r="AX4942" s="209">
        <f>IF(BB4942="S",IF(Q4942="1. Aceitou o programa",R4942-B4942,0),0)</f>
        <v>0</v>
      </c>
      <c r="AY4942" s="209">
        <f>IF(BB4942="S",IF(AND(S4942&lt;&gt;"",R4942&lt;&gt;""),S4942-R4942,0),0)</f>
        <v>0</v>
      </c>
      <c r="AZ4942" s="209">
        <f>IF(BB4942="S",IF(Q4942="1. Aceitou o programa",IF(OR(X4942="Não se Aplica",X4942=""),IF(OR(W4942="Não se Aplica",W4942=""),0,W4942-V4942),AVERAGE(X4942-W4942,W4942-V4942)),0),0)</f>
        <v>0</v>
      </c>
      <c r="BA4942" s="209">
        <f>IF(BB4942="S",IF(AND(Q4942="1. Aceitou o programa",AH4942="Realizada"),IFERROR(IF(AG4942="",0,AG4942-R4942),0),0),0)</f>
        <v>0</v>
      </c>
      <c r="BB4942" s="209" t="str">
        <f>_xlfn.XLOOKUP(U4942,'Lista Suspensa'!$AA$20:$AA$23,'Lista Suspensa'!$AB$20:$AB$23,"N/A")</f>
        <v>S</v>
      </c>
    </row>
    <row r="4943" spans="1:54" ht="12" customHeight="1">
      <c r="A4943" s="151" t="s">
        <v>54</v>
      </c>
      <c r="B4943" s="152">
        <v>46083</v>
      </c>
      <c r="C4943" s="153" t="s">
        <v>55</v>
      </c>
      <c r="D4943" s="153" t="s">
        <v>56</v>
      </c>
      <c r="E4943" s="244">
        <v>73902248</v>
      </c>
      <c r="F4943" s="144" t="s">
        <v>8833</v>
      </c>
      <c r="G4943" s="230"/>
      <c r="H4943" s="154">
        <v>28850</v>
      </c>
      <c r="I4943" s="153">
        <v>47</v>
      </c>
      <c r="J4943" s="148" t="s">
        <v>58</v>
      </c>
      <c r="K4943" s="153"/>
      <c r="L4943" s="153"/>
      <c r="M4943" s="153"/>
      <c r="N4943" s="153">
        <v>200</v>
      </c>
      <c r="O4943" s="155" t="s">
        <v>8834</v>
      </c>
      <c r="P4943" s="156" t="s">
        <v>60</v>
      </c>
      <c r="Q4943" s="157" t="s">
        <v>8211</v>
      </c>
      <c r="R4943" s="158"/>
      <c r="S4943" s="159"/>
      <c r="T4943" s="159" t="s">
        <v>6983</v>
      </c>
      <c r="U4943" s="159" t="s">
        <v>8212</v>
      </c>
      <c r="V4943" s="154">
        <v>46113</v>
      </c>
      <c r="W4943" s="154">
        <v>46150</v>
      </c>
      <c r="X4943" s="154"/>
      <c r="Y4943" s="160"/>
      <c r="Z4943" s="160"/>
      <c r="AA4943" s="153"/>
      <c r="AB4943" s="153"/>
      <c r="AC4943" s="182" t="e">
        <f t="shared" si="156"/>
        <v>#DIV/0!</v>
      </c>
      <c r="AD4943" s="153" t="e">
        <f t="shared" si="157"/>
        <v>#DIV/0!</v>
      </c>
      <c r="AE4943" s="207"/>
      <c r="AF4943" s="153"/>
      <c r="AG4943" s="159"/>
      <c r="AH4943" s="153"/>
      <c r="AI4943" s="161"/>
      <c r="AJ4943" s="153"/>
      <c r="AK4943" s="153"/>
      <c r="AL4943" s="207"/>
      <c r="AM4943" s="207"/>
      <c r="AN4943" s="207"/>
      <c r="AO4943" s="207"/>
      <c r="AP4943" s="147" t="s">
        <v>54</v>
      </c>
      <c r="AQ4943" s="147"/>
      <c r="AR4943" s="147"/>
      <c r="AS4943" s="209" t="s">
        <v>68</v>
      </c>
      <c r="AT4943" s="223" t="str">
        <f>MONTH(B4943)&amp;"/"&amp;YEAR(B4943)</f>
        <v>3/2026</v>
      </c>
      <c r="AU4943" s="223">
        <f>WEEKNUM(B4943)-WEEKNUM(EOMONTH(B4943,-1)+1)+1</f>
        <v>1</v>
      </c>
      <c r="AV4943" s="209" t="str">
        <f>MONTH(R4943)&amp;"/"&amp;YEAR(R4943)</f>
        <v>1/1900</v>
      </c>
      <c r="AW4943" s="209" t="e">
        <f>WEEKNUM(R4943)-WEEKNUM(EOMONTH(R4943,-1)+1)+1</f>
        <v>#NUM!</v>
      </c>
      <c r="AX4943" s="209">
        <f>IF(BB4943="S",IF(Q4943="1. Aceitou o programa",R4943-B4943,0),0)</f>
        <v>0</v>
      </c>
      <c r="AY4943" s="209">
        <f>IF(BB4943="S",IF(AND(S4943&lt;&gt;"",R4943&lt;&gt;""),S4943-R4943,0),0)</f>
        <v>0</v>
      </c>
      <c r="AZ4943" s="209">
        <f>IF(BB4943="S",IF(Q4943="1. Aceitou o programa",IF(OR(X4943="Não se Aplica",X4943=""),IF(OR(W4943="Não se Aplica",W4943=""),0,W4943-V4943),AVERAGE(X4943-W4943,W4943-V4943)),0),0)</f>
        <v>0</v>
      </c>
      <c r="BA4943" s="209">
        <f>IF(BB4943="S",IF(AND(Q4943="1. Aceitou o programa",AH4943="Realizada"),IFERROR(IF(AG4943="",0,AG4943-R4943),0),0),0)</f>
        <v>0</v>
      </c>
      <c r="BB4943" s="209" t="str">
        <f>_xlfn.XLOOKUP(U4943,'Lista Suspensa'!$AA$20:$AA$23,'Lista Suspensa'!$AB$20:$AB$23,"N/A")</f>
        <v>S</v>
      </c>
    </row>
    <row r="4944" spans="1:54" ht="12" customHeight="1">
      <c r="A4944" s="151" t="s">
        <v>54</v>
      </c>
      <c r="B4944" s="152">
        <v>46083</v>
      </c>
      <c r="C4944" s="153" t="s">
        <v>55</v>
      </c>
      <c r="D4944" s="153" t="s">
        <v>56</v>
      </c>
      <c r="E4944" s="244">
        <v>83044151</v>
      </c>
      <c r="F4944" s="144" t="s">
        <v>8835</v>
      </c>
      <c r="G4944" s="230"/>
      <c r="H4944" s="154">
        <v>28856</v>
      </c>
      <c r="I4944" s="153">
        <v>47</v>
      </c>
      <c r="J4944" s="148" t="s">
        <v>58</v>
      </c>
      <c r="K4944" s="153"/>
      <c r="L4944" s="153"/>
      <c r="M4944" s="153"/>
      <c r="N4944" s="153">
        <v>40</v>
      </c>
      <c r="O4944" s="155">
        <v>21970278707</v>
      </c>
      <c r="P4944" s="156" t="s">
        <v>60</v>
      </c>
      <c r="Q4944" s="157" t="s">
        <v>8211</v>
      </c>
      <c r="R4944" s="158"/>
      <c r="S4944" s="159"/>
      <c r="T4944" s="159" t="s">
        <v>6983</v>
      </c>
      <c r="U4944" s="159" t="s">
        <v>8212</v>
      </c>
      <c r="V4944" s="154">
        <v>46118</v>
      </c>
      <c r="W4944" s="154">
        <v>46150</v>
      </c>
      <c r="X4944" s="154"/>
      <c r="Y4944" s="160"/>
      <c r="Z4944" s="160"/>
      <c r="AA4944" s="153"/>
      <c r="AB4944" s="153"/>
      <c r="AC4944" s="182" t="e">
        <f t="shared" si="156"/>
        <v>#DIV/0!</v>
      </c>
      <c r="AD4944" s="153" t="e">
        <f t="shared" si="157"/>
        <v>#DIV/0!</v>
      </c>
      <c r="AE4944" s="207"/>
      <c r="AF4944" s="153"/>
      <c r="AG4944" s="159"/>
      <c r="AH4944" s="153"/>
      <c r="AI4944" s="161"/>
      <c r="AJ4944" s="153"/>
      <c r="AK4944" s="153"/>
      <c r="AL4944" s="207"/>
      <c r="AM4944" s="207"/>
      <c r="AN4944" s="207"/>
      <c r="AO4944" s="207"/>
      <c r="AP4944" s="147" t="s">
        <v>54</v>
      </c>
      <c r="AQ4944" s="147"/>
      <c r="AR4944" s="147"/>
      <c r="AS4944" s="209" t="s">
        <v>68</v>
      </c>
      <c r="AT4944" s="223" t="str">
        <f>MONTH(B4944)&amp;"/"&amp;YEAR(B4944)</f>
        <v>3/2026</v>
      </c>
      <c r="AU4944" s="223">
        <f>WEEKNUM(B4944)-WEEKNUM(EOMONTH(B4944,-1)+1)+1</f>
        <v>1</v>
      </c>
      <c r="AV4944" s="209" t="str">
        <f>MONTH(R4944)&amp;"/"&amp;YEAR(R4944)</f>
        <v>1/1900</v>
      </c>
      <c r="AW4944" s="209" t="e">
        <f>WEEKNUM(R4944)-WEEKNUM(EOMONTH(R4944,-1)+1)+1</f>
        <v>#NUM!</v>
      </c>
      <c r="AX4944" s="209">
        <f>IF(BB4944="S",IF(Q4944="1. Aceitou o programa",R4944-B4944,0),0)</f>
        <v>0</v>
      </c>
      <c r="AY4944" s="209">
        <f>IF(BB4944="S",IF(AND(S4944&lt;&gt;"",R4944&lt;&gt;""),S4944-R4944,0),0)</f>
        <v>0</v>
      </c>
      <c r="AZ4944" s="209">
        <f>IF(BB4944="S",IF(Q4944="1. Aceitou o programa",IF(OR(X4944="Não se Aplica",X4944=""),IF(OR(W4944="Não se Aplica",W4944=""),0,W4944-V4944),AVERAGE(X4944-W4944,W4944-V4944)),0),0)</f>
        <v>0</v>
      </c>
      <c r="BA4944" s="209">
        <f>IF(BB4944="S",IF(AND(Q4944="1. Aceitou o programa",AH4944="Realizada"),IFERROR(IF(AG4944="",0,AG4944-R4944),0),0),0)</f>
        <v>0</v>
      </c>
      <c r="BB4944" s="209" t="str">
        <f>_xlfn.XLOOKUP(U4944,'Lista Suspensa'!$AA$20:$AA$23,'Lista Suspensa'!$AB$20:$AB$23,"N/A")</f>
        <v>S</v>
      </c>
    </row>
    <row r="4945" spans="1:54" ht="12" customHeight="1">
      <c r="A4945" s="151" t="s">
        <v>54</v>
      </c>
      <c r="B4945" s="152">
        <v>46083</v>
      </c>
      <c r="C4945" s="153" t="s">
        <v>55</v>
      </c>
      <c r="D4945" s="153" t="s">
        <v>56</v>
      </c>
      <c r="E4945" s="244">
        <v>83091840</v>
      </c>
      <c r="F4945" s="144" t="s">
        <v>8836</v>
      </c>
      <c r="G4945" s="230"/>
      <c r="H4945" s="154">
        <v>28940</v>
      </c>
      <c r="I4945" s="153">
        <v>47</v>
      </c>
      <c r="J4945" s="148" t="s">
        <v>70</v>
      </c>
      <c r="K4945" s="153"/>
      <c r="L4945" s="153"/>
      <c r="M4945" s="153"/>
      <c r="N4945" s="153">
        <v>60</v>
      </c>
      <c r="O4945" s="155" t="s">
        <v>8837</v>
      </c>
      <c r="P4945" s="156" t="s">
        <v>60</v>
      </c>
      <c r="Q4945" s="157" t="s">
        <v>8211</v>
      </c>
      <c r="R4945" s="158"/>
      <c r="S4945" s="159"/>
      <c r="T4945" s="159" t="s">
        <v>6983</v>
      </c>
      <c r="U4945" s="159" t="s">
        <v>8212</v>
      </c>
      <c r="V4945" s="154">
        <v>46114</v>
      </c>
      <c r="W4945" s="154">
        <v>46150</v>
      </c>
      <c r="X4945" s="154"/>
      <c r="Y4945" s="160"/>
      <c r="Z4945" s="160"/>
      <c r="AA4945" s="153"/>
      <c r="AB4945" s="153"/>
      <c r="AC4945" s="182" t="e">
        <f t="shared" si="156"/>
        <v>#DIV/0!</v>
      </c>
      <c r="AD4945" s="153" t="e">
        <f t="shared" si="157"/>
        <v>#DIV/0!</v>
      </c>
      <c r="AE4945" s="207"/>
      <c r="AF4945" s="153"/>
      <c r="AG4945" s="159"/>
      <c r="AH4945" s="153"/>
      <c r="AI4945" s="161"/>
      <c r="AJ4945" s="153"/>
      <c r="AK4945" s="153"/>
      <c r="AL4945" s="207"/>
      <c r="AM4945" s="207"/>
      <c r="AN4945" s="207"/>
      <c r="AO4945" s="207"/>
      <c r="AP4945" s="147" t="s">
        <v>54</v>
      </c>
      <c r="AQ4945" s="147"/>
      <c r="AR4945" s="147"/>
      <c r="AS4945" s="209" t="s">
        <v>68</v>
      </c>
      <c r="AT4945" s="223" t="str">
        <f>MONTH(B4945)&amp;"/"&amp;YEAR(B4945)</f>
        <v>3/2026</v>
      </c>
      <c r="AU4945" s="223">
        <f>WEEKNUM(B4945)-WEEKNUM(EOMONTH(B4945,-1)+1)+1</f>
        <v>1</v>
      </c>
      <c r="AV4945" s="209" t="str">
        <f>MONTH(R4945)&amp;"/"&amp;YEAR(R4945)</f>
        <v>1/1900</v>
      </c>
      <c r="AW4945" s="209" t="e">
        <f>WEEKNUM(R4945)-WEEKNUM(EOMONTH(R4945,-1)+1)+1</f>
        <v>#NUM!</v>
      </c>
      <c r="AX4945" s="209">
        <f>IF(BB4945="S",IF(Q4945="1. Aceitou o programa",R4945-B4945,0),0)</f>
        <v>0</v>
      </c>
      <c r="AY4945" s="209">
        <f>IF(BB4945="S",IF(AND(S4945&lt;&gt;"",R4945&lt;&gt;""),S4945-R4945,0),0)</f>
        <v>0</v>
      </c>
      <c r="AZ4945" s="209">
        <f>IF(BB4945="S",IF(Q4945="1. Aceitou o programa",IF(OR(X4945="Não se Aplica",X4945=""),IF(OR(W4945="Não se Aplica",W4945=""),0,W4945-V4945),AVERAGE(X4945-W4945,W4945-V4945)),0),0)</f>
        <v>0</v>
      </c>
      <c r="BA4945" s="209">
        <f>IF(BB4945="S",IF(AND(Q4945="1. Aceitou o programa",AH4945="Realizada"),IFERROR(IF(AG4945="",0,AG4945-R4945),0),0),0)</f>
        <v>0</v>
      </c>
      <c r="BB4945" s="209" t="str">
        <f>_xlfn.XLOOKUP(U4945,'Lista Suspensa'!$AA$20:$AA$23,'Lista Suspensa'!$AB$20:$AB$23,"N/A")</f>
        <v>S</v>
      </c>
    </row>
    <row r="4946" spans="1:54" ht="12" customHeight="1">
      <c r="A4946" s="151" t="s">
        <v>54</v>
      </c>
      <c r="B4946" s="152">
        <v>46083</v>
      </c>
      <c r="C4946" s="153" t="s">
        <v>55</v>
      </c>
      <c r="D4946" s="153" t="s">
        <v>56</v>
      </c>
      <c r="E4946" s="244">
        <v>82289394</v>
      </c>
      <c r="F4946" s="144" t="s">
        <v>8838</v>
      </c>
      <c r="G4946" s="230"/>
      <c r="H4946" s="154">
        <v>28945</v>
      </c>
      <c r="I4946" s="153">
        <v>47</v>
      </c>
      <c r="J4946" s="148" t="s">
        <v>70</v>
      </c>
      <c r="K4946" s="153"/>
      <c r="L4946" s="153"/>
      <c r="M4946" s="153"/>
      <c r="N4946" s="153">
        <v>80</v>
      </c>
      <c r="O4946" s="155" t="s">
        <v>8839</v>
      </c>
      <c r="P4946" s="156" t="s">
        <v>89</v>
      </c>
      <c r="Q4946" s="157" t="s">
        <v>8211</v>
      </c>
      <c r="R4946" s="158"/>
      <c r="S4946" s="159"/>
      <c r="T4946" s="159" t="s">
        <v>6983</v>
      </c>
      <c r="U4946" s="159" t="s">
        <v>8212</v>
      </c>
      <c r="V4946" s="154">
        <v>46112</v>
      </c>
      <c r="W4946" s="154">
        <v>46150</v>
      </c>
      <c r="X4946" s="154"/>
      <c r="Y4946" s="160"/>
      <c r="Z4946" s="160"/>
      <c r="AA4946" s="153"/>
      <c r="AB4946" s="153"/>
      <c r="AC4946" s="182" t="e">
        <f t="shared" si="156"/>
        <v>#DIV/0!</v>
      </c>
      <c r="AD4946" s="153" t="e">
        <f t="shared" si="157"/>
        <v>#DIV/0!</v>
      </c>
      <c r="AE4946" s="207"/>
      <c r="AF4946" s="153"/>
      <c r="AG4946" s="159"/>
      <c r="AH4946" s="153"/>
      <c r="AI4946" s="161"/>
      <c r="AJ4946" s="153"/>
      <c r="AK4946" s="153"/>
      <c r="AL4946" s="207"/>
      <c r="AM4946" s="207"/>
      <c r="AN4946" s="207"/>
      <c r="AO4946" s="207"/>
      <c r="AP4946" s="147" t="s">
        <v>54</v>
      </c>
      <c r="AQ4946" s="147"/>
      <c r="AR4946" s="147"/>
      <c r="AS4946" s="209" t="s">
        <v>68</v>
      </c>
      <c r="AT4946" s="223" t="str">
        <f>MONTH(B4946)&amp;"/"&amp;YEAR(B4946)</f>
        <v>3/2026</v>
      </c>
      <c r="AU4946" s="223">
        <f>WEEKNUM(B4946)-WEEKNUM(EOMONTH(B4946,-1)+1)+1</f>
        <v>1</v>
      </c>
      <c r="AV4946" s="209" t="str">
        <f>MONTH(R4946)&amp;"/"&amp;YEAR(R4946)</f>
        <v>1/1900</v>
      </c>
      <c r="AW4946" s="209" t="e">
        <f>WEEKNUM(R4946)-WEEKNUM(EOMONTH(R4946,-1)+1)+1</f>
        <v>#NUM!</v>
      </c>
      <c r="AX4946" s="209">
        <f>IF(BB4946="S",IF(Q4946="1. Aceitou o programa",R4946-B4946,0),0)</f>
        <v>0</v>
      </c>
      <c r="AY4946" s="209">
        <f>IF(BB4946="S",IF(AND(S4946&lt;&gt;"",R4946&lt;&gt;""),S4946-R4946,0),0)</f>
        <v>0</v>
      </c>
      <c r="AZ4946" s="209">
        <f>IF(BB4946="S",IF(Q4946="1. Aceitou o programa",IF(OR(X4946="Não se Aplica",X4946=""),IF(OR(W4946="Não se Aplica",W4946=""),0,W4946-V4946),AVERAGE(X4946-W4946,W4946-V4946)),0),0)</f>
        <v>0</v>
      </c>
      <c r="BA4946" s="209">
        <f>IF(BB4946="S",IF(AND(Q4946="1. Aceitou o programa",AH4946="Realizada"),IFERROR(IF(AG4946="",0,AG4946-R4946),0),0),0)</f>
        <v>0</v>
      </c>
      <c r="BB4946" s="209" t="str">
        <f>_xlfn.XLOOKUP(U4946,'Lista Suspensa'!$AA$20:$AA$23,'Lista Suspensa'!$AB$20:$AB$23,"N/A")</f>
        <v>S</v>
      </c>
    </row>
    <row r="4947" spans="1:54" ht="12" customHeight="1">
      <c r="A4947" s="151" t="s">
        <v>54</v>
      </c>
      <c r="B4947" s="152">
        <v>46083</v>
      </c>
      <c r="C4947" s="153" t="s">
        <v>55</v>
      </c>
      <c r="D4947" s="153" t="s">
        <v>56</v>
      </c>
      <c r="E4947" s="244">
        <v>83958707</v>
      </c>
      <c r="F4947" s="144" t="s">
        <v>8840</v>
      </c>
      <c r="G4947" s="230"/>
      <c r="H4947" s="154">
        <v>28947</v>
      </c>
      <c r="I4947" s="153">
        <v>47</v>
      </c>
      <c r="J4947" s="148" t="s">
        <v>70</v>
      </c>
      <c r="K4947" s="153"/>
      <c r="L4947" s="153"/>
      <c r="M4947" s="153"/>
      <c r="N4947" s="153">
        <v>80</v>
      </c>
      <c r="O4947" s="155">
        <v>11976661570</v>
      </c>
      <c r="P4947" s="156" t="s">
        <v>60</v>
      </c>
      <c r="Q4947" s="157" t="s">
        <v>8211</v>
      </c>
      <c r="R4947" s="158"/>
      <c r="S4947" s="159"/>
      <c r="T4947" s="159" t="s">
        <v>6983</v>
      </c>
      <c r="U4947" s="159" t="s">
        <v>8212</v>
      </c>
      <c r="V4947" s="154">
        <v>46118</v>
      </c>
      <c r="W4947" s="154">
        <v>46150</v>
      </c>
      <c r="X4947" s="154"/>
      <c r="Y4947" s="160"/>
      <c r="Z4947" s="160"/>
      <c r="AA4947" s="153"/>
      <c r="AB4947" s="153"/>
      <c r="AC4947" s="182" t="e">
        <f t="shared" si="156"/>
        <v>#DIV/0!</v>
      </c>
      <c r="AD4947" s="153" t="e">
        <f t="shared" si="157"/>
        <v>#DIV/0!</v>
      </c>
      <c r="AE4947" s="207"/>
      <c r="AF4947" s="153"/>
      <c r="AG4947" s="159"/>
      <c r="AH4947" s="153"/>
      <c r="AI4947" s="161"/>
      <c r="AJ4947" s="153"/>
      <c r="AK4947" s="153"/>
      <c r="AL4947" s="207"/>
      <c r="AM4947" s="207"/>
      <c r="AN4947" s="207"/>
      <c r="AO4947" s="207"/>
      <c r="AP4947" s="147" t="s">
        <v>54</v>
      </c>
      <c r="AQ4947" s="147"/>
      <c r="AR4947" s="147"/>
      <c r="AS4947" s="209" t="s">
        <v>68</v>
      </c>
      <c r="AT4947" s="223" t="str">
        <f>MONTH(B4947)&amp;"/"&amp;YEAR(B4947)</f>
        <v>3/2026</v>
      </c>
      <c r="AU4947" s="223">
        <f>WEEKNUM(B4947)-WEEKNUM(EOMONTH(B4947,-1)+1)+1</f>
        <v>1</v>
      </c>
      <c r="AV4947" s="209" t="str">
        <f>MONTH(R4947)&amp;"/"&amp;YEAR(R4947)</f>
        <v>1/1900</v>
      </c>
      <c r="AW4947" s="209" t="e">
        <f>WEEKNUM(R4947)-WEEKNUM(EOMONTH(R4947,-1)+1)+1</f>
        <v>#NUM!</v>
      </c>
      <c r="AX4947" s="209">
        <f>IF(BB4947="S",IF(Q4947="1. Aceitou o programa",R4947-B4947,0),0)</f>
        <v>0</v>
      </c>
      <c r="AY4947" s="209">
        <f>IF(BB4947="S",IF(AND(S4947&lt;&gt;"",R4947&lt;&gt;""),S4947-R4947,0),0)</f>
        <v>0</v>
      </c>
      <c r="AZ4947" s="209">
        <f>IF(BB4947="S",IF(Q4947="1. Aceitou o programa",IF(OR(X4947="Não se Aplica",X4947=""),IF(OR(W4947="Não se Aplica",W4947=""),0,W4947-V4947),AVERAGE(X4947-W4947,W4947-V4947)),0),0)</f>
        <v>0</v>
      </c>
      <c r="BA4947" s="209">
        <f>IF(BB4947="S",IF(AND(Q4947="1. Aceitou o programa",AH4947="Realizada"),IFERROR(IF(AG4947="",0,AG4947-R4947),0),0),0)</f>
        <v>0</v>
      </c>
      <c r="BB4947" s="209" t="str">
        <f>_xlfn.XLOOKUP(U4947,'Lista Suspensa'!$AA$20:$AA$23,'Lista Suspensa'!$AB$20:$AB$23,"N/A")</f>
        <v>S</v>
      </c>
    </row>
    <row r="4948" spans="1:54" ht="12" customHeight="1">
      <c r="A4948" s="151" t="s">
        <v>54</v>
      </c>
      <c r="B4948" s="152">
        <v>46083</v>
      </c>
      <c r="C4948" s="153" t="s">
        <v>55</v>
      </c>
      <c r="D4948" s="153" t="s">
        <v>56</v>
      </c>
      <c r="E4948" s="244">
        <v>82436238</v>
      </c>
      <c r="F4948" s="144" t="s">
        <v>8841</v>
      </c>
      <c r="G4948" s="230"/>
      <c r="H4948" s="154">
        <v>28966</v>
      </c>
      <c r="I4948" s="153">
        <v>47</v>
      </c>
      <c r="J4948" s="148" t="s">
        <v>70</v>
      </c>
      <c r="K4948" s="153"/>
      <c r="L4948" s="153"/>
      <c r="M4948" s="153"/>
      <c r="N4948" s="153">
        <v>60</v>
      </c>
      <c r="O4948" s="155" t="s">
        <v>8842</v>
      </c>
      <c r="P4948" s="156" t="s">
        <v>60</v>
      </c>
      <c r="Q4948" s="157" t="s">
        <v>8211</v>
      </c>
      <c r="R4948" s="158"/>
      <c r="S4948" s="159"/>
      <c r="T4948" s="159" t="s">
        <v>6983</v>
      </c>
      <c r="U4948" s="159" t="s">
        <v>8212</v>
      </c>
      <c r="V4948" s="154">
        <v>46114</v>
      </c>
      <c r="W4948" s="154">
        <v>46150</v>
      </c>
      <c r="X4948" s="154"/>
      <c r="Y4948" s="160"/>
      <c r="Z4948" s="160"/>
      <c r="AA4948" s="153"/>
      <c r="AB4948" s="153"/>
      <c r="AC4948" s="182" t="e">
        <f t="shared" si="156"/>
        <v>#DIV/0!</v>
      </c>
      <c r="AD4948" s="153" t="e">
        <f t="shared" si="157"/>
        <v>#DIV/0!</v>
      </c>
      <c r="AE4948" s="207"/>
      <c r="AF4948" s="153"/>
      <c r="AG4948" s="159"/>
      <c r="AH4948" s="153"/>
      <c r="AI4948" s="161"/>
      <c r="AJ4948" s="153"/>
      <c r="AK4948" s="153"/>
      <c r="AL4948" s="207"/>
      <c r="AM4948" s="207"/>
      <c r="AN4948" s="207"/>
      <c r="AO4948" s="207"/>
      <c r="AP4948" s="147" t="s">
        <v>54</v>
      </c>
      <c r="AQ4948" s="147"/>
      <c r="AR4948" s="147"/>
      <c r="AS4948" s="209" t="s">
        <v>68</v>
      </c>
      <c r="AT4948" s="223" t="str">
        <f>MONTH(B4948)&amp;"/"&amp;YEAR(B4948)</f>
        <v>3/2026</v>
      </c>
      <c r="AU4948" s="223">
        <f>WEEKNUM(B4948)-WEEKNUM(EOMONTH(B4948,-1)+1)+1</f>
        <v>1</v>
      </c>
      <c r="AV4948" s="209" t="str">
        <f>MONTH(R4948)&amp;"/"&amp;YEAR(R4948)</f>
        <v>1/1900</v>
      </c>
      <c r="AW4948" s="209" t="e">
        <f>WEEKNUM(R4948)-WEEKNUM(EOMONTH(R4948,-1)+1)+1</f>
        <v>#NUM!</v>
      </c>
      <c r="AX4948" s="209">
        <f>IF(BB4948="S",IF(Q4948="1. Aceitou o programa",R4948-B4948,0),0)</f>
        <v>0</v>
      </c>
      <c r="AY4948" s="209">
        <f>IF(BB4948="S",IF(AND(S4948&lt;&gt;"",R4948&lt;&gt;""),S4948-R4948,0),0)</f>
        <v>0</v>
      </c>
      <c r="AZ4948" s="209">
        <f>IF(BB4948="S",IF(Q4948="1. Aceitou o programa",IF(OR(X4948="Não se Aplica",X4948=""),IF(OR(W4948="Não se Aplica",W4948=""),0,W4948-V4948),AVERAGE(X4948-W4948,W4948-V4948)),0),0)</f>
        <v>0</v>
      </c>
      <c r="BA4948" s="209">
        <f>IF(BB4948="S",IF(AND(Q4948="1. Aceitou o programa",AH4948="Realizada"),IFERROR(IF(AG4948="",0,AG4948-R4948),0),0),0)</f>
        <v>0</v>
      </c>
      <c r="BB4948" s="209" t="str">
        <f>_xlfn.XLOOKUP(U4948,'Lista Suspensa'!$AA$20:$AA$23,'Lista Suspensa'!$AB$20:$AB$23,"N/A")</f>
        <v>S</v>
      </c>
    </row>
    <row r="4949" spans="1:54" ht="12" customHeight="1">
      <c r="A4949" s="151" t="s">
        <v>54</v>
      </c>
      <c r="B4949" s="152">
        <v>46083</v>
      </c>
      <c r="C4949" s="153" t="s">
        <v>55</v>
      </c>
      <c r="D4949" s="153" t="s">
        <v>56</v>
      </c>
      <c r="E4949" s="244">
        <v>78498255</v>
      </c>
      <c r="F4949" s="144" t="s">
        <v>8843</v>
      </c>
      <c r="G4949" s="230"/>
      <c r="H4949" s="154">
        <v>28987</v>
      </c>
      <c r="I4949" s="153">
        <v>47</v>
      </c>
      <c r="J4949" s="148" t="s">
        <v>58</v>
      </c>
      <c r="K4949" s="153"/>
      <c r="L4949" s="153"/>
      <c r="M4949" s="153"/>
      <c r="N4949" s="153">
        <v>60</v>
      </c>
      <c r="O4949" s="155" t="s">
        <v>8844</v>
      </c>
      <c r="P4949" s="156" t="s">
        <v>60</v>
      </c>
      <c r="Q4949" s="157" t="s">
        <v>8211</v>
      </c>
      <c r="R4949" s="158"/>
      <c r="S4949" s="159"/>
      <c r="T4949" s="159" t="s">
        <v>6983</v>
      </c>
      <c r="U4949" s="159" t="s">
        <v>8212</v>
      </c>
      <c r="V4949" s="154">
        <v>46113</v>
      </c>
      <c r="W4949" s="154">
        <v>46150</v>
      </c>
      <c r="X4949" s="154"/>
      <c r="Y4949" s="160"/>
      <c r="Z4949" s="160"/>
      <c r="AA4949" s="153"/>
      <c r="AB4949" s="153"/>
      <c r="AC4949" s="182" t="e">
        <f t="shared" si="156"/>
        <v>#DIV/0!</v>
      </c>
      <c r="AD4949" s="153" t="e">
        <f t="shared" si="157"/>
        <v>#DIV/0!</v>
      </c>
      <c r="AE4949" s="207"/>
      <c r="AF4949" s="153"/>
      <c r="AG4949" s="159"/>
      <c r="AH4949" s="153"/>
      <c r="AI4949" s="161"/>
      <c r="AJ4949" s="153"/>
      <c r="AK4949" s="153"/>
      <c r="AL4949" s="207"/>
      <c r="AM4949" s="207"/>
      <c r="AN4949" s="207"/>
      <c r="AO4949" s="207"/>
      <c r="AP4949" s="147" t="s">
        <v>54</v>
      </c>
      <c r="AQ4949" s="147"/>
      <c r="AR4949" s="147"/>
      <c r="AS4949" s="209" t="s">
        <v>68</v>
      </c>
      <c r="AT4949" s="223" t="str">
        <f>MONTH(B4949)&amp;"/"&amp;YEAR(B4949)</f>
        <v>3/2026</v>
      </c>
      <c r="AU4949" s="223">
        <f>WEEKNUM(B4949)-WEEKNUM(EOMONTH(B4949,-1)+1)+1</f>
        <v>1</v>
      </c>
      <c r="AV4949" s="209" t="str">
        <f>MONTH(R4949)&amp;"/"&amp;YEAR(R4949)</f>
        <v>1/1900</v>
      </c>
      <c r="AW4949" s="209" t="e">
        <f>WEEKNUM(R4949)-WEEKNUM(EOMONTH(R4949,-1)+1)+1</f>
        <v>#NUM!</v>
      </c>
      <c r="AX4949" s="209">
        <f>IF(BB4949="S",IF(Q4949="1. Aceitou o programa",R4949-B4949,0),0)</f>
        <v>0</v>
      </c>
      <c r="AY4949" s="209">
        <f>IF(BB4949="S",IF(AND(S4949&lt;&gt;"",R4949&lt;&gt;""),S4949-R4949,0),0)</f>
        <v>0</v>
      </c>
      <c r="AZ4949" s="209">
        <f>IF(BB4949="S",IF(Q4949="1. Aceitou o programa",IF(OR(X4949="Não se Aplica",X4949=""),IF(OR(W4949="Não se Aplica",W4949=""),0,W4949-V4949),AVERAGE(X4949-W4949,W4949-V4949)),0),0)</f>
        <v>0</v>
      </c>
      <c r="BA4949" s="209">
        <f>IF(BB4949="S",IF(AND(Q4949="1. Aceitou o programa",AH4949="Realizada"),IFERROR(IF(AG4949="",0,AG4949-R4949),0),0),0)</f>
        <v>0</v>
      </c>
      <c r="BB4949" s="209" t="str">
        <f>_xlfn.XLOOKUP(U4949,'Lista Suspensa'!$AA$20:$AA$23,'Lista Suspensa'!$AB$20:$AB$23,"N/A")</f>
        <v>S</v>
      </c>
    </row>
    <row r="4950" spans="1:54" ht="12" customHeight="1">
      <c r="A4950" s="151" t="s">
        <v>54</v>
      </c>
      <c r="B4950" s="152">
        <v>46083</v>
      </c>
      <c r="C4950" s="153" t="s">
        <v>55</v>
      </c>
      <c r="D4950" s="153" t="s">
        <v>56</v>
      </c>
      <c r="E4950" s="244">
        <v>79721085</v>
      </c>
      <c r="F4950" s="144" t="s">
        <v>8845</v>
      </c>
      <c r="G4950" s="230"/>
      <c r="H4950" s="154">
        <v>28998</v>
      </c>
      <c r="I4950" s="153">
        <v>46</v>
      </c>
      <c r="J4950" s="148" t="s">
        <v>70</v>
      </c>
      <c r="K4950" s="153"/>
      <c r="L4950" s="153"/>
      <c r="M4950" s="153"/>
      <c r="N4950" s="153">
        <v>60</v>
      </c>
      <c r="O4950" s="155" t="s">
        <v>8846</v>
      </c>
      <c r="P4950" s="156" t="s">
        <v>60</v>
      </c>
      <c r="Q4950" s="157" t="s">
        <v>8211</v>
      </c>
      <c r="R4950" s="158"/>
      <c r="S4950" s="159"/>
      <c r="T4950" s="159" t="s">
        <v>6983</v>
      </c>
      <c r="U4950" s="159" t="s">
        <v>8212</v>
      </c>
      <c r="V4950" s="154">
        <v>46114</v>
      </c>
      <c r="W4950" s="154">
        <v>46150</v>
      </c>
      <c r="X4950" s="154"/>
      <c r="Y4950" s="160"/>
      <c r="Z4950" s="160"/>
      <c r="AA4950" s="153"/>
      <c r="AB4950" s="153"/>
      <c r="AC4950" s="182" t="e">
        <f t="shared" si="156"/>
        <v>#DIV/0!</v>
      </c>
      <c r="AD4950" s="153" t="e">
        <f t="shared" si="157"/>
        <v>#DIV/0!</v>
      </c>
      <c r="AE4950" s="207"/>
      <c r="AF4950" s="153" t="s">
        <v>161</v>
      </c>
      <c r="AG4950" s="159" t="s">
        <v>8847</v>
      </c>
      <c r="AH4950" s="153"/>
      <c r="AI4950" s="161"/>
      <c r="AJ4950" s="153"/>
      <c r="AK4950" s="153"/>
      <c r="AL4950" s="207"/>
      <c r="AM4950" s="207"/>
      <c r="AN4950" s="207"/>
      <c r="AO4950" s="207"/>
      <c r="AP4950" s="147" t="s">
        <v>54</v>
      </c>
      <c r="AQ4950" s="147"/>
      <c r="AR4950" s="147"/>
      <c r="AS4950" s="209" t="s">
        <v>68</v>
      </c>
      <c r="AT4950" s="223" t="str">
        <f>MONTH(B4950)&amp;"/"&amp;YEAR(B4950)</f>
        <v>3/2026</v>
      </c>
      <c r="AU4950" s="223">
        <f>WEEKNUM(B4950)-WEEKNUM(EOMONTH(B4950,-1)+1)+1</f>
        <v>1</v>
      </c>
      <c r="AV4950" s="209" t="str">
        <f>MONTH(R4950)&amp;"/"&amp;YEAR(R4950)</f>
        <v>1/1900</v>
      </c>
      <c r="AW4950" s="209" t="e">
        <f>WEEKNUM(R4950)-WEEKNUM(EOMONTH(R4950,-1)+1)+1</f>
        <v>#NUM!</v>
      </c>
      <c r="AX4950" s="209">
        <f>IF(BB4950="S",IF(Q4950="1. Aceitou o programa",R4950-B4950,0),0)</f>
        <v>0</v>
      </c>
      <c r="AY4950" s="209">
        <f>IF(BB4950="S",IF(AND(S4950&lt;&gt;"",R4950&lt;&gt;""),S4950-R4950,0),0)</f>
        <v>0</v>
      </c>
      <c r="AZ4950" s="209">
        <f>IF(BB4950="S",IF(Q4950="1. Aceitou o programa",IF(OR(X4950="Não se Aplica",X4950=""),IF(OR(W4950="Não se Aplica",W4950=""),0,W4950-V4950),AVERAGE(X4950-W4950,W4950-V4950)),0),0)</f>
        <v>0</v>
      </c>
      <c r="BA4950" s="209">
        <f>IF(BB4950="S",IF(AND(Q4950="1. Aceitou o programa",AH4950="Realizada"),IFERROR(IF(AG4950="",0,AG4950-R4950),0),0),0)</f>
        <v>0</v>
      </c>
      <c r="BB4950" s="209" t="str">
        <f>_xlfn.XLOOKUP(U4950,'Lista Suspensa'!$AA$20:$AA$23,'Lista Suspensa'!$AB$20:$AB$23,"N/A")</f>
        <v>S</v>
      </c>
    </row>
    <row r="4951" spans="1:54" ht="12" customHeight="1">
      <c r="A4951" s="151" t="s">
        <v>54</v>
      </c>
      <c r="B4951" s="152">
        <v>46083</v>
      </c>
      <c r="C4951" s="153" t="s">
        <v>55</v>
      </c>
      <c r="D4951" s="153" t="s">
        <v>56</v>
      </c>
      <c r="E4951" s="244">
        <v>79333747</v>
      </c>
      <c r="F4951" s="144" t="s">
        <v>8848</v>
      </c>
      <c r="G4951" s="230"/>
      <c r="H4951" s="154">
        <v>29006</v>
      </c>
      <c r="I4951" s="153">
        <v>46</v>
      </c>
      <c r="J4951" s="148" t="s">
        <v>70</v>
      </c>
      <c r="K4951" s="153"/>
      <c r="L4951" s="153"/>
      <c r="M4951" s="153"/>
      <c r="N4951" s="153">
        <v>400</v>
      </c>
      <c r="O4951" s="155" t="s">
        <v>8849</v>
      </c>
      <c r="P4951" s="156" t="s">
        <v>60</v>
      </c>
      <c r="Q4951" s="157" t="s">
        <v>8211</v>
      </c>
      <c r="R4951" s="158"/>
      <c r="S4951" s="159"/>
      <c r="T4951" s="159" t="s">
        <v>6983</v>
      </c>
      <c r="U4951" s="159" t="s">
        <v>8212</v>
      </c>
      <c r="V4951" s="154">
        <v>46114</v>
      </c>
      <c r="W4951" s="154">
        <v>46150</v>
      </c>
      <c r="X4951" s="154"/>
      <c r="Y4951" s="160"/>
      <c r="Z4951" s="160"/>
      <c r="AA4951" s="153"/>
      <c r="AB4951" s="153"/>
      <c r="AC4951" s="182" t="e">
        <f t="shared" si="156"/>
        <v>#DIV/0!</v>
      </c>
      <c r="AD4951" s="153" t="e">
        <f t="shared" si="157"/>
        <v>#DIV/0!</v>
      </c>
      <c r="AE4951" s="207"/>
      <c r="AF4951" s="153"/>
      <c r="AG4951" s="159"/>
      <c r="AH4951" s="153"/>
      <c r="AI4951" s="161"/>
      <c r="AJ4951" s="153"/>
      <c r="AK4951" s="153"/>
      <c r="AL4951" s="207"/>
      <c r="AM4951" s="207"/>
      <c r="AN4951" s="207"/>
      <c r="AO4951" s="207"/>
      <c r="AP4951" s="147" t="s">
        <v>54</v>
      </c>
      <c r="AQ4951" s="147"/>
      <c r="AR4951" s="147"/>
      <c r="AS4951" s="209" t="s">
        <v>68</v>
      </c>
      <c r="AT4951" s="223" t="str">
        <f>MONTH(B4951)&amp;"/"&amp;YEAR(B4951)</f>
        <v>3/2026</v>
      </c>
      <c r="AU4951" s="223">
        <f>WEEKNUM(B4951)-WEEKNUM(EOMONTH(B4951,-1)+1)+1</f>
        <v>1</v>
      </c>
      <c r="AV4951" s="209" t="str">
        <f>MONTH(R4951)&amp;"/"&amp;YEAR(R4951)</f>
        <v>1/1900</v>
      </c>
      <c r="AW4951" s="209" t="e">
        <f>WEEKNUM(R4951)-WEEKNUM(EOMONTH(R4951,-1)+1)+1</f>
        <v>#NUM!</v>
      </c>
      <c r="AX4951" s="209">
        <f>IF(BB4951="S",IF(Q4951="1. Aceitou o programa",R4951-B4951,0),0)</f>
        <v>0</v>
      </c>
      <c r="AY4951" s="209">
        <f>IF(BB4951="S",IF(AND(S4951&lt;&gt;"",R4951&lt;&gt;""),S4951-R4951,0),0)</f>
        <v>0</v>
      </c>
      <c r="AZ4951" s="209">
        <f>IF(BB4951="S",IF(Q4951="1. Aceitou o programa",IF(OR(X4951="Não se Aplica",X4951=""),IF(OR(W4951="Não se Aplica",W4951=""),0,W4951-V4951),AVERAGE(X4951-W4951,W4951-V4951)),0),0)</f>
        <v>0</v>
      </c>
      <c r="BA4951" s="209">
        <f>IF(BB4951="S",IF(AND(Q4951="1. Aceitou o programa",AH4951="Realizada"),IFERROR(IF(AG4951="",0,AG4951-R4951),0),0),0)</f>
        <v>0</v>
      </c>
      <c r="BB4951" s="209" t="str">
        <f>_xlfn.XLOOKUP(U4951,'Lista Suspensa'!$AA$20:$AA$23,'Lista Suspensa'!$AB$20:$AB$23,"N/A")</f>
        <v>S</v>
      </c>
    </row>
    <row r="4952" spans="1:54" ht="12" customHeight="1">
      <c r="A4952" s="151" t="s">
        <v>54</v>
      </c>
      <c r="B4952" s="152">
        <v>46083</v>
      </c>
      <c r="C4952" s="153" t="s">
        <v>55</v>
      </c>
      <c r="D4952" s="153" t="s">
        <v>56</v>
      </c>
      <c r="E4952" s="244">
        <v>79241102</v>
      </c>
      <c r="F4952" s="144" t="s">
        <v>8850</v>
      </c>
      <c r="G4952" s="230"/>
      <c r="H4952" s="154">
        <v>29052</v>
      </c>
      <c r="I4952" s="153">
        <v>46</v>
      </c>
      <c r="J4952" s="148" t="s">
        <v>58</v>
      </c>
      <c r="K4952" s="153"/>
      <c r="L4952" s="153"/>
      <c r="M4952" s="153"/>
      <c r="N4952" s="153">
        <v>40</v>
      </c>
      <c r="O4952" s="155" t="s">
        <v>8851</v>
      </c>
      <c r="P4952" s="156" t="s">
        <v>60</v>
      </c>
      <c r="Q4952" s="157" t="s">
        <v>8211</v>
      </c>
      <c r="R4952" s="158"/>
      <c r="S4952" s="159"/>
      <c r="T4952" s="159" t="s">
        <v>6983</v>
      </c>
      <c r="U4952" s="159" t="s">
        <v>8212</v>
      </c>
      <c r="V4952" s="154">
        <v>46114</v>
      </c>
      <c r="W4952" s="154">
        <v>46150</v>
      </c>
      <c r="X4952" s="154"/>
      <c r="Y4952" s="160"/>
      <c r="Z4952" s="160"/>
      <c r="AA4952" s="153"/>
      <c r="AB4952" s="153"/>
      <c r="AC4952" s="182" t="e">
        <f t="shared" si="156"/>
        <v>#DIV/0!</v>
      </c>
      <c r="AD4952" s="153" t="e">
        <f t="shared" si="157"/>
        <v>#DIV/0!</v>
      </c>
      <c r="AE4952" s="207"/>
      <c r="AF4952" s="153"/>
      <c r="AG4952" s="159"/>
      <c r="AH4952" s="153"/>
      <c r="AI4952" s="161"/>
      <c r="AJ4952" s="153"/>
      <c r="AK4952" s="153"/>
      <c r="AL4952" s="207"/>
      <c r="AM4952" s="207"/>
      <c r="AN4952" s="207"/>
      <c r="AO4952" s="207"/>
      <c r="AP4952" s="147" t="s">
        <v>54</v>
      </c>
      <c r="AQ4952" s="147"/>
      <c r="AR4952" s="147"/>
      <c r="AS4952" s="209" t="s">
        <v>68</v>
      </c>
      <c r="AT4952" s="223" t="str">
        <f>MONTH(B4952)&amp;"/"&amp;YEAR(B4952)</f>
        <v>3/2026</v>
      </c>
      <c r="AU4952" s="223">
        <f>WEEKNUM(B4952)-WEEKNUM(EOMONTH(B4952,-1)+1)+1</f>
        <v>1</v>
      </c>
      <c r="AV4952" s="209" t="str">
        <f>MONTH(R4952)&amp;"/"&amp;YEAR(R4952)</f>
        <v>1/1900</v>
      </c>
      <c r="AW4952" s="209" t="e">
        <f>WEEKNUM(R4952)-WEEKNUM(EOMONTH(R4952,-1)+1)+1</f>
        <v>#NUM!</v>
      </c>
      <c r="AX4952" s="209">
        <f>IF(BB4952="S",IF(Q4952="1. Aceitou o programa",R4952-B4952,0),0)</f>
        <v>0</v>
      </c>
      <c r="AY4952" s="209">
        <f>IF(BB4952="S",IF(AND(S4952&lt;&gt;"",R4952&lt;&gt;""),S4952-R4952,0),0)</f>
        <v>0</v>
      </c>
      <c r="AZ4952" s="209">
        <f>IF(BB4952="S",IF(Q4952="1. Aceitou o programa",IF(OR(X4952="Não se Aplica",X4952=""),IF(OR(W4952="Não se Aplica",W4952=""),0,W4952-V4952),AVERAGE(X4952-W4952,W4952-V4952)),0),0)</f>
        <v>0</v>
      </c>
      <c r="BA4952" s="209">
        <f>IF(BB4952="S",IF(AND(Q4952="1. Aceitou o programa",AH4952="Realizada"),IFERROR(IF(AG4952="",0,AG4952-R4952),0),0),0)</f>
        <v>0</v>
      </c>
      <c r="BB4952" s="209" t="str">
        <f>_xlfn.XLOOKUP(U4952,'Lista Suspensa'!$AA$20:$AA$23,'Lista Suspensa'!$AB$20:$AB$23,"N/A")</f>
        <v>S</v>
      </c>
    </row>
    <row r="4953" spans="1:54" ht="12" customHeight="1">
      <c r="A4953" s="151" t="s">
        <v>54</v>
      </c>
      <c r="B4953" s="152">
        <v>46083</v>
      </c>
      <c r="C4953" s="153" t="s">
        <v>55</v>
      </c>
      <c r="D4953" s="153" t="s">
        <v>56</v>
      </c>
      <c r="E4953" s="244">
        <v>85079104</v>
      </c>
      <c r="F4953" s="144" t="s">
        <v>8852</v>
      </c>
      <c r="G4953" s="230"/>
      <c r="H4953" s="154">
        <v>29058</v>
      </c>
      <c r="I4953" s="153">
        <v>46</v>
      </c>
      <c r="J4953" s="148" t="s">
        <v>70</v>
      </c>
      <c r="K4953" s="153"/>
      <c r="L4953" s="153"/>
      <c r="M4953" s="153"/>
      <c r="N4953" s="153">
        <v>60</v>
      </c>
      <c r="O4953" s="155" t="s">
        <v>8853</v>
      </c>
      <c r="P4953" s="156" t="s">
        <v>60</v>
      </c>
      <c r="Q4953" s="157" t="s">
        <v>8211</v>
      </c>
      <c r="R4953" s="158"/>
      <c r="S4953" s="159"/>
      <c r="T4953" s="159" t="s">
        <v>6983</v>
      </c>
      <c r="U4953" s="159" t="s">
        <v>8212</v>
      </c>
      <c r="V4953" s="154">
        <v>46114</v>
      </c>
      <c r="W4953" s="154">
        <v>46150</v>
      </c>
      <c r="X4953" s="154"/>
      <c r="Y4953" s="160"/>
      <c r="Z4953" s="160"/>
      <c r="AA4953" s="153"/>
      <c r="AB4953" s="153"/>
      <c r="AC4953" s="182" t="e">
        <f t="shared" si="156"/>
        <v>#DIV/0!</v>
      </c>
      <c r="AD4953" s="153" t="e">
        <f t="shared" si="157"/>
        <v>#DIV/0!</v>
      </c>
      <c r="AE4953" s="207"/>
      <c r="AF4953" s="153"/>
      <c r="AG4953" s="159"/>
      <c r="AH4953" s="153"/>
      <c r="AI4953" s="161"/>
      <c r="AJ4953" s="153"/>
      <c r="AK4953" s="153"/>
      <c r="AL4953" s="207"/>
      <c r="AM4953" s="207"/>
      <c r="AN4953" s="207"/>
      <c r="AO4953" s="207"/>
      <c r="AP4953" s="147" t="s">
        <v>54</v>
      </c>
      <c r="AQ4953" s="147"/>
      <c r="AR4953" s="147"/>
      <c r="AS4953" s="209" t="s">
        <v>68</v>
      </c>
      <c r="AT4953" s="223" t="str">
        <f>MONTH(B4953)&amp;"/"&amp;YEAR(B4953)</f>
        <v>3/2026</v>
      </c>
      <c r="AU4953" s="223">
        <f>WEEKNUM(B4953)-WEEKNUM(EOMONTH(B4953,-1)+1)+1</f>
        <v>1</v>
      </c>
      <c r="AV4953" s="209" t="str">
        <f>MONTH(R4953)&amp;"/"&amp;YEAR(R4953)</f>
        <v>1/1900</v>
      </c>
      <c r="AW4953" s="209" t="e">
        <f>WEEKNUM(R4953)-WEEKNUM(EOMONTH(R4953,-1)+1)+1</f>
        <v>#NUM!</v>
      </c>
      <c r="AX4953" s="209">
        <f>IF(BB4953="S",IF(Q4953="1. Aceitou o programa",R4953-B4953,0),0)</f>
        <v>0</v>
      </c>
      <c r="AY4953" s="209">
        <f>IF(BB4953="S",IF(AND(S4953&lt;&gt;"",R4953&lt;&gt;""),S4953-R4953,0),0)</f>
        <v>0</v>
      </c>
      <c r="AZ4953" s="209">
        <f>IF(BB4953="S",IF(Q4953="1. Aceitou o programa",IF(OR(X4953="Não se Aplica",X4953=""),IF(OR(W4953="Não se Aplica",W4953=""),0,W4953-V4953),AVERAGE(X4953-W4953,W4953-V4953)),0),0)</f>
        <v>0</v>
      </c>
      <c r="BA4953" s="209">
        <f>IF(BB4953="S",IF(AND(Q4953="1. Aceitou o programa",AH4953="Realizada"),IFERROR(IF(AG4953="",0,AG4953-R4953),0),0),0)</f>
        <v>0</v>
      </c>
      <c r="BB4953" s="209" t="str">
        <f>_xlfn.XLOOKUP(U4953,'Lista Suspensa'!$AA$20:$AA$23,'Lista Suspensa'!$AB$20:$AB$23,"N/A")</f>
        <v>S</v>
      </c>
    </row>
    <row r="4954" spans="1:54" ht="12" customHeight="1">
      <c r="A4954" s="151" t="s">
        <v>54</v>
      </c>
      <c r="B4954" s="152">
        <v>46083</v>
      </c>
      <c r="C4954" s="153" t="s">
        <v>55</v>
      </c>
      <c r="D4954" s="153" t="s">
        <v>56</v>
      </c>
      <c r="E4954" s="244">
        <v>85855258</v>
      </c>
      <c r="F4954" s="144" t="s">
        <v>8854</v>
      </c>
      <c r="G4954" s="230"/>
      <c r="H4954" s="154">
        <v>29067</v>
      </c>
      <c r="I4954" s="153">
        <v>46</v>
      </c>
      <c r="J4954" s="148" t="s">
        <v>70</v>
      </c>
      <c r="K4954" s="153"/>
      <c r="L4954" s="153"/>
      <c r="M4954" s="153"/>
      <c r="N4954" s="153">
        <v>750</v>
      </c>
      <c r="O4954" s="155">
        <v>21964091151</v>
      </c>
      <c r="P4954" s="156" t="s">
        <v>60</v>
      </c>
      <c r="Q4954" s="157" t="s">
        <v>8211</v>
      </c>
      <c r="R4954" s="158"/>
      <c r="S4954" s="159"/>
      <c r="T4954" s="159" t="s">
        <v>6983</v>
      </c>
      <c r="U4954" s="159" t="s">
        <v>8212</v>
      </c>
      <c r="V4954" s="154">
        <v>46118</v>
      </c>
      <c r="W4954" s="154">
        <v>46150</v>
      </c>
      <c r="X4954" s="154"/>
      <c r="Y4954" s="160"/>
      <c r="Z4954" s="160"/>
      <c r="AA4954" s="153"/>
      <c r="AB4954" s="153"/>
      <c r="AC4954" s="182" t="e">
        <f t="shared" si="156"/>
        <v>#DIV/0!</v>
      </c>
      <c r="AD4954" s="153" t="e">
        <f t="shared" si="157"/>
        <v>#DIV/0!</v>
      </c>
      <c r="AE4954" s="207"/>
      <c r="AF4954" s="153"/>
      <c r="AG4954" s="159"/>
      <c r="AH4954" s="153"/>
      <c r="AI4954" s="161"/>
      <c r="AJ4954" s="153"/>
      <c r="AK4954" s="153"/>
      <c r="AL4954" s="207"/>
      <c r="AM4954" s="207"/>
      <c r="AN4954" s="207"/>
      <c r="AO4954" s="207"/>
      <c r="AP4954" s="147" t="s">
        <v>54</v>
      </c>
      <c r="AQ4954" s="147"/>
      <c r="AR4954" s="147"/>
      <c r="AS4954" s="209" t="s">
        <v>68</v>
      </c>
      <c r="AT4954" s="223" t="str">
        <f>MONTH(B4954)&amp;"/"&amp;YEAR(B4954)</f>
        <v>3/2026</v>
      </c>
      <c r="AU4954" s="223">
        <f>WEEKNUM(B4954)-WEEKNUM(EOMONTH(B4954,-1)+1)+1</f>
        <v>1</v>
      </c>
      <c r="AV4954" s="209" t="str">
        <f>MONTH(R4954)&amp;"/"&amp;YEAR(R4954)</f>
        <v>1/1900</v>
      </c>
      <c r="AW4954" s="209" t="e">
        <f>WEEKNUM(R4954)-WEEKNUM(EOMONTH(R4954,-1)+1)+1</f>
        <v>#NUM!</v>
      </c>
      <c r="AX4954" s="209">
        <f>IF(BB4954="S",IF(Q4954="1. Aceitou o programa",R4954-B4954,0),0)</f>
        <v>0</v>
      </c>
      <c r="AY4954" s="209">
        <f>IF(BB4954="S",IF(AND(S4954&lt;&gt;"",R4954&lt;&gt;""),S4954-R4954,0),0)</f>
        <v>0</v>
      </c>
      <c r="AZ4954" s="209">
        <f>IF(BB4954="S",IF(Q4954="1. Aceitou o programa",IF(OR(X4954="Não se Aplica",X4954=""),IF(OR(W4954="Não se Aplica",W4954=""),0,W4954-V4954),AVERAGE(X4954-W4954,W4954-V4954)),0),0)</f>
        <v>0</v>
      </c>
      <c r="BA4954" s="209">
        <f>IF(BB4954="S",IF(AND(Q4954="1. Aceitou o programa",AH4954="Realizada"),IFERROR(IF(AG4954="",0,AG4954-R4954),0),0),0)</f>
        <v>0</v>
      </c>
      <c r="BB4954" s="209" t="str">
        <f>_xlfn.XLOOKUP(U4954,'Lista Suspensa'!$AA$20:$AA$23,'Lista Suspensa'!$AB$20:$AB$23,"N/A")</f>
        <v>S</v>
      </c>
    </row>
    <row r="4955" spans="1:54" ht="12" customHeight="1">
      <c r="A4955" s="151" t="s">
        <v>54</v>
      </c>
      <c r="B4955" s="152">
        <v>46083</v>
      </c>
      <c r="C4955" s="153" t="s">
        <v>55</v>
      </c>
      <c r="D4955" s="153" t="s">
        <v>56</v>
      </c>
      <c r="E4955" s="244">
        <v>83567555</v>
      </c>
      <c r="F4955" s="144" t="s">
        <v>8855</v>
      </c>
      <c r="G4955" s="230"/>
      <c r="H4955" s="154">
        <v>29070</v>
      </c>
      <c r="I4955" s="153">
        <v>46</v>
      </c>
      <c r="J4955" s="148" t="s">
        <v>70</v>
      </c>
      <c r="K4955" s="153"/>
      <c r="L4955" s="153"/>
      <c r="M4955" s="153"/>
      <c r="N4955" s="153">
        <v>40</v>
      </c>
      <c r="O4955" s="155" t="s">
        <v>8856</v>
      </c>
      <c r="P4955" s="156" t="s">
        <v>60</v>
      </c>
      <c r="Q4955" s="157" t="s">
        <v>8211</v>
      </c>
      <c r="R4955" s="158"/>
      <c r="S4955" s="159"/>
      <c r="T4955" s="159" t="s">
        <v>6983</v>
      </c>
      <c r="U4955" s="159" t="s">
        <v>8212</v>
      </c>
      <c r="V4955" s="154">
        <v>46114</v>
      </c>
      <c r="W4955" s="154">
        <v>46150</v>
      </c>
      <c r="X4955" s="154"/>
      <c r="Y4955" s="160"/>
      <c r="Z4955" s="160"/>
      <c r="AA4955" s="153"/>
      <c r="AB4955" s="153"/>
      <c r="AC4955" s="182" t="e">
        <f t="shared" si="156"/>
        <v>#DIV/0!</v>
      </c>
      <c r="AD4955" s="153" t="e">
        <f t="shared" si="157"/>
        <v>#DIV/0!</v>
      </c>
      <c r="AE4955" s="207"/>
      <c r="AF4955" s="153"/>
      <c r="AG4955" s="159"/>
      <c r="AH4955" s="153"/>
      <c r="AI4955" s="161"/>
      <c r="AJ4955" s="153"/>
      <c r="AK4955" s="153"/>
      <c r="AL4955" s="207"/>
      <c r="AM4955" s="207"/>
      <c r="AN4955" s="207"/>
      <c r="AO4955" s="207"/>
      <c r="AP4955" s="147" t="s">
        <v>54</v>
      </c>
      <c r="AQ4955" s="147"/>
      <c r="AR4955" s="147"/>
      <c r="AS4955" s="209" t="s">
        <v>68</v>
      </c>
      <c r="AT4955" s="223" t="str">
        <f>MONTH(B4955)&amp;"/"&amp;YEAR(B4955)</f>
        <v>3/2026</v>
      </c>
      <c r="AU4955" s="223">
        <f>WEEKNUM(B4955)-WEEKNUM(EOMONTH(B4955,-1)+1)+1</f>
        <v>1</v>
      </c>
      <c r="AV4955" s="209" t="str">
        <f>MONTH(R4955)&amp;"/"&amp;YEAR(R4955)</f>
        <v>1/1900</v>
      </c>
      <c r="AW4955" s="209" t="e">
        <f>WEEKNUM(R4955)-WEEKNUM(EOMONTH(R4955,-1)+1)+1</f>
        <v>#NUM!</v>
      </c>
      <c r="AX4955" s="209">
        <f>IF(BB4955="S",IF(Q4955="1. Aceitou o programa",R4955-B4955,0),0)</f>
        <v>0</v>
      </c>
      <c r="AY4955" s="209">
        <f>IF(BB4955="S",IF(AND(S4955&lt;&gt;"",R4955&lt;&gt;""),S4955-R4955,0),0)</f>
        <v>0</v>
      </c>
      <c r="AZ4955" s="209">
        <f>IF(BB4955="S",IF(Q4955="1. Aceitou o programa",IF(OR(X4955="Não se Aplica",X4955=""),IF(OR(W4955="Não se Aplica",W4955=""),0,W4955-V4955),AVERAGE(X4955-W4955,W4955-V4955)),0),0)</f>
        <v>0</v>
      </c>
      <c r="BA4955" s="209">
        <f>IF(BB4955="S",IF(AND(Q4955="1. Aceitou o programa",AH4955="Realizada"),IFERROR(IF(AG4955="",0,AG4955-R4955),0),0),0)</f>
        <v>0</v>
      </c>
      <c r="BB4955" s="209" t="str">
        <f>_xlfn.XLOOKUP(U4955,'Lista Suspensa'!$AA$20:$AA$23,'Lista Suspensa'!$AB$20:$AB$23,"N/A")</f>
        <v>S</v>
      </c>
    </row>
    <row r="4956" spans="1:54" ht="12" customHeight="1">
      <c r="A4956" s="151" t="s">
        <v>54</v>
      </c>
      <c r="B4956" s="152">
        <v>46083</v>
      </c>
      <c r="C4956" s="153" t="s">
        <v>55</v>
      </c>
      <c r="D4956" s="153" t="s">
        <v>56</v>
      </c>
      <c r="E4956" s="244">
        <v>85806436</v>
      </c>
      <c r="F4956" s="144" t="s">
        <v>8857</v>
      </c>
      <c r="G4956" s="230"/>
      <c r="H4956" s="154">
        <v>29090</v>
      </c>
      <c r="I4956" s="153">
        <v>46</v>
      </c>
      <c r="J4956" s="148" t="s">
        <v>70</v>
      </c>
      <c r="K4956" s="153"/>
      <c r="L4956" s="153"/>
      <c r="M4956" s="153"/>
      <c r="N4956" s="153">
        <v>60</v>
      </c>
      <c r="O4956" s="155" t="s">
        <v>8858</v>
      </c>
      <c r="P4956" s="156" t="s">
        <v>60</v>
      </c>
      <c r="Q4956" s="157" t="s">
        <v>8211</v>
      </c>
      <c r="R4956" s="158"/>
      <c r="S4956" s="159"/>
      <c r="T4956" s="159" t="s">
        <v>6983</v>
      </c>
      <c r="U4956" s="159" t="s">
        <v>8212</v>
      </c>
      <c r="V4956" s="154">
        <v>46114</v>
      </c>
      <c r="W4956" s="154">
        <v>46150</v>
      </c>
      <c r="X4956" s="154"/>
      <c r="Y4956" s="160"/>
      <c r="Z4956" s="160"/>
      <c r="AA4956" s="153"/>
      <c r="AB4956" s="153"/>
      <c r="AC4956" s="182" t="e">
        <f t="shared" si="156"/>
        <v>#DIV/0!</v>
      </c>
      <c r="AD4956" s="153" t="e">
        <f t="shared" si="157"/>
        <v>#DIV/0!</v>
      </c>
      <c r="AE4956" s="207"/>
      <c r="AF4956" s="153"/>
      <c r="AG4956" s="159"/>
      <c r="AH4956" s="153"/>
      <c r="AI4956" s="161"/>
      <c r="AJ4956" s="153"/>
      <c r="AK4956" s="153"/>
      <c r="AL4956" s="207"/>
      <c r="AM4956" s="207"/>
      <c r="AN4956" s="207"/>
      <c r="AO4956" s="207"/>
      <c r="AP4956" s="147" t="s">
        <v>54</v>
      </c>
      <c r="AQ4956" s="147"/>
      <c r="AR4956" s="147"/>
      <c r="AS4956" s="209" t="s">
        <v>68</v>
      </c>
      <c r="AT4956" s="223" t="str">
        <f>MONTH(B4956)&amp;"/"&amp;YEAR(B4956)</f>
        <v>3/2026</v>
      </c>
      <c r="AU4956" s="223">
        <f>WEEKNUM(B4956)-WEEKNUM(EOMONTH(B4956,-1)+1)+1</f>
        <v>1</v>
      </c>
      <c r="AV4956" s="209" t="str">
        <f>MONTH(R4956)&amp;"/"&amp;YEAR(R4956)</f>
        <v>1/1900</v>
      </c>
      <c r="AW4956" s="209" t="e">
        <f>WEEKNUM(R4956)-WEEKNUM(EOMONTH(R4956,-1)+1)+1</f>
        <v>#NUM!</v>
      </c>
      <c r="AX4956" s="209">
        <f>IF(BB4956="S",IF(Q4956="1. Aceitou o programa",R4956-B4956,0),0)</f>
        <v>0</v>
      </c>
      <c r="AY4956" s="209">
        <f>IF(BB4956="S",IF(AND(S4956&lt;&gt;"",R4956&lt;&gt;""),S4956-R4956,0),0)</f>
        <v>0</v>
      </c>
      <c r="AZ4956" s="209">
        <f>IF(BB4956="S",IF(Q4956="1. Aceitou o programa",IF(OR(X4956="Não se Aplica",X4956=""),IF(OR(W4956="Não se Aplica",W4956=""),0,W4956-V4956),AVERAGE(X4956-W4956,W4956-V4956)),0),0)</f>
        <v>0</v>
      </c>
      <c r="BA4956" s="209">
        <f>IF(BB4956="S",IF(AND(Q4956="1. Aceitou o programa",AH4956="Realizada"),IFERROR(IF(AG4956="",0,AG4956-R4956),0),0),0)</f>
        <v>0</v>
      </c>
      <c r="BB4956" s="209" t="str">
        <f>_xlfn.XLOOKUP(U4956,'Lista Suspensa'!$AA$20:$AA$23,'Lista Suspensa'!$AB$20:$AB$23,"N/A")</f>
        <v>S</v>
      </c>
    </row>
    <row r="4957" spans="1:54" ht="12" customHeight="1">
      <c r="A4957" s="151" t="s">
        <v>54</v>
      </c>
      <c r="B4957" s="152">
        <v>46083</v>
      </c>
      <c r="C4957" s="153" t="s">
        <v>55</v>
      </c>
      <c r="D4957" s="153" t="s">
        <v>56</v>
      </c>
      <c r="E4957" s="244">
        <v>60356510</v>
      </c>
      <c r="F4957" s="144" t="s">
        <v>8859</v>
      </c>
      <c r="G4957" s="230"/>
      <c r="H4957" s="154">
        <v>29105</v>
      </c>
      <c r="I4957" s="153">
        <v>46</v>
      </c>
      <c r="J4957" s="148" t="s">
        <v>70</v>
      </c>
      <c r="K4957" s="153"/>
      <c r="L4957" s="153"/>
      <c r="M4957" s="153"/>
      <c r="N4957" s="153">
        <v>200</v>
      </c>
      <c r="O4957" s="155" t="s">
        <v>8860</v>
      </c>
      <c r="P4957" s="156" t="s">
        <v>60</v>
      </c>
      <c r="Q4957" s="157" t="s">
        <v>8211</v>
      </c>
      <c r="R4957" s="158"/>
      <c r="S4957" s="159"/>
      <c r="T4957" s="159" t="s">
        <v>6983</v>
      </c>
      <c r="U4957" s="159" t="s">
        <v>8212</v>
      </c>
      <c r="V4957" s="154">
        <v>46113</v>
      </c>
      <c r="W4957" s="154">
        <v>46150</v>
      </c>
      <c r="X4957" s="154"/>
      <c r="Y4957" s="160"/>
      <c r="Z4957" s="160"/>
      <c r="AA4957" s="153"/>
      <c r="AB4957" s="153"/>
      <c r="AC4957" s="182" t="e">
        <f t="shared" si="156"/>
        <v>#DIV/0!</v>
      </c>
      <c r="AD4957" s="153" t="e">
        <f t="shared" si="157"/>
        <v>#DIV/0!</v>
      </c>
      <c r="AE4957" s="207"/>
      <c r="AF4957" s="153"/>
      <c r="AG4957" s="159"/>
      <c r="AH4957" s="153"/>
      <c r="AI4957" s="161"/>
      <c r="AJ4957" s="153"/>
      <c r="AK4957" s="153"/>
      <c r="AL4957" s="207"/>
      <c r="AM4957" s="207"/>
      <c r="AN4957" s="207"/>
      <c r="AO4957" s="207"/>
      <c r="AP4957" s="147" t="s">
        <v>54</v>
      </c>
      <c r="AQ4957" s="147"/>
      <c r="AR4957" s="147"/>
      <c r="AS4957" s="209" t="s">
        <v>68</v>
      </c>
      <c r="AT4957" s="223" t="str">
        <f>MONTH(B4957)&amp;"/"&amp;YEAR(B4957)</f>
        <v>3/2026</v>
      </c>
      <c r="AU4957" s="223">
        <f>WEEKNUM(B4957)-WEEKNUM(EOMONTH(B4957,-1)+1)+1</f>
        <v>1</v>
      </c>
      <c r="AV4957" s="209" t="str">
        <f>MONTH(R4957)&amp;"/"&amp;YEAR(R4957)</f>
        <v>1/1900</v>
      </c>
      <c r="AW4957" s="209" t="e">
        <f>WEEKNUM(R4957)-WEEKNUM(EOMONTH(R4957,-1)+1)+1</f>
        <v>#NUM!</v>
      </c>
      <c r="AX4957" s="209">
        <f>IF(BB4957="S",IF(Q4957="1. Aceitou o programa",R4957-B4957,0),0)</f>
        <v>0</v>
      </c>
      <c r="AY4957" s="209">
        <f>IF(BB4957="S",IF(AND(S4957&lt;&gt;"",R4957&lt;&gt;""),S4957-R4957,0),0)</f>
        <v>0</v>
      </c>
      <c r="AZ4957" s="209">
        <f>IF(BB4957="S",IF(Q4957="1. Aceitou o programa",IF(OR(X4957="Não se Aplica",X4957=""),IF(OR(W4957="Não se Aplica",W4957=""),0,W4957-V4957),AVERAGE(X4957-W4957,W4957-V4957)),0),0)</f>
        <v>0</v>
      </c>
      <c r="BA4957" s="209">
        <f>IF(BB4957="S",IF(AND(Q4957="1. Aceitou o programa",AH4957="Realizada"),IFERROR(IF(AG4957="",0,AG4957-R4957),0),0),0)</f>
        <v>0</v>
      </c>
      <c r="BB4957" s="209" t="str">
        <f>_xlfn.XLOOKUP(U4957,'Lista Suspensa'!$AA$20:$AA$23,'Lista Suspensa'!$AB$20:$AB$23,"N/A")</f>
        <v>S</v>
      </c>
    </row>
    <row r="4958" spans="1:54" ht="12" customHeight="1">
      <c r="A4958" s="151" t="s">
        <v>54</v>
      </c>
      <c r="B4958" s="152">
        <v>46083</v>
      </c>
      <c r="C4958" s="153" t="s">
        <v>55</v>
      </c>
      <c r="D4958" s="153" t="s">
        <v>56</v>
      </c>
      <c r="E4958" s="244">
        <v>82618619</v>
      </c>
      <c r="F4958" s="144" t="s">
        <v>8861</v>
      </c>
      <c r="G4958" s="230"/>
      <c r="H4958" s="154">
        <v>29143</v>
      </c>
      <c r="I4958" s="153">
        <v>46</v>
      </c>
      <c r="J4958" s="148" t="s">
        <v>70</v>
      </c>
      <c r="K4958" s="153"/>
      <c r="L4958" s="153"/>
      <c r="M4958" s="153"/>
      <c r="N4958" s="153">
        <v>40</v>
      </c>
      <c r="O4958" s="155" t="s">
        <v>8862</v>
      </c>
      <c r="P4958" s="156" t="s">
        <v>71</v>
      </c>
      <c r="Q4958" s="157" t="s">
        <v>8211</v>
      </c>
      <c r="R4958" s="158"/>
      <c r="S4958" s="159"/>
      <c r="T4958" s="159" t="s">
        <v>6983</v>
      </c>
      <c r="U4958" s="159" t="s">
        <v>8212</v>
      </c>
      <c r="V4958" s="154">
        <v>46114</v>
      </c>
      <c r="W4958" s="154">
        <v>46150</v>
      </c>
      <c r="X4958" s="154"/>
      <c r="Y4958" s="160"/>
      <c r="Z4958" s="160"/>
      <c r="AA4958" s="153"/>
      <c r="AB4958" s="153"/>
      <c r="AC4958" s="182" t="e">
        <f t="shared" si="156"/>
        <v>#DIV/0!</v>
      </c>
      <c r="AD4958" s="153" t="e">
        <f t="shared" si="157"/>
        <v>#DIV/0!</v>
      </c>
      <c r="AE4958" s="207"/>
      <c r="AF4958" s="153"/>
      <c r="AG4958" s="159"/>
      <c r="AH4958" s="153"/>
      <c r="AI4958" s="161"/>
      <c r="AJ4958" s="153"/>
      <c r="AK4958" s="153"/>
      <c r="AL4958" s="207"/>
      <c r="AM4958" s="207"/>
      <c r="AN4958" s="207"/>
      <c r="AO4958" s="207"/>
      <c r="AP4958" s="147" t="s">
        <v>54</v>
      </c>
      <c r="AQ4958" s="147"/>
      <c r="AR4958" s="147"/>
      <c r="AS4958" s="209" t="s">
        <v>68</v>
      </c>
      <c r="AT4958" s="223" t="str">
        <f>MONTH(B4958)&amp;"/"&amp;YEAR(B4958)</f>
        <v>3/2026</v>
      </c>
      <c r="AU4958" s="223">
        <f>WEEKNUM(B4958)-WEEKNUM(EOMONTH(B4958,-1)+1)+1</f>
        <v>1</v>
      </c>
      <c r="AV4958" s="209" t="str">
        <f>MONTH(R4958)&amp;"/"&amp;YEAR(R4958)</f>
        <v>1/1900</v>
      </c>
      <c r="AW4958" s="209" t="e">
        <f>WEEKNUM(R4958)-WEEKNUM(EOMONTH(R4958,-1)+1)+1</f>
        <v>#NUM!</v>
      </c>
      <c r="AX4958" s="209">
        <f>IF(BB4958="S",IF(Q4958="1. Aceitou o programa",R4958-B4958,0),0)</f>
        <v>0</v>
      </c>
      <c r="AY4958" s="209">
        <f>IF(BB4958="S",IF(AND(S4958&lt;&gt;"",R4958&lt;&gt;""),S4958-R4958,0),0)</f>
        <v>0</v>
      </c>
      <c r="AZ4958" s="209">
        <f>IF(BB4958="S",IF(Q4958="1. Aceitou o programa",IF(OR(X4958="Não se Aplica",X4958=""),IF(OR(W4958="Não se Aplica",W4958=""),0,W4958-V4958),AVERAGE(X4958-W4958,W4958-V4958)),0),0)</f>
        <v>0</v>
      </c>
      <c r="BA4958" s="209">
        <f>IF(BB4958="S",IF(AND(Q4958="1. Aceitou o programa",AH4958="Realizada"),IFERROR(IF(AG4958="",0,AG4958-R4958),0),0),0)</f>
        <v>0</v>
      </c>
      <c r="BB4958" s="209" t="str">
        <f>_xlfn.XLOOKUP(U4958,'Lista Suspensa'!$AA$20:$AA$23,'Lista Suspensa'!$AB$20:$AB$23,"N/A")</f>
        <v>S</v>
      </c>
    </row>
    <row r="4959" spans="1:54" ht="12" customHeight="1">
      <c r="A4959" s="151" t="s">
        <v>54</v>
      </c>
      <c r="B4959" s="152">
        <v>46083</v>
      </c>
      <c r="C4959" s="153" t="s">
        <v>55</v>
      </c>
      <c r="D4959" s="153" t="s">
        <v>56</v>
      </c>
      <c r="E4959" s="244">
        <v>85110741</v>
      </c>
      <c r="F4959" s="144" t="s">
        <v>8863</v>
      </c>
      <c r="G4959" s="230"/>
      <c r="H4959" s="154">
        <v>29223</v>
      </c>
      <c r="I4959" s="153">
        <v>46</v>
      </c>
      <c r="J4959" s="148" t="s">
        <v>70</v>
      </c>
      <c r="K4959" s="153"/>
      <c r="L4959" s="153"/>
      <c r="M4959" s="153"/>
      <c r="N4959" s="153">
        <v>60</v>
      </c>
      <c r="O4959" s="155" t="s">
        <v>8864</v>
      </c>
      <c r="P4959" s="156" t="s">
        <v>60</v>
      </c>
      <c r="Q4959" s="157" t="s">
        <v>8211</v>
      </c>
      <c r="R4959" s="158"/>
      <c r="S4959" s="159"/>
      <c r="T4959" s="159" t="s">
        <v>6983</v>
      </c>
      <c r="U4959" s="159" t="s">
        <v>8212</v>
      </c>
      <c r="V4959" s="154">
        <v>46114</v>
      </c>
      <c r="W4959" s="154">
        <v>46150</v>
      </c>
      <c r="X4959" s="154"/>
      <c r="Y4959" s="160"/>
      <c r="Z4959" s="160"/>
      <c r="AA4959" s="153"/>
      <c r="AB4959" s="153"/>
      <c r="AC4959" s="182" t="e">
        <f t="shared" si="156"/>
        <v>#DIV/0!</v>
      </c>
      <c r="AD4959" s="153" t="e">
        <f t="shared" si="157"/>
        <v>#DIV/0!</v>
      </c>
      <c r="AE4959" s="207"/>
      <c r="AF4959" s="153"/>
      <c r="AG4959" s="159"/>
      <c r="AH4959" s="153"/>
      <c r="AI4959" s="161"/>
      <c r="AJ4959" s="153"/>
      <c r="AK4959" s="153"/>
      <c r="AL4959" s="207"/>
      <c r="AM4959" s="207"/>
      <c r="AN4959" s="207"/>
      <c r="AO4959" s="207"/>
      <c r="AP4959" s="147" t="s">
        <v>54</v>
      </c>
      <c r="AQ4959" s="147"/>
      <c r="AR4959" s="147"/>
      <c r="AS4959" s="209" t="s">
        <v>68</v>
      </c>
      <c r="AT4959" s="223" t="str">
        <f>MONTH(B4959)&amp;"/"&amp;YEAR(B4959)</f>
        <v>3/2026</v>
      </c>
      <c r="AU4959" s="223">
        <f>WEEKNUM(B4959)-WEEKNUM(EOMONTH(B4959,-1)+1)+1</f>
        <v>1</v>
      </c>
      <c r="AV4959" s="209" t="str">
        <f>MONTH(R4959)&amp;"/"&amp;YEAR(R4959)</f>
        <v>1/1900</v>
      </c>
      <c r="AW4959" s="209" t="e">
        <f>WEEKNUM(R4959)-WEEKNUM(EOMONTH(R4959,-1)+1)+1</f>
        <v>#NUM!</v>
      </c>
      <c r="AX4959" s="209">
        <f>IF(BB4959="S",IF(Q4959="1. Aceitou o programa",R4959-B4959,0),0)</f>
        <v>0</v>
      </c>
      <c r="AY4959" s="209">
        <f>IF(BB4959="S",IF(AND(S4959&lt;&gt;"",R4959&lt;&gt;""),S4959-R4959,0),0)</f>
        <v>0</v>
      </c>
      <c r="AZ4959" s="209">
        <f>IF(BB4959="S",IF(Q4959="1. Aceitou o programa",IF(OR(X4959="Não se Aplica",X4959=""),IF(OR(W4959="Não se Aplica",W4959=""),0,W4959-V4959),AVERAGE(X4959-W4959,W4959-V4959)),0),0)</f>
        <v>0</v>
      </c>
      <c r="BA4959" s="209">
        <f>IF(BB4959="S",IF(AND(Q4959="1. Aceitou o programa",AH4959="Realizada"),IFERROR(IF(AG4959="",0,AG4959-R4959),0),0),0)</f>
        <v>0</v>
      </c>
      <c r="BB4959" s="209" t="str">
        <f>_xlfn.XLOOKUP(U4959,'Lista Suspensa'!$AA$20:$AA$23,'Lista Suspensa'!$AB$20:$AB$23,"N/A")</f>
        <v>S</v>
      </c>
    </row>
    <row r="4960" spans="1:54" ht="12" customHeight="1">
      <c r="A4960" s="151" t="s">
        <v>54</v>
      </c>
      <c r="B4960" s="152">
        <v>46083</v>
      </c>
      <c r="C4960" s="153" t="s">
        <v>55</v>
      </c>
      <c r="D4960" s="153" t="s">
        <v>56</v>
      </c>
      <c r="E4960" s="244">
        <v>83640651</v>
      </c>
      <c r="F4960" s="144" t="s">
        <v>8865</v>
      </c>
      <c r="G4960" s="230"/>
      <c r="H4960" s="154">
        <v>29271</v>
      </c>
      <c r="I4960" s="153">
        <v>46</v>
      </c>
      <c r="J4960" s="148" t="s">
        <v>70</v>
      </c>
      <c r="K4960" s="153"/>
      <c r="L4960" s="153"/>
      <c r="M4960" s="153"/>
      <c r="N4960" s="153">
        <v>60</v>
      </c>
      <c r="O4960" s="155" t="s">
        <v>8866</v>
      </c>
      <c r="P4960" s="156" t="s">
        <v>2077</v>
      </c>
      <c r="Q4960" s="157" t="s">
        <v>8211</v>
      </c>
      <c r="R4960" s="158"/>
      <c r="S4960" s="159"/>
      <c r="T4960" s="159" t="s">
        <v>6983</v>
      </c>
      <c r="U4960" s="159" t="s">
        <v>8212</v>
      </c>
      <c r="V4960" s="154">
        <v>46112</v>
      </c>
      <c r="W4960" s="154">
        <v>46150</v>
      </c>
      <c r="X4960" s="154"/>
      <c r="Y4960" s="160"/>
      <c r="Z4960" s="160"/>
      <c r="AA4960" s="153"/>
      <c r="AB4960" s="153"/>
      <c r="AC4960" s="182" t="e">
        <f t="shared" si="156"/>
        <v>#DIV/0!</v>
      </c>
      <c r="AD4960" s="153" t="e">
        <f t="shared" si="157"/>
        <v>#DIV/0!</v>
      </c>
      <c r="AE4960" s="207"/>
      <c r="AF4960" s="153"/>
      <c r="AG4960" s="159"/>
      <c r="AH4960" s="153"/>
      <c r="AI4960" s="161"/>
      <c r="AJ4960" s="153"/>
      <c r="AK4960" s="153"/>
      <c r="AL4960" s="207"/>
      <c r="AM4960" s="207"/>
      <c r="AN4960" s="207"/>
      <c r="AO4960" s="207"/>
      <c r="AP4960" s="147" t="s">
        <v>54</v>
      </c>
      <c r="AQ4960" s="147"/>
      <c r="AR4960" s="147"/>
      <c r="AS4960" s="209" t="s">
        <v>68</v>
      </c>
      <c r="AT4960" s="223" t="str">
        <f>MONTH(B4960)&amp;"/"&amp;YEAR(B4960)</f>
        <v>3/2026</v>
      </c>
      <c r="AU4960" s="223">
        <f>WEEKNUM(B4960)-WEEKNUM(EOMONTH(B4960,-1)+1)+1</f>
        <v>1</v>
      </c>
      <c r="AV4960" s="209" t="str">
        <f>MONTH(R4960)&amp;"/"&amp;YEAR(R4960)</f>
        <v>1/1900</v>
      </c>
      <c r="AW4960" s="209" t="e">
        <f>WEEKNUM(R4960)-WEEKNUM(EOMONTH(R4960,-1)+1)+1</f>
        <v>#NUM!</v>
      </c>
      <c r="AX4960" s="209">
        <f>IF(BB4960="S",IF(Q4960="1. Aceitou o programa",R4960-B4960,0),0)</f>
        <v>0</v>
      </c>
      <c r="AY4960" s="209">
        <f>IF(BB4960="S",IF(AND(S4960&lt;&gt;"",R4960&lt;&gt;""),S4960-R4960,0),0)</f>
        <v>0</v>
      </c>
      <c r="AZ4960" s="209">
        <f>IF(BB4960="S",IF(Q4960="1. Aceitou o programa",IF(OR(X4960="Não se Aplica",X4960=""),IF(OR(W4960="Não se Aplica",W4960=""),0,W4960-V4960),AVERAGE(X4960-W4960,W4960-V4960)),0),0)</f>
        <v>0</v>
      </c>
      <c r="BA4960" s="209">
        <f>IF(BB4960="S",IF(AND(Q4960="1. Aceitou o programa",AH4960="Realizada"),IFERROR(IF(AG4960="",0,AG4960-R4960),0),0),0)</f>
        <v>0</v>
      </c>
      <c r="BB4960" s="209" t="str">
        <f>_xlfn.XLOOKUP(U4960,'Lista Suspensa'!$AA$20:$AA$23,'Lista Suspensa'!$AB$20:$AB$23,"N/A")</f>
        <v>S</v>
      </c>
    </row>
    <row r="4961" spans="1:54" ht="12" customHeight="1">
      <c r="A4961" s="151" t="s">
        <v>54</v>
      </c>
      <c r="B4961" s="152">
        <v>46083</v>
      </c>
      <c r="C4961" s="153" t="s">
        <v>55</v>
      </c>
      <c r="D4961" s="153" t="s">
        <v>56</v>
      </c>
      <c r="E4961" s="244">
        <v>84317697</v>
      </c>
      <c r="F4961" s="144" t="s">
        <v>8867</v>
      </c>
      <c r="G4961" s="230"/>
      <c r="H4961" s="154">
        <v>29279</v>
      </c>
      <c r="I4961" s="153">
        <v>46</v>
      </c>
      <c r="J4961" s="148" t="s">
        <v>70</v>
      </c>
      <c r="K4961" s="153"/>
      <c r="L4961" s="153"/>
      <c r="M4961" s="153"/>
      <c r="N4961" s="153">
        <v>60</v>
      </c>
      <c r="O4961" s="155" t="s">
        <v>8868</v>
      </c>
      <c r="P4961" s="156" t="s">
        <v>60</v>
      </c>
      <c r="Q4961" s="157" t="s">
        <v>8211</v>
      </c>
      <c r="R4961" s="158"/>
      <c r="S4961" s="159"/>
      <c r="T4961" s="159" t="s">
        <v>6983</v>
      </c>
      <c r="U4961" s="159" t="s">
        <v>8212</v>
      </c>
      <c r="V4961" s="154">
        <v>46114</v>
      </c>
      <c r="W4961" s="154">
        <v>46150</v>
      </c>
      <c r="X4961" s="154"/>
      <c r="Y4961" s="160"/>
      <c r="Z4961" s="160"/>
      <c r="AA4961" s="153"/>
      <c r="AB4961" s="153"/>
      <c r="AC4961" s="182" t="e">
        <f t="shared" si="156"/>
        <v>#DIV/0!</v>
      </c>
      <c r="AD4961" s="153" t="e">
        <f t="shared" si="157"/>
        <v>#DIV/0!</v>
      </c>
      <c r="AE4961" s="207"/>
      <c r="AF4961" s="153"/>
      <c r="AG4961" s="159"/>
      <c r="AH4961" s="153"/>
      <c r="AI4961" s="161"/>
      <c r="AJ4961" s="153"/>
      <c r="AK4961" s="153"/>
      <c r="AL4961" s="207"/>
      <c r="AM4961" s="207"/>
      <c r="AN4961" s="207"/>
      <c r="AO4961" s="207"/>
      <c r="AP4961" s="147" t="s">
        <v>54</v>
      </c>
      <c r="AQ4961" s="147"/>
      <c r="AR4961" s="147"/>
      <c r="AS4961" s="209" t="s">
        <v>68</v>
      </c>
      <c r="AT4961" s="223" t="str">
        <f>MONTH(B4961)&amp;"/"&amp;YEAR(B4961)</f>
        <v>3/2026</v>
      </c>
      <c r="AU4961" s="223">
        <f>WEEKNUM(B4961)-WEEKNUM(EOMONTH(B4961,-1)+1)+1</f>
        <v>1</v>
      </c>
      <c r="AV4961" s="209" t="str">
        <f>MONTH(R4961)&amp;"/"&amp;YEAR(R4961)</f>
        <v>1/1900</v>
      </c>
      <c r="AW4961" s="209" t="e">
        <f>WEEKNUM(R4961)-WEEKNUM(EOMONTH(R4961,-1)+1)+1</f>
        <v>#NUM!</v>
      </c>
      <c r="AX4961" s="209">
        <f>IF(BB4961="S",IF(Q4961="1. Aceitou o programa",R4961-B4961,0),0)</f>
        <v>0</v>
      </c>
      <c r="AY4961" s="209">
        <f>IF(BB4961="S",IF(AND(S4961&lt;&gt;"",R4961&lt;&gt;""),S4961-R4961,0),0)</f>
        <v>0</v>
      </c>
      <c r="AZ4961" s="209">
        <f>IF(BB4961="S",IF(Q4961="1. Aceitou o programa",IF(OR(X4961="Não se Aplica",X4961=""),IF(OR(W4961="Não se Aplica",W4961=""),0,W4961-V4961),AVERAGE(X4961-W4961,W4961-V4961)),0),0)</f>
        <v>0</v>
      </c>
      <c r="BA4961" s="209">
        <f>IF(BB4961="S",IF(AND(Q4961="1. Aceitou o programa",AH4961="Realizada"),IFERROR(IF(AG4961="",0,AG4961-R4961),0),0),0)</f>
        <v>0</v>
      </c>
      <c r="BB4961" s="209" t="str">
        <f>_xlfn.XLOOKUP(U4961,'Lista Suspensa'!$AA$20:$AA$23,'Lista Suspensa'!$AB$20:$AB$23,"N/A")</f>
        <v>S</v>
      </c>
    </row>
    <row r="4962" spans="1:54" ht="12" customHeight="1">
      <c r="A4962" s="151" t="s">
        <v>54</v>
      </c>
      <c r="B4962" s="152">
        <v>46083</v>
      </c>
      <c r="C4962" s="153" t="s">
        <v>55</v>
      </c>
      <c r="D4962" s="153" t="s">
        <v>56</v>
      </c>
      <c r="E4962" s="244">
        <v>76896995</v>
      </c>
      <c r="F4962" s="144" t="s">
        <v>8869</v>
      </c>
      <c r="G4962" s="230"/>
      <c r="H4962" s="154">
        <v>29307</v>
      </c>
      <c r="I4962" s="153">
        <v>46</v>
      </c>
      <c r="J4962" s="148" t="s">
        <v>58</v>
      </c>
      <c r="K4962" s="153"/>
      <c r="L4962" s="153"/>
      <c r="M4962" s="153"/>
      <c r="N4962" s="153">
        <v>50</v>
      </c>
      <c r="O4962" s="155" t="s">
        <v>8870</v>
      </c>
      <c r="P4962" s="156" t="s">
        <v>60</v>
      </c>
      <c r="Q4962" s="157" t="s">
        <v>8211</v>
      </c>
      <c r="R4962" s="158"/>
      <c r="S4962" s="159"/>
      <c r="T4962" s="159" t="s">
        <v>6983</v>
      </c>
      <c r="U4962" s="159" t="s">
        <v>8212</v>
      </c>
      <c r="V4962" s="154">
        <v>46113</v>
      </c>
      <c r="W4962" s="154">
        <v>46150</v>
      </c>
      <c r="X4962" s="154"/>
      <c r="Y4962" s="160"/>
      <c r="Z4962" s="160"/>
      <c r="AA4962" s="153"/>
      <c r="AB4962" s="153"/>
      <c r="AC4962" s="182" t="e">
        <f t="shared" si="156"/>
        <v>#DIV/0!</v>
      </c>
      <c r="AD4962" s="153" t="e">
        <f t="shared" si="157"/>
        <v>#DIV/0!</v>
      </c>
      <c r="AE4962" s="207"/>
      <c r="AF4962" s="153"/>
      <c r="AG4962" s="159"/>
      <c r="AH4962" s="153"/>
      <c r="AI4962" s="161"/>
      <c r="AJ4962" s="153"/>
      <c r="AK4962" s="153"/>
      <c r="AL4962" s="207"/>
      <c r="AM4962" s="207"/>
      <c r="AN4962" s="207"/>
      <c r="AO4962" s="207"/>
      <c r="AP4962" s="147" t="s">
        <v>54</v>
      </c>
      <c r="AQ4962" s="147"/>
      <c r="AR4962" s="147"/>
      <c r="AS4962" s="209" t="s">
        <v>68</v>
      </c>
      <c r="AT4962" s="223" t="str">
        <f>MONTH(B4962)&amp;"/"&amp;YEAR(B4962)</f>
        <v>3/2026</v>
      </c>
      <c r="AU4962" s="223">
        <f>WEEKNUM(B4962)-WEEKNUM(EOMONTH(B4962,-1)+1)+1</f>
        <v>1</v>
      </c>
      <c r="AV4962" s="209" t="str">
        <f>MONTH(R4962)&amp;"/"&amp;YEAR(R4962)</f>
        <v>1/1900</v>
      </c>
      <c r="AW4962" s="209" t="e">
        <f>WEEKNUM(R4962)-WEEKNUM(EOMONTH(R4962,-1)+1)+1</f>
        <v>#NUM!</v>
      </c>
      <c r="AX4962" s="209">
        <f>IF(BB4962="S",IF(Q4962="1. Aceitou o programa",R4962-B4962,0),0)</f>
        <v>0</v>
      </c>
      <c r="AY4962" s="209">
        <f>IF(BB4962="S",IF(AND(S4962&lt;&gt;"",R4962&lt;&gt;""),S4962-R4962,0),0)</f>
        <v>0</v>
      </c>
      <c r="AZ4962" s="209">
        <f>IF(BB4962="S",IF(Q4962="1. Aceitou o programa",IF(OR(X4962="Não se Aplica",X4962=""),IF(OR(W4962="Não se Aplica",W4962=""),0,W4962-V4962),AVERAGE(X4962-W4962,W4962-V4962)),0),0)</f>
        <v>0</v>
      </c>
      <c r="BA4962" s="209">
        <f>IF(BB4962="S",IF(AND(Q4962="1. Aceitou o programa",AH4962="Realizada"),IFERROR(IF(AG4962="",0,AG4962-R4962),0),0),0)</f>
        <v>0</v>
      </c>
      <c r="BB4962" s="209" t="str">
        <f>_xlfn.XLOOKUP(U4962,'Lista Suspensa'!$AA$20:$AA$23,'Lista Suspensa'!$AB$20:$AB$23,"N/A")</f>
        <v>S</v>
      </c>
    </row>
    <row r="4963" spans="1:54" ht="12" customHeight="1">
      <c r="A4963" s="151" t="s">
        <v>54</v>
      </c>
      <c r="B4963" s="152">
        <v>46083</v>
      </c>
      <c r="C4963" s="153" t="s">
        <v>55</v>
      </c>
      <c r="D4963" s="153" t="s">
        <v>56</v>
      </c>
      <c r="E4963" s="244">
        <v>85323554</v>
      </c>
      <c r="F4963" s="144" t="s">
        <v>8871</v>
      </c>
      <c r="G4963" s="230"/>
      <c r="H4963" s="154">
        <v>29347</v>
      </c>
      <c r="I4963" s="153">
        <v>46</v>
      </c>
      <c r="J4963" s="148" t="s">
        <v>70</v>
      </c>
      <c r="K4963" s="153"/>
      <c r="L4963" s="153"/>
      <c r="M4963" s="153"/>
      <c r="N4963" s="153">
        <v>60</v>
      </c>
      <c r="O4963" s="155" t="s">
        <v>8872</v>
      </c>
      <c r="P4963" s="156" t="s">
        <v>60</v>
      </c>
      <c r="Q4963" s="157" t="s">
        <v>8211</v>
      </c>
      <c r="R4963" s="158"/>
      <c r="S4963" s="159"/>
      <c r="T4963" s="159" t="s">
        <v>6983</v>
      </c>
      <c r="U4963" s="159" t="s">
        <v>8212</v>
      </c>
      <c r="V4963" s="154">
        <v>46114</v>
      </c>
      <c r="W4963" s="154">
        <v>46150</v>
      </c>
      <c r="X4963" s="154"/>
      <c r="Y4963" s="160"/>
      <c r="Z4963" s="160"/>
      <c r="AA4963" s="153"/>
      <c r="AB4963" s="153"/>
      <c r="AC4963" s="182" t="e">
        <f t="shared" si="156"/>
        <v>#DIV/0!</v>
      </c>
      <c r="AD4963" s="153" t="e">
        <f t="shared" si="157"/>
        <v>#DIV/0!</v>
      </c>
      <c r="AE4963" s="207"/>
      <c r="AF4963" s="153"/>
      <c r="AG4963" s="159"/>
      <c r="AH4963" s="153"/>
      <c r="AI4963" s="161"/>
      <c r="AJ4963" s="153"/>
      <c r="AK4963" s="153"/>
      <c r="AL4963" s="207"/>
      <c r="AM4963" s="207"/>
      <c r="AN4963" s="207"/>
      <c r="AO4963" s="207"/>
      <c r="AP4963" s="147" t="s">
        <v>54</v>
      </c>
      <c r="AQ4963" s="147"/>
      <c r="AR4963" s="147"/>
      <c r="AS4963" s="209" t="s">
        <v>68</v>
      </c>
      <c r="AT4963" s="223" t="str">
        <f>MONTH(B4963)&amp;"/"&amp;YEAR(B4963)</f>
        <v>3/2026</v>
      </c>
      <c r="AU4963" s="223">
        <f>WEEKNUM(B4963)-WEEKNUM(EOMONTH(B4963,-1)+1)+1</f>
        <v>1</v>
      </c>
      <c r="AV4963" s="209" t="str">
        <f>MONTH(R4963)&amp;"/"&amp;YEAR(R4963)</f>
        <v>1/1900</v>
      </c>
      <c r="AW4963" s="209" t="e">
        <f>WEEKNUM(R4963)-WEEKNUM(EOMONTH(R4963,-1)+1)+1</f>
        <v>#NUM!</v>
      </c>
      <c r="AX4963" s="209">
        <f>IF(BB4963="S",IF(Q4963="1. Aceitou o programa",R4963-B4963,0),0)</f>
        <v>0</v>
      </c>
      <c r="AY4963" s="209">
        <f>IF(BB4963="S",IF(AND(S4963&lt;&gt;"",R4963&lt;&gt;""),S4963-R4963,0),0)</f>
        <v>0</v>
      </c>
      <c r="AZ4963" s="209">
        <f>IF(BB4963="S",IF(Q4963="1. Aceitou o programa",IF(OR(X4963="Não se Aplica",X4963=""),IF(OR(W4963="Não se Aplica",W4963=""),0,W4963-V4963),AVERAGE(X4963-W4963,W4963-V4963)),0),0)</f>
        <v>0</v>
      </c>
      <c r="BA4963" s="209">
        <f>IF(BB4963="S",IF(AND(Q4963="1. Aceitou o programa",AH4963="Realizada"),IFERROR(IF(AG4963="",0,AG4963-R4963),0),0),0)</f>
        <v>0</v>
      </c>
      <c r="BB4963" s="209" t="str">
        <f>_xlfn.XLOOKUP(U4963,'Lista Suspensa'!$AA$20:$AA$23,'Lista Suspensa'!$AB$20:$AB$23,"N/A")</f>
        <v>S</v>
      </c>
    </row>
    <row r="4964" spans="1:54" ht="12" customHeight="1">
      <c r="A4964" s="151" t="s">
        <v>54</v>
      </c>
      <c r="B4964" s="152">
        <v>46083</v>
      </c>
      <c r="C4964" s="153" t="s">
        <v>55</v>
      </c>
      <c r="D4964" s="153" t="s">
        <v>56</v>
      </c>
      <c r="E4964" s="244">
        <v>87611717</v>
      </c>
      <c r="F4964" s="144" t="s">
        <v>8873</v>
      </c>
      <c r="G4964" s="230"/>
      <c r="H4964" s="154">
        <v>29381</v>
      </c>
      <c r="I4964" s="153">
        <v>45</v>
      </c>
      <c r="J4964" s="148" t="s">
        <v>70</v>
      </c>
      <c r="K4964" s="153"/>
      <c r="L4964" s="153"/>
      <c r="M4964" s="153"/>
      <c r="N4964" s="153">
        <v>400</v>
      </c>
      <c r="O4964" s="155">
        <v>21992226725</v>
      </c>
      <c r="P4964" s="156" t="s">
        <v>60</v>
      </c>
      <c r="Q4964" s="157" t="s">
        <v>8211</v>
      </c>
      <c r="R4964" s="158"/>
      <c r="S4964" s="159"/>
      <c r="T4964" s="159" t="s">
        <v>6983</v>
      </c>
      <c r="U4964" s="159" t="s">
        <v>8212</v>
      </c>
      <c r="V4964" s="154">
        <v>46118</v>
      </c>
      <c r="W4964" s="154">
        <v>46150</v>
      </c>
      <c r="X4964" s="154"/>
      <c r="Y4964" s="160"/>
      <c r="Z4964" s="160"/>
      <c r="AA4964" s="153"/>
      <c r="AB4964" s="153"/>
      <c r="AC4964" s="182" t="e">
        <f t="shared" si="156"/>
        <v>#DIV/0!</v>
      </c>
      <c r="AD4964" s="153" t="e">
        <f t="shared" si="157"/>
        <v>#DIV/0!</v>
      </c>
      <c r="AE4964" s="207"/>
      <c r="AF4964" s="153"/>
      <c r="AG4964" s="159"/>
      <c r="AH4964" s="153"/>
      <c r="AI4964" s="161"/>
      <c r="AJ4964" s="153"/>
      <c r="AK4964" s="153"/>
      <c r="AL4964" s="207"/>
      <c r="AM4964" s="207"/>
      <c r="AN4964" s="207"/>
      <c r="AO4964" s="207"/>
      <c r="AP4964" s="147" t="s">
        <v>54</v>
      </c>
      <c r="AQ4964" s="147"/>
      <c r="AR4964" s="147"/>
      <c r="AS4964" s="209" t="s">
        <v>68</v>
      </c>
      <c r="AT4964" s="223" t="str">
        <f>MONTH(B4964)&amp;"/"&amp;YEAR(B4964)</f>
        <v>3/2026</v>
      </c>
      <c r="AU4964" s="223">
        <f>WEEKNUM(B4964)-WEEKNUM(EOMONTH(B4964,-1)+1)+1</f>
        <v>1</v>
      </c>
      <c r="AV4964" s="209" t="str">
        <f>MONTH(R4964)&amp;"/"&amp;YEAR(R4964)</f>
        <v>1/1900</v>
      </c>
      <c r="AW4964" s="209" t="e">
        <f>WEEKNUM(R4964)-WEEKNUM(EOMONTH(R4964,-1)+1)+1</f>
        <v>#NUM!</v>
      </c>
      <c r="AX4964" s="209">
        <f>IF(BB4964="S",IF(Q4964="1. Aceitou o programa",R4964-B4964,0),0)</f>
        <v>0</v>
      </c>
      <c r="AY4964" s="209">
        <f>IF(BB4964="S",IF(AND(S4964&lt;&gt;"",R4964&lt;&gt;""),S4964-R4964,0),0)</f>
        <v>0</v>
      </c>
      <c r="AZ4964" s="209">
        <f>IF(BB4964="S",IF(Q4964="1. Aceitou o programa",IF(OR(X4964="Não se Aplica",X4964=""),IF(OR(W4964="Não se Aplica",W4964=""),0,W4964-V4964),AVERAGE(X4964-W4964,W4964-V4964)),0),0)</f>
        <v>0</v>
      </c>
      <c r="BA4964" s="209">
        <f>IF(BB4964="S",IF(AND(Q4964="1. Aceitou o programa",AH4964="Realizada"),IFERROR(IF(AG4964="",0,AG4964-R4964),0),0),0)</f>
        <v>0</v>
      </c>
      <c r="BB4964" s="209" t="str">
        <f>_xlfn.XLOOKUP(U4964,'Lista Suspensa'!$AA$20:$AA$23,'Lista Suspensa'!$AB$20:$AB$23,"N/A")</f>
        <v>S</v>
      </c>
    </row>
    <row r="4965" spans="1:54" ht="12" customHeight="1">
      <c r="A4965" s="151" t="s">
        <v>54</v>
      </c>
      <c r="B4965" s="152">
        <v>46083</v>
      </c>
      <c r="C4965" s="153" t="s">
        <v>55</v>
      </c>
      <c r="D4965" s="153" t="s">
        <v>56</v>
      </c>
      <c r="E4965" s="244">
        <v>73518383</v>
      </c>
      <c r="F4965" s="144" t="s">
        <v>8874</v>
      </c>
      <c r="G4965" s="230"/>
      <c r="H4965" s="154">
        <v>29389</v>
      </c>
      <c r="I4965" s="153">
        <v>45</v>
      </c>
      <c r="J4965" s="148" t="s">
        <v>70</v>
      </c>
      <c r="K4965" s="153"/>
      <c r="L4965" s="153"/>
      <c r="M4965" s="153"/>
      <c r="N4965" s="153">
        <v>50</v>
      </c>
      <c r="O4965" s="155" t="s">
        <v>8875</v>
      </c>
      <c r="P4965" s="156" t="s">
        <v>2026</v>
      </c>
      <c r="Q4965" s="157" t="s">
        <v>8211</v>
      </c>
      <c r="R4965" s="158"/>
      <c r="S4965" s="159"/>
      <c r="T4965" s="159" t="s">
        <v>6983</v>
      </c>
      <c r="U4965" s="159" t="s">
        <v>8212</v>
      </c>
      <c r="V4965" s="154">
        <v>46112</v>
      </c>
      <c r="W4965" s="154">
        <v>46150</v>
      </c>
      <c r="X4965" s="154"/>
      <c r="Y4965" s="160"/>
      <c r="Z4965" s="160"/>
      <c r="AA4965" s="153"/>
      <c r="AB4965" s="153"/>
      <c r="AC4965" s="182" t="e">
        <f t="shared" si="156"/>
        <v>#DIV/0!</v>
      </c>
      <c r="AD4965" s="153" t="e">
        <f t="shared" si="157"/>
        <v>#DIV/0!</v>
      </c>
      <c r="AE4965" s="207"/>
      <c r="AF4965" s="153"/>
      <c r="AG4965" s="159"/>
      <c r="AH4965" s="153"/>
      <c r="AI4965" s="161"/>
      <c r="AJ4965" s="153"/>
      <c r="AK4965" s="153"/>
      <c r="AL4965" s="207"/>
      <c r="AM4965" s="207"/>
      <c r="AN4965" s="207"/>
      <c r="AO4965" s="207"/>
      <c r="AP4965" s="147" t="s">
        <v>54</v>
      </c>
      <c r="AQ4965" s="147"/>
      <c r="AR4965" s="147"/>
      <c r="AS4965" s="209" t="s">
        <v>68</v>
      </c>
      <c r="AT4965" s="223" t="str">
        <f>MONTH(B4965)&amp;"/"&amp;YEAR(B4965)</f>
        <v>3/2026</v>
      </c>
      <c r="AU4965" s="223">
        <f>WEEKNUM(B4965)-WEEKNUM(EOMONTH(B4965,-1)+1)+1</f>
        <v>1</v>
      </c>
      <c r="AV4965" s="209" t="str">
        <f>MONTH(R4965)&amp;"/"&amp;YEAR(R4965)</f>
        <v>1/1900</v>
      </c>
      <c r="AW4965" s="209" t="e">
        <f>WEEKNUM(R4965)-WEEKNUM(EOMONTH(R4965,-1)+1)+1</f>
        <v>#NUM!</v>
      </c>
      <c r="AX4965" s="209">
        <f>IF(BB4965="S",IF(Q4965="1. Aceitou o programa",R4965-B4965,0),0)</f>
        <v>0</v>
      </c>
      <c r="AY4965" s="209">
        <f>IF(BB4965="S",IF(AND(S4965&lt;&gt;"",R4965&lt;&gt;""),S4965-R4965,0),0)</f>
        <v>0</v>
      </c>
      <c r="AZ4965" s="209">
        <f>IF(BB4965="S",IF(Q4965="1. Aceitou o programa",IF(OR(X4965="Não se Aplica",X4965=""),IF(OR(W4965="Não se Aplica",W4965=""),0,W4965-V4965),AVERAGE(X4965-W4965,W4965-V4965)),0),0)</f>
        <v>0</v>
      </c>
      <c r="BA4965" s="209">
        <f>IF(BB4965="S",IF(AND(Q4965="1. Aceitou o programa",AH4965="Realizada"),IFERROR(IF(AG4965="",0,AG4965-R4965),0),0),0)</f>
        <v>0</v>
      </c>
      <c r="BB4965" s="209" t="str">
        <f>_xlfn.XLOOKUP(U4965,'Lista Suspensa'!$AA$20:$AA$23,'Lista Suspensa'!$AB$20:$AB$23,"N/A")</f>
        <v>S</v>
      </c>
    </row>
    <row r="4966" spans="1:54" ht="12" customHeight="1">
      <c r="A4966" s="151" t="s">
        <v>54</v>
      </c>
      <c r="B4966" s="152">
        <v>46083</v>
      </c>
      <c r="C4966" s="153" t="s">
        <v>55</v>
      </c>
      <c r="D4966" s="153" t="s">
        <v>56</v>
      </c>
      <c r="E4966" s="244">
        <v>87583832</v>
      </c>
      <c r="F4966" s="144" t="s">
        <v>8876</v>
      </c>
      <c r="G4966" s="230"/>
      <c r="H4966" s="154">
        <v>29389</v>
      </c>
      <c r="I4966" s="153">
        <v>45</v>
      </c>
      <c r="J4966" s="148" t="s">
        <v>70</v>
      </c>
      <c r="K4966" s="153"/>
      <c r="L4966" s="153"/>
      <c r="M4966" s="153"/>
      <c r="N4966" s="153">
        <v>60</v>
      </c>
      <c r="O4966" s="155">
        <v>21994893017</v>
      </c>
      <c r="P4966" s="156" t="s">
        <v>60</v>
      </c>
      <c r="Q4966" s="157" t="s">
        <v>8211</v>
      </c>
      <c r="R4966" s="158"/>
      <c r="S4966" s="159"/>
      <c r="T4966" s="159" t="s">
        <v>6983</v>
      </c>
      <c r="U4966" s="159" t="s">
        <v>8212</v>
      </c>
      <c r="V4966" s="154">
        <v>46118</v>
      </c>
      <c r="W4966" s="154">
        <v>46150</v>
      </c>
      <c r="X4966" s="154"/>
      <c r="Y4966" s="160"/>
      <c r="Z4966" s="160"/>
      <c r="AA4966" s="153"/>
      <c r="AB4966" s="153"/>
      <c r="AC4966" s="182" t="e">
        <f t="shared" si="156"/>
        <v>#DIV/0!</v>
      </c>
      <c r="AD4966" s="153" t="e">
        <f t="shared" si="157"/>
        <v>#DIV/0!</v>
      </c>
      <c r="AE4966" s="207"/>
      <c r="AF4966" s="153"/>
      <c r="AG4966" s="159"/>
      <c r="AH4966" s="153"/>
      <c r="AI4966" s="161"/>
      <c r="AJ4966" s="153"/>
      <c r="AK4966" s="153"/>
      <c r="AL4966" s="207"/>
      <c r="AM4966" s="207"/>
      <c r="AN4966" s="207"/>
      <c r="AO4966" s="207"/>
      <c r="AP4966" s="147" t="s">
        <v>54</v>
      </c>
      <c r="AQ4966" s="147"/>
      <c r="AR4966" s="147"/>
      <c r="AS4966" s="209" t="s">
        <v>68</v>
      </c>
      <c r="AT4966" s="223" t="str">
        <f>MONTH(B4966)&amp;"/"&amp;YEAR(B4966)</f>
        <v>3/2026</v>
      </c>
      <c r="AU4966" s="223">
        <f>WEEKNUM(B4966)-WEEKNUM(EOMONTH(B4966,-1)+1)+1</f>
        <v>1</v>
      </c>
      <c r="AV4966" s="209" t="str">
        <f>MONTH(R4966)&amp;"/"&amp;YEAR(R4966)</f>
        <v>1/1900</v>
      </c>
      <c r="AW4966" s="209" t="e">
        <f>WEEKNUM(R4966)-WEEKNUM(EOMONTH(R4966,-1)+1)+1</f>
        <v>#NUM!</v>
      </c>
      <c r="AX4966" s="209">
        <f>IF(BB4966="S",IF(Q4966="1. Aceitou o programa",R4966-B4966,0),0)</f>
        <v>0</v>
      </c>
      <c r="AY4966" s="209">
        <f>IF(BB4966="S",IF(AND(S4966&lt;&gt;"",R4966&lt;&gt;""),S4966-R4966,0),0)</f>
        <v>0</v>
      </c>
      <c r="AZ4966" s="209">
        <f>IF(BB4966="S",IF(Q4966="1. Aceitou o programa",IF(OR(X4966="Não se Aplica",X4966=""),IF(OR(W4966="Não se Aplica",W4966=""),0,W4966-V4966),AVERAGE(X4966-W4966,W4966-V4966)),0),0)</f>
        <v>0</v>
      </c>
      <c r="BA4966" s="209">
        <f>IF(BB4966="S",IF(AND(Q4966="1. Aceitou o programa",AH4966="Realizada"),IFERROR(IF(AG4966="",0,AG4966-R4966),0),0),0)</f>
        <v>0</v>
      </c>
      <c r="BB4966" s="209" t="str">
        <f>_xlfn.XLOOKUP(U4966,'Lista Suspensa'!$AA$20:$AA$23,'Lista Suspensa'!$AB$20:$AB$23,"N/A")</f>
        <v>S</v>
      </c>
    </row>
    <row r="4967" spans="1:54" ht="12" customHeight="1">
      <c r="A4967" s="151" t="s">
        <v>54</v>
      </c>
      <c r="B4967" s="152">
        <v>46083</v>
      </c>
      <c r="C4967" s="153" t="s">
        <v>55</v>
      </c>
      <c r="D4967" s="153" t="s">
        <v>56</v>
      </c>
      <c r="E4967" s="244">
        <v>74901113</v>
      </c>
      <c r="F4967" s="144" t="s">
        <v>8877</v>
      </c>
      <c r="G4967" s="230"/>
      <c r="H4967" s="154">
        <v>29400</v>
      </c>
      <c r="I4967" s="153">
        <v>45</v>
      </c>
      <c r="J4967" s="148" t="s">
        <v>70</v>
      </c>
      <c r="K4967" s="153"/>
      <c r="L4967" s="153"/>
      <c r="M4967" s="153"/>
      <c r="N4967" s="153">
        <v>50</v>
      </c>
      <c r="O4967" s="155" t="s">
        <v>8878</v>
      </c>
      <c r="P4967" s="156" t="s">
        <v>60</v>
      </c>
      <c r="Q4967" s="157" t="s">
        <v>8211</v>
      </c>
      <c r="R4967" s="158"/>
      <c r="S4967" s="159"/>
      <c r="T4967" s="159" t="s">
        <v>6983</v>
      </c>
      <c r="U4967" s="159" t="s">
        <v>8212</v>
      </c>
      <c r="V4967" s="154">
        <v>46113</v>
      </c>
      <c r="W4967" s="154">
        <v>46150</v>
      </c>
      <c r="X4967" s="154"/>
      <c r="Y4967" s="160"/>
      <c r="Z4967" s="160"/>
      <c r="AA4967" s="153"/>
      <c r="AB4967" s="153"/>
      <c r="AC4967" s="182" t="e">
        <f t="shared" si="156"/>
        <v>#DIV/0!</v>
      </c>
      <c r="AD4967" s="153" t="e">
        <f t="shared" si="157"/>
        <v>#DIV/0!</v>
      </c>
      <c r="AE4967" s="207"/>
      <c r="AF4967" s="153"/>
      <c r="AG4967" s="159"/>
      <c r="AH4967" s="153"/>
      <c r="AI4967" s="161"/>
      <c r="AJ4967" s="153"/>
      <c r="AK4967" s="153"/>
      <c r="AL4967" s="207"/>
      <c r="AM4967" s="207"/>
      <c r="AN4967" s="207"/>
      <c r="AO4967" s="207"/>
      <c r="AP4967" s="147" t="s">
        <v>54</v>
      </c>
      <c r="AQ4967" s="147"/>
      <c r="AR4967" s="147"/>
      <c r="AS4967" s="209" t="s">
        <v>68</v>
      </c>
      <c r="AT4967" s="223" t="str">
        <f>MONTH(B4967)&amp;"/"&amp;YEAR(B4967)</f>
        <v>3/2026</v>
      </c>
      <c r="AU4967" s="223">
        <f>WEEKNUM(B4967)-WEEKNUM(EOMONTH(B4967,-1)+1)+1</f>
        <v>1</v>
      </c>
      <c r="AV4967" s="209" t="str">
        <f>MONTH(R4967)&amp;"/"&amp;YEAR(R4967)</f>
        <v>1/1900</v>
      </c>
      <c r="AW4967" s="209" t="e">
        <f>WEEKNUM(R4967)-WEEKNUM(EOMONTH(R4967,-1)+1)+1</f>
        <v>#NUM!</v>
      </c>
      <c r="AX4967" s="209">
        <f>IF(BB4967="S",IF(Q4967="1. Aceitou o programa",R4967-B4967,0),0)</f>
        <v>0</v>
      </c>
      <c r="AY4967" s="209">
        <f>IF(BB4967="S",IF(AND(S4967&lt;&gt;"",R4967&lt;&gt;""),S4967-R4967,0),0)</f>
        <v>0</v>
      </c>
      <c r="AZ4967" s="209">
        <f>IF(BB4967="S",IF(Q4967="1. Aceitou o programa",IF(OR(X4967="Não se Aplica",X4967=""),IF(OR(W4967="Não se Aplica",W4967=""),0,W4967-V4967),AVERAGE(X4967-W4967,W4967-V4967)),0),0)</f>
        <v>0</v>
      </c>
      <c r="BA4967" s="209">
        <f>IF(BB4967="S",IF(AND(Q4967="1. Aceitou o programa",AH4967="Realizada"),IFERROR(IF(AG4967="",0,AG4967-R4967),0),0),0)</f>
        <v>0</v>
      </c>
      <c r="BB4967" s="209" t="str">
        <f>_xlfn.XLOOKUP(U4967,'Lista Suspensa'!$AA$20:$AA$23,'Lista Suspensa'!$AB$20:$AB$23,"N/A")</f>
        <v>S</v>
      </c>
    </row>
    <row r="4968" spans="1:54" ht="12" customHeight="1">
      <c r="A4968" s="151" t="s">
        <v>54</v>
      </c>
      <c r="B4968" s="152">
        <v>46083</v>
      </c>
      <c r="C4968" s="153" t="s">
        <v>55</v>
      </c>
      <c r="D4968" s="153" t="s">
        <v>56</v>
      </c>
      <c r="E4968" s="244">
        <v>86944007</v>
      </c>
      <c r="F4968" s="144" t="s">
        <v>8879</v>
      </c>
      <c r="G4968" s="230"/>
      <c r="H4968" s="154">
        <v>29409</v>
      </c>
      <c r="I4968" s="153">
        <v>45</v>
      </c>
      <c r="J4968" s="148" t="s">
        <v>70</v>
      </c>
      <c r="K4968" s="153"/>
      <c r="L4968" s="153"/>
      <c r="M4968" s="153"/>
      <c r="N4968" s="153">
        <v>80</v>
      </c>
      <c r="O4968" s="155" t="s">
        <v>8880</v>
      </c>
      <c r="P4968" s="156" t="s">
        <v>60</v>
      </c>
      <c r="Q4968" s="157" t="s">
        <v>8211</v>
      </c>
      <c r="R4968" s="158"/>
      <c r="S4968" s="159"/>
      <c r="T4968" s="159" t="s">
        <v>6983</v>
      </c>
      <c r="U4968" s="159" t="s">
        <v>8212</v>
      </c>
      <c r="V4968" s="154">
        <v>46114</v>
      </c>
      <c r="W4968" s="154">
        <v>46150</v>
      </c>
      <c r="X4968" s="154"/>
      <c r="Y4968" s="160"/>
      <c r="Z4968" s="160"/>
      <c r="AA4968" s="153"/>
      <c r="AB4968" s="153"/>
      <c r="AC4968" s="182" t="e">
        <f t="shared" si="156"/>
        <v>#DIV/0!</v>
      </c>
      <c r="AD4968" s="153" t="e">
        <f t="shared" si="157"/>
        <v>#DIV/0!</v>
      </c>
      <c r="AE4968" s="207"/>
      <c r="AF4968" s="153"/>
      <c r="AG4968" s="159"/>
      <c r="AH4968" s="153"/>
      <c r="AI4968" s="161"/>
      <c r="AJ4968" s="153"/>
      <c r="AK4968" s="153"/>
      <c r="AL4968" s="207"/>
      <c r="AM4968" s="207"/>
      <c r="AN4968" s="207"/>
      <c r="AO4968" s="207"/>
      <c r="AP4968" s="147" t="s">
        <v>54</v>
      </c>
      <c r="AQ4968" s="147"/>
      <c r="AR4968" s="147"/>
      <c r="AS4968" s="209" t="s">
        <v>68</v>
      </c>
      <c r="AT4968" s="223" t="str">
        <f>MONTH(B4968)&amp;"/"&amp;YEAR(B4968)</f>
        <v>3/2026</v>
      </c>
      <c r="AU4968" s="223">
        <f>WEEKNUM(B4968)-WEEKNUM(EOMONTH(B4968,-1)+1)+1</f>
        <v>1</v>
      </c>
      <c r="AV4968" s="209" t="str">
        <f>MONTH(R4968)&amp;"/"&amp;YEAR(R4968)</f>
        <v>1/1900</v>
      </c>
      <c r="AW4968" s="209" t="e">
        <f>WEEKNUM(R4968)-WEEKNUM(EOMONTH(R4968,-1)+1)+1</f>
        <v>#NUM!</v>
      </c>
      <c r="AX4968" s="209">
        <f>IF(BB4968="S",IF(Q4968="1. Aceitou o programa",R4968-B4968,0),0)</f>
        <v>0</v>
      </c>
      <c r="AY4968" s="209">
        <f>IF(BB4968="S",IF(AND(S4968&lt;&gt;"",R4968&lt;&gt;""),S4968-R4968,0),0)</f>
        <v>0</v>
      </c>
      <c r="AZ4968" s="209">
        <f>IF(BB4968="S",IF(Q4968="1. Aceitou o programa",IF(OR(X4968="Não se Aplica",X4968=""),IF(OR(W4968="Não se Aplica",W4968=""),0,W4968-V4968),AVERAGE(X4968-W4968,W4968-V4968)),0),0)</f>
        <v>0</v>
      </c>
      <c r="BA4968" s="209">
        <f>IF(BB4968="S",IF(AND(Q4968="1. Aceitou o programa",AH4968="Realizada"),IFERROR(IF(AG4968="",0,AG4968-R4968),0),0),0)</f>
        <v>0</v>
      </c>
      <c r="BB4968" s="209" t="str">
        <f>_xlfn.XLOOKUP(U4968,'Lista Suspensa'!$AA$20:$AA$23,'Lista Suspensa'!$AB$20:$AB$23,"N/A")</f>
        <v>S</v>
      </c>
    </row>
    <row r="4969" spans="1:54" ht="12" customHeight="1">
      <c r="A4969" s="151" t="s">
        <v>54</v>
      </c>
      <c r="B4969" s="152">
        <v>46083</v>
      </c>
      <c r="C4969" s="153" t="s">
        <v>55</v>
      </c>
      <c r="D4969" s="153" t="s">
        <v>56</v>
      </c>
      <c r="E4969" s="244">
        <v>72762206</v>
      </c>
      <c r="F4969" s="144" t="s">
        <v>8881</v>
      </c>
      <c r="G4969" s="230"/>
      <c r="H4969" s="154">
        <v>29415</v>
      </c>
      <c r="I4969" s="153">
        <v>45</v>
      </c>
      <c r="J4969" s="148" t="s">
        <v>70</v>
      </c>
      <c r="K4969" s="153"/>
      <c r="L4969" s="153"/>
      <c r="M4969" s="153"/>
      <c r="N4969" s="153">
        <v>50</v>
      </c>
      <c r="O4969" s="155" t="s">
        <v>8882</v>
      </c>
      <c r="P4969" s="156" t="s">
        <v>60</v>
      </c>
      <c r="Q4969" s="157" t="s">
        <v>8211</v>
      </c>
      <c r="R4969" s="158"/>
      <c r="S4969" s="159"/>
      <c r="T4969" s="159" t="s">
        <v>6983</v>
      </c>
      <c r="U4969" s="159" t="s">
        <v>8212</v>
      </c>
      <c r="V4969" s="154">
        <v>46113</v>
      </c>
      <c r="W4969" s="154">
        <v>46150</v>
      </c>
      <c r="X4969" s="154"/>
      <c r="Y4969" s="160"/>
      <c r="Z4969" s="160"/>
      <c r="AA4969" s="153"/>
      <c r="AB4969" s="153"/>
      <c r="AC4969" s="182" t="e">
        <f t="shared" si="156"/>
        <v>#DIV/0!</v>
      </c>
      <c r="AD4969" s="153" t="e">
        <f t="shared" si="157"/>
        <v>#DIV/0!</v>
      </c>
      <c r="AE4969" s="207"/>
      <c r="AF4969" s="153"/>
      <c r="AG4969" s="159"/>
      <c r="AH4969" s="153"/>
      <c r="AI4969" s="161"/>
      <c r="AJ4969" s="153"/>
      <c r="AK4969" s="153"/>
      <c r="AL4969" s="207"/>
      <c r="AM4969" s="207"/>
      <c r="AN4969" s="207"/>
      <c r="AO4969" s="207"/>
      <c r="AP4969" s="147" t="s">
        <v>54</v>
      </c>
      <c r="AQ4969" s="147"/>
      <c r="AR4969" s="147"/>
      <c r="AS4969" s="209" t="s">
        <v>68</v>
      </c>
      <c r="AT4969" s="223" t="str">
        <f>MONTH(B4969)&amp;"/"&amp;YEAR(B4969)</f>
        <v>3/2026</v>
      </c>
      <c r="AU4969" s="223">
        <f>WEEKNUM(B4969)-WEEKNUM(EOMONTH(B4969,-1)+1)+1</f>
        <v>1</v>
      </c>
      <c r="AV4969" s="209" t="str">
        <f>MONTH(R4969)&amp;"/"&amp;YEAR(R4969)</f>
        <v>1/1900</v>
      </c>
      <c r="AW4969" s="209" t="e">
        <f>WEEKNUM(R4969)-WEEKNUM(EOMONTH(R4969,-1)+1)+1</f>
        <v>#NUM!</v>
      </c>
      <c r="AX4969" s="209">
        <f>IF(BB4969="S",IF(Q4969="1. Aceitou o programa",R4969-B4969,0),0)</f>
        <v>0</v>
      </c>
      <c r="AY4969" s="209">
        <f>IF(BB4969="S",IF(AND(S4969&lt;&gt;"",R4969&lt;&gt;""),S4969-R4969,0),0)</f>
        <v>0</v>
      </c>
      <c r="AZ4969" s="209">
        <f>IF(BB4969="S",IF(Q4969="1. Aceitou o programa",IF(OR(X4969="Não se Aplica",X4969=""),IF(OR(W4969="Não se Aplica",W4969=""),0,W4969-V4969),AVERAGE(X4969-W4969,W4969-V4969)),0),0)</f>
        <v>0</v>
      </c>
      <c r="BA4969" s="209">
        <f>IF(BB4969="S",IF(AND(Q4969="1. Aceitou o programa",AH4969="Realizada"),IFERROR(IF(AG4969="",0,AG4969-R4969),0),0),0)</f>
        <v>0</v>
      </c>
      <c r="BB4969" s="209" t="str">
        <f>_xlfn.XLOOKUP(U4969,'Lista Suspensa'!$AA$20:$AA$23,'Lista Suspensa'!$AB$20:$AB$23,"N/A")</f>
        <v>S</v>
      </c>
    </row>
    <row r="4970" spans="1:54" ht="12" customHeight="1">
      <c r="A4970" s="151" t="s">
        <v>54</v>
      </c>
      <c r="B4970" s="152">
        <v>46083</v>
      </c>
      <c r="C4970" s="153" t="s">
        <v>55</v>
      </c>
      <c r="D4970" s="153" t="s">
        <v>56</v>
      </c>
      <c r="E4970" s="244">
        <v>72028158</v>
      </c>
      <c r="F4970" s="144" t="s">
        <v>8883</v>
      </c>
      <c r="G4970" s="230"/>
      <c r="H4970" s="154">
        <v>29440</v>
      </c>
      <c r="I4970" s="153">
        <v>45</v>
      </c>
      <c r="J4970" s="148" t="s">
        <v>70</v>
      </c>
      <c r="K4970" s="153"/>
      <c r="L4970" s="153"/>
      <c r="M4970" s="153"/>
      <c r="N4970" s="153">
        <v>300</v>
      </c>
      <c r="O4970" s="155" t="s">
        <v>8884</v>
      </c>
      <c r="P4970" s="156" t="s">
        <v>60</v>
      </c>
      <c r="Q4970" s="157" t="s">
        <v>8211</v>
      </c>
      <c r="R4970" s="158"/>
      <c r="S4970" s="159"/>
      <c r="T4970" s="159" t="s">
        <v>6983</v>
      </c>
      <c r="U4970" s="159" t="s">
        <v>8212</v>
      </c>
      <c r="V4970" s="154">
        <v>46113</v>
      </c>
      <c r="W4970" s="154">
        <v>46150</v>
      </c>
      <c r="X4970" s="154"/>
      <c r="Y4970" s="160"/>
      <c r="Z4970" s="160"/>
      <c r="AA4970" s="153"/>
      <c r="AB4970" s="153"/>
      <c r="AC4970" s="182" t="e">
        <f t="shared" si="156"/>
        <v>#DIV/0!</v>
      </c>
      <c r="AD4970" s="153" t="e">
        <f t="shared" si="157"/>
        <v>#DIV/0!</v>
      </c>
      <c r="AE4970" s="207"/>
      <c r="AF4970" s="153"/>
      <c r="AG4970" s="159"/>
      <c r="AH4970" s="153"/>
      <c r="AI4970" s="161"/>
      <c r="AJ4970" s="153"/>
      <c r="AK4970" s="153"/>
      <c r="AL4970" s="207"/>
      <c r="AM4970" s="207"/>
      <c r="AN4970" s="207"/>
      <c r="AO4970" s="207"/>
      <c r="AP4970" s="147" t="s">
        <v>54</v>
      </c>
      <c r="AQ4970" s="147"/>
      <c r="AR4970" s="147"/>
      <c r="AS4970" s="209" t="s">
        <v>68</v>
      </c>
      <c r="AT4970" s="223" t="str">
        <f>MONTH(B4970)&amp;"/"&amp;YEAR(B4970)</f>
        <v>3/2026</v>
      </c>
      <c r="AU4970" s="223">
        <f>WEEKNUM(B4970)-WEEKNUM(EOMONTH(B4970,-1)+1)+1</f>
        <v>1</v>
      </c>
      <c r="AV4970" s="209" t="str">
        <f>MONTH(R4970)&amp;"/"&amp;YEAR(R4970)</f>
        <v>1/1900</v>
      </c>
      <c r="AW4970" s="209" t="e">
        <f>WEEKNUM(R4970)-WEEKNUM(EOMONTH(R4970,-1)+1)+1</f>
        <v>#NUM!</v>
      </c>
      <c r="AX4970" s="209">
        <f>IF(BB4970="S",IF(Q4970="1. Aceitou o programa",R4970-B4970,0),0)</f>
        <v>0</v>
      </c>
      <c r="AY4970" s="209">
        <f>IF(BB4970="S",IF(AND(S4970&lt;&gt;"",R4970&lt;&gt;""),S4970-R4970,0),0)</f>
        <v>0</v>
      </c>
      <c r="AZ4970" s="209">
        <f>IF(BB4970="S",IF(Q4970="1. Aceitou o programa",IF(OR(X4970="Não se Aplica",X4970=""),IF(OR(W4970="Não se Aplica",W4970=""),0,W4970-V4970),AVERAGE(X4970-W4970,W4970-V4970)),0),0)</f>
        <v>0</v>
      </c>
      <c r="BA4970" s="209">
        <f>IF(BB4970="S",IF(AND(Q4970="1. Aceitou o programa",AH4970="Realizada"),IFERROR(IF(AG4970="",0,AG4970-R4970),0),0),0)</f>
        <v>0</v>
      </c>
      <c r="BB4970" s="209" t="str">
        <f>_xlfn.XLOOKUP(U4970,'Lista Suspensa'!$AA$20:$AA$23,'Lista Suspensa'!$AB$20:$AB$23,"N/A")</f>
        <v>S</v>
      </c>
    </row>
    <row r="4971" spans="1:54" ht="12" customHeight="1">
      <c r="A4971" s="151" t="s">
        <v>54</v>
      </c>
      <c r="B4971" s="152">
        <v>46083</v>
      </c>
      <c r="C4971" s="153" t="s">
        <v>55</v>
      </c>
      <c r="D4971" s="153" t="s">
        <v>56</v>
      </c>
      <c r="E4971" s="244">
        <v>81556971</v>
      </c>
      <c r="F4971" s="144" t="s">
        <v>8885</v>
      </c>
      <c r="G4971" s="230"/>
      <c r="H4971" s="154">
        <v>29483</v>
      </c>
      <c r="I4971" s="153">
        <v>45</v>
      </c>
      <c r="J4971" s="148" t="s">
        <v>58</v>
      </c>
      <c r="K4971" s="153"/>
      <c r="L4971" s="153"/>
      <c r="M4971" s="153"/>
      <c r="N4971" s="153">
        <v>40</v>
      </c>
      <c r="O4971" s="155" t="s">
        <v>8886</v>
      </c>
      <c r="P4971" s="156" t="s">
        <v>60</v>
      </c>
      <c r="Q4971" s="157" t="s">
        <v>8211</v>
      </c>
      <c r="R4971" s="158"/>
      <c r="S4971" s="159"/>
      <c r="T4971" s="159" t="s">
        <v>6983</v>
      </c>
      <c r="U4971" s="159" t="s">
        <v>8212</v>
      </c>
      <c r="V4971" s="154">
        <v>46114</v>
      </c>
      <c r="W4971" s="154">
        <v>46150</v>
      </c>
      <c r="X4971" s="154"/>
      <c r="Y4971" s="160"/>
      <c r="Z4971" s="160"/>
      <c r="AA4971" s="153"/>
      <c r="AB4971" s="153"/>
      <c r="AC4971" s="182" t="e">
        <f t="shared" si="156"/>
        <v>#DIV/0!</v>
      </c>
      <c r="AD4971" s="153" t="e">
        <f t="shared" si="157"/>
        <v>#DIV/0!</v>
      </c>
      <c r="AE4971" s="207"/>
      <c r="AF4971" s="153"/>
      <c r="AG4971" s="159"/>
      <c r="AH4971" s="153"/>
      <c r="AI4971" s="161"/>
      <c r="AJ4971" s="153"/>
      <c r="AK4971" s="153"/>
      <c r="AL4971" s="207"/>
      <c r="AM4971" s="207"/>
      <c r="AN4971" s="207"/>
      <c r="AO4971" s="207"/>
      <c r="AP4971" s="147" t="s">
        <v>54</v>
      </c>
      <c r="AQ4971" s="147"/>
      <c r="AR4971" s="147"/>
      <c r="AS4971" s="209" t="s">
        <v>68</v>
      </c>
      <c r="AT4971" s="223" t="str">
        <f>MONTH(B4971)&amp;"/"&amp;YEAR(B4971)</f>
        <v>3/2026</v>
      </c>
      <c r="AU4971" s="223">
        <f>WEEKNUM(B4971)-WEEKNUM(EOMONTH(B4971,-1)+1)+1</f>
        <v>1</v>
      </c>
      <c r="AV4971" s="209" t="str">
        <f>MONTH(R4971)&amp;"/"&amp;YEAR(R4971)</f>
        <v>1/1900</v>
      </c>
      <c r="AW4971" s="209" t="e">
        <f>WEEKNUM(R4971)-WEEKNUM(EOMONTH(R4971,-1)+1)+1</f>
        <v>#NUM!</v>
      </c>
      <c r="AX4971" s="209">
        <f>IF(BB4971="S",IF(Q4971="1. Aceitou o programa",R4971-B4971,0),0)</f>
        <v>0</v>
      </c>
      <c r="AY4971" s="209">
        <f>IF(BB4971="S",IF(AND(S4971&lt;&gt;"",R4971&lt;&gt;""),S4971-R4971,0),0)</f>
        <v>0</v>
      </c>
      <c r="AZ4971" s="209">
        <f>IF(BB4971="S",IF(Q4971="1. Aceitou o programa",IF(OR(X4971="Não se Aplica",X4971=""),IF(OR(W4971="Não se Aplica",W4971=""),0,W4971-V4971),AVERAGE(X4971-W4971,W4971-V4971)),0),0)</f>
        <v>0</v>
      </c>
      <c r="BA4971" s="209">
        <f>IF(BB4971="S",IF(AND(Q4971="1. Aceitou o programa",AH4971="Realizada"),IFERROR(IF(AG4971="",0,AG4971-R4971),0),0),0)</f>
        <v>0</v>
      </c>
      <c r="BB4971" s="209" t="str">
        <f>_xlfn.XLOOKUP(U4971,'Lista Suspensa'!$AA$20:$AA$23,'Lista Suspensa'!$AB$20:$AB$23,"N/A")</f>
        <v>S</v>
      </c>
    </row>
    <row r="4972" spans="1:54" ht="12" customHeight="1">
      <c r="A4972" s="151" t="s">
        <v>54</v>
      </c>
      <c r="B4972" s="152">
        <v>46083</v>
      </c>
      <c r="C4972" s="153" t="s">
        <v>55</v>
      </c>
      <c r="D4972" s="153" t="s">
        <v>56</v>
      </c>
      <c r="E4972" s="244">
        <v>84169308</v>
      </c>
      <c r="F4972" s="144" t="s">
        <v>8887</v>
      </c>
      <c r="G4972" s="230"/>
      <c r="H4972" s="154">
        <v>29502</v>
      </c>
      <c r="I4972" s="153">
        <v>45</v>
      </c>
      <c r="J4972" s="148" t="s">
        <v>70</v>
      </c>
      <c r="K4972" s="153"/>
      <c r="L4972" s="153"/>
      <c r="M4972" s="153"/>
      <c r="N4972" s="153">
        <v>580</v>
      </c>
      <c r="O4972" s="155" t="s">
        <v>8888</v>
      </c>
      <c r="P4972" s="156" t="s">
        <v>60</v>
      </c>
      <c r="Q4972" s="157" t="s">
        <v>8211</v>
      </c>
      <c r="R4972" s="158"/>
      <c r="S4972" s="159"/>
      <c r="T4972" s="159" t="s">
        <v>6983</v>
      </c>
      <c r="U4972" s="159" t="s">
        <v>8212</v>
      </c>
      <c r="V4972" s="154">
        <v>46114</v>
      </c>
      <c r="W4972" s="154">
        <v>46150</v>
      </c>
      <c r="X4972" s="154"/>
      <c r="Y4972" s="160"/>
      <c r="Z4972" s="160"/>
      <c r="AA4972" s="153"/>
      <c r="AB4972" s="153"/>
      <c r="AC4972" s="182" t="e">
        <f t="shared" si="156"/>
        <v>#DIV/0!</v>
      </c>
      <c r="AD4972" s="153" t="e">
        <f t="shared" si="157"/>
        <v>#DIV/0!</v>
      </c>
      <c r="AE4972" s="207"/>
      <c r="AF4972" s="153"/>
      <c r="AG4972" s="159"/>
      <c r="AH4972" s="153"/>
      <c r="AI4972" s="161"/>
      <c r="AJ4972" s="153"/>
      <c r="AK4972" s="153"/>
      <c r="AL4972" s="207"/>
      <c r="AM4972" s="207"/>
      <c r="AN4972" s="207"/>
      <c r="AO4972" s="207"/>
      <c r="AP4972" s="147" t="s">
        <v>54</v>
      </c>
      <c r="AQ4972" s="147"/>
      <c r="AR4972" s="147"/>
      <c r="AS4972" s="209" t="s">
        <v>68</v>
      </c>
      <c r="AT4972" s="223" t="str">
        <f>MONTH(B4972)&amp;"/"&amp;YEAR(B4972)</f>
        <v>3/2026</v>
      </c>
      <c r="AU4972" s="223">
        <f>WEEKNUM(B4972)-WEEKNUM(EOMONTH(B4972,-1)+1)+1</f>
        <v>1</v>
      </c>
      <c r="AV4972" s="209" t="str">
        <f>MONTH(R4972)&amp;"/"&amp;YEAR(R4972)</f>
        <v>1/1900</v>
      </c>
      <c r="AW4972" s="209" t="e">
        <f>WEEKNUM(R4972)-WEEKNUM(EOMONTH(R4972,-1)+1)+1</f>
        <v>#NUM!</v>
      </c>
      <c r="AX4972" s="209">
        <f>IF(BB4972="S",IF(Q4972="1. Aceitou o programa",R4972-B4972,0),0)</f>
        <v>0</v>
      </c>
      <c r="AY4972" s="209">
        <f>IF(BB4972="S",IF(AND(S4972&lt;&gt;"",R4972&lt;&gt;""),S4972-R4972,0),0)</f>
        <v>0</v>
      </c>
      <c r="AZ4972" s="209">
        <f>IF(BB4972="S",IF(Q4972="1. Aceitou o programa",IF(OR(X4972="Não se Aplica",X4972=""),IF(OR(W4972="Não se Aplica",W4972=""),0,W4972-V4972),AVERAGE(X4972-W4972,W4972-V4972)),0),0)</f>
        <v>0</v>
      </c>
      <c r="BA4972" s="209">
        <f>IF(BB4972="S",IF(AND(Q4972="1. Aceitou o programa",AH4972="Realizada"),IFERROR(IF(AG4972="",0,AG4972-R4972),0),0),0)</f>
        <v>0</v>
      </c>
      <c r="BB4972" s="209" t="str">
        <f>_xlfn.XLOOKUP(U4972,'Lista Suspensa'!$AA$20:$AA$23,'Lista Suspensa'!$AB$20:$AB$23,"N/A")</f>
        <v>S</v>
      </c>
    </row>
    <row r="4973" spans="1:54" ht="12" customHeight="1">
      <c r="A4973" s="151" t="s">
        <v>54</v>
      </c>
      <c r="B4973" s="152">
        <v>46083</v>
      </c>
      <c r="C4973" s="153" t="s">
        <v>55</v>
      </c>
      <c r="D4973" s="153" t="s">
        <v>56</v>
      </c>
      <c r="E4973" s="244">
        <v>81235041</v>
      </c>
      <c r="F4973" s="144" t="s">
        <v>8889</v>
      </c>
      <c r="G4973" s="230"/>
      <c r="H4973" s="154">
        <v>29536</v>
      </c>
      <c r="I4973" s="153">
        <v>45</v>
      </c>
      <c r="J4973" s="148" t="s">
        <v>70</v>
      </c>
      <c r="K4973" s="153"/>
      <c r="L4973" s="153"/>
      <c r="M4973" s="153"/>
      <c r="N4973" s="153">
        <v>40</v>
      </c>
      <c r="O4973" s="155" t="s">
        <v>8890</v>
      </c>
      <c r="P4973" s="156" t="s">
        <v>60</v>
      </c>
      <c r="Q4973" s="157" t="s">
        <v>8211</v>
      </c>
      <c r="R4973" s="158"/>
      <c r="S4973" s="159"/>
      <c r="T4973" s="159" t="s">
        <v>6983</v>
      </c>
      <c r="U4973" s="159" t="s">
        <v>8212</v>
      </c>
      <c r="V4973" s="154">
        <v>46114</v>
      </c>
      <c r="W4973" s="154">
        <v>46150</v>
      </c>
      <c r="X4973" s="154"/>
      <c r="Y4973" s="160"/>
      <c r="Z4973" s="160"/>
      <c r="AA4973" s="153"/>
      <c r="AB4973" s="153"/>
      <c r="AC4973" s="182" t="e">
        <f t="shared" si="156"/>
        <v>#DIV/0!</v>
      </c>
      <c r="AD4973" s="153" t="e">
        <f t="shared" si="157"/>
        <v>#DIV/0!</v>
      </c>
      <c r="AE4973" s="207"/>
      <c r="AF4973" s="153"/>
      <c r="AG4973" s="159"/>
      <c r="AH4973" s="153"/>
      <c r="AI4973" s="161"/>
      <c r="AJ4973" s="153"/>
      <c r="AK4973" s="153"/>
      <c r="AL4973" s="207"/>
      <c r="AM4973" s="207"/>
      <c r="AN4973" s="207"/>
      <c r="AO4973" s="207"/>
      <c r="AP4973" s="147" t="s">
        <v>54</v>
      </c>
      <c r="AQ4973" s="147"/>
      <c r="AR4973" s="147"/>
      <c r="AS4973" s="209" t="s">
        <v>68</v>
      </c>
      <c r="AT4973" s="223" t="str">
        <f>MONTH(B4973)&amp;"/"&amp;YEAR(B4973)</f>
        <v>3/2026</v>
      </c>
      <c r="AU4973" s="223">
        <f>WEEKNUM(B4973)-WEEKNUM(EOMONTH(B4973,-1)+1)+1</f>
        <v>1</v>
      </c>
      <c r="AV4973" s="209" t="str">
        <f>MONTH(R4973)&amp;"/"&amp;YEAR(R4973)</f>
        <v>1/1900</v>
      </c>
      <c r="AW4973" s="209" t="e">
        <f>WEEKNUM(R4973)-WEEKNUM(EOMONTH(R4973,-1)+1)+1</f>
        <v>#NUM!</v>
      </c>
      <c r="AX4973" s="209">
        <f>IF(BB4973="S",IF(Q4973="1. Aceitou o programa",R4973-B4973,0),0)</f>
        <v>0</v>
      </c>
      <c r="AY4973" s="209">
        <f>IF(BB4973="S",IF(AND(S4973&lt;&gt;"",R4973&lt;&gt;""),S4973-R4973,0),0)</f>
        <v>0</v>
      </c>
      <c r="AZ4973" s="209">
        <f>IF(BB4973="S",IF(Q4973="1. Aceitou o programa",IF(OR(X4973="Não se Aplica",X4973=""),IF(OR(W4973="Não se Aplica",W4973=""),0,W4973-V4973),AVERAGE(X4973-W4973,W4973-V4973)),0),0)</f>
        <v>0</v>
      </c>
      <c r="BA4973" s="209">
        <f>IF(BB4973="S",IF(AND(Q4973="1. Aceitou o programa",AH4973="Realizada"),IFERROR(IF(AG4973="",0,AG4973-R4973),0),0),0)</f>
        <v>0</v>
      </c>
      <c r="BB4973" s="209" t="str">
        <f>_xlfn.XLOOKUP(U4973,'Lista Suspensa'!$AA$20:$AA$23,'Lista Suspensa'!$AB$20:$AB$23,"N/A")</f>
        <v>S</v>
      </c>
    </row>
    <row r="4974" spans="1:54" ht="12" customHeight="1">
      <c r="A4974" s="151" t="s">
        <v>54</v>
      </c>
      <c r="B4974" s="152">
        <v>46083</v>
      </c>
      <c r="C4974" s="153" t="s">
        <v>55</v>
      </c>
      <c r="D4974" s="153" t="s">
        <v>56</v>
      </c>
      <c r="E4974" s="244">
        <v>79974330</v>
      </c>
      <c r="F4974" s="144" t="s">
        <v>8891</v>
      </c>
      <c r="G4974" s="230"/>
      <c r="H4974" s="154">
        <v>29555</v>
      </c>
      <c r="I4974" s="153">
        <v>45</v>
      </c>
      <c r="J4974" s="148" t="s">
        <v>70</v>
      </c>
      <c r="K4974" s="153"/>
      <c r="L4974" s="153"/>
      <c r="M4974" s="153"/>
      <c r="N4974" s="153">
        <v>450</v>
      </c>
      <c r="O4974" s="155" t="s">
        <v>8892</v>
      </c>
      <c r="P4974" s="156" t="s">
        <v>60</v>
      </c>
      <c r="Q4974" s="157" t="s">
        <v>8211</v>
      </c>
      <c r="R4974" s="158"/>
      <c r="S4974" s="159"/>
      <c r="T4974" s="159" t="s">
        <v>6983</v>
      </c>
      <c r="U4974" s="159" t="s">
        <v>8212</v>
      </c>
      <c r="V4974" s="154">
        <v>46114</v>
      </c>
      <c r="W4974" s="154">
        <v>46155</v>
      </c>
      <c r="X4974" s="154"/>
      <c r="Y4974" s="160"/>
      <c r="Z4974" s="160"/>
      <c r="AA4974" s="153"/>
      <c r="AB4974" s="153"/>
      <c r="AC4974" s="182" t="e">
        <f t="shared" si="156"/>
        <v>#DIV/0!</v>
      </c>
      <c r="AD4974" s="153" t="e">
        <f t="shared" si="157"/>
        <v>#DIV/0!</v>
      </c>
      <c r="AE4974" s="207"/>
      <c r="AF4974" s="153"/>
      <c r="AG4974" s="159"/>
      <c r="AH4974" s="153"/>
      <c r="AI4974" s="161"/>
      <c r="AJ4974" s="153"/>
      <c r="AK4974" s="153"/>
      <c r="AL4974" s="207"/>
      <c r="AM4974" s="207"/>
      <c r="AN4974" s="207"/>
      <c r="AO4974" s="207"/>
      <c r="AP4974" s="147" t="s">
        <v>54</v>
      </c>
      <c r="AQ4974" s="147"/>
      <c r="AR4974" s="147"/>
      <c r="AS4974" s="209" t="s">
        <v>68</v>
      </c>
      <c r="AT4974" s="223" t="str">
        <f>MONTH(B4974)&amp;"/"&amp;YEAR(B4974)</f>
        <v>3/2026</v>
      </c>
      <c r="AU4974" s="223">
        <f>WEEKNUM(B4974)-WEEKNUM(EOMONTH(B4974,-1)+1)+1</f>
        <v>1</v>
      </c>
      <c r="AV4974" s="209" t="str">
        <f>MONTH(R4974)&amp;"/"&amp;YEAR(R4974)</f>
        <v>1/1900</v>
      </c>
      <c r="AW4974" s="209" t="e">
        <f>WEEKNUM(R4974)-WEEKNUM(EOMONTH(R4974,-1)+1)+1</f>
        <v>#NUM!</v>
      </c>
      <c r="AX4974" s="209">
        <f>IF(BB4974="S",IF(Q4974="1. Aceitou o programa",R4974-B4974,0),0)</f>
        <v>0</v>
      </c>
      <c r="AY4974" s="209">
        <f>IF(BB4974="S",IF(AND(S4974&lt;&gt;"",R4974&lt;&gt;""),S4974-R4974,0),0)</f>
        <v>0</v>
      </c>
      <c r="AZ4974" s="209">
        <f>IF(BB4974="S",IF(Q4974="1. Aceitou o programa",IF(OR(X4974="Não se Aplica",X4974=""),IF(OR(W4974="Não se Aplica",W4974=""),0,W4974-V4974),AVERAGE(X4974-W4974,W4974-V4974)),0),0)</f>
        <v>0</v>
      </c>
      <c r="BA4974" s="209">
        <f>IF(BB4974="S",IF(AND(Q4974="1. Aceitou o programa",AH4974="Realizada"),IFERROR(IF(AG4974="",0,AG4974-R4974),0),0),0)</f>
        <v>0</v>
      </c>
      <c r="BB4974" s="209" t="str">
        <f>_xlfn.XLOOKUP(U4974,'Lista Suspensa'!$AA$20:$AA$23,'Lista Suspensa'!$AB$20:$AB$23,"N/A")</f>
        <v>S</v>
      </c>
    </row>
    <row r="4975" spans="1:54" ht="12" customHeight="1">
      <c r="A4975" s="151" t="s">
        <v>54</v>
      </c>
      <c r="B4975" s="152">
        <v>46083</v>
      </c>
      <c r="C4975" s="153" t="s">
        <v>55</v>
      </c>
      <c r="D4975" s="153" t="s">
        <v>56</v>
      </c>
      <c r="E4975" s="244">
        <v>84309621</v>
      </c>
      <c r="F4975" s="144" t="s">
        <v>8893</v>
      </c>
      <c r="G4975" s="230"/>
      <c r="H4975" s="154">
        <v>29584</v>
      </c>
      <c r="I4975" s="153">
        <v>45</v>
      </c>
      <c r="J4975" s="148" t="s">
        <v>70</v>
      </c>
      <c r="K4975" s="153"/>
      <c r="L4975" s="153"/>
      <c r="M4975" s="153"/>
      <c r="N4975" s="153">
        <v>40</v>
      </c>
      <c r="O4975" s="155" t="s">
        <v>8894</v>
      </c>
      <c r="P4975" s="156" t="s">
        <v>60</v>
      </c>
      <c r="Q4975" s="157" t="s">
        <v>8211</v>
      </c>
      <c r="R4975" s="158"/>
      <c r="S4975" s="159"/>
      <c r="T4975" s="159" t="s">
        <v>6983</v>
      </c>
      <c r="U4975" s="159" t="s">
        <v>8212</v>
      </c>
      <c r="V4975" s="154">
        <v>46114</v>
      </c>
      <c r="W4975" s="154">
        <v>46150</v>
      </c>
      <c r="X4975" s="154"/>
      <c r="Y4975" s="160"/>
      <c r="Z4975" s="160"/>
      <c r="AA4975" s="153"/>
      <c r="AB4975" s="153"/>
      <c r="AC4975" s="182" t="e">
        <f t="shared" si="156"/>
        <v>#DIV/0!</v>
      </c>
      <c r="AD4975" s="153" t="e">
        <f t="shared" si="157"/>
        <v>#DIV/0!</v>
      </c>
      <c r="AE4975" s="207"/>
      <c r="AF4975" s="153"/>
      <c r="AG4975" s="159"/>
      <c r="AH4975" s="153"/>
      <c r="AI4975" s="161"/>
      <c r="AJ4975" s="153"/>
      <c r="AK4975" s="153"/>
      <c r="AL4975" s="207"/>
      <c r="AM4975" s="207"/>
      <c r="AN4975" s="207"/>
      <c r="AO4975" s="207"/>
      <c r="AP4975" s="147" t="s">
        <v>54</v>
      </c>
      <c r="AQ4975" s="147"/>
      <c r="AR4975" s="147"/>
      <c r="AS4975" s="209" t="s">
        <v>68</v>
      </c>
      <c r="AT4975" s="223" t="str">
        <f>MONTH(B4975)&amp;"/"&amp;YEAR(B4975)</f>
        <v>3/2026</v>
      </c>
      <c r="AU4975" s="223">
        <f>WEEKNUM(B4975)-WEEKNUM(EOMONTH(B4975,-1)+1)+1</f>
        <v>1</v>
      </c>
      <c r="AV4975" s="209" t="str">
        <f>MONTH(R4975)&amp;"/"&amp;YEAR(R4975)</f>
        <v>1/1900</v>
      </c>
      <c r="AW4975" s="209" t="e">
        <f>WEEKNUM(R4975)-WEEKNUM(EOMONTH(R4975,-1)+1)+1</f>
        <v>#NUM!</v>
      </c>
      <c r="AX4975" s="209">
        <f>IF(BB4975="S",IF(Q4975="1. Aceitou o programa",R4975-B4975,0),0)</f>
        <v>0</v>
      </c>
      <c r="AY4975" s="209">
        <f>IF(BB4975="S",IF(AND(S4975&lt;&gt;"",R4975&lt;&gt;""),S4975-R4975,0),0)</f>
        <v>0</v>
      </c>
      <c r="AZ4975" s="209">
        <f>IF(BB4975="S",IF(Q4975="1. Aceitou o programa",IF(OR(X4975="Não se Aplica",X4975=""),IF(OR(W4975="Não se Aplica",W4975=""),0,W4975-V4975),AVERAGE(X4975-W4975,W4975-V4975)),0),0)</f>
        <v>0</v>
      </c>
      <c r="BA4975" s="209">
        <f>IF(BB4975="S",IF(AND(Q4975="1. Aceitou o programa",AH4975="Realizada"),IFERROR(IF(AG4975="",0,AG4975-R4975),0),0),0)</f>
        <v>0</v>
      </c>
      <c r="BB4975" s="209" t="str">
        <f>_xlfn.XLOOKUP(U4975,'Lista Suspensa'!$AA$20:$AA$23,'Lista Suspensa'!$AB$20:$AB$23,"N/A")</f>
        <v>S</v>
      </c>
    </row>
    <row r="4976" spans="1:54" ht="12" customHeight="1">
      <c r="A4976" s="151" t="s">
        <v>54</v>
      </c>
      <c r="B4976" s="152">
        <v>46083</v>
      </c>
      <c r="C4976" s="153" t="s">
        <v>55</v>
      </c>
      <c r="D4976" s="153" t="s">
        <v>56</v>
      </c>
      <c r="E4976" s="244">
        <v>86481934</v>
      </c>
      <c r="F4976" s="144" t="s">
        <v>8895</v>
      </c>
      <c r="G4976" s="230"/>
      <c r="H4976" s="154">
        <v>29679</v>
      </c>
      <c r="I4976" s="153">
        <v>45</v>
      </c>
      <c r="J4976" s="148" t="s">
        <v>70</v>
      </c>
      <c r="K4976" s="153"/>
      <c r="L4976" s="153"/>
      <c r="M4976" s="153"/>
      <c r="N4976" s="153">
        <v>750</v>
      </c>
      <c r="O4976" s="155" t="s">
        <v>8896</v>
      </c>
      <c r="P4976" s="156" t="s">
        <v>60</v>
      </c>
      <c r="Q4976" s="157" t="s">
        <v>8211</v>
      </c>
      <c r="R4976" s="158"/>
      <c r="S4976" s="159"/>
      <c r="T4976" s="159" t="s">
        <v>6983</v>
      </c>
      <c r="U4976" s="159" t="s">
        <v>8212</v>
      </c>
      <c r="V4976" s="154">
        <v>46114</v>
      </c>
      <c r="W4976" s="154">
        <v>46150</v>
      </c>
      <c r="X4976" s="154"/>
      <c r="Y4976" s="160"/>
      <c r="Z4976" s="160"/>
      <c r="AA4976" s="153"/>
      <c r="AB4976" s="153"/>
      <c r="AC4976" s="182" t="e">
        <f t="shared" si="156"/>
        <v>#DIV/0!</v>
      </c>
      <c r="AD4976" s="153" t="e">
        <f t="shared" si="157"/>
        <v>#DIV/0!</v>
      </c>
      <c r="AE4976" s="207"/>
      <c r="AF4976" s="153"/>
      <c r="AG4976" s="159"/>
      <c r="AH4976" s="153"/>
      <c r="AI4976" s="161"/>
      <c r="AJ4976" s="153"/>
      <c r="AK4976" s="153"/>
      <c r="AL4976" s="207"/>
      <c r="AM4976" s="207"/>
      <c r="AN4976" s="207"/>
      <c r="AO4976" s="207"/>
      <c r="AP4976" s="147" t="s">
        <v>54</v>
      </c>
      <c r="AQ4976" s="147"/>
      <c r="AR4976" s="147"/>
      <c r="AS4976" s="209" t="s">
        <v>68</v>
      </c>
      <c r="AT4976" s="223" t="str">
        <f>MONTH(B4976)&amp;"/"&amp;YEAR(B4976)</f>
        <v>3/2026</v>
      </c>
      <c r="AU4976" s="223">
        <f>WEEKNUM(B4976)-WEEKNUM(EOMONTH(B4976,-1)+1)+1</f>
        <v>1</v>
      </c>
      <c r="AV4976" s="209" t="str">
        <f>MONTH(R4976)&amp;"/"&amp;YEAR(R4976)</f>
        <v>1/1900</v>
      </c>
      <c r="AW4976" s="209" t="e">
        <f>WEEKNUM(R4976)-WEEKNUM(EOMONTH(R4976,-1)+1)+1</f>
        <v>#NUM!</v>
      </c>
      <c r="AX4976" s="209">
        <f>IF(BB4976="S",IF(Q4976="1. Aceitou o programa",R4976-B4976,0),0)</f>
        <v>0</v>
      </c>
      <c r="AY4976" s="209">
        <f>IF(BB4976="S",IF(AND(S4976&lt;&gt;"",R4976&lt;&gt;""),S4976-R4976,0),0)</f>
        <v>0</v>
      </c>
      <c r="AZ4976" s="209">
        <f>IF(BB4976="S",IF(Q4976="1. Aceitou o programa",IF(OR(X4976="Não se Aplica",X4976=""),IF(OR(W4976="Não se Aplica",W4976=""),0,W4976-V4976),AVERAGE(X4976-W4976,W4976-V4976)),0),0)</f>
        <v>0</v>
      </c>
      <c r="BA4976" s="209">
        <f>IF(BB4976="S",IF(AND(Q4976="1. Aceitou o programa",AH4976="Realizada"),IFERROR(IF(AG4976="",0,AG4976-R4976),0),0),0)</f>
        <v>0</v>
      </c>
      <c r="BB4976" s="209" t="str">
        <f>_xlfn.XLOOKUP(U4976,'Lista Suspensa'!$AA$20:$AA$23,'Lista Suspensa'!$AB$20:$AB$23,"N/A")</f>
        <v>S</v>
      </c>
    </row>
    <row r="4977" spans="1:54" ht="12" customHeight="1">
      <c r="A4977" s="151" t="s">
        <v>54</v>
      </c>
      <c r="B4977" s="152">
        <v>46083</v>
      </c>
      <c r="C4977" s="153" t="s">
        <v>55</v>
      </c>
      <c r="D4977" s="153" t="s">
        <v>56</v>
      </c>
      <c r="E4977" s="244">
        <v>79801700</v>
      </c>
      <c r="F4977" s="144" t="s">
        <v>8897</v>
      </c>
      <c r="G4977" s="230"/>
      <c r="H4977" s="154">
        <v>29714</v>
      </c>
      <c r="I4977" s="153">
        <v>45</v>
      </c>
      <c r="J4977" s="148" t="s">
        <v>70</v>
      </c>
      <c r="K4977" s="153"/>
      <c r="L4977" s="153"/>
      <c r="M4977" s="153"/>
      <c r="N4977" s="153">
        <v>60</v>
      </c>
      <c r="O4977" s="155" t="s">
        <v>8898</v>
      </c>
      <c r="P4977" s="156" t="s">
        <v>60</v>
      </c>
      <c r="Q4977" s="157" t="s">
        <v>8211</v>
      </c>
      <c r="R4977" s="158"/>
      <c r="S4977" s="159"/>
      <c r="T4977" s="159" t="s">
        <v>6983</v>
      </c>
      <c r="U4977" s="159" t="s">
        <v>8212</v>
      </c>
      <c r="V4977" s="154">
        <v>46114</v>
      </c>
      <c r="W4977" s="154">
        <v>46150</v>
      </c>
      <c r="X4977" s="154"/>
      <c r="Y4977" s="160"/>
      <c r="Z4977" s="160"/>
      <c r="AA4977" s="153"/>
      <c r="AB4977" s="153"/>
      <c r="AC4977" s="182" t="e">
        <f t="shared" si="156"/>
        <v>#DIV/0!</v>
      </c>
      <c r="AD4977" s="153" t="e">
        <f t="shared" si="157"/>
        <v>#DIV/0!</v>
      </c>
      <c r="AE4977" s="207"/>
      <c r="AF4977" s="153"/>
      <c r="AG4977" s="159"/>
      <c r="AH4977" s="153"/>
      <c r="AI4977" s="161"/>
      <c r="AJ4977" s="153"/>
      <c r="AK4977" s="153"/>
      <c r="AL4977" s="207"/>
      <c r="AM4977" s="207"/>
      <c r="AN4977" s="207"/>
      <c r="AO4977" s="207"/>
      <c r="AP4977" s="147" t="s">
        <v>54</v>
      </c>
      <c r="AQ4977" s="147"/>
      <c r="AR4977" s="147"/>
      <c r="AS4977" s="209" t="s">
        <v>68</v>
      </c>
      <c r="AT4977" s="223" t="str">
        <f>MONTH(B4977)&amp;"/"&amp;YEAR(B4977)</f>
        <v>3/2026</v>
      </c>
      <c r="AU4977" s="223">
        <f>WEEKNUM(B4977)-WEEKNUM(EOMONTH(B4977,-1)+1)+1</f>
        <v>1</v>
      </c>
      <c r="AV4977" s="209" t="str">
        <f>MONTH(R4977)&amp;"/"&amp;YEAR(R4977)</f>
        <v>1/1900</v>
      </c>
      <c r="AW4977" s="209" t="e">
        <f>WEEKNUM(R4977)-WEEKNUM(EOMONTH(R4977,-1)+1)+1</f>
        <v>#NUM!</v>
      </c>
      <c r="AX4977" s="209">
        <f>IF(BB4977="S",IF(Q4977="1. Aceitou o programa",R4977-B4977,0),0)</f>
        <v>0</v>
      </c>
      <c r="AY4977" s="209">
        <f>IF(BB4977="S",IF(AND(S4977&lt;&gt;"",R4977&lt;&gt;""),S4977-R4977,0),0)</f>
        <v>0</v>
      </c>
      <c r="AZ4977" s="209">
        <f>IF(BB4977="S",IF(Q4977="1. Aceitou o programa",IF(OR(X4977="Não se Aplica",X4977=""),IF(OR(W4977="Não se Aplica",W4977=""),0,W4977-V4977),AVERAGE(X4977-W4977,W4977-V4977)),0),0)</f>
        <v>0</v>
      </c>
      <c r="BA4977" s="209">
        <f>IF(BB4977="S",IF(AND(Q4977="1. Aceitou o programa",AH4977="Realizada"),IFERROR(IF(AG4977="",0,AG4977-R4977),0),0),0)</f>
        <v>0</v>
      </c>
      <c r="BB4977" s="209" t="str">
        <f>_xlfn.XLOOKUP(U4977,'Lista Suspensa'!$AA$20:$AA$23,'Lista Suspensa'!$AB$20:$AB$23,"N/A")</f>
        <v>S</v>
      </c>
    </row>
    <row r="4978" spans="1:54" ht="12" customHeight="1">
      <c r="A4978" s="151" t="s">
        <v>54</v>
      </c>
      <c r="B4978" s="152">
        <v>46083</v>
      </c>
      <c r="C4978" s="153" t="s">
        <v>55</v>
      </c>
      <c r="D4978" s="153" t="s">
        <v>56</v>
      </c>
      <c r="E4978" s="244">
        <v>88206743</v>
      </c>
      <c r="F4978" s="144" t="s">
        <v>8899</v>
      </c>
      <c r="G4978" s="230"/>
      <c r="H4978" s="154">
        <v>29741</v>
      </c>
      <c r="I4978" s="153">
        <v>44</v>
      </c>
      <c r="J4978" s="148" t="s">
        <v>70</v>
      </c>
      <c r="K4978" s="153"/>
      <c r="L4978" s="153"/>
      <c r="M4978" s="153"/>
      <c r="N4978" s="153">
        <v>380</v>
      </c>
      <c r="O4978" s="155">
        <v>21995550214</v>
      </c>
      <c r="P4978" s="156" t="s">
        <v>60</v>
      </c>
      <c r="Q4978" s="157" t="s">
        <v>8211</v>
      </c>
      <c r="R4978" s="158"/>
      <c r="S4978" s="159"/>
      <c r="T4978" s="159" t="s">
        <v>6983</v>
      </c>
      <c r="U4978" s="159" t="s">
        <v>8212</v>
      </c>
      <c r="V4978" s="154">
        <v>46118</v>
      </c>
      <c r="W4978" s="154">
        <v>46150</v>
      </c>
      <c r="X4978" s="154"/>
      <c r="Y4978" s="160"/>
      <c r="Z4978" s="160"/>
      <c r="AA4978" s="153"/>
      <c r="AB4978" s="153"/>
      <c r="AC4978" s="182" t="e">
        <f t="shared" si="156"/>
        <v>#DIV/0!</v>
      </c>
      <c r="AD4978" s="153" t="e">
        <f t="shared" si="157"/>
        <v>#DIV/0!</v>
      </c>
      <c r="AE4978" s="207"/>
      <c r="AF4978" s="153"/>
      <c r="AG4978" s="159"/>
      <c r="AH4978" s="153"/>
      <c r="AI4978" s="161"/>
      <c r="AJ4978" s="153"/>
      <c r="AK4978" s="153"/>
      <c r="AL4978" s="207"/>
      <c r="AM4978" s="207"/>
      <c r="AN4978" s="207"/>
      <c r="AO4978" s="207"/>
      <c r="AP4978" s="147" t="s">
        <v>54</v>
      </c>
      <c r="AQ4978" s="147"/>
      <c r="AR4978" s="147"/>
      <c r="AS4978" s="209" t="s">
        <v>68</v>
      </c>
      <c r="AT4978" s="223" t="str">
        <f>MONTH(B4978)&amp;"/"&amp;YEAR(B4978)</f>
        <v>3/2026</v>
      </c>
      <c r="AU4978" s="223">
        <f>WEEKNUM(B4978)-WEEKNUM(EOMONTH(B4978,-1)+1)+1</f>
        <v>1</v>
      </c>
      <c r="AV4978" s="209" t="str">
        <f>MONTH(R4978)&amp;"/"&amp;YEAR(R4978)</f>
        <v>1/1900</v>
      </c>
      <c r="AW4978" s="209" t="e">
        <f>WEEKNUM(R4978)-WEEKNUM(EOMONTH(R4978,-1)+1)+1</f>
        <v>#NUM!</v>
      </c>
      <c r="AX4978" s="209">
        <f>IF(BB4978="S",IF(Q4978="1. Aceitou o programa",R4978-B4978,0),0)</f>
        <v>0</v>
      </c>
      <c r="AY4978" s="209">
        <f>IF(BB4978="S",IF(AND(S4978&lt;&gt;"",R4978&lt;&gt;""),S4978-R4978,0),0)</f>
        <v>0</v>
      </c>
      <c r="AZ4978" s="209">
        <f>IF(BB4978="S",IF(Q4978="1. Aceitou o programa",IF(OR(X4978="Não se Aplica",X4978=""),IF(OR(W4978="Não se Aplica",W4978=""),0,W4978-V4978),AVERAGE(X4978-W4978,W4978-V4978)),0),0)</f>
        <v>0</v>
      </c>
      <c r="BA4978" s="209">
        <f>IF(BB4978="S",IF(AND(Q4978="1. Aceitou o programa",AH4978="Realizada"),IFERROR(IF(AG4978="",0,AG4978-R4978),0),0),0)</f>
        <v>0</v>
      </c>
      <c r="BB4978" s="209" t="str">
        <f>_xlfn.XLOOKUP(U4978,'Lista Suspensa'!$AA$20:$AA$23,'Lista Suspensa'!$AB$20:$AB$23,"N/A")</f>
        <v>S</v>
      </c>
    </row>
    <row r="4979" spans="1:54" ht="12" customHeight="1">
      <c r="A4979" s="151" t="s">
        <v>54</v>
      </c>
      <c r="B4979" s="152">
        <v>46083</v>
      </c>
      <c r="C4979" s="153" t="s">
        <v>55</v>
      </c>
      <c r="D4979" s="153" t="s">
        <v>56</v>
      </c>
      <c r="E4979" s="244">
        <v>84509808</v>
      </c>
      <c r="F4979" s="144" t="s">
        <v>8900</v>
      </c>
      <c r="G4979" s="230"/>
      <c r="H4979" s="154">
        <v>29749</v>
      </c>
      <c r="I4979" s="153">
        <v>44</v>
      </c>
      <c r="J4979" s="148" t="s">
        <v>58</v>
      </c>
      <c r="K4979" s="153"/>
      <c r="L4979" s="153"/>
      <c r="M4979" s="153"/>
      <c r="N4979" s="153">
        <v>400</v>
      </c>
      <c r="O4979" s="155">
        <v>11989961435</v>
      </c>
      <c r="P4979" s="156" t="s">
        <v>60</v>
      </c>
      <c r="Q4979" s="157" t="s">
        <v>8211</v>
      </c>
      <c r="R4979" s="158"/>
      <c r="S4979" s="159"/>
      <c r="T4979" s="159" t="s">
        <v>6983</v>
      </c>
      <c r="U4979" s="159" t="s">
        <v>8212</v>
      </c>
      <c r="V4979" s="154">
        <v>46118</v>
      </c>
      <c r="W4979" s="154">
        <v>46150</v>
      </c>
      <c r="X4979" s="154"/>
      <c r="Y4979" s="160"/>
      <c r="Z4979" s="160"/>
      <c r="AA4979" s="153"/>
      <c r="AB4979" s="153"/>
      <c r="AC4979" s="182" t="e">
        <f t="shared" si="156"/>
        <v>#DIV/0!</v>
      </c>
      <c r="AD4979" s="153" t="e">
        <f t="shared" si="157"/>
        <v>#DIV/0!</v>
      </c>
      <c r="AE4979" s="207"/>
      <c r="AF4979" s="153"/>
      <c r="AG4979" s="159"/>
      <c r="AH4979" s="153"/>
      <c r="AI4979" s="161"/>
      <c r="AJ4979" s="153"/>
      <c r="AK4979" s="153"/>
      <c r="AL4979" s="207"/>
      <c r="AM4979" s="207"/>
      <c r="AN4979" s="207"/>
      <c r="AO4979" s="207"/>
      <c r="AP4979" s="147" t="s">
        <v>54</v>
      </c>
      <c r="AQ4979" s="147"/>
      <c r="AR4979" s="147"/>
      <c r="AS4979" s="209" t="s">
        <v>68</v>
      </c>
      <c r="AT4979" s="223" t="str">
        <f>MONTH(B4979)&amp;"/"&amp;YEAR(B4979)</f>
        <v>3/2026</v>
      </c>
      <c r="AU4979" s="223">
        <f>WEEKNUM(B4979)-WEEKNUM(EOMONTH(B4979,-1)+1)+1</f>
        <v>1</v>
      </c>
      <c r="AV4979" s="209" t="str">
        <f>MONTH(R4979)&amp;"/"&amp;YEAR(R4979)</f>
        <v>1/1900</v>
      </c>
      <c r="AW4979" s="209" t="e">
        <f>WEEKNUM(R4979)-WEEKNUM(EOMONTH(R4979,-1)+1)+1</f>
        <v>#NUM!</v>
      </c>
      <c r="AX4979" s="209">
        <f>IF(BB4979="S",IF(Q4979="1. Aceitou o programa",R4979-B4979,0),0)</f>
        <v>0</v>
      </c>
      <c r="AY4979" s="209">
        <f>IF(BB4979="S",IF(AND(S4979&lt;&gt;"",R4979&lt;&gt;""),S4979-R4979,0),0)</f>
        <v>0</v>
      </c>
      <c r="AZ4979" s="209">
        <f>IF(BB4979="S",IF(Q4979="1. Aceitou o programa",IF(OR(X4979="Não se Aplica",X4979=""),IF(OR(W4979="Não se Aplica",W4979=""),0,W4979-V4979),AVERAGE(X4979-W4979,W4979-V4979)),0),0)</f>
        <v>0</v>
      </c>
      <c r="BA4979" s="209">
        <f>IF(BB4979="S",IF(AND(Q4979="1. Aceitou o programa",AH4979="Realizada"),IFERROR(IF(AG4979="",0,AG4979-R4979),0),0),0)</f>
        <v>0</v>
      </c>
      <c r="BB4979" s="209" t="str">
        <f>_xlfn.XLOOKUP(U4979,'Lista Suspensa'!$AA$20:$AA$23,'Lista Suspensa'!$AB$20:$AB$23,"N/A")</f>
        <v>S</v>
      </c>
    </row>
    <row r="4980" spans="1:54" ht="12" customHeight="1">
      <c r="A4980" s="151" t="s">
        <v>54</v>
      </c>
      <c r="B4980" s="152">
        <v>46083</v>
      </c>
      <c r="C4980" s="153" t="s">
        <v>55</v>
      </c>
      <c r="D4980" s="153" t="s">
        <v>56</v>
      </c>
      <c r="E4980" s="244">
        <v>88148244</v>
      </c>
      <c r="F4980" s="144" t="s">
        <v>8901</v>
      </c>
      <c r="G4980" s="230"/>
      <c r="H4980" s="154">
        <v>29761</v>
      </c>
      <c r="I4980" s="153">
        <v>44</v>
      </c>
      <c r="J4980" s="148" t="s">
        <v>58</v>
      </c>
      <c r="K4980" s="153"/>
      <c r="L4980" s="153"/>
      <c r="M4980" s="153"/>
      <c r="N4980" s="153">
        <v>60</v>
      </c>
      <c r="O4980" s="155" t="s">
        <v>8902</v>
      </c>
      <c r="P4980" s="156" t="s">
        <v>60</v>
      </c>
      <c r="Q4980" s="157" t="s">
        <v>8211</v>
      </c>
      <c r="R4980" s="158"/>
      <c r="S4980" s="159"/>
      <c r="T4980" s="159" t="s">
        <v>6983</v>
      </c>
      <c r="U4980" s="159" t="s">
        <v>8212</v>
      </c>
      <c r="V4980" s="154">
        <v>46118</v>
      </c>
      <c r="W4980" s="154">
        <v>46150</v>
      </c>
      <c r="X4980" s="154"/>
      <c r="Y4980" s="160"/>
      <c r="Z4980" s="160"/>
      <c r="AA4980" s="153"/>
      <c r="AB4980" s="153"/>
      <c r="AC4980" s="182" t="e">
        <f t="shared" si="156"/>
        <v>#DIV/0!</v>
      </c>
      <c r="AD4980" s="153" t="e">
        <f t="shared" si="157"/>
        <v>#DIV/0!</v>
      </c>
      <c r="AE4980" s="207"/>
      <c r="AF4980" s="153"/>
      <c r="AG4980" s="159"/>
      <c r="AH4980" s="153"/>
      <c r="AI4980" s="161"/>
      <c r="AJ4980" s="153"/>
      <c r="AK4980" s="153"/>
      <c r="AL4980" s="207"/>
      <c r="AM4980" s="207"/>
      <c r="AN4980" s="207"/>
      <c r="AO4980" s="207"/>
      <c r="AP4980" s="147" t="s">
        <v>54</v>
      </c>
      <c r="AQ4980" s="147"/>
      <c r="AR4980" s="147"/>
      <c r="AS4980" s="209" t="s">
        <v>68</v>
      </c>
      <c r="AT4980" s="223" t="str">
        <f>MONTH(B4980)&amp;"/"&amp;YEAR(B4980)</f>
        <v>3/2026</v>
      </c>
      <c r="AU4980" s="223">
        <f>WEEKNUM(B4980)-WEEKNUM(EOMONTH(B4980,-1)+1)+1</f>
        <v>1</v>
      </c>
      <c r="AV4980" s="209" t="str">
        <f>MONTH(R4980)&amp;"/"&amp;YEAR(R4980)</f>
        <v>1/1900</v>
      </c>
      <c r="AW4980" s="209" t="e">
        <f>WEEKNUM(R4980)-WEEKNUM(EOMONTH(R4980,-1)+1)+1</f>
        <v>#NUM!</v>
      </c>
      <c r="AX4980" s="209">
        <f>IF(BB4980="S",IF(Q4980="1. Aceitou o programa",R4980-B4980,0),0)</f>
        <v>0</v>
      </c>
      <c r="AY4980" s="209">
        <f>IF(BB4980="S",IF(AND(S4980&lt;&gt;"",R4980&lt;&gt;""),S4980-R4980,0),0)</f>
        <v>0</v>
      </c>
      <c r="AZ4980" s="209">
        <f>IF(BB4980="S",IF(Q4980="1. Aceitou o programa",IF(OR(X4980="Não se Aplica",X4980=""),IF(OR(W4980="Não se Aplica",W4980=""),0,W4980-V4980),AVERAGE(X4980-W4980,W4980-V4980)),0),0)</f>
        <v>0</v>
      </c>
      <c r="BA4980" s="209">
        <f>IF(BB4980="S",IF(AND(Q4980="1. Aceitou o programa",AH4980="Realizada"),IFERROR(IF(AG4980="",0,AG4980-R4980),0),0),0)</f>
        <v>0</v>
      </c>
      <c r="BB4980" s="209" t="str">
        <f>_xlfn.XLOOKUP(U4980,'Lista Suspensa'!$AA$20:$AA$23,'Lista Suspensa'!$AB$20:$AB$23,"N/A")</f>
        <v>S</v>
      </c>
    </row>
    <row r="4981" spans="1:54" ht="12" customHeight="1">
      <c r="A4981" s="151" t="s">
        <v>54</v>
      </c>
      <c r="B4981" s="152">
        <v>46083</v>
      </c>
      <c r="C4981" s="153" t="s">
        <v>55</v>
      </c>
      <c r="D4981" s="153" t="s">
        <v>56</v>
      </c>
      <c r="E4981" s="244">
        <v>78886547</v>
      </c>
      <c r="F4981" s="144" t="s">
        <v>8903</v>
      </c>
      <c r="G4981" s="230"/>
      <c r="H4981" s="154">
        <v>29762</v>
      </c>
      <c r="I4981" s="153">
        <v>44</v>
      </c>
      <c r="J4981" s="148" t="s">
        <v>70</v>
      </c>
      <c r="K4981" s="153"/>
      <c r="L4981" s="153"/>
      <c r="M4981" s="153"/>
      <c r="N4981" s="153">
        <v>50</v>
      </c>
      <c r="O4981" s="155" t="s">
        <v>8904</v>
      </c>
      <c r="P4981" s="156" t="s">
        <v>60</v>
      </c>
      <c r="Q4981" s="157" t="s">
        <v>8211</v>
      </c>
      <c r="R4981" s="158"/>
      <c r="S4981" s="159"/>
      <c r="T4981" s="159" t="s">
        <v>6983</v>
      </c>
      <c r="U4981" s="159" t="s">
        <v>8212</v>
      </c>
      <c r="V4981" s="154">
        <v>46113</v>
      </c>
      <c r="W4981" s="154">
        <v>46150</v>
      </c>
      <c r="X4981" s="154"/>
      <c r="Y4981" s="160"/>
      <c r="Z4981" s="160"/>
      <c r="AA4981" s="153"/>
      <c r="AB4981" s="153"/>
      <c r="AC4981" s="182" t="e">
        <f t="shared" si="156"/>
        <v>#DIV/0!</v>
      </c>
      <c r="AD4981" s="153" t="e">
        <f t="shared" si="157"/>
        <v>#DIV/0!</v>
      </c>
      <c r="AE4981" s="207"/>
      <c r="AF4981" s="153"/>
      <c r="AG4981" s="159"/>
      <c r="AH4981" s="153"/>
      <c r="AI4981" s="161"/>
      <c r="AJ4981" s="153"/>
      <c r="AK4981" s="153"/>
      <c r="AL4981" s="207"/>
      <c r="AM4981" s="207"/>
      <c r="AN4981" s="207"/>
      <c r="AO4981" s="207"/>
      <c r="AP4981" s="147" t="s">
        <v>54</v>
      </c>
      <c r="AQ4981" s="147"/>
      <c r="AR4981" s="147"/>
      <c r="AS4981" s="209" t="s">
        <v>68</v>
      </c>
      <c r="AT4981" s="223" t="str">
        <f>MONTH(B4981)&amp;"/"&amp;YEAR(B4981)</f>
        <v>3/2026</v>
      </c>
      <c r="AU4981" s="223">
        <f>WEEKNUM(B4981)-WEEKNUM(EOMONTH(B4981,-1)+1)+1</f>
        <v>1</v>
      </c>
      <c r="AV4981" s="209" t="str">
        <f>MONTH(R4981)&amp;"/"&amp;YEAR(R4981)</f>
        <v>1/1900</v>
      </c>
      <c r="AW4981" s="209" t="e">
        <f>WEEKNUM(R4981)-WEEKNUM(EOMONTH(R4981,-1)+1)+1</f>
        <v>#NUM!</v>
      </c>
      <c r="AX4981" s="209">
        <f>IF(BB4981="S",IF(Q4981="1. Aceitou o programa",R4981-B4981,0),0)</f>
        <v>0</v>
      </c>
      <c r="AY4981" s="209">
        <f>IF(BB4981="S",IF(AND(S4981&lt;&gt;"",R4981&lt;&gt;""),S4981-R4981,0),0)</f>
        <v>0</v>
      </c>
      <c r="AZ4981" s="209">
        <f>IF(BB4981="S",IF(Q4981="1. Aceitou o programa",IF(OR(X4981="Não se Aplica",X4981=""),IF(OR(W4981="Não se Aplica",W4981=""),0,W4981-V4981),AVERAGE(X4981-W4981,W4981-V4981)),0),0)</f>
        <v>0</v>
      </c>
      <c r="BA4981" s="209">
        <f>IF(BB4981="S",IF(AND(Q4981="1. Aceitou o programa",AH4981="Realizada"),IFERROR(IF(AG4981="",0,AG4981-R4981),0),0),0)</f>
        <v>0</v>
      </c>
      <c r="BB4981" s="209" t="str">
        <f>_xlfn.XLOOKUP(U4981,'Lista Suspensa'!$AA$20:$AA$23,'Lista Suspensa'!$AB$20:$AB$23,"N/A")</f>
        <v>S</v>
      </c>
    </row>
    <row r="4982" spans="1:54" ht="12" customHeight="1">
      <c r="A4982" s="151" t="s">
        <v>54</v>
      </c>
      <c r="B4982" s="152">
        <v>46083</v>
      </c>
      <c r="C4982" s="153" t="s">
        <v>55</v>
      </c>
      <c r="D4982" s="153" t="s">
        <v>56</v>
      </c>
      <c r="E4982" s="244">
        <v>81268651</v>
      </c>
      <c r="F4982" s="144" t="s">
        <v>8905</v>
      </c>
      <c r="G4982" s="230"/>
      <c r="H4982" s="154">
        <v>29767</v>
      </c>
      <c r="I4982" s="153">
        <v>44</v>
      </c>
      <c r="J4982" s="148" t="s">
        <v>70</v>
      </c>
      <c r="K4982" s="153"/>
      <c r="L4982" s="153"/>
      <c r="M4982" s="153"/>
      <c r="N4982" s="153">
        <v>60</v>
      </c>
      <c r="O4982" s="155">
        <v>21976374149</v>
      </c>
      <c r="P4982" s="156" t="s">
        <v>60</v>
      </c>
      <c r="Q4982" s="157" t="s">
        <v>8211</v>
      </c>
      <c r="R4982" s="158"/>
      <c r="S4982" s="159"/>
      <c r="T4982" s="159" t="s">
        <v>6983</v>
      </c>
      <c r="U4982" s="159" t="s">
        <v>8212</v>
      </c>
      <c r="V4982" s="154">
        <v>46118</v>
      </c>
      <c r="W4982" s="154">
        <v>46150</v>
      </c>
      <c r="X4982" s="154"/>
      <c r="Y4982" s="160"/>
      <c r="Z4982" s="160"/>
      <c r="AA4982" s="153"/>
      <c r="AB4982" s="153"/>
      <c r="AC4982" s="182" t="e">
        <f t="shared" si="156"/>
        <v>#DIV/0!</v>
      </c>
      <c r="AD4982" s="153" t="e">
        <f t="shared" si="157"/>
        <v>#DIV/0!</v>
      </c>
      <c r="AE4982" s="207"/>
      <c r="AF4982" s="153"/>
      <c r="AG4982" s="159"/>
      <c r="AH4982" s="153"/>
      <c r="AI4982" s="161"/>
      <c r="AJ4982" s="153"/>
      <c r="AK4982" s="153"/>
      <c r="AL4982" s="207"/>
      <c r="AM4982" s="207"/>
      <c r="AN4982" s="207"/>
      <c r="AO4982" s="207"/>
      <c r="AP4982" s="147" t="s">
        <v>54</v>
      </c>
      <c r="AQ4982" s="147"/>
      <c r="AR4982" s="147"/>
      <c r="AS4982" s="209" t="s">
        <v>68</v>
      </c>
      <c r="AT4982" s="223" t="str">
        <f>MONTH(B4982)&amp;"/"&amp;YEAR(B4982)</f>
        <v>3/2026</v>
      </c>
      <c r="AU4982" s="223">
        <f>WEEKNUM(B4982)-WEEKNUM(EOMONTH(B4982,-1)+1)+1</f>
        <v>1</v>
      </c>
      <c r="AV4982" s="209" t="str">
        <f>MONTH(R4982)&amp;"/"&amp;YEAR(R4982)</f>
        <v>1/1900</v>
      </c>
      <c r="AW4982" s="209" t="e">
        <f>WEEKNUM(R4982)-WEEKNUM(EOMONTH(R4982,-1)+1)+1</f>
        <v>#NUM!</v>
      </c>
      <c r="AX4982" s="209">
        <f>IF(BB4982="S",IF(Q4982="1. Aceitou o programa",R4982-B4982,0),0)</f>
        <v>0</v>
      </c>
      <c r="AY4982" s="209">
        <f>IF(BB4982="S",IF(AND(S4982&lt;&gt;"",R4982&lt;&gt;""),S4982-R4982,0),0)</f>
        <v>0</v>
      </c>
      <c r="AZ4982" s="209">
        <f>IF(BB4982="S",IF(Q4982="1. Aceitou o programa",IF(OR(X4982="Não se Aplica",X4982=""),IF(OR(W4982="Não se Aplica",W4982=""),0,W4982-V4982),AVERAGE(X4982-W4982,W4982-V4982)),0),0)</f>
        <v>0</v>
      </c>
      <c r="BA4982" s="209">
        <f>IF(BB4982="S",IF(AND(Q4982="1. Aceitou o programa",AH4982="Realizada"),IFERROR(IF(AG4982="",0,AG4982-R4982),0),0),0)</f>
        <v>0</v>
      </c>
      <c r="BB4982" s="209" t="str">
        <f>_xlfn.XLOOKUP(U4982,'Lista Suspensa'!$AA$20:$AA$23,'Lista Suspensa'!$AB$20:$AB$23,"N/A")</f>
        <v>S</v>
      </c>
    </row>
    <row r="4983" spans="1:54" ht="12" customHeight="1">
      <c r="A4983" s="151" t="s">
        <v>54</v>
      </c>
      <c r="B4983" s="152">
        <v>46083</v>
      </c>
      <c r="C4983" s="153" t="s">
        <v>55</v>
      </c>
      <c r="D4983" s="153" t="s">
        <v>56</v>
      </c>
      <c r="E4983" s="244">
        <v>76295315</v>
      </c>
      <c r="F4983" s="144" t="s">
        <v>8906</v>
      </c>
      <c r="G4983" s="230"/>
      <c r="H4983" s="154">
        <v>29799</v>
      </c>
      <c r="I4983" s="153">
        <v>44</v>
      </c>
      <c r="J4983" s="148" t="s">
        <v>70</v>
      </c>
      <c r="K4983" s="153"/>
      <c r="L4983" s="153"/>
      <c r="M4983" s="153"/>
      <c r="N4983" s="153">
        <v>50</v>
      </c>
      <c r="O4983" s="155" t="s">
        <v>8907</v>
      </c>
      <c r="P4983" s="156" t="s">
        <v>60</v>
      </c>
      <c r="Q4983" s="157" t="s">
        <v>8211</v>
      </c>
      <c r="R4983" s="158"/>
      <c r="S4983" s="159"/>
      <c r="T4983" s="159" t="s">
        <v>6983</v>
      </c>
      <c r="U4983" s="159" t="s">
        <v>8212</v>
      </c>
      <c r="V4983" s="154">
        <v>46113</v>
      </c>
      <c r="W4983" s="154">
        <v>46150</v>
      </c>
      <c r="X4983" s="154"/>
      <c r="Y4983" s="160"/>
      <c r="Z4983" s="160"/>
      <c r="AA4983" s="153"/>
      <c r="AB4983" s="153"/>
      <c r="AC4983" s="182" t="e">
        <f t="shared" si="156"/>
        <v>#DIV/0!</v>
      </c>
      <c r="AD4983" s="153" t="e">
        <f t="shared" si="157"/>
        <v>#DIV/0!</v>
      </c>
      <c r="AE4983" s="207"/>
      <c r="AF4983" s="153"/>
      <c r="AG4983" s="159"/>
      <c r="AH4983" s="153"/>
      <c r="AI4983" s="161"/>
      <c r="AJ4983" s="153"/>
      <c r="AK4983" s="153"/>
      <c r="AL4983" s="207"/>
      <c r="AM4983" s="207"/>
      <c r="AN4983" s="207"/>
      <c r="AO4983" s="207"/>
      <c r="AP4983" s="147" t="s">
        <v>54</v>
      </c>
      <c r="AQ4983" s="147"/>
      <c r="AR4983" s="147"/>
      <c r="AS4983" s="209" t="s">
        <v>68</v>
      </c>
      <c r="AT4983" s="223" t="str">
        <f>MONTH(B4983)&amp;"/"&amp;YEAR(B4983)</f>
        <v>3/2026</v>
      </c>
      <c r="AU4983" s="223">
        <f>WEEKNUM(B4983)-WEEKNUM(EOMONTH(B4983,-1)+1)+1</f>
        <v>1</v>
      </c>
      <c r="AV4983" s="209" t="str">
        <f>MONTH(R4983)&amp;"/"&amp;YEAR(R4983)</f>
        <v>1/1900</v>
      </c>
      <c r="AW4983" s="209" t="e">
        <f>WEEKNUM(R4983)-WEEKNUM(EOMONTH(R4983,-1)+1)+1</f>
        <v>#NUM!</v>
      </c>
      <c r="AX4983" s="209">
        <f>IF(BB4983="S",IF(Q4983="1. Aceitou o programa",R4983-B4983,0),0)</f>
        <v>0</v>
      </c>
      <c r="AY4983" s="209">
        <f>IF(BB4983="S",IF(AND(S4983&lt;&gt;"",R4983&lt;&gt;""),S4983-R4983,0),0)</f>
        <v>0</v>
      </c>
      <c r="AZ4983" s="209">
        <f>IF(BB4983="S",IF(Q4983="1. Aceitou o programa",IF(OR(X4983="Não se Aplica",X4983=""),IF(OR(W4983="Não se Aplica",W4983=""),0,W4983-V4983),AVERAGE(X4983-W4983,W4983-V4983)),0),0)</f>
        <v>0</v>
      </c>
      <c r="BA4983" s="209">
        <f>IF(BB4983="S",IF(AND(Q4983="1. Aceitou o programa",AH4983="Realizada"),IFERROR(IF(AG4983="",0,AG4983-R4983),0),0),0)</f>
        <v>0</v>
      </c>
      <c r="BB4983" s="209" t="str">
        <f>_xlfn.XLOOKUP(U4983,'Lista Suspensa'!$AA$20:$AA$23,'Lista Suspensa'!$AB$20:$AB$23,"N/A")</f>
        <v>S</v>
      </c>
    </row>
    <row r="4984" spans="1:54" ht="12" customHeight="1">
      <c r="A4984" s="151" t="s">
        <v>54</v>
      </c>
      <c r="B4984" s="152">
        <v>46083</v>
      </c>
      <c r="C4984" s="153" t="s">
        <v>55</v>
      </c>
      <c r="D4984" s="153" t="s">
        <v>56</v>
      </c>
      <c r="E4984" s="244">
        <v>82962041</v>
      </c>
      <c r="F4984" s="144" t="s">
        <v>8908</v>
      </c>
      <c r="G4984" s="230"/>
      <c r="H4984" s="154">
        <v>29806</v>
      </c>
      <c r="I4984" s="153">
        <v>44</v>
      </c>
      <c r="J4984" s="148" t="s">
        <v>70</v>
      </c>
      <c r="K4984" s="153"/>
      <c r="L4984" s="153"/>
      <c r="M4984" s="153"/>
      <c r="N4984" s="153">
        <v>100</v>
      </c>
      <c r="O4984" s="155" t="s">
        <v>8909</v>
      </c>
      <c r="P4984" s="156" t="s">
        <v>2026</v>
      </c>
      <c r="Q4984" s="157" t="s">
        <v>8211</v>
      </c>
      <c r="R4984" s="158"/>
      <c r="S4984" s="159"/>
      <c r="T4984" s="159" t="s">
        <v>6983</v>
      </c>
      <c r="U4984" s="159" t="s">
        <v>8212</v>
      </c>
      <c r="V4984" s="154">
        <v>46112</v>
      </c>
      <c r="W4984" s="154">
        <v>46150</v>
      </c>
      <c r="X4984" s="154"/>
      <c r="Y4984" s="160"/>
      <c r="Z4984" s="160"/>
      <c r="AA4984" s="153"/>
      <c r="AB4984" s="153"/>
      <c r="AC4984" s="182" t="e">
        <f t="shared" si="156"/>
        <v>#DIV/0!</v>
      </c>
      <c r="AD4984" s="153" t="e">
        <f t="shared" si="157"/>
        <v>#DIV/0!</v>
      </c>
      <c r="AE4984" s="207"/>
      <c r="AF4984" s="153"/>
      <c r="AG4984" s="159"/>
      <c r="AH4984" s="153"/>
      <c r="AI4984" s="161"/>
      <c r="AJ4984" s="153"/>
      <c r="AK4984" s="153"/>
      <c r="AL4984" s="207"/>
      <c r="AM4984" s="207"/>
      <c r="AN4984" s="207"/>
      <c r="AO4984" s="207"/>
      <c r="AP4984" s="147" t="s">
        <v>54</v>
      </c>
      <c r="AQ4984" s="147"/>
      <c r="AR4984" s="147"/>
      <c r="AS4984" s="209" t="s">
        <v>68</v>
      </c>
      <c r="AT4984" s="223" t="str">
        <f>MONTH(B4984)&amp;"/"&amp;YEAR(B4984)</f>
        <v>3/2026</v>
      </c>
      <c r="AU4984" s="223">
        <f>WEEKNUM(B4984)-WEEKNUM(EOMONTH(B4984,-1)+1)+1</f>
        <v>1</v>
      </c>
      <c r="AV4984" s="209" t="str">
        <f>MONTH(R4984)&amp;"/"&amp;YEAR(R4984)</f>
        <v>1/1900</v>
      </c>
      <c r="AW4984" s="209" t="e">
        <f>WEEKNUM(R4984)-WEEKNUM(EOMONTH(R4984,-1)+1)+1</f>
        <v>#NUM!</v>
      </c>
      <c r="AX4984" s="209">
        <f>IF(BB4984="S",IF(Q4984="1. Aceitou o programa",R4984-B4984,0),0)</f>
        <v>0</v>
      </c>
      <c r="AY4984" s="209">
        <f>IF(BB4984="S",IF(AND(S4984&lt;&gt;"",R4984&lt;&gt;""),S4984-R4984,0),0)</f>
        <v>0</v>
      </c>
      <c r="AZ4984" s="209">
        <f>IF(BB4984="S",IF(Q4984="1. Aceitou o programa",IF(OR(X4984="Não se Aplica",X4984=""),IF(OR(W4984="Não se Aplica",W4984=""),0,W4984-V4984),AVERAGE(X4984-W4984,W4984-V4984)),0),0)</f>
        <v>0</v>
      </c>
      <c r="BA4984" s="209">
        <f>IF(BB4984="S",IF(AND(Q4984="1. Aceitou o programa",AH4984="Realizada"),IFERROR(IF(AG4984="",0,AG4984-R4984),0),0),0)</f>
        <v>0</v>
      </c>
      <c r="BB4984" s="209" t="str">
        <f>_xlfn.XLOOKUP(U4984,'Lista Suspensa'!$AA$20:$AA$23,'Lista Suspensa'!$AB$20:$AB$23,"N/A")</f>
        <v>S</v>
      </c>
    </row>
    <row r="4985" spans="1:54" ht="12" customHeight="1">
      <c r="A4985" s="151" t="s">
        <v>54</v>
      </c>
      <c r="B4985" s="152">
        <v>46083</v>
      </c>
      <c r="C4985" s="153" t="s">
        <v>55</v>
      </c>
      <c r="D4985" s="153" t="s">
        <v>56</v>
      </c>
      <c r="E4985" s="244">
        <v>79862564</v>
      </c>
      <c r="F4985" s="144" t="s">
        <v>8910</v>
      </c>
      <c r="G4985" s="230"/>
      <c r="H4985" s="154">
        <v>29852</v>
      </c>
      <c r="I4985" s="153">
        <v>44</v>
      </c>
      <c r="J4985" s="148" t="s">
        <v>70</v>
      </c>
      <c r="K4985" s="153"/>
      <c r="L4985" s="153"/>
      <c r="M4985" s="153"/>
      <c r="N4985" s="153">
        <v>60</v>
      </c>
      <c r="O4985" s="155" t="s">
        <v>8911</v>
      </c>
      <c r="P4985" s="156" t="s">
        <v>2026</v>
      </c>
      <c r="Q4985" s="157" t="s">
        <v>8211</v>
      </c>
      <c r="R4985" s="158"/>
      <c r="S4985" s="159"/>
      <c r="T4985" s="159" t="s">
        <v>6983</v>
      </c>
      <c r="U4985" s="159" t="s">
        <v>8212</v>
      </c>
      <c r="V4985" s="154">
        <v>46112</v>
      </c>
      <c r="W4985" s="154">
        <v>46150</v>
      </c>
      <c r="X4985" s="154"/>
      <c r="Y4985" s="160"/>
      <c r="Z4985" s="160"/>
      <c r="AA4985" s="153"/>
      <c r="AB4985" s="153"/>
      <c r="AC4985" s="182" t="e">
        <f t="shared" si="156"/>
        <v>#DIV/0!</v>
      </c>
      <c r="AD4985" s="153" t="e">
        <f t="shared" si="157"/>
        <v>#DIV/0!</v>
      </c>
      <c r="AE4985" s="207"/>
      <c r="AF4985" s="153"/>
      <c r="AG4985" s="159"/>
      <c r="AH4985" s="153"/>
      <c r="AI4985" s="161"/>
      <c r="AJ4985" s="153"/>
      <c r="AK4985" s="153"/>
      <c r="AL4985" s="207"/>
      <c r="AM4985" s="207"/>
      <c r="AN4985" s="207"/>
      <c r="AO4985" s="207"/>
      <c r="AP4985" s="147" t="s">
        <v>54</v>
      </c>
      <c r="AQ4985" s="147"/>
      <c r="AR4985" s="147"/>
      <c r="AS4985" s="209" t="s">
        <v>68</v>
      </c>
      <c r="AT4985" s="223" t="str">
        <f>MONTH(B4985)&amp;"/"&amp;YEAR(B4985)</f>
        <v>3/2026</v>
      </c>
      <c r="AU4985" s="223">
        <f>WEEKNUM(B4985)-WEEKNUM(EOMONTH(B4985,-1)+1)+1</f>
        <v>1</v>
      </c>
      <c r="AV4985" s="209" t="str">
        <f>MONTH(R4985)&amp;"/"&amp;YEAR(R4985)</f>
        <v>1/1900</v>
      </c>
      <c r="AW4985" s="209" t="e">
        <f>WEEKNUM(R4985)-WEEKNUM(EOMONTH(R4985,-1)+1)+1</f>
        <v>#NUM!</v>
      </c>
      <c r="AX4985" s="209">
        <f>IF(BB4985="S",IF(Q4985="1. Aceitou o programa",R4985-B4985,0),0)</f>
        <v>0</v>
      </c>
      <c r="AY4985" s="209">
        <f>IF(BB4985="S",IF(AND(S4985&lt;&gt;"",R4985&lt;&gt;""),S4985-R4985,0),0)</f>
        <v>0</v>
      </c>
      <c r="AZ4985" s="209">
        <f>IF(BB4985="S",IF(Q4985="1. Aceitou o programa",IF(OR(X4985="Não se Aplica",X4985=""),IF(OR(W4985="Não se Aplica",W4985=""),0,W4985-V4985),AVERAGE(X4985-W4985,W4985-V4985)),0),0)</f>
        <v>0</v>
      </c>
      <c r="BA4985" s="209">
        <f>IF(BB4985="S",IF(AND(Q4985="1. Aceitou o programa",AH4985="Realizada"),IFERROR(IF(AG4985="",0,AG4985-R4985),0),0),0)</f>
        <v>0</v>
      </c>
      <c r="BB4985" s="209" t="str">
        <f>_xlfn.XLOOKUP(U4985,'Lista Suspensa'!$AA$20:$AA$23,'Lista Suspensa'!$AB$20:$AB$23,"N/A")</f>
        <v>S</v>
      </c>
    </row>
    <row r="4986" spans="1:54" ht="12" customHeight="1">
      <c r="A4986" s="151" t="s">
        <v>54</v>
      </c>
      <c r="B4986" s="152">
        <v>46083</v>
      </c>
      <c r="C4986" s="153" t="s">
        <v>55</v>
      </c>
      <c r="D4986" s="153" t="s">
        <v>56</v>
      </c>
      <c r="E4986" s="244">
        <v>88186262</v>
      </c>
      <c r="F4986" s="144" t="s">
        <v>8912</v>
      </c>
      <c r="G4986" s="230"/>
      <c r="H4986" s="154">
        <v>29880</v>
      </c>
      <c r="I4986" s="153">
        <v>44</v>
      </c>
      <c r="J4986" s="148" t="s">
        <v>58</v>
      </c>
      <c r="K4986" s="153"/>
      <c r="L4986" s="153"/>
      <c r="M4986" s="153"/>
      <c r="N4986" s="153">
        <v>120</v>
      </c>
      <c r="O4986" s="155" t="s">
        <v>8913</v>
      </c>
      <c r="P4986" s="156" t="s">
        <v>89</v>
      </c>
      <c r="Q4986" s="157" t="s">
        <v>8211</v>
      </c>
      <c r="R4986" s="158"/>
      <c r="S4986" s="159"/>
      <c r="T4986" s="159" t="s">
        <v>6983</v>
      </c>
      <c r="U4986" s="159" t="s">
        <v>8212</v>
      </c>
      <c r="V4986" s="154">
        <v>46118</v>
      </c>
      <c r="W4986" s="154">
        <v>46150</v>
      </c>
      <c r="X4986" s="154"/>
      <c r="Y4986" s="160"/>
      <c r="Z4986" s="160"/>
      <c r="AA4986" s="153"/>
      <c r="AB4986" s="153"/>
      <c r="AC4986" s="182" t="e">
        <f t="shared" si="156"/>
        <v>#DIV/0!</v>
      </c>
      <c r="AD4986" s="153" t="e">
        <f t="shared" si="157"/>
        <v>#DIV/0!</v>
      </c>
      <c r="AE4986" s="207"/>
      <c r="AF4986" s="153"/>
      <c r="AG4986" s="159"/>
      <c r="AH4986" s="153"/>
      <c r="AI4986" s="161"/>
      <c r="AJ4986" s="153"/>
      <c r="AK4986" s="153"/>
      <c r="AL4986" s="207"/>
      <c r="AM4986" s="207"/>
      <c r="AN4986" s="207"/>
      <c r="AO4986" s="207"/>
      <c r="AP4986" s="147" t="s">
        <v>54</v>
      </c>
      <c r="AQ4986" s="147"/>
      <c r="AR4986" s="147"/>
      <c r="AS4986" s="209" t="s">
        <v>68</v>
      </c>
      <c r="AT4986" s="223" t="str">
        <f>MONTH(B4986)&amp;"/"&amp;YEAR(B4986)</f>
        <v>3/2026</v>
      </c>
      <c r="AU4986" s="223">
        <f>WEEKNUM(B4986)-WEEKNUM(EOMONTH(B4986,-1)+1)+1</f>
        <v>1</v>
      </c>
      <c r="AV4986" s="209" t="str">
        <f>MONTH(R4986)&amp;"/"&amp;YEAR(R4986)</f>
        <v>1/1900</v>
      </c>
      <c r="AW4986" s="209" t="e">
        <f>WEEKNUM(R4986)-WEEKNUM(EOMONTH(R4986,-1)+1)+1</f>
        <v>#NUM!</v>
      </c>
      <c r="AX4986" s="209">
        <f>IF(BB4986="S",IF(Q4986="1. Aceitou o programa",R4986-B4986,0),0)</f>
        <v>0</v>
      </c>
      <c r="AY4986" s="209">
        <f>IF(BB4986="S",IF(AND(S4986&lt;&gt;"",R4986&lt;&gt;""),S4986-R4986,0),0)</f>
        <v>0</v>
      </c>
      <c r="AZ4986" s="209">
        <f>IF(BB4986="S",IF(Q4986="1. Aceitou o programa",IF(OR(X4986="Não se Aplica",X4986=""),IF(OR(W4986="Não se Aplica",W4986=""),0,W4986-V4986),AVERAGE(X4986-W4986,W4986-V4986)),0),0)</f>
        <v>0</v>
      </c>
      <c r="BA4986" s="209">
        <f>IF(BB4986="S",IF(AND(Q4986="1. Aceitou o programa",AH4986="Realizada"),IFERROR(IF(AG4986="",0,AG4986-R4986),0),0),0)</f>
        <v>0</v>
      </c>
      <c r="BB4986" s="209" t="str">
        <f>_xlfn.XLOOKUP(U4986,'Lista Suspensa'!$AA$20:$AA$23,'Lista Suspensa'!$AB$20:$AB$23,"N/A")</f>
        <v>S</v>
      </c>
    </row>
    <row r="4987" spans="1:54" ht="12" customHeight="1">
      <c r="A4987" s="151" t="s">
        <v>54</v>
      </c>
      <c r="B4987" s="152">
        <v>46083</v>
      </c>
      <c r="C4987" s="153" t="s">
        <v>55</v>
      </c>
      <c r="D4987" s="153" t="s">
        <v>56</v>
      </c>
      <c r="E4987" s="244">
        <v>75162304</v>
      </c>
      <c r="F4987" s="144" t="s">
        <v>8914</v>
      </c>
      <c r="G4987" s="230"/>
      <c r="H4987" s="154">
        <v>29889</v>
      </c>
      <c r="I4987" s="153">
        <v>44</v>
      </c>
      <c r="J4987" s="148" t="s">
        <v>70</v>
      </c>
      <c r="K4987" s="153"/>
      <c r="L4987" s="153"/>
      <c r="M4987" s="153"/>
      <c r="N4987" s="153">
        <v>50</v>
      </c>
      <c r="O4987" s="155" t="s">
        <v>8915</v>
      </c>
      <c r="P4987" s="156" t="s">
        <v>60</v>
      </c>
      <c r="Q4987" s="157" t="s">
        <v>8211</v>
      </c>
      <c r="R4987" s="158"/>
      <c r="S4987" s="159"/>
      <c r="T4987" s="159" t="s">
        <v>6983</v>
      </c>
      <c r="U4987" s="159" t="s">
        <v>8212</v>
      </c>
      <c r="V4987" s="154">
        <v>46113</v>
      </c>
      <c r="W4987" s="154">
        <v>46150</v>
      </c>
      <c r="X4987" s="154"/>
      <c r="Y4987" s="160"/>
      <c r="Z4987" s="160"/>
      <c r="AA4987" s="153"/>
      <c r="AB4987" s="153"/>
      <c r="AC4987" s="182" t="e">
        <f t="shared" si="156"/>
        <v>#DIV/0!</v>
      </c>
      <c r="AD4987" s="153" t="e">
        <f t="shared" si="157"/>
        <v>#DIV/0!</v>
      </c>
      <c r="AE4987" s="207"/>
      <c r="AF4987" s="153"/>
      <c r="AG4987" s="159"/>
      <c r="AH4987" s="153"/>
      <c r="AI4987" s="161"/>
      <c r="AJ4987" s="153"/>
      <c r="AK4987" s="153"/>
      <c r="AL4987" s="207"/>
      <c r="AM4987" s="207"/>
      <c r="AN4987" s="207"/>
      <c r="AO4987" s="207"/>
      <c r="AP4987" s="147" t="s">
        <v>54</v>
      </c>
      <c r="AQ4987" s="147"/>
      <c r="AR4987" s="147"/>
      <c r="AS4987" s="209" t="s">
        <v>68</v>
      </c>
      <c r="AT4987" s="223" t="str">
        <f>MONTH(B4987)&amp;"/"&amp;YEAR(B4987)</f>
        <v>3/2026</v>
      </c>
      <c r="AU4987" s="223">
        <f>WEEKNUM(B4987)-WEEKNUM(EOMONTH(B4987,-1)+1)+1</f>
        <v>1</v>
      </c>
      <c r="AV4987" s="209" t="str">
        <f>MONTH(R4987)&amp;"/"&amp;YEAR(R4987)</f>
        <v>1/1900</v>
      </c>
      <c r="AW4987" s="209" t="e">
        <f>WEEKNUM(R4987)-WEEKNUM(EOMONTH(R4987,-1)+1)+1</f>
        <v>#NUM!</v>
      </c>
      <c r="AX4987" s="209">
        <f>IF(BB4987="S",IF(Q4987="1. Aceitou o programa",R4987-B4987,0),0)</f>
        <v>0</v>
      </c>
      <c r="AY4987" s="209">
        <f>IF(BB4987="S",IF(AND(S4987&lt;&gt;"",R4987&lt;&gt;""),S4987-R4987,0),0)</f>
        <v>0</v>
      </c>
      <c r="AZ4987" s="209">
        <f>IF(BB4987="S",IF(Q4987="1. Aceitou o programa",IF(OR(X4987="Não se Aplica",X4987=""),IF(OR(W4987="Não se Aplica",W4987=""),0,W4987-V4987),AVERAGE(X4987-W4987,W4987-V4987)),0),0)</f>
        <v>0</v>
      </c>
      <c r="BA4987" s="209">
        <f>IF(BB4987="S",IF(AND(Q4987="1. Aceitou o programa",AH4987="Realizada"),IFERROR(IF(AG4987="",0,AG4987-R4987),0),0),0)</f>
        <v>0</v>
      </c>
      <c r="BB4987" s="209" t="str">
        <f>_xlfn.XLOOKUP(U4987,'Lista Suspensa'!$AA$20:$AA$23,'Lista Suspensa'!$AB$20:$AB$23,"N/A")</f>
        <v>S</v>
      </c>
    </row>
    <row r="4988" spans="1:54" ht="12" customHeight="1">
      <c r="A4988" s="151" t="s">
        <v>54</v>
      </c>
      <c r="B4988" s="152">
        <v>46083</v>
      </c>
      <c r="C4988" s="153" t="s">
        <v>55</v>
      </c>
      <c r="D4988" s="153" t="s">
        <v>56</v>
      </c>
      <c r="E4988" s="244">
        <v>82706601</v>
      </c>
      <c r="F4988" s="144" t="s">
        <v>8916</v>
      </c>
      <c r="G4988" s="230"/>
      <c r="H4988" s="154">
        <v>29903</v>
      </c>
      <c r="I4988" s="153">
        <v>44</v>
      </c>
      <c r="J4988" s="148" t="s">
        <v>70</v>
      </c>
      <c r="K4988" s="153"/>
      <c r="L4988" s="153"/>
      <c r="M4988" s="153"/>
      <c r="N4988" s="153">
        <v>60</v>
      </c>
      <c r="O4988" s="155">
        <v>21991211823</v>
      </c>
      <c r="P4988" s="156" t="s">
        <v>60</v>
      </c>
      <c r="Q4988" s="157" t="s">
        <v>8211</v>
      </c>
      <c r="R4988" s="158"/>
      <c r="S4988" s="159"/>
      <c r="T4988" s="159" t="s">
        <v>6983</v>
      </c>
      <c r="U4988" s="159" t="s">
        <v>8212</v>
      </c>
      <c r="V4988" s="154">
        <v>46118</v>
      </c>
      <c r="W4988" s="154">
        <v>46150</v>
      </c>
      <c r="X4988" s="154"/>
      <c r="Y4988" s="160"/>
      <c r="Z4988" s="160"/>
      <c r="AA4988" s="153"/>
      <c r="AB4988" s="153"/>
      <c r="AC4988" s="182" t="e">
        <f t="shared" si="156"/>
        <v>#DIV/0!</v>
      </c>
      <c r="AD4988" s="153" t="e">
        <f t="shared" si="157"/>
        <v>#DIV/0!</v>
      </c>
      <c r="AE4988" s="207"/>
      <c r="AF4988" s="153"/>
      <c r="AG4988" s="159"/>
      <c r="AH4988" s="153"/>
      <c r="AI4988" s="161"/>
      <c r="AJ4988" s="153"/>
      <c r="AK4988" s="153"/>
      <c r="AL4988" s="207"/>
      <c r="AM4988" s="207"/>
      <c r="AN4988" s="207"/>
      <c r="AO4988" s="207"/>
      <c r="AP4988" s="147" t="s">
        <v>54</v>
      </c>
      <c r="AQ4988" s="147"/>
      <c r="AR4988" s="147"/>
      <c r="AS4988" s="209" t="s">
        <v>68</v>
      </c>
      <c r="AT4988" s="223" t="str">
        <f>MONTH(B4988)&amp;"/"&amp;YEAR(B4988)</f>
        <v>3/2026</v>
      </c>
      <c r="AU4988" s="223">
        <f>WEEKNUM(B4988)-WEEKNUM(EOMONTH(B4988,-1)+1)+1</f>
        <v>1</v>
      </c>
      <c r="AV4988" s="209" t="str">
        <f>MONTH(R4988)&amp;"/"&amp;YEAR(R4988)</f>
        <v>1/1900</v>
      </c>
      <c r="AW4988" s="209" t="e">
        <f>WEEKNUM(R4988)-WEEKNUM(EOMONTH(R4988,-1)+1)+1</f>
        <v>#NUM!</v>
      </c>
      <c r="AX4988" s="209">
        <f>IF(BB4988="S",IF(Q4988="1. Aceitou o programa",R4988-B4988,0),0)</f>
        <v>0</v>
      </c>
      <c r="AY4988" s="209">
        <f>IF(BB4988="S",IF(AND(S4988&lt;&gt;"",R4988&lt;&gt;""),S4988-R4988,0),0)</f>
        <v>0</v>
      </c>
      <c r="AZ4988" s="209">
        <f>IF(BB4988="S",IF(Q4988="1. Aceitou o programa",IF(OR(X4988="Não se Aplica",X4988=""),IF(OR(W4988="Não se Aplica",W4988=""),0,W4988-V4988),AVERAGE(X4988-W4988,W4988-V4988)),0),0)</f>
        <v>0</v>
      </c>
      <c r="BA4988" s="209">
        <f>IF(BB4988="S",IF(AND(Q4988="1. Aceitou o programa",AH4988="Realizada"),IFERROR(IF(AG4988="",0,AG4988-R4988),0),0),0)</f>
        <v>0</v>
      </c>
      <c r="BB4988" s="209" t="str">
        <f>_xlfn.XLOOKUP(U4988,'Lista Suspensa'!$AA$20:$AA$23,'Lista Suspensa'!$AB$20:$AB$23,"N/A")</f>
        <v>S</v>
      </c>
    </row>
    <row r="4989" spans="1:54" ht="12" customHeight="1">
      <c r="A4989" s="151" t="s">
        <v>54</v>
      </c>
      <c r="B4989" s="152">
        <v>46083</v>
      </c>
      <c r="C4989" s="153" t="s">
        <v>55</v>
      </c>
      <c r="D4989" s="153" t="s">
        <v>56</v>
      </c>
      <c r="E4989" s="244">
        <v>74803162</v>
      </c>
      <c r="F4989" s="144" t="s">
        <v>8917</v>
      </c>
      <c r="G4989" s="230"/>
      <c r="H4989" s="154">
        <v>29924</v>
      </c>
      <c r="I4989" s="153">
        <v>44</v>
      </c>
      <c r="J4989" s="148" t="s">
        <v>70</v>
      </c>
      <c r="K4989" s="153"/>
      <c r="L4989" s="153"/>
      <c r="M4989" s="153"/>
      <c r="N4989" s="153">
        <v>50</v>
      </c>
      <c r="O4989" s="155" t="s">
        <v>8918</v>
      </c>
      <c r="P4989" s="156" t="s">
        <v>60</v>
      </c>
      <c r="Q4989" s="157" t="s">
        <v>8211</v>
      </c>
      <c r="R4989" s="158"/>
      <c r="S4989" s="159"/>
      <c r="T4989" s="159" t="s">
        <v>6983</v>
      </c>
      <c r="U4989" s="159" t="s">
        <v>8212</v>
      </c>
      <c r="V4989" s="154">
        <v>46113</v>
      </c>
      <c r="W4989" s="154">
        <v>46150</v>
      </c>
      <c r="X4989" s="154"/>
      <c r="Y4989" s="160"/>
      <c r="Z4989" s="160"/>
      <c r="AA4989" s="153"/>
      <c r="AB4989" s="153"/>
      <c r="AC4989" s="182" t="e">
        <f t="shared" si="156"/>
        <v>#DIV/0!</v>
      </c>
      <c r="AD4989" s="153" t="e">
        <f t="shared" si="157"/>
        <v>#DIV/0!</v>
      </c>
      <c r="AE4989" s="207"/>
      <c r="AF4989" s="153"/>
      <c r="AG4989" s="159"/>
      <c r="AH4989" s="153"/>
      <c r="AI4989" s="161"/>
      <c r="AJ4989" s="153"/>
      <c r="AK4989" s="153"/>
      <c r="AL4989" s="207"/>
      <c r="AM4989" s="207"/>
      <c r="AN4989" s="207"/>
      <c r="AO4989" s="207"/>
      <c r="AP4989" s="147" t="s">
        <v>54</v>
      </c>
      <c r="AQ4989" s="147"/>
      <c r="AR4989" s="147"/>
      <c r="AS4989" s="209" t="s">
        <v>68</v>
      </c>
      <c r="AT4989" s="223" t="str">
        <f>MONTH(B4989)&amp;"/"&amp;YEAR(B4989)</f>
        <v>3/2026</v>
      </c>
      <c r="AU4989" s="223">
        <f>WEEKNUM(B4989)-WEEKNUM(EOMONTH(B4989,-1)+1)+1</f>
        <v>1</v>
      </c>
      <c r="AV4989" s="209" t="str">
        <f>MONTH(R4989)&amp;"/"&amp;YEAR(R4989)</f>
        <v>1/1900</v>
      </c>
      <c r="AW4989" s="209" t="e">
        <f>WEEKNUM(R4989)-WEEKNUM(EOMONTH(R4989,-1)+1)+1</f>
        <v>#NUM!</v>
      </c>
      <c r="AX4989" s="209">
        <f>IF(BB4989="S",IF(Q4989="1. Aceitou o programa",R4989-B4989,0),0)</f>
        <v>0</v>
      </c>
      <c r="AY4989" s="209">
        <f>IF(BB4989="S",IF(AND(S4989&lt;&gt;"",R4989&lt;&gt;""),S4989-R4989,0),0)</f>
        <v>0</v>
      </c>
      <c r="AZ4989" s="209">
        <f>IF(BB4989="S",IF(Q4989="1. Aceitou o programa",IF(OR(X4989="Não se Aplica",X4989=""),IF(OR(W4989="Não se Aplica",W4989=""),0,W4989-V4989),AVERAGE(X4989-W4989,W4989-V4989)),0),0)</f>
        <v>0</v>
      </c>
      <c r="BA4989" s="209">
        <f>IF(BB4989="S",IF(AND(Q4989="1. Aceitou o programa",AH4989="Realizada"),IFERROR(IF(AG4989="",0,AG4989-R4989),0),0),0)</f>
        <v>0</v>
      </c>
      <c r="BB4989" s="209" t="str">
        <f>_xlfn.XLOOKUP(U4989,'Lista Suspensa'!$AA$20:$AA$23,'Lista Suspensa'!$AB$20:$AB$23,"N/A")</f>
        <v>S</v>
      </c>
    </row>
    <row r="4990" spans="1:54" ht="12" customHeight="1">
      <c r="A4990" s="151" t="s">
        <v>54</v>
      </c>
      <c r="B4990" s="152">
        <v>46083</v>
      </c>
      <c r="C4990" s="153" t="s">
        <v>55</v>
      </c>
      <c r="D4990" s="153" t="s">
        <v>56</v>
      </c>
      <c r="E4990" s="244">
        <v>81593220</v>
      </c>
      <c r="F4990" s="144" t="s">
        <v>8919</v>
      </c>
      <c r="G4990" s="230"/>
      <c r="H4990" s="154">
        <v>29949</v>
      </c>
      <c r="I4990" s="153">
        <v>44</v>
      </c>
      <c r="J4990" s="148" t="s">
        <v>70</v>
      </c>
      <c r="K4990" s="153"/>
      <c r="L4990" s="153"/>
      <c r="M4990" s="153"/>
      <c r="N4990" s="153">
        <v>400</v>
      </c>
      <c r="O4990" s="155" t="s">
        <v>8920</v>
      </c>
      <c r="P4990" s="156" t="s">
        <v>60</v>
      </c>
      <c r="Q4990" s="157" t="s">
        <v>8211</v>
      </c>
      <c r="R4990" s="158"/>
      <c r="S4990" s="159"/>
      <c r="T4990" s="159" t="s">
        <v>6983</v>
      </c>
      <c r="U4990" s="159" t="s">
        <v>8212</v>
      </c>
      <c r="V4990" s="154">
        <v>46114</v>
      </c>
      <c r="W4990" s="154">
        <v>46150</v>
      </c>
      <c r="X4990" s="154"/>
      <c r="Y4990" s="160"/>
      <c r="Z4990" s="160"/>
      <c r="AA4990" s="153"/>
      <c r="AB4990" s="153"/>
      <c r="AC4990" s="182" t="e">
        <f t="shared" si="156"/>
        <v>#DIV/0!</v>
      </c>
      <c r="AD4990" s="153" t="e">
        <f t="shared" si="157"/>
        <v>#DIV/0!</v>
      </c>
      <c r="AE4990" s="207"/>
      <c r="AF4990" s="153"/>
      <c r="AG4990" s="159"/>
      <c r="AH4990" s="153"/>
      <c r="AI4990" s="161"/>
      <c r="AJ4990" s="153"/>
      <c r="AK4990" s="153"/>
      <c r="AL4990" s="207"/>
      <c r="AM4990" s="207"/>
      <c r="AN4990" s="207"/>
      <c r="AO4990" s="207"/>
      <c r="AP4990" s="147" t="s">
        <v>54</v>
      </c>
      <c r="AQ4990" s="147"/>
      <c r="AR4990" s="147"/>
      <c r="AS4990" s="209" t="s">
        <v>68</v>
      </c>
      <c r="AT4990" s="223" t="str">
        <f>MONTH(B4990)&amp;"/"&amp;YEAR(B4990)</f>
        <v>3/2026</v>
      </c>
      <c r="AU4990" s="223">
        <f>WEEKNUM(B4990)-WEEKNUM(EOMONTH(B4990,-1)+1)+1</f>
        <v>1</v>
      </c>
      <c r="AV4990" s="209" t="str">
        <f>MONTH(R4990)&amp;"/"&amp;YEAR(R4990)</f>
        <v>1/1900</v>
      </c>
      <c r="AW4990" s="209" t="e">
        <f>WEEKNUM(R4990)-WEEKNUM(EOMONTH(R4990,-1)+1)+1</f>
        <v>#NUM!</v>
      </c>
      <c r="AX4990" s="209">
        <f>IF(BB4990="S",IF(Q4990="1. Aceitou o programa",R4990-B4990,0),0)</f>
        <v>0</v>
      </c>
      <c r="AY4990" s="209">
        <f>IF(BB4990="S",IF(AND(S4990&lt;&gt;"",R4990&lt;&gt;""),S4990-R4990,0),0)</f>
        <v>0</v>
      </c>
      <c r="AZ4990" s="209">
        <f>IF(BB4990="S",IF(Q4990="1. Aceitou o programa",IF(OR(X4990="Não se Aplica",X4990=""),IF(OR(W4990="Não se Aplica",W4990=""),0,W4990-V4990),AVERAGE(X4990-W4990,W4990-V4990)),0),0)</f>
        <v>0</v>
      </c>
      <c r="BA4990" s="209">
        <f>IF(BB4990="S",IF(AND(Q4990="1. Aceitou o programa",AH4990="Realizada"),IFERROR(IF(AG4990="",0,AG4990-R4990),0),0),0)</f>
        <v>0</v>
      </c>
      <c r="BB4990" s="209" t="str">
        <f>_xlfn.XLOOKUP(U4990,'Lista Suspensa'!$AA$20:$AA$23,'Lista Suspensa'!$AB$20:$AB$23,"N/A")</f>
        <v>S</v>
      </c>
    </row>
    <row r="4991" spans="1:54" ht="12" customHeight="1">
      <c r="A4991" s="151" t="s">
        <v>54</v>
      </c>
      <c r="B4991" s="152">
        <v>46083</v>
      </c>
      <c r="C4991" s="153" t="s">
        <v>55</v>
      </c>
      <c r="D4991" s="153" t="s">
        <v>56</v>
      </c>
      <c r="E4991" s="244">
        <v>61698660</v>
      </c>
      <c r="F4991" s="144" t="s">
        <v>8921</v>
      </c>
      <c r="G4991" s="230"/>
      <c r="H4991" s="154">
        <v>29998</v>
      </c>
      <c r="I4991" s="153">
        <v>44</v>
      </c>
      <c r="J4991" s="148" t="s">
        <v>70</v>
      </c>
      <c r="K4991" s="153"/>
      <c r="L4991" s="153"/>
      <c r="M4991" s="153"/>
      <c r="N4991" s="153">
        <v>200</v>
      </c>
      <c r="O4991" s="155" t="s">
        <v>8922</v>
      </c>
      <c r="P4991" s="156" t="s">
        <v>71</v>
      </c>
      <c r="Q4991" s="157" t="s">
        <v>8211</v>
      </c>
      <c r="R4991" s="158"/>
      <c r="S4991" s="159"/>
      <c r="T4991" s="159" t="s">
        <v>6983</v>
      </c>
      <c r="U4991" s="159" t="s">
        <v>8212</v>
      </c>
      <c r="V4991" s="154">
        <v>46112</v>
      </c>
      <c r="W4991" s="154">
        <v>46150</v>
      </c>
      <c r="X4991" s="154"/>
      <c r="Y4991" s="160"/>
      <c r="Z4991" s="160"/>
      <c r="AA4991" s="153"/>
      <c r="AB4991" s="153"/>
      <c r="AC4991" s="182" t="e">
        <f t="shared" si="156"/>
        <v>#DIV/0!</v>
      </c>
      <c r="AD4991" s="153" t="e">
        <f t="shared" si="157"/>
        <v>#DIV/0!</v>
      </c>
      <c r="AE4991" s="207"/>
      <c r="AF4991" s="153"/>
      <c r="AG4991" s="159"/>
      <c r="AH4991" s="153"/>
      <c r="AI4991" s="161"/>
      <c r="AJ4991" s="153"/>
      <c r="AK4991" s="153"/>
      <c r="AL4991" s="207"/>
      <c r="AM4991" s="207"/>
      <c r="AN4991" s="207"/>
      <c r="AO4991" s="207"/>
      <c r="AP4991" s="147" t="s">
        <v>54</v>
      </c>
      <c r="AQ4991" s="147"/>
      <c r="AR4991" s="147"/>
      <c r="AS4991" s="209" t="s">
        <v>68</v>
      </c>
      <c r="AT4991" s="223" t="str">
        <f>MONTH(B4991)&amp;"/"&amp;YEAR(B4991)</f>
        <v>3/2026</v>
      </c>
      <c r="AU4991" s="223">
        <f>WEEKNUM(B4991)-WEEKNUM(EOMONTH(B4991,-1)+1)+1</f>
        <v>1</v>
      </c>
      <c r="AV4991" s="209" t="str">
        <f>MONTH(R4991)&amp;"/"&amp;YEAR(R4991)</f>
        <v>1/1900</v>
      </c>
      <c r="AW4991" s="209" t="e">
        <f>WEEKNUM(R4991)-WEEKNUM(EOMONTH(R4991,-1)+1)+1</f>
        <v>#NUM!</v>
      </c>
      <c r="AX4991" s="209">
        <f>IF(BB4991="S",IF(Q4991="1. Aceitou o programa",R4991-B4991,0),0)</f>
        <v>0</v>
      </c>
      <c r="AY4991" s="209">
        <f>IF(BB4991="S",IF(AND(S4991&lt;&gt;"",R4991&lt;&gt;""),S4991-R4991,0),0)</f>
        <v>0</v>
      </c>
      <c r="AZ4991" s="209">
        <f>IF(BB4991="S",IF(Q4991="1. Aceitou o programa",IF(OR(X4991="Não se Aplica",X4991=""),IF(OR(W4991="Não se Aplica",W4991=""),0,W4991-V4991),AVERAGE(X4991-W4991,W4991-V4991)),0),0)</f>
        <v>0</v>
      </c>
      <c r="BA4991" s="209">
        <f>IF(BB4991="S",IF(AND(Q4991="1. Aceitou o programa",AH4991="Realizada"),IFERROR(IF(AG4991="",0,AG4991-R4991),0),0),0)</f>
        <v>0</v>
      </c>
      <c r="BB4991" s="209" t="str">
        <f>_xlfn.XLOOKUP(U4991,'Lista Suspensa'!$AA$20:$AA$23,'Lista Suspensa'!$AB$20:$AB$23,"N/A")</f>
        <v>S</v>
      </c>
    </row>
    <row r="4992" spans="1:54" ht="12" customHeight="1">
      <c r="A4992" s="151" t="s">
        <v>54</v>
      </c>
      <c r="B4992" s="152">
        <v>46083</v>
      </c>
      <c r="C4992" s="153" t="s">
        <v>55</v>
      </c>
      <c r="D4992" s="153" t="s">
        <v>56</v>
      </c>
      <c r="E4992" s="244">
        <v>81847478</v>
      </c>
      <c r="F4992" s="144" t="s">
        <v>8923</v>
      </c>
      <c r="G4992" s="230"/>
      <c r="H4992" s="154">
        <v>30002</v>
      </c>
      <c r="I4992" s="153">
        <v>44</v>
      </c>
      <c r="J4992" s="148" t="s">
        <v>70</v>
      </c>
      <c r="K4992" s="153"/>
      <c r="L4992" s="153"/>
      <c r="M4992" s="153"/>
      <c r="N4992" s="153">
        <v>40</v>
      </c>
      <c r="O4992" s="155" t="s">
        <v>8924</v>
      </c>
      <c r="P4992" s="156" t="s">
        <v>60</v>
      </c>
      <c r="Q4992" s="157" t="s">
        <v>8211</v>
      </c>
      <c r="R4992" s="158"/>
      <c r="S4992" s="159"/>
      <c r="T4992" s="159" t="s">
        <v>6983</v>
      </c>
      <c r="U4992" s="159" t="s">
        <v>8212</v>
      </c>
      <c r="V4992" s="154">
        <v>46114</v>
      </c>
      <c r="W4992" s="154">
        <v>46150</v>
      </c>
      <c r="X4992" s="154"/>
      <c r="Y4992" s="160"/>
      <c r="Z4992" s="160"/>
      <c r="AA4992" s="153"/>
      <c r="AB4992" s="153"/>
      <c r="AC4992" s="182" t="e">
        <f t="shared" si="156"/>
        <v>#DIV/0!</v>
      </c>
      <c r="AD4992" s="153" t="e">
        <f t="shared" si="157"/>
        <v>#DIV/0!</v>
      </c>
      <c r="AE4992" s="207"/>
      <c r="AF4992" s="153"/>
      <c r="AG4992" s="159"/>
      <c r="AH4992" s="153"/>
      <c r="AI4992" s="161"/>
      <c r="AJ4992" s="153"/>
      <c r="AK4992" s="153"/>
      <c r="AL4992" s="207"/>
      <c r="AM4992" s="207"/>
      <c r="AN4992" s="207"/>
      <c r="AO4992" s="207"/>
      <c r="AP4992" s="147" t="s">
        <v>54</v>
      </c>
      <c r="AQ4992" s="147"/>
      <c r="AR4992" s="147"/>
      <c r="AS4992" s="209" t="s">
        <v>68</v>
      </c>
      <c r="AT4992" s="223" t="str">
        <f>MONTH(B4992)&amp;"/"&amp;YEAR(B4992)</f>
        <v>3/2026</v>
      </c>
      <c r="AU4992" s="223">
        <f>WEEKNUM(B4992)-WEEKNUM(EOMONTH(B4992,-1)+1)+1</f>
        <v>1</v>
      </c>
      <c r="AV4992" s="209" t="str">
        <f>MONTH(R4992)&amp;"/"&amp;YEAR(R4992)</f>
        <v>1/1900</v>
      </c>
      <c r="AW4992" s="209" t="e">
        <f>WEEKNUM(R4992)-WEEKNUM(EOMONTH(R4992,-1)+1)+1</f>
        <v>#NUM!</v>
      </c>
      <c r="AX4992" s="209">
        <f>IF(BB4992="S",IF(Q4992="1. Aceitou o programa",R4992-B4992,0),0)</f>
        <v>0</v>
      </c>
      <c r="AY4992" s="209">
        <f>IF(BB4992="S",IF(AND(S4992&lt;&gt;"",R4992&lt;&gt;""),S4992-R4992,0),0)</f>
        <v>0</v>
      </c>
      <c r="AZ4992" s="209">
        <f>IF(BB4992="S",IF(Q4992="1. Aceitou o programa",IF(OR(X4992="Não se Aplica",X4992=""),IF(OR(W4992="Não se Aplica",W4992=""),0,W4992-V4992),AVERAGE(X4992-W4992,W4992-V4992)),0),0)</f>
        <v>0</v>
      </c>
      <c r="BA4992" s="209">
        <f>IF(BB4992="S",IF(AND(Q4992="1. Aceitou o programa",AH4992="Realizada"),IFERROR(IF(AG4992="",0,AG4992-R4992),0),0),0)</f>
        <v>0</v>
      </c>
      <c r="BB4992" s="209" t="str">
        <f>_xlfn.XLOOKUP(U4992,'Lista Suspensa'!$AA$20:$AA$23,'Lista Suspensa'!$AB$20:$AB$23,"N/A")</f>
        <v>S</v>
      </c>
    </row>
    <row r="4993" spans="1:54" ht="12" customHeight="1">
      <c r="A4993" s="151" t="s">
        <v>54</v>
      </c>
      <c r="B4993" s="152">
        <v>46083</v>
      </c>
      <c r="C4993" s="153" t="s">
        <v>55</v>
      </c>
      <c r="D4993" s="153" t="s">
        <v>56</v>
      </c>
      <c r="E4993" s="244">
        <v>76053826</v>
      </c>
      <c r="F4993" s="144" t="s">
        <v>8925</v>
      </c>
      <c r="G4993" s="230"/>
      <c r="H4993" s="154">
        <v>30009</v>
      </c>
      <c r="I4993" s="153">
        <v>44</v>
      </c>
      <c r="J4993" s="148" t="s">
        <v>58</v>
      </c>
      <c r="K4993" s="153"/>
      <c r="L4993" s="153"/>
      <c r="M4993" s="153"/>
      <c r="N4993" s="153">
        <v>60</v>
      </c>
      <c r="O4993" s="155" t="s">
        <v>8926</v>
      </c>
      <c r="P4993" s="156" t="s">
        <v>60</v>
      </c>
      <c r="Q4993" s="157" t="s">
        <v>8211</v>
      </c>
      <c r="R4993" s="158"/>
      <c r="S4993" s="159"/>
      <c r="T4993" s="159" t="s">
        <v>6983</v>
      </c>
      <c r="U4993" s="159" t="s">
        <v>8212</v>
      </c>
      <c r="V4993" s="154">
        <v>46113</v>
      </c>
      <c r="W4993" s="154">
        <v>46150</v>
      </c>
      <c r="X4993" s="154"/>
      <c r="Y4993" s="160"/>
      <c r="Z4993" s="160"/>
      <c r="AA4993" s="153"/>
      <c r="AB4993" s="153"/>
      <c r="AC4993" s="182" t="e">
        <f t="shared" si="156"/>
        <v>#DIV/0!</v>
      </c>
      <c r="AD4993" s="153" t="e">
        <f t="shared" si="157"/>
        <v>#DIV/0!</v>
      </c>
      <c r="AE4993" s="207"/>
      <c r="AF4993" s="153"/>
      <c r="AG4993" s="159"/>
      <c r="AH4993" s="153"/>
      <c r="AI4993" s="161"/>
      <c r="AJ4993" s="153"/>
      <c r="AK4993" s="153"/>
      <c r="AL4993" s="207"/>
      <c r="AM4993" s="207"/>
      <c r="AN4993" s="207"/>
      <c r="AO4993" s="207"/>
      <c r="AP4993" s="147" t="s">
        <v>54</v>
      </c>
      <c r="AQ4993" s="147"/>
      <c r="AR4993" s="147"/>
      <c r="AS4993" s="209" t="s">
        <v>68</v>
      </c>
      <c r="AT4993" s="223" t="str">
        <f>MONTH(B4993)&amp;"/"&amp;YEAR(B4993)</f>
        <v>3/2026</v>
      </c>
      <c r="AU4993" s="223">
        <f>WEEKNUM(B4993)-WEEKNUM(EOMONTH(B4993,-1)+1)+1</f>
        <v>1</v>
      </c>
      <c r="AV4993" s="209" t="str">
        <f>MONTH(R4993)&amp;"/"&amp;YEAR(R4993)</f>
        <v>1/1900</v>
      </c>
      <c r="AW4993" s="209" t="e">
        <f>WEEKNUM(R4993)-WEEKNUM(EOMONTH(R4993,-1)+1)+1</f>
        <v>#NUM!</v>
      </c>
      <c r="AX4993" s="209">
        <f>IF(BB4993="S",IF(Q4993="1. Aceitou o programa",R4993-B4993,0),0)</f>
        <v>0</v>
      </c>
      <c r="AY4993" s="209">
        <f>IF(BB4993="S",IF(AND(S4993&lt;&gt;"",R4993&lt;&gt;""),S4993-R4993,0),0)</f>
        <v>0</v>
      </c>
      <c r="AZ4993" s="209">
        <f>IF(BB4993="S",IF(Q4993="1. Aceitou o programa",IF(OR(X4993="Não se Aplica",X4993=""),IF(OR(W4993="Não se Aplica",W4993=""),0,W4993-V4993),AVERAGE(X4993-W4993,W4993-V4993)),0),0)</f>
        <v>0</v>
      </c>
      <c r="BA4993" s="209">
        <f>IF(BB4993="S",IF(AND(Q4993="1. Aceitou o programa",AH4993="Realizada"),IFERROR(IF(AG4993="",0,AG4993-R4993),0),0),0)</f>
        <v>0</v>
      </c>
      <c r="BB4993" s="209" t="str">
        <f>_xlfn.XLOOKUP(U4993,'Lista Suspensa'!$AA$20:$AA$23,'Lista Suspensa'!$AB$20:$AB$23,"N/A")</f>
        <v>S</v>
      </c>
    </row>
    <row r="4994" spans="1:54" ht="12" customHeight="1">
      <c r="A4994" s="151" t="s">
        <v>54</v>
      </c>
      <c r="B4994" s="152">
        <v>46083</v>
      </c>
      <c r="C4994" s="153" t="s">
        <v>55</v>
      </c>
      <c r="D4994" s="153" t="s">
        <v>56</v>
      </c>
      <c r="E4994" s="244">
        <v>86317116</v>
      </c>
      <c r="F4994" s="144" t="s">
        <v>8927</v>
      </c>
      <c r="G4994" s="230"/>
      <c r="H4994" s="154">
        <v>30042</v>
      </c>
      <c r="I4994" s="153">
        <v>44</v>
      </c>
      <c r="J4994" s="148" t="s">
        <v>58</v>
      </c>
      <c r="K4994" s="153"/>
      <c r="L4994" s="153"/>
      <c r="M4994" s="153"/>
      <c r="N4994" s="153">
        <v>750</v>
      </c>
      <c r="O4994" s="155" t="s">
        <v>8928</v>
      </c>
      <c r="P4994" s="156" t="s">
        <v>60</v>
      </c>
      <c r="Q4994" s="157" t="s">
        <v>8211</v>
      </c>
      <c r="R4994" s="158"/>
      <c r="S4994" s="159"/>
      <c r="T4994" s="159" t="s">
        <v>6983</v>
      </c>
      <c r="U4994" s="159" t="s">
        <v>8212</v>
      </c>
      <c r="V4994" s="154">
        <v>46114</v>
      </c>
      <c r="W4994" s="154">
        <v>46150</v>
      </c>
      <c r="X4994" s="154"/>
      <c r="Y4994" s="160"/>
      <c r="Z4994" s="160"/>
      <c r="AA4994" s="153"/>
      <c r="AB4994" s="153"/>
      <c r="AC4994" s="182" t="e">
        <f t="shared" ref="AC4994:AC5057" si="158">SUM(AA4994/(AB4994^2))</f>
        <v>#DIV/0!</v>
      </c>
      <c r="AD4994" s="153" t="e">
        <f t="shared" ref="AD4994:AD5057" si="159">IF(AC4994&lt;18.5,"ABAIXO DO PESO",
(IF(AC4994&lt;=24.9,"PESO NORMAL",
(IF(AC4994&lt;=29.9,"SOBREPESO",
(IF(AC4994&lt;=34.9,"OBESIDADE I",
(IF(AC4994&lt;=39.9,"OBESIDADE II",
(IF(AC4994&lt;=999,"OBESIDADE III","VAZIO")))))))))))</f>
        <v>#DIV/0!</v>
      </c>
      <c r="AE4994" s="207"/>
      <c r="AF4994" s="153"/>
      <c r="AG4994" s="159"/>
      <c r="AH4994" s="153"/>
      <c r="AI4994" s="161"/>
      <c r="AJ4994" s="153"/>
      <c r="AK4994" s="153"/>
      <c r="AL4994" s="207"/>
      <c r="AM4994" s="207"/>
      <c r="AN4994" s="207"/>
      <c r="AO4994" s="207"/>
      <c r="AP4994" s="147" t="s">
        <v>54</v>
      </c>
      <c r="AQ4994" s="147"/>
      <c r="AR4994" s="147"/>
      <c r="AS4994" s="209" t="s">
        <v>68</v>
      </c>
      <c r="AT4994" s="223" t="str">
        <f>MONTH(B4994)&amp;"/"&amp;YEAR(B4994)</f>
        <v>3/2026</v>
      </c>
      <c r="AU4994" s="223">
        <f>WEEKNUM(B4994)-WEEKNUM(EOMONTH(B4994,-1)+1)+1</f>
        <v>1</v>
      </c>
      <c r="AV4994" s="209" t="str">
        <f>MONTH(R4994)&amp;"/"&amp;YEAR(R4994)</f>
        <v>1/1900</v>
      </c>
      <c r="AW4994" s="209" t="e">
        <f>WEEKNUM(R4994)-WEEKNUM(EOMONTH(R4994,-1)+1)+1</f>
        <v>#NUM!</v>
      </c>
      <c r="AX4994" s="209">
        <f>IF(BB4994="S",IF(Q4994="1. Aceitou o programa",R4994-B4994,0),0)</f>
        <v>0</v>
      </c>
      <c r="AY4994" s="209">
        <f>IF(BB4994="S",IF(AND(S4994&lt;&gt;"",R4994&lt;&gt;""),S4994-R4994,0),0)</f>
        <v>0</v>
      </c>
      <c r="AZ4994" s="209">
        <f>IF(BB4994="S",IF(Q4994="1. Aceitou o programa",IF(OR(X4994="Não se Aplica",X4994=""),IF(OR(W4994="Não se Aplica",W4994=""),0,W4994-V4994),AVERAGE(X4994-W4994,W4994-V4994)),0),0)</f>
        <v>0</v>
      </c>
      <c r="BA4994" s="209">
        <f>IF(BB4994="S",IF(AND(Q4994="1. Aceitou o programa",AH4994="Realizada"),IFERROR(IF(AG4994="",0,AG4994-R4994),0),0),0)</f>
        <v>0</v>
      </c>
      <c r="BB4994" s="209" t="str">
        <f>_xlfn.XLOOKUP(U4994,'Lista Suspensa'!$AA$20:$AA$23,'Lista Suspensa'!$AB$20:$AB$23,"N/A")</f>
        <v>S</v>
      </c>
    </row>
    <row r="4995" spans="1:54" ht="12" customHeight="1">
      <c r="A4995" s="151" t="s">
        <v>54</v>
      </c>
      <c r="B4995" s="152">
        <v>46083</v>
      </c>
      <c r="C4995" s="153" t="s">
        <v>55</v>
      </c>
      <c r="D4995" s="153" t="s">
        <v>56</v>
      </c>
      <c r="E4995" s="244">
        <v>82596624</v>
      </c>
      <c r="F4995" s="144" t="s">
        <v>8929</v>
      </c>
      <c r="G4995" s="230"/>
      <c r="H4995" s="154">
        <v>30061</v>
      </c>
      <c r="I4995" s="153">
        <v>44</v>
      </c>
      <c r="J4995" s="148" t="s">
        <v>58</v>
      </c>
      <c r="K4995" s="153"/>
      <c r="L4995" s="153"/>
      <c r="M4995" s="153"/>
      <c r="N4995" s="153">
        <v>380</v>
      </c>
      <c r="O4995" s="155">
        <v>21979714014</v>
      </c>
      <c r="P4995" s="156" t="s">
        <v>60</v>
      </c>
      <c r="Q4995" s="157" t="s">
        <v>8211</v>
      </c>
      <c r="R4995" s="158"/>
      <c r="S4995" s="159"/>
      <c r="T4995" s="159" t="s">
        <v>6983</v>
      </c>
      <c r="U4995" s="159" t="s">
        <v>8212</v>
      </c>
      <c r="V4995" s="154">
        <v>46118</v>
      </c>
      <c r="W4995" s="154">
        <v>46150</v>
      </c>
      <c r="X4995" s="154"/>
      <c r="Y4995" s="160"/>
      <c r="Z4995" s="160"/>
      <c r="AA4995" s="153"/>
      <c r="AB4995" s="153"/>
      <c r="AC4995" s="182" t="e">
        <f t="shared" si="158"/>
        <v>#DIV/0!</v>
      </c>
      <c r="AD4995" s="153" t="e">
        <f t="shared" si="159"/>
        <v>#DIV/0!</v>
      </c>
      <c r="AE4995" s="207"/>
      <c r="AF4995" s="153"/>
      <c r="AG4995" s="159"/>
      <c r="AH4995" s="153"/>
      <c r="AI4995" s="161"/>
      <c r="AJ4995" s="153"/>
      <c r="AK4995" s="153"/>
      <c r="AL4995" s="207"/>
      <c r="AM4995" s="207"/>
      <c r="AN4995" s="207"/>
      <c r="AO4995" s="207"/>
      <c r="AP4995" s="147" t="s">
        <v>54</v>
      </c>
      <c r="AQ4995" s="147"/>
      <c r="AR4995" s="147"/>
      <c r="AS4995" s="209" t="s">
        <v>68</v>
      </c>
      <c r="AT4995" s="223" t="str">
        <f>MONTH(B4995)&amp;"/"&amp;YEAR(B4995)</f>
        <v>3/2026</v>
      </c>
      <c r="AU4995" s="223">
        <f>WEEKNUM(B4995)-WEEKNUM(EOMONTH(B4995,-1)+1)+1</f>
        <v>1</v>
      </c>
      <c r="AV4995" s="209" t="str">
        <f>MONTH(R4995)&amp;"/"&amp;YEAR(R4995)</f>
        <v>1/1900</v>
      </c>
      <c r="AW4995" s="209" t="e">
        <f>WEEKNUM(R4995)-WEEKNUM(EOMONTH(R4995,-1)+1)+1</f>
        <v>#NUM!</v>
      </c>
      <c r="AX4995" s="209">
        <f>IF(BB4995="S",IF(Q4995="1. Aceitou o programa",R4995-B4995,0),0)</f>
        <v>0</v>
      </c>
      <c r="AY4995" s="209">
        <f>IF(BB4995="S",IF(AND(S4995&lt;&gt;"",R4995&lt;&gt;""),S4995-R4995,0),0)</f>
        <v>0</v>
      </c>
      <c r="AZ4995" s="209">
        <f>IF(BB4995="S",IF(Q4995="1. Aceitou o programa",IF(OR(X4995="Não se Aplica",X4995=""),IF(OR(W4995="Não se Aplica",W4995=""),0,W4995-V4995),AVERAGE(X4995-W4995,W4995-V4995)),0),0)</f>
        <v>0</v>
      </c>
      <c r="BA4995" s="209">
        <f>IF(BB4995="S",IF(AND(Q4995="1. Aceitou o programa",AH4995="Realizada"),IFERROR(IF(AG4995="",0,AG4995-R4995),0),0),0)</f>
        <v>0</v>
      </c>
      <c r="BB4995" s="209" t="str">
        <f>_xlfn.XLOOKUP(U4995,'Lista Suspensa'!$AA$20:$AA$23,'Lista Suspensa'!$AB$20:$AB$23,"N/A")</f>
        <v>S</v>
      </c>
    </row>
    <row r="4996" spans="1:54" ht="12" customHeight="1">
      <c r="A4996" s="151" t="s">
        <v>54</v>
      </c>
      <c r="B4996" s="152">
        <v>46083</v>
      </c>
      <c r="C4996" s="153" t="s">
        <v>55</v>
      </c>
      <c r="D4996" s="153" t="s">
        <v>56</v>
      </c>
      <c r="E4996" s="244">
        <v>87155938</v>
      </c>
      <c r="F4996" s="144" t="s">
        <v>8930</v>
      </c>
      <c r="G4996" s="230"/>
      <c r="H4996" s="154">
        <v>30086</v>
      </c>
      <c r="I4996" s="153">
        <v>44</v>
      </c>
      <c r="J4996" s="148" t="s">
        <v>70</v>
      </c>
      <c r="K4996" s="153"/>
      <c r="L4996" s="153"/>
      <c r="M4996" s="153"/>
      <c r="N4996" s="153">
        <v>110</v>
      </c>
      <c r="O4996" s="155" t="s">
        <v>8931</v>
      </c>
      <c r="P4996" s="156" t="s">
        <v>2026</v>
      </c>
      <c r="Q4996" s="157" t="s">
        <v>8211</v>
      </c>
      <c r="R4996" s="158"/>
      <c r="S4996" s="159"/>
      <c r="T4996" s="159" t="s">
        <v>6983</v>
      </c>
      <c r="U4996" s="159" t="s">
        <v>8212</v>
      </c>
      <c r="V4996" s="154">
        <v>46112</v>
      </c>
      <c r="W4996" s="154">
        <v>46150</v>
      </c>
      <c r="X4996" s="154"/>
      <c r="Y4996" s="160"/>
      <c r="Z4996" s="160"/>
      <c r="AA4996" s="153"/>
      <c r="AB4996" s="153"/>
      <c r="AC4996" s="182" t="e">
        <f t="shared" si="158"/>
        <v>#DIV/0!</v>
      </c>
      <c r="AD4996" s="153" t="e">
        <f t="shared" si="159"/>
        <v>#DIV/0!</v>
      </c>
      <c r="AE4996" s="207"/>
      <c r="AF4996" s="153"/>
      <c r="AG4996" s="159"/>
      <c r="AH4996" s="153"/>
      <c r="AI4996" s="161"/>
      <c r="AJ4996" s="153"/>
      <c r="AK4996" s="153"/>
      <c r="AL4996" s="207"/>
      <c r="AM4996" s="207"/>
      <c r="AN4996" s="207"/>
      <c r="AO4996" s="207"/>
      <c r="AP4996" s="147" t="s">
        <v>54</v>
      </c>
      <c r="AQ4996" s="147"/>
      <c r="AR4996" s="147"/>
      <c r="AS4996" s="209" t="s">
        <v>68</v>
      </c>
      <c r="AT4996" s="223" t="str">
        <f>MONTH(B4996)&amp;"/"&amp;YEAR(B4996)</f>
        <v>3/2026</v>
      </c>
      <c r="AU4996" s="223">
        <f>WEEKNUM(B4996)-WEEKNUM(EOMONTH(B4996,-1)+1)+1</f>
        <v>1</v>
      </c>
      <c r="AV4996" s="209" t="str">
        <f>MONTH(R4996)&amp;"/"&amp;YEAR(R4996)</f>
        <v>1/1900</v>
      </c>
      <c r="AW4996" s="209" t="e">
        <f>WEEKNUM(R4996)-WEEKNUM(EOMONTH(R4996,-1)+1)+1</f>
        <v>#NUM!</v>
      </c>
      <c r="AX4996" s="209">
        <f>IF(BB4996="S",IF(Q4996="1. Aceitou o programa",R4996-B4996,0),0)</f>
        <v>0</v>
      </c>
      <c r="AY4996" s="209">
        <f>IF(BB4996="S",IF(AND(S4996&lt;&gt;"",R4996&lt;&gt;""),S4996-R4996,0),0)</f>
        <v>0</v>
      </c>
      <c r="AZ4996" s="209">
        <f>IF(BB4996="S",IF(Q4996="1. Aceitou o programa",IF(OR(X4996="Não se Aplica",X4996=""),IF(OR(W4996="Não se Aplica",W4996=""),0,W4996-V4996),AVERAGE(X4996-W4996,W4996-V4996)),0),0)</f>
        <v>0</v>
      </c>
      <c r="BA4996" s="209">
        <f>IF(BB4996="S",IF(AND(Q4996="1. Aceitou o programa",AH4996="Realizada"),IFERROR(IF(AG4996="",0,AG4996-R4996),0),0),0)</f>
        <v>0</v>
      </c>
      <c r="BB4996" s="209" t="str">
        <f>_xlfn.XLOOKUP(U4996,'Lista Suspensa'!$AA$20:$AA$23,'Lista Suspensa'!$AB$20:$AB$23,"N/A")</f>
        <v>S</v>
      </c>
    </row>
    <row r="4997" spans="1:54" ht="12" customHeight="1">
      <c r="A4997" s="151" t="s">
        <v>54</v>
      </c>
      <c r="B4997" s="152">
        <v>46083</v>
      </c>
      <c r="C4997" s="153" t="s">
        <v>55</v>
      </c>
      <c r="D4997" s="153" t="s">
        <v>56</v>
      </c>
      <c r="E4997" s="244">
        <v>76962319</v>
      </c>
      <c r="F4997" s="144" t="s">
        <v>8932</v>
      </c>
      <c r="G4997" s="230"/>
      <c r="H4997" s="154">
        <v>30126</v>
      </c>
      <c r="I4997" s="153">
        <v>43</v>
      </c>
      <c r="J4997" s="148" t="s">
        <v>70</v>
      </c>
      <c r="K4997" s="153"/>
      <c r="L4997" s="153"/>
      <c r="M4997" s="153"/>
      <c r="N4997" s="153">
        <v>200</v>
      </c>
      <c r="O4997" s="155" t="s">
        <v>8933</v>
      </c>
      <c r="P4997" s="156" t="s">
        <v>60</v>
      </c>
      <c r="Q4997" s="157" t="s">
        <v>8211</v>
      </c>
      <c r="R4997" s="158"/>
      <c r="S4997" s="159"/>
      <c r="T4997" s="159" t="s">
        <v>6983</v>
      </c>
      <c r="U4997" s="159" t="s">
        <v>8212</v>
      </c>
      <c r="V4997" s="154">
        <v>46113</v>
      </c>
      <c r="W4997" s="154">
        <v>46150</v>
      </c>
      <c r="X4997" s="154"/>
      <c r="Y4997" s="160"/>
      <c r="Z4997" s="160"/>
      <c r="AA4997" s="153"/>
      <c r="AB4997" s="153"/>
      <c r="AC4997" s="182" t="e">
        <f t="shared" si="158"/>
        <v>#DIV/0!</v>
      </c>
      <c r="AD4997" s="153" t="e">
        <f t="shared" si="159"/>
        <v>#DIV/0!</v>
      </c>
      <c r="AE4997" s="207"/>
      <c r="AF4997" s="153"/>
      <c r="AG4997" s="159"/>
      <c r="AH4997" s="153"/>
      <c r="AI4997" s="161"/>
      <c r="AJ4997" s="153"/>
      <c r="AK4997" s="153"/>
      <c r="AL4997" s="207"/>
      <c r="AM4997" s="207"/>
      <c r="AN4997" s="207"/>
      <c r="AO4997" s="207"/>
      <c r="AP4997" s="147" t="s">
        <v>54</v>
      </c>
      <c r="AQ4997" s="147"/>
      <c r="AR4997" s="147"/>
      <c r="AS4997" s="209" t="s">
        <v>68</v>
      </c>
      <c r="AT4997" s="223" t="str">
        <f>MONTH(B4997)&amp;"/"&amp;YEAR(B4997)</f>
        <v>3/2026</v>
      </c>
      <c r="AU4997" s="223">
        <f>WEEKNUM(B4997)-WEEKNUM(EOMONTH(B4997,-1)+1)+1</f>
        <v>1</v>
      </c>
      <c r="AV4997" s="209" t="str">
        <f>MONTH(R4997)&amp;"/"&amp;YEAR(R4997)</f>
        <v>1/1900</v>
      </c>
      <c r="AW4997" s="209" t="e">
        <f>WEEKNUM(R4997)-WEEKNUM(EOMONTH(R4997,-1)+1)+1</f>
        <v>#NUM!</v>
      </c>
      <c r="AX4997" s="209">
        <f>IF(BB4997="S",IF(Q4997="1. Aceitou o programa",R4997-B4997,0),0)</f>
        <v>0</v>
      </c>
      <c r="AY4997" s="209">
        <f>IF(BB4997="S",IF(AND(S4997&lt;&gt;"",R4997&lt;&gt;""),S4997-R4997,0),0)</f>
        <v>0</v>
      </c>
      <c r="AZ4997" s="209">
        <f>IF(BB4997="S",IF(Q4997="1. Aceitou o programa",IF(OR(X4997="Não se Aplica",X4997=""),IF(OR(W4997="Não se Aplica",W4997=""),0,W4997-V4997),AVERAGE(X4997-W4997,W4997-V4997)),0),0)</f>
        <v>0</v>
      </c>
      <c r="BA4997" s="209">
        <f>IF(BB4997="S",IF(AND(Q4997="1. Aceitou o programa",AH4997="Realizada"),IFERROR(IF(AG4997="",0,AG4997-R4997),0),0),0)</f>
        <v>0</v>
      </c>
      <c r="BB4997" s="209" t="str">
        <f>_xlfn.XLOOKUP(U4997,'Lista Suspensa'!$AA$20:$AA$23,'Lista Suspensa'!$AB$20:$AB$23,"N/A")</f>
        <v>S</v>
      </c>
    </row>
    <row r="4998" spans="1:54" ht="12" customHeight="1">
      <c r="A4998" s="151" t="s">
        <v>54</v>
      </c>
      <c r="B4998" s="152">
        <v>46083</v>
      </c>
      <c r="C4998" s="153" t="s">
        <v>55</v>
      </c>
      <c r="D4998" s="153" t="s">
        <v>56</v>
      </c>
      <c r="E4998" s="244">
        <v>81392970</v>
      </c>
      <c r="F4998" s="144" t="s">
        <v>8934</v>
      </c>
      <c r="G4998" s="230"/>
      <c r="H4998" s="154">
        <v>30132</v>
      </c>
      <c r="I4998" s="153">
        <v>43</v>
      </c>
      <c r="J4998" s="148" t="s">
        <v>58</v>
      </c>
      <c r="K4998" s="153"/>
      <c r="L4998" s="153"/>
      <c r="M4998" s="153"/>
      <c r="N4998" s="153">
        <v>750</v>
      </c>
      <c r="O4998" s="155" t="s">
        <v>8935</v>
      </c>
      <c r="P4998" s="156" t="s">
        <v>60</v>
      </c>
      <c r="Q4998" s="157" t="s">
        <v>8211</v>
      </c>
      <c r="R4998" s="158"/>
      <c r="S4998" s="159"/>
      <c r="T4998" s="159" t="s">
        <v>6983</v>
      </c>
      <c r="U4998" s="159" t="s">
        <v>8212</v>
      </c>
      <c r="V4998" s="154">
        <v>46114</v>
      </c>
      <c r="W4998" s="154">
        <v>46150</v>
      </c>
      <c r="X4998" s="154"/>
      <c r="Y4998" s="160"/>
      <c r="Z4998" s="160"/>
      <c r="AA4998" s="153"/>
      <c r="AB4998" s="153"/>
      <c r="AC4998" s="182" t="e">
        <f t="shared" si="158"/>
        <v>#DIV/0!</v>
      </c>
      <c r="AD4998" s="153" t="e">
        <f t="shared" si="159"/>
        <v>#DIV/0!</v>
      </c>
      <c r="AE4998" s="207"/>
      <c r="AF4998" s="153"/>
      <c r="AG4998" s="159"/>
      <c r="AH4998" s="153"/>
      <c r="AI4998" s="161"/>
      <c r="AJ4998" s="153"/>
      <c r="AK4998" s="153"/>
      <c r="AL4998" s="207"/>
      <c r="AM4998" s="207"/>
      <c r="AN4998" s="207"/>
      <c r="AO4998" s="207"/>
      <c r="AP4998" s="147" t="s">
        <v>54</v>
      </c>
      <c r="AQ4998" s="147"/>
      <c r="AR4998" s="147"/>
      <c r="AS4998" s="209" t="s">
        <v>68</v>
      </c>
      <c r="AT4998" s="223" t="str">
        <f>MONTH(B4998)&amp;"/"&amp;YEAR(B4998)</f>
        <v>3/2026</v>
      </c>
      <c r="AU4998" s="223">
        <f>WEEKNUM(B4998)-WEEKNUM(EOMONTH(B4998,-1)+1)+1</f>
        <v>1</v>
      </c>
      <c r="AV4998" s="209" t="str">
        <f>MONTH(R4998)&amp;"/"&amp;YEAR(R4998)</f>
        <v>1/1900</v>
      </c>
      <c r="AW4998" s="209" t="e">
        <f>WEEKNUM(R4998)-WEEKNUM(EOMONTH(R4998,-1)+1)+1</f>
        <v>#NUM!</v>
      </c>
      <c r="AX4998" s="209">
        <f>IF(BB4998="S",IF(Q4998="1. Aceitou o programa",R4998-B4998,0),0)</f>
        <v>0</v>
      </c>
      <c r="AY4998" s="209">
        <f>IF(BB4998="S",IF(AND(S4998&lt;&gt;"",R4998&lt;&gt;""),S4998-R4998,0),0)</f>
        <v>0</v>
      </c>
      <c r="AZ4998" s="209">
        <f>IF(BB4998="S",IF(Q4998="1. Aceitou o programa",IF(OR(X4998="Não se Aplica",X4998=""),IF(OR(W4998="Não se Aplica",W4998=""),0,W4998-V4998),AVERAGE(X4998-W4998,W4998-V4998)),0),0)</f>
        <v>0</v>
      </c>
      <c r="BA4998" s="209">
        <f>IF(BB4998="S",IF(AND(Q4998="1. Aceitou o programa",AH4998="Realizada"),IFERROR(IF(AG4998="",0,AG4998-R4998),0),0),0)</f>
        <v>0</v>
      </c>
      <c r="BB4998" s="209" t="str">
        <f>_xlfn.XLOOKUP(U4998,'Lista Suspensa'!$AA$20:$AA$23,'Lista Suspensa'!$AB$20:$AB$23,"N/A")</f>
        <v>S</v>
      </c>
    </row>
    <row r="4999" spans="1:54" ht="12" customHeight="1">
      <c r="A4999" s="151" t="s">
        <v>54</v>
      </c>
      <c r="B4999" s="152">
        <v>46083</v>
      </c>
      <c r="C4999" s="153" t="s">
        <v>55</v>
      </c>
      <c r="D4999" s="153" t="s">
        <v>56</v>
      </c>
      <c r="E4999" s="244">
        <v>78004847</v>
      </c>
      <c r="F4999" s="144" t="s">
        <v>8936</v>
      </c>
      <c r="G4999" s="230"/>
      <c r="H4999" s="154">
        <v>30174</v>
      </c>
      <c r="I4999" s="153">
        <v>43</v>
      </c>
      <c r="J4999" s="148" t="s">
        <v>58</v>
      </c>
      <c r="K4999" s="153"/>
      <c r="L4999" s="153"/>
      <c r="M4999" s="153"/>
      <c r="N4999" s="153">
        <v>60</v>
      </c>
      <c r="O4999" s="155" t="s">
        <v>8937</v>
      </c>
      <c r="P4999" s="156" t="s">
        <v>60</v>
      </c>
      <c r="Q4999" s="157" t="s">
        <v>8211</v>
      </c>
      <c r="R4999" s="158"/>
      <c r="S4999" s="159"/>
      <c r="T4999" s="159" t="s">
        <v>6983</v>
      </c>
      <c r="U4999" s="159" t="s">
        <v>8212</v>
      </c>
      <c r="V4999" s="154">
        <v>46113</v>
      </c>
      <c r="W4999" s="154">
        <v>46150</v>
      </c>
      <c r="X4999" s="154"/>
      <c r="Y4999" s="160"/>
      <c r="Z4999" s="160"/>
      <c r="AA4999" s="153"/>
      <c r="AB4999" s="153"/>
      <c r="AC4999" s="182" t="e">
        <f t="shared" si="158"/>
        <v>#DIV/0!</v>
      </c>
      <c r="AD4999" s="153" t="e">
        <f t="shared" si="159"/>
        <v>#DIV/0!</v>
      </c>
      <c r="AE4999" s="207"/>
      <c r="AF4999" s="153"/>
      <c r="AG4999" s="159"/>
      <c r="AH4999" s="153"/>
      <c r="AI4999" s="161"/>
      <c r="AJ4999" s="153"/>
      <c r="AK4999" s="153"/>
      <c r="AL4999" s="207"/>
      <c r="AM4999" s="207"/>
      <c r="AN4999" s="207"/>
      <c r="AO4999" s="207"/>
      <c r="AP4999" s="147" t="s">
        <v>54</v>
      </c>
      <c r="AQ4999" s="147"/>
      <c r="AR4999" s="147"/>
      <c r="AS4999" s="209" t="s">
        <v>68</v>
      </c>
      <c r="AT4999" s="223" t="str">
        <f>MONTH(B4999)&amp;"/"&amp;YEAR(B4999)</f>
        <v>3/2026</v>
      </c>
      <c r="AU4999" s="223">
        <f>WEEKNUM(B4999)-WEEKNUM(EOMONTH(B4999,-1)+1)+1</f>
        <v>1</v>
      </c>
      <c r="AV4999" s="209" t="str">
        <f>MONTH(R4999)&amp;"/"&amp;YEAR(R4999)</f>
        <v>1/1900</v>
      </c>
      <c r="AW4999" s="209" t="e">
        <f>WEEKNUM(R4999)-WEEKNUM(EOMONTH(R4999,-1)+1)+1</f>
        <v>#NUM!</v>
      </c>
      <c r="AX4999" s="209">
        <f>IF(BB4999="S",IF(Q4999="1. Aceitou o programa",R4999-B4999,0),0)</f>
        <v>0</v>
      </c>
      <c r="AY4999" s="209">
        <f>IF(BB4999="S",IF(AND(S4999&lt;&gt;"",R4999&lt;&gt;""),S4999-R4999,0),0)</f>
        <v>0</v>
      </c>
      <c r="AZ4999" s="209">
        <f>IF(BB4999="S",IF(Q4999="1. Aceitou o programa",IF(OR(X4999="Não se Aplica",X4999=""),IF(OR(W4999="Não se Aplica",W4999=""),0,W4999-V4999),AVERAGE(X4999-W4999,W4999-V4999)),0),0)</f>
        <v>0</v>
      </c>
      <c r="BA4999" s="209">
        <f>IF(BB4999="S",IF(AND(Q4999="1. Aceitou o programa",AH4999="Realizada"),IFERROR(IF(AG4999="",0,AG4999-R4999),0),0),0)</f>
        <v>0</v>
      </c>
      <c r="BB4999" s="209" t="str">
        <f>_xlfn.XLOOKUP(U4999,'Lista Suspensa'!$AA$20:$AA$23,'Lista Suspensa'!$AB$20:$AB$23,"N/A")</f>
        <v>S</v>
      </c>
    </row>
    <row r="5000" spans="1:54" ht="12" customHeight="1">
      <c r="A5000" s="151" t="s">
        <v>54</v>
      </c>
      <c r="B5000" s="152">
        <v>46083</v>
      </c>
      <c r="C5000" s="153" t="s">
        <v>55</v>
      </c>
      <c r="D5000" s="153" t="s">
        <v>56</v>
      </c>
      <c r="E5000" s="244">
        <v>85798041</v>
      </c>
      <c r="F5000" s="144" t="s">
        <v>8938</v>
      </c>
      <c r="G5000" s="230"/>
      <c r="H5000" s="154">
        <v>30197</v>
      </c>
      <c r="I5000" s="153">
        <v>43</v>
      </c>
      <c r="J5000" s="148" t="s">
        <v>70</v>
      </c>
      <c r="K5000" s="153"/>
      <c r="L5000" s="153"/>
      <c r="M5000" s="153"/>
      <c r="N5000" s="153">
        <v>75</v>
      </c>
      <c r="O5000" s="155">
        <v>21991853976</v>
      </c>
      <c r="P5000" s="156" t="s">
        <v>60</v>
      </c>
      <c r="Q5000" s="157" t="s">
        <v>8211</v>
      </c>
      <c r="R5000" s="158"/>
      <c r="S5000" s="159"/>
      <c r="T5000" s="159" t="s">
        <v>6983</v>
      </c>
      <c r="U5000" s="159" t="s">
        <v>8212</v>
      </c>
      <c r="V5000" s="154">
        <v>46118</v>
      </c>
      <c r="W5000" s="154">
        <v>46150</v>
      </c>
      <c r="X5000" s="154"/>
      <c r="Y5000" s="160"/>
      <c r="Z5000" s="160"/>
      <c r="AA5000" s="153"/>
      <c r="AB5000" s="153"/>
      <c r="AC5000" s="182" t="e">
        <f t="shared" si="158"/>
        <v>#DIV/0!</v>
      </c>
      <c r="AD5000" s="153" t="e">
        <f t="shared" si="159"/>
        <v>#DIV/0!</v>
      </c>
      <c r="AE5000" s="207"/>
      <c r="AF5000" s="153"/>
      <c r="AG5000" s="159"/>
      <c r="AH5000" s="153"/>
      <c r="AI5000" s="161"/>
      <c r="AJ5000" s="153"/>
      <c r="AK5000" s="153"/>
      <c r="AL5000" s="207"/>
      <c r="AM5000" s="207"/>
      <c r="AN5000" s="207"/>
      <c r="AO5000" s="207"/>
      <c r="AP5000" s="147" t="s">
        <v>54</v>
      </c>
      <c r="AQ5000" s="147"/>
      <c r="AR5000" s="147"/>
      <c r="AS5000" s="209" t="s">
        <v>68</v>
      </c>
      <c r="AT5000" s="223" t="str">
        <f>MONTH(B5000)&amp;"/"&amp;YEAR(B5000)</f>
        <v>3/2026</v>
      </c>
      <c r="AU5000" s="223">
        <f>WEEKNUM(B5000)-WEEKNUM(EOMONTH(B5000,-1)+1)+1</f>
        <v>1</v>
      </c>
      <c r="AV5000" s="209" t="str">
        <f>MONTH(R5000)&amp;"/"&amp;YEAR(R5000)</f>
        <v>1/1900</v>
      </c>
      <c r="AW5000" s="209" t="e">
        <f>WEEKNUM(R5000)-WEEKNUM(EOMONTH(R5000,-1)+1)+1</f>
        <v>#NUM!</v>
      </c>
      <c r="AX5000" s="209">
        <f>IF(BB5000="S",IF(Q5000="1. Aceitou o programa",R5000-B5000,0),0)</f>
        <v>0</v>
      </c>
      <c r="AY5000" s="209">
        <f>IF(BB5000="S",IF(AND(S5000&lt;&gt;"",R5000&lt;&gt;""),S5000-R5000,0),0)</f>
        <v>0</v>
      </c>
      <c r="AZ5000" s="209">
        <f>IF(BB5000="S",IF(Q5000="1. Aceitou o programa",IF(OR(X5000="Não se Aplica",X5000=""),IF(OR(W5000="Não se Aplica",W5000=""),0,W5000-V5000),AVERAGE(X5000-W5000,W5000-V5000)),0),0)</f>
        <v>0</v>
      </c>
      <c r="BA5000" s="209">
        <f>IF(BB5000="S",IF(AND(Q5000="1. Aceitou o programa",AH5000="Realizada"),IFERROR(IF(AG5000="",0,AG5000-R5000),0),0),0)</f>
        <v>0</v>
      </c>
      <c r="BB5000" s="209" t="str">
        <f>_xlfn.XLOOKUP(U5000,'Lista Suspensa'!$AA$20:$AA$23,'Lista Suspensa'!$AB$20:$AB$23,"N/A")</f>
        <v>S</v>
      </c>
    </row>
    <row r="5001" spans="1:54" ht="12" customHeight="1">
      <c r="A5001" s="151" t="s">
        <v>54</v>
      </c>
      <c r="B5001" s="152">
        <v>46083</v>
      </c>
      <c r="C5001" s="153" t="s">
        <v>55</v>
      </c>
      <c r="D5001" s="153" t="s">
        <v>56</v>
      </c>
      <c r="E5001" s="244">
        <v>84363708</v>
      </c>
      <c r="F5001" s="144" t="s">
        <v>8939</v>
      </c>
      <c r="G5001" s="230"/>
      <c r="H5001" s="154">
        <v>30214</v>
      </c>
      <c r="I5001" s="153">
        <v>43</v>
      </c>
      <c r="J5001" s="148" t="s">
        <v>70</v>
      </c>
      <c r="K5001" s="153"/>
      <c r="L5001" s="153"/>
      <c r="M5001" s="153"/>
      <c r="N5001" s="153">
        <v>380</v>
      </c>
      <c r="O5001" s="155" t="s">
        <v>8940</v>
      </c>
      <c r="P5001" s="156" t="s">
        <v>60</v>
      </c>
      <c r="Q5001" s="157" t="s">
        <v>8211</v>
      </c>
      <c r="R5001" s="158"/>
      <c r="S5001" s="159"/>
      <c r="T5001" s="159" t="s">
        <v>6983</v>
      </c>
      <c r="U5001" s="159" t="s">
        <v>8212</v>
      </c>
      <c r="V5001" s="154">
        <v>46114</v>
      </c>
      <c r="W5001" s="154">
        <v>46150</v>
      </c>
      <c r="X5001" s="154"/>
      <c r="Y5001" s="160"/>
      <c r="Z5001" s="160"/>
      <c r="AA5001" s="153"/>
      <c r="AB5001" s="153"/>
      <c r="AC5001" s="182" t="e">
        <f t="shared" si="158"/>
        <v>#DIV/0!</v>
      </c>
      <c r="AD5001" s="153" t="e">
        <f t="shared" si="159"/>
        <v>#DIV/0!</v>
      </c>
      <c r="AE5001" s="207"/>
      <c r="AF5001" s="153"/>
      <c r="AG5001" s="159"/>
      <c r="AH5001" s="153"/>
      <c r="AI5001" s="161"/>
      <c r="AJ5001" s="153"/>
      <c r="AK5001" s="153"/>
      <c r="AL5001" s="207"/>
      <c r="AM5001" s="207"/>
      <c r="AN5001" s="207"/>
      <c r="AO5001" s="207"/>
      <c r="AP5001" s="147" t="s">
        <v>54</v>
      </c>
      <c r="AQ5001" s="147"/>
      <c r="AR5001" s="147"/>
      <c r="AS5001" s="209" t="s">
        <v>68</v>
      </c>
      <c r="AT5001" s="223" t="str">
        <f>MONTH(B5001)&amp;"/"&amp;YEAR(B5001)</f>
        <v>3/2026</v>
      </c>
      <c r="AU5001" s="223">
        <f>WEEKNUM(B5001)-WEEKNUM(EOMONTH(B5001,-1)+1)+1</f>
        <v>1</v>
      </c>
      <c r="AV5001" s="209" t="str">
        <f>MONTH(R5001)&amp;"/"&amp;YEAR(R5001)</f>
        <v>1/1900</v>
      </c>
      <c r="AW5001" s="209" t="e">
        <f>WEEKNUM(R5001)-WEEKNUM(EOMONTH(R5001,-1)+1)+1</f>
        <v>#NUM!</v>
      </c>
      <c r="AX5001" s="209">
        <f>IF(BB5001="S",IF(Q5001="1. Aceitou o programa",R5001-B5001,0),0)</f>
        <v>0</v>
      </c>
      <c r="AY5001" s="209">
        <f>IF(BB5001="S",IF(AND(S5001&lt;&gt;"",R5001&lt;&gt;""),S5001-R5001,0),0)</f>
        <v>0</v>
      </c>
      <c r="AZ5001" s="209">
        <f>IF(BB5001="S",IF(Q5001="1. Aceitou o programa",IF(OR(X5001="Não se Aplica",X5001=""),IF(OR(W5001="Não se Aplica",W5001=""),0,W5001-V5001),AVERAGE(X5001-W5001,W5001-V5001)),0),0)</f>
        <v>0</v>
      </c>
      <c r="BA5001" s="209">
        <f>IF(BB5001="S",IF(AND(Q5001="1. Aceitou o programa",AH5001="Realizada"),IFERROR(IF(AG5001="",0,AG5001-R5001),0),0),0)</f>
        <v>0</v>
      </c>
      <c r="BB5001" s="209" t="str">
        <f>_xlfn.XLOOKUP(U5001,'Lista Suspensa'!$AA$20:$AA$23,'Lista Suspensa'!$AB$20:$AB$23,"N/A")</f>
        <v>S</v>
      </c>
    </row>
    <row r="5002" spans="1:54" ht="12" customHeight="1">
      <c r="A5002" s="151" t="s">
        <v>54</v>
      </c>
      <c r="B5002" s="152">
        <v>46083</v>
      </c>
      <c r="C5002" s="153" t="s">
        <v>55</v>
      </c>
      <c r="D5002" s="153" t="s">
        <v>56</v>
      </c>
      <c r="E5002" s="244">
        <v>84364760</v>
      </c>
      <c r="F5002" s="144" t="s">
        <v>8941</v>
      </c>
      <c r="G5002" s="230"/>
      <c r="H5002" s="154">
        <v>30218</v>
      </c>
      <c r="I5002" s="153">
        <v>43</v>
      </c>
      <c r="J5002" s="148" t="s">
        <v>58</v>
      </c>
      <c r="K5002" s="153"/>
      <c r="L5002" s="153"/>
      <c r="M5002" s="153"/>
      <c r="N5002" s="153">
        <v>450</v>
      </c>
      <c r="O5002" s="155" t="s">
        <v>8942</v>
      </c>
      <c r="P5002" s="156" t="s">
        <v>60</v>
      </c>
      <c r="Q5002" s="157" t="s">
        <v>8211</v>
      </c>
      <c r="R5002" s="158"/>
      <c r="S5002" s="159"/>
      <c r="T5002" s="159" t="s">
        <v>6983</v>
      </c>
      <c r="U5002" s="159" t="s">
        <v>8212</v>
      </c>
      <c r="V5002" s="154">
        <v>46114</v>
      </c>
      <c r="W5002" s="154">
        <v>46150</v>
      </c>
      <c r="X5002" s="154"/>
      <c r="Y5002" s="160"/>
      <c r="Z5002" s="160"/>
      <c r="AA5002" s="153"/>
      <c r="AB5002" s="153"/>
      <c r="AC5002" s="182" t="e">
        <f t="shared" si="158"/>
        <v>#DIV/0!</v>
      </c>
      <c r="AD5002" s="153" t="e">
        <f t="shared" si="159"/>
        <v>#DIV/0!</v>
      </c>
      <c r="AE5002" s="207"/>
      <c r="AF5002" s="153"/>
      <c r="AG5002" s="159"/>
      <c r="AH5002" s="153"/>
      <c r="AI5002" s="161"/>
      <c r="AJ5002" s="153"/>
      <c r="AK5002" s="153"/>
      <c r="AL5002" s="207"/>
      <c r="AM5002" s="207"/>
      <c r="AN5002" s="207"/>
      <c r="AO5002" s="207"/>
      <c r="AP5002" s="147" t="s">
        <v>54</v>
      </c>
      <c r="AQ5002" s="147"/>
      <c r="AR5002" s="147"/>
      <c r="AS5002" s="209" t="s">
        <v>68</v>
      </c>
      <c r="AT5002" s="223" t="str">
        <f>MONTH(B5002)&amp;"/"&amp;YEAR(B5002)</f>
        <v>3/2026</v>
      </c>
      <c r="AU5002" s="223">
        <f>WEEKNUM(B5002)-WEEKNUM(EOMONTH(B5002,-1)+1)+1</f>
        <v>1</v>
      </c>
      <c r="AV5002" s="209" t="str">
        <f>MONTH(R5002)&amp;"/"&amp;YEAR(R5002)</f>
        <v>1/1900</v>
      </c>
      <c r="AW5002" s="209" t="e">
        <f>WEEKNUM(R5002)-WEEKNUM(EOMONTH(R5002,-1)+1)+1</f>
        <v>#NUM!</v>
      </c>
      <c r="AX5002" s="209">
        <f>IF(BB5002="S",IF(Q5002="1. Aceitou o programa",R5002-B5002,0),0)</f>
        <v>0</v>
      </c>
      <c r="AY5002" s="209">
        <f>IF(BB5002="S",IF(AND(S5002&lt;&gt;"",R5002&lt;&gt;""),S5002-R5002,0),0)</f>
        <v>0</v>
      </c>
      <c r="AZ5002" s="209">
        <f>IF(BB5002="S",IF(Q5002="1. Aceitou o programa",IF(OR(X5002="Não se Aplica",X5002=""),IF(OR(W5002="Não se Aplica",W5002=""),0,W5002-V5002),AVERAGE(X5002-W5002,W5002-V5002)),0),0)</f>
        <v>0</v>
      </c>
      <c r="BA5002" s="209">
        <f>IF(BB5002="S",IF(AND(Q5002="1. Aceitou o programa",AH5002="Realizada"),IFERROR(IF(AG5002="",0,AG5002-R5002),0),0),0)</f>
        <v>0</v>
      </c>
      <c r="BB5002" s="209" t="str">
        <f>_xlfn.XLOOKUP(U5002,'Lista Suspensa'!$AA$20:$AA$23,'Lista Suspensa'!$AB$20:$AB$23,"N/A")</f>
        <v>S</v>
      </c>
    </row>
    <row r="5003" spans="1:54" ht="12" customHeight="1">
      <c r="A5003" s="151" t="s">
        <v>54</v>
      </c>
      <c r="B5003" s="152">
        <v>46083</v>
      </c>
      <c r="C5003" s="153" t="s">
        <v>55</v>
      </c>
      <c r="D5003" s="153" t="s">
        <v>56</v>
      </c>
      <c r="E5003" s="244">
        <v>79741982</v>
      </c>
      <c r="F5003" s="144" t="s">
        <v>8943</v>
      </c>
      <c r="G5003" s="230"/>
      <c r="H5003" s="154">
        <v>30231</v>
      </c>
      <c r="I5003" s="153">
        <v>43</v>
      </c>
      <c r="J5003" s="148" t="s">
        <v>70</v>
      </c>
      <c r="K5003" s="153"/>
      <c r="L5003" s="153"/>
      <c r="M5003" s="153"/>
      <c r="N5003" s="153">
        <v>60</v>
      </c>
      <c r="O5003" s="155" t="s">
        <v>8944</v>
      </c>
      <c r="P5003" s="156" t="s">
        <v>60</v>
      </c>
      <c r="Q5003" s="157" t="s">
        <v>8211</v>
      </c>
      <c r="R5003" s="158"/>
      <c r="S5003" s="159"/>
      <c r="T5003" s="159" t="s">
        <v>6983</v>
      </c>
      <c r="U5003" s="159" t="s">
        <v>8212</v>
      </c>
      <c r="V5003" s="154">
        <v>46114</v>
      </c>
      <c r="W5003" s="154">
        <v>46150</v>
      </c>
      <c r="X5003" s="154"/>
      <c r="Y5003" s="160"/>
      <c r="Z5003" s="160"/>
      <c r="AA5003" s="153"/>
      <c r="AB5003" s="153"/>
      <c r="AC5003" s="182" t="e">
        <f t="shared" si="158"/>
        <v>#DIV/0!</v>
      </c>
      <c r="AD5003" s="153" t="e">
        <f t="shared" si="159"/>
        <v>#DIV/0!</v>
      </c>
      <c r="AE5003" s="207"/>
      <c r="AF5003" s="153"/>
      <c r="AG5003" s="159"/>
      <c r="AH5003" s="153"/>
      <c r="AI5003" s="161"/>
      <c r="AJ5003" s="153"/>
      <c r="AK5003" s="153"/>
      <c r="AL5003" s="207"/>
      <c r="AM5003" s="207"/>
      <c r="AN5003" s="207"/>
      <c r="AO5003" s="207"/>
      <c r="AP5003" s="147" t="s">
        <v>54</v>
      </c>
      <c r="AQ5003" s="147"/>
      <c r="AR5003" s="147"/>
      <c r="AS5003" s="209" t="s">
        <v>68</v>
      </c>
      <c r="AT5003" s="223" t="str">
        <f>MONTH(B5003)&amp;"/"&amp;YEAR(B5003)</f>
        <v>3/2026</v>
      </c>
      <c r="AU5003" s="223">
        <f>WEEKNUM(B5003)-WEEKNUM(EOMONTH(B5003,-1)+1)+1</f>
        <v>1</v>
      </c>
      <c r="AV5003" s="209" t="str">
        <f>MONTH(R5003)&amp;"/"&amp;YEAR(R5003)</f>
        <v>1/1900</v>
      </c>
      <c r="AW5003" s="209" t="e">
        <f>WEEKNUM(R5003)-WEEKNUM(EOMONTH(R5003,-1)+1)+1</f>
        <v>#NUM!</v>
      </c>
      <c r="AX5003" s="209">
        <f>IF(BB5003="S",IF(Q5003="1. Aceitou o programa",R5003-B5003,0),0)</f>
        <v>0</v>
      </c>
      <c r="AY5003" s="209">
        <f>IF(BB5003="S",IF(AND(S5003&lt;&gt;"",R5003&lt;&gt;""),S5003-R5003,0),0)</f>
        <v>0</v>
      </c>
      <c r="AZ5003" s="209">
        <f>IF(BB5003="S",IF(Q5003="1. Aceitou o programa",IF(OR(X5003="Não se Aplica",X5003=""),IF(OR(W5003="Não se Aplica",W5003=""),0,W5003-V5003),AVERAGE(X5003-W5003,W5003-V5003)),0),0)</f>
        <v>0</v>
      </c>
      <c r="BA5003" s="209">
        <f>IF(BB5003="S",IF(AND(Q5003="1. Aceitou o programa",AH5003="Realizada"),IFERROR(IF(AG5003="",0,AG5003-R5003),0),0),0)</f>
        <v>0</v>
      </c>
      <c r="BB5003" s="209" t="str">
        <f>_xlfn.XLOOKUP(U5003,'Lista Suspensa'!$AA$20:$AA$23,'Lista Suspensa'!$AB$20:$AB$23,"N/A")</f>
        <v>S</v>
      </c>
    </row>
    <row r="5004" spans="1:54" ht="12" customHeight="1">
      <c r="A5004" s="151" t="s">
        <v>54</v>
      </c>
      <c r="B5004" s="152">
        <v>46083</v>
      </c>
      <c r="C5004" s="153" t="s">
        <v>55</v>
      </c>
      <c r="D5004" s="153" t="s">
        <v>56</v>
      </c>
      <c r="E5004" s="244">
        <v>77361040</v>
      </c>
      <c r="F5004" s="144" t="s">
        <v>8945</v>
      </c>
      <c r="G5004" s="230"/>
      <c r="H5004" s="154">
        <v>30251</v>
      </c>
      <c r="I5004" s="153">
        <v>43</v>
      </c>
      <c r="J5004" s="148" t="s">
        <v>70</v>
      </c>
      <c r="K5004" s="153"/>
      <c r="L5004" s="153"/>
      <c r="M5004" s="153"/>
      <c r="N5004" s="153">
        <v>50</v>
      </c>
      <c r="O5004" s="155" t="s">
        <v>8946</v>
      </c>
      <c r="P5004" s="156" t="s">
        <v>60</v>
      </c>
      <c r="Q5004" s="157" t="s">
        <v>8211</v>
      </c>
      <c r="R5004" s="158"/>
      <c r="S5004" s="159"/>
      <c r="T5004" s="159" t="s">
        <v>6983</v>
      </c>
      <c r="U5004" s="159" t="s">
        <v>8212</v>
      </c>
      <c r="V5004" s="154">
        <v>46113</v>
      </c>
      <c r="W5004" s="154">
        <v>46150</v>
      </c>
      <c r="X5004" s="154"/>
      <c r="Y5004" s="160"/>
      <c r="Z5004" s="160"/>
      <c r="AA5004" s="153"/>
      <c r="AB5004" s="153"/>
      <c r="AC5004" s="182" t="e">
        <f t="shared" si="158"/>
        <v>#DIV/0!</v>
      </c>
      <c r="AD5004" s="153" t="e">
        <f t="shared" si="159"/>
        <v>#DIV/0!</v>
      </c>
      <c r="AE5004" s="207"/>
      <c r="AF5004" s="153"/>
      <c r="AG5004" s="159"/>
      <c r="AH5004" s="153"/>
      <c r="AI5004" s="161"/>
      <c r="AJ5004" s="153"/>
      <c r="AK5004" s="153"/>
      <c r="AL5004" s="207"/>
      <c r="AM5004" s="207"/>
      <c r="AN5004" s="207"/>
      <c r="AO5004" s="207"/>
      <c r="AP5004" s="147" t="s">
        <v>54</v>
      </c>
      <c r="AQ5004" s="147"/>
      <c r="AR5004" s="147"/>
      <c r="AS5004" s="209" t="s">
        <v>68</v>
      </c>
      <c r="AT5004" s="223" t="str">
        <f>MONTH(B5004)&amp;"/"&amp;YEAR(B5004)</f>
        <v>3/2026</v>
      </c>
      <c r="AU5004" s="223">
        <f>WEEKNUM(B5004)-WEEKNUM(EOMONTH(B5004,-1)+1)+1</f>
        <v>1</v>
      </c>
      <c r="AV5004" s="209" t="str">
        <f>MONTH(R5004)&amp;"/"&amp;YEAR(R5004)</f>
        <v>1/1900</v>
      </c>
      <c r="AW5004" s="209" t="e">
        <f>WEEKNUM(R5004)-WEEKNUM(EOMONTH(R5004,-1)+1)+1</f>
        <v>#NUM!</v>
      </c>
      <c r="AX5004" s="209">
        <f>IF(BB5004="S",IF(Q5004="1. Aceitou o programa",R5004-B5004,0),0)</f>
        <v>0</v>
      </c>
      <c r="AY5004" s="209">
        <f>IF(BB5004="S",IF(AND(S5004&lt;&gt;"",R5004&lt;&gt;""),S5004-R5004,0),0)</f>
        <v>0</v>
      </c>
      <c r="AZ5004" s="209">
        <f>IF(BB5004="S",IF(Q5004="1. Aceitou o programa",IF(OR(X5004="Não se Aplica",X5004=""),IF(OR(W5004="Não se Aplica",W5004=""),0,W5004-V5004),AVERAGE(X5004-W5004,W5004-V5004)),0),0)</f>
        <v>0</v>
      </c>
      <c r="BA5004" s="209">
        <f>IF(BB5004="S",IF(AND(Q5004="1. Aceitou o programa",AH5004="Realizada"),IFERROR(IF(AG5004="",0,AG5004-R5004),0),0),0)</f>
        <v>0</v>
      </c>
      <c r="BB5004" s="209" t="str">
        <f>_xlfn.XLOOKUP(U5004,'Lista Suspensa'!$AA$20:$AA$23,'Lista Suspensa'!$AB$20:$AB$23,"N/A")</f>
        <v>S</v>
      </c>
    </row>
    <row r="5005" spans="1:54" ht="12" customHeight="1">
      <c r="A5005" s="151" t="s">
        <v>54</v>
      </c>
      <c r="B5005" s="152">
        <v>46083</v>
      </c>
      <c r="C5005" s="153" t="s">
        <v>55</v>
      </c>
      <c r="D5005" s="153" t="s">
        <v>56</v>
      </c>
      <c r="E5005" s="244">
        <v>82968556</v>
      </c>
      <c r="F5005" s="144" t="s">
        <v>8947</v>
      </c>
      <c r="G5005" s="230"/>
      <c r="H5005" s="154">
        <v>30297</v>
      </c>
      <c r="I5005" s="153">
        <v>43</v>
      </c>
      <c r="J5005" s="148" t="s">
        <v>70</v>
      </c>
      <c r="K5005" s="153"/>
      <c r="L5005" s="153"/>
      <c r="M5005" s="153"/>
      <c r="N5005" s="153">
        <v>80</v>
      </c>
      <c r="O5005" s="155">
        <v>21973545948</v>
      </c>
      <c r="P5005" s="156" t="s">
        <v>89</v>
      </c>
      <c r="Q5005" s="157" t="s">
        <v>8211</v>
      </c>
      <c r="R5005" s="158"/>
      <c r="S5005" s="159"/>
      <c r="T5005" s="159" t="s">
        <v>6983</v>
      </c>
      <c r="U5005" s="159" t="s">
        <v>8212</v>
      </c>
      <c r="V5005" s="154">
        <v>46118</v>
      </c>
      <c r="W5005" s="154">
        <v>46150</v>
      </c>
      <c r="X5005" s="154"/>
      <c r="Y5005" s="160"/>
      <c r="Z5005" s="160"/>
      <c r="AA5005" s="153"/>
      <c r="AB5005" s="153"/>
      <c r="AC5005" s="182" t="e">
        <f t="shared" si="158"/>
        <v>#DIV/0!</v>
      </c>
      <c r="AD5005" s="153" t="e">
        <f t="shared" si="159"/>
        <v>#DIV/0!</v>
      </c>
      <c r="AE5005" s="207"/>
      <c r="AF5005" s="153"/>
      <c r="AG5005" s="159"/>
      <c r="AH5005" s="153"/>
      <c r="AI5005" s="161"/>
      <c r="AJ5005" s="153"/>
      <c r="AK5005" s="153"/>
      <c r="AL5005" s="207"/>
      <c r="AM5005" s="207"/>
      <c r="AN5005" s="207"/>
      <c r="AO5005" s="207"/>
      <c r="AP5005" s="147" t="s">
        <v>54</v>
      </c>
      <c r="AQ5005" s="147"/>
      <c r="AR5005" s="147"/>
      <c r="AS5005" s="209" t="s">
        <v>68</v>
      </c>
      <c r="AT5005" s="223" t="str">
        <f>MONTH(B5005)&amp;"/"&amp;YEAR(B5005)</f>
        <v>3/2026</v>
      </c>
      <c r="AU5005" s="223">
        <f>WEEKNUM(B5005)-WEEKNUM(EOMONTH(B5005,-1)+1)+1</f>
        <v>1</v>
      </c>
      <c r="AV5005" s="209" t="str">
        <f>MONTH(R5005)&amp;"/"&amp;YEAR(R5005)</f>
        <v>1/1900</v>
      </c>
      <c r="AW5005" s="209" t="e">
        <f>WEEKNUM(R5005)-WEEKNUM(EOMONTH(R5005,-1)+1)+1</f>
        <v>#NUM!</v>
      </c>
      <c r="AX5005" s="209">
        <f>IF(BB5005="S",IF(Q5005="1. Aceitou o programa",R5005-B5005,0),0)</f>
        <v>0</v>
      </c>
      <c r="AY5005" s="209">
        <f>IF(BB5005="S",IF(AND(S5005&lt;&gt;"",R5005&lt;&gt;""),S5005-R5005,0),0)</f>
        <v>0</v>
      </c>
      <c r="AZ5005" s="209">
        <f>IF(BB5005="S",IF(Q5005="1. Aceitou o programa",IF(OR(X5005="Não se Aplica",X5005=""),IF(OR(W5005="Não se Aplica",W5005=""),0,W5005-V5005),AVERAGE(X5005-W5005,W5005-V5005)),0),0)</f>
        <v>0</v>
      </c>
      <c r="BA5005" s="209">
        <f>IF(BB5005="S",IF(AND(Q5005="1. Aceitou o programa",AH5005="Realizada"),IFERROR(IF(AG5005="",0,AG5005-R5005),0),0),0)</f>
        <v>0</v>
      </c>
      <c r="BB5005" s="209" t="str">
        <f>_xlfn.XLOOKUP(U5005,'Lista Suspensa'!$AA$20:$AA$23,'Lista Suspensa'!$AB$20:$AB$23,"N/A")</f>
        <v>S</v>
      </c>
    </row>
    <row r="5006" spans="1:54" ht="12" customHeight="1">
      <c r="A5006" s="151" t="s">
        <v>54</v>
      </c>
      <c r="B5006" s="152">
        <v>46083</v>
      </c>
      <c r="C5006" s="153" t="s">
        <v>55</v>
      </c>
      <c r="D5006" s="153" t="s">
        <v>56</v>
      </c>
      <c r="E5006" s="244">
        <v>89490321</v>
      </c>
      <c r="F5006" s="144" t="s">
        <v>8948</v>
      </c>
      <c r="G5006" s="230"/>
      <c r="H5006" s="154">
        <v>30299</v>
      </c>
      <c r="I5006" s="153">
        <v>43</v>
      </c>
      <c r="J5006" s="148" t="s">
        <v>70</v>
      </c>
      <c r="K5006" s="153"/>
      <c r="L5006" s="153"/>
      <c r="M5006" s="153"/>
      <c r="N5006" s="153">
        <v>60</v>
      </c>
      <c r="O5006" s="155" t="s">
        <v>8949</v>
      </c>
      <c r="P5006" s="156" t="s">
        <v>60</v>
      </c>
      <c r="Q5006" s="157" t="s">
        <v>8211</v>
      </c>
      <c r="R5006" s="158"/>
      <c r="S5006" s="159"/>
      <c r="T5006" s="159" t="s">
        <v>6983</v>
      </c>
      <c r="U5006" s="159" t="s">
        <v>8212</v>
      </c>
      <c r="V5006" s="154">
        <v>46118</v>
      </c>
      <c r="W5006" s="154">
        <v>46150</v>
      </c>
      <c r="X5006" s="154"/>
      <c r="Y5006" s="160"/>
      <c r="Z5006" s="160"/>
      <c r="AA5006" s="153"/>
      <c r="AB5006" s="153"/>
      <c r="AC5006" s="182" t="e">
        <f t="shared" si="158"/>
        <v>#DIV/0!</v>
      </c>
      <c r="AD5006" s="153" t="e">
        <f t="shared" si="159"/>
        <v>#DIV/0!</v>
      </c>
      <c r="AE5006" s="207"/>
      <c r="AF5006" s="153"/>
      <c r="AG5006" s="159"/>
      <c r="AH5006" s="153"/>
      <c r="AI5006" s="161"/>
      <c r="AJ5006" s="153"/>
      <c r="AK5006" s="153"/>
      <c r="AL5006" s="207"/>
      <c r="AM5006" s="207"/>
      <c r="AN5006" s="207"/>
      <c r="AO5006" s="207"/>
      <c r="AP5006" s="147" t="s">
        <v>54</v>
      </c>
      <c r="AQ5006" s="147"/>
      <c r="AR5006" s="147"/>
      <c r="AS5006" s="209" t="s">
        <v>68</v>
      </c>
      <c r="AT5006" s="223" t="str">
        <f>MONTH(B5006)&amp;"/"&amp;YEAR(B5006)</f>
        <v>3/2026</v>
      </c>
      <c r="AU5006" s="223">
        <f>WEEKNUM(B5006)-WEEKNUM(EOMONTH(B5006,-1)+1)+1</f>
        <v>1</v>
      </c>
      <c r="AV5006" s="209" t="str">
        <f>MONTH(R5006)&amp;"/"&amp;YEAR(R5006)</f>
        <v>1/1900</v>
      </c>
      <c r="AW5006" s="209" t="e">
        <f>WEEKNUM(R5006)-WEEKNUM(EOMONTH(R5006,-1)+1)+1</f>
        <v>#NUM!</v>
      </c>
      <c r="AX5006" s="209">
        <f>IF(BB5006="S",IF(Q5006="1. Aceitou o programa",R5006-B5006,0),0)</f>
        <v>0</v>
      </c>
      <c r="AY5006" s="209">
        <f>IF(BB5006="S",IF(AND(S5006&lt;&gt;"",R5006&lt;&gt;""),S5006-R5006,0),0)</f>
        <v>0</v>
      </c>
      <c r="AZ5006" s="209">
        <f>IF(BB5006="S",IF(Q5006="1. Aceitou o programa",IF(OR(X5006="Não se Aplica",X5006=""),IF(OR(W5006="Não se Aplica",W5006=""),0,W5006-V5006),AVERAGE(X5006-W5006,W5006-V5006)),0),0)</f>
        <v>0</v>
      </c>
      <c r="BA5006" s="209">
        <f>IF(BB5006="S",IF(AND(Q5006="1. Aceitou o programa",AH5006="Realizada"),IFERROR(IF(AG5006="",0,AG5006-R5006),0),0),0)</f>
        <v>0</v>
      </c>
      <c r="BB5006" s="209" t="str">
        <f>_xlfn.XLOOKUP(U5006,'Lista Suspensa'!$AA$20:$AA$23,'Lista Suspensa'!$AB$20:$AB$23,"N/A")</f>
        <v>S</v>
      </c>
    </row>
    <row r="5007" spans="1:54" ht="12" customHeight="1">
      <c r="A5007" s="151" t="s">
        <v>54</v>
      </c>
      <c r="B5007" s="152">
        <v>46083</v>
      </c>
      <c r="C5007" s="153" t="s">
        <v>55</v>
      </c>
      <c r="D5007" s="153" t="s">
        <v>56</v>
      </c>
      <c r="E5007" s="244">
        <v>83216856</v>
      </c>
      <c r="F5007" s="144" t="s">
        <v>8950</v>
      </c>
      <c r="G5007" s="230"/>
      <c r="H5007" s="154">
        <v>30313</v>
      </c>
      <c r="I5007" s="153">
        <v>43</v>
      </c>
      <c r="J5007" s="148" t="s">
        <v>58</v>
      </c>
      <c r="K5007" s="153"/>
      <c r="L5007" s="153"/>
      <c r="M5007" s="153"/>
      <c r="N5007" s="153">
        <v>380</v>
      </c>
      <c r="O5007" s="155" t="s">
        <v>8951</v>
      </c>
      <c r="P5007" s="156" t="s">
        <v>60</v>
      </c>
      <c r="Q5007" s="157" t="s">
        <v>8211</v>
      </c>
      <c r="R5007" s="158"/>
      <c r="S5007" s="159"/>
      <c r="T5007" s="159" t="s">
        <v>6983</v>
      </c>
      <c r="U5007" s="159" t="s">
        <v>8212</v>
      </c>
      <c r="V5007" s="154">
        <v>46114</v>
      </c>
      <c r="W5007" s="154">
        <v>46150</v>
      </c>
      <c r="X5007" s="154"/>
      <c r="Y5007" s="160"/>
      <c r="Z5007" s="160"/>
      <c r="AA5007" s="153"/>
      <c r="AB5007" s="153"/>
      <c r="AC5007" s="182" t="e">
        <f t="shared" si="158"/>
        <v>#DIV/0!</v>
      </c>
      <c r="AD5007" s="153" t="e">
        <f t="shared" si="159"/>
        <v>#DIV/0!</v>
      </c>
      <c r="AE5007" s="207"/>
      <c r="AF5007" s="153"/>
      <c r="AG5007" s="159"/>
      <c r="AH5007" s="153"/>
      <c r="AI5007" s="161"/>
      <c r="AJ5007" s="153"/>
      <c r="AK5007" s="153"/>
      <c r="AL5007" s="207"/>
      <c r="AM5007" s="207"/>
      <c r="AN5007" s="207"/>
      <c r="AO5007" s="207"/>
      <c r="AP5007" s="147" t="s">
        <v>54</v>
      </c>
      <c r="AQ5007" s="147"/>
      <c r="AR5007" s="147"/>
      <c r="AS5007" s="209" t="s">
        <v>68</v>
      </c>
      <c r="AT5007" s="223" t="str">
        <f>MONTH(B5007)&amp;"/"&amp;YEAR(B5007)</f>
        <v>3/2026</v>
      </c>
      <c r="AU5007" s="223">
        <f>WEEKNUM(B5007)-WEEKNUM(EOMONTH(B5007,-1)+1)+1</f>
        <v>1</v>
      </c>
      <c r="AV5007" s="209" t="str">
        <f>MONTH(R5007)&amp;"/"&amp;YEAR(R5007)</f>
        <v>1/1900</v>
      </c>
      <c r="AW5007" s="209" t="e">
        <f>WEEKNUM(R5007)-WEEKNUM(EOMONTH(R5007,-1)+1)+1</f>
        <v>#NUM!</v>
      </c>
      <c r="AX5007" s="209">
        <f>IF(BB5007="S",IF(Q5007="1. Aceitou o programa",R5007-B5007,0),0)</f>
        <v>0</v>
      </c>
      <c r="AY5007" s="209">
        <f>IF(BB5007="S",IF(AND(S5007&lt;&gt;"",R5007&lt;&gt;""),S5007-R5007,0),0)</f>
        <v>0</v>
      </c>
      <c r="AZ5007" s="209">
        <f>IF(BB5007="S",IF(Q5007="1. Aceitou o programa",IF(OR(X5007="Não se Aplica",X5007=""),IF(OR(W5007="Não se Aplica",W5007=""),0,W5007-V5007),AVERAGE(X5007-W5007,W5007-V5007)),0),0)</f>
        <v>0</v>
      </c>
      <c r="BA5007" s="209">
        <f>IF(BB5007="S",IF(AND(Q5007="1. Aceitou o programa",AH5007="Realizada"),IFERROR(IF(AG5007="",0,AG5007-R5007),0),0),0)</f>
        <v>0</v>
      </c>
      <c r="BB5007" s="209" t="str">
        <f>_xlfn.XLOOKUP(U5007,'Lista Suspensa'!$AA$20:$AA$23,'Lista Suspensa'!$AB$20:$AB$23,"N/A")</f>
        <v>S</v>
      </c>
    </row>
    <row r="5008" spans="1:54" ht="12" customHeight="1">
      <c r="A5008" s="151" t="s">
        <v>54</v>
      </c>
      <c r="B5008" s="152">
        <v>46083</v>
      </c>
      <c r="C5008" s="153" t="s">
        <v>55</v>
      </c>
      <c r="D5008" s="153" t="s">
        <v>56</v>
      </c>
      <c r="E5008" s="244">
        <v>82879352</v>
      </c>
      <c r="F5008" s="144" t="s">
        <v>8952</v>
      </c>
      <c r="G5008" s="230"/>
      <c r="H5008" s="154">
        <v>30324</v>
      </c>
      <c r="I5008" s="153">
        <v>43</v>
      </c>
      <c r="J5008" s="148" t="s">
        <v>70</v>
      </c>
      <c r="K5008" s="153"/>
      <c r="L5008" s="153"/>
      <c r="M5008" s="153"/>
      <c r="N5008" s="153">
        <v>60</v>
      </c>
      <c r="O5008" s="155" t="s">
        <v>8953</v>
      </c>
      <c r="P5008" s="156" t="s">
        <v>60</v>
      </c>
      <c r="Q5008" s="157" t="s">
        <v>8211</v>
      </c>
      <c r="R5008" s="158"/>
      <c r="S5008" s="159"/>
      <c r="T5008" s="159" t="s">
        <v>6983</v>
      </c>
      <c r="U5008" s="159" t="s">
        <v>8212</v>
      </c>
      <c r="V5008" s="154">
        <v>46114</v>
      </c>
      <c r="W5008" s="154">
        <v>46150</v>
      </c>
      <c r="X5008" s="154"/>
      <c r="Y5008" s="160"/>
      <c r="Z5008" s="160"/>
      <c r="AA5008" s="153"/>
      <c r="AB5008" s="153"/>
      <c r="AC5008" s="182" t="e">
        <f t="shared" si="158"/>
        <v>#DIV/0!</v>
      </c>
      <c r="AD5008" s="153" t="e">
        <f t="shared" si="159"/>
        <v>#DIV/0!</v>
      </c>
      <c r="AE5008" s="207"/>
      <c r="AF5008" s="153"/>
      <c r="AG5008" s="159"/>
      <c r="AH5008" s="153"/>
      <c r="AI5008" s="161"/>
      <c r="AJ5008" s="153"/>
      <c r="AK5008" s="153"/>
      <c r="AL5008" s="207"/>
      <c r="AM5008" s="207"/>
      <c r="AN5008" s="207"/>
      <c r="AO5008" s="207"/>
      <c r="AP5008" s="147" t="s">
        <v>54</v>
      </c>
      <c r="AQ5008" s="147"/>
      <c r="AR5008" s="147"/>
      <c r="AS5008" s="209" t="s">
        <v>68</v>
      </c>
      <c r="AT5008" s="223" t="str">
        <f>MONTH(B5008)&amp;"/"&amp;YEAR(B5008)</f>
        <v>3/2026</v>
      </c>
      <c r="AU5008" s="223">
        <f>WEEKNUM(B5008)-WEEKNUM(EOMONTH(B5008,-1)+1)+1</f>
        <v>1</v>
      </c>
      <c r="AV5008" s="209" t="str">
        <f>MONTH(R5008)&amp;"/"&amp;YEAR(R5008)</f>
        <v>1/1900</v>
      </c>
      <c r="AW5008" s="209" t="e">
        <f>WEEKNUM(R5008)-WEEKNUM(EOMONTH(R5008,-1)+1)+1</f>
        <v>#NUM!</v>
      </c>
      <c r="AX5008" s="209">
        <f>IF(BB5008="S",IF(Q5008="1. Aceitou o programa",R5008-B5008,0),0)</f>
        <v>0</v>
      </c>
      <c r="AY5008" s="209">
        <f>IF(BB5008="S",IF(AND(S5008&lt;&gt;"",R5008&lt;&gt;""),S5008-R5008,0),0)</f>
        <v>0</v>
      </c>
      <c r="AZ5008" s="209">
        <f>IF(BB5008="S",IF(Q5008="1. Aceitou o programa",IF(OR(X5008="Não se Aplica",X5008=""),IF(OR(W5008="Não se Aplica",W5008=""),0,W5008-V5008),AVERAGE(X5008-W5008,W5008-V5008)),0),0)</f>
        <v>0</v>
      </c>
      <c r="BA5008" s="209">
        <f>IF(BB5008="S",IF(AND(Q5008="1. Aceitou o programa",AH5008="Realizada"),IFERROR(IF(AG5008="",0,AG5008-R5008),0),0),0)</f>
        <v>0</v>
      </c>
      <c r="BB5008" s="209" t="str">
        <f>_xlfn.XLOOKUP(U5008,'Lista Suspensa'!$AA$20:$AA$23,'Lista Suspensa'!$AB$20:$AB$23,"N/A")</f>
        <v>S</v>
      </c>
    </row>
    <row r="5009" spans="1:54" ht="12" customHeight="1">
      <c r="A5009" s="151" t="s">
        <v>54</v>
      </c>
      <c r="B5009" s="152">
        <v>46083</v>
      </c>
      <c r="C5009" s="153" t="s">
        <v>55</v>
      </c>
      <c r="D5009" s="153" t="s">
        <v>56</v>
      </c>
      <c r="E5009" s="244">
        <v>84434368</v>
      </c>
      <c r="F5009" s="144" t="s">
        <v>8954</v>
      </c>
      <c r="G5009" s="230"/>
      <c r="H5009" s="154">
        <v>30348</v>
      </c>
      <c r="I5009" s="153">
        <v>43</v>
      </c>
      <c r="J5009" s="148" t="s">
        <v>70</v>
      </c>
      <c r="K5009" s="153"/>
      <c r="L5009" s="153"/>
      <c r="M5009" s="153"/>
      <c r="N5009" s="153">
        <v>60</v>
      </c>
      <c r="O5009" s="155" t="s">
        <v>8955</v>
      </c>
      <c r="P5009" s="156" t="s">
        <v>60</v>
      </c>
      <c r="Q5009" s="157" t="s">
        <v>8211</v>
      </c>
      <c r="R5009" s="158"/>
      <c r="S5009" s="159"/>
      <c r="T5009" s="159" t="s">
        <v>6983</v>
      </c>
      <c r="U5009" s="159" t="s">
        <v>8212</v>
      </c>
      <c r="V5009" s="154">
        <v>46114</v>
      </c>
      <c r="W5009" s="154">
        <v>46150</v>
      </c>
      <c r="X5009" s="154"/>
      <c r="Y5009" s="160"/>
      <c r="Z5009" s="160"/>
      <c r="AA5009" s="153"/>
      <c r="AB5009" s="153"/>
      <c r="AC5009" s="182" t="e">
        <f t="shared" si="158"/>
        <v>#DIV/0!</v>
      </c>
      <c r="AD5009" s="153" t="e">
        <f t="shared" si="159"/>
        <v>#DIV/0!</v>
      </c>
      <c r="AE5009" s="207"/>
      <c r="AF5009" s="153"/>
      <c r="AG5009" s="159"/>
      <c r="AH5009" s="153"/>
      <c r="AI5009" s="161"/>
      <c r="AJ5009" s="153"/>
      <c r="AK5009" s="153"/>
      <c r="AL5009" s="207"/>
      <c r="AM5009" s="207"/>
      <c r="AN5009" s="207"/>
      <c r="AO5009" s="207"/>
      <c r="AP5009" s="147" t="s">
        <v>54</v>
      </c>
      <c r="AQ5009" s="147"/>
      <c r="AR5009" s="147"/>
      <c r="AS5009" s="209" t="s">
        <v>68</v>
      </c>
      <c r="AT5009" s="223" t="str">
        <f>MONTH(B5009)&amp;"/"&amp;YEAR(B5009)</f>
        <v>3/2026</v>
      </c>
      <c r="AU5009" s="223">
        <f>WEEKNUM(B5009)-WEEKNUM(EOMONTH(B5009,-1)+1)+1</f>
        <v>1</v>
      </c>
      <c r="AV5009" s="209" t="str">
        <f>MONTH(R5009)&amp;"/"&amp;YEAR(R5009)</f>
        <v>1/1900</v>
      </c>
      <c r="AW5009" s="209" t="e">
        <f>WEEKNUM(R5009)-WEEKNUM(EOMONTH(R5009,-1)+1)+1</f>
        <v>#NUM!</v>
      </c>
      <c r="AX5009" s="209">
        <f>IF(BB5009="S",IF(Q5009="1. Aceitou o programa",R5009-B5009,0),0)</f>
        <v>0</v>
      </c>
      <c r="AY5009" s="209">
        <f>IF(BB5009="S",IF(AND(S5009&lt;&gt;"",R5009&lt;&gt;""),S5009-R5009,0),0)</f>
        <v>0</v>
      </c>
      <c r="AZ5009" s="209">
        <f>IF(BB5009="S",IF(Q5009="1. Aceitou o programa",IF(OR(X5009="Não se Aplica",X5009=""),IF(OR(W5009="Não se Aplica",W5009=""),0,W5009-V5009),AVERAGE(X5009-W5009,W5009-V5009)),0),0)</f>
        <v>0</v>
      </c>
      <c r="BA5009" s="209">
        <f>IF(BB5009="S",IF(AND(Q5009="1. Aceitou o programa",AH5009="Realizada"),IFERROR(IF(AG5009="",0,AG5009-R5009),0),0),0)</f>
        <v>0</v>
      </c>
      <c r="BB5009" s="209" t="str">
        <f>_xlfn.XLOOKUP(U5009,'Lista Suspensa'!$AA$20:$AA$23,'Lista Suspensa'!$AB$20:$AB$23,"N/A")</f>
        <v>S</v>
      </c>
    </row>
    <row r="5010" spans="1:54" ht="12" customHeight="1">
      <c r="A5010" s="151" t="s">
        <v>54</v>
      </c>
      <c r="B5010" s="152">
        <v>46083</v>
      </c>
      <c r="C5010" s="153" t="s">
        <v>55</v>
      </c>
      <c r="D5010" s="153" t="s">
        <v>56</v>
      </c>
      <c r="E5010" s="244">
        <v>85548874</v>
      </c>
      <c r="F5010" s="144" t="s">
        <v>8956</v>
      </c>
      <c r="G5010" s="230"/>
      <c r="H5010" s="154">
        <v>30359</v>
      </c>
      <c r="I5010" s="153">
        <v>43</v>
      </c>
      <c r="J5010" s="148" t="s">
        <v>70</v>
      </c>
      <c r="K5010" s="153"/>
      <c r="L5010" s="153"/>
      <c r="M5010" s="153"/>
      <c r="N5010" s="153">
        <v>60</v>
      </c>
      <c r="O5010" s="155" t="s">
        <v>8957</v>
      </c>
      <c r="P5010" s="156" t="s">
        <v>60</v>
      </c>
      <c r="Q5010" s="157" t="s">
        <v>8211</v>
      </c>
      <c r="R5010" s="158"/>
      <c r="S5010" s="159"/>
      <c r="T5010" s="159" t="s">
        <v>6983</v>
      </c>
      <c r="U5010" s="159" t="s">
        <v>8212</v>
      </c>
      <c r="V5010" s="154">
        <v>46114</v>
      </c>
      <c r="W5010" s="154">
        <v>46150</v>
      </c>
      <c r="X5010" s="154"/>
      <c r="Y5010" s="160"/>
      <c r="Z5010" s="160"/>
      <c r="AA5010" s="153"/>
      <c r="AB5010" s="153"/>
      <c r="AC5010" s="182" t="e">
        <f t="shared" si="158"/>
        <v>#DIV/0!</v>
      </c>
      <c r="AD5010" s="153" t="e">
        <f t="shared" si="159"/>
        <v>#DIV/0!</v>
      </c>
      <c r="AE5010" s="207"/>
      <c r="AF5010" s="153"/>
      <c r="AG5010" s="159"/>
      <c r="AH5010" s="153"/>
      <c r="AI5010" s="161"/>
      <c r="AJ5010" s="153"/>
      <c r="AK5010" s="153"/>
      <c r="AL5010" s="207"/>
      <c r="AM5010" s="207"/>
      <c r="AN5010" s="207"/>
      <c r="AO5010" s="207"/>
      <c r="AP5010" s="147" t="s">
        <v>54</v>
      </c>
      <c r="AQ5010" s="147"/>
      <c r="AR5010" s="147"/>
      <c r="AS5010" s="209" t="s">
        <v>68</v>
      </c>
      <c r="AT5010" s="223" t="str">
        <f>MONTH(B5010)&amp;"/"&amp;YEAR(B5010)</f>
        <v>3/2026</v>
      </c>
      <c r="AU5010" s="223">
        <f>WEEKNUM(B5010)-WEEKNUM(EOMONTH(B5010,-1)+1)+1</f>
        <v>1</v>
      </c>
      <c r="AV5010" s="209" t="str">
        <f>MONTH(R5010)&amp;"/"&amp;YEAR(R5010)</f>
        <v>1/1900</v>
      </c>
      <c r="AW5010" s="209" t="e">
        <f>WEEKNUM(R5010)-WEEKNUM(EOMONTH(R5010,-1)+1)+1</f>
        <v>#NUM!</v>
      </c>
      <c r="AX5010" s="209">
        <f>IF(BB5010="S",IF(Q5010="1. Aceitou o programa",R5010-B5010,0),0)</f>
        <v>0</v>
      </c>
      <c r="AY5010" s="209">
        <f>IF(BB5010="S",IF(AND(S5010&lt;&gt;"",R5010&lt;&gt;""),S5010-R5010,0),0)</f>
        <v>0</v>
      </c>
      <c r="AZ5010" s="209">
        <f>IF(BB5010="S",IF(Q5010="1. Aceitou o programa",IF(OR(X5010="Não se Aplica",X5010=""),IF(OR(W5010="Não se Aplica",W5010=""),0,W5010-V5010),AVERAGE(X5010-W5010,W5010-V5010)),0),0)</f>
        <v>0</v>
      </c>
      <c r="BA5010" s="209">
        <f>IF(BB5010="S",IF(AND(Q5010="1. Aceitou o programa",AH5010="Realizada"),IFERROR(IF(AG5010="",0,AG5010-R5010),0),0),0)</f>
        <v>0</v>
      </c>
      <c r="BB5010" s="209" t="str">
        <f>_xlfn.XLOOKUP(U5010,'Lista Suspensa'!$AA$20:$AA$23,'Lista Suspensa'!$AB$20:$AB$23,"N/A")</f>
        <v>S</v>
      </c>
    </row>
    <row r="5011" spans="1:54" ht="12" customHeight="1">
      <c r="A5011" s="151" t="s">
        <v>54</v>
      </c>
      <c r="B5011" s="152">
        <v>46083</v>
      </c>
      <c r="C5011" s="153" t="s">
        <v>55</v>
      </c>
      <c r="D5011" s="153" t="s">
        <v>56</v>
      </c>
      <c r="E5011" s="244">
        <v>79281227</v>
      </c>
      <c r="F5011" s="144" t="s">
        <v>8958</v>
      </c>
      <c r="G5011" s="230"/>
      <c r="H5011" s="154">
        <v>30363</v>
      </c>
      <c r="I5011" s="153">
        <v>43</v>
      </c>
      <c r="J5011" s="148" t="s">
        <v>58</v>
      </c>
      <c r="K5011" s="153"/>
      <c r="L5011" s="153"/>
      <c r="M5011" s="153"/>
      <c r="N5011" s="153">
        <v>40</v>
      </c>
      <c r="O5011" s="155" t="s">
        <v>8959</v>
      </c>
      <c r="P5011" s="156" t="s">
        <v>2026</v>
      </c>
      <c r="Q5011" s="157" t="s">
        <v>8211</v>
      </c>
      <c r="R5011" s="158"/>
      <c r="S5011" s="159"/>
      <c r="T5011" s="159" t="s">
        <v>6983</v>
      </c>
      <c r="U5011" s="159" t="s">
        <v>8212</v>
      </c>
      <c r="V5011" s="154">
        <v>46112</v>
      </c>
      <c r="W5011" s="154">
        <v>46150</v>
      </c>
      <c r="X5011" s="154"/>
      <c r="Y5011" s="160"/>
      <c r="Z5011" s="160"/>
      <c r="AA5011" s="153"/>
      <c r="AB5011" s="153"/>
      <c r="AC5011" s="182" t="e">
        <f t="shared" si="158"/>
        <v>#DIV/0!</v>
      </c>
      <c r="AD5011" s="153" t="e">
        <f t="shared" si="159"/>
        <v>#DIV/0!</v>
      </c>
      <c r="AE5011" s="207"/>
      <c r="AF5011" s="153"/>
      <c r="AG5011" s="159"/>
      <c r="AH5011" s="153"/>
      <c r="AI5011" s="161"/>
      <c r="AJ5011" s="153"/>
      <c r="AK5011" s="153"/>
      <c r="AL5011" s="207" t="s">
        <v>85</v>
      </c>
      <c r="AM5011" s="207" t="s">
        <v>86</v>
      </c>
      <c r="AN5011" s="207"/>
      <c r="AO5011" s="207"/>
      <c r="AP5011" s="147" t="s">
        <v>54</v>
      </c>
      <c r="AQ5011" s="147"/>
      <c r="AR5011" s="147"/>
      <c r="AS5011" s="209" t="s">
        <v>68</v>
      </c>
      <c r="AT5011" s="223" t="str">
        <f>MONTH(B5011)&amp;"/"&amp;YEAR(B5011)</f>
        <v>3/2026</v>
      </c>
      <c r="AU5011" s="223">
        <f>WEEKNUM(B5011)-WEEKNUM(EOMONTH(B5011,-1)+1)+1</f>
        <v>1</v>
      </c>
      <c r="AV5011" s="209" t="str">
        <f>MONTH(R5011)&amp;"/"&amp;YEAR(R5011)</f>
        <v>1/1900</v>
      </c>
      <c r="AW5011" s="209" t="e">
        <f>WEEKNUM(R5011)-WEEKNUM(EOMONTH(R5011,-1)+1)+1</f>
        <v>#NUM!</v>
      </c>
      <c r="AX5011" s="209">
        <f>IF(BB5011="S",IF(Q5011="1. Aceitou o programa",R5011-B5011,0),0)</f>
        <v>0</v>
      </c>
      <c r="AY5011" s="209">
        <f>IF(BB5011="S",IF(AND(S5011&lt;&gt;"",R5011&lt;&gt;""),S5011-R5011,0),0)</f>
        <v>0</v>
      </c>
      <c r="AZ5011" s="209">
        <f>IF(BB5011="S",IF(Q5011="1. Aceitou o programa",IF(OR(X5011="Não se Aplica",X5011=""),IF(OR(W5011="Não se Aplica",W5011=""),0,W5011-V5011),AVERAGE(X5011-W5011,W5011-V5011)),0),0)</f>
        <v>0</v>
      </c>
      <c r="BA5011" s="209">
        <f>IF(BB5011="S",IF(AND(Q5011="1. Aceitou o programa",AH5011="Realizada"),IFERROR(IF(AG5011="",0,AG5011-R5011),0),0),0)</f>
        <v>0</v>
      </c>
      <c r="BB5011" s="209" t="str">
        <f>_xlfn.XLOOKUP(U5011,'Lista Suspensa'!$AA$20:$AA$23,'Lista Suspensa'!$AB$20:$AB$23,"N/A")</f>
        <v>S</v>
      </c>
    </row>
    <row r="5012" spans="1:54" ht="12" customHeight="1">
      <c r="A5012" s="151" t="s">
        <v>54</v>
      </c>
      <c r="B5012" s="152">
        <v>46083</v>
      </c>
      <c r="C5012" s="153" t="s">
        <v>55</v>
      </c>
      <c r="D5012" s="153" t="s">
        <v>56</v>
      </c>
      <c r="E5012" s="244">
        <v>84867088</v>
      </c>
      <c r="F5012" s="144" t="s">
        <v>8960</v>
      </c>
      <c r="G5012" s="230"/>
      <c r="H5012" s="154">
        <v>30396</v>
      </c>
      <c r="I5012" s="153">
        <v>43</v>
      </c>
      <c r="J5012" s="148" t="s">
        <v>70</v>
      </c>
      <c r="K5012" s="153"/>
      <c r="L5012" s="153"/>
      <c r="M5012" s="153"/>
      <c r="N5012" s="153">
        <v>50</v>
      </c>
      <c r="O5012" s="155" t="s">
        <v>8961</v>
      </c>
      <c r="P5012" s="156" t="s">
        <v>60</v>
      </c>
      <c r="Q5012" s="157" t="s">
        <v>8211</v>
      </c>
      <c r="R5012" s="158"/>
      <c r="S5012" s="159"/>
      <c r="T5012" s="159" t="s">
        <v>6983</v>
      </c>
      <c r="U5012" s="159" t="s">
        <v>8212</v>
      </c>
      <c r="V5012" s="154">
        <v>46114</v>
      </c>
      <c r="W5012" s="154">
        <v>46150</v>
      </c>
      <c r="X5012" s="154"/>
      <c r="Y5012" s="160"/>
      <c r="Z5012" s="160"/>
      <c r="AA5012" s="153"/>
      <c r="AB5012" s="153"/>
      <c r="AC5012" s="182" t="e">
        <f t="shared" si="158"/>
        <v>#DIV/0!</v>
      </c>
      <c r="AD5012" s="153" t="e">
        <f t="shared" si="159"/>
        <v>#DIV/0!</v>
      </c>
      <c r="AE5012" s="207"/>
      <c r="AF5012" s="153"/>
      <c r="AG5012" s="159"/>
      <c r="AH5012" s="153"/>
      <c r="AI5012" s="161"/>
      <c r="AJ5012" s="153"/>
      <c r="AK5012" s="153"/>
      <c r="AL5012" s="207"/>
      <c r="AM5012" s="207"/>
      <c r="AN5012" s="207"/>
      <c r="AO5012" s="207"/>
      <c r="AP5012" s="147" t="s">
        <v>54</v>
      </c>
      <c r="AQ5012" s="147"/>
      <c r="AR5012" s="147"/>
      <c r="AS5012" s="209" t="s">
        <v>68</v>
      </c>
      <c r="AT5012" s="223" t="str">
        <f>MONTH(B5012)&amp;"/"&amp;YEAR(B5012)</f>
        <v>3/2026</v>
      </c>
      <c r="AU5012" s="223">
        <f>WEEKNUM(B5012)-WEEKNUM(EOMONTH(B5012,-1)+1)+1</f>
        <v>1</v>
      </c>
      <c r="AV5012" s="209" t="str">
        <f>MONTH(R5012)&amp;"/"&amp;YEAR(R5012)</f>
        <v>1/1900</v>
      </c>
      <c r="AW5012" s="209" t="e">
        <f>WEEKNUM(R5012)-WEEKNUM(EOMONTH(R5012,-1)+1)+1</f>
        <v>#NUM!</v>
      </c>
      <c r="AX5012" s="209">
        <f>IF(BB5012="S",IF(Q5012="1. Aceitou o programa",R5012-B5012,0),0)</f>
        <v>0</v>
      </c>
      <c r="AY5012" s="209">
        <f>IF(BB5012="S",IF(AND(S5012&lt;&gt;"",R5012&lt;&gt;""),S5012-R5012,0),0)</f>
        <v>0</v>
      </c>
      <c r="AZ5012" s="209">
        <f>IF(BB5012="S",IF(Q5012="1. Aceitou o programa",IF(OR(X5012="Não se Aplica",X5012=""),IF(OR(W5012="Não se Aplica",W5012=""),0,W5012-V5012),AVERAGE(X5012-W5012,W5012-V5012)),0),0)</f>
        <v>0</v>
      </c>
      <c r="BA5012" s="209">
        <f>IF(BB5012="S",IF(AND(Q5012="1. Aceitou o programa",AH5012="Realizada"),IFERROR(IF(AG5012="",0,AG5012-R5012),0),0),0)</f>
        <v>0</v>
      </c>
      <c r="BB5012" s="209" t="str">
        <f>_xlfn.XLOOKUP(U5012,'Lista Suspensa'!$AA$20:$AA$23,'Lista Suspensa'!$AB$20:$AB$23,"N/A")</f>
        <v>S</v>
      </c>
    </row>
    <row r="5013" spans="1:54" ht="12" customHeight="1">
      <c r="A5013" s="151" t="s">
        <v>54</v>
      </c>
      <c r="B5013" s="152">
        <v>46083</v>
      </c>
      <c r="C5013" s="153" t="s">
        <v>55</v>
      </c>
      <c r="D5013" s="153" t="s">
        <v>56</v>
      </c>
      <c r="E5013" s="244">
        <v>86610354</v>
      </c>
      <c r="F5013" s="144" t="s">
        <v>8962</v>
      </c>
      <c r="G5013" s="230"/>
      <c r="H5013" s="154">
        <v>30421</v>
      </c>
      <c r="I5013" s="153">
        <v>43</v>
      </c>
      <c r="J5013" s="148" t="s">
        <v>70</v>
      </c>
      <c r="K5013" s="153"/>
      <c r="L5013" s="153"/>
      <c r="M5013" s="153"/>
      <c r="N5013" s="153">
        <v>80</v>
      </c>
      <c r="O5013" s="155" t="s">
        <v>8963</v>
      </c>
      <c r="P5013" s="156" t="s">
        <v>60</v>
      </c>
      <c r="Q5013" s="157" t="s">
        <v>8211</v>
      </c>
      <c r="R5013" s="158"/>
      <c r="S5013" s="159"/>
      <c r="T5013" s="159" t="s">
        <v>6983</v>
      </c>
      <c r="U5013" s="159" t="s">
        <v>8212</v>
      </c>
      <c r="V5013" s="154">
        <v>46114</v>
      </c>
      <c r="W5013" s="154">
        <v>46150</v>
      </c>
      <c r="X5013" s="154"/>
      <c r="Y5013" s="160"/>
      <c r="Z5013" s="160"/>
      <c r="AA5013" s="153"/>
      <c r="AB5013" s="153"/>
      <c r="AC5013" s="182" t="e">
        <f t="shared" si="158"/>
        <v>#DIV/0!</v>
      </c>
      <c r="AD5013" s="153" t="e">
        <f t="shared" si="159"/>
        <v>#DIV/0!</v>
      </c>
      <c r="AE5013" s="207"/>
      <c r="AF5013" s="153"/>
      <c r="AG5013" s="159"/>
      <c r="AH5013" s="153"/>
      <c r="AI5013" s="161"/>
      <c r="AJ5013" s="153"/>
      <c r="AK5013" s="153"/>
      <c r="AL5013" s="207"/>
      <c r="AM5013" s="207"/>
      <c r="AN5013" s="207"/>
      <c r="AO5013" s="207"/>
      <c r="AP5013" s="147" t="s">
        <v>54</v>
      </c>
      <c r="AQ5013" s="147"/>
      <c r="AR5013" s="147"/>
      <c r="AS5013" s="209" t="s">
        <v>68</v>
      </c>
      <c r="AT5013" s="223" t="str">
        <f>MONTH(B5013)&amp;"/"&amp;YEAR(B5013)</f>
        <v>3/2026</v>
      </c>
      <c r="AU5013" s="223">
        <f>WEEKNUM(B5013)-WEEKNUM(EOMONTH(B5013,-1)+1)+1</f>
        <v>1</v>
      </c>
      <c r="AV5013" s="209" t="str">
        <f>MONTH(R5013)&amp;"/"&amp;YEAR(R5013)</f>
        <v>1/1900</v>
      </c>
      <c r="AW5013" s="209" t="e">
        <f>WEEKNUM(R5013)-WEEKNUM(EOMONTH(R5013,-1)+1)+1</f>
        <v>#NUM!</v>
      </c>
      <c r="AX5013" s="209">
        <f>IF(BB5013="S",IF(Q5013="1. Aceitou o programa",R5013-B5013,0),0)</f>
        <v>0</v>
      </c>
      <c r="AY5013" s="209">
        <f>IF(BB5013="S",IF(AND(S5013&lt;&gt;"",R5013&lt;&gt;""),S5013-R5013,0),0)</f>
        <v>0</v>
      </c>
      <c r="AZ5013" s="209">
        <f>IF(BB5013="S",IF(Q5013="1. Aceitou o programa",IF(OR(X5013="Não se Aplica",X5013=""),IF(OR(W5013="Não se Aplica",W5013=""),0,W5013-V5013),AVERAGE(X5013-W5013,W5013-V5013)),0),0)</f>
        <v>0</v>
      </c>
      <c r="BA5013" s="209">
        <f>IF(BB5013="S",IF(AND(Q5013="1. Aceitou o programa",AH5013="Realizada"),IFERROR(IF(AG5013="",0,AG5013-R5013),0),0),0)</f>
        <v>0</v>
      </c>
      <c r="BB5013" s="209" t="str">
        <f>_xlfn.XLOOKUP(U5013,'Lista Suspensa'!$AA$20:$AA$23,'Lista Suspensa'!$AB$20:$AB$23,"N/A")</f>
        <v>S</v>
      </c>
    </row>
    <row r="5014" spans="1:54" ht="12" customHeight="1">
      <c r="A5014" s="151" t="s">
        <v>54</v>
      </c>
      <c r="B5014" s="152">
        <v>46083</v>
      </c>
      <c r="C5014" s="153" t="s">
        <v>55</v>
      </c>
      <c r="D5014" s="153" t="s">
        <v>56</v>
      </c>
      <c r="E5014" s="244">
        <v>87604838</v>
      </c>
      <c r="F5014" s="144" t="s">
        <v>8964</v>
      </c>
      <c r="G5014" s="230"/>
      <c r="H5014" s="154">
        <v>30453</v>
      </c>
      <c r="I5014" s="153">
        <v>43</v>
      </c>
      <c r="J5014" s="148" t="s">
        <v>70</v>
      </c>
      <c r="K5014" s="153"/>
      <c r="L5014" s="153"/>
      <c r="M5014" s="153"/>
      <c r="N5014" s="153">
        <v>75</v>
      </c>
      <c r="O5014" s="155" t="s">
        <v>8965</v>
      </c>
      <c r="P5014" s="156" t="s">
        <v>60</v>
      </c>
      <c r="Q5014" s="157" t="s">
        <v>8211</v>
      </c>
      <c r="R5014" s="158"/>
      <c r="S5014" s="159"/>
      <c r="T5014" s="159" t="s">
        <v>6983</v>
      </c>
      <c r="U5014" s="159" t="s">
        <v>8212</v>
      </c>
      <c r="V5014" s="154">
        <v>46118</v>
      </c>
      <c r="W5014" s="154">
        <v>46150</v>
      </c>
      <c r="X5014" s="154"/>
      <c r="Y5014" s="160"/>
      <c r="Z5014" s="160"/>
      <c r="AA5014" s="153"/>
      <c r="AB5014" s="153"/>
      <c r="AC5014" s="182" t="e">
        <f t="shared" si="158"/>
        <v>#DIV/0!</v>
      </c>
      <c r="AD5014" s="153" t="e">
        <f t="shared" si="159"/>
        <v>#DIV/0!</v>
      </c>
      <c r="AE5014" s="207"/>
      <c r="AF5014" s="153"/>
      <c r="AG5014" s="159"/>
      <c r="AH5014" s="153"/>
      <c r="AI5014" s="161"/>
      <c r="AJ5014" s="153"/>
      <c r="AK5014" s="153"/>
      <c r="AL5014" s="207"/>
      <c r="AM5014" s="207"/>
      <c r="AN5014" s="207"/>
      <c r="AO5014" s="207"/>
      <c r="AP5014" s="147" t="s">
        <v>54</v>
      </c>
      <c r="AQ5014" s="147"/>
      <c r="AR5014" s="147"/>
      <c r="AS5014" s="209" t="s">
        <v>68</v>
      </c>
      <c r="AT5014" s="223" t="str">
        <f>MONTH(B5014)&amp;"/"&amp;YEAR(B5014)</f>
        <v>3/2026</v>
      </c>
      <c r="AU5014" s="223">
        <f>WEEKNUM(B5014)-WEEKNUM(EOMONTH(B5014,-1)+1)+1</f>
        <v>1</v>
      </c>
      <c r="AV5014" s="209" t="str">
        <f>MONTH(R5014)&amp;"/"&amp;YEAR(R5014)</f>
        <v>1/1900</v>
      </c>
      <c r="AW5014" s="209" t="e">
        <f>WEEKNUM(R5014)-WEEKNUM(EOMONTH(R5014,-1)+1)+1</f>
        <v>#NUM!</v>
      </c>
      <c r="AX5014" s="209">
        <f>IF(BB5014="S",IF(Q5014="1. Aceitou o programa",R5014-B5014,0),0)</f>
        <v>0</v>
      </c>
      <c r="AY5014" s="209">
        <f>IF(BB5014="S",IF(AND(S5014&lt;&gt;"",R5014&lt;&gt;""),S5014-R5014,0),0)</f>
        <v>0</v>
      </c>
      <c r="AZ5014" s="209">
        <f>IF(BB5014="S",IF(Q5014="1. Aceitou o programa",IF(OR(X5014="Não se Aplica",X5014=""),IF(OR(W5014="Não se Aplica",W5014=""),0,W5014-V5014),AVERAGE(X5014-W5014,W5014-V5014)),0),0)</f>
        <v>0</v>
      </c>
      <c r="BA5014" s="209">
        <f>IF(BB5014="S",IF(AND(Q5014="1. Aceitou o programa",AH5014="Realizada"),IFERROR(IF(AG5014="",0,AG5014-R5014),0),0),0)</f>
        <v>0</v>
      </c>
      <c r="BB5014" s="209" t="str">
        <f>_xlfn.XLOOKUP(U5014,'Lista Suspensa'!$AA$20:$AA$23,'Lista Suspensa'!$AB$20:$AB$23,"N/A")</f>
        <v>S</v>
      </c>
    </row>
    <row r="5015" spans="1:54" ht="12" customHeight="1">
      <c r="A5015" s="151" t="s">
        <v>54</v>
      </c>
      <c r="B5015" s="152">
        <v>46083</v>
      </c>
      <c r="C5015" s="153" t="s">
        <v>55</v>
      </c>
      <c r="D5015" s="153" t="s">
        <v>56</v>
      </c>
      <c r="E5015" s="244">
        <v>85539150</v>
      </c>
      <c r="F5015" s="144" t="s">
        <v>8966</v>
      </c>
      <c r="G5015" s="230"/>
      <c r="H5015" s="154">
        <v>30459</v>
      </c>
      <c r="I5015" s="153">
        <v>42</v>
      </c>
      <c r="J5015" s="148" t="s">
        <v>70</v>
      </c>
      <c r="K5015" s="153"/>
      <c r="L5015" s="153"/>
      <c r="M5015" s="153"/>
      <c r="N5015" s="153">
        <v>500</v>
      </c>
      <c r="O5015" s="155" t="s">
        <v>8967</v>
      </c>
      <c r="P5015" s="156" t="s">
        <v>60</v>
      </c>
      <c r="Q5015" s="157" t="s">
        <v>8211</v>
      </c>
      <c r="R5015" s="158"/>
      <c r="S5015" s="159"/>
      <c r="T5015" s="159" t="s">
        <v>6983</v>
      </c>
      <c r="U5015" s="159" t="s">
        <v>8212</v>
      </c>
      <c r="V5015" s="154">
        <v>46114</v>
      </c>
      <c r="W5015" s="154">
        <v>46150</v>
      </c>
      <c r="X5015" s="154"/>
      <c r="Y5015" s="160"/>
      <c r="Z5015" s="160"/>
      <c r="AA5015" s="153"/>
      <c r="AB5015" s="153"/>
      <c r="AC5015" s="182" t="e">
        <f t="shared" si="158"/>
        <v>#DIV/0!</v>
      </c>
      <c r="AD5015" s="153" t="e">
        <f t="shared" si="159"/>
        <v>#DIV/0!</v>
      </c>
      <c r="AE5015" s="207"/>
      <c r="AF5015" s="153"/>
      <c r="AG5015" s="159"/>
      <c r="AH5015" s="153"/>
      <c r="AI5015" s="161"/>
      <c r="AJ5015" s="153"/>
      <c r="AK5015" s="153"/>
      <c r="AL5015" s="207"/>
      <c r="AM5015" s="207"/>
      <c r="AN5015" s="207"/>
      <c r="AO5015" s="207"/>
      <c r="AP5015" s="147" t="s">
        <v>54</v>
      </c>
      <c r="AQ5015" s="147"/>
      <c r="AR5015" s="147"/>
      <c r="AS5015" s="209" t="s">
        <v>68</v>
      </c>
      <c r="AT5015" s="223" t="str">
        <f>MONTH(B5015)&amp;"/"&amp;YEAR(B5015)</f>
        <v>3/2026</v>
      </c>
      <c r="AU5015" s="223">
        <f>WEEKNUM(B5015)-WEEKNUM(EOMONTH(B5015,-1)+1)+1</f>
        <v>1</v>
      </c>
      <c r="AV5015" s="209" t="str">
        <f>MONTH(R5015)&amp;"/"&amp;YEAR(R5015)</f>
        <v>1/1900</v>
      </c>
      <c r="AW5015" s="209" t="e">
        <f>WEEKNUM(R5015)-WEEKNUM(EOMONTH(R5015,-1)+1)+1</f>
        <v>#NUM!</v>
      </c>
      <c r="AX5015" s="209">
        <f>IF(BB5015="S",IF(Q5015="1. Aceitou o programa",R5015-B5015,0),0)</f>
        <v>0</v>
      </c>
      <c r="AY5015" s="209">
        <f>IF(BB5015="S",IF(AND(S5015&lt;&gt;"",R5015&lt;&gt;""),S5015-R5015,0),0)</f>
        <v>0</v>
      </c>
      <c r="AZ5015" s="209">
        <f>IF(BB5015="S",IF(Q5015="1. Aceitou o programa",IF(OR(X5015="Não se Aplica",X5015=""),IF(OR(W5015="Não se Aplica",W5015=""),0,W5015-V5015),AVERAGE(X5015-W5015,W5015-V5015)),0),0)</f>
        <v>0</v>
      </c>
      <c r="BA5015" s="209">
        <f>IF(BB5015="S",IF(AND(Q5015="1. Aceitou o programa",AH5015="Realizada"),IFERROR(IF(AG5015="",0,AG5015-R5015),0),0),0)</f>
        <v>0</v>
      </c>
      <c r="BB5015" s="209" t="str">
        <f>_xlfn.XLOOKUP(U5015,'Lista Suspensa'!$AA$20:$AA$23,'Lista Suspensa'!$AB$20:$AB$23,"N/A")</f>
        <v>S</v>
      </c>
    </row>
    <row r="5016" spans="1:54" ht="12" customHeight="1">
      <c r="A5016" s="148" t="s">
        <v>67</v>
      </c>
      <c r="B5016" s="152">
        <v>46083</v>
      </c>
      <c r="C5016" s="153" t="s">
        <v>55</v>
      </c>
      <c r="D5016" s="153" t="s">
        <v>56</v>
      </c>
      <c r="E5016" s="244">
        <v>84008693</v>
      </c>
      <c r="F5016" s="144" t="s">
        <v>8968</v>
      </c>
      <c r="G5016" s="230"/>
      <c r="H5016" s="154">
        <v>30490</v>
      </c>
      <c r="I5016" s="153">
        <v>42</v>
      </c>
      <c r="J5016" s="148" t="s">
        <v>70</v>
      </c>
      <c r="K5016" s="153"/>
      <c r="L5016" s="153"/>
      <c r="M5016" s="153"/>
      <c r="N5016" s="153">
        <v>380</v>
      </c>
      <c r="O5016" s="155" t="s">
        <v>8969</v>
      </c>
      <c r="P5016" s="156" t="s">
        <v>60</v>
      </c>
      <c r="Q5016" s="157" t="s">
        <v>8211</v>
      </c>
      <c r="R5016" s="158"/>
      <c r="S5016" s="159"/>
      <c r="T5016" s="159" t="s">
        <v>6983</v>
      </c>
      <c r="U5016" s="159" t="s">
        <v>8212</v>
      </c>
      <c r="V5016" s="154">
        <v>46114</v>
      </c>
      <c r="W5016" s="154">
        <v>46150</v>
      </c>
      <c r="X5016" s="154"/>
      <c r="Y5016" s="160"/>
      <c r="Z5016" s="160"/>
      <c r="AA5016" s="153"/>
      <c r="AB5016" s="153"/>
      <c r="AC5016" s="182" t="e">
        <f t="shared" si="158"/>
        <v>#DIV/0!</v>
      </c>
      <c r="AD5016" s="153" t="e">
        <f t="shared" si="159"/>
        <v>#DIV/0!</v>
      </c>
      <c r="AE5016" s="207"/>
      <c r="AF5016" s="153"/>
      <c r="AG5016" s="159"/>
      <c r="AH5016" s="153"/>
      <c r="AI5016" s="161"/>
      <c r="AJ5016" s="153"/>
      <c r="AK5016" s="153"/>
      <c r="AL5016" s="207" t="s">
        <v>85</v>
      </c>
      <c r="AM5016" s="207" t="s">
        <v>86</v>
      </c>
      <c r="AN5016" s="207" t="s">
        <v>191</v>
      </c>
      <c r="AO5016" s="207"/>
      <c r="AP5016" s="147" t="s">
        <v>54</v>
      </c>
      <c r="AQ5016" s="147"/>
      <c r="AR5016" s="147"/>
      <c r="AS5016" s="209" t="s">
        <v>68</v>
      </c>
      <c r="AT5016" s="223" t="str">
        <f>MONTH(B5016)&amp;"/"&amp;YEAR(B5016)</f>
        <v>3/2026</v>
      </c>
      <c r="AU5016" s="223">
        <f>WEEKNUM(B5016)-WEEKNUM(EOMONTH(B5016,-1)+1)+1</f>
        <v>1</v>
      </c>
      <c r="AV5016" s="209" t="str">
        <f>MONTH(R5016)&amp;"/"&amp;YEAR(R5016)</f>
        <v>1/1900</v>
      </c>
      <c r="AW5016" s="209" t="e">
        <f>WEEKNUM(R5016)-WEEKNUM(EOMONTH(R5016,-1)+1)+1</f>
        <v>#NUM!</v>
      </c>
      <c r="AX5016" s="209">
        <f>IF(BB5016="S",IF(Q5016="1. Aceitou o programa",R5016-B5016,0),0)</f>
        <v>0</v>
      </c>
      <c r="AY5016" s="209">
        <f>IF(BB5016="S",IF(AND(S5016&lt;&gt;"",R5016&lt;&gt;""),S5016-R5016,0),0)</f>
        <v>0</v>
      </c>
      <c r="AZ5016" s="209">
        <f>IF(BB5016="S",IF(Q5016="1. Aceitou o programa",IF(OR(X5016="Não se Aplica",X5016=""),IF(OR(W5016="Não se Aplica",W5016=""),0,W5016-V5016),AVERAGE(X5016-W5016,W5016-V5016)),0),0)</f>
        <v>0</v>
      </c>
      <c r="BA5016" s="209">
        <f>IF(BB5016="S",IF(AND(Q5016="1. Aceitou o programa",AH5016="Realizada"),IFERROR(IF(AG5016="",0,AG5016-R5016),0),0),0)</f>
        <v>0</v>
      </c>
      <c r="BB5016" s="209" t="str">
        <f>_xlfn.XLOOKUP(U5016,'Lista Suspensa'!$AA$20:$AA$23,'Lista Suspensa'!$AB$20:$AB$23,"N/A")</f>
        <v>S</v>
      </c>
    </row>
    <row r="5017" spans="1:54" ht="12" customHeight="1">
      <c r="A5017" s="151" t="s">
        <v>54</v>
      </c>
      <c r="B5017" s="152">
        <v>46083</v>
      </c>
      <c r="C5017" s="153" t="s">
        <v>55</v>
      </c>
      <c r="D5017" s="153" t="s">
        <v>56</v>
      </c>
      <c r="E5017" s="244">
        <v>76103464</v>
      </c>
      <c r="F5017" s="144" t="s">
        <v>8970</v>
      </c>
      <c r="G5017" s="230"/>
      <c r="H5017" s="154">
        <v>30524</v>
      </c>
      <c r="I5017" s="153">
        <v>42</v>
      </c>
      <c r="J5017" s="148" t="s">
        <v>70</v>
      </c>
      <c r="K5017" s="153"/>
      <c r="L5017" s="153"/>
      <c r="M5017" s="153"/>
      <c r="N5017" s="153">
        <v>50</v>
      </c>
      <c r="O5017" s="155" t="s">
        <v>8971</v>
      </c>
      <c r="P5017" s="156" t="s">
        <v>60</v>
      </c>
      <c r="Q5017" s="157" t="s">
        <v>8211</v>
      </c>
      <c r="R5017" s="158"/>
      <c r="S5017" s="159"/>
      <c r="T5017" s="159" t="s">
        <v>6983</v>
      </c>
      <c r="U5017" s="159" t="s">
        <v>8212</v>
      </c>
      <c r="V5017" s="154">
        <v>46113</v>
      </c>
      <c r="W5017" s="154">
        <v>46155</v>
      </c>
      <c r="X5017" s="154"/>
      <c r="Y5017" s="160"/>
      <c r="Z5017" s="160"/>
      <c r="AA5017" s="153"/>
      <c r="AB5017" s="153"/>
      <c r="AC5017" s="182" t="e">
        <f t="shared" si="158"/>
        <v>#DIV/0!</v>
      </c>
      <c r="AD5017" s="153" t="e">
        <f t="shared" si="159"/>
        <v>#DIV/0!</v>
      </c>
      <c r="AE5017" s="207"/>
      <c r="AF5017" s="153"/>
      <c r="AG5017" s="159"/>
      <c r="AH5017" s="153"/>
      <c r="AI5017" s="161"/>
      <c r="AJ5017" s="153"/>
      <c r="AK5017" s="153"/>
      <c r="AL5017" s="207"/>
      <c r="AM5017" s="207"/>
      <c r="AN5017" s="207"/>
      <c r="AO5017" s="207"/>
      <c r="AP5017" s="147" t="s">
        <v>54</v>
      </c>
      <c r="AQ5017" s="147"/>
      <c r="AR5017" s="147"/>
      <c r="AS5017" s="209" t="s">
        <v>68</v>
      </c>
      <c r="AT5017" s="223" t="str">
        <f>MONTH(B5017)&amp;"/"&amp;YEAR(B5017)</f>
        <v>3/2026</v>
      </c>
      <c r="AU5017" s="223">
        <f>WEEKNUM(B5017)-WEEKNUM(EOMONTH(B5017,-1)+1)+1</f>
        <v>1</v>
      </c>
      <c r="AV5017" s="209" t="str">
        <f>MONTH(R5017)&amp;"/"&amp;YEAR(R5017)</f>
        <v>1/1900</v>
      </c>
      <c r="AW5017" s="209" t="e">
        <f>WEEKNUM(R5017)-WEEKNUM(EOMONTH(R5017,-1)+1)+1</f>
        <v>#NUM!</v>
      </c>
      <c r="AX5017" s="209">
        <f>IF(BB5017="S",IF(Q5017="1. Aceitou o programa",R5017-B5017,0),0)</f>
        <v>0</v>
      </c>
      <c r="AY5017" s="209">
        <f>IF(BB5017="S",IF(AND(S5017&lt;&gt;"",R5017&lt;&gt;""),S5017-R5017,0),0)</f>
        <v>0</v>
      </c>
      <c r="AZ5017" s="209">
        <f>IF(BB5017="S",IF(Q5017="1. Aceitou o programa",IF(OR(X5017="Não se Aplica",X5017=""),IF(OR(W5017="Não se Aplica",W5017=""),0,W5017-V5017),AVERAGE(X5017-W5017,W5017-V5017)),0),0)</f>
        <v>0</v>
      </c>
      <c r="BA5017" s="209">
        <f>IF(BB5017="S",IF(AND(Q5017="1. Aceitou o programa",AH5017="Realizada"),IFERROR(IF(AG5017="",0,AG5017-R5017),0),0),0)</f>
        <v>0</v>
      </c>
      <c r="BB5017" s="209" t="str">
        <f>_xlfn.XLOOKUP(U5017,'Lista Suspensa'!$AA$20:$AA$23,'Lista Suspensa'!$AB$20:$AB$23,"N/A")</f>
        <v>S</v>
      </c>
    </row>
    <row r="5018" spans="1:54" ht="12" customHeight="1">
      <c r="A5018" s="151" t="s">
        <v>54</v>
      </c>
      <c r="B5018" s="152">
        <v>46083</v>
      </c>
      <c r="C5018" s="153" t="s">
        <v>55</v>
      </c>
      <c r="D5018" s="153" t="s">
        <v>56</v>
      </c>
      <c r="E5018" s="244">
        <v>87688457</v>
      </c>
      <c r="F5018" s="144" t="s">
        <v>8972</v>
      </c>
      <c r="G5018" s="230"/>
      <c r="H5018" s="154">
        <v>30549</v>
      </c>
      <c r="I5018" s="153">
        <v>42</v>
      </c>
      <c r="J5018" s="148" t="s">
        <v>58</v>
      </c>
      <c r="K5018" s="153"/>
      <c r="L5018" s="153"/>
      <c r="M5018" s="153"/>
      <c r="N5018" s="153">
        <v>380</v>
      </c>
      <c r="O5018" s="155">
        <v>11941064961</v>
      </c>
      <c r="P5018" s="156" t="s">
        <v>89</v>
      </c>
      <c r="Q5018" s="157" t="s">
        <v>8211</v>
      </c>
      <c r="R5018" s="158"/>
      <c r="S5018" s="159"/>
      <c r="T5018" s="159" t="s">
        <v>6983</v>
      </c>
      <c r="U5018" s="159" t="s">
        <v>8212</v>
      </c>
      <c r="V5018" s="154">
        <v>46118</v>
      </c>
      <c r="W5018" s="154">
        <v>46150</v>
      </c>
      <c r="X5018" s="154"/>
      <c r="Y5018" s="160"/>
      <c r="Z5018" s="160"/>
      <c r="AA5018" s="153"/>
      <c r="AB5018" s="153"/>
      <c r="AC5018" s="182" t="e">
        <f t="shared" si="158"/>
        <v>#DIV/0!</v>
      </c>
      <c r="AD5018" s="153" t="e">
        <f t="shared" si="159"/>
        <v>#DIV/0!</v>
      </c>
      <c r="AE5018" s="207"/>
      <c r="AF5018" s="153"/>
      <c r="AG5018" s="159"/>
      <c r="AH5018" s="153"/>
      <c r="AI5018" s="161"/>
      <c r="AJ5018" s="153"/>
      <c r="AK5018" s="153"/>
      <c r="AL5018" s="207"/>
      <c r="AM5018" s="207"/>
      <c r="AN5018" s="207"/>
      <c r="AO5018" s="207"/>
      <c r="AP5018" s="147" t="s">
        <v>54</v>
      </c>
      <c r="AQ5018" s="147"/>
      <c r="AR5018" s="147"/>
      <c r="AS5018" s="209" t="s">
        <v>68</v>
      </c>
      <c r="AT5018" s="223" t="str">
        <f>MONTH(B5018)&amp;"/"&amp;YEAR(B5018)</f>
        <v>3/2026</v>
      </c>
      <c r="AU5018" s="223">
        <f>WEEKNUM(B5018)-WEEKNUM(EOMONTH(B5018,-1)+1)+1</f>
        <v>1</v>
      </c>
      <c r="AV5018" s="209" t="str">
        <f>MONTH(R5018)&amp;"/"&amp;YEAR(R5018)</f>
        <v>1/1900</v>
      </c>
      <c r="AW5018" s="209" t="e">
        <f>WEEKNUM(R5018)-WEEKNUM(EOMONTH(R5018,-1)+1)+1</f>
        <v>#NUM!</v>
      </c>
      <c r="AX5018" s="209">
        <f>IF(BB5018="S",IF(Q5018="1. Aceitou o programa",R5018-B5018,0),0)</f>
        <v>0</v>
      </c>
      <c r="AY5018" s="209">
        <f>IF(BB5018="S",IF(AND(S5018&lt;&gt;"",R5018&lt;&gt;""),S5018-R5018,0),0)</f>
        <v>0</v>
      </c>
      <c r="AZ5018" s="209">
        <f>IF(BB5018="S",IF(Q5018="1. Aceitou o programa",IF(OR(X5018="Não se Aplica",X5018=""),IF(OR(W5018="Não se Aplica",W5018=""),0,W5018-V5018),AVERAGE(X5018-W5018,W5018-V5018)),0),0)</f>
        <v>0</v>
      </c>
      <c r="BA5018" s="209">
        <f>IF(BB5018="S",IF(AND(Q5018="1. Aceitou o programa",AH5018="Realizada"),IFERROR(IF(AG5018="",0,AG5018-R5018),0),0),0)</f>
        <v>0</v>
      </c>
      <c r="BB5018" s="209" t="str">
        <f>_xlfn.XLOOKUP(U5018,'Lista Suspensa'!$AA$20:$AA$23,'Lista Suspensa'!$AB$20:$AB$23,"N/A")</f>
        <v>S</v>
      </c>
    </row>
    <row r="5019" spans="1:54" ht="12" customHeight="1">
      <c r="A5019" s="151" t="s">
        <v>54</v>
      </c>
      <c r="B5019" s="152">
        <v>46083</v>
      </c>
      <c r="C5019" s="153" t="s">
        <v>55</v>
      </c>
      <c r="D5019" s="153" t="s">
        <v>56</v>
      </c>
      <c r="E5019" s="244">
        <v>77291042</v>
      </c>
      <c r="F5019" s="144" t="s">
        <v>8973</v>
      </c>
      <c r="G5019" s="230"/>
      <c r="H5019" s="154">
        <v>30562</v>
      </c>
      <c r="I5019" s="153">
        <v>42</v>
      </c>
      <c r="J5019" s="148" t="s">
        <v>70</v>
      </c>
      <c r="K5019" s="153"/>
      <c r="L5019" s="153"/>
      <c r="M5019" s="153"/>
      <c r="N5019" s="153">
        <v>60</v>
      </c>
      <c r="O5019" s="155" t="s">
        <v>8974</v>
      </c>
      <c r="P5019" s="156" t="s">
        <v>60</v>
      </c>
      <c r="Q5019" s="157" t="s">
        <v>8211</v>
      </c>
      <c r="R5019" s="158"/>
      <c r="S5019" s="159"/>
      <c r="T5019" s="159" t="s">
        <v>6983</v>
      </c>
      <c r="U5019" s="159" t="s">
        <v>8212</v>
      </c>
      <c r="V5019" s="154">
        <v>46113</v>
      </c>
      <c r="W5019" s="154">
        <v>46150</v>
      </c>
      <c r="X5019" s="154"/>
      <c r="Y5019" s="160"/>
      <c r="Z5019" s="160"/>
      <c r="AA5019" s="153"/>
      <c r="AB5019" s="153"/>
      <c r="AC5019" s="182" t="e">
        <f t="shared" si="158"/>
        <v>#DIV/0!</v>
      </c>
      <c r="AD5019" s="153" t="e">
        <f t="shared" si="159"/>
        <v>#DIV/0!</v>
      </c>
      <c r="AE5019" s="207"/>
      <c r="AF5019" s="153"/>
      <c r="AG5019" s="159"/>
      <c r="AH5019" s="153"/>
      <c r="AI5019" s="161"/>
      <c r="AJ5019" s="153"/>
      <c r="AK5019" s="153"/>
      <c r="AL5019" s="207"/>
      <c r="AM5019" s="207"/>
      <c r="AN5019" s="207"/>
      <c r="AO5019" s="207"/>
      <c r="AP5019" s="147" t="s">
        <v>54</v>
      </c>
      <c r="AQ5019" s="147"/>
      <c r="AR5019" s="147"/>
      <c r="AS5019" s="209" t="s">
        <v>68</v>
      </c>
      <c r="AT5019" s="223" t="str">
        <f>MONTH(B5019)&amp;"/"&amp;YEAR(B5019)</f>
        <v>3/2026</v>
      </c>
      <c r="AU5019" s="223">
        <f>WEEKNUM(B5019)-WEEKNUM(EOMONTH(B5019,-1)+1)+1</f>
        <v>1</v>
      </c>
      <c r="AV5019" s="209" t="str">
        <f>MONTH(R5019)&amp;"/"&amp;YEAR(R5019)</f>
        <v>1/1900</v>
      </c>
      <c r="AW5019" s="209" t="e">
        <f>WEEKNUM(R5019)-WEEKNUM(EOMONTH(R5019,-1)+1)+1</f>
        <v>#NUM!</v>
      </c>
      <c r="AX5019" s="209">
        <f>IF(BB5019="S",IF(Q5019="1. Aceitou o programa",R5019-B5019,0),0)</f>
        <v>0</v>
      </c>
      <c r="AY5019" s="209">
        <f>IF(BB5019="S",IF(AND(S5019&lt;&gt;"",R5019&lt;&gt;""),S5019-R5019,0),0)</f>
        <v>0</v>
      </c>
      <c r="AZ5019" s="209">
        <f>IF(BB5019="S",IF(Q5019="1. Aceitou o programa",IF(OR(X5019="Não se Aplica",X5019=""),IF(OR(W5019="Não se Aplica",W5019=""),0,W5019-V5019),AVERAGE(X5019-W5019,W5019-V5019)),0),0)</f>
        <v>0</v>
      </c>
      <c r="BA5019" s="209">
        <f>IF(BB5019="S",IF(AND(Q5019="1. Aceitou o programa",AH5019="Realizada"),IFERROR(IF(AG5019="",0,AG5019-R5019),0),0),0)</f>
        <v>0</v>
      </c>
      <c r="BB5019" s="209" t="str">
        <f>_xlfn.XLOOKUP(U5019,'Lista Suspensa'!$AA$20:$AA$23,'Lista Suspensa'!$AB$20:$AB$23,"N/A")</f>
        <v>S</v>
      </c>
    </row>
    <row r="5020" spans="1:54" ht="12" customHeight="1">
      <c r="A5020" s="151" t="s">
        <v>54</v>
      </c>
      <c r="B5020" s="152">
        <v>46083</v>
      </c>
      <c r="C5020" s="153" t="s">
        <v>55</v>
      </c>
      <c r="D5020" s="153" t="s">
        <v>56</v>
      </c>
      <c r="E5020" s="244">
        <v>85941474</v>
      </c>
      <c r="F5020" s="144" t="s">
        <v>8975</v>
      </c>
      <c r="G5020" s="230"/>
      <c r="H5020" s="154">
        <v>30643</v>
      </c>
      <c r="I5020" s="153">
        <v>42</v>
      </c>
      <c r="J5020" s="148" t="s">
        <v>70</v>
      </c>
      <c r="K5020" s="153"/>
      <c r="L5020" s="153"/>
      <c r="M5020" s="153"/>
      <c r="N5020" s="153">
        <v>450</v>
      </c>
      <c r="O5020" s="155">
        <v>11958451354</v>
      </c>
      <c r="P5020" s="156" t="s">
        <v>60</v>
      </c>
      <c r="Q5020" s="157" t="s">
        <v>8211</v>
      </c>
      <c r="R5020" s="158"/>
      <c r="S5020" s="159"/>
      <c r="T5020" s="159" t="s">
        <v>6983</v>
      </c>
      <c r="U5020" s="159" t="s">
        <v>8212</v>
      </c>
      <c r="V5020" s="154">
        <v>46118</v>
      </c>
      <c r="W5020" s="154">
        <v>46150</v>
      </c>
      <c r="X5020" s="154"/>
      <c r="Y5020" s="160"/>
      <c r="Z5020" s="160"/>
      <c r="AA5020" s="153"/>
      <c r="AB5020" s="153"/>
      <c r="AC5020" s="182" t="e">
        <f t="shared" si="158"/>
        <v>#DIV/0!</v>
      </c>
      <c r="AD5020" s="153" t="e">
        <f t="shared" si="159"/>
        <v>#DIV/0!</v>
      </c>
      <c r="AE5020" s="207"/>
      <c r="AF5020" s="153"/>
      <c r="AG5020" s="159"/>
      <c r="AH5020" s="153"/>
      <c r="AI5020" s="161"/>
      <c r="AJ5020" s="153"/>
      <c r="AK5020" s="153"/>
      <c r="AL5020" s="207"/>
      <c r="AM5020" s="207"/>
      <c r="AN5020" s="207"/>
      <c r="AO5020" s="207"/>
      <c r="AP5020" s="147" t="s">
        <v>54</v>
      </c>
      <c r="AQ5020" s="147"/>
      <c r="AR5020" s="147"/>
      <c r="AS5020" s="209" t="s">
        <v>68</v>
      </c>
      <c r="AT5020" s="223" t="str">
        <f>MONTH(B5020)&amp;"/"&amp;YEAR(B5020)</f>
        <v>3/2026</v>
      </c>
      <c r="AU5020" s="223">
        <f>WEEKNUM(B5020)-WEEKNUM(EOMONTH(B5020,-1)+1)+1</f>
        <v>1</v>
      </c>
      <c r="AV5020" s="209" t="str">
        <f>MONTH(R5020)&amp;"/"&amp;YEAR(R5020)</f>
        <v>1/1900</v>
      </c>
      <c r="AW5020" s="209" t="e">
        <f>WEEKNUM(R5020)-WEEKNUM(EOMONTH(R5020,-1)+1)+1</f>
        <v>#NUM!</v>
      </c>
      <c r="AX5020" s="209">
        <f>IF(BB5020="S",IF(Q5020="1. Aceitou o programa",R5020-B5020,0),0)</f>
        <v>0</v>
      </c>
      <c r="AY5020" s="209">
        <f>IF(BB5020="S",IF(AND(S5020&lt;&gt;"",R5020&lt;&gt;""),S5020-R5020,0),0)</f>
        <v>0</v>
      </c>
      <c r="AZ5020" s="209">
        <f>IF(BB5020="S",IF(Q5020="1. Aceitou o programa",IF(OR(X5020="Não se Aplica",X5020=""),IF(OR(W5020="Não se Aplica",W5020=""),0,W5020-V5020),AVERAGE(X5020-W5020,W5020-V5020)),0),0)</f>
        <v>0</v>
      </c>
      <c r="BA5020" s="209">
        <f>IF(BB5020="S",IF(AND(Q5020="1. Aceitou o programa",AH5020="Realizada"),IFERROR(IF(AG5020="",0,AG5020-R5020),0),0),0)</f>
        <v>0</v>
      </c>
      <c r="BB5020" s="209" t="str">
        <f>_xlfn.XLOOKUP(U5020,'Lista Suspensa'!$AA$20:$AA$23,'Lista Suspensa'!$AB$20:$AB$23,"N/A")</f>
        <v>S</v>
      </c>
    </row>
    <row r="5021" spans="1:54" ht="12" customHeight="1">
      <c r="A5021" s="151" t="s">
        <v>54</v>
      </c>
      <c r="B5021" s="152">
        <v>46083</v>
      </c>
      <c r="C5021" s="153" t="s">
        <v>55</v>
      </c>
      <c r="D5021" s="153" t="s">
        <v>56</v>
      </c>
      <c r="E5021" s="244">
        <v>89074390</v>
      </c>
      <c r="F5021" s="144" t="s">
        <v>8976</v>
      </c>
      <c r="G5021" s="230"/>
      <c r="H5021" s="154">
        <v>30687</v>
      </c>
      <c r="I5021" s="153">
        <v>42</v>
      </c>
      <c r="J5021" s="148" t="s">
        <v>70</v>
      </c>
      <c r="K5021" s="153"/>
      <c r="L5021" s="153"/>
      <c r="M5021" s="153"/>
      <c r="N5021" s="153">
        <v>450</v>
      </c>
      <c r="O5021" s="155" t="s">
        <v>8977</v>
      </c>
      <c r="P5021" s="156" t="s">
        <v>60</v>
      </c>
      <c r="Q5021" s="157" t="s">
        <v>8211</v>
      </c>
      <c r="R5021" s="158"/>
      <c r="S5021" s="159"/>
      <c r="T5021" s="159" t="s">
        <v>6983</v>
      </c>
      <c r="U5021" s="159" t="s">
        <v>8212</v>
      </c>
      <c r="V5021" s="154">
        <v>46118</v>
      </c>
      <c r="W5021" s="154">
        <v>46150</v>
      </c>
      <c r="X5021" s="154"/>
      <c r="Y5021" s="160"/>
      <c r="Z5021" s="160"/>
      <c r="AA5021" s="153"/>
      <c r="AB5021" s="153"/>
      <c r="AC5021" s="182" t="e">
        <f t="shared" si="158"/>
        <v>#DIV/0!</v>
      </c>
      <c r="AD5021" s="153" t="e">
        <f t="shared" si="159"/>
        <v>#DIV/0!</v>
      </c>
      <c r="AE5021" s="207"/>
      <c r="AF5021" s="153"/>
      <c r="AG5021" s="159"/>
      <c r="AH5021" s="153"/>
      <c r="AI5021" s="161"/>
      <c r="AJ5021" s="153"/>
      <c r="AK5021" s="153"/>
      <c r="AL5021" s="207"/>
      <c r="AM5021" s="207"/>
      <c r="AN5021" s="207"/>
      <c r="AO5021" s="207"/>
      <c r="AP5021" s="147" t="s">
        <v>54</v>
      </c>
      <c r="AQ5021" s="147"/>
      <c r="AR5021" s="147"/>
      <c r="AS5021" s="209" t="s">
        <v>68</v>
      </c>
      <c r="AT5021" s="223" t="str">
        <f>MONTH(B5021)&amp;"/"&amp;YEAR(B5021)</f>
        <v>3/2026</v>
      </c>
      <c r="AU5021" s="223">
        <f>WEEKNUM(B5021)-WEEKNUM(EOMONTH(B5021,-1)+1)+1</f>
        <v>1</v>
      </c>
      <c r="AV5021" s="209" t="str">
        <f>MONTH(R5021)&amp;"/"&amp;YEAR(R5021)</f>
        <v>1/1900</v>
      </c>
      <c r="AW5021" s="209" t="e">
        <f>WEEKNUM(R5021)-WEEKNUM(EOMONTH(R5021,-1)+1)+1</f>
        <v>#NUM!</v>
      </c>
      <c r="AX5021" s="209">
        <f>IF(BB5021="S",IF(Q5021="1. Aceitou o programa",R5021-B5021,0),0)</f>
        <v>0</v>
      </c>
      <c r="AY5021" s="209">
        <f>IF(BB5021="S",IF(AND(S5021&lt;&gt;"",R5021&lt;&gt;""),S5021-R5021,0),0)</f>
        <v>0</v>
      </c>
      <c r="AZ5021" s="209">
        <f>IF(BB5021="S",IF(Q5021="1. Aceitou o programa",IF(OR(X5021="Não se Aplica",X5021=""),IF(OR(W5021="Não se Aplica",W5021=""),0,W5021-V5021),AVERAGE(X5021-W5021,W5021-V5021)),0),0)</f>
        <v>0</v>
      </c>
      <c r="BA5021" s="209">
        <f>IF(BB5021="S",IF(AND(Q5021="1. Aceitou o programa",AH5021="Realizada"),IFERROR(IF(AG5021="",0,AG5021-R5021),0),0),0)</f>
        <v>0</v>
      </c>
      <c r="BB5021" s="209" t="str">
        <f>_xlfn.XLOOKUP(U5021,'Lista Suspensa'!$AA$20:$AA$23,'Lista Suspensa'!$AB$20:$AB$23,"N/A")</f>
        <v>S</v>
      </c>
    </row>
    <row r="5022" spans="1:54" ht="12" customHeight="1">
      <c r="A5022" s="151" t="s">
        <v>54</v>
      </c>
      <c r="B5022" s="152">
        <v>46083</v>
      </c>
      <c r="C5022" s="153" t="s">
        <v>55</v>
      </c>
      <c r="D5022" s="153" t="s">
        <v>56</v>
      </c>
      <c r="E5022" s="244">
        <v>86406625</v>
      </c>
      <c r="F5022" s="144" t="s">
        <v>8978</v>
      </c>
      <c r="G5022" s="230"/>
      <c r="H5022" s="154">
        <v>30697</v>
      </c>
      <c r="I5022" s="153">
        <v>42</v>
      </c>
      <c r="J5022" s="148" t="s">
        <v>58</v>
      </c>
      <c r="K5022" s="153"/>
      <c r="L5022" s="153"/>
      <c r="M5022" s="153"/>
      <c r="N5022" s="153">
        <v>450</v>
      </c>
      <c r="O5022" s="155">
        <v>21983824265</v>
      </c>
      <c r="P5022" s="156" t="s">
        <v>60</v>
      </c>
      <c r="Q5022" s="157" t="s">
        <v>8211</v>
      </c>
      <c r="R5022" s="158"/>
      <c r="S5022" s="159"/>
      <c r="T5022" s="159" t="s">
        <v>6983</v>
      </c>
      <c r="U5022" s="159" t="s">
        <v>8212</v>
      </c>
      <c r="V5022" s="154">
        <v>46118</v>
      </c>
      <c r="W5022" s="154">
        <v>46150</v>
      </c>
      <c r="X5022" s="154"/>
      <c r="Y5022" s="160"/>
      <c r="Z5022" s="160"/>
      <c r="AA5022" s="153"/>
      <c r="AB5022" s="153"/>
      <c r="AC5022" s="182" t="e">
        <f t="shared" si="158"/>
        <v>#DIV/0!</v>
      </c>
      <c r="AD5022" s="153" t="e">
        <f t="shared" si="159"/>
        <v>#DIV/0!</v>
      </c>
      <c r="AE5022" s="207"/>
      <c r="AF5022" s="153"/>
      <c r="AG5022" s="159"/>
      <c r="AH5022" s="153"/>
      <c r="AI5022" s="161"/>
      <c r="AJ5022" s="153"/>
      <c r="AK5022" s="153"/>
      <c r="AL5022" s="207"/>
      <c r="AM5022" s="207"/>
      <c r="AN5022" s="207"/>
      <c r="AO5022" s="207"/>
      <c r="AP5022" s="147" t="s">
        <v>54</v>
      </c>
      <c r="AQ5022" s="147"/>
      <c r="AR5022" s="147"/>
      <c r="AS5022" s="209" t="s">
        <v>68</v>
      </c>
      <c r="AT5022" s="223" t="str">
        <f>MONTH(B5022)&amp;"/"&amp;YEAR(B5022)</f>
        <v>3/2026</v>
      </c>
      <c r="AU5022" s="223">
        <f>WEEKNUM(B5022)-WEEKNUM(EOMONTH(B5022,-1)+1)+1</f>
        <v>1</v>
      </c>
      <c r="AV5022" s="209" t="str">
        <f>MONTH(R5022)&amp;"/"&amp;YEAR(R5022)</f>
        <v>1/1900</v>
      </c>
      <c r="AW5022" s="209" t="e">
        <f>WEEKNUM(R5022)-WEEKNUM(EOMONTH(R5022,-1)+1)+1</f>
        <v>#NUM!</v>
      </c>
      <c r="AX5022" s="209">
        <f>IF(BB5022="S",IF(Q5022="1. Aceitou o programa",R5022-B5022,0),0)</f>
        <v>0</v>
      </c>
      <c r="AY5022" s="209">
        <f>IF(BB5022="S",IF(AND(S5022&lt;&gt;"",R5022&lt;&gt;""),S5022-R5022,0),0)</f>
        <v>0</v>
      </c>
      <c r="AZ5022" s="209">
        <f>IF(BB5022="S",IF(Q5022="1. Aceitou o programa",IF(OR(X5022="Não se Aplica",X5022=""),IF(OR(W5022="Não se Aplica",W5022=""),0,W5022-V5022),AVERAGE(X5022-W5022,W5022-V5022)),0),0)</f>
        <v>0</v>
      </c>
      <c r="BA5022" s="209">
        <f>IF(BB5022="S",IF(AND(Q5022="1. Aceitou o programa",AH5022="Realizada"),IFERROR(IF(AG5022="",0,AG5022-R5022),0),0),0)</f>
        <v>0</v>
      </c>
      <c r="BB5022" s="209" t="str">
        <f>_xlfn.XLOOKUP(U5022,'Lista Suspensa'!$AA$20:$AA$23,'Lista Suspensa'!$AB$20:$AB$23,"N/A")</f>
        <v>S</v>
      </c>
    </row>
    <row r="5023" spans="1:54" ht="12" customHeight="1">
      <c r="A5023" s="151" t="s">
        <v>54</v>
      </c>
      <c r="B5023" s="152">
        <v>46083</v>
      </c>
      <c r="C5023" s="153" t="s">
        <v>55</v>
      </c>
      <c r="D5023" s="153" t="s">
        <v>56</v>
      </c>
      <c r="E5023" s="244">
        <v>78677558</v>
      </c>
      <c r="F5023" s="144" t="s">
        <v>8979</v>
      </c>
      <c r="G5023" s="230"/>
      <c r="H5023" s="154">
        <v>30718</v>
      </c>
      <c r="I5023" s="153">
        <v>42</v>
      </c>
      <c r="J5023" s="148" t="s">
        <v>70</v>
      </c>
      <c r="K5023" s="153"/>
      <c r="L5023" s="153"/>
      <c r="M5023" s="153"/>
      <c r="N5023" s="153">
        <v>60</v>
      </c>
      <c r="O5023" s="155" t="s">
        <v>8980</v>
      </c>
      <c r="P5023" s="156" t="s">
        <v>2026</v>
      </c>
      <c r="Q5023" s="157" t="s">
        <v>8211</v>
      </c>
      <c r="R5023" s="158"/>
      <c r="S5023" s="159"/>
      <c r="T5023" s="159" t="s">
        <v>6983</v>
      </c>
      <c r="U5023" s="159" t="s">
        <v>8212</v>
      </c>
      <c r="V5023" s="154">
        <v>46112</v>
      </c>
      <c r="W5023" s="154">
        <v>46150</v>
      </c>
      <c r="X5023" s="154"/>
      <c r="Y5023" s="160"/>
      <c r="Z5023" s="160"/>
      <c r="AA5023" s="153"/>
      <c r="AB5023" s="153"/>
      <c r="AC5023" s="182" t="e">
        <f t="shared" si="158"/>
        <v>#DIV/0!</v>
      </c>
      <c r="AD5023" s="153" t="e">
        <f t="shared" si="159"/>
        <v>#DIV/0!</v>
      </c>
      <c r="AE5023" s="207"/>
      <c r="AF5023" s="153"/>
      <c r="AG5023" s="159"/>
      <c r="AH5023" s="153"/>
      <c r="AI5023" s="161"/>
      <c r="AJ5023" s="153"/>
      <c r="AK5023" s="153"/>
      <c r="AL5023" s="207"/>
      <c r="AM5023" s="207"/>
      <c r="AN5023" s="207"/>
      <c r="AO5023" s="207"/>
      <c r="AP5023" s="147" t="s">
        <v>54</v>
      </c>
      <c r="AQ5023" s="147"/>
      <c r="AR5023" s="147"/>
      <c r="AS5023" s="209" t="s">
        <v>68</v>
      </c>
      <c r="AT5023" s="223" t="str">
        <f>MONTH(B5023)&amp;"/"&amp;YEAR(B5023)</f>
        <v>3/2026</v>
      </c>
      <c r="AU5023" s="223">
        <f>WEEKNUM(B5023)-WEEKNUM(EOMONTH(B5023,-1)+1)+1</f>
        <v>1</v>
      </c>
      <c r="AV5023" s="209" t="str">
        <f>MONTH(R5023)&amp;"/"&amp;YEAR(R5023)</f>
        <v>1/1900</v>
      </c>
      <c r="AW5023" s="209" t="e">
        <f>WEEKNUM(R5023)-WEEKNUM(EOMONTH(R5023,-1)+1)+1</f>
        <v>#NUM!</v>
      </c>
      <c r="AX5023" s="209">
        <f>IF(BB5023="S",IF(Q5023="1. Aceitou o programa",R5023-B5023,0),0)</f>
        <v>0</v>
      </c>
      <c r="AY5023" s="209">
        <f>IF(BB5023="S",IF(AND(S5023&lt;&gt;"",R5023&lt;&gt;""),S5023-R5023,0),0)</f>
        <v>0</v>
      </c>
      <c r="AZ5023" s="209">
        <f>IF(BB5023="S",IF(Q5023="1. Aceitou o programa",IF(OR(X5023="Não se Aplica",X5023=""),IF(OR(W5023="Não se Aplica",W5023=""),0,W5023-V5023),AVERAGE(X5023-W5023,W5023-V5023)),0),0)</f>
        <v>0</v>
      </c>
      <c r="BA5023" s="209">
        <f>IF(BB5023="S",IF(AND(Q5023="1. Aceitou o programa",AH5023="Realizada"),IFERROR(IF(AG5023="",0,AG5023-R5023),0),0),0)</f>
        <v>0</v>
      </c>
      <c r="BB5023" s="209" t="str">
        <f>_xlfn.XLOOKUP(U5023,'Lista Suspensa'!$AA$20:$AA$23,'Lista Suspensa'!$AB$20:$AB$23,"N/A")</f>
        <v>S</v>
      </c>
    </row>
    <row r="5024" spans="1:54" ht="12" customHeight="1">
      <c r="A5024" s="151" t="s">
        <v>54</v>
      </c>
      <c r="B5024" s="152">
        <v>46083</v>
      </c>
      <c r="C5024" s="153" t="s">
        <v>55</v>
      </c>
      <c r="D5024" s="153" t="s">
        <v>56</v>
      </c>
      <c r="E5024" s="244">
        <v>80945639</v>
      </c>
      <c r="F5024" s="144" t="s">
        <v>8981</v>
      </c>
      <c r="G5024" s="230"/>
      <c r="H5024" s="154">
        <v>30722</v>
      </c>
      <c r="I5024" s="153">
        <v>42</v>
      </c>
      <c r="J5024" s="148" t="s">
        <v>70</v>
      </c>
      <c r="K5024" s="153"/>
      <c r="L5024" s="153"/>
      <c r="M5024" s="153"/>
      <c r="N5024" s="153">
        <v>60</v>
      </c>
      <c r="O5024" s="155" t="s">
        <v>8982</v>
      </c>
      <c r="P5024" s="156" t="s">
        <v>60</v>
      </c>
      <c r="Q5024" s="157" t="s">
        <v>8211</v>
      </c>
      <c r="R5024" s="158"/>
      <c r="S5024" s="159"/>
      <c r="T5024" s="159" t="s">
        <v>6983</v>
      </c>
      <c r="U5024" s="159" t="s">
        <v>8212</v>
      </c>
      <c r="V5024" s="154">
        <v>46114</v>
      </c>
      <c r="W5024" s="154">
        <v>46150</v>
      </c>
      <c r="X5024" s="154"/>
      <c r="Y5024" s="160"/>
      <c r="Z5024" s="160"/>
      <c r="AA5024" s="153"/>
      <c r="AB5024" s="153"/>
      <c r="AC5024" s="182" t="e">
        <f t="shared" si="158"/>
        <v>#DIV/0!</v>
      </c>
      <c r="AD5024" s="153" t="e">
        <f t="shared" si="159"/>
        <v>#DIV/0!</v>
      </c>
      <c r="AE5024" s="207"/>
      <c r="AF5024" s="153"/>
      <c r="AG5024" s="159"/>
      <c r="AH5024" s="153"/>
      <c r="AI5024" s="161"/>
      <c r="AJ5024" s="153"/>
      <c r="AK5024" s="153"/>
      <c r="AL5024" s="207"/>
      <c r="AM5024" s="207"/>
      <c r="AN5024" s="207"/>
      <c r="AO5024" s="207"/>
      <c r="AP5024" s="147" t="s">
        <v>54</v>
      </c>
      <c r="AQ5024" s="147"/>
      <c r="AR5024" s="147"/>
      <c r="AS5024" s="209" t="s">
        <v>68</v>
      </c>
      <c r="AT5024" s="223" t="str">
        <f>MONTH(B5024)&amp;"/"&amp;YEAR(B5024)</f>
        <v>3/2026</v>
      </c>
      <c r="AU5024" s="223">
        <f>WEEKNUM(B5024)-WEEKNUM(EOMONTH(B5024,-1)+1)+1</f>
        <v>1</v>
      </c>
      <c r="AV5024" s="209" t="str">
        <f>MONTH(R5024)&amp;"/"&amp;YEAR(R5024)</f>
        <v>1/1900</v>
      </c>
      <c r="AW5024" s="209" t="e">
        <f>WEEKNUM(R5024)-WEEKNUM(EOMONTH(R5024,-1)+1)+1</f>
        <v>#NUM!</v>
      </c>
      <c r="AX5024" s="209">
        <f>IF(BB5024="S",IF(Q5024="1. Aceitou o programa",R5024-B5024,0),0)</f>
        <v>0</v>
      </c>
      <c r="AY5024" s="209">
        <f>IF(BB5024="S",IF(AND(S5024&lt;&gt;"",R5024&lt;&gt;""),S5024-R5024,0),0)</f>
        <v>0</v>
      </c>
      <c r="AZ5024" s="209">
        <f>IF(BB5024="S",IF(Q5024="1. Aceitou o programa",IF(OR(X5024="Não se Aplica",X5024=""),IF(OR(W5024="Não se Aplica",W5024=""),0,W5024-V5024),AVERAGE(X5024-W5024,W5024-V5024)),0),0)</f>
        <v>0</v>
      </c>
      <c r="BA5024" s="209">
        <f>IF(BB5024="S",IF(AND(Q5024="1. Aceitou o programa",AH5024="Realizada"),IFERROR(IF(AG5024="",0,AG5024-R5024),0),0),0)</f>
        <v>0</v>
      </c>
      <c r="BB5024" s="209" t="str">
        <f>_xlfn.XLOOKUP(U5024,'Lista Suspensa'!$AA$20:$AA$23,'Lista Suspensa'!$AB$20:$AB$23,"N/A")</f>
        <v>S</v>
      </c>
    </row>
    <row r="5025" spans="1:54" ht="12" customHeight="1">
      <c r="A5025" s="151" t="s">
        <v>54</v>
      </c>
      <c r="B5025" s="152">
        <v>46083</v>
      </c>
      <c r="C5025" s="153" t="s">
        <v>55</v>
      </c>
      <c r="D5025" s="153" t="s">
        <v>56</v>
      </c>
      <c r="E5025" s="244">
        <v>84945963</v>
      </c>
      <c r="F5025" s="144" t="s">
        <v>8983</v>
      </c>
      <c r="G5025" s="230"/>
      <c r="H5025" s="154">
        <v>30724</v>
      </c>
      <c r="I5025" s="153">
        <v>42</v>
      </c>
      <c r="J5025" s="148" t="s">
        <v>58</v>
      </c>
      <c r="K5025" s="153"/>
      <c r="L5025" s="153"/>
      <c r="M5025" s="153"/>
      <c r="N5025" s="153">
        <v>450</v>
      </c>
      <c r="O5025" s="155" t="s">
        <v>8984</v>
      </c>
      <c r="P5025" s="156" t="s">
        <v>60</v>
      </c>
      <c r="Q5025" s="157" t="s">
        <v>8211</v>
      </c>
      <c r="R5025" s="158"/>
      <c r="S5025" s="159"/>
      <c r="T5025" s="159" t="s">
        <v>6983</v>
      </c>
      <c r="U5025" s="159" t="s">
        <v>8212</v>
      </c>
      <c r="V5025" s="154">
        <v>46114</v>
      </c>
      <c r="W5025" s="154">
        <v>46150</v>
      </c>
      <c r="X5025" s="154"/>
      <c r="Y5025" s="160"/>
      <c r="Z5025" s="160"/>
      <c r="AA5025" s="153"/>
      <c r="AB5025" s="153"/>
      <c r="AC5025" s="182" t="e">
        <f t="shared" si="158"/>
        <v>#DIV/0!</v>
      </c>
      <c r="AD5025" s="153" t="e">
        <f t="shared" si="159"/>
        <v>#DIV/0!</v>
      </c>
      <c r="AE5025" s="207"/>
      <c r="AF5025" s="153"/>
      <c r="AG5025" s="159"/>
      <c r="AH5025" s="153"/>
      <c r="AI5025" s="161"/>
      <c r="AJ5025" s="153"/>
      <c r="AK5025" s="153"/>
      <c r="AL5025" s="207"/>
      <c r="AM5025" s="207"/>
      <c r="AN5025" s="207"/>
      <c r="AO5025" s="207"/>
      <c r="AP5025" s="147" t="s">
        <v>54</v>
      </c>
      <c r="AQ5025" s="147"/>
      <c r="AR5025" s="147"/>
      <c r="AS5025" s="209" t="s">
        <v>68</v>
      </c>
      <c r="AT5025" s="223" t="str">
        <f>MONTH(B5025)&amp;"/"&amp;YEAR(B5025)</f>
        <v>3/2026</v>
      </c>
      <c r="AU5025" s="223">
        <f>WEEKNUM(B5025)-WEEKNUM(EOMONTH(B5025,-1)+1)+1</f>
        <v>1</v>
      </c>
      <c r="AV5025" s="209" t="str">
        <f>MONTH(R5025)&amp;"/"&amp;YEAR(R5025)</f>
        <v>1/1900</v>
      </c>
      <c r="AW5025" s="209" t="e">
        <f>WEEKNUM(R5025)-WEEKNUM(EOMONTH(R5025,-1)+1)+1</f>
        <v>#NUM!</v>
      </c>
      <c r="AX5025" s="209">
        <f>IF(BB5025="S",IF(Q5025="1. Aceitou o programa",R5025-B5025,0),0)</f>
        <v>0</v>
      </c>
      <c r="AY5025" s="209">
        <f>IF(BB5025="S",IF(AND(S5025&lt;&gt;"",R5025&lt;&gt;""),S5025-R5025,0),0)</f>
        <v>0</v>
      </c>
      <c r="AZ5025" s="209">
        <f>IF(BB5025="S",IF(Q5025="1. Aceitou o programa",IF(OR(X5025="Não se Aplica",X5025=""),IF(OR(W5025="Não se Aplica",W5025=""),0,W5025-V5025),AVERAGE(X5025-W5025,W5025-V5025)),0),0)</f>
        <v>0</v>
      </c>
      <c r="BA5025" s="209">
        <f>IF(BB5025="S",IF(AND(Q5025="1. Aceitou o programa",AH5025="Realizada"),IFERROR(IF(AG5025="",0,AG5025-R5025),0),0),0)</f>
        <v>0</v>
      </c>
      <c r="BB5025" s="209" t="str">
        <f>_xlfn.XLOOKUP(U5025,'Lista Suspensa'!$AA$20:$AA$23,'Lista Suspensa'!$AB$20:$AB$23,"N/A")</f>
        <v>S</v>
      </c>
    </row>
    <row r="5026" spans="1:54" ht="12" customHeight="1">
      <c r="A5026" s="151" t="s">
        <v>54</v>
      </c>
      <c r="B5026" s="152">
        <v>46083</v>
      </c>
      <c r="C5026" s="153" t="s">
        <v>55</v>
      </c>
      <c r="D5026" s="153" t="s">
        <v>56</v>
      </c>
      <c r="E5026" s="244">
        <v>89531863</v>
      </c>
      <c r="F5026" s="144" t="s">
        <v>8985</v>
      </c>
      <c r="G5026" s="230"/>
      <c r="H5026" s="154">
        <v>30762</v>
      </c>
      <c r="I5026" s="153">
        <v>42</v>
      </c>
      <c r="J5026" s="148" t="s">
        <v>70</v>
      </c>
      <c r="K5026" s="153"/>
      <c r="L5026" s="153"/>
      <c r="M5026" s="153"/>
      <c r="N5026" s="153">
        <v>110</v>
      </c>
      <c r="O5026" s="155" t="s">
        <v>8986</v>
      </c>
      <c r="P5026" s="156" t="s">
        <v>60</v>
      </c>
      <c r="Q5026" s="157" t="s">
        <v>8211</v>
      </c>
      <c r="R5026" s="158"/>
      <c r="S5026" s="159"/>
      <c r="T5026" s="159" t="s">
        <v>6983</v>
      </c>
      <c r="U5026" s="159" t="s">
        <v>8212</v>
      </c>
      <c r="V5026" s="154">
        <v>46118</v>
      </c>
      <c r="W5026" s="154">
        <v>46150</v>
      </c>
      <c r="X5026" s="154"/>
      <c r="Y5026" s="160"/>
      <c r="Z5026" s="160"/>
      <c r="AA5026" s="153"/>
      <c r="AB5026" s="153"/>
      <c r="AC5026" s="182" t="e">
        <f t="shared" si="158"/>
        <v>#DIV/0!</v>
      </c>
      <c r="AD5026" s="153" t="e">
        <f t="shared" si="159"/>
        <v>#DIV/0!</v>
      </c>
      <c r="AE5026" s="207"/>
      <c r="AF5026" s="153"/>
      <c r="AG5026" s="159"/>
      <c r="AH5026" s="153"/>
      <c r="AI5026" s="161"/>
      <c r="AJ5026" s="153"/>
      <c r="AK5026" s="153"/>
      <c r="AL5026" s="207"/>
      <c r="AM5026" s="207"/>
      <c r="AN5026" s="207"/>
      <c r="AO5026" s="207"/>
      <c r="AP5026" s="147" t="s">
        <v>54</v>
      </c>
      <c r="AQ5026" s="147"/>
      <c r="AR5026" s="147"/>
      <c r="AS5026" s="209" t="s">
        <v>68</v>
      </c>
      <c r="AT5026" s="223" t="str">
        <f>MONTH(B5026)&amp;"/"&amp;YEAR(B5026)</f>
        <v>3/2026</v>
      </c>
      <c r="AU5026" s="223">
        <f>WEEKNUM(B5026)-WEEKNUM(EOMONTH(B5026,-1)+1)+1</f>
        <v>1</v>
      </c>
      <c r="AV5026" s="209" t="str">
        <f>MONTH(R5026)&amp;"/"&amp;YEAR(R5026)</f>
        <v>1/1900</v>
      </c>
      <c r="AW5026" s="209" t="e">
        <f>WEEKNUM(R5026)-WEEKNUM(EOMONTH(R5026,-1)+1)+1</f>
        <v>#NUM!</v>
      </c>
      <c r="AX5026" s="209">
        <f>IF(BB5026="S",IF(Q5026="1. Aceitou o programa",R5026-B5026,0),0)</f>
        <v>0</v>
      </c>
      <c r="AY5026" s="209">
        <f>IF(BB5026="S",IF(AND(S5026&lt;&gt;"",R5026&lt;&gt;""),S5026-R5026,0),0)</f>
        <v>0</v>
      </c>
      <c r="AZ5026" s="209">
        <f>IF(BB5026="S",IF(Q5026="1. Aceitou o programa",IF(OR(X5026="Não se Aplica",X5026=""),IF(OR(W5026="Não se Aplica",W5026=""),0,W5026-V5026),AVERAGE(X5026-W5026,W5026-V5026)),0),0)</f>
        <v>0</v>
      </c>
      <c r="BA5026" s="209">
        <f>IF(BB5026="S",IF(AND(Q5026="1. Aceitou o programa",AH5026="Realizada"),IFERROR(IF(AG5026="",0,AG5026-R5026),0),0),0)</f>
        <v>0</v>
      </c>
      <c r="BB5026" s="209" t="str">
        <f>_xlfn.XLOOKUP(U5026,'Lista Suspensa'!$AA$20:$AA$23,'Lista Suspensa'!$AB$20:$AB$23,"N/A")</f>
        <v>S</v>
      </c>
    </row>
    <row r="5027" spans="1:54" ht="12" customHeight="1">
      <c r="A5027" s="151" t="s">
        <v>54</v>
      </c>
      <c r="B5027" s="152">
        <v>46083</v>
      </c>
      <c r="C5027" s="153" t="s">
        <v>55</v>
      </c>
      <c r="D5027" s="153" t="s">
        <v>56</v>
      </c>
      <c r="E5027" s="244">
        <v>86917750</v>
      </c>
      <c r="F5027" s="144" t="s">
        <v>8987</v>
      </c>
      <c r="G5027" s="230"/>
      <c r="H5027" s="154">
        <v>30770</v>
      </c>
      <c r="I5027" s="153">
        <v>42</v>
      </c>
      <c r="J5027" s="148" t="s">
        <v>70</v>
      </c>
      <c r="K5027" s="153"/>
      <c r="L5027" s="153"/>
      <c r="M5027" s="153"/>
      <c r="N5027" s="153">
        <v>600</v>
      </c>
      <c r="O5027" s="155" t="s">
        <v>8988</v>
      </c>
      <c r="P5027" s="156" t="s">
        <v>60</v>
      </c>
      <c r="Q5027" s="157" t="s">
        <v>8211</v>
      </c>
      <c r="R5027" s="158"/>
      <c r="S5027" s="159"/>
      <c r="T5027" s="159" t="s">
        <v>6983</v>
      </c>
      <c r="U5027" s="159" t="s">
        <v>8212</v>
      </c>
      <c r="V5027" s="154">
        <v>46114</v>
      </c>
      <c r="W5027" s="154">
        <v>46150</v>
      </c>
      <c r="X5027" s="154"/>
      <c r="Y5027" s="160"/>
      <c r="Z5027" s="160"/>
      <c r="AA5027" s="153"/>
      <c r="AB5027" s="153"/>
      <c r="AC5027" s="182" t="e">
        <f t="shared" si="158"/>
        <v>#DIV/0!</v>
      </c>
      <c r="AD5027" s="153" t="e">
        <f t="shared" si="159"/>
        <v>#DIV/0!</v>
      </c>
      <c r="AE5027" s="207"/>
      <c r="AF5027" s="153"/>
      <c r="AG5027" s="159"/>
      <c r="AH5027" s="153"/>
      <c r="AI5027" s="161"/>
      <c r="AJ5027" s="153"/>
      <c r="AK5027" s="153"/>
      <c r="AL5027" s="207"/>
      <c r="AM5027" s="207"/>
      <c r="AN5027" s="207"/>
      <c r="AO5027" s="207"/>
      <c r="AP5027" s="147" t="s">
        <v>54</v>
      </c>
      <c r="AQ5027" s="147"/>
      <c r="AR5027" s="147"/>
      <c r="AS5027" s="209" t="s">
        <v>68</v>
      </c>
      <c r="AT5027" s="223" t="str">
        <f>MONTH(B5027)&amp;"/"&amp;YEAR(B5027)</f>
        <v>3/2026</v>
      </c>
      <c r="AU5027" s="223">
        <f>WEEKNUM(B5027)-WEEKNUM(EOMONTH(B5027,-1)+1)+1</f>
        <v>1</v>
      </c>
      <c r="AV5027" s="209" t="str">
        <f>MONTH(R5027)&amp;"/"&amp;YEAR(R5027)</f>
        <v>1/1900</v>
      </c>
      <c r="AW5027" s="209" t="e">
        <f>WEEKNUM(R5027)-WEEKNUM(EOMONTH(R5027,-1)+1)+1</f>
        <v>#NUM!</v>
      </c>
      <c r="AX5027" s="209">
        <f>IF(BB5027="S",IF(Q5027="1. Aceitou o programa",R5027-B5027,0),0)</f>
        <v>0</v>
      </c>
      <c r="AY5027" s="209">
        <f>IF(BB5027="S",IF(AND(S5027&lt;&gt;"",R5027&lt;&gt;""),S5027-R5027,0),0)</f>
        <v>0</v>
      </c>
      <c r="AZ5027" s="209">
        <f>IF(BB5027="S",IF(Q5027="1. Aceitou o programa",IF(OR(X5027="Não se Aplica",X5027=""),IF(OR(W5027="Não se Aplica",W5027=""),0,W5027-V5027),AVERAGE(X5027-W5027,W5027-V5027)),0),0)</f>
        <v>0</v>
      </c>
      <c r="BA5027" s="209">
        <f>IF(BB5027="S",IF(AND(Q5027="1. Aceitou o programa",AH5027="Realizada"),IFERROR(IF(AG5027="",0,AG5027-R5027),0),0),0)</f>
        <v>0</v>
      </c>
      <c r="BB5027" s="209" t="str">
        <f>_xlfn.XLOOKUP(U5027,'Lista Suspensa'!$AA$20:$AA$23,'Lista Suspensa'!$AB$20:$AB$23,"N/A")</f>
        <v>S</v>
      </c>
    </row>
    <row r="5028" spans="1:54" ht="12" customHeight="1">
      <c r="A5028" s="151" t="s">
        <v>54</v>
      </c>
      <c r="B5028" s="152">
        <v>46083</v>
      </c>
      <c r="C5028" s="153" t="s">
        <v>55</v>
      </c>
      <c r="D5028" s="153" t="s">
        <v>56</v>
      </c>
      <c r="E5028" s="244">
        <v>87554455</v>
      </c>
      <c r="F5028" s="144" t="s">
        <v>8989</v>
      </c>
      <c r="G5028" s="230"/>
      <c r="H5028" s="154">
        <v>30778</v>
      </c>
      <c r="I5028" s="153">
        <v>42</v>
      </c>
      <c r="J5028" s="148" t="s">
        <v>70</v>
      </c>
      <c r="K5028" s="153"/>
      <c r="L5028" s="153"/>
      <c r="M5028" s="153"/>
      <c r="N5028" s="153">
        <v>380</v>
      </c>
      <c r="O5028" s="155">
        <v>21974319824</v>
      </c>
      <c r="P5028" s="156" t="s">
        <v>60</v>
      </c>
      <c r="Q5028" s="157" t="s">
        <v>8211</v>
      </c>
      <c r="R5028" s="158"/>
      <c r="S5028" s="159"/>
      <c r="T5028" s="159" t="s">
        <v>6983</v>
      </c>
      <c r="U5028" s="159" t="s">
        <v>8212</v>
      </c>
      <c r="V5028" s="154">
        <v>46118</v>
      </c>
      <c r="W5028" s="154">
        <v>46150</v>
      </c>
      <c r="X5028" s="154"/>
      <c r="Y5028" s="160"/>
      <c r="Z5028" s="160"/>
      <c r="AA5028" s="153"/>
      <c r="AB5028" s="153"/>
      <c r="AC5028" s="182" t="e">
        <f t="shared" si="158"/>
        <v>#DIV/0!</v>
      </c>
      <c r="AD5028" s="153" t="e">
        <f t="shared" si="159"/>
        <v>#DIV/0!</v>
      </c>
      <c r="AE5028" s="207"/>
      <c r="AF5028" s="153"/>
      <c r="AG5028" s="159"/>
      <c r="AH5028" s="153"/>
      <c r="AI5028" s="161"/>
      <c r="AJ5028" s="153"/>
      <c r="AK5028" s="153"/>
      <c r="AL5028" s="207"/>
      <c r="AM5028" s="207"/>
      <c r="AN5028" s="207"/>
      <c r="AO5028" s="207"/>
      <c r="AP5028" s="147" t="s">
        <v>54</v>
      </c>
      <c r="AQ5028" s="147"/>
      <c r="AR5028" s="147"/>
      <c r="AS5028" s="209" t="s">
        <v>68</v>
      </c>
      <c r="AT5028" s="223" t="str">
        <f>MONTH(B5028)&amp;"/"&amp;YEAR(B5028)</f>
        <v>3/2026</v>
      </c>
      <c r="AU5028" s="223">
        <f>WEEKNUM(B5028)-WEEKNUM(EOMONTH(B5028,-1)+1)+1</f>
        <v>1</v>
      </c>
      <c r="AV5028" s="209" t="str">
        <f>MONTH(R5028)&amp;"/"&amp;YEAR(R5028)</f>
        <v>1/1900</v>
      </c>
      <c r="AW5028" s="209" t="e">
        <f>WEEKNUM(R5028)-WEEKNUM(EOMONTH(R5028,-1)+1)+1</f>
        <v>#NUM!</v>
      </c>
      <c r="AX5028" s="209">
        <f>IF(BB5028="S",IF(Q5028="1. Aceitou o programa",R5028-B5028,0),0)</f>
        <v>0</v>
      </c>
      <c r="AY5028" s="209">
        <f>IF(BB5028="S",IF(AND(S5028&lt;&gt;"",R5028&lt;&gt;""),S5028-R5028,0),0)</f>
        <v>0</v>
      </c>
      <c r="AZ5028" s="209">
        <f>IF(BB5028="S",IF(Q5028="1. Aceitou o programa",IF(OR(X5028="Não se Aplica",X5028=""),IF(OR(W5028="Não se Aplica",W5028=""),0,W5028-V5028),AVERAGE(X5028-W5028,W5028-V5028)),0),0)</f>
        <v>0</v>
      </c>
      <c r="BA5028" s="209">
        <f>IF(BB5028="S",IF(AND(Q5028="1. Aceitou o programa",AH5028="Realizada"),IFERROR(IF(AG5028="",0,AG5028-R5028),0),0),0)</f>
        <v>0</v>
      </c>
      <c r="BB5028" s="209" t="str">
        <f>_xlfn.XLOOKUP(U5028,'Lista Suspensa'!$AA$20:$AA$23,'Lista Suspensa'!$AB$20:$AB$23,"N/A")</f>
        <v>S</v>
      </c>
    </row>
    <row r="5029" spans="1:54" ht="12" customHeight="1">
      <c r="A5029" s="151" t="s">
        <v>54</v>
      </c>
      <c r="B5029" s="152">
        <v>46083</v>
      </c>
      <c r="C5029" s="153" t="s">
        <v>55</v>
      </c>
      <c r="D5029" s="153" t="s">
        <v>56</v>
      </c>
      <c r="E5029" s="244">
        <v>85437589</v>
      </c>
      <c r="F5029" s="144" t="s">
        <v>8990</v>
      </c>
      <c r="G5029" s="230"/>
      <c r="H5029" s="154">
        <v>30789</v>
      </c>
      <c r="I5029" s="153">
        <v>42</v>
      </c>
      <c r="J5029" s="148" t="s">
        <v>70</v>
      </c>
      <c r="K5029" s="153"/>
      <c r="L5029" s="153"/>
      <c r="M5029" s="153"/>
      <c r="N5029" s="153">
        <v>60</v>
      </c>
      <c r="O5029" s="155" t="s">
        <v>8991</v>
      </c>
      <c r="P5029" s="156" t="s">
        <v>2026</v>
      </c>
      <c r="Q5029" s="157" t="s">
        <v>8211</v>
      </c>
      <c r="R5029" s="158"/>
      <c r="S5029" s="159"/>
      <c r="T5029" s="159" t="s">
        <v>6983</v>
      </c>
      <c r="U5029" s="159" t="s">
        <v>8212</v>
      </c>
      <c r="V5029" s="154">
        <v>46112</v>
      </c>
      <c r="W5029" s="154">
        <v>46150</v>
      </c>
      <c r="X5029" s="154"/>
      <c r="Y5029" s="160"/>
      <c r="Z5029" s="160"/>
      <c r="AA5029" s="153"/>
      <c r="AB5029" s="153"/>
      <c r="AC5029" s="182" t="e">
        <f t="shared" si="158"/>
        <v>#DIV/0!</v>
      </c>
      <c r="AD5029" s="153" t="e">
        <f t="shared" si="159"/>
        <v>#DIV/0!</v>
      </c>
      <c r="AE5029" s="207"/>
      <c r="AF5029" s="153"/>
      <c r="AG5029" s="159"/>
      <c r="AH5029" s="153"/>
      <c r="AI5029" s="161"/>
      <c r="AJ5029" s="153"/>
      <c r="AK5029" s="153"/>
      <c r="AL5029" s="207"/>
      <c r="AM5029" s="207"/>
      <c r="AN5029" s="207"/>
      <c r="AO5029" s="207"/>
      <c r="AP5029" s="147" t="s">
        <v>54</v>
      </c>
      <c r="AQ5029" s="147"/>
      <c r="AR5029" s="147"/>
      <c r="AS5029" s="209" t="s">
        <v>68</v>
      </c>
      <c r="AT5029" s="223" t="str">
        <f>MONTH(B5029)&amp;"/"&amp;YEAR(B5029)</f>
        <v>3/2026</v>
      </c>
      <c r="AU5029" s="223">
        <f>WEEKNUM(B5029)-WEEKNUM(EOMONTH(B5029,-1)+1)+1</f>
        <v>1</v>
      </c>
      <c r="AV5029" s="209" t="str">
        <f>MONTH(R5029)&amp;"/"&amp;YEAR(R5029)</f>
        <v>1/1900</v>
      </c>
      <c r="AW5029" s="209" t="e">
        <f>WEEKNUM(R5029)-WEEKNUM(EOMONTH(R5029,-1)+1)+1</f>
        <v>#NUM!</v>
      </c>
      <c r="AX5029" s="209">
        <f>IF(BB5029="S",IF(Q5029="1. Aceitou o programa",R5029-B5029,0),0)</f>
        <v>0</v>
      </c>
      <c r="AY5029" s="209">
        <f>IF(BB5029="S",IF(AND(S5029&lt;&gt;"",R5029&lt;&gt;""),S5029-R5029,0),0)</f>
        <v>0</v>
      </c>
      <c r="AZ5029" s="209">
        <f>IF(BB5029="S",IF(Q5029="1. Aceitou o programa",IF(OR(X5029="Não se Aplica",X5029=""),IF(OR(W5029="Não se Aplica",W5029=""),0,W5029-V5029),AVERAGE(X5029-W5029,W5029-V5029)),0),0)</f>
        <v>0</v>
      </c>
      <c r="BA5029" s="209">
        <f>IF(BB5029="S",IF(AND(Q5029="1. Aceitou o programa",AH5029="Realizada"),IFERROR(IF(AG5029="",0,AG5029-R5029),0),0),0)</f>
        <v>0</v>
      </c>
      <c r="BB5029" s="209" t="str">
        <f>_xlfn.XLOOKUP(U5029,'Lista Suspensa'!$AA$20:$AA$23,'Lista Suspensa'!$AB$20:$AB$23,"N/A")</f>
        <v>S</v>
      </c>
    </row>
    <row r="5030" spans="1:54" ht="12" customHeight="1">
      <c r="A5030" s="151" t="s">
        <v>54</v>
      </c>
      <c r="B5030" s="152">
        <v>46083</v>
      </c>
      <c r="C5030" s="153" t="s">
        <v>55</v>
      </c>
      <c r="D5030" s="153" t="s">
        <v>56</v>
      </c>
      <c r="E5030" s="244">
        <v>86644796</v>
      </c>
      <c r="F5030" s="144" t="s">
        <v>8992</v>
      </c>
      <c r="G5030" s="230"/>
      <c r="H5030" s="154">
        <v>30813</v>
      </c>
      <c r="I5030" s="153">
        <v>42</v>
      </c>
      <c r="J5030" s="148" t="s">
        <v>70</v>
      </c>
      <c r="K5030" s="153"/>
      <c r="L5030" s="153"/>
      <c r="M5030" s="153"/>
      <c r="N5030" s="153">
        <v>380</v>
      </c>
      <c r="O5030" s="155">
        <v>21982253307</v>
      </c>
      <c r="P5030" s="156" t="s">
        <v>60</v>
      </c>
      <c r="Q5030" s="157" t="s">
        <v>8211</v>
      </c>
      <c r="R5030" s="158"/>
      <c r="S5030" s="159"/>
      <c r="T5030" s="159" t="s">
        <v>6983</v>
      </c>
      <c r="U5030" s="159" t="s">
        <v>8212</v>
      </c>
      <c r="V5030" s="154">
        <v>46118</v>
      </c>
      <c r="W5030" s="154">
        <v>46150</v>
      </c>
      <c r="X5030" s="154"/>
      <c r="Y5030" s="160"/>
      <c r="Z5030" s="160"/>
      <c r="AA5030" s="153"/>
      <c r="AB5030" s="153"/>
      <c r="AC5030" s="182" t="e">
        <f t="shared" si="158"/>
        <v>#DIV/0!</v>
      </c>
      <c r="AD5030" s="153" t="e">
        <f t="shared" si="159"/>
        <v>#DIV/0!</v>
      </c>
      <c r="AE5030" s="207"/>
      <c r="AF5030" s="153"/>
      <c r="AG5030" s="159"/>
      <c r="AH5030" s="153"/>
      <c r="AI5030" s="161"/>
      <c r="AJ5030" s="153"/>
      <c r="AK5030" s="153"/>
      <c r="AL5030" s="207"/>
      <c r="AM5030" s="207"/>
      <c r="AN5030" s="207"/>
      <c r="AO5030" s="207"/>
      <c r="AP5030" s="147" t="s">
        <v>54</v>
      </c>
      <c r="AQ5030" s="147"/>
      <c r="AR5030" s="147"/>
      <c r="AS5030" s="209" t="s">
        <v>68</v>
      </c>
      <c r="AT5030" s="223" t="str">
        <f>MONTH(B5030)&amp;"/"&amp;YEAR(B5030)</f>
        <v>3/2026</v>
      </c>
      <c r="AU5030" s="223">
        <f>WEEKNUM(B5030)-WEEKNUM(EOMONTH(B5030,-1)+1)+1</f>
        <v>1</v>
      </c>
      <c r="AV5030" s="209" t="str">
        <f>MONTH(R5030)&amp;"/"&amp;YEAR(R5030)</f>
        <v>1/1900</v>
      </c>
      <c r="AW5030" s="209" t="e">
        <f>WEEKNUM(R5030)-WEEKNUM(EOMONTH(R5030,-1)+1)+1</f>
        <v>#NUM!</v>
      </c>
      <c r="AX5030" s="209">
        <f>IF(BB5030="S",IF(Q5030="1. Aceitou o programa",R5030-B5030,0),0)</f>
        <v>0</v>
      </c>
      <c r="AY5030" s="209">
        <f>IF(BB5030="S",IF(AND(S5030&lt;&gt;"",R5030&lt;&gt;""),S5030-R5030,0),0)</f>
        <v>0</v>
      </c>
      <c r="AZ5030" s="209">
        <f>IF(BB5030="S",IF(Q5030="1. Aceitou o programa",IF(OR(X5030="Não se Aplica",X5030=""),IF(OR(W5030="Não se Aplica",W5030=""),0,W5030-V5030),AVERAGE(X5030-W5030,W5030-V5030)),0),0)</f>
        <v>0</v>
      </c>
      <c r="BA5030" s="209">
        <f>IF(BB5030="S",IF(AND(Q5030="1. Aceitou o programa",AH5030="Realizada"),IFERROR(IF(AG5030="",0,AG5030-R5030),0),0),0)</f>
        <v>0</v>
      </c>
      <c r="BB5030" s="209" t="str">
        <f>_xlfn.XLOOKUP(U5030,'Lista Suspensa'!$AA$20:$AA$23,'Lista Suspensa'!$AB$20:$AB$23,"N/A")</f>
        <v>S</v>
      </c>
    </row>
    <row r="5031" spans="1:54" ht="12" customHeight="1">
      <c r="A5031" s="151" t="s">
        <v>54</v>
      </c>
      <c r="B5031" s="152">
        <v>46083</v>
      </c>
      <c r="C5031" s="153" t="s">
        <v>55</v>
      </c>
      <c r="D5031" s="153" t="s">
        <v>56</v>
      </c>
      <c r="E5031" s="244">
        <v>83818534</v>
      </c>
      <c r="F5031" s="144" t="s">
        <v>8993</v>
      </c>
      <c r="G5031" s="230"/>
      <c r="H5031" s="154">
        <v>30851</v>
      </c>
      <c r="I5031" s="153">
        <v>41</v>
      </c>
      <c r="J5031" s="148" t="s">
        <v>70</v>
      </c>
      <c r="K5031" s="153"/>
      <c r="L5031" s="153"/>
      <c r="M5031" s="153"/>
      <c r="N5031" s="153">
        <v>450</v>
      </c>
      <c r="O5031" s="155">
        <v>81993896680</v>
      </c>
      <c r="P5031" s="156" t="s">
        <v>60</v>
      </c>
      <c r="Q5031" s="157" t="s">
        <v>8211</v>
      </c>
      <c r="R5031" s="158"/>
      <c r="S5031" s="159"/>
      <c r="T5031" s="159" t="s">
        <v>6983</v>
      </c>
      <c r="U5031" s="159" t="s">
        <v>8212</v>
      </c>
      <c r="V5031" s="154">
        <v>46118</v>
      </c>
      <c r="W5031" s="154">
        <v>46150</v>
      </c>
      <c r="X5031" s="154"/>
      <c r="Y5031" s="160"/>
      <c r="Z5031" s="160"/>
      <c r="AA5031" s="153"/>
      <c r="AB5031" s="153"/>
      <c r="AC5031" s="182" t="e">
        <f t="shared" si="158"/>
        <v>#DIV/0!</v>
      </c>
      <c r="AD5031" s="153" t="e">
        <f t="shared" si="159"/>
        <v>#DIV/0!</v>
      </c>
      <c r="AE5031" s="207"/>
      <c r="AF5031" s="153"/>
      <c r="AG5031" s="159"/>
      <c r="AH5031" s="153"/>
      <c r="AI5031" s="161"/>
      <c r="AJ5031" s="153"/>
      <c r="AK5031" s="153"/>
      <c r="AL5031" s="207"/>
      <c r="AM5031" s="207"/>
      <c r="AN5031" s="207"/>
      <c r="AO5031" s="207"/>
      <c r="AP5031" s="147" t="s">
        <v>54</v>
      </c>
      <c r="AQ5031" s="147"/>
      <c r="AR5031" s="147"/>
      <c r="AS5031" s="209" t="s">
        <v>68</v>
      </c>
      <c r="AT5031" s="223" t="str">
        <f>MONTH(B5031)&amp;"/"&amp;YEAR(B5031)</f>
        <v>3/2026</v>
      </c>
      <c r="AU5031" s="223">
        <f>WEEKNUM(B5031)-WEEKNUM(EOMONTH(B5031,-1)+1)+1</f>
        <v>1</v>
      </c>
      <c r="AV5031" s="209" t="str">
        <f>MONTH(R5031)&amp;"/"&amp;YEAR(R5031)</f>
        <v>1/1900</v>
      </c>
      <c r="AW5031" s="209" t="e">
        <f>WEEKNUM(R5031)-WEEKNUM(EOMONTH(R5031,-1)+1)+1</f>
        <v>#NUM!</v>
      </c>
      <c r="AX5031" s="209">
        <f>IF(BB5031="S",IF(Q5031="1. Aceitou o programa",R5031-B5031,0),0)</f>
        <v>0</v>
      </c>
      <c r="AY5031" s="209">
        <f>IF(BB5031="S",IF(AND(S5031&lt;&gt;"",R5031&lt;&gt;""),S5031-R5031,0),0)</f>
        <v>0</v>
      </c>
      <c r="AZ5031" s="209">
        <f>IF(BB5031="S",IF(Q5031="1. Aceitou o programa",IF(OR(X5031="Não se Aplica",X5031=""),IF(OR(W5031="Não se Aplica",W5031=""),0,W5031-V5031),AVERAGE(X5031-W5031,W5031-V5031)),0),0)</f>
        <v>0</v>
      </c>
      <c r="BA5031" s="209">
        <f>IF(BB5031="S",IF(AND(Q5031="1. Aceitou o programa",AH5031="Realizada"),IFERROR(IF(AG5031="",0,AG5031-R5031),0),0),0)</f>
        <v>0</v>
      </c>
      <c r="BB5031" s="209" t="str">
        <f>_xlfn.XLOOKUP(U5031,'Lista Suspensa'!$AA$20:$AA$23,'Lista Suspensa'!$AB$20:$AB$23,"N/A")</f>
        <v>S</v>
      </c>
    </row>
    <row r="5032" spans="1:54" ht="12" customHeight="1">
      <c r="A5032" s="151" t="s">
        <v>54</v>
      </c>
      <c r="B5032" s="152">
        <v>46083</v>
      </c>
      <c r="C5032" s="153" t="s">
        <v>55</v>
      </c>
      <c r="D5032" s="153" t="s">
        <v>56</v>
      </c>
      <c r="E5032" s="244">
        <v>85038740</v>
      </c>
      <c r="F5032" s="144" t="s">
        <v>8994</v>
      </c>
      <c r="G5032" s="230"/>
      <c r="H5032" s="154">
        <v>30870</v>
      </c>
      <c r="I5032" s="153">
        <v>41</v>
      </c>
      <c r="J5032" s="148" t="s">
        <v>70</v>
      </c>
      <c r="K5032" s="153"/>
      <c r="L5032" s="153"/>
      <c r="M5032" s="153"/>
      <c r="N5032" s="153">
        <v>60</v>
      </c>
      <c r="O5032" s="155" t="s">
        <v>8995</v>
      </c>
      <c r="P5032" s="156" t="s">
        <v>60</v>
      </c>
      <c r="Q5032" s="157" t="s">
        <v>8211</v>
      </c>
      <c r="R5032" s="158"/>
      <c r="S5032" s="159"/>
      <c r="T5032" s="159" t="s">
        <v>6983</v>
      </c>
      <c r="U5032" s="159" t="s">
        <v>8212</v>
      </c>
      <c r="V5032" s="154">
        <v>46114</v>
      </c>
      <c r="W5032" s="154">
        <v>46150</v>
      </c>
      <c r="X5032" s="154"/>
      <c r="Y5032" s="160"/>
      <c r="Z5032" s="160"/>
      <c r="AA5032" s="153"/>
      <c r="AB5032" s="153"/>
      <c r="AC5032" s="182" t="e">
        <f t="shared" si="158"/>
        <v>#DIV/0!</v>
      </c>
      <c r="AD5032" s="153" t="e">
        <f t="shared" si="159"/>
        <v>#DIV/0!</v>
      </c>
      <c r="AE5032" s="207"/>
      <c r="AF5032" s="153"/>
      <c r="AG5032" s="159"/>
      <c r="AH5032" s="153"/>
      <c r="AI5032" s="161"/>
      <c r="AJ5032" s="153"/>
      <c r="AK5032" s="153"/>
      <c r="AL5032" s="207"/>
      <c r="AM5032" s="207"/>
      <c r="AN5032" s="207"/>
      <c r="AO5032" s="207"/>
      <c r="AP5032" s="147" t="s">
        <v>54</v>
      </c>
      <c r="AQ5032" s="147"/>
      <c r="AR5032" s="147"/>
      <c r="AS5032" s="209" t="s">
        <v>68</v>
      </c>
      <c r="AT5032" s="223" t="str">
        <f>MONTH(B5032)&amp;"/"&amp;YEAR(B5032)</f>
        <v>3/2026</v>
      </c>
      <c r="AU5032" s="223">
        <f>WEEKNUM(B5032)-WEEKNUM(EOMONTH(B5032,-1)+1)+1</f>
        <v>1</v>
      </c>
      <c r="AV5032" s="209" t="str">
        <f>MONTH(R5032)&amp;"/"&amp;YEAR(R5032)</f>
        <v>1/1900</v>
      </c>
      <c r="AW5032" s="209" t="e">
        <f>WEEKNUM(R5032)-WEEKNUM(EOMONTH(R5032,-1)+1)+1</f>
        <v>#NUM!</v>
      </c>
      <c r="AX5032" s="209">
        <f>IF(BB5032="S",IF(Q5032="1. Aceitou o programa",R5032-B5032,0),0)</f>
        <v>0</v>
      </c>
      <c r="AY5032" s="209">
        <f>IF(BB5032="S",IF(AND(S5032&lt;&gt;"",R5032&lt;&gt;""),S5032-R5032,0),0)</f>
        <v>0</v>
      </c>
      <c r="AZ5032" s="209">
        <f>IF(BB5032="S",IF(Q5032="1. Aceitou o programa",IF(OR(X5032="Não se Aplica",X5032=""),IF(OR(W5032="Não se Aplica",W5032=""),0,W5032-V5032),AVERAGE(X5032-W5032,W5032-V5032)),0),0)</f>
        <v>0</v>
      </c>
      <c r="BA5032" s="209">
        <f>IF(BB5032="S",IF(AND(Q5032="1. Aceitou o programa",AH5032="Realizada"),IFERROR(IF(AG5032="",0,AG5032-R5032),0),0),0)</f>
        <v>0</v>
      </c>
      <c r="BB5032" s="209" t="str">
        <f>_xlfn.XLOOKUP(U5032,'Lista Suspensa'!$AA$20:$AA$23,'Lista Suspensa'!$AB$20:$AB$23,"N/A")</f>
        <v>S</v>
      </c>
    </row>
    <row r="5033" spans="1:54" ht="12" customHeight="1">
      <c r="A5033" s="151" t="s">
        <v>54</v>
      </c>
      <c r="B5033" s="152">
        <v>46083</v>
      </c>
      <c r="C5033" s="153" t="s">
        <v>55</v>
      </c>
      <c r="D5033" s="153" t="s">
        <v>56</v>
      </c>
      <c r="E5033" s="244">
        <v>74144251</v>
      </c>
      <c r="F5033" s="144" t="s">
        <v>8996</v>
      </c>
      <c r="G5033" s="230"/>
      <c r="H5033" s="154">
        <v>30889</v>
      </c>
      <c r="I5033" s="153">
        <v>41</v>
      </c>
      <c r="J5033" s="148" t="s">
        <v>58</v>
      </c>
      <c r="K5033" s="153"/>
      <c r="L5033" s="153"/>
      <c r="M5033" s="153"/>
      <c r="N5033" s="153">
        <v>50</v>
      </c>
      <c r="O5033" s="155" t="s">
        <v>8997</v>
      </c>
      <c r="P5033" s="156" t="s">
        <v>60</v>
      </c>
      <c r="Q5033" s="157" t="s">
        <v>8211</v>
      </c>
      <c r="R5033" s="158"/>
      <c r="S5033" s="159"/>
      <c r="T5033" s="159" t="s">
        <v>6983</v>
      </c>
      <c r="U5033" s="159" t="s">
        <v>8212</v>
      </c>
      <c r="V5033" s="154">
        <v>46113</v>
      </c>
      <c r="W5033" s="154">
        <v>46150</v>
      </c>
      <c r="X5033" s="154"/>
      <c r="Y5033" s="160"/>
      <c r="Z5033" s="160"/>
      <c r="AA5033" s="153"/>
      <c r="AB5033" s="153"/>
      <c r="AC5033" s="182" t="e">
        <f t="shared" si="158"/>
        <v>#DIV/0!</v>
      </c>
      <c r="AD5033" s="153" t="e">
        <f t="shared" si="159"/>
        <v>#DIV/0!</v>
      </c>
      <c r="AE5033" s="207"/>
      <c r="AF5033" s="153"/>
      <c r="AG5033" s="159"/>
      <c r="AH5033" s="153"/>
      <c r="AI5033" s="161"/>
      <c r="AJ5033" s="153"/>
      <c r="AK5033" s="153"/>
      <c r="AL5033" s="207"/>
      <c r="AM5033" s="207"/>
      <c r="AN5033" s="207"/>
      <c r="AO5033" s="207"/>
      <c r="AP5033" s="147" t="s">
        <v>54</v>
      </c>
      <c r="AQ5033" s="147"/>
      <c r="AR5033" s="147"/>
      <c r="AS5033" s="209" t="s">
        <v>68</v>
      </c>
      <c r="AT5033" s="223" t="str">
        <f>MONTH(B5033)&amp;"/"&amp;YEAR(B5033)</f>
        <v>3/2026</v>
      </c>
      <c r="AU5033" s="223">
        <f>WEEKNUM(B5033)-WEEKNUM(EOMONTH(B5033,-1)+1)+1</f>
        <v>1</v>
      </c>
      <c r="AV5033" s="209" t="str">
        <f>MONTH(R5033)&amp;"/"&amp;YEAR(R5033)</f>
        <v>1/1900</v>
      </c>
      <c r="AW5033" s="209" t="e">
        <f>WEEKNUM(R5033)-WEEKNUM(EOMONTH(R5033,-1)+1)+1</f>
        <v>#NUM!</v>
      </c>
      <c r="AX5033" s="209">
        <f>IF(BB5033="S",IF(Q5033="1. Aceitou o programa",R5033-B5033,0),0)</f>
        <v>0</v>
      </c>
      <c r="AY5033" s="209">
        <f>IF(BB5033="S",IF(AND(S5033&lt;&gt;"",R5033&lt;&gt;""),S5033-R5033,0),0)</f>
        <v>0</v>
      </c>
      <c r="AZ5033" s="209">
        <f>IF(BB5033="S",IF(Q5033="1. Aceitou o programa",IF(OR(X5033="Não se Aplica",X5033=""),IF(OR(W5033="Não se Aplica",W5033=""),0,W5033-V5033),AVERAGE(X5033-W5033,W5033-V5033)),0),0)</f>
        <v>0</v>
      </c>
      <c r="BA5033" s="209">
        <f>IF(BB5033="S",IF(AND(Q5033="1. Aceitou o programa",AH5033="Realizada"),IFERROR(IF(AG5033="",0,AG5033-R5033),0),0),0)</f>
        <v>0</v>
      </c>
      <c r="BB5033" s="209" t="str">
        <f>_xlfn.XLOOKUP(U5033,'Lista Suspensa'!$AA$20:$AA$23,'Lista Suspensa'!$AB$20:$AB$23,"N/A")</f>
        <v>S</v>
      </c>
    </row>
    <row r="5034" spans="1:54" ht="12" customHeight="1">
      <c r="A5034" s="151" t="s">
        <v>54</v>
      </c>
      <c r="B5034" s="152">
        <v>46083</v>
      </c>
      <c r="C5034" s="153" t="s">
        <v>55</v>
      </c>
      <c r="D5034" s="153" t="s">
        <v>56</v>
      </c>
      <c r="E5034" s="244">
        <v>86624797</v>
      </c>
      <c r="F5034" s="144" t="s">
        <v>8998</v>
      </c>
      <c r="G5034" s="230"/>
      <c r="H5034" s="154">
        <v>30890</v>
      </c>
      <c r="I5034" s="153">
        <v>41</v>
      </c>
      <c r="J5034" s="148" t="s">
        <v>70</v>
      </c>
      <c r="K5034" s="153"/>
      <c r="L5034" s="153"/>
      <c r="M5034" s="153"/>
      <c r="N5034" s="153">
        <v>60</v>
      </c>
      <c r="O5034" s="155" t="s">
        <v>8999</v>
      </c>
      <c r="P5034" s="156" t="s">
        <v>60</v>
      </c>
      <c r="Q5034" s="157" t="s">
        <v>8211</v>
      </c>
      <c r="R5034" s="158"/>
      <c r="S5034" s="159"/>
      <c r="T5034" s="159" t="s">
        <v>6983</v>
      </c>
      <c r="U5034" s="159" t="s">
        <v>8212</v>
      </c>
      <c r="V5034" s="154">
        <v>46114</v>
      </c>
      <c r="W5034" s="154">
        <v>46150</v>
      </c>
      <c r="X5034" s="154"/>
      <c r="Y5034" s="160"/>
      <c r="Z5034" s="160"/>
      <c r="AA5034" s="153"/>
      <c r="AB5034" s="153"/>
      <c r="AC5034" s="182" t="e">
        <f t="shared" si="158"/>
        <v>#DIV/0!</v>
      </c>
      <c r="AD5034" s="153" t="e">
        <f t="shared" si="159"/>
        <v>#DIV/0!</v>
      </c>
      <c r="AE5034" s="207"/>
      <c r="AF5034" s="153"/>
      <c r="AG5034" s="159"/>
      <c r="AH5034" s="153"/>
      <c r="AI5034" s="161"/>
      <c r="AJ5034" s="153"/>
      <c r="AK5034" s="153"/>
      <c r="AL5034" s="207"/>
      <c r="AM5034" s="207"/>
      <c r="AN5034" s="207"/>
      <c r="AO5034" s="207"/>
      <c r="AP5034" s="147" t="s">
        <v>54</v>
      </c>
      <c r="AQ5034" s="147"/>
      <c r="AR5034" s="147"/>
      <c r="AS5034" s="209" t="s">
        <v>68</v>
      </c>
      <c r="AT5034" s="223" t="str">
        <f>MONTH(B5034)&amp;"/"&amp;YEAR(B5034)</f>
        <v>3/2026</v>
      </c>
      <c r="AU5034" s="223">
        <f>WEEKNUM(B5034)-WEEKNUM(EOMONTH(B5034,-1)+1)+1</f>
        <v>1</v>
      </c>
      <c r="AV5034" s="209" t="str">
        <f>MONTH(R5034)&amp;"/"&amp;YEAR(R5034)</f>
        <v>1/1900</v>
      </c>
      <c r="AW5034" s="209" t="e">
        <f>WEEKNUM(R5034)-WEEKNUM(EOMONTH(R5034,-1)+1)+1</f>
        <v>#NUM!</v>
      </c>
      <c r="AX5034" s="209">
        <f>IF(BB5034="S",IF(Q5034="1. Aceitou o programa",R5034-B5034,0),0)</f>
        <v>0</v>
      </c>
      <c r="AY5034" s="209">
        <f>IF(BB5034="S",IF(AND(S5034&lt;&gt;"",R5034&lt;&gt;""),S5034-R5034,0),0)</f>
        <v>0</v>
      </c>
      <c r="AZ5034" s="209">
        <f>IF(BB5034="S",IF(Q5034="1. Aceitou o programa",IF(OR(X5034="Não se Aplica",X5034=""),IF(OR(W5034="Não se Aplica",W5034=""),0,W5034-V5034),AVERAGE(X5034-W5034,W5034-V5034)),0),0)</f>
        <v>0</v>
      </c>
      <c r="BA5034" s="209">
        <f>IF(BB5034="S",IF(AND(Q5034="1. Aceitou o programa",AH5034="Realizada"),IFERROR(IF(AG5034="",0,AG5034-R5034),0),0),0)</f>
        <v>0</v>
      </c>
      <c r="BB5034" s="209" t="str">
        <f>_xlfn.XLOOKUP(U5034,'Lista Suspensa'!$AA$20:$AA$23,'Lista Suspensa'!$AB$20:$AB$23,"N/A")</f>
        <v>S</v>
      </c>
    </row>
    <row r="5035" spans="1:54" ht="12" customHeight="1">
      <c r="A5035" s="151" t="s">
        <v>54</v>
      </c>
      <c r="B5035" s="152">
        <v>46083</v>
      </c>
      <c r="C5035" s="153" t="s">
        <v>55</v>
      </c>
      <c r="D5035" s="153" t="s">
        <v>56</v>
      </c>
      <c r="E5035" s="244">
        <v>79585230</v>
      </c>
      <c r="F5035" s="144" t="s">
        <v>9000</v>
      </c>
      <c r="G5035" s="230"/>
      <c r="H5035" s="154">
        <v>30908</v>
      </c>
      <c r="I5035" s="153">
        <v>41</v>
      </c>
      <c r="J5035" s="148" t="s">
        <v>70</v>
      </c>
      <c r="K5035" s="153"/>
      <c r="L5035" s="153"/>
      <c r="M5035" s="153"/>
      <c r="N5035" s="153">
        <v>60</v>
      </c>
      <c r="O5035" s="155">
        <v>21986431830</v>
      </c>
      <c r="P5035" s="156" t="s">
        <v>60</v>
      </c>
      <c r="Q5035" s="157" t="s">
        <v>8211</v>
      </c>
      <c r="R5035" s="158"/>
      <c r="S5035" s="159"/>
      <c r="T5035" s="159" t="s">
        <v>6983</v>
      </c>
      <c r="U5035" s="159" t="s">
        <v>8212</v>
      </c>
      <c r="V5035" s="154">
        <v>46118</v>
      </c>
      <c r="W5035" s="154">
        <v>46150</v>
      </c>
      <c r="X5035" s="154"/>
      <c r="Y5035" s="160"/>
      <c r="Z5035" s="160"/>
      <c r="AA5035" s="153"/>
      <c r="AB5035" s="153"/>
      <c r="AC5035" s="182" t="e">
        <f t="shared" si="158"/>
        <v>#DIV/0!</v>
      </c>
      <c r="AD5035" s="153" t="e">
        <f t="shared" si="159"/>
        <v>#DIV/0!</v>
      </c>
      <c r="AE5035" s="207"/>
      <c r="AF5035" s="153"/>
      <c r="AG5035" s="159"/>
      <c r="AH5035" s="153"/>
      <c r="AI5035" s="161"/>
      <c r="AJ5035" s="153"/>
      <c r="AK5035" s="153"/>
      <c r="AL5035" s="207"/>
      <c r="AM5035" s="207"/>
      <c r="AN5035" s="207"/>
      <c r="AO5035" s="207"/>
      <c r="AP5035" s="147" t="s">
        <v>54</v>
      </c>
      <c r="AQ5035" s="147"/>
      <c r="AR5035" s="147"/>
      <c r="AS5035" s="209" t="s">
        <v>68</v>
      </c>
      <c r="AT5035" s="223" t="str">
        <f>MONTH(B5035)&amp;"/"&amp;YEAR(B5035)</f>
        <v>3/2026</v>
      </c>
      <c r="AU5035" s="223">
        <f>WEEKNUM(B5035)-WEEKNUM(EOMONTH(B5035,-1)+1)+1</f>
        <v>1</v>
      </c>
      <c r="AV5035" s="209" t="str">
        <f>MONTH(R5035)&amp;"/"&amp;YEAR(R5035)</f>
        <v>1/1900</v>
      </c>
      <c r="AW5035" s="209" t="e">
        <f>WEEKNUM(R5035)-WEEKNUM(EOMONTH(R5035,-1)+1)+1</f>
        <v>#NUM!</v>
      </c>
      <c r="AX5035" s="209">
        <f>IF(BB5035="S",IF(Q5035="1. Aceitou o programa",R5035-B5035,0),0)</f>
        <v>0</v>
      </c>
      <c r="AY5035" s="209">
        <f>IF(BB5035="S",IF(AND(S5035&lt;&gt;"",R5035&lt;&gt;""),S5035-R5035,0),0)</f>
        <v>0</v>
      </c>
      <c r="AZ5035" s="209">
        <f>IF(BB5035="S",IF(Q5035="1. Aceitou o programa",IF(OR(X5035="Não se Aplica",X5035=""),IF(OR(W5035="Não se Aplica",W5035=""),0,W5035-V5035),AVERAGE(X5035-W5035,W5035-V5035)),0),0)</f>
        <v>0</v>
      </c>
      <c r="BA5035" s="209">
        <f>IF(BB5035="S",IF(AND(Q5035="1. Aceitou o programa",AH5035="Realizada"),IFERROR(IF(AG5035="",0,AG5035-R5035),0),0),0)</f>
        <v>0</v>
      </c>
      <c r="BB5035" s="209" t="str">
        <f>_xlfn.XLOOKUP(U5035,'Lista Suspensa'!$AA$20:$AA$23,'Lista Suspensa'!$AB$20:$AB$23,"N/A")</f>
        <v>S</v>
      </c>
    </row>
    <row r="5036" spans="1:54" ht="12" customHeight="1">
      <c r="A5036" s="151" t="s">
        <v>54</v>
      </c>
      <c r="B5036" s="152">
        <v>46083</v>
      </c>
      <c r="C5036" s="153" t="s">
        <v>55</v>
      </c>
      <c r="D5036" s="153" t="s">
        <v>56</v>
      </c>
      <c r="E5036" s="244">
        <v>76271689</v>
      </c>
      <c r="F5036" s="144" t="s">
        <v>9001</v>
      </c>
      <c r="G5036" s="230"/>
      <c r="H5036" s="154">
        <v>30909</v>
      </c>
      <c r="I5036" s="153">
        <v>41</v>
      </c>
      <c r="J5036" s="148" t="s">
        <v>58</v>
      </c>
      <c r="K5036" s="153"/>
      <c r="L5036" s="153"/>
      <c r="M5036" s="153"/>
      <c r="N5036" s="153">
        <v>50</v>
      </c>
      <c r="O5036" s="155" t="s">
        <v>9002</v>
      </c>
      <c r="P5036" s="156" t="s">
        <v>60</v>
      </c>
      <c r="Q5036" s="157" t="s">
        <v>8211</v>
      </c>
      <c r="R5036" s="158"/>
      <c r="S5036" s="159"/>
      <c r="T5036" s="159" t="s">
        <v>6983</v>
      </c>
      <c r="U5036" s="159" t="s">
        <v>8212</v>
      </c>
      <c r="V5036" s="154">
        <v>46113</v>
      </c>
      <c r="W5036" s="154">
        <v>46150</v>
      </c>
      <c r="X5036" s="154"/>
      <c r="Y5036" s="160"/>
      <c r="Z5036" s="160"/>
      <c r="AA5036" s="153"/>
      <c r="AB5036" s="153"/>
      <c r="AC5036" s="182" t="e">
        <f t="shared" si="158"/>
        <v>#DIV/0!</v>
      </c>
      <c r="AD5036" s="153" t="e">
        <f t="shared" si="159"/>
        <v>#DIV/0!</v>
      </c>
      <c r="AE5036" s="207"/>
      <c r="AF5036" s="153"/>
      <c r="AG5036" s="159"/>
      <c r="AH5036" s="153"/>
      <c r="AI5036" s="161"/>
      <c r="AJ5036" s="153"/>
      <c r="AK5036" s="153"/>
      <c r="AL5036" s="207"/>
      <c r="AM5036" s="207"/>
      <c r="AN5036" s="207"/>
      <c r="AO5036" s="207"/>
      <c r="AP5036" s="147" t="s">
        <v>54</v>
      </c>
      <c r="AQ5036" s="147"/>
      <c r="AR5036" s="147"/>
      <c r="AS5036" s="209" t="s">
        <v>68</v>
      </c>
      <c r="AT5036" s="223" t="str">
        <f>MONTH(B5036)&amp;"/"&amp;YEAR(B5036)</f>
        <v>3/2026</v>
      </c>
      <c r="AU5036" s="223">
        <f>WEEKNUM(B5036)-WEEKNUM(EOMONTH(B5036,-1)+1)+1</f>
        <v>1</v>
      </c>
      <c r="AV5036" s="209" t="str">
        <f>MONTH(R5036)&amp;"/"&amp;YEAR(R5036)</f>
        <v>1/1900</v>
      </c>
      <c r="AW5036" s="209" t="e">
        <f>WEEKNUM(R5036)-WEEKNUM(EOMONTH(R5036,-1)+1)+1</f>
        <v>#NUM!</v>
      </c>
      <c r="AX5036" s="209">
        <f>IF(BB5036="S",IF(Q5036="1. Aceitou o programa",R5036-B5036,0),0)</f>
        <v>0</v>
      </c>
      <c r="AY5036" s="209">
        <f>IF(BB5036="S",IF(AND(S5036&lt;&gt;"",R5036&lt;&gt;""),S5036-R5036,0),0)</f>
        <v>0</v>
      </c>
      <c r="AZ5036" s="209">
        <f>IF(BB5036="S",IF(Q5036="1. Aceitou o programa",IF(OR(X5036="Não se Aplica",X5036=""),IF(OR(W5036="Não se Aplica",W5036=""),0,W5036-V5036),AVERAGE(X5036-W5036,W5036-V5036)),0),0)</f>
        <v>0</v>
      </c>
      <c r="BA5036" s="209">
        <f>IF(BB5036="S",IF(AND(Q5036="1. Aceitou o programa",AH5036="Realizada"),IFERROR(IF(AG5036="",0,AG5036-R5036),0),0),0)</f>
        <v>0</v>
      </c>
      <c r="BB5036" s="209" t="str">
        <f>_xlfn.XLOOKUP(U5036,'Lista Suspensa'!$AA$20:$AA$23,'Lista Suspensa'!$AB$20:$AB$23,"N/A")</f>
        <v>S</v>
      </c>
    </row>
    <row r="5037" spans="1:54" ht="12" customHeight="1">
      <c r="A5037" s="151" t="s">
        <v>54</v>
      </c>
      <c r="B5037" s="152">
        <v>46083</v>
      </c>
      <c r="C5037" s="153" t="s">
        <v>55</v>
      </c>
      <c r="D5037" s="153" t="s">
        <v>56</v>
      </c>
      <c r="E5037" s="244">
        <v>77915951</v>
      </c>
      <c r="F5037" s="144" t="s">
        <v>9003</v>
      </c>
      <c r="G5037" s="230"/>
      <c r="H5037" s="154">
        <v>30936</v>
      </c>
      <c r="I5037" s="153">
        <v>41</v>
      </c>
      <c r="J5037" s="148" t="s">
        <v>58</v>
      </c>
      <c r="K5037" s="153"/>
      <c r="L5037" s="153"/>
      <c r="M5037" s="153"/>
      <c r="N5037" s="153">
        <v>60</v>
      </c>
      <c r="O5037" s="155" t="s">
        <v>9004</v>
      </c>
      <c r="P5037" s="156" t="s">
        <v>60</v>
      </c>
      <c r="Q5037" s="157" t="s">
        <v>8211</v>
      </c>
      <c r="R5037" s="158"/>
      <c r="S5037" s="159"/>
      <c r="T5037" s="159" t="s">
        <v>6983</v>
      </c>
      <c r="U5037" s="159" t="s">
        <v>8212</v>
      </c>
      <c r="V5037" s="154">
        <v>46113</v>
      </c>
      <c r="W5037" s="154">
        <v>46150</v>
      </c>
      <c r="X5037" s="154"/>
      <c r="Y5037" s="160"/>
      <c r="Z5037" s="160"/>
      <c r="AA5037" s="153"/>
      <c r="AB5037" s="153"/>
      <c r="AC5037" s="182" t="e">
        <f t="shared" si="158"/>
        <v>#DIV/0!</v>
      </c>
      <c r="AD5037" s="153" t="e">
        <f t="shared" si="159"/>
        <v>#DIV/0!</v>
      </c>
      <c r="AE5037" s="207"/>
      <c r="AF5037" s="153"/>
      <c r="AG5037" s="159"/>
      <c r="AH5037" s="153"/>
      <c r="AI5037" s="161"/>
      <c r="AJ5037" s="153"/>
      <c r="AK5037" s="153"/>
      <c r="AL5037" s="207"/>
      <c r="AM5037" s="207"/>
      <c r="AN5037" s="207"/>
      <c r="AO5037" s="207"/>
      <c r="AP5037" s="147" t="s">
        <v>54</v>
      </c>
      <c r="AQ5037" s="147"/>
      <c r="AR5037" s="147"/>
      <c r="AS5037" s="209" t="s">
        <v>68</v>
      </c>
      <c r="AT5037" s="223" t="str">
        <f>MONTH(B5037)&amp;"/"&amp;YEAR(B5037)</f>
        <v>3/2026</v>
      </c>
      <c r="AU5037" s="223">
        <f>WEEKNUM(B5037)-WEEKNUM(EOMONTH(B5037,-1)+1)+1</f>
        <v>1</v>
      </c>
      <c r="AV5037" s="209" t="str">
        <f>MONTH(R5037)&amp;"/"&amp;YEAR(R5037)</f>
        <v>1/1900</v>
      </c>
      <c r="AW5037" s="209" t="e">
        <f>WEEKNUM(R5037)-WEEKNUM(EOMONTH(R5037,-1)+1)+1</f>
        <v>#NUM!</v>
      </c>
      <c r="AX5037" s="209">
        <f>IF(BB5037="S",IF(Q5037="1. Aceitou o programa",R5037-B5037,0),0)</f>
        <v>0</v>
      </c>
      <c r="AY5037" s="209">
        <f>IF(BB5037="S",IF(AND(S5037&lt;&gt;"",R5037&lt;&gt;""),S5037-R5037,0),0)</f>
        <v>0</v>
      </c>
      <c r="AZ5037" s="209">
        <f>IF(BB5037="S",IF(Q5037="1. Aceitou o programa",IF(OR(X5037="Não se Aplica",X5037=""),IF(OR(W5037="Não se Aplica",W5037=""),0,W5037-V5037),AVERAGE(X5037-W5037,W5037-V5037)),0),0)</f>
        <v>0</v>
      </c>
      <c r="BA5037" s="209">
        <f>IF(BB5037="S",IF(AND(Q5037="1. Aceitou o programa",AH5037="Realizada"),IFERROR(IF(AG5037="",0,AG5037-R5037),0),0),0)</f>
        <v>0</v>
      </c>
      <c r="BB5037" s="209" t="str">
        <f>_xlfn.XLOOKUP(U5037,'Lista Suspensa'!$AA$20:$AA$23,'Lista Suspensa'!$AB$20:$AB$23,"N/A")</f>
        <v>S</v>
      </c>
    </row>
    <row r="5038" spans="1:54" ht="12" customHeight="1">
      <c r="A5038" s="151" t="s">
        <v>54</v>
      </c>
      <c r="B5038" s="152">
        <v>46083</v>
      </c>
      <c r="C5038" s="153" t="s">
        <v>55</v>
      </c>
      <c r="D5038" s="153" t="s">
        <v>56</v>
      </c>
      <c r="E5038" s="244">
        <v>84302265</v>
      </c>
      <c r="F5038" s="144" t="s">
        <v>9005</v>
      </c>
      <c r="G5038" s="230"/>
      <c r="H5038" s="154">
        <v>30958</v>
      </c>
      <c r="I5038" s="153">
        <v>41</v>
      </c>
      <c r="J5038" s="148" t="s">
        <v>70</v>
      </c>
      <c r="K5038" s="153"/>
      <c r="L5038" s="153"/>
      <c r="M5038" s="153"/>
      <c r="N5038" s="153">
        <v>75</v>
      </c>
      <c r="O5038" s="155">
        <v>21988691761</v>
      </c>
      <c r="P5038" s="156" t="s">
        <v>60</v>
      </c>
      <c r="Q5038" s="157" t="s">
        <v>8211</v>
      </c>
      <c r="R5038" s="158"/>
      <c r="S5038" s="159"/>
      <c r="T5038" s="159" t="s">
        <v>6983</v>
      </c>
      <c r="U5038" s="159" t="s">
        <v>8212</v>
      </c>
      <c r="V5038" s="154">
        <v>46118</v>
      </c>
      <c r="W5038" s="154">
        <v>46150</v>
      </c>
      <c r="X5038" s="154"/>
      <c r="Y5038" s="160"/>
      <c r="Z5038" s="160"/>
      <c r="AA5038" s="153"/>
      <c r="AB5038" s="153"/>
      <c r="AC5038" s="182" t="e">
        <f t="shared" si="158"/>
        <v>#DIV/0!</v>
      </c>
      <c r="AD5038" s="153" t="e">
        <f t="shared" si="159"/>
        <v>#DIV/0!</v>
      </c>
      <c r="AE5038" s="207"/>
      <c r="AF5038" s="153"/>
      <c r="AG5038" s="159"/>
      <c r="AH5038" s="153"/>
      <c r="AI5038" s="161"/>
      <c r="AJ5038" s="153"/>
      <c r="AK5038" s="153"/>
      <c r="AL5038" s="207" t="s">
        <v>85</v>
      </c>
      <c r="AM5038" s="207" t="s">
        <v>86</v>
      </c>
      <c r="AN5038" s="207"/>
      <c r="AO5038" s="207"/>
      <c r="AP5038" s="147" t="s">
        <v>54</v>
      </c>
      <c r="AQ5038" s="147"/>
      <c r="AR5038" s="147"/>
      <c r="AS5038" s="209" t="s">
        <v>68</v>
      </c>
      <c r="AT5038" s="223" t="str">
        <f>MONTH(B5038)&amp;"/"&amp;YEAR(B5038)</f>
        <v>3/2026</v>
      </c>
      <c r="AU5038" s="223">
        <f>WEEKNUM(B5038)-WEEKNUM(EOMONTH(B5038,-1)+1)+1</f>
        <v>1</v>
      </c>
      <c r="AV5038" s="209" t="str">
        <f>MONTH(R5038)&amp;"/"&amp;YEAR(R5038)</f>
        <v>1/1900</v>
      </c>
      <c r="AW5038" s="209" t="e">
        <f>WEEKNUM(R5038)-WEEKNUM(EOMONTH(R5038,-1)+1)+1</f>
        <v>#NUM!</v>
      </c>
      <c r="AX5038" s="209">
        <f>IF(BB5038="S",IF(Q5038="1. Aceitou o programa",R5038-B5038,0),0)</f>
        <v>0</v>
      </c>
      <c r="AY5038" s="209">
        <f>IF(BB5038="S",IF(AND(S5038&lt;&gt;"",R5038&lt;&gt;""),S5038-R5038,0),0)</f>
        <v>0</v>
      </c>
      <c r="AZ5038" s="209">
        <f>IF(BB5038="S",IF(Q5038="1. Aceitou o programa",IF(OR(X5038="Não se Aplica",X5038=""),IF(OR(W5038="Não se Aplica",W5038=""),0,W5038-V5038),AVERAGE(X5038-W5038,W5038-V5038)),0),0)</f>
        <v>0</v>
      </c>
      <c r="BA5038" s="209">
        <f>IF(BB5038="S",IF(AND(Q5038="1. Aceitou o programa",AH5038="Realizada"),IFERROR(IF(AG5038="",0,AG5038-R5038),0),0),0)</f>
        <v>0</v>
      </c>
      <c r="BB5038" s="209" t="str">
        <f>_xlfn.XLOOKUP(U5038,'Lista Suspensa'!$AA$20:$AA$23,'Lista Suspensa'!$AB$20:$AB$23,"N/A")</f>
        <v>S</v>
      </c>
    </row>
    <row r="5039" spans="1:54" ht="12" customHeight="1">
      <c r="A5039" s="151" t="s">
        <v>54</v>
      </c>
      <c r="B5039" s="152">
        <v>46083</v>
      </c>
      <c r="C5039" s="153" t="s">
        <v>55</v>
      </c>
      <c r="D5039" s="153" t="s">
        <v>56</v>
      </c>
      <c r="E5039" s="244">
        <v>88340667</v>
      </c>
      <c r="F5039" s="144" t="s">
        <v>9006</v>
      </c>
      <c r="G5039" s="230"/>
      <c r="H5039" s="154">
        <v>30961</v>
      </c>
      <c r="I5039" s="153">
        <v>41</v>
      </c>
      <c r="J5039" s="148" t="s">
        <v>70</v>
      </c>
      <c r="K5039" s="153"/>
      <c r="L5039" s="153"/>
      <c r="M5039" s="153"/>
      <c r="N5039" s="153">
        <v>380</v>
      </c>
      <c r="O5039" s="155" t="s">
        <v>9007</v>
      </c>
      <c r="P5039" s="156" t="s">
        <v>60</v>
      </c>
      <c r="Q5039" s="157" t="s">
        <v>8211</v>
      </c>
      <c r="R5039" s="158"/>
      <c r="S5039" s="159"/>
      <c r="T5039" s="159" t="s">
        <v>6983</v>
      </c>
      <c r="U5039" s="159" t="s">
        <v>8212</v>
      </c>
      <c r="V5039" s="154">
        <v>46118</v>
      </c>
      <c r="W5039" s="154">
        <v>46150</v>
      </c>
      <c r="X5039" s="154"/>
      <c r="Y5039" s="160"/>
      <c r="Z5039" s="160"/>
      <c r="AA5039" s="153"/>
      <c r="AB5039" s="153"/>
      <c r="AC5039" s="182" t="e">
        <f t="shared" si="158"/>
        <v>#DIV/0!</v>
      </c>
      <c r="AD5039" s="153" t="e">
        <f t="shared" si="159"/>
        <v>#DIV/0!</v>
      </c>
      <c r="AE5039" s="207"/>
      <c r="AF5039" s="153"/>
      <c r="AG5039" s="159"/>
      <c r="AH5039" s="153"/>
      <c r="AI5039" s="161"/>
      <c r="AJ5039" s="153"/>
      <c r="AK5039" s="153"/>
      <c r="AL5039" s="207"/>
      <c r="AM5039" s="207"/>
      <c r="AN5039" s="207"/>
      <c r="AO5039" s="207"/>
      <c r="AP5039" s="147" t="s">
        <v>54</v>
      </c>
      <c r="AQ5039" s="147"/>
      <c r="AR5039" s="147"/>
      <c r="AS5039" s="209" t="s">
        <v>68</v>
      </c>
      <c r="AT5039" s="223" t="str">
        <f>MONTH(B5039)&amp;"/"&amp;YEAR(B5039)</f>
        <v>3/2026</v>
      </c>
      <c r="AU5039" s="223">
        <f>WEEKNUM(B5039)-WEEKNUM(EOMONTH(B5039,-1)+1)+1</f>
        <v>1</v>
      </c>
      <c r="AV5039" s="209" t="str">
        <f>MONTH(R5039)&amp;"/"&amp;YEAR(R5039)</f>
        <v>1/1900</v>
      </c>
      <c r="AW5039" s="209" t="e">
        <f>WEEKNUM(R5039)-WEEKNUM(EOMONTH(R5039,-1)+1)+1</f>
        <v>#NUM!</v>
      </c>
      <c r="AX5039" s="209">
        <f>IF(BB5039="S",IF(Q5039="1. Aceitou o programa",R5039-B5039,0),0)</f>
        <v>0</v>
      </c>
      <c r="AY5039" s="209">
        <f>IF(BB5039="S",IF(AND(S5039&lt;&gt;"",R5039&lt;&gt;""),S5039-R5039,0),0)</f>
        <v>0</v>
      </c>
      <c r="AZ5039" s="209">
        <f>IF(BB5039="S",IF(Q5039="1. Aceitou o programa",IF(OR(X5039="Não se Aplica",X5039=""),IF(OR(W5039="Não se Aplica",W5039=""),0,W5039-V5039),AVERAGE(X5039-W5039,W5039-V5039)),0),0)</f>
        <v>0</v>
      </c>
      <c r="BA5039" s="209">
        <f>IF(BB5039="S",IF(AND(Q5039="1. Aceitou o programa",AH5039="Realizada"),IFERROR(IF(AG5039="",0,AG5039-R5039),0),0),0)</f>
        <v>0</v>
      </c>
      <c r="BB5039" s="209" t="str">
        <f>_xlfn.XLOOKUP(U5039,'Lista Suspensa'!$AA$20:$AA$23,'Lista Suspensa'!$AB$20:$AB$23,"N/A")</f>
        <v>S</v>
      </c>
    </row>
    <row r="5040" spans="1:54" ht="12" customHeight="1">
      <c r="A5040" s="151" t="s">
        <v>54</v>
      </c>
      <c r="B5040" s="152">
        <v>46083</v>
      </c>
      <c r="C5040" s="153" t="s">
        <v>55</v>
      </c>
      <c r="D5040" s="153" t="s">
        <v>56</v>
      </c>
      <c r="E5040" s="244">
        <v>86835316</v>
      </c>
      <c r="F5040" s="144" t="s">
        <v>9008</v>
      </c>
      <c r="G5040" s="230"/>
      <c r="H5040" s="154">
        <v>30972</v>
      </c>
      <c r="I5040" s="153">
        <v>41</v>
      </c>
      <c r="J5040" s="148" t="s">
        <v>70</v>
      </c>
      <c r="K5040" s="153"/>
      <c r="L5040" s="153"/>
      <c r="M5040" s="153"/>
      <c r="N5040" s="153">
        <v>50</v>
      </c>
      <c r="O5040" s="155" t="s">
        <v>9009</v>
      </c>
      <c r="P5040" s="156" t="s">
        <v>60</v>
      </c>
      <c r="Q5040" s="157" t="s">
        <v>8211</v>
      </c>
      <c r="R5040" s="158"/>
      <c r="S5040" s="159"/>
      <c r="T5040" s="159" t="s">
        <v>6983</v>
      </c>
      <c r="U5040" s="159" t="s">
        <v>8212</v>
      </c>
      <c r="V5040" s="154">
        <v>46114</v>
      </c>
      <c r="W5040" s="154">
        <v>46150</v>
      </c>
      <c r="X5040" s="154"/>
      <c r="Y5040" s="160"/>
      <c r="Z5040" s="160"/>
      <c r="AA5040" s="153"/>
      <c r="AB5040" s="153"/>
      <c r="AC5040" s="182" t="e">
        <f t="shared" si="158"/>
        <v>#DIV/0!</v>
      </c>
      <c r="AD5040" s="153" t="e">
        <f t="shared" si="159"/>
        <v>#DIV/0!</v>
      </c>
      <c r="AE5040" s="207"/>
      <c r="AF5040" s="153"/>
      <c r="AG5040" s="159"/>
      <c r="AH5040" s="153"/>
      <c r="AI5040" s="161"/>
      <c r="AJ5040" s="153"/>
      <c r="AK5040" s="153"/>
      <c r="AL5040" s="207"/>
      <c r="AM5040" s="207"/>
      <c r="AN5040" s="207"/>
      <c r="AO5040" s="207"/>
      <c r="AP5040" s="147" t="s">
        <v>54</v>
      </c>
      <c r="AQ5040" s="147"/>
      <c r="AR5040" s="147"/>
      <c r="AS5040" s="209" t="s">
        <v>68</v>
      </c>
      <c r="AT5040" s="223" t="str">
        <f>MONTH(B5040)&amp;"/"&amp;YEAR(B5040)</f>
        <v>3/2026</v>
      </c>
      <c r="AU5040" s="223">
        <f>WEEKNUM(B5040)-WEEKNUM(EOMONTH(B5040,-1)+1)+1</f>
        <v>1</v>
      </c>
      <c r="AV5040" s="209" t="str">
        <f>MONTH(R5040)&amp;"/"&amp;YEAR(R5040)</f>
        <v>1/1900</v>
      </c>
      <c r="AW5040" s="209" t="e">
        <f>WEEKNUM(R5040)-WEEKNUM(EOMONTH(R5040,-1)+1)+1</f>
        <v>#NUM!</v>
      </c>
      <c r="AX5040" s="209">
        <f>IF(BB5040="S",IF(Q5040="1. Aceitou o programa",R5040-B5040,0),0)</f>
        <v>0</v>
      </c>
      <c r="AY5040" s="209">
        <f>IF(BB5040="S",IF(AND(S5040&lt;&gt;"",R5040&lt;&gt;""),S5040-R5040,0),0)</f>
        <v>0</v>
      </c>
      <c r="AZ5040" s="209">
        <f>IF(BB5040="S",IF(Q5040="1. Aceitou o programa",IF(OR(X5040="Não se Aplica",X5040=""),IF(OR(W5040="Não se Aplica",W5040=""),0,W5040-V5040),AVERAGE(X5040-W5040,W5040-V5040)),0),0)</f>
        <v>0</v>
      </c>
      <c r="BA5040" s="209">
        <f>IF(BB5040="S",IF(AND(Q5040="1. Aceitou o programa",AH5040="Realizada"),IFERROR(IF(AG5040="",0,AG5040-R5040),0),0),0)</f>
        <v>0</v>
      </c>
      <c r="BB5040" s="209" t="str">
        <f>_xlfn.XLOOKUP(U5040,'Lista Suspensa'!$AA$20:$AA$23,'Lista Suspensa'!$AB$20:$AB$23,"N/A")</f>
        <v>S</v>
      </c>
    </row>
    <row r="5041" spans="1:54" ht="12" customHeight="1">
      <c r="A5041" s="151" t="s">
        <v>54</v>
      </c>
      <c r="B5041" s="152">
        <v>46083</v>
      </c>
      <c r="C5041" s="153" t="s">
        <v>55</v>
      </c>
      <c r="D5041" s="153" t="s">
        <v>56</v>
      </c>
      <c r="E5041" s="244">
        <v>82620990</v>
      </c>
      <c r="F5041" s="144" t="s">
        <v>9010</v>
      </c>
      <c r="G5041" s="230"/>
      <c r="H5041" s="154">
        <v>30977</v>
      </c>
      <c r="I5041" s="153">
        <v>41</v>
      </c>
      <c r="J5041" s="148" t="s">
        <v>70</v>
      </c>
      <c r="K5041" s="153"/>
      <c r="L5041" s="153"/>
      <c r="M5041" s="153"/>
      <c r="N5041" s="153">
        <v>60</v>
      </c>
      <c r="O5041" s="155" t="s">
        <v>9011</v>
      </c>
      <c r="P5041" s="156" t="s">
        <v>60</v>
      </c>
      <c r="Q5041" s="157" t="s">
        <v>8211</v>
      </c>
      <c r="R5041" s="158"/>
      <c r="S5041" s="159"/>
      <c r="T5041" s="159" t="s">
        <v>6983</v>
      </c>
      <c r="U5041" s="159" t="s">
        <v>8212</v>
      </c>
      <c r="V5041" s="154">
        <v>46114</v>
      </c>
      <c r="W5041" s="154">
        <v>46150</v>
      </c>
      <c r="X5041" s="154"/>
      <c r="Y5041" s="160"/>
      <c r="Z5041" s="160"/>
      <c r="AA5041" s="153"/>
      <c r="AB5041" s="153"/>
      <c r="AC5041" s="182" t="e">
        <f t="shared" si="158"/>
        <v>#DIV/0!</v>
      </c>
      <c r="AD5041" s="153" t="e">
        <f t="shared" si="159"/>
        <v>#DIV/0!</v>
      </c>
      <c r="AE5041" s="207"/>
      <c r="AF5041" s="153"/>
      <c r="AG5041" s="159"/>
      <c r="AH5041" s="153"/>
      <c r="AI5041" s="161"/>
      <c r="AJ5041" s="153"/>
      <c r="AK5041" s="153"/>
      <c r="AL5041" s="207"/>
      <c r="AM5041" s="207"/>
      <c r="AN5041" s="207"/>
      <c r="AO5041" s="207"/>
      <c r="AP5041" s="147" t="s">
        <v>54</v>
      </c>
      <c r="AQ5041" s="147"/>
      <c r="AR5041" s="147"/>
      <c r="AS5041" s="209" t="s">
        <v>68</v>
      </c>
      <c r="AT5041" s="223" t="str">
        <f>MONTH(B5041)&amp;"/"&amp;YEAR(B5041)</f>
        <v>3/2026</v>
      </c>
      <c r="AU5041" s="223">
        <f>WEEKNUM(B5041)-WEEKNUM(EOMONTH(B5041,-1)+1)+1</f>
        <v>1</v>
      </c>
      <c r="AV5041" s="209" t="str">
        <f>MONTH(R5041)&amp;"/"&amp;YEAR(R5041)</f>
        <v>1/1900</v>
      </c>
      <c r="AW5041" s="209" t="e">
        <f>WEEKNUM(R5041)-WEEKNUM(EOMONTH(R5041,-1)+1)+1</f>
        <v>#NUM!</v>
      </c>
      <c r="AX5041" s="209">
        <f>IF(BB5041="S",IF(Q5041="1. Aceitou o programa",R5041-B5041,0),0)</f>
        <v>0</v>
      </c>
      <c r="AY5041" s="209">
        <f>IF(BB5041="S",IF(AND(S5041&lt;&gt;"",R5041&lt;&gt;""),S5041-R5041,0),0)</f>
        <v>0</v>
      </c>
      <c r="AZ5041" s="209">
        <f>IF(BB5041="S",IF(Q5041="1. Aceitou o programa",IF(OR(X5041="Não se Aplica",X5041=""),IF(OR(W5041="Não se Aplica",W5041=""),0,W5041-V5041),AVERAGE(X5041-W5041,W5041-V5041)),0),0)</f>
        <v>0</v>
      </c>
      <c r="BA5041" s="209">
        <f>IF(BB5041="S",IF(AND(Q5041="1. Aceitou o programa",AH5041="Realizada"),IFERROR(IF(AG5041="",0,AG5041-R5041),0),0),0)</f>
        <v>0</v>
      </c>
      <c r="BB5041" s="209" t="str">
        <f>_xlfn.XLOOKUP(U5041,'Lista Suspensa'!$AA$20:$AA$23,'Lista Suspensa'!$AB$20:$AB$23,"N/A")</f>
        <v>S</v>
      </c>
    </row>
    <row r="5042" spans="1:54" ht="12" customHeight="1">
      <c r="A5042" s="151" t="s">
        <v>54</v>
      </c>
      <c r="B5042" s="152">
        <v>46083</v>
      </c>
      <c r="C5042" s="153" t="s">
        <v>55</v>
      </c>
      <c r="D5042" s="153" t="s">
        <v>56</v>
      </c>
      <c r="E5042" s="244">
        <v>89915444</v>
      </c>
      <c r="F5042" s="144" t="s">
        <v>9012</v>
      </c>
      <c r="G5042" s="230"/>
      <c r="H5042" s="154">
        <v>31007</v>
      </c>
      <c r="I5042" s="153">
        <v>41</v>
      </c>
      <c r="J5042" s="148" t="s">
        <v>70</v>
      </c>
      <c r="K5042" s="153"/>
      <c r="L5042" s="153"/>
      <c r="M5042" s="153"/>
      <c r="N5042" s="153">
        <v>60</v>
      </c>
      <c r="O5042" s="155" t="s">
        <v>9013</v>
      </c>
      <c r="P5042" s="156" t="s">
        <v>60</v>
      </c>
      <c r="Q5042" s="157" t="s">
        <v>8211</v>
      </c>
      <c r="R5042" s="158"/>
      <c r="S5042" s="159"/>
      <c r="T5042" s="159" t="s">
        <v>6983</v>
      </c>
      <c r="U5042" s="159" t="s">
        <v>8212</v>
      </c>
      <c r="V5042" s="154">
        <v>46125</v>
      </c>
      <c r="W5042" s="154">
        <v>46150</v>
      </c>
      <c r="X5042" s="154"/>
      <c r="Y5042" s="160"/>
      <c r="Z5042" s="160"/>
      <c r="AA5042" s="153"/>
      <c r="AB5042" s="153"/>
      <c r="AC5042" s="182" t="e">
        <f t="shared" si="158"/>
        <v>#DIV/0!</v>
      </c>
      <c r="AD5042" s="153" t="e">
        <f t="shared" si="159"/>
        <v>#DIV/0!</v>
      </c>
      <c r="AE5042" s="207"/>
      <c r="AF5042" s="153"/>
      <c r="AG5042" s="159"/>
      <c r="AH5042" s="153"/>
      <c r="AI5042" s="161"/>
      <c r="AJ5042" s="153"/>
      <c r="AK5042" s="153"/>
      <c r="AL5042" s="207"/>
      <c r="AM5042" s="207"/>
      <c r="AN5042" s="207"/>
      <c r="AO5042" s="207"/>
      <c r="AP5042" s="147" t="s">
        <v>54</v>
      </c>
      <c r="AQ5042" s="147"/>
      <c r="AR5042" s="147"/>
      <c r="AS5042" s="209" t="s">
        <v>68</v>
      </c>
      <c r="AT5042" s="223" t="str">
        <f>MONTH(B5042)&amp;"/"&amp;YEAR(B5042)</f>
        <v>3/2026</v>
      </c>
      <c r="AU5042" s="223">
        <f>WEEKNUM(B5042)-WEEKNUM(EOMONTH(B5042,-1)+1)+1</f>
        <v>1</v>
      </c>
      <c r="AV5042" s="209" t="str">
        <f>MONTH(R5042)&amp;"/"&amp;YEAR(R5042)</f>
        <v>1/1900</v>
      </c>
      <c r="AW5042" s="209" t="e">
        <f>WEEKNUM(R5042)-WEEKNUM(EOMONTH(R5042,-1)+1)+1</f>
        <v>#NUM!</v>
      </c>
      <c r="AX5042" s="209">
        <f>IF(BB5042="S",IF(Q5042="1. Aceitou o programa",R5042-B5042,0),0)</f>
        <v>0</v>
      </c>
      <c r="AY5042" s="209">
        <f>IF(BB5042="S",IF(AND(S5042&lt;&gt;"",R5042&lt;&gt;""),S5042-R5042,0),0)</f>
        <v>0</v>
      </c>
      <c r="AZ5042" s="209">
        <f>IF(BB5042="S",IF(Q5042="1. Aceitou o programa",IF(OR(X5042="Não se Aplica",X5042=""),IF(OR(W5042="Não se Aplica",W5042=""),0,W5042-V5042),AVERAGE(X5042-W5042,W5042-V5042)),0),0)</f>
        <v>0</v>
      </c>
      <c r="BA5042" s="209">
        <f>IF(BB5042="S",IF(AND(Q5042="1. Aceitou o programa",AH5042="Realizada"),IFERROR(IF(AG5042="",0,AG5042-R5042),0),0),0)</f>
        <v>0</v>
      </c>
      <c r="BB5042" s="209" t="str">
        <f>_xlfn.XLOOKUP(U5042,'Lista Suspensa'!$AA$20:$AA$23,'Lista Suspensa'!$AB$20:$AB$23,"N/A")</f>
        <v>S</v>
      </c>
    </row>
    <row r="5043" spans="1:54" ht="12" customHeight="1">
      <c r="A5043" s="151" t="s">
        <v>54</v>
      </c>
      <c r="B5043" s="152">
        <v>46083</v>
      </c>
      <c r="C5043" s="153" t="s">
        <v>55</v>
      </c>
      <c r="D5043" s="153" t="s">
        <v>56</v>
      </c>
      <c r="E5043" s="244">
        <v>89268538</v>
      </c>
      <c r="F5043" s="144" t="s">
        <v>9014</v>
      </c>
      <c r="G5043" s="230"/>
      <c r="H5043" s="154">
        <v>31038</v>
      </c>
      <c r="I5043" s="153">
        <v>41</v>
      </c>
      <c r="J5043" s="148" t="s">
        <v>70</v>
      </c>
      <c r="K5043" s="153"/>
      <c r="L5043" s="153"/>
      <c r="M5043" s="153"/>
      <c r="N5043" s="153">
        <v>60</v>
      </c>
      <c r="O5043" s="155" t="s">
        <v>9015</v>
      </c>
      <c r="P5043" s="156" t="s">
        <v>60</v>
      </c>
      <c r="Q5043" s="157" t="s">
        <v>8211</v>
      </c>
      <c r="R5043" s="158"/>
      <c r="S5043" s="159"/>
      <c r="T5043" s="159" t="s">
        <v>6983</v>
      </c>
      <c r="U5043" s="159" t="s">
        <v>8212</v>
      </c>
      <c r="V5043" s="154">
        <v>46118</v>
      </c>
      <c r="W5043" s="154">
        <v>46150</v>
      </c>
      <c r="X5043" s="154"/>
      <c r="Y5043" s="160"/>
      <c r="Z5043" s="160"/>
      <c r="AA5043" s="153"/>
      <c r="AB5043" s="153"/>
      <c r="AC5043" s="182" t="e">
        <f t="shared" si="158"/>
        <v>#DIV/0!</v>
      </c>
      <c r="AD5043" s="153" t="e">
        <f t="shared" si="159"/>
        <v>#DIV/0!</v>
      </c>
      <c r="AE5043" s="207"/>
      <c r="AF5043" s="153"/>
      <c r="AG5043" s="159"/>
      <c r="AH5043" s="153"/>
      <c r="AI5043" s="161"/>
      <c r="AJ5043" s="153"/>
      <c r="AK5043" s="153"/>
      <c r="AL5043" s="207"/>
      <c r="AM5043" s="207"/>
      <c r="AN5043" s="207"/>
      <c r="AO5043" s="207"/>
      <c r="AP5043" s="147" t="s">
        <v>54</v>
      </c>
      <c r="AQ5043" s="147"/>
      <c r="AR5043" s="147"/>
      <c r="AS5043" s="209" t="s">
        <v>68</v>
      </c>
      <c r="AT5043" s="223" t="str">
        <f>MONTH(B5043)&amp;"/"&amp;YEAR(B5043)</f>
        <v>3/2026</v>
      </c>
      <c r="AU5043" s="223">
        <f>WEEKNUM(B5043)-WEEKNUM(EOMONTH(B5043,-1)+1)+1</f>
        <v>1</v>
      </c>
      <c r="AV5043" s="209" t="str">
        <f>MONTH(R5043)&amp;"/"&amp;YEAR(R5043)</f>
        <v>1/1900</v>
      </c>
      <c r="AW5043" s="209" t="e">
        <f>WEEKNUM(R5043)-WEEKNUM(EOMONTH(R5043,-1)+1)+1</f>
        <v>#NUM!</v>
      </c>
      <c r="AX5043" s="209">
        <f>IF(BB5043="S",IF(Q5043="1. Aceitou o programa",R5043-B5043,0),0)</f>
        <v>0</v>
      </c>
      <c r="AY5043" s="209">
        <f>IF(BB5043="S",IF(AND(S5043&lt;&gt;"",R5043&lt;&gt;""),S5043-R5043,0),0)</f>
        <v>0</v>
      </c>
      <c r="AZ5043" s="209">
        <f>IF(BB5043="S",IF(Q5043="1. Aceitou o programa",IF(OR(X5043="Não se Aplica",X5043=""),IF(OR(W5043="Não se Aplica",W5043=""),0,W5043-V5043),AVERAGE(X5043-W5043,W5043-V5043)),0),0)</f>
        <v>0</v>
      </c>
      <c r="BA5043" s="209">
        <f>IF(BB5043="S",IF(AND(Q5043="1. Aceitou o programa",AH5043="Realizada"),IFERROR(IF(AG5043="",0,AG5043-R5043),0),0),0)</f>
        <v>0</v>
      </c>
      <c r="BB5043" s="209" t="str">
        <f>_xlfn.XLOOKUP(U5043,'Lista Suspensa'!$AA$20:$AA$23,'Lista Suspensa'!$AB$20:$AB$23,"N/A")</f>
        <v>S</v>
      </c>
    </row>
    <row r="5044" spans="1:54" ht="12" customHeight="1">
      <c r="A5044" s="151" t="s">
        <v>54</v>
      </c>
      <c r="B5044" s="152">
        <v>46083</v>
      </c>
      <c r="C5044" s="153" t="s">
        <v>55</v>
      </c>
      <c r="D5044" s="153" t="s">
        <v>56</v>
      </c>
      <c r="E5044" s="244">
        <v>76053824</v>
      </c>
      <c r="F5044" s="144" t="s">
        <v>9016</v>
      </c>
      <c r="G5044" s="230"/>
      <c r="H5044" s="154">
        <v>31054</v>
      </c>
      <c r="I5044" s="153">
        <v>41</v>
      </c>
      <c r="J5044" s="148" t="s">
        <v>70</v>
      </c>
      <c r="K5044" s="153"/>
      <c r="L5044" s="153"/>
      <c r="M5044" s="153"/>
      <c r="N5044" s="153">
        <v>50</v>
      </c>
      <c r="O5044" s="155" t="s">
        <v>9017</v>
      </c>
      <c r="P5044" s="156" t="s">
        <v>60</v>
      </c>
      <c r="Q5044" s="157" t="s">
        <v>8211</v>
      </c>
      <c r="R5044" s="158"/>
      <c r="S5044" s="159"/>
      <c r="T5044" s="159" t="s">
        <v>6983</v>
      </c>
      <c r="U5044" s="159" t="s">
        <v>8212</v>
      </c>
      <c r="V5044" s="154">
        <v>46113</v>
      </c>
      <c r="W5044" s="154">
        <v>46150</v>
      </c>
      <c r="X5044" s="154"/>
      <c r="Y5044" s="160"/>
      <c r="Z5044" s="160"/>
      <c r="AA5044" s="153"/>
      <c r="AB5044" s="153"/>
      <c r="AC5044" s="182" t="e">
        <f t="shared" si="158"/>
        <v>#DIV/0!</v>
      </c>
      <c r="AD5044" s="153" t="e">
        <f t="shared" si="159"/>
        <v>#DIV/0!</v>
      </c>
      <c r="AE5044" s="207"/>
      <c r="AF5044" s="153"/>
      <c r="AG5044" s="159"/>
      <c r="AH5044" s="153"/>
      <c r="AI5044" s="161"/>
      <c r="AJ5044" s="153"/>
      <c r="AK5044" s="153"/>
      <c r="AL5044" s="207"/>
      <c r="AM5044" s="207"/>
      <c r="AN5044" s="207"/>
      <c r="AO5044" s="207"/>
      <c r="AP5044" s="147" t="s">
        <v>54</v>
      </c>
      <c r="AQ5044" s="147"/>
      <c r="AR5044" s="147"/>
      <c r="AS5044" s="209" t="s">
        <v>68</v>
      </c>
      <c r="AT5044" s="223" t="str">
        <f>MONTH(B5044)&amp;"/"&amp;YEAR(B5044)</f>
        <v>3/2026</v>
      </c>
      <c r="AU5044" s="223">
        <f>WEEKNUM(B5044)-WEEKNUM(EOMONTH(B5044,-1)+1)+1</f>
        <v>1</v>
      </c>
      <c r="AV5044" s="209" t="str">
        <f>MONTH(R5044)&amp;"/"&amp;YEAR(R5044)</f>
        <v>1/1900</v>
      </c>
      <c r="AW5044" s="209" t="e">
        <f>WEEKNUM(R5044)-WEEKNUM(EOMONTH(R5044,-1)+1)+1</f>
        <v>#NUM!</v>
      </c>
      <c r="AX5044" s="209">
        <f>IF(BB5044="S",IF(Q5044="1. Aceitou o programa",R5044-B5044,0),0)</f>
        <v>0</v>
      </c>
      <c r="AY5044" s="209">
        <f>IF(BB5044="S",IF(AND(S5044&lt;&gt;"",R5044&lt;&gt;""),S5044-R5044,0),0)</f>
        <v>0</v>
      </c>
      <c r="AZ5044" s="209">
        <f>IF(BB5044="S",IF(Q5044="1. Aceitou o programa",IF(OR(X5044="Não se Aplica",X5044=""),IF(OR(W5044="Não se Aplica",W5044=""),0,W5044-V5044),AVERAGE(X5044-W5044,W5044-V5044)),0),0)</f>
        <v>0</v>
      </c>
      <c r="BA5044" s="209">
        <f>IF(BB5044="S",IF(AND(Q5044="1. Aceitou o programa",AH5044="Realizada"),IFERROR(IF(AG5044="",0,AG5044-R5044),0),0),0)</f>
        <v>0</v>
      </c>
      <c r="BB5044" s="209" t="str">
        <f>_xlfn.XLOOKUP(U5044,'Lista Suspensa'!$AA$20:$AA$23,'Lista Suspensa'!$AB$20:$AB$23,"N/A")</f>
        <v>S</v>
      </c>
    </row>
    <row r="5045" spans="1:54" ht="12" customHeight="1">
      <c r="A5045" s="151" t="s">
        <v>54</v>
      </c>
      <c r="B5045" s="152">
        <v>46083</v>
      </c>
      <c r="C5045" s="153" t="s">
        <v>55</v>
      </c>
      <c r="D5045" s="153" t="s">
        <v>56</v>
      </c>
      <c r="E5045" s="244">
        <v>89386336</v>
      </c>
      <c r="F5045" s="144" t="s">
        <v>9018</v>
      </c>
      <c r="G5045" s="230"/>
      <c r="H5045" s="154">
        <v>31054</v>
      </c>
      <c r="I5045" s="153">
        <v>41</v>
      </c>
      <c r="J5045" s="148" t="s">
        <v>70</v>
      </c>
      <c r="K5045" s="153"/>
      <c r="L5045" s="153"/>
      <c r="M5045" s="153"/>
      <c r="N5045" s="153">
        <v>450</v>
      </c>
      <c r="O5045" s="155" t="s">
        <v>9019</v>
      </c>
      <c r="P5045" s="156" t="s">
        <v>60</v>
      </c>
      <c r="Q5045" s="157" t="s">
        <v>8211</v>
      </c>
      <c r="R5045" s="158"/>
      <c r="S5045" s="159"/>
      <c r="T5045" s="159" t="s">
        <v>6983</v>
      </c>
      <c r="U5045" s="159" t="s">
        <v>8212</v>
      </c>
      <c r="V5045" s="154">
        <v>46118</v>
      </c>
      <c r="W5045" s="154">
        <v>46150</v>
      </c>
      <c r="X5045" s="154"/>
      <c r="Y5045" s="160"/>
      <c r="Z5045" s="160"/>
      <c r="AA5045" s="153"/>
      <c r="AB5045" s="153"/>
      <c r="AC5045" s="182" t="e">
        <f t="shared" si="158"/>
        <v>#DIV/0!</v>
      </c>
      <c r="AD5045" s="153" t="e">
        <f t="shared" si="159"/>
        <v>#DIV/0!</v>
      </c>
      <c r="AE5045" s="207"/>
      <c r="AF5045" s="153"/>
      <c r="AG5045" s="159"/>
      <c r="AH5045" s="153"/>
      <c r="AI5045" s="161"/>
      <c r="AJ5045" s="153"/>
      <c r="AK5045" s="153"/>
      <c r="AL5045" s="207"/>
      <c r="AM5045" s="207"/>
      <c r="AN5045" s="207"/>
      <c r="AO5045" s="207"/>
      <c r="AP5045" s="147" t="s">
        <v>54</v>
      </c>
      <c r="AQ5045" s="147"/>
      <c r="AR5045" s="147"/>
      <c r="AS5045" s="209" t="s">
        <v>68</v>
      </c>
      <c r="AT5045" s="223" t="str">
        <f>MONTH(B5045)&amp;"/"&amp;YEAR(B5045)</f>
        <v>3/2026</v>
      </c>
      <c r="AU5045" s="223">
        <f>WEEKNUM(B5045)-WEEKNUM(EOMONTH(B5045,-1)+1)+1</f>
        <v>1</v>
      </c>
      <c r="AV5045" s="209" t="str">
        <f>MONTH(R5045)&amp;"/"&amp;YEAR(R5045)</f>
        <v>1/1900</v>
      </c>
      <c r="AW5045" s="209" t="e">
        <f>WEEKNUM(R5045)-WEEKNUM(EOMONTH(R5045,-1)+1)+1</f>
        <v>#NUM!</v>
      </c>
      <c r="AX5045" s="209">
        <f>IF(BB5045="S",IF(Q5045="1. Aceitou o programa",R5045-B5045,0),0)</f>
        <v>0</v>
      </c>
      <c r="AY5045" s="209">
        <f>IF(BB5045="S",IF(AND(S5045&lt;&gt;"",R5045&lt;&gt;""),S5045-R5045,0),0)</f>
        <v>0</v>
      </c>
      <c r="AZ5045" s="209">
        <f>IF(BB5045="S",IF(Q5045="1. Aceitou o programa",IF(OR(X5045="Não se Aplica",X5045=""),IF(OR(W5045="Não se Aplica",W5045=""),0,W5045-V5045),AVERAGE(X5045-W5045,W5045-V5045)),0),0)</f>
        <v>0</v>
      </c>
      <c r="BA5045" s="209">
        <f>IF(BB5045="S",IF(AND(Q5045="1. Aceitou o programa",AH5045="Realizada"),IFERROR(IF(AG5045="",0,AG5045-R5045),0),0),0)</f>
        <v>0</v>
      </c>
      <c r="BB5045" s="209" t="str">
        <f>_xlfn.XLOOKUP(U5045,'Lista Suspensa'!$AA$20:$AA$23,'Lista Suspensa'!$AB$20:$AB$23,"N/A")</f>
        <v>S</v>
      </c>
    </row>
    <row r="5046" spans="1:54" ht="12" customHeight="1">
      <c r="A5046" s="151" t="s">
        <v>54</v>
      </c>
      <c r="B5046" s="152">
        <v>46083</v>
      </c>
      <c r="C5046" s="153" t="s">
        <v>55</v>
      </c>
      <c r="D5046" s="153" t="s">
        <v>56</v>
      </c>
      <c r="E5046" s="244">
        <v>84190666</v>
      </c>
      <c r="F5046" s="144" t="s">
        <v>9020</v>
      </c>
      <c r="G5046" s="230"/>
      <c r="H5046" s="154">
        <v>31087</v>
      </c>
      <c r="I5046" s="153">
        <v>41</v>
      </c>
      <c r="J5046" s="148" t="s">
        <v>58</v>
      </c>
      <c r="K5046" s="153"/>
      <c r="L5046" s="153"/>
      <c r="M5046" s="153"/>
      <c r="N5046" s="153">
        <v>400</v>
      </c>
      <c r="O5046" s="155">
        <v>19999226076</v>
      </c>
      <c r="P5046" s="156" t="s">
        <v>60</v>
      </c>
      <c r="Q5046" s="157" t="s">
        <v>8211</v>
      </c>
      <c r="R5046" s="158"/>
      <c r="S5046" s="159"/>
      <c r="T5046" s="159" t="s">
        <v>6983</v>
      </c>
      <c r="U5046" s="159" t="s">
        <v>8212</v>
      </c>
      <c r="V5046" s="154">
        <v>46118</v>
      </c>
      <c r="W5046" s="154">
        <v>46150</v>
      </c>
      <c r="X5046" s="154"/>
      <c r="Y5046" s="160"/>
      <c r="Z5046" s="160"/>
      <c r="AA5046" s="153"/>
      <c r="AB5046" s="153"/>
      <c r="AC5046" s="182" t="e">
        <f t="shared" si="158"/>
        <v>#DIV/0!</v>
      </c>
      <c r="AD5046" s="153" t="e">
        <f t="shared" si="159"/>
        <v>#DIV/0!</v>
      </c>
      <c r="AE5046" s="207"/>
      <c r="AF5046" s="153"/>
      <c r="AG5046" s="159"/>
      <c r="AH5046" s="153"/>
      <c r="AI5046" s="161"/>
      <c r="AJ5046" s="153"/>
      <c r="AK5046" s="153"/>
      <c r="AL5046" s="207"/>
      <c r="AM5046" s="207"/>
      <c r="AN5046" s="207"/>
      <c r="AO5046" s="207"/>
      <c r="AP5046" s="147" t="s">
        <v>54</v>
      </c>
      <c r="AQ5046" s="147"/>
      <c r="AR5046" s="147"/>
      <c r="AS5046" s="209" t="s">
        <v>68</v>
      </c>
      <c r="AT5046" s="223" t="str">
        <f>MONTH(B5046)&amp;"/"&amp;YEAR(B5046)</f>
        <v>3/2026</v>
      </c>
      <c r="AU5046" s="223">
        <f>WEEKNUM(B5046)-WEEKNUM(EOMONTH(B5046,-1)+1)+1</f>
        <v>1</v>
      </c>
      <c r="AV5046" s="209" t="str">
        <f>MONTH(R5046)&amp;"/"&amp;YEAR(R5046)</f>
        <v>1/1900</v>
      </c>
      <c r="AW5046" s="209" t="e">
        <f>WEEKNUM(R5046)-WEEKNUM(EOMONTH(R5046,-1)+1)+1</f>
        <v>#NUM!</v>
      </c>
      <c r="AX5046" s="209">
        <f>IF(BB5046="S",IF(Q5046="1. Aceitou o programa",R5046-B5046,0),0)</f>
        <v>0</v>
      </c>
      <c r="AY5046" s="209">
        <f>IF(BB5046="S",IF(AND(S5046&lt;&gt;"",R5046&lt;&gt;""),S5046-R5046,0),0)</f>
        <v>0</v>
      </c>
      <c r="AZ5046" s="209">
        <f>IF(BB5046="S",IF(Q5046="1. Aceitou o programa",IF(OR(X5046="Não se Aplica",X5046=""),IF(OR(W5046="Não se Aplica",W5046=""),0,W5046-V5046),AVERAGE(X5046-W5046,W5046-V5046)),0),0)</f>
        <v>0</v>
      </c>
      <c r="BA5046" s="209">
        <f>IF(BB5046="S",IF(AND(Q5046="1. Aceitou o programa",AH5046="Realizada"),IFERROR(IF(AG5046="",0,AG5046-R5046),0),0),0)</f>
        <v>0</v>
      </c>
      <c r="BB5046" s="209" t="str">
        <f>_xlfn.XLOOKUP(U5046,'Lista Suspensa'!$AA$20:$AA$23,'Lista Suspensa'!$AB$20:$AB$23,"N/A")</f>
        <v>S</v>
      </c>
    </row>
    <row r="5047" spans="1:54" ht="12" customHeight="1">
      <c r="A5047" s="151" t="s">
        <v>54</v>
      </c>
      <c r="B5047" s="152">
        <v>46083</v>
      </c>
      <c r="C5047" s="153" t="s">
        <v>55</v>
      </c>
      <c r="D5047" s="153" t="s">
        <v>56</v>
      </c>
      <c r="E5047" s="244">
        <v>92622494</v>
      </c>
      <c r="F5047" s="144" t="s">
        <v>9021</v>
      </c>
      <c r="G5047" s="230"/>
      <c r="H5047" s="154">
        <v>31114</v>
      </c>
      <c r="I5047" s="153">
        <v>41</v>
      </c>
      <c r="J5047" s="148" t="s">
        <v>58</v>
      </c>
      <c r="K5047" s="153"/>
      <c r="L5047" s="153"/>
      <c r="M5047" s="153"/>
      <c r="N5047" s="153">
        <v>120</v>
      </c>
      <c r="O5047" s="155" t="s">
        <v>9022</v>
      </c>
      <c r="P5047" s="156" t="s">
        <v>60</v>
      </c>
      <c r="Q5047" s="157" t="s">
        <v>8211</v>
      </c>
      <c r="R5047" s="158"/>
      <c r="S5047" s="159"/>
      <c r="T5047" s="159" t="s">
        <v>6983</v>
      </c>
      <c r="U5047" s="159" t="s">
        <v>8212</v>
      </c>
      <c r="V5047" s="154">
        <v>46125</v>
      </c>
      <c r="W5047" s="154">
        <v>46150</v>
      </c>
      <c r="X5047" s="154"/>
      <c r="Y5047" s="160"/>
      <c r="Z5047" s="160"/>
      <c r="AA5047" s="153"/>
      <c r="AB5047" s="153"/>
      <c r="AC5047" s="182" t="e">
        <f t="shared" si="158"/>
        <v>#DIV/0!</v>
      </c>
      <c r="AD5047" s="153" t="e">
        <f t="shared" si="159"/>
        <v>#DIV/0!</v>
      </c>
      <c r="AE5047" s="207"/>
      <c r="AF5047" s="153"/>
      <c r="AG5047" s="159"/>
      <c r="AH5047" s="153"/>
      <c r="AI5047" s="161"/>
      <c r="AJ5047" s="153"/>
      <c r="AK5047" s="153"/>
      <c r="AL5047" s="207"/>
      <c r="AM5047" s="207"/>
      <c r="AN5047" s="207"/>
      <c r="AO5047" s="207"/>
      <c r="AP5047" s="147" t="s">
        <v>54</v>
      </c>
      <c r="AQ5047" s="147"/>
      <c r="AR5047" s="147"/>
      <c r="AS5047" s="209" t="s">
        <v>68</v>
      </c>
      <c r="AT5047" s="223" t="str">
        <f>MONTH(B5047)&amp;"/"&amp;YEAR(B5047)</f>
        <v>3/2026</v>
      </c>
      <c r="AU5047" s="223">
        <f>WEEKNUM(B5047)-WEEKNUM(EOMONTH(B5047,-1)+1)+1</f>
        <v>1</v>
      </c>
      <c r="AV5047" s="209" t="str">
        <f>MONTH(R5047)&amp;"/"&amp;YEAR(R5047)</f>
        <v>1/1900</v>
      </c>
      <c r="AW5047" s="209" t="e">
        <f>WEEKNUM(R5047)-WEEKNUM(EOMONTH(R5047,-1)+1)+1</f>
        <v>#NUM!</v>
      </c>
      <c r="AX5047" s="209">
        <f>IF(BB5047="S",IF(Q5047="1. Aceitou o programa",R5047-B5047,0),0)</f>
        <v>0</v>
      </c>
      <c r="AY5047" s="209">
        <f>IF(BB5047="S",IF(AND(S5047&lt;&gt;"",R5047&lt;&gt;""),S5047-R5047,0),0)</f>
        <v>0</v>
      </c>
      <c r="AZ5047" s="209">
        <f>IF(BB5047="S",IF(Q5047="1. Aceitou o programa",IF(OR(X5047="Não se Aplica",X5047=""),IF(OR(W5047="Não se Aplica",W5047=""),0,W5047-V5047),AVERAGE(X5047-W5047,W5047-V5047)),0),0)</f>
        <v>0</v>
      </c>
      <c r="BA5047" s="209">
        <f>IF(BB5047="S",IF(AND(Q5047="1. Aceitou o programa",AH5047="Realizada"),IFERROR(IF(AG5047="",0,AG5047-R5047),0),0),0)</f>
        <v>0</v>
      </c>
      <c r="BB5047" s="209" t="str">
        <f>_xlfn.XLOOKUP(U5047,'Lista Suspensa'!$AA$20:$AA$23,'Lista Suspensa'!$AB$20:$AB$23,"N/A")</f>
        <v>S</v>
      </c>
    </row>
    <row r="5048" spans="1:54" ht="12" customHeight="1">
      <c r="A5048" s="151" t="s">
        <v>54</v>
      </c>
      <c r="B5048" s="152">
        <v>46083</v>
      </c>
      <c r="C5048" s="153" t="s">
        <v>55</v>
      </c>
      <c r="D5048" s="153" t="s">
        <v>56</v>
      </c>
      <c r="E5048" s="244">
        <v>72926391</v>
      </c>
      <c r="F5048" s="144" t="s">
        <v>9023</v>
      </c>
      <c r="G5048" s="230"/>
      <c r="H5048" s="154">
        <v>31132</v>
      </c>
      <c r="I5048" s="153">
        <v>41</v>
      </c>
      <c r="J5048" s="148" t="s">
        <v>70</v>
      </c>
      <c r="K5048" s="153"/>
      <c r="L5048" s="153"/>
      <c r="M5048" s="153"/>
      <c r="N5048" s="153">
        <v>400</v>
      </c>
      <c r="O5048" s="155" t="s">
        <v>9024</v>
      </c>
      <c r="P5048" s="156" t="s">
        <v>60</v>
      </c>
      <c r="Q5048" s="157" t="s">
        <v>8211</v>
      </c>
      <c r="R5048" s="158"/>
      <c r="S5048" s="159"/>
      <c r="T5048" s="159" t="s">
        <v>6983</v>
      </c>
      <c r="U5048" s="159" t="s">
        <v>8212</v>
      </c>
      <c r="V5048" s="154">
        <v>46113</v>
      </c>
      <c r="W5048" s="154">
        <v>46150</v>
      </c>
      <c r="X5048" s="154"/>
      <c r="Y5048" s="160"/>
      <c r="Z5048" s="160"/>
      <c r="AA5048" s="153"/>
      <c r="AB5048" s="153"/>
      <c r="AC5048" s="182" t="e">
        <f t="shared" si="158"/>
        <v>#DIV/0!</v>
      </c>
      <c r="AD5048" s="153" t="e">
        <f t="shared" si="159"/>
        <v>#DIV/0!</v>
      </c>
      <c r="AE5048" s="207"/>
      <c r="AF5048" s="153"/>
      <c r="AG5048" s="159"/>
      <c r="AH5048" s="153"/>
      <c r="AI5048" s="161"/>
      <c r="AJ5048" s="153"/>
      <c r="AK5048" s="153"/>
      <c r="AL5048" s="207"/>
      <c r="AM5048" s="207"/>
      <c r="AN5048" s="207"/>
      <c r="AO5048" s="207"/>
      <c r="AP5048" s="147" t="s">
        <v>54</v>
      </c>
      <c r="AQ5048" s="147"/>
      <c r="AR5048" s="147"/>
      <c r="AS5048" s="209" t="s">
        <v>68</v>
      </c>
      <c r="AT5048" s="223" t="str">
        <f>MONTH(B5048)&amp;"/"&amp;YEAR(B5048)</f>
        <v>3/2026</v>
      </c>
      <c r="AU5048" s="223">
        <f>WEEKNUM(B5048)-WEEKNUM(EOMONTH(B5048,-1)+1)+1</f>
        <v>1</v>
      </c>
      <c r="AV5048" s="209" t="str">
        <f>MONTH(R5048)&amp;"/"&amp;YEAR(R5048)</f>
        <v>1/1900</v>
      </c>
      <c r="AW5048" s="209" t="e">
        <f>WEEKNUM(R5048)-WEEKNUM(EOMONTH(R5048,-1)+1)+1</f>
        <v>#NUM!</v>
      </c>
      <c r="AX5048" s="209">
        <f>IF(BB5048="S",IF(Q5048="1. Aceitou o programa",R5048-B5048,0),0)</f>
        <v>0</v>
      </c>
      <c r="AY5048" s="209">
        <f>IF(BB5048="S",IF(AND(S5048&lt;&gt;"",R5048&lt;&gt;""),S5048-R5048,0),0)</f>
        <v>0</v>
      </c>
      <c r="AZ5048" s="209">
        <f>IF(BB5048="S",IF(Q5048="1. Aceitou o programa",IF(OR(X5048="Não se Aplica",X5048=""),IF(OR(W5048="Não se Aplica",W5048=""),0,W5048-V5048),AVERAGE(X5048-W5048,W5048-V5048)),0),0)</f>
        <v>0</v>
      </c>
      <c r="BA5048" s="209">
        <f>IF(BB5048="S",IF(AND(Q5048="1. Aceitou o programa",AH5048="Realizada"),IFERROR(IF(AG5048="",0,AG5048-R5048),0),0),0)</f>
        <v>0</v>
      </c>
      <c r="BB5048" s="209" t="str">
        <f>_xlfn.XLOOKUP(U5048,'Lista Suspensa'!$AA$20:$AA$23,'Lista Suspensa'!$AB$20:$AB$23,"N/A")</f>
        <v>S</v>
      </c>
    </row>
    <row r="5049" spans="1:54" ht="12" customHeight="1">
      <c r="A5049" s="151" t="s">
        <v>54</v>
      </c>
      <c r="B5049" s="152">
        <v>46083</v>
      </c>
      <c r="C5049" s="153" t="s">
        <v>55</v>
      </c>
      <c r="D5049" s="153" t="s">
        <v>56</v>
      </c>
      <c r="E5049" s="244">
        <v>89556516</v>
      </c>
      <c r="F5049" s="144" t="s">
        <v>9025</v>
      </c>
      <c r="G5049" s="230"/>
      <c r="H5049" s="154">
        <v>31146</v>
      </c>
      <c r="I5049" s="153">
        <v>41</v>
      </c>
      <c r="J5049" s="148" t="s">
        <v>70</v>
      </c>
      <c r="K5049" s="153"/>
      <c r="L5049" s="153"/>
      <c r="M5049" s="153"/>
      <c r="N5049" s="153">
        <v>80</v>
      </c>
      <c r="O5049" s="155" t="s">
        <v>9026</v>
      </c>
      <c r="P5049" s="156" t="s">
        <v>60</v>
      </c>
      <c r="Q5049" s="157" t="s">
        <v>8211</v>
      </c>
      <c r="R5049" s="158"/>
      <c r="S5049" s="159"/>
      <c r="T5049" s="159" t="s">
        <v>6983</v>
      </c>
      <c r="U5049" s="159" t="s">
        <v>8212</v>
      </c>
      <c r="V5049" s="154">
        <v>46118</v>
      </c>
      <c r="W5049" s="154">
        <v>46150</v>
      </c>
      <c r="X5049" s="154"/>
      <c r="Y5049" s="160"/>
      <c r="Z5049" s="160"/>
      <c r="AA5049" s="153"/>
      <c r="AB5049" s="153"/>
      <c r="AC5049" s="182" t="e">
        <f t="shared" si="158"/>
        <v>#DIV/0!</v>
      </c>
      <c r="AD5049" s="153" t="e">
        <f t="shared" si="159"/>
        <v>#DIV/0!</v>
      </c>
      <c r="AE5049" s="207"/>
      <c r="AF5049" s="153"/>
      <c r="AG5049" s="159"/>
      <c r="AH5049" s="153"/>
      <c r="AI5049" s="161"/>
      <c r="AJ5049" s="153"/>
      <c r="AK5049" s="153"/>
      <c r="AL5049" s="207"/>
      <c r="AM5049" s="207"/>
      <c r="AN5049" s="207"/>
      <c r="AO5049" s="207"/>
      <c r="AP5049" s="147" t="s">
        <v>54</v>
      </c>
      <c r="AQ5049" s="147"/>
      <c r="AR5049" s="147"/>
      <c r="AS5049" s="209" t="s">
        <v>68</v>
      </c>
      <c r="AT5049" s="223" t="str">
        <f>MONTH(B5049)&amp;"/"&amp;YEAR(B5049)</f>
        <v>3/2026</v>
      </c>
      <c r="AU5049" s="223">
        <f>WEEKNUM(B5049)-WEEKNUM(EOMONTH(B5049,-1)+1)+1</f>
        <v>1</v>
      </c>
      <c r="AV5049" s="209" t="str">
        <f>MONTH(R5049)&amp;"/"&amp;YEAR(R5049)</f>
        <v>1/1900</v>
      </c>
      <c r="AW5049" s="209" t="e">
        <f>WEEKNUM(R5049)-WEEKNUM(EOMONTH(R5049,-1)+1)+1</f>
        <v>#NUM!</v>
      </c>
      <c r="AX5049" s="209">
        <f>IF(BB5049="S",IF(Q5049="1. Aceitou o programa",R5049-B5049,0),0)</f>
        <v>0</v>
      </c>
      <c r="AY5049" s="209">
        <f>IF(BB5049="S",IF(AND(S5049&lt;&gt;"",R5049&lt;&gt;""),S5049-R5049,0),0)</f>
        <v>0</v>
      </c>
      <c r="AZ5049" s="209">
        <f>IF(BB5049="S",IF(Q5049="1. Aceitou o programa",IF(OR(X5049="Não se Aplica",X5049=""),IF(OR(W5049="Não se Aplica",W5049=""),0,W5049-V5049),AVERAGE(X5049-W5049,W5049-V5049)),0),0)</f>
        <v>0</v>
      </c>
      <c r="BA5049" s="209">
        <f>IF(BB5049="S",IF(AND(Q5049="1. Aceitou o programa",AH5049="Realizada"),IFERROR(IF(AG5049="",0,AG5049-R5049),0),0),0)</f>
        <v>0</v>
      </c>
      <c r="BB5049" s="209" t="str">
        <f>_xlfn.XLOOKUP(U5049,'Lista Suspensa'!$AA$20:$AA$23,'Lista Suspensa'!$AB$20:$AB$23,"N/A")</f>
        <v>S</v>
      </c>
    </row>
    <row r="5050" spans="1:54" ht="12" customHeight="1">
      <c r="A5050" s="151" t="s">
        <v>54</v>
      </c>
      <c r="B5050" s="152">
        <v>46083</v>
      </c>
      <c r="C5050" s="153" t="s">
        <v>55</v>
      </c>
      <c r="D5050" s="153" t="s">
        <v>56</v>
      </c>
      <c r="E5050" s="244">
        <v>87668429</v>
      </c>
      <c r="F5050" s="144" t="s">
        <v>9027</v>
      </c>
      <c r="G5050" s="230"/>
      <c r="H5050" s="154">
        <v>31225</v>
      </c>
      <c r="I5050" s="153">
        <v>40</v>
      </c>
      <c r="J5050" s="148" t="s">
        <v>58</v>
      </c>
      <c r="K5050" s="153"/>
      <c r="L5050" s="153"/>
      <c r="M5050" s="153"/>
      <c r="N5050" s="153">
        <v>750</v>
      </c>
      <c r="O5050" s="155" t="s">
        <v>9028</v>
      </c>
      <c r="P5050" s="156" t="s">
        <v>60</v>
      </c>
      <c r="Q5050" s="157" t="s">
        <v>8211</v>
      </c>
      <c r="R5050" s="158"/>
      <c r="S5050" s="159"/>
      <c r="T5050" s="159" t="s">
        <v>6983</v>
      </c>
      <c r="U5050" s="159" t="s">
        <v>8212</v>
      </c>
      <c r="V5050" s="154">
        <v>46118</v>
      </c>
      <c r="W5050" s="154">
        <v>46150</v>
      </c>
      <c r="X5050" s="154"/>
      <c r="Y5050" s="160"/>
      <c r="Z5050" s="160"/>
      <c r="AA5050" s="153"/>
      <c r="AB5050" s="153"/>
      <c r="AC5050" s="182" t="e">
        <f t="shared" si="158"/>
        <v>#DIV/0!</v>
      </c>
      <c r="AD5050" s="153" t="e">
        <f t="shared" si="159"/>
        <v>#DIV/0!</v>
      </c>
      <c r="AE5050" s="207"/>
      <c r="AF5050" s="153"/>
      <c r="AG5050" s="159"/>
      <c r="AH5050" s="153"/>
      <c r="AI5050" s="161"/>
      <c r="AJ5050" s="153"/>
      <c r="AK5050" s="153"/>
      <c r="AL5050" s="207"/>
      <c r="AM5050" s="207"/>
      <c r="AN5050" s="207"/>
      <c r="AO5050" s="207"/>
      <c r="AP5050" s="147" t="s">
        <v>54</v>
      </c>
      <c r="AQ5050" s="147"/>
      <c r="AR5050" s="147"/>
      <c r="AS5050" s="209" t="s">
        <v>68</v>
      </c>
      <c r="AT5050" s="223" t="str">
        <f>MONTH(B5050)&amp;"/"&amp;YEAR(B5050)</f>
        <v>3/2026</v>
      </c>
      <c r="AU5050" s="223">
        <f>WEEKNUM(B5050)-WEEKNUM(EOMONTH(B5050,-1)+1)+1</f>
        <v>1</v>
      </c>
      <c r="AV5050" s="209" t="str">
        <f>MONTH(R5050)&amp;"/"&amp;YEAR(R5050)</f>
        <v>1/1900</v>
      </c>
      <c r="AW5050" s="209" t="e">
        <f>WEEKNUM(R5050)-WEEKNUM(EOMONTH(R5050,-1)+1)+1</f>
        <v>#NUM!</v>
      </c>
      <c r="AX5050" s="209">
        <f>IF(BB5050="S",IF(Q5050="1. Aceitou o programa",R5050-B5050,0),0)</f>
        <v>0</v>
      </c>
      <c r="AY5050" s="209">
        <f>IF(BB5050="S",IF(AND(S5050&lt;&gt;"",R5050&lt;&gt;""),S5050-R5050,0),0)</f>
        <v>0</v>
      </c>
      <c r="AZ5050" s="209">
        <f>IF(BB5050="S",IF(Q5050="1. Aceitou o programa",IF(OR(X5050="Não se Aplica",X5050=""),IF(OR(W5050="Não se Aplica",W5050=""),0,W5050-V5050),AVERAGE(X5050-W5050,W5050-V5050)),0),0)</f>
        <v>0</v>
      </c>
      <c r="BA5050" s="209">
        <f>IF(BB5050="S",IF(AND(Q5050="1. Aceitou o programa",AH5050="Realizada"),IFERROR(IF(AG5050="",0,AG5050-R5050),0),0),0)</f>
        <v>0</v>
      </c>
      <c r="BB5050" s="209" t="str">
        <f>_xlfn.XLOOKUP(U5050,'Lista Suspensa'!$AA$20:$AA$23,'Lista Suspensa'!$AB$20:$AB$23,"N/A")</f>
        <v>S</v>
      </c>
    </row>
    <row r="5051" spans="1:54" ht="12" customHeight="1">
      <c r="A5051" s="151" t="s">
        <v>54</v>
      </c>
      <c r="B5051" s="152">
        <v>46083</v>
      </c>
      <c r="C5051" s="153" t="s">
        <v>55</v>
      </c>
      <c r="D5051" s="153" t="s">
        <v>56</v>
      </c>
      <c r="E5051" s="244">
        <v>89346336</v>
      </c>
      <c r="F5051" s="144" t="s">
        <v>9029</v>
      </c>
      <c r="G5051" s="230"/>
      <c r="H5051" s="154">
        <v>31245</v>
      </c>
      <c r="I5051" s="153">
        <v>40</v>
      </c>
      <c r="J5051" s="148" t="s">
        <v>70</v>
      </c>
      <c r="K5051" s="153"/>
      <c r="L5051" s="153"/>
      <c r="M5051" s="153"/>
      <c r="N5051" s="153">
        <v>450</v>
      </c>
      <c r="O5051" s="155" t="s">
        <v>9030</v>
      </c>
      <c r="P5051" s="156" t="s">
        <v>60</v>
      </c>
      <c r="Q5051" s="157" t="s">
        <v>8211</v>
      </c>
      <c r="R5051" s="158"/>
      <c r="S5051" s="159"/>
      <c r="T5051" s="159" t="s">
        <v>6983</v>
      </c>
      <c r="U5051" s="159" t="s">
        <v>8212</v>
      </c>
      <c r="V5051" s="154">
        <v>46118</v>
      </c>
      <c r="W5051" s="154">
        <v>46150</v>
      </c>
      <c r="X5051" s="154"/>
      <c r="Y5051" s="160"/>
      <c r="Z5051" s="160"/>
      <c r="AA5051" s="153"/>
      <c r="AB5051" s="153"/>
      <c r="AC5051" s="182" t="e">
        <f t="shared" si="158"/>
        <v>#DIV/0!</v>
      </c>
      <c r="AD5051" s="153" t="e">
        <f t="shared" si="159"/>
        <v>#DIV/0!</v>
      </c>
      <c r="AE5051" s="207"/>
      <c r="AF5051" s="153"/>
      <c r="AG5051" s="159"/>
      <c r="AH5051" s="153"/>
      <c r="AI5051" s="161"/>
      <c r="AJ5051" s="153"/>
      <c r="AK5051" s="153"/>
      <c r="AL5051" s="207"/>
      <c r="AM5051" s="207"/>
      <c r="AN5051" s="207"/>
      <c r="AO5051" s="207"/>
      <c r="AP5051" s="147" t="s">
        <v>54</v>
      </c>
      <c r="AQ5051" s="147"/>
      <c r="AR5051" s="147"/>
      <c r="AS5051" s="209" t="s">
        <v>68</v>
      </c>
      <c r="AT5051" s="223" t="str">
        <f>MONTH(B5051)&amp;"/"&amp;YEAR(B5051)</f>
        <v>3/2026</v>
      </c>
      <c r="AU5051" s="223">
        <f>WEEKNUM(B5051)-WEEKNUM(EOMONTH(B5051,-1)+1)+1</f>
        <v>1</v>
      </c>
      <c r="AV5051" s="209" t="str">
        <f>MONTH(R5051)&amp;"/"&amp;YEAR(R5051)</f>
        <v>1/1900</v>
      </c>
      <c r="AW5051" s="209" t="e">
        <f>WEEKNUM(R5051)-WEEKNUM(EOMONTH(R5051,-1)+1)+1</f>
        <v>#NUM!</v>
      </c>
      <c r="AX5051" s="209">
        <f>IF(BB5051="S",IF(Q5051="1. Aceitou o programa",R5051-B5051,0),0)</f>
        <v>0</v>
      </c>
      <c r="AY5051" s="209">
        <f>IF(BB5051="S",IF(AND(S5051&lt;&gt;"",R5051&lt;&gt;""),S5051-R5051,0),0)</f>
        <v>0</v>
      </c>
      <c r="AZ5051" s="209">
        <f>IF(BB5051="S",IF(Q5051="1. Aceitou o programa",IF(OR(X5051="Não se Aplica",X5051=""),IF(OR(W5051="Não se Aplica",W5051=""),0,W5051-V5051),AVERAGE(X5051-W5051,W5051-V5051)),0),0)</f>
        <v>0</v>
      </c>
      <c r="BA5051" s="209">
        <f>IF(BB5051="S",IF(AND(Q5051="1. Aceitou o programa",AH5051="Realizada"),IFERROR(IF(AG5051="",0,AG5051-R5051),0),0),0)</f>
        <v>0</v>
      </c>
      <c r="BB5051" s="209" t="str">
        <f>_xlfn.XLOOKUP(U5051,'Lista Suspensa'!$AA$20:$AA$23,'Lista Suspensa'!$AB$20:$AB$23,"N/A")</f>
        <v>S</v>
      </c>
    </row>
    <row r="5052" spans="1:54" ht="12" customHeight="1">
      <c r="A5052" s="151" t="s">
        <v>54</v>
      </c>
      <c r="B5052" s="152">
        <v>46083</v>
      </c>
      <c r="C5052" s="153" t="s">
        <v>55</v>
      </c>
      <c r="D5052" s="153" t="s">
        <v>56</v>
      </c>
      <c r="E5052" s="244">
        <v>88983139</v>
      </c>
      <c r="F5052" s="144" t="s">
        <v>9031</v>
      </c>
      <c r="G5052" s="230"/>
      <c r="H5052" s="154">
        <v>31278</v>
      </c>
      <c r="I5052" s="153">
        <v>40</v>
      </c>
      <c r="J5052" s="148" t="s">
        <v>58</v>
      </c>
      <c r="K5052" s="153"/>
      <c r="L5052" s="153"/>
      <c r="M5052" s="153"/>
      <c r="N5052" s="153">
        <v>60</v>
      </c>
      <c r="O5052" s="155" t="s">
        <v>9032</v>
      </c>
      <c r="P5052" s="156" t="s">
        <v>89</v>
      </c>
      <c r="Q5052" s="157" t="s">
        <v>8211</v>
      </c>
      <c r="R5052" s="158"/>
      <c r="S5052" s="159"/>
      <c r="T5052" s="159" t="s">
        <v>6983</v>
      </c>
      <c r="U5052" s="159" t="s">
        <v>8212</v>
      </c>
      <c r="V5052" s="154">
        <v>46118</v>
      </c>
      <c r="W5052" s="154">
        <v>46150</v>
      </c>
      <c r="X5052" s="154"/>
      <c r="Y5052" s="160"/>
      <c r="Z5052" s="160"/>
      <c r="AA5052" s="153"/>
      <c r="AB5052" s="153"/>
      <c r="AC5052" s="182" t="e">
        <f t="shared" si="158"/>
        <v>#DIV/0!</v>
      </c>
      <c r="AD5052" s="153" t="e">
        <f t="shared" si="159"/>
        <v>#DIV/0!</v>
      </c>
      <c r="AE5052" s="207"/>
      <c r="AF5052" s="153"/>
      <c r="AG5052" s="159"/>
      <c r="AH5052" s="153"/>
      <c r="AI5052" s="161"/>
      <c r="AJ5052" s="153"/>
      <c r="AK5052" s="153"/>
      <c r="AL5052" s="207"/>
      <c r="AM5052" s="207"/>
      <c r="AN5052" s="207"/>
      <c r="AO5052" s="207"/>
      <c r="AP5052" s="147" t="s">
        <v>54</v>
      </c>
      <c r="AQ5052" s="147"/>
      <c r="AR5052" s="147"/>
      <c r="AS5052" s="209" t="s">
        <v>68</v>
      </c>
      <c r="AT5052" s="223" t="str">
        <f>MONTH(B5052)&amp;"/"&amp;YEAR(B5052)</f>
        <v>3/2026</v>
      </c>
      <c r="AU5052" s="223">
        <f>WEEKNUM(B5052)-WEEKNUM(EOMONTH(B5052,-1)+1)+1</f>
        <v>1</v>
      </c>
      <c r="AV5052" s="209" t="str">
        <f>MONTH(R5052)&amp;"/"&amp;YEAR(R5052)</f>
        <v>1/1900</v>
      </c>
      <c r="AW5052" s="209" t="e">
        <f>WEEKNUM(R5052)-WEEKNUM(EOMONTH(R5052,-1)+1)+1</f>
        <v>#NUM!</v>
      </c>
      <c r="AX5052" s="209">
        <f>IF(BB5052="S",IF(Q5052="1. Aceitou o programa",R5052-B5052,0),0)</f>
        <v>0</v>
      </c>
      <c r="AY5052" s="209">
        <f>IF(BB5052="S",IF(AND(S5052&lt;&gt;"",R5052&lt;&gt;""),S5052-R5052,0),0)</f>
        <v>0</v>
      </c>
      <c r="AZ5052" s="209">
        <f>IF(BB5052="S",IF(Q5052="1. Aceitou o programa",IF(OR(X5052="Não se Aplica",X5052=""),IF(OR(W5052="Não se Aplica",W5052=""),0,W5052-V5052),AVERAGE(X5052-W5052,W5052-V5052)),0),0)</f>
        <v>0</v>
      </c>
      <c r="BA5052" s="209">
        <f>IF(BB5052="S",IF(AND(Q5052="1. Aceitou o programa",AH5052="Realizada"),IFERROR(IF(AG5052="",0,AG5052-R5052),0),0),0)</f>
        <v>0</v>
      </c>
      <c r="BB5052" s="209" t="str">
        <f>_xlfn.XLOOKUP(U5052,'Lista Suspensa'!$AA$20:$AA$23,'Lista Suspensa'!$AB$20:$AB$23,"N/A")</f>
        <v>S</v>
      </c>
    </row>
    <row r="5053" spans="1:54" ht="12" customHeight="1">
      <c r="A5053" s="151" t="s">
        <v>54</v>
      </c>
      <c r="B5053" s="152">
        <v>46083</v>
      </c>
      <c r="C5053" s="153" t="s">
        <v>55</v>
      </c>
      <c r="D5053" s="153" t="s">
        <v>56</v>
      </c>
      <c r="E5053" s="244">
        <v>87857626</v>
      </c>
      <c r="F5053" s="144" t="s">
        <v>9033</v>
      </c>
      <c r="G5053" s="230"/>
      <c r="H5053" s="154">
        <v>31292</v>
      </c>
      <c r="I5053" s="153">
        <v>40</v>
      </c>
      <c r="J5053" s="148" t="s">
        <v>70</v>
      </c>
      <c r="K5053" s="153"/>
      <c r="L5053" s="153"/>
      <c r="M5053" s="153"/>
      <c r="N5053" s="153">
        <v>75</v>
      </c>
      <c r="O5053" s="155" t="s">
        <v>9034</v>
      </c>
      <c r="P5053" s="156" t="s">
        <v>60</v>
      </c>
      <c r="Q5053" s="157" t="s">
        <v>8211</v>
      </c>
      <c r="R5053" s="158"/>
      <c r="S5053" s="159"/>
      <c r="T5053" s="159" t="s">
        <v>6983</v>
      </c>
      <c r="U5053" s="159" t="s">
        <v>8212</v>
      </c>
      <c r="V5053" s="154">
        <v>46118</v>
      </c>
      <c r="W5053" s="154">
        <v>46150</v>
      </c>
      <c r="X5053" s="154"/>
      <c r="Y5053" s="160"/>
      <c r="Z5053" s="160"/>
      <c r="AA5053" s="153"/>
      <c r="AB5053" s="153"/>
      <c r="AC5053" s="182" t="e">
        <f t="shared" si="158"/>
        <v>#DIV/0!</v>
      </c>
      <c r="AD5053" s="153" t="e">
        <f t="shared" si="159"/>
        <v>#DIV/0!</v>
      </c>
      <c r="AE5053" s="207"/>
      <c r="AF5053" s="153"/>
      <c r="AG5053" s="159"/>
      <c r="AH5053" s="153"/>
      <c r="AI5053" s="161"/>
      <c r="AJ5053" s="153"/>
      <c r="AK5053" s="153"/>
      <c r="AL5053" s="207"/>
      <c r="AM5053" s="207"/>
      <c r="AN5053" s="207"/>
      <c r="AO5053" s="207"/>
      <c r="AP5053" s="147" t="s">
        <v>54</v>
      </c>
      <c r="AQ5053" s="147"/>
      <c r="AR5053" s="147"/>
      <c r="AS5053" s="209" t="s">
        <v>68</v>
      </c>
      <c r="AT5053" s="223" t="str">
        <f>MONTH(B5053)&amp;"/"&amp;YEAR(B5053)</f>
        <v>3/2026</v>
      </c>
      <c r="AU5053" s="223">
        <f>WEEKNUM(B5053)-WEEKNUM(EOMONTH(B5053,-1)+1)+1</f>
        <v>1</v>
      </c>
      <c r="AV5053" s="209" t="str">
        <f>MONTH(R5053)&amp;"/"&amp;YEAR(R5053)</f>
        <v>1/1900</v>
      </c>
      <c r="AW5053" s="209" t="e">
        <f>WEEKNUM(R5053)-WEEKNUM(EOMONTH(R5053,-1)+1)+1</f>
        <v>#NUM!</v>
      </c>
      <c r="AX5053" s="209">
        <f>IF(BB5053="S",IF(Q5053="1. Aceitou o programa",R5053-B5053,0),0)</f>
        <v>0</v>
      </c>
      <c r="AY5053" s="209">
        <f>IF(BB5053="S",IF(AND(S5053&lt;&gt;"",R5053&lt;&gt;""),S5053-R5053,0),0)</f>
        <v>0</v>
      </c>
      <c r="AZ5053" s="209">
        <f>IF(BB5053="S",IF(Q5053="1. Aceitou o programa",IF(OR(X5053="Não se Aplica",X5053=""),IF(OR(W5053="Não se Aplica",W5053=""),0,W5053-V5053),AVERAGE(X5053-W5053,W5053-V5053)),0),0)</f>
        <v>0</v>
      </c>
      <c r="BA5053" s="209">
        <f>IF(BB5053="S",IF(AND(Q5053="1. Aceitou o programa",AH5053="Realizada"),IFERROR(IF(AG5053="",0,AG5053-R5053),0),0),0)</f>
        <v>0</v>
      </c>
      <c r="BB5053" s="209" t="str">
        <f>_xlfn.XLOOKUP(U5053,'Lista Suspensa'!$AA$20:$AA$23,'Lista Suspensa'!$AB$20:$AB$23,"N/A")</f>
        <v>S</v>
      </c>
    </row>
    <row r="5054" spans="1:54" ht="12" customHeight="1">
      <c r="A5054" s="151" t="s">
        <v>54</v>
      </c>
      <c r="B5054" s="152">
        <v>46083</v>
      </c>
      <c r="C5054" s="153" t="s">
        <v>55</v>
      </c>
      <c r="D5054" s="153" t="s">
        <v>56</v>
      </c>
      <c r="E5054" s="244">
        <v>87315859</v>
      </c>
      <c r="F5054" s="144" t="s">
        <v>9035</v>
      </c>
      <c r="G5054" s="230"/>
      <c r="H5054" s="154">
        <v>31296</v>
      </c>
      <c r="I5054" s="153">
        <v>40</v>
      </c>
      <c r="J5054" s="148" t="s">
        <v>70</v>
      </c>
      <c r="K5054" s="153"/>
      <c r="L5054" s="153"/>
      <c r="M5054" s="153"/>
      <c r="N5054" s="153">
        <v>40</v>
      </c>
      <c r="O5054" s="155" t="s">
        <v>9036</v>
      </c>
      <c r="P5054" s="156" t="s">
        <v>60</v>
      </c>
      <c r="Q5054" s="157" t="s">
        <v>8211</v>
      </c>
      <c r="R5054" s="158"/>
      <c r="S5054" s="159"/>
      <c r="T5054" s="159" t="s">
        <v>6983</v>
      </c>
      <c r="U5054" s="159" t="s">
        <v>8212</v>
      </c>
      <c r="V5054" s="154">
        <v>46118</v>
      </c>
      <c r="W5054" s="154">
        <v>46150</v>
      </c>
      <c r="X5054" s="154"/>
      <c r="Y5054" s="160"/>
      <c r="Z5054" s="160"/>
      <c r="AA5054" s="153"/>
      <c r="AB5054" s="153"/>
      <c r="AC5054" s="182" t="e">
        <f t="shared" si="158"/>
        <v>#DIV/0!</v>
      </c>
      <c r="AD5054" s="153" t="e">
        <f t="shared" si="159"/>
        <v>#DIV/0!</v>
      </c>
      <c r="AE5054" s="207"/>
      <c r="AF5054" s="153"/>
      <c r="AG5054" s="159"/>
      <c r="AH5054" s="153"/>
      <c r="AI5054" s="161"/>
      <c r="AJ5054" s="153"/>
      <c r="AK5054" s="153"/>
      <c r="AL5054" s="207"/>
      <c r="AM5054" s="207"/>
      <c r="AN5054" s="207"/>
      <c r="AO5054" s="207"/>
      <c r="AP5054" s="147" t="s">
        <v>54</v>
      </c>
      <c r="AQ5054" s="147"/>
      <c r="AR5054" s="147"/>
      <c r="AS5054" s="209" t="s">
        <v>68</v>
      </c>
      <c r="AT5054" s="223" t="str">
        <f>MONTH(B5054)&amp;"/"&amp;YEAR(B5054)</f>
        <v>3/2026</v>
      </c>
      <c r="AU5054" s="223">
        <f>WEEKNUM(B5054)-WEEKNUM(EOMONTH(B5054,-1)+1)+1</f>
        <v>1</v>
      </c>
      <c r="AV5054" s="209" t="str">
        <f>MONTH(R5054)&amp;"/"&amp;YEAR(R5054)</f>
        <v>1/1900</v>
      </c>
      <c r="AW5054" s="209" t="e">
        <f>WEEKNUM(R5054)-WEEKNUM(EOMONTH(R5054,-1)+1)+1</f>
        <v>#NUM!</v>
      </c>
      <c r="AX5054" s="209">
        <f>IF(BB5054="S",IF(Q5054="1. Aceitou o programa",R5054-B5054,0),0)</f>
        <v>0</v>
      </c>
      <c r="AY5054" s="209">
        <f>IF(BB5054="S",IF(AND(S5054&lt;&gt;"",R5054&lt;&gt;""),S5054-R5054,0),0)</f>
        <v>0</v>
      </c>
      <c r="AZ5054" s="209">
        <f>IF(BB5054="S",IF(Q5054="1. Aceitou o programa",IF(OR(X5054="Não se Aplica",X5054=""),IF(OR(W5054="Não se Aplica",W5054=""),0,W5054-V5054),AVERAGE(X5054-W5054,W5054-V5054)),0),0)</f>
        <v>0</v>
      </c>
      <c r="BA5054" s="209">
        <f>IF(BB5054="S",IF(AND(Q5054="1. Aceitou o programa",AH5054="Realizada"),IFERROR(IF(AG5054="",0,AG5054-R5054),0),0),0)</f>
        <v>0</v>
      </c>
      <c r="BB5054" s="209" t="str">
        <f>_xlfn.XLOOKUP(U5054,'Lista Suspensa'!$AA$20:$AA$23,'Lista Suspensa'!$AB$20:$AB$23,"N/A")</f>
        <v>S</v>
      </c>
    </row>
    <row r="5055" spans="1:54" ht="12" customHeight="1">
      <c r="A5055" s="151" t="s">
        <v>54</v>
      </c>
      <c r="B5055" s="152">
        <v>46083</v>
      </c>
      <c r="C5055" s="153" t="s">
        <v>55</v>
      </c>
      <c r="D5055" s="153" t="s">
        <v>56</v>
      </c>
      <c r="E5055" s="244">
        <v>82603013</v>
      </c>
      <c r="F5055" s="144" t="s">
        <v>9037</v>
      </c>
      <c r="G5055" s="230"/>
      <c r="H5055" s="154">
        <v>31300</v>
      </c>
      <c r="I5055" s="153">
        <v>40</v>
      </c>
      <c r="J5055" s="148" t="s">
        <v>70</v>
      </c>
      <c r="K5055" s="153"/>
      <c r="L5055" s="153"/>
      <c r="M5055" s="153"/>
      <c r="N5055" s="153">
        <v>450</v>
      </c>
      <c r="O5055" s="155">
        <v>21988456418</v>
      </c>
      <c r="P5055" s="156" t="s">
        <v>60</v>
      </c>
      <c r="Q5055" s="157" t="s">
        <v>8211</v>
      </c>
      <c r="R5055" s="158"/>
      <c r="S5055" s="159"/>
      <c r="T5055" s="159" t="s">
        <v>6983</v>
      </c>
      <c r="U5055" s="159" t="s">
        <v>8212</v>
      </c>
      <c r="V5055" s="154">
        <v>46118</v>
      </c>
      <c r="W5055" s="154">
        <v>46150</v>
      </c>
      <c r="X5055" s="154"/>
      <c r="Y5055" s="160"/>
      <c r="Z5055" s="160"/>
      <c r="AA5055" s="153"/>
      <c r="AB5055" s="153"/>
      <c r="AC5055" s="182" t="e">
        <f t="shared" si="158"/>
        <v>#DIV/0!</v>
      </c>
      <c r="AD5055" s="153" t="e">
        <f t="shared" si="159"/>
        <v>#DIV/0!</v>
      </c>
      <c r="AE5055" s="207"/>
      <c r="AF5055" s="153"/>
      <c r="AG5055" s="159"/>
      <c r="AH5055" s="153"/>
      <c r="AI5055" s="161"/>
      <c r="AJ5055" s="153"/>
      <c r="AK5055" s="153"/>
      <c r="AL5055" s="207"/>
      <c r="AM5055" s="207"/>
      <c r="AN5055" s="207"/>
      <c r="AO5055" s="207"/>
      <c r="AP5055" s="147" t="s">
        <v>54</v>
      </c>
      <c r="AQ5055" s="147"/>
      <c r="AR5055" s="147"/>
      <c r="AS5055" s="209" t="s">
        <v>68</v>
      </c>
      <c r="AT5055" s="223" t="str">
        <f>MONTH(B5055)&amp;"/"&amp;YEAR(B5055)</f>
        <v>3/2026</v>
      </c>
      <c r="AU5055" s="223">
        <f>WEEKNUM(B5055)-WEEKNUM(EOMONTH(B5055,-1)+1)+1</f>
        <v>1</v>
      </c>
      <c r="AV5055" s="209" t="str">
        <f>MONTH(R5055)&amp;"/"&amp;YEAR(R5055)</f>
        <v>1/1900</v>
      </c>
      <c r="AW5055" s="209" t="e">
        <f>WEEKNUM(R5055)-WEEKNUM(EOMONTH(R5055,-1)+1)+1</f>
        <v>#NUM!</v>
      </c>
      <c r="AX5055" s="209">
        <f>IF(BB5055="S",IF(Q5055="1. Aceitou o programa",R5055-B5055,0),0)</f>
        <v>0</v>
      </c>
      <c r="AY5055" s="209">
        <f>IF(BB5055="S",IF(AND(S5055&lt;&gt;"",R5055&lt;&gt;""),S5055-R5055,0),0)</f>
        <v>0</v>
      </c>
      <c r="AZ5055" s="209">
        <f>IF(BB5055="S",IF(Q5055="1. Aceitou o programa",IF(OR(X5055="Não se Aplica",X5055=""),IF(OR(W5055="Não se Aplica",W5055=""),0,W5055-V5055),AVERAGE(X5055-W5055,W5055-V5055)),0),0)</f>
        <v>0</v>
      </c>
      <c r="BA5055" s="209">
        <f>IF(BB5055="S",IF(AND(Q5055="1. Aceitou o programa",AH5055="Realizada"),IFERROR(IF(AG5055="",0,AG5055-R5055),0),0),0)</f>
        <v>0</v>
      </c>
      <c r="BB5055" s="209" t="str">
        <f>_xlfn.XLOOKUP(U5055,'Lista Suspensa'!$AA$20:$AA$23,'Lista Suspensa'!$AB$20:$AB$23,"N/A")</f>
        <v>S</v>
      </c>
    </row>
    <row r="5056" spans="1:54" ht="12" customHeight="1">
      <c r="A5056" s="151" t="s">
        <v>54</v>
      </c>
      <c r="B5056" s="152">
        <v>46083</v>
      </c>
      <c r="C5056" s="153" t="s">
        <v>55</v>
      </c>
      <c r="D5056" s="153" t="s">
        <v>56</v>
      </c>
      <c r="E5056" s="244">
        <v>74249863</v>
      </c>
      <c r="F5056" s="144" t="s">
        <v>9038</v>
      </c>
      <c r="G5056" s="230"/>
      <c r="H5056" s="154">
        <v>31305</v>
      </c>
      <c r="I5056" s="153">
        <v>40</v>
      </c>
      <c r="J5056" s="148" t="s">
        <v>58</v>
      </c>
      <c r="K5056" s="153"/>
      <c r="L5056" s="153"/>
      <c r="M5056" s="153"/>
      <c r="N5056" s="153">
        <v>50</v>
      </c>
      <c r="O5056" s="155" t="s">
        <v>9039</v>
      </c>
      <c r="P5056" s="156" t="s">
        <v>60</v>
      </c>
      <c r="Q5056" s="157" t="s">
        <v>8211</v>
      </c>
      <c r="R5056" s="158"/>
      <c r="S5056" s="159"/>
      <c r="T5056" s="159" t="s">
        <v>6983</v>
      </c>
      <c r="U5056" s="159" t="s">
        <v>8212</v>
      </c>
      <c r="V5056" s="154">
        <v>46113</v>
      </c>
      <c r="W5056" s="154">
        <v>46150</v>
      </c>
      <c r="X5056" s="154"/>
      <c r="Y5056" s="160"/>
      <c r="Z5056" s="160"/>
      <c r="AA5056" s="153"/>
      <c r="AB5056" s="153"/>
      <c r="AC5056" s="182" t="e">
        <f t="shared" si="158"/>
        <v>#DIV/0!</v>
      </c>
      <c r="AD5056" s="153" t="e">
        <f t="shared" si="159"/>
        <v>#DIV/0!</v>
      </c>
      <c r="AE5056" s="207"/>
      <c r="AF5056" s="153"/>
      <c r="AG5056" s="159"/>
      <c r="AH5056" s="153"/>
      <c r="AI5056" s="161"/>
      <c r="AJ5056" s="153"/>
      <c r="AK5056" s="153"/>
      <c r="AL5056" s="207"/>
      <c r="AM5056" s="207"/>
      <c r="AN5056" s="207"/>
      <c r="AO5056" s="207"/>
      <c r="AP5056" s="147" t="s">
        <v>54</v>
      </c>
      <c r="AQ5056" s="147"/>
      <c r="AR5056" s="147"/>
      <c r="AS5056" s="209" t="s">
        <v>68</v>
      </c>
      <c r="AT5056" s="223" t="str">
        <f>MONTH(B5056)&amp;"/"&amp;YEAR(B5056)</f>
        <v>3/2026</v>
      </c>
      <c r="AU5056" s="223">
        <f>WEEKNUM(B5056)-WEEKNUM(EOMONTH(B5056,-1)+1)+1</f>
        <v>1</v>
      </c>
      <c r="AV5056" s="209" t="str">
        <f>MONTH(R5056)&amp;"/"&amp;YEAR(R5056)</f>
        <v>1/1900</v>
      </c>
      <c r="AW5056" s="209" t="e">
        <f>WEEKNUM(R5056)-WEEKNUM(EOMONTH(R5056,-1)+1)+1</f>
        <v>#NUM!</v>
      </c>
      <c r="AX5056" s="209">
        <f>IF(BB5056="S",IF(Q5056="1. Aceitou o programa",R5056-B5056,0),0)</f>
        <v>0</v>
      </c>
      <c r="AY5056" s="209">
        <f>IF(BB5056="S",IF(AND(S5056&lt;&gt;"",R5056&lt;&gt;""),S5056-R5056,0),0)</f>
        <v>0</v>
      </c>
      <c r="AZ5056" s="209">
        <f>IF(BB5056="S",IF(Q5056="1. Aceitou o programa",IF(OR(X5056="Não se Aplica",X5056=""),IF(OR(W5056="Não se Aplica",W5056=""),0,W5056-V5056),AVERAGE(X5056-W5056,W5056-V5056)),0),0)</f>
        <v>0</v>
      </c>
      <c r="BA5056" s="209">
        <f>IF(BB5056="S",IF(AND(Q5056="1. Aceitou o programa",AH5056="Realizada"),IFERROR(IF(AG5056="",0,AG5056-R5056),0),0),0)</f>
        <v>0</v>
      </c>
      <c r="BB5056" s="209" t="str">
        <f>_xlfn.XLOOKUP(U5056,'Lista Suspensa'!$AA$20:$AA$23,'Lista Suspensa'!$AB$20:$AB$23,"N/A")</f>
        <v>S</v>
      </c>
    </row>
    <row r="5057" spans="1:54" ht="12" customHeight="1">
      <c r="A5057" s="151" t="s">
        <v>54</v>
      </c>
      <c r="B5057" s="152">
        <v>46083</v>
      </c>
      <c r="C5057" s="153" t="s">
        <v>55</v>
      </c>
      <c r="D5057" s="153" t="s">
        <v>56</v>
      </c>
      <c r="E5057" s="244">
        <v>81413574</v>
      </c>
      <c r="F5057" s="144" t="s">
        <v>9040</v>
      </c>
      <c r="G5057" s="230"/>
      <c r="H5057" s="154">
        <v>31587</v>
      </c>
      <c r="I5057" s="153">
        <v>39</v>
      </c>
      <c r="J5057" s="148" t="s">
        <v>70</v>
      </c>
      <c r="K5057" s="153"/>
      <c r="L5057" s="153"/>
      <c r="M5057" s="153"/>
      <c r="N5057" s="153">
        <v>40</v>
      </c>
      <c r="O5057" s="155" t="s">
        <v>9041</v>
      </c>
      <c r="P5057" s="156" t="s">
        <v>60</v>
      </c>
      <c r="Q5057" s="157" t="s">
        <v>8211</v>
      </c>
      <c r="R5057" s="158"/>
      <c r="S5057" s="159"/>
      <c r="T5057" s="159" t="s">
        <v>6983</v>
      </c>
      <c r="U5057" s="159" t="s">
        <v>8212</v>
      </c>
      <c r="V5057" s="154">
        <v>46114</v>
      </c>
      <c r="W5057" s="154">
        <v>46150</v>
      </c>
      <c r="X5057" s="154"/>
      <c r="Y5057" s="160"/>
      <c r="Z5057" s="160"/>
      <c r="AA5057" s="153"/>
      <c r="AB5057" s="153"/>
      <c r="AC5057" s="182" t="e">
        <f t="shared" si="158"/>
        <v>#DIV/0!</v>
      </c>
      <c r="AD5057" s="153" t="e">
        <f t="shared" si="159"/>
        <v>#DIV/0!</v>
      </c>
      <c r="AE5057" s="207"/>
      <c r="AF5057" s="153"/>
      <c r="AG5057" s="159"/>
      <c r="AH5057" s="153"/>
      <c r="AI5057" s="161"/>
      <c r="AJ5057" s="153"/>
      <c r="AK5057" s="153"/>
      <c r="AL5057" s="207"/>
      <c r="AM5057" s="207"/>
      <c r="AN5057" s="207"/>
      <c r="AO5057" s="207"/>
      <c r="AP5057" s="147" t="s">
        <v>54</v>
      </c>
      <c r="AQ5057" s="147"/>
      <c r="AR5057" s="147"/>
      <c r="AS5057" s="209" t="s">
        <v>68</v>
      </c>
      <c r="AT5057" s="223" t="str">
        <f>MONTH(B5057)&amp;"/"&amp;YEAR(B5057)</f>
        <v>3/2026</v>
      </c>
      <c r="AU5057" s="223">
        <f>WEEKNUM(B5057)-WEEKNUM(EOMONTH(B5057,-1)+1)+1</f>
        <v>1</v>
      </c>
      <c r="AV5057" s="209" t="str">
        <f>MONTH(R5057)&amp;"/"&amp;YEAR(R5057)</f>
        <v>1/1900</v>
      </c>
      <c r="AW5057" s="209" t="e">
        <f>WEEKNUM(R5057)-WEEKNUM(EOMONTH(R5057,-1)+1)+1</f>
        <v>#NUM!</v>
      </c>
      <c r="AX5057" s="209">
        <f>IF(BB5057="S",IF(Q5057="1. Aceitou o programa",R5057-B5057,0),0)</f>
        <v>0</v>
      </c>
      <c r="AY5057" s="209">
        <f>IF(BB5057="S",IF(AND(S5057&lt;&gt;"",R5057&lt;&gt;""),S5057-R5057,0),0)</f>
        <v>0</v>
      </c>
      <c r="AZ5057" s="209">
        <f>IF(BB5057="S",IF(Q5057="1. Aceitou o programa",IF(OR(X5057="Não se Aplica",X5057=""),IF(OR(W5057="Não se Aplica",W5057=""),0,W5057-V5057),AVERAGE(X5057-W5057,W5057-V5057)),0),0)</f>
        <v>0</v>
      </c>
      <c r="BA5057" s="209">
        <f>IF(BB5057="S",IF(AND(Q5057="1. Aceitou o programa",AH5057="Realizada"),IFERROR(IF(AG5057="",0,AG5057-R5057),0),0),0)</f>
        <v>0</v>
      </c>
      <c r="BB5057" s="209" t="str">
        <f>_xlfn.XLOOKUP(U5057,'Lista Suspensa'!$AA$20:$AA$23,'Lista Suspensa'!$AB$20:$AB$23,"N/A")</f>
        <v>S</v>
      </c>
    </row>
    <row r="5058" spans="1:54" ht="12" customHeight="1">
      <c r="A5058" s="151" t="s">
        <v>54</v>
      </c>
      <c r="B5058" s="152">
        <v>46083</v>
      </c>
      <c r="C5058" s="153" t="s">
        <v>55</v>
      </c>
      <c r="D5058" s="153" t="s">
        <v>56</v>
      </c>
      <c r="E5058" s="244">
        <v>88935868</v>
      </c>
      <c r="F5058" s="144" t="s">
        <v>9042</v>
      </c>
      <c r="G5058" s="230"/>
      <c r="H5058" s="154">
        <v>31623</v>
      </c>
      <c r="I5058" s="153">
        <v>39</v>
      </c>
      <c r="J5058" s="148" t="s">
        <v>70</v>
      </c>
      <c r="K5058" s="153"/>
      <c r="L5058" s="153"/>
      <c r="M5058" s="153"/>
      <c r="N5058" s="153">
        <v>60</v>
      </c>
      <c r="O5058" s="155" t="s">
        <v>9043</v>
      </c>
      <c r="P5058" s="156" t="s">
        <v>60</v>
      </c>
      <c r="Q5058" s="157" t="s">
        <v>8211</v>
      </c>
      <c r="R5058" s="158"/>
      <c r="S5058" s="159"/>
      <c r="T5058" s="159" t="s">
        <v>6983</v>
      </c>
      <c r="U5058" s="159" t="s">
        <v>8212</v>
      </c>
      <c r="V5058" s="154">
        <v>46118</v>
      </c>
      <c r="W5058" s="154">
        <v>46150</v>
      </c>
      <c r="X5058" s="154"/>
      <c r="Y5058" s="160"/>
      <c r="Z5058" s="160"/>
      <c r="AA5058" s="153"/>
      <c r="AB5058" s="153"/>
      <c r="AC5058" s="182" t="e">
        <f t="shared" ref="AC5058:AC5121" si="160">SUM(AA5058/(AB5058^2))</f>
        <v>#DIV/0!</v>
      </c>
      <c r="AD5058" s="153" t="e">
        <f t="shared" ref="AD5058:AD5121" si="161">IF(AC5058&lt;18.5,"ABAIXO DO PESO",
(IF(AC5058&lt;=24.9,"PESO NORMAL",
(IF(AC5058&lt;=29.9,"SOBREPESO",
(IF(AC5058&lt;=34.9,"OBESIDADE I",
(IF(AC5058&lt;=39.9,"OBESIDADE II",
(IF(AC5058&lt;=999,"OBESIDADE III","VAZIO")))))))))))</f>
        <v>#DIV/0!</v>
      </c>
      <c r="AE5058" s="207"/>
      <c r="AF5058" s="153"/>
      <c r="AG5058" s="159"/>
      <c r="AH5058" s="153"/>
      <c r="AI5058" s="161"/>
      <c r="AJ5058" s="153"/>
      <c r="AK5058" s="153"/>
      <c r="AL5058" s="207"/>
      <c r="AM5058" s="207"/>
      <c r="AN5058" s="207"/>
      <c r="AO5058" s="207"/>
      <c r="AP5058" s="147" t="s">
        <v>54</v>
      </c>
      <c r="AQ5058" s="147"/>
      <c r="AR5058" s="147"/>
      <c r="AS5058" s="209" t="s">
        <v>68</v>
      </c>
      <c r="AT5058" s="223" t="str">
        <f>MONTH(B5058)&amp;"/"&amp;YEAR(B5058)</f>
        <v>3/2026</v>
      </c>
      <c r="AU5058" s="223">
        <f>WEEKNUM(B5058)-WEEKNUM(EOMONTH(B5058,-1)+1)+1</f>
        <v>1</v>
      </c>
      <c r="AV5058" s="209" t="str">
        <f>MONTH(R5058)&amp;"/"&amp;YEAR(R5058)</f>
        <v>1/1900</v>
      </c>
      <c r="AW5058" s="209" t="e">
        <f>WEEKNUM(R5058)-WEEKNUM(EOMONTH(R5058,-1)+1)+1</f>
        <v>#NUM!</v>
      </c>
      <c r="AX5058" s="209">
        <f>IF(BB5058="S",IF(Q5058="1. Aceitou o programa",R5058-B5058,0),0)</f>
        <v>0</v>
      </c>
      <c r="AY5058" s="209">
        <f>IF(BB5058="S",IF(AND(S5058&lt;&gt;"",R5058&lt;&gt;""),S5058-R5058,0),0)</f>
        <v>0</v>
      </c>
      <c r="AZ5058" s="209">
        <f>IF(BB5058="S",IF(Q5058="1. Aceitou o programa",IF(OR(X5058="Não se Aplica",X5058=""),IF(OR(W5058="Não se Aplica",W5058=""),0,W5058-V5058),AVERAGE(X5058-W5058,W5058-V5058)),0),0)</f>
        <v>0</v>
      </c>
      <c r="BA5058" s="209">
        <f>IF(BB5058="S",IF(AND(Q5058="1. Aceitou o programa",AH5058="Realizada"),IFERROR(IF(AG5058="",0,AG5058-R5058),0),0),0)</f>
        <v>0</v>
      </c>
      <c r="BB5058" s="209" t="str">
        <f>_xlfn.XLOOKUP(U5058,'Lista Suspensa'!$AA$20:$AA$23,'Lista Suspensa'!$AB$20:$AB$23,"N/A")</f>
        <v>S</v>
      </c>
    </row>
    <row r="5059" spans="1:54" ht="12" customHeight="1">
      <c r="A5059" s="151" t="s">
        <v>54</v>
      </c>
      <c r="B5059" s="152">
        <v>46083</v>
      </c>
      <c r="C5059" s="153" t="s">
        <v>55</v>
      </c>
      <c r="D5059" s="153" t="s">
        <v>56</v>
      </c>
      <c r="E5059" s="244">
        <v>81392469</v>
      </c>
      <c r="F5059" s="144" t="s">
        <v>9044</v>
      </c>
      <c r="G5059" s="230"/>
      <c r="H5059" s="154">
        <v>31653</v>
      </c>
      <c r="I5059" s="153">
        <v>39</v>
      </c>
      <c r="J5059" s="148" t="s">
        <v>70</v>
      </c>
      <c r="K5059" s="153"/>
      <c r="L5059" s="153"/>
      <c r="M5059" s="153"/>
      <c r="N5059" s="153">
        <v>60</v>
      </c>
      <c r="O5059" s="155" t="s">
        <v>9045</v>
      </c>
      <c r="P5059" s="156" t="s">
        <v>89</v>
      </c>
      <c r="Q5059" s="157" t="s">
        <v>8211</v>
      </c>
      <c r="R5059" s="158"/>
      <c r="S5059" s="159"/>
      <c r="T5059" s="159" t="s">
        <v>6983</v>
      </c>
      <c r="U5059" s="159" t="s">
        <v>8212</v>
      </c>
      <c r="V5059" s="154">
        <v>46112</v>
      </c>
      <c r="W5059" s="154">
        <v>46150</v>
      </c>
      <c r="X5059" s="154"/>
      <c r="Y5059" s="160"/>
      <c r="Z5059" s="160"/>
      <c r="AA5059" s="153"/>
      <c r="AB5059" s="153"/>
      <c r="AC5059" s="182" t="e">
        <f t="shared" si="160"/>
        <v>#DIV/0!</v>
      </c>
      <c r="AD5059" s="153" t="e">
        <f t="shared" si="161"/>
        <v>#DIV/0!</v>
      </c>
      <c r="AE5059" s="207"/>
      <c r="AF5059" s="153"/>
      <c r="AG5059" s="159"/>
      <c r="AH5059" s="153"/>
      <c r="AI5059" s="161"/>
      <c r="AJ5059" s="153"/>
      <c r="AK5059" s="153"/>
      <c r="AL5059" s="207"/>
      <c r="AM5059" s="207"/>
      <c r="AN5059" s="207"/>
      <c r="AO5059" s="207"/>
      <c r="AP5059" s="147" t="s">
        <v>54</v>
      </c>
      <c r="AQ5059" s="147"/>
      <c r="AR5059" s="147"/>
      <c r="AS5059" s="209" t="s">
        <v>68</v>
      </c>
      <c r="AT5059" s="223" t="str">
        <f>MONTH(B5059)&amp;"/"&amp;YEAR(B5059)</f>
        <v>3/2026</v>
      </c>
      <c r="AU5059" s="223">
        <f>WEEKNUM(B5059)-WEEKNUM(EOMONTH(B5059,-1)+1)+1</f>
        <v>1</v>
      </c>
      <c r="AV5059" s="209" t="str">
        <f>MONTH(R5059)&amp;"/"&amp;YEAR(R5059)</f>
        <v>1/1900</v>
      </c>
      <c r="AW5059" s="209" t="e">
        <f>WEEKNUM(R5059)-WEEKNUM(EOMONTH(R5059,-1)+1)+1</f>
        <v>#NUM!</v>
      </c>
      <c r="AX5059" s="209">
        <f>IF(BB5059="S",IF(Q5059="1. Aceitou o programa",R5059-B5059,0),0)</f>
        <v>0</v>
      </c>
      <c r="AY5059" s="209">
        <f>IF(BB5059="S",IF(AND(S5059&lt;&gt;"",R5059&lt;&gt;""),S5059-R5059,0),0)</f>
        <v>0</v>
      </c>
      <c r="AZ5059" s="209">
        <f>IF(BB5059="S",IF(Q5059="1. Aceitou o programa",IF(OR(X5059="Não se Aplica",X5059=""),IF(OR(W5059="Não se Aplica",W5059=""),0,W5059-V5059),AVERAGE(X5059-W5059,W5059-V5059)),0),0)</f>
        <v>0</v>
      </c>
      <c r="BA5059" s="209">
        <f>IF(BB5059="S",IF(AND(Q5059="1. Aceitou o programa",AH5059="Realizada"),IFERROR(IF(AG5059="",0,AG5059-R5059),0),0),0)</f>
        <v>0</v>
      </c>
      <c r="BB5059" s="209" t="str">
        <f>_xlfn.XLOOKUP(U5059,'Lista Suspensa'!$AA$20:$AA$23,'Lista Suspensa'!$AB$20:$AB$23,"N/A")</f>
        <v>S</v>
      </c>
    </row>
    <row r="5060" spans="1:54" ht="12" customHeight="1">
      <c r="A5060" s="151" t="s">
        <v>54</v>
      </c>
      <c r="B5060" s="152">
        <v>46083</v>
      </c>
      <c r="C5060" s="153" t="s">
        <v>55</v>
      </c>
      <c r="D5060" s="153" t="s">
        <v>56</v>
      </c>
      <c r="E5060" s="244">
        <v>89140625</v>
      </c>
      <c r="F5060" s="144" t="s">
        <v>9046</v>
      </c>
      <c r="G5060" s="230"/>
      <c r="H5060" s="154">
        <v>31706</v>
      </c>
      <c r="I5060" s="153">
        <v>39</v>
      </c>
      <c r="J5060" s="148" t="s">
        <v>70</v>
      </c>
      <c r="K5060" s="153"/>
      <c r="L5060" s="153"/>
      <c r="M5060" s="153"/>
      <c r="N5060" s="153">
        <v>60</v>
      </c>
      <c r="O5060" s="155" t="s">
        <v>9047</v>
      </c>
      <c r="P5060" s="156" t="s">
        <v>60</v>
      </c>
      <c r="Q5060" s="157" t="s">
        <v>8211</v>
      </c>
      <c r="R5060" s="158"/>
      <c r="S5060" s="159"/>
      <c r="T5060" s="159" t="s">
        <v>6983</v>
      </c>
      <c r="U5060" s="159" t="s">
        <v>8212</v>
      </c>
      <c r="V5060" s="154">
        <v>46118</v>
      </c>
      <c r="W5060" s="154">
        <v>46150</v>
      </c>
      <c r="X5060" s="154"/>
      <c r="Y5060" s="160"/>
      <c r="Z5060" s="160"/>
      <c r="AA5060" s="153"/>
      <c r="AB5060" s="153"/>
      <c r="AC5060" s="182" t="e">
        <f t="shared" si="160"/>
        <v>#DIV/0!</v>
      </c>
      <c r="AD5060" s="153" t="e">
        <f t="shared" si="161"/>
        <v>#DIV/0!</v>
      </c>
      <c r="AE5060" s="207"/>
      <c r="AF5060" s="153"/>
      <c r="AG5060" s="159"/>
      <c r="AH5060" s="153"/>
      <c r="AI5060" s="161"/>
      <c r="AJ5060" s="153"/>
      <c r="AK5060" s="153"/>
      <c r="AL5060" s="207"/>
      <c r="AM5060" s="207"/>
      <c r="AN5060" s="207"/>
      <c r="AO5060" s="207"/>
      <c r="AP5060" s="147" t="s">
        <v>54</v>
      </c>
      <c r="AQ5060" s="147"/>
      <c r="AR5060" s="147"/>
      <c r="AS5060" s="209" t="s">
        <v>68</v>
      </c>
      <c r="AT5060" s="223" t="str">
        <f>MONTH(B5060)&amp;"/"&amp;YEAR(B5060)</f>
        <v>3/2026</v>
      </c>
      <c r="AU5060" s="223">
        <f>WEEKNUM(B5060)-WEEKNUM(EOMONTH(B5060,-1)+1)+1</f>
        <v>1</v>
      </c>
      <c r="AV5060" s="209" t="str">
        <f>MONTH(R5060)&amp;"/"&amp;YEAR(R5060)</f>
        <v>1/1900</v>
      </c>
      <c r="AW5060" s="209" t="e">
        <f>WEEKNUM(R5060)-WEEKNUM(EOMONTH(R5060,-1)+1)+1</f>
        <v>#NUM!</v>
      </c>
      <c r="AX5060" s="209">
        <f>IF(BB5060="S",IF(Q5060="1. Aceitou o programa",R5060-B5060,0),0)</f>
        <v>0</v>
      </c>
      <c r="AY5060" s="209">
        <f>IF(BB5060="S",IF(AND(S5060&lt;&gt;"",R5060&lt;&gt;""),S5060-R5060,0),0)</f>
        <v>0</v>
      </c>
      <c r="AZ5060" s="209">
        <f>IF(BB5060="S",IF(Q5060="1. Aceitou o programa",IF(OR(X5060="Não se Aplica",X5060=""),IF(OR(W5060="Não se Aplica",W5060=""),0,W5060-V5060),AVERAGE(X5060-W5060,W5060-V5060)),0),0)</f>
        <v>0</v>
      </c>
      <c r="BA5060" s="209">
        <f>IF(BB5060="S",IF(AND(Q5060="1. Aceitou o programa",AH5060="Realizada"),IFERROR(IF(AG5060="",0,AG5060-R5060),0),0),0)</f>
        <v>0</v>
      </c>
      <c r="BB5060" s="209" t="str">
        <f>_xlfn.XLOOKUP(U5060,'Lista Suspensa'!$AA$20:$AA$23,'Lista Suspensa'!$AB$20:$AB$23,"N/A")</f>
        <v>S</v>
      </c>
    </row>
    <row r="5061" spans="1:54" ht="12" customHeight="1">
      <c r="A5061" s="151" t="s">
        <v>54</v>
      </c>
      <c r="B5061" s="152">
        <v>46083</v>
      </c>
      <c r="C5061" s="153" t="s">
        <v>55</v>
      </c>
      <c r="D5061" s="153" t="s">
        <v>56</v>
      </c>
      <c r="E5061" s="244">
        <v>81953099</v>
      </c>
      <c r="F5061" s="144" t="s">
        <v>9048</v>
      </c>
      <c r="G5061" s="230"/>
      <c r="H5061" s="154">
        <v>31776</v>
      </c>
      <c r="I5061" s="153">
        <v>39</v>
      </c>
      <c r="J5061" s="148" t="s">
        <v>70</v>
      </c>
      <c r="K5061" s="153"/>
      <c r="L5061" s="153"/>
      <c r="M5061" s="153"/>
      <c r="N5061" s="153">
        <v>60</v>
      </c>
      <c r="O5061" s="155" t="s">
        <v>9049</v>
      </c>
      <c r="P5061" s="156" t="s">
        <v>60</v>
      </c>
      <c r="Q5061" s="157" t="s">
        <v>8211</v>
      </c>
      <c r="R5061" s="158"/>
      <c r="S5061" s="159"/>
      <c r="T5061" s="159" t="s">
        <v>6983</v>
      </c>
      <c r="U5061" s="159" t="s">
        <v>8212</v>
      </c>
      <c r="V5061" s="154">
        <v>46114</v>
      </c>
      <c r="W5061" s="154">
        <v>46150</v>
      </c>
      <c r="X5061" s="154"/>
      <c r="Y5061" s="160"/>
      <c r="Z5061" s="160"/>
      <c r="AA5061" s="153"/>
      <c r="AB5061" s="153"/>
      <c r="AC5061" s="182" t="e">
        <f t="shared" si="160"/>
        <v>#DIV/0!</v>
      </c>
      <c r="AD5061" s="153" t="e">
        <f t="shared" si="161"/>
        <v>#DIV/0!</v>
      </c>
      <c r="AE5061" s="207"/>
      <c r="AF5061" s="153"/>
      <c r="AG5061" s="159"/>
      <c r="AH5061" s="153"/>
      <c r="AI5061" s="161"/>
      <c r="AJ5061" s="153"/>
      <c r="AK5061" s="153"/>
      <c r="AL5061" s="207"/>
      <c r="AM5061" s="207"/>
      <c r="AN5061" s="207"/>
      <c r="AO5061" s="207"/>
      <c r="AP5061" s="147" t="s">
        <v>54</v>
      </c>
      <c r="AQ5061" s="147"/>
      <c r="AR5061" s="147"/>
      <c r="AS5061" s="209" t="s">
        <v>68</v>
      </c>
      <c r="AT5061" s="223" t="str">
        <f>MONTH(B5061)&amp;"/"&amp;YEAR(B5061)</f>
        <v>3/2026</v>
      </c>
      <c r="AU5061" s="223">
        <f>WEEKNUM(B5061)-WEEKNUM(EOMONTH(B5061,-1)+1)+1</f>
        <v>1</v>
      </c>
      <c r="AV5061" s="209" t="str">
        <f>MONTH(R5061)&amp;"/"&amp;YEAR(R5061)</f>
        <v>1/1900</v>
      </c>
      <c r="AW5061" s="209" t="e">
        <f>WEEKNUM(R5061)-WEEKNUM(EOMONTH(R5061,-1)+1)+1</f>
        <v>#NUM!</v>
      </c>
      <c r="AX5061" s="209">
        <f>IF(BB5061="S",IF(Q5061="1. Aceitou o programa",R5061-B5061,0),0)</f>
        <v>0</v>
      </c>
      <c r="AY5061" s="209">
        <f>IF(BB5061="S",IF(AND(S5061&lt;&gt;"",R5061&lt;&gt;""),S5061-R5061,0),0)</f>
        <v>0</v>
      </c>
      <c r="AZ5061" s="209">
        <f>IF(BB5061="S",IF(Q5061="1. Aceitou o programa",IF(OR(X5061="Não se Aplica",X5061=""),IF(OR(W5061="Não se Aplica",W5061=""),0,W5061-V5061),AVERAGE(X5061-W5061,W5061-V5061)),0),0)</f>
        <v>0</v>
      </c>
      <c r="BA5061" s="209">
        <f>IF(BB5061="S",IF(AND(Q5061="1. Aceitou o programa",AH5061="Realizada"),IFERROR(IF(AG5061="",0,AG5061-R5061),0),0),0)</f>
        <v>0</v>
      </c>
      <c r="BB5061" s="209" t="str">
        <f>_xlfn.XLOOKUP(U5061,'Lista Suspensa'!$AA$20:$AA$23,'Lista Suspensa'!$AB$20:$AB$23,"N/A")</f>
        <v>S</v>
      </c>
    </row>
    <row r="5062" spans="1:54" ht="12" customHeight="1">
      <c r="A5062" s="151" t="s">
        <v>54</v>
      </c>
      <c r="B5062" s="152">
        <v>46083</v>
      </c>
      <c r="C5062" s="153" t="s">
        <v>55</v>
      </c>
      <c r="D5062" s="153" t="s">
        <v>56</v>
      </c>
      <c r="E5062" s="244">
        <v>86008780</v>
      </c>
      <c r="F5062" s="144" t="s">
        <v>9050</v>
      </c>
      <c r="G5062" s="230"/>
      <c r="H5062" s="154">
        <v>31809</v>
      </c>
      <c r="I5062" s="153">
        <v>39</v>
      </c>
      <c r="J5062" s="148" t="s">
        <v>58</v>
      </c>
      <c r="K5062" s="153"/>
      <c r="L5062" s="153"/>
      <c r="M5062" s="153"/>
      <c r="N5062" s="153">
        <v>40</v>
      </c>
      <c r="O5062" s="155">
        <v>21982428758</v>
      </c>
      <c r="P5062" s="156" t="s">
        <v>89</v>
      </c>
      <c r="Q5062" s="157" t="s">
        <v>8211</v>
      </c>
      <c r="R5062" s="158"/>
      <c r="S5062" s="159"/>
      <c r="T5062" s="159" t="s">
        <v>6983</v>
      </c>
      <c r="U5062" s="159" t="s">
        <v>8212</v>
      </c>
      <c r="V5062" s="154">
        <v>46118</v>
      </c>
      <c r="W5062" s="154">
        <v>46150</v>
      </c>
      <c r="X5062" s="154"/>
      <c r="Y5062" s="160"/>
      <c r="Z5062" s="160"/>
      <c r="AA5062" s="153"/>
      <c r="AB5062" s="153"/>
      <c r="AC5062" s="182" t="e">
        <f t="shared" si="160"/>
        <v>#DIV/0!</v>
      </c>
      <c r="AD5062" s="153" t="e">
        <f t="shared" si="161"/>
        <v>#DIV/0!</v>
      </c>
      <c r="AE5062" s="207"/>
      <c r="AF5062" s="153"/>
      <c r="AG5062" s="159"/>
      <c r="AH5062" s="153"/>
      <c r="AI5062" s="161"/>
      <c r="AJ5062" s="153"/>
      <c r="AK5062" s="153"/>
      <c r="AL5062" s="207"/>
      <c r="AM5062" s="207"/>
      <c r="AN5062" s="207"/>
      <c r="AO5062" s="207"/>
      <c r="AP5062" s="147" t="s">
        <v>54</v>
      </c>
      <c r="AQ5062" s="147"/>
      <c r="AR5062" s="147"/>
      <c r="AS5062" s="209" t="s">
        <v>68</v>
      </c>
      <c r="AT5062" s="223" t="str">
        <f>MONTH(B5062)&amp;"/"&amp;YEAR(B5062)</f>
        <v>3/2026</v>
      </c>
      <c r="AU5062" s="223">
        <f>WEEKNUM(B5062)-WEEKNUM(EOMONTH(B5062,-1)+1)+1</f>
        <v>1</v>
      </c>
      <c r="AV5062" s="209" t="str">
        <f>MONTH(R5062)&amp;"/"&amp;YEAR(R5062)</f>
        <v>1/1900</v>
      </c>
      <c r="AW5062" s="209" t="e">
        <f>WEEKNUM(R5062)-WEEKNUM(EOMONTH(R5062,-1)+1)+1</f>
        <v>#NUM!</v>
      </c>
      <c r="AX5062" s="209">
        <f>IF(BB5062="S",IF(Q5062="1. Aceitou o programa",R5062-B5062,0),0)</f>
        <v>0</v>
      </c>
      <c r="AY5062" s="209">
        <f>IF(BB5062="S",IF(AND(S5062&lt;&gt;"",R5062&lt;&gt;""),S5062-R5062,0),0)</f>
        <v>0</v>
      </c>
      <c r="AZ5062" s="209">
        <f>IF(BB5062="S",IF(Q5062="1. Aceitou o programa",IF(OR(X5062="Não se Aplica",X5062=""),IF(OR(W5062="Não se Aplica",W5062=""),0,W5062-V5062),AVERAGE(X5062-W5062,W5062-V5062)),0),0)</f>
        <v>0</v>
      </c>
      <c r="BA5062" s="209">
        <f>IF(BB5062="S",IF(AND(Q5062="1. Aceitou o programa",AH5062="Realizada"),IFERROR(IF(AG5062="",0,AG5062-R5062),0),0),0)</f>
        <v>0</v>
      </c>
      <c r="BB5062" s="209" t="str">
        <f>_xlfn.XLOOKUP(U5062,'Lista Suspensa'!$AA$20:$AA$23,'Lista Suspensa'!$AB$20:$AB$23,"N/A")</f>
        <v>S</v>
      </c>
    </row>
    <row r="5063" spans="1:54" ht="12" customHeight="1">
      <c r="A5063" s="151" t="s">
        <v>54</v>
      </c>
      <c r="B5063" s="152">
        <v>46083</v>
      </c>
      <c r="C5063" s="153" t="s">
        <v>55</v>
      </c>
      <c r="D5063" s="153" t="s">
        <v>56</v>
      </c>
      <c r="E5063" s="244">
        <v>61407658</v>
      </c>
      <c r="F5063" s="144" t="s">
        <v>9051</v>
      </c>
      <c r="G5063" s="230"/>
      <c r="H5063" s="154">
        <v>31861</v>
      </c>
      <c r="I5063" s="153">
        <v>39</v>
      </c>
      <c r="J5063" s="148" t="s">
        <v>70</v>
      </c>
      <c r="K5063" s="153"/>
      <c r="L5063" s="153"/>
      <c r="M5063" s="153"/>
      <c r="N5063" s="153">
        <v>400</v>
      </c>
      <c r="O5063" s="155" t="s">
        <v>9052</v>
      </c>
      <c r="P5063" s="156" t="s">
        <v>60</v>
      </c>
      <c r="Q5063" s="157" t="s">
        <v>8211</v>
      </c>
      <c r="R5063" s="158"/>
      <c r="S5063" s="159"/>
      <c r="T5063" s="159" t="s">
        <v>6983</v>
      </c>
      <c r="U5063" s="159" t="s">
        <v>8212</v>
      </c>
      <c r="V5063" s="154">
        <v>46113</v>
      </c>
      <c r="W5063" s="154">
        <v>46150</v>
      </c>
      <c r="X5063" s="154"/>
      <c r="Y5063" s="160"/>
      <c r="Z5063" s="160"/>
      <c r="AA5063" s="153"/>
      <c r="AB5063" s="153"/>
      <c r="AC5063" s="182" t="e">
        <f t="shared" si="160"/>
        <v>#DIV/0!</v>
      </c>
      <c r="AD5063" s="153" t="e">
        <f t="shared" si="161"/>
        <v>#DIV/0!</v>
      </c>
      <c r="AE5063" s="207"/>
      <c r="AF5063" s="153"/>
      <c r="AG5063" s="159"/>
      <c r="AH5063" s="153"/>
      <c r="AI5063" s="161"/>
      <c r="AJ5063" s="153"/>
      <c r="AK5063" s="153"/>
      <c r="AL5063" s="207"/>
      <c r="AM5063" s="207"/>
      <c r="AN5063" s="207"/>
      <c r="AO5063" s="207"/>
      <c r="AP5063" s="147" t="s">
        <v>54</v>
      </c>
      <c r="AQ5063" s="147"/>
      <c r="AR5063" s="147"/>
      <c r="AS5063" s="209" t="s">
        <v>68</v>
      </c>
      <c r="AT5063" s="223" t="str">
        <f>MONTH(B5063)&amp;"/"&amp;YEAR(B5063)</f>
        <v>3/2026</v>
      </c>
      <c r="AU5063" s="223">
        <f>WEEKNUM(B5063)-WEEKNUM(EOMONTH(B5063,-1)+1)+1</f>
        <v>1</v>
      </c>
      <c r="AV5063" s="209" t="str">
        <f>MONTH(R5063)&amp;"/"&amp;YEAR(R5063)</f>
        <v>1/1900</v>
      </c>
      <c r="AW5063" s="209" t="e">
        <f>WEEKNUM(R5063)-WEEKNUM(EOMONTH(R5063,-1)+1)+1</f>
        <v>#NUM!</v>
      </c>
      <c r="AX5063" s="209">
        <f>IF(BB5063="S",IF(Q5063="1. Aceitou o programa",R5063-B5063,0),0)</f>
        <v>0</v>
      </c>
      <c r="AY5063" s="209">
        <f>IF(BB5063="S",IF(AND(S5063&lt;&gt;"",R5063&lt;&gt;""),S5063-R5063,0),0)</f>
        <v>0</v>
      </c>
      <c r="AZ5063" s="209">
        <f>IF(BB5063="S",IF(Q5063="1. Aceitou o programa",IF(OR(X5063="Não se Aplica",X5063=""),IF(OR(W5063="Não se Aplica",W5063=""),0,W5063-V5063),AVERAGE(X5063-W5063,W5063-V5063)),0),0)</f>
        <v>0</v>
      </c>
      <c r="BA5063" s="209">
        <f>IF(BB5063="S",IF(AND(Q5063="1. Aceitou o programa",AH5063="Realizada"),IFERROR(IF(AG5063="",0,AG5063-R5063),0),0),0)</f>
        <v>0</v>
      </c>
      <c r="BB5063" s="209" t="str">
        <f>_xlfn.XLOOKUP(U5063,'Lista Suspensa'!$AA$20:$AA$23,'Lista Suspensa'!$AB$20:$AB$23,"N/A")</f>
        <v>S</v>
      </c>
    </row>
    <row r="5064" spans="1:54" ht="12" customHeight="1">
      <c r="A5064" s="151" t="s">
        <v>54</v>
      </c>
      <c r="B5064" s="152">
        <v>46083</v>
      </c>
      <c r="C5064" s="153" t="s">
        <v>55</v>
      </c>
      <c r="D5064" s="153" t="s">
        <v>56</v>
      </c>
      <c r="E5064" s="244">
        <v>87544572</v>
      </c>
      <c r="F5064" s="144" t="s">
        <v>9053</v>
      </c>
      <c r="G5064" s="230"/>
      <c r="H5064" s="154">
        <v>31916</v>
      </c>
      <c r="I5064" s="153">
        <v>39</v>
      </c>
      <c r="J5064" s="148" t="s">
        <v>70</v>
      </c>
      <c r="K5064" s="153"/>
      <c r="L5064" s="153"/>
      <c r="M5064" s="153"/>
      <c r="N5064" s="153">
        <v>75</v>
      </c>
      <c r="O5064" s="155">
        <v>21982873787</v>
      </c>
      <c r="P5064" s="156" t="s">
        <v>60</v>
      </c>
      <c r="Q5064" s="157" t="s">
        <v>8211</v>
      </c>
      <c r="R5064" s="158"/>
      <c r="S5064" s="159"/>
      <c r="T5064" s="159" t="s">
        <v>6983</v>
      </c>
      <c r="U5064" s="159" t="s">
        <v>8212</v>
      </c>
      <c r="V5064" s="154">
        <v>46118</v>
      </c>
      <c r="W5064" s="154">
        <v>46150</v>
      </c>
      <c r="X5064" s="154"/>
      <c r="Y5064" s="160"/>
      <c r="Z5064" s="160"/>
      <c r="AA5064" s="153"/>
      <c r="AB5064" s="153"/>
      <c r="AC5064" s="182" t="e">
        <f t="shared" si="160"/>
        <v>#DIV/0!</v>
      </c>
      <c r="AD5064" s="153" t="e">
        <f t="shared" si="161"/>
        <v>#DIV/0!</v>
      </c>
      <c r="AE5064" s="207"/>
      <c r="AF5064" s="153"/>
      <c r="AG5064" s="159"/>
      <c r="AH5064" s="153"/>
      <c r="AI5064" s="161"/>
      <c r="AJ5064" s="153"/>
      <c r="AK5064" s="153"/>
      <c r="AL5064" s="207"/>
      <c r="AM5064" s="207"/>
      <c r="AN5064" s="207"/>
      <c r="AO5064" s="207"/>
      <c r="AP5064" s="147" t="s">
        <v>54</v>
      </c>
      <c r="AQ5064" s="147"/>
      <c r="AR5064" s="147"/>
      <c r="AS5064" s="209" t="s">
        <v>68</v>
      </c>
      <c r="AT5064" s="223" t="str">
        <f>MONTH(B5064)&amp;"/"&amp;YEAR(B5064)</f>
        <v>3/2026</v>
      </c>
      <c r="AU5064" s="223">
        <f>WEEKNUM(B5064)-WEEKNUM(EOMONTH(B5064,-1)+1)+1</f>
        <v>1</v>
      </c>
      <c r="AV5064" s="209" t="str">
        <f>MONTH(R5064)&amp;"/"&amp;YEAR(R5064)</f>
        <v>1/1900</v>
      </c>
      <c r="AW5064" s="209" t="e">
        <f>WEEKNUM(R5064)-WEEKNUM(EOMONTH(R5064,-1)+1)+1</f>
        <v>#NUM!</v>
      </c>
      <c r="AX5064" s="209">
        <f>IF(BB5064="S",IF(Q5064="1. Aceitou o programa",R5064-B5064,0),0)</f>
        <v>0</v>
      </c>
      <c r="AY5064" s="209">
        <f>IF(BB5064="S",IF(AND(S5064&lt;&gt;"",R5064&lt;&gt;""),S5064-R5064,0),0)</f>
        <v>0</v>
      </c>
      <c r="AZ5064" s="209">
        <f>IF(BB5064="S",IF(Q5064="1. Aceitou o programa",IF(OR(X5064="Não se Aplica",X5064=""),IF(OR(W5064="Não se Aplica",W5064=""),0,W5064-V5064),AVERAGE(X5064-W5064,W5064-V5064)),0),0)</f>
        <v>0</v>
      </c>
      <c r="BA5064" s="209">
        <f>IF(BB5064="S",IF(AND(Q5064="1. Aceitou o programa",AH5064="Realizada"),IFERROR(IF(AG5064="",0,AG5064-R5064),0),0),0)</f>
        <v>0</v>
      </c>
      <c r="BB5064" s="209" t="str">
        <f>_xlfn.XLOOKUP(U5064,'Lista Suspensa'!$AA$20:$AA$23,'Lista Suspensa'!$AB$20:$AB$23,"N/A")</f>
        <v>S</v>
      </c>
    </row>
    <row r="5065" spans="1:54" ht="12" customHeight="1">
      <c r="A5065" s="151" t="s">
        <v>54</v>
      </c>
      <c r="B5065" s="152">
        <v>46083</v>
      </c>
      <c r="C5065" s="153" t="s">
        <v>55</v>
      </c>
      <c r="D5065" s="153" t="s">
        <v>56</v>
      </c>
      <c r="E5065" s="244">
        <v>82823703</v>
      </c>
      <c r="F5065" s="144" t="s">
        <v>9054</v>
      </c>
      <c r="G5065" s="230"/>
      <c r="H5065" s="154">
        <v>31932</v>
      </c>
      <c r="I5065" s="153">
        <v>38</v>
      </c>
      <c r="J5065" s="148" t="s">
        <v>70</v>
      </c>
      <c r="K5065" s="153"/>
      <c r="L5065" s="153"/>
      <c r="M5065" s="153"/>
      <c r="N5065" s="153">
        <v>40</v>
      </c>
      <c r="O5065" s="155" t="s">
        <v>9055</v>
      </c>
      <c r="P5065" s="156" t="s">
        <v>2026</v>
      </c>
      <c r="Q5065" s="157" t="s">
        <v>8211</v>
      </c>
      <c r="R5065" s="158"/>
      <c r="S5065" s="159"/>
      <c r="T5065" s="159" t="s">
        <v>6983</v>
      </c>
      <c r="U5065" s="159" t="s">
        <v>8212</v>
      </c>
      <c r="V5065" s="154">
        <v>46112</v>
      </c>
      <c r="W5065" s="154">
        <v>46150</v>
      </c>
      <c r="X5065" s="154"/>
      <c r="Y5065" s="160"/>
      <c r="Z5065" s="160"/>
      <c r="AA5065" s="153"/>
      <c r="AB5065" s="153"/>
      <c r="AC5065" s="182" t="e">
        <f t="shared" si="160"/>
        <v>#DIV/0!</v>
      </c>
      <c r="AD5065" s="153" t="e">
        <f t="shared" si="161"/>
        <v>#DIV/0!</v>
      </c>
      <c r="AE5065" s="207"/>
      <c r="AF5065" s="153"/>
      <c r="AG5065" s="159"/>
      <c r="AH5065" s="153"/>
      <c r="AI5065" s="161"/>
      <c r="AJ5065" s="153"/>
      <c r="AK5065" s="153"/>
      <c r="AL5065" s="207"/>
      <c r="AM5065" s="207"/>
      <c r="AN5065" s="207"/>
      <c r="AO5065" s="207"/>
      <c r="AP5065" s="147" t="s">
        <v>54</v>
      </c>
      <c r="AQ5065" s="147"/>
      <c r="AR5065" s="147"/>
      <c r="AS5065" s="209" t="s">
        <v>68</v>
      </c>
      <c r="AT5065" s="223" t="str">
        <f>MONTH(B5065)&amp;"/"&amp;YEAR(B5065)</f>
        <v>3/2026</v>
      </c>
      <c r="AU5065" s="223">
        <f>WEEKNUM(B5065)-WEEKNUM(EOMONTH(B5065,-1)+1)+1</f>
        <v>1</v>
      </c>
      <c r="AV5065" s="209" t="str">
        <f>MONTH(R5065)&amp;"/"&amp;YEAR(R5065)</f>
        <v>1/1900</v>
      </c>
      <c r="AW5065" s="209" t="e">
        <f>WEEKNUM(R5065)-WEEKNUM(EOMONTH(R5065,-1)+1)+1</f>
        <v>#NUM!</v>
      </c>
      <c r="AX5065" s="209">
        <f>IF(BB5065="S",IF(Q5065="1. Aceitou o programa",R5065-B5065,0),0)</f>
        <v>0</v>
      </c>
      <c r="AY5065" s="209">
        <f>IF(BB5065="S",IF(AND(S5065&lt;&gt;"",R5065&lt;&gt;""),S5065-R5065,0),0)</f>
        <v>0</v>
      </c>
      <c r="AZ5065" s="209">
        <f>IF(BB5065="S",IF(Q5065="1. Aceitou o programa",IF(OR(X5065="Não se Aplica",X5065=""),IF(OR(W5065="Não se Aplica",W5065=""),0,W5065-V5065),AVERAGE(X5065-W5065,W5065-V5065)),0),0)</f>
        <v>0</v>
      </c>
      <c r="BA5065" s="209">
        <f>IF(BB5065="S",IF(AND(Q5065="1. Aceitou o programa",AH5065="Realizada"),IFERROR(IF(AG5065="",0,AG5065-R5065),0),0),0)</f>
        <v>0</v>
      </c>
      <c r="BB5065" s="209" t="str">
        <f>_xlfn.XLOOKUP(U5065,'Lista Suspensa'!$AA$20:$AA$23,'Lista Suspensa'!$AB$20:$AB$23,"N/A")</f>
        <v>S</v>
      </c>
    </row>
    <row r="5066" spans="1:54" ht="12" customHeight="1">
      <c r="A5066" s="151" t="s">
        <v>54</v>
      </c>
      <c r="B5066" s="152">
        <v>46083</v>
      </c>
      <c r="C5066" s="153" t="s">
        <v>55</v>
      </c>
      <c r="D5066" s="153" t="s">
        <v>56</v>
      </c>
      <c r="E5066" s="244">
        <v>93005961</v>
      </c>
      <c r="F5066" s="144" t="s">
        <v>9056</v>
      </c>
      <c r="G5066" s="230"/>
      <c r="H5066" s="154">
        <v>31951</v>
      </c>
      <c r="I5066" s="153">
        <v>38</v>
      </c>
      <c r="J5066" s="148" t="s">
        <v>58</v>
      </c>
      <c r="K5066" s="153"/>
      <c r="L5066" s="153"/>
      <c r="M5066" s="153"/>
      <c r="N5066" s="153">
        <v>400</v>
      </c>
      <c r="O5066" s="155" t="s">
        <v>9057</v>
      </c>
      <c r="P5066" s="156" t="s">
        <v>2026</v>
      </c>
      <c r="Q5066" s="157" t="s">
        <v>8211</v>
      </c>
      <c r="R5066" s="158"/>
      <c r="S5066" s="159"/>
      <c r="T5066" s="159" t="s">
        <v>6983</v>
      </c>
      <c r="U5066" s="159" t="s">
        <v>8212</v>
      </c>
      <c r="V5066" s="154">
        <v>46111</v>
      </c>
      <c r="W5066" s="154">
        <v>46150</v>
      </c>
      <c r="X5066" s="154"/>
      <c r="Y5066" s="160"/>
      <c r="Z5066" s="160"/>
      <c r="AA5066" s="153"/>
      <c r="AB5066" s="153"/>
      <c r="AC5066" s="182" t="e">
        <f t="shared" si="160"/>
        <v>#DIV/0!</v>
      </c>
      <c r="AD5066" s="153" t="e">
        <f t="shared" si="161"/>
        <v>#DIV/0!</v>
      </c>
      <c r="AE5066" s="207"/>
      <c r="AF5066" s="153"/>
      <c r="AG5066" s="159"/>
      <c r="AH5066" s="153"/>
      <c r="AI5066" s="161"/>
      <c r="AJ5066" s="153"/>
      <c r="AK5066" s="153"/>
      <c r="AL5066" s="207"/>
      <c r="AM5066" s="207"/>
      <c r="AN5066" s="207"/>
      <c r="AO5066" s="207"/>
      <c r="AP5066" s="147" t="s">
        <v>54</v>
      </c>
      <c r="AQ5066" s="147"/>
      <c r="AR5066" s="147"/>
      <c r="AS5066" s="209" t="s">
        <v>68</v>
      </c>
      <c r="AT5066" s="223" t="str">
        <f>MONTH(B5066)&amp;"/"&amp;YEAR(B5066)</f>
        <v>3/2026</v>
      </c>
      <c r="AU5066" s="223">
        <f>WEEKNUM(B5066)-WEEKNUM(EOMONTH(B5066,-1)+1)+1</f>
        <v>1</v>
      </c>
      <c r="AV5066" s="209" t="str">
        <f>MONTH(R5066)&amp;"/"&amp;YEAR(R5066)</f>
        <v>1/1900</v>
      </c>
      <c r="AW5066" s="209" t="e">
        <f>WEEKNUM(R5066)-WEEKNUM(EOMONTH(R5066,-1)+1)+1</f>
        <v>#NUM!</v>
      </c>
      <c r="AX5066" s="209">
        <f>IF(BB5066="S",IF(Q5066="1. Aceitou o programa",R5066-B5066,0),0)</f>
        <v>0</v>
      </c>
      <c r="AY5066" s="209">
        <f>IF(BB5066="S",IF(AND(S5066&lt;&gt;"",R5066&lt;&gt;""),S5066-R5066,0),0)</f>
        <v>0</v>
      </c>
      <c r="AZ5066" s="209">
        <f>IF(BB5066="S",IF(Q5066="1. Aceitou o programa",IF(OR(X5066="Não se Aplica",X5066=""),IF(OR(W5066="Não se Aplica",W5066=""),0,W5066-V5066),AVERAGE(X5066-W5066,W5066-V5066)),0),0)</f>
        <v>0</v>
      </c>
      <c r="BA5066" s="209">
        <f>IF(BB5066="S",IF(AND(Q5066="1. Aceitou o programa",AH5066="Realizada"),IFERROR(IF(AG5066="",0,AG5066-R5066),0),0),0)</f>
        <v>0</v>
      </c>
      <c r="BB5066" s="209" t="str">
        <f>_xlfn.XLOOKUP(U5066,'Lista Suspensa'!$AA$20:$AA$23,'Lista Suspensa'!$AB$20:$AB$23,"N/A")</f>
        <v>S</v>
      </c>
    </row>
    <row r="5067" spans="1:54" ht="12" customHeight="1">
      <c r="A5067" s="151" t="s">
        <v>54</v>
      </c>
      <c r="B5067" s="152">
        <v>46083</v>
      </c>
      <c r="C5067" s="153" t="s">
        <v>55</v>
      </c>
      <c r="D5067" s="153" t="s">
        <v>56</v>
      </c>
      <c r="E5067" s="244">
        <v>84008242</v>
      </c>
      <c r="F5067" s="144" t="s">
        <v>9058</v>
      </c>
      <c r="G5067" s="230"/>
      <c r="H5067" s="154">
        <v>31993</v>
      </c>
      <c r="I5067" s="153">
        <v>38</v>
      </c>
      <c r="J5067" s="148" t="s">
        <v>58</v>
      </c>
      <c r="K5067" s="153"/>
      <c r="L5067" s="153"/>
      <c r="M5067" s="153"/>
      <c r="N5067" s="153">
        <v>40</v>
      </c>
      <c r="O5067" s="155" t="s">
        <v>5093</v>
      </c>
      <c r="P5067" s="156" t="s">
        <v>2026</v>
      </c>
      <c r="Q5067" s="157" t="s">
        <v>8211</v>
      </c>
      <c r="R5067" s="158"/>
      <c r="S5067" s="159"/>
      <c r="T5067" s="159" t="s">
        <v>6983</v>
      </c>
      <c r="U5067" s="159" t="s">
        <v>8212</v>
      </c>
      <c r="V5067" s="154">
        <v>46112</v>
      </c>
      <c r="W5067" s="154">
        <v>46150</v>
      </c>
      <c r="X5067" s="154"/>
      <c r="Y5067" s="160"/>
      <c r="Z5067" s="160"/>
      <c r="AA5067" s="153"/>
      <c r="AB5067" s="153"/>
      <c r="AC5067" s="182" t="e">
        <f t="shared" si="160"/>
        <v>#DIV/0!</v>
      </c>
      <c r="AD5067" s="153" t="e">
        <f t="shared" si="161"/>
        <v>#DIV/0!</v>
      </c>
      <c r="AE5067" s="207"/>
      <c r="AF5067" s="153"/>
      <c r="AG5067" s="159"/>
      <c r="AH5067" s="153"/>
      <c r="AI5067" s="161"/>
      <c r="AJ5067" s="153"/>
      <c r="AK5067" s="153"/>
      <c r="AL5067" s="207"/>
      <c r="AM5067" s="207"/>
      <c r="AN5067" s="207"/>
      <c r="AO5067" s="207"/>
      <c r="AP5067" s="147" t="s">
        <v>54</v>
      </c>
      <c r="AQ5067" s="147"/>
      <c r="AR5067" s="147"/>
      <c r="AS5067" s="209" t="s">
        <v>68</v>
      </c>
      <c r="AT5067" s="223" t="str">
        <f>MONTH(B5067)&amp;"/"&amp;YEAR(B5067)</f>
        <v>3/2026</v>
      </c>
      <c r="AU5067" s="223">
        <f>WEEKNUM(B5067)-WEEKNUM(EOMONTH(B5067,-1)+1)+1</f>
        <v>1</v>
      </c>
      <c r="AV5067" s="209" t="str">
        <f>MONTH(R5067)&amp;"/"&amp;YEAR(R5067)</f>
        <v>1/1900</v>
      </c>
      <c r="AW5067" s="209" t="e">
        <f>WEEKNUM(R5067)-WEEKNUM(EOMONTH(R5067,-1)+1)+1</f>
        <v>#NUM!</v>
      </c>
      <c r="AX5067" s="209">
        <f>IF(BB5067="S",IF(Q5067="1. Aceitou o programa",R5067-B5067,0),0)</f>
        <v>0</v>
      </c>
      <c r="AY5067" s="209">
        <f>IF(BB5067="S",IF(AND(S5067&lt;&gt;"",R5067&lt;&gt;""),S5067-R5067,0),0)</f>
        <v>0</v>
      </c>
      <c r="AZ5067" s="209">
        <f>IF(BB5067="S",IF(Q5067="1. Aceitou o programa",IF(OR(X5067="Não se Aplica",X5067=""),IF(OR(W5067="Não se Aplica",W5067=""),0,W5067-V5067),AVERAGE(X5067-W5067,W5067-V5067)),0),0)</f>
        <v>0</v>
      </c>
      <c r="BA5067" s="209">
        <f>IF(BB5067="S",IF(AND(Q5067="1. Aceitou o programa",AH5067="Realizada"),IFERROR(IF(AG5067="",0,AG5067-R5067),0),0),0)</f>
        <v>0</v>
      </c>
      <c r="BB5067" s="209" t="str">
        <f>_xlfn.XLOOKUP(U5067,'Lista Suspensa'!$AA$20:$AA$23,'Lista Suspensa'!$AB$20:$AB$23,"N/A")</f>
        <v>S</v>
      </c>
    </row>
    <row r="5068" spans="1:54" ht="12" customHeight="1">
      <c r="A5068" s="151" t="s">
        <v>54</v>
      </c>
      <c r="B5068" s="152">
        <v>46083</v>
      </c>
      <c r="C5068" s="153" t="s">
        <v>55</v>
      </c>
      <c r="D5068" s="153" t="s">
        <v>56</v>
      </c>
      <c r="E5068" s="244">
        <v>92865603</v>
      </c>
      <c r="F5068" s="144" t="s">
        <v>9059</v>
      </c>
      <c r="G5068" s="230"/>
      <c r="H5068" s="154">
        <v>32040</v>
      </c>
      <c r="I5068" s="153">
        <v>38</v>
      </c>
      <c r="J5068" s="148" t="s">
        <v>70</v>
      </c>
      <c r="K5068" s="153"/>
      <c r="L5068" s="153"/>
      <c r="M5068" s="153"/>
      <c r="N5068" s="153">
        <v>750</v>
      </c>
      <c r="O5068" s="155">
        <v>11976256573</v>
      </c>
      <c r="P5068" s="156" t="s">
        <v>60</v>
      </c>
      <c r="Q5068" s="157" t="s">
        <v>8211</v>
      </c>
      <c r="R5068" s="158"/>
      <c r="S5068" s="159"/>
      <c r="T5068" s="159" t="s">
        <v>6983</v>
      </c>
      <c r="U5068" s="159" t="s">
        <v>8212</v>
      </c>
      <c r="V5068" s="154">
        <v>46126</v>
      </c>
      <c r="W5068" s="154">
        <v>46150</v>
      </c>
      <c r="X5068" s="154"/>
      <c r="Y5068" s="160"/>
      <c r="Z5068" s="160"/>
      <c r="AA5068" s="153"/>
      <c r="AB5068" s="153"/>
      <c r="AC5068" s="182" t="e">
        <f t="shared" si="160"/>
        <v>#DIV/0!</v>
      </c>
      <c r="AD5068" s="153" t="e">
        <f t="shared" si="161"/>
        <v>#DIV/0!</v>
      </c>
      <c r="AE5068" s="207"/>
      <c r="AF5068" s="153"/>
      <c r="AG5068" s="159"/>
      <c r="AH5068" s="153"/>
      <c r="AI5068" s="161"/>
      <c r="AJ5068" s="153"/>
      <c r="AK5068" s="153"/>
      <c r="AL5068" s="207"/>
      <c r="AM5068" s="207"/>
      <c r="AN5068" s="207"/>
      <c r="AO5068" s="207"/>
      <c r="AP5068" s="147" t="s">
        <v>54</v>
      </c>
      <c r="AQ5068" s="147"/>
      <c r="AR5068" s="147"/>
      <c r="AS5068" s="209" t="s">
        <v>68</v>
      </c>
      <c r="AT5068" s="223" t="str">
        <f>MONTH(B5068)&amp;"/"&amp;YEAR(B5068)</f>
        <v>3/2026</v>
      </c>
      <c r="AU5068" s="223">
        <f>WEEKNUM(B5068)-WEEKNUM(EOMONTH(B5068,-1)+1)+1</f>
        <v>1</v>
      </c>
      <c r="AV5068" s="209" t="str">
        <f>MONTH(R5068)&amp;"/"&amp;YEAR(R5068)</f>
        <v>1/1900</v>
      </c>
      <c r="AW5068" s="209" t="e">
        <f>WEEKNUM(R5068)-WEEKNUM(EOMONTH(R5068,-1)+1)+1</f>
        <v>#NUM!</v>
      </c>
      <c r="AX5068" s="209">
        <f>IF(BB5068="S",IF(Q5068="1. Aceitou o programa",R5068-B5068,0),0)</f>
        <v>0</v>
      </c>
      <c r="AY5068" s="209">
        <f>IF(BB5068="S",IF(AND(S5068&lt;&gt;"",R5068&lt;&gt;""),S5068-R5068,0),0)</f>
        <v>0</v>
      </c>
      <c r="AZ5068" s="209">
        <f>IF(BB5068="S",IF(Q5068="1. Aceitou o programa",IF(OR(X5068="Não se Aplica",X5068=""),IF(OR(W5068="Não se Aplica",W5068=""),0,W5068-V5068),AVERAGE(X5068-W5068,W5068-V5068)),0),0)</f>
        <v>0</v>
      </c>
      <c r="BA5068" s="209">
        <f>IF(BB5068="S",IF(AND(Q5068="1. Aceitou o programa",AH5068="Realizada"),IFERROR(IF(AG5068="",0,AG5068-R5068),0),0),0)</f>
        <v>0</v>
      </c>
      <c r="BB5068" s="209" t="str">
        <f>_xlfn.XLOOKUP(U5068,'Lista Suspensa'!$AA$20:$AA$23,'Lista Suspensa'!$AB$20:$AB$23,"N/A")</f>
        <v>S</v>
      </c>
    </row>
    <row r="5069" spans="1:54" ht="12" customHeight="1">
      <c r="A5069" s="151" t="s">
        <v>54</v>
      </c>
      <c r="B5069" s="152">
        <v>46083</v>
      </c>
      <c r="C5069" s="153" t="s">
        <v>55</v>
      </c>
      <c r="D5069" s="153" t="s">
        <v>56</v>
      </c>
      <c r="E5069" s="244">
        <v>79564154</v>
      </c>
      <c r="F5069" s="144" t="s">
        <v>9060</v>
      </c>
      <c r="G5069" s="230"/>
      <c r="H5069" s="154">
        <v>32047</v>
      </c>
      <c r="I5069" s="153">
        <v>38</v>
      </c>
      <c r="J5069" s="148" t="s">
        <v>58</v>
      </c>
      <c r="K5069" s="153"/>
      <c r="L5069" s="153"/>
      <c r="M5069" s="153"/>
      <c r="N5069" s="153">
        <v>60</v>
      </c>
      <c r="O5069" s="155">
        <v>11988109303</v>
      </c>
      <c r="P5069" s="156" t="s">
        <v>60</v>
      </c>
      <c r="Q5069" s="157" t="s">
        <v>8211</v>
      </c>
      <c r="R5069" s="158"/>
      <c r="S5069" s="159"/>
      <c r="T5069" s="159" t="s">
        <v>6983</v>
      </c>
      <c r="U5069" s="159" t="s">
        <v>8212</v>
      </c>
      <c r="V5069" s="154">
        <v>46118</v>
      </c>
      <c r="W5069" s="154">
        <v>46150</v>
      </c>
      <c r="X5069" s="154"/>
      <c r="Y5069" s="160"/>
      <c r="Z5069" s="160"/>
      <c r="AA5069" s="153"/>
      <c r="AB5069" s="153"/>
      <c r="AC5069" s="182" t="e">
        <f t="shared" si="160"/>
        <v>#DIV/0!</v>
      </c>
      <c r="AD5069" s="153" t="e">
        <f t="shared" si="161"/>
        <v>#DIV/0!</v>
      </c>
      <c r="AE5069" s="207"/>
      <c r="AF5069" s="153"/>
      <c r="AG5069" s="159"/>
      <c r="AH5069" s="153"/>
      <c r="AI5069" s="161"/>
      <c r="AJ5069" s="153"/>
      <c r="AK5069" s="153"/>
      <c r="AL5069" s="207"/>
      <c r="AM5069" s="207"/>
      <c r="AN5069" s="207"/>
      <c r="AO5069" s="207"/>
      <c r="AP5069" s="147" t="s">
        <v>54</v>
      </c>
      <c r="AQ5069" s="147"/>
      <c r="AR5069" s="147"/>
      <c r="AS5069" s="209" t="s">
        <v>68</v>
      </c>
      <c r="AT5069" s="223" t="str">
        <f>MONTH(B5069)&amp;"/"&amp;YEAR(B5069)</f>
        <v>3/2026</v>
      </c>
      <c r="AU5069" s="223">
        <f>WEEKNUM(B5069)-WEEKNUM(EOMONTH(B5069,-1)+1)+1</f>
        <v>1</v>
      </c>
      <c r="AV5069" s="209" t="str">
        <f>MONTH(R5069)&amp;"/"&amp;YEAR(R5069)</f>
        <v>1/1900</v>
      </c>
      <c r="AW5069" s="209" t="e">
        <f>WEEKNUM(R5069)-WEEKNUM(EOMONTH(R5069,-1)+1)+1</f>
        <v>#NUM!</v>
      </c>
      <c r="AX5069" s="209">
        <f>IF(BB5069="S",IF(Q5069="1. Aceitou o programa",R5069-B5069,0),0)</f>
        <v>0</v>
      </c>
      <c r="AY5069" s="209">
        <f>IF(BB5069="S",IF(AND(S5069&lt;&gt;"",R5069&lt;&gt;""),S5069-R5069,0),0)</f>
        <v>0</v>
      </c>
      <c r="AZ5069" s="209">
        <f>IF(BB5069="S",IF(Q5069="1. Aceitou o programa",IF(OR(X5069="Não se Aplica",X5069=""),IF(OR(W5069="Não se Aplica",W5069=""),0,W5069-V5069),AVERAGE(X5069-W5069,W5069-V5069)),0),0)</f>
        <v>0</v>
      </c>
      <c r="BA5069" s="209">
        <f>IF(BB5069="S",IF(AND(Q5069="1. Aceitou o programa",AH5069="Realizada"),IFERROR(IF(AG5069="",0,AG5069-R5069),0),0),0)</f>
        <v>0</v>
      </c>
      <c r="BB5069" s="209" t="str">
        <f>_xlfn.XLOOKUP(U5069,'Lista Suspensa'!$AA$20:$AA$23,'Lista Suspensa'!$AB$20:$AB$23,"N/A")</f>
        <v>S</v>
      </c>
    </row>
    <row r="5070" spans="1:54" ht="12" customHeight="1">
      <c r="A5070" s="151" t="s">
        <v>54</v>
      </c>
      <c r="B5070" s="152">
        <v>46083</v>
      </c>
      <c r="C5070" s="153" t="s">
        <v>55</v>
      </c>
      <c r="D5070" s="153" t="s">
        <v>56</v>
      </c>
      <c r="E5070" s="244">
        <v>88291496</v>
      </c>
      <c r="F5070" s="144" t="s">
        <v>9061</v>
      </c>
      <c r="G5070" s="230"/>
      <c r="H5070" s="154">
        <v>32072</v>
      </c>
      <c r="I5070" s="153">
        <v>38</v>
      </c>
      <c r="J5070" s="148" t="s">
        <v>70</v>
      </c>
      <c r="K5070" s="153"/>
      <c r="L5070" s="153"/>
      <c r="M5070" s="153"/>
      <c r="N5070" s="153">
        <v>60</v>
      </c>
      <c r="O5070" s="155" t="s">
        <v>9062</v>
      </c>
      <c r="P5070" s="156" t="s">
        <v>60</v>
      </c>
      <c r="Q5070" s="157" t="s">
        <v>8211</v>
      </c>
      <c r="R5070" s="158"/>
      <c r="S5070" s="159"/>
      <c r="T5070" s="159" t="s">
        <v>6983</v>
      </c>
      <c r="U5070" s="159" t="s">
        <v>8212</v>
      </c>
      <c r="V5070" s="154">
        <v>46118</v>
      </c>
      <c r="W5070" s="154">
        <v>46150</v>
      </c>
      <c r="X5070" s="154"/>
      <c r="Y5070" s="160"/>
      <c r="Z5070" s="160"/>
      <c r="AA5070" s="153"/>
      <c r="AB5070" s="153"/>
      <c r="AC5070" s="182" t="e">
        <f t="shared" si="160"/>
        <v>#DIV/0!</v>
      </c>
      <c r="AD5070" s="153" t="e">
        <f t="shared" si="161"/>
        <v>#DIV/0!</v>
      </c>
      <c r="AE5070" s="207"/>
      <c r="AF5070" s="153"/>
      <c r="AG5070" s="159"/>
      <c r="AH5070" s="153"/>
      <c r="AI5070" s="161"/>
      <c r="AJ5070" s="153"/>
      <c r="AK5070" s="153"/>
      <c r="AL5070" s="207"/>
      <c r="AM5070" s="207"/>
      <c r="AN5070" s="207"/>
      <c r="AO5070" s="207"/>
      <c r="AP5070" s="147" t="s">
        <v>54</v>
      </c>
      <c r="AQ5070" s="147"/>
      <c r="AR5070" s="147"/>
      <c r="AS5070" s="209" t="s">
        <v>68</v>
      </c>
      <c r="AT5070" s="223" t="str">
        <f>MONTH(B5070)&amp;"/"&amp;YEAR(B5070)</f>
        <v>3/2026</v>
      </c>
      <c r="AU5070" s="223">
        <f>WEEKNUM(B5070)-WEEKNUM(EOMONTH(B5070,-1)+1)+1</f>
        <v>1</v>
      </c>
      <c r="AV5070" s="209" t="str">
        <f>MONTH(R5070)&amp;"/"&amp;YEAR(R5070)</f>
        <v>1/1900</v>
      </c>
      <c r="AW5070" s="209" t="e">
        <f>WEEKNUM(R5070)-WEEKNUM(EOMONTH(R5070,-1)+1)+1</f>
        <v>#NUM!</v>
      </c>
      <c r="AX5070" s="209">
        <f>IF(BB5070="S",IF(Q5070="1. Aceitou o programa",R5070-B5070,0),0)</f>
        <v>0</v>
      </c>
      <c r="AY5070" s="209">
        <f>IF(BB5070="S",IF(AND(S5070&lt;&gt;"",R5070&lt;&gt;""),S5070-R5070,0),0)</f>
        <v>0</v>
      </c>
      <c r="AZ5070" s="209">
        <f>IF(BB5070="S",IF(Q5070="1. Aceitou o programa",IF(OR(X5070="Não se Aplica",X5070=""),IF(OR(W5070="Não se Aplica",W5070=""),0,W5070-V5070),AVERAGE(X5070-W5070,W5070-V5070)),0),0)</f>
        <v>0</v>
      </c>
      <c r="BA5070" s="209">
        <f>IF(BB5070="S",IF(AND(Q5070="1. Aceitou o programa",AH5070="Realizada"),IFERROR(IF(AG5070="",0,AG5070-R5070),0),0),0)</f>
        <v>0</v>
      </c>
      <c r="BB5070" s="209" t="str">
        <f>_xlfn.XLOOKUP(U5070,'Lista Suspensa'!$AA$20:$AA$23,'Lista Suspensa'!$AB$20:$AB$23,"N/A")</f>
        <v>S</v>
      </c>
    </row>
    <row r="5071" spans="1:54" ht="12" customHeight="1">
      <c r="A5071" s="151" t="s">
        <v>54</v>
      </c>
      <c r="B5071" s="152">
        <v>46083</v>
      </c>
      <c r="C5071" s="153" t="s">
        <v>55</v>
      </c>
      <c r="D5071" s="153" t="s">
        <v>56</v>
      </c>
      <c r="E5071" s="244">
        <v>89252128</v>
      </c>
      <c r="F5071" s="144" t="s">
        <v>9063</v>
      </c>
      <c r="G5071" s="230"/>
      <c r="H5071" s="154">
        <v>32141</v>
      </c>
      <c r="I5071" s="153">
        <v>38</v>
      </c>
      <c r="J5071" s="148" t="s">
        <v>70</v>
      </c>
      <c r="K5071" s="153"/>
      <c r="L5071" s="153"/>
      <c r="M5071" s="153"/>
      <c r="N5071" s="153">
        <v>110</v>
      </c>
      <c r="O5071" s="155" t="s">
        <v>9064</v>
      </c>
      <c r="P5071" s="156" t="s">
        <v>60</v>
      </c>
      <c r="Q5071" s="157" t="s">
        <v>8211</v>
      </c>
      <c r="R5071" s="158"/>
      <c r="S5071" s="159"/>
      <c r="T5071" s="159" t="s">
        <v>6983</v>
      </c>
      <c r="U5071" s="159" t="s">
        <v>8212</v>
      </c>
      <c r="V5071" s="154">
        <v>46118</v>
      </c>
      <c r="W5071" s="154">
        <v>46150</v>
      </c>
      <c r="X5071" s="154"/>
      <c r="Y5071" s="160"/>
      <c r="Z5071" s="160"/>
      <c r="AA5071" s="153"/>
      <c r="AB5071" s="153"/>
      <c r="AC5071" s="182" t="e">
        <f t="shared" si="160"/>
        <v>#DIV/0!</v>
      </c>
      <c r="AD5071" s="153" t="e">
        <f t="shared" si="161"/>
        <v>#DIV/0!</v>
      </c>
      <c r="AE5071" s="207"/>
      <c r="AF5071" s="153"/>
      <c r="AG5071" s="159"/>
      <c r="AH5071" s="153"/>
      <c r="AI5071" s="161"/>
      <c r="AJ5071" s="153"/>
      <c r="AK5071" s="153"/>
      <c r="AL5071" s="207"/>
      <c r="AM5071" s="207"/>
      <c r="AN5071" s="207"/>
      <c r="AO5071" s="207"/>
      <c r="AP5071" s="147" t="s">
        <v>54</v>
      </c>
      <c r="AQ5071" s="147"/>
      <c r="AR5071" s="147"/>
      <c r="AS5071" s="209" t="s">
        <v>68</v>
      </c>
      <c r="AT5071" s="223" t="str">
        <f>MONTH(B5071)&amp;"/"&amp;YEAR(B5071)</f>
        <v>3/2026</v>
      </c>
      <c r="AU5071" s="223">
        <f>WEEKNUM(B5071)-WEEKNUM(EOMONTH(B5071,-1)+1)+1</f>
        <v>1</v>
      </c>
      <c r="AV5071" s="209" t="str">
        <f>MONTH(R5071)&amp;"/"&amp;YEAR(R5071)</f>
        <v>1/1900</v>
      </c>
      <c r="AW5071" s="209" t="e">
        <f>WEEKNUM(R5071)-WEEKNUM(EOMONTH(R5071,-1)+1)+1</f>
        <v>#NUM!</v>
      </c>
      <c r="AX5071" s="209">
        <f>IF(BB5071="S",IF(Q5071="1. Aceitou o programa",R5071-B5071,0),0)</f>
        <v>0</v>
      </c>
      <c r="AY5071" s="209">
        <f>IF(BB5071="S",IF(AND(S5071&lt;&gt;"",R5071&lt;&gt;""),S5071-R5071,0),0)</f>
        <v>0</v>
      </c>
      <c r="AZ5071" s="209">
        <f>IF(BB5071="S",IF(Q5071="1. Aceitou o programa",IF(OR(X5071="Não se Aplica",X5071=""),IF(OR(W5071="Não se Aplica",W5071=""),0,W5071-V5071),AVERAGE(X5071-W5071,W5071-V5071)),0),0)</f>
        <v>0</v>
      </c>
      <c r="BA5071" s="209">
        <f>IF(BB5071="S",IF(AND(Q5071="1. Aceitou o programa",AH5071="Realizada"),IFERROR(IF(AG5071="",0,AG5071-R5071),0),0),0)</f>
        <v>0</v>
      </c>
      <c r="BB5071" s="209" t="str">
        <f>_xlfn.XLOOKUP(U5071,'Lista Suspensa'!$AA$20:$AA$23,'Lista Suspensa'!$AB$20:$AB$23,"N/A")</f>
        <v>S</v>
      </c>
    </row>
    <row r="5072" spans="1:54" ht="12" customHeight="1">
      <c r="A5072" s="151" t="s">
        <v>54</v>
      </c>
      <c r="B5072" s="152">
        <v>46083</v>
      </c>
      <c r="C5072" s="153" t="s">
        <v>55</v>
      </c>
      <c r="D5072" s="153" t="s">
        <v>56</v>
      </c>
      <c r="E5072" s="244">
        <v>89367338</v>
      </c>
      <c r="F5072" s="144" t="s">
        <v>9065</v>
      </c>
      <c r="G5072" s="230"/>
      <c r="H5072" s="154">
        <v>32148</v>
      </c>
      <c r="I5072" s="153">
        <v>38</v>
      </c>
      <c r="J5072" s="148" t="s">
        <v>58</v>
      </c>
      <c r="K5072" s="153"/>
      <c r="L5072" s="153"/>
      <c r="M5072" s="153"/>
      <c r="N5072" s="153">
        <v>60</v>
      </c>
      <c r="O5072" s="155" t="s">
        <v>9066</v>
      </c>
      <c r="P5072" s="156" t="s">
        <v>60</v>
      </c>
      <c r="Q5072" s="157" t="s">
        <v>8211</v>
      </c>
      <c r="R5072" s="158"/>
      <c r="S5072" s="159"/>
      <c r="T5072" s="159" t="s">
        <v>6983</v>
      </c>
      <c r="U5072" s="159" t="s">
        <v>8212</v>
      </c>
      <c r="V5072" s="154">
        <v>46118</v>
      </c>
      <c r="W5072" s="154">
        <v>46150</v>
      </c>
      <c r="X5072" s="154"/>
      <c r="Y5072" s="160"/>
      <c r="Z5072" s="160"/>
      <c r="AA5072" s="153"/>
      <c r="AB5072" s="153"/>
      <c r="AC5072" s="182" t="e">
        <f t="shared" si="160"/>
        <v>#DIV/0!</v>
      </c>
      <c r="AD5072" s="153" t="e">
        <f t="shared" si="161"/>
        <v>#DIV/0!</v>
      </c>
      <c r="AE5072" s="207"/>
      <c r="AF5072" s="153"/>
      <c r="AG5072" s="159"/>
      <c r="AH5072" s="153"/>
      <c r="AI5072" s="161"/>
      <c r="AJ5072" s="153"/>
      <c r="AK5072" s="153"/>
      <c r="AL5072" s="207"/>
      <c r="AM5072" s="207"/>
      <c r="AN5072" s="207"/>
      <c r="AO5072" s="207"/>
      <c r="AP5072" s="147" t="s">
        <v>54</v>
      </c>
      <c r="AQ5072" s="147"/>
      <c r="AR5072" s="147"/>
      <c r="AS5072" s="209" t="s">
        <v>68</v>
      </c>
      <c r="AT5072" s="223" t="str">
        <f>MONTH(B5072)&amp;"/"&amp;YEAR(B5072)</f>
        <v>3/2026</v>
      </c>
      <c r="AU5072" s="223">
        <f>WEEKNUM(B5072)-WEEKNUM(EOMONTH(B5072,-1)+1)+1</f>
        <v>1</v>
      </c>
      <c r="AV5072" s="209" t="str">
        <f>MONTH(R5072)&amp;"/"&amp;YEAR(R5072)</f>
        <v>1/1900</v>
      </c>
      <c r="AW5072" s="209" t="e">
        <f>WEEKNUM(R5072)-WEEKNUM(EOMONTH(R5072,-1)+1)+1</f>
        <v>#NUM!</v>
      </c>
      <c r="AX5072" s="209">
        <f>IF(BB5072="S",IF(Q5072="1. Aceitou o programa",R5072-B5072,0),0)</f>
        <v>0</v>
      </c>
      <c r="AY5072" s="209">
        <f>IF(BB5072="S",IF(AND(S5072&lt;&gt;"",R5072&lt;&gt;""),S5072-R5072,0),0)</f>
        <v>0</v>
      </c>
      <c r="AZ5072" s="209">
        <f>IF(BB5072="S",IF(Q5072="1. Aceitou o programa",IF(OR(X5072="Não se Aplica",X5072=""),IF(OR(W5072="Não se Aplica",W5072=""),0,W5072-V5072),AVERAGE(X5072-W5072,W5072-V5072)),0),0)</f>
        <v>0</v>
      </c>
      <c r="BA5072" s="209">
        <f>IF(BB5072="S",IF(AND(Q5072="1. Aceitou o programa",AH5072="Realizada"),IFERROR(IF(AG5072="",0,AG5072-R5072),0),0),0)</f>
        <v>0</v>
      </c>
      <c r="BB5072" s="209" t="str">
        <f>_xlfn.XLOOKUP(U5072,'Lista Suspensa'!$AA$20:$AA$23,'Lista Suspensa'!$AB$20:$AB$23,"N/A")</f>
        <v>S</v>
      </c>
    </row>
    <row r="5073" spans="1:54" ht="12" customHeight="1">
      <c r="A5073" s="151" t="s">
        <v>54</v>
      </c>
      <c r="B5073" s="152">
        <v>46083</v>
      </c>
      <c r="C5073" s="153" t="s">
        <v>55</v>
      </c>
      <c r="D5073" s="153" t="s">
        <v>56</v>
      </c>
      <c r="E5073" s="244">
        <v>84276795</v>
      </c>
      <c r="F5073" s="144" t="s">
        <v>9067</v>
      </c>
      <c r="G5073" s="230"/>
      <c r="H5073" s="154">
        <v>32160</v>
      </c>
      <c r="I5073" s="153">
        <v>38</v>
      </c>
      <c r="J5073" s="148" t="s">
        <v>70</v>
      </c>
      <c r="K5073" s="153"/>
      <c r="L5073" s="153"/>
      <c r="M5073" s="153"/>
      <c r="N5073" s="153">
        <v>450</v>
      </c>
      <c r="O5073" s="155" t="s">
        <v>9068</v>
      </c>
      <c r="P5073" s="156" t="s">
        <v>60</v>
      </c>
      <c r="Q5073" s="157" t="s">
        <v>8211</v>
      </c>
      <c r="R5073" s="158"/>
      <c r="S5073" s="159"/>
      <c r="T5073" s="159" t="s">
        <v>6983</v>
      </c>
      <c r="U5073" s="159" t="s">
        <v>8212</v>
      </c>
      <c r="V5073" s="154">
        <v>46114</v>
      </c>
      <c r="W5073" s="154">
        <v>46150</v>
      </c>
      <c r="X5073" s="154"/>
      <c r="Y5073" s="160"/>
      <c r="Z5073" s="160"/>
      <c r="AA5073" s="153"/>
      <c r="AB5073" s="153"/>
      <c r="AC5073" s="182" t="e">
        <f t="shared" si="160"/>
        <v>#DIV/0!</v>
      </c>
      <c r="AD5073" s="153" t="e">
        <f t="shared" si="161"/>
        <v>#DIV/0!</v>
      </c>
      <c r="AE5073" s="207"/>
      <c r="AF5073" s="153"/>
      <c r="AG5073" s="159"/>
      <c r="AH5073" s="153"/>
      <c r="AI5073" s="161"/>
      <c r="AJ5073" s="153"/>
      <c r="AK5073" s="153"/>
      <c r="AL5073" s="207"/>
      <c r="AM5073" s="207"/>
      <c r="AN5073" s="207"/>
      <c r="AO5073" s="207"/>
      <c r="AP5073" s="147" t="s">
        <v>54</v>
      </c>
      <c r="AQ5073" s="147"/>
      <c r="AR5073" s="147"/>
      <c r="AS5073" s="209" t="s">
        <v>68</v>
      </c>
      <c r="AT5073" s="223" t="str">
        <f>MONTH(B5073)&amp;"/"&amp;YEAR(B5073)</f>
        <v>3/2026</v>
      </c>
      <c r="AU5073" s="223">
        <f>WEEKNUM(B5073)-WEEKNUM(EOMONTH(B5073,-1)+1)+1</f>
        <v>1</v>
      </c>
      <c r="AV5073" s="209" t="str">
        <f>MONTH(R5073)&amp;"/"&amp;YEAR(R5073)</f>
        <v>1/1900</v>
      </c>
      <c r="AW5073" s="209" t="e">
        <f>WEEKNUM(R5073)-WEEKNUM(EOMONTH(R5073,-1)+1)+1</f>
        <v>#NUM!</v>
      </c>
      <c r="AX5073" s="209">
        <f>IF(BB5073="S",IF(Q5073="1. Aceitou o programa",R5073-B5073,0),0)</f>
        <v>0</v>
      </c>
      <c r="AY5073" s="209">
        <f>IF(BB5073="S",IF(AND(S5073&lt;&gt;"",R5073&lt;&gt;""),S5073-R5073,0),0)</f>
        <v>0</v>
      </c>
      <c r="AZ5073" s="209">
        <f>IF(BB5073="S",IF(Q5073="1. Aceitou o programa",IF(OR(X5073="Não se Aplica",X5073=""),IF(OR(W5073="Não se Aplica",W5073=""),0,W5073-V5073),AVERAGE(X5073-W5073,W5073-V5073)),0),0)</f>
        <v>0</v>
      </c>
      <c r="BA5073" s="209">
        <f>IF(BB5073="S",IF(AND(Q5073="1. Aceitou o programa",AH5073="Realizada"),IFERROR(IF(AG5073="",0,AG5073-R5073),0),0),0)</f>
        <v>0</v>
      </c>
      <c r="BB5073" s="209" t="str">
        <f>_xlfn.XLOOKUP(U5073,'Lista Suspensa'!$AA$20:$AA$23,'Lista Suspensa'!$AB$20:$AB$23,"N/A")</f>
        <v>S</v>
      </c>
    </row>
    <row r="5074" spans="1:54" ht="12" customHeight="1">
      <c r="A5074" s="151" t="s">
        <v>54</v>
      </c>
      <c r="B5074" s="152">
        <v>46083</v>
      </c>
      <c r="C5074" s="153" t="s">
        <v>55</v>
      </c>
      <c r="D5074" s="153" t="s">
        <v>56</v>
      </c>
      <c r="E5074" s="244">
        <v>82096275</v>
      </c>
      <c r="F5074" s="144" t="s">
        <v>9069</v>
      </c>
      <c r="G5074" s="230"/>
      <c r="H5074" s="154">
        <v>32166</v>
      </c>
      <c r="I5074" s="153">
        <v>38</v>
      </c>
      <c r="J5074" s="148" t="s">
        <v>70</v>
      </c>
      <c r="K5074" s="153"/>
      <c r="L5074" s="153"/>
      <c r="M5074" s="153"/>
      <c r="N5074" s="153">
        <v>60</v>
      </c>
      <c r="O5074" s="155" t="s">
        <v>9070</v>
      </c>
      <c r="P5074" s="156" t="s">
        <v>60</v>
      </c>
      <c r="Q5074" s="157" t="s">
        <v>8211</v>
      </c>
      <c r="R5074" s="158"/>
      <c r="S5074" s="159"/>
      <c r="T5074" s="159" t="s">
        <v>6983</v>
      </c>
      <c r="U5074" s="159" t="s">
        <v>8212</v>
      </c>
      <c r="V5074" s="154">
        <v>46114</v>
      </c>
      <c r="W5074" s="154">
        <v>46150</v>
      </c>
      <c r="X5074" s="154"/>
      <c r="Y5074" s="160"/>
      <c r="Z5074" s="160"/>
      <c r="AA5074" s="153"/>
      <c r="AB5074" s="153"/>
      <c r="AC5074" s="182" t="e">
        <f t="shared" si="160"/>
        <v>#DIV/0!</v>
      </c>
      <c r="AD5074" s="153" t="e">
        <f t="shared" si="161"/>
        <v>#DIV/0!</v>
      </c>
      <c r="AE5074" s="207"/>
      <c r="AF5074" s="153"/>
      <c r="AG5074" s="159"/>
      <c r="AH5074" s="153"/>
      <c r="AI5074" s="161"/>
      <c r="AJ5074" s="153"/>
      <c r="AK5074" s="153"/>
      <c r="AL5074" s="207"/>
      <c r="AM5074" s="207"/>
      <c r="AN5074" s="207"/>
      <c r="AO5074" s="207"/>
      <c r="AP5074" s="147" t="s">
        <v>54</v>
      </c>
      <c r="AQ5074" s="147"/>
      <c r="AR5074" s="147"/>
      <c r="AS5074" s="209" t="s">
        <v>68</v>
      </c>
      <c r="AT5074" s="223" t="str">
        <f>MONTH(B5074)&amp;"/"&amp;YEAR(B5074)</f>
        <v>3/2026</v>
      </c>
      <c r="AU5074" s="223">
        <f>WEEKNUM(B5074)-WEEKNUM(EOMONTH(B5074,-1)+1)+1</f>
        <v>1</v>
      </c>
      <c r="AV5074" s="209" t="str">
        <f>MONTH(R5074)&amp;"/"&amp;YEAR(R5074)</f>
        <v>1/1900</v>
      </c>
      <c r="AW5074" s="209" t="e">
        <f>WEEKNUM(R5074)-WEEKNUM(EOMONTH(R5074,-1)+1)+1</f>
        <v>#NUM!</v>
      </c>
      <c r="AX5074" s="209">
        <f>IF(BB5074="S",IF(Q5074="1. Aceitou o programa",R5074-B5074,0),0)</f>
        <v>0</v>
      </c>
      <c r="AY5074" s="209">
        <f>IF(BB5074="S",IF(AND(S5074&lt;&gt;"",R5074&lt;&gt;""),S5074-R5074,0),0)</f>
        <v>0</v>
      </c>
      <c r="AZ5074" s="209">
        <f>IF(BB5074="S",IF(Q5074="1. Aceitou o programa",IF(OR(X5074="Não se Aplica",X5074=""),IF(OR(W5074="Não se Aplica",W5074=""),0,W5074-V5074),AVERAGE(X5074-W5074,W5074-V5074)),0),0)</f>
        <v>0</v>
      </c>
      <c r="BA5074" s="209">
        <f>IF(BB5074="S",IF(AND(Q5074="1. Aceitou o programa",AH5074="Realizada"),IFERROR(IF(AG5074="",0,AG5074-R5074),0),0),0)</f>
        <v>0</v>
      </c>
      <c r="BB5074" s="209" t="str">
        <f>_xlfn.XLOOKUP(U5074,'Lista Suspensa'!$AA$20:$AA$23,'Lista Suspensa'!$AB$20:$AB$23,"N/A")</f>
        <v>S</v>
      </c>
    </row>
    <row r="5075" spans="1:54" ht="12" customHeight="1">
      <c r="A5075" s="151" t="s">
        <v>54</v>
      </c>
      <c r="B5075" s="152">
        <v>46083</v>
      </c>
      <c r="C5075" s="153" t="s">
        <v>55</v>
      </c>
      <c r="D5075" s="153" t="s">
        <v>56</v>
      </c>
      <c r="E5075" s="244">
        <v>87066807</v>
      </c>
      <c r="F5075" s="144" t="s">
        <v>9071</v>
      </c>
      <c r="G5075" s="230"/>
      <c r="H5075" s="154">
        <v>32192</v>
      </c>
      <c r="I5075" s="153">
        <v>38</v>
      </c>
      <c r="J5075" s="148" t="s">
        <v>70</v>
      </c>
      <c r="K5075" s="153"/>
      <c r="L5075" s="153"/>
      <c r="M5075" s="153"/>
      <c r="N5075" s="153">
        <v>600</v>
      </c>
      <c r="O5075" s="155">
        <v>11983880033</v>
      </c>
      <c r="P5075" s="156" t="s">
        <v>89</v>
      </c>
      <c r="Q5075" s="157" t="s">
        <v>8211</v>
      </c>
      <c r="R5075" s="158"/>
      <c r="S5075" s="159"/>
      <c r="T5075" s="159" t="s">
        <v>6983</v>
      </c>
      <c r="U5075" s="159" t="s">
        <v>8212</v>
      </c>
      <c r="V5075" s="154">
        <v>46118</v>
      </c>
      <c r="W5075" s="154">
        <v>46150</v>
      </c>
      <c r="X5075" s="154"/>
      <c r="Y5075" s="160"/>
      <c r="Z5075" s="160"/>
      <c r="AA5075" s="153"/>
      <c r="AB5075" s="153"/>
      <c r="AC5075" s="182" t="e">
        <f t="shared" si="160"/>
        <v>#DIV/0!</v>
      </c>
      <c r="AD5075" s="153" t="e">
        <f t="shared" si="161"/>
        <v>#DIV/0!</v>
      </c>
      <c r="AE5075" s="207"/>
      <c r="AF5075" s="153"/>
      <c r="AG5075" s="159"/>
      <c r="AH5075" s="153"/>
      <c r="AI5075" s="161"/>
      <c r="AJ5075" s="153"/>
      <c r="AK5075" s="153"/>
      <c r="AL5075" s="207"/>
      <c r="AM5075" s="207"/>
      <c r="AN5075" s="207"/>
      <c r="AO5075" s="207"/>
      <c r="AP5075" s="147" t="s">
        <v>54</v>
      </c>
      <c r="AQ5075" s="147"/>
      <c r="AR5075" s="147"/>
      <c r="AS5075" s="209" t="s">
        <v>68</v>
      </c>
      <c r="AT5075" s="223" t="str">
        <f>MONTH(B5075)&amp;"/"&amp;YEAR(B5075)</f>
        <v>3/2026</v>
      </c>
      <c r="AU5075" s="223">
        <f>WEEKNUM(B5075)-WEEKNUM(EOMONTH(B5075,-1)+1)+1</f>
        <v>1</v>
      </c>
      <c r="AV5075" s="209" t="str">
        <f>MONTH(R5075)&amp;"/"&amp;YEAR(R5075)</f>
        <v>1/1900</v>
      </c>
      <c r="AW5075" s="209" t="e">
        <f>WEEKNUM(R5075)-WEEKNUM(EOMONTH(R5075,-1)+1)+1</f>
        <v>#NUM!</v>
      </c>
      <c r="AX5075" s="209">
        <f>IF(BB5075="S",IF(Q5075="1. Aceitou o programa",R5075-B5075,0),0)</f>
        <v>0</v>
      </c>
      <c r="AY5075" s="209">
        <f>IF(BB5075="S",IF(AND(S5075&lt;&gt;"",R5075&lt;&gt;""),S5075-R5075,0),0)</f>
        <v>0</v>
      </c>
      <c r="AZ5075" s="209">
        <f>IF(BB5075="S",IF(Q5075="1. Aceitou o programa",IF(OR(X5075="Não se Aplica",X5075=""),IF(OR(W5075="Não se Aplica",W5075=""),0,W5075-V5075),AVERAGE(X5075-W5075,W5075-V5075)),0),0)</f>
        <v>0</v>
      </c>
      <c r="BA5075" s="209">
        <f>IF(BB5075="S",IF(AND(Q5075="1. Aceitou o programa",AH5075="Realizada"),IFERROR(IF(AG5075="",0,AG5075-R5075),0),0),0)</f>
        <v>0</v>
      </c>
      <c r="BB5075" s="209" t="str">
        <f>_xlfn.XLOOKUP(U5075,'Lista Suspensa'!$AA$20:$AA$23,'Lista Suspensa'!$AB$20:$AB$23,"N/A")</f>
        <v>S</v>
      </c>
    </row>
    <row r="5076" spans="1:54" ht="12" customHeight="1">
      <c r="A5076" s="151" t="s">
        <v>54</v>
      </c>
      <c r="B5076" s="152">
        <v>46083</v>
      </c>
      <c r="C5076" s="153" t="s">
        <v>55</v>
      </c>
      <c r="D5076" s="153" t="s">
        <v>56</v>
      </c>
      <c r="E5076" s="244">
        <v>84755654</v>
      </c>
      <c r="F5076" s="144" t="s">
        <v>9072</v>
      </c>
      <c r="G5076" s="230"/>
      <c r="H5076" s="154">
        <v>32207</v>
      </c>
      <c r="I5076" s="153">
        <v>38</v>
      </c>
      <c r="J5076" s="148" t="s">
        <v>58</v>
      </c>
      <c r="K5076" s="153"/>
      <c r="L5076" s="153"/>
      <c r="M5076" s="153"/>
      <c r="N5076" s="153">
        <v>50</v>
      </c>
      <c r="O5076" s="155" t="s">
        <v>9073</v>
      </c>
      <c r="P5076" s="156" t="s">
        <v>60</v>
      </c>
      <c r="Q5076" s="157" t="s">
        <v>8211</v>
      </c>
      <c r="R5076" s="158"/>
      <c r="S5076" s="159"/>
      <c r="T5076" s="159" t="s">
        <v>6983</v>
      </c>
      <c r="U5076" s="159" t="s">
        <v>8212</v>
      </c>
      <c r="V5076" s="154">
        <v>46114</v>
      </c>
      <c r="W5076" s="154">
        <v>46150</v>
      </c>
      <c r="X5076" s="154"/>
      <c r="Y5076" s="160"/>
      <c r="Z5076" s="160"/>
      <c r="AA5076" s="153"/>
      <c r="AB5076" s="153"/>
      <c r="AC5076" s="182" t="e">
        <f t="shared" si="160"/>
        <v>#DIV/0!</v>
      </c>
      <c r="AD5076" s="153" t="e">
        <f t="shared" si="161"/>
        <v>#DIV/0!</v>
      </c>
      <c r="AE5076" s="207"/>
      <c r="AF5076" s="153"/>
      <c r="AG5076" s="159"/>
      <c r="AH5076" s="153"/>
      <c r="AI5076" s="161"/>
      <c r="AJ5076" s="153"/>
      <c r="AK5076" s="153"/>
      <c r="AL5076" s="207"/>
      <c r="AM5076" s="207"/>
      <c r="AN5076" s="207"/>
      <c r="AO5076" s="207"/>
      <c r="AP5076" s="147" t="s">
        <v>54</v>
      </c>
      <c r="AQ5076" s="147"/>
      <c r="AR5076" s="147"/>
      <c r="AS5076" s="209" t="s">
        <v>68</v>
      </c>
      <c r="AT5076" s="223" t="str">
        <f>MONTH(B5076)&amp;"/"&amp;YEAR(B5076)</f>
        <v>3/2026</v>
      </c>
      <c r="AU5076" s="223">
        <f>WEEKNUM(B5076)-WEEKNUM(EOMONTH(B5076,-1)+1)+1</f>
        <v>1</v>
      </c>
      <c r="AV5076" s="209" t="str">
        <f>MONTH(R5076)&amp;"/"&amp;YEAR(R5076)</f>
        <v>1/1900</v>
      </c>
      <c r="AW5076" s="209" t="e">
        <f>WEEKNUM(R5076)-WEEKNUM(EOMONTH(R5076,-1)+1)+1</f>
        <v>#NUM!</v>
      </c>
      <c r="AX5076" s="209">
        <f>IF(BB5076="S",IF(Q5076="1. Aceitou o programa",R5076-B5076,0),0)</f>
        <v>0</v>
      </c>
      <c r="AY5076" s="209">
        <f>IF(BB5076="S",IF(AND(S5076&lt;&gt;"",R5076&lt;&gt;""),S5076-R5076,0),0)</f>
        <v>0</v>
      </c>
      <c r="AZ5076" s="209">
        <f>IF(BB5076="S",IF(Q5076="1. Aceitou o programa",IF(OR(X5076="Não se Aplica",X5076=""),IF(OR(W5076="Não se Aplica",W5076=""),0,W5076-V5076),AVERAGE(X5076-W5076,W5076-V5076)),0),0)</f>
        <v>0</v>
      </c>
      <c r="BA5076" s="209">
        <f>IF(BB5076="S",IF(AND(Q5076="1. Aceitou o programa",AH5076="Realizada"),IFERROR(IF(AG5076="",0,AG5076-R5076),0),0),0)</f>
        <v>0</v>
      </c>
      <c r="BB5076" s="209" t="str">
        <f>_xlfn.XLOOKUP(U5076,'Lista Suspensa'!$AA$20:$AA$23,'Lista Suspensa'!$AB$20:$AB$23,"N/A")</f>
        <v>S</v>
      </c>
    </row>
    <row r="5077" spans="1:54" ht="12" customHeight="1">
      <c r="A5077" s="151" t="s">
        <v>54</v>
      </c>
      <c r="B5077" s="152">
        <v>46083</v>
      </c>
      <c r="C5077" s="153" t="s">
        <v>55</v>
      </c>
      <c r="D5077" s="153" t="s">
        <v>56</v>
      </c>
      <c r="E5077" s="244">
        <v>87883153</v>
      </c>
      <c r="F5077" s="144" t="s">
        <v>9074</v>
      </c>
      <c r="G5077" s="230"/>
      <c r="H5077" s="154">
        <v>32220</v>
      </c>
      <c r="I5077" s="153">
        <v>38</v>
      </c>
      <c r="J5077" s="148" t="s">
        <v>70</v>
      </c>
      <c r="K5077" s="153"/>
      <c r="L5077" s="153"/>
      <c r="M5077" s="153"/>
      <c r="N5077" s="153">
        <v>50</v>
      </c>
      <c r="O5077" s="155" t="s">
        <v>9075</v>
      </c>
      <c r="P5077" s="156" t="s">
        <v>60</v>
      </c>
      <c r="Q5077" s="157" t="s">
        <v>8211</v>
      </c>
      <c r="R5077" s="158"/>
      <c r="S5077" s="159"/>
      <c r="T5077" s="159" t="s">
        <v>6983</v>
      </c>
      <c r="U5077" s="159" t="s">
        <v>8212</v>
      </c>
      <c r="V5077" s="154">
        <v>46118</v>
      </c>
      <c r="W5077" s="154">
        <v>46150</v>
      </c>
      <c r="X5077" s="154"/>
      <c r="Y5077" s="160"/>
      <c r="Z5077" s="160"/>
      <c r="AA5077" s="153"/>
      <c r="AB5077" s="153"/>
      <c r="AC5077" s="182" t="e">
        <f t="shared" si="160"/>
        <v>#DIV/0!</v>
      </c>
      <c r="AD5077" s="153" t="e">
        <f t="shared" si="161"/>
        <v>#DIV/0!</v>
      </c>
      <c r="AE5077" s="207"/>
      <c r="AF5077" s="153"/>
      <c r="AG5077" s="159"/>
      <c r="AH5077" s="153"/>
      <c r="AI5077" s="161"/>
      <c r="AJ5077" s="153"/>
      <c r="AK5077" s="153"/>
      <c r="AL5077" s="207"/>
      <c r="AM5077" s="207"/>
      <c r="AN5077" s="207"/>
      <c r="AO5077" s="207"/>
      <c r="AP5077" s="147" t="s">
        <v>54</v>
      </c>
      <c r="AQ5077" s="147"/>
      <c r="AR5077" s="147"/>
      <c r="AS5077" s="209" t="s">
        <v>68</v>
      </c>
      <c r="AT5077" s="223" t="str">
        <f>MONTH(B5077)&amp;"/"&amp;YEAR(B5077)</f>
        <v>3/2026</v>
      </c>
      <c r="AU5077" s="223">
        <f>WEEKNUM(B5077)-WEEKNUM(EOMONTH(B5077,-1)+1)+1</f>
        <v>1</v>
      </c>
      <c r="AV5077" s="209" t="str">
        <f>MONTH(R5077)&amp;"/"&amp;YEAR(R5077)</f>
        <v>1/1900</v>
      </c>
      <c r="AW5077" s="209" t="e">
        <f>WEEKNUM(R5077)-WEEKNUM(EOMONTH(R5077,-1)+1)+1</f>
        <v>#NUM!</v>
      </c>
      <c r="AX5077" s="209">
        <f>IF(BB5077="S",IF(Q5077="1. Aceitou o programa",R5077-B5077,0),0)</f>
        <v>0</v>
      </c>
      <c r="AY5077" s="209">
        <f>IF(BB5077="S",IF(AND(S5077&lt;&gt;"",R5077&lt;&gt;""),S5077-R5077,0),0)</f>
        <v>0</v>
      </c>
      <c r="AZ5077" s="209">
        <f>IF(BB5077="S",IF(Q5077="1. Aceitou o programa",IF(OR(X5077="Não se Aplica",X5077=""),IF(OR(W5077="Não se Aplica",W5077=""),0,W5077-V5077),AVERAGE(X5077-W5077,W5077-V5077)),0),0)</f>
        <v>0</v>
      </c>
      <c r="BA5077" s="209">
        <f>IF(BB5077="S",IF(AND(Q5077="1. Aceitou o programa",AH5077="Realizada"),IFERROR(IF(AG5077="",0,AG5077-R5077),0),0),0)</f>
        <v>0</v>
      </c>
      <c r="BB5077" s="209" t="str">
        <f>_xlfn.XLOOKUP(U5077,'Lista Suspensa'!$AA$20:$AA$23,'Lista Suspensa'!$AB$20:$AB$23,"N/A")</f>
        <v>S</v>
      </c>
    </row>
    <row r="5078" spans="1:54" ht="12" customHeight="1">
      <c r="A5078" s="151" t="s">
        <v>54</v>
      </c>
      <c r="B5078" s="152">
        <v>46083</v>
      </c>
      <c r="C5078" s="153" t="s">
        <v>55</v>
      </c>
      <c r="D5078" s="153" t="s">
        <v>56</v>
      </c>
      <c r="E5078" s="244">
        <v>81455169</v>
      </c>
      <c r="F5078" s="144" t="s">
        <v>9076</v>
      </c>
      <c r="G5078" s="230"/>
      <c r="H5078" s="154">
        <v>32224</v>
      </c>
      <c r="I5078" s="153">
        <v>38</v>
      </c>
      <c r="J5078" s="148" t="s">
        <v>70</v>
      </c>
      <c r="K5078" s="153"/>
      <c r="L5078" s="153"/>
      <c r="M5078" s="153"/>
      <c r="N5078" s="153">
        <v>60</v>
      </c>
      <c r="O5078" s="155" t="s">
        <v>9077</v>
      </c>
      <c r="P5078" s="156" t="s">
        <v>60</v>
      </c>
      <c r="Q5078" s="157" t="s">
        <v>8211</v>
      </c>
      <c r="R5078" s="158"/>
      <c r="S5078" s="159"/>
      <c r="T5078" s="159" t="s">
        <v>6983</v>
      </c>
      <c r="U5078" s="159" t="s">
        <v>8212</v>
      </c>
      <c r="V5078" s="154">
        <v>46114</v>
      </c>
      <c r="W5078" s="154">
        <v>46150</v>
      </c>
      <c r="X5078" s="154"/>
      <c r="Y5078" s="160"/>
      <c r="Z5078" s="160"/>
      <c r="AA5078" s="153"/>
      <c r="AB5078" s="153"/>
      <c r="AC5078" s="182" t="e">
        <f t="shared" si="160"/>
        <v>#DIV/0!</v>
      </c>
      <c r="AD5078" s="153" t="e">
        <f t="shared" si="161"/>
        <v>#DIV/0!</v>
      </c>
      <c r="AE5078" s="207"/>
      <c r="AF5078" s="153"/>
      <c r="AG5078" s="159"/>
      <c r="AH5078" s="153"/>
      <c r="AI5078" s="161"/>
      <c r="AJ5078" s="153"/>
      <c r="AK5078" s="153"/>
      <c r="AL5078" s="207"/>
      <c r="AM5078" s="207"/>
      <c r="AN5078" s="207"/>
      <c r="AO5078" s="207"/>
      <c r="AP5078" s="147" t="s">
        <v>54</v>
      </c>
      <c r="AQ5078" s="147"/>
      <c r="AR5078" s="147"/>
      <c r="AS5078" s="209" t="s">
        <v>68</v>
      </c>
      <c r="AT5078" s="223" t="str">
        <f>MONTH(B5078)&amp;"/"&amp;YEAR(B5078)</f>
        <v>3/2026</v>
      </c>
      <c r="AU5078" s="223">
        <f>WEEKNUM(B5078)-WEEKNUM(EOMONTH(B5078,-1)+1)+1</f>
        <v>1</v>
      </c>
      <c r="AV5078" s="209" t="str">
        <f>MONTH(R5078)&amp;"/"&amp;YEAR(R5078)</f>
        <v>1/1900</v>
      </c>
      <c r="AW5078" s="209" t="e">
        <f>WEEKNUM(R5078)-WEEKNUM(EOMONTH(R5078,-1)+1)+1</f>
        <v>#NUM!</v>
      </c>
      <c r="AX5078" s="209">
        <f>IF(BB5078="S",IF(Q5078="1. Aceitou o programa",R5078-B5078,0),0)</f>
        <v>0</v>
      </c>
      <c r="AY5078" s="209">
        <f>IF(BB5078="S",IF(AND(S5078&lt;&gt;"",R5078&lt;&gt;""),S5078-R5078,0),0)</f>
        <v>0</v>
      </c>
      <c r="AZ5078" s="209">
        <f>IF(BB5078="S",IF(Q5078="1. Aceitou o programa",IF(OR(X5078="Não se Aplica",X5078=""),IF(OR(W5078="Não se Aplica",W5078=""),0,W5078-V5078),AVERAGE(X5078-W5078,W5078-V5078)),0),0)</f>
        <v>0</v>
      </c>
      <c r="BA5078" s="209">
        <f>IF(BB5078="S",IF(AND(Q5078="1. Aceitou o programa",AH5078="Realizada"),IFERROR(IF(AG5078="",0,AG5078-R5078),0),0),0)</f>
        <v>0</v>
      </c>
      <c r="BB5078" s="209" t="str">
        <f>_xlfn.XLOOKUP(U5078,'Lista Suspensa'!$AA$20:$AA$23,'Lista Suspensa'!$AB$20:$AB$23,"N/A")</f>
        <v>S</v>
      </c>
    </row>
    <row r="5079" spans="1:54" ht="12" customHeight="1">
      <c r="A5079" s="151" t="s">
        <v>54</v>
      </c>
      <c r="B5079" s="152">
        <v>46083</v>
      </c>
      <c r="C5079" s="153" t="s">
        <v>55</v>
      </c>
      <c r="D5079" s="153" t="s">
        <v>56</v>
      </c>
      <c r="E5079" s="244">
        <v>89672389</v>
      </c>
      <c r="F5079" s="144" t="s">
        <v>9078</v>
      </c>
      <c r="G5079" s="230"/>
      <c r="H5079" s="154">
        <v>32232</v>
      </c>
      <c r="I5079" s="153">
        <v>38</v>
      </c>
      <c r="J5079" s="148" t="s">
        <v>70</v>
      </c>
      <c r="K5079" s="153"/>
      <c r="L5079" s="153"/>
      <c r="M5079" s="153"/>
      <c r="N5079" s="153">
        <v>80</v>
      </c>
      <c r="O5079" s="155" t="s">
        <v>9079</v>
      </c>
      <c r="P5079" s="156" t="s">
        <v>60</v>
      </c>
      <c r="Q5079" s="157" t="s">
        <v>8211</v>
      </c>
      <c r="R5079" s="158"/>
      <c r="S5079" s="159"/>
      <c r="T5079" s="159" t="s">
        <v>6983</v>
      </c>
      <c r="U5079" s="159" t="s">
        <v>8212</v>
      </c>
      <c r="V5079" s="154">
        <v>46118</v>
      </c>
      <c r="W5079" s="154">
        <v>46155</v>
      </c>
      <c r="X5079" s="154"/>
      <c r="Y5079" s="160"/>
      <c r="Z5079" s="160"/>
      <c r="AA5079" s="153"/>
      <c r="AB5079" s="153"/>
      <c r="AC5079" s="182" t="e">
        <f t="shared" si="160"/>
        <v>#DIV/0!</v>
      </c>
      <c r="AD5079" s="153" t="e">
        <f t="shared" si="161"/>
        <v>#DIV/0!</v>
      </c>
      <c r="AE5079" s="207"/>
      <c r="AF5079" s="153"/>
      <c r="AG5079" s="159"/>
      <c r="AH5079" s="153"/>
      <c r="AI5079" s="161"/>
      <c r="AJ5079" s="153"/>
      <c r="AK5079" s="153"/>
      <c r="AL5079" s="207"/>
      <c r="AM5079" s="207"/>
      <c r="AN5079" s="207"/>
      <c r="AO5079" s="207"/>
      <c r="AP5079" s="147" t="s">
        <v>54</v>
      </c>
      <c r="AQ5079" s="147"/>
      <c r="AR5079" s="147"/>
      <c r="AS5079" s="209" t="s">
        <v>68</v>
      </c>
      <c r="AT5079" s="223" t="str">
        <f>MONTH(B5079)&amp;"/"&amp;YEAR(B5079)</f>
        <v>3/2026</v>
      </c>
      <c r="AU5079" s="223">
        <f>WEEKNUM(B5079)-WEEKNUM(EOMONTH(B5079,-1)+1)+1</f>
        <v>1</v>
      </c>
      <c r="AV5079" s="209" t="str">
        <f>MONTH(R5079)&amp;"/"&amp;YEAR(R5079)</f>
        <v>1/1900</v>
      </c>
      <c r="AW5079" s="209" t="e">
        <f>WEEKNUM(R5079)-WEEKNUM(EOMONTH(R5079,-1)+1)+1</f>
        <v>#NUM!</v>
      </c>
      <c r="AX5079" s="209">
        <f>IF(BB5079="S",IF(Q5079="1. Aceitou o programa",R5079-B5079,0),0)</f>
        <v>0</v>
      </c>
      <c r="AY5079" s="209">
        <f>IF(BB5079="S",IF(AND(S5079&lt;&gt;"",R5079&lt;&gt;""),S5079-R5079,0),0)</f>
        <v>0</v>
      </c>
      <c r="AZ5079" s="209">
        <f>IF(BB5079="S",IF(Q5079="1. Aceitou o programa",IF(OR(X5079="Não se Aplica",X5079=""),IF(OR(W5079="Não se Aplica",W5079=""),0,W5079-V5079),AVERAGE(X5079-W5079,W5079-V5079)),0),0)</f>
        <v>0</v>
      </c>
      <c r="BA5079" s="209">
        <f>IF(BB5079="S",IF(AND(Q5079="1. Aceitou o programa",AH5079="Realizada"),IFERROR(IF(AG5079="",0,AG5079-R5079),0),0),0)</f>
        <v>0</v>
      </c>
      <c r="BB5079" s="209" t="str">
        <f>_xlfn.XLOOKUP(U5079,'Lista Suspensa'!$AA$20:$AA$23,'Lista Suspensa'!$AB$20:$AB$23,"N/A")</f>
        <v>S</v>
      </c>
    </row>
    <row r="5080" spans="1:54" ht="12" customHeight="1">
      <c r="A5080" s="151" t="s">
        <v>54</v>
      </c>
      <c r="B5080" s="152">
        <v>46083</v>
      </c>
      <c r="C5080" s="153" t="s">
        <v>55</v>
      </c>
      <c r="D5080" s="153" t="s">
        <v>56</v>
      </c>
      <c r="E5080" s="244">
        <v>92681497</v>
      </c>
      <c r="F5080" s="144" t="s">
        <v>9080</v>
      </c>
      <c r="G5080" s="230"/>
      <c r="H5080" s="154">
        <v>32262</v>
      </c>
      <c r="I5080" s="153">
        <v>38</v>
      </c>
      <c r="J5080" s="148" t="s">
        <v>58</v>
      </c>
      <c r="K5080" s="153"/>
      <c r="L5080" s="153"/>
      <c r="M5080" s="153"/>
      <c r="N5080" s="153">
        <v>60</v>
      </c>
      <c r="O5080" s="155" t="s">
        <v>9081</v>
      </c>
      <c r="P5080" s="156" t="s">
        <v>60</v>
      </c>
      <c r="Q5080" s="157" t="s">
        <v>8211</v>
      </c>
      <c r="R5080" s="158"/>
      <c r="S5080" s="159"/>
      <c r="T5080" s="159" t="s">
        <v>6983</v>
      </c>
      <c r="U5080" s="159" t="s">
        <v>8212</v>
      </c>
      <c r="V5080" s="154">
        <v>46125</v>
      </c>
      <c r="W5080" s="154">
        <v>46155</v>
      </c>
      <c r="X5080" s="154"/>
      <c r="Y5080" s="160"/>
      <c r="Z5080" s="160"/>
      <c r="AA5080" s="153"/>
      <c r="AB5080" s="153"/>
      <c r="AC5080" s="182" t="e">
        <f t="shared" si="160"/>
        <v>#DIV/0!</v>
      </c>
      <c r="AD5080" s="153" t="e">
        <f t="shared" si="161"/>
        <v>#DIV/0!</v>
      </c>
      <c r="AE5080" s="207"/>
      <c r="AF5080" s="153"/>
      <c r="AG5080" s="159"/>
      <c r="AH5080" s="153"/>
      <c r="AI5080" s="161"/>
      <c r="AJ5080" s="153"/>
      <c r="AK5080" s="153"/>
      <c r="AL5080" s="207"/>
      <c r="AM5080" s="207"/>
      <c r="AN5080" s="207"/>
      <c r="AO5080" s="207"/>
      <c r="AP5080" s="147" t="s">
        <v>54</v>
      </c>
      <c r="AQ5080" s="147"/>
      <c r="AR5080" s="147"/>
      <c r="AS5080" s="209" t="s">
        <v>68</v>
      </c>
      <c r="AT5080" s="223" t="str">
        <f>MONTH(B5080)&amp;"/"&amp;YEAR(B5080)</f>
        <v>3/2026</v>
      </c>
      <c r="AU5080" s="223">
        <f>WEEKNUM(B5080)-WEEKNUM(EOMONTH(B5080,-1)+1)+1</f>
        <v>1</v>
      </c>
      <c r="AV5080" s="209" t="str">
        <f>MONTH(R5080)&amp;"/"&amp;YEAR(R5080)</f>
        <v>1/1900</v>
      </c>
      <c r="AW5080" s="209" t="e">
        <f>WEEKNUM(R5080)-WEEKNUM(EOMONTH(R5080,-1)+1)+1</f>
        <v>#NUM!</v>
      </c>
      <c r="AX5080" s="209">
        <f>IF(BB5080="S",IF(Q5080="1. Aceitou o programa",R5080-B5080,0),0)</f>
        <v>0</v>
      </c>
      <c r="AY5080" s="209">
        <f>IF(BB5080="S",IF(AND(S5080&lt;&gt;"",R5080&lt;&gt;""),S5080-R5080,0),0)</f>
        <v>0</v>
      </c>
      <c r="AZ5080" s="209">
        <f>IF(BB5080="S",IF(Q5080="1. Aceitou o programa",IF(OR(X5080="Não se Aplica",X5080=""),IF(OR(W5080="Não se Aplica",W5080=""),0,W5080-V5080),AVERAGE(X5080-W5080,W5080-V5080)),0),0)</f>
        <v>0</v>
      </c>
      <c r="BA5080" s="209">
        <f>IF(BB5080="S",IF(AND(Q5080="1. Aceitou o programa",AH5080="Realizada"),IFERROR(IF(AG5080="",0,AG5080-R5080),0),0),0)</f>
        <v>0</v>
      </c>
      <c r="BB5080" s="209" t="str">
        <f>_xlfn.XLOOKUP(U5080,'Lista Suspensa'!$AA$20:$AA$23,'Lista Suspensa'!$AB$20:$AB$23,"N/A")</f>
        <v>S</v>
      </c>
    </row>
    <row r="5081" spans="1:54" ht="12" customHeight="1">
      <c r="A5081" s="151" t="s">
        <v>54</v>
      </c>
      <c r="B5081" s="152">
        <v>46083</v>
      </c>
      <c r="C5081" s="153" t="s">
        <v>55</v>
      </c>
      <c r="D5081" s="153" t="s">
        <v>56</v>
      </c>
      <c r="E5081" s="244">
        <v>89241438</v>
      </c>
      <c r="F5081" s="144" t="s">
        <v>9082</v>
      </c>
      <c r="G5081" s="230"/>
      <c r="H5081" s="154">
        <v>32283</v>
      </c>
      <c r="I5081" s="153">
        <v>37</v>
      </c>
      <c r="J5081" s="148" t="s">
        <v>58</v>
      </c>
      <c r="K5081" s="153"/>
      <c r="L5081" s="153"/>
      <c r="M5081" s="153"/>
      <c r="N5081" s="153">
        <v>600</v>
      </c>
      <c r="O5081" s="155">
        <v>21979008602</v>
      </c>
      <c r="P5081" s="156" t="s">
        <v>60</v>
      </c>
      <c r="Q5081" s="157" t="s">
        <v>8211</v>
      </c>
      <c r="R5081" s="158"/>
      <c r="S5081" s="159"/>
      <c r="T5081" s="159" t="s">
        <v>6983</v>
      </c>
      <c r="U5081" s="159" t="s">
        <v>8212</v>
      </c>
      <c r="V5081" s="154">
        <v>46118</v>
      </c>
      <c r="W5081" s="154">
        <v>46155</v>
      </c>
      <c r="X5081" s="154"/>
      <c r="Y5081" s="160"/>
      <c r="Z5081" s="160"/>
      <c r="AA5081" s="153"/>
      <c r="AB5081" s="153"/>
      <c r="AC5081" s="182" t="e">
        <f t="shared" si="160"/>
        <v>#DIV/0!</v>
      </c>
      <c r="AD5081" s="153" t="e">
        <f t="shared" si="161"/>
        <v>#DIV/0!</v>
      </c>
      <c r="AE5081" s="207"/>
      <c r="AF5081" s="153"/>
      <c r="AG5081" s="159"/>
      <c r="AH5081" s="153"/>
      <c r="AI5081" s="161"/>
      <c r="AJ5081" s="153"/>
      <c r="AK5081" s="153"/>
      <c r="AL5081" s="207"/>
      <c r="AM5081" s="207"/>
      <c r="AN5081" s="207"/>
      <c r="AO5081" s="207"/>
      <c r="AP5081" s="147" t="s">
        <v>54</v>
      </c>
      <c r="AQ5081" s="147"/>
      <c r="AR5081" s="147"/>
      <c r="AS5081" s="209" t="s">
        <v>68</v>
      </c>
      <c r="AT5081" s="223" t="str">
        <f>MONTH(B5081)&amp;"/"&amp;YEAR(B5081)</f>
        <v>3/2026</v>
      </c>
      <c r="AU5081" s="223">
        <f>WEEKNUM(B5081)-WEEKNUM(EOMONTH(B5081,-1)+1)+1</f>
        <v>1</v>
      </c>
      <c r="AV5081" s="209" t="str">
        <f>MONTH(R5081)&amp;"/"&amp;YEAR(R5081)</f>
        <v>1/1900</v>
      </c>
      <c r="AW5081" s="209" t="e">
        <f>WEEKNUM(R5081)-WEEKNUM(EOMONTH(R5081,-1)+1)+1</f>
        <v>#NUM!</v>
      </c>
      <c r="AX5081" s="209">
        <f>IF(BB5081="S",IF(Q5081="1. Aceitou o programa",R5081-B5081,0),0)</f>
        <v>0</v>
      </c>
      <c r="AY5081" s="209">
        <f>IF(BB5081="S",IF(AND(S5081&lt;&gt;"",R5081&lt;&gt;""),S5081-R5081,0),0)</f>
        <v>0</v>
      </c>
      <c r="AZ5081" s="209">
        <f>IF(BB5081="S",IF(Q5081="1. Aceitou o programa",IF(OR(X5081="Não se Aplica",X5081=""),IF(OR(W5081="Não se Aplica",W5081=""),0,W5081-V5081),AVERAGE(X5081-W5081,W5081-V5081)),0),0)</f>
        <v>0</v>
      </c>
      <c r="BA5081" s="209">
        <f>IF(BB5081="S",IF(AND(Q5081="1. Aceitou o programa",AH5081="Realizada"),IFERROR(IF(AG5081="",0,AG5081-R5081),0),0),0)</f>
        <v>0</v>
      </c>
      <c r="BB5081" s="209" t="str">
        <f>_xlfn.XLOOKUP(U5081,'Lista Suspensa'!$AA$20:$AA$23,'Lista Suspensa'!$AB$20:$AB$23,"N/A")</f>
        <v>S</v>
      </c>
    </row>
    <row r="5082" spans="1:54" ht="12" customHeight="1">
      <c r="A5082" s="151" t="s">
        <v>54</v>
      </c>
      <c r="B5082" s="152">
        <v>46083</v>
      </c>
      <c r="C5082" s="153" t="s">
        <v>55</v>
      </c>
      <c r="D5082" s="153" t="s">
        <v>56</v>
      </c>
      <c r="E5082" s="244">
        <v>85157230</v>
      </c>
      <c r="F5082" s="144" t="s">
        <v>9083</v>
      </c>
      <c r="G5082" s="230"/>
      <c r="H5082" s="154">
        <v>32311</v>
      </c>
      <c r="I5082" s="153">
        <v>37</v>
      </c>
      <c r="J5082" s="148" t="s">
        <v>70</v>
      </c>
      <c r="K5082" s="153"/>
      <c r="L5082" s="153"/>
      <c r="M5082" s="153"/>
      <c r="N5082" s="153">
        <v>60</v>
      </c>
      <c r="O5082" s="155">
        <v>21991376449</v>
      </c>
      <c r="P5082" s="156" t="s">
        <v>60</v>
      </c>
      <c r="Q5082" s="157" t="s">
        <v>8211</v>
      </c>
      <c r="R5082" s="158"/>
      <c r="S5082" s="159"/>
      <c r="T5082" s="159" t="s">
        <v>6983</v>
      </c>
      <c r="U5082" s="159" t="s">
        <v>8212</v>
      </c>
      <c r="V5082" s="154">
        <v>46118</v>
      </c>
      <c r="W5082" s="154">
        <v>46155</v>
      </c>
      <c r="X5082" s="154"/>
      <c r="Y5082" s="160"/>
      <c r="Z5082" s="160"/>
      <c r="AA5082" s="153"/>
      <c r="AB5082" s="153"/>
      <c r="AC5082" s="182" t="e">
        <f t="shared" si="160"/>
        <v>#DIV/0!</v>
      </c>
      <c r="AD5082" s="153" t="e">
        <f t="shared" si="161"/>
        <v>#DIV/0!</v>
      </c>
      <c r="AE5082" s="207"/>
      <c r="AF5082" s="153"/>
      <c r="AG5082" s="159"/>
      <c r="AH5082" s="153"/>
      <c r="AI5082" s="161"/>
      <c r="AJ5082" s="153"/>
      <c r="AK5082" s="153"/>
      <c r="AL5082" s="207"/>
      <c r="AM5082" s="207"/>
      <c r="AN5082" s="207"/>
      <c r="AO5082" s="207"/>
      <c r="AP5082" s="147" t="s">
        <v>54</v>
      </c>
      <c r="AQ5082" s="147"/>
      <c r="AR5082" s="147"/>
      <c r="AS5082" s="209" t="s">
        <v>68</v>
      </c>
      <c r="AT5082" s="223" t="str">
        <f>MONTH(B5082)&amp;"/"&amp;YEAR(B5082)</f>
        <v>3/2026</v>
      </c>
      <c r="AU5082" s="223">
        <f>WEEKNUM(B5082)-WEEKNUM(EOMONTH(B5082,-1)+1)+1</f>
        <v>1</v>
      </c>
      <c r="AV5082" s="209" t="str">
        <f>MONTH(R5082)&amp;"/"&amp;YEAR(R5082)</f>
        <v>1/1900</v>
      </c>
      <c r="AW5082" s="209" t="e">
        <f>WEEKNUM(R5082)-WEEKNUM(EOMONTH(R5082,-1)+1)+1</f>
        <v>#NUM!</v>
      </c>
      <c r="AX5082" s="209">
        <f>IF(BB5082="S",IF(Q5082="1. Aceitou o programa",R5082-B5082,0),0)</f>
        <v>0</v>
      </c>
      <c r="AY5082" s="209">
        <f>IF(BB5082="S",IF(AND(S5082&lt;&gt;"",R5082&lt;&gt;""),S5082-R5082,0),0)</f>
        <v>0</v>
      </c>
      <c r="AZ5082" s="209">
        <f>IF(BB5082="S",IF(Q5082="1. Aceitou o programa",IF(OR(X5082="Não se Aplica",X5082=""),IF(OR(W5082="Não se Aplica",W5082=""),0,W5082-V5082),AVERAGE(X5082-W5082,W5082-V5082)),0),0)</f>
        <v>0</v>
      </c>
      <c r="BA5082" s="209">
        <f>IF(BB5082="S",IF(AND(Q5082="1. Aceitou o programa",AH5082="Realizada"),IFERROR(IF(AG5082="",0,AG5082-R5082),0),0),0)</f>
        <v>0</v>
      </c>
      <c r="BB5082" s="209" t="str">
        <f>_xlfn.XLOOKUP(U5082,'Lista Suspensa'!$AA$20:$AA$23,'Lista Suspensa'!$AB$20:$AB$23,"N/A")</f>
        <v>S</v>
      </c>
    </row>
    <row r="5083" spans="1:54" ht="12" customHeight="1">
      <c r="A5083" s="151" t="s">
        <v>54</v>
      </c>
      <c r="B5083" s="152">
        <v>46083</v>
      </c>
      <c r="C5083" s="153" t="s">
        <v>55</v>
      </c>
      <c r="D5083" s="153" t="s">
        <v>56</v>
      </c>
      <c r="E5083" s="244">
        <v>79494957</v>
      </c>
      <c r="F5083" s="144" t="s">
        <v>9084</v>
      </c>
      <c r="G5083" s="230"/>
      <c r="H5083" s="154">
        <v>32328</v>
      </c>
      <c r="I5083" s="153">
        <v>37</v>
      </c>
      <c r="J5083" s="148" t="s">
        <v>58</v>
      </c>
      <c r="K5083" s="153"/>
      <c r="L5083" s="153"/>
      <c r="M5083" s="153"/>
      <c r="N5083" s="153">
        <v>60</v>
      </c>
      <c r="O5083" s="155" t="s">
        <v>9085</v>
      </c>
      <c r="P5083" s="156" t="s">
        <v>60</v>
      </c>
      <c r="Q5083" s="157" t="s">
        <v>8211</v>
      </c>
      <c r="R5083" s="158"/>
      <c r="S5083" s="159"/>
      <c r="T5083" s="159" t="s">
        <v>6983</v>
      </c>
      <c r="U5083" s="159" t="s">
        <v>8212</v>
      </c>
      <c r="V5083" s="154">
        <v>46114</v>
      </c>
      <c r="W5083" s="154">
        <v>46155</v>
      </c>
      <c r="X5083" s="154"/>
      <c r="Y5083" s="160"/>
      <c r="Z5083" s="160"/>
      <c r="AA5083" s="153"/>
      <c r="AB5083" s="153"/>
      <c r="AC5083" s="182" t="e">
        <f t="shared" si="160"/>
        <v>#DIV/0!</v>
      </c>
      <c r="AD5083" s="153" t="e">
        <f t="shared" si="161"/>
        <v>#DIV/0!</v>
      </c>
      <c r="AE5083" s="207"/>
      <c r="AF5083" s="153"/>
      <c r="AG5083" s="159"/>
      <c r="AH5083" s="153"/>
      <c r="AI5083" s="161"/>
      <c r="AJ5083" s="153"/>
      <c r="AK5083" s="153"/>
      <c r="AL5083" s="207"/>
      <c r="AM5083" s="207"/>
      <c r="AN5083" s="207"/>
      <c r="AO5083" s="207"/>
      <c r="AP5083" s="147" t="s">
        <v>54</v>
      </c>
      <c r="AQ5083" s="147"/>
      <c r="AR5083" s="147"/>
      <c r="AS5083" s="209" t="s">
        <v>68</v>
      </c>
      <c r="AT5083" s="223" t="str">
        <f>MONTH(B5083)&amp;"/"&amp;YEAR(B5083)</f>
        <v>3/2026</v>
      </c>
      <c r="AU5083" s="223">
        <f>WEEKNUM(B5083)-WEEKNUM(EOMONTH(B5083,-1)+1)+1</f>
        <v>1</v>
      </c>
      <c r="AV5083" s="209" t="str">
        <f>MONTH(R5083)&amp;"/"&amp;YEAR(R5083)</f>
        <v>1/1900</v>
      </c>
      <c r="AW5083" s="209" t="e">
        <f>WEEKNUM(R5083)-WEEKNUM(EOMONTH(R5083,-1)+1)+1</f>
        <v>#NUM!</v>
      </c>
      <c r="AX5083" s="209">
        <f>IF(BB5083="S",IF(Q5083="1. Aceitou o programa",R5083-B5083,0),0)</f>
        <v>0</v>
      </c>
      <c r="AY5083" s="209">
        <f>IF(BB5083="S",IF(AND(S5083&lt;&gt;"",R5083&lt;&gt;""),S5083-R5083,0),0)</f>
        <v>0</v>
      </c>
      <c r="AZ5083" s="209">
        <f>IF(BB5083="S",IF(Q5083="1. Aceitou o programa",IF(OR(X5083="Não se Aplica",X5083=""),IF(OR(W5083="Não se Aplica",W5083=""),0,W5083-V5083),AVERAGE(X5083-W5083,W5083-V5083)),0),0)</f>
        <v>0</v>
      </c>
      <c r="BA5083" s="209">
        <f>IF(BB5083="S",IF(AND(Q5083="1. Aceitou o programa",AH5083="Realizada"),IFERROR(IF(AG5083="",0,AG5083-R5083),0),0),0)</f>
        <v>0</v>
      </c>
      <c r="BB5083" s="209" t="str">
        <f>_xlfn.XLOOKUP(U5083,'Lista Suspensa'!$AA$20:$AA$23,'Lista Suspensa'!$AB$20:$AB$23,"N/A")</f>
        <v>S</v>
      </c>
    </row>
    <row r="5084" spans="1:54" ht="12" customHeight="1">
      <c r="A5084" s="151" t="s">
        <v>54</v>
      </c>
      <c r="B5084" s="152">
        <v>46083</v>
      </c>
      <c r="C5084" s="153" t="s">
        <v>55</v>
      </c>
      <c r="D5084" s="153" t="s">
        <v>56</v>
      </c>
      <c r="E5084" s="244">
        <v>81077043</v>
      </c>
      <c r="F5084" s="144" t="s">
        <v>9086</v>
      </c>
      <c r="G5084" s="230"/>
      <c r="H5084" s="154">
        <v>32366</v>
      </c>
      <c r="I5084" s="153">
        <v>37</v>
      </c>
      <c r="J5084" s="148" t="s">
        <v>70</v>
      </c>
      <c r="K5084" s="153"/>
      <c r="L5084" s="153"/>
      <c r="M5084" s="153"/>
      <c r="N5084" s="153">
        <v>40</v>
      </c>
      <c r="O5084" s="155" t="s">
        <v>9087</v>
      </c>
      <c r="P5084" s="156" t="s">
        <v>60</v>
      </c>
      <c r="Q5084" s="157" t="s">
        <v>8211</v>
      </c>
      <c r="R5084" s="158"/>
      <c r="S5084" s="159"/>
      <c r="T5084" s="159" t="s">
        <v>6983</v>
      </c>
      <c r="U5084" s="159" t="s">
        <v>8212</v>
      </c>
      <c r="V5084" s="154">
        <v>46114</v>
      </c>
      <c r="W5084" s="154">
        <v>46155</v>
      </c>
      <c r="X5084" s="154"/>
      <c r="Y5084" s="160"/>
      <c r="Z5084" s="160"/>
      <c r="AA5084" s="153"/>
      <c r="AB5084" s="153"/>
      <c r="AC5084" s="182" t="e">
        <f t="shared" si="160"/>
        <v>#DIV/0!</v>
      </c>
      <c r="AD5084" s="153" t="e">
        <f t="shared" si="161"/>
        <v>#DIV/0!</v>
      </c>
      <c r="AE5084" s="207"/>
      <c r="AF5084" s="153"/>
      <c r="AG5084" s="159"/>
      <c r="AH5084" s="153"/>
      <c r="AI5084" s="161"/>
      <c r="AJ5084" s="153"/>
      <c r="AK5084" s="153"/>
      <c r="AL5084" s="207"/>
      <c r="AM5084" s="207"/>
      <c r="AN5084" s="207"/>
      <c r="AO5084" s="207"/>
      <c r="AP5084" s="147" t="s">
        <v>54</v>
      </c>
      <c r="AQ5084" s="147"/>
      <c r="AR5084" s="147"/>
      <c r="AS5084" s="209" t="s">
        <v>68</v>
      </c>
      <c r="AT5084" s="223" t="str">
        <f>MONTH(B5084)&amp;"/"&amp;YEAR(B5084)</f>
        <v>3/2026</v>
      </c>
      <c r="AU5084" s="223">
        <f>WEEKNUM(B5084)-WEEKNUM(EOMONTH(B5084,-1)+1)+1</f>
        <v>1</v>
      </c>
      <c r="AV5084" s="209" t="str">
        <f>MONTH(R5084)&amp;"/"&amp;YEAR(R5084)</f>
        <v>1/1900</v>
      </c>
      <c r="AW5084" s="209" t="e">
        <f>WEEKNUM(R5084)-WEEKNUM(EOMONTH(R5084,-1)+1)+1</f>
        <v>#NUM!</v>
      </c>
      <c r="AX5084" s="209">
        <f>IF(BB5084="S",IF(Q5084="1. Aceitou o programa",R5084-B5084,0),0)</f>
        <v>0</v>
      </c>
      <c r="AY5084" s="209">
        <f>IF(BB5084="S",IF(AND(S5084&lt;&gt;"",R5084&lt;&gt;""),S5084-R5084,0),0)</f>
        <v>0</v>
      </c>
      <c r="AZ5084" s="209">
        <f>IF(BB5084="S",IF(Q5084="1. Aceitou o programa",IF(OR(X5084="Não se Aplica",X5084=""),IF(OR(W5084="Não se Aplica",W5084=""),0,W5084-V5084),AVERAGE(X5084-W5084,W5084-V5084)),0),0)</f>
        <v>0</v>
      </c>
      <c r="BA5084" s="209">
        <f>IF(BB5084="S",IF(AND(Q5084="1. Aceitou o programa",AH5084="Realizada"),IFERROR(IF(AG5084="",0,AG5084-R5084),0),0),0)</f>
        <v>0</v>
      </c>
      <c r="BB5084" s="209" t="str">
        <f>_xlfn.XLOOKUP(U5084,'Lista Suspensa'!$AA$20:$AA$23,'Lista Suspensa'!$AB$20:$AB$23,"N/A")</f>
        <v>S</v>
      </c>
    </row>
    <row r="5085" spans="1:54" ht="12" customHeight="1">
      <c r="A5085" s="151" t="s">
        <v>54</v>
      </c>
      <c r="B5085" s="152">
        <v>46083</v>
      </c>
      <c r="C5085" s="153" t="s">
        <v>55</v>
      </c>
      <c r="D5085" s="153" t="s">
        <v>56</v>
      </c>
      <c r="E5085" s="244">
        <v>88424981</v>
      </c>
      <c r="F5085" s="144" t="s">
        <v>9088</v>
      </c>
      <c r="G5085" s="230"/>
      <c r="H5085" s="154">
        <v>32396</v>
      </c>
      <c r="I5085" s="153">
        <v>37</v>
      </c>
      <c r="J5085" s="148" t="s">
        <v>70</v>
      </c>
      <c r="K5085" s="153"/>
      <c r="L5085" s="153"/>
      <c r="M5085" s="153"/>
      <c r="N5085" s="153">
        <v>110</v>
      </c>
      <c r="O5085" s="155" t="s">
        <v>9089</v>
      </c>
      <c r="P5085" s="156" t="s">
        <v>60</v>
      </c>
      <c r="Q5085" s="157" t="s">
        <v>8211</v>
      </c>
      <c r="R5085" s="158"/>
      <c r="S5085" s="159"/>
      <c r="T5085" s="159" t="s">
        <v>6983</v>
      </c>
      <c r="U5085" s="159" t="s">
        <v>8212</v>
      </c>
      <c r="V5085" s="154">
        <v>46118</v>
      </c>
      <c r="W5085" s="154">
        <v>46155</v>
      </c>
      <c r="X5085" s="154"/>
      <c r="Y5085" s="160"/>
      <c r="Z5085" s="160"/>
      <c r="AA5085" s="153"/>
      <c r="AB5085" s="153"/>
      <c r="AC5085" s="182" t="e">
        <f t="shared" si="160"/>
        <v>#DIV/0!</v>
      </c>
      <c r="AD5085" s="153" t="e">
        <f t="shared" si="161"/>
        <v>#DIV/0!</v>
      </c>
      <c r="AE5085" s="207"/>
      <c r="AF5085" s="153"/>
      <c r="AG5085" s="159"/>
      <c r="AH5085" s="153"/>
      <c r="AI5085" s="161"/>
      <c r="AJ5085" s="153"/>
      <c r="AK5085" s="153"/>
      <c r="AL5085" s="207"/>
      <c r="AM5085" s="207"/>
      <c r="AN5085" s="207"/>
      <c r="AO5085" s="207"/>
      <c r="AP5085" s="147" t="s">
        <v>54</v>
      </c>
      <c r="AQ5085" s="147"/>
      <c r="AR5085" s="147"/>
      <c r="AS5085" s="209" t="s">
        <v>68</v>
      </c>
      <c r="AT5085" s="223" t="str">
        <f>MONTH(B5085)&amp;"/"&amp;YEAR(B5085)</f>
        <v>3/2026</v>
      </c>
      <c r="AU5085" s="223">
        <f>WEEKNUM(B5085)-WEEKNUM(EOMONTH(B5085,-1)+1)+1</f>
        <v>1</v>
      </c>
      <c r="AV5085" s="209" t="str">
        <f>MONTH(R5085)&amp;"/"&amp;YEAR(R5085)</f>
        <v>1/1900</v>
      </c>
      <c r="AW5085" s="209" t="e">
        <f>WEEKNUM(R5085)-WEEKNUM(EOMONTH(R5085,-1)+1)+1</f>
        <v>#NUM!</v>
      </c>
      <c r="AX5085" s="209">
        <f>IF(BB5085="S",IF(Q5085="1. Aceitou o programa",R5085-B5085,0),0)</f>
        <v>0</v>
      </c>
      <c r="AY5085" s="209">
        <f>IF(BB5085="S",IF(AND(S5085&lt;&gt;"",R5085&lt;&gt;""),S5085-R5085,0),0)</f>
        <v>0</v>
      </c>
      <c r="AZ5085" s="209">
        <f>IF(BB5085="S",IF(Q5085="1. Aceitou o programa",IF(OR(X5085="Não se Aplica",X5085=""),IF(OR(W5085="Não se Aplica",W5085=""),0,W5085-V5085),AVERAGE(X5085-W5085,W5085-V5085)),0),0)</f>
        <v>0</v>
      </c>
      <c r="BA5085" s="209">
        <f>IF(BB5085="S",IF(AND(Q5085="1. Aceitou o programa",AH5085="Realizada"),IFERROR(IF(AG5085="",0,AG5085-R5085),0),0),0)</f>
        <v>0</v>
      </c>
      <c r="BB5085" s="209" t="str">
        <f>_xlfn.XLOOKUP(U5085,'Lista Suspensa'!$AA$20:$AA$23,'Lista Suspensa'!$AB$20:$AB$23,"N/A")</f>
        <v>S</v>
      </c>
    </row>
    <row r="5086" spans="1:54" ht="12" customHeight="1">
      <c r="A5086" s="151" t="s">
        <v>54</v>
      </c>
      <c r="B5086" s="152">
        <v>46083</v>
      </c>
      <c r="C5086" s="153" t="s">
        <v>55</v>
      </c>
      <c r="D5086" s="153" t="s">
        <v>56</v>
      </c>
      <c r="E5086" s="244">
        <v>77705699</v>
      </c>
      <c r="F5086" s="144" t="s">
        <v>9090</v>
      </c>
      <c r="G5086" s="230"/>
      <c r="H5086" s="154">
        <v>32417</v>
      </c>
      <c r="I5086" s="153">
        <v>37</v>
      </c>
      <c r="J5086" s="148" t="s">
        <v>70</v>
      </c>
      <c r="K5086" s="153"/>
      <c r="L5086" s="153"/>
      <c r="M5086" s="153"/>
      <c r="N5086" s="153">
        <v>200</v>
      </c>
      <c r="O5086" s="155">
        <v>21989925349</v>
      </c>
      <c r="P5086" s="156" t="s">
        <v>60</v>
      </c>
      <c r="Q5086" s="157" t="s">
        <v>8211</v>
      </c>
      <c r="R5086" s="158"/>
      <c r="S5086" s="159"/>
      <c r="T5086" s="159" t="s">
        <v>6983</v>
      </c>
      <c r="U5086" s="159" t="s">
        <v>8212</v>
      </c>
      <c r="V5086" s="154">
        <v>46113</v>
      </c>
      <c r="W5086" s="154">
        <v>46118</v>
      </c>
      <c r="X5086" s="154"/>
      <c r="Y5086" s="160"/>
      <c r="Z5086" s="160"/>
      <c r="AA5086" s="153"/>
      <c r="AB5086" s="153"/>
      <c r="AC5086" s="182" t="e">
        <f t="shared" si="160"/>
        <v>#DIV/0!</v>
      </c>
      <c r="AD5086" s="153" t="e">
        <f t="shared" si="161"/>
        <v>#DIV/0!</v>
      </c>
      <c r="AE5086" s="207"/>
      <c r="AF5086" s="153"/>
      <c r="AG5086" s="159"/>
      <c r="AH5086" s="153"/>
      <c r="AI5086" s="161"/>
      <c r="AJ5086" s="153"/>
      <c r="AK5086" s="153"/>
      <c r="AL5086" s="207"/>
      <c r="AM5086" s="207"/>
      <c r="AN5086" s="207"/>
      <c r="AO5086" s="207"/>
      <c r="AP5086" s="147" t="s">
        <v>54</v>
      </c>
      <c r="AQ5086" s="147"/>
      <c r="AR5086" s="147"/>
      <c r="AS5086" s="209" t="s">
        <v>68</v>
      </c>
      <c r="AT5086" s="223" t="str">
        <f>MONTH(B5086)&amp;"/"&amp;YEAR(B5086)</f>
        <v>3/2026</v>
      </c>
      <c r="AU5086" s="223">
        <f>WEEKNUM(B5086)-WEEKNUM(EOMONTH(B5086,-1)+1)+1</f>
        <v>1</v>
      </c>
      <c r="AV5086" s="209" t="str">
        <f>MONTH(R5086)&amp;"/"&amp;YEAR(R5086)</f>
        <v>1/1900</v>
      </c>
      <c r="AW5086" s="209" t="e">
        <f>WEEKNUM(R5086)-WEEKNUM(EOMONTH(R5086,-1)+1)+1</f>
        <v>#NUM!</v>
      </c>
      <c r="AX5086" s="209">
        <f>IF(BB5086="S",IF(Q5086="1. Aceitou o programa",R5086-B5086,0),0)</f>
        <v>0</v>
      </c>
      <c r="AY5086" s="209">
        <f>IF(BB5086="S",IF(AND(S5086&lt;&gt;"",R5086&lt;&gt;""),S5086-R5086,0),0)</f>
        <v>0</v>
      </c>
      <c r="AZ5086" s="209">
        <f>IF(BB5086="S",IF(Q5086="1. Aceitou o programa",IF(OR(X5086="Não se Aplica",X5086=""),IF(OR(W5086="Não se Aplica",W5086=""),0,W5086-V5086),AVERAGE(X5086-W5086,W5086-V5086)),0),0)</f>
        <v>0</v>
      </c>
      <c r="BA5086" s="209">
        <f>IF(BB5086="S",IF(AND(Q5086="1. Aceitou o programa",AH5086="Realizada"),IFERROR(IF(AG5086="",0,AG5086-R5086),0),0),0)</f>
        <v>0</v>
      </c>
      <c r="BB5086" s="209" t="str">
        <f>_xlfn.XLOOKUP(U5086,'Lista Suspensa'!$AA$20:$AA$23,'Lista Suspensa'!$AB$20:$AB$23,"N/A")</f>
        <v>S</v>
      </c>
    </row>
    <row r="5087" spans="1:54" ht="12" customHeight="1">
      <c r="A5087" s="151" t="s">
        <v>54</v>
      </c>
      <c r="B5087" s="152">
        <v>46083</v>
      </c>
      <c r="C5087" s="153" t="s">
        <v>55</v>
      </c>
      <c r="D5087" s="153" t="s">
        <v>56</v>
      </c>
      <c r="E5087" s="244">
        <v>93631784</v>
      </c>
      <c r="F5087" s="144" t="s">
        <v>9091</v>
      </c>
      <c r="G5087" s="230"/>
      <c r="H5087" s="154">
        <v>32420</v>
      </c>
      <c r="I5087" s="153">
        <v>37</v>
      </c>
      <c r="J5087" s="148" t="s">
        <v>70</v>
      </c>
      <c r="K5087" s="153"/>
      <c r="L5087" s="153"/>
      <c r="M5087" s="153"/>
      <c r="N5087" s="153">
        <v>110</v>
      </c>
      <c r="O5087" s="155" t="s">
        <v>9092</v>
      </c>
      <c r="P5087" s="156" t="s">
        <v>60</v>
      </c>
      <c r="Q5087" s="157" t="s">
        <v>8211</v>
      </c>
      <c r="R5087" s="158"/>
      <c r="S5087" s="159"/>
      <c r="T5087" s="159" t="s">
        <v>6983</v>
      </c>
      <c r="U5087" s="159" t="s">
        <v>8212</v>
      </c>
      <c r="V5087" s="154">
        <v>46126</v>
      </c>
      <c r="W5087" s="154">
        <v>46155</v>
      </c>
      <c r="X5087" s="154"/>
      <c r="Y5087" s="160"/>
      <c r="Z5087" s="160"/>
      <c r="AA5087" s="153"/>
      <c r="AB5087" s="153"/>
      <c r="AC5087" s="182" t="e">
        <f t="shared" si="160"/>
        <v>#DIV/0!</v>
      </c>
      <c r="AD5087" s="153" t="e">
        <f t="shared" si="161"/>
        <v>#DIV/0!</v>
      </c>
      <c r="AE5087" s="207"/>
      <c r="AF5087" s="153"/>
      <c r="AG5087" s="159"/>
      <c r="AH5087" s="153"/>
      <c r="AI5087" s="161"/>
      <c r="AJ5087" s="153"/>
      <c r="AK5087" s="153"/>
      <c r="AL5087" s="207"/>
      <c r="AM5087" s="207"/>
      <c r="AN5087" s="207"/>
      <c r="AO5087" s="207"/>
      <c r="AP5087" s="147" t="s">
        <v>54</v>
      </c>
      <c r="AQ5087" s="147"/>
      <c r="AR5087" s="147"/>
      <c r="AS5087" s="209" t="s">
        <v>68</v>
      </c>
      <c r="AT5087" s="223" t="str">
        <f>MONTH(B5087)&amp;"/"&amp;YEAR(B5087)</f>
        <v>3/2026</v>
      </c>
      <c r="AU5087" s="223">
        <f>WEEKNUM(B5087)-WEEKNUM(EOMONTH(B5087,-1)+1)+1</f>
        <v>1</v>
      </c>
      <c r="AV5087" s="209" t="str">
        <f>MONTH(R5087)&amp;"/"&amp;YEAR(R5087)</f>
        <v>1/1900</v>
      </c>
      <c r="AW5087" s="209" t="e">
        <f>WEEKNUM(R5087)-WEEKNUM(EOMONTH(R5087,-1)+1)+1</f>
        <v>#NUM!</v>
      </c>
      <c r="AX5087" s="209">
        <f>IF(BB5087="S",IF(Q5087="1. Aceitou o programa",R5087-B5087,0),0)</f>
        <v>0</v>
      </c>
      <c r="AY5087" s="209">
        <f>IF(BB5087="S",IF(AND(S5087&lt;&gt;"",R5087&lt;&gt;""),S5087-R5087,0),0)</f>
        <v>0</v>
      </c>
      <c r="AZ5087" s="209">
        <f>IF(BB5087="S",IF(Q5087="1. Aceitou o programa",IF(OR(X5087="Não se Aplica",X5087=""),IF(OR(W5087="Não se Aplica",W5087=""),0,W5087-V5087),AVERAGE(X5087-W5087,W5087-V5087)),0),0)</f>
        <v>0</v>
      </c>
      <c r="BA5087" s="209">
        <f>IF(BB5087="S",IF(AND(Q5087="1. Aceitou o programa",AH5087="Realizada"),IFERROR(IF(AG5087="",0,AG5087-R5087),0),0),0)</f>
        <v>0</v>
      </c>
      <c r="BB5087" s="209" t="str">
        <f>_xlfn.XLOOKUP(U5087,'Lista Suspensa'!$AA$20:$AA$23,'Lista Suspensa'!$AB$20:$AB$23,"N/A")</f>
        <v>S</v>
      </c>
    </row>
    <row r="5088" spans="1:54" ht="12" customHeight="1">
      <c r="A5088" s="151" t="s">
        <v>54</v>
      </c>
      <c r="B5088" s="152">
        <v>46083</v>
      </c>
      <c r="C5088" s="153" t="s">
        <v>55</v>
      </c>
      <c r="D5088" s="153" t="s">
        <v>56</v>
      </c>
      <c r="E5088" s="244">
        <v>81385736</v>
      </c>
      <c r="F5088" s="144" t="s">
        <v>9093</v>
      </c>
      <c r="G5088" s="230"/>
      <c r="H5088" s="154">
        <v>32454</v>
      </c>
      <c r="I5088" s="153">
        <v>37</v>
      </c>
      <c r="J5088" s="148" t="s">
        <v>70</v>
      </c>
      <c r="K5088" s="153"/>
      <c r="L5088" s="153"/>
      <c r="M5088" s="153"/>
      <c r="N5088" s="153">
        <v>60</v>
      </c>
      <c r="O5088" s="155" t="s">
        <v>9094</v>
      </c>
      <c r="P5088" s="156" t="s">
        <v>2026</v>
      </c>
      <c r="Q5088" s="157" t="s">
        <v>8211</v>
      </c>
      <c r="R5088" s="158"/>
      <c r="S5088" s="159"/>
      <c r="T5088" s="159" t="s">
        <v>6983</v>
      </c>
      <c r="U5088" s="159" t="s">
        <v>8212</v>
      </c>
      <c r="V5088" s="154">
        <v>46112</v>
      </c>
      <c r="W5088" s="154">
        <v>46155</v>
      </c>
      <c r="X5088" s="154"/>
      <c r="Y5088" s="160"/>
      <c r="Z5088" s="160"/>
      <c r="AA5088" s="153"/>
      <c r="AB5088" s="153"/>
      <c r="AC5088" s="182" t="e">
        <f t="shared" si="160"/>
        <v>#DIV/0!</v>
      </c>
      <c r="AD5088" s="153" t="e">
        <f t="shared" si="161"/>
        <v>#DIV/0!</v>
      </c>
      <c r="AE5088" s="207"/>
      <c r="AF5088" s="153"/>
      <c r="AG5088" s="159"/>
      <c r="AH5088" s="153"/>
      <c r="AI5088" s="161"/>
      <c r="AJ5088" s="153"/>
      <c r="AK5088" s="153"/>
      <c r="AL5088" s="207"/>
      <c r="AM5088" s="207"/>
      <c r="AN5088" s="207"/>
      <c r="AO5088" s="207"/>
      <c r="AP5088" s="147" t="s">
        <v>54</v>
      </c>
      <c r="AQ5088" s="147"/>
      <c r="AR5088" s="147"/>
      <c r="AS5088" s="209" t="s">
        <v>68</v>
      </c>
      <c r="AT5088" s="223" t="str">
        <f>MONTH(B5088)&amp;"/"&amp;YEAR(B5088)</f>
        <v>3/2026</v>
      </c>
      <c r="AU5088" s="223">
        <f>WEEKNUM(B5088)-WEEKNUM(EOMONTH(B5088,-1)+1)+1</f>
        <v>1</v>
      </c>
      <c r="AV5088" s="209" t="str">
        <f>MONTH(R5088)&amp;"/"&amp;YEAR(R5088)</f>
        <v>1/1900</v>
      </c>
      <c r="AW5088" s="209" t="e">
        <f>WEEKNUM(R5088)-WEEKNUM(EOMONTH(R5088,-1)+1)+1</f>
        <v>#NUM!</v>
      </c>
      <c r="AX5088" s="209">
        <f>IF(BB5088="S",IF(Q5088="1. Aceitou o programa",R5088-B5088,0),0)</f>
        <v>0</v>
      </c>
      <c r="AY5088" s="209">
        <f>IF(BB5088="S",IF(AND(S5088&lt;&gt;"",R5088&lt;&gt;""),S5088-R5088,0),0)</f>
        <v>0</v>
      </c>
      <c r="AZ5088" s="209">
        <f>IF(BB5088="S",IF(Q5088="1. Aceitou o programa",IF(OR(X5088="Não se Aplica",X5088=""),IF(OR(W5088="Não se Aplica",W5088=""),0,W5088-V5088),AVERAGE(X5088-W5088,W5088-V5088)),0),0)</f>
        <v>0</v>
      </c>
      <c r="BA5088" s="209">
        <f>IF(BB5088="S",IF(AND(Q5088="1. Aceitou o programa",AH5088="Realizada"),IFERROR(IF(AG5088="",0,AG5088-R5088),0),0),0)</f>
        <v>0</v>
      </c>
      <c r="BB5088" s="209" t="str">
        <f>_xlfn.XLOOKUP(U5088,'Lista Suspensa'!$AA$20:$AA$23,'Lista Suspensa'!$AB$20:$AB$23,"N/A")</f>
        <v>S</v>
      </c>
    </row>
    <row r="5089" spans="1:54" ht="12" customHeight="1">
      <c r="A5089" s="151" t="s">
        <v>54</v>
      </c>
      <c r="B5089" s="152">
        <v>46083</v>
      </c>
      <c r="C5089" s="153" t="s">
        <v>55</v>
      </c>
      <c r="D5089" s="153" t="s">
        <v>56</v>
      </c>
      <c r="E5089" s="244">
        <v>89350310</v>
      </c>
      <c r="F5089" s="144" t="s">
        <v>9095</v>
      </c>
      <c r="G5089" s="230"/>
      <c r="H5089" s="154">
        <v>32459</v>
      </c>
      <c r="I5089" s="153">
        <v>37</v>
      </c>
      <c r="J5089" s="148" t="s">
        <v>70</v>
      </c>
      <c r="K5089" s="153"/>
      <c r="L5089" s="153"/>
      <c r="M5089" s="153"/>
      <c r="N5089" s="153">
        <v>60</v>
      </c>
      <c r="O5089" s="155" t="s">
        <v>9096</v>
      </c>
      <c r="P5089" s="156" t="s">
        <v>2026</v>
      </c>
      <c r="Q5089" s="157" t="s">
        <v>8211</v>
      </c>
      <c r="R5089" s="158"/>
      <c r="S5089" s="159"/>
      <c r="T5089" s="159" t="s">
        <v>6983</v>
      </c>
      <c r="U5089" s="159" t="s">
        <v>8212</v>
      </c>
      <c r="V5089" s="154">
        <v>46112</v>
      </c>
      <c r="W5089" s="154">
        <v>46155</v>
      </c>
      <c r="X5089" s="154"/>
      <c r="Y5089" s="160"/>
      <c r="Z5089" s="160"/>
      <c r="AA5089" s="153"/>
      <c r="AB5089" s="153"/>
      <c r="AC5089" s="182" t="e">
        <f t="shared" si="160"/>
        <v>#DIV/0!</v>
      </c>
      <c r="AD5089" s="153" t="e">
        <f t="shared" si="161"/>
        <v>#DIV/0!</v>
      </c>
      <c r="AE5089" s="207"/>
      <c r="AF5089" s="153"/>
      <c r="AG5089" s="159"/>
      <c r="AH5089" s="153"/>
      <c r="AI5089" s="161"/>
      <c r="AJ5089" s="153"/>
      <c r="AK5089" s="153"/>
      <c r="AL5089" s="207"/>
      <c r="AM5089" s="207"/>
      <c r="AN5089" s="207"/>
      <c r="AO5089" s="207"/>
      <c r="AP5089" s="147" t="s">
        <v>54</v>
      </c>
      <c r="AQ5089" s="147"/>
      <c r="AR5089" s="147"/>
      <c r="AS5089" s="209" t="s">
        <v>68</v>
      </c>
      <c r="AT5089" s="223" t="str">
        <f>MONTH(B5089)&amp;"/"&amp;YEAR(B5089)</f>
        <v>3/2026</v>
      </c>
      <c r="AU5089" s="223">
        <f>WEEKNUM(B5089)-WEEKNUM(EOMONTH(B5089,-1)+1)+1</f>
        <v>1</v>
      </c>
      <c r="AV5089" s="209" t="str">
        <f>MONTH(R5089)&amp;"/"&amp;YEAR(R5089)</f>
        <v>1/1900</v>
      </c>
      <c r="AW5089" s="209" t="e">
        <f>WEEKNUM(R5089)-WEEKNUM(EOMONTH(R5089,-1)+1)+1</f>
        <v>#NUM!</v>
      </c>
      <c r="AX5089" s="209">
        <f>IF(BB5089="S",IF(Q5089="1. Aceitou o programa",R5089-B5089,0),0)</f>
        <v>0</v>
      </c>
      <c r="AY5089" s="209">
        <f>IF(BB5089="S",IF(AND(S5089&lt;&gt;"",R5089&lt;&gt;""),S5089-R5089,0),0)</f>
        <v>0</v>
      </c>
      <c r="AZ5089" s="209">
        <f>IF(BB5089="S",IF(Q5089="1. Aceitou o programa",IF(OR(X5089="Não se Aplica",X5089=""),IF(OR(W5089="Não se Aplica",W5089=""),0,W5089-V5089),AVERAGE(X5089-W5089,W5089-V5089)),0),0)</f>
        <v>0</v>
      </c>
      <c r="BA5089" s="209">
        <f>IF(BB5089="S",IF(AND(Q5089="1. Aceitou o programa",AH5089="Realizada"),IFERROR(IF(AG5089="",0,AG5089-R5089),0),0),0)</f>
        <v>0</v>
      </c>
      <c r="BB5089" s="209" t="str">
        <f>_xlfn.XLOOKUP(U5089,'Lista Suspensa'!$AA$20:$AA$23,'Lista Suspensa'!$AB$20:$AB$23,"N/A")</f>
        <v>S</v>
      </c>
    </row>
    <row r="5090" spans="1:54" ht="12" customHeight="1">
      <c r="A5090" s="151" t="s">
        <v>54</v>
      </c>
      <c r="B5090" s="152">
        <v>46083</v>
      </c>
      <c r="C5090" s="153" t="s">
        <v>55</v>
      </c>
      <c r="D5090" s="153" t="s">
        <v>56</v>
      </c>
      <c r="E5090" s="244">
        <v>89339148</v>
      </c>
      <c r="F5090" s="144" t="s">
        <v>9097</v>
      </c>
      <c r="G5090" s="230"/>
      <c r="H5090" s="154">
        <v>32498</v>
      </c>
      <c r="I5090" s="153">
        <v>37</v>
      </c>
      <c r="J5090" s="148" t="s">
        <v>70</v>
      </c>
      <c r="K5090" s="153"/>
      <c r="L5090" s="153"/>
      <c r="M5090" s="153"/>
      <c r="N5090" s="153">
        <v>80</v>
      </c>
      <c r="O5090" s="155" t="s">
        <v>9098</v>
      </c>
      <c r="P5090" s="156" t="s">
        <v>60</v>
      </c>
      <c r="Q5090" s="157" t="s">
        <v>8211</v>
      </c>
      <c r="R5090" s="158"/>
      <c r="S5090" s="159"/>
      <c r="T5090" s="159" t="s">
        <v>6983</v>
      </c>
      <c r="U5090" s="159" t="s">
        <v>8212</v>
      </c>
      <c r="V5090" s="154">
        <v>46118</v>
      </c>
      <c r="W5090" s="154">
        <v>46155</v>
      </c>
      <c r="X5090" s="154"/>
      <c r="Y5090" s="160"/>
      <c r="Z5090" s="160"/>
      <c r="AA5090" s="153"/>
      <c r="AB5090" s="153"/>
      <c r="AC5090" s="182" t="e">
        <f t="shared" si="160"/>
        <v>#DIV/0!</v>
      </c>
      <c r="AD5090" s="153" t="e">
        <f t="shared" si="161"/>
        <v>#DIV/0!</v>
      </c>
      <c r="AE5090" s="207"/>
      <c r="AF5090" s="153"/>
      <c r="AG5090" s="159"/>
      <c r="AH5090" s="153"/>
      <c r="AI5090" s="161"/>
      <c r="AJ5090" s="153"/>
      <c r="AK5090" s="153"/>
      <c r="AL5090" s="207"/>
      <c r="AM5090" s="207"/>
      <c r="AN5090" s="207"/>
      <c r="AO5090" s="207"/>
      <c r="AP5090" s="147" t="s">
        <v>54</v>
      </c>
      <c r="AQ5090" s="147"/>
      <c r="AR5090" s="147"/>
      <c r="AS5090" s="209" t="s">
        <v>68</v>
      </c>
      <c r="AT5090" s="223" t="str">
        <f>MONTH(B5090)&amp;"/"&amp;YEAR(B5090)</f>
        <v>3/2026</v>
      </c>
      <c r="AU5090" s="223">
        <f>WEEKNUM(B5090)-WEEKNUM(EOMONTH(B5090,-1)+1)+1</f>
        <v>1</v>
      </c>
      <c r="AV5090" s="209" t="str">
        <f>MONTH(R5090)&amp;"/"&amp;YEAR(R5090)</f>
        <v>1/1900</v>
      </c>
      <c r="AW5090" s="209" t="e">
        <f>WEEKNUM(R5090)-WEEKNUM(EOMONTH(R5090,-1)+1)+1</f>
        <v>#NUM!</v>
      </c>
      <c r="AX5090" s="209">
        <f>IF(BB5090="S",IF(Q5090="1. Aceitou o programa",R5090-B5090,0),0)</f>
        <v>0</v>
      </c>
      <c r="AY5090" s="209">
        <f>IF(BB5090="S",IF(AND(S5090&lt;&gt;"",R5090&lt;&gt;""),S5090-R5090,0),0)</f>
        <v>0</v>
      </c>
      <c r="AZ5090" s="209">
        <f>IF(BB5090="S",IF(Q5090="1. Aceitou o programa",IF(OR(X5090="Não se Aplica",X5090=""),IF(OR(W5090="Não se Aplica",W5090=""),0,W5090-V5090),AVERAGE(X5090-W5090,W5090-V5090)),0),0)</f>
        <v>0</v>
      </c>
      <c r="BA5090" s="209">
        <f>IF(BB5090="S",IF(AND(Q5090="1. Aceitou o programa",AH5090="Realizada"),IFERROR(IF(AG5090="",0,AG5090-R5090),0),0),0)</f>
        <v>0</v>
      </c>
      <c r="BB5090" s="209" t="str">
        <f>_xlfn.XLOOKUP(U5090,'Lista Suspensa'!$AA$20:$AA$23,'Lista Suspensa'!$AB$20:$AB$23,"N/A")</f>
        <v>S</v>
      </c>
    </row>
    <row r="5091" spans="1:54" ht="12" customHeight="1">
      <c r="A5091" s="151" t="s">
        <v>54</v>
      </c>
      <c r="B5091" s="152">
        <v>46083</v>
      </c>
      <c r="C5091" s="153" t="s">
        <v>55</v>
      </c>
      <c r="D5091" s="153" t="s">
        <v>56</v>
      </c>
      <c r="E5091" s="244">
        <v>88489518</v>
      </c>
      <c r="F5091" s="144" t="s">
        <v>9099</v>
      </c>
      <c r="G5091" s="230"/>
      <c r="H5091" s="154">
        <v>32543</v>
      </c>
      <c r="I5091" s="153">
        <v>37</v>
      </c>
      <c r="J5091" s="148" t="s">
        <v>70</v>
      </c>
      <c r="K5091" s="153"/>
      <c r="L5091" s="153"/>
      <c r="M5091" s="153"/>
      <c r="N5091" s="153">
        <v>60</v>
      </c>
      <c r="O5091" s="155">
        <v>11949246862</v>
      </c>
      <c r="P5091" s="156" t="s">
        <v>60</v>
      </c>
      <c r="Q5091" s="157" t="s">
        <v>8211</v>
      </c>
      <c r="R5091" s="158"/>
      <c r="S5091" s="159"/>
      <c r="T5091" s="159" t="s">
        <v>6983</v>
      </c>
      <c r="U5091" s="159" t="s">
        <v>8212</v>
      </c>
      <c r="V5091" s="154">
        <v>46118</v>
      </c>
      <c r="W5091" s="154">
        <v>46155</v>
      </c>
      <c r="X5091" s="154"/>
      <c r="Y5091" s="160"/>
      <c r="Z5091" s="160"/>
      <c r="AA5091" s="153"/>
      <c r="AB5091" s="153"/>
      <c r="AC5091" s="182" t="e">
        <f t="shared" si="160"/>
        <v>#DIV/0!</v>
      </c>
      <c r="AD5091" s="153" t="e">
        <f t="shared" si="161"/>
        <v>#DIV/0!</v>
      </c>
      <c r="AE5091" s="207"/>
      <c r="AF5091" s="153"/>
      <c r="AG5091" s="159"/>
      <c r="AH5091" s="153"/>
      <c r="AI5091" s="161"/>
      <c r="AJ5091" s="153"/>
      <c r="AK5091" s="153"/>
      <c r="AL5091" s="207"/>
      <c r="AM5091" s="207"/>
      <c r="AN5091" s="207"/>
      <c r="AO5091" s="207"/>
      <c r="AP5091" s="147" t="s">
        <v>54</v>
      </c>
      <c r="AQ5091" s="147"/>
      <c r="AR5091" s="147"/>
      <c r="AS5091" s="209" t="s">
        <v>68</v>
      </c>
      <c r="AT5091" s="223" t="str">
        <f>MONTH(B5091)&amp;"/"&amp;YEAR(B5091)</f>
        <v>3/2026</v>
      </c>
      <c r="AU5091" s="223">
        <f>WEEKNUM(B5091)-WEEKNUM(EOMONTH(B5091,-1)+1)+1</f>
        <v>1</v>
      </c>
      <c r="AV5091" s="209" t="str">
        <f>MONTH(R5091)&amp;"/"&amp;YEAR(R5091)</f>
        <v>1/1900</v>
      </c>
      <c r="AW5091" s="209" t="e">
        <f>WEEKNUM(R5091)-WEEKNUM(EOMONTH(R5091,-1)+1)+1</f>
        <v>#NUM!</v>
      </c>
      <c r="AX5091" s="209">
        <f>IF(BB5091="S",IF(Q5091="1. Aceitou o programa",R5091-B5091,0),0)</f>
        <v>0</v>
      </c>
      <c r="AY5091" s="209">
        <f>IF(BB5091="S",IF(AND(S5091&lt;&gt;"",R5091&lt;&gt;""),S5091-R5091,0),0)</f>
        <v>0</v>
      </c>
      <c r="AZ5091" s="209">
        <f>IF(BB5091="S",IF(Q5091="1. Aceitou o programa",IF(OR(X5091="Não se Aplica",X5091=""),IF(OR(W5091="Não se Aplica",W5091=""),0,W5091-V5091),AVERAGE(X5091-W5091,W5091-V5091)),0),0)</f>
        <v>0</v>
      </c>
      <c r="BA5091" s="209">
        <f>IF(BB5091="S",IF(AND(Q5091="1. Aceitou o programa",AH5091="Realizada"),IFERROR(IF(AG5091="",0,AG5091-R5091),0),0),0)</f>
        <v>0</v>
      </c>
      <c r="BB5091" s="209" t="str">
        <f>_xlfn.XLOOKUP(U5091,'Lista Suspensa'!$AA$20:$AA$23,'Lista Suspensa'!$AB$20:$AB$23,"N/A")</f>
        <v>S</v>
      </c>
    </row>
    <row r="5092" spans="1:54" ht="12" customHeight="1">
      <c r="A5092" s="151" t="s">
        <v>54</v>
      </c>
      <c r="B5092" s="152">
        <v>46083</v>
      </c>
      <c r="C5092" s="153" t="s">
        <v>55</v>
      </c>
      <c r="D5092" s="153" t="s">
        <v>56</v>
      </c>
      <c r="E5092" s="244">
        <v>89700494</v>
      </c>
      <c r="F5092" s="144" t="s">
        <v>9100</v>
      </c>
      <c r="G5092" s="230"/>
      <c r="H5092" s="154">
        <v>32622</v>
      </c>
      <c r="I5092" s="153">
        <v>37</v>
      </c>
      <c r="J5092" s="148" t="s">
        <v>70</v>
      </c>
      <c r="K5092" s="153"/>
      <c r="L5092" s="153"/>
      <c r="M5092" s="153"/>
      <c r="N5092" s="153">
        <v>60</v>
      </c>
      <c r="O5092" s="155" t="s">
        <v>9101</v>
      </c>
      <c r="P5092" s="156" t="s">
        <v>2026</v>
      </c>
      <c r="Q5092" s="157" t="s">
        <v>8211</v>
      </c>
      <c r="R5092" s="158"/>
      <c r="S5092" s="159"/>
      <c r="T5092" s="159" t="s">
        <v>6983</v>
      </c>
      <c r="U5092" s="159" t="s">
        <v>8212</v>
      </c>
      <c r="V5092" s="154">
        <v>46111</v>
      </c>
      <c r="W5092" s="154">
        <v>46155</v>
      </c>
      <c r="X5092" s="154"/>
      <c r="Y5092" s="160"/>
      <c r="Z5092" s="160"/>
      <c r="AA5092" s="153"/>
      <c r="AB5092" s="153"/>
      <c r="AC5092" s="182" t="e">
        <f t="shared" si="160"/>
        <v>#DIV/0!</v>
      </c>
      <c r="AD5092" s="153" t="e">
        <f t="shared" si="161"/>
        <v>#DIV/0!</v>
      </c>
      <c r="AE5092" s="207"/>
      <c r="AF5092" s="153"/>
      <c r="AG5092" s="159"/>
      <c r="AH5092" s="153"/>
      <c r="AI5092" s="161"/>
      <c r="AJ5092" s="153"/>
      <c r="AK5092" s="153"/>
      <c r="AL5092" s="207"/>
      <c r="AM5092" s="207"/>
      <c r="AN5092" s="207"/>
      <c r="AO5092" s="207"/>
      <c r="AP5092" s="147" t="s">
        <v>54</v>
      </c>
      <c r="AQ5092" s="147"/>
      <c r="AR5092" s="147"/>
      <c r="AS5092" s="209" t="s">
        <v>68</v>
      </c>
      <c r="AT5092" s="223" t="str">
        <f>MONTH(B5092)&amp;"/"&amp;YEAR(B5092)</f>
        <v>3/2026</v>
      </c>
      <c r="AU5092" s="223">
        <f>WEEKNUM(B5092)-WEEKNUM(EOMONTH(B5092,-1)+1)+1</f>
        <v>1</v>
      </c>
      <c r="AV5092" s="209" t="str">
        <f>MONTH(R5092)&amp;"/"&amp;YEAR(R5092)</f>
        <v>1/1900</v>
      </c>
      <c r="AW5092" s="209" t="e">
        <f>WEEKNUM(R5092)-WEEKNUM(EOMONTH(R5092,-1)+1)+1</f>
        <v>#NUM!</v>
      </c>
      <c r="AX5092" s="209">
        <f>IF(BB5092="S",IF(Q5092="1. Aceitou o programa",R5092-B5092,0),0)</f>
        <v>0</v>
      </c>
      <c r="AY5092" s="209">
        <f>IF(BB5092="S",IF(AND(S5092&lt;&gt;"",R5092&lt;&gt;""),S5092-R5092,0),0)</f>
        <v>0</v>
      </c>
      <c r="AZ5092" s="209">
        <f>IF(BB5092="S",IF(Q5092="1. Aceitou o programa",IF(OR(X5092="Não se Aplica",X5092=""),IF(OR(W5092="Não se Aplica",W5092=""),0,W5092-V5092),AVERAGE(X5092-W5092,W5092-V5092)),0),0)</f>
        <v>0</v>
      </c>
      <c r="BA5092" s="209">
        <f>IF(BB5092="S",IF(AND(Q5092="1. Aceitou o programa",AH5092="Realizada"),IFERROR(IF(AG5092="",0,AG5092-R5092),0),0),0)</f>
        <v>0</v>
      </c>
      <c r="BB5092" s="209" t="str">
        <f>_xlfn.XLOOKUP(U5092,'Lista Suspensa'!$AA$20:$AA$23,'Lista Suspensa'!$AB$20:$AB$23,"N/A")</f>
        <v>S</v>
      </c>
    </row>
    <row r="5093" spans="1:54" ht="12" customHeight="1">
      <c r="A5093" s="151" t="s">
        <v>54</v>
      </c>
      <c r="B5093" s="152">
        <v>46083</v>
      </c>
      <c r="C5093" s="153" t="s">
        <v>55</v>
      </c>
      <c r="D5093" s="153" t="s">
        <v>56</v>
      </c>
      <c r="E5093" s="244">
        <v>89918187</v>
      </c>
      <c r="F5093" s="144" t="s">
        <v>9102</v>
      </c>
      <c r="G5093" s="230"/>
      <c r="H5093" s="154">
        <v>32677</v>
      </c>
      <c r="I5093" s="153">
        <v>36</v>
      </c>
      <c r="J5093" s="148" t="s">
        <v>70</v>
      </c>
      <c r="K5093" s="153"/>
      <c r="L5093" s="153"/>
      <c r="M5093" s="153"/>
      <c r="N5093" s="153">
        <v>110</v>
      </c>
      <c r="O5093" s="155" t="s">
        <v>9103</v>
      </c>
      <c r="P5093" s="156" t="s">
        <v>2026</v>
      </c>
      <c r="Q5093" s="157" t="s">
        <v>8211</v>
      </c>
      <c r="R5093" s="158"/>
      <c r="S5093" s="159"/>
      <c r="T5093" s="159" t="s">
        <v>6983</v>
      </c>
      <c r="U5093" s="159" t="s">
        <v>8212</v>
      </c>
      <c r="V5093" s="154">
        <v>46111</v>
      </c>
      <c r="W5093" s="154">
        <v>46155</v>
      </c>
      <c r="X5093" s="154"/>
      <c r="Y5093" s="160"/>
      <c r="Z5093" s="160"/>
      <c r="AA5093" s="153"/>
      <c r="AB5093" s="153"/>
      <c r="AC5093" s="182" t="e">
        <f t="shared" si="160"/>
        <v>#DIV/0!</v>
      </c>
      <c r="AD5093" s="153" t="e">
        <f t="shared" si="161"/>
        <v>#DIV/0!</v>
      </c>
      <c r="AE5093" s="207"/>
      <c r="AF5093" s="153"/>
      <c r="AG5093" s="159"/>
      <c r="AH5093" s="153"/>
      <c r="AI5093" s="161"/>
      <c r="AJ5093" s="153"/>
      <c r="AK5093" s="153"/>
      <c r="AL5093" s="207"/>
      <c r="AM5093" s="207"/>
      <c r="AN5093" s="207"/>
      <c r="AO5093" s="207"/>
      <c r="AP5093" s="147" t="s">
        <v>54</v>
      </c>
      <c r="AQ5093" s="147"/>
      <c r="AR5093" s="147"/>
      <c r="AS5093" s="209" t="s">
        <v>68</v>
      </c>
      <c r="AT5093" s="223" t="str">
        <f>MONTH(B5093)&amp;"/"&amp;YEAR(B5093)</f>
        <v>3/2026</v>
      </c>
      <c r="AU5093" s="223">
        <f>WEEKNUM(B5093)-WEEKNUM(EOMONTH(B5093,-1)+1)+1</f>
        <v>1</v>
      </c>
      <c r="AV5093" s="209" t="str">
        <f>MONTH(R5093)&amp;"/"&amp;YEAR(R5093)</f>
        <v>1/1900</v>
      </c>
      <c r="AW5093" s="209" t="e">
        <f>WEEKNUM(R5093)-WEEKNUM(EOMONTH(R5093,-1)+1)+1</f>
        <v>#NUM!</v>
      </c>
      <c r="AX5093" s="209">
        <f>IF(BB5093="S",IF(Q5093="1. Aceitou o programa",R5093-B5093,0),0)</f>
        <v>0</v>
      </c>
      <c r="AY5093" s="209">
        <f>IF(BB5093="S",IF(AND(S5093&lt;&gt;"",R5093&lt;&gt;""),S5093-R5093,0),0)</f>
        <v>0</v>
      </c>
      <c r="AZ5093" s="209">
        <f>IF(BB5093="S",IF(Q5093="1. Aceitou o programa",IF(OR(X5093="Não se Aplica",X5093=""),IF(OR(W5093="Não se Aplica",W5093=""),0,W5093-V5093),AVERAGE(X5093-W5093,W5093-V5093)),0),0)</f>
        <v>0</v>
      </c>
      <c r="BA5093" s="209">
        <f>IF(BB5093="S",IF(AND(Q5093="1. Aceitou o programa",AH5093="Realizada"),IFERROR(IF(AG5093="",0,AG5093-R5093),0),0),0)</f>
        <v>0</v>
      </c>
      <c r="BB5093" s="209" t="str">
        <f>_xlfn.XLOOKUP(U5093,'Lista Suspensa'!$AA$20:$AA$23,'Lista Suspensa'!$AB$20:$AB$23,"N/A")</f>
        <v>S</v>
      </c>
    </row>
    <row r="5094" spans="1:54" ht="12" customHeight="1">
      <c r="A5094" s="151" t="s">
        <v>54</v>
      </c>
      <c r="B5094" s="152">
        <v>46083</v>
      </c>
      <c r="C5094" s="153" t="s">
        <v>55</v>
      </c>
      <c r="D5094" s="153" t="s">
        <v>56</v>
      </c>
      <c r="E5094" s="244">
        <v>84893985</v>
      </c>
      <c r="F5094" s="144" t="s">
        <v>9104</v>
      </c>
      <c r="G5094" s="230"/>
      <c r="H5094" s="154">
        <v>32691</v>
      </c>
      <c r="I5094" s="153">
        <v>36</v>
      </c>
      <c r="J5094" s="148" t="s">
        <v>70</v>
      </c>
      <c r="K5094" s="153"/>
      <c r="L5094" s="153"/>
      <c r="M5094" s="153"/>
      <c r="N5094" s="153">
        <v>40</v>
      </c>
      <c r="O5094" s="155" t="s">
        <v>9105</v>
      </c>
      <c r="P5094" s="156" t="s">
        <v>60</v>
      </c>
      <c r="Q5094" s="157" t="s">
        <v>8211</v>
      </c>
      <c r="R5094" s="158"/>
      <c r="S5094" s="159"/>
      <c r="T5094" s="159" t="s">
        <v>6983</v>
      </c>
      <c r="U5094" s="159" t="s">
        <v>8212</v>
      </c>
      <c r="V5094" s="154">
        <v>46118</v>
      </c>
      <c r="W5094" s="154">
        <v>46155</v>
      </c>
      <c r="X5094" s="154"/>
      <c r="Y5094" s="160"/>
      <c r="Z5094" s="160"/>
      <c r="AA5094" s="153"/>
      <c r="AB5094" s="153"/>
      <c r="AC5094" s="182" t="e">
        <f t="shared" si="160"/>
        <v>#DIV/0!</v>
      </c>
      <c r="AD5094" s="153" t="e">
        <f t="shared" si="161"/>
        <v>#DIV/0!</v>
      </c>
      <c r="AE5094" s="207"/>
      <c r="AF5094" s="153"/>
      <c r="AG5094" s="159"/>
      <c r="AH5094" s="153"/>
      <c r="AI5094" s="161"/>
      <c r="AJ5094" s="153"/>
      <c r="AK5094" s="153"/>
      <c r="AL5094" s="207"/>
      <c r="AM5094" s="207"/>
      <c r="AN5094" s="207"/>
      <c r="AO5094" s="207"/>
      <c r="AP5094" s="147" t="s">
        <v>54</v>
      </c>
      <c r="AQ5094" s="147"/>
      <c r="AR5094" s="147"/>
      <c r="AS5094" s="209" t="s">
        <v>68</v>
      </c>
      <c r="AT5094" s="223" t="str">
        <f>MONTH(B5094)&amp;"/"&amp;YEAR(B5094)</f>
        <v>3/2026</v>
      </c>
      <c r="AU5094" s="223">
        <f>WEEKNUM(B5094)-WEEKNUM(EOMONTH(B5094,-1)+1)+1</f>
        <v>1</v>
      </c>
      <c r="AV5094" s="209" t="str">
        <f>MONTH(R5094)&amp;"/"&amp;YEAR(R5094)</f>
        <v>1/1900</v>
      </c>
      <c r="AW5094" s="209" t="e">
        <f>WEEKNUM(R5094)-WEEKNUM(EOMONTH(R5094,-1)+1)+1</f>
        <v>#NUM!</v>
      </c>
      <c r="AX5094" s="209">
        <f>IF(BB5094="S",IF(Q5094="1. Aceitou o programa",R5094-B5094,0),0)</f>
        <v>0</v>
      </c>
      <c r="AY5094" s="209">
        <f>IF(BB5094="S",IF(AND(S5094&lt;&gt;"",R5094&lt;&gt;""),S5094-R5094,0),0)</f>
        <v>0</v>
      </c>
      <c r="AZ5094" s="209">
        <f>IF(BB5094="S",IF(Q5094="1. Aceitou o programa",IF(OR(X5094="Não se Aplica",X5094=""),IF(OR(W5094="Não se Aplica",W5094=""),0,W5094-V5094),AVERAGE(X5094-W5094,W5094-V5094)),0),0)</f>
        <v>0</v>
      </c>
      <c r="BA5094" s="209">
        <f>IF(BB5094="S",IF(AND(Q5094="1. Aceitou o programa",AH5094="Realizada"),IFERROR(IF(AG5094="",0,AG5094-R5094),0),0),0)</f>
        <v>0</v>
      </c>
      <c r="BB5094" s="209" t="str">
        <f>_xlfn.XLOOKUP(U5094,'Lista Suspensa'!$AA$20:$AA$23,'Lista Suspensa'!$AB$20:$AB$23,"N/A")</f>
        <v>S</v>
      </c>
    </row>
    <row r="5095" spans="1:54" ht="12" customHeight="1">
      <c r="A5095" s="151" t="s">
        <v>54</v>
      </c>
      <c r="B5095" s="152">
        <v>46083</v>
      </c>
      <c r="C5095" s="153" t="s">
        <v>55</v>
      </c>
      <c r="D5095" s="153" t="s">
        <v>56</v>
      </c>
      <c r="E5095" s="244">
        <v>87762097</v>
      </c>
      <c r="F5095" s="144" t="s">
        <v>9106</v>
      </c>
      <c r="G5095" s="230"/>
      <c r="H5095" s="154">
        <v>32697</v>
      </c>
      <c r="I5095" s="153">
        <v>36</v>
      </c>
      <c r="J5095" s="148" t="s">
        <v>70</v>
      </c>
      <c r="K5095" s="153"/>
      <c r="L5095" s="153"/>
      <c r="M5095" s="153"/>
      <c r="N5095" s="153">
        <v>75</v>
      </c>
      <c r="O5095" s="155">
        <v>21992718331</v>
      </c>
      <c r="P5095" s="156" t="s">
        <v>60</v>
      </c>
      <c r="Q5095" s="157" t="s">
        <v>8211</v>
      </c>
      <c r="R5095" s="158"/>
      <c r="S5095" s="159"/>
      <c r="T5095" s="159" t="s">
        <v>6983</v>
      </c>
      <c r="U5095" s="159" t="s">
        <v>8212</v>
      </c>
      <c r="V5095" s="154">
        <v>46118</v>
      </c>
      <c r="W5095" s="154">
        <v>46155</v>
      </c>
      <c r="X5095" s="154"/>
      <c r="Y5095" s="160"/>
      <c r="Z5095" s="160"/>
      <c r="AA5095" s="153"/>
      <c r="AB5095" s="153"/>
      <c r="AC5095" s="182" t="e">
        <f t="shared" si="160"/>
        <v>#DIV/0!</v>
      </c>
      <c r="AD5095" s="153" t="e">
        <f t="shared" si="161"/>
        <v>#DIV/0!</v>
      </c>
      <c r="AE5095" s="207"/>
      <c r="AF5095" s="153"/>
      <c r="AG5095" s="159"/>
      <c r="AH5095" s="153"/>
      <c r="AI5095" s="161"/>
      <c r="AJ5095" s="153"/>
      <c r="AK5095" s="153"/>
      <c r="AL5095" s="207"/>
      <c r="AM5095" s="207"/>
      <c r="AN5095" s="207"/>
      <c r="AO5095" s="207"/>
      <c r="AP5095" s="147" t="s">
        <v>54</v>
      </c>
      <c r="AQ5095" s="147"/>
      <c r="AR5095" s="147"/>
      <c r="AS5095" s="209" t="s">
        <v>68</v>
      </c>
      <c r="AT5095" s="223" t="str">
        <f>MONTH(B5095)&amp;"/"&amp;YEAR(B5095)</f>
        <v>3/2026</v>
      </c>
      <c r="AU5095" s="223">
        <f>WEEKNUM(B5095)-WEEKNUM(EOMONTH(B5095,-1)+1)+1</f>
        <v>1</v>
      </c>
      <c r="AV5095" s="209" t="str">
        <f>MONTH(R5095)&amp;"/"&amp;YEAR(R5095)</f>
        <v>1/1900</v>
      </c>
      <c r="AW5095" s="209" t="e">
        <f>WEEKNUM(R5095)-WEEKNUM(EOMONTH(R5095,-1)+1)+1</f>
        <v>#NUM!</v>
      </c>
      <c r="AX5095" s="209">
        <f>IF(BB5095="S",IF(Q5095="1. Aceitou o programa",R5095-B5095,0),0)</f>
        <v>0</v>
      </c>
      <c r="AY5095" s="209">
        <f>IF(BB5095="S",IF(AND(S5095&lt;&gt;"",R5095&lt;&gt;""),S5095-R5095,0),0)</f>
        <v>0</v>
      </c>
      <c r="AZ5095" s="209">
        <f>IF(BB5095="S",IF(Q5095="1. Aceitou o programa",IF(OR(X5095="Não se Aplica",X5095=""),IF(OR(W5095="Não se Aplica",W5095=""),0,W5095-V5095),AVERAGE(X5095-W5095,W5095-V5095)),0),0)</f>
        <v>0</v>
      </c>
      <c r="BA5095" s="209">
        <f>IF(BB5095="S",IF(AND(Q5095="1. Aceitou o programa",AH5095="Realizada"),IFERROR(IF(AG5095="",0,AG5095-R5095),0),0),0)</f>
        <v>0</v>
      </c>
      <c r="BB5095" s="209" t="str">
        <f>_xlfn.XLOOKUP(U5095,'Lista Suspensa'!$AA$20:$AA$23,'Lista Suspensa'!$AB$20:$AB$23,"N/A")</f>
        <v>S</v>
      </c>
    </row>
    <row r="5096" spans="1:54" ht="12" customHeight="1">
      <c r="A5096" s="151" t="s">
        <v>54</v>
      </c>
      <c r="B5096" s="152">
        <v>46083</v>
      </c>
      <c r="C5096" s="153" t="s">
        <v>55</v>
      </c>
      <c r="D5096" s="153" t="s">
        <v>56</v>
      </c>
      <c r="E5096" s="244">
        <v>93461673</v>
      </c>
      <c r="F5096" s="144" t="s">
        <v>9107</v>
      </c>
      <c r="G5096" s="230"/>
      <c r="H5096" s="154">
        <v>32704</v>
      </c>
      <c r="I5096" s="153">
        <v>36</v>
      </c>
      <c r="J5096" s="148" t="s">
        <v>70</v>
      </c>
      <c r="K5096" s="153"/>
      <c r="L5096" s="153"/>
      <c r="M5096" s="153"/>
      <c r="N5096" s="153">
        <v>110</v>
      </c>
      <c r="O5096" s="155" t="s">
        <v>9108</v>
      </c>
      <c r="P5096" s="156" t="s">
        <v>2026</v>
      </c>
      <c r="Q5096" s="157" t="s">
        <v>8211</v>
      </c>
      <c r="R5096" s="158"/>
      <c r="S5096" s="159"/>
      <c r="T5096" s="159" t="s">
        <v>6983</v>
      </c>
      <c r="U5096" s="159" t="s">
        <v>8212</v>
      </c>
      <c r="V5096" s="154">
        <v>46111</v>
      </c>
      <c r="W5096" s="154">
        <v>46155</v>
      </c>
      <c r="X5096" s="154"/>
      <c r="Y5096" s="160"/>
      <c r="Z5096" s="160"/>
      <c r="AA5096" s="153"/>
      <c r="AB5096" s="153"/>
      <c r="AC5096" s="182" t="e">
        <f t="shared" si="160"/>
        <v>#DIV/0!</v>
      </c>
      <c r="AD5096" s="153" t="e">
        <f t="shared" si="161"/>
        <v>#DIV/0!</v>
      </c>
      <c r="AE5096" s="207"/>
      <c r="AF5096" s="153"/>
      <c r="AG5096" s="159"/>
      <c r="AH5096" s="153"/>
      <c r="AI5096" s="161"/>
      <c r="AJ5096" s="153"/>
      <c r="AK5096" s="153"/>
      <c r="AL5096" s="207"/>
      <c r="AM5096" s="207"/>
      <c r="AN5096" s="207"/>
      <c r="AO5096" s="207"/>
      <c r="AP5096" s="147" t="s">
        <v>54</v>
      </c>
      <c r="AQ5096" s="147"/>
      <c r="AR5096" s="147"/>
      <c r="AS5096" s="209" t="s">
        <v>68</v>
      </c>
      <c r="AT5096" s="223" t="str">
        <f>MONTH(B5096)&amp;"/"&amp;YEAR(B5096)</f>
        <v>3/2026</v>
      </c>
      <c r="AU5096" s="223">
        <f>WEEKNUM(B5096)-WEEKNUM(EOMONTH(B5096,-1)+1)+1</f>
        <v>1</v>
      </c>
      <c r="AV5096" s="209" t="str">
        <f>MONTH(R5096)&amp;"/"&amp;YEAR(R5096)</f>
        <v>1/1900</v>
      </c>
      <c r="AW5096" s="209" t="e">
        <f>WEEKNUM(R5096)-WEEKNUM(EOMONTH(R5096,-1)+1)+1</f>
        <v>#NUM!</v>
      </c>
      <c r="AX5096" s="209">
        <f>IF(BB5096="S",IF(Q5096="1. Aceitou o programa",R5096-B5096,0),0)</f>
        <v>0</v>
      </c>
      <c r="AY5096" s="209">
        <f>IF(BB5096="S",IF(AND(S5096&lt;&gt;"",R5096&lt;&gt;""),S5096-R5096,0),0)</f>
        <v>0</v>
      </c>
      <c r="AZ5096" s="209">
        <f>IF(BB5096="S",IF(Q5096="1. Aceitou o programa",IF(OR(X5096="Não se Aplica",X5096=""),IF(OR(W5096="Não se Aplica",W5096=""),0,W5096-V5096),AVERAGE(X5096-W5096,W5096-V5096)),0),0)</f>
        <v>0</v>
      </c>
      <c r="BA5096" s="209">
        <f>IF(BB5096="S",IF(AND(Q5096="1. Aceitou o programa",AH5096="Realizada"),IFERROR(IF(AG5096="",0,AG5096-R5096),0),0),0)</f>
        <v>0</v>
      </c>
      <c r="BB5096" s="209" t="str">
        <f>_xlfn.XLOOKUP(U5096,'Lista Suspensa'!$AA$20:$AA$23,'Lista Suspensa'!$AB$20:$AB$23,"N/A")</f>
        <v>S</v>
      </c>
    </row>
    <row r="5097" spans="1:54" ht="12" customHeight="1">
      <c r="A5097" s="151" t="s">
        <v>54</v>
      </c>
      <c r="B5097" s="152">
        <v>46083</v>
      </c>
      <c r="C5097" s="153" t="s">
        <v>55</v>
      </c>
      <c r="D5097" s="153" t="s">
        <v>56</v>
      </c>
      <c r="E5097" s="244">
        <v>87498985</v>
      </c>
      <c r="F5097" s="144" t="s">
        <v>9109</v>
      </c>
      <c r="G5097" s="230"/>
      <c r="H5097" s="154">
        <v>32705</v>
      </c>
      <c r="I5097" s="153">
        <v>36</v>
      </c>
      <c r="J5097" s="148" t="s">
        <v>58</v>
      </c>
      <c r="K5097" s="153"/>
      <c r="L5097" s="153"/>
      <c r="M5097" s="153"/>
      <c r="N5097" s="153">
        <v>750</v>
      </c>
      <c r="O5097" s="155" t="s">
        <v>9110</v>
      </c>
      <c r="P5097" s="156" t="s">
        <v>60</v>
      </c>
      <c r="Q5097" s="157" t="s">
        <v>8211</v>
      </c>
      <c r="R5097" s="158"/>
      <c r="S5097" s="159"/>
      <c r="T5097" s="159" t="s">
        <v>6983</v>
      </c>
      <c r="U5097" s="159" t="s">
        <v>8212</v>
      </c>
      <c r="V5097" s="154">
        <v>46118</v>
      </c>
      <c r="W5097" s="154">
        <v>46155</v>
      </c>
      <c r="X5097" s="154"/>
      <c r="Y5097" s="160"/>
      <c r="Z5097" s="160"/>
      <c r="AA5097" s="153"/>
      <c r="AB5097" s="153"/>
      <c r="AC5097" s="182" t="e">
        <f t="shared" si="160"/>
        <v>#DIV/0!</v>
      </c>
      <c r="AD5097" s="153" t="e">
        <f t="shared" si="161"/>
        <v>#DIV/0!</v>
      </c>
      <c r="AE5097" s="207"/>
      <c r="AF5097" s="153"/>
      <c r="AG5097" s="159"/>
      <c r="AH5097" s="153"/>
      <c r="AI5097" s="161"/>
      <c r="AJ5097" s="153"/>
      <c r="AK5097" s="153"/>
      <c r="AL5097" s="207"/>
      <c r="AM5097" s="207"/>
      <c r="AN5097" s="207"/>
      <c r="AO5097" s="207"/>
      <c r="AP5097" s="147" t="s">
        <v>54</v>
      </c>
      <c r="AQ5097" s="147"/>
      <c r="AR5097" s="147"/>
      <c r="AS5097" s="209" t="s">
        <v>68</v>
      </c>
      <c r="AT5097" s="223" t="str">
        <f>MONTH(B5097)&amp;"/"&amp;YEAR(B5097)</f>
        <v>3/2026</v>
      </c>
      <c r="AU5097" s="223">
        <f>WEEKNUM(B5097)-WEEKNUM(EOMONTH(B5097,-1)+1)+1</f>
        <v>1</v>
      </c>
      <c r="AV5097" s="209" t="str">
        <f>MONTH(R5097)&amp;"/"&amp;YEAR(R5097)</f>
        <v>1/1900</v>
      </c>
      <c r="AW5097" s="209" t="e">
        <f>WEEKNUM(R5097)-WEEKNUM(EOMONTH(R5097,-1)+1)+1</f>
        <v>#NUM!</v>
      </c>
      <c r="AX5097" s="209">
        <f>IF(BB5097="S",IF(Q5097="1. Aceitou o programa",R5097-B5097,0),0)</f>
        <v>0</v>
      </c>
      <c r="AY5097" s="209">
        <f>IF(BB5097="S",IF(AND(S5097&lt;&gt;"",R5097&lt;&gt;""),S5097-R5097,0),0)</f>
        <v>0</v>
      </c>
      <c r="AZ5097" s="209">
        <f>IF(BB5097="S",IF(Q5097="1. Aceitou o programa",IF(OR(X5097="Não se Aplica",X5097=""),IF(OR(W5097="Não se Aplica",W5097=""),0,W5097-V5097),AVERAGE(X5097-W5097,W5097-V5097)),0),0)</f>
        <v>0</v>
      </c>
      <c r="BA5097" s="209">
        <f>IF(BB5097="S",IF(AND(Q5097="1. Aceitou o programa",AH5097="Realizada"),IFERROR(IF(AG5097="",0,AG5097-R5097),0),0),0)</f>
        <v>0</v>
      </c>
      <c r="BB5097" s="209" t="str">
        <f>_xlfn.XLOOKUP(U5097,'Lista Suspensa'!$AA$20:$AA$23,'Lista Suspensa'!$AB$20:$AB$23,"N/A")</f>
        <v>S</v>
      </c>
    </row>
    <row r="5098" spans="1:54" ht="12" customHeight="1">
      <c r="A5098" s="151" t="s">
        <v>54</v>
      </c>
      <c r="B5098" s="152">
        <v>46083</v>
      </c>
      <c r="C5098" s="153" t="s">
        <v>55</v>
      </c>
      <c r="D5098" s="153" t="s">
        <v>56</v>
      </c>
      <c r="E5098" s="244">
        <v>93513303</v>
      </c>
      <c r="F5098" s="144" t="s">
        <v>9111</v>
      </c>
      <c r="G5098" s="230"/>
      <c r="H5098" s="154">
        <v>32716</v>
      </c>
      <c r="I5098" s="153">
        <v>36</v>
      </c>
      <c r="J5098" s="148" t="s">
        <v>70</v>
      </c>
      <c r="K5098" s="153"/>
      <c r="L5098" s="153"/>
      <c r="M5098" s="153"/>
      <c r="N5098" s="153">
        <v>120</v>
      </c>
      <c r="O5098" s="155" t="s">
        <v>9112</v>
      </c>
      <c r="P5098" s="156" t="s">
        <v>2026</v>
      </c>
      <c r="Q5098" s="157" t="s">
        <v>8211</v>
      </c>
      <c r="R5098" s="158"/>
      <c r="S5098" s="159"/>
      <c r="T5098" s="159" t="s">
        <v>6983</v>
      </c>
      <c r="U5098" s="159" t="s">
        <v>8212</v>
      </c>
      <c r="V5098" s="154">
        <v>46111</v>
      </c>
      <c r="W5098" s="154">
        <v>46155</v>
      </c>
      <c r="X5098" s="154"/>
      <c r="Y5098" s="160"/>
      <c r="Z5098" s="160"/>
      <c r="AA5098" s="153"/>
      <c r="AB5098" s="153"/>
      <c r="AC5098" s="182" t="e">
        <f t="shared" si="160"/>
        <v>#DIV/0!</v>
      </c>
      <c r="AD5098" s="153" t="e">
        <f t="shared" si="161"/>
        <v>#DIV/0!</v>
      </c>
      <c r="AE5098" s="207"/>
      <c r="AF5098" s="153"/>
      <c r="AG5098" s="159"/>
      <c r="AH5098" s="153"/>
      <c r="AI5098" s="161"/>
      <c r="AJ5098" s="153"/>
      <c r="AK5098" s="153"/>
      <c r="AL5098" s="207"/>
      <c r="AM5098" s="207"/>
      <c r="AN5098" s="207"/>
      <c r="AO5098" s="207"/>
      <c r="AP5098" s="147" t="s">
        <v>54</v>
      </c>
      <c r="AQ5098" s="147"/>
      <c r="AR5098" s="147"/>
      <c r="AS5098" s="209" t="s">
        <v>68</v>
      </c>
      <c r="AT5098" s="223" t="str">
        <f>MONTH(B5098)&amp;"/"&amp;YEAR(B5098)</f>
        <v>3/2026</v>
      </c>
      <c r="AU5098" s="223">
        <f>WEEKNUM(B5098)-WEEKNUM(EOMONTH(B5098,-1)+1)+1</f>
        <v>1</v>
      </c>
      <c r="AV5098" s="209" t="str">
        <f>MONTH(R5098)&amp;"/"&amp;YEAR(R5098)</f>
        <v>1/1900</v>
      </c>
      <c r="AW5098" s="209" t="e">
        <f>WEEKNUM(R5098)-WEEKNUM(EOMONTH(R5098,-1)+1)+1</f>
        <v>#NUM!</v>
      </c>
      <c r="AX5098" s="209">
        <f>IF(BB5098="S",IF(Q5098="1. Aceitou o programa",R5098-B5098,0),0)</f>
        <v>0</v>
      </c>
      <c r="AY5098" s="209">
        <f>IF(BB5098="S",IF(AND(S5098&lt;&gt;"",R5098&lt;&gt;""),S5098-R5098,0),0)</f>
        <v>0</v>
      </c>
      <c r="AZ5098" s="209">
        <f>IF(BB5098="S",IF(Q5098="1. Aceitou o programa",IF(OR(X5098="Não se Aplica",X5098=""),IF(OR(W5098="Não se Aplica",W5098=""),0,W5098-V5098),AVERAGE(X5098-W5098,W5098-V5098)),0),0)</f>
        <v>0</v>
      </c>
      <c r="BA5098" s="209">
        <f>IF(BB5098="S",IF(AND(Q5098="1. Aceitou o programa",AH5098="Realizada"),IFERROR(IF(AG5098="",0,AG5098-R5098),0),0),0)</f>
        <v>0</v>
      </c>
      <c r="BB5098" s="209" t="str">
        <f>_xlfn.XLOOKUP(U5098,'Lista Suspensa'!$AA$20:$AA$23,'Lista Suspensa'!$AB$20:$AB$23,"N/A")</f>
        <v>S</v>
      </c>
    </row>
    <row r="5099" spans="1:54" ht="12" customHeight="1">
      <c r="A5099" s="151" t="s">
        <v>54</v>
      </c>
      <c r="B5099" s="152">
        <v>46083</v>
      </c>
      <c r="C5099" s="153" t="s">
        <v>55</v>
      </c>
      <c r="D5099" s="153" t="s">
        <v>56</v>
      </c>
      <c r="E5099" s="244">
        <v>89750828</v>
      </c>
      <c r="F5099" s="144" t="s">
        <v>9113</v>
      </c>
      <c r="G5099" s="230"/>
      <c r="H5099" s="154">
        <v>32736</v>
      </c>
      <c r="I5099" s="153">
        <v>36</v>
      </c>
      <c r="J5099" s="148" t="s">
        <v>70</v>
      </c>
      <c r="K5099" s="153"/>
      <c r="L5099" s="153"/>
      <c r="M5099" s="153"/>
      <c r="N5099" s="153">
        <v>380</v>
      </c>
      <c r="O5099" s="155">
        <v>21989575200</v>
      </c>
      <c r="P5099" s="156" t="s">
        <v>60</v>
      </c>
      <c r="Q5099" s="157" t="s">
        <v>8211</v>
      </c>
      <c r="R5099" s="158"/>
      <c r="S5099" s="159"/>
      <c r="T5099" s="159" t="s">
        <v>6983</v>
      </c>
      <c r="U5099" s="159" t="s">
        <v>8212</v>
      </c>
      <c r="V5099" s="154">
        <v>46118</v>
      </c>
      <c r="W5099" s="154">
        <v>46155</v>
      </c>
      <c r="X5099" s="154"/>
      <c r="Y5099" s="160"/>
      <c r="Z5099" s="160"/>
      <c r="AA5099" s="153"/>
      <c r="AB5099" s="153"/>
      <c r="AC5099" s="182" t="e">
        <f t="shared" si="160"/>
        <v>#DIV/0!</v>
      </c>
      <c r="AD5099" s="153" t="e">
        <f t="shared" si="161"/>
        <v>#DIV/0!</v>
      </c>
      <c r="AE5099" s="207"/>
      <c r="AF5099" s="153"/>
      <c r="AG5099" s="159"/>
      <c r="AH5099" s="153"/>
      <c r="AI5099" s="161"/>
      <c r="AJ5099" s="153"/>
      <c r="AK5099" s="153"/>
      <c r="AL5099" s="207"/>
      <c r="AM5099" s="207"/>
      <c r="AN5099" s="207"/>
      <c r="AO5099" s="207"/>
      <c r="AP5099" s="147" t="s">
        <v>54</v>
      </c>
      <c r="AQ5099" s="147"/>
      <c r="AR5099" s="147"/>
      <c r="AS5099" s="209" t="s">
        <v>68</v>
      </c>
      <c r="AT5099" s="223" t="str">
        <f>MONTH(B5099)&amp;"/"&amp;YEAR(B5099)</f>
        <v>3/2026</v>
      </c>
      <c r="AU5099" s="223">
        <f>WEEKNUM(B5099)-WEEKNUM(EOMONTH(B5099,-1)+1)+1</f>
        <v>1</v>
      </c>
      <c r="AV5099" s="209" t="str">
        <f>MONTH(R5099)&amp;"/"&amp;YEAR(R5099)</f>
        <v>1/1900</v>
      </c>
      <c r="AW5099" s="209" t="e">
        <f>WEEKNUM(R5099)-WEEKNUM(EOMONTH(R5099,-1)+1)+1</f>
        <v>#NUM!</v>
      </c>
      <c r="AX5099" s="209">
        <f>IF(BB5099="S",IF(Q5099="1. Aceitou o programa",R5099-B5099,0),0)</f>
        <v>0</v>
      </c>
      <c r="AY5099" s="209">
        <f>IF(BB5099="S",IF(AND(S5099&lt;&gt;"",R5099&lt;&gt;""),S5099-R5099,0),0)</f>
        <v>0</v>
      </c>
      <c r="AZ5099" s="209">
        <f>IF(BB5099="S",IF(Q5099="1. Aceitou o programa",IF(OR(X5099="Não se Aplica",X5099=""),IF(OR(W5099="Não se Aplica",W5099=""),0,W5099-V5099),AVERAGE(X5099-W5099,W5099-V5099)),0),0)</f>
        <v>0</v>
      </c>
      <c r="BA5099" s="209">
        <f>IF(BB5099="S",IF(AND(Q5099="1. Aceitou o programa",AH5099="Realizada"),IFERROR(IF(AG5099="",0,AG5099-R5099),0),0),0)</f>
        <v>0</v>
      </c>
      <c r="BB5099" s="209" t="str">
        <f>_xlfn.XLOOKUP(U5099,'Lista Suspensa'!$AA$20:$AA$23,'Lista Suspensa'!$AB$20:$AB$23,"N/A")</f>
        <v>S</v>
      </c>
    </row>
    <row r="5100" spans="1:54" ht="12" customHeight="1">
      <c r="A5100" s="151" t="s">
        <v>54</v>
      </c>
      <c r="B5100" s="152">
        <v>46083</v>
      </c>
      <c r="C5100" s="153" t="s">
        <v>55</v>
      </c>
      <c r="D5100" s="153" t="s">
        <v>56</v>
      </c>
      <c r="E5100" s="244">
        <v>89949580</v>
      </c>
      <c r="F5100" s="144" t="s">
        <v>9114</v>
      </c>
      <c r="G5100" s="230"/>
      <c r="H5100" s="154">
        <v>32752</v>
      </c>
      <c r="I5100" s="153">
        <v>36</v>
      </c>
      <c r="J5100" s="148" t="s">
        <v>70</v>
      </c>
      <c r="K5100" s="153"/>
      <c r="L5100" s="153"/>
      <c r="M5100" s="153"/>
      <c r="N5100" s="153">
        <v>60</v>
      </c>
      <c r="O5100" s="155" t="s">
        <v>9115</v>
      </c>
      <c r="P5100" s="156" t="s">
        <v>2026</v>
      </c>
      <c r="Q5100" s="157" t="s">
        <v>8211</v>
      </c>
      <c r="R5100" s="158"/>
      <c r="S5100" s="159"/>
      <c r="T5100" s="159" t="s">
        <v>6983</v>
      </c>
      <c r="U5100" s="159" t="s">
        <v>8212</v>
      </c>
      <c r="V5100" s="154">
        <v>46111</v>
      </c>
      <c r="W5100" s="154">
        <v>46155</v>
      </c>
      <c r="X5100" s="154"/>
      <c r="Y5100" s="160"/>
      <c r="Z5100" s="160"/>
      <c r="AA5100" s="153"/>
      <c r="AB5100" s="153"/>
      <c r="AC5100" s="182" t="e">
        <f t="shared" si="160"/>
        <v>#DIV/0!</v>
      </c>
      <c r="AD5100" s="153" t="e">
        <f t="shared" si="161"/>
        <v>#DIV/0!</v>
      </c>
      <c r="AE5100" s="207"/>
      <c r="AF5100" s="153"/>
      <c r="AG5100" s="159"/>
      <c r="AH5100" s="153"/>
      <c r="AI5100" s="161"/>
      <c r="AJ5100" s="153"/>
      <c r="AK5100" s="153"/>
      <c r="AL5100" s="207"/>
      <c r="AM5100" s="207"/>
      <c r="AN5100" s="207"/>
      <c r="AO5100" s="207"/>
      <c r="AP5100" s="147" t="s">
        <v>54</v>
      </c>
      <c r="AQ5100" s="147"/>
      <c r="AR5100" s="147"/>
      <c r="AS5100" s="209" t="s">
        <v>68</v>
      </c>
      <c r="AT5100" s="223" t="str">
        <f>MONTH(B5100)&amp;"/"&amp;YEAR(B5100)</f>
        <v>3/2026</v>
      </c>
      <c r="AU5100" s="223">
        <f>WEEKNUM(B5100)-WEEKNUM(EOMONTH(B5100,-1)+1)+1</f>
        <v>1</v>
      </c>
      <c r="AV5100" s="209" t="str">
        <f>MONTH(R5100)&amp;"/"&amp;YEAR(R5100)</f>
        <v>1/1900</v>
      </c>
      <c r="AW5100" s="209" t="e">
        <f>WEEKNUM(R5100)-WEEKNUM(EOMONTH(R5100,-1)+1)+1</f>
        <v>#NUM!</v>
      </c>
      <c r="AX5100" s="209">
        <f>IF(BB5100="S",IF(Q5100="1. Aceitou o programa",R5100-B5100,0),0)</f>
        <v>0</v>
      </c>
      <c r="AY5100" s="209">
        <f>IF(BB5100="S",IF(AND(S5100&lt;&gt;"",R5100&lt;&gt;""),S5100-R5100,0),0)</f>
        <v>0</v>
      </c>
      <c r="AZ5100" s="209">
        <f>IF(BB5100="S",IF(Q5100="1. Aceitou o programa",IF(OR(X5100="Não se Aplica",X5100=""),IF(OR(W5100="Não se Aplica",W5100=""),0,W5100-V5100),AVERAGE(X5100-W5100,W5100-V5100)),0),0)</f>
        <v>0</v>
      </c>
      <c r="BA5100" s="209">
        <f>IF(BB5100="S",IF(AND(Q5100="1. Aceitou o programa",AH5100="Realizada"),IFERROR(IF(AG5100="",0,AG5100-R5100),0),0),0)</f>
        <v>0</v>
      </c>
      <c r="BB5100" s="209" t="str">
        <f>_xlfn.XLOOKUP(U5100,'Lista Suspensa'!$AA$20:$AA$23,'Lista Suspensa'!$AB$20:$AB$23,"N/A")</f>
        <v>S</v>
      </c>
    </row>
    <row r="5101" spans="1:54" ht="12" customHeight="1">
      <c r="A5101" s="151" t="s">
        <v>54</v>
      </c>
      <c r="B5101" s="152">
        <v>46083</v>
      </c>
      <c r="C5101" s="153" t="s">
        <v>55</v>
      </c>
      <c r="D5101" s="153" t="s">
        <v>56</v>
      </c>
      <c r="E5101" s="244">
        <v>87530696</v>
      </c>
      <c r="F5101" s="144" t="s">
        <v>9116</v>
      </c>
      <c r="G5101" s="230"/>
      <c r="H5101" s="154">
        <v>32778</v>
      </c>
      <c r="I5101" s="153">
        <v>36</v>
      </c>
      <c r="J5101" s="148" t="s">
        <v>70</v>
      </c>
      <c r="K5101" s="153"/>
      <c r="L5101" s="153"/>
      <c r="M5101" s="153"/>
      <c r="N5101" s="153">
        <v>110</v>
      </c>
      <c r="O5101" s="155" t="s">
        <v>9117</v>
      </c>
      <c r="P5101" s="156" t="s">
        <v>89</v>
      </c>
      <c r="Q5101" s="157" t="s">
        <v>8211</v>
      </c>
      <c r="R5101" s="158"/>
      <c r="S5101" s="159"/>
      <c r="T5101" s="159" t="s">
        <v>6983</v>
      </c>
      <c r="U5101" s="159" t="s">
        <v>8212</v>
      </c>
      <c r="V5101" s="154">
        <v>46112</v>
      </c>
      <c r="W5101" s="154">
        <v>46155</v>
      </c>
      <c r="X5101" s="154"/>
      <c r="Y5101" s="160"/>
      <c r="Z5101" s="160"/>
      <c r="AA5101" s="153"/>
      <c r="AB5101" s="153"/>
      <c r="AC5101" s="182" t="e">
        <f t="shared" si="160"/>
        <v>#DIV/0!</v>
      </c>
      <c r="AD5101" s="153" t="e">
        <f t="shared" si="161"/>
        <v>#DIV/0!</v>
      </c>
      <c r="AE5101" s="207"/>
      <c r="AF5101" s="153"/>
      <c r="AG5101" s="159"/>
      <c r="AH5101" s="153"/>
      <c r="AI5101" s="161"/>
      <c r="AJ5101" s="153"/>
      <c r="AK5101" s="153"/>
      <c r="AL5101" s="207"/>
      <c r="AM5101" s="207"/>
      <c r="AN5101" s="207"/>
      <c r="AO5101" s="207"/>
      <c r="AP5101" s="147" t="s">
        <v>54</v>
      </c>
      <c r="AQ5101" s="147"/>
      <c r="AR5101" s="147"/>
      <c r="AS5101" s="209" t="s">
        <v>68</v>
      </c>
      <c r="AT5101" s="223" t="str">
        <f>MONTH(B5101)&amp;"/"&amp;YEAR(B5101)</f>
        <v>3/2026</v>
      </c>
      <c r="AU5101" s="223">
        <f>WEEKNUM(B5101)-WEEKNUM(EOMONTH(B5101,-1)+1)+1</f>
        <v>1</v>
      </c>
      <c r="AV5101" s="209" t="str">
        <f>MONTH(R5101)&amp;"/"&amp;YEAR(R5101)</f>
        <v>1/1900</v>
      </c>
      <c r="AW5101" s="209" t="e">
        <f>WEEKNUM(R5101)-WEEKNUM(EOMONTH(R5101,-1)+1)+1</f>
        <v>#NUM!</v>
      </c>
      <c r="AX5101" s="209">
        <f>IF(BB5101="S",IF(Q5101="1. Aceitou o programa",R5101-B5101,0),0)</f>
        <v>0</v>
      </c>
      <c r="AY5101" s="209">
        <f>IF(BB5101="S",IF(AND(S5101&lt;&gt;"",R5101&lt;&gt;""),S5101-R5101,0),0)</f>
        <v>0</v>
      </c>
      <c r="AZ5101" s="209">
        <f>IF(BB5101="S",IF(Q5101="1. Aceitou o programa",IF(OR(X5101="Não se Aplica",X5101=""),IF(OR(W5101="Não se Aplica",W5101=""),0,W5101-V5101),AVERAGE(X5101-W5101,W5101-V5101)),0),0)</f>
        <v>0</v>
      </c>
      <c r="BA5101" s="209">
        <f>IF(BB5101="S",IF(AND(Q5101="1. Aceitou o programa",AH5101="Realizada"),IFERROR(IF(AG5101="",0,AG5101-R5101),0),0),0)</f>
        <v>0</v>
      </c>
      <c r="BB5101" s="209" t="str">
        <f>_xlfn.XLOOKUP(U5101,'Lista Suspensa'!$AA$20:$AA$23,'Lista Suspensa'!$AB$20:$AB$23,"N/A")</f>
        <v>S</v>
      </c>
    </row>
    <row r="5102" spans="1:54" ht="12" customHeight="1">
      <c r="A5102" s="151" t="s">
        <v>54</v>
      </c>
      <c r="B5102" s="152">
        <v>46083</v>
      </c>
      <c r="C5102" s="153" t="s">
        <v>55</v>
      </c>
      <c r="D5102" s="153" t="s">
        <v>56</v>
      </c>
      <c r="E5102" s="244">
        <v>77911905</v>
      </c>
      <c r="F5102" s="144" t="s">
        <v>9118</v>
      </c>
      <c r="G5102" s="230"/>
      <c r="H5102" s="154">
        <v>32780</v>
      </c>
      <c r="I5102" s="153">
        <v>36</v>
      </c>
      <c r="J5102" s="148" t="s">
        <v>70</v>
      </c>
      <c r="K5102" s="153"/>
      <c r="L5102" s="153"/>
      <c r="M5102" s="153"/>
      <c r="N5102" s="153">
        <v>200</v>
      </c>
      <c r="O5102" s="155" t="s">
        <v>9119</v>
      </c>
      <c r="P5102" s="156" t="s">
        <v>60</v>
      </c>
      <c r="Q5102" s="157" t="s">
        <v>8211</v>
      </c>
      <c r="R5102" s="158"/>
      <c r="S5102" s="159"/>
      <c r="T5102" s="159" t="s">
        <v>6983</v>
      </c>
      <c r="U5102" s="159" t="s">
        <v>8212</v>
      </c>
      <c r="V5102" s="154">
        <v>46113</v>
      </c>
      <c r="W5102" s="154">
        <v>46155</v>
      </c>
      <c r="X5102" s="154"/>
      <c r="Y5102" s="160"/>
      <c r="Z5102" s="160"/>
      <c r="AA5102" s="153"/>
      <c r="AB5102" s="153"/>
      <c r="AC5102" s="182" t="e">
        <f t="shared" si="160"/>
        <v>#DIV/0!</v>
      </c>
      <c r="AD5102" s="153" t="e">
        <f t="shared" si="161"/>
        <v>#DIV/0!</v>
      </c>
      <c r="AE5102" s="207"/>
      <c r="AF5102" s="153"/>
      <c r="AG5102" s="159"/>
      <c r="AH5102" s="153"/>
      <c r="AI5102" s="161"/>
      <c r="AJ5102" s="153"/>
      <c r="AK5102" s="153"/>
      <c r="AL5102" s="207"/>
      <c r="AM5102" s="207"/>
      <c r="AN5102" s="207"/>
      <c r="AO5102" s="207"/>
      <c r="AP5102" s="147" t="s">
        <v>54</v>
      </c>
      <c r="AQ5102" s="147"/>
      <c r="AR5102" s="147"/>
      <c r="AS5102" s="209" t="s">
        <v>68</v>
      </c>
      <c r="AT5102" s="223" t="str">
        <f>MONTH(B5102)&amp;"/"&amp;YEAR(B5102)</f>
        <v>3/2026</v>
      </c>
      <c r="AU5102" s="223">
        <f>WEEKNUM(B5102)-WEEKNUM(EOMONTH(B5102,-1)+1)+1</f>
        <v>1</v>
      </c>
      <c r="AV5102" s="209" t="str">
        <f>MONTH(R5102)&amp;"/"&amp;YEAR(R5102)</f>
        <v>1/1900</v>
      </c>
      <c r="AW5102" s="209" t="e">
        <f>WEEKNUM(R5102)-WEEKNUM(EOMONTH(R5102,-1)+1)+1</f>
        <v>#NUM!</v>
      </c>
      <c r="AX5102" s="209">
        <f>IF(BB5102="S",IF(Q5102="1. Aceitou o programa",R5102-B5102,0),0)</f>
        <v>0</v>
      </c>
      <c r="AY5102" s="209">
        <f>IF(BB5102="S",IF(AND(S5102&lt;&gt;"",R5102&lt;&gt;""),S5102-R5102,0),0)</f>
        <v>0</v>
      </c>
      <c r="AZ5102" s="209">
        <f>IF(BB5102="S",IF(Q5102="1. Aceitou o programa",IF(OR(X5102="Não se Aplica",X5102=""),IF(OR(W5102="Não se Aplica",W5102=""),0,W5102-V5102),AVERAGE(X5102-W5102,W5102-V5102)),0),0)</f>
        <v>0</v>
      </c>
      <c r="BA5102" s="209">
        <f>IF(BB5102="S",IF(AND(Q5102="1. Aceitou o programa",AH5102="Realizada"),IFERROR(IF(AG5102="",0,AG5102-R5102),0),0),0)</f>
        <v>0</v>
      </c>
      <c r="BB5102" s="209" t="str">
        <f>_xlfn.XLOOKUP(U5102,'Lista Suspensa'!$AA$20:$AA$23,'Lista Suspensa'!$AB$20:$AB$23,"N/A")</f>
        <v>S</v>
      </c>
    </row>
    <row r="5103" spans="1:54" ht="12" customHeight="1">
      <c r="A5103" s="151" t="s">
        <v>54</v>
      </c>
      <c r="B5103" s="152">
        <v>46083</v>
      </c>
      <c r="C5103" s="153" t="s">
        <v>55</v>
      </c>
      <c r="D5103" s="153" t="s">
        <v>56</v>
      </c>
      <c r="E5103" s="244">
        <v>83500804</v>
      </c>
      <c r="F5103" s="144" t="s">
        <v>9120</v>
      </c>
      <c r="G5103" s="230"/>
      <c r="H5103" s="154">
        <v>32799</v>
      </c>
      <c r="I5103" s="153">
        <v>36</v>
      </c>
      <c r="J5103" s="148" t="s">
        <v>70</v>
      </c>
      <c r="K5103" s="153"/>
      <c r="L5103" s="153"/>
      <c r="M5103" s="153"/>
      <c r="N5103" s="153">
        <v>60</v>
      </c>
      <c r="O5103" s="155" t="s">
        <v>9121</v>
      </c>
      <c r="P5103" s="156" t="s">
        <v>60</v>
      </c>
      <c r="Q5103" s="157" t="s">
        <v>8211</v>
      </c>
      <c r="R5103" s="158"/>
      <c r="S5103" s="159"/>
      <c r="T5103" s="159" t="s">
        <v>6983</v>
      </c>
      <c r="U5103" s="159" t="s">
        <v>8212</v>
      </c>
      <c r="V5103" s="154">
        <v>46114</v>
      </c>
      <c r="W5103" s="154">
        <v>46155</v>
      </c>
      <c r="X5103" s="154"/>
      <c r="Y5103" s="160"/>
      <c r="Z5103" s="160"/>
      <c r="AA5103" s="153"/>
      <c r="AB5103" s="153"/>
      <c r="AC5103" s="182" t="e">
        <f t="shared" si="160"/>
        <v>#DIV/0!</v>
      </c>
      <c r="AD5103" s="153" t="e">
        <f t="shared" si="161"/>
        <v>#DIV/0!</v>
      </c>
      <c r="AE5103" s="207"/>
      <c r="AF5103" s="153"/>
      <c r="AG5103" s="159"/>
      <c r="AH5103" s="153"/>
      <c r="AI5103" s="161"/>
      <c r="AJ5103" s="153"/>
      <c r="AK5103" s="153"/>
      <c r="AL5103" s="207"/>
      <c r="AM5103" s="207"/>
      <c r="AN5103" s="207"/>
      <c r="AO5103" s="207"/>
      <c r="AP5103" s="147" t="s">
        <v>54</v>
      </c>
      <c r="AQ5103" s="147"/>
      <c r="AR5103" s="147"/>
      <c r="AS5103" s="209" t="s">
        <v>68</v>
      </c>
      <c r="AT5103" s="223" t="str">
        <f>MONTH(B5103)&amp;"/"&amp;YEAR(B5103)</f>
        <v>3/2026</v>
      </c>
      <c r="AU5103" s="223">
        <f>WEEKNUM(B5103)-WEEKNUM(EOMONTH(B5103,-1)+1)+1</f>
        <v>1</v>
      </c>
      <c r="AV5103" s="209" t="str">
        <f>MONTH(R5103)&amp;"/"&amp;YEAR(R5103)</f>
        <v>1/1900</v>
      </c>
      <c r="AW5103" s="209" t="e">
        <f>WEEKNUM(R5103)-WEEKNUM(EOMONTH(R5103,-1)+1)+1</f>
        <v>#NUM!</v>
      </c>
      <c r="AX5103" s="209">
        <f>IF(BB5103="S",IF(Q5103="1. Aceitou o programa",R5103-B5103,0),0)</f>
        <v>0</v>
      </c>
      <c r="AY5103" s="209">
        <f>IF(BB5103="S",IF(AND(S5103&lt;&gt;"",R5103&lt;&gt;""),S5103-R5103,0),0)</f>
        <v>0</v>
      </c>
      <c r="AZ5103" s="209">
        <f>IF(BB5103="S",IF(Q5103="1. Aceitou o programa",IF(OR(X5103="Não se Aplica",X5103=""),IF(OR(W5103="Não se Aplica",W5103=""),0,W5103-V5103),AVERAGE(X5103-W5103,W5103-V5103)),0),0)</f>
        <v>0</v>
      </c>
      <c r="BA5103" s="209">
        <f>IF(BB5103="S",IF(AND(Q5103="1. Aceitou o programa",AH5103="Realizada"),IFERROR(IF(AG5103="",0,AG5103-R5103),0),0),0)</f>
        <v>0</v>
      </c>
      <c r="BB5103" s="209" t="str">
        <f>_xlfn.XLOOKUP(U5103,'Lista Suspensa'!$AA$20:$AA$23,'Lista Suspensa'!$AB$20:$AB$23,"N/A")</f>
        <v>S</v>
      </c>
    </row>
    <row r="5104" spans="1:54" ht="12" customHeight="1">
      <c r="A5104" s="151" t="s">
        <v>54</v>
      </c>
      <c r="B5104" s="152">
        <v>46083</v>
      </c>
      <c r="C5104" s="153" t="s">
        <v>55</v>
      </c>
      <c r="D5104" s="153" t="s">
        <v>56</v>
      </c>
      <c r="E5104" s="244">
        <v>87413070</v>
      </c>
      <c r="F5104" s="144" t="s">
        <v>9122</v>
      </c>
      <c r="G5104" s="230"/>
      <c r="H5104" s="154">
        <v>32807</v>
      </c>
      <c r="I5104" s="153">
        <v>36</v>
      </c>
      <c r="J5104" s="148" t="s">
        <v>58</v>
      </c>
      <c r="K5104" s="153"/>
      <c r="L5104" s="153"/>
      <c r="M5104" s="153"/>
      <c r="N5104" s="153">
        <v>60</v>
      </c>
      <c r="O5104" s="155" t="s">
        <v>9123</v>
      </c>
      <c r="P5104" s="156" t="s">
        <v>60</v>
      </c>
      <c r="Q5104" s="157" t="s">
        <v>8211</v>
      </c>
      <c r="R5104" s="158"/>
      <c r="S5104" s="159"/>
      <c r="T5104" s="159" t="s">
        <v>6983</v>
      </c>
      <c r="U5104" s="159" t="s">
        <v>8212</v>
      </c>
      <c r="V5104" s="154">
        <v>46118</v>
      </c>
      <c r="W5104" s="154">
        <v>46155</v>
      </c>
      <c r="X5104" s="154"/>
      <c r="Y5104" s="160"/>
      <c r="Z5104" s="160"/>
      <c r="AA5104" s="153"/>
      <c r="AB5104" s="153"/>
      <c r="AC5104" s="182" t="e">
        <f t="shared" si="160"/>
        <v>#DIV/0!</v>
      </c>
      <c r="AD5104" s="153" t="e">
        <f t="shared" si="161"/>
        <v>#DIV/0!</v>
      </c>
      <c r="AE5104" s="207"/>
      <c r="AF5104" s="153"/>
      <c r="AG5104" s="159"/>
      <c r="AH5104" s="153"/>
      <c r="AI5104" s="161"/>
      <c r="AJ5104" s="153"/>
      <c r="AK5104" s="153"/>
      <c r="AL5104" s="207"/>
      <c r="AM5104" s="207"/>
      <c r="AN5104" s="207"/>
      <c r="AO5104" s="207"/>
      <c r="AP5104" s="147" t="s">
        <v>54</v>
      </c>
      <c r="AQ5104" s="147"/>
      <c r="AR5104" s="147"/>
      <c r="AS5104" s="209" t="s">
        <v>68</v>
      </c>
      <c r="AT5104" s="223" t="str">
        <f>MONTH(B5104)&amp;"/"&amp;YEAR(B5104)</f>
        <v>3/2026</v>
      </c>
      <c r="AU5104" s="223">
        <f>WEEKNUM(B5104)-WEEKNUM(EOMONTH(B5104,-1)+1)+1</f>
        <v>1</v>
      </c>
      <c r="AV5104" s="209" t="str">
        <f>MONTH(R5104)&amp;"/"&amp;YEAR(R5104)</f>
        <v>1/1900</v>
      </c>
      <c r="AW5104" s="209" t="e">
        <f>WEEKNUM(R5104)-WEEKNUM(EOMONTH(R5104,-1)+1)+1</f>
        <v>#NUM!</v>
      </c>
      <c r="AX5104" s="209">
        <f>IF(BB5104="S",IF(Q5104="1. Aceitou o programa",R5104-B5104,0),0)</f>
        <v>0</v>
      </c>
      <c r="AY5104" s="209">
        <f>IF(BB5104="S",IF(AND(S5104&lt;&gt;"",R5104&lt;&gt;""),S5104-R5104,0),0)</f>
        <v>0</v>
      </c>
      <c r="AZ5104" s="209">
        <f>IF(BB5104="S",IF(Q5104="1. Aceitou o programa",IF(OR(X5104="Não se Aplica",X5104=""),IF(OR(W5104="Não se Aplica",W5104=""),0,W5104-V5104),AVERAGE(X5104-W5104,W5104-V5104)),0),0)</f>
        <v>0</v>
      </c>
      <c r="BA5104" s="209">
        <f>IF(BB5104="S",IF(AND(Q5104="1. Aceitou o programa",AH5104="Realizada"),IFERROR(IF(AG5104="",0,AG5104-R5104),0),0),0)</f>
        <v>0</v>
      </c>
      <c r="BB5104" s="209" t="str">
        <f>_xlfn.XLOOKUP(U5104,'Lista Suspensa'!$AA$20:$AA$23,'Lista Suspensa'!$AB$20:$AB$23,"N/A")</f>
        <v>S</v>
      </c>
    </row>
    <row r="5105" spans="1:54" ht="12" customHeight="1">
      <c r="A5105" s="151" t="s">
        <v>54</v>
      </c>
      <c r="B5105" s="152">
        <v>46083</v>
      </c>
      <c r="C5105" s="153" t="s">
        <v>55</v>
      </c>
      <c r="D5105" s="153" t="s">
        <v>56</v>
      </c>
      <c r="E5105" s="244">
        <v>78389622</v>
      </c>
      <c r="F5105" s="144" t="s">
        <v>9124</v>
      </c>
      <c r="G5105" s="230"/>
      <c r="H5105" s="154">
        <v>32817</v>
      </c>
      <c r="I5105" s="153">
        <v>36</v>
      </c>
      <c r="J5105" s="148" t="s">
        <v>70</v>
      </c>
      <c r="K5105" s="153"/>
      <c r="L5105" s="153"/>
      <c r="M5105" s="153"/>
      <c r="N5105" s="153">
        <v>380</v>
      </c>
      <c r="O5105" s="155">
        <v>21991807419</v>
      </c>
      <c r="P5105" s="156" t="s">
        <v>60</v>
      </c>
      <c r="Q5105" s="157" t="s">
        <v>8211</v>
      </c>
      <c r="R5105" s="158"/>
      <c r="S5105" s="159"/>
      <c r="T5105" s="159" t="s">
        <v>6983</v>
      </c>
      <c r="U5105" s="159" t="s">
        <v>8212</v>
      </c>
      <c r="V5105" s="154">
        <v>46113</v>
      </c>
      <c r="W5105" s="154">
        <v>46118</v>
      </c>
      <c r="X5105" s="154"/>
      <c r="Y5105" s="160"/>
      <c r="Z5105" s="160"/>
      <c r="AA5105" s="153"/>
      <c r="AB5105" s="153"/>
      <c r="AC5105" s="182" t="e">
        <f t="shared" si="160"/>
        <v>#DIV/0!</v>
      </c>
      <c r="AD5105" s="153" t="e">
        <f t="shared" si="161"/>
        <v>#DIV/0!</v>
      </c>
      <c r="AE5105" s="207"/>
      <c r="AF5105" s="153"/>
      <c r="AG5105" s="159"/>
      <c r="AH5105" s="153"/>
      <c r="AI5105" s="161"/>
      <c r="AJ5105" s="153"/>
      <c r="AK5105" s="153"/>
      <c r="AL5105" s="207"/>
      <c r="AM5105" s="207"/>
      <c r="AN5105" s="207"/>
      <c r="AO5105" s="207"/>
      <c r="AP5105" s="147" t="s">
        <v>54</v>
      </c>
      <c r="AQ5105" s="147"/>
      <c r="AR5105" s="147"/>
      <c r="AS5105" s="209" t="s">
        <v>68</v>
      </c>
      <c r="AT5105" s="223" t="str">
        <f>MONTH(B5105)&amp;"/"&amp;YEAR(B5105)</f>
        <v>3/2026</v>
      </c>
      <c r="AU5105" s="223">
        <f>WEEKNUM(B5105)-WEEKNUM(EOMONTH(B5105,-1)+1)+1</f>
        <v>1</v>
      </c>
      <c r="AV5105" s="209" t="str">
        <f>MONTH(R5105)&amp;"/"&amp;YEAR(R5105)</f>
        <v>1/1900</v>
      </c>
      <c r="AW5105" s="209" t="e">
        <f>WEEKNUM(R5105)-WEEKNUM(EOMONTH(R5105,-1)+1)+1</f>
        <v>#NUM!</v>
      </c>
      <c r="AX5105" s="209">
        <f>IF(BB5105="S",IF(Q5105="1. Aceitou o programa",R5105-B5105,0),0)</f>
        <v>0</v>
      </c>
      <c r="AY5105" s="209">
        <f>IF(BB5105="S",IF(AND(S5105&lt;&gt;"",R5105&lt;&gt;""),S5105-R5105,0),0)</f>
        <v>0</v>
      </c>
      <c r="AZ5105" s="209">
        <f>IF(BB5105="S",IF(Q5105="1. Aceitou o programa",IF(OR(X5105="Não se Aplica",X5105=""),IF(OR(W5105="Não se Aplica",W5105=""),0,W5105-V5105),AVERAGE(X5105-W5105,W5105-V5105)),0),0)</f>
        <v>0</v>
      </c>
      <c r="BA5105" s="209">
        <f>IF(BB5105="S",IF(AND(Q5105="1. Aceitou o programa",AH5105="Realizada"),IFERROR(IF(AG5105="",0,AG5105-R5105),0),0),0)</f>
        <v>0</v>
      </c>
      <c r="BB5105" s="209" t="str">
        <f>_xlfn.XLOOKUP(U5105,'Lista Suspensa'!$AA$20:$AA$23,'Lista Suspensa'!$AB$20:$AB$23,"N/A")</f>
        <v>S</v>
      </c>
    </row>
    <row r="5106" spans="1:54" ht="12" customHeight="1">
      <c r="A5106" s="151" t="s">
        <v>54</v>
      </c>
      <c r="B5106" s="152">
        <v>46083</v>
      </c>
      <c r="C5106" s="153" t="s">
        <v>55</v>
      </c>
      <c r="D5106" s="153" t="s">
        <v>56</v>
      </c>
      <c r="E5106" s="244">
        <v>73647318</v>
      </c>
      <c r="F5106" s="144" t="s">
        <v>9125</v>
      </c>
      <c r="G5106" s="230"/>
      <c r="H5106" s="154">
        <v>32831</v>
      </c>
      <c r="I5106" s="153">
        <v>36</v>
      </c>
      <c r="J5106" s="148" t="s">
        <v>70</v>
      </c>
      <c r="K5106" s="153"/>
      <c r="L5106" s="153"/>
      <c r="M5106" s="153"/>
      <c r="N5106" s="153">
        <v>50</v>
      </c>
      <c r="O5106" s="155" t="s">
        <v>9126</v>
      </c>
      <c r="P5106" s="156" t="s">
        <v>89</v>
      </c>
      <c r="Q5106" s="157" t="s">
        <v>8211</v>
      </c>
      <c r="R5106" s="158"/>
      <c r="S5106" s="159"/>
      <c r="T5106" s="159" t="s">
        <v>6983</v>
      </c>
      <c r="U5106" s="159" t="s">
        <v>8212</v>
      </c>
      <c r="V5106" s="154">
        <v>46113</v>
      </c>
      <c r="W5106" s="154">
        <v>46155</v>
      </c>
      <c r="X5106" s="154"/>
      <c r="Y5106" s="160"/>
      <c r="Z5106" s="160"/>
      <c r="AA5106" s="153"/>
      <c r="AB5106" s="153"/>
      <c r="AC5106" s="182" t="e">
        <f t="shared" si="160"/>
        <v>#DIV/0!</v>
      </c>
      <c r="AD5106" s="153" t="e">
        <f t="shared" si="161"/>
        <v>#DIV/0!</v>
      </c>
      <c r="AE5106" s="207"/>
      <c r="AF5106" s="153"/>
      <c r="AG5106" s="159"/>
      <c r="AH5106" s="153"/>
      <c r="AI5106" s="161"/>
      <c r="AJ5106" s="153"/>
      <c r="AK5106" s="153"/>
      <c r="AL5106" s="207"/>
      <c r="AM5106" s="207"/>
      <c r="AN5106" s="207"/>
      <c r="AO5106" s="207"/>
      <c r="AP5106" s="147" t="s">
        <v>54</v>
      </c>
      <c r="AQ5106" s="147"/>
      <c r="AR5106" s="147"/>
      <c r="AS5106" s="209" t="s">
        <v>68</v>
      </c>
      <c r="AT5106" s="223" t="str">
        <f>MONTH(B5106)&amp;"/"&amp;YEAR(B5106)</f>
        <v>3/2026</v>
      </c>
      <c r="AU5106" s="223">
        <f>WEEKNUM(B5106)-WEEKNUM(EOMONTH(B5106,-1)+1)+1</f>
        <v>1</v>
      </c>
      <c r="AV5106" s="209" t="str">
        <f>MONTH(R5106)&amp;"/"&amp;YEAR(R5106)</f>
        <v>1/1900</v>
      </c>
      <c r="AW5106" s="209" t="e">
        <f>WEEKNUM(R5106)-WEEKNUM(EOMONTH(R5106,-1)+1)+1</f>
        <v>#NUM!</v>
      </c>
      <c r="AX5106" s="209">
        <f>IF(BB5106="S",IF(Q5106="1. Aceitou o programa",R5106-B5106,0),0)</f>
        <v>0</v>
      </c>
      <c r="AY5106" s="209">
        <f>IF(BB5106="S",IF(AND(S5106&lt;&gt;"",R5106&lt;&gt;""),S5106-R5106,0),0)</f>
        <v>0</v>
      </c>
      <c r="AZ5106" s="209">
        <f>IF(BB5106="S",IF(Q5106="1. Aceitou o programa",IF(OR(X5106="Não se Aplica",X5106=""),IF(OR(W5106="Não se Aplica",W5106=""),0,W5106-V5106),AVERAGE(X5106-W5106,W5106-V5106)),0),0)</f>
        <v>0</v>
      </c>
      <c r="BA5106" s="209">
        <f>IF(BB5106="S",IF(AND(Q5106="1. Aceitou o programa",AH5106="Realizada"),IFERROR(IF(AG5106="",0,AG5106-R5106),0),0),0)</f>
        <v>0</v>
      </c>
      <c r="BB5106" s="209" t="str">
        <f>_xlfn.XLOOKUP(U5106,'Lista Suspensa'!$AA$20:$AA$23,'Lista Suspensa'!$AB$20:$AB$23,"N/A")</f>
        <v>S</v>
      </c>
    </row>
    <row r="5107" spans="1:54" ht="12" customHeight="1">
      <c r="A5107" s="151" t="s">
        <v>54</v>
      </c>
      <c r="B5107" s="152">
        <v>46083</v>
      </c>
      <c r="C5107" s="153" t="s">
        <v>55</v>
      </c>
      <c r="D5107" s="153" t="s">
        <v>56</v>
      </c>
      <c r="E5107" s="244">
        <v>87957162</v>
      </c>
      <c r="F5107" s="144" t="s">
        <v>9127</v>
      </c>
      <c r="G5107" s="230"/>
      <c r="H5107" s="154">
        <v>32843</v>
      </c>
      <c r="I5107" s="153">
        <v>36</v>
      </c>
      <c r="J5107" s="148" t="s">
        <v>70</v>
      </c>
      <c r="K5107" s="153"/>
      <c r="L5107" s="153"/>
      <c r="M5107" s="153"/>
      <c r="N5107" s="153">
        <v>200</v>
      </c>
      <c r="O5107" s="155" t="s">
        <v>9128</v>
      </c>
      <c r="P5107" s="156" t="s">
        <v>60</v>
      </c>
      <c r="Q5107" s="157" t="s">
        <v>8211</v>
      </c>
      <c r="R5107" s="158"/>
      <c r="S5107" s="159"/>
      <c r="T5107" s="159" t="s">
        <v>6983</v>
      </c>
      <c r="U5107" s="159" t="s">
        <v>8212</v>
      </c>
      <c r="V5107" s="154">
        <v>46118</v>
      </c>
      <c r="W5107" s="154">
        <v>46155</v>
      </c>
      <c r="X5107" s="154"/>
      <c r="Y5107" s="160"/>
      <c r="Z5107" s="160"/>
      <c r="AA5107" s="153"/>
      <c r="AB5107" s="153"/>
      <c r="AC5107" s="182" t="e">
        <f t="shared" si="160"/>
        <v>#DIV/0!</v>
      </c>
      <c r="AD5107" s="153" t="e">
        <f t="shared" si="161"/>
        <v>#DIV/0!</v>
      </c>
      <c r="AE5107" s="207"/>
      <c r="AF5107" s="153"/>
      <c r="AG5107" s="159"/>
      <c r="AH5107" s="153"/>
      <c r="AI5107" s="161"/>
      <c r="AJ5107" s="153"/>
      <c r="AK5107" s="153"/>
      <c r="AL5107" s="207"/>
      <c r="AM5107" s="207"/>
      <c r="AN5107" s="207"/>
      <c r="AO5107" s="207"/>
      <c r="AP5107" s="147" t="s">
        <v>54</v>
      </c>
      <c r="AQ5107" s="147"/>
      <c r="AR5107" s="147"/>
      <c r="AS5107" s="209" t="s">
        <v>68</v>
      </c>
      <c r="AT5107" s="223" t="str">
        <f>MONTH(B5107)&amp;"/"&amp;YEAR(B5107)</f>
        <v>3/2026</v>
      </c>
      <c r="AU5107" s="223">
        <f>WEEKNUM(B5107)-WEEKNUM(EOMONTH(B5107,-1)+1)+1</f>
        <v>1</v>
      </c>
      <c r="AV5107" s="209" t="str">
        <f>MONTH(R5107)&amp;"/"&amp;YEAR(R5107)</f>
        <v>1/1900</v>
      </c>
      <c r="AW5107" s="209" t="e">
        <f>WEEKNUM(R5107)-WEEKNUM(EOMONTH(R5107,-1)+1)+1</f>
        <v>#NUM!</v>
      </c>
      <c r="AX5107" s="209">
        <f>IF(BB5107="S",IF(Q5107="1. Aceitou o programa",R5107-B5107,0),0)</f>
        <v>0</v>
      </c>
      <c r="AY5107" s="209">
        <f>IF(BB5107="S",IF(AND(S5107&lt;&gt;"",R5107&lt;&gt;""),S5107-R5107,0),0)</f>
        <v>0</v>
      </c>
      <c r="AZ5107" s="209">
        <f>IF(BB5107="S",IF(Q5107="1. Aceitou o programa",IF(OR(X5107="Não se Aplica",X5107=""),IF(OR(W5107="Não se Aplica",W5107=""),0,W5107-V5107),AVERAGE(X5107-W5107,W5107-V5107)),0),0)</f>
        <v>0</v>
      </c>
      <c r="BA5107" s="209">
        <f>IF(BB5107="S",IF(AND(Q5107="1. Aceitou o programa",AH5107="Realizada"),IFERROR(IF(AG5107="",0,AG5107-R5107),0),0),0)</f>
        <v>0</v>
      </c>
      <c r="BB5107" s="209" t="str">
        <f>_xlfn.XLOOKUP(U5107,'Lista Suspensa'!$AA$20:$AA$23,'Lista Suspensa'!$AB$20:$AB$23,"N/A")</f>
        <v>S</v>
      </c>
    </row>
    <row r="5108" spans="1:54" ht="12" customHeight="1">
      <c r="A5108" s="151" t="s">
        <v>54</v>
      </c>
      <c r="B5108" s="152">
        <v>46083</v>
      </c>
      <c r="C5108" s="153" t="s">
        <v>55</v>
      </c>
      <c r="D5108" s="153" t="s">
        <v>56</v>
      </c>
      <c r="E5108" s="244">
        <v>88226564</v>
      </c>
      <c r="F5108" s="144" t="s">
        <v>9129</v>
      </c>
      <c r="G5108" s="230"/>
      <c r="H5108" s="154">
        <v>32903</v>
      </c>
      <c r="I5108" s="153">
        <v>36</v>
      </c>
      <c r="J5108" s="148" t="s">
        <v>70</v>
      </c>
      <c r="K5108" s="153"/>
      <c r="L5108" s="153"/>
      <c r="M5108" s="153"/>
      <c r="N5108" s="153">
        <v>80</v>
      </c>
      <c r="O5108" s="155" t="s">
        <v>9130</v>
      </c>
      <c r="P5108" s="156" t="s">
        <v>2026</v>
      </c>
      <c r="Q5108" s="157" t="s">
        <v>8211</v>
      </c>
      <c r="R5108" s="158"/>
      <c r="S5108" s="159"/>
      <c r="T5108" s="159" t="s">
        <v>6983</v>
      </c>
      <c r="U5108" s="159" t="s">
        <v>8212</v>
      </c>
      <c r="V5108" s="154">
        <v>46112</v>
      </c>
      <c r="W5108" s="154">
        <v>46155</v>
      </c>
      <c r="X5108" s="154"/>
      <c r="Y5108" s="160"/>
      <c r="Z5108" s="160"/>
      <c r="AA5108" s="153"/>
      <c r="AB5108" s="153"/>
      <c r="AC5108" s="182" t="e">
        <f t="shared" si="160"/>
        <v>#DIV/0!</v>
      </c>
      <c r="AD5108" s="153" t="e">
        <f t="shared" si="161"/>
        <v>#DIV/0!</v>
      </c>
      <c r="AE5108" s="207"/>
      <c r="AF5108" s="153"/>
      <c r="AG5108" s="159"/>
      <c r="AH5108" s="153"/>
      <c r="AI5108" s="161"/>
      <c r="AJ5108" s="153"/>
      <c r="AK5108" s="153"/>
      <c r="AL5108" s="207"/>
      <c r="AM5108" s="207"/>
      <c r="AN5108" s="207"/>
      <c r="AO5108" s="207"/>
      <c r="AP5108" s="147" t="s">
        <v>54</v>
      </c>
      <c r="AQ5108" s="147"/>
      <c r="AR5108" s="147"/>
      <c r="AS5108" s="209" t="s">
        <v>68</v>
      </c>
      <c r="AT5108" s="223" t="str">
        <f>MONTH(B5108)&amp;"/"&amp;YEAR(B5108)</f>
        <v>3/2026</v>
      </c>
      <c r="AU5108" s="223">
        <f>WEEKNUM(B5108)-WEEKNUM(EOMONTH(B5108,-1)+1)+1</f>
        <v>1</v>
      </c>
      <c r="AV5108" s="209" t="str">
        <f>MONTH(R5108)&amp;"/"&amp;YEAR(R5108)</f>
        <v>1/1900</v>
      </c>
      <c r="AW5108" s="209" t="e">
        <f>WEEKNUM(R5108)-WEEKNUM(EOMONTH(R5108,-1)+1)+1</f>
        <v>#NUM!</v>
      </c>
      <c r="AX5108" s="209">
        <f>IF(BB5108="S",IF(Q5108="1. Aceitou o programa",R5108-B5108,0),0)</f>
        <v>0</v>
      </c>
      <c r="AY5108" s="209">
        <f>IF(BB5108="S",IF(AND(S5108&lt;&gt;"",R5108&lt;&gt;""),S5108-R5108,0),0)</f>
        <v>0</v>
      </c>
      <c r="AZ5108" s="209">
        <f>IF(BB5108="S",IF(Q5108="1. Aceitou o programa",IF(OR(X5108="Não se Aplica",X5108=""),IF(OR(W5108="Não se Aplica",W5108=""),0,W5108-V5108),AVERAGE(X5108-W5108,W5108-V5108)),0),0)</f>
        <v>0</v>
      </c>
      <c r="BA5108" s="209">
        <f>IF(BB5108="S",IF(AND(Q5108="1. Aceitou o programa",AH5108="Realizada"),IFERROR(IF(AG5108="",0,AG5108-R5108),0),0),0)</f>
        <v>0</v>
      </c>
      <c r="BB5108" s="209" t="str">
        <f>_xlfn.XLOOKUP(U5108,'Lista Suspensa'!$AA$20:$AA$23,'Lista Suspensa'!$AB$20:$AB$23,"N/A")</f>
        <v>S</v>
      </c>
    </row>
    <row r="5109" spans="1:54" ht="12" customHeight="1">
      <c r="A5109" s="151" t="s">
        <v>54</v>
      </c>
      <c r="B5109" s="152">
        <v>46083</v>
      </c>
      <c r="C5109" s="153" t="s">
        <v>55</v>
      </c>
      <c r="D5109" s="153" t="s">
        <v>56</v>
      </c>
      <c r="E5109" s="244">
        <v>88924442</v>
      </c>
      <c r="F5109" s="144" t="s">
        <v>9131</v>
      </c>
      <c r="G5109" s="230"/>
      <c r="H5109" s="154">
        <v>32903</v>
      </c>
      <c r="I5109" s="153">
        <v>36</v>
      </c>
      <c r="J5109" s="148" t="s">
        <v>70</v>
      </c>
      <c r="K5109" s="153"/>
      <c r="L5109" s="153"/>
      <c r="M5109" s="153"/>
      <c r="N5109" s="153">
        <v>120</v>
      </c>
      <c r="O5109" s="155">
        <v>21976836256</v>
      </c>
      <c r="P5109" s="156" t="s">
        <v>60</v>
      </c>
      <c r="Q5109" s="157" t="s">
        <v>8211</v>
      </c>
      <c r="R5109" s="158"/>
      <c r="S5109" s="159"/>
      <c r="T5109" s="159" t="s">
        <v>6983</v>
      </c>
      <c r="U5109" s="159" t="s">
        <v>8212</v>
      </c>
      <c r="V5109" s="154">
        <v>46118</v>
      </c>
      <c r="W5109" s="154">
        <v>46155</v>
      </c>
      <c r="X5109" s="154"/>
      <c r="Y5109" s="160"/>
      <c r="Z5109" s="160"/>
      <c r="AA5109" s="153"/>
      <c r="AB5109" s="153"/>
      <c r="AC5109" s="182" t="e">
        <f t="shared" si="160"/>
        <v>#DIV/0!</v>
      </c>
      <c r="AD5109" s="153" t="e">
        <f t="shared" si="161"/>
        <v>#DIV/0!</v>
      </c>
      <c r="AE5109" s="207"/>
      <c r="AF5109" s="153"/>
      <c r="AG5109" s="159"/>
      <c r="AH5109" s="153"/>
      <c r="AI5109" s="161"/>
      <c r="AJ5109" s="153"/>
      <c r="AK5109" s="153"/>
      <c r="AL5109" s="207"/>
      <c r="AM5109" s="207"/>
      <c r="AN5109" s="207"/>
      <c r="AO5109" s="207"/>
      <c r="AP5109" s="147" t="s">
        <v>54</v>
      </c>
      <c r="AQ5109" s="147"/>
      <c r="AR5109" s="147"/>
      <c r="AS5109" s="209" t="s">
        <v>68</v>
      </c>
      <c r="AT5109" s="223" t="str">
        <f>MONTH(B5109)&amp;"/"&amp;YEAR(B5109)</f>
        <v>3/2026</v>
      </c>
      <c r="AU5109" s="223">
        <f>WEEKNUM(B5109)-WEEKNUM(EOMONTH(B5109,-1)+1)+1</f>
        <v>1</v>
      </c>
      <c r="AV5109" s="209" t="str">
        <f>MONTH(R5109)&amp;"/"&amp;YEAR(R5109)</f>
        <v>1/1900</v>
      </c>
      <c r="AW5109" s="209" t="e">
        <f>WEEKNUM(R5109)-WEEKNUM(EOMONTH(R5109,-1)+1)+1</f>
        <v>#NUM!</v>
      </c>
      <c r="AX5109" s="209">
        <f>IF(BB5109="S",IF(Q5109="1. Aceitou o programa",R5109-B5109,0),0)</f>
        <v>0</v>
      </c>
      <c r="AY5109" s="209">
        <f>IF(BB5109="S",IF(AND(S5109&lt;&gt;"",R5109&lt;&gt;""),S5109-R5109,0),0)</f>
        <v>0</v>
      </c>
      <c r="AZ5109" s="209">
        <f>IF(BB5109="S",IF(Q5109="1. Aceitou o programa",IF(OR(X5109="Não se Aplica",X5109=""),IF(OR(W5109="Não se Aplica",W5109=""),0,W5109-V5109),AVERAGE(X5109-W5109,W5109-V5109)),0),0)</f>
        <v>0</v>
      </c>
      <c r="BA5109" s="209">
        <f>IF(BB5109="S",IF(AND(Q5109="1. Aceitou o programa",AH5109="Realizada"),IFERROR(IF(AG5109="",0,AG5109-R5109),0),0),0)</f>
        <v>0</v>
      </c>
      <c r="BB5109" s="209" t="str">
        <f>_xlfn.XLOOKUP(U5109,'Lista Suspensa'!$AA$20:$AA$23,'Lista Suspensa'!$AB$20:$AB$23,"N/A")</f>
        <v>S</v>
      </c>
    </row>
    <row r="5110" spans="1:54" ht="12" customHeight="1">
      <c r="A5110" s="151" t="s">
        <v>54</v>
      </c>
      <c r="B5110" s="152">
        <v>46083</v>
      </c>
      <c r="C5110" s="153" t="s">
        <v>55</v>
      </c>
      <c r="D5110" s="153" t="s">
        <v>56</v>
      </c>
      <c r="E5110" s="244">
        <v>82006243</v>
      </c>
      <c r="F5110" s="144" t="s">
        <v>9132</v>
      </c>
      <c r="G5110" s="230"/>
      <c r="H5110" s="154">
        <v>32908</v>
      </c>
      <c r="I5110" s="153">
        <v>36</v>
      </c>
      <c r="J5110" s="148" t="s">
        <v>58</v>
      </c>
      <c r="K5110" s="153"/>
      <c r="L5110" s="153"/>
      <c r="M5110" s="153"/>
      <c r="N5110" s="153">
        <v>60</v>
      </c>
      <c r="O5110" s="155" t="s">
        <v>9133</v>
      </c>
      <c r="P5110" s="156" t="s">
        <v>60</v>
      </c>
      <c r="Q5110" s="157" t="s">
        <v>8211</v>
      </c>
      <c r="R5110" s="158"/>
      <c r="S5110" s="159"/>
      <c r="T5110" s="159" t="s">
        <v>6983</v>
      </c>
      <c r="U5110" s="159" t="s">
        <v>8212</v>
      </c>
      <c r="V5110" s="154">
        <v>46114</v>
      </c>
      <c r="W5110" s="154">
        <v>46155</v>
      </c>
      <c r="X5110" s="154"/>
      <c r="Y5110" s="160"/>
      <c r="Z5110" s="160"/>
      <c r="AA5110" s="153"/>
      <c r="AB5110" s="153"/>
      <c r="AC5110" s="182" t="e">
        <f t="shared" si="160"/>
        <v>#DIV/0!</v>
      </c>
      <c r="AD5110" s="153" t="e">
        <f t="shared" si="161"/>
        <v>#DIV/0!</v>
      </c>
      <c r="AE5110" s="207"/>
      <c r="AF5110" s="153"/>
      <c r="AG5110" s="159"/>
      <c r="AH5110" s="153"/>
      <c r="AI5110" s="161"/>
      <c r="AJ5110" s="153"/>
      <c r="AK5110" s="153"/>
      <c r="AL5110" s="207"/>
      <c r="AM5110" s="207"/>
      <c r="AN5110" s="207"/>
      <c r="AO5110" s="207"/>
      <c r="AP5110" s="147" t="s">
        <v>54</v>
      </c>
      <c r="AQ5110" s="147"/>
      <c r="AR5110" s="147"/>
      <c r="AS5110" s="209" t="s">
        <v>68</v>
      </c>
      <c r="AT5110" s="223" t="str">
        <f>MONTH(B5110)&amp;"/"&amp;YEAR(B5110)</f>
        <v>3/2026</v>
      </c>
      <c r="AU5110" s="223">
        <f>WEEKNUM(B5110)-WEEKNUM(EOMONTH(B5110,-1)+1)+1</f>
        <v>1</v>
      </c>
      <c r="AV5110" s="209" t="str">
        <f>MONTH(R5110)&amp;"/"&amp;YEAR(R5110)</f>
        <v>1/1900</v>
      </c>
      <c r="AW5110" s="209" t="e">
        <f>WEEKNUM(R5110)-WEEKNUM(EOMONTH(R5110,-1)+1)+1</f>
        <v>#NUM!</v>
      </c>
      <c r="AX5110" s="209">
        <f>IF(BB5110="S",IF(Q5110="1. Aceitou o programa",R5110-B5110,0),0)</f>
        <v>0</v>
      </c>
      <c r="AY5110" s="209">
        <f>IF(BB5110="S",IF(AND(S5110&lt;&gt;"",R5110&lt;&gt;""),S5110-R5110,0),0)</f>
        <v>0</v>
      </c>
      <c r="AZ5110" s="209">
        <f>IF(BB5110="S",IF(Q5110="1. Aceitou o programa",IF(OR(X5110="Não se Aplica",X5110=""),IF(OR(W5110="Não se Aplica",W5110=""),0,W5110-V5110),AVERAGE(X5110-W5110,W5110-V5110)),0),0)</f>
        <v>0</v>
      </c>
      <c r="BA5110" s="209">
        <f>IF(BB5110="S",IF(AND(Q5110="1. Aceitou o programa",AH5110="Realizada"),IFERROR(IF(AG5110="",0,AG5110-R5110),0),0),0)</f>
        <v>0</v>
      </c>
      <c r="BB5110" s="209" t="str">
        <f>_xlfn.XLOOKUP(U5110,'Lista Suspensa'!$AA$20:$AA$23,'Lista Suspensa'!$AB$20:$AB$23,"N/A")</f>
        <v>S</v>
      </c>
    </row>
    <row r="5111" spans="1:54" ht="12" customHeight="1">
      <c r="A5111" s="151" t="s">
        <v>54</v>
      </c>
      <c r="B5111" s="152">
        <v>46083</v>
      </c>
      <c r="C5111" s="153" t="s">
        <v>55</v>
      </c>
      <c r="D5111" s="153" t="s">
        <v>56</v>
      </c>
      <c r="E5111" s="244">
        <v>74874122</v>
      </c>
      <c r="F5111" s="144" t="s">
        <v>9134</v>
      </c>
      <c r="G5111" s="230"/>
      <c r="H5111" s="154">
        <v>32925</v>
      </c>
      <c r="I5111" s="153">
        <v>36</v>
      </c>
      <c r="J5111" s="148" t="s">
        <v>70</v>
      </c>
      <c r="K5111" s="153"/>
      <c r="L5111" s="153"/>
      <c r="M5111" s="153"/>
      <c r="N5111" s="153">
        <v>50</v>
      </c>
      <c r="O5111" s="155" t="s">
        <v>9135</v>
      </c>
      <c r="P5111" s="156" t="s">
        <v>2026</v>
      </c>
      <c r="Q5111" s="157" t="s">
        <v>8211</v>
      </c>
      <c r="R5111" s="158"/>
      <c r="S5111" s="159"/>
      <c r="T5111" s="159" t="s">
        <v>6983</v>
      </c>
      <c r="U5111" s="159" t="s">
        <v>8212</v>
      </c>
      <c r="V5111" s="154">
        <v>46112</v>
      </c>
      <c r="W5111" s="154">
        <v>46155</v>
      </c>
      <c r="X5111" s="154"/>
      <c r="Y5111" s="160"/>
      <c r="Z5111" s="160"/>
      <c r="AA5111" s="153"/>
      <c r="AB5111" s="153"/>
      <c r="AC5111" s="182" t="e">
        <f t="shared" si="160"/>
        <v>#DIV/0!</v>
      </c>
      <c r="AD5111" s="153" t="e">
        <f t="shared" si="161"/>
        <v>#DIV/0!</v>
      </c>
      <c r="AE5111" s="207"/>
      <c r="AF5111" s="153"/>
      <c r="AG5111" s="159"/>
      <c r="AH5111" s="153"/>
      <c r="AI5111" s="161"/>
      <c r="AJ5111" s="153"/>
      <c r="AK5111" s="153"/>
      <c r="AL5111" s="207" t="s">
        <v>85</v>
      </c>
      <c r="AM5111" s="207" t="s">
        <v>86</v>
      </c>
      <c r="AN5111" s="207"/>
      <c r="AO5111" s="207"/>
      <c r="AP5111" s="147" t="s">
        <v>54</v>
      </c>
      <c r="AQ5111" s="147"/>
      <c r="AR5111" s="147"/>
      <c r="AS5111" s="209" t="s">
        <v>68</v>
      </c>
      <c r="AT5111" s="223" t="str">
        <f>MONTH(B5111)&amp;"/"&amp;YEAR(B5111)</f>
        <v>3/2026</v>
      </c>
      <c r="AU5111" s="223">
        <f>WEEKNUM(B5111)-WEEKNUM(EOMONTH(B5111,-1)+1)+1</f>
        <v>1</v>
      </c>
      <c r="AV5111" s="209" t="str">
        <f>MONTH(R5111)&amp;"/"&amp;YEAR(R5111)</f>
        <v>1/1900</v>
      </c>
      <c r="AW5111" s="209" t="e">
        <f>WEEKNUM(R5111)-WEEKNUM(EOMONTH(R5111,-1)+1)+1</f>
        <v>#NUM!</v>
      </c>
      <c r="AX5111" s="209">
        <f>IF(BB5111="S",IF(Q5111="1. Aceitou o programa",R5111-B5111,0),0)</f>
        <v>0</v>
      </c>
      <c r="AY5111" s="209">
        <f>IF(BB5111="S",IF(AND(S5111&lt;&gt;"",R5111&lt;&gt;""),S5111-R5111,0),0)</f>
        <v>0</v>
      </c>
      <c r="AZ5111" s="209">
        <f>IF(BB5111="S",IF(Q5111="1. Aceitou o programa",IF(OR(X5111="Não se Aplica",X5111=""),IF(OR(W5111="Não se Aplica",W5111=""),0,W5111-V5111),AVERAGE(X5111-W5111,W5111-V5111)),0),0)</f>
        <v>0</v>
      </c>
      <c r="BA5111" s="209">
        <f>IF(BB5111="S",IF(AND(Q5111="1. Aceitou o programa",AH5111="Realizada"),IFERROR(IF(AG5111="",0,AG5111-R5111),0),0),0)</f>
        <v>0</v>
      </c>
      <c r="BB5111" s="209" t="str">
        <f>_xlfn.XLOOKUP(U5111,'Lista Suspensa'!$AA$20:$AA$23,'Lista Suspensa'!$AB$20:$AB$23,"N/A")</f>
        <v>S</v>
      </c>
    </row>
    <row r="5112" spans="1:54" ht="12" customHeight="1">
      <c r="A5112" s="151" t="s">
        <v>54</v>
      </c>
      <c r="B5112" s="152">
        <v>46083</v>
      </c>
      <c r="C5112" s="153" t="s">
        <v>55</v>
      </c>
      <c r="D5112" s="153" t="s">
        <v>56</v>
      </c>
      <c r="E5112" s="244">
        <v>76295314</v>
      </c>
      <c r="F5112" s="144" t="s">
        <v>9136</v>
      </c>
      <c r="G5112" s="230"/>
      <c r="H5112" s="154">
        <v>32954</v>
      </c>
      <c r="I5112" s="153">
        <v>36</v>
      </c>
      <c r="J5112" s="148" t="s">
        <v>58</v>
      </c>
      <c r="K5112" s="153"/>
      <c r="L5112" s="153"/>
      <c r="M5112" s="153"/>
      <c r="N5112" s="153">
        <v>50</v>
      </c>
      <c r="O5112" s="155">
        <v>11946617960</v>
      </c>
      <c r="P5112" s="156" t="s">
        <v>60</v>
      </c>
      <c r="Q5112" s="157" t="s">
        <v>8211</v>
      </c>
      <c r="R5112" s="158"/>
      <c r="S5112" s="159"/>
      <c r="T5112" s="159" t="s">
        <v>6983</v>
      </c>
      <c r="U5112" s="159" t="s">
        <v>8212</v>
      </c>
      <c r="V5112" s="154">
        <v>46113</v>
      </c>
      <c r="W5112" s="154">
        <v>46118</v>
      </c>
      <c r="X5112" s="154"/>
      <c r="Y5112" s="160"/>
      <c r="Z5112" s="160"/>
      <c r="AA5112" s="153"/>
      <c r="AB5112" s="153"/>
      <c r="AC5112" s="182" t="e">
        <f t="shared" si="160"/>
        <v>#DIV/0!</v>
      </c>
      <c r="AD5112" s="153" t="e">
        <f t="shared" si="161"/>
        <v>#DIV/0!</v>
      </c>
      <c r="AE5112" s="207"/>
      <c r="AF5112" s="153"/>
      <c r="AG5112" s="159"/>
      <c r="AH5112" s="153"/>
      <c r="AI5112" s="161"/>
      <c r="AJ5112" s="153"/>
      <c r="AK5112" s="153"/>
      <c r="AL5112" s="207"/>
      <c r="AM5112" s="207"/>
      <c r="AN5112" s="207"/>
      <c r="AO5112" s="207"/>
      <c r="AP5112" s="147" t="s">
        <v>54</v>
      </c>
      <c r="AQ5112" s="147"/>
      <c r="AR5112" s="147"/>
      <c r="AS5112" s="209" t="s">
        <v>68</v>
      </c>
      <c r="AT5112" s="223" t="str">
        <f>MONTH(B5112)&amp;"/"&amp;YEAR(B5112)</f>
        <v>3/2026</v>
      </c>
      <c r="AU5112" s="223">
        <f>WEEKNUM(B5112)-WEEKNUM(EOMONTH(B5112,-1)+1)+1</f>
        <v>1</v>
      </c>
      <c r="AV5112" s="209" t="str">
        <f>MONTH(R5112)&amp;"/"&amp;YEAR(R5112)</f>
        <v>1/1900</v>
      </c>
      <c r="AW5112" s="209" t="e">
        <f>WEEKNUM(R5112)-WEEKNUM(EOMONTH(R5112,-1)+1)+1</f>
        <v>#NUM!</v>
      </c>
      <c r="AX5112" s="209">
        <f>IF(BB5112="S",IF(Q5112="1. Aceitou o programa",R5112-B5112,0),0)</f>
        <v>0</v>
      </c>
      <c r="AY5112" s="209">
        <f>IF(BB5112="S",IF(AND(S5112&lt;&gt;"",R5112&lt;&gt;""),S5112-R5112,0),0)</f>
        <v>0</v>
      </c>
      <c r="AZ5112" s="209">
        <f>IF(BB5112="S",IF(Q5112="1. Aceitou o programa",IF(OR(X5112="Não se Aplica",X5112=""),IF(OR(W5112="Não se Aplica",W5112=""),0,W5112-V5112),AVERAGE(X5112-W5112,W5112-V5112)),0),0)</f>
        <v>0</v>
      </c>
      <c r="BA5112" s="209">
        <f>IF(BB5112="S",IF(AND(Q5112="1. Aceitou o programa",AH5112="Realizada"),IFERROR(IF(AG5112="",0,AG5112-R5112),0),0),0)</f>
        <v>0</v>
      </c>
      <c r="BB5112" s="209" t="str">
        <f>_xlfn.XLOOKUP(U5112,'Lista Suspensa'!$AA$20:$AA$23,'Lista Suspensa'!$AB$20:$AB$23,"N/A")</f>
        <v>S</v>
      </c>
    </row>
    <row r="5113" spans="1:54" ht="12" customHeight="1">
      <c r="A5113" s="151" t="s">
        <v>54</v>
      </c>
      <c r="B5113" s="152">
        <v>46083</v>
      </c>
      <c r="C5113" s="153" t="s">
        <v>55</v>
      </c>
      <c r="D5113" s="153" t="s">
        <v>56</v>
      </c>
      <c r="E5113" s="244">
        <v>82936082</v>
      </c>
      <c r="F5113" s="144" t="s">
        <v>9137</v>
      </c>
      <c r="G5113" s="230"/>
      <c r="H5113" s="154">
        <v>33049</v>
      </c>
      <c r="I5113" s="153">
        <v>35</v>
      </c>
      <c r="J5113" s="148" t="s">
        <v>58</v>
      </c>
      <c r="K5113" s="153"/>
      <c r="L5113" s="153"/>
      <c r="M5113" s="153"/>
      <c r="N5113" s="153">
        <v>40</v>
      </c>
      <c r="O5113" s="155" t="s">
        <v>9138</v>
      </c>
      <c r="P5113" s="156" t="s">
        <v>60</v>
      </c>
      <c r="Q5113" s="157" t="s">
        <v>8211</v>
      </c>
      <c r="R5113" s="158"/>
      <c r="S5113" s="159"/>
      <c r="T5113" s="159" t="s">
        <v>6983</v>
      </c>
      <c r="U5113" s="159" t="s">
        <v>8212</v>
      </c>
      <c r="V5113" s="154">
        <v>46114</v>
      </c>
      <c r="W5113" s="154">
        <v>46155</v>
      </c>
      <c r="X5113" s="154"/>
      <c r="Y5113" s="160"/>
      <c r="Z5113" s="160"/>
      <c r="AA5113" s="153"/>
      <c r="AB5113" s="153"/>
      <c r="AC5113" s="182" t="e">
        <f t="shared" si="160"/>
        <v>#DIV/0!</v>
      </c>
      <c r="AD5113" s="153" t="e">
        <f t="shared" si="161"/>
        <v>#DIV/0!</v>
      </c>
      <c r="AE5113" s="207"/>
      <c r="AF5113" s="153"/>
      <c r="AG5113" s="159"/>
      <c r="AH5113" s="153"/>
      <c r="AI5113" s="161"/>
      <c r="AJ5113" s="153"/>
      <c r="AK5113" s="153"/>
      <c r="AL5113" s="207"/>
      <c r="AM5113" s="207"/>
      <c r="AN5113" s="207"/>
      <c r="AO5113" s="207"/>
      <c r="AP5113" s="147" t="s">
        <v>54</v>
      </c>
      <c r="AQ5113" s="147"/>
      <c r="AR5113" s="147"/>
      <c r="AS5113" s="209" t="s">
        <v>68</v>
      </c>
      <c r="AT5113" s="223" t="str">
        <f>MONTH(B5113)&amp;"/"&amp;YEAR(B5113)</f>
        <v>3/2026</v>
      </c>
      <c r="AU5113" s="223">
        <f>WEEKNUM(B5113)-WEEKNUM(EOMONTH(B5113,-1)+1)+1</f>
        <v>1</v>
      </c>
      <c r="AV5113" s="209" t="str">
        <f>MONTH(R5113)&amp;"/"&amp;YEAR(R5113)</f>
        <v>1/1900</v>
      </c>
      <c r="AW5113" s="209" t="e">
        <f>WEEKNUM(R5113)-WEEKNUM(EOMONTH(R5113,-1)+1)+1</f>
        <v>#NUM!</v>
      </c>
      <c r="AX5113" s="209">
        <f>IF(BB5113="S",IF(Q5113="1. Aceitou o programa",R5113-B5113,0),0)</f>
        <v>0</v>
      </c>
      <c r="AY5113" s="209">
        <f>IF(BB5113="S",IF(AND(S5113&lt;&gt;"",R5113&lt;&gt;""),S5113-R5113,0),0)</f>
        <v>0</v>
      </c>
      <c r="AZ5113" s="209">
        <f>IF(BB5113="S",IF(Q5113="1. Aceitou o programa",IF(OR(X5113="Não se Aplica",X5113=""),IF(OR(W5113="Não se Aplica",W5113=""),0,W5113-V5113),AVERAGE(X5113-W5113,W5113-V5113)),0),0)</f>
        <v>0</v>
      </c>
      <c r="BA5113" s="209">
        <f>IF(BB5113="S",IF(AND(Q5113="1. Aceitou o programa",AH5113="Realizada"),IFERROR(IF(AG5113="",0,AG5113-R5113),0),0),0)</f>
        <v>0</v>
      </c>
      <c r="BB5113" s="209" t="str">
        <f>_xlfn.XLOOKUP(U5113,'Lista Suspensa'!$AA$20:$AA$23,'Lista Suspensa'!$AB$20:$AB$23,"N/A")</f>
        <v>S</v>
      </c>
    </row>
    <row r="5114" spans="1:54" ht="12" customHeight="1">
      <c r="A5114" s="151" t="s">
        <v>54</v>
      </c>
      <c r="B5114" s="152">
        <v>46083</v>
      </c>
      <c r="C5114" s="153" t="s">
        <v>55</v>
      </c>
      <c r="D5114" s="153" t="s">
        <v>56</v>
      </c>
      <c r="E5114" s="244">
        <v>79676439</v>
      </c>
      <c r="F5114" s="144" t="s">
        <v>9139</v>
      </c>
      <c r="G5114" s="230"/>
      <c r="H5114" s="154">
        <v>33052</v>
      </c>
      <c r="I5114" s="153">
        <v>35</v>
      </c>
      <c r="J5114" s="148" t="s">
        <v>70</v>
      </c>
      <c r="K5114" s="153"/>
      <c r="L5114" s="153"/>
      <c r="M5114" s="153"/>
      <c r="N5114" s="153">
        <v>40</v>
      </c>
      <c r="O5114" s="155" t="s">
        <v>9140</v>
      </c>
      <c r="P5114" s="156" t="s">
        <v>60</v>
      </c>
      <c r="Q5114" s="157" t="s">
        <v>8211</v>
      </c>
      <c r="R5114" s="158"/>
      <c r="S5114" s="159"/>
      <c r="T5114" s="159" t="s">
        <v>6983</v>
      </c>
      <c r="U5114" s="159" t="s">
        <v>8212</v>
      </c>
      <c r="V5114" s="154">
        <v>46114</v>
      </c>
      <c r="W5114" s="154">
        <v>46155</v>
      </c>
      <c r="X5114" s="154"/>
      <c r="Y5114" s="160"/>
      <c r="Z5114" s="160"/>
      <c r="AA5114" s="153"/>
      <c r="AB5114" s="153"/>
      <c r="AC5114" s="182" t="e">
        <f t="shared" si="160"/>
        <v>#DIV/0!</v>
      </c>
      <c r="AD5114" s="153" t="e">
        <f t="shared" si="161"/>
        <v>#DIV/0!</v>
      </c>
      <c r="AE5114" s="207"/>
      <c r="AF5114" s="153"/>
      <c r="AG5114" s="159"/>
      <c r="AH5114" s="153"/>
      <c r="AI5114" s="161"/>
      <c r="AJ5114" s="153"/>
      <c r="AK5114" s="153"/>
      <c r="AL5114" s="207"/>
      <c r="AM5114" s="207"/>
      <c r="AN5114" s="207"/>
      <c r="AO5114" s="207"/>
      <c r="AP5114" s="147" t="s">
        <v>54</v>
      </c>
      <c r="AQ5114" s="147"/>
      <c r="AR5114" s="147"/>
      <c r="AS5114" s="209" t="s">
        <v>68</v>
      </c>
      <c r="AT5114" s="223" t="str">
        <f>MONTH(B5114)&amp;"/"&amp;YEAR(B5114)</f>
        <v>3/2026</v>
      </c>
      <c r="AU5114" s="223">
        <f>WEEKNUM(B5114)-WEEKNUM(EOMONTH(B5114,-1)+1)+1</f>
        <v>1</v>
      </c>
      <c r="AV5114" s="209" t="str">
        <f>MONTH(R5114)&amp;"/"&amp;YEAR(R5114)</f>
        <v>1/1900</v>
      </c>
      <c r="AW5114" s="209" t="e">
        <f>WEEKNUM(R5114)-WEEKNUM(EOMONTH(R5114,-1)+1)+1</f>
        <v>#NUM!</v>
      </c>
      <c r="AX5114" s="209">
        <f>IF(BB5114="S",IF(Q5114="1. Aceitou o programa",R5114-B5114,0),0)</f>
        <v>0</v>
      </c>
      <c r="AY5114" s="209">
        <f>IF(BB5114="S",IF(AND(S5114&lt;&gt;"",R5114&lt;&gt;""),S5114-R5114,0),0)</f>
        <v>0</v>
      </c>
      <c r="AZ5114" s="209">
        <f>IF(BB5114="S",IF(Q5114="1. Aceitou o programa",IF(OR(X5114="Não se Aplica",X5114=""),IF(OR(W5114="Não se Aplica",W5114=""),0,W5114-V5114),AVERAGE(X5114-W5114,W5114-V5114)),0),0)</f>
        <v>0</v>
      </c>
      <c r="BA5114" s="209">
        <f>IF(BB5114="S",IF(AND(Q5114="1. Aceitou o programa",AH5114="Realizada"),IFERROR(IF(AG5114="",0,AG5114-R5114),0),0),0)</f>
        <v>0</v>
      </c>
      <c r="BB5114" s="209" t="str">
        <f>_xlfn.XLOOKUP(U5114,'Lista Suspensa'!$AA$20:$AA$23,'Lista Suspensa'!$AB$20:$AB$23,"N/A")</f>
        <v>S</v>
      </c>
    </row>
    <row r="5115" spans="1:54" ht="12" customHeight="1">
      <c r="A5115" s="151" t="s">
        <v>54</v>
      </c>
      <c r="B5115" s="152">
        <v>46083</v>
      </c>
      <c r="C5115" s="153" t="s">
        <v>55</v>
      </c>
      <c r="D5115" s="153" t="s">
        <v>56</v>
      </c>
      <c r="E5115" s="244">
        <v>86329032</v>
      </c>
      <c r="F5115" s="144" t="s">
        <v>9141</v>
      </c>
      <c r="G5115" s="230"/>
      <c r="H5115" s="154">
        <v>33053</v>
      </c>
      <c r="I5115" s="153">
        <v>35</v>
      </c>
      <c r="J5115" s="148" t="s">
        <v>70</v>
      </c>
      <c r="K5115" s="153"/>
      <c r="L5115" s="153"/>
      <c r="M5115" s="153"/>
      <c r="N5115" s="153">
        <v>80</v>
      </c>
      <c r="O5115" s="155" t="s">
        <v>9142</v>
      </c>
      <c r="P5115" s="156" t="s">
        <v>2026</v>
      </c>
      <c r="Q5115" s="157" t="s">
        <v>8211</v>
      </c>
      <c r="R5115" s="158"/>
      <c r="S5115" s="159"/>
      <c r="T5115" s="159" t="s">
        <v>6983</v>
      </c>
      <c r="U5115" s="159" t="s">
        <v>8212</v>
      </c>
      <c r="V5115" s="154">
        <v>46112</v>
      </c>
      <c r="W5115" s="154">
        <v>46155</v>
      </c>
      <c r="X5115" s="154"/>
      <c r="Y5115" s="160"/>
      <c r="Z5115" s="160"/>
      <c r="AA5115" s="153"/>
      <c r="AB5115" s="153"/>
      <c r="AC5115" s="182" t="e">
        <f t="shared" si="160"/>
        <v>#DIV/0!</v>
      </c>
      <c r="AD5115" s="153" t="e">
        <f t="shared" si="161"/>
        <v>#DIV/0!</v>
      </c>
      <c r="AE5115" s="207"/>
      <c r="AF5115" s="153"/>
      <c r="AG5115" s="159"/>
      <c r="AH5115" s="153"/>
      <c r="AI5115" s="161"/>
      <c r="AJ5115" s="153"/>
      <c r="AK5115" s="153"/>
      <c r="AL5115" s="207"/>
      <c r="AM5115" s="207"/>
      <c r="AN5115" s="207"/>
      <c r="AO5115" s="207"/>
      <c r="AP5115" s="147" t="s">
        <v>54</v>
      </c>
      <c r="AQ5115" s="147"/>
      <c r="AR5115" s="147"/>
      <c r="AS5115" s="209" t="s">
        <v>68</v>
      </c>
      <c r="AT5115" s="223" t="str">
        <f>MONTH(B5115)&amp;"/"&amp;YEAR(B5115)</f>
        <v>3/2026</v>
      </c>
      <c r="AU5115" s="223">
        <f>WEEKNUM(B5115)-WEEKNUM(EOMONTH(B5115,-1)+1)+1</f>
        <v>1</v>
      </c>
      <c r="AV5115" s="209" t="str">
        <f>MONTH(R5115)&amp;"/"&amp;YEAR(R5115)</f>
        <v>1/1900</v>
      </c>
      <c r="AW5115" s="209" t="e">
        <f>WEEKNUM(R5115)-WEEKNUM(EOMONTH(R5115,-1)+1)+1</f>
        <v>#NUM!</v>
      </c>
      <c r="AX5115" s="209">
        <f>IF(BB5115="S",IF(Q5115="1. Aceitou o programa",R5115-B5115,0),0)</f>
        <v>0</v>
      </c>
      <c r="AY5115" s="209">
        <f>IF(BB5115="S",IF(AND(S5115&lt;&gt;"",R5115&lt;&gt;""),S5115-R5115,0),0)</f>
        <v>0</v>
      </c>
      <c r="AZ5115" s="209">
        <f>IF(BB5115="S",IF(Q5115="1. Aceitou o programa",IF(OR(X5115="Não se Aplica",X5115=""),IF(OR(W5115="Não se Aplica",W5115=""),0,W5115-V5115),AVERAGE(X5115-W5115,W5115-V5115)),0),0)</f>
        <v>0</v>
      </c>
      <c r="BA5115" s="209">
        <f>IF(BB5115="S",IF(AND(Q5115="1. Aceitou o programa",AH5115="Realizada"),IFERROR(IF(AG5115="",0,AG5115-R5115),0),0),0)</f>
        <v>0</v>
      </c>
      <c r="BB5115" s="209" t="str">
        <f>_xlfn.XLOOKUP(U5115,'Lista Suspensa'!$AA$20:$AA$23,'Lista Suspensa'!$AB$20:$AB$23,"N/A")</f>
        <v>S</v>
      </c>
    </row>
    <row r="5116" spans="1:54" ht="12" customHeight="1">
      <c r="A5116" s="151" t="s">
        <v>54</v>
      </c>
      <c r="B5116" s="152">
        <v>46083</v>
      </c>
      <c r="C5116" s="153" t="s">
        <v>55</v>
      </c>
      <c r="D5116" s="153" t="s">
        <v>56</v>
      </c>
      <c r="E5116" s="244">
        <v>89339516</v>
      </c>
      <c r="F5116" s="144" t="s">
        <v>9143</v>
      </c>
      <c r="G5116" s="230"/>
      <c r="H5116" s="154">
        <v>33066</v>
      </c>
      <c r="I5116" s="153">
        <v>35</v>
      </c>
      <c r="J5116" s="148" t="s">
        <v>58</v>
      </c>
      <c r="K5116" s="153"/>
      <c r="L5116" s="153"/>
      <c r="M5116" s="153"/>
      <c r="N5116" s="153">
        <v>80</v>
      </c>
      <c r="O5116" s="155" t="s">
        <v>9144</v>
      </c>
      <c r="P5116" s="156" t="s">
        <v>60</v>
      </c>
      <c r="Q5116" s="157" t="s">
        <v>8211</v>
      </c>
      <c r="R5116" s="158"/>
      <c r="S5116" s="159"/>
      <c r="T5116" s="159" t="s">
        <v>6983</v>
      </c>
      <c r="U5116" s="159" t="s">
        <v>8212</v>
      </c>
      <c r="V5116" s="154">
        <v>46118</v>
      </c>
      <c r="W5116" s="154">
        <v>46155</v>
      </c>
      <c r="X5116" s="154"/>
      <c r="Y5116" s="160"/>
      <c r="Z5116" s="160"/>
      <c r="AA5116" s="153"/>
      <c r="AB5116" s="153"/>
      <c r="AC5116" s="182" t="e">
        <f t="shared" si="160"/>
        <v>#DIV/0!</v>
      </c>
      <c r="AD5116" s="153" t="e">
        <f t="shared" si="161"/>
        <v>#DIV/0!</v>
      </c>
      <c r="AE5116" s="207"/>
      <c r="AF5116" s="153"/>
      <c r="AG5116" s="159"/>
      <c r="AH5116" s="153"/>
      <c r="AI5116" s="161"/>
      <c r="AJ5116" s="153"/>
      <c r="AK5116" s="153"/>
      <c r="AL5116" s="207"/>
      <c r="AM5116" s="207"/>
      <c r="AN5116" s="207"/>
      <c r="AO5116" s="207"/>
      <c r="AP5116" s="147" t="s">
        <v>54</v>
      </c>
      <c r="AQ5116" s="147"/>
      <c r="AR5116" s="147"/>
      <c r="AS5116" s="209" t="s">
        <v>68</v>
      </c>
      <c r="AT5116" s="223" t="str">
        <f>MONTH(B5116)&amp;"/"&amp;YEAR(B5116)</f>
        <v>3/2026</v>
      </c>
      <c r="AU5116" s="223">
        <f>WEEKNUM(B5116)-WEEKNUM(EOMONTH(B5116,-1)+1)+1</f>
        <v>1</v>
      </c>
      <c r="AV5116" s="209" t="str">
        <f>MONTH(R5116)&amp;"/"&amp;YEAR(R5116)</f>
        <v>1/1900</v>
      </c>
      <c r="AW5116" s="209" t="e">
        <f>WEEKNUM(R5116)-WEEKNUM(EOMONTH(R5116,-1)+1)+1</f>
        <v>#NUM!</v>
      </c>
      <c r="AX5116" s="209">
        <f>IF(BB5116="S",IF(Q5116="1. Aceitou o programa",R5116-B5116,0),0)</f>
        <v>0</v>
      </c>
      <c r="AY5116" s="209">
        <f>IF(BB5116="S",IF(AND(S5116&lt;&gt;"",R5116&lt;&gt;""),S5116-R5116,0),0)</f>
        <v>0</v>
      </c>
      <c r="AZ5116" s="209">
        <f>IF(BB5116="S",IF(Q5116="1. Aceitou o programa",IF(OR(X5116="Não se Aplica",X5116=""),IF(OR(W5116="Não se Aplica",W5116=""),0,W5116-V5116),AVERAGE(X5116-W5116,W5116-V5116)),0),0)</f>
        <v>0</v>
      </c>
      <c r="BA5116" s="209">
        <f>IF(BB5116="S",IF(AND(Q5116="1. Aceitou o programa",AH5116="Realizada"),IFERROR(IF(AG5116="",0,AG5116-R5116),0),0),0)</f>
        <v>0</v>
      </c>
      <c r="BB5116" s="209" t="str">
        <f>_xlfn.XLOOKUP(U5116,'Lista Suspensa'!$AA$20:$AA$23,'Lista Suspensa'!$AB$20:$AB$23,"N/A")</f>
        <v>S</v>
      </c>
    </row>
    <row r="5117" spans="1:54" ht="12" customHeight="1">
      <c r="A5117" s="151" t="s">
        <v>54</v>
      </c>
      <c r="B5117" s="152">
        <v>46083</v>
      </c>
      <c r="C5117" s="153" t="s">
        <v>55</v>
      </c>
      <c r="D5117" s="153" t="s">
        <v>56</v>
      </c>
      <c r="E5117" s="244">
        <v>88947545</v>
      </c>
      <c r="F5117" s="144" t="s">
        <v>9145</v>
      </c>
      <c r="G5117" s="230"/>
      <c r="H5117" s="154">
        <v>33099</v>
      </c>
      <c r="I5117" s="153">
        <v>35</v>
      </c>
      <c r="J5117" s="148" t="s">
        <v>70</v>
      </c>
      <c r="K5117" s="153"/>
      <c r="L5117" s="153"/>
      <c r="M5117" s="153"/>
      <c r="N5117" s="153">
        <v>60</v>
      </c>
      <c r="O5117" s="155" t="s">
        <v>9146</v>
      </c>
      <c r="P5117" s="156" t="s">
        <v>2026</v>
      </c>
      <c r="Q5117" s="157" t="s">
        <v>8211</v>
      </c>
      <c r="R5117" s="158"/>
      <c r="S5117" s="159"/>
      <c r="T5117" s="159" t="s">
        <v>6983</v>
      </c>
      <c r="U5117" s="159" t="s">
        <v>8212</v>
      </c>
      <c r="V5117" s="154">
        <v>46112</v>
      </c>
      <c r="W5117" s="154">
        <v>46155</v>
      </c>
      <c r="X5117" s="154"/>
      <c r="Y5117" s="160"/>
      <c r="Z5117" s="160"/>
      <c r="AA5117" s="153"/>
      <c r="AB5117" s="153"/>
      <c r="AC5117" s="182" t="e">
        <f t="shared" si="160"/>
        <v>#DIV/0!</v>
      </c>
      <c r="AD5117" s="153" t="e">
        <f t="shared" si="161"/>
        <v>#DIV/0!</v>
      </c>
      <c r="AE5117" s="207"/>
      <c r="AF5117" s="153"/>
      <c r="AG5117" s="159"/>
      <c r="AH5117" s="153"/>
      <c r="AI5117" s="161"/>
      <c r="AJ5117" s="153"/>
      <c r="AK5117" s="153"/>
      <c r="AL5117" s="207"/>
      <c r="AM5117" s="207"/>
      <c r="AN5117" s="207"/>
      <c r="AO5117" s="207"/>
      <c r="AP5117" s="147" t="s">
        <v>54</v>
      </c>
      <c r="AQ5117" s="147"/>
      <c r="AR5117" s="147"/>
      <c r="AS5117" s="209" t="s">
        <v>68</v>
      </c>
      <c r="AT5117" s="223" t="str">
        <f>MONTH(B5117)&amp;"/"&amp;YEAR(B5117)</f>
        <v>3/2026</v>
      </c>
      <c r="AU5117" s="223">
        <f>WEEKNUM(B5117)-WEEKNUM(EOMONTH(B5117,-1)+1)+1</f>
        <v>1</v>
      </c>
      <c r="AV5117" s="209" t="str">
        <f>MONTH(R5117)&amp;"/"&amp;YEAR(R5117)</f>
        <v>1/1900</v>
      </c>
      <c r="AW5117" s="209" t="e">
        <f>WEEKNUM(R5117)-WEEKNUM(EOMONTH(R5117,-1)+1)+1</f>
        <v>#NUM!</v>
      </c>
      <c r="AX5117" s="209">
        <f>IF(BB5117="S",IF(Q5117="1. Aceitou o programa",R5117-B5117,0),0)</f>
        <v>0</v>
      </c>
      <c r="AY5117" s="209">
        <f>IF(BB5117="S",IF(AND(S5117&lt;&gt;"",R5117&lt;&gt;""),S5117-R5117,0),0)</f>
        <v>0</v>
      </c>
      <c r="AZ5117" s="209">
        <f>IF(BB5117="S",IF(Q5117="1. Aceitou o programa",IF(OR(X5117="Não se Aplica",X5117=""),IF(OR(W5117="Não se Aplica",W5117=""),0,W5117-V5117),AVERAGE(X5117-W5117,W5117-V5117)),0),0)</f>
        <v>0</v>
      </c>
      <c r="BA5117" s="209">
        <f>IF(BB5117="S",IF(AND(Q5117="1. Aceitou o programa",AH5117="Realizada"),IFERROR(IF(AG5117="",0,AG5117-R5117),0),0),0)</f>
        <v>0</v>
      </c>
      <c r="BB5117" s="209" t="str">
        <f>_xlfn.XLOOKUP(U5117,'Lista Suspensa'!$AA$20:$AA$23,'Lista Suspensa'!$AB$20:$AB$23,"N/A")</f>
        <v>S</v>
      </c>
    </row>
    <row r="5118" spans="1:54" ht="12" customHeight="1">
      <c r="A5118" s="151" t="s">
        <v>54</v>
      </c>
      <c r="B5118" s="152">
        <v>46083</v>
      </c>
      <c r="C5118" s="153" t="s">
        <v>55</v>
      </c>
      <c r="D5118" s="153" t="s">
        <v>56</v>
      </c>
      <c r="E5118" s="244">
        <v>82420217</v>
      </c>
      <c r="F5118" s="144" t="s">
        <v>9147</v>
      </c>
      <c r="G5118" s="230"/>
      <c r="H5118" s="154">
        <v>33108</v>
      </c>
      <c r="I5118" s="153">
        <v>35</v>
      </c>
      <c r="J5118" s="148" t="s">
        <v>70</v>
      </c>
      <c r="K5118" s="153"/>
      <c r="L5118" s="153"/>
      <c r="M5118" s="153"/>
      <c r="N5118" s="153">
        <v>40</v>
      </c>
      <c r="O5118" s="155" t="s">
        <v>9138</v>
      </c>
      <c r="P5118" s="156" t="s">
        <v>60</v>
      </c>
      <c r="Q5118" s="157" t="s">
        <v>8211</v>
      </c>
      <c r="R5118" s="158"/>
      <c r="S5118" s="159"/>
      <c r="T5118" s="159" t="s">
        <v>6983</v>
      </c>
      <c r="U5118" s="159" t="s">
        <v>8212</v>
      </c>
      <c r="V5118" s="154">
        <v>46114</v>
      </c>
      <c r="W5118" s="154">
        <v>46155</v>
      </c>
      <c r="X5118" s="154"/>
      <c r="Y5118" s="160"/>
      <c r="Z5118" s="160"/>
      <c r="AA5118" s="153"/>
      <c r="AB5118" s="153"/>
      <c r="AC5118" s="182" t="e">
        <f t="shared" si="160"/>
        <v>#DIV/0!</v>
      </c>
      <c r="AD5118" s="153" t="e">
        <f t="shared" si="161"/>
        <v>#DIV/0!</v>
      </c>
      <c r="AE5118" s="207"/>
      <c r="AF5118" s="153"/>
      <c r="AG5118" s="159"/>
      <c r="AH5118" s="153"/>
      <c r="AI5118" s="161"/>
      <c r="AJ5118" s="153"/>
      <c r="AK5118" s="153"/>
      <c r="AL5118" s="207"/>
      <c r="AM5118" s="207"/>
      <c r="AN5118" s="207"/>
      <c r="AO5118" s="207"/>
      <c r="AP5118" s="147" t="s">
        <v>54</v>
      </c>
      <c r="AQ5118" s="147"/>
      <c r="AR5118" s="147"/>
      <c r="AS5118" s="209" t="s">
        <v>68</v>
      </c>
      <c r="AT5118" s="223" t="str">
        <f>MONTH(B5118)&amp;"/"&amp;YEAR(B5118)</f>
        <v>3/2026</v>
      </c>
      <c r="AU5118" s="223">
        <f>WEEKNUM(B5118)-WEEKNUM(EOMONTH(B5118,-1)+1)+1</f>
        <v>1</v>
      </c>
      <c r="AV5118" s="209" t="str">
        <f>MONTH(R5118)&amp;"/"&amp;YEAR(R5118)</f>
        <v>1/1900</v>
      </c>
      <c r="AW5118" s="209" t="e">
        <f>WEEKNUM(R5118)-WEEKNUM(EOMONTH(R5118,-1)+1)+1</f>
        <v>#NUM!</v>
      </c>
      <c r="AX5118" s="209">
        <f>IF(BB5118="S",IF(Q5118="1. Aceitou o programa",R5118-B5118,0),0)</f>
        <v>0</v>
      </c>
      <c r="AY5118" s="209">
        <f>IF(BB5118="S",IF(AND(S5118&lt;&gt;"",R5118&lt;&gt;""),S5118-R5118,0),0)</f>
        <v>0</v>
      </c>
      <c r="AZ5118" s="209">
        <f>IF(BB5118="S",IF(Q5118="1. Aceitou o programa",IF(OR(X5118="Não se Aplica",X5118=""),IF(OR(W5118="Não se Aplica",W5118=""),0,W5118-V5118),AVERAGE(X5118-W5118,W5118-V5118)),0),0)</f>
        <v>0</v>
      </c>
      <c r="BA5118" s="209">
        <f>IF(BB5118="S",IF(AND(Q5118="1. Aceitou o programa",AH5118="Realizada"),IFERROR(IF(AG5118="",0,AG5118-R5118),0),0),0)</f>
        <v>0</v>
      </c>
      <c r="BB5118" s="209" t="str">
        <f>_xlfn.XLOOKUP(U5118,'Lista Suspensa'!$AA$20:$AA$23,'Lista Suspensa'!$AB$20:$AB$23,"N/A")</f>
        <v>S</v>
      </c>
    </row>
    <row r="5119" spans="1:54" ht="12" customHeight="1">
      <c r="A5119" s="151" t="s">
        <v>54</v>
      </c>
      <c r="B5119" s="152">
        <v>46083</v>
      </c>
      <c r="C5119" s="153" t="s">
        <v>55</v>
      </c>
      <c r="D5119" s="153" t="s">
        <v>56</v>
      </c>
      <c r="E5119" s="244">
        <v>79215254</v>
      </c>
      <c r="F5119" s="144" t="s">
        <v>9148</v>
      </c>
      <c r="G5119" s="230"/>
      <c r="H5119" s="154">
        <v>33109</v>
      </c>
      <c r="I5119" s="153">
        <v>35</v>
      </c>
      <c r="J5119" s="148" t="s">
        <v>58</v>
      </c>
      <c r="K5119" s="153"/>
      <c r="L5119" s="153"/>
      <c r="M5119" s="153"/>
      <c r="N5119" s="153">
        <v>380</v>
      </c>
      <c r="O5119" s="155" t="s">
        <v>9149</v>
      </c>
      <c r="P5119" s="156" t="s">
        <v>60</v>
      </c>
      <c r="Q5119" s="157" t="s">
        <v>8211</v>
      </c>
      <c r="R5119" s="158"/>
      <c r="S5119" s="159"/>
      <c r="T5119" s="159" t="s">
        <v>6983</v>
      </c>
      <c r="U5119" s="159" t="s">
        <v>8212</v>
      </c>
      <c r="V5119" s="154">
        <v>46114</v>
      </c>
      <c r="W5119" s="154">
        <v>46155</v>
      </c>
      <c r="X5119" s="154"/>
      <c r="Y5119" s="160"/>
      <c r="Z5119" s="160"/>
      <c r="AA5119" s="153"/>
      <c r="AB5119" s="153"/>
      <c r="AC5119" s="182" t="e">
        <f t="shared" si="160"/>
        <v>#DIV/0!</v>
      </c>
      <c r="AD5119" s="153" t="e">
        <f t="shared" si="161"/>
        <v>#DIV/0!</v>
      </c>
      <c r="AE5119" s="207"/>
      <c r="AF5119" s="153"/>
      <c r="AG5119" s="159"/>
      <c r="AH5119" s="153"/>
      <c r="AI5119" s="161"/>
      <c r="AJ5119" s="153"/>
      <c r="AK5119" s="153"/>
      <c r="AL5119" s="207"/>
      <c r="AM5119" s="207"/>
      <c r="AN5119" s="207"/>
      <c r="AO5119" s="207"/>
      <c r="AP5119" s="147" t="s">
        <v>54</v>
      </c>
      <c r="AQ5119" s="147"/>
      <c r="AR5119" s="147"/>
      <c r="AS5119" s="209" t="s">
        <v>68</v>
      </c>
      <c r="AT5119" s="223" t="str">
        <f>MONTH(B5119)&amp;"/"&amp;YEAR(B5119)</f>
        <v>3/2026</v>
      </c>
      <c r="AU5119" s="223">
        <f>WEEKNUM(B5119)-WEEKNUM(EOMONTH(B5119,-1)+1)+1</f>
        <v>1</v>
      </c>
      <c r="AV5119" s="209" t="str">
        <f>MONTH(R5119)&amp;"/"&amp;YEAR(R5119)</f>
        <v>1/1900</v>
      </c>
      <c r="AW5119" s="209" t="e">
        <f>WEEKNUM(R5119)-WEEKNUM(EOMONTH(R5119,-1)+1)+1</f>
        <v>#NUM!</v>
      </c>
      <c r="AX5119" s="209">
        <f>IF(BB5119="S",IF(Q5119="1. Aceitou o programa",R5119-B5119,0),0)</f>
        <v>0</v>
      </c>
      <c r="AY5119" s="209">
        <f>IF(BB5119="S",IF(AND(S5119&lt;&gt;"",R5119&lt;&gt;""),S5119-R5119,0),0)</f>
        <v>0</v>
      </c>
      <c r="AZ5119" s="209">
        <f>IF(BB5119="S",IF(Q5119="1. Aceitou o programa",IF(OR(X5119="Não se Aplica",X5119=""),IF(OR(W5119="Não se Aplica",W5119=""),0,W5119-V5119),AVERAGE(X5119-W5119,W5119-V5119)),0),0)</f>
        <v>0</v>
      </c>
      <c r="BA5119" s="209">
        <f>IF(BB5119="S",IF(AND(Q5119="1. Aceitou o programa",AH5119="Realizada"),IFERROR(IF(AG5119="",0,AG5119-R5119),0),0),0)</f>
        <v>0</v>
      </c>
      <c r="BB5119" s="209" t="str">
        <f>_xlfn.XLOOKUP(U5119,'Lista Suspensa'!$AA$20:$AA$23,'Lista Suspensa'!$AB$20:$AB$23,"N/A")</f>
        <v>S</v>
      </c>
    </row>
    <row r="5120" spans="1:54" ht="12" customHeight="1">
      <c r="A5120" s="151" t="s">
        <v>54</v>
      </c>
      <c r="B5120" s="152">
        <v>46083</v>
      </c>
      <c r="C5120" s="153" t="s">
        <v>55</v>
      </c>
      <c r="D5120" s="153" t="s">
        <v>56</v>
      </c>
      <c r="E5120" s="244">
        <v>78019762</v>
      </c>
      <c r="F5120" s="144" t="s">
        <v>9150</v>
      </c>
      <c r="G5120" s="230"/>
      <c r="H5120" s="154">
        <v>33134</v>
      </c>
      <c r="I5120" s="153">
        <v>35</v>
      </c>
      <c r="J5120" s="148" t="s">
        <v>58</v>
      </c>
      <c r="K5120" s="153"/>
      <c r="L5120" s="153"/>
      <c r="M5120" s="153"/>
      <c r="N5120" s="153">
        <v>60</v>
      </c>
      <c r="O5120" s="155" t="s">
        <v>9151</v>
      </c>
      <c r="P5120" s="156" t="s">
        <v>89</v>
      </c>
      <c r="Q5120" s="157" t="s">
        <v>8211</v>
      </c>
      <c r="R5120" s="158"/>
      <c r="S5120" s="159"/>
      <c r="T5120" s="159" t="s">
        <v>6983</v>
      </c>
      <c r="U5120" s="159" t="s">
        <v>8212</v>
      </c>
      <c r="V5120" s="154">
        <v>46113</v>
      </c>
      <c r="W5120" s="154">
        <v>46155</v>
      </c>
      <c r="X5120" s="154"/>
      <c r="Y5120" s="160"/>
      <c r="Z5120" s="160"/>
      <c r="AA5120" s="153"/>
      <c r="AB5120" s="153"/>
      <c r="AC5120" s="182" t="e">
        <f t="shared" si="160"/>
        <v>#DIV/0!</v>
      </c>
      <c r="AD5120" s="153" t="e">
        <f t="shared" si="161"/>
        <v>#DIV/0!</v>
      </c>
      <c r="AE5120" s="207"/>
      <c r="AF5120" s="153"/>
      <c r="AG5120" s="159"/>
      <c r="AH5120" s="153"/>
      <c r="AI5120" s="161"/>
      <c r="AJ5120" s="153"/>
      <c r="AK5120" s="153"/>
      <c r="AL5120" s="207"/>
      <c r="AM5120" s="207"/>
      <c r="AN5120" s="207"/>
      <c r="AO5120" s="207"/>
      <c r="AP5120" s="147" t="s">
        <v>54</v>
      </c>
      <c r="AQ5120" s="147"/>
      <c r="AR5120" s="147"/>
      <c r="AS5120" s="209" t="s">
        <v>68</v>
      </c>
      <c r="AT5120" s="223" t="str">
        <f>MONTH(B5120)&amp;"/"&amp;YEAR(B5120)</f>
        <v>3/2026</v>
      </c>
      <c r="AU5120" s="223">
        <f>WEEKNUM(B5120)-WEEKNUM(EOMONTH(B5120,-1)+1)+1</f>
        <v>1</v>
      </c>
      <c r="AV5120" s="209" t="str">
        <f>MONTH(R5120)&amp;"/"&amp;YEAR(R5120)</f>
        <v>1/1900</v>
      </c>
      <c r="AW5120" s="209" t="e">
        <f>WEEKNUM(R5120)-WEEKNUM(EOMONTH(R5120,-1)+1)+1</f>
        <v>#NUM!</v>
      </c>
      <c r="AX5120" s="209">
        <f>IF(BB5120="S",IF(Q5120="1. Aceitou o programa",R5120-B5120,0),0)</f>
        <v>0</v>
      </c>
      <c r="AY5120" s="209">
        <f>IF(BB5120="S",IF(AND(S5120&lt;&gt;"",R5120&lt;&gt;""),S5120-R5120,0),0)</f>
        <v>0</v>
      </c>
      <c r="AZ5120" s="209">
        <f>IF(BB5120="S",IF(Q5120="1. Aceitou o programa",IF(OR(X5120="Não se Aplica",X5120=""),IF(OR(W5120="Não se Aplica",W5120=""),0,W5120-V5120),AVERAGE(X5120-W5120,W5120-V5120)),0),0)</f>
        <v>0</v>
      </c>
      <c r="BA5120" s="209">
        <f>IF(BB5120="S",IF(AND(Q5120="1. Aceitou o programa",AH5120="Realizada"),IFERROR(IF(AG5120="",0,AG5120-R5120),0),0),0)</f>
        <v>0</v>
      </c>
      <c r="BB5120" s="209" t="str">
        <f>_xlfn.XLOOKUP(U5120,'Lista Suspensa'!$AA$20:$AA$23,'Lista Suspensa'!$AB$20:$AB$23,"N/A")</f>
        <v>S</v>
      </c>
    </row>
    <row r="5121" spans="1:54" ht="12" customHeight="1">
      <c r="A5121" s="151" t="s">
        <v>54</v>
      </c>
      <c r="B5121" s="152">
        <v>46083</v>
      </c>
      <c r="C5121" s="153" t="s">
        <v>55</v>
      </c>
      <c r="D5121" s="153" t="s">
        <v>56</v>
      </c>
      <c r="E5121" s="244">
        <v>82674895</v>
      </c>
      <c r="F5121" s="144" t="s">
        <v>9152</v>
      </c>
      <c r="G5121" s="230"/>
      <c r="H5121" s="154">
        <v>33173</v>
      </c>
      <c r="I5121" s="153">
        <v>35</v>
      </c>
      <c r="J5121" s="148" t="s">
        <v>70</v>
      </c>
      <c r="K5121" s="153"/>
      <c r="L5121" s="153"/>
      <c r="M5121" s="153"/>
      <c r="N5121" s="153">
        <v>380</v>
      </c>
      <c r="O5121" s="155">
        <v>11980759526</v>
      </c>
      <c r="P5121" s="156" t="s">
        <v>60</v>
      </c>
      <c r="Q5121" s="157" t="s">
        <v>8211</v>
      </c>
      <c r="R5121" s="158"/>
      <c r="S5121" s="159"/>
      <c r="T5121" s="159" t="s">
        <v>6983</v>
      </c>
      <c r="U5121" s="159" t="s">
        <v>8212</v>
      </c>
      <c r="V5121" s="154">
        <v>46118</v>
      </c>
      <c r="W5121" s="154">
        <v>46155</v>
      </c>
      <c r="X5121" s="154"/>
      <c r="Y5121" s="160"/>
      <c r="Z5121" s="160"/>
      <c r="AA5121" s="153"/>
      <c r="AB5121" s="153"/>
      <c r="AC5121" s="182" t="e">
        <f t="shared" si="160"/>
        <v>#DIV/0!</v>
      </c>
      <c r="AD5121" s="153" t="e">
        <f t="shared" si="161"/>
        <v>#DIV/0!</v>
      </c>
      <c r="AE5121" s="207"/>
      <c r="AF5121" s="153"/>
      <c r="AG5121" s="159"/>
      <c r="AH5121" s="153"/>
      <c r="AI5121" s="161"/>
      <c r="AJ5121" s="153"/>
      <c r="AK5121" s="153"/>
      <c r="AL5121" s="207"/>
      <c r="AM5121" s="207"/>
      <c r="AN5121" s="207"/>
      <c r="AO5121" s="207"/>
      <c r="AP5121" s="147" t="s">
        <v>54</v>
      </c>
      <c r="AQ5121" s="147"/>
      <c r="AR5121" s="147"/>
      <c r="AS5121" s="209" t="s">
        <v>68</v>
      </c>
      <c r="AT5121" s="223" t="str">
        <f>MONTH(B5121)&amp;"/"&amp;YEAR(B5121)</f>
        <v>3/2026</v>
      </c>
      <c r="AU5121" s="223">
        <f>WEEKNUM(B5121)-WEEKNUM(EOMONTH(B5121,-1)+1)+1</f>
        <v>1</v>
      </c>
      <c r="AV5121" s="209" t="str">
        <f>MONTH(R5121)&amp;"/"&amp;YEAR(R5121)</f>
        <v>1/1900</v>
      </c>
      <c r="AW5121" s="209" t="e">
        <f>WEEKNUM(R5121)-WEEKNUM(EOMONTH(R5121,-1)+1)+1</f>
        <v>#NUM!</v>
      </c>
      <c r="AX5121" s="209">
        <f>IF(BB5121="S",IF(Q5121="1. Aceitou o programa",R5121-B5121,0),0)</f>
        <v>0</v>
      </c>
      <c r="AY5121" s="209">
        <f>IF(BB5121="S",IF(AND(S5121&lt;&gt;"",R5121&lt;&gt;""),S5121-R5121,0),0)</f>
        <v>0</v>
      </c>
      <c r="AZ5121" s="209">
        <f>IF(BB5121="S",IF(Q5121="1. Aceitou o programa",IF(OR(X5121="Não se Aplica",X5121=""),IF(OR(W5121="Não se Aplica",W5121=""),0,W5121-V5121),AVERAGE(X5121-W5121,W5121-V5121)),0),0)</f>
        <v>0</v>
      </c>
      <c r="BA5121" s="209">
        <f>IF(BB5121="S",IF(AND(Q5121="1. Aceitou o programa",AH5121="Realizada"),IFERROR(IF(AG5121="",0,AG5121-R5121),0),0),0)</f>
        <v>0</v>
      </c>
      <c r="BB5121" s="209" t="str">
        <f>_xlfn.XLOOKUP(U5121,'Lista Suspensa'!$AA$20:$AA$23,'Lista Suspensa'!$AB$20:$AB$23,"N/A")</f>
        <v>S</v>
      </c>
    </row>
    <row r="5122" spans="1:54" ht="12" customHeight="1">
      <c r="A5122" s="151" t="s">
        <v>54</v>
      </c>
      <c r="B5122" s="152">
        <v>46083</v>
      </c>
      <c r="C5122" s="153" t="s">
        <v>55</v>
      </c>
      <c r="D5122" s="153" t="s">
        <v>56</v>
      </c>
      <c r="E5122" s="244">
        <v>84001827</v>
      </c>
      <c r="F5122" s="144" t="s">
        <v>9153</v>
      </c>
      <c r="G5122" s="230"/>
      <c r="H5122" s="154">
        <v>33276</v>
      </c>
      <c r="I5122" s="153">
        <v>35</v>
      </c>
      <c r="J5122" s="148" t="s">
        <v>58</v>
      </c>
      <c r="K5122" s="153"/>
      <c r="L5122" s="153"/>
      <c r="M5122" s="153"/>
      <c r="N5122" s="153">
        <v>75</v>
      </c>
      <c r="O5122" s="155" t="s">
        <v>9154</v>
      </c>
      <c r="P5122" s="156" t="s">
        <v>60</v>
      </c>
      <c r="Q5122" s="157" t="s">
        <v>8211</v>
      </c>
      <c r="R5122" s="158"/>
      <c r="S5122" s="159"/>
      <c r="T5122" s="159" t="s">
        <v>6983</v>
      </c>
      <c r="U5122" s="159" t="s">
        <v>8212</v>
      </c>
      <c r="V5122" s="154">
        <v>46114</v>
      </c>
      <c r="W5122" s="154">
        <v>46155</v>
      </c>
      <c r="X5122" s="154"/>
      <c r="Y5122" s="160"/>
      <c r="Z5122" s="160"/>
      <c r="AA5122" s="153"/>
      <c r="AB5122" s="153"/>
      <c r="AC5122" s="182" t="e">
        <f t="shared" ref="AC5122:AC5185" si="162">SUM(AA5122/(AB5122^2))</f>
        <v>#DIV/0!</v>
      </c>
      <c r="AD5122" s="153" t="e">
        <f t="shared" ref="AD5122:AD5185" si="163">IF(AC5122&lt;18.5,"ABAIXO DO PESO",
(IF(AC5122&lt;=24.9,"PESO NORMAL",
(IF(AC5122&lt;=29.9,"SOBREPESO",
(IF(AC5122&lt;=34.9,"OBESIDADE I",
(IF(AC5122&lt;=39.9,"OBESIDADE II",
(IF(AC5122&lt;=999,"OBESIDADE III","VAZIO")))))))))))</f>
        <v>#DIV/0!</v>
      </c>
      <c r="AE5122" s="207"/>
      <c r="AF5122" s="153"/>
      <c r="AG5122" s="159"/>
      <c r="AH5122" s="153"/>
      <c r="AI5122" s="161"/>
      <c r="AJ5122" s="153"/>
      <c r="AK5122" s="153"/>
      <c r="AL5122" s="207"/>
      <c r="AM5122" s="207"/>
      <c r="AN5122" s="207"/>
      <c r="AO5122" s="207"/>
      <c r="AP5122" s="147" t="s">
        <v>54</v>
      </c>
      <c r="AQ5122" s="147"/>
      <c r="AR5122" s="147"/>
      <c r="AS5122" s="209" t="s">
        <v>68</v>
      </c>
      <c r="AT5122" s="223" t="str">
        <f>MONTH(B5122)&amp;"/"&amp;YEAR(B5122)</f>
        <v>3/2026</v>
      </c>
      <c r="AU5122" s="223">
        <f>WEEKNUM(B5122)-WEEKNUM(EOMONTH(B5122,-1)+1)+1</f>
        <v>1</v>
      </c>
      <c r="AV5122" s="209" t="str">
        <f>MONTH(R5122)&amp;"/"&amp;YEAR(R5122)</f>
        <v>1/1900</v>
      </c>
      <c r="AW5122" s="209" t="e">
        <f>WEEKNUM(R5122)-WEEKNUM(EOMONTH(R5122,-1)+1)+1</f>
        <v>#NUM!</v>
      </c>
      <c r="AX5122" s="209">
        <f>IF(BB5122="S",IF(Q5122="1. Aceitou o programa",R5122-B5122,0),0)</f>
        <v>0</v>
      </c>
      <c r="AY5122" s="209">
        <f>IF(BB5122="S",IF(AND(S5122&lt;&gt;"",R5122&lt;&gt;""),S5122-R5122,0),0)</f>
        <v>0</v>
      </c>
      <c r="AZ5122" s="209">
        <f>IF(BB5122="S",IF(Q5122="1. Aceitou o programa",IF(OR(X5122="Não se Aplica",X5122=""),IF(OR(W5122="Não se Aplica",W5122=""),0,W5122-V5122),AVERAGE(X5122-W5122,W5122-V5122)),0),0)</f>
        <v>0</v>
      </c>
      <c r="BA5122" s="209">
        <f>IF(BB5122="S",IF(AND(Q5122="1. Aceitou o programa",AH5122="Realizada"),IFERROR(IF(AG5122="",0,AG5122-R5122),0),0),0)</f>
        <v>0</v>
      </c>
      <c r="BB5122" s="209" t="str">
        <f>_xlfn.XLOOKUP(U5122,'Lista Suspensa'!$AA$20:$AA$23,'Lista Suspensa'!$AB$20:$AB$23,"N/A")</f>
        <v>S</v>
      </c>
    </row>
    <row r="5123" spans="1:54" ht="12" customHeight="1">
      <c r="A5123" s="151" t="s">
        <v>54</v>
      </c>
      <c r="B5123" s="152">
        <v>46083</v>
      </c>
      <c r="C5123" s="153" t="s">
        <v>55</v>
      </c>
      <c r="D5123" s="153" t="s">
        <v>56</v>
      </c>
      <c r="E5123" s="244">
        <v>82862988</v>
      </c>
      <c r="F5123" s="144" t="s">
        <v>9155</v>
      </c>
      <c r="G5123" s="230"/>
      <c r="H5123" s="154">
        <v>33289</v>
      </c>
      <c r="I5123" s="153">
        <v>35</v>
      </c>
      <c r="J5123" s="148" t="s">
        <v>58</v>
      </c>
      <c r="K5123" s="153"/>
      <c r="L5123" s="153"/>
      <c r="M5123" s="153"/>
      <c r="N5123" s="153">
        <v>60</v>
      </c>
      <c r="O5123" s="155" t="s">
        <v>9156</v>
      </c>
      <c r="P5123" s="156" t="s">
        <v>60</v>
      </c>
      <c r="Q5123" s="157" t="s">
        <v>8211</v>
      </c>
      <c r="R5123" s="158"/>
      <c r="S5123" s="159"/>
      <c r="T5123" s="159" t="s">
        <v>6983</v>
      </c>
      <c r="U5123" s="159" t="s">
        <v>8212</v>
      </c>
      <c r="V5123" s="154">
        <v>46114</v>
      </c>
      <c r="W5123" s="154">
        <v>46155</v>
      </c>
      <c r="X5123" s="154"/>
      <c r="Y5123" s="160"/>
      <c r="Z5123" s="160"/>
      <c r="AA5123" s="153"/>
      <c r="AB5123" s="153"/>
      <c r="AC5123" s="182" t="e">
        <f t="shared" si="162"/>
        <v>#DIV/0!</v>
      </c>
      <c r="AD5123" s="153" t="e">
        <f t="shared" si="163"/>
        <v>#DIV/0!</v>
      </c>
      <c r="AE5123" s="207"/>
      <c r="AF5123" s="153"/>
      <c r="AG5123" s="159"/>
      <c r="AH5123" s="153"/>
      <c r="AI5123" s="161"/>
      <c r="AJ5123" s="153"/>
      <c r="AK5123" s="153"/>
      <c r="AL5123" s="207"/>
      <c r="AM5123" s="207"/>
      <c r="AN5123" s="207"/>
      <c r="AO5123" s="207"/>
      <c r="AP5123" s="147" t="s">
        <v>54</v>
      </c>
      <c r="AQ5123" s="147"/>
      <c r="AR5123" s="147"/>
      <c r="AS5123" s="209" t="s">
        <v>68</v>
      </c>
      <c r="AT5123" s="223" t="str">
        <f>MONTH(B5123)&amp;"/"&amp;YEAR(B5123)</f>
        <v>3/2026</v>
      </c>
      <c r="AU5123" s="223">
        <f>WEEKNUM(B5123)-WEEKNUM(EOMONTH(B5123,-1)+1)+1</f>
        <v>1</v>
      </c>
      <c r="AV5123" s="209" t="str">
        <f>MONTH(R5123)&amp;"/"&amp;YEAR(R5123)</f>
        <v>1/1900</v>
      </c>
      <c r="AW5123" s="209" t="e">
        <f>WEEKNUM(R5123)-WEEKNUM(EOMONTH(R5123,-1)+1)+1</f>
        <v>#NUM!</v>
      </c>
      <c r="AX5123" s="209">
        <f>IF(BB5123="S",IF(Q5123="1. Aceitou o programa",R5123-B5123,0),0)</f>
        <v>0</v>
      </c>
      <c r="AY5123" s="209">
        <f>IF(BB5123="S",IF(AND(S5123&lt;&gt;"",R5123&lt;&gt;""),S5123-R5123,0),0)</f>
        <v>0</v>
      </c>
      <c r="AZ5123" s="209">
        <f>IF(BB5123="S",IF(Q5123="1. Aceitou o programa",IF(OR(X5123="Não se Aplica",X5123=""),IF(OR(W5123="Não se Aplica",W5123=""),0,W5123-V5123),AVERAGE(X5123-W5123,W5123-V5123)),0),0)</f>
        <v>0</v>
      </c>
      <c r="BA5123" s="209">
        <f>IF(BB5123="S",IF(AND(Q5123="1. Aceitou o programa",AH5123="Realizada"),IFERROR(IF(AG5123="",0,AG5123-R5123),0),0),0)</f>
        <v>0</v>
      </c>
      <c r="BB5123" s="209" t="str">
        <f>_xlfn.XLOOKUP(U5123,'Lista Suspensa'!$AA$20:$AA$23,'Lista Suspensa'!$AB$20:$AB$23,"N/A")</f>
        <v>S</v>
      </c>
    </row>
    <row r="5124" spans="1:54" ht="12" customHeight="1">
      <c r="A5124" s="151" t="s">
        <v>54</v>
      </c>
      <c r="B5124" s="152">
        <v>46083</v>
      </c>
      <c r="C5124" s="153" t="s">
        <v>55</v>
      </c>
      <c r="D5124" s="153" t="s">
        <v>56</v>
      </c>
      <c r="E5124" s="244">
        <v>73515148</v>
      </c>
      <c r="F5124" s="144" t="s">
        <v>9157</v>
      </c>
      <c r="G5124" s="230"/>
      <c r="H5124" s="154">
        <v>33290</v>
      </c>
      <c r="I5124" s="153">
        <v>35</v>
      </c>
      <c r="J5124" s="148" t="s">
        <v>70</v>
      </c>
      <c r="K5124" s="153"/>
      <c r="L5124" s="153"/>
      <c r="M5124" s="153"/>
      <c r="N5124" s="153">
        <v>400</v>
      </c>
      <c r="O5124" s="155">
        <v>11986417506</v>
      </c>
      <c r="P5124" s="156" t="s">
        <v>60</v>
      </c>
      <c r="Q5124" s="157" t="s">
        <v>8211</v>
      </c>
      <c r="R5124" s="158"/>
      <c r="S5124" s="159"/>
      <c r="T5124" s="159" t="s">
        <v>6983</v>
      </c>
      <c r="U5124" s="159" t="s">
        <v>8212</v>
      </c>
      <c r="V5124" s="154">
        <v>46113</v>
      </c>
      <c r="W5124" s="154">
        <v>46118</v>
      </c>
      <c r="X5124" s="154"/>
      <c r="Y5124" s="160"/>
      <c r="Z5124" s="160"/>
      <c r="AA5124" s="153"/>
      <c r="AB5124" s="153"/>
      <c r="AC5124" s="182" t="e">
        <f t="shared" si="162"/>
        <v>#DIV/0!</v>
      </c>
      <c r="AD5124" s="153" t="e">
        <f t="shared" si="163"/>
        <v>#DIV/0!</v>
      </c>
      <c r="AE5124" s="207"/>
      <c r="AF5124" s="153"/>
      <c r="AG5124" s="159"/>
      <c r="AH5124" s="153"/>
      <c r="AI5124" s="161"/>
      <c r="AJ5124" s="153"/>
      <c r="AK5124" s="153"/>
      <c r="AL5124" s="207"/>
      <c r="AM5124" s="207"/>
      <c r="AN5124" s="207"/>
      <c r="AO5124" s="207"/>
      <c r="AP5124" s="147" t="s">
        <v>54</v>
      </c>
      <c r="AQ5124" s="147"/>
      <c r="AR5124" s="147"/>
      <c r="AS5124" s="209" t="s">
        <v>68</v>
      </c>
      <c r="AT5124" s="223" t="str">
        <f>MONTH(B5124)&amp;"/"&amp;YEAR(B5124)</f>
        <v>3/2026</v>
      </c>
      <c r="AU5124" s="223">
        <f>WEEKNUM(B5124)-WEEKNUM(EOMONTH(B5124,-1)+1)+1</f>
        <v>1</v>
      </c>
      <c r="AV5124" s="209" t="str">
        <f>MONTH(R5124)&amp;"/"&amp;YEAR(R5124)</f>
        <v>1/1900</v>
      </c>
      <c r="AW5124" s="209" t="e">
        <f>WEEKNUM(R5124)-WEEKNUM(EOMONTH(R5124,-1)+1)+1</f>
        <v>#NUM!</v>
      </c>
      <c r="AX5124" s="209">
        <f>IF(BB5124="S",IF(Q5124="1. Aceitou o programa",R5124-B5124,0),0)</f>
        <v>0</v>
      </c>
      <c r="AY5124" s="209">
        <f>IF(BB5124="S",IF(AND(S5124&lt;&gt;"",R5124&lt;&gt;""),S5124-R5124,0),0)</f>
        <v>0</v>
      </c>
      <c r="AZ5124" s="209">
        <f>IF(BB5124="S",IF(Q5124="1. Aceitou o programa",IF(OR(X5124="Não se Aplica",X5124=""),IF(OR(W5124="Não se Aplica",W5124=""),0,W5124-V5124),AVERAGE(X5124-W5124,W5124-V5124)),0),0)</f>
        <v>0</v>
      </c>
      <c r="BA5124" s="209">
        <f>IF(BB5124="S",IF(AND(Q5124="1. Aceitou o programa",AH5124="Realizada"),IFERROR(IF(AG5124="",0,AG5124-R5124),0),0),0)</f>
        <v>0</v>
      </c>
      <c r="BB5124" s="209" t="str">
        <f>_xlfn.XLOOKUP(U5124,'Lista Suspensa'!$AA$20:$AA$23,'Lista Suspensa'!$AB$20:$AB$23,"N/A")</f>
        <v>S</v>
      </c>
    </row>
    <row r="5125" spans="1:54" ht="12" customHeight="1">
      <c r="A5125" s="151" t="s">
        <v>54</v>
      </c>
      <c r="B5125" s="152">
        <v>46083</v>
      </c>
      <c r="C5125" s="153" t="s">
        <v>55</v>
      </c>
      <c r="D5125" s="153" t="s">
        <v>56</v>
      </c>
      <c r="E5125" s="244">
        <v>88294617</v>
      </c>
      <c r="F5125" s="144" t="s">
        <v>9158</v>
      </c>
      <c r="G5125" s="230"/>
      <c r="H5125" s="154">
        <v>33294</v>
      </c>
      <c r="I5125" s="153">
        <v>35</v>
      </c>
      <c r="J5125" s="148" t="s">
        <v>58</v>
      </c>
      <c r="K5125" s="153"/>
      <c r="L5125" s="153"/>
      <c r="M5125" s="153"/>
      <c r="N5125" s="153">
        <v>80</v>
      </c>
      <c r="O5125" s="155" t="s">
        <v>9159</v>
      </c>
      <c r="P5125" s="156" t="s">
        <v>60</v>
      </c>
      <c r="Q5125" s="157" t="s">
        <v>8211</v>
      </c>
      <c r="R5125" s="158"/>
      <c r="S5125" s="159"/>
      <c r="T5125" s="159" t="s">
        <v>6983</v>
      </c>
      <c r="U5125" s="159" t="s">
        <v>8212</v>
      </c>
      <c r="V5125" s="154">
        <v>46118</v>
      </c>
      <c r="W5125" s="154">
        <v>46155</v>
      </c>
      <c r="X5125" s="154"/>
      <c r="Y5125" s="160"/>
      <c r="Z5125" s="160"/>
      <c r="AA5125" s="153"/>
      <c r="AB5125" s="153"/>
      <c r="AC5125" s="182" t="e">
        <f t="shared" si="162"/>
        <v>#DIV/0!</v>
      </c>
      <c r="AD5125" s="153" t="e">
        <f t="shared" si="163"/>
        <v>#DIV/0!</v>
      </c>
      <c r="AE5125" s="207"/>
      <c r="AF5125" s="153"/>
      <c r="AG5125" s="159"/>
      <c r="AH5125" s="153"/>
      <c r="AI5125" s="161"/>
      <c r="AJ5125" s="153"/>
      <c r="AK5125" s="153"/>
      <c r="AL5125" s="207"/>
      <c r="AM5125" s="207"/>
      <c r="AN5125" s="207"/>
      <c r="AO5125" s="207"/>
      <c r="AP5125" s="147" t="s">
        <v>54</v>
      </c>
      <c r="AQ5125" s="147"/>
      <c r="AR5125" s="147"/>
      <c r="AS5125" s="209" t="s">
        <v>68</v>
      </c>
      <c r="AT5125" s="223" t="str">
        <f>MONTH(B5125)&amp;"/"&amp;YEAR(B5125)</f>
        <v>3/2026</v>
      </c>
      <c r="AU5125" s="223">
        <f>WEEKNUM(B5125)-WEEKNUM(EOMONTH(B5125,-1)+1)+1</f>
        <v>1</v>
      </c>
      <c r="AV5125" s="209" t="str">
        <f>MONTH(R5125)&amp;"/"&amp;YEAR(R5125)</f>
        <v>1/1900</v>
      </c>
      <c r="AW5125" s="209" t="e">
        <f>WEEKNUM(R5125)-WEEKNUM(EOMONTH(R5125,-1)+1)+1</f>
        <v>#NUM!</v>
      </c>
      <c r="AX5125" s="209">
        <f>IF(BB5125="S",IF(Q5125="1. Aceitou o programa",R5125-B5125,0),0)</f>
        <v>0</v>
      </c>
      <c r="AY5125" s="209">
        <f>IF(BB5125="S",IF(AND(S5125&lt;&gt;"",R5125&lt;&gt;""),S5125-R5125,0),0)</f>
        <v>0</v>
      </c>
      <c r="AZ5125" s="209">
        <f>IF(BB5125="S",IF(Q5125="1. Aceitou o programa",IF(OR(X5125="Não se Aplica",X5125=""),IF(OR(W5125="Não se Aplica",W5125=""),0,W5125-V5125),AVERAGE(X5125-W5125,W5125-V5125)),0),0)</f>
        <v>0</v>
      </c>
      <c r="BA5125" s="209">
        <f>IF(BB5125="S",IF(AND(Q5125="1. Aceitou o programa",AH5125="Realizada"),IFERROR(IF(AG5125="",0,AG5125-R5125),0),0),0)</f>
        <v>0</v>
      </c>
      <c r="BB5125" s="209" t="str">
        <f>_xlfn.XLOOKUP(U5125,'Lista Suspensa'!$AA$20:$AA$23,'Lista Suspensa'!$AB$20:$AB$23,"N/A")</f>
        <v>S</v>
      </c>
    </row>
    <row r="5126" spans="1:54" ht="12" customHeight="1">
      <c r="A5126" s="151" t="s">
        <v>54</v>
      </c>
      <c r="B5126" s="152">
        <v>46083</v>
      </c>
      <c r="C5126" s="153" t="s">
        <v>55</v>
      </c>
      <c r="D5126" s="153" t="s">
        <v>56</v>
      </c>
      <c r="E5126" s="244">
        <v>74828358</v>
      </c>
      <c r="F5126" s="144" t="s">
        <v>9160</v>
      </c>
      <c r="G5126" s="230"/>
      <c r="H5126" s="154">
        <v>33351</v>
      </c>
      <c r="I5126" s="153">
        <v>35</v>
      </c>
      <c r="J5126" s="148" t="s">
        <v>70</v>
      </c>
      <c r="K5126" s="153"/>
      <c r="L5126" s="153"/>
      <c r="M5126" s="153"/>
      <c r="N5126" s="153">
        <v>50</v>
      </c>
      <c r="O5126" s="155" t="s">
        <v>4362</v>
      </c>
      <c r="P5126" s="156" t="s">
        <v>2026</v>
      </c>
      <c r="Q5126" s="157" t="s">
        <v>8211</v>
      </c>
      <c r="R5126" s="158"/>
      <c r="S5126" s="159"/>
      <c r="T5126" s="159" t="s">
        <v>6983</v>
      </c>
      <c r="U5126" s="159" t="s">
        <v>8212</v>
      </c>
      <c r="V5126" s="154">
        <v>46112</v>
      </c>
      <c r="W5126" s="154">
        <v>46155</v>
      </c>
      <c r="X5126" s="154"/>
      <c r="Y5126" s="160"/>
      <c r="Z5126" s="160"/>
      <c r="AA5126" s="153"/>
      <c r="AB5126" s="153"/>
      <c r="AC5126" s="182" t="e">
        <f t="shared" si="162"/>
        <v>#DIV/0!</v>
      </c>
      <c r="AD5126" s="153" t="e">
        <f t="shared" si="163"/>
        <v>#DIV/0!</v>
      </c>
      <c r="AE5126" s="207"/>
      <c r="AF5126" s="153"/>
      <c r="AG5126" s="159"/>
      <c r="AH5126" s="153"/>
      <c r="AI5126" s="161"/>
      <c r="AJ5126" s="153"/>
      <c r="AK5126" s="153"/>
      <c r="AL5126" s="207"/>
      <c r="AM5126" s="207"/>
      <c r="AN5126" s="207"/>
      <c r="AO5126" s="207"/>
      <c r="AP5126" s="147" t="s">
        <v>54</v>
      </c>
      <c r="AQ5126" s="147"/>
      <c r="AR5126" s="147"/>
      <c r="AS5126" s="209" t="s">
        <v>68</v>
      </c>
      <c r="AT5126" s="223" t="str">
        <f>MONTH(B5126)&amp;"/"&amp;YEAR(B5126)</f>
        <v>3/2026</v>
      </c>
      <c r="AU5126" s="223">
        <f>WEEKNUM(B5126)-WEEKNUM(EOMONTH(B5126,-1)+1)+1</f>
        <v>1</v>
      </c>
      <c r="AV5126" s="209" t="str">
        <f>MONTH(R5126)&amp;"/"&amp;YEAR(R5126)</f>
        <v>1/1900</v>
      </c>
      <c r="AW5126" s="209" t="e">
        <f>WEEKNUM(R5126)-WEEKNUM(EOMONTH(R5126,-1)+1)+1</f>
        <v>#NUM!</v>
      </c>
      <c r="AX5126" s="209">
        <f>IF(BB5126="S",IF(Q5126="1. Aceitou o programa",R5126-B5126,0),0)</f>
        <v>0</v>
      </c>
      <c r="AY5126" s="209">
        <f>IF(BB5126="S",IF(AND(S5126&lt;&gt;"",R5126&lt;&gt;""),S5126-R5126,0),0)</f>
        <v>0</v>
      </c>
      <c r="AZ5126" s="209">
        <f>IF(BB5126="S",IF(Q5126="1. Aceitou o programa",IF(OR(X5126="Não se Aplica",X5126=""),IF(OR(W5126="Não se Aplica",W5126=""),0,W5126-V5126),AVERAGE(X5126-W5126,W5126-V5126)),0),0)</f>
        <v>0</v>
      </c>
      <c r="BA5126" s="209">
        <f>IF(BB5126="S",IF(AND(Q5126="1. Aceitou o programa",AH5126="Realizada"),IFERROR(IF(AG5126="",0,AG5126-R5126),0),0),0)</f>
        <v>0</v>
      </c>
      <c r="BB5126" s="209" t="str">
        <f>_xlfn.XLOOKUP(U5126,'Lista Suspensa'!$AA$20:$AA$23,'Lista Suspensa'!$AB$20:$AB$23,"N/A")</f>
        <v>S</v>
      </c>
    </row>
    <row r="5127" spans="1:54" ht="12" customHeight="1">
      <c r="A5127" s="151" t="s">
        <v>54</v>
      </c>
      <c r="B5127" s="152">
        <v>46083</v>
      </c>
      <c r="C5127" s="153" t="s">
        <v>55</v>
      </c>
      <c r="D5127" s="153" t="s">
        <v>56</v>
      </c>
      <c r="E5127" s="244">
        <v>93928186</v>
      </c>
      <c r="F5127" s="144" t="s">
        <v>9161</v>
      </c>
      <c r="G5127" s="230"/>
      <c r="H5127" s="154">
        <v>33388</v>
      </c>
      <c r="I5127" s="153">
        <v>34</v>
      </c>
      <c r="J5127" s="148" t="s">
        <v>58</v>
      </c>
      <c r="K5127" s="153"/>
      <c r="L5127" s="153"/>
      <c r="M5127" s="153"/>
      <c r="N5127" s="153">
        <v>75</v>
      </c>
      <c r="O5127" s="155" t="s">
        <v>9162</v>
      </c>
      <c r="P5127" s="156" t="s">
        <v>2026</v>
      </c>
      <c r="Q5127" s="157" t="s">
        <v>8211</v>
      </c>
      <c r="R5127" s="158"/>
      <c r="S5127" s="159"/>
      <c r="T5127" s="159" t="s">
        <v>6983</v>
      </c>
      <c r="U5127" s="159" t="s">
        <v>8212</v>
      </c>
      <c r="V5127" s="154">
        <v>46111</v>
      </c>
      <c r="W5127" s="154">
        <v>46155</v>
      </c>
      <c r="X5127" s="154"/>
      <c r="Y5127" s="160"/>
      <c r="Z5127" s="160"/>
      <c r="AA5127" s="153"/>
      <c r="AB5127" s="153"/>
      <c r="AC5127" s="182" t="e">
        <f t="shared" si="162"/>
        <v>#DIV/0!</v>
      </c>
      <c r="AD5127" s="153" t="e">
        <f t="shared" si="163"/>
        <v>#DIV/0!</v>
      </c>
      <c r="AE5127" s="207"/>
      <c r="AF5127" s="153"/>
      <c r="AG5127" s="159"/>
      <c r="AH5127" s="153"/>
      <c r="AI5127" s="161"/>
      <c r="AJ5127" s="153"/>
      <c r="AK5127" s="153"/>
      <c r="AL5127" s="207"/>
      <c r="AM5127" s="207"/>
      <c r="AN5127" s="207"/>
      <c r="AO5127" s="207"/>
      <c r="AP5127" s="147" t="s">
        <v>54</v>
      </c>
      <c r="AQ5127" s="147"/>
      <c r="AR5127" s="147"/>
      <c r="AS5127" s="209" t="s">
        <v>68</v>
      </c>
      <c r="AT5127" s="223" t="str">
        <f>MONTH(B5127)&amp;"/"&amp;YEAR(B5127)</f>
        <v>3/2026</v>
      </c>
      <c r="AU5127" s="223">
        <f>WEEKNUM(B5127)-WEEKNUM(EOMONTH(B5127,-1)+1)+1</f>
        <v>1</v>
      </c>
      <c r="AV5127" s="209" t="str">
        <f>MONTH(R5127)&amp;"/"&amp;YEAR(R5127)</f>
        <v>1/1900</v>
      </c>
      <c r="AW5127" s="209" t="e">
        <f>WEEKNUM(R5127)-WEEKNUM(EOMONTH(R5127,-1)+1)+1</f>
        <v>#NUM!</v>
      </c>
      <c r="AX5127" s="209">
        <f>IF(BB5127="S",IF(Q5127="1. Aceitou o programa",R5127-B5127,0),0)</f>
        <v>0</v>
      </c>
      <c r="AY5127" s="209">
        <f>IF(BB5127="S",IF(AND(S5127&lt;&gt;"",R5127&lt;&gt;""),S5127-R5127,0),0)</f>
        <v>0</v>
      </c>
      <c r="AZ5127" s="209">
        <f>IF(BB5127="S",IF(Q5127="1. Aceitou o programa",IF(OR(X5127="Não se Aplica",X5127=""),IF(OR(W5127="Não se Aplica",W5127=""),0,W5127-V5127),AVERAGE(X5127-W5127,W5127-V5127)),0),0)</f>
        <v>0</v>
      </c>
      <c r="BA5127" s="209">
        <f>IF(BB5127="S",IF(AND(Q5127="1. Aceitou o programa",AH5127="Realizada"),IFERROR(IF(AG5127="",0,AG5127-R5127),0),0),0)</f>
        <v>0</v>
      </c>
      <c r="BB5127" s="209" t="str">
        <f>_xlfn.XLOOKUP(U5127,'Lista Suspensa'!$AA$20:$AA$23,'Lista Suspensa'!$AB$20:$AB$23,"N/A")</f>
        <v>S</v>
      </c>
    </row>
    <row r="5128" spans="1:54" ht="12" customHeight="1">
      <c r="A5128" s="151" t="s">
        <v>54</v>
      </c>
      <c r="B5128" s="152">
        <v>46083</v>
      </c>
      <c r="C5128" s="153" t="s">
        <v>55</v>
      </c>
      <c r="D5128" s="153" t="s">
        <v>56</v>
      </c>
      <c r="E5128" s="244">
        <v>89416115</v>
      </c>
      <c r="F5128" s="144" t="s">
        <v>9163</v>
      </c>
      <c r="G5128" s="230"/>
      <c r="H5128" s="154">
        <v>33416</v>
      </c>
      <c r="I5128" s="153">
        <v>34</v>
      </c>
      <c r="J5128" s="148" t="s">
        <v>70</v>
      </c>
      <c r="K5128" s="153"/>
      <c r="L5128" s="153"/>
      <c r="M5128" s="153"/>
      <c r="N5128" s="153">
        <v>80</v>
      </c>
      <c r="O5128" s="155" t="s">
        <v>9164</v>
      </c>
      <c r="P5128" s="156" t="s">
        <v>60</v>
      </c>
      <c r="Q5128" s="157" t="s">
        <v>8211</v>
      </c>
      <c r="R5128" s="158"/>
      <c r="S5128" s="159"/>
      <c r="T5128" s="159" t="s">
        <v>6983</v>
      </c>
      <c r="U5128" s="159" t="s">
        <v>8212</v>
      </c>
      <c r="V5128" s="154">
        <v>46118</v>
      </c>
      <c r="W5128" s="154">
        <v>46155</v>
      </c>
      <c r="X5128" s="154"/>
      <c r="Y5128" s="160"/>
      <c r="Z5128" s="160"/>
      <c r="AA5128" s="153"/>
      <c r="AB5128" s="153"/>
      <c r="AC5128" s="182" t="e">
        <f t="shared" si="162"/>
        <v>#DIV/0!</v>
      </c>
      <c r="AD5128" s="153" t="e">
        <f t="shared" si="163"/>
        <v>#DIV/0!</v>
      </c>
      <c r="AE5128" s="207"/>
      <c r="AF5128" s="153"/>
      <c r="AG5128" s="159"/>
      <c r="AH5128" s="153"/>
      <c r="AI5128" s="161"/>
      <c r="AJ5128" s="153"/>
      <c r="AK5128" s="153"/>
      <c r="AL5128" s="207"/>
      <c r="AM5128" s="207"/>
      <c r="AN5128" s="207"/>
      <c r="AO5128" s="207"/>
      <c r="AP5128" s="147" t="s">
        <v>54</v>
      </c>
      <c r="AQ5128" s="147"/>
      <c r="AR5128" s="147"/>
      <c r="AS5128" s="209" t="s">
        <v>68</v>
      </c>
      <c r="AT5128" s="223" t="str">
        <f>MONTH(B5128)&amp;"/"&amp;YEAR(B5128)</f>
        <v>3/2026</v>
      </c>
      <c r="AU5128" s="223">
        <f>WEEKNUM(B5128)-WEEKNUM(EOMONTH(B5128,-1)+1)+1</f>
        <v>1</v>
      </c>
      <c r="AV5128" s="209" t="str">
        <f>MONTH(R5128)&amp;"/"&amp;YEAR(R5128)</f>
        <v>1/1900</v>
      </c>
      <c r="AW5128" s="209" t="e">
        <f>WEEKNUM(R5128)-WEEKNUM(EOMONTH(R5128,-1)+1)+1</f>
        <v>#NUM!</v>
      </c>
      <c r="AX5128" s="209">
        <f>IF(BB5128="S",IF(Q5128="1. Aceitou o programa",R5128-B5128,0),0)</f>
        <v>0</v>
      </c>
      <c r="AY5128" s="209">
        <f>IF(BB5128="S",IF(AND(S5128&lt;&gt;"",R5128&lt;&gt;""),S5128-R5128,0),0)</f>
        <v>0</v>
      </c>
      <c r="AZ5128" s="209">
        <f>IF(BB5128="S",IF(Q5128="1. Aceitou o programa",IF(OR(X5128="Não se Aplica",X5128=""),IF(OR(W5128="Não se Aplica",W5128=""),0,W5128-V5128),AVERAGE(X5128-W5128,W5128-V5128)),0),0)</f>
        <v>0</v>
      </c>
      <c r="BA5128" s="209">
        <f>IF(BB5128="S",IF(AND(Q5128="1. Aceitou o programa",AH5128="Realizada"),IFERROR(IF(AG5128="",0,AG5128-R5128),0),0),0)</f>
        <v>0</v>
      </c>
      <c r="BB5128" s="209" t="str">
        <f>_xlfn.XLOOKUP(U5128,'Lista Suspensa'!$AA$20:$AA$23,'Lista Suspensa'!$AB$20:$AB$23,"N/A")</f>
        <v>S</v>
      </c>
    </row>
    <row r="5129" spans="1:54" ht="12" customHeight="1">
      <c r="A5129" s="151" t="s">
        <v>54</v>
      </c>
      <c r="B5129" s="152">
        <v>46083</v>
      </c>
      <c r="C5129" s="153" t="s">
        <v>55</v>
      </c>
      <c r="D5129" s="153" t="s">
        <v>56</v>
      </c>
      <c r="E5129" s="244">
        <v>81057747</v>
      </c>
      <c r="F5129" s="144" t="s">
        <v>9165</v>
      </c>
      <c r="G5129" s="230"/>
      <c r="H5129" s="154">
        <v>33432</v>
      </c>
      <c r="I5129" s="153">
        <v>34</v>
      </c>
      <c r="J5129" s="148" t="s">
        <v>70</v>
      </c>
      <c r="K5129" s="153"/>
      <c r="L5129" s="153"/>
      <c r="M5129" s="153"/>
      <c r="N5129" s="153">
        <v>60</v>
      </c>
      <c r="O5129" s="155" t="s">
        <v>9166</v>
      </c>
      <c r="P5129" s="156" t="s">
        <v>60</v>
      </c>
      <c r="Q5129" s="157" t="s">
        <v>8211</v>
      </c>
      <c r="R5129" s="158"/>
      <c r="S5129" s="159"/>
      <c r="T5129" s="159" t="s">
        <v>6983</v>
      </c>
      <c r="U5129" s="159" t="s">
        <v>8212</v>
      </c>
      <c r="V5129" s="154">
        <v>46114</v>
      </c>
      <c r="W5129" s="154">
        <v>46155</v>
      </c>
      <c r="X5129" s="154"/>
      <c r="Y5129" s="160"/>
      <c r="Z5129" s="160"/>
      <c r="AA5129" s="153"/>
      <c r="AB5129" s="153"/>
      <c r="AC5129" s="182" t="e">
        <f t="shared" si="162"/>
        <v>#DIV/0!</v>
      </c>
      <c r="AD5129" s="153" t="e">
        <f t="shared" si="163"/>
        <v>#DIV/0!</v>
      </c>
      <c r="AE5129" s="207"/>
      <c r="AF5129" s="153"/>
      <c r="AG5129" s="159"/>
      <c r="AH5129" s="153"/>
      <c r="AI5129" s="161"/>
      <c r="AJ5129" s="153"/>
      <c r="AK5129" s="153"/>
      <c r="AL5129" s="207"/>
      <c r="AM5129" s="207"/>
      <c r="AN5129" s="207"/>
      <c r="AO5129" s="207"/>
      <c r="AP5129" s="147" t="s">
        <v>54</v>
      </c>
      <c r="AQ5129" s="147"/>
      <c r="AR5129" s="147"/>
      <c r="AS5129" s="209" t="s">
        <v>68</v>
      </c>
      <c r="AT5129" s="223" t="str">
        <f>MONTH(B5129)&amp;"/"&amp;YEAR(B5129)</f>
        <v>3/2026</v>
      </c>
      <c r="AU5129" s="223">
        <f>WEEKNUM(B5129)-WEEKNUM(EOMONTH(B5129,-1)+1)+1</f>
        <v>1</v>
      </c>
      <c r="AV5129" s="209" t="str">
        <f>MONTH(R5129)&amp;"/"&amp;YEAR(R5129)</f>
        <v>1/1900</v>
      </c>
      <c r="AW5129" s="209" t="e">
        <f>WEEKNUM(R5129)-WEEKNUM(EOMONTH(R5129,-1)+1)+1</f>
        <v>#NUM!</v>
      </c>
      <c r="AX5129" s="209">
        <f>IF(BB5129="S",IF(Q5129="1. Aceitou o programa",R5129-B5129,0),0)</f>
        <v>0</v>
      </c>
      <c r="AY5129" s="209">
        <f>IF(BB5129="S",IF(AND(S5129&lt;&gt;"",R5129&lt;&gt;""),S5129-R5129,0),0)</f>
        <v>0</v>
      </c>
      <c r="AZ5129" s="209">
        <f>IF(BB5129="S",IF(Q5129="1. Aceitou o programa",IF(OR(X5129="Não se Aplica",X5129=""),IF(OR(W5129="Não se Aplica",W5129=""),0,W5129-V5129),AVERAGE(X5129-W5129,W5129-V5129)),0),0)</f>
        <v>0</v>
      </c>
      <c r="BA5129" s="209">
        <f>IF(BB5129="S",IF(AND(Q5129="1. Aceitou o programa",AH5129="Realizada"),IFERROR(IF(AG5129="",0,AG5129-R5129),0),0),0)</f>
        <v>0</v>
      </c>
      <c r="BB5129" s="209" t="str">
        <f>_xlfn.XLOOKUP(U5129,'Lista Suspensa'!$AA$20:$AA$23,'Lista Suspensa'!$AB$20:$AB$23,"N/A")</f>
        <v>S</v>
      </c>
    </row>
    <row r="5130" spans="1:54" ht="12" customHeight="1">
      <c r="A5130" s="151" t="s">
        <v>54</v>
      </c>
      <c r="B5130" s="152">
        <v>46083</v>
      </c>
      <c r="C5130" s="153" t="s">
        <v>55</v>
      </c>
      <c r="D5130" s="153" t="s">
        <v>56</v>
      </c>
      <c r="E5130" s="244">
        <v>89403022</v>
      </c>
      <c r="F5130" s="144" t="s">
        <v>9167</v>
      </c>
      <c r="G5130" s="230"/>
      <c r="H5130" s="154">
        <v>33476</v>
      </c>
      <c r="I5130" s="153">
        <v>34</v>
      </c>
      <c r="J5130" s="148" t="s">
        <v>70</v>
      </c>
      <c r="K5130" s="153"/>
      <c r="L5130" s="153"/>
      <c r="M5130" s="153"/>
      <c r="N5130" s="153">
        <v>500</v>
      </c>
      <c r="O5130" s="155" t="s">
        <v>9168</v>
      </c>
      <c r="P5130" s="156" t="s">
        <v>60</v>
      </c>
      <c r="Q5130" s="157" t="s">
        <v>8211</v>
      </c>
      <c r="R5130" s="158"/>
      <c r="S5130" s="159"/>
      <c r="T5130" s="159" t="s">
        <v>6983</v>
      </c>
      <c r="U5130" s="159" t="s">
        <v>8212</v>
      </c>
      <c r="V5130" s="154">
        <v>46118</v>
      </c>
      <c r="W5130" s="154">
        <v>46155</v>
      </c>
      <c r="X5130" s="154"/>
      <c r="Y5130" s="160"/>
      <c r="Z5130" s="160"/>
      <c r="AA5130" s="153"/>
      <c r="AB5130" s="153"/>
      <c r="AC5130" s="182" t="e">
        <f t="shared" si="162"/>
        <v>#DIV/0!</v>
      </c>
      <c r="AD5130" s="153" t="e">
        <f t="shared" si="163"/>
        <v>#DIV/0!</v>
      </c>
      <c r="AE5130" s="207"/>
      <c r="AF5130" s="153"/>
      <c r="AG5130" s="159"/>
      <c r="AH5130" s="153"/>
      <c r="AI5130" s="161"/>
      <c r="AJ5130" s="153"/>
      <c r="AK5130" s="153"/>
      <c r="AL5130" s="207" t="s">
        <v>85</v>
      </c>
      <c r="AM5130" s="207" t="s">
        <v>86</v>
      </c>
      <c r="AN5130" s="207" t="s">
        <v>191</v>
      </c>
      <c r="AO5130" s="207"/>
      <c r="AP5130" s="147" t="s">
        <v>54</v>
      </c>
      <c r="AQ5130" s="147"/>
      <c r="AR5130" s="147"/>
      <c r="AS5130" s="209" t="s">
        <v>68</v>
      </c>
      <c r="AT5130" s="223" t="str">
        <f>MONTH(B5130)&amp;"/"&amp;YEAR(B5130)</f>
        <v>3/2026</v>
      </c>
      <c r="AU5130" s="223">
        <f>WEEKNUM(B5130)-WEEKNUM(EOMONTH(B5130,-1)+1)+1</f>
        <v>1</v>
      </c>
      <c r="AV5130" s="209" t="str">
        <f>MONTH(R5130)&amp;"/"&amp;YEAR(R5130)</f>
        <v>1/1900</v>
      </c>
      <c r="AW5130" s="209" t="e">
        <f>WEEKNUM(R5130)-WEEKNUM(EOMONTH(R5130,-1)+1)+1</f>
        <v>#NUM!</v>
      </c>
      <c r="AX5130" s="209">
        <f>IF(BB5130="S",IF(Q5130="1. Aceitou o programa",R5130-B5130,0),0)</f>
        <v>0</v>
      </c>
      <c r="AY5130" s="209">
        <f>IF(BB5130="S",IF(AND(S5130&lt;&gt;"",R5130&lt;&gt;""),S5130-R5130,0),0)</f>
        <v>0</v>
      </c>
      <c r="AZ5130" s="209">
        <f>IF(BB5130="S",IF(Q5130="1. Aceitou o programa",IF(OR(X5130="Não se Aplica",X5130=""),IF(OR(W5130="Não se Aplica",W5130=""),0,W5130-V5130),AVERAGE(X5130-W5130,W5130-V5130)),0),0)</f>
        <v>0</v>
      </c>
      <c r="BA5130" s="209">
        <f>IF(BB5130="S",IF(AND(Q5130="1. Aceitou o programa",AH5130="Realizada"),IFERROR(IF(AG5130="",0,AG5130-R5130),0),0),0)</f>
        <v>0</v>
      </c>
      <c r="BB5130" s="209" t="str">
        <f>_xlfn.XLOOKUP(U5130,'Lista Suspensa'!$AA$20:$AA$23,'Lista Suspensa'!$AB$20:$AB$23,"N/A")</f>
        <v>S</v>
      </c>
    </row>
    <row r="5131" spans="1:54" ht="12" customHeight="1">
      <c r="A5131" s="151" t="s">
        <v>54</v>
      </c>
      <c r="B5131" s="152">
        <v>46083</v>
      </c>
      <c r="C5131" s="153" t="s">
        <v>55</v>
      </c>
      <c r="D5131" s="153" t="s">
        <v>56</v>
      </c>
      <c r="E5131" s="244">
        <v>77169992</v>
      </c>
      <c r="F5131" s="144" t="s">
        <v>9169</v>
      </c>
      <c r="G5131" s="230"/>
      <c r="H5131" s="154">
        <v>33504</v>
      </c>
      <c r="I5131" s="153">
        <v>34</v>
      </c>
      <c r="J5131" s="148" t="s">
        <v>70</v>
      </c>
      <c r="K5131" s="153"/>
      <c r="L5131" s="153"/>
      <c r="M5131" s="153"/>
      <c r="N5131" s="153">
        <v>50</v>
      </c>
      <c r="O5131" s="155" t="s">
        <v>9170</v>
      </c>
      <c r="P5131" s="156" t="s">
        <v>2026</v>
      </c>
      <c r="Q5131" s="157" t="s">
        <v>8211</v>
      </c>
      <c r="R5131" s="158"/>
      <c r="S5131" s="159"/>
      <c r="T5131" s="159" t="s">
        <v>6983</v>
      </c>
      <c r="U5131" s="159" t="s">
        <v>8212</v>
      </c>
      <c r="V5131" s="154">
        <v>46112</v>
      </c>
      <c r="W5131" s="154">
        <v>46155</v>
      </c>
      <c r="X5131" s="154"/>
      <c r="Y5131" s="160"/>
      <c r="Z5131" s="160"/>
      <c r="AA5131" s="153"/>
      <c r="AB5131" s="153"/>
      <c r="AC5131" s="182" t="e">
        <f t="shared" si="162"/>
        <v>#DIV/0!</v>
      </c>
      <c r="AD5131" s="153" t="e">
        <f t="shared" si="163"/>
        <v>#DIV/0!</v>
      </c>
      <c r="AE5131" s="207"/>
      <c r="AF5131" s="153"/>
      <c r="AG5131" s="159"/>
      <c r="AH5131" s="153"/>
      <c r="AI5131" s="161"/>
      <c r="AJ5131" s="153"/>
      <c r="AK5131" s="153"/>
      <c r="AL5131" s="207"/>
      <c r="AM5131" s="207"/>
      <c r="AN5131" s="207"/>
      <c r="AO5131" s="207"/>
      <c r="AP5131" s="147" t="s">
        <v>54</v>
      </c>
      <c r="AQ5131" s="147"/>
      <c r="AR5131" s="147"/>
      <c r="AS5131" s="209" t="s">
        <v>68</v>
      </c>
      <c r="AT5131" s="223" t="str">
        <f>MONTH(B5131)&amp;"/"&amp;YEAR(B5131)</f>
        <v>3/2026</v>
      </c>
      <c r="AU5131" s="223">
        <f>WEEKNUM(B5131)-WEEKNUM(EOMONTH(B5131,-1)+1)+1</f>
        <v>1</v>
      </c>
      <c r="AV5131" s="209" t="str">
        <f>MONTH(R5131)&amp;"/"&amp;YEAR(R5131)</f>
        <v>1/1900</v>
      </c>
      <c r="AW5131" s="209" t="e">
        <f>WEEKNUM(R5131)-WEEKNUM(EOMONTH(R5131,-1)+1)+1</f>
        <v>#NUM!</v>
      </c>
      <c r="AX5131" s="209">
        <f>IF(BB5131="S",IF(Q5131="1. Aceitou o programa",R5131-B5131,0),0)</f>
        <v>0</v>
      </c>
      <c r="AY5131" s="209">
        <f>IF(BB5131="S",IF(AND(S5131&lt;&gt;"",R5131&lt;&gt;""),S5131-R5131,0),0)</f>
        <v>0</v>
      </c>
      <c r="AZ5131" s="209">
        <f>IF(BB5131="S",IF(Q5131="1. Aceitou o programa",IF(OR(X5131="Não se Aplica",X5131=""),IF(OR(W5131="Não se Aplica",W5131=""),0,W5131-V5131),AVERAGE(X5131-W5131,W5131-V5131)),0),0)</f>
        <v>0</v>
      </c>
      <c r="BA5131" s="209">
        <f>IF(BB5131="S",IF(AND(Q5131="1. Aceitou o programa",AH5131="Realizada"),IFERROR(IF(AG5131="",0,AG5131-R5131),0),0),0)</f>
        <v>0</v>
      </c>
      <c r="BB5131" s="209" t="str">
        <f>_xlfn.XLOOKUP(U5131,'Lista Suspensa'!$AA$20:$AA$23,'Lista Suspensa'!$AB$20:$AB$23,"N/A")</f>
        <v>S</v>
      </c>
    </row>
    <row r="5132" spans="1:54" ht="12" customHeight="1">
      <c r="A5132" s="151" t="s">
        <v>54</v>
      </c>
      <c r="B5132" s="152">
        <v>46083</v>
      </c>
      <c r="C5132" s="153" t="s">
        <v>55</v>
      </c>
      <c r="D5132" s="153" t="s">
        <v>56</v>
      </c>
      <c r="E5132" s="244">
        <v>88333187</v>
      </c>
      <c r="F5132" s="144" t="s">
        <v>9171</v>
      </c>
      <c r="G5132" s="230"/>
      <c r="H5132" s="154">
        <v>33522</v>
      </c>
      <c r="I5132" s="153">
        <v>34</v>
      </c>
      <c r="J5132" s="148" t="s">
        <v>70</v>
      </c>
      <c r="K5132" s="153"/>
      <c r="L5132" s="153"/>
      <c r="M5132" s="153"/>
      <c r="N5132" s="153">
        <v>380</v>
      </c>
      <c r="O5132" s="155" t="s">
        <v>9172</v>
      </c>
      <c r="P5132" s="156" t="s">
        <v>60</v>
      </c>
      <c r="Q5132" s="157" t="s">
        <v>8211</v>
      </c>
      <c r="R5132" s="158"/>
      <c r="S5132" s="159"/>
      <c r="T5132" s="159" t="s">
        <v>6983</v>
      </c>
      <c r="U5132" s="159" t="s">
        <v>8212</v>
      </c>
      <c r="V5132" s="154">
        <v>46118</v>
      </c>
      <c r="W5132" s="154">
        <v>46155</v>
      </c>
      <c r="X5132" s="154"/>
      <c r="Y5132" s="160"/>
      <c r="Z5132" s="160"/>
      <c r="AA5132" s="153"/>
      <c r="AB5132" s="153"/>
      <c r="AC5132" s="182" t="e">
        <f t="shared" si="162"/>
        <v>#DIV/0!</v>
      </c>
      <c r="AD5132" s="153" t="e">
        <f t="shared" si="163"/>
        <v>#DIV/0!</v>
      </c>
      <c r="AE5132" s="207"/>
      <c r="AF5132" s="153"/>
      <c r="AG5132" s="159"/>
      <c r="AH5132" s="153"/>
      <c r="AI5132" s="161"/>
      <c r="AJ5132" s="153"/>
      <c r="AK5132" s="153"/>
      <c r="AL5132" s="207"/>
      <c r="AM5132" s="207"/>
      <c r="AN5132" s="207"/>
      <c r="AO5132" s="207"/>
      <c r="AP5132" s="147" t="s">
        <v>54</v>
      </c>
      <c r="AQ5132" s="147"/>
      <c r="AR5132" s="147"/>
      <c r="AS5132" s="209" t="s">
        <v>68</v>
      </c>
      <c r="AT5132" s="223" t="str">
        <f>MONTH(B5132)&amp;"/"&amp;YEAR(B5132)</f>
        <v>3/2026</v>
      </c>
      <c r="AU5132" s="223">
        <f>WEEKNUM(B5132)-WEEKNUM(EOMONTH(B5132,-1)+1)+1</f>
        <v>1</v>
      </c>
      <c r="AV5132" s="209" t="str">
        <f>MONTH(R5132)&amp;"/"&amp;YEAR(R5132)</f>
        <v>1/1900</v>
      </c>
      <c r="AW5132" s="209" t="e">
        <f>WEEKNUM(R5132)-WEEKNUM(EOMONTH(R5132,-1)+1)+1</f>
        <v>#NUM!</v>
      </c>
      <c r="AX5132" s="209">
        <f>IF(BB5132="S",IF(Q5132="1. Aceitou o programa",R5132-B5132,0),0)</f>
        <v>0</v>
      </c>
      <c r="AY5132" s="209">
        <f>IF(BB5132="S",IF(AND(S5132&lt;&gt;"",R5132&lt;&gt;""),S5132-R5132,0),0)</f>
        <v>0</v>
      </c>
      <c r="AZ5132" s="209">
        <f>IF(BB5132="S",IF(Q5132="1. Aceitou o programa",IF(OR(X5132="Não se Aplica",X5132=""),IF(OR(W5132="Não se Aplica",W5132=""),0,W5132-V5132),AVERAGE(X5132-W5132,W5132-V5132)),0),0)</f>
        <v>0</v>
      </c>
      <c r="BA5132" s="209">
        <f>IF(BB5132="S",IF(AND(Q5132="1. Aceitou o programa",AH5132="Realizada"),IFERROR(IF(AG5132="",0,AG5132-R5132),0),0),0)</f>
        <v>0</v>
      </c>
      <c r="BB5132" s="209" t="str">
        <f>_xlfn.XLOOKUP(U5132,'Lista Suspensa'!$AA$20:$AA$23,'Lista Suspensa'!$AB$20:$AB$23,"N/A")</f>
        <v>S</v>
      </c>
    </row>
    <row r="5133" spans="1:54" ht="12" customHeight="1">
      <c r="A5133" s="151" t="s">
        <v>54</v>
      </c>
      <c r="B5133" s="152">
        <v>46083</v>
      </c>
      <c r="C5133" s="153" t="s">
        <v>55</v>
      </c>
      <c r="D5133" s="153" t="s">
        <v>56</v>
      </c>
      <c r="E5133" s="244">
        <v>82006244</v>
      </c>
      <c r="F5133" s="144" t="s">
        <v>9173</v>
      </c>
      <c r="G5133" s="230"/>
      <c r="H5133" s="154">
        <v>33578</v>
      </c>
      <c r="I5133" s="153">
        <v>34</v>
      </c>
      <c r="J5133" s="148" t="s">
        <v>70</v>
      </c>
      <c r="K5133" s="153"/>
      <c r="L5133" s="153"/>
      <c r="M5133" s="153"/>
      <c r="N5133" s="153">
        <v>60</v>
      </c>
      <c r="O5133" s="155" t="s">
        <v>9133</v>
      </c>
      <c r="P5133" s="156" t="s">
        <v>60</v>
      </c>
      <c r="Q5133" s="157" t="s">
        <v>8211</v>
      </c>
      <c r="R5133" s="158"/>
      <c r="S5133" s="159"/>
      <c r="T5133" s="159" t="s">
        <v>6983</v>
      </c>
      <c r="U5133" s="159" t="s">
        <v>8212</v>
      </c>
      <c r="V5133" s="154">
        <v>46114</v>
      </c>
      <c r="W5133" s="154">
        <v>46155</v>
      </c>
      <c r="X5133" s="154"/>
      <c r="Y5133" s="160"/>
      <c r="Z5133" s="160"/>
      <c r="AA5133" s="153"/>
      <c r="AB5133" s="153"/>
      <c r="AC5133" s="182" t="e">
        <f t="shared" si="162"/>
        <v>#DIV/0!</v>
      </c>
      <c r="AD5133" s="153" t="e">
        <f t="shared" si="163"/>
        <v>#DIV/0!</v>
      </c>
      <c r="AE5133" s="207"/>
      <c r="AF5133" s="153"/>
      <c r="AG5133" s="159"/>
      <c r="AH5133" s="153"/>
      <c r="AI5133" s="161"/>
      <c r="AJ5133" s="153"/>
      <c r="AK5133" s="153"/>
      <c r="AL5133" s="207"/>
      <c r="AM5133" s="207"/>
      <c r="AN5133" s="207"/>
      <c r="AO5133" s="207"/>
      <c r="AP5133" s="147" t="s">
        <v>54</v>
      </c>
      <c r="AQ5133" s="147"/>
      <c r="AR5133" s="147"/>
      <c r="AS5133" s="209" t="s">
        <v>68</v>
      </c>
      <c r="AT5133" s="223" t="str">
        <f>MONTH(B5133)&amp;"/"&amp;YEAR(B5133)</f>
        <v>3/2026</v>
      </c>
      <c r="AU5133" s="223">
        <f>WEEKNUM(B5133)-WEEKNUM(EOMONTH(B5133,-1)+1)+1</f>
        <v>1</v>
      </c>
      <c r="AV5133" s="209" t="str">
        <f>MONTH(R5133)&amp;"/"&amp;YEAR(R5133)</f>
        <v>1/1900</v>
      </c>
      <c r="AW5133" s="209" t="e">
        <f>WEEKNUM(R5133)-WEEKNUM(EOMONTH(R5133,-1)+1)+1</f>
        <v>#NUM!</v>
      </c>
      <c r="AX5133" s="209">
        <f>IF(BB5133="S",IF(Q5133="1. Aceitou o programa",R5133-B5133,0),0)</f>
        <v>0</v>
      </c>
      <c r="AY5133" s="209">
        <f>IF(BB5133="S",IF(AND(S5133&lt;&gt;"",R5133&lt;&gt;""),S5133-R5133,0),0)</f>
        <v>0</v>
      </c>
      <c r="AZ5133" s="209">
        <f>IF(BB5133="S",IF(Q5133="1. Aceitou o programa",IF(OR(X5133="Não se Aplica",X5133=""),IF(OR(W5133="Não se Aplica",W5133=""),0,W5133-V5133),AVERAGE(X5133-W5133,W5133-V5133)),0),0)</f>
        <v>0</v>
      </c>
      <c r="BA5133" s="209">
        <f>IF(BB5133="S",IF(AND(Q5133="1. Aceitou o programa",AH5133="Realizada"),IFERROR(IF(AG5133="",0,AG5133-R5133),0),0),0)</f>
        <v>0</v>
      </c>
      <c r="BB5133" s="209" t="str">
        <f>_xlfn.XLOOKUP(U5133,'Lista Suspensa'!$AA$20:$AA$23,'Lista Suspensa'!$AB$20:$AB$23,"N/A")</f>
        <v>S</v>
      </c>
    </row>
    <row r="5134" spans="1:54" ht="12" customHeight="1">
      <c r="A5134" s="151" t="s">
        <v>54</v>
      </c>
      <c r="B5134" s="152">
        <v>46083</v>
      </c>
      <c r="C5134" s="153" t="s">
        <v>55</v>
      </c>
      <c r="D5134" s="153" t="s">
        <v>56</v>
      </c>
      <c r="E5134" s="244">
        <v>88380468</v>
      </c>
      <c r="F5134" s="144" t="s">
        <v>9174</v>
      </c>
      <c r="G5134" s="230"/>
      <c r="H5134" s="154">
        <v>33605</v>
      </c>
      <c r="I5134" s="153">
        <v>34</v>
      </c>
      <c r="J5134" s="148" t="s">
        <v>70</v>
      </c>
      <c r="K5134" s="153"/>
      <c r="L5134" s="153"/>
      <c r="M5134" s="153"/>
      <c r="N5134" s="153">
        <v>110</v>
      </c>
      <c r="O5134" s="155" t="s">
        <v>9175</v>
      </c>
      <c r="P5134" s="156" t="s">
        <v>60</v>
      </c>
      <c r="Q5134" s="157" t="s">
        <v>8211</v>
      </c>
      <c r="R5134" s="158"/>
      <c r="S5134" s="159"/>
      <c r="T5134" s="159" t="s">
        <v>6983</v>
      </c>
      <c r="U5134" s="159" t="s">
        <v>8212</v>
      </c>
      <c r="V5134" s="154">
        <v>46118</v>
      </c>
      <c r="W5134" s="154">
        <v>46155</v>
      </c>
      <c r="X5134" s="154"/>
      <c r="Y5134" s="160"/>
      <c r="Z5134" s="160"/>
      <c r="AA5134" s="153"/>
      <c r="AB5134" s="153"/>
      <c r="AC5134" s="182" t="e">
        <f t="shared" si="162"/>
        <v>#DIV/0!</v>
      </c>
      <c r="AD5134" s="153" t="e">
        <f t="shared" si="163"/>
        <v>#DIV/0!</v>
      </c>
      <c r="AE5134" s="207"/>
      <c r="AF5134" s="153"/>
      <c r="AG5134" s="159"/>
      <c r="AH5134" s="153"/>
      <c r="AI5134" s="161"/>
      <c r="AJ5134" s="153"/>
      <c r="AK5134" s="153"/>
      <c r="AL5134" s="207"/>
      <c r="AM5134" s="207"/>
      <c r="AN5134" s="207"/>
      <c r="AO5134" s="207"/>
      <c r="AP5134" s="147" t="s">
        <v>54</v>
      </c>
      <c r="AQ5134" s="147"/>
      <c r="AR5134" s="147"/>
      <c r="AS5134" s="209" t="s">
        <v>68</v>
      </c>
      <c r="AT5134" s="223" t="str">
        <f>MONTH(B5134)&amp;"/"&amp;YEAR(B5134)</f>
        <v>3/2026</v>
      </c>
      <c r="AU5134" s="223">
        <f>WEEKNUM(B5134)-WEEKNUM(EOMONTH(B5134,-1)+1)+1</f>
        <v>1</v>
      </c>
      <c r="AV5134" s="209" t="str">
        <f>MONTH(R5134)&amp;"/"&amp;YEAR(R5134)</f>
        <v>1/1900</v>
      </c>
      <c r="AW5134" s="209" t="e">
        <f>WEEKNUM(R5134)-WEEKNUM(EOMONTH(R5134,-1)+1)+1</f>
        <v>#NUM!</v>
      </c>
      <c r="AX5134" s="209">
        <f>IF(BB5134="S",IF(Q5134="1. Aceitou o programa",R5134-B5134,0),0)</f>
        <v>0</v>
      </c>
      <c r="AY5134" s="209">
        <f>IF(BB5134="S",IF(AND(S5134&lt;&gt;"",R5134&lt;&gt;""),S5134-R5134,0),0)</f>
        <v>0</v>
      </c>
      <c r="AZ5134" s="209">
        <f>IF(BB5134="S",IF(Q5134="1. Aceitou o programa",IF(OR(X5134="Não se Aplica",X5134=""),IF(OR(W5134="Não se Aplica",W5134=""),0,W5134-V5134),AVERAGE(X5134-W5134,W5134-V5134)),0),0)</f>
        <v>0</v>
      </c>
      <c r="BA5134" s="209">
        <f>IF(BB5134="S",IF(AND(Q5134="1. Aceitou o programa",AH5134="Realizada"),IFERROR(IF(AG5134="",0,AG5134-R5134),0),0),0)</f>
        <v>0</v>
      </c>
      <c r="BB5134" s="209" t="str">
        <f>_xlfn.XLOOKUP(U5134,'Lista Suspensa'!$AA$20:$AA$23,'Lista Suspensa'!$AB$20:$AB$23,"N/A")</f>
        <v>S</v>
      </c>
    </row>
    <row r="5135" spans="1:54" ht="12" customHeight="1">
      <c r="A5135" s="151" t="s">
        <v>54</v>
      </c>
      <c r="B5135" s="152">
        <v>46083</v>
      </c>
      <c r="C5135" s="153" t="s">
        <v>55</v>
      </c>
      <c r="D5135" s="153" t="s">
        <v>56</v>
      </c>
      <c r="E5135" s="244">
        <v>87270451</v>
      </c>
      <c r="F5135" s="144" t="s">
        <v>9176</v>
      </c>
      <c r="G5135" s="230"/>
      <c r="H5135" s="154">
        <v>33640</v>
      </c>
      <c r="I5135" s="153">
        <v>34</v>
      </c>
      <c r="J5135" s="148" t="s">
        <v>70</v>
      </c>
      <c r="K5135" s="153"/>
      <c r="L5135" s="153"/>
      <c r="M5135" s="153"/>
      <c r="N5135" s="153">
        <v>110</v>
      </c>
      <c r="O5135" s="155" t="s">
        <v>9177</v>
      </c>
      <c r="P5135" s="156" t="s">
        <v>60</v>
      </c>
      <c r="Q5135" s="157" t="s">
        <v>8211</v>
      </c>
      <c r="R5135" s="158"/>
      <c r="S5135" s="159"/>
      <c r="T5135" s="159" t="s">
        <v>6983</v>
      </c>
      <c r="U5135" s="159" t="s">
        <v>8212</v>
      </c>
      <c r="V5135" s="154">
        <v>46118</v>
      </c>
      <c r="W5135" s="154">
        <v>46155</v>
      </c>
      <c r="X5135" s="154"/>
      <c r="Y5135" s="160"/>
      <c r="Z5135" s="160"/>
      <c r="AA5135" s="153"/>
      <c r="AB5135" s="153"/>
      <c r="AC5135" s="182" t="e">
        <f t="shared" si="162"/>
        <v>#DIV/0!</v>
      </c>
      <c r="AD5135" s="153" t="e">
        <f t="shared" si="163"/>
        <v>#DIV/0!</v>
      </c>
      <c r="AE5135" s="207"/>
      <c r="AF5135" s="153"/>
      <c r="AG5135" s="159"/>
      <c r="AH5135" s="153"/>
      <c r="AI5135" s="161"/>
      <c r="AJ5135" s="153"/>
      <c r="AK5135" s="153"/>
      <c r="AL5135" s="207"/>
      <c r="AM5135" s="207"/>
      <c r="AN5135" s="207"/>
      <c r="AO5135" s="207"/>
      <c r="AP5135" s="147" t="s">
        <v>54</v>
      </c>
      <c r="AQ5135" s="147"/>
      <c r="AR5135" s="147"/>
      <c r="AS5135" s="209" t="s">
        <v>68</v>
      </c>
      <c r="AT5135" s="223" t="str">
        <f>MONTH(B5135)&amp;"/"&amp;YEAR(B5135)</f>
        <v>3/2026</v>
      </c>
      <c r="AU5135" s="223">
        <f>WEEKNUM(B5135)-WEEKNUM(EOMONTH(B5135,-1)+1)+1</f>
        <v>1</v>
      </c>
      <c r="AV5135" s="209" t="str">
        <f>MONTH(R5135)&amp;"/"&amp;YEAR(R5135)</f>
        <v>1/1900</v>
      </c>
      <c r="AW5135" s="209" t="e">
        <f>WEEKNUM(R5135)-WEEKNUM(EOMONTH(R5135,-1)+1)+1</f>
        <v>#NUM!</v>
      </c>
      <c r="AX5135" s="209">
        <f>IF(BB5135="S",IF(Q5135="1. Aceitou o programa",R5135-B5135,0),0)</f>
        <v>0</v>
      </c>
      <c r="AY5135" s="209">
        <f>IF(BB5135="S",IF(AND(S5135&lt;&gt;"",R5135&lt;&gt;""),S5135-R5135,0),0)</f>
        <v>0</v>
      </c>
      <c r="AZ5135" s="209">
        <f>IF(BB5135="S",IF(Q5135="1. Aceitou o programa",IF(OR(X5135="Não se Aplica",X5135=""),IF(OR(W5135="Não se Aplica",W5135=""),0,W5135-V5135),AVERAGE(X5135-W5135,W5135-V5135)),0),0)</f>
        <v>0</v>
      </c>
      <c r="BA5135" s="209">
        <f>IF(BB5135="S",IF(AND(Q5135="1. Aceitou o programa",AH5135="Realizada"),IFERROR(IF(AG5135="",0,AG5135-R5135),0),0),0)</f>
        <v>0</v>
      </c>
      <c r="BB5135" s="209" t="str">
        <f>_xlfn.XLOOKUP(U5135,'Lista Suspensa'!$AA$20:$AA$23,'Lista Suspensa'!$AB$20:$AB$23,"N/A")</f>
        <v>S</v>
      </c>
    </row>
    <row r="5136" spans="1:54" ht="12" customHeight="1">
      <c r="A5136" s="151" t="s">
        <v>54</v>
      </c>
      <c r="B5136" s="152">
        <v>46083</v>
      </c>
      <c r="C5136" s="153" t="s">
        <v>55</v>
      </c>
      <c r="D5136" s="153" t="s">
        <v>56</v>
      </c>
      <c r="E5136" s="244">
        <v>87883364</v>
      </c>
      <c r="F5136" s="144" t="s">
        <v>9178</v>
      </c>
      <c r="G5136" s="230"/>
      <c r="H5136" s="154">
        <v>33672</v>
      </c>
      <c r="I5136" s="153">
        <v>34</v>
      </c>
      <c r="J5136" s="148" t="s">
        <v>70</v>
      </c>
      <c r="K5136" s="153"/>
      <c r="L5136" s="153"/>
      <c r="M5136" s="153"/>
      <c r="N5136" s="153">
        <v>750</v>
      </c>
      <c r="O5136" s="155" t="s">
        <v>9179</v>
      </c>
      <c r="P5136" s="156" t="s">
        <v>60</v>
      </c>
      <c r="Q5136" s="157" t="s">
        <v>8211</v>
      </c>
      <c r="R5136" s="158"/>
      <c r="S5136" s="159"/>
      <c r="T5136" s="159" t="s">
        <v>6983</v>
      </c>
      <c r="U5136" s="159" t="s">
        <v>8212</v>
      </c>
      <c r="V5136" s="154">
        <v>46118</v>
      </c>
      <c r="W5136" s="154">
        <v>46155</v>
      </c>
      <c r="X5136" s="154"/>
      <c r="Y5136" s="160"/>
      <c r="Z5136" s="160"/>
      <c r="AA5136" s="153"/>
      <c r="AB5136" s="153"/>
      <c r="AC5136" s="182" t="e">
        <f t="shared" si="162"/>
        <v>#DIV/0!</v>
      </c>
      <c r="AD5136" s="153" t="e">
        <f t="shared" si="163"/>
        <v>#DIV/0!</v>
      </c>
      <c r="AE5136" s="207"/>
      <c r="AF5136" s="153"/>
      <c r="AG5136" s="159"/>
      <c r="AH5136" s="153"/>
      <c r="AI5136" s="161"/>
      <c r="AJ5136" s="153"/>
      <c r="AK5136" s="153"/>
      <c r="AL5136" s="207"/>
      <c r="AM5136" s="207"/>
      <c r="AN5136" s="207"/>
      <c r="AO5136" s="207"/>
      <c r="AP5136" s="147" t="s">
        <v>54</v>
      </c>
      <c r="AQ5136" s="147"/>
      <c r="AR5136" s="147"/>
      <c r="AS5136" s="209" t="s">
        <v>68</v>
      </c>
      <c r="AT5136" s="223" t="str">
        <f>MONTH(B5136)&amp;"/"&amp;YEAR(B5136)</f>
        <v>3/2026</v>
      </c>
      <c r="AU5136" s="223">
        <f>WEEKNUM(B5136)-WEEKNUM(EOMONTH(B5136,-1)+1)+1</f>
        <v>1</v>
      </c>
      <c r="AV5136" s="209" t="str">
        <f>MONTH(R5136)&amp;"/"&amp;YEAR(R5136)</f>
        <v>1/1900</v>
      </c>
      <c r="AW5136" s="209" t="e">
        <f>WEEKNUM(R5136)-WEEKNUM(EOMONTH(R5136,-1)+1)+1</f>
        <v>#NUM!</v>
      </c>
      <c r="AX5136" s="209">
        <f>IF(BB5136="S",IF(Q5136="1. Aceitou o programa",R5136-B5136,0),0)</f>
        <v>0</v>
      </c>
      <c r="AY5136" s="209">
        <f>IF(BB5136="S",IF(AND(S5136&lt;&gt;"",R5136&lt;&gt;""),S5136-R5136,0),0)</f>
        <v>0</v>
      </c>
      <c r="AZ5136" s="209">
        <f>IF(BB5136="S",IF(Q5136="1. Aceitou o programa",IF(OR(X5136="Não se Aplica",X5136=""),IF(OR(W5136="Não se Aplica",W5136=""),0,W5136-V5136),AVERAGE(X5136-W5136,W5136-V5136)),0),0)</f>
        <v>0</v>
      </c>
      <c r="BA5136" s="209">
        <f>IF(BB5136="S",IF(AND(Q5136="1. Aceitou o programa",AH5136="Realizada"),IFERROR(IF(AG5136="",0,AG5136-R5136),0),0),0)</f>
        <v>0</v>
      </c>
      <c r="BB5136" s="209" t="str">
        <f>_xlfn.XLOOKUP(U5136,'Lista Suspensa'!$AA$20:$AA$23,'Lista Suspensa'!$AB$20:$AB$23,"N/A")</f>
        <v>S</v>
      </c>
    </row>
    <row r="5137" spans="1:54" ht="12" customHeight="1">
      <c r="A5137" s="151" t="s">
        <v>54</v>
      </c>
      <c r="B5137" s="152">
        <v>46083</v>
      </c>
      <c r="C5137" s="153" t="s">
        <v>55</v>
      </c>
      <c r="D5137" s="153" t="s">
        <v>56</v>
      </c>
      <c r="E5137" s="244">
        <v>81377475</v>
      </c>
      <c r="F5137" s="144" t="s">
        <v>9180</v>
      </c>
      <c r="G5137" s="230"/>
      <c r="H5137" s="154">
        <v>33736</v>
      </c>
      <c r="I5137" s="153">
        <v>34</v>
      </c>
      <c r="J5137" s="148" t="s">
        <v>70</v>
      </c>
      <c r="K5137" s="153"/>
      <c r="L5137" s="153"/>
      <c r="M5137" s="153"/>
      <c r="N5137" s="153">
        <v>60</v>
      </c>
      <c r="O5137" s="155">
        <v>21975689792</v>
      </c>
      <c r="P5137" s="156" t="s">
        <v>60</v>
      </c>
      <c r="Q5137" s="157" t="s">
        <v>8211</v>
      </c>
      <c r="R5137" s="158"/>
      <c r="S5137" s="159"/>
      <c r="T5137" s="159" t="s">
        <v>6983</v>
      </c>
      <c r="U5137" s="159" t="s">
        <v>8212</v>
      </c>
      <c r="V5137" s="154">
        <v>46118</v>
      </c>
      <c r="W5137" s="154">
        <v>46155</v>
      </c>
      <c r="X5137" s="154"/>
      <c r="Y5137" s="160"/>
      <c r="Z5137" s="160"/>
      <c r="AA5137" s="153"/>
      <c r="AB5137" s="153"/>
      <c r="AC5137" s="182" t="e">
        <f t="shared" si="162"/>
        <v>#DIV/0!</v>
      </c>
      <c r="AD5137" s="153" t="e">
        <f t="shared" si="163"/>
        <v>#DIV/0!</v>
      </c>
      <c r="AE5137" s="207"/>
      <c r="AF5137" s="153"/>
      <c r="AG5137" s="159"/>
      <c r="AH5137" s="153"/>
      <c r="AI5137" s="161"/>
      <c r="AJ5137" s="153"/>
      <c r="AK5137" s="153"/>
      <c r="AL5137" s="207"/>
      <c r="AM5137" s="207"/>
      <c r="AN5137" s="207"/>
      <c r="AO5137" s="207"/>
      <c r="AP5137" s="147" t="s">
        <v>54</v>
      </c>
      <c r="AQ5137" s="147"/>
      <c r="AR5137" s="147"/>
      <c r="AS5137" s="209" t="s">
        <v>68</v>
      </c>
      <c r="AT5137" s="223" t="str">
        <f>MONTH(B5137)&amp;"/"&amp;YEAR(B5137)</f>
        <v>3/2026</v>
      </c>
      <c r="AU5137" s="223">
        <f>WEEKNUM(B5137)-WEEKNUM(EOMONTH(B5137,-1)+1)+1</f>
        <v>1</v>
      </c>
      <c r="AV5137" s="209" t="str">
        <f>MONTH(R5137)&amp;"/"&amp;YEAR(R5137)</f>
        <v>1/1900</v>
      </c>
      <c r="AW5137" s="209" t="e">
        <f>WEEKNUM(R5137)-WEEKNUM(EOMONTH(R5137,-1)+1)+1</f>
        <v>#NUM!</v>
      </c>
      <c r="AX5137" s="209">
        <f>IF(BB5137="S",IF(Q5137="1. Aceitou o programa",R5137-B5137,0),0)</f>
        <v>0</v>
      </c>
      <c r="AY5137" s="209">
        <f>IF(BB5137="S",IF(AND(S5137&lt;&gt;"",R5137&lt;&gt;""),S5137-R5137,0),0)</f>
        <v>0</v>
      </c>
      <c r="AZ5137" s="209">
        <f>IF(BB5137="S",IF(Q5137="1. Aceitou o programa",IF(OR(X5137="Não se Aplica",X5137=""),IF(OR(W5137="Não se Aplica",W5137=""),0,W5137-V5137),AVERAGE(X5137-W5137,W5137-V5137)),0),0)</f>
        <v>0</v>
      </c>
      <c r="BA5137" s="209">
        <f>IF(BB5137="S",IF(AND(Q5137="1. Aceitou o programa",AH5137="Realizada"),IFERROR(IF(AG5137="",0,AG5137-R5137),0),0),0)</f>
        <v>0</v>
      </c>
      <c r="BB5137" s="209" t="str">
        <f>_xlfn.XLOOKUP(U5137,'Lista Suspensa'!$AA$20:$AA$23,'Lista Suspensa'!$AB$20:$AB$23,"N/A")</f>
        <v>S</v>
      </c>
    </row>
    <row r="5138" spans="1:54" ht="12" customHeight="1">
      <c r="A5138" s="151" t="s">
        <v>54</v>
      </c>
      <c r="B5138" s="152">
        <v>46083</v>
      </c>
      <c r="C5138" s="153" t="s">
        <v>55</v>
      </c>
      <c r="D5138" s="153" t="s">
        <v>56</v>
      </c>
      <c r="E5138" s="244">
        <v>80995409</v>
      </c>
      <c r="F5138" s="144" t="s">
        <v>9181</v>
      </c>
      <c r="G5138" s="230"/>
      <c r="H5138" s="154">
        <v>33788</v>
      </c>
      <c r="I5138" s="153">
        <v>33</v>
      </c>
      <c r="J5138" s="148" t="s">
        <v>70</v>
      </c>
      <c r="K5138" s="153"/>
      <c r="L5138" s="153"/>
      <c r="M5138" s="153"/>
      <c r="N5138" s="153">
        <v>60</v>
      </c>
      <c r="O5138" s="155" t="s">
        <v>9182</v>
      </c>
      <c r="P5138" s="156" t="s">
        <v>60</v>
      </c>
      <c r="Q5138" s="157" t="s">
        <v>8211</v>
      </c>
      <c r="R5138" s="158"/>
      <c r="S5138" s="159"/>
      <c r="T5138" s="159" t="s">
        <v>6983</v>
      </c>
      <c r="U5138" s="159" t="s">
        <v>8212</v>
      </c>
      <c r="V5138" s="154">
        <v>46114</v>
      </c>
      <c r="W5138" s="154">
        <v>46155</v>
      </c>
      <c r="X5138" s="154"/>
      <c r="Y5138" s="160"/>
      <c r="Z5138" s="160"/>
      <c r="AA5138" s="153"/>
      <c r="AB5138" s="153"/>
      <c r="AC5138" s="182" t="e">
        <f t="shared" si="162"/>
        <v>#DIV/0!</v>
      </c>
      <c r="AD5138" s="153" t="e">
        <f t="shared" si="163"/>
        <v>#DIV/0!</v>
      </c>
      <c r="AE5138" s="207"/>
      <c r="AF5138" s="153"/>
      <c r="AG5138" s="159"/>
      <c r="AH5138" s="153"/>
      <c r="AI5138" s="161"/>
      <c r="AJ5138" s="153"/>
      <c r="AK5138" s="153"/>
      <c r="AL5138" s="207"/>
      <c r="AM5138" s="207"/>
      <c r="AN5138" s="207"/>
      <c r="AO5138" s="207"/>
      <c r="AP5138" s="147" t="s">
        <v>54</v>
      </c>
      <c r="AQ5138" s="147"/>
      <c r="AR5138" s="147"/>
      <c r="AS5138" s="209" t="s">
        <v>68</v>
      </c>
      <c r="AT5138" s="223" t="str">
        <f>MONTH(B5138)&amp;"/"&amp;YEAR(B5138)</f>
        <v>3/2026</v>
      </c>
      <c r="AU5138" s="223">
        <f>WEEKNUM(B5138)-WEEKNUM(EOMONTH(B5138,-1)+1)+1</f>
        <v>1</v>
      </c>
      <c r="AV5138" s="209" t="str">
        <f>MONTH(R5138)&amp;"/"&amp;YEAR(R5138)</f>
        <v>1/1900</v>
      </c>
      <c r="AW5138" s="209" t="e">
        <f>WEEKNUM(R5138)-WEEKNUM(EOMONTH(R5138,-1)+1)+1</f>
        <v>#NUM!</v>
      </c>
      <c r="AX5138" s="209">
        <f>IF(BB5138="S",IF(Q5138="1. Aceitou o programa",R5138-B5138,0),0)</f>
        <v>0</v>
      </c>
      <c r="AY5138" s="209">
        <f>IF(BB5138="S",IF(AND(S5138&lt;&gt;"",R5138&lt;&gt;""),S5138-R5138,0),0)</f>
        <v>0</v>
      </c>
      <c r="AZ5138" s="209">
        <f>IF(BB5138="S",IF(Q5138="1. Aceitou o programa",IF(OR(X5138="Não se Aplica",X5138=""),IF(OR(W5138="Não se Aplica",W5138=""),0,W5138-V5138),AVERAGE(X5138-W5138,W5138-V5138)),0),0)</f>
        <v>0</v>
      </c>
      <c r="BA5138" s="209">
        <f>IF(BB5138="S",IF(AND(Q5138="1. Aceitou o programa",AH5138="Realizada"),IFERROR(IF(AG5138="",0,AG5138-R5138),0),0),0)</f>
        <v>0</v>
      </c>
      <c r="BB5138" s="209" t="str">
        <f>_xlfn.XLOOKUP(U5138,'Lista Suspensa'!$AA$20:$AA$23,'Lista Suspensa'!$AB$20:$AB$23,"N/A")</f>
        <v>S</v>
      </c>
    </row>
    <row r="5139" spans="1:54" ht="12" customHeight="1">
      <c r="A5139" s="151" t="s">
        <v>54</v>
      </c>
      <c r="B5139" s="152">
        <v>46083</v>
      </c>
      <c r="C5139" s="153" t="s">
        <v>55</v>
      </c>
      <c r="D5139" s="153" t="s">
        <v>56</v>
      </c>
      <c r="E5139" s="244">
        <v>81596559</v>
      </c>
      <c r="F5139" s="144" t="s">
        <v>9183</v>
      </c>
      <c r="G5139" s="230"/>
      <c r="H5139" s="154">
        <v>33798</v>
      </c>
      <c r="I5139" s="153">
        <v>33</v>
      </c>
      <c r="J5139" s="148" t="s">
        <v>70</v>
      </c>
      <c r="K5139" s="153"/>
      <c r="L5139" s="153"/>
      <c r="M5139" s="153"/>
      <c r="N5139" s="153">
        <v>60</v>
      </c>
      <c r="O5139" s="155" t="s">
        <v>9184</v>
      </c>
      <c r="P5139" s="156" t="s">
        <v>60</v>
      </c>
      <c r="Q5139" s="157" t="s">
        <v>8211</v>
      </c>
      <c r="R5139" s="158"/>
      <c r="S5139" s="159"/>
      <c r="T5139" s="159" t="s">
        <v>6983</v>
      </c>
      <c r="U5139" s="159" t="s">
        <v>8212</v>
      </c>
      <c r="V5139" s="154">
        <v>46114</v>
      </c>
      <c r="W5139" s="154">
        <v>46155</v>
      </c>
      <c r="X5139" s="154"/>
      <c r="Y5139" s="160"/>
      <c r="Z5139" s="160"/>
      <c r="AA5139" s="153"/>
      <c r="AB5139" s="153"/>
      <c r="AC5139" s="182" t="e">
        <f t="shared" si="162"/>
        <v>#DIV/0!</v>
      </c>
      <c r="AD5139" s="153" t="e">
        <f t="shared" si="163"/>
        <v>#DIV/0!</v>
      </c>
      <c r="AE5139" s="207"/>
      <c r="AF5139" s="153"/>
      <c r="AG5139" s="159"/>
      <c r="AH5139" s="153"/>
      <c r="AI5139" s="161"/>
      <c r="AJ5139" s="153"/>
      <c r="AK5139" s="153"/>
      <c r="AL5139" s="207"/>
      <c r="AM5139" s="207"/>
      <c r="AN5139" s="207"/>
      <c r="AO5139" s="207"/>
      <c r="AP5139" s="147" t="s">
        <v>54</v>
      </c>
      <c r="AQ5139" s="147"/>
      <c r="AR5139" s="147"/>
      <c r="AS5139" s="209" t="s">
        <v>68</v>
      </c>
      <c r="AT5139" s="223" t="str">
        <f>MONTH(B5139)&amp;"/"&amp;YEAR(B5139)</f>
        <v>3/2026</v>
      </c>
      <c r="AU5139" s="223">
        <f>WEEKNUM(B5139)-WEEKNUM(EOMONTH(B5139,-1)+1)+1</f>
        <v>1</v>
      </c>
      <c r="AV5139" s="209" t="str">
        <f>MONTH(R5139)&amp;"/"&amp;YEAR(R5139)</f>
        <v>1/1900</v>
      </c>
      <c r="AW5139" s="209" t="e">
        <f>WEEKNUM(R5139)-WEEKNUM(EOMONTH(R5139,-1)+1)+1</f>
        <v>#NUM!</v>
      </c>
      <c r="AX5139" s="209">
        <f>IF(BB5139="S",IF(Q5139="1. Aceitou o programa",R5139-B5139,0),0)</f>
        <v>0</v>
      </c>
      <c r="AY5139" s="209">
        <f>IF(BB5139="S",IF(AND(S5139&lt;&gt;"",R5139&lt;&gt;""),S5139-R5139,0),0)</f>
        <v>0</v>
      </c>
      <c r="AZ5139" s="209">
        <f>IF(BB5139="S",IF(Q5139="1. Aceitou o programa",IF(OR(X5139="Não se Aplica",X5139=""),IF(OR(W5139="Não se Aplica",W5139=""),0,W5139-V5139),AVERAGE(X5139-W5139,W5139-V5139)),0),0)</f>
        <v>0</v>
      </c>
      <c r="BA5139" s="209">
        <f>IF(BB5139="S",IF(AND(Q5139="1. Aceitou o programa",AH5139="Realizada"),IFERROR(IF(AG5139="",0,AG5139-R5139),0),0),0)</f>
        <v>0</v>
      </c>
      <c r="BB5139" s="209" t="str">
        <f>_xlfn.XLOOKUP(U5139,'Lista Suspensa'!$AA$20:$AA$23,'Lista Suspensa'!$AB$20:$AB$23,"N/A")</f>
        <v>S</v>
      </c>
    </row>
    <row r="5140" spans="1:54" ht="12" customHeight="1">
      <c r="A5140" s="151" t="s">
        <v>54</v>
      </c>
      <c r="B5140" s="152">
        <v>46083</v>
      </c>
      <c r="C5140" s="153" t="s">
        <v>55</v>
      </c>
      <c r="D5140" s="153" t="s">
        <v>56</v>
      </c>
      <c r="E5140" s="244">
        <v>89755057</v>
      </c>
      <c r="F5140" s="144" t="s">
        <v>9185</v>
      </c>
      <c r="G5140" s="230"/>
      <c r="H5140" s="154">
        <v>33814</v>
      </c>
      <c r="I5140" s="153">
        <v>33</v>
      </c>
      <c r="J5140" s="148" t="s">
        <v>70</v>
      </c>
      <c r="K5140" s="153"/>
      <c r="L5140" s="153"/>
      <c r="M5140" s="153"/>
      <c r="N5140" s="153">
        <v>110</v>
      </c>
      <c r="O5140" s="155" t="s">
        <v>9186</v>
      </c>
      <c r="P5140" s="156" t="s">
        <v>60</v>
      </c>
      <c r="Q5140" s="157" t="s">
        <v>8211</v>
      </c>
      <c r="R5140" s="158"/>
      <c r="S5140" s="159"/>
      <c r="T5140" s="159" t="s">
        <v>6983</v>
      </c>
      <c r="U5140" s="159" t="s">
        <v>8212</v>
      </c>
      <c r="V5140" s="154">
        <v>46118</v>
      </c>
      <c r="W5140" s="154">
        <v>46155</v>
      </c>
      <c r="X5140" s="154"/>
      <c r="Y5140" s="160"/>
      <c r="Z5140" s="160"/>
      <c r="AA5140" s="153"/>
      <c r="AB5140" s="153"/>
      <c r="AC5140" s="182" t="e">
        <f t="shared" si="162"/>
        <v>#DIV/0!</v>
      </c>
      <c r="AD5140" s="153" t="e">
        <f t="shared" si="163"/>
        <v>#DIV/0!</v>
      </c>
      <c r="AE5140" s="207"/>
      <c r="AF5140" s="153"/>
      <c r="AG5140" s="159"/>
      <c r="AH5140" s="153"/>
      <c r="AI5140" s="161"/>
      <c r="AJ5140" s="153"/>
      <c r="AK5140" s="153"/>
      <c r="AL5140" s="207"/>
      <c r="AM5140" s="207"/>
      <c r="AN5140" s="207"/>
      <c r="AO5140" s="207"/>
      <c r="AP5140" s="147" t="s">
        <v>54</v>
      </c>
      <c r="AQ5140" s="147"/>
      <c r="AR5140" s="147"/>
      <c r="AS5140" s="209" t="s">
        <v>68</v>
      </c>
      <c r="AT5140" s="223" t="str">
        <f>MONTH(B5140)&amp;"/"&amp;YEAR(B5140)</f>
        <v>3/2026</v>
      </c>
      <c r="AU5140" s="223">
        <f>WEEKNUM(B5140)-WEEKNUM(EOMONTH(B5140,-1)+1)+1</f>
        <v>1</v>
      </c>
      <c r="AV5140" s="209" t="str">
        <f>MONTH(R5140)&amp;"/"&amp;YEAR(R5140)</f>
        <v>1/1900</v>
      </c>
      <c r="AW5140" s="209" t="e">
        <f>WEEKNUM(R5140)-WEEKNUM(EOMONTH(R5140,-1)+1)+1</f>
        <v>#NUM!</v>
      </c>
      <c r="AX5140" s="209">
        <f>IF(BB5140="S",IF(Q5140="1. Aceitou o programa",R5140-B5140,0),0)</f>
        <v>0</v>
      </c>
      <c r="AY5140" s="209">
        <f>IF(BB5140="S",IF(AND(S5140&lt;&gt;"",R5140&lt;&gt;""),S5140-R5140,0),0)</f>
        <v>0</v>
      </c>
      <c r="AZ5140" s="209">
        <f>IF(BB5140="S",IF(Q5140="1. Aceitou o programa",IF(OR(X5140="Não se Aplica",X5140=""),IF(OR(W5140="Não se Aplica",W5140=""),0,W5140-V5140),AVERAGE(X5140-W5140,W5140-V5140)),0),0)</f>
        <v>0</v>
      </c>
      <c r="BA5140" s="209">
        <f>IF(BB5140="S",IF(AND(Q5140="1. Aceitou o programa",AH5140="Realizada"),IFERROR(IF(AG5140="",0,AG5140-R5140),0),0),0)</f>
        <v>0</v>
      </c>
      <c r="BB5140" s="209" t="str">
        <f>_xlfn.XLOOKUP(U5140,'Lista Suspensa'!$AA$20:$AA$23,'Lista Suspensa'!$AB$20:$AB$23,"N/A")</f>
        <v>S</v>
      </c>
    </row>
    <row r="5141" spans="1:54" ht="12" customHeight="1">
      <c r="A5141" s="151" t="s">
        <v>54</v>
      </c>
      <c r="B5141" s="152">
        <v>46083</v>
      </c>
      <c r="C5141" s="153" t="s">
        <v>55</v>
      </c>
      <c r="D5141" s="153" t="s">
        <v>56</v>
      </c>
      <c r="E5141" s="244">
        <v>82727828</v>
      </c>
      <c r="F5141" s="144" t="s">
        <v>9187</v>
      </c>
      <c r="G5141" s="230"/>
      <c r="H5141" s="154">
        <v>33816</v>
      </c>
      <c r="I5141" s="153">
        <v>33</v>
      </c>
      <c r="J5141" s="148" t="s">
        <v>58</v>
      </c>
      <c r="K5141" s="153"/>
      <c r="L5141" s="153"/>
      <c r="M5141" s="153"/>
      <c r="N5141" s="153">
        <v>60</v>
      </c>
      <c r="O5141" s="155" t="s">
        <v>9188</v>
      </c>
      <c r="P5141" s="156" t="s">
        <v>60</v>
      </c>
      <c r="Q5141" s="157" t="s">
        <v>8211</v>
      </c>
      <c r="R5141" s="158"/>
      <c r="S5141" s="159"/>
      <c r="T5141" s="159" t="s">
        <v>6983</v>
      </c>
      <c r="U5141" s="159" t="s">
        <v>8212</v>
      </c>
      <c r="V5141" s="154">
        <v>46114</v>
      </c>
      <c r="W5141" s="154">
        <v>46155</v>
      </c>
      <c r="X5141" s="154"/>
      <c r="Y5141" s="160"/>
      <c r="Z5141" s="160"/>
      <c r="AA5141" s="153"/>
      <c r="AB5141" s="153"/>
      <c r="AC5141" s="182" t="e">
        <f t="shared" si="162"/>
        <v>#DIV/0!</v>
      </c>
      <c r="AD5141" s="153" t="e">
        <f t="shared" si="163"/>
        <v>#DIV/0!</v>
      </c>
      <c r="AE5141" s="207"/>
      <c r="AF5141" s="153"/>
      <c r="AG5141" s="159"/>
      <c r="AH5141" s="153"/>
      <c r="AI5141" s="161"/>
      <c r="AJ5141" s="153"/>
      <c r="AK5141" s="153"/>
      <c r="AL5141" s="207"/>
      <c r="AM5141" s="207"/>
      <c r="AN5141" s="207"/>
      <c r="AO5141" s="207"/>
      <c r="AP5141" s="147" t="s">
        <v>54</v>
      </c>
      <c r="AQ5141" s="147"/>
      <c r="AR5141" s="147"/>
      <c r="AS5141" s="209" t="s">
        <v>68</v>
      </c>
      <c r="AT5141" s="223" t="str">
        <f>MONTH(B5141)&amp;"/"&amp;YEAR(B5141)</f>
        <v>3/2026</v>
      </c>
      <c r="AU5141" s="223">
        <f>WEEKNUM(B5141)-WEEKNUM(EOMONTH(B5141,-1)+1)+1</f>
        <v>1</v>
      </c>
      <c r="AV5141" s="209" t="str">
        <f>MONTH(R5141)&amp;"/"&amp;YEAR(R5141)</f>
        <v>1/1900</v>
      </c>
      <c r="AW5141" s="209" t="e">
        <f>WEEKNUM(R5141)-WEEKNUM(EOMONTH(R5141,-1)+1)+1</f>
        <v>#NUM!</v>
      </c>
      <c r="AX5141" s="209">
        <f>IF(BB5141="S",IF(Q5141="1. Aceitou o programa",R5141-B5141,0),0)</f>
        <v>0</v>
      </c>
      <c r="AY5141" s="209">
        <f>IF(BB5141="S",IF(AND(S5141&lt;&gt;"",R5141&lt;&gt;""),S5141-R5141,0),0)</f>
        <v>0</v>
      </c>
      <c r="AZ5141" s="209">
        <f>IF(BB5141="S",IF(Q5141="1. Aceitou o programa",IF(OR(X5141="Não se Aplica",X5141=""),IF(OR(W5141="Não se Aplica",W5141=""),0,W5141-V5141),AVERAGE(X5141-W5141,W5141-V5141)),0),0)</f>
        <v>0</v>
      </c>
      <c r="BA5141" s="209">
        <f>IF(BB5141="S",IF(AND(Q5141="1. Aceitou o programa",AH5141="Realizada"),IFERROR(IF(AG5141="",0,AG5141-R5141),0),0),0)</f>
        <v>0</v>
      </c>
      <c r="BB5141" s="209" t="str">
        <f>_xlfn.XLOOKUP(U5141,'Lista Suspensa'!$AA$20:$AA$23,'Lista Suspensa'!$AB$20:$AB$23,"N/A")</f>
        <v>S</v>
      </c>
    </row>
    <row r="5142" spans="1:54" ht="12" customHeight="1">
      <c r="A5142" s="151" t="s">
        <v>54</v>
      </c>
      <c r="B5142" s="152">
        <v>46083</v>
      </c>
      <c r="C5142" s="153" t="s">
        <v>55</v>
      </c>
      <c r="D5142" s="153" t="s">
        <v>56</v>
      </c>
      <c r="E5142" s="244">
        <v>82338350</v>
      </c>
      <c r="F5142" s="144" t="s">
        <v>9189</v>
      </c>
      <c r="G5142" s="230"/>
      <c r="H5142" s="154">
        <v>33864</v>
      </c>
      <c r="I5142" s="153">
        <v>33</v>
      </c>
      <c r="J5142" s="148" t="s">
        <v>58</v>
      </c>
      <c r="K5142" s="153"/>
      <c r="L5142" s="153"/>
      <c r="M5142" s="153"/>
      <c r="N5142" s="153">
        <v>60</v>
      </c>
      <c r="O5142" s="155">
        <v>21981980951</v>
      </c>
      <c r="P5142" s="156" t="s">
        <v>60</v>
      </c>
      <c r="Q5142" s="157" t="s">
        <v>8211</v>
      </c>
      <c r="R5142" s="158"/>
      <c r="S5142" s="159"/>
      <c r="T5142" s="159" t="s">
        <v>6983</v>
      </c>
      <c r="U5142" s="159" t="s">
        <v>8212</v>
      </c>
      <c r="V5142" s="154">
        <v>46118</v>
      </c>
      <c r="W5142" s="154">
        <v>46155</v>
      </c>
      <c r="X5142" s="154"/>
      <c r="Y5142" s="160"/>
      <c r="Z5142" s="160"/>
      <c r="AA5142" s="153"/>
      <c r="AB5142" s="153"/>
      <c r="AC5142" s="182" t="e">
        <f t="shared" si="162"/>
        <v>#DIV/0!</v>
      </c>
      <c r="AD5142" s="153" t="e">
        <f t="shared" si="163"/>
        <v>#DIV/0!</v>
      </c>
      <c r="AE5142" s="207"/>
      <c r="AF5142" s="153"/>
      <c r="AG5142" s="159"/>
      <c r="AH5142" s="153"/>
      <c r="AI5142" s="161"/>
      <c r="AJ5142" s="153"/>
      <c r="AK5142" s="153"/>
      <c r="AL5142" s="207"/>
      <c r="AM5142" s="207"/>
      <c r="AN5142" s="207"/>
      <c r="AO5142" s="207"/>
      <c r="AP5142" s="147" t="s">
        <v>54</v>
      </c>
      <c r="AQ5142" s="147"/>
      <c r="AR5142" s="147"/>
      <c r="AS5142" s="209" t="s">
        <v>68</v>
      </c>
      <c r="AT5142" s="223" t="str">
        <f>MONTH(B5142)&amp;"/"&amp;YEAR(B5142)</f>
        <v>3/2026</v>
      </c>
      <c r="AU5142" s="223">
        <f>WEEKNUM(B5142)-WEEKNUM(EOMONTH(B5142,-1)+1)+1</f>
        <v>1</v>
      </c>
      <c r="AV5142" s="209" t="str">
        <f>MONTH(R5142)&amp;"/"&amp;YEAR(R5142)</f>
        <v>1/1900</v>
      </c>
      <c r="AW5142" s="209" t="e">
        <f>WEEKNUM(R5142)-WEEKNUM(EOMONTH(R5142,-1)+1)+1</f>
        <v>#NUM!</v>
      </c>
      <c r="AX5142" s="209">
        <f>IF(BB5142="S",IF(Q5142="1. Aceitou o programa",R5142-B5142,0),0)</f>
        <v>0</v>
      </c>
      <c r="AY5142" s="209">
        <f>IF(BB5142="S",IF(AND(S5142&lt;&gt;"",R5142&lt;&gt;""),S5142-R5142,0),0)</f>
        <v>0</v>
      </c>
      <c r="AZ5142" s="209">
        <f>IF(BB5142="S",IF(Q5142="1. Aceitou o programa",IF(OR(X5142="Não se Aplica",X5142=""),IF(OR(W5142="Não se Aplica",W5142=""),0,W5142-V5142),AVERAGE(X5142-W5142,W5142-V5142)),0),0)</f>
        <v>0</v>
      </c>
      <c r="BA5142" s="209">
        <f>IF(BB5142="S",IF(AND(Q5142="1. Aceitou o programa",AH5142="Realizada"),IFERROR(IF(AG5142="",0,AG5142-R5142),0),0),0)</f>
        <v>0</v>
      </c>
      <c r="BB5142" s="209" t="str">
        <f>_xlfn.XLOOKUP(U5142,'Lista Suspensa'!$AA$20:$AA$23,'Lista Suspensa'!$AB$20:$AB$23,"N/A")</f>
        <v>S</v>
      </c>
    </row>
    <row r="5143" spans="1:54" ht="12" customHeight="1">
      <c r="A5143" s="151" t="s">
        <v>54</v>
      </c>
      <c r="B5143" s="152">
        <v>46083</v>
      </c>
      <c r="C5143" s="153" t="s">
        <v>55</v>
      </c>
      <c r="D5143" s="153" t="s">
        <v>56</v>
      </c>
      <c r="E5143" s="244">
        <v>86247716</v>
      </c>
      <c r="F5143" s="144" t="s">
        <v>9190</v>
      </c>
      <c r="G5143" s="230"/>
      <c r="H5143" s="154">
        <v>33904</v>
      </c>
      <c r="I5143" s="153">
        <v>33</v>
      </c>
      <c r="J5143" s="148" t="s">
        <v>70</v>
      </c>
      <c r="K5143" s="153"/>
      <c r="L5143" s="153"/>
      <c r="M5143" s="153"/>
      <c r="N5143" s="153">
        <v>300</v>
      </c>
      <c r="O5143" s="155">
        <v>21976252611</v>
      </c>
      <c r="P5143" s="156" t="s">
        <v>60</v>
      </c>
      <c r="Q5143" s="157" t="s">
        <v>8211</v>
      </c>
      <c r="R5143" s="158"/>
      <c r="S5143" s="159"/>
      <c r="T5143" s="159" t="s">
        <v>6983</v>
      </c>
      <c r="U5143" s="159" t="s">
        <v>8212</v>
      </c>
      <c r="V5143" s="154">
        <v>46118</v>
      </c>
      <c r="W5143" s="154">
        <v>46155</v>
      </c>
      <c r="X5143" s="154"/>
      <c r="Y5143" s="160"/>
      <c r="Z5143" s="160"/>
      <c r="AA5143" s="153"/>
      <c r="AB5143" s="153"/>
      <c r="AC5143" s="182" t="e">
        <f t="shared" si="162"/>
        <v>#DIV/0!</v>
      </c>
      <c r="AD5143" s="153" t="e">
        <f t="shared" si="163"/>
        <v>#DIV/0!</v>
      </c>
      <c r="AE5143" s="207"/>
      <c r="AF5143" s="153"/>
      <c r="AG5143" s="159"/>
      <c r="AH5143" s="153"/>
      <c r="AI5143" s="161"/>
      <c r="AJ5143" s="153"/>
      <c r="AK5143" s="153"/>
      <c r="AL5143" s="207"/>
      <c r="AM5143" s="207"/>
      <c r="AN5143" s="207"/>
      <c r="AO5143" s="207"/>
      <c r="AP5143" s="147" t="s">
        <v>54</v>
      </c>
      <c r="AQ5143" s="147"/>
      <c r="AR5143" s="147"/>
      <c r="AS5143" s="209" t="s">
        <v>68</v>
      </c>
      <c r="AT5143" s="223" t="str">
        <f>MONTH(B5143)&amp;"/"&amp;YEAR(B5143)</f>
        <v>3/2026</v>
      </c>
      <c r="AU5143" s="223">
        <f>WEEKNUM(B5143)-WEEKNUM(EOMONTH(B5143,-1)+1)+1</f>
        <v>1</v>
      </c>
      <c r="AV5143" s="209" t="str">
        <f>MONTH(R5143)&amp;"/"&amp;YEAR(R5143)</f>
        <v>1/1900</v>
      </c>
      <c r="AW5143" s="209" t="e">
        <f>WEEKNUM(R5143)-WEEKNUM(EOMONTH(R5143,-1)+1)+1</f>
        <v>#NUM!</v>
      </c>
      <c r="AX5143" s="209">
        <f>IF(BB5143="S",IF(Q5143="1. Aceitou o programa",R5143-B5143,0),0)</f>
        <v>0</v>
      </c>
      <c r="AY5143" s="209">
        <f>IF(BB5143="S",IF(AND(S5143&lt;&gt;"",R5143&lt;&gt;""),S5143-R5143,0),0)</f>
        <v>0</v>
      </c>
      <c r="AZ5143" s="209">
        <f>IF(BB5143="S",IF(Q5143="1. Aceitou o programa",IF(OR(X5143="Não se Aplica",X5143=""),IF(OR(W5143="Não se Aplica",W5143=""),0,W5143-V5143),AVERAGE(X5143-W5143,W5143-V5143)),0),0)</f>
        <v>0</v>
      </c>
      <c r="BA5143" s="209">
        <f>IF(BB5143="S",IF(AND(Q5143="1. Aceitou o programa",AH5143="Realizada"),IFERROR(IF(AG5143="",0,AG5143-R5143),0),0),0)</f>
        <v>0</v>
      </c>
      <c r="BB5143" s="209" t="str">
        <f>_xlfn.XLOOKUP(U5143,'Lista Suspensa'!$AA$20:$AA$23,'Lista Suspensa'!$AB$20:$AB$23,"N/A")</f>
        <v>S</v>
      </c>
    </row>
    <row r="5144" spans="1:54" ht="12" customHeight="1">
      <c r="A5144" s="151" t="s">
        <v>54</v>
      </c>
      <c r="B5144" s="152">
        <v>46083</v>
      </c>
      <c r="C5144" s="153" t="s">
        <v>55</v>
      </c>
      <c r="D5144" s="153" t="s">
        <v>56</v>
      </c>
      <c r="E5144" s="244">
        <v>89612986</v>
      </c>
      <c r="F5144" s="144" t="s">
        <v>9191</v>
      </c>
      <c r="G5144" s="230"/>
      <c r="H5144" s="154">
        <v>33927</v>
      </c>
      <c r="I5144" s="153">
        <v>33</v>
      </c>
      <c r="J5144" s="148" t="s">
        <v>58</v>
      </c>
      <c r="K5144" s="153"/>
      <c r="L5144" s="153"/>
      <c r="M5144" s="153"/>
      <c r="N5144" s="153">
        <v>110</v>
      </c>
      <c r="O5144" s="155" t="s">
        <v>9192</v>
      </c>
      <c r="P5144" s="156" t="s">
        <v>60</v>
      </c>
      <c r="Q5144" s="157" t="s">
        <v>8211</v>
      </c>
      <c r="R5144" s="158"/>
      <c r="S5144" s="159"/>
      <c r="T5144" s="159" t="s">
        <v>6983</v>
      </c>
      <c r="U5144" s="159" t="s">
        <v>8212</v>
      </c>
      <c r="V5144" s="154">
        <v>46118</v>
      </c>
      <c r="W5144" s="154">
        <v>46155</v>
      </c>
      <c r="X5144" s="154"/>
      <c r="Y5144" s="160"/>
      <c r="Z5144" s="160"/>
      <c r="AA5144" s="153"/>
      <c r="AB5144" s="153"/>
      <c r="AC5144" s="182" t="e">
        <f t="shared" si="162"/>
        <v>#DIV/0!</v>
      </c>
      <c r="AD5144" s="153" t="e">
        <f t="shared" si="163"/>
        <v>#DIV/0!</v>
      </c>
      <c r="AE5144" s="207"/>
      <c r="AF5144" s="153"/>
      <c r="AG5144" s="159"/>
      <c r="AH5144" s="153"/>
      <c r="AI5144" s="161"/>
      <c r="AJ5144" s="153"/>
      <c r="AK5144" s="153"/>
      <c r="AL5144" s="207"/>
      <c r="AM5144" s="207"/>
      <c r="AN5144" s="207"/>
      <c r="AO5144" s="207"/>
      <c r="AP5144" s="147" t="s">
        <v>54</v>
      </c>
      <c r="AQ5144" s="147"/>
      <c r="AR5144" s="147"/>
      <c r="AS5144" s="209" t="s">
        <v>68</v>
      </c>
      <c r="AT5144" s="223" t="str">
        <f>MONTH(B5144)&amp;"/"&amp;YEAR(B5144)</f>
        <v>3/2026</v>
      </c>
      <c r="AU5144" s="223">
        <f>WEEKNUM(B5144)-WEEKNUM(EOMONTH(B5144,-1)+1)+1</f>
        <v>1</v>
      </c>
      <c r="AV5144" s="209" t="str">
        <f>MONTH(R5144)&amp;"/"&amp;YEAR(R5144)</f>
        <v>1/1900</v>
      </c>
      <c r="AW5144" s="209" t="e">
        <f>WEEKNUM(R5144)-WEEKNUM(EOMONTH(R5144,-1)+1)+1</f>
        <v>#NUM!</v>
      </c>
      <c r="AX5144" s="209">
        <f>IF(BB5144="S",IF(Q5144="1. Aceitou o programa",R5144-B5144,0),0)</f>
        <v>0</v>
      </c>
      <c r="AY5144" s="209">
        <f>IF(BB5144="S",IF(AND(S5144&lt;&gt;"",R5144&lt;&gt;""),S5144-R5144,0),0)</f>
        <v>0</v>
      </c>
      <c r="AZ5144" s="209">
        <f>IF(BB5144="S",IF(Q5144="1. Aceitou o programa",IF(OR(X5144="Não se Aplica",X5144=""),IF(OR(W5144="Não se Aplica",W5144=""),0,W5144-V5144),AVERAGE(X5144-W5144,W5144-V5144)),0),0)</f>
        <v>0</v>
      </c>
      <c r="BA5144" s="209">
        <f>IF(BB5144="S",IF(AND(Q5144="1. Aceitou o programa",AH5144="Realizada"),IFERROR(IF(AG5144="",0,AG5144-R5144),0),0),0)</f>
        <v>0</v>
      </c>
      <c r="BB5144" s="209" t="str">
        <f>_xlfn.XLOOKUP(U5144,'Lista Suspensa'!$AA$20:$AA$23,'Lista Suspensa'!$AB$20:$AB$23,"N/A")</f>
        <v>S</v>
      </c>
    </row>
    <row r="5145" spans="1:54" ht="12" customHeight="1">
      <c r="A5145" s="151" t="s">
        <v>54</v>
      </c>
      <c r="B5145" s="152">
        <v>46083</v>
      </c>
      <c r="C5145" s="153" t="s">
        <v>55</v>
      </c>
      <c r="D5145" s="153" t="s">
        <v>56</v>
      </c>
      <c r="E5145" s="244">
        <v>76161640</v>
      </c>
      <c r="F5145" s="144" t="s">
        <v>9193</v>
      </c>
      <c r="G5145" s="230"/>
      <c r="H5145" s="154">
        <v>33964</v>
      </c>
      <c r="I5145" s="153">
        <v>33</v>
      </c>
      <c r="J5145" s="148" t="s">
        <v>58</v>
      </c>
      <c r="K5145" s="153"/>
      <c r="L5145" s="153"/>
      <c r="M5145" s="153"/>
      <c r="N5145" s="153">
        <v>50</v>
      </c>
      <c r="O5145" s="155">
        <v>11973192636</v>
      </c>
      <c r="P5145" s="156" t="s">
        <v>60</v>
      </c>
      <c r="Q5145" s="157" t="s">
        <v>8211</v>
      </c>
      <c r="R5145" s="158"/>
      <c r="S5145" s="159"/>
      <c r="T5145" s="159" t="s">
        <v>6983</v>
      </c>
      <c r="U5145" s="159" t="s">
        <v>8212</v>
      </c>
      <c r="V5145" s="154">
        <v>46113</v>
      </c>
      <c r="W5145" s="154">
        <v>46118</v>
      </c>
      <c r="X5145" s="154"/>
      <c r="Y5145" s="160"/>
      <c r="Z5145" s="160"/>
      <c r="AA5145" s="153"/>
      <c r="AB5145" s="153"/>
      <c r="AC5145" s="182" t="e">
        <f t="shared" si="162"/>
        <v>#DIV/0!</v>
      </c>
      <c r="AD5145" s="153" t="e">
        <f t="shared" si="163"/>
        <v>#DIV/0!</v>
      </c>
      <c r="AE5145" s="207"/>
      <c r="AF5145" s="153"/>
      <c r="AG5145" s="159"/>
      <c r="AH5145" s="153"/>
      <c r="AI5145" s="161"/>
      <c r="AJ5145" s="153"/>
      <c r="AK5145" s="153"/>
      <c r="AL5145" s="207"/>
      <c r="AM5145" s="207"/>
      <c r="AN5145" s="207"/>
      <c r="AO5145" s="207"/>
      <c r="AP5145" s="147" t="s">
        <v>54</v>
      </c>
      <c r="AQ5145" s="147"/>
      <c r="AR5145" s="147"/>
      <c r="AS5145" s="209" t="s">
        <v>68</v>
      </c>
      <c r="AT5145" s="223" t="str">
        <f>MONTH(B5145)&amp;"/"&amp;YEAR(B5145)</f>
        <v>3/2026</v>
      </c>
      <c r="AU5145" s="223">
        <f>WEEKNUM(B5145)-WEEKNUM(EOMONTH(B5145,-1)+1)+1</f>
        <v>1</v>
      </c>
      <c r="AV5145" s="209" t="str">
        <f>MONTH(R5145)&amp;"/"&amp;YEAR(R5145)</f>
        <v>1/1900</v>
      </c>
      <c r="AW5145" s="209" t="e">
        <f>WEEKNUM(R5145)-WEEKNUM(EOMONTH(R5145,-1)+1)+1</f>
        <v>#NUM!</v>
      </c>
      <c r="AX5145" s="209">
        <f>IF(BB5145="S",IF(Q5145="1. Aceitou o programa",R5145-B5145,0),0)</f>
        <v>0</v>
      </c>
      <c r="AY5145" s="209">
        <f>IF(BB5145="S",IF(AND(S5145&lt;&gt;"",R5145&lt;&gt;""),S5145-R5145,0),0)</f>
        <v>0</v>
      </c>
      <c r="AZ5145" s="209">
        <f>IF(BB5145="S",IF(Q5145="1. Aceitou o programa",IF(OR(X5145="Não se Aplica",X5145=""),IF(OR(W5145="Não se Aplica",W5145=""),0,W5145-V5145),AVERAGE(X5145-W5145,W5145-V5145)),0),0)</f>
        <v>0</v>
      </c>
      <c r="BA5145" s="209">
        <f>IF(BB5145="S",IF(AND(Q5145="1. Aceitou o programa",AH5145="Realizada"),IFERROR(IF(AG5145="",0,AG5145-R5145),0),0),0)</f>
        <v>0</v>
      </c>
      <c r="BB5145" s="209" t="str">
        <f>_xlfn.XLOOKUP(U5145,'Lista Suspensa'!$AA$20:$AA$23,'Lista Suspensa'!$AB$20:$AB$23,"N/A")</f>
        <v>S</v>
      </c>
    </row>
    <row r="5146" spans="1:54" ht="12" customHeight="1">
      <c r="A5146" s="151" t="s">
        <v>54</v>
      </c>
      <c r="B5146" s="152">
        <v>46083</v>
      </c>
      <c r="C5146" s="153" t="s">
        <v>55</v>
      </c>
      <c r="D5146" s="153" t="s">
        <v>56</v>
      </c>
      <c r="E5146" s="244">
        <v>86624746</v>
      </c>
      <c r="F5146" s="144" t="s">
        <v>9194</v>
      </c>
      <c r="G5146" s="230"/>
      <c r="H5146" s="154">
        <v>33967</v>
      </c>
      <c r="I5146" s="153">
        <v>33</v>
      </c>
      <c r="J5146" s="148" t="s">
        <v>70</v>
      </c>
      <c r="K5146" s="153"/>
      <c r="L5146" s="153"/>
      <c r="M5146" s="153"/>
      <c r="N5146" s="153">
        <v>60</v>
      </c>
      <c r="O5146" s="155" t="s">
        <v>9195</v>
      </c>
      <c r="P5146" s="156" t="s">
        <v>60</v>
      </c>
      <c r="Q5146" s="157" t="s">
        <v>8211</v>
      </c>
      <c r="R5146" s="158"/>
      <c r="S5146" s="159"/>
      <c r="T5146" s="159" t="s">
        <v>6983</v>
      </c>
      <c r="U5146" s="159" t="s">
        <v>8212</v>
      </c>
      <c r="V5146" s="154">
        <v>46114</v>
      </c>
      <c r="W5146" s="154">
        <v>46155</v>
      </c>
      <c r="X5146" s="154"/>
      <c r="Y5146" s="160"/>
      <c r="Z5146" s="160"/>
      <c r="AA5146" s="153"/>
      <c r="AB5146" s="153"/>
      <c r="AC5146" s="182" t="e">
        <f t="shared" si="162"/>
        <v>#DIV/0!</v>
      </c>
      <c r="AD5146" s="153" t="e">
        <f t="shared" si="163"/>
        <v>#DIV/0!</v>
      </c>
      <c r="AE5146" s="207"/>
      <c r="AF5146" s="153"/>
      <c r="AG5146" s="159"/>
      <c r="AH5146" s="153"/>
      <c r="AI5146" s="161"/>
      <c r="AJ5146" s="153"/>
      <c r="AK5146" s="153"/>
      <c r="AL5146" s="207"/>
      <c r="AM5146" s="207"/>
      <c r="AN5146" s="207"/>
      <c r="AO5146" s="207"/>
      <c r="AP5146" s="147" t="s">
        <v>54</v>
      </c>
      <c r="AQ5146" s="147"/>
      <c r="AR5146" s="147"/>
      <c r="AS5146" s="209" t="s">
        <v>68</v>
      </c>
      <c r="AT5146" s="223" t="str">
        <f>MONTH(B5146)&amp;"/"&amp;YEAR(B5146)</f>
        <v>3/2026</v>
      </c>
      <c r="AU5146" s="223">
        <f>WEEKNUM(B5146)-WEEKNUM(EOMONTH(B5146,-1)+1)+1</f>
        <v>1</v>
      </c>
      <c r="AV5146" s="209" t="str">
        <f>MONTH(R5146)&amp;"/"&amp;YEAR(R5146)</f>
        <v>1/1900</v>
      </c>
      <c r="AW5146" s="209" t="e">
        <f>WEEKNUM(R5146)-WEEKNUM(EOMONTH(R5146,-1)+1)+1</f>
        <v>#NUM!</v>
      </c>
      <c r="AX5146" s="209">
        <f>IF(BB5146="S",IF(Q5146="1. Aceitou o programa",R5146-B5146,0),0)</f>
        <v>0</v>
      </c>
      <c r="AY5146" s="209">
        <f>IF(BB5146="S",IF(AND(S5146&lt;&gt;"",R5146&lt;&gt;""),S5146-R5146,0),0)</f>
        <v>0</v>
      </c>
      <c r="AZ5146" s="209">
        <f>IF(BB5146="S",IF(Q5146="1. Aceitou o programa",IF(OR(X5146="Não se Aplica",X5146=""),IF(OR(W5146="Não se Aplica",W5146=""),0,W5146-V5146),AVERAGE(X5146-W5146,W5146-V5146)),0),0)</f>
        <v>0</v>
      </c>
      <c r="BA5146" s="209">
        <f>IF(BB5146="S",IF(AND(Q5146="1. Aceitou o programa",AH5146="Realizada"),IFERROR(IF(AG5146="",0,AG5146-R5146),0),0),0)</f>
        <v>0</v>
      </c>
      <c r="BB5146" s="209" t="str">
        <f>_xlfn.XLOOKUP(U5146,'Lista Suspensa'!$AA$20:$AA$23,'Lista Suspensa'!$AB$20:$AB$23,"N/A")</f>
        <v>S</v>
      </c>
    </row>
    <row r="5147" spans="1:54" ht="12" customHeight="1">
      <c r="A5147" s="151" t="s">
        <v>54</v>
      </c>
      <c r="B5147" s="152">
        <v>46083</v>
      </c>
      <c r="C5147" s="153" t="s">
        <v>55</v>
      </c>
      <c r="D5147" s="153" t="s">
        <v>56</v>
      </c>
      <c r="E5147" s="244">
        <v>88931829</v>
      </c>
      <c r="F5147" s="144" t="s">
        <v>9196</v>
      </c>
      <c r="G5147" s="230"/>
      <c r="H5147" s="154">
        <v>34000</v>
      </c>
      <c r="I5147" s="153">
        <v>33</v>
      </c>
      <c r="J5147" s="148" t="s">
        <v>58</v>
      </c>
      <c r="K5147" s="153"/>
      <c r="L5147" s="153"/>
      <c r="M5147" s="153"/>
      <c r="N5147" s="153">
        <v>380</v>
      </c>
      <c r="O5147" s="155">
        <v>21966229009</v>
      </c>
      <c r="P5147" s="156" t="s">
        <v>60</v>
      </c>
      <c r="Q5147" s="157" t="s">
        <v>8211</v>
      </c>
      <c r="R5147" s="158"/>
      <c r="S5147" s="159"/>
      <c r="T5147" s="159" t="s">
        <v>6983</v>
      </c>
      <c r="U5147" s="159" t="s">
        <v>8212</v>
      </c>
      <c r="V5147" s="154">
        <v>46118</v>
      </c>
      <c r="W5147" s="154">
        <v>46155</v>
      </c>
      <c r="X5147" s="154"/>
      <c r="Y5147" s="160"/>
      <c r="Z5147" s="160"/>
      <c r="AA5147" s="153"/>
      <c r="AB5147" s="153"/>
      <c r="AC5147" s="182" t="e">
        <f t="shared" si="162"/>
        <v>#DIV/0!</v>
      </c>
      <c r="AD5147" s="153" t="e">
        <f t="shared" si="163"/>
        <v>#DIV/0!</v>
      </c>
      <c r="AE5147" s="207"/>
      <c r="AF5147" s="153"/>
      <c r="AG5147" s="159"/>
      <c r="AH5147" s="153"/>
      <c r="AI5147" s="161"/>
      <c r="AJ5147" s="153"/>
      <c r="AK5147" s="153"/>
      <c r="AL5147" s="207"/>
      <c r="AM5147" s="207"/>
      <c r="AN5147" s="207"/>
      <c r="AO5147" s="207"/>
      <c r="AP5147" s="147" t="s">
        <v>54</v>
      </c>
      <c r="AQ5147" s="147"/>
      <c r="AR5147" s="147"/>
      <c r="AS5147" s="209" t="s">
        <v>68</v>
      </c>
      <c r="AT5147" s="223" t="str">
        <f>MONTH(B5147)&amp;"/"&amp;YEAR(B5147)</f>
        <v>3/2026</v>
      </c>
      <c r="AU5147" s="223">
        <f>WEEKNUM(B5147)-WEEKNUM(EOMONTH(B5147,-1)+1)+1</f>
        <v>1</v>
      </c>
      <c r="AV5147" s="209" t="str">
        <f>MONTH(R5147)&amp;"/"&amp;YEAR(R5147)</f>
        <v>1/1900</v>
      </c>
      <c r="AW5147" s="209" t="e">
        <f>WEEKNUM(R5147)-WEEKNUM(EOMONTH(R5147,-1)+1)+1</f>
        <v>#NUM!</v>
      </c>
      <c r="AX5147" s="209">
        <f>IF(BB5147="S",IF(Q5147="1. Aceitou o programa",R5147-B5147,0),0)</f>
        <v>0</v>
      </c>
      <c r="AY5147" s="209">
        <f>IF(BB5147="S",IF(AND(S5147&lt;&gt;"",R5147&lt;&gt;""),S5147-R5147,0),0)</f>
        <v>0</v>
      </c>
      <c r="AZ5147" s="209">
        <f>IF(BB5147="S",IF(Q5147="1. Aceitou o programa",IF(OR(X5147="Não se Aplica",X5147=""),IF(OR(W5147="Não se Aplica",W5147=""),0,W5147-V5147),AVERAGE(X5147-W5147,W5147-V5147)),0),0)</f>
        <v>0</v>
      </c>
      <c r="BA5147" s="209">
        <f>IF(BB5147="S",IF(AND(Q5147="1. Aceitou o programa",AH5147="Realizada"),IFERROR(IF(AG5147="",0,AG5147-R5147),0),0),0)</f>
        <v>0</v>
      </c>
      <c r="BB5147" s="209" t="str">
        <f>_xlfn.XLOOKUP(U5147,'Lista Suspensa'!$AA$20:$AA$23,'Lista Suspensa'!$AB$20:$AB$23,"N/A")</f>
        <v>S</v>
      </c>
    </row>
    <row r="5148" spans="1:54" ht="12" customHeight="1">
      <c r="A5148" s="151" t="s">
        <v>54</v>
      </c>
      <c r="B5148" s="152">
        <v>46083</v>
      </c>
      <c r="C5148" s="153" t="s">
        <v>55</v>
      </c>
      <c r="D5148" s="153" t="s">
        <v>56</v>
      </c>
      <c r="E5148" s="244">
        <v>93597498</v>
      </c>
      <c r="F5148" s="144" t="s">
        <v>9197</v>
      </c>
      <c r="G5148" s="230"/>
      <c r="H5148" s="154">
        <v>34043</v>
      </c>
      <c r="I5148" s="153">
        <v>33</v>
      </c>
      <c r="J5148" s="148" t="s">
        <v>70</v>
      </c>
      <c r="K5148" s="153"/>
      <c r="L5148" s="153"/>
      <c r="M5148" s="153"/>
      <c r="N5148" s="153">
        <v>450</v>
      </c>
      <c r="O5148" s="155">
        <v>11960576519</v>
      </c>
      <c r="P5148" s="156" t="s">
        <v>60</v>
      </c>
      <c r="Q5148" s="157" t="s">
        <v>8211</v>
      </c>
      <c r="R5148" s="158"/>
      <c r="S5148" s="159"/>
      <c r="T5148" s="159" t="s">
        <v>6983</v>
      </c>
      <c r="U5148" s="159" t="s">
        <v>8212</v>
      </c>
      <c r="V5148" s="154">
        <v>46125</v>
      </c>
      <c r="W5148" s="154">
        <v>46155</v>
      </c>
      <c r="X5148" s="154"/>
      <c r="Y5148" s="160"/>
      <c r="Z5148" s="160"/>
      <c r="AA5148" s="153"/>
      <c r="AB5148" s="153"/>
      <c r="AC5148" s="182" t="e">
        <f t="shared" si="162"/>
        <v>#DIV/0!</v>
      </c>
      <c r="AD5148" s="153" t="e">
        <f t="shared" si="163"/>
        <v>#DIV/0!</v>
      </c>
      <c r="AE5148" s="207"/>
      <c r="AF5148" s="153"/>
      <c r="AG5148" s="159"/>
      <c r="AH5148" s="153"/>
      <c r="AI5148" s="161"/>
      <c r="AJ5148" s="153"/>
      <c r="AK5148" s="153"/>
      <c r="AL5148" s="207"/>
      <c r="AM5148" s="207"/>
      <c r="AN5148" s="207"/>
      <c r="AO5148" s="207"/>
      <c r="AP5148" s="147" t="s">
        <v>54</v>
      </c>
      <c r="AQ5148" s="147"/>
      <c r="AR5148" s="147"/>
      <c r="AS5148" s="209" t="s">
        <v>68</v>
      </c>
      <c r="AT5148" s="223" t="str">
        <f>MONTH(B5148)&amp;"/"&amp;YEAR(B5148)</f>
        <v>3/2026</v>
      </c>
      <c r="AU5148" s="223">
        <f>WEEKNUM(B5148)-WEEKNUM(EOMONTH(B5148,-1)+1)+1</f>
        <v>1</v>
      </c>
      <c r="AV5148" s="209" t="str">
        <f>MONTH(R5148)&amp;"/"&amp;YEAR(R5148)</f>
        <v>1/1900</v>
      </c>
      <c r="AW5148" s="209" t="e">
        <f>WEEKNUM(R5148)-WEEKNUM(EOMONTH(R5148,-1)+1)+1</f>
        <v>#NUM!</v>
      </c>
      <c r="AX5148" s="209">
        <f>IF(BB5148="S",IF(Q5148="1. Aceitou o programa",R5148-B5148,0),0)</f>
        <v>0</v>
      </c>
      <c r="AY5148" s="209">
        <f>IF(BB5148="S",IF(AND(S5148&lt;&gt;"",R5148&lt;&gt;""),S5148-R5148,0),0)</f>
        <v>0</v>
      </c>
      <c r="AZ5148" s="209">
        <f>IF(BB5148="S",IF(Q5148="1. Aceitou o programa",IF(OR(X5148="Não se Aplica",X5148=""),IF(OR(W5148="Não se Aplica",W5148=""),0,W5148-V5148),AVERAGE(X5148-W5148,W5148-V5148)),0),0)</f>
        <v>0</v>
      </c>
      <c r="BA5148" s="209">
        <f>IF(BB5148="S",IF(AND(Q5148="1. Aceitou o programa",AH5148="Realizada"),IFERROR(IF(AG5148="",0,AG5148-R5148),0),0),0)</f>
        <v>0</v>
      </c>
      <c r="BB5148" s="209" t="str">
        <f>_xlfn.XLOOKUP(U5148,'Lista Suspensa'!$AA$20:$AA$23,'Lista Suspensa'!$AB$20:$AB$23,"N/A")</f>
        <v>S</v>
      </c>
    </row>
    <row r="5149" spans="1:54" ht="12" customHeight="1">
      <c r="A5149" s="151" t="s">
        <v>54</v>
      </c>
      <c r="B5149" s="152">
        <v>46083</v>
      </c>
      <c r="C5149" s="153" t="s">
        <v>55</v>
      </c>
      <c r="D5149" s="153" t="s">
        <v>56</v>
      </c>
      <c r="E5149" s="244">
        <v>93419342</v>
      </c>
      <c r="F5149" s="144" t="s">
        <v>9198</v>
      </c>
      <c r="G5149" s="230"/>
      <c r="H5149" s="154">
        <v>34045</v>
      </c>
      <c r="I5149" s="153">
        <v>33</v>
      </c>
      <c r="J5149" s="148" t="s">
        <v>70</v>
      </c>
      <c r="K5149" s="153"/>
      <c r="L5149" s="153"/>
      <c r="M5149" s="153"/>
      <c r="N5149" s="153">
        <v>60</v>
      </c>
      <c r="O5149" s="155">
        <v>11984816049</v>
      </c>
      <c r="P5149" s="156" t="s">
        <v>60</v>
      </c>
      <c r="Q5149" s="157" t="s">
        <v>8211</v>
      </c>
      <c r="R5149" s="158"/>
      <c r="S5149" s="159"/>
      <c r="T5149" s="159" t="s">
        <v>6983</v>
      </c>
      <c r="U5149" s="159" t="s">
        <v>8212</v>
      </c>
      <c r="V5149" s="154">
        <v>46126</v>
      </c>
      <c r="W5149" s="154">
        <v>46155</v>
      </c>
      <c r="X5149" s="154"/>
      <c r="Y5149" s="160"/>
      <c r="Z5149" s="160"/>
      <c r="AA5149" s="153"/>
      <c r="AB5149" s="153"/>
      <c r="AC5149" s="182" t="e">
        <f t="shared" si="162"/>
        <v>#DIV/0!</v>
      </c>
      <c r="AD5149" s="153" t="e">
        <f t="shared" si="163"/>
        <v>#DIV/0!</v>
      </c>
      <c r="AE5149" s="207"/>
      <c r="AF5149" s="153"/>
      <c r="AG5149" s="159"/>
      <c r="AH5149" s="153"/>
      <c r="AI5149" s="161"/>
      <c r="AJ5149" s="153"/>
      <c r="AK5149" s="153"/>
      <c r="AL5149" s="207"/>
      <c r="AM5149" s="207"/>
      <c r="AN5149" s="207"/>
      <c r="AO5149" s="207"/>
      <c r="AP5149" s="147" t="s">
        <v>54</v>
      </c>
      <c r="AQ5149" s="147"/>
      <c r="AR5149" s="147"/>
      <c r="AS5149" s="209" t="s">
        <v>68</v>
      </c>
      <c r="AT5149" s="223" t="str">
        <f>MONTH(B5149)&amp;"/"&amp;YEAR(B5149)</f>
        <v>3/2026</v>
      </c>
      <c r="AU5149" s="223">
        <f>WEEKNUM(B5149)-WEEKNUM(EOMONTH(B5149,-1)+1)+1</f>
        <v>1</v>
      </c>
      <c r="AV5149" s="209" t="str">
        <f>MONTH(R5149)&amp;"/"&amp;YEAR(R5149)</f>
        <v>1/1900</v>
      </c>
      <c r="AW5149" s="209" t="e">
        <f>WEEKNUM(R5149)-WEEKNUM(EOMONTH(R5149,-1)+1)+1</f>
        <v>#NUM!</v>
      </c>
      <c r="AX5149" s="209">
        <f>IF(BB5149="S",IF(Q5149="1. Aceitou o programa",R5149-B5149,0),0)</f>
        <v>0</v>
      </c>
      <c r="AY5149" s="209">
        <f>IF(BB5149="S",IF(AND(S5149&lt;&gt;"",R5149&lt;&gt;""),S5149-R5149,0),0)</f>
        <v>0</v>
      </c>
      <c r="AZ5149" s="209">
        <f>IF(BB5149="S",IF(Q5149="1. Aceitou o programa",IF(OR(X5149="Não se Aplica",X5149=""),IF(OR(W5149="Não se Aplica",W5149=""),0,W5149-V5149),AVERAGE(X5149-W5149,W5149-V5149)),0),0)</f>
        <v>0</v>
      </c>
      <c r="BA5149" s="209">
        <f>IF(BB5149="S",IF(AND(Q5149="1. Aceitou o programa",AH5149="Realizada"),IFERROR(IF(AG5149="",0,AG5149-R5149),0),0),0)</f>
        <v>0</v>
      </c>
      <c r="BB5149" s="209" t="str">
        <f>_xlfn.XLOOKUP(U5149,'Lista Suspensa'!$AA$20:$AA$23,'Lista Suspensa'!$AB$20:$AB$23,"N/A")</f>
        <v>S</v>
      </c>
    </row>
    <row r="5150" spans="1:54" ht="12" customHeight="1">
      <c r="A5150" s="151" t="s">
        <v>54</v>
      </c>
      <c r="B5150" s="152">
        <v>46083</v>
      </c>
      <c r="C5150" s="153" t="s">
        <v>55</v>
      </c>
      <c r="D5150" s="153" t="s">
        <v>56</v>
      </c>
      <c r="E5150" s="244">
        <v>93018595</v>
      </c>
      <c r="F5150" s="144" t="s">
        <v>9199</v>
      </c>
      <c r="G5150" s="230"/>
      <c r="H5150" s="154">
        <v>34080</v>
      </c>
      <c r="I5150" s="153">
        <v>33</v>
      </c>
      <c r="J5150" s="148" t="s">
        <v>70</v>
      </c>
      <c r="K5150" s="153"/>
      <c r="L5150" s="153"/>
      <c r="M5150" s="153"/>
      <c r="N5150" s="153">
        <v>60</v>
      </c>
      <c r="O5150" s="155" t="s">
        <v>9200</v>
      </c>
      <c r="P5150" s="156" t="s">
        <v>2026</v>
      </c>
      <c r="Q5150" s="157" t="s">
        <v>8211</v>
      </c>
      <c r="R5150" s="158"/>
      <c r="S5150" s="159"/>
      <c r="T5150" s="159" t="s">
        <v>6983</v>
      </c>
      <c r="U5150" s="159" t="s">
        <v>8212</v>
      </c>
      <c r="V5150" s="154">
        <v>46111</v>
      </c>
      <c r="W5150" s="154">
        <v>46155</v>
      </c>
      <c r="X5150" s="154"/>
      <c r="Y5150" s="160"/>
      <c r="Z5150" s="160"/>
      <c r="AA5150" s="153"/>
      <c r="AB5150" s="153"/>
      <c r="AC5150" s="182" t="e">
        <f t="shared" si="162"/>
        <v>#DIV/0!</v>
      </c>
      <c r="AD5150" s="153" t="e">
        <f t="shared" si="163"/>
        <v>#DIV/0!</v>
      </c>
      <c r="AE5150" s="207"/>
      <c r="AF5150" s="153"/>
      <c r="AG5150" s="159"/>
      <c r="AH5150" s="153"/>
      <c r="AI5150" s="161"/>
      <c r="AJ5150" s="153"/>
      <c r="AK5150" s="153"/>
      <c r="AL5150" s="207"/>
      <c r="AM5150" s="207"/>
      <c r="AN5150" s="207"/>
      <c r="AO5150" s="207"/>
      <c r="AP5150" s="147" t="s">
        <v>54</v>
      </c>
      <c r="AQ5150" s="147"/>
      <c r="AR5150" s="147"/>
      <c r="AS5150" s="209" t="s">
        <v>68</v>
      </c>
      <c r="AT5150" s="223" t="str">
        <f>MONTH(B5150)&amp;"/"&amp;YEAR(B5150)</f>
        <v>3/2026</v>
      </c>
      <c r="AU5150" s="223">
        <f>WEEKNUM(B5150)-WEEKNUM(EOMONTH(B5150,-1)+1)+1</f>
        <v>1</v>
      </c>
      <c r="AV5150" s="209" t="str">
        <f>MONTH(R5150)&amp;"/"&amp;YEAR(R5150)</f>
        <v>1/1900</v>
      </c>
      <c r="AW5150" s="209" t="e">
        <f>WEEKNUM(R5150)-WEEKNUM(EOMONTH(R5150,-1)+1)+1</f>
        <v>#NUM!</v>
      </c>
      <c r="AX5150" s="209">
        <f>IF(BB5150="S",IF(Q5150="1. Aceitou o programa",R5150-B5150,0),0)</f>
        <v>0</v>
      </c>
      <c r="AY5150" s="209">
        <f>IF(BB5150="S",IF(AND(S5150&lt;&gt;"",R5150&lt;&gt;""),S5150-R5150,0),0)</f>
        <v>0</v>
      </c>
      <c r="AZ5150" s="209">
        <f>IF(BB5150="S",IF(Q5150="1. Aceitou o programa",IF(OR(X5150="Não se Aplica",X5150=""),IF(OR(W5150="Não se Aplica",W5150=""),0,W5150-V5150),AVERAGE(X5150-W5150,W5150-V5150)),0),0)</f>
        <v>0</v>
      </c>
      <c r="BA5150" s="209">
        <f>IF(BB5150="S",IF(AND(Q5150="1. Aceitou o programa",AH5150="Realizada"),IFERROR(IF(AG5150="",0,AG5150-R5150),0),0),0)</f>
        <v>0</v>
      </c>
      <c r="BB5150" s="209" t="str">
        <f>_xlfn.XLOOKUP(U5150,'Lista Suspensa'!$AA$20:$AA$23,'Lista Suspensa'!$AB$20:$AB$23,"N/A")</f>
        <v>S</v>
      </c>
    </row>
    <row r="5151" spans="1:54" ht="12" customHeight="1">
      <c r="A5151" s="151" t="s">
        <v>54</v>
      </c>
      <c r="B5151" s="152">
        <v>46083</v>
      </c>
      <c r="C5151" s="153" t="s">
        <v>55</v>
      </c>
      <c r="D5151" s="153" t="s">
        <v>56</v>
      </c>
      <c r="E5151" s="244">
        <v>79214917</v>
      </c>
      <c r="F5151" s="144" t="s">
        <v>9201</v>
      </c>
      <c r="G5151" s="230"/>
      <c r="H5151" s="154">
        <v>34099</v>
      </c>
      <c r="I5151" s="153">
        <v>33</v>
      </c>
      <c r="J5151" s="148" t="s">
        <v>70</v>
      </c>
      <c r="K5151" s="153"/>
      <c r="L5151" s="153"/>
      <c r="M5151" s="153"/>
      <c r="N5151" s="153">
        <v>60</v>
      </c>
      <c r="O5151" s="155" t="s">
        <v>9202</v>
      </c>
      <c r="P5151" s="156" t="s">
        <v>60</v>
      </c>
      <c r="Q5151" s="157" t="s">
        <v>8211</v>
      </c>
      <c r="R5151" s="158"/>
      <c r="S5151" s="159"/>
      <c r="T5151" s="159" t="s">
        <v>6983</v>
      </c>
      <c r="U5151" s="159" t="s">
        <v>8212</v>
      </c>
      <c r="V5151" s="154">
        <v>46113</v>
      </c>
      <c r="W5151" s="154">
        <v>46155</v>
      </c>
      <c r="X5151" s="154"/>
      <c r="Y5151" s="160"/>
      <c r="Z5151" s="160"/>
      <c r="AA5151" s="153"/>
      <c r="AB5151" s="153"/>
      <c r="AC5151" s="182" t="e">
        <f t="shared" si="162"/>
        <v>#DIV/0!</v>
      </c>
      <c r="AD5151" s="153" t="e">
        <f t="shared" si="163"/>
        <v>#DIV/0!</v>
      </c>
      <c r="AE5151" s="207"/>
      <c r="AF5151" s="153"/>
      <c r="AG5151" s="159"/>
      <c r="AH5151" s="153"/>
      <c r="AI5151" s="161"/>
      <c r="AJ5151" s="153"/>
      <c r="AK5151" s="153"/>
      <c r="AL5151" s="207"/>
      <c r="AM5151" s="207"/>
      <c r="AN5151" s="207"/>
      <c r="AO5151" s="207"/>
      <c r="AP5151" s="147" t="s">
        <v>54</v>
      </c>
      <c r="AQ5151" s="147"/>
      <c r="AR5151" s="147"/>
      <c r="AS5151" s="209" t="s">
        <v>68</v>
      </c>
      <c r="AT5151" s="223" t="str">
        <f>MONTH(B5151)&amp;"/"&amp;YEAR(B5151)</f>
        <v>3/2026</v>
      </c>
      <c r="AU5151" s="223">
        <f>WEEKNUM(B5151)-WEEKNUM(EOMONTH(B5151,-1)+1)+1</f>
        <v>1</v>
      </c>
      <c r="AV5151" s="209" t="str">
        <f>MONTH(R5151)&amp;"/"&amp;YEAR(R5151)</f>
        <v>1/1900</v>
      </c>
      <c r="AW5151" s="209" t="e">
        <f>WEEKNUM(R5151)-WEEKNUM(EOMONTH(R5151,-1)+1)+1</f>
        <v>#NUM!</v>
      </c>
      <c r="AX5151" s="209">
        <f>IF(BB5151="S",IF(Q5151="1. Aceitou o programa",R5151-B5151,0),0)</f>
        <v>0</v>
      </c>
      <c r="AY5151" s="209">
        <f>IF(BB5151="S",IF(AND(S5151&lt;&gt;"",R5151&lt;&gt;""),S5151-R5151,0),0)</f>
        <v>0</v>
      </c>
      <c r="AZ5151" s="209">
        <f>IF(BB5151="S",IF(Q5151="1. Aceitou o programa",IF(OR(X5151="Não se Aplica",X5151=""),IF(OR(W5151="Não se Aplica",W5151=""),0,W5151-V5151),AVERAGE(X5151-W5151,W5151-V5151)),0),0)</f>
        <v>0</v>
      </c>
      <c r="BA5151" s="209">
        <f>IF(BB5151="S",IF(AND(Q5151="1. Aceitou o programa",AH5151="Realizada"),IFERROR(IF(AG5151="",0,AG5151-R5151),0),0),0)</f>
        <v>0</v>
      </c>
      <c r="BB5151" s="209" t="str">
        <f>_xlfn.XLOOKUP(U5151,'Lista Suspensa'!$AA$20:$AA$23,'Lista Suspensa'!$AB$20:$AB$23,"N/A")</f>
        <v>S</v>
      </c>
    </row>
    <row r="5152" spans="1:54" ht="12" customHeight="1">
      <c r="A5152" s="151" t="s">
        <v>54</v>
      </c>
      <c r="B5152" s="152">
        <v>46083</v>
      </c>
      <c r="C5152" s="153" t="s">
        <v>55</v>
      </c>
      <c r="D5152" s="153" t="s">
        <v>56</v>
      </c>
      <c r="E5152" s="244">
        <v>80971048</v>
      </c>
      <c r="F5152" s="144" t="s">
        <v>9203</v>
      </c>
      <c r="G5152" s="230"/>
      <c r="H5152" s="154">
        <v>34102</v>
      </c>
      <c r="I5152" s="153">
        <v>33</v>
      </c>
      <c r="J5152" s="148" t="s">
        <v>70</v>
      </c>
      <c r="K5152" s="153"/>
      <c r="L5152" s="153"/>
      <c r="M5152" s="153"/>
      <c r="N5152" s="153">
        <v>60</v>
      </c>
      <c r="O5152" s="155" t="s">
        <v>9204</v>
      </c>
      <c r="P5152" s="156" t="s">
        <v>60</v>
      </c>
      <c r="Q5152" s="157" t="s">
        <v>8211</v>
      </c>
      <c r="R5152" s="158"/>
      <c r="S5152" s="159"/>
      <c r="T5152" s="159" t="s">
        <v>6983</v>
      </c>
      <c r="U5152" s="159" t="s">
        <v>8212</v>
      </c>
      <c r="V5152" s="154">
        <v>46114</v>
      </c>
      <c r="W5152" s="154">
        <v>46155</v>
      </c>
      <c r="X5152" s="154"/>
      <c r="Y5152" s="160"/>
      <c r="Z5152" s="160"/>
      <c r="AA5152" s="153"/>
      <c r="AB5152" s="153"/>
      <c r="AC5152" s="182" t="e">
        <f t="shared" si="162"/>
        <v>#DIV/0!</v>
      </c>
      <c r="AD5152" s="153" t="e">
        <f t="shared" si="163"/>
        <v>#DIV/0!</v>
      </c>
      <c r="AE5152" s="207"/>
      <c r="AF5152" s="153"/>
      <c r="AG5152" s="159"/>
      <c r="AH5152" s="153"/>
      <c r="AI5152" s="161"/>
      <c r="AJ5152" s="153"/>
      <c r="AK5152" s="153"/>
      <c r="AL5152" s="207"/>
      <c r="AM5152" s="207"/>
      <c r="AN5152" s="207"/>
      <c r="AO5152" s="207"/>
      <c r="AP5152" s="147" t="s">
        <v>54</v>
      </c>
      <c r="AQ5152" s="147"/>
      <c r="AR5152" s="147"/>
      <c r="AS5152" s="209" t="s">
        <v>68</v>
      </c>
      <c r="AT5152" s="223" t="str">
        <f>MONTH(B5152)&amp;"/"&amp;YEAR(B5152)</f>
        <v>3/2026</v>
      </c>
      <c r="AU5152" s="223">
        <f>WEEKNUM(B5152)-WEEKNUM(EOMONTH(B5152,-1)+1)+1</f>
        <v>1</v>
      </c>
      <c r="AV5152" s="209" t="str">
        <f>MONTH(R5152)&amp;"/"&amp;YEAR(R5152)</f>
        <v>1/1900</v>
      </c>
      <c r="AW5152" s="209" t="e">
        <f>WEEKNUM(R5152)-WEEKNUM(EOMONTH(R5152,-1)+1)+1</f>
        <v>#NUM!</v>
      </c>
      <c r="AX5152" s="209">
        <f>IF(BB5152="S",IF(Q5152="1. Aceitou o programa",R5152-B5152,0),0)</f>
        <v>0</v>
      </c>
      <c r="AY5152" s="209">
        <f>IF(BB5152="S",IF(AND(S5152&lt;&gt;"",R5152&lt;&gt;""),S5152-R5152,0),0)</f>
        <v>0</v>
      </c>
      <c r="AZ5152" s="209">
        <f>IF(BB5152="S",IF(Q5152="1. Aceitou o programa",IF(OR(X5152="Não se Aplica",X5152=""),IF(OR(W5152="Não se Aplica",W5152=""),0,W5152-V5152),AVERAGE(X5152-W5152,W5152-V5152)),0),0)</f>
        <v>0</v>
      </c>
      <c r="BA5152" s="209">
        <f>IF(BB5152="S",IF(AND(Q5152="1. Aceitou o programa",AH5152="Realizada"),IFERROR(IF(AG5152="",0,AG5152-R5152),0),0),0)</f>
        <v>0</v>
      </c>
      <c r="BB5152" s="209" t="str">
        <f>_xlfn.XLOOKUP(U5152,'Lista Suspensa'!$AA$20:$AA$23,'Lista Suspensa'!$AB$20:$AB$23,"N/A")</f>
        <v>S</v>
      </c>
    </row>
    <row r="5153" spans="1:54" ht="12" customHeight="1">
      <c r="A5153" s="151" t="s">
        <v>54</v>
      </c>
      <c r="B5153" s="152">
        <v>46083</v>
      </c>
      <c r="C5153" s="153" t="s">
        <v>55</v>
      </c>
      <c r="D5153" s="153" t="s">
        <v>56</v>
      </c>
      <c r="E5153" s="244">
        <v>77745918</v>
      </c>
      <c r="F5153" s="144" t="s">
        <v>9205</v>
      </c>
      <c r="G5153" s="230"/>
      <c r="H5153" s="154">
        <v>34146</v>
      </c>
      <c r="I5153" s="153">
        <v>32</v>
      </c>
      <c r="J5153" s="148" t="s">
        <v>70</v>
      </c>
      <c r="K5153" s="153"/>
      <c r="L5153" s="153"/>
      <c r="M5153" s="153"/>
      <c r="N5153" s="153">
        <v>400</v>
      </c>
      <c r="O5153" s="155">
        <v>21979020459</v>
      </c>
      <c r="P5153" s="156" t="s">
        <v>60</v>
      </c>
      <c r="Q5153" s="157" t="s">
        <v>8211</v>
      </c>
      <c r="R5153" s="158"/>
      <c r="S5153" s="159"/>
      <c r="T5153" s="159" t="s">
        <v>6983</v>
      </c>
      <c r="U5153" s="159" t="s">
        <v>8212</v>
      </c>
      <c r="V5153" s="154">
        <v>46113</v>
      </c>
      <c r="W5153" s="154">
        <v>46118</v>
      </c>
      <c r="X5153" s="154"/>
      <c r="Y5153" s="160"/>
      <c r="Z5153" s="160"/>
      <c r="AA5153" s="153"/>
      <c r="AB5153" s="153"/>
      <c r="AC5153" s="182" t="e">
        <f t="shared" si="162"/>
        <v>#DIV/0!</v>
      </c>
      <c r="AD5153" s="153" t="e">
        <f t="shared" si="163"/>
        <v>#DIV/0!</v>
      </c>
      <c r="AE5153" s="207"/>
      <c r="AF5153" s="153"/>
      <c r="AG5153" s="159"/>
      <c r="AH5153" s="153"/>
      <c r="AI5153" s="161"/>
      <c r="AJ5153" s="153"/>
      <c r="AK5153" s="153"/>
      <c r="AL5153" s="207"/>
      <c r="AM5153" s="207"/>
      <c r="AN5153" s="207"/>
      <c r="AO5153" s="207"/>
      <c r="AP5153" s="147" t="s">
        <v>54</v>
      </c>
      <c r="AQ5153" s="147"/>
      <c r="AR5153" s="147"/>
      <c r="AS5153" s="209" t="s">
        <v>68</v>
      </c>
      <c r="AT5153" s="223" t="str">
        <f>MONTH(B5153)&amp;"/"&amp;YEAR(B5153)</f>
        <v>3/2026</v>
      </c>
      <c r="AU5153" s="223">
        <f>WEEKNUM(B5153)-WEEKNUM(EOMONTH(B5153,-1)+1)+1</f>
        <v>1</v>
      </c>
      <c r="AV5153" s="209" t="str">
        <f>MONTH(R5153)&amp;"/"&amp;YEAR(R5153)</f>
        <v>1/1900</v>
      </c>
      <c r="AW5153" s="209" t="e">
        <f>WEEKNUM(R5153)-WEEKNUM(EOMONTH(R5153,-1)+1)+1</f>
        <v>#NUM!</v>
      </c>
      <c r="AX5153" s="209">
        <f>IF(BB5153="S",IF(Q5153="1. Aceitou o programa",R5153-B5153,0),0)</f>
        <v>0</v>
      </c>
      <c r="AY5153" s="209">
        <f>IF(BB5153="S",IF(AND(S5153&lt;&gt;"",R5153&lt;&gt;""),S5153-R5153,0),0)</f>
        <v>0</v>
      </c>
      <c r="AZ5153" s="209">
        <f>IF(BB5153="S",IF(Q5153="1. Aceitou o programa",IF(OR(X5153="Não se Aplica",X5153=""),IF(OR(W5153="Não se Aplica",W5153=""),0,W5153-V5153),AVERAGE(X5153-W5153,W5153-V5153)),0),0)</f>
        <v>0</v>
      </c>
      <c r="BA5153" s="209">
        <f>IF(BB5153="S",IF(AND(Q5153="1. Aceitou o programa",AH5153="Realizada"),IFERROR(IF(AG5153="",0,AG5153-R5153),0),0),0)</f>
        <v>0</v>
      </c>
      <c r="BB5153" s="209" t="str">
        <f>_xlfn.XLOOKUP(U5153,'Lista Suspensa'!$AA$20:$AA$23,'Lista Suspensa'!$AB$20:$AB$23,"N/A")</f>
        <v>S</v>
      </c>
    </row>
    <row r="5154" spans="1:54" ht="12" customHeight="1">
      <c r="A5154" s="151" t="s">
        <v>54</v>
      </c>
      <c r="B5154" s="152">
        <v>46083</v>
      </c>
      <c r="C5154" s="153" t="s">
        <v>55</v>
      </c>
      <c r="D5154" s="153" t="s">
        <v>56</v>
      </c>
      <c r="E5154" s="244">
        <v>89403245</v>
      </c>
      <c r="F5154" s="144" t="s">
        <v>9206</v>
      </c>
      <c r="G5154" s="230"/>
      <c r="H5154" s="154">
        <v>34247</v>
      </c>
      <c r="I5154" s="153">
        <v>32</v>
      </c>
      <c r="J5154" s="148" t="s">
        <v>70</v>
      </c>
      <c r="K5154" s="153"/>
      <c r="L5154" s="153"/>
      <c r="M5154" s="153"/>
      <c r="N5154" s="153">
        <v>60</v>
      </c>
      <c r="O5154" s="155" t="s">
        <v>9207</v>
      </c>
      <c r="P5154" s="156" t="s">
        <v>60</v>
      </c>
      <c r="Q5154" s="157" t="s">
        <v>8211</v>
      </c>
      <c r="R5154" s="158"/>
      <c r="S5154" s="159"/>
      <c r="T5154" s="159" t="s">
        <v>6983</v>
      </c>
      <c r="U5154" s="159" t="s">
        <v>8212</v>
      </c>
      <c r="V5154" s="154">
        <v>46118</v>
      </c>
      <c r="W5154" s="154">
        <v>46155</v>
      </c>
      <c r="X5154" s="154"/>
      <c r="Y5154" s="160"/>
      <c r="Z5154" s="160"/>
      <c r="AA5154" s="153"/>
      <c r="AB5154" s="153"/>
      <c r="AC5154" s="182" t="e">
        <f t="shared" si="162"/>
        <v>#DIV/0!</v>
      </c>
      <c r="AD5154" s="153" t="e">
        <f t="shared" si="163"/>
        <v>#DIV/0!</v>
      </c>
      <c r="AE5154" s="207"/>
      <c r="AF5154" s="153"/>
      <c r="AG5154" s="159"/>
      <c r="AH5154" s="153"/>
      <c r="AI5154" s="161"/>
      <c r="AJ5154" s="153"/>
      <c r="AK5154" s="153"/>
      <c r="AL5154" s="207"/>
      <c r="AM5154" s="207"/>
      <c r="AN5154" s="207"/>
      <c r="AO5154" s="207"/>
      <c r="AP5154" s="147" t="s">
        <v>54</v>
      </c>
      <c r="AQ5154" s="147"/>
      <c r="AR5154" s="147"/>
      <c r="AS5154" s="209" t="s">
        <v>68</v>
      </c>
      <c r="AT5154" s="223" t="str">
        <f>MONTH(B5154)&amp;"/"&amp;YEAR(B5154)</f>
        <v>3/2026</v>
      </c>
      <c r="AU5154" s="223">
        <f>WEEKNUM(B5154)-WEEKNUM(EOMONTH(B5154,-1)+1)+1</f>
        <v>1</v>
      </c>
      <c r="AV5154" s="209" t="str">
        <f>MONTH(R5154)&amp;"/"&amp;YEAR(R5154)</f>
        <v>1/1900</v>
      </c>
      <c r="AW5154" s="209" t="e">
        <f>WEEKNUM(R5154)-WEEKNUM(EOMONTH(R5154,-1)+1)+1</f>
        <v>#NUM!</v>
      </c>
      <c r="AX5154" s="209">
        <f>IF(BB5154="S",IF(Q5154="1. Aceitou o programa",R5154-B5154,0),0)</f>
        <v>0</v>
      </c>
      <c r="AY5154" s="209">
        <f>IF(BB5154="S",IF(AND(S5154&lt;&gt;"",R5154&lt;&gt;""),S5154-R5154,0),0)</f>
        <v>0</v>
      </c>
      <c r="AZ5154" s="209">
        <f>IF(BB5154="S",IF(Q5154="1. Aceitou o programa",IF(OR(X5154="Não se Aplica",X5154=""),IF(OR(W5154="Não se Aplica",W5154=""),0,W5154-V5154),AVERAGE(X5154-W5154,W5154-V5154)),0),0)</f>
        <v>0</v>
      </c>
      <c r="BA5154" s="209">
        <f>IF(BB5154="S",IF(AND(Q5154="1. Aceitou o programa",AH5154="Realizada"),IFERROR(IF(AG5154="",0,AG5154-R5154),0),0),0)</f>
        <v>0</v>
      </c>
      <c r="BB5154" s="209" t="str">
        <f>_xlfn.XLOOKUP(U5154,'Lista Suspensa'!$AA$20:$AA$23,'Lista Suspensa'!$AB$20:$AB$23,"N/A")</f>
        <v>S</v>
      </c>
    </row>
    <row r="5155" spans="1:54" ht="12" customHeight="1">
      <c r="A5155" s="151" t="s">
        <v>54</v>
      </c>
      <c r="B5155" s="152">
        <v>46083</v>
      </c>
      <c r="C5155" s="153" t="s">
        <v>55</v>
      </c>
      <c r="D5155" s="153" t="s">
        <v>56</v>
      </c>
      <c r="E5155" s="244">
        <v>84159365</v>
      </c>
      <c r="F5155" s="144" t="s">
        <v>9208</v>
      </c>
      <c r="G5155" s="230"/>
      <c r="H5155" s="154">
        <v>34264</v>
      </c>
      <c r="I5155" s="153">
        <v>32</v>
      </c>
      <c r="J5155" s="148" t="s">
        <v>70</v>
      </c>
      <c r="K5155" s="153"/>
      <c r="L5155" s="153"/>
      <c r="M5155" s="153"/>
      <c r="N5155" s="153">
        <v>450</v>
      </c>
      <c r="O5155" s="155" t="s">
        <v>9209</v>
      </c>
      <c r="P5155" s="156" t="s">
        <v>60</v>
      </c>
      <c r="Q5155" s="157" t="s">
        <v>8211</v>
      </c>
      <c r="R5155" s="158"/>
      <c r="S5155" s="159"/>
      <c r="T5155" s="159" t="s">
        <v>6983</v>
      </c>
      <c r="U5155" s="159" t="s">
        <v>8212</v>
      </c>
      <c r="V5155" s="154">
        <v>46114</v>
      </c>
      <c r="W5155" s="154">
        <v>46155</v>
      </c>
      <c r="X5155" s="154"/>
      <c r="Y5155" s="160"/>
      <c r="Z5155" s="160"/>
      <c r="AA5155" s="153"/>
      <c r="AB5155" s="153"/>
      <c r="AC5155" s="182" t="e">
        <f t="shared" si="162"/>
        <v>#DIV/0!</v>
      </c>
      <c r="AD5155" s="153" t="e">
        <f t="shared" si="163"/>
        <v>#DIV/0!</v>
      </c>
      <c r="AE5155" s="207"/>
      <c r="AF5155" s="153"/>
      <c r="AG5155" s="159"/>
      <c r="AH5155" s="153"/>
      <c r="AI5155" s="161"/>
      <c r="AJ5155" s="153"/>
      <c r="AK5155" s="153"/>
      <c r="AL5155" s="207"/>
      <c r="AM5155" s="207"/>
      <c r="AN5155" s="207"/>
      <c r="AO5155" s="207"/>
      <c r="AP5155" s="147" t="s">
        <v>54</v>
      </c>
      <c r="AQ5155" s="147"/>
      <c r="AR5155" s="147"/>
      <c r="AS5155" s="209" t="s">
        <v>68</v>
      </c>
      <c r="AT5155" s="223" t="str">
        <f>MONTH(B5155)&amp;"/"&amp;YEAR(B5155)</f>
        <v>3/2026</v>
      </c>
      <c r="AU5155" s="223">
        <f>WEEKNUM(B5155)-WEEKNUM(EOMONTH(B5155,-1)+1)+1</f>
        <v>1</v>
      </c>
      <c r="AV5155" s="209" t="str">
        <f>MONTH(R5155)&amp;"/"&amp;YEAR(R5155)</f>
        <v>1/1900</v>
      </c>
      <c r="AW5155" s="209" t="e">
        <f>WEEKNUM(R5155)-WEEKNUM(EOMONTH(R5155,-1)+1)+1</f>
        <v>#NUM!</v>
      </c>
      <c r="AX5155" s="209">
        <f>IF(BB5155="S",IF(Q5155="1. Aceitou o programa",R5155-B5155,0),0)</f>
        <v>0</v>
      </c>
      <c r="AY5155" s="209">
        <f>IF(BB5155="S",IF(AND(S5155&lt;&gt;"",R5155&lt;&gt;""),S5155-R5155,0),0)</f>
        <v>0</v>
      </c>
      <c r="AZ5155" s="209">
        <f>IF(BB5155="S",IF(Q5155="1. Aceitou o programa",IF(OR(X5155="Não se Aplica",X5155=""),IF(OR(W5155="Não se Aplica",W5155=""),0,W5155-V5155),AVERAGE(X5155-W5155,W5155-V5155)),0),0)</f>
        <v>0</v>
      </c>
      <c r="BA5155" s="209">
        <f>IF(BB5155="S",IF(AND(Q5155="1. Aceitou o programa",AH5155="Realizada"),IFERROR(IF(AG5155="",0,AG5155-R5155),0),0),0)</f>
        <v>0</v>
      </c>
      <c r="BB5155" s="209" t="str">
        <f>_xlfn.XLOOKUP(U5155,'Lista Suspensa'!$AA$20:$AA$23,'Lista Suspensa'!$AB$20:$AB$23,"N/A")</f>
        <v>S</v>
      </c>
    </row>
    <row r="5156" spans="1:54" ht="12" customHeight="1">
      <c r="A5156" s="151" t="s">
        <v>54</v>
      </c>
      <c r="B5156" s="152">
        <v>46083</v>
      </c>
      <c r="C5156" s="153" t="s">
        <v>55</v>
      </c>
      <c r="D5156" s="153" t="s">
        <v>56</v>
      </c>
      <c r="E5156" s="244">
        <v>89505120</v>
      </c>
      <c r="F5156" s="144" t="s">
        <v>9210</v>
      </c>
      <c r="G5156" s="230"/>
      <c r="H5156" s="154">
        <v>34276</v>
      </c>
      <c r="I5156" s="153">
        <v>32</v>
      </c>
      <c r="J5156" s="148" t="s">
        <v>70</v>
      </c>
      <c r="K5156" s="153"/>
      <c r="L5156" s="153"/>
      <c r="M5156" s="153"/>
      <c r="N5156" s="153">
        <v>80</v>
      </c>
      <c r="O5156" s="155" t="s">
        <v>9211</v>
      </c>
      <c r="P5156" s="156" t="s">
        <v>2026</v>
      </c>
      <c r="Q5156" s="157" t="s">
        <v>8211</v>
      </c>
      <c r="R5156" s="158"/>
      <c r="S5156" s="159"/>
      <c r="T5156" s="159" t="s">
        <v>6983</v>
      </c>
      <c r="U5156" s="159" t="s">
        <v>8212</v>
      </c>
      <c r="V5156" s="154">
        <v>46112</v>
      </c>
      <c r="W5156" s="154">
        <v>46155</v>
      </c>
      <c r="X5156" s="154"/>
      <c r="Y5156" s="160"/>
      <c r="Z5156" s="160"/>
      <c r="AA5156" s="153"/>
      <c r="AB5156" s="153"/>
      <c r="AC5156" s="182" t="e">
        <f t="shared" si="162"/>
        <v>#DIV/0!</v>
      </c>
      <c r="AD5156" s="153" t="e">
        <f t="shared" si="163"/>
        <v>#DIV/0!</v>
      </c>
      <c r="AE5156" s="207"/>
      <c r="AF5156" s="153"/>
      <c r="AG5156" s="159"/>
      <c r="AH5156" s="153"/>
      <c r="AI5156" s="161"/>
      <c r="AJ5156" s="153"/>
      <c r="AK5156" s="153"/>
      <c r="AL5156" s="207"/>
      <c r="AM5156" s="207"/>
      <c r="AN5156" s="207"/>
      <c r="AO5156" s="207"/>
      <c r="AP5156" s="147" t="s">
        <v>54</v>
      </c>
      <c r="AQ5156" s="147"/>
      <c r="AR5156" s="147"/>
      <c r="AS5156" s="209" t="s">
        <v>68</v>
      </c>
      <c r="AT5156" s="223" t="str">
        <f>MONTH(B5156)&amp;"/"&amp;YEAR(B5156)</f>
        <v>3/2026</v>
      </c>
      <c r="AU5156" s="223">
        <f>WEEKNUM(B5156)-WEEKNUM(EOMONTH(B5156,-1)+1)+1</f>
        <v>1</v>
      </c>
      <c r="AV5156" s="209" t="str">
        <f>MONTH(R5156)&amp;"/"&amp;YEAR(R5156)</f>
        <v>1/1900</v>
      </c>
      <c r="AW5156" s="209" t="e">
        <f>WEEKNUM(R5156)-WEEKNUM(EOMONTH(R5156,-1)+1)+1</f>
        <v>#NUM!</v>
      </c>
      <c r="AX5156" s="209">
        <f>IF(BB5156="S",IF(Q5156="1. Aceitou o programa",R5156-B5156,0),0)</f>
        <v>0</v>
      </c>
      <c r="AY5156" s="209">
        <f>IF(BB5156="S",IF(AND(S5156&lt;&gt;"",R5156&lt;&gt;""),S5156-R5156,0),0)</f>
        <v>0</v>
      </c>
      <c r="AZ5156" s="209">
        <f>IF(BB5156="S",IF(Q5156="1. Aceitou o programa",IF(OR(X5156="Não se Aplica",X5156=""),IF(OR(W5156="Não se Aplica",W5156=""),0,W5156-V5156),AVERAGE(X5156-W5156,W5156-V5156)),0),0)</f>
        <v>0</v>
      </c>
      <c r="BA5156" s="209">
        <f>IF(BB5156="S",IF(AND(Q5156="1. Aceitou o programa",AH5156="Realizada"),IFERROR(IF(AG5156="",0,AG5156-R5156),0),0),0)</f>
        <v>0</v>
      </c>
      <c r="BB5156" s="209" t="str">
        <f>_xlfn.XLOOKUP(U5156,'Lista Suspensa'!$AA$20:$AA$23,'Lista Suspensa'!$AB$20:$AB$23,"N/A")</f>
        <v>S</v>
      </c>
    </row>
    <row r="5157" spans="1:54" ht="12" customHeight="1">
      <c r="A5157" s="151" t="s">
        <v>54</v>
      </c>
      <c r="B5157" s="152">
        <v>46083</v>
      </c>
      <c r="C5157" s="153" t="s">
        <v>55</v>
      </c>
      <c r="D5157" s="153" t="s">
        <v>56</v>
      </c>
      <c r="E5157" s="244">
        <v>86994565</v>
      </c>
      <c r="F5157" s="144" t="s">
        <v>9212</v>
      </c>
      <c r="G5157" s="230"/>
      <c r="H5157" s="154">
        <v>34334</v>
      </c>
      <c r="I5157" s="153">
        <v>32</v>
      </c>
      <c r="J5157" s="148" t="s">
        <v>70</v>
      </c>
      <c r="K5157" s="153"/>
      <c r="L5157" s="153"/>
      <c r="M5157" s="153"/>
      <c r="N5157" s="153">
        <v>80</v>
      </c>
      <c r="O5157" s="155" t="s">
        <v>9213</v>
      </c>
      <c r="P5157" s="156" t="s">
        <v>60</v>
      </c>
      <c r="Q5157" s="157" t="s">
        <v>8211</v>
      </c>
      <c r="R5157" s="158"/>
      <c r="S5157" s="159"/>
      <c r="T5157" s="159" t="s">
        <v>6983</v>
      </c>
      <c r="U5157" s="159" t="s">
        <v>8212</v>
      </c>
      <c r="V5157" s="154">
        <v>46114</v>
      </c>
      <c r="W5157" s="154">
        <v>46155</v>
      </c>
      <c r="X5157" s="154"/>
      <c r="Y5157" s="160"/>
      <c r="Z5157" s="160"/>
      <c r="AA5157" s="153"/>
      <c r="AB5157" s="153"/>
      <c r="AC5157" s="182" t="e">
        <f t="shared" si="162"/>
        <v>#DIV/0!</v>
      </c>
      <c r="AD5157" s="153" t="e">
        <f t="shared" si="163"/>
        <v>#DIV/0!</v>
      </c>
      <c r="AE5157" s="207"/>
      <c r="AF5157" s="153"/>
      <c r="AG5157" s="159"/>
      <c r="AH5157" s="153"/>
      <c r="AI5157" s="161"/>
      <c r="AJ5157" s="153"/>
      <c r="AK5157" s="153"/>
      <c r="AL5157" s="207"/>
      <c r="AM5157" s="207"/>
      <c r="AN5157" s="207"/>
      <c r="AO5157" s="207"/>
      <c r="AP5157" s="147" t="s">
        <v>54</v>
      </c>
      <c r="AQ5157" s="147"/>
      <c r="AR5157" s="147"/>
      <c r="AS5157" s="209" t="s">
        <v>68</v>
      </c>
      <c r="AT5157" s="223" t="str">
        <f>MONTH(B5157)&amp;"/"&amp;YEAR(B5157)</f>
        <v>3/2026</v>
      </c>
      <c r="AU5157" s="223">
        <f>WEEKNUM(B5157)-WEEKNUM(EOMONTH(B5157,-1)+1)+1</f>
        <v>1</v>
      </c>
      <c r="AV5157" s="209" t="str">
        <f>MONTH(R5157)&amp;"/"&amp;YEAR(R5157)</f>
        <v>1/1900</v>
      </c>
      <c r="AW5157" s="209" t="e">
        <f>WEEKNUM(R5157)-WEEKNUM(EOMONTH(R5157,-1)+1)+1</f>
        <v>#NUM!</v>
      </c>
      <c r="AX5157" s="209">
        <f>IF(BB5157="S",IF(Q5157="1. Aceitou o programa",R5157-B5157,0),0)</f>
        <v>0</v>
      </c>
      <c r="AY5157" s="209">
        <f>IF(BB5157="S",IF(AND(S5157&lt;&gt;"",R5157&lt;&gt;""),S5157-R5157,0),0)</f>
        <v>0</v>
      </c>
      <c r="AZ5157" s="209">
        <f>IF(BB5157="S",IF(Q5157="1. Aceitou o programa",IF(OR(X5157="Não se Aplica",X5157=""),IF(OR(W5157="Não se Aplica",W5157=""),0,W5157-V5157),AVERAGE(X5157-W5157,W5157-V5157)),0),0)</f>
        <v>0</v>
      </c>
      <c r="BA5157" s="209">
        <f>IF(BB5157="S",IF(AND(Q5157="1. Aceitou o programa",AH5157="Realizada"),IFERROR(IF(AG5157="",0,AG5157-R5157),0),0),0)</f>
        <v>0</v>
      </c>
      <c r="BB5157" s="209" t="str">
        <f>_xlfn.XLOOKUP(U5157,'Lista Suspensa'!$AA$20:$AA$23,'Lista Suspensa'!$AB$20:$AB$23,"N/A")</f>
        <v>S</v>
      </c>
    </row>
    <row r="5158" spans="1:54" ht="12" customHeight="1">
      <c r="A5158" s="151" t="s">
        <v>54</v>
      </c>
      <c r="B5158" s="152">
        <v>46083</v>
      </c>
      <c r="C5158" s="153" t="s">
        <v>55</v>
      </c>
      <c r="D5158" s="153" t="s">
        <v>56</v>
      </c>
      <c r="E5158" s="244">
        <v>89694116</v>
      </c>
      <c r="F5158" s="144" t="s">
        <v>9214</v>
      </c>
      <c r="G5158" s="230"/>
      <c r="H5158" s="154">
        <v>34365</v>
      </c>
      <c r="I5158" s="153">
        <v>32</v>
      </c>
      <c r="J5158" s="148" t="s">
        <v>58</v>
      </c>
      <c r="K5158" s="153"/>
      <c r="L5158" s="153"/>
      <c r="M5158" s="153"/>
      <c r="N5158" s="153">
        <v>60</v>
      </c>
      <c r="O5158" s="155" t="s">
        <v>9215</v>
      </c>
      <c r="P5158" s="156" t="s">
        <v>60</v>
      </c>
      <c r="Q5158" s="157" t="s">
        <v>8211</v>
      </c>
      <c r="R5158" s="158"/>
      <c r="S5158" s="159"/>
      <c r="T5158" s="159" t="s">
        <v>6983</v>
      </c>
      <c r="U5158" s="159" t="s">
        <v>8212</v>
      </c>
      <c r="V5158" s="154">
        <v>46118</v>
      </c>
      <c r="W5158" s="154">
        <v>46155</v>
      </c>
      <c r="X5158" s="154"/>
      <c r="Y5158" s="160"/>
      <c r="Z5158" s="160"/>
      <c r="AA5158" s="153"/>
      <c r="AB5158" s="153"/>
      <c r="AC5158" s="182" t="e">
        <f t="shared" si="162"/>
        <v>#DIV/0!</v>
      </c>
      <c r="AD5158" s="153" t="e">
        <f t="shared" si="163"/>
        <v>#DIV/0!</v>
      </c>
      <c r="AE5158" s="207"/>
      <c r="AF5158" s="153"/>
      <c r="AG5158" s="159"/>
      <c r="AH5158" s="153"/>
      <c r="AI5158" s="161"/>
      <c r="AJ5158" s="153"/>
      <c r="AK5158" s="153"/>
      <c r="AL5158" s="207"/>
      <c r="AM5158" s="207"/>
      <c r="AN5158" s="207"/>
      <c r="AO5158" s="207"/>
      <c r="AP5158" s="147" t="s">
        <v>54</v>
      </c>
      <c r="AQ5158" s="147"/>
      <c r="AR5158" s="147"/>
      <c r="AS5158" s="209" t="s">
        <v>68</v>
      </c>
      <c r="AT5158" s="223" t="str">
        <f>MONTH(B5158)&amp;"/"&amp;YEAR(B5158)</f>
        <v>3/2026</v>
      </c>
      <c r="AU5158" s="223">
        <f>WEEKNUM(B5158)-WEEKNUM(EOMONTH(B5158,-1)+1)+1</f>
        <v>1</v>
      </c>
      <c r="AV5158" s="209" t="str">
        <f>MONTH(R5158)&amp;"/"&amp;YEAR(R5158)</f>
        <v>1/1900</v>
      </c>
      <c r="AW5158" s="209" t="e">
        <f>WEEKNUM(R5158)-WEEKNUM(EOMONTH(R5158,-1)+1)+1</f>
        <v>#NUM!</v>
      </c>
      <c r="AX5158" s="209">
        <f>IF(BB5158="S",IF(Q5158="1. Aceitou o programa",R5158-B5158,0),0)</f>
        <v>0</v>
      </c>
      <c r="AY5158" s="209">
        <f>IF(BB5158="S",IF(AND(S5158&lt;&gt;"",R5158&lt;&gt;""),S5158-R5158,0),0)</f>
        <v>0</v>
      </c>
      <c r="AZ5158" s="209">
        <f>IF(BB5158="S",IF(Q5158="1. Aceitou o programa",IF(OR(X5158="Não se Aplica",X5158=""),IF(OR(W5158="Não se Aplica",W5158=""),0,W5158-V5158),AVERAGE(X5158-W5158,W5158-V5158)),0),0)</f>
        <v>0</v>
      </c>
      <c r="BA5158" s="209">
        <f>IF(BB5158="S",IF(AND(Q5158="1. Aceitou o programa",AH5158="Realizada"),IFERROR(IF(AG5158="",0,AG5158-R5158),0),0),0)</f>
        <v>0</v>
      </c>
      <c r="BB5158" s="209" t="str">
        <f>_xlfn.XLOOKUP(U5158,'Lista Suspensa'!$AA$20:$AA$23,'Lista Suspensa'!$AB$20:$AB$23,"N/A")</f>
        <v>S</v>
      </c>
    </row>
    <row r="5159" spans="1:54" ht="12" customHeight="1">
      <c r="A5159" s="151" t="s">
        <v>54</v>
      </c>
      <c r="B5159" s="152">
        <v>46083</v>
      </c>
      <c r="C5159" s="153" t="s">
        <v>55</v>
      </c>
      <c r="D5159" s="153" t="s">
        <v>56</v>
      </c>
      <c r="E5159" s="244">
        <v>93734450</v>
      </c>
      <c r="F5159" s="144" t="s">
        <v>9216</v>
      </c>
      <c r="G5159" s="230"/>
      <c r="H5159" s="154">
        <v>34374</v>
      </c>
      <c r="I5159" s="153">
        <v>32</v>
      </c>
      <c r="J5159" s="148" t="s">
        <v>58</v>
      </c>
      <c r="K5159" s="153"/>
      <c r="L5159" s="153"/>
      <c r="M5159" s="153"/>
      <c r="N5159" s="153">
        <v>600</v>
      </c>
      <c r="O5159" s="155" t="s">
        <v>9217</v>
      </c>
      <c r="P5159" s="156" t="s">
        <v>60</v>
      </c>
      <c r="Q5159" s="157" t="s">
        <v>8211</v>
      </c>
      <c r="R5159" s="158"/>
      <c r="S5159" s="159"/>
      <c r="T5159" s="159" t="s">
        <v>6983</v>
      </c>
      <c r="U5159" s="159" t="s">
        <v>8212</v>
      </c>
      <c r="V5159" s="154">
        <v>46126</v>
      </c>
      <c r="W5159" s="154">
        <v>46155</v>
      </c>
      <c r="X5159" s="154"/>
      <c r="Y5159" s="160"/>
      <c r="Z5159" s="160"/>
      <c r="AA5159" s="153"/>
      <c r="AB5159" s="153"/>
      <c r="AC5159" s="182" t="e">
        <f t="shared" si="162"/>
        <v>#DIV/0!</v>
      </c>
      <c r="AD5159" s="153" t="e">
        <f t="shared" si="163"/>
        <v>#DIV/0!</v>
      </c>
      <c r="AE5159" s="207"/>
      <c r="AF5159" s="153"/>
      <c r="AG5159" s="159"/>
      <c r="AH5159" s="153"/>
      <c r="AI5159" s="161"/>
      <c r="AJ5159" s="153"/>
      <c r="AK5159" s="153"/>
      <c r="AL5159" s="207"/>
      <c r="AM5159" s="207"/>
      <c r="AN5159" s="207"/>
      <c r="AO5159" s="207"/>
      <c r="AP5159" s="147" t="s">
        <v>54</v>
      </c>
      <c r="AQ5159" s="147"/>
      <c r="AR5159" s="147"/>
      <c r="AS5159" s="209" t="s">
        <v>68</v>
      </c>
      <c r="AT5159" s="223" t="str">
        <f>MONTH(B5159)&amp;"/"&amp;YEAR(B5159)</f>
        <v>3/2026</v>
      </c>
      <c r="AU5159" s="223">
        <f>WEEKNUM(B5159)-WEEKNUM(EOMONTH(B5159,-1)+1)+1</f>
        <v>1</v>
      </c>
      <c r="AV5159" s="209" t="str">
        <f>MONTH(R5159)&amp;"/"&amp;YEAR(R5159)</f>
        <v>1/1900</v>
      </c>
      <c r="AW5159" s="209" t="e">
        <f>WEEKNUM(R5159)-WEEKNUM(EOMONTH(R5159,-1)+1)+1</f>
        <v>#NUM!</v>
      </c>
      <c r="AX5159" s="209">
        <f>IF(BB5159="S",IF(Q5159="1. Aceitou o programa",R5159-B5159,0),0)</f>
        <v>0</v>
      </c>
      <c r="AY5159" s="209">
        <f>IF(BB5159="S",IF(AND(S5159&lt;&gt;"",R5159&lt;&gt;""),S5159-R5159,0),0)</f>
        <v>0</v>
      </c>
      <c r="AZ5159" s="209">
        <f>IF(BB5159="S",IF(Q5159="1. Aceitou o programa",IF(OR(X5159="Não se Aplica",X5159=""),IF(OR(W5159="Não se Aplica",W5159=""),0,W5159-V5159),AVERAGE(X5159-W5159,W5159-V5159)),0),0)</f>
        <v>0</v>
      </c>
      <c r="BA5159" s="209">
        <f>IF(BB5159="S",IF(AND(Q5159="1. Aceitou o programa",AH5159="Realizada"),IFERROR(IF(AG5159="",0,AG5159-R5159),0),0),0)</f>
        <v>0</v>
      </c>
      <c r="BB5159" s="209" t="str">
        <f>_xlfn.XLOOKUP(U5159,'Lista Suspensa'!$AA$20:$AA$23,'Lista Suspensa'!$AB$20:$AB$23,"N/A")</f>
        <v>S</v>
      </c>
    </row>
    <row r="5160" spans="1:54" ht="12" customHeight="1">
      <c r="A5160" s="151" t="s">
        <v>54</v>
      </c>
      <c r="B5160" s="152">
        <v>46083</v>
      </c>
      <c r="C5160" s="153" t="s">
        <v>55</v>
      </c>
      <c r="D5160" s="153" t="s">
        <v>56</v>
      </c>
      <c r="E5160" s="244">
        <v>84671849</v>
      </c>
      <c r="F5160" s="144" t="s">
        <v>9218</v>
      </c>
      <c r="G5160" s="230"/>
      <c r="H5160" s="154">
        <v>34461</v>
      </c>
      <c r="I5160" s="153">
        <v>32</v>
      </c>
      <c r="J5160" s="148" t="s">
        <v>58</v>
      </c>
      <c r="K5160" s="153"/>
      <c r="L5160" s="153"/>
      <c r="M5160" s="153"/>
      <c r="N5160" s="153">
        <v>60</v>
      </c>
      <c r="O5160" s="155" t="s">
        <v>9219</v>
      </c>
      <c r="P5160" s="156" t="s">
        <v>60</v>
      </c>
      <c r="Q5160" s="157" t="s">
        <v>8211</v>
      </c>
      <c r="R5160" s="158"/>
      <c r="S5160" s="159"/>
      <c r="T5160" s="159" t="s">
        <v>6983</v>
      </c>
      <c r="U5160" s="159" t="s">
        <v>8212</v>
      </c>
      <c r="V5160" s="154">
        <v>46114</v>
      </c>
      <c r="W5160" s="154">
        <v>46155</v>
      </c>
      <c r="X5160" s="154"/>
      <c r="Y5160" s="160"/>
      <c r="Z5160" s="160"/>
      <c r="AA5160" s="153"/>
      <c r="AB5160" s="153"/>
      <c r="AC5160" s="182" t="e">
        <f t="shared" si="162"/>
        <v>#DIV/0!</v>
      </c>
      <c r="AD5160" s="153" t="e">
        <f t="shared" si="163"/>
        <v>#DIV/0!</v>
      </c>
      <c r="AE5160" s="207"/>
      <c r="AF5160" s="153"/>
      <c r="AG5160" s="159"/>
      <c r="AH5160" s="153"/>
      <c r="AI5160" s="161"/>
      <c r="AJ5160" s="153"/>
      <c r="AK5160" s="153"/>
      <c r="AL5160" s="207"/>
      <c r="AM5160" s="207"/>
      <c r="AN5160" s="207"/>
      <c r="AO5160" s="207"/>
      <c r="AP5160" s="147" t="s">
        <v>54</v>
      </c>
      <c r="AQ5160" s="147"/>
      <c r="AR5160" s="147"/>
      <c r="AS5160" s="209" t="s">
        <v>68</v>
      </c>
      <c r="AT5160" s="223" t="str">
        <f>MONTH(B5160)&amp;"/"&amp;YEAR(B5160)</f>
        <v>3/2026</v>
      </c>
      <c r="AU5160" s="223">
        <f>WEEKNUM(B5160)-WEEKNUM(EOMONTH(B5160,-1)+1)+1</f>
        <v>1</v>
      </c>
      <c r="AV5160" s="209" t="str">
        <f>MONTH(R5160)&amp;"/"&amp;YEAR(R5160)</f>
        <v>1/1900</v>
      </c>
      <c r="AW5160" s="209" t="e">
        <f>WEEKNUM(R5160)-WEEKNUM(EOMONTH(R5160,-1)+1)+1</f>
        <v>#NUM!</v>
      </c>
      <c r="AX5160" s="209">
        <f>IF(BB5160="S",IF(Q5160="1. Aceitou o programa",R5160-B5160,0),0)</f>
        <v>0</v>
      </c>
      <c r="AY5160" s="209">
        <f>IF(BB5160="S",IF(AND(S5160&lt;&gt;"",R5160&lt;&gt;""),S5160-R5160,0),0)</f>
        <v>0</v>
      </c>
      <c r="AZ5160" s="209">
        <f>IF(BB5160="S",IF(Q5160="1. Aceitou o programa",IF(OR(X5160="Não se Aplica",X5160=""),IF(OR(W5160="Não se Aplica",W5160=""),0,W5160-V5160),AVERAGE(X5160-W5160,W5160-V5160)),0),0)</f>
        <v>0</v>
      </c>
      <c r="BA5160" s="209">
        <f>IF(BB5160="S",IF(AND(Q5160="1. Aceitou o programa",AH5160="Realizada"),IFERROR(IF(AG5160="",0,AG5160-R5160),0),0),0)</f>
        <v>0</v>
      </c>
      <c r="BB5160" s="209" t="str">
        <f>_xlfn.XLOOKUP(U5160,'Lista Suspensa'!$AA$20:$AA$23,'Lista Suspensa'!$AB$20:$AB$23,"N/A")</f>
        <v>S</v>
      </c>
    </row>
    <row r="5161" spans="1:54" ht="12" customHeight="1">
      <c r="A5161" s="151" t="s">
        <v>54</v>
      </c>
      <c r="B5161" s="152">
        <v>46083</v>
      </c>
      <c r="C5161" s="153" t="s">
        <v>55</v>
      </c>
      <c r="D5161" s="153" t="s">
        <v>56</v>
      </c>
      <c r="E5161" s="244">
        <v>84457273</v>
      </c>
      <c r="F5161" s="144" t="s">
        <v>9220</v>
      </c>
      <c r="G5161" s="230"/>
      <c r="H5161" s="154">
        <v>34463</v>
      </c>
      <c r="I5161" s="153">
        <v>32</v>
      </c>
      <c r="J5161" s="148" t="s">
        <v>70</v>
      </c>
      <c r="K5161" s="153"/>
      <c r="L5161" s="153"/>
      <c r="M5161" s="153"/>
      <c r="N5161" s="153">
        <v>40</v>
      </c>
      <c r="O5161" s="155">
        <v>11962765022</v>
      </c>
      <c r="P5161" s="156" t="s">
        <v>60</v>
      </c>
      <c r="Q5161" s="157" t="s">
        <v>8211</v>
      </c>
      <c r="R5161" s="158"/>
      <c r="S5161" s="159"/>
      <c r="T5161" s="159" t="s">
        <v>6983</v>
      </c>
      <c r="U5161" s="159" t="s">
        <v>8212</v>
      </c>
      <c r="V5161" s="154">
        <v>46118</v>
      </c>
      <c r="W5161" s="154">
        <v>46155</v>
      </c>
      <c r="X5161" s="154"/>
      <c r="Y5161" s="160"/>
      <c r="Z5161" s="160"/>
      <c r="AA5161" s="153"/>
      <c r="AB5161" s="153"/>
      <c r="AC5161" s="182" t="e">
        <f t="shared" si="162"/>
        <v>#DIV/0!</v>
      </c>
      <c r="AD5161" s="153" t="e">
        <f t="shared" si="163"/>
        <v>#DIV/0!</v>
      </c>
      <c r="AE5161" s="207"/>
      <c r="AF5161" s="153"/>
      <c r="AG5161" s="159"/>
      <c r="AH5161" s="153"/>
      <c r="AI5161" s="161"/>
      <c r="AJ5161" s="153"/>
      <c r="AK5161" s="153"/>
      <c r="AL5161" s="207"/>
      <c r="AM5161" s="207"/>
      <c r="AN5161" s="207"/>
      <c r="AO5161" s="207"/>
      <c r="AP5161" s="147" t="s">
        <v>54</v>
      </c>
      <c r="AQ5161" s="147"/>
      <c r="AR5161" s="147"/>
      <c r="AS5161" s="209" t="s">
        <v>68</v>
      </c>
      <c r="AT5161" s="223" t="str">
        <f>MONTH(B5161)&amp;"/"&amp;YEAR(B5161)</f>
        <v>3/2026</v>
      </c>
      <c r="AU5161" s="223">
        <f>WEEKNUM(B5161)-WEEKNUM(EOMONTH(B5161,-1)+1)+1</f>
        <v>1</v>
      </c>
      <c r="AV5161" s="209" t="str">
        <f>MONTH(R5161)&amp;"/"&amp;YEAR(R5161)</f>
        <v>1/1900</v>
      </c>
      <c r="AW5161" s="209" t="e">
        <f>WEEKNUM(R5161)-WEEKNUM(EOMONTH(R5161,-1)+1)+1</f>
        <v>#NUM!</v>
      </c>
      <c r="AX5161" s="209">
        <f>IF(BB5161="S",IF(Q5161="1. Aceitou o programa",R5161-B5161,0),0)</f>
        <v>0</v>
      </c>
      <c r="AY5161" s="209">
        <f>IF(BB5161="S",IF(AND(S5161&lt;&gt;"",R5161&lt;&gt;""),S5161-R5161,0),0)</f>
        <v>0</v>
      </c>
      <c r="AZ5161" s="209">
        <f>IF(BB5161="S",IF(Q5161="1. Aceitou o programa",IF(OR(X5161="Não se Aplica",X5161=""),IF(OR(W5161="Não se Aplica",W5161=""),0,W5161-V5161),AVERAGE(X5161-W5161,W5161-V5161)),0),0)</f>
        <v>0</v>
      </c>
      <c r="BA5161" s="209">
        <f>IF(BB5161="S",IF(AND(Q5161="1. Aceitou o programa",AH5161="Realizada"),IFERROR(IF(AG5161="",0,AG5161-R5161),0),0),0)</f>
        <v>0</v>
      </c>
      <c r="BB5161" s="209" t="str">
        <f>_xlfn.XLOOKUP(U5161,'Lista Suspensa'!$AA$20:$AA$23,'Lista Suspensa'!$AB$20:$AB$23,"N/A")</f>
        <v>S</v>
      </c>
    </row>
    <row r="5162" spans="1:54" ht="12" customHeight="1">
      <c r="A5162" s="151" t="s">
        <v>54</v>
      </c>
      <c r="B5162" s="152">
        <v>46083</v>
      </c>
      <c r="C5162" s="153" t="s">
        <v>55</v>
      </c>
      <c r="D5162" s="153" t="s">
        <v>56</v>
      </c>
      <c r="E5162" s="244">
        <v>88403815</v>
      </c>
      <c r="F5162" s="144" t="s">
        <v>9221</v>
      </c>
      <c r="G5162" s="230"/>
      <c r="H5162" s="154">
        <v>34497</v>
      </c>
      <c r="I5162" s="153">
        <v>31</v>
      </c>
      <c r="J5162" s="148" t="s">
        <v>70</v>
      </c>
      <c r="K5162" s="153"/>
      <c r="L5162" s="153"/>
      <c r="M5162" s="153"/>
      <c r="N5162" s="153">
        <v>50</v>
      </c>
      <c r="O5162" s="155" t="s">
        <v>9222</v>
      </c>
      <c r="P5162" s="156" t="s">
        <v>2069</v>
      </c>
      <c r="Q5162" s="157" t="s">
        <v>8211</v>
      </c>
      <c r="R5162" s="158"/>
      <c r="S5162" s="159"/>
      <c r="T5162" s="159" t="s">
        <v>6983</v>
      </c>
      <c r="U5162" s="159" t="s">
        <v>8212</v>
      </c>
      <c r="V5162" s="154">
        <v>46112</v>
      </c>
      <c r="W5162" s="154">
        <v>46142</v>
      </c>
      <c r="X5162" s="154"/>
      <c r="Y5162" s="160"/>
      <c r="Z5162" s="160"/>
      <c r="AA5162" s="153"/>
      <c r="AB5162" s="153"/>
      <c r="AC5162" s="182" t="e">
        <f t="shared" si="162"/>
        <v>#DIV/0!</v>
      </c>
      <c r="AD5162" s="153" t="e">
        <f t="shared" si="163"/>
        <v>#DIV/0!</v>
      </c>
      <c r="AE5162" s="207"/>
      <c r="AF5162" s="153"/>
      <c r="AG5162" s="159"/>
      <c r="AH5162" s="153"/>
      <c r="AI5162" s="161"/>
      <c r="AJ5162" s="153"/>
      <c r="AK5162" s="153"/>
      <c r="AL5162" s="207"/>
      <c r="AM5162" s="207"/>
      <c r="AN5162" s="207"/>
      <c r="AO5162" s="207"/>
      <c r="AP5162" s="147" t="s">
        <v>54</v>
      </c>
      <c r="AQ5162" s="147"/>
      <c r="AR5162" s="147"/>
      <c r="AS5162" s="209" t="s">
        <v>68</v>
      </c>
      <c r="AT5162" s="223" t="str">
        <f>MONTH(B5162)&amp;"/"&amp;YEAR(B5162)</f>
        <v>3/2026</v>
      </c>
      <c r="AU5162" s="223">
        <f>WEEKNUM(B5162)-WEEKNUM(EOMONTH(B5162,-1)+1)+1</f>
        <v>1</v>
      </c>
      <c r="AV5162" s="209" t="str">
        <f>MONTH(R5162)&amp;"/"&amp;YEAR(R5162)</f>
        <v>1/1900</v>
      </c>
      <c r="AW5162" s="209" t="e">
        <f>WEEKNUM(R5162)-WEEKNUM(EOMONTH(R5162,-1)+1)+1</f>
        <v>#NUM!</v>
      </c>
      <c r="AX5162" s="209">
        <f>IF(BB5162="S",IF(Q5162="1. Aceitou o programa",R5162-B5162,0),0)</f>
        <v>0</v>
      </c>
      <c r="AY5162" s="209">
        <f>IF(BB5162="S",IF(AND(S5162&lt;&gt;"",R5162&lt;&gt;""),S5162-R5162,0),0)</f>
        <v>0</v>
      </c>
      <c r="AZ5162" s="209">
        <f>IF(BB5162="S",IF(Q5162="1. Aceitou o programa",IF(OR(X5162="Não se Aplica",X5162=""),IF(OR(W5162="Não se Aplica",W5162=""),0,W5162-V5162),AVERAGE(X5162-W5162,W5162-V5162)),0),0)</f>
        <v>0</v>
      </c>
      <c r="BA5162" s="209">
        <f>IF(BB5162="S",IF(AND(Q5162="1. Aceitou o programa",AH5162="Realizada"),IFERROR(IF(AG5162="",0,AG5162-R5162),0),0),0)</f>
        <v>0</v>
      </c>
      <c r="BB5162" s="209" t="str">
        <f>_xlfn.XLOOKUP(U5162,'Lista Suspensa'!$AA$20:$AA$23,'Lista Suspensa'!$AB$20:$AB$23,"N/A")</f>
        <v>S</v>
      </c>
    </row>
    <row r="5163" spans="1:54" ht="12" customHeight="1">
      <c r="A5163" s="151" t="s">
        <v>54</v>
      </c>
      <c r="B5163" s="152">
        <v>46083</v>
      </c>
      <c r="C5163" s="153" t="s">
        <v>55</v>
      </c>
      <c r="D5163" s="153" t="s">
        <v>56</v>
      </c>
      <c r="E5163" s="244">
        <v>82521360</v>
      </c>
      <c r="F5163" s="144" t="s">
        <v>9223</v>
      </c>
      <c r="G5163" s="230"/>
      <c r="H5163" s="154">
        <v>34514</v>
      </c>
      <c r="I5163" s="153">
        <v>31</v>
      </c>
      <c r="J5163" s="148" t="s">
        <v>70</v>
      </c>
      <c r="K5163" s="153"/>
      <c r="L5163" s="153"/>
      <c r="M5163" s="153"/>
      <c r="N5163" s="153">
        <v>380</v>
      </c>
      <c r="O5163" s="155" t="s">
        <v>9224</v>
      </c>
      <c r="P5163" s="156" t="s">
        <v>60</v>
      </c>
      <c r="Q5163" s="157" t="s">
        <v>8211</v>
      </c>
      <c r="R5163" s="158"/>
      <c r="S5163" s="159"/>
      <c r="T5163" s="159" t="s">
        <v>6983</v>
      </c>
      <c r="U5163" s="159" t="s">
        <v>8212</v>
      </c>
      <c r="V5163" s="154">
        <v>46114</v>
      </c>
      <c r="W5163" s="154">
        <v>46155</v>
      </c>
      <c r="X5163" s="154"/>
      <c r="Y5163" s="160"/>
      <c r="Z5163" s="160"/>
      <c r="AA5163" s="153"/>
      <c r="AB5163" s="153"/>
      <c r="AC5163" s="182" t="e">
        <f t="shared" si="162"/>
        <v>#DIV/0!</v>
      </c>
      <c r="AD5163" s="153" t="e">
        <f t="shared" si="163"/>
        <v>#DIV/0!</v>
      </c>
      <c r="AE5163" s="207"/>
      <c r="AF5163" s="153"/>
      <c r="AG5163" s="159"/>
      <c r="AH5163" s="153"/>
      <c r="AI5163" s="161"/>
      <c r="AJ5163" s="153"/>
      <c r="AK5163" s="153"/>
      <c r="AL5163" s="207"/>
      <c r="AM5163" s="207"/>
      <c r="AN5163" s="207"/>
      <c r="AO5163" s="207"/>
      <c r="AP5163" s="147" t="s">
        <v>54</v>
      </c>
      <c r="AQ5163" s="147"/>
      <c r="AR5163" s="147"/>
      <c r="AS5163" s="209" t="s">
        <v>68</v>
      </c>
      <c r="AT5163" s="223" t="str">
        <f>MONTH(B5163)&amp;"/"&amp;YEAR(B5163)</f>
        <v>3/2026</v>
      </c>
      <c r="AU5163" s="223">
        <f>WEEKNUM(B5163)-WEEKNUM(EOMONTH(B5163,-1)+1)+1</f>
        <v>1</v>
      </c>
      <c r="AV5163" s="209" t="str">
        <f>MONTH(R5163)&amp;"/"&amp;YEAR(R5163)</f>
        <v>1/1900</v>
      </c>
      <c r="AW5163" s="209" t="e">
        <f>WEEKNUM(R5163)-WEEKNUM(EOMONTH(R5163,-1)+1)+1</f>
        <v>#NUM!</v>
      </c>
      <c r="AX5163" s="209">
        <f>IF(BB5163="S",IF(Q5163="1. Aceitou o programa",R5163-B5163,0),0)</f>
        <v>0</v>
      </c>
      <c r="AY5163" s="209">
        <f>IF(BB5163="S",IF(AND(S5163&lt;&gt;"",R5163&lt;&gt;""),S5163-R5163,0),0)</f>
        <v>0</v>
      </c>
      <c r="AZ5163" s="209">
        <f>IF(BB5163="S",IF(Q5163="1. Aceitou o programa",IF(OR(X5163="Não se Aplica",X5163=""),IF(OR(W5163="Não se Aplica",W5163=""),0,W5163-V5163),AVERAGE(X5163-W5163,W5163-V5163)),0),0)</f>
        <v>0</v>
      </c>
      <c r="BA5163" s="209">
        <f>IF(BB5163="S",IF(AND(Q5163="1. Aceitou o programa",AH5163="Realizada"),IFERROR(IF(AG5163="",0,AG5163-R5163),0),0),0)</f>
        <v>0</v>
      </c>
      <c r="BB5163" s="209" t="str">
        <f>_xlfn.XLOOKUP(U5163,'Lista Suspensa'!$AA$20:$AA$23,'Lista Suspensa'!$AB$20:$AB$23,"N/A")</f>
        <v>S</v>
      </c>
    </row>
    <row r="5164" spans="1:54" ht="12" customHeight="1">
      <c r="A5164" s="151" t="s">
        <v>54</v>
      </c>
      <c r="B5164" s="152">
        <v>46083</v>
      </c>
      <c r="C5164" s="153" t="s">
        <v>55</v>
      </c>
      <c r="D5164" s="153" t="s">
        <v>56</v>
      </c>
      <c r="E5164" s="244">
        <v>86957401</v>
      </c>
      <c r="F5164" s="144" t="s">
        <v>9225</v>
      </c>
      <c r="G5164" s="230"/>
      <c r="H5164" s="154">
        <v>34528</v>
      </c>
      <c r="I5164" s="153">
        <v>31</v>
      </c>
      <c r="J5164" s="148" t="s">
        <v>70</v>
      </c>
      <c r="K5164" s="153"/>
      <c r="L5164" s="153"/>
      <c r="M5164" s="153"/>
      <c r="N5164" s="153">
        <v>110</v>
      </c>
      <c r="O5164" s="155" t="s">
        <v>9226</v>
      </c>
      <c r="P5164" s="156" t="s">
        <v>60</v>
      </c>
      <c r="Q5164" s="157" t="s">
        <v>8211</v>
      </c>
      <c r="R5164" s="158"/>
      <c r="S5164" s="159"/>
      <c r="T5164" s="159" t="s">
        <v>6983</v>
      </c>
      <c r="U5164" s="159" t="s">
        <v>8212</v>
      </c>
      <c r="V5164" s="154">
        <v>46114</v>
      </c>
      <c r="W5164" s="154">
        <v>46142</v>
      </c>
      <c r="X5164" s="154"/>
      <c r="Y5164" s="160"/>
      <c r="Z5164" s="160"/>
      <c r="AA5164" s="153"/>
      <c r="AB5164" s="153"/>
      <c r="AC5164" s="182" t="e">
        <f t="shared" si="162"/>
        <v>#DIV/0!</v>
      </c>
      <c r="AD5164" s="153" t="e">
        <f t="shared" si="163"/>
        <v>#DIV/0!</v>
      </c>
      <c r="AE5164" s="207"/>
      <c r="AF5164" s="153"/>
      <c r="AG5164" s="159"/>
      <c r="AH5164" s="153"/>
      <c r="AI5164" s="161"/>
      <c r="AJ5164" s="153"/>
      <c r="AK5164" s="153"/>
      <c r="AL5164" s="207"/>
      <c r="AM5164" s="207"/>
      <c r="AN5164" s="207"/>
      <c r="AO5164" s="207"/>
      <c r="AP5164" s="147" t="s">
        <v>54</v>
      </c>
      <c r="AQ5164" s="147"/>
      <c r="AR5164" s="147"/>
      <c r="AS5164" s="209" t="s">
        <v>68</v>
      </c>
      <c r="AT5164" s="223" t="str">
        <f>MONTH(B5164)&amp;"/"&amp;YEAR(B5164)</f>
        <v>3/2026</v>
      </c>
      <c r="AU5164" s="223">
        <f>WEEKNUM(B5164)-WEEKNUM(EOMONTH(B5164,-1)+1)+1</f>
        <v>1</v>
      </c>
      <c r="AV5164" s="209" t="str">
        <f>MONTH(R5164)&amp;"/"&amp;YEAR(R5164)</f>
        <v>1/1900</v>
      </c>
      <c r="AW5164" s="209" t="e">
        <f>WEEKNUM(R5164)-WEEKNUM(EOMONTH(R5164,-1)+1)+1</f>
        <v>#NUM!</v>
      </c>
      <c r="AX5164" s="209">
        <f>IF(BB5164="S",IF(Q5164="1. Aceitou o programa",R5164-B5164,0),0)</f>
        <v>0</v>
      </c>
      <c r="AY5164" s="209">
        <f>IF(BB5164="S",IF(AND(S5164&lt;&gt;"",R5164&lt;&gt;""),S5164-R5164,0),0)</f>
        <v>0</v>
      </c>
      <c r="AZ5164" s="209">
        <f>IF(BB5164="S",IF(Q5164="1. Aceitou o programa",IF(OR(X5164="Não se Aplica",X5164=""),IF(OR(W5164="Não se Aplica",W5164=""),0,W5164-V5164),AVERAGE(X5164-W5164,W5164-V5164)),0),0)</f>
        <v>0</v>
      </c>
      <c r="BA5164" s="209">
        <f>IF(BB5164="S",IF(AND(Q5164="1. Aceitou o programa",AH5164="Realizada"),IFERROR(IF(AG5164="",0,AG5164-R5164),0),0),0)</f>
        <v>0</v>
      </c>
      <c r="BB5164" s="209" t="str">
        <f>_xlfn.XLOOKUP(U5164,'Lista Suspensa'!$AA$20:$AA$23,'Lista Suspensa'!$AB$20:$AB$23,"N/A")</f>
        <v>S</v>
      </c>
    </row>
    <row r="5165" spans="1:54" ht="12" customHeight="1">
      <c r="A5165" s="151" t="s">
        <v>54</v>
      </c>
      <c r="B5165" s="152">
        <v>46083</v>
      </c>
      <c r="C5165" s="153" t="s">
        <v>55</v>
      </c>
      <c r="D5165" s="153" t="s">
        <v>56</v>
      </c>
      <c r="E5165" s="244">
        <v>81748636</v>
      </c>
      <c r="F5165" s="144" t="s">
        <v>9227</v>
      </c>
      <c r="G5165" s="230"/>
      <c r="H5165" s="154">
        <v>34539</v>
      </c>
      <c r="I5165" s="153">
        <v>31</v>
      </c>
      <c r="J5165" s="148" t="s">
        <v>70</v>
      </c>
      <c r="K5165" s="153"/>
      <c r="L5165" s="153"/>
      <c r="M5165" s="153"/>
      <c r="N5165" s="153">
        <v>60</v>
      </c>
      <c r="O5165" s="155" t="s">
        <v>9228</v>
      </c>
      <c r="P5165" s="156" t="s">
        <v>2026</v>
      </c>
      <c r="Q5165" s="157" t="s">
        <v>8211</v>
      </c>
      <c r="R5165" s="158"/>
      <c r="S5165" s="159"/>
      <c r="T5165" s="159" t="s">
        <v>6983</v>
      </c>
      <c r="U5165" s="159" t="s">
        <v>8212</v>
      </c>
      <c r="V5165" s="154">
        <v>46112</v>
      </c>
      <c r="W5165" s="154">
        <v>46142</v>
      </c>
      <c r="X5165" s="154"/>
      <c r="Y5165" s="160"/>
      <c r="Z5165" s="160"/>
      <c r="AA5165" s="153"/>
      <c r="AB5165" s="153"/>
      <c r="AC5165" s="182" t="e">
        <f t="shared" si="162"/>
        <v>#DIV/0!</v>
      </c>
      <c r="AD5165" s="153" t="e">
        <f t="shared" si="163"/>
        <v>#DIV/0!</v>
      </c>
      <c r="AE5165" s="207"/>
      <c r="AF5165" s="153"/>
      <c r="AG5165" s="159"/>
      <c r="AH5165" s="153"/>
      <c r="AI5165" s="161"/>
      <c r="AJ5165" s="153"/>
      <c r="AK5165" s="153"/>
      <c r="AL5165" s="207"/>
      <c r="AM5165" s="207"/>
      <c r="AN5165" s="207"/>
      <c r="AO5165" s="207"/>
      <c r="AP5165" s="147" t="s">
        <v>54</v>
      </c>
      <c r="AQ5165" s="147"/>
      <c r="AR5165" s="147"/>
      <c r="AS5165" s="209" t="s">
        <v>68</v>
      </c>
      <c r="AT5165" s="223" t="str">
        <f>MONTH(B5165)&amp;"/"&amp;YEAR(B5165)</f>
        <v>3/2026</v>
      </c>
      <c r="AU5165" s="223">
        <f>WEEKNUM(B5165)-WEEKNUM(EOMONTH(B5165,-1)+1)+1</f>
        <v>1</v>
      </c>
      <c r="AV5165" s="209" t="str">
        <f>MONTH(R5165)&amp;"/"&amp;YEAR(R5165)</f>
        <v>1/1900</v>
      </c>
      <c r="AW5165" s="209" t="e">
        <f>WEEKNUM(R5165)-WEEKNUM(EOMONTH(R5165,-1)+1)+1</f>
        <v>#NUM!</v>
      </c>
      <c r="AX5165" s="209">
        <f>IF(BB5165="S",IF(Q5165="1. Aceitou o programa",R5165-B5165,0),0)</f>
        <v>0</v>
      </c>
      <c r="AY5165" s="209">
        <f>IF(BB5165="S",IF(AND(S5165&lt;&gt;"",R5165&lt;&gt;""),S5165-R5165,0),0)</f>
        <v>0</v>
      </c>
      <c r="AZ5165" s="209">
        <f>IF(BB5165="S",IF(Q5165="1. Aceitou o programa",IF(OR(X5165="Não se Aplica",X5165=""),IF(OR(W5165="Não se Aplica",W5165=""),0,W5165-V5165),AVERAGE(X5165-W5165,W5165-V5165)),0),0)</f>
        <v>0</v>
      </c>
      <c r="BA5165" s="209">
        <f>IF(BB5165="S",IF(AND(Q5165="1. Aceitou o programa",AH5165="Realizada"),IFERROR(IF(AG5165="",0,AG5165-R5165),0),0),0)</f>
        <v>0</v>
      </c>
      <c r="BB5165" s="209" t="str">
        <f>_xlfn.XLOOKUP(U5165,'Lista Suspensa'!$AA$20:$AA$23,'Lista Suspensa'!$AB$20:$AB$23,"N/A")</f>
        <v>S</v>
      </c>
    </row>
    <row r="5166" spans="1:54" ht="12" customHeight="1">
      <c r="A5166" s="151" t="s">
        <v>54</v>
      </c>
      <c r="B5166" s="152">
        <v>46083</v>
      </c>
      <c r="C5166" s="153" t="s">
        <v>55</v>
      </c>
      <c r="D5166" s="153" t="s">
        <v>56</v>
      </c>
      <c r="E5166" s="244">
        <v>84806865</v>
      </c>
      <c r="F5166" s="144" t="s">
        <v>9229</v>
      </c>
      <c r="G5166" s="230"/>
      <c r="H5166" s="154">
        <v>34543</v>
      </c>
      <c r="I5166" s="153">
        <v>31</v>
      </c>
      <c r="J5166" s="148" t="s">
        <v>70</v>
      </c>
      <c r="K5166" s="153"/>
      <c r="L5166" s="153"/>
      <c r="M5166" s="153"/>
      <c r="N5166" s="153">
        <v>80</v>
      </c>
      <c r="O5166" s="155" t="s">
        <v>9230</v>
      </c>
      <c r="P5166" s="156" t="s">
        <v>60</v>
      </c>
      <c r="Q5166" s="157" t="s">
        <v>8211</v>
      </c>
      <c r="R5166" s="158"/>
      <c r="S5166" s="159"/>
      <c r="T5166" s="159" t="s">
        <v>6983</v>
      </c>
      <c r="U5166" s="159" t="s">
        <v>8212</v>
      </c>
      <c r="V5166" s="154">
        <v>46114</v>
      </c>
      <c r="W5166" s="154">
        <v>46142</v>
      </c>
      <c r="X5166" s="154"/>
      <c r="Y5166" s="160"/>
      <c r="Z5166" s="160"/>
      <c r="AA5166" s="153"/>
      <c r="AB5166" s="153"/>
      <c r="AC5166" s="182" t="e">
        <f t="shared" si="162"/>
        <v>#DIV/0!</v>
      </c>
      <c r="AD5166" s="153" t="e">
        <f t="shared" si="163"/>
        <v>#DIV/0!</v>
      </c>
      <c r="AE5166" s="207"/>
      <c r="AF5166" s="153"/>
      <c r="AG5166" s="159"/>
      <c r="AH5166" s="153"/>
      <c r="AI5166" s="161"/>
      <c r="AJ5166" s="153"/>
      <c r="AK5166" s="153"/>
      <c r="AL5166" s="207"/>
      <c r="AM5166" s="207"/>
      <c r="AN5166" s="207"/>
      <c r="AO5166" s="207"/>
      <c r="AP5166" s="147" t="s">
        <v>54</v>
      </c>
      <c r="AQ5166" s="147"/>
      <c r="AR5166" s="147"/>
      <c r="AS5166" s="209" t="s">
        <v>68</v>
      </c>
      <c r="AT5166" s="223" t="str">
        <f>MONTH(B5166)&amp;"/"&amp;YEAR(B5166)</f>
        <v>3/2026</v>
      </c>
      <c r="AU5166" s="223">
        <f>WEEKNUM(B5166)-WEEKNUM(EOMONTH(B5166,-1)+1)+1</f>
        <v>1</v>
      </c>
      <c r="AV5166" s="209" t="str">
        <f>MONTH(R5166)&amp;"/"&amp;YEAR(R5166)</f>
        <v>1/1900</v>
      </c>
      <c r="AW5166" s="209" t="e">
        <f>WEEKNUM(R5166)-WEEKNUM(EOMONTH(R5166,-1)+1)+1</f>
        <v>#NUM!</v>
      </c>
      <c r="AX5166" s="209">
        <f>IF(BB5166="S",IF(Q5166="1. Aceitou o programa",R5166-B5166,0),0)</f>
        <v>0</v>
      </c>
      <c r="AY5166" s="209">
        <f>IF(BB5166="S",IF(AND(S5166&lt;&gt;"",R5166&lt;&gt;""),S5166-R5166,0),0)</f>
        <v>0</v>
      </c>
      <c r="AZ5166" s="209">
        <f>IF(BB5166="S",IF(Q5166="1. Aceitou o programa",IF(OR(X5166="Não se Aplica",X5166=""),IF(OR(W5166="Não se Aplica",W5166=""),0,W5166-V5166),AVERAGE(X5166-W5166,W5166-V5166)),0),0)</f>
        <v>0</v>
      </c>
      <c r="BA5166" s="209">
        <f>IF(BB5166="S",IF(AND(Q5166="1. Aceitou o programa",AH5166="Realizada"),IFERROR(IF(AG5166="",0,AG5166-R5166),0),0),0)</f>
        <v>0</v>
      </c>
      <c r="BB5166" s="209" t="str">
        <f>_xlfn.XLOOKUP(U5166,'Lista Suspensa'!$AA$20:$AA$23,'Lista Suspensa'!$AB$20:$AB$23,"N/A")</f>
        <v>S</v>
      </c>
    </row>
    <row r="5167" spans="1:54" ht="12" customHeight="1">
      <c r="A5167" s="151" t="s">
        <v>54</v>
      </c>
      <c r="B5167" s="152">
        <v>46083</v>
      </c>
      <c r="C5167" s="153" t="s">
        <v>55</v>
      </c>
      <c r="D5167" s="153" t="s">
        <v>56</v>
      </c>
      <c r="E5167" s="244">
        <v>84915573</v>
      </c>
      <c r="F5167" s="144" t="s">
        <v>9231</v>
      </c>
      <c r="G5167" s="230"/>
      <c r="H5167" s="154">
        <v>34584</v>
      </c>
      <c r="I5167" s="153">
        <v>31</v>
      </c>
      <c r="J5167" s="148" t="s">
        <v>70</v>
      </c>
      <c r="K5167" s="153"/>
      <c r="L5167" s="153"/>
      <c r="M5167" s="153"/>
      <c r="N5167" s="153">
        <v>600</v>
      </c>
      <c r="O5167" s="155">
        <v>21992222351</v>
      </c>
      <c r="P5167" s="156" t="s">
        <v>60</v>
      </c>
      <c r="Q5167" s="157" t="s">
        <v>8211</v>
      </c>
      <c r="R5167" s="158"/>
      <c r="S5167" s="159"/>
      <c r="T5167" s="159" t="s">
        <v>6983</v>
      </c>
      <c r="U5167" s="159" t="s">
        <v>8212</v>
      </c>
      <c r="V5167" s="154">
        <v>46118</v>
      </c>
      <c r="W5167" s="154">
        <v>46142</v>
      </c>
      <c r="X5167" s="154"/>
      <c r="Y5167" s="160"/>
      <c r="Z5167" s="160"/>
      <c r="AA5167" s="153"/>
      <c r="AB5167" s="153"/>
      <c r="AC5167" s="182" t="e">
        <f t="shared" si="162"/>
        <v>#DIV/0!</v>
      </c>
      <c r="AD5167" s="153" t="e">
        <f t="shared" si="163"/>
        <v>#DIV/0!</v>
      </c>
      <c r="AE5167" s="207"/>
      <c r="AF5167" s="153"/>
      <c r="AG5167" s="159"/>
      <c r="AH5167" s="153"/>
      <c r="AI5167" s="161"/>
      <c r="AJ5167" s="153"/>
      <c r="AK5167" s="153"/>
      <c r="AL5167" s="207"/>
      <c r="AM5167" s="207"/>
      <c r="AN5167" s="207"/>
      <c r="AO5167" s="207"/>
      <c r="AP5167" s="147" t="s">
        <v>54</v>
      </c>
      <c r="AQ5167" s="147"/>
      <c r="AR5167" s="147"/>
      <c r="AS5167" s="209" t="s">
        <v>68</v>
      </c>
      <c r="AT5167" s="223" t="str">
        <f>MONTH(B5167)&amp;"/"&amp;YEAR(B5167)</f>
        <v>3/2026</v>
      </c>
      <c r="AU5167" s="223">
        <f>WEEKNUM(B5167)-WEEKNUM(EOMONTH(B5167,-1)+1)+1</f>
        <v>1</v>
      </c>
      <c r="AV5167" s="209" t="str">
        <f>MONTH(R5167)&amp;"/"&amp;YEAR(R5167)</f>
        <v>1/1900</v>
      </c>
      <c r="AW5167" s="209" t="e">
        <f>WEEKNUM(R5167)-WEEKNUM(EOMONTH(R5167,-1)+1)+1</f>
        <v>#NUM!</v>
      </c>
      <c r="AX5167" s="209">
        <f>IF(BB5167="S",IF(Q5167="1. Aceitou o programa",R5167-B5167,0),0)</f>
        <v>0</v>
      </c>
      <c r="AY5167" s="209">
        <f>IF(BB5167="S",IF(AND(S5167&lt;&gt;"",R5167&lt;&gt;""),S5167-R5167,0),0)</f>
        <v>0</v>
      </c>
      <c r="AZ5167" s="209">
        <f>IF(BB5167="S",IF(Q5167="1. Aceitou o programa",IF(OR(X5167="Não se Aplica",X5167=""),IF(OR(W5167="Não se Aplica",W5167=""),0,W5167-V5167),AVERAGE(X5167-W5167,W5167-V5167)),0),0)</f>
        <v>0</v>
      </c>
      <c r="BA5167" s="209">
        <f>IF(BB5167="S",IF(AND(Q5167="1. Aceitou o programa",AH5167="Realizada"),IFERROR(IF(AG5167="",0,AG5167-R5167),0),0),0)</f>
        <v>0</v>
      </c>
      <c r="BB5167" s="209" t="str">
        <f>_xlfn.XLOOKUP(U5167,'Lista Suspensa'!$AA$20:$AA$23,'Lista Suspensa'!$AB$20:$AB$23,"N/A")</f>
        <v>S</v>
      </c>
    </row>
    <row r="5168" spans="1:54" ht="12" customHeight="1">
      <c r="A5168" s="151" t="s">
        <v>54</v>
      </c>
      <c r="B5168" s="152">
        <v>46083</v>
      </c>
      <c r="C5168" s="153" t="s">
        <v>55</v>
      </c>
      <c r="D5168" s="153" t="s">
        <v>56</v>
      </c>
      <c r="E5168" s="244">
        <v>82998796</v>
      </c>
      <c r="F5168" s="144" t="s">
        <v>9232</v>
      </c>
      <c r="G5168" s="230"/>
      <c r="H5168" s="154">
        <v>34600</v>
      </c>
      <c r="I5168" s="153">
        <v>31</v>
      </c>
      <c r="J5168" s="148" t="s">
        <v>58</v>
      </c>
      <c r="K5168" s="153"/>
      <c r="L5168" s="153"/>
      <c r="M5168" s="153"/>
      <c r="N5168" s="153">
        <v>60</v>
      </c>
      <c r="O5168" s="155" t="s">
        <v>9233</v>
      </c>
      <c r="P5168" s="156" t="s">
        <v>60</v>
      </c>
      <c r="Q5168" s="157" t="s">
        <v>8211</v>
      </c>
      <c r="R5168" s="158"/>
      <c r="S5168" s="159"/>
      <c r="T5168" s="159" t="s">
        <v>6983</v>
      </c>
      <c r="U5168" s="159" t="s">
        <v>8212</v>
      </c>
      <c r="V5168" s="154">
        <v>46114</v>
      </c>
      <c r="W5168" s="154">
        <v>46142</v>
      </c>
      <c r="X5168" s="154"/>
      <c r="Y5168" s="160"/>
      <c r="Z5168" s="160"/>
      <c r="AA5168" s="153"/>
      <c r="AB5168" s="153"/>
      <c r="AC5168" s="182" t="e">
        <f t="shared" si="162"/>
        <v>#DIV/0!</v>
      </c>
      <c r="AD5168" s="153" t="e">
        <f t="shared" si="163"/>
        <v>#DIV/0!</v>
      </c>
      <c r="AE5168" s="207"/>
      <c r="AF5168" s="153"/>
      <c r="AG5168" s="159"/>
      <c r="AH5168" s="153"/>
      <c r="AI5168" s="161"/>
      <c r="AJ5168" s="153"/>
      <c r="AK5168" s="153"/>
      <c r="AL5168" s="207"/>
      <c r="AM5168" s="207"/>
      <c r="AN5168" s="207"/>
      <c r="AO5168" s="207"/>
      <c r="AP5168" s="147" t="s">
        <v>54</v>
      </c>
      <c r="AQ5168" s="147"/>
      <c r="AR5168" s="147"/>
      <c r="AS5168" s="209" t="s">
        <v>68</v>
      </c>
      <c r="AT5168" s="223" t="str">
        <f>MONTH(B5168)&amp;"/"&amp;YEAR(B5168)</f>
        <v>3/2026</v>
      </c>
      <c r="AU5168" s="223">
        <f>WEEKNUM(B5168)-WEEKNUM(EOMONTH(B5168,-1)+1)+1</f>
        <v>1</v>
      </c>
      <c r="AV5168" s="209" t="str">
        <f>MONTH(R5168)&amp;"/"&amp;YEAR(R5168)</f>
        <v>1/1900</v>
      </c>
      <c r="AW5168" s="209" t="e">
        <f>WEEKNUM(R5168)-WEEKNUM(EOMONTH(R5168,-1)+1)+1</f>
        <v>#NUM!</v>
      </c>
      <c r="AX5168" s="209">
        <f>IF(BB5168="S",IF(Q5168="1. Aceitou o programa",R5168-B5168,0),0)</f>
        <v>0</v>
      </c>
      <c r="AY5168" s="209">
        <f>IF(BB5168="S",IF(AND(S5168&lt;&gt;"",R5168&lt;&gt;""),S5168-R5168,0),0)</f>
        <v>0</v>
      </c>
      <c r="AZ5168" s="209">
        <f>IF(BB5168="S",IF(Q5168="1. Aceitou o programa",IF(OR(X5168="Não se Aplica",X5168=""),IF(OR(W5168="Não se Aplica",W5168=""),0,W5168-V5168),AVERAGE(X5168-W5168,W5168-V5168)),0),0)</f>
        <v>0</v>
      </c>
      <c r="BA5168" s="209">
        <f>IF(BB5168="S",IF(AND(Q5168="1. Aceitou o programa",AH5168="Realizada"),IFERROR(IF(AG5168="",0,AG5168-R5168),0),0),0)</f>
        <v>0</v>
      </c>
      <c r="BB5168" s="209" t="str">
        <f>_xlfn.XLOOKUP(U5168,'Lista Suspensa'!$AA$20:$AA$23,'Lista Suspensa'!$AB$20:$AB$23,"N/A")</f>
        <v>S</v>
      </c>
    </row>
    <row r="5169" spans="1:54" ht="12" customHeight="1">
      <c r="A5169" s="151" t="s">
        <v>54</v>
      </c>
      <c r="B5169" s="152">
        <v>46083</v>
      </c>
      <c r="C5169" s="153" t="s">
        <v>55</v>
      </c>
      <c r="D5169" s="153" t="s">
        <v>56</v>
      </c>
      <c r="E5169" s="244">
        <v>76438925</v>
      </c>
      <c r="F5169" s="144" t="s">
        <v>9234</v>
      </c>
      <c r="G5169" s="230"/>
      <c r="H5169" s="154">
        <v>34604</v>
      </c>
      <c r="I5169" s="153">
        <v>31</v>
      </c>
      <c r="J5169" s="148" t="s">
        <v>70</v>
      </c>
      <c r="K5169" s="153"/>
      <c r="L5169" s="153"/>
      <c r="M5169" s="153"/>
      <c r="N5169" s="153">
        <v>50</v>
      </c>
      <c r="O5169" s="155" t="s">
        <v>9235</v>
      </c>
      <c r="P5169" s="156" t="s">
        <v>60</v>
      </c>
      <c r="Q5169" s="157" t="s">
        <v>8211</v>
      </c>
      <c r="R5169" s="158"/>
      <c r="S5169" s="159"/>
      <c r="T5169" s="159" t="s">
        <v>6983</v>
      </c>
      <c r="U5169" s="159" t="s">
        <v>8212</v>
      </c>
      <c r="V5169" s="154">
        <v>46113</v>
      </c>
      <c r="W5169" s="154">
        <v>46142</v>
      </c>
      <c r="X5169" s="154"/>
      <c r="Y5169" s="160"/>
      <c r="Z5169" s="160"/>
      <c r="AA5169" s="153"/>
      <c r="AB5169" s="153"/>
      <c r="AC5169" s="182" t="e">
        <f t="shared" si="162"/>
        <v>#DIV/0!</v>
      </c>
      <c r="AD5169" s="153" t="e">
        <f t="shared" si="163"/>
        <v>#DIV/0!</v>
      </c>
      <c r="AE5169" s="207"/>
      <c r="AF5169" s="153"/>
      <c r="AG5169" s="159"/>
      <c r="AH5169" s="153"/>
      <c r="AI5169" s="161"/>
      <c r="AJ5169" s="153"/>
      <c r="AK5169" s="153"/>
      <c r="AL5169" s="207"/>
      <c r="AM5169" s="207"/>
      <c r="AN5169" s="207"/>
      <c r="AO5169" s="207"/>
      <c r="AP5169" s="147" t="s">
        <v>54</v>
      </c>
      <c r="AQ5169" s="147"/>
      <c r="AR5169" s="147"/>
      <c r="AS5169" s="209" t="s">
        <v>68</v>
      </c>
      <c r="AT5169" s="223" t="str">
        <f>MONTH(B5169)&amp;"/"&amp;YEAR(B5169)</f>
        <v>3/2026</v>
      </c>
      <c r="AU5169" s="223">
        <f>WEEKNUM(B5169)-WEEKNUM(EOMONTH(B5169,-1)+1)+1</f>
        <v>1</v>
      </c>
      <c r="AV5169" s="209" t="str">
        <f>MONTH(R5169)&amp;"/"&amp;YEAR(R5169)</f>
        <v>1/1900</v>
      </c>
      <c r="AW5169" s="209" t="e">
        <f>WEEKNUM(R5169)-WEEKNUM(EOMONTH(R5169,-1)+1)+1</f>
        <v>#NUM!</v>
      </c>
      <c r="AX5169" s="209">
        <f>IF(BB5169="S",IF(Q5169="1. Aceitou o programa",R5169-B5169,0),0)</f>
        <v>0</v>
      </c>
      <c r="AY5169" s="209">
        <f>IF(BB5169="S",IF(AND(S5169&lt;&gt;"",R5169&lt;&gt;""),S5169-R5169,0),0)</f>
        <v>0</v>
      </c>
      <c r="AZ5169" s="209">
        <f>IF(BB5169="S",IF(Q5169="1. Aceitou o programa",IF(OR(X5169="Não se Aplica",X5169=""),IF(OR(W5169="Não se Aplica",W5169=""),0,W5169-V5169),AVERAGE(X5169-W5169,W5169-V5169)),0),0)</f>
        <v>0</v>
      </c>
      <c r="BA5169" s="209">
        <f>IF(BB5169="S",IF(AND(Q5169="1. Aceitou o programa",AH5169="Realizada"),IFERROR(IF(AG5169="",0,AG5169-R5169),0),0),0)</f>
        <v>0</v>
      </c>
      <c r="BB5169" s="209" t="str">
        <f>_xlfn.XLOOKUP(U5169,'Lista Suspensa'!$AA$20:$AA$23,'Lista Suspensa'!$AB$20:$AB$23,"N/A")</f>
        <v>S</v>
      </c>
    </row>
    <row r="5170" spans="1:54" ht="12" customHeight="1">
      <c r="A5170" s="151" t="s">
        <v>54</v>
      </c>
      <c r="B5170" s="152">
        <v>46083</v>
      </c>
      <c r="C5170" s="153" t="s">
        <v>55</v>
      </c>
      <c r="D5170" s="153" t="s">
        <v>56</v>
      </c>
      <c r="E5170" s="244">
        <v>82514615</v>
      </c>
      <c r="F5170" s="144" t="s">
        <v>9236</v>
      </c>
      <c r="G5170" s="230"/>
      <c r="H5170" s="154">
        <v>34618</v>
      </c>
      <c r="I5170" s="153">
        <v>31</v>
      </c>
      <c r="J5170" s="148" t="s">
        <v>70</v>
      </c>
      <c r="K5170" s="153"/>
      <c r="L5170" s="153"/>
      <c r="M5170" s="153"/>
      <c r="N5170" s="153">
        <v>60</v>
      </c>
      <c r="O5170" s="155" t="s">
        <v>9237</v>
      </c>
      <c r="P5170" s="156" t="s">
        <v>60</v>
      </c>
      <c r="Q5170" s="157" t="s">
        <v>8211</v>
      </c>
      <c r="R5170" s="158"/>
      <c r="S5170" s="159"/>
      <c r="T5170" s="159" t="s">
        <v>6983</v>
      </c>
      <c r="U5170" s="159" t="s">
        <v>8212</v>
      </c>
      <c r="V5170" s="154">
        <v>46114</v>
      </c>
      <c r="W5170" s="154">
        <v>46142</v>
      </c>
      <c r="X5170" s="154"/>
      <c r="Y5170" s="160"/>
      <c r="Z5170" s="160"/>
      <c r="AA5170" s="153"/>
      <c r="AB5170" s="153"/>
      <c r="AC5170" s="182" t="e">
        <f t="shared" si="162"/>
        <v>#DIV/0!</v>
      </c>
      <c r="AD5170" s="153" t="e">
        <f t="shared" si="163"/>
        <v>#DIV/0!</v>
      </c>
      <c r="AE5170" s="207"/>
      <c r="AF5170" s="153"/>
      <c r="AG5170" s="159"/>
      <c r="AH5170" s="153"/>
      <c r="AI5170" s="161"/>
      <c r="AJ5170" s="153"/>
      <c r="AK5170" s="153"/>
      <c r="AL5170" s="207"/>
      <c r="AM5170" s="207"/>
      <c r="AN5170" s="207"/>
      <c r="AO5170" s="207"/>
      <c r="AP5170" s="147" t="s">
        <v>54</v>
      </c>
      <c r="AQ5170" s="147"/>
      <c r="AR5170" s="147"/>
      <c r="AS5170" s="209" t="s">
        <v>68</v>
      </c>
      <c r="AT5170" s="223" t="str">
        <f>MONTH(B5170)&amp;"/"&amp;YEAR(B5170)</f>
        <v>3/2026</v>
      </c>
      <c r="AU5170" s="223">
        <f>WEEKNUM(B5170)-WEEKNUM(EOMONTH(B5170,-1)+1)+1</f>
        <v>1</v>
      </c>
      <c r="AV5170" s="209" t="str">
        <f>MONTH(R5170)&amp;"/"&amp;YEAR(R5170)</f>
        <v>1/1900</v>
      </c>
      <c r="AW5170" s="209" t="e">
        <f>WEEKNUM(R5170)-WEEKNUM(EOMONTH(R5170,-1)+1)+1</f>
        <v>#NUM!</v>
      </c>
      <c r="AX5170" s="209">
        <f>IF(BB5170="S",IF(Q5170="1. Aceitou o programa",R5170-B5170,0),0)</f>
        <v>0</v>
      </c>
      <c r="AY5170" s="209">
        <f>IF(BB5170="S",IF(AND(S5170&lt;&gt;"",R5170&lt;&gt;""),S5170-R5170,0),0)</f>
        <v>0</v>
      </c>
      <c r="AZ5170" s="209">
        <f>IF(BB5170="S",IF(Q5170="1. Aceitou o programa",IF(OR(X5170="Não se Aplica",X5170=""),IF(OR(W5170="Não se Aplica",W5170=""),0,W5170-V5170),AVERAGE(X5170-W5170,W5170-V5170)),0),0)</f>
        <v>0</v>
      </c>
      <c r="BA5170" s="209">
        <f>IF(BB5170="S",IF(AND(Q5170="1. Aceitou o programa",AH5170="Realizada"),IFERROR(IF(AG5170="",0,AG5170-R5170),0),0),0)</f>
        <v>0</v>
      </c>
      <c r="BB5170" s="209" t="str">
        <f>_xlfn.XLOOKUP(U5170,'Lista Suspensa'!$AA$20:$AA$23,'Lista Suspensa'!$AB$20:$AB$23,"N/A")</f>
        <v>S</v>
      </c>
    </row>
    <row r="5171" spans="1:54" ht="12" customHeight="1">
      <c r="A5171" s="151" t="s">
        <v>54</v>
      </c>
      <c r="B5171" s="152">
        <v>46083</v>
      </c>
      <c r="C5171" s="153" t="s">
        <v>55</v>
      </c>
      <c r="D5171" s="153" t="s">
        <v>56</v>
      </c>
      <c r="E5171" s="244">
        <v>86962727</v>
      </c>
      <c r="F5171" s="144" t="s">
        <v>9238</v>
      </c>
      <c r="G5171" s="230"/>
      <c r="H5171" s="154">
        <v>34638</v>
      </c>
      <c r="I5171" s="153">
        <v>31</v>
      </c>
      <c r="J5171" s="148" t="s">
        <v>70</v>
      </c>
      <c r="K5171" s="153"/>
      <c r="L5171" s="153"/>
      <c r="M5171" s="153"/>
      <c r="N5171" s="153">
        <v>60</v>
      </c>
      <c r="O5171" s="155">
        <v>11996625052</v>
      </c>
      <c r="P5171" s="156" t="s">
        <v>60</v>
      </c>
      <c r="Q5171" s="157" t="s">
        <v>8211</v>
      </c>
      <c r="R5171" s="158"/>
      <c r="S5171" s="159"/>
      <c r="T5171" s="159" t="s">
        <v>6983</v>
      </c>
      <c r="U5171" s="159" t="s">
        <v>8212</v>
      </c>
      <c r="V5171" s="154">
        <v>46118</v>
      </c>
      <c r="W5171" s="154">
        <v>46142</v>
      </c>
      <c r="X5171" s="154"/>
      <c r="Y5171" s="160"/>
      <c r="Z5171" s="160"/>
      <c r="AA5171" s="153"/>
      <c r="AB5171" s="153"/>
      <c r="AC5171" s="182" t="e">
        <f t="shared" si="162"/>
        <v>#DIV/0!</v>
      </c>
      <c r="AD5171" s="153" t="e">
        <f t="shared" si="163"/>
        <v>#DIV/0!</v>
      </c>
      <c r="AE5171" s="207"/>
      <c r="AF5171" s="153"/>
      <c r="AG5171" s="159"/>
      <c r="AH5171" s="153"/>
      <c r="AI5171" s="161"/>
      <c r="AJ5171" s="153"/>
      <c r="AK5171" s="153"/>
      <c r="AL5171" s="207"/>
      <c r="AM5171" s="207"/>
      <c r="AN5171" s="207"/>
      <c r="AO5171" s="207"/>
      <c r="AP5171" s="147" t="s">
        <v>54</v>
      </c>
      <c r="AQ5171" s="147"/>
      <c r="AR5171" s="147"/>
      <c r="AS5171" s="209" t="s">
        <v>68</v>
      </c>
      <c r="AT5171" s="223" t="str">
        <f>MONTH(B5171)&amp;"/"&amp;YEAR(B5171)</f>
        <v>3/2026</v>
      </c>
      <c r="AU5171" s="223">
        <f>WEEKNUM(B5171)-WEEKNUM(EOMONTH(B5171,-1)+1)+1</f>
        <v>1</v>
      </c>
      <c r="AV5171" s="209" t="str">
        <f>MONTH(R5171)&amp;"/"&amp;YEAR(R5171)</f>
        <v>1/1900</v>
      </c>
      <c r="AW5171" s="209" t="e">
        <f>WEEKNUM(R5171)-WEEKNUM(EOMONTH(R5171,-1)+1)+1</f>
        <v>#NUM!</v>
      </c>
      <c r="AX5171" s="209">
        <f>IF(BB5171="S",IF(Q5171="1. Aceitou o programa",R5171-B5171,0),0)</f>
        <v>0</v>
      </c>
      <c r="AY5171" s="209">
        <f>IF(BB5171="S",IF(AND(S5171&lt;&gt;"",R5171&lt;&gt;""),S5171-R5171,0),0)</f>
        <v>0</v>
      </c>
      <c r="AZ5171" s="209">
        <f>IF(BB5171="S",IF(Q5171="1. Aceitou o programa",IF(OR(X5171="Não se Aplica",X5171=""),IF(OR(W5171="Não se Aplica",W5171=""),0,W5171-V5171),AVERAGE(X5171-W5171,W5171-V5171)),0),0)</f>
        <v>0</v>
      </c>
      <c r="BA5171" s="209">
        <f>IF(BB5171="S",IF(AND(Q5171="1. Aceitou o programa",AH5171="Realizada"),IFERROR(IF(AG5171="",0,AG5171-R5171),0),0),0)</f>
        <v>0</v>
      </c>
      <c r="BB5171" s="209" t="str">
        <f>_xlfn.XLOOKUP(U5171,'Lista Suspensa'!$AA$20:$AA$23,'Lista Suspensa'!$AB$20:$AB$23,"N/A")</f>
        <v>S</v>
      </c>
    </row>
    <row r="5172" spans="1:54" ht="12" customHeight="1">
      <c r="A5172" s="151" t="s">
        <v>54</v>
      </c>
      <c r="B5172" s="152">
        <v>46083</v>
      </c>
      <c r="C5172" s="153" t="s">
        <v>55</v>
      </c>
      <c r="D5172" s="153" t="s">
        <v>56</v>
      </c>
      <c r="E5172" s="244">
        <v>87904116</v>
      </c>
      <c r="F5172" s="144" t="s">
        <v>9239</v>
      </c>
      <c r="G5172" s="230"/>
      <c r="H5172" s="154">
        <v>34649</v>
      </c>
      <c r="I5172" s="153">
        <v>31</v>
      </c>
      <c r="J5172" s="148" t="s">
        <v>70</v>
      </c>
      <c r="K5172" s="153"/>
      <c r="L5172" s="153"/>
      <c r="M5172" s="153"/>
      <c r="N5172" s="153">
        <v>75</v>
      </c>
      <c r="O5172" s="155" t="s">
        <v>9240</v>
      </c>
      <c r="P5172" s="156" t="s">
        <v>60</v>
      </c>
      <c r="Q5172" s="157" t="s">
        <v>8211</v>
      </c>
      <c r="R5172" s="158"/>
      <c r="S5172" s="159"/>
      <c r="T5172" s="159" t="s">
        <v>6983</v>
      </c>
      <c r="U5172" s="159" t="s">
        <v>8212</v>
      </c>
      <c r="V5172" s="154">
        <v>46118</v>
      </c>
      <c r="W5172" s="154">
        <v>46142</v>
      </c>
      <c r="X5172" s="154"/>
      <c r="Y5172" s="160"/>
      <c r="Z5172" s="160"/>
      <c r="AA5172" s="153"/>
      <c r="AB5172" s="153"/>
      <c r="AC5172" s="182" t="e">
        <f t="shared" si="162"/>
        <v>#DIV/0!</v>
      </c>
      <c r="AD5172" s="153" t="e">
        <f t="shared" si="163"/>
        <v>#DIV/0!</v>
      </c>
      <c r="AE5172" s="207"/>
      <c r="AF5172" s="153"/>
      <c r="AG5172" s="159"/>
      <c r="AH5172" s="153"/>
      <c r="AI5172" s="161"/>
      <c r="AJ5172" s="153"/>
      <c r="AK5172" s="153"/>
      <c r="AL5172" s="207"/>
      <c r="AM5172" s="207"/>
      <c r="AN5172" s="207"/>
      <c r="AO5172" s="207"/>
      <c r="AP5172" s="147" t="s">
        <v>54</v>
      </c>
      <c r="AQ5172" s="147"/>
      <c r="AR5172" s="147"/>
      <c r="AS5172" s="209" t="s">
        <v>68</v>
      </c>
      <c r="AT5172" s="223" t="str">
        <f>MONTH(B5172)&amp;"/"&amp;YEAR(B5172)</f>
        <v>3/2026</v>
      </c>
      <c r="AU5172" s="223">
        <f>WEEKNUM(B5172)-WEEKNUM(EOMONTH(B5172,-1)+1)+1</f>
        <v>1</v>
      </c>
      <c r="AV5172" s="209" t="str">
        <f>MONTH(R5172)&amp;"/"&amp;YEAR(R5172)</f>
        <v>1/1900</v>
      </c>
      <c r="AW5172" s="209" t="e">
        <f>WEEKNUM(R5172)-WEEKNUM(EOMONTH(R5172,-1)+1)+1</f>
        <v>#NUM!</v>
      </c>
      <c r="AX5172" s="209">
        <f>IF(BB5172="S",IF(Q5172="1. Aceitou o programa",R5172-B5172,0),0)</f>
        <v>0</v>
      </c>
      <c r="AY5172" s="209">
        <f>IF(BB5172="S",IF(AND(S5172&lt;&gt;"",R5172&lt;&gt;""),S5172-R5172,0),0)</f>
        <v>0</v>
      </c>
      <c r="AZ5172" s="209">
        <f>IF(BB5172="S",IF(Q5172="1. Aceitou o programa",IF(OR(X5172="Não se Aplica",X5172=""),IF(OR(W5172="Não se Aplica",W5172=""),0,W5172-V5172),AVERAGE(X5172-W5172,W5172-V5172)),0),0)</f>
        <v>0</v>
      </c>
      <c r="BA5172" s="209">
        <f>IF(BB5172="S",IF(AND(Q5172="1. Aceitou o programa",AH5172="Realizada"),IFERROR(IF(AG5172="",0,AG5172-R5172),0),0),0)</f>
        <v>0</v>
      </c>
      <c r="BB5172" s="209" t="str">
        <f>_xlfn.XLOOKUP(U5172,'Lista Suspensa'!$AA$20:$AA$23,'Lista Suspensa'!$AB$20:$AB$23,"N/A")</f>
        <v>S</v>
      </c>
    </row>
    <row r="5173" spans="1:54" ht="12" customHeight="1">
      <c r="A5173" s="151" t="s">
        <v>54</v>
      </c>
      <c r="B5173" s="152">
        <v>46083</v>
      </c>
      <c r="C5173" s="153" t="s">
        <v>55</v>
      </c>
      <c r="D5173" s="153" t="s">
        <v>56</v>
      </c>
      <c r="E5173" s="244">
        <v>87972963</v>
      </c>
      <c r="F5173" s="144" t="s">
        <v>9241</v>
      </c>
      <c r="G5173" s="230"/>
      <c r="H5173" s="154">
        <v>34680</v>
      </c>
      <c r="I5173" s="153">
        <v>31</v>
      </c>
      <c r="J5173" s="148" t="s">
        <v>70</v>
      </c>
      <c r="K5173" s="153"/>
      <c r="L5173" s="153"/>
      <c r="M5173" s="153"/>
      <c r="N5173" s="153">
        <v>40</v>
      </c>
      <c r="O5173" s="155" t="s">
        <v>9242</v>
      </c>
      <c r="P5173" s="156" t="s">
        <v>60</v>
      </c>
      <c r="Q5173" s="157" t="s">
        <v>8211</v>
      </c>
      <c r="R5173" s="158"/>
      <c r="S5173" s="159"/>
      <c r="T5173" s="159" t="s">
        <v>6983</v>
      </c>
      <c r="U5173" s="159" t="s">
        <v>8212</v>
      </c>
      <c r="V5173" s="154">
        <v>46118</v>
      </c>
      <c r="W5173" s="154">
        <v>46155</v>
      </c>
      <c r="X5173" s="154"/>
      <c r="Y5173" s="160"/>
      <c r="Z5173" s="160"/>
      <c r="AA5173" s="153"/>
      <c r="AB5173" s="153"/>
      <c r="AC5173" s="182" t="e">
        <f t="shared" si="162"/>
        <v>#DIV/0!</v>
      </c>
      <c r="AD5173" s="153" t="e">
        <f t="shared" si="163"/>
        <v>#DIV/0!</v>
      </c>
      <c r="AE5173" s="207"/>
      <c r="AF5173" s="153"/>
      <c r="AG5173" s="159"/>
      <c r="AH5173" s="153"/>
      <c r="AI5173" s="161"/>
      <c r="AJ5173" s="153"/>
      <c r="AK5173" s="153"/>
      <c r="AL5173" s="207"/>
      <c r="AM5173" s="207"/>
      <c r="AN5173" s="207"/>
      <c r="AO5173" s="207"/>
      <c r="AP5173" s="147" t="s">
        <v>54</v>
      </c>
      <c r="AQ5173" s="147"/>
      <c r="AR5173" s="147"/>
      <c r="AS5173" s="209" t="s">
        <v>68</v>
      </c>
      <c r="AT5173" s="223" t="str">
        <f>MONTH(B5173)&amp;"/"&amp;YEAR(B5173)</f>
        <v>3/2026</v>
      </c>
      <c r="AU5173" s="223">
        <f>WEEKNUM(B5173)-WEEKNUM(EOMONTH(B5173,-1)+1)+1</f>
        <v>1</v>
      </c>
      <c r="AV5173" s="209" t="str">
        <f>MONTH(R5173)&amp;"/"&amp;YEAR(R5173)</f>
        <v>1/1900</v>
      </c>
      <c r="AW5173" s="209" t="e">
        <f>WEEKNUM(R5173)-WEEKNUM(EOMONTH(R5173,-1)+1)+1</f>
        <v>#NUM!</v>
      </c>
      <c r="AX5173" s="209">
        <f>IF(BB5173="S",IF(Q5173="1. Aceitou o programa",R5173-B5173,0),0)</f>
        <v>0</v>
      </c>
      <c r="AY5173" s="209">
        <f>IF(BB5173="S",IF(AND(S5173&lt;&gt;"",R5173&lt;&gt;""),S5173-R5173,0),0)</f>
        <v>0</v>
      </c>
      <c r="AZ5173" s="209">
        <f>IF(BB5173="S",IF(Q5173="1. Aceitou o programa",IF(OR(X5173="Não se Aplica",X5173=""),IF(OR(W5173="Não se Aplica",W5173=""),0,W5173-V5173),AVERAGE(X5173-W5173,W5173-V5173)),0),0)</f>
        <v>0</v>
      </c>
      <c r="BA5173" s="209">
        <f>IF(BB5173="S",IF(AND(Q5173="1. Aceitou o programa",AH5173="Realizada"),IFERROR(IF(AG5173="",0,AG5173-R5173),0),0),0)</f>
        <v>0</v>
      </c>
      <c r="BB5173" s="209" t="str">
        <f>_xlfn.XLOOKUP(U5173,'Lista Suspensa'!$AA$20:$AA$23,'Lista Suspensa'!$AB$20:$AB$23,"N/A")</f>
        <v>S</v>
      </c>
    </row>
    <row r="5174" spans="1:54" ht="12" customHeight="1">
      <c r="A5174" s="151" t="s">
        <v>54</v>
      </c>
      <c r="B5174" s="152">
        <v>46083</v>
      </c>
      <c r="C5174" s="153" t="s">
        <v>55</v>
      </c>
      <c r="D5174" s="153" t="s">
        <v>56</v>
      </c>
      <c r="E5174" s="244">
        <v>89360751</v>
      </c>
      <c r="F5174" s="144" t="s">
        <v>9243</v>
      </c>
      <c r="G5174" s="230"/>
      <c r="H5174" s="154">
        <v>34683</v>
      </c>
      <c r="I5174" s="153">
        <v>31</v>
      </c>
      <c r="J5174" s="148" t="s">
        <v>70</v>
      </c>
      <c r="K5174" s="153"/>
      <c r="L5174" s="153"/>
      <c r="M5174" s="153"/>
      <c r="N5174" s="153">
        <v>60</v>
      </c>
      <c r="O5174" s="155" t="s">
        <v>9244</v>
      </c>
      <c r="P5174" s="156" t="s">
        <v>89</v>
      </c>
      <c r="Q5174" s="157" t="s">
        <v>8211</v>
      </c>
      <c r="R5174" s="158"/>
      <c r="S5174" s="159"/>
      <c r="T5174" s="159" t="s">
        <v>6983</v>
      </c>
      <c r="U5174" s="159" t="s">
        <v>8212</v>
      </c>
      <c r="V5174" s="154">
        <v>46118</v>
      </c>
      <c r="W5174" s="154">
        <v>46142</v>
      </c>
      <c r="X5174" s="154"/>
      <c r="Y5174" s="160"/>
      <c r="Z5174" s="160"/>
      <c r="AA5174" s="153"/>
      <c r="AB5174" s="153"/>
      <c r="AC5174" s="182" t="e">
        <f t="shared" si="162"/>
        <v>#DIV/0!</v>
      </c>
      <c r="AD5174" s="153" t="e">
        <f t="shared" si="163"/>
        <v>#DIV/0!</v>
      </c>
      <c r="AE5174" s="207"/>
      <c r="AF5174" s="153"/>
      <c r="AG5174" s="159"/>
      <c r="AH5174" s="153"/>
      <c r="AI5174" s="161"/>
      <c r="AJ5174" s="153"/>
      <c r="AK5174" s="153"/>
      <c r="AL5174" s="207"/>
      <c r="AM5174" s="207"/>
      <c r="AN5174" s="207"/>
      <c r="AO5174" s="207"/>
      <c r="AP5174" s="147" t="s">
        <v>54</v>
      </c>
      <c r="AQ5174" s="147"/>
      <c r="AR5174" s="147"/>
      <c r="AS5174" s="209" t="s">
        <v>68</v>
      </c>
      <c r="AT5174" s="223" t="str">
        <f>MONTH(B5174)&amp;"/"&amp;YEAR(B5174)</f>
        <v>3/2026</v>
      </c>
      <c r="AU5174" s="223">
        <f>WEEKNUM(B5174)-WEEKNUM(EOMONTH(B5174,-1)+1)+1</f>
        <v>1</v>
      </c>
      <c r="AV5174" s="209" t="str">
        <f>MONTH(R5174)&amp;"/"&amp;YEAR(R5174)</f>
        <v>1/1900</v>
      </c>
      <c r="AW5174" s="209" t="e">
        <f>WEEKNUM(R5174)-WEEKNUM(EOMONTH(R5174,-1)+1)+1</f>
        <v>#NUM!</v>
      </c>
      <c r="AX5174" s="209">
        <f>IF(BB5174="S",IF(Q5174="1. Aceitou o programa",R5174-B5174,0),0)</f>
        <v>0</v>
      </c>
      <c r="AY5174" s="209">
        <f>IF(BB5174="S",IF(AND(S5174&lt;&gt;"",R5174&lt;&gt;""),S5174-R5174,0),0)</f>
        <v>0</v>
      </c>
      <c r="AZ5174" s="209">
        <f>IF(BB5174="S",IF(Q5174="1. Aceitou o programa",IF(OR(X5174="Não se Aplica",X5174=""),IF(OR(W5174="Não se Aplica",W5174=""),0,W5174-V5174),AVERAGE(X5174-W5174,W5174-V5174)),0),0)</f>
        <v>0</v>
      </c>
      <c r="BA5174" s="209">
        <f>IF(BB5174="S",IF(AND(Q5174="1. Aceitou o programa",AH5174="Realizada"),IFERROR(IF(AG5174="",0,AG5174-R5174),0),0),0)</f>
        <v>0</v>
      </c>
      <c r="BB5174" s="209" t="str">
        <f>_xlfn.XLOOKUP(U5174,'Lista Suspensa'!$AA$20:$AA$23,'Lista Suspensa'!$AB$20:$AB$23,"N/A")</f>
        <v>S</v>
      </c>
    </row>
    <row r="5175" spans="1:54" ht="12" customHeight="1">
      <c r="A5175" s="151" t="s">
        <v>54</v>
      </c>
      <c r="B5175" s="152">
        <v>46083</v>
      </c>
      <c r="C5175" s="153" t="s">
        <v>55</v>
      </c>
      <c r="D5175" s="153" t="s">
        <v>56</v>
      </c>
      <c r="E5175" s="244">
        <v>89527417</v>
      </c>
      <c r="F5175" s="144" t="s">
        <v>9245</v>
      </c>
      <c r="G5175" s="230"/>
      <c r="H5175" s="154">
        <v>34691</v>
      </c>
      <c r="I5175" s="153">
        <v>31</v>
      </c>
      <c r="J5175" s="148" t="s">
        <v>70</v>
      </c>
      <c r="K5175" s="153"/>
      <c r="L5175" s="153"/>
      <c r="M5175" s="153"/>
      <c r="N5175" s="153">
        <v>110</v>
      </c>
      <c r="O5175" s="155" t="s">
        <v>9246</v>
      </c>
      <c r="P5175" s="156" t="s">
        <v>60</v>
      </c>
      <c r="Q5175" s="157" t="s">
        <v>8211</v>
      </c>
      <c r="R5175" s="158"/>
      <c r="S5175" s="159"/>
      <c r="T5175" s="159" t="s">
        <v>6983</v>
      </c>
      <c r="U5175" s="159" t="s">
        <v>8212</v>
      </c>
      <c r="V5175" s="154">
        <v>46118</v>
      </c>
      <c r="W5175" s="154">
        <v>46142</v>
      </c>
      <c r="X5175" s="154"/>
      <c r="Y5175" s="160"/>
      <c r="Z5175" s="160"/>
      <c r="AA5175" s="153"/>
      <c r="AB5175" s="153"/>
      <c r="AC5175" s="182" t="e">
        <f t="shared" si="162"/>
        <v>#DIV/0!</v>
      </c>
      <c r="AD5175" s="153" t="e">
        <f t="shared" si="163"/>
        <v>#DIV/0!</v>
      </c>
      <c r="AE5175" s="207"/>
      <c r="AF5175" s="153"/>
      <c r="AG5175" s="159"/>
      <c r="AH5175" s="153"/>
      <c r="AI5175" s="161"/>
      <c r="AJ5175" s="153"/>
      <c r="AK5175" s="153"/>
      <c r="AL5175" s="207"/>
      <c r="AM5175" s="207"/>
      <c r="AN5175" s="207"/>
      <c r="AO5175" s="207"/>
      <c r="AP5175" s="147" t="s">
        <v>54</v>
      </c>
      <c r="AQ5175" s="147"/>
      <c r="AR5175" s="147"/>
      <c r="AS5175" s="209" t="s">
        <v>68</v>
      </c>
      <c r="AT5175" s="223" t="str">
        <f>MONTH(B5175)&amp;"/"&amp;YEAR(B5175)</f>
        <v>3/2026</v>
      </c>
      <c r="AU5175" s="223">
        <f>WEEKNUM(B5175)-WEEKNUM(EOMONTH(B5175,-1)+1)+1</f>
        <v>1</v>
      </c>
      <c r="AV5175" s="209" t="str">
        <f>MONTH(R5175)&amp;"/"&amp;YEAR(R5175)</f>
        <v>1/1900</v>
      </c>
      <c r="AW5175" s="209" t="e">
        <f>WEEKNUM(R5175)-WEEKNUM(EOMONTH(R5175,-1)+1)+1</f>
        <v>#NUM!</v>
      </c>
      <c r="AX5175" s="209">
        <f>IF(BB5175="S",IF(Q5175="1. Aceitou o programa",R5175-B5175,0),0)</f>
        <v>0</v>
      </c>
      <c r="AY5175" s="209">
        <f>IF(BB5175="S",IF(AND(S5175&lt;&gt;"",R5175&lt;&gt;""),S5175-R5175,0),0)</f>
        <v>0</v>
      </c>
      <c r="AZ5175" s="209">
        <f>IF(BB5175="S",IF(Q5175="1. Aceitou o programa",IF(OR(X5175="Não se Aplica",X5175=""),IF(OR(W5175="Não se Aplica",W5175=""),0,W5175-V5175),AVERAGE(X5175-W5175,W5175-V5175)),0),0)</f>
        <v>0</v>
      </c>
      <c r="BA5175" s="209">
        <f>IF(BB5175="S",IF(AND(Q5175="1. Aceitou o programa",AH5175="Realizada"),IFERROR(IF(AG5175="",0,AG5175-R5175),0),0),0)</f>
        <v>0</v>
      </c>
      <c r="BB5175" s="209" t="str">
        <f>_xlfn.XLOOKUP(U5175,'Lista Suspensa'!$AA$20:$AA$23,'Lista Suspensa'!$AB$20:$AB$23,"N/A")</f>
        <v>S</v>
      </c>
    </row>
    <row r="5176" spans="1:54" ht="12" customHeight="1">
      <c r="A5176" s="151" t="s">
        <v>54</v>
      </c>
      <c r="B5176" s="152">
        <v>46083</v>
      </c>
      <c r="C5176" s="153" t="s">
        <v>55</v>
      </c>
      <c r="D5176" s="153" t="s">
        <v>56</v>
      </c>
      <c r="E5176" s="244">
        <v>94218472</v>
      </c>
      <c r="F5176" s="144" t="s">
        <v>9247</v>
      </c>
      <c r="G5176" s="230"/>
      <c r="H5176" s="154">
        <v>34721</v>
      </c>
      <c r="I5176" s="153">
        <v>31</v>
      </c>
      <c r="J5176" s="148" t="s">
        <v>70</v>
      </c>
      <c r="K5176" s="153"/>
      <c r="L5176" s="153"/>
      <c r="M5176" s="153"/>
      <c r="N5176" s="153">
        <v>60</v>
      </c>
      <c r="O5176" s="155" t="s">
        <v>9248</v>
      </c>
      <c r="P5176" s="156" t="s">
        <v>60</v>
      </c>
      <c r="Q5176" s="157" t="s">
        <v>8211</v>
      </c>
      <c r="R5176" s="158"/>
      <c r="S5176" s="159"/>
      <c r="T5176" s="159" t="s">
        <v>6983</v>
      </c>
      <c r="U5176" s="159" t="s">
        <v>8212</v>
      </c>
      <c r="V5176" s="154">
        <v>46126</v>
      </c>
      <c r="W5176" s="154">
        <v>46142</v>
      </c>
      <c r="X5176" s="154"/>
      <c r="Y5176" s="160"/>
      <c r="Z5176" s="160"/>
      <c r="AA5176" s="153"/>
      <c r="AB5176" s="153"/>
      <c r="AC5176" s="182" t="e">
        <f t="shared" si="162"/>
        <v>#DIV/0!</v>
      </c>
      <c r="AD5176" s="153" t="e">
        <f t="shared" si="163"/>
        <v>#DIV/0!</v>
      </c>
      <c r="AE5176" s="207"/>
      <c r="AF5176" s="153"/>
      <c r="AG5176" s="159"/>
      <c r="AH5176" s="153"/>
      <c r="AI5176" s="161"/>
      <c r="AJ5176" s="153"/>
      <c r="AK5176" s="153"/>
      <c r="AL5176" s="207"/>
      <c r="AM5176" s="207"/>
      <c r="AN5176" s="207"/>
      <c r="AO5176" s="207"/>
      <c r="AP5176" s="147" t="s">
        <v>54</v>
      </c>
      <c r="AQ5176" s="147"/>
      <c r="AR5176" s="147"/>
      <c r="AS5176" s="209" t="s">
        <v>68</v>
      </c>
      <c r="AT5176" s="223" t="str">
        <f>MONTH(B5176)&amp;"/"&amp;YEAR(B5176)</f>
        <v>3/2026</v>
      </c>
      <c r="AU5176" s="223">
        <f>WEEKNUM(B5176)-WEEKNUM(EOMONTH(B5176,-1)+1)+1</f>
        <v>1</v>
      </c>
      <c r="AV5176" s="209" t="str">
        <f>MONTH(R5176)&amp;"/"&amp;YEAR(R5176)</f>
        <v>1/1900</v>
      </c>
      <c r="AW5176" s="209" t="e">
        <f>WEEKNUM(R5176)-WEEKNUM(EOMONTH(R5176,-1)+1)+1</f>
        <v>#NUM!</v>
      </c>
      <c r="AX5176" s="209">
        <f>IF(BB5176="S",IF(Q5176="1. Aceitou o programa",R5176-B5176,0),0)</f>
        <v>0</v>
      </c>
      <c r="AY5176" s="209">
        <f>IF(BB5176="S",IF(AND(S5176&lt;&gt;"",R5176&lt;&gt;""),S5176-R5176,0),0)</f>
        <v>0</v>
      </c>
      <c r="AZ5176" s="209">
        <f>IF(BB5176="S",IF(Q5176="1. Aceitou o programa",IF(OR(X5176="Não se Aplica",X5176=""),IF(OR(W5176="Não se Aplica",W5176=""),0,W5176-V5176),AVERAGE(X5176-W5176,W5176-V5176)),0),0)</f>
        <v>0</v>
      </c>
      <c r="BA5176" s="209">
        <f>IF(BB5176="S",IF(AND(Q5176="1. Aceitou o programa",AH5176="Realizada"),IFERROR(IF(AG5176="",0,AG5176-R5176),0),0),0)</f>
        <v>0</v>
      </c>
      <c r="BB5176" s="209" t="str">
        <f>_xlfn.XLOOKUP(U5176,'Lista Suspensa'!$AA$20:$AA$23,'Lista Suspensa'!$AB$20:$AB$23,"N/A")</f>
        <v>S</v>
      </c>
    </row>
    <row r="5177" spans="1:54" ht="12" customHeight="1">
      <c r="A5177" s="151" t="s">
        <v>54</v>
      </c>
      <c r="B5177" s="152">
        <v>46083</v>
      </c>
      <c r="C5177" s="153" t="s">
        <v>55</v>
      </c>
      <c r="D5177" s="153" t="s">
        <v>56</v>
      </c>
      <c r="E5177" s="244">
        <v>83853161</v>
      </c>
      <c r="F5177" s="144" t="s">
        <v>9249</v>
      </c>
      <c r="G5177" s="230"/>
      <c r="H5177" s="154">
        <v>34745</v>
      </c>
      <c r="I5177" s="153">
        <v>31</v>
      </c>
      <c r="J5177" s="148" t="s">
        <v>58</v>
      </c>
      <c r="K5177" s="153"/>
      <c r="L5177" s="153"/>
      <c r="M5177" s="153"/>
      <c r="N5177" s="153">
        <v>400</v>
      </c>
      <c r="O5177" s="155">
        <v>11951757887</v>
      </c>
      <c r="P5177" s="156" t="s">
        <v>60</v>
      </c>
      <c r="Q5177" s="157" t="s">
        <v>8211</v>
      </c>
      <c r="R5177" s="158"/>
      <c r="S5177" s="159"/>
      <c r="T5177" s="159" t="s">
        <v>6983</v>
      </c>
      <c r="U5177" s="159" t="s">
        <v>8212</v>
      </c>
      <c r="V5177" s="154">
        <v>46118</v>
      </c>
      <c r="W5177" s="154">
        <v>46142</v>
      </c>
      <c r="X5177" s="154"/>
      <c r="Y5177" s="160"/>
      <c r="Z5177" s="160"/>
      <c r="AA5177" s="153"/>
      <c r="AB5177" s="153"/>
      <c r="AC5177" s="182" t="e">
        <f t="shared" si="162"/>
        <v>#DIV/0!</v>
      </c>
      <c r="AD5177" s="153" t="e">
        <f t="shared" si="163"/>
        <v>#DIV/0!</v>
      </c>
      <c r="AE5177" s="207"/>
      <c r="AF5177" s="153"/>
      <c r="AG5177" s="159"/>
      <c r="AH5177" s="153"/>
      <c r="AI5177" s="161"/>
      <c r="AJ5177" s="153"/>
      <c r="AK5177" s="153"/>
      <c r="AL5177" s="207"/>
      <c r="AM5177" s="207"/>
      <c r="AN5177" s="207"/>
      <c r="AO5177" s="207"/>
      <c r="AP5177" s="147" t="s">
        <v>54</v>
      </c>
      <c r="AQ5177" s="147"/>
      <c r="AR5177" s="147"/>
      <c r="AS5177" s="209" t="s">
        <v>68</v>
      </c>
      <c r="AT5177" s="223" t="str">
        <f>MONTH(B5177)&amp;"/"&amp;YEAR(B5177)</f>
        <v>3/2026</v>
      </c>
      <c r="AU5177" s="223">
        <f>WEEKNUM(B5177)-WEEKNUM(EOMONTH(B5177,-1)+1)+1</f>
        <v>1</v>
      </c>
      <c r="AV5177" s="209" t="str">
        <f>MONTH(R5177)&amp;"/"&amp;YEAR(R5177)</f>
        <v>1/1900</v>
      </c>
      <c r="AW5177" s="209" t="e">
        <f>WEEKNUM(R5177)-WEEKNUM(EOMONTH(R5177,-1)+1)+1</f>
        <v>#NUM!</v>
      </c>
      <c r="AX5177" s="209">
        <f>IF(BB5177="S",IF(Q5177="1. Aceitou o programa",R5177-B5177,0),0)</f>
        <v>0</v>
      </c>
      <c r="AY5177" s="209">
        <f>IF(BB5177="S",IF(AND(S5177&lt;&gt;"",R5177&lt;&gt;""),S5177-R5177,0),0)</f>
        <v>0</v>
      </c>
      <c r="AZ5177" s="209">
        <f>IF(BB5177="S",IF(Q5177="1. Aceitou o programa",IF(OR(X5177="Não se Aplica",X5177=""),IF(OR(W5177="Não se Aplica",W5177=""),0,W5177-V5177),AVERAGE(X5177-W5177,W5177-V5177)),0),0)</f>
        <v>0</v>
      </c>
      <c r="BA5177" s="209">
        <f>IF(BB5177="S",IF(AND(Q5177="1. Aceitou o programa",AH5177="Realizada"),IFERROR(IF(AG5177="",0,AG5177-R5177),0),0),0)</f>
        <v>0</v>
      </c>
      <c r="BB5177" s="209" t="str">
        <f>_xlfn.XLOOKUP(U5177,'Lista Suspensa'!$AA$20:$AA$23,'Lista Suspensa'!$AB$20:$AB$23,"N/A")</f>
        <v>S</v>
      </c>
    </row>
    <row r="5178" spans="1:54" ht="12" customHeight="1">
      <c r="A5178" s="151" t="s">
        <v>54</v>
      </c>
      <c r="B5178" s="152">
        <v>46083</v>
      </c>
      <c r="C5178" s="153" t="s">
        <v>55</v>
      </c>
      <c r="D5178" s="153" t="s">
        <v>56</v>
      </c>
      <c r="E5178" s="244">
        <v>85438392</v>
      </c>
      <c r="F5178" s="144" t="s">
        <v>9250</v>
      </c>
      <c r="G5178" s="230"/>
      <c r="H5178" s="154">
        <v>34748</v>
      </c>
      <c r="I5178" s="153">
        <v>31</v>
      </c>
      <c r="J5178" s="148" t="s">
        <v>70</v>
      </c>
      <c r="K5178" s="153"/>
      <c r="L5178" s="153"/>
      <c r="M5178" s="153"/>
      <c r="N5178" s="153">
        <v>50</v>
      </c>
      <c r="O5178" s="155">
        <v>11970334160</v>
      </c>
      <c r="P5178" s="156" t="s">
        <v>60</v>
      </c>
      <c r="Q5178" s="157" t="s">
        <v>8211</v>
      </c>
      <c r="R5178" s="158"/>
      <c r="S5178" s="159"/>
      <c r="T5178" s="159" t="s">
        <v>6983</v>
      </c>
      <c r="U5178" s="159" t="s">
        <v>8212</v>
      </c>
      <c r="V5178" s="154">
        <v>46118</v>
      </c>
      <c r="W5178" s="154">
        <v>46142</v>
      </c>
      <c r="X5178" s="154"/>
      <c r="Y5178" s="160"/>
      <c r="Z5178" s="160"/>
      <c r="AA5178" s="153"/>
      <c r="AB5178" s="153"/>
      <c r="AC5178" s="182" t="e">
        <f t="shared" si="162"/>
        <v>#DIV/0!</v>
      </c>
      <c r="AD5178" s="153" t="e">
        <f t="shared" si="163"/>
        <v>#DIV/0!</v>
      </c>
      <c r="AE5178" s="207"/>
      <c r="AF5178" s="153"/>
      <c r="AG5178" s="159"/>
      <c r="AH5178" s="153"/>
      <c r="AI5178" s="161"/>
      <c r="AJ5178" s="153"/>
      <c r="AK5178" s="153"/>
      <c r="AL5178" s="207"/>
      <c r="AM5178" s="207"/>
      <c r="AN5178" s="207"/>
      <c r="AO5178" s="207"/>
      <c r="AP5178" s="147" t="s">
        <v>54</v>
      </c>
      <c r="AQ5178" s="147"/>
      <c r="AR5178" s="147"/>
      <c r="AS5178" s="209" t="s">
        <v>68</v>
      </c>
      <c r="AT5178" s="223" t="str">
        <f>MONTH(B5178)&amp;"/"&amp;YEAR(B5178)</f>
        <v>3/2026</v>
      </c>
      <c r="AU5178" s="223">
        <f>WEEKNUM(B5178)-WEEKNUM(EOMONTH(B5178,-1)+1)+1</f>
        <v>1</v>
      </c>
      <c r="AV5178" s="209" t="str">
        <f>MONTH(R5178)&amp;"/"&amp;YEAR(R5178)</f>
        <v>1/1900</v>
      </c>
      <c r="AW5178" s="209" t="e">
        <f>WEEKNUM(R5178)-WEEKNUM(EOMONTH(R5178,-1)+1)+1</f>
        <v>#NUM!</v>
      </c>
      <c r="AX5178" s="209">
        <f>IF(BB5178="S",IF(Q5178="1. Aceitou o programa",R5178-B5178,0),0)</f>
        <v>0</v>
      </c>
      <c r="AY5178" s="209">
        <f>IF(BB5178="S",IF(AND(S5178&lt;&gt;"",R5178&lt;&gt;""),S5178-R5178,0),0)</f>
        <v>0</v>
      </c>
      <c r="AZ5178" s="209">
        <f>IF(BB5178="S",IF(Q5178="1. Aceitou o programa",IF(OR(X5178="Não se Aplica",X5178=""),IF(OR(W5178="Não se Aplica",W5178=""),0,W5178-V5178),AVERAGE(X5178-W5178,W5178-V5178)),0),0)</f>
        <v>0</v>
      </c>
      <c r="BA5178" s="209">
        <f>IF(BB5178="S",IF(AND(Q5178="1. Aceitou o programa",AH5178="Realizada"),IFERROR(IF(AG5178="",0,AG5178-R5178),0),0),0)</f>
        <v>0</v>
      </c>
      <c r="BB5178" s="209" t="str">
        <f>_xlfn.XLOOKUP(U5178,'Lista Suspensa'!$AA$20:$AA$23,'Lista Suspensa'!$AB$20:$AB$23,"N/A")</f>
        <v>S</v>
      </c>
    </row>
    <row r="5179" spans="1:54" ht="12" customHeight="1">
      <c r="A5179" s="151" t="s">
        <v>54</v>
      </c>
      <c r="B5179" s="152">
        <v>46083</v>
      </c>
      <c r="C5179" s="153" t="s">
        <v>55</v>
      </c>
      <c r="D5179" s="153" t="s">
        <v>56</v>
      </c>
      <c r="E5179" s="244">
        <v>89694357</v>
      </c>
      <c r="F5179" s="144" t="s">
        <v>9251</v>
      </c>
      <c r="G5179" s="230"/>
      <c r="H5179" s="154">
        <v>34773</v>
      </c>
      <c r="I5179" s="153">
        <v>31</v>
      </c>
      <c r="J5179" s="148" t="s">
        <v>70</v>
      </c>
      <c r="K5179" s="153"/>
      <c r="L5179" s="153"/>
      <c r="M5179" s="153"/>
      <c r="N5179" s="153">
        <v>60</v>
      </c>
      <c r="O5179" s="155" t="s">
        <v>9252</v>
      </c>
      <c r="P5179" s="156" t="s">
        <v>2026</v>
      </c>
      <c r="Q5179" s="157" t="s">
        <v>8211</v>
      </c>
      <c r="R5179" s="158"/>
      <c r="S5179" s="159"/>
      <c r="T5179" s="159" t="s">
        <v>6983</v>
      </c>
      <c r="U5179" s="159" t="s">
        <v>8212</v>
      </c>
      <c r="V5179" s="154">
        <v>46111</v>
      </c>
      <c r="W5179" s="154">
        <v>46142</v>
      </c>
      <c r="X5179" s="154"/>
      <c r="Y5179" s="160"/>
      <c r="Z5179" s="160"/>
      <c r="AA5179" s="153"/>
      <c r="AB5179" s="153"/>
      <c r="AC5179" s="182" t="e">
        <f t="shared" si="162"/>
        <v>#DIV/0!</v>
      </c>
      <c r="AD5179" s="153" t="e">
        <f t="shared" si="163"/>
        <v>#DIV/0!</v>
      </c>
      <c r="AE5179" s="207"/>
      <c r="AF5179" s="153"/>
      <c r="AG5179" s="159"/>
      <c r="AH5179" s="153"/>
      <c r="AI5179" s="161"/>
      <c r="AJ5179" s="153"/>
      <c r="AK5179" s="153"/>
      <c r="AL5179" s="207"/>
      <c r="AM5179" s="207"/>
      <c r="AN5179" s="207"/>
      <c r="AO5179" s="207"/>
      <c r="AP5179" s="147" t="s">
        <v>54</v>
      </c>
      <c r="AQ5179" s="147"/>
      <c r="AR5179" s="147"/>
      <c r="AS5179" s="209" t="s">
        <v>68</v>
      </c>
      <c r="AT5179" s="223" t="str">
        <f>MONTH(B5179)&amp;"/"&amp;YEAR(B5179)</f>
        <v>3/2026</v>
      </c>
      <c r="AU5179" s="223">
        <f>WEEKNUM(B5179)-WEEKNUM(EOMONTH(B5179,-1)+1)+1</f>
        <v>1</v>
      </c>
      <c r="AV5179" s="209" t="str">
        <f>MONTH(R5179)&amp;"/"&amp;YEAR(R5179)</f>
        <v>1/1900</v>
      </c>
      <c r="AW5179" s="209" t="e">
        <f>WEEKNUM(R5179)-WEEKNUM(EOMONTH(R5179,-1)+1)+1</f>
        <v>#NUM!</v>
      </c>
      <c r="AX5179" s="209">
        <f>IF(BB5179="S",IF(Q5179="1. Aceitou o programa",R5179-B5179,0),0)</f>
        <v>0</v>
      </c>
      <c r="AY5179" s="209">
        <f>IF(BB5179="S",IF(AND(S5179&lt;&gt;"",R5179&lt;&gt;""),S5179-R5179,0),0)</f>
        <v>0</v>
      </c>
      <c r="AZ5179" s="209">
        <f>IF(BB5179="S",IF(Q5179="1. Aceitou o programa",IF(OR(X5179="Não se Aplica",X5179=""),IF(OR(W5179="Não se Aplica",W5179=""),0,W5179-V5179),AVERAGE(X5179-W5179,W5179-V5179)),0),0)</f>
        <v>0</v>
      </c>
      <c r="BA5179" s="209">
        <f>IF(BB5179="S",IF(AND(Q5179="1. Aceitou o programa",AH5179="Realizada"),IFERROR(IF(AG5179="",0,AG5179-R5179),0),0),0)</f>
        <v>0</v>
      </c>
      <c r="BB5179" s="209" t="str">
        <f>_xlfn.XLOOKUP(U5179,'Lista Suspensa'!$AA$20:$AA$23,'Lista Suspensa'!$AB$20:$AB$23,"N/A")</f>
        <v>S</v>
      </c>
    </row>
    <row r="5180" spans="1:54" ht="12" customHeight="1">
      <c r="A5180" s="151" t="s">
        <v>54</v>
      </c>
      <c r="B5180" s="152">
        <v>46083</v>
      </c>
      <c r="C5180" s="153" t="s">
        <v>55</v>
      </c>
      <c r="D5180" s="153" t="s">
        <v>56</v>
      </c>
      <c r="E5180" s="244">
        <v>89946680</v>
      </c>
      <c r="F5180" s="144" t="s">
        <v>9253</v>
      </c>
      <c r="G5180" s="230"/>
      <c r="H5180" s="154">
        <v>34795</v>
      </c>
      <c r="I5180" s="153">
        <v>31</v>
      </c>
      <c r="J5180" s="148" t="s">
        <v>70</v>
      </c>
      <c r="K5180" s="153"/>
      <c r="L5180" s="153"/>
      <c r="M5180" s="153"/>
      <c r="N5180" s="153">
        <v>110</v>
      </c>
      <c r="O5180" s="155" t="s">
        <v>9254</v>
      </c>
      <c r="P5180" s="156" t="s">
        <v>2026</v>
      </c>
      <c r="Q5180" s="157" t="s">
        <v>8211</v>
      </c>
      <c r="R5180" s="158"/>
      <c r="S5180" s="159"/>
      <c r="T5180" s="159" t="s">
        <v>6983</v>
      </c>
      <c r="U5180" s="159" t="s">
        <v>8212</v>
      </c>
      <c r="V5180" s="154">
        <v>46111</v>
      </c>
      <c r="W5180" s="154">
        <v>46142</v>
      </c>
      <c r="X5180" s="154"/>
      <c r="Y5180" s="160"/>
      <c r="Z5180" s="160"/>
      <c r="AA5180" s="153"/>
      <c r="AB5180" s="153"/>
      <c r="AC5180" s="182" t="e">
        <f t="shared" si="162"/>
        <v>#DIV/0!</v>
      </c>
      <c r="AD5180" s="153" t="e">
        <f t="shared" si="163"/>
        <v>#DIV/0!</v>
      </c>
      <c r="AE5180" s="207"/>
      <c r="AF5180" s="153"/>
      <c r="AG5180" s="159"/>
      <c r="AH5180" s="153"/>
      <c r="AI5180" s="161"/>
      <c r="AJ5180" s="153"/>
      <c r="AK5180" s="153"/>
      <c r="AL5180" s="207"/>
      <c r="AM5180" s="207"/>
      <c r="AN5180" s="207"/>
      <c r="AO5180" s="207"/>
      <c r="AP5180" s="147" t="s">
        <v>54</v>
      </c>
      <c r="AQ5180" s="147"/>
      <c r="AR5180" s="147"/>
      <c r="AS5180" s="209" t="s">
        <v>68</v>
      </c>
      <c r="AT5180" s="223" t="str">
        <f>MONTH(B5180)&amp;"/"&amp;YEAR(B5180)</f>
        <v>3/2026</v>
      </c>
      <c r="AU5180" s="223">
        <f>WEEKNUM(B5180)-WEEKNUM(EOMONTH(B5180,-1)+1)+1</f>
        <v>1</v>
      </c>
      <c r="AV5180" s="209" t="str">
        <f>MONTH(R5180)&amp;"/"&amp;YEAR(R5180)</f>
        <v>1/1900</v>
      </c>
      <c r="AW5180" s="209" t="e">
        <f>WEEKNUM(R5180)-WEEKNUM(EOMONTH(R5180,-1)+1)+1</f>
        <v>#NUM!</v>
      </c>
      <c r="AX5180" s="209">
        <f>IF(BB5180="S",IF(Q5180="1. Aceitou o programa",R5180-B5180,0),0)</f>
        <v>0</v>
      </c>
      <c r="AY5180" s="209">
        <f>IF(BB5180="S",IF(AND(S5180&lt;&gt;"",R5180&lt;&gt;""),S5180-R5180,0),0)</f>
        <v>0</v>
      </c>
      <c r="AZ5180" s="209">
        <f>IF(BB5180="S",IF(Q5180="1. Aceitou o programa",IF(OR(X5180="Não se Aplica",X5180=""),IF(OR(W5180="Não se Aplica",W5180=""),0,W5180-V5180),AVERAGE(X5180-W5180,W5180-V5180)),0),0)</f>
        <v>0</v>
      </c>
      <c r="BA5180" s="209">
        <f>IF(BB5180="S",IF(AND(Q5180="1. Aceitou o programa",AH5180="Realizada"),IFERROR(IF(AG5180="",0,AG5180-R5180),0),0),0)</f>
        <v>0</v>
      </c>
      <c r="BB5180" s="209" t="str">
        <f>_xlfn.XLOOKUP(U5180,'Lista Suspensa'!$AA$20:$AA$23,'Lista Suspensa'!$AB$20:$AB$23,"N/A")</f>
        <v>S</v>
      </c>
    </row>
    <row r="5181" spans="1:54" ht="12" customHeight="1">
      <c r="A5181" s="151" t="s">
        <v>54</v>
      </c>
      <c r="B5181" s="152">
        <v>46083</v>
      </c>
      <c r="C5181" s="153" t="s">
        <v>55</v>
      </c>
      <c r="D5181" s="153" t="s">
        <v>56</v>
      </c>
      <c r="E5181" s="244">
        <v>86436648</v>
      </c>
      <c r="F5181" s="144" t="s">
        <v>9255</v>
      </c>
      <c r="G5181" s="230"/>
      <c r="H5181" s="154">
        <v>34838</v>
      </c>
      <c r="I5181" s="153">
        <v>31</v>
      </c>
      <c r="J5181" s="148" t="s">
        <v>58</v>
      </c>
      <c r="K5181" s="153"/>
      <c r="L5181" s="153"/>
      <c r="M5181" s="153"/>
      <c r="N5181" s="153">
        <v>380</v>
      </c>
      <c r="O5181" s="155" t="s">
        <v>9256</v>
      </c>
      <c r="P5181" s="156" t="s">
        <v>60</v>
      </c>
      <c r="Q5181" s="157" t="s">
        <v>8211</v>
      </c>
      <c r="R5181" s="158"/>
      <c r="S5181" s="159"/>
      <c r="T5181" s="159" t="s">
        <v>6983</v>
      </c>
      <c r="U5181" s="159" t="s">
        <v>8212</v>
      </c>
      <c r="V5181" s="154">
        <v>46114</v>
      </c>
      <c r="W5181" s="154">
        <v>46142</v>
      </c>
      <c r="X5181" s="154"/>
      <c r="Y5181" s="160"/>
      <c r="Z5181" s="160"/>
      <c r="AA5181" s="153"/>
      <c r="AB5181" s="153"/>
      <c r="AC5181" s="182" t="e">
        <f t="shared" si="162"/>
        <v>#DIV/0!</v>
      </c>
      <c r="AD5181" s="153" t="e">
        <f t="shared" si="163"/>
        <v>#DIV/0!</v>
      </c>
      <c r="AE5181" s="207"/>
      <c r="AF5181" s="153"/>
      <c r="AG5181" s="159"/>
      <c r="AH5181" s="153"/>
      <c r="AI5181" s="161"/>
      <c r="AJ5181" s="153"/>
      <c r="AK5181" s="153"/>
      <c r="AL5181" s="207"/>
      <c r="AM5181" s="207"/>
      <c r="AN5181" s="207"/>
      <c r="AO5181" s="207"/>
      <c r="AP5181" s="147" t="s">
        <v>54</v>
      </c>
      <c r="AQ5181" s="147"/>
      <c r="AR5181" s="147"/>
      <c r="AS5181" s="209" t="s">
        <v>68</v>
      </c>
      <c r="AT5181" s="223" t="str">
        <f>MONTH(B5181)&amp;"/"&amp;YEAR(B5181)</f>
        <v>3/2026</v>
      </c>
      <c r="AU5181" s="223">
        <f>WEEKNUM(B5181)-WEEKNUM(EOMONTH(B5181,-1)+1)+1</f>
        <v>1</v>
      </c>
      <c r="AV5181" s="209" t="str">
        <f>MONTH(R5181)&amp;"/"&amp;YEAR(R5181)</f>
        <v>1/1900</v>
      </c>
      <c r="AW5181" s="209" t="e">
        <f>WEEKNUM(R5181)-WEEKNUM(EOMONTH(R5181,-1)+1)+1</f>
        <v>#NUM!</v>
      </c>
      <c r="AX5181" s="209">
        <f>IF(BB5181="S",IF(Q5181="1. Aceitou o programa",R5181-B5181,0),0)</f>
        <v>0</v>
      </c>
      <c r="AY5181" s="209">
        <f>IF(BB5181="S",IF(AND(S5181&lt;&gt;"",R5181&lt;&gt;""),S5181-R5181,0),0)</f>
        <v>0</v>
      </c>
      <c r="AZ5181" s="209">
        <f>IF(BB5181="S",IF(Q5181="1. Aceitou o programa",IF(OR(X5181="Não se Aplica",X5181=""),IF(OR(W5181="Não se Aplica",W5181=""),0,W5181-V5181),AVERAGE(X5181-W5181,W5181-V5181)),0),0)</f>
        <v>0</v>
      </c>
      <c r="BA5181" s="209">
        <f>IF(BB5181="S",IF(AND(Q5181="1. Aceitou o programa",AH5181="Realizada"),IFERROR(IF(AG5181="",0,AG5181-R5181),0),0),0)</f>
        <v>0</v>
      </c>
      <c r="BB5181" s="209" t="str">
        <f>_xlfn.XLOOKUP(U5181,'Lista Suspensa'!$AA$20:$AA$23,'Lista Suspensa'!$AB$20:$AB$23,"N/A")</f>
        <v>S</v>
      </c>
    </row>
    <row r="5182" spans="1:54" ht="12" customHeight="1">
      <c r="A5182" s="151" t="s">
        <v>54</v>
      </c>
      <c r="B5182" s="152">
        <v>46083</v>
      </c>
      <c r="C5182" s="153" t="s">
        <v>55</v>
      </c>
      <c r="D5182" s="153" t="s">
        <v>56</v>
      </c>
      <c r="E5182" s="244">
        <v>84948378</v>
      </c>
      <c r="F5182" s="144" t="s">
        <v>9257</v>
      </c>
      <c r="G5182" s="230"/>
      <c r="H5182" s="154">
        <v>34842</v>
      </c>
      <c r="I5182" s="153">
        <v>30</v>
      </c>
      <c r="J5182" s="148" t="s">
        <v>70</v>
      </c>
      <c r="K5182" s="153"/>
      <c r="L5182" s="153"/>
      <c r="M5182" s="153"/>
      <c r="N5182" s="153">
        <v>60</v>
      </c>
      <c r="O5182" s="155" t="s">
        <v>9258</v>
      </c>
      <c r="P5182" s="156" t="s">
        <v>71</v>
      </c>
      <c r="Q5182" s="157" t="s">
        <v>8211</v>
      </c>
      <c r="R5182" s="158"/>
      <c r="S5182" s="159"/>
      <c r="T5182" s="159" t="s">
        <v>6983</v>
      </c>
      <c r="U5182" s="159" t="s">
        <v>8212</v>
      </c>
      <c r="V5182" s="154">
        <v>46114</v>
      </c>
      <c r="W5182" s="154">
        <v>46142</v>
      </c>
      <c r="X5182" s="154"/>
      <c r="Y5182" s="160"/>
      <c r="Z5182" s="160"/>
      <c r="AA5182" s="153"/>
      <c r="AB5182" s="153"/>
      <c r="AC5182" s="182" t="e">
        <f t="shared" si="162"/>
        <v>#DIV/0!</v>
      </c>
      <c r="AD5182" s="153" t="e">
        <f t="shared" si="163"/>
        <v>#DIV/0!</v>
      </c>
      <c r="AE5182" s="207"/>
      <c r="AF5182" s="153"/>
      <c r="AG5182" s="159"/>
      <c r="AH5182" s="153"/>
      <c r="AI5182" s="161"/>
      <c r="AJ5182" s="153"/>
      <c r="AK5182" s="153"/>
      <c r="AL5182" s="207"/>
      <c r="AM5182" s="207"/>
      <c r="AN5182" s="207"/>
      <c r="AO5182" s="207"/>
      <c r="AP5182" s="147" t="s">
        <v>54</v>
      </c>
      <c r="AQ5182" s="147"/>
      <c r="AR5182" s="147"/>
      <c r="AS5182" s="209" t="s">
        <v>68</v>
      </c>
      <c r="AT5182" s="223" t="str">
        <f>MONTH(B5182)&amp;"/"&amp;YEAR(B5182)</f>
        <v>3/2026</v>
      </c>
      <c r="AU5182" s="223">
        <f>WEEKNUM(B5182)-WEEKNUM(EOMONTH(B5182,-1)+1)+1</f>
        <v>1</v>
      </c>
      <c r="AV5182" s="209" t="str">
        <f>MONTH(R5182)&amp;"/"&amp;YEAR(R5182)</f>
        <v>1/1900</v>
      </c>
      <c r="AW5182" s="209" t="e">
        <f>WEEKNUM(R5182)-WEEKNUM(EOMONTH(R5182,-1)+1)+1</f>
        <v>#NUM!</v>
      </c>
      <c r="AX5182" s="209">
        <f>IF(BB5182="S",IF(Q5182="1. Aceitou o programa",R5182-B5182,0),0)</f>
        <v>0</v>
      </c>
      <c r="AY5182" s="209">
        <f>IF(BB5182="S",IF(AND(S5182&lt;&gt;"",R5182&lt;&gt;""),S5182-R5182,0),0)</f>
        <v>0</v>
      </c>
      <c r="AZ5182" s="209">
        <f>IF(BB5182="S",IF(Q5182="1. Aceitou o programa",IF(OR(X5182="Não se Aplica",X5182=""),IF(OR(W5182="Não se Aplica",W5182=""),0,W5182-V5182),AVERAGE(X5182-W5182,W5182-V5182)),0),0)</f>
        <v>0</v>
      </c>
      <c r="BA5182" s="209">
        <f>IF(BB5182="S",IF(AND(Q5182="1. Aceitou o programa",AH5182="Realizada"),IFERROR(IF(AG5182="",0,AG5182-R5182),0),0),0)</f>
        <v>0</v>
      </c>
      <c r="BB5182" s="209" t="str">
        <f>_xlfn.XLOOKUP(U5182,'Lista Suspensa'!$AA$20:$AA$23,'Lista Suspensa'!$AB$20:$AB$23,"N/A")</f>
        <v>S</v>
      </c>
    </row>
    <row r="5183" spans="1:54" ht="12" customHeight="1">
      <c r="A5183" s="151" t="s">
        <v>54</v>
      </c>
      <c r="B5183" s="152">
        <v>46083</v>
      </c>
      <c r="C5183" s="153" t="s">
        <v>55</v>
      </c>
      <c r="D5183" s="153" t="s">
        <v>56</v>
      </c>
      <c r="E5183" s="244">
        <v>89604503</v>
      </c>
      <c r="F5183" s="144" t="s">
        <v>9259</v>
      </c>
      <c r="G5183" s="230"/>
      <c r="H5183" s="154">
        <v>34843</v>
      </c>
      <c r="I5183" s="153">
        <v>30</v>
      </c>
      <c r="J5183" s="148" t="s">
        <v>70</v>
      </c>
      <c r="K5183" s="153"/>
      <c r="L5183" s="153"/>
      <c r="M5183" s="153"/>
      <c r="N5183" s="153">
        <v>75</v>
      </c>
      <c r="O5183" s="155" t="s">
        <v>9260</v>
      </c>
      <c r="P5183" s="156" t="s">
        <v>2026</v>
      </c>
      <c r="Q5183" s="157" t="s">
        <v>8211</v>
      </c>
      <c r="R5183" s="158"/>
      <c r="S5183" s="159"/>
      <c r="T5183" s="159" t="s">
        <v>6983</v>
      </c>
      <c r="U5183" s="159" t="s">
        <v>8212</v>
      </c>
      <c r="V5183" s="154">
        <v>46112</v>
      </c>
      <c r="W5183" s="154">
        <v>46142</v>
      </c>
      <c r="X5183" s="154"/>
      <c r="Y5183" s="160"/>
      <c r="Z5183" s="160"/>
      <c r="AA5183" s="153"/>
      <c r="AB5183" s="153"/>
      <c r="AC5183" s="182" t="e">
        <f t="shared" si="162"/>
        <v>#DIV/0!</v>
      </c>
      <c r="AD5183" s="153" t="e">
        <f t="shared" si="163"/>
        <v>#DIV/0!</v>
      </c>
      <c r="AE5183" s="207"/>
      <c r="AF5183" s="153"/>
      <c r="AG5183" s="159"/>
      <c r="AH5183" s="153"/>
      <c r="AI5183" s="161"/>
      <c r="AJ5183" s="153"/>
      <c r="AK5183" s="153"/>
      <c r="AL5183" s="207"/>
      <c r="AM5183" s="207"/>
      <c r="AN5183" s="207"/>
      <c r="AO5183" s="207"/>
      <c r="AP5183" s="147" t="s">
        <v>54</v>
      </c>
      <c r="AQ5183" s="147"/>
      <c r="AR5183" s="147"/>
      <c r="AS5183" s="209" t="s">
        <v>68</v>
      </c>
      <c r="AT5183" s="223" t="str">
        <f>MONTH(B5183)&amp;"/"&amp;YEAR(B5183)</f>
        <v>3/2026</v>
      </c>
      <c r="AU5183" s="223">
        <f>WEEKNUM(B5183)-WEEKNUM(EOMONTH(B5183,-1)+1)+1</f>
        <v>1</v>
      </c>
      <c r="AV5183" s="209" t="str">
        <f>MONTH(R5183)&amp;"/"&amp;YEAR(R5183)</f>
        <v>1/1900</v>
      </c>
      <c r="AW5183" s="209" t="e">
        <f>WEEKNUM(R5183)-WEEKNUM(EOMONTH(R5183,-1)+1)+1</f>
        <v>#NUM!</v>
      </c>
      <c r="AX5183" s="209">
        <f>IF(BB5183="S",IF(Q5183="1. Aceitou o programa",R5183-B5183,0),0)</f>
        <v>0</v>
      </c>
      <c r="AY5183" s="209">
        <f>IF(BB5183="S",IF(AND(S5183&lt;&gt;"",R5183&lt;&gt;""),S5183-R5183,0),0)</f>
        <v>0</v>
      </c>
      <c r="AZ5183" s="209">
        <f>IF(BB5183="S",IF(Q5183="1. Aceitou o programa",IF(OR(X5183="Não se Aplica",X5183=""),IF(OR(W5183="Não se Aplica",W5183=""),0,W5183-V5183),AVERAGE(X5183-W5183,W5183-V5183)),0),0)</f>
        <v>0</v>
      </c>
      <c r="BA5183" s="209">
        <f>IF(BB5183="S",IF(AND(Q5183="1. Aceitou o programa",AH5183="Realizada"),IFERROR(IF(AG5183="",0,AG5183-R5183),0),0),0)</f>
        <v>0</v>
      </c>
      <c r="BB5183" s="209" t="str">
        <f>_xlfn.XLOOKUP(U5183,'Lista Suspensa'!$AA$20:$AA$23,'Lista Suspensa'!$AB$20:$AB$23,"N/A")</f>
        <v>S</v>
      </c>
    </row>
    <row r="5184" spans="1:54" ht="12" customHeight="1">
      <c r="A5184" s="151" t="s">
        <v>54</v>
      </c>
      <c r="B5184" s="152">
        <v>46083</v>
      </c>
      <c r="C5184" s="153" t="s">
        <v>55</v>
      </c>
      <c r="D5184" s="153" t="s">
        <v>56</v>
      </c>
      <c r="E5184" s="244">
        <v>87492913</v>
      </c>
      <c r="F5184" s="144" t="s">
        <v>9261</v>
      </c>
      <c r="G5184" s="230"/>
      <c r="H5184" s="154">
        <v>34853</v>
      </c>
      <c r="I5184" s="153">
        <v>30</v>
      </c>
      <c r="J5184" s="148" t="s">
        <v>58</v>
      </c>
      <c r="K5184" s="153"/>
      <c r="L5184" s="153"/>
      <c r="M5184" s="153"/>
      <c r="N5184" s="153">
        <v>380</v>
      </c>
      <c r="O5184" s="155" t="s">
        <v>9262</v>
      </c>
      <c r="P5184" s="156" t="s">
        <v>60</v>
      </c>
      <c r="Q5184" s="157" t="s">
        <v>8211</v>
      </c>
      <c r="R5184" s="158"/>
      <c r="S5184" s="159"/>
      <c r="T5184" s="159" t="s">
        <v>6983</v>
      </c>
      <c r="U5184" s="159" t="s">
        <v>8212</v>
      </c>
      <c r="V5184" s="154">
        <v>46118</v>
      </c>
      <c r="W5184" s="154">
        <v>46142</v>
      </c>
      <c r="X5184" s="154"/>
      <c r="Y5184" s="160"/>
      <c r="Z5184" s="160"/>
      <c r="AA5184" s="153"/>
      <c r="AB5184" s="153"/>
      <c r="AC5184" s="182" t="e">
        <f t="shared" si="162"/>
        <v>#DIV/0!</v>
      </c>
      <c r="AD5184" s="153" t="e">
        <f t="shared" si="163"/>
        <v>#DIV/0!</v>
      </c>
      <c r="AE5184" s="207"/>
      <c r="AF5184" s="153"/>
      <c r="AG5184" s="159"/>
      <c r="AH5184" s="153"/>
      <c r="AI5184" s="161"/>
      <c r="AJ5184" s="153"/>
      <c r="AK5184" s="153"/>
      <c r="AL5184" s="207"/>
      <c r="AM5184" s="207"/>
      <c r="AN5184" s="207"/>
      <c r="AO5184" s="207"/>
      <c r="AP5184" s="147" t="s">
        <v>54</v>
      </c>
      <c r="AQ5184" s="147"/>
      <c r="AR5184" s="147"/>
      <c r="AS5184" s="209" t="s">
        <v>68</v>
      </c>
      <c r="AT5184" s="223" t="str">
        <f>MONTH(B5184)&amp;"/"&amp;YEAR(B5184)</f>
        <v>3/2026</v>
      </c>
      <c r="AU5184" s="223">
        <f>WEEKNUM(B5184)-WEEKNUM(EOMONTH(B5184,-1)+1)+1</f>
        <v>1</v>
      </c>
      <c r="AV5184" s="209" t="str">
        <f>MONTH(R5184)&amp;"/"&amp;YEAR(R5184)</f>
        <v>1/1900</v>
      </c>
      <c r="AW5184" s="209" t="e">
        <f>WEEKNUM(R5184)-WEEKNUM(EOMONTH(R5184,-1)+1)+1</f>
        <v>#NUM!</v>
      </c>
      <c r="AX5184" s="209">
        <f>IF(BB5184="S",IF(Q5184="1. Aceitou o programa",R5184-B5184,0),0)</f>
        <v>0</v>
      </c>
      <c r="AY5184" s="209">
        <f>IF(BB5184="S",IF(AND(S5184&lt;&gt;"",R5184&lt;&gt;""),S5184-R5184,0),0)</f>
        <v>0</v>
      </c>
      <c r="AZ5184" s="209">
        <f>IF(BB5184="S",IF(Q5184="1. Aceitou o programa",IF(OR(X5184="Não se Aplica",X5184=""),IF(OR(W5184="Não se Aplica",W5184=""),0,W5184-V5184),AVERAGE(X5184-W5184,W5184-V5184)),0),0)</f>
        <v>0</v>
      </c>
      <c r="BA5184" s="209">
        <f>IF(BB5184="S",IF(AND(Q5184="1. Aceitou o programa",AH5184="Realizada"),IFERROR(IF(AG5184="",0,AG5184-R5184),0),0),0)</f>
        <v>0</v>
      </c>
      <c r="BB5184" s="209" t="str">
        <f>_xlfn.XLOOKUP(U5184,'Lista Suspensa'!$AA$20:$AA$23,'Lista Suspensa'!$AB$20:$AB$23,"N/A")</f>
        <v>S</v>
      </c>
    </row>
    <row r="5185" spans="1:54" ht="12" customHeight="1">
      <c r="A5185" s="151" t="s">
        <v>54</v>
      </c>
      <c r="B5185" s="152">
        <v>46083</v>
      </c>
      <c r="C5185" s="153" t="s">
        <v>55</v>
      </c>
      <c r="D5185" s="153" t="s">
        <v>56</v>
      </c>
      <c r="E5185" s="244">
        <v>84071032</v>
      </c>
      <c r="F5185" s="144" t="s">
        <v>9263</v>
      </c>
      <c r="G5185" s="230"/>
      <c r="H5185" s="154">
        <v>34871</v>
      </c>
      <c r="I5185" s="153">
        <v>30</v>
      </c>
      <c r="J5185" s="148" t="s">
        <v>58</v>
      </c>
      <c r="K5185" s="153"/>
      <c r="L5185" s="153"/>
      <c r="M5185" s="153"/>
      <c r="N5185" s="153">
        <v>450</v>
      </c>
      <c r="O5185" s="155">
        <v>21986688034</v>
      </c>
      <c r="P5185" s="156" t="s">
        <v>60</v>
      </c>
      <c r="Q5185" s="157" t="s">
        <v>8211</v>
      </c>
      <c r="R5185" s="158"/>
      <c r="S5185" s="159"/>
      <c r="T5185" s="159" t="s">
        <v>6983</v>
      </c>
      <c r="U5185" s="159" t="s">
        <v>8212</v>
      </c>
      <c r="V5185" s="154">
        <v>46118</v>
      </c>
      <c r="W5185" s="154">
        <v>46142</v>
      </c>
      <c r="X5185" s="154"/>
      <c r="Y5185" s="160"/>
      <c r="Z5185" s="160"/>
      <c r="AA5185" s="153"/>
      <c r="AB5185" s="153"/>
      <c r="AC5185" s="182" t="e">
        <f t="shared" si="162"/>
        <v>#DIV/0!</v>
      </c>
      <c r="AD5185" s="153" t="e">
        <f t="shared" si="163"/>
        <v>#DIV/0!</v>
      </c>
      <c r="AE5185" s="207"/>
      <c r="AF5185" s="153"/>
      <c r="AG5185" s="159"/>
      <c r="AH5185" s="153"/>
      <c r="AI5185" s="161"/>
      <c r="AJ5185" s="153"/>
      <c r="AK5185" s="153"/>
      <c r="AL5185" s="207"/>
      <c r="AM5185" s="207"/>
      <c r="AN5185" s="207"/>
      <c r="AO5185" s="207"/>
      <c r="AP5185" s="147" t="s">
        <v>54</v>
      </c>
      <c r="AQ5185" s="147"/>
      <c r="AR5185" s="147"/>
      <c r="AS5185" s="209" t="s">
        <v>68</v>
      </c>
      <c r="AT5185" s="223" t="str">
        <f>MONTH(B5185)&amp;"/"&amp;YEAR(B5185)</f>
        <v>3/2026</v>
      </c>
      <c r="AU5185" s="223">
        <f>WEEKNUM(B5185)-WEEKNUM(EOMONTH(B5185,-1)+1)+1</f>
        <v>1</v>
      </c>
      <c r="AV5185" s="209" t="str">
        <f>MONTH(R5185)&amp;"/"&amp;YEAR(R5185)</f>
        <v>1/1900</v>
      </c>
      <c r="AW5185" s="209" t="e">
        <f>WEEKNUM(R5185)-WEEKNUM(EOMONTH(R5185,-1)+1)+1</f>
        <v>#NUM!</v>
      </c>
      <c r="AX5185" s="209">
        <f>IF(BB5185="S",IF(Q5185="1. Aceitou o programa",R5185-B5185,0),0)</f>
        <v>0</v>
      </c>
      <c r="AY5185" s="209">
        <f>IF(BB5185="S",IF(AND(S5185&lt;&gt;"",R5185&lt;&gt;""),S5185-R5185,0),0)</f>
        <v>0</v>
      </c>
      <c r="AZ5185" s="209">
        <f>IF(BB5185="S",IF(Q5185="1. Aceitou o programa",IF(OR(X5185="Não se Aplica",X5185=""),IF(OR(W5185="Não se Aplica",W5185=""),0,W5185-V5185),AVERAGE(X5185-W5185,W5185-V5185)),0),0)</f>
        <v>0</v>
      </c>
      <c r="BA5185" s="209">
        <f>IF(BB5185="S",IF(AND(Q5185="1. Aceitou o programa",AH5185="Realizada"),IFERROR(IF(AG5185="",0,AG5185-R5185),0),0),0)</f>
        <v>0</v>
      </c>
      <c r="BB5185" s="209" t="str">
        <f>_xlfn.XLOOKUP(U5185,'Lista Suspensa'!$AA$20:$AA$23,'Lista Suspensa'!$AB$20:$AB$23,"N/A")</f>
        <v>S</v>
      </c>
    </row>
    <row r="5186" spans="1:54" ht="12" customHeight="1">
      <c r="A5186" s="151" t="s">
        <v>54</v>
      </c>
      <c r="B5186" s="152">
        <v>46083</v>
      </c>
      <c r="C5186" s="153" t="s">
        <v>55</v>
      </c>
      <c r="D5186" s="153" t="s">
        <v>56</v>
      </c>
      <c r="E5186" s="244">
        <v>82389577</v>
      </c>
      <c r="F5186" s="144" t="s">
        <v>9264</v>
      </c>
      <c r="G5186" s="230"/>
      <c r="H5186" s="154">
        <v>34872</v>
      </c>
      <c r="I5186" s="153">
        <v>30</v>
      </c>
      <c r="J5186" s="148" t="s">
        <v>70</v>
      </c>
      <c r="K5186" s="153"/>
      <c r="L5186" s="153"/>
      <c r="M5186" s="153"/>
      <c r="N5186" s="153">
        <v>60</v>
      </c>
      <c r="O5186" s="155" t="s">
        <v>9265</v>
      </c>
      <c r="P5186" s="156" t="s">
        <v>60</v>
      </c>
      <c r="Q5186" s="157" t="s">
        <v>8211</v>
      </c>
      <c r="R5186" s="158"/>
      <c r="S5186" s="159"/>
      <c r="T5186" s="159" t="s">
        <v>6983</v>
      </c>
      <c r="U5186" s="159" t="s">
        <v>8212</v>
      </c>
      <c r="V5186" s="154">
        <v>46114</v>
      </c>
      <c r="W5186" s="154">
        <v>46155</v>
      </c>
      <c r="X5186" s="154"/>
      <c r="Y5186" s="160"/>
      <c r="Z5186" s="160"/>
      <c r="AA5186" s="153"/>
      <c r="AB5186" s="153"/>
      <c r="AC5186" s="182" t="e">
        <f t="shared" ref="AC5186:AC5249" si="164">SUM(AA5186/(AB5186^2))</f>
        <v>#DIV/0!</v>
      </c>
      <c r="AD5186" s="153" t="e">
        <f t="shared" ref="AD5186:AD5249" si="165">IF(AC5186&lt;18.5,"ABAIXO DO PESO",
(IF(AC5186&lt;=24.9,"PESO NORMAL",
(IF(AC5186&lt;=29.9,"SOBREPESO",
(IF(AC5186&lt;=34.9,"OBESIDADE I",
(IF(AC5186&lt;=39.9,"OBESIDADE II",
(IF(AC5186&lt;=999,"OBESIDADE III","VAZIO")))))))))))</f>
        <v>#DIV/0!</v>
      </c>
      <c r="AE5186" s="207"/>
      <c r="AF5186" s="153"/>
      <c r="AG5186" s="159"/>
      <c r="AH5186" s="153"/>
      <c r="AI5186" s="161"/>
      <c r="AJ5186" s="153"/>
      <c r="AK5186" s="153"/>
      <c r="AL5186" s="207"/>
      <c r="AM5186" s="207"/>
      <c r="AN5186" s="207"/>
      <c r="AO5186" s="207"/>
      <c r="AP5186" s="147" t="s">
        <v>54</v>
      </c>
      <c r="AQ5186" s="147"/>
      <c r="AR5186" s="147"/>
      <c r="AS5186" s="209" t="s">
        <v>68</v>
      </c>
      <c r="AT5186" s="223" t="str">
        <f>MONTH(B5186)&amp;"/"&amp;YEAR(B5186)</f>
        <v>3/2026</v>
      </c>
      <c r="AU5186" s="223">
        <f>WEEKNUM(B5186)-WEEKNUM(EOMONTH(B5186,-1)+1)+1</f>
        <v>1</v>
      </c>
      <c r="AV5186" s="209" t="str">
        <f>MONTH(R5186)&amp;"/"&amp;YEAR(R5186)</f>
        <v>1/1900</v>
      </c>
      <c r="AW5186" s="209" t="e">
        <f>WEEKNUM(R5186)-WEEKNUM(EOMONTH(R5186,-1)+1)+1</f>
        <v>#NUM!</v>
      </c>
      <c r="AX5186" s="209">
        <f>IF(BB5186="S",IF(Q5186="1. Aceitou o programa",R5186-B5186,0),0)</f>
        <v>0</v>
      </c>
      <c r="AY5186" s="209">
        <f>IF(BB5186="S",IF(AND(S5186&lt;&gt;"",R5186&lt;&gt;""),S5186-R5186,0),0)</f>
        <v>0</v>
      </c>
      <c r="AZ5186" s="209">
        <f>IF(BB5186="S",IF(Q5186="1. Aceitou o programa",IF(OR(X5186="Não se Aplica",X5186=""),IF(OR(W5186="Não se Aplica",W5186=""),0,W5186-V5186),AVERAGE(X5186-W5186,W5186-V5186)),0),0)</f>
        <v>0</v>
      </c>
      <c r="BA5186" s="209">
        <f>IF(BB5186="S",IF(AND(Q5186="1. Aceitou o programa",AH5186="Realizada"),IFERROR(IF(AG5186="",0,AG5186-R5186),0),0),0)</f>
        <v>0</v>
      </c>
      <c r="BB5186" s="209" t="str">
        <f>_xlfn.XLOOKUP(U5186,'Lista Suspensa'!$AA$20:$AA$23,'Lista Suspensa'!$AB$20:$AB$23,"N/A")</f>
        <v>S</v>
      </c>
    </row>
    <row r="5187" spans="1:54" ht="12" customHeight="1">
      <c r="A5187" s="151" t="s">
        <v>54</v>
      </c>
      <c r="B5187" s="152">
        <v>46083</v>
      </c>
      <c r="C5187" s="153" t="s">
        <v>55</v>
      </c>
      <c r="D5187" s="153" t="s">
        <v>56</v>
      </c>
      <c r="E5187" s="244">
        <v>87104805</v>
      </c>
      <c r="F5187" s="144" t="s">
        <v>9266</v>
      </c>
      <c r="G5187" s="230"/>
      <c r="H5187" s="154">
        <v>34912</v>
      </c>
      <c r="I5187" s="153">
        <v>30</v>
      </c>
      <c r="J5187" s="148" t="s">
        <v>70</v>
      </c>
      <c r="K5187" s="153"/>
      <c r="L5187" s="153"/>
      <c r="M5187" s="153"/>
      <c r="N5187" s="153">
        <v>80</v>
      </c>
      <c r="O5187" s="155">
        <v>11943842358</v>
      </c>
      <c r="P5187" s="156" t="s">
        <v>60</v>
      </c>
      <c r="Q5187" s="157" t="s">
        <v>8211</v>
      </c>
      <c r="R5187" s="158"/>
      <c r="S5187" s="159"/>
      <c r="T5187" s="159" t="s">
        <v>6983</v>
      </c>
      <c r="U5187" s="159" t="s">
        <v>8212</v>
      </c>
      <c r="V5187" s="154">
        <v>46118</v>
      </c>
      <c r="W5187" s="154">
        <v>46142</v>
      </c>
      <c r="X5187" s="154"/>
      <c r="Y5187" s="160"/>
      <c r="Z5187" s="160"/>
      <c r="AA5187" s="153"/>
      <c r="AB5187" s="153"/>
      <c r="AC5187" s="182" t="e">
        <f t="shared" si="164"/>
        <v>#DIV/0!</v>
      </c>
      <c r="AD5187" s="153" t="e">
        <f t="shared" si="165"/>
        <v>#DIV/0!</v>
      </c>
      <c r="AE5187" s="207"/>
      <c r="AF5187" s="153"/>
      <c r="AG5187" s="159"/>
      <c r="AH5187" s="153"/>
      <c r="AI5187" s="161"/>
      <c r="AJ5187" s="153"/>
      <c r="AK5187" s="153"/>
      <c r="AL5187" s="207"/>
      <c r="AM5187" s="207"/>
      <c r="AN5187" s="207"/>
      <c r="AO5187" s="207"/>
      <c r="AP5187" s="147" t="s">
        <v>54</v>
      </c>
      <c r="AQ5187" s="147"/>
      <c r="AR5187" s="147"/>
      <c r="AS5187" s="209" t="s">
        <v>68</v>
      </c>
      <c r="AT5187" s="223" t="str">
        <f>MONTH(B5187)&amp;"/"&amp;YEAR(B5187)</f>
        <v>3/2026</v>
      </c>
      <c r="AU5187" s="223">
        <f>WEEKNUM(B5187)-WEEKNUM(EOMONTH(B5187,-1)+1)+1</f>
        <v>1</v>
      </c>
      <c r="AV5187" s="209" t="str">
        <f>MONTH(R5187)&amp;"/"&amp;YEAR(R5187)</f>
        <v>1/1900</v>
      </c>
      <c r="AW5187" s="209" t="e">
        <f>WEEKNUM(R5187)-WEEKNUM(EOMONTH(R5187,-1)+1)+1</f>
        <v>#NUM!</v>
      </c>
      <c r="AX5187" s="209">
        <f>IF(BB5187="S",IF(Q5187="1. Aceitou o programa",R5187-B5187,0),0)</f>
        <v>0</v>
      </c>
      <c r="AY5187" s="209">
        <f>IF(BB5187="S",IF(AND(S5187&lt;&gt;"",R5187&lt;&gt;""),S5187-R5187,0),0)</f>
        <v>0</v>
      </c>
      <c r="AZ5187" s="209">
        <f>IF(BB5187="S",IF(Q5187="1. Aceitou o programa",IF(OR(X5187="Não se Aplica",X5187=""),IF(OR(W5187="Não se Aplica",W5187=""),0,W5187-V5187),AVERAGE(X5187-W5187,W5187-V5187)),0),0)</f>
        <v>0</v>
      </c>
      <c r="BA5187" s="209">
        <f>IF(BB5187="S",IF(AND(Q5187="1. Aceitou o programa",AH5187="Realizada"),IFERROR(IF(AG5187="",0,AG5187-R5187),0),0),0)</f>
        <v>0</v>
      </c>
      <c r="BB5187" s="209" t="str">
        <f>_xlfn.XLOOKUP(U5187,'Lista Suspensa'!$AA$20:$AA$23,'Lista Suspensa'!$AB$20:$AB$23,"N/A")</f>
        <v>S</v>
      </c>
    </row>
    <row r="5188" spans="1:54" ht="12" customHeight="1">
      <c r="A5188" s="151" t="s">
        <v>54</v>
      </c>
      <c r="B5188" s="152">
        <v>46083</v>
      </c>
      <c r="C5188" s="153" t="s">
        <v>55</v>
      </c>
      <c r="D5188" s="153" t="s">
        <v>56</v>
      </c>
      <c r="E5188" s="244">
        <v>93637923</v>
      </c>
      <c r="F5188" s="144" t="s">
        <v>9267</v>
      </c>
      <c r="G5188" s="230"/>
      <c r="H5188" s="154">
        <v>34922</v>
      </c>
      <c r="I5188" s="153">
        <v>30</v>
      </c>
      <c r="J5188" s="148" t="s">
        <v>70</v>
      </c>
      <c r="K5188" s="153"/>
      <c r="L5188" s="153"/>
      <c r="M5188" s="153"/>
      <c r="N5188" s="153">
        <v>110</v>
      </c>
      <c r="O5188" s="155">
        <v>11978508017</v>
      </c>
      <c r="P5188" s="156" t="s">
        <v>60</v>
      </c>
      <c r="Q5188" s="157" t="s">
        <v>8211</v>
      </c>
      <c r="R5188" s="158"/>
      <c r="S5188" s="159"/>
      <c r="T5188" s="159" t="s">
        <v>6983</v>
      </c>
      <c r="U5188" s="159" t="s">
        <v>8212</v>
      </c>
      <c r="V5188" s="154">
        <v>46126</v>
      </c>
      <c r="W5188" s="154">
        <v>46142</v>
      </c>
      <c r="X5188" s="154"/>
      <c r="Y5188" s="160"/>
      <c r="Z5188" s="160"/>
      <c r="AA5188" s="153"/>
      <c r="AB5188" s="153"/>
      <c r="AC5188" s="182" t="e">
        <f t="shared" si="164"/>
        <v>#DIV/0!</v>
      </c>
      <c r="AD5188" s="153" t="e">
        <f t="shared" si="165"/>
        <v>#DIV/0!</v>
      </c>
      <c r="AE5188" s="207"/>
      <c r="AF5188" s="153"/>
      <c r="AG5188" s="159"/>
      <c r="AH5188" s="153"/>
      <c r="AI5188" s="161"/>
      <c r="AJ5188" s="153"/>
      <c r="AK5188" s="153"/>
      <c r="AL5188" s="207"/>
      <c r="AM5188" s="207"/>
      <c r="AN5188" s="207"/>
      <c r="AO5188" s="207"/>
      <c r="AP5188" s="147" t="s">
        <v>54</v>
      </c>
      <c r="AQ5188" s="147"/>
      <c r="AR5188" s="147"/>
      <c r="AS5188" s="209" t="s">
        <v>68</v>
      </c>
      <c r="AT5188" s="223" t="str">
        <f>MONTH(B5188)&amp;"/"&amp;YEAR(B5188)</f>
        <v>3/2026</v>
      </c>
      <c r="AU5188" s="223">
        <f>WEEKNUM(B5188)-WEEKNUM(EOMONTH(B5188,-1)+1)+1</f>
        <v>1</v>
      </c>
      <c r="AV5188" s="209" t="str">
        <f>MONTH(R5188)&amp;"/"&amp;YEAR(R5188)</f>
        <v>1/1900</v>
      </c>
      <c r="AW5188" s="209" t="e">
        <f>WEEKNUM(R5188)-WEEKNUM(EOMONTH(R5188,-1)+1)+1</f>
        <v>#NUM!</v>
      </c>
      <c r="AX5188" s="209">
        <f>IF(BB5188="S",IF(Q5188="1. Aceitou o programa",R5188-B5188,0),0)</f>
        <v>0</v>
      </c>
      <c r="AY5188" s="209">
        <f>IF(BB5188="S",IF(AND(S5188&lt;&gt;"",R5188&lt;&gt;""),S5188-R5188,0),0)</f>
        <v>0</v>
      </c>
      <c r="AZ5188" s="209">
        <f>IF(BB5188="S",IF(Q5188="1. Aceitou o programa",IF(OR(X5188="Não se Aplica",X5188=""),IF(OR(W5188="Não se Aplica",W5188=""),0,W5188-V5188),AVERAGE(X5188-W5188,W5188-V5188)),0),0)</f>
        <v>0</v>
      </c>
      <c r="BA5188" s="209">
        <f>IF(BB5188="S",IF(AND(Q5188="1. Aceitou o programa",AH5188="Realizada"),IFERROR(IF(AG5188="",0,AG5188-R5188),0),0),0)</f>
        <v>0</v>
      </c>
      <c r="BB5188" s="209" t="str">
        <f>_xlfn.XLOOKUP(U5188,'Lista Suspensa'!$AA$20:$AA$23,'Lista Suspensa'!$AB$20:$AB$23,"N/A")</f>
        <v>S</v>
      </c>
    </row>
    <row r="5189" spans="1:54" ht="12" customHeight="1">
      <c r="A5189" s="151" t="s">
        <v>54</v>
      </c>
      <c r="B5189" s="152">
        <v>46083</v>
      </c>
      <c r="C5189" s="153" t="s">
        <v>55</v>
      </c>
      <c r="D5189" s="153" t="s">
        <v>56</v>
      </c>
      <c r="E5189" s="244">
        <v>93773398</v>
      </c>
      <c r="F5189" s="144" t="s">
        <v>9268</v>
      </c>
      <c r="G5189" s="230"/>
      <c r="H5189" s="154">
        <v>34926</v>
      </c>
      <c r="I5189" s="153">
        <v>30</v>
      </c>
      <c r="J5189" s="148" t="s">
        <v>70</v>
      </c>
      <c r="K5189" s="153"/>
      <c r="L5189" s="153"/>
      <c r="M5189" s="153"/>
      <c r="N5189" s="153">
        <v>60</v>
      </c>
      <c r="O5189" s="155" t="s">
        <v>9269</v>
      </c>
      <c r="P5189" s="156" t="s">
        <v>2026</v>
      </c>
      <c r="Q5189" s="157" t="s">
        <v>8211</v>
      </c>
      <c r="R5189" s="158"/>
      <c r="S5189" s="159"/>
      <c r="T5189" s="159" t="s">
        <v>6983</v>
      </c>
      <c r="U5189" s="159" t="s">
        <v>8212</v>
      </c>
      <c r="V5189" s="154">
        <v>46111</v>
      </c>
      <c r="W5189" s="154">
        <v>46142</v>
      </c>
      <c r="X5189" s="154"/>
      <c r="Y5189" s="160"/>
      <c r="Z5189" s="160"/>
      <c r="AA5189" s="153"/>
      <c r="AB5189" s="153"/>
      <c r="AC5189" s="182" t="e">
        <f t="shared" si="164"/>
        <v>#DIV/0!</v>
      </c>
      <c r="AD5189" s="153" t="e">
        <f t="shared" si="165"/>
        <v>#DIV/0!</v>
      </c>
      <c r="AE5189" s="207"/>
      <c r="AF5189" s="153"/>
      <c r="AG5189" s="159"/>
      <c r="AH5189" s="153"/>
      <c r="AI5189" s="161"/>
      <c r="AJ5189" s="153"/>
      <c r="AK5189" s="153"/>
      <c r="AL5189" s="207"/>
      <c r="AM5189" s="207"/>
      <c r="AN5189" s="207"/>
      <c r="AO5189" s="207"/>
      <c r="AP5189" s="147" t="s">
        <v>54</v>
      </c>
      <c r="AQ5189" s="147"/>
      <c r="AR5189" s="147"/>
      <c r="AS5189" s="209" t="s">
        <v>68</v>
      </c>
      <c r="AT5189" s="223" t="str">
        <f>MONTH(B5189)&amp;"/"&amp;YEAR(B5189)</f>
        <v>3/2026</v>
      </c>
      <c r="AU5189" s="223">
        <f>WEEKNUM(B5189)-WEEKNUM(EOMONTH(B5189,-1)+1)+1</f>
        <v>1</v>
      </c>
      <c r="AV5189" s="209" t="str">
        <f>MONTH(R5189)&amp;"/"&amp;YEAR(R5189)</f>
        <v>1/1900</v>
      </c>
      <c r="AW5189" s="209" t="e">
        <f>WEEKNUM(R5189)-WEEKNUM(EOMONTH(R5189,-1)+1)+1</f>
        <v>#NUM!</v>
      </c>
      <c r="AX5189" s="209">
        <f>IF(BB5189="S",IF(Q5189="1. Aceitou o programa",R5189-B5189,0),0)</f>
        <v>0</v>
      </c>
      <c r="AY5189" s="209">
        <f>IF(BB5189="S",IF(AND(S5189&lt;&gt;"",R5189&lt;&gt;""),S5189-R5189,0),0)</f>
        <v>0</v>
      </c>
      <c r="AZ5189" s="209">
        <f>IF(BB5189="S",IF(Q5189="1. Aceitou o programa",IF(OR(X5189="Não se Aplica",X5189=""),IF(OR(W5189="Não se Aplica",W5189=""),0,W5189-V5189),AVERAGE(X5189-W5189,W5189-V5189)),0),0)</f>
        <v>0</v>
      </c>
      <c r="BA5189" s="209">
        <f>IF(BB5189="S",IF(AND(Q5189="1. Aceitou o programa",AH5189="Realizada"),IFERROR(IF(AG5189="",0,AG5189-R5189),0),0),0)</f>
        <v>0</v>
      </c>
      <c r="BB5189" s="209" t="str">
        <f>_xlfn.XLOOKUP(U5189,'Lista Suspensa'!$AA$20:$AA$23,'Lista Suspensa'!$AB$20:$AB$23,"N/A")</f>
        <v>S</v>
      </c>
    </row>
    <row r="5190" spans="1:54" ht="12" customHeight="1">
      <c r="A5190" s="151" t="s">
        <v>54</v>
      </c>
      <c r="B5190" s="152">
        <v>46083</v>
      </c>
      <c r="C5190" s="153" t="s">
        <v>55</v>
      </c>
      <c r="D5190" s="153" t="s">
        <v>56</v>
      </c>
      <c r="E5190" s="244">
        <v>83189914</v>
      </c>
      <c r="F5190" s="144" t="s">
        <v>9270</v>
      </c>
      <c r="G5190" s="230"/>
      <c r="H5190" s="154">
        <v>34953</v>
      </c>
      <c r="I5190" s="153">
        <v>30</v>
      </c>
      <c r="J5190" s="148" t="s">
        <v>70</v>
      </c>
      <c r="K5190" s="153"/>
      <c r="L5190" s="153"/>
      <c r="M5190" s="153"/>
      <c r="N5190" s="153">
        <v>380</v>
      </c>
      <c r="O5190" s="155">
        <v>21970074364</v>
      </c>
      <c r="P5190" s="156" t="s">
        <v>60</v>
      </c>
      <c r="Q5190" s="157" t="s">
        <v>8211</v>
      </c>
      <c r="R5190" s="158"/>
      <c r="S5190" s="159"/>
      <c r="T5190" s="159" t="s">
        <v>6983</v>
      </c>
      <c r="U5190" s="159" t="s">
        <v>8212</v>
      </c>
      <c r="V5190" s="154">
        <v>46118</v>
      </c>
      <c r="W5190" s="154">
        <v>46142</v>
      </c>
      <c r="X5190" s="154"/>
      <c r="Y5190" s="160"/>
      <c r="Z5190" s="160"/>
      <c r="AA5190" s="153"/>
      <c r="AB5190" s="153"/>
      <c r="AC5190" s="182" t="e">
        <f t="shared" si="164"/>
        <v>#DIV/0!</v>
      </c>
      <c r="AD5190" s="153" t="e">
        <f t="shared" si="165"/>
        <v>#DIV/0!</v>
      </c>
      <c r="AE5190" s="207"/>
      <c r="AF5190" s="153"/>
      <c r="AG5190" s="159"/>
      <c r="AH5190" s="153"/>
      <c r="AI5190" s="161"/>
      <c r="AJ5190" s="153"/>
      <c r="AK5190" s="153"/>
      <c r="AL5190" s="207"/>
      <c r="AM5190" s="207"/>
      <c r="AN5190" s="207"/>
      <c r="AO5190" s="207"/>
      <c r="AP5190" s="147" t="s">
        <v>54</v>
      </c>
      <c r="AQ5190" s="147"/>
      <c r="AR5190" s="147"/>
      <c r="AS5190" s="209" t="s">
        <v>68</v>
      </c>
      <c r="AT5190" s="223" t="str">
        <f>MONTH(B5190)&amp;"/"&amp;YEAR(B5190)</f>
        <v>3/2026</v>
      </c>
      <c r="AU5190" s="223">
        <f>WEEKNUM(B5190)-WEEKNUM(EOMONTH(B5190,-1)+1)+1</f>
        <v>1</v>
      </c>
      <c r="AV5190" s="209" t="str">
        <f>MONTH(R5190)&amp;"/"&amp;YEAR(R5190)</f>
        <v>1/1900</v>
      </c>
      <c r="AW5190" s="209" t="e">
        <f>WEEKNUM(R5190)-WEEKNUM(EOMONTH(R5190,-1)+1)+1</f>
        <v>#NUM!</v>
      </c>
      <c r="AX5190" s="209">
        <f>IF(BB5190="S",IF(Q5190="1. Aceitou o programa",R5190-B5190,0),0)</f>
        <v>0</v>
      </c>
      <c r="AY5190" s="209">
        <f>IF(BB5190="S",IF(AND(S5190&lt;&gt;"",R5190&lt;&gt;""),S5190-R5190,0),0)</f>
        <v>0</v>
      </c>
      <c r="AZ5190" s="209">
        <f>IF(BB5190="S",IF(Q5190="1. Aceitou o programa",IF(OR(X5190="Não se Aplica",X5190=""),IF(OR(W5190="Não se Aplica",W5190=""),0,W5190-V5190),AVERAGE(X5190-W5190,W5190-V5190)),0),0)</f>
        <v>0</v>
      </c>
      <c r="BA5190" s="209">
        <f>IF(BB5190="S",IF(AND(Q5190="1. Aceitou o programa",AH5190="Realizada"),IFERROR(IF(AG5190="",0,AG5190-R5190),0),0),0)</f>
        <v>0</v>
      </c>
      <c r="BB5190" s="209" t="str">
        <f>_xlfn.XLOOKUP(U5190,'Lista Suspensa'!$AA$20:$AA$23,'Lista Suspensa'!$AB$20:$AB$23,"N/A")</f>
        <v>S</v>
      </c>
    </row>
    <row r="5191" spans="1:54" ht="12" customHeight="1">
      <c r="A5191" s="151" t="s">
        <v>54</v>
      </c>
      <c r="B5191" s="152">
        <v>46083</v>
      </c>
      <c r="C5191" s="153" t="s">
        <v>55</v>
      </c>
      <c r="D5191" s="153" t="s">
        <v>56</v>
      </c>
      <c r="E5191" s="244">
        <v>89376119</v>
      </c>
      <c r="F5191" s="144" t="s">
        <v>9271</v>
      </c>
      <c r="G5191" s="230"/>
      <c r="H5191" s="154">
        <v>35023</v>
      </c>
      <c r="I5191" s="153">
        <v>30</v>
      </c>
      <c r="J5191" s="148" t="s">
        <v>70</v>
      </c>
      <c r="K5191" s="153"/>
      <c r="L5191" s="153"/>
      <c r="M5191" s="153"/>
      <c r="N5191" s="153">
        <v>80</v>
      </c>
      <c r="O5191" s="155" t="s">
        <v>9272</v>
      </c>
      <c r="P5191" s="156" t="s">
        <v>60</v>
      </c>
      <c r="Q5191" s="157" t="s">
        <v>8211</v>
      </c>
      <c r="R5191" s="158"/>
      <c r="S5191" s="159"/>
      <c r="T5191" s="159" t="s">
        <v>6983</v>
      </c>
      <c r="U5191" s="159" t="s">
        <v>8212</v>
      </c>
      <c r="V5191" s="154">
        <v>46118</v>
      </c>
      <c r="W5191" s="154">
        <v>46142</v>
      </c>
      <c r="X5191" s="154"/>
      <c r="Y5191" s="160"/>
      <c r="Z5191" s="160"/>
      <c r="AA5191" s="153"/>
      <c r="AB5191" s="153"/>
      <c r="AC5191" s="182" t="e">
        <f t="shared" si="164"/>
        <v>#DIV/0!</v>
      </c>
      <c r="AD5191" s="153" t="e">
        <f t="shared" si="165"/>
        <v>#DIV/0!</v>
      </c>
      <c r="AE5191" s="207"/>
      <c r="AF5191" s="153"/>
      <c r="AG5191" s="159"/>
      <c r="AH5191" s="153"/>
      <c r="AI5191" s="161"/>
      <c r="AJ5191" s="153"/>
      <c r="AK5191" s="153"/>
      <c r="AL5191" s="207"/>
      <c r="AM5191" s="207"/>
      <c r="AN5191" s="207"/>
      <c r="AO5191" s="207"/>
      <c r="AP5191" s="147" t="s">
        <v>54</v>
      </c>
      <c r="AQ5191" s="147"/>
      <c r="AR5191" s="147"/>
      <c r="AS5191" s="209" t="s">
        <v>68</v>
      </c>
      <c r="AT5191" s="223" t="str">
        <f>MONTH(B5191)&amp;"/"&amp;YEAR(B5191)</f>
        <v>3/2026</v>
      </c>
      <c r="AU5191" s="223">
        <f>WEEKNUM(B5191)-WEEKNUM(EOMONTH(B5191,-1)+1)+1</f>
        <v>1</v>
      </c>
      <c r="AV5191" s="209" t="str">
        <f>MONTH(R5191)&amp;"/"&amp;YEAR(R5191)</f>
        <v>1/1900</v>
      </c>
      <c r="AW5191" s="209" t="e">
        <f>WEEKNUM(R5191)-WEEKNUM(EOMONTH(R5191,-1)+1)+1</f>
        <v>#NUM!</v>
      </c>
      <c r="AX5191" s="209">
        <f>IF(BB5191="S",IF(Q5191="1. Aceitou o programa",R5191-B5191,0),0)</f>
        <v>0</v>
      </c>
      <c r="AY5191" s="209">
        <f>IF(BB5191="S",IF(AND(S5191&lt;&gt;"",R5191&lt;&gt;""),S5191-R5191,0),0)</f>
        <v>0</v>
      </c>
      <c r="AZ5191" s="209">
        <f>IF(BB5191="S",IF(Q5191="1. Aceitou o programa",IF(OR(X5191="Não se Aplica",X5191=""),IF(OR(W5191="Não se Aplica",W5191=""),0,W5191-V5191),AVERAGE(X5191-W5191,W5191-V5191)),0),0)</f>
        <v>0</v>
      </c>
      <c r="BA5191" s="209">
        <f>IF(BB5191="S",IF(AND(Q5191="1. Aceitou o programa",AH5191="Realizada"),IFERROR(IF(AG5191="",0,AG5191-R5191),0),0),0)</f>
        <v>0</v>
      </c>
      <c r="BB5191" s="209" t="str">
        <f>_xlfn.XLOOKUP(U5191,'Lista Suspensa'!$AA$20:$AA$23,'Lista Suspensa'!$AB$20:$AB$23,"N/A")</f>
        <v>S</v>
      </c>
    </row>
    <row r="5192" spans="1:54" ht="12" customHeight="1">
      <c r="A5192" s="151" t="s">
        <v>54</v>
      </c>
      <c r="B5192" s="152">
        <v>46083</v>
      </c>
      <c r="C5192" s="153" t="s">
        <v>55</v>
      </c>
      <c r="D5192" s="153" t="s">
        <v>56</v>
      </c>
      <c r="E5192" s="244">
        <v>85839700</v>
      </c>
      <c r="F5192" s="144" t="s">
        <v>9273</v>
      </c>
      <c r="G5192" s="230"/>
      <c r="H5192" s="154">
        <v>35079</v>
      </c>
      <c r="I5192" s="153">
        <v>30</v>
      </c>
      <c r="J5192" s="148" t="s">
        <v>70</v>
      </c>
      <c r="K5192" s="153"/>
      <c r="L5192" s="153"/>
      <c r="M5192" s="153"/>
      <c r="N5192" s="153">
        <v>40</v>
      </c>
      <c r="O5192" s="155" t="s">
        <v>9274</v>
      </c>
      <c r="P5192" s="156" t="s">
        <v>60</v>
      </c>
      <c r="Q5192" s="157" t="s">
        <v>8211</v>
      </c>
      <c r="R5192" s="158"/>
      <c r="S5192" s="159"/>
      <c r="T5192" s="159" t="s">
        <v>6983</v>
      </c>
      <c r="U5192" s="159" t="s">
        <v>8212</v>
      </c>
      <c r="V5192" s="154">
        <v>46114</v>
      </c>
      <c r="W5192" s="154">
        <v>46142</v>
      </c>
      <c r="X5192" s="154"/>
      <c r="Y5192" s="160"/>
      <c r="Z5192" s="160"/>
      <c r="AA5192" s="153"/>
      <c r="AB5192" s="153"/>
      <c r="AC5192" s="182" t="e">
        <f t="shared" si="164"/>
        <v>#DIV/0!</v>
      </c>
      <c r="AD5192" s="153" t="e">
        <f t="shared" si="165"/>
        <v>#DIV/0!</v>
      </c>
      <c r="AE5192" s="207"/>
      <c r="AF5192" s="153"/>
      <c r="AG5192" s="159"/>
      <c r="AH5192" s="153"/>
      <c r="AI5192" s="161"/>
      <c r="AJ5192" s="153"/>
      <c r="AK5192" s="153"/>
      <c r="AL5192" s="207"/>
      <c r="AM5192" s="207"/>
      <c r="AN5192" s="207"/>
      <c r="AO5192" s="207"/>
      <c r="AP5192" s="147" t="s">
        <v>54</v>
      </c>
      <c r="AQ5192" s="147"/>
      <c r="AR5192" s="147"/>
      <c r="AS5192" s="209" t="s">
        <v>68</v>
      </c>
      <c r="AT5192" s="223" t="str">
        <f>MONTH(B5192)&amp;"/"&amp;YEAR(B5192)</f>
        <v>3/2026</v>
      </c>
      <c r="AU5192" s="223">
        <f>WEEKNUM(B5192)-WEEKNUM(EOMONTH(B5192,-1)+1)+1</f>
        <v>1</v>
      </c>
      <c r="AV5192" s="209" t="str">
        <f>MONTH(R5192)&amp;"/"&amp;YEAR(R5192)</f>
        <v>1/1900</v>
      </c>
      <c r="AW5192" s="209" t="e">
        <f>WEEKNUM(R5192)-WEEKNUM(EOMONTH(R5192,-1)+1)+1</f>
        <v>#NUM!</v>
      </c>
      <c r="AX5192" s="209">
        <f>IF(BB5192="S",IF(Q5192="1. Aceitou o programa",R5192-B5192,0),0)</f>
        <v>0</v>
      </c>
      <c r="AY5192" s="209">
        <f>IF(BB5192="S",IF(AND(S5192&lt;&gt;"",R5192&lt;&gt;""),S5192-R5192,0),0)</f>
        <v>0</v>
      </c>
      <c r="AZ5192" s="209">
        <f>IF(BB5192="S",IF(Q5192="1. Aceitou o programa",IF(OR(X5192="Não se Aplica",X5192=""),IF(OR(W5192="Não se Aplica",W5192=""),0,W5192-V5192),AVERAGE(X5192-W5192,W5192-V5192)),0),0)</f>
        <v>0</v>
      </c>
      <c r="BA5192" s="209">
        <f>IF(BB5192="S",IF(AND(Q5192="1. Aceitou o programa",AH5192="Realizada"),IFERROR(IF(AG5192="",0,AG5192-R5192),0),0),0)</f>
        <v>0</v>
      </c>
      <c r="BB5192" s="209" t="str">
        <f>_xlfn.XLOOKUP(U5192,'Lista Suspensa'!$AA$20:$AA$23,'Lista Suspensa'!$AB$20:$AB$23,"N/A")</f>
        <v>S</v>
      </c>
    </row>
    <row r="5193" spans="1:54" ht="12" customHeight="1">
      <c r="A5193" s="151" t="s">
        <v>54</v>
      </c>
      <c r="B5193" s="152">
        <v>46083</v>
      </c>
      <c r="C5193" s="153" t="s">
        <v>55</v>
      </c>
      <c r="D5193" s="153" t="s">
        <v>56</v>
      </c>
      <c r="E5193" s="244">
        <v>94708744</v>
      </c>
      <c r="F5193" s="144" t="s">
        <v>9275</v>
      </c>
      <c r="G5193" s="230"/>
      <c r="H5193" s="154">
        <v>35098</v>
      </c>
      <c r="I5193" s="153">
        <v>30</v>
      </c>
      <c r="J5193" s="148" t="s">
        <v>70</v>
      </c>
      <c r="K5193" s="153"/>
      <c r="L5193" s="153"/>
      <c r="M5193" s="153"/>
      <c r="N5193" s="153">
        <v>110</v>
      </c>
      <c r="O5193" s="155" t="s">
        <v>9276</v>
      </c>
      <c r="P5193" s="156" t="s">
        <v>60</v>
      </c>
      <c r="Q5193" s="157" t="s">
        <v>8211</v>
      </c>
      <c r="R5193" s="158"/>
      <c r="S5193" s="159"/>
      <c r="T5193" s="159" t="s">
        <v>6983</v>
      </c>
      <c r="U5193" s="159" t="s">
        <v>8212</v>
      </c>
      <c r="V5193" s="154">
        <v>46126</v>
      </c>
      <c r="W5193" s="154">
        <v>46142</v>
      </c>
      <c r="X5193" s="154"/>
      <c r="Y5193" s="160"/>
      <c r="Z5193" s="160"/>
      <c r="AA5193" s="153"/>
      <c r="AB5193" s="153"/>
      <c r="AC5193" s="182" t="e">
        <f t="shared" si="164"/>
        <v>#DIV/0!</v>
      </c>
      <c r="AD5193" s="153" t="e">
        <f t="shared" si="165"/>
        <v>#DIV/0!</v>
      </c>
      <c r="AE5193" s="207"/>
      <c r="AF5193" s="153"/>
      <c r="AG5193" s="159"/>
      <c r="AH5193" s="153"/>
      <c r="AI5193" s="161"/>
      <c r="AJ5193" s="153"/>
      <c r="AK5193" s="153"/>
      <c r="AL5193" s="207"/>
      <c r="AM5193" s="207"/>
      <c r="AN5193" s="207"/>
      <c r="AO5193" s="207"/>
      <c r="AP5193" s="147" t="s">
        <v>54</v>
      </c>
      <c r="AQ5193" s="147"/>
      <c r="AR5193" s="147"/>
      <c r="AS5193" s="209" t="s">
        <v>68</v>
      </c>
      <c r="AT5193" s="223" t="str">
        <f>MONTH(B5193)&amp;"/"&amp;YEAR(B5193)</f>
        <v>3/2026</v>
      </c>
      <c r="AU5193" s="223">
        <f>WEEKNUM(B5193)-WEEKNUM(EOMONTH(B5193,-1)+1)+1</f>
        <v>1</v>
      </c>
      <c r="AV5193" s="209" t="str">
        <f>MONTH(R5193)&amp;"/"&amp;YEAR(R5193)</f>
        <v>1/1900</v>
      </c>
      <c r="AW5193" s="209" t="e">
        <f>WEEKNUM(R5193)-WEEKNUM(EOMONTH(R5193,-1)+1)+1</f>
        <v>#NUM!</v>
      </c>
      <c r="AX5193" s="209">
        <f>IF(BB5193="S",IF(Q5193="1. Aceitou o programa",R5193-B5193,0),0)</f>
        <v>0</v>
      </c>
      <c r="AY5193" s="209">
        <f>IF(BB5193="S",IF(AND(S5193&lt;&gt;"",R5193&lt;&gt;""),S5193-R5193,0),0)</f>
        <v>0</v>
      </c>
      <c r="AZ5193" s="209">
        <f>IF(BB5193="S",IF(Q5193="1. Aceitou o programa",IF(OR(X5193="Não se Aplica",X5193=""),IF(OR(W5193="Não se Aplica",W5193=""),0,W5193-V5193),AVERAGE(X5193-W5193,W5193-V5193)),0),0)</f>
        <v>0</v>
      </c>
      <c r="BA5193" s="209">
        <f>IF(BB5193="S",IF(AND(Q5193="1. Aceitou o programa",AH5193="Realizada"),IFERROR(IF(AG5193="",0,AG5193-R5193),0),0),0)</f>
        <v>0</v>
      </c>
      <c r="BB5193" s="209" t="str">
        <f>_xlfn.XLOOKUP(U5193,'Lista Suspensa'!$AA$20:$AA$23,'Lista Suspensa'!$AB$20:$AB$23,"N/A")</f>
        <v>S</v>
      </c>
    </row>
    <row r="5194" spans="1:54" ht="12" customHeight="1">
      <c r="A5194" s="151" t="s">
        <v>54</v>
      </c>
      <c r="B5194" s="152">
        <v>46083</v>
      </c>
      <c r="C5194" s="153" t="s">
        <v>55</v>
      </c>
      <c r="D5194" s="153" t="s">
        <v>56</v>
      </c>
      <c r="E5194" s="244">
        <v>89030983</v>
      </c>
      <c r="F5194" s="144" t="s">
        <v>9277</v>
      </c>
      <c r="G5194" s="230"/>
      <c r="H5194" s="154">
        <v>35130</v>
      </c>
      <c r="I5194" s="153">
        <v>30</v>
      </c>
      <c r="J5194" s="148" t="s">
        <v>58</v>
      </c>
      <c r="K5194" s="153"/>
      <c r="L5194" s="153"/>
      <c r="M5194" s="153"/>
      <c r="N5194" s="153">
        <v>60</v>
      </c>
      <c r="O5194" s="155" t="s">
        <v>9278</v>
      </c>
      <c r="P5194" s="156" t="s">
        <v>60</v>
      </c>
      <c r="Q5194" s="157" t="s">
        <v>8211</v>
      </c>
      <c r="R5194" s="158"/>
      <c r="S5194" s="159"/>
      <c r="T5194" s="159" t="s">
        <v>6983</v>
      </c>
      <c r="U5194" s="159" t="s">
        <v>8212</v>
      </c>
      <c r="V5194" s="154">
        <v>46118</v>
      </c>
      <c r="W5194" s="154">
        <v>46142</v>
      </c>
      <c r="X5194" s="154"/>
      <c r="Y5194" s="160"/>
      <c r="Z5194" s="160"/>
      <c r="AA5194" s="153"/>
      <c r="AB5194" s="153"/>
      <c r="AC5194" s="182" t="e">
        <f t="shared" si="164"/>
        <v>#DIV/0!</v>
      </c>
      <c r="AD5194" s="153" t="e">
        <f t="shared" si="165"/>
        <v>#DIV/0!</v>
      </c>
      <c r="AE5194" s="207"/>
      <c r="AF5194" s="153"/>
      <c r="AG5194" s="159"/>
      <c r="AH5194" s="153"/>
      <c r="AI5194" s="161"/>
      <c r="AJ5194" s="153"/>
      <c r="AK5194" s="153"/>
      <c r="AL5194" s="207"/>
      <c r="AM5194" s="207"/>
      <c r="AN5194" s="207"/>
      <c r="AO5194" s="207"/>
      <c r="AP5194" s="147" t="s">
        <v>54</v>
      </c>
      <c r="AQ5194" s="147"/>
      <c r="AR5194" s="147"/>
      <c r="AS5194" s="209" t="s">
        <v>68</v>
      </c>
      <c r="AT5194" s="223" t="str">
        <f>MONTH(B5194)&amp;"/"&amp;YEAR(B5194)</f>
        <v>3/2026</v>
      </c>
      <c r="AU5194" s="223">
        <f>WEEKNUM(B5194)-WEEKNUM(EOMONTH(B5194,-1)+1)+1</f>
        <v>1</v>
      </c>
      <c r="AV5194" s="209" t="str">
        <f>MONTH(R5194)&amp;"/"&amp;YEAR(R5194)</f>
        <v>1/1900</v>
      </c>
      <c r="AW5194" s="209" t="e">
        <f>WEEKNUM(R5194)-WEEKNUM(EOMONTH(R5194,-1)+1)+1</f>
        <v>#NUM!</v>
      </c>
      <c r="AX5194" s="209">
        <f>IF(BB5194="S",IF(Q5194="1. Aceitou o programa",R5194-B5194,0),0)</f>
        <v>0</v>
      </c>
      <c r="AY5194" s="209">
        <f>IF(BB5194="S",IF(AND(S5194&lt;&gt;"",R5194&lt;&gt;""),S5194-R5194,0),0)</f>
        <v>0</v>
      </c>
      <c r="AZ5194" s="209">
        <f>IF(BB5194="S",IF(Q5194="1. Aceitou o programa",IF(OR(X5194="Não se Aplica",X5194=""),IF(OR(W5194="Não se Aplica",W5194=""),0,W5194-V5194),AVERAGE(X5194-W5194,W5194-V5194)),0),0)</f>
        <v>0</v>
      </c>
      <c r="BA5194" s="209">
        <f>IF(BB5194="S",IF(AND(Q5194="1. Aceitou o programa",AH5194="Realizada"),IFERROR(IF(AG5194="",0,AG5194-R5194),0),0),0)</f>
        <v>0</v>
      </c>
      <c r="BB5194" s="209" t="str">
        <f>_xlfn.XLOOKUP(U5194,'Lista Suspensa'!$AA$20:$AA$23,'Lista Suspensa'!$AB$20:$AB$23,"N/A")</f>
        <v>S</v>
      </c>
    </row>
    <row r="5195" spans="1:54" ht="12" customHeight="1">
      <c r="A5195" s="151" t="s">
        <v>54</v>
      </c>
      <c r="B5195" s="152">
        <v>46083</v>
      </c>
      <c r="C5195" s="153" t="s">
        <v>55</v>
      </c>
      <c r="D5195" s="153" t="s">
        <v>56</v>
      </c>
      <c r="E5195" s="244">
        <v>89351187</v>
      </c>
      <c r="F5195" s="144" t="s">
        <v>9279</v>
      </c>
      <c r="G5195" s="230"/>
      <c r="H5195" s="154">
        <v>35241</v>
      </c>
      <c r="I5195" s="153">
        <v>29</v>
      </c>
      <c r="J5195" s="148" t="s">
        <v>70</v>
      </c>
      <c r="K5195" s="153"/>
      <c r="L5195" s="153"/>
      <c r="M5195" s="153"/>
      <c r="N5195" s="153">
        <v>40</v>
      </c>
      <c r="O5195" s="155" t="s">
        <v>9280</v>
      </c>
      <c r="P5195" s="156" t="s">
        <v>60</v>
      </c>
      <c r="Q5195" s="157" t="s">
        <v>8211</v>
      </c>
      <c r="R5195" s="158"/>
      <c r="S5195" s="159"/>
      <c r="T5195" s="159" t="s">
        <v>6983</v>
      </c>
      <c r="U5195" s="159" t="s">
        <v>8212</v>
      </c>
      <c r="V5195" s="154">
        <v>46118</v>
      </c>
      <c r="W5195" s="154">
        <v>46142</v>
      </c>
      <c r="X5195" s="154"/>
      <c r="Y5195" s="160"/>
      <c r="Z5195" s="160"/>
      <c r="AA5195" s="153"/>
      <c r="AB5195" s="153"/>
      <c r="AC5195" s="182" t="e">
        <f t="shared" si="164"/>
        <v>#DIV/0!</v>
      </c>
      <c r="AD5195" s="153" t="e">
        <f t="shared" si="165"/>
        <v>#DIV/0!</v>
      </c>
      <c r="AE5195" s="207"/>
      <c r="AF5195" s="153"/>
      <c r="AG5195" s="159"/>
      <c r="AH5195" s="153"/>
      <c r="AI5195" s="161"/>
      <c r="AJ5195" s="153"/>
      <c r="AK5195" s="153"/>
      <c r="AL5195" s="207"/>
      <c r="AM5195" s="207"/>
      <c r="AN5195" s="207"/>
      <c r="AO5195" s="207"/>
      <c r="AP5195" s="147" t="s">
        <v>54</v>
      </c>
      <c r="AQ5195" s="147"/>
      <c r="AR5195" s="147"/>
      <c r="AS5195" s="209" t="s">
        <v>68</v>
      </c>
      <c r="AT5195" s="223" t="str">
        <f>MONTH(B5195)&amp;"/"&amp;YEAR(B5195)</f>
        <v>3/2026</v>
      </c>
      <c r="AU5195" s="223">
        <f>WEEKNUM(B5195)-WEEKNUM(EOMONTH(B5195,-1)+1)+1</f>
        <v>1</v>
      </c>
      <c r="AV5195" s="209" t="str">
        <f>MONTH(R5195)&amp;"/"&amp;YEAR(R5195)</f>
        <v>1/1900</v>
      </c>
      <c r="AW5195" s="209" t="e">
        <f>WEEKNUM(R5195)-WEEKNUM(EOMONTH(R5195,-1)+1)+1</f>
        <v>#NUM!</v>
      </c>
      <c r="AX5195" s="209">
        <f>IF(BB5195="S",IF(Q5195="1. Aceitou o programa",R5195-B5195,0),0)</f>
        <v>0</v>
      </c>
      <c r="AY5195" s="209">
        <f>IF(BB5195="S",IF(AND(S5195&lt;&gt;"",R5195&lt;&gt;""),S5195-R5195,0),0)</f>
        <v>0</v>
      </c>
      <c r="AZ5195" s="209">
        <f>IF(BB5195="S",IF(Q5195="1. Aceitou o programa",IF(OR(X5195="Não se Aplica",X5195=""),IF(OR(W5195="Não se Aplica",W5195=""),0,W5195-V5195),AVERAGE(X5195-W5195,W5195-V5195)),0),0)</f>
        <v>0</v>
      </c>
      <c r="BA5195" s="209">
        <f>IF(BB5195="S",IF(AND(Q5195="1. Aceitou o programa",AH5195="Realizada"),IFERROR(IF(AG5195="",0,AG5195-R5195),0),0),0)</f>
        <v>0</v>
      </c>
      <c r="BB5195" s="209" t="str">
        <f>_xlfn.XLOOKUP(U5195,'Lista Suspensa'!$AA$20:$AA$23,'Lista Suspensa'!$AB$20:$AB$23,"N/A")</f>
        <v>S</v>
      </c>
    </row>
    <row r="5196" spans="1:54" ht="12" customHeight="1">
      <c r="A5196" s="151" t="s">
        <v>54</v>
      </c>
      <c r="B5196" s="152">
        <v>46083</v>
      </c>
      <c r="C5196" s="153" t="s">
        <v>55</v>
      </c>
      <c r="D5196" s="153" t="s">
        <v>56</v>
      </c>
      <c r="E5196" s="244">
        <v>87551454</v>
      </c>
      <c r="F5196" s="144" t="s">
        <v>9281</v>
      </c>
      <c r="G5196" s="230"/>
      <c r="H5196" s="154">
        <v>35267</v>
      </c>
      <c r="I5196" s="153">
        <v>29</v>
      </c>
      <c r="J5196" s="148" t="s">
        <v>70</v>
      </c>
      <c r="K5196" s="153"/>
      <c r="L5196" s="153"/>
      <c r="M5196" s="153"/>
      <c r="N5196" s="153">
        <v>380</v>
      </c>
      <c r="O5196" s="155" t="s">
        <v>9282</v>
      </c>
      <c r="P5196" s="156" t="s">
        <v>60</v>
      </c>
      <c r="Q5196" s="157" t="s">
        <v>8211</v>
      </c>
      <c r="R5196" s="158"/>
      <c r="S5196" s="159"/>
      <c r="T5196" s="159" t="s">
        <v>6983</v>
      </c>
      <c r="U5196" s="159" t="s">
        <v>8212</v>
      </c>
      <c r="V5196" s="154">
        <v>46118</v>
      </c>
      <c r="W5196" s="154">
        <v>46142</v>
      </c>
      <c r="X5196" s="154"/>
      <c r="Y5196" s="160"/>
      <c r="Z5196" s="160"/>
      <c r="AA5196" s="153"/>
      <c r="AB5196" s="153"/>
      <c r="AC5196" s="182" t="e">
        <f t="shared" si="164"/>
        <v>#DIV/0!</v>
      </c>
      <c r="AD5196" s="153" t="e">
        <f t="shared" si="165"/>
        <v>#DIV/0!</v>
      </c>
      <c r="AE5196" s="207"/>
      <c r="AF5196" s="153"/>
      <c r="AG5196" s="159"/>
      <c r="AH5196" s="153"/>
      <c r="AI5196" s="161"/>
      <c r="AJ5196" s="153"/>
      <c r="AK5196" s="153"/>
      <c r="AL5196" s="207"/>
      <c r="AM5196" s="207"/>
      <c r="AN5196" s="207"/>
      <c r="AO5196" s="207"/>
      <c r="AP5196" s="147" t="s">
        <v>54</v>
      </c>
      <c r="AQ5196" s="147"/>
      <c r="AR5196" s="147"/>
      <c r="AS5196" s="209" t="s">
        <v>68</v>
      </c>
      <c r="AT5196" s="223" t="str">
        <f>MONTH(B5196)&amp;"/"&amp;YEAR(B5196)</f>
        <v>3/2026</v>
      </c>
      <c r="AU5196" s="223">
        <f>WEEKNUM(B5196)-WEEKNUM(EOMONTH(B5196,-1)+1)+1</f>
        <v>1</v>
      </c>
      <c r="AV5196" s="209" t="str">
        <f>MONTH(R5196)&amp;"/"&amp;YEAR(R5196)</f>
        <v>1/1900</v>
      </c>
      <c r="AW5196" s="209" t="e">
        <f>WEEKNUM(R5196)-WEEKNUM(EOMONTH(R5196,-1)+1)+1</f>
        <v>#NUM!</v>
      </c>
      <c r="AX5196" s="209">
        <f>IF(BB5196="S",IF(Q5196="1. Aceitou o programa",R5196-B5196,0),0)</f>
        <v>0</v>
      </c>
      <c r="AY5196" s="209">
        <f>IF(BB5196="S",IF(AND(S5196&lt;&gt;"",R5196&lt;&gt;""),S5196-R5196,0),0)</f>
        <v>0</v>
      </c>
      <c r="AZ5196" s="209">
        <f>IF(BB5196="S",IF(Q5196="1. Aceitou o programa",IF(OR(X5196="Não se Aplica",X5196=""),IF(OR(W5196="Não se Aplica",W5196=""),0,W5196-V5196),AVERAGE(X5196-W5196,W5196-V5196)),0),0)</f>
        <v>0</v>
      </c>
      <c r="BA5196" s="209">
        <f>IF(BB5196="S",IF(AND(Q5196="1. Aceitou o programa",AH5196="Realizada"),IFERROR(IF(AG5196="",0,AG5196-R5196),0),0),0)</f>
        <v>0</v>
      </c>
      <c r="BB5196" s="209" t="str">
        <f>_xlfn.XLOOKUP(U5196,'Lista Suspensa'!$AA$20:$AA$23,'Lista Suspensa'!$AB$20:$AB$23,"N/A")</f>
        <v>S</v>
      </c>
    </row>
    <row r="5197" spans="1:54" ht="12" customHeight="1">
      <c r="A5197" s="151" t="s">
        <v>54</v>
      </c>
      <c r="B5197" s="152">
        <v>46083</v>
      </c>
      <c r="C5197" s="153" t="s">
        <v>55</v>
      </c>
      <c r="D5197" s="153" t="s">
        <v>56</v>
      </c>
      <c r="E5197" s="244">
        <v>83990549</v>
      </c>
      <c r="F5197" s="144" t="s">
        <v>9283</v>
      </c>
      <c r="G5197" s="230"/>
      <c r="H5197" s="154">
        <v>35297</v>
      </c>
      <c r="I5197" s="153">
        <v>29</v>
      </c>
      <c r="J5197" s="148" t="s">
        <v>70</v>
      </c>
      <c r="K5197" s="153"/>
      <c r="L5197" s="153"/>
      <c r="M5197" s="153"/>
      <c r="N5197" s="153">
        <v>300</v>
      </c>
      <c r="O5197" s="155">
        <v>21987431305</v>
      </c>
      <c r="P5197" s="156" t="s">
        <v>60</v>
      </c>
      <c r="Q5197" s="157" t="s">
        <v>6982</v>
      </c>
      <c r="R5197" s="158"/>
      <c r="S5197" s="159">
        <v>46181</v>
      </c>
      <c r="T5197" s="159" t="s">
        <v>6983</v>
      </c>
      <c r="U5197" s="159" t="s">
        <v>6152</v>
      </c>
      <c r="V5197" s="154">
        <v>46118</v>
      </c>
      <c r="W5197" s="154">
        <v>46142</v>
      </c>
      <c r="X5197" s="154"/>
      <c r="Y5197" s="160"/>
      <c r="Z5197" s="160"/>
      <c r="AA5197" s="153"/>
      <c r="AB5197" s="153"/>
      <c r="AC5197" s="182" t="e">
        <f t="shared" si="164"/>
        <v>#DIV/0!</v>
      </c>
      <c r="AD5197" s="153" t="e">
        <f t="shared" si="165"/>
        <v>#DIV/0!</v>
      </c>
      <c r="AE5197" s="207"/>
      <c r="AF5197" s="153"/>
      <c r="AG5197" s="159"/>
      <c r="AH5197" s="153"/>
      <c r="AI5197" s="161"/>
      <c r="AJ5197" s="153"/>
      <c r="AK5197" s="153"/>
      <c r="AL5197" s="207" t="s">
        <v>85</v>
      </c>
      <c r="AM5197" s="207" t="s">
        <v>86</v>
      </c>
      <c r="AN5197" s="207"/>
      <c r="AO5197" s="207"/>
      <c r="AP5197" s="147" t="s">
        <v>54</v>
      </c>
      <c r="AQ5197" s="147"/>
      <c r="AR5197" s="147"/>
      <c r="AS5197" s="209" t="s">
        <v>68</v>
      </c>
      <c r="AT5197" s="223" t="str">
        <f>MONTH(B5197)&amp;"/"&amp;YEAR(B5197)</f>
        <v>3/2026</v>
      </c>
      <c r="AU5197" s="223">
        <f>WEEKNUM(B5197)-WEEKNUM(EOMONTH(B5197,-1)+1)+1</f>
        <v>1</v>
      </c>
      <c r="AV5197" s="209" t="str">
        <f>MONTH(R5197)&amp;"/"&amp;YEAR(R5197)</f>
        <v>1/1900</v>
      </c>
      <c r="AW5197" s="209" t="e">
        <f>WEEKNUM(R5197)-WEEKNUM(EOMONTH(R5197,-1)+1)+1</f>
        <v>#NUM!</v>
      </c>
      <c r="AX5197" s="209">
        <f>IF(BB5197="S",IF(Q5197="1. Aceitou o programa",R5197-B5197,0),0)</f>
        <v>0</v>
      </c>
      <c r="AY5197" s="209">
        <f>IF(BB5197="S",IF(AND(S5197&lt;&gt;"",R5197&lt;&gt;""),S5197-R5197,0),0)</f>
        <v>0</v>
      </c>
      <c r="AZ5197" s="209">
        <f>IF(BB5197="S",IF(Q5197="1. Aceitou o programa",IF(OR(X5197="Não se Aplica",X5197=""),IF(OR(W5197="Não se Aplica",W5197=""),0,W5197-V5197),AVERAGE(X5197-W5197,W5197-V5197)),0),0)</f>
        <v>0</v>
      </c>
      <c r="BA5197" s="209">
        <f>IF(BB5197="S",IF(AND(Q5197="1. Aceitou o programa",AH5197="Realizada"),IFERROR(IF(AG5197="",0,AG5197-R5197),0),0),0)</f>
        <v>0</v>
      </c>
      <c r="BB5197" s="209" t="str">
        <f>_xlfn.XLOOKUP(U5197,'Lista Suspensa'!$AA$20:$AA$23,'Lista Suspensa'!$AB$20:$AB$23,"N/A")</f>
        <v>S</v>
      </c>
    </row>
    <row r="5198" spans="1:54" ht="12" customHeight="1">
      <c r="A5198" s="151" t="s">
        <v>54</v>
      </c>
      <c r="B5198" s="152">
        <v>46083</v>
      </c>
      <c r="C5198" s="153" t="s">
        <v>55</v>
      </c>
      <c r="D5198" s="153" t="s">
        <v>56</v>
      </c>
      <c r="E5198" s="244">
        <v>79266617</v>
      </c>
      <c r="F5198" s="144" t="s">
        <v>9284</v>
      </c>
      <c r="G5198" s="230"/>
      <c r="H5198" s="154">
        <v>35335</v>
      </c>
      <c r="I5198" s="153">
        <v>29</v>
      </c>
      <c r="J5198" s="148" t="s">
        <v>58</v>
      </c>
      <c r="K5198" s="153"/>
      <c r="L5198" s="153"/>
      <c r="M5198" s="153"/>
      <c r="N5198" s="153">
        <v>60</v>
      </c>
      <c r="O5198" s="155">
        <v>21964529921</v>
      </c>
      <c r="P5198" s="156" t="s">
        <v>60</v>
      </c>
      <c r="Q5198" s="157" t="s">
        <v>8211</v>
      </c>
      <c r="R5198" s="158"/>
      <c r="S5198" s="159"/>
      <c r="T5198" s="159" t="s">
        <v>6983</v>
      </c>
      <c r="U5198" s="159" t="s">
        <v>8212</v>
      </c>
      <c r="V5198" s="154">
        <v>46118</v>
      </c>
      <c r="W5198" s="154">
        <v>46142</v>
      </c>
      <c r="X5198" s="154"/>
      <c r="Y5198" s="160"/>
      <c r="Z5198" s="160"/>
      <c r="AA5198" s="153"/>
      <c r="AB5198" s="153"/>
      <c r="AC5198" s="182" t="e">
        <f t="shared" si="164"/>
        <v>#DIV/0!</v>
      </c>
      <c r="AD5198" s="153" t="e">
        <f t="shared" si="165"/>
        <v>#DIV/0!</v>
      </c>
      <c r="AE5198" s="207"/>
      <c r="AF5198" s="153"/>
      <c r="AG5198" s="159"/>
      <c r="AH5198" s="153"/>
      <c r="AI5198" s="161"/>
      <c r="AJ5198" s="153"/>
      <c r="AK5198" s="153"/>
      <c r="AL5198" s="207"/>
      <c r="AM5198" s="207"/>
      <c r="AN5198" s="207"/>
      <c r="AO5198" s="207"/>
      <c r="AP5198" s="147" t="s">
        <v>54</v>
      </c>
      <c r="AQ5198" s="147"/>
      <c r="AR5198" s="147"/>
      <c r="AS5198" s="209" t="s">
        <v>68</v>
      </c>
      <c r="AT5198" s="223" t="str">
        <f>MONTH(B5198)&amp;"/"&amp;YEAR(B5198)</f>
        <v>3/2026</v>
      </c>
      <c r="AU5198" s="223">
        <f>WEEKNUM(B5198)-WEEKNUM(EOMONTH(B5198,-1)+1)+1</f>
        <v>1</v>
      </c>
      <c r="AV5198" s="209" t="str">
        <f>MONTH(R5198)&amp;"/"&amp;YEAR(R5198)</f>
        <v>1/1900</v>
      </c>
      <c r="AW5198" s="209" t="e">
        <f>WEEKNUM(R5198)-WEEKNUM(EOMONTH(R5198,-1)+1)+1</f>
        <v>#NUM!</v>
      </c>
      <c r="AX5198" s="209">
        <f>IF(BB5198="S",IF(Q5198="1. Aceitou o programa",R5198-B5198,0),0)</f>
        <v>0</v>
      </c>
      <c r="AY5198" s="209">
        <f>IF(BB5198="S",IF(AND(S5198&lt;&gt;"",R5198&lt;&gt;""),S5198-R5198,0),0)</f>
        <v>0</v>
      </c>
      <c r="AZ5198" s="209">
        <f>IF(BB5198="S",IF(Q5198="1. Aceitou o programa",IF(OR(X5198="Não se Aplica",X5198=""),IF(OR(W5198="Não se Aplica",W5198=""),0,W5198-V5198),AVERAGE(X5198-W5198,W5198-V5198)),0),0)</f>
        <v>0</v>
      </c>
      <c r="BA5198" s="209">
        <f>IF(BB5198="S",IF(AND(Q5198="1. Aceitou o programa",AH5198="Realizada"),IFERROR(IF(AG5198="",0,AG5198-R5198),0),0),0)</f>
        <v>0</v>
      </c>
      <c r="BB5198" s="209" t="str">
        <f>_xlfn.XLOOKUP(U5198,'Lista Suspensa'!$AA$20:$AA$23,'Lista Suspensa'!$AB$20:$AB$23,"N/A")</f>
        <v>S</v>
      </c>
    </row>
    <row r="5199" spans="1:54" ht="12" customHeight="1">
      <c r="A5199" s="151" t="s">
        <v>54</v>
      </c>
      <c r="B5199" s="152">
        <v>46083</v>
      </c>
      <c r="C5199" s="153" t="s">
        <v>55</v>
      </c>
      <c r="D5199" s="153" t="s">
        <v>56</v>
      </c>
      <c r="E5199" s="244">
        <v>94440533</v>
      </c>
      <c r="F5199" s="144" t="s">
        <v>9285</v>
      </c>
      <c r="G5199" s="230"/>
      <c r="H5199" s="154">
        <v>35336</v>
      </c>
      <c r="I5199" s="153">
        <v>29</v>
      </c>
      <c r="J5199" s="148" t="s">
        <v>70</v>
      </c>
      <c r="K5199" s="153"/>
      <c r="L5199" s="153"/>
      <c r="M5199" s="153"/>
      <c r="N5199" s="153">
        <v>60</v>
      </c>
      <c r="O5199" s="155" t="s">
        <v>9286</v>
      </c>
      <c r="P5199" s="156" t="s">
        <v>60</v>
      </c>
      <c r="Q5199" s="157" t="s">
        <v>8211</v>
      </c>
      <c r="R5199" s="158"/>
      <c r="S5199" s="159"/>
      <c r="T5199" s="159" t="s">
        <v>6983</v>
      </c>
      <c r="U5199" s="159" t="s">
        <v>8212</v>
      </c>
      <c r="V5199" s="154">
        <v>46126</v>
      </c>
      <c r="W5199" s="154">
        <v>46142</v>
      </c>
      <c r="X5199" s="154"/>
      <c r="Y5199" s="160"/>
      <c r="Z5199" s="160"/>
      <c r="AA5199" s="153"/>
      <c r="AB5199" s="153"/>
      <c r="AC5199" s="182" t="e">
        <f t="shared" si="164"/>
        <v>#DIV/0!</v>
      </c>
      <c r="AD5199" s="153" t="e">
        <f t="shared" si="165"/>
        <v>#DIV/0!</v>
      </c>
      <c r="AE5199" s="207"/>
      <c r="AF5199" s="153"/>
      <c r="AG5199" s="159"/>
      <c r="AH5199" s="153"/>
      <c r="AI5199" s="161"/>
      <c r="AJ5199" s="153"/>
      <c r="AK5199" s="153"/>
      <c r="AL5199" s="207"/>
      <c r="AM5199" s="207"/>
      <c r="AN5199" s="207"/>
      <c r="AO5199" s="207"/>
      <c r="AP5199" s="147" t="s">
        <v>54</v>
      </c>
      <c r="AQ5199" s="147"/>
      <c r="AR5199" s="147"/>
      <c r="AS5199" s="209" t="s">
        <v>68</v>
      </c>
      <c r="AT5199" s="223" t="str">
        <f>MONTH(B5199)&amp;"/"&amp;YEAR(B5199)</f>
        <v>3/2026</v>
      </c>
      <c r="AU5199" s="223">
        <f>WEEKNUM(B5199)-WEEKNUM(EOMONTH(B5199,-1)+1)+1</f>
        <v>1</v>
      </c>
      <c r="AV5199" s="209" t="str">
        <f>MONTH(R5199)&amp;"/"&amp;YEAR(R5199)</f>
        <v>1/1900</v>
      </c>
      <c r="AW5199" s="209" t="e">
        <f>WEEKNUM(R5199)-WEEKNUM(EOMONTH(R5199,-1)+1)+1</f>
        <v>#NUM!</v>
      </c>
      <c r="AX5199" s="209">
        <f>IF(BB5199="S",IF(Q5199="1. Aceitou o programa",R5199-B5199,0),0)</f>
        <v>0</v>
      </c>
      <c r="AY5199" s="209">
        <f>IF(BB5199="S",IF(AND(S5199&lt;&gt;"",R5199&lt;&gt;""),S5199-R5199,0),0)</f>
        <v>0</v>
      </c>
      <c r="AZ5199" s="209">
        <f>IF(BB5199="S",IF(Q5199="1. Aceitou o programa",IF(OR(X5199="Não se Aplica",X5199=""),IF(OR(W5199="Não se Aplica",W5199=""),0,W5199-V5199),AVERAGE(X5199-W5199,W5199-V5199)),0),0)</f>
        <v>0</v>
      </c>
      <c r="BA5199" s="209">
        <f>IF(BB5199="S",IF(AND(Q5199="1. Aceitou o programa",AH5199="Realizada"),IFERROR(IF(AG5199="",0,AG5199-R5199),0),0),0)</f>
        <v>0</v>
      </c>
      <c r="BB5199" s="209" t="str">
        <f>_xlfn.XLOOKUP(U5199,'Lista Suspensa'!$AA$20:$AA$23,'Lista Suspensa'!$AB$20:$AB$23,"N/A")</f>
        <v>S</v>
      </c>
    </row>
    <row r="5200" spans="1:54" ht="12" customHeight="1">
      <c r="A5200" s="151" t="s">
        <v>54</v>
      </c>
      <c r="B5200" s="152">
        <v>46083</v>
      </c>
      <c r="C5200" s="153" t="s">
        <v>55</v>
      </c>
      <c r="D5200" s="153" t="s">
        <v>56</v>
      </c>
      <c r="E5200" s="244">
        <v>92995531</v>
      </c>
      <c r="F5200" s="144" t="s">
        <v>9287</v>
      </c>
      <c r="G5200" s="230"/>
      <c r="H5200" s="154">
        <v>35353</v>
      </c>
      <c r="I5200" s="153">
        <v>29</v>
      </c>
      <c r="J5200" s="148" t="s">
        <v>70</v>
      </c>
      <c r="K5200" s="153"/>
      <c r="L5200" s="153"/>
      <c r="M5200" s="153"/>
      <c r="N5200" s="153">
        <v>450</v>
      </c>
      <c r="O5200" s="155">
        <v>21990177485</v>
      </c>
      <c r="P5200" s="156" t="s">
        <v>60</v>
      </c>
      <c r="Q5200" s="157" t="s">
        <v>8211</v>
      </c>
      <c r="R5200" s="158"/>
      <c r="S5200" s="159"/>
      <c r="T5200" s="159" t="s">
        <v>6983</v>
      </c>
      <c r="U5200" s="159" t="s">
        <v>8212</v>
      </c>
      <c r="V5200" s="154">
        <v>46125</v>
      </c>
      <c r="W5200" s="154">
        <v>46142</v>
      </c>
      <c r="X5200" s="154"/>
      <c r="Y5200" s="160"/>
      <c r="Z5200" s="160"/>
      <c r="AA5200" s="153"/>
      <c r="AB5200" s="153"/>
      <c r="AC5200" s="182" t="e">
        <f t="shared" si="164"/>
        <v>#DIV/0!</v>
      </c>
      <c r="AD5200" s="153" t="e">
        <f t="shared" si="165"/>
        <v>#DIV/0!</v>
      </c>
      <c r="AE5200" s="207"/>
      <c r="AF5200" s="153"/>
      <c r="AG5200" s="159"/>
      <c r="AH5200" s="153"/>
      <c r="AI5200" s="161"/>
      <c r="AJ5200" s="153"/>
      <c r="AK5200" s="153"/>
      <c r="AL5200" s="207"/>
      <c r="AM5200" s="207"/>
      <c r="AN5200" s="207"/>
      <c r="AO5200" s="207"/>
      <c r="AP5200" s="147" t="s">
        <v>54</v>
      </c>
      <c r="AQ5200" s="147"/>
      <c r="AR5200" s="147"/>
      <c r="AS5200" s="209" t="s">
        <v>68</v>
      </c>
      <c r="AT5200" s="223" t="str">
        <f>MONTH(B5200)&amp;"/"&amp;YEAR(B5200)</f>
        <v>3/2026</v>
      </c>
      <c r="AU5200" s="223">
        <f>WEEKNUM(B5200)-WEEKNUM(EOMONTH(B5200,-1)+1)+1</f>
        <v>1</v>
      </c>
      <c r="AV5200" s="209" t="str">
        <f>MONTH(R5200)&amp;"/"&amp;YEAR(R5200)</f>
        <v>1/1900</v>
      </c>
      <c r="AW5200" s="209" t="e">
        <f>WEEKNUM(R5200)-WEEKNUM(EOMONTH(R5200,-1)+1)+1</f>
        <v>#NUM!</v>
      </c>
      <c r="AX5200" s="209">
        <f>IF(BB5200="S",IF(Q5200="1. Aceitou o programa",R5200-B5200,0),0)</f>
        <v>0</v>
      </c>
      <c r="AY5200" s="209">
        <f>IF(BB5200="S",IF(AND(S5200&lt;&gt;"",R5200&lt;&gt;""),S5200-R5200,0),0)</f>
        <v>0</v>
      </c>
      <c r="AZ5200" s="209">
        <f>IF(BB5200="S",IF(Q5200="1. Aceitou o programa",IF(OR(X5200="Não se Aplica",X5200=""),IF(OR(W5200="Não se Aplica",W5200=""),0,W5200-V5200),AVERAGE(X5200-W5200,W5200-V5200)),0),0)</f>
        <v>0</v>
      </c>
      <c r="BA5200" s="209">
        <f>IF(BB5200="S",IF(AND(Q5200="1. Aceitou o programa",AH5200="Realizada"),IFERROR(IF(AG5200="",0,AG5200-R5200),0),0),0)</f>
        <v>0</v>
      </c>
      <c r="BB5200" s="209" t="str">
        <f>_xlfn.XLOOKUP(U5200,'Lista Suspensa'!$AA$20:$AA$23,'Lista Suspensa'!$AB$20:$AB$23,"N/A")</f>
        <v>S</v>
      </c>
    </row>
    <row r="5201" spans="1:54" ht="12" customHeight="1">
      <c r="A5201" s="151" t="s">
        <v>54</v>
      </c>
      <c r="B5201" s="152">
        <v>46083</v>
      </c>
      <c r="C5201" s="153" t="s">
        <v>55</v>
      </c>
      <c r="D5201" s="153" t="s">
        <v>56</v>
      </c>
      <c r="E5201" s="244">
        <v>93682331</v>
      </c>
      <c r="F5201" s="144" t="s">
        <v>9288</v>
      </c>
      <c r="G5201" s="230"/>
      <c r="H5201" s="154">
        <v>35388</v>
      </c>
      <c r="I5201" s="153">
        <v>29</v>
      </c>
      <c r="J5201" s="148" t="s">
        <v>58</v>
      </c>
      <c r="K5201" s="153"/>
      <c r="L5201" s="153"/>
      <c r="M5201" s="153"/>
      <c r="N5201" s="153">
        <v>750</v>
      </c>
      <c r="O5201" s="155" t="s">
        <v>9289</v>
      </c>
      <c r="P5201" s="156" t="s">
        <v>60</v>
      </c>
      <c r="Q5201" s="157" t="s">
        <v>8211</v>
      </c>
      <c r="R5201" s="158"/>
      <c r="S5201" s="159"/>
      <c r="T5201" s="159" t="s">
        <v>6983</v>
      </c>
      <c r="U5201" s="159" t="s">
        <v>8212</v>
      </c>
      <c r="V5201" s="154">
        <v>46126</v>
      </c>
      <c r="W5201" s="154">
        <v>46142</v>
      </c>
      <c r="X5201" s="154"/>
      <c r="Y5201" s="160"/>
      <c r="Z5201" s="160"/>
      <c r="AA5201" s="153"/>
      <c r="AB5201" s="153"/>
      <c r="AC5201" s="182" t="e">
        <f t="shared" si="164"/>
        <v>#DIV/0!</v>
      </c>
      <c r="AD5201" s="153" t="e">
        <f t="shared" si="165"/>
        <v>#DIV/0!</v>
      </c>
      <c r="AE5201" s="207"/>
      <c r="AF5201" s="153"/>
      <c r="AG5201" s="159"/>
      <c r="AH5201" s="153"/>
      <c r="AI5201" s="161"/>
      <c r="AJ5201" s="153"/>
      <c r="AK5201" s="153"/>
      <c r="AL5201" s="207"/>
      <c r="AM5201" s="207"/>
      <c r="AN5201" s="207"/>
      <c r="AO5201" s="207"/>
      <c r="AP5201" s="147" t="s">
        <v>54</v>
      </c>
      <c r="AQ5201" s="147"/>
      <c r="AR5201" s="147"/>
      <c r="AS5201" s="209" t="s">
        <v>68</v>
      </c>
      <c r="AT5201" s="223" t="str">
        <f>MONTH(B5201)&amp;"/"&amp;YEAR(B5201)</f>
        <v>3/2026</v>
      </c>
      <c r="AU5201" s="223">
        <f>WEEKNUM(B5201)-WEEKNUM(EOMONTH(B5201,-1)+1)+1</f>
        <v>1</v>
      </c>
      <c r="AV5201" s="209" t="str">
        <f>MONTH(R5201)&amp;"/"&amp;YEAR(R5201)</f>
        <v>1/1900</v>
      </c>
      <c r="AW5201" s="209" t="e">
        <f>WEEKNUM(R5201)-WEEKNUM(EOMONTH(R5201,-1)+1)+1</f>
        <v>#NUM!</v>
      </c>
      <c r="AX5201" s="209">
        <f>IF(BB5201="S",IF(Q5201="1. Aceitou o programa",R5201-B5201,0),0)</f>
        <v>0</v>
      </c>
      <c r="AY5201" s="209">
        <f>IF(BB5201="S",IF(AND(S5201&lt;&gt;"",R5201&lt;&gt;""),S5201-R5201,0),0)</f>
        <v>0</v>
      </c>
      <c r="AZ5201" s="209">
        <f>IF(BB5201="S",IF(Q5201="1. Aceitou o programa",IF(OR(X5201="Não se Aplica",X5201=""),IF(OR(W5201="Não se Aplica",W5201=""),0,W5201-V5201),AVERAGE(X5201-W5201,W5201-V5201)),0),0)</f>
        <v>0</v>
      </c>
      <c r="BA5201" s="209">
        <f>IF(BB5201="S",IF(AND(Q5201="1. Aceitou o programa",AH5201="Realizada"),IFERROR(IF(AG5201="",0,AG5201-R5201),0),0),0)</f>
        <v>0</v>
      </c>
      <c r="BB5201" s="209" t="str">
        <f>_xlfn.XLOOKUP(U5201,'Lista Suspensa'!$AA$20:$AA$23,'Lista Suspensa'!$AB$20:$AB$23,"N/A")</f>
        <v>S</v>
      </c>
    </row>
    <row r="5202" spans="1:54" ht="12" customHeight="1">
      <c r="A5202" s="151" t="s">
        <v>54</v>
      </c>
      <c r="B5202" s="152">
        <v>46083</v>
      </c>
      <c r="C5202" s="153" t="s">
        <v>55</v>
      </c>
      <c r="D5202" s="153" t="s">
        <v>56</v>
      </c>
      <c r="E5202" s="244">
        <v>94415235</v>
      </c>
      <c r="F5202" s="144" t="s">
        <v>9290</v>
      </c>
      <c r="G5202" s="230"/>
      <c r="H5202" s="154">
        <v>35391</v>
      </c>
      <c r="I5202" s="153">
        <v>29</v>
      </c>
      <c r="J5202" s="148" t="s">
        <v>70</v>
      </c>
      <c r="K5202" s="153"/>
      <c r="L5202" s="153"/>
      <c r="M5202" s="153"/>
      <c r="N5202" s="153">
        <v>110</v>
      </c>
      <c r="O5202" s="155" t="s">
        <v>9291</v>
      </c>
      <c r="P5202" s="156" t="s">
        <v>2026</v>
      </c>
      <c r="Q5202" s="157" t="s">
        <v>8211</v>
      </c>
      <c r="R5202" s="158"/>
      <c r="S5202" s="159"/>
      <c r="T5202" s="159" t="s">
        <v>6983</v>
      </c>
      <c r="U5202" s="159" t="s">
        <v>8212</v>
      </c>
      <c r="V5202" s="154">
        <v>46111</v>
      </c>
      <c r="W5202" s="154">
        <v>46142</v>
      </c>
      <c r="X5202" s="154"/>
      <c r="Y5202" s="160"/>
      <c r="Z5202" s="160"/>
      <c r="AA5202" s="153"/>
      <c r="AB5202" s="153"/>
      <c r="AC5202" s="182" t="e">
        <f t="shared" si="164"/>
        <v>#DIV/0!</v>
      </c>
      <c r="AD5202" s="153" t="e">
        <f t="shared" si="165"/>
        <v>#DIV/0!</v>
      </c>
      <c r="AE5202" s="207"/>
      <c r="AF5202" s="153"/>
      <c r="AG5202" s="159"/>
      <c r="AH5202" s="153"/>
      <c r="AI5202" s="161"/>
      <c r="AJ5202" s="153"/>
      <c r="AK5202" s="153"/>
      <c r="AL5202" s="207"/>
      <c r="AM5202" s="207"/>
      <c r="AN5202" s="207"/>
      <c r="AO5202" s="207"/>
      <c r="AP5202" s="147" t="s">
        <v>54</v>
      </c>
      <c r="AQ5202" s="147"/>
      <c r="AR5202" s="147"/>
      <c r="AS5202" s="209" t="s">
        <v>68</v>
      </c>
      <c r="AT5202" s="223" t="str">
        <f>MONTH(B5202)&amp;"/"&amp;YEAR(B5202)</f>
        <v>3/2026</v>
      </c>
      <c r="AU5202" s="223">
        <f>WEEKNUM(B5202)-WEEKNUM(EOMONTH(B5202,-1)+1)+1</f>
        <v>1</v>
      </c>
      <c r="AV5202" s="209" t="str">
        <f>MONTH(R5202)&amp;"/"&amp;YEAR(R5202)</f>
        <v>1/1900</v>
      </c>
      <c r="AW5202" s="209" t="e">
        <f>WEEKNUM(R5202)-WEEKNUM(EOMONTH(R5202,-1)+1)+1</f>
        <v>#NUM!</v>
      </c>
      <c r="AX5202" s="209">
        <f>IF(BB5202="S",IF(Q5202="1. Aceitou o programa",R5202-B5202,0),0)</f>
        <v>0</v>
      </c>
      <c r="AY5202" s="209">
        <f>IF(BB5202="S",IF(AND(S5202&lt;&gt;"",R5202&lt;&gt;""),S5202-R5202,0),0)</f>
        <v>0</v>
      </c>
      <c r="AZ5202" s="209">
        <f>IF(BB5202="S",IF(Q5202="1. Aceitou o programa",IF(OR(X5202="Não se Aplica",X5202=""),IF(OR(W5202="Não se Aplica",W5202=""),0,W5202-V5202),AVERAGE(X5202-W5202,W5202-V5202)),0),0)</f>
        <v>0</v>
      </c>
      <c r="BA5202" s="209">
        <f>IF(BB5202="S",IF(AND(Q5202="1. Aceitou o programa",AH5202="Realizada"),IFERROR(IF(AG5202="",0,AG5202-R5202),0),0),0)</f>
        <v>0</v>
      </c>
      <c r="BB5202" s="209" t="str">
        <f>_xlfn.XLOOKUP(U5202,'Lista Suspensa'!$AA$20:$AA$23,'Lista Suspensa'!$AB$20:$AB$23,"N/A")</f>
        <v>S</v>
      </c>
    </row>
    <row r="5203" spans="1:54" ht="12" customHeight="1">
      <c r="A5203" s="151" t="s">
        <v>54</v>
      </c>
      <c r="B5203" s="152">
        <v>46083</v>
      </c>
      <c r="C5203" s="153" t="s">
        <v>55</v>
      </c>
      <c r="D5203" s="153" t="s">
        <v>56</v>
      </c>
      <c r="E5203" s="244">
        <v>89582920</v>
      </c>
      <c r="F5203" s="144" t="s">
        <v>9292</v>
      </c>
      <c r="G5203" s="230"/>
      <c r="H5203" s="154">
        <v>35395</v>
      </c>
      <c r="I5203" s="153">
        <v>29</v>
      </c>
      <c r="J5203" s="148" t="s">
        <v>70</v>
      </c>
      <c r="K5203" s="153"/>
      <c r="L5203" s="153"/>
      <c r="M5203" s="153"/>
      <c r="N5203" s="153">
        <v>380</v>
      </c>
      <c r="O5203" s="155" t="s">
        <v>9293</v>
      </c>
      <c r="P5203" s="156" t="s">
        <v>89</v>
      </c>
      <c r="Q5203" s="157" t="s">
        <v>8211</v>
      </c>
      <c r="R5203" s="158"/>
      <c r="S5203" s="159"/>
      <c r="T5203" s="159" t="s">
        <v>6983</v>
      </c>
      <c r="U5203" s="159" t="s">
        <v>8212</v>
      </c>
      <c r="V5203" s="154">
        <v>46118</v>
      </c>
      <c r="W5203" s="154">
        <v>46142</v>
      </c>
      <c r="X5203" s="154"/>
      <c r="Y5203" s="160"/>
      <c r="Z5203" s="160"/>
      <c r="AA5203" s="153"/>
      <c r="AB5203" s="153"/>
      <c r="AC5203" s="182" t="e">
        <f t="shared" si="164"/>
        <v>#DIV/0!</v>
      </c>
      <c r="AD5203" s="153" t="e">
        <f t="shared" si="165"/>
        <v>#DIV/0!</v>
      </c>
      <c r="AE5203" s="207"/>
      <c r="AF5203" s="153"/>
      <c r="AG5203" s="159"/>
      <c r="AH5203" s="153"/>
      <c r="AI5203" s="161"/>
      <c r="AJ5203" s="153"/>
      <c r="AK5203" s="153"/>
      <c r="AL5203" s="207"/>
      <c r="AM5203" s="207"/>
      <c r="AN5203" s="207"/>
      <c r="AO5203" s="207"/>
      <c r="AP5203" s="147" t="s">
        <v>54</v>
      </c>
      <c r="AQ5203" s="147"/>
      <c r="AR5203" s="147"/>
      <c r="AS5203" s="209" t="s">
        <v>68</v>
      </c>
      <c r="AT5203" s="223" t="str">
        <f>MONTH(B5203)&amp;"/"&amp;YEAR(B5203)</f>
        <v>3/2026</v>
      </c>
      <c r="AU5203" s="223">
        <f>WEEKNUM(B5203)-WEEKNUM(EOMONTH(B5203,-1)+1)+1</f>
        <v>1</v>
      </c>
      <c r="AV5203" s="209" t="str">
        <f>MONTH(R5203)&amp;"/"&amp;YEAR(R5203)</f>
        <v>1/1900</v>
      </c>
      <c r="AW5203" s="209" t="e">
        <f>WEEKNUM(R5203)-WEEKNUM(EOMONTH(R5203,-1)+1)+1</f>
        <v>#NUM!</v>
      </c>
      <c r="AX5203" s="209">
        <f>IF(BB5203="S",IF(Q5203="1. Aceitou o programa",R5203-B5203,0),0)</f>
        <v>0</v>
      </c>
      <c r="AY5203" s="209">
        <f>IF(BB5203="S",IF(AND(S5203&lt;&gt;"",R5203&lt;&gt;""),S5203-R5203,0),0)</f>
        <v>0</v>
      </c>
      <c r="AZ5203" s="209">
        <f>IF(BB5203="S",IF(Q5203="1. Aceitou o programa",IF(OR(X5203="Não se Aplica",X5203=""),IF(OR(W5203="Não se Aplica",W5203=""),0,W5203-V5203),AVERAGE(X5203-W5203,W5203-V5203)),0),0)</f>
        <v>0</v>
      </c>
      <c r="BA5203" s="209">
        <f>IF(BB5203="S",IF(AND(Q5203="1. Aceitou o programa",AH5203="Realizada"),IFERROR(IF(AG5203="",0,AG5203-R5203),0),0),0)</f>
        <v>0</v>
      </c>
      <c r="BB5203" s="209" t="str">
        <f>_xlfn.XLOOKUP(U5203,'Lista Suspensa'!$AA$20:$AA$23,'Lista Suspensa'!$AB$20:$AB$23,"N/A")</f>
        <v>S</v>
      </c>
    </row>
    <row r="5204" spans="1:54" ht="12" customHeight="1">
      <c r="A5204" s="151" t="s">
        <v>54</v>
      </c>
      <c r="B5204" s="152">
        <v>46083</v>
      </c>
      <c r="C5204" s="153" t="s">
        <v>55</v>
      </c>
      <c r="D5204" s="153" t="s">
        <v>56</v>
      </c>
      <c r="E5204" s="244">
        <v>84969422</v>
      </c>
      <c r="F5204" s="144" t="s">
        <v>9294</v>
      </c>
      <c r="G5204" s="230"/>
      <c r="H5204" s="154">
        <v>35425</v>
      </c>
      <c r="I5204" s="153">
        <v>29</v>
      </c>
      <c r="J5204" s="148" t="s">
        <v>70</v>
      </c>
      <c r="K5204" s="153"/>
      <c r="L5204" s="153"/>
      <c r="M5204" s="153"/>
      <c r="N5204" s="153">
        <v>50</v>
      </c>
      <c r="O5204" s="155" t="s">
        <v>9295</v>
      </c>
      <c r="P5204" s="156" t="s">
        <v>60</v>
      </c>
      <c r="Q5204" s="157" t="s">
        <v>8211</v>
      </c>
      <c r="R5204" s="158"/>
      <c r="S5204" s="159"/>
      <c r="T5204" s="159" t="s">
        <v>6983</v>
      </c>
      <c r="U5204" s="159" t="s">
        <v>8212</v>
      </c>
      <c r="V5204" s="154">
        <v>46114</v>
      </c>
      <c r="W5204" s="154">
        <v>46142</v>
      </c>
      <c r="X5204" s="154"/>
      <c r="Y5204" s="160"/>
      <c r="Z5204" s="160"/>
      <c r="AA5204" s="153"/>
      <c r="AB5204" s="153"/>
      <c r="AC5204" s="182" t="e">
        <f t="shared" si="164"/>
        <v>#DIV/0!</v>
      </c>
      <c r="AD5204" s="153" t="e">
        <f t="shared" si="165"/>
        <v>#DIV/0!</v>
      </c>
      <c r="AE5204" s="207"/>
      <c r="AF5204" s="153"/>
      <c r="AG5204" s="159"/>
      <c r="AH5204" s="153"/>
      <c r="AI5204" s="161"/>
      <c r="AJ5204" s="153"/>
      <c r="AK5204" s="153"/>
      <c r="AL5204" s="207"/>
      <c r="AM5204" s="207"/>
      <c r="AN5204" s="207"/>
      <c r="AO5204" s="207"/>
      <c r="AP5204" s="147" t="s">
        <v>54</v>
      </c>
      <c r="AQ5204" s="147"/>
      <c r="AR5204" s="147"/>
      <c r="AS5204" s="209" t="s">
        <v>68</v>
      </c>
      <c r="AT5204" s="223" t="str">
        <f>MONTH(B5204)&amp;"/"&amp;YEAR(B5204)</f>
        <v>3/2026</v>
      </c>
      <c r="AU5204" s="223">
        <f>WEEKNUM(B5204)-WEEKNUM(EOMONTH(B5204,-1)+1)+1</f>
        <v>1</v>
      </c>
      <c r="AV5204" s="209" t="str">
        <f>MONTH(R5204)&amp;"/"&amp;YEAR(R5204)</f>
        <v>1/1900</v>
      </c>
      <c r="AW5204" s="209" t="e">
        <f>WEEKNUM(R5204)-WEEKNUM(EOMONTH(R5204,-1)+1)+1</f>
        <v>#NUM!</v>
      </c>
      <c r="AX5204" s="209">
        <f>IF(BB5204="S",IF(Q5204="1. Aceitou o programa",R5204-B5204,0),0)</f>
        <v>0</v>
      </c>
      <c r="AY5204" s="209">
        <f>IF(BB5204="S",IF(AND(S5204&lt;&gt;"",R5204&lt;&gt;""),S5204-R5204,0),0)</f>
        <v>0</v>
      </c>
      <c r="AZ5204" s="209">
        <f>IF(BB5204="S",IF(Q5204="1. Aceitou o programa",IF(OR(X5204="Não se Aplica",X5204=""),IF(OR(W5204="Não se Aplica",W5204=""),0,W5204-V5204),AVERAGE(X5204-W5204,W5204-V5204)),0),0)</f>
        <v>0</v>
      </c>
      <c r="BA5204" s="209">
        <f>IF(BB5204="S",IF(AND(Q5204="1. Aceitou o programa",AH5204="Realizada"),IFERROR(IF(AG5204="",0,AG5204-R5204),0),0),0)</f>
        <v>0</v>
      </c>
      <c r="BB5204" s="209" t="str">
        <f>_xlfn.XLOOKUP(U5204,'Lista Suspensa'!$AA$20:$AA$23,'Lista Suspensa'!$AB$20:$AB$23,"N/A")</f>
        <v>S</v>
      </c>
    </row>
    <row r="5205" spans="1:54" ht="12" customHeight="1">
      <c r="A5205" s="151" t="s">
        <v>54</v>
      </c>
      <c r="B5205" s="152">
        <v>46083</v>
      </c>
      <c r="C5205" s="153" t="s">
        <v>55</v>
      </c>
      <c r="D5205" s="153" t="s">
        <v>56</v>
      </c>
      <c r="E5205" s="244">
        <v>92833150</v>
      </c>
      <c r="F5205" s="144" t="s">
        <v>9296</v>
      </c>
      <c r="G5205" s="230"/>
      <c r="H5205" s="154">
        <v>35428</v>
      </c>
      <c r="I5205" s="153">
        <v>29</v>
      </c>
      <c r="J5205" s="148" t="s">
        <v>70</v>
      </c>
      <c r="K5205" s="153"/>
      <c r="L5205" s="153"/>
      <c r="M5205" s="153"/>
      <c r="N5205" s="153">
        <v>380</v>
      </c>
      <c r="O5205" s="155" t="s">
        <v>9297</v>
      </c>
      <c r="P5205" s="156" t="s">
        <v>2026</v>
      </c>
      <c r="Q5205" s="157" t="s">
        <v>8211</v>
      </c>
      <c r="R5205" s="158"/>
      <c r="S5205" s="159"/>
      <c r="T5205" s="159" t="s">
        <v>6983</v>
      </c>
      <c r="U5205" s="159" t="s">
        <v>8212</v>
      </c>
      <c r="V5205" s="154">
        <v>46111</v>
      </c>
      <c r="W5205" s="154">
        <v>46142</v>
      </c>
      <c r="X5205" s="154"/>
      <c r="Y5205" s="160"/>
      <c r="Z5205" s="160"/>
      <c r="AA5205" s="153"/>
      <c r="AB5205" s="153"/>
      <c r="AC5205" s="182" t="e">
        <f t="shared" si="164"/>
        <v>#DIV/0!</v>
      </c>
      <c r="AD5205" s="153" t="e">
        <f t="shared" si="165"/>
        <v>#DIV/0!</v>
      </c>
      <c r="AE5205" s="207"/>
      <c r="AF5205" s="153"/>
      <c r="AG5205" s="159"/>
      <c r="AH5205" s="153"/>
      <c r="AI5205" s="161"/>
      <c r="AJ5205" s="153"/>
      <c r="AK5205" s="153"/>
      <c r="AL5205" s="207"/>
      <c r="AM5205" s="207"/>
      <c r="AN5205" s="207"/>
      <c r="AO5205" s="207"/>
      <c r="AP5205" s="147" t="s">
        <v>54</v>
      </c>
      <c r="AQ5205" s="147"/>
      <c r="AR5205" s="147"/>
      <c r="AS5205" s="209" t="s">
        <v>68</v>
      </c>
      <c r="AT5205" s="223" t="str">
        <f>MONTH(B5205)&amp;"/"&amp;YEAR(B5205)</f>
        <v>3/2026</v>
      </c>
      <c r="AU5205" s="223">
        <f>WEEKNUM(B5205)-WEEKNUM(EOMONTH(B5205,-1)+1)+1</f>
        <v>1</v>
      </c>
      <c r="AV5205" s="209" t="str">
        <f>MONTH(R5205)&amp;"/"&amp;YEAR(R5205)</f>
        <v>1/1900</v>
      </c>
      <c r="AW5205" s="209" t="e">
        <f>WEEKNUM(R5205)-WEEKNUM(EOMONTH(R5205,-1)+1)+1</f>
        <v>#NUM!</v>
      </c>
      <c r="AX5205" s="209">
        <f>IF(BB5205="S",IF(Q5205="1. Aceitou o programa",R5205-B5205,0),0)</f>
        <v>0</v>
      </c>
      <c r="AY5205" s="209">
        <f>IF(BB5205="S",IF(AND(S5205&lt;&gt;"",R5205&lt;&gt;""),S5205-R5205,0),0)</f>
        <v>0</v>
      </c>
      <c r="AZ5205" s="209">
        <f>IF(BB5205="S",IF(Q5205="1. Aceitou o programa",IF(OR(X5205="Não se Aplica",X5205=""),IF(OR(W5205="Não se Aplica",W5205=""),0,W5205-V5205),AVERAGE(X5205-W5205,W5205-V5205)),0),0)</f>
        <v>0</v>
      </c>
      <c r="BA5205" s="209">
        <f>IF(BB5205="S",IF(AND(Q5205="1. Aceitou o programa",AH5205="Realizada"),IFERROR(IF(AG5205="",0,AG5205-R5205),0),0),0)</f>
        <v>0</v>
      </c>
      <c r="BB5205" s="209" t="str">
        <f>_xlfn.XLOOKUP(U5205,'Lista Suspensa'!$AA$20:$AA$23,'Lista Suspensa'!$AB$20:$AB$23,"N/A")</f>
        <v>S</v>
      </c>
    </row>
    <row r="5206" spans="1:54" ht="12" customHeight="1">
      <c r="A5206" s="151" t="s">
        <v>54</v>
      </c>
      <c r="B5206" s="152">
        <v>46083</v>
      </c>
      <c r="C5206" s="153" t="s">
        <v>55</v>
      </c>
      <c r="D5206" s="153" t="s">
        <v>56</v>
      </c>
      <c r="E5206" s="244">
        <v>94858557</v>
      </c>
      <c r="F5206" s="144" t="s">
        <v>9298</v>
      </c>
      <c r="G5206" s="230"/>
      <c r="H5206" s="154">
        <v>35436</v>
      </c>
      <c r="I5206" s="153">
        <v>29</v>
      </c>
      <c r="J5206" s="148" t="s">
        <v>70</v>
      </c>
      <c r="K5206" s="153"/>
      <c r="L5206" s="153"/>
      <c r="M5206" s="153"/>
      <c r="N5206" s="153">
        <v>110</v>
      </c>
      <c r="O5206" s="155" t="s">
        <v>9299</v>
      </c>
      <c r="P5206" s="156" t="s">
        <v>2026</v>
      </c>
      <c r="Q5206" s="157" t="s">
        <v>8211</v>
      </c>
      <c r="R5206" s="158"/>
      <c r="S5206" s="159"/>
      <c r="T5206" s="159" t="s">
        <v>6983</v>
      </c>
      <c r="U5206" s="159" t="s">
        <v>8212</v>
      </c>
      <c r="V5206" s="154">
        <v>46111</v>
      </c>
      <c r="W5206" s="154">
        <v>46142</v>
      </c>
      <c r="X5206" s="154"/>
      <c r="Y5206" s="160"/>
      <c r="Z5206" s="160"/>
      <c r="AA5206" s="153"/>
      <c r="AB5206" s="153"/>
      <c r="AC5206" s="182" t="e">
        <f t="shared" si="164"/>
        <v>#DIV/0!</v>
      </c>
      <c r="AD5206" s="153" t="e">
        <f t="shared" si="165"/>
        <v>#DIV/0!</v>
      </c>
      <c r="AE5206" s="207"/>
      <c r="AF5206" s="153"/>
      <c r="AG5206" s="159"/>
      <c r="AH5206" s="153"/>
      <c r="AI5206" s="161"/>
      <c r="AJ5206" s="153"/>
      <c r="AK5206" s="153"/>
      <c r="AL5206" s="207"/>
      <c r="AM5206" s="207"/>
      <c r="AN5206" s="207"/>
      <c r="AO5206" s="207"/>
      <c r="AP5206" s="147" t="s">
        <v>54</v>
      </c>
      <c r="AQ5206" s="147"/>
      <c r="AR5206" s="147"/>
      <c r="AS5206" s="209" t="s">
        <v>68</v>
      </c>
      <c r="AT5206" s="223" t="str">
        <f>MONTH(B5206)&amp;"/"&amp;YEAR(B5206)</f>
        <v>3/2026</v>
      </c>
      <c r="AU5206" s="223">
        <f>WEEKNUM(B5206)-WEEKNUM(EOMONTH(B5206,-1)+1)+1</f>
        <v>1</v>
      </c>
      <c r="AV5206" s="209" t="str">
        <f>MONTH(R5206)&amp;"/"&amp;YEAR(R5206)</f>
        <v>1/1900</v>
      </c>
      <c r="AW5206" s="209" t="e">
        <f>WEEKNUM(R5206)-WEEKNUM(EOMONTH(R5206,-1)+1)+1</f>
        <v>#NUM!</v>
      </c>
      <c r="AX5206" s="209">
        <f>IF(BB5206="S",IF(Q5206="1. Aceitou o programa",R5206-B5206,0),0)</f>
        <v>0</v>
      </c>
      <c r="AY5206" s="209">
        <f>IF(BB5206="S",IF(AND(S5206&lt;&gt;"",R5206&lt;&gt;""),S5206-R5206,0),0)</f>
        <v>0</v>
      </c>
      <c r="AZ5206" s="209">
        <f>IF(BB5206="S",IF(Q5206="1. Aceitou o programa",IF(OR(X5206="Não se Aplica",X5206=""),IF(OR(W5206="Não se Aplica",W5206=""),0,W5206-V5206),AVERAGE(X5206-W5206,W5206-V5206)),0),0)</f>
        <v>0</v>
      </c>
      <c r="BA5206" s="209">
        <f>IF(BB5206="S",IF(AND(Q5206="1. Aceitou o programa",AH5206="Realizada"),IFERROR(IF(AG5206="",0,AG5206-R5206),0),0),0)</f>
        <v>0</v>
      </c>
      <c r="BB5206" s="209" t="str">
        <f>_xlfn.XLOOKUP(U5206,'Lista Suspensa'!$AA$20:$AA$23,'Lista Suspensa'!$AB$20:$AB$23,"N/A")</f>
        <v>S</v>
      </c>
    </row>
    <row r="5207" spans="1:54" ht="12" customHeight="1">
      <c r="A5207" s="151" t="s">
        <v>54</v>
      </c>
      <c r="B5207" s="152">
        <v>46083</v>
      </c>
      <c r="C5207" s="153" t="s">
        <v>55</v>
      </c>
      <c r="D5207" s="153" t="s">
        <v>56</v>
      </c>
      <c r="E5207" s="244">
        <v>86213787</v>
      </c>
      <c r="F5207" s="144" t="s">
        <v>9300</v>
      </c>
      <c r="G5207" s="230"/>
      <c r="H5207" s="154">
        <v>35437</v>
      </c>
      <c r="I5207" s="153">
        <v>29</v>
      </c>
      <c r="J5207" s="148" t="s">
        <v>70</v>
      </c>
      <c r="K5207" s="153"/>
      <c r="L5207" s="153"/>
      <c r="M5207" s="153"/>
      <c r="N5207" s="153">
        <v>380</v>
      </c>
      <c r="O5207" s="155">
        <v>21989939445</v>
      </c>
      <c r="P5207" s="156" t="s">
        <v>60</v>
      </c>
      <c r="Q5207" s="157" t="s">
        <v>8211</v>
      </c>
      <c r="R5207" s="158"/>
      <c r="S5207" s="159"/>
      <c r="T5207" s="159" t="s">
        <v>6983</v>
      </c>
      <c r="U5207" s="159" t="s">
        <v>8212</v>
      </c>
      <c r="V5207" s="154">
        <v>46118</v>
      </c>
      <c r="W5207" s="154">
        <v>46142</v>
      </c>
      <c r="X5207" s="154"/>
      <c r="Y5207" s="160"/>
      <c r="Z5207" s="160"/>
      <c r="AA5207" s="153"/>
      <c r="AB5207" s="153"/>
      <c r="AC5207" s="182" t="e">
        <f t="shared" si="164"/>
        <v>#DIV/0!</v>
      </c>
      <c r="AD5207" s="153" t="e">
        <f t="shared" si="165"/>
        <v>#DIV/0!</v>
      </c>
      <c r="AE5207" s="207"/>
      <c r="AF5207" s="153"/>
      <c r="AG5207" s="159"/>
      <c r="AH5207" s="153"/>
      <c r="AI5207" s="161"/>
      <c r="AJ5207" s="153"/>
      <c r="AK5207" s="153"/>
      <c r="AL5207" s="207"/>
      <c r="AM5207" s="207"/>
      <c r="AN5207" s="207"/>
      <c r="AO5207" s="207"/>
      <c r="AP5207" s="147" t="s">
        <v>54</v>
      </c>
      <c r="AQ5207" s="147"/>
      <c r="AR5207" s="147"/>
      <c r="AS5207" s="209" t="s">
        <v>68</v>
      </c>
      <c r="AT5207" s="223" t="str">
        <f>MONTH(B5207)&amp;"/"&amp;YEAR(B5207)</f>
        <v>3/2026</v>
      </c>
      <c r="AU5207" s="223">
        <f>WEEKNUM(B5207)-WEEKNUM(EOMONTH(B5207,-1)+1)+1</f>
        <v>1</v>
      </c>
      <c r="AV5207" s="209" t="str">
        <f>MONTH(R5207)&amp;"/"&amp;YEAR(R5207)</f>
        <v>1/1900</v>
      </c>
      <c r="AW5207" s="209" t="e">
        <f>WEEKNUM(R5207)-WEEKNUM(EOMONTH(R5207,-1)+1)+1</f>
        <v>#NUM!</v>
      </c>
      <c r="AX5207" s="209">
        <f>IF(BB5207="S",IF(Q5207="1. Aceitou o programa",R5207-B5207,0),0)</f>
        <v>0</v>
      </c>
      <c r="AY5207" s="209">
        <f>IF(BB5207="S",IF(AND(S5207&lt;&gt;"",R5207&lt;&gt;""),S5207-R5207,0),0)</f>
        <v>0</v>
      </c>
      <c r="AZ5207" s="209">
        <f>IF(BB5207="S",IF(Q5207="1. Aceitou o programa",IF(OR(X5207="Não se Aplica",X5207=""),IF(OR(W5207="Não se Aplica",W5207=""),0,W5207-V5207),AVERAGE(X5207-W5207,W5207-V5207)),0),0)</f>
        <v>0</v>
      </c>
      <c r="BA5207" s="209">
        <f>IF(BB5207="S",IF(AND(Q5207="1. Aceitou o programa",AH5207="Realizada"),IFERROR(IF(AG5207="",0,AG5207-R5207),0),0),0)</f>
        <v>0</v>
      </c>
      <c r="BB5207" s="209" t="str">
        <f>_xlfn.XLOOKUP(U5207,'Lista Suspensa'!$AA$20:$AA$23,'Lista Suspensa'!$AB$20:$AB$23,"N/A")</f>
        <v>S</v>
      </c>
    </row>
    <row r="5208" spans="1:54" ht="12" customHeight="1">
      <c r="A5208" s="151" t="s">
        <v>54</v>
      </c>
      <c r="B5208" s="152">
        <v>46083</v>
      </c>
      <c r="C5208" s="153" t="s">
        <v>55</v>
      </c>
      <c r="D5208" s="153" t="s">
        <v>56</v>
      </c>
      <c r="E5208" s="244">
        <v>85292694</v>
      </c>
      <c r="F5208" s="144" t="s">
        <v>9301</v>
      </c>
      <c r="G5208" s="230"/>
      <c r="H5208" s="154">
        <v>35444</v>
      </c>
      <c r="I5208" s="153">
        <v>29</v>
      </c>
      <c r="J5208" s="148" t="s">
        <v>70</v>
      </c>
      <c r="K5208" s="153"/>
      <c r="L5208" s="153"/>
      <c r="M5208" s="153"/>
      <c r="N5208" s="153">
        <v>50</v>
      </c>
      <c r="O5208" s="155" t="s">
        <v>9302</v>
      </c>
      <c r="P5208" s="156" t="s">
        <v>2254</v>
      </c>
      <c r="Q5208" s="157" t="s">
        <v>8211</v>
      </c>
      <c r="R5208" s="158"/>
      <c r="S5208" s="159"/>
      <c r="T5208" s="159" t="s">
        <v>6983</v>
      </c>
      <c r="U5208" s="159" t="s">
        <v>8212</v>
      </c>
      <c r="V5208" s="154">
        <v>46114</v>
      </c>
      <c r="W5208" s="154">
        <v>46142</v>
      </c>
      <c r="X5208" s="154"/>
      <c r="Y5208" s="160"/>
      <c r="Z5208" s="160"/>
      <c r="AA5208" s="153"/>
      <c r="AB5208" s="153"/>
      <c r="AC5208" s="182" t="e">
        <f t="shared" si="164"/>
        <v>#DIV/0!</v>
      </c>
      <c r="AD5208" s="153" t="e">
        <f t="shared" si="165"/>
        <v>#DIV/0!</v>
      </c>
      <c r="AE5208" s="207"/>
      <c r="AF5208" s="153"/>
      <c r="AG5208" s="159"/>
      <c r="AH5208" s="153"/>
      <c r="AI5208" s="161"/>
      <c r="AJ5208" s="153"/>
      <c r="AK5208" s="153"/>
      <c r="AL5208" s="207"/>
      <c r="AM5208" s="207"/>
      <c r="AN5208" s="207"/>
      <c r="AO5208" s="207"/>
      <c r="AP5208" s="147" t="s">
        <v>54</v>
      </c>
      <c r="AQ5208" s="147"/>
      <c r="AR5208" s="147"/>
      <c r="AS5208" s="209" t="s">
        <v>68</v>
      </c>
      <c r="AT5208" s="223" t="str">
        <f>MONTH(B5208)&amp;"/"&amp;YEAR(B5208)</f>
        <v>3/2026</v>
      </c>
      <c r="AU5208" s="223">
        <f>WEEKNUM(B5208)-WEEKNUM(EOMONTH(B5208,-1)+1)+1</f>
        <v>1</v>
      </c>
      <c r="AV5208" s="209" t="str">
        <f>MONTH(R5208)&amp;"/"&amp;YEAR(R5208)</f>
        <v>1/1900</v>
      </c>
      <c r="AW5208" s="209" t="e">
        <f>WEEKNUM(R5208)-WEEKNUM(EOMONTH(R5208,-1)+1)+1</f>
        <v>#NUM!</v>
      </c>
      <c r="AX5208" s="209">
        <f>IF(BB5208="S",IF(Q5208="1. Aceitou o programa",R5208-B5208,0),0)</f>
        <v>0</v>
      </c>
      <c r="AY5208" s="209">
        <f>IF(BB5208="S",IF(AND(S5208&lt;&gt;"",R5208&lt;&gt;""),S5208-R5208,0),0)</f>
        <v>0</v>
      </c>
      <c r="AZ5208" s="209">
        <f>IF(BB5208="S",IF(Q5208="1. Aceitou o programa",IF(OR(X5208="Não se Aplica",X5208=""),IF(OR(W5208="Não se Aplica",W5208=""),0,W5208-V5208),AVERAGE(X5208-W5208,W5208-V5208)),0),0)</f>
        <v>0</v>
      </c>
      <c r="BA5208" s="209">
        <f>IF(BB5208="S",IF(AND(Q5208="1. Aceitou o programa",AH5208="Realizada"),IFERROR(IF(AG5208="",0,AG5208-R5208),0),0),0)</f>
        <v>0</v>
      </c>
      <c r="BB5208" s="209" t="str">
        <f>_xlfn.XLOOKUP(U5208,'Lista Suspensa'!$AA$20:$AA$23,'Lista Suspensa'!$AB$20:$AB$23,"N/A")</f>
        <v>S</v>
      </c>
    </row>
    <row r="5209" spans="1:54" ht="12" customHeight="1">
      <c r="A5209" s="151" t="s">
        <v>54</v>
      </c>
      <c r="B5209" s="152">
        <v>46083</v>
      </c>
      <c r="C5209" s="153" t="s">
        <v>55</v>
      </c>
      <c r="D5209" s="153" t="s">
        <v>56</v>
      </c>
      <c r="E5209" s="244">
        <v>82351381</v>
      </c>
      <c r="F5209" s="144" t="s">
        <v>9303</v>
      </c>
      <c r="G5209" s="230"/>
      <c r="H5209" s="154">
        <v>35447</v>
      </c>
      <c r="I5209" s="153">
        <v>29</v>
      </c>
      <c r="J5209" s="148" t="s">
        <v>58</v>
      </c>
      <c r="K5209" s="153"/>
      <c r="L5209" s="153"/>
      <c r="M5209" s="153"/>
      <c r="N5209" s="153">
        <v>60</v>
      </c>
      <c r="O5209" s="155" t="s">
        <v>9304</v>
      </c>
      <c r="P5209" s="156" t="s">
        <v>60</v>
      </c>
      <c r="Q5209" s="157" t="s">
        <v>8211</v>
      </c>
      <c r="R5209" s="158"/>
      <c r="S5209" s="159"/>
      <c r="T5209" s="159" t="s">
        <v>6983</v>
      </c>
      <c r="U5209" s="159" t="s">
        <v>8212</v>
      </c>
      <c r="V5209" s="154">
        <v>46114</v>
      </c>
      <c r="W5209" s="154">
        <v>46142</v>
      </c>
      <c r="X5209" s="154"/>
      <c r="Y5209" s="160"/>
      <c r="Z5209" s="160"/>
      <c r="AA5209" s="153"/>
      <c r="AB5209" s="153"/>
      <c r="AC5209" s="182" t="e">
        <f t="shared" si="164"/>
        <v>#DIV/0!</v>
      </c>
      <c r="AD5209" s="153" t="e">
        <f t="shared" si="165"/>
        <v>#DIV/0!</v>
      </c>
      <c r="AE5209" s="207"/>
      <c r="AF5209" s="153"/>
      <c r="AG5209" s="159"/>
      <c r="AH5209" s="153"/>
      <c r="AI5209" s="161"/>
      <c r="AJ5209" s="153"/>
      <c r="AK5209" s="153"/>
      <c r="AL5209" s="207"/>
      <c r="AM5209" s="207"/>
      <c r="AN5209" s="207"/>
      <c r="AO5209" s="207"/>
      <c r="AP5209" s="147" t="s">
        <v>54</v>
      </c>
      <c r="AQ5209" s="147"/>
      <c r="AR5209" s="147"/>
      <c r="AS5209" s="209" t="s">
        <v>68</v>
      </c>
      <c r="AT5209" s="223" t="str">
        <f>MONTH(B5209)&amp;"/"&amp;YEAR(B5209)</f>
        <v>3/2026</v>
      </c>
      <c r="AU5209" s="223">
        <f>WEEKNUM(B5209)-WEEKNUM(EOMONTH(B5209,-1)+1)+1</f>
        <v>1</v>
      </c>
      <c r="AV5209" s="209" t="str">
        <f>MONTH(R5209)&amp;"/"&amp;YEAR(R5209)</f>
        <v>1/1900</v>
      </c>
      <c r="AW5209" s="209" t="e">
        <f>WEEKNUM(R5209)-WEEKNUM(EOMONTH(R5209,-1)+1)+1</f>
        <v>#NUM!</v>
      </c>
      <c r="AX5209" s="209">
        <f>IF(BB5209="S",IF(Q5209="1. Aceitou o programa",R5209-B5209,0),0)</f>
        <v>0</v>
      </c>
      <c r="AY5209" s="209">
        <f>IF(BB5209="S",IF(AND(S5209&lt;&gt;"",R5209&lt;&gt;""),S5209-R5209,0),0)</f>
        <v>0</v>
      </c>
      <c r="AZ5209" s="209">
        <f>IF(BB5209="S",IF(Q5209="1. Aceitou o programa",IF(OR(X5209="Não se Aplica",X5209=""),IF(OR(W5209="Não se Aplica",W5209=""),0,W5209-V5209),AVERAGE(X5209-W5209,W5209-V5209)),0),0)</f>
        <v>0</v>
      </c>
      <c r="BA5209" s="209">
        <f>IF(BB5209="S",IF(AND(Q5209="1. Aceitou o programa",AH5209="Realizada"),IFERROR(IF(AG5209="",0,AG5209-R5209),0),0),0)</f>
        <v>0</v>
      </c>
      <c r="BB5209" s="209" t="str">
        <f>_xlfn.XLOOKUP(U5209,'Lista Suspensa'!$AA$20:$AA$23,'Lista Suspensa'!$AB$20:$AB$23,"N/A")</f>
        <v>S</v>
      </c>
    </row>
    <row r="5210" spans="1:54" ht="12" customHeight="1">
      <c r="A5210" s="151" t="s">
        <v>54</v>
      </c>
      <c r="B5210" s="152">
        <v>46083</v>
      </c>
      <c r="C5210" s="153" t="s">
        <v>55</v>
      </c>
      <c r="D5210" s="153" t="s">
        <v>56</v>
      </c>
      <c r="E5210" s="244">
        <v>94711999</v>
      </c>
      <c r="F5210" s="144" t="s">
        <v>9305</v>
      </c>
      <c r="G5210" s="230"/>
      <c r="H5210" s="154">
        <v>35450</v>
      </c>
      <c r="I5210" s="153">
        <v>29</v>
      </c>
      <c r="J5210" s="148" t="s">
        <v>70</v>
      </c>
      <c r="K5210" s="153"/>
      <c r="L5210" s="153"/>
      <c r="M5210" s="153"/>
      <c r="N5210" s="153">
        <v>60</v>
      </c>
      <c r="O5210" s="155" t="s">
        <v>9306</v>
      </c>
      <c r="P5210" s="156" t="s">
        <v>2026</v>
      </c>
      <c r="Q5210" s="157" t="s">
        <v>8211</v>
      </c>
      <c r="R5210" s="158"/>
      <c r="S5210" s="159"/>
      <c r="T5210" s="159" t="s">
        <v>6983</v>
      </c>
      <c r="U5210" s="159" t="s">
        <v>8212</v>
      </c>
      <c r="V5210" s="154">
        <v>46111</v>
      </c>
      <c r="W5210" s="154">
        <v>46142</v>
      </c>
      <c r="X5210" s="154"/>
      <c r="Y5210" s="160"/>
      <c r="Z5210" s="160"/>
      <c r="AA5210" s="153"/>
      <c r="AB5210" s="153"/>
      <c r="AC5210" s="182" t="e">
        <f t="shared" si="164"/>
        <v>#DIV/0!</v>
      </c>
      <c r="AD5210" s="153" t="e">
        <f t="shared" si="165"/>
        <v>#DIV/0!</v>
      </c>
      <c r="AE5210" s="207"/>
      <c r="AF5210" s="153"/>
      <c r="AG5210" s="159"/>
      <c r="AH5210" s="153"/>
      <c r="AI5210" s="161"/>
      <c r="AJ5210" s="153"/>
      <c r="AK5210" s="153"/>
      <c r="AL5210" s="207"/>
      <c r="AM5210" s="207"/>
      <c r="AN5210" s="207"/>
      <c r="AO5210" s="207"/>
      <c r="AP5210" s="147" t="s">
        <v>54</v>
      </c>
      <c r="AQ5210" s="147"/>
      <c r="AR5210" s="147"/>
      <c r="AS5210" s="209" t="s">
        <v>68</v>
      </c>
      <c r="AT5210" s="223" t="str">
        <f>MONTH(B5210)&amp;"/"&amp;YEAR(B5210)</f>
        <v>3/2026</v>
      </c>
      <c r="AU5210" s="223">
        <f>WEEKNUM(B5210)-WEEKNUM(EOMONTH(B5210,-1)+1)+1</f>
        <v>1</v>
      </c>
      <c r="AV5210" s="209" t="str">
        <f>MONTH(R5210)&amp;"/"&amp;YEAR(R5210)</f>
        <v>1/1900</v>
      </c>
      <c r="AW5210" s="209" t="e">
        <f>WEEKNUM(R5210)-WEEKNUM(EOMONTH(R5210,-1)+1)+1</f>
        <v>#NUM!</v>
      </c>
      <c r="AX5210" s="209">
        <f>IF(BB5210="S",IF(Q5210="1. Aceitou o programa",R5210-B5210,0),0)</f>
        <v>0</v>
      </c>
      <c r="AY5210" s="209">
        <f>IF(BB5210="S",IF(AND(S5210&lt;&gt;"",R5210&lt;&gt;""),S5210-R5210,0),0)</f>
        <v>0</v>
      </c>
      <c r="AZ5210" s="209">
        <f>IF(BB5210="S",IF(Q5210="1. Aceitou o programa",IF(OR(X5210="Não se Aplica",X5210=""),IF(OR(W5210="Não se Aplica",W5210=""),0,W5210-V5210),AVERAGE(X5210-W5210,W5210-V5210)),0),0)</f>
        <v>0</v>
      </c>
      <c r="BA5210" s="209">
        <f>IF(BB5210="S",IF(AND(Q5210="1. Aceitou o programa",AH5210="Realizada"),IFERROR(IF(AG5210="",0,AG5210-R5210),0),0),0)</f>
        <v>0</v>
      </c>
      <c r="BB5210" s="209" t="str">
        <f>_xlfn.XLOOKUP(U5210,'Lista Suspensa'!$AA$20:$AA$23,'Lista Suspensa'!$AB$20:$AB$23,"N/A")</f>
        <v>S</v>
      </c>
    </row>
    <row r="5211" spans="1:54" ht="12" customHeight="1">
      <c r="A5211" s="151" t="s">
        <v>54</v>
      </c>
      <c r="B5211" s="152">
        <v>46083</v>
      </c>
      <c r="C5211" s="153" t="s">
        <v>55</v>
      </c>
      <c r="D5211" s="153" t="s">
        <v>56</v>
      </c>
      <c r="E5211" s="244">
        <v>88697752</v>
      </c>
      <c r="F5211" s="144" t="s">
        <v>9307</v>
      </c>
      <c r="G5211" s="230"/>
      <c r="H5211" s="154">
        <v>35465</v>
      </c>
      <c r="I5211" s="153">
        <v>29</v>
      </c>
      <c r="J5211" s="148" t="s">
        <v>58</v>
      </c>
      <c r="K5211" s="153"/>
      <c r="L5211" s="153"/>
      <c r="M5211" s="153"/>
      <c r="N5211" s="153">
        <v>400</v>
      </c>
      <c r="O5211" s="155">
        <v>21976331006</v>
      </c>
      <c r="P5211" s="156" t="s">
        <v>60</v>
      </c>
      <c r="Q5211" s="157" t="s">
        <v>8211</v>
      </c>
      <c r="R5211" s="158"/>
      <c r="S5211" s="159"/>
      <c r="T5211" s="159" t="s">
        <v>6983</v>
      </c>
      <c r="U5211" s="159" t="s">
        <v>8212</v>
      </c>
      <c r="V5211" s="154">
        <v>46118</v>
      </c>
      <c r="W5211" s="154">
        <v>46142</v>
      </c>
      <c r="X5211" s="154"/>
      <c r="Y5211" s="160"/>
      <c r="Z5211" s="160"/>
      <c r="AA5211" s="153"/>
      <c r="AB5211" s="153"/>
      <c r="AC5211" s="182" t="e">
        <f t="shared" si="164"/>
        <v>#DIV/0!</v>
      </c>
      <c r="AD5211" s="153" t="e">
        <f t="shared" si="165"/>
        <v>#DIV/0!</v>
      </c>
      <c r="AE5211" s="207"/>
      <c r="AF5211" s="153"/>
      <c r="AG5211" s="159"/>
      <c r="AH5211" s="153"/>
      <c r="AI5211" s="161"/>
      <c r="AJ5211" s="153"/>
      <c r="AK5211" s="153"/>
      <c r="AL5211" s="207"/>
      <c r="AM5211" s="207"/>
      <c r="AN5211" s="207"/>
      <c r="AO5211" s="207"/>
      <c r="AP5211" s="147" t="s">
        <v>54</v>
      </c>
      <c r="AQ5211" s="147"/>
      <c r="AR5211" s="147"/>
      <c r="AS5211" s="209" t="s">
        <v>68</v>
      </c>
      <c r="AT5211" s="223" t="str">
        <f>MONTH(B5211)&amp;"/"&amp;YEAR(B5211)</f>
        <v>3/2026</v>
      </c>
      <c r="AU5211" s="223">
        <f>WEEKNUM(B5211)-WEEKNUM(EOMONTH(B5211,-1)+1)+1</f>
        <v>1</v>
      </c>
      <c r="AV5211" s="209" t="str">
        <f>MONTH(R5211)&amp;"/"&amp;YEAR(R5211)</f>
        <v>1/1900</v>
      </c>
      <c r="AW5211" s="209" t="e">
        <f>WEEKNUM(R5211)-WEEKNUM(EOMONTH(R5211,-1)+1)+1</f>
        <v>#NUM!</v>
      </c>
      <c r="AX5211" s="209">
        <f>IF(BB5211="S",IF(Q5211="1. Aceitou o programa",R5211-B5211,0),0)</f>
        <v>0</v>
      </c>
      <c r="AY5211" s="209">
        <f>IF(BB5211="S",IF(AND(S5211&lt;&gt;"",R5211&lt;&gt;""),S5211-R5211,0),0)</f>
        <v>0</v>
      </c>
      <c r="AZ5211" s="209">
        <f>IF(BB5211="S",IF(Q5211="1. Aceitou o programa",IF(OR(X5211="Não se Aplica",X5211=""),IF(OR(W5211="Não se Aplica",W5211=""),0,W5211-V5211),AVERAGE(X5211-W5211,W5211-V5211)),0),0)</f>
        <v>0</v>
      </c>
      <c r="BA5211" s="209">
        <f>IF(BB5211="S",IF(AND(Q5211="1. Aceitou o programa",AH5211="Realizada"),IFERROR(IF(AG5211="",0,AG5211-R5211),0),0),0)</f>
        <v>0</v>
      </c>
      <c r="BB5211" s="209" t="str">
        <f>_xlfn.XLOOKUP(U5211,'Lista Suspensa'!$AA$20:$AA$23,'Lista Suspensa'!$AB$20:$AB$23,"N/A")</f>
        <v>S</v>
      </c>
    </row>
    <row r="5212" spans="1:54" ht="12" customHeight="1">
      <c r="A5212" s="151" t="s">
        <v>54</v>
      </c>
      <c r="B5212" s="152">
        <v>46083</v>
      </c>
      <c r="C5212" s="153" t="s">
        <v>55</v>
      </c>
      <c r="D5212" s="153" t="s">
        <v>56</v>
      </c>
      <c r="E5212" s="244">
        <v>87294908</v>
      </c>
      <c r="F5212" s="144" t="s">
        <v>9308</v>
      </c>
      <c r="G5212" s="230"/>
      <c r="H5212" s="154">
        <v>35495</v>
      </c>
      <c r="I5212" s="153">
        <v>29</v>
      </c>
      <c r="J5212" s="148" t="s">
        <v>58</v>
      </c>
      <c r="K5212" s="153"/>
      <c r="L5212" s="153"/>
      <c r="M5212" s="153"/>
      <c r="N5212" s="153">
        <v>60</v>
      </c>
      <c r="O5212" s="155" t="s">
        <v>9309</v>
      </c>
      <c r="P5212" s="156" t="s">
        <v>89</v>
      </c>
      <c r="Q5212" s="157" t="s">
        <v>8211</v>
      </c>
      <c r="R5212" s="158"/>
      <c r="S5212" s="159"/>
      <c r="T5212" s="159" t="s">
        <v>6983</v>
      </c>
      <c r="U5212" s="159" t="s">
        <v>8212</v>
      </c>
      <c r="V5212" s="154">
        <v>46118</v>
      </c>
      <c r="W5212" s="154">
        <v>46142</v>
      </c>
      <c r="X5212" s="154"/>
      <c r="Y5212" s="160"/>
      <c r="Z5212" s="160"/>
      <c r="AA5212" s="153"/>
      <c r="AB5212" s="153"/>
      <c r="AC5212" s="182" t="e">
        <f t="shared" si="164"/>
        <v>#DIV/0!</v>
      </c>
      <c r="AD5212" s="153" t="e">
        <f t="shared" si="165"/>
        <v>#DIV/0!</v>
      </c>
      <c r="AE5212" s="207"/>
      <c r="AF5212" s="153"/>
      <c r="AG5212" s="159"/>
      <c r="AH5212" s="153"/>
      <c r="AI5212" s="161"/>
      <c r="AJ5212" s="153"/>
      <c r="AK5212" s="153"/>
      <c r="AL5212" s="207"/>
      <c r="AM5212" s="207"/>
      <c r="AN5212" s="207"/>
      <c r="AO5212" s="207"/>
      <c r="AP5212" s="147" t="s">
        <v>54</v>
      </c>
      <c r="AQ5212" s="147"/>
      <c r="AR5212" s="147"/>
      <c r="AS5212" s="209" t="s">
        <v>68</v>
      </c>
      <c r="AT5212" s="223" t="str">
        <f>MONTH(B5212)&amp;"/"&amp;YEAR(B5212)</f>
        <v>3/2026</v>
      </c>
      <c r="AU5212" s="223">
        <f>WEEKNUM(B5212)-WEEKNUM(EOMONTH(B5212,-1)+1)+1</f>
        <v>1</v>
      </c>
      <c r="AV5212" s="209" t="str">
        <f>MONTH(R5212)&amp;"/"&amp;YEAR(R5212)</f>
        <v>1/1900</v>
      </c>
      <c r="AW5212" s="209" t="e">
        <f>WEEKNUM(R5212)-WEEKNUM(EOMONTH(R5212,-1)+1)+1</f>
        <v>#NUM!</v>
      </c>
      <c r="AX5212" s="209">
        <f>IF(BB5212="S",IF(Q5212="1. Aceitou o programa",R5212-B5212,0),0)</f>
        <v>0</v>
      </c>
      <c r="AY5212" s="209">
        <f>IF(BB5212="S",IF(AND(S5212&lt;&gt;"",R5212&lt;&gt;""),S5212-R5212,0),0)</f>
        <v>0</v>
      </c>
      <c r="AZ5212" s="209">
        <f>IF(BB5212="S",IF(Q5212="1. Aceitou o programa",IF(OR(X5212="Não se Aplica",X5212=""),IF(OR(W5212="Não se Aplica",W5212=""),0,W5212-V5212),AVERAGE(X5212-W5212,W5212-V5212)),0),0)</f>
        <v>0</v>
      </c>
      <c r="BA5212" s="209">
        <f>IF(BB5212="S",IF(AND(Q5212="1. Aceitou o programa",AH5212="Realizada"),IFERROR(IF(AG5212="",0,AG5212-R5212),0),0),0)</f>
        <v>0</v>
      </c>
      <c r="BB5212" s="209" t="str">
        <f>_xlfn.XLOOKUP(U5212,'Lista Suspensa'!$AA$20:$AA$23,'Lista Suspensa'!$AB$20:$AB$23,"N/A")</f>
        <v>S</v>
      </c>
    </row>
    <row r="5213" spans="1:54" ht="12" customHeight="1">
      <c r="A5213" s="151" t="s">
        <v>54</v>
      </c>
      <c r="B5213" s="152">
        <v>46083</v>
      </c>
      <c r="C5213" s="153" t="s">
        <v>55</v>
      </c>
      <c r="D5213" s="153" t="s">
        <v>56</v>
      </c>
      <c r="E5213" s="244">
        <v>79310452</v>
      </c>
      <c r="F5213" s="144" t="s">
        <v>9310</v>
      </c>
      <c r="G5213" s="230"/>
      <c r="H5213" s="154">
        <v>35496</v>
      </c>
      <c r="I5213" s="153">
        <v>29</v>
      </c>
      <c r="J5213" s="148" t="s">
        <v>58</v>
      </c>
      <c r="K5213" s="153"/>
      <c r="L5213" s="153"/>
      <c r="M5213" s="153"/>
      <c r="N5213" s="153">
        <v>60</v>
      </c>
      <c r="O5213" s="155">
        <v>21972451231</v>
      </c>
      <c r="P5213" s="156" t="s">
        <v>60</v>
      </c>
      <c r="Q5213" s="157" t="s">
        <v>8211</v>
      </c>
      <c r="R5213" s="158"/>
      <c r="S5213" s="159"/>
      <c r="T5213" s="159" t="s">
        <v>6983</v>
      </c>
      <c r="U5213" s="159" t="s">
        <v>8212</v>
      </c>
      <c r="V5213" s="154">
        <v>46118</v>
      </c>
      <c r="W5213" s="154">
        <v>46155</v>
      </c>
      <c r="X5213" s="154"/>
      <c r="Y5213" s="160"/>
      <c r="Z5213" s="160"/>
      <c r="AA5213" s="153"/>
      <c r="AB5213" s="153"/>
      <c r="AC5213" s="182" t="e">
        <f t="shared" si="164"/>
        <v>#DIV/0!</v>
      </c>
      <c r="AD5213" s="153" t="e">
        <f t="shared" si="165"/>
        <v>#DIV/0!</v>
      </c>
      <c r="AE5213" s="207"/>
      <c r="AF5213" s="153"/>
      <c r="AG5213" s="159"/>
      <c r="AH5213" s="153"/>
      <c r="AI5213" s="161"/>
      <c r="AJ5213" s="153"/>
      <c r="AK5213" s="153"/>
      <c r="AL5213" s="207"/>
      <c r="AM5213" s="207"/>
      <c r="AN5213" s="207"/>
      <c r="AO5213" s="207"/>
      <c r="AP5213" s="147" t="s">
        <v>54</v>
      </c>
      <c r="AQ5213" s="147"/>
      <c r="AR5213" s="147"/>
      <c r="AS5213" s="209" t="s">
        <v>68</v>
      </c>
      <c r="AT5213" s="223" t="str">
        <f>MONTH(B5213)&amp;"/"&amp;YEAR(B5213)</f>
        <v>3/2026</v>
      </c>
      <c r="AU5213" s="223">
        <f>WEEKNUM(B5213)-WEEKNUM(EOMONTH(B5213,-1)+1)+1</f>
        <v>1</v>
      </c>
      <c r="AV5213" s="209" t="str">
        <f>MONTH(R5213)&amp;"/"&amp;YEAR(R5213)</f>
        <v>1/1900</v>
      </c>
      <c r="AW5213" s="209" t="e">
        <f>WEEKNUM(R5213)-WEEKNUM(EOMONTH(R5213,-1)+1)+1</f>
        <v>#NUM!</v>
      </c>
      <c r="AX5213" s="209">
        <f>IF(BB5213="S",IF(Q5213="1. Aceitou o programa",R5213-B5213,0),0)</f>
        <v>0</v>
      </c>
      <c r="AY5213" s="209">
        <f>IF(BB5213="S",IF(AND(S5213&lt;&gt;"",R5213&lt;&gt;""),S5213-R5213,0),0)</f>
        <v>0</v>
      </c>
      <c r="AZ5213" s="209">
        <f>IF(BB5213="S",IF(Q5213="1. Aceitou o programa",IF(OR(X5213="Não se Aplica",X5213=""),IF(OR(W5213="Não se Aplica",W5213=""),0,W5213-V5213),AVERAGE(X5213-W5213,W5213-V5213)),0),0)</f>
        <v>0</v>
      </c>
      <c r="BA5213" s="209">
        <f>IF(BB5213="S",IF(AND(Q5213="1. Aceitou o programa",AH5213="Realizada"),IFERROR(IF(AG5213="",0,AG5213-R5213),0),0),0)</f>
        <v>0</v>
      </c>
      <c r="BB5213" s="209" t="str">
        <f>_xlfn.XLOOKUP(U5213,'Lista Suspensa'!$AA$20:$AA$23,'Lista Suspensa'!$AB$20:$AB$23,"N/A")</f>
        <v>S</v>
      </c>
    </row>
    <row r="5214" spans="1:54" ht="12" customHeight="1">
      <c r="A5214" s="151" t="s">
        <v>54</v>
      </c>
      <c r="B5214" s="152">
        <v>46083</v>
      </c>
      <c r="C5214" s="153" t="s">
        <v>55</v>
      </c>
      <c r="D5214" s="153" t="s">
        <v>56</v>
      </c>
      <c r="E5214" s="244">
        <v>81081265</v>
      </c>
      <c r="F5214" s="144" t="s">
        <v>9311</v>
      </c>
      <c r="G5214" s="230"/>
      <c r="H5214" s="154">
        <v>35515</v>
      </c>
      <c r="I5214" s="153">
        <v>29</v>
      </c>
      <c r="J5214" s="148" t="s">
        <v>70</v>
      </c>
      <c r="K5214" s="153"/>
      <c r="L5214" s="153"/>
      <c r="M5214" s="153"/>
      <c r="N5214" s="153">
        <v>200</v>
      </c>
      <c r="O5214" s="155">
        <v>11999799979</v>
      </c>
      <c r="P5214" s="156" t="s">
        <v>60</v>
      </c>
      <c r="Q5214" s="157" t="s">
        <v>8211</v>
      </c>
      <c r="R5214" s="158"/>
      <c r="S5214" s="159"/>
      <c r="T5214" s="159" t="s">
        <v>6983</v>
      </c>
      <c r="U5214" s="159" t="s">
        <v>8212</v>
      </c>
      <c r="V5214" s="154">
        <v>46118</v>
      </c>
      <c r="W5214" s="154">
        <v>46155</v>
      </c>
      <c r="X5214" s="154"/>
      <c r="Y5214" s="160"/>
      <c r="Z5214" s="160"/>
      <c r="AA5214" s="153"/>
      <c r="AB5214" s="153"/>
      <c r="AC5214" s="182" t="e">
        <f t="shared" si="164"/>
        <v>#DIV/0!</v>
      </c>
      <c r="AD5214" s="153" t="e">
        <f t="shared" si="165"/>
        <v>#DIV/0!</v>
      </c>
      <c r="AE5214" s="207"/>
      <c r="AF5214" s="153"/>
      <c r="AG5214" s="159"/>
      <c r="AH5214" s="153"/>
      <c r="AI5214" s="161"/>
      <c r="AJ5214" s="153"/>
      <c r="AK5214" s="153"/>
      <c r="AL5214" s="207"/>
      <c r="AM5214" s="207"/>
      <c r="AN5214" s="207"/>
      <c r="AO5214" s="207"/>
      <c r="AP5214" s="147" t="s">
        <v>54</v>
      </c>
      <c r="AQ5214" s="147"/>
      <c r="AR5214" s="147"/>
      <c r="AS5214" s="209" t="s">
        <v>68</v>
      </c>
      <c r="AT5214" s="223" t="str">
        <f>MONTH(B5214)&amp;"/"&amp;YEAR(B5214)</f>
        <v>3/2026</v>
      </c>
      <c r="AU5214" s="223">
        <f>WEEKNUM(B5214)-WEEKNUM(EOMONTH(B5214,-1)+1)+1</f>
        <v>1</v>
      </c>
      <c r="AV5214" s="209" t="str">
        <f>MONTH(R5214)&amp;"/"&amp;YEAR(R5214)</f>
        <v>1/1900</v>
      </c>
      <c r="AW5214" s="209" t="e">
        <f>WEEKNUM(R5214)-WEEKNUM(EOMONTH(R5214,-1)+1)+1</f>
        <v>#NUM!</v>
      </c>
      <c r="AX5214" s="209">
        <f>IF(BB5214="S",IF(Q5214="1. Aceitou o programa",R5214-B5214,0),0)</f>
        <v>0</v>
      </c>
      <c r="AY5214" s="209">
        <f>IF(BB5214="S",IF(AND(S5214&lt;&gt;"",R5214&lt;&gt;""),S5214-R5214,0),0)</f>
        <v>0</v>
      </c>
      <c r="AZ5214" s="209">
        <f>IF(BB5214="S",IF(Q5214="1. Aceitou o programa",IF(OR(X5214="Não se Aplica",X5214=""),IF(OR(W5214="Não se Aplica",W5214=""),0,W5214-V5214),AVERAGE(X5214-W5214,W5214-V5214)),0),0)</f>
        <v>0</v>
      </c>
      <c r="BA5214" s="209">
        <f>IF(BB5214="S",IF(AND(Q5214="1. Aceitou o programa",AH5214="Realizada"),IFERROR(IF(AG5214="",0,AG5214-R5214),0),0),0)</f>
        <v>0</v>
      </c>
      <c r="BB5214" s="209" t="str">
        <f>_xlfn.XLOOKUP(U5214,'Lista Suspensa'!$AA$20:$AA$23,'Lista Suspensa'!$AB$20:$AB$23,"N/A")</f>
        <v>S</v>
      </c>
    </row>
    <row r="5215" spans="1:54" ht="12" customHeight="1">
      <c r="A5215" s="151" t="s">
        <v>54</v>
      </c>
      <c r="B5215" s="152">
        <v>46083</v>
      </c>
      <c r="C5215" s="153" t="s">
        <v>55</v>
      </c>
      <c r="D5215" s="153" t="s">
        <v>56</v>
      </c>
      <c r="E5215" s="244">
        <v>93717556</v>
      </c>
      <c r="F5215" s="144" t="s">
        <v>9312</v>
      </c>
      <c r="G5215" s="230"/>
      <c r="H5215" s="154">
        <v>35548</v>
      </c>
      <c r="I5215" s="153">
        <v>29</v>
      </c>
      <c r="J5215" s="148" t="s">
        <v>70</v>
      </c>
      <c r="K5215" s="153"/>
      <c r="L5215" s="153"/>
      <c r="M5215" s="153"/>
      <c r="N5215" s="153">
        <v>380</v>
      </c>
      <c r="O5215" s="155" t="s">
        <v>9313</v>
      </c>
      <c r="P5215" s="156" t="s">
        <v>2026</v>
      </c>
      <c r="Q5215" s="157" t="s">
        <v>8211</v>
      </c>
      <c r="R5215" s="158"/>
      <c r="S5215" s="159"/>
      <c r="T5215" s="159" t="s">
        <v>6983</v>
      </c>
      <c r="U5215" s="159" t="s">
        <v>8212</v>
      </c>
      <c r="V5215" s="154">
        <v>46111</v>
      </c>
      <c r="W5215" s="154">
        <v>46142</v>
      </c>
      <c r="X5215" s="154"/>
      <c r="Y5215" s="160"/>
      <c r="Z5215" s="160"/>
      <c r="AA5215" s="153"/>
      <c r="AB5215" s="153"/>
      <c r="AC5215" s="182" t="e">
        <f t="shared" si="164"/>
        <v>#DIV/0!</v>
      </c>
      <c r="AD5215" s="153" t="e">
        <f t="shared" si="165"/>
        <v>#DIV/0!</v>
      </c>
      <c r="AE5215" s="207"/>
      <c r="AF5215" s="153"/>
      <c r="AG5215" s="159"/>
      <c r="AH5215" s="153"/>
      <c r="AI5215" s="161"/>
      <c r="AJ5215" s="153"/>
      <c r="AK5215" s="153"/>
      <c r="AL5215" s="207"/>
      <c r="AM5215" s="207"/>
      <c r="AN5215" s="207"/>
      <c r="AO5215" s="207"/>
      <c r="AP5215" s="147" t="s">
        <v>54</v>
      </c>
      <c r="AQ5215" s="147"/>
      <c r="AR5215" s="147"/>
      <c r="AS5215" s="209" t="s">
        <v>68</v>
      </c>
      <c r="AT5215" s="223" t="str">
        <f>MONTH(B5215)&amp;"/"&amp;YEAR(B5215)</f>
        <v>3/2026</v>
      </c>
      <c r="AU5215" s="223">
        <f>WEEKNUM(B5215)-WEEKNUM(EOMONTH(B5215,-1)+1)+1</f>
        <v>1</v>
      </c>
      <c r="AV5215" s="209" t="str">
        <f>MONTH(R5215)&amp;"/"&amp;YEAR(R5215)</f>
        <v>1/1900</v>
      </c>
      <c r="AW5215" s="209" t="e">
        <f>WEEKNUM(R5215)-WEEKNUM(EOMONTH(R5215,-1)+1)+1</f>
        <v>#NUM!</v>
      </c>
      <c r="AX5215" s="209">
        <f>IF(BB5215="S",IF(Q5215="1. Aceitou o programa",R5215-B5215,0),0)</f>
        <v>0</v>
      </c>
      <c r="AY5215" s="209">
        <f>IF(BB5215="S",IF(AND(S5215&lt;&gt;"",R5215&lt;&gt;""),S5215-R5215,0),0)</f>
        <v>0</v>
      </c>
      <c r="AZ5215" s="209">
        <f>IF(BB5215="S",IF(Q5215="1. Aceitou o programa",IF(OR(X5215="Não se Aplica",X5215=""),IF(OR(W5215="Não se Aplica",W5215=""),0,W5215-V5215),AVERAGE(X5215-W5215,W5215-V5215)),0),0)</f>
        <v>0</v>
      </c>
      <c r="BA5215" s="209">
        <f>IF(BB5215="S",IF(AND(Q5215="1. Aceitou o programa",AH5215="Realizada"),IFERROR(IF(AG5215="",0,AG5215-R5215),0),0),0)</f>
        <v>0</v>
      </c>
      <c r="BB5215" s="209" t="str">
        <f>_xlfn.XLOOKUP(U5215,'Lista Suspensa'!$AA$20:$AA$23,'Lista Suspensa'!$AB$20:$AB$23,"N/A")</f>
        <v>S</v>
      </c>
    </row>
    <row r="5216" spans="1:54" ht="12" customHeight="1">
      <c r="A5216" s="151" t="s">
        <v>54</v>
      </c>
      <c r="B5216" s="152">
        <v>46083</v>
      </c>
      <c r="C5216" s="153" t="s">
        <v>55</v>
      </c>
      <c r="D5216" s="153" t="s">
        <v>56</v>
      </c>
      <c r="E5216" s="244">
        <v>87715258</v>
      </c>
      <c r="F5216" s="144" t="s">
        <v>9314</v>
      </c>
      <c r="G5216" s="230"/>
      <c r="H5216" s="154">
        <v>35554</v>
      </c>
      <c r="I5216" s="153">
        <v>29</v>
      </c>
      <c r="J5216" s="148" t="s">
        <v>70</v>
      </c>
      <c r="K5216" s="153"/>
      <c r="L5216" s="153"/>
      <c r="M5216" s="153"/>
      <c r="N5216" s="153">
        <v>80</v>
      </c>
      <c r="O5216" s="155" t="s">
        <v>9315</v>
      </c>
      <c r="P5216" s="156" t="s">
        <v>89</v>
      </c>
      <c r="Q5216" s="157" t="s">
        <v>8211</v>
      </c>
      <c r="R5216" s="158"/>
      <c r="S5216" s="159"/>
      <c r="T5216" s="159" t="s">
        <v>6983</v>
      </c>
      <c r="U5216" s="159" t="s">
        <v>8212</v>
      </c>
      <c r="V5216" s="154">
        <v>46118</v>
      </c>
      <c r="W5216" s="154">
        <v>46142</v>
      </c>
      <c r="X5216" s="154"/>
      <c r="Y5216" s="160"/>
      <c r="Z5216" s="160"/>
      <c r="AA5216" s="153"/>
      <c r="AB5216" s="153"/>
      <c r="AC5216" s="182" t="e">
        <f t="shared" si="164"/>
        <v>#DIV/0!</v>
      </c>
      <c r="AD5216" s="153" t="e">
        <f t="shared" si="165"/>
        <v>#DIV/0!</v>
      </c>
      <c r="AE5216" s="207"/>
      <c r="AF5216" s="153"/>
      <c r="AG5216" s="159"/>
      <c r="AH5216" s="153"/>
      <c r="AI5216" s="161"/>
      <c r="AJ5216" s="153"/>
      <c r="AK5216" s="153"/>
      <c r="AL5216" s="207"/>
      <c r="AM5216" s="207"/>
      <c r="AN5216" s="207"/>
      <c r="AO5216" s="207"/>
      <c r="AP5216" s="147" t="s">
        <v>54</v>
      </c>
      <c r="AQ5216" s="147"/>
      <c r="AR5216" s="147"/>
      <c r="AS5216" s="209" t="s">
        <v>68</v>
      </c>
      <c r="AT5216" s="223" t="str">
        <f>MONTH(B5216)&amp;"/"&amp;YEAR(B5216)</f>
        <v>3/2026</v>
      </c>
      <c r="AU5216" s="223">
        <f>WEEKNUM(B5216)-WEEKNUM(EOMONTH(B5216,-1)+1)+1</f>
        <v>1</v>
      </c>
      <c r="AV5216" s="209" t="str">
        <f>MONTH(R5216)&amp;"/"&amp;YEAR(R5216)</f>
        <v>1/1900</v>
      </c>
      <c r="AW5216" s="209" t="e">
        <f>WEEKNUM(R5216)-WEEKNUM(EOMONTH(R5216,-1)+1)+1</f>
        <v>#NUM!</v>
      </c>
      <c r="AX5216" s="209">
        <f>IF(BB5216="S",IF(Q5216="1. Aceitou o programa",R5216-B5216,0),0)</f>
        <v>0</v>
      </c>
      <c r="AY5216" s="209">
        <f>IF(BB5216="S",IF(AND(S5216&lt;&gt;"",R5216&lt;&gt;""),S5216-R5216,0),0)</f>
        <v>0</v>
      </c>
      <c r="AZ5216" s="209">
        <f>IF(BB5216="S",IF(Q5216="1. Aceitou o programa",IF(OR(X5216="Não se Aplica",X5216=""),IF(OR(W5216="Não se Aplica",W5216=""),0,W5216-V5216),AVERAGE(X5216-W5216,W5216-V5216)),0),0)</f>
        <v>0</v>
      </c>
      <c r="BA5216" s="209">
        <f>IF(BB5216="S",IF(AND(Q5216="1. Aceitou o programa",AH5216="Realizada"),IFERROR(IF(AG5216="",0,AG5216-R5216),0),0),0)</f>
        <v>0</v>
      </c>
      <c r="BB5216" s="209" t="str">
        <f>_xlfn.XLOOKUP(U5216,'Lista Suspensa'!$AA$20:$AA$23,'Lista Suspensa'!$AB$20:$AB$23,"N/A")</f>
        <v>S</v>
      </c>
    </row>
    <row r="5217" spans="1:54" ht="12" customHeight="1">
      <c r="A5217" s="151" t="s">
        <v>54</v>
      </c>
      <c r="B5217" s="152">
        <v>46083</v>
      </c>
      <c r="C5217" s="153" t="s">
        <v>55</v>
      </c>
      <c r="D5217" s="153" t="s">
        <v>56</v>
      </c>
      <c r="E5217" s="244">
        <v>86907455</v>
      </c>
      <c r="F5217" s="144" t="s">
        <v>9316</v>
      </c>
      <c r="G5217" s="230"/>
      <c r="H5217" s="154">
        <v>35569</v>
      </c>
      <c r="I5217" s="153">
        <v>29</v>
      </c>
      <c r="J5217" s="148" t="s">
        <v>58</v>
      </c>
      <c r="K5217" s="153"/>
      <c r="L5217" s="153"/>
      <c r="M5217" s="153"/>
      <c r="N5217" s="153">
        <v>750</v>
      </c>
      <c r="O5217" s="155" t="s">
        <v>9317</v>
      </c>
      <c r="P5217" s="156" t="s">
        <v>60</v>
      </c>
      <c r="Q5217" s="157" t="s">
        <v>8211</v>
      </c>
      <c r="R5217" s="158"/>
      <c r="S5217" s="159"/>
      <c r="T5217" s="159" t="s">
        <v>6983</v>
      </c>
      <c r="U5217" s="159" t="s">
        <v>8212</v>
      </c>
      <c r="V5217" s="154">
        <v>46114</v>
      </c>
      <c r="W5217" s="154">
        <v>46142</v>
      </c>
      <c r="X5217" s="154"/>
      <c r="Y5217" s="160"/>
      <c r="Z5217" s="160"/>
      <c r="AA5217" s="153"/>
      <c r="AB5217" s="153"/>
      <c r="AC5217" s="182" t="e">
        <f t="shared" si="164"/>
        <v>#DIV/0!</v>
      </c>
      <c r="AD5217" s="153" t="e">
        <f t="shared" si="165"/>
        <v>#DIV/0!</v>
      </c>
      <c r="AE5217" s="207"/>
      <c r="AF5217" s="153"/>
      <c r="AG5217" s="159"/>
      <c r="AH5217" s="153"/>
      <c r="AI5217" s="161"/>
      <c r="AJ5217" s="153"/>
      <c r="AK5217" s="153"/>
      <c r="AL5217" s="207"/>
      <c r="AM5217" s="207"/>
      <c r="AN5217" s="207"/>
      <c r="AO5217" s="207"/>
      <c r="AP5217" s="147" t="s">
        <v>54</v>
      </c>
      <c r="AQ5217" s="147"/>
      <c r="AR5217" s="147"/>
      <c r="AS5217" s="209" t="s">
        <v>68</v>
      </c>
      <c r="AT5217" s="223" t="str">
        <f>MONTH(B5217)&amp;"/"&amp;YEAR(B5217)</f>
        <v>3/2026</v>
      </c>
      <c r="AU5217" s="223">
        <f>WEEKNUM(B5217)-WEEKNUM(EOMONTH(B5217,-1)+1)+1</f>
        <v>1</v>
      </c>
      <c r="AV5217" s="209" t="str">
        <f>MONTH(R5217)&amp;"/"&amp;YEAR(R5217)</f>
        <v>1/1900</v>
      </c>
      <c r="AW5217" s="209" t="e">
        <f>WEEKNUM(R5217)-WEEKNUM(EOMONTH(R5217,-1)+1)+1</f>
        <v>#NUM!</v>
      </c>
      <c r="AX5217" s="209">
        <f>IF(BB5217="S",IF(Q5217="1. Aceitou o programa",R5217-B5217,0),0)</f>
        <v>0</v>
      </c>
      <c r="AY5217" s="209">
        <f>IF(BB5217="S",IF(AND(S5217&lt;&gt;"",R5217&lt;&gt;""),S5217-R5217,0),0)</f>
        <v>0</v>
      </c>
      <c r="AZ5217" s="209">
        <f>IF(BB5217="S",IF(Q5217="1. Aceitou o programa",IF(OR(X5217="Não se Aplica",X5217=""),IF(OR(W5217="Não se Aplica",W5217=""),0,W5217-V5217),AVERAGE(X5217-W5217,W5217-V5217)),0),0)</f>
        <v>0</v>
      </c>
      <c r="BA5217" s="209">
        <f>IF(BB5217="S",IF(AND(Q5217="1. Aceitou o programa",AH5217="Realizada"),IFERROR(IF(AG5217="",0,AG5217-R5217),0),0),0)</f>
        <v>0</v>
      </c>
      <c r="BB5217" s="209" t="str">
        <f>_xlfn.XLOOKUP(U5217,'Lista Suspensa'!$AA$20:$AA$23,'Lista Suspensa'!$AB$20:$AB$23,"N/A")</f>
        <v>S</v>
      </c>
    </row>
    <row r="5218" spans="1:54" ht="12" customHeight="1">
      <c r="A5218" s="151" t="s">
        <v>54</v>
      </c>
      <c r="B5218" s="152">
        <v>46083</v>
      </c>
      <c r="C5218" s="153" t="s">
        <v>55</v>
      </c>
      <c r="D5218" s="153" t="s">
        <v>56</v>
      </c>
      <c r="E5218" s="244">
        <v>84678905</v>
      </c>
      <c r="F5218" s="144" t="s">
        <v>9318</v>
      </c>
      <c r="G5218" s="230"/>
      <c r="H5218" s="154">
        <v>35570</v>
      </c>
      <c r="I5218" s="153">
        <v>28</v>
      </c>
      <c r="J5218" s="148" t="s">
        <v>70</v>
      </c>
      <c r="K5218" s="153"/>
      <c r="L5218" s="153"/>
      <c r="M5218" s="153"/>
      <c r="N5218" s="153">
        <v>60</v>
      </c>
      <c r="O5218" s="155" t="s">
        <v>9319</v>
      </c>
      <c r="P5218" s="156" t="s">
        <v>60</v>
      </c>
      <c r="Q5218" s="157" t="s">
        <v>8211</v>
      </c>
      <c r="R5218" s="158"/>
      <c r="S5218" s="159"/>
      <c r="T5218" s="159" t="s">
        <v>6983</v>
      </c>
      <c r="U5218" s="159" t="s">
        <v>8212</v>
      </c>
      <c r="V5218" s="154">
        <v>46114</v>
      </c>
      <c r="W5218" s="154">
        <v>46142</v>
      </c>
      <c r="X5218" s="154"/>
      <c r="Y5218" s="160"/>
      <c r="Z5218" s="160"/>
      <c r="AA5218" s="153"/>
      <c r="AB5218" s="153"/>
      <c r="AC5218" s="182" t="e">
        <f t="shared" si="164"/>
        <v>#DIV/0!</v>
      </c>
      <c r="AD5218" s="153" t="e">
        <f t="shared" si="165"/>
        <v>#DIV/0!</v>
      </c>
      <c r="AE5218" s="207"/>
      <c r="AF5218" s="153"/>
      <c r="AG5218" s="159"/>
      <c r="AH5218" s="153"/>
      <c r="AI5218" s="161"/>
      <c r="AJ5218" s="153"/>
      <c r="AK5218" s="153"/>
      <c r="AL5218" s="207"/>
      <c r="AM5218" s="207"/>
      <c r="AN5218" s="207"/>
      <c r="AO5218" s="207"/>
      <c r="AP5218" s="147" t="s">
        <v>54</v>
      </c>
      <c r="AQ5218" s="147"/>
      <c r="AR5218" s="147"/>
      <c r="AS5218" s="209" t="s">
        <v>68</v>
      </c>
      <c r="AT5218" s="223" t="str">
        <f>MONTH(B5218)&amp;"/"&amp;YEAR(B5218)</f>
        <v>3/2026</v>
      </c>
      <c r="AU5218" s="223">
        <f>WEEKNUM(B5218)-WEEKNUM(EOMONTH(B5218,-1)+1)+1</f>
        <v>1</v>
      </c>
      <c r="AV5218" s="209" t="str">
        <f>MONTH(R5218)&amp;"/"&amp;YEAR(R5218)</f>
        <v>1/1900</v>
      </c>
      <c r="AW5218" s="209" t="e">
        <f>WEEKNUM(R5218)-WEEKNUM(EOMONTH(R5218,-1)+1)+1</f>
        <v>#NUM!</v>
      </c>
      <c r="AX5218" s="209">
        <f>IF(BB5218="S",IF(Q5218="1. Aceitou o programa",R5218-B5218,0),0)</f>
        <v>0</v>
      </c>
      <c r="AY5218" s="209">
        <f>IF(BB5218="S",IF(AND(S5218&lt;&gt;"",R5218&lt;&gt;""),S5218-R5218,0),0)</f>
        <v>0</v>
      </c>
      <c r="AZ5218" s="209">
        <f>IF(BB5218="S",IF(Q5218="1. Aceitou o programa",IF(OR(X5218="Não se Aplica",X5218=""),IF(OR(W5218="Não se Aplica",W5218=""),0,W5218-V5218),AVERAGE(X5218-W5218,W5218-V5218)),0),0)</f>
        <v>0</v>
      </c>
      <c r="BA5218" s="209">
        <f>IF(BB5218="S",IF(AND(Q5218="1. Aceitou o programa",AH5218="Realizada"),IFERROR(IF(AG5218="",0,AG5218-R5218),0),0),0)</f>
        <v>0</v>
      </c>
      <c r="BB5218" s="209" t="str">
        <f>_xlfn.XLOOKUP(U5218,'Lista Suspensa'!$AA$20:$AA$23,'Lista Suspensa'!$AB$20:$AB$23,"N/A")</f>
        <v>S</v>
      </c>
    </row>
    <row r="5219" spans="1:54" ht="12" customHeight="1">
      <c r="A5219" s="151" t="s">
        <v>54</v>
      </c>
      <c r="B5219" s="152">
        <v>46083</v>
      </c>
      <c r="C5219" s="153" t="s">
        <v>55</v>
      </c>
      <c r="D5219" s="153" t="s">
        <v>56</v>
      </c>
      <c r="E5219" s="244">
        <v>94331663</v>
      </c>
      <c r="F5219" s="144" t="s">
        <v>9320</v>
      </c>
      <c r="G5219" s="230"/>
      <c r="H5219" s="154">
        <v>35576</v>
      </c>
      <c r="I5219" s="153">
        <v>28</v>
      </c>
      <c r="J5219" s="148" t="s">
        <v>70</v>
      </c>
      <c r="K5219" s="153"/>
      <c r="L5219" s="153"/>
      <c r="M5219" s="153"/>
      <c r="N5219" s="153">
        <v>380</v>
      </c>
      <c r="O5219" s="155" t="s">
        <v>9321</v>
      </c>
      <c r="P5219" s="156" t="s">
        <v>60</v>
      </c>
      <c r="Q5219" s="157" t="s">
        <v>8211</v>
      </c>
      <c r="R5219" s="158"/>
      <c r="S5219" s="159"/>
      <c r="T5219" s="159" t="s">
        <v>6983</v>
      </c>
      <c r="U5219" s="159" t="s">
        <v>8212</v>
      </c>
      <c r="V5219" s="154">
        <v>46126</v>
      </c>
      <c r="W5219" s="154">
        <v>46142</v>
      </c>
      <c r="X5219" s="154"/>
      <c r="Y5219" s="160"/>
      <c r="Z5219" s="160"/>
      <c r="AA5219" s="153"/>
      <c r="AB5219" s="153"/>
      <c r="AC5219" s="182" t="e">
        <f t="shared" si="164"/>
        <v>#DIV/0!</v>
      </c>
      <c r="AD5219" s="153" t="e">
        <f t="shared" si="165"/>
        <v>#DIV/0!</v>
      </c>
      <c r="AE5219" s="207"/>
      <c r="AF5219" s="153"/>
      <c r="AG5219" s="159"/>
      <c r="AH5219" s="153"/>
      <c r="AI5219" s="161"/>
      <c r="AJ5219" s="153"/>
      <c r="AK5219" s="153"/>
      <c r="AL5219" s="207"/>
      <c r="AM5219" s="207"/>
      <c r="AN5219" s="207"/>
      <c r="AO5219" s="207"/>
      <c r="AP5219" s="147" t="s">
        <v>54</v>
      </c>
      <c r="AQ5219" s="147"/>
      <c r="AR5219" s="147"/>
      <c r="AS5219" s="209" t="s">
        <v>68</v>
      </c>
      <c r="AT5219" s="223" t="str">
        <f>MONTH(B5219)&amp;"/"&amp;YEAR(B5219)</f>
        <v>3/2026</v>
      </c>
      <c r="AU5219" s="223">
        <f>WEEKNUM(B5219)-WEEKNUM(EOMONTH(B5219,-1)+1)+1</f>
        <v>1</v>
      </c>
      <c r="AV5219" s="209" t="str">
        <f>MONTH(R5219)&amp;"/"&amp;YEAR(R5219)</f>
        <v>1/1900</v>
      </c>
      <c r="AW5219" s="209" t="e">
        <f>WEEKNUM(R5219)-WEEKNUM(EOMONTH(R5219,-1)+1)+1</f>
        <v>#NUM!</v>
      </c>
      <c r="AX5219" s="209">
        <f>IF(BB5219="S",IF(Q5219="1. Aceitou o programa",R5219-B5219,0),0)</f>
        <v>0</v>
      </c>
      <c r="AY5219" s="209">
        <f>IF(BB5219="S",IF(AND(S5219&lt;&gt;"",R5219&lt;&gt;""),S5219-R5219,0),0)</f>
        <v>0</v>
      </c>
      <c r="AZ5219" s="209">
        <f>IF(BB5219="S",IF(Q5219="1. Aceitou o programa",IF(OR(X5219="Não se Aplica",X5219=""),IF(OR(W5219="Não se Aplica",W5219=""),0,W5219-V5219),AVERAGE(X5219-W5219,W5219-V5219)),0),0)</f>
        <v>0</v>
      </c>
      <c r="BA5219" s="209">
        <f>IF(BB5219="S",IF(AND(Q5219="1. Aceitou o programa",AH5219="Realizada"),IFERROR(IF(AG5219="",0,AG5219-R5219),0),0),0)</f>
        <v>0</v>
      </c>
      <c r="BB5219" s="209" t="str">
        <f>_xlfn.XLOOKUP(U5219,'Lista Suspensa'!$AA$20:$AA$23,'Lista Suspensa'!$AB$20:$AB$23,"N/A")</f>
        <v>S</v>
      </c>
    </row>
    <row r="5220" spans="1:54" ht="12" customHeight="1">
      <c r="A5220" s="151" t="s">
        <v>54</v>
      </c>
      <c r="B5220" s="152">
        <v>46083</v>
      </c>
      <c r="C5220" s="153" t="s">
        <v>55</v>
      </c>
      <c r="D5220" s="153" t="s">
        <v>56</v>
      </c>
      <c r="E5220" s="244">
        <v>89284472</v>
      </c>
      <c r="F5220" s="144" t="s">
        <v>9322</v>
      </c>
      <c r="G5220" s="230"/>
      <c r="H5220" s="154">
        <v>35591</v>
      </c>
      <c r="I5220" s="153">
        <v>28</v>
      </c>
      <c r="J5220" s="148" t="s">
        <v>58</v>
      </c>
      <c r="K5220" s="153"/>
      <c r="L5220" s="153"/>
      <c r="M5220" s="153"/>
      <c r="N5220" s="153">
        <v>380</v>
      </c>
      <c r="O5220" s="155" t="s">
        <v>9323</v>
      </c>
      <c r="P5220" s="156" t="s">
        <v>89</v>
      </c>
      <c r="Q5220" s="157" t="s">
        <v>8211</v>
      </c>
      <c r="R5220" s="158"/>
      <c r="S5220" s="159"/>
      <c r="T5220" s="159" t="s">
        <v>6983</v>
      </c>
      <c r="U5220" s="159" t="s">
        <v>8212</v>
      </c>
      <c r="V5220" s="154">
        <v>46118</v>
      </c>
      <c r="W5220" s="154">
        <v>46142</v>
      </c>
      <c r="X5220" s="154"/>
      <c r="Y5220" s="160"/>
      <c r="Z5220" s="160"/>
      <c r="AA5220" s="153"/>
      <c r="AB5220" s="153"/>
      <c r="AC5220" s="182" t="e">
        <f t="shared" si="164"/>
        <v>#DIV/0!</v>
      </c>
      <c r="AD5220" s="153" t="e">
        <f t="shared" si="165"/>
        <v>#DIV/0!</v>
      </c>
      <c r="AE5220" s="207"/>
      <c r="AF5220" s="153"/>
      <c r="AG5220" s="159"/>
      <c r="AH5220" s="153"/>
      <c r="AI5220" s="161"/>
      <c r="AJ5220" s="153"/>
      <c r="AK5220" s="153"/>
      <c r="AL5220" s="207"/>
      <c r="AM5220" s="207"/>
      <c r="AN5220" s="207"/>
      <c r="AO5220" s="207"/>
      <c r="AP5220" s="147" t="s">
        <v>54</v>
      </c>
      <c r="AQ5220" s="147"/>
      <c r="AR5220" s="147"/>
      <c r="AS5220" s="209" t="s">
        <v>68</v>
      </c>
      <c r="AT5220" s="223" t="str">
        <f>MONTH(B5220)&amp;"/"&amp;YEAR(B5220)</f>
        <v>3/2026</v>
      </c>
      <c r="AU5220" s="223">
        <f>WEEKNUM(B5220)-WEEKNUM(EOMONTH(B5220,-1)+1)+1</f>
        <v>1</v>
      </c>
      <c r="AV5220" s="209" t="str">
        <f>MONTH(R5220)&amp;"/"&amp;YEAR(R5220)</f>
        <v>1/1900</v>
      </c>
      <c r="AW5220" s="209" t="e">
        <f>WEEKNUM(R5220)-WEEKNUM(EOMONTH(R5220,-1)+1)+1</f>
        <v>#NUM!</v>
      </c>
      <c r="AX5220" s="209">
        <f>IF(BB5220="S",IF(Q5220="1. Aceitou o programa",R5220-B5220,0),0)</f>
        <v>0</v>
      </c>
      <c r="AY5220" s="209">
        <f>IF(BB5220="S",IF(AND(S5220&lt;&gt;"",R5220&lt;&gt;""),S5220-R5220,0),0)</f>
        <v>0</v>
      </c>
      <c r="AZ5220" s="209">
        <f>IF(BB5220="S",IF(Q5220="1. Aceitou o programa",IF(OR(X5220="Não se Aplica",X5220=""),IF(OR(W5220="Não se Aplica",W5220=""),0,W5220-V5220),AVERAGE(X5220-W5220,W5220-V5220)),0),0)</f>
        <v>0</v>
      </c>
      <c r="BA5220" s="209">
        <f>IF(BB5220="S",IF(AND(Q5220="1. Aceitou o programa",AH5220="Realizada"),IFERROR(IF(AG5220="",0,AG5220-R5220),0),0),0)</f>
        <v>0</v>
      </c>
      <c r="BB5220" s="209" t="str">
        <f>_xlfn.XLOOKUP(U5220,'Lista Suspensa'!$AA$20:$AA$23,'Lista Suspensa'!$AB$20:$AB$23,"N/A")</f>
        <v>S</v>
      </c>
    </row>
    <row r="5221" spans="1:54" ht="12" customHeight="1">
      <c r="A5221" s="151" t="s">
        <v>54</v>
      </c>
      <c r="B5221" s="152">
        <v>46083</v>
      </c>
      <c r="C5221" s="153" t="s">
        <v>55</v>
      </c>
      <c r="D5221" s="153" t="s">
        <v>56</v>
      </c>
      <c r="E5221" s="244">
        <v>82065264</v>
      </c>
      <c r="F5221" s="144" t="s">
        <v>9324</v>
      </c>
      <c r="G5221" s="230"/>
      <c r="H5221" s="154">
        <v>35593</v>
      </c>
      <c r="I5221" s="153">
        <v>28</v>
      </c>
      <c r="J5221" s="148" t="s">
        <v>58</v>
      </c>
      <c r="K5221" s="153"/>
      <c r="L5221" s="153"/>
      <c r="M5221" s="153"/>
      <c r="N5221" s="153">
        <v>60</v>
      </c>
      <c r="O5221" s="155" t="s">
        <v>9325</v>
      </c>
      <c r="P5221" s="156" t="s">
        <v>89</v>
      </c>
      <c r="Q5221" s="157" t="s">
        <v>8211</v>
      </c>
      <c r="R5221" s="158"/>
      <c r="S5221" s="159"/>
      <c r="T5221" s="159" t="s">
        <v>6983</v>
      </c>
      <c r="U5221" s="159" t="s">
        <v>8212</v>
      </c>
      <c r="V5221" s="154">
        <v>46118</v>
      </c>
      <c r="W5221" s="154">
        <v>46142</v>
      </c>
      <c r="X5221" s="154"/>
      <c r="Y5221" s="160"/>
      <c r="Z5221" s="160"/>
      <c r="AA5221" s="153"/>
      <c r="AB5221" s="153"/>
      <c r="AC5221" s="182" t="e">
        <f t="shared" si="164"/>
        <v>#DIV/0!</v>
      </c>
      <c r="AD5221" s="153" t="e">
        <f t="shared" si="165"/>
        <v>#DIV/0!</v>
      </c>
      <c r="AE5221" s="207"/>
      <c r="AF5221" s="153"/>
      <c r="AG5221" s="159"/>
      <c r="AH5221" s="153"/>
      <c r="AI5221" s="161"/>
      <c r="AJ5221" s="153"/>
      <c r="AK5221" s="153"/>
      <c r="AL5221" s="207"/>
      <c r="AM5221" s="207"/>
      <c r="AN5221" s="207"/>
      <c r="AO5221" s="207"/>
      <c r="AP5221" s="147" t="s">
        <v>54</v>
      </c>
      <c r="AQ5221" s="147"/>
      <c r="AR5221" s="147"/>
      <c r="AS5221" s="209" t="s">
        <v>68</v>
      </c>
      <c r="AT5221" s="223" t="str">
        <f>MONTH(B5221)&amp;"/"&amp;YEAR(B5221)</f>
        <v>3/2026</v>
      </c>
      <c r="AU5221" s="223">
        <f>WEEKNUM(B5221)-WEEKNUM(EOMONTH(B5221,-1)+1)+1</f>
        <v>1</v>
      </c>
      <c r="AV5221" s="209" t="str">
        <f>MONTH(R5221)&amp;"/"&amp;YEAR(R5221)</f>
        <v>1/1900</v>
      </c>
      <c r="AW5221" s="209" t="e">
        <f>WEEKNUM(R5221)-WEEKNUM(EOMONTH(R5221,-1)+1)+1</f>
        <v>#NUM!</v>
      </c>
      <c r="AX5221" s="209">
        <f>IF(BB5221="S",IF(Q5221="1. Aceitou o programa",R5221-B5221,0),0)</f>
        <v>0</v>
      </c>
      <c r="AY5221" s="209">
        <f>IF(BB5221="S",IF(AND(S5221&lt;&gt;"",R5221&lt;&gt;""),S5221-R5221,0),0)</f>
        <v>0</v>
      </c>
      <c r="AZ5221" s="209">
        <f>IF(BB5221="S",IF(Q5221="1. Aceitou o programa",IF(OR(X5221="Não se Aplica",X5221=""),IF(OR(W5221="Não se Aplica",W5221=""),0,W5221-V5221),AVERAGE(X5221-W5221,W5221-V5221)),0),0)</f>
        <v>0</v>
      </c>
      <c r="BA5221" s="209">
        <f>IF(BB5221="S",IF(AND(Q5221="1. Aceitou o programa",AH5221="Realizada"),IFERROR(IF(AG5221="",0,AG5221-R5221),0),0),0)</f>
        <v>0</v>
      </c>
      <c r="BB5221" s="209" t="str">
        <f>_xlfn.XLOOKUP(U5221,'Lista Suspensa'!$AA$20:$AA$23,'Lista Suspensa'!$AB$20:$AB$23,"N/A")</f>
        <v>S</v>
      </c>
    </row>
    <row r="5222" spans="1:54" ht="12" customHeight="1">
      <c r="A5222" s="151" t="s">
        <v>54</v>
      </c>
      <c r="B5222" s="152">
        <v>46083</v>
      </c>
      <c r="C5222" s="153" t="s">
        <v>55</v>
      </c>
      <c r="D5222" s="153" t="s">
        <v>56</v>
      </c>
      <c r="E5222" s="244">
        <v>89045184</v>
      </c>
      <c r="F5222" s="144" t="s">
        <v>9326</v>
      </c>
      <c r="G5222" s="230"/>
      <c r="H5222" s="154">
        <v>35630</v>
      </c>
      <c r="I5222" s="153">
        <v>28</v>
      </c>
      <c r="J5222" s="148" t="s">
        <v>70</v>
      </c>
      <c r="K5222" s="153"/>
      <c r="L5222" s="153"/>
      <c r="M5222" s="153"/>
      <c r="N5222" s="153">
        <v>50</v>
      </c>
      <c r="O5222" s="155">
        <v>11954913659</v>
      </c>
      <c r="P5222" s="156" t="s">
        <v>60</v>
      </c>
      <c r="Q5222" s="157" t="s">
        <v>8211</v>
      </c>
      <c r="R5222" s="158"/>
      <c r="S5222" s="159"/>
      <c r="T5222" s="159" t="s">
        <v>6983</v>
      </c>
      <c r="U5222" s="159" t="s">
        <v>8212</v>
      </c>
      <c r="V5222" s="154">
        <v>46118</v>
      </c>
      <c r="W5222" s="154">
        <v>46142</v>
      </c>
      <c r="X5222" s="154"/>
      <c r="Y5222" s="160"/>
      <c r="Z5222" s="160"/>
      <c r="AA5222" s="153"/>
      <c r="AB5222" s="153"/>
      <c r="AC5222" s="182" t="e">
        <f t="shared" si="164"/>
        <v>#DIV/0!</v>
      </c>
      <c r="AD5222" s="153" t="e">
        <f t="shared" si="165"/>
        <v>#DIV/0!</v>
      </c>
      <c r="AE5222" s="207"/>
      <c r="AF5222" s="153"/>
      <c r="AG5222" s="159"/>
      <c r="AH5222" s="153"/>
      <c r="AI5222" s="161"/>
      <c r="AJ5222" s="153"/>
      <c r="AK5222" s="153"/>
      <c r="AL5222" s="207"/>
      <c r="AM5222" s="207"/>
      <c r="AN5222" s="207"/>
      <c r="AO5222" s="207"/>
      <c r="AP5222" s="147" t="s">
        <v>54</v>
      </c>
      <c r="AQ5222" s="147"/>
      <c r="AR5222" s="147"/>
      <c r="AS5222" s="209" t="s">
        <v>68</v>
      </c>
      <c r="AT5222" s="223" t="str">
        <f>MONTH(B5222)&amp;"/"&amp;YEAR(B5222)</f>
        <v>3/2026</v>
      </c>
      <c r="AU5222" s="223">
        <f>WEEKNUM(B5222)-WEEKNUM(EOMONTH(B5222,-1)+1)+1</f>
        <v>1</v>
      </c>
      <c r="AV5222" s="209" t="str">
        <f>MONTH(R5222)&amp;"/"&amp;YEAR(R5222)</f>
        <v>1/1900</v>
      </c>
      <c r="AW5222" s="209" t="e">
        <f>WEEKNUM(R5222)-WEEKNUM(EOMONTH(R5222,-1)+1)+1</f>
        <v>#NUM!</v>
      </c>
      <c r="AX5222" s="209">
        <f>IF(BB5222="S",IF(Q5222="1. Aceitou o programa",R5222-B5222,0),0)</f>
        <v>0</v>
      </c>
      <c r="AY5222" s="209">
        <f>IF(BB5222="S",IF(AND(S5222&lt;&gt;"",R5222&lt;&gt;""),S5222-R5222,0),0)</f>
        <v>0</v>
      </c>
      <c r="AZ5222" s="209">
        <f>IF(BB5222="S",IF(Q5222="1. Aceitou o programa",IF(OR(X5222="Não se Aplica",X5222=""),IF(OR(W5222="Não se Aplica",W5222=""),0,W5222-V5222),AVERAGE(X5222-W5222,W5222-V5222)),0),0)</f>
        <v>0</v>
      </c>
      <c r="BA5222" s="209">
        <f>IF(BB5222="S",IF(AND(Q5222="1. Aceitou o programa",AH5222="Realizada"),IFERROR(IF(AG5222="",0,AG5222-R5222),0),0),0)</f>
        <v>0</v>
      </c>
      <c r="BB5222" s="209" t="str">
        <f>_xlfn.XLOOKUP(U5222,'Lista Suspensa'!$AA$20:$AA$23,'Lista Suspensa'!$AB$20:$AB$23,"N/A")</f>
        <v>S</v>
      </c>
    </row>
    <row r="5223" spans="1:54" ht="12" customHeight="1">
      <c r="A5223" s="151" t="s">
        <v>54</v>
      </c>
      <c r="B5223" s="152">
        <v>46083</v>
      </c>
      <c r="C5223" s="153" t="s">
        <v>55</v>
      </c>
      <c r="D5223" s="153" t="s">
        <v>56</v>
      </c>
      <c r="E5223" s="244">
        <v>85020619</v>
      </c>
      <c r="F5223" s="144" t="s">
        <v>9327</v>
      </c>
      <c r="G5223" s="230"/>
      <c r="H5223" s="154">
        <v>35691</v>
      </c>
      <c r="I5223" s="153">
        <v>28</v>
      </c>
      <c r="J5223" s="148" t="s">
        <v>70</v>
      </c>
      <c r="K5223" s="153"/>
      <c r="L5223" s="153"/>
      <c r="M5223" s="153"/>
      <c r="N5223" s="153">
        <v>40</v>
      </c>
      <c r="O5223" s="155" t="s">
        <v>9328</v>
      </c>
      <c r="P5223" s="156" t="s">
        <v>60</v>
      </c>
      <c r="Q5223" s="157" t="s">
        <v>8211</v>
      </c>
      <c r="R5223" s="158"/>
      <c r="S5223" s="159"/>
      <c r="T5223" s="159" t="s">
        <v>6983</v>
      </c>
      <c r="U5223" s="159" t="s">
        <v>8212</v>
      </c>
      <c r="V5223" s="154">
        <v>46114</v>
      </c>
      <c r="W5223" s="154">
        <v>46142</v>
      </c>
      <c r="X5223" s="154"/>
      <c r="Y5223" s="160"/>
      <c r="Z5223" s="160"/>
      <c r="AA5223" s="153"/>
      <c r="AB5223" s="153"/>
      <c r="AC5223" s="182" t="e">
        <f t="shared" si="164"/>
        <v>#DIV/0!</v>
      </c>
      <c r="AD5223" s="153" t="e">
        <f t="shared" si="165"/>
        <v>#DIV/0!</v>
      </c>
      <c r="AE5223" s="207"/>
      <c r="AF5223" s="153"/>
      <c r="AG5223" s="159"/>
      <c r="AH5223" s="153"/>
      <c r="AI5223" s="161"/>
      <c r="AJ5223" s="153"/>
      <c r="AK5223" s="153"/>
      <c r="AL5223" s="207"/>
      <c r="AM5223" s="207"/>
      <c r="AN5223" s="207"/>
      <c r="AO5223" s="207"/>
      <c r="AP5223" s="147" t="s">
        <v>54</v>
      </c>
      <c r="AQ5223" s="147"/>
      <c r="AR5223" s="147"/>
      <c r="AS5223" s="209" t="s">
        <v>68</v>
      </c>
      <c r="AT5223" s="223" t="str">
        <f>MONTH(B5223)&amp;"/"&amp;YEAR(B5223)</f>
        <v>3/2026</v>
      </c>
      <c r="AU5223" s="223">
        <f>WEEKNUM(B5223)-WEEKNUM(EOMONTH(B5223,-1)+1)+1</f>
        <v>1</v>
      </c>
      <c r="AV5223" s="209" t="str">
        <f>MONTH(R5223)&amp;"/"&amp;YEAR(R5223)</f>
        <v>1/1900</v>
      </c>
      <c r="AW5223" s="209" t="e">
        <f>WEEKNUM(R5223)-WEEKNUM(EOMONTH(R5223,-1)+1)+1</f>
        <v>#NUM!</v>
      </c>
      <c r="AX5223" s="209">
        <f>IF(BB5223="S",IF(Q5223="1. Aceitou o programa",R5223-B5223,0),0)</f>
        <v>0</v>
      </c>
      <c r="AY5223" s="209">
        <f>IF(BB5223="S",IF(AND(S5223&lt;&gt;"",R5223&lt;&gt;""),S5223-R5223,0),0)</f>
        <v>0</v>
      </c>
      <c r="AZ5223" s="209">
        <f>IF(BB5223="S",IF(Q5223="1. Aceitou o programa",IF(OR(X5223="Não se Aplica",X5223=""),IF(OR(W5223="Não se Aplica",W5223=""),0,W5223-V5223),AVERAGE(X5223-W5223,W5223-V5223)),0),0)</f>
        <v>0</v>
      </c>
      <c r="BA5223" s="209">
        <f>IF(BB5223="S",IF(AND(Q5223="1. Aceitou o programa",AH5223="Realizada"),IFERROR(IF(AG5223="",0,AG5223-R5223),0),0),0)</f>
        <v>0</v>
      </c>
      <c r="BB5223" s="209" t="str">
        <f>_xlfn.XLOOKUP(U5223,'Lista Suspensa'!$AA$20:$AA$23,'Lista Suspensa'!$AB$20:$AB$23,"N/A")</f>
        <v>S</v>
      </c>
    </row>
    <row r="5224" spans="1:54" ht="12" customHeight="1">
      <c r="A5224" s="151" t="s">
        <v>54</v>
      </c>
      <c r="B5224" s="152">
        <v>46083</v>
      </c>
      <c r="C5224" s="153" t="s">
        <v>55</v>
      </c>
      <c r="D5224" s="153" t="s">
        <v>56</v>
      </c>
      <c r="E5224" s="244">
        <v>92696022</v>
      </c>
      <c r="F5224" s="144" t="s">
        <v>9329</v>
      </c>
      <c r="G5224" s="230"/>
      <c r="H5224" s="154">
        <v>35692</v>
      </c>
      <c r="I5224" s="153">
        <v>28</v>
      </c>
      <c r="J5224" s="148" t="s">
        <v>70</v>
      </c>
      <c r="K5224" s="153"/>
      <c r="L5224" s="153"/>
      <c r="M5224" s="153"/>
      <c r="N5224" s="153">
        <v>110</v>
      </c>
      <c r="O5224" s="155" t="s">
        <v>9330</v>
      </c>
      <c r="P5224" s="156" t="s">
        <v>2026</v>
      </c>
      <c r="Q5224" s="157" t="s">
        <v>8211</v>
      </c>
      <c r="R5224" s="158"/>
      <c r="S5224" s="159"/>
      <c r="T5224" s="159" t="s">
        <v>6983</v>
      </c>
      <c r="U5224" s="159" t="s">
        <v>8212</v>
      </c>
      <c r="V5224" s="154">
        <v>46111</v>
      </c>
      <c r="W5224" s="154">
        <v>46142</v>
      </c>
      <c r="X5224" s="154"/>
      <c r="Y5224" s="160"/>
      <c r="Z5224" s="160"/>
      <c r="AA5224" s="153"/>
      <c r="AB5224" s="153"/>
      <c r="AC5224" s="182" t="e">
        <f t="shared" si="164"/>
        <v>#DIV/0!</v>
      </c>
      <c r="AD5224" s="153" t="e">
        <f t="shared" si="165"/>
        <v>#DIV/0!</v>
      </c>
      <c r="AE5224" s="207"/>
      <c r="AF5224" s="153"/>
      <c r="AG5224" s="159"/>
      <c r="AH5224" s="153"/>
      <c r="AI5224" s="161"/>
      <c r="AJ5224" s="153"/>
      <c r="AK5224" s="153"/>
      <c r="AL5224" s="207"/>
      <c r="AM5224" s="207"/>
      <c r="AN5224" s="207"/>
      <c r="AO5224" s="207"/>
      <c r="AP5224" s="147" t="s">
        <v>54</v>
      </c>
      <c r="AQ5224" s="147"/>
      <c r="AR5224" s="147"/>
      <c r="AS5224" s="209" t="s">
        <v>68</v>
      </c>
      <c r="AT5224" s="223" t="str">
        <f>MONTH(B5224)&amp;"/"&amp;YEAR(B5224)</f>
        <v>3/2026</v>
      </c>
      <c r="AU5224" s="223">
        <f>WEEKNUM(B5224)-WEEKNUM(EOMONTH(B5224,-1)+1)+1</f>
        <v>1</v>
      </c>
      <c r="AV5224" s="209" t="str">
        <f>MONTH(R5224)&amp;"/"&amp;YEAR(R5224)</f>
        <v>1/1900</v>
      </c>
      <c r="AW5224" s="209" t="e">
        <f>WEEKNUM(R5224)-WEEKNUM(EOMONTH(R5224,-1)+1)+1</f>
        <v>#NUM!</v>
      </c>
      <c r="AX5224" s="209">
        <f>IF(BB5224="S",IF(Q5224="1. Aceitou o programa",R5224-B5224,0),0)</f>
        <v>0</v>
      </c>
      <c r="AY5224" s="209">
        <f>IF(BB5224="S",IF(AND(S5224&lt;&gt;"",R5224&lt;&gt;""),S5224-R5224,0),0)</f>
        <v>0</v>
      </c>
      <c r="AZ5224" s="209">
        <f>IF(BB5224="S",IF(Q5224="1. Aceitou o programa",IF(OR(X5224="Não se Aplica",X5224=""),IF(OR(W5224="Não se Aplica",W5224=""),0,W5224-V5224),AVERAGE(X5224-W5224,W5224-V5224)),0),0)</f>
        <v>0</v>
      </c>
      <c r="BA5224" s="209">
        <f>IF(BB5224="S",IF(AND(Q5224="1. Aceitou o programa",AH5224="Realizada"),IFERROR(IF(AG5224="",0,AG5224-R5224),0),0),0)</f>
        <v>0</v>
      </c>
      <c r="BB5224" s="209" t="str">
        <f>_xlfn.XLOOKUP(U5224,'Lista Suspensa'!$AA$20:$AA$23,'Lista Suspensa'!$AB$20:$AB$23,"N/A")</f>
        <v>S</v>
      </c>
    </row>
    <row r="5225" spans="1:54" ht="12" customHeight="1">
      <c r="A5225" s="151" t="s">
        <v>54</v>
      </c>
      <c r="B5225" s="152">
        <v>46083</v>
      </c>
      <c r="C5225" s="153" t="s">
        <v>55</v>
      </c>
      <c r="D5225" s="153" t="s">
        <v>56</v>
      </c>
      <c r="E5225" s="244">
        <v>89942970</v>
      </c>
      <c r="F5225" s="144" t="s">
        <v>9331</v>
      </c>
      <c r="G5225" s="230"/>
      <c r="H5225" s="154">
        <v>35693</v>
      </c>
      <c r="I5225" s="153">
        <v>28</v>
      </c>
      <c r="J5225" s="148" t="s">
        <v>70</v>
      </c>
      <c r="K5225" s="153"/>
      <c r="L5225" s="153"/>
      <c r="M5225" s="153"/>
      <c r="N5225" s="153">
        <v>200</v>
      </c>
      <c r="O5225" s="155" t="s">
        <v>9332</v>
      </c>
      <c r="P5225" s="156" t="s">
        <v>71</v>
      </c>
      <c r="Q5225" s="157" t="s">
        <v>8211</v>
      </c>
      <c r="R5225" s="158"/>
      <c r="S5225" s="159"/>
      <c r="T5225" s="159" t="s">
        <v>6983</v>
      </c>
      <c r="U5225" s="159" t="s">
        <v>8212</v>
      </c>
      <c r="V5225" s="154">
        <v>46125</v>
      </c>
      <c r="W5225" s="154">
        <v>46142</v>
      </c>
      <c r="X5225" s="154"/>
      <c r="Y5225" s="160"/>
      <c r="Z5225" s="160"/>
      <c r="AA5225" s="153"/>
      <c r="AB5225" s="153"/>
      <c r="AC5225" s="182" t="e">
        <f t="shared" si="164"/>
        <v>#DIV/0!</v>
      </c>
      <c r="AD5225" s="153" t="e">
        <f t="shared" si="165"/>
        <v>#DIV/0!</v>
      </c>
      <c r="AE5225" s="207"/>
      <c r="AF5225" s="153"/>
      <c r="AG5225" s="159"/>
      <c r="AH5225" s="153"/>
      <c r="AI5225" s="161"/>
      <c r="AJ5225" s="153"/>
      <c r="AK5225" s="153"/>
      <c r="AL5225" s="207"/>
      <c r="AM5225" s="207"/>
      <c r="AN5225" s="207"/>
      <c r="AO5225" s="207"/>
      <c r="AP5225" s="147" t="s">
        <v>54</v>
      </c>
      <c r="AQ5225" s="147"/>
      <c r="AR5225" s="147"/>
      <c r="AS5225" s="209" t="s">
        <v>68</v>
      </c>
      <c r="AT5225" s="223" t="str">
        <f>MONTH(B5225)&amp;"/"&amp;YEAR(B5225)</f>
        <v>3/2026</v>
      </c>
      <c r="AU5225" s="223">
        <f>WEEKNUM(B5225)-WEEKNUM(EOMONTH(B5225,-1)+1)+1</f>
        <v>1</v>
      </c>
      <c r="AV5225" s="209" t="str">
        <f>MONTH(R5225)&amp;"/"&amp;YEAR(R5225)</f>
        <v>1/1900</v>
      </c>
      <c r="AW5225" s="209" t="e">
        <f>WEEKNUM(R5225)-WEEKNUM(EOMONTH(R5225,-1)+1)+1</f>
        <v>#NUM!</v>
      </c>
      <c r="AX5225" s="209">
        <f>IF(BB5225="S",IF(Q5225="1. Aceitou o programa",R5225-B5225,0),0)</f>
        <v>0</v>
      </c>
      <c r="AY5225" s="209">
        <f>IF(BB5225="S",IF(AND(S5225&lt;&gt;"",R5225&lt;&gt;""),S5225-R5225,0),0)</f>
        <v>0</v>
      </c>
      <c r="AZ5225" s="209">
        <f>IF(BB5225="S",IF(Q5225="1. Aceitou o programa",IF(OR(X5225="Não se Aplica",X5225=""),IF(OR(W5225="Não se Aplica",W5225=""),0,W5225-V5225),AVERAGE(X5225-W5225,W5225-V5225)),0),0)</f>
        <v>0</v>
      </c>
      <c r="BA5225" s="209">
        <f>IF(BB5225="S",IF(AND(Q5225="1. Aceitou o programa",AH5225="Realizada"),IFERROR(IF(AG5225="",0,AG5225-R5225),0),0),0)</f>
        <v>0</v>
      </c>
      <c r="BB5225" s="209" t="str">
        <f>_xlfn.XLOOKUP(U5225,'Lista Suspensa'!$AA$20:$AA$23,'Lista Suspensa'!$AB$20:$AB$23,"N/A")</f>
        <v>S</v>
      </c>
    </row>
    <row r="5226" spans="1:54" ht="12" customHeight="1">
      <c r="A5226" s="151" t="s">
        <v>54</v>
      </c>
      <c r="B5226" s="152">
        <v>46083</v>
      </c>
      <c r="C5226" s="153" t="s">
        <v>55</v>
      </c>
      <c r="D5226" s="153" t="s">
        <v>56</v>
      </c>
      <c r="E5226" s="244">
        <v>86397860</v>
      </c>
      <c r="F5226" s="144" t="s">
        <v>9333</v>
      </c>
      <c r="G5226" s="230"/>
      <c r="H5226" s="154">
        <v>35744</v>
      </c>
      <c r="I5226" s="153">
        <v>28</v>
      </c>
      <c r="J5226" s="148" t="s">
        <v>70</v>
      </c>
      <c r="K5226" s="153"/>
      <c r="L5226" s="153"/>
      <c r="M5226" s="153"/>
      <c r="N5226" s="153">
        <v>580</v>
      </c>
      <c r="O5226" s="155">
        <v>11993022537</v>
      </c>
      <c r="P5226" s="156" t="s">
        <v>60</v>
      </c>
      <c r="Q5226" s="157" t="s">
        <v>8211</v>
      </c>
      <c r="R5226" s="158"/>
      <c r="S5226" s="159"/>
      <c r="T5226" s="159" t="s">
        <v>6983</v>
      </c>
      <c r="U5226" s="159" t="s">
        <v>8212</v>
      </c>
      <c r="V5226" s="154">
        <v>46118</v>
      </c>
      <c r="W5226" s="154">
        <v>46142</v>
      </c>
      <c r="X5226" s="154"/>
      <c r="Y5226" s="160"/>
      <c r="Z5226" s="160"/>
      <c r="AA5226" s="153"/>
      <c r="AB5226" s="153"/>
      <c r="AC5226" s="182" t="e">
        <f t="shared" si="164"/>
        <v>#DIV/0!</v>
      </c>
      <c r="AD5226" s="153" t="e">
        <f t="shared" si="165"/>
        <v>#DIV/0!</v>
      </c>
      <c r="AE5226" s="207"/>
      <c r="AF5226" s="153"/>
      <c r="AG5226" s="159"/>
      <c r="AH5226" s="153"/>
      <c r="AI5226" s="161"/>
      <c r="AJ5226" s="153"/>
      <c r="AK5226" s="153"/>
      <c r="AL5226" s="207"/>
      <c r="AM5226" s="207"/>
      <c r="AN5226" s="207"/>
      <c r="AO5226" s="207"/>
      <c r="AP5226" s="147" t="s">
        <v>54</v>
      </c>
      <c r="AQ5226" s="147"/>
      <c r="AR5226" s="147"/>
      <c r="AS5226" s="209" t="s">
        <v>68</v>
      </c>
      <c r="AT5226" s="223" t="str">
        <f>MONTH(B5226)&amp;"/"&amp;YEAR(B5226)</f>
        <v>3/2026</v>
      </c>
      <c r="AU5226" s="223">
        <f>WEEKNUM(B5226)-WEEKNUM(EOMONTH(B5226,-1)+1)+1</f>
        <v>1</v>
      </c>
      <c r="AV5226" s="209" t="str">
        <f>MONTH(R5226)&amp;"/"&amp;YEAR(R5226)</f>
        <v>1/1900</v>
      </c>
      <c r="AW5226" s="209" t="e">
        <f>WEEKNUM(R5226)-WEEKNUM(EOMONTH(R5226,-1)+1)+1</f>
        <v>#NUM!</v>
      </c>
      <c r="AX5226" s="209">
        <f>IF(BB5226="S",IF(Q5226="1. Aceitou o programa",R5226-B5226,0),0)</f>
        <v>0</v>
      </c>
      <c r="AY5226" s="209">
        <f>IF(BB5226="S",IF(AND(S5226&lt;&gt;"",R5226&lt;&gt;""),S5226-R5226,0),0)</f>
        <v>0</v>
      </c>
      <c r="AZ5226" s="209">
        <f>IF(BB5226="S",IF(Q5226="1. Aceitou o programa",IF(OR(X5226="Não se Aplica",X5226=""),IF(OR(W5226="Não se Aplica",W5226=""),0,W5226-V5226),AVERAGE(X5226-W5226,W5226-V5226)),0),0)</f>
        <v>0</v>
      </c>
      <c r="BA5226" s="209">
        <f>IF(BB5226="S",IF(AND(Q5226="1. Aceitou o programa",AH5226="Realizada"),IFERROR(IF(AG5226="",0,AG5226-R5226),0),0),0)</f>
        <v>0</v>
      </c>
      <c r="BB5226" s="209" t="str">
        <f>_xlfn.XLOOKUP(U5226,'Lista Suspensa'!$AA$20:$AA$23,'Lista Suspensa'!$AB$20:$AB$23,"N/A")</f>
        <v>S</v>
      </c>
    </row>
    <row r="5227" spans="1:54" ht="12" customHeight="1">
      <c r="A5227" s="151" t="s">
        <v>54</v>
      </c>
      <c r="B5227" s="152">
        <v>46083</v>
      </c>
      <c r="C5227" s="153" t="s">
        <v>55</v>
      </c>
      <c r="D5227" s="153" t="s">
        <v>56</v>
      </c>
      <c r="E5227" s="244">
        <v>84459921</v>
      </c>
      <c r="F5227" s="144" t="s">
        <v>9334</v>
      </c>
      <c r="G5227" s="230"/>
      <c r="H5227" s="154">
        <v>35754</v>
      </c>
      <c r="I5227" s="153">
        <v>28</v>
      </c>
      <c r="J5227" s="148" t="s">
        <v>70</v>
      </c>
      <c r="K5227" s="153"/>
      <c r="L5227" s="153"/>
      <c r="M5227" s="153"/>
      <c r="N5227" s="153">
        <v>380</v>
      </c>
      <c r="O5227" s="155">
        <v>21966466712</v>
      </c>
      <c r="P5227" s="156" t="s">
        <v>60</v>
      </c>
      <c r="Q5227" s="157" t="s">
        <v>8211</v>
      </c>
      <c r="R5227" s="158"/>
      <c r="S5227" s="159"/>
      <c r="T5227" s="159" t="s">
        <v>6983</v>
      </c>
      <c r="U5227" s="159" t="s">
        <v>8212</v>
      </c>
      <c r="V5227" s="154">
        <v>46118</v>
      </c>
      <c r="W5227" s="154">
        <v>46142</v>
      </c>
      <c r="X5227" s="154"/>
      <c r="Y5227" s="160"/>
      <c r="Z5227" s="160"/>
      <c r="AA5227" s="153"/>
      <c r="AB5227" s="153"/>
      <c r="AC5227" s="182" t="e">
        <f t="shared" si="164"/>
        <v>#DIV/0!</v>
      </c>
      <c r="AD5227" s="153" t="e">
        <f t="shared" si="165"/>
        <v>#DIV/0!</v>
      </c>
      <c r="AE5227" s="207"/>
      <c r="AF5227" s="153"/>
      <c r="AG5227" s="159"/>
      <c r="AH5227" s="153"/>
      <c r="AI5227" s="161"/>
      <c r="AJ5227" s="153"/>
      <c r="AK5227" s="153"/>
      <c r="AL5227" s="207"/>
      <c r="AM5227" s="207"/>
      <c r="AN5227" s="207"/>
      <c r="AO5227" s="207"/>
      <c r="AP5227" s="147" t="s">
        <v>54</v>
      </c>
      <c r="AQ5227" s="147"/>
      <c r="AR5227" s="147"/>
      <c r="AS5227" s="209" t="s">
        <v>68</v>
      </c>
      <c r="AT5227" s="223" t="str">
        <f>MONTH(B5227)&amp;"/"&amp;YEAR(B5227)</f>
        <v>3/2026</v>
      </c>
      <c r="AU5227" s="223">
        <f>WEEKNUM(B5227)-WEEKNUM(EOMONTH(B5227,-1)+1)+1</f>
        <v>1</v>
      </c>
      <c r="AV5227" s="209" t="str">
        <f>MONTH(R5227)&amp;"/"&amp;YEAR(R5227)</f>
        <v>1/1900</v>
      </c>
      <c r="AW5227" s="209" t="e">
        <f>WEEKNUM(R5227)-WEEKNUM(EOMONTH(R5227,-1)+1)+1</f>
        <v>#NUM!</v>
      </c>
      <c r="AX5227" s="209">
        <f>IF(BB5227="S",IF(Q5227="1. Aceitou o programa",R5227-B5227,0),0)</f>
        <v>0</v>
      </c>
      <c r="AY5227" s="209">
        <f>IF(BB5227="S",IF(AND(S5227&lt;&gt;"",R5227&lt;&gt;""),S5227-R5227,0),0)</f>
        <v>0</v>
      </c>
      <c r="AZ5227" s="209">
        <f>IF(BB5227="S",IF(Q5227="1. Aceitou o programa",IF(OR(X5227="Não se Aplica",X5227=""),IF(OR(W5227="Não se Aplica",W5227=""),0,W5227-V5227),AVERAGE(X5227-W5227,W5227-V5227)),0),0)</f>
        <v>0</v>
      </c>
      <c r="BA5227" s="209">
        <f>IF(BB5227="S",IF(AND(Q5227="1. Aceitou o programa",AH5227="Realizada"),IFERROR(IF(AG5227="",0,AG5227-R5227),0),0),0)</f>
        <v>0</v>
      </c>
      <c r="BB5227" s="209" t="str">
        <f>_xlfn.XLOOKUP(U5227,'Lista Suspensa'!$AA$20:$AA$23,'Lista Suspensa'!$AB$20:$AB$23,"N/A")</f>
        <v>S</v>
      </c>
    </row>
    <row r="5228" spans="1:54" ht="12" customHeight="1">
      <c r="A5228" s="151" t="s">
        <v>54</v>
      </c>
      <c r="B5228" s="152">
        <v>46083</v>
      </c>
      <c r="C5228" s="153" t="s">
        <v>55</v>
      </c>
      <c r="D5228" s="153" t="s">
        <v>56</v>
      </c>
      <c r="E5228" s="244">
        <v>93939465</v>
      </c>
      <c r="F5228" s="144" t="s">
        <v>9335</v>
      </c>
      <c r="G5228" s="230"/>
      <c r="H5228" s="154">
        <v>35829</v>
      </c>
      <c r="I5228" s="153">
        <v>28</v>
      </c>
      <c r="J5228" s="148" t="s">
        <v>70</v>
      </c>
      <c r="K5228" s="153"/>
      <c r="L5228" s="153"/>
      <c r="M5228" s="153"/>
      <c r="N5228" s="153">
        <v>110</v>
      </c>
      <c r="O5228" s="155" t="s">
        <v>9336</v>
      </c>
      <c r="P5228" s="156" t="s">
        <v>2026</v>
      </c>
      <c r="Q5228" s="157" t="s">
        <v>8211</v>
      </c>
      <c r="R5228" s="158"/>
      <c r="S5228" s="159"/>
      <c r="T5228" s="159" t="s">
        <v>6983</v>
      </c>
      <c r="U5228" s="159" t="s">
        <v>8212</v>
      </c>
      <c r="V5228" s="154">
        <v>46111</v>
      </c>
      <c r="W5228" s="154">
        <v>46142</v>
      </c>
      <c r="X5228" s="154"/>
      <c r="Y5228" s="160"/>
      <c r="Z5228" s="160"/>
      <c r="AA5228" s="153"/>
      <c r="AB5228" s="153"/>
      <c r="AC5228" s="182" t="e">
        <f t="shared" si="164"/>
        <v>#DIV/0!</v>
      </c>
      <c r="AD5228" s="153" t="e">
        <f t="shared" si="165"/>
        <v>#DIV/0!</v>
      </c>
      <c r="AE5228" s="207"/>
      <c r="AF5228" s="153"/>
      <c r="AG5228" s="159"/>
      <c r="AH5228" s="153"/>
      <c r="AI5228" s="161"/>
      <c r="AJ5228" s="153"/>
      <c r="AK5228" s="153"/>
      <c r="AL5228" s="207"/>
      <c r="AM5228" s="207"/>
      <c r="AN5228" s="207"/>
      <c r="AO5228" s="207"/>
      <c r="AP5228" s="147" t="s">
        <v>54</v>
      </c>
      <c r="AQ5228" s="147"/>
      <c r="AR5228" s="147"/>
      <c r="AS5228" s="209" t="s">
        <v>68</v>
      </c>
      <c r="AT5228" s="223" t="str">
        <f>MONTH(B5228)&amp;"/"&amp;YEAR(B5228)</f>
        <v>3/2026</v>
      </c>
      <c r="AU5228" s="223">
        <f>WEEKNUM(B5228)-WEEKNUM(EOMONTH(B5228,-1)+1)+1</f>
        <v>1</v>
      </c>
      <c r="AV5228" s="209" t="str">
        <f>MONTH(R5228)&amp;"/"&amp;YEAR(R5228)</f>
        <v>1/1900</v>
      </c>
      <c r="AW5228" s="209" t="e">
        <f>WEEKNUM(R5228)-WEEKNUM(EOMONTH(R5228,-1)+1)+1</f>
        <v>#NUM!</v>
      </c>
      <c r="AX5228" s="209">
        <f>IF(BB5228="S",IF(Q5228="1. Aceitou o programa",R5228-B5228,0),0)</f>
        <v>0</v>
      </c>
      <c r="AY5228" s="209">
        <f>IF(BB5228="S",IF(AND(S5228&lt;&gt;"",R5228&lt;&gt;""),S5228-R5228,0),0)</f>
        <v>0</v>
      </c>
      <c r="AZ5228" s="209">
        <f>IF(BB5228="S",IF(Q5228="1. Aceitou o programa",IF(OR(X5228="Não se Aplica",X5228=""),IF(OR(W5228="Não se Aplica",W5228=""),0,W5228-V5228),AVERAGE(X5228-W5228,W5228-V5228)),0),0)</f>
        <v>0</v>
      </c>
      <c r="BA5228" s="209">
        <f>IF(BB5228="S",IF(AND(Q5228="1. Aceitou o programa",AH5228="Realizada"),IFERROR(IF(AG5228="",0,AG5228-R5228),0),0),0)</f>
        <v>0</v>
      </c>
      <c r="BB5228" s="209" t="str">
        <f>_xlfn.XLOOKUP(U5228,'Lista Suspensa'!$AA$20:$AA$23,'Lista Suspensa'!$AB$20:$AB$23,"N/A")</f>
        <v>S</v>
      </c>
    </row>
    <row r="5229" spans="1:54" ht="12" customHeight="1">
      <c r="A5229" s="151" t="s">
        <v>54</v>
      </c>
      <c r="B5229" s="152">
        <v>46083</v>
      </c>
      <c r="C5229" s="153" t="s">
        <v>55</v>
      </c>
      <c r="D5229" s="153" t="s">
        <v>56</v>
      </c>
      <c r="E5229" s="244">
        <v>84241568</v>
      </c>
      <c r="F5229" s="144" t="s">
        <v>9337</v>
      </c>
      <c r="G5229" s="230"/>
      <c r="H5229" s="154">
        <v>35873</v>
      </c>
      <c r="I5229" s="153">
        <v>28</v>
      </c>
      <c r="J5229" s="148" t="s">
        <v>58</v>
      </c>
      <c r="K5229" s="153"/>
      <c r="L5229" s="153"/>
      <c r="M5229" s="153"/>
      <c r="N5229" s="153">
        <v>40</v>
      </c>
      <c r="O5229" s="155" t="s">
        <v>9338</v>
      </c>
      <c r="P5229" s="156" t="s">
        <v>60</v>
      </c>
      <c r="Q5229" s="157" t="s">
        <v>8211</v>
      </c>
      <c r="R5229" s="158"/>
      <c r="S5229" s="159"/>
      <c r="T5229" s="159" t="s">
        <v>6983</v>
      </c>
      <c r="U5229" s="159" t="s">
        <v>8212</v>
      </c>
      <c r="V5229" s="154">
        <v>46114</v>
      </c>
      <c r="W5229" s="154">
        <v>46142</v>
      </c>
      <c r="X5229" s="154"/>
      <c r="Y5229" s="160"/>
      <c r="Z5229" s="160"/>
      <c r="AA5229" s="153"/>
      <c r="AB5229" s="153"/>
      <c r="AC5229" s="182" t="e">
        <f t="shared" si="164"/>
        <v>#DIV/0!</v>
      </c>
      <c r="AD5229" s="153" t="e">
        <f t="shared" si="165"/>
        <v>#DIV/0!</v>
      </c>
      <c r="AE5229" s="207"/>
      <c r="AF5229" s="153"/>
      <c r="AG5229" s="159"/>
      <c r="AH5229" s="153"/>
      <c r="AI5229" s="161"/>
      <c r="AJ5229" s="153"/>
      <c r="AK5229" s="153"/>
      <c r="AL5229" s="207"/>
      <c r="AM5229" s="207"/>
      <c r="AN5229" s="207"/>
      <c r="AO5229" s="207"/>
      <c r="AP5229" s="147" t="s">
        <v>54</v>
      </c>
      <c r="AQ5229" s="147"/>
      <c r="AR5229" s="147"/>
      <c r="AS5229" s="209" t="s">
        <v>68</v>
      </c>
      <c r="AT5229" s="223" t="str">
        <f>MONTH(B5229)&amp;"/"&amp;YEAR(B5229)</f>
        <v>3/2026</v>
      </c>
      <c r="AU5229" s="223">
        <f>WEEKNUM(B5229)-WEEKNUM(EOMONTH(B5229,-1)+1)+1</f>
        <v>1</v>
      </c>
      <c r="AV5229" s="209" t="str">
        <f>MONTH(R5229)&amp;"/"&amp;YEAR(R5229)</f>
        <v>1/1900</v>
      </c>
      <c r="AW5229" s="209" t="e">
        <f>WEEKNUM(R5229)-WEEKNUM(EOMONTH(R5229,-1)+1)+1</f>
        <v>#NUM!</v>
      </c>
      <c r="AX5229" s="209">
        <f>IF(BB5229="S",IF(Q5229="1. Aceitou o programa",R5229-B5229,0),0)</f>
        <v>0</v>
      </c>
      <c r="AY5229" s="209">
        <f>IF(BB5229="S",IF(AND(S5229&lt;&gt;"",R5229&lt;&gt;""),S5229-R5229,0),0)</f>
        <v>0</v>
      </c>
      <c r="AZ5229" s="209">
        <f>IF(BB5229="S",IF(Q5229="1. Aceitou o programa",IF(OR(X5229="Não se Aplica",X5229=""),IF(OR(W5229="Não se Aplica",W5229=""),0,W5229-V5229),AVERAGE(X5229-W5229,W5229-V5229)),0),0)</f>
        <v>0</v>
      </c>
      <c r="BA5229" s="209">
        <f>IF(BB5229="S",IF(AND(Q5229="1. Aceitou o programa",AH5229="Realizada"),IFERROR(IF(AG5229="",0,AG5229-R5229),0),0),0)</f>
        <v>0</v>
      </c>
      <c r="BB5229" s="209" t="str">
        <f>_xlfn.XLOOKUP(U5229,'Lista Suspensa'!$AA$20:$AA$23,'Lista Suspensa'!$AB$20:$AB$23,"N/A")</f>
        <v>S</v>
      </c>
    </row>
    <row r="5230" spans="1:54" ht="12" customHeight="1">
      <c r="A5230" s="151" t="s">
        <v>54</v>
      </c>
      <c r="B5230" s="152">
        <v>46083</v>
      </c>
      <c r="C5230" s="153" t="s">
        <v>55</v>
      </c>
      <c r="D5230" s="153" t="s">
        <v>56</v>
      </c>
      <c r="E5230" s="244">
        <v>94772897</v>
      </c>
      <c r="F5230" s="144" t="s">
        <v>9339</v>
      </c>
      <c r="G5230" s="230"/>
      <c r="H5230" s="154">
        <v>35905</v>
      </c>
      <c r="I5230" s="153">
        <v>28</v>
      </c>
      <c r="J5230" s="148" t="s">
        <v>70</v>
      </c>
      <c r="K5230" s="153"/>
      <c r="L5230" s="153"/>
      <c r="M5230" s="153"/>
      <c r="N5230" s="153">
        <v>110</v>
      </c>
      <c r="O5230" s="155" t="s">
        <v>9340</v>
      </c>
      <c r="P5230" s="156" t="s">
        <v>60</v>
      </c>
      <c r="Q5230" s="157" t="s">
        <v>8211</v>
      </c>
      <c r="R5230" s="158"/>
      <c r="S5230" s="159"/>
      <c r="T5230" s="159" t="s">
        <v>6983</v>
      </c>
      <c r="U5230" s="159" t="s">
        <v>8212</v>
      </c>
      <c r="V5230" s="154">
        <v>46126</v>
      </c>
      <c r="W5230" s="154">
        <v>46142</v>
      </c>
      <c r="X5230" s="154"/>
      <c r="Y5230" s="160"/>
      <c r="Z5230" s="160"/>
      <c r="AA5230" s="153"/>
      <c r="AB5230" s="153"/>
      <c r="AC5230" s="182" t="e">
        <f t="shared" si="164"/>
        <v>#DIV/0!</v>
      </c>
      <c r="AD5230" s="153" t="e">
        <f t="shared" si="165"/>
        <v>#DIV/0!</v>
      </c>
      <c r="AE5230" s="207"/>
      <c r="AF5230" s="153"/>
      <c r="AG5230" s="159"/>
      <c r="AH5230" s="153"/>
      <c r="AI5230" s="161"/>
      <c r="AJ5230" s="153"/>
      <c r="AK5230" s="153"/>
      <c r="AL5230" s="207"/>
      <c r="AM5230" s="207"/>
      <c r="AN5230" s="207"/>
      <c r="AO5230" s="207"/>
      <c r="AP5230" s="147" t="s">
        <v>54</v>
      </c>
      <c r="AQ5230" s="147"/>
      <c r="AR5230" s="147"/>
      <c r="AS5230" s="209" t="s">
        <v>68</v>
      </c>
      <c r="AT5230" s="223" t="str">
        <f>MONTH(B5230)&amp;"/"&amp;YEAR(B5230)</f>
        <v>3/2026</v>
      </c>
      <c r="AU5230" s="223">
        <f>WEEKNUM(B5230)-WEEKNUM(EOMONTH(B5230,-1)+1)+1</f>
        <v>1</v>
      </c>
      <c r="AV5230" s="209" t="str">
        <f>MONTH(R5230)&amp;"/"&amp;YEAR(R5230)</f>
        <v>1/1900</v>
      </c>
      <c r="AW5230" s="209" t="e">
        <f>WEEKNUM(R5230)-WEEKNUM(EOMONTH(R5230,-1)+1)+1</f>
        <v>#NUM!</v>
      </c>
      <c r="AX5230" s="209">
        <f>IF(BB5230="S",IF(Q5230="1. Aceitou o programa",R5230-B5230,0),0)</f>
        <v>0</v>
      </c>
      <c r="AY5230" s="209">
        <f>IF(BB5230="S",IF(AND(S5230&lt;&gt;"",R5230&lt;&gt;""),S5230-R5230,0),0)</f>
        <v>0</v>
      </c>
      <c r="AZ5230" s="209">
        <f>IF(BB5230="S",IF(Q5230="1. Aceitou o programa",IF(OR(X5230="Não se Aplica",X5230=""),IF(OR(W5230="Não se Aplica",W5230=""),0,W5230-V5230),AVERAGE(X5230-W5230,W5230-V5230)),0),0)</f>
        <v>0</v>
      </c>
      <c r="BA5230" s="209">
        <f>IF(BB5230="S",IF(AND(Q5230="1. Aceitou o programa",AH5230="Realizada"),IFERROR(IF(AG5230="",0,AG5230-R5230),0),0),0)</f>
        <v>0</v>
      </c>
      <c r="BB5230" s="209" t="str">
        <f>_xlfn.XLOOKUP(U5230,'Lista Suspensa'!$AA$20:$AA$23,'Lista Suspensa'!$AB$20:$AB$23,"N/A")</f>
        <v>S</v>
      </c>
    </row>
    <row r="5231" spans="1:54" ht="12" customHeight="1">
      <c r="A5231" s="151" t="s">
        <v>54</v>
      </c>
      <c r="B5231" s="152">
        <v>46083</v>
      </c>
      <c r="C5231" s="153" t="s">
        <v>55</v>
      </c>
      <c r="D5231" s="153" t="s">
        <v>56</v>
      </c>
      <c r="E5231" s="244">
        <v>92581943</v>
      </c>
      <c r="F5231" s="144" t="s">
        <v>9341</v>
      </c>
      <c r="G5231" s="230"/>
      <c r="H5231" s="154">
        <v>35950</v>
      </c>
      <c r="I5231" s="153">
        <v>27</v>
      </c>
      <c r="J5231" s="148" t="s">
        <v>70</v>
      </c>
      <c r="K5231" s="153"/>
      <c r="L5231" s="153"/>
      <c r="M5231" s="153"/>
      <c r="N5231" s="153">
        <v>75</v>
      </c>
      <c r="O5231" s="155" t="s">
        <v>9342</v>
      </c>
      <c r="P5231" s="156" t="s">
        <v>60</v>
      </c>
      <c r="Q5231" s="157" t="s">
        <v>8211</v>
      </c>
      <c r="R5231" s="158"/>
      <c r="S5231" s="159"/>
      <c r="T5231" s="159" t="s">
        <v>6983</v>
      </c>
      <c r="U5231" s="159" t="s">
        <v>8212</v>
      </c>
      <c r="V5231" s="154">
        <v>46126</v>
      </c>
      <c r="W5231" s="154">
        <v>46142</v>
      </c>
      <c r="X5231" s="154"/>
      <c r="Y5231" s="160"/>
      <c r="Z5231" s="160"/>
      <c r="AA5231" s="153"/>
      <c r="AB5231" s="153"/>
      <c r="AC5231" s="182" t="e">
        <f t="shared" si="164"/>
        <v>#DIV/0!</v>
      </c>
      <c r="AD5231" s="153" t="e">
        <f t="shared" si="165"/>
        <v>#DIV/0!</v>
      </c>
      <c r="AE5231" s="207"/>
      <c r="AF5231" s="153"/>
      <c r="AG5231" s="159"/>
      <c r="AH5231" s="153"/>
      <c r="AI5231" s="161"/>
      <c r="AJ5231" s="153"/>
      <c r="AK5231" s="153"/>
      <c r="AL5231" s="207"/>
      <c r="AM5231" s="207"/>
      <c r="AN5231" s="207"/>
      <c r="AO5231" s="207"/>
      <c r="AP5231" s="147" t="s">
        <v>54</v>
      </c>
      <c r="AQ5231" s="147"/>
      <c r="AR5231" s="147"/>
      <c r="AS5231" s="209" t="s">
        <v>68</v>
      </c>
      <c r="AT5231" s="223" t="str">
        <f>MONTH(B5231)&amp;"/"&amp;YEAR(B5231)</f>
        <v>3/2026</v>
      </c>
      <c r="AU5231" s="223">
        <f>WEEKNUM(B5231)-WEEKNUM(EOMONTH(B5231,-1)+1)+1</f>
        <v>1</v>
      </c>
      <c r="AV5231" s="209" t="str">
        <f>MONTH(R5231)&amp;"/"&amp;YEAR(R5231)</f>
        <v>1/1900</v>
      </c>
      <c r="AW5231" s="209" t="e">
        <f>WEEKNUM(R5231)-WEEKNUM(EOMONTH(R5231,-1)+1)+1</f>
        <v>#NUM!</v>
      </c>
      <c r="AX5231" s="209">
        <f>IF(BB5231="S",IF(Q5231="1. Aceitou o programa",R5231-B5231,0),0)</f>
        <v>0</v>
      </c>
      <c r="AY5231" s="209">
        <f>IF(BB5231="S",IF(AND(S5231&lt;&gt;"",R5231&lt;&gt;""),S5231-R5231,0),0)</f>
        <v>0</v>
      </c>
      <c r="AZ5231" s="209">
        <f>IF(BB5231="S",IF(Q5231="1. Aceitou o programa",IF(OR(X5231="Não se Aplica",X5231=""),IF(OR(W5231="Não se Aplica",W5231=""),0,W5231-V5231),AVERAGE(X5231-W5231,W5231-V5231)),0),0)</f>
        <v>0</v>
      </c>
      <c r="BA5231" s="209">
        <f>IF(BB5231="S",IF(AND(Q5231="1. Aceitou o programa",AH5231="Realizada"),IFERROR(IF(AG5231="",0,AG5231-R5231),0),0),0)</f>
        <v>0</v>
      </c>
      <c r="BB5231" s="209" t="str">
        <f>_xlfn.XLOOKUP(U5231,'Lista Suspensa'!$AA$20:$AA$23,'Lista Suspensa'!$AB$20:$AB$23,"N/A")</f>
        <v>S</v>
      </c>
    </row>
    <row r="5232" spans="1:54" ht="12" customHeight="1">
      <c r="A5232" s="151" t="s">
        <v>54</v>
      </c>
      <c r="B5232" s="152">
        <v>46083</v>
      </c>
      <c r="C5232" s="153" t="s">
        <v>55</v>
      </c>
      <c r="D5232" s="153" t="s">
        <v>56</v>
      </c>
      <c r="E5232" s="244">
        <v>93046719</v>
      </c>
      <c r="F5232" s="144" t="s">
        <v>9343</v>
      </c>
      <c r="G5232" s="230"/>
      <c r="H5232" s="154">
        <v>35999</v>
      </c>
      <c r="I5232" s="153">
        <v>27</v>
      </c>
      <c r="J5232" s="148" t="s">
        <v>58</v>
      </c>
      <c r="K5232" s="153"/>
      <c r="L5232" s="153"/>
      <c r="M5232" s="153"/>
      <c r="N5232" s="153">
        <v>60</v>
      </c>
      <c r="O5232" s="155">
        <v>11987207379</v>
      </c>
      <c r="P5232" s="156" t="s">
        <v>60</v>
      </c>
      <c r="Q5232" s="157" t="s">
        <v>8211</v>
      </c>
      <c r="R5232" s="158"/>
      <c r="S5232" s="159"/>
      <c r="T5232" s="159" t="s">
        <v>6983</v>
      </c>
      <c r="U5232" s="159" t="s">
        <v>8212</v>
      </c>
      <c r="V5232" s="154">
        <v>46125</v>
      </c>
      <c r="W5232" s="154">
        <v>46142</v>
      </c>
      <c r="X5232" s="154"/>
      <c r="Y5232" s="160"/>
      <c r="Z5232" s="160"/>
      <c r="AA5232" s="153"/>
      <c r="AB5232" s="153"/>
      <c r="AC5232" s="182" t="e">
        <f t="shared" si="164"/>
        <v>#DIV/0!</v>
      </c>
      <c r="AD5232" s="153" t="e">
        <f t="shared" si="165"/>
        <v>#DIV/0!</v>
      </c>
      <c r="AE5232" s="207"/>
      <c r="AF5232" s="153"/>
      <c r="AG5232" s="159"/>
      <c r="AH5232" s="153"/>
      <c r="AI5232" s="161"/>
      <c r="AJ5232" s="153"/>
      <c r="AK5232" s="153"/>
      <c r="AL5232" s="207"/>
      <c r="AM5232" s="207"/>
      <c r="AN5232" s="207"/>
      <c r="AO5232" s="207"/>
      <c r="AP5232" s="147" t="s">
        <v>54</v>
      </c>
      <c r="AQ5232" s="147"/>
      <c r="AR5232" s="147"/>
      <c r="AS5232" s="209" t="s">
        <v>68</v>
      </c>
      <c r="AT5232" s="223" t="str">
        <f>MONTH(B5232)&amp;"/"&amp;YEAR(B5232)</f>
        <v>3/2026</v>
      </c>
      <c r="AU5232" s="223">
        <f>WEEKNUM(B5232)-WEEKNUM(EOMONTH(B5232,-1)+1)+1</f>
        <v>1</v>
      </c>
      <c r="AV5232" s="209" t="str">
        <f>MONTH(R5232)&amp;"/"&amp;YEAR(R5232)</f>
        <v>1/1900</v>
      </c>
      <c r="AW5232" s="209" t="e">
        <f>WEEKNUM(R5232)-WEEKNUM(EOMONTH(R5232,-1)+1)+1</f>
        <v>#NUM!</v>
      </c>
      <c r="AX5232" s="209">
        <f>IF(BB5232="S",IF(Q5232="1. Aceitou o programa",R5232-B5232,0),0)</f>
        <v>0</v>
      </c>
      <c r="AY5232" s="209">
        <f>IF(BB5232="S",IF(AND(S5232&lt;&gt;"",R5232&lt;&gt;""),S5232-R5232,0),0)</f>
        <v>0</v>
      </c>
      <c r="AZ5232" s="209">
        <f>IF(BB5232="S",IF(Q5232="1. Aceitou o programa",IF(OR(X5232="Não se Aplica",X5232=""),IF(OR(W5232="Não se Aplica",W5232=""),0,W5232-V5232),AVERAGE(X5232-W5232,W5232-V5232)),0),0)</f>
        <v>0</v>
      </c>
      <c r="BA5232" s="209">
        <f>IF(BB5232="S",IF(AND(Q5232="1. Aceitou o programa",AH5232="Realizada"),IFERROR(IF(AG5232="",0,AG5232-R5232),0),0),0)</f>
        <v>0</v>
      </c>
      <c r="BB5232" s="209" t="str">
        <f>_xlfn.XLOOKUP(U5232,'Lista Suspensa'!$AA$20:$AA$23,'Lista Suspensa'!$AB$20:$AB$23,"N/A")</f>
        <v>S</v>
      </c>
    </row>
    <row r="5233" spans="1:54" ht="12" customHeight="1">
      <c r="A5233" s="151" t="s">
        <v>54</v>
      </c>
      <c r="B5233" s="152">
        <v>46083</v>
      </c>
      <c r="C5233" s="153" t="s">
        <v>55</v>
      </c>
      <c r="D5233" s="153" t="s">
        <v>56</v>
      </c>
      <c r="E5233" s="244">
        <v>82879540</v>
      </c>
      <c r="F5233" s="144" t="s">
        <v>9344</v>
      </c>
      <c r="G5233" s="230"/>
      <c r="H5233" s="154">
        <v>36149</v>
      </c>
      <c r="I5233" s="153">
        <v>27</v>
      </c>
      <c r="J5233" s="148" t="s">
        <v>70</v>
      </c>
      <c r="K5233" s="153"/>
      <c r="L5233" s="153"/>
      <c r="M5233" s="153"/>
      <c r="N5233" s="153">
        <v>60</v>
      </c>
      <c r="O5233" s="155" t="s">
        <v>9345</v>
      </c>
      <c r="P5233" s="156" t="s">
        <v>60</v>
      </c>
      <c r="Q5233" s="157" t="s">
        <v>8211</v>
      </c>
      <c r="R5233" s="158"/>
      <c r="S5233" s="159"/>
      <c r="T5233" s="159" t="s">
        <v>6983</v>
      </c>
      <c r="U5233" s="159" t="s">
        <v>8212</v>
      </c>
      <c r="V5233" s="154">
        <v>46114</v>
      </c>
      <c r="W5233" s="154">
        <v>46142</v>
      </c>
      <c r="X5233" s="154"/>
      <c r="Y5233" s="160"/>
      <c r="Z5233" s="160"/>
      <c r="AA5233" s="153"/>
      <c r="AB5233" s="153"/>
      <c r="AC5233" s="182" t="e">
        <f t="shared" si="164"/>
        <v>#DIV/0!</v>
      </c>
      <c r="AD5233" s="153" t="e">
        <f t="shared" si="165"/>
        <v>#DIV/0!</v>
      </c>
      <c r="AE5233" s="207"/>
      <c r="AF5233" s="153"/>
      <c r="AG5233" s="159"/>
      <c r="AH5233" s="153"/>
      <c r="AI5233" s="161"/>
      <c r="AJ5233" s="153"/>
      <c r="AK5233" s="153"/>
      <c r="AL5233" s="207"/>
      <c r="AM5233" s="207"/>
      <c r="AN5233" s="207"/>
      <c r="AO5233" s="207"/>
      <c r="AP5233" s="147" t="s">
        <v>54</v>
      </c>
      <c r="AQ5233" s="147"/>
      <c r="AR5233" s="147"/>
      <c r="AS5233" s="209" t="s">
        <v>68</v>
      </c>
      <c r="AT5233" s="223" t="str">
        <f>MONTH(B5233)&amp;"/"&amp;YEAR(B5233)</f>
        <v>3/2026</v>
      </c>
      <c r="AU5233" s="223">
        <f>WEEKNUM(B5233)-WEEKNUM(EOMONTH(B5233,-1)+1)+1</f>
        <v>1</v>
      </c>
      <c r="AV5233" s="209" t="str">
        <f>MONTH(R5233)&amp;"/"&amp;YEAR(R5233)</f>
        <v>1/1900</v>
      </c>
      <c r="AW5233" s="209" t="e">
        <f>WEEKNUM(R5233)-WEEKNUM(EOMONTH(R5233,-1)+1)+1</f>
        <v>#NUM!</v>
      </c>
      <c r="AX5233" s="209">
        <f>IF(BB5233="S",IF(Q5233="1. Aceitou o programa",R5233-B5233,0),0)</f>
        <v>0</v>
      </c>
      <c r="AY5233" s="209">
        <f>IF(BB5233="S",IF(AND(S5233&lt;&gt;"",R5233&lt;&gt;""),S5233-R5233,0),0)</f>
        <v>0</v>
      </c>
      <c r="AZ5233" s="209">
        <f>IF(BB5233="S",IF(Q5233="1. Aceitou o programa",IF(OR(X5233="Não se Aplica",X5233=""),IF(OR(W5233="Não se Aplica",W5233=""),0,W5233-V5233),AVERAGE(X5233-W5233,W5233-V5233)),0),0)</f>
        <v>0</v>
      </c>
      <c r="BA5233" s="209">
        <f>IF(BB5233="S",IF(AND(Q5233="1. Aceitou o programa",AH5233="Realizada"),IFERROR(IF(AG5233="",0,AG5233-R5233),0),0),0)</f>
        <v>0</v>
      </c>
      <c r="BB5233" s="209" t="str">
        <f>_xlfn.XLOOKUP(U5233,'Lista Suspensa'!$AA$20:$AA$23,'Lista Suspensa'!$AB$20:$AB$23,"N/A")</f>
        <v>S</v>
      </c>
    </row>
    <row r="5234" spans="1:54" ht="12" customHeight="1">
      <c r="A5234" s="151" t="s">
        <v>54</v>
      </c>
      <c r="B5234" s="152">
        <v>46083</v>
      </c>
      <c r="C5234" s="153" t="s">
        <v>55</v>
      </c>
      <c r="D5234" s="153" t="s">
        <v>56</v>
      </c>
      <c r="E5234" s="244">
        <v>89838915</v>
      </c>
      <c r="F5234" s="144" t="s">
        <v>9346</v>
      </c>
      <c r="G5234" s="230"/>
      <c r="H5234" s="154">
        <v>36390</v>
      </c>
      <c r="I5234" s="153">
        <v>26</v>
      </c>
      <c r="J5234" s="148" t="s">
        <v>70</v>
      </c>
      <c r="K5234" s="153"/>
      <c r="L5234" s="153"/>
      <c r="M5234" s="153"/>
      <c r="N5234" s="153">
        <v>400</v>
      </c>
      <c r="O5234" s="155" t="s">
        <v>9347</v>
      </c>
      <c r="P5234" s="156" t="s">
        <v>60</v>
      </c>
      <c r="Q5234" s="157" t="s">
        <v>8211</v>
      </c>
      <c r="R5234" s="158"/>
      <c r="S5234" s="159"/>
      <c r="T5234" s="159" t="s">
        <v>6983</v>
      </c>
      <c r="U5234" s="159" t="s">
        <v>8212</v>
      </c>
      <c r="V5234" s="154">
        <v>46125</v>
      </c>
      <c r="W5234" s="154">
        <v>46142</v>
      </c>
      <c r="X5234" s="154"/>
      <c r="Y5234" s="160"/>
      <c r="Z5234" s="160"/>
      <c r="AA5234" s="153"/>
      <c r="AB5234" s="153"/>
      <c r="AC5234" s="182" t="e">
        <f t="shared" si="164"/>
        <v>#DIV/0!</v>
      </c>
      <c r="AD5234" s="153" t="e">
        <f t="shared" si="165"/>
        <v>#DIV/0!</v>
      </c>
      <c r="AE5234" s="207"/>
      <c r="AF5234" s="153"/>
      <c r="AG5234" s="159"/>
      <c r="AH5234" s="153"/>
      <c r="AI5234" s="161"/>
      <c r="AJ5234" s="153"/>
      <c r="AK5234" s="153"/>
      <c r="AL5234" s="207"/>
      <c r="AM5234" s="207"/>
      <c r="AN5234" s="207"/>
      <c r="AO5234" s="207"/>
      <c r="AP5234" s="147" t="s">
        <v>54</v>
      </c>
      <c r="AQ5234" s="147"/>
      <c r="AR5234" s="147"/>
      <c r="AS5234" s="209" t="s">
        <v>68</v>
      </c>
      <c r="AT5234" s="223" t="str">
        <f>MONTH(B5234)&amp;"/"&amp;YEAR(B5234)</f>
        <v>3/2026</v>
      </c>
      <c r="AU5234" s="223">
        <f>WEEKNUM(B5234)-WEEKNUM(EOMONTH(B5234,-1)+1)+1</f>
        <v>1</v>
      </c>
      <c r="AV5234" s="209" t="str">
        <f>MONTH(R5234)&amp;"/"&amp;YEAR(R5234)</f>
        <v>1/1900</v>
      </c>
      <c r="AW5234" s="209" t="e">
        <f>WEEKNUM(R5234)-WEEKNUM(EOMONTH(R5234,-1)+1)+1</f>
        <v>#NUM!</v>
      </c>
      <c r="AX5234" s="209">
        <f>IF(BB5234="S",IF(Q5234="1. Aceitou o programa",R5234-B5234,0),0)</f>
        <v>0</v>
      </c>
      <c r="AY5234" s="209">
        <f>IF(BB5234="S",IF(AND(S5234&lt;&gt;"",R5234&lt;&gt;""),S5234-R5234,0),0)</f>
        <v>0</v>
      </c>
      <c r="AZ5234" s="209">
        <f>IF(BB5234="S",IF(Q5234="1. Aceitou o programa",IF(OR(X5234="Não se Aplica",X5234=""),IF(OR(W5234="Não se Aplica",W5234=""),0,W5234-V5234),AVERAGE(X5234-W5234,W5234-V5234)),0),0)</f>
        <v>0</v>
      </c>
      <c r="BA5234" s="209">
        <f>IF(BB5234="S",IF(AND(Q5234="1. Aceitou o programa",AH5234="Realizada"),IFERROR(IF(AG5234="",0,AG5234-R5234),0),0),0)</f>
        <v>0</v>
      </c>
      <c r="BB5234" s="209" t="str">
        <f>_xlfn.XLOOKUP(U5234,'Lista Suspensa'!$AA$20:$AA$23,'Lista Suspensa'!$AB$20:$AB$23,"N/A")</f>
        <v>S</v>
      </c>
    </row>
    <row r="5235" spans="1:54" ht="12" customHeight="1">
      <c r="A5235" s="151" t="s">
        <v>54</v>
      </c>
      <c r="B5235" s="152">
        <v>46083</v>
      </c>
      <c r="C5235" s="153" t="s">
        <v>55</v>
      </c>
      <c r="D5235" s="153" t="s">
        <v>56</v>
      </c>
      <c r="E5235" s="244">
        <v>93488465</v>
      </c>
      <c r="F5235" s="144" t="s">
        <v>9348</v>
      </c>
      <c r="G5235" s="230"/>
      <c r="H5235" s="154">
        <v>36711</v>
      </c>
      <c r="I5235" s="153">
        <v>25</v>
      </c>
      <c r="J5235" s="148" t="s">
        <v>70</v>
      </c>
      <c r="K5235" s="153"/>
      <c r="L5235" s="153"/>
      <c r="M5235" s="153"/>
      <c r="N5235" s="153">
        <v>110</v>
      </c>
      <c r="O5235" s="155" t="s">
        <v>9349</v>
      </c>
      <c r="P5235" s="156" t="s">
        <v>2026</v>
      </c>
      <c r="Q5235" s="157" t="s">
        <v>8211</v>
      </c>
      <c r="R5235" s="158"/>
      <c r="S5235" s="159"/>
      <c r="T5235" s="159" t="s">
        <v>6983</v>
      </c>
      <c r="U5235" s="159" t="s">
        <v>8212</v>
      </c>
      <c r="V5235" s="154">
        <v>46111</v>
      </c>
      <c r="W5235" s="154">
        <v>46141</v>
      </c>
      <c r="X5235" s="154"/>
      <c r="Y5235" s="160"/>
      <c r="Z5235" s="160"/>
      <c r="AA5235" s="153"/>
      <c r="AB5235" s="153"/>
      <c r="AC5235" s="182" t="e">
        <f t="shared" si="164"/>
        <v>#DIV/0!</v>
      </c>
      <c r="AD5235" s="153" t="e">
        <f t="shared" si="165"/>
        <v>#DIV/0!</v>
      </c>
      <c r="AE5235" s="207"/>
      <c r="AF5235" s="153"/>
      <c r="AG5235" s="159"/>
      <c r="AH5235" s="153"/>
      <c r="AI5235" s="161"/>
      <c r="AJ5235" s="153"/>
      <c r="AK5235" s="153"/>
      <c r="AL5235" s="207"/>
      <c r="AM5235" s="207"/>
      <c r="AN5235" s="207"/>
      <c r="AO5235" s="207"/>
      <c r="AP5235" s="147" t="s">
        <v>54</v>
      </c>
      <c r="AQ5235" s="147"/>
      <c r="AR5235" s="147"/>
      <c r="AS5235" s="209" t="s">
        <v>68</v>
      </c>
      <c r="AT5235" s="223" t="str">
        <f>MONTH(B5235)&amp;"/"&amp;YEAR(B5235)</f>
        <v>3/2026</v>
      </c>
      <c r="AU5235" s="223">
        <f>WEEKNUM(B5235)-WEEKNUM(EOMONTH(B5235,-1)+1)+1</f>
        <v>1</v>
      </c>
      <c r="AV5235" s="209" t="str">
        <f>MONTH(R5235)&amp;"/"&amp;YEAR(R5235)</f>
        <v>1/1900</v>
      </c>
      <c r="AW5235" s="209" t="e">
        <f>WEEKNUM(R5235)-WEEKNUM(EOMONTH(R5235,-1)+1)+1</f>
        <v>#NUM!</v>
      </c>
      <c r="AX5235" s="209">
        <f>IF(BB5235="S",IF(Q5235="1. Aceitou o programa",R5235-B5235,0),0)</f>
        <v>0</v>
      </c>
      <c r="AY5235" s="209">
        <f>IF(BB5235="S",IF(AND(S5235&lt;&gt;"",R5235&lt;&gt;""),S5235-R5235,0),0)</f>
        <v>0</v>
      </c>
      <c r="AZ5235" s="209">
        <f>IF(BB5235="S",IF(Q5235="1. Aceitou o programa",IF(OR(X5235="Não se Aplica",X5235=""),IF(OR(W5235="Não se Aplica",W5235=""),0,W5235-V5235),AVERAGE(X5235-W5235,W5235-V5235)),0),0)</f>
        <v>0</v>
      </c>
      <c r="BA5235" s="209">
        <f>IF(BB5235="S",IF(AND(Q5235="1. Aceitou o programa",AH5235="Realizada"),IFERROR(IF(AG5235="",0,AG5235-R5235),0),0),0)</f>
        <v>0</v>
      </c>
      <c r="BB5235" s="209" t="str">
        <f>_xlfn.XLOOKUP(U5235,'Lista Suspensa'!$AA$20:$AA$23,'Lista Suspensa'!$AB$20:$AB$23,"N/A")</f>
        <v>S</v>
      </c>
    </row>
    <row r="5236" spans="1:54" ht="12" customHeight="1">
      <c r="A5236" s="151" t="s">
        <v>54</v>
      </c>
      <c r="B5236" s="152">
        <v>46083</v>
      </c>
      <c r="C5236" s="153" t="s">
        <v>55</v>
      </c>
      <c r="D5236" s="153" t="s">
        <v>56</v>
      </c>
      <c r="E5236" s="244">
        <v>89038322</v>
      </c>
      <c r="F5236" s="144" t="s">
        <v>9350</v>
      </c>
      <c r="G5236" s="230"/>
      <c r="H5236" s="154">
        <v>36872</v>
      </c>
      <c r="I5236" s="153">
        <v>25</v>
      </c>
      <c r="J5236" s="148" t="s">
        <v>58</v>
      </c>
      <c r="K5236" s="153"/>
      <c r="L5236" s="153"/>
      <c r="M5236" s="153"/>
      <c r="N5236" s="153">
        <v>50</v>
      </c>
      <c r="O5236" s="155" t="s">
        <v>9351</v>
      </c>
      <c r="P5236" s="156" t="s">
        <v>60</v>
      </c>
      <c r="Q5236" s="157" t="s">
        <v>8211</v>
      </c>
      <c r="R5236" s="158"/>
      <c r="S5236" s="159"/>
      <c r="T5236" s="159" t="s">
        <v>6983</v>
      </c>
      <c r="U5236" s="159" t="s">
        <v>8212</v>
      </c>
      <c r="V5236" s="154">
        <v>46118</v>
      </c>
      <c r="W5236" s="154">
        <v>46142</v>
      </c>
      <c r="X5236" s="154"/>
      <c r="Y5236" s="160"/>
      <c r="Z5236" s="160"/>
      <c r="AA5236" s="153"/>
      <c r="AB5236" s="153"/>
      <c r="AC5236" s="182" t="e">
        <f t="shared" si="164"/>
        <v>#DIV/0!</v>
      </c>
      <c r="AD5236" s="153" t="e">
        <f t="shared" si="165"/>
        <v>#DIV/0!</v>
      </c>
      <c r="AE5236" s="207"/>
      <c r="AF5236" s="153"/>
      <c r="AG5236" s="159"/>
      <c r="AH5236" s="153"/>
      <c r="AI5236" s="161"/>
      <c r="AJ5236" s="153"/>
      <c r="AK5236" s="153"/>
      <c r="AL5236" s="207"/>
      <c r="AM5236" s="207"/>
      <c r="AN5236" s="207"/>
      <c r="AO5236" s="207"/>
      <c r="AP5236" s="147" t="s">
        <v>54</v>
      </c>
      <c r="AQ5236" s="147"/>
      <c r="AR5236" s="147"/>
      <c r="AS5236" s="209" t="s">
        <v>68</v>
      </c>
      <c r="AT5236" s="223" t="str">
        <f>MONTH(B5236)&amp;"/"&amp;YEAR(B5236)</f>
        <v>3/2026</v>
      </c>
      <c r="AU5236" s="223">
        <f>WEEKNUM(B5236)-WEEKNUM(EOMONTH(B5236,-1)+1)+1</f>
        <v>1</v>
      </c>
      <c r="AV5236" s="209" t="str">
        <f>MONTH(R5236)&amp;"/"&amp;YEAR(R5236)</f>
        <v>1/1900</v>
      </c>
      <c r="AW5236" s="209" t="e">
        <f>WEEKNUM(R5236)-WEEKNUM(EOMONTH(R5236,-1)+1)+1</f>
        <v>#NUM!</v>
      </c>
      <c r="AX5236" s="209">
        <f>IF(BB5236="S",IF(Q5236="1. Aceitou o programa",R5236-B5236,0),0)</f>
        <v>0</v>
      </c>
      <c r="AY5236" s="209">
        <f>IF(BB5236="S",IF(AND(S5236&lt;&gt;"",R5236&lt;&gt;""),S5236-R5236,0),0)</f>
        <v>0</v>
      </c>
      <c r="AZ5236" s="209">
        <f>IF(BB5236="S",IF(Q5236="1. Aceitou o programa",IF(OR(X5236="Não se Aplica",X5236=""),IF(OR(W5236="Não se Aplica",W5236=""),0,W5236-V5236),AVERAGE(X5236-W5236,W5236-V5236)),0),0)</f>
        <v>0</v>
      </c>
      <c r="BA5236" s="209">
        <f>IF(BB5236="S",IF(AND(Q5236="1. Aceitou o programa",AH5236="Realizada"),IFERROR(IF(AG5236="",0,AG5236-R5236),0),0),0)</f>
        <v>0</v>
      </c>
      <c r="BB5236" s="209" t="str">
        <f>_xlfn.XLOOKUP(U5236,'Lista Suspensa'!$AA$20:$AA$23,'Lista Suspensa'!$AB$20:$AB$23,"N/A")</f>
        <v>S</v>
      </c>
    </row>
    <row r="5237" spans="1:54" ht="12" customHeight="1">
      <c r="A5237" s="151" t="s">
        <v>54</v>
      </c>
      <c r="B5237" s="152">
        <v>46083</v>
      </c>
      <c r="C5237" s="153" t="s">
        <v>55</v>
      </c>
      <c r="D5237" s="153" t="s">
        <v>56</v>
      </c>
      <c r="E5237" s="244">
        <v>94182685</v>
      </c>
      <c r="F5237" s="144" t="s">
        <v>9352</v>
      </c>
      <c r="G5237" s="230"/>
      <c r="H5237" s="154">
        <v>31838</v>
      </c>
      <c r="I5237" s="153">
        <v>39</v>
      </c>
      <c r="J5237" s="148" t="s">
        <v>58</v>
      </c>
      <c r="K5237" s="153" t="s">
        <v>422</v>
      </c>
      <c r="L5237" s="153"/>
      <c r="M5237" s="153"/>
      <c r="N5237" s="153">
        <v>380</v>
      </c>
      <c r="O5237" s="155" t="s">
        <v>9353</v>
      </c>
      <c r="P5237" s="156" t="s">
        <v>60</v>
      </c>
      <c r="Q5237" s="157" t="s">
        <v>8211</v>
      </c>
      <c r="R5237" s="158"/>
      <c r="S5237" s="159"/>
      <c r="T5237" s="159" t="s">
        <v>6983</v>
      </c>
      <c r="U5237" s="159" t="s">
        <v>8212</v>
      </c>
      <c r="V5237" s="154">
        <v>46139</v>
      </c>
      <c r="W5237" s="154">
        <v>46141</v>
      </c>
      <c r="X5237" s="154"/>
      <c r="Y5237" s="160"/>
      <c r="Z5237" s="160"/>
      <c r="AA5237" s="153"/>
      <c r="AB5237" s="153"/>
      <c r="AC5237" s="182" t="e">
        <f t="shared" si="164"/>
        <v>#DIV/0!</v>
      </c>
      <c r="AD5237" s="153" t="e">
        <f t="shared" si="165"/>
        <v>#DIV/0!</v>
      </c>
      <c r="AE5237" s="207"/>
      <c r="AF5237" s="153"/>
      <c r="AG5237" s="159"/>
      <c r="AH5237" s="153"/>
      <c r="AI5237" s="161"/>
      <c r="AJ5237" s="153"/>
      <c r="AK5237" s="153"/>
      <c r="AL5237" s="207"/>
      <c r="AM5237" s="207"/>
      <c r="AN5237" s="207"/>
      <c r="AO5237" s="207"/>
      <c r="AP5237" s="147" t="s">
        <v>54</v>
      </c>
      <c r="AQ5237" s="147"/>
      <c r="AR5237" s="147"/>
      <c r="AS5237" s="209" t="s">
        <v>68</v>
      </c>
      <c r="AT5237" s="223" t="str">
        <f>MONTH(B5237)&amp;"/"&amp;YEAR(B5237)</f>
        <v>3/2026</v>
      </c>
      <c r="AU5237" s="223">
        <f>WEEKNUM(B5237)-WEEKNUM(EOMONTH(B5237,-1)+1)+1</f>
        <v>1</v>
      </c>
      <c r="AV5237" s="209" t="str">
        <f>MONTH(R5237)&amp;"/"&amp;YEAR(R5237)</f>
        <v>1/1900</v>
      </c>
      <c r="AW5237" s="209" t="e">
        <f>WEEKNUM(R5237)-WEEKNUM(EOMONTH(R5237,-1)+1)+1</f>
        <v>#NUM!</v>
      </c>
      <c r="AX5237" s="209">
        <f>IF(BB5237="S",IF(Q5237="1. Aceitou o programa",R5237-B5237,0),0)</f>
        <v>0</v>
      </c>
      <c r="AY5237" s="209">
        <f>IF(BB5237="S",IF(AND(S5237&lt;&gt;"",R5237&lt;&gt;""),S5237-R5237,0),0)</f>
        <v>0</v>
      </c>
      <c r="AZ5237" s="209">
        <f>IF(BB5237="S",IF(Q5237="1. Aceitou o programa",IF(OR(X5237="Não se Aplica",X5237=""),IF(OR(W5237="Não se Aplica",W5237=""),0,W5237-V5237),AVERAGE(X5237-W5237,W5237-V5237)),0),0)</f>
        <v>0</v>
      </c>
      <c r="BA5237" s="209">
        <f>IF(BB5237="S",IF(AND(Q5237="1. Aceitou o programa",AH5237="Realizada"),IFERROR(IF(AG5237="",0,AG5237-R5237),0),0),0)</f>
        <v>0</v>
      </c>
      <c r="BB5237" s="209" t="str">
        <f>_xlfn.XLOOKUP(U5237,'Lista Suspensa'!$AA$20:$AA$23,'Lista Suspensa'!$AB$20:$AB$23,"N/A")</f>
        <v>S</v>
      </c>
    </row>
    <row r="5238" spans="1:54" ht="12" customHeight="1">
      <c r="A5238" s="151" t="s">
        <v>54</v>
      </c>
      <c r="B5238" s="152">
        <v>46083</v>
      </c>
      <c r="C5238" s="153" t="s">
        <v>55</v>
      </c>
      <c r="D5238" s="153" t="s">
        <v>56</v>
      </c>
      <c r="E5238" s="244">
        <v>522860656</v>
      </c>
      <c r="F5238" s="144" t="s">
        <v>9354</v>
      </c>
      <c r="G5238" s="230"/>
      <c r="H5238" s="154">
        <v>32237</v>
      </c>
      <c r="I5238" s="153">
        <v>38</v>
      </c>
      <c r="J5238" s="148" t="s">
        <v>70</v>
      </c>
      <c r="K5238" s="153" t="s">
        <v>1066</v>
      </c>
      <c r="L5238" s="153"/>
      <c r="M5238" s="153"/>
      <c r="N5238" s="153">
        <v>200</v>
      </c>
      <c r="O5238" s="155" t="s">
        <v>9355</v>
      </c>
      <c r="P5238" s="156" t="s">
        <v>60</v>
      </c>
      <c r="Q5238" s="157" t="s">
        <v>8211</v>
      </c>
      <c r="R5238" s="158"/>
      <c r="S5238" s="159"/>
      <c r="T5238" s="159" t="s">
        <v>6983</v>
      </c>
      <c r="U5238" s="159" t="s">
        <v>8212</v>
      </c>
      <c r="V5238" s="154">
        <v>46149</v>
      </c>
      <c r="W5238" s="154">
        <v>46155</v>
      </c>
      <c r="X5238" s="154"/>
      <c r="Y5238" s="160"/>
      <c r="Z5238" s="160"/>
      <c r="AA5238" s="153"/>
      <c r="AB5238" s="153"/>
      <c r="AC5238" s="182" t="e">
        <f t="shared" si="164"/>
        <v>#DIV/0!</v>
      </c>
      <c r="AD5238" s="153" t="e">
        <f t="shared" si="165"/>
        <v>#DIV/0!</v>
      </c>
      <c r="AE5238" s="207"/>
      <c r="AF5238" s="153"/>
      <c r="AG5238" s="159"/>
      <c r="AH5238" s="153"/>
      <c r="AI5238" s="161"/>
      <c r="AJ5238" s="153"/>
      <c r="AK5238" s="153"/>
      <c r="AL5238" s="207"/>
      <c r="AM5238" s="207"/>
      <c r="AN5238" s="207"/>
      <c r="AO5238" s="207"/>
      <c r="AP5238" s="147" t="s">
        <v>54</v>
      </c>
      <c r="AQ5238" s="147"/>
      <c r="AR5238" s="147"/>
      <c r="AS5238" s="209" t="s">
        <v>68</v>
      </c>
      <c r="AT5238" s="223" t="str">
        <f>MONTH(B5238)&amp;"/"&amp;YEAR(B5238)</f>
        <v>3/2026</v>
      </c>
      <c r="AU5238" s="223">
        <f>WEEKNUM(B5238)-WEEKNUM(EOMONTH(B5238,-1)+1)+1</f>
        <v>1</v>
      </c>
      <c r="AV5238" s="209" t="str">
        <f>MONTH(R5238)&amp;"/"&amp;YEAR(R5238)</f>
        <v>1/1900</v>
      </c>
      <c r="AW5238" s="209" t="e">
        <f>WEEKNUM(R5238)-WEEKNUM(EOMONTH(R5238,-1)+1)+1</f>
        <v>#NUM!</v>
      </c>
      <c r="AX5238" s="209">
        <f>IF(BB5238="S",IF(Q5238="1. Aceitou o programa",R5238-B5238,0),0)</f>
        <v>0</v>
      </c>
      <c r="AY5238" s="209">
        <f>IF(BB5238="S",IF(AND(S5238&lt;&gt;"",R5238&lt;&gt;""),S5238-R5238,0),0)</f>
        <v>0</v>
      </c>
      <c r="AZ5238" s="209">
        <f>IF(BB5238="S",IF(Q5238="1. Aceitou o programa",IF(OR(X5238="Não se Aplica",X5238=""),IF(OR(W5238="Não se Aplica",W5238=""),0,W5238-V5238),AVERAGE(X5238-W5238,W5238-V5238)),0),0)</f>
        <v>0</v>
      </c>
      <c r="BA5238" s="209">
        <f>IF(BB5238="S",IF(AND(Q5238="1. Aceitou o programa",AH5238="Realizada"),IFERROR(IF(AG5238="",0,AG5238-R5238),0),0),0)</f>
        <v>0</v>
      </c>
      <c r="BB5238" s="209" t="str">
        <f>_xlfn.XLOOKUP(U5238,'Lista Suspensa'!$AA$20:$AA$23,'Lista Suspensa'!$AB$20:$AB$23,"N/A")</f>
        <v>S</v>
      </c>
    </row>
    <row r="5239" spans="1:54" ht="12" customHeight="1">
      <c r="A5239" s="151" t="s">
        <v>54</v>
      </c>
      <c r="B5239" s="152">
        <v>46083</v>
      </c>
      <c r="C5239" s="153" t="s">
        <v>55</v>
      </c>
      <c r="D5239" s="153" t="s">
        <v>56</v>
      </c>
      <c r="E5239" s="244">
        <v>754921808</v>
      </c>
      <c r="F5239" s="144" t="s">
        <v>9356</v>
      </c>
      <c r="G5239" s="230"/>
      <c r="H5239" s="154">
        <v>15738</v>
      </c>
      <c r="I5239" s="153">
        <v>83</v>
      </c>
      <c r="J5239" s="148" t="s">
        <v>70</v>
      </c>
      <c r="K5239" s="153" t="s">
        <v>101</v>
      </c>
      <c r="L5239" s="153"/>
      <c r="M5239" s="153"/>
      <c r="N5239" s="153">
        <v>100</v>
      </c>
      <c r="O5239" s="155" t="s">
        <v>9357</v>
      </c>
      <c r="P5239" s="156" t="s">
        <v>60</v>
      </c>
      <c r="Q5239" s="157" t="s">
        <v>8211</v>
      </c>
      <c r="R5239" s="158"/>
      <c r="S5239" s="159"/>
      <c r="T5239" s="159" t="s">
        <v>6983</v>
      </c>
      <c r="U5239" s="159" t="s">
        <v>8212</v>
      </c>
      <c r="V5239" s="154">
        <v>46149</v>
      </c>
      <c r="W5239" s="154">
        <v>46155</v>
      </c>
      <c r="X5239" s="154"/>
      <c r="Y5239" s="160"/>
      <c r="Z5239" s="160"/>
      <c r="AA5239" s="153"/>
      <c r="AB5239" s="153"/>
      <c r="AC5239" s="182" t="e">
        <f t="shared" si="164"/>
        <v>#DIV/0!</v>
      </c>
      <c r="AD5239" s="153" t="e">
        <f t="shared" si="165"/>
        <v>#DIV/0!</v>
      </c>
      <c r="AE5239" s="207"/>
      <c r="AF5239" s="153"/>
      <c r="AG5239" s="159"/>
      <c r="AH5239" s="153"/>
      <c r="AI5239" s="161"/>
      <c r="AJ5239" s="153"/>
      <c r="AK5239" s="153"/>
      <c r="AL5239" s="207"/>
      <c r="AM5239" s="207"/>
      <c r="AN5239" s="207"/>
      <c r="AO5239" s="207"/>
      <c r="AP5239" s="147" t="s">
        <v>54</v>
      </c>
      <c r="AQ5239" s="147"/>
      <c r="AR5239" s="147"/>
      <c r="AS5239" s="209" t="s">
        <v>68</v>
      </c>
      <c r="AT5239" s="223" t="str">
        <f>MONTH(B5239)&amp;"/"&amp;YEAR(B5239)</f>
        <v>3/2026</v>
      </c>
      <c r="AU5239" s="223">
        <f>WEEKNUM(B5239)-WEEKNUM(EOMONTH(B5239,-1)+1)+1</f>
        <v>1</v>
      </c>
      <c r="AV5239" s="209" t="str">
        <f>MONTH(R5239)&amp;"/"&amp;YEAR(R5239)</f>
        <v>1/1900</v>
      </c>
      <c r="AW5239" s="209" t="e">
        <f>WEEKNUM(R5239)-WEEKNUM(EOMONTH(R5239,-1)+1)+1</f>
        <v>#NUM!</v>
      </c>
      <c r="AX5239" s="209">
        <f>IF(BB5239="S",IF(Q5239="1. Aceitou o programa",R5239-B5239,0),0)</f>
        <v>0</v>
      </c>
      <c r="AY5239" s="209">
        <f>IF(BB5239="S",IF(AND(S5239&lt;&gt;"",R5239&lt;&gt;""),S5239-R5239,0),0)</f>
        <v>0</v>
      </c>
      <c r="AZ5239" s="209">
        <f>IF(BB5239="S",IF(Q5239="1. Aceitou o programa",IF(OR(X5239="Não se Aplica",X5239=""),IF(OR(W5239="Não se Aplica",W5239=""),0,W5239-V5239),AVERAGE(X5239-W5239,W5239-V5239)),0),0)</f>
        <v>0</v>
      </c>
      <c r="BA5239" s="209">
        <f>IF(BB5239="S",IF(AND(Q5239="1. Aceitou o programa",AH5239="Realizada"),IFERROR(IF(AG5239="",0,AG5239-R5239),0),0),0)</f>
        <v>0</v>
      </c>
      <c r="BB5239" s="209" t="str">
        <f>_xlfn.XLOOKUP(U5239,'Lista Suspensa'!$AA$20:$AA$23,'Lista Suspensa'!$AB$20:$AB$23,"N/A")</f>
        <v>S</v>
      </c>
    </row>
    <row r="5240" spans="1:54" ht="12" customHeight="1">
      <c r="A5240" s="151" t="s">
        <v>54</v>
      </c>
      <c r="B5240" s="152">
        <v>46083</v>
      </c>
      <c r="C5240" s="153" t="s">
        <v>55</v>
      </c>
      <c r="D5240" s="153" t="s">
        <v>56</v>
      </c>
      <c r="E5240" s="244">
        <v>746803621</v>
      </c>
      <c r="F5240" s="144" t="s">
        <v>9358</v>
      </c>
      <c r="G5240" s="230"/>
      <c r="H5240" s="154">
        <v>19438</v>
      </c>
      <c r="I5240" s="153">
        <v>73</v>
      </c>
      <c r="J5240" s="148" t="s">
        <v>58</v>
      </c>
      <c r="K5240" s="153" t="s">
        <v>101</v>
      </c>
      <c r="L5240" s="153"/>
      <c r="M5240" s="153"/>
      <c r="N5240" s="153">
        <v>300</v>
      </c>
      <c r="O5240" s="155">
        <v>21997334502</v>
      </c>
      <c r="P5240" s="156" t="s">
        <v>60</v>
      </c>
      <c r="Q5240" s="157" t="s">
        <v>8211</v>
      </c>
      <c r="R5240" s="158"/>
      <c r="S5240" s="159"/>
      <c r="T5240" s="159" t="s">
        <v>6983</v>
      </c>
      <c r="U5240" s="159" t="s">
        <v>8212</v>
      </c>
      <c r="V5240" s="154">
        <v>46149</v>
      </c>
      <c r="W5240" s="154">
        <v>46155</v>
      </c>
      <c r="X5240" s="154"/>
      <c r="Y5240" s="160"/>
      <c r="Z5240" s="160"/>
      <c r="AA5240" s="153"/>
      <c r="AB5240" s="153"/>
      <c r="AC5240" s="182" t="e">
        <f t="shared" si="164"/>
        <v>#DIV/0!</v>
      </c>
      <c r="AD5240" s="153" t="e">
        <f t="shared" si="165"/>
        <v>#DIV/0!</v>
      </c>
      <c r="AE5240" s="207"/>
      <c r="AF5240" s="153" t="s">
        <v>161</v>
      </c>
      <c r="AG5240" s="159" t="s">
        <v>9359</v>
      </c>
      <c r="AH5240" s="153"/>
      <c r="AI5240" s="161"/>
      <c r="AJ5240" s="153"/>
      <c r="AK5240" s="153"/>
      <c r="AL5240" s="207"/>
      <c r="AM5240" s="207"/>
      <c r="AN5240" s="207"/>
      <c r="AO5240" s="207"/>
      <c r="AP5240" s="147" t="s">
        <v>54</v>
      </c>
      <c r="AQ5240" s="147"/>
      <c r="AR5240" s="147"/>
      <c r="AS5240" s="209" t="s">
        <v>68</v>
      </c>
      <c r="AT5240" s="223" t="str">
        <f>MONTH(B5240)&amp;"/"&amp;YEAR(B5240)</f>
        <v>3/2026</v>
      </c>
      <c r="AU5240" s="223">
        <f>WEEKNUM(B5240)-WEEKNUM(EOMONTH(B5240,-1)+1)+1</f>
        <v>1</v>
      </c>
      <c r="AV5240" s="209" t="str">
        <f>MONTH(R5240)&amp;"/"&amp;YEAR(R5240)</f>
        <v>1/1900</v>
      </c>
      <c r="AW5240" s="209" t="e">
        <f>WEEKNUM(R5240)-WEEKNUM(EOMONTH(R5240,-1)+1)+1</f>
        <v>#NUM!</v>
      </c>
      <c r="AX5240" s="209">
        <f>IF(BB5240="S",IF(Q5240="1. Aceitou o programa",R5240-B5240,0),0)</f>
        <v>0</v>
      </c>
      <c r="AY5240" s="209">
        <f>IF(BB5240="S",IF(AND(S5240&lt;&gt;"",R5240&lt;&gt;""),S5240-R5240,0),0)</f>
        <v>0</v>
      </c>
      <c r="AZ5240" s="209">
        <f>IF(BB5240="S",IF(Q5240="1. Aceitou o programa",IF(OR(X5240="Não se Aplica",X5240=""),IF(OR(W5240="Não se Aplica",W5240=""),0,W5240-V5240),AVERAGE(X5240-W5240,W5240-V5240)),0),0)</f>
        <v>0</v>
      </c>
      <c r="BA5240" s="209">
        <f>IF(BB5240="S",IF(AND(Q5240="1. Aceitou o programa",AH5240="Realizada"),IFERROR(IF(AG5240="",0,AG5240-R5240),0),0),0)</f>
        <v>0</v>
      </c>
      <c r="BB5240" s="209" t="str">
        <f>_xlfn.XLOOKUP(U5240,'Lista Suspensa'!$AA$20:$AA$23,'Lista Suspensa'!$AB$20:$AB$23,"N/A")</f>
        <v>S</v>
      </c>
    </row>
    <row r="5241" spans="1:54" ht="12" customHeight="1">
      <c r="A5241" s="151" t="s">
        <v>54</v>
      </c>
      <c r="B5241" s="152">
        <v>46083</v>
      </c>
      <c r="C5241" s="153" t="s">
        <v>55</v>
      </c>
      <c r="D5241" s="153" t="s">
        <v>56</v>
      </c>
      <c r="E5241" s="244">
        <v>757904092</v>
      </c>
      <c r="F5241" s="144" t="s">
        <v>9360</v>
      </c>
      <c r="G5241" s="230"/>
      <c r="H5241" s="154">
        <v>20088</v>
      </c>
      <c r="I5241" s="153">
        <v>71</v>
      </c>
      <c r="J5241" s="148" t="s">
        <v>70</v>
      </c>
      <c r="K5241" s="153" t="s">
        <v>101</v>
      </c>
      <c r="L5241" s="153"/>
      <c r="M5241" s="153"/>
      <c r="N5241" s="153">
        <v>200</v>
      </c>
      <c r="O5241" s="155" t="s">
        <v>9361</v>
      </c>
      <c r="P5241" s="156" t="s">
        <v>60</v>
      </c>
      <c r="Q5241" s="157" t="s">
        <v>8211</v>
      </c>
      <c r="R5241" s="158"/>
      <c r="S5241" s="159"/>
      <c r="T5241" s="159" t="s">
        <v>6983</v>
      </c>
      <c r="U5241" s="159" t="s">
        <v>8212</v>
      </c>
      <c r="V5241" s="154">
        <v>46149</v>
      </c>
      <c r="W5241" s="154">
        <v>46155</v>
      </c>
      <c r="X5241" s="154"/>
      <c r="Y5241" s="160"/>
      <c r="Z5241" s="160"/>
      <c r="AA5241" s="153"/>
      <c r="AB5241" s="153"/>
      <c r="AC5241" s="182" t="e">
        <f t="shared" si="164"/>
        <v>#DIV/0!</v>
      </c>
      <c r="AD5241" s="153" t="e">
        <f t="shared" si="165"/>
        <v>#DIV/0!</v>
      </c>
      <c r="AE5241" s="207"/>
      <c r="AF5241" s="153"/>
      <c r="AG5241" s="159"/>
      <c r="AH5241" s="153"/>
      <c r="AI5241" s="161"/>
      <c r="AJ5241" s="153"/>
      <c r="AK5241" s="153"/>
      <c r="AL5241" s="207"/>
      <c r="AM5241" s="207"/>
      <c r="AN5241" s="207"/>
      <c r="AO5241" s="207"/>
      <c r="AP5241" s="147" t="s">
        <v>54</v>
      </c>
      <c r="AQ5241" s="147"/>
      <c r="AR5241" s="147"/>
      <c r="AS5241" s="209" t="s">
        <v>68</v>
      </c>
      <c r="AT5241" s="223" t="str">
        <f>MONTH(B5241)&amp;"/"&amp;YEAR(B5241)</f>
        <v>3/2026</v>
      </c>
      <c r="AU5241" s="223">
        <f>WEEKNUM(B5241)-WEEKNUM(EOMONTH(B5241,-1)+1)+1</f>
        <v>1</v>
      </c>
      <c r="AV5241" s="209" t="str">
        <f>MONTH(R5241)&amp;"/"&amp;YEAR(R5241)</f>
        <v>1/1900</v>
      </c>
      <c r="AW5241" s="209" t="e">
        <f>WEEKNUM(R5241)-WEEKNUM(EOMONTH(R5241,-1)+1)+1</f>
        <v>#NUM!</v>
      </c>
      <c r="AX5241" s="209">
        <f>IF(BB5241="S",IF(Q5241="1. Aceitou o programa",R5241-B5241,0),0)</f>
        <v>0</v>
      </c>
      <c r="AY5241" s="209">
        <f>IF(BB5241="S",IF(AND(S5241&lt;&gt;"",R5241&lt;&gt;""),S5241-R5241,0),0)</f>
        <v>0</v>
      </c>
      <c r="AZ5241" s="209">
        <f>IF(BB5241="S",IF(Q5241="1. Aceitou o programa",IF(OR(X5241="Não se Aplica",X5241=""),IF(OR(W5241="Não se Aplica",W5241=""),0,W5241-V5241),AVERAGE(X5241-W5241,W5241-V5241)),0),0)</f>
        <v>0</v>
      </c>
      <c r="BA5241" s="209">
        <f>IF(BB5241="S",IF(AND(Q5241="1. Aceitou o programa",AH5241="Realizada"),IFERROR(IF(AG5241="",0,AG5241-R5241),0),0),0)</f>
        <v>0</v>
      </c>
      <c r="BB5241" s="209" t="str">
        <f>_xlfn.XLOOKUP(U5241,'Lista Suspensa'!$AA$20:$AA$23,'Lista Suspensa'!$AB$20:$AB$23,"N/A")</f>
        <v>S</v>
      </c>
    </row>
    <row r="5242" spans="1:54" ht="12" customHeight="1">
      <c r="A5242" s="151" t="s">
        <v>54</v>
      </c>
      <c r="B5242" s="152">
        <v>46083</v>
      </c>
      <c r="C5242" s="153" t="s">
        <v>55</v>
      </c>
      <c r="D5242" s="153" t="s">
        <v>56</v>
      </c>
      <c r="E5242" s="244">
        <v>418144460</v>
      </c>
      <c r="F5242" s="144" t="s">
        <v>9362</v>
      </c>
      <c r="G5242" s="230"/>
      <c r="H5242" s="154">
        <v>20316</v>
      </c>
      <c r="I5242" s="153">
        <v>70</v>
      </c>
      <c r="J5242" s="148" t="s">
        <v>70</v>
      </c>
      <c r="K5242" s="153" t="s">
        <v>101</v>
      </c>
      <c r="L5242" s="153"/>
      <c r="M5242" s="153"/>
      <c r="N5242" s="153">
        <v>400</v>
      </c>
      <c r="O5242" s="155" t="s">
        <v>9363</v>
      </c>
      <c r="P5242" s="156" t="s">
        <v>60</v>
      </c>
      <c r="Q5242" s="157" t="s">
        <v>8211</v>
      </c>
      <c r="R5242" s="158"/>
      <c r="S5242" s="159"/>
      <c r="T5242" s="159" t="s">
        <v>6983</v>
      </c>
      <c r="U5242" s="159" t="s">
        <v>8212</v>
      </c>
      <c r="V5242" s="154">
        <v>46149</v>
      </c>
      <c r="W5242" s="154">
        <v>46155</v>
      </c>
      <c r="X5242" s="154"/>
      <c r="Y5242" s="160"/>
      <c r="Z5242" s="160"/>
      <c r="AA5242" s="153"/>
      <c r="AB5242" s="153"/>
      <c r="AC5242" s="182" t="e">
        <f t="shared" si="164"/>
        <v>#DIV/0!</v>
      </c>
      <c r="AD5242" s="153" t="e">
        <f t="shared" si="165"/>
        <v>#DIV/0!</v>
      </c>
      <c r="AE5242" s="207"/>
      <c r="AF5242" s="153"/>
      <c r="AG5242" s="159"/>
      <c r="AH5242" s="153"/>
      <c r="AI5242" s="161"/>
      <c r="AJ5242" s="153"/>
      <c r="AK5242" s="153"/>
      <c r="AL5242" s="207"/>
      <c r="AM5242" s="207"/>
      <c r="AN5242" s="207"/>
      <c r="AO5242" s="207"/>
      <c r="AP5242" s="147" t="s">
        <v>54</v>
      </c>
      <c r="AQ5242" s="147"/>
      <c r="AR5242" s="147"/>
      <c r="AS5242" s="209" t="s">
        <v>68</v>
      </c>
      <c r="AT5242" s="223" t="str">
        <f>MONTH(B5242)&amp;"/"&amp;YEAR(B5242)</f>
        <v>3/2026</v>
      </c>
      <c r="AU5242" s="223">
        <f>WEEKNUM(B5242)-WEEKNUM(EOMONTH(B5242,-1)+1)+1</f>
        <v>1</v>
      </c>
      <c r="AV5242" s="209" t="str">
        <f>MONTH(R5242)&amp;"/"&amp;YEAR(R5242)</f>
        <v>1/1900</v>
      </c>
      <c r="AW5242" s="209" t="e">
        <f>WEEKNUM(R5242)-WEEKNUM(EOMONTH(R5242,-1)+1)+1</f>
        <v>#NUM!</v>
      </c>
      <c r="AX5242" s="209">
        <f>IF(BB5242="S",IF(Q5242="1. Aceitou o programa",R5242-B5242,0),0)</f>
        <v>0</v>
      </c>
      <c r="AY5242" s="209">
        <f>IF(BB5242="S",IF(AND(S5242&lt;&gt;"",R5242&lt;&gt;""),S5242-R5242,0),0)</f>
        <v>0</v>
      </c>
      <c r="AZ5242" s="209">
        <f>IF(BB5242="S",IF(Q5242="1. Aceitou o programa",IF(OR(X5242="Não se Aplica",X5242=""),IF(OR(W5242="Não se Aplica",W5242=""),0,W5242-V5242),AVERAGE(X5242-W5242,W5242-V5242)),0),0)</f>
        <v>0</v>
      </c>
      <c r="BA5242" s="209">
        <f>IF(BB5242="S",IF(AND(Q5242="1. Aceitou o programa",AH5242="Realizada"),IFERROR(IF(AG5242="",0,AG5242-R5242),0),0),0)</f>
        <v>0</v>
      </c>
      <c r="BB5242" s="209" t="str">
        <f>_xlfn.XLOOKUP(U5242,'Lista Suspensa'!$AA$20:$AA$23,'Lista Suspensa'!$AB$20:$AB$23,"N/A")</f>
        <v>S</v>
      </c>
    </row>
    <row r="5243" spans="1:54" ht="12" customHeight="1">
      <c r="A5243" s="151" t="s">
        <v>54</v>
      </c>
      <c r="B5243" s="152">
        <v>46083</v>
      </c>
      <c r="C5243" s="153" t="s">
        <v>55</v>
      </c>
      <c r="D5243" s="153" t="s">
        <v>56</v>
      </c>
      <c r="E5243" s="244">
        <v>975964984</v>
      </c>
      <c r="F5243" s="144" t="s">
        <v>9364</v>
      </c>
      <c r="G5243" s="230"/>
      <c r="H5243" s="154">
        <v>20333</v>
      </c>
      <c r="I5243" s="153">
        <v>70</v>
      </c>
      <c r="J5243" s="148" t="s">
        <v>70</v>
      </c>
      <c r="K5243" s="153" t="s">
        <v>101</v>
      </c>
      <c r="L5243" s="153"/>
      <c r="M5243" s="153"/>
      <c r="N5243" s="153">
        <v>600</v>
      </c>
      <c r="O5243" s="155" t="s">
        <v>9365</v>
      </c>
      <c r="P5243" s="156" t="s">
        <v>60</v>
      </c>
      <c r="Q5243" s="157" t="s">
        <v>8211</v>
      </c>
      <c r="R5243" s="158"/>
      <c r="S5243" s="159"/>
      <c r="T5243" s="159" t="s">
        <v>6983</v>
      </c>
      <c r="U5243" s="159" t="s">
        <v>8212</v>
      </c>
      <c r="V5243" s="154">
        <v>46149</v>
      </c>
      <c r="W5243" s="154">
        <v>46155</v>
      </c>
      <c r="X5243" s="154"/>
      <c r="Y5243" s="160"/>
      <c r="Z5243" s="160"/>
      <c r="AA5243" s="153"/>
      <c r="AB5243" s="153"/>
      <c r="AC5243" s="182" t="e">
        <f t="shared" si="164"/>
        <v>#DIV/0!</v>
      </c>
      <c r="AD5243" s="153" t="e">
        <f t="shared" si="165"/>
        <v>#DIV/0!</v>
      </c>
      <c r="AE5243" s="207"/>
      <c r="AF5243" s="153"/>
      <c r="AG5243" s="159"/>
      <c r="AH5243" s="153"/>
      <c r="AI5243" s="161"/>
      <c r="AJ5243" s="153"/>
      <c r="AK5243" s="153"/>
      <c r="AL5243" s="207"/>
      <c r="AM5243" s="207"/>
      <c r="AN5243" s="207"/>
      <c r="AO5243" s="207"/>
      <c r="AP5243" s="147" t="s">
        <v>54</v>
      </c>
      <c r="AQ5243" s="147"/>
      <c r="AR5243" s="147"/>
      <c r="AS5243" s="209" t="s">
        <v>68</v>
      </c>
      <c r="AT5243" s="223" t="str">
        <f>MONTH(B5243)&amp;"/"&amp;YEAR(B5243)</f>
        <v>3/2026</v>
      </c>
      <c r="AU5243" s="223">
        <f>WEEKNUM(B5243)-WEEKNUM(EOMONTH(B5243,-1)+1)+1</f>
        <v>1</v>
      </c>
      <c r="AV5243" s="209" t="str">
        <f>MONTH(R5243)&amp;"/"&amp;YEAR(R5243)</f>
        <v>1/1900</v>
      </c>
      <c r="AW5243" s="209" t="e">
        <f>WEEKNUM(R5243)-WEEKNUM(EOMONTH(R5243,-1)+1)+1</f>
        <v>#NUM!</v>
      </c>
      <c r="AX5243" s="209">
        <f>IF(BB5243="S",IF(Q5243="1. Aceitou o programa",R5243-B5243,0),0)</f>
        <v>0</v>
      </c>
      <c r="AY5243" s="209">
        <f>IF(BB5243="S",IF(AND(S5243&lt;&gt;"",R5243&lt;&gt;""),S5243-R5243,0),0)</f>
        <v>0</v>
      </c>
      <c r="AZ5243" s="209">
        <f>IF(BB5243="S",IF(Q5243="1. Aceitou o programa",IF(OR(X5243="Não se Aplica",X5243=""),IF(OR(W5243="Não se Aplica",W5243=""),0,W5243-V5243),AVERAGE(X5243-W5243,W5243-V5243)),0),0)</f>
        <v>0</v>
      </c>
      <c r="BA5243" s="209">
        <f>IF(BB5243="S",IF(AND(Q5243="1. Aceitou o programa",AH5243="Realizada"),IFERROR(IF(AG5243="",0,AG5243-R5243),0),0),0)</f>
        <v>0</v>
      </c>
      <c r="BB5243" s="209" t="str">
        <f>_xlfn.XLOOKUP(U5243,'Lista Suspensa'!$AA$20:$AA$23,'Lista Suspensa'!$AB$20:$AB$23,"N/A")</f>
        <v>S</v>
      </c>
    </row>
    <row r="5244" spans="1:54" ht="12" customHeight="1">
      <c r="A5244" s="151" t="s">
        <v>54</v>
      </c>
      <c r="B5244" s="152">
        <v>46083</v>
      </c>
      <c r="C5244" s="153" t="s">
        <v>55</v>
      </c>
      <c r="D5244" s="153" t="s">
        <v>56</v>
      </c>
      <c r="E5244" s="244">
        <v>758663862</v>
      </c>
      <c r="F5244" s="144" t="s">
        <v>9366</v>
      </c>
      <c r="G5244" s="230"/>
      <c r="H5244" s="154">
        <v>20795</v>
      </c>
      <c r="I5244" s="153">
        <v>69</v>
      </c>
      <c r="J5244" s="148" t="s">
        <v>70</v>
      </c>
      <c r="K5244" s="153" t="s">
        <v>101</v>
      </c>
      <c r="L5244" s="153"/>
      <c r="M5244" s="153"/>
      <c r="N5244" s="153">
        <v>100</v>
      </c>
      <c r="O5244" s="155" t="s">
        <v>9367</v>
      </c>
      <c r="P5244" s="156" t="s">
        <v>60</v>
      </c>
      <c r="Q5244" s="157" t="s">
        <v>8211</v>
      </c>
      <c r="R5244" s="158"/>
      <c r="S5244" s="159"/>
      <c r="T5244" s="159" t="s">
        <v>6983</v>
      </c>
      <c r="U5244" s="159" t="s">
        <v>8212</v>
      </c>
      <c r="V5244" s="154">
        <v>46149</v>
      </c>
      <c r="W5244" s="154">
        <v>46155</v>
      </c>
      <c r="X5244" s="154"/>
      <c r="Y5244" s="160"/>
      <c r="Z5244" s="160"/>
      <c r="AA5244" s="153"/>
      <c r="AB5244" s="153"/>
      <c r="AC5244" s="182" t="e">
        <f t="shared" si="164"/>
        <v>#DIV/0!</v>
      </c>
      <c r="AD5244" s="153" t="e">
        <f t="shared" si="165"/>
        <v>#DIV/0!</v>
      </c>
      <c r="AE5244" s="207"/>
      <c r="AF5244" s="153"/>
      <c r="AG5244" s="159"/>
      <c r="AH5244" s="153"/>
      <c r="AI5244" s="161"/>
      <c r="AJ5244" s="153"/>
      <c r="AK5244" s="153"/>
      <c r="AL5244" s="207"/>
      <c r="AM5244" s="207"/>
      <c r="AN5244" s="207"/>
      <c r="AO5244" s="207"/>
      <c r="AP5244" s="147" t="s">
        <v>54</v>
      </c>
      <c r="AQ5244" s="147"/>
      <c r="AR5244" s="147"/>
      <c r="AS5244" s="209" t="s">
        <v>68</v>
      </c>
      <c r="AT5244" s="223" t="str">
        <f>MONTH(B5244)&amp;"/"&amp;YEAR(B5244)</f>
        <v>3/2026</v>
      </c>
      <c r="AU5244" s="223">
        <f>WEEKNUM(B5244)-WEEKNUM(EOMONTH(B5244,-1)+1)+1</f>
        <v>1</v>
      </c>
      <c r="AV5244" s="209" t="str">
        <f>MONTH(R5244)&amp;"/"&amp;YEAR(R5244)</f>
        <v>1/1900</v>
      </c>
      <c r="AW5244" s="209" t="e">
        <f>WEEKNUM(R5244)-WEEKNUM(EOMONTH(R5244,-1)+1)+1</f>
        <v>#NUM!</v>
      </c>
      <c r="AX5244" s="209">
        <f>IF(BB5244="S",IF(Q5244="1. Aceitou o programa",R5244-B5244,0),0)</f>
        <v>0</v>
      </c>
      <c r="AY5244" s="209">
        <f>IF(BB5244="S",IF(AND(S5244&lt;&gt;"",R5244&lt;&gt;""),S5244-R5244,0),0)</f>
        <v>0</v>
      </c>
      <c r="AZ5244" s="209">
        <f>IF(BB5244="S",IF(Q5244="1. Aceitou o programa",IF(OR(X5244="Não se Aplica",X5244=""),IF(OR(W5244="Não se Aplica",W5244=""),0,W5244-V5244),AVERAGE(X5244-W5244,W5244-V5244)),0),0)</f>
        <v>0</v>
      </c>
      <c r="BA5244" s="209">
        <f>IF(BB5244="S",IF(AND(Q5244="1. Aceitou o programa",AH5244="Realizada"),IFERROR(IF(AG5244="",0,AG5244-R5244),0),0),0)</f>
        <v>0</v>
      </c>
      <c r="BB5244" s="209" t="str">
        <f>_xlfn.XLOOKUP(U5244,'Lista Suspensa'!$AA$20:$AA$23,'Lista Suspensa'!$AB$20:$AB$23,"N/A")</f>
        <v>S</v>
      </c>
    </row>
    <row r="5245" spans="1:54" ht="12" customHeight="1">
      <c r="A5245" s="151" t="s">
        <v>54</v>
      </c>
      <c r="B5245" s="152">
        <v>46083</v>
      </c>
      <c r="C5245" s="153" t="s">
        <v>55</v>
      </c>
      <c r="D5245" s="153" t="s">
        <v>56</v>
      </c>
      <c r="E5245" s="244">
        <v>92783158</v>
      </c>
      <c r="F5245" s="144" t="s">
        <v>9368</v>
      </c>
      <c r="G5245" s="230"/>
      <c r="H5245" s="154">
        <v>21685</v>
      </c>
      <c r="I5245" s="153">
        <v>67</v>
      </c>
      <c r="J5245" s="148" t="s">
        <v>70</v>
      </c>
      <c r="K5245" s="153" t="s">
        <v>101</v>
      </c>
      <c r="L5245" s="153"/>
      <c r="M5245" s="153"/>
      <c r="N5245" s="153">
        <v>120</v>
      </c>
      <c r="O5245" s="155">
        <v>21993435075</v>
      </c>
      <c r="P5245" s="156" t="s">
        <v>60</v>
      </c>
      <c r="Q5245" s="157" t="s">
        <v>8211</v>
      </c>
      <c r="R5245" s="158"/>
      <c r="S5245" s="159"/>
      <c r="T5245" s="159" t="s">
        <v>6983</v>
      </c>
      <c r="U5245" s="159" t="s">
        <v>8212</v>
      </c>
      <c r="V5245" s="154">
        <v>46149</v>
      </c>
      <c r="W5245" s="154">
        <v>46155</v>
      </c>
      <c r="X5245" s="154"/>
      <c r="Y5245" s="160"/>
      <c r="Z5245" s="160"/>
      <c r="AA5245" s="153"/>
      <c r="AB5245" s="153"/>
      <c r="AC5245" s="182" t="e">
        <f t="shared" si="164"/>
        <v>#DIV/0!</v>
      </c>
      <c r="AD5245" s="153" t="e">
        <f t="shared" si="165"/>
        <v>#DIV/0!</v>
      </c>
      <c r="AE5245" s="207"/>
      <c r="AF5245" s="153"/>
      <c r="AG5245" s="159"/>
      <c r="AH5245" s="153"/>
      <c r="AI5245" s="161"/>
      <c r="AJ5245" s="153"/>
      <c r="AK5245" s="153"/>
      <c r="AL5245" s="207"/>
      <c r="AM5245" s="207"/>
      <c r="AN5245" s="207"/>
      <c r="AO5245" s="207"/>
      <c r="AP5245" s="147" t="s">
        <v>54</v>
      </c>
      <c r="AQ5245" s="147"/>
      <c r="AR5245" s="147"/>
      <c r="AS5245" s="209" t="s">
        <v>68</v>
      </c>
      <c r="AT5245" s="223" t="str">
        <f>MONTH(B5245)&amp;"/"&amp;YEAR(B5245)</f>
        <v>3/2026</v>
      </c>
      <c r="AU5245" s="223">
        <f>WEEKNUM(B5245)-WEEKNUM(EOMONTH(B5245,-1)+1)+1</f>
        <v>1</v>
      </c>
      <c r="AV5245" s="209" t="str">
        <f>MONTH(R5245)&amp;"/"&amp;YEAR(R5245)</f>
        <v>1/1900</v>
      </c>
      <c r="AW5245" s="209" t="e">
        <f>WEEKNUM(R5245)-WEEKNUM(EOMONTH(R5245,-1)+1)+1</f>
        <v>#NUM!</v>
      </c>
      <c r="AX5245" s="209">
        <f>IF(BB5245="S",IF(Q5245="1. Aceitou o programa",R5245-B5245,0),0)</f>
        <v>0</v>
      </c>
      <c r="AY5245" s="209">
        <f>IF(BB5245="S",IF(AND(S5245&lt;&gt;"",R5245&lt;&gt;""),S5245-R5245,0),0)</f>
        <v>0</v>
      </c>
      <c r="AZ5245" s="209">
        <f>IF(BB5245="S",IF(Q5245="1. Aceitou o programa",IF(OR(X5245="Não se Aplica",X5245=""),IF(OR(W5245="Não se Aplica",W5245=""),0,W5245-V5245),AVERAGE(X5245-W5245,W5245-V5245)),0),0)</f>
        <v>0</v>
      </c>
      <c r="BA5245" s="209">
        <f>IF(BB5245="S",IF(AND(Q5245="1. Aceitou o programa",AH5245="Realizada"),IFERROR(IF(AG5245="",0,AG5245-R5245),0),0),0)</f>
        <v>0</v>
      </c>
      <c r="BB5245" s="209" t="str">
        <f>_xlfn.XLOOKUP(U5245,'Lista Suspensa'!$AA$20:$AA$23,'Lista Suspensa'!$AB$20:$AB$23,"N/A")</f>
        <v>S</v>
      </c>
    </row>
    <row r="5246" spans="1:54" ht="12" customHeight="1">
      <c r="A5246" s="151" t="s">
        <v>54</v>
      </c>
      <c r="B5246" s="152">
        <v>46083</v>
      </c>
      <c r="C5246" s="153" t="s">
        <v>55</v>
      </c>
      <c r="D5246" s="153" t="s">
        <v>56</v>
      </c>
      <c r="E5246" s="244">
        <v>761143661</v>
      </c>
      <c r="F5246" s="144" t="s">
        <v>9369</v>
      </c>
      <c r="G5246" s="230"/>
      <c r="H5246" s="154">
        <v>21697</v>
      </c>
      <c r="I5246" s="153">
        <v>66</v>
      </c>
      <c r="J5246" s="148" t="s">
        <v>70</v>
      </c>
      <c r="K5246" s="153" t="s">
        <v>101</v>
      </c>
      <c r="L5246" s="153"/>
      <c r="M5246" s="153"/>
      <c r="N5246" s="153">
        <v>100</v>
      </c>
      <c r="O5246" s="155">
        <v>21986100196</v>
      </c>
      <c r="P5246" s="156" t="s">
        <v>60</v>
      </c>
      <c r="Q5246" s="157" t="s">
        <v>8211</v>
      </c>
      <c r="R5246" s="158"/>
      <c r="S5246" s="159"/>
      <c r="T5246" s="159" t="s">
        <v>6983</v>
      </c>
      <c r="U5246" s="159" t="s">
        <v>8212</v>
      </c>
      <c r="V5246" s="154">
        <v>46149</v>
      </c>
      <c r="W5246" s="154">
        <v>46155</v>
      </c>
      <c r="X5246" s="154"/>
      <c r="Y5246" s="160"/>
      <c r="Z5246" s="160"/>
      <c r="AA5246" s="153"/>
      <c r="AB5246" s="153"/>
      <c r="AC5246" s="182" t="e">
        <f t="shared" si="164"/>
        <v>#DIV/0!</v>
      </c>
      <c r="AD5246" s="153" t="e">
        <f t="shared" si="165"/>
        <v>#DIV/0!</v>
      </c>
      <c r="AE5246" s="207"/>
      <c r="AF5246" s="153"/>
      <c r="AG5246" s="159"/>
      <c r="AH5246" s="153"/>
      <c r="AI5246" s="161"/>
      <c r="AJ5246" s="153"/>
      <c r="AK5246" s="153"/>
      <c r="AL5246" s="207"/>
      <c r="AM5246" s="207"/>
      <c r="AN5246" s="207"/>
      <c r="AO5246" s="207"/>
      <c r="AP5246" s="147" t="s">
        <v>54</v>
      </c>
      <c r="AQ5246" s="147"/>
      <c r="AR5246" s="147"/>
      <c r="AS5246" s="209" t="s">
        <v>68</v>
      </c>
      <c r="AT5246" s="223" t="str">
        <f>MONTH(B5246)&amp;"/"&amp;YEAR(B5246)</f>
        <v>3/2026</v>
      </c>
      <c r="AU5246" s="223">
        <f>WEEKNUM(B5246)-WEEKNUM(EOMONTH(B5246,-1)+1)+1</f>
        <v>1</v>
      </c>
      <c r="AV5246" s="209" t="str">
        <f>MONTH(R5246)&amp;"/"&amp;YEAR(R5246)</f>
        <v>1/1900</v>
      </c>
      <c r="AW5246" s="209" t="e">
        <f>WEEKNUM(R5246)-WEEKNUM(EOMONTH(R5246,-1)+1)+1</f>
        <v>#NUM!</v>
      </c>
      <c r="AX5246" s="209">
        <f>IF(BB5246="S",IF(Q5246="1. Aceitou o programa",R5246-B5246,0),0)</f>
        <v>0</v>
      </c>
      <c r="AY5246" s="209">
        <f>IF(BB5246="S",IF(AND(S5246&lt;&gt;"",R5246&lt;&gt;""),S5246-R5246,0),0)</f>
        <v>0</v>
      </c>
      <c r="AZ5246" s="209">
        <f>IF(BB5246="S",IF(Q5246="1. Aceitou o programa",IF(OR(X5246="Não se Aplica",X5246=""),IF(OR(W5246="Não se Aplica",W5246=""),0,W5246-V5246),AVERAGE(X5246-W5246,W5246-V5246)),0),0)</f>
        <v>0</v>
      </c>
      <c r="BA5246" s="209">
        <f>IF(BB5246="S",IF(AND(Q5246="1. Aceitou o programa",AH5246="Realizada"),IFERROR(IF(AG5246="",0,AG5246-R5246),0),0),0)</f>
        <v>0</v>
      </c>
      <c r="BB5246" s="209" t="str">
        <f>_xlfn.XLOOKUP(U5246,'Lista Suspensa'!$AA$20:$AA$23,'Lista Suspensa'!$AB$20:$AB$23,"N/A")</f>
        <v>S</v>
      </c>
    </row>
    <row r="5247" spans="1:54" ht="12" customHeight="1">
      <c r="A5247" s="151" t="s">
        <v>54</v>
      </c>
      <c r="B5247" s="152">
        <v>46083</v>
      </c>
      <c r="C5247" s="153" t="s">
        <v>55</v>
      </c>
      <c r="D5247" s="153" t="s">
        <v>56</v>
      </c>
      <c r="E5247" s="244">
        <v>752696513</v>
      </c>
      <c r="F5247" s="144" t="s">
        <v>9370</v>
      </c>
      <c r="G5247" s="230"/>
      <c r="H5247" s="154">
        <v>21789</v>
      </c>
      <c r="I5247" s="153">
        <v>66</v>
      </c>
      <c r="J5247" s="148" t="s">
        <v>70</v>
      </c>
      <c r="K5247" s="153" t="s">
        <v>101</v>
      </c>
      <c r="L5247" s="153"/>
      <c r="M5247" s="153"/>
      <c r="N5247" s="153">
        <v>100</v>
      </c>
      <c r="O5247" s="155">
        <v>21987489281</v>
      </c>
      <c r="P5247" s="156" t="s">
        <v>60</v>
      </c>
      <c r="Q5247" s="157" t="s">
        <v>8211</v>
      </c>
      <c r="R5247" s="158"/>
      <c r="S5247" s="159"/>
      <c r="T5247" s="159" t="s">
        <v>6983</v>
      </c>
      <c r="U5247" s="159" t="s">
        <v>8212</v>
      </c>
      <c r="V5247" s="154">
        <v>46149</v>
      </c>
      <c r="W5247" s="154">
        <v>46155</v>
      </c>
      <c r="X5247" s="154"/>
      <c r="Y5247" s="160"/>
      <c r="Z5247" s="160"/>
      <c r="AA5247" s="153"/>
      <c r="AB5247" s="153"/>
      <c r="AC5247" s="182" t="e">
        <f t="shared" si="164"/>
        <v>#DIV/0!</v>
      </c>
      <c r="AD5247" s="153" t="e">
        <f t="shared" si="165"/>
        <v>#DIV/0!</v>
      </c>
      <c r="AE5247" s="207"/>
      <c r="AF5247" s="153"/>
      <c r="AG5247" s="159"/>
      <c r="AH5247" s="153"/>
      <c r="AI5247" s="161"/>
      <c r="AJ5247" s="153"/>
      <c r="AK5247" s="153"/>
      <c r="AL5247" s="207"/>
      <c r="AM5247" s="207"/>
      <c r="AN5247" s="207"/>
      <c r="AO5247" s="207"/>
      <c r="AP5247" s="147" t="s">
        <v>54</v>
      </c>
      <c r="AQ5247" s="147"/>
      <c r="AR5247" s="147"/>
      <c r="AS5247" s="209" t="s">
        <v>68</v>
      </c>
      <c r="AT5247" s="223" t="str">
        <f>MONTH(B5247)&amp;"/"&amp;YEAR(B5247)</f>
        <v>3/2026</v>
      </c>
      <c r="AU5247" s="223">
        <f>WEEKNUM(B5247)-WEEKNUM(EOMONTH(B5247,-1)+1)+1</f>
        <v>1</v>
      </c>
      <c r="AV5247" s="209" t="str">
        <f>MONTH(R5247)&amp;"/"&amp;YEAR(R5247)</f>
        <v>1/1900</v>
      </c>
      <c r="AW5247" s="209" t="e">
        <f>WEEKNUM(R5247)-WEEKNUM(EOMONTH(R5247,-1)+1)+1</f>
        <v>#NUM!</v>
      </c>
      <c r="AX5247" s="209">
        <f>IF(BB5247="S",IF(Q5247="1. Aceitou o programa",R5247-B5247,0),0)</f>
        <v>0</v>
      </c>
      <c r="AY5247" s="209">
        <f>IF(BB5247="S",IF(AND(S5247&lt;&gt;"",R5247&lt;&gt;""),S5247-R5247,0),0)</f>
        <v>0</v>
      </c>
      <c r="AZ5247" s="209">
        <f>IF(BB5247="S",IF(Q5247="1. Aceitou o programa",IF(OR(X5247="Não se Aplica",X5247=""),IF(OR(W5247="Não se Aplica",W5247=""),0,W5247-V5247),AVERAGE(X5247-W5247,W5247-V5247)),0),0)</f>
        <v>0</v>
      </c>
      <c r="BA5247" s="209">
        <f>IF(BB5247="S",IF(AND(Q5247="1. Aceitou o programa",AH5247="Realizada"),IFERROR(IF(AG5247="",0,AG5247-R5247),0),0),0)</f>
        <v>0</v>
      </c>
      <c r="BB5247" s="209" t="str">
        <f>_xlfn.XLOOKUP(U5247,'Lista Suspensa'!$AA$20:$AA$23,'Lista Suspensa'!$AB$20:$AB$23,"N/A")</f>
        <v>S</v>
      </c>
    </row>
    <row r="5248" spans="1:54" ht="12" customHeight="1">
      <c r="A5248" s="151" t="s">
        <v>54</v>
      </c>
      <c r="B5248" s="152">
        <v>46083</v>
      </c>
      <c r="C5248" s="153" t="s">
        <v>55</v>
      </c>
      <c r="D5248" s="153" t="s">
        <v>56</v>
      </c>
      <c r="E5248" s="244">
        <v>93930635</v>
      </c>
      <c r="F5248" s="144" t="s">
        <v>9371</v>
      </c>
      <c r="G5248" s="230"/>
      <c r="H5248" s="154">
        <v>22492</v>
      </c>
      <c r="I5248" s="153">
        <v>64</v>
      </c>
      <c r="J5248" s="148" t="s">
        <v>70</v>
      </c>
      <c r="K5248" s="153" t="s">
        <v>101</v>
      </c>
      <c r="L5248" s="153"/>
      <c r="M5248" s="153"/>
      <c r="N5248" s="153">
        <v>60</v>
      </c>
      <c r="O5248" s="155" t="s">
        <v>9372</v>
      </c>
      <c r="P5248" s="156" t="s">
        <v>60</v>
      </c>
      <c r="Q5248" s="157" t="s">
        <v>8211</v>
      </c>
      <c r="R5248" s="158"/>
      <c r="S5248" s="159"/>
      <c r="T5248" s="159" t="s">
        <v>6983</v>
      </c>
      <c r="U5248" s="159" t="s">
        <v>8212</v>
      </c>
      <c r="V5248" s="154">
        <v>46149</v>
      </c>
      <c r="W5248" s="154">
        <v>46155</v>
      </c>
      <c r="X5248" s="154"/>
      <c r="Y5248" s="160"/>
      <c r="Z5248" s="160"/>
      <c r="AA5248" s="153"/>
      <c r="AB5248" s="153"/>
      <c r="AC5248" s="182" t="e">
        <f t="shared" si="164"/>
        <v>#DIV/0!</v>
      </c>
      <c r="AD5248" s="153" t="e">
        <f t="shared" si="165"/>
        <v>#DIV/0!</v>
      </c>
      <c r="AE5248" s="207"/>
      <c r="AF5248" s="153"/>
      <c r="AG5248" s="159"/>
      <c r="AH5248" s="153"/>
      <c r="AI5248" s="161"/>
      <c r="AJ5248" s="153"/>
      <c r="AK5248" s="153"/>
      <c r="AL5248" s="207"/>
      <c r="AM5248" s="207"/>
      <c r="AN5248" s="207"/>
      <c r="AO5248" s="207"/>
      <c r="AP5248" s="147" t="s">
        <v>54</v>
      </c>
      <c r="AQ5248" s="147"/>
      <c r="AR5248" s="147"/>
      <c r="AS5248" s="209" t="s">
        <v>68</v>
      </c>
      <c r="AT5248" s="223" t="str">
        <f>MONTH(B5248)&amp;"/"&amp;YEAR(B5248)</f>
        <v>3/2026</v>
      </c>
      <c r="AU5248" s="223">
        <f>WEEKNUM(B5248)-WEEKNUM(EOMONTH(B5248,-1)+1)+1</f>
        <v>1</v>
      </c>
      <c r="AV5248" s="209" t="str">
        <f>MONTH(R5248)&amp;"/"&amp;YEAR(R5248)</f>
        <v>1/1900</v>
      </c>
      <c r="AW5248" s="209" t="e">
        <f>WEEKNUM(R5248)-WEEKNUM(EOMONTH(R5248,-1)+1)+1</f>
        <v>#NUM!</v>
      </c>
      <c r="AX5248" s="209">
        <f>IF(BB5248="S",IF(Q5248="1. Aceitou o programa",R5248-B5248,0),0)</f>
        <v>0</v>
      </c>
      <c r="AY5248" s="209">
        <f>IF(BB5248="S",IF(AND(S5248&lt;&gt;"",R5248&lt;&gt;""),S5248-R5248,0),0)</f>
        <v>0</v>
      </c>
      <c r="AZ5248" s="209">
        <f>IF(BB5248="S",IF(Q5248="1. Aceitou o programa",IF(OR(X5248="Não se Aplica",X5248=""),IF(OR(W5248="Não se Aplica",W5248=""),0,W5248-V5248),AVERAGE(X5248-W5248,W5248-V5248)),0),0)</f>
        <v>0</v>
      </c>
      <c r="BA5248" s="209">
        <f>IF(BB5248="S",IF(AND(Q5248="1. Aceitou o programa",AH5248="Realizada"),IFERROR(IF(AG5248="",0,AG5248-R5248),0),0),0)</f>
        <v>0</v>
      </c>
      <c r="BB5248" s="209" t="str">
        <f>_xlfn.XLOOKUP(U5248,'Lista Suspensa'!$AA$20:$AA$23,'Lista Suspensa'!$AB$20:$AB$23,"N/A")</f>
        <v>S</v>
      </c>
    </row>
    <row r="5249" spans="1:54" ht="12" customHeight="1">
      <c r="A5249" s="151" t="s">
        <v>54</v>
      </c>
      <c r="B5249" s="152">
        <v>46083</v>
      </c>
      <c r="C5249" s="153" t="s">
        <v>55</v>
      </c>
      <c r="D5249" s="153" t="s">
        <v>56</v>
      </c>
      <c r="E5249" s="244">
        <v>426682629</v>
      </c>
      <c r="F5249" s="144" t="s">
        <v>9373</v>
      </c>
      <c r="G5249" s="230"/>
      <c r="H5249" s="154">
        <v>22986</v>
      </c>
      <c r="I5249" s="153">
        <v>63</v>
      </c>
      <c r="J5249" s="148" t="s">
        <v>58</v>
      </c>
      <c r="K5249" s="153" t="s">
        <v>101</v>
      </c>
      <c r="L5249" s="153"/>
      <c r="M5249" s="153"/>
      <c r="N5249" s="153">
        <v>400</v>
      </c>
      <c r="O5249" s="155" t="s">
        <v>9374</v>
      </c>
      <c r="P5249" s="156" t="s">
        <v>60</v>
      </c>
      <c r="Q5249" s="157" t="s">
        <v>8211</v>
      </c>
      <c r="R5249" s="158"/>
      <c r="S5249" s="159"/>
      <c r="T5249" s="159" t="s">
        <v>6983</v>
      </c>
      <c r="U5249" s="159" t="s">
        <v>8212</v>
      </c>
      <c r="V5249" s="154">
        <v>46149</v>
      </c>
      <c r="W5249" s="154">
        <v>46155</v>
      </c>
      <c r="X5249" s="154"/>
      <c r="Y5249" s="160"/>
      <c r="Z5249" s="160"/>
      <c r="AA5249" s="153"/>
      <c r="AB5249" s="153"/>
      <c r="AC5249" s="182" t="e">
        <f t="shared" si="164"/>
        <v>#DIV/0!</v>
      </c>
      <c r="AD5249" s="153" t="e">
        <f t="shared" si="165"/>
        <v>#DIV/0!</v>
      </c>
      <c r="AE5249" s="207"/>
      <c r="AF5249" s="153"/>
      <c r="AG5249" s="159"/>
      <c r="AH5249" s="153"/>
      <c r="AI5249" s="161"/>
      <c r="AJ5249" s="153"/>
      <c r="AK5249" s="153"/>
      <c r="AL5249" s="207"/>
      <c r="AM5249" s="207"/>
      <c r="AN5249" s="207"/>
      <c r="AO5249" s="207"/>
      <c r="AP5249" s="147" t="s">
        <v>54</v>
      </c>
      <c r="AQ5249" s="147"/>
      <c r="AR5249" s="147"/>
      <c r="AS5249" s="209" t="s">
        <v>68</v>
      </c>
      <c r="AT5249" s="223" t="str">
        <f>MONTH(B5249)&amp;"/"&amp;YEAR(B5249)</f>
        <v>3/2026</v>
      </c>
      <c r="AU5249" s="223">
        <f>WEEKNUM(B5249)-WEEKNUM(EOMONTH(B5249,-1)+1)+1</f>
        <v>1</v>
      </c>
      <c r="AV5249" s="209" t="str">
        <f>MONTH(R5249)&amp;"/"&amp;YEAR(R5249)</f>
        <v>1/1900</v>
      </c>
      <c r="AW5249" s="209" t="e">
        <f>WEEKNUM(R5249)-WEEKNUM(EOMONTH(R5249,-1)+1)+1</f>
        <v>#NUM!</v>
      </c>
      <c r="AX5249" s="209">
        <f>IF(BB5249="S",IF(Q5249="1. Aceitou o programa",R5249-B5249,0),0)</f>
        <v>0</v>
      </c>
      <c r="AY5249" s="209">
        <f>IF(BB5249="S",IF(AND(S5249&lt;&gt;"",R5249&lt;&gt;""),S5249-R5249,0),0)</f>
        <v>0</v>
      </c>
      <c r="AZ5249" s="209">
        <f>IF(BB5249="S",IF(Q5249="1. Aceitou o programa",IF(OR(X5249="Não se Aplica",X5249=""),IF(OR(W5249="Não se Aplica",W5249=""),0,W5249-V5249),AVERAGE(X5249-W5249,W5249-V5249)),0),0)</f>
        <v>0</v>
      </c>
      <c r="BA5249" s="209">
        <f>IF(BB5249="S",IF(AND(Q5249="1. Aceitou o programa",AH5249="Realizada"),IFERROR(IF(AG5249="",0,AG5249-R5249),0),0),0)</f>
        <v>0</v>
      </c>
      <c r="BB5249" s="209" t="str">
        <f>_xlfn.XLOOKUP(U5249,'Lista Suspensa'!$AA$20:$AA$23,'Lista Suspensa'!$AB$20:$AB$23,"N/A")</f>
        <v>S</v>
      </c>
    </row>
    <row r="5250" spans="1:54" ht="12" customHeight="1">
      <c r="A5250" s="151" t="s">
        <v>54</v>
      </c>
      <c r="B5250" s="152">
        <v>46083</v>
      </c>
      <c r="C5250" s="153" t="s">
        <v>55</v>
      </c>
      <c r="D5250" s="153" t="s">
        <v>56</v>
      </c>
      <c r="E5250" s="244">
        <v>760645159</v>
      </c>
      <c r="F5250" s="144" t="s">
        <v>9375</v>
      </c>
      <c r="G5250" s="230"/>
      <c r="H5250" s="154">
        <v>23368</v>
      </c>
      <c r="I5250" s="153">
        <v>62</v>
      </c>
      <c r="J5250" s="148" t="s">
        <v>58</v>
      </c>
      <c r="K5250" s="153" t="s">
        <v>101</v>
      </c>
      <c r="L5250" s="153"/>
      <c r="M5250" s="153"/>
      <c r="N5250" s="153">
        <v>100</v>
      </c>
      <c r="O5250" s="155">
        <v>21965965132</v>
      </c>
      <c r="P5250" s="156" t="s">
        <v>60</v>
      </c>
      <c r="Q5250" s="157" t="s">
        <v>8211</v>
      </c>
      <c r="R5250" s="158"/>
      <c r="S5250" s="159"/>
      <c r="T5250" s="159" t="s">
        <v>6983</v>
      </c>
      <c r="U5250" s="159" t="s">
        <v>8212</v>
      </c>
      <c r="V5250" s="154">
        <v>46149</v>
      </c>
      <c r="W5250" s="154">
        <v>46155</v>
      </c>
      <c r="X5250" s="154"/>
      <c r="Y5250" s="160"/>
      <c r="Z5250" s="160"/>
      <c r="AA5250" s="153"/>
      <c r="AB5250" s="153"/>
      <c r="AC5250" s="182" t="e">
        <f t="shared" ref="AC5250:AC5313" si="166">SUM(AA5250/(AB5250^2))</f>
        <v>#DIV/0!</v>
      </c>
      <c r="AD5250" s="153" t="e">
        <f t="shared" ref="AD5250:AD5313" si="167">IF(AC5250&lt;18.5,"ABAIXO DO PESO",
(IF(AC5250&lt;=24.9,"PESO NORMAL",
(IF(AC5250&lt;=29.9,"SOBREPESO",
(IF(AC5250&lt;=34.9,"OBESIDADE I",
(IF(AC5250&lt;=39.9,"OBESIDADE II",
(IF(AC5250&lt;=999,"OBESIDADE III","VAZIO")))))))))))</f>
        <v>#DIV/0!</v>
      </c>
      <c r="AE5250" s="207"/>
      <c r="AF5250" s="153"/>
      <c r="AG5250" s="159"/>
      <c r="AH5250" s="153"/>
      <c r="AI5250" s="161"/>
      <c r="AJ5250" s="153"/>
      <c r="AK5250" s="153"/>
      <c r="AL5250" s="207"/>
      <c r="AM5250" s="207"/>
      <c r="AN5250" s="207"/>
      <c r="AO5250" s="207"/>
      <c r="AP5250" s="147" t="s">
        <v>54</v>
      </c>
      <c r="AQ5250" s="147"/>
      <c r="AR5250" s="147"/>
      <c r="AS5250" s="209" t="s">
        <v>68</v>
      </c>
      <c r="AT5250" s="223" t="str">
        <f>MONTH(B5250)&amp;"/"&amp;YEAR(B5250)</f>
        <v>3/2026</v>
      </c>
      <c r="AU5250" s="223">
        <f>WEEKNUM(B5250)-WEEKNUM(EOMONTH(B5250,-1)+1)+1</f>
        <v>1</v>
      </c>
      <c r="AV5250" s="209" t="str">
        <f>MONTH(R5250)&amp;"/"&amp;YEAR(R5250)</f>
        <v>1/1900</v>
      </c>
      <c r="AW5250" s="209" t="e">
        <f>WEEKNUM(R5250)-WEEKNUM(EOMONTH(R5250,-1)+1)+1</f>
        <v>#NUM!</v>
      </c>
      <c r="AX5250" s="209">
        <f>IF(BB5250="S",IF(Q5250="1. Aceitou o programa",R5250-B5250,0),0)</f>
        <v>0</v>
      </c>
      <c r="AY5250" s="209">
        <f>IF(BB5250="S",IF(AND(S5250&lt;&gt;"",R5250&lt;&gt;""),S5250-R5250,0),0)</f>
        <v>0</v>
      </c>
      <c r="AZ5250" s="209">
        <f>IF(BB5250="S",IF(Q5250="1. Aceitou o programa",IF(OR(X5250="Não se Aplica",X5250=""),IF(OR(W5250="Não se Aplica",W5250=""),0,W5250-V5250),AVERAGE(X5250-W5250,W5250-V5250)),0),0)</f>
        <v>0</v>
      </c>
      <c r="BA5250" s="209">
        <f>IF(BB5250="S",IF(AND(Q5250="1. Aceitou o programa",AH5250="Realizada"),IFERROR(IF(AG5250="",0,AG5250-R5250),0),0),0)</f>
        <v>0</v>
      </c>
      <c r="BB5250" s="209" t="str">
        <f>_xlfn.XLOOKUP(U5250,'Lista Suspensa'!$AA$20:$AA$23,'Lista Suspensa'!$AB$20:$AB$23,"N/A")</f>
        <v>S</v>
      </c>
    </row>
    <row r="5251" spans="1:54" ht="12" customHeight="1">
      <c r="A5251" s="151" t="s">
        <v>54</v>
      </c>
      <c r="B5251" s="152">
        <v>46083</v>
      </c>
      <c r="C5251" s="153" t="s">
        <v>55</v>
      </c>
      <c r="D5251" s="153" t="s">
        <v>56</v>
      </c>
      <c r="E5251" s="244">
        <v>881419010</v>
      </c>
      <c r="F5251" s="144" t="s">
        <v>9376</v>
      </c>
      <c r="G5251" s="230"/>
      <c r="H5251" s="154">
        <v>23869</v>
      </c>
      <c r="I5251" s="153">
        <v>61</v>
      </c>
      <c r="J5251" s="148" t="s">
        <v>70</v>
      </c>
      <c r="K5251" s="153" t="s">
        <v>101</v>
      </c>
      <c r="L5251" s="153"/>
      <c r="M5251" s="153"/>
      <c r="N5251" s="153">
        <v>600</v>
      </c>
      <c r="O5251" s="155" t="s">
        <v>9377</v>
      </c>
      <c r="P5251" s="156" t="s">
        <v>60</v>
      </c>
      <c r="Q5251" s="157" t="s">
        <v>8211</v>
      </c>
      <c r="R5251" s="158"/>
      <c r="S5251" s="159"/>
      <c r="T5251" s="159" t="s">
        <v>6983</v>
      </c>
      <c r="U5251" s="159" t="s">
        <v>8212</v>
      </c>
      <c r="V5251" s="154">
        <v>46149</v>
      </c>
      <c r="W5251" s="154">
        <v>46155</v>
      </c>
      <c r="X5251" s="154"/>
      <c r="Y5251" s="160"/>
      <c r="Z5251" s="160"/>
      <c r="AA5251" s="153"/>
      <c r="AB5251" s="153"/>
      <c r="AC5251" s="182" t="e">
        <f t="shared" si="166"/>
        <v>#DIV/0!</v>
      </c>
      <c r="AD5251" s="153" t="e">
        <f t="shared" si="167"/>
        <v>#DIV/0!</v>
      </c>
      <c r="AE5251" s="207"/>
      <c r="AF5251" s="153"/>
      <c r="AG5251" s="159"/>
      <c r="AH5251" s="153"/>
      <c r="AI5251" s="161"/>
      <c r="AJ5251" s="153"/>
      <c r="AK5251" s="153"/>
      <c r="AL5251" s="207"/>
      <c r="AM5251" s="207"/>
      <c r="AN5251" s="207"/>
      <c r="AO5251" s="207"/>
      <c r="AP5251" s="147" t="s">
        <v>54</v>
      </c>
      <c r="AQ5251" s="147"/>
      <c r="AR5251" s="147"/>
      <c r="AS5251" s="209" t="s">
        <v>68</v>
      </c>
      <c r="AT5251" s="223" t="str">
        <f>MONTH(B5251)&amp;"/"&amp;YEAR(B5251)</f>
        <v>3/2026</v>
      </c>
      <c r="AU5251" s="223">
        <f>WEEKNUM(B5251)-WEEKNUM(EOMONTH(B5251,-1)+1)+1</f>
        <v>1</v>
      </c>
      <c r="AV5251" s="209" t="str">
        <f>MONTH(R5251)&amp;"/"&amp;YEAR(R5251)</f>
        <v>1/1900</v>
      </c>
      <c r="AW5251" s="209" t="e">
        <f>WEEKNUM(R5251)-WEEKNUM(EOMONTH(R5251,-1)+1)+1</f>
        <v>#NUM!</v>
      </c>
      <c r="AX5251" s="209">
        <f>IF(BB5251="S",IF(Q5251="1. Aceitou o programa",R5251-B5251,0),0)</f>
        <v>0</v>
      </c>
      <c r="AY5251" s="209">
        <f>IF(BB5251="S",IF(AND(S5251&lt;&gt;"",R5251&lt;&gt;""),S5251-R5251,0),0)</f>
        <v>0</v>
      </c>
      <c r="AZ5251" s="209">
        <f>IF(BB5251="S",IF(Q5251="1. Aceitou o programa",IF(OR(X5251="Não se Aplica",X5251=""),IF(OR(W5251="Não se Aplica",W5251=""),0,W5251-V5251),AVERAGE(X5251-W5251,W5251-V5251)),0),0)</f>
        <v>0</v>
      </c>
      <c r="BA5251" s="209">
        <f>IF(BB5251="S",IF(AND(Q5251="1. Aceitou o programa",AH5251="Realizada"),IFERROR(IF(AG5251="",0,AG5251-R5251),0),0),0)</f>
        <v>0</v>
      </c>
      <c r="BB5251" s="209" t="str">
        <f>_xlfn.XLOOKUP(U5251,'Lista Suspensa'!$AA$20:$AA$23,'Lista Suspensa'!$AB$20:$AB$23,"N/A")</f>
        <v>S</v>
      </c>
    </row>
    <row r="5252" spans="1:54" ht="12" customHeight="1">
      <c r="A5252" s="151" t="s">
        <v>54</v>
      </c>
      <c r="B5252" s="152">
        <v>46083</v>
      </c>
      <c r="C5252" s="153" t="s">
        <v>55</v>
      </c>
      <c r="D5252" s="153" t="s">
        <v>56</v>
      </c>
      <c r="E5252" s="244">
        <v>94141814</v>
      </c>
      <c r="F5252" s="144" t="s">
        <v>9378</v>
      </c>
      <c r="G5252" s="230"/>
      <c r="H5252" s="154">
        <v>23895</v>
      </c>
      <c r="I5252" s="153">
        <v>60</v>
      </c>
      <c r="J5252" s="148" t="s">
        <v>58</v>
      </c>
      <c r="K5252" s="153" t="s">
        <v>101</v>
      </c>
      <c r="L5252" s="153"/>
      <c r="M5252" s="153"/>
      <c r="N5252" s="153">
        <v>120</v>
      </c>
      <c r="O5252" s="155" t="s">
        <v>9379</v>
      </c>
      <c r="P5252" s="156" t="s">
        <v>60</v>
      </c>
      <c r="Q5252" s="157" t="s">
        <v>8211</v>
      </c>
      <c r="R5252" s="158"/>
      <c r="S5252" s="159"/>
      <c r="T5252" s="159" t="s">
        <v>6983</v>
      </c>
      <c r="U5252" s="159" t="s">
        <v>8212</v>
      </c>
      <c r="V5252" s="154">
        <v>46149</v>
      </c>
      <c r="W5252" s="154">
        <v>46155</v>
      </c>
      <c r="X5252" s="154"/>
      <c r="Y5252" s="160"/>
      <c r="Z5252" s="160"/>
      <c r="AA5252" s="153"/>
      <c r="AB5252" s="153"/>
      <c r="AC5252" s="182" t="e">
        <f t="shared" si="166"/>
        <v>#DIV/0!</v>
      </c>
      <c r="AD5252" s="153" t="e">
        <f t="shared" si="167"/>
        <v>#DIV/0!</v>
      </c>
      <c r="AE5252" s="207"/>
      <c r="AF5252" s="153"/>
      <c r="AG5252" s="159"/>
      <c r="AH5252" s="153"/>
      <c r="AI5252" s="161"/>
      <c r="AJ5252" s="153"/>
      <c r="AK5252" s="153"/>
      <c r="AL5252" s="207"/>
      <c r="AM5252" s="207"/>
      <c r="AN5252" s="207"/>
      <c r="AO5252" s="207"/>
      <c r="AP5252" s="147" t="s">
        <v>54</v>
      </c>
      <c r="AQ5252" s="147"/>
      <c r="AR5252" s="147"/>
      <c r="AS5252" s="209" t="s">
        <v>68</v>
      </c>
      <c r="AT5252" s="223" t="str">
        <f>MONTH(B5252)&amp;"/"&amp;YEAR(B5252)</f>
        <v>3/2026</v>
      </c>
      <c r="AU5252" s="223">
        <f>WEEKNUM(B5252)-WEEKNUM(EOMONTH(B5252,-1)+1)+1</f>
        <v>1</v>
      </c>
      <c r="AV5252" s="209" t="str">
        <f>MONTH(R5252)&amp;"/"&amp;YEAR(R5252)</f>
        <v>1/1900</v>
      </c>
      <c r="AW5252" s="209" t="e">
        <f>WEEKNUM(R5252)-WEEKNUM(EOMONTH(R5252,-1)+1)+1</f>
        <v>#NUM!</v>
      </c>
      <c r="AX5252" s="209">
        <f>IF(BB5252="S",IF(Q5252="1. Aceitou o programa",R5252-B5252,0),0)</f>
        <v>0</v>
      </c>
      <c r="AY5252" s="209">
        <f>IF(BB5252="S",IF(AND(S5252&lt;&gt;"",R5252&lt;&gt;""),S5252-R5252,0),0)</f>
        <v>0</v>
      </c>
      <c r="AZ5252" s="209">
        <f>IF(BB5252="S",IF(Q5252="1. Aceitou o programa",IF(OR(X5252="Não se Aplica",X5252=""),IF(OR(W5252="Não se Aplica",W5252=""),0,W5252-V5252),AVERAGE(X5252-W5252,W5252-V5252)),0),0)</f>
        <v>0</v>
      </c>
      <c r="BA5252" s="209">
        <f>IF(BB5252="S",IF(AND(Q5252="1. Aceitou o programa",AH5252="Realizada"),IFERROR(IF(AG5252="",0,AG5252-R5252),0),0),0)</f>
        <v>0</v>
      </c>
      <c r="BB5252" s="209" t="str">
        <f>_xlfn.XLOOKUP(U5252,'Lista Suspensa'!$AA$20:$AA$23,'Lista Suspensa'!$AB$20:$AB$23,"N/A")</f>
        <v>S</v>
      </c>
    </row>
    <row r="5253" spans="1:54" ht="12" customHeight="1">
      <c r="A5253" s="151" t="s">
        <v>54</v>
      </c>
      <c r="B5253" s="152">
        <v>46083</v>
      </c>
      <c r="C5253" s="153" t="s">
        <v>55</v>
      </c>
      <c r="D5253" s="153" t="s">
        <v>56</v>
      </c>
      <c r="E5253" s="244">
        <v>92769720</v>
      </c>
      <c r="F5253" s="144" t="s">
        <v>9380</v>
      </c>
      <c r="G5253" s="230"/>
      <c r="H5253" s="154">
        <v>23958</v>
      </c>
      <c r="I5253" s="153">
        <v>60</v>
      </c>
      <c r="J5253" s="148" t="s">
        <v>70</v>
      </c>
      <c r="K5253" s="153" t="s">
        <v>101</v>
      </c>
      <c r="L5253" s="153"/>
      <c r="M5253" s="153"/>
      <c r="N5253" s="153">
        <v>450</v>
      </c>
      <c r="O5253" s="155" t="s">
        <v>9381</v>
      </c>
      <c r="P5253" s="156" t="s">
        <v>60</v>
      </c>
      <c r="Q5253" s="157" t="s">
        <v>8211</v>
      </c>
      <c r="R5253" s="158"/>
      <c r="S5253" s="159"/>
      <c r="T5253" s="159" t="s">
        <v>6983</v>
      </c>
      <c r="U5253" s="159" t="s">
        <v>8212</v>
      </c>
      <c r="V5253" s="154">
        <v>46149</v>
      </c>
      <c r="W5253" s="154">
        <v>46155</v>
      </c>
      <c r="X5253" s="154"/>
      <c r="Y5253" s="160"/>
      <c r="Z5253" s="160"/>
      <c r="AA5253" s="153"/>
      <c r="AB5253" s="153"/>
      <c r="AC5253" s="182" t="e">
        <f t="shared" si="166"/>
        <v>#DIV/0!</v>
      </c>
      <c r="AD5253" s="153" t="e">
        <f t="shared" si="167"/>
        <v>#DIV/0!</v>
      </c>
      <c r="AE5253" s="207"/>
      <c r="AF5253" s="153"/>
      <c r="AG5253" s="159"/>
      <c r="AH5253" s="153"/>
      <c r="AI5253" s="161"/>
      <c r="AJ5253" s="153"/>
      <c r="AK5253" s="153"/>
      <c r="AL5253" s="207"/>
      <c r="AM5253" s="207"/>
      <c r="AN5253" s="207"/>
      <c r="AO5253" s="207"/>
      <c r="AP5253" s="147" t="s">
        <v>54</v>
      </c>
      <c r="AQ5253" s="147"/>
      <c r="AR5253" s="147"/>
      <c r="AS5253" s="209" t="s">
        <v>68</v>
      </c>
      <c r="AT5253" s="223" t="str">
        <f>MONTH(B5253)&amp;"/"&amp;YEAR(B5253)</f>
        <v>3/2026</v>
      </c>
      <c r="AU5253" s="223">
        <f>WEEKNUM(B5253)-WEEKNUM(EOMONTH(B5253,-1)+1)+1</f>
        <v>1</v>
      </c>
      <c r="AV5253" s="209" t="str">
        <f>MONTH(R5253)&amp;"/"&amp;YEAR(R5253)</f>
        <v>1/1900</v>
      </c>
      <c r="AW5253" s="209" t="e">
        <f>WEEKNUM(R5253)-WEEKNUM(EOMONTH(R5253,-1)+1)+1</f>
        <v>#NUM!</v>
      </c>
      <c r="AX5253" s="209">
        <f>IF(BB5253="S",IF(Q5253="1. Aceitou o programa",R5253-B5253,0),0)</f>
        <v>0</v>
      </c>
      <c r="AY5253" s="209">
        <f>IF(BB5253="S",IF(AND(S5253&lt;&gt;"",R5253&lt;&gt;""),S5253-R5253,0),0)</f>
        <v>0</v>
      </c>
      <c r="AZ5253" s="209">
        <f>IF(BB5253="S",IF(Q5253="1. Aceitou o programa",IF(OR(X5253="Não se Aplica",X5253=""),IF(OR(W5253="Não se Aplica",W5253=""),0,W5253-V5253),AVERAGE(X5253-W5253,W5253-V5253)),0),0)</f>
        <v>0</v>
      </c>
      <c r="BA5253" s="209">
        <f>IF(BB5253="S",IF(AND(Q5253="1. Aceitou o programa",AH5253="Realizada"),IFERROR(IF(AG5253="",0,AG5253-R5253),0),0),0)</f>
        <v>0</v>
      </c>
      <c r="BB5253" s="209" t="str">
        <f>_xlfn.XLOOKUP(U5253,'Lista Suspensa'!$AA$20:$AA$23,'Lista Suspensa'!$AB$20:$AB$23,"N/A")</f>
        <v>S</v>
      </c>
    </row>
    <row r="5254" spans="1:54" ht="12" customHeight="1">
      <c r="A5254" s="151" t="s">
        <v>54</v>
      </c>
      <c r="B5254" s="152">
        <v>46083</v>
      </c>
      <c r="C5254" s="153" t="s">
        <v>55</v>
      </c>
      <c r="D5254" s="153" t="s">
        <v>56</v>
      </c>
      <c r="E5254" s="244">
        <v>486327639</v>
      </c>
      <c r="F5254" s="144" t="s">
        <v>9382</v>
      </c>
      <c r="G5254" s="230"/>
      <c r="H5254" s="154">
        <v>24330</v>
      </c>
      <c r="I5254" s="153">
        <v>59</v>
      </c>
      <c r="J5254" s="148" t="s">
        <v>70</v>
      </c>
      <c r="K5254" s="153" t="s">
        <v>101</v>
      </c>
      <c r="L5254" s="153"/>
      <c r="M5254" s="153"/>
      <c r="N5254" s="153">
        <v>400</v>
      </c>
      <c r="O5254" s="155">
        <v>21995438811</v>
      </c>
      <c r="P5254" s="156" t="s">
        <v>60</v>
      </c>
      <c r="Q5254" s="157" t="s">
        <v>8211</v>
      </c>
      <c r="R5254" s="158"/>
      <c r="S5254" s="159"/>
      <c r="T5254" s="159" t="s">
        <v>6983</v>
      </c>
      <c r="U5254" s="159" t="s">
        <v>8212</v>
      </c>
      <c r="V5254" s="154">
        <v>46149</v>
      </c>
      <c r="W5254" s="154">
        <v>46155</v>
      </c>
      <c r="X5254" s="154"/>
      <c r="Y5254" s="160"/>
      <c r="Z5254" s="160"/>
      <c r="AA5254" s="153"/>
      <c r="AB5254" s="153"/>
      <c r="AC5254" s="182" t="e">
        <f t="shared" si="166"/>
        <v>#DIV/0!</v>
      </c>
      <c r="AD5254" s="153" t="e">
        <f t="shared" si="167"/>
        <v>#DIV/0!</v>
      </c>
      <c r="AE5254" s="207"/>
      <c r="AF5254" s="153"/>
      <c r="AG5254" s="159"/>
      <c r="AH5254" s="153"/>
      <c r="AI5254" s="161"/>
      <c r="AJ5254" s="153"/>
      <c r="AK5254" s="153"/>
      <c r="AL5254" s="207" t="s">
        <v>85</v>
      </c>
      <c r="AM5254" s="207" t="s">
        <v>86</v>
      </c>
      <c r="AN5254" s="207"/>
      <c r="AO5254" s="207"/>
      <c r="AP5254" s="147" t="s">
        <v>54</v>
      </c>
      <c r="AQ5254" s="147"/>
      <c r="AR5254" s="147"/>
      <c r="AS5254" s="209" t="s">
        <v>68</v>
      </c>
      <c r="AT5254" s="223" t="str">
        <f>MONTH(B5254)&amp;"/"&amp;YEAR(B5254)</f>
        <v>3/2026</v>
      </c>
      <c r="AU5254" s="223">
        <f>WEEKNUM(B5254)-WEEKNUM(EOMONTH(B5254,-1)+1)+1</f>
        <v>1</v>
      </c>
      <c r="AV5254" s="209" t="str">
        <f>MONTH(R5254)&amp;"/"&amp;YEAR(R5254)</f>
        <v>1/1900</v>
      </c>
      <c r="AW5254" s="209" t="e">
        <f>WEEKNUM(R5254)-WEEKNUM(EOMONTH(R5254,-1)+1)+1</f>
        <v>#NUM!</v>
      </c>
      <c r="AX5254" s="209">
        <f>IF(BB5254="S",IF(Q5254="1. Aceitou o programa",R5254-B5254,0),0)</f>
        <v>0</v>
      </c>
      <c r="AY5254" s="209">
        <f>IF(BB5254="S",IF(AND(S5254&lt;&gt;"",R5254&lt;&gt;""),S5254-R5254,0),0)</f>
        <v>0</v>
      </c>
      <c r="AZ5254" s="209">
        <f>IF(BB5254="S",IF(Q5254="1. Aceitou o programa",IF(OR(X5254="Não se Aplica",X5254=""),IF(OR(W5254="Não se Aplica",W5254=""),0,W5254-V5254),AVERAGE(X5254-W5254,W5254-V5254)),0),0)</f>
        <v>0</v>
      </c>
      <c r="BA5254" s="209">
        <f>IF(BB5254="S",IF(AND(Q5254="1. Aceitou o programa",AH5254="Realizada"),IFERROR(IF(AG5254="",0,AG5254-R5254),0),0),0)</f>
        <v>0</v>
      </c>
      <c r="BB5254" s="209" t="str">
        <f>_xlfn.XLOOKUP(U5254,'Lista Suspensa'!$AA$20:$AA$23,'Lista Suspensa'!$AB$20:$AB$23,"N/A")</f>
        <v>S</v>
      </c>
    </row>
    <row r="5255" spans="1:54" ht="12" customHeight="1">
      <c r="A5255" s="151" t="s">
        <v>54</v>
      </c>
      <c r="B5255" s="152">
        <v>46083</v>
      </c>
      <c r="C5255" s="153" t="s">
        <v>55</v>
      </c>
      <c r="D5255" s="153" t="s">
        <v>56</v>
      </c>
      <c r="E5255" s="244">
        <v>89943490</v>
      </c>
      <c r="F5255" s="144" t="s">
        <v>9383</v>
      </c>
      <c r="G5255" s="230"/>
      <c r="H5255" s="154">
        <v>24899</v>
      </c>
      <c r="I5255" s="153">
        <v>58</v>
      </c>
      <c r="J5255" s="148" t="s">
        <v>70</v>
      </c>
      <c r="K5255" s="153" t="s">
        <v>101</v>
      </c>
      <c r="L5255" s="153"/>
      <c r="M5255" s="153"/>
      <c r="N5255" s="153">
        <v>120</v>
      </c>
      <c r="O5255" s="155" t="s">
        <v>9384</v>
      </c>
      <c r="P5255" s="156" t="s">
        <v>60</v>
      </c>
      <c r="Q5255" s="157" t="s">
        <v>8211</v>
      </c>
      <c r="R5255" s="158"/>
      <c r="S5255" s="159"/>
      <c r="T5255" s="159" t="s">
        <v>6983</v>
      </c>
      <c r="U5255" s="159" t="s">
        <v>8212</v>
      </c>
      <c r="V5255" s="154">
        <v>46149</v>
      </c>
      <c r="W5255" s="154">
        <v>46155</v>
      </c>
      <c r="X5255" s="154"/>
      <c r="Y5255" s="160"/>
      <c r="Z5255" s="160"/>
      <c r="AA5255" s="153"/>
      <c r="AB5255" s="153"/>
      <c r="AC5255" s="182" t="e">
        <f t="shared" si="166"/>
        <v>#DIV/0!</v>
      </c>
      <c r="AD5255" s="153" t="e">
        <f t="shared" si="167"/>
        <v>#DIV/0!</v>
      </c>
      <c r="AE5255" s="207"/>
      <c r="AF5255" s="153"/>
      <c r="AG5255" s="159"/>
      <c r="AH5255" s="153"/>
      <c r="AI5255" s="161"/>
      <c r="AJ5255" s="153"/>
      <c r="AK5255" s="153"/>
      <c r="AL5255" s="207"/>
      <c r="AM5255" s="207"/>
      <c r="AN5255" s="207"/>
      <c r="AO5255" s="207"/>
      <c r="AP5255" s="147" t="s">
        <v>54</v>
      </c>
      <c r="AQ5255" s="147"/>
      <c r="AR5255" s="147"/>
      <c r="AS5255" s="209" t="s">
        <v>68</v>
      </c>
      <c r="AT5255" s="223" t="str">
        <f>MONTH(B5255)&amp;"/"&amp;YEAR(B5255)</f>
        <v>3/2026</v>
      </c>
      <c r="AU5255" s="223">
        <f>WEEKNUM(B5255)-WEEKNUM(EOMONTH(B5255,-1)+1)+1</f>
        <v>1</v>
      </c>
      <c r="AV5255" s="209" t="str">
        <f>MONTH(R5255)&amp;"/"&amp;YEAR(R5255)</f>
        <v>1/1900</v>
      </c>
      <c r="AW5255" s="209" t="e">
        <f>WEEKNUM(R5255)-WEEKNUM(EOMONTH(R5255,-1)+1)+1</f>
        <v>#NUM!</v>
      </c>
      <c r="AX5255" s="209">
        <f>IF(BB5255="S",IF(Q5255="1. Aceitou o programa",R5255-B5255,0),0)</f>
        <v>0</v>
      </c>
      <c r="AY5255" s="209">
        <f>IF(BB5255="S",IF(AND(S5255&lt;&gt;"",R5255&lt;&gt;""),S5255-R5255,0),0)</f>
        <v>0</v>
      </c>
      <c r="AZ5255" s="209">
        <f>IF(BB5255="S",IF(Q5255="1. Aceitou o programa",IF(OR(X5255="Não se Aplica",X5255=""),IF(OR(W5255="Não se Aplica",W5255=""),0,W5255-V5255),AVERAGE(X5255-W5255,W5255-V5255)),0),0)</f>
        <v>0</v>
      </c>
      <c r="BA5255" s="209">
        <f>IF(BB5255="S",IF(AND(Q5255="1. Aceitou o programa",AH5255="Realizada"),IFERROR(IF(AG5255="",0,AG5255-R5255),0),0),0)</f>
        <v>0</v>
      </c>
      <c r="BB5255" s="209" t="str">
        <f>_xlfn.XLOOKUP(U5255,'Lista Suspensa'!$AA$20:$AA$23,'Lista Suspensa'!$AB$20:$AB$23,"N/A")</f>
        <v>S</v>
      </c>
    </row>
    <row r="5256" spans="1:54" ht="12" customHeight="1">
      <c r="A5256" s="151" t="s">
        <v>54</v>
      </c>
      <c r="B5256" s="152">
        <v>46083</v>
      </c>
      <c r="C5256" s="153" t="s">
        <v>55</v>
      </c>
      <c r="D5256" s="153" t="s">
        <v>56</v>
      </c>
      <c r="E5256" s="244">
        <v>754633560</v>
      </c>
      <c r="F5256" s="144" t="s">
        <v>9385</v>
      </c>
      <c r="G5256" s="230"/>
      <c r="H5256" s="154">
        <v>25455</v>
      </c>
      <c r="I5256" s="153">
        <v>56</v>
      </c>
      <c r="J5256" s="148" t="s">
        <v>70</v>
      </c>
      <c r="K5256" s="153" t="s">
        <v>101</v>
      </c>
      <c r="L5256" s="153"/>
      <c r="M5256" s="153"/>
      <c r="N5256" s="153">
        <v>100</v>
      </c>
      <c r="O5256" s="155" t="s">
        <v>9386</v>
      </c>
      <c r="P5256" s="156" t="s">
        <v>60</v>
      </c>
      <c r="Q5256" s="157" t="s">
        <v>8211</v>
      </c>
      <c r="R5256" s="158"/>
      <c r="S5256" s="159"/>
      <c r="T5256" s="159" t="s">
        <v>6983</v>
      </c>
      <c r="U5256" s="159" t="s">
        <v>8212</v>
      </c>
      <c r="V5256" s="154">
        <v>46149</v>
      </c>
      <c r="W5256" s="154">
        <v>46155</v>
      </c>
      <c r="X5256" s="154"/>
      <c r="Y5256" s="160"/>
      <c r="Z5256" s="160"/>
      <c r="AA5256" s="153"/>
      <c r="AB5256" s="153"/>
      <c r="AC5256" s="182" t="e">
        <f t="shared" si="166"/>
        <v>#DIV/0!</v>
      </c>
      <c r="AD5256" s="153" t="e">
        <f t="shared" si="167"/>
        <v>#DIV/0!</v>
      </c>
      <c r="AE5256" s="207"/>
      <c r="AF5256" s="153"/>
      <c r="AG5256" s="159"/>
      <c r="AH5256" s="153"/>
      <c r="AI5256" s="161"/>
      <c r="AJ5256" s="153"/>
      <c r="AK5256" s="153"/>
      <c r="AL5256" s="207"/>
      <c r="AM5256" s="207"/>
      <c r="AN5256" s="207"/>
      <c r="AO5256" s="207"/>
      <c r="AP5256" s="147" t="s">
        <v>54</v>
      </c>
      <c r="AQ5256" s="147"/>
      <c r="AR5256" s="147"/>
      <c r="AS5256" s="209" t="s">
        <v>68</v>
      </c>
      <c r="AT5256" s="223" t="str">
        <f>MONTH(B5256)&amp;"/"&amp;YEAR(B5256)</f>
        <v>3/2026</v>
      </c>
      <c r="AU5256" s="223">
        <f>WEEKNUM(B5256)-WEEKNUM(EOMONTH(B5256,-1)+1)+1</f>
        <v>1</v>
      </c>
      <c r="AV5256" s="209" t="str">
        <f>MONTH(R5256)&amp;"/"&amp;YEAR(R5256)</f>
        <v>1/1900</v>
      </c>
      <c r="AW5256" s="209" t="e">
        <f>WEEKNUM(R5256)-WEEKNUM(EOMONTH(R5256,-1)+1)+1</f>
        <v>#NUM!</v>
      </c>
      <c r="AX5256" s="209">
        <f>IF(BB5256="S",IF(Q5256="1. Aceitou o programa",R5256-B5256,0),0)</f>
        <v>0</v>
      </c>
      <c r="AY5256" s="209">
        <f>IF(BB5256="S",IF(AND(S5256&lt;&gt;"",R5256&lt;&gt;""),S5256-R5256,0),0)</f>
        <v>0</v>
      </c>
      <c r="AZ5256" s="209">
        <f>IF(BB5256="S",IF(Q5256="1. Aceitou o programa",IF(OR(X5256="Não se Aplica",X5256=""),IF(OR(W5256="Não se Aplica",W5256=""),0,W5256-V5256),AVERAGE(X5256-W5256,W5256-V5256)),0),0)</f>
        <v>0</v>
      </c>
      <c r="BA5256" s="209">
        <f>IF(BB5256="S",IF(AND(Q5256="1. Aceitou o programa",AH5256="Realizada"),IFERROR(IF(AG5256="",0,AG5256-R5256),0),0),0)</f>
        <v>0</v>
      </c>
      <c r="BB5256" s="209" t="str">
        <f>_xlfn.XLOOKUP(U5256,'Lista Suspensa'!$AA$20:$AA$23,'Lista Suspensa'!$AB$20:$AB$23,"N/A")</f>
        <v>S</v>
      </c>
    </row>
    <row r="5257" spans="1:54" ht="12" customHeight="1">
      <c r="A5257" s="151" t="s">
        <v>54</v>
      </c>
      <c r="B5257" s="152">
        <v>46083</v>
      </c>
      <c r="C5257" s="153" t="s">
        <v>55</v>
      </c>
      <c r="D5257" s="153" t="s">
        <v>56</v>
      </c>
      <c r="E5257" s="244">
        <v>745117104</v>
      </c>
      <c r="F5257" s="144" t="s">
        <v>9387</v>
      </c>
      <c r="G5257" s="230"/>
      <c r="H5257" s="154">
        <v>26032</v>
      </c>
      <c r="I5257" s="153">
        <v>55</v>
      </c>
      <c r="J5257" s="148" t="s">
        <v>70</v>
      </c>
      <c r="K5257" s="153" t="s">
        <v>101</v>
      </c>
      <c r="L5257" s="153"/>
      <c r="M5257" s="153"/>
      <c r="N5257" s="153">
        <v>300</v>
      </c>
      <c r="O5257" s="155" t="s">
        <v>9388</v>
      </c>
      <c r="P5257" s="156" t="s">
        <v>60</v>
      </c>
      <c r="Q5257" s="157" t="s">
        <v>8211</v>
      </c>
      <c r="R5257" s="158"/>
      <c r="S5257" s="159"/>
      <c r="T5257" s="159" t="s">
        <v>6983</v>
      </c>
      <c r="U5257" s="159" t="s">
        <v>8212</v>
      </c>
      <c r="V5257" s="154">
        <v>46149</v>
      </c>
      <c r="W5257" s="154">
        <v>46155</v>
      </c>
      <c r="X5257" s="154"/>
      <c r="Y5257" s="160"/>
      <c r="Z5257" s="160"/>
      <c r="AA5257" s="153"/>
      <c r="AB5257" s="153"/>
      <c r="AC5257" s="182" t="e">
        <f t="shared" si="166"/>
        <v>#DIV/0!</v>
      </c>
      <c r="AD5257" s="153" t="e">
        <f t="shared" si="167"/>
        <v>#DIV/0!</v>
      </c>
      <c r="AE5257" s="207"/>
      <c r="AF5257" s="153"/>
      <c r="AG5257" s="159"/>
      <c r="AH5257" s="153"/>
      <c r="AI5257" s="161"/>
      <c r="AJ5257" s="153"/>
      <c r="AK5257" s="153"/>
      <c r="AL5257" s="207"/>
      <c r="AM5257" s="207"/>
      <c r="AN5257" s="207"/>
      <c r="AO5257" s="207"/>
      <c r="AP5257" s="147" t="s">
        <v>54</v>
      </c>
      <c r="AQ5257" s="147"/>
      <c r="AR5257" s="147"/>
      <c r="AS5257" s="209" t="s">
        <v>68</v>
      </c>
      <c r="AT5257" s="223" t="str">
        <f>MONTH(B5257)&amp;"/"&amp;YEAR(B5257)</f>
        <v>3/2026</v>
      </c>
      <c r="AU5257" s="223">
        <f>WEEKNUM(B5257)-WEEKNUM(EOMONTH(B5257,-1)+1)+1</f>
        <v>1</v>
      </c>
      <c r="AV5257" s="209" t="str">
        <f>MONTH(R5257)&amp;"/"&amp;YEAR(R5257)</f>
        <v>1/1900</v>
      </c>
      <c r="AW5257" s="209" t="e">
        <f>WEEKNUM(R5257)-WEEKNUM(EOMONTH(R5257,-1)+1)+1</f>
        <v>#NUM!</v>
      </c>
      <c r="AX5257" s="209">
        <f>IF(BB5257="S",IF(Q5257="1. Aceitou o programa",R5257-B5257,0),0)</f>
        <v>0</v>
      </c>
      <c r="AY5257" s="209">
        <f>IF(BB5257="S",IF(AND(S5257&lt;&gt;"",R5257&lt;&gt;""),S5257-R5257,0),0)</f>
        <v>0</v>
      </c>
      <c r="AZ5257" s="209">
        <f>IF(BB5257="S",IF(Q5257="1. Aceitou o programa",IF(OR(X5257="Não se Aplica",X5257=""),IF(OR(W5257="Não se Aplica",W5257=""),0,W5257-V5257),AVERAGE(X5257-W5257,W5257-V5257)),0),0)</f>
        <v>0</v>
      </c>
      <c r="BA5257" s="209">
        <f>IF(BB5257="S",IF(AND(Q5257="1. Aceitou o programa",AH5257="Realizada"),IFERROR(IF(AG5257="",0,AG5257-R5257),0),0),0)</f>
        <v>0</v>
      </c>
      <c r="BB5257" s="209" t="str">
        <f>_xlfn.XLOOKUP(U5257,'Lista Suspensa'!$AA$20:$AA$23,'Lista Suspensa'!$AB$20:$AB$23,"N/A")</f>
        <v>S</v>
      </c>
    </row>
    <row r="5258" spans="1:54" ht="12" customHeight="1">
      <c r="A5258" s="151" t="s">
        <v>54</v>
      </c>
      <c r="B5258" s="152">
        <v>46083</v>
      </c>
      <c r="C5258" s="153" t="s">
        <v>55</v>
      </c>
      <c r="D5258" s="153" t="s">
        <v>56</v>
      </c>
      <c r="E5258" s="244">
        <v>93149897</v>
      </c>
      <c r="F5258" s="144" t="s">
        <v>9389</v>
      </c>
      <c r="G5258" s="230"/>
      <c r="H5258" s="154">
        <v>26263</v>
      </c>
      <c r="I5258" s="153">
        <v>54</v>
      </c>
      <c r="J5258" s="148" t="s">
        <v>70</v>
      </c>
      <c r="K5258" s="153" t="s">
        <v>101</v>
      </c>
      <c r="L5258" s="153"/>
      <c r="M5258" s="153"/>
      <c r="N5258" s="153">
        <v>80</v>
      </c>
      <c r="O5258" s="155">
        <v>21967044243</v>
      </c>
      <c r="P5258" s="156" t="s">
        <v>60</v>
      </c>
      <c r="Q5258" s="157" t="s">
        <v>8211</v>
      </c>
      <c r="R5258" s="158"/>
      <c r="S5258" s="159"/>
      <c r="T5258" s="159" t="s">
        <v>6983</v>
      </c>
      <c r="U5258" s="159" t="s">
        <v>8212</v>
      </c>
      <c r="V5258" s="154">
        <v>46149</v>
      </c>
      <c r="W5258" s="154">
        <v>46155</v>
      </c>
      <c r="X5258" s="154"/>
      <c r="Y5258" s="160"/>
      <c r="Z5258" s="160"/>
      <c r="AA5258" s="153"/>
      <c r="AB5258" s="153"/>
      <c r="AC5258" s="182" t="e">
        <f t="shared" si="166"/>
        <v>#DIV/0!</v>
      </c>
      <c r="AD5258" s="153" t="e">
        <f t="shared" si="167"/>
        <v>#DIV/0!</v>
      </c>
      <c r="AE5258" s="207"/>
      <c r="AF5258" s="153"/>
      <c r="AG5258" s="159"/>
      <c r="AH5258" s="153"/>
      <c r="AI5258" s="161"/>
      <c r="AJ5258" s="153"/>
      <c r="AK5258" s="153"/>
      <c r="AL5258" s="207"/>
      <c r="AM5258" s="207"/>
      <c r="AN5258" s="207"/>
      <c r="AO5258" s="207"/>
      <c r="AP5258" s="147" t="s">
        <v>54</v>
      </c>
      <c r="AQ5258" s="147"/>
      <c r="AR5258" s="147"/>
      <c r="AS5258" s="209" t="s">
        <v>68</v>
      </c>
      <c r="AT5258" s="223" t="str">
        <f>MONTH(B5258)&amp;"/"&amp;YEAR(B5258)</f>
        <v>3/2026</v>
      </c>
      <c r="AU5258" s="223">
        <f>WEEKNUM(B5258)-WEEKNUM(EOMONTH(B5258,-1)+1)+1</f>
        <v>1</v>
      </c>
      <c r="AV5258" s="209" t="str">
        <f>MONTH(R5258)&amp;"/"&amp;YEAR(R5258)</f>
        <v>1/1900</v>
      </c>
      <c r="AW5258" s="209" t="e">
        <f>WEEKNUM(R5258)-WEEKNUM(EOMONTH(R5258,-1)+1)+1</f>
        <v>#NUM!</v>
      </c>
      <c r="AX5258" s="209">
        <f>IF(BB5258="S",IF(Q5258="1. Aceitou o programa",R5258-B5258,0),0)</f>
        <v>0</v>
      </c>
      <c r="AY5258" s="209">
        <f>IF(BB5258="S",IF(AND(S5258&lt;&gt;"",R5258&lt;&gt;""),S5258-R5258,0),0)</f>
        <v>0</v>
      </c>
      <c r="AZ5258" s="209">
        <f>IF(BB5258="S",IF(Q5258="1. Aceitou o programa",IF(OR(X5258="Não se Aplica",X5258=""),IF(OR(W5258="Não se Aplica",W5258=""),0,W5258-V5258),AVERAGE(X5258-W5258,W5258-V5258)),0),0)</f>
        <v>0</v>
      </c>
      <c r="BA5258" s="209">
        <f>IF(BB5258="S",IF(AND(Q5258="1. Aceitou o programa",AH5258="Realizada"),IFERROR(IF(AG5258="",0,AG5258-R5258),0),0),0)</f>
        <v>0</v>
      </c>
      <c r="BB5258" s="209" t="str">
        <f>_xlfn.XLOOKUP(U5258,'Lista Suspensa'!$AA$20:$AA$23,'Lista Suspensa'!$AB$20:$AB$23,"N/A")</f>
        <v>S</v>
      </c>
    </row>
    <row r="5259" spans="1:54" ht="12" customHeight="1">
      <c r="A5259" s="151" t="s">
        <v>54</v>
      </c>
      <c r="B5259" s="152">
        <v>46083</v>
      </c>
      <c r="C5259" s="153" t="s">
        <v>55</v>
      </c>
      <c r="D5259" s="153" t="s">
        <v>56</v>
      </c>
      <c r="E5259" s="244">
        <v>753140357</v>
      </c>
      <c r="F5259" s="144" t="s">
        <v>9390</v>
      </c>
      <c r="G5259" s="230"/>
      <c r="H5259" s="154">
        <v>26481</v>
      </c>
      <c r="I5259" s="153">
        <v>53</v>
      </c>
      <c r="J5259" s="148" t="s">
        <v>58</v>
      </c>
      <c r="K5259" s="153" t="s">
        <v>101</v>
      </c>
      <c r="L5259" s="153"/>
      <c r="M5259" s="153"/>
      <c r="N5259" s="153">
        <v>200</v>
      </c>
      <c r="O5259" s="155">
        <v>21972745516</v>
      </c>
      <c r="P5259" s="156" t="s">
        <v>60</v>
      </c>
      <c r="Q5259" s="157" t="s">
        <v>8211</v>
      </c>
      <c r="R5259" s="158"/>
      <c r="S5259" s="159"/>
      <c r="T5259" s="159" t="s">
        <v>6983</v>
      </c>
      <c r="U5259" s="159" t="s">
        <v>8212</v>
      </c>
      <c r="V5259" s="154">
        <v>46149</v>
      </c>
      <c r="W5259" s="154">
        <v>46155</v>
      </c>
      <c r="X5259" s="154"/>
      <c r="Y5259" s="160"/>
      <c r="Z5259" s="160"/>
      <c r="AA5259" s="153"/>
      <c r="AB5259" s="153"/>
      <c r="AC5259" s="182" t="e">
        <f t="shared" si="166"/>
        <v>#DIV/0!</v>
      </c>
      <c r="AD5259" s="153" t="e">
        <f t="shared" si="167"/>
        <v>#DIV/0!</v>
      </c>
      <c r="AE5259" s="207"/>
      <c r="AF5259" s="153"/>
      <c r="AG5259" s="159"/>
      <c r="AH5259" s="153"/>
      <c r="AI5259" s="161"/>
      <c r="AJ5259" s="153"/>
      <c r="AK5259" s="153"/>
      <c r="AL5259" s="207"/>
      <c r="AM5259" s="207"/>
      <c r="AN5259" s="207"/>
      <c r="AO5259" s="207"/>
      <c r="AP5259" s="147" t="s">
        <v>54</v>
      </c>
      <c r="AQ5259" s="147"/>
      <c r="AR5259" s="147"/>
      <c r="AS5259" s="209" t="s">
        <v>68</v>
      </c>
      <c r="AT5259" s="223" t="str">
        <f>MONTH(B5259)&amp;"/"&amp;YEAR(B5259)</f>
        <v>3/2026</v>
      </c>
      <c r="AU5259" s="223">
        <f>WEEKNUM(B5259)-WEEKNUM(EOMONTH(B5259,-1)+1)+1</f>
        <v>1</v>
      </c>
      <c r="AV5259" s="209" t="str">
        <f>MONTH(R5259)&amp;"/"&amp;YEAR(R5259)</f>
        <v>1/1900</v>
      </c>
      <c r="AW5259" s="209" t="e">
        <f>WEEKNUM(R5259)-WEEKNUM(EOMONTH(R5259,-1)+1)+1</f>
        <v>#NUM!</v>
      </c>
      <c r="AX5259" s="209">
        <f>IF(BB5259="S",IF(Q5259="1. Aceitou o programa",R5259-B5259,0),0)</f>
        <v>0</v>
      </c>
      <c r="AY5259" s="209">
        <f>IF(BB5259="S",IF(AND(S5259&lt;&gt;"",R5259&lt;&gt;""),S5259-R5259,0),0)</f>
        <v>0</v>
      </c>
      <c r="AZ5259" s="209">
        <f>IF(BB5259="S",IF(Q5259="1. Aceitou o programa",IF(OR(X5259="Não se Aplica",X5259=""),IF(OR(W5259="Não se Aplica",W5259=""),0,W5259-V5259),AVERAGE(X5259-W5259,W5259-V5259)),0),0)</f>
        <v>0</v>
      </c>
      <c r="BA5259" s="209">
        <f>IF(BB5259="S",IF(AND(Q5259="1. Aceitou o programa",AH5259="Realizada"),IFERROR(IF(AG5259="",0,AG5259-R5259),0),0),0)</f>
        <v>0</v>
      </c>
      <c r="BB5259" s="209" t="str">
        <f>_xlfn.XLOOKUP(U5259,'Lista Suspensa'!$AA$20:$AA$23,'Lista Suspensa'!$AB$20:$AB$23,"N/A")</f>
        <v>S</v>
      </c>
    </row>
    <row r="5260" spans="1:54" ht="12" customHeight="1">
      <c r="A5260" s="151" t="s">
        <v>54</v>
      </c>
      <c r="B5260" s="152">
        <v>46083</v>
      </c>
      <c r="C5260" s="153" t="s">
        <v>55</v>
      </c>
      <c r="D5260" s="153" t="s">
        <v>56</v>
      </c>
      <c r="E5260" s="244">
        <v>745991157</v>
      </c>
      <c r="F5260" s="144" t="s">
        <v>9391</v>
      </c>
      <c r="G5260" s="230"/>
      <c r="H5260" s="154">
        <v>27228</v>
      </c>
      <c r="I5260" s="153">
        <v>51</v>
      </c>
      <c r="J5260" s="148" t="s">
        <v>70</v>
      </c>
      <c r="K5260" s="153" t="s">
        <v>101</v>
      </c>
      <c r="L5260" s="153"/>
      <c r="M5260" s="153"/>
      <c r="N5260" s="153">
        <v>100</v>
      </c>
      <c r="O5260" s="155">
        <v>21996987422</v>
      </c>
      <c r="P5260" s="156" t="s">
        <v>60</v>
      </c>
      <c r="Q5260" s="157" t="s">
        <v>8211</v>
      </c>
      <c r="R5260" s="158"/>
      <c r="S5260" s="159"/>
      <c r="T5260" s="159" t="s">
        <v>6983</v>
      </c>
      <c r="U5260" s="159" t="s">
        <v>8212</v>
      </c>
      <c r="V5260" s="154">
        <v>46149</v>
      </c>
      <c r="W5260" s="154">
        <v>46155</v>
      </c>
      <c r="X5260" s="154"/>
      <c r="Y5260" s="160"/>
      <c r="Z5260" s="160"/>
      <c r="AA5260" s="153"/>
      <c r="AB5260" s="153"/>
      <c r="AC5260" s="182" t="e">
        <f t="shared" si="166"/>
        <v>#DIV/0!</v>
      </c>
      <c r="AD5260" s="153" t="e">
        <f t="shared" si="167"/>
        <v>#DIV/0!</v>
      </c>
      <c r="AE5260" s="207"/>
      <c r="AF5260" s="153"/>
      <c r="AG5260" s="159"/>
      <c r="AH5260" s="153"/>
      <c r="AI5260" s="161"/>
      <c r="AJ5260" s="153"/>
      <c r="AK5260" s="153"/>
      <c r="AL5260" s="207"/>
      <c r="AM5260" s="207"/>
      <c r="AN5260" s="207"/>
      <c r="AO5260" s="207"/>
      <c r="AP5260" s="147" t="s">
        <v>54</v>
      </c>
      <c r="AQ5260" s="147"/>
      <c r="AR5260" s="147"/>
      <c r="AS5260" s="209" t="s">
        <v>68</v>
      </c>
      <c r="AT5260" s="223" t="str">
        <f>MONTH(B5260)&amp;"/"&amp;YEAR(B5260)</f>
        <v>3/2026</v>
      </c>
      <c r="AU5260" s="223">
        <f>WEEKNUM(B5260)-WEEKNUM(EOMONTH(B5260,-1)+1)+1</f>
        <v>1</v>
      </c>
      <c r="AV5260" s="209" t="str">
        <f>MONTH(R5260)&amp;"/"&amp;YEAR(R5260)</f>
        <v>1/1900</v>
      </c>
      <c r="AW5260" s="209" t="e">
        <f>WEEKNUM(R5260)-WEEKNUM(EOMONTH(R5260,-1)+1)+1</f>
        <v>#NUM!</v>
      </c>
      <c r="AX5260" s="209">
        <f>IF(BB5260="S",IF(Q5260="1. Aceitou o programa",R5260-B5260,0),0)</f>
        <v>0</v>
      </c>
      <c r="AY5260" s="209">
        <f>IF(BB5260="S",IF(AND(S5260&lt;&gt;"",R5260&lt;&gt;""),S5260-R5260,0),0)</f>
        <v>0</v>
      </c>
      <c r="AZ5260" s="209">
        <f>IF(BB5260="S",IF(Q5260="1. Aceitou o programa",IF(OR(X5260="Não se Aplica",X5260=""),IF(OR(W5260="Não se Aplica",W5260=""),0,W5260-V5260),AVERAGE(X5260-W5260,W5260-V5260)),0),0)</f>
        <v>0</v>
      </c>
      <c r="BA5260" s="209">
        <f>IF(BB5260="S",IF(AND(Q5260="1. Aceitou o programa",AH5260="Realizada"),IFERROR(IF(AG5260="",0,AG5260-R5260),0),0),0)</f>
        <v>0</v>
      </c>
      <c r="BB5260" s="209" t="str">
        <f>_xlfn.XLOOKUP(U5260,'Lista Suspensa'!$AA$20:$AA$23,'Lista Suspensa'!$AB$20:$AB$23,"N/A")</f>
        <v>S</v>
      </c>
    </row>
    <row r="5261" spans="1:54" ht="12" customHeight="1">
      <c r="A5261" s="151" t="s">
        <v>54</v>
      </c>
      <c r="B5261" s="152">
        <v>46083</v>
      </c>
      <c r="C5261" s="153" t="s">
        <v>55</v>
      </c>
      <c r="D5261" s="153" t="s">
        <v>56</v>
      </c>
      <c r="E5261" s="244">
        <v>94113870</v>
      </c>
      <c r="F5261" s="144" t="s">
        <v>9392</v>
      </c>
      <c r="G5261" s="230"/>
      <c r="H5261" s="154">
        <v>27297</v>
      </c>
      <c r="I5261" s="153">
        <v>51</v>
      </c>
      <c r="J5261" s="148" t="s">
        <v>70</v>
      </c>
      <c r="K5261" s="153" t="s">
        <v>101</v>
      </c>
      <c r="L5261" s="153"/>
      <c r="M5261" s="153"/>
      <c r="N5261" s="153">
        <v>120</v>
      </c>
      <c r="O5261" s="155" t="s">
        <v>9393</v>
      </c>
      <c r="P5261" s="156" t="s">
        <v>60</v>
      </c>
      <c r="Q5261" s="157" t="s">
        <v>8211</v>
      </c>
      <c r="R5261" s="158"/>
      <c r="S5261" s="159"/>
      <c r="T5261" s="159" t="s">
        <v>6983</v>
      </c>
      <c r="U5261" s="159" t="s">
        <v>8212</v>
      </c>
      <c r="V5261" s="154">
        <v>46149</v>
      </c>
      <c r="W5261" s="154">
        <v>46155</v>
      </c>
      <c r="X5261" s="154"/>
      <c r="Y5261" s="160"/>
      <c r="Z5261" s="160"/>
      <c r="AA5261" s="153"/>
      <c r="AB5261" s="153"/>
      <c r="AC5261" s="182" t="e">
        <f t="shared" si="166"/>
        <v>#DIV/0!</v>
      </c>
      <c r="AD5261" s="153" t="e">
        <f t="shared" si="167"/>
        <v>#DIV/0!</v>
      </c>
      <c r="AE5261" s="207"/>
      <c r="AF5261" s="153"/>
      <c r="AG5261" s="159"/>
      <c r="AH5261" s="153"/>
      <c r="AI5261" s="161"/>
      <c r="AJ5261" s="153"/>
      <c r="AK5261" s="153"/>
      <c r="AL5261" s="207"/>
      <c r="AM5261" s="207"/>
      <c r="AN5261" s="207"/>
      <c r="AO5261" s="207"/>
      <c r="AP5261" s="147" t="s">
        <v>54</v>
      </c>
      <c r="AQ5261" s="147"/>
      <c r="AR5261" s="147"/>
      <c r="AS5261" s="209" t="s">
        <v>68</v>
      </c>
      <c r="AT5261" s="223" t="str">
        <f>MONTH(B5261)&amp;"/"&amp;YEAR(B5261)</f>
        <v>3/2026</v>
      </c>
      <c r="AU5261" s="223">
        <f>WEEKNUM(B5261)-WEEKNUM(EOMONTH(B5261,-1)+1)+1</f>
        <v>1</v>
      </c>
      <c r="AV5261" s="209" t="str">
        <f>MONTH(R5261)&amp;"/"&amp;YEAR(R5261)</f>
        <v>1/1900</v>
      </c>
      <c r="AW5261" s="209" t="e">
        <f>WEEKNUM(R5261)-WEEKNUM(EOMONTH(R5261,-1)+1)+1</f>
        <v>#NUM!</v>
      </c>
      <c r="AX5261" s="209">
        <f>IF(BB5261="S",IF(Q5261="1. Aceitou o programa",R5261-B5261,0),0)</f>
        <v>0</v>
      </c>
      <c r="AY5261" s="209">
        <f>IF(BB5261="S",IF(AND(S5261&lt;&gt;"",R5261&lt;&gt;""),S5261-R5261,0),0)</f>
        <v>0</v>
      </c>
      <c r="AZ5261" s="209">
        <f>IF(BB5261="S",IF(Q5261="1. Aceitou o programa",IF(OR(X5261="Não se Aplica",X5261=""),IF(OR(W5261="Não se Aplica",W5261=""),0,W5261-V5261),AVERAGE(X5261-W5261,W5261-V5261)),0),0)</f>
        <v>0</v>
      </c>
      <c r="BA5261" s="209">
        <f>IF(BB5261="S",IF(AND(Q5261="1. Aceitou o programa",AH5261="Realizada"),IFERROR(IF(AG5261="",0,AG5261-R5261),0),0),0)</f>
        <v>0</v>
      </c>
      <c r="BB5261" s="209" t="str">
        <f>_xlfn.XLOOKUP(U5261,'Lista Suspensa'!$AA$20:$AA$23,'Lista Suspensa'!$AB$20:$AB$23,"N/A")</f>
        <v>S</v>
      </c>
    </row>
    <row r="5262" spans="1:54" ht="12" customHeight="1">
      <c r="A5262" s="151" t="s">
        <v>54</v>
      </c>
      <c r="B5262" s="152">
        <v>46083</v>
      </c>
      <c r="C5262" s="153" t="s">
        <v>55</v>
      </c>
      <c r="D5262" s="153" t="s">
        <v>56</v>
      </c>
      <c r="E5262" s="244">
        <v>92734005</v>
      </c>
      <c r="F5262" s="144" t="s">
        <v>9394</v>
      </c>
      <c r="G5262" s="230"/>
      <c r="H5262" s="154">
        <v>27711</v>
      </c>
      <c r="I5262" s="153">
        <v>50</v>
      </c>
      <c r="J5262" s="148" t="s">
        <v>58</v>
      </c>
      <c r="K5262" s="153" t="s">
        <v>101</v>
      </c>
      <c r="L5262" s="153"/>
      <c r="M5262" s="153"/>
      <c r="N5262" s="153">
        <v>380</v>
      </c>
      <c r="O5262" s="155" t="s">
        <v>9395</v>
      </c>
      <c r="P5262" s="156" t="s">
        <v>60</v>
      </c>
      <c r="Q5262" s="157" t="s">
        <v>8211</v>
      </c>
      <c r="R5262" s="158"/>
      <c r="S5262" s="159"/>
      <c r="T5262" s="159" t="s">
        <v>6983</v>
      </c>
      <c r="U5262" s="159" t="s">
        <v>8212</v>
      </c>
      <c r="V5262" s="154">
        <v>46149</v>
      </c>
      <c r="W5262" s="154">
        <v>46155</v>
      </c>
      <c r="X5262" s="154"/>
      <c r="Y5262" s="160"/>
      <c r="Z5262" s="160"/>
      <c r="AA5262" s="153"/>
      <c r="AB5262" s="153"/>
      <c r="AC5262" s="182" t="e">
        <f t="shared" si="166"/>
        <v>#DIV/0!</v>
      </c>
      <c r="AD5262" s="153" t="e">
        <f t="shared" si="167"/>
        <v>#DIV/0!</v>
      </c>
      <c r="AE5262" s="207"/>
      <c r="AF5262" s="153"/>
      <c r="AG5262" s="159"/>
      <c r="AH5262" s="153"/>
      <c r="AI5262" s="161"/>
      <c r="AJ5262" s="153"/>
      <c r="AK5262" s="153"/>
      <c r="AL5262" s="207"/>
      <c r="AM5262" s="207"/>
      <c r="AN5262" s="207"/>
      <c r="AO5262" s="207"/>
      <c r="AP5262" s="147" t="s">
        <v>54</v>
      </c>
      <c r="AQ5262" s="147"/>
      <c r="AR5262" s="147"/>
      <c r="AS5262" s="209" t="s">
        <v>68</v>
      </c>
      <c r="AT5262" s="223" t="str">
        <f>MONTH(B5262)&amp;"/"&amp;YEAR(B5262)</f>
        <v>3/2026</v>
      </c>
      <c r="AU5262" s="223">
        <f>WEEKNUM(B5262)-WEEKNUM(EOMONTH(B5262,-1)+1)+1</f>
        <v>1</v>
      </c>
      <c r="AV5262" s="209" t="str">
        <f>MONTH(R5262)&amp;"/"&amp;YEAR(R5262)</f>
        <v>1/1900</v>
      </c>
      <c r="AW5262" s="209" t="e">
        <f>WEEKNUM(R5262)-WEEKNUM(EOMONTH(R5262,-1)+1)+1</f>
        <v>#NUM!</v>
      </c>
      <c r="AX5262" s="209">
        <f>IF(BB5262="S",IF(Q5262="1. Aceitou o programa",R5262-B5262,0),0)</f>
        <v>0</v>
      </c>
      <c r="AY5262" s="209">
        <f>IF(BB5262="S",IF(AND(S5262&lt;&gt;"",R5262&lt;&gt;""),S5262-R5262,0),0)</f>
        <v>0</v>
      </c>
      <c r="AZ5262" s="209">
        <f>IF(BB5262="S",IF(Q5262="1. Aceitou o programa",IF(OR(X5262="Não se Aplica",X5262=""),IF(OR(W5262="Não se Aplica",W5262=""),0,W5262-V5262),AVERAGE(X5262-W5262,W5262-V5262)),0),0)</f>
        <v>0</v>
      </c>
      <c r="BA5262" s="209">
        <f>IF(BB5262="S",IF(AND(Q5262="1. Aceitou o programa",AH5262="Realizada"),IFERROR(IF(AG5262="",0,AG5262-R5262),0),0),0)</f>
        <v>0</v>
      </c>
      <c r="BB5262" s="209" t="str">
        <f>_xlfn.XLOOKUP(U5262,'Lista Suspensa'!$AA$20:$AA$23,'Lista Suspensa'!$AB$20:$AB$23,"N/A")</f>
        <v>S</v>
      </c>
    </row>
    <row r="5263" spans="1:54" ht="12" customHeight="1">
      <c r="A5263" s="151" t="s">
        <v>54</v>
      </c>
      <c r="B5263" s="152">
        <v>46083</v>
      </c>
      <c r="C5263" s="153" t="s">
        <v>55</v>
      </c>
      <c r="D5263" s="153" t="s">
        <v>56</v>
      </c>
      <c r="E5263" s="244">
        <v>92603969</v>
      </c>
      <c r="F5263" s="144" t="s">
        <v>9396</v>
      </c>
      <c r="G5263" s="230"/>
      <c r="H5263" s="154">
        <v>27981</v>
      </c>
      <c r="I5263" s="153">
        <v>49</v>
      </c>
      <c r="J5263" s="148" t="s">
        <v>70</v>
      </c>
      <c r="K5263" s="153" t="s">
        <v>101</v>
      </c>
      <c r="L5263" s="153"/>
      <c r="M5263" s="153"/>
      <c r="N5263" s="153">
        <v>450</v>
      </c>
      <c r="O5263" s="155" t="s">
        <v>9397</v>
      </c>
      <c r="P5263" s="156" t="s">
        <v>60</v>
      </c>
      <c r="Q5263" s="157" t="s">
        <v>8211</v>
      </c>
      <c r="R5263" s="158"/>
      <c r="S5263" s="159"/>
      <c r="T5263" s="159" t="s">
        <v>6983</v>
      </c>
      <c r="U5263" s="159" t="s">
        <v>8212</v>
      </c>
      <c r="V5263" s="154">
        <v>46149</v>
      </c>
      <c r="W5263" s="154">
        <v>46155</v>
      </c>
      <c r="X5263" s="154"/>
      <c r="Y5263" s="160"/>
      <c r="Z5263" s="160"/>
      <c r="AA5263" s="153"/>
      <c r="AB5263" s="153"/>
      <c r="AC5263" s="182" t="e">
        <f t="shared" si="166"/>
        <v>#DIV/0!</v>
      </c>
      <c r="AD5263" s="153" t="e">
        <f t="shared" si="167"/>
        <v>#DIV/0!</v>
      </c>
      <c r="AE5263" s="207"/>
      <c r="AF5263" s="153"/>
      <c r="AG5263" s="159"/>
      <c r="AH5263" s="153"/>
      <c r="AI5263" s="161"/>
      <c r="AJ5263" s="153"/>
      <c r="AK5263" s="153"/>
      <c r="AL5263" s="207"/>
      <c r="AM5263" s="207"/>
      <c r="AN5263" s="207"/>
      <c r="AO5263" s="207"/>
      <c r="AP5263" s="147" t="s">
        <v>54</v>
      </c>
      <c r="AQ5263" s="147"/>
      <c r="AR5263" s="147"/>
      <c r="AS5263" s="209" t="s">
        <v>68</v>
      </c>
      <c r="AT5263" s="223" t="str">
        <f>MONTH(B5263)&amp;"/"&amp;YEAR(B5263)</f>
        <v>3/2026</v>
      </c>
      <c r="AU5263" s="223">
        <f>WEEKNUM(B5263)-WEEKNUM(EOMONTH(B5263,-1)+1)+1</f>
        <v>1</v>
      </c>
      <c r="AV5263" s="209" t="str">
        <f>MONTH(R5263)&amp;"/"&amp;YEAR(R5263)</f>
        <v>1/1900</v>
      </c>
      <c r="AW5263" s="209" t="e">
        <f>WEEKNUM(R5263)-WEEKNUM(EOMONTH(R5263,-1)+1)+1</f>
        <v>#NUM!</v>
      </c>
      <c r="AX5263" s="209">
        <f>IF(BB5263="S",IF(Q5263="1. Aceitou o programa",R5263-B5263,0),0)</f>
        <v>0</v>
      </c>
      <c r="AY5263" s="209">
        <f>IF(BB5263="S",IF(AND(S5263&lt;&gt;"",R5263&lt;&gt;""),S5263-R5263,0),0)</f>
        <v>0</v>
      </c>
      <c r="AZ5263" s="209">
        <f>IF(BB5263="S",IF(Q5263="1. Aceitou o programa",IF(OR(X5263="Não se Aplica",X5263=""),IF(OR(W5263="Não se Aplica",W5263=""),0,W5263-V5263),AVERAGE(X5263-W5263,W5263-V5263)),0),0)</f>
        <v>0</v>
      </c>
      <c r="BA5263" s="209">
        <f>IF(BB5263="S",IF(AND(Q5263="1. Aceitou o programa",AH5263="Realizada"),IFERROR(IF(AG5263="",0,AG5263-R5263),0),0),0)</f>
        <v>0</v>
      </c>
      <c r="BB5263" s="209" t="str">
        <f>_xlfn.XLOOKUP(U5263,'Lista Suspensa'!$AA$20:$AA$23,'Lista Suspensa'!$AB$20:$AB$23,"N/A")</f>
        <v>S</v>
      </c>
    </row>
    <row r="5264" spans="1:54" ht="12" customHeight="1">
      <c r="A5264" s="151" t="s">
        <v>54</v>
      </c>
      <c r="B5264" s="152">
        <v>46083</v>
      </c>
      <c r="C5264" s="153" t="s">
        <v>55</v>
      </c>
      <c r="D5264" s="153" t="s">
        <v>56</v>
      </c>
      <c r="E5264" s="244">
        <v>93972815</v>
      </c>
      <c r="F5264" s="144" t="s">
        <v>9398</v>
      </c>
      <c r="G5264" s="230"/>
      <c r="H5264" s="154">
        <v>28020</v>
      </c>
      <c r="I5264" s="153">
        <v>49</v>
      </c>
      <c r="J5264" s="148" t="s">
        <v>70</v>
      </c>
      <c r="K5264" s="153" t="s">
        <v>101</v>
      </c>
      <c r="L5264" s="153"/>
      <c r="M5264" s="153"/>
      <c r="N5264" s="153">
        <v>50</v>
      </c>
      <c r="O5264" s="155" t="s">
        <v>9399</v>
      </c>
      <c r="P5264" s="156" t="s">
        <v>60</v>
      </c>
      <c r="Q5264" s="157" t="s">
        <v>8211</v>
      </c>
      <c r="R5264" s="158"/>
      <c r="S5264" s="159"/>
      <c r="T5264" s="159" t="s">
        <v>6983</v>
      </c>
      <c r="U5264" s="159" t="s">
        <v>8212</v>
      </c>
      <c r="V5264" s="154">
        <v>46149</v>
      </c>
      <c r="W5264" s="154">
        <v>46155</v>
      </c>
      <c r="X5264" s="154"/>
      <c r="Y5264" s="160"/>
      <c r="Z5264" s="160"/>
      <c r="AA5264" s="153"/>
      <c r="AB5264" s="153"/>
      <c r="AC5264" s="182" t="e">
        <f t="shared" si="166"/>
        <v>#DIV/0!</v>
      </c>
      <c r="AD5264" s="153" t="e">
        <f t="shared" si="167"/>
        <v>#DIV/0!</v>
      </c>
      <c r="AE5264" s="207"/>
      <c r="AF5264" s="153"/>
      <c r="AG5264" s="159"/>
      <c r="AH5264" s="153"/>
      <c r="AI5264" s="161"/>
      <c r="AJ5264" s="153"/>
      <c r="AK5264" s="153"/>
      <c r="AL5264" s="207"/>
      <c r="AM5264" s="207"/>
      <c r="AN5264" s="207"/>
      <c r="AO5264" s="207"/>
      <c r="AP5264" s="147" t="s">
        <v>54</v>
      </c>
      <c r="AQ5264" s="147"/>
      <c r="AR5264" s="147"/>
      <c r="AS5264" s="209" t="s">
        <v>68</v>
      </c>
      <c r="AT5264" s="223" t="str">
        <f>MONTH(B5264)&amp;"/"&amp;YEAR(B5264)</f>
        <v>3/2026</v>
      </c>
      <c r="AU5264" s="223">
        <f>WEEKNUM(B5264)-WEEKNUM(EOMONTH(B5264,-1)+1)+1</f>
        <v>1</v>
      </c>
      <c r="AV5264" s="209" t="str">
        <f>MONTH(R5264)&amp;"/"&amp;YEAR(R5264)</f>
        <v>1/1900</v>
      </c>
      <c r="AW5264" s="209" t="e">
        <f>WEEKNUM(R5264)-WEEKNUM(EOMONTH(R5264,-1)+1)+1</f>
        <v>#NUM!</v>
      </c>
      <c r="AX5264" s="209">
        <f>IF(BB5264="S",IF(Q5264="1. Aceitou o programa",R5264-B5264,0),0)</f>
        <v>0</v>
      </c>
      <c r="AY5264" s="209">
        <f>IF(BB5264="S",IF(AND(S5264&lt;&gt;"",R5264&lt;&gt;""),S5264-R5264,0),0)</f>
        <v>0</v>
      </c>
      <c r="AZ5264" s="209">
        <f>IF(BB5264="S",IF(Q5264="1. Aceitou o programa",IF(OR(X5264="Não se Aplica",X5264=""),IF(OR(W5264="Não se Aplica",W5264=""),0,W5264-V5264),AVERAGE(X5264-W5264,W5264-V5264)),0),0)</f>
        <v>0</v>
      </c>
      <c r="BA5264" s="209">
        <f>IF(BB5264="S",IF(AND(Q5264="1. Aceitou o programa",AH5264="Realizada"),IFERROR(IF(AG5264="",0,AG5264-R5264),0),0),0)</f>
        <v>0</v>
      </c>
      <c r="BB5264" s="209" t="str">
        <f>_xlfn.XLOOKUP(U5264,'Lista Suspensa'!$AA$20:$AA$23,'Lista Suspensa'!$AB$20:$AB$23,"N/A")</f>
        <v>S</v>
      </c>
    </row>
    <row r="5265" spans="1:54" ht="12" customHeight="1">
      <c r="A5265" s="151" t="s">
        <v>54</v>
      </c>
      <c r="B5265" s="152">
        <v>46083</v>
      </c>
      <c r="C5265" s="153" t="s">
        <v>55</v>
      </c>
      <c r="D5265" s="153" t="s">
        <v>56</v>
      </c>
      <c r="E5265" s="244">
        <v>416737790</v>
      </c>
      <c r="F5265" s="144" t="s">
        <v>9400</v>
      </c>
      <c r="G5265" s="230"/>
      <c r="H5265" s="154">
        <v>28090</v>
      </c>
      <c r="I5265" s="153">
        <v>49</v>
      </c>
      <c r="J5265" s="148" t="s">
        <v>70</v>
      </c>
      <c r="K5265" s="153" t="s">
        <v>101</v>
      </c>
      <c r="L5265" s="153"/>
      <c r="M5265" s="153"/>
      <c r="N5265" s="153">
        <v>300</v>
      </c>
      <c r="O5265" s="155" t="s">
        <v>9401</v>
      </c>
      <c r="P5265" s="156" t="s">
        <v>60</v>
      </c>
      <c r="Q5265" s="157" t="s">
        <v>8211</v>
      </c>
      <c r="R5265" s="158"/>
      <c r="S5265" s="159"/>
      <c r="T5265" s="159" t="s">
        <v>6983</v>
      </c>
      <c r="U5265" s="159" t="s">
        <v>8212</v>
      </c>
      <c r="V5265" s="154">
        <v>46149</v>
      </c>
      <c r="W5265" s="154">
        <v>46155</v>
      </c>
      <c r="X5265" s="154"/>
      <c r="Y5265" s="160"/>
      <c r="Z5265" s="160"/>
      <c r="AA5265" s="153"/>
      <c r="AB5265" s="153"/>
      <c r="AC5265" s="182" t="e">
        <f t="shared" si="166"/>
        <v>#DIV/0!</v>
      </c>
      <c r="AD5265" s="153" t="e">
        <f t="shared" si="167"/>
        <v>#DIV/0!</v>
      </c>
      <c r="AE5265" s="207"/>
      <c r="AF5265" s="153"/>
      <c r="AG5265" s="159"/>
      <c r="AH5265" s="153"/>
      <c r="AI5265" s="161"/>
      <c r="AJ5265" s="153"/>
      <c r="AK5265" s="153"/>
      <c r="AL5265" s="207"/>
      <c r="AM5265" s="207"/>
      <c r="AN5265" s="207"/>
      <c r="AO5265" s="207"/>
      <c r="AP5265" s="147" t="s">
        <v>54</v>
      </c>
      <c r="AQ5265" s="147"/>
      <c r="AR5265" s="147"/>
      <c r="AS5265" s="209" t="s">
        <v>68</v>
      </c>
      <c r="AT5265" s="223" t="str">
        <f>MONTH(B5265)&amp;"/"&amp;YEAR(B5265)</f>
        <v>3/2026</v>
      </c>
      <c r="AU5265" s="223">
        <f>WEEKNUM(B5265)-WEEKNUM(EOMONTH(B5265,-1)+1)+1</f>
        <v>1</v>
      </c>
      <c r="AV5265" s="209" t="str">
        <f>MONTH(R5265)&amp;"/"&amp;YEAR(R5265)</f>
        <v>1/1900</v>
      </c>
      <c r="AW5265" s="209" t="e">
        <f>WEEKNUM(R5265)-WEEKNUM(EOMONTH(R5265,-1)+1)+1</f>
        <v>#NUM!</v>
      </c>
      <c r="AX5265" s="209">
        <f>IF(BB5265="S",IF(Q5265="1. Aceitou o programa",R5265-B5265,0),0)</f>
        <v>0</v>
      </c>
      <c r="AY5265" s="209">
        <f>IF(BB5265="S",IF(AND(S5265&lt;&gt;"",R5265&lt;&gt;""),S5265-R5265,0),0)</f>
        <v>0</v>
      </c>
      <c r="AZ5265" s="209">
        <f>IF(BB5265="S",IF(Q5265="1. Aceitou o programa",IF(OR(X5265="Não se Aplica",X5265=""),IF(OR(W5265="Não se Aplica",W5265=""),0,W5265-V5265),AVERAGE(X5265-W5265,W5265-V5265)),0),0)</f>
        <v>0</v>
      </c>
      <c r="BA5265" s="209">
        <f>IF(BB5265="S",IF(AND(Q5265="1. Aceitou o programa",AH5265="Realizada"),IFERROR(IF(AG5265="",0,AG5265-R5265),0),0),0)</f>
        <v>0</v>
      </c>
      <c r="BB5265" s="209" t="str">
        <f>_xlfn.XLOOKUP(U5265,'Lista Suspensa'!$AA$20:$AA$23,'Lista Suspensa'!$AB$20:$AB$23,"N/A")</f>
        <v>S</v>
      </c>
    </row>
    <row r="5266" spans="1:54" ht="12" customHeight="1">
      <c r="A5266" s="151" t="s">
        <v>54</v>
      </c>
      <c r="B5266" s="152">
        <v>46083</v>
      </c>
      <c r="C5266" s="153" t="s">
        <v>55</v>
      </c>
      <c r="D5266" s="153" t="s">
        <v>56</v>
      </c>
      <c r="E5266" s="244">
        <v>881420611</v>
      </c>
      <c r="F5266" s="144" t="s">
        <v>9402</v>
      </c>
      <c r="G5266" s="230"/>
      <c r="H5266" s="154">
        <v>28353</v>
      </c>
      <c r="I5266" s="153">
        <v>48</v>
      </c>
      <c r="J5266" s="148" t="s">
        <v>58</v>
      </c>
      <c r="K5266" s="153" t="s">
        <v>101</v>
      </c>
      <c r="L5266" s="153"/>
      <c r="M5266" s="153"/>
      <c r="N5266" s="153">
        <v>600</v>
      </c>
      <c r="O5266" s="155" t="s">
        <v>9403</v>
      </c>
      <c r="P5266" s="156" t="s">
        <v>60</v>
      </c>
      <c r="Q5266" s="157" t="s">
        <v>8211</v>
      </c>
      <c r="R5266" s="158"/>
      <c r="S5266" s="159"/>
      <c r="T5266" s="159" t="s">
        <v>6983</v>
      </c>
      <c r="U5266" s="159" t="s">
        <v>8212</v>
      </c>
      <c r="V5266" s="154">
        <v>46149</v>
      </c>
      <c r="W5266" s="154">
        <v>46155</v>
      </c>
      <c r="X5266" s="154"/>
      <c r="Y5266" s="160"/>
      <c r="Z5266" s="160"/>
      <c r="AA5266" s="153"/>
      <c r="AB5266" s="153"/>
      <c r="AC5266" s="182" t="e">
        <f t="shared" si="166"/>
        <v>#DIV/0!</v>
      </c>
      <c r="AD5266" s="153" t="e">
        <f t="shared" si="167"/>
        <v>#DIV/0!</v>
      </c>
      <c r="AE5266" s="207"/>
      <c r="AF5266" s="153"/>
      <c r="AG5266" s="159"/>
      <c r="AH5266" s="153"/>
      <c r="AI5266" s="161"/>
      <c r="AJ5266" s="153"/>
      <c r="AK5266" s="153"/>
      <c r="AL5266" s="207"/>
      <c r="AM5266" s="207"/>
      <c r="AN5266" s="207"/>
      <c r="AO5266" s="207"/>
      <c r="AP5266" s="147" t="s">
        <v>54</v>
      </c>
      <c r="AQ5266" s="147"/>
      <c r="AR5266" s="147"/>
      <c r="AS5266" s="209" t="s">
        <v>68</v>
      </c>
      <c r="AT5266" s="223" t="str">
        <f>MONTH(B5266)&amp;"/"&amp;YEAR(B5266)</f>
        <v>3/2026</v>
      </c>
      <c r="AU5266" s="223">
        <f>WEEKNUM(B5266)-WEEKNUM(EOMONTH(B5266,-1)+1)+1</f>
        <v>1</v>
      </c>
      <c r="AV5266" s="209" t="str">
        <f>MONTH(R5266)&amp;"/"&amp;YEAR(R5266)</f>
        <v>1/1900</v>
      </c>
      <c r="AW5266" s="209" t="e">
        <f>WEEKNUM(R5266)-WEEKNUM(EOMONTH(R5266,-1)+1)+1</f>
        <v>#NUM!</v>
      </c>
      <c r="AX5266" s="209">
        <f>IF(BB5266="S",IF(Q5266="1. Aceitou o programa",R5266-B5266,0),0)</f>
        <v>0</v>
      </c>
      <c r="AY5266" s="209">
        <f>IF(BB5266="S",IF(AND(S5266&lt;&gt;"",R5266&lt;&gt;""),S5266-R5266,0),0)</f>
        <v>0</v>
      </c>
      <c r="AZ5266" s="209">
        <f>IF(BB5266="S",IF(Q5266="1. Aceitou o programa",IF(OR(X5266="Não se Aplica",X5266=""),IF(OR(W5266="Não se Aplica",W5266=""),0,W5266-V5266),AVERAGE(X5266-W5266,W5266-V5266)),0),0)</f>
        <v>0</v>
      </c>
      <c r="BA5266" s="209">
        <f>IF(BB5266="S",IF(AND(Q5266="1. Aceitou o programa",AH5266="Realizada"),IFERROR(IF(AG5266="",0,AG5266-R5266),0),0),0)</f>
        <v>0</v>
      </c>
      <c r="BB5266" s="209" t="str">
        <f>_xlfn.XLOOKUP(U5266,'Lista Suspensa'!$AA$20:$AA$23,'Lista Suspensa'!$AB$20:$AB$23,"N/A")</f>
        <v>S</v>
      </c>
    </row>
    <row r="5267" spans="1:54" ht="12" customHeight="1">
      <c r="A5267" s="151" t="s">
        <v>54</v>
      </c>
      <c r="B5267" s="152">
        <v>46083</v>
      </c>
      <c r="C5267" s="153" t="s">
        <v>55</v>
      </c>
      <c r="D5267" s="153" t="s">
        <v>56</v>
      </c>
      <c r="E5267" s="244">
        <v>756159334</v>
      </c>
      <c r="F5267" s="144" t="s">
        <v>9404</v>
      </c>
      <c r="G5267" s="230"/>
      <c r="H5267" s="154">
        <v>28444</v>
      </c>
      <c r="I5267" s="153">
        <v>48</v>
      </c>
      <c r="J5267" s="148" t="s">
        <v>70</v>
      </c>
      <c r="K5267" s="153" t="s">
        <v>101</v>
      </c>
      <c r="L5267" s="153"/>
      <c r="M5267" s="153"/>
      <c r="N5267" s="153">
        <v>100</v>
      </c>
      <c r="O5267" s="155">
        <v>21993798857</v>
      </c>
      <c r="P5267" s="156" t="s">
        <v>60</v>
      </c>
      <c r="Q5267" s="157" t="s">
        <v>8211</v>
      </c>
      <c r="R5267" s="158"/>
      <c r="S5267" s="159"/>
      <c r="T5267" s="159" t="s">
        <v>6983</v>
      </c>
      <c r="U5267" s="159" t="s">
        <v>8212</v>
      </c>
      <c r="V5267" s="154">
        <v>46149</v>
      </c>
      <c r="W5267" s="154">
        <v>46155</v>
      </c>
      <c r="X5267" s="154"/>
      <c r="Y5267" s="160"/>
      <c r="Z5267" s="160"/>
      <c r="AA5267" s="153"/>
      <c r="AB5267" s="153"/>
      <c r="AC5267" s="182" t="e">
        <f t="shared" si="166"/>
        <v>#DIV/0!</v>
      </c>
      <c r="AD5267" s="153" t="e">
        <f t="shared" si="167"/>
        <v>#DIV/0!</v>
      </c>
      <c r="AE5267" s="207"/>
      <c r="AF5267" s="153"/>
      <c r="AG5267" s="159"/>
      <c r="AH5267" s="153"/>
      <c r="AI5267" s="161"/>
      <c r="AJ5267" s="153"/>
      <c r="AK5267" s="153"/>
      <c r="AL5267" s="207"/>
      <c r="AM5267" s="207"/>
      <c r="AN5267" s="207"/>
      <c r="AO5267" s="207"/>
      <c r="AP5267" s="147" t="s">
        <v>54</v>
      </c>
      <c r="AQ5267" s="147"/>
      <c r="AR5267" s="147"/>
      <c r="AS5267" s="209" t="s">
        <v>68</v>
      </c>
      <c r="AT5267" s="223" t="str">
        <f>MONTH(B5267)&amp;"/"&amp;YEAR(B5267)</f>
        <v>3/2026</v>
      </c>
      <c r="AU5267" s="223">
        <f>WEEKNUM(B5267)-WEEKNUM(EOMONTH(B5267,-1)+1)+1</f>
        <v>1</v>
      </c>
      <c r="AV5267" s="209" t="str">
        <f>MONTH(R5267)&amp;"/"&amp;YEAR(R5267)</f>
        <v>1/1900</v>
      </c>
      <c r="AW5267" s="209" t="e">
        <f>WEEKNUM(R5267)-WEEKNUM(EOMONTH(R5267,-1)+1)+1</f>
        <v>#NUM!</v>
      </c>
      <c r="AX5267" s="209">
        <f>IF(BB5267="S",IF(Q5267="1. Aceitou o programa",R5267-B5267,0),0)</f>
        <v>0</v>
      </c>
      <c r="AY5267" s="209">
        <f>IF(BB5267="S",IF(AND(S5267&lt;&gt;"",R5267&lt;&gt;""),S5267-R5267,0),0)</f>
        <v>0</v>
      </c>
      <c r="AZ5267" s="209">
        <f>IF(BB5267="S",IF(Q5267="1. Aceitou o programa",IF(OR(X5267="Não se Aplica",X5267=""),IF(OR(W5267="Não se Aplica",W5267=""),0,W5267-V5267),AVERAGE(X5267-W5267,W5267-V5267)),0),0)</f>
        <v>0</v>
      </c>
      <c r="BA5267" s="209">
        <f>IF(BB5267="S",IF(AND(Q5267="1. Aceitou o programa",AH5267="Realizada"),IFERROR(IF(AG5267="",0,AG5267-R5267),0),0),0)</f>
        <v>0</v>
      </c>
      <c r="BB5267" s="209" t="str">
        <f>_xlfn.XLOOKUP(U5267,'Lista Suspensa'!$AA$20:$AA$23,'Lista Suspensa'!$AB$20:$AB$23,"N/A")</f>
        <v>S</v>
      </c>
    </row>
    <row r="5268" spans="1:54" ht="12" customHeight="1">
      <c r="A5268" s="151" t="s">
        <v>54</v>
      </c>
      <c r="B5268" s="152">
        <v>46083</v>
      </c>
      <c r="C5268" s="153" t="s">
        <v>55</v>
      </c>
      <c r="D5268" s="153" t="s">
        <v>56</v>
      </c>
      <c r="E5268" s="244">
        <v>742521176</v>
      </c>
      <c r="F5268" s="144" t="s">
        <v>9405</v>
      </c>
      <c r="G5268" s="230"/>
      <c r="H5268" s="154">
        <v>28891</v>
      </c>
      <c r="I5268" s="153">
        <v>47</v>
      </c>
      <c r="J5268" s="148" t="s">
        <v>70</v>
      </c>
      <c r="K5268" s="153" t="s">
        <v>101</v>
      </c>
      <c r="L5268" s="153"/>
      <c r="M5268" s="153"/>
      <c r="N5268" s="153">
        <v>300</v>
      </c>
      <c r="O5268" s="155" t="s">
        <v>9406</v>
      </c>
      <c r="P5268" s="156" t="s">
        <v>60</v>
      </c>
      <c r="Q5268" s="157" t="s">
        <v>8211</v>
      </c>
      <c r="R5268" s="158"/>
      <c r="S5268" s="159"/>
      <c r="T5268" s="159" t="s">
        <v>6983</v>
      </c>
      <c r="U5268" s="159" t="s">
        <v>8212</v>
      </c>
      <c r="V5268" s="154">
        <v>46149</v>
      </c>
      <c r="W5268" s="154">
        <v>46155</v>
      </c>
      <c r="X5268" s="154"/>
      <c r="Y5268" s="160"/>
      <c r="Z5268" s="160"/>
      <c r="AA5268" s="153"/>
      <c r="AB5268" s="153"/>
      <c r="AC5268" s="182" t="e">
        <f t="shared" si="166"/>
        <v>#DIV/0!</v>
      </c>
      <c r="AD5268" s="153" t="e">
        <f t="shared" si="167"/>
        <v>#DIV/0!</v>
      </c>
      <c r="AE5268" s="207"/>
      <c r="AF5268" s="153"/>
      <c r="AG5268" s="159"/>
      <c r="AH5268" s="153"/>
      <c r="AI5268" s="161"/>
      <c r="AJ5268" s="153"/>
      <c r="AK5268" s="153"/>
      <c r="AL5268" s="207"/>
      <c r="AM5268" s="207"/>
      <c r="AN5268" s="207"/>
      <c r="AO5268" s="207"/>
      <c r="AP5268" s="147" t="s">
        <v>54</v>
      </c>
      <c r="AQ5268" s="147"/>
      <c r="AR5268" s="147"/>
      <c r="AS5268" s="209" t="s">
        <v>68</v>
      </c>
      <c r="AT5268" s="223" t="str">
        <f>MONTH(B5268)&amp;"/"&amp;YEAR(B5268)</f>
        <v>3/2026</v>
      </c>
      <c r="AU5268" s="223">
        <f>WEEKNUM(B5268)-WEEKNUM(EOMONTH(B5268,-1)+1)+1</f>
        <v>1</v>
      </c>
      <c r="AV5268" s="209" t="str">
        <f>MONTH(R5268)&amp;"/"&amp;YEAR(R5268)</f>
        <v>1/1900</v>
      </c>
      <c r="AW5268" s="209" t="e">
        <f>WEEKNUM(R5268)-WEEKNUM(EOMONTH(R5268,-1)+1)+1</f>
        <v>#NUM!</v>
      </c>
      <c r="AX5268" s="209">
        <f>IF(BB5268="S",IF(Q5268="1. Aceitou o programa",R5268-B5268,0),0)</f>
        <v>0</v>
      </c>
      <c r="AY5268" s="209">
        <f>IF(BB5268="S",IF(AND(S5268&lt;&gt;"",R5268&lt;&gt;""),S5268-R5268,0),0)</f>
        <v>0</v>
      </c>
      <c r="AZ5268" s="209">
        <f>IF(BB5268="S",IF(Q5268="1. Aceitou o programa",IF(OR(X5268="Não se Aplica",X5268=""),IF(OR(W5268="Não se Aplica",W5268=""),0,W5268-V5268),AVERAGE(X5268-W5268,W5268-V5268)),0),0)</f>
        <v>0</v>
      </c>
      <c r="BA5268" s="209">
        <f>IF(BB5268="S",IF(AND(Q5268="1. Aceitou o programa",AH5268="Realizada"),IFERROR(IF(AG5268="",0,AG5268-R5268),0),0),0)</f>
        <v>0</v>
      </c>
      <c r="BB5268" s="209" t="str">
        <f>_xlfn.XLOOKUP(U5268,'Lista Suspensa'!$AA$20:$AA$23,'Lista Suspensa'!$AB$20:$AB$23,"N/A")</f>
        <v>S</v>
      </c>
    </row>
    <row r="5269" spans="1:54" ht="12" customHeight="1">
      <c r="A5269" s="151" t="s">
        <v>54</v>
      </c>
      <c r="B5269" s="152">
        <v>46083</v>
      </c>
      <c r="C5269" s="153" t="s">
        <v>55</v>
      </c>
      <c r="D5269" s="153" t="s">
        <v>56</v>
      </c>
      <c r="E5269" s="244">
        <v>93877355</v>
      </c>
      <c r="F5269" s="144" t="s">
        <v>9407</v>
      </c>
      <c r="G5269" s="230"/>
      <c r="H5269" s="154">
        <v>29232</v>
      </c>
      <c r="I5269" s="153">
        <v>46</v>
      </c>
      <c r="J5269" s="148" t="s">
        <v>70</v>
      </c>
      <c r="K5269" s="153" t="s">
        <v>101</v>
      </c>
      <c r="L5269" s="153"/>
      <c r="M5269" s="153"/>
      <c r="N5269" s="153">
        <v>120</v>
      </c>
      <c r="O5269" s="155">
        <v>21970399378</v>
      </c>
      <c r="P5269" s="156" t="s">
        <v>60</v>
      </c>
      <c r="Q5269" s="157" t="s">
        <v>8211</v>
      </c>
      <c r="R5269" s="158"/>
      <c r="S5269" s="159"/>
      <c r="T5269" s="159" t="s">
        <v>6983</v>
      </c>
      <c r="U5269" s="159" t="s">
        <v>8212</v>
      </c>
      <c r="V5269" s="154">
        <v>46149</v>
      </c>
      <c r="W5269" s="154">
        <v>46155</v>
      </c>
      <c r="X5269" s="154"/>
      <c r="Y5269" s="160"/>
      <c r="Z5269" s="160"/>
      <c r="AA5269" s="153"/>
      <c r="AB5269" s="153"/>
      <c r="AC5269" s="182" t="e">
        <f t="shared" si="166"/>
        <v>#DIV/0!</v>
      </c>
      <c r="AD5269" s="153" t="e">
        <f t="shared" si="167"/>
        <v>#DIV/0!</v>
      </c>
      <c r="AE5269" s="207"/>
      <c r="AF5269" s="153"/>
      <c r="AG5269" s="159"/>
      <c r="AH5269" s="153"/>
      <c r="AI5269" s="161"/>
      <c r="AJ5269" s="153"/>
      <c r="AK5269" s="153"/>
      <c r="AL5269" s="207"/>
      <c r="AM5269" s="207"/>
      <c r="AN5269" s="207"/>
      <c r="AO5269" s="207"/>
      <c r="AP5269" s="147" t="s">
        <v>54</v>
      </c>
      <c r="AQ5269" s="147"/>
      <c r="AR5269" s="147"/>
      <c r="AS5269" s="209" t="s">
        <v>68</v>
      </c>
      <c r="AT5269" s="223" t="str">
        <f>MONTH(B5269)&amp;"/"&amp;YEAR(B5269)</f>
        <v>3/2026</v>
      </c>
      <c r="AU5269" s="223">
        <f>WEEKNUM(B5269)-WEEKNUM(EOMONTH(B5269,-1)+1)+1</f>
        <v>1</v>
      </c>
      <c r="AV5269" s="209" t="str">
        <f>MONTH(R5269)&amp;"/"&amp;YEAR(R5269)</f>
        <v>1/1900</v>
      </c>
      <c r="AW5269" s="209" t="e">
        <f>WEEKNUM(R5269)-WEEKNUM(EOMONTH(R5269,-1)+1)+1</f>
        <v>#NUM!</v>
      </c>
      <c r="AX5269" s="209">
        <f>IF(BB5269="S",IF(Q5269="1. Aceitou o programa",R5269-B5269,0),0)</f>
        <v>0</v>
      </c>
      <c r="AY5269" s="209">
        <f>IF(BB5269="S",IF(AND(S5269&lt;&gt;"",R5269&lt;&gt;""),S5269-R5269,0),0)</f>
        <v>0</v>
      </c>
      <c r="AZ5269" s="209">
        <f>IF(BB5269="S",IF(Q5269="1. Aceitou o programa",IF(OR(X5269="Não se Aplica",X5269=""),IF(OR(W5269="Não se Aplica",W5269=""),0,W5269-V5269),AVERAGE(X5269-W5269,W5269-V5269)),0),0)</f>
        <v>0</v>
      </c>
      <c r="BA5269" s="209">
        <f>IF(BB5269="S",IF(AND(Q5269="1. Aceitou o programa",AH5269="Realizada"),IFERROR(IF(AG5269="",0,AG5269-R5269),0),0),0)</f>
        <v>0</v>
      </c>
      <c r="BB5269" s="209" t="str">
        <f>_xlfn.XLOOKUP(U5269,'Lista Suspensa'!$AA$20:$AA$23,'Lista Suspensa'!$AB$20:$AB$23,"N/A")</f>
        <v>S</v>
      </c>
    </row>
    <row r="5270" spans="1:54" ht="12" customHeight="1">
      <c r="A5270" s="151" t="s">
        <v>54</v>
      </c>
      <c r="B5270" s="152">
        <v>46083</v>
      </c>
      <c r="C5270" s="153" t="s">
        <v>55</v>
      </c>
      <c r="D5270" s="153" t="s">
        <v>56</v>
      </c>
      <c r="E5270" s="244">
        <v>94585969</v>
      </c>
      <c r="F5270" s="144" t="s">
        <v>9408</v>
      </c>
      <c r="G5270" s="230"/>
      <c r="H5270" s="154">
        <v>29242</v>
      </c>
      <c r="I5270" s="153">
        <v>46</v>
      </c>
      <c r="J5270" s="148" t="s">
        <v>70</v>
      </c>
      <c r="K5270" s="153" t="s">
        <v>101</v>
      </c>
      <c r="L5270" s="153"/>
      <c r="M5270" s="153"/>
      <c r="N5270" s="153">
        <v>75</v>
      </c>
      <c r="O5270" s="155" t="s">
        <v>9409</v>
      </c>
      <c r="P5270" s="156" t="s">
        <v>60</v>
      </c>
      <c r="Q5270" s="157" t="s">
        <v>8211</v>
      </c>
      <c r="R5270" s="158"/>
      <c r="S5270" s="159"/>
      <c r="T5270" s="159" t="s">
        <v>6983</v>
      </c>
      <c r="U5270" s="159" t="s">
        <v>8212</v>
      </c>
      <c r="V5270" s="154">
        <v>46149</v>
      </c>
      <c r="W5270" s="154">
        <v>46155</v>
      </c>
      <c r="X5270" s="154"/>
      <c r="Y5270" s="160"/>
      <c r="Z5270" s="160"/>
      <c r="AA5270" s="153"/>
      <c r="AB5270" s="153"/>
      <c r="AC5270" s="182" t="e">
        <f t="shared" si="166"/>
        <v>#DIV/0!</v>
      </c>
      <c r="AD5270" s="153" t="e">
        <f t="shared" si="167"/>
        <v>#DIV/0!</v>
      </c>
      <c r="AE5270" s="207"/>
      <c r="AF5270" s="153"/>
      <c r="AG5270" s="159"/>
      <c r="AH5270" s="153"/>
      <c r="AI5270" s="161"/>
      <c r="AJ5270" s="153"/>
      <c r="AK5270" s="153"/>
      <c r="AL5270" s="207"/>
      <c r="AM5270" s="207"/>
      <c r="AN5270" s="207"/>
      <c r="AO5270" s="207"/>
      <c r="AP5270" s="147" t="s">
        <v>54</v>
      </c>
      <c r="AQ5270" s="147"/>
      <c r="AR5270" s="147"/>
      <c r="AS5270" s="209" t="s">
        <v>68</v>
      </c>
      <c r="AT5270" s="223" t="str">
        <f>MONTH(B5270)&amp;"/"&amp;YEAR(B5270)</f>
        <v>3/2026</v>
      </c>
      <c r="AU5270" s="223">
        <f>WEEKNUM(B5270)-WEEKNUM(EOMONTH(B5270,-1)+1)+1</f>
        <v>1</v>
      </c>
      <c r="AV5270" s="209" t="str">
        <f>MONTH(R5270)&amp;"/"&amp;YEAR(R5270)</f>
        <v>1/1900</v>
      </c>
      <c r="AW5270" s="209" t="e">
        <f>WEEKNUM(R5270)-WEEKNUM(EOMONTH(R5270,-1)+1)+1</f>
        <v>#NUM!</v>
      </c>
      <c r="AX5270" s="209">
        <f>IF(BB5270="S",IF(Q5270="1. Aceitou o programa",R5270-B5270,0),0)</f>
        <v>0</v>
      </c>
      <c r="AY5270" s="209">
        <f>IF(BB5270="S",IF(AND(S5270&lt;&gt;"",R5270&lt;&gt;""),S5270-R5270,0),0)</f>
        <v>0</v>
      </c>
      <c r="AZ5270" s="209">
        <f>IF(BB5270="S",IF(Q5270="1. Aceitou o programa",IF(OR(X5270="Não se Aplica",X5270=""),IF(OR(W5270="Não se Aplica",W5270=""),0,W5270-V5270),AVERAGE(X5270-W5270,W5270-V5270)),0),0)</f>
        <v>0</v>
      </c>
      <c r="BA5270" s="209">
        <f>IF(BB5270="S",IF(AND(Q5270="1. Aceitou o programa",AH5270="Realizada"),IFERROR(IF(AG5270="",0,AG5270-R5270),0),0),0)</f>
        <v>0</v>
      </c>
      <c r="BB5270" s="209" t="str">
        <f>_xlfn.XLOOKUP(U5270,'Lista Suspensa'!$AA$20:$AA$23,'Lista Suspensa'!$AB$20:$AB$23,"N/A")</f>
        <v>S</v>
      </c>
    </row>
    <row r="5271" spans="1:54" ht="12" customHeight="1">
      <c r="A5271" s="151" t="s">
        <v>54</v>
      </c>
      <c r="B5271" s="152">
        <v>46083</v>
      </c>
      <c r="C5271" s="153" t="s">
        <v>55</v>
      </c>
      <c r="D5271" s="153" t="s">
        <v>56</v>
      </c>
      <c r="E5271" s="244">
        <v>92975228</v>
      </c>
      <c r="F5271" s="144" t="s">
        <v>9410</v>
      </c>
      <c r="G5271" s="230"/>
      <c r="H5271" s="154">
        <v>29525</v>
      </c>
      <c r="I5271" s="153">
        <v>45</v>
      </c>
      <c r="J5271" s="148" t="s">
        <v>58</v>
      </c>
      <c r="K5271" s="153" t="s">
        <v>101</v>
      </c>
      <c r="L5271" s="153"/>
      <c r="M5271" s="153"/>
      <c r="N5271" s="153">
        <v>120</v>
      </c>
      <c r="O5271" s="155">
        <v>21964673428</v>
      </c>
      <c r="P5271" s="156" t="s">
        <v>60</v>
      </c>
      <c r="Q5271" s="157" t="s">
        <v>8211</v>
      </c>
      <c r="R5271" s="158"/>
      <c r="S5271" s="159"/>
      <c r="T5271" s="159" t="s">
        <v>6983</v>
      </c>
      <c r="U5271" s="159" t="s">
        <v>8212</v>
      </c>
      <c r="V5271" s="154">
        <v>46149</v>
      </c>
      <c r="W5271" s="154">
        <v>46155</v>
      </c>
      <c r="X5271" s="154"/>
      <c r="Y5271" s="160"/>
      <c r="Z5271" s="160"/>
      <c r="AA5271" s="153"/>
      <c r="AB5271" s="153"/>
      <c r="AC5271" s="182" t="e">
        <f t="shared" si="166"/>
        <v>#DIV/0!</v>
      </c>
      <c r="AD5271" s="153" t="e">
        <f t="shared" si="167"/>
        <v>#DIV/0!</v>
      </c>
      <c r="AE5271" s="207"/>
      <c r="AF5271" s="153"/>
      <c r="AG5271" s="159"/>
      <c r="AH5271" s="153"/>
      <c r="AI5271" s="161"/>
      <c r="AJ5271" s="153"/>
      <c r="AK5271" s="153"/>
      <c r="AL5271" s="207"/>
      <c r="AM5271" s="207"/>
      <c r="AN5271" s="207"/>
      <c r="AO5271" s="207"/>
      <c r="AP5271" s="147" t="s">
        <v>54</v>
      </c>
      <c r="AQ5271" s="147"/>
      <c r="AR5271" s="147"/>
      <c r="AS5271" s="209" t="s">
        <v>68</v>
      </c>
      <c r="AT5271" s="223" t="str">
        <f>MONTH(B5271)&amp;"/"&amp;YEAR(B5271)</f>
        <v>3/2026</v>
      </c>
      <c r="AU5271" s="223">
        <f>WEEKNUM(B5271)-WEEKNUM(EOMONTH(B5271,-1)+1)+1</f>
        <v>1</v>
      </c>
      <c r="AV5271" s="209" t="str">
        <f>MONTH(R5271)&amp;"/"&amp;YEAR(R5271)</f>
        <v>1/1900</v>
      </c>
      <c r="AW5271" s="209" t="e">
        <f>WEEKNUM(R5271)-WEEKNUM(EOMONTH(R5271,-1)+1)+1</f>
        <v>#NUM!</v>
      </c>
      <c r="AX5271" s="209">
        <f>IF(BB5271="S",IF(Q5271="1. Aceitou o programa",R5271-B5271,0),0)</f>
        <v>0</v>
      </c>
      <c r="AY5271" s="209">
        <f>IF(BB5271="S",IF(AND(S5271&lt;&gt;"",R5271&lt;&gt;""),S5271-R5271,0),0)</f>
        <v>0</v>
      </c>
      <c r="AZ5271" s="209">
        <f>IF(BB5271="S",IF(Q5271="1. Aceitou o programa",IF(OR(X5271="Não se Aplica",X5271=""),IF(OR(W5271="Não se Aplica",W5271=""),0,W5271-V5271),AVERAGE(X5271-W5271,W5271-V5271)),0),0)</f>
        <v>0</v>
      </c>
      <c r="BA5271" s="209">
        <f>IF(BB5271="S",IF(AND(Q5271="1. Aceitou o programa",AH5271="Realizada"),IFERROR(IF(AG5271="",0,AG5271-R5271),0),0),0)</f>
        <v>0</v>
      </c>
      <c r="BB5271" s="209" t="str">
        <f>_xlfn.XLOOKUP(U5271,'Lista Suspensa'!$AA$20:$AA$23,'Lista Suspensa'!$AB$20:$AB$23,"N/A")</f>
        <v>S</v>
      </c>
    </row>
    <row r="5272" spans="1:54" ht="12" customHeight="1">
      <c r="A5272" s="151" t="s">
        <v>54</v>
      </c>
      <c r="B5272" s="152">
        <v>46083</v>
      </c>
      <c r="C5272" s="153" t="s">
        <v>55</v>
      </c>
      <c r="D5272" s="153" t="s">
        <v>56</v>
      </c>
      <c r="E5272" s="244">
        <v>94210350</v>
      </c>
      <c r="F5272" s="144" t="s">
        <v>9411</v>
      </c>
      <c r="G5272" s="230"/>
      <c r="H5272" s="154">
        <v>29587</v>
      </c>
      <c r="I5272" s="153">
        <v>45</v>
      </c>
      <c r="J5272" s="148" t="s">
        <v>70</v>
      </c>
      <c r="K5272" s="153" t="s">
        <v>101</v>
      </c>
      <c r="L5272" s="153"/>
      <c r="M5272" s="153"/>
      <c r="N5272" s="153">
        <v>750</v>
      </c>
      <c r="O5272" s="155">
        <v>21979523000</v>
      </c>
      <c r="P5272" s="156" t="s">
        <v>60</v>
      </c>
      <c r="Q5272" s="157" t="s">
        <v>8211</v>
      </c>
      <c r="R5272" s="158"/>
      <c r="S5272" s="159"/>
      <c r="T5272" s="159" t="s">
        <v>6983</v>
      </c>
      <c r="U5272" s="159" t="s">
        <v>8212</v>
      </c>
      <c r="V5272" s="154">
        <v>46149</v>
      </c>
      <c r="W5272" s="154">
        <v>46155</v>
      </c>
      <c r="X5272" s="154"/>
      <c r="Y5272" s="160"/>
      <c r="Z5272" s="160"/>
      <c r="AA5272" s="153"/>
      <c r="AB5272" s="153"/>
      <c r="AC5272" s="182" t="e">
        <f t="shared" si="166"/>
        <v>#DIV/0!</v>
      </c>
      <c r="AD5272" s="153" t="e">
        <f t="shared" si="167"/>
        <v>#DIV/0!</v>
      </c>
      <c r="AE5272" s="207"/>
      <c r="AF5272" s="153"/>
      <c r="AG5272" s="159"/>
      <c r="AH5272" s="153"/>
      <c r="AI5272" s="161"/>
      <c r="AJ5272" s="153"/>
      <c r="AK5272" s="153"/>
      <c r="AL5272" s="207"/>
      <c r="AM5272" s="207"/>
      <c r="AN5272" s="207"/>
      <c r="AO5272" s="207"/>
      <c r="AP5272" s="147" t="s">
        <v>54</v>
      </c>
      <c r="AQ5272" s="147"/>
      <c r="AR5272" s="147"/>
      <c r="AS5272" s="209" t="s">
        <v>68</v>
      </c>
      <c r="AT5272" s="223" t="str">
        <f>MONTH(B5272)&amp;"/"&amp;YEAR(B5272)</f>
        <v>3/2026</v>
      </c>
      <c r="AU5272" s="223">
        <f>WEEKNUM(B5272)-WEEKNUM(EOMONTH(B5272,-1)+1)+1</f>
        <v>1</v>
      </c>
      <c r="AV5272" s="209" t="str">
        <f>MONTH(R5272)&amp;"/"&amp;YEAR(R5272)</f>
        <v>1/1900</v>
      </c>
      <c r="AW5272" s="209" t="e">
        <f>WEEKNUM(R5272)-WEEKNUM(EOMONTH(R5272,-1)+1)+1</f>
        <v>#NUM!</v>
      </c>
      <c r="AX5272" s="209">
        <f>IF(BB5272="S",IF(Q5272="1. Aceitou o programa",R5272-B5272,0),0)</f>
        <v>0</v>
      </c>
      <c r="AY5272" s="209">
        <f>IF(BB5272="S",IF(AND(S5272&lt;&gt;"",R5272&lt;&gt;""),S5272-R5272,0),0)</f>
        <v>0</v>
      </c>
      <c r="AZ5272" s="209">
        <f>IF(BB5272="S",IF(Q5272="1. Aceitou o programa",IF(OR(X5272="Não se Aplica",X5272=""),IF(OR(W5272="Não se Aplica",W5272=""),0,W5272-V5272),AVERAGE(X5272-W5272,W5272-V5272)),0),0)</f>
        <v>0</v>
      </c>
      <c r="BA5272" s="209">
        <f>IF(BB5272="S",IF(AND(Q5272="1. Aceitou o programa",AH5272="Realizada"),IFERROR(IF(AG5272="",0,AG5272-R5272),0),0),0)</f>
        <v>0</v>
      </c>
      <c r="BB5272" s="209" t="str">
        <f>_xlfn.XLOOKUP(U5272,'Lista Suspensa'!$AA$20:$AA$23,'Lista Suspensa'!$AB$20:$AB$23,"N/A")</f>
        <v>S</v>
      </c>
    </row>
    <row r="5273" spans="1:54" ht="12" customHeight="1">
      <c r="A5273" s="151" t="s">
        <v>54</v>
      </c>
      <c r="B5273" s="152">
        <v>46083</v>
      </c>
      <c r="C5273" s="153" t="s">
        <v>55</v>
      </c>
      <c r="D5273" s="153" t="s">
        <v>56</v>
      </c>
      <c r="E5273" s="244">
        <v>94468315</v>
      </c>
      <c r="F5273" s="144" t="s">
        <v>9412</v>
      </c>
      <c r="G5273" s="230"/>
      <c r="H5273" s="154">
        <v>29973</v>
      </c>
      <c r="I5273" s="153">
        <v>44</v>
      </c>
      <c r="J5273" s="148" t="s">
        <v>70</v>
      </c>
      <c r="K5273" s="153" t="s">
        <v>101</v>
      </c>
      <c r="L5273" s="153"/>
      <c r="M5273" s="153"/>
      <c r="N5273" s="153">
        <v>120</v>
      </c>
      <c r="O5273" s="155" t="s">
        <v>9413</v>
      </c>
      <c r="P5273" s="156" t="s">
        <v>60</v>
      </c>
      <c r="Q5273" s="157" t="s">
        <v>8211</v>
      </c>
      <c r="R5273" s="158"/>
      <c r="S5273" s="159"/>
      <c r="T5273" s="159" t="s">
        <v>6983</v>
      </c>
      <c r="U5273" s="159" t="s">
        <v>8212</v>
      </c>
      <c r="V5273" s="154">
        <v>46149</v>
      </c>
      <c r="W5273" s="154">
        <v>46155</v>
      </c>
      <c r="X5273" s="154"/>
      <c r="Y5273" s="160"/>
      <c r="Z5273" s="160"/>
      <c r="AA5273" s="153"/>
      <c r="AB5273" s="153"/>
      <c r="AC5273" s="182" t="e">
        <f t="shared" si="166"/>
        <v>#DIV/0!</v>
      </c>
      <c r="AD5273" s="153" t="e">
        <f t="shared" si="167"/>
        <v>#DIV/0!</v>
      </c>
      <c r="AE5273" s="207"/>
      <c r="AF5273" s="153"/>
      <c r="AG5273" s="159"/>
      <c r="AH5273" s="153"/>
      <c r="AI5273" s="161"/>
      <c r="AJ5273" s="153"/>
      <c r="AK5273" s="153"/>
      <c r="AL5273" s="207"/>
      <c r="AM5273" s="207"/>
      <c r="AN5273" s="207"/>
      <c r="AO5273" s="207"/>
      <c r="AP5273" s="147" t="s">
        <v>54</v>
      </c>
      <c r="AQ5273" s="147"/>
      <c r="AR5273" s="147"/>
      <c r="AS5273" s="209" t="s">
        <v>68</v>
      </c>
      <c r="AT5273" s="223" t="str">
        <f>MONTH(B5273)&amp;"/"&amp;YEAR(B5273)</f>
        <v>3/2026</v>
      </c>
      <c r="AU5273" s="223">
        <f>WEEKNUM(B5273)-WEEKNUM(EOMONTH(B5273,-1)+1)+1</f>
        <v>1</v>
      </c>
      <c r="AV5273" s="209" t="str">
        <f>MONTH(R5273)&amp;"/"&amp;YEAR(R5273)</f>
        <v>1/1900</v>
      </c>
      <c r="AW5273" s="209" t="e">
        <f>WEEKNUM(R5273)-WEEKNUM(EOMONTH(R5273,-1)+1)+1</f>
        <v>#NUM!</v>
      </c>
      <c r="AX5273" s="209">
        <f>IF(BB5273="S",IF(Q5273="1. Aceitou o programa",R5273-B5273,0),0)</f>
        <v>0</v>
      </c>
      <c r="AY5273" s="209">
        <f>IF(BB5273="S",IF(AND(S5273&lt;&gt;"",R5273&lt;&gt;""),S5273-R5273,0),0)</f>
        <v>0</v>
      </c>
      <c r="AZ5273" s="209">
        <f>IF(BB5273="S",IF(Q5273="1. Aceitou o programa",IF(OR(X5273="Não se Aplica",X5273=""),IF(OR(W5273="Não se Aplica",W5273=""),0,W5273-V5273),AVERAGE(X5273-W5273,W5273-V5273)),0),0)</f>
        <v>0</v>
      </c>
      <c r="BA5273" s="209">
        <f>IF(BB5273="S",IF(AND(Q5273="1. Aceitou o programa",AH5273="Realizada"),IFERROR(IF(AG5273="",0,AG5273-R5273),0),0),0)</f>
        <v>0</v>
      </c>
      <c r="BB5273" s="209" t="str">
        <f>_xlfn.XLOOKUP(U5273,'Lista Suspensa'!$AA$20:$AA$23,'Lista Suspensa'!$AB$20:$AB$23,"N/A")</f>
        <v>S</v>
      </c>
    </row>
    <row r="5274" spans="1:54" ht="12" customHeight="1">
      <c r="A5274" s="151" t="s">
        <v>54</v>
      </c>
      <c r="B5274" s="152">
        <v>46083</v>
      </c>
      <c r="C5274" s="153" t="s">
        <v>55</v>
      </c>
      <c r="D5274" s="153" t="s">
        <v>56</v>
      </c>
      <c r="E5274" s="244">
        <v>94268113</v>
      </c>
      <c r="F5274" s="144" t="s">
        <v>9414</v>
      </c>
      <c r="G5274" s="230"/>
      <c r="H5274" s="154">
        <v>30106</v>
      </c>
      <c r="I5274" s="153">
        <v>43</v>
      </c>
      <c r="J5274" s="148" t="s">
        <v>70</v>
      </c>
      <c r="K5274" s="153" t="s">
        <v>101</v>
      </c>
      <c r="L5274" s="153"/>
      <c r="M5274" s="153"/>
      <c r="N5274" s="153">
        <v>120</v>
      </c>
      <c r="O5274" s="155" t="s">
        <v>9415</v>
      </c>
      <c r="P5274" s="156" t="s">
        <v>60</v>
      </c>
      <c r="Q5274" s="157" t="s">
        <v>8211</v>
      </c>
      <c r="R5274" s="158"/>
      <c r="S5274" s="159"/>
      <c r="T5274" s="159" t="s">
        <v>6983</v>
      </c>
      <c r="U5274" s="159" t="s">
        <v>8212</v>
      </c>
      <c r="V5274" s="154">
        <v>46149</v>
      </c>
      <c r="W5274" s="154">
        <v>46155</v>
      </c>
      <c r="X5274" s="154"/>
      <c r="Y5274" s="160"/>
      <c r="Z5274" s="160"/>
      <c r="AA5274" s="153"/>
      <c r="AB5274" s="153"/>
      <c r="AC5274" s="182" t="e">
        <f t="shared" si="166"/>
        <v>#DIV/0!</v>
      </c>
      <c r="AD5274" s="153" t="e">
        <f t="shared" si="167"/>
        <v>#DIV/0!</v>
      </c>
      <c r="AE5274" s="207"/>
      <c r="AF5274" s="153"/>
      <c r="AG5274" s="159"/>
      <c r="AH5274" s="153"/>
      <c r="AI5274" s="161"/>
      <c r="AJ5274" s="153"/>
      <c r="AK5274" s="153"/>
      <c r="AL5274" s="207"/>
      <c r="AM5274" s="207"/>
      <c r="AN5274" s="207"/>
      <c r="AO5274" s="207"/>
      <c r="AP5274" s="147" t="s">
        <v>54</v>
      </c>
      <c r="AQ5274" s="147"/>
      <c r="AR5274" s="147"/>
      <c r="AS5274" s="209" t="s">
        <v>68</v>
      </c>
      <c r="AT5274" s="223" t="str">
        <f>MONTH(B5274)&amp;"/"&amp;YEAR(B5274)</f>
        <v>3/2026</v>
      </c>
      <c r="AU5274" s="223">
        <f>WEEKNUM(B5274)-WEEKNUM(EOMONTH(B5274,-1)+1)+1</f>
        <v>1</v>
      </c>
      <c r="AV5274" s="209" t="str">
        <f>MONTH(R5274)&amp;"/"&amp;YEAR(R5274)</f>
        <v>1/1900</v>
      </c>
      <c r="AW5274" s="209" t="e">
        <f>WEEKNUM(R5274)-WEEKNUM(EOMONTH(R5274,-1)+1)+1</f>
        <v>#NUM!</v>
      </c>
      <c r="AX5274" s="209">
        <f>IF(BB5274="S",IF(Q5274="1. Aceitou o programa",R5274-B5274,0),0)</f>
        <v>0</v>
      </c>
      <c r="AY5274" s="209">
        <f>IF(BB5274="S",IF(AND(S5274&lt;&gt;"",R5274&lt;&gt;""),S5274-R5274,0),0)</f>
        <v>0</v>
      </c>
      <c r="AZ5274" s="209">
        <f>IF(BB5274="S",IF(Q5274="1. Aceitou o programa",IF(OR(X5274="Não se Aplica",X5274=""),IF(OR(W5274="Não se Aplica",W5274=""),0,W5274-V5274),AVERAGE(X5274-W5274,W5274-V5274)),0),0)</f>
        <v>0</v>
      </c>
      <c r="BA5274" s="209">
        <f>IF(BB5274="S",IF(AND(Q5274="1. Aceitou o programa",AH5274="Realizada"),IFERROR(IF(AG5274="",0,AG5274-R5274),0),0),0)</f>
        <v>0</v>
      </c>
      <c r="BB5274" s="209" t="str">
        <f>_xlfn.XLOOKUP(U5274,'Lista Suspensa'!$AA$20:$AA$23,'Lista Suspensa'!$AB$20:$AB$23,"N/A")</f>
        <v>S</v>
      </c>
    </row>
    <row r="5275" spans="1:54" ht="12" customHeight="1">
      <c r="A5275" s="151" t="s">
        <v>54</v>
      </c>
      <c r="B5275" s="152">
        <v>46083</v>
      </c>
      <c r="C5275" s="153" t="s">
        <v>55</v>
      </c>
      <c r="D5275" s="153" t="s">
        <v>56</v>
      </c>
      <c r="E5275" s="244">
        <v>95115966</v>
      </c>
      <c r="F5275" s="144" t="s">
        <v>9416</v>
      </c>
      <c r="G5275" s="230"/>
      <c r="H5275" s="154">
        <v>30511</v>
      </c>
      <c r="I5275" s="153">
        <v>42</v>
      </c>
      <c r="J5275" s="148" t="s">
        <v>70</v>
      </c>
      <c r="K5275" s="153" t="s">
        <v>101</v>
      </c>
      <c r="L5275" s="153"/>
      <c r="M5275" s="153"/>
      <c r="N5275" s="153">
        <v>120</v>
      </c>
      <c r="O5275" s="155">
        <v>21992998050</v>
      </c>
      <c r="P5275" s="156" t="s">
        <v>60</v>
      </c>
      <c r="Q5275" s="157" t="s">
        <v>8211</v>
      </c>
      <c r="R5275" s="158"/>
      <c r="S5275" s="159"/>
      <c r="T5275" s="159" t="s">
        <v>6983</v>
      </c>
      <c r="U5275" s="159" t="s">
        <v>8212</v>
      </c>
      <c r="V5275" s="154">
        <v>46149</v>
      </c>
      <c r="W5275" s="154">
        <v>46155</v>
      </c>
      <c r="X5275" s="154"/>
      <c r="Y5275" s="160"/>
      <c r="Z5275" s="160"/>
      <c r="AA5275" s="153"/>
      <c r="AB5275" s="153"/>
      <c r="AC5275" s="182" t="e">
        <f t="shared" si="166"/>
        <v>#DIV/0!</v>
      </c>
      <c r="AD5275" s="153" t="e">
        <f t="shared" si="167"/>
        <v>#DIV/0!</v>
      </c>
      <c r="AE5275" s="207"/>
      <c r="AF5275" s="153"/>
      <c r="AG5275" s="159"/>
      <c r="AH5275" s="153"/>
      <c r="AI5275" s="161"/>
      <c r="AJ5275" s="153"/>
      <c r="AK5275" s="153"/>
      <c r="AL5275" s="207"/>
      <c r="AM5275" s="207"/>
      <c r="AN5275" s="207"/>
      <c r="AO5275" s="207"/>
      <c r="AP5275" s="147" t="s">
        <v>54</v>
      </c>
      <c r="AQ5275" s="147"/>
      <c r="AR5275" s="147"/>
      <c r="AS5275" s="209" t="s">
        <v>68</v>
      </c>
      <c r="AT5275" s="223" t="str">
        <f>MONTH(B5275)&amp;"/"&amp;YEAR(B5275)</f>
        <v>3/2026</v>
      </c>
      <c r="AU5275" s="223">
        <f>WEEKNUM(B5275)-WEEKNUM(EOMONTH(B5275,-1)+1)+1</f>
        <v>1</v>
      </c>
      <c r="AV5275" s="209" t="str">
        <f>MONTH(R5275)&amp;"/"&amp;YEAR(R5275)</f>
        <v>1/1900</v>
      </c>
      <c r="AW5275" s="209" t="e">
        <f>WEEKNUM(R5275)-WEEKNUM(EOMONTH(R5275,-1)+1)+1</f>
        <v>#NUM!</v>
      </c>
      <c r="AX5275" s="209">
        <f>IF(BB5275="S",IF(Q5275="1. Aceitou o programa",R5275-B5275,0),0)</f>
        <v>0</v>
      </c>
      <c r="AY5275" s="209">
        <f>IF(BB5275="S",IF(AND(S5275&lt;&gt;"",R5275&lt;&gt;""),S5275-R5275,0),0)</f>
        <v>0</v>
      </c>
      <c r="AZ5275" s="209">
        <f>IF(BB5275="S",IF(Q5275="1. Aceitou o programa",IF(OR(X5275="Não se Aplica",X5275=""),IF(OR(W5275="Não se Aplica",W5275=""),0,W5275-V5275),AVERAGE(X5275-W5275,W5275-V5275)),0),0)</f>
        <v>0</v>
      </c>
      <c r="BA5275" s="209">
        <f>IF(BB5275="S",IF(AND(Q5275="1. Aceitou o programa",AH5275="Realizada"),IFERROR(IF(AG5275="",0,AG5275-R5275),0),0),0)</f>
        <v>0</v>
      </c>
      <c r="BB5275" s="209" t="str">
        <f>_xlfn.XLOOKUP(U5275,'Lista Suspensa'!$AA$20:$AA$23,'Lista Suspensa'!$AB$20:$AB$23,"N/A")</f>
        <v>S</v>
      </c>
    </row>
    <row r="5276" spans="1:54" ht="12" customHeight="1">
      <c r="A5276" s="151" t="s">
        <v>54</v>
      </c>
      <c r="B5276" s="152">
        <v>46083</v>
      </c>
      <c r="C5276" s="153" t="s">
        <v>55</v>
      </c>
      <c r="D5276" s="153" t="s">
        <v>56</v>
      </c>
      <c r="E5276" s="244">
        <v>93390636</v>
      </c>
      <c r="F5276" s="144" t="s">
        <v>9417</v>
      </c>
      <c r="G5276" s="230"/>
      <c r="H5276" s="154">
        <v>30684</v>
      </c>
      <c r="I5276" s="153">
        <v>42</v>
      </c>
      <c r="J5276" s="148" t="s">
        <v>70</v>
      </c>
      <c r="K5276" s="153" t="s">
        <v>101</v>
      </c>
      <c r="L5276" s="153"/>
      <c r="M5276" s="153"/>
      <c r="N5276" s="153">
        <v>380</v>
      </c>
      <c r="O5276" s="155">
        <v>21981798730</v>
      </c>
      <c r="P5276" s="156" t="s">
        <v>60</v>
      </c>
      <c r="Q5276" s="157" t="s">
        <v>8211</v>
      </c>
      <c r="R5276" s="158"/>
      <c r="S5276" s="159"/>
      <c r="T5276" s="159" t="s">
        <v>6983</v>
      </c>
      <c r="U5276" s="159" t="s">
        <v>8212</v>
      </c>
      <c r="V5276" s="154">
        <v>46149</v>
      </c>
      <c r="W5276" s="154">
        <v>46155</v>
      </c>
      <c r="X5276" s="154"/>
      <c r="Y5276" s="160"/>
      <c r="Z5276" s="160"/>
      <c r="AA5276" s="153"/>
      <c r="AB5276" s="153"/>
      <c r="AC5276" s="182" t="e">
        <f t="shared" si="166"/>
        <v>#DIV/0!</v>
      </c>
      <c r="AD5276" s="153" t="e">
        <f t="shared" si="167"/>
        <v>#DIV/0!</v>
      </c>
      <c r="AE5276" s="207"/>
      <c r="AF5276" s="153"/>
      <c r="AG5276" s="159"/>
      <c r="AH5276" s="153"/>
      <c r="AI5276" s="161"/>
      <c r="AJ5276" s="153"/>
      <c r="AK5276" s="153"/>
      <c r="AL5276" s="207"/>
      <c r="AM5276" s="207"/>
      <c r="AN5276" s="207"/>
      <c r="AO5276" s="207"/>
      <c r="AP5276" s="147" t="s">
        <v>54</v>
      </c>
      <c r="AQ5276" s="147"/>
      <c r="AR5276" s="147"/>
      <c r="AS5276" s="209" t="s">
        <v>68</v>
      </c>
      <c r="AT5276" s="223" t="str">
        <f>MONTH(B5276)&amp;"/"&amp;YEAR(B5276)</f>
        <v>3/2026</v>
      </c>
      <c r="AU5276" s="223">
        <f>WEEKNUM(B5276)-WEEKNUM(EOMONTH(B5276,-1)+1)+1</f>
        <v>1</v>
      </c>
      <c r="AV5276" s="209" t="str">
        <f>MONTH(R5276)&amp;"/"&amp;YEAR(R5276)</f>
        <v>1/1900</v>
      </c>
      <c r="AW5276" s="209" t="e">
        <f>WEEKNUM(R5276)-WEEKNUM(EOMONTH(R5276,-1)+1)+1</f>
        <v>#NUM!</v>
      </c>
      <c r="AX5276" s="209">
        <f>IF(BB5276="S",IF(Q5276="1. Aceitou o programa",R5276-B5276,0),0)</f>
        <v>0</v>
      </c>
      <c r="AY5276" s="209">
        <f>IF(BB5276="S",IF(AND(S5276&lt;&gt;"",R5276&lt;&gt;""),S5276-R5276,0),0)</f>
        <v>0</v>
      </c>
      <c r="AZ5276" s="209">
        <f>IF(BB5276="S",IF(Q5276="1. Aceitou o programa",IF(OR(X5276="Não se Aplica",X5276=""),IF(OR(W5276="Não se Aplica",W5276=""),0,W5276-V5276),AVERAGE(X5276-W5276,W5276-V5276)),0),0)</f>
        <v>0</v>
      </c>
      <c r="BA5276" s="209">
        <f>IF(BB5276="S",IF(AND(Q5276="1. Aceitou o programa",AH5276="Realizada"),IFERROR(IF(AG5276="",0,AG5276-R5276),0),0),0)</f>
        <v>0</v>
      </c>
      <c r="BB5276" s="209" t="str">
        <f>_xlfn.XLOOKUP(U5276,'Lista Suspensa'!$AA$20:$AA$23,'Lista Suspensa'!$AB$20:$AB$23,"N/A")</f>
        <v>S</v>
      </c>
    </row>
    <row r="5277" spans="1:54" ht="12" customHeight="1">
      <c r="A5277" s="151" t="s">
        <v>54</v>
      </c>
      <c r="B5277" s="152">
        <v>46083</v>
      </c>
      <c r="C5277" s="153" t="s">
        <v>55</v>
      </c>
      <c r="D5277" s="153" t="s">
        <v>56</v>
      </c>
      <c r="E5277" s="244">
        <v>92935752</v>
      </c>
      <c r="F5277" s="144" t="s">
        <v>9418</v>
      </c>
      <c r="G5277" s="230"/>
      <c r="H5277" s="154">
        <v>31064</v>
      </c>
      <c r="I5277" s="153">
        <v>41</v>
      </c>
      <c r="J5277" s="148" t="s">
        <v>70</v>
      </c>
      <c r="K5277" s="153" t="s">
        <v>101</v>
      </c>
      <c r="L5277" s="153"/>
      <c r="M5277" s="153"/>
      <c r="N5277" s="153">
        <v>75</v>
      </c>
      <c r="O5277" s="155" t="s">
        <v>9419</v>
      </c>
      <c r="P5277" s="156" t="s">
        <v>60</v>
      </c>
      <c r="Q5277" s="157" t="s">
        <v>8211</v>
      </c>
      <c r="R5277" s="158"/>
      <c r="S5277" s="159"/>
      <c r="T5277" s="159" t="s">
        <v>6983</v>
      </c>
      <c r="U5277" s="159" t="s">
        <v>8212</v>
      </c>
      <c r="V5277" s="154">
        <v>46149</v>
      </c>
      <c r="W5277" s="154">
        <v>46155</v>
      </c>
      <c r="X5277" s="154"/>
      <c r="Y5277" s="160"/>
      <c r="Z5277" s="160"/>
      <c r="AA5277" s="153"/>
      <c r="AB5277" s="153"/>
      <c r="AC5277" s="182" t="e">
        <f t="shared" si="166"/>
        <v>#DIV/0!</v>
      </c>
      <c r="AD5277" s="153" t="e">
        <f t="shared" si="167"/>
        <v>#DIV/0!</v>
      </c>
      <c r="AE5277" s="207"/>
      <c r="AF5277" s="153"/>
      <c r="AG5277" s="159"/>
      <c r="AH5277" s="153"/>
      <c r="AI5277" s="161"/>
      <c r="AJ5277" s="153"/>
      <c r="AK5277" s="153"/>
      <c r="AL5277" s="207"/>
      <c r="AM5277" s="207"/>
      <c r="AN5277" s="207"/>
      <c r="AO5277" s="207"/>
      <c r="AP5277" s="147" t="s">
        <v>54</v>
      </c>
      <c r="AQ5277" s="147"/>
      <c r="AR5277" s="147"/>
      <c r="AS5277" s="209" t="s">
        <v>68</v>
      </c>
      <c r="AT5277" s="223" t="str">
        <f>MONTH(B5277)&amp;"/"&amp;YEAR(B5277)</f>
        <v>3/2026</v>
      </c>
      <c r="AU5277" s="223">
        <f>WEEKNUM(B5277)-WEEKNUM(EOMONTH(B5277,-1)+1)+1</f>
        <v>1</v>
      </c>
      <c r="AV5277" s="209" t="str">
        <f>MONTH(R5277)&amp;"/"&amp;YEAR(R5277)</f>
        <v>1/1900</v>
      </c>
      <c r="AW5277" s="209" t="e">
        <f>WEEKNUM(R5277)-WEEKNUM(EOMONTH(R5277,-1)+1)+1</f>
        <v>#NUM!</v>
      </c>
      <c r="AX5277" s="209">
        <f>IF(BB5277="S",IF(Q5277="1. Aceitou o programa",R5277-B5277,0),0)</f>
        <v>0</v>
      </c>
      <c r="AY5277" s="209">
        <f>IF(BB5277="S",IF(AND(S5277&lt;&gt;"",R5277&lt;&gt;""),S5277-R5277,0),0)</f>
        <v>0</v>
      </c>
      <c r="AZ5277" s="209">
        <f>IF(BB5277="S",IF(Q5277="1. Aceitou o programa",IF(OR(X5277="Não se Aplica",X5277=""),IF(OR(W5277="Não se Aplica",W5277=""),0,W5277-V5277),AVERAGE(X5277-W5277,W5277-V5277)),0),0)</f>
        <v>0</v>
      </c>
      <c r="BA5277" s="209">
        <f>IF(BB5277="S",IF(AND(Q5277="1. Aceitou o programa",AH5277="Realizada"),IFERROR(IF(AG5277="",0,AG5277-R5277),0),0),0)</f>
        <v>0</v>
      </c>
      <c r="BB5277" s="209" t="str">
        <f>_xlfn.XLOOKUP(U5277,'Lista Suspensa'!$AA$20:$AA$23,'Lista Suspensa'!$AB$20:$AB$23,"N/A")</f>
        <v>S</v>
      </c>
    </row>
    <row r="5278" spans="1:54" ht="12" customHeight="1">
      <c r="A5278" s="151" t="s">
        <v>54</v>
      </c>
      <c r="B5278" s="152">
        <v>46083</v>
      </c>
      <c r="C5278" s="153" t="s">
        <v>55</v>
      </c>
      <c r="D5278" s="153" t="s">
        <v>56</v>
      </c>
      <c r="E5278" s="244">
        <v>434891347</v>
      </c>
      <c r="F5278" s="144" t="s">
        <v>9420</v>
      </c>
      <c r="G5278" s="230"/>
      <c r="H5278" s="154">
        <v>31251</v>
      </c>
      <c r="I5278" s="153">
        <v>40</v>
      </c>
      <c r="J5278" s="148" t="s">
        <v>70</v>
      </c>
      <c r="K5278" s="153" t="s">
        <v>101</v>
      </c>
      <c r="L5278" s="153"/>
      <c r="M5278" s="153"/>
      <c r="N5278" s="153">
        <v>600</v>
      </c>
      <c r="O5278" s="155" t="s">
        <v>9421</v>
      </c>
      <c r="P5278" s="156" t="s">
        <v>60</v>
      </c>
      <c r="Q5278" s="157" t="s">
        <v>8211</v>
      </c>
      <c r="R5278" s="158"/>
      <c r="S5278" s="159"/>
      <c r="T5278" s="159" t="s">
        <v>6983</v>
      </c>
      <c r="U5278" s="159" t="s">
        <v>8212</v>
      </c>
      <c r="V5278" s="154">
        <v>46149</v>
      </c>
      <c r="W5278" s="154">
        <v>46155</v>
      </c>
      <c r="X5278" s="154"/>
      <c r="Y5278" s="160"/>
      <c r="Z5278" s="160"/>
      <c r="AA5278" s="153"/>
      <c r="AB5278" s="153"/>
      <c r="AC5278" s="182" t="e">
        <f t="shared" si="166"/>
        <v>#DIV/0!</v>
      </c>
      <c r="AD5278" s="153" t="e">
        <f t="shared" si="167"/>
        <v>#DIV/0!</v>
      </c>
      <c r="AE5278" s="207"/>
      <c r="AF5278" s="153"/>
      <c r="AG5278" s="159"/>
      <c r="AH5278" s="153"/>
      <c r="AI5278" s="161"/>
      <c r="AJ5278" s="153"/>
      <c r="AK5278" s="153"/>
      <c r="AL5278" s="207"/>
      <c r="AM5278" s="207"/>
      <c r="AN5278" s="207"/>
      <c r="AO5278" s="207"/>
      <c r="AP5278" s="147" t="s">
        <v>54</v>
      </c>
      <c r="AQ5278" s="147"/>
      <c r="AR5278" s="147"/>
      <c r="AS5278" s="209" t="s">
        <v>68</v>
      </c>
      <c r="AT5278" s="223" t="str">
        <f>MONTH(B5278)&amp;"/"&amp;YEAR(B5278)</f>
        <v>3/2026</v>
      </c>
      <c r="AU5278" s="223">
        <f>WEEKNUM(B5278)-WEEKNUM(EOMONTH(B5278,-1)+1)+1</f>
        <v>1</v>
      </c>
      <c r="AV5278" s="209" t="str">
        <f>MONTH(R5278)&amp;"/"&amp;YEAR(R5278)</f>
        <v>1/1900</v>
      </c>
      <c r="AW5278" s="209" t="e">
        <f>WEEKNUM(R5278)-WEEKNUM(EOMONTH(R5278,-1)+1)+1</f>
        <v>#NUM!</v>
      </c>
      <c r="AX5278" s="209">
        <f>IF(BB5278="S",IF(Q5278="1. Aceitou o programa",R5278-B5278,0),0)</f>
        <v>0</v>
      </c>
      <c r="AY5278" s="209">
        <f>IF(BB5278="S",IF(AND(S5278&lt;&gt;"",R5278&lt;&gt;""),S5278-R5278,0),0)</f>
        <v>0</v>
      </c>
      <c r="AZ5278" s="209">
        <f>IF(BB5278="S",IF(Q5278="1. Aceitou o programa",IF(OR(X5278="Não se Aplica",X5278=""),IF(OR(W5278="Não se Aplica",W5278=""),0,W5278-V5278),AVERAGE(X5278-W5278,W5278-V5278)),0),0)</f>
        <v>0</v>
      </c>
      <c r="BA5278" s="209">
        <f>IF(BB5278="S",IF(AND(Q5278="1. Aceitou o programa",AH5278="Realizada"),IFERROR(IF(AG5278="",0,AG5278-R5278),0),0),0)</f>
        <v>0</v>
      </c>
      <c r="BB5278" s="209" t="str">
        <f>_xlfn.XLOOKUP(U5278,'Lista Suspensa'!$AA$20:$AA$23,'Lista Suspensa'!$AB$20:$AB$23,"N/A")</f>
        <v>S</v>
      </c>
    </row>
    <row r="5279" spans="1:54" ht="12" customHeight="1">
      <c r="A5279" s="151" t="s">
        <v>54</v>
      </c>
      <c r="B5279" s="152">
        <v>46083</v>
      </c>
      <c r="C5279" s="153" t="s">
        <v>55</v>
      </c>
      <c r="D5279" s="153" t="s">
        <v>56</v>
      </c>
      <c r="E5279" s="244">
        <v>93151665</v>
      </c>
      <c r="F5279" s="144" t="s">
        <v>9422</v>
      </c>
      <c r="G5279" s="230"/>
      <c r="H5279" s="154">
        <v>31342</v>
      </c>
      <c r="I5279" s="153">
        <v>40</v>
      </c>
      <c r="J5279" s="148" t="s">
        <v>58</v>
      </c>
      <c r="K5279" s="153" t="s">
        <v>101</v>
      </c>
      <c r="L5279" s="153"/>
      <c r="M5279" s="153"/>
      <c r="N5279" s="153">
        <v>450</v>
      </c>
      <c r="O5279" s="155" t="s">
        <v>9423</v>
      </c>
      <c r="P5279" s="156" t="s">
        <v>60</v>
      </c>
      <c r="Q5279" s="157" t="s">
        <v>8211</v>
      </c>
      <c r="R5279" s="158"/>
      <c r="S5279" s="159"/>
      <c r="T5279" s="159" t="s">
        <v>6983</v>
      </c>
      <c r="U5279" s="159" t="s">
        <v>8212</v>
      </c>
      <c r="V5279" s="154">
        <v>46149</v>
      </c>
      <c r="W5279" s="154">
        <v>46155</v>
      </c>
      <c r="X5279" s="154"/>
      <c r="Y5279" s="160"/>
      <c r="Z5279" s="160"/>
      <c r="AA5279" s="153"/>
      <c r="AB5279" s="153"/>
      <c r="AC5279" s="182" t="e">
        <f t="shared" si="166"/>
        <v>#DIV/0!</v>
      </c>
      <c r="AD5279" s="153" t="e">
        <f t="shared" si="167"/>
        <v>#DIV/0!</v>
      </c>
      <c r="AE5279" s="207"/>
      <c r="AF5279" s="153"/>
      <c r="AG5279" s="159"/>
      <c r="AH5279" s="153"/>
      <c r="AI5279" s="161"/>
      <c r="AJ5279" s="153"/>
      <c r="AK5279" s="153"/>
      <c r="AL5279" s="207"/>
      <c r="AM5279" s="207"/>
      <c r="AN5279" s="207"/>
      <c r="AO5279" s="207"/>
      <c r="AP5279" s="147" t="s">
        <v>54</v>
      </c>
      <c r="AQ5279" s="147"/>
      <c r="AR5279" s="147"/>
      <c r="AS5279" s="209" t="s">
        <v>68</v>
      </c>
      <c r="AT5279" s="223" t="str">
        <f>MONTH(B5279)&amp;"/"&amp;YEAR(B5279)</f>
        <v>3/2026</v>
      </c>
      <c r="AU5279" s="223">
        <f>WEEKNUM(B5279)-WEEKNUM(EOMONTH(B5279,-1)+1)+1</f>
        <v>1</v>
      </c>
      <c r="AV5279" s="209" t="str">
        <f>MONTH(R5279)&amp;"/"&amp;YEAR(R5279)</f>
        <v>1/1900</v>
      </c>
      <c r="AW5279" s="209" t="e">
        <f>WEEKNUM(R5279)-WEEKNUM(EOMONTH(R5279,-1)+1)+1</f>
        <v>#NUM!</v>
      </c>
      <c r="AX5279" s="209">
        <f>IF(BB5279="S",IF(Q5279="1. Aceitou o programa",R5279-B5279,0),0)</f>
        <v>0</v>
      </c>
      <c r="AY5279" s="209">
        <f>IF(BB5279="S",IF(AND(S5279&lt;&gt;"",R5279&lt;&gt;""),S5279-R5279,0),0)</f>
        <v>0</v>
      </c>
      <c r="AZ5279" s="209">
        <f>IF(BB5279="S",IF(Q5279="1. Aceitou o programa",IF(OR(X5279="Não se Aplica",X5279=""),IF(OR(W5279="Não se Aplica",W5279=""),0,W5279-V5279),AVERAGE(X5279-W5279,W5279-V5279)),0),0)</f>
        <v>0</v>
      </c>
      <c r="BA5279" s="209">
        <f>IF(BB5279="S",IF(AND(Q5279="1. Aceitou o programa",AH5279="Realizada"),IFERROR(IF(AG5279="",0,AG5279-R5279),0),0),0)</f>
        <v>0</v>
      </c>
      <c r="BB5279" s="209" t="str">
        <f>_xlfn.XLOOKUP(U5279,'Lista Suspensa'!$AA$20:$AA$23,'Lista Suspensa'!$AB$20:$AB$23,"N/A")</f>
        <v>S</v>
      </c>
    </row>
    <row r="5280" spans="1:54" ht="12" customHeight="1">
      <c r="A5280" s="151" t="s">
        <v>54</v>
      </c>
      <c r="B5280" s="152">
        <v>46083</v>
      </c>
      <c r="C5280" s="153" t="s">
        <v>55</v>
      </c>
      <c r="D5280" s="153" t="s">
        <v>56</v>
      </c>
      <c r="E5280" s="244">
        <v>94780098</v>
      </c>
      <c r="F5280" s="144" t="s">
        <v>9424</v>
      </c>
      <c r="G5280" s="230"/>
      <c r="H5280" s="154">
        <v>31504</v>
      </c>
      <c r="I5280" s="153">
        <v>40</v>
      </c>
      <c r="J5280" s="148" t="s">
        <v>70</v>
      </c>
      <c r="K5280" s="153" t="s">
        <v>101</v>
      </c>
      <c r="L5280" s="153"/>
      <c r="M5280" s="153"/>
      <c r="N5280" s="153">
        <v>75</v>
      </c>
      <c r="O5280" s="155" t="s">
        <v>9425</v>
      </c>
      <c r="P5280" s="156" t="s">
        <v>60</v>
      </c>
      <c r="Q5280" s="157" t="s">
        <v>8211</v>
      </c>
      <c r="R5280" s="158"/>
      <c r="S5280" s="159"/>
      <c r="T5280" s="159" t="s">
        <v>6983</v>
      </c>
      <c r="U5280" s="159" t="s">
        <v>8212</v>
      </c>
      <c r="V5280" s="154">
        <v>46149</v>
      </c>
      <c r="W5280" s="154">
        <v>46155</v>
      </c>
      <c r="X5280" s="154"/>
      <c r="Y5280" s="160"/>
      <c r="Z5280" s="160"/>
      <c r="AA5280" s="153"/>
      <c r="AB5280" s="153"/>
      <c r="AC5280" s="182" t="e">
        <f t="shared" si="166"/>
        <v>#DIV/0!</v>
      </c>
      <c r="AD5280" s="153" t="e">
        <f t="shared" si="167"/>
        <v>#DIV/0!</v>
      </c>
      <c r="AE5280" s="207"/>
      <c r="AF5280" s="153"/>
      <c r="AG5280" s="159"/>
      <c r="AH5280" s="153"/>
      <c r="AI5280" s="161"/>
      <c r="AJ5280" s="153"/>
      <c r="AK5280" s="153"/>
      <c r="AL5280" s="207"/>
      <c r="AM5280" s="207"/>
      <c r="AN5280" s="207"/>
      <c r="AO5280" s="207"/>
      <c r="AP5280" s="147" t="s">
        <v>54</v>
      </c>
      <c r="AQ5280" s="147"/>
      <c r="AR5280" s="147"/>
      <c r="AS5280" s="209" t="s">
        <v>68</v>
      </c>
      <c r="AT5280" s="223" t="str">
        <f>MONTH(B5280)&amp;"/"&amp;YEAR(B5280)</f>
        <v>3/2026</v>
      </c>
      <c r="AU5280" s="223">
        <f>WEEKNUM(B5280)-WEEKNUM(EOMONTH(B5280,-1)+1)+1</f>
        <v>1</v>
      </c>
      <c r="AV5280" s="209" t="str">
        <f>MONTH(R5280)&amp;"/"&amp;YEAR(R5280)</f>
        <v>1/1900</v>
      </c>
      <c r="AW5280" s="209" t="e">
        <f>WEEKNUM(R5280)-WEEKNUM(EOMONTH(R5280,-1)+1)+1</f>
        <v>#NUM!</v>
      </c>
      <c r="AX5280" s="209">
        <f>IF(BB5280="S",IF(Q5280="1. Aceitou o programa",R5280-B5280,0),0)</f>
        <v>0</v>
      </c>
      <c r="AY5280" s="209">
        <f>IF(BB5280="S",IF(AND(S5280&lt;&gt;"",R5280&lt;&gt;""),S5280-R5280,0),0)</f>
        <v>0</v>
      </c>
      <c r="AZ5280" s="209">
        <f>IF(BB5280="S",IF(Q5280="1. Aceitou o programa",IF(OR(X5280="Não se Aplica",X5280=""),IF(OR(W5280="Não se Aplica",W5280=""),0,W5280-V5280),AVERAGE(X5280-W5280,W5280-V5280)),0),0)</f>
        <v>0</v>
      </c>
      <c r="BA5280" s="209">
        <f>IF(BB5280="S",IF(AND(Q5280="1. Aceitou o programa",AH5280="Realizada"),IFERROR(IF(AG5280="",0,AG5280-R5280),0),0),0)</f>
        <v>0</v>
      </c>
      <c r="BB5280" s="209" t="str">
        <f>_xlfn.XLOOKUP(U5280,'Lista Suspensa'!$AA$20:$AA$23,'Lista Suspensa'!$AB$20:$AB$23,"N/A")</f>
        <v>S</v>
      </c>
    </row>
    <row r="5281" spans="1:54" ht="12" customHeight="1">
      <c r="A5281" s="151" t="s">
        <v>54</v>
      </c>
      <c r="B5281" s="152">
        <v>46083</v>
      </c>
      <c r="C5281" s="153" t="s">
        <v>55</v>
      </c>
      <c r="D5281" s="153" t="s">
        <v>56</v>
      </c>
      <c r="E5281" s="244">
        <v>94654428</v>
      </c>
      <c r="F5281" s="144" t="s">
        <v>9426</v>
      </c>
      <c r="G5281" s="230"/>
      <c r="H5281" s="154">
        <v>31507</v>
      </c>
      <c r="I5281" s="153">
        <v>40</v>
      </c>
      <c r="J5281" s="148" t="s">
        <v>58</v>
      </c>
      <c r="K5281" s="153" t="s">
        <v>101</v>
      </c>
      <c r="L5281" s="153"/>
      <c r="M5281" s="153"/>
      <c r="N5281" s="153">
        <v>120</v>
      </c>
      <c r="O5281" s="155">
        <v>21968009795</v>
      </c>
      <c r="P5281" s="156" t="s">
        <v>60</v>
      </c>
      <c r="Q5281" s="157" t="s">
        <v>8211</v>
      </c>
      <c r="R5281" s="158"/>
      <c r="S5281" s="159"/>
      <c r="T5281" s="159" t="s">
        <v>6983</v>
      </c>
      <c r="U5281" s="159" t="s">
        <v>8212</v>
      </c>
      <c r="V5281" s="154">
        <v>46149</v>
      </c>
      <c r="W5281" s="154">
        <v>46155</v>
      </c>
      <c r="X5281" s="154"/>
      <c r="Y5281" s="160"/>
      <c r="Z5281" s="160"/>
      <c r="AA5281" s="153"/>
      <c r="AB5281" s="153"/>
      <c r="AC5281" s="182" t="e">
        <f t="shared" si="166"/>
        <v>#DIV/0!</v>
      </c>
      <c r="AD5281" s="153" t="e">
        <f t="shared" si="167"/>
        <v>#DIV/0!</v>
      </c>
      <c r="AE5281" s="207"/>
      <c r="AF5281" s="153"/>
      <c r="AG5281" s="159"/>
      <c r="AH5281" s="153"/>
      <c r="AI5281" s="161"/>
      <c r="AJ5281" s="153"/>
      <c r="AK5281" s="153"/>
      <c r="AL5281" s="207"/>
      <c r="AM5281" s="207"/>
      <c r="AN5281" s="207"/>
      <c r="AO5281" s="207"/>
      <c r="AP5281" s="147" t="s">
        <v>54</v>
      </c>
      <c r="AQ5281" s="147"/>
      <c r="AR5281" s="147"/>
      <c r="AS5281" s="209" t="s">
        <v>68</v>
      </c>
      <c r="AT5281" s="223" t="str">
        <f>MONTH(B5281)&amp;"/"&amp;YEAR(B5281)</f>
        <v>3/2026</v>
      </c>
      <c r="AU5281" s="223">
        <f>WEEKNUM(B5281)-WEEKNUM(EOMONTH(B5281,-1)+1)+1</f>
        <v>1</v>
      </c>
      <c r="AV5281" s="209" t="str">
        <f>MONTH(R5281)&amp;"/"&amp;YEAR(R5281)</f>
        <v>1/1900</v>
      </c>
      <c r="AW5281" s="209" t="e">
        <f>WEEKNUM(R5281)-WEEKNUM(EOMONTH(R5281,-1)+1)+1</f>
        <v>#NUM!</v>
      </c>
      <c r="AX5281" s="209">
        <f>IF(BB5281="S",IF(Q5281="1. Aceitou o programa",R5281-B5281,0),0)</f>
        <v>0</v>
      </c>
      <c r="AY5281" s="209">
        <f>IF(BB5281="S",IF(AND(S5281&lt;&gt;"",R5281&lt;&gt;""),S5281-R5281,0),0)</f>
        <v>0</v>
      </c>
      <c r="AZ5281" s="209">
        <f>IF(BB5281="S",IF(Q5281="1. Aceitou o programa",IF(OR(X5281="Não se Aplica",X5281=""),IF(OR(W5281="Não se Aplica",W5281=""),0,W5281-V5281),AVERAGE(X5281-W5281,W5281-V5281)),0),0)</f>
        <v>0</v>
      </c>
      <c r="BA5281" s="209">
        <f>IF(BB5281="S",IF(AND(Q5281="1. Aceitou o programa",AH5281="Realizada"),IFERROR(IF(AG5281="",0,AG5281-R5281),0),0),0)</f>
        <v>0</v>
      </c>
      <c r="BB5281" s="209" t="str">
        <f>_xlfn.XLOOKUP(U5281,'Lista Suspensa'!$AA$20:$AA$23,'Lista Suspensa'!$AB$20:$AB$23,"N/A")</f>
        <v>S</v>
      </c>
    </row>
    <row r="5282" spans="1:54" ht="12" customHeight="1">
      <c r="A5282" s="151" t="s">
        <v>54</v>
      </c>
      <c r="B5282" s="152">
        <v>46083</v>
      </c>
      <c r="C5282" s="153" t="s">
        <v>55</v>
      </c>
      <c r="D5282" s="153" t="s">
        <v>56</v>
      </c>
      <c r="E5282" s="244">
        <v>94940679</v>
      </c>
      <c r="F5282" s="144" t="s">
        <v>9427</v>
      </c>
      <c r="G5282" s="230"/>
      <c r="H5282" s="154">
        <v>31735</v>
      </c>
      <c r="I5282" s="153">
        <v>39</v>
      </c>
      <c r="J5282" s="148" t="s">
        <v>70</v>
      </c>
      <c r="K5282" s="153" t="s">
        <v>101</v>
      </c>
      <c r="L5282" s="153"/>
      <c r="M5282" s="153"/>
      <c r="N5282" s="153">
        <v>120</v>
      </c>
      <c r="O5282" s="155" t="s">
        <v>9428</v>
      </c>
      <c r="P5282" s="156" t="s">
        <v>60</v>
      </c>
      <c r="Q5282" s="157" t="s">
        <v>8211</v>
      </c>
      <c r="R5282" s="158"/>
      <c r="S5282" s="159"/>
      <c r="T5282" s="159" t="s">
        <v>6983</v>
      </c>
      <c r="U5282" s="159" t="s">
        <v>8212</v>
      </c>
      <c r="V5282" s="154">
        <v>46149</v>
      </c>
      <c r="W5282" s="154">
        <v>46155</v>
      </c>
      <c r="X5282" s="154"/>
      <c r="Y5282" s="160"/>
      <c r="Z5282" s="160"/>
      <c r="AA5282" s="153"/>
      <c r="AB5282" s="153"/>
      <c r="AC5282" s="182" t="e">
        <f t="shared" si="166"/>
        <v>#DIV/0!</v>
      </c>
      <c r="AD5282" s="153" t="e">
        <f t="shared" si="167"/>
        <v>#DIV/0!</v>
      </c>
      <c r="AE5282" s="207"/>
      <c r="AF5282" s="153"/>
      <c r="AG5282" s="159"/>
      <c r="AH5282" s="153"/>
      <c r="AI5282" s="161"/>
      <c r="AJ5282" s="153"/>
      <c r="AK5282" s="153"/>
      <c r="AL5282" s="207"/>
      <c r="AM5282" s="207"/>
      <c r="AN5282" s="207"/>
      <c r="AO5282" s="207"/>
      <c r="AP5282" s="147" t="s">
        <v>54</v>
      </c>
      <c r="AQ5282" s="147"/>
      <c r="AR5282" s="147"/>
      <c r="AS5282" s="209" t="s">
        <v>68</v>
      </c>
      <c r="AT5282" s="223" t="str">
        <f>MONTH(B5282)&amp;"/"&amp;YEAR(B5282)</f>
        <v>3/2026</v>
      </c>
      <c r="AU5282" s="223">
        <f>WEEKNUM(B5282)-WEEKNUM(EOMONTH(B5282,-1)+1)+1</f>
        <v>1</v>
      </c>
      <c r="AV5282" s="209" t="str">
        <f>MONTH(R5282)&amp;"/"&amp;YEAR(R5282)</f>
        <v>1/1900</v>
      </c>
      <c r="AW5282" s="209" t="e">
        <f>WEEKNUM(R5282)-WEEKNUM(EOMONTH(R5282,-1)+1)+1</f>
        <v>#NUM!</v>
      </c>
      <c r="AX5282" s="209">
        <f>IF(BB5282="S",IF(Q5282="1. Aceitou o programa",R5282-B5282,0),0)</f>
        <v>0</v>
      </c>
      <c r="AY5282" s="209">
        <f>IF(BB5282="S",IF(AND(S5282&lt;&gt;"",R5282&lt;&gt;""),S5282-R5282,0),0)</f>
        <v>0</v>
      </c>
      <c r="AZ5282" s="209">
        <f>IF(BB5282="S",IF(Q5282="1. Aceitou o programa",IF(OR(X5282="Não se Aplica",X5282=""),IF(OR(W5282="Não se Aplica",W5282=""),0,W5282-V5282),AVERAGE(X5282-W5282,W5282-V5282)),0),0)</f>
        <v>0</v>
      </c>
      <c r="BA5282" s="209">
        <f>IF(BB5282="S",IF(AND(Q5282="1. Aceitou o programa",AH5282="Realizada"),IFERROR(IF(AG5282="",0,AG5282-R5282),0),0),0)</f>
        <v>0</v>
      </c>
      <c r="BB5282" s="209" t="str">
        <f>_xlfn.XLOOKUP(U5282,'Lista Suspensa'!$AA$20:$AA$23,'Lista Suspensa'!$AB$20:$AB$23,"N/A")</f>
        <v>S</v>
      </c>
    </row>
    <row r="5283" spans="1:54" ht="12" customHeight="1">
      <c r="A5283" s="151" t="s">
        <v>54</v>
      </c>
      <c r="B5283" s="152">
        <v>46083</v>
      </c>
      <c r="C5283" s="153" t="s">
        <v>55</v>
      </c>
      <c r="D5283" s="153" t="s">
        <v>56</v>
      </c>
      <c r="E5283" s="244">
        <v>93391746</v>
      </c>
      <c r="F5283" s="144" t="s">
        <v>9429</v>
      </c>
      <c r="G5283" s="230"/>
      <c r="H5283" s="154">
        <v>31818</v>
      </c>
      <c r="I5283" s="153">
        <v>39</v>
      </c>
      <c r="J5283" s="148" t="s">
        <v>70</v>
      </c>
      <c r="K5283" s="153" t="s">
        <v>101</v>
      </c>
      <c r="L5283" s="153"/>
      <c r="M5283" s="153"/>
      <c r="N5283" s="153">
        <v>75</v>
      </c>
      <c r="O5283" s="155">
        <v>21995667433</v>
      </c>
      <c r="P5283" s="156" t="s">
        <v>60</v>
      </c>
      <c r="Q5283" s="157" t="s">
        <v>8211</v>
      </c>
      <c r="R5283" s="158"/>
      <c r="S5283" s="159"/>
      <c r="T5283" s="159" t="s">
        <v>6983</v>
      </c>
      <c r="U5283" s="159" t="s">
        <v>8212</v>
      </c>
      <c r="V5283" s="154">
        <v>46149</v>
      </c>
      <c r="W5283" s="154">
        <v>46155</v>
      </c>
      <c r="X5283" s="154"/>
      <c r="Y5283" s="160"/>
      <c r="Z5283" s="160"/>
      <c r="AA5283" s="153"/>
      <c r="AB5283" s="153"/>
      <c r="AC5283" s="182" t="e">
        <f t="shared" si="166"/>
        <v>#DIV/0!</v>
      </c>
      <c r="AD5283" s="153" t="e">
        <f t="shared" si="167"/>
        <v>#DIV/0!</v>
      </c>
      <c r="AE5283" s="207"/>
      <c r="AF5283" s="153"/>
      <c r="AG5283" s="159"/>
      <c r="AH5283" s="153"/>
      <c r="AI5283" s="161"/>
      <c r="AJ5283" s="153"/>
      <c r="AK5283" s="153"/>
      <c r="AL5283" s="207"/>
      <c r="AM5283" s="207"/>
      <c r="AN5283" s="207"/>
      <c r="AO5283" s="207"/>
      <c r="AP5283" s="147" t="s">
        <v>54</v>
      </c>
      <c r="AQ5283" s="147"/>
      <c r="AR5283" s="147"/>
      <c r="AS5283" s="209" t="s">
        <v>68</v>
      </c>
      <c r="AT5283" s="223" t="str">
        <f>MONTH(B5283)&amp;"/"&amp;YEAR(B5283)</f>
        <v>3/2026</v>
      </c>
      <c r="AU5283" s="223">
        <f>WEEKNUM(B5283)-WEEKNUM(EOMONTH(B5283,-1)+1)+1</f>
        <v>1</v>
      </c>
      <c r="AV5283" s="209" t="str">
        <f>MONTH(R5283)&amp;"/"&amp;YEAR(R5283)</f>
        <v>1/1900</v>
      </c>
      <c r="AW5283" s="209" t="e">
        <f>WEEKNUM(R5283)-WEEKNUM(EOMONTH(R5283,-1)+1)+1</f>
        <v>#NUM!</v>
      </c>
      <c r="AX5283" s="209">
        <f>IF(BB5283="S",IF(Q5283="1. Aceitou o programa",R5283-B5283,0),0)</f>
        <v>0</v>
      </c>
      <c r="AY5283" s="209">
        <f>IF(BB5283="S",IF(AND(S5283&lt;&gt;"",R5283&lt;&gt;""),S5283-R5283,0),0)</f>
        <v>0</v>
      </c>
      <c r="AZ5283" s="209">
        <f>IF(BB5283="S",IF(Q5283="1. Aceitou o programa",IF(OR(X5283="Não se Aplica",X5283=""),IF(OR(W5283="Não se Aplica",W5283=""),0,W5283-V5283),AVERAGE(X5283-W5283,W5283-V5283)),0),0)</f>
        <v>0</v>
      </c>
      <c r="BA5283" s="209">
        <f>IF(BB5283="S",IF(AND(Q5283="1. Aceitou o programa",AH5283="Realizada"),IFERROR(IF(AG5283="",0,AG5283-R5283),0),0),0)</f>
        <v>0</v>
      </c>
      <c r="BB5283" s="209" t="str">
        <f>_xlfn.XLOOKUP(U5283,'Lista Suspensa'!$AA$20:$AA$23,'Lista Suspensa'!$AB$20:$AB$23,"N/A")</f>
        <v>S</v>
      </c>
    </row>
    <row r="5284" spans="1:54" ht="12" customHeight="1">
      <c r="A5284" s="151" t="s">
        <v>54</v>
      </c>
      <c r="B5284" s="152">
        <v>46083</v>
      </c>
      <c r="C5284" s="153" t="s">
        <v>55</v>
      </c>
      <c r="D5284" s="153" t="s">
        <v>56</v>
      </c>
      <c r="E5284" s="244">
        <v>916316815</v>
      </c>
      <c r="F5284" s="144" t="s">
        <v>9430</v>
      </c>
      <c r="G5284" s="230"/>
      <c r="H5284" s="154">
        <v>32047</v>
      </c>
      <c r="I5284" s="153">
        <v>38</v>
      </c>
      <c r="J5284" s="148" t="s">
        <v>58</v>
      </c>
      <c r="K5284" s="153" t="s">
        <v>101</v>
      </c>
      <c r="L5284" s="153"/>
      <c r="M5284" s="153"/>
      <c r="N5284" s="153">
        <v>600</v>
      </c>
      <c r="O5284" s="155" t="s">
        <v>9431</v>
      </c>
      <c r="P5284" s="156" t="s">
        <v>60</v>
      </c>
      <c r="Q5284" s="157" t="s">
        <v>8211</v>
      </c>
      <c r="R5284" s="158"/>
      <c r="S5284" s="159"/>
      <c r="T5284" s="159" t="s">
        <v>6983</v>
      </c>
      <c r="U5284" s="159" t="s">
        <v>8212</v>
      </c>
      <c r="V5284" s="154">
        <v>46149</v>
      </c>
      <c r="W5284" s="154">
        <v>46155</v>
      </c>
      <c r="X5284" s="154"/>
      <c r="Y5284" s="160"/>
      <c r="Z5284" s="160"/>
      <c r="AA5284" s="153"/>
      <c r="AB5284" s="153"/>
      <c r="AC5284" s="182" t="e">
        <f t="shared" si="166"/>
        <v>#DIV/0!</v>
      </c>
      <c r="AD5284" s="153" t="e">
        <f t="shared" si="167"/>
        <v>#DIV/0!</v>
      </c>
      <c r="AE5284" s="207"/>
      <c r="AF5284" s="153"/>
      <c r="AG5284" s="159"/>
      <c r="AH5284" s="153"/>
      <c r="AI5284" s="161"/>
      <c r="AJ5284" s="153"/>
      <c r="AK5284" s="153"/>
      <c r="AL5284" s="207"/>
      <c r="AM5284" s="207"/>
      <c r="AN5284" s="207"/>
      <c r="AO5284" s="207"/>
      <c r="AP5284" s="147" t="s">
        <v>54</v>
      </c>
      <c r="AQ5284" s="147"/>
      <c r="AR5284" s="147"/>
      <c r="AS5284" s="209" t="s">
        <v>68</v>
      </c>
      <c r="AT5284" s="223" t="str">
        <f>MONTH(B5284)&amp;"/"&amp;YEAR(B5284)</f>
        <v>3/2026</v>
      </c>
      <c r="AU5284" s="223">
        <f>WEEKNUM(B5284)-WEEKNUM(EOMONTH(B5284,-1)+1)+1</f>
        <v>1</v>
      </c>
      <c r="AV5284" s="209" t="str">
        <f>MONTH(R5284)&amp;"/"&amp;YEAR(R5284)</f>
        <v>1/1900</v>
      </c>
      <c r="AW5284" s="209" t="e">
        <f>WEEKNUM(R5284)-WEEKNUM(EOMONTH(R5284,-1)+1)+1</f>
        <v>#NUM!</v>
      </c>
      <c r="AX5284" s="209">
        <f>IF(BB5284="S",IF(Q5284="1. Aceitou o programa",R5284-B5284,0),0)</f>
        <v>0</v>
      </c>
      <c r="AY5284" s="209">
        <f>IF(BB5284="S",IF(AND(S5284&lt;&gt;"",R5284&lt;&gt;""),S5284-R5284,0),0)</f>
        <v>0</v>
      </c>
      <c r="AZ5284" s="209">
        <f>IF(BB5284="S",IF(Q5284="1. Aceitou o programa",IF(OR(X5284="Não se Aplica",X5284=""),IF(OR(W5284="Não se Aplica",W5284=""),0,W5284-V5284),AVERAGE(X5284-W5284,W5284-V5284)),0),0)</f>
        <v>0</v>
      </c>
      <c r="BA5284" s="209">
        <f>IF(BB5284="S",IF(AND(Q5284="1. Aceitou o programa",AH5284="Realizada"),IFERROR(IF(AG5284="",0,AG5284-R5284),0),0),0)</f>
        <v>0</v>
      </c>
      <c r="BB5284" s="209" t="str">
        <f>_xlfn.XLOOKUP(U5284,'Lista Suspensa'!$AA$20:$AA$23,'Lista Suspensa'!$AB$20:$AB$23,"N/A")</f>
        <v>S</v>
      </c>
    </row>
    <row r="5285" spans="1:54" ht="12" customHeight="1">
      <c r="A5285" s="151" t="s">
        <v>54</v>
      </c>
      <c r="B5285" s="152">
        <v>46083</v>
      </c>
      <c r="C5285" s="153" t="s">
        <v>55</v>
      </c>
      <c r="D5285" s="153" t="s">
        <v>56</v>
      </c>
      <c r="E5285" s="244">
        <v>94652591</v>
      </c>
      <c r="F5285" s="144" t="s">
        <v>9432</v>
      </c>
      <c r="G5285" s="230"/>
      <c r="H5285" s="154">
        <v>32071</v>
      </c>
      <c r="I5285" s="153">
        <v>38</v>
      </c>
      <c r="J5285" s="148" t="s">
        <v>70</v>
      </c>
      <c r="K5285" s="153" t="s">
        <v>101</v>
      </c>
      <c r="L5285" s="153"/>
      <c r="M5285" s="153"/>
      <c r="N5285" s="153">
        <v>120</v>
      </c>
      <c r="O5285" s="155" t="s">
        <v>9433</v>
      </c>
      <c r="P5285" s="156" t="s">
        <v>60</v>
      </c>
      <c r="Q5285" s="157" t="s">
        <v>8211</v>
      </c>
      <c r="R5285" s="158"/>
      <c r="S5285" s="159"/>
      <c r="T5285" s="159" t="s">
        <v>6983</v>
      </c>
      <c r="U5285" s="159" t="s">
        <v>8212</v>
      </c>
      <c r="V5285" s="154">
        <v>46149</v>
      </c>
      <c r="W5285" s="154">
        <v>46155</v>
      </c>
      <c r="X5285" s="154"/>
      <c r="Y5285" s="160"/>
      <c r="Z5285" s="160"/>
      <c r="AA5285" s="153"/>
      <c r="AB5285" s="153"/>
      <c r="AC5285" s="182" t="e">
        <f t="shared" si="166"/>
        <v>#DIV/0!</v>
      </c>
      <c r="AD5285" s="153" t="e">
        <f t="shared" si="167"/>
        <v>#DIV/0!</v>
      </c>
      <c r="AE5285" s="207"/>
      <c r="AF5285" s="153"/>
      <c r="AG5285" s="159"/>
      <c r="AH5285" s="153"/>
      <c r="AI5285" s="161"/>
      <c r="AJ5285" s="153"/>
      <c r="AK5285" s="153"/>
      <c r="AL5285" s="207"/>
      <c r="AM5285" s="207"/>
      <c r="AN5285" s="207"/>
      <c r="AO5285" s="207"/>
      <c r="AP5285" s="147" t="s">
        <v>54</v>
      </c>
      <c r="AQ5285" s="147"/>
      <c r="AR5285" s="147"/>
      <c r="AS5285" s="209" t="s">
        <v>68</v>
      </c>
      <c r="AT5285" s="223" t="str">
        <f>MONTH(B5285)&amp;"/"&amp;YEAR(B5285)</f>
        <v>3/2026</v>
      </c>
      <c r="AU5285" s="223">
        <f>WEEKNUM(B5285)-WEEKNUM(EOMONTH(B5285,-1)+1)+1</f>
        <v>1</v>
      </c>
      <c r="AV5285" s="209" t="str">
        <f>MONTH(R5285)&amp;"/"&amp;YEAR(R5285)</f>
        <v>1/1900</v>
      </c>
      <c r="AW5285" s="209" t="e">
        <f>WEEKNUM(R5285)-WEEKNUM(EOMONTH(R5285,-1)+1)+1</f>
        <v>#NUM!</v>
      </c>
      <c r="AX5285" s="209">
        <f>IF(BB5285="S",IF(Q5285="1. Aceitou o programa",R5285-B5285,0),0)</f>
        <v>0</v>
      </c>
      <c r="AY5285" s="209">
        <f>IF(BB5285="S",IF(AND(S5285&lt;&gt;"",R5285&lt;&gt;""),S5285-R5285,0),0)</f>
        <v>0</v>
      </c>
      <c r="AZ5285" s="209">
        <f>IF(BB5285="S",IF(Q5285="1. Aceitou o programa",IF(OR(X5285="Não se Aplica",X5285=""),IF(OR(W5285="Não se Aplica",W5285=""),0,W5285-V5285),AVERAGE(X5285-W5285,W5285-V5285)),0),0)</f>
        <v>0</v>
      </c>
      <c r="BA5285" s="209">
        <f>IF(BB5285="S",IF(AND(Q5285="1. Aceitou o programa",AH5285="Realizada"),IFERROR(IF(AG5285="",0,AG5285-R5285),0),0),0)</f>
        <v>0</v>
      </c>
      <c r="BB5285" s="209" t="str">
        <f>_xlfn.XLOOKUP(U5285,'Lista Suspensa'!$AA$20:$AA$23,'Lista Suspensa'!$AB$20:$AB$23,"N/A")</f>
        <v>S</v>
      </c>
    </row>
    <row r="5286" spans="1:54" ht="12" customHeight="1">
      <c r="A5286" s="151" t="s">
        <v>54</v>
      </c>
      <c r="B5286" s="152">
        <v>46083</v>
      </c>
      <c r="C5286" s="153" t="s">
        <v>55</v>
      </c>
      <c r="D5286" s="153" t="s">
        <v>56</v>
      </c>
      <c r="E5286" s="244">
        <v>94069475</v>
      </c>
      <c r="F5286" s="144" t="s">
        <v>9434</v>
      </c>
      <c r="G5286" s="230"/>
      <c r="H5286" s="154">
        <v>32260</v>
      </c>
      <c r="I5286" s="153">
        <v>38</v>
      </c>
      <c r="J5286" s="148" t="s">
        <v>70</v>
      </c>
      <c r="K5286" s="153" t="s">
        <v>101</v>
      </c>
      <c r="L5286" s="153"/>
      <c r="M5286" s="153"/>
      <c r="N5286" s="153">
        <v>100</v>
      </c>
      <c r="O5286" s="155" t="s">
        <v>9435</v>
      </c>
      <c r="P5286" s="156" t="s">
        <v>60</v>
      </c>
      <c r="Q5286" s="157" t="s">
        <v>8211</v>
      </c>
      <c r="R5286" s="158"/>
      <c r="S5286" s="159"/>
      <c r="T5286" s="159" t="s">
        <v>6983</v>
      </c>
      <c r="U5286" s="159" t="s">
        <v>8212</v>
      </c>
      <c r="V5286" s="154">
        <v>46149</v>
      </c>
      <c r="W5286" s="154">
        <v>46155</v>
      </c>
      <c r="X5286" s="154"/>
      <c r="Y5286" s="160"/>
      <c r="Z5286" s="160"/>
      <c r="AA5286" s="153"/>
      <c r="AB5286" s="153"/>
      <c r="AC5286" s="182" t="e">
        <f t="shared" si="166"/>
        <v>#DIV/0!</v>
      </c>
      <c r="AD5286" s="153" t="e">
        <f t="shared" si="167"/>
        <v>#DIV/0!</v>
      </c>
      <c r="AE5286" s="207"/>
      <c r="AF5286" s="153"/>
      <c r="AG5286" s="159"/>
      <c r="AH5286" s="153"/>
      <c r="AI5286" s="161"/>
      <c r="AJ5286" s="153"/>
      <c r="AK5286" s="153"/>
      <c r="AL5286" s="207"/>
      <c r="AM5286" s="207"/>
      <c r="AN5286" s="207"/>
      <c r="AO5286" s="207"/>
      <c r="AP5286" s="147" t="s">
        <v>54</v>
      </c>
      <c r="AQ5286" s="147"/>
      <c r="AR5286" s="147"/>
      <c r="AS5286" s="209" t="s">
        <v>68</v>
      </c>
      <c r="AT5286" s="223" t="str">
        <f>MONTH(B5286)&amp;"/"&amp;YEAR(B5286)</f>
        <v>3/2026</v>
      </c>
      <c r="AU5286" s="223">
        <f>WEEKNUM(B5286)-WEEKNUM(EOMONTH(B5286,-1)+1)+1</f>
        <v>1</v>
      </c>
      <c r="AV5286" s="209" t="str">
        <f>MONTH(R5286)&amp;"/"&amp;YEAR(R5286)</f>
        <v>1/1900</v>
      </c>
      <c r="AW5286" s="209" t="e">
        <f>WEEKNUM(R5286)-WEEKNUM(EOMONTH(R5286,-1)+1)+1</f>
        <v>#NUM!</v>
      </c>
      <c r="AX5286" s="209">
        <f>IF(BB5286="S",IF(Q5286="1. Aceitou o programa",R5286-B5286,0),0)</f>
        <v>0</v>
      </c>
      <c r="AY5286" s="209">
        <f>IF(BB5286="S",IF(AND(S5286&lt;&gt;"",R5286&lt;&gt;""),S5286-R5286,0),0)</f>
        <v>0</v>
      </c>
      <c r="AZ5286" s="209">
        <f>IF(BB5286="S",IF(Q5286="1. Aceitou o programa",IF(OR(X5286="Não se Aplica",X5286=""),IF(OR(W5286="Não se Aplica",W5286=""),0,W5286-V5286),AVERAGE(X5286-W5286,W5286-V5286)),0),0)</f>
        <v>0</v>
      </c>
      <c r="BA5286" s="209">
        <f>IF(BB5286="S",IF(AND(Q5286="1. Aceitou o programa",AH5286="Realizada"),IFERROR(IF(AG5286="",0,AG5286-R5286),0),0),0)</f>
        <v>0</v>
      </c>
      <c r="BB5286" s="209" t="str">
        <f>_xlfn.XLOOKUP(U5286,'Lista Suspensa'!$AA$20:$AA$23,'Lista Suspensa'!$AB$20:$AB$23,"N/A")</f>
        <v>S</v>
      </c>
    </row>
    <row r="5287" spans="1:54" ht="12" customHeight="1">
      <c r="A5287" s="151" t="s">
        <v>54</v>
      </c>
      <c r="B5287" s="152">
        <v>46083</v>
      </c>
      <c r="C5287" s="153" t="s">
        <v>55</v>
      </c>
      <c r="D5287" s="153" t="s">
        <v>56</v>
      </c>
      <c r="E5287" s="244">
        <v>93878923</v>
      </c>
      <c r="F5287" s="144" t="s">
        <v>9436</v>
      </c>
      <c r="G5287" s="230"/>
      <c r="H5287" s="154">
        <v>32486</v>
      </c>
      <c r="I5287" s="153">
        <v>37</v>
      </c>
      <c r="J5287" s="148" t="s">
        <v>58</v>
      </c>
      <c r="K5287" s="153" t="s">
        <v>101</v>
      </c>
      <c r="L5287" s="153"/>
      <c r="M5287" s="153"/>
      <c r="N5287" s="153">
        <v>450</v>
      </c>
      <c r="O5287" s="155" t="s">
        <v>9437</v>
      </c>
      <c r="P5287" s="156" t="s">
        <v>60</v>
      </c>
      <c r="Q5287" s="157" t="s">
        <v>8211</v>
      </c>
      <c r="R5287" s="158"/>
      <c r="S5287" s="159"/>
      <c r="T5287" s="159" t="s">
        <v>6983</v>
      </c>
      <c r="U5287" s="159" t="s">
        <v>8212</v>
      </c>
      <c r="V5287" s="154">
        <v>46149</v>
      </c>
      <c r="W5287" s="154">
        <v>46155</v>
      </c>
      <c r="X5287" s="154"/>
      <c r="Y5287" s="160"/>
      <c r="Z5287" s="160"/>
      <c r="AA5287" s="153"/>
      <c r="AB5287" s="153"/>
      <c r="AC5287" s="182" t="e">
        <f t="shared" si="166"/>
        <v>#DIV/0!</v>
      </c>
      <c r="AD5287" s="153" t="e">
        <f t="shared" si="167"/>
        <v>#DIV/0!</v>
      </c>
      <c r="AE5287" s="207"/>
      <c r="AF5287" s="153"/>
      <c r="AG5287" s="159"/>
      <c r="AH5287" s="153"/>
      <c r="AI5287" s="161"/>
      <c r="AJ5287" s="153"/>
      <c r="AK5287" s="153"/>
      <c r="AL5287" s="207"/>
      <c r="AM5287" s="207"/>
      <c r="AN5287" s="207"/>
      <c r="AO5287" s="207"/>
      <c r="AP5287" s="147" t="s">
        <v>54</v>
      </c>
      <c r="AQ5287" s="147"/>
      <c r="AR5287" s="147"/>
      <c r="AS5287" s="209" t="s">
        <v>68</v>
      </c>
      <c r="AT5287" s="223" t="str">
        <f>MONTH(B5287)&amp;"/"&amp;YEAR(B5287)</f>
        <v>3/2026</v>
      </c>
      <c r="AU5287" s="223">
        <f>WEEKNUM(B5287)-WEEKNUM(EOMONTH(B5287,-1)+1)+1</f>
        <v>1</v>
      </c>
      <c r="AV5287" s="209" t="str">
        <f>MONTH(R5287)&amp;"/"&amp;YEAR(R5287)</f>
        <v>1/1900</v>
      </c>
      <c r="AW5287" s="209" t="e">
        <f>WEEKNUM(R5287)-WEEKNUM(EOMONTH(R5287,-1)+1)+1</f>
        <v>#NUM!</v>
      </c>
      <c r="AX5287" s="209">
        <f>IF(BB5287="S",IF(Q5287="1. Aceitou o programa",R5287-B5287,0),0)</f>
        <v>0</v>
      </c>
      <c r="AY5287" s="209">
        <f>IF(BB5287="S",IF(AND(S5287&lt;&gt;"",R5287&lt;&gt;""),S5287-R5287,0),0)</f>
        <v>0</v>
      </c>
      <c r="AZ5287" s="209">
        <f>IF(BB5287="S",IF(Q5287="1. Aceitou o programa",IF(OR(X5287="Não se Aplica",X5287=""),IF(OR(W5287="Não se Aplica",W5287=""),0,W5287-V5287),AVERAGE(X5287-W5287,W5287-V5287)),0),0)</f>
        <v>0</v>
      </c>
      <c r="BA5287" s="209">
        <f>IF(BB5287="S",IF(AND(Q5287="1. Aceitou o programa",AH5287="Realizada"),IFERROR(IF(AG5287="",0,AG5287-R5287),0),0),0)</f>
        <v>0</v>
      </c>
      <c r="BB5287" s="209" t="str">
        <f>_xlfn.XLOOKUP(U5287,'Lista Suspensa'!$AA$20:$AA$23,'Lista Suspensa'!$AB$20:$AB$23,"N/A")</f>
        <v>S</v>
      </c>
    </row>
    <row r="5288" spans="1:54" ht="12" customHeight="1">
      <c r="A5288" s="151" t="s">
        <v>54</v>
      </c>
      <c r="B5288" s="152">
        <v>46083</v>
      </c>
      <c r="C5288" s="153" t="s">
        <v>55</v>
      </c>
      <c r="D5288" s="153" t="s">
        <v>56</v>
      </c>
      <c r="E5288" s="244">
        <v>94594136</v>
      </c>
      <c r="F5288" s="144" t="s">
        <v>9438</v>
      </c>
      <c r="G5288" s="230"/>
      <c r="H5288" s="154">
        <v>33284</v>
      </c>
      <c r="I5288" s="153">
        <v>35</v>
      </c>
      <c r="J5288" s="148" t="s">
        <v>58</v>
      </c>
      <c r="K5288" s="153" t="s">
        <v>101</v>
      </c>
      <c r="L5288" s="153"/>
      <c r="M5288" s="153"/>
      <c r="N5288" s="153">
        <v>600</v>
      </c>
      <c r="O5288" s="155">
        <v>21970093825</v>
      </c>
      <c r="P5288" s="156" t="s">
        <v>60</v>
      </c>
      <c r="Q5288" s="157" t="s">
        <v>8211</v>
      </c>
      <c r="R5288" s="158"/>
      <c r="S5288" s="159"/>
      <c r="T5288" s="159" t="s">
        <v>6983</v>
      </c>
      <c r="U5288" s="159" t="s">
        <v>8212</v>
      </c>
      <c r="V5288" s="154">
        <v>46149</v>
      </c>
      <c r="W5288" s="154">
        <v>46155</v>
      </c>
      <c r="X5288" s="154"/>
      <c r="Y5288" s="160"/>
      <c r="Z5288" s="160"/>
      <c r="AA5288" s="153"/>
      <c r="AB5288" s="153"/>
      <c r="AC5288" s="182" t="e">
        <f t="shared" si="166"/>
        <v>#DIV/0!</v>
      </c>
      <c r="AD5288" s="153" t="e">
        <f t="shared" si="167"/>
        <v>#DIV/0!</v>
      </c>
      <c r="AE5288" s="207"/>
      <c r="AF5288" s="153"/>
      <c r="AG5288" s="159"/>
      <c r="AH5288" s="153"/>
      <c r="AI5288" s="161"/>
      <c r="AJ5288" s="153"/>
      <c r="AK5288" s="153"/>
      <c r="AL5288" s="207"/>
      <c r="AM5288" s="207"/>
      <c r="AN5288" s="207"/>
      <c r="AO5288" s="207"/>
      <c r="AP5288" s="147" t="s">
        <v>54</v>
      </c>
      <c r="AQ5288" s="147"/>
      <c r="AR5288" s="147"/>
      <c r="AS5288" s="209" t="s">
        <v>68</v>
      </c>
      <c r="AT5288" s="223" t="str">
        <f>MONTH(B5288)&amp;"/"&amp;YEAR(B5288)</f>
        <v>3/2026</v>
      </c>
      <c r="AU5288" s="223">
        <f>WEEKNUM(B5288)-WEEKNUM(EOMONTH(B5288,-1)+1)+1</f>
        <v>1</v>
      </c>
      <c r="AV5288" s="209" t="str">
        <f>MONTH(R5288)&amp;"/"&amp;YEAR(R5288)</f>
        <v>1/1900</v>
      </c>
      <c r="AW5288" s="209" t="e">
        <f>WEEKNUM(R5288)-WEEKNUM(EOMONTH(R5288,-1)+1)+1</f>
        <v>#NUM!</v>
      </c>
      <c r="AX5288" s="209">
        <f>IF(BB5288="S",IF(Q5288="1. Aceitou o programa",R5288-B5288,0),0)</f>
        <v>0</v>
      </c>
      <c r="AY5288" s="209">
        <f>IF(BB5288="S",IF(AND(S5288&lt;&gt;"",R5288&lt;&gt;""),S5288-R5288,0),0)</f>
        <v>0</v>
      </c>
      <c r="AZ5288" s="209">
        <f>IF(BB5288="S",IF(Q5288="1. Aceitou o programa",IF(OR(X5288="Não se Aplica",X5288=""),IF(OR(W5288="Não se Aplica",W5288=""),0,W5288-V5288),AVERAGE(X5288-W5288,W5288-V5288)),0),0)</f>
        <v>0</v>
      </c>
      <c r="BA5288" s="209">
        <f>IF(BB5288="S",IF(AND(Q5288="1. Aceitou o programa",AH5288="Realizada"),IFERROR(IF(AG5288="",0,AG5288-R5288),0),0),0)</f>
        <v>0</v>
      </c>
      <c r="BB5288" s="209" t="str">
        <f>_xlfn.XLOOKUP(U5288,'Lista Suspensa'!$AA$20:$AA$23,'Lista Suspensa'!$AB$20:$AB$23,"N/A")</f>
        <v>S</v>
      </c>
    </row>
    <row r="5289" spans="1:54" ht="12" customHeight="1">
      <c r="A5289" s="151" t="s">
        <v>54</v>
      </c>
      <c r="B5289" s="152">
        <v>46083</v>
      </c>
      <c r="C5289" s="153" t="s">
        <v>55</v>
      </c>
      <c r="D5289" s="153" t="s">
        <v>56</v>
      </c>
      <c r="E5289" s="244">
        <v>94378683</v>
      </c>
      <c r="F5289" s="144" t="s">
        <v>9439</v>
      </c>
      <c r="G5289" s="230"/>
      <c r="H5289" s="154">
        <v>33443</v>
      </c>
      <c r="I5289" s="153">
        <v>34</v>
      </c>
      <c r="J5289" s="148" t="s">
        <v>58</v>
      </c>
      <c r="K5289" s="153" t="s">
        <v>101</v>
      </c>
      <c r="L5289" s="153"/>
      <c r="M5289" s="153"/>
      <c r="N5289" s="153">
        <v>120</v>
      </c>
      <c r="O5289" s="155" t="s">
        <v>9440</v>
      </c>
      <c r="P5289" s="156" t="s">
        <v>60</v>
      </c>
      <c r="Q5289" s="157" t="s">
        <v>8211</v>
      </c>
      <c r="R5289" s="158"/>
      <c r="S5289" s="159"/>
      <c r="T5289" s="159" t="s">
        <v>6983</v>
      </c>
      <c r="U5289" s="159" t="s">
        <v>8212</v>
      </c>
      <c r="V5289" s="154">
        <v>46149</v>
      </c>
      <c r="W5289" s="154">
        <v>46155</v>
      </c>
      <c r="X5289" s="154"/>
      <c r="Y5289" s="160"/>
      <c r="Z5289" s="160"/>
      <c r="AA5289" s="153"/>
      <c r="AB5289" s="153"/>
      <c r="AC5289" s="182" t="e">
        <f t="shared" si="166"/>
        <v>#DIV/0!</v>
      </c>
      <c r="AD5289" s="153" t="e">
        <f t="shared" si="167"/>
        <v>#DIV/0!</v>
      </c>
      <c r="AE5289" s="207"/>
      <c r="AF5289" s="153"/>
      <c r="AG5289" s="159"/>
      <c r="AH5289" s="153"/>
      <c r="AI5289" s="161"/>
      <c r="AJ5289" s="153"/>
      <c r="AK5289" s="153"/>
      <c r="AL5289" s="207"/>
      <c r="AM5289" s="207"/>
      <c r="AN5289" s="207"/>
      <c r="AO5289" s="207"/>
      <c r="AP5289" s="147" t="s">
        <v>54</v>
      </c>
      <c r="AQ5289" s="147"/>
      <c r="AR5289" s="147"/>
      <c r="AS5289" s="209" t="s">
        <v>68</v>
      </c>
      <c r="AT5289" s="223" t="str">
        <f>MONTH(B5289)&amp;"/"&amp;YEAR(B5289)</f>
        <v>3/2026</v>
      </c>
      <c r="AU5289" s="223">
        <f>WEEKNUM(B5289)-WEEKNUM(EOMONTH(B5289,-1)+1)+1</f>
        <v>1</v>
      </c>
      <c r="AV5289" s="209" t="str">
        <f>MONTH(R5289)&amp;"/"&amp;YEAR(R5289)</f>
        <v>1/1900</v>
      </c>
      <c r="AW5289" s="209" t="e">
        <f>WEEKNUM(R5289)-WEEKNUM(EOMONTH(R5289,-1)+1)+1</f>
        <v>#NUM!</v>
      </c>
      <c r="AX5289" s="209">
        <f>IF(BB5289="S",IF(Q5289="1. Aceitou o programa",R5289-B5289,0),0)</f>
        <v>0</v>
      </c>
      <c r="AY5289" s="209">
        <f>IF(BB5289="S",IF(AND(S5289&lt;&gt;"",R5289&lt;&gt;""),S5289-R5289,0),0)</f>
        <v>0</v>
      </c>
      <c r="AZ5289" s="209">
        <f>IF(BB5289="S",IF(Q5289="1. Aceitou o programa",IF(OR(X5289="Não se Aplica",X5289=""),IF(OR(W5289="Não se Aplica",W5289=""),0,W5289-V5289),AVERAGE(X5289-W5289,W5289-V5289)),0),0)</f>
        <v>0</v>
      </c>
      <c r="BA5289" s="209">
        <f>IF(BB5289="S",IF(AND(Q5289="1. Aceitou o programa",AH5289="Realizada"),IFERROR(IF(AG5289="",0,AG5289-R5289),0),0),0)</f>
        <v>0</v>
      </c>
      <c r="BB5289" s="209" t="str">
        <f>_xlfn.XLOOKUP(U5289,'Lista Suspensa'!$AA$20:$AA$23,'Lista Suspensa'!$AB$20:$AB$23,"N/A")</f>
        <v>S</v>
      </c>
    </row>
    <row r="5290" spans="1:54" ht="12" customHeight="1">
      <c r="A5290" s="151" t="s">
        <v>54</v>
      </c>
      <c r="B5290" s="152">
        <v>46083</v>
      </c>
      <c r="C5290" s="153" t="s">
        <v>55</v>
      </c>
      <c r="D5290" s="153" t="s">
        <v>56</v>
      </c>
      <c r="E5290" s="244">
        <v>436460203</v>
      </c>
      <c r="F5290" s="144" t="s">
        <v>9441</v>
      </c>
      <c r="G5290" s="230"/>
      <c r="H5290" s="154">
        <v>34745</v>
      </c>
      <c r="I5290" s="153">
        <v>31</v>
      </c>
      <c r="J5290" s="148" t="s">
        <v>58</v>
      </c>
      <c r="K5290" s="153" t="s">
        <v>101</v>
      </c>
      <c r="L5290" s="153"/>
      <c r="M5290" s="153"/>
      <c r="N5290" s="153">
        <v>300</v>
      </c>
      <c r="O5290" s="155" t="s">
        <v>9442</v>
      </c>
      <c r="P5290" s="156" t="s">
        <v>60</v>
      </c>
      <c r="Q5290" s="157" t="s">
        <v>8211</v>
      </c>
      <c r="R5290" s="158"/>
      <c r="S5290" s="159"/>
      <c r="T5290" s="159" t="s">
        <v>6983</v>
      </c>
      <c r="U5290" s="159" t="s">
        <v>8212</v>
      </c>
      <c r="V5290" s="154">
        <v>46149</v>
      </c>
      <c r="W5290" s="154">
        <v>46155</v>
      </c>
      <c r="X5290" s="154"/>
      <c r="Y5290" s="160"/>
      <c r="Z5290" s="160"/>
      <c r="AA5290" s="153"/>
      <c r="AB5290" s="153"/>
      <c r="AC5290" s="182" t="e">
        <f t="shared" si="166"/>
        <v>#DIV/0!</v>
      </c>
      <c r="AD5290" s="153" t="e">
        <f t="shared" si="167"/>
        <v>#DIV/0!</v>
      </c>
      <c r="AE5290" s="207"/>
      <c r="AF5290" s="153"/>
      <c r="AG5290" s="159"/>
      <c r="AH5290" s="153"/>
      <c r="AI5290" s="161"/>
      <c r="AJ5290" s="153"/>
      <c r="AK5290" s="153"/>
      <c r="AL5290" s="207"/>
      <c r="AM5290" s="207"/>
      <c r="AN5290" s="207"/>
      <c r="AO5290" s="207"/>
      <c r="AP5290" s="147" t="s">
        <v>54</v>
      </c>
      <c r="AQ5290" s="147"/>
      <c r="AR5290" s="147"/>
      <c r="AS5290" s="209" t="s">
        <v>68</v>
      </c>
      <c r="AT5290" s="223" t="str">
        <f>MONTH(B5290)&amp;"/"&amp;YEAR(B5290)</f>
        <v>3/2026</v>
      </c>
      <c r="AU5290" s="223">
        <f>WEEKNUM(B5290)-WEEKNUM(EOMONTH(B5290,-1)+1)+1</f>
        <v>1</v>
      </c>
      <c r="AV5290" s="209" t="str">
        <f>MONTH(R5290)&amp;"/"&amp;YEAR(R5290)</f>
        <v>1/1900</v>
      </c>
      <c r="AW5290" s="209" t="e">
        <f>WEEKNUM(R5290)-WEEKNUM(EOMONTH(R5290,-1)+1)+1</f>
        <v>#NUM!</v>
      </c>
      <c r="AX5290" s="209">
        <f>IF(BB5290="S",IF(Q5290="1. Aceitou o programa",R5290-B5290,0),0)</f>
        <v>0</v>
      </c>
      <c r="AY5290" s="209">
        <f>IF(BB5290="S",IF(AND(S5290&lt;&gt;"",R5290&lt;&gt;""),S5290-R5290,0),0)</f>
        <v>0</v>
      </c>
      <c r="AZ5290" s="209">
        <f>IF(BB5290="S",IF(Q5290="1. Aceitou o programa",IF(OR(X5290="Não se Aplica",X5290=""),IF(OR(W5290="Não se Aplica",W5290=""),0,W5290-V5290),AVERAGE(X5290-W5290,W5290-V5290)),0),0)</f>
        <v>0</v>
      </c>
      <c r="BA5290" s="209">
        <f>IF(BB5290="S",IF(AND(Q5290="1. Aceitou o programa",AH5290="Realizada"),IFERROR(IF(AG5290="",0,AG5290-R5290),0),0),0)</f>
        <v>0</v>
      </c>
      <c r="BB5290" s="209" t="str">
        <f>_xlfn.XLOOKUP(U5290,'Lista Suspensa'!$AA$20:$AA$23,'Lista Suspensa'!$AB$20:$AB$23,"N/A")</f>
        <v>S</v>
      </c>
    </row>
    <row r="5291" spans="1:54" ht="12" customHeight="1">
      <c r="A5291" s="151" t="s">
        <v>54</v>
      </c>
      <c r="B5291" s="152">
        <v>46083</v>
      </c>
      <c r="C5291" s="153" t="s">
        <v>55</v>
      </c>
      <c r="D5291" s="153" t="s">
        <v>56</v>
      </c>
      <c r="E5291" s="244">
        <v>760211329</v>
      </c>
      <c r="F5291" s="144" t="s">
        <v>9443</v>
      </c>
      <c r="G5291" s="230"/>
      <c r="H5291" s="154">
        <v>35843</v>
      </c>
      <c r="I5291" s="153">
        <v>28</v>
      </c>
      <c r="J5291" s="148" t="s">
        <v>70</v>
      </c>
      <c r="K5291" s="153" t="s">
        <v>101</v>
      </c>
      <c r="L5291" s="153"/>
      <c r="M5291" s="153"/>
      <c r="N5291" s="153">
        <v>200</v>
      </c>
      <c r="O5291" s="155" t="s">
        <v>9444</v>
      </c>
      <c r="P5291" s="156" t="s">
        <v>60</v>
      </c>
      <c r="Q5291" s="157" t="s">
        <v>8211</v>
      </c>
      <c r="R5291" s="158"/>
      <c r="S5291" s="159"/>
      <c r="T5291" s="159" t="s">
        <v>6983</v>
      </c>
      <c r="U5291" s="159" t="s">
        <v>8212</v>
      </c>
      <c r="V5291" s="154">
        <v>46149</v>
      </c>
      <c r="W5291" s="154">
        <v>46155</v>
      </c>
      <c r="X5291" s="154"/>
      <c r="Y5291" s="160"/>
      <c r="Z5291" s="160"/>
      <c r="AA5291" s="153"/>
      <c r="AB5291" s="153"/>
      <c r="AC5291" s="182" t="e">
        <f t="shared" si="166"/>
        <v>#DIV/0!</v>
      </c>
      <c r="AD5291" s="153" t="e">
        <f t="shared" si="167"/>
        <v>#DIV/0!</v>
      </c>
      <c r="AE5291" s="207"/>
      <c r="AF5291" s="153"/>
      <c r="AG5291" s="159"/>
      <c r="AH5291" s="153"/>
      <c r="AI5291" s="161"/>
      <c r="AJ5291" s="153"/>
      <c r="AK5291" s="153"/>
      <c r="AL5291" s="207"/>
      <c r="AM5291" s="207"/>
      <c r="AN5291" s="207"/>
      <c r="AO5291" s="207"/>
      <c r="AP5291" s="147" t="s">
        <v>54</v>
      </c>
      <c r="AQ5291" s="147"/>
      <c r="AR5291" s="147"/>
      <c r="AS5291" s="209" t="s">
        <v>68</v>
      </c>
      <c r="AT5291" s="223" t="str">
        <f>MONTH(B5291)&amp;"/"&amp;YEAR(B5291)</f>
        <v>3/2026</v>
      </c>
      <c r="AU5291" s="223">
        <f>WEEKNUM(B5291)-WEEKNUM(EOMONTH(B5291,-1)+1)+1</f>
        <v>1</v>
      </c>
      <c r="AV5291" s="209" t="str">
        <f>MONTH(R5291)&amp;"/"&amp;YEAR(R5291)</f>
        <v>1/1900</v>
      </c>
      <c r="AW5291" s="209" t="e">
        <f>WEEKNUM(R5291)-WEEKNUM(EOMONTH(R5291,-1)+1)+1</f>
        <v>#NUM!</v>
      </c>
      <c r="AX5291" s="209">
        <f>IF(BB5291="S",IF(Q5291="1. Aceitou o programa",R5291-B5291,0),0)</f>
        <v>0</v>
      </c>
      <c r="AY5291" s="209">
        <f>IF(BB5291="S",IF(AND(S5291&lt;&gt;"",R5291&lt;&gt;""),S5291-R5291,0),0)</f>
        <v>0</v>
      </c>
      <c r="AZ5291" s="209">
        <f>IF(BB5291="S",IF(Q5291="1. Aceitou o programa",IF(OR(X5291="Não se Aplica",X5291=""),IF(OR(W5291="Não se Aplica",W5291=""),0,W5291-V5291),AVERAGE(X5291-W5291,W5291-V5291)),0),0)</f>
        <v>0</v>
      </c>
      <c r="BA5291" s="209">
        <f>IF(BB5291="S",IF(AND(Q5291="1. Aceitou o programa",AH5291="Realizada"),IFERROR(IF(AG5291="",0,AG5291-R5291),0),0),0)</f>
        <v>0</v>
      </c>
      <c r="BB5291" s="209" t="str">
        <f>_xlfn.XLOOKUP(U5291,'Lista Suspensa'!$AA$20:$AA$23,'Lista Suspensa'!$AB$20:$AB$23,"N/A")</f>
        <v>S</v>
      </c>
    </row>
    <row r="5292" spans="1:54" ht="12" customHeight="1">
      <c r="A5292" s="151" t="s">
        <v>54</v>
      </c>
      <c r="B5292" s="152">
        <v>46083</v>
      </c>
      <c r="C5292" s="153" t="s">
        <v>55</v>
      </c>
      <c r="D5292" s="153" t="s">
        <v>56</v>
      </c>
      <c r="E5292" s="244">
        <v>760180016</v>
      </c>
      <c r="F5292" s="144" t="s">
        <v>9445</v>
      </c>
      <c r="G5292" s="230"/>
      <c r="H5292" s="154">
        <v>37314</v>
      </c>
      <c r="I5292" s="153">
        <v>24</v>
      </c>
      <c r="J5292" s="148" t="s">
        <v>70</v>
      </c>
      <c r="K5292" s="153" t="s">
        <v>101</v>
      </c>
      <c r="L5292" s="153"/>
      <c r="M5292" s="153"/>
      <c r="N5292" s="153">
        <v>200</v>
      </c>
      <c r="O5292" s="155" t="s">
        <v>9446</v>
      </c>
      <c r="P5292" s="156" t="s">
        <v>60</v>
      </c>
      <c r="Q5292" s="157" t="s">
        <v>8211</v>
      </c>
      <c r="R5292" s="158"/>
      <c r="S5292" s="159"/>
      <c r="T5292" s="159" t="s">
        <v>6983</v>
      </c>
      <c r="U5292" s="159" t="s">
        <v>8212</v>
      </c>
      <c r="V5292" s="154">
        <v>46149</v>
      </c>
      <c r="W5292" s="154">
        <v>46155</v>
      </c>
      <c r="X5292" s="154"/>
      <c r="Y5292" s="160"/>
      <c r="Z5292" s="160"/>
      <c r="AA5292" s="153"/>
      <c r="AB5292" s="153"/>
      <c r="AC5292" s="182" t="e">
        <f t="shared" si="166"/>
        <v>#DIV/0!</v>
      </c>
      <c r="AD5292" s="153" t="e">
        <f t="shared" si="167"/>
        <v>#DIV/0!</v>
      </c>
      <c r="AE5292" s="207"/>
      <c r="AF5292" s="153"/>
      <c r="AG5292" s="159"/>
      <c r="AH5292" s="153"/>
      <c r="AI5292" s="161"/>
      <c r="AJ5292" s="153"/>
      <c r="AK5292" s="153"/>
      <c r="AL5292" s="207"/>
      <c r="AM5292" s="207"/>
      <c r="AN5292" s="207"/>
      <c r="AO5292" s="207"/>
      <c r="AP5292" s="147" t="s">
        <v>54</v>
      </c>
      <c r="AQ5292" s="147"/>
      <c r="AR5292" s="147"/>
      <c r="AS5292" s="209" t="s">
        <v>68</v>
      </c>
      <c r="AT5292" s="223" t="str">
        <f>MONTH(B5292)&amp;"/"&amp;YEAR(B5292)</f>
        <v>3/2026</v>
      </c>
      <c r="AU5292" s="223">
        <f>WEEKNUM(B5292)-WEEKNUM(EOMONTH(B5292,-1)+1)+1</f>
        <v>1</v>
      </c>
      <c r="AV5292" s="209" t="str">
        <f>MONTH(R5292)&amp;"/"&amp;YEAR(R5292)</f>
        <v>1/1900</v>
      </c>
      <c r="AW5292" s="209" t="e">
        <f>WEEKNUM(R5292)-WEEKNUM(EOMONTH(R5292,-1)+1)+1</f>
        <v>#NUM!</v>
      </c>
      <c r="AX5292" s="209">
        <f>IF(BB5292="S",IF(Q5292="1. Aceitou o programa",R5292-B5292,0),0)</f>
        <v>0</v>
      </c>
      <c r="AY5292" s="209">
        <f>IF(BB5292="S",IF(AND(S5292&lt;&gt;"",R5292&lt;&gt;""),S5292-R5292,0),0)</f>
        <v>0</v>
      </c>
      <c r="AZ5292" s="209">
        <f>IF(BB5292="S",IF(Q5292="1. Aceitou o programa",IF(OR(X5292="Não se Aplica",X5292=""),IF(OR(W5292="Não se Aplica",W5292=""),0,W5292-V5292),AVERAGE(X5292-W5292,W5292-V5292)),0),0)</f>
        <v>0</v>
      </c>
      <c r="BA5292" s="209">
        <f>IF(BB5292="S",IF(AND(Q5292="1. Aceitou o programa",AH5292="Realizada"),IFERROR(IF(AG5292="",0,AG5292-R5292),0),0),0)</f>
        <v>0</v>
      </c>
      <c r="BB5292" s="209" t="str">
        <f>_xlfn.XLOOKUP(U5292,'Lista Suspensa'!$AA$20:$AA$23,'Lista Suspensa'!$AB$20:$AB$23,"N/A")</f>
        <v>S</v>
      </c>
    </row>
    <row r="5293" spans="1:54" ht="12" customHeight="1">
      <c r="A5293" s="151" t="s">
        <v>54</v>
      </c>
      <c r="B5293" s="152">
        <v>46083</v>
      </c>
      <c r="C5293" s="153" t="s">
        <v>55</v>
      </c>
      <c r="D5293" s="153" t="s">
        <v>56</v>
      </c>
      <c r="E5293" s="244">
        <v>451991567</v>
      </c>
      <c r="F5293" s="144" t="s">
        <v>9447</v>
      </c>
      <c r="G5293" s="230"/>
      <c r="H5293" s="154">
        <v>14249</v>
      </c>
      <c r="I5293" s="153">
        <v>87</v>
      </c>
      <c r="J5293" s="148" t="s">
        <v>70</v>
      </c>
      <c r="K5293" s="153" t="s">
        <v>59</v>
      </c>
      <c r="L5293" s="153"/>
      <c r="M5293" s="153"/>
      <c r="N5293" s="153">
        <v>600</v>
      </c>
      <c r="O5293" s="155" t="s">
        <v>9448</v>
      </c>
      <c r="P5293" s="156" t="s">
        <v>60</v>
      </c>
      <c r="Q5293" s="157" t="s">
        <v>8211</v>
      </c>
      <c r="R5293" s="158"/>
      <c r="S5293" s="159"/>
      <c r="T5293" s="159" t="s">
        <v>6983</v>
      </c>
      <c r="U5293" s="159" t="s">
        <v>8212</v>
      </c>
      <c r="V5293" s="154">
        <v>46149</v>
      </c>
      <c r="W5293" s="154">
        <v>46155</v>
      </c>
      <c r="X5293" s="154"/>
      <c r="Y5293" s="160"/>
      <c r="Z5293" s="160"/>
      <c r="AA5293" s="153"/>
      <c r="AB5293" s="153"/>
      <c r="AC5293" s="182" t="e">
        <f t="shared" si="166"/>
        <v>#DIV/0!</v>
      </c>
      <c r="AD5293" s="153" t="e">
        <f t="shared" si="167"/>
        <v>#DIV/0!</v>
      </c>
      <c r="AE5293" s="207"/>
      <c r="AF5293" s="153"/>
      <c r="AG5293" s="159"/>
      <c r="AH5293" s="153"/>
      <c r="AI5293" s="161"/>
      <c r="AJ5293" s="153"/>
      <c r="AK5293" s="153"/>
      <c r="AL5293" s="207"/>
      <c r="AM5293" s="207"/>
      <c r="AN5293" s="207"/>
      <c r="AO5293" s="207"/>
      <c r="AP5293" s="147" t="s">
        <v>54</v>
      </c>
      <c r="AQ5293" s="147"/>
      <c r="AR5293" s="147"/>
      <c r="AS5293" s="209" t="s">
        <v>68</v>
      </c>
      <c r="AT5293" s="223" t="str">
        <f>MONTH(B5293)&amp;"/"&amp;YEAR(B5293)</f>
        <v>3/2026</v>
      </c>
      <c r="AU5293" s="223">
        <f>WEEKNUM(B5293)-WEEKNUM(EOMONTH(B5293,-1)+1)+1</f>
        <v>1</v>
      </c>
      <c r="AV5293" s="209" t="str">
        <f>MONTH(R5293)&amp;"/"&amp;YEAR(R5293)</f>
        <v>1/1900</v>
      </c>
      <c r="AW5293" s="209" t="e">
        <f>WEEKNUM(R5293)-WEEKNUM(EOMONTH(R5293,-1)+1)+1</f>
        <v>#NUM!</v>
      </c>
      <c r="AX5293" s="209">
        <f>IF(BB5293="S",IF(Q5293="1. Aceitou o programa",R5293-B5293,0),0)</f>
        <v>0</v>
      </c>
      <c r="AY5293" s="209">
        <f>IF(BB5293="S",IF(AND(S5293&lt;&gt;"",R5293&lt;&gt;""),S5293-R5293,0),0)</f>
        <v>0</v>
      </c>
      <c r="AZ5293" s="209">
        <f>IF(BB5293="S",IF(Q5293="1. Aceitou o programa",IF(OR(X5293="Não se Aplica",X5293=""),IF(OR(W5293="Não se Aplica",W5293=""),0,W5293-V5293),AVERAGE(X5293-W5293,W5293-V5293)),0),0)</f>
        <v>0</v>
      </c>
      <c r="BA5293" s="209">
        <f>IF(BB5293="S",IF(AND(Q5293="1. Aceitou o programa",AH5293="Realizada"),IFERROR(IF(AG5293="",0,AG5293-R5293),0),0),0)</f>
        <v>0</v>
      </c>
      <c r="BB5293" s="209" t="str">
        <f>_xlfn.XLOOKUP(U5293,'Lista Suspensa'!$AA$20:$AA$23,'Lista Suspensa'!$AB$20:$AB$23,"N/A")</f>
        <v>S</v>
      </c>
    </row>
    <row r="5294" spans="1:54" ht="12" customHeight="1">
      <c r="A5294" s="151" t="s">
        <v>54</v>
      </c>
      <c r="B5294" s="152">
        <v>46083</v>
      </c>
      <c r="C5294" s="153" t="s">
        <v>55</v>
      </c>
      <c r="D5294" s="153" t="s">
        <v>56</v>
      </c>
      <c r="E5294" s="244">
        <v>774678917</v>
      </c>
      <c r="F5294" s="144" t="s">
        <v>9449</v>
      </c>
      <c r="G5294" s="230"/>
      <c r="H5294" s="154">
        <v>17729</v>
      </c>
      <c r="I5294" s="153">
        <v>77</v>
      </c>
      <c r="J5294" s="148" t="s">
        <v>70</v>
      </c>
      <c r="K5294" s="153" t="s">
        <v>59</v>
      </c>
      <c r="L5294" s="153"/>
      <c r="M5294" s="153"/>
      <c r="N5294" s="153">
        <v>200</v>
      </c>
      <c r="O5294" s="155" t="s">
        <v>9450</v>
      </c>
      <c r="P5294" s="156" t="s">
        <v>60</v>
      </c>
      <c r="Q5294" s="157" t="s">
        <v>8211</v>
      </c>
      <c r="R5294" s="158"/>
      <c r="S5294" s="159"/>
      <c r="T5294" s="159" t="s">
        <v>6983</v>
      </c>
      <c r="U5294" s="159" t="s">
        <v>8212</v>
      </c>
      <c r="V5294" s="154">
        <v>46149</v>
      </c>
      <c r="W5294" s="154">
        <v>46155</v>
      </c>
      <c r="X5294" s="154"/>
      <c r="Y5294" s="160"/>
      <c r="Z5294" s="160"/>
      <c r="AA5294" s="153"/>
      <c r="AB5294" s="153"/>
      <c r="AC5294" s="182" t="e">
        <f t="shared" si="166"/>
        <v>#DIV/0!</v>
      </c>
      <c r="AD5294" s="153" t="e">
        <f t="shared" si="167"/>
        <v>#DIV/0!</v>
      </c>
      <c r="AE5294" s="207"/>
      <c r="AF5294" s="153"/>
      <c r="AG5294" s="159"/>
      <c r="AH5294" s="153"/>
      <c r="AI5294" s="161"/>
      <c r="AJ5294" s="153"/>
      <c r="AK5294" s="153"/>
      <c r="AL5294" s="207"/>
      <c r="AM5294" s="207"/>
      <c r="AN5294" s="207"/>
      <c r="AO5294" s="207"/>
      <c r="AP5294" s="147" t="s">
        <v>54</v>
      </c>
      <c r="AQ5294" s="147"/>
      <c r="AR5294" s="147"/>
      <c r="AS5294" s="209" t="s">
        <v>68</v>
      </c>
      <c r="AT5294" s="223" t="str">
        <f>MONTH(B5294)&amp;"/"&amp;YEAR(B5294)</f>
        <v>3/2026</v>
      </c>
      <c r="AU5294" s="223">
        <f>WEEKNUM(B5294)-WEEKNUM(EOMONTH(B5294,-1)+1)+1</f>
        <v>1</v>
      </c>
      <c r="AV5294" s="209" t="str">
        <f>MONTH(R5294)&amp;"/"&amp;YEAR(R5294)</f>
        <v>1/1900</v>
      </c>
      <c r="AW5294" s="209" t="e">
        <f>WEEKNUM(R5294)-WEEKNUM(EOMONTH(R5294,-1)+1)+1</f>
        <v>#NUM!</v>
      </c>
      <c r="AX5294" s="209">
        <f>IF(BB5294="S",IF(Q5294="1. Aceitou o programa",R5294-B5294,0),0)</f>
        <v>0</v>
      </c>
      <c r="AY5294" s="209">
        <f>IF(BB5294="S",IF(AND(S5294&lt;&gt;"",R5294&lt;&gt;""),S5294-R5294,0),0)</f>
        <v>0</v>
      </c>
      <c r="AZ5294" s="209">
        <f>IF(BB5294="S",IF(Q5294="1. Aceitou o programa",IF(OR(X5294="Não se Aplica",X5294=""),IF(OR(W5294="Não se Aplica",W5294=""),0,W5294-V5294),AVERAGE(X5294-W5294,W5294-V5294)),0),0)</f>
        <v>0</v>
      </c>
      <c r="BA5294" s="209">
        <f>IF(BB5294="S",IF(AND(Q5294="1. Aceitou o programa",AH5294="Realizada"),IFERROR(IF(AG5294="",0,AG5294-R5294),0),0),0)</f>
        <v>0</v>
      </c>
      <c r="BB5294" s="209" t="str">
        <f>_xlfn.XLOOKUP(U5294,'Lista Suspensa'!$AA$20:$AA$23,'Lista Suspensa'!$AB$20:$AB$23,"N/A")</f>
        <v>S</v>
      </c>
    </row>
    <row r="5295" spans="1:54" ht="12" customHeight="1">
      <c r="A5295" s="151" t="s">
        <v>54</v>
      </c>
      <c r="B5295" s="152">
        <v>46083</v>
      </c>
      <c r="C5295" s="153" t="s">
        <v>55</v>
      </c>
      <c r="D5295" s="153" t="s">
        <v>56</v>
      </c>
      <c r="E5295" s="244">
        <v>594016762</v>
      </c>
      <c r="F5295" s="144" t="s">
        <v>9451</v>
      </c>
      <c r="G5295" s="230"/>
      <c r="H5295" s="154">
        <v>17788</v>
      </c>
      <c r="I5295" s="153">
        <v>77</v>
      </c>
      <c r="J5295" s="148" t="s">
        <v>70</v>
      </c>
      <c r="K5295" s="153" t="s">
        <v>59</v>
      </c>
      <c r="L5295" s="153"/>
      <c r="M5295" s="153"/>
      <c r="N5295" s="153">
        <v>50</v>
      </c>
      <c r="O5295" s="155" t="s">
        <v>9452</v>
      </c>
      <c r="P5295" s="156" t="s">
        <v>60</v>
      </c>
      <c r="Q5295" s="157" t="s">
        <v>8211</v>
      </c>
      <c r="R5295" s="158"/>
      <c r="S5295" s="159"/>
      <c r="T5295" s="159" t="s">
        <v>6983</v>
      </c>
      <c r="U5295" s="159" t="s">
        <v>8212</v>
      </c>
      <c r="V5295" s="154">
        <v>46149</v>
      </c>
      <c r="W5295" s="154">
        <v>46155</v>
      </c>
      <c r="X5295" s="154"/>
      <c r="Y5295" s="160"/>
      <c r="Z5295" s="160"/>
      <c r="AA5295" s="153"/>
      <c r="AB5295" s="153"/>
      <c r="AC5295" s="182" t="e">
        <f t="shared" si="166"/>
        <v>#DIV/0!</v>
      </c>
      <c r="AD5295" s="153" t="e">
        <f t="shared" si="167"/>
        <v>#DIV/0!</v>
      </c>
      <c r="AE5295" s="207"/>
      <c r="AF5295" s="153"/>
      <c r="AG5295" s="159"/>
      <c r="AH5295" s="153"/>
      <c r="AI5295" s="161"/>
      <c r="AJ5295" s="153"/>
      <c r="AK5295" s="153"/>
      <c r="AL5295" s="207"/>
      <c r="AM5295" s="207"/>
      <c r="AN5295" s="207"/>
      <c r="AO5295" s="207"/>
      <c r="AP5295" s="147" t="s">
        <v>54</v>
      </c>
      <c r="AQ5295" s="147"/>
      <c r="AR5295" s="147"/>
      <c r="AS5295" s="209" t="s">
        <v>68</v>
      </c>
      <c r="AT5295" s="223" t="str">
        <f>MONTH(B5295)&amp;"/"&amp;YEAR(B5295)</f>
        <v>3/2026</v>
      </c>
      <c r="AU5295" s="223">
        <f>WEEKNUM(B5295)-WEEKNUM(EOMONTH(B5295,-1)+1)+1</f>
        <v>1</v>
      </c>
      <c r="AV5295" s="209" t="str">
        <f>MONTH(R5295)&amp;"/"&amp;YEAR(R5295)</f>
        <v>1/1900</v>
      </c>
      <c r="AW5295" s="209" t="e">
        <f>WEEKNUM(R5295)-WEEKNUM(EOMONTH(R5295,-1)+1)+1</f>
        <v>#NUM!</v>
      </c>
      <c r="AX5295" s="209">
        <f>IF(BB5295="S",IF(Q5295="1. Aceitou o programa",R5295-B5295,0),0)</f>
        <v>0</v>
      </c>
      <c r="AY5295" s="209">
        <f>IF(BB5295="S",IF(AND(S5295&lt;&gt;"",R5295&lt;&gt;""),S5295-R5295,0),0)</f>
        <v>0</v>
      </c>
      <c r="AZ5295" s="209">
        <f>IF(BB5295="S",IF(Q5295="1. Aceitou o programa",IF(OR(X5295="Não se Aplica",X5295=""),IF(OR(W5295="Não se Aplica",W5295=""),0,W5295-V5295),AVERAGE(X5295-W5295,W5295-V5295)),0),0)</f>
        <v>0</v>
      </c>
      <c r="BA5295" s="209">
        <f>IF(BB5295="S",IF(AND(Q5295="1. Aceitou o programa",AH5295="Realizada"),IFERROR(IF(AG5295="",0,AG5295-R5295),0),0),0)</f>
        <v>0</v>
      </c>
      <c r="BB5295" s="209" t="str">
        <f>_xlfn.XLOOKUP(U5295,'Lista Suspensa'!$AA$20:$AA$23,'Lista Suspensa'!$AB$20:$AB$23,"N/A")</f>
        <v>S</v>
      </c>
    </row>
    <row r="5296" spans="1:54" ht="12" customHeight="1">
      <c r="A5296" s="151" t="s">
        <v>54</v>
      </c>
      <c r="B5296" s="152">
        <v>46083</v>
      </c>
      <c r="C5296" s="153" t="s">
        <v>55</v>
      </c>
      <c r="D5296" s="153" t="s">
        <v>56</v>
      </c>
      <c r="E5296" s="244">
        <v>451707389</v>
      </c>
      <c r="F5296" s="144" t="s">
        <v>9453</v>
      </c>
      <c r="G5296" s="230"/>
      <c r="H5296" s="154">
        <v>17921</v>
      </c>
      <c r="I5296" s="153">
        <v>77</v>
      </c>
      <c r="J5296" s="148" t="s">
        <v>70</v>
      </c>
      <c r="K5296" s="153" t="s">
        <v>59</v>
      </c>
      <c r="L5296" s="153"/>
      <c r="M5296" s="153"/>
      <c r="N5296" s="153">
        <v>400</v>
      </c>
      <c r="O5296" s="155" t="s">
        <v>9454</v>
      </c>
      <c r="P5296" s="156" t="s">
        <v>60</v>
      </c>
      <c r="Q5296" s="157" t="s">
        <v>8211</v>
      </c>
      <c r="R5296" s="158"/>
      <c r="S5296" s="159"/>
      <c r="T5296" s="159" t="s">
        <v>6983</v>
      </c>
      <c r="U5296" s="159" t="s">
        <v>8212</v>
      </c>
      <c r="V5296" s="154">
        <v>46149</v>
      </c>
      <c r="W5296" s="154">
        <v>46155</v>
      </c>
      <c r="X5296" s="154"/>
      <c r="Y5296" s="160"/>
      <c r="Z5296" s="160"/>
      <c r="AA5296" s="153"/>
      <c r="AB5296" s="153"/>
      <c r="AC5296" s="182" t="e">
        <f t="shared" si="166"/>
        <v>#DIV/0!</v>
      </c>
      <c r="AD5296" s="153" t="e">
        <f t="shared" si="167"/>
        <v>#DIV/0!</v>
      </c>
      <c r="AE5296" s="207"/>
      <c r="AF5296" s="153"/>
      <c r="AG5296" s="159"/>
      <c r="AH5296" s="153"/>
      <c r="AI5296" s="161"/>
      <c r="AJ5296" s="153"/>
      <c r="AK5296" s="153"/>
      <c r="AL5296" s="207"/>
      <c r="AM5296" s="207"/>
      <c r="AN5296" s="207"/>
      <c r="AO5296" s="207"/>
      <c r="AP5296" s="147" t="s">
        <v>54</v>
      </c>
      <c r="AQ5296" s="147"/>
      <c r="AR5296" s="147"/>
      <c r="AS5296" s="209" t="s">
        <v>68</v>
      </c>
      <c r="AT5296" s="223" t="str">
        <f>MONTH(B5296)&amp;"/"&amp;YEAR(B5296)</f>
        <v>3/2026</v>
      </c>
      <c r="AU5296" s="223">
        <f>WEEKNUM(B5296)-WEEKNUM(EOMONTH(B5296,-1)+1)+1</f>
        <v>1</v>
      </c>
      <c r="AV5296" s="209" t="str">
        <f>MONTH(R5296)&amp;"/"&amp;YEAR(R5296)</f>
        <v>1/1900</v>
      </c>
      <c r="AW5296" s="209" t="e">
        <f>WEEKNUM(R5296)-WEEKNUM(EOMONTH(R5296,-1)+1)+1</f>
        <v>#NUM!</v>
      </c>
      <c r="AX5296" s="209">
        <f>IF(BB5296="S",IF(Q5296="1. Aceitou o programa",R5296-B5296,0),0)</f>
        <v>0</v>
      </c>
      <c r="AY5296" s="209">
        <f>IF(BB5296="S",IF(AND(S5296&lt;&gt;"",R5296&lt;&gt;""),S5296-R5296,0),0)</f>
        <v>0</v>
      </c>
      <c r="AZ5296" s="209">
        <f>IF(BB5296="S",IF(Q5296="1. Aceitou o programa",IF(OR(X5296="Não se Aplica",X5296=""),IF(OR(W5296="Não se Aplica",W5296=""),0,W5296-V5296),AVERAGE(X5296-W5296,W5296-V5296)),0),0)</f>
        <v>0</v>
      </c>
      <c r="BA5296" s="209">
        <f>IF(BB5296="S",IF(AND(Q5296="1. Aceitou o programa",AH5296="Realizada"),IFERROR(IF(AG5296="",0,AG5296-R5296),0),0),0)</f>
        <v>0</v>
      </c>
      <c r="BB5296" s="209" t="str">
        <f>_xlfn.XLOOKUP(U5296,'Lista Suspensa'!$AA$20:$AA$23,'Lista Suspensa'!$AB$20:$AB$23,"N/A")</f>
        <v>S</v>
      </c>
    </row>
    <row r="5297" spans="1:54" ht="12" customHeight="1">
      <c r="A5297" s="151" t="s">
        <v>54</v>
      </c>
      <c r="B5297" s="152">
        <v>46083</v>
      </c>
      <c r="C5297" s="153" t="s">
        <v>55</v>
      </c>
      <c r="D5297" s="153" t="s">
        <v>56</v>
      </c>
      <c r="E5297" s="244">
        <v>125834586</v>
      </c>
      <c r="F5297" s="144" t="s">
        <v>9455</v>
      </c>
      <c r="G5297" s="230"/>
      <c r="H5297" s="154">
        <v>19337</v>
      </c>
      <c r="I5297" s="153">
        <v>73</v>
      </c>
      <c r="J5297" s="148" t="s">
        <v>70</v>
      </c>
      <c r="K5297" s="153" t="s">
        <v>59</v>
      </c>
      <c r="L5297" s="153"/>
      <c r="M5297" s="153"/>
      <c r="N5297" s="153">
        <v>400</v>
      </c>
      <c r="O5297" s="155" t="s">
        <v>9456</v>
      </c>
      <c r="P5297" s="156" t="s">
        <v>60</v>
      </c>
      <c r="Q5297" s="157" t="s">
        <v>8211</v>
      </c>
      <c r="R5297" s="158"/>
      <c r="S5297" s="159"/>
      <c r="T5297" s="159" t="s">
        <v>6983</v>
      </c>
      <c r="U5297" s="159" t="s">
        <v>8212</v>
      </c>
      <c r="V5297" s="154">
        <v>46149</v>
      </c>
      <c r="W5297" s="154">
        <v>46155</v>
      </c>
      <c r="X5297" s="154"/>
      <c r="Y5297" s="160"/>
      <c r="Z5297" s="160"/>
      <c r="AA5297" s="153"/>
      <c r="AB5297" s="153"/>
      <c r="AC5297" s="182" t="e">
        <f t="shared" si="166"/>
        <v>#DIV/0!</v>
      </c>
      <c r="AD5297" s="153" t="e">
        <f t="shared" si="167"/>
        <v>#DIV/0!</v>
      </c>
      <c r="AE5297" s="207"/>
      <c r="AF5297" s="153"/>
      <c r="AG5297" s="159"/>
      <c r="AH5297" s="153"/>
      <c r="AI5297" s="161"/>
      <c r="AJ5297" s="153"/>
      <c r="AK5297" s="153"/>
      <c r="AL5297" s="207"/>
      <c r="AM5297" s="207"/>
      <c r="AN5297" s="207"/>
      <c r="AO5297" s="207"/>
      <c r="AP5297" s="147" t="s">
        <v>54</v>
      </c>
      <c r="AQ5297" s="147"/>
      <c r="AR5297" s="147"/>
      <c r="AS5297" s="209" t="s">
        <v>68</v>
      </c>
      <c r="AT5297" s="223" t="str">
        <f>MONTH(B5297)&amp;"/"&amp;YEAR(B5297)</f>
        <v>3/2026</v>
      </c>
      <c r="AU5297" s="223">
        <f>WEEKNUM(B5297)-WEEKNUM(EOMONTH(B5297,-1)+1)+1</f>
        <v>1</v>
      </c>
      <c r="AV5297" s="209" t="str">
        <f>MONTH(R5297)&amp;"/"&amp;YEAR(R5297)</f>
        <v>1/1900</v>
      </c>
      <c r="AW5297" s="209" t="e">
        <f>WEEKNUM(R5297)-WEEKNUM(EOMONTH(R5297,-1)+1)+1</f>
        <v>#NUM!</v>
      </c>
      <c r="AX5297" s="209">
        <f>IF(BB5297="S",IF(Q5297="1. Aceitou o programa",R5297-B5297,0),0)</f>
        <v>0</v>
      </c>
      <c r="AY5297" s="209">
        <f>IF(BB5297="S",IF(AND(S5297&lt;&gt;"",R5297&lt;&gt;""),S5297-R5297,0),0)</f>
        <v>0</v>
      </c>
      <c r="AZ5297" s="209">
        <f>IF(BB5297="S",IF(Q5297="1. Aceitou o programa",IF(OR(X5297="Não se Aplica",X5297=""),IF(OR(W5297="Não se Aplica",W5297=""),0,W5297-V5297),AVERAGE(X5297-W5297,W5297-V5297)),0),0)</f>
        <v>0</v>
      </c>
      <c r="BA5297" s="209">
        <f>IF(BB5297="S",IF(AND(Q5297="1. Aceitou o programa",AH5297="Realizada"),IFERROR(IF(AG5297="",0,AG5297-R5297),0),0),0)</f>
        <v>0</v>
      </c>
      <c r="BB5297" s="209" t="str">
        <f>_xlfn.XLOOKUP(U5297,'Lista Suspensa'!$AA$20:$AA$23,'Lista Suspensa'!$AB$20:$AB$23,"N/A")</f>
        <v>S</v>
      </c>
    </row>
    <row r="5298" spans="1:54" ht="12" customHeight="1">
      <c r="A5298" s="151" t="s">
        <v>54</v>
      </c>
      <c r="B5298" s="152">
        <v>46083</v>
      </c>
      <c r="C5298" s="153" t="s">
        <v>55</v>
      </c>
      <c r="D5298" s="153" t="s">
        <v>56</v>
      </c>
      <c r="E5298" s="244">
        <v>93614260</v>
      </c>
      <c r="F5298" s="144" t="s">
        <v>9457</v>
      </c>
      <c r="G5298" s="230"/>
      <c r="H5298" s="154">
        <v>20374</v>
      </c>
      <c r="I5298" s="153">
        <v>70</v>
      </c>
      <c r="J5298" s="148" t="s">
        <v>70</v>
      </c>
      <c r="K5298" s="153" t="s">
        <v>59</v>
      </c>
      <c r="L5298" s="153"/>
      <c r="M5298" s="153"/>
      <c r="N5298" s="153">
        <v>110</v>
      </c>
      <c r="O5298" s="155" t="s">
        <v>9458</v>
      </c>
      <c r="P5298" s="156" t="s">
        <v>60</v>
      </c>
      <c r="Q5298" s="157" t="s">
        <v>8211</v>
      </c>
      <c r="R5298" s="158"/>
      <c r="S5298" s="159"/>
      <c r="T5298" s="159" t="s">
        <v>6983</v>
      </c>
      <c r="U5298" s="159" t="s">
        <v>8212</v>
      </c>
      <c r="V5298" s="154">
        <v>46149</v>
      </c>
      <c r="W5298" s="154">
        <v>46155</v>
      </c>
      <c r="X5298" s="154"/>
      <c r="Y5298" s="160"/>
      <c r="Z5298" s="160"/>
      <c r="AA5298" s="153"/>
      <c r="AB5298" s="153"/>
      <c r="AC5298" s="182" t="e">
        <f t="shared" si="166"/>
        <v>#DIV/0!</v>
      </c>
      <c r="AD5298" s="153" t="e">
        <f t="shared" si="167"/>
        <v>#DIV/0!</v>
      </c>
      <c r="AE5298" s="207"/>
      <c r="AF5298" s="153"/>
      <c r="AG5298" s="159"/>
      <c r="AH5298" s="153"/>
      <c r="AI5298" s="161"/>
      <c r="AJ5298" s="153"/>
      <c r="AK5298" s="153"/>
      <c r="AL5298" s="207"/>
      <c r="AM5298" s="207"/>
      <c r="AN5298" s="207"/>
      <c r="AO5298" s="207"/>
      <c r="AP5298" s="147" t="s">
        <v>54</v>
      </c>
      <c r="AQ5298" s="147"/>
      <c r="AR5298" s="147"/>
      <c r="AS5298" s="209" t="s">
        <v>68</v>
      </c>
      <c r="AT5298" s="223" t="str">
        <f>MONTH(B5298)&amp;"/"&amp;YEAR(B5298)</f>
        <v>3/2026</v>
      </c>
      <c r="AU5298" s="223">
        <f>WEEKNUM(B5298)-WEEKNUM(EOMONTH(B5298,-1)+1)+1</f>
        <v>1</v>
      </c>
      <c r="AV5298" s="209" t="str">
        <f>MONTH(R5298)&amp;"/"&amp;YEAR(R5298)</f>
        <v>1/1900</v>
      </c>
      <c r="AW5298" s="209" t="e">
        <f>WEEKNUM(R5298)-WEEKNUM(EOMONTH(R5298,-1)+1)+1</f>
        <v>#NUM!</v>
      </c>
      <c r="AX5298" s="209">
        <f>IF(BB5298="S",IF(Q5298="1. Aceitou o programa",R5298-B5298,0),0)</f>
        <v>0</v>
      </c>
      <c r="AY5298" s="209">
        <f>IF(BB5298="S",IF(AND(S5298&lt;&gt;"",R5298&lt;&gt;""),S5298-R5298,0),0)</f>
        <v>0</v>
      </c>
      <c r="AZ5298" s="209">
        <f>IF(BB5298="S",IF(Q5298="1. Aceitou o programa",IF(OR(X5298="Não se Aplica",X5298=""),IF(OR(W5298="Não se Aplica",W5298=""),0,W5298-V5298),AVERAGE(X5298-W5298,W5298-V5298)),0),0)</f>
        <v>0</v>
      </c>
      <c r="BA5298" s="209">
        <f>IF(BB5298="S",IF(AND(Q5298="1. Aceitou o programa",AH5298="Realizada"),IFERROR(IF(AG5298="",0,AG5298-R5298),0),0),0)</f>
        <v>0</v>
      </c>
      <c r="BB5298" s="209" t="str">
        <f>_xlfn.XLOOKUP(U5298,'Lista Suspensa'!$AA$20:$AA$23,'Lista Suspensa'!$AB$20:$AB$23,"N/A")</f>
        <v>S</v>
      </c>
    </row>
    <row r="5299" spans="1:54" ht="12" customHeight="1">
      <c r="A5299" s="151" t="s">
        <v>54</v>
      </c>
      <c r="B5299" s="152">
        <v>46083</v>
      </c>
      <c r="C5299" s="153" t="s">
        <v>55</v>
      </c>
      <c r="D5299" s="153" t="s">
        <v>56</v>
      </c>
      <c r="E5299" s="244">
        <v>453849130</v>
      </c>
      <c r="F5299" s="144" t="s">
        <v>9459</v>
      </c>
      <c r="G5299" s="230"/>
      <c r="H5299" s="154">
        <v>21464</v>
      </c>
      <c r="I5299" s="153">
        <v>67</v>
      </c>
      <c r="J5299" s="148" t="s">
        <v>70</v>
      </c>
      <c r="K5299" s="153" t="s">
        <v>59</v>
      </c>
      <c r="L5299" s="153"/>
      <c r="M5299" s="153"/>
      <c r="N5299" s="153">
        <v>400</v>
      </c>
      <c r="O5299" s="155" t="s">
        <v>9460</v>
      </c>
      <c r="P5299" s="156" t="s">
        <v>60</v>
      </c>
      <c r="Q5299" s="157" t="s">
        <v>8211</v>
      </c>
      <c r="R5299" s="158"/>
      <c r="S5299" s="159"/>
      <c r="T5299" s="159" t="s">
        <v>6983</v>
      </c>
      <c r="U5299" s="159" t="s">
        <v>8212</v>
      </c>
      <c r="V5299" s="154">
        <v>46149</v>
      </c>
      <c r="W5299" s="154">
        <v>46155</v>
      </c>
      <c r="X5299" s="154"/>
      <c r="Y5299" s="160"/>
      <c r="Z5299" s="160"/>
      <c r="AA5299" s="153"/>
      <c r="AB5299" s="153"/>
      <c r="AC5299" s="182" t="e">
        <f t="shared" si="166"/>
        <v>#DIV/0!</v>
      </c>
      <c r="AD5299" s="153" t="e">
        <f t="shared" si="167"/>
        <v>#DIV/0!</v>
      </c>
      <c r="AE5299" s="207"/>
      <c r="AF5299" s="153"/>
      <c r="AG5299" s="159"/>
      <c r="AH5299" s="153"/>
      <c r="AI5299" s="161"/>
      <c r="AJ5299" s="153"/>
      <c r="AK5299" s="153"/>
      <c r="AL5299" s="207"/>
      <c r="AM5299" s="207"/>
      <c r="AN5299" s="207"/>
      <c r="AO5299" s="207"/>
      <c r="AP5299" s="147" t="s">
        <v>54</v>
      </c>
      <c r="AQ5299" s="147"/>
      <c r="AR5299" s="147"/>
      <c r="AS5299" s="209" t="s">
        <v>68</v>
      </c>
      <c r="AT5299" s="223" t="str">
        <f>MONTH(B5299)&amp;"/"&amp;YEAR(B5299)</f>
        <v>3/2026</v>
      </c>
      <c r="AU5299" s="223">
        <f>WEEKNUM(B5299)-WEEKNUM(EOMONTH(B5299,-1)+1)+1</f>
        <v>1</v>
      </c>
      <c r="AV5299" s="209" t="str">
        <f>MONTH(R5299)&amp;"/"&amp;YEAR(R5299)</f>
        <v>1/1900</v>
      </c>
      <c r="AW5299" s="209" t="e">
        <f>WEEKNUM(R5299)-WEEKNUM(EOMONTH(R5299,-1)+1)+1</f>
        <v>#NUM!</v>
      </c>
      <c r="AX5299" s="209">
        <f>IF(BB5299="S",IF(Q5299="1. Aceitou o programa",R5299-B5299,0),0)</f>
        <v>0</v>
      </c>
      <c r="AY5299" s="209">
        <f>IF(BB5299="S",IF(AND(S5299&lt;&gt;"",R5299&lt;&gt;""),S5299-R5299,0),0)</f>
        <v>0</v>
      </c>
      <c r="AZ5299" s="209">
        <f>IF(BB5299="S",IF(Q5299="1. Aceitou o programa",IF(OR(X5299="Não se Aplica",X5299=""),IF(OR(W5299="Não se Aplica",W5299=""),0,W5299-V5299),AVERAGE(X5299-W5299,W5299-V5299)),0),0)</f>
        <v>0</v>
      </c>
      <c r="BA5299" s="209">
        <f>IF(BB5299="S",IF(AND(Q5299="1. Aceitou o programa",AH5299="Realizada"),IFERROR(IF(AG5299="",0,AG5299-R5299),0),0),0)</f>
        <v>0</v>
      </c>
      <c r="BB5299" s="209" t="str">
        <f>_xlfn.XLOOKUP(U5299,'Lista Suspensa'!$AA$20:$AA$23,'Lista Suspensa'!$AB$20:$AB$23,"N/A")</f>
        <v>S</v>
      </c>
    </row>
    <row r="5300" spans="1:54" ht="12" customHeight="1">
      <c r="A5300" s="151" t="s">
        <v>54</v>
      </c>
      <c r="B5300" s="152">
        <v>46083</v>
      </c>
      <c r="C5300" s="153" t="s">
        <v>55</v>
      </c>
      <c r="D5300" s="153" t="s">
        <v>56</v>
      </c>
      <c r="E5300" s="244">
        <v>450431371</v>
      </c>
      <c r="F5300" s="144" t="s">
        <v>9461</v>
      </c>
      <c r="G5300" s="230"/>
      <c r="H5300" s="154">
        <v>21596</v>
      </c>
      <c r="I5300" s="153">
        <v>67</v>
      </c>
      <c r="J5300" s="148" t="s">
        <v>70</v>
      </c>
      <c r="K5300" s="153" t="s">
        <v>59</v>
      </c>
      <c r="L5300" s="153"/>
      <c r="M5300" s="153"/>
      <c r="N5300" s="153">
        <v>100</v>
      </c>
      <c r="O5300" s="155">
        <v>11993822318</v>
      </c>
      <c r="P5300" s="156" t="s">
        <v>60</v>
      </c>
      <c r="Q5300" s="157" t="s">
        <v>8211</v>
      </c>
      <c r="R5300" s="158"/>
      <c r="S5300" s="159"/>
      <c r="T5300" s="159" t="s">
        <v>6983</v>
      </c>
      <c r="U5300" s="159" t="s">
        <v>8212</v>
      </c>
      <c r="V5300" s="154">
        <v>46149</v>
      </c>
      <c r="W5300" s="154">
        <v>46155</v>
      </c>
      <c r="X5300" s="154"/>
      <c r="Y5300" s="160"/>
      <c r="Z5300" s="160"/>
      <c r="AA5300" s="153"/>
      <c r="AB5300" s="153"/>
      <c r="AC5300" s="182" t="e">
        <f t="shared" si="166"/>
        <v>#DIV/0!</v>
      </c>
      <c r="AD5300" s="153" t="e">
        <f t="shared" si="167"/>
        <v>#DIV/0!</v>
      </c>
      <c r="AE5300" s="207"/>
      <c r="AF5300" s="153"/>
      <c r="AG5300" s="159"/>
      <c r="AH5300" s="153"/>
      <c r="AI5300" s="161"/>
      <c r="AJ5300" s="153"/>
      <c r="AK5300" s="153"/>
      <c r="AL5300" s="207"/>
      <c r="AM5300" s="207"/>
      <c r="AN5300" s="207"/>
      <c r="AO5300" s="207"/>
      <c r="AP5300" s="147" t="s">
        <v>54</v>
      </c>
      <c r="AQ5300" s="147"/>
      <c r="AR5300" s="147"/>
      <c r="AS5300" s="209" t="s">
        <v>68</v>
      </c>
      <c r="AT5300" s="223" t="str">
        <f>MONTH(B5300)&amp;"/"&amp;YEAR(B5300)</f>
        <v>3/2026</v>
      </c>
      <c r="AU5300" s="223">
        <f>WEEKNUM(B5300)-WEEKNUM(EOMONTH(B5300,-1)+1)+1</f>
        <v>1</v>
      </c>
      <c r="AV5300" s="209" t="str">
        <f>MONTH(R5300)&amp;"/"&amp;YEAR(R5300)</f>
        <v>1/1900</v>
      </c>
      <c r="AW5300" s="209" t="e">
        <f>WEEKNUM(R5300)-WEEKNUM(EOMONTH(R5300,-1)+1)+1</f>
        <v>#NUM!</v>
      </c>
      <c r="AX5300" s="209">
        <f>IF(BB5300="S",IF(Q5300="1. Aceitou o programa",R5300-B5300,0),0)</f>
        <v>0</v>
      </c>
      <c r="AY5300" s="209">
        <f>IF(BB5300="S",IF(AND(S5300&lt;&gt;"",R5300&lt;&gt;""),S5300-R5300,0),0)</f>
        <v>0</v>
      </c>
      <c r="AZ5300" s="209">
        <f>IF(BB5300="S",IF(Q5300="1. Aceitou o programa",IF(OR(X5300="Não se Aplica",X5300=""),IF(OR(W5300="Não se Aplica",W5300=""),0,W5300-V5300),AVERAGE(X5300-W5300,W5300-V5300)),0),0)</f>
        <v>0</v>
      </c>
      <c r="BA5300" s="209">
        <f>IF(BB5300="S",IF(AND(Q5300="1. Aceitou o programa",AH5300="Realizada"),IFERROR(IF(AG5300="",0,AG5300-R5300),0),0),0)</f>
        <v>0</v>
      </c>
      <c r="BB5300" s="209" t="str">
        <f>_xlfn.XLOOKUP(U5300,'Lista Suspensa'!$AA$20:$AA$23,'Lista Suspensa'!$AB$20:$AB$23,"N/A")</f>
        <v>S</v>
      </c>
    </row>
    <row r="5301" spans="1:54" ht="12" customHeight="1">
      <c r="A5301" s="151" t="s">
        <v>54</v>
      </c>
      <c r="B5301" s="152">
        <v>46083</v>
      </c>
      <c r="C5301" s="153" t="s">
        <v>55</v>
      </c>
      <c r="D5301" s="153" t="s">
        <v>56</v>
      </c>
      <c r="E5301" s="244">
        <v>450032400</v>
      </c>
      <c r="F5301" s="144" t="s">
        <v>9462</v>
      </c>
      <c r="G5301" s="230"/>
      <c r="H5301" s="154">
        <v>21599</v>
      </c>
      <c r="I5301" s="153">
        <v>67</v>
      </c>
      <c r="J5301" s="148" t="s">
        <v>70</v>
      </c>
      <c r="K5301" s="153" t="s">
        <v>59</v>
      </c>
      <c r="L5301" s="153"/>
      <c r="M5301" s="153"/>
      <c r="N5301" s="153">
        <v>400</v>
      </c>
      <c r="O5301" s="155" t="s">
        <v>9463</v>
      </c>
      <c r="P5301" s="156" t="s">
        <v>60</v>
      </c>
      <c r="Q5301" s="157" t="s">
        <v>8211</v>
      </c>
      <c r="R5301" s="158"/>
      <c r="S5301" s="159"/>
      <c r="T5301" s="159" t="s">
        <v>6983</v>
      </c>
      <c r="U5301" s="159" t="s">
        <v>8212</v>
      </c>
      <c r="V5301" s="154">
        <v>46149</v>
      </c>
      <c r="W5301" s="154">
        <v>46155</v>
      </c>
      <c r="X5301" s="154"/>
      <c r="Y5301" s="160"/>
      <c r="Z5301" s="160"/>
      <c r="AA5301" s="153"/>
      <c r="AB5301" s="153"/>
      <c r="AC5301" s="182" t="e">
        <f t="shared" si="166"/>
        <v>#DIV/0!</v>
      </c>
      <c r="AD5301" s="153" t="e">
        <f t="shared" si="167"/>
        <v>#DIV/0!</v>
      </c>
      <c r="AE5301" s="207"/>
      <c r="AF5301" s="153"/>
      <c r="AG5301" s="159"/>
      <c r="AH5301" s="153"/>
      <c r="AI5301" s="161"/>
      <c r="AJ5301" s="153"/>
      <c r="AK5301" s="153"/>
      <c r="AL5301" s="207"/>
      <c r="AM5301" s="207"/>
      <c r="AN5301" s="207"/>
      <c r="AO5301" s="207"/>
      <c r="AP5301" s="147" t="s">
        <v>54</v>
      </c>
      <c r="AQ5301" s="147"/>
      <c r="AR5301" s="147"/>
      <c r="AS5301" s="209" t="s">
        <v>68</v>
      </c>
      <c r="AT5301" s="223" t="str">
        <f>MONTH(B5301)&amp;"/"&amp;YEAR(B5301)</f>
        <v>3/2026</v>
      </c>
      <c r="AU5301" s="223">
        <f>WEEKNUM(B5301)-WEEKNUM(EOMONTH(B5301,-1)+1)+1</f>
        <v>1</v>
      </c>
      <c r="AV5301" s="209" t="str">
        <f>MONTH(R5301)&amp;"/"&amp;YEAR(R5301)</f>
        <v>1/1900</v>
      </c>
      <c r="AW5301" s="209" t="e">
        <f>WEEKNUM(R5301)-WEEKNUM(EOMONTH(R5301,-1)+1)+1</f>
        <v>#NUM!</v>
      </c>
      <c r="AX5301" s="209">
        <f>IF(BB5301="S",IF(Q5301="1. Aceitou o programa",R5301-B5301,0),0)</f>
        <v>0</v>
      </c>
      <c r="AY5301" s="209">
        <f>IF(BB5301="S",IF(AND(S5301&lt;&gt;"",R5301&lt;&gt;""),S5301-R5301,0),0)</f>
        <v>0</v>
      </c>
      <c r="AZ5301" s="209">
        <f>IF(BB5301="S",IF(Q5301="1. Aceitou o programa",IF(OR(X5301="Não se Aplica",X5301=""),IF(OR(W5301="Não se Aplica",W5301=""),0,W5301-V5301),AVERAGE(X5301-W5301,W5301-V5301)),0),0)</f>
        <v>0</v>
      </c>
      <c r="BA5301" s="209">
        <f>IF(BB5301="S",IF(AND(Q5301="1. Aceitou o programa",AH5301="Realizada"),IFERROR(IF(AG5301="",0,AG5301-R5301),0),0),0)</f>
        <v>0</v>
      </c>
      <c r="BB5301" s="209" t="str">
        <f>_xlfn.XLOOKUP(U5301,'Lista Suspensa'!$AA$20:$AA$23,'Lista Suspensa'!$AB$20:$AB$23,"N/A")</f>
        <v>S</v>
      </c>
    </row>
    <row r="5302" spans="1:54" ht="12" customHeight="1">
      <c r="A5302" s="151" t="s">
        <v>54</v>
      </c>
      <c r="B5302" s="152">
        <v>46083</v>
      </c>
      <c r="C5302" s="153" t="s">
        <v>55</v>
      </c>
      <c r="D5302" s="153" t="s">
        <v>56</v>
      </c>
      <c r="E5302" s="244">
        <v>809577097</v>
      </c>
      <c r="F5302" s="144" t="s">
        <v>9464</v>
      </c>
      <c r="G5302" s="230"/>
      <c r="H5302" s="154">
        <v>21969</v>
      </c>
      <c r="I5302" s="153">
        <v>66</v>
      </c>
      <c r="J5302" s="148" t="s">
        <v>70</v>
      </c>
      <c r="K5302" s="153" t="s">
        <v>59</v>
      </c>
      <c r="L5302" s="153"/>
      <c r="M5302" s="153"/>
      <c r="N5302" s="153">
        <v>100</v>
      </c>
      <c r="O5302" s="155" t="s">
        <v>9465</v>
      </c>
      <c r="P5302" s="156" t="s">
        <v>60</v>
      </c>
      <c r="Q5302" s="157" t="s">
        <v>8211</v>
      </c>
      <c r="R5302" s="158"/>
      <c r="S5302" s="159"/>
      <c r="T5302" s="159" t="s">
        <v>6983</v>
      </c>
      <c r="U5302" s="159" t="s">
        <v>8212</v>
      </c>
      <c r="V5302" s="154">
        <v>46149</v>
      </c>
      <c r="W5302" s="154">
        <v>46155</v>
      </c>
      <c r="X5302" s="154"/>
      <c r="Y5302" s="160"/>
      <c r="Z5302" s="160"/>
      <c r="AA5302" s="153"/>
      <c r="AB5302" s="153"/>
      <c r="AC5302" s="182" t="e">
        <f t="shared" si="166"/>
        <v>#DIV/0!</v>
      </c>
      <c r="AD5302" s="153" t="e">
        <f t="shared" si="167"/>
        <v>#DIV/0!</v>
      </c>
      <c r="AE5302" s="207"/>
      <c r="AF5302" s="153"/>
      <c r="AG5302" s="159"/>
      <c r="AH5302" s="153"/>
      <c r="AI5302" s="161"/>
      <c r="AJ5302" s="153"/>
      <c r="AK5302" s="153"/>
      <c r="AL5302" s="207"/>
      <c r="AM5302" s="207"/>
      <c r="AN5302" s="207"/>
      <c r="AO5302" s="207"/>
      <c r="AP5302" s="147" t="s">
        <v>54</v>
      </c>
      <c r="AQ5302" s="147"/>
      <c r="AR5302" s="147"/>
      <c r="AS5302" s="209" t="s">
        <v>68</v>
      </c>
      <c r="AT5302" s="223" t="str">
        <f>MONTH(B5302)&amp;"/"&amp;YEAR(B5302)</f>
        <v>3/2026</v>
      </c>
      <c r="AU5302" s="223">
        <f>WEEKNUM(B5302)-WEEKNUM(EOMONTH(B5302,-1)+1)+1</f>
        <v>1</v>
      </c>
      <c r="AV5302" s="209" t="str">
        <f>MONTH(R5302)&amp;"/"&amp;YEAR(R5302)</f>
        <v>1/1900</v>
      </c>
      <c r="AW5302" s="209" t="e">
        <f>WEEKNUM(R5302)-WEEKNUM(EOMONTH(R5302,-1)+1)+1</f>
        <v>#NUM!</v>
      </c>
      <c r="AX5302" s="209">
        <f>IF(BB5302="S",IF(Q5302="1. Aceitou o programa",R5302-B5302,0),0)</f>
        <v>0</v>
      </c>
      <c r="AY5302" s="209">
        <f>IF(BB5302="S",IF(AND(S5302&lt;&gt;"",R5302&lt;&gt;""),S5302-R5302,0),0)</f>
        <v>0</v>
      </c>
      <c r="AZ5302" s="209">
        <f>IF(BB5302="S",IF(Q5302="1. Aceitou o programa",IF(OR(X5302="Não se Aplica",X5302=""),IF(OR(W5302="Não se Aplica",W5302=""),0,W5302-V5302),AVERAGE(X5302-W5302,W5302-V5302)),0),0)</f>
        <v>0</v>
      </c>
      <c r="BA5302" s="209">
        <f>IF(BB5302="S",IF(AND(Q5302="1. Aceitou o programa",AH5302="Realizada"),IFERROR(IF(AG5302="",0,AG5302-R5302),0),0),0)</f>
        <v>0</v>
      </c>
      <c r="BB5302" s="209" t="str">
        <f>_xlfn.XLOOKUP(U5302,'Lista Suspensa'!$AA$20:$AA$23,'Lista Suspensa'!$AB$20:$AB$23,"N/A")</f>
        <v>S</v>
      </c>
    </row>
    <row r="5303" spans="1:54" ht="12" customHeight="1">
      <c r="A5303" s="151" t="s">
        <v>54</v>
      </c>
      <c r="B5303" s="152">
        <v>46083</v>
      </c>
      <c r="C5303" s="153" t="s">
        <v>55</v>
      </c>
      <c r="D5303" s="153" t="s">
        <v>56</v>
      </c>
      <c r="E5303" s="244">
        <v>863692265</v>
      </c>
      <c r="F5303" s="144" t="s">
        <v>9466</v>
      </c>
      <c r="G5303" s="230"/>
      <c r="H5303" s="154">
        <v>22067</v>
      </c>
      <c r="I5303" s="153">
        <v>65</v>
      </c>
      <c r="J5303" s="148" t="s">
        <v>70</v>
      </c>
      <c r="K5303" s="153" t="s">
        <v>59</v>
      </c>
      <c r="L5303" s="153"/>
      <c r="M5303" s="153"/>
      <c r="N5303" s="153">
        <v>500</v>
      </c>
      <c r="O5303" s="155" t="s">
        <v>9467</v>
      </c>
      <c r="P5303" s="156" t="s">
        <v>60</v>
      </c>
      <c r="Q5303" s="157" t="s">
        <v>8211</v>
      </c>
      <c r="R5303" s="158"/>
      <c r="S5303" s="159"/>
      <c r="T5303" s="159" t="s">
        <v>6983</v>
      </c>
      <c r="U5303" s="159" t="s">
        <v>8212</v>
      </c>
      <c r="V5303" s="154">
        <v>46149</v>
      </c>
      <c r="W5303" s="154">
        <v>46155</v>
      </c>
      <c r="X5303" s="154"/>
      <c r="Y5303" s="160"/>
      <c r="Z5303" s="160"/>
      <c r="AA5303" s="153"/>
      <c r="AB5303" s="153"/>
      <c r="AC5303" s="182" t="e">
        <f t="shared" si="166"/>
        <v>#DIV/0!</v>
      </c>
      <c r="AD5303" s="153" t="e">
        <f t="shared" si="167"/>
        <v>#DIV/0!</v>
      </c>
      <c r="AE5303" s="207"/>
      <c r="AF5303" s="153"/>
      <c r="AG5303" s="159"/>
      <c r="AH5303" s="153"/>
      <c r="AI5303" s="161"/>
      <c r="AJ5303" s="153"/>
      <c r="AK5303" s="153"/>
      <c r="AL5303" s="207"/>
      <c r="AM5303" s="207"/>
      <c r="AN5303" s="207"/>
      <c r="AO5303" s="207"/>
      <c r="AP5303" s="147" t="s">
        <v>54</v>
      </c>
      <c r="AQ5303" s="147"/>
      <c r="AR5303" s="147"/>
      <c r="AS5303" s="209" t="s">
        <v>68</v>
      </c>
      <c r="AT5303" s="223" t="str">
        <f>MONTH(B5303)&amp;"/"&amp;YEAR(B5303)</f>
        <v>3/2026</v>
      </c>
      <c r="AU5303" s="223">
        <f>WEEKNUM(B5303)-WEEKNUM(EOMONTH(B5303,-1)+1)+1</f>
        <v>1</v>
      </c>
      <c r="AV5303" s="209" t="str">
        <f>MONTH(R5303)&amp;"/"&amp;YEAR(R5303)</f>
        <v>1/1900</v>
      </c>
      <c r="AW5303" s="209" t="e">
        <f>WEEKNUM(R5303)-WEEKNUM(EOMONTH(R5303,-1)+1)+1</f>
        <v>#NUM!</v>
      </c>
      <c r="AX5303" s="209">
        <f>IF(BB5303="S",IF(Q5303="1. Aceitou o programa",R5303-B5303,0),0)</f>
        <v>0</v>
      </c>
      <c r="AY5303" s="209">
        <f>IF(BB5303="S",IF(AND(S5303&lt;&gt;"",R5303&lt;&gt;""),S5303-R5303,0),0)</f>
        <v>0</v>
      </c>
      <c r="AZ5303" s="209">
        <f>IF(BB5303="S",IF(Q5303="1. Aceitou o programa",IF(OR(X5303="Não se Aplica",X5303=""),IF(OR(W5303="Não se Aplica",W5303=""),0,W5303-V5303),AVERAGE(X5303-W5303,W5303-V5303)),0),0)</f>
        <v>0</v>
      </c>
      <c r="BA5303" s="209">
        <f>IF(BB5303="S",IF(AND(Q5303="1. Aceitou o programa",AH5303="Realizada"),IFERROR(IF(AG5303="",0,AG5303-R5303),0),0),0)</f>
        <v>0</v>
      </c>
      <c r="BB5303" s="209" t="str">
        <f>_xlfn.XLOOKUP(U5303,'Lista Suspensa'!$AA$20:$AA$23,'Lista Suspensa'!$AB$20:$AB$23,"N/A")</f>
        <v>S</v>
      </c>
    </row>
    <row r="5304" spans="1:54" ht="12" customHeight="1">
      <c r="A5304" s="151" t="s">
        <v>54</v>
      </c>
      <c r="B5304" s="152">
        <v>46083</v>
      </c>
      <c r="C5304" s="153" t="s">
        <v>55</v>
      </c>
      <c r="D5304" s="153" t="s">
        <v>56</v>
      </c>
      <c r="E5304" s="244">
        <v>809242729</v>
      </c>
      <c r="F5304" s="144" t="s">
        <v>9468</v>
      </c>
      <c r="G5304" s="230"/>
      <c r="H5304" s="154">
        <v>22601</v>
      </c>
      <c r="I5304" s="153">
        <v>64</v>
      </c>
      <c r="J5304" s="148" t="s">
        <v>70</v>
      </c>
      <c r="K5304" s="153" t="s">
        <v>59</v>
      </c>
      <c r="L5304" s="153"/>
      <c r="M5304" s="153"/>
      <c r="N5304" s="153">
        <v>100</v>
      </c>
      <c r="O5304" s="155" t="s">
        <v>9469</v>
      </c>
      <c r="P5304" s="156" t="s">
        <v>60</v>
      </c>
      <c r="Q5304" s="157" t="s">
        <v>8211</v>
      </c>
      <c r="R5304" s="158"/>
      <c r="S5304" s="159"/>
      <c r="T5304" s="159" t="s">
        <v>6983</v>
      </c>
      <c r="U5304" s="159" t="s">
        <v>8212</v>
      </c>
      <c r="V5304" s="154">
        <v>46149</v>
      </c>
      <c r="W5304" s="154">
        <v>46155</v>
      </c>
      <c r="X5304" s="154"/>
      <c r="Y5304" s="160"/>
      <c r="Z5304" s="160"/>
      <c r="AA5304" s="153"/>
      <c r="AB5304" s="153"/>
      <c r="AC5304" s="182" t="e">
        <f t="shared" si="166"/>
        <v>#DIV/0!</v>
      </c>
      <c r="AD5304" s="153" t="e">
        <f t="shared" si="167"/>
        <v>#DIV/0!</v>
      </c>
      <c r="AE5304" s="207"/>
      <c r="AF5304" s="153"/>
      <c r="AG5304" s="159"/>
      <c r="AH5304" s="153"/>
      <c r="AI5304" s="161"/>
      <c r="AJ5304" s="153"/>
      <c r="AK5304" s="153"/>
      <c r="AL5304" s="207"/>
      <c r="AM5304" s="207"/>
      <c r="AN5304" s="207"/>
      <c r="AO5304" s="207"/>
      <c r="AP5304" s="147" t="s">
        <v>54</v>
      </c>
      <c r="AQ5304" s="147"/>
      <c r="AR5304" s="147"/>
      <c r="AS5304" s="209" t="s">
        <v>68</v>
      </c>
      <c r="AT5304" s="223" t="str">
        <f>MONTH(B5304)&amp;"/"&amp;YEAR(B5304)</f>
        <v>3/2026</v>
      </c>
      <c r="AU5304" s="223">
        <f>WEEKNUM(B5304)-WEEKNUM(EOMONTH(B5304,-1)+1)+1</f>
        <v>1</v>
      </c>
      <c r="AV5304" s="209" t="str">
        <f>MONTH(R5304)&amp;"/"&amp;YEAR(R5304)</f>
        <v>1/1900</v>
      </c>
      <c r="AW5304" s="209" t="e">
        <f>WEEKNUM(R5304)-WEEKNUM(EOMONTH(R5304,-1)+1)+1</f>
        <v>#NUM!</v>
      </c>
      <c r="AX5304" s="209">
        <f>IF(BB5304="S",IF(Q5304="1. Aceitou o programa",R5304-B5304,0),0)</f>
        <v>0</v>
      </c>
      <c r="AY5304" s="209">
        <f>IF(BB5304="S",IF(AND(S5304&lt;&gt;"",R5304&lt;&gt;""),S5304-R5304,0),0)</f>
        <v>0</v>
      </c>
      <c r="AZ5304" s="209">
        <f>IF(BB5304="S",IF(Q5304="1. Aceitou o programa",IF(OR(X5304="Não se Aplica",X5304=""),IF(OR(W5304="Não se Aplica",W5304=""),0,W5304-V5304),AVERAGE(X5304-W5304,W5304-V5304)),0),0)</f>
        <v>0</v>
      </c>
      <c r="BA5304" s="209">
        <f>IF(BB5304="S",IF(AND(Q5304="1. Aceitou o programa",AH5304="Realizada"),IFERROR(IF(AG5304="",0,AG5304-R5304),0),0),0)</f>
        <v>0</v>
      </c>
      <c r="BB5304" s="209" t="str">
        <f>_xlfn.XLOOKUP(U5304,'Lista Suspensa'!$AA$20:$AA$23,'Lista Suspensa'!$AB$20:$AB$23,"N/A")</f>
        <v>S</v>
      </c>
    </row>
    <row r="5305" spans="1:54" ht="12" customHeight="1">
      <c r="A5305" s="151" t="s">
        <v>54</v>
      </c>
      <c r="B5305" s="152">
        <v>46083</v>
      </c>
      <c r="C5305" s="153" t="s">
        <v>55</v>
      </c>
      <c r="D5305" s="153" t="s">
        <v>56</v>
      </c>
      <c r="E5305" s="244">
        <v>93683367</v>
      </c>
      <c r="F5305" s="144" t="s">
        <v>9470</v>
      </c>
      <c r="G5305" s="230"/>
      <c r="H5305" s="154">
        <v>22623</v>
      </c>
      <c r="I5305" s="153">
        <v>64</v>
      </c>
      <c r="J5305" s="148" t="s">
        <v>70</v>
      </c>
      <c r="K5305" s="153" t="s">
        <v>59</v>
      </c>
      <c r="L5305" s="153"/>
      <c r="M5305" s="153"/>
      <c r="N5305" s="153">
        <v>380</v>
      </c>
      <c r="O5305" s="155">
        <v>11976548432</v>
      </c>
      <c r="P5305" s="156" t="s">
        <v>60</v>
      </c>
      <c r="Q5305" s="157" t="s">
        <v>8211</v>
      </c>
      <c r="R5305" s="158"/>
      <c r="S5305" s="159"/>
      <c r="T5305" s="159" t="s">
        <v>6983</v>
      </c>
      <c r="U5305" s="159" t="s">
        <v>8212</v>
      </c>
      <c r="V5305" s="154">
        <v>46149</v>
      </c>
      <c r="W5305" s="154">
        <v>46155</v>
      </c>
      <c r="X5305" s="154"/>
      <c r="Y5305" s="160"/>
      <c r="Z5305" s="160"/>
      <c r="AA5305" s="153"/>
      <c r="AB5305" s="153"/>
      <c r="AC5305" s="182" t="e">
        <f t="shared" si="166"/>
        <v>#DIV/0!</v>
      </c>
      <c r="AD5305" s="153" t="e">
        <f t="shared" si="167"/>
        <v>#DIV/0!</v>
      </c>
      <c r="AE5305" s="207"/>
      <c r="AF5305" s="153"/>
      <c r="AG5305" s="159"/>
      <c r="AH5305" s="153"/>
      <c r="AI5305" s="161"/>
      <c r="AJ5305" s="153"/>
      <c r="AK5305" s="153"/>
      <c r="AL5305" s="207"/>
      <c r="AM5305" s="207"/>
      <c r="AN5305" s="207"/>
      <c r="AO5305" s="207"/>
      <c r="AP5305" s="147" t="s">
        <v>54</v>
      </c>
      <c r="AQ5305" s="147"/>
      <c r="AR5305" s="147"/>
      <c r="AS5305" s="209" t="s">
        <v>68</v>
      </c>
      <c r="AT5305" s="223" t="str">
        <f>MONTH(B5305)&amp;"/"&amp;YEAR(B5305)</f>
        <v>3/2026</v>
      </c>
      <c r="AU5305" s="223">
        <f>WEEKNUM(B5305)-WEEKNUM(EOMONTH(B5305,-1)+1)+1</f>
        <v>1</v>
      </c>
      <c r="AV5305" s="209" t="str">
        <f>MONTH(R5305)&amp;"/"&amp;YEAR(R5305)</f>
        <v>1/1900</v>
      </c>
      <c r="AW5305" s="209" t="e">
        <f>WEEKNUM(R5305)-WEEKNUM(EOMONTH(R5305,-1)+1)+1</f>
        <v>#NUM!</v>
      </c>
      <c r="AX5305" s="209">
        <f>IF(BB5305="S",IF(Q5305="1. Aceitou o programa",R5305-B5305,0),0)</f>
        <v>0</v>
      </c>
      <c r="AY5305" s="209">
        <f>IF(BB5305="S",IF(AND(S5305&lt;&gt;"",R5305&lt;&gt;""),S5305-R5305,0),0)</f>
        <v>0</v>
      </c>
      <c r="AZ5305" s="209">
        <f>IF(BB5305="S",IF(Q5305="1. Aceitou o programa",IF(OR(X5305="Não se Aplica",X5305=""),IF(OR(W5305="Não se Aplica",W5305=""),0,W5305-V5305),AVERAGE(X5305-W5305,W5305-V5305)),0),0)</f>
        <v>0</v>
      </c>
      <c r="BA5305" s="209">
        <f>IF(BB5305="S",IF(AND(Q5305="1. Aceitou o programa",AH5305="Realizada"),IFERROR(IF(AG5305="",0,AG5305-R5305),0),0),0)</f>
        <v>0</v>
      </c>
      <c r="BB5305" s="209" t="str">
        <f>_xlfn.XLOOKUP(U5305,'Lista Suspensa'!$AA$20:$AA$23,'Lista Suspensa'!$AB$20:$AB$23,"N/A")</f>
        <v>S</v>
      </c>
    </row>
    <row r="5306" spans="1:54" ht="12" customHeight="1">
      <c r="A5306" s="151" t="s">
        <v>54</v>
      </c>
      <c r="B5306" s="152">
        <v>46083</v>
      </c>
      <c r="C5306" s="153" t="s">
        <v>55</v>
      </c>
      <c r="D5306" s="153" t="s">
        <v>56</v>
      </c>
      <c r="E5306" s="244">
        <v>770214703</v>
      </c>
      <c r="F5306" s="144" t="s">
        <v>9471</v>
      </c>
      <c r="G5306" s="230"/>
      <c r="H5306" s="154">
        <v>23297</v>
      </c>
      <c r="I5306" s="153">
        <v>62</v>
      </c>
      <c r="J5306" s="148" t="s">
        <v>58</v>
      </c>
      <c r="K5306" s="153" t="s">
        <v>59</v>
      </c>
      <c r="L5306" s="153"/>
      <c r="M5306" s="153"/>
      <c r="N5306" s="153">
        <v>100</v>
      </c>
      <c r="O5306" s="155" t="s">
        <v>9472</v>
      </c>
      <c r="P5306" s="156" t="s">
        <v>60</v>
      </c>
      <c r="Q5306" s="157" t="s">
        <v>8211</v>
      </c>
      <c r="R5306" s="158"/>
      <c r="S5306" s="159"/>
      <c r="T5306" s="159" t="s">
        <v>6983</v>
      </c>
      <c r="U5306" s="159" t="s">
        <v>8212</v>
      </c>
      <c r="V5306" s="154">
        <v>46149</v>
      </c>
      <c r="W5306" s="154">
        <v>46155</v>
      </c>
      <c r="X5306" s="154"/>
      <c r="Y5306" s="160"/>
      <c r="Z5306" s="160"/>
      <c r="AA5306" s="153"/>
      <c r="AB5306" s="153"/>
      <c r="AC5306" s="182" t="e">
        <f t="shared" si="166"/>
        <v>#DIV/0!</v>
      </c>
      <c r="AD5306" s="153" t="e">
        <f t="shared" si="167"/>
        <v>#DIV/0!</v>
      </c>
      <c r="AE5306" s="207"/>
      <c r="AF5306" s="153"/>
      <c r="AG5306" s="159"/>
      <c r="AH5306" s="153"/>
      <c r="AI5306" s="161"/>
      <c r="AJ5306" s="153"/>
      <c r="AK5306" s="153"/>
      <c r="AL5306" s="207"/>
      <c r="AM5306" s="207"/>
      <c r="AN5306" s="207"/>
      <c r="AO5306" s="207"/>
      <c r="AP5306" s="147" t="s">
        <v>54</v>
      </c>
      <c r="AQ5306" s="147"/>
      <c r="AR5306" s="147"/>
      <c r="AS5306" s="209" t="s">
        <v>68</v>
      </c>
      <c r="AT5306" s="223" t="str">
        <f>MONTH(B5306)&amp;"/"&amp;YEAR(B5306)</f>
        <v>3/2026</v>
      </c>
      <c r="AU5306" s="223">
        <f>WEEKNUM(B5306)-WEEKNUM(EOMONTH(B5306,-1)+1)+1</f>
        <v>1</v>
      </c>
      <c r="AV5306" s="209" t="str">
        <f>MONTH(R5306)&amp;"/"&amp;YEAR(R5306)</f>
        <v>1/1900</v>
      </c>
      <c r="AW5306" s="209" t="e">
        <f>WEEKNUM(R5306)-WEEKNUM(EOMONTH(R5306,-1)+1)+1</f>
        <v>#NUM!</v>
      </c>
      <c r="AX5306" s="209">
        <f>IF(BB5306="S",IF(Q5306="1. Aceitou o programa",R5306-B5306,0),0)</f>
        <v>0</v>
      </c>
      <c r="AY5306" s="209">
        <f>IF(BB5306="S",IF(AND(S5306&lt;&gt;"",R5306&lt;&gt;""),S5306-R5306,0),0)</f>
        <v>0</v>
      </c>
      <c r="AZ5306" s="209">
        <f>IF(BB5306="S",IF(Q5306="1. Aceitou o programa",IF(OR(X5306="Não se Aplica",X5306=""),IF(OR(W5306="Não se Aplica",W5306=""),0,W5306-V5306),AVERAGE(X5306-W5306,W5306-V5306)),0),0)</f>
        <v>0</v>
      </c>
      <c r="BA5306" s="209">
        <f>IF(BB5306="S",IF(AND(Q5306="1. Aceitou o programa",AH5306="Realizada"),IFERROR(IF(AG5306="",0,AG5306-R5306),0),0),0)</f>
        <v>0</v>
      </c>
      <c r="BB5306" s="209" t="str">
        <f>_xlfn.XLOOKUP(U5306,'Lista Suspensa'!$AA$20:$AA$23,'Lista Suspensa'!$AB$20:$AB$23,"N/A")</f>
        <v>S</v>
      </c>
    </row>
    <row r="5307" spans="1:54" ht="12" customHeight="1">
      <c r="A5307" s="151" t="s">
        <v>54</v>
      </c>
      <c r="B5307" s="152">
        <v>46083</v>
      </c>
      <c r="C5307" s="153" t="s">
        <v>55</v>
      </c>
      <c r="D5307" s="153" t="s">
        <v>56</v>
      </c>
      <c r="E5307" s="244">
        <v>94234187</v>
      </c>
      <c r="F5307" s="144" t="s">
        <v>9473</v>
      </c>
      <c r="G5307" s="230"/>
      <c r="H5307" s="154">
        <v>23419</v>
      </c>
      <c r="I5307" s="153">
        <v>62</v>
      </c>
      <c r="J5307" s="148" t="s">
        <v>58</v>
      </c>
      <c r="K5307" s="153" t="s">
        <v>59</v>
      </c>
      <c r="L5307" s="153"/>
      <c r="M5307" s="153"/>
      <c r="N5307" s="153">
        <v>50</v>
      </c>
      <c r="O5307" s="155" t="s">
        <v>9474</v>
      </c>
      <c r="P5307" s="156" t="s">
        <v>60</v>
      </c>
      <c r="Q5307" s="157" t="s">
        <v>8211</v>
      </c>
      <c r="R5307" s="158"/>
      <c r="S5307" s="159"/>
      <c r="T5307" s="159" t="s">
        <v>6983</v>
      </c>
      <c r="U5307" s="159" t="s">
        <v>8212</v>
      </c>
      <c r="V5307" s="154">
        <v>46149</v>
      </c>
      <c r="W5307" s="154">
        <v>46155</v>
      </c>
      <c r="X5307" s="154"/>
      <c r="Y5307" s="160"/>
      <c r="Z5307" s="160"/>
      <c r="AA5307" s="153"/>
      <c r="AB5307" s="153"/>
      <c r="AC5307" s="182" t="e">
        <f t="shared" si="166"/>
        <v>#DIV/0!</v>
      </c>
      <c r="AD5307" s="153" t="e">
        <f t="shared" si="167"/>
        <v>#DIV/0!</v>
      </c>
      <c r="AE5307" s="207"/>
      <c r="AF5307" s="153"/>
      <c r="AG5307" s="159"/>
      <c r="AH5307" s="153"/>
      <c r="AI5307" s="161"/>
      <c r="AJ5307" s="153"/>
      <c r="AK5307" s="153"/>
      <c r="AL5307" s="207"/>
      <c r="AM5307" s="207"/>
      <c r="AN5307" s="207"/>
      <c r="AO5307" s="207"/>
      <c r="AP5307" s="147" t="s">
        <v>54</v>
      </c>
      <c r="AQ5307" s="147"/>
      <c r="AR5307" s="147"/>
      <c r="AS5307" s="209" t="s">
        <v>68</v>
      </c>
      <c r="AT5307" s="223" t="str">
        <f>MONTH(B5307)&amp;"/"&amp;YEAR(B5307)</f>
        <v>3/2026</v>
      </c>
      <c r="AU5307" s="223">
        <f>WEEKNUM(B5307)-WEEKNUM(EOMONTH(B5307,-1)+1)+1</f>
        <v>1</v>
      </c>
      <c r="AV5307" s="209" t="str">
        <f>MONTH(R5307)&amp;"/"&amp;YEAR(R5307)</f>
        <v>1/1900</v>
      </c>
      <c r="AW5307" s="209" t="e">
        <f>WEEKNUM(R5307)-WEEKNUM(EOMONTH(R5307,-1)+1)+1</f>
        <v>#NUM!</v>
      </c>
      <c r="AX5307" s="209">
        <f>IF(BB5307="S",IF(Q5307="1. Aceitou o programa",R5307-B5307,0),0)</f>
        <v>0</v>
      </c>
      <c r="AY5307" s="209">
        <f>IF(BB5307="S",IF(AND(S5307&lt;&gt;"",R5307&lt;&gt;""),S5307-R5307,0),0)</f>
        <v>0</v>
      </c>
      <c r="AZ5307" s="209">
        <f>IF(BB5307="S",IF(Q5307="1. Aceitou o programa",IF(OR(X5307="Não se Aplica",X5307=""),IF(OR(W5307="Não se Aplica",W5307=""),0,W5307-V5307),AVERAGE(X5307-W5307,W5307-V5307)),0),0)</f>
        <v>0</v>
      </c>
      <c r="BA5307" s="209">
        <f>IF(BB5307="S",IF(AND(Q5307="1. Aceitou o programa",AH5307="Realizada"),IFERROR(IF(AG5307="",0,AG5307-R5307),0),0),0)</f>
        <v>0</v>
      </c>
      <c r="BB5307" s="209" t="str">
        <f>_xlfn.XLOOKUP(U5307,'Lista Suspensa'!$AA$20:$AA$23,'Lista Suspensa'!$AB$20:$AB$23,"N/A")</f>
        <v>S</v>
      </c>
    </row>
    <row r="5308" spans="1:54" ht="12" customHeight="1">
      <c r="A5308" s="151" t="s">
        <v>54</v>
      </c>
      <c r="B5308" s="152">
        <v>46083</v>
      </c>
      <c r="C5308" s="153" t="s">
        <v>55</v>
      </c>
      <c r="D5308" s="153" t="s">
        <v>56</v>
      </c>
      <c r="E5308" s="244">
        <v>94340627</v>
      </c>
      <c r="F5308" s="144" t="s">
        <v>9475</v>
      </c>
      <c r="G5308" s="230"/>
      <c r="H5308" s="154">
        <v>23604</v>
      </c>
      <c r="I5308" s="153">
        <v>61</v>
      </c>
      <c r="J5308" s="148" t="s">
        <v>58</v>
      </c>
      <c r="K5308" s="153" t="s">
        <v>59</v>
      </c>
      <c r="L5308" s="153"/>
      <c r="M5308" s="153"/>
      <c r="N5308" s="153">
        <v>60</v>
      </c>
      <c r="O5308" s="155" t="s">
        <v>9476</v>
      </c>
      <c r="P5308" s="156" t="s">
        <v>60</v>
      </c>
      <c r="Q5308" s="157" t="s">
        <v>8211</v>
      </c>
      <c r="R5308" s="158"/>
      <c r="S5308" s="159"/>
      <c r="T5308" s="159" t="s">
        <v>6983</v>
      </c>
      <c r="U5308" s="159" t="s">
        <v>8212</v>
      </c>
      <c r="V5308" s="154">
        <v>46149</v>
      </c>
      <c r="W5308" s="154">
        <v>46155</v>
      </c>
      <c r="X5308" s="154"/>
      <c r="Y5308" s="160"/>
      <c r="Z5308" s="160"/>
      <c r="AA5308" s="153"/>
      <c r="AB5308" s="153"/>
      <c r="AC5308" s="182" t="e">
        <f t="shared" si="166"/>
        <v>#DIV/0!</v>
      </c>
      <c r="AD5308" s="153" t="e">
        <f t="shared" si="167"/>
        <v>#DIV/0!</v>
      </c>
      <c r="AE5308" s="207"/>
      <c r="AF5308" s="153"/>
      <c r="AG5308" s="159"/>
      <c r="AH5308" s="153"/>
      <c r="AI5308" s="161"/>
      <c r="AJ5308" s="153"/>
      <c r="AK5308" s="153"/>
      <c r="AL5308" s="207"/>
      <c r="AM5308" s="207"/>
      <c r="AN5308" s="207"/>
      <c r="AO5308" s="207"/>
      <c r="AP5308" s="147" t="s">
        <v>54</v>
      </c>
      <c r="AQ5308" s="147"/>
      <c r="AR5308" s="147"/>
      <c r="AS5308" s="209" t="s">
        <v>68</v>
      </c>
      <c r="AT5308" s="223" t="str">
        <f>MONTH(B5308)&amp;"/"&amp;YEAR(B5308)</f>
        <v>3/2026</v>
      </c>
      <c r="AU5308" s="223">
        <f>WEEKNUM(B5308)-WEEKNUM(EOMONTH(B5308,-1)+1)+1</f>
        <v>1</v>
      </c>
      <c r="AV5308" s="209" t="str">
        <f>MONTH(R5308)&amp;"/"&amp;YEAR(R5308)</f>
        <v>1/1900</v>
      </c>
      <c r="AW5308" s="209" t="e">
        <f>WEEKNUM(R5308)-WEEKNUM(EOMONTH(R5308,-1)+1)+1</f>
        <v>#NUM!</v>
      </c>
      <c r="AX5308" s="209">
        <f>IF(BB5308="S",IF(Q5308="1. Aceitou o programa",R5308-B5308,0),0)</f>
        <v>0</v>
      </c>
      <c r="AY5308" s="209">
        <f>IF(BB5308="S",IF(AND(S5308&lt;&gt;"",R5308&lt;&gt;""),S5308-R5308,0),0)</f>
        <v>0</v>
      </c>
      <c r="AZ5308" s="209">
        <f>IF(BB5308="S",IF(Q5308="1. Aceitou o programa",IF(OR(X5308="Não se Aplica",X5308=""),IF(OR(W5308="Não se Aplica",W5308=""),0,W5308-V5308),AVERAGE(X5308-W5308,W5308-V5308)),0),0)</f>
        <v>0</v>
      </c>
      <c r="BA5308" s="209">
        <f>IF(BB5308="S",IF(AND(Q5308="1. Aceitou o programa",AH5308="Realizada"),IFERROR(IF(AG5308="",0,AG5308-R5308),0),0),0)</f>
        <v>0</v>
      </c>
      <c r="BB5308" s="209" t="str">
        <f>_xlfn.XLOOKUP(U5308,'Lista Suspensa'!$AA$20:$AA$23,'Lista Suspensa'!$AB$20:$AB$23,"N/A")</f>
        <v>S</v>
      </c>
    </row>
    <row r="5309" spans="1:54" ht="12" customHeight="1">
      <c r="A5309" s="151" t="s">
        <v>54</v>
      </c>
      <c r="B5309" s="152">
        <v>46083</v>
      </c>
      <c r="C5309" s="153" t="s">
        <v>55</v>
      </c>
      <c r="D5309" s="153" t="s">
        <v>56</v>
      </c>
      <c r="E5309" s="244">
        <v>451839064</v>
      </c>
      <c r="F5309" s="144" t="s">
        <v>9477</v>
      </c>
      <c r="G5309" s="230"/>
      <c r="H5309" s="154">
        <v>23777</v>
      </c>
      <c r="I5309" s="153">
        <v>61</v>
      </c>
      <c r="J5309" s="148" t="s">
        <v>70</v>
      </c>
      <c r="K5309" s="153" t="s">
        <v>59</v>
      </c>
      <c r="L5309" s="153"/>
      <c r="M5309" s="153"/>
      <c r="N5309" s="153">
        <v>400</v>
      </c>
      <c r="O5309" s="155" t="s">
        <v>9478</v>
      </c>
      <c r="P5309" s="156" t="s">
        <v>60</v>
      </c>
      <c r="Q5309" s="157" t="s">
        <v>8211</v>
      </c>
      <c r="R5309" s="158"/>
      <c r="S5309" s="159"/>
      <c r="T5309" s="159" t="s">
        <v>6983</v>
      </c>
      <c r="U5309" s="159" t="s">
        <v>8212</v>
      </c>
      <c r="V5309" s="154">
        <v>46149</v>
      </c>
      <c r="W5309" s="154">
        <v>46155</v>
      </c>
      <c r="X5309" s="154"/>
      <c r="Y5309" s="160"/>
      <c r="Z5309" s="160"/>
      <c r="AA5309" s="153"/>
      <c r="AB5309" s="153"/>
      <c r="AC5309" s="182" t="e">
        <f t="shared" si="166"/>
        <v>#DIV/0!</v>
      </c>
      <c r="AD5309" s="153" t="e">
        <f t="shared" si="167"/>
        <v>#DIV/0!</v>
      </c>
      <c r="AE5309" s="207"/>
      <c r="AF5309" s="153"/>
      <c r="AG5309" s="159"/>
      <c r="AH5309" s="153"/>
      <c r="AI5309" s="161"/>
      <c r="AJ5309" s="153"/>
      <c r="AK5309" s="153"/>
      <c r="AL5309" s="207"/>
      <c r="AM5309" s="207"/>
      <c r="AN5309" s="207"/>
      <c r="AO5309" s="207"/>
      <c r="AP5309" s="147" t="s">
        <v>54</v>
      </c>
      <c r="AQ5309" s="147"/>
      <c r="AR5309" s="147"/>
      <c r="AS5309" s="209" t="s">
        <v>68</v>
      </c>
      <c r="AT5309" s="223" t="str">
        <f>MONTH(B5309)&amp;"/"&amp;YEAR(B5309)</f>
        <v>3/2026</v>
      </c>
      <c r="AU5309" s="223">
        <f>WEEKNUM(B5309)-WEEKNUM(EOMONTH(B5309,-1)+1)+1</f>
        <v>1</v>
      </c>
      <c r="AV5309" s="209" t="str">
        <f>MONTH(R5309)&amp;"/"&amp;YEAR(R5309)</f>
        <v>1/1900</v>
      </c>
      <c r="AW5309" s="209" t="e">
        <f>WEEKNUM(R5309)-WEEKNUM(EOMONTH(R5309,-1)+1)+1</f>
        <v>#NUM!</v>
      </c>
      <c r="AX5309" s="209">
        <f>IF(BB5309="S",IF(Q5309="1. Aceitou o programa",R5309-B5309,0),0)</f>
        <v>0</v>
      </c>
      <c r="AY5309" s="209">
        <f>IF(BB5309="S",IF(AND(S5309&lt;&gt;"",R5309&lt;&gt;""),S5309-R5309,0),0)</f>
        <v>0</v>
      </c>
      <c r="AZ5309" s="209">
        <f>IF(BB5309="S",IF(Q5309="1. Aceitou o programa",IF(OR(X5309="Não se Aplica",X5309=""),IF(OR(W5309="Não se Aplica",W5309=""),0,W5309-V5309),AVERAGE(X5309-W5309,W5309-V5309)),0),0)</f>
        <v>0</v>
      </c>
      <c r="BA5309" s="209">
        <f>IF(BB5309="S",IF(AND(Q5309="1. Aceitou o programa",AH5309="Realizada"),IFERROR(IF(AG5309="",0,AG5309-R5309),0),0),0)</f>
        <v>0</v>
      </c>
      <c r="BB5309" s="209" t="str">
        <f>_xlfn.XLOOKUP(U5309,'Lista Suspensa'!$AA$20:$AA$23,'Lista Suspensa'!$AB$20:$AB$23,"N/A")</f>
        <v>S</v>
      </c>
    </row>
    <row r="5310" spans="1:54" ht="12" customHeight="1">
      <c r="A5310" s="151" t="s">
        <v>54</v>
      </c>
      <c r="B5310" s="152">
        <v>46083</v>
      </c>
      <c r="C5310" s="153" t="s">
        <v>55</v>
      </c>
      <c r="D5310" s="153" t="s">
        <v>56</v>
      </c>
      <c r="E5310" s="244">
        <v>94340631</v>
      </c>
      <c r="F5310" s="144" t="s">
        <v>9479</v>
      </c>
      <c r="G5310" s="230"/>
      <c r="H5310" s="154">
        <v>24181</v>
      </c>
      <c r="I5310" s="153">
        <v>60</v>
      </c>
      <c r="J5310" s="148" t="s">
        <v>70</v>
      </c>
      <c r="K5310" s="153" t="s">
        <v>59</v>
      </c>
      <c r="L5310" s="153"/>
      <c r="M5310" s="153"/>
      <c r="N5310" s="153">
        <v>60</v>
      </c>
      <c r="O5310" s="155">
        <v>11941094054</v>
      </c>
      <c r="P5310" s="156" t="s">
        <v>60</v>
      </c>
      <c r="Q5310" s="157" t="s">
        <v>8211</v>
      </c>
      <c r="R5310" s="158"/>
      <c r="S5310" s="159"/>
      <c r="T5310" s="159" t="s">
        <v>6983</v>
      </c>
      <c r="U5310" s="159" t="s">
        <v>8212</v>
      </c>
      <c r="V5310" s="154">
        <v>46149</v>
      </c>
      <c r="W5310" s="154">
        <v>46155</v>
      </c>
      <c r="X5310" s="154"/>
      <c r="Y5310" s="160"/>
      <c r="Z5310" s="160"/>
      <c r="AA5310" s="153"/>
      <c r="AB5310" s="153"/>
      <c r="AC5310" s="182" t="e">
        <f t="shared" si="166"/>
        <v>#DIV/0!</v>
      </c>
      <c r="AD5310" s="153" t="e">
        <f t="shared" si="167"/>
        <v>#DIV/0!</v>
      </c>
      <c r="AE5310" s="207"/>
      <c r="AF5310" s="153"/>
      <c r="AG5310" s="159"/>
      <c r="AH5310" s="153"/>
      <c r="AI5310" s="161"/>
      <c r="AJ5310" s="153"/>
      <c r="AK5310" s="153"/>
      <c r="AL5310" s="207"/>
      <c r="AM5310" s="207"/>
      <c r="AN5310" s="207"/>
      <c r="AO5310" s="207"/>
      <c r="AP5310" s="147" t="s">
        <v>54</v>
      </c>
      <c r="AQ5310" s="147"/>
      <c r="AR5310" s="147"/>
      <c r="AS5310" s="209" t="s">
        <v>68</v>
      </c>
      <c r="AT5310" s="223" t="str">
        <f>MONTH(B5310)&amp;"/"&amp;YEAR(B5310)</f>
        <v>3/2026</v>
      </c>
      <c r="AU5310" s="223">
        <f>WEEKNUM(B5310)-WEEKNUM(EOMONTH(B5310,-1)+1)+1</f>
        <v>1</v>
      </c>
      <c r="AV5310" s="209" t="str">
        <f>MONTH(R5310)&amp;"/"&amp;YEAR(R5310)</f>
        <v>1/1900</v>
      </c>
      <c r="AW5310" s="209" t="e">
        <f>WEEKNUM(R5310)-WEEKNUM(EOMONTH(R5310,-1)+1)+1</f>
        <v>#NUM!</v>
      </c>
      <c r="AX5310" s="209">
        <f>IF(BB5310="S",IF(Q5310="1. Aceitou o programa",R5310-B5310,0),0)</f>
        <v>0</v>
      </c>
      <c r="AY5310" s="209">
        <f>IF(BB5310="S",IF(AND(S5310&lt;&gt;"",R5310&lt;&gt;""),S5310-R5310,0),0)</f>
        <v>0</v>
      </c>
      <c r="AZ5310" s="209">
        <f>IF(BB5310="S",IF(Q5310="1. Aceitou o programa",IF(OR(X5310="Não se Aplica",X5310=""),IF(OR(W5310="Não se Aplica",W5310=""),0,W5310-V5310),AVERAGE(X5310-W5310,W5310-V5310)),0),0)</f>
        <v>0</v>
      </c>
      <c r="BA5310" s="209">
        <f>IF(BB5310="S",IF(AND(Q5310="1. Aceitou o programa",AH5310="Realizada"),IFERROR(IF(AG5310="",0,AG5310-R5310),0),0),0)</f>
        <v>0</v>
      </c>
      <c r="BB5310" s="209" t="str">
        <f>_xlfn.XLOOKUP(U5310,'Lista Suspensa'!$AA$20:$AA$23,'Lista Suspensa'!$AB$20:$AB$23,"N/A")</f>
        <v>S</v>
      </c>
    </row>
    <row r="5311" spans="1:54" ht="12" customHeight="1">
      <c r="A5311" s="151" t="s">
        <v>54</v>
      </c>
      <c r="B5311" s="152">
        <v>46083</v>
      </c>
      <c r="C5311" s="153" t="s">
        <v>55</v>
      </c>
      <c r="D5311" s="153" t="s">
        <v>56</v>
      </c>
      <c r="E5311" s="244">
        <v>792546393</v>
      </c>
      <c r="F5311" s="144" t="s">
        <v>9480</v>
      </c>
      <c r="G5311" s="230"/>
      <c r="H5311" s="154">
        <v>24277</v>
      </c>
      <c r="I5311" s="153">
        <v>59</v>
      </c>
      <c r="J5311" s="148" t="s">
        <v>70</v>
      </c>
      <c r="K5311" s="153" t="s">
        <v>59</v>
      </c>
      <c r="L5311" s="153"/>
      <c r="M5311" s="153"/>
      <c r="N5311" s="153">
        <v>100</v>
      </c>
      <c r="O5311" s="155" t="s">
        <v>9481</v>
      </c>
      <c r="P5311" s="156" t="s">
        <v>60</v>
      </c>
      <c r="Q5311" s="157" t="s">
        <v>8211</v>
      </c>
      <c r="R5311" s="158"/>
      <c r="S5311" s="159"/>
      <c r="T5311" s="159" t="s">
        <v>6983</v>
      </c>
      <c r="U5311" s="159" t="s">
        <v>8212</v>
      </c>
      <c r="V5311" s="154">
        <v>46149</v>
      </c>
      <c r="W5311" s="154">
        <v>46155</v>
      </c>
      <c r="X5311" s="154"/>
      <c r="Y5311" s="160"/>
      <c r="Z5311" s="160"/>
      <c r="AA5311" s="153"/>
      <c r="AB5311" s="153"/>
      <c r="AC5311" s="182" t="e">
        <f t="shared" si="166"/>
        <v>#DIV/0!</v>
      </c>
      <c r="AD5311" s="153" t="e">
        <f t="shared" si="167"/>
        <v>#DIV/0!</v>
      </c>
      <c r="AE5311" s="207"/>
      <c r="AF5311" s="153"/>
      <c r="AG5311" s="159"/>
      <c r="AH5311" s="153"/>
      <c r="AI5311" s="161"/>
      <c r="AJ5311" s="153"/>
      <c r="AK5311" s="153"/>
      <c r="AL5311" s="207"/>
      <c r="AM5311" s="207"/>
      <c r="AN5311" s="207"/>
      <c r="AO5311" s="207"/>
      <c r="AP5311" s="147" t="s">
        <v>54</v>
      </c>
      <c r="AQ5311" s="147"/>
      <c r="AR5311" s="147"/>
      <c r="AS5311" s="209" t="s">
        <v>68</v>
      </c>
      <c r="AT5311" s="223" t="str">
        <f>MONTH(B5311)&amp;"/"&amp;YEAR(B5311)</f>
        <v>3/2026</v>
      </c>
      <c r="AU5311" s="223">
        <f>WEEKNUM(B5311)-WEEKNUM(EOMONTH(B5311,-1)+1)+1</f>
        <v>1</v>
      </c>
      <c r="AV5311" s="209" t="str">
        <f>MONTH(R5311)&amp;"/"&amp;YEAR(R5311)</f>
        <v>1/1900</v>
      </c>
      <c r="AW5311" s="209" t="e">
        <f>WEEKNUM(R5311)-WEEKNUM(EOMONTH(R5311,-1)+1)+1</f>
        <v>#NUM!</v>
      </c>
      <c r="AX5311" s="209">
        <f>IF(BB5311="S",IF(Q5311="1. Aceitou o programa",R5311-B5311,0),0)</f>
        <v>0</v>
      </c>
      <c r="AY5311" s="209">
        <f>IF(BB5311="S",IF(AND(S5311&lt;&gt;"",R5311&lt;&gt;""),S5311-R5311,0),0)</f>
        <v>0</v>
      </c>
      <c r="AZ5311" s="209">
        <f>IF(BB5311="S",IF(Q5311="1. Aceitou o programa",IF(OR(X5311="Não se Aplica",X5311=""),IF(OR(W5311="Não se Aplica",W5311=""),0,W5311-V5311),AVERAGE(X5311-W5311,W5311-V5311)),0),0)</f>
        <v>0</v>
      </c>
      <c r="BA5311" s="209">
        <f>IF(BB5311="S",IF(AND(Q5311="1. Aceitou o programa",AH5311="Realizada"),IFERROR(IF(AG5311="",0,AG5311-R5311),0),0),0)</f>
        <v>0</v>
      </c>
      <c r="BB5311" s="209" t="str">
        <f>_xlfn.XLOOKUP(U5311,'Lista Suspensa'!$AA$20:$AA$23,'Lista Suspensa'!$AB$20:$AB$23,"N/A")</f>
        <v>S</v>
      </c>
    </row>
    <row r="5312" spans="1:54" ht="12" customHeight="1">
      <c r="A5312" s="151" t="s">
        <v>54</v>
      </c>
      <c r="B5312" s="152">
        <v>46083</v>
      </c>
      <c r="C5312" s="153" t="s">
        <v>55</v>
      </c>
      <c r="D5312" s="153" t="s">
        <v>56</v>
      </c>
      <c r="E5312" s="244">
        <v>594022541</v>
      </c>
      <c r="F5312" s="144" t="s">
        <v>9482</v>
      </c>
      <c r="G5312" s="230"/>
      <c r="H5312" s="154">
        <v>24518</v>
      </c>
      <c r="I5312" s="153">
        <v>59</v>
      </c>
      <c r="J5312" s="148" t="s">
        <v>70</v>
      </c>
      <c r="K5312" s="153" t="s">
        <v>59</v>
      </c>
      <c r="L5312" s="153"/>
      <c r="M5312" s="153"/>
      <c r="N5312" s="153">
        <v>50</v>
      </c>
      <c r="O5312" s="155" t="s">
        <v>9483</v>
      </c>
      <c r="P5312" s="156" t="s">
        <v>60</v>
      </c>
      <c r="Q5312" s="157" t="s">
        <v>8211</v>
      </c>
      <c r="R5312" s="158"/>
      <c r="S5312" s="159"/>
      <c r="T5312" s="159" t="s">
        <v>6983</v>
      </c>
      <c r="U5312" s="159" t="s">
        <v>8212</v>
      </c>
      <c r="V5312" s="154">
        <v>46149</v>
      </c>
      <c r="W5312" s="154">
        <v>46155</v>
      </c>
      <c r="X5312" s="154"/>
      <c r="Y5312" s="160"/>
      <c r="Z5312" s="160"/>
      <c r="AA5312" s="153"/>
      <c r="AB5312" s="153"/>
      <c r="AC5312" s="182" t="e">
        <f t="shared" si="166"/>
        <v>#DIV/0!</v>
      </c>
      <c r="AD5312" s="153" t="e">
        <f t="shared" si="167"/>
        <v>#DIV/0!</v>
      </c>
      <c r="AE5312" s="207"/>
      <c r="AF5312" s="153"/>
      <c r="AG5312" s="159"/>
      <c r="AH5312" s="153"/>
      <c r="AI5312" s="161"/>
      <c r="AJ5312" s="153"/>
      <c r="AK5312" s="153"/>
      <c r="AL5312" s="207"/>
      <c r="AM5312" s="207"/>
      <c r="AN5312" s="207"/>
      <c r="AO5312" s="207"/>
      <c r="AP5312" s="147" t="s">
        <v>54</v>
      </c>
      <c r="AQ5312" s="147"/>
      <c r="AR5312" s="147"/>
      <c r="AS5312" s="209" t="s">
        <v>68</v>
      </c>
      <c r="AT5312" s="223" t="str">
        <f>MONTH(B5312)&amp;"/"&amp;YEAR(B5312)</f>
        <v>3/2026</v>
      </c>
      <c r="AU5312" s="223">
        <f>WEEKNUM(B5312)-WEEKNUM(EOMONTH(B5312,-1)+1)+1</f>
        <v>1</v>
      </c>
      <c r="AV5312" s="209" t="str">
        <f>MONTH(R5312)&amp;"/"&amp;YEAR(R5312)</f>
        <v>1/1900</v>
      </c>
      <c r="AW5312" s="209" t="e">
        <f>WEEKNUM(R5312)-WEEKNUM(EOMONTH(R5312,-1)+1)+1</f>
        <v>#NUM!</v>
      </c>
      <c r="AX5312" s="209">
        <f>IF(BB5312="S",IF(Q5312="1. Aceitou o programa",R5312-B5312,0),0)</f>
        <v>0</v>
      </c>
      <c r="AY5312" s="209">
        <f>IF(BB5312="S",IF(AND(S5312&lt;&gt;"",R5312&lt;&gt;""),S5312-R5312,0),0)</f>
        <v>0</v>
      </c>
      <c r="AZ5312" s="209">
        <f>IF(BB5312="S",IF(Q5312="1. Aceitou o programa",IF(OR(X5312="Não se Aplica",X5312=""),IF(OR(W5312="Não se Aplica",W5312=""),0,W5312-V5312),AVERAGE(X5312-W5312,W5312-V5312)),0),0)</f>
        <v>0</v>
      </c>
      <c r="BA5312" s="209">
        <f>IF(BB5312="S",IF(AND(Q5312="1. Aceitou o programa",AH5312="Realizada"),IFERROR(IF(AG5312="",0,AG5312-R5312),0),0),0)</f>
        <v>0</v>
      </c>
      <c r="BB5312" s="209" t="str">
        <f>_xlfn.XLOOKUP(U5312,'Lista Suspensa'!$AA$20:$AA$23,'Lista Suspensa'!$AB$20:$AB$23,"N/A")</f>
        <v>S</v>
      </c>
    </row>
    <row r="5313" spans="1:54" ht="12" customHeight="1">
      <c r="A5313" s="151" t="s">
        <v>54</v>
      </c>
      <c r="B5313" s="152">
        <v>46083</v>
      </c>
      <c r="C5313" s="153" t="s">
        <v>55</v>
      </c>
      <c r="D5313" s="153" t="s">
        <v>56</v>
      </c>
      <c r="E5313" s="244">
        <v>596894570</v>
      </c>
      <c r="F5313" s="144" t="s">
        <v>9484</v>
      </c>
      <c r="G5313" s="230"/>
      <c r="H5313" s="154">
        <v>24798</v>
      </c>
      <c r="I5313" s="153">
        <v>58</v>
      </c>
      <c r="J5313" s="148" t="s">
        <v>58</v>
      </c>
      <c r="K5313" s="153" t="s">
        <v>59</v>
      </c>
      <c r="L5313" s="153"/>
      <c r="M5313" s="153"/>
      <c r="N5313" s="153">
        <v>50</v>
      </c>
      <c r="O5313" s="155" t="s">
        <v>9485</v>
      </c>
      <c r="P5313" s="156" t="s">
        <v>60</v>
      </c>
      <c r="Q5313" s="157" t="s">
        <v>8211</v>
      </c>
      <c r="R5313" s="158"/>
      <c r="S5313" s="159"/>
      <c r="T5313" s="159" t="s">
        <v>6983</v>
      </c>
      <c r="U5313" s="159" t="s">
        <v>8212</v>
      </c>
      <c r="V5313" s="154">
        <v>46149</v>
      </c>
      <c r="W5313" s="154">
        <v>46155</v>
      </c>
      <c r="X5313" s="154"/>
      <c r="Y5313" s="160"/>
      <c r="Z5313" s="160"/>
      <c r="AA5313" s="153"/>
      <c r="AB5313" s="153"/>
      <c r="AC5313" s="182" t="e">
        <f t="shared" si="166"/>
        <v>#DIV/0!</v>
      </c>
      <c r="AD5313" s="153" t="e">
        <f t="shared" si="167"/>
        <v>#DIV/0!</v>
      </c>
      <c r="AE5313" s="207"/>
      <c r="AF5313" s="153"/>
      <c r="AG5313" s="159"/>
      <c r="AH5313" s="153"/>
      <c r="AI5313" s="161"/>
      <c r="AJ5313" s="153"/>
      <c r="AK5313" s="153"/>
      <c r="AL5313" s="207"/>
      <c r="AM5313" s="207"/>
      <c r="AN5313" s="207"/>
      <c r="AO5313" s="207"/>
      <c r="AP5313" s="147" t="s">
        <v>54</v>
      </c>
      <c r="AQ5313" s="147"/>
      <c r="AR5313" s="147"/>
      <c r="AS5313" s="209" t="s">
        <v>68</v>
      </c>
      <c r="AT5313" s="223" t="str">
        <f>MONTH(B5313)&amp;"/"&amp;YEAR(B5313)</f>
        <v>3/2026</v>
      </c>
      <c r="AU5313" s="223">
        <f>WEEKNUM(B5313)-WEEKNUM(EOMONTH(B5313,-1)+1)+1</f>
        <v>1</v>
      </c>
      <c r="AV5313" s="209" t="str">
        <f>MONTH(R5313)&amp;"/"&amp;YEAR(R5313)</f>
        <v>1/1900</v>
      </c>
      <c r="AW5313" s="209" t="e">
        <f>WEEKNUM(R5313)-WEEKNUM(EOMONTH(R5313,-1)+1)+1</f>
        <v>#NUM!</v>
      </c>
      <c r="AX5313" s="209">
        <f>IF(BB5313="S",IF(Q5313="1. Aceitou o programa",R5313-B5313,0),0)</f>
        <v>0</v>
      </c>
      <c r="AY5313" s="209">
        <f>IF(BB5313="S",IF(AND(S5313&lt;&gt;"",R5313&lt;&gt;""),S5313-R5313,0),0)</f>
        <v>0</v>
      </c>
      <c r="AZ5313" s="209">
        <f>IF(BB5313="S",IF(Q5313="1. Aceitou o programa",IF(OR(X5313="Não se Aplica",X5313=""),IF(OR(W5313="Não se Aplica",W5313=""),0,W5313-V5313),AVERAGE(X5313-W5313,W5313-V5313)),0),0)</f>
        <v>0</v>
      </c>
      <c r="BA5313" s="209">
        <f>IF(BB5313="S",IF(AND(Q5313="1. Aceitou o programa",AH5313="Realizada"),IFERROR(IF(AG5313="",0,AG5313-R5313),0),0),0)</f>
        <v>0</v>
      </c>
      <c r="BB5313" s="209" t="str">
        <f>_xlfn.XLOOKUP(U5313,'Lista Suspensa'!$AA$20:$AA$23,'Lista Suspensa'!$AB$20:$AB$23,"N/A")</f>
        <v>S</v>
      </c>
    </row>
    <row r="5314" spans="1:54" ht="12" customHeight="1">
      <c r="A5314" s="151" t="s">
        <v>54</v>
      </c>
      <c r="B5314" s="152">
        <v>46083</v>
      </c>
      <c r="C5314" s="153" t="s">
        <v>55</v>
      </c>
      <c r="D5314" s="153" t="s">
        <v>56</v>
      </c>
      <c r="E5314" s="244">
        <v>862494710</v>
      </c>
      <c r="F5314" s="144" t="s">
        <v>9486</v>
      </c>
      <c r="G5314" s="230"/>
      <c r="H5314" s="154">
        <v>25007</v>
      </c>
      <c r="I5314" s="153">
        <v>57</v>
      </c>
      <c r="J5314" s="148" t="s">
        <v>70</v>
      </c>
      <c r="K5314" s="153" t="s">
        <v>59</v>
      </c>
      <c r="L5314" s="153"/>
      <c r="M5314" s="153"/>
      <c r="N5314" s="153">
        <v>300</v>
      </c>
      <c r="O5314" s="155" t="s">
        <v>9487</v>
      </c>
      <c r="P5314" s="156" t="s">
        <v>60</v>
      </c>
      <c r="Q5314" s="157" t="s">
        <v>8211</v>
      </c>
      <c r="R5314" s="158"/>
      <c r="S5314" s="159"/>
      <c r="T5314" s="159" t="s">
        <v>6983</v>
      </c>
      <c r="U5314" s="159" t="s">
        <v>8212</v>
      </c>
      <c r="V5314" s="154">
        <v>46149</v>
      </c>
      <c r="W5314" s="154">
        <v>46155</v>
      </c>
      <c r="X5314" s="154"/>
      <c r="Y5314" s="160"/>
      <c r="Z5314" s="160"/>
      <c r="AA5314" s="153"/>
      <c r="AB5314" s="153"/>
      <c r="AC5314" s="182" t="e">
        <f t="shared" ref="AC5314:AC5377" si="168">SUM(AA5314/(AB5314^2))</f>
        <v>#DIV/0!</v>
      </c>
      <c r="AD5314" s="153" t="e">
        <f t="shared" ref="AD5314:AD5377" si="169">IF(AC5314&lt;18.5,"ABAIXO DO PESO",
(IF(AC5314&lt;=24.9,"PESO NORMAL",
(IF(AC5314&lt;=29.9,"SOBREPESO",
(IF(AC5314&lt;=34.9,"OBESIDADE I",
(IF(AC5314&lt;=39.9,"OBESIDADE II",
(IF(AC5314&lt;=999,"OBESIDADE III","VAZIO")))))))))))</f>
        <v>#DIV/0!</v>
      </c>
      <c r="AE5314" s="207"/>
      <c r="AF5314" s="153"/>
      <c r="AG5314" s="159"/>
      <c r="AH5314" s="153"/>
      <c r="AI5314" s="161"/>
      <c r="AJ5314" s="153"/>
      <c r="AK5314" s="153"/>
      <c r="AL5314" s="207"/>
      <c r="AM5314" s="207"/>
      <c r="AN5314" s="207"/>
      <c r="AO5314" s="207"/>
      <c r="AP5314" s="147" t="s">
        <v>54</v>
      </c>
      <c r="AQ5314" s="147"/>
      <c r="AR5314" s="147"/>
      <c r="AS5314" s="209" t="s">
        <v>68</v>
      </c>
      <c r="AT5314" s="223" t="str">
        <f>MONTH(B5314)&amp;"/"&amp;YEAR(B5314)</f>
        <v>3/2026</v>
      </c>
      <c r="AU5314" s="223">
        <f>WEEKNUM(B5314)-WEEKNUM(EOMONTH(B5314,-1)+1)+1</f>
        <v>1</v>
      </c>
      <c r="AV5314" s="209" t="str">
        <f>MONTH(R5314)&amp;"/"&amp;YEAR(R5314)</f>
        <v>1/1900</v>
      </c>
      <c r="AW5314" s="209" t="e">
        <f>WEEKNUM(R5314)-WEEKNUM(EOMONTH(R5314,-1)+1)+1</f>
        <v>#NUM!</v>
      </c>
      <c r="AX5314" s="209">
        <f>IF(BB5314="S",IF(Q5314="1. Aceitou o programa",R5314-B5314,0),0)</f>
        <v>0</v>
      </c>
      <c r="AY5314" s="209">
        <f>IF(BB5314="S",IF(AND(S5314&lt;&gt;"",R5314&lt;&gt;""),S5314-R5314,0),0)</f>
        <v>0</v>
      </c>
      <c r="AZ5314" s="209">
        <f>IF(BB5314="S",IF(Q5314="1. Aceitou o programa",IF(OR(X5314="Não se Aplica",X5314=""),IF(OR(W5314="Não se Aplica",W5314=""),0,W5314-V5314),AVERAGE(X5314-W5314,W5314-V5314)),0),0)</f>
        <v>0</v>
      </c>
      <c r="BA5314" s="209">
        <f>IF(BB5314="S",IF(AND(Q5314="1. Aceitou o programa",AH5314="Realizada"),IFERROR(IF(AG5314="",0,AG5314-R5314),0),0),0)</f>
        <v>0</v>
      </c>
      <c r="BB5314" s="209" t="str">
        <f>_xlfn.XLOOKUP(U5314,'Lista Suspensa'!$AA$20:$AA$23,'Lista Suspensa'!$AB$20:$AB$23,"N/A")</f>
        <v>S</v>
      </c>
    </row>
    <row r="5315" spans="1:54" ht="12" customHeight="1">
      <c r="A5315" s="151" t="s">
        <v>54</v>
      </c>
      <c r="B5315" s="152">
        <v>46083</v>
      </c>
      <c r="C5315" s="153" t="s">
        <v>55</v>
      </c>
      <c r="D5315" s="153" t="s">
        <v>56</v>
      </c>
      <c r="E5315" s="244">
        <v>94582477</v>
      </c>
      <c r="F5315" s="144" t="s">
        <v>9488</v>
      </c>
      <c r="G5315" s="230"/>
      <c r="H5315" s="154">
        <v>25070</v>
      </c>
      <c r="I5315" s="153">
        <v>57</v>
      </c>
      <c r="J5315" s="148" t="s">
        <v>58</v>
      </c>
      <c r="K5315" s="153" t="s">
        <v>59</v>
      </c>
      <c r="L5315" s="153"/>
      <c r="M5315" s="153"/>
      <c r="N5315" s="153">
        <v>110</v>
      </c>
      <c r="O5315" s="155" t="s">
        <v>9489</v>
      </c>
      <c r="P5315" s="156" t="s">
        <v>60</v>
      </c>
      <c r="Q5315" s="157" t="s">
        <v>8211</v>
      </c>
      <c r="R5315" s="158"/>
      <c r="S5315" s="159"/>
      <c r="T5315" s="159" t="s">
        <v>6983</v>
      </c>
      <c r="U5315" s="159" t="s">
        <v>8212</v>
      </c>
      <c r="V5315" s="154">
        <v>46149</v>
      </c>
      <c r="W5315" s="154">
        <v>46155</v>
      </c>
      <c r="X5315" s="154"/>
      <c r="Y5315" s="160"/>
      <c r="Z5315" s="160"/>
      <c r="AA5315" s="153"/>
      <c r="AB5315" s="153"/>
      <c r="AC5315" s="182" t="e">
        <f t="shared" si="168"/>
        <v>#DIV/0!</v>
      </c>
      <c r="AD5315" s="153" t="e">
        <f t="shared" si="169"/>
        <v>#DIV/0!</v>
      </c>
      <c r="AE5315" s="207"/>
      <c r="AF5315" s="153"/>
      <c r="AG5315" s="159"/>
      <c r="AH5315" s="153"/>
      <c r="AI5315" s="161"/>
      <c r="AJ5315" s="153"/>
      <c r="AK5315" s="153"/>
      <c r="AL5315" s="207"/>
      <c r="AM5315" s="207"/>
      <c r="AN5315" s="207"/>
      <c r="AO5315" s="207"/>
      <c r="AP5315" s="147" t="s">
        <v>54</v>
      </c>
      <c r="AQ5315" s="147"/>
      <c r="AR5315" s="147"/>
      <c r="AS5315" s="209" t="s">
        <v>68</v>
      </c>
      <c r="AT5315" s="223" t="str">
        <f>MONTH(B5315)&amp;"/"&amp;YEAR(B5315)</f>
        <v>3/2026</v>
      </c>
      <c r="AU5315" s="223">
        <f>WEEKNUM(B5315)-WEEKNUM(EOMONTH(B5315,-1)+1)+1</f>
        <v>1</v>
      </c>
      <c r="AV5315" s="209" t="str">
        <f>MONTH(R5315)&amp;"/"&amp;YEAR(R5315)</f>
        <v>1/1900</v>
      </c>
      <c r="AW5315" s="209" t="e">
        <f>WEEKNUM(R5315)-WEEKNUM(EOMONTH(R5315,-1)+1)+1</f>
        <v>#NUM!</v>
      </c>
      <c r="AX5315" s="209">
        <f>IF(BB5315="S",IF(Q5315="1. Aceitou o programa",R5315-B5315,0),0)</f>
        <v>0</v>
      </c>
      <c r="AY5315" s="209">
        <f>IF(BB5315="S",IF(AND(S5315&lt;&gt;"",R5315&lt;&gt;""),S5315-R5315,0),0)</f>
        <v>0</v>
      </c>
      <c r="AZ5315" s="209">
        <f>IF(BB5315="S",IF(Q5315="1. Aceitou o programa",IF(OR(X5315="Não se Aplica",X5315=""),IF(OR(W5315="Não se Aplica",W5315=""),0,W5315-V5315),AVERAGE(X5315-W5315,W5315-V5315)),0),0)</f>
        <v>0</v>
      </c>
      <c r="BA5315" s="209">
        <f>IF(BB5315="S",IF(AND(Q5315="1. Aceitou o programa",AH5315="Realizada"),IFERROR(IF(AG5315="",0,AG5315-R5315),0),0),0)</f>
        <v>0</v>
      </c>
      <c r="BB5315" s="209" t="str">
        <f>_xlfn.XLOOKUP(U5315,'Lista Suspensa'!$AA$20:$AA$23,'Lista Suspensa'!$AB$20:$AB$23,"N/A")</f>
        <v>S</v>
      </c>
    </row>
    <row r="5316" spans="1:54" ht="12" customHeight="1">
      <c r="A5316" s="151" t="s">
        <v>54</v>
      </c>
      <c r="B5316" s="152">
        <v>46083</v>
      </c>
      <c r="C5316" s="153" t="s">
        <v>55</v>
      </c>
      <c r="D5316" s="153" t="s">
        <v>56</v>
      </c>
      <c r="E5316" s="244">
        <v>92627907</v>
      </c>
      <c r="F5316" s="144" t="s">
        <v>9490</v>
      </c>
      <c r="G5316" s="230"/>
      <c r="H5316" s="154">
        <v>25302</v>
      </c>
      <c r="I5316" s="153">
        <v>57</v>
      </c>
      <c r="J5316" s="148" t="s">
        <v>70</v>
      </c>
      <c r="K5316" s="153" t="s">
        <v>59</v>
      </c>
      <c r="L5316" s="153"/>
      <c r="M5316" s="153"/>
      <c r="N5316" s="153">
        <v>60</v>
      </c>
      <c r="O5316" s="155">
        <v>11987658445</v>
      </c>
      <c r="P5316" s="156" t="s">
        <v>60</v>
      </c>
      <c r="Q5316" s="157" t="s">
        <v>8211</v>
      </c>
      <c r="R5316" s="158"/>
      <c r="S5316" s="159"/>
      <c r="T5316" s="159" t="s">
        <v>6983</v>
      </c>
      <c r="U5316" s="159" t="s">
        <v>8212</v>
      </c>
      <c r="V5316" s="154">
        <v>46149</v>
      </c>
      <c r="W5316" s="154">
        <v>46155</v>
      </c>
      <c r="X5316" s="154"/>
      <c r="Y5316" s="160"/>
      <c r="Z5316" s="160"/>
      <c r="AA5316" s="153"/>
      <c r="AB5316" s="153"/>
      <c r="AC5316" s="182" t="e">
        <f t="shared" si="168"/>
        <v>#DIV/0!</v>
      </c>
      <c r="AD5316" s="153" t="e">
        <f t="shared" si="169"/>
        <v>#DIV/0!</v>
      </c>
      <c r="AE5316" s="207"/>
      <c r="AF5316" s="153"/>
      <c r="AG5316" s="159"/>
      <c r="AH5316" s="153"/>
      <c r="AI5316" s="161"/>
      <c r="AJ5316" s="153"/>
      <c r="AK5316" s="153"/>
      <c r="AL5316" s="207"/>
      <c r="AM5316" s="207"/>
      <c r="AN5316" s="207"/>
      <c r="AO5316" s="207"/>
      <c r="AP5316" s="147" t="s">
        <v>54</v>
      </c>
      <c r="AQ5316" s="147"/>
      <c r="AR5316" s="147"/>
      <c r="AS5316" s="209" t="s">
        <v>68</v>
      </c>
      <c r="AT5316" s="223" t="str">
        <f>MONTH(B5316)&amp;"/"&amp;YEAR(B5316)</f>
        <v>3/2026</v>
      </c>
      <c r="AU5316" s="223">
        <f>WEEKNUM(B5316)-WEEKNUM(EOMONTH(B5316,-1)+1)+1</f>
        <v>1</v>
      </c>
      <c r="AV5316" s="209" t="str">
        <f>MONTH(R5316)&amp;"/"&amp;YEAR(R5316)</f>
        <v>1/1900</v>
      </c>
      <c r="AW5316" s="209" t="e">
        <f>WEEKNUM(R5316)-WEEKNUM(EOMONTH(R5316,-1)+1)+1</f>
        <v>#NUM!</v>
      </c>
      <c r="AX5316" s="209">
        <f>IF(BB5316="S",IF(Q5316="1. Aceitou o programa",R5316-B5316,0),0)</f>
        <v>0</v>
      </c>
      <c r="AY5316" s="209">
        <f>IF(BB5316="S",IF(AND(S5316&lt;&gt;"",R5316&lt;&gt;""),S5316-R5316,0),0)</f>
        <v>0</v>
      </c>
      <c r="AZ5316" s="209">
        <f>IF(BB5316="S",IF(Q5316="1. Aceitou o programa",IF(OR(X5316="Não se Aplica",X5316=""),IF(OR(W5316="Não se Aplica",W5316=""),0,W5316-V5316),AVERAGE(X5316-W5316,W5316-V5316)),0),0)</f>
        <v>0</v>
      </c>
      <c r="BA5316" s="209">
        <f>IF(BB5316="S",IF(AND(Q5316="1. Aceitou o programa",AH5316="Realizada"),IFERROR(IF(AG5316="",0,AG5316-R5316),0),0),0)</f>
        <v>0</v>
      </c>
      <c r="BB5316" s="209" t="str">
        <f>_xlfn.XLOOKUP(U5316,'Lista Suspensa'!$AA$20:$AA$23,'Lista Suspensa'!$AB$20:$AB$23,"N/A")</f>
        <v>S</v>
      </c>
    </row>
    <row r="5317" spans="1:54" ht="12" customHeight="1">
      <c r="A5317" s="151" t="s">
        <v>54</v>
      </c>
      <c r="B5317" s="152">
        <v>46083</v>
      </c>
      <c r="C5317" s="153" t="s">
        <v>55</v>
      </c>
      <c r="D5317" s="153" t="s">
        <v>56</v>
      </c>
      <c r="E5317" s="244">
        <v>92942335</v>
      </c>
      <c r="F5317" s="144" t="s">
        <v>9491</v>
      </c>
      <c r="G5317" s="230"/>
      <c r="H5317" s="154">
        <v>25565</v>
      </c>
      <c r="I5317" s="153">
        <v>56</v>
      </c>
      <c r="J5317" s="148" t="s">
        <v>70</v>
      </c>
      <c r="K5317" s="153" t="s">
        <v>59</v>
      </c>
      <c r="L5317" s="153"/>
      <c r="M5317" s="153"/>
      <c r="N5317" s="153">
        <v>60</v>
      </c>
      <c r="O5317" s="155" t="s">
        <v>9492</v>
      </c>
      <c r="P5317" s="156" t="s">
        <v>60</v>
      </c>
      <c r="Q5317" s="157" t="s">
        <v>8211</v>
      </c>
      <c r="R5317" s="158"/>
      <c r="S5317" s="159"/>
      <c r="T5317" s="159" t="s">
        <v>6983</v>
      </c>
      <c r="U5317" s="159" t="s">
        <v>8212</v>
      </c>
      <c r="V5317" s="154">
        <v>46149</v>
      </c>
      <c r="W5317" s="154">
        <v>46155</v>
      </c>
      <c r="X5317" s="154"/>
      <c r="Y5317" s="160"/>
      <c r="Z5317" s="160"/>
      <c r="AA5317" s="153"/>
      <c r="AB5317" s="153"/>
      <c r="AC5317" s="182" t="e">
        <f t="shared" si="168"/>
        <v>#DIV/0!</v>
      </c>
      <c r="AD5317" s="153" t="e">
        <f t="shared" si="169"/>
        <v>#DIV/0!</v>
      </c>
      <c r="AE5317" s="207"/>
      <c r="AF5317" s="153"/>
      <c r="AG5317" s="159"/>
      <c r="AH5317" s="153"/>
      <c r="AI5317" s="161"/>
      <c r="AJ5317" s="153"/>
      <c r="AK5317" s="153"/>
      <c r="AL5317" s="207"/>
      <c r="AM5317" s="207"/>
      <c r="AN5317" s="207"/>
      <c r="AO5317" s="207"/>
      <c r="AP5317" s="147" t="s">
        <v>54</v>
      </c>
      <c r="AQ5317" s="147"/>
      <c r="AR5317" s="147"/>
      <c r="AS5317" s="209" t="s">
        <v>68</v>
      </c>
      <c r="AT5317" s="223" t="str">
        <f>MONTH(B5317)&amp;"/"&amp;YEAR(B5317)</f>
        <v>3/2026</v>
      </c>
      <c r="AU5317" s="223">
        <f>WEEKNUM(B5317)-WEEKNUM(EOMONTH(B5317,-1)+1)+1</f>
        <v>1</v>
      </c>
      <c r="AV5317" s="209" t="str">
        <f>MONTH(R5317)&amp;"/"&amp;YEAR(R5317)</f>
        <v>1/1900</v>
      </c>
      <c r="AW5317" s="209" t="e">
        <f>WEEKNUM(R5317)-WEEKNUM(EOMONTH(R5317,-1)+1)+1</f>
        <v>#NUM!</v>
      </c>
      <c r="AX5317" s="209">
        <f>IF(BB5317="S",IF(Q5317="1. Aceitou o programa",R5317-B5317,0),0)</f>
        <v>0</v>
      </c>
      <c r="AY5317" s="209">
        <f>IF(BB5317="S",IF(AND(S5317&lt;&gt;"",R5317&lt;&gt;""),S5317-R5317,0),0)</f>
        <v>0</v>
      </c>
      <c r="AZ5317" s="209">
        <f>IF(BB5317="S",IF(Q5317="1. Aceitou o programa",IF(OR(X5317="Não se Aplica",X5317=""),IF(OR(W5317="Não se Aplica",W5317=""),0,W5317-V5317),AVERAGE(X5317-W5317,W5317-V5317)),0),0)</f>
        <v>0</v>
      </c>
      <c r="BA5317" s="209">
        <f>IF(BB5317="S",IF(AND(Q5317="1. Aceitou o programa",AH5317="Realizada"),IFERROR(IF(AG5317="",0,AG5317-R5317),0),0),0)</f>
        <v>0</v>
      </c>
      <c r="BB5317" s="209" t="str">
        <f>_xlfn.XLOOKUP(U5317,'Lista Suspensa'!$AA$20:$AA$23,'Lista Suspensa'!$AB$20:$AB$23,"N/A")</f>
        <v>S</v>
      </c>
    </row>
    <row r="5318" spans="1:54" ht="12" customHeight="1">
      <c r="A5318" s="151" t="s">
        <v>54</v>
      </c>
      <c r="B5318" s="152">
        <v>46083</v>
      </c>
      <c r="C5318" s="153" t="s">
        <v>55</v>
      </c>
      <c r="D5318" s="153" t="s">
        <v>56</v>
      </c>
      <c r="E5318" s="244">
        <v>92683238</v>
      </c>
      <c r="F5318" s="144" t="s">
        <v>9493</v>
      </c>
      <c r="G5318" s="230"/>
      <c r="H5318" s="154">
        <v>25567</v>
      </c>
      <c r="I5318" s="153">
        <v>56</v>
      </c>
      <c r="J5318" s="148" t="s">
        <v>70</v>
      </c>
      <c r="K5318" s="153" t="s">
        <v>59</v>
      </c>
      <c r="L5318" s="153"/>
      <c r="M5318" s="153"/>
      <c r="N5318" s="153">
        <v>80</v>
      </c>
      <c r="O5318" s="155" t="s">
        <v>9494</v>
      </c>
      <c r="P5318" s="156" t="s">
        <v>60</v>
      </c>
      <c r="Q5318" s="157" t="s">
        <v>8211</v>
      </c>
      <c r="R5318" s="158"/>
      <c r="S5318" s="159"/>
      <c r="T5318" s="159" t="s">
        <v>6983</v>
      </c>
      <c r="U5318" s="159" t="s">
        <v>8212</v>
      </c>
      <c r="V5318" s="154">
        <v>46149</v>
      </c>
      <c r="W5318" s="154">
        <v>46155</v>
      </c>
      <c r="X5318" s="154"/>
      <c r="Y5318" s="160"/>
      <c r="Z5318" s="160"/>
      <c r="AA5318" s="153"/>
      <c r="AB5318" s="153"/>
      <c r="AC5318" s="182" t="e">
        <f t="shared" si="168"/>
        <v>#DIV/0!</v>
      </c>
      <c r="AD5318" s="153" t="e">
        <f t="shared" si="169"/>
        <v>#DIV/0!</v>
      </c>
      <c r="AE5318" s="207"/>
      <c r="AF5318" s="153"/>
      <c r="AG5318" s="159"/>
      <c r="AH5318" s="153"/>
      <c r="AI5318" s="161"/>
      <c r="AJ5318" s="153"/>
      <c r="AK5318" s="153"/>
      <c r="AL5318" s="207"/>
      <c r="AM5318" s="207"/>
      <c r="AN5318" s="207"/>
      <c r="AO5318" s="207"/>
      <c r="AP5318" s="147" t="s">
        <v>54</v>
      </c>
      <c r="AQ5318" s="147"/>
      <c r="AR5318" s="147"/>
      <c r="AS5318" s="209" t="s">
        <v>68</v>
      </c>
      <c r="AT5318" s="223" t="str">
        <f>MONTH(B5318)&amp;"/"&amp;YEAR(B5318)</f>
        <v>3/2026</v>
      </c>
      <c r="AU5318" s="223">
        <f>WEEKNUM(B5318)-WEEKNUM(EOMONTH(B5318,-1)+1)+1</f>
        <v>1</v>
      </c>
      <c r="AV5318" s="209" t="str">
        <f>MONTH(R5318)&amp;"/"&amp;YEAR(R5318)</f>
        <v>1/1900</v>
      </c>
      <c r="AW5318" s="209" t="e">
        <f>WEEKNUM(R5318)-WEEKNUM(EOMONTH(R5318,-1)+1)+1</f>
        <v>#NUM!</v>
      </c>
      <c r="AX5318" s="209">
        <f>IF(BB5318="S",IF(Q5318="1. Aceitou o programa",R5318-B5318,0),0)</f>
        <v>0</v>
      </c>
      <c r="AY5318" s="209">
        <f>IF(BB5318="S",IF(AND(S5318&lt;&gt;"",R5318&lt;&gt;""),S5318-R5318,0),0)</f>
        <v>0</v>
      </c>
      <c r="AZ5318" s="209">
        <f>IF(BB5318="S",IF(Q5318="1. Aceitou o programa",IF(OR(X5318="Não se Aplica",X5318=""),IF(OR(W5318="Não se Aplica",W5318=""),0,W5318-V5318),AVERAGE(X5318-W5318,W5318-V5318)),0),0)</f>
        <v>0</v>
      </c>
      <c r="BA5318" s="209">
        <f>IF(BB5318="S",IF(AND(Q5318="1. Aceitou o programa",AH5318="Realizada"),IFERROR(IF(AG5318="",0,AG5318-R5318),0),0),0)</f>
        <v>0</v>
      </c>
      <c r="BB5318" s="209" t="str">
        <f>_xlfn.XLOOKUP(U5318,'Lista Suspensa'!$AA$20:$AA$23,'Lista Suspensa'!$AB$20:$AB$23,"N/A")</f>
        <v>S</v>
      </c>
    </row>
    <row r="5319" spans="1:54" ht="12" customHeight="1">
      <c r="A5319" s="151" t="s">
        <v>54</v>
      </c>
      <c r="B5319" s="152">
        <v>46083</v>
      </c>
      <c r="C5319" s="153" t="s">
        <v>55</v>
      </c>
      <c r="D5319" s="153" t="s">
        <v>56</v>
      </c>
      <c r="E5319" s="244">
        <v>92684773</v>
      </c>
      <c r="F5319" s="144" t="s">
        <v>9495</v>
      </c>
      <c r="G5319" s="230"/>
      <c r="H5319" s="154">
        <v>25620</v>
      </c>
      <c r="I5319" s="153">
        <v>56</v>
      </c>
      <c r="J5319" s="148" t="s">
        <v>70</v>
      </c>
      <c r="K5319" s="153" t="s">
        <v>59</v>
      </c>
      <c r="L5319" s="153"/>
      <c r="M5319" s="153"/>
      <c r="N5319" s="153">
        <v>110</v>
      </c>
      <c r="O5319" s="155" t="s">
        <v>9496</v>
      </c>
      <c r="P5319" s="156" t="s">
        <v>60</v>
      </c>
      <c r="Q5319" s="157" t="s">
        <v>8211</v>
      </c>
      <c r="R5319" s="158"/>
      <c r="S5319" s="159"/>
      <c r="T5319" s="159" t="s">
        <v>6983</v>
      </c>
      <c r="U5319" s="159" t="s">
        <v>8212</v>
      </c>
      <c r="V5319" s="154">
        <v>46149</v>
      </c>
      <c r="W5319" s="154">
        <v>46155</v>
      </c>
      <c r="X5319" s="154"/>
      <c r="Y5319" s="160"/>
      <c r="Z5319" s="160"/>
      <c r="AA5319" s="153"/>
      <c r="AB5319" s="153"/>
      <c r="AC5319" s="182" t="e">
        <f t="shared" si="168"/>
        <v>#DIV/0!</v>
      </c>
      <c r="AD5319" s="153" t="e">
        <f t="shared" si="169"/>
        <v>#DIV/0!</v>
      </c>
      <c r="AE5319" s="207"/>
      <c r="AF5319" s="153"/>
      <c r="AG5319" s="159"/>
      <c r="AH5319" s="153"/>
      <c r="AI5319" s="161"/>
      <c r="AJ5319" s="153"/>
      <c r="AK5319" s="153"/>
      <c r="AL5319" s="207"/>
      <c r="AM5319" s="207"/>
      <c r="AN5319" s="207"/>
      <c r="AO5319" s="207"/>
      <c r="AP5319" s="147" t="s">
        <v>54</v>
      </c>
      <c r="AQ5319" s="147"/>
      <c r="AR5319" s="147"/>
      <c r="AS5319" s="209" t="s">
        <v>68</v>
      </c>
      <c r="AT5319" s="223" t="str">
        <f>MONTH(B5319)&amp;"/"&amp;YEAR(B5319)</f>
        <v>3/2026</v>
      </c>
      <c r="AU5319" s="223">
        <f>WEEKNUM(B5319)-WEEKNUM(EOMONTH(B5319,-1)+1)+1</f>
        <v>1</v>
      </c>
      <c r="AV5319" s="209" t="str">
        <f>MONTH(R5319)&amp;"/"&amp;YEAR(R5319)</f>
        <v>1/1900</v>
      </c>
      <c r="AW5319" s="209" t="e">
        <f>WEEKNUM(R5319)-WEEKNUM(EOMONTH(R5319,-1)+1)+1</f>
        <v>#NUM!</v>
      </c>
      <c r="AX5319" s="209">
        <f>IF(BB5319="S",IF(Q5319="1. Aceitou o programa",R5319-B5319,0),0)</f>
        <v>0</v>
      </c>
      <c r="AY5319" s="209">
        <f>IF(BB5319="S",IF(AND(S5319&lt;&gt;"",R5319&lt;&gt;""),S5319-R5319,0),0)</f>
        <v>0</v>
      </c>
      <c r="AZ5319" s="209">
        <f>IF(BB5319="S",IF(Q5319="1. Aceitou o programa",IF(OR(X5319="Não se Aplica",X5319=""),IF(OR(W5319="Não se Aplica",W5319=""),0,W5319-V5319),AVERAGE(X5319-W5319,W5319-V5319)),0),0)</f>
        <v>0</v>
      </c>
      <c r="BA5319" s="209">
        <f>IF(BB5319="S",IF(AND(Q5319="1. Aceitou o programa",AH5319="Realizada"),IFERROR(IF(AG5319="",0,AG5319-R5319),0),0),0)</f>
        <v>0</v>
      </c>
      <c r="BB5319" s="209" t="str">
        <f>_xlfn.XLOOKUP(U5319,'Lista Suspensa'!$AA$20:$AA$23,'Lista Suspensa'!$AB$20:$AB$23,"N/A")</f>
        <v>S</v>
      </c>
    </row>
    <row r="5320" spans="1:54" ht="12" customHeight="1">
      <c r="A5320" s="151" t="s">
        <v>54</v>
      </c>
      <c r="B5320" s="152">
        <v>46083</v>
      </c>
      <c r="C5320" s="153" t="s">
        <v>55</v>
      </c>
      <c r="D5320" s="153" t="s">
        <v>56</v>
      </c>
      <c r="E5320" s="244">
        <v>92656293</v>
      </c>
      <c r="F5320" s="144" t="s">
        <v>9497</v>
      </c>
      <c r="G5320" s="230"/>
      <c r="H5320" s="154">
        <v>25650</v>
      </c>
      <c r="I5320" s="153">
        <v>56</v>
      </c>
      <c r="J5320" s="148" t="s">
        <v>70</v>
      </c>
      <c r="K5320" s="153" t="s">
        <v>59</v>
      </c>
      <c r="L5320" s="153"/>
      <c r="M5320" s="153"/>
      <c r="N5320" s="153">
        <v>380</v>
      </c>
      <c r="O5320" s="155">
        <v>11994545365</v>
      </c>
      <c r="P5320" s="156" t="s">
        <v>60</v>
      </c>
      <c r="Q5320" s="157" t="s">
        <v>8211</v>
      </c>
      <c r="R5320" s="158"/>
      <c r="S5320" s="159"/>
      <c r="T5320" s="159" t="s">
        <v>6983</v>
      </c>
      <c r="U5320" s="159" t="s">
        <v>8212</v>
      </c>
      <c r="V5320" s="154">
        <v>46149</v>
      </c>
      <c r="W5320" s="154">
        <v>46155</v>
      </c>
      <c r="X5320" s="154"/>
      <c r="Y5320" s="160"/>
      <c r="Z5320" s="160"/>
      <c r="AA5320" s="153"/>
      <c r="AB5320" s="153"/>
      <c r="AC5320" s="182" t="e">
        <f t="shared" si="168"/>
        <v>#DIV/0!</v>
      </c>
      <c r="AD5320" s="153" t="e">
        <f t="shared" si="169"/>
        <v>#DIV/0!</v>
      </c>
      <c r="AE5320" s="207"/>
      <c r="AF5320" s="153"/>
      <c r="AG5320" s="159"/>
      <c r="AH5320" s="153"/>
      <c r="AI5320" s="161"/>
      <c r="AJ5320" s="153"/>
      <c r="AK5320" s="153"/>
      <c r="AL5320" s="207"/>
      <c r="AM5320" s="207"/>
      <c r="AN5320" s="207"/>
      <c r="AO5320" s="207"/>
      <c r="AP5320" s="147" t="s">
        <v>54</v>
      </c>
      <c r="AQ5320" s="147"/>
      <c r="AR5320" s="147"/>
      <c r="AS5320" s="209" t="s">
        <v>68</v>
      </c>
      <c r="AT5320" s="223" t="str">
        <f>MONTH(B5320)&amp;"/"&amp;YEAR(B5320)</f>
        <v>3/2026</v>
      </c>
      <c r="AU5320" s="223">
        <f>WEEKNUM(B5320)-WEEKNUM(EOMONTH(B5320,-1)+1)+1</f>
        <v>1</v>
      </c>
      <c r="AV5320" s="209" t="str">
        <f>MONTH(R5320)&amp;"/"&amp;YEAR(R5320)</f>
        <v>1/1900</v>
      </c>
      <c r="AW5320" s="209" t="e">
        <f>WEEKNUM(R5320)-WEEKNUM(EOMONTH(R5320,-1)+1)+1</f>
        <v>#NUM!</v>
      </c>
      <c r="AX5320" s="209">
        <f>IF(BB5320="S",IF(Q5320="1. Aceitou o programa",R5320-B5320,0),0)</f>
        <v>0</v>
      </c>
      <c r="AY5320" s="209">
        <f>IF(BB5320="S",IF(AND(S5320&lt;&gt;"",R5320&lt;&gt;""),S5320-R5320,0),0)</f>
        <v>0</v>
      </c>
      <c r="AZ5320" s="209">
        <f>IF(BB5320="S",IF(Q5320="1. Aceitou o programa",IF(OR(X5320="Não se Aplica",X5320=""),IF(OR(W5320="Não se Aplica",W5320=""),0,W5320-V5320),AVERAGE(X5320-W5320,W5320-V5320)),0),0)</f>
        <v>0</v>
      </c>
      <c r="BA5320" s="209">
        <f>IF(BB5320="S",IF(AND(Q5320="1. Aceitou o programa",AH5320="Realizada"),IFERROR(IF(AG5320="",0,AG5320-R5320),0),0),0)</f>
        <v>0</v>
      </c>
      <c r="BB5320" s="209" t="str">
        <f>_xlfn.XLOOKUP(U5320,'Lista Suspensa'!$AA$20:$AA$23,'Lista Suspensa'!$AB$20:$AB$23,"N/A")</f>
        <v>S</v>
      </c>
    </row>
    <row r="5321" spans="1:54" ht="12" customHeight="1">
      <c r="A5321" s="151" t="s">
        <v>54</v>
      </c>
      <c r="B5321" s="152">
        <v>46083</v>
      </c>
      <c r="C5321" s="153" t="s">
        <v>55</v>
      </c>
      <c r="D5321" s="153" t="s">
        <v>56</v>
      </c>
      <c r="E5321" s="244">
        <v>95815007</v>
      </c>
      <c r="F5321" s="144" t="s">
        <v>9498</v>
      </c>
      <c r="G5321" s="230"/>
      <c r="H5321" s="154">
        <v>25810</v>
      </c>
      <c r="I5321" s="153">
        <v>55</v>
      </c>
      <c r="J5321" s="148" t="s">
        <v>70</v>
      </c>
      <c r="K5321" s="153" t="s">
        <v>59</v>
      </c>
      <c r="L5321" s="153"/>
      <c r="M5321" s="153"/>
      <c r="N5321" s="153">
        <v>60</v>
      </c>
      <c r="O5321" s="155" t="s">
        <v>9499</v>
      </c>
      <c r="P5321" s="156" t="s">
        <v>60</v>
      </c>
      <c r="Q5321" s="157" t="s">
        <v>8211</v>
      </c>
      <c r="R5321" s="158"/>
      <c r="S5321" s="159"/>
      <c r="T5321" s="159" t="s">
        <v>6983</v>
      </c>
      <c r="U5321" s="159" t="s">
        <v>8212</v>
      </c>
      <c r="V5321" s="154">
        <v>46149</v>
      </c>
      <c r="W5321" s="154">
        <v>46155</v>
      </c>
      <c r="X5321" s="154"/>
      <c r="Y5321" s="160"/>
      <c r="Z5321" s="160"/>
      <c r="AA5321" s="153"/>
      <c r="AB5321" s="153"/>
      <c r="AC5321" s="182" t="e">
        <f t="shared" si="168"/>
        <v>#DIV/0!</v>
      </c>
      <c r="AD5321" s="153" t="e">
        <f t="shared" si="169"/>
        <v>#DIV/0!</v>
      </c>
      <c r="AE5321" s="207"/>
      <c r="AF5321" s="153"/>
      <c r="AG5321" s="159"/>
      <c r="AH5321" s="153"/>
      <c r="AI5321" s="161"/>
      <c r="AJ5321" s="153"/>
      <c r="AK5321" s="153"/>
      <c r="AL5321" s="207"/>
      <c r="AM5321" s="207"/>
      <c r="AN5321" s="207"/>
      <c r="AO5321" s="207"/>
      <c r="AP5321" s="147" t="s">
        <v>54</v>
      </c>
      <c r="AQ5321" s="147"/>
      <c r="AR5321" s="147"/>
      <c r="AS5321" s="209" t="s">
        <v>68</v>
      </c>
      <c r="AT5321" s="223" t="str">
        <f>MONTH(B5321)&amp;"/"&amp;YEAR(B5321)</f>
        <v>3/2026</v>
      </c>
      <c r="AU5321" s="223">
        <f>WEEKNUM(B5321)-WEEKNUM(EOMONTH(B5321,-1)+1)+1</f>
        <v>1</v>
      </c>
      <c r="AV5321" s="209" t="str">
        <f>MONTH(R5321)&amp;"/"&amp;YEAR(R5321)</f>
        <v>1/1900</v>
      </c>
      <c r="AW5321" s="209" t="e">
        <f>WEEKNUM(R5321)-WEEKNUM(EOMONTH(R5321,-1)+1)+1</f>
        <v>#NUM!</v>
      </c>
      <c r="AX5321" s="209">
        <f>IF(BB5321="S",IF(Q5321="1. Aceitou o programa",R5321-B5321,0),0)</f>
        <v>0</v>
      </c>
      <c r="AY5321" s="209">
        <f>IF(BB5321="S",IF(AND(S5321&lt;&gt;"",R5321&lt;&gt;""),S5321-R5321,0),0)</f>
        <v>0</v>
      </c>
      <c r="AZ5321" s="209">
        <f>IF(BB5321="S",IF(Q5321="1. Aceitou o programa",IF(OR(X5321="Não se Aplica",X5321=""),IF(OR(W5321="Não se Aplica",W5321=""),0,W5321-V5321),AVERAGE(X5321-W5321,W5321-V5321)),0),0)</f>
        <v>0</v>
      </c>
      <c r="BA5321" s="209">
        <f>IF(BB5321="S",IF(AND(Q5321="1. Aceitou o programa",AH5321="Realizada"),IFERROR(IF(AG5321="",0,AG5321-R5321),0),0),0)</f>
        <v>0</v>
      </c>
      <c r="BB5321" s="209" t="str">
        <f>_xlfn.XLOOKUP(U5321,'Lista Suspensa'!$AA$20:$AA$23,'Lista Suspensa'!$AB$20:$AB$23,"N/A")</f>
        <v>S</v>
      </c>
    </row>
    <row r="5322" spans="1:54" ht="12" customHeight="1">
      <c r="A5322" s="151" t="s">
        <v>54</v>
      </c>
      <c r="B5322" s="152">
        <v>46083</v>
      </c>
      <c r="C5322" s="153" t="s">
        <v>55</v>
      </c>
      <c r="D5322" s="153" t="s">
        <v>56</v>
      </c>
      <c r="E5322" s="244">
        <v>804279730</v>
      </c>
      <c r="F5322" s="144" t="s">
        <v>9500</v>
      </c>
      <c r="G5322" s="230"/>
      <c r="H5322" s="154">
        <v>25878</v>
      </c>
      <c r="I5322" s="153">
        <v>55</v>
      </c>
      <c r="J5322" s="148" t="s">
        <v>70</v>
      </c>
      <c r="K5322" s="153" t="s">
        <v>59</v>
      </c>
      <c r="L5322" s="153"/>
      <c r="M5322" s="153"/>
      <c r="N5322" s="153">
        <v>100</v>
      </c>
      <c r="O5322" s="155" t="s">
        <v>9501</v>
      </c>
      <c r="P5322" s="156" t="s">
        <v>60</v>
      </c>
      <c r="Q5322" s="157" t="s">
        <v>8211</v>
      </c>
      <c r="R5322" s="158"/>
      <c r="S5322" s="159"/>
      <c r="T5322" s="159" t="s">
        <v>6983</v>
      </c>
      <c r="U5322" s="159" t="s">
        <v>8212</v>
      </c>
      <c r="V5322" s="154">
        <v>46149</v>
      </c>
      <c r="W5322" s="154">
        <v>46155</v>
      </c>
      <c r="X5322" s="154"/>
      <c r="Y5322" s="160"/>
      <c r="Z5322" s="160"/>
      <c r="AA5322" s="153"/>
      <c r="AB5322" s="153"/>
      <c r="AC5322" s="182" t="e">
        <f t="shared" si="168"/>
        <v>#DIV/0!</v>
      </c>
      <c r="AD5322" s="153" t="e">
        <f t="shared" si="169"/>
        <v>#DIV/0!</v>
      </c>
      <c r="AE5322" s="207"/>
      <c r="AF5322" s="153"/>
      <c r="AG5322" s="159"/>
      <c r="AH5322" s="153"/>
      <c r="AI5322" s="161"/>
      <c r="AJ5322" s="153"/>
      <c r="AK5322" s="153"/>
      <c r="AL5322" s="207"/>
      <c r="AM5322" s="207"/>
      <c r="AN5322" s="207"/>
      <c r="AO5322" s="207"/>
      <c r="AP5322" s="147" t="s">
        <v>54</v>
      </c>
      <c r="AQ5322" s="147"/>
      <c r="AR5322" s="147"/>
      <c r="AS5322" s="209" t="s">
        <v>68</v>
      </c>
      <c r="AT5322" s="223" t="str">
        <f>MONTH(B5322)&amp;"/"&amp;YEAR(B5322)</f>
        <v>3/2026</v>
      </c>
      <c r="AU5322" s="223">
        <f>WEEKNUM(B5322)-WEEKNUM(EOMONTH(B5322,-1)+1)+1</f>
        <v>1</v>
      </c>
      <c r="AV5322" s="209" t="str">
        <f>MONTH(R5322)&amp;"/"&amp;YEAR(R5322)</f>
        <v>1/1900</v>
      </c>
      <c r="AW5322" s="209" t="e">
        <f>WEEKNUM(R5322)-WEEKNUM(EOMONTH(R5322,-1)+1)+1</f>
        <v>#NUM!</v>
      </c>
      <c r="AX5322" s="209">
        <f>IF(BB5322="S",IF(Q5322="1. Aceitou o programa",R5322-B5322,0),0)</f>
        <v>0</v>
      </c>
      <c r="AY5322" s="209">
        <f>IF(BB5322="S",IF(AND(S5322&lt;&gt;"",R5322&lt;&gt;""),S5322-R5322,0),0)</f>
        <v>0</v>
      </c>
      <c r="AZ5322" s="209">
        <f>IF(BB5322="S",IF(Q5322="1. Aceitou o programa",IF(OR(X5322="Não se Aplica",X5322=""),IF(OR(W5322="Não se Aplica",W5322=""),0,W5322-V5322),AVERAGE(X5322-W5322,W5322-V5322)),0),0)</f>
        <v>0</v>
      </c>
      <c r="BA5322" s="209">
        <f>IF(BB5322="S",IF(AND(Q5322="1. Aceitou o programa",AH5322="Realizada"),IFERROR(IF(AG5322="",0,AG5322-R5322),0),0),0)</f>
        <v>0</v>
      </c>
      <c r="BB5322" s="209" t="str">
        <f>_xlfn.XLOOKUP(U5322,'Lista Suspensa'!$AA$20:$AA$23,'Lista Suspensa'!$AB$20:$AB$23,"N/A")</f>
        <v>S</v>
      </c>
    </row>
    <row r="5323" spans="1:54" ht="12" customHeight="1">
      <c r="A5323" s="151" t="s">
        <v>54</v>
      </c>
      <c r="B5323" s="152">
        <v>46083</v>
      </c>
      <c r="C5323" s="153" t="s">
        <v>55</v>
      </c>
      <c r="D5323" s="153" t="s">
        <v>56</v>
      </c>
      <c r="E5323" s="244">
        <v>422385794</v>
      </c>
      <c r="F5323" s="144" t="s">
        <v>9502</v>
      </c>
      <c r="G5323" s="230"/>
      <c r="H5323" s="154">
        <v>26187</v>
      </c>
      <c r="I5323" s="153">
        <v>54</v>
      </c>
      <c r="J5323" s="148" t="s">
        <v>70</v>
      </c>
      <c r="K5323" s="153" t="s">
        <v>59</v>
      </c>
      <c r="L5323" s="153"/>
      <c r="M5323" s="153"/>
      <c r="N5323" s="153">
        <v>400</v>
      </c>
      <c r="O5323" s="155" t="s">
        <v>9503</v>
      </c>
      <c r="P5323" s="156" t="s">
        <v>60</v>
      </c>
      <c r="Q5323" s="157" t="s">
        <v>8211</v>
      </c>
      <c r="R5323" s="158"/>
      <c r="S5323" s="159"/>
      <c r="T5323" s="159" t="s">
        <v>6983</v>
      </c>
      <c r="U5323" s="159" t="s">
        <v>8212</v>
      </c>
      <c r="V5323" s="154">
        <v>46149</v>
      </c>
      <c r="W5323" s="154">
        <v>46155</v>
      </c>
      <c r="X5323" s="154"/>
      <c r="Y5323" s="160"/>
      <c r="Z5323" s="160"/>
      <c r="AA5323" s="153"/>
      <c r="AB5323" s="153"/>
      <c r="AC5323" s="182" t="e">
        <f t="shared" si="168"/>
        <v>#DIV/0!</v>
      </c>
      <c r="AD5323" s="153" t="e">
        <f t="shared" si="169"/>
        <v>#DIV/0!</v>
      </c>
      <c r="AE5323" s="207"/>
      <c r="AF5323" s="153"/>
      <c r="AG5323" s="159"/>
      <c r="AH5323" s="153"/>
      <c r="AI5323" s="161"/>
      <c r="AJ5323" s="153"/>
      <c r="AK5323" s="153"/>
      <c r="AL5323" s="207"/>
      <c r="AM5323" s="207"/>
      <c r="AN5323" s="207"/>
      <c r="AO5323" s="207"/>
      <c r="AP5323" s="147" t="s">
        <v>54</v>
      </c>
      <c r="AQ5323" s="147"/>
      <c r="AR5323" s="147"/>
      <c r="AS5323" s="209" t="s">
        <v>68</v>
      </c>
      <c r="AT5323" s="223" t="str">
        <f>MONTH(B5323)&amp;"/"&amp;YEAR(B5323)</f>
        <v>3/2026</v>
      </c>
      <c r="AU5323" s="223">
        <f>WEEKNUM(B5323)-WEEKNUM(EOMONTH(B5323,-1)+1)+1</f>
        <v>1</v>
      </c>
      <c r="AV5323" s="209" t="str">
        <f>MONTH(R5323)&amp;"/"&amp;YEAR(R5323)</f>
        <v>1/1900</v>
      </c>
      <c r="AW5323" s="209" t="e">
        <f>WEEKNUM(R5323)-WEEKNUM(EOMONTH(R5323,-1)+1)+1</f>
        <v>#NUM!</v>
      </c>
      <c r="AX5323" s="209">
        <f>IF(BB5323="S",IF(Q5323="1. Aceitou o programa",R5323-B5323,0),0)</f>
        <v>0</v>
      </c>
      <c r="AY5323" s="209">
        <f>IF(BB5323="S",IF(AND(S5323&lt;&gt;"",R5323&lt;&gt;""),S5323-R5323,0),0)</f>
        <v>0</v>
      </c>
      <c r="AZ5323" s="209">
        <f>IF(BB5323="S",IF(Q5323="1. Aceitou o programa",IF(OR(X5323="Não se Aplica",X5323=""),IF(OR(W5323="Não se Aplica",W5323=""),0,W5323-V5323),AVERAGE(X5323-W5323,W5323-V5323)),0),0)</f>
        <v>0</v>
      </c>
      <c r="BA5323" s="209">
        <f>IF(BB5323="S",IF(AND(Q5323="1. Aceitou o programa",AH5323="Realizada"),IFERROR(IF(AG5323="",0,AG5323-R5323),0),0),0)</f>
        <v>0</v>
      </c>
      <c r="BB5323" s="209" t="str">
        <f>_xlfn.XLOOKUP(U5323,'Lista Suspensa'!$AA$20:$AA$23,'Lista Suspensa'!$AB$20:$AB$23,"N/A")</f>
        <v>S</v>
      </c>
    </row>
    <row r="5324" spans="1:54" ht="12" customHeight="1">
      <c r="A5324" s="151" t="s">
        <v>54</v>
      </c>
      <c r="B5324" s="152">
        <v>46083</v>
      </c>
      <c r="C5324" s="153" t="s">
        <v>55</v>
      </c>
      <c r="D5324" s="153" t="s">
        <v>56</v>
      </c>
      <c r="E5324" s="244">
        <v>94893363</v>
      </c>
      <c r="F5324" s="144" t="s">
        <v>9504</v>
      </c>
      <c r="G5324" s="230"/>
      <c r="H5324" s="154">
        <v>26467</v>
      </c>
      <c r="I5324" s="153">
        <v>53</v>
      </c>
      <c r="J5324" s="148" t="s">
        <v>70</v>
      </c>
      <c r="K5324" s="153" t="s">
        <v>59</v>
      </c>
      <c r="L5324" s="153"/>
      <c r="M5324" s="153"/>
      <c r="N5324" s="153">
        <v>450</v>
      </c>
      <c r="O5324" s="155" t="s">
        <v>9505</v>
      </c>
      <c r="P5324" s="156" t="s">
        <v>60</v>
      </c>
      <c r="Q5324" s="157" t="s">
        <v>8211</v>
      </c>
      <c r="R5324" s="158"/>
      <c r="S5324" s="159"/>
      <c r="T5324" s="159" t="s">
        <v>6983</v>
      </c>
      <c r="U5324" s="159" t="s">
        <v>8212</v>
      </c>
      <c r="V5324" s="154">
        <v>46149</v>
      </c>
      <c r="W5324" s="154">
        <v>46155</v>
      </c>
      <c r="X5324" s="154"/>
      <c r="Y5324" s="160"/>
      <c r="Z5324" s="160"/>
      <c r="AA5324" s="153"/>
      <c r="AB5324" s="153"/>
      <c r="AC5324" s="182" t="e">
        <f t="shared" si="168"/>
        <v>#DIV/0!</v>
      </c>
      <c r="AD5324" s="153" t="e">
        <f t="shared" si="169"/>
        <v>#DIV/0!</v>
      </c>
      <c r="AE5324" s="207"/>
      <c r="AF5324" s="153"/>
      <c r="AG5324" s="159"/>
      <c r="AH5324" s="153"/>
      <c r="AI5324" s="161"/>
      <c r="AJ5324" s="153"/>
      <c r="AK5324" s="153"/>
      <c r="AL5324" s="207"/>
      <c r="AM5324" s="207"/>
      <c r="AN5324" s="207"/>
      <c r="AO5324" s="207"/>
      <c r="AP5324" s="147" t="s">
        <v>54</v>
      </c>
      <c r="AQ5324" s="147"/>
      <c r="AR5324" s="147"/>
      <c r="AS5324" s="209" t="s">
        <v>68</v>
      </c>
      <c r="AT5324" s="223" t="str">
        <f>MONTH(B5324)&amp;"/"&amp;YEAR(B5324)</f>
        <v>3/2026</v>
      </c>
      <c r="AU5324" s="223">
        <f>WEEKNUM(B5324)-WEEKNUM(EOMONTH(B5324,-1)+1)+1</f>
        <v>1</v>
      </c>
      <c r="AV5324" s="209" t="str">
        <f>MONTH(R5324)&amp;"/"&amp;YEAR(R5324)</f>
        <v>1/1900</v>
      </c>
      <c r="AW5324" s="209" t="e">
        <f>WEEKNUM(R5324)-WEEKNUM(EOMONTH(R5324,-1)+1)+1</f>
        <v>#NUM!</v>
      </c>
      <c r="AX5324" s="209">
        <f>IF(BB5324="S",IF(Q5324="1. Aceitou o programa",R5324-B5324,0),0)</f>
        <v>0</v>
      </c>
      <c r="AY5324" s="209">
        <f>IF(BB5324="S",IF(AND(S5324&lt;&gt;"",R5324&lt;&gt;""),S5324-R5324,0),0)</f>
        <v>0</v>
      </c>
      <c r="AZ5324" s="209">
        <f>IF(BB5324="S",IF(Q5324="1. Aceitou o programa",IF(OR(X5324="Não se Aplica",X5324=""),IF(OR(W5324="Não se Aplica",W5324=""),0,W5324-V5324),AVERAGE(X5324-W5324,W5324-V5324)),0),0)</f>
        <v>0</v>
      </c>
      <c r="BA5324" s="209">
        <f>IF(BB5324="S",IF(AND(Q5324="1. Aceitou o programa",AH5324="Realizada"),IFERROR(IF(AG5324="",0,AG5324-R5324),0),0),0)</f>
        <v>0</v>
      </c>
      <c r="BB5324" s="209" t="str">
        <f>_xlfn.XLOOKUP(U5324,'Lista Suspensa'!$AA$20:$AA$23,'Lista Suspensa'!$AB$20:$AB$23,"N/A")</f>
        <v>S</v>
      </c>
    </row>
    <row r="5325" spans="1:54" ht="12" customHeight="1">
      <c r="A5325" s="151" t="s">
        <v>54</v>
      </c>
      <c r="B5325" s="152">
        <v>46083</v>
      </c>
      <c r="C5325" s="153" t="s">
        <v>55</v>
      </c>
      <c r="D5325" s="153" t="s">
        <v>56</v>
      </c>
      <c r="E5325" s="244">
        <v>89864092</v>
      </c>
      <c r="F5325" s="144" t="s">
        <v>9506</v>
      </c>
      <c r="G5325" s="230"/>
      <c r="H5325" s="154">
        <v>26521</v>
      </c>
      <c r="I5325" s="153">
        <v>53</v>
      </c>
      <c r="J5325" s="148" t="s">
        <v>70</v>
      </c>
      <c r="K5325" s="153" t="s">
        <v>59</v>
      </c>
      <c r="L5325" s="153"/>
      <c r="M5325" s="153"/>
      <c r="N5325" s="153">
        <v>110</v>
      </c>
      <c r="O5325" s="155" t="s">
        <v>9507</v>
      </c>
      <c r="P5325" s="156" t="s">
        <v>60</v>
      </c>
      <c r="Q5325" s="157" t="s">
        <v>8211</v>
      </c>
      <c r="R5325" s="158"/>
      <c r="S5325" s="159"/>
      <c r="T5325" s="159" t="s">
        <v>6983</v>
      </c>
      <c r="U5325" s="159" t="s">
        <v>8212</v>
      </c>
      <c r="V5325" s="154">
        <v>46149</v>
      </c>
      <c r="W5325" s="154">
        <v>46155</v>
      </c>
      <c r="X5325" s="154"/>
      <c r="Y5325" s="160"/>
      <c r="Z5325" s="160"/>
      <c r="AA5325" s="153"/>
      <c r="AB5325" s="153"/>
      <c r="AC5325" s="182" t="e">
        <f t="shared" si="168"/>
        <v>#DIV/0!</v>
      </c>
      <c r="AD5325" s="153" t="e">
        <f t="shared" si="169"/>
        <v>#DIV/0!</v>
      </c>
      <c r="AE5325" s="207"/>
      <c r="AF5325" s="153"/>
      <c r="AG5325" s="159"/>
      <c r="AH5325" s="153"/>
      <c r="AI5325" s="161"/>
      <c r="AJ5325" s="153"/>
      <c r="AK5325" s="153"/>
      <c r="AL5325" s="207"/>
      <c r="AM5325" s="207"/>
      <c r="AN5325" s="207"/>
      <c r="AO5325" s="207"/>
      <c r="AP5325" s="147" t="s">
        <v>54</v>
      </c>
      <c r="AQ5325" s="147"/>
      <c r="AR5325" s="147"/>
      <c r="AS5325" s="209" t="s">
        <v>68</v>
      </c>
      <c r="AT5325" s="223" t="str">
        <f>MONTH(B5325)&amp;"/"&amp;YEAR(B5325)</f>
        <v>3/2026</v>
      </c>
      <c r="AU5325" s="223">
        <f>WEEKNUM(B5325)-WEEKNUM(EOMONTH(B5325,-1)+1)+1</f>
        <v>1</v>
      </c>
      <c r="AV5325" s="209" t="str">
        <f>MONTH(R5325)&amp;"/"&amp;YEAR(R5325)</f>
        <v>1/1900</v>
      </c>
      <c r="AW5325" s="209" t="e">
        <f>WEEKNUM(R5325)-WEEKNUM(EOMONTH(R5325,-1)+1)+1</f>
        <v>#NUM!</v>
      </c>
      <c r="AX5325" s="209">
        <f>IF(BB5325="S",IF(Q5325="1. Aceitou o programa",R5325-B5325,0),0)</f>
        <v>0</v>
      </c>
      <c r="AY5325" s="209">
        <f>IF(BB5325="S",IF(AND(S5325&lt;&gt;"",R5325&lt;&gt;""),S5325-R5325,0),0)</f>
        <v>0</v>
      </c>
      <c r="AZ5325" s="209">
        <f>IF(BB5325="S",IF(Q5325="1. Aceitou o programa",IF(OR(X5325="Não se Aplica",X5325=""),IF(OR(W5325="Não se Aplica",W5325=""),0,W5325-V5325),AVERAGE(X5325-W5325,W5325-V5325)),0),0)</f>
        <v>0</v>
      </c>
      <c r="BA5325" s="209">
        <f>IF(BB5325="S",IF(AND(Q5325="1. Aceitou o programa",AH5325="Realizada"),IFERROR(IF(AG5325="",0,AG5325-R5325),0),0),0)</f>
        <v>0</v>
      </c>
      <c r="BB5325" s="209" t="str">
        <f>_xlfn.XLOOKUP(U5325,'Lista Suspensa'!$AA$20:$AA$23,'Lista Suspensa'!$AB$20:$AB$23,"N/A")</f>
        <v>S</v>
      </c>
    </row>
    <row r="5326" spans="1:54" ht="12" customHeight="1">
      <c r="A5326" s="151" t="s">
        <v>54</v>
      </c>
      <c r="B5326" s="152">
        <v>46083</v>
      </c>
      <c r="C5326" s="153" t="s">
        <v>55</v>
      </c>
      <c r="D5326" s="153" t="s">
        <v>56</v>
      </c>
      <c r="E5326" s="244">
        <v>94319033</v>
      </c>
      <c r="F5326" s="144" t="s">
        <v>9508</v>
      </c>
      <c r="G5326" s="230"/>
      <c r="H5326" s="154">
        <v>26810</v>
      </c>
      <c r="I5326" s="153">
        <v>52</v>
      </c>
      <c r="J5326" s="148" t="s">
        <v>70</v>
      </c>
      <c r="K5326" s="153" t="s">
        <v>59</v>
      </c>
      <c r="L5326" s="153"/>
      <c r="M5326" s="153"/>
      <c r="N5326" s="153">
        <v>110</v>
      </c>
      <c r="O5326" s="155" t="s">
        <v>9509</v>
      </c>
      <c r="P5326" s="156" t="s">
        <v>60</v>
      </c>
      <c r="Q5326" s="157" t="s">
        <v>8211</v>
      </c>
      <c r="R5326" s="158"/>
      <c r="S5326" s="159"/>
      <c r="T5326" s="159" t="s">
        <v>6983</v>
      </c>
      <c r="U5326" s="159" t="s">
        <v>8212</v>
      </c>
      <c r="V5326" s="154">
        <v>46149</v>
      </c>
      <c r="W5326" s="154">
        <v>46155</v>
      </c>
      <c r="X5326" s="154"/>
      <c r="Y5326" s="160"/>
      <c r="Z5326" s="160"/>
      <c r="AA5326" s="153"/>
      <c r="AB5326" s="153"/>
      <c r="AC5326" s="182" t="e">
        <f t="shared" si="168"/>
        <v>#DIV/0!</v>
      </c>
      <c r="AD5326" s="153" t="e">
        <f t="shared" si="169"/>
        <v>#DIV/0!</v>
      </c>
      <c r="AE5326" s="207"/>
      <c r="AF5326" s="153"/>
      <c r="AG5326" s="159"/>
      <c r="AH5326" s="153"/>
      <c r="AI5326" s="161"/>
      <c r="AJ5326" s="153"/>
      <c r="AK5326" s="153"/>
      <c r="AL5326" s="207"/>
      <c r="AM5326" s="207"/>
      <c r="AN5326" s="207"/>
      <c r="AO5326" s="207"/>
      <c r="AP5326" s="147" t="s">
        <v>54</v>
      </c>
      <c r="AQ5326" s="147"/>
      <c r="AR5326" s="147"/>
      <c r="AS5326" s="209" t="s">
        <v>68</v>
      </c>
      <c r="AT5326" s="223" t="str">
        <f>MONTH(B5326)&amp;"/"&amp;YEAR(B5326)</f>
        <v>3/2026</v>
      </c>
      <c r="AU5326" s="223">
        <f>WEEKNUM(B5326)-WEEKNUM(EOMONTH(B5326,-1)+1)+1</f>
        <v>1</v>
      </c>
      <c r="AV5326" s="209" t="str">
        <f>MONTH(R5326)&amp;"/"&amp;YEAR(R5326)</f>
        <v>1/1900</v>
      </c>
      <c r="AW5326" s="209" t="e">
        <f>WEEKNUM(R5326)-WEEKNUM(EOMONTH(R5326,-1)+1)+1</f>
        <v>#NUM!</v>
      </c>
      <c r="AX5326" s="209">
        <f>IF(BB5326="S",IF(Q5326="1. Aceitou o programa",R5326-B5326,0),0)</f>
        <v>0</v>
      </c>
      <c r="AY5326" s="209">
        <f>IF(BB5326="S",IF(AND(S5326&lt;&gt;"",R5326&lt;&gt;""),S5326-R5326,0),0)</f>
        <v>0</v>
      </c>
      <c r="AZ5326" s="209">
        <f>IF(BB5326="S",IF(Q5326="1. Aceitou o programa",IF(OR(X5326="Não se Aplica",X5326=""),IF(OR(W5326="Não se Aplica",W5326=""),0,W5326-V5326),AVERAGE(X5326-W5326,W5326-V5326)),0),0)</f>
        <v>0</v>
      </c>
      <c r="BA5326" s="209">
        <f>IF(BB5326="S",IF(AND(Q5326="1. Aceitou o programa",AH5326="Realizada"),IFERROR(IF(AG5326="",0,AG5326-R5326),0),0),0)</f>
        <v>0</v>
      </c>
      <c r="BB5326" s="209" t="str">
        <f>_xlfn.XLOOKUP(U5326,'Lista Suspensa'!$AA$20:$AA$23,'Lista Suspensa'!$AB$20:$AB$23,"N/A")</f>
        <v>S</v>
      </c>
    </row>
    <row r="5327" spans="1:54" ht="12" customHeight="1">
      <c r="A5327" s="151" t="s">
        <v>54</v>
      </c>
      <c r="B5327" s="152">
        <v>46083</v>
      </c>
      <c r="C5327" s="153" t="s">
        <v>55</v>
      </c>
      <c r="D5327" s="153" t="s">
        <v>56</v>
      </c>
      <c r="E5327" s="244">
        <v>804976724</v>
      </c>
      <c r="F5327" s="144" t="s">
        <v>9510</v>
      </c>
      <c r="G5327" s="230"/>
      <c r="H5327" s="154">
        <v>26950</v>
      </c>
      <c r="I5327" s="153">
        <v>52</v>
      </c>
      <c r="J5327" s="148" t="s">
        <v>70</v>
      </c>
      <c r="K5327" s="153" t="s">
        <v>59</v>
      </c>
      <c r="L5327" s="153"/>
      <c r="M5327" s="153"/>
      <c r="N5327" s="153">
        <v>100</v>
      </c>
      <c r="O5327" s="155" t="s">
        <v>9511</v>
      </c>
      <c r="P5327" s="156" t="s">
        <v>60</v>
      </c>
      <c r="Q5327" s="157" t="s">
        <v>8211</v>
      </c>
      <c r="R5327" s="158"/>
      <c r="S5327" s="159"/>
      <c r="T5327" s="159" t="s">
        <v>6983</v>
      </c>
      <c r="U5327" s="159" t="s">
        <v>8212</v>
      </c>
      <c r="V5327" s="154">
        <v>46149</v>
      </c>
      <c r="W5327" s="154">
        <v>46155</v>
      </c>
      <c r="X5327" s="154"/>
      <c r="Y5327" s="160"/>
      <c r="Z5327" s="160"/>
      <c r="AA5327" s="153"/>
      <c r="AB5327" s="153"/>
      <c r="AC5327" s="182" t="e">
        <f t="shared" si="168"/>
        <v>#DIV/0!</v>
      </c>
      <c r="AD5327" s="153" t="e">
        <f t="shared" si="169"/>
        <v>#DIV/0!</v>
      </c>
      <c r="AE5327" s="207"/>
      <c r="AF5327" s="153"/>
      <c r="AG5327" s="159"/>
      <c r="AH5327" s="153"/>
      <c r="AI5327" s="161"/>
      <c r="AJ5327" s="153"/>
      <c r="AK5327" s="153"/>
      <c r="AL5327" s="207"/>
      <c r="AM5327" s="207"/>
      <c r="AN5327" s="207"/>
      <c r="AO5327" s="207"/>
      <c r="AP5327" s="147" t="s">
        <v>54</v>
      </c>
      <c r="AQ5327" s="147"/>
      <c r="AR5327" s="147"/>
      <c r="AS5327" s="209" t="s">
        <v>68</v>
      </c>
      <c r="AT5327" s="223" t="str">
        <f>MONTH(B5327)&amp;"/"&amp;YEAR(B5327)</f>
        <v>3/2026</v>
      </c>
      <c r="AU5327" s="223">
        <f>WEEKNUM(B5327)-WEEKNUM(EOMONTH(B5327,-1)+1)+1</f>
        <v>1</v>
      </c>
      <c r="AV5327" s="209" t="str">
        <f>MONTH(R5327)&amp;"/"&amp;YEAR(R5327)</f>
        <v>1/1900</v>
      </c>
      <c r="AW5327" s="209" t="e">
        <f>WEEKNUM(R5327)-WEEKNUM(EOMONTH(R5327,-1)+1)+1</f>
        <v>#NUM!</v>
      </c>
      <c r="AX5327" s="209">
        <f>IF(BB5327="S",IF(Q5327="1. Aceitou o programa",R5327-B5327,0),0)</f>
        <v>0</v>
      </c>
      <c r="AY5327" s="209">
        <f>IF(BB5327="S",IF(AND(S5327&lt;&gt;"",R5327&lt;&gt;""),S5327-R5327,0),0)</f>
        <v>0</v>
      </c>
      <c r="AZ5327" s="209">
        <f>IF(BB5327="S",IF(Q5327="1. Aceitou o programa",IF(OR(X5327="Não se Aplica",X5327=""),IF(OR(W5327="Não se Aplica",W5327=""),0,W5327-V5327),AVERAGE(X5327-W5327,W5327-V5327)),0),0)</f>
        <v>0</v>
      </c>
      <c r="BA5327" s="209">
        <f>IF(BB5327="S",IF(AND(Q5327="1. Aceitou o programa",AH5327="Realizada"),IFERROR(IF(AG5327="",0,AG5327-R5327),0),0),0)</f>
        <v>0</v>
      </c>
      <c r="BB5327" s="209" t="str">
        <f>_xlfn.XLOOKUP(U5327,'Lista Suspensa'!$AA$20:$AA$23,'Lista Suspensa'!$AB$20:$AB$23,"N/A")</f>
        <v>S</v>
      </c>
    </row>
    <row r="5328" spans="1:54" ht="12" customHeight="1">
      <c r="A5328" s="151" t="s">
        <v>54</v>
      </c>
      <c r="B5328" s="152">
        <v>46083</v>
      </c>
      <c r="C5328" s="153" t="s">
        <v>55</v>
      </c>
      <c r="D5328" s="153" t="s">
        <v>56</v>
      </c>
      <c r="E5328" s="244">
        <v>94079023</v>
      </c>
      <c r="F5328" s="144" t="s">
        <v>9512</v>
      </c>
      <c r="G5328" s="230"/>
      <c r="H5328" s="154">
        <v>27120</v>
      </c>
      <c r="I5328" s="153">
        <v>52</v>
      </c>
      <c r="J5328" s="148" t="s">
        <v>70</v>
      </c>
      <c r="K5328" s="153" t="s">
        <v>59</v>
      </c>
      <c r="L5328" s="153"/>
      <c r="M5328" s="153"/>
      <c r="N5328" s="153">
        <v>60</v>
      </c>
      <c r="O5328" s="155" t="s">
        <v>9513</v>
      </c>
      <c r="P5328" s="156" t="s">
        <v>60</v>
      </c>
      <c r="Q5328" s="157" t="s">
        <v>8211</v>
      </c>
      <c r="R5328" s="158"/>
      <c r="S5328" s="159"/>
      <c r="T5328" s="159" t="s">
        <v>6983</v>
      </c>
      <c r="U5328" s="159" t="s">
        <v>8212</v>
      </c>
      <c r="V5328" s="154">
        <v>46149</v>
      </c>
      <c r="W5328" s="154">
        <v>46155</v>
      </c>
      <c r="X5328" s="154"/>
      <c r="Y5328" s="160"/>
      <c r="Z5328" s="160"/>
      <c r="AA5328" s="153"/>
      <c r="AB5328" s="153"/>
      <c r="AC5328" s="182" t="e">
        <f t="shared" si="168"/>
        <v>#DIV/0!</v>
      </c>
      <c r="AD5328" s="153" t="e">
        <f t="shared" si="169"/>
        <v>#DIV/0!</v>
      </c>
      <c r="AE5328" s="207"/>
      <c r="AF5328" s="153"/>
      <c r="AG5328" s="159"/>
      <c r="AH5328" s="153"/>
      <c r="AI5328" s="161"/>
      <c r="AJ5328" s="153"/>
      <c r="AK5328" s="153"/>
      <c r="AL5328" s="207"/>
      <c r="AM5328" s="207"/>
      <c r="AN5328" s="207"/>
      <c r="AO5328" s="207"/>
      <c r="AP5328" s="147" t="s">
        <v>54</v>
      </c>
      <c r="AQ5328" s="147"/>
      <c r="AR5328" s="147"/>
      <c r="AS5328" s="209" t="s">
        <v>68</v>
      </c>
      <c r="AT5328" s="223" t="str">
        <f>MONTH(B5328)&amp;"/"&amp;YEAR(B5328)</f>
        <v>3/2026</v>
      </c>
      <c r="AU5328" s="223">
        <f>WEEKNUM(B5328)-WEEKNUM(EOMONTH(B5328,-1)+1)+1</f>
        <v>1</v>
      </c>
      <c r="AV5328" s="209" t="str">
        <f>MONTH(R5328)&amp;"/"&amp;YEAR(R5328)</f>
        <v>1/1900</v>
      </c>
      <c r="AW5328" s="209" t="e">
        <f>WEEKNUM(R5328)-WEEKNUM(EOMONTH(R5328,-1)+1)+1</f>
        <v>#NUM!</v>
      </c>
      <c r="AX5328" s="209">
        <f>IF(BB5328="S",IF(Q5328="1. Aceitou o programa",R5328-B5328,0),0)</f>
        <v>0</v>
      </c>
      <c r="AY5328" s="209">
        <f>IF(BB5328="S",IF(AND(S5328&lt;&gt;"",R5328&lt;&gt;""),S5328-R5328,0),0)</f>
        <v>0</v>
      </c>
      <c r="AZ5328" s="209">
        <f>IF(BB5328="S",IF(Q5328="1. Aceitou o programa",IF(OR(X5328="Não se Aplica",X5328=""),IF(OR(W5328="Não se Aplica",W5328=""),0,W5328-V5328),AVERAGE(X5328-W5328,W5328-V5328)),0),0)</f>
        <v>0</v>
      </c>
      <c r="BA5328" s="209">
        <f>IF(BB5328="S",IF(AND(Q5328="1. Aceitou o programa",AH5328="Realizada"),IFERROR(IF(AG5328="",0,AG5328-R5328),0),0),0)</f>
        <v>0</v>
      </c>
      <c r="BB5328" s="209" t="str">
        <f>_xlfn.XLOOKUP(U5328,'Lista Suspensa'!$AA$20:$AA$23,'Lista Suspensa'!$AB$20:$AB$23,"N/A")</f>
        <v>S</v>
      </c>
    </row>
    <row r="5329" spans="1:54" ht="12" customHeight="1">
      <c r="A5329" s="151" t="s">
        <v>54</v>
      </c>
      <c r="B5329" s="152">
        <v>46083</v>
      </c>
      <c r="C5329" s="153" t="s">
        <v>55</v>
      </c>
      <c r="D5329" s="153" t="s">
        <v>56</v>
      </c>
      <c r="E5329" s="244">
        <v>89812670</v>
      </c>
      <c r="F5329" s="144" t="s">
        <v>9514</v>
      </c>
      <c r="G5329" s="230"/>
      <c r="H5329" s="154">
        <v>27379</v>
      </c>
      <c r="I5329" s="153">
        <v>51</v>
      </c>
      <c r="J5329" s="148" t="s">
        <v>70</v>
      </c>
      <c r="K5329" s="153" t="s">
        <v>59</v>
      </c>
      <c r="L5329" s="153"/>
      <c r="M5329" s="153"/>
      <c r="N5329" s="153">
        <v>60</v>
      </c>
      <c r="O5329" s="155" t="s">
        <v>9515</v>
      </c>
      <c r="P5329" s="156" t="s">
        <v>60</v>
      </c>
      <c r="Q5329" s="157" t="s">
        <v>8211</v>
      </c>
      <c r="R5329" s="158"/>
      <c r="S5329" s="159"/>
      <c r="T5329" s="159" t="s">
        <v>6983</v>
      </c>
      <c r="U5329" s="159" t="s">
        <v>8212</v>
      </c>
      <c r="V5329" s="154">
        <v>46149</v>
      </c>
      <c r="W5329" s="154">
        <v>46155</v>
      </c>
      <c r="X5329" s="154"/>
      <c r="Y5329" s="160"/>
      <c r="Z5329" s="160"/>
      <c r="AA5329" s="153"/>
      <c r="AB5329" s="153"/>
      <c r="AC5329" s="182" t="e">
        <f t="shared" si="168"/>
        <v>#DIV/0!</v>
      </c>
      <c r="AD5329" s="153" t="e">
        <f t="shared" si="169"/>
        <v>#DIV/0!</v>
      </c>
      <c r="AE5329" s="207"/>
      <c r="AF5329" s="153"/>
      <c r="AG5329" s="159"/>
      <c r="AH5329" s="153"/>
      <c r="AI5329" s="161"/>
      <c r="AJ5329" s="153"/>
      <c r="AK5329" s="153"/>
      <c r="AL5329" s="207"/>
      <c r="AM5329" s="207"/>
      <c r="AN5329" s="207"/>
      <c r="AO5329" s="207"/>
      <c r="AP5329" s="147" t="s">
        <v>54</v>
      </c>
      <c r="AQ5329" s="147"/>
      <c r="AR5329" s="147"/>
      <c r="AS5329" s="209" t="s">
        <v>68</v>
      </c>
      <c r="AT5329" s="223" t="str">
        <f>MONTH(B5329)&amp;"/"&amp;YEAR(B5329)</f>
        <v>3/2026</v>
      </c>
      <c r="AU5329" s="223">
        <f>WEEKNUM(B5329)-WEEKNUM(EOMONTH(B5329,-1)+1)+1</f>
        <v>1</v>
      </c>
      <c r="AV5329" s="209" t="str">
        <f>MONTH(R5329)&amp;"/"&amp;YEAR(R5329)</f>
        <v>1/1900</v>
      </c>
      <c r="AW5329" s="209" t="e">
        <f>WEEKNUM(R5329)-WEEKNUM(EOMONTH(R5329,-1)+1)+1</f>
        <v>#NUM!</v>
      </c>
      <c r="AX5329" s="209">
        <f>IF(BB5329="S",IF(Q5329="1. Aceitou o programa",R5329-B5329,0),0)</f>
        <v>0</v>
      </c>
      <c r="AY5329" s="209">
        <f>IF(BB5329="S",IF(AND(S5329&lt;&gt;"",R5329&lt;&gt;""),S5329-R5329,0),0)</f>
        <v>0</v>
      </c>
      <c r="AZ5329" s="209">
        <f>IF(BB5329="S",IF(Q5329="1. Aceitou o programa",IF(OR(X5329="Não se Aplica",X5329=""),IF(OR(W5329="Não se Aplica",W5329=""),0,W5329-V5329),AVERAGE(X5329-W5329,W5329-V5329)),0),0)</f>
        <v>0</v>
      </c>
      <c r="BA5329" s="209">
        <f>IF(BB5329="S",IF(AND(Q5329="1. Aceitou o programa",AH5329="Realizada"),IFERROR(IF(AG5329="",0,AG5329-R5329),0),0),0)</f>
        <v>0</v>
      </c>
      <c r="BB5329" s="209" t="str">
        <f>_xlfn.XLOOKUP(U5329,'Lista Suspensa'!$AA$20:$AA$23,'Lista Suspensa'!$AB$20:$AB$23,"N/A")</f>
        <v>S</v>
      </c>
    </row>
    <row r="5330" spans="1:54" ht="12" customHeight="1">
      <c r="A5330" s="151" t="s">
        <v>54</v>
      </c>
      <c r="B5330" s="152">
        <v>46083</v>
      </c>
      <c r="C5330" s="153" t="s">
        <v>55</v>
      </c>
      <c r="D5330" s="153" t="s">
        <v>56</v>
      </c>
      <c r="E5330" s="244">
        <v>94840634</v>
      </c>
      <c r="F5330" s="144" t="s">
        <v>9516</v>
      </c>
      <c r="G5330" s="230"/>
      <c r="H5330" s="154">
        <v>27395</v>
      </c>
      <c r="I5330" s="153">
        <v>51</v>
      </c>
      <c r="J5330" s="148" t="s">
        <v>70</v>
      </c>
      <c r="K5330" s="153" t="s">
        <v>59</v>
      </c>
      <c r="L5330" s="153"/>
      <c r="M5330" s="153"/>
      <c r="N5330" s="153">
        <v>60</v>
      </c>
      <c r="O5330" s="155">
        <v>11974287929</v>
      </c>
      <c r="P5330" s="156" t="s">
        <v>60</v>
      </c>
      <c r="Q5330" s="157" t="s">
        <v>8211</v>
      </c>
      <c r="R5330" s="158"/>
      <c r="S5330" s="159"/>
      <c r="T5330" s="159" t="s">
        <v>6983</v>
      </c>
      <c r="U5330" s="159" t="s">
        <v>8212</v>
      </c>
      <c r="V5330" s="154">
        <v>46149</v>
      </c>
      <c r="W5330" s="154">
        <v>46155</v>
      </c>
      <c r="X5330" s="154"/>
      <c r="Y5330" s="160"/>
      <c r="Z5330" s="160"/>
      <c r="AA5330" s="153"/>
      <c r="AB5330" s="153"/>
      <c r="AC5330" s="182" t="e">
        <f t="shared" si="168"/>
        <v>#DIV/0!</v>
      </c>
      <c r="AD5330" s="153" t="e">
        <f t="shared" si="169"/>
        <v>#DIV/0!</v>
      </c>
      <c r="AE5330" s="207"/>
      <c r="AF5330" s="153"/>
      <c r="AG5330" s="159"/>
      <c r="AH5330" s="153"/>
      <c r="AI5330" s="161"/>
      <c r="AJ5330" s="153"/>
      <c r="AK5330" s="153"/>
      <c r="AL5330" s="207"/>
      <c r="AM5330" s="207"/>
      <c r="AN5330" s="207"/>
      <c r="AO5330" s="207"/>
      <c r="AP5330" s="147" t="s">
        <v>54</v>
      </c>
      <c r="AQ5330" s="147"/>
      <c r="AR5330" s="147"/>
      <c r="AS5330" s="209" t="s">
        <v>68</v>
      </c>
      <c r="AT5330" s="223" t="str">
        <f>MONTH(B5330)&amp;"/"&amp;YEAR(B5330)</f>
        <v>3/2026</v>
      </c>
      <c r="AU5330" s="223">
        <f>WEEKNUM(B5330)-WEEKNUM(EOMONTH(B5330,-1)+1)+1</f>
        <v>1</v>
      </c>
      <c r="AV5330" s="209" t="str">
        <f>MONTH(R5330)&amp;"/"&amp;YEAR(R5330)</f>
        <v>1/1900</v>
      </c>
      <c r="AW5330" s="209" t="e">
        <f>WEEKNUM(R5330)-WEEKNUM(EOMONTH(R5330,-1)+1)+1</f>
        <v>#NUM!</v>
      </c>
      <c r="AX5330" s="209">
        <f>IF(BB5330="S",IF(Q5330="1. Aceitou o programa",R5330-B5330,0),0)</f>
        <v>0</v>
      </c>
      <c r="AY5330" s="209">
        <f>IF(BB5330="S",IF(AND(S5330&lt;&gt;"",R5330&lt;&gt;""),S5330-R5330,0),0)</f>
        <v>0</v>
      </c>
      <c r="AZ5330" s="209">
        <f>IF(BB5330="S",IF(Q5330="1. Aceitou o programa",IF(OR(X5330="Não se Aplica",X5330=""),IF(OR(W5330="Não se Aplica",W5330=""),0,W5330-V5330),AVERAGE(X5330-W5330,W5330-V5330)),0),0)</f>
        <v>0</v>
      </c>
      <c r="BA5330" s="209">
        <f>IF(BB5330="S",IF(AND(Q5330="1. Aceitou o programa",AH5330="Realizada"),IFERROR(IF(AG5330="",0,AG5330-R5330),0),0),0)</f>
        <v>0</v>
      </c>
      <c r="BB5330" s="209" t="str">
        <f>_xlfn.XLOOKUP(U5330,'Lista Suspensa'!$AA$20:$AA$23,'Lista Suspensa'!$AB$20:$AB$23,"N/A")</f>
        <v>S</v>
      </c>
    </row>
    <row r="5331" spans="1:54" ht="12" customHeight="1">
      <c r="A5331" s="151" t="s">
        <v>54</v>
      </c>
      <c r="B5331" s="152">
        <v>46083</v>
      </c>
      <c r="C5331" s="153" t="s">
        <v>55</v>
      </c>
      <c r="D5331" s="153" t="s">
        <v>56</v>
      </c>
      <c r="E5331" s="244">
        <v>92781907</v>
      </c>
      <c r="F5331" s="144" t="s">
        <v>9517</v>
      </c>
      <c r="G5331" s="230"/>
      <c r="H5331" s="154">
        <v>27406</v>
      </c>
      <c r="I5331" s="153">
        <v>51</v>
      </c>
      <c r="J5331" s="148" t="s">
        <v>70</v>
      </c>
      <c r="K5331" s="153" t="s">
        <v>59</v>
      </c>
      <c r="L5331" s="153"/>
      <c r="M5331" s="153"/>
      <c r="N5331" s="153">
        <v>110</v>
      </c>
      <c r="O5331" s="155" t="s">
        <v>9518</v>
      </c>
      <c r="P5331" s="156" t="s">
        <v>60</v>
      </c>
      <c r="Q5331" s="157" t="s">
        <v>8211</v>
      </c>
      <c r="R5331" s="158"/>
      <c r="S5331" s="159"/>
      <c r="T5331" s="159" t="s">
        <v>6983</v>
      </c>
      <c r="U5331" s="159" t="s">
        <v>8212</v>
      </c>
      <c r="V5331" s="154">
        <v>46149</v>
      </c>
      <c r="W5331" s="154">
        <v>46155</v>
      </c>
      <c r="X5331" s="154"/>
      <c r="Y5331" s="160"/>
      <c r="Z5331" s="160"/>
      <c r="AA5331" s="153"/>
      <c r="AB5331" s="153"/>
      <c r="AC5331" s="182" t="e">
        <f t="shared" si="168"/>
        <v>#DIV/0!</v>
      </c>
      <c r="AD5331" s="153" t="e">
        <f t="shared" si="169"/>
        <v>#DIV/0!</v>
      </c>
      <c r="AE5331" s="207"/>
      <c r="AF5331" s="153"/>
      <c r="AG5331" s="159"/>
      <c r="AH5331" s="153"/>
      <c r="AI5331" s="161"/>
      <c r="AJ5331" s="153"/>
      <c r="AK5331" s="153"/>
      <c r="AL5331" s="207"/>
      <c r="AM5331" s="207"/>
      <c r="AN5331" s="207"/>
      <c r="AO5331" s="207"/>
      <c r="AP5331" s="147" t="s">
        <v>54</v>
      </c>
      <c r="AQ5331" s="147"/>
      <c r="AR5331" s="147"/>
      <c r="AS5331" s="209" t="s">
        <v>68</v>
      </c>
      <c r="AT5331" s="223" t="str">
        <f>MONTH(B5331)&amp;"/"&amp;YEAR(B5331)</f>
        <v>3/2026</v>
      </c>
      <c r="AU5331" s="223">
        <f>WEEKNUM(B5331)-WEEKNUM(EOMONTH(B5331,-1)+1)+1</f>
        <v>1</v>
      </c>
      <c r="AV5331" s="209" t="str">
        <f>MONTH(R5331)&amp;"/"&amp;YEAR(R5331)</f>
        <v>1/1900</v>
      </c>
      <c r="AW5331" s="209" t="e">
        <f>WEEKNUM(R5331)-WEEKNUM(EOMONTH(R5331,-1)+1)+1</f>
        <v>#NUM!</v>
      </c>
      <c r="AX5331" s="209">
        <f>IF(BB5331="S",IF(Q5331="1. Aceitou o programa",R5331-B5331,0),0)</f>
        <v>0</v>
      </c>
      <c r="AY5331" s="209">
        <f>IF(BB5331="S",IF(AND(S5331&lt;&gt;"",R5331&lt;&gt;""),S5331-R5331,0),0)</f>
        <v>0</v>
      </c>
      <c r="AZ5331" s="209">
        <f>IF(BB5331="S",IF(Q5331="1. Aceitou o programa",IF(OR(X5331="Não se Aplica",X5331=""),IF(OR(W5331="Não se Aplica",W5331=""),0,W5331-V5331),AVERAGE(X5331-W5331,W5331-V5331)),0),0)</f>
        <v>0</v>
      </c>
      <c r="BA5331" s="209">
        <f>IF(BB5331="S",IF(AND(Q5331="1. Aceitou o programa",AH5331="Realizada"),IFERROR(IF(AG5331="",0,AG5331-R5331),0),0),0)</f>
        <v>0</v>
      </c>
      <c r="BB5331" s="209" t="str">
        <f>_xlfn.XLOOKUP(U5331,'Lista Suspensa'!$AA$20:$AA$23,'Lista Suspensa'!$AB$20:$AB$23,"N/A")</f>
        <v>S</v>
      </c>
    </row>
    <row r="5332" spans="1:54" ht="12" customHeight="1">
      <c r="A5332" s="151" t="s">
        <v>54</v>
      </c>
      <c r="B5332" s="152">
        <v>46083</v>
      </c>
      <c r="C5332" s="153" t="s">
        <v>55</v>
      </c>
      <c r="D5332" s="153" t="s">
        <v>56</v>
      </c>
      <c r="E5332" s="244">
        <v>94726628</v>
      </c>
      <c r="F5332" s="144" t="s">
        <v>9519</v>
      </c>
      <c r="G5332" s="230"/>
      <c r="H5332" s="154">
        <v>27526</v>
      </c>
      <c r="I5332" s="153">
        <v>51</v>
      </c>
      <c r="J5332" s="148" t="s">
        <v>70</v>
      </c>
      <c r="K5332" s="153" t="s">
        <v>59</v>
      </c>
      <c r="L5332" s="153"/>
      <c r="M5332" s="153"/>
      <c r="N5332" s="153">
        <v>450</v>
      </c>
      <c r="O5332" s="155">
        <v>21988311060</v>
      </c>
      <c r="P5332" s="156" t="s">
        <v>60</v>
      </c>
      <c r="Q5332" s="157" t="s">
        <v>8211</v>
      </c>
      <c r="R5332" s="158"/>
      <c r="S5332" s="159"/>
      <c r="T5332" s="159" t="s">
        <v>6983</v>
      </c>
      <c r="U5332" s="159" t="s">
        <v>8212</v>
      </c>
      <c r="V5332" s="154">
        <v>46149</v>
      </c>
      <c r="W5332" s="154">
        <v>46155</v>
      </c>
      <c r="X5332" s="154"/>
      <c r="Y5332" s="160"/>
      <c r="Z5332" s="160"/>
      <c r="AA5332" s="153"/>
      <c r="AB5332" s="153"/>
      <c r="AC5332" s="182" t="e">
        <f t="shared" si="168"/>
        <v>#DIV/0!</v>
      </c>
      <c r="AD5332" s="153" t="e">
        <f t="shared" si="169"/>
        <v>#DIV/0!</v>
      </c>
      <c r="AE5332" s="207"/>
      <c r="AF5332" s="153"/>
      <c r="AG5332" s="159"/>
      <c r="AH5332" s="153"/>
      <c r="AI5332" s="161"/>
      <c r="AJ5332" s="153"/>
      <c r="AK5332" s="153"/>
      <c r="AL5332" s="207"/>
      <c r="AM5332" s="207"/>
      <c r="AN5332" s="207"/>
      <c r="AO5332" s="207"/>
      <c r="AP5332" s="147" t="s">
        <v>54</v>
      </c>
      <c r="AQ5332" s="147"/>
      <c r="AR5332" s="147"/>
      <c r="AS5332" s="209" t="s">
        <v>68</v>
      </c>
      <c r="AT5332" s="223" t="str">
        <f>MONTH(B5332)&amp;"/"&amp;YEAR(B5332)</f>
        <v>3/2026</v>
      </c>
      <c r="AU5332" s="223">
        <f>WEEKNUM(B5332)-WEEKNUM(EOMONTH(B5332,-1)+1)+1</f>
        <v>1</v>
      </c>
      <c r="AV5332" s="209" t="str">
        <f>MONTH(R5332)&amp;"/"&amp;YEAR(R5332)</f>
        <v>1/1900</v>
      </c>
      <c r="AW5332" s="209" t="e">
        <f>WEEKNUM(R5332)-WEEKNUM(EOMONTH(R5332,-1)+1)+1</f>
        <v>#NUM!</v>
      </c>
      <c r="AX5332" s="209">
        <f>IF(BB5332="S",IF(Q5332="1. Aceitou o programa",R5332-B5332,0),0)</f>
        <v>0</v>
      </c>
      <c r="AY5332" s="209">
        <f>IF(BB5332="S",IF(AND(S5332&lt;&gt;"",R5332&lt;&gt;""),S5332-R5332,0),0)</f>
        <v>0</v>
      </c>
      <c r="AZ5332" s="209">
        <f>IF(BB5332="S",IF(Q5332="1. Aceitou o programa",IF(OR(X5332="Não se Aplica",X5332=""),IF(OR(W5332="Não se Aplica",W5332=""),0,W5332-V5332),AVERAGE(X5332-W5332,W5332-V5332)),0),0)</f>
        <v>0</v>
      </c>
      <c r="BA5332" s="209">
        <f>IF(BB5332="S",IF(AND(Q5332="1. Aceitou o programa",AH5332="Realizada"),IFERROR(IF(AG5332="",0,AG5332-R5332),0),0),0)</f>
        <v>0</v>
      </c>
      <c r="BB5332" s="209" t="str">
        <f>_xlfn.XLOOKUP(U5332,'Lista Suspensa'!$AA$20:$AA$23,'Lista Suspensa'!$AB$20:$AB$23,"N/A")</f>
        <v>S</v>
      </c>
    </row>
    <row r="5333" spans="1:54" ht="12" customHeight="1">
      <c r="A5333" s="151" t="s">
        <v>54</v>
      </c>
      <c r="B5333" s="152">
        <v>46083</v>
      </c>
      <c r="C5333" s="153" t="s">
        <v>55</v>
      </c>
      <c r="D5333" s="153" t="s">
        <v>56</v>
      </c>
      <c r="E5333" s="244">
        <v>92898132</v>
      </c>
      <c r="F5333" s="144" t="s">
        <v>9520</v>
      </c>
      <c r="G5333" s="230"/>
      <c r="H5333" s="154">
        <v>27544</v>
      </c>
      <c r="I5333" s="153">
        <v>50</v>
      </c>
      <c r="J5333" s="148" t="s">
        <v>58</v>
      </c>
      <c r="K5333" s="153" t="s">
        <v>59</v>
      </c>
      <c r="L5333" s="153"/>
      <c r="M5333" s="153"/>
      <c r="N5333" s="153">
        <v>110</v>
      </c>
      <c r="O5333" s="155" t="s">
        <v>9521</v>
      </c>
      <c r="P5333" s="156" t="s">
        <v>60</v>
      </c>
      <c r="Q5333" s="157" t="s">
        <v>8211</v>
      </c>
      <c r="R5333" s="158"/>
      <c r="S5333" s="159"/>
      <c r="T5333" s="159" t="s">
        <v>6983</v>
      </c>
      <c r="U5333" s="159" t="s">
        <v>8212</v>
      </c>
      <c r="V5333" s="154">
        <v>46149</v>
      </c>
      <c r="W5333" s="154">
        <v>46155</v>
      </c>
      <c r="X5333" s="154"/>
      <c r="Y5333" s="160"/>
      <c r="Z5333" s="160"/>
      <c r="AA5333" s="153"/>
      <c r="AB5333" s="153"/>
      <c r="AC5333" s="182" t="e">
        <f t="shared" si="168"/>
        <v>#DIV/0!</v>
      </c>
      <c r="AD5333" s="153" t="e">
        <f t="shared" si="169"/>
        <v>#DIV/0!</v>
      </c>
      <c r="AE5333" s="207"/>
      <c r="AF5333" s="153"/>
      <c r="AG5333" s="159"/>
      <c r="AH5333" s="153"/>
      <c r="AI5333" s="161"/>
      <c r="AJ5333" s="153"/>
      <c r="AK5333" s="153"/>
      <c r="AL5333" s="207"/>
      <c r="AM5333" s="207"/>
      <c r="AN5333" s="207"/>
      <c r="AO5333" s="207"/>
      <c r="AP5333" s="147" t="s">
        <v>54</v>
      </c>
      <c r="AQ5333" s="147"/>
      <c r="AR5333" s="147"/>
      <c r="AS5333" s="209" t="s">
        <v>68</v>
      </c>
      <c r="AT5333" s="223" t="str">
        <f>MONTH(B5333)&amp;"/"&amp;YEAR(B5333)</f>
        <v>3/2026</v>
      </c>
      <c r="AU5333" s="223">
        <f>WEEKNUM(B5333)-WEEKNUM(EOMONTH(B5333,-1)+1)+1</f>
        <v>1</v>
      </c>
      <c r="AV5333" s="209" t="str">
        <f>MONTH(R5333)&amp;"/"&amp;YEAR(R5333)</f>
        <v>1/1900</v>
      </c>
      <c r="AW5333" s="209" t="e">
        <f>WEEKNUM(R5333)-WEEKNUM(EOMONTH(R5333,-1)+1)+1</f>
        <v>#NUM!</v>
      </c>
      <c r="AX5333" s="209">
        <f>IF(BB5333="S",IF(Q5333="1. Aceitou o programa",R5333-B5333,0),0)</f>
        <v>0</v>
      </c>
      <c r="AY5333" s="209">
        <f>IF(BB5333="S",IF(AND(S5333&lt;&gt;"",R5333&lt;&gt;""),S5333-R5333,0),0)</f>
        <v>0</v>
      </c>
      <c r="AZ5333" s="209">
        <f>IF(BB5333="S",IF(Q5333="1. Aceitou o programa",IF(OR(X5333="Não se Aplica",X5333=""),IF(OR(W5333="Não se Aplica",W5333=""),0,W5333-V5333),AVERAGE(X5333-W5333,W5333-V5333)),0),0)</f>
        <v>0</v>
      </c>
      <c r="BA5333" s="209">
        <f>IF(BB5333="S",IF(AND(Q5333="1. Aceitou o programa",AH5333="Realizada"),IFERROR(IF(AG5333="",0,AG5333-R5333),0),0),0)</f>
        <v>0</v>
      </c>
      <c r="BB5333" s="209" t="str">
        <f>_xlfn.XLOOKUP(U5333,'Lista Suspensa'!$AA$20:$AA$23,'Lista Suspensa'!$AB$20:$AB$23,"N/A")</f>
        <v>S</v>
      </c>
    </row>
    <row r="5334" spans="1:54" ht="12" customHeight="1">
      <c r="A5334" s="151" t="s">
        <v>54</v>
      </c>
      <c r="B5334" s="152">
        <v>46083</v>
      </c>
      <c r="C5334" s="153" t="s">
        <v>55</v>
      </c>
      <c r="D5334" s="153" t="s">
        <v>56</v>
      </c>
      <c r="E5334" s="244">
        <v>94502851</v>
      </c>
      <c r="F5334" s="144" t="s">
        <v>9522</v>
      </c>
      <c r="G5334" s="230"/>
      <c r="H5334" s="154">
        <v>27622</v>
      </c>
      <c r="I5334" s="153">
        <v>50</v>
      </c>
      <c r="J5334" s="148" t="s">
        <v>70</v>
      </c>
      <c r="K5334" s="153" t="s">
        <v>59</v>
      </c>
      <c r="L5334" s="153"/>
      <c r="M5334" s="153"/>
      <c r="N5334" s="153">
        <v>380</v>
      </c>
      <c r="O5334" s="155" t="s">
        <v>9523</v>
      </c>
      <c r="P5334" s="156" t="s">
        <v>60</v>
      </c>
      <c r="Q5334" s="157" t="s">
        <v>8211</v>
      </c>
      <c r="R5334" s="158"/>
      <c r="S5334" s="159"/>
      <c r="T5334" s="159" t="s">
        <v>6983</v>
      </c>
      <c r="U5334" s="159" t="s">
        <v>8212</v>
      </c>
      <c r="V5334" s="154">
        <v>46149</v>
      </c>
      <c r="W5334" s="154">
        <v>46155</v>
      </c>
      <c r="X5334" s="154"/>
      <c r="Y5334" s="160"/>
      <c r="Z5334" s="160"/>
      <c r="AA5334" s="153"/>
      <c r="AB5334" s="153"/>
      <c r="AC5334" s="182" t="e">
        <f t="shared" si="168"/>
        <v>#DIV/0!</v>
      </c>
      <c r="AD5334" s="153" t="e">
        <f t="shared" si="169"/>
        <v>#DIV/0!</v>
      </c>
      <c r="AE5334" s="207"/>
      <c r="AF5334" s="153"/>
      <c r="AG5334" s="159"/>
      <c r="AH5334" s="153"/>
      <c r="AI5334" s="161"/>
      <c r="AJ5334" s="153"/>
      <c r="AK5334" s="153"/>
      <c r="AL5334" s="207"/>
      <c r="AM5334" s="207"/>
      <c r="AN5334" s="207"/>
      <c r="AO5334" s="207"/>
      <c r="AP5334" s="147" t="s">
        <v>54</v>
      </c>
      <c r="AQ5334" s="147"/>
      <c r="AR5334" s="147"/>
      <c r="AS5334" s="209" t="s">
        <v>68</v>
      </c>
      <c r="AT5334" s="223" t="str">
        <f>MONTH(B5334)&amp;"/"&amp;YEAR(B5334)</f>
        <v>3/2026</v>
      </c>
      <c r="AU5334" s="223">
        <f>WEEKNUM(B5334)-WEEKNUM(EOMONTH(B5334,-1)+1)+1</f>
        <v>1</v>
      </c>
      <c r="AV5334" s="209" t="str">
        <f>MONTH(R5334)&amp;"/"&amp;YEAR(R5334)</f>
        <v>1/1900</v>
      </c>
      <c r="AW5334" s="209" t="e">
        <f>WEEKNUM(R5334)-WEEKNUM(EOMONTH(R5334,-1)+1)+1</f>
        <v>#NUM!</v>
      </c>
      <c r="AX5334" s="209">
        <f>IF(BB5334="S",IF(Q5334="1. Aceitou o programa",R5334-B5334,0),0)</f>
        <v>0</v>
      </c>
      <c r="AY5334" s="209">
        <f>IF(BB5334="S",IF(AND(S5334&lt;&gt;"",R5334&lt;&gt;""),S5334-R5334,0),0)</f>
        <v>0</v>
      </c>
      <c r="AZ5334" s="209">
        <f>IF(BB5334="S",IF(Q5334="1. Aceitou o programa",IF(OR(X5334="Não se Aplica",X5334=""),IF(OR(W5334="Não se Aplica",W5334=""),0,W5334-V5334),AVERAGE(X5334-W5334,W5334-V5334)),0),0)</f>
        <v>0</v>
      </c>
      <c r="BA5334" s="209">
        <f>IF(BB5334="S",IF(AND(Q5334="1. Aceitou o programa",AH5334="Realizada"),IFERROR(IF(AG5334="",0,AG5334-R5334),0),0),0)</f>
        <v>0</v>
      </c>
      <c r="BB5334" s="209" t="str">
        <f>_xlfn.XLOOKUP(U5334,'Lista Suspensa'!$AA$20:$AA$23,'Lista Suspensa'!$AB$20:$AB$23,"N/A")</f>
        <v>S</v>
      </c>
    </row>
    <row r="5335" spans="1:54" ht="12" customHeight="1">
      <c r="A5335" s="151" t="s">
        <v>54</v>
      </c>
      <c r="B5335" s="152">
        <v>46083</v>
      </c>
      <c r="C5335" s="153" t="s">
        <v>55</v>
      </c>
      <c r="D5335" s="153" t="s">
        <v>56</v>
      </c>
      <c r="E5335" s="244">
        <v>862071780</v>
      </c>
      <c r="F5335" s="144" t="s">
        <v>9524</v>
      </c>
      <c r="G5335" s="230"/>
      <c r="H5335" s="154">
        <v>27731</v>
      </c>
      <c r="I5335" s="153">
        <v>50</v>
      </c>
      <c r="J5335" s="148" t="s">
        <v>70</v>
      </c>
      <c r="K5335" s="153" t="s">
        <v>59</v>
      </c>
      <c r="L5335" s="153"/>
      <c r="M5335" s="153"/>
      <c r="N5335" s="153">
        <v>300</v>
      </c>
      <c r="O5335" s="155" t="s">
        <v>9525</v>
      </c>
      <c r="P5335" s="156" t="s">
        <v>60</v>
      </c>
      <c r="Q5335" s="157" t="s">
        <v>8211</v>
      </c>
      <c r="R5335" s="158"/>
      <c r="S5335" s="159"/>
      <c r="T5335" s="159" t="s">
        <v>6983</v>
      </c>
      <c r="U5335" s="159" t="s">
        <v>8212</v>
      </c>
      <c r="V5335" s="154">
        <v>46149</v>
      </c>
      <c r="W5335" s="154">
        <v>46155</v>
      </c>
      <c r="X5335" s="154"/>
      <c r="Y5335" s="160"/>
      <c r="Z5335" s="160"/>
      <c r="AA5335" s="153"/>
      <c r="AB5335" s="153"/>
      <c r="AC5335" s="182" t="e">
        <f t="shared" si="168"/>
        <v>#DIV/0!</v>
      </c>
      <c r="AD5335" s="153" t="e">
        <f t="shared" si="169"/>
        <v>#DIV/0!</v>
      </c>
      <c r="AE5335" s="207"/>
      <c r="AF5335" s="153"/>
      <c r="AG5335" s="159"/>
      <c r="AH5335" s="153"/>
      <c r="AI5335" s="161"/>
      <c r="AJ5335" s="153"/>
      <c r="AK5335" s="153"/>
      <c r="AL5335" s="207"/>
      <c r="AM5335" s="207"/>
      <c r="AN5335" s="207"/>
      <c r="AO5335" s="207"/>
      <c r="AP5335" s="147" t="s">
        <v>54</v>
      </c>
      <c r="AQ5335" s="147"/>
      <c r="AR5335" s="147"/>
      <c r="AS5335" s="209" t="s">
        <v>68</v>
      </c>
      <c r="AT5335" s="223" t="str">
        <f>MONTH(B5335)&amp;"/"&amp;YEAR(B5335)</f>
        <v>3/2026</v>
      </c>
      <c r="AU5335" s="223">
        <f>WEEKNUM(B5335)-WEEKNUM(EOMONTH(B5335,-1)+1)+1</f>
        <v>1</v>
      </c>
      <c r="AV5335" s="209" t="str">
        <f>MONTH(R5335)&amp;"/"&amp;YEAR(R5335)</f>
        <v>1/1900</v>
      </c>
      <c r="AW5335" s="209" t="e">
        <f>WEEKNUM(R5335)-WEEKNUM(EOMONTH(R5335,-1)+1)+1</f>
        <v>#NUM!</v>
      </c>
      <c r="AX5335" s="209">
        <f>IF(BB5335="S",IF(Q5335="1. Aceitou o programa",R5335-B5335,0),0)</f>
        <v>0</v>
      </c>
      <c r="AY5335" s="209">
        <f>IF(BB5335="S",IF(AND(S5335&lt;&gt;"",R5335&lt;&gt;""),S5335-R5335,0),0)</f>
        <v>0</v>
      </c>
      <c r="AZ5335" s="209">
        <f>IF(BB5335="S",IF(Q5335="1. Aceitou o programa",IF(OR(X5335="Não se Aplica",X5335=""),IF(OR(W5335="Não se Aplica",W5335=""),0,W5335-V5335),AVERAGE(X5335-W5335,W5335-V5335)),0),0)</f>
        <v>0</v>
      </c>
      <c r="BA5335" s="209">
        <f>IF(BB5335="S",IF(AND(Q5335="1. Aceitou o programa",AH5335="Realizada"),IFERROR(IF(AG5335="",0,AG5335-R5335),0),0),0)</f>
        <v>0</v>
      </c>
      <c r="BB5335" s="209" t="str">
        <f>_xlfn.XLOOKUP(U5335,'Lista Suspensa'!$AA$20:$AA$23,'Lista Suspensa'!$AB$20:$AB$23,"N/A")</f>
        <v>S</v>
      </c>
    </row>
    <row r="5336" spans="1:54" ht="12" customHeight="1">
      <c r="A5336" s="151" t="s">
        <v>54</v>
      </c>
      <c r="B5336" s="152">
        <v>46083</v>
      </c>
      <c r="C5336" s="153" t="s">
        <v>55</v>
      </c>
      <c r="D5336" s="153" t="s">
        <v>56</v>
      </c>
      <c r="E5336" s="244">
        <v>806820780</v>
      </c>
      <c r="F5336" s="144" t="s">
        <v>9526</v>
      </c>
      <c r="G5336" s="230"/>
      <c r="H5336" s="154">
        <v>27799</v>
      </c>
      <c r="I5336" s="153">
        <v>50</v>
      </c>
      <c r="J5336" s="148" t="s">
        <v>70</v>
      </c>
      <c r="K5336" s="153" t="s">
        <v>59</v>
      </c>
      <c r="L5336" s="153"/>
      <c r="M5336" s="153"/>
      <c r="N5336" s="153">
        <v>100</v>
      </c>
      <c r="O5336" s="155" t="s">
        <v>9527</v>
      </c>
      <c r="P5336" s="156" t="s">
        <v>60</v>
      </c>
      <c r="Q5336" s="157" t="s">
        <v>8211</v>
      </c>
      <c r="R5336" s="158"/>
      <c r="S5336" s="159"/>
      <c r="T5336" s="159" t="s">
        <v>6983</v>
      </c>
      <c r="U5336" s="159" t="s">
        <v>8212</v>
      </c>
      <c r="V5336" s="154">
        <v>46149</v>
      </c>
      <c r="W5336" s="154">
        <v>46155</v>
      </c>
      <c r="X5336" s="154"/>
      <c r="Y5336" s="160"/>
      <c r="Z5336" s="160"/>
      <c r="AA5336" s="153"/>
      <c r="AB5336" s="153"/>
      <c r="AC5336" s="182" t="e">
        <f t="shared" si="168"/>
        <v>#DIV/0!</v>
      </c>
      <c r="AD5336" s="153" t="e">
        <f t="shared" si="169"/>
        <v>#DIV/0!</v>
      </c>
      <c r="AE5336" s="207"/>
      <c r="AF5336" s="153"/>
      <c r="AG5336" s="159"/>
      <c r="AH5336" s="153"/>
      <c r="AI5336" s="161"/>
      <c r="AJ5336" s="153"/>
      <c r="AK5336" s="153"/>
      <c r="AL5336" s="207"/>
      <c r="AM5336" s="207"/>
      <c r="AN5336" s="207"/>
      <c r="AO5336" s="207"/>
      <c r="AP5336" s="147" t="s">
        <v>54</v>
      </c>
      <c r="AQ5336" s="147"/>
      <c r="AR5336" s="147"/>
      <c r="AS5336" s="209" t="s">
        <v>68</v>
      </c>
      <c r="AT5336" s="223" t="str">
        <f>MONTH(B5336)&amp;"/"&amp;YEAR(B5336)</f>
        <v>3/2026</v>
      </c>
      <c r="AU5336" s="223">
        <f>WEEKNUM(B5336)-WEEKNUM(EOMONTH(B5336,-1)+1)+1</f>
        <v>1</v>
      </c>
      <c r="AV5336" s="209" t="str">
        <f>MONTH(R5336)&amp;"/"&amp;YEAR(R5336)</f>
        <v>1/1900</v>
      </c>
      <c r="AW5336" s="209" t="e">
        <f>WEEKNUM(R5336)-WEEKNUM(EOMONTH(R5336,-1)+1)+1</f>
        <v>#NUM!</v>
      </c>
      <c r="AX5336" s="209">
        <f>IF(BB5336="S",IF(Q5336="1. Aceitou o programa",R5336-B5336,0),0)</f>
        <v>0</v>
      </c>
      <c r="AY5336" s="209">
        <f>IF(BB5336="S",IF(AND(S5336&lt;&gt;"",R5336&lt;&gt;""),S5336-R5336,0),0)</f>
        <v>0</v>
      </c>
      <c r="AZ5336" s="209">
        <f>IF(BB5336="S",IF(Q5336="1. Aceitou o programa",IF(OR(X5336="Não se Aplica",X5336=""),IF(OR(W5336="Não se Aplica",W5336=""),0,W5336-V5336),AVERAGE(X5336-W5336,W5336-V5336)),0),0)</f>
        <v>0</v>
      </c>
      <c r="BA5336" s="209">
        <f>IF(BB5336="S",IF(AND(Q5336="1. Aceitou o programa",AH5336="Realizada"),IFERROR(IF(AG5336="",0,AG5336-R5336),0),0),0)</f>
        <v>0</v>
      </c>
      <c r="BB5336" s="209" t="str">
        <f>_xlfn.XLOOKUP(U5336,'Lista Suspensa'!$AA$20:$AA$23,'Lista Suspensa'!$AB$20:$AB$23,"N/A")</f>
        <v>S</v>
      </c>
    </row>
    <row r="5337" spans="1:54" ht="12" customHeight="1">
      <c r="A5337" s="151" t="s">
        <v>54</v>
      </c>
      <c r="B5337" s="152">
        <v>46083</v>
      </c>
      <c r="C5337" s="153" t="s">
        <v>55</v>
      </c>
      <c r="D5337" s="153" t="s">
        <v>56</v>
      </c>
      <c r="E5337" s="244">
        <v>810727633</v>
      </c>
      <c r="F5337" s="144" t="s">
        <v>9528</v>
      </c>
      <c r="G5337" s="230"/>
      <c r="H5337" s="154">
        <v>27950</v>
      </c>
      <c r="I5337" s="153">
        <v>49</v>
      </c>
      <c r="J5337" s="148" t="s">
        <v>70</v>
      </c>
      <c r="K5337" s="153" t="s">
        <v>59</v>
      </c>
      <c r="L5337" s="153"/>
      <c r="M5337" s="153"/>
      <c r="N5337" s="153">
        <v>100</v>
      </c>
      <c r="O5337" s="155" t="s">
        <v>9529</v>
      </c>
      <c r="P5337" s="156" t="s">
        <v>60</v>
      </c>
      <c r="Q5337" s="157" t="s">
        <v>8211</v>
      </c>
      <c r="R5337" s="158"/>
      <c r="S5337" s="159"/>
      <c r="T5337" s="159" t="s">
        <v>6983</v>
      </c>
      <c r="U5337" s="159" t="s">
        <v>8212</v>
      </c>
      <c r="V5337" s="154">
        <v>46149</v>
      </c>
      <c r="W5337" s="154">
        <v>46155</v>
      </c>
      <c r="X5337" s="154"/>
      <c r="Y5337" s="160"/>
      <c r="Z5337" s="160"/>
      <c r="AA5337" s="153"/>
      <c r="AB5337" s="153"/>
      <c r="AC5337" s="182" t="e">
        <f t="shared" si="168"/>
        <v>#DIV/0!</v>
      </c>
      <c r="AD5337" s="153" t="e">
        <f t="shared" si="169"/>
        <v>#DIV/0!</v>
      </c>
      <c r="AE5337" s="207"/>
      <c r="AF5337" s="153"/>
      <c r="AG5337" s="159"/>
      <c r="AH5337" s="153"/>
      <c r="AI5337" s="161"/>
      <c r="AJ5337" s="153"/>
      <c r="AK5337" s="153"/>
      <c r="AL5337" s="207"/>
      <c r="AM5337" s="207"/>
      <c r="AN5337" s="207"/>
      <c r="AO5337" s="207"/>
      <c r="AP5337" s="147" t="s">
        <v>54</v>
      </c>
      <c r="AQ5337" s="147"/>
      <c r="AR5337" s="147"/>
      <c r="AS5337" s="209" t="s">
        <v>68</v>
      </c>
      <c r="AT5337" s="223" t="str">
        <f>MONTH(B5337)&amp;"/"&amp;YEAR(B5337)</f>
        <v>3/2026</v>
      </c>
      <c r="AU5337" s="223">
        <f>WEEKNUM(B5337)-WEEKNUM(EOMONTH(B5337,-1)+1)+1</f>
        <v>1</v>
      </c>
      <c r="AV5337" s="209" t="str">
        <f>MONTH(R5337)&amp;"/"&amp;YEAR(R5337)</f>
        <v>1/1900</v>
      </c>
      <c r="AW5337" s="209" t="e">
        <f>WEEKNUM(R5337)-WEEKNUM(EOMONTH(R5337,-1)+1)+1</f>
        <v>#NUM!</v>
      </c>
      <c r="AX5337" s="209">
        <f>IF(BB5337="S",IF(Q5337="1. Aceitou o programa",R5337-B5337,0),0)</f>
        <v>0</v>
      </c>
      <c r="AY5337" s="209">
        <f>IF(BB5337="S",IF(AND(S5337&lt;&gt;"",R5337&lt;&gt;""),S5337-R5337,0),0)</f>
        <v>0</v>
      </c>
      <c r="AZ5337" s="209">
        <f>IF(BB5337="S",IF(Q5337="1. Aceitou o programa",IF(OR(X5337="Não se Aplica",X5337=""),IF(OR(W5337="Não se Aplica",W5337=""),0,W5337-V5337),AVERAGE(X5337-W5337,W5337-V5337)),0),0)</f>
        <v>0</v>
      </c>
      <c r="BA5337" s="209">
        <f>IF(BB5337="S",IF(AND(Q5337="1. Aceitou o programa",AH5337="Realizada"),IFERROR(IF(AG5337="",0,AG5337-R5337),0),0),0)</f>
        <v>0</v>
      </c>
      <c r="BB5337" s="209" t="str">
        <f>_xlfn.XLOOKUP(U5337,'Lista Suspensa'!$AA$20:$AA$23,'Lista Suspensa'!$AB$20:$AB$23,"N/A")</f>
        <v>S</v>
      </c>
    </row>
    <row r="5338" spans="1:54" ht="12" customHeight="1">
      <c r="A5338" s="151" t="s">
        <v>54</v>
      </c>
      <c r="B5338" s="152">
        <v>46083</v>
      </c>
      <c r="C5338" s="153" t="s">
        <v>55</v>
      </c>
      <c r="D5338" s="153" t="s">
        <v>56</v>
      </c>
      <c r="E5338" s="244">
        <v>94469605</v>
      </c>
      <c r="F5338" s="144" t="s">
        <v>9530</v>
      </c>
      <c r="G5338" s="230"/>
      <c r="H5338" s="154">
        <v>27977</v>
      </c>
      <c r="I5338" s="153">
        <v>49</v>
      </c>
      <c r="J5338" s="148" t="s">
        <v>70</v>
      </c>
      <c r="K5338" s="153" t="s">
        <v>59</v>
      </c>
      <c r="L5338" s="153"/>
      <c r="M5338" s="153"/>
      <c r="N5338" s="153">
        <v>380</v>
      </c>
      <c r="O5338" s="155" t="s">
        <v>9531</v>
      </c>
      <c r="P5338" s="156" t="s">
        <v>60</v>
      </c>
      <c r="Q5338" s="157" t="s">
        <v>8211</v>
      </c>
      <c r="R5338" s="158"/>
      <c r="S5338" s="159"/>
      <c r="T5338" s="159" t="s">
        <v>6983</v>
      </c>
      <c r="U5338" s="159" t="s">
        <v>8212</v>
      </c>
      <c r="V5338" s="154">
        <v>46149</v>
      </c>
      <c r="W5338" s="154">
        <v>46155</v>
      </c>
      <c r="X5338" s="154"/>
      <c r="Y5338" s="160"/>
      <c r="Z5338" s="160"/>
      <c r="AA5338" s="153"/>
      <c r="AB5338" s="153"/>
      <c r="AC5338" s="182" t="e">
        <f t="shared" si="168"/>
        <v>#DIV/0!</v>
      </c>
      <c r="AD5338" s="153" t="e">
        <f t="shared" si="169"/>
        <v>#DIV/0!</v>
      </c>
      <c r="AE5338" s="207"/>
      <c r="AF5338" s="153" t="s">
        <v>161</v>
      </c>
      <c r="AG5338" s="159" t="s">
        <v>9532</v>
      </c>
      <c r="AH5338" s="153"/>
      <c r="AI5338" s="161"/>
      <c r="AJ5338" s="153"/>
      <c r="AK5338" s="153"/>
      <c r="AL5338" s="207"/>
      <c r="AM5338" s="207"/>
      <c r="AN5338" s="207"/>
      <c r="AO5338" s="207"/>
      <c r="AP5338" s="147" t="s">
        <v>54</v>
      </c>
      <c r="AQ5338" s="147"/>
      <c r="AR5338" s="147"/>
      <c r="AS5338" s="209" t="s">
        <v>68</v>
      </c>
      <c r="AT5338" s="223" t="str">
        <f>MONTH(B5338)&amp;"/"&amp;YEAR(B5338)</f>
        <v>3/2026</v>
      </c>
      <c r="AU5338" s="223">
        <f>WEEKNUM(B5338)-WEEKNUM(EOMONTH(B5338,-1)+1)+1</f>
        <v>1</v>
      </c>
      <c r="AV5338" s="209" t="str">
        <f>MONTH(R5338)&amp;"/"&amp;YEAR(R5338)</f>
        <v>1/1900</v>
      </c>
      <c r="AW5338" s="209" t="e">
        <f>WEEKNUM(R5338)-WEEKNUM(EOMONTH(R5338,-1)+1)+1</f>
        <v>#NUM!</v>
      </c>
      <c r="AX5338" s="209">
        <f>IF(BB5338="S",IF(Q5338="1. Aceitou o programa",R5338-B5338,0),0)</f>
        <v>0</v>
      </c>
      <c r="AY5338" s="209">
        <f>IF(BB5338="S",IF(AND(S5338&lt;&gt;"",R5338&lt;&gt;""),S5338-R5338,0),0)</f>
        <v>0</v>
      </c>
      <c r="AZ5338" s="209">
        <f>IF(BB5338="S",IF(Q5338="1. Aceitou o programa",IF(OR(X5338="Não se Aplica",X5338=""),IF(OR(W5338="Não se Aplica",W5338=""),0,W5338-V5338),AVERAGE(X5338-W5338,W5338-V5338)),0),0)</f>
        <v>0</v>
      </c>
      <c r="BA5338" s="209">
        <f>IF(BB5338="S",IF(AND(Q5338="1. Aceitou o programa",AH5338="Realizada"),IFERROR(IF(AG5338="",0,AG5338-R5338),0),0),0)</f>
        <v>0</v>
      </c>
      <c r="BB5338" s="209" t="str">
        <f>_xlfn.XLOOKUP(U5338,'Lista Suspensa'!$AA$20:$AA$23,'Lista Suspensa'!$AB$20:$AB$23,"N/A")</f>
        <v>S</v>
      </c>
    </row>
    <row r="5339" spans="1:54" ht="12" customHeight="1">
      <c r="A5339" s="151" t="s">
        <v>54</v>
      </c>
      <c r="B5339" s="152">
        <v>46083</v>
      </c>
      <c r="C5339" s="153" t="s">
        <v>55</v>
      </c>
      <c r="D5339" s="153" t="s">
        <v>56</v>
      </c>
      <c r="E5339" s="244">
        <v>984068163</v>
      </c>
      <c r="F5339" s="144" t="s">
        <v>9533</v>
      </c>
      <c r="G5339" s="230"/>
      <c r="H5339" s="154">
        <v>28000</v>
      </c>
      <c r="I5339" s="153">
        <v>49</v>
      </c>
      <c r="J5339" s="148" t="s">
        <v>58</v>
      </c>
      <c r="K5339" s="153" t="s">
        <v>59</v>
      </c>
      <c r="L5339" s="153"/>
      <c r="M5339" s="153"/>
      <c r="N5339" s="153">
        <v>700</v>
      </c>
      <c r="O5339" s="155" t="s">
        <v>9534</v>
      </c>
      <c r="P5339" s="156" t="s">
        <v>60</v>
      </c>
      <c r="Q5339" s="157" t="s">
        <v>8211</v>
      </c>
      <c r="R5339" s="158"/>
      <c r="S5339" s="159"/>
      <c r="T5339" s="159" t="s">
        <v>6983</v>
      </c>
      <c r="U5339" s="159" t="s">
        <v>8212</v>
      </c>
      <c r="V5339" s="154">
        <v>46149</v>
      </c>
      <c r="W5339" s="154">
        <v>46155</v>
      </c>
      <c r="X5339" s="154"/>
      <c r="Y5339" s="160"/>
      <c r="Z5339" s="160"/>
      <c r="AA5339" s="153"/>
      <c r="AB5339" s="153"/>
      <c r="AC5339" s="182" t="e">
        <f t="shared" si="168"/>
        <v>#DIV/0!</v>
      </c>
      <c r="AD5339" s="153" t="e">
        <f t="shared" si="169"/>
        <v>#DIV/0!</v>
      </c>
      <c r="AE5339" s="207"/>
      <c r="AF5339" s="153"/>
      <c r="AG5339" s="159"/>
      <c r="AH5339" s="153"/>
      <c r="AI5339" s="161"/>
      <c r="AJ5339" s="153"/>
      <c r="AK5339" s="153"/>
      <c r="AL5339" s="207"/>
      <c r="AM5339" s="207"/>
      <c r="AN5339" s="207"/>
      <c r="AO5339" s="207"/>
      <c r="AP5339" s="147" t="s">
        <v>54</v>
      </c>
      <c r="AQ5339" s="147"/>
      <c r="AR5339" s="147"/>
      <c r="AS5339" s="209" t="s">
        <v>68</v>
      </c>
      <c r="AT5339" s="223" t="str">
        <f>MONTH(B5339)&amp;"/"&amp;YEAR(B5339)</f>
        <v>3/2026</v>
      </c>
      <c r="AU5339" s="223">
        <f>WEEKNUM(B5339)-WEEKNUM(EOMONTH(B5339,-1)+1)+1</f>
        <v>1</v>
      </c>
      <c r="AV5339" s="209" t="str">
        <f>MONTH(R5339)&amp;"/"&amp;YEAR(R5339)</f>
        <v>1/1900</v>
      </c>
      <c r="AW5339" s="209" t="e">
        <f>WEEKNUM(R5339)-WEEKNUM(EOMONTH(R5339,-1)+1)+1</f>
        <v>#NUM!</v>
      </c>
      <c r="AX5339" s="209">
        <f>IF(BB5339="S",IF(Q5339="1. Aceitou o programa",R5339-B5339,0),0)</f>
        <v>0</v>
      </c>
      <c r="AY5339" s="209">
        <f>IF(BB5339="S",IF(AND(S5339&lt;&gt;"",R5339&lt;&gt;""),S5339-R5339,0),0)</f>
        <v>0</v>
      </c>
      <c r="AZ5339" s="209">
        <f>IF(BB5339="S",IF(Q5339="1. Aceitou o programa",IF(OR(X5339="Não se Aplica",X5339=""),IF(OR(W5339="Não se Aplica",W5339=""),0,W5339-V5339),AVERAGE(X5339-W5339,W5339-V5339)),0),0)</f>
        <v>0</v>
      </c>
      <c r="BA5339" s="209">
        <f>IF(BB5339="S",IF(AND(Q5339="1. Aceitou o programa",AH5339="Realizada"),IFERROR(IF(AG5339="",0,AG5339-R5339),0),0),0)</f>
        <v>0</v>
      </c>
      <c r="BB5339" s="209" t="str">
        <f>_xlfn.XLOOKUP(U5339,'Lista Suspensa'!$AA$20:$AA$23,'Lista Suspensa'!$AB$20:$AB$23,"N/A")</f>
        <v>S</v>
      </c>
    </row>
    <row r="5340" spans="1:54" ht="12" customHeight="1">
      <c r="A5340" s="151" t="s">
        <v>54</v>
      </c>
      <c r="B5340" s="152">
        <v>46083</v>
      </c>
      <c r="C5340" s="153" t="s">
        <v>55</v>
      </c>
      <c r="D5340" s="153" t="s">
        <v>56</v>
      </c>
      <c r="E5340" s="244">
        <v>89814789</v>
      </c>
      <c r="F5340" s="144" t="s">
        <v>9535</v>
      </c>
      <c r="G5340" s="230"/>
      <c r="H5340" s="154">
        <v>28328</v>
      </c>
      <c r="I5340" s="153">
        <v>48</v>
      </c>
      <c r="J5340" s="148" t="s">
        <v>70</v>
      </c>
      <c r="K5340" s="153" t="s">
        <v>59</v>
      </c>
      <c r="L5340" s="153"/>
      <c r="M5340" s="153"/>
      <c r="N5340" s="153">
        <v>60</v>
      </c>
      <c r="O5340" s="155" t="s">
        <v>9536</v>
      </c>
      <c r="P5340" s="156" t="s">
        <v>60</v>
      </c>
      <c r="Q5340" s="157" t="s">
        <v>8211</v>
      </c>
      <c r="R5340" s="158"/>
      <c r="S5340" s="159"/>
      <c r="T5340" s="159" t="s">
        <v>6983</v>
      </c>
      <c r="U5340" s="159" t="s">
        <v>8212</v>
      </c>
      <c r="V5340" s="154">
        <v>46149</v>
      </c>
      <c r="W5340" s="154">
        <v>46155</v>
      </c>
      <c r="X5340" s="154"/>
      <c r="Y5340" s="160"/>
      <c r="Z5340" s="160"/>
      <c r="AA5340" s="153"/>
      <c r="AB5340" s="153"/>
      <c r="AC5340" s="182" t="e">
        <f t="shared" si="168"/>
        <v>#DIV/0!</v>
      </c>
      <c r="AD5340" s="153" t="e">
        <f t="shared" si="169"/>
        <v>#DIV/0!</v>
      </c>
      <c r="AE5340" s="207"/>
      <c r="AF5340" s="153"/>
      <c r="AG5340" s="159"/>
      <c r="AH5340" s="153"/>
      <c r="AI5340" s="161"/>
      <c r="AJ5340" s="153"/>
      <c r="AK5340" s="153"/>
      <c r="AL5340" s="207"/>
      <c r="AM5340" s="207"/>
      <c r="AN5340" s="207"/>
      <c r="AO5340" s="207"/>
      <c r="AP5340" s="147" t="s">
        <v>54</v>
      </c>
      <c r="AQ5340" s="147"/>
      <c r="AR5340" s="147"/>
      <c r="AS5340" s="209" t="s">
        <v>68</v>
      </c>
      <c r="AT5340" s="223" t="str">
        <f>MONTH(B5340)&amp;"/"&amp;YEAR(B5340)</f>
        <v>3/2026</v>
      </c>
      <c r="AU5340" s="223">
        <f>WEEKNUM(B5340)-WEEKNUM(EOMONTH(B5340,-1)+1)+1</f>
        <v>1</v>
      </c>
      <c r="AV5340" s="209" t="str">
        <f>MONTH(R5340)&amp;"/"&amp;YEAR(R5340)</f>
        <v>1/1900</v>
      </c>
      <c r="AW5340" s="209" t="e">
        <f>WEEKNUM(R5340)-WEEKNUM(EOMONTH(R5340,-1)+1)+1</f>
        <v>#NUM!</v>
      </c>
      <c r="AX5340" s="209">
        <f>IF(BB5340="S",IF(Q5340="1. Aceitou o programa",R5340-B5340,0),0)</f>
        <v>0</v>
      </c>
      <c r="AY5340" s="209">
        <f>IF(BB5340="S",IF(AND(S5340&lt;&gt;"",R5340&lt;&gt;""),S5340-R5340,0),0)</f>
        <v>0</v>
      </c>
      <c r="AZ5340" s="209">
        <f>IF(BB5340="S",IF(Q5340="1. Aceitou o programa",IF(OR(X5340="Não se Aplica",X5340=""),IF(OR(W5340="Não se Aplica",W5340=""),0,W5340-V5340),AVERAGE(X5340-W5340,W5340-V5340)),0),0)</f>
        <v>0</v>
      </c>
      <c r="BA5340" s="209">
        <f>IF(BB5340="S",IF(AND(Q5340="1. Aceitou o programa",AH5340="Realizada"),IFERROR(IF(AG5340="",0,AG5340-R5340),0),0),0)</f>
        <v>0</v>
      </c>
      <c r="BB5340" s="209" t="str">
        <f>_xlfn.XLOOKUP(U5340,'Lista Suspensa'!$AA$20:$AA$23,'Lista Suspensa'!$AB$20:$AB$23,"N/A")</f>
        <v>S</v>
      </c>
    </row>
    <row r="5341" spans="1:54" ht="12" customHeight="1">
      <c r="A5341" s="151" t="s">
        <v>54</v>
      </c>
      <c r="B5341" s="152">
        <v>46083</v>
      </c>
      <c r="C5341" s="153" t="s">
        <v>55</v>
      </c>
      <c r="D5341" s="153" t="s">
        <v>56</v>
      </c>
      <c r="E5341" s="244">
        <v>94492876</v>
      </c>
      <c r="F5341" s="144" t="s">
        <v>9537</v>
      </c>
      <c r="G5341" s="230"/>
      <c r="H5341" s="154">
        <v>28382</v>
      </c>
      <c r="I5341" s="153">
        <v>48</v>
      </c>
      <c r="J5341" s="148" t="s">
        <v>70</v>
      </c>
      <c r="K5341" s="153" t="s">
        <v>59</v>
      </c>
      <c r="L5341" s="153"/>
      <c r="M5341" s="153"/>
      <c r="N5341" s="153">
        <v>380</v>
      </c>
      <c r="O5341" s="155" t="s">
        <v>9538</v>
      </c>
      <c r="P5341" s="156" t="s">
        <v>60</v>
      </c>
      <c r="Q5341" s="157" t="s">
        <v>8211</v>
      </c>
      <c r="R5341" s="158"/>
      <c r="S5341" s="159"/>
      <c r="T5341" s="159" t="s">
        <v>6983</v>
      </c>
      <c r="U5341" s="159" t="s">
        <v>8212</v>
      </c>
      <c r="V5341" s="154">
        <v>46149</v>
      </c>
      <c r="W5341" s="154">
        <v>46155</v>
      </c>
      <c r="X5341" s="154"/>
      <c r="Y5341" s="160"/>
      <c r="Z5341" s="160"/>
      <c r="AA5341" s="153"/>
      <c r="AB5341" s="153"/>
      <c r="AC5341" s="182" t="e">
        <f t="shared" si="168"/>
        <v>#DIV/0!</v>
      </c>
      <c r="AD5341" s="153" t="e">
        <f t="shared" si="169"/>
        <v>#DIV/0!</v>
      </c>
      <c r="AE5341" s="207"/>
      <c r="AF5341" s="153"/>
      <c r="AG5341" s="159"/>
      <c r="AH5341" s="153"/>
      <c r="AI5341" s="161"/>
      <c r="AJ5341" s="153"/>
      <c r="AK5341" s="153"/>
      <c r="AL5341" s="207"/>
      <c r="AM5341" s="207"/>
      <c r="AN5341" s="207"/>
      <c r="AO5341" s="207"/>
      <c r="AP5341" s="147" t="s">
        <v>54</v>
      </c>
      <c r="AQ5341" s="147"/>
      <c r="AR5341" s="147"/>
      <c r="AS5341" s="209" t="s">
        <v>68</v>
      </c>
      <c r="AT5341" s="223" t="str">
        <f>MONTH(B5341)&amp;"/"&amp;YEAR(B5341)</f>
        <v>3/2026</v>
      </c>
      <c r="AU5341" s="223">
        <f>WEEKNUM(B5341)-WEEKNUM(EOMONTH(B5341,-1)+1)+1</f>
        <v>1</v>
      </c>
      <c r="AV5341" s="209" t="str">
        <f>MONTH(R5341)&amp;"/"&amp;YEAR(R5341)</f>
        <v>1/1900</v>
      </c>
      <c r="AW5341" s="209" t="e">
        <f>WEEKNUM(R5341)-WEEKNUM(EOMONTH(R5341,-1)+1)+1</f>
        <v>#NUM!</v>
      </c>
      <c r="AX5341" s="209">
        <f>IF(BB5341="S",IF(Q5341="1. Aceitou o programa",R5341-B5341,0),0)</f>
        <v>0</v>
      </c>
      <c r="AY5341" s="209">
        <f>IF(BB5341="S",IF(AND(S5341&lt;&gt;"",R5341&lt;&gt;""),S5341-R5341,0),0)</f>
        <v>0</v>
      </c>
      <c r="AZ5341" s="209">
        <f>IF(BB5341="S",IF(Q5341="1. Aceitou o programa",IF(OR(X5341="Não se Aplica",X5341=""),IF(OR(W5341="Não se Aplica",W5341=""),0,W5341-V5341),AVERAGE(X5341-W5341,W5341-V5341)),0),0)</f>
        <v>0</v>
      </c>
      <c r="BA5341" s="209">
        <f>IF(BB5341="S",IF(AND(Q5341="1. Aceitou o programa",AH5341="Realizada"),IFERROR(IF(AG5341="",0,AG5341-R5341),0),0),0)</f>
        <v>0</v>
      </c>
      <c r="BB5341" s="209" t="str">
        <f>_xlfn.XLOOKUP(U5341,'Lista Suspensa'!$AA$20:$AA$23,'Lista Suspensa'!$AB$20:$AB$23,"N/A")</f>
        <v>S</v>
      </c>
    </row>
    <row r="5342" spans="1:54" ht="12" customHeight="1">
      <c r="A5342" s="151" t="s">
        <v>54</v>
      </c>
      <c r="B5342" s="152">
        <v>46083</v>
      </c>
      <c r="C5342" s="153" t="s">
        <v>55</v>
      </c>
      <c r="D5342" s="153" t="s">
        <v>56</v>
      </c>
      <c r="E5342" s="244">
        <v>458902330</v>
      </c>
      <c r="F5342" s="144" t="s">
        <v>9539</v>
      </c>
      <c r="G5342" s="230"/>
      <c r="H5342" s="154">
        <v>28669</v>
      </c>
      <c r="I5342" s="153">
        <v>47</v>
      </c>
      <c r="J5342" s="148" t="s">
        <v>58</v>
      </c>
      <c r="K5342" s="153" t="s">
        <v>59</v>
      </c>
      <c r="L5342" s="153"/>
      <c r="M5342" s="153"/>
      <c r="N5342" s="153">
        <v>100</v>
      </c>
      <c r="O5342" s="155" t="s">
        <v>9540</v>
      </c>
      <c r="P5342" s="156" t="s">
        <v>60</v>
      </c>
      <c r="Q5342" s="157" t="s">
        <v>8211</v>
      </c>
      <c r="R5342" s="158"/>
      <c r="S5342" s="159"/>
      <c r="T5342" s="159" t="s">
        <v>6983</v>
      </c>
      <c r="U5342" s="159" t="s">
        <v>8212</v>
      </c>
      <c r="V5342" s="154">
        <v>46149</v>
      </c>
      <c r="W5342" s="154">
        <v>46155</v>
      </c>
      <c r="X5342" s="154"/>
      <c r="Y5342" s="160"/>
      <c r="Z5342" s="160"/>
      <c r="AA5342" s="153"/>
      <c r="AB5342" s="153"/>
      <c r="AC5342" s="182" t="e">
        <f t="shared" si="168"/>
        <v>#DIV/0!</v>
      </c>
      <c r="AD5342" s="153" t="e">
        <f t="shared" si="169"/>
        <v>#DIV/0!</v>
      </c>
      <c r="AE5342" s="207"/>
      <c r="AF5342" s="153"/>
      <c r="AG5342" s="159"/>
      <c r="AH5342" s="153"/>
      <c r="AI5342" s="161"/>
      <c r="AJ5342" s="153"/>
      <c r="AK5342" s="153"/>
      <c r="AL5342" s="207"/>
      <c r="AM5342" s="207"/>
      <c r="AN5342" s="207"/>
      <c r="AO5342" s="207"/>
      <c r="AP5342" s="147" t="s">
        <v>54</v>
      </c>
      <c r="AQ5342" s="147"/>
      <c r="AR5342" s="147"/>
      <c r="AS5342" s="209" t="s">
        <v>68</v>
      </c>
      <c r="AT5342" s="223" t="str">
        <f>MONTH(B5342)&amp;"/"&amp;YEAR(B5342)</f>
        <v>3/2026</v>
      </c>
      <c r="AU5342" s="223">
        <f>WEEKNUM(B5342)-WEEKNUM(EOMONTH(B5342,-1)+1)+1</f>
        <v>1</v>
      </c>
      <c r="AV5342" s="209" t="str">
        <f>MONTH(R5342)&amp;"/"&amp;YEAR(R5342)</f>
        <v>1/1900</v>
      </c>
      <c r="AW5342" s="209" t="e">
        <f>WEEKNUM(R5342)-WEEKNUM(EOMONTH(R5342,-1)+1)+1</f>
        <v>#NUM!</v>
      </c>
      <c r="AX5342" s="209">
        <f>IF(BB5342="S",IF(Q5342="1. Aceitou o programa",R5342-B5342,0),0)</f>
        <v>0</v>
      </c>
      <c r="AY5342" s="209">
        <f>IF(BB5342="S",IF(AND(S5342&lt;&gt;"",R5342&lt;&gt;""),S5342-R5342,0),0)</f>
        <v>0</v>
      </c>
      <c r="AZ5342" s="209">
        <f>IF(BB5342="S",IF(Q5342="1. Aceitou o programa",IF(OR(X5342="Não se Aplica",X5342=""),IF(OR(W5342="Não se Aplica",W5342=""),0,W5342-V5342),AVERAGE(X5342-W5342,W5342-V5342)),0),0)</f>
        <v>0</v>
      </c>
      <c r="BA5342" s="209">
        <f>IF(BB5342="S",IF(AND(Q5342="1. Aceitou o programa",AH5342="Realizada"),IFERROR(IF(AG5342="",0,AG5342-R5342),0),0),0)</f>
        <v>0</v>
      </c>
      <c r="BB5342" s="209" t="str">
        <f>_xlfn.XLOOKUP(U5342,'Lista Suspensa'!$AA$20:$AA$23,'Lista Suspensa'!$AB$20:$AB$23,"N/A")</f>
        <v>S</v>
      </c>
    </row>
    <row r="5343" spans="1:54" ht="12" customHeight="1">
      <c r="A5343" s="151" t="s">
        <v>54</v>
      </c>
      <c r="B5343" s="152">
        <v>46083</v>
      </c>
      <c r="C5343" s="153" t="s">
        <v>55</v>
      </c>
      <c r="D5343" s="153" t="s">
        <v>56</v>
      </c>
      <c r="E5343" s="244">
        <v>862508070</v>
      </c>
      <c r="F5343" s="144" t="s">
        <v>9541</v>
      </c>
      <c r="G5343" s="230"/>
      <c r="H5343" s="154">
        <v>28724</v>
      </c>
      <c r="I5343" s="153">
        <v>47</v>
      </c>
      <c r="J5343" s="148" t="s">
        <v>70</v>
      </c>
      <c r="K5343" s="153" t="s">
        <v>59</v>
      </c>
      <c r="L5343" s="153"/>
      <c r="M5343" s="153"/>
      <c r="N5343" s="153">
        <v>100</v>
      </c>
      <c r="O5343" s="155" t="s">
        <v>9542</v>
      </c>
      <c r="P5343" s="156" t="s">
        <v>60</v>
      </c>
      <c r="Q5343" s="157" t="s">
        <v>8211</v>
      </c>
      <c r="R5343" s="158"/>
      <c r="S5343" s="159"/>
      <c r="T5343" s="159" t="s">
        <v>6983</v>
      </c>
      <c r="U5343" s="159" t="s">
        <v>8212</v>
      </c>
      <c r="V5343" s="154">
        <v>46149</v>
      </c>
      <c r="W5343" s="154">
        <v>46155</v>
      </c>
      <c r="X5343" s="154"/>
      <c r="Y5343" s="160"/>
      <c r="Z5343" s="160"/>
      <c r="AA5343" s="153"/>
      <c r="AB5343" s="153"/>
      <c r="AC5343" s="182" t="e">
        <f t="shared" si="168"/>
        <v>#DIV/0!</v>
      </c>
      <c r="AD5343" s="153" t="e">
        <f t="shared" si="169"/>
        <v>#DIV/0!</v>
      </c>
      <c r="AE5343" s="207"/>
      <c r="AF5343" s="153"/>
      <c r="AG5343" s="159"/>
      <c r="AH5343" s="153"/>
      <c r="AI5343" s="161"/>
      <c r="AJ5343" s="153"/>
      <c r="AK5343" s="153"/>
      <c r="AL5343" s="207"/>
      <c r="AM5343" s="207"/>
      <c r="AN5343" s="207"/>
      <c r="AO5343" s="207"/>
      <c r="AP5343" s="147" t="s">
        <v>54</v>
      </c>
      <c r="AQ5343" s="147"/>
      <c r="AR5343" s="147"/>
      <c r="AS5343" s="209" t="s">
        <v>68</v>
      </c>
      <c r="AT5343" s="223" t="str">
        <f>MONTH(B5343)&amp;"/"&amp;YEAR(B5343)</f>
        <v>3/2026</v>
      </c>
      <c r="AU5343" s="223">
        <f>WEEKNUM(B5343)-WEEKNUM(EOMONTH(B5343,-1)+1)+1</f>
        <v>1</v>
      </c>
      <c r="AV5343" s="209" t="str">
        <f>MONTH(R5343)&amp;"/"&amp;YEAR(R5343)</f>
        <v>1/1900</v>
      </c>
      <c r="AW5343" s="209" t="e">
        <f>WEEKNUM(R5343)-WEEKNUM(EOMONTH(R5343,-1)+1)+1</f>
        <v>#NUM!</v>
      </c>
      <c r="AX5343" s="209">
        <f>IF(BB5343="S",IF(Q5343="1. Aceitou o programa",R5343-B5343,0),0)</f>
        <v>0</v>
      </c>
      <c r="AY5343" s="209">
        <f>IF(BB5343="S",IF(AND(S5343&lt;&gt;"",R5343&lt;&gt;""),S5343-R5343,0),0)</f>
        <v>0</v>
      </c>
      <c r="AZ5343" s="209">
        <f>IF(BB5343="S",IF(Q5343="1. Aceitou o programa",IF(OR(X5343="Não se Aplica",X5343=""),IF(OR(W5343="Não se Aplica",W5343=""),0,W5343-V5343),AVERAGE(X5343-W5343,W5343-V5343)),0),0)</f>
        <v>0</v>
      </c>
      <c r="BA5343" s="209">
        <f>IF(BB5343="S",IF(AND(Q5343="1. Aceitou o programa",AH5343="Realizada"),IFERROR(IF(AG5343="",0,AG5343-R5343),0),0),0)</f>
        <v>0</v>
      </c>
      <c r="BB5343" s="209" t="str">
        <f>_xlfn.XLOOKUP(U5343,'Lista Suspensa'!$AA$20:$AA$23,'Lista Suspensa'!$AB$20:$AB$23,"N/A")</f>
        <v>S</v>
      </c>
    </row>
    <row r="5344" spans="1:54" ht="12" customHeight="1">
      <c r="A5344" s="151" t="s">
        <v>54</v>
      </c>
      <c r="B5344" s="152">
        <v>46083</v>
      </c>
      <c r="C5344" s="153" t="s">
        <v>55</v>
      </c>
      <c r="D5344" s="153" t="s">
        <v>56</v>
      </c>
      <c r="E5344" s="244">
        <v>92689568</v>
      </c>
      <c r="F5344" s="144" t="s">
        <v>9543</v>
      </c>
      <c r="G5344" s="230"/>
      <c r="H5344" s="154">
        <v>28800</v>
      </c>
      <c r="I5344" s="153">
        <v>47</v>
      </c>
      <c r="J5344" s="148" t="s">
        <v>70</v>
      </c>
      <c r="K5344" s="153" t="s">
        <v>59</v>
      </c>
      <c r="L5344" s="153"/>
      <c r="M5344" s="153"/>
      <c r="N5344" s="153">
        <v>60</v>
      </c>
      <c r="O5344" s="155" t="s">
        <v>9544</v>
      </c>
      <c r="P5344" s="156" t="s">
        <v>60</v>
      </c>
      <c r="Q5344" s="157" t="s">
        <v>8211</v>
      </c>
      <c r="R5344" s="158"/>
      <c r="S5344" s="159"/>
      <c r="T5344" s="159" t="s">
        <v>6983</v>
      </c>
      <c r="U5344" s="159" t="s">
        <v>8212</v>
      </c>
      <c r="V5344" s="154">
        <v>46149</v>
      </c>
      <c r="W5344" s="154">
        <v>46155</v>
      </c>
      <c r="X5344" s="154"/>
      <c r="Y5344" s="160"/>
      <c r="Z5344" s="160"/>
      <c r="AA5344" s="153"/>
      <c r="AB5344" s="153"/>
      <c r="AC5344" s="182" t="e">
        <f t="shared" si="168"/>
        <v>#DIV/0!</v>
      </c>
      <c r="AD5344" s="153" t="e">
        <f t="shared" si="169"/>
        <v>#DIV/0!</v>
      </c>
      <c r="AE5344" s="207"/>
      <c r="AF5344" s="153"/>
      <c r="AG5344" s="159"/>
      <c r="AH5344" s="153"/>
      <c r="AI5344" s="161"/>
      <c r="AJ5344" s="153"/>
      <c r="AK5344" s="153"/>
      <c r="AL5344" s="207"/>
      <c r="AM5344" s="207"/>
      <c r="AN5344" s="207"/>
      <c r="AO5344" s="207"/>
      <c r="AP5344" s="147" t="s">
        <v>54</v>
      </c>
      <c r="AQ5344" s="147"/>
      <c r="AR5344" s="147"/>
      <c r="AS5344" s="209" t="s">
        <v>68</v>
      </c>
      <c r="AT5344" s="223" t="str">
        <f>MONTH(B5344)&amp;"/"&amp;YEAR(B5344)</f>
        <v>3/2026</v>
      </c>
      <c r="AU5344" s="223">
        <f>WEEKNUM(B5344)-WEEKNUM(EOMONTH(B5344,-1)+1)+1</f>
        <v>1</v>
      </c>
      <c r="AV5344" s="209" t="str">
        <f>MONTH(R5344)&amp;"/"&amp;YEAR(R5344)</f>
        <v>1/1900</v>
      </c>
      <c r="AW5344" s="209" t="e">
        <f>WEEKNUM(R5344)-WEEKNUM(EOMONTH(R5344,-1)+1)+1</f>
        <v>#NUM!</v>
      </c>
      <c r="AX5344" s="209">
        <f>IF(BB5344="S",IF(Q5344="1. Aceitou o programa",R5344-B5344,0),0)</f>
        <v>0</v>
      </c>
      <c r="AY5344" s="209">
        <f>IF(BB5344="S",IF(AND(S5344&lt;&gt;"",R5344&lt;&gt;""),S5344-R5344,0),0)</f>
        <v>0</v>
      </c>
      <c r="AZ5344" s="209">
        <f>IF(BB5344="S",IF(Q5344="1. Aceitou o programa",IF(OR(X5344="Não se Aplica",X5344=""),IF(OR(W5344="Não se Aplica",W5344=""),0,W5344-V5344),AVERAGE(X5344-W5344,W5344-V5344)),0),0)</f>
        <v>0</v>
      </c>
      <c r="BA5344" s="209">
        <f>IF(BB5344="S",IF(AND(Q5344="1. Aceitou o programa",AH5344="Realizada"),IFERROR(IF(AG5344="",0,AG5344-R5344),0),0),0)</f>
        <v>0</v>
      </c>
      <c r="BB5344" s="209" t="str">
        <f>_xlfn.XLOOKUP(U5344,'Lista Suspensa'!$AA$20:$AA$23,'Lista Suspensa'!$AB$20:$AB$23,"N/A")</f>
        <v>S</v>
      </c>
    </row>
    <row r="5345" spans="1:54" ht="12" customHeight="1">
      <c r="A5345" s="151" t="s">
        <v>54</v>
      </c>
      <c r="B5345" s="152">
        <v>46083</v>
      </c>
      <c r="C5345" s="153" t="s">
        <v>55</v>
      </c>
      <c r="D5345" s="153" t="s">
        <v>56</v>
      </c>
      <c r="E5345" s="244">
        <v>803743904</v>
      </c>
      <c r="F5345" s="144" t="s">
        <v>9545</v>
      </c>
      <c r="G5345" s="230"/>
      <c r="H5345" s="154">
        <v>28847</v>
      </c>
      <c r="I5345" s="153">
        <v>47</v>
      </c>
      <c r="J5345" s="148" t="s">
        <v>70</v>
      </c>
      <c r="K5345" s="153" t="s">
        <v>59</v>
      </c>
      <c r="L5345" s="153"/>
      <c r="M5345" s="153"/>
      <c r="N5345" s="153">
        <v>100</v>
      </c>
      <c r="O5345" s="155" t="s">
        <v>9546</v>
      </c>
      <c r="P5345" s="156" t="s">
        <v>60</v>
      </c>
      <c r="Q5345" s="157" t="s">
        <v>8211</v>
      </c>
      <c r="R5345" s="158"/>
      <c r="S5345" s="159"/>
      <c r="T5345" s="159" t="s">
        <v>6983</v>
      </c>
      <c r="U5345" s="159" t="s">
        <v>8212</v>
      </c>
      <c r="V5345" s="154">
        <v>46149</v>
      </c>
      <c r="W5345" s="154">
        <v>46155</v>
      </c>
      <c r="X5345" s="154"/>
      <c r="Y5345" s="160"/>
      <c r="Z5345" s="160"/>
      <c r="AA5345" s="153"/>
      <c r="AB5345" s="153"/>
      <c r="AC5345" s="182" t="e">
        <f t="shared" si="168"/>
        <v>#DIV/0!</v>
      </c>
      <c r="AD5345" s="153" t="e">
        <f t="shared" si="169"/>
        <v>#DIV/0!</v>
      </c>
      <c r="AE5345" s="207"/>
      <c r="AF5345" s="153"/>
      <c r="AG5345" s="159"/>
      <c r="AH5345" s="153"/>
      <c r="AI5345" s="161"/>
      <c r="AJ5345" s="153"/>
      <c r="AK5345" s="153"/>
      <c r="AL5345" s="207"/>
      <c r="AM5345" s="207"/>
      <c r="AN5345" s="207"/>
      <c r="AO5345" s="207"/>
      <c r="AP5345" s="147" t="s">
        <v>54</v>
      </c>
      <c r="AQ5345" s="147"/>
      <c r="AR5345" s="147"/>
      <c r="AS5345" s="209" t="s">
        <v>68</v>
      </c>
      <c r="AT5345" s="223" t="str">
        <f>MONTH(B5345)&amp;"/"&amp;YEAR(B5345)</f>
        <v>3/2026</v>
      </c>
      <c r="AU5345" s="223">
        <f>WEEKNUM(B5345)-WEEKNUM(EOMONTH(B5345,-1)+1)+1</f>
        <v>1</v>
      </c>
      <c r="AV5345" s="209" t="str">
        <f>MONTH(R5345)&amp;"/"&amp;YEAR(R5345)</f>
        <v>1/1900</v>
      </c>
      <c r="AW5345" s="209" t="e">
        <f>WEEKNUM(R5345)-WEEKNUM(EOMONTH(R5345,-1)+1)+1</f>
        <v>#NUM!</v>
      </c>
      <c r="AX5345" s="209">
        <f>IF(BB5345="S",IF(Q5345="1. Aceitou o programa",R5345-B5345,0),0)</f>
        <v>0</v>
      </c>
      <c r="AY5345" s="209">
        <f>IF(BB5345="S",IF(AND(S5345&lt;&gt;"",R5345&lt;&gt;""),S5345-R5345,0),0)</f>
        <v>0</v>
      </c>
      <c r="AZ5345" s="209">
        <f>IF(BB5345="S",IF(Q5345="1. Aceitou o programa",IF(OR(X5345="Não se Aplica",X5345=""),IF(OR(W5345="Não se Aplica",W5345=""),0,W5345-V5345),AVERAGE(X5345-W5345,W5345-V5345)),0),0)</f>
        <v>0</v>
      </c>
      <c r="BA5345" s="209">
        <f>IF(BB5345="S",IF(AND(Q5345="1. Aceitou o programa",AH5345="Realizada"),IFERROR(IF(AG5345="",0,AG5345-R5345),0),0),0)</f>
        <v>0</v>
      </c>
      <c r="BB5345" s="209" t="str">
        <f>_xlfn.XLOOKUP(U5345,'Lista Suspensa'!$AA$20:$AA$23,'Lista Suspensa'!$AB$20:$AB$23,"N/A")</f>
        <v>S</v>
      </c>
    </row>
    <row r="5346" spans="1:54" ht="12" customHeight="1">
      <c r="A5346" s="151" t="s">
        <v>54</v>
      </c>
      <c r="B5346" s="152">
        <v>46083</v>
      </c>
      <c r="C5346" s="153" t="s">
        <v>55</v>
      </c>
      <c r="D5346" s="153" t="s">
        <v>56</v>
      </c>
      <c r="E5346" s="244">
        <v>92978265</v>
      </c>
      <c r="F5346" s="144" t="s">
        <v>9547</v>
      </c>
      <c r="G5346" s="230"/>
      <c r="H5346" s="154">
        <v>28883</v>
      </c>
      <c r="I5346" s="153">
        <v>47</v>
      </c>
      <c r="J5346" s="148" t="s">
        <v>58</v>
      </c>
      <c r="K5346" s="153" t="s">
        <v>59</v>
      </c>
      <c r="L5346" s="153"/>
      <c r="M5346" s="153"/>
      <c r="N5346" s="153">
        <v>400</v>
      </c>
      <c r="O5346" s="155" t="s">
        <v>9548</v>
      </c>
      <c r="P5346" s="156" t="s">
        <v>60</v>
      </c>
      <c r="Q5346" s="157" t="s">
        <v>8211</v>
      </c>
      <c r="R5346" s="158"/>
      <c r="S5346" s="159"/>
      <c r="T5346" s="159" t="s">
        <v>6983</v>
      </c>
      <c r="U5346" s="159" t="s">
        <v>8212</v>
      </c>
      <c r="V5346" s="154">
        <v>46149</v>
      </c>
      <c r="W5346" s="154">
        <v>46155</v>
      </c>
      <c r="X5346" s="154"/>
      <c r="Y5346" s="160"/>
      <c r="Z5346" s="160"/>
      <c r="AA5346" s="153"/>
      <c r="AB5346" s="153"/>
      <c r="AC5346" s="182" t="e">
        <f t="shared" si="168"/>
        <v>#DIV/0!</v>
      </c>
      <c r="AD5346" s="153" t="e">
        <f t="shared" si="169"/>
        <v>#DIV/0!</v>
      </c>
      <c r="AE5346" s="207"/>
      <c r="AF5346" s="153"/>
      <c r="AG5346" s="159"/>
      <c r="AH5346" s="153"/>
      <c r="AI5346" s="161"/>
      <c r="AJ5346" s="153"/>
      <c r="AK5346" s="153"/>
      <c r="AL5346" s="207"/>
      <c r="AM5346" s="207"/>
      <c r="AN5346" s="207"/>
      <c r="AO5346" s="207"/>
      <c r="AP5346" s="147" t="s">
        <v>54</v>
      </c>
      <c r="AQ5346" s="147"/>
      <c r="AR5346" s="147"/>
      <c r="AS5346" s="209" t="s">
        <v>68</v>
      </c>
      <c r="AT5346" s="223" t="str">
        <f>MONTH(B5346)&amp;"/"&amp;YEAR(B5346)</f>
        <v>3/2026</v>
      </c>
      <c r="AU5346" s="223">
        <f>WEEKNUM(B5346)-WEEKNUM(EOMONTH(B5346,-1)+1)+1</f>
        <v>1</v>
      </c>
      <c r="AV5346" s="209" t="str">
        <f>MONTH(R5346)&amp;"/"&amp;YEAR(R5346)</f>
        <v>1/1900</v>
      </c>
      <c r="AW5346" s="209" t="e">
        <f>WEEKNUM(R5346)-WEEKNUM(EOMONTH(R5346,-1)+1)+1</f>
        <v>#NUM!</v>
      </c>
      <c r="AX5346" s="209">
        <f>IF(BB5346="S",IF(Q5346="1. Aceitou o programa",R5346-B5346,0),0)</f>
        <v>0</v>
      </c>
      <c r="AY5346" s="209">
        <f>IF(BB5346="S",IF(AND(S5346&lt;&gt;"",R5346&lt;&gt;""),S5346-R5346,0),0)</f>
        <v>0</v>
      </c>
      <c r="AZ5346" s="209">
        <f>IF(BB5346="S",IF(Q5346="1. Aceitou o programa",IF(OR(X5346="Não se Aplica",X5346=""),IF(OR(W5346="Não se Aplica",W5346=""),0,W5346-V5346),AVERAGE(X5346-W5346,W5346-V5346)),0),0)</f>
        <v>0</v>
      </c>
      <c r="BA5346" s="209">
        <f>IF(BB5346="S",IF(AND(Q5346="1. Aceitou o programa",AH5346="Realizada"),IFERROR(IF(AG5346="",0,AG5346-R5346),0),0),0)</f>
        <v>0</v>
      </c>
      <c r="BB5346" s="209" t="str">
        <f>_xlfn.XLOOKUP(U5346,'Lista Suspensa'!$AA$20:$AA$23,'Lista Suspensa'!$AB$20:$AB$23,"N/A")</f>
        <v>S</v>
      </c>
    </row>
    <row r="5347" spans="1:54" ht="12" customHeight="1">
      <c r="A5347" s="151" t="s">
        <v>54</v>
      </c>
      <c r="B5347" s="152">
        <v>46083</v>
      </c>
      <c r="C5347" s="153" t="s">
        <v>55</v>
      </c>
      <c r="D5347" s="153" t="s">
        <v>56</v>
      </c>
      <c r="E5347" s="244">
        <v>94685416</v>
      </c>
      <c r="F5347" s="144" t="s">
        <v>9549</v>
      </c>
      <c r="G5347" s="230"/>
      <c r="H5347" s="154">
        <v>28979</v>
      </c>
      <c r="I5347" s="153">
        <v>47</v>
      </c>
      <c r="J5347" s="148" t="s">
        <v>70</v>
      </c>
      <c r="K5347" s="153" t="s">
        <v>59</v>
      </c>
      <c r="L5347" s="153"/>
      <c r="M5347" s="153"/>
      <c r="N5347" s="153">
        <v>110</v>
      </c>
      <c r="O5347" s="155" t="s">
        <v>9550</v>
      </c>
      <c r="P5347" s="156" t="s">
        <v>60</v>
      </c>
      <c r="Q5347" s="157" t="s">
        <v>8211</v>
      </c>
      <c r="R5347" s="158"/>
      <c r="S5347" s="159"/>
      <c r="T5347" s="159" t="s">
        <v>6983</v>
      </c>
      <c r="U5347" s="159" t="s">
        <v>8212</v>
      </c>
      <c r="V5347" s="154">
        <v>46149</v>
      </c>
      <c r="W5347" s="154">
        <v>46155</v>
      </c>
      <c r="X5347" s="154"/>
      <c r="Y5347" s="160"/>
      <c r="Z5347" s="160"/>
      <c r="AA5347" s="153"/>
      <c r="AB5347" s="153"/>
      <c r="AC5347" s="182" t="e">
        <f t="shared" si="168"/>
        <v>#DIV/0!</v>
      </c>
      <c r="AD5347" s="153" t="e">
        <f t="shared" si="169"/>
        <v>#DIV/0!</v>
      </c>
      <c r="AE5347" s="207"/>
      <c r="AF5347" s="153"/>
      <c r="AG5347" s="159"/>
      <c r="AH5347" s="153"/>
      <c r="AI5347" s="161"/>
      <c r="AJ5347" s="153"/>
      <c r="AK5347" s="153"/>
      <c r="AL5347" s="207"/>
      <c r="AM5347" s="207"/>
      <c r="AN5347" s="207"/>
      <c r="AO5347" s="207"/>
      <c r="AP5347" s="147" t="s">
        <v>54</v>
      </c>
      <c r="AQ5347" s="147"/>
      <c r="AR5347" s="147"/>
      <c r="AS5347" s="209" t="s">
        <v>68</v>
      </c>
      <c r="AT5347" s="223" t="str">
        <f>MONTH(B5347)&amp;"/"&amp;YEAR(B5347)</f>
        <v>3/2026</v>
      </c>
      <c r="AU5347" s="223">
        <f>WEEKNUM(B5347)-WEEKNUM(EOMONTH(B5347,-1)+1)+1</f>
        <v>1</v>
      </c>
      <c r="AV5347" s="209" t="str">
        <f>MONTH(R5347)&amp;"/"&amp;YEAR(R5347)</f>
        <v>1/1900</v>
      </c>
      <c r="AW5347" s="209" t="e">
        <f>WEEKNUM(R5347)-WEEKNUM(EOMONTH(R5347,-1)+1)+1</f>
        <v>#NUM!</v>
      </c>
      <c r="AX5347" s="209">
        <f>IF(BB5347="S",IF(Q5347="1. Aceitou o programa",R5347-B5347,0),0)</f>
        <v>0</v>
      </c>
      <c r="AY5347" s="209">
        <f>IF(BB5347="S",IF(AND(S5347&lt;&gt;"",R5347&lt;&gt;""),S5347-R5347,0),0)</f>
        <v>0</v>
      </c>
      <c r="AZ5347" s="209">
        <f>IF(BB5347="S",IF(Q5347="1. Aceitou o programa",IF(OR(X5347="Não se Aplica",X5347=""),IF(OR(W5347="Não se Aplica",W5347=""),0,W5347-V5347),AVERAGE(X5347-W5347,W5347-V5347)),0),0)</f>
        <v>0</v>
      </c>
      <c r="BA5347" s="209">
        <f>IF(BB5347="S",IF(AND(Q5347="1. Aceitou o programa",AH5347="Realizada"),IFERROR(IF(AG5347="",0,AG5347-R5347),0),0),0)</f>
        <v>0</v>
      </c>
      <c r="BB5347" s="209" t="str">
        <f>_xlfn.XLOOKUP(U5347,'Lista Suspensa'!$AA$20:$AA$23,'Lista Suspensa'!$AB$20:$AB$23,"N/A")</f>
        <v>S</v>
      </c>
    </row>
    <row r="5348" spans="1:54" ht="12" customHeight="1">
      <c r="A5348" s="151" t="s">
        <v>54</v>
      </c>
      <c r="B5348" s="152">
        <v>46083</v>
      </c>
      <c r="C5348" s="153" t="s">
        <v>55</v>
      </c>
      <c r="D5348" s="153" t="s">
        <v>56</v>
      </c>
      <c r="E5348" s="244">
        <v>94478091</v>
      </c>
      <c r="F5348" s="144" t="s">
        <v>9551</v>
      </c>
      <c r="G5348" s="230"/>
      <c r="H5348" s="154">
        <v>29022</v>
      </c>
      <c r="I5348" s="153">
        <v>46</v>
      </c>
      <c r="J5348" s="148" t="s">
        <v>58</v>
      </c>
      <c r="K5348" s="153" t="s">
        <v>59</v>
      </c>
      <c r="L5348" s="153"/>
      <c r="M5348" s="153"/>
      <c r="N5348" s="153">
        <v>60</v>
      </c>
      <c r="O5348" s="155" t="s">
        <v>9552</v>
      </c>
      <c r="P5348" s="156" t="s">
        <v>60</v>
      </c>
      <c r="Q5348" s="157" t="s">
        <v>8211</v>
      </c>
      <c r="R5348" s="158"/>
      <c r="S5348" s="159"/>
      <c r="T5348" s="159" t="s">
        <v>6983</v>
      </c>
      <c r="U5348" s="159" t="s">
        <v>8212</v>
      </c>
      <c r="V5348" s="154">
        <v>46149</v>
      </c>
      <c r="W5348" s="154">
        <v>46155</v>
      </c>
      <c r="X5348" s="154"/>
      <c r="Y5348" s="160"/>
      <c r="Z5348" s="160"/>
      <c r="AA5348" s="153"/>
      <c r="AB5348" s="153"/>
      <c r="AC5348" s="182" t="e">
        <f t="shared" si="168"/>
        <v>#DIV/0!</v>
      </c>
      <c r="AD5348" s="153" t="e">
        <f t="shared" si="169"/>
        <v>#DIV/0!</v>
      </c>
      <c r="AE5348" s="207"/>
      <c r="AF5348" s="153"/>
      <c r="AG5348" s="159"/>
      <c r="AH5348" s="153"/>
      <c r="AI5348" s="161"/>
      <c r="AJ5348" s="153"/>
      <c r="AK5348" s="153"/>
      <c r="AL5348" s="207"/>
      <c r="AM5348" s="207"/>
      <c r="AN5348" s="207"/>
      <c r="AO5348" s="207"/>
      <c r="AP5348" s="147" t="s">
        <v>54</v>
      </c>
      <c r="AQ5348" s="147"/>
      <c r="AR5348" s="147"/>
      <c r="AS5348" s="209" t="s">
        <v>68</v>
      </c>
      <c r="AT5348" s="223" t="str">
        <f>MONTH(B5348)&amp;"/"&amp;YEAR(B5348)</f>
        <v>3/2026</v>
      </c>
      <c r="AU5348" s="223">
        <f>WEEKNUM(B5348)-WEEKNUM(EOMONTH(B5348,-1)+1)+1</f>
        <v>1</v>
      </c>
      <c r="AV5348" s="209" t="str">
        <f>MONTH(R5348)&amp;"/"&amp;YEAR(R5348)</f>
        <v>1/1900</v>
      </c>
      <c r="AW5348" s="209" t="e">
        <f>WEEKNUM(R5348)-WEEKNUM(EOMONTH(R5348,-1)+1)+1</f>
        <v>#NUM!</v>
      </c>
      <c r="AX5348" s="209">
        <f>IF(BB5348="S",IF(Q5348="1. Aceitou o programa",R5348-B5348,0),0)</f>
        <v>0</v>
      </c>
      <c r="AY5348" s="209">
        <f>IF(BB5348="S",IF(AND(S5348&lt;&gt;"",R5348&lt;&gt;""),S5348-R5348,0),0)</f>
        <v>0</v>
      </c>
      <c r="AZ5348" s="209">
        <f>IF(BB5348="S",IF(Q5348="1. Aceitou o programa",IF(OR(X5348="Não se Aplica",X5348=""),IF(OR(W5348="Não se Aplica",W5348=""),0,W5348-V5348),AVERAGE(X5348-W5348,W5348-V5348)),0),0)</f>
        <v>0</v>
      </c>
      <c r="BA5348" s="209">
        <f>IF(BB5348="S",IF(AND(Q5348="1. Aceitou o programa",AH5348="Realizada"),IFERROR(IF(AG5348="",0,AG5348-R5348),0),0),0)</f>
        <v>0</v>
      </c>
      <c r="BB5348" s="209" t="str">
        <f>_xlfn.XLOOKUP(U5348,'Lista Suspensa'!$AA$20:$AA$23,'Lista Suspensa'!$AB$20:$AB$23,"N/A")</f>
        <v>S</v>
      </c>
    </row>
    <row r="5349" spans="1:54" ht="12" customHeight="1">
      <c r="A5349" s="151" t="s">
        <v>54</v>
      </c>
      <c r="B5349" s="152">
        <v>46083</v>
      </c>
      <c r="C5349" s="153" t="s">
        <v>55</v>
      </c>
      <c r="D5349" s="153" t="s">
        <v>56</v>
      </c>
      <c r="E5349" s="244">
        <v>594002834</v>
      </c>
      <c r="F5349" s="144" t="s">
        <v>9553</v>
      </c>
      <c r="G5349" s="230"/>
      <c r="H5349" s="154">
        <v>29175</v>
      </c>
      <c r="I5349" s="153">
        <v>46</v>
      </c>
      <c r="J5349" s="148" t="s">
        <v>58</v>
      </c>
      <c r="K5349" s="153" t="s">
        <v>59</v>
      </c>
      <c r="L5349" s="153"/>
      <c r="M5349" s="153"/>
      <c r="N5349" s="153">
        <v>50</v>
      </c>
      <c r="O5349" s="155" t="s">
        <v>9554</v>
      </c>
      <c r="P5349" s="156" t="s">
        <v>60</v>
      </c>
      <c r="Q5349" s="157" t="s">
        <v>8211</v>
      </c>
      <c r="R5349" s="158"/>
      <c r="S5349" s="159"/>
      <c r="T5349" s="159" t="s">
        <v>6983</v>
      </c>
      <c r="U5349" s="159" t="s">
        <v>8212</v>
      </c>
      <c r="V5349" s="154">
        <v>46149</v>
      </c>
      <c r="W5349" s="154">
        <v>46155</v>
      </c>
      <c r="X5349" s="154"/>
      <c r="Y5349" s="160"/>
      <c r="Z5349" s="160"/>
      <c r="AA5349" s="153"/>
      <c r="AB5349" s="153"/>
      <c r="AC5349" s="182" t="e">
        <f t="shared" si="168"/>
        <v>#DIV/0!</v>
      </c>
      <c r="AD5349" s="153" t="e">
        <f t="shared" si="169"/>
        <v>#DIV/0!</v>
      </c>
      <c r="AE5349" s="207"/>
      <c r="AF5349" s="153"/>
      <c r="AG5349" s="159"/>
      <c r="AH5349" s="153"/>
      <c r="AI5349" s="161"/>
      <c r="AJ5349" s="153"/>
      <c r="AK5349" s="153"/>
      <c r="AL5349" s="207"/>
      <c r="AM5349" s="207"/>
      <c r="AN5349" s="207"/>
      <c r="AO5349" s="207"/>
      <c r="AP5349" s="147" t="s">
        <v>54</v>
      </c>
      <c r="AQ5349" s="147"/>
      <c r="AR5349" s="147"/>
      <c r="AS5349" s="209" t="s">
        <v>68</v>
      </c>
      <c r="AT5349" s="223" t="str">
        <f>MONTH(B5349)&amp;"/"&amp;YEAR(B5349)</f>
        <v>3/2026</v>
      </c>
      <c r="AU5349" s="223">
        <f>WEEKNUM(B5349)-WEEKNUM(EOMONTH(B5349,-1)+1)+1</f>
        <v>1</v>
      </c>
      <c r="AV5349" s="209" t="str">
        <f>MONTH(R5349)&amp;"/"&amp;YEAR(R5349)</f>
        <v>1/1900</v>
      </c>
      <c r="AW5349" s="209" t="e">
        <f>WEEKNUM(R5349)-WEEKNUM(EOMONTH(R5349,-1)+1)+1</f>
        <v>#NUM!</v>
      </c>
      <c r="AX5349" s="209">
        <f>IF(BB5349="S",IF(Q5349="1. Aceitou o programa",R5349-B5349,0),0)</f>
        <v>0</v>
      </c>
      <c r="AY5349" s="209">
        <f>IF(BB5349="S",IF(AND(S5349&lt;&gt;"",R5349&lt;&gt;""),S5349-R5349,0),0)</f>
        <v>0</v>
      </c>
      <c r="AZ5349" s="209">
        <f>IF(BB5349="S",IF(Q5349="1. Aceitou o programa",IF(OR(X5349="Não se Aplica",X5349=""),IF(OR(W5349="Não se Aplica",W5349=""),0,W5349-V5349),AVERAGE(X5349-W5349,W5349-V5349)),0),0)</f>
        <v>0</v>
      </c>
      <c r="BA5349" s="209">
        <f>IF(BB5349="S",IF(AND(Q5349="1. Aceitou o programa",AH5349="Realizada"),IFERROR(IF(AG5349="",0,AG5349-R5349),0),0),0)</f>
        <v>0</v>
      </c>
      <c r="BB5349" s="209" t="str">
        <f>_xlfn.XLOOKUP(U5349,'Lista Suspensa'!$AA$20:$AA$23,'Lista Suspensa'!$AB$20:$AB$23,"N/A")</f>
        <v>S</v>
      </c>
    </row>
    <row r="5350" spans="1:54" ht="12" customHeight="1">
      <c r="A5350" s="151" t="s">
        <v>54</v>
      </c>
      <c r="B5350" s="152">
        <v>46083</v>
      </c>
      <c r="C5350" s="153" t="s">
        <v>55</v>
      </c>
      <c r="D5350" s="153" t="s">
        <v>56</v>
      </c>
      <c r="E5350" s="244">
        <v>94075034</v>
      </c>
      <c r="F5350" s="144" t="s">
        <v>9555</v>
      </c>
      <c r="G5350" s="230"/>
      <c r="H5350" s="154">
        <v>29375</v>
      </c>
      <c r="I5350" s="153">
        <v>45</v>
      </c>
      <c r="J5350" s="148" t="s">
        <v>70</v>
      </c>
      <c r="K5350" s="153" t="s">
        <v>59</v>
      </c>
      <c r="L5350" s="153"/>
      <c r="M5350" s="153"/>
      <c r="N5350" s="153">
        <v>110</v>
      </c>
      <c r="O5350" s="155" t="s">
        <v>9556</v>
      </c>
      <c r="P5350" s="156" t="s">
        <v>60</v>
      </c>
      <c r="Q5350" s="157" t="s">
        <v>8211</v>
      </c>
      <c r="R5350" s="158"/>
      <c r="S5350" s="159"/>
      <c r="T5350" s="159" t="s">
        <v>6983</v>
      </c>
      <c r="U5350" s="159" t="s">
        <v>8212</v>
      </c>
      <c r="V5350" s="154">
        <v>46149</v>
      </c>
      <c r="W5350" s="154">
        <v>46155</v>
      </c>
      <c r="X5350" s="154"/>
      <c r="Y5350" s="160"/>
      <c r="Z5350" s="160"/>
      <c r="AA5350" s="153"/>
      <c r="AB5350" s="153"/>
      <c r="AC5350" s="182" t="e">
        <f t="shared" si="168"/>
        <v>#DIV/0!</v>
      </c>
      <c r="AD5350" s="153" t="e">
        <f t="shared" si="169"/>
        <v>#DIV/0!</v>
      </c>
      <c r="AE5350" s="207"/>
      <c r="AF5350" s="153"/>
      <c r="AG5350" s="159"/>
      <c r="AH5350" s="153"/>
      <c r="AI5350" s="161"/>
      <c r="AJ5350" s="153"/>
      <c r="AK5350" s="153"/>
      <c r="AL5350" s="207"/>
      <c r="AM5350" s="207"/>
      <c r="AN5350" s="207"/>
      <c r="AO5350" s="207"/>
      <c r="AP5350" s="147" t="s">
        <v>54</v>
      </c>
      <c r="AQ5350" s="147"/>
      <c r="AR5350" s="147"/>
      <c r="AS5350" s="209" t="s">
        <v>68</v>
      </c>
      <c r="AT5350" s="223" t="str">
        <f>MONTH(B5350)&amp;"/"&amp;YEAR(B5350)</f>
        <v>3/2026</v>
      </c>
      <c r="AU5350" s="223">
        <f>WEEKNUM(B5350)-WEEKNUM(EOMONTH(B5350,-1)+1)+1</f>
        <v>1</v>
      </c>
      <c r="AV5350" s="209" t="str">
        <f>MONTH(R5350)&amp;"/"&amp;YEAR(R5350)</f>
        <v>1/1900</v>
      </c>
      <c r="AW5350" s="209" t="e">
        <f>WEEKNUM(R5350)-WEEKNUM(EOMONTH(R5350,-1)+1)+1</f>
        <v>#NUM!</v>
      </c>
      <c r="AX5350" s="209">
        <f>IF(BB5350="S",IF(Q5350="1. Aceitou o programa",R5350-B5350,0),0)</f>
        <v>0</v>
      </c>
      <c r="AY5350" s="209">
        <f>IF(BB5350="S",IF(AND(S5350&lt;&gt;"",R5350&lt;&gt;""),S5350-R5350,0),0)</f>
        <v>0</v>
      </c>
      <c r="AZ5350" s="209">
        <f>IF(BB5350="S",IF(Q5350="1. Aceitou o programa",IF(OR(X5350="Não se Aplica",X5350=""),IF(OR(W5350="Não se Aplica",W5350=""),0,W5350-V5350),AVERAGE(X5350-W5350,W5350-V5350)),0),0)</f>
        <v>0</v>
      </c>
      <c r="BA5350" s="209">
        <f>IF(BB5350="S",IF(AND(Q5350="1. Aceitou o programa",AH5350="Realizada"),IFERROR(IF(AG5350="",0,AG5350-R5350),0),0),0)</f>
        <v>0</v>
      </c>
      <c r="BB5350" s="209" t="str">
        <f>_xlfn.XLOOKUP(U5350,'Lista Suspensa'!$AA$20:$AA$23,'Lista Suspensa'!$AB$20:$AB$23,"N/A")</f>
        <v>S</v>
      </c>
    </row>
    <row r="5351" spans="1:54" ht="12" customHeight="1">
      <c r="A5351" s="151" t="s">
        <v>54</v>
      </c>
      <c r="B5351" s="152">
        <v>46083</v>
      </c>
      <c r="C5351" s="153" t="s">
        <v>55</v>
      </c>
      <c r="D5351" s="153" t="s">
        <v>56</v>
      </c>
      <c r="E5351" s="244">
        <v>588869767</v>
      </c>
      <c r="F5351" s="144" t="s">
        <v>9557</v>
      </c>
      <c r="G5351" s="230"/>
      <c r="H5351" s="154">
        <v>29378</v>
      </c>
      <c r="I5351" s="153">
        <v>45</v>
      </c>
      <c r="J5351" s="148" t="s">
        <v>70</v>
      </c>
      <c r="K5351" s="153" t="s">
        <v>59</v>
      </c>
      <c r="L5351" s="153"/>
      <c r="M5351" s="153"/>
      <c r="N5351" s="153">
        <v>200</v>
      </c>
      <c r="O5351" s="155" t="s">
        <v>9558</v>
      </c>
      <c r="P5351" s="156" t="s">
        <v>60</v>
      </c>
      <c r="Q5351" s="157" t="s">
        <v>8211</v>
      </c>
      <c r="R5351" s="158"/>
      <c r="S5351" s="159"/>
      <c r="T5351" s="159" t="s">
        <v>6983</v>
      </c>
      <c r="U5351" s="159" t="s">
        <v>8212</v>
      </c>
      <c r="V5351" s="154">
        <v>46149</v>
      </c>
      <c r="W5351" s="154">
        <v>46155</v>
      </c>
      <c r="X5351" s="154"/>
      <c r="Y5351" s="160"/>
      <c r="Z5351" s="160"/>
      <c r="AA5351" s="153"/>
      <c r="AB5351" s="153"/>
      <c r="AC5351" s="182" t="e">
        <f t="shared" si="168"/>
        <v>#DIV/0!</v>
      </c>
      <c r="AD5351" s="153" t="e">
        <f t="shared" si="169"/>
        <v>#DIV/0!</v>
      </c>
      <c r="AE5351" s="207"/>
      <c r="AF5351" s="153"/>
      <c r="AG5351" s="159"/>
      <c r="AH5351" s="153"/>
      <c r="AI5351" s="161"/>
      <c r="AJ5351" s="153"/>
      <c r="AK5351" s="153"/>
      <c r="AL5351" s="207"/>
      <c r="AM5351" s="207"/>
      <c r="AN5351" s="207"/>
      <c r="AO5351" s="207"/>
      <c r="AP5351" s="147" t="s">
        <v>54</v>
      </c>
      <c r="AQ5351" s="147"/>
      <c r="AR5351" s="147"/>
      <c r="AS5351" s="209" t="s">
        <v>68</v>
      </c>
      <c r="AT5351" s="223" t="str">
        <f>MONTH(B5351)&amp;"/"&amp;YEAR(B5351)</f>
        <v>3/2026</v>
      </c>
      <c r="AU5351" s="223">
        <f>WEEKNUM(B5351)-WEEKNUM(EOMONTH(B5351,-1)+1)+1</f>
        <v>1</v>
      </c>
      <c r="AV5351" s="209" t="str">
        <f>MONTH(R5351)&amp;"/"&amp;YEAR(R5351)</f>
        <v>1/1900</v>
      </c>
      <c r="AW5351" s="209" t="e">
        <f>WEEKNUM(R5351)-WEEKNUM(EOMONTH(R5351,-1)+1)+1</f>
        <v>#NUM!</v>
      </c>
      <c r="AX5351" s="209">
        <f>IF(BB5351="S",IF(Q5351="1. Aceitou o programa",R5351-B5351,0),0)</f>
        <v>0</v>
      </c>
      <c r="AY5351" s="209">
        <f>IF(BB5351="S",IF(AND(S5351&lt;&gt;"",R5351&lt;&gt;""),S5351-R5351,0),0)</f>
        <v>0</v>
      </c>
      <c r="AZ5351" s="209">
        <f>IF(BB5351="S",IF(Q5351="1. Aceitou o programa",IF(OR(X5351="Não se Aplica",X5351=""),IF(OR(W5351="Não se Aplica",W5351=""),0,W5351-V5351),AVERAGE(X5351-W5351,W5351-V5351)),0),0)</f>
        <v>0</v>
      </c>
      <c r="BA5351" s="209">
        <f>IF(BB5351="S",IF(AND(Q5351="1. Aceitou o programa",AH5351="Realizada"),IFERROR(IF(AG5351="",0,AG5351-R5351),0),0),0)</f>
        <v>0</v>
      </c>
      <c r="BB5351" s="209" t="str">
        <f>_xlfn.XLOOKUP(U5351,'Lista Suspensa'!$AA$20:$AA$23,'Lista Suspensa'!$AB$20:$AB$23,"N/A")</f>
        <v>S</v>
      </c>
    </row>
    <row r="5352" spans="1:54" ht="12" customHeight="1">
      <c r="A5352" s="151" t="s">
        <v>54</v>
      </c>
      <c r="B5352" s="152">
        <v>46083</v>
      </c>
      <c r="C5352" s="153" t="s">
        <v>55</v>
      </c>
      <c r="D5352" s="153" t="s">
        <v>56</v>
      </c>
      <c r="E5352" s="244">
        <v>94665643</v>
      </c>
      <c r="F5352" s="144" t="s">
        <v>9559</v>
      </c>
      <c r="G5352" s="230"/>
      <c r="H5352" s="154">
        <v>29430</v>
      </c>
      <c r="I5352" s="153">
        <v>45</v>
      </c>
      <c r="J5352" s="148" t="s">
        <v>70</v>
      </c>
      <c r="K5352" s="153" t="s">
        <v>59</v>
      </c>
      <c r="L5352" s="153"/>
      <c r="M5352" s="153"/>
      <c r="N5352" s="153">
        <v>450</v>
      </c>
      <c r="O5352" s="155">
        <v>21997757822</v>
      </c>
      <c r="P5352" s="156" t="s">
        <v>60</v>
      </c>
      <c r="Q5352" s="157" t="s">
        <v>8211</v>
      </c>
      <c r="R5352" s="158"/>
      <c r="S5352" s="159"/>
      <c r="T5352" s="159" t="s">
        <v>6983</v>
      </c>
      <c r="U5352" s="159" t="s">
        <v>8212</v>
      </c>
      <c r="V5352" s="154">
        <v>46149</v>
      </c>
      <c r="W5352" s="154">
        <v>46155</v>
      </c>
      <c r="X5352" s="154"/>
      <c r="Y5352" s="160"/>
      <c r="Z5352" s="160"/>
      <c r="AA5352" s="153"/>
      <c r="AB5352" s="153"/>
      <c r="AC5352" s="182" t="e">
        <f t="shared" si="168"/>
        <v>#DIV/0!</v>
      </c>
      <c r="AD5352" s="153" t="e">
        <f t="shared" si="169"/>
        <v>#DIV/0!</v>
      </c>
      <c r="AE5352" s="207"/>
      <c r="AF5352" s="153"/>
      <c r="AG5352" s="159"/>
      <c r="AH5352" s="153"/>
      <c r="AI5352" s="161"/>
      <c r="AJ5352" s="153"/>
      <c r="AK5352" s="153"/>
      <c r="AL5352" s="207"/>
      <c r="AM5352" s="207"/>
      <c r="AN5352" s="207"/>
      <c r="AO5352" s="207"/>
      <c r="AP5352" s="147" t="s">
        <v>54</v>
      </c>
      <c r="AQ5352" s="147"/>
      <c r="AR5352" s="147"/>
      <c r="AS5352" s="209" t="s">
        <v>68</v>
      </c>
      <c r="AT5352" s="223" t="str">
        <f>MONTH(B5352)&amp;"/"&amp;YEAR(B5352)</f>
        <v>3/2026</v>
      </c>
      <c r="AU5352" s="223">
        <f>WEEKNUM(B5352)-WEEKNUM(EOMONTH(B5352,-1)+1)+1</f>
        <v>1</v>
      </c>
      <c r="AV5352" s="209" t="str">
        <f>MONTH(R5352)&amp;"/"&amp;YEAR(R5352)</f>
        <v>1/1900</v>
      </c>
      <c r="AW5352" s="209" t="e">
        <f>WEEKNUM(R5352)-WEEKNUM(EOMONTH(R5352,-1)+1)+1</f>
        <v>#NUM!</v>
      </c>
      <c r="AX5352" s="209">
        <f>IF(BB5352="S",IF(Q5352="1. Aceitou o programa",R5352-B5352,0),0)</f>
        <v>0</v>
      </c>
      <c r="AY5352" s="209">
        <f>IF(BB5352="S",IF(AND(S5352&lt;&gt;"",R5352&lt;&gt;""),S5352-R5352,0),0)</f>
        <v>0</v>
      </c>
      <c r="AZ5352" s="209">
        <f>IF(BB5352="S",IF(Q5352="1. Aceitou o programa",IF(OR(X5352="Não se Aplica",X5352=""),IF(OR(W5352="Não se Aplica",W5352=""),0,W5352-V5352),AVERAGE(X5352-W5352,W5352-V5352)),0),0)</f>
        <v>0</v>
      </c>
      <c r="BA5352" s="209">
        <f>IF(BB5352="S",IF(AND(Q5352="1. Aceitou o programa",AH5352="Realizada"),IFERROR(IF(AG5352="",0,AG5352-R5352),0),0),0)</f>
        <v>0</v>
      </c>
      <c r="BB5352" s="209" t="str">
        <f>_xlfn.XLOOKUP(U5352,'Lista Suspensa'!$AA$20:$AA$23,'Lista Suspensa'!$AB$20:$AB$23,"N/A")</f>
        <v>S</v>
      </c>
    </row>
    <row r="5353" spans="1:54" ht="12" customHeight="1">
      <c r="A5353" s="151" t="s">
        <v>54</v>
      </c>
      <c r="B5353" s="152">
        <v>46083</v>
      </c>
      <c r="C5353" s="153" t="s">
        <v>55</v>
      </c>
      <c r="D5353" s="153" t="s">
        <v>56</v>
      </c>
      <c r="E5353" s="244">
        <v>94416638</v>
      </c>
      <c r="F5353" s="144" t="s">
        <v>9560</v>
      </c>
      <c r="G5353" s="230"/>
      <c r="H5353" s="154">
        <v>29523</v>
      </c>
      <c r="I5353" s="153">
        <v>45</v>
      </c>
      <c r="J5353" s="148" t="s">
        <v>58</v>
      </c>
      <c r="K5353" s="153" t="s">
        <v>59</v>
      </c>
      <c r="L5353" s="153"/>
      <c r="M5353" s="153"/>
      <c r="N5353" s="153">
        <v>60</v>
      </c>
      <c r="O5353" s="155" t="s">
        <v>9561</v>
      </c>
      <c r="P5353" s="156" t="s">
        <v>60</v>
      </c>
      <c r="Q5353" s="157" t="s">
        <v>8211</v>
      </c>
      <c r="R5353" s="158"/>
      <c r="S5353" s="159"/>
      <c r="T5353" s="159" t="s">
        <v>6983</v>
      </c>
      <c r="U5353" s="159" t="s">
        <v>8212</v>
      </c>
      <c r="V5353" s="154">
        <v>46149</v>
      </c>
      <c r="W5353" s="154">
        <v>46155</v>
      </c>
      <c r="X5353" s="154"/>
      <c r="Y5353" s="160"/>
      <c r="Z5353" s="160"/>
      <c r="AA5353" s="153"/>
      <c r="AB5353" s="153"/>
      <c r="AC5353" s="182" t="e">
        <f t="shared" si="168"/>
        <v>#DIV/0!</v>
      </c>
      <c r="AD5353" s="153" t="e">
        <f t="shared" si="169"/>
        <v>#DIV/0!</v>
      </c>
      <c r="AE5353" s="207"/>
      <c r="AF5353" s="153"/>
      <c r="AG5353" s="159"/>
      <c r="AH5353" s="153"/>
      <c r="AI5353" s="161"/>
      <c r="AJ5353" s="153"/>
      <c r="AK5353" s="153"/>
      <c r="AL5353" s="207"/>
      <c r="AM5353" s="207"/>
      <c r="AN5353" s="207"/>
      <c r="AO5353" s="207"/>
      <c r="AP5353" s="147" t="s">
        <v>54</v>
      </c>
      <c r="AQ5353" s="147"/>
      <c r="AR5353" s="147"/>
      <c r="AS5353" s="209" t="s">
        <v>68</v>
      </c>
      <c r="AT5353" s="223" t="str">
        <f>MONTH(B5353)&amp;"/"&amp;YEAR(B5353)</f>
        <v>3/2026</v>
      </c>
      <c r="AU5353" s="223">
        <f>WEEKNUM(B5353)-WEEKNUM(EOMONTH(B5353,-1)+1)+1</f>
        <v>1</v>
      </c>
      <c r="AV5353" s="209" t="str">
        <f>MONTH(R5353)&amp;"/"&amp;YEAR(R5353)</f>
        <v>1/1900</v>
      </c>
      <c r="AW5353" s="209" t="e">
        <f>WEEKNUM(R5353)-WEEKNUM(EOMONTH(R5353,-1)+1)+1</f>
        <v>#NUM!</v>
      </c>
      <c r="AX5353" s="209">
        <f>IF(BB5353="S",IF(Q5353="1. Aceitou o programa",R5353-B5353,0),0)</f>
        <v>0</v>
      </c>
      <c r="AY5353" s="209">
        <f>IF(BB5353="S",IF(AND(S5353&lt;&gt;"",R5353&lt;&gt;""),S5353-R5353,0),0)</f>
        <v>0</v>
      </c>
      <c r="AZ5353" s="209">
        <f>IF(BB5353="S",IF(Q5353="1. Aceitou o programa",IF(OR(X5353="Não se Aplica",X5353=""),IF(OR(W5353="Não se Aplica",W5353=""),0,W5353-V5353),AVERAGE(X5353-W5353,W5353-V5353)),0),0)</f>
        <v>0</v>
      </c>
      <c r="BA5353" s="209">
        <f>IF(BB5353="S",IF(AND(Q5353="1. Aceitou o programa",AH5353="Realizada"),IFERROR(IF(AG5353="",0,AG5353-R5353),0),0),0)</f>
        <v>0</v>
      </c>
      <c r="BB5353" s="209" t="str">
        <f>_xlfn.XLOOKUP(U5353,'Lista Suspensa'!$AA$20:$AA$23,'Lista Suspensa'!$AB$20:$AB$23,"N/A")</f>
        <v>S</v>
      </c>
    </row>
    <row r="5354" spans="1:54" ht="12" customHeight="1">
      <c r="A5354" s="151" t="s">
        <v>54</v>
      </c>
      <c r="B5354" s="152">
        <v>46083</v>
      </c>
      <c r="C5354" s="153" t="s">
        <v>55</v>
      </c>
      <c r="D5354" s="153" t="s">
        <v>56</v>
      </c>
      <c r="E5354" s="244">
        <v>94001363</v>
      </c>
      <c r="F5354" s="144" t="s">
        <v>9562</v>
      </c>
      <c r="G5354" s="230"/>
      <c r="H5354" s="154">
        <v>29722</v>
      </c>
      <c r="I5354" s="153">
        <v>45</v>
      </c>
      <c r="J5354" s="148" t="s">
        <v>58</v>
      </c>
      <c r="K5354" s="153" t="s">
        <v>59</v>
      </c>
      <c r="L5354" s="153"/>
      <c r="M5354" s="153"/>
      <c r="N5354" s="153">
        <v>60</v>
      </c>
      <c r="O5354" s="155" t="s">
        <v>9563</v>
      </c>
      <c r="P5354" s="156" t="s">
        <v>60</v>
      </c>
      <c r="Q5354" s="157" t="s">
        <v>8211</v>
      </c>
      <c r="R5354" s="158"/>
      <c r="S5354" s="159"/>
      <c r="T5354" s="159" t="s">
        <v>6983</v>
      </c>
      <c r="U5354" s="159" t="s">
        <v>8212</v>
      </c>
      <c r="V5354" s="154">
        <v>46149</v>
      </c>
      <c r="W5354" s="154">
        <v>46155</v>
      </c>
      <c r="X5354" s="154"/>
      <c r="Y5354" s="160"/>
      <c r="Z5354" s="160"/>
      <c r="AA5354" s="153"/>
      <c r="AB5354" s="153"/>
      <c r="AC5354" s="182" t="e">
        <f t="shared" si="168"/>
        <v>#DIV/0!</v>
      </c>
      <c r="AD5354" s="153" t="e">
        <f t="shared" si="169"/>
        <v>#DIV/0!</v>
      </c>
      <c r="AE5354" s="207"/>
      <c r="AF5354" s="153"/>
      <c r="AG5354" s="159"/>
      <c r="AH5354" s="153"/>
      <c r="AI5354" s="161"/>
      <c r="AJ5354" s="153"/>
      <c r="AK5354" s="153"/>
      <c r="AL5354" s="207"/>
      <c r="AM5354" s="207"/>
      <c r="AN5354" s="207"/>
      <c r="AO5354" s="207"/>
      <c r="AP5354" s="147" t="s">
        <v>54</v>
      </c>
      <c r="AQ5354" s="147"/>
      <c r="AR5354" s="147"/>
      <c r="AS5354" s="209" t="s">
        <v>68</v>
      </c>
      <c r="AT5354" s="223" t="str">
        <f>MONTH(B5354)&amp;"/"&amp;YEAR(B5354)</f>
        <v>3/2026</v>
      </c>
      <c r="AU5354" s="223">
        <f>WEEKNUM(B5354)-WEEKNUM(EOMONTH(B5354,-1)+1)+1</f>
        <v>1</v>
      </c>
      <c r="AV5354" s="209" t="str">
        <f>MONTH(R5354)&amp;"/"&amp;YEAR(R5354)</f>
        <v>1/1900</v>
      </c>
      <c r="AW5354" s="209" t="e">
        <f>WEEKNUM(R5354)-WEEKNUM(EOMONTH(R5354,-1)+1)+1</f>
        <v>#NUM!</v>
      </c>
      <c r="AX5354" s="209">
        <f>IF(BB5354="S",IF(Q5354="1. Aceitou o programa",R5354-B5354,0),0)</f>
        <v>0</v>
      </c>
      <c r="AY5354" s="209">
        <f>IF(BB5354="S",IF(AND(S5354&lt;&gt;"",R5354&lt;&gt;""),S5354-R5354,0),0)</f>
        <v>0</v>
      </c>
      <c r="AZ5354" s="209">
        <f>IF(BB5354="S",IF(Q5354="1. Aceitou o programa",IF(OR(X5354="Não se Aplica",X5354=""),IF(OR(W5354="Não se Aplica",W5354=""),0,W5354-V5354),AVERAGE(X5354-W5354,W5354-V5354)),0),0)</f>
        <v>0</v>
      </c>
      <c r="BA5354" s="209">
        <f>IF(BB5354="S",IF(AND(Q5354="1. Aceitou o programa",AH5354="Realizada"),IFERROR(IF(AG5354="",0,AG5354-R5354),0),0),0)</f>
        <v>0</v>
      </c>
      <c r="BB5354" s="209" t="str">
        <f>_xlfn.XLOOKUP(U5354,'Lista Suspensa'!$AA$20:$AA$23,'Lista Suspensa'!$AB$20:$AB$23,"N/A")</f>
        <v>S</v>
      </c>
    </row>
    <row r="5355" spans="1:54" ht="12" customHeight="1">
      <c r="A5355" s="151" t="s">
        <v>54</v>
      </c>
      <c r="B5355" s="152">
        <v>46083</v>
      </c>
      <c r="C5355" s="153" t="s">
        <v>55</v>
      </c>
      <c r="D5355" s="153" t="s">
        <v>56</v>
      </c>
      <c r="E5355" s="244">
        <v>593939085</v>
      </c>
      <c r="F5355" s="144" t="s">
        <v>9564</v>
      </c>
      <c r="G5355" s="230"/>
      <c r="H5355" s="154">
        <v>29954</v>
      </c>
      <c r="I5355" s="153">
        <v>44</v>
      </c>
      <c r="J5355" s="148" t="s">
        <v>70</v>
      </c>
      <c r="K5355" s="153" t="s">
        <v>59</v>
      </c>
      <c r="L5355" s="153"/>
      <c r="M5355" s="153"/>
      <c r="N5355" s="153">
        <v>50</v>
      </c>
      <c r="O5355" s="155" t="s">
        <v>9565</v>
      </c>
      <c r="P5355" s="156" t="s">
        <v>60</v>
      </c>
      <c r="Q5355" s="157" t="s">
        <v>8211</v>
      </c>
      <c r="R5355" s="158"/>
      <c r="S5355" s="159"/>
      <c r="T5355" s="159" t="s">
        <v>6983</v>
      </c>
      <c r="U5355" s="159" t="s">
        <v>8212</v>
      </c>
      <c r="V5355" s="154">
        <v>46149</v>
      </c>
      <c r="W5355" s="154">
        <v>46155</v>
      </c>
      <c r="X5355" s="154"/>
      <c r="Y5355" s="160"/>
      <c r="Z5355" s="160"/>
      <c r="AA5355" s="153"/>
      <c r="AB5355" s="153"/>
      <c r="AC5355" s="182" t="e">
        <f t="shared" si="168"/>
        <v>#DIV/0!</v>
      </c>
      <c r="AD5355" s="153" t="e">
        <f t="shared" si="169"/>
        <v>#DIV/0!</v>
      </c>
      <c r="AE5355" s="207"/>
      <c r="AF5355" s="153"/>
      <c r="AG5355" s="159"/>
      <c r="AH5355" s="153"/>
      <c r="AI5355" s="161"/>
      <c r="AJ5355" s="153"/>
      <c r="AK5355" s="153"/>
      <c r="AL5355" s="207"/>
      <c r="AM5355" s="207"/>
      <c r="AN5355" s="207"/>
      <c r="AO5355" s="207"/>
      <c r="AP5355" s="147" t="s">
        <v>54</v>
      </c>
      <c r="AQ5355" s="147"/>
      <c r="AR5355" s="147"/>
      <c r="AS5355" s="209" t="s">
        <v>68</v>
      </c>
      <c r="AT5355" s="223" t="str">
        <f>MONTH(B5355)&amp;"/"&amp;YEAR(B5355)</f>
        <v>3/2026</v>
      </c>
      <c r="AU5355" s="223">
        <f>WEEKNUM(B5355)-WEEKNUM(EOMONTH(B5355,-1)+1)+1</f>
        <v>1</v>
      </c>
      <c r="AV5355" s="209" t="str">
        <f>MONTH(R5355)&amp;"/"&amp;YEAR(R5355)</f>
        <v>1/1900</v>
      </c>
      <c r="AW5355" s="209" t="e">
        <f>WEEKNUM(R5355)-WEEKNUM(EOMONTH(R5355,-1)+1)+1</f>
        <v>#NUM!</v>
      </c>
      <c r="AX5355" s="209">
        <f>IF(BB5355="S",IF(Q5355="1. Aceitou o programa",R5355-B5355,0),0)</f>
        <v>0</v>
      </c>
      <c r="AY5355" s="209">
        <f>IF(BB5355="S",IF(AND(S5355&lt;&gt;"",R5355&lt;&gt;""),S5355-R5355,0),0)</f>
        <v>0</v>
      </c>
      <c r="AZ5355" s="209">
        <f>IF(BB5355="S",IF(Q5355="1. Aceitou o programa",IF(OR(X5355="Não se Aplica",X5355=""),IF(OR(W5355="Não se Aplica",W5355=""),0,W5355-V5355),AVERAGE(X5355-W5355,W5355-V5355)),0),0)</f>
        <v>0</v>
      </c>
      <c r="BA5355" s="209">
        <f>IF(BB5355="S",IF(AND(Q5355="1. Aceitou o programa",AH5355="Realizada"),IFERROR(IF(AG5355="",0,AG5355-R5355),0),0),0)</f>
        <v>0</v>
      </c>
      <c r="BB5355" s="209" t="str">
        <f>_xlfn.XLOOKUP(U5355,'Lista Suspensa'!$AA$20:$AA$23,'Lista Suspensa'!$AB$20:$AB$23,"N/A")</f>
        <v>S</v>
      </c>
    </row>
    <row r="5356" spans="1:54" ht="12" customHeight="1">
      <c r="A5356" s="151" t="s">
        <v>54</v>
      </c>
      <c r="B5356" s="152">
        <v>46083</v>
      </c>
      <c r="C5356" s="153" t="s">
        <v>55</v>
      </c>
      <c r="D5356" s="153" t="s">
        <v>56</v>
      </c>
      <c r="E5356" s="244">
        <v>93753885</v>
      </c>
      <c r="F5356" s="144" t="s">
        <v>9566</v>
      </c>
      <c r="G5356" s="230"/>
      <c r="H5356" s="154">
        <v>30058</v>
      </c>
      <c r="I5356" s="153">
        <v>44</v>
      </c>
      <c r="J5356" s="148" t="s">
        <v>70</v>
      </c>
      <c r="K5356" s="153" t="s">
        <v>59</v>
      </c>
      <c r="L5356" s="153"/>
      <c r="M5356" s="153"/>
      <c r="N5356" s="153">
        <v>110</v>
      </c>
      <c r="O5356" s="155" t="s">
        <v>9567</v>
      </c>
      <c r="P5356" s="156" t="s">
        <v>60</v>
      </c>
      <c r="Q5356" s="157" t="s">
        <v>8211</v>
      </c>
      <c r="R5356" s="158"/>
      <c r="S5356" s="159"/>
      <c r="T5356" s="159" t="s">
        <v>6983</v>
      </c>
      <c r="U5356" s="159" t="s">
        <v>8212</v>
      </c>
      <c r="V5356" s="154">
        <v>46149</v>
      </c>
      <c r="W5356" s="154">
        <v>46155</v>
      </c>
      <c r="X5356" s="154"/>
      <c r="Y5356" s="160"/>
      <c r="Z5356" s="160"/>
      <c r="AA5356" s="153"/>
      <c r="AB5356" s="153"/>
      <c r="AC5356" s="182" t="e">
        <f t="shared" si="168"/>
        <v>#DIV/0!</v>
      </c>
      <c r="AD5356" s="153" t="e">
        <f t="shared" si="169"/>
        <v>#DIV/0!</v>
      </c>
      <c r="AE5356" s="207"/>
      <c r="AF5356" s="153"/>
      <c r="AG5356" s="159"/>
      <c r="AH5356" s="153"/>
      <c r="AI5356" s="161"/>
      <c r="AJ5356" s="153"/>
      <c r="AK5356" s="153"/>
      <c r="AL5356" s="207"/>
      <c r="AM5356" s="207"/>
      <c r="AN5356" s="207"/>
      <c r="AO5356" s="207"/>
      <c r="AP5356" s="147" t="s">
        <v>54</v>
      </c>
      <c r="AQ5356" s="147"/>
      <c r="AR5356" s="147"/>
      <c r="AS5356" s="209" t="s">
        <v>68</v>
      </c>
      <c r="AT5356" s="223" t="str">
        <f>MONTH(B5356)&amp;"/"&amp;YEAR(B5356)</f>
        <v>3/2026</v>
      </c>
      <c r="AU5356" s="223">
        <f>WEEKNUM(B5356)-WEEKNUM(EOMONTH(B5356,-1)+1)+1</f>
        <v>1</v>
      </c>
      <c r="AV5356" s="209" t="str">
        <f>MONTH(R5356)&amp;"/"&amp;YEAR(R5356)</f>
        <v>1/1900</v>
      </c>
      <c r="AW5356" s="209" t="e">
        <f>WEEKNUM(R5356)-WEEKNUM(EOMONTH(R5356,-1)+1)+1</f>
        <v>#NUM!</v>
      </c>
      <c r="AX5356" s="209">
        <f>IF(BB5356="S",IF(Q5356="1. Aceitou o programa",R5356-B5356,0),0)</f>
        <v>0</v>
      </c>
      <c r="AY5356" s="209">
        <f>IF(BB5356="S",IF(AND(S5356&lt;&gt;"",R5356&lt;&gt;""),S5356-R5356,0),0)</f>
        <v>0</v>
      </c>
      <c r="AZ5356" s="209">
        <f>IF(BB5356="S",IF(Q5356="1. Aceitou o programa",IF(OR(X5356="Não se Aplica",X5356=""),IF(OR(W5356="Não se Aplica",W5356=""),0,W5356-V5356),AVERAGE(X5356-W5356,W5356-V5356)),0),0)</f>
        <v>0</v>
      </c>
      <c r="BA5356" s="209">
        <f>IF(BB5356="S",IF(AND(Q5356="1. Aceitou o programa",AH5356="Realizada"),IFERROR(IF(AG5356="",0,AG5356-R5356),0),0),0)</f>
        <v>0</v>
      </c>
      <c r="BB5356" s="209" t="str">
        <f>_xlfn.XLOOKUP(U5356,'Lista Suspensa'!$AA$20:$AA$23,'Lista Suspensa'!$AB$20:$AB$23,"N/A")</f>
        <v>S</v>
      </c>
    </row>
    <row r="5357" spans="1:54" ht="12" customHeight="1">
      <c r="A5357" s="151" t="s">
        <v>54</v>
      </c>
      <c r="B5357" s="152">
        <v>46083</v>
      </c>
      <c r="C5357" s="153" t="s">
        <v>55</v>
      </c>
      <c r="D5357" s="153" t="s">
        <v>56</v>
      </c>
      <c r="E5357" s="244">
        <v>94228405</v>
      </c>
      <c r="F5357" s="144" t="s">
        <v>9568</v>
      </c>
      <c r="G5357" s="230"/>
      <c r="H5357" s="154">
        <v>30132</v>
      </c>
      <c r="I5357" s="153">
        <v>43</v>
      </c>
      <c r="J5357" s="148" t="s">
        <v>70</v>
      </c>
      <c r="K5357" s="153" t="s">
        <v>59</v>
      </c>
      <c r="L5357" s="153"/>
      <c r="M5357" s="153"/>
      <c r="N5357" s="153">
        <v>60</v>
      </c>
      <c r="O5357" s="155" t="s">
        <v>9569</v>
      </c>
      <c r="P5357" s="156" t="s">
        <v>60</v>
      </c>
      <c r="Q5357" s="157" t="s">
        <v>8211</v>
      </c>
      <c r="R5357" s="158"/>
      <c r="S5357" s="159"/>
      <c r="T5357" s="159" t="s">
        <v>6983</v>
      </c>
      <c r="U5357" s="159" t="s">
        <v>8212</v>
      </c>
      <c r="V5357" s="154">
        <v>46149</v>
      </c>
      <c r="W5357" s="154">
        <v>46155</v>
      </c>
      <c r="X5357" s="154"/>
      <c r="Y5357" s="160"/>
      <c r="Z5357" s="160"/>
      <c r="AA5357" s="153"/>
      <c r="AB5357" s="153"/>
      <c r="AC5357" s="182" t="e">
        <f t="shared" si="168"/>
        <v>#DIV/0!</v>
      </c>
      <c r="AD5357" s="153" t="e">
        <f t="shared" si="169"/>
        <v>#DIV/0!</v>
      </c>
      <c r="AE5357" s="207"/>
      <c r="AF5357" s="153"/>
      <c r="AG5357" s="159"/>
      <c r="AH5357" s="153"/>
      <c r="AI5357" s="161"/>
      <c r="AJ5357" s="153"/>
      <c r="AK5357" s="153"/>
      <c r="AL5357" s="207"/>
      <c r="AM5357" s="207"/>
      <c r="AN5357" s="207"/>
      <c r="AO5357" s="207"/>
      <c r="AP5357" s="147" t="s">
        <v>54</v>
      </c>
      <c r="AQ5357" s="147"/>
      <c r="AR5357" s="147"/>
      <c r="AS5357" s="209" t="s">
        <v>68</v>
      </c>
      <c r="AT5357" s="223" t="str">
        <f>MONTH(B5357)&amp;"/"&amp;YEAR(B5357)</f>
        <v>3/2026</v>
      </c>
      <c r="AU5357" s="223">
        <f>WEEKNUM(B5357)-WEEKNUM(EOMONTH(B5357,-1)+1)+1</f>
        <v>1</v>
      </c>
      <c r="AV5357" s="209" t="str">
        <f>MONTH(R5357)&amp;"/"&amp;YEAR(R5357)</f>
        <v>1/1900</v>
      </c>
      <c r="AW5357" s="209" t="e">
        <f>WEEKNUM(R5357)-WEEKNUM(EOMONTH(R5357,-1)+1)+1</f>
        <v>#NUM!</v>
      </c>
      <c r="AX5357" s="209">
        <f>IF(BB5357="S",IF(Q5357="1. Aceitou o programa",R5357-B5357,0),0)</f>
        <v>0</v>
      </c>
      <c r="AY5357" s="209">
        <f>IF(BB5357="S",IF(AND(S5357&lt;&gt;"",R5357&lt;&gt;""),S5357-R5357,0),0)</f>
        <v>0</v>
      </c>
      <c r="AZ5357" s="209">
        <f>IF(BB5357="S",IF(Q5357="1. Aceitou o programa",IF(OR(X5357="Não se Aplica",X5357=""),IF(OR(W5357="Não se Aplica",W5357=""),0,W5357-V5357),AVERAGE(X5357-W5357,W5357-V5357)),0),0)</f>
        <v>0</v>
      </c>
      <c r="BA5357" s="209">
        <f>IF(BB5357="S",IF(AND(Q5357="1. Aceitou o programa",AH5357="Realizada"),IFERROR(IF(AG5357="",0,AG5357-R5357),0),0),0)</f>
        <v>0</v>
      </c>
      <c r="BB5357" s="209" t="str">
        <f>_xlfn.XLOOKUP(U5357,'Lista Suspensa'!$AA$20:$AA$23,'Lista Suspensa'!$AB$20:$AB$23,"N/A")</f>
        <v>S</v>
      </c>
    </row>
    <row r="5358" spans="1:54" ht="12" customHeight="1">
      <c r="A5358" s="151" t="s">
        <v>54</v>
      </c>
      <c r="B5358" s="152">
        <v>46083</v>
      </c>
      <c r="C5358" s="153" t="s">
        <v>55</v>
      </c>
      <c r="D5358" s="153" t="s">
        <v>56</v>
      </c>
      <c r="E5358" s="244">
        <v>92609049</v>
      </c>
      <c r="F5358" s="144" t="s">
        <v>9570</v>
      </c>
      <c r="G5358" s="230"/>
      <c r="H5358" s="154">
        <v>30323</v>
      </c>
      <c r="I5358" s="153">
        <v>43</v>
      </c>
      <c r="J5358" s="148" t="s">
        <v>58</v>
      </c>
      <c r="K5358" s="153" t="s">
        <v>59</v>
      </c>
      <c r="L5358" s="153"/>
      <c r="M5358" s="153"/>
      <c r="N5358" s="153">
        <v>60</v>
      </c>
      <c r="O5358" s="155" t="s">
        <v>9571</v>
      </c>
      <c r="P5358" s="156" t="s">
        <v>60</v>
      </c>
      <c r="Q5358" s="157" t="s">
        <v>8211</v>
      </c>
      <c r="R5358" s="158"/>
      <c r="S5358" s="159"/>
      <c r="T5358" s="159" t="s">
        <v>6983</v>
      </c>
      <c r="U5358" s="159" t="s">
        <v>8212</v>
      </c>
      <c r="V5358" s="154">
        <v>46149</v>
      </c>
      <c r="W5358" s="154">
        <v>46155</v>
      </c>
      <c r="X5358" s="154"/>
      <c r="Y5358" s="160"/>
      <c r="Z5358" s="160"/>
      <c r="AA5358" s="153"/>
      <c r="AB5358" s="153"/>
      <c r="AC5358" s="182" t="e">
        <f t="shared" si="168"/>
        <v>#DIV/0!</v>
      </c>
      <c r="AD5358" s="153" t="e">
        <f t="shared" si="169"/>
        <v>#DIV/0!</v>
      </c>
      <c r="AE5358" s="207"/>
      <c r="AF5358" s="153"/>
      <c r="AG5358" s="159"/>
      <c r="AH5358" s="153"/>
      <c r="AI5358" s="161"/>
      <c r="AJ5358" s="153"/>
      <c r="AK5358" s="153"/>
      <c r="AL5358" s="207"/>
      <c r="AM5358" s="207"/>
      <c r="AN5358" s="207"/>
      <c r="AO5358" s="207"/>
      <c r="AP5358" s="147" t="s">
        <v>54</v>
      </c>
      <c r="AQ5358" s="147"/>
      <c r="AR5358" s="147"/>
      <c r="AS5358" s="209" t="s">
        <v>68</v>
      </c>
      <c r="AT5358" s="223" t="str">
        <f>MONTH(B5358)&amp;"/"&amp;YEAR(B5358)</f>
        <v>3/2026</v>
      </c>
      <c r="AU5358" s="223">
        <f>WEEKNUM(B5358)-WEEKNUM(EOMONTH(B5358,-1)+1)+1</f>
        <v>1</v>
      </c>
      <c r="AV5358" s="209" t="str">
        <f>MONTH(R5358)&amp;"/"&amp;YEAR(R5358)</f>
        <v>1/1900</v>
      </c>
      <c r="AW5358" s="209" t="e">
        <f>WEEKNUM(R5358)-WEEKNUM(EOMONTH(R5358,-1)+1)+1</f>
        <v>#NUM!</v>
      </c>
      <c r="AX5358" s="209">
        <f>IF(BB5358="S",IF(Q5358="1. Aceitou o programa",R5358-B5358,0),0)</f>
        <v>0</v>
      </c>
      <c r="AY5358" s="209">
        <f>IF(BB5358="S",IF(AND(S5358&lt;&gt;"",R5358&lt;&gt;""),S5358-R5358,0),0)</f>
        <v>0</v>
      </c>
      <c r="AZ5358" s="209">
        <f>IF(BB5358="S",IF(Q5358="1. Aceitou o programa",IF(OR(X5358="Não se Aplica",X5358=""),IF(OR(W5358="Não se Aplica",W5358=""),0,W5358-V5358),AVERAGE(X5358-W5358,W5358-V5358)),0),0)</f>
        <v>0</v>
      </c>
      <c r="BA5358" s="209">
        <f>IF(BB5358="S",IF(AND(Q5358="1. Aceitou o programa",AH5358="Realizada"),IFERROR(IF(AG5358="",0,AG5358-R5358),0),0),0)</f>
        <v>0</v>
      </c>
      <c r="BB5358" s="209" t="str">
        <f>_xlfn.XLOOKUP(U5358,'Lista Suspensa'!$AA$20:$AA$23,'Lista Suspensa'!$AB$20:$AB$23,"N/A")</f>
        <v>S</v>
      </c>
    </row>
    <row r="5359" spans="1:54" ht="12" customHeight="1">
      <c r="A5359" s="151" t="s">
        <v>54</v>
      </c>
      <c r="B5359" s="152">
        <v>46083</v>
      </c>
      <c r="C5359" s="153" t="s">
        <v>55</v>
      </c>
      <c r="D5359" s="153" t="s">
        <v>56</v>
      </c>
      <c r="E5359" s="244">
        <v>94201281</v>
      </c>
      <c r="F5359" s="144" t="s">
        <v>9572</v>
      </c>
      <c r="G5359" s="230"/>
      <c r="H5359" s="154">
        <v>30372</v>
      </c>
      <c r="I5359" s="153">
        <v>43</v>
      </c>
      <c r="J5359" s="148" t="s">
        <v>70</v>
      </c>
      <c r="K5359" s="153" t="s">
        <v>59</v>
      </c>
      <c r="L5359" s="153"/>
      <c r="M5359" s="153"/>
      <c r="N5359" s="153">
        <v>110</v>
      </c>
      <c r="O5359" s="155">
        <v>11981595026</v>
      </c>
      <c r="P5359" s="156" t="s">
        <v>60</v>
      </c>
      <c r="Q5359" s="157" t="s">
        <v>8211</v>
      </c>
      <c r="R5359" s="158"/>
      <c r="S5359" s="159"/>
      <c r="T5359" s="159" t="s">
        <v>6983</v>
      </c>
      <c r="U5359" s="159" t="s">
        <v>8212</v>
      </c>
      <c r="V5359" s="154">
        <v>46149</v>
      </c>
      <c r="W5359" s="154">
        <v>46155</v>
      </c>
      <c r="X5359" s="154"/>
      <c r="Y5359" s="160"/>
      <c r="Z5359" s="160"/>
      <c r="AA5359" s="153"/>
      <c r="AB5359" s="153"/>
      <c r="AC5359" s="182" t="e">
        <f t="shared" si="168"/>
        <v>#DIV/0!</v>
      </c>
      <c r="AD5359" s="153" t="e">
        <f t="shared" si="169"/>
        <v>#DIV/0!</v>
      </c>
      <c r="AE5359" s="207"/>
      <c r="AF5359" s="153"/>
      <c r="AG5359" s="159"/>
      <c r="AH5359" s="153"/>
      <c r="AI5359" s="161"/>
      <c r="AJ5359" s="153"/>
      <c r="AK5359" s="153"/>
      <c r="AL5359" s="207"/>
      <c r="AM5359" s="207"/>
      <c r="AN5359" s="207"/>
      <c r="AO5359" s="207"/>
      <c r="AP5359" s="147" t="s">
        <v>54</v>
      </c>
      <c r="AQ5359" s="147"/>
      <c r="AR5359" s="147"/>
      <c r="AS5359" s="209" t="s">
        <v>68</v>
      </c>
      <c r="AT5359" s="223" t="str">
        <f>MONTH(B5359)&amp;"/"&amp;YEAR(B5359)</f>
        <v>3/2026</v>
      </c>
      <c r="AU5359" s="223">
        <f>WEEKNUM(B5359)-WEEKNUM(EOMONTH(B5359,-1)+1)+1</f>
        <v>1</v>
      </c>
      <c r="AV5359" s="209" t="str">
        <f>MONTH(R5359)&amp;"/"&amp;YEAR(R5359)</f>
        <v>1/1900</v>
      </c>
      <c r="AW5359" s="209" t="e">
        <f>WEEKNUM(R5359)-WEEKNUM(EOMONTH(R5359,-1)+1)+1</f>
        <v>#NUM!</v>
      </c>
      <c r="AX5359" s="209">
        <f>IF(BB5359="S",IF(Q5359="1. Aceitou o programa",R5359-B5359,0),0)</f>
        <v>0</v>
      </c>
      <c r="AY5359" s="209">
        <f>IF(BB5359="S",IF(AND(S5359&lt;&gt;"",R5359&lt;&gt;""),S5359-R5359,0),0)</f>
        <v>0</v>
      </c>
      <c r="AZ5359" s="209">
        <f>IF(BB5359="S",IF(Q5359="1. Aceitou o programa",IF(OR(X5359="Não se Aplica",X5359=""),IF(OR(W5359="Não se Aplica",W5359=""),0,W5359-V5359),AVERAGE(X5359-W5359,W5359-V5359)),0),0)</f>
        <v>0</v>
      </c>
      <c r="BA5359" s="209">
        <f>IF(BB5359="S",IF(AND(Q5359="1. Aceitou o programa",AH5359="Realizada"),IFERROR(IF(AG5359="",0,AG5359-R5359),0),0),0)</f>
        <v>0</v>
      </c>
      <c r="BB5359" s="209" t="str">
        <f>_xlfn.XLOOKUP(U5359,'Lista Suspensa'!$AA$20:$AA$23,'Lista Suspensa'!$AB$20:$AB$23,"N/A")</f>
        <v>S</v>
      </c>
    </row>
    <row r="5360" spans="1:54" ht="12" customHeight="1">
      <c r="A5360" s="151" t="s">
        <v>54</v>
      </c>
      <c r="B5360" s="152">
        <v>46083</v>
      </c>
      <c r="C5360" s="153" t="s">
        <v>55</v>
      </c>
      <c r="D5360" s="153" t="s">
        <v>56</v>
      </c>
      <c r="E5360" s="244">
        <v>93959873</v>
      </c>
      <c r="F5360" s="144" t="s">
        <v>9573</v>
      </c>
      <c r="G5360" s="230"/>
      <c r="H5360" s="154">
        <v>30520</v>
      </c>
      <c r="I5360" s="153">
        <v>42</v>
      </c>
      <c r="J5360" s="148" t="s">
        <v>58</v>
      </c>
      <c r="K5360" s="153" t="s">
        <v>59</v>
      </c>
      <c r="L5360" s="153"/>
      <c r="M5360" s="153"/>
      <c r="N5360" s="153">
        <v>60</v>
      </c>
      <c r="O5360" s="155" t="s">
        <v>9574</v>
      </c>
      <c r="P5360" s="156" t="s">
        <v>60</v>
      </c>
      <c r="Q5360" s="157" t="s">
        <v>8211</v>
      </c>
      <c r="R5360" s="158"/>
      <c r="S5360" s="159"/>
      <c r="T5360" s="159" t="s">
        <v>6983</v>
      </c>
      <c r="U5360" s="159" t="s">
        <v>8212</v>
      </c>
      <c r="V5360" s="154">
        <v>46149</v>
      </c>
      <c r="W5360" s="154">
        <v>46155</v>
      </c>
      <c r="X5360" s="154"/>
      <c r="Y5360" s="160"/>
      <c r="Z5360" s="160"/>
      <c r="AA5360" s="153"/>
      <c r="AB5360" s="153"/>
      <c r="AC5360" s="182" t="e">
        <f t="shared" si="168"/>
        <v>#DIV/0!</v>
      </c>
      <c r="AD5360" s="153" t="e">
        <f t="shared" si="169"/>
        <v>#DIV/0!</v>
      </c>
      <c r="AE5360" s="207"/>
      <c r="AF5360" s="153"/>
      <c r="AG5360" s="159"/>
      <c r="AH5360" s="153"/>
      <c r="AI5360" s="161"/>
      <c r="AJ5360" s="153"/>
      <c r="AK5360" s="153"/>
      <c r="AL5360" s="207"/>
      <c r="AM5360" s="207"/>
      <c r="AN5360" s="207"/>
      <c r="AO5360" s="207"/>
      <c r="AP5360" s="147" t="s">
        <v>54</v>
      </c>
      <c r="AQ5360" s="147"/>
      <c r="AR5360" s="147"/>
      <c r="AS5360" s="209" t="s">
        <v>68</v>
      </c>
      <c r="AT5360" s="223" t="str">
        <f>MONTH(B5360)&amp;"/"&amp;YEAR(B5360)</f>
        <v>3/2026</v>
      </c>
      <c r="AU5360" s="223">
        <f>WEEKNUM(B5360)-WEEKNUM(EOMONTH(B5360,-1)+1)+1</f>
        <v>1</v>
      </c>
      <c r="AV5360" s="209" t="str">
        <f>MONTH(R5360)&amp;"/"&amp;YEAR(R5360)</f>
        <v>1/1900</v>
      </c>
      <c r="AW5360" s="209" t="e">
        <f>WEEKNUM(R5360)-WEEKNUM(EOMONTH(R5360,-1)+1)+1</f>
        <v>#NUM!</v>
      </c>
      <c r="AX5360" s="209">
        <f>IF(BB5360="S",IF(Q5360="1. Aceitou o programa",R5360-B5360,0),0)</f>
        <v>0</v>
      </c>
      <c r="AY5360" s="209">
        <f>IF(BB5360="S",IF(AND(S5360&lt;&gt;"",R5360&lt;&gt;""),S5360-R5360,0),0)</f>
        <v>0</v>
      </c>
      <c r="AZ5360" s="209">
        <f>IF(BB5360="S",IF(Q5360="1. Aceitou o programa",IF(OR(X5360="Não se Aplica",X5360=""),IF(OR(W5360="Não se Aplica",W5360=""),0,W5360-V5360),AVERAGE(X5360-W5360,W5360-V5360)),0),0)</f>
        <v>0</v>
      </c>
      <c r="BA5360" s="209">
        <f>IF(BB5360="S",IF(AND(Q5360="1. Aceitou o programa",AH5360="Realizada"),IFERROR(IF(AG5360="",0,AG5360-R5360),0),0),0)</f>
        <v>0</v>
      </c>
      <c r="BB5360" s="209" t="str">
        <f>_xlfn.XLOOKUP(U5360,'Lista Suspensa'!$AA$20:$AA$23,'Lista Suspensa'!$AB$20:$AB$23,"N/A")</f>
        <v>S</v>
      </c>
    </row>
    <row r="5361" spans="1:54" ht="12" customHeight="1">
      <c r="A5361" s="151" t="s">
        <v>54</v>
      </c>
      <c r="B5361" s="152">
        <v>46083</v>
      </c>
      <c r="C5361" s="153" t="s">
        <v>55</v>
      </c>
      <c r="D5361" s="153" t="s">
        <v>56</v>
      </c>
      <c r="E5361" s="244">
        <v>451641337</v>
      </c>
      <c r="F5361" s="144" t="s">
        <v>9575</v>
      </c>
      <c r="G5361" s="230"/>
      <c r="H5361" s="154">
        <v>30628</v>
      </c>
      <c r="I5361" s="153">
        <v>42</v>
      </c>
      <c r="J5361" s="148" t="s">
        <v>58</v>
      </c>
      <c r="K5361" s="153" t="s">
        <v>59</v>
      </c>
      <c r="L5361" s="153"/>
      <c r="M5361" s="153"/>
      <c r="N5361" s="153">
        <v>400</v>
      </c>
      <c r="O5361" s="155" t="s">
        <v>9576</v>
      </c>
      <c r="P5361" s="156" t="s">
        <v>60</v>
      </c>
      <c r="Q5361" s="157" t="s">
        <v>8211</v>
      </c>
      <c r="R5361" s="158"/>
      <c r="S5361" s="159"/>
      <c r="T5361" s="159" t="s">
        <v>6983</v>
      </c>
      <c r="U5361" s="159" t="s">
        <v>8212</v>
      </c>
      <c r="V5361" s="154">
        <v>46149</v>
      </c>
      <c r="W5361" s="154">
        <v>46155</v>
      </c>
      <c r="X5361" s="154"/>
      <c r="Y5361" s="160"/>
      <c r="Z5361" s="160"/>
      <c r="AA5361" s="153"/>
      <c r="AB5361" s="153"/>
      <c r="AC5361" s="182" t="e">
        <f t="shared" si="168"/>
        <v>#DIV/0!</v>
      </c>
      <c r="AD5361" s="153" t="e">
        <f t="shared" si="169"/>
        <v>#DIV/0!</v>
      </c>
      <c r="AE5361" s="207"/>
      <c r="AF5361" s="153"/>
      <c r="AG5361" s="159"/>
      <c r="AH5361" s="153"/>
      <c r="AI5361" s="161"/>
      <c r="AJ5361" s="153"/>
      <c r="AK5361" s="153"/>
      <c r="AL5361" s="207"/>
      <c r="AM5361" s="207"/>
      <c r="AN5361" s="207"/>
      <c r="AO5361" s="207"/>
      <c r="AP5361" s="147" t="s">
        <v>54</v>
      </c>
      <c r="AQ5361" s="147"/>
      <c r="AR5361" s="147"/>
      <c r="AS5361" s="209" t="s">
        <v>68</v>
      </c>
      <c r="AT5361" s="223" t="str">
        <f>MONTH(B5361)&amp;"/"&amp;YEAR(B5361)</f>
        <v>3/2026</v>
      </c>
      <c r="AU5361" s="223">
        <f>WEEKNUM(B5361)-WEEKNUM(EOMONTH(B5361,-1)+1)+1</f>
        <v>1</v>
      </c>
      <c r="AV5361" s="209" t="str">
        <f>MONTH(R5361)&amp;"/"&amp;YEAR(R5361)</f>
        <v>1/1900</v>
      </c>
      <c r="AW5361" s="209" t="e">
        <f>WEEKNUM(R5361)-WEEKNUM(EOMONTH(R5361,-1)+1)+1</f>
        <v>#NUM!</v>
      </c>
      <c r="AX5361" s="209">
        <f>IF(BB5361="S",IF(Q5361="1. Aceitou o programa",R5361-B5361,0),0)</f>
        <v>0</v>
      </c>
      <c r="AY5361" s="209">
        <f>IF(BB5361="S",IF(AND(S5361&lt;&gt;"",R5361&lt;&gt;""),S5361-R5361,0),0)</f>
        <v>0</v>
      </c>
      <c r="AZ5361" s="209">
        <f>IF(BB5361="S",IF(Q5361="1. Aceitou o programa",IF(OR(X5361="Não se Aplica",X5361=""),IF(OR(W5361="Não se Aplica",W5361=""),0,W5361-V5361),AVERAGE(X5361-W5361,W5361-V5361)),0),0)</f>
        <v>0</v>
      </c>
      <c r="BA5361" s="209">
        <f>IF(BB5361="S",IF(AND(Q5361="1. Aceitou o programa",AH5361="Realizada"),IFERROR(IF(AG5361="",0,AG5361-R5361),0),0),0)</f>
        <v>0</v>
      </c>
      <c r="BB5361" s="209" t="str">
        <f>_xlfn.XLOOKUP(U5361,'Lista Suspensa'!$AA$20:$AA$23,'Lista Suspensa'!$AB$20:$AB$23,"N/A")</f>
        <v>S</v>
      </c>
    </row>
    <row r="5362" spans="1:54" ht="12" customHeight="1">
      <c r="A5362" s="151" t="s">
        <v>54</v>
      </c>
      <c r="B5362" s="152">
        <v>46083</v>
      </c>
      <c r="C5362" s="153" t="s">
        <v>55</v>
      </c>
      <c r="D5362" s="153" t="s">
        <v>56</v>
      </c>
      <c r="E5362" s="244">
        <v>93019069</v>
      </c>
      <c r="F5362" s="144" t="s">
        <v>9577</v>
      </c>
      <c r="G5362" s="230"/>
      <c r="H5362" s="154">
        <v>30788</v>
      </c>
      <c r="I5362" s="153">
        <v>42</v>
      </c>
      <c r="J5362" s="148" t="s">
        <v>70</v>
      </c>
      <c r="K5362" s="153" t="s">
        <v>59</v>
      </c>
      <c r="L5362" s="153"/>
      <c r="M5362" s="153"/>
      <c r="N5362" s="153">
        <v>60</v>
      </c>
      <c r="O5362" s="155" t="s">
        <v>9578</v>
      </c>
      <c r="P5362" s="156" t="s">
        <v>60</v>
      </c>
      <c r="Q5362" s="157" t="s">
        <v>8211</v>
      </c>
      <c r="R5362" s="158"/>
      <c r="S5362" s="159"/>
      <c r="T5362" s="159" t="s">
        <v>6983</v>
      </c>
      <c r="U5362" s="159" t="s">
        <v>8212</v>
      </c>
      <c r="V5362" s="154">
        <v>46149</v>
      </c>
      <c r="W5362" s="154">
        <v>46155</v>
      </c>
      <c r="X5362" s="154"/>
      <c r="Y5362" s="160"/>
      <c r="Z5362" s="160"/>
      <c r="AA5362" s="153"/>
      <c r="AB5362" s="153"/>
      <c r="AC5362" s="182" t="e">
        <f t="shared" si="168"/>
        <v>#DIV/0!</v>
      </c>
      <c r="AD5362" s="153" t="e">
        <f t="shared" si="169"/>
        <v>#DIV/0!</v>
      </c>
      <c r="AE5362" s="207"/>
      <c r="AF5362" s="153"/>
      <c r="AG5362" s="159"/>
      <c r="AH5362" s="153"/>
      <c r="AI5362" s="161"/>
      <c r="AJ5362" s="153"/>
      <c r="AK5362" s="153"/>
      <c r="AL5362" s="207"/>
      <c r="AM5362" s="207"/>
      <c r="AN5362" s="207"/>
      <c r="AO5362" s="207"/>
      <c r="AP5362" s="147" t="s">
        <v>54</v>
      </c>
      <c r="AQ5362" s="147"/>
      <c r="AR5362" s="147"/>
      <c r="AS5362" s="209" t="s">
        <v>68</v>
      </c>
      <c r="AT5362" s="223" t="str">
        <f>MONTH(B5362)&amp;"/"&amp;YEAR(B5362)</f>
        <v>3/2026</v>
      </c>
      <c r="AU5362" s="223">
        <f>WEEKNUM(B5362)-WEEKNUM(EOMONTH(B5362,-1)+1)+1</f>
        <v>1</v>
      </c>
      <c r="AV5362" s="209" t="str">
        <f>MONTH(R5362)&amp;"/"&amp;YEAR(R5362)</f>
        <v>1/1900</v>
      </c>
      <c r="AW5362" s="209" t="e">
        <f>WEEKNUM(R5362)-WEEKNUM(EOMONTH(R5362,-1)+1)+1</f>
        <v>#NUM!</v>
      </c>
      <c r="AX5362" s="209">
        <f>IF(BB5362="S",IF(Q5362="1. Aceitou o programa",R5362-B5362,0),0)</f>
        <v>0</v>
      </c>
      <c r="AY5362" s="209">
        <f>IF(BB5362="S",IF(AND(S5362&lt;&gt;"",R5362&lt;&gt;""),S5362-R5362,0),0)</f>
        <v>0</v>
      </c>
      <c r="AZ5362" s="209">
        <f>IF(BB5362="S",IF(Q5362="1. Aceitou o programa",IF(OR(X5362="Não se Aplica",X5362=""),IF(OR(W5362="Não se Aplica",W5362=""),0,W5362-V5362),AVERAGE(X5362-W5362,W5362-V5362)),0),0)</f>
        <v>0</v>
      </c>
      <c r="BA5362" s="209">
        <f>IF(BB5362="S",IF(AND(Q5362="1. Aceitou o programa",AH5362="Realizada"),IFERROR(IF(AG5362="",0,AG5362-R5362),0),0),0)</f>
        <v>0</v>
      </c>
      <c r="BB5362" s="209" t="str">
        <f>_xlfn.XLOOKUP(U5362,'Lista Suspensa'!$AA$20:$AA$23,'Lista Suspensa'!$AB$20:$AB$23,"N/A")</f>
        <v>S</v>
      </c>
    </row>
    <row r="5363" spans="1:54" ht="12" customHeight="1">
      <c r="A5363" s="151" t="s">
        <v>54</v>
      </c>
      <c r="B5363" s="152">
        <v>46083</v>
      </c>
      <c r="C5363" s="153" t="s">
        <v>55</v>
      </c>
      <c r="D5363" s="153" t="s">
        <v>56</v>
      </c>
      <c r="E5363" s="244">
        <v>95088051</v>
      </c>
      <c r="F5363" s="144" t="s">
        <v>9579</v>
      </c>
      <c r="G5363" s="230"/>
      <c r="H5363" s="154">
        <v>30799</v>
      </c>
      <c r="I5363" s="153">
        <v>42</v>
      </c>
      <c r="J5363" s="148" t="s">
        <v>70</v>
      </c>
      <c r="K5363" s="153" t="s">
        <v>59</v>
      </c>
      <c r="L5363" s="153"/>
      <c r="M5363" s="153"/>
      <c r="N5363" s="153">
        <v>110</v>
      </c>
      <c r="O5363" s="155" t="s">
        <v>9580</v>
      </c>
      <c r="P5363" s="156" t="s">
        <v>60</v>
      </c>
      <c r="Q5363" s="157" t="s">
        <v>8211</v>
      </c>
      <c r="R5363" s="158"/>
      <c r="S5363" s="159"/>
      <c r="T5363" s="159" t="s">
        <v>6983</v>
      </c>
      <c r="U5363" s="159" t="s">
        <v>8212</v>
      </c>
      <c r="V5363" s="154">
        <v>46149</v>
      </c>
      <c r="W5363" s="154">
        <v>46155</v>
      </c>
      <c r="X5363" s="154"/>
      <c r="Y5363" s="160"/>
      <c r="Z5363" s="160"/>
      <c r="AA5363" s="153"/>
      <c r="AB5363" s="153"/>
      <c r="AC5363" s="182" t="e">
        <f t="shared" si="168"/>
        <v>#DIV/0!</v>
      </c>
      <c r="AD5363" s="153" t="e">
        <f t="shared" si="169"/>
        <v>#DIV/0!</v>
      </c>
      <c r="AE5363" s="207"/>
      <c r="AF5363" s="153"/>
      <c r="AG5363" s="159"/>
      <c r="AH5363" s="153"/>
      <c r="AI5363" s="161"/>
      <c r="AJ5363" s="153"/>
      <c r="AK5363" s="153"/>
      <c r="AL5363" s="207"/>
      <c r="AM5363" s="207"/>
      <c r="AN5363" s="207"/>
      <c r="AO5363" s="207"/>
      <c r="AP5363" s="147" t="s">
        <v>54</v>
      </c>
      <c r="AQ5363" s="147"/>
      <c r="AR5363" s="147"/>
      <c r="AS5363" s="209" t="s">
        <v>68</v>
      </c>
      <c r="AT5363" s="223" t="str">
        <f>MONTH(B5363)&amp;"/"&amp;YEAR(B5363)</f>
        <v>3/2026</v>
      </c>
      <c r="AU5363" s="223">
        <f>WEEKNUM(B5363)-WEEKNUM(EOMONTH(B5363,-1)+1)+1</f>
        <v>1</v>
      </c>
      <c r="AV5363" s="209" t="str">
        <f>MONTH(R5363)&amp;"/"&amp;YEAR(R5363)</f>
        <v>1/1900</v>
      </c>
      <c r="AW5363" s="209" t="e">
        <f>WEEKNUM(R5363)-WEEKNUM(EOMONTH(R5363,-1)+1)+1</f>
        <v>#NUM!</v>
      </c>
      <c r="AX5363" s="209">
        <f>IF(BB5363="S",IF(Q5363="1. Aceitou o programa",R5363-B5363,0),0)</f>
        <v>0</v>
      </c>
      <c r="AY5363" s="209">
        <f>IF(BB5363="S",IF(AND(S5363&lt;&gt;"",R5363&lt;&gt;""),S5363-R5363,0),0)</f>
        <v>0</v>
      </c>
      <c r="AZ5363" s="209">
        <f>IF(BB5363="S",IF(Q5363="1. Aceitou o programa",IF(OR(X5363="Não se Aplica",X5363=""),IF(OR(W5363="Não se Aplica",W5363=""),0,W5363-V5363),AVERAGE(X5363-W5363,W5363-V5363)),0),0)</f>
        <v>0</v>
      </c>
      <c r="BA5363" s="209">
        <f>IF(BB5363="S",IF(AND(Q5363="1. Aceitou o programa",AH5363="Realizada"),IFERROR(IF(AG5363="",0,AG5363-R5363),0),0),0)</f>
        <v>0</v>
      </c>
      <c r="BB5363" s="209" t="str">
        <f>_xlfn.XLOOKUP(U5363,'Lista Suspensa'!$AA$20:$AA$23,'Lista Suspensa'!$AB$20:$AB$23,"N/A")</f>
        <v>S</v>
      </c>
    </row>
    <row r="5364" spans="1:54" ht="12" customHeight="1">
      <c r="A5364" s="151" t="s">
        <v>54</v>
      </c>
      <c r="B5364" s="152">
        <v>46083</v>
      </c>
      <c r="C5364" s="153" t="s">
        <v>55</v>
      </c>
      <c r="D5364" s="153" t="s">
        <v>56</v>
      </c>
      <c r="E5364" s="244">
        <v>94561124</v>
      </c>
      <c r="F5364" s="144" t="s">
        <v>9581</v>
      </c>
      <c r="G5364" s="230"/>
      <c r="H5364" s="154">
        <v>30837</v>
      </c>
      <c r="I5364" s="153">
        <v>41</v>
      </c>
      <c r="J5364" s="148" t="s">
        <v>58</v>
      </c>
      <c r="K5364" s="153" t="s">
        <v>59</v>
      </c>
      <c r="L5364" s="153"/>
      <c r="M5364" s="153"/>
      <c r="N5364" s="153">
        <v>60</v>
      </c>
      <c r="O5364" s="155" t="s">
        <v>9582</v>
      </c>
      <c r="P5364" s="156" t="s">
        <v>60</v>
      </c>
      <c r="Q5364" s="157" t="s">
        <v>8211</v>
      </c>
      <c r="R5364" s="158"/>
      <c r="S5364" s="159"/>
      <c r="T5364" s="159" t="s">
        <v>6983</v>
      </c>
      <c r="U5364" s="159" t="s">
        <v>8212</v>
      </c>
      <c r="V5364" s="154">
        <v>46149</v>
      </c>
      <c r="W5364" s="154">
        <v>46155</v>
      </c>
      <c r="X5364" s="154"/>
      <c r="Y5364" s="160"/>
      <c r="Z5364" s="160"/>
      <c r="AA5364" s="153"/>
      <c r="AB5364" s="153"/>
      <c r="AC5364" s="182" t="e">
        <f t="shared" si="168"/>
        <v>#DIV/0!</v>
      </c>
      <c r="AD5364" s="153" t="e">
        <f t="shared" si="169"/>
        <v>#DIV/0!</v>
      </c>
      <c r="AE5364" s="207"/>
      <c r="AF5364" s="153"/>
      <c r="AG5364" s="159"/>
      <c r="AH5364" s="153"/>
      <c r="AI5364" s="161"/>
      <c r="AJ5364" s="153"/>
      <c r="AK5364" s="153"/>
      <c r="AL5364" s="207"/>
      <c r="AM5364" s="207"/>
      <c r="AN5364" s="207"/>
      <c r="AO5364" s="207"/>
      <c r="AP5364" s="147" t="s">
        <v>54</v>
      </c>
      <c r="AQ5364" s="147"/>
      <c r="AR5364" s="147"/>
      <c r="AS5364" s="209" t="s">
        <v>68</v>
      </c>
      <c r="AT5364" s="223" t="str">
        <f>MONTH(B5364)&amp;"/"&amp;YEAR(B5364)</f>
        <v>3/2026</v>
      </c>
      <c r="AU5364" s="223">
        <f>WEEKNUM(B5364)-WEEKNUM(EOMONTH(B5364,-1)+1)+1</f>
        <v>1</v>
      </c>
      <c r="AV5364" s="209" t="str">
        <f>MONTH(R5364)&amp;"/"&amp;YEAR(R5364)</f>
        <v>1/1900</v>
      </c>
      <c r="AW5364" s="209" t="e">
        <f>WEEKNUM(R5364)-WEEKNUM(EOMONTH(R5364,-1)+1)+1</f>
        <v>#NUM!</v>
      </c>
      <c r="AX5364" s="209">
        <f>IF(BB5364="S",IF(Q5364="1. Aceitou o programa",R5364-B5364,0),0)</f>
        <v>0</v>
      </c>
      <c r="AY5364" s="209">
        <f>IF(BB5364="S",IF(AND(S5364&lt;&gt;"",R5364&lt;&gt;""),S5364-R5364,0),0)</f>
        <v>0</v>
      </c>
      <c r="AZ5364" s="209">
        <f>IF(BB5364="S",IF(Q5364="1. Aceitou o programa",IF(OR(X5364="Não se Aplica",X5364=""),IF(OR(W5364="Não se Aplica",W5364=""),0,W5364-V5364),AVERAGE(X5364-W5364,W5364-V5364)),0),0)</f>
        <v>0</v>
      </c>
      <c r="BA5364" s="209">
        <f>IF(BB5364="S",IF(AND(Q5364="1. Aceitou o programa",AH5364="Realizada"),IFERROR(IF(AG5364="",0,AG5364-R5364),0),0),0)</f>
        <v>0</v>
      </c>
      <c r="BB5364" s="209" t="str">
        <f>_xlfn.XLOOKUP(U5364,'Lista Suspensa'!$AA$20:$AA$23,'Lista Suspensa'!$AB$20:$AB$23,"N/A")</f>
        <v>S</v>
      </c>
    </row>
    <row r="5365" spans="1:54" ht="12" customHeight="1">
      <c r="A5365" s="151" t="s">
        <v>54</v>
      </c>
      <c r="B5365" s="152">
        <v>46083</v>
      </c>
      <c r="C5365" s="153" t="s">
        <v>55</v>
      </c>
      <c r="D5365" s="153" t="s">
        <v>56</v>
      </c>
      <c r="E5365" s="244">
        <v>94516908</v>
      </c>
      <c r="F5365" s="144" t="s">
        <v>9583</v>
      </c>
      <c r="G5365" s="230"/>
      <c r="H5365" s="154">
        <v>31044</v>
      </c>
      <c r="I5365" s="153">
        <v>41</v>
      </c>
      <c r="J5365" s="148" t="s">
        <v>70</v>
      </c>
      <c r="K5365" s="153" t="s">
        <v>59</v>
      </c>
      <c r="L5365" s="153"/>
      <c r="M5365" s="153"/>
      <c r="N5365" s="153">
        <v>60</v>
      </c>
      <c r="O5365" s="155" t="s">
        <v>9584</v>
      </c>
      <c r="P5365" s="156" t="s">
        <v>60</v>
      </c>
      <c r="Q5365" s="157" t="s">
        <v>8211</v>
      </c>
      <c r="R5365" s="158"/>
      <c r="S5365" s="159"/>
      <c r="T5365" s="159" t="s">
        <v>6983</v>
      </c>
      <c r="U5365" s="159" t="s">
        <v>8212</v>
      </c>
      <c r="V5365" s="154">
        <v>46149</v>
      </c>
      <c r="W5365" s="154">
        <v>46155</v>
      </c>
      <c r="X5365" s="154"/>
      <c r="Y5365" s="160"/>
      <c r="Z5365" s="160"/>
      <c r="AA5365" s="153"/>
      <c r="AB5365" s="153"/>
      <c r="AC5365" s="182" t="e">
        <f t="shared" si="168"/>
        <v>#DIV/0!</v>
      </c>
      <c r="AD5365" s="153" t="e">
        <f t="shared" si="169"/>
        <v>#DIV/0!</v>
      </c>
      <c r="AE5365" s="207"/>
      <c r="AF5365" s="153"/>
      <c r="AG5365" s="159"/>
      <c r="AH5365" s="153"/>
      <c r="AI5365" s="161"/>
      <c r="AJ5365" s="153"/>
      <c r="AK5365" s="153"/>
      <c r="AL5365" s="207"/>
      <c r="AM5365" s="207"/>
      <c r="AN5365" s="207"/>
      <c r="AO5365" s="207"/>
      <c r="AP5365" s="147" t="s">
        <v>54</v>
      </c>
      <c r="AQ5365" s="147"/>
      <c r="AR5365" s="147"/>
      <c r="AS5365" s="209" t="s">
        <v>68</v>
      </c>
      <c r="AT5365" s="223" t="str">
        <f>MONTH(B5365)&amp;"/"&amp;YEAR(B5365)</f>
        <v>3/2026</v>
      </c>
      <c r="AU5365" s="223">
        <f>WEEKNUM(B5365)-WEEKNUM(EOMONTH(B5365,-1)+1)+1</f>
        <v>1</v>
      </c>
      <c r="AV5365" s="209" t="str">
        <f>MONTH(R5365)&amp;"/"&amp;YEAR(R5365)</f>
        <v>1/1900</v>
      </c>
      <c r="AW5365" s="209" t="e">
        <f>WEEKNUM(R5365)-WEEKNUM(EOMONTH(R5365,-1)+1)+1</f>
        <v>#NUM!</v>
      </c>
      <c r="AX5365" s="209">
        <f>IF(BB5365="S",IF(Q5365="1. Aceitou o programa",R5365-B5365,0),0)</f>
        <v>0</v>
      </c>
      <c r="AY5365" s="209">
        <f>IF(BB5365="S",IF(AND(S5365&lt;&gt;"",R5365&lt;&gt;""),S5365-R5365,0),0)</f>
        <v>0</v>
      </c>
      <c r="AZ5365" s="209">
        <f>IF(BB5365="S",IF(Q5365="1. Aceitou o programa",IF(OR(X5365="Não se Aplica",X5365=""),IF(OR(W5365="Não se Aplica",W5365=""),0,W5365-V5365),AVERAGE(X5365-W5365,W5365-V5365)),0),0)</f>
        <v>0</v>
      </c>
      <c r="BA5365" s="209">
        <f>IF(BB5365="S",IF(AND(Q5365="1. Aceitou o programa",AH5365="Realizada"),IFERROR(IF(AG5365="",0,AG5365-R5365),0),0),0)</f>
        <v>0</v>
      </c>
      <c r="BB5365" s="209" t="str">
        <f>_xlfn.XLOOKUP(U5365,'Lista Suspensa'!$AA$20:$AA$23,'Lista Suspensa'!$AB$20:$AB$23,"N/A")</f>
        <v>S</v>
      </c>
    </row>
    <row r="5366" spans="1:54" ht="12" customHeight="1">
      <c r="A5366" s="151" t="s">
        <v>54</v>
      </c>
      <c r="B5366" s="152">
        <v>46083</v>
      </c>
      <c r="C5366" s="153" t="s">
        <v>55</v>
      </c>
      <c r="D5366" s="153" t="s">
        <v>56</v>
      </c>
      <c r="E5366" s="244">
        <v>93956783</v>
      </c>
      <c r="F5366" s="144" t="s">
        <v>9585</v>
      </c>
      <c r="G5366" s="230"/>
      <c r="H5366" s="154">
        <v>31053</v>
      </c>
      <c r="I5366" s="153">
        <v>41</v>
      </c>
      <c r="J5366" s="148" t="s">
        <v>58</v>
      </c>
      <c r="K5366" s="153" t="s">
        <v>59</v>
      </c>
      <c r="L5366" s="153"/>
      <c r="M5366" s="153"/>
      <c r="N5366" s="153">
        <v>60</v>
      </c>
      <c r="O5366" s="155" t="s">
        <v>9586</v>
      </c>
      <c r="P5366" s="156" t="s">
        <v>60</v>
      </c>
      <c r="Q5366" s="157" t="s">
        <v>8211</v>
      </c>
      <c r="R5366" s="158"/>
      <c r="S5366" s="159"/>
      <c r="T5366" s="159" t="s">
        <v>6983</v>
      </c>
      <c r="U5366" s="159" t="s">
        <v>8212</v>
      </c>
      <c r="V5366" s="154">
        <v>46149</v>
      </c>
      <c r="W5366" s="154">
        <v>46155</v>
      </c>
      <c r="X5366" s="154"/>
      <c r="Y5366" s="160"/>
      <c r="Z5366" s="160"/>
      <c r="AA5366" s="153"/>
      <c r="AB5366" s="153"/>
      <c r="AC5366" s="182" t="e">
        <f t="shared" si="168"/>
        <v>#DIV/0!</v>
      </c>
      <c r="AD5366" s="153" t="e">
        <f t="shared" si="169"/>
        <v>#DIV/0!</v>
      </c>
      <c r="AE5366" s="207"/>
      <c r="AF5366" s="153"/>
      <c r="AG5366" s="159"/>
      <c r="AH5366" s="153"/>
      <c r="AI5366" s="161"/>
      <c r="AJ5366" s="153"/>
      <c r="AK5366" s="153"/>
      <c r="AL5366" s="207"/>
      <c r="AM5366" s="207"/>
      <c r="AN5366" s="207"/>
      <c r="AO5366" s="207"/>
      <c r="AP5366" s="147" t="s">
        <v>54</v>
      </c>
      <c r="AQ5366" s="147"/>
      <c r="AR5366" s="147"/>
      <c r="AS5366" s="209" t="s">
        <v>68</v>
      </c>
      <c r="AT5366" s="223" t="str">
        <f>MONTH(B5366)&amp;"/"&amp;YEAR(B5366)</f>
        <v>3/2026</v>
      </c>
      <c r="AU5366" s="223">
        <f>WEEKNUM(B5366)-WEEKNUM(EOMONTH(B5366,-1)+1)+1</f>
        <v>1</v>
      </c>
      <c r="AV5366" s="209" t="str">
        <f>MONTH(R5366)&amp;"/"&amp;YEAR(R5366)</f>
        <v>1/1900</v>
      </c>
      <c r="AW5366" s="209" t="e">
        <f>WEEKNUM(R5366)-WEEKNUM(EOMONTH(R5366,-1)+1)+1</f>
        <v>#NUM!</v>
      </c>
      <c r="AX5366" s="209">
        <f>IF(BB5366="S",IF(Q5366="1. Aceitou o programa",R5366-B5366,0),0)</f>
        <v>0</v>
      </c>
      <c r="AY5366" s="209">
        <f>IF(BB5366="S",IF(AND(S5366&lt;&gt;"",R5366&lt;&gt;""),S5366-R5366,0),0)</f>
        <v>0</v>
      </c>
      <c r="AZ5366" s="209">
        <f>IF(BB5366="S",IF(Q5366="1. Aceitou o programa",IF(OR(X5366="Não se Aplica",X5366=""),IF(OR(W5366="Não se Aplica",W5366=""),0,W5366-V5366),AVERAGE(X5366-W5366,W5366-V5366)),0),0)</f>
        <v>0</v>
      </c>
      <c r="BA5366" s="209">
        <f>IF(BB5366="S",IF(AND(Q5366="1. Aceitou o programa",AH5366="Realizada"),IFERROR(IF(AG5366="",0,AG5366-R5366),0),0),0)</f>
        <v>0</v>
      </c>
      <c r="BB5366" s="209" t="str">
        <f>_xlfn.XLOOKUP(U5366,'Lista Suspensa'!$AA$20:$AA$23,'Lista Suspensa'!$AB$20:$AB$23,"N/A")</f>
        <v>S</v>
      </c>
    </row>
    <row r="5367" spans="1:54" ht="12" customHeight="1">
      <c r="A5367" s="151" t="s">
        <v>54</v>
      </c>
      <c r="B5367" s="152">
        <v>46083</v>
      </c>
      <c r="C5367" s="153" t="s">
        <v>55</v>
      </c>
      <c r="D5367" s="153" t="s">
        <v>56</v>
      </c>
      <c r="E5367" s="244">
        <v>94565266</v>
      </c>
      <c r="F5367" s="144" t="s">
        <v>9587</v>
      </c>
      <c r="G5367" s="230"/>
      <c r="H5367" s="154">
        <v>31358</v>
      </c>
      <c r="I5367" s="153">
        <v>40</v>
      </c>
      <c r="J5367" s="148" t="s">
        <v>58</v>
      </c>
      <c r="K5367" s="153" t="s">
        <v>59</v>
      </c>
      <c r="L5367" s="153"/>
      <c r="M5367" s="153"/>
      <c r="N5367" s="153">
        <v>110</v>
      </c>
      <c r="O5367" s="155">
        <v>11944640806</v>
      </c>
      <c r="P5367" s="156" t="s">
        <v>60</v>
      </c>
      <c r="Q5367" s="157" t="s">
        <v>8211</v>
      </c>
      <c r="R5367" s="158"/>
      <c r="S5367" s="159"/>
      <c r="T5367" s="159" t="s">
        <v>6983</v>
      </c>
      <c r="U5367" s="159" t="s">
        <v>8212</v>
      </c>
      <c r="V5367" s="154">
        <v>46149</v>
      </c>
      <c r="W5367" s="154">
        <v>46155</v>
      </c>
      <c r="X5367" s="154"/>
      <c r="Y5367" s="160"/>
      <c r="Z5367" s="160"/>
      <c r="AA5367" s="153"/>
      <c r="AB5367" s="153"/>
      <c r="AC5367" s="182" t="e">
        <f t="shared" si="168"/>
        <v>#DIV/0!</v>
      </c>
      <c r="AD5367" s="153" t="e">
        <f t="shared" si="169"/>
        <v>#DIV/0!</v>
      </c>
      <c r="AE5367" s="207"/>
      <c r="AF5367" s="153"/>
      <c r="AG5367" s="159"/>
      <c r="AH5367" s="153"/>
      <c r="AI5367" s="161"/>
      <c r="AJ5367" s="153"/>
      <c r="AK5367" s="153"/>
      <c r="AL5367" s="207"/>
      <c r="AM5367" s="207"/>
      <c r="AN5367" s="207"/>
      <c r="AO5367" s="207"/>
      <c r="AP5367" s="147" t="s">
        <v>54</v>
      </c>
      <c r="AQ5367" s="147"/>
      <c r="AR5367" s="147"/>
      <c r="AS5367" s="209" t="s">
        <v>68</v>
      </c>
      <c r="AT5367" s="223" t="str">
        <f>MONTH(B5367)&amp;"/"&amp;YEAR(B5367)</f>
        <v>3/2026</v>
      </c>
      <c r="AU5367" s="223">
        <f>WEEKNUM(B5367)-WEEKNUM(EOMONTH(B5367,-1)+1)+1</f>
        <v>1</v>
      </c>
      <c r="AV5367" s="209" t="str">
        <f>MONTH(R5367)&amp;"/"&amp;YEAR(R5367)</f>
        <v>1/1900</v>
      </c>
      <c r="AW5367" s="209" t="e">
        <f>WEEKNUM(R5367)-WEEKNUM(EOMONTH(R5367,-1)+1)+1</f>
        <v>#NUM!</v>
      </c>
      <c r="AX5367" s="209">
        <f>IF(BB5367="S",IF(Q5367="1. Aceitou o programa",R5367-B5367,0),0)</f>
        <v>0</v>
      </c>
      <c r="AY5367" s="209">
        <f>IF(BB5367="S",IF(AND(S5367&lt;&gt;"",R5367&lt;&gt;""),S5367-R5367,0),0)</f>
        <v>0</v>
      </c>
      <c r="AZ5367" s="209">
        <f>IF(BB5367="S",IF(Q5367="1. Aceitou o programa",IF(OR(X5367="Não se Aplica",X5367=""),IF(OR(W5367="Não se Aplica",W5367=""),0,W5367-V5367),AVERAGE(X5367-W5367,W5367-V5367)),0),0)</f>
        <v>0</v>
      </c>
      <c r="BA5367" s="209">
        <f>IF(BB5367="S",IF(AND(Q5367="1. Aceitou o programa",AH5367="Realizada"),IFERROR(IF(AG5367="",0,AG5367-R5367),0),0),0)</f>
        <v>0</v>
      </c>
      <c r="BB5367" s="209" t="str">
        <f>_xlfn.XLOOKUP(U5367,'Lista Suspensa'!$AA$20:$AA$23,'Lista Suspensa'!$AB$20:$AB$23,"N/A")</f>
        <v>S</v>
      </c>
    </row>
    <row r="5368" spans="1:54" ht="12" customHeight="1">
      <c r="A5368" s="151" t="s">
        <v>54</v>
      </c>
      <c r="B5368" s="152">
        <v>46083</v>
      </c>
      <c r="C5368" s="153" t="s">
        <v>55</v>
      </c>
      <c r="D5368" s="153" t="s">
        <v>56</v>
      </c>
      <c r="E5368" s="244">
        <v>450848256</v>
      </c>
      <c r="F5368" s="144" t="s">
        <v>9588</v>
      </c>
      <c r="G5368" s="230"/>
      <c r="H5368" s="154">
        <v>31377</v>
      </c>
      <c r="I5368" s="153">
        <v>40</v>
      </c>
      <c r="J5368" s="148" t="s">
        <v>70</v>
      </c>
      <c r="K5368" s="153" t="s">
        <v>59</v>
      </c>
      <c r="L5368" s="153"/>
      <c r="M5368" s="153"/>
      <c r="N5368" s="153">
        <v>200</v>
      </c>
      <c r="O5368" s="155" t="s">
        <v>9589</v>
      </c>
      <c r="P5368" s="156" t="s">
        <v>60</v>
      </c>
      <c r="Q5368" s="157" t="s">
        <v>8211</v>
      </c>
      <c r="R5368" s="158"/>
      <c r="S5368" s="159"/>
      <c r="T5368" s="159" t="s">
        <v>6983</v>
      </c>
      <c r="U5368" s="159" t="s">
        <v>8212</v>
      </c>
      <c r="V5368" s="154">
        <v>46149</v>
      </c>
      <c r="W5368" s="154">
        <v>46155</v>
      </c>
      <c r="X5368" s="154"/>
      <c r="Y5368" s="160"/>
      <c r="Z5368" s="160"/>
      <c r="AA5368" s="153"/>
      <c r="AB5368" s="153"/>
      <c r="AC5368" s="182" t="e">
        <f t="shared" si="168"/>
        <v>#DIV/0!</v>
      </c>
      <c r="AD5368" s="153" t="e">
        <f t="shared" si="169"/>
        <v>#DIV/0!</v>
      </c>
      <c r="AE5368" s="207"/>
      <c r="AF5368" s="153"/>
      <c r="AG5368" s="159"/>
      <c r="AH5368" s="153"/>
      <c r="AI5368" s="161"/>
      <c r="AJ5368" s="153"/>
      <c r="AK5368" s="153"/>
      <c r="AL5368" s="207"/>
      <c r="AM5368" s="207"/>
      <c r="AN5368" s="207"/>
      <c r="AO5368" s="207"/>
      <c r="AP5368" s="147" t="s">
        <v>54</v>
      </c>
      <c r="AQ5368" s="147"/>
      <c r="AR5368" s="147"/>
      <c r="AS5368" s="209" t="s">
        <v>68</v>
      </c>
      <c r="AT5368" s="223" t="str">
        <f>MONTH(B5368)&amp;"/"&amp;YEAR(B5368)</f>
        <v>3/2026</v>
      </c>
      <c r="AU5368" s="223">
        <f>WEEKNUM(B5368)-WEEKNUM(EOMONTH(B5368,-1)+1)+1</f>
        <v>1</v>
      </c>
      <c r="AV5368" s="209" t="str">
        <f>MONTH(R5368)&amp;"/"&amp;YEAR(R5368)</f>
        <v>1/1900</v>
      </c>
      <c r="AW5368" s="209" t="e">
        <f>WEEKNUM(R5368)-WEEKNUM(EOMONTH(R5368,-1)+1)+1</f>
        <v>#NUM!</v>
      </c>
      <c r="AX5368" s="209">
        <f>IF(BB5368="S",IF(Q5368="1. Aceitou o programa",R5368-B5368,0),0)</f>
        <v>0</v>
      </c>
      <c r="AY5368" s="209">
        <f>IF(BB5368="S",IF(AND(S5368&lt;&gt;"",R5368&lt;&gt;""),S5368-R5368,0),0)</f>
        <v>0</v>
      </c>
      <c r="AZ5368" s="209">
        <f>IF(BB5368="S",IF(Q5368="1. Aceitou o programa",IF(OR(X5368="Não se Aplica",X5368=""),IF(OR(W5368="Não se Aplica",W5368=""),0,W5368-V5368),AVERAGE(X5368-W5368,W5368-V5368)),0),0)</f>
        <v>0</v>
      </c>
      <c r="BA5368" s="209">
        <f>IF(BB5368="S",IF(AND(Q5368="1. Aceitou o programa",AH5368="Realizada"),IFERROR(IF(AG5368="",0,AG5368-R5368),0),0),0)</f>
        <v>0</v>
      </c>
      <c r="BB5368" s="209" t="str">
        <f>_xlfn.XLOOKUP(U5368,'Lista Suspensa'!$AA$20:$AA$23,'Lista Suspensa'!$AB$20:$AB$23,"N/A")</f>
        <v>S</v>
      </c>
    </row>
    <row r="5369" spans="1:54" ht="12" customHeight="1">
      <c r="A5369" s="151" t="s">
        <v>54</v>
      </c>
      <c r="B5369" s="152">
        <v>46083</v>
      </c>
      <c r="C5369" s="153" t="s">
        <v>55</v>
      </c>
      <c r="D5369" s="153" t="s">
        <v>56</v>
      </c>
      <c r="E5369" s="244">
        <v>93902456</v>
      </c>
      <c r="F5369" s="144" t="s">
        <v>9590</v>
      </c>
      <c r="G5369" s="230"/>
      <c r="H5369" s="154">
        <v>31420</v>
      </c>
      <c r="I5369" s="153">
        <v>40</v>
      </c>
      <c r="J5369" s="148" t="s">
        <v>58</v>
      </c>
      <c r="K5369" s="153" t="s">
        <v>59</v>
      </c>
      <c r="L5369" s="153"/>
      <c r="M5369" s="153"/>
      <c r="N5369" s="153">
        <v>380</v>
      </c>
      <c r="O5369" s="155" t="s">
        <v>9591</v>
      </c>
      <c r="P5369" s="156" t="s">
        <v>60</v>
      </c>
      <c r="Q5369" s="157" t="s">
        <v>8211</v>
      </c>
      <c r="R5369" s="158"/>
      <c r="S5369" s="159"/>
      <c r="T5369" s="159" t="s">
        <v>6983</v>
      </c>
      <c r="U5369" s="159" t="s">
        <v>8212</v>
      </c>
      <c r="V5369" s="154">
        <v>46149</v>
      </c>
      <c r="W5369" s="154">
        <v>46155</v>
      </c>
      <c r="X5369" s="154"/>
      <c r="Y5369" s="160"/>
      <c r="Z5369" s="160"/>
      <c r="AA5369" s="153"/>
      <c r="AB5369" s="153"/>
      <c r="AC5369" s="182" t="e">
        <f t="shared" si="168"/>
        <v>#DIV/0!</v>
      </c>
      <c r="AD5369" s="153" t="e">
        <f t="shared" si="169"/>
        <v>#DIV/0!</v>
      </c>
      <c r="AE5369" s="207"/>
      <c r="AF5369" s="153"/>
      <c r="AG5369" s="159"/>
      <c r="AH5369" s="153"/>
      <c r="AI5369" s="161"/>
      <c r="AJ5369" s="153"/>
      <c r="AK5369" s="153"/>
      <c r="AL5369" s="207"/>
      <c r="AM5369" s="207"/>
      <c r="AN5369" s="207"/>
      <c r="AO5369" s="207"/>
      <c r="AP5369" s="147" t="s">
        <v>54</v>
      </c>
      <c r="AQ5369" s="147"/>
      <c r="AR5369" s="147"/>
      <c r="AS5369" s="209" t="s">
        <v>68</v>
      </c>
      <c r="AT5369" s="223" t="str">
        <f>MONTH(B5369)&amp;"/"&amp;YEAR(B5369)</f>
        <v>3/2026</v>
      </c>
      <c r="AU5369" s="223">
        <f>WEEKNUM(B5369)-WEEKNUM(EOMONTH(B5369,-1)+1)+1</f>
        <v>1</v>
      </c>
      <c r="AV5369" s="209" t="str">
        <f>MONTH(R5369)&amp;"/"&amp;YEAR(R5369)</f>
        <v>1/1900</v>
      </c>
      <c r="AW5369" s="209" t="e">
        <f>WEEKNUM(R5369)-WEEKNUM(EOMONTH(R5369,-1)+1)+1</f>
        <v>#NUM!</v>
      </c>
      <c r="AX5369" s="209">
        <f>IF(BB5369="S",IF(Q5369="1. Aceitou o programa",R5369-B5369,0),0)</f>
        <v>0</v>
      </c>
      <c r="AY5369" s="209">
        <f>IF(BB5369="S",IF(AND(S5369&lt;&gt;"",R5369&lt;&gt;""),S5369-R5369,0),0)</f>
        <v>0</v>
      </c>
      <c r="AZ5369" s="209">
        <f>IF(BB5369="S",IF(Q5369="1. Aceitou o programa",IF(OR(X5369="Não se Aplica",X5369=""),IF(OR(W5369="Não se Aplica",W5369=""),0,W5369-V5369),AVERAGE(X5369-W5369,W5369-V5369)),0),0)</f>
        <v>0</v>
      </c>
      <c r="BA5369" s="209">
        <f>IF(BB5369="S",IF(AND(Q5369="1. Aceitou o programa",AH5369="Realizada"),IFERROR(IF(AG5369="",0,AG5369-R5369),0),0),0)</f>
        <v>0</v>
      </c>
      <c r="BB5369" s="209" t="str">
        <f>_xlfn.XLOOKUP(U5369,'Lista Suspensa'!$AA$20:$AA$23,'Lista Suspensa'!$AB$20:$AB$23,"N/A")</f>
        <v>S</v>
      </c>
    </row>
    <row r="5370" spans="1:54" ht="12" customHeight="1">
      <c r="A5370" s="151" t="s">
        <v>54</v>
      </c>
      <c r="B5370" s="152">
        <v>46083</v>
      </c>
      <c r="C5370" s="153" t="s">
        <v>55</v>
      </c>
      <c r="D5370" s="153" t="s">
        <v>56</v>
      </c>
      <c r="E5370" s="244">
        <v>474242080</v>
      </c>
      <c r="F5370" s="144" t="s">
        <v>9592</v>
      </c>
      <c r="G5370" s="230"/>
      <c r="H5370" s="154">
        <v>31504</v>
      </c>
      <c r="I5370" s="153">
        <v>40</v>
      </c>
      <c r="J5370" s="148" t="s">
        <v>70</v>
      </c>
      <c r="K5370" s="153" t="s">
        <v>59</v>
      </c>
      <c r="L5370" s="153"/>
      <c r="M5370" s="153"/>
      <c r="N5370" s="153">
        <v>100</v>
      </c>
      <c r="O5370" s="155" t="s">
        <v>9593</v>
      </c>
      <c r="P5370" s="156" t="s">
        <v>60</v>
      </c>
      <c r="Q5370" s="157" t="s">
        <v>8211</v>
      </c>
      <c r="R5370" s="158"/>
      <c r="S5370" s="159"/>
      <c r="T5370" s="159" t="s">
        <v>6983</v>
      </c>
      <c r="U5370" s="159" t="s">
        <v>8212</v>
      </c>
      <c r="V5370" s="154">
        <v>46149</v>
      </c>
      <c r="W5370" s="154">
        <v>46155</v>
      </c>
      <c r="X5370" s="154"/>
      <c r="Y5370" s="160"/>
      <c r="Z5370" s="160"/>
      <c r="AA5370" s="153"/>
      <c r="AB5370" s="153"/>
      <c r="AC5370" s="182" t="e">
        <f t="shared" si="168"/>
        <v>#DIV/0!</v>
      </c>
      <c r="AD5370" s="153" t="e">
        <f t="shared" si="169"/>
        <v>#DIV/0!</v>
      </c>
      <c r="AE5370" s="207"/>
      <c r="AF5370" s="153"/>
      <c r="AG5370" s="159"/>
      <c r="AH5370" s="153"/>
      <c r="AI5370" s="161"/>
      <c r="AJ5370" s="153"/>
      <c r="AK5370" s="153"/>
      <c r="AL5370" s="207"/>
      <c r="AM5370" s="207"/>
      <c r="AN5370" s="207"/>
      <c r="AO5370" s="207"/>
      <c r="AP5370" s="147" t="s">
        <v>54</v>
      </c>
      <c r="AQ5370" s="147"/>
      <c r="AR5370" s="147"/>
      <c r="AS5370" s="209" t="s">
        <v>68</v>
      </c>
      <c r="AT5370" s="223" t="str">
        <f>MONTH(B5370)&amp;"/"&amp;YEAR(B5370)</f>
        <v>3/2026</v>
      </c>
      <c r="AU5370" s="223">
        <f>WEEKNUM(B5370)-WEEKNUM(EOMONTH(B5370,-1)+1)+1</f>
        <v>1</v>
      </c>
      <c r="AV5370" s="209" t="str">
        <f>MONTH(R5370)&amp;"/"&amp;YEAR(R5370)</f>
        <v>1/1900</v>
      </c>
      <c r="AW5370" s="209" t="e">
        <f>WEEKNUM(R5370)-WEEKNUM(EOMONTH(R5370,-1)+1)+1</f>
        <v>#NUM!</v>
      </c>
      <c r="AX5370" s="209">
        <f>IF(BB5370="S",IF(Q5370="1. Aceitou o programa",R5370-B5370,0),0)</f>
        <v>0</v>
      </c>
      <c r="AY5370" s="209">
        <f>IF(BB5370="S",IF(AND(S5370&lt;&gt;"",R5370&lt;&gt;""),S5370-R5370,0),0)</f>
        <v>0</v>
      </c>
      <c r="AZ5370" s="209">
        <f>IF(BB5370="S",IF(Q5370="1. Aceitou o programa",IF(OR(X5370="Não se Aplica",X5370=""),IF(OR(W5370="Não se Aplica",W5370=""),0,W5370-V5370),AVERAGE(X5370-W5370,W5370-V5370)),0),0)</f>
        <v>0</v>
      </c>
      <c r="BA5370" s="209">
        <f>IF(BB5370="S",IF(AND(Q5370="1. Aceitou o programa",AH5370="Realizada"),IFERROR(IF(AG5370="",0,AG5370-R5370),0),0),0)</f>
        <v>0</v>
      </c>
      <c r="BB5370" s="209" t="str">
        <f>_xlfn.XLOOKUP(U5370,'Lista Suspensa'!$AA$20:$AA$23,'Lista Suspensa'!$AB$20:$AB$23,"N/A")</f>
        <v>S</v>
      </c>
    </row>
    <row r="5371" spans="1:54" ht="12" customHeight="1">
      <c r="A5371" s="151" t="s">
        <v>54</v>
      </c>
      <c r="B5371" s="152">
        <v>46083</v>
      </c>
      <c r="C5371" s="153" t="s">
        <v>55</v>
      </c>
      <c r="D5371" s="153" t="s">
        <v>56</v>
      </c>
      <c r="E5371" s="244">
        <v>93739924</v>
      </c>
      <c r="F5371" s="144" t="s">
        <v>9594</v>
      </c>
      <c r="G5371" s="230"/>
      <c r="H5371" s="154">
        <v>31586</v>
      </c>
      <c r="I5371" s="153">
        <v>39</v>
      </c>
      <c r="J5371" s="148" t="s">
        <v>70</v>
      </c>
      <c r="K5371" s="153" t="s">
        <v>59</v>
      </c>
      <c r="L5371" s="153"/>
      <c r="M5371" s="153"/>
      <c r="N5371" s="153">
        <v>110</v>
      </c>
      <c r="O5371" s="155" t="s">
        <v>9595</v>
      </c>
      <c r="P5371" s="156" t="s">
        <v>60</v>
      </c>
      <c r="Q5371" s="157" t="s">
        <v>8211</v>
      </c>
      <c r="R5371" s="158"/>
      <c r="S5371" s="159"/>
      <c r="T5371" s="159" t="s">
        <v>6983</v>
      </c>
      <c r="U5371" s="159" t="s">
        <v>8212</v>
      </c>
      <c r="V5371" s="154">
        <v>46149</v>
      </c>
      <c r="W5371" s="154">
        <v>46155</v>
      </c>
      <c r="X5371" s="154"/>
      <c r="Y5371" s="160"/>
      <c r="Z5371" s="160"/>
      <c r="AA5371" s="153"/>
      <c r="AB5371" s="153"/>
      <c r="AC5371" s="182" t="e">
        <f t="shared" si="168"/>
        <v>#DIV/0!</v>
      </c>
      <c r="AD5371" s="153" t="e">
        <f t="shared" si="169"/>
        <v>#DIV/0!</v>
      </c>
      <c r="AE5371" s="207"/>
      <c r="AF5371" s="153"/>
      <c r="AG5371" s="159"/>
      <c r="AH5371" s="153"/>
      <c r="AI5371" s="161"/>
      <c r="AJ5371" s="153"/>
      <c r="AK5371" s="153"/>
      <c r="AL5371" s="207"/>
      <c r="AM5371" s="207"/>
      <c r="AN5371" s="207"/>
      <c r="AO5371" s="207"/>
      <c r="AP5371" s="147" t="s">
        <v>54</v>
      </c>
      <c r="AQ5371" s="147"/>
      <c r="AR5371" s="147"/>
      <c r="AS5371" s="209" t="s">
        <v>68</v>
      </c>
      <c r="AT5371" s="223" t="str">
        <f>MONTH(B5371)&amp;"/"&amp;YEAR(B5371)</f>
        <v>3/2026</v>
      </c>
      <c r="AU5371" s="223">
        <f>WEEKNUM(B5371)-WEEKNUM(EOMONTH(B5371,-1)+1)+1</f>
        <v>1</v>
      </c>
      <c r="AV5371" s="209" t="str">
        <f>MONTH(R5371)&amp;"/"&amp;YEAR(R5371)</f>
        <v>1/1900</v>
      </c>
      <c r="AW5371" s="209" t="e">
        <f>WEEKNUM(R5371)-WEEKNUM(EOMONTH(R5371,-1)+1)+1</f>
        <v>#NUM!</v>
      </c>
      <c r="AX5371" s="209">
        <f>IF(BB5371="S",IF(Q5371="1. Aceitou o programa",R5371-B5371,0),0)</f>
        <v>0</v>
      </c>
      <c r="AY5371" s="209">
        <f>IF(BB5371="S",IF(AND(S5371&lt;&gt;"",R5371&lt;&gt;""),S5371-R5371,0),0)</f>
        <v>0</v>
      </c>
      <c r="AZ5371" s="209">
        <f>IF(BB5371="S",IF(Q5371="1. Aceitou o programa",IF(OR(X5371="Não se Aplica",X5371=""),IF(OR(W5371="Não se Aplica",W5371=""),0,W5371-V5371),AVERAGE(X5371-W5371,W5371-V5371)),0),0)</f>
        <v>0</v>
      </c>
      <c r="BA5371" s="209">
        <f>IF(BB5371="S",IF(AND(Q5371="1. Aceitou o programa",AH5371="Realizada"),IFERROR(IF(AG5371="",0,AG5371-R5371),0),0),0)</f>
        <v>0</v>
      </c>
      <c r="BB5371" s="209" t="str">
        <f>_xlfn.XLOOKUP(U5371,'Lista Suspensa'!$AA$20:$AA$23,'Lista Suspensa'!$AB$20:$AB$23,"N/A")</f>
        <v>S</v>
      </c>
    </row>
    <row r="5372" spans="1:54" ht="12" customHeight="1">
      <c r="A5372" s="151" t="s">
        <v>54</v>
      </c>
      <c r="B5372" s="152">
        <v>46083</v>
      </c>
      <c r="C5372" s="153" t="s">
        <v>55</v>
      </c>
      <c r="D5372" s="153" t="s">
        <v>56</v>
      </c>
      <c r="E5372" s="244">
        <v>94643930</v>
      </c>
      <c r="F5372" s="144" t="s">
        <v>9596</v>
      </c>
      <c r="G5372" s="230"/>
      <c r="H5372" s="154">
        <v>31626</v>
      </c>
      <c r="I5372" s="153">
        <v>39</v>
      </c>
      <c r="J5372" s="148" t="s">
        <v>70</v>
      </c>
      <c r="K5372" s="153" t="s">
        <v>59</v>
      </c>
      <c r="L5372" s="153"/>
      <c r="M5372" s="153"/>
      <c r="N5372" s="153">
        <v>110</v>
      </c>
      <c r="O5372" s="155" t="s">
        <v>9597</v>
      </c>
      <c r="P5372" s="156" t="s">
        <v>60</v>
      </c>
      <c r="Q5372" s="157" t="s">
        <v>8211</v>
      </c>
      <c r="R5372" s="158"/>
      <c r="S5372" s="159"/>
      <c r="T5372" s="159" t="s">
        <v>6983</v>
      </c>
      <c r="U5372" s="159" t="s">
        <v>8212</v>
      </c>
      <c r="V5372" s="154">
        <v>46149</v>
      </c>
      <c r="W5372" s="154">
        <v>46155</v>
      </c>
      <c r="X5372" s="154"/>
      <c r="Y5372" s="160"/>
      <c r="Z5372" s="160"/>
      <c r="AA5372" s="153"/>
      <c r="AB5372" s="153"/>
      <c r="AC5372" s="182" t="e">
        <f t="shared" si="168"/>
        <v>#DIV/0!</v>
      </c>
      <c r="AD5372" s="153" t="e">
        <f t="shared" si="169"/>
        <v>#DIV/0!</v>
      </c>
      <c r="AE5372" s="207"/>
      <c r="AF5372" s="153"/>
      <c r="AG5372" s="159"/>
      <c r="AH5372" s="153"/>
      <c r="AI5372" s="161"/>
      <c r="AJ5372" s="153"/>
      <c r="AK5372" s="153"/>
      <c r="AL5372" s="207"/>
      <c r="AM5372" s="207"/>
      <c r="AN5372" s="207"/>
      <c r="AO5372" s="207"/>
      <c r="AP5372" s="147" t="s">
        <v>54</v>
      </c>
      <c r="AQ5372" s="147"/>
      <c r="AR5372" s="147"/>
      <c r="AS5372" s="209" t="s">
        <v>68</v>
      </c>
      <c r="AT5372" s="223" t="str">
        <f>MONTH(B5372)&amp;"/"&amp;YEAR(B5372)</f>
        <v>3/2026</v>
      </c>
      <c r="AU5372" s="223">
        <f>WEEKNUM(B5372)-WEEKNUM(EOMONTH(B5372,-1)+1)+1</f>
        <v>1</v>
      </c>
      <c r="AV5372" s="209" t="str">
        <f>MONTH(R5372)&amp;"/"&amp;YEAR(R5372)</f>
        <v>1/1900</v>
      </c>
      <c r="AW5372" s="209" t="e">
        <f>WEEKNUM(R5372)-WEEKNUM(EOMONTH(R5372,-1)+1)+1</f>
        <v>#NUM!</v>
      </c>
      <c r="AX5372" s="209">
        <f>IF(BB5372="S",IF(Q5372="1. Aceitou o programa",R5372-B5372,0),0)</f>
        <v>0</v>
      </c>
      <c r="AY5372" s="209">
        <f>IF(BB5372="S",IF(AND(S5372&lt;&gt;"",R5372&lt;&gt;""),S5372-R5372,0),0)</f>
        <v>0</v>
      </c>
      <c r="AZ5372" s="209">
        <f>IF(BB5372="S",IF(Q5372="1. Aceitou o programa",IF(OR(X5372="Não se Aplica",X5372=""),IF(OR(W5372="Não se Aplica",W5372=""),0,W5372-V5372),AVERAGE(X5372-W5372,W5372-V5372)),0),0)</f>
        <v>0</v>
      </c>
      <c r="BA5372" s="209">
        <f>IF(BB5372="S",IF(AND(Q5372="1. Aceitou o programa",AH5372="Realizada"),IFERROR(IF(AG5372="",0,AG5372-R5372),0),0),0)</f>
        <v>0</v>
      </c>
      <c r="BB5372" s="209" t="str">
        <f>_xlfn.XLOOKUP(U5372,'Lista Suspensa'!$AA$20:$AA$23,'Lista Suspensa'!$AB$20:$AB$23,"N/A")</f>
        <v>S</v>
      </c>
    </row>
    <row r="5373" spans="1:54" ht="12" customHeight="1">
      <c r="A5373" s="151" t="s">
        <v>54</v>
      </c>
      <c r="B5373" s="152">
        <v>46083</v>
      </c>
      <c r="C5373" s="153" t="s">
        <v>55</v>
      </c>
      <c r="D5373" s="153" t="s">
        <v>56</v>
      </c>
      <c r="E5373" s="244">
        <v>443401942</v>
      </c>
      <c r="F5373" s="144" t="s">
        <v>9598</v>
      </c>
      <c r="G5373" s="230"/>
      <c r="H5373" s="154">
        <v>31759</v>
      </c>
      <c r="I5373" s="153">
        <v>39</v>
      </c>
      <c r="J5373" s="148" t="s">
        <v>70</v>
      </c>
      <c r="K5373" s="153" t="s">
        <v>59</v>
      </c>
      <c r="L5373" s="153"/>
      <c r="M5373" s="153"/>
      <c r="N5373" s="153">
        <v>400</v>
      </c>
      <c r="O5373" s="155" t="s">
        <v>9599</v>
      </c>
      <c r="P5373" s="156" t="s">
        <v>60</v>
      </c>
      <c r="Q5373" s="157" t="s">
        <v>8211</v>
      </c>
      <c r="R5373" s="158"/>
      <c r="S5373" s="159"/>
      <c r="T5373" s="159" t="s">
        <v>6983</v>
      </c>
      <c r="U5373" s="159" t="s">
        <v>8212</v>
      </c>
      <c r="V5373" s="154">
        <v>46149</v>
      </c>
      <c r="W5373" s="154">
        <v>46155</v>
      </c>
      <c r="X5373" s="154"/>
      <c r="Y5373" s="160"/>
      <c r="Z5373" s="160"/>
      <c r="AA5373" s="153"/>
      <c r="AB5373" s="153"/>
      <c r="AC5373" s="182" t="e">
        <f t="shared" si="168"/>
        <v>#DIV/0!</v>
      </c>
      <c r="AD5373" s="153" t="e">
        <f t="shared" si="169"/>
        <v>#DIV/0!</v>
      </c>
      <c r="AE5373" s="207"/>
      <c r="AF5373" s="153"/>
      <c r="AG5373" s="159"/>
      <c r="AH5373" s="153"/>
      <c r="AI5373" s="161"/>
      <c r="AJ5373" s="153"/>
      <c r="AK5373" s="153"/>
      <c r="AL5373" s="207"/>
      <c r="AM5373" s="207"/>
      <c r="AN5373" s="207"/>
      <c r="AO5373" s="207"/>
      <c r="AP5373" s="147" t="s">
        <v>54</v>
      </c>
      <c r="AQ5373" s="147"/>
      <c r="AR5373" s="147"/>
      <c r="AS5373" s="209" t="s">
        <v>68</v>
      </c>
      <c r="AT5373" s="223" t="str">
        <f>MONTH(B5373)&amp;"/"&amp;YEAR(B5373)</f>
        <v>3/2026</v>
      </c>
      <c r="AU5373" s="223">
        <f>WEEKNUM(B5373)-WEEKNUM(EOMONTH(B5373,-1)+1)+1</f>
        <v>1</v>
      </c>
      <c r="AV5373" s="209" t="str">
        <f>MONTH(R5373)&amp;"/"&amp;YEAR(R5373)</f>
        <v>1/1900</v>
      </c>
      <c r="AW5373" s="209" t="e">
        <f>WEEKNUM(R5373)-WEEKNUM(EOMONTH(R5373,-1)+1)+1</f>
        <v>#NUM!</v>
      </c>
      <c r="AX5373" s="209">
        <f>IF(BB5373="S",IF(Q5373="1. Aceitou o programa",R5373-B5373,0),0)</f>
        <v>0</v>
      </c>
      <c r="AY5373" s="209">
        <f>IF(BB5373="S",IF(AND(S5373&lt;&gt;"",R5373&lt;&gt;""),S5373-R5373,0),0)</f>
        <v>0</v>
      </c>
      <c r="AZ5373" s="209">
        <f>IF(BB5373="S",IF(Q5373="1. Aceitou o programa",IF(OR(X5373="Não se Aplica",X5373=""),IF(OR(W5373="Não se Aplica",W5373=""),0,W5373-V5373),AVERAGE(X5373-W5373,W5373-V5373)),0),0)</f>
        <v>0</v>
      </c>
      <c r="BA5373" s="209">
        <f>IF(BB5373="S",IF(AND(Q5373="1. Aceitou o programa",AH5373="Realizada"),IFERROR(IF(AG5373="",0,AG5373-R5373),0),0),0)</f>
        <v>0</v>
      </c>
      <c r="BB5373" s="209" t="str">
        <f>_xlfn.XLOOKUP(U5373,'Lista Suspensa'!$AA$20:$AA$23,'Lista Suspensa'!$AB$20:$AB$23,"N/A")</f>
        <v>S</v>
      </c>
    </row>
    <row r="5374" spans="1:54" ht="12" customHeight="1">
      <c r="A5374" s="151" t="s">
        <v>54</v>
      </c>
      <c r="B5374" s="152">
        <v>46083</v>
      </c>
      <c r="C5374" s="153" t="s">
        <v>55</v>
      </c>
      <c r="D5374" s="153" t="s">
        <v>56</v>
      </c>
      <c r="E5374" s="244">
        <v>795705700</v>
      </c>
      <c r="F5374" s="144" t="s">
        <v>9600</v>
      </c>
      <c r="G5374" s="230"/>
      <c r="H5374" s="154">
        <v>31770</v>
      </c>
      <c r="I5374" s="153">
        <v>39</v>
      </c>
      <c r="J5374" s="148" t="s">
        <v>70</v>
      </c>
      <c r="K5374" s="153" t="s">
        <v>59</v>
      </c>
      <c r="L5374" s="153"/>
      <c r="M5374" s="153"/>
      <c r="N5374" s="153">
        <v>100</v>
      </c>
      <c r="O5374" s="155" t="s">
        <v>9601</v>
      </c>
      <c r="P5374" s="156" t="s">
        <v>60</v>
      </c>
      <c r="Q5374" s="157" t="s">
        <v>8211</v>
      </c>
      <c r="R5374" s="158"/>
      <c r="S5374" s="159"/>
      <c r="T5374" s="159" t="s">
        <v>6983</v>
      </c>
      <c r="U5374" s="159" t="s">
        <v>8212</v>
      </c>
      <c r="V5374" s="154">
        <v>46149</v>
      </c>
      <c r="W5374" s="154">
        <v>46155</v>
      </c>
      <c r="X5374" s="154"/>
      <c r="Y5374" s="160"/>
      <c r="Z5374" s="160"/>
      <c r="AA5374" s="153"/>
      <c r="AB5374" s="153"/>
      <c r="AC5374" s="182" t="e">
        <f t="shared" si="168"/>
        <v>#DIV/0!</v>
      </c>
      <c r="AD5374" s="153" t="e">
        <f t="shared" si="169"/>
        <v>#DIV/0!</v>
      </c>
      <c r="AE5374" s="207"/>
      <c r="AF5374" s="153"/>
      <c r="AG5374" s="159"/>
      <c r="AH5374" s="153"/>
      <c r="AI5374" s="161"/>
      <c r="AJ5374" s="153"/>
      <c r="AK5374" s="153"/>
      <c r="AL5374" s="207"/>
      <c r="AM5374" s="207"/>
      <c r="AN5374" s="207"/>
      <c r="AO5374" s="207"/>
      <c r="AP5374" s="147" t="s">
        <v>54</v>
      </c>
      <c r="AQ5374" s="147"/>
      <c r="AR5374" s="147"/>
      <c r="AS5374" s="209" t="s">
        <v>68</v>
      </c>
      <c r="AT5374" s="223" t="str">
        <f>MONTH(B5374)&amp;"/"&amp;YEAR(B5374)</f>
        <v>3/2026</v>
      </c>
      <c r="AU5374" s="223">
        <f>WEEKNUM(B5374)-WEEKNUM(EOMONTH(B5374,-1)+1)+1</f>
        <v>1</v>
      </c>
      <c r="AV5374" s="209" t="str">
        <f>MONTH(R5374)&amp;"/"&amp;YEAR(R5374)</f>
        <v>1/1900</v>
      </c>
      <c r="AW5374" s="209" t="e">
        <f>WEEKNUM(R5374)-WEEKNUM(EOMONTH(R5374,-1)+1)+1</f>
        <v>#NUM!</v>
      </c>
      <c r="AX5374" s="209">
        <f>IF(BB5374="S",IF(Q5374="1. Aceitou o programa",R5374-B5374,0),0)</f>
        <v>0</v>
      </c>
      <c r="AY5374" s="209">
        <f>IF(BB5374="S",IF(AND(S5374&lt;&gt;"",R5374&lt;&gt;""),S5374-R5374,0),0)</f>
        <v>0</v>
      </c>
      <c r="AZ5374" s="209">
        <f>IF(BB5374="S",IF(Q5374="1. Aceitou o programa",IF(OR(X5374="Não se Aplica",X5374=""),IF(OR(W5374="Não se Aplica",W5374=""),0,W5374-V5374),AVERAGE(X5374-W5374,W5374-V5374)),0),0)</f>
        <v>0</v>
      </c>
      <c r="BA5374" s="209">
        <f>IF(BB5374="S",IF(AND(Q5374="1. Aceitou o programa",AH5374="Realizada"),IFERROR(IF(AG5374="",0,AG5374-R5374),0),0),0)</f>
        <v>0</v>
      </c>
      <c r="BB5374" s="209" t="str">
        <f>_xlfn.XLOOKUP(U5374,'Lista Suspensa'!$AA$20:$AA$23,'Lista Suspensa'!$AB$20:$AB$23,"N/A")</f>
        <v>S</v>
      </c>
    </row>
    <row r="5375" spans="1:54" ht="12" customHeight="1">
      <c r="A5375" s="151" t="s">
        <v>54</v>
      </c>
      <c r="B5375" s="152">
        <v>46083</v>
      </c>
      <c r="C5375" s="153" t="s">
        <v>55</v>
      </c>
      <c r="D5375" s="153" t="s">
        <v>56</v>
      </c>
      <c r="E5375" s="244">
        <v>94439625</v>
      </c>
      <c r="F5375" s="144" t="s">
        <v>9602</v>
      </c>
      <c r="G5375" s="230"/>
      <c r="H5375" s="154">
        <v>31916</v>
      </c>
      <c r="I5375" s="153">
        <v>39</v>
      </c>
      <c r="J5375" s="148" t="s">
        <v>70</v>
      </c>
      <c r="K5375" s="153" t="s">
        <v>59</v>
      </c>
      <c r="L5375" s="153"/>
      <c r="M5375" s="153"/>
      <c r="N5375" s="153">
        <v>110</v>
      </c>
      <c r="O5375" s="155" t="s">
        <v>9603</v>
      </c>
      <c r="P5375" s="156" t="s">
        <v>60</v>
      </c>
      <c r="Q5375" s="157" t="s">
        <v>8211</v>
      </c>
      <c r="R5375" s="158"/>
      <c r="S5375" s="159"/>
      <c r="T5375" s="159" t="s">
        <v>6983</v>
      </c>
      <c r="U5375" s="159" t="s">
        <v>8212</v>
      </c>
      <c r="V5375" s="154">
        <v>46149</v>
      </c>
      <c r="W5375" s="154">
        <v>46155</v>
      </c>
      <c r="X5375" s="154"/>
      <c r="Y5375" s="160"/>
      <c r="Z5375" s="160"/>
      <c r="AA5375" s="153"/>
      <c r="AB5375" s="153"/>
      <c r="AC5375" s="182" t="e">
        <f t="shared" si="168"/>
        <v>#DIV/0!</v>
      </c>
      <c r="AD5375" s="153" t="e">
        <f t="shared" si="169"/>
        <v>#DIV/0!</v>
      </c>
      <c r="AE5375" s="207"/>
      <c r="AF5375" s="153"/>
      <c r="AG5375" s="159"/>
      <c r="AH5375" s="153"/>
      <c r="AI5375" s="161"/>
      <c r="AJ5375" s="153"/>
      <c r="AK5375" s="153"/>
      <c r="AL5375" s="207"/>
      <c r="AM5375" s="207"/>
      <c r="AN5375" s="207"/>
      <c r="AO5375" s="207"/>
      <c r="AP5375" s="147" t="s">
        <v>54</v>
      </c>
      <c r="AQ5375" s="147"/>
      <c r="AR5375" s="147"/>
      <c r="AS5375" s="209" t="s">
        <v>68</v>
      </c>
      <c r="AT5375" s="223" t="str">
        <f>MONTH(B5375)&amp;"/"&amp;YEAR(B5375)</f>
        <v>3/2026</v>
      </c>
      <c r="AU5375" s="223">
        <f>WEEKNUM(B5375)-WEEKNUM(EOMONTH(B5375,-1)+1)+1</f>
        <v>1</v>
      </c>
      <c r="AV5375" s="209" t="str">
        <f>MONTH(R5375)&amp;"/"&amp;YEAR(R5375)</f>
        <v>1/1900</v>
      </c>
      <c r="AW5375" s="209" t="e">
        <f>WEEKNUM(R5375)-WEEKNUM(EOMONTH(R5375,-1)+1)+1</f>
        <v>#NUM!</v>
      </c>
      <c r="AX5375" s="209">
        <f>IF(BB5375="S",IF(Q5375="1. Aceitou o programa",R5375-B5375,0),0)</f>
        <v>0</v>
      </c>
      <c r="AY5375" s="209">
        <f>IF(BB5375="S",IF(AND(S5375&lt;&gt;"",R5375&lt;&gt;""),S5375-R5375,0),0)</f>
        <v>0</v>
      </c>
      <c r="AZ5375" s="209">
        <f>IF(BB5375="S",IF(Q5375="1. Aceitou o programa",IF(OR(X5375="Não se Aplica",X5375=""),IF(OR(W5375="Não se Aplica",W5375=""),0,W5375-V5375),AVERAGE(X5375-W5375,W5375-V5375)),0),0)</f>
        <v>0</v>
      </c>
      <c r="BA5375" s="209">
        <f>IF(BB5375="S",IF(AND(Q5375="1. Aceitou o programa",AH5375="Realizada"),IFERROR(IF(AG5375="",0,AG5375-R5375),0),0),0)</f>
        <v>0</v>
      </c>
      <c r="BB5375" s="209" t="str">
        <f>_xlfn.XLOOKUP(U5375,'Lista Suspensa'!$AA$20:$AA$23,'Lista Suspensa'!$AB$20:$AB$23,"N/A")</f>
        <v>S</v>
      </c>
    </row>
    <row r="5376" spans="1:54" ht="12" customHeight="1">
      <c r="A5376" s="151" t="s">
        <v>54</v>
      </c>
      <c r="B5376" s="152">
        <v>46083</v>
      </c>
      <c r="C5376" s="153" t="s">
        <v>55</v>
      </c>
      <c r="D5376" s="153" t="s">
        <v>56</v>
      </c>
      <c r="E5376" s="244">
        <v>94466750</v>
      </c>
      <c r="F5376" s="144" t="s">
        <v>9604</v>
      </c>
      <c r="G5376" s="230"/>
      <c r="H5376" s="154">
        <v>31958</v>
      </c>
      <c r="I5376" s="153">
        <v>38</v>
      </c>
      <c r="J5376" s="148" t="s">
        <v>70</v>
      </c>
      <c r="K5376" s="153" t="s">
        <v>59</v>
      </c>
      <c r="L5376" s="153"/>
      <c r="M5376" s="153"/>
      <c r="N5376" s="153">
        <v>60</v>
      </c>
      <c r="O5376" s="155">
        <v>11974469780</v>
      </c>
      <c r="P5376" s="156" t="s">
        <v>60</v>
      </c>
      <c r="Q5376" s="157" t="s">
        <v>8211</v>
      </c>
      <c r="R5376" s="158"/>
      <c r="S5376" s="159"/>
      <c r="T5376" s="159" t="s">
        <v>6983</v>
      </c>
      <c r="U5376" s="159" t="s">
        <v>8212</v>
      </c>
      <c r="V5376" s="154">
        <v>46149</v>
      </c>
      <c r="W5376" s="154">
        <v>46155</v>
      </c>
      <c r="X5376" s="154"/>
      <c r="Y5376" s="160"/>
      <c r="Z5376" s="160"/>
      <c r="AA5376" s="153"/>
      <c r="AB5376" s="153"/>
      <c r="AC5376" s="182" t="e">
        <f t="shared" si="168"/>
        <v>#DIV/0!</v>
      </c>
      <c r="AD5376" s="153" t="e">
        <f t="shared" si="169"/>
        <v>#DIV/0!</v>
      </c>
      <c r="AE5376" s="207"/>
      <c r="AF5376" s="153"/>
      <c r="AG5376" s="159"/>
      <c r="AH5376" s="153"/>
      <c r="AI5376" s="161"/>
      <c r="AJ5376" s="153"/>
      <c r="AK5376" s="153"/>
      <c r="AL5376" s="207"/>
      <c r="AM5376" s="207"/>
      <c r="AN5376" s="207"/>
      <c r="AO5376" s="207"/>
      <c r="AP5376" s="147" t="s">
        <v>54</v>
      </c>
      <c r="AQ5376" s="147"/>
      <c r="AR5376" s="147"/>
      <c r="AS5376" s="209" t="s">
        <v>68</v>
      </c>
      <c r="AT5376" s="223" t="str">
        <f>MONTH(B5376)&amp;"/"&amp;YEAR(B5376)</f>
        <v>3/2026</v>
      </c>
      <c r="AU5376" s="223">
        <f>WEEKNUM(B5376)-WEEKNUM(EOMONTH(B5376,-1)+1)+1</f>
        <v>1</v>
      </c>
      <c r="AV5376" s="209" t="str">
        <f>MONTH(R5376)&amp;"/"&amp;YEAR(R5376)</f>
        <v>1/1900</v>
      </c>
      <c r="AW5376" s="209" t="e">
        <f>WEEKNUM(R5376)-WEEKNUM(EOMONTH(R5376,-1)+1)+1</f>
        <v>#NUM!</v>
      </c>
      <c r="AX5376" s="209">
        <f>IF(BB5376="S",IF(Q5376="1. Aceitou o programa",R5376-B5376,0),0)</f>
        <v>0</v>
      </c>
      <c r="AY5376" s="209">
        <f>IF(BB5376="S",IF(AND(S5376&lt;&gt;"",R5376&lt;&gt;""),S5376-R5376,0),0)</f>
        <v>0</v>
      </c>
      <c r="AZ5376" s="209">
        <f>IF(BB5376="S",IF(Q5376="1. Aceitou o programa",IF(OR(X5376="Não se Aplica",X5376=""),IF(OR(W5376="Não se Aplica",W5376=""),0,W5376-V5376),AVERAGE(X5376-W5376,W5376-V5376)),0),0)</f>
        <v>0</v>
      </c>
      <c r="BA5376" s="209">
        <f>IF(BB5376="S",IF(AND(Q5376="1. Aceitou o programa",AH5376="Realizada"),IFERROR(IF(AG5376="",0,AG5376-R5376),0),0),0)</f>
        <v>0</v>
      </c>
      <c r="BB5376" s="209" t="str">
        <f>_xlfn.XLOOKUP(U5376,'Lista Suspensa'!$AA$20:$AA$23,'Lista Suspensa'!$AB$20:$AB$23,"N/A")</f>
        <v>S</v>
      </c>
    </row>
    <row r="5377" spans="1:54" ht="12" customHeight="1">
      <c r="A5377" s="151" t="s">
        <v>54</v>
      </c>
      <c r="B5377" s="152">
        <v>46083</v>
      </c>
      <c r="C5377" s="153" t="s">
        <v>55</v>
      </c>
      <c r="D5377" s="153" t="s">
        <v>56</v>
      </c>
      <c r="E5377" s="244">
        <v>94011796</v>
      </c>
      <c r="F5377" s="144" t="s">
        <v>9605</v>
      </c>
      <c r="G5377" s="230"/>
      <c r="H5377" s="154">
        <v>32019</v>
      </c>
      <c r="I5377" s="153">
        <v>38</v>
      </c>
      <c r="J5377" s="148" t="s">
        <v>58</v>
      </c>
      <c r="K5377" s="153" t="s">
        <v>59</v>
      </c>
      <c r="L5377" s="153"/>
      <c r="M5377" s="153"/>
      <c r="N5377" s="153">
        <v>110</v>
      </c>
      <c r="O5377" s="155" t="s">
        <v>9606</v>
      </c>
      <c r="P5377" s="156" t="s">
        <v>60</v>
      </c>
      <c r="Q5377" s="157" t="s">
        <v>8211</v>
      </c>
      <c r="R5377" s="158"/>
      <c r="S5377" s="159"/>
      <c r="T5377" s="159" t="s">
        <v>6983</v>
      </c>
      <c r="U5377" s="159" t="s">
        <v>8212</v>
      </c>
      <c r="V5377" s="154">
        <v>46149</v>
      </c>
      <c r="W5377" s="154">
        <v>46155</v>
      </c>
      <c r="X5377" s="154"/>
      <c r="Y5377" s="160"/>
      <c r="Z5377" s="160"/>
      <c r="AA5377" s="153"/>
      <c r="AB5377" s="153"/>
      <c r="AC5377" s="182" t="e">
        <f t="shared" si="168"/>
        <v>#DIV/0!</v>
      </c>
      <c r="AD5377" s="153" t="e">
        <f t="shared" si="169"/>
        <v>#DIV/0!</v>
      </c>
      <c r="AE5377" s="207"/>
      <c r="AF5377" s="153"/>
      <c r="AG5377" s="159"/>
      <c r="AH5377" s="153"/>
      <c r="AI5377" s="161"/>
      <c r="AJ5377" s="153"/>
      <c r="AK5377" s="153"/>
      <c r="AL5377" s="207"/>
      <c r="AM5377" s="207"/>
      <c r="AN5377" s="207"/>
      <c r="AO5377" s="207"/>
      <c r="AP5377" s="147" t="s">
        <v>54</v>
      </c>
      <c r="AQ5377" s="147"/>
      <c r="AR5377" s="147"/>
      <c r="AS5377" s="209" t="s">
        <v>68</v>
      </c>
      <c r="AT5377" s="223" t="str">
        <f>MONTH(B5377)&amp;"/"&amp;YEAR(B5377)</f>
        <v>3/2026</v>
      </c>
      <c r="AU5377" s="223">
        <f>WEEKNUM(B5377)-WEEKNUM(EOMONTH(B5377,-1)+1)+1</f>
        <v>1</v>
      </c>
      <c r="AV5377" s="209" t="str">
        <f>MONTH(R5377)&amp;"/"&amp;YEAR(R5377)</f>
        <v>1/1900</v>
      </c>
      <c r="AW5377" s="209" t="e">
        <f>WEEKNUM(R5377)-WEEKNUM(EOMONTH(R5377,-1)+1)+1</f>
        <v>#NUM!</v>
      </c>
      <c r="AX5377" s="209">
        <f>IF(BB5377="S",IF(Q5377="1. Aceitou o programa",R5377-B5377,0),0)</f>
        <v>0</v>
      </c>
      <c r="AY5377" s="209">
        <f>IF(BB5377="S",IF(AND(S5377&lt;&gt;"",R5377&lt;&gt;""),S5377-R5377,0),0)</f>
        <v>0</v>
      </c>
      <c r="AZ5377" s="209">
        <f>IF(BB5377="S",IF(Q5377="1. Aceitou o programa",IF(OR(X5377="Não se Aplica",X5377=""),IF(OR(W5377="Não se Aplica",W5377=""),0,W5377-V5377),AVERAGE(X5377-W5377,W5377-V5377)),0),0)</f>
        <v>0</v>
      </c>
      <c r="BA5377" s="209">
        <f>IF(BB5377="S",IF(AND(Q5377="1. Aceitou o programa",AH5377="Realizada"),IFERROR(IF(AG5377="",0,AG5377-R5377),0),0),0)</f>
        <v>0</v>
      </c>
      <c r="BB5377" s="209" t="str">
        <f>_xlfn.XLOOKUP(U5377,'Lista Suspensa'!$AA$20:$AA$23,'Lista Suspensa'!$AB$20:$AB$23,"N/A")</f>
        <v>S</v>
      </c>
    </row>
    <row r="5378" spans="1:54" ht="12" customHeight="1">
      <c r="A5378" s="151" t="s">
        <v>54</v>
      </c>
      <c r="B5378" s="152">
        <v>46083</v>
      </c>
      <c r="C5378" s="153" t="s">
        <v>55</v>
      </c>
      <c r="D5378" s="153" t="s">
        <v>56</v>
      </c>
      <c r="E5378" s="244">
        <v>593409698</v>
      </c>
      <c r="F5378" s="144" t="s">
        <v>9607</v>
      </c>
      <c r="G5378" s="230"/>
      <c r="H5378" s="154">
        <v>32080</v>
      </c>
      <c r="I5378" s="153">
        <v>38</v>
      </c>
      <c r="J5378" s="148" t="s">
        <v>58</v>
      </c>
      <c r="K5378" s="153" t="s">
        <v>59</v>
      </c>
      <c r="L5378" s="153"/>
      <c r="M5378" s="153"/>
      <c r="N5378" s="153">
        <v>50</v>
      </c>
      <c r="O5378" s="155" t="s">
        <v>9608</v>
      </c>
      <c r="P5378" s="156" t="s">
        <v>60</v>
      </c>
      <c r="Q5378" s="157" t="s">
        <v>8211</v>
      </c>
      <c r="R5378" s="158"/>
      <c r="S5378" s="159"/>
      <c r="T5378" s="159" t="s">
        <v>6983</v>
      </c>
      <c r="U5378" s="159" t="s">
        <v>8212</v>
      </c>
      <c r="V5378" s="154">
        <v>46149</v>
      </c>
      <c r="W5378" s="154">
        <v>46155</v>
      </c>
      <c r="X5378" s="154"/>
      <c r="Y5378" s="160"/>
      <c r="Z5378" s="160"/>
      <c r="AA5378" s="153"/>
      <c r="AB5378" s="153"/>
      <c r="AC5378" s="182" t="e">
        <f t="shared" ref="AC5378:AC5441" si="170">SUM(AA5378/(AB5378^2))</f>
        <v>#DIV/0!</v>
      </c>
      <c r="AD5378" s="153" t="e">
        <f t="shared" ref="AD5378:AD5441" si="171">IF(AC5378&lt;18.5,"ABAIXO DO PESO",
(IF(AC5378&lt;=24.9,"PESO NORMAL",
(IF(AC5378&lt;=29.9,"SOBREPESO",
(IF(AC5378&lt;=34.9,"OBESIDADE I",
(IF(AC5378&lt;=39.9,"OBESIDADE II",
(IF(AC5378&lt;=999,"OBESIDADE III","VAZIO")))))))))))</f>
        <v>#DIV/0!</v>
      </c>
      <c r="AE5378" s="207"/>
      <c r="AF5378" s="153"/>
      <c r="AG5378" s="159"/>
      <c r="AH5378" s="153"/>
      <c r="AI5378" s="161"/>
      <c r="AJ5378" s="153"/>
      <c r="AK5378" s="153"/>
      <c r="AL5378" s="207"/>
      <c r="AM5378" s="207"/>
      <c r="AN5378" s="207"/>
      <c r="AO5378" s="207"/>
      <c r="AP5378" s="147" t="s">
        <v>54</v>
      </c>
      <c r="AQ5378" s="147"/>
      <c r="AR5378" s="147"/>
      <c r="AS5378" s="209" t="s">
        <v>68</v>
      </c>
      <c r="AT5378" s="223" t="str">
        <f>MONTH(B5378)&amp;"/"&amp;YEAR(B5378)</f>
        <v>3/2026</v>
      </c>
      <c r="AU5378" s="223">
        <f>WEEKNUM(B5378)-WEEKNUM(EOMONTH(B5378,-1)+1)+1</f>
        <v>1</v>
      </c>
      <c r="AV5378" s="209" t="str">
        <f>MONTH(R5378)&amp;"/"&amp;YEAR(R5378)</f>
        <v>1/1900</v>
      </c>
      <c r="AW5378" s="209" t="e">
        <f>WEEKNUM(R5378)-WEEKNUM(EOMONTH(R5378,-1)+1)+1</f>
        <v>#NUM!</v>
      </c>
      <c r="AX5378" s="209">
        <f>IF(BB5378="S",IF(Q5378="1. Aceitou o programa",R5378-B5378,0),0)</f>
        <v>0</v>
      </c>
      <c r="AY5378" s="209">
        <f>IF(BB5378="S",IF(AND(S5378&lt;&gt;"",R5378&lt;&gt;""),S5378-R5378,0),0)</f>
        <v>0</v>
      </c>
      <c r="AZ5378" s="209">
        <f>IF(BB5378="S",IF(Q5378="1. Aceitou o programa",IF(OR(X5378="Não se Aplica",X5378=""),IF(OR(W5378="Não se Aplica",W5378=""),0,W5378-V5378),AVERAGE(X5378-W5378,W5378-V5378)),0),0)</f>
        <v>0</v>
      </c>
      <c r="BA5378" s="209">
        <f>IF(BB5378="S",IF(AND(Q5378="1. Aceitou o programa",AH5378="Realizada"),IFERROR(IF(AG5378="",0,AG5378-R5378),0),0),0)</f>
        <v>0</v>
      </c>
      <c r="BB5378" s="209" t="str">
        <f>_xlfn.XLOOKUP(U5378,'Lista Suspensa'!$AA$20:$AA$23,'Lista Suspensa'!$AB$20:$AB$23,"N/A")</f>
        <v>S</v>
      </c>
    </row>
    <row r="5379" spans="1:54" ht="12" customHeight="1">
      <c r="A5379" s="151" t="s">
        <v>54</v>
      </c>
      <c r="B5379" s="152">
        <v>46083</v>
      </c>
      <c r="C5379" s="153" t="s">
        <v>55</v>
      </c>
      <c r="D5379" s="153" t="s">
        <v>56</v>
      </c>
      <c r="E5379" s="244">
        <v>94024170</v>
      </c>
      <c r="F5379" s="144" t="s">
        <v>9609</v>
      </c>
      <c r="G5379" s="230"/>
      <c r="H5379" s="154">
        <v>32359</v>
      </c>
      <c r="I5379" s="153">
        <v>37</v>
      </c>
      <c r="J5379" s="148" t="s">
        <v>58</v>
      </c>
      <c r="K5379" s="153" t="s">
        <v>59</v>
      </c>
      <c r="L5379" s="153"/>
      <c r="M5379" s="153"/>
      <c r="N5379" s="153">
        <v>60</v>
      </c>
      <c r="O5379" s="155" t="s">
        <v>9610</v>
      </c>
      <c r="P5379" s="156" t="s">
        <v>60</v>
      </c>
      <c r="Q5379" s="157" t="s">
        <v>8211</v>
      </c>
      <c r="R5379" s="158"/>
      <c r="S5379" s="159"/>
      <c r="T5379" s="159" t="s">
        <v>6983</v>
      </c>
      <c r="U5379" s="159" t="s">
        <v>8212</v>
      </c>
      <c r="V5379" s="154">
        <v>46149</v>
      </c>
      <c r="W5379" s="154">
        <v>46155</v>
      </c>
      <c r="X5379" s="154"/>
      <c r="Y5379" s="160"/>
      <c r="Z5379" s="160"/>
      <c r="AA5379" s="153"/>
      <c r="AB5379" s="153"/>
      <c r="AC5379" s="182" t="e">
        <f t="shared" si="170"/>
        <v>#DIV/0!</v>
      </c>
      <c r="AD5379" s="153" t="e">
        <f t="shared" si="171"/>
        <v>#DIV/0!</v>
      </c>
      <c r="AE5379" s="207"/>
      <c r="AF5379" s="153"/>
      <c r="AG5379" s="159"/>
      <c r="AH5379" s="153"/>
      <c r="AI5379" s="161"/>
      <c r="AJ5379" s="153"/>
      <c r="AK5379" s="153"/>
      <c r="AL5379" s="207"/>
      <c r="AM5379" s="207"/>
      <c r="AN5379" s="207"/>
      <c r="AO5379" s="207"/>
      <c r="AP5379" s="147" t="s">
        <v>54</v>
      </c>
      <c r="AQ5379" s="147"/>
      <c r="AR5379" s="147"/>
      <c r="AS5379" s="209" t="s">
        <v>68</v>
      </c>
      <c r="AT5379" s="223" t="str">
        <f>MONTH(B5379)&amp;"/"&amp;YEAR(B5379)</f>
        <v>3/2026</v>
      </c>
      <c r="AU5379" s="223">
        <f>WEEKNUM(B5379)-WEEKNUM(EOMONTH(B5379,-1)+1)+1</f>
        <v>1</v>
      </c>
      <c r="AV5379" s="209" t="str">
        <f>MONTH(R5379)&amp;"/"&amp;YEAR(R5379)</f>
        <v>1/1900</v>
      </c>
      <c r="AW5379" s="209" t="e">
        <f>WEEKNUM(R5379)-WEEKNUM(EOMONTH(R5379,-1)+1)+1</f>
        <v>#NUM!</v>
      </c>
      <c r="AX5379" s="209">
        <f>IF(BB5379="S",IF(Q5379="1. Aceitou o programa",R5379-B5379,0),0)</f>
        <v>0</v>
      </c>
      <c r="AY5379" s="209">
        <f>IF(BB5379="S",IF(AND(S5379&lt;&gt;"",R5379&lt;&gt;""),S5379-R5379,0),0)</f>
        <v>0</v>
      </c>
      <c r="AZ5379" s="209">
        <f>IF(BB5379="S",IF(Q5379="1. Aceitou o programa",IF(OR(X5379="Não se Aplica",X5379=""),IF(OR(W5379="Não se Aplica",W5379=""),0,W5379-V5379),AVERAGE(X5379-W5379,W5379-V5379)),0),0)</f>
        <v>0</v>
      </c>
      <c r="BA5379" s="209">
        <f>IF(BB5379="S",IF(AND(Q5379="1. Aceitou o programa",AH5379="Realizada"),IFERROR(IF(AG5379="",0,AG5379-R5379),0),0),0)</f>
        <v>0</v>
      </c>
      <c r="BB5379" s="209" t="str">
        <f>_xlfn.XLOOKUP(U5379,'Lista Suspensa'!$AA$20:$AA$23,'Lista Suspensa'!$AB$20:$AB$23,"N/A")</f>
        <v>S</v>
      </c>
    </row>
    <row r="5380" spans="1:54" ht="12" customHeight="1">
      <c r="A5380" s="151" t="s">
        <v>54</v>
      </c>
      <c r="B5380" s="152">
        <v>46083</v>
      </c>
      <c r="C5380" s="153" t="s">
        <v>55</v>
      </c>
      <c r="D5380" s="153" t="s">
        <v>56</v>
      </c>
      <c r="E5380" s="244">
        <v>593921267</v>
      </c>
      <c r="F5380" s="144" t="s">
        <v>9611</v>
      </c>
      <c r="G5380" s="230"/>
      <c r="H5380" s="154">
        <v>32460</v>
      </c>
      <c r="I5380" s="153">
        <v>37</v>
      </c>
      <c r="J5380" s="148" t="s">
        <v>70</v>
      </c>
      <c r="K5380" s="153" t="s">
        <v>59</v>
      </c>
      <c r="L5380" s="153"/>
      <c r="M5380" s="153"/>
      <c r="N5380" s="153">
        <v>50</v>
      </c>
      <c r="O5380" s="155">
        <v>11980606666</v>
      </c>
      <c r="P5380" s="156" t="s">
        <v>60</v>
      </c>
      <c r="Q5380" s="157" t="s">
        <v>8211</v>
      </c>
      <c r="R5380" s="158"/>
      <c r="S5380" s="159"/>
      <c r="T5380" s="159" t="s">
        <v>6983</v>
      </c>
      <c r="U5380" s="159" t="s">
        <v>8212</v>
      </c>
      <c r="V5380" s="154">
        <v>46149</v>
      </c>
      <c r="W5380" s="154">
        <v>46155</v>
      </c>
      <c r="X5380" s="154"/>
      <c r="Y5380" s="160"/>
      <c r="Z5380" s="160"/>
      <c r="AA5380" s="153"/>
      <c r="AB5380" s="153"/>
      <c r="AC5380" s="182" t="e">
        <f t="shared" si="170"/>
        <v>#DIV/0!</v>
      </c>
      <c r="AD5380" s="153" t="e">
        <f t="shared" si="171"/>
        <v>#DIV/0!</v>
      </c>
      <c r="AE5380" s="207"/>
      <c r="AF5380" s="153"/>
      <c r="AG5380" s="159"/>
      <c r="AH5380" s="153"/>
      <c r="AI5380" s="161"/>
      <c r="AJ5380" s="153"/>
      <c r="AK5380" s="153"/>
      <c r="AL5380" s="207"/>
      <c r="AM5380" s="207"/>
      <c r="AN5380" s="207"/>
      <c r="AO5380" s="207"/>
      <c r="AP5380" s="147" t="s">
        <v>54</v>
      </c>
      <c r="AQ5380" s="147"/>
      <c r="AR5380" s="147"/>
      <c r="AS5380" s="209" t="s">
        <v>68</v>
      </c>
      <c r="AT5380" s="223" t="str">
        <f>MONTH(B5380)&amp;"/"&amp;YEAR(B5380)</f>
        <v>3/2026</v>
      </c>
      <c r="AU5380" s="223">
        <f>WEEKNUM(B5380)-WEEKNUM(EOMONTH(B5380,-1)+1)+1</f>
        <v>1</v>
      </c>
      <c r="AV5380" s="209" t="str">
        <f>MONTH(R5380)&amp;"/"&amp;YEAR(R5380)</f>
        <v>1/1900</v>
      </c>
      <c r="AW5380" s="209" t="e">
        <f>WEEKNUM(R5380)-WEEKNUM(EOMONTH(R5380,-1)+1)+1</f>
        <v>#NUM!</v>
      </c>
      <c r="AX5380" s="209">
        <f>IF(BB5380="S",IF(Q5380="1. Aceitou o programa",R5380-B5380,0),0)</f>
        <v>0</v>
      </c>
      <c r="AY5380" s="209">
        <f>IF(BB5380="S",IF(AND(S5380&lt;&gt;"",R5380&lt;&gt;""),S5380-R5380,0),0)</f>
        <v>0</v>
      </c>
      <c r="AZ5380" s="209">
        <f>IF(BB5380="S",IF(Q5380="1. Aceitou o programa",IF(OR(X5380="Não se Aplica",X5380=""),IF(OR(W5380="Não se Aplica",W5380=""),0,W5380-V5380),AVERAGE(X5380-W5380,W5380-V5380)),0),0)</f>
        <v>0</v>
      </c>
      <c r="BA5380" s="209">
        <f>IF(BB5380="S",IF(AND(Q5380="1. Aceitou o programa",AH5380="Realizada"),IFERROR(IF(AG5380="",0,AG5380-R5380),0),0),0)</f>
        <v>0</v>
      </c>
      <c r="BB5380" s="209" t="str">
        <f>_xlfn.XLOOKUP(U5380,'Lista Suspensa'!$AA$20:$AA$23,'Lista Suspensa'!$AB$20:$AB$23,"N/A")</f>
        <v>S</v>
      </c>
    </row>
    <row r="5381" spans="1:54" ht="12" customHeight="1">
      <c r="A5381" s="151" t="s">
        <v>54</v>
      </c>
      <c r="B5381" s="152">
        <v>46083</v>
      </c>
      <c r="C5381" s="153" t="s">
        <v>55</v>
      </c>
      <c r="D5381" s="153" t="s">
        <v>56</v>
      </c>
      <c r="E5381" s="244">
        <v>450289613</v>
      </c>
      <c r="F5381" s="144" t="s">
        <v>9612</v>
      </c>
      <c r="G5381" s="230"/>
      <c r="H5381" s="154">
        <v>32686</v>
      </c>
      <c r="I5381" s="153">
        <v>36</v>
      </c>
      <c r="J5381" s="148" t="s">
        <v>70</v>
      </c>
      <c r="K5381" s="153" t="s">
        <v>59</v>
      </c>
      <c r="L5381" s="153"/>
      <c r="M5381" s="153"/>
      <c r="N5381" s="153">
        <v>100</v>
      </c>
      <c r="O5381" s="155">
        <v>11959035940</v>
      </c>
      <c r="P5381" s="156" t="s">
        <v>60</v>
      </c>
      <c r="Q5381" s="157" t="s">
        <v>8211</v>
      </c>
      <c r="R5381" s="158"/>
      <c r="S5381" s="159"/>
      <c r="T5381" s="159" t="s">
        <v>6983</v>
      </c>
      <c r="U5381" s="159" t="s">
        <v>8212</v>
      </c>
      <c r="V5381" s="154">
        <v>46149</v>
      </c>
      <c r="W5381" s="154">
        <v>46155</v>
      </c>
      <c r="X5381" s="154"/>
      <c r="Y5381" s="160"/>
      <c r="Z5381" s="160"/>
      <c r="AA5381" s="153"/>
      <c r="AB5381" s="153"/>
      <c r="AC5381" s="182" t="e">
        <f t="shared" si="170"/>
        <v>#DIV/0!</v>
      </c>
      <c r="AD5381" s="153" t="e">
        <f t="shared" si="171"/>
        <v>#DIV/0!</v>
      </c>
      <c r="AE5381" s="207"/>
      <c r="AF5381" s="153"/>
      <c r="AG5381" s="159"/>
      <c r="AH5381" s="153"/>
      <c r="AI5381" s="161"/>
      <c r="AJ5381" s="153"/>
      <c r="AK5381" s="153"/>
      <c r="AL5381" s="207"/>
      <c r="AM5381" s="207"/>
      <c r="AN5381" s="207"/>
      <c r="AO5381" s="207"/>
      <c r="AP5381" s="147" t="s">
        <v>54</v>
      </c>
      <c r="AQ5381" s="147"/>
      <c r="AR5381" s="147"/>
      <c r="AS5381" s="209" t="s">
        <v>68</v>
      </c>
      <c r="AT5381" s="223" t="str">
        <f>MONTH(B5381)&amp;"/"&amp;YEAR(B5381)</f>
        <v>3/2026</v>
      </c>
      <c r="AU5381" s="223">
        <f>WEEKNUM(B5381)-WEEKNUM(EOMONTH(B5381,-1)+1)+1</f>
        <v>1</v>
      </c>
      <c r="AV5381" s="209" t="str">
        <f>MONTH(R5381)&amp;"/"&amp;YEAR(R5381)</f>
        <v>1/1900</v>
      </c>
      <c r="AW5381" s="209" t="e">
        <f>WEEKNUM(R5381)-WEEKNUM(EOMONTH(R5381,-1)+1)+1</f>
        <v>#NUM!</v>
      </c>
      <c r="AX5381" s="209">
        <f>IF(BB5381="S",IF(Q5381="1. Aceitou o programa",R5381-B5381,0),0)</f>
        <v>0</v>
      </c>
      <c r="AY5381" s="209">
        <f>IF(BB5381="S",IF(AND(S5381&lt;&gt;"",R5381&lt;&gt;""),S5381-R5381,0),0)</f>
        <v>0</v>
      </c>
      <c r="AZ5381" s="209">
        <f>IF(BB5381="S",IF(Q5381="1. Aceitou o programa",IF(OR(X5381="Não se Aplica",X5381=""),IF(OR(W5381="Não se Aplica",W5381=""),0,W5381-V5381),AVERAGE(X5381-W5381,W5381-V5381)),0),0)</f>
        <v>0</v>
      </c>
      <c r="BA5381" s="209">
        <f>IF(BB5381="S",IF(AND(Q5381="1. Aceitou o programa",AH5381="Realizada"),IFERROR(IF(AG5381="",0,AG5381-R5381),0),0),0)</f>
        <v>0</v>
      </c>
      <c r="BB5381" s="209" t="str">
        <f>_xlfn.XLOOKUP(U5381,'Lista Suspensa'!$AA$20:$AA$23,'Lista Suspensa'!$AB$20:$AB$23,"N/A")</f>
        <v>S</v>
      </c>
    </row>
    <row r="5382" spans="1:54" ht="12" customHeight="1">
      <c r="A5382" s="151" t="s">
        <v>54</v>
      </c>
      <c r="B5382" s="152">
        <v>46083</v>
      </c>
      <c r="C5382" s="153" t="s">
        <v>55</v>
      </c>
      <c r="D5382" s="153" t="s">
        <v>56</v>
      </c>
      <c r="E5382" s="244">
        <v>94459734</v>
      </c>
      <c r="F5382" s="144" t="s">
        <v>9613</v>
      </c>
      <c r="G5382" s="230"/>
      <c r="H5382" s="154">
        <v>32696</v>
      </c>
      <c r="I5382" s="153">
        <v>36</v>
      </c>
      <c r="J5382" s="148" t="s">
        <v>70</v>
      </c>
      <c r="K5382" s="153" t="s">
        <v>59</v>
      </c>
      <c r="L5382" s="153"/>
      <c r="M5382" s="153"/>
      <c r="N5382" s="153">
        <v>110</v>
      </c>
      <c r="O5382" s="155" t="s">
        <v>9614</v>
      </c>
      <c r="P5382" s="156" t="s">
        <v>60</v>
      </c>
      <c r="Q5382" s="157" t="s">
        <v>8211</v>
      </c>
      <c r="R5382" s="158"/>
      <c r="S5382" s="159"/>
      <c r="T5382" s="159" t="s">
        <v>6983</v>
      </c>
      <c r="U5382" s="159" t="s">
        <v>8212</v>
      </c>
      <c r="V5382" s="154">
        <v>46149</v>
      </c>
      <c r="W5382" s="154">
        <v>46155</v>
      </c>
      <c r="X5382" s="154"/>
      <c r="Y5382" s="160"/>
      <c r="Z5382" s="160"/>
      <c r="AA5382" s="153"/>
      <c r="AB5382" s="153"/>
      <c r="AC5382" s="182" t="e">
        <f t="shared" si="170"/>
        <v>#DIV/0!</v>
      </c>
      <c r="AD5382" s="153" t="e">
        <f t="shared" si="171"/>
        <v>#DIV/0!</v>
      </c>
      <c r="AE5382" s="207"/>
      <c r="AF5382" s="153"/>
      <c r="AG5382" s="159"/>
      <c r="AH5382" s="153"/>
      <c r="AI5382" s="161"/>
      <c r="AJ5382" s="153"/>
      <c r="AK5382" s="153"/>
      <c r="AL5382" s="207"/>
      <c r="AM5382" s="207"/>
      <c r="AN5382" s="207"/>
      <c r="AO5382" s="207"/>
      <c r="AP5382" s="147" t="s">
        <v>54</v>
      </c>
      <c r="AQ5382" s="147"/>
      <c r="AR5382" s="147"/>
      <c r="AS5382" s="209" t="s">
        <v>68</v>
      </c>
      <c r="AT5382" s="223" t="str">
        <f>MONTH(B5382)&amp;"/"&amp;YEAR(B5382)</f>
        <v>3/2026</v>
      </c>
      <c r="AU5382" s="223">
        <f>WEEKNUM(B5382)-WEEKNUM(EOMONTH(B5382,-1)+1)+1</f>
        <v>1</v>
      </c>
      <c r="AV5382" s="209" t="str">
        <f>MONTH(R5382)&amp;"/"&amp;YEAR(R5382)</f>
        <v>1/1900</v>
      </c>
      <c r="AW5382" s="209" t="e">
        <f>WEEKNUM(R5382)-WEEKNUM(EOMONTH(R5382,-1)+1)+1</f>
        <v>#NUM!</v>
      </c>
      <c r="AX5382" s="209">
        <f>IF(BB5382="S",IF(Q5382="1. Aceitou o programa",R5382-B5382,0),0)</f>
        <v>0</v>
      </c>
      <c r="AY5382" s="209">
        <f>IF(BB5382="S",IF(AND(S5382&lt;&gt;"",R5382&lt;&gt;""),S5382-R5382,0),0)</f>
        <v>0</v>
      </c>
      <c r="AZ5382" s="209">
        <f>IF(BB5382="S",IF(Q5382="1. Aceitou o programa",IF(OR(X5382="Não se Aplica",X5382=""),IF(OR(W5382="Não se Aplica",W5382=""),0,W5382-V5382),AVERAGE(X5382-W5382,W5382-V5382)),0),0)</f>
        <v>0</v>
      </c>
      <c r="BA5382" s="209">
        <f>IF(BB5382="S",IF(AND(Q5382="1. Aceitou o programa",AH5382="Realizada"),IFERROR(IF(AG5382="",0,AG5382-R5382),0),0),0)</f>
        <v>0</v>
      </c>
      <c r="BB5382" s="209" t="str">
        <f>_xlfn.XLOOKUP(U5382,'Lista Suspensa'!$AA$20:$AA$23,'Lista Suspensa'!$AB$20:$AB$23,"N/A")</f>
        <v>S</v>
      </c>
    </row>
    <row r="5383" spans="1:54" ht="12" customHeight="1">
      <c r="A5383" s="151" t="s">
        <v>54</v>
      </c>
      <c r="B5383" s="152">
        <v>46083</v>
      </c>
      <c r="C5383" s="153" t="s">
        <v>55</v>
      </c>
      <c r="D5383" s="153" t="s">
        <v>56</v>
      </c>
      <c r="E5383" s="244">
        <v>811365794</v>
      </c>
      <c r="F5383" s="144" t="s">
        <v>9615</v>
      </c>
      <c r="G5383" s="230"/>
      <c r="H5383" s="154">
        <v>32785</v>
      </c>
      <c r="I5383" s="153">
        <v>36</v>
      </c>
      <c r="J5383" s="148" t="s">
        <v>70</v>
      </c>
      <c r="K5383" s="153" t="s">
        <v>59</v>
      </c>
      <c r="L5383" s="153"/>
      <c r="M5383" s="153"/>
      <c r="N5383" s="153">
        <v>100</v>
      </c>
      <c r="O5383" s="155" t="s">
        <v>9616</v>
      </c>
      <c r="P5383" s="156" t="s">
        <v>60</v>
      </c>
      <c r="Q5383" s="157" t="s">
        <v>8211</v>
      </c>
      <c r="R5383" s="158"/>
      <c r="S5383" s="159"/>
      <c r="T5383" s="159" t="s">
        <v>6983</v>
      </c>
      <c r="U5383" s="159" t="s">
        <v>8212</v>
      </c>
      <c r="V5383" s="154">
        <v>46149</v>
      </c>
      <c r="W5383" s="154">
        <v>46155</v>
      </c>
      <c r="X5383" s="154"/>
      <c r="Y5383" s="160"/>
      <c r="Z5383" s="160"/>
      <c r="AA5383" s="153"/>
      <c r="AB5383" s="153"/>
      <c r="AC5383" s="182" t="e">
        <f t="shared" si="170"/>
        <v>#DIV/0!</v>
      </c>
      <c r="AD5383" s="153" t="e">
        <f t="shared" si="171"/>
        <v>#DIV/0!</v>
      </c>
      <c r="AE5383" s="207"/>
      <c r="AF5383" s="153"/>
      <c r="AG5383" s="159"/>
      <c r="AH5383" s="153"/>
      <c r="AI5383" s="161"/>
      <c r="AJ5383" s="153"/>
      <c r="AK5383" s="153"/>
      <c r="AL5383" s="207"/>
      <c r="AM5383" s="207"/>
      <c r="AN5383" s="207"/>
      <c r="AO5383" s="207"/>
      <c r="AP5383" s="147" t="s">
        <v>54</v>
      </c>
      <c r="AQ5383" s="147"/>
      <c r="AR5383" s="147"/>
      <c r="AS5383" s="209" t="s">
        <v>68</v>
      </c>
      <c r="AT5383" s="223" t="str">
        <f>MONTH(B5383)&amp;"/"&amp;YEAR(B5383)</f>
        <v>3/2026</v>
      </c>
      <c r="AU5383" s="223">
        <f>WEEKNUM(B5383)-WEEKNUM(EOMONTH(B5383,-1)+1)+1</f>
        <v>1</v>
      </c>
      <c r="AV5383" s="209" t="str">
        <f>MONTH(R5383)&amp;"/"&amp;YEAR(R5383)</f>
        <v>1/1900</v>
      </c>
      <c r="AW5383" s="209" t="e">
        <f>WEEKNUM(R5383)-WEEKNUM(EOMONTH(R5383,-1)+1)+1</f>
        <v>#NUM!</v>
      </c>
      <c r="AX5383" s="209">
        <f>IF(BB5383="S",IF(Q5383="1. Aceitou o programa",R5383-B5383,0),0)</f>
        <v>0</v>
      </c>
      <c r="AY5383" s="209">
        <f>IF(BB5383="S",IF(AND(S5383&lt;&gt;"",R5383&lt;&gt;""),S5383-R5383,0),0)</f>
        <v>0</v>
      </c>
      <c r="AZ5383" s="209">
        <f>IF(BB5383="S",IF(Q5383="1. Aceitou o programa",IF(OR(X5383="Não se Aplica",X5383=""),IF(OR(W5383="Não se Aplica",W5383=""),0,W5383-V5383),AVERAGE(X5383-W5383,W5383-V5383)),0),0)</f>
        <v>0</v>
      </c>
      <c r="BA5383" s="209">
        <f>IF(BB5383="S",IF(AND(Q5383="1. Aceitou o programa",AH5383="Realizada"),IFERROR(IF(AG5383="",0,AG5383-R5383),0),0),0)</f>
        <v>0</v>
      </c>
      <c r="BB5383" s="209" t="str">
        <f>_xlfn.XLOOKUP(U5383,'Lista Suspensa'!$AA$20:$AA$23,'Lista Suspensa'!$AB$20:$AB$23,"N/A")</f>
        <v>S</v>
      </c>
    </row>
    <row r="5384" spans="1:54" ht="12" customHeight="1">
      <c r="A5384" s="151" t="s">
        <v>54</v>
      </c>
      <c r="B5384" s="152">
        <v>46083</v>
      </c>
      <c r="C5384" s="153" t="s">
        <v>55</v>
      </c>
      <c r="D5384" s="153" t="s">
        <v>56</v>
      </c>
      <c r="E5384" s="244">
        <v>94001852</v>
      </c>
      <c r="F5384" s="144" t="s">
        <v>9617</v>
      </c>
      <c r="G5384" s="230"/>
      <c r="H5384" s="154">
        <v>32897</v>
      </c>
      <c r="I5384" s="153">
        <v>36</v>
      </c>
      <c r="J5384" s="148" t="s">
        <v>70</v>
      </c>
      <c r="K5384" s="153" t="s">
        <v>59</v>
      </c>
      <c r="L5384" s="153"/>
      <c r="M5384" s="153"/>
      <c r="N5384" s="153">
        <v>110</v>
      </c>
      <c r="O5384" s="155" t="s">
        <v>9618</v>
      </c>
      <c r="P5384" s="156" t="s">
        <v>60</v>
      </c>
      <c r="Q5384" s="157" t="s">
        <v>8211</v>
      </c>
      <c r="R5384" s="158"/>
      <c r="S5384" s="159"/>
      <c r="T5384" s="159" t="s">
        <v>6983</v>
      </c>
      <c r="U5384" s="159" t="s">
        <v>8212</v>
      </c>
      <c r="V5384" s="154">
        <v>46149</v>
      </c>
      <c r="W5384" s="154">
        <v>46155</v>
      </c>
      <c r="X5384" s="154"/>
      <c r="Y5384" s="160"/>
      <c r="Z5384" s="160"/>
      <c r="AA5384" s="153"/>
      <c r="AB5384" s="153"/>
      <c r="AC5384" s="182" t="e">
        <f t="shared" si="170"/>
        <v>#DIV/0!</v>
      </c>
      <c r="AD5384" s="153" t="e">
        <f t="shared" si="171"/>
        <v>#DIV/0!</v>
      </c>
      <c r="AE5384" s="207"/>
      <c r="AF5384" s="153"/>
      <c r="AG5384" s="159"/>
      <c r="AH5384" s="153"/>
      <c r="AI5384" s="161"/>
      <c r="AJ5384" s="153"/>
      <c r="AK5384" s="153"/>
      <c r="AL5384" s="207"/>
      <c r="AM5384" s="207"/>
      <c r="AN5384" s="207"/>
      <c r="AO5384" s="207"/>
      <c r="AP5384" s="147" t="s">
        <v>54</v>
      </c>
      <c r="AQ5384" s="147"/>
      <c r="AR5384" s="147"/>
      <c r="AS5384" s="209" t="s">
        <v>68</v>
      </c>
      <c r="AT5384" s="223" t="str">
        <f>MONTH(B5384)&amp;"/"&amp;YEAR(B5384)</f>
        <v>3/2026</v>
      </c>
      <c r="AU5384" s="223">
        <f>WEEKNUM(B5384)-WEEKNUM(EOMONTH(B5384,-1)+1)+1</f>
        <v>1</v>
      </c>
      <c r="AV5384" s="209" t="str">
        <f>MONTH(R5384)&amp;"/"&amp;YEAR(R5384)</f>
        <v>1/1900</v>
      </c>
      <c r="AW5384" s="209" t="e">
        <f>WEEKNUM(R5384)-WEEKNUM(EOMONTH(R5384,-1)+1)+1</f>
        <v>#NUM!</v>
      </c>
      <c r="AX5384" s="209">
        <f>IF(BB5384="S",IF(Q5384="1. Aceitou o programa",R5384-B5384,0),0)</f>
        <v>0</v>
      </c>
      <c r="AY5384" s="209">
        <f>IF(BB5384="S",IF(AND(S5384&lt;&gt;"",R5384&lt;&gt;""),S5384-R5384,0),0)</f>
        <v>0</v>
      </c>
      <c r="AZ5384" s="209">
        <f>IF(BB5384="S",IF(Q5384="1. Aceitou o programa",IF(OR(X5384="Não se Aplica",X5384=""),IF(OR(W5384="Não se Aplica",W5384=""),0,W5384-V5384),AVERAGE(X5384-W5384,W5384-V5384)),0),0)</f>
        <v>0</v>
      </c>
      <c r="BA5384" s="209">
        <f>IF(BB5384="S",IF(AND(Q5384="1. Aceitou o programa",AH5384="Realizada"),IFERROR(IF(AG5384="",0,AG5384-R5384),0),0),0)</f>
        <v>0</v>
      </c>
      <c r="BB5384" s="209" t="str">
        <f>_xlfn.XLOOKUP(U5384,'Lista Suspensa'!$AA$20:$AA$23,'Lista Suspensa'!$AB$20:$AB$23,"N/A")</f>
        <v>S</v>
      </c>
    </row>
    <row r="5385" spans="1:54" ht="12" customHeight="1">
      <c r="A5385" s="151" t="s">
        <v>54</v>
      </c>
      <c r="B5385" s="152">
        <v>46083</v>
      </c>
      <c r="C5385" s="153" t="s">
        <v>55</v>
      </c>
      <c r="D5385" s="153" t="s">
        <v>56</v>
      </c>
      <c r="E5385" s="244">
        <v>94035222</v>
      </c>
      <c r="F5385" s="144" t="s">
        <v>9619</v>
      </c>
      <c r="G5385" s="230"/>
      <c r="H5385" s="154">
        <v>32914</v>
      </c>
      <c r="I5385" s="153">
        <v>36</v>
      </c>
      <c r="J5385" s="148" t="s">
        <v>70</v>
      </c>
      <c r="K5385" s="153" t="s">
        <v>59</v>
      </c>
      <c r="L5385" s="153"/>
      <c r="M5385" s="153"/>
      <c r="N5385" s="153">
        <v>60</v>
      </c>
      <c r="O5385" s="155" t="s">
        <v>9620</v>
      </c>
      <c r="P5385" s="156" t="s">
        <v>60</v>
      </c>
      <c r="Q5385" s="157" t="s">
        <v>8211</v>
      </c>
      <c r="R5385" s="158"/>
      <c r="S5385" s="159"/>
      <c r="T5385" s="159" t="s">
        <v>6983</v>
      </c>
      <c r="U5385" s="159" t="s">
        <v>8212</v>
      </c>
      <c r="V5385" s="154">
        <v>46149</v>
      </c>
      <c r="W5385" s="154">
        <v>46155</v>
      </c>
      <c r="X5385" s="154"/>
      <c r="Y5385" s="160"/>
      <c r="Z5385" s="160"/>
      <c r="AA5385" s="153"/>
      <c r="AB5385" s="153"/>
      <c r="AC5385" s="182" t="e">
        <f t="shared" si="170"/>
        <v>#DIV/0!</v>
      </c>
      <c r="AD5385" s="153" t="e">
        <f t="shared" si="171"/>
        <v>#DIV/0!</v>
      </c>
      <c r="AE5385" s="207"/>
      <c r="AF5385" s="153"/>
      <c r="AG5385" s="159"/>
      <c r="AH5385" s="153"/>
      <c r="AI5385" s="161"/>
      <c r="AJ5385" s="153"/>
      <c r="AK5385" s="153"/>
      <c r="AL5385" s="207"/>
      <c r="AM5385" s="207"/>
      <c r="AN5385" s="207"/>
      <c r="AO5385" s="207"/>
      <c r="AP5385" s="147" t="s">
        <v>54</v>
      </c>
      <c r="AQ5385" s="147"/>
      <c r="AR5385" s="147"/>
      <c r="AS5385" s="209" t="s">
        <v>68</v>
      </c>
      <c r="AT5385" s="223" t="str">
        <f>MONTH(B5385)&amp;"/"&amp;YEAR(B5385)</f>
        <v>3/2026</v>
      </c>
      <c r="AU5385" s="223">
        <f>WEEKNUM(B5385)-WEEKNUM(EOMONTH(B5385,-1)+1)+1</f>
        <v>1</v>
      </c>
      <c r="AV5385" s="209" t="str">
        <f>MONTH(R5385)&amp;"/"&amp;YEAR(R5385)</f>
        <v>1/1900</v>
      </c>
      <c r="AW5385" s="209" t="e">
        <f>WEEKNUM(R5385)-WEEKNUM(EOMONTH(R5385,-1)+1)+1</f>
        <v>#NUM!</v>
      </c>
      <c r="AX5385" s="209">
        <f>IF(BB5385="S",IF(Q5385="1. Aceitou o programa",R5385-B5385,0),0)</f>
        <v>0</v>
      </c>
      <c r="AY5385" s="209">
        <f>IF(BB5385="S",IF(AND(S5385&lt;&gt;"",R5385&lt;&gt;""),S5385-R5385,0),0)</f>
        <v>0</v>
      </c>
      <c r="AZ5385" s="209">
        <f>IF(BB5385="S",IF(Q5385="1. Aceitou o programa",IF(OR(X5385="Não se Aplica",X5385=""),IF(OR(W5385="Não se Aplica",W5385=""),0,W5385-V5385),AVERAGE(X5385-W5385,W5385-V5385)),0),0)</f>
        <v>0</v>
      </c>
      <c r="BA5385" s="209">
        <f>IF(BB5385="S",IF(AND(Q5385="1. Aceitou o programa",AH5385="Realizada"),IFERROR(IF(AG5385="",0,AG5385-R5385),0),0),0)</f>
        <v>0</v>
      </c>
      <c r="BB5385" s="209" t="str">
        <f>_xlfn.XLOOKUP(U5385,'Lista Suspensa'!$AA$20:$AA$23,'Lista Suspensa'!$AB$20:$AB$23,"N/A")</f>
        <v>S</v>
      </c>
    </row>
    <row r="5386" spans="1:54" ht="12" customHeight="1">
      <c r="A5386" s="151" t="s">
        <v>54</v>
      </c>
      <c r="B5386" s="152">
        <v>46083</v>
      </c>
      <c r="C5386" s="153" t="s">
        <v>55</v>
      </c>
      <c r="D5386" s="153" t="s">
        <v>56</v>
      </c>
      <c r="E5386" s="244">
        <v>594118255</v>
      </c>
      <c r="F5386" s="144" t="s">
        <v>9621</v>
      </c>
      <c r="G5386" s="230"/>
      <c r="H5386" s="154">
        <v>32921</v>
      </c>
      <c r="I5386" s="153">
        <v>36</v>
      </c>
      <c r="J5386" s="148" t="s">
        <v>70</v>
      </c>
      <c r="K5386" s="153" t="s">
        <v>59</v>
      </c>
      <c r="L5386" s="153"/>
      <c r="M5386" s="153"/>
      <c r="N5386" s="153">
        <v>50</v>
      </c>
      <c r="O5386" s="155" t="s">
        <v>9622</v>
      </c>
      <c r="P5386" s="156" t="s">
        <v>60</v>
      </c>
      <c r="Q5386" s="157" t="s">
        <v>8211</v>
      </c>
      <c r="R5386" s="158"/>
      <c r="S5386" s="159"/>
      <c r="T5386" s="159" t="s">
        <v>6983</v>
      </c>
      <c r="U5386" s="159" t="s">
        <v>8212</v>
      </c>
      <c r="V5386" s="154">
        <v>46149</v>
      </c>
      <c r="W5386" s="154">
        <v>46155</v>
      </c>
      <c r="X5386" s="154"/>
      <c r="Y5386" s="160"/>
      <c r="Z5386" s="160"/>
      <c r="AA5386" s="153"/>
      <c r="AB5386" s="153"/>
      <c r="AC5386" s="182" t="e">
        <f t="shared" si="170"/>
        <v>#DIV/0!</v>
      </c>
      <c r="AD5386" s="153" t="e">
        <f t="shared" si="171"/>
        <v>#DIV/0!</v>
      </c>
      <c r="AE5386" s="207"/>
      <c r="AF5386" s="153"/>
      <c r="AG5386" s="159"/>
      <c r="AH5386" s="153"/>
      <c r="AI5386" s="161"/>
      <c r="AJ5386" s="153"/>
      <c r="AK5386" s="153"/>
      <c r="AL5386" s="207"/>
      <c r="AM5386" s="207"/>
      <c r="AN5386" s="207"/>
      <c r="AO5386" s="207"/>
      <c r="AP5386" s="147" t="s">
        <v>54</v>
      </c>
      <c r="AQ5386" s="147"/>
      <c r="AR5386" s="147"/>
      <c r="AS5386" s="209" t="s">
        <v>68</v>
      </c>
      <c r="AT5386" s="223" t="str">
        <f>MONTH(B5386)&amp;"/"&amp;YEAR(B5386)</f>
        <v>3/2026</v>
      </c>
      <c r="AU5386" s="223">
        <f>WEEKNUM(B5386)-WEEKNUM(EOMONTH(B5386,-1)+1)+1</f>
        <v>1</v>
      </c>
      <c r="AV5386" s="209" t="str">
        <f>MONTH(R5386)&amp;"/"&amp;YEAR(R5386)</f>
        <v>1/1900</v>
      </c>
      <c r="AW5386" s="209" t="e">
        <f>WEEKNUM(R5386)-WEEKNUM(EOMONTH(R5386,-1)+1)+1</f>
        <v>#NUM!</v>
      </c>
      <c r="AX5386" s="209">
        <f>IF(BB5386="S",IF(Q5386="1. Aceitou o programa",R5386-B5386,0),0)</f>
        <v>0</v>
      </c>
      <c r="AY5386" s="209">
        <f>IF(BB5386="S",IF(AND(S5386&lt;&gt;"",R5386&lt;&gt;""),S5386-R5386,0),0)</f>
        <v>0</v>
      </c>
      <c r="AZ5386" s="209">
        <f>IF(BB5386="S",IF(Q5386="1. Aceitou o programa",IF(OR(X5386="Não se Aplica",X5386=""),IF(OR(W5386="Não se Aplica",W5386=""),0,W5386-V5386),AVERAGE(X5386-W5386,W5386-V5386)),0),0)</f>
        <v>0</v>
      </c>
      <c r="BA5386" s="209">
        <f>IF(BB5386="S",IF(AND(Q5386="1. Aceitou o programa",AH5386="Realizada"),IFERROR(IF(AG5386="",0,AG5386-R5386),0),0),0)</f>
        <v>0</v>
      </c>
      <c r="BB5386" s="209" t="str">
        <f>_xlfn.XLOOKUP(U5386,'Lista Suspensa'!$AA$20:$AA$23,'Lista Suspensa'!$AB$20:$AB$23,"N/A")</f>
        <v>S</v>
      </c>
    </row>
    <row r="5387" spans="1:54" ht="12" customHeight="1">
      <c r="A5387" s="151" t="s">
        <v>54</v>
      </c>
      <c r="B5387" s="152">
        <v>46083</v>
      </c>
      <c r="C5387" s="153" t="s">
        <v>55</v>
      </c>
      <c r="D5387" s="153" t="s">
        <v>56</v>
      </c>
      <c r="E5387" s="244">
        <v>94469679</v>
      </c>
      <c r="F5387" s="144" t="s">
        <v>9623</v>
      </c>
      <c r="G5387" s="230"/>
      <c r="H5387" s="154">
        <v>32982</v>
      </c>
      <c r="I5387" s="153">
        <v>36</v>
      </c>
      <c r="J5387" s="148" t="s">
        <v>70</v>
      </c>
      <c r="K5387" s="153" t="s">
        <v>59</v>
      </c>
      <c r="L5387" s="153"/>
      <c r="M5387" s="153"/>
      <c r="N5387" s="153">
        <v>600</v>
      </c>
      <c r="O5387" s="155">
        <v>11976502588</v>
      </c>
      <c r="P5387" s="156" t="s">
        <v>60</v>
      </c>
      <c r="Q5387" s="157" t="s">
        <v>8211</v>
      </c>
      <c r="R5387" s="158"/>
      <c r="S5387" s="159"/>
      <c r="T5387" s="159" t="s">
        <v>6983</v>
      </c>
      <c r="U5387" s="159" t="s">
        <v>8212</v>
      </c>
      <c r="V5387" s="154">
        <v>46149</v>
      </c>
      <c r="W5387" s="154">
        <v>46155</v>
      </c>
      <c r="X5387" s="154"/>
      <c r="Y5387" s="160"/>
      <c r="Z5387" s="160"/>
      <c r="AA5387" s="153"/>
      <c r="AB5387" s="153"/>
      <c r="AC5387" s="182" t="e">
        <f t="shared" si="170"/>
        <v>#DIV/0!</v>
      </c>
      <c r="AD5387" s="153" t="e">
        <f t="shared" si="171"/>
        <v>#DIV/0!</v>
      </c>
      <c r="AE5387" s="207"/>
      <c r="AF5387" s="153"/>
      <c r="AG5387" s="159"/>
      <c r="AH5387" s="153"/>
      <c r="AI5387" s="161"/>
      <c r="AJ5387" s="153"/>
      <c r="AK5387" s="153"/>
      <c r="AL5387" s="207"/>
      <c r="AM5387" s="207"/>
      <c r="AN5387" s="207"/>
      <c r="AO5387" s="207"/>
      <c r="AP5387" s="147" t="s">
        <v>54</v>
      </c>
      <c r="AQ5387" s="147"/>
      <c r="AR5387" s="147"/>
      <c r="AS5387" s="209" t="s">
        <v>68</v>
      </c>
      <c r="AT5387" s="223" t="str">
        <f>MONTH(B5387)&amp;"/"&amp;YEAR(B5387)</f>
        <v>3/2026</v>
      </c>
      <c r="AU5387" s="223">
        <f>WEEKNUM(B5387)-WEEKNUM(EOMONTH(B5387,-1)+1)+1</f>
        <v>1</v>
      </c>
      <c r="AV5387" s="209" t="str">
        <f>MONTH(R5387)&amp;"/"&amp;YEAR(R5387)</f>
        <v>1/1900</v>
      </c>
      <c r="AW5387" s="209" t="e">
        <f>WEEKNUM(R5387)-WEEKNUM(EOMONTH(R5387,-1)+1)+1</f>
        <v>#NUM!</v>
      </c>
      <c r="AX5387" s="209">
        <f>IF(BB5387="S",IF(Q5387="1. Aceitou o programa",R5387-B5387,0),0)</f>
        <v>0</v>
      </c>
      <c r="AY5387" s="209">
        <f>IF(BB5387="S",IF(AND(S5387&lt;&gt;"",R5387&lt;&gt;""),S5387-R5387,0),0)</f>
        <v>0</v>
      </c>
      <c r="AZ5387" s="209">
        <f>IF(BB5387="S",IF(Q5387="1. Aceitou o programa",IF(OR(X5387="Não se Aplica",X5387=""),IF(OR(W5387="Não se Aplica",W5387=""),0,W5387-V5387),AVERAGE(X5387-W5387,W5387-V5387)),0),0)</f>
        <v>0</v>
      </c>
      <c r="BA5387" s="209">
        <f>IF(BB5387="S",IF(AND(Q5387="1. Aceitou o programa",AH5387="Realizada"),IFERROR(IF(AG5387="",0,AG5387-R5387),0),0),0)</f>
        <v>0</v>
      </c>
      <c r="BB5387" s="209" t="str">
        <f>_xlfn.XLOOKUP(U5387,'Lista Suspensa'!$AA$20:$AA$23,'Lista Suspensa'!$AB$20:$AB$23,"N/A")</f>
        <v>S</v>
      </c>
    </row>
    <row r="5388" spans="1:54" ht="12" customHeight="1">
      <c r="A5388" s="151" t="s">
        <v>54</v>
      </c>
      <c r="B5388" s="152">
        <v>46083</v>
      </c>
      <c r="C5388" s="153" t="s">
        <v>55</v>
      </c>
      <c r="D5388" s="153" t="s">
        <v>56</v>
      </c>
      <c r="E5388" s="244">
        <v>94418861</v>
      </c>
      <c r="F5388" s="144" t="s">
        <v>9624</v>
      </c>
      <c r="G5388" s="230"/>
      <c r="H5388" s="154">
        <v>33316</v>
      </c>
      <c r="I5388" s="153">
        <v>35</v>
      </c>
      <c r="J5388" s="148" t="s">
        <v>70</v>
      </c>
      <c r="K5388" s="153" t="s">
        <v>59</v>
      </c>
      <c r="L5388" s="153"/>
      <c r="M5388" s="153"/>
      <c r="N5388" s="153">
        <v>110</v>
      </c>
      <c r="O5388" s="155" t="s">
        <v>9625</v>
      </c>
      <c r="P5388" s="156" t="s">
        <v>60</v>
      </c>
      <c r="Q5388" s="157" t="s">
        <v>8211</v>
      </c>
      <c r="R5388" s="158"/>
      <c r="S5388" s="159"/>
      <c r="T5388" s="159" t="s">
        <v>6983</v>
      </c>
      <c r="U5388" s="159" t="s">
        <v>8212</v>
      </c>
      <c r="V5388" s="154">
        <v>46149</v>
      </c>
      <c r="W5388" s="154">
        <v>46155</v>
      </c>
      <c r="X5388" s="154"/>
      <c r="Y5388" s="160"/>
      <c r="Z5388" s="160"/>
      <c r="AA5388" s="153"/>
      <c r="AB5388" s="153"/>
      <c r="AC5388" s="182" t="e">
        <f t="shared" si="170"/>
        <v>#DIV/0!</v>
      </c>
      <c r="AD5388" s="153" t="e">
        <f t="shared" si="171"/>
        <v>#DIV/0!</v>
      </c>
      <c r="AE5388" s="207"/>
      <c r="AF5388" s="153"/>
      <c r="AG5388" s="159"/>
      <c r="AH5388" s="153"/>
      <c r="AI5388" s="161"/>
      <c r="AJ5388" s="153"/>
      <c r="AK5388" s="153"/>
      <c r="AL5388" s="207"/>
      <c r="AM5388" s="207"/>
      <c r="AN5388" s="207"/>
      <c r="AO5388" s="207"/>
      <c r="AP5388" s="147" t="s">
        <v>54</v>
      </c>
      <c r="AQ5388" s="147"/>
      <c r="AR5388" s="147"/>
      <c r="AS5388" s="209" t="s">
        <v>68</v>
      </c>
      <c r="AT5388" s="223" t="str">
        <f>MONTH(B5388)&amp;"/"&amp;YEAR(B5388)</f>
        <v>3/2026</v>
      </c>
      <c r="AU5388" s="223">
        <f>WEEKNUM(B5388)-WEEKNUM(EOMONTH(B5388,-1)+1)+1</f>
        <v>1</v>
      </c>
      <c r="AV5388" s="209" t="str">
        <f>MONTH(R5388)&amp;"/"&amp;YEAR(R5388)</f>
        <v>1/1900</v>
      </c>
      <c r="AW5388" s="209" t="e">
        <f>WEEKNUM(R5388)-WEEKNUM(EOMONTH(R5388,-1)+1)+1</f>
        <v>#NUM!</v>
      </c>
      <c r="AX5388" s="209">
        <f>IF(BB5388="S",IF(Q5388="1. Aceitou o programa",R5388-B5388,0),0)</f>
        <v>0</v>
      </c>
      <c r="AY5388" s="209">
        <f>IF(BB5388="S",IF(AND(S5388&lt;&gt;"",R5388&lt;&gt;""),S5388-R5388,0),0)</f>
        <v>0</v>
      </c>
      <c r="AZ5388" s="209">
        <f>IF(BB5388="S",IF(Q5388="1. Aceitou o programa",IF(OR(X5388="Não se Aplica",X5388=""),IF(OR(W5388="Não se Aplica",W5388=""),0,W5388-V5388),AVERAGE(X5388-W5388,W5388-V5388)),0),0)</f>
        <v>0</v>
      </c>
      <c r="BA5388" s="209">
        <f>IF(BB5388="S",IF(AND(Q5388="1. Aceitou o programa",AH5388="Realizada"),IFERROR(IF(AG5388="",0,AG5388-R5388),0),0),0)</f>
        <v>0</v>
      </c>
      <c r="BB5388" s="209" t="str">
        <f>_xlfn.XLOOKUP(U5388,'Lista Suspensa'!$AA$20:$AA$23,'Lista Suspensa'!$AB$20:$AB$23,"N/A")</f>
        <v>S</v>
      </c>
    </row>
    <row r="5389" spans="1:54" ht="12" customHeight="1">
      <c r="A5389" s="151" t="s">
        <v>54</v>
      </c>
      <c r="B5389" s="152">
        <v>46083</v>
      </c>
      <c r="C5389" s="153" t="s">
        <v>55</v>
      </c>
      <c r="D5389" s="153" t="s">
        <v>56</v>
      </c>
      <c r="E5389" s="244">
        <v>94363858</v>
      </c>
      <c r="F5389" s="144" t="s">
        <v>9626</v>
      </c>
      <c r="G5389" s="230"/>
      <c r="H5389" s="154">
        <v>33500</v>
      </c>
      <c r="I5389" s="153">
        <v>34</v>
      </c>
      <c r="J5389" s="148" t="s">
        <v>58</v>
      </c>
      <c r="K5389" s="153" t="s">
        <v>59</v>
      </c>
      <c r="L5389" s="153"/>
      <c r="M5389" s="153"/>
      <c r="N5389" s="153">
        <v>380</v>
      </c>
      <c r="O5389" s="155">
        <v>11960198889</v>
      </c>
      <c r="P5389" s="156" t="s">
        <v>60</v>
      </c>
      <c r="Q5389" s="157" t="s">
        <v>8211</v>
      </c>
      <c r="R5389" s="158"/>
      <c r="S5389" s="159"/>
      <c r="T5389" s="159" t="s">
        <v>6983</v>
      </c>
      <c r="U5389" s="159" t="s">
        <v>8212</v>
      </c>
      <c r="V5389" s="154">
        <v>46149</v>
      </c>
      <c r="W5389" s="154">
        <v>46155</v>
      </c>
      <c r="X5389" s="154"/>
      <c r="Y5389" s="160"/>
      <c r="Z5389" s="160"/>
      <c r="AA5389" s="153"/>
      <c r="AB5389" s="153"/>
      <c r="AC5389" s="182" t="e">
        <f t="shared" si="170"/>
        <v>#DIV/0!</v>
      </c>
      <c r="AD5389" s="153" t="e">
        <f t="shared" si="171"/>
        <v>#DIV/0!</v>
      </c>
      <c r="AE5389" s="207"/>
      <c r="AF5389" s="153"/>
      <c r="AG5389" s="159"/>
      <c r="AH5389" s="153"/>
      <c r="AI5389" s="161"/>
      <c r="AJ5389" s="153"/>
      <c r="AK5389" s="153"/>
      <c r="AL5389" s="207"/>
      <c r="AM5389" s="207"/>
      <c r="AN5389" s="207"/>
      <c r="AO5389" s="207"/>
      <c r="AP5389" s="147" t="s">
        <v>54</v>
      </c>
      <c r="AQ5389" s="147"/>
      <c r="AR5389" s="147"/>
      <c r="AS5389" s="209" t="s">
        <v>68</v>
      </c>
      <c r="AT5389" s="223" t="str">
        <f>MONTH(B5389)&amp;"/"&amp;YEAR(B5389)</f>
        <v>3/2026</v>
      </c>
      <c r="AU5389" s="223">
        <f>WEEKNUM(B5389)-WEEKNUM(EOMONTH(B5389,-1)+1)+1</f>
        <v>1</v>
      </c>
      <c r="AV5389" s="209" t="str">
        <f>MONTH(R5389)&amp;"/"&amp;YEAR(R5389)</f>
        <v>1/1900</v>
      </c>
      <c r="AW5389" s="209" t="e">
        <f>WEEKNUM(R5389)-WEEKNUM(EOMONTH(R5389,-1)+1)+1</f>
        <v>#NUM!</v>
      </c>
      <c r="AX5389" s="209">
        <f>IF(BB5389="S",IF(Q5389="1. Aceitou o programa",R5389-B5389,0),0)</f>
        <v>0</v>
      </c>
      <c r="AY5389" s="209">
        <f>IF(BB5389="S",IF(AND(S5389&lt;&gt;"",R5389&lt;&gt;""),S5389-R5389,0),0)</f>
        <v>0</v>
      </c>
      <c r="AZ5389" s="209">
        <f>IF(BB5389="S",IF(Q5389="1. Aceitou o programa",IF(OR(X5389="Não se Aplica",X5389=""),IF(OR(W5389="Não se Aplica",W5389=""),0,W5389-V5389),AVERAGE(X5389-W5389,W5389-V5389)),0),0)</f>
        <v>0</v>
      </c>
      <c r="BA5389" s="209">
        <f>IF(BB5389="S",IF(AND(Q5389="1. Aceitou o programa",AH5389="Realizada"),IFERROR(IF(AG5389="",0,AG5389-R5389),0),0),0)</f>
        <v>0</v>
      </c>
      <c r="BB5389" s="209" t="str">
        <f>_xlfn.XLOOKUP(U5389,'Lista Suspensa'!$AA$20:$AA$23,'Lista Suspensa'!$AB$20:$AB$23,"N/A")</f>
        <v>S</v>
      </c>
    </row>
    <row r="5390" spans="1:54" ht="12" customHeight="1">
      <c r="A5390" s="151" t="s">
        <v>54</v>
      </c>
      <c r="B5390" s="152">
        <v>46083</v>
      </c>
      <c r="C5390" s="153" t="s">
        <v>55</v>
      </c>
      <c r="D5390" s="153" t="s">
        <v>56</v>
      </c>
      <c r="E5390" s="244">
        <v>95008335</v>
      </c>
      <c r="F5390" s="144" t="s">
        <v>9627</v>
      </c>
      <c r="G5390" s="230"/>
      <c r="H5390" s="154">
        <v>33872</v>
      </c>
      <c r="I5390" s="153">
        <v>33</v>
      </c>
      <c r="J5390" s="148" t="s">
        <v>70</v>
      </c>
      <c r="K5390" s="153" t="s">
        <v>59</v>
      </c>
      <c r="L5390" s="153"/>
      <c r="M5390" s="153"/>
      <c r="N5390" s="153">
        <v>80</v>
      </c>
      <c r="O5390" s="155" t="s">
        <v>9628</v>
      </c>
      <c r="P5390" s="156" t="s">
        <v>60</v>
      </c>
      <c r="Q5390" s="157" t="s">
        <v>8211</v>
      </c>
      <c r="R5390" s="158"/>
      <c r="S5390" s="159"/>
      <c r="T5390" s="159" t="s">
        <v>6983</v>
      </c>
      <c r="U5390" s="159" t="s">
        <v>8212</v>
      </c>
      <c r="V5390" s="154">
        <v>46149</v>
      </c>
      <c r="W5390" s="154">
        <v>46155</v>
      </c>
      <c r="X5390" s="154"/>
      <c r="Y5390" s="160"/>
      <c r="Z5390" s="160"/>
      <c r="AA5390" s="153"/>
      <c r="AB5390" s="153"/>
      <c r="AC5390" s="182" t="e">
        <f t="shared" si="170"/>
        <v>#DIV/0!</v>
      </c>
      <c r="AD5390" s="153" t="e">
        <f t="shared" si="171"/>
        <v>#DIV/0!</v>
      </c>
      <c r="AE5390" s="207"/>
      <c r="AF5390" s="153"/>
      <c r="AG5390" s="159"/>
      <c r="AH5390" s="153"/>
      <c r="AI5390" s="161"/>
      <c r="AJ5390" s="153"/>
      <c r="AK5390" s="153"/>
      <c r="AL5390" s="207"/>
      <c r="AM5390" s="207"/>
      <c r="AN5390" s="207"/>
      <c r="AO5390" s="207"/>
      <c r="AP5390" s="147" t="s">
        <v>54</v>
      </c>
      <c r="AQ5390" s="147"/>
      <c r="AR5390" s="147"/>
      <c r="AS5390" s="209" t="s">
        <v>68</v>
      </c>
      <c r="AT5390" s="223" t="str">
        <f>MONTH(B5390)&amp;"/"&amp;YEAR(B5390)</f>
        <v>3/2026</v>
      </c>
      <c r="AU5390" s="223">
        <f>WEEKNUM(B5390)-WEEKNUM(EOMONTH(B5390,-1)+1)+1</f>
        <v>1</v>
      </c>
      <c r="AV5390" s="209" t="str">
        <f>MONTH(R5390)&amp;"/"&amp;YEAR(R5390)</f>
        <v>1/1900</v>
      </c>
      <c r="AW5390" s="209" t="e">
        <f>WEEKNUM(R5390)-WEEKNUM(EOMONTH(R5390,-1)+1)+1</f>
        <v>#NUM!</v>
      </c>
      <c r="AX5390" s="209">
        <f>IF(BB5390="S",IF(Q5390="1. Aceitou o programa",R5390-B5390,0),0)</f>
        <v>0</v>
      </c>
      <c r="AY5390" s="209">
        <f>IF(BB5390="S",IF(AND(S5390&lt;&gt;"",R5390&lt;&gt;""),S5390-R5390,0),0)</f>
        <v>0</v>
      </c>
      <c r="AZ5390" s="209">
        <f>IF(BB5390="S",IF(Q5390="1. Aceitou o programa",IF(OR(X5390="Não se Aplica",X5390=""),IF(OR(W5390="Não se Aplica",W5390=""),0,W5390-V5390),AVERAGE(X5390-W5390,W5390-V5390)),0),0)</f>
        <v>0</v>
      </c>
      <c r="BA5390" s="209">
        <f>IF(BB5390="S",IF(AND(Q5390="1. Aceitou o programa",AH5390="Realizada"),IFERROR(IF(AG5390="",0,AG5390-R5390),0),0),0)</f>
        <v>0</v>
      </c>
      <c r="BB5390" s="209" t="str">
        <f>_xlfn.XLOOKUP(U5390,'Lista Suspensa'!$AA$20:$AA$23,'Lista Suspensa'!$AB$20:$AB$23,"N/A")</f>
        <v>S</v>
      </c>
    </row>
    <row r="5391" spans="1:54" ht="12" customHeight="1">
      <c r="A5391" s="151" t="s">
        <v>54</v>
      </c>
      <c r="B5391" s="152">
        <v>46083</v>
      </c>
      <c r="C5391" s="153" t="s">
        <v>55</v>
      </c>
      <c r="D5391" s="153" t="s">
        <v>56</v>
      </c>
      <c r="E5391" s="244">
        <v>790822970</v>
      </c>
      <c r="F5391" s="144" t="s">
        <v>9629</v>
      </c>
      <c r="G5391" s="230"/>
      <c r="H5391" s="154">
        <v>34537</v>
      </c>
      <c r="I5391" s="153">
        <v>31</v>
      </c>
      <c r="J5391" s="148" t="s">
        <v>70</v>
      </c>
      <c r="K5391" s="153" t="s">
        <v>59</v>
      </c>
      <c r="L5391" s="153"/>
      <c r="M5391" s="153"/>
      <c r="N5391" s="153">
        <v>100</v>
      </c>
      <c r="O5391" s="155">
        <v>11985531495</v>
      </c>
      <c r="P5391" s="156" t="s">
        <v>60</v>
      </c>
      <c r="Q5391" s="157" t="s">
        <v>8211</v>
      </c>
      <c r="R5391" s="158"/>
      <c r="S5391" s="159"/>
      <c r="T5391" s="159" t="s">
        <v>6983</v>
      </c>
      <c r="U5391" s="159" t="s">
        <v>8212</v>
      </c>
      <c r="V5391" s="154">
        <v>46149</v>
      </c>
      <c r="W5391" s="154">
        <v>46155</v>
      </c>
      <c r="X5391" s="154"/>
      <c r="Y5391" s="160"/>
      <c r="Z5391" s="160"/>
      <c r="AA5391" s="153"/>
      <c r="AB5391" s="153"/>
      <c r="AC5391" s="182" t="e">
        <f t="shared" si="170"/>
        <v>#DIV/0!</v>
      </c>
      <c r="AD5391" s="153" t="e">
        <f t="shared" si="171"/>
        <v>#DIV/0!</v>
      </c>
      <c r="AE5391" s="207"/>
      <c r="AF5391" s="153"/>
      <c r="AG5391" s="159"/>
      <c r="AH5391" s="153"/>
      <c r="AI5391" s="161"/>
      <c r="AJ5391" s="153"/>
      <c r="AK5391" s="153"/>
      <c r="AL5391" s="207"/>
      <c r="AM5391" s="207"/>
      <c r="AN5391" s="207"/>
      <c r="AO5391" s="207"/>
      <c r="AP5391" s="147" t="s">
        <v>54</v>
      </c>
      <c r="AQ5391" s="147"/>
      <c r="AR5391" s="147"/>
      <c r="AS5391" s="209" t="s">
        <v>68</v>
      </c>
      <c r="AT5391" s="223" t="str">
        <f>MONTH(B5391)&amp;"/"&amp;YEAR(B5391)</f>
        <v>3/2026</v>
      </c>
      <c r="AU5391" s="223">
        <f>WEEKNUM(B5391)-WEEKNUM(EOMONTH(B5391,-1)+1)+1</f>
        <v>1</v>
      </c>
      <c r="AV5391" s="209" t="str">
        <f>MONTH(R5391)&amp;"/"&amp;YEAR(R5391)</f>
        <v>1/1900</v>
      </c>
      <c r="AW5391" s="209" t="e">
        <f>WEEKNUM(R5391)-WEEKNUM(EOMONTH(R5391,-1)+1)+1</f>
        <v>#NUM!</v>
      </c>
      <c r="AX5391" s="209">
        <f>IF(BB5391="S",IF(Q5391="1. Aceitou o programa",R5391-B5391,0),0)</f>
        <v>0</v>
      </c>
      <c r="AY5391" s="209">
        <f>IF(BB5391="S",IF(AND(S5391&lt;&gt;"",R5391&lt;&gt;""),S5391-R5391,0),0)</f>
        <v>0</v>
      </c>
      <c r="AZ5391" s="209">
        <f>IF(BB5391="S",IF(Q5391="1. Aceitou o programa",IF(OR(X5391="Não se Aplica",X5391=""),IF(OR(W5391="Não se Aplica",W5391=""),0,W5391-V5391),AVERAGE(X5391-W5391,W5391-V5391)),0),0)</f>
        <v>0</v>
      </c>
      <c r="BA5391" s="209">
        <f>IF(BB5391="S",IF(AND(Q5391="1. Aceitou o programa",AH5391="Realizada"),IFERROR(IF(AG5391="",0,AG5391-R5391),0),0),0)</f>
        <v>0</v>
      </c>
      <c r="BB5391" s="209" t="str">
        <f>_xlfn.XLOOKUP(U5391,'Lista Suspensa'!$AA$20:$AA$23,'Lista Suspensa'!$AB$20:$AB$23,"N/A")</f>
        <v>S</v>
      </c>
    </row>
    <row r="5392" spans="1:54" ht="12" customHeight="1">
      <c r="A5392" s="151" t="s">
        <v>54</v>
      </c>
      <c r="B5392" s="152">
        <v>46083</v>
      </c>
      <c r="C5392" s="153" t="s">
        <v>55</v>
      </c>
      <c r="D5392" s="153" t="s">
        <v>56</v>
      </c>
      <c r="E5392" s="244">
        <v>94874803</v>
      </c>
      <c r="F5392" s="144" t="s">
        <v>9630</v>
      </c>
      <c r="G5392" s="230"/>
      <c r="H5392" s="154">
        <v>34706</v>
      </c>
      <c r="I5392" s="153">
        <v>31</v>
      </c>
      <c r="J5392" s="148" t="s">
        <v>70</v>
      </c>
      <c r="K5392" s="153" t="s">
        <v>59</v>
      </c>
      <c r="L5392" s="153"/>
      <c r="M5392" s="153"/>
      <c r="N5392" s="153">
        <v>60</v>
      </c>
      <c r="O5392" s="155" t="s">
        <v>9631</v>
      </c>
      <c r="P5392" s="156" t="s">
        <v>60</v>
      </c>
      <c r="Q5392" s="157" t="s">
        <v>8211</v>
      </c>
      <c r="R5392" s="158"/>
      <c r="S5392" s="159"/>
      <c r="T5392" s="159" t="s">
        <v>6983</v>
      </c>
      <c r="U5392" s="159" t="s">
        <v>8212</v>
      </c>
      <c r="V5392" s="154">
        <v>46149</v>
      </c>
      <c r="W5392" s="154">
        <v>46155</v>
      </c>
      <c r="X5392" s="154"/>
      <c r="Y5392" s="160"/>
      <c r="Z5392" s="160"/>
      <c r="AA5392" s="153"/>
      <c r="AB5392" s="153"/>
      <c r="AC5392" s="182" t="e">
        <f t="shared" si="170"/>
        <v>#DIV/0!</v>
      </c>
      <c r="AD5392" s="153" t="e">
        <f t="shared" si="171"/>
        <v>#DIV/0!</v>
      </c>
      <c r="AE5392" s="207"/>
      <c r="AF5392" s="153"/>
      <c r="AG5392" s="159"/>
      <c r="AH5392" s="153"/>
      <c r="AI5392" s="161"/>
      <c r="AJ5392" s="153"/>
      <c r="AK5392" s="153"/>
      <c r="AL5392" s="207"/>
      <c r="AM5392" s="207"/>
      <c r="AN5392" s="207"/>
      <c r="AO5392" s="207"/>
      <c r="AP5392" s="147" t="s">
        <v>54</v>
      </c>
      <c r="AQ5392" s="147"/>
      <c r="AR5392" s="147"/>
      <c r="AS5392" s="209" t="s">
        <v>68</v>
      </c>
      <c r="AT5392" s="223" t="str">
        <f>MONTH(B5392)&amp;"/"&amp;YEAR(B5392)</f>
        <v>3/2026</v>
      </c>
      <c r="AU5392" s="223">
        <f>WEEKNUM(B5392)-WEEKNUM(EOMONTH(B5392,-1)+1)+1</f>
        <v>1</v>
      </c>
      <c r="AV5392" s="209" t="str">
        <f>MONTH(R5392)&amp;"/"&amp;YEAR(R5392)</f>
        <v>1/1900</v>
      </c>
      <c r="AW5392" s="209" t="e">
        <f>WEEKNUM(R5392)-WEEKNUM(EOMONTH(R5392,-1)+1)+1</f>
        <v>#NUM!</v>
      </c>
      <c r="AX5392" s="209">
        <f>IF(BB5392="S",IF(Q5392="1. Aceitou o programa",R5392-B5392,0),0)</f>
        <v>0</v>
      </c>
      <c r="AY5392" s="209">
        <f>IF(BB5392="S",IF(AND(S5392&lt;&gt;"",R5392&lt;&gt;""),S5392-R5392,0),0)</f>
        <v>0</v>
      </c>
      <c r="AZ5392" s="209">
        <f>IF(BB5392="S",IF(Q5392="1. Aceitou o programa",IF(OR(X5392="Não se Aplica",X5392=""),IF(OR(W5392="Não se Aplica",W5392=""),0,W5392-V5392),AVERAGE(X5392-W5392,W5392-V5392)),0),0)</f>
        <v>0</v>
      </c>
      <c r="BA5392" s="209">
        <f>IF(BB5392="S",IF(AND(Q5392="1. Aceitou o programa",AH5392="Realizada"),IFERROR(IF(AG5392="",0,AG5392-R5392),0),0),0)</f>
        <v>0</v>
      </c>
      <c r="BB5392" s="209" t="str">
        <f>_xlfn.XLOOKUP(U5392,'Lista Suspensa'!$AA$20:$AA$23,'Lista Suspensa'!$AB$20:$AB$23,"N/A")</f>
        <v>S</v>
      </c>
    </row>
    <row r="5393" spans="1:54" ht="12" customHeight="1">
      <c r="A5393" s="151" t="s">
        <v>54</v>
      </c>
      <c r="B5393" s="152">
        <v>46083</v>
      </c>
      <c r="C5393" s="153" t="s">
        <v>55</v>
      </c>
      <c r="D5393" s="153" t="s">
        <v>56</v>
      </c>
      <c r="E5393" s="244">
        <v>595540406</v>
      </c>
      <c r="F5393" s="144" t="s">
        <v>9632</v>
      </c>
      <c r="G5393" s="230"/>
      <c r="H5393" s="154">
        <v>34713</v>
      </c>
      <c r="I5393" s="153">
        <v>31</v>
      </c>
      <c r="J5393" s="148" t="s">
        <v>70</v>
      </c>
      <c r="K5393" s="153" t="s">
        <v>59</v>
      </c>
      <c r="L5393" s="153"/>
      <c r="M5393" s="153"/>
      <c r="N5393" s="153">
        <v>50</v>
      </c>
      <c r="O5393" s="155" t="s">
        <v>9633</v>
      </c>
      <c r="P5393" s="156" t="s">
        <v>60</v>
      </c>
      <c r="Q5393" s="157" t="s">
        <v>8211</v>
      </c>
      <c r="R5393" s="158"/>
      <c r="S5393" s="159"/>
      <c r="T5393" s="159" t="s">
        <v>6983</v>
      </c>
      <c r="U5393" s="159" t="s">
        <v>8212</v>
      </c>
      <c r="V5393" s="154">
        <v>46149</v>
      </c>
      <c r="W5393" s="154">
        <v>46155</v>
      </c>
      <c r="X5393" s="154"/>
      <c r="Y5393" s="160"/>
      <c r="Z5393" s="160"/>
      <c r="AA5393" s="153"/>
      <c r="AB5393" s="153"/>
      <c r="AC5393" s="182" t="e">
        <f t="shared" si="170"/>
        <v>#DIV/0!</v>
      </c>
      <c r="AD5393" s="153" t="e">
        <f t="shared" si="171"/>
        <v>#DIV/0!</v>
      </c>
      <c r="AE5393" s="207"/>
      <c r="AF5393" s="153"/>
      <c r="AG5393" s="159"/>
      <c r="AH5393" s="153"/>
      <c r="AI5393" s="161"/>
      <c r="AJ5393" s="153"/>
      <c r="AK5393" s="153"/>
      <c r="AL5393" s="207"/>
      <c r="AM5393" s="207"/>
      <c r="AN5393" s="207"/>
      <c r="AO5393" s="207"/>
      <c r="AP5393" s="147" t="s">
        <v>54</v>
      </c>
      <c r="AQ5393" s="147"/>
      <c r="AR5393" s="147"/>
      <c r="AS5393" s="209" t="s">
        <v>68</v>
      </c>
      <c r="AT5393" s="223" t="str">
        <f>MONTH(B5393)&amp;"/"&amp;YEAR(B5393)</f>
        <v>3/2026</v>
      </c>
      <c r="AU5393" s="223">
        <f>WEEKNUM(B5393)-WEEKNUM(EOMONTH(B5393,-1)+1)+1</f>
        <v>1</v>
      </c>
      <c r="AV5393" s="209" t="str">
        <f>MONTH(R5393)&amp;"/"&amp;YEAR(R5393)</f>
        <v>1/1900</v>
      </c>
      <c r="AW5393" s="209" t="e">
        <f>WEEKNUM(R5393)-WEEKNUM(EOMONTH(R5393,-1)+1)+1</f>
        <v>#NUM!</v>
      </c>
      <c r="AX5393" s="209">
        <f>IF(BB5393="S",IF(Q5393="1. Aceitou o programa",R5393-B5393,0),0)</f>
        <v>0</v>
      </c>
      <c r="AY5393" s="209">
        <f>IF(BB5393="S",IF(AND(S5393&lt;&gt;"",R5393&lt;&gt;""),S5393-R5393,0),0)</f>
        <v>0</v>
      </c>
      <c r="AZ5393" s="209">
        <f>IF(BB5393="S",IF(Q5393="1. Aceitou o programa",IF(OR(X5393="Não se Aplica",X5393=""),IF(OR(W5393="Não se Aplica",W5393=""),0,W5393-V5393),AVERAGE(X5393-W5393,W5393-V5393)),0),0)</f>
        <v>0</v>
      </c>
      <c r="BA5393" s="209">
        <f>IF(BB5393="S",IF(AND(Q5393="1. Aceitou o programa",AH5393="Realizada"),IFERROR(IF(AG5393="",0,AG5393-R5393),0),0),0)</f>
        <v>0</v>
      </c>
      <c r="BB5393" s="209" t="str">
        <f>_xlfn.XLOOKUP(U5393,'Lista Suspensa'!$AA$20:$AA$23,'Lista Suspensa'!$AB$20:$AB$23,"N/A")</f>
        <v>S</v>
      </c>
    </row>
    <row r="5394" spans="1:54" ht="12" customHeight="1">
      <c r="A5394" s="151" t="s">
        <v>54</v>
      </c>
      <c r="B5394" s="152">
        <v>46083</v>
      </c>
      <c r="C5394" s="153" t="s">
        <v>55</v>
      </c>
      <c r="D5394" s="153" t="s">
        <v>56</v>
      </c>
      <c r="E5394" s="244">
        <v>94944291</v>
      </c>
      <c r="F5394" s="144" t="s">
        <v>9634</v>
      </c>
      <c r="G5394" s="230"/>
      <c r="H5394" s="154">
        <v>34853</v>
      </c>
      <c r="I5394" s="153">
        <v>30</v>
      </c>
      <c r="J5394" s="148" t="s">
        <v>70</v>
      </c>
      <c r="K5394" s="153" t="s">
        <v>59</v>
      </c>
      <c r="L5394" s="153"/>
      <c r="M5394" s="153"/>
      <c r="N5394" s="153">
        <v>110</v>
      </c>
      <c r="O5394" s="155">
        <v>11988307575</v>
      </c>
      <c r="P5394" s="156" t="s">
        <v>60</v>
      </c>
      <c r="Q5394" s="157" t="s">
        <v>8211</v>
      </c>
      <c r="R5394" s="158"/>
      <c r="S5394" s="159"/>
      <c r="T5394" s="159" t="s">
        <v>6983</v>
      </c>
      <c r="U5394" s="159" t="s">
        <v>8212</v>
      </c>
      <c r="V5394" s="154">
        <v>46149</v>
      </c>
      <c r="W5394" s="154">
        <v>46155</v>
      </c>
      <c r="X5394" s="154"/>
      <c r="Y5394" s="160"/>
      <c r="Z5394" s="160"/>
      <c r="AA5394" s="153"/>
      <c r="AB5394" s="153"/>
      <c r="AC5394" s="182" t="e">
        <f t="shared" si="170"/>
        <v>#DIV/0!</v>
      </c>
      <c r="AD5394" s="153" t="e">
        <f t="shared" si="171"/>
        <v>#DIV/0!</v>
      </c>
      <c r="AE5394" s="207"/>
      <c r="AF5394" s="153"/>
      <c r="AG5394" s="159"/>
      <c r="AH5394" s="153"/>
      <c r="AI5394" s="161"/>
      <c r="AJ5394" s="153"/>
      <c r="AK5394" s="153"/>
      <c r="AL5394" s="207"/>
      <c r="AM5394" s="207"/>
      <c r="AN5394" s="207"/>
      <c r="AO5394" s="207"/>
      <c r="AP5394" s="147" t="s">
        <v>54</v>
      </c>
      <c r="AQ5394" s="147"/>
      <c r="AR5394" s="147"/>
      <c r="AS5394" s="209" t="s">
        <v>68</v>
      </c>
      <c r="AT5394" s="223" t="str">
        <f>MONTH(B5394)&amp;"/"&amp;YEAR(B5394)</f>
        <v>3/2026</v>
      </c>
      <c r="AU5394" s="223">
        <f>WEEKNUM(B5394)-WEEKNUM(EOMONTH(B5394,-1)+1)+1</f>
        <v>1</v>
      </c>
      <c r="AV5394" s="209" t="str">
        <f>MONTH(R5394)&amp;"/"&amp;YEAR(R5394)</f>
        <v>1/1900</v>
      </c>
      <c r="AW5394" s="209" t="e">
        <f>WEEKNUM(R5394)-WEEKNUM(EOMONTH(R5394,-1)+1)+1</f>
        <v>#NUM!</v>
      </c>
      <c r="AX5394" s="209">
        <f>IF(BB5394="S",IF(Q5394="1. Aceitou o programa",R5394-B5394,0),0)</f>
        <v>0</v>
      </c>
      <c r="AY5394" s="209">
        <f>IF(BB5394="S",IF(AND(S5394&lt;&gt;"",R5394&lt;&gt;""),S5394-R5394,0),0)</f>
        <v>0</v>
      </c>
      <c r="AZ5394" s="209">
        <f>IF(BB5394="S",IF(Q5394="1. Aceitou o programa",IF(OR(X5394="Não se Aplica",X5394=""),IF(OR(W5394="Não se Aplica",W5394=""),0,W5394-V5394),AVERAGE(X5394-W5394,W5394-V5394)),0),0)</f>
        <v>0</v>
      </c>
      <c r="BA5394" s="209">
        <f>IF(BB5394="S",IF(AND(Q5394="1. Aceitou o programa",AH5394="Realizada"),IFERROR(IF(AG5394="",0,AG5394-R5394),0),0),0)</f>
        <v>0</v>
      </c>
      <c r="BB5394" s="209" t="str">
        <f>_xlfn.XLOOKUP(U5394,'Lista Suspensa'!$AA$20:$AA$23,'Lista Suspensa'!$AB$20:$AB$23,"N/A")</f>
        <v>S</v>
      </c>
    </row>
    <row r="5395" spans="1:54" ht="12" customHeight="1">
      <c r="A5395" s="151" t="s">
        <v>54</v>
      </c>
      <c r="B5395" s="152">
        <v>46083</v>
      </c>
      <c r="C5395" s="153" t="s">
        <v>55</v>
      </c>
      <c r="D5395" s="153" t="s">
        <v>56</v>
      </c>
      <c r="E5395" s="244">
        <v>451933281</v>
      </c>
      <c r="F5395" s="144" t="s">
        <v>9635</v>
      </c>
      <c r="G5395" s="230"/>
      <c r="H5395" s="154">
        <v>35445</v>
      </c>
      <c r="I5395" s="153">
        <v>29</v>
      </c>
      <c r="J5395" s="148" t="s">
        <v>58</v>
      </c>
      <c r="K5395" s="153" t="s">
        <v>59</v>
      </c>
      <c r="L5395" s="153"/>
      <c r="M5395" s="153"/>
      <c r="N5395" s="153">
        <v>600</v>
      </c>
      <c r="O5395" s="155">
        <v>11987992497</v>
      </c>
      <c r="P5395" s="156" t="s">
        <v>60</v>
      </c>
      <c r="Q5395" s="157" t="s">
        <v>8211</v>
      </c>
      <c r="R5395" s="158"/>
      <c r="S5395" s="159"/>
      <c r="T5395" s="159" t="s">
        <v>6983</v>
      </c>
      <c r="U5395" s="159" t="s">
        <v>8212</v>
      </c>
      <c r="V5395" s="154">
        <v>46149</v>
      </c>
      <c r="W5395" s="154">
        <v>46155</v>
      </c>
      <c r="X5395" s="154"/>
      <c r="Y5395" s="160"/>
      <c r="Z5395" s="160"/>
      <c r="AA5395" s="153"/>
      <c r="AB5395" s="153"/>
      <c r="AC5395" s="182" t="e">
        <f t="shared" si="170"/>
        <v>#DIV/0!</v>
      </c>
      <c r="AD5395" s="153" t="e">
        <f t="shared" si="171"/>
        <v>#DIV/0!</v>
      </c>
      <c r="AE5395" s="207"/>
      <c r="AF5395" s="153"/>
      <c r="AG5395" s="159"/>
      <c r="AH5395" s="153"/>
      <c r="AI5395" s="161"/>
      <c r="AJ5395" s="153"/>
      <c r="AK5395" s="153"/>
      <c r="AL5395" s="207"/>
      <c r="AM5395" s="207"/>
      <c r="AN5395" s="207"/>
      <c r="AO5395" s="207"/>
      <c r="AP5395" s="147" t="s">
        <v>54</v>
      </c>
      <c r="AQ5395" s="147"/>
      <c r="AR5395" s="147"/>
      <c r="AS5395" s="209" t="s">
        <v>68</v>
      </c>
      <c r="AT5395" s="223" t="str">
        <f>MONTH(B5395)&amp;"/"&amp;YEAR(B5395)</f>
        <v>3/2026</v>
      </c>
      <c r="AU5395" s="223">
        <f>WEEKNUM(B5395)-WEEKNUM(EOMONTH(B5395,-1)+1)+1</f>
        <v>1</v>
      </c>
      <c r="AV5395" s="209" t="str">
        <f>MONTH(R5395)&amp;"/"&amp;YEAR(R5395)</f>
        <v>1/1900</v>
      </c>
      <c r="AW5395" s="209" t="e">
        <f>WEEKNUM(R5395)-WEEKNUM(EOMONTH(R5395,-1)+1)+1</f>
        <v>#NUM!</v>
      </c>
      <c r="AX5395" s="209">
        <f>IF(BB5395="S",IF(Q5395="1. Aceitou o programa",R5395-B5395,0),0)</f>
        <v>0</v>
      </c>
      <c r="AY5395" s="209">
        <f>IF(BB5395="S",IF(AND(S5395&lt;&gt;"",R5395&lt;&gt;""),S5395-R5395,0),0)</f>
        <v>0</v>
      </c>
      <c r="AZ5395" s="209">
        <f>IF(BB5395="S",IF(Q5395="1. Aceitou o programa",IF(OR(X5395="Não se Aplica",X5395=""),IF(OR(W5395="Não se Aplica",W5395=""),0,W5395-V5395),AVERAGE(X5395-W5395,W5395-V5395)),0),0)</f>
        <v>0</v>
      </c>
      <c r="BA5395" s="209">
        <f>IF(BB5395="S",IF(AND(Q5395="1. Aceitou o programa",AH5395="Realizada"),IFERROR(IF(AG5395="",0,AG5395-R5395),0),0),0)</f>
        <v>0</v>
      </c>
      <c r="BB5395" s="209" t="str">
        <f>_xlfn.XLOOKUP(U5395,'Lista Suspensa'!$AA$20:$AA$23,'Lista Suspensa'!$AB$20:$AB$23,"N/A")</f>
        <v>S</v>
      </c>
    </row>
    <row r="5396" spans="1:54" ht="12" customHeight="1">
      <c r="A5396" s="151" t="s">
        <v>54</v>
      </c>
      <c r="B5396" s="152">
        <v>46083</v>
      </c>
      <c r="C5396" s="153" t="s">
        <v>55</v>
      </c>
      <c r="D5396" s="153" t="s">
        <v>56</v>
      </c>
      <c r="E5396" s="244">
        <v>78357625</v>
      </c>
      <c r="F5396" s="144" t="s">
        <v>9636</v>
      </c>
      <c r="G5396" s="230"/>
      <c r="H5396" s="154">
        <v>27577</v>
      </c>
      <c r="I5396" s="153">
        <v>50</v>
      </c>
      <c r="J5396" s="148" t="s">
        <v>70</v>
      </c>
      <c r="K5396" s="153"/>
      <c r="L5396" s="153"/>
      <c r="M5396" s="153"/>
      <c r="N5396" s="153">
        <v>380</v>
      </c>
      <c r="O5396" s="155">
        <v>21970272774</v>
      </c>
      <c r="P5396" s="156" t="s">
        <v>60</v>
      </c>
      <c r="Q5396" s="157" t="s">
        <v>8211</v>
      </c>
      <c r="R5396" s="158"/>
      <c r="S5396" s="159"/>
      <c r="T5396" s="159" t="s">
        <v>6983</v>
      </c>
      <c r="U5396" s="159" t="s">
        <v>8212</v>
      </c>
      <c r="V5396" s="154">
        <v>46149</v>
      </c>
      <c r="W5396" s="154">
        <v>46155</v>
      </c>
      <c r="X5396" s="154"/>
      <c r="Y5396" s="160"/>
      <c r="Z5396" s="160"/>
      <c r="AA5396" s="153"/>
      <c r="AB5396" s="153"/>
      <c r="AC5396" s="182" t="e">
        <f t="shared" si="170"/>
        <v>#DIV/0!</v>
      </c>
      <c r="AD5396" s="153" t="e">
        <f t="shared" si="171"/>
        <v>#DIV/0!</v>
      </c>
      <c r="AE5396" s="207"/>
      <c r="AF5396" s="153"/>
      <c r="AG5396" s="159"/>
      <c r="AH5396" s="153"/>
      <c r="AI5396" s="161"/>
      <c r="AJ5396" s="153"/>
      <c r="AK5396" s="153"/>
      <c r="AL5396" s="207"/>
      <c r="AM5396" s="207"/>
      <c r="AN5396" s="207"/>
      <c r="AO5396" s="207"/>
      <c r="AP5396" s="147" t="s">
        <v>54</v>
      </c>
      <c r="AQ5396" s="147"/>
      <c r="AR5396" s="147"/>
      <c r="AS5396" s="209" t="s">
        <v>68</v>
      </c>
      <c r="AT5396" s="223" t="str">
        <f>MONTH(B5396)&amp;"/"&amp;YEAR(B5396)</f>
        <v>3/2026</v>
      </c>
      <c r="AU5396" s="223">
        <f>WEEKNUM(B5396)-WEEKNUM(EOMONTH(B5396,-1)+1)+1</f>
        <v>1</v>
      </c>
      <c r="AV5396" s="209" t="str">
        <f>MONTH(R5396)&amp;"/"&amp;YEAR(R5396)</f>
        <v>1/1900</v>
      </c>
      <c r="AW5396" s="209" t="e">
        <f>WEEKNUM(R5396)-WEEKNUM(EOMONTH(R5396,-1)+1)+1</f>
        <v>#NUM!</v>
      </c>
      <c r="AX5396" s="209">
        <f>IF(BB5396="S",IF(Q5396="1. Aceitou o programa",R5396-B5396,0),0)</f>
        <v>0</v>
      </c>
      <c r="AY5396" s="209">
        <f>IF(BB5396="S",IF(AND(S5396&lt;&gt;"",R5396&lt;&gt;""),S5396-R5396,0),0)</f>
        <v>0</v>
      </c>
      <c r="AZ5396" s="209">
        <f>IF(BB5396="S",IF(Q5396="1. Aceitou o programa",IF(OR(X5396="Não se Aplica",X5396=""),IF(OR(W5396="Não se Aplica",W5396=""),0,W5396-V5396),AVERAGE(X5396-W5396,W5396-V5396)),0),0)</f>
        <v>0</v>
      </c>
      <c r="BA5396" s="209">
        <f>IF(BB5396="S",IF(AND(Q5396="1. Aceitou o programa",AH5396="Realizada"),IFERROR(IF(AG5396="",0,AG5396-R5396),0),0),0)</f>
        <v>0</v>
      </c>
      <c r="BB5396" s="209" t="str">
        <f>_xlfn.XLOOKUP(U5396,'Lista Suspensa'!$AA$20:$AA$23,'Lista Suspensa'!$AB$20:$AB$23,"N/A")</f>
        <v>S</v>
      </c>
    </row>
    <row r="5397" spans="1:54" ht="12" customHeight="1">
      <c r="A5397" s="151" t="s">
        <v>54</v>
      </c>
      <c r="B5397" s="152">
        <v>46083</v>
      </c>
      <c r="C5397" s="153" t="s">
        <v>55</v>
      </c>
      <c r="D5397" s="153" t="s">
        <v>56</v>
      </c>
      <c r="E5397" s="244">
        <v>83051631</v>
      </c>
      <c r="F5397" s="144" t="s">
        <v>9637</v>
      </c>
      <c r="G5397" s="230"/>
      <c r="H5397" s="154">
        <v>30260</v>
      </c>
      <c r="I5397" s="153">
        <v>43</v>
      </c>
      <c r="J5397" s="148" t="s">
        <v>70</v>
      </c>
      <c r="K5397" s="153"/>
      <c r="L5397" s="153"/>
      <c r="M5397" s="153"/>
      <c r="N5397" s="153">
        <v>40</v>
      </c>
      <c r="O5397" s="155">
        <v>11983476007</v>
      </c>
      <c r="P5397" s="156" t="s">
        <v>60</v>
      </c>
      <c r="Q5397" s="157" t="s">
        <v>8211</v>
      </c>
      <c r="R5397" s="158"/>
      <c r="S5397" s="159"/>
      <c r="T5397" s="159" t="s">
        <v>6983</v>
      </c>
      <c r="U5397" s="159" t="s">
        <v>8212</v>
      </c>
      <c r="V5397" s="154">
        <v>46149</v>
      </c>
      <c r="W5397" s="154">
        <v>46155</v>
      </c>
      <c r="X5397" s="154"/>
      <c r="Y5397" s="160"/>
      <c r="Z5397" s="160"/>
      <c r="AA5397" s="153"/>
      <c r="AB5397" s="153"/>
      <c r="AC5397" s="182" t="e">
        <f t="shared" si="170"/>
        <v>#DIV/0!</v>
      </c>
      <c r="AD5397" s="153" t="e">
        <f t="shared" si="171"/>
        <v>#DIV/0!</v>
      </c>
      <c r="AE5397" s="207"/>
      <c r="AF5397" s="153"/>
      <c r="AG5397" s="159"/>
      <c r="AH5397" s="153"/>
      <c r="AI5397" s="161"/>
      <c r="AJ5397" s="153"/>
      <c r="AK5397" s="153"/>
      <c r="AL5397" s="207"/>
      <c r="AM5397" s="207"/>
      <c r="AN5397" s="207"/>
      <c r="AO5397" s="207"/>
      <c r="AP5397" s="147" t="s">
        <v>54</v>
      </c>
      <c r="AQ5397" s="147"/>
      <c r="AR5397" s="147"/>
      <c r="AS5397" s="209" t="s">
        <v>68</v>
      </c>
      <c r="AT5397" s="223" t="str">
        <f>MONTH(B5397)&amp;"/"&amp;YEAR(B5397)</f>
        <v>3/2026</v>
      </c>
      <c r="AU5397" s="223">
        <f>WEEKNUM(B5397)-WEEKNUM(EOMONTH(B5397,-1)+1)+1</f>
        <v>1</v>
      </c>
      <c r="AV5397" s="209" t="str">
        <f>MONTH(R5397)&amp;"/"&amp;YEAR(R5397)</f>
        <v>1/1900</v>
      </c>
      <c r="AW5397" s="209" t="e">
        <f>WEEKNUM(R5397)-WEEKNUM(EOMONTH(R5397,-1)+1)+1</f>
        <v>#NUM!</v>
      </c>
      <c r="AX5397" s="209">
        <f>IF(BB5397="S",IF(Q5397="1. Aceitou o programa",R5397-B5397,0),0)</f>
        <v>0</v>
      </c>
      <c r="AY5397" s="209">
        <f>IF(BB5397="S",IF(AND(S5397&lt;&gt;"",R5397&lt;&gt;""),S5397-R5397,0),0)</f>
        <v>0</v>
      </c>
      <c r="AZ5397" s="209">
        <f>IF(BB5397="S",IF(Q5397="1. Aceitou o programa",IF(OR(X5397="Não se Aplica",X5397=""),IF(OR(W5397="Não se Aplica",W5397=""),0,W5397-V5397),AVERAGE(X5397-W5397,W5397-V5397)),0),0)</f>
        <v>0</v>
      </c>
      <c r="BA5397" s="209">
        <f>IF(BB5397="S",IF(AND(Q5397="1. Aceitou o programa",AH5397="Realizada"),IFERROR(IF(AG5397="",0,AG5397-R5397),0),0),0)</f>
        <v>0</v>
      </c>
      <c r="BB5397" s="209" t="str">
        <f>_xlfn.XLOOKUP(U5397,'Lista Suspensa'!$AA$20:$AA$23,'Lista Suspensa'!$AB$20:$AB$23,"N/A")</f>
        <v>S</v>
      </c>
    </row>
    <row r="5398" spans="1:54" ht="12" customHeight="1">
      <c r="A5398" s="151" t="s">
        <v>54</v>
      </c>
      <c r="B5398" s="152">
        <v>46083</v>
      </c>
      <c r="C5398" s="153" t="s">
        <v>55</v>
      </c>
      <c r="D5398" s="153" t="s">
        <v>56</v>
      </c>
      <c r="E5398" s="244">
        <v>92719363</v>
      </c>
      <c r="F5398" s="144" t="s">
        <v>9638</v>
      </c>
      <c r="G5398" s="230"/>
      <c r="H5398" s="154">
        <v>31453</v>
      </c>
      <c r="I5398" s="153">
        <v>40</v>
      </c>
      <c r="J5398" s="148" t="s">
        <v>70</v>
      </c>
      <c r="K5398" s="153"/>
      <c r="L5398" s="153"/>
      <c r="M5398" s="153"/>
      <c r="N5398" s="153">
        <v>120</v>
      </c>
      <c r="O5398" s="155" t="s">
        <v>9639</v>
      </c>
      <c r="P5398" s="156" t="s">
        <v>60</v>
      </c>
      <c r="Q5398" s="157" t="s">
        <v>8211</v>
      </c>
      <c r="R5398" s="158"/>
      <c r="S5398" s="159"/>
      <c r="T5398" s="159" t="s">
        <v>6983</v>
      </c>
      <c r="U5398" s="159" t="s">
        <v>8212</v>
      </c>
      <c r="V5398" s="154">
        <v>46149</v>
      </c>
      <c r="W5398" s="154">
        <v>46155</v>
      </c>
      <c r="X5398" s="154"/>
      <c r="Y5398" s="160"/>
      <c r="Z5398" s="160"/>
      <c r="AA5398" s="153"/>
      <c r="AB5398" s="153"/>
      <c r="AC5398" s="182" t="e">
        <f t="shared" si="170"/>
        <v>#DIV/0!</v>
      </c>
      <c r="AD5398" s="153" t="e">
        <f t="shared" si="171"/>
        <v>#DIV/0!</v>
      </c>
      <c r="AE5398" s="207"/>
      <c r="AF5398" s="153"/>
      <c r="AG5398" s="159"/>
      <c r="AH5398" s="153"/>
      <c r="AI5398" s="161"/>
      <c r="AJ5398" s="153"/>
      <c r="AK5398" s="153"/>
      <c r="AL5398" s="207"/>
      <c r="AM5398" s="207"/>
      <c r="AN5398" s="207"/>
      <c r="AO5398" s="207"/>
      <c r="AP5398" s="147" t="s">
        <v>54</v>
      </c>
      <c r="AQ5398" s="147"/>
      <c r="AR5398" s="147"/>
      <c r="AS5398" s="209" t="s">
        <v>68</v>
      </c>
      <c r="AT5398" s="223" t="str">
        <f>MONTH(B5398)&amp;"/"&amp;YEAR(B5398)</f>
        <v>3/2026</v>
      </c>
      <c r="AU5398" s="223">
        <f>WEEKNUM(B5398)-WEEKNUM(EOMONTH(B5398,-1)+1)+1</f>
        <v>1</v>
      </c>
      <c r="AV5398" s="209" t="str">
        <f>MONTH(R5398)&amp;"/"&amp;YEAR(R5398)</f>
        <v>1/1900</v>
      </c>
      <c r="AW5398" s="209" t="e">
        <f>WEEKNUM(R5398)-WEEKNUM(EOMONTH(R5398,-1)+1)+1</f>
        <v>#NUM!</v>
      </c>
      <c r="AX5398" s="209">
        <f>IF(BB5398="S",IF(Q5398="1. Aceitou o programa",R5398-B5398,0),0)</f>
        <v>0</v>
      </c>
      <c r="AY5398" s="209">
        <f>IF(BB5398="S",IF(AND(S5398&lt;&gt;"",R5398&lt;&gt;""),S5398-R5398,0),0)</f>
        <v>0</v>
      </c>
      <c r="AZ5398" s="209">
        <f>IF(BB5398="S",IF(Q5398="1. Aceitou o programa",IF(OR(X5398="Não se Aplica",X5398=""),IF(OR(W5398="Não se Aplica",W5398=""),0,W5398-V5398),AVERAGE(X5398-W5398,W5398-V5398)),0),0)</f>
        <v>0</v>
      </c>
      <c r="BA5398" s="209">
        <f>IF(BB5398="S",IF(AND(Q5398="1. Aceitou o programa",AH5398="Realizada"),IFERROR(IF(AG5398="",0,AG5398-R5398),0),0),0)</f>
        <v>0</v>
      </c>
      <c r="BB5398" s="209" t="str">
        <f>_xlfn.XLOOKUP(U5398,'Lista Suspensa'!$AA$20:$AA$23,'Lista Suspensa'!$AB$20:$AB$23,"N/A")</f>
        <v>S</v>
      </c>
    </row>
    <row r="5399" spans="1:54" ht="12" customHeight="1">
      <c r="A5399" s="151" t="s">
        <v>54</v>
      </c>
      <c r="B5399" s="152">
        <v>46083</v>
      </c>
      <c r="C5399" s="153" t="s">
        <v>55</v>
      </c>
      <c r="D5399" s="153" t="s">
        <v>56</v>
      </c>
      <c r="E5399" s="244">
        <v>92896235</v>
      </c>
      <c r="F5399" s="144" t="s">
        <v>9640</v>
      </c>
      <c r="G5399" s="230"/>
      <c r="H5399" s="154">
        <v>31744</v>
      </c>
      <c r="I5399" s="153">
        <v>39</v>
      </c>
      <c r="J5399" s="148" t="s">
        <v>70</v>
      </c>
      <c r="K5399" s="153"/>
      <c r="L5399" s="153"/>
      <c r="M5399" s="153"/>
      <c r="N5399" s="153">
        <v>110</v>
      </c>
      <c r="O5399" s="155" t="s">
        <v>9641</v>
      </c>
      <c r="P5399" s="156" t="s">
        <v>60</v>
      </c>
      <c r="Q5399" s="157" t="s">
        <v>8211</v>
      </c>
      <c r="R5399" s="158"/>
      <c r="S5399" s="159"/>
      <c r="T5399" s="159" t="s">
        <v>6983</v>
      </c>
      <c r="U5399" s="159" t="s">
        <v>8212</v>
      </c>
      <c r="V5399" s="154">
        <v>46149</v>
      </c>
      <c r="W5399" s="154">
        <v>46155</v>
      </c>
      <c r="X5399" s="154"/>
      <c r="Y5399" s="160"/>
      <c r="Z5399" s="160"/>
      <c r="AA5399" s="153"/>
      <c r="AB5399" s="153"/>
      <c r="AC5399" s="182" t="e">
        <f t="shared" si="170"/>
        <v>#DIV/0!</v>
      </c>
      <c r="AD5399" s="153" t="e">
        <f t="shared" si="171"/>
        <v>#DIV/0!</v>
      </c>
      <c r="AE5399" s="207"/>
      <c r="AF5399" s="153"/>
      <c r="AG5399" s="159"/>
      <c r="AH5399" s="153"/>
      <c r="AI5399" s="161"/>
      <c r="AJ5399" s="153"/>
      <c r="AK5399" s="153"/>
      <c r="AL5399" s="207"/>
      <c r="AM5399" s="207"/>
      <c r="AN5399" s="207"/>
      <c r="AO5399" s="207"/>
      <c r="AP5399" s="147" t="s">
        <v>54</v>
      </c>
      <c r="AQ5399" s="147"/>
      <c r="AR5399" s="147"/>
      <c r="AS5399" s="209" t="s">
        <v>68</v>
      </c>
      <c r="AT5399" s="223" t="str">
        <f>MONTH(B5399)&amp;"/"&amp;YEAR(B5399)</f>
        <v>3/2026</v>
      </c>
      <c r="AU5399" s="223">
        <f>WEEKNUM(B5399)-WEEKNUM(EOMONTH(B5399,-1)+1)+1</f>
        <v>1</v>
      </c>
      <c r="AV5399" s="209" t="str">
        <f>MONTH(R5399)&amp;"/"&amp;YEAR(R5399)</f>
        <v>1/1900</v>
      </c>
      <c r="AW5399" s="209" t="e">
        <f>WEEKNUM(R5399)-WEEKNUM(EOMONTH(R5399,-1)+1)+1</f>
        <v>#NUM!</v>
      </c>
      <c r="AX5399" s="209">
        <f>IF(BB5399="S",IF(Q5399="1. Aceitou o programa",R5399-B5399,0),0)</f>
        <v>0</v>
      </c>
      <c r="AY5399" s="209">
        <f>IF(BB5399="S",IF(AND(S5399&lt;&gt;"",R5399&lt;&gt;""),S5399-R5399,0),0)</f>
        <v>0</v>
      </c>
      <c r="AZ5399" s="209">
        <f>IF(BB5399="S",IF(Q5399="1. Aceitou o programa",IF(OR(X5399="Não se Aplica",X5399=""),IF(OR(W5399="Não se Aplica",W5399=""),0,W5399-V5399),AVERAGE(X5399-W5399,W5399-V5399)),0),0)</f>
        <v>0</v>
      </c>
      <c r="BA5399" s="209">
        <f>IF(BB5399="S",IF(AND(Q5399="1. Aceitou o programa",AH5399="Realizada"),IFERROR(IF(AG5399="",0,AG5399-R5399),0),0),0)</f>
        <v>0</v>
      </c>
      <c r="BB5399" s="209" t="str">
        <f>_xlfn.XLOOKUP(U5399,'Lista Suspensa'!$AA$20:$AA$23,'Lista Suspensa'!$AB$20:$AB$23,"N/A")</f>
        <v>S</v>
      </c>
    </row>
    <row r="5400" spans="1:54" ht="12" customHeight="1">
      <c r="A5400" s="151" t="s">
        <v>54</v>
      </c>
      <c r="B5400" s="152">
        <v>46083</v>
      </c>
      <c r="C5400" s="153" t="s">
        <v>55</v>
      </c>
      <c r="D5400" s="153" t="s">
        <v>56</v>
      </c>
      <c r="E5400" s="244">
        <v>89571595</v>
      </c>
      <c r="F5400" s="144" t="s">
        <v>9642</v>
      </c>
      <c r="G5400" s="230"/>
      <c r="H5400" s="154">
        <v>31775</v>
      </c>
      <c r="I5400" s="153">
        <v>39</v>
      </c>
      <c r="J5400" s="148" t="s">
        <v>70</v>
      </c>
      <c r="K5400" s="153"/>
      <c r="L5400" s="153"/>
      <c r="M5400" s="153"/>
      <c r="N5400" s="153">
        <v>110</v>
      </c>
      <c r="O5400" s="155">
        <v>11996464430</v>
      </c>
      <c r="P5400" s="156" t="s">
        <v>60</v>
      </c>
      <c r="Q5400" s="157" t="s">
        <v>8211</v>
      </c>
      <c r="R5400" s="158"/>
      <c r="S5400" s="159"/>
      <c r="T5400" s="159" t="s">
        <v>6983</v>
      </c>
      <c r="U5400" s="159" t="s">
        <v>8212</v>
      </c>
      <c r="V5400" s="154">
        <v>46149</v>
      </c>
      <c r="W5400" s="154">
        <v>46155</v>
      </c>
      <c r="X5400" s="154"/>
      <c r="Y5400" s="160"/>
      <c r="Z5400" s="160"/>
      <c r="AA5400" s="153"/>
      <c r="AB5400" s="153"/>
      <c r="AC5400" s="182" t="e">
        <f t="shared" si="170"/>
        <v>#DIV/0!</v>
      </c>
      <c r="AD5400" s="153" t="e">
        <f t="shared" si="171"/>
        <v>#DIV/0!</v>
      </c>
      <c r="AE5400" s="207"/>
      <c r="AF5400" s="153"/>
      <c r="AG5400" s="159"/>
      <c r="AH5400" s="153"/>
      <c r="AI5400" s="161"/>
      <c r="AJ5400" s="153"/>
      <c r="AK5400" s="153"/>
      <c r="AL5400" s="207"/>
      <c r="AM5400" s="207"/>
      <c r="AN5400" s="207"/>
      <c r="AO5400" s="207"/>
      <c r="AP5400" s="147" t="s">
        <v>54</v>
      </c>
      <c r="AQ5400" s="147"/>
      <c r="AR5400" s="147"/>
      <c r="AS5400" s="209" t="s">
        <v>68</v>
      </c>
      <c r="AT5400" s="223" t="str">
        <f>MONTH(B5400)&amp;"/"&amp;YEAR(B5400)</f>
        <v>3/2026</v>
      </c>
      <c r="AU5400" s="223">
        <f>WEEKNUM(B5400)-WEEKNUM(EOMONTH(B5400,-1)+1)+1</f>
        <v>1</v>
      </c>
      <c r="AV5400" s="209" t="str">
        <f>MONTH(R5400)&amp;"/"&amp;YEAR(R5400)</f>
        <v>1/1900</v>
      </c>
      <c r="AW5400" s="209" t="e">
        <f>WEEKNUM(R5400)-WEEKNUM(EOMONTH(R5400,-1)+1)+1</f>
        <v>#NUM!</v>
      </c>
      <c r="AX5400" s="209">
        <f>IF(BB5400="S",IF(Q5400="1. Aceitou o programa",R5400-B5400,0),0)</f>
        <v>0</v>
      </c>
      <c r="AY5400" s="209">
        <f>IF(BB5400="S",IF(AND(S5400&lt;&gt;"",R5400&lt;&gt;""),S5400-R5400,0),0)</f>
        <v>0</v>
      </c>
      <c r="AZ5400" s="209">
        <f>IF(BB5400="S",IF(Q5400="1. Aceitou o programa",IF(OR(X5400="Não se Aplica",X5400=""),IF(OR(W5400="Não se Aplica",W5400=""),0,W5400-V5400),AVERAGE(X5400-W5400,W5400-V5400)),0),0)</f>
        <v>0</v>
      </c>
      <c r="BA5400" s="209">
        <f>IF(BB5400="S",IF(AND(Q5400="1. Aceitou o programa",AH5400="Realizada"),IFERROR(IF(AG5400="",0,AG5400-R5400),0),0),0)</f>
        <v>0</v>
      </c>
      <c r="BB5400" s="209" t="str">
        <f>_xlfn.XLOOKUP(U5400,'Lista Suspensa'!$AA$20:$AA$23,'Lista Suspensa'!$AB$20:$AB$23,"N/A")</f>
        <v>S</v>
      </c>
    </row>
    <row r="5401" spans="1:54" ht="12" customHeight="1">
      <c r="A5401" s="151" t="s">
        <v>54</v>
      </c>
      <c r="B5401" s="152">
        <v>46083</v>
      </c>
      <c r="C5401" s="153" t="s">
        <v>55</v>
      </c>
      <c r="D5401" s="153" t="s">
        <v>56</v>
      </c>
      <c r="E5401" s="244">
        <v>93575877</v>
      </c>
      <c r="F5401" s="144" t="s">
        <v>9643</v>
      </c>
      <c r="G5401" s="230"/>
      <c r="H5401" s="154">
        <v>32219</v>
      </c>
      <c r="I5401" s="153">
        <v>38</v>
      </c>
      <c r="J5401" s="148" t="s">
        <v>70</v>
      </c>
      <c r="K5401" s="153"/>
      <c r="L5401" s="153"/>
      <c r="M5401" s="153"/>
      <c r="N5401" s="153">
        <v>110</v>
      </c>
      <c r="O5401" s="155" t="s">
        <v>9644</v>
      </c>
      <c r="P5401" s="156" t="s">
        <v>60</v>
      </c>
      <c r="Q5401" s="157" t="s">
        <v>8211</v>
      </c>
      <c r="R5401" s="158"/>
      <c r="S5401" s="159"/>
      <c r="T5401" s="159" t="s">
        <v>6983</v>
      </c>
      <c r="U5401" s="159" t="s">
        <v>8212</v>
      </c>
      <c r="V5401" s="154">
        <v>46149</v>
      </c>
      <c r="W5401" s="154">
        <v>46155</v>
      </c>
      <c r="X5401" s="154"/>
      <c r="Y5401" s="160"/>
      <c r="Z5401" s="160"/>
      <c r="AA5401" s="153"/>
      <c r="AB5401" s="153"/>
      <c r="AC5401" s="182" t="e">
        <f t="shared" si="170"/>
        <v>#DIV/0!</v>
      </c>
      <c r="AD5401" s="153" t="e">
        <f t="shared" si="171"/>
        <v>#DIV/0!</v>
      </c>
      <c r="AE5401" s="207"/>
      <c r="AF5401" s="153"/>
      <c r="AG5401" s="159"/>
      <c r="AH5401" s="153"/>
      <c r="AI5401" s="161"/>
      <c r="AJ5401" s="153"/>
      <c r="AK5401" s="153"/>
      <c r="AL5401" s="207"/>
      <c r="AM5401" s="207"/>
      <c r="AN5401" s="207"/>
      <c r="AO5401" s="207"/>
      <c r="AP5401" s="147" t="s">
        <v>54</v>
      </c>
      <c r="AQ5401" s="147"/>
      <c r="AR5401" s="147"/>
      <c r="AS5401" s="209" t="s">
        <v>68</v>
      </c>
      <c r="AT5401" s="223" t="str">
        <f>MONTH(B5401)&amp;"/"&amp;YEAR(B5401)</f>
        <v>3/2026</v>
      </c>
      <c r="AU5401" s="223">
        <f>WEEKNUM(B5401)-WEEKNUM(EOMONTH(B5401,-1)+1)+1</f>
        <v>1</v>
      </c>
      <c r="AV5401" s="209" t="str">
        <f>MONTH(R5401)&amp;"/"&amp;YEAR(R5401)</f>
        <v>1/1900</v>
      </c>
      <c r="AW5401" s="209" t="e">
        <f>WEEKNUM(R5401)-WEEKNUM(EOMONTH(R5401,-1)+1)+1</f>
        <v>#NUM!</v>
      </c>
      <c r="AX5401" s="209">
        <f>IF(BB5401="S",IF(Q5401="1. Aceitou o programa",R5401-B5401,0),0)</f>
        <v>0</v>
      </c>
      <c r="AY5401" s="209">
        <f>IF(BB5401="S",IF(AND(S5401&lt;&gt;"",R5401&lt;&gt;""),S5401-R5401,0),0)</f>
        <v>0</v>
      </c>
      <c r="AZ5401" s="209">
        <f>IF(BB5401="S",IF(Q5401="1. Aceitou o programa",IF(OR(X5401="Não se Aplica",X5401=""),IF(OR(W5401="Não se Aplica",W5401=""),0,W5401-V5401),AVERAGE(X5401-W5401,W5401-V5401)),0),0)</f>
        <v>0</v>
      </c>
      <c r="BA5401" s="209">
        <f>IF(BB5401="S",IF(AND(Q5401="1. Aceitou o programa",AH5401="Realizada"),IFERROR(IF(AG5401="",0,AG5401-R5401),0),0),0)</f>
        <v>0</v>
      </c>
      <c r="BB5401" s="209" t="str">
        <f>_xlfn.XLOOKUP(U5401,'Lista Suspensa'!$AA$20:$AA$23,'Lista Suspensa'!$AB$20:$AB$23,"N/A")</f>
        <v>S</v>
      </c>
    </row>
    <row r="5402" spans="1:54" ht="12" customHeight="1">
      <c r="A5402" s="151" t="s">
        <v>54</v>
      </c>
      <c r="B5402" s="152">
        <v>46083</v>
      </c>
      <c r="C5402" s="153" t="s">
        <v>55</v>
      </c>
      <c r="D5402" s="153" t="s">
        <v>56</v>
      </c>
      <c r="E5402" s="244">
        <v>92822694</v>
      </c>
      <c r="F5402" s="144" t="s">
        <v>9645</v>
      </c>
      <c r="G5402" s="230"/>
      <c r="H5402" s="154">
        <v>32274</v>
      </c>
      <c r="I5402" s="153">
        <v>38</v>
      </c>
      <c r="J5402" s="148" t="s">
        <v>70</v>
      </c>
      <c r="K5402" s="153"/>
      <c r="L5402" s="153"/>
      <c r="M5402" s="153"/>
      <c r="N5402" s="153">
        <v>60</v>
      </c>
      <c r="O5402" s="155" t="s">
        <v>9646</v>
      </c>
      <c r="P5402" s="156" t="s">
        <v>60</v>
      </c>
      <c r="Q5402" s="157" t="s">
        <v>8211</v>
      </c>
      <c r="R5402" s="158"/>
      <c r="S5402" s="159"/>
      <c r="T5402" s="159" t="s">
        <v>6983</v>
      </c>
      <c r="U5402" s="159" t="s">
        <v>8212</v>
      </c>
      <c r="V5402" s="154">
        <v>46149</v>
      </c>
      <c r="W5402" s="154">
        <v>46155</v>
      </c>
      <c r="X5402" s="154"/>
      <c r="Y5402" s="160"/>
      <c r="Z5402" s="160"/>
      <c r="AA5402" s="153"/>
      <c r="AB5402" s="153"/>
      <c r="AC5402" s="182" t="e">
        <f t="shared" si="170"/>
        <v>#DIV/0!</v>
      </c>
      <c r="AD5402" s="153" t="e">
        <f t="shared" si="171"/>
        <v>#DIV/0!</v>
      </c>
      <c r="AE5402" s="207"/>
      <c r="AF5402" s="153"/>
      <c r="AG5402" s="159"/>
      <c r="AH5402" s="153"/>
      <c r="AI5402" s="161"/>
      <c r="AJ5402" s="153"/>
      <c r="AK5402" s="153"/>
      <c r="AL5402" s="207"/>
      <c r="AM5402" s="207"/>
      <c r="AN5402" s="207"/>
      <c r="AO5402" s="207"/>
      <c r="AP5402" s="147" t="s">
        <v>54</v>
      </c>
      <c r="AQ5402" s="147"/>
      <c r="AR5402" s="147"/>
      <c r="AS5402" s="209" t="s">
        <v>68</v>
      </c>
      <c r="AT5402" s="223" t="str">
        <f>MONTH(B5402)&amp;"/"&amp;YEAR(B5402)</f>
        <v>3/2026</v>
      </c>
      <c r="AU5402" s="223">
        <f>WEEKNUM(B5402)-WEEKNUM(EOMONTH(B5402,-1)+1)+1</f>
        <v>1</v>
      </c>
      <c r="AV5402" s="209" t="str">
        <f>MONTH(R5402)&amp;"/"&amp;YEAR(R5402)</f>
        <v>1/1900</v>
      </c>
      <c r="AW5402" s="209" t="e">
        <f>WEEKNUM(R5402)-WEEKNUM(EOMONTH(R5402,-1)+1)+1</f>
        <v>#NUM!</v>
      </c>
      <c r="AX5402" s="209">
        <f>IF(BB5402="S",IF(Q5402="1. Aceitou o programa",R5402-B5402,0),0)</f>
        <v>0</v>
      </c>
      <c r="AY5402" s="209">
        <f>IF(BB5402="S",IF(AND(S5402&lt;&gt;"",R5402&lt;&gt;""),S5402-R5402,0),0)</f>
        <v>0</v>
      </c>
      <c r="AZ5402" s="209">
        <f>IF(BB5402="S",IF(Q5402="1. Aceitou o programa",IF(OR(X5402="Não se Aplica",X5402=""),IF(OR(W5402="Não se Aplica",W5402=""),0,W5402-V5402),AVERAGE(X5402-W5402,W5402-V5402)),0),0)</f>
        <v>0</v>
      </c>
      <c r="BA5402" s="209">
        <f>IF(BB5402="S",IF(AND(Q5402="1. Aceitou o programa",AH5402="Realizada"),IFERROR(IF(AG5402="",0,AG5402-R5402),0),0),0)</f>
        <v>0</v>
      </c>
      <c r="BB5402" s="209" t="str">
        <f>_xlfn.XLOOKUP(U5402,'Lista Suspensa'!$AA$20:$AA$23,'Lista Suspensa'!$AB$20:$AB$23,"N/A")</f>
        <v>S</v>
      </c>
    </row>
    <row r="5403" spans="1:54" ht="12" customHeight="1">
      <c r="A5403" s="151" t="s">
        <v>54</v>
      </c>
      <c r="B5403" s="152">
        <v>46083</v>
      </c>
      <c r="C5403" s="153" t="s">
        <v>55</v>
      </c>
      <c r="D5403" s="153" t="s">
        <v>56</v>
      </c>
      <c r="E5403" s="244">
        <v>92774724</v>
      </c>
      <c r="F5403" s="144" t="s">
        <v>9647</v>
      </c>
      <c r="G5403" s="230"/>
      <c r="H5403" s="154">
        <v>32358</v>
      </c>
      <c r="I5403" s="153">
        <v>37</v>
      </c>
      <c r="J5403" s="148" t="s">
        <v>58</v>
      </c>
      <c r="K5403" s="153"/>
      <c r="L5403" s="153"/>
      <c r="M5403" s="153"/>
      <c r="N5403" s="153">
        <v>120</v>
      </c>
      <c r="O5403" s="155" t="s">
        <v>9648</v>
      </c>
      <c r="P5403" s="156" t="s">
        <v>60</v>
      </c>
      <c r="Q5403" s="157" t="s">
        <v>8211</v>
      </c>
      <c r="R5403" s="158"/>
      <c r="S5403" s="159"/>
      <c r="T5403" s="159" t="s">
        <v>6983</v>
      </c>
      <c r="U5403" s="159" t="s">
        <v>8212</v>
      </c>
      <c r="V5403" s="154">
        <v>46149</v>
      </c>
      <c r="W5403" s="154">
        <v>46155</v>
      </c>
      <c r="X5403" s="154"/>
      <c r="Y5403" s="160"/>
      <c r="Z5403" s="160"/>
      <c r="AA5403" s="153"/>
      <c r="AB5403" s="153"/>
      <c r="AC5403" s="182" t="e">
        <f t="shared" si="170"/>
        <v>#DIV/0!</v>
      </c>
      <c r="AD5403" s="153" t="e">
        <f t="shared" si="171"/>
        <v>#DIV/0!</v>
      </c>
      <c r="AE5403" s="207"/>
      <c r="AF5403" s="153"/>
      <c r="AG5403" s="159"/>
      <c r="AH5403" s="153"/>
      <c r="AI5403" s="161"/>
      <c r="AJ5403" s="153"/>
      <c r="AK5403" s="153"/>
      <c r="AL5403" s="207"/>
      <c r="AM5403" s="207"/>
      <c r="AN5403" s="207"/>
      <c r="AO5403" s="207"/>
      <c r="AP5403" s="147" t="s">
        <v>54</v>
      </c>
      <c r="AQ5403" s="147"/>
      <c r="AR5403" s="147"/>
      <c r="AS5403" s="209" t="s">
        <v>68</v>
      </c>
      <c r="AT5403" s="223" t="str">
        <f>MONTH(B5403)&amp;"/"&amp;YEAR(B5403)</f>
        <v>3/2026</v>
      </c>
      <c r="AU5403" s="223">
        <f>WEEKNUM(B5403)-WEEKNUM(EOMONTH(B5403,-1)+1)+1</f>
        <v>1</v>
      </c>
      <c r="AV5403" s="209" t="str">
        <f>MONTH(R5403)&amp;"/"&amp;YEAR(R5403)</f>
        <v>1/1900</v>
      </c>
      <c r="AW5403" s="209" t="e">
        <f>WEEKNUM(R5403)-WEEKNUM(EOMONTH(R5403,-1)+1)+1</f>
        <v>#NUM!</v>
      </c>
      <c r="AX5403" s="209">
        <f>IF(BB5403="S",IF(Q5403="1. Aceitou o programa",R5403-B5403,0),0)</f>
        <v>0</v>
      </c>
      <c r="AY5403" s="209">
        <f>IF(BB5403="S",IF(AND(S5403&lt;&gt;"",R5403&lt;&gt;""),S5403-R5403,0),0)</f>
        <v>0</v>
      </c>
      <c r="AZ5403" s="209">
        <f>IF(BB5403="S",IF(Q5403="1. Aceitou o programa",IF(OR(X5403="Não se Aplica",X5403=""),IF(OR(W5403="Não se Aplica",W5403=""),0,W5403-V5403),AVERAGE(X5403-W5403,W5403-V5403)),0),0)</f>
        <v>0</v>
      </c>
      <c r="BA5403" s="209">
        <f>IF(BB5403="S",IF(AND(Q5403="1. Aceitou o programa",AH5403="Realizada"),IFERROR(IF(AG5403="",0,AG5403-R5403),0),0),0)</f>
        <v>0</v>
      </c>
      <c r="BB5403" s="209" t="str">
        <f>_xlfn.XLOOKUP(U5403,'Lista Suspensa'!$AA$20:$AA$23,'Lista Suspensa'!$AB$20:$AB$23,"N/A")</f>
        <v>S</v>
      </c>
    </row>
    <row r="5404" spans="1:54" ht="12" customHeight="1">
      <c r="A5404" s="151" t="s">
        <v>54</v>
      </c>
      <c r="B5404" s="152">
        <v>46083</v>
      </c>
      <c r="C5404" s="153" t="s">
        <v>55</v>
      </c>
      <c r="D5404" s="153" t="s">
        <v>56</v>
      </c>
      <c r="E5404" s="244">
        <v>92941223</v>
      </c>
      <c r="F5404" s="144" t="s">
        <v>9649</v>
      </c>
      <c r="G5404" s="230"/>
      <c r="H5404" s="154">
        <v>32415</v>
      </c>
      <c r="I5404" s="153">
        <v>37</v>
      </c>
      <c r="J5404" s="148" t="s">
        <v>70</v>
      </c>
      <c r="K5404" s="153"/>
      <c r="L5404" s="153"/>
      <c r="M5404" s="153"/>
      <c r="N5404" s="153">
        <v>110</v>
      </c>
      <c r="O5404" s="155">
        <v>11962424022</v>
      </c>
      <c r="P5404" s="156" t="s">
        <v>60</v>
      </c>
      <c r="Q5404" s="157" t="s">
        <v>8211</v>
      </c>
      <c r="R5404" s="158"/>
      <c r="S5404" s="159"/>
      <c r="T5404" s="159" t="s">
        <v>6983</v>
      </c>
      <c r="U5404" s="159" t="s">
        <v>8212</v>
      </c>
      <c r="V5404" s="154">
        <v>46149</v>
      </c>
      <c r="W5404" s="154">
        <v>46155</v>
      </c>
      <c r="X5404" s="154"/>
      <c r="Y5404" s="160"/>
      <c r="Z5404" s="160"/>
      <c r="AA5404" s="153"/>
      <c r="AB5404" s="153"/>
      <c r="AC5404" s="182" t="e">
        <f t="shared" si="170"/>
        <v>#DIV/0!</v>
      </c>
      <c r="AD5404" s="153" t="e">
        <f t="shared" si="171"/>
        <v>#DIV/0!</v>
      </c>
      <c r="AE5404" s="207"/>
      <c r="AF5404" s="153"/>
      <c r="AG5404" s="159"/>
      <c r="AH5404" s="153"/>
      <c r="AI5404" s="161"/>
      <c r="AJ5404" s="153"/>
      <c r="AK5404" s="153"/>
      <c r="AL5404" s="207"/>
      <c r="AM5404" s="207"/>
      <c r="AN5404" s="207"/>
      <c r="AO5404" s="207"/>
      <c r="AP5404" s="147" t="s">
        <v>54</v>
      </c>
      <c r="AQ5404" s="147"/>
      <c r="AR5404" s="147"/>
      <c r="AS5404" s="209" t="s">
        <v>68</v>
      </c>
      <c r="AT5404" s="223" t="str">
        <f>MONTH(B5404)&amp;"/"&amp;YEAR(B5404)</f>
        <v>3/2026</v>
      </c>
      <c r="AU5404" s="223">
        <f>WEEKNUM(B5404)-WEEKNUM(EOMONTH(B5404,-1)+1)+1</f>
        <v>1</v>
      </c>
      <c r="AV5404" s="209" t="str">
        <f>MONTH(R5404)&amp;"/"&amp;YEAR(R5404)</f>
        <v>1/1900</v>
      </c>
      <c r="AW5404" s="209" t="e">
        <f>WEEKNUM(R5404)-WEEKNUM(EOMONTH(R5404,-1)+1)+1</f>
        <v>#NUM!</v>
      </c>
      <c r="AX5404" s="209">
        <f>IF(BB5404="S",IF(Q5404="1. Aceitou o programa",R5404-B5404,0),0)</f>
        <v>0</v>
      </c>
      <c r="AY5404" s="209">
        <f>IF(BB5404="S",IF(AND(S5404&lt;&gt;"",R5404&lt;&gt;""),S5404-R5404,0),0)</f>
        <v>0</v>
      </c>
      <c r="AZ5404" s="209">
        <f>IF(BB5404="S",IF(Q5404="1. Aceitou o programa",IF(OR(X5404="Não se Aplica",X5404=""),IF(OR(W5404="Não se Aplica",W5404=""),0,W5404-V5404),AVERAGE(X5404-W5404,W5404-V5404)),0),0)</f>
        <v>0</v>
      </c>
      <c r="BA5404" s="209">
        <f>IF(BB5404="S",IF(AND(Q5404="1. Aceitou o programa",AH5404="Realizada"),IFERROR(IF(AG5404="",0,AG5404-R5404),0),0),0)</f>
        <v>0</v>
      </c>
      <c r="BB5404" s="209" t="str">
        <f>_xlfn.XLOOKUP(U5404,'Lista Suspensa'!$AA$20:$AA$23,'Lista Suspensa'!$AB$20:$AB$23,"N/A")</f>
        <v>S</v>
      </c>
    </row>
    <row r="5405" spans="1:54" ht="12" customHeight="1">
      <c r="A5405" s="151" t="s">
        <v>54</v>
      </c>
      <c r="B5405" s="152">
        <v>46083</v>
      </c>
      <c r="C5405" s="153" t="s">
        <v>55</v>
      </c>
      <c r="D5405" s="153" t="s">
        <v>56</v>
      </c>
      <c r="E5405" s="244">
        <v>93733396</v>
      </c>
      <c r="F5405" s="144" t="s">
        <v>9650</v>
      </c>
      <c r="G5405" s="230"/>
      <c r="H5405" s="154">
        <v>32483</v>
      </c>
      <c r="I5405" s="153">
        <v>37</v>
      </c>
      <c r="J5405" s="148" t="s">
        <v>58</v>
      </c>
      <c r="K5405" s="153"/>
      <c r="L5405" s="153"/>
      <c r="M5405" s="153"/>
      <c r="N5405" s="153">
        <v>450</v>
      </c>
      <c r="O5405" s="155" t="s">
        <v>9651</v>
      </c>
      <c r="P5405" s="156" t="s">
        <v>60</v>
      </c>
      <c r="Q5405" s="157" t="s">
        <v>8211</v>
      </c>
      <c r="R5405" s="158"/>
      <c r="S5405" s="159"/>
      <c r="T5405" s="159" t="s">
        <v>6983</v>
      </c>
      <c r="U5405" s="159" t="s">
        <v>8212</v>
      </c>
      <c r="V5405" s="154">
        <v>46149</v>
      </c>
      <c r="W5405" s="154">
        <v>46155</v>
      </c>
      <c r="X5405" s="154"/>
      <c r="Y5405" s="160"/>
      <c r="Z5405" s="160"/>
      <c r="AA5405" s="153"/>
      <c r="AB5405" s="153"/>
      <c r="AC5405" s="182" t="e">
        <f t="shared" si="170"/>
        <v>#DIV/0!</v>
      </c>
      <c r="AD5405" s="153" t="e">
        <f t="shared" si="171"/>
        <v>#DIV/0!</v>
      </c>
      <c r="AE5405" s="207"/>
      <c r="AF5405" s="153"/>
      <c r="AG5405" s="159"/>
      <c r="AH5405" s="153"/>
      <c r="AI5405" s="161"/>
      <c r="AJ5405" s="153"/>
      <c r="AK5405" s="153"/>
      <c r="AL5405" s="207"/>
      <c r="AM5405" s="207"/>
      <c r="AN5405" s="207"/>
      <c r="AO5405" s="207"/>
      <c r="AP5405" s="147" t="s">
        <v>54</v>
      </c>
      <c r="AQ5405" s="147"/>
      <c r="AR5405" s="147"/>
      <c r="AS5405" s="209" t="s">
        <v>68</v>
      </c>
      <c r="AT5405" s="223" t="str">
        <f>MONTH(B5405)&amp;"/"&amp;YEAR(B5405)</f>
        <v>3/2026</v>
      </c>
      <c r="AU5405" s="223">
        <f>WEEKNUM(B5405)-WEEKNUM(EOMONTH(B5405,-1)+1)+1</f>
        <v>1</v>
      </c>
      <c r="AV5405" s="209" t="str">
        <f>MONTH(R5405)&amp;"/"&amp;YEAR(R5405)</f>
        <v>1/1900</v>
      </c>
      <c r="AW5405" s="209" t="e">
        <f>WEEKNUM(R5405)-WEEKNUM(EOMONTH(R5405,-1)+1)+1</f>
        <v>#NUM!</v>
      </c>
      <c r="AX5405" s="209">
        <f>IF(BB5405="S",IF(Q5405="1. Aceitou o programa",R5405-B5405,0),0)</f>
        <v>0</v>
      </c>
      <c r="AY5405" s="209">
        <f>IF(BB5405="S",IF(AND(S5405&lt;&gt;"",R5405&lt;&gt;""),S5405-R5405,0),0)</f>
        <v>0</v>
      </c>
      <c r="AZ5405" s="209">
        <f>IF(BB5405="S",IF(Q5405="1. Aceitou o programa",IF(OR(X5405="Não se Aplica",X5405=""),IF(OR(W5405="Não se Aplica",W5405=""),0,W5405-V5405),AVERAGE(X5405-W5405,W5405-V5405)),0),0)</f>
        <v>0</v>
      </c>
      <c r="BA5405" s="209">
        <f>IF(BB5405="S",IF(AND(Q5405="1. Aceitou o programa",AH5405="Realizada"),IFERROR(IF(AG5405="",0,AG5405-R5405),0),0),0)</f>
        <v>0</v>
      </c>
      <c r="BB5405" s="209" t="str">
        <f>_xlfn.XLOOKUP(U5405,'Lista Suspensa'!$AA$20:$AA$23,'Lista Suspensa'!$AB$20:$AB$23,"N/A")</f>
        <v>S</v>
      </c>
    </row>
    <row r="5406" spans="1:54" ht="12" customHeight="1">
      <c r="A5406" s="151" t="s">
        <v>54</v>
      </c>
      <c r="B5406" s="152">
        <v>46083</v>
      </c>
      <c r="C5406" s="153" t="s">
        <v>55</v>
      </c>
      <c r="D5406" s="153" t="s">
        <v>56</v>
      </c>
      <c r="E5406" s="244">
        <v>92947522</v>
      </c>
      <c r="F5406" s="144" t="s">
        <v>9652</v>
      </c>
      <c r="G5406" s="230"/>
      <c r="H5406" s="154">
        <v>32517</v>
      </c>
      <c r="I5406" s="153">
        <v>37</v>
      </c>
      <c r="J5406" s="148" t="s">
        <v>70</v>
      </c>
      <c r="K5406" s="153"/>
      <c r="L5406" s="153"/>
      <c r="M5406" s="153"/>
      <c r="N5406" s="153">
        <v>110</v>
      </c>
      <c r="O5406" s="155" t="s">
        <v>9653</v>
      </c>
      <c r="P5406" s="156" t="s">
        <v>60</v>
      </c>
      <c r="Q5406" s="157" t="s">
        <v>8211</v>
      </c>
      <c r="R5406" s="158"/>
      <c r="S5406" s="159"/>
      <c r="T5406" s="159" t="s">
        <v>6983</v>
      </c>
      <c r="U5406" s="159" t="s">
        <v>8212</v>
      </c>
      <c r="V5406" s="154">
        <v>46149</v>
      </c>
      <c r="W5406" s="154">
        <v>46155</v>
      </c>
      <c r="X5406" s="154"/>
      <c r="Y5406" s="160"/>
      <c r="Z5406" s="160"/>
      <c r="AA5406" s="153"/>
      <c r="AB5406" s="153"/>
      <c r="AC5406" s="182" t="e">
        <f t="shared" si="170"/>
        <v>#DIV/0!</v>
      </c>
      <c r="AD5406" s="153" t="e">
        <f t="shared" si="171"/>
        <v>#DIV/0!</v>
      </c>
      <c r="AE5406" s="207"/>
      <c r="AF5406" s="153"/>
      <c r="AG5406" s="159"/>
      <c r="AH5406" s="153"/>
      <c r="AI5406" s="161"/>
      <c r="AJ5406" s="153"/>
      <c r="AK5406" s="153"/>
      <c r="AL5406" s="207"/>
      <c r="AM5406" s="207"/>
      <c r="AN5406" s="207"/>
      <c r="AO5406" s="207"/>
      <c r="AP5406" s="147" t="s">
        <v>54</v>
      </c>
      <c r="AQ5406" s="147"/>
      <c r="AR5406" s="147"/>
      <c r="AS5406" s="209" t="s">
        <v>68</v>
      </c>
      <c r="AT5406" s="223" t="str">
        <f>MONTH(B5406)&amp;"/"&amp;YEAR(B5406)</f>
        <v>3/2026</v>
      </c>
      <c r="AU5406" s="223">
        <f>WEEKNUM(B5406)-WEEKNUM(EOMONTH(B5406,-1)+1)+1</f>
        <v>1</v>
      </c>
      <c r="AV5406" s="209" t="str">
        <f>MONTH(R5406)&amp;"/"&amp;YEAR(R5406)</f>
        <v>1/1900</v>
      </c>
      <c r="AW5406" s="209" t="e">
        <f>WEEKNUM(R5406)-WEEKNUM(EOMONTH(R5406,-1)+1)+1</f>
        <v>#NUM!</v>
      </c>
      <c r="AX5406" s="209">
        <f>IF(BB5406="S",IF(Q5406="1. Aceitou o programa",R5406-B5406,0),0)</f>
        <v>0</v>
      </c>
      <c r="AY5406" s="209">
        <f>IF(BB5406="S",IF(AND(S5406&lt;&gt;"",R5406&lt;&gt;""),S5406-R5406,0),0)</f>
        <v>0</v>
      </c>
      <c r="AZ5406" s="209">
        <f>IF(BB5406="S",IF(Q5406="1. Aceitou o programa",IF(OR(X5406="Não se Aplica",X5406=""),IF(OR(W5406="Não se Aplica",W5406=""),0,W5406-V5406),AVERAGE(X5406-W5406,W5406-V5406)),0),0)</f>
        <v>0</v>
      </c>
      <c r="BA5406" s="209">
        <f>IF(BB5406="S",IF(AND(Q5406="1. Aceitou o programa",AH5406="Realizada"),IFERROR(IF(AG5406="",0,AG5406-R5406),0),0),0)</f>
        <v>0</v>
      </c>
      <c r="BB5406" s="209" t="str">
        <f>_xlfn.XLOOKUP(U5406,'Lista Suspensa'!$AA$20:$AA$23,'Lista Suspensa'!$AB$20:$AB$23,"N/A")</f>
        <v>S</v>
      </c>
    </row>
    <row r="5407" spans="1:54" ht="12" customHeight="1">
      <c r="A5407" s="151" t="s">
        <v>54</v>
      </c>
      <c r="B5407" s="152">
        <v>46083</v>
      </c>
      <c r="C5407" s="153" t="s">
        <v>55</v>
      </c>
      <c r="D5407" s="153" t="s">
        <v>56</v>
      </c>
      <c r="E5407" s="244">
        <v>93949813</v>
      </c>
      <c r="F5407" s="144" t="s">
        <v>9654</v>
      </c>
      <c r="G5407" s="230"/>
      <c r="H5407" s="154">
        <v>32969</v>
      </c>
      <c r="I5407" s="153">
        <v>36</v>
      </c>
      <c r="J5407" s="148" t="s">
        <v>70</v>
      </c>
      <c r="K5407" s="153"/>
      <c r="L5407" s="153"/>
      <c r="M5407" s="153"/>
      <c r="N5407" s="153">
        <v>50</v>
      </c>
      <c r="O5407" s="155">
        <v>11945917207</v>
      </c>
      <c r="P5407" s="156" t="s">
        <v>60</v>
      </c>
      <c r="Q5407" s="157" t="s">
        <v>8211</v>
      </c>
      <c r="R5407" s="158"/>
      <c r="S5407" s="159"/>
      <c r="T5407" s="159" t="s">
        <v>6983</v>
      </c>
      <c r="U5407" s="159" t="s">
        <v>8212</v>
      </c>
      <c r="V5407" s="154">
        <v>46149</v>
      </c>
      <c r="W5407" s="154">
        <v>46155</v>
      </c>
      <c r="X5407" s="154"/>
      <c r="Y5407" s="160"/>
      <c r="Z5407" s="160"/>
      <c r="AA5407" s="153"/>
      <c r="AB5407" s="153"/>
      <c r="AC5407" s="182" t="e">
        <f t="shared" si="170"/>
        <v>#DIV/0!</v>
      </c>
      <c r="AD5407" s="153" t="e">
        <f t="shared" si="171"/>
        <v>#DIV/0!</v>
      </c>
      <c r="AE5407" s="207"/>
      <c r="AF5407" s="153"/>
      <c r="AG5407" s="159"/>
      <c r="AH5407" s="153"/>
      <c r="AI5407" s="161"/>
      <c r="AJ5407" s="153"/>
      <c r="AK5407" s="153"/>
      <c r="AL5407" s="207"/>
      <c r="AM5407" s="207"/>
      <c r="AN5407" s="207"/>
      <c r="AO5407" s="207"/>
      <c r="AP5407" s="147" t="s">
        <v>54</v>
      </c>
      <c r="AQ5407" s="147"/>
      <c r="AR5407" s="147"/>
      <c r="AS5407" s="209" t="s">
        <v>68</v>
      </c>
      <c r="AT5407" s="223" t="str">
        <f>MONTH(B5407)&amp;"/"&amp;YEAR(B5407)</f>
        <v>3/2026</v>
      </c>
      <c r="AU5407" s="223">
        <f>WEEKNUM(B5407)-WEEKNUM(EOMONTH(B5407,-1)+1)+1</f>
        <v>1</v>
      </c>
      <c r="AV5407" s="209" t="str">
        <f>MONTH(R5407)&amp;"/"&amp;YEAR(R5407)</f>
        <v>1/1900</v>
      </c>
      <c r="AW5407" s="209" t="e">
        <f>WEEKNUM(R5407)-WEEKNUM(EOMONTH(R5407,-1)+1)+1</f>
        <v>#NUM!</v>
      </c>
      <c r="AX5407" s="209">
        <f>IF(BB5407="S",IF(Q5407="1. Aceitou o programa",R5407-B5407,0),0)</f>
        <v>0</v>
      </c>
      <c r="AY5407" s="209">
        <f>IF(BB5407="S",IF(AND(S5407&lt;&gt;"",R5407&lt;&gt;""),S5407-R5407,0),0)</f>
        <v>0</v>
      </c>
      <c r="AZ5407" s="209">
        <f>IF(BB5407="S",IF(Q5407="1. Aceitou o programa",IF(OR(X5407="Não se Aplica",X5407=""),IF(OR(W5407="Não se Aplica",W5407=""),0,W5407-V5407),AVERAGE(X5407-W5407,W5407-V5407)),0),0)</f>
        <v>0</v>
      </c>
      <c r="BA5407" s="209">
        <f>IF(BB5407="S",IF(AND(Q5407="1. Aceitou o programa",AH5407="Realizada"),IFERROR(IF(AG5407="",0,AG5407-R5407),0),0),0)</f>
        <v>0</v>
      </c>
      <c r="BB5407" s="209" t="str">
        <f>_xlfn.XLOOKUP(U5407,'Lista Suspensa'!$AA$20:$AA$23,'Lista Suspensa'!$AB$20:$AB$23,"N/A")</f>
        <v>S</v>
      </c>
    </row>
    <row r="5408" spans="1:54" ht="12" customHeight="1">
      <c r="A5408" s="151" t="s">
        <v>54</v>
      </c>
      <c r="B5408" s="152">
        <v>46083</v>
      </c>
      <c r="C5408" s="153" t="s">
        <v>55</v>
      </c>
      <c r="D5408" s="153" t="s">
        <v>56</v>
      </c>
      <c r="E5408" s="244">
        <v>94040024</v>
      </c>
      <c r="F5408" s="144" t="s">
        <v>9655</v>
      </c>
      <c r="G5408" s="230"/>
      <c r="H5408" s="154">
        <v>33396</v>
      </c>
      <c r="I5408" s="153">
        <v>34</v>
      </c>
      <c r="J5408" s="148" t="s">
        <v>70</v>
      </c>
      <c r="K5408" s="153"/>
      <c r="L5408" s="153"/>
      <c r="M5408" s="153"/>
      <c r="N5408" s="153">
        <v>50</v>
      </c>
      <c r="O5408" s="155" t="s">
        <v>9656</v>
      </c>
      <c r="P5408" s="156" t="s">
        <v>60</v>
      </c>
      <c r="Q5408" s="157" t="s">
        <v>8211</v>
      </c>
      <c r="R5408" s="158"/>
      <c r="S5408" s="159"/>
      <c r="T5408" s="159" t="s">
        <v>6983</v>
      </c>
      <c r="U5408" s="159" t="s">
        <v>8212</v>
      </c>
      <c r="V5408" s="154">
        <v>46149</v>
      </c>
      <c r="W5408" s="154">
        <v>46155</v>
      </c>
      <c r="X5408" s="154"/>
      <c r="Y5408" s="160"/>
      <c r="Z5408" s="160"/>
      <c r="AA5408" s="153"/>
      <c r="AB5408" s="153"/>
      <c r="AC5408" s="182" t="e">
        <f t="shared" si="170"/>
        <v>#DIV/0!</v>
      </c>
      <c r="AD5408" s="153" t="e">
        <f t="shared" si="171"/>
        <v>#DIV/0!</v>
      </c>
      <c r="AE5408" s="207"/>
      <c r="AF5408" s="153"/>
      <c r="AG5408" s="159"/>
      <c r="AH5408" s="153"/>
      <c r="AI5408" s="161"/>
      <c r="AJ5408" s="153"/>
      <c r="AK5408" s="153"/>
      <c r="AL5408" s="207"/>
      <c r="AM5408" s="207"/>
      <c r="AN5408" s="207"/>
      <c r="AO5408" s="207"/>
      <c r="AP5408" s="147" t="s">
        <v>54</v>
      </c>
      <c r="AQ5408" s="147"/>
      <c r="AR5408" s="147"/>
      <c r="AS5408" s="209" t="s">
        <v>68</v>
      </c>
      <c r="AT5408" s="223" t="str">
        <f>MONTH(B5408)&amp;"/"&amp;YEAR(B5408)</f>
        <v>3/2026</v>
      </c>
      <c r="AU5408" s="223">
        <f>WEEKNUM(B5408)-WEEKNUM(EOMONTH(B5408,-1)+1)+1</f>
        <v>1</v>
      </c>
      <c r="AV5408" s="209" t="str">
        <f>MONTH(R5408)&amp;"/"&amp;YEAR(R5408)</f>
        <v>1/1900</v>
      </c>
      <c r="AW5408" s="209" t="e">
        <f>WEEKNUM(R5408)-WEEKNUM(EOMONTH(R5408,-1)+1)+1</f>
        <v>#NUM!</v>
      </c>
      <c r="AX5408" s="209">
        <f>IF(BB5408="S",IF(Q5408="1. Aceitou o programa",R5408-B5408,0),0)</f>
        <v>0</v>
      </c>
      <c r="AY5408" s="209">
        <f>IF(BB5408="S",IF(AND(S5408&lt;&gt;"",R5408&lt;&gt;""),S5408-R5408,0),0)</f>
        <v>0</v>
      </c>
      <c r="AZ5408" s="209">
        <f>IF(BB5408="S",IF(Q5408="1. Aceitou o programa",IF(OR(X5408="Não se Aplica",X5408=""),IF(OR(W5408="Não se Aplica",W5408=""),0,W5408-V5408),AVERAGE(X5408-W5408,W5408-V5408)),0),0)</f>
        <v>0</v>
      </c>
      <c r="BA5408" s="209">
        <f>IF(BB5408="S",IF(AND(Q5408="1. Aceitou o programa",AH5408="Realizada"),IFERROR(IF(AG5408="",0,AG5408-R5408),0),0),0)</f>
        <v>0</v>
      </c>
      <c r="BB5408" s="209" t="str">
        <f>_xlfn.XLOOKUP(U5408,'Lista Suspensa'!$AA$20:$AA$23,'Lista Suspensa'!$AB$20:$AB$23,"N/A")</f>
        <v>S</v>
      </c>
    </row>
    <row r="5409" spans="1:54" ht="12" customHeight="1">
      <c r="A5409" s="151" t="s">
        <v>54</v>
      </c>
      <c r="B5409" s="152">
        <v>46083</v>
      </c>
      <c r="C5409" s="153" t="s">
        <v>55</v>
      </c>
      <c r="D5409" s="153" t="s">
        <v>56</v>
      </c>
      <c r="E5409" s="244">
        <v>93989757</v>
      </c>
      <c r="F5409" s="144" t="s">
        <v>9657</v>
      </c>
      <c r="G5409" s="230"/>
      <c r="H5409" s="154">
        <v>33464</v>
      </c>
      <c r="I5409" s="153">
        <v>34</v>
      </c>
      <c r="J5409" s="148" t="s">
        <v>58</v>
      </c>
      <c r="K5409" s="153"/>
      <c r="L5409" s="153"/>
      <c r="M5409" s="153"/>
      <c r="N5409" s="153">
        <v>450</v>
      </c>
      <c r="O5409" s="155">
        <v>21964529773</v>
      </c>
      <c r="P5409" s="156" t="s">
        <v>60</v>
      </c>
      <c r="Q5409" s="157" t="s">
        <v>8211</v>
      </c>
      <c r="R5409" s="158"/>
      <c r="S5409" s="159"/>
      <c r="T5409" s="159" t="s">
        <v>6983</v>
      </c>
      <c r="U5409" s="159" t="s">
        <v>8212</v>
      </c>
      <c r="V5409" s="154">
        <v>46149</v>
      </c>
      <c r="W5409" s="154">
        <v>46155</v>
      </c>
      <c r="X5409" s="154"/>
      <c r="Y5409" s="160"/>
      <c r="Z5409" s="160"/>
      <c r="AA5409" s="153"/>
      <c r="AB5409" s="153"/>
      <c r="AC5409" s="182" t="e">
        <f t="shared" si="170"/>
        <v>#DIV/0!</v>
      </c>
      <c r="AD5409" s="153" t="e">
        <f t="shared" si="171"/>
        <v>#DIV/0!</v>
      </c>
      <c r="AE5409" s="207"/>
      <c r="AF5409" s="153"/>
      <c r="AG5409" s="159"/>
      <c r="AH5409" s="153"/>
      <c r="AI5409" s="161"/>
      <c r="AJ5409" s="153"/>
      <c r="AK5409" s="153"/>
      <c r="AL5409" s="207"/>
      <c r="AM5409" s="207"/>
      <c r="AN5409" s="207"/>
      <c r="AO5409" s="207"/>
      <c r="AP5409" s="147" t="s">
        <v>54</v>
      </c>
      <c r="AQ5409" s="147"/>
      <c r="AR5409" s="147"/>
      <c r="AS5409" s="209" t="s">
        <v>68</v>
      </c>
      <c r="AT5409" s="223" t="str">
        <f>MONTH(B5409)&amp;"/"&amp;YEAR(B5409)</f>
        <v>3/2026</v>
      </c>
      <c r="AU5409" s="223">
        <f>WEEKNUM(B5409)-WEEKNUM(EOMONTH(B5409,-1)+1)+1</f>
        <v>1</v>
      </c>
      <c r="AV5409" s="209" t="str">
        <f>MONTH(R5409)&amp;"/"&amp;YEAR(R5409)</f>
        <v>1/1900</v>
      </c>
      <c r="AW5409" s="209" t="e">
        <f>WEEKNUM(R5409)-WEEKNUM(EOMONTH(R5409,-1)+1)+1</f>
        <v>#NUM!</v>
      </c>
      <c r="AX5409" s="209">
        <f>IF(BB5409="S",IF(Q5409="1. Aceitou o programa",R5409-B5409,0),0)</f>
        <v>0</v>
      </c>
      <c r="AY5409" s="209">
        <f>IF(BB5409="S",IF(AND(S5409&lt;&gt;"",R5409&lt;&gt;""),S5409-R5409,0),0)</f>
        <v>0</v>
      </c>
      <c r="AZ5409" s="209">
        <f>IF(BB5409="S",IF(Q5409="1. Aceitou o programa",IF(OR(X5409="Não se Aplica",X5409=""),IF(OR(W5409="Não se Aplica",W5409=""),0,W5409-V5409),AVERAGE(X5409-W5409,W5409-V5409)),0),0)</f>
        <v>0</v>
      </c>
      <c r="BA5409" s="209">
        <f>IF(BB5409="S",IF(AND(Q5409="1. Aceitou o programa",AH5409="Realizada"),IFERROR(IF(AG5409="",0,AG5409-R5409),0),0),0)</f>
        <v>0</v>
      </c>
      <c r="BB5409" s="209" t="str">
        <f>_xlfn.XLOOKUP(U5409,'Lista Suspensa'!$AA$20:$AA$23,'Lista Suspensa'!$AB$20:$AB$23,"N/A")</f>
        <v>S</v>
      </c>
    </row>
    <row r="5410" spans="1:54" ht="12" customHeight="1">
      <c r="A5410" s="151" t="s">
        <v>54</v>
      </c>
      <c r="B5410" s="152">
        <v>46083</v>
      </c>
      <c r="C5410" s="153" t="s">
        <v>55</v>
      </c>
      <c r="D5410" s="153" t="s">
        <v>56</v>
      </c>
      <c r="E5410" s="244">
        <v>92737468</v>
      </c>
      <c r="F5410" s="144" t="s">
        <v>9658</v>
      </c>
      <c r="G5410" s="230"/>
      <c r="H5410" s="154">
        <v>33590</v>
      </c>
      <c r="I5410" s="153">
        <v>34</v>
      </c>
      <c r="J5410" s="148" t="s">
        <v>70</v>
      </c>
      <c r="K5410" s="153"/>
      <c r="L5410" s="153"/>
      <c r="M5410" s="153"/>
      <c r="N5410" s="153">
        <v>40</v>
      </c>
      <c r="O5410" s="155">
        <v>11993598523</v>
      </c>
      <c r="P5410" s="156" t="s">
        <v>60</v>
      </c>
      <c r="Q5410" s="157" t="s">
        <v>8211</v>
      </c>
      <c r="R5410" s="158"/>
      <c r="S5410" s="159"/>
      <c r="T5410" s="159" t="s">
        <v>6983</v>
      </c>
      <c r="U5410" s="159" t="s">
        <v>8212</v>
      </c>
      <c r="V5410" s="154">
        <v>46149</v>
      </c>
      <c r="W5410" s="154">
        <v>46155</v>
      </c>
      <c r="X5410" s="154"/>
      <c r="Y5410" s="160"/>
      <c r="Z5410" s="160"/>
      <c r="AA5410" s="153"/>
      <c r="AB5410" s="153"/>
      <c r="AC5410" s="182" t="e">
        <f t="shared" si="170"/>
        <v>#DIV/0!</v>
      </c>
      <c r="AD5410" s="153" t="e">
        <f t="shared" si="171"/>
        <v>#DIV/0!</v>
      </c>
      <c r="AE5410" s="207"/>
      <c r="AF5410" s="153"/>
      <c r="AG5410" s="159"/>
      <c r="AH5410" s="153"/>
      <c r="AI5410" s="161"/>
      <c r="AJ5410" s="153"/>
      <c r="AK5410" s="153"/>
      <c r="AL5410" s="207"/>
      <c r="AM5410" s="207"/>
      <c r="AN5410" s="207"/>
      <c r="AO5410" s="207"/>
      <c r="AP5410" s="147" t="s">
        <v>54</v>
      </c>
      <c r="AQ5410" s="147"/>
      <c r="AR5410" s="147"/>
      <c r="AS5410" s="209" t="s">
        <v>68</v>
      </c>
      <c r="AT5410" s="223" t="str">
        <f>MONTH(B5410)&amp;"/"&amp;YEAR(B5410)</f>
        <v>3/2026</v>
      </c>
      <c r="AU5410" s="223">
        <f>WEEKNUM(B5410)-WEEKNUM(EOMONTH(B5410,-1)+1)+1</f>
        <v>1</v>
      </c>
      <c r="AV5410" s="209" t="str">
        <f>MONTH(R5410)&amp;"/"&amp;YEAR(R5410)</f>
        <v>1/1900</v>
      </c>
      <c r="AW5410" s="209" t="e">
        <f>WEEKNUM(R5410)-WEEKNUM(EOMONTH(R5410,-1)+1)+1</f>
        <v>#NUM!</v>
      </c>
      <c r="AX5410" s="209">
        <f>IF(BB5410="S",IF(Q5410="1. Aceitou o programa",R5410-B5410,0),0)</f>
        <v>0</v>
      </c>
      <c r="AY5410" s="209">
        <f>IF(BB5410="S",IF(AND(S5410&lt;&gt;"",R5410&lt;&gt;""),S5410-R5410,0),0)</f>
        <v>0</v>
      </c>
      <c r="AZ5410" s="209">
        <f>IF(BB5410="S",IF(Q5410="1. Aceitou o programa",IF(OR(X5410="Não se Aplica",X5410=""),IF(OR(W5410="Não se Aplica",W5410=""),0,W5410-V5410),AVERAGE(X5410-W5410,W5410-V5410)),0),0)</f>
        <v>0</v>
      </c>
      <c r="BA5410" s="209">
        <f>IF(BB5410="S",IF(AND(Q5410="1. Aceitou o programa",AH5410="Realizada"),IFERROR(IF(AG5410="",0,AG5410-R5410),0),0),0)</f>
        <v>0</v>
      </c>
      <c r="BB5410" s="209" t="str">
        <f>_xlfn.XLOOKUP(U5410,'Lista Suspensa'!$AA$20:$AA$23,'Lista Suspensa'!$AB$20:$AB$23,"N/A")</f>
        <v>S</v>
      </c>
    </row>
    <row r="5411" spans="1:54" ht="12" customHeight="1">
      <c r="A5411" s="151" t="s">
        <v>54</v>
      </c>
      <c r="B5411" s="152">
        <v>46083</v>
      </c>
      <c r="C5411" s="153" t="s">
        <v>55</v>
      </c>
      <c r="D5411" s="153" t="s">
        <v>56</v>
      </c>
      <c r="E5411" s="244">
        <v>93411684</v>
      </c>
      <c r="F5411" s="144" t="s">
        <v>9659</v>
      </c>
      <c r="G5411" s="230"/>
      <c r="H5411" s="154">
        <v>33774</v>
      </c>
      <c r="I5411" s="153">
        <v>33</v>
      </c>
      <c r="J5411" s="148" t="s">
        <v>70</v>
      </c>
      <c r="K5411" s="153"/>
      <c r="L5411" s="153"/>
      <c r="M5411" s="153"/>
      <c r="N5411" s="153">
        <v>450</v>
      </c>
      <c r="O5411" s="155" t="s">
        <v>9660</v>
      </c>
      <c r="P5411" s="156" t="s">
        <v>60</v>
      </c>
      <c r="Q5411" s="157" t="s">
        <v>8211</v>
      </c>
      <c r="R5411" s="158"/>
      <c r="S5411" s="159"/>
      <c r="T5411" s="159" t="s">
        <v>6983</v>
      </c>
      <c r="U5411" s="159" t="s">
        <v>8212</v>
      </c>
      <c r="V5411" s="154">
        <v>46149</v>
      </c>
      <c r="W5411" s="154">
        <v>46155</v>
      </c>
      <c r="X5411" s="154"/>
      <c r="Y5411" s="160"/>
      <c r="Z5411" s="160"/>
      <c r="AA5411" s="153"/>
      <c r="AB5411" s="153"/>
      <c r="AC5411" s="182" t="e">
        <f t="shared" si="170"/>
        <v>#DIV/0!</v>
      </c>
      <c r="AD5411" s="153" t="e">
        <f t="shared" si="171"/>
        <v>#DIV/0!</v>
      </c>
      <c r="AE5411" s="207"/>
      <c r="AF5411" s="153"/>
      <c r="AG5411" s="159"/>
      <c r="AH5411" s="153"/>
      <c r="AI5411" s="161"/>
      <c r="AJ5411" s="153"/>
      <c r="AK5411" s="153"/>
      <c r="AL5411" s="207"/>
      <c r="AM5411" s="207"/>
      <c r="AN5411" s="207"/>
      <c r="AO5411" s="207"/>
      <c r="AP5411" s="147" t="s">
        <v>54</v>
      </c>
      <c r="AQ5411" s="147"/>
      <c r="AR5411" s="147"/>
      <c r="AS5411" s="209" t="s">
        <v>68</v>
      </c>
      <c r="AT5411" s="223" t="str">
        <f>MONTH(B5411)&amp;"/"&amp;YEAR(B5411)</f>
        <v>3/2026</v>
      </c>
      <c r="AU5411" s="223">
        <f>WEEKNUM(B5411)-WEEKNUM(EOMONTH(B5411,-1)+1)+1</f>
        <v>1</v>
      </c>
      <c r="AV5411" s="209" t="str">
        <f>MONTH(R5411)&amp;"/"&amp;YEAR(R5411)</f>
        <v>1/1900</v>
      </c>
      <c r="AW5411" s="209" t="e">
        <f>WEEKNUM(R5411)-WEEKNUM(EOMONTH(R5411,-1)+1)+1</f>
        <v>#NUM!</v>
      </c>
      <c r="AX5411" s="209">
        <f>IF(BB5411="S",IF(Q5411="1. Aceitou o programa",R5411-B5411,0),0)</f>
        <v>0</v>
      </c>
      <c r="AY5411" s="209">
        <f>IF(BB5411="S",IF(AND(S5411&lt;&gt;"",R5411&lt;&gt;""),S5411-R5411,0),0)</f>
        <v>0</v>
      </c>
      <c r="AZ5411" s="209">
        <f>IF(BB5411="S",IF(Q5411="1. Aceitou o programa",IF(OR(X5411="Não se Aplica",X5411=""),IF(OR(W5411="Não se Aplica",W5411=""),0,W5411-V5411),AVERAGE(X5411-W5411,W5411-V5411)),0),0)</f>
        <v>0</v>
      </c>
      <c r="BA5411" s="209">
        <f>IF(BB5411="S",IF(AND(Q5411="1. Aceitou o programa",AH5411="Realizada"),IFERROR(IF(AG5411="",0,AG5411-R5411),0),0),0)</f>
        <v>0</v>
      </c>
      <c r="BB5411" s="209" t="str">
        <f>_xlfn.XLOOKUP(U5411,'Lista Suspensa'!$AA$20:$AA$23,'Lista Suspensa'!$AB$20:$AB$23,"N/A")</f>
        <v>S</v>
      </c>
    </row>
    <row r="5412" spans="1:54" ht="12" customHeight="1">
      <c r="A5412" s="151" t="s">
        <v>54</v>
      </c>
      <c r="B5412" s="152">
        <v>46083</v>
      </c>
      <c r="C5412" s="153" t="s">
        <v>55</v>
      </c>
      <c r="D5412" s="153" t="s">
        <v>56</v>
      </c>
      <c r="E5412" s="244">
        <v>93454081</v>
      </c>
      <c r="F5412" s="144" t="s">
        <v>9661</v>
      </c>
      <c r="G5412" s="230"/>
      <c r="H5412" s="154">
        <v>33797</v>
      </c>
      <c r="I5412" s="153">
        <v>33</v>
      </c>
      <c r="J5412" s="148" t="s">
        <v>70</v>
      </c>
      <c r="K5412" s="153"/>
      <c r="L5412" s="153"/>
      <c r="M5412" s="153"/>
      <c r="N5412" s="153">
        <v>110</v>
      </c>
      <c r="O5412" s="155">
        <v>11977639618</v>
      </c>
      <c r="P5412" s="156" t="s">
        <v>60</v>
      </c>
      <c r="Q5412" s="157" t="s">
        <v>8211</v>
      </c>
      <c r="R5412" s="158"/>
      <c r="S5412" s="159"/>
      <c r="T5412" s="159" t="s">
        <v>6983</v>
      </c>
      <c r="U5412" s="159" t="s">
        <v>8212</v>
      </c>
      <c r="V5412" s="154">
        <v>46149</v>
      </c>
      <c r="W5412" s="154">
        <v>46155</v>
      </c>
      <c r="X5412" s="154"/>
      <c r="Y5412" s="160"/>
      <c r="Z5412" s="160"/>
      <c r="AA5412" s="153"/>
      <c r="AB5412" s="153"/>
      <c r="AC5412" s="182" t="e">
        <f t="shared" si="170"/>
        <v>#DIV/0!</v>
      </c>
      <c r="AD5412" s="153" t="e">
        <f t="shared" si="171"/>
        <v>#DIV/0!</v>
      </c>
      <c r="AE5412" s="207"/>
      <c r="AF5412" s="153"/>
      <c r="AG5412" s="159"/>
      <c r="AH5412" s="153"/>
      <c r="AI5412" s="161"/>
      <c r="AJ5412" s="153"/>
      <c r="AK5412" s="153"/>
      <c r="AL5412" s="207"/>
      <c r="AM5412" s="207"/>
      <c r="AN5412" s="207"/>
      <c r="AO5412" s="207"/>
      <c r="AP5412" s="147" t="s">
        <v>54</v>
      </c>
      <c r="AQ5412" s="147"/>
      <c r="AR5412" s="147"/>
      <c r="AS5412" s="209" t="s">
        <v>68</v>
      </c>
      <c r="AT5412" s="223" t="str">
        <f>MONTH(B5412)&amp;"/"&amp;YEAR(B5412)</f>
        <v>3/2026</v>
      </c>
      <c r="AU5412" s="223">
        <f>WEEKNUM(B5412)-WEEKNUM(EOMONTH(B5412,-1)+1)+1</f>
        <v>1</v>
      </c>
      <c r="AV5412" s="209" t="str">
        <f>MONTH(R5412)&amp;"/"&amp;YEAR(R5412)</f>
        <v>1/1900</v>
      </c>
      <c r="AW5412" s="209" t="e">
        <f>WEEKNUM(R5412)-WEEKNUM(EOMONTH(R5412,-1)+1)+1</f>
        <v>#NUM!</v>
      </c>
      <c r="AX5412" s="209">
        <f>IF(BB5412="S",IF(Q5412="1. Aceitou o programa",R5412-B5412,0),0)</f>
        <v>0</v>
      </c>
      <c r="AY5412" s="209">
        <f>IF(BB5412="S",IF(AND(S5412&lt;&gt;"",R5412&lt;&gt;""),S5412-R5412,0),0)</f>
        <v>0</v>
      </c>
      <c r="AZ5412" s="209">
        <f>IF(BB5412="S",IF(Q5412="1. Aceitou o programa",IF(OR(X5412="Não se Aplica",X5412=""),IF(OR(W5412="Não se Aplica",W5412=""),0,W5412-V5412),AVERAGE(X5412-W5412,W5412-V5412)),0),0)</f>
        <v>0</v>
      </c>
      <c r="BA5412" s="209">
        <f>IF(BB5412="S",IF(AND(Q5412="1. Aceitou o programa",AH5412="Realizada"),IFERROR(IF(AG5412="",0,AG5412-R5412),0),0),0)</f>
        <v>0</v>
      </c>
      <c r="BB5412" s="209" t="str">
        <f>_xlfn.XLOOKUP(U5412,'Lista Suspensa'!$AA$20:$AA$23,'Lista Suspensa'!$AB$20:$AB$23,"N/A")</f>
        <v>S</v>
      </c>
    </row>
    <row r="5413" spans="1:54" ht="12" customHeight="1">
      <c r="A5413" s="151" t="s">
        <v>54</v>
      </c>
      <c r="B5413" s="152">
        <v>46083</v>
      </c>
      <c r="C5413" s="153" t="s">
        <v>55</v>
      </c>
      <c r="D5413" s="153" t="s">
        <v>56</v>
      </c>
      <c r="E5413" s="244">
        <v>93022564</v>
      </c>
      <c r="F5413" s="144" t="s">
        <v>9662</v>
      </c>
      <c r="G5413" s="230"/>
      <c r="H5413" s="154">
        <v>34013</v>
      </c>
      <c r="I5413" s="153">
        <v>33</v>
      </c>
      <c r="J5413" s="148" t="s">
        <v>70</v>
      </c>
      <c r="K5413" s="153"/>
      <c r="L5413" s="153"/>
      <c r="M5413" s="153"/>
      <c r="N5413" s="153">
        <v>110</v>
      </c>
      <c r="O5413" s="155" t="s">
        <v>9663</v>
      </c>
      <c r="P5413" s="156" t="s">
        <v>60</v>
      </c>
      <c r="Q5413" s="157" t="s">
        <v>8211</v>
      </c>
      <c r="R5413" s="158"/>
      <c r="S5413" s="159"/>
      <c r="T5413" s="159" t="s">
        <v>6983</v>
      </c>
      <c r="U5413" s="159" t="s">
        <v>8212</v>
      </c>
      <c r="V5413" s="154">
        <v>46149</v>
      </c>
      <c r="W5413" s="154">
        <v>46155</v>
      </c>
      <c r="X5413" s="154"/>
      <c r="Y5413" s="160"/>
      <c r="Z5413" s="160"/>
      <c r="AA5413" s="153"/>
      <c r="AB5413" s="153"/>
      <c r="AC5413" s="182" t="e">
        <f t="shared" si="170"/>
        <v>#DIV/0!</v>
      </c>
      <c r="AD5413" s="153" t="e">
        <f t="shared" si="171"/>
        <v>#DIV/0!</v>
      </c>
      <c r="AE5413" s="207"/>
      <c r="AF5413" s="153"/>
      <c r="AG5413" s="159"/>
      <c r="AH5413" s="153"/>
      <c r="AI5413" s="161"/>
      <c r="AJ5413" s="153"/>
      <c r="AK5413" s="153"/>
      <c r="AL5413" s="207"/>
      <c r="AM5413" s="207"/>
      <c r="AN5413" s="207"/>
      <c r="AO5413" s="207"/>
      <c r="AP5413" s="147" t="s">
        <v>54</v>
      </c>
      <c r="AQ5413" s="147"/>
      <c r="AR5413" s="147"/>
      <c r="AS5413" s="209" t="s">
        <v>68</v>
      </c>
      <c r="AT5413" s="223" t="str">
        <f>MONTH(B5413)&amp;"/"&amp;YEAR(B5413)</f>
        <v>3/2026</v>
      </c>
      <c r="AU5413" s="223">
        <f>WEEKNUM(B5413)-WEEKNUM(EOMONTH(B5413,-1)+1)+1</f>
        <v>1</v>
      </c>
      <c r="AV5413" s="209" t="str">
        <f>MONTH(R5413)&amp;"/"&amp;YEAR(R5413)</f>
        <v>1/1900</v>
      </c>
      <c r="AW5413" s="209" t="e">
        <f>WEEKNUM(R5413)-WEEKNUM(EOMONTH(R5413,-1)+1)+1</f>
        <v>#NUM!</v>
      </c>
      <c r="AX5413" s="209">
        <f>IF(BB5413="S",IF(Q5413="1. Aceitou o programa",R5413-B5413,0),0)</f>
        <v>0</v>
      </c>
      <c r="AY5413" s="209">
        <f>IF(BB5413="S",IF(AND(S5413&lt;&gt;"",R5413&lt;&gt;""),S5413-R5413,0),0)</f>
        <v>0</v>
      </c>
      <c r="AZ5413" s="209">
        <f>IF(BB5413="S",IF(Q5413="1. Aceitou o programa",IF(OR(X5413="Não se Aplica",X5413=""),IF(OR(W5413="Não se Aplica",W5413=""),0,W5413-V5413),AVERAGE(X5413-W5413,W5413-V5413)),0),0)</f>
        <v>0</v>
      </c>
      <c r="BA5413" s="209">
        <f>IF(BB5413="S",IF(AND(Q5413="1. Aceitou o programa",AH5413="Realizada"),IFERROR(IF(AG5413="",0,AG5413-R5413),0),0),0)</f>
        <v>0</v>
      </c>
      <c r="BB5413" s="209" t="str">
        <f>_xlfn.XLOOKUP(U5413,'Lista Suspensa'!$AA$20:$AA$23,'Lista Suspensa'!$AB$20:$AB$23,"N/A")</f>
        <v>S</v>
      </c>
    </row>
    <row r="5414" spans="1:54" ht="12" customHeight="1">
      <c r="A5414" s="151" t="s">
        <v>54</v>
      </c>
      <c r="B5414" s="152">
        <v>46083</v>
      </c>
      <c r="C5414" s="153" t="s">
        <v>55</v>
      </c>
      <c r="D5414" s="153" t="s">
        <v>56</v>
      </c>
      <c r="E5414" s="244">
        <v>94132463</v>
      </c>
      <c r="F5414" s="144" t="s">
        <v>9664</v>
      </c>
      <c r="G5414" s="230"/>
      <c r="H5414" s="154">
        <v>34137</v>
      </c>
      <c r="I5414" s="153">
        <v>32</v>
      </c>
      <c r="J5414" s="148" t="s">
        <v>70</v>
      </c>
      <c r="K5414" s="153"/>
      <c r="L5414" s="153"/>
      <c r="M5414" s="153"/>
      <c r="N5414" s="153">
        <v>120</v>
      </c>
      <c r="O5414" s="155" t="s">
        <v>9665</v>
      </c>
      <c r="P5414" s="156" t="s">
        <v>60</v>
      </c>
      <c r="Q5414" s="157" t="s">
        <v>8211</v>
      </c>
      <c r="R5414" s="158"/>
      <c r="S5414" s="159"/>
      <c r="T5414" s="159" t="s">
        <v>6983</v>
      </c>
      <c r="U5414" s="159" t="s">
        <v>8212</v>
      </c>
      <c r="V5414" s="154">
        <v>46149</v>
      </c>
      <c r="W5414" s="154">
        <v>46155</v>
      </c>
      <c r="X5414" s="154"/>
      <c r="Y5414" s="160"/>
      <c r="Z5414" s="160"/>
      <c r="AA5414" s="153"/>
      <c r="AB5414" s="153"/>
      <c r="AC5414" s="182" t="e">
        <f t="shared" si="170"/>
        <v>#DIV/0!</v>
      </c>
      <c r="AD5414" s="153" t="e">
        <f t="shared" si="171"/>
        <v>#DIV/0!</v>
      </c>
      <c r="AE5414" s="207"/>
      <c r="AF5414" s="153"/>
      <c r="AG5414" s="159"/>
      <c r="AH5414" s="153"/>
      <c r="AI5414" s="161"/>
      <c r="AJ5414" s="153"/>
      <c r="AK5414" s="153"/>
      <c r="AL5414" s="207"/>
      <c r="AM5414" s="207"/>
      <c r="AN5414" s="207"/>
      <c r="AO5414" s="207"/>
      <c r="AP5414" s="147" t="s">
        <v>54</v>
      </c>
      <c r="AQ5414" s="147"/>
      <c r="AR5414" s="147"/>
      <c r="AS5414" s="209" t="s">
        <v>68</v>
      </c>
      <c r="AT5414" s="223" t="str">
        <f>MONTH(B5414)&amp;"/"&amp;YEAR(B5414)</f>
        <v>3/2026</v>
      </c>
      <c r="AU5414" s="223">
        <f>WEEKNUM(B5414)-WEEKNUM(EOMONTH(B5414,-1)+1)+1</f>
        <v>1</v>
      </c>
      <c r="AV5414" s="209" t="str">
        <f>MONTH(R5414)&amp;"/"&amp;YEAR(R5414)</f>
        <v>1/1900</v>
      </c>
      <c r="AW5414" s="209" t="e">
        <f>WEEKNUM(R5414)-WEEKNUM(EOMONTH(R5414,-1)+1)+1</f>
        <v>#NUM!</v>
      </c>
      <c r="AX5414" s="209">
        <f>IF(BB5414="S",IF(Q5414="1. Aceitou o programa",R5414-B5414,0),0)</f>
        <v>0</v>
      </c>
      <c r="AY5414" s="209">
        <f>IF(BB5414="S",IF(AND(S5414&lt;&gt;"",R5414&lt;&gt;""),S5414-R5414,0),0)</f>
        <v>0</v>
      </c>
      <c r="AZ5414" s="209">
        <f>IF(BB5414="S",IF(Q5414="1. Aceitou o programa",IF(OR(X5414="Não se Aplica",X5414=""),IF(OR(W5414="Não se Aplica",W5414=""),0,W5414-V5414),AVERAGE(X5414-W5414,W5414-V5414)),0),0)</f>
        <v>0</v>
      </c>
      <c r="BA5414" s="209">
        <f>IF(BB5414="S",IF(AND(Q5414="1. Aceitou o programa",AH5414="Realizada"),IFERROR(IF(AG5414="",0,AG5414-R5414),0),0),0)</f>
        <v>0</v>
      </c>
      <c r="BB5414" s="209" t="str">
        <f>_xlfn.XLOOKUP(U5414,'Lista Suspensa'!$AA$20:$AA$23,'Lista Suspensa'!$AB$20:$AB$23,"N/A")</f>
        <v>S</v>
      </c>
    </row>
    <row r="5415" spans="1:54" ht="12" customHeight="1">
      <c r="A5415" s="151" t="s">
        <v>54</v>
      </c>
      <c r="B5415" s="152">
        <v>46083</v>
      </c>
      <c r="C5415" s="153" t="s">
        <v>55</v>
      </c>
      <c r="D5415" s="153" t="s">
        <v>56</v>
      </c>
      <c r="E5415" s="244">
        <v>93503283</v>
      </c>
      <c r="F5415" s="144" t="s">
        <v>9666</v>
      </c>
      <c r="G5415" s="230"/>
      <c r="H5415" s="154">
        <v>34316</v>
      </c>
      <c r="I5415" s="153">
        <v>32</v>
      </c>
      <c r="J5415" s="148" t="s">
        <v>70</v>
      </c>
      <c r="K5415" s="153"/>
      <c r="L5415" s="153"/>
      <c r="M5415" s="153"/>
      <c r="N5415" s="153">
        <v>100</v>
      </c>
      <c r="O5415" s="155">
        <v>11982027069</v>
      </c>
      <c r="P5415" s="156" t="s">
        <v>60</v>
      </c>
      <c r="Q5415" s="157" t="s">
        <v>8211</v>
      </c>
      <c r="R5415" s="158"/>
      <c r="S5415" s="159"/>
      <c r="T5415" s="159" t="s">
        <v>6983</v>
      </c>
      <c r="U5415" s="159" t="s">
        <v>8212</v>
      </c>
      <c r="V5415" s="154">
        <v>46149</v>
      </c>
      <c r="W5415" s="154">
        <v>46155</v>
      </c>
      <c r="X5415" s="154"/>
      <c r="Y5415" s="160"/>
      <c r="Z5415" s="160"/>
      <c r="AA5415" s="153"/>
      <c r="AB5415" s="153"/>
      <c r="AC5415" s="182" t="e">
        <f t="shared" si="170"/>
        <v>#DIV/0!</v>
      </c>
      <c r="AD5415" s="153" t="e">
        <f t="shared" si="171"/>
        <v>#DIV/0!</v>
      </c>
      <c r="AE5415" s="207"/>
      <c r="AF5415" s="153"/>
      <c r="AG5415" s="159"/>
      <c r="AH5415" s="153"/>
      <c r="AI5415" s="161"/>
      <c r="AJ5415" s="153"/>
      <c r="AK5415" s="153"/>
      <c r="AL5415" s="207"/>
      <c r="AM5415" s="207"/>
      <c r="AN5415" s="207"/>
      <c r="AO5415" s="207"/>
      <c r="AP5415" s="147" t="s">
        <v>54</v>
      </c>
      <c r="AQ5415" s="147"/>
      <c r="AR5415" s="147"/>
      <c r="AS5415" s="209" t="s">
        <v>68</v>
      </c>
      <c r="AT5415" s="223" t="str">
        <f>MONTH(B5415)&amp;"/"&amp;YEAR(B5415)</f>
        <v>3/2026</v>
      </c>
      <c r="AU5415" s="223">
        <f>WEEKNUM(B5415)-WEEKNUM(EOMONTH(B5415,-1)+1)+1</f>
        <v>1</v>
      </c>
      <c r="AV5415" s="209" t="str">
        <f>MONTH(R5415)&amp;"/"&amp;YEAR(R5415)</f>
        <v>1/1900</v>
      </c>
      <c r="AW5415" s="209" t="e">
        <f>WEEKNUM(R5415)-WEEKNUM(EOMONTH(R5415,-1)+1)+1</f>
        <v>#NUM!</v>
      </c>
      <c r="AX5415" s="209">
        <f>IF(BB5415="S",IF(Q5415="1. Aceitou o programa",R5415-B5415,0),0)</f>
        <v>0</v>
      </c>
      <c r="AY5415" s="209">
        <f>IF(BB5415="S",IF(AND(S5415&lt;&gt;"",R5415&lt;&gt;""),S5415-R5415,0),0)</f>
        <v>0</v>
      </c>
      <c r="AZ5415" s="209">
        <f>IF(BB5415="S",IF(Q5415="1. Aceitou o programa",IF(OR(X5415="Não se Aplica",X5415=""),IF(OR(W5415="Não se Aplica",W5415=""),0,W5415-V5415),AVERAGE(X5415-W5415,W5415-V5415)),0),0)</f>
        <v>0</v>
      </c>
      <c r="BA5415" s="209">
        <f>IF(BB5415="S",IF(AND(Q5415="1. Aceitou o programa",AH5415="Realizada"),IFERROR(IF(AG5415="",0,AG5415-R5415),0),0),0)</f>
        <v>0</v>
      </c>
      <c r="BB5415" s="209" t="str">
        <f>_xlfn.XLOOKUP(U5415,'Lista Suspensa'!$AA$20:$AA$23,'Lista Suspensa'!$AB$20:$AB$23,"N/A")</f>
        <v>S</v>
      </c>
    </row>
    <row r="5416" spans="1:54" ht="12" customHeight="1">
      <c r="A5416" s="151" t="s">
        <v>54</v>
      </c>
      <c r="B5416" s="152">
        <v>46083</v>
      </c>
      <c r="C5416" s="153" t="s">
        <v>55</v>
      </c>
      <c r="D5416" s="153" t="s">
        <v>56</v>
      </c>
      <c r="E5416" s="244">
        <v>94215187</v>
      </c>
      <c r="F5416" s="144" t="s">
        <v>9667</v>
      </c>
      <c r="G5416" s="230"/>
      <c r="H5416" s="154">
        <v>34444</v>
      </c>
      <c r="I5416" s="153">
        <v>32</v>
      </c>
      <c r="J5416" s="148" t="s">
        <v>70</v>
      </c>
      <c r="K5416" s="153"/>
      <c r="L5416" s="153"/>
      <c r="M5416" s="153"/>
      <c r="N5416" s="153">
        <v>120</v>
      </c>
      <c r="O5416" s="155">
        <v>21980520152</v>
      </c>
      <c r="P5416" s="156" t="s">
        <v>60</v>
      </c>
      <c r="Q5416" s="157" t="s">
        <v>8211</v>
      </c>
      <c r="R5416" s="158"/>
      <c r="S5416" s="159"/>
      <c r="T5416" s="159" t="s">
        <v>6983</v>
      </c>
      <c r="U5416" s="159" t="s">
        <v>8212</v>
      </c>
      <c r="V5416" s="154">
        <v>46149</v>
      </c>
      <c r="W5416" s="154">
        <v>46155</v>
      </c>
      <c r="X5416" s="154"/>
      <c r="Y5416" s="160"/>
      <c r="Z5416" s="160"/>
      <c r="AA5416" s="153"/>
      <c r="AB5416" s="153"/>
      <c r="AC5416" s="182" t="e">
        <f t="shared" si="170"/>
        <v>#DIV/0!</v>
      </c>
      <c r="AD5416" s="153" t="e">
        <f t="shared" si="171"/>
        <v>#DIV/0!</v>
      </c>
      <c r="AE5416" s="207"/>
      <c r="AF5416" s="153"/>
      <c r="AG5416" s="159"/>
      <c r="AH5416" s="153"/>
      <c r="AI5416" s="161"/>
      <c r="AJ5416" s="153"/>
      <c r="AK5416" s="153"/>
      <c r="AL5416" s="207"/>
      <c r="AM5416" s="207"/>
      <c r="AN5416" s="207"/>
      <c r="AO5416" s="207"/>
      <c r="AP5416" s="147" t="s">
        <v>54</v>
      </c>
      <c r="AQ5416" s="147"/>
      <c r="AR5416" s="147"/>
      <c r="AS5416" s="209" t="s">
        <v>68</v>
      </c>
      <c r="AT5416" s="223" t="str">
        <f>MONTH(B5416)&amp;"/"&amp;YEAR(B5416)</f>
        <v>3/2026</v>
      </c>
      <c r="AU5416" s="223">
        <f>WEEKNUM(B5416)-WEEKNUM(EOMONTH(B5416,-1)+1)+1</f>
        <v>1</v>
      </c>
      <c r="AV5416" s="209" t="str">
        <f>MONTH(R5416)&amp;"/"&amp;YEAR(R5416)</f>
        <v>1/1900</v>
      </c>
      <c r="AW5416" s="209" t="e">
        <f>WEEKNUM(R5416)-WEEKNUM(EOMONTH(R5416,-1)+1)+1</f>
        <v>#NUM!</v>
      </c>
      <c r="AX5416" s="209">
        <f>IF(BB5416="S",IF(Q5416="1. Aceitou o programa",R5416-B5416,0),0)</f>
        <v>0</v>
      </c>
      <c r="AY5416" s="209">
        <f>IF(BB5416="S",IF(AND(S5416&lt;&gt;"",R5416&lt;&gt;""),S5416-R5416,0),0)</f>
        <v>0</v>
      </c>
      <c r="AZ5416" s="209">
        <f>IF(BB5416="S",IF(Q5416="1. Aceitou o programa",IF(OR(X5416="Não se Aplica",X5416=""),IF(OR(W5416="Não se Aplica",W5416=""),0,W5416-V5416),AVERAGE(X5416-W5416,W5416-V5416)),0),0)</f>
        <v>0</v>
      </c>
      <c r="BA5416" s="209">
        <f>IF(BB5416="S",IF(AND(Q5416="1. Aceitou o programa",AH5416="Realizada"),IFERROR(IF(AG5416="",0,AG5416-R5416),0),0),0)</f>
        <v>0</v>
      </c>
      <c r="BB5416" s="209" t="str">
        <f>_xlfn.XLOOKUP(U5416,'Lista Suspensa'!$AA$20:$AA$23,'Lista Suspensa'!$AB$20:$AB$23,"N/A")</f>
        <v>S</v>
      </c>
    </row>
    <row r="5417" spans="1:54" ht="12" customHeight="1">
      <c r="A5417" s="151" t="s">
        <v>54</v>
      </c>
      <c r="B5417" s="152">
        <v>46083</v>
      </c>
      <c r="C5417" s="153" t="s">
        <v>55</v>
      </c>
      <c r="D5417" s="153" t="s">
        <v>56</v>
      </c>
      <c r="E5417" s="244">
        <v>94233752</v>
      </c>
      <c r="F5417" s="144" t="s">
        <v>9668</v>
      </c>
      <c r="G5417" s="230"/>
      <c r="H5417" s="154">
        <v>34480</v>
      </c>
      <c r="I5417" s="153">
        <v>31</v>
      </c>
      <c r="J5417" s="148" t="s">
        <v>70</v>
      </c>
      <c r="K5417" s="153"/>
      <c r="L5417" s="153"/>
      <c r="M5417" s="153"/>
      <c r="N5417" s="153">
        <v>75</v>
      </c>
      <c r="O5417" s="155" t="s">
        <v>9669</v>
      </c>
      <c r="P5417" s="156" t="s">
        <v>60</v>
      </c>
      <c r="Q5417" s="157" t="s">
        <v>8211</v>
      </c>
      <c r="R5417" s="158"/>
      <c r="S5417" s="159"/>
      <c r="T5417" s="159" t="s">
        <v>6983</v>
      </c>
      <c r="U5417" s="159" t="s">
        <v>8212</v>
      </c>
      <c r="V5417" s="154">
        <v>46149</v>
      </c>
      <c r="W5417" s="154">
        <v>46155</v>
      </c>
      <c r="X5417" s="154"/>
      <c r="Y5417" s="160"/>
      <c r="Z5417" s="160"/>
      <c r="AA5417" s="153"/>
      <c r="AB5417" s="153"/>
      <c r="AC5417" s="182" t="e">
        <f t="shared" si="170"/>
        <v>#DIV/0!</v>
      </c>
      <c r="AD5417" s="153" t="e">
        <f t="shared" si="171"/>
        <v>#DIV/0!</v>
      </c>
      <c r="AE5417" s="207"/>
      <c r="AF5417" s="153"/>
      <c r="AG5417" s="159"/>
      <c r="AH5417" s="153"/>
      <c r="AI5417" s="161"/>
      <c r="AJ5417" s="153"/>
      <c r="AK5417" s="153"/>
      <c r="AL5417" s="207"/>
      <c r="AM5417" s="207"/>
      <c r="AN5417" s="207"/>
      <c r="AO5417" s="207"/>
      <c r="AP5417" s="147" t="s">
        <v>54</v>
      </c>
      <c r="AQ5417" s="147"/>
      <c r="AR5417" s="147"/>
      <c r="AS5417" s="209" t="s">
        <v>68</v>
      </c>
      <c r="AT5417" s="223" t="str">
        <f>MONTH(B5417)&amp;"/"&amp;YEAR(B5417)</f>
        <v>3/2026</v>
      </c>
      <c r="AU5417" s="223">
        <f>WEEKNUM(B5417)-WEEKNUM(EOMONTH(B5417,-1)+1)+1</f>
        <v>1</v>
      </c>
      <c r="AV5417" s="209" t="str">
        <f>MONTH(R5417)&amp;"/"&amp;YEAR(R5417)</f>
        <v>1/1900</v>
      </c>
      <c r="AW5417" s="209" t="e">
        <f>WEEKNUM(R5417)-WEEKNUM(EOMONTH(R5417,-1)+1)+1</f>
        <v>#NUM!</v>
      </c>
      <c r="AX5417" s="209">
        <f>IF(BB5417="S",IF(Q5417="1. Aceitou o programa",R5417-B5417,0),0)</f>
        <v>0</v>
      </c>
      <c r="AY5417" s="209">
        <f>IF(BB5417="S",IF(AND(S5417&lt;&gt;"",R5417&lt;&gt;""),S5417-R5417,0),0)</f>
        <v>0</v>
      </c>
      <c r="AZ5417" s="209">
        <f>IF(BB5417="S",IF(Q5417="1. Aceitou o programa",IF(OR(X5417="Não se Aplica",X5417=""),IF(OR(W5417="Não se Aplica",W5417=""),0,W5417-V5417),AVERAGE(X5417-W5417,W5417-V5417)),0),0)</f>
        <v>0</v>
      </c>
      <c r="BA5417" s="209">
        <f>IF(BB5417="S",IF(AND(Q5417="1. Aceitou o programa",AH5417="Realizada"),IFERROR(IF(AG5417="",0,AG5417-R5417),0),0),0)</f>
        <v>0</v>
      </c>
      <c r="BB5417" s="209" t="str">
        <f>_xlfn.XLOOKUP(U5417,'Lista Suspensa'!$AA$20:$AA$23,'Lista Suspensa'!$AB$20:$AB$23,"N/A")</f>
        <v>S</v>
      </c>
    </row>
    <row r="5418" spans="1:54" ht="12" customHeight="1">
      <c r="A5418" s="151" t="s">
        <v>54</v>
      </c>
      <c r="B5418" s="152">
        <v>46083</v>
      </c>
      <c r="C5418" s="153" t="s">
        <v>55</v>
      </c>
      <c r="D5418" s="153" t="s">
        <v>56</v>
      </c>
      <c r="E5418" s="244">
        <v>94216901</v>
      </c>
      <c r="F5418" s="144" t="s">
        <v>9670</v>
      </c>
      <c r="G5418" s="230"/>
      <c r="H5418" s="154">
        <v>34489</v>
      </c>
      <c r="I5418" s="153">
        <v>31</v>
      </c>
      <c r="J5418" s="148" t="s">
        <v>58</v>
      </c>
      <c r="K5418" s="153"/>
      <c r="L5418" s="153"/>
      <c r="M5418" s="153"/>
      <c r="N5418" s="153">
        <v>60</v>
      </c>
      <c r="O5418" s="155" t="s">
        <v>9671</v>
      </c>
      <c r="P5418" s="156" t="s">
        <v>60</v>
      </c>
      <c r="Q5418" s="157" t="s">
        <v>8211</v>
      </c>
      <c r="R5418" s="158"/>
      <c r="S5418" s="159"/>
      <c r="T5418" s="159" t="s">
        <v>6983</v>
      </c>
      <c r="U5418" s="159" t="s">
        <v>8212</v>
      </c>
      <c r="V5418" s="154">
        <v>46149</v>
      </c>
      <c r="W5418" s="154">
        <v>46155</v>
      </c>
      <c r="X5418" s="154"/>
      <c r="Y5418" s="160"/>
      <c r="Z5418" s="160"/>
      <c r="AA5418" s="153"/>
      <c r="AB5418" s="153"/>
      <c r="AC5418" s="182" t="e">
        <f t="shared" si="170"/>
        <v>#DIV/0!</v>
      </c>
      <c r="AD5418" s="153" t="e">
        <f t="shared" si="171"/>
        <v>#DIV/0!</v>
      </c>
      <c r="AE5418" s="207"/>
      <c r="AF5418" s="153"/>
      <c r="AG5418" s="159"/>
      <c r="AH5418" s="153"/>
      <c r="AI5418" s="161"/>
      <c r="AJ5418" s="153"/>
      <c r="AK5418" s="153"/>
      <c r="AL5418" s="207"/>
      <c r="AM5418" s="207"/>
      <c r="AN5418" s="207"/>
      <c r="AO5418" s="207"/>
      <c r="AP5418" s="147" t="s">
        <v>54</v>
      </c>
      <c r="AQ5418" s="147"/>
      <c r="AR5418" s="147"/>
      <c r="AS5418" s="209" t="s">
        <v>68</v>
      </c>
      <c r="AT5418" s="223" t="str">
        <f>MONTH(B5418)&amp;"/"&amp;YEAR(B5418)</f>
        <v>3/2026</v>
      </c>
      <c r="AU5418" s="223">
        <f>WEEKNUM(B5418)-WEEKNUM(EOMONTH(B5418,-1)+1)+1</f>
        <v>1</v>
      </c>
      <c r="AV5418" s="209" t="str">
        <f>MONTH(R5418)&amp;"/"&amp;YEAR(R5418)</f>
        <v>1/1900</v>
      </c>
      <c r="AW5418" s="209" t="e">
        <f>WEEKNUM(R5418)-WEEKNUM(EOMONTH(R5418,-1)+1)+1</f>
        <v>#NUM!</v>
      </c>
      <c r="AX5418" s="209">
        <f>IF(BB5418="S",IF(Q5418="1. Aceitou o programa",R5418-B5418,0),0)</f>
        <v>0</v>
      </c>
      <c r="AY5418" s="209">
        <f>IF(BB5418="S",IF(AND(S5418&lt;&gt;"",R5418&lt;&gt;""),S5418-R5418,0),0)</f>
        <v>0</v>
      </c>
      <c r="AZ5418" s="209">
        <f>IF(BB5418="S",IF(Q5418="1. Aceitou o programa",IF(OR(X5418="Não se Aplica",X5418=""),IF(OR(W5418="Não se Aplica",W5418=""),0,W5418-V5418),AVERAGE(X5418-W5418,W5418-V5418)),0),0)</f>
        <v>0</v>
      </c>
      <c r="BA5418" s="209">
        <f>IF(BB5418="S",IF(AND(Q5418="1. Aceitou o programa",AH5418="Realizada"),IFERROR(IF(AG5418="",0,AG5418-R5418),0),0),0)</f>
        <v>0</v>
      </c>
      <c r="BB5418" s="209" t="str">
        <f>_xlfn.XLOOKUP(U5418,'Lista Suspensa'!$AA$20:$AA$23,'Lista Suspensa'!$AB$20:$AB$23,"N/A")</f>
        <v>S</v>
      </c>
    </row>
    <row r="5419" spans="1:54" ht="12" customHeight="1">
      <c r="A5419" s="151" t="s">
        <v>54</v>
      </c>
      <c r="B5419" s="152">
        <v>46083</v>
      </c>
      <c r="C5419" s="153" t="s">
        <v>55</v>
      </c>
      <c r="D5419" s="153" t="s">
        <v>56</v>
      </c>
      <c r="E5419" s="244">
        <v>93047902</v>
      </c>
      <c r="F5419" s="144" t="s">
        <v>9672</v>
      </c>
      <c r="G5419" s="230"/>
      <c r="H5419" s="154">
        <v>34755</v>
      </c>
      <c r="I5419" s="153">
        <v>31</v>
      </c>
      <c r="J5419" s="148" t="s">
        <v>70</v>
      </c>
      <c r="K5419" s="153"/>
      <c r="L5419" s="153"/>
      <c r="M5419" s="153"/>
      <c r="N5419" s="153">
        <v>110</v>
      </c>
      <c r="O5419" s="155" t="s">
        <v>9673</v>
      </c>
      <c r="P5419" s="156" t="s">
        <v>60</v>
      </c>
      <c r="Q5419" s="157" t="s">
        <v>8211</v>
      </c>
      <c r="R5419" s="158"/>
      <c r="S5419" s="159"/>
      <c r="T5419" s="159" t="s">
        <v>6983</v>
      </c>
      <c r="U5419" s="159" t="s">
        <v>8212</v>
      </c>
      <c r="V5419" s="154">
        <v>46149</v>
      </c>
      <c r="W5419" s="154">
        <v>46155</v>
      </c>
      <c r="X5419" s="154"/>
      <c r="Y5419" s="160"/>
      <c r="Z5419" s="160"/>
      <c r="AA5419" s="153"/>
      <c r="AB5419" s="153"/>
      <c r="AC5419" s="182" t="e">
        <f t="shared" si="170"/>
        <v>#DIV/0!</v>
      </c>
      <c r="AD5419" s="153" t="e">
        <f t="shared" si="171"/>
        <v>#DIV/0!</v>
      </c>
      <c r="AE5419" s="207"/>
      <c r="AF5419" s="153"/>
      <c r="AG5419" s="159"/>
      <c r="AH5419" s="153"/>
      <c r="AI5419" s="161"/>
      <c r="AJ5419" s="153"/>
      <c r="AK5419" s="153"/>
      <c r="AL5419" s="207"/>
      <c r="AM5419" s="207"/>
      <c r="AN5419" s="207"/>
      <c r="AO5419" s="207"/>
      <c r="AP5419" s="147" t="s">
        <v>54</v>
      </c>
      <c r="AQ5419" s="147"/>
      <c r="AR5419" s="147"/>
      <c r="AS5419" s="209" t="s">
        <v>68</v>
      </c>
      <c r="AT5419" s="223" t="str">
        <f>MONTH(B5419)&amp;"/"&amp;YEAR(B5419)</f>
        <v>3/2026</v>
      </c>
      <c r="AU5419" s="223">
        <f>WEEKNUM(B5419)-WEEKNUM(EOMONTH(B5419,-1)+1)+1</f>
        <v>1</v>
      </c>
      <c r="AV5419" s="209" t="str">
        <f>MONTH(R5419)&amp;"/"&amp;YEAR(R5419)</f>
        <v>1/1900</v>
      </c>
      <c r="AW5419" s="209" t="e">
        <f>WEEKNUM(R5419)-WEEKNUM(EOMONTH(R5419,-1)+1)+1</f>
        <v>#NUM!</v>
      </c>
      <c r="AX5419" s="209">
        <f>IF(BB5419="S",IF(Q5419="1. Aceitou o programa",R5419-B5419,0),0)</f>
        <v>0</v>
      </c>
      <c r="AY5419" s="209">
        <f>IF(BB5419="S",IF(AND(S5419&lt;&gt;"",R5419&lt;&gt;""),S5419-R5419,0),0)</f>
        <v>0</v>
      </c>
      <c r="AZ5419" s="209">
        <f>IF(BB5419="S",IF(Q5419="1. Aceitou o programa",IF(OR(X5419="Não se Aplica",X5419=""),IF(OR(W5419="Não se Aplica",W5419=""),0,W5419-V5419),AVERAGE(X5419-W5419,W5419-V5419)),0),0)</f>
        <v>0</v>
      </c>
      <c r="BA5419" s="209">
        <f>IF(BB5419="S",IF(AND(Q5419="1. Aceitou o programa",AH5419="Realizada"),IFERROR(IF(AG5419="",0,AG5419-R5419),0),0),0)</f>
        <v>0</v>
      </c>
      <c r="BB5419" s="209" t="str">
        <f>_xlfn.XLOOKUP(U5419,'Lista Suspensa'!$AA$20:$AA$23,'Lista Suspensa'!$AB$20:$AB$23,"N/A")</f>
        <v>S</v>
      </c>
    </row>
    <row r="5420" spans="1:54" ht="12" customHeight="1">
      <c r="A5420" s="151" t="s">
        <v>54</v>
      </c>
      <c r="B5420" s="152">
        <v>46083</v>
      </c>
      <c r="C5420" s="153" t="s">
        <v>55</v>
      </c>
      <c r="D5420" s="153" t="s">
        <v>56</v>
      </c>
      <c r="E5420" s="244">
        <v>94609583</v>
      </c>
      <c r="F5420" s="144" t="s">
        <v>9674</v>
      </c>
      <c r="G5420" s="230"/>
      <c r="H5420" s="154">
        <v>34823</v>
      </c>
      <c r="I5420" s="153">
        <v>31</v>
      </c>
      <c r="J5420" s="148" t="s">
        <v>58</v>
      </c>
      <c r="K5420" s="153"/>
      <c r="L5420" s="153"/>
      <c r="M5420" s="153"/>
      <c r="N5420" s="153">
        <v>580</v>
      </c>
      <c r="O5420" s="155">
        <v>11963920307</v>
      </c>
      <c r="P5420" s="156" t="s">
        <v>60</v>
      </c>
      <c r="Q5420" s="157" t="s">
        <v>8211</v>
      </c>
      <c r="R5420" s="158"/>
      <c r="S5420" s="159"/>
      <c r="T5420" s="159" t="s">
        <v>6983</v>
      </c>
      <c r="U5420" s="159" t="s">
        <v>8212</v>
      </c>
      <c r="V5420" s="154">
        <v>46149</v>
      </c>
      <c r="W5420" s="154">
        <v>46155</v>
      </c>
      <c r="X5420" s="154"/>
      <c r="Y5420" s="160"/>
      <c r="Z5420" s="160"/>
      <c r="AA5420" s="153"/>
      <c r="AB5420" s="153"/>
      <c r="AC5420" s="182" t="e">
        <f t="shared" si="170"/>
        <v>#DIV/0!</v>
      </c>
      <c r="AD5420" s="153" t="e">
        <f t="shared" si="171"/>
        <v>#DIV/0!</v>
      </c>
      <c r="AE5420" s="207"/>
      <c r="AF5420" s="153"/>
      <c r="AG5420" s="159"/>
      <c r="AH5420" s="153"/>
      <c r="AI5420" s="161"/>
      <c r="AJ5420" s="153"/>
      <c r="AK5420" s="153"/>
      <c r="AL5420" s="207"/>
      <c r="AM5420" s="207"/>
      <c r="AN5420" s="207"/>
      <c r="AO5420" s="207"/>
      <c r="AP5420" s="147" t="s">
        <v>54</v>
      </c>
      <c r="AQ5420" s="147"/>
      <c r="AR5420" s="147"/>
      <c r="AS5420" s="209" t="s">
        <v>68</v>
      </c>
      <c r="AT5420" s="223" t="str">
        <f>MONTH(B5420)&amp;"/"&amp;YEAR(B5420)</f>
        <v>3/2026</v>
      </c>
      <c r="AU5420" s="223">
        <f>WEEKNUM(B5420)-WEEKNUM(EOMONTH(B5420,-1)+1)+1</f>
        <v>1</v>
      </c>
      <c r="AV5420" s="209" t="str">
        <f>MONTH(R5420)&amp;"/"&amp;YEAR(R5420)</f>
        <v>1/1900</v>
      </c>
      <c r="AW5420" s="209" t="e">
        <f>WEEKNUM(R5420)-WEEKNUM(EOMONTH(R5420,-1)+1)+1</f>
        <v>#NUM!</v>
      </c>
      <c r="AX5420" s="209">
        <f>IF(BB5420="S",IF(Q5420="1. Aceitou o programa",R5420-B5420,0),0)</f>
        <v>0</v>
      </c>
      <c r="AY5420" s="209">
        <f>IF(BB5420="S",IF(AND(S5420&lt;&gt;"",R5420&lt;&gt;""),S5420-R5420,0),0)</f>
        <v>0</v>
      </c>
      <c r="AZ5420" s="209">
        <f>IF(BB5420="S",IF(Q5420="1. Aceitou o programa",IF(OR(X5420="Não se Aplica",X5420=""),IF(OR(W5420="Não se Aplica",W5420=""),0,W5420-V5420),AVERAGE(X5420-W5420,W5420-V5420)),0),0)</f>
        <v>0</v>
      </c>
      <c r="BA5420" s="209">
        <f>IF(BB5420="S",IF(AND(Q5420="1. Aceitou o programa",AH5420="Realizada"),IFERROR(IF(AG5420="",0,AG5420-R5420),0),0),0)</f>
        <v>0</v>
      </c>
      <c r="BB5420" s="209" t="str">
        <f>_xlfn.XLOOKUP(U5420,'Lista Suspensa'!$AA$20:$AA$23,'Lista Suspensa'!$AB$20:$AB$23,"N/A")</f>
        <v>S</v>
      </c>
    </row>
    <row r="5421" spans="1:54" ht="12" customHeight="1">
      <c r="A5421" s="151" t="s">
        <v>54</v>
      </c>
      <c r="B5421" s="152">
        <v>46083</v>
      </c>
      <c r="C5421" s="153" t="s">
        <v>55</v>
      </c>
      <c r="D5421" s="153" t="s">
        <v>56</v>
      </c>
      <c r="E5421" s="244">
        <v>94381236</v>
      </c>
      <c r="F5421" s="144" t="s">
        <v>9675</v>
      </c>
      <c r="G5421" s="230"/>
      <c r="H5421" s="154">
        <v>34839</v>
      </c>
      <c r="I5421" s="153">
        <v>31</v>
      </c>
      <c r="J5421" s="148" t="s">
        <v>70</v>
      </c>
      <c r="K5421" s="153"/>
      <c r="L5421" s="153"/>
      <c r="M5421" s="153"/>
      <c r="N5421" s="153">
        <v>120</v>
      </c>
      <c r="O5421" s="155" t="s">
        <v>9676</v>
      </c>
      <c r="P5421" s="156" t="s">
        <v>60</v>
      </c>
      <c r="Q5421" s="157" t="s">
        <v>8211</v>
      </c>
      <c r="R5421" s="158"/>
      <c r="S5421" s="159"/>
      <c r="T5421" s="159" t="s">
        <v>6983</v>
      </c>
      <c r="U5421" s="159" t="s">
        <v>8212</v>
      </c>
      <c r="V5421" s="154">
        <v>46149</v>
      </c>
      <c r="W5421" s="154">
        <v>46155</v>
      </c>
      <c r="X5421" s="154"/>
      <c r="Y5421" s="160"/>
      <c r="Z5421" s="160"/>
      <c r="AA5421" s="153"/>
      <c r="AB5421" s="153"/>
      <c r="AC5421" s="182" t="e">
        <f t="shared" si="170"/>
        <v>#DIV/0!</v>
      </c>
      <c r="AD5421" s="153" t="e">
        <f t="shared" si="171"/>
        <v>#DIV/0!</v>
      </c>
      <c r="AE5421" s="207"/>
      <c r="AF5421" s="153"/>
      <c r="AG5421" s="159"/>
      <c r="AH5421" s="153"/>
      <c r="AI5421" s="161"/>
      <c r="AJ5421" s="153"/>
      <c r="AK5421" s="153"/>
      <c r="AL5421" s="207"/>
      <c r="AM5421" s="207"/>
      <c r="AN5421" s="207"/>
      <c r="AO5421" s="207"/>
      <c r="AP5421" s="147" t="s">
        <v>54</v>
      </c>
      <c r="AQ5421" s="147"/>
      <c r="AR5421" s="147"/>
      <c r="AS5421" s="209" t="s">
        <v>68</v>
      </c>
      <c r="AT5421" s="223" t="str">
        <f>MONTH(B5421)&amp;"/"&amp;YEAR(B5421)</f>
        <v>3/2026</v>
      </c>
      <c r="AU5421" s="223">
        <f>WEEKNUM(B5421)-WEEKNUM(EOMONTH(B5421,-1)+1)+1</f>
        <v>1</v>
      </c>
      <c r="AV5421" s="209" t="str">
        <f>MONTH(R5421)&amp;"/"&amp;YEAR(R5421)</f>
        <v>1/1900</v>
      </c>
      <c r="AW5421" s="209" t="e">
        <f>WEEKNUM(R5421)-WEEKNUM(EOMONTH(R5421,-1)+1)+1</f>
        <v>#NUM!</v>
      </c>
      <c r="AX5421" s="209">
        <f>IF(BB5421="S",IF(Q5421="1. Aceitou o programa",R5421-B5421,0),0)</f>
        <v>0</v>
      </c>
      <c r="AY5421" s="209">
        <f>IF(BB5421="S",IF(AND(S5421&lt;&gt;"",R5421&lt;&gt;""),S5421-R5421,0),0)</f>
        <v>0</v>
      </c>
      <c r="AZ5421" s="209">
        <f>IF(BB5421="S",IF(Q5421="1. Aceitou o programa",IF(OR(X5421="Não se Aplica",X5421=""),IF(OR(W5421="Não se Aplica",W5421=""),0,W5421-V5421),AVERAGE(X5421-W5421,W5421-V5421)),0),0)</f>
        <v>0</v>
      </c>
      <c r="BA5421" s="209">
        <f>IF(BB5421="S",IF(AND(Q5421="1. Aceitou o programa",AH5421="Realizada"),IFERROR(IF(AG5421="",0,AG5421-R5421),0),0),0)</f>
        <v>0</v>
      </c>
      <c r="BB5421" s="209" t="str">
        <f>_xlfn.XLOOKUP(U5421,'Lista Suspensa'!$AA$20:$AA$23,'Lista Suspensa'!$AB$20:$AB$23,"N/A")</f>
        <v>S</v>
      </c>
    </row>
    <row r="5422" spans="1:54" ht="12" customHeight="1">
      <c r="A5422" s="151" t="s">
        <v>54</v>
      </c>
      <c r="B5422" s="152">
        <v>46083</v>
      </c>
      <c r="C5422" s="153" t="s">
        <v>55</v>
      </c>
      <c r="D5422" s="153" t="s">
        <v>56</v>
      </c>
      <c r="E5422" s="244">
        <v>93424457</v>
      </c>
      <c r="F5422" s="144" t="s">
        <v>9677</v>
      </c>
      <c r="G5422" s="230"/>
      <c r="H5422" s="154">
        <v>35098</v>
      </c>
      <c r="I5422" s="153">
        <v>30</v>
      </c>
      <c r="J5422" s="148" t="s">
        <v>70</v>
      </c>
      <c r="K5422" s="153"/>
      <c r="L5422" s="153"/>
      <c r="M5422" s="153"/>
      <c r="N5422" s="153">
        <v>120</v>
      </c>
      <c r="O5422" s="155" t="s">
        <v>9678</v>
      </c>
      <c r="P5422" s="156" t="s">
        <v>60</v>
      </c>
      <c r="Q5422" s="157" t="s">
        <v>8211</v>
      </c>
      <c r="R5422" s="158"/>
      <c r="S5422" s="159"/>
      <c r="T5422" s="159" t="s">
        <v>6983</v>
      </c>
      <c r="U5422" s="159" t="s">
        <v>8212</v>
      </c>
      <c r="V5422" s="154">
        <v>46149</v>
      </c>
      <c r="W5422" s="154">
        <v>46155</v>
      </c>
      <c r="X5422" s="154"/>
      <c r="Y5422" s="160"/>
      <c r="Z5422" s="160"/>
      <c r="AA5422" s="153"/>
      <c r="AB5422" s="153"/>
      <c r="AC5422" s="182" t="e">
        <f t="shared" si="170"/>
        <v>#DIV/0!</v>
      </c>
      <c r="AD5422" s="153" t="e">
        <f t="shared" si="171"/>
        <v>#DIV/0!</v>
      </c>
      <c r="AE5422" s="207"/>
      <c r="AF5422" s="153"/>
      <c r="AG5422" s="159"/>
      <c r="AH5422" s="153"/>
      <c r="AI5422" s="161"/>
      <c r="AJ5422" s="153"/>
      <c r="AK5422" s="153"/>
      <c r="AL5422" s="207"/>
      <c r="AM5422" s="207"/>
      <c r="AN5422" s="207"/>
      <c r="AO5422" s="207"/>
      <c r="AP5422" s="147" t="s">
        <v>54</v>
      </c>
      <c r="AQ5422" s="147"/>
      <c r="AR5422" s="147"/>
      <c r="AS5422" s="209" t="s">
        <v>68</v>
      </c>
      <c r="AT5422" s="223" t="str">
        <f>MONTH(B5422)&amp;"/"&amp;YEAR(B5422)</f>
        <v>3/2026</v>
      </c>
      <c r="AU5422" s="223">
        <f>WEEKNUM(B5422)-WEEKNUM(EOMONTH(B5422,-1)+1)+1</f>
        <v>1</v>
      </c>
      <c r="AV5422" s="209" t="str">
        <f>MONTH(R5422)&amp;"/"&amp;YEAR(R5422)</f>
        <v>1/1900</v>
      </c>
      <c r="AW5422" s="209" t="e">
        <f>WEEKNUM(R5422)-WEEKNUM(EOMONTH(R5422,-1)+1)+1</f>
        <v>#NUM!</v>
      </c>
      <c r="AX5422" s="209">
        <f>IF(BB5422="S",IF(Q5422="1. Aceitou o programa",R5422-B5422,0),0)</f>
        <v>0</v>
      </c>
      <c r="AY5422" s="209">
        <f>IF(BB5422="S",IF(AND(S5422&lt;&gt;"",R5422&lt;&gt;""),S5422-R5422,0),0)</f>
        <v>0</v>
      </c>
      <c r="AZ5422" s="209">
        <f>IF(BB5422="S",IF(Q5422="1. Aceitou o programa",IF(OR(X5422="Não se Aplica",X5422=""),IF(OR(W5422="Não se Aplica",W5422=""),0,W5422-V5422),AVERAGE(X5422-W5422,W5422-V5422)),0),0)</f>
        <v>0</v>
      </c>
      <c r="BA5422" s="209">
        <f>IF(BB5422="S",IF(AND(Q5422="1. Aceitou o programa",AH5422="Realizada"),IFERROR(IF(AG5422="",0,AG5422-R5422),0),0),0)</f>
        <v>0</v>
      </c>
      <c r="BB5422" s="209" t="str">
        <f>_xlfn.XLOOKUP(U5422,'Lista Suspensa'!$AA$20:$AA$23,'Lista Suspensa'!$AB$20:$AB$23,"N/A")</f>
        <v>S</v>
      </c>
    </row>
    <row r="5423" spans="1:54" ht="12" customHeight="1">
      <c r="A5423" s="151" t="s">
        <v>54</v>
      </c>
      <c r="B5423" s="152">
        <v>46083</v>
      </c>
      <c r="C5423" s="153" t="s">
        <v>55</v>
      </c>
      <c r="D5423" s="153" t="s">
        <v>56</v>
      </c>
      <c r="E5423" s="244">
        <v>94348003</v>
      </c>
      <c r="F5423" s="144" t="s">
        <v>9679</v>
      </c>
      <c r="G5423" s="230"/>
      <c r="H5423" s="154">
        <v>35161</v>
      </c>
      <c r="I5423" s="153">
        <v>30</v>
      </c>
      <c r="J5423" s="148" t="s">
        <v>70</v>
      </c>
      <c r="K5423" s="153"/>
      <c r="L5423" s="153"/>
      <c r="M5423" s="153"/>
      <c r="N5423" s="153">
        <v>60</v>
      </c>
      <c r="O5423" s="155">
        <v>11967583349</v>
      </c>
      <c r="P5423" s="156" t="s">
        <v>60</v>
      </c>
      <c r="Q5423" s="157" t="s">
        <v>8211</v>
      </c>
      <c r="R5423" s="158"/>
      <c r="S5423" s="159"/>
      <c r="T5423" s="159" t="s">
        <v>6983</v>
      </c>
      <c r="U5423" s="159" t="s">
        <v>8212</v>
      </c>
      <c r="V5423" s="154">
        <v>46149</v>
      </c>
      <c r="W5423" s="154">
        <v>46155</v>
      </c>
      <c r="X5423" s="154"/>
      <c r="Y5423" s="160"/>
      <c r="Z5423" s="160"/>
      <c r="AA5423" s="153"/>
      <c r="AB5423" s="153"/>
      <c r="AC5423" s="182" t="e">
        <f t="shared" si="170"/>
        <v>#DIV/0!</v>
      </c>
      <c r="AD5423" s="153" t="e">
        <f t="shared" si="171"/>
        <v>#DIV/0!</v>
      </c>
      <c r="AE5423" s="207"/>
      <c r="AF5423" s="153"/>
      <c r="AG5423" s="159"/>
      <c r="AH5423" s="153"/>
      <c r="AI5423" s="161"/>
      <c r="AJ5423" s="153"/>
      <c r="AK5423" s="153"/>
      <c r="AL5423" s="207"/>
      <c r="AM5423" s="207"/>
      <c r="AN5423" s="207"/>
      <c r="AO5423" s="207"/>
      <c r="AP5423" s="147" t="s">
        <v>54</v>
      </c>
      <c r="AQ5423" s="147"/>
      <c r="AR5423" s="147"/>
      <c r="AS5423" s="209" t="s">
        <v>68</v>
      </c>
      <c r="AT5423" s="223" t="str">
        <f>MONTH(B5423)&amp;"/"&amp;YEAR(B5423)</f>
        <v>3/2026</v>
      </c>
      <c r="AU5423" s="223">
        <f>WEEKNUM(B5423)-WEEKNUM(EOMONTH(B5423,-1)+1)+1</f>
        <v>1</v>
      </c>
      <c r="AV5423" s="209" t="str">
        <f>MONTH(R5423)&amp;"/"&amp;YEAR(R5423)</f>
        <v>1/1900</v>
      </c>
      <c r="AW5423" s="209" t="e">
        <f>WEEKNUM(R5423)-WEEKNUM(EOMONTH(R5423,-1)+1)+1</f>
        <v>#NUM!</v>
      </c>
      <c r="AX5423" s="209">
        <f>IF(BB5423="S",IF(Q5423="1. Aceitou o programa",R5423-B5423,0),0)</f>
        <v>0</v>
      </c>
      <c r="AY5423" s="209">
        <f>IF(BB5423="S",IF(AND(S5423&lt;&gt;"",R5423&lt;&gt;""),S5423-R5423,0),0)</f>
        <v>0</v>
      </c>
      <c r="AZ5423" s="209">
        <f>IF(BB5423="S",IF(Q5423="1. Aceitou o programa",IF(OR(X5423="Não se Aplica",X5423=""),IF(OR(W5423="Não se Aplica",W5423=""),0,W5423-V5423),AVERAGE(X5423-W5423,W5423-V5423)),0),0)</f>
        <v>0</v>
      </c>
      <c r="BA5423" s="209">
        <f>IF(BB5423="S",IF(AND(Q5423="1. Aceitou o programa",AH5423="Realizada"),IFERROR(IF(AG5423="",0,AG5423-R5423),0),0),0)</f>
        <v>0</v>
      </c>
      <c r="BB5423" s="209" t="str">
        <f>_xlfn.XLOOKUP(U5423,'Lista Suspensa'!$AA$20:$AA$23,'Lista Suspensa'!$AB$20:$AB$23,"N/A")</f>
        <v>S</v>
      </c>
    </row>
    <row r="5424" spans="1:54" ht="12" customHeight="1">
      <c r="A5424" s="151" t="s">
        <v>54</v>
      </c>
      <c r="B5424" s="152">
        <v>46083</v>
      </c>
      <c r="C5424" s="153" t="s">
        <v>55</v>
      </c>
      <c r="D5424" s="153" t="s">
        <v>56</v>
      </c>
      <c r="E5424" s="244">
        <v>93955614</v>
      </c>
      <c r="F5424" s="144" t="s">
        <v>9680</v>
      </c>
      <c r="G5424" s="230"/>
      <c r="H5424" s="154">
        <v>35258</v>
      </c>
      <c r="I5424" s="153">
        <v>29</v>
      </c>
      <c r="J5424" s="148" t="s">
        <v>70</v>
      </c>
      <c r="K5424" s="153"/>
      <c r="L5424" s="153"/>
      <c r="M5424" s="153"/>
      <c r="N5424" s="153">
        <v>75</v>
      </c>
      <c r="O5424" s="155">
        <v>21971350973</v>
      </c>
      <c r="P5424" s="156" t="s">
        <v>60</v>
      </c>
      <c r="Q5424" s="157" t="s">
        <v>8211</v>
      </c>
      <c r="R5424" s="158"/>
      <c r="S5424" s="159"/>
      <c r="T5424" s="159" t="s">
        <v>6983</v>
      </c>
      <c r="U5424" s="159" t="s">
        <v>8212</v>
      </c>
      <c r="V5424" s="154">
        <v>46149</v>
      </c>
      <c r="W5424" s="154">
        <v>46155</v>
      </c>
      <c r="X5424" s="154"/>
      <c r="Y5424" s="160"/>
      <c r="Z5424" s="160"/>
      <c r="AA5424" s="153"/>
      <c r="AB5424" s="153"/>
      <c r="AC5424" s="182" t="e">
        <f t="shared" si="170"/>
        <v>#DIV/0!</v>
      </c>
      <c r="AD5424" s="153" t="e">
        <f t="shared" si="171"/>
        <v>#DIV/0!</v>
      </c>
      <c r="AE5424" s="207"/>
      <c r="AF5424" s="153"/>
      <c r="AG5424" s="159"/>
      <c r="AH5424" s="153"/>
      <c r="AI5424" s="161"/>
      <c r="AJ5424" s="153"/>
      <c r="AK5424" s="153"/>
      <c r="AL5424" s="207"/>
      <c r="AM5424" s="207"/>
      <c r="AN5424" s="207"/>
      <c r="AO5424" s="207"/>
      <c r="AP5424" s="147" t="s">
        <v>54</v>
      </c>
      <c r="AQ5424" s="147"/>
      <c r="AR5424" s="147"/>
      <c r="AS5424" s="209" t="s">
        <v>68</v>
      </c>
      <c r="AT5424" s="223" t="str">
        <f>MONTH(B5424)&amp;"/"&amp;YEAR(B5424)</f>
        <v>3/2026</v>
      </c>
      <c r="AU5424" s="223">
        <f>WEEKNUM(B5424)-WEEKNUM(EOMONTH(B5424,-1)+1)+1</f>
        <v>1</v>
      </c>
      <c r="AV5424" s="209" t="str">
        <f>MONTH(R5424)&amp;"/"&amp;YEAR(R5424)</f>
        <v>1/1900</v>
      </c>
      <c r="AW5424" s="209" t="e">
        <f>WEEKNUM(R5424)-WEEKNUM(EOMONTH(R5424,-1)+1)+1</f>
        <v>#NUM!</v>
      </c>
      <c r="AX5424" s="209">
        <f>IF(BB5424="S",IF(Q5424="1. Aceitou o programa",R5424-B5424,0),0)</f>
        <v>0</v>
      </c>
      <c r="AY5424" s="209">
        <f>IF(BB5424="S",IF(AND(S5424&lt;&gt;"",R5424&lt;&gt;""),S5424-R5424,0),0)</f>
        <v>0</v>
      </c>
      <c r="AZ5424" s="209">
        <f>IF(BB5424="S",IF(Q5424="1. Aceitou o programa",IF(OR(X5424="Não se Aplica",X5424=""),IF(OR(W5424="Não se Aplica",W5424=""),0,W5424-V5424),AVERAGE(X5424-W5424,W5424-V5424)),0),0)</f>
        <v>0</v>
      </c>
      <c r="BA5424" s="209">
        <f>IF(BB5424="S",IF(AND(Q5424="1. Aceitou o programa",AH5424="Realizada"),IFERROR(IF(AG5424="",0,AG5424-R5424),0),0),0)</f>
        <v>0</v>
      </c>
      <c r="BB5424" s="209" t="str">
        <f>_xlfn.XLOOKUP(U5424,'Lista Suspensa'!$AA$20:$AA$23,'Lista Suspensa'!$AB$20:$AB$23,"N/A")</f>
        <v>S</v>
      </c>
    </row>
    <row r="5425" spans="1:54" ht="12" customHeight="1">
      <c r="A5425" s="151" t="s">
        <v>54</v>
      </c>
      <c r="B5425" s="152">
        <v>46083</v>
      </c>
      <c r="C5425" s="153" t="s">
        <v>55</v>
      </c>
      <c r="D5425" s="153" t="s">
        <v>56</v>
      </c>
      <c r="E5425" s="244">
        <v>92741682</v>
      </c>
      <c r="F5425" s="144" t="s">
        <v>9681</v>
      </c>
      <c r="G5425" s="230"/>
      <c r="H5425" s="154">
        <v>35270</v>
      </c>
      <c r="I5425" s="153">
        <v>29</v>
      </c>
      <c r="J5425" s="148" t="s">
        <v>70</v>
      </c>
      <c r="K5425" s="153"/>
      <c r="L5425" s="153"/>
      <c r="M5425" s="153"/>
      <c r="N5425" s="153">
        <v>450</v>
      </c>
      <c r="O5425" s="155" t="s">
        <v>9682</v>
      </c>
      <c r="P5425" s="156" t="s">
        <v>60</v>
      </c>
      <c r="Q5425" s="157" t="s">
        <v>8211</v>
      </c>
      <c r="R5425" s="158"/>
      <c r="S5425" s="159"/>
      <c r="T5425" s="159" t="s">
        <v>6983</v>
      </c>
      <c r="U5425" s="159" t="s">
        <v>8212</v>
      </c>
      <c r="V5425" s="154">
        <v>46149</v>
      </c>
      <c r="W5425" s="154">
        <v>46155</v>
      </c>
      <c r="X5425" s="154"/>
      <c r="Y5425" s="160"/>
      <c r="Z5425" s="160"/>
      <c r="AA5425" s="153"/>
      <c r="AB5425" s="153"/>
      <c r="AC5425" s="182" t="e">
        <f t="shared" si="170"/>
        <v>#DIV/0!</v>
      </c>
      <c r="AD5425" s="153" t="e">
        <f t="shared" si="171"/>
        <v>#DIV/0!</v>
      </c>
      <c r="AE5425" s="207"/>
      <c r="AF5425" s="153"/>
      <c r="AG5425" s="159"/>
      <c r="AH5425" s="153"/>
      <c r="AI5425" s="161"/>
      <c r="AJ5425" s="153"/>
      <c r="AK5425" s="153"/>
      <c r="AL5425" s="207"/>
      <c r="AM5425" s="207"/>
      <c r="AN5425" s="207"/>
      <c r="AO5425" s="207"/>
      <c r="AP5425" s="147" t="s">
        <v>54</v>
      </c>
      <c r="AQ5425" s="147"/>
      <c r="AR5425" s="147"/>
      <c r="AS5425" s="209" t="s">
        <v>68</v>
      </c>
      <c r="AT5425" s="223" t="str">
        <f>MONTH(B5425)&amp;"/"&amp;YEAR(B5425)</f>
        <v>3/2026</v>
      </c>
      <c r="AU5425" s="223">
        <f>WEEKNUM(B5425)-WEEKNUM(EOMONTH(B5425,-1)+1)+1</f>
        <v>1</v>
      </c>
      <c r="AV5425" s="209" t="str">
        <f>MONTH(R5425)&amp;"/"&amp;YEAR(R5425)</f>
        <v>1/1900</v>
      </c>
      <c r="AW5425" s="209" t="e">
        <f>WEEKNUM(R5425)-WEEKNUM(EOMONTH(R5425,-1)+1)+1</f>
        <v>#NUM!</v>
      </c>
      <c r="AX5425" s="209">
        <f>IF(BB5425="S",IF(Q5425="1. Aceitou o programa",R5425-B5425,0),0)</f>
        <v>0</v>
      </c>
      <c r="AY5425" s="209">
        <f>IF(BB5425="S",IF(AND(S5425&lt;&gt;"",R5425&lt;&gt;""),S5425-R5425,0),0)</f>
        <v>0</v>
      </c>
      <c r="AZ5425" s="209">
        <f>IF(BB5425="S",IF(Q5425="1. Aceitou o programa",IF(OR(X5425="Não se Aplica",X5425=""),IF(OR(W5425="Não se Aplica",W5425=""),0,W5425-V5425),AVERAGE(X5425-W5425,W5425-V5425)),0),0)</f>
        <v>0</v>
      </c>
      <c r="BA5425" s="209">
        <f>IF(BB5425="S",IF(AND(Q5425="1. Aceitou o programa",AH5425="Realizada"),IFERROR(IF(AG5425="",0,AG5425-R5425),0),0),0)</f>
        <v>0</v>
      </c>
      <c r="BB5425" s="209" t="str">
        <f>_xlfn.XLOOKUP(U5425,'Lista Suspensa'!$AA$20:$AA$23,'Lista Suspensa'!$AB$20:$AB$23,"N/A")</f>
        <v>S</v>
      </c>
    </row>
    <row r="5426" spans="1:54" ht="12" customHeight="1">
      <c r="A5426" s="151" t="s">
        <v>54</v>
      </c>
      <c r="B5426" s="152">
        <v>46083</v>
      </c>
      <c r="C5426" s="153" t="s">
        <v>55</v>
      </c>
      <c r="D5426" s="153" t="s">
        <v>56</v>
      </c>
      <c r="E5426" s="244">
        <v>93478948</v>
      </c>
      <c r="F5426" s="144" t="s">
        <v>9683</v>
      </c>
      <c r="G5426" s="230"/>
      <c r="H5426" s="154">
        <v>35291</v>
      </c>
      <c r="I5426" s="153">
        <v>29</v>
      </c>
      <c r="J5426" s="148" t="s">
        <v>70</v>
      </c>
      <c r="K5426" s="153"/>
      <c r="L5426" s="153"/>
      <c r="M5426" s="153"/>
      <c r="N5426" s="153">
        <v>120</v>
      </c>
      <c r="O5426" s="155" t="s">
        <v>9684</v>
      </c>
      <c r="P5426" s="156" t="s">
        <v>60</v>
      </c>
      <c r="Q5426" s="157" t="s">
        <v>8211</v>
      </c>
      <c r="R5426" s="158"/>
      <c r="S5426" s="159"/>
      <c r="T5426" s="159" t="s">
        <v>6983</v>
      </c>
      <c r="U5426" s="159" t="s">
        <v>8212</v>
      </c>
      <c r="V5426" s="154">
        <v>46149</v>
      </c>
      <c r="W5426" s="154">
        <v>46155</v>
      </c>
      <c r="X5426" s="154"/>
      <c r="Y5426" s="160"/>
      <c r="Z5426" s="160"/>
      <c r="AA5426" s="153"/>
      <c r="AB5426" s="153"/>
      <c r="AC5426" s="182" t="e">
        <f t="shared" si="170"/>
        <v>#DIV/0!</v>
      </c>
      <c r="AD5426" s="153" t="e">
        <f t="shared" si="171"/>
        <v>#DIV/0!</v>
      </c>
      <c r="AE5426" s="207"/>
      <c r="AF5426" s="153"/>
      <c r="AG5426" s="159"/>
      <c r="AH5426" s="153"/>
      <c r="AI5426" s="161"/>
      <c r="AJ5426" s="153"/>
      <c r="AK5426" s="153"/>
      <c r="AL5426" s="207"/>
      <c r="AM5426" s="207"/>
      <c r="AN5426" s="207"/>
      <c r="AO5426" s="207"/>
      <c r="AP5426" s="147" t="s">
        <v>54</v>
      </c>
      <c r="AQ5426" s="147"/>
      <c r="AR5426" s="147"/>
      <c r="AS5426" s="209" t="s">
        <v>68</v>
      </c>
      <c r="AT5426" s="223" t="str">
        <f>MONTH(B5426)&amp;"/"&amp;YEAR(B5426)</f>
        <v>3/2026</v>
      </c>
      <c r="AU5426" s="223">
        <f>WEEKNUM(B5426)-WEEKNUM(EOMONTH(B5426,-1)+1)+1</f>
        <v>1</v>
      </c>
      <c r="AV5426" s="209" t="str">
        <f>MONTH(R5426)&amp;"/"&amp;YEAR(R5426)</f>
        <v>1/1900</v>
      </c>
      <c r="AW5426" s="209" t="e">
        <f>WEEKNUM(R5426)-WEEKNUM(EOMONTH(R5426,-1)+1)+1</f>
        <v>#NUM!</v>
      </c>
      <c r="AX5426" s="209">
        <f>IF(BB5426="S",IF(Q5426="1. Aceitou o programa",R5426-B5426,0),0)</f>
        <v>0</v>
      </c>
      <c r="AY5426" s="209">
        <f>IF(BB5426="S",IF(AND(S5426&lt;&gt;"",R5426&lt;&gt;""),S5426-R5426,0),0)</f>
        <v>0</v>
      </c>
      <c r="AZ5426" s="209">
        <f>IF(BB5426="S",IF(Q5426="1. Aceitou o programa",IF(OR(X5426="Não se Aplica",X5426=""),IF(OR(W5426="Não se Aplica",W5426=""),0,W5426-V5426),AVERAGE(X5426-W5426,W5426-V5426)),0),0)</f>
        <v>0</v>
      </c>
      <c r="BA5426" s="209">
        <f>IF(BB5426="S",IF(AND(Q5426="1. Aceitou o programa",AH5426="Realizada"),IFERROR(IF(AG5426="",0,AG5426-R5426),0),0),0)</f>
        <v>0</v>
      </c>
      <c r="BB5426" s="209" t="str">
        <f>_xlfn.XLOOKUP(U5426,'Lista Suspensa'!$AA$20:$AA$23,'Lista Suspensa'!$AB$20:$AB$23,"N/A")</f>
        <v>S</v>
      </c>
    </row>
    <row r="5427" spans="1:54" ht="12" customHeight="1">
      <c r="A5427" s="151" t="s">
        <v>54</v>
      </c>
      <c r="B5427" s="152">
        <v>46083</v>
      </c>
      <c r="C5427" s="153" t="s">
        <v>55</v>
      </c>
      <c r="D5427" s="153" t="s">
        <v>56</v>
      </c>
      <c r="E5427" s="244">
        <v>94739755</v>
      </c>
      <c r="F5427" s="144" t="s">
        <v>9685</v>
      </c>
      <c r="G5427" s="230"/>
      <c r="H5427" s="154">
        <v>35349</v>
      </c>
      <c r="I5427" s="153">
        <v>29</v>
      </c>
      <c r="J5427" s="148" t="s">
        <v>70</v>
      </c>
      <c r="K5427" s="153"/>
      <c r="L5427" s="153"/>
      <c r="M5427" s="153"/>
      <c r="N5427" s="153">
        <v>110</v>
      </c>
      <c r="O5427" s="155" t="s">
        <v>9686</v>
      </c>
      <c r="P5427" s="156" t="s">
        <v>60</v>
      </c>
      <c r="Q5427" s="157" t="s">
        <v>8211</v>
      </c>
      <c r="R5427" s="158"/>
      <c r="S5427" s="159"/>
      <c r="T5427" s="159" t="s">
        <v>6983</v>
      </c>
      <c r="U5427" s="159" t="s">
        <v>8212</v>
      </c>
      <c r="V5427" s="154">
        <v>46149</v>
      </c>
      <c r="W5427" s="154">
        <v>46155</v>
      </c>
      <c r="X5427" s="154"/>
      <c r="Y5427" s="160"/>
      <c r="Z5427" s="160"/>
      <c r="AA5427" s="153"/>
      <c r="AB5427" s="153"/>
      <c r="AC5427" s="182" t="e">
        <f t="shared" si="170"/>
        <v>#DIV/0!</v>
      </c>
      <c r="AD5427" s="153" t="e">
        <f t="shared" si="171"/>
        <v>#DIV/0!</v>
      </c>
      <c r="AE5427" s="207"/>
      <c r="AF5427" s="153"/>
      <c r="AG5427" s="159"/>
      <c r="AH5427" s="153"/>
      <c r="AI5427" s="161"/>
      <c r="AJ5427" s="153"/>
      <c r="AK5427" s="153"/>
      <c r="AL5427" s="207"/>
      <c r="AM5427" s="207"/>
      <c r="AN5427" s="207"/>
      <c r="AO5427" s="207"/>
      <c r="AP5427" s="147" t="s">
        <v>54</v>
      </c>
      <c r="AQ5427" s="147"/>
      <c r="AR5427" s="147"/>
      <c r="AS5427" s="209" t="s">
        <v>68</v>
      </c>
      <c r="AT5427" s="223" t="str">
        <f>MONTH(B5427)&amp;"/"&amp;YEAR(B5427)</f>
        <v>3/2026</v>
      </c>
      <c r="AU5427" s="223">
        <f>WEEKNUM(B5427)-WEEKNUM(EOMONTH(B5427,-1)+1)+1</f>
        <v>1</v>
      </c>
      <c r="AV5427" s="209" t="str">
        <f>MONTH(R5427)&amp;"/"&amp;YEAR(R5427)</f>
        <v>1/1900</v>
      </c>
      <c r="AW5427" s="209" t="e">
        <f>WEEKNUM(R5427)-WEEKNUM(EOMONTH(R5427,-1)+1)+1</f>
        <v>#NUM!</v>
      </c>
      <c r="AX5427" s="209">
        <f>IF(BB5427="S",IF(Q5427="1. Aceitou o programa",R5427-B5427,0),0)</f>
        <v>0</v>
      </c>
      <c r="AY5427" s="209">
        <f>IF(BB5427="S",IF(AND(S5427&lt;&gt;"",R5427&lt;&gt;""),S5427-R5427,0),0)</f>
        <v>0</v>
      </c>
      <c r="AZ5427" s="209">
        <f>IF(BB5427="S",IF(Q5427="1. Aceitou o programa",IF(OR(X5427="Não se Aplica",X5427=""),IF(OR(W5427="Não se Aplica",W5427=""),0,W5427-V5427),AVERAGE(X5427-W5427,W5427-V5427)),0),0)</f>
        <v>0</v>
      </c>
      <c r="BA5427" s="209">
        <f>IF(BB5427="S",IF(AND(Q5427="1. Aceitou o programa",AH5427="Realizada"),IFERROR(IF(AG5427="",0,AG5427-R5427),0),0),0)</f>
        <v>0</v>
      </c>
      <c r="BB5427" s="209" t="str">
        <f>_xlfn.XLOOKUP(U5427,'Lista Suspensa'!$AA$20:$AA$23,'Lista Suspensa'!$AB$20:$AB$23,"N/A")</f>
        <v>S</v>
      </c>
    </row>
    <row r="5428" spans="1:54" ht="12" customHeight="1">
      <c r="A5428" s="151" t="s">
        <v>54</v>
      </c>
      <c r="B5428" s="152">
        <v>46083</v>
      </c>
      <c r="C5428" s="153" t="s">
        <v>55</v>
      </c>
      <c r="D5428" s="153" t="s">
        <v>56</v>
      </c>
      <c r="E5428" s="244">
        <v>89949843</v>
      </c>
      <c r="F5428" s="144" t="s">
        <v>9687</v>
      </c>
      <c r="G5428" s="230"/>
      <c r="H5428" s="154">
        <v>35446</v>
      </c>
      <c r="I5428" s="153">
        <v>29</v>
      </c>
      <c r="J5428" s="148" t="s">
        <v>70</v>
      </c>
      <c r="K5428" s="153"/>
      <c r="L5428" s="153"/>
      <c r="M5428" s="153"/>
      <c r="N5428" s="153">
        <v>50</v>
      </c>
      <c r="O5428" s="155">
        <v>11939601692</v>
      </c>
      <c r="P5428" s="156" t="s">
        <v>60</v>
      </c>
      <c r="Q5428" s="157" t="s">
        <v>8211</v>
      </c>
      <c r="R5428" s="158"/>
      <c r="S5428" s="159"/>
      <c r="T5428" s="159" t="s">
        <v>6983</v>
      </c>
      <c r="U5428" s="159" t="s">
        <v>8212</v>
      </c>
      <c r="V5428" s="154">
        <v>46149</v>
      </c>
      <c r="W5428" s="154">
        <v>46155</v>
      </c>
      <c r="X5428" s="154"/>
      <c r="Y5428" s="160"/>
      <c r="Z5428" s="160"/>
      <c r="AA5428" s="153"/>
      <c r="AB5428" s="153"/>
      <c r="AC5428" s="182" t="e">
        <f t="shared" si="170"/>
        <v>#DIV/0!</v>
      </c>
      <c r="AD5428" s="153" t="e">
        <f t="shared" si="171"/>
        <v>#DIV/0!</v>
      </c>
      <c r="AE5428" s="207"/>
      <c r="AF5428" s="153"/>
      <c r="AG5428" s="159"/>
      <c r="AH5428" s="153"/>
      <c r="AI5428" s="161"/>
      <c r="AJ5428" s="153"/>
      <c r="AK5428" s="153"/>
      <c r="AL5428" s="207"/>
      <c r="AM5428" s="207"/>
      <c r="AN5428" s="207"/>
      <c r="AO5428" s="207"/>
      <c r="AP5428" s="147" t="s">
        <v>54</v>
      </c>
      <c r="AQ5428" s="147"/>
      <c r="AR5428" s="147"/>
      <c r="AS5428" s="209" t="s">
        <v>68</v>
      </c>
      <c r="AT5428" s="223" t="str">
        <f>MONTH(B5428)&amp;"/"&amp;YEAR(B5428)</f>
        <v>3/2026</v>
      </c>
      <c r="AU5428" s="223">
        <f>WEEKNUM(B5428)-WEEKNUM(EOMONTH(B5428,-1)+1)+1</f>
        <v>1</v>
      </c>
      <c r="AV5428" s="209" t="str">
        <f>MONTH(R5428)&amp;"/"&amp;YEAR(R5428)</f>
        <v>1/1900</v>
      </c>
      <c r="AW5428" s="209" t="e">
        <f>WEEKNUM(R5428)-WEEKNUM(EOMONTH(R5428,-1)+1)+1</f>
        <v>#NUM!</v>
      </c>
      <c r="AX5428" s="209">
        <f>IF(BB5428="S",IF(Q5428="1. Aceitou o programa",R5428-B5428,0),0)</f>
        <v>0</v>
      </c>
      <c r="AY5428" s="209">
        <f>IF(BB5428="S",IF(AND(S5428&lt;&gt;"",R5428&lt;&gt;""),S5428-R5428,0),0)</f>
        <v>0</v>
      </c>
      <c r="AZ5428" s="209">
        <f>IF(BB5428="S",IF(Q5428="1. Aceitou o programa",IF(OR(X5428="Não se Aplica",X5428=""),IF(OR(W5428="Não se Aplica",W5428=""),0,W5428-V5428),AVERAGE(X5428-W5428,W5428-V5428)),0),0)</f>
        <v>0</v>
      </c>
      <c r="BA5428" s="209">
        <f>IF(BB5428="S",IF(AND(Q5428="1. Aceitou o programa",AH5428="Realizada"),IFERROR(IF(AG5428="",0,AG5428-R5428),0),0),0)</f>
        <v>0</v>
      </c>
      <c r="BB5428" s="209" t="str">
        <f>_xlfn.XLOOKUP(U5428,'Lista Suspensa'!$AA$20:$AA$23,'Lista Suspensa'!$AB$20:$AB$23,"N/A")</f>
        <v>S</v>
      </c>
    </row>
    <row r="5429" spans="1:54" ht="12" customHeight="1">
      <c r="A5429" s="151" t="s">
        <v>54</v>
      </c>
      <c r="B5429" s="152">
        <v>46083</v>
      </c>
      <c r="C5429" s="153" t="s">
        <v>55</v>
      </c>
      <c r="D5429" s="153" t="s">
        <v>56</v>
      </c>
      <c r="E5429" s="244">
        <v>94446639</v>
      </c>
      <c r="F5429" s="144" t="s">
        <v>9688</v>
      </c>
      <c r="G5429" s="230"/>
      <c r="H5429" s="154">
        <v>35516</v>
      </c>
      <c r="I5429" s="153">
        <v>29</v>
      </c>
      <c r="J5429" s="148" t="s">
        <v>70</v>
      </c>
      <c r="K5429" s="153"/>
      <c r="L5429" s="153"/>
      <c r="M5429" s="153"/>
      <c r="N5429" s="153">
        <v>60</v>
      </c>
      <c r="O5429" s="155" t="s">
        <v>9689</v>
      </c>
      <c r="P5429" s="156" t="s">
        <v>60</v>
      </c>
      <c r="Q5429" s="157" t="s">
        <v>8211</v>
      </c>
      <c r="R5429" s="158"/>
      <c r="S5429" s="159"/>
      <c r="T5429" s="159" t="s">
        <v>6983</v>
      </c>
      <c r="U5429" s="159" t="s">
        <v>8212</v>
      </c>
      <c r="V5429" s="154">
        <v>46149</v>
      </c>
      <c r="W5429" s="154">
        <v>46155</v>
      </c>
      <c r="X5429" s="154"/>
      <c r="Y5429" s="160"/>
      <c r="Z5429" s="160"/>
      <c r="AA5429" s="153"/>
      <c r="AB5429" s="153"/>
      <c r="AC5429" s="182" t="e">
        <f t="shared" si="170"/>
        <v>#DIV/0!</v>
      </c>
      <c r="AD5429" s="153" t="e">
        <f t="shared" si="171"/>
        <v>#DIV/0!</v>
      </c>
      <c r="AE5429" s="207"/>
      <c r="AF5429" s="153"/>
      <c r="AG5429" s="159"/>
      <c r="AH5429" s="153"/>
      <c r="AI5429" s="161"/>
      <c r="AJ5429" s="153"/>
      <c r="AK5429" s="153"/>
      <c r="AL5429" s="207"/>
      <c r="AM5429" s="207"/>
      <c r="AN5429" s="207"/>
      <c r="AO5429" s="207"/>
      <c r="AP5429" s="147" t="s">
        <v>54</v>
      </c>
      <c r="AQ5429" s="147"/>
      <c r="AR5429" s="147"/>
      <c r="AS5429" s="209" t="s">
        <v>68</v>
      </c>
      <c r="AT5429" s="223" t="str">
        <f>MONTH(B5429)&amp;"/"&amp;YEAR(B5429)</f>
        <v>3/2026</v>
      </c>
      <c r="AU5429" s="223">
        <f>WEEKNUM(B5429)-WEEKNUM(EOMONTH(B5429,-1)+1)+1</f>
        <v>1</v>
      </c>
      <c r="AV5429" s="209" t="str">
        <f>MONTH(R5429)&amp;"/"&amp;YEAR(R5429)</f>
        <v>1/1900</v>
      </c>
      <c r="AW5429" s="209" t="e">
        <f>WEEKNUM(R5429)-WEEKNUM(EOMONTH(R5429,-1)+1)+1</f>
        <v>#NUM!</v>
      </c>
      <c r="AX5429" s="209">
        <f>IF(BB5429="S",IF(Q5429="1. Aceitou o programa",R5429-B5429,0),0)</f>
        <v>0</v>
      </c>
      <c r="AY5429" s="209">
        <f>IF(BB5429="S",IF(AND(S5429&lt;&gt;"",R5429&lt;&gt;""),S5429-R5429,0),0)</f>
        <v>0</v>
      </c>
      <c r="AZ5429" s="209">
        <f>IF(BB5429="S",IF(Q5429="1. Aceitou o programa",IF(OR(X5429="Não se Aplica",X5429=""),IF(OR(W5429="Não se Aplica",W5429=""),0,W5429-V5429),AVERAGE(X5429-W5429,W5429-V5429)),0),0)</f>
        <v>0</v>
      </c>
      <c r="BA5429" s="209">
        <f>IF(BB5429="S",IF(AND(Q5429="1. Aceitou o programa",AH5429="Realizada"),IFERROR(IF(AG5429="",0,AG5429-R5429),0),0),0)</f>
        <v>0</v>
      </c>
      <c r="BB5429" s="209" t="str">
        <f>_xlfn.XLOOKUP(U5429,'Lista Suspensa'!$AA$20:$AA$23,'Lista Suspensa'!$AB$20:$AB$23,"N/A")</f>
        <v>S</v>
      </c>
    </row>
    <row r="5430" spans="1:54" ht="12" customHeight="1">
      <c r="A5430" s="151" t="s">
        <v>54</v>
      </c>
      <c r="B5430" s="152">
        <v>46083</v>
      </c>
      <c r="C5430" s="153" t="s">
        <v>55</v>
      </c>
      <c r="D5430" s="153" t="s">
        <v>56</v>
      </c>
      <c r="E5430" s="244">
        <v>89990964</v>
      </c>
      <c r="F5430" s="144" t="s">
        <v>9690</v>
      </c>
      <c r="G5430" s="230"/>
      <c r="H5430" s="154">
        <v>35569</v>
      </c>
      <c r="I5430" s="153">
        <v>29</v>
      </c>
      <c r="J5430" s="148" t="s">
        <v>70</v>
      </c>
      <c r="K5430" s="153"/>
      <c r="L5430" s="153"/>
      <c r="M5430" s="153"/>
      <c r="N5430" s="153">
        <v>80</v>
      </c>
      <c r="O5430" s="155" t="s">
        <v>9691</v>
      </c>
      <c r="P5430" s="156" t="s">
        <v>60</v>
      </c>
      <c r="Q5430" s="157" t="s">
        <v>8211</v>
      </c>
      <c r="R5430" s="158"/>
      <c r="S5430" s="159"/>
      <c r="T5430" s="159" t="s">
        <v>6983</v>
      </c>
      <c r="U5430" s="159" t="s">
        <v>8212</v>
      </c>
      <c r="V5430" s="154">
        <v>46149</v>
      </c>
      <c r="W5430" s="154">
        <v>46155</v>
      </c>
      <c r="X5430" s="154"/>
      <c r="Y5430" s="160"/>
      <c r="Z5430" s="160"/>
      <c r="AA5430" s="153"/>
      <c r="AB5430" s="153"/>
      <c r="AC5430" s="182" t="e">
        <f t="shared" si="170"/>
        <v>#DIV/0!</v>
      </c>
      <c r="AD5430" s="153" t="e">
        <f t="shared" si="171"/>
        <v>#DIV/0!</v>
      </c>
      <c r="AE5430" s="207"/>
      <c r="AF5430" s="153"/>
      <c r="AG5430" s="159"/>
      <c r="AH5430" s="153"/>
      <c r="AI5430" s="161"/>
      <c r="AJ5430" s="153"/>
      <c r="AK5430" s="153"/>
      <c r="AL5430" s="207"/>
      <c r="AM5430" s="207"/>
      <c r="AN5430" s="207"/>
      <c r="AO5430" s="207"/>
      <c r="AP5430" s="147" t="s">
        <v>54</v>
      </c>
      <c r="AQ5430" s="147"/>
      <c r="AR5430" s="147"/>
      <c r="AS5430" s="209" t="s">
        <v>68</v>
      </c>
      <c r="AT5430" s="223" t="str">
        <f>MONTH(B5430)&amp;"/"&amp;YEAR(B5430)</f>
        <v>3/2026</v>
      </c>
      <c r="AU5430" s="223">
        <f>WEEKNUM(B5430)-WEEKNUM(EOMONTH(B5430,-1)+1)+1</f>
        <v>1</v>
      </c>
      <c r="AV5430" s="209" t="str">
        <f>MONTH(R5430)&amp;"/"&amp;YEAR(R5430)</f>
        <v>1/1900</v>
      </c>
      <c r="AW5430" s="209" t="e">
        <f>WEEKNUM(R5430)-WEEKNUM(EOMONTH(R5430,-1)+1)+1</f>
        <v>#NUM!</v>
      </c>
      <c r="AX5430" s="209">
        <f>IF(BB5430="S",IF(Q5430="1. Aceitou o programa",R5430-B5430,0),0)</f>
        <v>0</v>
      </c>
      <c r="AY5430" s="209">
        <f>IF(BB5430="S",IF(AND(S5430&lt;&gt;"",R5430&lt;&gt;""),S5430-R5430,0),0)</f>
        <v>0</v>
      </c>
      <c r="AZ5430" s="209">
        <f>IF(BB5430="S",IF(Q5430="1. Aceitou o programa",IF(OR(X5430="Não se Aplica",X5430=""),IF(OR(W5430="Não se Aplica",W5430=""),0,W5430-V5430),AVERAGE(X5430-W5430,W5430-V5430)),0),0)</f>
        <v>0</v>
      </c>
      <c r="BA5430" s="209">
        <f>IF(BB5430="S",IF(AND(Q5430="1. Aceitou o programa",AH5430="Realizada"),IFERROR(IF(AG5430="",0,AG5430-R5430),0),0),0)</f>
        <v>0</v>
      </c>
      <c r="BB5430" s="209" t="str">
        <f>_xlfn.XLOOKUP(U5430,'Lista Suspensa'!$AA$20:$AA$23,'Lista Suspensa'!$AB$20:$AB$23,"N/A")</f>
        <v>S</v>
      </c>
    </row>
    <row r="5431" spans="1:54" ht="12" customHeight="1">
      <c r="A5431" s="151" t="s">
        <v>54</v>
      </c>
      <c r="B5431" s="152">
        <v>46083</v>
      </c>
      <c r="C5431" s="153" t="s">
        <v>55</v>
      </c>
      <c r="D5431" s="153" t="s">
        <v>56</v>
      </c>
      <c r="E5431" s="244">
        <v>95023349</v>
      </c>
      <c r="F5431" s="144" t="s">
        <v>9692</v>
      </c>
      <c r="G5431" s="230"/>
      <c r="H5431" s="154">
        <v>35586</v>
      </c>
      <c r="I5431" s="153">
        <v>28</v>
      </c>
      <c r="J5431" s="148" t="s">
        <v>70</v>
      </c>
      <c r="K5431" s="153"/>
      <c r="L5431" s="153"/>
      <c r="M5431" s="153"/>
      <c r="N5431" s="153">
        <v>60</v>
      </c>
      <c r="O5431" s="155" t="s">
        <v>9693</v>
      </c>
      <c r="P5431" s="156" t="s">
        <v>60</v>
      </c>
      <c r="Q5431" s="157" t="s">
        <v>8211</v>
      </c>
      <c r="R5431" s="158"/>
      <c r="S5431" s="159"/>
      <c r="T5431" s="159" t="s">
        <v>6983</v>
      </c>
      <c r="U5431" s="159" t="s">
        <v>8212</v>
      </c>
      <c r="V5431" s="154">
        <v>46149</v>
      </c>
      <c r="W5431" s="154">
        <v>46155</v>
      </c>
      <c r="X5431" s="154"/>
      <c r="Y5431" s="160"/>
      <c r="Z5431" s="160"/>
      <c r="AA5431" s="153"/>
      <c r="AB5431" s="153"/>
      <c r="AC5431" s="182" t="e">
        <f t="shared" si="170"/>
        <v>#DIV/0!</v>
      </c>
      <c r="AD5431" s="153" t="e">
        <f t="shared" si="171"/>
        <v>#DIV/0!</v>
      </c>
      <c r="AE5431" s="207"/>
      <c r="AF5431" s="153"/>
      <c r="AG5431" s="159"/>
      <c r="AH5431" s="153"/>
      <c r="AI5431" s="161"/>
      <c r="AJ5431" s="153"/>
      <c r="AK5431" s="153"/>
      <c r="AL5431" s="207"/>
      <c r="AM5431" s="207"/>
      <c r="AN5431" s="207"/>
      <c r="AO5431" s="207"/>
      <c r="AP5431" s="147" t="s">
        <v>54</v>
      </c>
      <c r="AQ5431" s="147"/>
      <c r="AR5431" s="147"/>
      <c r="AS5431" s="209" t="s">
        <v>68</v>
      </c>
      <c r="AT5431" s="223" t="str">
        <f>MONTH(B5431)&amp;"/"&amp;YEAR(B5431)</f>
        <v>3/2026</v>
      </c>
      <c r="AU5431" s="223">
        <f>WEEKNUM(B5431)-WEEKNUM(EOMONTH(B5431,-1)+1)+1</f>
        <v>1</v>
      </c>
      <c r="AV5431" s="209" t="str">
        <f>MONTH(R5431)&amp;"/"&amp;YEAR(R5431)</f>
        <v>1/1900</v>
      </c>
      <c r="AW5431" s="209" t="e">
        <f>WEEKNUM(R5431)-WEEKNUM(EOMONTH(R5431,-1)+1)+1</f>
        <v>#NUM!</v>
      </c>
      <c r="AX5431" s="209">
        <f>IF(BB5431="S",IF(Q5431="1. Aceitou o programa",R5431-B5431,0),0)</f>
        <v>0</v>
      </c>
      <c r="AY5431" s="209">
        <f>IF(BB5431="S",IF(AND(S5431&lt;&gt;"",R5431&lt;&gt;""),S5431-R5431,0),0)</f>
        <v>0</v>
      </c>
      <c r="AZ5431" s="209">
        <f>IF(BB5431="S",IF(Q5431="1. Aceitou o programa",IF(OR(X5431="Não se Aplica",X5431=""),IF(OR(W5431="Não se Aplica",W5431=""),0,W5431-V5431),AVERAGE(X5431-W5431,W5431-V5431)),0),0)</f>
        <v>0</v>
      </c>
      <c r="BA5431" s="209">
        <f>IF(BB5431="S",IF(AND(Q5431="1. Aceitou o programa",AH5431="Realizada"),IFERROR(IF(AG5431="",0,AG5431-R5431),0),0),0)</f>
        <v>0</v>
      </c>
      <c r="BB5431" s="209" t="str">
        <f>_xlfn.XLOOKUP(U5431,'Lista Suspensa'!$AA$20:$AA$23,'Lista Suspensa'!$AB$20:$AB$23,"N/A")</f>
        <v>S</v>
      </c>
    </row>
    <row r="5432" spans="1:54" ht="12" customHeight="1">
      <c r="A5432" s="151" t="s">
        <v>54</v>
      </c>
      <c r="B5432" s="152">
        <v>46083</v>
      </c>
      <c r="C5432" s="153" t="s">
        <v>55</v>
      </c>
      <c r="D5432" s="153" t="s">
        <v>56</v>
      </c>
      <c r="E5432" s="244">
        <v>89464934</v>
      </c>
      <c r="F5432" s="144" t="s">
        <v>9694</v>
      </c>
      <c r="G5432" s="230"/>
      <c r="H5432" s="154">
        <v>35603</v>
      </c>
      <c r="I5432" s="153">
        <v>28</v>
      </c>
      <c r="J5432" s="148" t="s">
        <v>70</v>
      </c>
      <c r="K5432" s="153"/>
      <c r="L5432" s="153"/>
      <c r="M5432" s="153"/>
      <c r="N5432" s="153">
        <v>60</v>
      </c>
      <c r="O5432" s="155">
        <v>11940812645</v>
      </c>
      <c r="P5432" s="156" t="s">
        <v>60</v>
      </c>
      <c r="Q5432" s="157" t="s">
        <v>8211</v>
      </c>
      <c r="R5432" s="158"/>
      <c r="S5432" s="159"/>
      <c r="T5432" s="159" t="s">
        <v>6983</v>
      </c>
      <c r="U5432" s="159" t="s">
        <v>8212</v>
      </c>
      <c r="V5432" s="154">
        <v>46149</v>
      </c>
      <c r="W5432" s="154">
        <v>46155</v>
      </c>
      <c r="X5432" s="154"/>
      <c r="Y5432" s="160"/>
      <c r="Z5432" s="160"/>
      <c r="AA5432" s="153"/>
      <c r="AB5432" s="153"/>
      <c r="AC5432" s="182" t="e">
        <f t="shared" si="170"/>
        <v>#DIV/0!</v>
      </c>
      <c r="AD5432" s="153" t="e">
        <f t="shared" si="171"/>
        <v>#DIV/0!</v>
      </c>
      <c r="AE5432" s="207"/>
      <c r="AF5432" s="153"/>
      <c r="AG5432" s="159"/>
      <c r="AH5432" s="153"/>
      <c r="AI5432" s="161"/>
      <c r="AJ5432" s="153"/>
      <c r="AK5432" s="153"/>
      <c r="AL5432" s="207"/>
      <c r="AM5432" s="207"/>
      <c r="AN5432" s="207"/>
      <c r="AO5432" s="207"/>
      <c r="AP5432" s="147" t="s">
        <v>54</v>
      </c>
      <c r="AQ5432" s="147"/>
      <c r="AR5432" s="147"/>
      <c r="AS5432" s="209" t="s">
        <v>68</v>
      </c>
      <c r="AT5432" s="223" t="str">
        <f>MONTH(B5432)&amp;"/"&amp;YEAR(B5432)</f>
        <v>3/2026</v>
      </c>
      <c r="AU5432" s="223">
        <f>WEEKNUM(B5432)-WEEKNUM(EOMONTH(B5432,-1)+1)+1</f>
        <v>1</v>
      </c>
      <c r="AV5432" s="209" t="str">
        <f>MONTH(R5432)&amp;"/"&amp;YEAR(R5432)</f>
        <v>1/1900</v>
      </c>
      <c r="AW5432" s="209" t="e">
        <f>WEEKNUM(R5432)-WEEKNUM(EOMONTH(R5432,-1)+1)+1</f>
        <v>#NUM!</v>
      </c>
      <c r="AX5432" s="209">
        <f>IF(BB5432="S",IF(Q5432="1. Aceitou o programa",R5432-B5432,0),0)</f>
        <v>0</v>
      </c>
      <c r="AY5432" s="209">
        <f>IF(BB5432="S",IF(AND(S5432&lt;&gt;"",R5432&lt;&gt;""),S5432-R5432,0),0)</f>
        <v>0</v>
      </c>
      <c r="AZ5432" s="209">
        <f>IF(BB5432="S",IF(Q5432="1. Aceitou o programa",IF(OR(X5432="Não se Aplica",X5432=""),IF(OR(W5432="Não se Aplica",W5432=""),0,W5432-V5432),AVERAGE(X5432-W5432,W5432-V5432)),0),0)</f>
        <v>0</v>
      </c>
      <c r="BA5432" s="209">
        <f>IF(BB5432="S",IF(AND(Q5432="1. Aceitou o programa",AH5432="Realizada"),IFERROR(IF(AG5432="",0,AG5432-R5432),0),0),0)</f>
        <v>0</v>
      </c>
      <c r="BB5432" s="209" t="str">
        <f>_xlfn.XLOOKUP(U5432,'Lista Suspensa'!$AA$20:$AA$23,'Lista Suspensa'!$AB$20:$AB$23,"N/A")</f>
        <v>S</v>
      </c>
    </row>
    <row r="5433" spans="1:54" ht="12" customHeight="1">
      <c r="A5433" s="151" t="s">
        <v>54</v>
      </c>
      <c r="B5433" s="152">
        <v>46083</v>
      </c>
      <c r="C5433" s="153" t="s">
        <v>55</v>
      </c>
      <c r="D5433" s="153" t="s">
        <v>56</v>
      </c>
      <c r="E5433" s="244">
        <v>94116441</v>
      </c>
      <c r="F5433" s="144" t="s">
        <v>9695</v>
      </c>
      <c r="G5433" s="230"/>
      <c r="H5433" s="154">
        <v>35689</v>
      </c>
      <c r="I5433" s="153">
        <v>28</v>
      </c>
      <c r="J5433" s="148" t="s">
        <v>70</v>
      </c>
      <c r="K5433" s="153"/>
      <c r="L5433" s="153"/>
      <c r="M5433" s="153"/>
      <c r="N5433" s="153">
        <v>60</v>
      </c>
      <c r="O5433" s="155" t="s">
        <v>9696</v>
      </c>
      <c r="P5433" s="156" t="s">
        <v>60</v>
      </c>
      <c r="Q5433" s="157" t="s">
        <v>8211</v>
      </c>
      <c r="R5433" s="158"/>
      <c r="S5433" s="159"/>
      <c r="T5433" s="159" t="s">
        <v>6983</v>
      </c>
      <c r="U5433" s="159" t="s">
        <v>8212</v>
      </c>
      <c r="V5433" s="154">
        <v>46149</v>
      </c>
      <c r="W5433" s="154">
        <v>46155</v>
      </c>
      <c r="X5433" s="154"/>
      <c r="Y5433" s="160"/>
      <c r="Z5433" s="160"/>
      <c r="AA5433" s="153"/>
      <c r="AB5433" s="153"/>
      <c r="AC5433" s="182" t="e">
        <f t="shared" si="170"/>
        <v>#DIV/0!</v>
      </c>
      <c r="AD5433" s="153" t="e">
        <f t="shared" si="171"/>
        <v>#DIV/0!</v>
      </c>
      <c r="AE5433" s="207"/>
      <c r="AF5433" s="153"/>
      <c r="AG5433" s="159"/>
      <c r="AH5433" s="153"/>
      <c r="AI5433" s="161"/>
      <c r="AJ5433" s="153"/>
      <c r="AK5433" s="153"/>
      <c r="AL5433" s="207"/>
      <c r="AM5433" s="207"/>
      <c r="AN5433" s="207"/>
      <c r="AO5433" s="207"/>
      <c r="AP5433" s="147" t="s">
        <v>54</v>
      </c>
      <c r="AQ5433" s="147"/>
      <c r="AR5433" s="147"/>
      <c r="AS5433" s="209" t="s">
        <v>68</v>
      </c>
      <c r="AT5433" s="223" t="str">
        <f>MONTH(B5433)&amp;"/"&amp;YEAR(B5433)</f>
        <v>3/2026</v>
      </c>
      <c r="AU5433" s="223">
        <f>WEEKNUM(B5433)-WEEKNUM(EOMONTH(B5433,-1)+1)+1</f>
        <v>1</v>
      </c>
      <c r="AV5433" s="209" t="str">
        <f>MONTH(R5433)&amp;"/"&amp;YEAR(R5433)</f>
        <v>1/1900</v>
      </c>
      <c r="AW5433" s="209" t="e">
        <f>WEEKNUM(R5433)-WEEKNUM(EOMONTH(R5433,-1)+1)+1</f>
        <v>#NUM!</v>
      </c>
      <c r="AX5433" s="209">
        <f>IF(BB5433="S",IF(Q5433="1. Aceitou o programa",R5433-B5433,0),0)</f>
        <v>0</v>
      </c>
      <c r="AY5433" s="209">
        <f>IF(BB5433="S",IF(AND(S5433&lt;&gt;"",R5433&lt;&gt;""),S5433-R5433,0),0)</f>
        <v>0</v>
      </c>
      <c r="AZ5433" s="209">
        <f>IF(BB5433="S",IF(Q5433="1. Aceitou o programa",IF(OR(X5433="Não se Aplica",X5433=""),IF(OR(W5433="Não se Aplica",W5433=""),0,W5433-V5433),AVERAGE(X5433-W5433,W5433-V5433)),0),0)</f>
        <v>0</v>
      </c>
      <c r="BA5433" s="209">
        <f>IF(BB5433="S",IF(AND(Q5433="1. Aceitou o programa",AH5433="Realizada"),IFERROR(IF(AG5433="",0,AG5433-R5433),0),0),0)</f>
        <v>0</v>
      </c>
      <c r="BB5433" s="209" t="str">
        <f>_xlfn.XLOOKUP(U5433,'Lista Suspensa'!$AA$20:$AA$23,'Lista Suspensa'!$AB$20:$AB$23,"N/A")</f>
        <v>S</v>
      </c>
    </row>
    <row r="5434" spans="1:54" ht="12" customHeight="1">
      <c r="A5434" s="151" t="s">
        <v>54</v>
      </c>
      <c r="B5434" s="152">
        <v>46083</v>
      </c>
      <c r="C5434" s="153" t="s">
        <v>55</v>
      </c>
      <c r="D5434" s="153" t="s">
        <v>56</v>
      </c>
      <c r="E5434" s="244">
        <v>94791250</v>
      </c>
      <c r="F5434" s="144" t="s">
        <v>9697</v>
      </c>
      <c r="G5434" s="230"/>
      <c r="H5434" s="154">
        <v>35733</v>
      </c>
      <c r="I5434" s="153">
        <v>28</v>
      </c>
      <c r="J5434" s="148" t="s">
        <v>70</v>
      </c>
      <c r="K5434" s="153"/>
      <c r="L5434" s="153"/>
      <c r="M5434" s="153"/>
      <c r="N5434" s="153">
        <v>60</v>
      </c>
      <c r="O5434" s="155" t="s">
        <v>9698</v>
      </c>
      <c r="P5434" s="156" t="s">
        <v>60</v>
      </c>
      <c r="Q5434" s="157" t="s">
        <v>8211</v>
      </c>
      <c r="R5434" s="158"/>
      <c r="S5434" s="159"/>
      <c r="T5434" s="159" t="s">
        <v>6983</v>
      </c>
      <c r="U5434" s="159" t="s">
        <v>8212</v>
      </c>
      <c r="V5434" s="154">
        <v>46149</v>
      </c>
      <c r="W5434" s="154">
        <v>46155</v>
      </c>
      <c r="X5434" s="154"/>
      <c r="Y5434" s="160"/>
      <c r="Z5434" s="160"/>
      <c r="AA5434" s="153"/>
      <c r="AB5434" s="153"/>
      <c r="AC5434" s="182" t="e">
        <f t="shared" si="170"/>
        <v>#DIV/0!</v>
      </c>
      <c r="AD5434" s="153" t="e">
        <f t="shared" si="171"/>
        <v>#DIV/0!</v>
      </c>
      <c r="AE5434" s="207"/>
      <c r="AF5434" s="153"/>
      <c r="AG5434" s="159"/>
      <c r="AH5434" s="153"/>
      <c r="AI5434" s="161"/>
      <c r="AJ5434" s="153"/>
      <c r="AK5434" s="153"/>
      <c r="AL5434" s="207"/>
      <c r="AM5434" s="207"/>
      <c r="AN5434" s="207"/>
      <c r="AO5434" s="207"/>
      <c r="AP5434" s="147" t="s">
        <v>54</v>
      </c>
      <c r="AQ5434" s="147"/>
      <c r="AR5434" s="147"/>
      <c r="AS5434" s="209" t="s">
        <v>68</v>
      </c>
      <c r="AT5434" s="223" t="str">
        <f>MONTH(B5434)&amp;"/"&amp;YEAR(B5434)</f>
        <v>3/2026</v>
      </c>
      <c r="AU5434" s="223">
        <f>WEEKNUM(B5434)-WEEKNUM(EOMONTH(B5434,-1)+1)+1</f>
        <v>1</v>
      </c>
      <c r="AV5434" s="209" t="str">
        <f>MONTH(R5434)&amp;"/"&amp;YEAR(R5434)</f>
        <v>1/1900</v>
      </c>
      <c r="AW5434" s="209" t="e">
        <f>WEEKNUM(R5434)-WEEKNUM(EOMONTH(R5434,-1)+1)+1</f>
        <v>#NUM!</v>
      </c>
      <c r="AX5434" s="209">
        <f>IF(BB5434="S",IF(Q5434="1. Aceitou o programa",R5434-B5434,0),0)</f>
        <v>0</v>
      </c>
      <c r="AY5434" s="209">
        <f>IF(BB5434="S",IF(AND(S5434&lt;&gt;"",R5434&lt;&gt;""),S5434-R5434,0),0)</f>
        <v>0</v>
      </c>
      <c r="AZ5434" s="209">
        <f>IF(BB5434="S",IF(Q5434="1. Aceitou o programa",IF(OR(X5434="Não se Aplica",X5434=""),IF(OR(W5434="Não se Aplica",W5434=""),0,W5434-V5434),AVERAGE(X5434-W5434,W5434-V5434)),0),0)</f>
        <v>0</v>
      </c>
      <c r="BA5434" s="209">
        <f>IF(BB5434="S",IF(AND(Q5434="1. Aceitou o programa",AH5434="Realizada"),IFERROR(IF(AG5434="",0,AG5434-R5434),0),0),0)</f>
        <v>0</v>
      </c>
      <c r="BB5434" s="209" t="str">
        <f>_xlfn.XLOOKUP(U5434,'Lista Suspensa'!$AA$20:$AA$23,'Lista Suspensa'!$AB$20:$AB$23,"N/A")</f>
        <v>S</v>
      </c>
    </row>
    <row r="5435" spans="1:54" ht="12" customHeight="1">
      <c r="A5435" s="151" t="s">
        <v>54</v>
      </c>
      <c r="B5435" s="152">
        <v>46083</v>
      </c>
      <c r="C5435" s="153" t="s">
        <v>55</v>
      </c>
      <c r="D5435" s="153" t="s">
        <v>56</v>
      </c>
      <c r="E5435" s="244">
        <v>92905866</v>
      </c>
      <c r="F5435" s="144" t="s">
        <v>9699</v>
      </c>
      <c r="G5435" s="230"/>
      <c r="H5435" s="154">
        <v>35815</v>
      </c>
      <c r="I5435" s="153">
        <v>28</v>
      </c>
      <c r="J5435" s="148" t="s">
        <v>70</v>
      </c>
      <c r="K5435" s="153"/>
      <c r="L5435" s="153"/>
      <c r="M5435" s="153"/>
      <c r="N5435" s="153">
        <v>60</v>
      </c>
      <c r="O5435" s="155" t="s">
        <v>9700</v>
      </c>
      <c r="P5435" s="156" t="s">
        <v>60</v>
      </c>
      <c r="Q5435" s="157" t="s">
        <v>8211</v>
      </c>
      <c r="R5435" s="158"/>
      <c r="S5435" s="159"/>
      <c r="T5435" s="159" t="s">
        <v>6983</v>
      </c>
      <c r="U5435" s="159" t="s">
        <v>8212</v>
      </c>
      <c r="V5435" s="154">
        <v>46149</v>
      </c>
      <c r="W5435" s="154">
        <v>46155</v>
      </c>
      <c r="X5435" s="154"/>
      <c r="Y5435" s="160"/>
      <c r="Z5435" s="160"/>
      <c r="AA5435" s="153"/>
      <c r="AB5435" s="153"/>
      <c r="AC5435" s="182" t="e">
        <f t="shared" si="170"/>
        <v>#DIV/0!</v>
      </c>
      <c r="AD5435" s="153" t="e">
        <f t="shared" si="171"/>
        <v>#DIV/0!</v>
      </c>
      <c r="AE5435" s="207"/>
      <c r="AF5435" s="153"/>
      <c r="AG5435" s="159"/>
      <c r="AH5435" s="153"/>
      <c r="AI5435" s="161"/>
      <c r="AJ5435" s="153"/>
      <c r="AK5435" s="153"/>
      <c r="AL5435" s="207"/>
      <c r="AM5435" s="207"/>
      <c r="AN5435" s="207"/>
      <c r="AO5435" s="207"/>
      <c r="AP5435" s="147" t="s">
        <v>54</v>
      </c>
      <c r="AQ5435" s="147"/>
      <c r="AR5435" s="147"/>
      <c r="AS5435" s="209" t="s">
        <v>68</v>
      </c>
      <c r="AT5435" s="223" t="str">
        <f>MONTH(B5435)&amp;"/"&amp;YEAR(B5435)</f>
        <v>3/2026</v>
      </c>
      <c r="AU5435" s="223">
        <f>WEEKNUM(B5435)-WEEKNUM(EOMONTH(B5435,-1)+1)+1</f>
        <v>1</v>
      </c>
      <c r="AV5435" s="209" t="str">
        <f>MONTH(R5435)&amp;"/"&amp;YEAR(R5435)</f>
        <v>1/1900</v>
      </c>
      <c r="AW5435" s="209" t="e">
        <f>WEEKNUM(R5435)-WEEKNUM(EOMONTH(R5435,-1)+1)+1</f>
        <v>#NUM!</v>
      </c>
      <c r="AX5435" s="209">
        <f>IF(BB5435="S",IF(Q5435="1. Aceitou o programa",R5435-B5435,0),0)</f>
        <v>0</v>
      </c>
      <c r="AY5435" s="209">
        <f>IF(BB5435="S",IF(AND(S5435&lt;&gt;"",R5435&lt;&gt;""),S5435-R5435,0),0)</f>
        <v>0</v>
      </c>
      <c r="AZ5435" s="209">
        <f>IF(BB5435="S",IF(Q5435="1. Aceitou o programa",IF(OR(X5435="Não se Aplica",X5435=""),IF(OR(W5435="Não se Aplica",W5435=""),0,W5435-V5435),AVERAGE(X5435-W5435,W5435-V5435)),0),0)</f>
        <v>0</v>
      </c>
      <c r="BA5435" s="209">
        <f>IF(BB5435="S",IF(AND(Q5435="1. Aceitou o programa",AH5435="Realizada"),IFERROR(IF(AG5435="",0,AG5435-R5435),0),0),0)</f>
        <v>0</v>
      </c>
      <c r="BB5435" s="209" t="str">
        <f>_xlfn.XLOOKUP(U5435,'Lista Suspensa'!$AA$20:$AA$23,'Lista Suspensa'!$AB$20:$AB$23,"N/A")</f>
        <v>S</v>
      </c>
    </row>
    <row r="5436" spans="1:54" ht="12" customHeight="1">
      <c r="A5436" s="151" t="s">
        <v>54</v>
      </c>
      <c r="B5436" s="152">
        <v>46083</v>
      </c>
      <c r="C5436" s="153" t="s">
        <v>55</v>
      </c>
      <c r="D5436" s="153" t="s">
        <v>56</v>
      </c>
      <c r="E5436" s="244">
        <v>93443488</v>
      </c>
      <c r="F5436" s="144" t="s">
        <v>9701</v>
      </c>
      <c r="G5436" s="230"/>
      <c r="H5436" s="154">
        <v>36063</v>
      </c>
      <c r="I5436" s="153">
        <v>27</v>
      </c>
      <c r="J5436" s="148" t="s">
        <v>70</v>
      </c>
      <c r="K5436" s="153"/>
      <c r="L5436" s="153"/>
      <c r="M5436" s="153"/>
      <c r="N5436" s="153">
        <v>380</v>
      </c>
      <c r="O5436" s="155">
        <v>21966180722</v>
      </c>
      <c r="P5436" s="156" t="s">
        <v>60</v>
      </c>
      <c r="Q5436" s="157" t="s">
        <v>8211</v>
      </c>
      <c r="R5436" s="158"/>
      <c r="S5436" s="159"/>
      <c r="T5436" s="159" t="s">
        <v>6983</v>
      </c>
      <c r="U5436" s="159" t="s">
        <v>8212</v>
      </c>
      <c r="V5436" s="154">
        <v>46149</v>
      </c>
      <c r="W5436" s="154">
        <v>46155</v>
      </c>
      <c r="X5436" s="154"/>
      <c r="Y5436" s="160"/>
      <c r="Z5436" s="160"/>
      <c r="AA5436" s="153"/>
      <c r="AB5436" s="153"/>
      <c r="AC5436" s="182" t="e">
        <f t="shared" si="170"/>
        <v>#DIV/0!</v>
      </c>
      <c r="AD5436" s="153" t="e">
        <f t="shared" si="171"/>
        <v>#DIV/0!</v>
      </c>
      <c r="AE5436" s="207"/>
      <c r="AF5436" s="153"/>
      <c r="AG5436" s="159"/>
      <c r="AH5436" s="153"/>
      <c r="AI5436" s="161"/>
      <c r="AJ5436" s="153"/>
      <c r="AK5436" s="153"/>
      <c r="AL5436" s="207"/>
      <c r="AM5436" s="207"/>
      <c r="AN5436" s="207"/>
      <c r="AO5436" s="207"/>
      <c r="AP5436" s="147" t="s">
        <v>54</v>
      </c>
      <c r="AQ5436" s="147"/>
      <c r="AR5436" s="147"/>
      <c r="AS5436" s="209" t="s">
        <v>68</v>
      </c>
      <c r="AT5436" s="223" t="str">
        <f>MONTH(B5436)&amp;"/"&amp;YEAR(B5436)</f>
        <v>3/2026</v>
      </c>
      <c r="AU5436" s="223">
        <f>WEEKNUM(B5436)-WEEKNUM(EOMONTH(B5436,-1)+1)+1</f>
        <v>1</v>
      </c>
      <c r="AV5436" s="209" t="str">
        <f>MONTH(R5436)&amp;"/"&amp;YEAR(R5436)</f>
        <v>1/1900</v>
      </c>
      <c r="AW5436" s="209" t="e">
        <f>WEEKNUM(R5436)-WEEKNUM(EOMONTH(R5436,-1)+1)+1</f>
        <v>#NUM!</v>
      </c>
      <c r="AX5436" s="209">
        <f>IF(BB5436="S",IF(Q5436="1. Aceitou o programa",R5436-B5436,0),0)</f>
        <v>0</v>
      </c>
      <c r="AY5436" s="209">
        <f>IF(BB5436="S",IF(AND(S5436&lt;&gt;"",R5436&lt;&gt;""),S5436-R5436,0),0)</f>
        <v>0</v>
      </c>
      <c r="AZ5436" s="209">
        <f>IF(BB5436="S",IF(Q5436="1. Aceitou o programa",IF(OR(X5436="Não se Aplica",X5436=""),IF(OR(W5436="Não se Aplica",W5436=""),0,W5436-V5436),AVERAGE(X5436-W5436,W5436-V5436)),0),0)</f>
        <v>0</v>
      </c>
      <c r="BA5436" s="209">
        <f>IF(BB5436="S",IF(AND(Q5436="1. Aceitou o programa",AH5436="Realizada"),IFERROR(IF(AG5436="",0,AG5436-R5436),0),0),0)</f>
        <v>0</v>
      </c>
      <c r="BB5436" s="209" t="str">
        <f>_xlfn.XLOOKUP(U5436,'Lista Suspensa'!$AA$20:$AA$23,'Lista Suspensa'!$AB$20:$AB$23,"N/A")</f>
        <v>S</v>
      </c>
    </row>
    <row r="5437" spans="1:54" ht="12" customHeight="1">
      <c r="A5437" s="151" t="s">
        <v>54</v>
      </c>
      <c r="B5437" s="152">
        <v>46083</v>
      </c>
      <c r="C5437" s="153" t="s">
        <v>55</v>
      </c>
      <c r="D5437" s="153" t="s">
        <v>56</v>
      </c>
      <c r="E5437" s="244">
        <v>89856403</v>
      </c>
      <c r="F5437" s="144" t="s">
        <v>9702</v>
      </c>
      <c r="G5437" s="230"/>
      <c r="H5437" s="154">
        <v>36165</v>
      </c>
      <c r="I5437" s="153">
        <v>27</v>
      </c>
      <c r="J5437" s="148" t="s">
        <v>70</v>
      </c>
      <c r="K5437" s="153"/>
      <c r="L5437" s="153"/>
      <c r="M5437" s="153"/>
      <c r="N5437" s="153">
        <v>400</v>
      </c>
      <c r="O5437" s="155" t="s">
        <v>9703</v>
      </c>
      <c r="P5437" s="156" t="s">
        <v>60</v>
      </c>
      <c r="Q5437" s="157" t="s">
        <v>8211</v>
      </c>
      <c r="R5437" s="158"/>
      <c r="S5437" s="159"/>
      <c r="T5437" s="159" t="s">
        <v>6983</v>
      </c>
      <c r="U5437" s="159" t="s">
        <v>8212</v>
      </c>
      <c r="V5437" s="154">
        <v>46149</v>
      </c>
      <c r="W5437" s="154">
        <v>46155</v>
      </c>
      <c r="X5437" s="154"/>
      <c r="Y5437" s="160"/>
      <c r="Z5437" s="160"/>
      <c r="AA5437" s="153"/>
      <c r="AB5437" s="153"/>
      <c r="AC5437" s="182" t="e">
        <f t="shared" si="170"/>
        <v>#DIV/0!</v>
      </c>
      <c r="AD5437" s="153" t="e">
        <f t="shared" si="171"/>
        <v>#DIV/0!</v>
      </c>
      <c r="AE5437" s="207"/>
      <c r="AF5437" s="153"/>
      <c r="AG5437" s="159"/>
      <c r="AH5437" s="153"/>
      <c r="AI5437" s="161"/>
      <c r="AJ5437" s="153"/>
      <c r="AK5437" s="153"/>
      <c r="AL5437" s="207"/>
      <c r="AM5437" s="207"/>
      <c r="AN5437" s="207"/>
      <c r="AO5437" s="207"/>
      <c r="AP5437" s="147" t="s">
        <v>54</v>
      </c>
      <c r="AQ5437" s="147"/>
      <c r="AR5437" s="147"/>
      <c r="AS5437" s="209" t="s">
        <v>68</v>
      </c>
      <c r="AT5437" s="223" t="str">
        <f>MONTH(B5437)&amp;"/"&amp;YEAR(B5437)</f>
        <v>3/2026</v>
      </c>
      <c r="AU5437" s="223">
        <f>WEEKNUM(B5437)-WEEKNUM(EOMONTH(B5437,-1)+1)+1</f>
        <v>1</v>
      </c>
      <c r="AV5437" s="209" t="str">
        <f>MONTH(R5437)&amp;"/"&amp;YEAR(R5437)</f>
        <v>1/1900</v>
      </c>
      <c r="AW5437" s="209" t="e">
        <f>WEEKNUM(R5437)-WEEKNUM(EOMONTH(R5437,-1)+1)+1</f>
        <v>#NUM!</v>
      </c>
      <c r="AX5437" s="209">
        <f>IF(BB5437="S",IF(Q5437="1. Aceitou o programa",R5437-B5437,0),0)</f>
        <v>0</v>
      </c>
      <c r="AY5437" s="209">
        <f>IF(BB5437="S",IF(AND(S5437&lt;&gt;"",R5437&lt;&gt;""),S5437-R5437,0),0)</f>
        <v>0</v>
      </c>
      <c r="AZ5437" s="209">
        <f>IF(BB5437="S",IF(Q5437="1. Aceitou o programa",IF(OR(X5437="Não se Aplica",X5437=""),IF(OR(W5437="Não se Aplica",W5437=""),0,W5437-V5437),AVERAGE(X5437-W5437,W5437-V5437)),0),0)</f>
        <v>0</v>
      </c>
      <c r="BA5437" s="209">
        <f>IF(BB5437="S",IF(AND(Q5437="1. Aceitou o programa",AH5437="Realizada"),IFERROR(IF(AG5437="",0,AG5437-R5437),0),0),0)</f>
        <v>0</v>
      </c>
      <c r="BB5437" s="209" t="str">
        <f>_xlfn.XLOOKUP(U5437,'Lista Suspensa'!$AA$20:$AA$23,'Lista Suspensa'!$AB$20:$AB$23,"N/A")</f>
        <v>S</v>
      </c>
    </row>
    <row r="5438" spans="1:54" ht="12" customHeight="1">
      <c r="A5438" s="151" t="s">
        <v>54</v>
      </c>
      <c r="B5438" s="152">
        <v>46083</v>
      </c>
      <c r="C5438" s="153" t="s">
        <v>55</v>
      </c>
      <c r="D5438" s="153" t="s">
        <v>56</v>
      </c>
      <c r="E5438" s="244">
        <v>93442783</v>
      </c>
      <c r="F5438" s="144" t="s">
        <v>9704</v>
      </c>
      <c r="G5438" s="230"/>
      <c r="H5438" s="154">
        <v>36183</v>
      </c>
      <c r="I5438" s="153">
        <v>27</v>
      </c>
      <c r="J5438" s="148" t="s">
        <v>70</v>
      </c>
      <c r="K5438" s="153"/>
      <c r="L5438" s="153"/>
      <c r="M5438" s="153"/>
      <c r="N5438" s="153">
        <v>380</v>
      </c>
      <c r="O5438" s="155" t="s">
        <v>9705</v>
      </c>
      <c r="P5438" s="156" t="s">
        <v>60</v>
      </c>
      <c r="Q5438" s="157" t="s">
        <v>8211</v>
      </c>
      <c r="R5438" s="158"/>
      <c r="S5438" s="159"/>
      <c r="T5438" s="159" t="s">
        <v>6983</v>
      </c>
      <c r="U5438" s="159" t="s">
        <v>8212</v>
      </c>
      <c r="V5438" s="154">
        <v>46149</v>
      </c>
      <c r="W5438" s="154">
        <v>46155</v>
      </c>
      <c r="X5438" s="154"/>
      <c r="Y5438" s="160"/>
      <c r="Z5438" s="160"/>
      <c r="AA5438" s="153"/>
      <c r="AB5438" s="153"/>
      <c r="AC5438" s="182" t="e">
        <f t="shared" si="170"/>
        <v>#DIV/0!</v>
      </c>
      <c r="AD5438" s="153" t="e">
        <f t="shared" si="171"/>
        <v>#DIV/0!</v>
      </c>
      <c r="AE5438" s="207"/>
      <c r="AF5438" s="153"/>
      <c r="AG5438" s="159"/>
      <c r="AH5438" s="153"/>
      <c r="AI5438" s="161"/>
      <c r="AJ5438" s="153"/>
      <c r="AK5438" s="153"/>
      <c r="AL5438" s="207"/>
      <c r="AM5438" s="207"/>
      <c r="AN5438" s="207"/>
      <c r="AO5438" s="207"/>
      <c r="AP5438" s="147" t="s">
        <v>54</v>
      </c>
      <c r="AQ5438" s="147"/>
      <c r="AR5438" s="147"/>
      <c r="AS5438" s="209" t="s">
        <v>68</v>
      </c>
      <c r="AT5438" s="223" t="str">
        <f>MONTH(B5438)&amp;"/"&amp;YEAR(B5438)</f>
        <v>3/2026</v>
      </c>
      <c r="AU5438" s="223">
        <f>WEEKNUM(B5438)-WEEKNUM(EOMONTH(B5438,-1)+1)+1</f>
        <v>1</v>
      </c>
      <c r="AV5438" s="209" t="str">
        <f>MONTH(R5438)&amp;"/"&amp;YEAR(R5438)</f>
        <v>1/1900</v>
      </c>
      <c r="AW5438" s="209" t="e">
        <f>WEEKNUM(R5438)-WEEKNUM(EOMONTH(R5438,-1)+1)+1</f>
        <v>#NUM!</v>
      </c>
      <c r="AX5438" s="209">
        <f>IF(BB5438="S",IF(Q5438="1. Aceitou o programa",R5438-B5438,0),0)</f>
        <v>0</v>
      </c>
      <c r="AY5438" s="209">
        <f>IF(BB5438="S",IF(AND(S5438&lt;&gt;"",R5438&lt;&gt;""),S5438-R5438,0),0)</f>
        <v>0</v>
      </c>
      <c r="AZ5438" s="209">
        <f>IF(BB5438="S",IF(Q5438="1. Aceitou o programa",IF(OR(X5438="Não se Aplica",X5438=""),IF(OR(W5438="Não se Aplica",W5438=""),0,W5438-V5438),AVERAGE(X5438-W5438,W5438-V5438)),0),0)</f>
        <v>0</v>
      </c>
      <c r="BA5438" s="209">
        <f>IF(BB5438="S",IF(AND(Q5438="1. Aceitou o programa",AH5438="Realizada"),IFERROR(IF(AG5438="",0,AG5438-R5438),0),0),0)</f>
        <v>0</v>
      </c>
      <c r="BB5438" s="209" t="str">
        <f>_xlfn.XLOOKUP(U5438,'Lista Suspensa'!$AA$20:$AA$23,'Lista Suspensa'!$AB$20:$AB$23,"N/A")</f>
        <v>S</v>
      </c>
    </row>
    <row r="5439" spans="1:54" ht="12" customHeight="1">
      <c r="A5439" s="151" t="s">
        <v>54</v>
      </c>
      <c r="B5439" s="152">
        <v>46083</v>
      </c>
      <c r="C5439" s="153" t="s">
        <v>55</v>
      </c>
      <c r="D5439" s="153" t="s">
        <v>56</v>
      </c>
      <c r="E5439" s="244">
        <v>92605928</v>
      </c>
      <c r="F5439" s="144" t="s">
        <v>9706</v>
      </c>
      <c r="G5439" s="230"/>
      <c r="H5439" s="154">
        <v>36193</v>
      </c>
      <c r="I5439" s="153">
        <v>27</v>
      </c>
      <c r="J5439" s="148" t="s">
        <v>70</v>
      </c>
      <c r="K5439" s="153"/>
      <c r="L5439" s="153"/>
      <c r="M5439" s="153"/>
      <c r="N5439" s="153">
        <v>110</v>
      </c>
      <c r="O5439" s="155">
        <v>11913461785</v>
      </c>
      <c r="P5439" s="156" t="s">
        <v>60</v>
      </c>
      <c r="Q5439" s="157" t="s">
        <v>8211</v>
      </c>
      <c r="R5439" s="158"/>
      <c r="S5439" s="159"/>
      <c r="T5439" s="159" t="s">
        <v>6983</v>
      </c>
      <c r="U5439" s="159" t="s">
        <v>8212</v>
      </c>
      <c r="V5439" s="154">
        <v>46149</v>
      </c>
      <c r="W5439" s="154">
        <v>46155</v>
      </c>
      <c r="X5439" s="154"/>
      <c r="Y5439" s="160"/>
      <c r="Z5439" s="160"/>
      <c r="AA5439" s="153"/>
      <c r="AB5439" s="153"/>
      <c r="AC5439" s="182" t="e">
        <f t="shared" si="170"/>
        <v>#DIV/0!</v>
      </c>
      <c r="AD5439" s="153" t="e">
        <f t="shared" si="171"/>
        <v>#DIV/0!</v>
      </c>
      <c r="AE5439" s="207"/>
      <c r="AF5439" s="153"/>
      <c r="AG5439" s="159"/>
      <c r="AH5439" s="153"/>
      <c r="AI5439" s="161"/>
      <c r="AJ5439" s="153"/>
      <c r="AK5439" s="153"/>
      <c r="AL5439" s="207"/>
      <c r="AM5439" s="207"/>
      <c r="AN5439" s="207"/>
      <c r="AO5439" s="207"/>
      <c r="AP5439" s="147" t="s">
        <v>54</v>
      </c>
      <c r="AQ5439" s="147"/>
      <c r="AR5439" s="147"/>
      <c r="AS5439" s="209" t="s">
        <v>68</v>
      </c>
      <c r="AT5439" s="223" t="str">
        <f>MONTH(B5439)&amp;"/"&amp;YEAR(B5439)</f>
        <v>3/2026</v>
      </c>
      <c r="AU5439" s="223">
        <f>WEEKNUM(B5439)-WEEKNUM(EOMONTH(B5439,-1)+1)+1</f>
        <v>1</v>
      </c>
      <c r="AV5439" s="209" t="str">
        <f>MONTH(R5439)&amp;"/"&amp;YEAR(R5439)</f>
        <v>1/1900</v>
      </c>
      <c r="AW5439" s="209" t="e">
        <f>WEEKNUM(R5439)-WEEKNUM(EOMONTH(R5439,-1)+1)+1</f>
        <v>#NUM!</v>
      </c>
      <c r="AX5439" s="209">
        <f>IF(BB5439="S",IF(Q5439="1. Aceitou o programa",R5439-B5439,0),0)</f>
        <v>0</v>
      </c>
      <c r="AY5439" s="209">
        <f>IF(BB5439="S",IF(AND(S5439&lt;&gt;"",R5439&lt;&gt;""),S5439-R5439,0),0)</f>
        <v>0</v>
      </c>
      <c r="AZ5439" s="209">
        <f>IF(BB5439="S",IF(Q5439="1. Aceitou o programa",IF(OR(X5439="Não se Aplica",X5439=""),IF(OR(W5439="Não se Aplica",W5439=""),0,W5439-V5439),AVERAGE(X5439-W5439,W5439-V5439)),0),0)</f>
        <v>0</v>
      </c>
      <c r="BA5439" s="209">
        <f>IF(BB5439="S",IF(AND(Q5439="1. Aceitou o programa",AH5439="Realizada"),IFERROR(IF(AG5439="",0,AG5439-R5439),0),0),0)</f>
        <v>0</v>
      </c>
      <c r="BB5439" s="209" t="str">
        <f>_xlfn.XLOOKUP(U5439,'Lista Suspensa'!$AA$20:$AA$23,'Lista Suspensa'!$AB$20:$AB$23,"N/A")</f>
        <v>S</v>
      </c>
    </row>
    <row r="5440" spans="1:54" ht="12" customHeight="1">
      <c r="A5440" s="151" t="s">
        <v>54</v>
      </c>
      <c r="B5440" s="152">
        <v>46083</v>
      </c>
      <c r="C5440" s="153" t="s">
        <v>55</v>
      </c>
      <c r="D5440" s="153" t="s">
        <v>56</v>
      </c>
      <c r="E5440" s="244">
        <v>94881163</v>
      </c>
      <c r="F5440" s="144" t="s">
        <v>9707</v>
      </c>
      <c r="G5440" s="230"/>
      <c r="H5440" s="154">
        <v>36231</v>
      </c>
      <c r="I5440" s="153">
        <v>27</v>
      </c>
      <c r="J5440" s="148" t="s">
        <v>70</v>
      </c>
      <c r="K5440" s="153"/>
      <c r="L5440" s="153"/>
      <c r="M5440" s="153"/>
      <c r="N5440" s="153">
        <v>75</v>
      </c>
      <c r="O5440" s="155" t="s">
        <v>9708</v>
      </c>
      <c r="P5440" s="156" t="s">
        <v>60</v>
      </c>
      <c r="Q5440" s="157" t="s">
        <v>8211</v>
      </c>
      <c r="R5440" s="158"/>
      <c r="S5440" s="159"/>
      <c r="T5440" s="159" t="s">
        <v>6983</v>
      </c>
      <c r="U5440" s="159" t="s">
        <v>8212</v>
      </c>
      <c r="V5440" s="154">
        <v>46149</v>
      </c>
      <c r="W5440" s="154">
        <v>46155</v>
      </c>
      <c r="X5440" s="154"/>
      <c r="Y5440" s="160"/>
      <c r="Z5440" s="160"/>
      <c r="AA5440" s="153"/>
      <c r="AB5440" s="153"/>
      <c r="AC5440" s="182" t="e">
        <f t="shared" si="170"/>
        <v>#DIV/0!</v>
      </c>
      <c r="AD5440" s="153" t="e">
        <f t="shared" si="171"/>
        <v>#DIV/0!</v>
      </c>
      <c r="AE5440" s="207"/>
      <c r="AF5440" s="153"/>
      <c r="AG5440" s="159"/>
      <c r="AH5440" s="153"/>
      <c r="AI5440" s="161"/>
      <c r="AJ5440" s="153"/>
      <c r="AK5440" s="153"/>
      <c r="AL5440" s="207"/>
      <c r="AM5440" s="207"/>
      <c r="AN5440" s="207"/>
      <c r="AO5440" s="207"/>
      <c r="AP5440" s="147" t="s">
        <v>54</v>
      </c>
      <c r="AQ5440" s="147"/>
      <c r="AR5440" s="147"/>
      <c r="AS5440" s="209" t="s">
        <v>68</v>
      </c>
      <c r="AT5440" s="223" t="str">
        <f>MONTH(B5440)&amp;"/"&amp;YEAR(B5440)</f>
        <v>3/2026</v>
      </c>
      <c r="AU5440" s="223">
        <f>WEEKNUM(B5440)-WEEKNUM(EOMONTH(B5440,-1)+1)+1</f>
        <v>1</v>
      </c>
      <c r="AV5440" s="209" t="str">
        <f>MONTH(R5440)&amp;"/"&amp;YEAR(R5440)</f>
        <v>1/1900</v>
      </c>
      <c r="AW5440" s="209" t="e">
        <f>WEEKNUM(R5440)-WEEKNUM(EOMONTH(R5440,-1)+1)+1</f>
        <v>#NUM!</v>
      </c>
      <c r="AX5440" s="209">
        <f>IF(BB5440="S",IF(Q5440="1. Aceitou o programa",R5440-B5440,0),0)</f>
        <v>0</v>
      </c>
      <c r="AY5440" s="209">
        <f>IF(BB5440="S",IF(AND(S5440&lt;&gt;"",R5440&lt;&gt;""),S5440-R5440,0),0)</f>
        <v>0</v>
      </c>
      <c r="AZ5440" s="209">
        <f>IF(BB5440="S",IF(Q5440="1. Aceitou o programa",IF(OR(X5440="Não se Aplica",X5440=""),IF(OR(W5440="Não se Aplica",W5440=""),0,W5440-V5440),AVERAGE(X5440-W5440,W5440-V5440)),0),0)</f>
        <v>0</v>
      </c>
      <c r="BA5440" s="209">
        <f>IF(BB5440="S",IF(AND(Q5440="1. Aceitou o programa",AH5440="Realizada"),IFERROR(IF(AG5440="",0,AG5440-R5440),0),0),0)</f>
        <v>0</v>
      </c>
      <c r="BB5440" s="209" t="str">
        <f>_xlfn.XLOOKUP(U5440,'Lista Suspensa'!$AA$20:$AA$23,'Lista Suspensa'!$AB$20:$AB$23,"N/A")</f>
        <v>S</v>
      </c>
    </row>
    <row r="5441" spans="1:54" ht="12" customHeight="1">
      <c r="A5441" s="151" t="s">
        <v>54</v>
      </c>
      <c r="B5441" s="152">
        <v>46083</v>
      </c>
      <c r="C5441" s="153" t="s">
        <v>55</v>
      </c>
      <c r="D5441" s="153" t="s">
        <v>56</v>
      </c>
      <c r="E5441" s="244">
        <v>92896044</v>
      </c>
      <c r="F5441" s="144" t="s">
        <v>9709</v>
      </c>
      <c r="G5441" s="230"/>
      <c r="H5441" s="154">
        <v>36354</v>
      </c>
      <c r="I5441" s="153">
        <v>26</v>
      </c>
      <c r="J5441" s="148" t="s">
        <v>70</v>
      </c>
      <c r="K5441" s="153"/>
      <c r="L5441" s="153"/>
      <c r="M5441" s="153"/>
      <c r="N5441" s="153">
        <v>80</v>
      </c>
      <c r="O5441" s="155" t="s">
        <v>9710</v>
      </c>
      <c r="P5441" s="156" t="s">
        <v>60</v>
      </c>
      <c r="Q5441" s="157" t="s">
        <v>8211</v>
      </c>
      <c r="R5441" s="158"/>
      <c r="S5441" s="159"/>
      <c r="T5441" s="159" t="s">
        <v>6983</v>
      </c>
      <c r="U5441" s="159" t="s">
        <v>8212</v>
      </c>
      <c r="V5441" s="154">
        <v>46149</v>
      </c>
      <c r="W5441" s="154">
        <v>46155</v>
      </c>
      <c r="X5441" s="154"/>
      <c r="Y5441" s="160"/>
      <c r="Z5441" s="160"/>
      <c r="AA5441" s="153"/>
      <c r="AB5441" s="153"/>
      <c r="AC5441" s="182" t="e">
        <f t="shared" si="170"/>
        <v>#DIV/0!</v>
      </c>
      <c r="AD5441" s="153" t="e">
        <f t="shared" si="171"/>
        <v>#DIV/0!</v>
      </c>
      <c r="AE5441" s="207"/>
      <c r="AF5441" s="153"/>
      <c r="AG5441" s="159"/>
      <c r="AH5441" s="153"/>
      <c r="AI5441" s="161"/>
      <c r="AJ5441" s="153"/>
      <c r="AK5441" s="153"/>
      <c r="AL5441" s="207"/>
      <c r="AM5441" s="207"/>
      <c r="AN5441" s="207"/>
      <c r="AO5441" s="207"/>
      <c r="AP5441" s="147" t="s">
        <v>54</v>
      </c>
      <c r="AQ5441" s="147"/>
      <c r="AR5441" s="147"/>
      <c r="AS5441" s="209" t="s">
        <v>68</v>
      </c>
      <c r="AT5441" s="223" t="str">
        <f>MONTH(B5441)&amp;"/"&amp;YEAR(B5441)</f>
        <v>3/2026</v>
      </c>
      <c r="AU5441" s="223">
        <f>WEEKNUM(B5441)-WEEKNUM(EOMONTH(B5441,-1)+1)+1</f>
        <v>1</v>
      </c>
      <c r="AV5441" s="209" t="str">
        <f>MONTH(R5441)&amp;"/"&amp;YEAR(R5441)</f>
        <v>1/1900</v>
      </c>
      <c r="AW5441" s="209" t="e">
        <f>WEEKNUM(R5441)-WEEKNUM(EOMONTH(R5441,-1)+1)+1</f>
        <v>#NUM!</v>
      </c>
      <c r="AX5441" s="209">
        <f>IF(BB5441="S",IF(Q5441="1. Aceitou o programa",R5441-B5441,0),0)</f>
        <v>0</v>
      </c>
      <c r="AY5441" s="209">
        <f>IF(BB5441="S",IF(AND(S5441&lt;&gt;"",R5441&lt;&gt;""),S5441-R5441,0),0)</f>
        <v>0</v>
      </c>
      <c r="AZ5441" s="209">
        <f>IF(BB5441="S",IF(Q5441="1. Aceitou o programa",IF(OR(X5441="Não se Aplica",X5441=""),IF(OR(W5441="Não se Aplica",W5441=""),0,W5441-V5441),AVERAGE(X5441-W5441,W5441-V5441)),0),0)</f>
        <v>0</v>
      </c>
      <c r="BA5441" s="209">
        <f>IF(BB5441="S",IF(AND(Q5441="1. Aceitou o programa",AH5441="Realizada"),IFERROR(IF(AG5441="",0,AG5441-R5441),0),0),0)</f>
        <v>0</v>
      </c>
      <c r="BB5441" s="209" t="str">
        <f>_xlfn.XLOOKUP(U5441,'Lista Suspensa'!$AA$20:$AA$23,'Lista Suspensa'!$AB$20:$AB$23,"N/A")</f>
        <v>S</v>
      </c>
    </row>
    <row r="5442" spans="1:54" ht="12" customHeight="1">
      <c r="A5442" s="151" t="s">
        <v>54</v>
      </c>
      <c r="B5442" s="152">
        <v>46083</v>
      </c>
      <c r="C5442" s="153" t="s">
        <v>55</v>
      </c>
      <c r="D5442" s="153" t="s">
        <v>56</v>
      </c>
      <c r="E5442" s="244">
        <v>93771831</v>
      </c>
      <c r="F5442" s="144" t="s">
        <v>9711</v>
      </c>
      <c r="G5442" s="230"/>
      <c r="H5442" s="154">
        <v>36610</v>
      </c>
      <c r="I5442" s="153">
        <v>26</v>
      </c>
      <c r="J5442" s="148" t="s">
        <v>70</v>
      </c>
      <c r="K5442" s="153"/>
      <c r="L5442" s="153"/>
      <c r="M5442" s="153"/>
      <c r="N5442" s="153">
        <v>110</v>
      </c>
      <c r="O5442" s="155" t="s">
        <v>9712</v>
      </c>
      <c r="P5442" s="156" t="s">
        <v>60</v>
      </c>
      <c r="Q5442" s="157" t="s">
        <v>8211</v>
      </c>
      <c r="R5442" s="158"/>
      <c r="S5442" s="159"/>
      <c r="T5442" s="159" t="s">
        <v>6983</v>
      </c>
      <c r="U5442" s="159" t="s">
        <v>8212</v>
      </c>
      <c r="V5442" s="154">
        <v>46149</v>
      </c>
      <c r="W5442" s="154">
        <v>46155</v>
      </c>
      <c r="X5442" s="154"/>
      <c r="Y5442" s="160"/>
      <c r="Z5442" s="160"/>
      <c r="AA5442" s="153"/>
      <c r="AB5442" s="153"/>
      <c r="AC5442" s="182" t="e">
        <f t="shared" ref="AC5442:AC5505" si="172">SUM(AA5442/(AB5442^2))</f>
        <v>#DIV/0!</v>
      </c>
      <c r="AD5442" s="153" t="e">
        <f t="shared" ref="AD5442:AD5505" si="173">IF(AC5442&lt;18.5,"ABAIXO DO PESO",
(IF(AC5442&lt;=24.9,"PESO NORMAL",
(IF(AC5442&lt;=29.9,"SOBREPESO",
(IF(AC5442&lt;=34.9,"OBESIDADE I",
(IF(AC5442&lt;=39.9,"OBESIDADE II",
(IF(AC5442&lt;=999,"OBESIDADE III","VAZIO")))))))))))</f>
        <v>#DIV/0!</v>
      </c>
      <c r="AE5442" s="207"/>
      <c r="AF5442" s="153"/>
      <c r="AG5442" s="159"/>
      <c r="AH5442" s="153"/>
      <c r="AI5442" s="161"/>
      <c r="AJ5442" s="153"/>
      <c r="AK5442" s="153"/>
      <c r="AL5442" s="207"/>
      <c r="AM5442" s="207"/>
      <c r="AN5442" s="207"/>
      <c r="AO5442" s="207"/>
      <c r="AP5442" s="147" t="s">
        <v>54</v>
      </c>
      <c r="AQ5442" s="147"/>
      <c r="AR5442" s="147"/>
      <c r="AS5442" s="209" t="s">
        <v>68</v>
      </c>
      <c r="AT5442" s="223" t="str">
        <f>MONTH(B5442)&amp;"/"&amp;YEAR(B5442)</f>
        <v>3/2026</v>
      </c>
      <c r="AU5442" s="223">
        <f>WEEKNUM(B5442)-WEEKNUM(EOMONTH(B5442,-1)+1)+1</f>
        <v>1</v>
      </c>
      <c r="AV5442" s="209" t="str">
        <f>MONTH(R5442)&amp;"/"&amp;YEAR(R5442)</f>
        <v>1/1900</v>
      </c>
      <c r="AW5442" s="209" t="e">
        <f>WEEKNUM(R5442)-WEEKNUM(EOMONTH(R5442,-1)+1)+1</f>
        <v>#NUM!</v>
      </c>
      <c r="AX5442" s="209">
        <f>IF(BB5442="S",IF(Q5442="1. Aceitou o programa",R5442-B5442,0),0)</f>
        <v>0</v>
      </c>
      <c r="AY5442" s="209">
        <f>IF(BB5442="S",IF(AND(S5442&lt;&gt;"",R5442&lt;&gt;""),S5442-R5442,0),0)</f>
        <v>0</v>
      </c>
      <c r="AZ5442" s="209">
        <f>IF(BB5442="S",IF(Q5442="1. Aceitou o programa",IF(OR(X5442="Não se Aplica",X5442=""),IF(OR(W5442="Não se Aplica",W5442=""),0,W5442-V5442),AVERAGE(X5442-W5442,W5442-V5442)),0),0)</f>
        <v>0</v>
      </c>
      <c r="BA5442" s="209">
        <f>IF(BB5442="S",IF(AND(Q5442="1. Aceitou o programa",AH5442="Realizada"),IFERROR(IF(AG5442="",0,AG5442-R5442),0),0),0)</f>
        <v>0</v>
      </c>
      <c r="BB5442" s="209" t="str">
        <f>_xlfn.XLOOKUP(U5442,'Lista Suspensa'!$AA$20:$AA$23,'Lista Suspensa'!$AB$20:$AB$23,"N/A")</f>
        <v>S</v>
      </c>
    </row>
    <row r="5443" spans="1:54" ht="12" customHeight="1">
      <c r="A5443" s="151" t="s">
        <v>54</v>
      </c>
      <c r="B5443" s="152">
        <v>46083</v>
      </c>
      <c r="C5443" s="153" t="s">
        <v>55</v>
      </c>
      <c r="D5443" s="153" t="s">
        <v>56</v>
      </c>
      <c r="E5443" s="244">
        <v>92824777</v>
      </c>
      <c r="F5443" s="144" t="s">
        <v>9713</v>
      </c>
      <c r="G5443" s="230"/>
      <c r="H5443" s="154">
        <v>36918</v>
      </c>
      <c r="I5443" s="153">
        <v>25</v>
      </c>
      <c r="J5443" s="148" t="s">
        <v>70</v>
      </c>
      <c r="K5443" s="153"/>
      <c r="L5443" s="153"/>
      <c r="M5443" s="153"/>
      <c r="N5443" s="153">
        <v>380</v>
      </c>
      <c r="O5443" s="155">
        <v>71991158158</v>
      </c>
      <c r="P5443" s="156" t="s">
        <v>60</v>
      </c>
      <c r="Q5443" s="157" t="s">
        <v>8211</v>
      </c>
      <c r="R5443" s="158"/>
      <c r="S5443" s="159"/>
      <c r="T5443" s="159" t="s">
        <v>6983</v>
      </c>
      <c r="U5443" s="159" t="s">
        <v>8212</v>
      </c>
      <c r="V5443" s="154">
        <v>46149</v>
      </c>
      <c r="W5443" s="154">
        <v>46155</v>
      </c>
      <c r="X5443" s="154"/>
      <c r="Y5443" s="160"/>
      <c r="Z5443" s="160"/>
      <c r="AA5443" s="153"/>
      <c r="AB5443" s="153"/>
      <c r="AC5443" s="182" t="e">
        <f t="shared" si="172"/>
        <v>#DIV/0!</v>
      </c>
      <c r="AD5443" s="153" t="e">
        <f t="shared" si="173"/>
        <v>#DIV/0!</v>
      </c>
      <c r="AE5443" s="207"/>
      <c r="AF5443" s="153"/>
      <c r="AG5443" s="159"/>
      <c r="AH5443" s="153"/>
      <c r="AI5443" s="161"/>
      <c r="AJ5443" s="153"/>
      <c r="AK5443" s="153"/>
      <c r="AL5443" s="207"/>
      <c r="AM5443" s="207"/>
      <c r="AN5443" s="207"/>
      <c r="AO5443" s="207"/>
      <c r="AP5443" s="147" t="s">
        <v>54</v>
      </c>
      <c r="AQ5443" s="147"/>
      <c r="AR5443" s="147"/>
      <c r="AS5443" s="209" t="s">
        <v>68</v>
      </c>
      <c r="AT5443" s="223" t="str">
        <f>MONTH(B5443)&amp;"/"&amp;YEAR(B5443)</f>
        <v>3/2026</v>
      </c>
      <c r="AU5443" s="223">
        <f>WEEKNUM(B5443)-WEEKNUM(EOMONTH(B5443,-1)+1)+1</f>
        <v>1</v>
      </c>
      <c r="AV5443" s="209" t="str">
        <f>MONTH(R5443)&amp;"/"&amp;YEAR(R5443)</f>
        <v>1/1900</v>
      </c>
      <c r="AW5443" s="209" t="e">
        <f>WEEKNUM(R5443)-WEEKNUM(EOMONTH(R5443,-1)+1)+1</f>
        <v>#NUM!</v>
      </c>
      <c r="AX5443" s="209">
        <f>IF(BB5443="S",IF(Q5443="1. Aceitou o programa",R5443-B5443,0),0)</f>
        <v>0</v>
      </c>
      <c r="AY5443" s="209">
        <f>IF(BB5443="S",IF(AND(S5443&lt;&gt;"",R5443&lt;&gt;""),S5443-R5443,0),0)</f>
        <v>0</v>
      </c>
      <c r="AZ5443" s="209">
        <f>IF(BB5443="S",IF(Q5443="1. Aceitou o programa",IF(OR(X5443="Não se Aplica",X5443=""),IF(OR(W5443="Não se Aplica",W5443=""),0,W5443-V5443),AVERAGE(X5443-W5443,W5443-V5443)),0),0)</f>
        <v>0</v>
      </c>
      <c r="BA5443" s="209">
        <f>IF(BB5443="S",IF(AND(Q5443="1. Aceitou o programa",AH5443="Realizada"),IFERROR(IF(AG5443="",0,AG5443-R5443),0),0),0)</f>
        <v>0</v>
      </c>
      <c r="BB5443" s="209" t="str">
        <f>_xlfn.XLOOKUP(U5443,'Lista Suspensa'!$AA$20:$AA$23,'Lista Suspensa'!$AB$20:$AB$23,"N/A")</f>
        <v>S</v>
      </c>
    </row>
    <row r="5444" spans="1:54" ht="12" customHeight="1">
      <c r="A5444" s="151" t="s">
        <v>54</v>
      </c>
      <c r="B5444" s="152">
        <v>46083</v>
      </c>
      <c r="C5444" s="153" t="s">
        <v>55</v>
      </c>
      <c r="D5444" s="153" t="s">
        <v>56</v>
      </c>
      <c r="E5444" s="244">
        <v>89997573</v>
      </c>
      <c r="F5444" s="144" t="s">
        <v>9714</v>
      </c>
      <c r="G5444" s="230"/>
      <c r="H5444" s="154">
        <v>37012</v>
      </c>
      <c r="I5444" s="153">
        <v>25</v>
      </c>
      <c r="J5444" s="148" t="s">
        <v>70</v>
      </c>
      <c r="K5444" s="153"/>
      <c r="L5444" s="153"/>
      <c r="M5444" s="153"/>
      <c r="N5444" s="153">
        <v>110</v>
      </c>
      <c r="O5444" s="155" t="s">
        <v>9715</v>
      </c>
      <c r="P5444" s="156" t="s">
        <v>60</v>
      </c>
      <c r="Q5444" s="157" t="s">
        <v>8211</v>
      </c>
      <c r="R5444" s="158"/>
      <c r="S5444" s="159"/>
      <c r="T5444" s="159" t="s">
        <v>6983</v>
      </c>
      <c r="U5444" s="159" t="s">
        <v>8212</v>
      </c>
      <c r="V5444" s="154">
        <v>46149</v>
      </c>
      <c r="W5444" s="154">
        <v>46155</v>
      </c>
      <c r="X5444" s="154"/>
      <c r="Y5444" s="160"/>
      <c r="Z5444" s="160"/>
      <c r="AA5444" s="153"/>
      <c r="AB5444" s="153"/>
      <c r="AC5444" s="182" t="e">
        <f t="shared" si="172"/>
        <v>#DIV/0!</v>
      </c>
      <c r="AD5444" s="153" t="e">
        <f t="shared" si="173"/>
        <v>#DIV/0!</v>
      </c>
      <c r="AE5444" s="207"/>
      <c r="AF5444" s="153"/>
      <c r="AG5444" s="159"/>
      <c r="AH5444" s="153"/>
      <c r="AI5444" s="161"/>
      <c r="AJ5444" s="153"/>
      <c r="AK5444" s="153"/>
      <c r="AL5444" s="207"/>
      <c r="AM5444" s="207"/>
      <c r="AN5444" s="207"/>
      <c r="AO5444" s="207"/>
      <c r="AP5444" s="147" t="s">
        <v>54</v>
      </c>
      <c r="AQ5444" s="147"/>
      <c r="AR5444" s="147"/>
      <c r="AS5444" s="209" t="s">
        <v>68</v>
      </c>
      <c r="AT5444" s="223" t="str">
        <f>MONTH(B5444)&amp;"/"&amp;YEAR(B5444)</f>
        <v>3/2026</v>
      </c>
      <c r="AU5444" s="223">
        <f>WEEKNUM(B5444)-WEEKNUM(EOMONTH(B5444,-1)+1)+1</f>
        <v>1</v>
      </c>
      <c r="AV5444" s="209" t="str">
        <f>MONTH(R5444)&amp;"/"&amp;YEAR(R5444)</f>
        <v>1/1900</v>
      </c>
      <c r="AW5444" s="209" t="e">
        <f>WEEKNUM(R5444)-WEEKNUM(EOMONTH(R5444,-1)+1)+1</f>
        <v>#NUM!</v>
      </c>
      <c r="AX5444" s="209">
        <f>IF(BB5444="S",IF(Q5444="1. Aceitou o programa",R5444-B5444,0),0)</f>
        <v>0</v>
      </c>
      <c r="AY5444" s="209">
        <f>IF(BB5444="S",IF(AND(S5444&lt;&gt;"",R5444&lt;&gt;""),S5444-R5444,0),0)</f>
        <v>0</v>
      </c>
      <c r="AZ5444" s="209">
        <f>IF(BB5444="S",IF(Q5444="1. Aceitou o programa",IF(OR(X5444="Não se Aplica",X5444=""),IF(OR(W5444="Não se Aplica",W5444=""),0,W5444-V5444),AVERAGE(X5444-W5444,W5444-V5444)),0),0)</f>
        <v>0</v>
      </c>
      <c r="BA5444" s="209">
        <f>IF(BB5444="S",IF(AND(Q5444="1. Aceitou o programa",AH5444="Realizada"),IFERROR(IF(AG5444="",0,AG5444-R5444),0),0),0)</f>
        <v>0</v>
      </c>
      <c r="BB5444" s="209" t="str">
        <f>_xlfn.XLOOKUP(U5444,'Lista Suspensa'!$AA$20:$AA$23,'Lista Suspensa'!$AB$20:$AB$23,"N/A")</f>
        <v>S</v>
      </c>
    </row>
    <row r="5445" spans="1:54" ht="12" customHeight="1">
      <c r="A5445" s="151" t="s">
        <v>54</v>
      </c>
      <c r="B5445" s="152">
        <v>46083</v>
      </c>
      <c r="C5445" s="153" t="s">
        <v>55</v>
      </c>
      <c r="D5445" s="153" t="s">
        <v>56</v>
      </c>
      <c r="E5445" s="244">
        <v>93411641</v>
      </c>
      <c r="F5445" s="144" t="s">
        <v>9716</v>
      </c>
      <c r="G5445" s="230"/>
      <c r="H5445" s="154">
        <v>37203</v>
      </c>
      <c r="I5445" s="153">
        <v>24</v>
      </c>
      <c r="J5445" s="148" t="s">
        <v>70</v>
      </c>
      <c r="K5445" s="153"/>
      <c r="L5445" s="153"/>
      <c r="M5445" s="153"/>
      <c r="N5445" s="153">
        <v>75</v>
      </c>
      <c r="O5445" s="155">
        <v>21219961648</v>
      </c>
      <c r="P5445" s="156" t="s">
        <v>60</v>
      </c>
      <c r="Q5445" s="157" t="s">
        <v>8211</v>
      </c>
      <c r="R5445" s="158"/>
      <c r="S5445" s="159"/>
      <c r="T5445" s="159" t="s">
        <v>6983</v>
      </c>
      <c r="U5445" s="159" t="s">
        <v>8212</v>
      </c>
      <c r="V5445" s="154">
        <v>46149</v>
      </c>
      <c r="W5445" s="154">
        <v>46155</v>
      </c>
      <c r="X5445" s="154"/>
      <c r="Y5445" s="160"/>
      <c r="Z5445" s="160"/>
      <c r="AA5445" s="153"/>
      <c r="AB5445" s="153"/>
      <c r="AC5445" s="182" t="e">
        <f t="shared" si="172"/>
        <v>#DIV/0!</v>
      </c>
      <c r="AD5445" s="153" t="e">
        <f t="shared" si="173"/>
        <v>#DIV/0!</v>
      </c>
      <c r="AE5445" s="207"/>
      <c r="AF5445" s="153"/>
      <c r="AG5445" s="159"/>
      <c r="AH5445" s="153"/>
      <c r="AI5445" s="161"/>
      <c r="AJ5445" s="153"/>
      <c r="AK5445" s="153"/>
      <c r="AL5445" s="207"/>
      <c r="AM5445" s="207"/>
      <c r="AN5445" s="207"/>
      <c r="AO5445" s="207"/>
      <c r="AP5445" s="147" t="s">
        <v>54</v>
      </c>
      <c r="AQ5445" s="147"/>
      <c r="AR5445" s="147"/>
      <c r="AS5445" s="209" t="s">
        <v>68</v>
      </c>
      <c r="AT5445" s="223" t="str">
        <f>MONTH(B5445)&amp;"/"&amp;YEAR(B5445)</f>
        <v>3/2026</v>
      </c>
      <c r="AU5445" s="223">
        <f>WEEKNUM(B5445)-WEEKNUM(EOMONTH(B5445,-1)+1)+1</f>
        <v>1</v>
      </c>
      <c r="AV5445" s="209" t="str">
        <f>MONTH(R5445)&amp;"/"&amp;YEAR(R5445)</f>
        <v>1/1900</v>
      </c>
      <c r="AW5445" s="209" t="e">
        <f>WEEKNUM(R5445)-WEEKNUM(EOMONTH(R5445,-1)+1)+1</f>
        <v>#NUM!</v>
      </c>
      <c r="AX5445" s="209">
        <f>IF(BB5445="S",IF(Q5445="1. Aceitou o programa",R5445-B5445,0),0)</f>
        <v>0</v>
      </c>
      <c r="AY5445" s="209">
        <f>IF(BB5445="S",IF(AND(S5445&lt;&gt;"",R5445&lt;&gt;""),S5445-R5445,0),0)</f>
        <v>0</v>
      </c>
      <c r="AZ5445" s="209">
        <f>IF(BB5445="S",IF(Q5445="1. Aceitou o programa",IF(OR(X5445="Não se Aplica",X5445=""),IF(OR(W5445="Não se Aplica",W5445=""),0,W5445-V5445),AVERAGE(X5445-W5445,W5445-V5445)),0),0)</f>
        <v>0</v>
      </c>
      <c r="BA5445" s="209">
        <f>IF(BB5445="S",IF(AND(Q5445="1. Aceitou o programa",AH5445="Realizada"),IFERROR(IF(AG5445="",0,AG5445-R5445),0),0),0)</f>
        <v>0</v>
      </c>
      <c r="BB5445" s="209" t="str">
        <f>_xlfn.XLOOKUP(U5445,'Lista Suspensa'!$AA$20:$AA$23,'Lista Suspensa'!$AB$20:$AB$23,"N/A")</f>
        <v>S</v>
      </c>
    </row>
    <row r="5446" spans="1:54" ht="12" customHeight="1">
      <c r="A5446" s="151" t="s">
        <v>54</v>
      </c>
      <c r="B5446" s="152">
        <v>46083</v>
      </c>
      <c r="C5446" s="153" t="s">
        <v>55</v>
      </c>
      <c r="D5446" s="153" t="s">
        <v>56</v>
      </c>
      <c r="E5446" s="244">
        <v>94447711</v>
      </c>
      <c r="F5446" s="144" t="s">
        <v>9717</v>
      </c>
      <c r="G5446" s="230"/>
      <c r="H5446" s="154">
        <v>37409</v>
      </c>
      <c r="I5446" s="153">
        <v>23</v>
      </c>
      <c r="J5446" s="148" t="s">
        <v>70</v>
      </c>
      <c r="K5446" s="153"/>
      <c r="L5446" s="153"/>
      <c r="M5446" s="153"/>
      <c r="N5446" s="153">
        <v>110</v>
      </c>
      <c r="O5446" s="155" t="s">
        <v>9718</v>
      </c>
      <c r="P5446" s="156" t="s">
        <v>60</v>
      </c>
      <c r="Q5446" s="157" t="s">
        <v>8211</v>
      </c>
      <c r="R5446" s="158"/>
      <c r="S5446" s="159"/>
      <c r="T5446" s="159" t="s">
        <v>6983</v>
      </c>
      <c r="U5446" s="159" t="s">
        <v>8212</v>
      </c>
      <c r="V5446" s="154">
        <v>46149</v>
      </c>
      <c r="W5446" s="154">
        <v>46155</v>
      </c>
      <c r="X5446" s="154"/>
      <c r="Y5446" s="160"/>
      <c r="Z5446" s="160"/>
      <c r="AA5446" s="153"/>
      <c r="AB5446" s="153"/>
      <c r="AC5446" s="182" t="e">
        <f t="shared" si="172"/>
        <v>#DIV/0!</v>
      </c>
      <c r="AD5446" s="153" t="e">
        <f t="shared" si="173"/>
        <v>#DIV/0!</v>
      </c>
      <c r="AE5446" s="207"/>
      <c r="AF5446" s="153"/>
      <c r="AG5446" s="159"/>
      <c r="AH5446" s="153"/>
      <c r="AI5446" s="161"/>
      <c r="AJ5446" s="153"/>
      <c r="AK5446" s="153"/>
      <c r="AL5446" s="207"/>
      <c r="AM5446" s="207"/>
      <c r="AN5446" s="207"/>
      <c r="AO5446" s="207"/>
      <c r="AP5446" s="147" t="s">
        <v>54</v>
      </c>
      <c r="AQ5446" s="147"/>
      <c r="AR5446" s="147"/>
      <c r="AS5446" s="209" t="s">
        <v>68</v>
      </c>
      <c r="AT5446" s="223" t="str">
        <f>MONTH(B5446)&amp;"/"&amp;YEAR(B5446)</f>
        <v>3/2026</v>
      </c>
      <c r="AU5446" s="223">
        <f>WEEKNUM(B5446)-WEEKNUM(EOMONTH(B5446,-1)+1)+1</f>
        <v>1</v>
      </c>
      <c r="AV5446" s="209" t="str">
        <f>MONTH(R5446)&amp;"/"&amp;YEAR(R5446)</f>
        <v>1/1900</v>
      </c>
      <c r="AW5446" s="209" t="e">
        <f>WEEKNUM(R5446)-WEEKNUM(EOMONTH(R5446,-1)+1)+1</f>
        <v>#NUM!</v>
      </c>
      <c r="AX5446" s="209">
        <f>IF(BB5446="S",IF(Q5446="1. Aceitou o programa",R5446-B5446,0),0)</f>
        <v>0</v>
      </c>
      <c r="AY5446" s="209">
        <f>IF(BB5446="S",IF(AND(S5446&lt;&gt;"",R5446&lt;&gt;""),S5446-R5446,0),0)</f>
        <v>0</v>
      </c>
      <c r="AZ5446" s="209">
        <f>IF(BB5446="S",IF(Q5446="1. Aceitou o programa",IF(OR(X5446="Não se Aplica",X5446=""),IF(OR(W5446="Não se Aplica",W5446=""),0,W5446-V5446),AVERAGE(X5446-W5446,W5446-V5446)),0),0)</f>
        <v>0</v>
      </c>
      <c r="BA5446" s="209">
        <f>IF(BB5446="S",IF(AND(Q5446="1. Aceitou o programa",AH5446="Realizada"),IFERROR(IF(AG5446="",0,AG5446-R5446),0),0),0)</f>
        <v>0</v>
      </c>
      <c r="BB5446" s="209" t="str">
        <f>_xlfn.XLOOKUP(U5446,'Lista Suspensa'!$AA$20:$AA$23,'Lista Suspensa'!$AB$20:$AB$23,"N/A")</f>
        <v>S</v>
      </c>
    </row>
    <row r="5447" spans="1:54" ht="12" customHeight="1">
      <c r="A5447" s="151" t="s">
        <v>54</v>
      </c>
      <c r="B5447" s="152">
        <v>46083</v>
      </c>
      <c r="C5447" s="153" t="s">
        <v>55</v>
      </c>
      <c r="D5447" s="153" t="s">
        <v>56</v>
      </c>
      <c r="E5447" s="244">
        <v>94233767</v>
      </c>
      <c r="F5447" s="144" t="s">
        <v>9719</v>
      </c>
      <c r="G5447" s="230"/>
      <c r="H5447" s="154">
        <v>37661</v>
      </c>
      <c r="I5447" s="153">
        <v>23</v>
      </c>
      <c r="J5447" s="148" t="s">
        <v>70</v>
      </c>
      <c r="K5447" s="153"/>
      <c r="L5447" s="153"/>
      <c r="M5447" s="153"/>
      <c r="N5447" s="153">
        <v>75</v>
      </c>
      <c r="O5447" s="155" t="s">
        <v>9720</v>
      </c>
      <c r="P5447" s="156" t="s">
        <v>60</v>
      </c>
      <c r="Q5447" s="157" t="s">
        <v>8211</v>
      </c>
      <c r="R5447" s="158"/>
      <c r="S5447" s="159"/>
      <c r="T5447" s="159" t="s">
        <v>6983</v>
      </c>
      <c r="U5447" s="159" t="s">
        <v>8212</v>
      </c>
      <c r="V5447" s="154">
        <v>46149</v>
      </c>
      <c r="W5447" s="154">
        <v>46155</v>
      </c>
      <c r="X5447" s="154"/>
      <c r="Y5447" s="160"/>
      <c r="Z5447" s="160"/>
      <c r="AA5447" s="153"/>
      <c r="AB5447" s="153"/>
      <c r="AC5447" s="182" t="e">
        <f t="shared" si="172"/>
        <v>#DIV/0!</v>
      </c>
      <c r="AD5447" s="153" t="e">
        <f t="shared" si="173"/>
        <v>#DIV/0!</v>
      </c>
      <c r="AE5447" s="207"/>
      <c r="AF5447" s="153"/>
      <c r="AG5447" s="159"/>
      <c r="AH5447" s="153"/>
      <c r="AI5447" s="161"/>
      <c r="AJ5447" s="153"/>
      <c r="AK5447" s="153"/>
      <c r="AL5447" s="207"/>
      <c r="AM5447" s="207"/>
      <c r="AN5447" s="207"/>
      <c r="AO5447" s="207"/>
      <c r="AP5447" s="147" t="s">
        <v>54</v>
      </c>
      <c r="AQ5447" s="147"/>
      <c r="AR5447" s="147"/>
      <c r="AS5447" s="209" t="s">
        <v>68</v>
      </c>
      <c r="AT5447" s="223" t="str">
        <f>MONTH(B5447)&amp;"/"&amp;YEAR(B5447)</f>
        <v>3/2026</v>
      </c>
      <c r="AU5447" s="223">
        <f>WEEKNUM(B5447)-WEEKNUM(EOMONTH(B5447,-1)+1)+1</f>
        <v>1</v>
      </c>
      <c r="AV5447" s="209" t="str">
        <f>MONTH(R5447)&amp;"/"&amp;YEAR(R5447)</f>
        <v>1/1900</v>
      </c>
      <c r="AW5447" s="209" t="e">
        <f>WEEKNUM(R5447)-WEEKNUM(EOMONTH(R5447,-1)+1)+1</f>
        <v>#NUM!</v>
      </c>
      <c r="AX5447" s="209">
        <f>IF(BB5447="S",IF(Q5447="1. Aceitou o programa",R5447-B5447,0),0)</f>
        <v>0</v>
      </c>
      <c r="AY5447" s="209">
        <f>IF(BB5447="S",IF(AND(S5447&lt;&gt;"",R5447&lt;&gt;""),S5447-R5447,0),0)</f>
        <v>0</v>
      </c>
      <c r="AZ5447" s="209">
        <f>IF(BB5447="S",IF(Q5447="1. Aceitou o programa",IF(OR(X5447="Não se Aplica",X5447=""),IF(OR(W5447="Não se Aplica",W5447=""),0,W5447-V5447),AVERAGE(X5447-W5447,W5447-V5447)),0),0)</f>
        <v>0</v>
      </c>
      <c r="BA5447" s="209">
        <f>IF(BB5447="S",IF(AND(Q5447="1. Aceitou o programa",AH5447="Realizada"),IFERROR(IF(AG5447="",0,AG5447-R5447),0),0),0)</f>
        <v>0</v>
      </c>
      <c r="BB5447" s="209" t="str">
        <f>_xlfn.XLOOKUP(U5447,'Lista Suspensa'!$AA$20:$AA$23,'Lista Suspensa'!$AB$20:$AB$23,"N/A")</f>
        <v>S</v>
      </c>
    </row>
    <row r="5448" spans="1:54" ht="12" customHeight="1">
      <c r="A5448" s="151" t="s">
        <v>54</v>
      </c>
      <c r="B5448" s="152">
        <v>46083</v>
      </c>
      <c r="C5448" s="153" t="s">
        <v>55</v>
      </c>
      <c r="D5448" s="153" t="s">
        <v>56</v>
      </c>
      <c r="E5448" s="244">
        <v>94051140</v>
      </c>
      <c r="F5448" s="144" t="s">
        <v>9721</v>
      </c>
      <c r="G5448" s="230"/>
      <c r="H5448" s="154">
        <v>37760</v>
      </c>
      <c r="I5448" s="153">
        <v>23</v>
      </c>
      <c r="J5448" s="148" t="s">
        <v>70</v>
      </c>
      <c r="K5448" s="153"/>
      <c r="L5448" s="153"/>
      <c r="M5448" s="153"/>
      <c r="N5448" s="153">
        <v>110</v>
      </c>
      <c r="O5448" s="155" t="s">
        <v>9722</v>
      </c>
      <c r="P5448" s="156" t="s">
        <v>60</v>
      </c>
      <c r="Q5448" s="157" t="s">
        <v>8211</v>
      </c>
      <c r="R5448" s="158"/>
      <c r="S5448" s="159"/>
      <c r="T5448" s="159" t="s">
        <v>6983</v>
      </c>
      <c r="U5448" s="159" t="s">
        <v>8212</v>
      </c>
      <c r="V5448" s="154">
        <v>46149</v>
      </c>
      <c r="W5448" s="154">
        <v>46155</v>
      </c>
      <c r="X5448" s="154"/>
      <c r="Y5448" s="160"/>
      <c r="Z5448" s="160"/>
      <c r="AA5448" s="153"/>
      <c r="AB5448" s="153"/>
      <c r="AC5448" s="182" t="e">
        <f t="shared" si="172"/>
        <v>#DIV/0!</v>
      </c>
      <c r="AD5448" s="153" t="e">
        <f t="shared" si="173"/>
        <v>#DIV/0!</v>
      </c>
      <c r="AE5448" s="207"/>
      <c r="AF5448" s="153"/>
      <c r="AG5448" s="159"/>
      <c r="AH5448" s="153"/>
      <c r="AI5448" s="161"/>
      <c r="AJ5448" s="153"/>
      <c r="AK5448" s="153"/>
      <c r="AL5448" s="207"/>
      <c r="AM5448" s="207"/>
      <c r="AN5448" s="207"/>
      <c r="AO5448" s="207"/>
      <c r="AP5448" s="147" t="s">
        <v>54</v>
      </c>
      <c r="AQ5448" s="147"/>
      <c r="AR5448" s="147"/>
      <c r="AS5448" s="209" t="s">
        <v>68</v>
      </c>
      <c r="AT5448" s="223" t="str">
        <f>MONTH(B5448)&amp;"/"&amp;YEAR(B5448)</f>
        <v>3/2026</v>
      </c>
      <c r="AU5448" s="223">
        <f>WEEKNUM(B5448)-WEEKNUM(EOMONTH(B5448,-1)+1)+1</f>
        <v>1</v>
      </c>
      <c r="AV5448" s="209" t="str">
        <f>MONTH(R5448)&amp;"/"&amp;YEAR(R5448)</f>
        <v>1/1900</v>
      </c>
      <c r="AW5448" s="209" t="e">
        <f>WEEKNUM(R5448)-WEEKNUM(EOMONTH(R5448,-1)+1)+1</f>
        <v>#NUM!</v>
      </c>
      <c r="AX5448" s="209">
        <f>IF(BB5448="S",IF(Q5448="1. Aceitou o programa",R5448-B5448,0),0)</f>
        <v>0</v>
      </c>
      <c r="AY5448" s="209">
        <f>IF(BB5448="S",IF(AND(S5448&lt;&gt;"",R5448&lt;&gt;""),S5448-R5448,0),0)</f>
        <v>0</v>
      </c>
      <c r="AZ5448" s="209">
        <f>IF(BB5448="S",IF(Q5448="1. Aceitou o programa",IF(OR(X5448="Não se Aplica",X5448=""),IF(OR(W5448="Não se Aplica",W5448=""),0,W5448-V5448),AVERAGE(X5448-W5448,W5448-V5448)),0),0)</f>
        <v>0</v>
      </c>
      <c r="BA5448" s="209">
        <f>IF(BB5448="S",IF(AND(Q5448="1. Aceitou o programa",AH5448="Realizada"),IFERROR(IF(AG5448="",0,AG5448-R5448),0),0),0)</f>
        <v>0</v>
      </c>
      <c r="BB5448" s="209" t="str">
        <f>_xlfn.XLOOKUP(U5448,'Lista Suspensa'!$AA$20:$AA$23,'Lista Suspensa'!$AB$20:$AB$23,"N/A")</f>
        <v>S</v>
      </c>
    </row>
    <row r="5449" spans="1:54" ht="12" customHeight="1">
      <c r="A5449" s="151" t="s">
        <v>54</v>
      </c>
      <c r="B5449" s="152">
        <v>46083</v>
      </c>
      <c r="C5449" s="153" t="s">
        <v>55</v>
      </c>
      <c r="D5449" s="153" t="s">
        <v>56</v>
      </c>
      <c r="E5449" s="244">
        <v>92684026</v>
      </c>
      <c r="F5449" s="144" t="s">
        <v>9723</v>
      </c>
      <c r="G5449" s="230"/>
      <c r="H5449" s="154">
        <v>37884</v>
      </c>
      <c r="I5449" s="153">
        <v>22</v>
      </c>
      <c r="J5449" s="148" t="s">
        <v>70</v>
      </c>
      <c r="K5449" s="153"/>
      <c r="L5449" s="153"/>
      <c r="M5449" s="153"/>
      <c r="N5449" s="153">
        <v>80</v>
      </c>
      <c r="O5449" s="155" t="s">
        <v>9724</v>
      </c>
      <c r="P5449" s="156" t="s">
        <v>60</v>
      </c>
      <c r="Q5449" s="157" t="s">
        <v>8211</v>
      </c>
      <c r="R5449" s="158"/>
      <c r="S5449" s="159"/>
      <c r="T5449" s="159" t="s">
        <v>6983</v>
      </c>
      <c r="U5449" s="159" t="s">
        <v>8212</v>
      </c>
      <c r="V5449" s="154">
        <v>46149</v>
      </c>
      <c r="W5449" s="154">
        <v>46155</v>
      </c>
      <c r="X5449" s="154"/>
      <c r="Y5449" s="160"/>
      <c r="Z5449" s="160"/>
      <c r="AA5449" s="153"/>
      <c r="AB5449" s="153"/>
      <c r="AC5449" s="182" t="e">
        <f t="shared" si="172"/>
        <v>#DIV/0!</v>
      </c>
      <c r="AD5449" s="153" t="e">
        <f t="shared" si="173"/>
        <v>#DIV/0!</v>
      </c>
      <c r="AE5449" s="207"/>
      <c r="AF5449" s="153"/>
      <c r="AG5449" s="159"/>
      <c r="AH5449" s="153"/>
      <c r="AI5449" s="161"/>
      <c r="AJ5449" s="153"/>
      <c r="AK5449" s="153"/>
      <c r="AL5449" s="207"/>
      <c r="AM5449" s="207"/>
      <c r="AN5449" s="207"/>
      <c r="AO5449" s="207"/>
      <c r="AP5449" s="147" t="s">
        <v>54</v>
      </c>
      <c r="AQ5449" s="147"/>
      <c r="AR5449" s="147"/>
      <c r="AS5449" s="209" t="s">
        <v>68</v>
      </c>
      <c r="AT5449" s="223" t="str">
        <f>MONTH(B5449)&amp;"/"&amp;YEAR(B5449)</f>
        <v>3/2026</v>
      </c>
      <c r="AU5449" s="223">
        <f>WEEKNUM(B5449)-WEEKNUM(EOMONTH(B5449,-1)+1)+1</f>
        <v>1</v>
      </c>
      <c r="AV5449" s="209" t="str">
        <f>MONTH(R5449)&amp;"/"&amp;YEAR(R5449)</f>
        <v>1/1900</v>
      </c>
      <c r="AW5449" s="209" t="e">
        <f>WEEKNUM(R5449)-WEEKNUM(EOMONTH(R5449,-1)+1)+1</f>
        <v>#NUM!</v>
      </c>
      <c r="AX5449" s="209">
        <f>IF(BB5449="S",IF(Q5449="1. Aceitou o programa",R5449-B5449,0),0)</f>
        <v>0</v>
      </c>
      <c r="AY5449" s="209">
        <f>IF(BB5449="S",IF(AND(S5449&lt;&gt;"",R5449&lt;&gt;""),S5449-R5449,0),0)</f>
        <v>0</v>
      </c>
      <c r="AZ5449" s="209">
        <f>IF(BB5449="S",IF(Q5449="1. Aceitou o programa",IF(OR(X5449="Não se Aplica",X5449=""),IF(OR(W5449="Não se Aplica",W5449=""),0,W5449-V5449),AVERAGE(X5449-W5449,W5449-V5449)),0),0)</f>
        <v>0</v>
      </c>
      <c r="BA5449" s="209">
        <f>IF(BB5449="S",IF(AND(Q5449="1. Aceitou o programa",AH5449="Realizada"),IFERROR(IF(AG5449="",0,AG5449-R5449),0),0),0)</f>
        <v>0</v>
      </c>
      <c r="BB5449" s="209" t="str">
        <f>_xlfn.XLOOKUP(U5449,'Lista Suspensa'!$AA$20:$AA$23,'Lista Suspensa'!$AB$20:$AB$23,"N/A")</f>
        <v>S</v>
      </c>
    </row>
    <row r="5450" spans="1:54" ht="12" customHeight="1">
      <c r="A5450" s="151" t="s">
        <v>54</v>
      </c>
      <c r="B5450" s="152">
        <v>46083</v>
      </c>
      <c r="C5450" s="153" t="s">
        <v>55</v>
      </c>
      <c r="D5450" s="153" t="s">
        <v>56</v>
      </c>
      <c r="E5450" s="244">
        <v>94360901</v>
      </c>
      <c r="F5450" s="144" t="s">
        <v>9725</v>
      </c>
      <c r="G5450" s="230"/>
      <c r="H5450" s="154">
        <v>37888</v>
      </c>
      <c r="I5450" s="153">
        <v>22</v>
      </c>
      <c r="J5450" s="148" t="s">
        <v>70</v>
      </c>
      <c r="K5450" s="153"/>
      <c r="L5450" s="153"/>
      <c r="M5450" s="153"/>
      <c r="N5450" s="153">
        <v>380</v>
      </c>
      <c r="O5450" s="155" t="s">
        <v>9726</v>
      </c>
      <c r="P5450" s="156" t="s">
        <v>60</v>
      </c>
      <c r="Q5450" s="157" t="s">
        <v>8211</v>
      </c>
      <c r="R5450" s="158"/>
      <c r="S5450" s="159"/>
      <c r="T5450" s="159" t="s">
        <v>6983</v>
      </c>
      <c r="U5450" s="159" t="s">
        <v>8212</v>
      </c>
      <c r="V5450" s="154">
        <v>46149</v>
      </c>
      <c r="W5450" s="154">
        <v>46155</v>
      </c>
      <c r="X5450" s="154"/>
      <c r="Y5450" s="160"/>
      <c r="Z5450" s="160"/>
      <c r="AA5450" s="153"/>
      <c r="AB5450" s="153"/>
      <c r="AC5450" s="182" t="e">
        <f t="shared" si="172"/>
        <v>#DIV/0!</v>
      </c>
      <c r="AD5450" s="153" t="e">
        <f t="shared" si="173"/>
        <v>#DIV/0!</v>
      </c>
      <c r="AE5450" s="207"/>
      <c r="AF5450" s="153"/>
      <c r="AG5450" s="159"/>
      <c r="AH5450" s="153"/>
      <c r="AI5450" s="161"/>
      <c r="AJ5450" s="153"/>
      <c r="AK5450" s="153"/>
      <c r="AL5450" s="207"/>
      <c r="AM5450" s="207"/>
      <c r="AN5450" s="207"/>
      <c r="AO5450" s="207"/>
      <c r="AP5450" s="147" t="s">
        <v>54</v>
      </c>
      <c r="AQ5450" s="147"/>
      <c r="AR5450" s="147"/>
      <c r="AS5450" s="209" t="s">
        <v>68</v>
      </c>
      <c r="AT5450" s="223" t="str">
        <f>MONTH(B5450)&amp;"/"&amp;YEAR(B5450)</f>
        <v>3/2026</v>
      </c>
      <c r="AU5450" s="223">
        <f>WEEKNUM(B5450)-WEEKNUM(EOMONTH(B5450,-1)+1)+1</f>
        <v>1</v>
      </c>
      <c r="AV5450" s="209" t="str">
        <f>MONTH(R5450)&amp;"/"&amp;YEAR(R5450)</f>
        <v>1/1900</v>
      </c>
      <c r="AW5450" s="209" t="e">
        <f>WEEKNUM(R5450)-WEEKNUM(EOMONTH(R5450,-1)+1)+1</f>
        <v>#NUM!</v>
      </c>
      <c r="AX5450" s="209">
        <f>IF(BB5450="S",IF(Q5450="1. Aceitou o programa",R5450-B5450,0),0)</f>
        <v>0</v>
      </c>
      <c r="AY5450" s="209">
        <f>IF(BB5450="S",IF(AND(S5450&lt;&gt;"",R5450&lt;&gt;""),S5450-R5450,0),0)</f>
        <v>0</v>
      </c>
      <c r="AZ5450" s="209">
        <f>IF(BB5450="S",IF(Q5450="1. Aceitou o programa",IF(OR(X5450="Não se Aplica",X5450=""),IF(OR(W5450="Não se Aplica",W5450=""),0,W5450-V5450),AVERAGE(X5450-W5450,W5450-V5450)),0),0)</f>
        <v>0</v>
      </c>
      <c r="BA5450" s="209">
        <f>IF(BB5450="S",IF(AND(Q5450="1. Aceitou o programa",AH5450="Realizada"),IFERROR(IF(AG5450="",0,AG5450-R5450),0),0),0)</f>
        <v>0</v>
      </c>
      <c r="BB5450" s="209" t="str">
        <f>_xlfn.XLOOKUP(U5450,'Lista Suspensa'!$AA$20:$AA$23,'Lista Suspensa'!$AB$20:$AB$23,"N/A")</f>
        <v>S</v>
      </c>
    </row>
    <row r="5451" spans="1:54" ht="12" customHeight="1">
      <c r="A5451" s="151" t="s">
        <v>54</v>
      </c>
      <c r="B5451" s="152">
        <v>46083</v>
      </c>
      <c r="C5451" s="153" t="s">
        <v>55</v>
      </c>
      <c r="D5451" s="153" t="s">
        <v>56</v>
      </c>
      <c r="E5451" s="244">
        <v>92774760</v>
      </c>
      <c r="F5451" s="144" t="s">
        <v>9727</v>
      </c>
      <c r="G5451" s="230"/>
      <c r="H5451" s="154">
        <v>37891</v>
      </c>
      <c r="I5451" s="153">
        <v>22</v>
      </c>
      <c r="J5451" s="148" t="s">
        <v>58</v>
      </c>
      <c r="K5451" s="153"/>
      <c r="L5451" s="153"/>
      <c r="M5451" s="153"/>
      <c r="N5451" s="153">
        <v>110</v>
      </c>
      <c r="O5451" s="155" t="s">
        <v>9728</v>
      </c>
      <c r="P5451" s="156" t="s">
        <v>60</v>
      </c>
      <c r="Q5451" s="157" t="s">
        <v>8211</v>
      </c>
      <c r="R5451" s="158"/>
      <c r="S5451" s="159"/>
      <c r="T5451" s="159" t="s">
        <v>6983</v>
      </c>
      <c r="U5451" s="159" t="s">
        <v>8212</v>
      </c>
      <c r="V5451" s="154">
        <v>46149</v>
      </c>
      <c r="W5451" s="154">
        <v>46155</v>
      </c>
      <c r="X5451" s="154"/>
      <c r="Y5451" s="160"/>
      <c r="Z5451" s="160"/>
      <c r="AA5451" s="153"/>
      <c r="AB5451" s="153"/>
      <c r="AC5451" s="182" t="e">
        <f t="shared" si="172"/>
        <v>#DIV/0!</v>
      </c>
      <c r="AD5451" s="153" t="e">
        <f t="shared" si="173"/>
        <v>#DIV/0!</v>
      </c>
      <c r="AE5451" s="207"/>
      <c r="AF5451" s="153"/>
      <c r="AG5451" s="159"/>
      <c r="AH5451" s="153"/>
      <c r="AI5451" s="161"/>
      <c r="AJ5451" s="153"/>
      <c r="AK5451" s="153"/>
      <c r="AL5451" s="207"/>
      <c r="AM5451" s="207"/>
      <c r="AN5451" s="207"/>
      <c r="AO5451" s="207"/>
      <c r="AP5451" s="147" t="s">
        <v>54</v>
      </c>
      <c r="AQ5451" s="147"/>
      <c r="AR5451" s="147"/>
      <c r="AS5451" s="209" t="s">
        <v>68</v>
      </c>
      <c r="AT5451" s="223" t="str">
        <f>MONTH(B5451)&amp;"/"&amp;YEAR(B5451)</f>
        <v>3/2026</v>
      </c>
      <c r="AU5451" s="223">
        <f>WEEKNUM(B5451)-WEEKNUM(EOMONTH(B5451,-1)+1)+1</f>
        <v>1</v>
      </c>
      <c r="AV5451" s="209" t="str">
        <f>MONTH(R5451)&amp;"/"&amp;YEAR(R5451)</f>
        <v>1/1900</v>
      </c>
      <c r="AW5451" s="209" t="e">
        <f>WEEKNUM(R5451)-WEEKNUM(EOMONTH(R5451,-1)+1)+1</f>
        <v>#NUM!</v>
      </c>
      <c r="AX5451" s="209">
        <f>IF(BB5451="S",IF(Q5451="1. Aceitou o programa",R5451-B5451,0),0)</f>
        <v>0</v>
      </c>
      <c r="AY5451" s="209">
        <f>IF(BB5451="S",IF(AND(S5451&lt;&gt;"",R5451&lt;&gt;""),S5451-R5451,0),0)</f>
        <v>0</v>
      </c>
      <c r="AZ5451" s="209">
        <f>IF(BB5451="S",IF(Q5451="1. Aceitou o programa",IF(OR(X5451="Não se Aplica",X5451=""),IF(OR(W5451="Não se Aplica",W5451=""),0,W5451-V5451),AVERAGE(X5451-W5451,W5451-V5451)),0),0)</f>
        <v>0</v>
      </c>
      <c r="BA5451" s="209">
        <f>IF(BB5451="S",IF(AND(Q5451="1. Aceitou o programa",AH5451="Realizada"),IFERROR(IF(AG5451="",0,AG5451-R5451),0),0),0)</f>
        <v>0</v>
      </c>
      <c r="BB5451" s="209" t="str">
        <f>_xlfn.XLOOKUP(U5451,'Lista Suspensa'!$AA$20:$AA$23,'Lista Suspensa'!$AB$20:$AB$23,"N/A")</f>
        <v>S</v>
      </c>
    </row>
    <row r="5452" spans="1:54" ht="12" customHeight="1">
      <c r="A5452" s="151" t="s">
        <v>54</v>
      </c>
      <c r="B5452" s="152">
        <v>46083</v>
      </c>
      <c r="C5452" s="153" t="s">
        <v>55</v>
      </c>
      <c r="D5452" s="153" t="s">
        <v>56</v>
      </c>
      <c r="E5452" s="244">
        <v>94795603</v>
      </c>
      <c r="F5452" s="144" t="s">
        <v>9729</v>
      </c>
      <c r="G5452" s="230"/>
      <c r="H5452" s="154">
        <v>38031</v>
      </c>
      <c r="I5452" s="153">
        <v>22</v>
      </c>
      <c r="J5452" s="148" t="s">
        <v>58</v>
      </c>
      <c r="K5452" s="153"/>
      <c r="L5452" s="153"/>
      <c r="M5452" s="153"/>
      <c r="N5452" s="153">
        <v>80</v>
      </c>
      <c r="O5452" s="155" t="s">
        <v>9730</v>
      </c>
      <c r="P5452" s="156" t="s">
        <v>60</v>
      </c>
      <c r="Q5452" s="157" t="s">
        <v>8211</v>
      </c>
      <c r="R5452" s="158"/>
      <c r="S5452" s="159"/>
      <c r="T5452" s="159" t="s">
        <v>6983</v>
      </c>
      <c r="U5452" s="159" t="s">
        <v>8212</v>
      </c>
      <c r="V5452" s="154">
        <v>46149</v>
      </c>
      <c r="W5452" s="154">
        <v>46155</v>
      </c>
      <c r="X5452" s="154"/>
      <c r="Y5452" s="160"/>
      <c r="Z5452" s="160"/>
      <c r="AA5452" s="153"/>
      <c r="AB5452" s="153"/>
      <c r="AC5452" s="182" t="e">
        <f t="shared" si="172"/>
        <v>#DIV/0!</v>
      </c>
      <c r="AD5452" s="153" t="e">
        <f t="shared" si="173"/>
        <v>#DIV/0!</v>
      </c>
      <c r="AE5452" s="207"/>
      <c r="AF5452" s="153"/>
      <c r="AG5452" s="159"/>
      <c r="AH5452" s="153"/>
      <c r="AI5452" s="161"/>
      <c r="AJ5452" s="153"/>
      <c r="AK5452" s="153"/>
      <c r="AL5452" s="207"/>
      <c r="AM5452" s="207"/>
      <c r="AN5452" s="207"/>
      <c r="AO5452" s="207"/>
      <c r="AP5452" s="147" t="s">
        <v>54</v>
      </c>
      <c r="AQ5452" s="147"/>
      <c r="AR5452" s="147"/>
      <c r="AS5452" s="209" t="s">
        <v>68</v>
      </c>
      <c r="AT5452" s="223" t="str">
        <f>MONTH(B5452)&amp;"/"&amp;YEAR(B5452)</f>
        <v>3/2026</v>
      </c>
      <c r="AU5452" s="223">
        <f>WEEKNUM(B5452)-WEEKNUM(EOMONTH(B5452,-1)+1)+1</f>
        <v>1</v>
      </c>
      <c r="AV5452" s="209" t="str">
        <f>MONTH(R5452)&amp;"/"&amp;YEAR(R5452)</f>
        <v>1/1900</v>
      </c>
      <c r="AW5452" s="209" t="e">
        <f>WEEKNUM(R5452)-WEEKNUM(EOMONTH(R5452,-1)+1)+1</f>
        <v>#NUM!</v>
      </c>
      <c r="AX5452" s="209">
        <f>IF(BB5452="S",IF(Q5452="1. Aceitou o programa",R5452-B5452,0),0)</f>
        <v>0</v>
      </c>
      <c r="AY5452" s="209">
        <f>IF(BB5452="S",IF(AND(S5452&lt;&gt;"",R5452&lt;&gt;""),S5452-R5452,0),0)</f>
        <v>0</v>
      </c>
      <c r="AZ5452" s="209">
        <f>IF(BB5452="S",IF(Q5452="1. Aceitou o programa",IF(OR(X5452="Não se Aplica",X5452=""),IF(OR(W5452="Não se Aplica",W5452=""),0,W5452-V5452),AVERAGE(X5452-W5452,W5452-V5452)),0),0)</f>
        <v>0</v>
      </c>
      <c r="BA5452" s="209">
        <f>IF(BB5452="S",IF(AND(Q5452="1. Aceitou o programa",AH5452="Realizada"),IFERROR(IF(AG5452="",0,AG5452-R5452),0),0),0)</f>
        <v>0</v>
      </c>
      <c r="BB5452" s="209" t="str">
        <f>_xlfn.XLOOKUP(U5452,'Lista Suspensa'!$AA$20:$AA$23,'Lista Suspensa'!$AB$20:$AB$23,"N/A")</f>
        <v>S</v>
      </c>
    </row>
    <row r="5453" spans="1:54" ht="12" customHeight="1">
      <c r="A5453" s="151" t="s">
        <v>54</v>
      </c>
      <c r="B5453" s="152">
        <v>46083</v>
      </c>
      <c r="C5453" s="153" t="s">
        <v>55</v>
      </c>
      <c r="D5453" s="153" t="s">
        <v>56</v>
      </c>
      <c r="E5453" s="244">
        <v>94082596</v>
      </c>
      <c r="F5453" s="144" t="s">
        <v>9731</v>
      </c>
      <c r="G5453" s="230"/>
      <c r="H5453" s="154">
        <v>38064</v>
      </c>
      <c r="I5453" s="153">
        <v>22</v>
      </c>
      <c r="J5453" s="148" t="s">
        <v>70</v>
      </c>
      <c r="K5453" s="153"/>
      <c r="L5453" s="153"/>
      <c r="M5453" s="153"/>
      <c r="N5453" s="153">
        <v>60</v>
      </c>
      <c r="O5453" s="155" t="s">
        <v>9732</v>
      </c>
      <c r="P5453" s="156" t="s">
        <v>60</v>
      </c>
      <c r="Q5453" s="157" t="s">
        <v>8211</v>
      </c>
      <c r="R5453" s="158"/>
      <c r="S5453" s="159"/>
      <c r="T5453" s="159" t="s">
        <v>6983</v>
      </c>
      <c r="U5453" s="159" t="s">
        <v>8212</v>
      </c>
      <c r="V5453" s="154">
        <v>46149</v>
      </c>
      <c r="W5453" s="154">
        <v>46155</v>
      </c>
      <c r="X5453" s="154"/>
      <c r="Y5453" s="160"/>
      <c r="Z5453" s="160"/>
      <c r="AA5453" s="153"/>
      <c r="AB5453" s="153"/>
      <c r="AC5453" s="182" t="e">
        <f t="shared" si="172"/>
        <v>#DIV/0!</v>
      </c>
      <c r="AD5453" s="153" t="e">
        <f t="shared" si="173"/>
        <v>#DIV/0!</v>
      </c>
      <c r="AE5453" s="207"/>
      <c r="AF5453" s="153"/>
      <c r="AG5453" s="159"/>
      <c r="AH5453" s="153"/>
      <c r="AI5453" s="161"/>
      <c r="AJ5453" s="153"/>
      <c r="AK5453" s="153"/>
      <c r="AL5453" s="207"/>
      <c r="AM5453" s="207"/>
      <c r="AN5453" s="207"/>
      <c r="AO5453" s="207"/>
      <c r="AP5453" s="147" t="s">
        <v>54</v>
      </c>
      <c r="AQ5453" s="147"/>
      <c r="AR5453" s="147"/>
      <c r="AS5453" s="209" t="s">
        <v>68</v>
      </c>
      <c r="AT5453" s="223" t="str">
        <f>MONTH(B5453)&amp;"/"&amp;YEAR(B5453)</f>
        <v>3/2026</v>
      </c>
      <c r="AU5453" s="223">
        <f>WEEKNUM(B5453)-WEEKNUM(EOMONTH(B5453,-1)+1)+1</f>
        <v>1</v>
      </c>
      <c r="AV5453" s="209" t="str">
        <f>MONTH(R5453)&amp;"/"&amp;YEAR(R5453)</f>
        <v>1/1900</v>
      </c>
      <c r="AW5453" s="209" t="e">
        <f>WEEKNUM(R5453)-WEEKNUM(EOMONTH(R5453,-1)+1)+1</f>
        <v>#NUM!</v>
      </c>
      <c r="AX5453" s="209">
        <f>IF(BB5453="S",IF(Q5453="1. Aceitou o programa",R5453-B5453,0),0)</f>
        <v>0</v>
      </c>
      <c r="AY5453" s="209">
        <f>IF(BB5453="S",IF(AND(S5453&lt;&gt;"",R5453&lt;&gt;""),S5453-R5453,0),0)</f>
        <v>0</v>
      </c>
      <c r="AZ5453" s="209">
        <f>IF(BB5453="S",IF(Q5453="1. Aceitou o programa",IF(OR(X5453="Não se Aplica",X5453=""),IF(OR(W5453="Não se Aplica",W5453=""),0,W5453-V5453),AVERAGE(X5453-W5453,W5453-V5453)),0),0)</f>
        <v>0</v>
      </c>
      <c r="BA5453" s="209">
        <f>IF(BB5453="S",IF(AND(Q5453="1. Aceitou o programa",AH5453="Realizada"),IFERROR(IF(AG5453="",0,AG5453-R5453),0),0),0)</f>
        <v>0</v>
      </c>
      <c r="BB5453" s="209" t="str">
        <f>_xlfn.XLOOKUP(U5453,'Lista Suspensa'!$AA$20:$AA$23,'Lista Suspensa'!$AB$20:$AB$23,"N/A")</f>
        <v>S</v>
      </c>
    </row>
    <row r="5454" spans="1:54" ht="12" customHeight="1">
      <c r="A5454" s="151" t="s">
        <v>54</v>
      </c>
      <c r="B5454" s="152">
        <v>46083</v>
      </c>
      <c r="C5454" s="153" t="s">
        <v>55</v>
      </c>
      <c r="D5454" s="153" t="s">
        <v>56</v>
      </c>
      <c r="E5454" s="244">
        <v>94665676</v>
      </c>
      <c r="F5454" s="144" t="s">
        <v>9733</v>
      </c>
      <c r="G5454" s="230"/>
      <c r="H5454" s="154">
        <v>38417</v>
      </c>
      <c r="I5454" s="153">
        <v>21</v>
      </c>
      <c r="J5454" s="148" t="s">
        <v>70</v>
      </c>
      <c r="K5454" s="153"/>
      <c r="L5454" s="153"/>
      <c r="M5454" s="153"/>
      <c r="N5454" s="153">
        <v>60</v>
      </c>
      <c r="O5454" s="155" t="s">
        <v>9734</v>
      </c>
      <c r="P5454" s="156" t="s">
        <v>60</v>
      </c>
      <c r="Q5454" s="157" t="s">
        <v>8211</v>
      </c>
      <c r="R5454" s="158"/>
      <c r="S5454" s="159"/>
      <c r="T5454" s="159" t="s">
        <v>6983</v>
      </c>
      <c r="U5454" s="159" t="s">
        <v>8212</v>
      </c>
      <c r="V5454" s="154">
        <v>46149</v>
      </c>
      <c r="W5454" s="154">
        <v>46155</v>
      </c>
      <c r="X5454" s="154"/>
      <c r="Y5454" s="160"/>
      <c r="Z5454" s="160"/>
      <c r="AA5454" s="153"/>
      <c r="AB5454" s="153"/>
      <c r="AC5454" s="182" t="e">
        <f t="shared" si="172"/>
        <v>#DIV/0!</v>
      </c>
      <c r="AD5454" s="153" t="e">
        <f t="shared" si="173"/>
        <v>#DIV/0!</v>
      </c>
      <c r="AE5454" s="207"/>
      <c r="AF5454" s="153"/>
      <c r="AG5454" s="159"/>
      <c r="AH5454" s="153"/>
      <c r="AI5454" s="161"/>
      <c r="AJ5454" s="153"/>
      <c r="AK5454" s="153"/>
      <c r="AL5454" s="207"/>
      <c r="AM5454" s="207"/>
      <c r="AN5454" s="207"/>
      <c r="AO5454" s="207"/>
      <c r="AP5454" s="147" t="s">
        <v>54</v>
      </c>
      <c r="AQ5454" s="147"/>
      <c r="AR5454" s="147"/>
      <c r="AS5454" s="209" t="s">
        <v>68</v>
      </c>
      <c r="AT5454" s="223" t="str">
        <f>MONTH(B5454)&amp;"/"&amp;YEAR(B5454)</f>
        <v>3/2026</v>
      </c>
      <c r="AU5454" s="223">
        <f>WEEKNUM(B5454)-WEEKNUM(EOMONTH(B5454,-1)+1)+1</f>
        <v>1</v>
      </c>
      <c r="AV5454" s="209" t="str">
        <f>MONTH(R5454)&amp;"/"&amp;YEAR(R5454)</f>
        <v>1/1900</v>
      </c>
      <c r="AW5454" s="209" t="e">
        <f>WEEKNUM(R5454)-WEEKNUM(EOMONTH(R5454,-1)+1)+1</f>
        <v>#NUM!</v>
      </c>
      <c r="AX5454" s="209">
        <f>IF(BB5454="S",IF(Q5454="1. Aceitou o programa",R5454-B5454,0),0)</f>
        <v>0</v>
      </c>
      <c r="AY5454" s="209">
        <f>IF(BB5454="S",IF(AND(S5454&lt;&gt;"",R5454&lt;&gt;""),S5454-R5454,0),0)</f>
        <v>0</v>
      </c>
      <c r="AZ5454" s="209">
        <f>IF(BB5454="S",IF(Q5454="1. Aceitou o programa",IF(OR(X5454="Não se Aplica",X5454=""),IF(OR(W5454="Não se Aplica",W5454=""),0,W5454-V5454),AVERAGE(X5454-W5454,W5454-V5454)),0),0)</f>
        <v>0</v>
      </c>
      <c r="BA5454" s="209">
        <f>IF(BB5454="S",IF(AND(Q5454="1. Aceitou o programa",AH5454="Realizada"),IFERROR(IF(AG5454="",0,AG5454-R5454),0),0),0)</f>
        <v>0</v>
      </c>
      <c r="BB5454" s="209" t="str">
        <f>_xlfn.XLOOKUP(U5454,'Lista Suspensa'!$AA$20:$AA$23,'Lista Suspensa'!$AB$20:$AB$23,"N/A")</f>
        <v>S</v>
      </c>
    </row>
    <row r="5455" spans="1:54" ht="12" customHeight="1">
      <c r="A5455" s="151" t="s">
        <v>54</v>
      </c>
      <c r="B5455" s="152">
        <v>46083</v>
      </c>
      <c r="C5455" s="153" t="s">
        <v>55</v>
      </c>
      <c r="D5455" s="153" t="s">
        <v>56</v>
      </c>
      <c r="E5455" s="244">
        <v>89776826</v>
      </c>
      <c r="F5455" s="144" t="s">
        <v>9735</v>
      </c>
      <c r="G5455" s="230"/>
      <c r="H5455" s="154">
        <v>38533</v>
      </c>
      <c r="I5455" s="153">
        <v>20</v>
      </c>
      <c r="J5455" s="148" t="s">
        <v>70</v>
      </c>
      <c r="K5455" s="153"/>
      <c r="L5455" s="153"/>
      <c r="M5455" s="153"/>
      <c r="N5455" s="153">
        <v>40</v>
      </c>
      <c r="O5455" s="155" t="s">
        <v>9736</v>
      </c>
      <c r="P5455" s="156" t="s">
        <v>60</v>
      </c>
      <c r="Q5455" s="157" t="s">
        <v>8211</v>
      </c>
      <c r="R5455" s="158"/>
      <c r="S5455" s="159"/>
      <c r="T5455" s="159" t="s">
        <v>6983</v>
      </c>
      <c r="U5455" s="159" t="s">
        <v>8212</v>
      </c>
      <c r="V5455" s="154">
        <v>46149</v>
      </c>
      <c r="W5455" s="154">
        <v>46155</v>
      </c>
      <c r="X5455" s="154"/>
      <c r="Y5455" s="160"/>
      <c r="Z5455" s="160"/>
      <c r="AA5455" s="153"/>
      <c r="AB5455" s="153"/>
      <c r="AC5455" s="182" t="e">
        <f t="shared" si="172"/>
        <v>#DIV/0!</v>
      </c>
      <c r="AD5455" s="153" t="e">
        <f t="shared" si="173"/>
        <v>#DIV/0!</v>
      </c>
      <c r="AE5455" s="207"/>
      <c r="AF5455" s="153"/>
      <c r="AG5455" s="159"/>
      <c r="AH5455" s="153"/>
      <c r="AI5455" s="161"/>
      <c r="AJ5455" s="153"/>
      <c r="AK5455" s="153"/>
      <c r="AL5455" s="207"/>
      <c r="AM5455" s="207"/>
      <c r="AN5455" s="207"/>
      <c r="AO5455" s="207"/>
      <c r="AP5455" s="147" t="s">
        <v>54</v>
      </c>
      <c r="AQ5455" s="147"/>
      <c r="AR5455" s="147"/>
      <c r="AS5455" s="209" t="s">
        <v>68</v>
      </c>
      <c r="AT5455" s="223" t="str">
        <f>MONTH(B5455)&amp;"/"&amp;YEAR(B5455)</f>
        <v>3/2026</v>
      </c>
      <c r="AU5455" s="223">
        <f>WEEKNUM(B5455)-WEEKNUM(EOMONTH(B5455,-1)+1)+1</f>
        <v>1</v>
      </c>
      <c r="AV5455" s="209" t="str">
        <f>MONTH(R5455)&amp;"/"&amp;YEAR(R5455)</f>
        <v>1/1900</v>
      </c>
      <c r="AW5455" s="209" t="e">
        <f>WEEKNUM(R5455)-WEEKNUM(EOMONTH(R5455,-1)+1)+1</f>
        <v>#NUM!</v>
      </c>
      <c r="AX5455" s="209">
        <f>IF(BB5455="S",IF(Q5455="1. Aceitou o programa",R5455-B5455,0),0)</f>
        <v>0</v>
      </c>
      <c r="AY5455" s="209">
        <f>IF(BB5455="S",IF(AND(S5455&lt;&gt;"",R5455&lt;&gt;""),S5455-R5455,0),0)</f>
        <v>0</v>
      </c>
      <c r="AZ5455" s="209">
        <f>IF(BB5455="S",IF(Q5455="1. Aceitou o programa",IF(OR(X5455="Não se Aplica",X5455=""),IF(OR(W5455="Não se Aplica",W5455=""),0,W5455-V5455),AVERAGE(X5455-W5455,W5455-V5455)),0),0)</f>
        <v>0</v>
      </c>
      <c r="BA5455" s="209">
        <f>IF(BB5455="S",IF(AND(Q5455="1. Aceitou o programa",AH5455="Realizada"),IFERROR(IF(AG5455="",0,AG5455-R5455),0),0),0)</f>
        <v>0</v>
      </c>
      <c r="BB5455" s="209" t="str">
        <f>_xlfn.XLOOKUP(U5455,'Lista Suspensa'!$AA$20:$AA$23,'Lista Suspensa'!$AB$20:$AB$23,"N/A")</f>
        <v>S</v>
      </c>
    </row>
    <row r="5456" spans="1:54" ht="12" customHeight="1">
      <c r="A5456" s="151" t="s">
        <v>54</v>
      </c>
      <c r="B5456" s="152">
        <v>46083</v>
      </c>
      <c r="C5456" s="153" t="s">
        <v>55</v>
      </c>
      <c r="D5456" s="153" t="s">
        <v>56</v>
      </c>
      <c r="E5456" s="244">
        <v>94271875</v>
      </c>
      <c r="F5456" s="144" t="s">
        <v>9737</v>
      </c>
      <c r="G5456" s="230"/>
      <c r="H5456" s="154">
        <v>39045</v>
      </c>
      <c r="I5456" s="153">
        <v>19</v>
      </c>
      <c r="J5456" s="148" t="s">
        <v>70</v>
      </c>
      <c r="K5456" s="153"/>
      <c r="L5456" s="153"/>
      <c r="M5456" s="153"/>
      <c r="N5456" s="153">
        <v>380</v>
      </c>
      <c r="O5456" s="155" t="s">
        <v>9738</v>
      </c>
      <c r="P5456" s="156" t="s">
        <v>60</v>
      </c>
      <c r="Q5456" s="157" t="s">
        <v>8211</v>
      </c>
      <c r="R5456" s="158"/>
      <c r="S5456" s="159"/>
      <c r="T5456" s="159" t="s">
        <v>6983</v>
      </c>
      <c r="U5456" s="159" t="s">
        <v>8212</v>
      </c>
      <c r="V5456" s="154">
        <v>46149</v>
      </c>
      <c r="W5456" s="154">
        <v>46155</v>
      </c>
      <c r="X5456" s="154"/>
      <c r="Y5456" s="160"/>
      <c r="Z5456" s="160"/>
      <c r="AA5456" s="153"/>
      <c r="AB5456" s="153"/>
      <c r="AC5456" s="182" t="e">
        <f t="shared" si="172"/>
        <v>#DIV/0!</v>
      </c>
      <c r="AD5456" s="153" t="e">
        <f t="shared" si="173"/>
        <v>#DIV/0!</v>
      </c>
      <c r="AE5456" s="207"/>
      <c r="AF5456" s="153"/>
      <c r="AG5456" s="159"/>
      <c r="AH5456" s="153"/>
      <c r="AI5456" s="161"/>
      <c r="AJ5456" s="153"/>
      <c r="AK5456" s="153"/>
      <c r="AL5456" s="207"/>
      <c r="AM5456" s="207"/>
      <c r="AN5456" s="207"/>
      <c r="AO5456" s="207"/>
      <c r="AP5456" s="147" t="s">
        <v>54</v>
      </c>
      <c r="AQ5456" s="147"/>
      <c r="AR5456" s="147"/>
      <c r="AS5456" s="209" t="s">
        <v>68</v>
      </c>
      <c r="AT5456" s="223" t="str">
        <f>MONTH(B5456)&amp;"/"&amp;YEAR(B5456)</f>
        <v>3/2026</v>
      </c>
      <c r="AU5456" s="223">
        <f>WEEKNUM(B5456)-WEEKNUM(EOMONTH(B5456,-1)+1)+1</f>
        <v>1</v>
      </c>
      <c r="AV5456" s="209" t="str">
        <f>MONTH(R5456)&amp;"/"&amp;YEAR(R5456)</f>
        <v>1/1900</v>
      </c>
      <c r="AW5456" s="209" t="e">
        <f>WEEKNUM(R5456)-WEEKNUM(EOMONTH(R5456,-1)+1)+1</f>
        <v>#NUM!</v>
      </c>
      <c r="AX5456" s="209">
        <f>IF(BB5456="S",IF(Q5456="1. Aceitou o programa",R5456-B5456,0),0)</f>
        <v>0</v>
      </c>
      <c r="AY5456" s="209">
        <f>IF(BB5456="S",IF(AND(S5456&lt;&gt;"",R5456&lt;&gt;""),S5456-R5456,0),0)</f>
        <v>0</v>
      </c>
      <c r="AZ5456" s="209">
        <f>IF(BB5456="S",IF(Q5456="1. Aceitou o programa",IF(OR(X5456="Não se Aplica",X5456=""),IF(OR(W5456="Não se Aplica",W5456=""),0,W5456-V5456),AVERAGE(X5456-W5456,W5456-V5456)),0),0)</f>
        <v>0</v>
      </c>
      <c r="BA5456" s="209">
        <f>IF(BB5456="S",IF(AND(Q5456="1. Aceitou o programa",AH5456="Realizada"),IFERROR(IF(AG5456="",0,AG5456-R5456),0),0),0)</f>
        <v>0</v>
      </c>
      <c r="BB5456" s="209" t="str">
        <f>_xlfn.XLOOKUP(U5456,'Lista Suspensa'!$AA$20:$AA$23,'Lista Suspensa'!$AB$20:$AB$23,"N/A")</f>
        <v>S</v>
      </c>
    </row>
    <row r="5457" spans="1:54" ht="12" customHeight="1">
      <c r="A5457" s="151" t="s">
        <v>54</v>
      </c>
      <c r="B5457" s="152">
        <v>46083</v>
      </c>
      <c r="C5457" s="153" t="s">
        <v>55</v>
      </c>
      <c r="D5457" s="153" t="s">
        <v>56</v>
      </c>
      <c r="E5457" s="244">
        <v>93636682</v>
      </c>
      <c r="F5457" s="144" t="s">
        <v>9739</v>
      </c>
      <c r="G5457" s="230"/>
      <c r="H5457" s="154">
        <v>39115</v>
      </c>
      <c r="I5457" s="153">
        <v>19</v>
      </c>
      <c r="J5457" s="148" t="s">
        <v>70</v>
      </c>
      <c r="K5457" s="153"/>
      <c r="L5457" s="153"/>
      <c r="M5457" s="153"/>
      <c r="N5457" s="153">
        <v>75</v>
      </c>
      <c r="O5457" s="155" t="s">
        <v>9740</v>
      </c>
      <c r="P5457" s="156" t="s">
        <v>60</v>
      </c>
      <c r="Q5457" s="157" t="s">
        <v>8211</v>
      </c>
      <c r="R5457" s="158"/>
      <c r="S5457" s="159"/>
      <c r="T5457" s="159" t="s">
        <v>6983</v>
      </c>
      <c r="U5457" s="159" t="s">
        <v>8212</v>
      </c>
      <c r="V5457" s="154">
        <v>46149</v>
      </c>
      <c r="W5457" s="154">
        <v>46155</v>
      </c>
      <c r="X5457" s="154"/>
      <c r="Y5457" s="160"/>
      <c r="Z5457" s="160"/>
      <c r="AA5457" s="153"/>
      <c r="AB5457" s="153"/>
      <c r="AC5457" s="182" t="e">
        <f t="shared" si="172"/>
        <v>#DIV/0!</v>
      </c>
      <c r="AD5457" s="153" t="e">
        <f t="shared" si="173"/>
        <v>#DIV/0!</v>
      </c>
      <c r="AE5457" s="207"/>
      <c r="AF5457" s="153"/>
      <c r="AG5457" s="159"/>
      <c r="AH5457" s="153"/>
      <c r="AI5457" s="161"/>
      <c r="AJ5457" s="153"/>
      <c r="AK5457" s="153"/>
      <c r="AL5457" s="207"/>
      <c r="AM5457" s="207"/>
      <c r="AN5457" s="207"/>
      <c r="AO5457" s="207"/>
      <c r="AP5457" s="147" t="s">
        <v>54</v>
      </c>
      <c r="AQ5457" s="147"/>
      <c r="AR5457" s="147"/>
      <c r="AS5457" s="209" t="s">
        <v>68</v>
      </c>
      <c r="AT5457" s="223" t="str">
        <f>MONTH(B5457)&amp;"/"&amp;YEAR(B5457)</f>
        <v>3/2026</v>
      </c>
      <c r="AU5457" s="223">
        <f>WEEKNUM(B5457)-WEEKNUM(EOMONTH(B5457,-1)+1)+1</f>
        <v>1</v>
      </c>
      <c r="AV5457" s="209" t="str">
        <f>MONTH(R5457)&amp;"/"&amp;YEAR(R5457)</f>
        <v>1/1900</v>
      </c>
      <c r="AW5457" s="209" t="e">
        <f>WEEKNUM(R5457)-WEEKNUM(EOMONTH(R5457,-1)+1)+1</f>
        <v>#NUM!</v>
      </c>
      <c r="AX5457" s="209">
        <f>IF(BB5457="S",IF(Q5457="1. Aceitou o programa",R5457-B5457,0),0)</f>
        <v>0</v>
      </c>
      <c r="AY5457" s="209">
        <f>IF(BB5457="S",IF(AND(S5457&lt;&gt;"",R5457&lt;&gt;""),S5457-R5457,0),0)</f>
        <v>0</v>
      </c>
      <c r="AZ5457" s="209">
        <f>IF(BB5457="S",IF(Q5457="1. Aceitou o programa",IF(OR(X5457="Não se Aplica",X5457=""),IF(OR(W5457="Não se Aplica",W5457=""),0,W5457-V5457),AVERAGE(X5457-W5457,W5457-V5457)),0),0)</f>
        <v>0</v>
      </c>
      <c r="BA5457" s="209">
        <f>IF(BB5457="S",IF(AND(Q5457="1. Aceitou o programa",AH5457="Realizada"),IFERROR(IF(AG5457="",0,AG5457-R5457),0),0),0)</f>
        <v>0</v>
      </c>
      <c r="BB5457" s="209" t="str">
        <f>_xlfn.XLOOKUP(U5457,'Lista Suspensa'!$AA$20:$AA$23,'Lista Suspensa'!$AB$20:$AB$23,"N/A")</f>
        <v>S</v>
      </c>
    </row>
    <row r="5458" spans="1:54" ht="12" customHeight="1">
      <c r="A5458" s="151" t="s">
        <v>54</v>
      </c>
      <c r="B5458" s="152">
        <v>46083</v>
      </c>
      <c r="C5458" s="153" t="s">
        <v>55</v>
      </c>
      <c r="D5458" s="153" t="s">
        <v>56</v>
      </c>
      <c r="E5458" s="244">
        <v>792760093</v>
      </c>
      <c r="F5458" s="144" t="s">
        <v>9741</v>
      </c>
      <c r="G5458" s="230"/>
      <c r="H5458" s="154">
        <v>39274</v>
      </c>
      <c r="I5458" s="153">
        <v>18</v>
      </c>
      <c r="J5458" s="148" t="s">
        <v>70</v>
      </c>
      <c r="K5458" s="153"/>
      <c r="L5458" s="153"/>
      <c r="M5458" s="153"/>
      <c r="N5458" s="153">
        <v>100</v>
      </c>
      <c r="O5458" s="155" t="s">
        <v>9742</v>
      </c>
      <c r="P5458" s="156" t="s">
        <v>60</v>
      </c>
      <c r="Q5458" s="157" t="s">
        <v>8211</v>
      </c>
      <c r="R5458" s="158"/>
      <c r="S5458" s="159"/>
      <c r="T5458" s="159" t="s">
        <v>6983</v>
      </c>
      <c r="U5458" s="159" t="s">
        <v>8212</v>
      </c>
      <c r="V5458" s="154">
        <v>46149</v>
      </c>
      <c r="W5458" s="154">
        <v>46155</v>
      </c>
      <c r="X5458" s="154"/>
      <c r="Y5458" s="160"/>
      <c r="Z5458" s="160"/>
      <c r="AA5458" s="153"/>
      <c r="AB5458" s="153"/>
      <c r="AC5458" s="182" t="e">
        <f t="shared" si="172"/>
        <v>#DIV/0!</v>
      </c>
      <c r="AD5458" s="153" t="e">
        <f t="shared" si="173"/>
        <v>#DIV/0!</v>
      </c>
      <c r="AE5458" s="207"/>
      <c r="AF5458" s="153"/>
      <c r="AG5458" s="159"/>
      <c r="AH5458" s="153"/>
      <c r="AI5458" s="161"/>
      <c r="AJ5458" s="153"/>
      <c r="AK5458" s="153"/>
      <c r="AL5458" s="207"/>
      <c r="AM5458" s="207"/>
      <c r="AN5458" s="207"/>
      <c r="AO5458" s="207"/>
      <c r="AP5458" s="147" t="s">
        <v>54</v>
      </c>
      <c r="AQ5458" s="147"/>
      <c r="AR5458" s="147"/>
      <c r="AS5458" s="209" t="s">
        <v>68</v>
      </c>
      <c r="AT5458" s="223" t="str">
        <f>MONTH(B5458)&amp;"/"&amp;YEAR(B5458)</f>
        <v>3/2026</v>
      </c>
      <c r="AU5458" s="223">
        <f>WEEKNUM(B5458)-WEEKNUM(EOMONTH(B5458,-1)+1)+1</f>
        <v>1</v>
      </c>
      <c r="AV5458" s="209" t="str">
        <f>MONTH(R5458)&amp;"/"&amp;YEAR(R5458)</f>
        <v>1/1900</v>
      </c>
      <c r="AW5458" s="209" t="e">
        <f>WEEKNUM(R5458)-WEEKNUM(EOMONTH(R5458,-1)+1)+1</f>
        <v>#NUM!</v>
      </c>
      <c r="AX5458" s="209">
        <f>IF(BB5458="S",IF(Q5458="1. Aceitou o programa",R5458-B5458,0),0)</f>
        <v>0</v>
      </c>
      <c r="AY5458" s="209">
        <f>IF(BB5458="S",IF(AND(S5458&lt;&gt;"",R5458&lt;&gt;""),S5458-R5458,0),0)</f>
        <v>0</v>
      </c>
      <c r="AZ5458" s="209">
        <f>IF(BB5458="S",IF(Q5458="1. Aceitou o programa",IF(OR(X5458="Não se Aplica",X5458=""),IF(OR(W5458="Não se Aplica",W5458=""),0,W5458-V5458),AVERAGE(X5458-W5458,W5458-V5458)),0),0)</f>
        <v>0</v>
      </c>
      <c r="BA5458" s="209">
        <f>IF(BB5458="S",IF(AND(Q5458="1. Aceitou o programa",AH5458="Realizada"),IFERROR(IF(AG5458="",0,AG5458-R5458),0),0),0)</f>
        <v>0</v>
      </c>
      <c r="BB5458" s="209" t="str">
        <f>_xlfn.XLOOKUP(U5458,'Lista Suspensa'!$AA$20:$AA$23,'Lista Suspensa'!$AB$20:$AB$23,"N/A")</f>
        <v>S</v>
      </c>
    </row>
    <row r="5459" spans="1:54" ht="12" customHeight="1">
      <c r="A5459" s="151" t="s">
        <v>54</v>
      </c>
      <c r="B5459" s="152">
        <v>46083</v>
      </c>
      <c r="C5459" s="153" t="s">
        <v>55</v>
      </c>
      <c r="D5459" s="153" t="s">
        <v>56</v>
      </c>
      <c r="E5459" s="244">
        <v>92885156</v>
      </c>
      <c r="F5459" s="144" t="s">
        <v>9743</v>
      </c>
      <c r="G5459" s="230"/>
      <c r="H5459" s="154">
        <v>39851</v>
      </c>
      <c r="I5459" s="153">
        <v>17</v>
      </c>
      <c r="J5459" s="148" t="s">
        <v>70</v>
      </c>
      <c r="K5459" s="153"/>
      <c r="L5459" s="153"/>
      <c r="M5459" s="153"/>
      <c r="N5459" s="153">
        <v>60</v>
      </c>
      <c r="O5459" s="155">
        <v>11962715636</v>
      </c>
      <c r="P5459" s="156" t="s">
        <v>60</v>
      </c>
      <c r="Q5459" s="157" t="s">
        <v>8211</v>
      </c>
      <c r="R5459" s="158"/>
      <c r="S5459" s="159"/>
      <c r="T5459" s="159" t="s">
        <v>6983</v>
      </c>
      <c r="U5459" s="159" t="s">
        <v>8212</v>
      </c>
      <c r="V5459" s="154">
        <v>46149</v>
      </c>
      <c r="W5459" s="154">
        <v>46155</v>
      </c>
      <c r="X5459" s="154"/>
      <c r="Y5459" s="160"/>
      <c r="Z5459" s="160"/>
      <c r="AA5459" s="153"/>
      <c r="AB5459" s="153"/>
      <c r="AC5459" s="182" t="e">
        <f t="shared" si="172"/>
        <v>#DIV/0!</v>
      </c>
      <c r="AD5459" s="153" t="e">
        <f t="shared" si="173"/>
        <v>#DIV/0!</v>
      </c>
      <c r="AE5459" s="207"/>
      <c r="AF5459" s="153"/>
      <c r="AG5459" s="159"/>
      <c r="AH5459" s="153"/>
      <c r="AI5459" s="161"/>
      <c r="AJ5459" s="153"/>
      <c r="AK5459" s="153"/>
      <c r="AL5459" s="207"/>
      <c r="AM5459" s="207"/>
      <c r="AN5459" s="207"/>
      <c r="AO5459" s="207"/>
      <c r="AP5459" s="147" t="s">
        <v>54</v>
      </c>
      <c r="AQ5459" s="147"/>
      <c r="AR5459" s="147"/>
      <c r="AS5459" s="209" t="s">
        <v>68</v>
      </c>
      <c r="AT5459" s="223" t="str">
        <f>MONTH(B5459)&amp;"/"&amp;YEAR(B5459)</f>
        <v>3/2026</v>
      </c>
      <c r="AU5459" s="223">
        <f>WEEKNUM(B5459)-WEEKNUM(EOMONTH(B5459,-1)+1)+1</f>
        <v>1</v>
      </c>
      <c r="AV5459" s="209" t="str">
        <f>MONTH(R5459)&amp;"/"&amp;YEAR(R5459)</f>
        <v>1/1900</v>
      </c>
      <c r="AW5459" s="209" t="e">
        <f>WEEKNUM(R5459)-WEEKNUM(EOMONTH(R5459,-1)+1)+1</f>
        <v>#NUM!</v>
      </c>
      <c r="AX5459" s="209">
        <f>IF(BB5459="S",IF(Q5459="1. Aceitou o programa",R5459-B5459,0),0)</f>
        <v>0</v>
      </c>
      <c r="AY5459" s="209">
        <f>IF(BB5459="S",IF(AND(S5459&lt;&gt;"",R5459&lt;&gt;""),S5459-R5459,0),0)</f>
        <v>0</v>
      </c>
      <c r="AZ5459" s="209">
        <f>IF(BB5459="S",IF(Q5459="1. Aceitou o programa",IF(OR(X5459="Não se Aplica",X5459=""),IF(OR(W5459="Não se Aplica",W5459=""),0,W5459-V5459),AVERAGE(X5459-W5459,W5459-V5459)),0),0)</f>
        <v>0</v>
      </c>
      <c r="BA5459" s="209">
        <f>IF(BB5459="S",IF(AND(Q5459="1. Aceitou o programa",AH5459="Realizada"),IFERROR(IF(AG5459="",0,AG5459-R5459),0),0),0)</f>
        <v>0</v>
      </c>
      <c r="BB5459" s="209" t="str">
        <f>_xlfn.XLOOKUP(U5459,'Lista Suspensa'!$AA$20:$AA$23,'Lista Suspensa'!$AB$20:$AB$23,"N/A")</f>
        <v>S</v>
      </c>
    </row>
    <row r="5460" spans="1:54" ht="12" customHeight="1">
      <c r="A5460" s="151" t="s">
        <v>54</v>
      </c>
      <c r="B5460" s="152">
        <v>46083</v>
      </c>
      <c r="C5460" s="153" t="s">
        <v>55</v>
      </c>
      <c r="D5460" s="153" t="s">
        <v>56</v>
      </c>
      <c r="E5460" s="244">
        <v>93507636</v>
      </c>
      <c r="F5460" s="144" t="s">
        <v>9744</v>
      </c>
      <c r="G5460" s="230"/>
      <c r="H5460" s="154">
        <v>40008</v>
      </c>
      <c r="I5460" s="153">
        <v>16</v>
      </c>
      <c r="J5460" s="148" t="s">
        <v>58</v>
      </c>
      <c r="K5460" s="153"/>
      <c r="L5460" s="153"/>
      <c r="M5460" s="153"/>
      <c r="N5460" s="153">
        <v>110</v>
      </c>
      <c r="O5460" s="155">
        <v>11952868191</v>
      </c>
      <c r="P5460" s="156" t="s">
        <v>60</v>
      </c>
      <c r="Q5460" s="157" t="s">
        <v>8211</v>
      </c>
      <c r="R5460" s="158"/>
      <c r="S5460" s="159"/>
      <c r="T5460" s="159" t="s">
        <v>6983</v>
      </c>
      <c r="U5460" s="159" t="s">
        <v>8212</v>
      </c>
      <c r="V5460" s="154">
        <v>46149</v>
      </c>
      <c r="W5460" s="154">
        <v>46155</v>
      </c>
      <c r="X5460" s="154"/>
      <c r="Y5460" s="160"/>
      <c r="Z5460" s="160"/>
      <c r="AA5460" s="153"/>
      <c r="AB5460" s="153"/>
      <c r="AC5460" s="182" t="e">
        <f t="shared" si="172"/>
        <v>#DIV/0!</v>
      </c>
      <c r="AD5460" s="153" t="e">
        <f t="shared" si="173"/>
        <v>#DIV/0!</v>
      </c>
      <c r="AE5460" s="207"/>
      <c r="AF5460" s="153"/>
      <c r="AG5460" s="159"/>
      <c r="AH5460" s="153"/>
      <c r="AI5460" s="161"/>
      <c r="AJ5460" s="153"/>
      <c r="AK5460" s="153"/>
      <c r="AL5460" s="207"/>
      <c r="AM5460" s="207"/>
      <c r="AN5460" s="207"/>
      <c r="AO5460" s="207"/>
      <c r="AP5460" s="147" t="s">
        <v>54</v>
      </c>
      <c r="AQ5460" s="147"/>
      <c r="AR5460" s="147"/>
      <c r="AS5460" s="209" t="s">
        <v>68</v>
      </c>
      <c r="AT5460" s="223" t="str">
        <f>MONTH(B5460)&amp;"/"&amp;YEAR(B5460)</f>
        <v>3/2026</v>
      </c>
      <c r="AU5460" s="223">
        <f>WEEKNUM(B5460)-WEEKNUM(EOMONTH(B5460,-1)+1)+1</f>
        <v>1</v>
      </c>
      <c r="AV5460" s="209" t="str">
        <f>MONTH(R5460)&amp;"/"&amp;YEAR(R5460)</f>
        <v>1/1900</v>
      </c>
      <c r="AW5460" s="209" t="e">
        <f>WEEKNUM(R5460)-WEEKNUM(EOMONTH(R5460,-1)+1)+1</f>
        <v>#NUM!</v>
      </c>
      <c r="AX5460" s="209">
        <f>IF(BB5460="S",IF(Q5460="1. Aceitou o programa",R5460-B5460,0),0)</f>
        <v>0</v>
      </c>
      <c r="AY5460" s="209">
        <f>IF(BB5460="S",IF(AND(S5460&lt;&gt;"",R5460&lt;&gt;""),S5460-R5460,0),0)</f>
        <v>0</v>
      </c>
      <c r="AZ5460" s="209">
        <f>IF(BB5460="S",IF(Q5460="1. Aceitou o programa",IF(OR(X5460="Não se Aplica",X5460=""),IF(OR(W5460="Não se Aplica",W5460=""),0,W5460-V5460),AVERAGE(X5460-W5460,W5460-V5460)),0),0)</f>
        <v>0</v>
      </c>
      <c r="BA5460" s="209">
        <f>IF(BB5460="S",IF(AND(Q5460="1. Aceitou o programa",AH5460="Realizada"),IFERROR(IF(AG5460="",0,AG5460-R5460),0),0),0)</f>
        <v>0</v>
      </c>
      <c r="BB5460" s="209" t="str">
        <f>_xlfn.XLOOKUP(U5460,'Lista Suspensa'!$AA$20:$AA$23,'Lista Suspensa'!$AB$20:$AB$23,"N/A")</f>
        <v>S</v>
      </c>
    </row>
    <row r="5461" spans="1:54" ht="12" customHeight="1">
      <c r="A5461" s="151" t="s">
        <v>54</v>
      </c>
      <c r="B5461" s="152">
        <v>46112</v>
      </c>
      <c r="C5461" s="153" t="s">
        <v>55</v>
      </c>
      <c r="D5461" s="153" t="s">
        <v>56</v>
      </c>
      <c r="E5461" s="244">
        <v>78204875</v>
      </c>
      <c r="F5461" s="144" t="s">
        <v>9745</v>
      </c>
      <c r="G5461" s="230"/>
      <c r="H5461" s="154">
        <v>19551</v>
      </c>
      <c r="I5461" s="153">
        <v>72</v>
      </c>
      <c r="J5461" s="148" t="s">
        <v>70</v>
      </c>
      <c r="K5461" s="153" t="s">
        <v>101</v>
      </c>
      <c r="L5461" s="153"/>
      <c r="M5461" s="153"/>
      <c r="N5461" s="153"/>
      <c r="O5461" s="155">
        <v>21981679096</v>
      </c>
      <c r="P5461" s="156" t="s">
        <v>60</v>
      </c>
      <c r="Q5461" s="157" t="s">
        <v>8211</v>
      </c>
      <c r="R5461" s="158"/>
      <c r="S5461" s="159"/>
      <c r="T5461" s="159" t="s">
        <v>6983</v>
      </c>
      <c r="U5461" s="159" t="s">
        <v>8212</v>
      </c>
      <c r="V5461" s="154">
        <v>46113</v>
      </c>
      <c r="W5461" s="154">
        <v>46146</v>
      </c>
      <c r="X5461" s="154"/>
      <c r="Y5461" s="160"/>
      <c r="Z5461" s="160"/>
      <c r="AA5461" s="153"/>
      <c r="AB5461" s="153"/>
      <c r="AC5461" s="182" t="e">
        <f t="shared" si="172"/>
        <v>#DIV/0!</v>
      </c>
      <c r="AD5461" s="153" t="e">
        <f t="shared" si="173"/>
        <v>#DIV/0!</v>
      </c>
      <c r="AE5461" s="207"/>
      <c r="AF5461" s="153"/>
      <c r="AG5461" s="159"/>
      <c r="AH5461" s="153"/>
      <c r="AI5461" s="161"/>
      <c r="AJ5461" s="153"/>
      <c r="AK5461" s="153"/>
      <c r="AL5461" s="207"/>
      <c r="AM5461" s="207"/>
      <c r="AN5461" s="207"/>
      <c r="AO5461" s="207"/>
      <c r="AP5461" s="147" t="s">
        <v>54</v>
      </c>
      <c r="AQ5461" s="147"/>
      <c r="AR5461" s="147"/>
      <c r="AS5461" s="209" t="s">
        <v>68</v>
      </c>
      <c r="AT5461" s="223" t="str">
        <f>MONTH(B5461)&amp;"/"&amp;YEAR(B5461)</f>
        <v>3/2026</v>
      </c>
      <c r="AU5461" s="223">
        <f>WEEKNUM(B5461)-WEEKNUM(EOMONTH(B5461,-1)+1)+1</f>
        <v>5</v>
      </c>
      <c r="AV5461" s="209" t="str">
        <f>MONTH(R5461)&amp;"/"&amp;YEAR(R5461)</f>
        <v>1/1900</v>
      </c>
      <c r="AW5461" s="209" t="e">
        <f>WEEKNUM(R5461)-WEEKNUM(EOMONTH(R5461,-1)+1)+1</f>
        <v>#NUM!</v>
      </c>
      <c r="AX5461" s="209">
        <f>IF(BB5461="S",IF(Q5461="1. Aceitou o programa",R5461-B5461,0),0)</f>
        <v>0</v>
      </c>
      <c r="AY5461" s="209">
        <f>IF(BB5461="S",IF(AND(S5461&lt;&gt;"",R5461&lt;&gt;""),S5461-R5461,0),0)</f>
        <v>0</v>
      </c>
      <c r="AZ5461" s="209">
        <f>IF(BB5461="S",IF(Q5461="1. Aceitou o programa",IF(OR(X5461="Não se Aplica",X5461=""),IF(OR(W5461="Não se Aplica",W5461=""),0,W5461-V5461),AVERAGE(X5461-W5461,W5461-V5461)),0),0)</f>
        <v>0</v>
      </c>
      <c r="BA5461" s="209">
        <f>IF(BB5461="S",IF(AND(Q5461="1. Aceitou o programa",AH5461="Realizada"),IFERROR(IF(AG5461="",0,AG5461-R5461),0),0),0)</f>
        <v>0</v>
      </c>
      <c r="BB5461" s="209" t="str">
        <f>_xlfn.XLOOKUP(U5461,'Lista Suspensa'!$AA$20:$AA$23,'Lista Suspensa'!$AB$20:$AB$23,"N/A")</f>
        <v>S</v>
      </c>
    </row>
    <row r="5462" spans="1:54" ht="12" customHeight="1">
      <c r="A5462" s="151" t="s">
        <v>54</v>
      </c>
      <c r="B5462" s="152">
        <v>46112</v>
      </c>
      <c r="C5462" s="153" t="s">
        <v>55</v>
      </c>
      <c r="D5462" s="153" t="s">
        <v>56</v>
      </c>
      <c r="E5462" s="244">
        <v>76966624</v>
      </c>
      <c r="F5462" s="144" t="s">
        <v>9746</v>
      </c>
      <c r="G5462" s="230"/>
      <c r="H5462" s="154">
        <v>23470</v>
      </c>
      <c r="I5462" s="153">
        <v>62</v>
      </c>
      <c r="J5462" s="148" t="s">
        <v>58</v>
      </c>
      <c r="K5462" s="153" t="s">
        <v>101</v>
      </c>
      <c r="L5462" s="153"/>
      <c r="M5462" s="153"/>
      <c r="N5462" s="153"/>
      <c r="O5462" s="155">
        <v>21993254591</v>
      </c>
      <c r="P5462" s="156" t="s">
        <v>60</v>
      </c>
      <c r="Q5462" s="157" t="s">
        <v>8211</v>
      </c>
      <c r="R5462" s="158"/>
      <c r="S5462" s="159"/>
      <c r="T5462" s="159" t="s">
        <v>6983</v>
      </c>
      <c r="U5462" s="159" t="s">
        <v>8212</v>
      </c>
      <c r="V5462" s="154">
        <v>46113</v>
      </c>
      <c r="W5462" s="154">
        <v>46146</v>
      </c>
      <c r="X5462" s="154"/>
      <c r="Y5462" s="160"/>
      <c r="Z5462" s="160"/>
      <c r="AA5462" s="153"/>
      <c r="AB5462" s="153"/>
      <c r="AC5462" s="182" t="e">
        <f t="shared" si="172"/>
        <v>#DIV/0!</v>
      </c>
      <c r="AD5462" s="153" t="e">
        <f t="shared" si="173"/>
        <v>#DIV/0!</v>
      </c>
      <c r="AE5462" s="207"/>
      <c r="AF5462" s="153"/>
      <c r="AG5462" s="159"/>
      <c r="AH5462" s="153"/>
      <c r="AI5462" s="161"/>
      <c r="AJ5462" s="153"/>
      <c r="AK5462" s="153"/>
      <c r="AL5462" s="207"/>
      <c r="AM5462" s="207"/>
      <c r="AN5462" s="207"/>
      <c r="AO5462" s="207"/>
      <c r="AP5462" s="147" t="s">
        <v>54</v>
      </c>
      <c r="AQ5462" s="147"/>
      <c r="AR5462" s="147"/>
      <c r="AS5462" s="209" t="s">
        <v>68</v>
      </c>
      <c r="AT5462" s="223" t="str">
        <f>MONTH(B5462)&amp;"/"&amp;YEAR(B5462)</f>
        <v>3/2026</v>
      </c>
      <c r="AU5462" s="223">
        <f>WEEKNUM(B5462)-WEEKNUM(EOMONTH(B5462,-1)+1)+1</f>
        <v>5</v>
      </c>
      <c r="AV5462" s="209" t="str">
        <f>MONTH(R5462)&amp;"/"&amp;YEAR(R5462)</f>
        <v>1/1900</v>
      </c>
      <c r="AW5462" s="209" t="e">
        <f>WEEKNUM(R5462)-WEEKNUM(EOMONTH(R5462,-1)+1)+1</f>
        <v>#NUM!</v>
      </c>
      <c r="AX5462" s="209">
        <f>IF(BB5462="S",IF(Q5462="1. Aceitou o programa",R5462-B5462,0),0)</f>
        <v>0</v>
      </c>
      <c r="AY5462" s="209">
        <f>IF(BB5462="S",IF(AND(S5462&lt;&gt;"",R5462&lt;&gt;""),S5462-R5462,0),0)</f>
        <v>0</v>
      </c>
      <c r="AZ5462" s="209">
        <f>IF(BB5462="S",IF(Q5462="1. Aceitou o programa",IF(OR(X5462="Não se Aplica",X5462=""),IF(OR(W5462="Não se Aplica",W5462=""),0,W5462-V5462),AVERAGE(X5462-W5462,W5462-V5462)),0),0)</f>
        <v>0</v>
      </c>
      <c r="BA5462" s="209">
        <f>IF(BB5462="S",IF(AND(Q5462="1. Aceitou o programa",AH5462="Realizada"),IFERROR(IF(AG5462="",0,AG5462-R5462),0),0),0)</f>
        <v>0</v>
      </c>
      <c r="BB5462" s="209" t="str">
        <f>_xlfn.XLOOKUP(U5462,'Lista Suspensa'!$AA$20:$AA$23,'Lista Suspensa'!$AB$20:$AB$23,"N/A")</f>
        <v>S</v>
      </c>
    </row>
    <row r="5463" spans="1:54" ht="12" customHeight="1">
      <c r="A5463" s="151" t="s">
        <v>54</v>
      </c>
      <c r="B5463" s="152">
        <v>46112</v>
      </c>
      <c r="C5463" s="153" t="s">
        <v>55</v>
      </c>
      <c r="D5463" s="153" t="s">
        <v>56</v>
      </c>
      <c r="E5463" s="244">
        <v>81394827</v>
      </c>
      <c r="F5463" s="144" t="s">
        <v>9747</v>
      </c>
      <c r="G5463" s="230"/>
      <c r="H5463" s="154">
        <v>24508</v>
      </c>
      <c r="I5463" s="153">
        <v>59</v>
      </c>
      <c r="J5463" s="148" t="s">
        <v>70</v>
      </c>
      <c r="K5463" s="153" t="s">
        <v>101</v>
      </c>
      <c r="L5463" s="153"/>
      <c r="M5463" s="153"/>
      <c r="N5463" s="153">
        <v>60</v>
      </c>
      <c r="O5463" s="155">
        <v>21964870508</v>
      </c>
      <c r="P5463" s="156" t="s">
        <v>60</v>
      </c>
      <c r="Q5463" s="157" t="s">
        <v>8211</v>
      </c>
      <c r="R5463" s="158"/>
      <c r="S5463" s="159"/>
      <c r="T5463" s="159" t="s">
        <v>6983</v>
      </c>
      <c r="U5463" s="159" t="s">
        <v>8212</v>
      </c>
      <c r="V5463" s="154">
        <v>46118</v>
      </c>
      <c r="W5463" s="154">
        <v>46146</v>
      </c>
      <c r="X5463" s="154"/>
      <c r="Y5463" s="160"/>
      <c r="Z5463" s="160"/>
      <c r="AA5463" s="153"/>
      <c r="AB5463" s="153"/>
      <c r="AC5463" s="182" t="e">
        <f t="shared" si="172"/>
        <v>#DIV/0!</v>
      </c>
      <c r="AD5463" s="153" t="e">
        <f t="shared" si="173"/>
        <v>#DIV/0!</v>
      </c>
      <c r="AE5463" s="207"/>
      <c r="AF5463" s="153"/>
      <c r="AG5463" s="159"/>
      <c r="AH5463" s="153"/>
      <c r="AI5463" s="161"/>
      <c r="AJ5463" s="153"/>
      <c r="AK5463" s="153"/>
      <c r="AL5463" s="207"/>
      <c r="AM5463" s="207"/>
      <c r="AN5463" s="207"/>
      <c r="AO5463" s="207"/>
      <c r="AP5463" s="147" t="s">
        <v>54</v>
      </c>
      <c r="AQ5463" s="147"/>
      <c r="AR5463" s="147"/>
      <c r="AS5463" s="209" t="s">
        <v>68</v>
      </c>
      <c r="AT5463" s="223" t="str">
        <f>MONTH(B5463)&amp;"/"&amp;YEAR(B5463)</f>
        <v>3/2026</v>
      </c>
      <c r="AU5463" s="223">
        <f>WEEKNUM(B5463)-WEEKNUM(EOMONTH(B5463,-1)+1)+1</f>
        <v>5</v>
      </c>
      <c r="AV5463" s="209" t="str">
        <f>MONTH(R5463)&amp;"/"&amp;YEAR(R5463)</f>
        <v>1/1900</v>
      </c>
      <c r="AW5463" s="209" t="e">
        <f>WEEKNUM(R5463)-WEEKNUM(EOMONTH(R5463,-1)+1)+1</f>
        <v>#NUM!</v>
      </c>
      <c r="AX5463" s="209">
        <f>IF(BB5463="S",IF(Q5463="1. Aceitou o programa",R5463-B5463,0),0)</f>
        <v>0</v>
      </c>
      <c r="AY5463" s="209">
        <f>IF(BB5463="S",IF(AND(S5463&lt;&gt;"",R5463&lt;&gt;""),S5463-R5463,0),0)</f>
        <v>0</v>
      </c>
      <c r="AZ5463" s="209">
        <f>IF(BB5463="S",IF(Q5463="1. Aceitou o programa",IF(OR(X5463="Não se Aplica",X5463=""),IF(OR(W5463="Não se Aplica",W5463=""),0,W5463-V5463),AVERAGE(X5463-W5463,W5463-V5463)),0),0)</f>
        <v>0</v>
      </c>
      <c r="BA5463" s="209">
        <f>IF(BB5463="S",IF(AND(Q5463="1. Aceitou o programa",AH5463="Realizada"),IFERROR(IF(AG5463="",0,AG5463-R5463),0),0),0)</f>
        <v>0</v>
      </c>
      <c r="BB5463" s="209" t="str">
        <f>_xlfn.XLOOKUP(U5463,'Lista Suspensa'!$AA$20:$AA$23,'Lista Suspensa'!$AB$20:$AB$23,"N/A")</f>
        <v>S</v>
      </c>
    </row>
    <row r="5464" spans="1:54" ht="12" customHeight="1">
      <c r="A5464" s="151" t="s">
        <v>54</v>
      </c>
      <c r="B5464" s="152">
        <v>46112</v>
      </c>
      <c r="C5464" s="153" t="s">
        <v>55</v>
      </c>
      <c r="D5464" s="153" t="s">
        <v>56</v>
      </c>
      <c r="E5464" s="244">
        <v>82854823</v>
      </c>
      <c r="F5464" s="144" t="s">
        <v>9748</v>
      </c>
      <c r="G5464" s="230"/>
      <c r="H5464" s="154">
        <v>21057</v>
      </c>
      <c r="I5464" s="153">
        <v>68</v>
      </c>
      <c r="J5464" s="148" t="s">
        <v>70</v>
      </c>
      <c r="K5464" s="153" t="s">
        <v>59</v>
      </c>
      <c r="L5464" s="153"/>
      <c r="M5464" s="153"/>
      <c r="N5464" s="153">
        <v>40</v>
      </c>
      <c r="O5464" s="155">
        <v>11997849003</v>
      </c>
      <c r="P5464" s="156" t="s">
        <v>60</v>
      </c>
      <c r="Q5464" s="157" t="s">
        <v>8211</v>
      </c>
      <c r="R5464" s="158"/>
      <c r="S5464" s="159"/>
      <c r="T5464" s="159" t="s">
        <v>6983</v>
      </c>
      <c r="U5464" s="159" t="s">
        <v>8212</v>
      </c>
      <c r="V5464" s="154">
        <v>46118</v>
      </c>
      <c r="W5464" s="154">
        <v>46146</v>
      </c>
      <c r="X5464" s="154"/>
      <c r="Y5464" s="160"/>
      <c r="Z5464" s="160"/>
      <c r="AA5464" s="153"/>
      <c r="AB5464" s="153"/>
      <c r="AC5464" s="182" t="e">
        <f t="shared" si="172"/>
        <v>#DIV/0!</v>
      </c>
      <c r="AD5464" s="153" t="e">
        <f t="shared" si="173"/>
        <v>#DIV/0!</v>
      </c>
      <c r="AE5464" s="207"/>
      <c r="AF5464" s="153"/>
      <c r="AG5464" s="159"/>
      <c r="AH5464" s="153"/>
      <c r="AI5464" s="161"/>
      <c r="AJ5464" s="153"/>
      <c r="AK5464" s="153"/>
      <c r="AL5464" s="207"/>
      <c r="AM5464" s="207"/>
      <c r="AN5464" s="207"/>
      <c r="AO5464" s="207"/>
      <c r="AP5464" s="147" t="s">
        <v>54</v>
      </c>
      <c r="AQ5464" s="147"/>
      <c r="AR5464" s="147"/>
      <c r="AS5464" s="209" t="s">
        <v>68</v>
      </c>
      <c r="AT5464" s="223" t="str">
        <f>MONTH(B5464)&amp;"/"&amp;YEAR(B5464)</f>
        <v>3/2026</v>
      </c>
      <c r="AU5464" s="223">
        <f>WEEKNUM(B5464)-WEEKNUM(EOMONTH(B5464,-1)+1)+1</f>
        <v>5</v>
      </c>
      <c r="AV5464" s="209" t="str">
        <f>MONTH(R5464)&amp;"/"&amp;YEAR(R5464)</f>
        <v>1/1900</v>
      </c>
      <c r="AW5464" s="209" t="e">
        <f>WEEKNUM(R5464)-WEEKNUM(EOMONTH(R5464,-1)+1)+1</f>
        <v>#NUM!</v>
      </c>
      <c r="AX5464" s="209">
        <f>IF(BB5464="S",IF(Q5464="1. Aceitou o programa",R5464-B5464,0),0)</f>
        <v>0</v>
      </c>
      <c r="AY5464" s="209">
        <f>IF(BB5464="S",IF(AND(S5464&lt;&gt;"",R5464&lt;&gt;""),S5464-R5464,0),0)</f>
        <v>0</v>
      </c>
      <c r="AZ5464" s="209">
        <f>IF(BB5464="S",IF(Q5464="1. Aceitou o programa",IF(OR(X5464="Não se Aplica",X5464=""),IF(OR(W5464="Não se Aplica",W5464=""),0,W5464-V5464),AVERAGE(X5464-W5464,W5464-V5464)),0),0)</f>
        <v>0</v>
      </c>
      <c r="BA5464" s="209">
        <f>IF(BB5464="S",IF(AND(Q5464="1. Aceitou o programa",AH5464="Realizada"),IFERROR(IF(AG5464="",0,AG5464-R5464),0),0),0)</f>
        <v>0</v>
      </c>
      <c r="BB5464" s="209" t="str">
        <f>_xlfn.XLOOKUP(U5464,'Lista Suspensa'!$AA$20:$AA$23,'Lista Suspensa'!$AB$20:$AB$23,"N/A")</f>
        <v>S</v>
      </c>
    </row>
    <row r="5465" spans="1:54" ht="12" customHeight="1">
      <c r="A5465" s="151" t="s">
        <v>54</v>
      </c>
      <c r="B5465" s="152">
        <v>46112</v>
      </c>
      <c r="C5465" s="153" t="s">
        <v>55</v>
      </c>
      <c r="D5465" s="153" t="s">
        <v>56</v>
      </c>
      <c r="E5465" s="244">
        <v>82647122</v>
      </c>
      <c r="F5465" s="144" t="s">
        <v>9749</v>
      </c>
      <c r="G5465" s="230"/>
      <c r="H5465" s="154">
        <v>26449</v>
      </c>
      <c r="I5465" s="153">
        <v>53</v>
      </c>
      <c r="J5465" s="148" t="s">
        <v>70</v>
      </c>
      <c r="K5465" s="153" t="s">
        <v>59</v>
      </c>
      <c r="L5465" s="153"/>
      <c r="M5465" s="153"/>
      <c r="N5465" s="153">
        <v>40</v>
      </c>
      <c r="O5465" s="155">
        <v>11995675075</v>
      </c>
      <c r="P5465" s="156" t="s">
        <v>60</v>
      </c>
      <c r="Q5465" s="157" t="s">
        <v>8211</v>
      </c>
      <c r="R5465" s="158"/>
      <c r="S5465" s="159"/>
      <c r="T5465" s="159" t="s">
        <v>6983</v>
      </c>
      <c r="U5465" s="159" t="s">
        <v>8212</v>
      </c>
      <c r="V5465" s="154">
        <v>46118</v>
      </c>
      <c r="W5465" s="154">
        <v>46146</v>
      </c>
      <c r="X5465" s="154"/>
      <c r="Y5465" s="160"/>
      <c r="Z5465" s="160"/>
      <c r="AA5465" s="153"/>
      <c r="AB5465" s="153"/>
      <c r="AC5465" s="182" t="e">
        <f t="shared" si="172"/>
        <v>#DIV/0!</v>
      </c>
      <c r="AD5465" s="153" t="e">
        <f t="shared" si="173"/>
        <v>#DIV/0!</v>
      </c>
      <c r="AE5465" s="207"/>
      <c r="AF5465" s="153"/>
      <c r="AG5465" s="159"/>
      <c r="AH5465" s="153"/>
      <c r="AI5465" s="161"/>
      <c r="AJ5465" s="153"/>
      <c r="AK5465" s="153"/>
      <c r="AL5465" s="207"/>
      <c r="AM5465" s="207"/>
      <c r="AN5465" s="207"/>
      <c r="AO5465" s="207"/>
      <c r="AP5465" s="147" t="s">
        <v>54</v>
      </c>
      <c r="AQ5465" s="147"/>
      <c r="AR5465" s="147"/>
      <c r="AS5465" s="209" t="s">
        <v>68</v>
      </c>
      <c r="AT5465" s="223" t="str">
        <f>MONTH(B5465)&amp;"/"&amp;YEAR(B5465)</f>
        <v>3/2026</v>
      </c>
      <c r="AU5465" s="223">
        <f>WEEKNUM(B5465)-WEEKNUM(EOMONTH(B5465,-1)+1)+1</f>
        <v>5</v>
      </c>
      <c r="AV5465" s="209" t="str">
        <f>MONTH(R5465)&amp;"/"&amp;YEAR(R5465)</f>
        <v>1/1900</v>
      </c>
      <c r="AW5465" s="209" t="e">
        <f>WEEKNUM(R5465)-WEEKNUM(EOMONTH(R5465,-1)+1)+1</f>
        <v>#NUM!</v>
      </c>
      <c r="AX5465" s="209">
        <f>IF(BB5465="S",IF(Q5465="1. Aceitou o programa",R5465-B5465,0),0)</f>
        <v>0</v>
      </c>
      <c r="AY5465" s="209">
        <f>IF(BB5465="S",IF(AND(S5465&lt;&gt;"",R5465&lt;&gt;""),S5465-R5465,0),0)</f>
        <v>0</v>
      </c>
      <c r="AZ5465" s="209">
        <f>IF(BB5465="S",IF(Q5465="1. Aceitou o programa",IF(OR(X5465="Não se Aplica",X5465=""),IF(OR(W5465="Não se Aplica",W5465=""),0,W5465-V5465),AVERAGE(X5465-W5465,W5465-V5465)),0),0)</f>
        <v>0</v>
      </c>
      <c r="BA5465" s="209">
        <f>IF(BB5465="S",IF(AND(Q5465="1. Aceitou o programa",AH5465="Realizada"),IFERROR(IF(AG5465="",0,AG5465-R5465),0),0),0)</f>
        <v>0</v>
      </c>
      <c r="BB5465" s="209" t="str">
        <f>_xlfn.XLOOKUP(U5465,'Lista Suspensa'!$AA$20:$AA$23,'Lista Suspensa'!$AB$20:$AB$23,"N/A")</f>
        <v>S</v>
      </c>
    </row>
    <row r="5466" spans="1:54" ht="12" customHeight="1">
      <c r="A5466" s="151" t="s">
        <v>54</v>
      </c>
      <c r="B5466" s="152">
        <v>46112</v>
      </c>
      <c r="C5466" s="153" t="s">
        <v>55</v>
      </c>
      <c r="D5466" s="153" t="s">
        <v>56</v>
      </c>
      <c r="E5466" s="244">
        <v>87741426</v>
      </c>
      <c r="F5466" s="144" t="s">
        <v>9750</v>
      </c>
      <c r="G5466" s="230"/>
      <c r="H5466" s="154">
        <v>27677</v>
      </c>
      <c r="I5466" s="153">
        <v>50</v>
      </c>
      <c r="J5466" s="148" t="s">
        <v>58</v>
      </c>
      <c r="K5466" s="153" t="s">
        <v>59</v>
      </c>
      <c r="L5466" s="153"/>
      <c r="M5466" s="153"/>
      <c r="N5466" s="153">
        <v>60</v>
      </c>
      <c r="O5466" s="155">
        <v>11953363498</v>
      </c>
      <c r="P5466" s="156" t="s">
        <v>60</v>
      </c>
      <c r="Q5466" s="157" t="s">
        <v>8211</v>
      </c>
      <c r="R5466" s="158"/>
      <c r="S5466" s="159"/>
      <c r="T5466" s="159" t="s">
        <v>6983</v>
      </c>
      <c r="U5466" s="159" t="s">
        <v>8212</v>
      </c>
      <c r="V5466" s="154">
        <v>46118</v>
      </c>
      <c r="W5466" s="154">
        <v>46146</v>
      </c>
      <c r="X5466" s="154"/>
      <c r="Y5466" s="160"/>
      <c r="Z5466" s="160"/>
      <c r="AA5466" s="153"/>
      <c r="AB5466" s="153"/>
      <c r="AC5466" s="182" t="e">
        <f t="shared" si="172"/>
        <v>#DIV/0!</v>
      </c>
      <c r="AD5466" s="153" t="e">
        <f t="shared" si="173"/>
        <v>#DIV/0!</v>
      </c>
      <c r="AE5466" s="207"/>
      <c r="AF5466" s="153"/>
      <c r="AG5466" s="159"/>
      <c r="AH5466" s="153"/>
      <c r="AI5466" s="161"/>
      <c r="AJ5466" s="153"/>
      <c r="AK5466" s="153"/>
      <c r="AL5466" s="207" t="s">
        <v>85</v>
      </c>
      <c r="AM5466" s="207" t="s">
        <v>86</v>
      </c>
      <c r="AN5466" s="207" t="s">
        <v>191</v>
      </c>
      <c r="AO5466" s="207"/>
      <c r="AP5466" s="147" t="s">
        <v>54</v>
      </c>
      <c r="AQ5466" s="147"/>
      <c r="AR5466" s="147"/>
      <c r="AS5466" s="209" t="s">
        <v>68</v>
      </c>
      <c r="AT5466" s="223" t="str">
        <f>MONTH(B5466)&amp;"/"&amp;YEAR(B5466)</f>
        <v>3/2026</v>
      </c>
      <c r="AU5466" s="223">
        <f>WEEKNUM(B5466)-WEEKNUM(EOMONTH(B5466,-1)+1)+1</f>
        <v>5</v>
      </c>
      <c r="AV5466" s="209" t="str">
        <f>MONTH(R5466)&amp;"/"&amp;YEAR(R5466)</f>
        <v>1/1900</v>
      </c>
      <c r="AW5466" s="209" t="e">
        <f>WEEKNUM(R5466)-WEEKNUM(EOMONTH(R5466,-1)+1)+1</f>
        <v>#NUM!</v>
      </c>
      <c r="AX5466" s="209">
        <f>IF(BB5466="S",IF(Q5466="1. Aceitou o programa",R5466-B5466,0),0)</f>
        <v>0</v>
      </c>
      <c r="AY5466" s="209">
        <f>IF(BB5466="S",IF(AND(S5466&lt;&gt;"",R5466&lt;&gt;""),S5466-R5466,0),0)</f>
        <v>0</v>
      </c>
      <c r="AZ5466" s="209">
        <f>IF(BB5466="S",IF(Q5466="1. Aceitou o programa",IF(OR(X5466="Não se Aplica",X5466=""),IF(OR(W5466="Não se Aplica",W5466=""),0,W5466-V5466),AVERAGE(X5466-W5466,W5466-V5466)),0),0)</f>
        <v>0</v>
      </c>
      <c r="BA5466" s="209">
        <f>IF(BB5466="S",IF(AND(Q5466="1. Aceitou o programa",AH5466="Realizada"),IFERROR(IF(AG5466="",0,AG5466-R5466),0),0),0)</f>
        <v>0</v>
      </c>
      <c r="BB5466" s="209" t="str">
        <f>_xlfn.XLOOKUP(U5466,'Lista Suspensa'!$AA$20:$AA$23,'Lista Suspensa'!$AB$20:$AB$23,"N/A")</f>
        <v>S</v>
      </c>
    </row>
    <row r="5467" spans="1:54" ht="12" customHeight="1">
      <c r="A5467" s="151" t="s">
        <v>54</v>
      </c>
      <c r="B5467" s="152">
        <v>46112</v>
      </c>
      <c r="C5467" s="153" t="s">
        <v>55</v>
      </c>
      <c r="D5467" s="153" t="s">
        <v>56</v>
      </c>
      <c r="E5467" s="244">
        <v>75365583</v>
      </c>
      <c r="F5467" s="144" t="s">
        <v>9751</v>
      </c>
      <c r="G5467" s="230"/>
      <c r="H5467" s="154">
        <v>22945</v>
      </c>
      <c r="I5467" s="153">
        <v>63</v>
      </c>
      <c r="J5467" s="148" t="s">
        <v>70</v>
      </c>
      <c r="K5467" s="153"/>
      <c r="L5467" s="153"/>
      <c r="M5467" s="153"/>
      <c r="N5467" s="153"/>
      <c r="O5467" s="155">
        <v>11955885044</v>
      </c>
      <c r="P5467" s="156" t="s">
        <v>60</v>
      </c>
      <c r="Q5467" s="157" t="s">
        <v>8211</v>
      </c>
      <c r="R5467" s="158"/>
      <c r="S5467" s="159"/>
      <c r="T5467" s="159" t="s">
        <v>6983</v>
      </c>
      <c r="U5467" s="159" t="s">
        <v>8212</v>
      </c>
      <c r="V5467" s="154">
        <v>46113</v>
      </c>
      <c r="W5467" s="154">
        <v>46146</v>
      </c>
      <c r="X5467" s="154"/>
      <c r="Y5467" s="160"/>
      <c r="Z5467" s="160"/>
      <c r="AA5467" s="153"/>
      <c r="AB5467" s="153"/>
      <c r="AC5467" s="182" t="e">
        <f t="shared" si="172"/>
        <v>#DIV/0!</v>
      </c>
      <c r="AD5467" s="153" t="e">
        <f t="shared" si="173"/>
        <v>#DIV/0!</v>
      </c>
      <c r="AE5467" s="207"/>
      <c r="AF5467" s="153"/>
      <c r="AG5467" s="159"/>
      <c r="AH5467" s="153"/>
      <c r="AI5467" s="161"/>
      <c r="AJ5467" s="153"/>
      <c r="AK5467" s="153"/>
      <c r="AL5467" s="207"/>
      <c r="AM5467" s="207"/>
      <c r="AN5467" s="207"/>
      <c r="AO5467" s="207"/>
      <c r="AP5467" s="147" t="s">
        <v>54</v>
      </c>
      <c r="AQ5467" s="147"/>
      <c r="AR5467" s="147"/>
      <c r="AS5467" s="209" t="s">
        <v>68</v>
      </c>
      <c r="AT5467" s="223" t="str">
        <f>MONTH(B5467)&amp;"/"&amp;YEAR(B5467)</f>
        <v>3/2026</v>
      </c>
      <c r="AU5467" s="223">
        <f>WEEKNUM(B5467)-WEEKNUM(EOMONTH(B5467,-1)+1)+1</f>
        <v>5</v>
      </c>
      <c r="AV5467" s="209" t="str">
        <f>MONTH(R5467)&amp;"/"&amp;YEAR(R5467)</f>
        <v>1/1900</v>
      </c>
      <c r="AW5467" s="209" t="e">
        <f>WEEKNUM(R5467)-WEEKNUM(EOMONTH(R5467,-1)+1)+1</f>
        <v>#NUM!</v>
      </c>
      <c r="AX5467" s="209">
        <f>IF(BB5467="S",IF(Q5467="1. Aceitou o programa",R5467-B5467,0),0)</f>
        <v>0</v>
      </c>
      <c r="AY5467" s="209">
        <f>IF(BB5467="S",IF(AND(S5467&lt;&gt;"",R5467&lt;&gt;""),S5467-R5467,0),0)</f>
        <v>0</v>
      </c>
      <c r="AZ5467" s="209">
        <f>IF(BB5467="S",IF(Q5467="1. Aceitou o programa",IF(OR(X5467="Não se Aplica",X5467=""),IF(OR(W5467="Não se Aplica",W5467=""),0,W5467-V5467),AVERAGE(X5467-W5467,W5467-V5467)),0),0)</f>
        <v>0</v>
      </c>
      <c r="BA5467" s="209">
        <f>IF(BB5467="S",IF(AND(Q5467="1. Aceitou o programa",AH5467="Realizada"),IFERROR(IF(AG5467="",0,AG5467-R5467),0),0),0)</f>
        <v>0</v>
      </c>
      <c r="BB5467" s="209" t="str">
        <f>_xlfn.XLOOKUP(U5467,'Lista Suspensa'!$AA$20:$AA$23,'Lista Suspensa'!$AB$20:$AB$23,"N/A")</f>
        <v>S</v>
      </c>
    </row>
    <row r="5468" spans="1:54" ht="12" customHeight="1">
      <c r="A5468" s="151" t="s">
        <v>54</v>
      </c>
      <c r="B5468" s="152">
        <v>46112</v>
      </c>
      <c r="C5468" s="153" t="s">
        <v>55</v>
      </c>
      <c r="D5468" s="153" t="s">
        <v>56</v>
      </c>
      <c r="E5468" s="244">
        <v>75838064</v>
      </c>
      <c r="F5468" s="144" t="s">
        <v>9752</v>
      </c>
      <c r="G5468" s="230"/>
      <c r="H5468" s="154">
        <v>23203</v>
      </c>
      <c r="I5468" s="153">
        <v>62</v>
      </c>
      <c r="J5468" s="148" t="s">
        <v>70</v>
      </c>
      <c r="K5468" s="153"/>
      <c r="L5468" s="153"/>
      <c r="M5468" s="153"/>
      <c r="N5468" s="153"/>
      <c r="O5468" s="155">
        <v>11943211735</v>
      </c>
      <c r="P5468" s="156" t="s">
        <v>60</v>
      </c>
      <c r="Q5468" s="157" t="s">
        <v>8211</v>
      </c>
      <c r="R5468" s="158"/>
      <c r="S5468" s="159"/>
      <c r="T5468" s="159" t="s">
        <v>6983</v>
      </c>
      <c r="U5468" s="159" t="s">
        <v>8212</v>
      </c>
      <c r="V5468" s="154">
        <v>46113</v>
      </c>
      <c r="W5468" s="154">
        <v>46146</v>
      </c>
      <c r="X5468" s="154"/>
      <c r="Y5468" s="160"/>
      <c r="Z5468" s="160"/>
      <c r="AA5468" s="153"/>
      <c r="AB5468" s="153"/>
      <c r="AC5468" s="182" t="e">
        <f t="shared" si="172"/>
        <v>#DIV/0!</v>
      </c>
      <c r="AD5468" s="153" t="e">
        <f t="shared" si="173"/>
        <v>#DIV/0!</v>
      </c>
      <c r="AE5468" s="207"/>
      <c r="AF5468" s="153"/>
      <c r="AG5468" s="159"/>
      <c r="AH5468" s="153"/>
      <c r="AI5468" s="161"/>
      <c r="AJ5468" s="153"/>
      <c r="AK5468" s="153"/>
      <c r="AL5468" s="207"/>
      <c r="AM5468" s="207"/>
      <c r="AN5468" s="207"/>
      <c r="AO5468" s="207"/>
      <c r="AP5468" s="147" t="s">
        <v>54</v>
      </c>
      <c r="AQ5468" s="147"/>
      <c r="AR5468" s="147"/>
      <c r="AS5468" s="209" t="s">
        <v>68</v>
      </c>
      <c r="AT5468" s="223" t="str">
        <f>MONTH(B5468)&amp;"/"&amp;YEAR(B5468)</f>
        <v>3/2026</v>
      </c>
      <c r="AU5468" s="223">
        <f>WEEKNUM(B5468)-WEEKNUM(EOMONTH(B5468,-1)+1)+1</f>
        <v>5</v>
      </c>
      <c r="AV5468" s="209" t="str">
        <f>MONTH(R5468)&amp;"/"&amp;YEAR(R5468)</f>
        <v>1/1900</v>
      </c>
      <c r="AW5468" s="209" t="e">
        <f>WEEKNUM(R5468)-WEEKNUM(EOMONTH(R5468,-1)+1)+1</f>
        <v>#NUM!</v>
      </c>
      <c r="AX5468" s="209">
        <f>IF(BB5468="S",IF(Q5468="1. Aceitou o programa",R5468-B5468,0),0)</f>
        <v>0</v>
      </c>
      <c r="AY5468" s="209">
        <f>IF(BB5468="S",IF(AND(S5468&lt;&gt;"",R5468&lt;&gt;""),S5468-R5468,0),0)</f>
        <v>0</v>
      </c>
      <c r="AZ5468" s="209">
        <f>IF(BB5468="S",IF(Q5468="1. Aceitou o programa",IF(OR(X5468="Não se Aplica",X5468=""),IF(OR(W5468="Não se Aplica",W5468=""),0,W5468-V5468),AVERAGE(X5468-W5468,W5468-V5468)),0),0)</f>
        <v>0</v>
      </c>
      <c r="BA5468" s="209">
        <f>IF(BB5468="S",IF(AND(Q5468="1. Aceitou o programa",AH5468="Realizada"),IFERROR(IF(AG5468="",0,AG5468-R5468),0),0),0)</f>
        <v>0</v>
      </c>
      <c r="BB5468" s="209" t="str">
        <f>_xlfn.XLOOKUP(U5468,'Lista Suspensa'!$AA$20:$AA$23,'Lista Suspensa'!$AB$20:$AB$23,"N/A")</f>
        <v>S</v>
      </c>
    </row>
    <row r="5469" spans="1:54" ht="12" customHeight="1">
      <c r="A5469" s="151" t="s">
        <v>54</v>
      </c>
      <c r="B5469" s="152">
        <v>46112</v>
      </c>
      <c r="C5469" s="153" t="s">
        <v>55</v>
      </c>
      <c r="D5469" s="153" t="s">
        <v>56</v>
      </c>
      <c r="E5469" s="244">
        <v>75685470</v>
      </c>
      <c r="F5469" s="144" t="s">
        <v>9753</v>
      </c>
      <c r="G5469" s="230"/>
      <c r="H5469" s="154">
        <v>23393</v>
      </c>
      <c r="I5469" s="153">
        <v>62</v>
      </c>
      <c r="J5469" s="148" t="s">
        <v>70</v>
      </c>
      <c r="K5469" s="153"/>
      <c r="L5469" s="153"/>
      <c r="M5469" s="153"/>
      <c r="N5469" s="153"/>
      <c r="O5469" s="155">
        <v>11994895231</v>
      </c>
      <c r="P5469" s="156" t="s">
        <v>89</v>
      </c>
      <c r="Q5469" s="157" t="s">
        <v>8211</v>
      </c>
      <c r="R5469" s="158"/>
      <c r="S5469" s="159"/>
      <c r="T5469" s="159" t="s">
        <v>6983</v>
      </c>
      <c r="U5469" s="159" t="s">
        <v>8212</v>
      </c>
      <c r="V5469" s="154">
        <v>46113</v>
      </c>
      <c r="W5469" s="154">
        <v>46146</v>
      </c>
      <c r="X5469" s="154"/>
      <c r="Y5469" s="160"/>
      <c r="Z5469" s="160"/>
      <c r="AA5469" s="153"/>
      <c r="AB5469" s="153"/>
      <c r="AC5469" s="182" t="e">
        <f t="shared" si="172"/>
        <v>#DIV/0!</v>
      </c>
      <c r="AD5469" s="153" t="e">
        <f t="shared" si="173"/>
        <v>#DIV/0!</v>
      </c>
      <c r="AE5469" s="207"/>
      <c r="AF5469" s="153"/>
      <c r="AG5469" s="159"/>
      <c r="AH5469" s="153"/>
      <c r="AI5469" s="161"/>
      <c r="AJ5469" s="153"/>
      <c r="AK5469" s="153"/>
      <c r="AL5469" s="207"/>
      <c r="AM5469" s="207"/>
      <c r="AN5469" s="207"/>
      <c r="AO5469" s="207"/>
      <c r="AP5469" s="147" t="s">
        <v>54</v>
      </c>
      <c r="AQ5469" s="147"/>
      <c r="AR5469" s="147"/>
      <c r="AS5469" s="209" t="s">
        <v>68</v>
      </c>
      <c r="AT5469" s="223" t="str">
        <f>MONTH(B5469)&amp;"/"&amp;YEAR(B5469)</f>
        <v>3/2026</v>
      </c>
      <c r="AU5469" s="223">
        <f>WEEKNUM(B5469)-WEEKNUM(EOMONTH(B5469,-1)+1)+1</f>
        <v>5</v>
      </c>
      <c r="AV5469" s="209" t="str">
        <f>MONTH(R5469)&amp;"/"&amp;YEAR(R5469)</f>
        <v>1/1900</v>
      </c>
      <c r="AW5469" s="209" t="e">
        <f>WEEKNUM(R5469)-WEEKNUM(EOMONTH(R5469,-1)+1)+1</f>
        <v>#NUM!</v>
      </c>
      <c r="AX5469" s="209">
        <f>IF(BB5469="S",IF(Q5469="1. Aceitou o programa",R5469-B5469,0),0)</f>
        <v>0</v>
      </c>
      <c r="AY5469" s="209">
        <f>IF(BB5469="S",IF(AND(S5469&lt;&gt;"",R5469&lt;&gt;""),S5469-R5469,0),0)</f>
        <v>0</v>
      </c>
      <c r="AZ5469" s="209">
        <f>IF(BB5469="S",IF(Q5469="1. Aceitou o programa",IF(OR(X5469="Não se Aplica",X5469=""),IF(OR(W5469="Não se Aplica",W5469=""),0,W5469-V5469),AVERAGE(X5469-W5469,W5469-V5469)),0),0)</f>
        <v>0</v>
      </c>
      <c r="BA5469" s="209">
        <f>IF(BB5469="S",IF(AND(Q5469="1. Aceitou o programa",AH5469="Realizada"),IFERROR(IF(AG5469="",0,AG5469-R5469),0),0),0)</f>
        <v>0</v>
      </c>
      <c r="BB5469" s="209" t="str">
        <f>_xlfn.XLOOKUP(U5469,'Lista Suspensa'!$AA$20:$AA$23,'Lista Suspensa'!$AB$20:$AB$23,"N/A")</f>
        <v>S</v>
      </c>
    </row>
    <row r="5470" spans="1:54" ht="12" customHeight="1">
      <c r="A5470" s="151" t="s">
        <v>54</v>
      </c>
      <c r="B5470" s="152">
        <v>46112</v>
      </c>
      <c r="C5470" s="153" t="s">
        <v>55</v>
      </c>
      <c r="D5470" s="153" t="s">
        <v>56</v>
      </c>
      <c r="E5470" s="244">
        <v>75803209</v>
      </c>
      <c r="F5470" s="144" t="s">
        <v>9754</v>
      </c>
      <c r="G5470" s="230"/>
      <c r="H5470" s="154">
        <v>23855</v>
      </c>
      <c r="I5470" s="153">
        <v>61</v>
      </c>
      <c r="J5470" s="148" t="s">
        <v>70</v>
      </c>
      <c r="K5470" s="153"/>
      <c r="L5470" s="153"/>
      <c r="M5470" s="153"/>
      <c r="N5470" s="153"/>
      <c r="O5470" s="155">
        <v>11996651291</v>
      </c>
      <c r="P5470" s="156" t="s">
        <v>60</v>
      </c>
      <c r="Q5470" s="157" t="s">
        <v>8211</v>
      </c>
      <c r="R5470" s="158"/>
      <c r="S5470" s="159"/>
      <c r="T5470" s="159" t="s">
        <v>6983</v>
      </c>
      <c r="U5470" s="159" t="s">
        <v>8212</v>
      </c>
      <c r="V5470" s="154">
        <v>46113</v>
      </c>
      <c r="W5470" s="154">
        <v>46146</v>
      </c>
      <c r="X5470" s="154"/>
      <c r="Y5470" s="160"/>
      <c r="Z5470" s="160"/>
      <c r="AA5470" s="153"/>
      <c r="AB5470" s="153"/>
      <c r="AC5470" s="182" t="e">
        <f t="shared" si="172"/>
        <v>#DIV/0!</v>
      </c>
      <c r="AD5470" s="153" t="e">
        <f t="shared" si="173"/>
        <v>#DIV/0!</v>
      </c>
      <c r="AE5470" s="207"/>
      <c r="AF5470" s="153"/>
      <c r="AG5470" s="159"/>
      <c r="AH5470" s="153"/>
      <c r="AI5470" s="161"/>
      <c r="AJ5470" s="153"/>
      <c r="AK5470" s="153"/>
      <c r="AL5470" s="207"/>
      <c r="AM5470" s="207"/>
      <c r="AN5470" s="207"/>
      <c r="AO5470" s="207"/>
      <c r="AP5470" s="147" t="s">
        <v>54</v>
      </c>
      <c r="AQ5470" s="147"/>
      <c r="AR5470" s="147"/>
      <c r="AS5470" s="209" t="s">
        <v>68</v>
      </c>
      <c r="AT5470" s="223" t="str">
        <f>MONTH(B5470)&amp;"/"&amp;YEAR(B5470)</f>
        <v>3/2026</v>
      </c>
      <c r="AU5470" s="223">
        <f>WEEKNUM(B5470)-WEEKNUM(EOMONTH(B5470,-1)+1)+1</f>
        <v>5</v>
      </c>
      <c r="AV5470" s="209" t="str">
        <f>MONTH(R5470)&amp;"/"&amp;YEAR(R5470)</f>
        <v>1/1900</v>
      </c>
      <c r="AW5470" s="209" t="e">
        <f>WEEKNUM(R5470)-WEEKNUM(EOMONTH(R5470,-1)+1)+1</f>
        <v>#NUM!</v>
      </c>
      <c r="AX5470" s="209">
        <f>IF(BB5470="S",IF(Q5470="1. Aceitou o programa",R5470-B5470,0),0)</f>
        <v>0</v>
      </c>
      <c r="AY5470" s="209">
        <f>IF(BB5470="S",IF(AND(S5470&lt;&gt;"",R5470&lt;&gt;""),S5470-R5470,0),0)</f>
        <v>0</v>
      </c>
      <c r="AZ5470" s="209">
        <f>IF(BB5470="S",IF(Q5470="1. Aceitou o programa",IF(OR(X5470="Não se Aplica",X5470=""),IF(OR(W5470="Não se Aplica",W5470=""),0,W5470-V5470),AVERAGE(X5470-W5470,W5470-V5470)),0),0)</f>
        <v>0</v>
      </c>
      <c r="BA5470" s="209">
        <f>IF(BB5470="S",IF(AND(Q5470="1. Aceitou o programa",AH5470="Realizada"),IFERROR(IF(AG5470="",0,AG5470-R5470),0),0),0)</f>
        <v>0</v>
      </c>
      <c r="BB5470" s="209" t="str">
        <f>_xlfn.XLOOKUP(U5470,'Lista Suspensa'!$AA$20:$AA$23,'Lista Suspensa'!$AB$20:$AB$23,"N/A")</f>
        <v>S</v>
      </c>
    </row>
    <row r="5471" spans="1:54" ht="12" customHeight="1">
      <c r="A5471" s="151" t="s">
        <v>54</v>
      </c>
      <c r="B5471" s="152">
        <v>46112</v>
      </c>
      <c r="C5471" s="153" t="s">
        <v>55</v>
      </c>
      <c r="D5471" s="153" t="s">
        <v>56</v>
      </c>
      <c r="E5471" s="244">
        <v>73870723</v>
      </c>
      <c r="F5471" s="144" t="s">
        <v>9755</v>
      </c>
      <c r="G5471" s="230"/>
      <c r="H5471" s="154">
        <v>24042</v>
      </c>
      <c r="I5471" s="153">
        <v>60</v>
      </c>
      <c r="J5471" s="148" t="s">
        <v>70</v>
      </c>
      <c r="K5471" s="153"/>
      <c r="L5471" s="153"/>
      <c r="M5471" s="153"/>
      <c r="N5471" s="153"/>
      <c r="O5471" s="155">
        <v>11982046740</v>
      </c>
      <c r="P5471" s="156" t="s">
        <v>60</v>
      </c>
      <c r="Q5471" s="157" t="s">
        <v>8211</v>
      </c>
      <c r="R5471" s="158"/>
      <c r="S5471" s="159"/>
      <c r="T5471" s="159" t="s">
        <v>6983</v>
      </c>
      <c r="U5471" s="159" t="s">
        <v>8212</v>
      </c>
      <c r="V5471" s="154">
        <v>46113</v>
      </c>
      <c r="W5471" s="154">
        <v>46146</v>
      </c>
      <c r="X5471" s="154"/>
      <c r="Y5471" s="160"/>
      <c r="Z5471" s="160"/>
      <c r="AA5471" s="153"/>
      <c r="AB5471" s="153"/>
      <c r="AC5471" s="182" t="e">
        <f t="shared" si="172"/>
        <v>#DIV/0!</v>
      </c>
      <c r="AD5471" s="153" t="e">
        <f t="shared" si="173"/>
        <v>#DIV/0!</v>
      </c>
      <c r="AE5471" s="207"/>
      <c r="AF5471" s="153"/>
      <c r="AG5471" s="159"/>
      <c r="AH5471" s="153"/>
      <c r="AI5471" s="161"/>
      <c r="AJ5471" s="153"/>
      <c r="AK5471" s="153"/>
      <c r="AL5471" s="207"/>
      <c r="AM5471" s="207"/>
      <c r="AN5471" s="207"/>
      <c r="AO5471" s="207"/>
      <c r="AP5471" s="147" t="s">
        <v>54</v>
      </c>
      <c r="AQ5471" s="147"/>
      <c r="AR5471" s="147"/>
      <c r="AS5471" s="209" t="s">
        <v>68</v>
      </c>
      <c r="AT5471" s="223" t="str">
        <f>MONTH(B5471)&amp;"/"&amp;YEAR(B5471)</f>
        <v>3/2026</v>
      </c>
      <c r="AU5471" s="223">
        <f>WEEKNUM(B5471)-WEEKNUM(EOMONTH(B5471,-1)+1)+1</f>
        <v>5</v>
      </c>
      <c r="AV5471" s="209" t="str">
        <f>MONTH(R5471)&amp;"/"&amp;YEAR(R5471)</f>
        <v>1/1900</v>
      </c>
      <c r="AW5471" s="209" t="e">
        <f>WEEKNUM(R5471)-WEEKNUM(EOMONTH(R5471,-1)+1)+1</f>
        <v>#NUM!</v>
      </c>
      <c r="AX5471" s="209">
        <f>IF(BB5471="S",IF(Q5471="1. Aceitou o programa",R5471-B5471,0),0)</f>
        <v>0</v>
      </c>
      <c r="AY5471" s="209">
        <f>IF(BB5471="S",IF(AND(S5471&lt;&gt;"",R5471&lt;&gt;""),S5471-R5471,0),0)</f>
        <v>0</v>
      </c>
      <c r="AZ5471" s="209">
        <f>IF(BB5471="S",IF(Q5471="1. Aceitou o programa",IF(OR(X5471="Não se Aplica",X5471=""),IF(OR(W5471="Não se Aplica",W5471=""),0,W5471-V5471),AVERAGE(X5471-W5471,W5471-V5471)),0),0)</f>
        <v>0</v>
      </c>
      <c r="BA5471" s="209">
        <f>IF(BB5471="S",IF(AND(Q5471="1. Aceitou o programa",AH5471="Realizada"),IFERROR(IF(AG5471="",0,AG5471-R5471),0),0),0)</f>
        <v>0</v>
      </c>
      <c r="BB5471" s="209" t="str">
        <f>_xlfn.XLOOKUP(U5471,'Lista Suspensa'!$AA$20:$AA$23,'Lista Suspensa'!$AB$20:$AB$23,"N/A")</f>
        <v>S</v>
      </c>
    </row>
    <row r="5472" spans="1:54" ht="12" customHeight="1">
      <c r="A5472" s="151" t="s">
        <v>54</v>
      </c>
      <c r="B5472" s="152">
        <v>46112</v>
      </c>
      <c r="C5472" s="153" t="s">
        <v>55</v>
      </c>
      <c r="D5472" s="153" t="s">
        <v>56</v>
      </c>
      <c r="E5472" s="244">
        <v>76409688</v>
      </c>
      <c r="F5472" s="144" t="s">
        <v>9756</v>
      </c>
      <c r="G5472" s="230"/>
      <c r="H5472" s="154">
        <v>24046</v>
      </c>
      <c r="I5472" s="153">
        <v>60</v>
      </c>
      <c r="J5472" s="148" t="s">
        <v>70</v>
      </c>
      <c r="K5472" s="153"/>
      <c r="L5472" s="153"/>
      <c r="M5472" s="153"/>
      <c r="N5472" s="153"/>
      <c r="O5472" s="155">
        <v>11997304790</v>
      </c>
      <c r="P5472" s="156" t="s">
        <v>60</v>
      </c>
      <c r="Q5472" s="157" t="s">
        <v>8211</v>
      </c>
      <c r="R5472" s="158"/>
      <c r="S5472" s="159"/>
      <c r="T5472" s="159" t="s">
        <v>6983</v>
      </c>
      <c r="U5472" s="159" t="s">
        <v>8212</v>
      </c>
      <c r="V5472" s="154">
        <v>46113</v>
      </c>
      <c r="W5472" s="154">
        <v>46146</v>
      </c>
      <c r="X5472" s="154"/>
      <c r="Y5472" s="160"/>
      <c r="Z5472" s="160"/>
      <c r="AA5472" s="153"/>
      <c r="AB5472" s="153"/>
      <c r="AC5472" s="182" t="e">
        <f t="shared" si="172"/>
        <v>#DIV/0!</v>
      </c>
      <c r="AD5472" s="153" t="e">
        <f t="shared" si="173"/>
        <v>#DIV/0!</v>
      </c>
      <c r="AE5472" s="207"/>
      <c r="AF5472" s="153"/>
      <c r="AG5472" s="159"/>
      <c r="AH5472" s="153"/>
      <c r="AI5472" s="161"/>
      <c r="AJ5472" s="153"/>
      <c r="AK5472" s="153"/>
      <c r="AL5472" s="207"/>
      <c r="AM5472" s="207"/>
      <c r="AN5472" s="207"/>
      <c r="AO5472" s="207"/>
      <c r="AP5472" s="147" t="s">
        <v>54</v>
      </c>
      <c r="AQ5472" s="147"/>
      <c r="AR5472" s="147"/>
      <c r="AS5472" s="209" t="s">
        <v>68</v>
      </c>
      <c r="AT5472" s="223" t="str">
        <f>MONTH(B5472)&amp;"/"&amp;YEAR(B5472)</f>
        <v>3/2026</v>
      </c>
      <c r="AU5472" s="223">
        <f>WEEKNUM(B5472)-WEEKNUM(EOMONTH(B5472,-1)+1)+1</f>
        <v>5</v>
      </c>
      <c r="AV5472" s="209" t="str">
        <f>MONTH(R5472)&amp;"/"&amp;YEAR(R5472)</f>
        <v>1/1900</v>
      </c>
      <c r="AW5472" s="209" t="e">
        <f>WEEKNUM(R5472)-WEEKNUM(EOMONTH(R5472,-1)+1)+1</f>
        <v>#NUM!</v>
      </c>
      <c r="AX5472" s="209">
        <f>IF(BB5472="S",IF(Q5472="1. Aceitou o programa",R5472-B5472,0),0)</f>
        <v>0</v>
      </c>
      <c r="AY5472" s="209">
        <f>IF(BB5472="S",IF(AND(S5472&lt;&gt;"",R5472&lt;&gt;""),S5472-R5472,0),0)</f>
        <v>0</v>
      </c>
      <c r="AZ5472" s="209">
        <f>IF(BB5472="S",IF(Q5472="1. Aceitou o programa",IF(OR(X5472="Não se Aplica",X5472=""),IF(OR(W5472="Não se Aplica",W5472=""),0,W5472-V5472),AVERAGE(X5472-W5472,W5472-V5472)),0),0)</f>
        <v>0</v>
      </c>
      <c r="BA5472" s="209">
        <f>IF(BB5472="S",IF(AND(Q5472="1. Aceitou o programa",AH5472="Realizada"),IFERROR(IF(AG5472="",0,AG5472-R5472),0),0),0)</f>
        <v>0</v>
      </c>
      <c r="BB5472" s="209" t="str">
        <f>_xlfn.XLOOKUP(U5472,'Lista Suspensa'!$AA$20:$AA$23,'Lista Suspensa'!$AB$20:$AB$23,"N/A")</f>
        <v>S</v>
      </c>
    </row>
    <row r="5473" spans="1:54" ht="12" customHeight="1">
      <c r="A5473" s="151" t="s">
        <v>54</v>
      </c>
      <c r="B5473" s="152">
        <v>46112</v>
      </c>
      <c r="C5473" s="153" t="s">
        <v>55</v>
      </c>
      <c r="D5473" s="153" t="s">
        <v>56</v>
      </c>
      <c r="E5473" s="244">
        <v>61428990</v>
      </c>
      <c r="F5473" s="144" t="s">
        <v>9757</v>
      </c>
      <c r="G5473" s="230"/>
      <c r="H5473" s="154">
        <v>24259</v>
      </c>
      <c r="I5473" s="153">
        <v>59</v>
      </c>
      <c r="J5473" s="148" t="s">
        <v>70</v>
      </c>
      <c r="K5473" s="153"/>
      <c r="L5473" s="153"/>
      <c r="M5473" s="153"/>
      <c r="N5473" s="153"/>
      <c r="O5473" s="155">
        <v>21999454297</v>
      </c>
      <c r="P5473" s="156" t="s">
        <v>60</v>
      </c>
      <c r="Q5473" s="157" t="s">
        <v>8211</v>
      </c>
      <c r="R5473" s="158"/>
      <c r="S5473" s="159"/>
      <c r="T5473" s="159" t="s">
        <v>6983</v>
      </c>
      <c r="U5473" s="159" t="s">
        <v>8212</v>
      </c>
      <c r="V5473" s="154">
        <v>46113</v>
      </c>
      <c r="W5473" s="154">
        <v>46146</v>
      </c>
      <c r="X5473" s="154"/>
      <c r="Y5473" s="160"/>
      <c r="Z5473" s="160"/>
      <c r="AA5473" s="153"/>
      <c r="AB5473" s="153"/>
      <c r="AC5473" s="182" t="e">
        <f t="shared" si="172"/>
        <v>#DIV/0!</v>
      </c>
      <c r="AD5473" s="153" t="e">
        <f t="shared" si="173"/>
        <v>#DIV/0!</v>
      </c>
      <c r="AE5473" s="207"/>
      <c r="AF5473" s="153"/>
      <c r="AG5473" s="159"/>
      <c r="AH5473" s="153"/>
      <c r="AI5473" s="161"/>
      <c r="AJ5473" s="153"/>
      <c r="AK5473" s="153"/>
      <c r="AL5473" s="207" t="s">
        <v>85</v>
      </c>
      <c r="AM5473" s="207" t="s">
        <v>86</v>
      </c>
      <c r="AN5473" s="207"/>
      <c r="AO5473" s="207"/>
      <c r="AP5473" s="147" t="s">
        <v>54</v>
      </c>
      <c r="AQ5473" s="147"/>
      <c r="AR5473" s="147"/>
      <c r="AS5473" s="209" t="s">
        <v>68</v>
      </c>
      <c r="AT5473" s="223" t="str">
        <f>MONTH(B5473)&amp;"/"&amp;YEAR(B5473)</f>
        <v>3/2026</v>
      </c>
      <c r="AU5473" s="223">
        <f>WEEKNUM(B5473)-WEEKNUM(EOMONTH(B5473,-1)+1)+1</f>
        <v>5</v>
      </c>
      <c r="AV5473" s="209" t="str">
        <f>MONTH(R5473)&amp;"/"&amp;YEAR(R5473)</f>
        <v>1/1900</v>
      </c>
      <c r="AW5473" s="209" t="e">
        <f>WEEKNUM(R5473)-WEEKNUM(EOMONTH(R5473,-1)+1)+1</f>
        <v>#NUM!</v>
      </c>
      <c r="AX5473" s="209">
        <f>IF(BB5473="S",IF(Q5473="1. Aceitou o programa",R5473-B5473,0),0)</f>
        <v>0</v>
      </c>
      <c r="AY5473" s="209">
        <f>IF(BB5473="S",IF(AND(S5473&lt;&gt;"",R5473&lt;&gt;""),S5473-R5473,0),0)</f>
        <v>0</v>
      </c>
      <c r="AZ5473" s="209">
        <f>IF(BB5473="S",IF(Q5473="1. Aceitou o programa",IF(OR(X5473="Não se Aplica",X5473=""),IF(OR(W5473="Não se Aplica",W5473=""),0,W5473-V5473),AVERAGE(X5473-W5473,W5473-V5473)),0),0)</f>
        <v>0</v>
      </c>
      <c r="BA5473" s="209">
        <f>IF(BB5473="S",IF(AND(Q5473="1. Aceitou o programa",AH5473="Realizada"),IFERROR(IF(AG5473="",0,AG5473-R5473),0),0),0)</f>
        <v>0</v>
      </c>
      <c r="BB5473" s="209" t="str">
        <f>_xlfn.XLOOKUP(U5473,'Lista Suspensa'!$AA$20:$AA$23,'Lista Suspensa'!$AB$20:$AB$23,"N/A")</f>
        <v>S</v>
      </c>
    </row>
    <row r="5474" spans="1:54" ht="12" customHeight="1">
      <c r="A5474" s="151" t="s">
        <v>54</v>
      </c>
      <c r="B5474" s="152">
        <v>46112</v>
      </c>
      <c r="C5474" s="153" t="s">
        <v>55</v>
      </c>
      <c r="D5474" s="153" t="s">
        <v>56</v>
      </c>
      <c r="E5474" s="244">
        <v>75731309</v>
      </c>
      <c r="F5474" s="144" t="s">
        <v>9758</v>
      </c>
      <c r="G5474" s="230"/>
      <c r="H5474" s="154">
        <v>24443</v>
      </c>
      <c r="I5474" s="153">
        <v>59</v>
      </c>
      <c r="J5474" s="148" t="s">
        <v>70</v>
      </c>
      <c r="K5474" s="153"/>
      <c r="L5474" s="153"/>
      <c r="M5474" s="153"/>
      <c r="N5474" s="153"/>
      <c r="O5474" s="155">
        <v>11961516707</v>
      </c>
      <c r="P5474" s="156" t="s">
        <v>60</v>
      </c>
      <c r="Q5474" s="157" t="s">
        <v>8211</v>
      </c>
      <c r="R5474" s="158"/>
      <c r="S5474" s="159"/>
      <c r="T5474" s="159" t="s">
        <v>6983</v>
      </c>
      <c r="U5474" s="159" t="s">
        <v>8212</v>
      </c>
      <c r="V5474" s="154">
        <v>46113</v>
      </c>
      <c r="W5474" s="154">
        <v>46146</v>
      </c>
      <c r="X5474" s="154"/>
      <c r="Y5474" s="160"/>
      <c r="Z5474" s="160"/>
      <c r="AA5474" s="153"/>
      <c r="AB5474" s="153"/>
      <c r="AC5474" s="182" t="e">
        <f t="shared" si="172"/>
        <v>#DIV/0!</v>
      </c>
      <c r="AD5474" s="153" t="e">
        <f t="shared" si="173"/>
        <v>#DIV/0!</v>
      </c>
      <c r="AE5474" s="207"/>
      <c r="AF5474" s="153"/>
      <c r="AG5474" s="159"/>
      <c r="AH5474" s="153"/>
      <c r="AI5474" s="161"/>
      <c r="AJ5474" s="153"/>
      <c r="AK5474" s="153"/>
      <c r="AL5474" s="207"/>
      <c r="AM5474" s="207"/>
      <c r="AN5474" s="207"/>
      <c r="AO5474" s="207"/>
      <c r="AP5474" s="147" t="s">
        <v>54</v>
      </c>
      <c r="AQ5474" s="147"/>
      <c r="AR5474" s="147"/>
      <c r="AS5474" s="209" t="s">
        <v>68</v>
      </c>
      <c r="AT5474" s="223" t="str">
        <f>MONTH(B5474)&amp;"/"&amp;YEAR(B5474)</f>
        <v>3/2026</v>
      </c>
      <c r="AU5474" s="223">
        <f>WEEKNUM(B5474)-WEEKNUM(EOMONTH(B5474,-1)+1)+1</f>
        <v>5</v>
      </c>
      <c r="AV5474" s="209" t="str">
        <f>MONTH(R5474)&amp;"/"&amp;YEAR(R5474)</f>
        <v>1/1900</v>
      </c>
      <c r="AW5474" s="209" t="e">
        <f>WEEKNUM(R5474)-WEEKNUM(EOMONTH(R5474,-1)+1)+1</f>
        <v>#NUM!</v>
      </c>
      <c r="AX5474" s="209">
        <f>IF(BB5474="S",IF(Q5474="1. Aceitou o programa",R5474-B5474,0),0)</f>
        <v>0</v>
      </c>
      <c r="AY5474" s="209">
        <f>IF(BB5474="S",IF(AND(S5474&lt;&gt;"",R5474&lt;&gt;""),S5474-R5474,0),0)</f>
        <v>0</v>
      </c>
      <c r="AZ5474" s="209">
        <f>IF(BB5474="S",IF(Q5474="1. Aceitou o programa",IF(OR(X5474="Não se Aplica",X5474=""),IF(OR(W5474="Não se Aplica",W5474=""),0,W5474-V5474),AVERAGE(X5474-W5474,W5474-V5474)),0),0)</f>
        <v>0</v>
      </c>
      <c r="BA5474" s="209">
        <f>IF(BB5474="S",IF(AND(Q5474="1. Aceitou o programa",AH5474="Realizada"),IFERROR(IF(AG5474="",0,AG5474-R5474),0),0),0)</f>
        <v>0</v>
      </c>
      <c r="BB5474" s="209" t="str">
        <f>_xlfn.XLOOKUP(U5474,'Lista Suspensa'!$AA$20:$AA$23,'Lista Suspensa'!$AB$20:$AB$23,"N/A")</f>
        <v>S</v>
      </c>
    </row>
    <row r="5475" spans="1:54" ht="12" customHeight="1">
      <c r="A5475" s="151" t="s">
        <v>54</v>
      </c>
      <c r="B5475" s="152">
        <v>46112</v>
      </c>
      <c r="C5475" s="153" t="s">
        <v>55</v>
      </c>
      <c r="D5475" s="153" t="s">
        <v>56</v>
      </c>
      <c r="E5475" s="244">
        <v>78347953</v>
      </c>
      <c r="F5475" s="144" t="s">
        <v>9759</v>
      </c>
      <c r="G5475" s="230"/>
      <c r="H5475" s="154">
        <v>24752</v>
      </c>
      <c r="I5475" s="153">
        <v>58</v>
      </c>
      <c r="J5475" s="148" t="s">
        <v>70</v>
      </c>
      <c r="K5475" s="153"/>
      <c r="L5475" s="153"/>
      <c r="M5475" s="153"/>
      <c r="N5475" s="153"/>
      <c r="O5475" s="155">
        <v>21998212977</v>
      </c>
      <c r="P5475" s="156" t="s">
        <v>60</v>
      </c>
      <c r="Q5475" s="157" t="s">
        <v>8211</v>
      </c>
      <c r="R5475" s="158"/>
      <c r="S5475" s="159"/>
      <c r="T5475" s="159" t="s">
        <v>6983</v>
      </c>
      <c r="U5475" s="159" t="s">
        <v>8212</v>
      </c>
      <c r="V5475" s="154">
        <v>46113</v>
      </c>
      <c r="W5475" s="154">
        <v>46146</v>
      </c>
      <c r="X5475" s="154"/>
      <c r="Y5475" s="160"/>
      <c r="Z5475" s="160"/>
      <c r="AA5475" s="153"/>
      <c r="AB5475" s="153"/>
      <c r="AC5475" s="182" t="e">
        <f t="shared" si="172"/>
        <v>#DIV/0!</v>
      </c>
      <c r="AD5475" s="153" t="e">
        <f t="shared" si="173"/>
        <v>#DIV/0!</v>
      </c>
      <c r="AE5475" s="207"/>
      <c r="AF5475" s="153"/>
      <c r="AG5475" s="159"/>
      <c r="AH5475" s="153"/>
      <c r="AI5475" s="161"/>
      <c r="AJ5475" s="153"/>
      <c r="AK5475" s="153"/>
      <c r="AL5475" s="207"/>
      <c r="AM5475" s="207"/>
      <c r="AN5475" s="207"/>
      <c r="AO5475" s="207"/>
      <c r="AP5475" s="147" t="s">
        <v>54</v>
      </c>
      <c r="AQ5475" s="147"/>
      <c r="AR5475" s="147"/>
      <c r="AS5475" s="209" t="s">
        <v>68</v>
      </c>
      <c r="AT5475" s="223" t="str">
        <f>MONTH(B5475)&amp;"/"&amp;YEAR(B5475)</f>
        <v>3/2026</v>
      </c>
      <c r="AU5475" s="223">
        <f>WEEKNUM(B5475)-WEEKNUM(EOMONTH(B5475,-1)+1)+1</f>
        <v>5</v>
      </c>
      <c r="AV5475" s="209" t="str">
        <f>MONTH(R5475)&amp;"/"&amp;YEAR(R5475)</f>
        <v>1/1900</v>
      </c>
      <c r="AW5475" s="209" t="e">
        <f>WEEKNUM(R5475)-WEEKNUM(EOMONTH(R5475,-1)+1)+1</f>
        <v>#NUM!</v>
      </c>
      <c r="AX5475" s="209">
        <f>IF(BB5475="S",IF(Q5475="1. Aceitou o programa",R5475-B5475,0),0)</f>
        <v>0</v>
      </c>
      <c r="AY5475" s="209">
        <f>IF(BB5475="S",IF(AND(S5475&lt;&gt;"",R5475&lt;&gt;""),S5475-R5475,0),0)</f>
        <v>0</v>
      </c>
      <c r="AZ5475" s="209">
        <f>IF(BB5475="S",IF(Q5475="1. Aceitou o programa",IF(OR(X5475="Não se Aplica",X5475=""),IF(OR(W5475="Não se Aplica",W5475=""),0,W5475-V5475),AVERAGE(X5475-W5475,W5475-V5475)),0),0)</f>
        <v>0</v>
      </c>
      <c r="BA5475" s="209">
        <f>IF(BB5475="S",IF(AND(Q5475="1. Aceitou o programa",AH5475="Realizada"),IFERROR(IF(AG5475="",0,AG5475-R5475),0),0),0)</f>
        <v>0</v>
      </c>
      <c r="BB5475" s="209" t="str">
        <f>_xlfn.XLOOKUP(U5475,'Lista Suspensa'!$AA$20:$AA$23,'Lista Suspensa'!$AB$20:$AB$23,"N/A")</f>
        <v>S</v>
      </c>
    </row>
    <row r="5476" spans="1:54" ht="12" customHeight="1">
      <c r="A5476" s="151" t="s">
        <v>54</v>
      </c>
      <c r="B5476" s="152">
        <v>46112</v>
      </c>
      <c r="C5476" s="153" t="s">
        <v>55</v>
      </c>
      <c r="D5476" s="153" t="s">
        <v>56</v>
      </c>
      <c r="E5476" s="244">
        <v>78163050</v>
      </c>
      <c r="F5476" s="144" t="s">
        <v>9760</v>
      </c>
      <c r="G5476" s="230"/>
      <c r="H5476" s="154">
        <v>24897</v>
      </c>
      <c r="I5476" s="153">
        <v>58</v>
      </c>
      <c r="J5476" s="148" t="s">
        <v>70</v>
      </c>
      <c r="K5476" s="153"/>
      <c r="L5476" s="153"/>
      <c r="M5476" s="153"/>
      <c r="N5476" s="153"/>
      <c r="O5476" s="155">
        <v>21973133225</v>
      </c>
      <c r="P5476" s="156" t="s">
        <v>60</v>
      </c>
      <c r="Q5476" s="157" t="s">
        <v>8211</v>
      </c>
      <c r="R5476" s="158"/>
      <c r="S5476" s="159"/>
      <c r="T5476" s="159" t="s">
        <v>6983</v>
      </c>
      <c r="U5476" s="159" t="s">
        <v>8212</v>
      </c>
      <c r="V5476" s="154">
        <v>46113</v>
      </c>
      <c r="W5476" s="154">
        <v>46146</v>
      </c>
      <c r="X5476" s="154"/>
      <c r="Y5476" s="160"/>
      <c r="Z5476" s="160"/>
      <c r="AA5476" s="153"/>
      <c r="AB5476" s="153"/>
      <c r="AC5476" s="182" t="e">
        <f t="shared" si="172"/>
        <v>#DIV/0!</v>
      </c>
      <c r="AD5476" s="153" t="e">
        <f t="shared" si="173"/>
        <v>#DIV/0!</v>
      </c>
      <c r="AE5476" s="207"/>
      <c r="AF5476" s="153"/>
      <c r="AG5476" s="159"/>
      <c r="AH5476" s="153"/>
      <c r="AI5476" s="161"/>
      <c r="AJ5476" s="153"/>
      <c r="AK5476" s="153"/>
      <c r="AL5476" s="207"/>
      <c r="AM5476" s="207"/>
      <c r="AN5476" s="207"/>
      <c r="AO5476" s="207"/>
      <c r="AP5476" s="147" t="s">
        <v>54</v>
      </c>
      <c r="AQ5476" s="147"/>
      <c r="AR5476" s="147"/>
      <c r="AS5476" s="209" t="s">
        <v>68</v>
      </c>
      <c r="AT5476" s="223" t="str">
        <f>MONTH(B5476)&amp;"/"&amp;YEAR(B5476)</f>
        <v>3/2026</v>
      </c>
      <c r="AU5476" s="223">
        <f>WEEKNUM(B5476)-WEEKNUM(EOMONTH(B5476,-1)+1)+1</f>
        <v>5</v>
      </c>
      <c r="AV5476" s="209" t="str">
        <f>MONTH(R5476)&amp;"/"&amp;YEAR(R5476)</f>
        <v>1/1900</v>
      </c>
      <c r="AW5476" s="209" t="e">
        <f>WEEKNUM(R5476)-WEEKNUM(EOMONTH(R5476,-1)+1)+1</f>
        <v>#NUM!</v>
      </c>
      <c r="AX5476" s="209">
        <f>IF(BB5476="S",IF(Q5476="1. Aceitou o programa",R5476-B5476,0),0)</f>
        <v>0</v>
      </c>
      <c r="AY5476" s="209">
        <f>IF(BB5476="S",IF(AND(S5476&lt;&gt;"",R5476&lt;&gt;""),S5476-R5476,0),0)</f>
        <v>0</v>
      </c>
      <c r="AZ5476" s="209">
        <f>IF(BB5476="S",IF(Q5476="1. Aceitou o programa",IF(OR(X5476="Não se Aplica",X5476=""),IF(OR(W5476="Não se Aplica",W5476=""),0,W5476-V5476),AVERAGE(X5476-W5476,W5476-V5476)),0),0)</f>
        <v>0</v>
      </c>
      <c r="BA5476" s="209">
        <f>IF(BB5476="S",IF(AND(Q5476="1. Aceitou o programa",AH5476="Realizada"),IFERROR(IF(AG5476="",0,AG5476-R5476),0),0),0)</f>
        <v>0</v>
      </c>
      <c r="BB5476" s="209" t="str">
        <f>_xlfn.XLOOKUP(U5476,'Lista Suspensa'!$AA$20:$AA$23,'Lista Suspensa'!$AB$20:$AB$23,"N/A")</f>
        <v>S</v>
      </c>
    </row>
    <row r="5477" spans="1:54" ht="12" customHeight="1">
      <c r="A5477" s="151" t="s">
        <v>54</v>
      </c>
      <c r="B5477" s="152">
        <v>46112</v>
      </c>
      <c r="C5477" s="153" t="s">
        <v>55</v>
      </c>
      <c r="D5477" s="153" t="s">
        <v>56</v>
      </c>
      <c r="E5477" s="244">
        <v>77031122</v>
      </c>
      <c r="F5477" s="144" t="s">
        <v>9761</v>
      </c>
      <c r="G5477" s="230"/>
      <c r="H5477" s="154">
        <v>25128</v>
      </c>
      <c r="I5477" s="153">
        <v>57</v>
      </c>
      <c r="J5477" s="148" t="s">
        <v>70</v>
      </c>
      <c r="K5477" s="153"/>
      <c r="L5477" s="153"/>
      <c r="M5477" s="153"/>
      <c r="N5477" s="153"/>
      <c r="O5477" s="155">
        <v>11983853762</v>
      </c>
      <c r="P5477" s="156" t="s">
        <v>60</v>
      </c>
      <c r="Q5477" s="157" t="s">
        <v>8211</v>
      </c>
      <c r="R5477" s="158"/>
      <c r="S5477" s="159"/>
      <c r="T5477" s="159" t="s">
        <v>6983</v>
      </c>
      <c r="U5477" s="159" t="s">
        <v>8212</v>
      </c>
      <c r="V5477" s="154">
        <v>46113</v>
      </c>
      <c r="W5477" s="154">
        <v>46146</v>
      </c>
      <c r="X5477" s="154"/>
      <c r="Y5477" s="160"/>
      <c r="Z5477" s="160"/>
      <c r="AA5477" s="153"/>
      <c r="AB5477" s="153"/>
      <c r="AC5477" s="182" t="e">
        <f t="shared" si="172"/>
        <v>#DIV/0!</v>
      </c>
      <c r="AD5477" s="153" t="e">
        <f t="shared" si="173"/>
        <v>#DIV/0!</v>
      </c>
      <c r="AE5477" s="207"/>
      <c r="AF5477" s="153"/>
      <c r="AG5477" s="159"/>
      <c r="AH5477" s="153"/>
      <c r="AI5477" s="161"/>
      <c r="AJ5477" s="153"/>
      <c r="AK5477" s="153"/>
      <c r="AL5477" s="207"/>
      <c r="AM5477" s="207"/>
      <c r="AN5477" s="207"/>
      <c r="AO5477" s="207"/>
      <c r="AP5477" s="147" t="s">
        <v>54</v>
      </c>
      <c r="AQ5477" s="147"/>
      <c r="AR5477" s="147"/>
      <c r="AS5477" s="209" t="s">
        <v>68</v>
      </c>
      <c r="AT5477" s="223" t="str">
        <f>MONTH(B5477)&amp;"/"&amp;YEAR(B5477)</f>
        <v>3/2026</v>
      </c>
      <c r="AU5477" s="223">
        <f>WEEKNUM(B5477)-WEEKNUM(EOMONTH(B5477,-1)+1)+1</f>
        <v>5</v>
      </c>
      <c r="AV5477" s="209" t="str">
        <f>MONTH(R5477)&amp;"/"&amp;YEAR(R5477)</f>
        <v>1/1900</v>
      </c>
      <c r="AW5477" s="209" t="e">
        <f>WEEKNUM(R5477)-WEEKNUM(EOMONTH(R5477,-1)+1)+1</f>
        <v>#NUM!</v>
      </c>
      <c r="AX5477" s="209">
        <f>IF(BB5477="S",IF(Q5477="1. Aceitou o programa",R5477-B5477,0),0)</f>
        <v>0</v>
      </c>
      <c r="AY5477" s="209">
        <f>IF(BB5477="S",IF(AND(S5477&lt;&gt;"",R5477&lt;&gt;""),S5477-R5477,0),0)</f>
        <v>0</v>
      </c>
      <c r="AZ5477" s="209">
        <f>IF(BB5477="S",IF(Q5477="1. Aceitou o programa",IF(OR(X5477="Não se Aplica",X5477=""),IF(OR(W5477="Não se Aplica",W5477=""),0,W5477-V5477),AVERAGE(X5477-W5477,W5477-V5477)),0),0)</f>
        <v>0</v>
      </c>
      <c r="BA5477" s="209">
        <f>IF(BB5477="S",IF(AND(Q5477="1. Aceitou o programa",AH5477="Realizada"),IFERROR(IF(AG5477="",0,AG5477-R5477),0),0),0)</f>
        <v>0</v>
      </c>
      <c r="BB5477" s="209" t="str">
        <f>_xlfn.XLOOKUP(U5477,'Lista Suspensa'!$AA$20:$AA$23,'Lista Suspensa'!$AB$20:$AB$23,"N/A")</f>
        <v>S</v>
      </c>
    </row>
    <row r="5478" spans="1:54" ht="12" customHeight="1">
      <c r="A5478" s="151" t="s">
        <v>54</v>
      </c>
      <c r="B5478" s="152">
        <v>46112</v>
      </c>
      <c r="C5478" s="153" t="s">
        <v>55</v>
      </c>
      <c r="D5478" s="153" t="s">
        <v>56</v>
      </c>
      <c r="E5478" s="244">
        <v>72917319</v>
      </c>
      <c r="F5478" s="144" t="s">
        <v>9762</v>
      </c>
      <c r="G5478" s="230"/>
      <c r="H5478" s="154">
        <v>25167</v>
      </c>
      <c r="I5478" s="153">
        <v>57</v>
      </c>
      <c r="J5478" s="148" t="s">
        <v>70</v>
      </c>
      <c r="K5478" s="153"/>
      <c r="L5478" s="153"/>
      <c r="M5478" s="153"/>
      <c r="N5478" s="153"/>
      <c r="O5478" s="155">
        <v>11985881485</v>
      </c>
      <c r="P5478" s="156" t="s">
        <v>60</v>
      </c>
      <c r="Q5478" s="157" t="s">
        <v>8211</v>
      </c>
      <c r="R5478" s="158"/>
      <c r="S5478" s="159"/>
      <c r="T5478" s="159" t="s">
        <v>6983</v>
      </c>
      <c r="U5478" s="159" t="s">
        <v>8212</v>
      </c>
      <c r="V5478" s="154">
        <v>46113</v>
      </c>
      <c r="W5478" s="154">
        <v>46146</v>
      </c>
      <c r="X5478" s="154"/>
      <c r="Y5478" s="160"/>
      <c r="Z5478" s="160"/>
      <c r="AA5478" s="153"/>
      <c r="AB5478" s="153"/>
      <c r="AC5478" s="182" t="e">
        <f t="shared" si="172"/>
        <v>#DIV/0!</v>
      </c>
      <c r="AD5478" s="153" t="e">
        <f t="shared" si="173"/>
        <v>#DIV/0!</v>
      </c>
      <c r="AE5478" s="207"/>
      <c r="AF5478" s="153"/>
      <c r="AG5478" s="159"/>
      <c r="AH5478" s="153"/>
      <c r="AI5478" s="161"/>
      <c r="AJ5478" s="153"/>
      <c r="AK5478" s="153"/>
      <c r="AL5478" s="207"/>
      <c r="AM5478" s="207"/>
      <c r="AN5478" s="207"/>
      <c r="AO5478" s="207"/>
      <c r="AP5478" s="147" t="s">
        <v>54</v>
      </c>
      <c r="AQ5478" s="147"/>
      <c r="AR5478" s="147"/>
      <c r="AS5478" s="209" t="s">
        <v>68</v>
      </c>
      <c r="AT5478" s="223" t="str">
        <f>MONTH(B5478)&amp;"/"&amp;YEAR(B5478)</f>
        <v>3/2026</v>
      </c>
      <c r="AU5478" s="223">
        <f>WEEKNUM(B5478)-WEEKNUM(EOMONTH(B5478,-1)+1)+1</f>
        <v>5</v>
      </c>
      <c r="AV5478" s="209" t="str">
        <f>MONTH(R5478)&amp;"/"&amp;YEAR(R5478)</f>
        <v>1/1900</v>
      </c>
      <c r="AW5478" s="209" t="e">
        <f>WEEKNUM(R5478)-WEEKNUM(EOMONTH(R5478,-1)+1)+1</f>
        <v>#NUM!</v>
      </c>
      <c r="AX5478" s="209">
        <f>IF(BB5478="S",IF(Q5478="1. Aceitou o programa",R5478-B5478,0),0)</f>
        <v>0</v>
      </c>
      <c r="AY5478" s="209">
        <f>IF(BB5478="S",IF(AND(S5478&lt;&gt;"",R5478&lt;&gt;""),S5478-R5478,0),0)</f>
        <v>0</v>
      </c>
      <c r="AZ5478" s="209">
        <f>IF(BB5478="S",IF(Q5478="1. Aceitou o programa",IF(OR(X5478="Não se Aplica",X5478=""),IF(OR(W5478="Não se Aplica",W5478=""),0,W5478-V5478),AVERAGE(X5478-W5478,W5478-V5478)),0),0)</f>
        <v>0</v>
      </c>
      <c r="BA5478" s="209">
        <f>IF(BB5478="S",IF(AND(Q5478="1. Aceitou o programa",AH5478="Realizada"),IFERROR(IF(AG5478="",0,AG5478-R5478),0),0),0)</f>
        <v>0</v>
      </c>
      <c r="BB5478" s="209" t="str">
        <f>_xlfn.XLOOKUP(U5478,'Lista Suspensa'!$AA$20:$AA$23,'Lista Suspensa'!$AB$20:$AB$23,"N/A")</f>
        <v>S</v>
      </c>
    </row>
    <row r="5479" spans="1:54" ht="12" customHeight="1">
      <c r="A5479" s="151" t="s">
        <v>54</v>
      </c>
      <c r="B5479" s="152">
        <v>46112</v>
      </c>
      <c r="C5479" s="153" t="s">
        <v>55</v>
      </c>
      <c r="D5479" s="153" t="s">
        <v>56</v>
      </c>
      <c r="E5479" s="244">
        <v>75909832</v>
      </c>
      <c r="F5479" s="144" t="s">
        <v>9763</v>
      </c>
      <c r="G5479" s="230"/>
      <c r="H5479" s="154">
        <v>25238</v>
      </c>
      <c r="I5479" s="153">
        <v>57</v>
      </c>
      <c r="J5479" s="148" t="s">
        <v>58</v>
      </c>
      <c r="K5479" s="153"/>
      <c r="L5479" s="153"/>
      <c r="M5479" s="153"/>
      <c r="N5479" s="153"/>
      <c r="O5479" s="155">
        <v>11981041107</v>
      </c>
      <c r="P5479" s="156" t="s">
        <v>60</v>
      </c>
      <c r="Q5479" s="157" t="s">
        <v>8211</v>
      </c>
      <c r="R5479" s="158"/>
      <c r="S5479" s="159"/>
      <c r="T5479" s="159" t="s">
        <v>6983</v>
      </c>
      <c r="U5479" s="159" t="s">
        <v>8212</v>
      </c>
      <c r="V5479" s="154">
        <v>46113</v>
      </c>
      <c r="W5479" s="154">
        <v>46146</v>
      </c>
      <c r="X5479" s="154"/>
      <c r="Y5479" s="160"/>
      <c r="Z5479" s="160"/>
      <c r="AA5479" s="153"/>
      <c r="AB5479" s="153"/>
      <c r="AC5479" s="182" t="e">
        <f t="shared" si="172"/>
        <v>#DIV/0!</v>
      </c>
      <c r="AD5479" s="153" t="e">
        <f t="shared" si="173"/>
        <v>#DIV/0!</v>
      </c>
      <c r="AE5479" s="207"/>
      <c r="AF5479" s="153"/>
      <c r="AG5479" s="159"/>
      <c r="AH5479" s="153"/>
      <c r="AI5479" s="161"/>
      <c r="AJ5479" s="153"/>
      <c r="AK5479" s="153"/>
      <c r="AL5479" s="207"/>
      <c r="AM5479" s="207"/>
      <c r="AN5479" s="207"/>
      <c r="AO5479" s="207"/>
      <c r="AP5479" s="147" t="s">
        <v>54</v>
      </c>
      <c r="AQ5479" s="147"/>
      <c r="AR5479" s="147"/>
      <c r="AS5479" s="209" t="s">
        <v>68</v>
      </c>
      <c r="AT5479" s="223" t="str">
        <f>MONTH(B5479)&amp;"/"&amp;YEAR(B5479)</f>
        <v>3/2026</v>
      </c>
      <c r="AU5479" s="223">
        <f>WEEKNUM(B5479)-WEEKNUM(EOMONTH(B5479,-1)+1)+1</f>
        <v>5</v>
      </c>
      <c r="AV5479" s="209" t="str">
        <f>MONTH(R5479)&amp;"/"&amp;YEAR(R5479)</f>
        <v>1/1900</v>
      </c>
      <c r="AW5479" s="209" t="e">
        <f>WEEKNUM(R5479)-WEEKNUM(EOMONTH(R5479,-1)+1)+1</f>
        <v>#NUM!</v>
      </c>
      <c r="AX5479" s="209">
        <f>IF(BB5479="S",IF(Q5479="1. Aceitou o programa",R5479-B5479,0),0)</f>
        <v>0</v>
      </c>
      <c r="AY5479" s="209">
        <f>IF(BB5479="S",IF(AND(S5479&lt;&gt;"",R5479&lt;&gt;""),S5479-R5479,0),0)</f>
        <v>0</v>
      </c>
      <c r="AZ5479" s="209">
        <f>IF(BB5479="S",IF(Q5479="1. Aceitou o programa",IF(OR(X5479="Não se Aplica",X5479=""),IF(OR(W5479="Não se Aplica",W5479=""),0,W5479-V5479),AVERAGE(X5479-W5479,W5479-V5479)),0),0)</f>
        <v>0</v>
      </c>
      <c r="BA5479" s="209">
        <f>IF(BB5479="S",IF(AND(Q5479="1. Aceitou o programa",AH5479="Realizada"),IFERROR(IF(AG5479="",0,AG5479-R5479),0),0),0)</f>
        <v>0</v>
      </c>
      <c r="BB5479" s="209" t="str">
        <f>_xlfn.XLOOKUP(U5479,'Lista Suspensa'!$AA$20:$AA$23,'Lista Suspensa'!$AB$20:$AB$23,"N/A")</f>
        <v>S</v>
      </c>
    </row>
    <row r="5480" spans="1:54" ht="12" customHeight="1">
      <c r="A5480" s="151" t="s">
        <v>54</v>
      </c>
      <c r="B5480" s="152">
        <v>46112</v>
      </c>
      <c r="C5480" s="153" t="s">
        <v>55</v>
      </c>
      <c r="D5480" s="153" t="s">
        <v>56</v>
      </c>
      <c r="E5480" s="244">
        <v>61422398</v>
      </c>
      <c r="F5480" s="144" t="s">
        <v>9764</v>
      </c>
      <c r="G5480" s="230"/>
      <c r="H5480" s="154">
        <v>25434</v>
      </c>
      <c r="I5480" s="153">
        <v>56</v>
      </c>
      <c r="J5480" s="148" t="s">
        <v>70</v>
      </c>
      <c r="K5480" s="153"/>
      <c r="L5480" s="153"/>
      <c r="M5480" s="153"/>
      <c r="N5480" s="153"/>
      <c r="O5480" s="155">
        <v>21999182645</v>
      </c>
      <c r="P5480" s="156" t="s">
        <v>60</v>
      </c>
      <c r="Q5480" s="157" t="s">
        <v>8211</v>
      </c>
      <c r="R5480" s="158"/>
      <c r="S5480" s="159"/>
      <c r="T5480" s="159" t="s">
        <v>6983</v>
      </c>
      <c r="U5480" s="159" t="s">
        <v>8212</v>
      </c>
      <c r="V5480" s="154">
        <v>46113</v>
      </c>
      <c r="W5480" s="154">
        <v>46146</v>
      </c>
      <c r="X5480" s="154"/>
      <c r="Y5480" s="160"/>
      <c r="Z5480" s="160"/>
      <c r="AA5480" s="153"/>
      <c r="AB5480" s="153"/>
      <c r="AC5480" s="182" t="e">
        <f t="shared" si="172"/>
        <v>#DIV/0!</v>
      </c>
      <c r="AD5480" s="153" t="e">
        <f t="shared" si="173"/>
        <v>#DIV/0!</v>
      </c>
      <c r="AE5480" s="207"/>
      <c r="AF5480" s="153"/>
      <c r="AG5480" s="159"/>
      <c r="AH5480" s="153"/>
      <c r="AI5480" s="161"/>
      <c r="AJ5480" s="153"/>
      <c r="AK5480" s="153"/>
      <c r="AL5480" s="207"/>
      <c r="AM5480" s="207"/>
      <c r="AN5480" s="207"/>
      <c r="AO5480" s="207"/>
      <c r="AP5480" s="147" t="s">
        <v>54</v>
      </c>
      <c r="AQ5480" s="147"/>
      <c r="AR5480" s="147"/>
      <c r="AS5480" s="209" t="s">
        <v>68</v>
      </c>
      <c r="AT5480" s="223" t="str">
        <f>MONTH(B5480)&amp;"/"&amp;YEAR(B5480)</f>
        <v>3/2026</v>
      </c>
      <c r="AU5480" s="223">
        <f>WEEKNUM(B5480)-WEEKNUM(EOMONTH(B5480,-1)+1)+1</f>
        <v>5</v>
      </c>
      <c r="AV5480" s="209" t="str">
        <f>MONTH(R5480)&amp;"/"&amp;YEAR(R5480)</f>
        <v>1/1900</v>
      </c>
      <c r="AW5480" s="209" t="e">
        <f>WEEKNUM(R5480)-WEEKNUM(EOMONTH(R5480,-1)+1)+1</f>
        <v>#NUM!</v>
      </c>
      <c r="AX5480" s="209">
        <f>IF(BB5480="S",IF(Q5480="1. Aceitou o programa",R5480-B5480,0),0)</f>
        <v>0</v>
      </c>
      <c r="AY5480" s="209">
        <f>IF(BB5480="S",IF(AND(S5480&lt;&gt;"",R5480&lt;&gt;""),S5480-R5480,0),0)</f>
        <v>0</v>
      </c>
      <c r="AZ5480" s="209">
        <f>IF(BB5480="S",IF(Q5480="1. Aceitou o programa",IF(OR(X5480="Não se Aplica",X5480=""),IF(OR(W5480="Não se Aplica",W5480=""),0,W5480-V5480),AVERAGE(X5480-W5480,W5480-V5480)),0),0)</f>
        <v>0</v>
      </c>
      <c r="BA5480" s="209">
        <f>IF(BB5480="S",IF(AND(Q5480="1. Aceitou o programa",AH5480="Realizada"),IFERROR(IF(AG5480="",0,AG5480-R5480),0),0),0)</f>
        <v>0</v>
      </c>
      <c r="BB5480" s="209" t="str">
        <f>_xlfn.XLOOKUP(U5480,'Lista Suspensa'!$AA$20:$AA$23,'Lista Suspensa'!$AB$20:$AB$23,"N/A")</f>
        <v>S</v>
      </c>
    </row>
    <row r="5481" spans="1:54" ht="12" customHeight="1">
      <c r="A5481" s="151" t="s">
        <v>54</v>
      </c>
      <c r="B5481" s="152">
        <v>46112</v>
      </c>
      <c r="C5481" s="153" t="s">
        <v>55</v>
      </c>
      <c r="D5481" s="153" t="s">
        <v>56</v>
      </c>
      <c r="E5481" s="244">
        <v>75805593</v>
      </c>
      <c r="F5481" s="144" t="s">
        <v>9765</v>
      </c>
      <c r="G5481" s="230"/>
      <c r="H5481" s="154">
        <v>25457</v>
      </c>
      <c r="I5481" s="153">
        <v>56</v>
      </c>
      <c r="J5481" s="148" t="s">
        <v>70</v>
      </c>
      <c r="K5481" s="153"/>
      <c r="L5481" s="153"/>
      <c r="M5481" s="153"/>
      <c r="N5481" s="153"/>
      <c r="O5481" s="155">
        <v>11984893749</v>
      </c>
      <c r="P5481" s="156" t="s">
        <v>60</v>
      </c>
      <c r="Q5481" s="157" t="s">
        <v>8211</v>
      </c>
      <c r="R5481" s="158"/>
      <c r="S5481" s="159"/>
      <c r="T5481" s="159" t="s">
        <v>6983</v>
      </c>
      <c r="U5481" s="159" t="s">
        <v>8212</v>
      </c>
      <c r="V5481" s="154">
        <v>46113</v>
      </c>
      <c r="W5481" s="154">
        <v>46146</v>
      </c>
      <c r="X5481" s="154"/>
      <c r="Y5481" s="160"/>
      <c r="Z5481" s="160"/>
      <c r="AA5481" s="153"/>
      <c r="AB5481" s="153"/>
      <c r="AC5481" s="182" t="e">
        <f t="shared" si="172"/>
        <v>#DIV/0!</v>
      </c>
      <c r="AD5481" s="153" t="e">
        <f t="shared" si="173"/>
        <v>#DIV/0!</v>
      </c>
      <c r="AE5481" s="207"/>
      <c r="AF5481" s="153"/>
      <c r="AG5481" s="159"/>
      <c r="AH5481" s="153"/>
      <c r="AI5481" s="161"/>
      <c r="AJ5481" s="153"/>
      <c r="AK5481" s="153"/>
      <c r="AL5481" s="207"/>
      <c r="AM5481" s="207"/>
      <c r="AN5481" s="207"/>
      <c r="AO5481" s="207"/>
      <c r="AP5481" s="147" t="s">
        <v>54</v>
      </c>
      <c r="AQ5481" s="147"/>
      <c r="AR5481" s="147"/>
      <c r="AS5481" s="209" t="s">
        <v>68</v>
      </c>
      <c r="AT5481" s="223" t="str">
        <f>MONTH(B5481)&amp;"/"&amp;YEAR(B5481)</f>
        <v>3/2026</v>
      </c>
      <c r="AU5481" s="223">
        <f>WEEKNUM(B5481)-WEEKNUM(EOMONTH(B5481,-1)+1)+1</f>
        <v>5</v>
      </c>
      <c r="AV5481" s="209" t="str">
        <f>MONTH(R5481)&amp;"/"&amp;YEAR(R5481)</f>
        <v>1/1900</v>
      </c>
      <c r="AW5481" s="209" t="e">
        <f>WEEKNUM(R5481)-WEEKNUM(EOMONTH(R5481,-1)+1)+1</f>
        <v>#NUM!</v>
      </c>
      <c r="AX5481" s="209">
        <f>IF(BB5481="S",IF(Q5481="1. Aceitou o programa",R5481-B5481,0),0)</f>
        <v>0</v>
      </c>
      <c r="AY5481" s="209">
        <f>IF(BB5481="S",IF(AND(S5481&lt;&gt;"",R5481&lt;&gt;""),S5481-R5481,0),0)</f>
        <v>0</v>
      </c>
      <c r="AZ5481" s="209">
        <f>IF(BB5481="S",IF(Q5481="1. Aceitou o programa",IF(OR(X5481="Não se Aplica",X5481=""),IF(OR(W5481="Não se Aplica",W5481=""),0,W5481-V5481),AVERAGE(X5481-W5481,W5481-V5481)),0),0)</f>
        <v>0</v>
      </c>
      <c r="BA5481" s="209">
        <f>IF(BB5481="S",IF(AND(Q5481="1. Aceitou o programa",AH5481="Realizada"),IFERROR(IF(AG5481="",0,AG5481-R5481),0),0),0)</f>
        <v>0</v>
      </c>
      <c r="BB5481" s="209" t="str">
        <f>_xlfn.XLOOKUP(U5481,'Lista Suspensa'!$AA$20:$AA$23,'Lista Suspensa'!$AB$20:$AB$23,"N/A")</f>
        <v>S</v>
      </c>
    </row>
    <row r="5482" spans="1:54" ht="12" customHeight="1">
      <c r="A5482" s="151" t="s">
        <v>54</v>
      </c>
      <c r="B5482" s="152">
        <v>46112</v>
      </c>
      <c r="C5482" s="153" t="s">
        <v>55</v>
      </c>
      <c r="D5482" s="153" t="s">
        <v>56</v>
      </c>
      <c r="E5482" s="244">
        <v>75656885</v>
      </c>
      <c r="F5482" s="144" t="s">
        <v>9766</v>
      </c>
      <c r="G5482" s="230"/>
      <c r="H5482" s="154">
        <v>25802</v>
      </c>
      <c r="I5482" s="153">
        <v>55</v>
      </c>
      <c r="J5482" s="148" t="s">
        <v>58</v>
      </c>
      <c r="K5482" s="153"/>
      <c r="L5482" s="153"/>
      <c r="M5482" s="153"/>
      <c r="N5482" s="153"/>
      <c r="O5482" s="155">
        <v>11940306776</v>
      </c>
      <c r="P5482" s="156" t="s">
        <v>60</v>
      </c>
      <c r="Q5482" s="157" t="s">
        <v>8211</v>
      </c>
      <c r="R5482" s="158"/>
      <c r="S5482" s="159"/>
      <c r="T5482" s="159" t="s">
        <v>6983</v>
      </c>
      <c r="U5482" s="159" t="s">
        <v>8212</v>
      </c>
      <c r="V5482" s="154">
        <v>46113</v>
      </c>
      <c r="W5482" s="154">
        <v>46146</v>
      </c>
      <c r="X5482" s="154"/>
      <c r="Y5482" s="160"/>
      <c r="Z5482" s="160"/>
      <c r="AA5482" s="153"/>
      <c r="AB5482" s="153"/>
      <c r="AC5482" s="182" t="e">
        <f t="shared" si="172"/>
        <v>#DIV/0!</v>
      </c>
      <c r="AD5482" s="153" t="e">
        <f t="shared" si="173"/>
        <v>#DIV/0!</v>
      </c>
      <c r="AE5482" s="207"/>
      <c r="AF5482" s="153"/>
      <c r="AG5482" s="159"/>
      <c r="AH5482" s="153"/>
      <c r="AI5482" s="161"/>
      <c r="AJ5482" s="153"/>
      <c r="AK5482" s="153"/>
      <c r="AL5482" s="207"/>
      <c r="AM5482" s="207"/>
      <c r="AN5482" s="207"/>
      <c r="AO5482" s="207"/>
      <c r="AP5482" s="147" t="s">
        <v>54</v>
      </c>
      <c r="AQ5482" s="147"/>
      <c r="AR5482" s="147"/>
      <c r="AS5482" s="209" t="s">
        <v>68</v>
      </c>
      <c r="AT5482" s="223" t="str">
        <f>MONTH(B5482)&amp;"/"&amp;YEAR(B5482)</f>
        <v>3/2026</v>
      </c>
      <c r="AU5482" s="223">
        <f>WEEKNUM(B5482)-WEEKNUM(EOMONTH(B5482,-1)+1)+1</f>
        <v>5</v>
      </c>
      <c r="AV5482" s="209" t="str">
        <f>MONTH(R5482)&amp;"/"&amp;YEAR(R5482)</f>
        <v>1/1900</v>
      </c>
      <c r="AW5482" s="209" t="e">
        <f>WEEKNUM(R5482)-WEEKNUM(EOMONTH(R5482,-1)+1)+1</f>
        <v>#NUM!</v>
      </c>
      <c r="AX5482" s="209">
        <f>IF(BB5482="S",IF(Q5482="1. Aceitou o programa",R5482-B5482,0),0)</f>
        <v>0</v>
      </c>
      <c r="AY5482" s="209">
        <f>IF(BB5482="S",IF(AND(S5482&lt;&gt;"",R5482&lt;&gt;""),S5482-R5482,0),0)</f>
        <v>0</v>
      </c>
      <c r="AZ5482" s="209">
        <f>IF(BB5482="S",IF(Q5482="1. Aceitou o programa",IF(OR(X5482="Não se Aplica",X5482=""),IF(OR(W5482="Não se Aplica",W5482=""),0,W5482-V5482),AVERAGE(X5482-W5482,W5482-V5482)),0),0)</f>
        <v>0</v>
      </c>
      <c r="BA5482" s="209">
        <f>IF(BB5482="S",IF(AND(Q5482="1. Aceitou o programa",AH5482="Realizada"),IFERROR(IF(AG5482="",0,AG5482-R5482),0),0),0)</f>
        <v>0</v>
      </c>
      <c r="BB5482" s="209" t="str">
        <f>_xlfn.XLOOKUP(U5482,'Lista Suspensa'!$AA$20:$AA$23,'Lista Suspensa'!$AB$20:$AB$23,"N/A")</f>
        <v>S</v>
      </c>
    </row>
    <row r="5483" spans="1:54" ht="12" customHeight="1">
      <c r="A5483" s="151" t="s">
        <v>54</v>
      </c>
      <c r="B5483" s="152">
        <v>46112</v>
      </c>
      <c r="C5483" s="153" t="s">
        <v>55</v>
      </c>
      <c r="D5483" s="153" t="s">
        <v>56</v>
      </c>
      <c r="E5483" s="244">
        <v>75016234</v>
      </c>
      <c r="F5483" s="144" t="s">
        <v>9767</v>
      </c>
      <c r="G5483" s="230"/>
      <c r="H5483" s="154">
        <v>25894</v>
      </c>
      <c r="I5483" s="153">
        <v>55</v>
      </c>
      <c r="J5483" s="148" t="s">
        <v>70</v>
      </c>
      <c r="K5483" s="153"/>
      <c r="L5483" s="153"/>
      <c r="M5483" s="153"/>
      <c r="N5483" s="153"/>
      <c r="O5483" s="155">
        <v>21984276615</v>
      </c>
      <c r="P5483" s="156" t="s">
        <v>60</v>
      </c>
      <c r="Q5483" s="157" t="s">
        <v>8211</v>
      </c>
      <c r="R5483" s="158"/>
      <c r="S5483" s="159"/>
      <c r="T5483" s="159" t="s">
        <v>6983</v>
      </c>
      <c r="U5483" s="159" t="s">
        <v>8212</v>
      </c>
      <c r="V5483" s="154">
        <v>46113</v>
      </c>
      <c r="W5483" s="154">
        <v>46146</v>
      </c>
      <c r="X5483" s="154"/>
      <c r="Y5483" s="160"/>
      <c r="Z5483" s="160"/>
      <c r="AA5483" s="153"/>
      <c r="AB5483" s="153"/>
      <c r="AC5483" s="182" t="e">
        <f t="shared" si="172"/>
        <v>#DIV/0!</v>
      </c>
      <c r="AD5483" s="153" t="e">
        <f t="shared" si="173"/>
        <v>#DIV/0!</v>
      </c>
      <c r="AE5483" s="207"/>
      <c r="AF5483" s="153"/>
      <c r="AG5483" s="159"/>
      <c r="AH5483" s="153"/>
      <c r="AI5483" s="161"/>
      <c r="AJ5483" s="153"/>
      <c r="AK5483" s="153"/>
      <c r="AL5483" s="207"/>
      <c r="AM5483" s="207"/>
      <c r="AN5483" s="207"/>
      <c r="AO5483" s="207"/>
      <c r="AP5483" s="147" t="s">
        <v>54</v>
      </c>
      <c r="AQ5483" s="147"/>
      <c r="AR5483" s="147"/>
      <c r="AS5483" s="209" t="s">
        <v>68</v>
      </c>
      <c r="AT5483" s="223" t="str">
        <f>MONTH(B5483)&amp;"/"&amp;YEAR(B5483)</f>
        <v>3/2026</v>
      </c>
      <c r="AU5483" s="223">
        <f>WEEKNUM(B5483)-WEEKNUM(EOMONTH(B5483,-1)+1)+1</f>
        <v>5</v>
      </c>
      <c r="AV5483" s="209" t="str">
        <f>MONTH(R5483)&amp;"/"&amp;YEAR(R5483)</f>
        <v>1/1900</v>
      </c>
      <c r="AW5483" s="209" t="e">
        <f>WEEKNUM(R5483)-WEEKNUM(EOMONTH(R5483,-1)+1)+1</f>
        <v>#NUM!</v>
      </c>
      <c r="AX5483" s="209">
        <f>IF(BB5483="S",IF(Q5483="1. Aceitou o programa",R5483-B5483,0),0)</f>
        <v>0</v>
      </c>
      <c r="AY5483" s="209">
        <f>IF(BB5483="S",IF(AND(S5483&lt;&gt;"",R5483&lt;&gt;""),S5483-R5483,0),0)</f>
        <v>0</v>
      </c>
      <c r="AZ5483" s="209">
        <f>IF(BB5483="S",IF(Q5483="1. Aceitou o programa",IF(OR(X5483="Não se Aplica",X5483=""),IF(OR(W5483="Não se Aplica",W5483=""),0,W5483-V5483),AVERAGE(X5483-W5483,W5483-V5483)),0),0)</f>
        <v>0</v>
      </c>
      <c r="BA5483" s="209">
        <f>IF(BB5483="S",IF(AND(Q5483="1. Aceitou o programa",AH5483="Realizada"),IFERROR(IF(AG5483="",0,AG5483-R5483),0),0),0)</f>
        <v>0</v>
      </c>
      <c r="BB5483" s="209" t="str">
        <f>_xlfn.XLOOKUP(U5483,'Lista Suspensa'!$AA$20:$AA$23,'Lista Suspensa'!$AB$20:$AB$23,"N/A")</f>
        <v>S</v>
      </c>
    </row>
    <row r="5484" spans="1:54" ht="12" customHeight="1">
      <c r="A5484" s="151" t="s">
        <v>54</v>
      </c>
      <c r="B5484" s="152">
        <v>46112</v>
      </c>
      <c r="C5484" s="153" t="s">
        <v>55</v>
      </c>
      <c r="D5484" s="153" t="s">
        <v>56</v>
      </c>
      <c r="E5484" s="244">
        <v>75878452</v>
      </c>
      <c r="F5484" s="144" t="s">
        <v>9768</v>
      </c>
      <c r="G5484" s="230"/>
      <c r="H5484" s="154">
        <v>25916</v>
      </c>
      <c r="I5484" s="153">
        <v>55</v>
      </c>
      <c r="J5484" s="148" t="s">
        <v>70</v>
      </c>
      <c r="K5484" s="153"/>
      <c r="L5484" s="153"/>
      <c r="M5484" s="153"/>
      <c r="N5484" s="153"/>
      <c r="O5484" s="155">
        <v>1198971860</v>
      </c>
      <c r="P5484" s="156" t="s">
        <v>60</v>
      </c>
      <c r="Q5484" s="157" t="s">
        <v>8211</v>
      </c>
      <c r="R5484" s="158"/>
      <c r="S5484" s="159"/>
      <c r="T5484" s="159" t="s">
        <v>6983</v>
      </c>
      <c r="U5484" s="159" t="s">
        <v>8212</v>
      </c>
      <c r="V5484" s="154">
        <v>46113</v>
      </c>
      <c r="W5484" s="154">
        <v>46146</v>
      </c>
      <c r="X5484" s="154"/>
      <c r="Y5484" s="160"/>
      <c r="Z5484" s="160"/>
      <c r="AA5484" s="153"/>
      <c r="AB5484" s="153"/>
      <c r="AC5484" s="182" t="e">
        <f t="shared" si="172"/>
        <v>#DIV/0!</v>
      </c>
      <c r="AD5484" s="153" t="e">
        <f t="shared" si="173"/>
        <v>#DIV/0!</v>
      </c>
      <c r="AE5484" s="207"/>
      <c r="AF5484" s="153"/>
      <c r="AG5484" s="159"/>
      <c r="AH5484" s="153"/>
      <c r="AI5484" s="161"/>
      <c r="AJ5484" s="153"/>
      <c r="AK5484" s="153"/>
      <c r="AL5484" s="207"/>
      <c r="AM5484" s="207"/>
      <c r="AN5484" s="207"/>
      <c r="AO5484" s="207"/>
      <c r="AP5484" s="147" t="s">
        <v>54</v>
      </c>
      <c r="AQ5484" s="147"/>
      <c r="AR5484" s="147"/>
      <c r="AS5484" s="209" t="s">
        <v>68</v>
      </c>
      <c r="AT5484" s="223" t="str">
        <f>MONTH(B5484)&amp;"/"&amp;YEAR(B5484)</f>
        <v>3/2026</v>
      </c>
      <c r="AU5484" s="223">
        <f>WEEKNUM(B5484)-WEEKNUM(EOMONTH(B5484,-1)+1)+1</f>
        <v>5</v>
      </c>
      <c r="AV5484" s="209" t="str">
        <f>MONTH(R5484)&amp;"/"&amp;YEAR(R5484)</f>
        <v>1/1900</v>
      </c>
      <c r="AW5484" s="209" t="e">
        <f>WEEKNUM(R5484)-WEEKNUM(EOMONTH(R5484,-1)+1)+1</f>
        <v>#NUM!</v>
      </c>
      <c r="AX5484" s="209">
        <f>IF(BB5484="S",IF(Q5484="1. Aceitou o programa",R5484-B5484,0),0)</f>
        <v>0</v>
      </c>
      <c r="AY5484" s="209">
        <f>IF(BB5484="S",IF(AND(S5484&lt;&gt;"",R5484&lt;&gt;""),S5484-R5484,0),0)</f>
        <v>0</v>
      </c>
      <c r="AZ5484" s="209">
        <f>IF(BB5484="S",IF(Q5484="1. Aceitou o programa",IF(OR(X5484="Não se Aplica",X5484=""),IF(OR(W5484="Não se Aplica",W5484=""),0,W5484-V5484),AVERAGE(X5484-W5484,W5484-V5484)),0),0)</f>
        <v>0</v>
      </c>
      <c r="BA5484" s="209">
        <f>IF(BB5484="S",IF(AND(Q5484="1. Aceitou o programa",AH5484="Realizada"),IFERROR(IF(AG5484="",0,AG5484-R5484),0),0),0)</f>
        <v>0</v>
      </c>
      <c r="BB5484" s="209" t="str">
        <f>_xlfn.XLOOKUP(U5484,'Lista Suspensa'!$AA$20:$AA$23,'Lista Suspensa'!$AB$20:$AB$23,"N/A")</f>
        <v>S</v>
      </c>
    </row>
    <row r="5485" spans="1:54" ht="12" customHeight="1">
      <c r="A5485" s="151" t="s">
        <v>54</v>
      </c>
      <c r="B5485" s="152">
        <v>46112</v>
      </c>
      <c r="C5485" s="153" t="s">
        <v>55</v>
      </c>
      <c r="D5485" s="153" t="s">
        <v>56</v>
      </c>
      <c r="E5485" s="244">
        <v>75560626</v>
      </c>
      <c r="F5485" s="144" t="s">
        <v>9769</v>
      </c>
      <c r="G5485" s="230"/>
      <c r="H5485" s="154">
        <v>25931</v>
      </c>
      <c r="I5485" s="153">
        <v>55</v>
      </c>
      <c r="J5485" s="148" t="s">
        <v>70</v>
      </c>
      <c r="K5485" s="153"/>
      <c r="L5485" s="153"/>
      <c r="M5485" s="153"/>
      <c r="N5485" s="153"/>
      <c r="O5485" s="155">
        <v>11982720319</v>
      </c>
      <c r="P5485" s="156" t="s">
        <v>60</v>
      </c>
      <c r="Q5485" s="157" t="s">
        <v>8211</v>
      </c>
      <c r="R5485" s="158"/>
      <c r="S5485" s="159"/>
      <c r="T5485" s="159" t="s">
        <v>6983</v>
      </c>
      <c r="U5485" s="159" t="s">
        <v>8212</v>
      </c>
      <c r="V5485" s="154">
        <v>46113</v>
      </c>
      <c r="W5485" s="154">
        <v>46146</v>
      </c>
      <c r="X5485" s="154"/>
      <c r="Y5485" s="160"/>
      <c r="Z5485" s="160"/>
      <c r="AA5485" s="153"/>
      <c r="AB5485" s="153"/>
      <c r="AC5485" s="182" t="e">
        <f t="shared" si="172"/>
        <v>#DIV/0!</v>
      </c>
      <c r="AD5485" s="153" t="e">
        <f t="shared" si="173"/>
        <v>#DIV/0!</v>
      </c>
      <c r="AE5485" s="207"/>
      <c r="AF5485" s="153"/>
      <c r="AG5485" s="159"/>
      <c r="AH5485" s="153"/>
      <c r="AI5485" s="161"/>
      <c r="AJ5485" s="153"/>
      <c r="AK5485" s="153"/>
      <c r="AL5485" s="207"/>
      <c r="AM5485" s="207"/>
      <c r="AN5485" s="207"/>
      <c r="AO5485" s="207"/>
      <c r="AP5485" s="147" t="s">
        <v>54</v>
      </c>
      <c r="AQ5485" s="147"/>
      <c r="AR5485" s="147"/>
      <c r="AS5485" s="209" t="s">
        <v>68</v>
      </c>
      <c r="AT5485" s="223" t="str">
        <f>MONTH(B5485)&amp;"/"&amp;YEAR(B5485)</f>
        <v>3/2026</v>
      </c>
      <c r="AU5485" s="223">
        <f>WEEKNUM(B5485)-WEEKNUM(EOMONTH(B5485,-1)+1)+1</f>
        <v>5</v>
      </c>
      <c r="AV5485" s="209" t="str">
        <f>MONTH(R5485)&amp;"/"&amp;YEAR(R5485)</f>
        <v>1/1900</v>
      </c>
      <c r="AW5485" s="209" t="e">
        <f>WEEKNUM(R5485)-WEEKNUM(EOMONTH(R5485,-1)+1)+1</f>
        <v>#NUM!</v>
      </c>
      <c r="AX5485" s="209">
        <f>IF(BB5485="S",IF(Q5485="1. Aceitou o programa",R5485-B5485,0),0)</f>
        <v>0</v>
      </c>
      <c r="AY5485" s="209">
        <f>IF(BB5485="S",IF(AND(S5485&lt;&gt;"",R5485&lt;&gt;""),S5485-R5485,0),0)</f>
        <v>0</v>
      </c>
      <c r="AZ5485" s="209">
        <f>IF(BB5485="S",IF(Q5485="1. Aceitou o programa",IF(OR(X5485="Não se Aplica",X5485=""),IF(OR(W5485="Não se Aplica",W5485=""),0,W5485-V5485),AVERAGE(X5485-W5485,W5485-V5485)),0),0)</f>
        <v>0</v>
      </c>
      <c r="BA5485" s="209">
        <f>IF(BB5485="S",IF(AND(Q5485="1. Aceitou o programa",AH5485="Realizada"),IFERROR(IF(AG5485="",0,AG5485-R5485),0),0),0)</f>
        <v>0</v>
      </c>
      <c r="BB5485" s="209" t="str">
        <f>_xlfn.XLOOKUP(U5485,'Lista Suspensa'!$AA$20:$AA$23,'Lista Suspensa'!$AB$20:$AB$23,"N/A")</f>
        <v>S</v>
      </c>
    </row>
    <row r="5486" spans="1:54" ht="12" customHeight="1">
      <c r="A5486" s="151" t="s">
        <v>54</v>
      </c>
      <c r="B5486" s="152">
        <v>46112</v>
      </c>
      <c r="C5486" s="153" t="s">
        <v>55</v>
      </c>
      <c r="D5486" s="153" t="s">
        <v>56</v>
      </c>
      <c r="E5486" s="244">
        <v>77220049</v>
      </c>
      <c r="F5486" s="144" t="s">
        <v>9770</v>
      </c>
      <c r="G5486" s="230"/>
      <c r="H5486" s="154">
        <v>26962</v>
      </c>
      <c r="I5486" s="153">
        <v>52</v>
      </c>
      <c r="J5486" s="148" t="s">
        <v>70</v>
      </c>
      <c r="K5486" s="153"/>
      <c r="L5486" s="153"/>
      <c r="M5486" s="153"/>
      <c r="N5486" s="153"/>
      <c r="O5486" s="155">
        <v>11994192725</v>
      </c>
      <c r="P5486" s="156" t="s">
        <v>60</v>
      </c>
      <c r="Q5486" s="157" t="s">
        <v>8211</v>
      </c>
      <c r="R5486" s="158"/>
      <c r="S5486" s="159"/>
      <c r="T5486" s="159" t="s">
        <v>6983</v>
      </c>
      <c r="U5486" s="159" t="s">
        <v>8212</v>
      </c>
      <c r="V5486" s="154">
        <v>46113</v>
      </c>
      <c r="W5486" s="154">
        <v>46146</v>
      </c>
      <c r="X5486" s="154"/>
      <c r="Y5486" s="160"/>
      <c r="Z5486" s="160"/>
      <c r="AA5486" s="153"/>
      <c r="AB5486" s="153"/>
      <c r="AC5486" s="182" t="e">
        <f t="shared" si="172"/>
        <v>#DIV/0!</v>
      </c>
      <c r="AD5486" s="153" t="e">
        <f t="shared" si="173"/>
        <v>#DIV/0!</v>
      </c>
      <c r="AE5486" s="207"/>
      <c r="AF5486" s="153"/>
      <c r="AG5486" s="159"/>
      <c r="AH5486" s="153"/>
      <c r="AI5486" s="161"/>
      <c r="AJ5486" s="153"/>
      <c r="AK5486" s="153"/>
      <c r="AL5486" s="207"/>
      <c r="AM5486" s="207"/>
      <c r="AN5486" s="207"/>
      <c r="AO5486" s="207"/>
      <c r="AP5486" s="147" t="s">
        <v>54</v>
      </c>
      <c r="AQ5486" s="147"/>
      <c r="AR5486" s="147"/>
      <c r="AS5486" s="209" t="s">
        <v>68</v>
      </c>
      <c r="AT5486" s="223" t="str">
        <f>MONTH(B5486)&amp;"/"&amp;YEAR(B5486)</f>
        <v>3/2026</v>
      </c>
      <c r="AU5486" s="223">
        <f>WEEKNUM(B5486)-WEEKNUM(EOMONTH(B5486,-1)+1)+1</f>
        <v>5</v>
      </c>
      <c r="AV5486" s="209" t="str">
        <f>MONTH(R5486)&amp;"/"&amp;YEAR(R5486)</f>
        <v>1/1900</v>
      </c>
      <c r="AW5486" s="209" t="e">
        <f>WEEKNUM(R5486)-WEEKNUM(EOMONTH(R5486,-1)+1)+1</f>
        <v>#NUM!</v>
      </c>
      <c r="AX5486" s="209">
        <f>IF(BB5486="S",IF(Q5486="1. Aceitou o programa",R5486-B5486,0),0)</f>
        <v>0</v>
      </c>
      <c r="AY5486" s="209">
        <f>IF(BB5486="S",IF(AND(S5486&lt;&gt;"",R5486&lt;&gt;""),S5486-R5486,0),0)</f>
        <v>0</v>
      </c>
      <c r="AZ5486" s="209">
        <f>IF(BB5486="S",IF(Q5486="1. Aceitou o programa",IF(OR(X5486="Não se Aplica",X5486=""),IF(OR(W5486="Não se Aplica",W5486=""),0,W5486-V5486),AVERAGE(X5486-W5486,W5486-V5486)),0),0)</f>
        <v>0</v>
      </c>
      <c r="BA5486" s="209">
        <f>IF(BB5486="S",IF(AND(Q5486="1. Aceitou o programa",AH5486="Realizada"),IFERROR(IF(AG5486="",0,AG5486-R5486),0),0),0)</f>
        <v>0</v>
      </c>
      <c r="BB5486" s="209" t="str">
        <f>_xlfn.XLOOKUP(U5486,'Lista Suspensa'!$AA$20:$AA$23,'Lista Suspensa'!$AB$20:$AB$23,"N/A")</f>
        <v>S</v>
      </c>
    </row>
    <row r="5487" spans="1:54" ht="12" customHeight="1">
      <c r="A5487" s="151" t="s">
        <v>54</v>
      </c>
      <c r="B5487" s="152">
        <v>46112</v>
      </c>
      <c r="C5487" s="153" t="s">
        <v>55</v>
      </c>
      <c r="D5487" s="153" t="s">
        <v>56</v>
      </c>
      <c r="E5487" s="244">
        <v>78383765</v>
      </c>
      <c r="F5487" s="144" t="s">
        <v>9771</v>
      </c>
      <c r="G5487" s="230"/>
      <c r="H5487" s="154">
        <v>27067</v>
      </c>
      <c r="I5487" s="153">
        <v>52</v>
      </c>
      <c r="J5487" s="148" t="s">
        <v>70</v>
      </c>
      <c r="K5487" s="153"/>
      <c r="L5487" s="153"/>
      <c r="M5487" s="153"/>
      <c r="N5487" s="153"/>
      <c r="O5487" s="155">
        <v>11949027054</v>
      </c>
      <c r="P5487" s="156" t="s">
        <v>60</v>
      </c>
      <c r="Q5487" s="157" t="s">
        <v>8211</v>
      </c>
      <c r="R5487" s="158"/>
      <c r="S5487" s="159"/>
      <c r="T5487" s="159" t="s">
        <v>6983</v>
      </c>
      <c r="U5487" s="159" t="s">
        <v>8212</v>
      </c>
      <c r="V5487" s="154">
        <v>46113</v>
      </c>
      <c r="W5487" s="154">
        <v>46146</v>
      </c>
      <c r="X5487" s="154"/>
      <c r="Y5487" s="160"/>
      <c r="Z5487" s="160"/>
      <c r="AA5487" s="153"/>
      <c r="AB5487" s="153"/>
      <c r="AC5487" s="182" t="e">
        <f t="shared" si="172"/>
        <v>#DIV/0!</v>
      </c>
      <c r="AD5487" s="153" t="e">
        <f t="shared" si="173"/>
        <v>#DIV/0!</v>
      </c>
      <c r="AE5487" s="207"/>
      <c r="AF5487" s="153"/>
      <c r="AG5487" s="159"/>
      <c r="AH5487" s="153"/>
      <c r="AI5487" s="161"/>
      <c r="AJ5487" s="153"/>
      <c r="AK5487" s="153"/>
      <c r="AL5487" s="207"/>
      <c r="AM5487" s="207"/>
      <c r="AN5487" s="207"/>
      <c r="AO5487" s="207"/>
      <c r="AP5487" s="147" t="s">
        <v>54</v>
      </c>
      <c r="AQ5487" s="147"/>
      <c r="AR5487" s="147"/>
      <c r="AS5487" s="209" t="s">
        <v>68</v>
      </c>
      <c r="AT5487" s="223" t="str">
        <f>MONTH(B5487)&amp;"/"&amp;YEAR(B5487)</f>
        <v>3/2026</v>
      </c>
      <c r="AU5487" s="223">
        <f>WEEKNUM(B5487)-WEEKNUM(EOMONTH(B5487,-1)+1)+1</f>
        <v>5</v>
      </c>
      <c r="AV5487" s="209" t="str">
        <f>MONTH(R5487)&amp;"/"&amp;YEAR(R5487)</f>
        <v>1/1900</v>
      </c>
      <c r="AW5487" s="209" t="e">
        <f>WEEKNUM(R5487)-WEEKNUM(EOMONTH(R5487,-1)+1)+1</f>
        <v>#NUM!</v>
      </c>
      <c r="AX5487" s="209">
        <f>IF(BB5487="S",IF(Q5487="1. Aceitou o programa",R5487-B5487,0),0)</f>
        <v>0</v>
      </c>
      <c r="AY5487" s="209">
        <f>IF(BB5487="S",IF(AND(S5487&lt;&gt;"",R5487&lt;&gt;""),S5487-R5487,0),0)</f>
        <v>0</v>
      </c>
      <c r="AZ5487" s="209">
        <f>IF(BB5487="S",IF(Q5487="1. Aceitou o programa",IF(OR(X5487="Não se Aplica",X5487=""),IF(OR(W5487="Não se Aplica",W5487=""),0,W5487-V5487),AVERAGE(X5487-W5487,W5487-V5487)),0),0)</f>
        <v>0</v>
      </c>
      <c r="BA5487" s="209">
        <f>IF(BB5487="S",IF(AND(Q5487="1. Aceitou o programa",AH5487="Realizada"),IFERROR(IF(AG5487="",0,AG5487-R5487),0),0),0)</f>
        <v>0</v>
      </c>
      <c r="BB5487" s="209" t="str">
        <f>_xlfn.XLOOKUP(U5487,'Lista Suspensa'!$AA$20:$AA$23,'Lista Suspensa'!$AB$20:$AB$23,"N/A")</f>
        <v>S</v>
      </c>
    </row>
    <row r="5488" spans="1:54" ht="12" customHeight="1">
      <c r="A5488" s="151" t="s">
        <v>54</v>
      </c>
      <c r="B5488" s="152">
        <v>46112</v>
      </c>
      <c r="C5488" s="153" t="s">
        <v>55</v>
      </c>
      <c r="D5488" s="153" t="s">
        <v>56</v>
      </c>
      <c r="E5488" s="244">
        <v>77774355</v>
      </c>
      <c r="F5488" s="144" t="s">
        <v>9772</v>
      </c>
      <c r="G5488" s="230"/>
      <c r="H5488" s="154">
        <v>27162</v>
      </c>
      <c r="I5488" s="153">
        <v>52</v>
      </c>
      <c r="J5488" s="148" t="s">
        <v>70</v>
      </c>
      <c r="K5488" s="153"/>
      <c r="L5488" s="153"/>
      <c r="M5488" s="153"/>
      <c r="N5488" s="153"/>
      <c r="O5488" s="155">
        <v>11945293944</v>
      </c>
      <c r="P5488" s="156" t="s">
        <v>89</v>
      </c>
      <c r="Q5488" s="157" t="s">
        <v>8211</v>
      </c>
      <c r="R5488" s="158"/>
      <c r="S5488" s="159"/>
      <c r="T5488" s="159" t="s">
        <v>6983</v>
      </c>
      <c r="U5488" s="159" t="s">
        <v>8212</v>
      </c>
      <c r="V5488" s="154">
        <v>46113</v>
      </c>
      <c r="W5488" s="154">
        <v>46146</v>
      </c>
      <c r="X5488" s="154"/>
      <c r="Y5488" s="160"/>
      <c r="Z5488" s="160"/>
      <c r="AA5488" s="153"/>
      <c r="AB5488" s="153"/>
      <c r="AC5488" s="182" t="e">
        <f t="shared" si="172"/>
        <v>#DIV/0!</v>
      </c>
      <c r="AD5488" s="153" t="e">
        <f t="shared" si="173"/>
        <v>#DIV/0!</v>
      </c>
      <c r="AE5488" s="207"/>
      <c r="AF5488" s="153"/>
      <c r="AG5488" s="159"/>
      <c r="AH5488" s="153"/>
      <c r="AI5488" s="161"/>
      <c r="AJ5488" s="153"/>
      <c r="AK5488" s="153"/>
      <c r="AL5488" s="207"/>
      <c r="AM5488" s="207"/>
      <c r="AN5488" s="207"/>
      <c r="AO5488" s="207"/>
      <c r="AP5488" s="147" t="s">
        <v>54</v>
      </c>
      <c r="AQ5488" s="147"/>
      <c r="AR5488" s="147"/>
      <c r="AS5488" s="209" t="s">
        <v>68</v>
      </c>
      <c r="AT5488" s="223" t="str">
        <f>MONTH(B5488)&amp;"/"&amp;YEAR(B5488)</f>
        <v>3/2026</v>
      </c>
      <c r="AU5488" s="223">
        <f>WEEKNUM(B5488)-WEEKNUM(EOMONTH(B5488,-1)+1)+1</f>
        <v>5</v>
      </c>
      <c r="AV5488" s="209" t="str">
        <f>MONTH(R5488)&amp;"/"&amp;YEAR(R5488)</f>
        <v>1/1900</v>
      </c>
      <c r="AW5488" s="209" t="e">
        <f>WEEKNUM(R5488)-WEEKNUM(EOMONTH(R5488,-1)+1)+1</f>
        <v>#NUM!</v>
      </c>
      <c r="AX5488" s="209">
        <f>IF(BB5488="S",IF(Q5488="1. Aceitou o programa",R5488-B5488,0),0)</f>
        <v>0</v>
      </c>
      <c r="AY5488" s="209">
        <f>IF(BB5488="S",IF(AND(S5488&lt;&gt;"",R5488&lt;&gt;""),S5488-R5488,0),0)</f>
        <v>0</v>
      </c>
      <c r="AZ5488" s="209">
        <f>IF(BB5488="S",IF(Q5488="1. Aceitou o programa",IF(OR(X5488="Não se Aplica",X5488=""),IF(OR(W5488="Não se Aplica",W5488=""),0,W5488-V5488),AVERAGE(X5488-W5488,W5488-V5488)),0),0)</f>
        <v>0</v>
      </c>
      <c r="BA5488" s="209">
        <f>IF(BB5488="S",IF(AND(Q5488="1. Aceitou o programa",AH5488="Realizada"),IFERROR(IF(AG5488="",0,AG5488-R5488),0),0),0)</f>
        <v>0</v>
      </c>
      <c r="BB5488" s="209" t="str">
        <f>_xlfn.XLOOKUP(U5488,'Lista Suspensa'!$AA$20:$AA$23,'Lista Suspensa'!$AB$20:$AB$23,"N/A")</f>
        <v>S</v>
      </c>
    </row>
    <row r="5489" spans="1:54" ht="12" customHeight="1">
      <c r="A5489" s="151" t="s">
        <v>54</v>
      </c>
      <c r="B5489" s="152">
        <v>46112</v>
      </c>
      <c r="C5489" s="153" t="s">
        <v>55</v>
      </c>
      <c r="D5489" s="153" t="s">
        <v>56</v>
      </c>
      <c r="E5489" s="244">
        <v>75889278</v>
      </c>
      <c r="F5489" s="144" t="s">
        <v>9773</v>
      </c>
      <c r="G5489" s="230"/>
      <c r="H5489" s="154">
        <v>27173</v>
      </c>
      <c r="I5489" s="153">
        <v>51</v>
      </c>
      <c r="J5489" s="148" t="s">
        <v>70</v>
      </c>
      <c r="K5489" s="153"/>
      <c r="L5489" s="153"/>
      <c r="M5489" s="153"/>
      <c r="N5489" s="153"/>
      <c r="O5489" s="155">
        <v>11986978655</v>
      </c>
      <c r="P5489" s="156" t="s">
        <v>60</v>
      </c>
      <c r="Q5489" s="157" t="s">
        <v>8211</v>
      </c>
      <c r="R5489" s="158"/>
      <c r="S5489" s="159"/>
      <c r="T5489" s="159" t="s">
        <v>6983</v>
      </c>
      <c r="U5489" s="159" t="s">
        <v>8212</v>
      </c>
      <c r="V5489" s="154">
        <v>46113</v>
      </c>
      <c r="W5489" s="154">
        <v>46146</v>
      </c>
      <c r="X5489" s="154"/>
      <c r="Y5489" s="160"/>
      <c r="Z5489" s="160"/>
      <c r="AA5489" s="153"/>
      <c r="AB5489" s="153"/>
      <c r="AC5489" s="182" t="e">
        <f t="shared" si="172"/>
        <v>#DIV/0!</v>
      </c>
      <c r="AD5489" s="153" t="e">
        <f t="shared" si="173"/>
        <v>#DIV/0!</v>
      </c>
      <c r="AE5489" s="207"/>
      <c r="AF5489" s="153"/>
      <c r="AG5489" s="159"/>
      <c r="AH5489" s="153"/>
      <c r="AI5489" s="161"/>
      <c r="AJ5489" s="153"/>
      <c r="AK5489" s="153"/>
      <c r="AL5489" s="207"/>
      <c r="AM5489" s="207"/>
      <c r="AN5489" s="207"/>
      <c r="AO5489" s="207"/>
      <c r="AP5489" s="147" t="s">
        <v>54</v>
      </c>
      <c r="AQ5489" s="147"/>
      <c r="AR5489" s="147"/>
      <c r="AS5489" s="209" t="s">
        <v>68</v>
      </c>
      <c r="AT5489" s="223" t="str">
        <f>MONTH(B5489)&amp;"/"&amp;YEAR(B5489)</f>
        <v>3/2026</v>
      </c>
      <c r="AU5489" s="223">
        <f>WEEKNUM(B5489)-WEEKNUM(EOMONTH(B5489,-1)+1)+1</f>
        <v>5</v>
      </c>
      <c r="AV5489" s="209" t="str">
        <f>MONTH(R5489)&amp;"/"&amp;YEAR(R5489)</f>
        <v>1/1900</v>
      </c>
      <c r="AW5489" s="209" t="e">
        <f>WEEKNUM(R5489)-WEEKNUM(EOMONTH(R5489,-1)+1)+1</f>
        <v>#NUM!</v>
      </c>
      <c r="AX5489" s="209">
        <f>IF(BB5489="S",IF(Q5489="1. Aceitou o programa",R5489-B5489,0),0)</f>
        <v>0</v>
      </c>
      <c r="AY5489" s="209">
        <f>IF(BB5489="S",IF(AND(S5489&lt;&gt;"",R5489&lt;&gt;""),S5489-R5489,0),0)</f>
        <v>0</v>
      </c>
      <c r="AZ5489" s="209">
        <f>IF(BB5489="S",IF(Q5489="1. Aceitou o programa",IF(OR(X5489="Não se Aplica",X5489=""),IF(OR(W5489="Não se Aplica",W5489=""),0,W5489-V5489),AVERAGE(X5489-W5489,W5489-V5489)),0),0)</f>
        <v>0</v>
      </c>
      <c r="BA5489" s="209">
        <f>IF(BB5489="S",IF(AND(Q5489="1. Aceitou o programa",AH5489="Realizada"),IFERROR(IF(AG5489="",0,AG5489-R5489),0),0),0)</f>
        <v>0</v>
      </c>
      <c r="BB5489" s="209" t="str">
        <f>_xlfn.XLOOKUP(U5489,'Lista Suspensa'!$AA$20:$AA$23,'Lista Suspensa'!$AB$20:$AB$23,"N/A")</f>
        <v>S</v>
      </c>
    </row>
    <row r="5490" spans="1:54" ht="12" customHeight="1">
      <c r="A5490" s="151" t="s">
        <v>54</v>
      </c>
      <c r="B5490" s="152">
        <v>46112</v>
      </c>
      <c r="C5490" s="153" t="s">
        <v>55</v>
      </c>
      <c r="D5490" s="153" t="s">
        <v>56</v>
      </c>
      <c r="E5490" s="244">
        <v>75655868</v>
      </c>
      <c r="F5490" s="144" t="s">
        <v>9774</v>
      </c>
      <c r="G5490" s="230"/>
      <c r="H5490" s="154">
        <v>27270</v>
      </c>
      <c r="I5490" s="153">
        <v>51</v>
      </c>
      <c r="J5490" s="148" t="s">
        <v>70</v>
      </c>
      <c r="K5490" s="153"/>
      <c r="L5490" s="153"/>
      <c r="M5490" s="153"/>
      <c r="N5490" s="153"/>
      <c r="O5490" s="155">
        <v>11993378804</v>
      </c>
      <c r="P5490" s="156" t="s">
        <v>60</v>
      </c>
      <c r="Q5490" s="157" t="s">
        <v>8211</v>
      </c>
      <c r="R5490" s="158"/>
      <c r="S5490" s="159"/>
      <c r="T5490" s="159" t="s">
        <v>6983</v>
      </c>
      <c r="U5490" s="159" t="s">
        <v>8212</v>
      </c>
      <c r="V5490" s="154">
        <v>46113</v>
      </c>
      <c r="W5490" s="154">
        <v>46146</v>
      </c>
      <c r="X5490" s="154"/>
      <c r="Y5490" s="160"/>
      <c r="Z5490" s="160"/>
      <c r="AA5490" s="153"/>
      <c r="AB5490" s="153"/>
      <c r="AC5490" s="182" t="e">
        <f t="shared" si="172"/>
        <v>#DIV/0!</v>
      </c>
      <c r="AD5490" s="153" t="e">
        <f t="shared" si="173"/>
        <v>#DIV/0!</v>
      </c>
      <c r="AE5490" s="207"/>
      <c r="AF5490" s="153"/>
      <c r="AG5490" s="159"/>
      <c r="AH5490" s="153"/>
      <c r="AI5490" s="161"/>
      <c r="AJ5490" s="153"/>
      <c r="AK5490" s="153"/>
      <c r="AL5490" s="207"/>
      <c r="AM5490" s="207"/>
      <c r="AN5490" s="207"/>
      <c r="AO5490" s="207"/>
      <c r="AP5490" s="147" t="s">
        <v>54</v>
      </c>
      <c r="AQ5490" s="147"/>
      <c r="AR5490" s="147"/>
      <c r="AS5490" s="209" t="s">
        <v>68</v>
      </c>
      <c r="AT5490" s="223" t="str">
        <f>MONTH(B5490)&amp;"/"&amp;YEAR(B5490)</f>
        <v>3/2026</v>
      </c>
      <c r="AU5490" s="223">
        <f>WEEKNUM(B5490)-WEEKNUM(EOMONTH(B5490,-1)+1)+1</f>
        <v>5</v>
      </c>
      <c r="AV5490" s="209" t="str">
        <f>MONTH(R5490)&amp;"/"&amp;YEAR(R5490)</f>
        <v>1/1900</v>
      </c>
      <c r="AW5490" s="209" t="e">
        <f>WEEKNUM(R5490)-WEEKNUM(EOMONTH(R5490,-1)+1)+1</f>
        <v>#NUM!</v>
      </c>
      <c r="AX5490" s="209">
        <f>IF(BB5490="S",IF(Q5490="1. Aceitou o programa",R5490-B5490,0),0)</f>
        <v>0</v>
      </c>
      <c r="AY5490" s="209">
        <f>IF(BB5490="S",IF(AND(S5490&lt;&gt;"",R5490&lt;&gt;""),S5490-R5490,0),0)</f>
        <v>0</v>
      </c>
      <c r="AZ5490" s="209">
        <f>IF(BB5490="S",IF(Q5490="1. Aceitou o programa",IF(OR(X5490="Não se Aplica",X5490=""),IF(OR(W5490="Não se Aplica",W5490=""),0,W5490-V5490),AVERAGE(X5490-W5490,W5490-V5490)),0),0)</f>
        <v>0</v>
      </c>
      <c r="BA5490" s="209">
        <f>IF(BB5490="S",IF(AND(Q5490="1. Aceitou o programa",AH5490="Realizada"),IFERROR(IF(AG5490="",0,AG5490-R5490),0),0),0)</f>
        <v>0</v>
      </c>
      <c r="BB5490" s="209" t="str">
        <f>_xlfn.XLOOKUP(U5490,'Lista Suspensa'!$AA$20:$AA$23,'Lista Suspensa'!$AB$20:$AB$23,"N/A")</f>
        <v>S</v>
      </c>
    </row>
    <row r="5491" spans="1:54" ht="12" customHeight="1">
      <c r="A5491" s="151" t="s">
        <v>54</v>
      </c>
      <c r="B5491" s="152">
        <v>46112</v>
      </c>
      <c r="C5491" s="153" t="s">
        <v>55</v>
      </c>
      <c r="D5491" s="153" t="s">
        <v>56</v>
      </c>
      <c r="E5491" s="244">
        <v>75867769</v>
      </c>
      <c r="F5491" s="144" t="s">
        <v>9775</v>
      </c>
      <c r="G5491" s="230"/>
      <c r="H5491" s="154">
        <v>27771</v>
      </c>
      <c r="I5491" s="153">
        <v>50</v>
      </c>
      <c r="J5491" s="148" t="s">
        <v>58</v>
      </c>
      <c r="K5491" s="153"/>
      <c r="L5491" s="153"/>
      <c r="M5491" s="153"/>
      <c r="N5491" s="153"/>
      <c r="O5491" s="155">
        <v>11960761645</v>
      </c>
      <c r="P5491" s="156" t="s">
        <v>60</v>
      </c>
      <c r="Q5491" s="157" t="s">
        <v>8211</v>
      </c>
      <c r="R5491" s="158"/>
      <c r="S5491" s="159"/>
      <c r="T5491" s="159" t="s">
        <v>6983</v>
      </c>
      <c r="U5491" s="159" t="s">
        <v>8212</v>
      </c>
      <c r="V5491" s="154">
        <v>46113</v>
      </c>
      <c r="W5491" s="154">
        <v>46146</v>
      </c>
      <c r="X5491" s="154"/>
      <c r="Y5491" s="160"/>
      <c r="Z5491" s="160"/>
      <c r="AA5491" s="153"/>
      <c r="AB5491" s="153"/>
      <c r="AC5491" s="182" t="e">
        <f t="shared" si="172"/>
        <v>#DIV/0!</v>
      </c>
      <c r="AD5491" s="153" t="e">
        <f t="shared" si="173"/>
        <v>#DIV/0!</v>
      </c>
      <c r="AE5491" s="207"/>
      <c r="AF5491" s="153"/>
      <c r="AG5491" s="159"/>
      <c r="AH5491" s="153"/>
      <c r="AI5491" s="161"/>
      <c r="AJ5491" s="153"/>
      <c r="AK5491" s="153"/>
      <c r="AL5491" s="207"/>
      <c r="AM5491" s="207"/>
      <c r="AN5491" s="207"/>
      <c r="AO5491" s="207"/>
      <c r="AP5491" s="147" t="s">
        <v>54</v>
      </c>
      <c r="AQ5491" s="147"/>
      <c r="AR5491" s="147"/>
      <c r="AS5491" s="209" t="s">
        <v>68</v>
      </c>
      <c r="AT5491" s="223" t="str">
        <f>MONTH(B5491)&amp;"/"&amp;YEAR(B5491)</f>
        <v>3/2026</v>
      </c>
      <c r="AU5491" s="223">
        <f>WEEKNUM(B5491)-WEEKNUM(EOMONTH(B5491,-1)+1)+1</f>
        <v>5</v>
      </c>
      <c r="AV5491" s="209" t="str">
        <f>MONTH(R5491)&amp;"/"&amp;YEAR(R5491)</f>
        <v>1/1900</v>
      </c>
      <c r="AW5491" s="209" t="e">
        <f>WEEKNUM(R5491)-WEEKNUM(EOMONTH(R5491,-1)+1)+1</f>
        <v>#NUM!</v>
      </c>
      <c r="AX5491" s="209">
        <f>IF(BB5491="S",IF(Q5491="1. Aceitou o programa",R5491-B5491,0),0)</f>
        <v>0</v>
      </c>
      <c r="AY5491" s="209">
        <f>IF(BB5491="S",IF(AND(S5491&lt;&gt;"",R5491&lt;&gt;""),S5491-R5491,0),0)</f>
        <v>0</v>
      </c>
      <c r="AZ5491" s="209">
        <f>IF(BB5491="S",IF(Q5491="1. Aceitou o programa",IF(OR(X5491="Não se Aplica",X5491=""),IF(OR(W5491="Não se Aplica",W5491=""),0,W5491-V5491),AVERAGE(X5491-W5491,W5491-V5491)),0),0)</f>
        <v>0</v>
      </c>
      <c r="BA5491" s="209">
        <f>IF(BB5491="S",IF(AND(Q5491="1. Aceitou o programa",AH5491="Realizada"),IFERROR(IF(AG5491="",0,AG5491-R5491),0),0),0)</f>
        <v>0</v>
      </c>
      <c r="BB5491" s="209" t="str">
        <f>_xlfn.XLOOKUP(U5491,'Lista Suspensa'!$AA$20:$AA$23,'Lista Suspensa'!$AB$20:$AB$23,"N/A")</f>
        <v>S</v>
      </c>
    </row>
    <row r="5492" spans="1:54" ht="12" customHeight="1">
      <c r="A5492" s="151" t="s">
        <v>54</v>
      </c>
      <c r="B5492" s="152">
        <v>46112</v>
      </c>
      <c r="C5492" s="153" t="s">
        <v>55</v>
      </c>
      <c r="D5492" s="153" t="s">
        <v>56</v>
      </c>
      <c r="E5492" s="244">
        <v>75455765</v>
      </c>
      <c r="F5492" s="144" t="s">
        <v>9776</v>
      </c>
      <c r="G5492" s="230"/>
      <c r="H5492" s="154">
        <v>27830</v>
      </c>
      <c r="I5492" s="153">
        <v>50</v>
      </c>
      <c r="J5492" s="148" t="s">
        <v>70</v>
      </c>
      <c r="K5492" s="153"/>
      <c r="L5492" s="153"/>
      <c r="M5492" s="153"/>
      <c r="N5492" s="153"/>
      <c r="O5492" s="155">
        <v>11992837987</v>
      </c>
      <c r="P5492" s="156" t="s">
        <v>89</v>
      </c>
      <c r="Q5492" s="157" t="s">
        <v>8211</v>
      </c>
      <c r="R5492" s="158"/>
      <c r="S5492" s="159"/>
      <c r="T5492" s="159" t="s">
        <v>6983</v>
      </c>
      <c r="U5492" s="159" t="s">
        <v>8212</v>
      </c>
      <c r="V5492" s="154">
        <v>46113</v>
      </c>
      <c r="W5492" s="154">
        <v>46146</v>
      </c>
      <c r="X5492" s="154"/>
      <c r="Y5492" s="160"/>
      <c r="Z5492" s="160"/>
      <c r="AA5492" s="153"/>
      <c r="AB5492" s="153"/>
      <c r="AC5492" s="182" t="e">
        <f t="shared" si="172"/>
        <v>#DIV/0!</v>
      </c>
      <c r="AD5492" s="153" t="e">
        <f t="shared" si="173"/>
        <v>#DIV/0!</v>
      </c>
      <c r="AE5492" s="207"/>
      <c r="AF5492" s="153"/>
      <c r="AG5492" s="159"/>
      <c r="AH5492" s="153"/>
      <c r="AI5492" s="161"/>
      <c r="AJ5492" s="153"/>
      <c r="AK5492" s="153"/>
      <c r="AL5492" s="207"/>
      <c r="AM5492" s="207"/>
      <c r="AN5492" s="207"/>
      <c r="AO5492" s="207"/>
      <c r="AP5492" s="147" t="s">
        <v>54</v>
      </c>
      <c r="AQ5492" s="147"/>
      <c r="AR5492" s="147"/>
      <c r="AS5492" s="209" t="s">
        <v>68</v>
      </c>
      <c r="AT5492" s="223" t="str">
        <f>MONTH(B5492)&amp;"/"&amp;YEAR(B5492)</f>
        <v>3/2026</v>
      </c>
      <c r="AU5492" s="223">
        <f>WEEKNUM(B5492)-WEEKNUM(EOMONTH(B5492,-1)+1)+1</f>
        <v>5</v>
      </c>
      <c r="AV5492" s="209" t="str">
        <f>MONTH(R5492)&amp;"/"&amp;YEAR(R5492)</f>
        <v>1/1900</v>
      </c>
      <c r="AW5492" s="209" t="e">
        <f>WEEKNUM(R5492)-WEEKNUM(EOMONTH(R5492,-1)+1)+1</f>
        <v>#NUM!</v>
      </c>
      <c r="AX5492" s="209">
        <f>IF(BB5492="S",IF(Q5492="1. Aceitou o programa",R5492-B5492,0),0)</f>
        <v>0</v>
      </c>
      <c r="AY5492" s="209">
        <f>IF(BB5492="S",IF(AND(S5492&lt;&gt;"",R5492&lt;&gt;""),S5492-R5492,0),0)</f>
        <v>0</v>
      </c>
      <c r="AZ5492" s="209">
        <f>IF(BB5492="S",IF(Q5492="1. Aceitou o programa",IF(OR(X5492="Não se Aplica",X5492=""),IF(OR(W5492="Não se Aplica",W5492=""),0,W5492-V5492),AVERAGE(X5492-W5492,W5492-V5492)),0),0)</f>
        <v>0</v>
      </c>
      <c r="BA5492" s="209">
        <f>IF(BB5492="S",IF(AND(Q5492="1. Aceitou o programa",AH5492="Realizada"),IFERROR(IF(AG5492="",0,AG5492-R5492),0),0),0)</f>
        <v>0</v>
      </c>
      <c r="BB5492" s="209" t="str">
        <f>_xlfn.XLOOKUP(U5492,'Lista Suspensa'!$AA$20:$AA$23,'Lista Suspensa'!$AB$20:$AB$23,"N/A")</f>
        <v>S</v>
      </c>
    </row>
    <row r="5493" spans="1:54" ht="12" customHeight="1">
      <c r="A5493" s="151" t="s">
        <v>54</v>
      </c>
      <c r="B5493" s="152">
        <v>46112</v>
      </c>
      <c r="C5493" s="153" t="s">
        <v>55</v>
      </c>
      <c r="D5493" s="153" t="s">
        <v>56</v>
      </c>
      <c r="E5493" s="244">
        <v>75854852</v>
      </c>
      <c r="F5493" s="144" t="s">
        <v>9777</v>
      </c>
      <c r="G5493" s="230"/>
      <c r="H5493" s="154">
        <v>27842</v>
      </c>
      <c r="I5493" s="153">
        <v>50</v>
      </c>
      <c r="J5493" s="148" t="s">
        <v>70</v>
      </c>
      <c r="K5493" s="153"/>
      <c r="L5493" s="153"/>
      <c r="M5493" s="153"/>
      <c r="N5493" s="153"/>
      <c r="O5493" s="155" t="s">
        <v>9778</v>
      </c>
      <c r="P5493" s="156" t="s">
        <v>89</v>
      </c>
      <c r="Q5493" s="157" t="s">
        <v>8211</v>
      </c>
      <c r="R5493" s="158"/>
      <c r="S5493" s="159"/>
      <c r="T5493" s="159" t="s">
        <v>6983</v>
      </c>
      <c r="U5493" s="159" t="s">
        <v>8212</v>
      </c>
      <c r="V5493" s="154">
        <v>46113</v>
      </c>
      <c r="W5493" s="154">
        <v>46146</v>
      </c>
      <c r="X5493" s="154"/>
      <c r="Y5493" s="160"/>
      <c r="Z5493" s="160"/>
      <c r="AA5493" s="153"/>
      <c r="AB5493" s="153"/>
      <c r="AC5493" s="182" t="e">
        <f t="shared" si="172"/>
        <v>#DIV/0!</v>
      </c>
      <c r="AD5493" s="153" t="e">
        <f t="shared" si="173"/>
        <v>#DIV/0!</v>
      </c>
      <c r="AE5493" s="207"/>
      <c r="AF5493" s="153"/>
      <c r="AG5493" s="159"/>
      <c r="AH5493" s="153"/>
      <c r="AI5493" s="161"/>
      <c r="AJ5493" s="153"/>
      <c r="AK5493" s="153"/>
      <c r="AL5493" s="207"/>
      <c r="AM5493" s="207"/>
      <c r="AN5493" s="207"/>
      <c r="AO5493" s="207"/>
      <c r="AP5493" s="147" t="s">
        <v>54</v>
      </c>
      <c r="AQ5493" s="147"/>
      <c r="AR5493" s="147"/>
      <c r="AS5493" s="209" t="s">
        <v>68</v>
      </c>
      <c r="AT5493" s="223" t="str">
        <f>MONTH(B5493)&amp;"/"&amp;YEAR(B5493)</f>
        <v>3/2026</v>
      </c>
      <c r="AU5493" s="223">
        <f>WEEKNUM(B5493)-WEEKNUM(EOMONTH(B5493,-1)+1)+1</f>
        <v>5</v>
      </c>
      <c r="AV5493" s="209" t="str">
        <f>MONTH(R5493)&amp;"/"&amp;YEAR(R5493)</f>
        <v>1/1900</v>
      </c>
      <c r="AW5493" s="209" t="e">
        <f>WEEKNUM(R5493)-WEEKNUM(EOMONTH(R5493,-1)+1)+1</f>
        <v>#NUM!</v>
      </c>
      <c r="AX5493" s="209">
        <f>IF(BB5493="S",IF(Q5493="1. Aceitou o programa",R5493-B5493,0),0)</f>
        <v>0</v>
      </c>
      <c r="AY5493" s="209">
        <f>IF(BB5493="S",IF(AND(S5493&lt;&gt;"",R5493&lt;&gt;""),S5493-R5493,0),0)</f>
        <v>0</v>
      </c>
      <c r="AZ5493" s="209">
        <f>IF(BB5493="S",IF(Q5493="1. Aceitou o programa",IF(OR(X5493="Não se Aplica",X5493=""),IF(OR(W5493="Não se Aplica",W5493=""),0,W5493-V5493),AVERAGE(X5493-W5493,W5493-V5493)),0),0)</f>
        <v>0</v>
      </c>
      <c r="BA5493" s="209">
        <f>IF(BB5493="S",IF(AND(Q5493="1. Aceitou o programa",AH5493="Realizada"),IFERROR(IF(AG5493="",0,AG5493-R5493),0),0),0)</f>
        <v>0</v>
      </c>
      <c r="BB5493" s="209" t="str">
        <f>_xlfn.XLOOKUP(U5493,'Lista Suspensa'!$AA$20:$AA$23,'Lista Suspensa'!$AB$20:$AB$23,"N/A")</f>
        <v>S</v>
      </c>
    </row>
    <row r="5494" spans="1:54" ht="12" customHeight="1">
      <c r="A5494" s="151" t="s">
        <v>54</v>
      </c>
      <c r="B5494" s="152">
        <v>46112</v>
      </c>
      <c r="C5494" s="153" t="s">
        <v>55</v>
      </c>
      <c r="D5494" s="153" t="s">
        <v>56</v>
      </c>
      <c r="E5494" s="244">
        <v>75695735</v>
      </c>
      <c r="F5494" s="144" t="s">
        <v>9779</v>
      </c>
      <c r="G5494" s="230"/>
      <c r="H5494" s="154">
        <v>28052</v>
      </c>
      <c r="I5494" s="153">
        <v>49</v>
      </c>
      <c r="J5494" s="148" t="s">
        <v>70</v>
      </c>
      <c r="K5494" s="153"/>
      <c r="L5494" s="153"/>
      <c r="M5494" s="153"/>
      <c r="N5494" s="153"/>
      <c r="O5494" s="155">
        <v>11954907190</v>
      </c>
      <c r="P5494" s="156" t="s">
        <v>60</v>
      </c>
      <c r="Q5494" s="157" t="s">
        <v>8211</v>
      </c>
      <c r="R5494" s="158"/>
      <c r="S5494" s="159"/>
      <c r="T5494" s="159" t="s">
        <v>6983</v>
      </c>
      <c r="U5494" s="159" t="s">
        <v>8212</v>
      </c>
      <c r="V5494" s="154">
        <v>46113</v>
      </c>
      <c r="W5494" s="154">
        <v>46146</v>
      </c>
      <c r="X5494" s="154"/>
      <c r="Y5494" s="160"/>
      <c r="Z5494" s="160"/>
      <c r="AA5494" s="153"/>
      <c r="AB5494" s="153"/>
      <c r="AC5494" s="182" t="e">
        <f t="shared" si="172"/>
        <v>#DIV/0!</v>
      </c>
      <c r="AD5494" s="153" t="e">
        <f t="shared" si="173"/>
        <v>#DIV/0!</v>
      </c>
      <c r="AE5494" s="207"/>
      <c r="AF5494" s="153"/>
      <c r="AG5494" s="159"/>
      <c r="AH5494" s="153"/>
      <c r="AI5494" s="161"/>
      <c r="AJ5494" s="153"/>
      <c r="AK5494" s="153"/>
      <c r="AL5494" s="207"/>
      <c r="AM5494" s="207"/>
      <c r="AN5494" s="207"/>
      <c r="AO5494" s="207"/>
      <c r="AP5494" s="147" t="s">
        <v>54</v>
      </c>
      <c r="AQ5494" s="147"/>
      <c r="AR5494" s="147"/>
      <c r="AS5494" s="209" t="s">
        <v>68</v>
      </c>
      <c r="AT5494" s="223" t="str">
        <f>MONTH(B5494)&amp;"/"&amp;YEAR(B5494)</f>
        <v>3/2026</v>
      </c>
      <c r="AU5494" s="223">
        <f>WEEKNUM(B5494)-WEEKNUM(EOMONTH(B5494,-1)+1)+1</f>
        <v>5</v>
      </c>
      <c r="AV5494" s="209" t="str">
        <f>MONTH(R5494)&amp;"/"&amp;YEAR(R5494)</f>
        <v>1/1900</v>
      </c>
      <c r="AW5494" s="209" t="e">
        <f>WEEKNUM(R5494)-WEEKNUM(EOMONTH(R5494,-1)+1)+1</f>
        <v>#NUM!</v>
      </c>
      <c r="AX5494" s="209">
        <f>IF(BB5494="S",IF(Q5494="1. Aceitou o programa",R5494-B5494,0),0)</f>
        <v>0</v>
      </c>
      <c r="AY5494" s="209">
        <f>IF(BB5494="S",IF(AND(S5494&lt;&gt;"",R5494&lt;&gt;""),S5494-R5494,0),0)</f>
        <v>0</v>
      </c>
      <c r="AZ5494" s="209">
        <f>IF(BB5494="S",IF(Q5494="1. Aceitou o programa",IF(OR(X5494="Não se Aplica",X5494=""),IF(OR(W5494="Não se Aplica",W5494=""),0,W5494-V5494),AVERAGE(X5494-W5494,W5494-V5494)),0),0)</f>
        <v>0</v>
      </c>
      <c r="BA5494" s="209">
        <f>IF(BB5494="S",IF(AND(Q5494="1. Aceitou o programa",AH5494="Realizada"),IFERROR(IF(AG5494="",0,AG5494-R5494),0),0),0)</f>
        <v>0</v>
      </c>
      <c r="BB5494" s="209" t="str">
        <f>_xlfn.XLOOKUP(U5494,'Lista Suspensa'!$AA$20:$AA$23,'Lista Suspensa'!$AB$20:$AB$23,"N/A")</f>
        <v>S</v>
      </c>
    </row>
    <row r="5495" spans="1:54" ht="12" customHeight="1">
      <c r="A5495" s="151" t="s">
        <v>54</v>
      </c>
      <c r="B5495" s="152">
        <v>46112</v>
      </c>
      <c r="C5495" s="153" t="s">
        <v>55</v>
      </c>
      <c r="D5495" s="153" t="s">
        <v>56</v>
      </c>
      <c r="E5495" s="244">
        <v>75810769</v>
      </c>
      <c r="F5495" s="144" t="s">
        <v>9780</v>
      </c>
      <c r="G5495" s="230"/>
      <c r="H5495" s="154">
        <v>28171</v>
      </c>
      <c r="I5495" s="153">
        <v>49</v>
      </c>
      <c r="J5495" s="148" t="s">
        <v>58</v>
      </c>
      <c r="K5495" s="153"/>
      <c r="L5495" s="153"/>
      <c r="M5495" s="153"/>
      <c r="N5495" s="153"/>
      <c r="O5495" s="155">
        <v>11951384200</v>
      </c>
      <c r="P5495" s="156" t="s">
        <v>60</v>
      </c>
      <c r="Q5495" s="157" t="s">
        <v>8211</v>
      </c>
      <c r="R5495" s="158"/>
      <c r="S5495" s="159"/>
      <c r="T5495" s="159" t="s">
        <v>6983</v>
      </c>
      <c r="U5495" s="159" t="s">
        <v>8212</v>
      </c>
      <c r="V5495" s="154">
        <v>46113</v>
      </c>
      <c r="W5495" s="154">
        <v>46146</v>
      </c>
      <c r="X5495" s="154"/>
      <c r="Y5495" s="160"/>
      <c r="Z5495" s="160"/>
      <c r="AA5495" s="153"/>
      <c r="AB5495" s="153"/>
      <c r="AC5495" s="182" t="e">
        <f t="shared" si="172"/>
        <v>#DIV/0!</v>
      </c>
      <c r="AD5495" s="153" t="e">
        <f t="shared" si="173"/>
        <v>#DIV/0!</v>
      </c>
      <c r="AE5495" s="207"/>
      <c r="AF5495" s="153"/>
      <c r="AG5495" s="159"/>
      <c r="AH5495" s="153"/>
      <c r="AI5495" s="161"/>
      <c r="AJ5495" s="153"/>
      <c r="AK5495" s="153"/>
      <c r="AL5495" s="207"/>
      <c r="AM5495" s="207"/>
      <c r="AN5495" s="207"/>
      <c r="AO5495" s="207"/>
      <c r="AP5495" s="147" t="s">
        <v>54</v>
      </c>
      <c r="AQ5495" s="147"/>
      <c r="AR5495" s="147"/>
      <c r="AS5495" s="209" t="s">
        <v>68</v>
      </c>
      <c r="AT5495" s="223" t="str">
        <f>MONTH(B5495)&amp;"/"&amp;YEAR(B5495)</f>
        <v>3/2026</v>
      </c>
      <c r="AU5495" s="223">
        <f>WEEKNUM(B5495)-WEEKNUM(EOMONTH(B5495,-1)+1)+1</f>
        <v>5</v>
      </c>
      <c r="AV5495" s="209" t="str">
        <f>MONTH(R5495)&amp;"/"&amp;YEAR(R5495)</f>
        <v>1/1900</v>
      </c>
      <c r="AW5495" s="209" t="e">
        <f>WEEKNUM(R5495)-WEEKNUM(EOMONTH(R5495,-1)+1)+1</f>
        <v>#NUM!</v>
      </c>
      <c r="AX5495" s="209">
        <f>IF(BB5495="S",IF(Q5495="1. Aceitou o programa",R5495-B5495,0),0)</f>
        <v>0</v>
      </c>
      <c r="AY5495" s="209">
        <f>IF(BB5495="S",IF(AND(S5495&lt;&gt;"",R5495&lt;&gt;""),S5495-R5495,0),0)</f>
        <v>0</v>
      </c>
      <c r="AZ5495" s="209">
        <f>IF(BB5495="S",IF(Q5495="1. Aceitou o programa",IF(OR(X5495="Não se Aplica",X5495=""),IF(OR(W5495="Não se Aplica",W5495=""),0,W5495-V5495),AVERAGE(X5495-W5495,W5495-V5495)),0),0)</f>
        <v>0</v>
      </c>
      <c r="BA5495" s="209">
        <f>IF(BB5495="S",IF(AND(Q5495="1. Aceitou o programa",AH5495="Realizada"),IFERROR(IF(AG5495="",0,AG5495-R5495),0),0),0)</f>
        <v>0</v>
      </c>
      <c r="BB5495" s="209" t="str">
        <f>_xlfn.XLOOKUP(U5495,'Lista Suspensa'!$AA$20:$AA$23,'Lista Suspensa'!$AB$20:$AB$23,"N/A")</f>
        <v>S</v>
      </c>
    </row>
    <row r="5496" spans="1:54" ht="12" customHeight="1">
      <c r="A5496" s="151" t="s">
        <v>54</v>
      </c>
      <c r="B5496" s="152">
        <v>46112</v>
      </c>
      <c r="C5496" s="153" t="s">
        <v>55</v>
      </c>
      <c r="D5496" s="153" t="s">
        <v>56</v>
      </c>
      <c r="E5496" s="244">
        <v>77242072</v>
      </c>
      <c r="F5496" s="144" t="s">
        <v>9781</v>
      </c>
      <c r="G5496" s="230"/>
      <c r="H5496" s="154">
        <v>28181</v>
      </c>
      <c r="I5496" s="153">
        <v>49</v>
      </c>
      <c r="J5496" s="148" t="s">
        <v>70</v>
      </c>
      <c r="K5496" s="153"/>
      <c r="L5496" s="153"/>
      <c r="M5496" s="153"/>
      <c r="N5496" s="153"/>
      <c r="O5496" s="155">
        <v>11947838200</v>
      </c>
      <c r="P5496" s="156" t="s">
        <v>60</v>
      </c>
      <c r="Q5496" s="157" t="s">
        <v>8211</v>
      </c>
      <c r="R5496" s="158"/>
      <c r="S5496" s="159"/>
      <c r="T5496" s="159" t="s">
        <v>6983</v>
      </c>
      <c r="U5496" s="159" t="s">
        <v>8212</v>
      </c>
      <c r="V5496" s="154">
        <v>46113</v>
      </c>
      <c r="W5496" s="154">
        <v>46146</v>
      </c>
      <c r="X5496" s="154"/>
      <c r="Y5496" s="160"/>
      <c r="Z5496" s="160"/>
      <c r="AA5496" s="153"/>
      <c r="AB5496" s="153"/>
      <c r="AC5496" s="182" t="e">
        <f t="shared" si="172"/>
        <v>#DIV/0!</v>
      </c>
      <c r="AD5496" s="153" t="e">
        <f t="shared" si="173"/>
        <v>#DIV/0!</v>
      </c>
      <c r="AE5496" s="207"/>
      <c r="AF5496" s="153"/>
      <c r="AG5496" s="159"/>
      <c r="AH5496" s="153"/>
      <c r="AI5496" s="161"/>
      <c r="AJ5496" s="153"/>
      <c r="AK5496" s="153"/>
      <c r="AL5496" s="207"/>
      <c r="AM5496" s="207"/>
      <c r="AN5496" s="207"/>
      <c r="AO5496" s="207"/>
      <c r="AP5496" s="147" t="s">
        <v>54</v>
      </c>
      <c r="AQ5496" s="147"/>
      <c r="AR5496" s="147"/>
      <c r="AS5496" s="209" t="s">
        <v>68</v>
      </c>
      <c r="AT5496" s="223" t="str">
        <f>MONTH(B5496)&amp;"/"&amp;YEAR(B5496)</f>
        <v>3/2026</v>
      </c>
      <c r="AU5496" s="223">
        <f>WEEKNUM(B5496)-WEEKNUM(EOMONTH(B5496,-1)+1)+1</f>
        <v>5</v>
      </c>
      <c r="AV5496" s="209" t="str">
        <f>MONTH(R5496)&amp;"/"&amp;YEAR(R5496)</f>
        <v>1/1900</v>
      </c>
      <c r="AW5496" s="209" t="e">
        <f>WEEKNUM(R5496)-WEEKNUM(EOMONTH(R5496,-1)+1)+1</f>
        <v>#NUM!</v>
      </c>
      <c r="AX5496" s="209">
        <f>IF(BB5496="S",IF(Q5496="1. Aceitou o programa",R5496-B5496,0),0)</f>
        <v>0</v>
      </c>
      <c r="AY5496" s="209">
        <f>IF(BB5496="S",IF(AND(S5496&lt;&gt;"",R5496&lt;&gt;""),S5496-R5496,0),0)</f>
        <v>0</v>
      </c>
      <c r="AZ5496" s="209">
        <f>IF(BB5496="S",IF(Q5496="1. Aceitou o programa",IF(OR(X5496="Não se Aplica",X5496=""),IF(OR(W5496="Não se Aplica",W5496=""),0,W5496-V5496),AVERAGE(X5496-W5496,W5496-V5496)),0),0)</f>
        <v>0</v>
      </c>
      <c r="BA5496" s="209">
        <f>IF(BB5496="S",IF(AND(Q5496="1. Aceitou o programa",AH5496="Realizada"),IFERROR(IF(AG5496="",0,AG5496-R5496),0),0),0)</f>
        <v>0</v>
      </c>
      <c r="BB5496" s="209" t="str">
        <f>_xlfn.XLOOKUP(U5496,'Lista Suspensa'!$AA$20:$AA$23,'Lista Suspensa'!$AB$20:$AB$23,"N/A")</f>
        <v>S</v>
      </c>
    </row>
    <row r="5497" spans="1:54" ht="12" customHeight="1">
      <c r="A5497" s="151" t="s">
        <v>54</v>
      </c>
      <c r="B5497" s="152">
        <v>46112</v>
      </c>
      <c r="C5497" s="153" t="s">
        <v>55</v>
      </c>
      <c r="D5497" s="153" t="s">
        <v>56</v>
      </c>
      <c r="E5497" s="244">
        <v>75486689</v>
      </c>
      <c r="F5497" s="144" t="s">
        <v>9782</v>
      </c>
      <c r="G5497" s="230"/>
      <c r="H5497" s="154">
        <v>28334</v>
      </c>
      <c r="I5497" s="153">
        <v>48</v>
      </c>
      <c r="J5497" s="148" t="s">
        <v>70</v>
      </c>
      <c r="K5497" s="153"/>
      <c r="L5497" s="153"/>
      <c r="M5497" s="153"/>
      <c r="N5497" s="153"/>
      <c r="O5497" s="155">
        <v>11962971637</v>
      </c>
      <c r="P5497" s="156" t="s">
        <v>60</v>
      </c>
      <c r="Q5497" s="157" t="s">
        <v>8211</v>
      </c>
      <c r="R5497" s="158"/>
      <c r="S5497" s="159"/>
      <c r="T5497" s="159" t="s">
        <v>6983</v>
      </c>
      <c r="U5497" s="159" t="s">
        <v>8212</v>
      </c>
      <c r="V5497" s="154">
        <v>46113</v>
      </c>
      <c r="W5497" s="154">
        <v>46146</v>
      </c>
      <c r="X5497" s="154"/>
      <c r="Y5497" s="160"/>
      <c r="Z5497" s="160"/>
      <c r="AA5497" s="153"/>
      <c r="AB5497" s="153"/>
      <c r="AC5497" s="182" t="e">
        <f t="shared" si="172"/>
        <v>#DIV/0!</v>
      </c>
      <c r="AD5497" s="153" t="e">
        <f t="shared" si="173"/>
        <v>#DIV/0!</v>
      </c>
      <c r="AE5497" s="207"/>
      <c r="AF5497" s="153"/>
      <c r="AG5497" s="159"/>
      <c r="AH5497" s="153"/>
      <c r="AI5497" s="161"/>
      <c r="AJ5497" s="153"/>
      <c r="AK5497" s="153"/>
      <c r="AL5497" s="207"/>
      <c r="AM5497" s="207"/>
      <c r="AN5497" s="207"/>
      <c r="AO5497" s="207"/>
      <c r="AP5497" s="147" t="s">
        <v>54</v>
      </c>
      <c r="AQ5497" s="147"/>
      <c r="AR5497" s="147"/>
      <c r="AS5497" s="209" t="s">
        <v>68</v>
      </c>
      <c r="AT5497" s="223" t="str">
        <f>MONTH(B5497)&amp;"/"&amp;YEAR(B5497)</f>
        <v>3/2026</v>
      </c>
      <c r="AU5497" s="223">
        <f>WEEKNUM(B5497)-WEEKNUM(EOMONTH(B5497,-1)+1)+1</f>
        <v>5</v>
      </c>
      <c r="AV5497" s="209" t="str">
        <f>MONTH(R5497)&amp;"/"&amp;YEAR(R5497)</f>
        <v>1/1900</v>
      </c>
      <c r="AW5497" s="209" t="e">
        <f>WEEKNUM(R5497)-WEEKNUM(EOMONTH(R5497,-1)+1)+1</f>
        <v>#NUM!</v>
      </c>
      <c r="AX5497" s="209">
        <f>IF(BB5497="S",IF(Q5497="1. Aceitou o programa",R5497-B5497,0),0)</f>
        <v>0</v>
      </c>
      <c r="AY5497" s="209">
        <f>IF(BB5497="S",IF(AND(S5497&lt;&gt;"",R5497&lt;&gt;""),S5497-R5497,0),0)</f>
        <v>0</v>
      </c>
      <c r="AZ5497" s="209">
        <f>IF(BB5497="S",IF(Q5497="1. Aceitou o programa",IF(OR(X5497="Não se Aplica",X5497=""),IF(OR(W5497="Não se Aplica",W5497=""),0,W5497-V5497),AVERAGE(X5497-W5497,W5497-V5497)),0),0)</f>
        <v>0</v>
      </c>
      <c r="BA5497" s="209">
        <f>IF(BB5497="S",IF(AND(Q5497="1. Aceitou o programa",AH5497="Realizada"),IFERROR(IF(AG5497="",0,AG5497-R5497),0),0),0)</f>
        <v>0</v>
      </c>
      <c r="BB5497" s="209" t="str">
        <f>_xlfn.XLOOKUP(U5497,'Lista Suspensa'!$AA$20:$AA$23,'Lista Suspensa'!$AB$20:$AB$23,"N/A")</f>
        <v>S</v>
      </c>
    </row>
    <row r="5498" spans="1:54" ht="12" customHeight="1">
      <c r="A5498" s="151" t="s">
        <v>54</v>
      </c>
      <c r="B5498" s="152">
        <v>46112</v>
      </c>
      <c r="C5498" s="153" t="s">
        <v>55</v>
      </c>
      <c r="D5498" s="153" t="s">
        <v>56</v>
      </c>
      <c r="E5498" s="244">
        <v>85130220</v>
      </c>
      <c r="F5498" s="144" t="s">
        <v>9783</v>
      </c>
      <c r="G5498" s="230"/>
      <c r="H5498" s="154">
        <v>28445</v>
      </c>
      <c r="I5498" s="153">
        <v>48</v>
      </c>
      <c r="J5498" s="148" t="s">
        <v>70</v>
      </c>
      <c r="K5498" s="153"/>
      <c r="L5498" s="153"/>
      <c r="M5498" s="153"/>
      <c r="N5498" s="153">
        <v>60</v>
      </c>
      <c r="O5498" s="155">
        <v>11985051895</v>
      </c>
      <c r="P5498" s="156" t="s">
        <v>60</v>
      </c>
      <c r="Q5498" s="157" t="s">
        <v>8211</v>
      </c>
      <c r="R5498" s="158"/>
      <c r="S5498" s="159"/>
      <c r="T5498" s="159" t="s">
        <v>6983</v>
      </c>
      <c r="U5498" s="159" t="s">
        <v>8212</v>
      </c>
      <c r="V5498" s="154">
        <v>46118</v>
      </c>
      <c r="W5498" s="154">
        <v>46146</v>
      </c>
      <c r="X5498" s="154"/>
      <c r="Y5498" s="160"/>
      <c r="Z5498" s="160"/>
      <c r="AA5498" s="153"/>
      <c r="AB5498" s="153"/>
      <c r="AC5498" s="182" t="e">
        <f t="shared" si="172"/>
        <v>#DIV/0!</v>
      </c>
      <c r="AD5498" s="153" t="e">
        <f t="shared" si="173"/>
        <v>#DIV/0!</v>
      </c>
      <c r="AE5498" s="207"/>
      <c r="AF5498" s="153"/>
      <c r="AG5498" s="159"/>
      <c r="AH5498" s="153"/>
      <c r="AI5498" s="161"/>
      <c r="AJ5498" s="153"/>
      <c r="AK5498" s="153"/>
      <c r="AL5498" s="207"/>
      <c r="AM5498" s="207"/>
      <c r="AN5498" s="207"/>
      <c r="AO5498" s="207"/>
      <c r="AP5498" s="147" t="s">
        <v>54</v>
      </c>
      <c r="AQ5498" s="147"/>
      <c r="AR5498" s="147"/>
      <c r="AS5498" s="209" t="s">
        <v>68</v>
      </c>
      <c r="AT5498" s="223" t="str">
        <f>MONTH(B5498)&amp;"/"&amp;YEAR(B5498)</f>
        <v>3/2026</v>
      </c>
      <c r="AU5498" s="223">
        <f>WEEKNUM(B5498)-WEEKNUM(EOMONTH(B5498,-1)+1)+1</f>
        <v>5</v>
      </c>
      <c r="AV5498" s="209" t="str">
        <f>MONTH(R5498)&amp;"/"&amp;YEAR(R5498)</f>
        <v>1/1900</v>
      </c>
      <c r="AW5498" s="209" t="e">
        <f>WEEKNUM(R5498)-WEEKNUM(EOMONTH(R5498,-1)+1)+1</f>
        <v>#NUM!</v>
      </c>
      <c r="AX5498" s="209">
        <f>IF(BB5498="S",IF(Q5498="1. Aceitou o programa",R5498-B5498,0),0)</f>
        <v>0</v>
      </c>
      <c r="AY5498" s="209">
        <f>IF(BB5498="S",IF(AND(S5498&lt;&gt;"",R5498&lt;&gt;""),S5498-R5498,0),0)</f>
        <v>0</v>
      </c>
      <c r="AZ5498" s="209">
        <f>IF(BB5498="S",IF(Q5498="1. Aceitou o programa",IF(OR(X5498="Não se Aplica",X5498=""),IF(OR(W5498="Não se Aplica",W5498=""),0,W5498-V5498),AVERAGE(X5498-W5498,W5498-V5498)),0),0)</f>
        <v>0</v>
      </c>
      <c r="BA5498" s="209">
        <f>IF(BB5498="S",IF(AND(Q5498="1. Aceitou o programa",AH5498="Realizada"),IFERROR(IF(AG5498="",0,AG5498-R5498),0),0),0)</f>
        <v>0</v>
      </c>
      <c r="BB5498" s="209" t="str">
        <f>_xlfn.XLOOKUP(U5498,'Lista Suspensa'!$AA$20:$AA$23,'Lista Suspensa'!$AB$20:$AB$23,"N/A")</f>
        <v>S</v>
      </c>
    </row>
    <row r="5499" spans="1:54" ht="12" customHeight="1">
      <c r="A5499" s="151" t="s">
        <v>54</v>
      </c>
      <c r="B5499" s="152">
        <v>46112</v>
      </c>
      <c r="C5499" s="153" t="s">
        <v>55</v>
      </c>
      <c r="D5499" s="153" t="s">
        <v>56</v>
      </c>
      <c r="E5499" s="244">
        <v>76444653</v>
      </c>
      <c r="F5499" s="144" t="s">
        <v>9784</v>
      </c>
      <c r="G5499" s="230"/>
      <c r="H5499" s="154">
        <v>28447</v>
      </c>
      <c r="I5499" s="153">
        <v>48</v>
      </c>
      <c r="J5499" s="148" t="s">
        <v>70</v>
      </c>
      <c r="K5499" s="153"/>
      <c r="L5499" s="153"/>
      <c r="M5499" s="153"/>
      <c r="N5499" s="153"/>
      <c r="O5499" s="155">
        <v>11976393347</v>
      </c>
      <c r="P5499" s="156" t="s">
        <v>60</v>
      </c>
      <c r="Q5499" s="157" t="s">
        <v>8211</v>
      </c>
      <c r="R5499" s="158"/>
      <c r="S5499" s="159"/>
      <c r="T5499" s="159" t="s">
        <v>6983</v>
      </c>
      <c r="U5499" s="159" t="s">
        <v>8212</v>
      </c>
      <c r="V5499" s="154">
        <v>46113</v>
      </c>
      <c r="W5499" s="154">
        <v>46146</v>
      </c>
      <c r="X5499" s="154"/>
      <c r="Y5499" s="160"/>
      <c r="Z5499" s="160"/>
      <c r="AA5499" s="153"/>
      <c r="AB5499" s="153"/>
      <c r="AC5499" s="182" t="e">
        <f t="shared" si="172"/>
        <v>#DIV/0!</v>
      </c>
      <c r="AD5499" s="153" t="e">
        <f t="shared" si="173"/>
        <v>#DIV/0!</v>
      </c>
      <c r="AE5499" s="207"/>
      <c r="AF5499" s="153"/>
      <c r="AG5499" s="159"/>
      <c r="AH5499" s="153"/>
      <c r="AI5499" s="161"/>
      <c r="AJ5499" s="153"/>
      <c r="AK5499" s="153"/>
      <c r="AL5499" s="207"/>
      <c r="AM5499" s="207"/>
      <c r="AN5499" s="207"/>
      <c r="AO5499" s="207"/>
      <c r="AP5499" s="147" t="s">
        <v>54</v>
      </c>
      <c r="AQ5499" s="147"/>
      <c r="AR5499" s="147"/>
      <c r="AS5499" s="209" t="s">
        <v>68</v>
      </c>
      <c r="AT5499" s="223" t="str">
        <f>MONTH(B5499)&amp;"/"&amp;YEAR(B5499)</f>
        <v>3/2026</v>
      </c>
      <c r="AU5499" s="223">
        <f>WEEKNUM(B5499)-WEEKNUM(EOMONTH(B5499,-1)+1)+1</f>
        <v>5</v>
      </c>
      <c r="AV5499" s="209" t="str">
        <f>MONTH(R5499)&amp;"/"&amp;YEAR(R5499)</f>
        <v>1/1900</v>
      </c>
      <c r="AW5499" s="209" t="e">
        <f>WEEKNUM(R5499)-WEEKNUM(EOMONTH(R5499,-1)+1)+1</f>
        <v>#NUM!</v>
      </c>
      <c r="AX5499" s="209">
        <f>IF(BB5499="S",IF(Q5499="1. Aceitou o programa",R5499-B5499,0),0)</f>
        <v>0</v>
      </c>
      <c r="AY5499" s="209">
        <f>IF(BB5499="S",IF(AND(S5499&lt;&gt;"",R5499&lt;&gt;""),S5499-R5499,0),0)</f>
        <v>0</v>
      </c>
      <c r="AZ5499" s="209">
        <f>IF(BB5499="S",IF(Q5499="1. Aceitou o programa",IF(OR(X5499="Não se Aplica",X5499=""),IF(OR(W5499="Não se Aplica",W5499=""),0,W5499-V5499),AVERAGE(X5499-W5499,W5499-V5499)),0),0)</f>
        <v>0</v>
      </c>
      <c r="BA5499" s="209">
        <f>IF(BB5499="S",IF(AND(Q5499="1. Aceitou o programa",AH5499="Realizada"),IFERROR(IF(AG5499="",0,AG5499-R5499),0),0),0)</f>
        <v>0</v>
      </c>
      <c r="BB5499" s="209" t="str">
        <f>_xlfn.XLOOKUP(U5499,'Lista Suspensa'!$AA$20:$AA$23,'Lista Suspensa'!$AB$20:$AB$23,"N/A")</f>
        <v>S</v>
      </c>
    </row>
    <row r="5500" spans="1:54" ht="12" customHeight="1">
      <c r="A5500" s="151" t="s">
        <v>54</v>
      </c>
      <c r="B5500" s="152">
        <v>46112</v>
      </c>
      <c r="C5500" s="153" t="s">
        <v>55</v>
      </c>
      <c r="D5500" s="153" t="s">
        <v>56</v>
      </c>
      <c r="E5500" s="244">
        <v>75555594</v>
      </c>
      <c r="F5500" s="144" t="s">
        <v>9785</v>
      </c>
      <c r="G5500" s="230"/>
      <c r="H5500" s="154">
        <v>28459</v>
      </c>
      <c r="I5500" s="153">
        <v>48</v>
      </c>
      <c r="J5500" s="148" t="s">
        <v>70</v>
      </c>
      <c r="K5500" s="153"/>
      <c r="L5500" s="153"/>
      <c r="M5500" s="153"/>
      <c r="N5500" s="153"/>
      <c r="O5500" s="155">
        <v>11972589232</v>
      </c>
      <c r="P5500" s="156" t="s">
        <v>60</v>
      </c>
      <c r="Q5500" s="157" t="s">
        <v>8211</v>
      </c>
      <c r="R5500" s="158"/>
      <c r="S5500" s="159"/>
      <c r="T5500" s="159" t="s">
        <v>6983</v>
      </c>
      <c r="U5500" s="159" t="s">
        <v>8212</v>
      </c>
      <c r="V5500" s="154">
        <v>46113</v>
      </c>
      <c r="W5500" s="154">
        <v>46146</v>
      </c>
      <c r="X5500" s="154"/>
      <c r="Y5500" s="160"/>
      <c r="Z5500" s="160"/>
      <c r="AA5500" s="153"/>
      <c r="AB5500" s="153"/>
      <c r="AC5500" s="182" t="e">
        <f t="shared" si="172"/>
        <v>#DIV/0!</v>
      </c>
      <c r="AD5500" s="153" t="e">
        <f t="shared" si="173"/>
        <v>#DIV/0!</v>
      </c>
      <c r="AE5500" s="207"/>
      <c r="AF5500" s="153"/>
      <c r="AG5500" s="159"/>
      <c r="AH5500" s="153"/>
      <c r="AI5500" s="161"/>
      <c r="AJ5500" s="153"/>
      <c r="AK5500" s="153"/>
      <c r="AL5500" s="207"/>
      <c r="AM5500" s="207"/>
      <c r="AN5500" s="207"/>
      <c r="AO5500" s="207"/>
      <c r="AP5500" s="147" t="s">
        <v>54</v>
      </c>
      <c r="AQ5500" s="147"/>
      <c r="AR5500" s="147"/>
      <c r="AS5500" s="209" t="s">
        <v>68</v>
      </c>
      <c r="AT5500" s="223" t="str">
        <f>MONTH(B5500)&amp;"/"&amp;YEAR(B5500)</f>
        <v>3/2026</v>
      </c>
      <c r="AU5500" s="223">
        <f>WEEKNUM(B5500)-WEEKNUM(EOMONTH(B5500,-1)+1)+1</f>
        <v>5</v>
      </c>
      <c r="AV5500" s="209" t="str">
        <f>MONTH(R5500)&amp;"/"&amp;YEAR(R5500)</f>
        <v>1/1900</v>
      </c>
      <c r="AW5500" s="209" t="e">
        <f>WEEKNUM(R5500)-WEEKNUM(EOMONTH(R5500,-1)+1)+1</f>
        <v>#NUM!</v>
      </c>
      <c r="AX5500" s="209">
        <f>IF(BB5500="S",IF(Q5500="1. Aceitou o programa",R5500-B5500,0),0)</f>
        <v>0</v>
      </c>
      <c r="AY5500" s="209">
        <f>IF(BB5500="S",IF(AND(S5500&lt;&gt;"",R5500&lt;&gt;""),S5500-R5500,0),0)</f>
        <v>0</v>
      </c>
      <c r="AZ5500" s="209">
        <f>IF(BB5500="S",IF(Q5500="1. Aceitou o programa",IF(OR(X5500="Não se Aplica",X5500=""),IF(OR(W5500="Não se Aplica",W5500=""),0,W5500-V5500),AVERAGE(X5500-W5500,W5500-V5500)),0),0)</f>
        <v>0</v>
      </c>
      <c r="BA5500" s="209">
        <f>IF(BB5500="S",IF(AND(Q5500="1. Aceitou o programa",AH5500="Realizada"),IFERROR(IF(AG5500="",0,AG5500-R5500),0),0),0)</f>
        <v>0</v>
      </c>
      <c r="BB5500" s="209" t="str">
        <f>_xlfn.XLOOKUP(U5500,'Lista Suspensa'!$AA$20:$AA$23,'Lista Suspensa'!$AB$20:$AB$23,"N/A")</f>
        <v>S</v>
      </c>
    </row>
    <row r="5501" spans="1:54" ht="12" customHeight="1">
      <c r="A5501" s="151" t="s">
        <v>54</v>
      </c>
      <c r="B5501" s="152">
        <v>46112</v>
      </c>
      <c r="C5501" s="153" t="s">
        <v>55</v>
      </c>
      <c r="D5501" s="153" t="s">
        <v>56</v>
      </c>
      <c r="E5501" s="244">
        <v>75701059</v>
      </c>
      <c r="F5501" s="144" t="s">
        <v>9786</v>
      </c>
      <c r="G5501" s="230"/>
      <c r="H5501" s="154">
        <v>28571</v>
      </c>
      <c r="I5501" s="153">
        <v>48</v>
      </c>
      <c r="J5501" s="148" t="s">
        <v>58</v>
      </c>
      <c r="K5501" s="153"/>
      <c r="L5501" s="153"/>
      <c r="M5501" s="153"/>
      <c r="N5501" s="153"/>
      <c r="O5501" s="155">
        <v>11997788979</v>
      </c>
      <c r="P5501" s="156" t="s">
        <v>60</v>
      </c>
      <c r="Q5501" s="157" t="s">
        <v>8211</v>
      </c>
      <c r="R5501" s="158"/>
      <c r="S5501" s="159"/>
      <c r="T5501" s="159" t="s">
        <v>6983</v>
      </c>
      <c r="U5501" s="159" t="s">
        <v>8212</v>
      </c>
      <c r="V5501" s="154">
        <v>46113</v>
      </c>
      <c r="W5501" s="154">
        <v>46146</v>
      </c>
      <c r="X5501" s="154"/>
      <c r="Y5501" s="160"/>
      <c r="Z5501" s="160"/>
      <c r="AA5501" s="153"/>
      <c r="AB5501" s="153"/>
      <c r="AC5501" s="182" t="e">
        <f t="shared" si="172"/>
        <v>#DIV/0!</v>
      </c>
      <c r="AD5501" s="153" t="e">
        <f t="shared" si="173"/>
        <v>#DIV/0!</v>
      </c>
      <c r="AE5501" s="207"/>
      <c r="AF5501" s="153"/>
      <c r="AG5501" s="159"/>
      <c r="AH5501" s="153"/>
      <c r="AI5501" s="161"/>
      <c r="AJ5501" s="153"/>
      <c r="AK5501" s="153"/>
      <c r="AL5501" s="207"/>
      <c r="AM5501" s="207"/>
      <c r="AN5501" s="207"/>
      <c r="AO5501" s="207"/>
      <c r="AP5501" s="147" t="s">
        <v>54</v>
      </c>
      <c r="AQ5501" s="147"/>
      <c r="AR5501" s="147"/>
      <c r="AS5501" s="209" t="s">
        <v>68</v>
      </c>
      <c r="AT5501" s="223" t="str">
        <f>MONTH(B5501)&amp;"/"&amp;YEAR(B5501)</f>
        <v>3/2026</v>
      </c>
      <c r="AU5501" s="223">
        <f>WEEKNUM(B5501)-WEEKNUM(EOMONTH(B5501,-1)+1)+1</f>
        <v>5</v>
      </c>
      <c r="AV5501" s="209" t="str">
        <f>MONTH(R5501)&amp;"/"&amp;YEAR(R5501)</f>
        <v>1/1900</v>
      </c>
      <c r="AW5501" s="209" t="e">
        <f>WEEKNUM(R5501)-WEEKNUM(EOMONTH(R5501,-1)+1)+1</f>
        <v>#NUM!</v>
      </c>
      <c r="AX5501" s="209">
        <f>IF(BB5501="S",IF(Q5501="1. Aceitou o programa",R5501-B5501,0),0)</f>
        <v>0</v>
      </c>
      <c r="AY5501" s="209">
        <f>IF(BB5501="S",IF(AND(S5501&lt;&gt;"",R5501&lt;&gt;""),S5501-R5501,0),0)</f>
        <v>0</v>
      </c>
      <c r="AZ5501" s="209">
        <f>IF(BB5501="S",IF(Q5501="1. Aceitou o programa",IF(OR(X5501="Não se Aplica",X5501=""),IF(OR(W5501="Não se Aplica",W5501=""),0,W5501-V5501),AVERAGE(X5501-W5501,W5501-V5501)),0),0)</f>
        <v>0</v>
      </c>
      <c r="BA5501" s="209">
        <f>IF(BB5501="S",IF(AND(Q5501="1. Aceitou o programa",AH5501="Realizada"),IFERROR(IF(AG5501="",0,AG5501-R5501),0),0),0)</f>
        <v>0</v>
      </c>
      <c r="BB5501" s="209" t="str">
        <f>_xlfn.XLOOKUP(U5501,'Lista Suspensa'!$AA$20:$AA$23,'Lista Suspensa'!$AB$20:$AB$23,"N/A")</f>
        <v>S</v>
      </c>
    </row>
    <row r="5502" spans="1:54" ht="12" customHeight="1">
      <c r="A5502" s="151" t="s">
        <v>54</v>
      </c>
      <c r="B5502" s="152">
        <v>46112</v>
      </c>
      <c r="C5502" s="153" t="s">
        <v>55</v>
      </c>
      <c r="D5502" s="153" t="s">
        <v>56</v>
      </c>
      <c r="E5502" s="244">
        <v>73452254</v>
      </c>
      <c r="F5502" s="144" t="s">
        <v>9787</v>
      </c>
      <c r="G5502" s="230"/>
      <c r="H5502" s="154">
        <v>28604</v>
      </c>
      <c r="I5502" s="153">
        <v>48</v>
      </c>
      <c r="J5502" s="148" t="s">
        <v>70</v>
      </c>
      <c r="K5502" s="153"/>
      <c r="L5502" s="153"/>
      <c r="M5502" s="153"/>
      <c r="N5502" s="153"/>
      <c r="O5502" s="155">
        <v>21987726640</v>
      </c>
      <c r="P5502" s="156" t="s">
        <v>60</v>
      </c>
      <c r="Q5502" s="157" t="s">
        <v>8211</v>
      </c>
      <c r="R5502" s="158"/>
      <c r="S5502" s="159"/>
      <c r="T5502" s="159" t="s">
        <v>6983</v>
      </c>
      <c r="U5502" s="159" t="s">
        <v>8212</v>
      </c>
      <c r="V5502" s="154">
        <v>46113</v>
      </c>
      <c r="W5502" s="154">
        <v>46146</v>
      </c>
      <c r="X5502" s="154"/>
      <c r="Y5502" s="160"/>
      <c r="Z5502" s="160"/>
      <c r="AA5502" s="153"/>
      <c r="AB5502" s="153"/>
      <c r="AC5502" s="182" t="e">
        <f t="shared" si="172"/>
        <v>#DIV/0!</v>
      </c>
      <c r="AD5502" s="153" t="e">
        <f t="shared" si="173"/>
        <v>#DIV/0!</v>
      </c>
      <c r="AE5502" s="207"/>
      <c r="AF5502" s="153"/>
      <c r="AG5502" s="159"/>
      <c r="AH5502" s="153"/>
      <c r="AI5502" s="161"/>
      <c r="AJ5502" s="153"/>
      <c r="AK5502" s="153"/>
      <c r="AL5502" s="207"/>
      <c r="AM5502" s="207"/>
      <c r="AN5502" s="207"/>
      <c r="AO5502" s="207"/>
      <c r="AP5502" s="147" t="s">
        <v>54</v>
      </c>
      <c r="AQ5502" s="147"/>
      <c r="AR5502" s="147"/>
      <c r="AS5502" s="209" t="s">
        <v>68</v>
      </c>
      <c r="AT5502" s="223" t="str">
        <f>MONTH(B5502)&amp;"/"&amp;YEAR(B5502)</f>
        <v>3/2026</v>
      </c>
      <c r="AU5502" s="223">
        <f>WEEKNUM(B5502)-WEEKNUM(EOMONTH(B5502,-1)+1)+1</f>
        <v>5</v>
      </c>
      <c r="AV5502" s="209" t="str">
        <f>MONTH(R5502)&amp;"/"&amp;YEAR(R5502)</f>
        <v>1/1900</v>
      </c>
      <c r="AW5502" s="209" t="e">
        <f>WEEKNUM(R5502)-WEEKNUM(EOMONTH(R5502,-1)+1)+1</f>
        <v>#NUM!</v>
      </c>
      <c r="AX5502" s="209">
        <f>IF(BB5502="S",IF(Q5502="1. Aceitou o programa",R5502-B5502,0),0)</f>
        <v>0</v>
      </c>
      <c r="AY5502" s="209">
        <f>IF(BB5502="S",IF(AND(S5502&lt;&gt;"",R5502&lt;&gt;""),S5502-R5502,0),0)</f>
        <v>0</v>
      </c>
      <c r="AZ5502" s="209">
        <f>IF(BB5502="S",IF(Q5502="1. Aceitou o programa",IF(OR(X5502="Não se Aplica",X5502=""),IF(OR(W5502="Não se Aplica",W5502=""),0,W5502-V5502),AVERAGE(X5502-W5502,W5502-V5502)),0),0)</f>
        <v>0</v>
      </c>
      <c r="BA5502" s="209">
        <f>IF(BB5502="S",IF(AND(Q5502="1. Aceitou o programa",AH5502="Realizada"),IFERROR(IF(AG5502="",0,AG5502-R5502),0),0),0)</f>
        <v>0</v>
      </c>
      <c r="BB5502" s="209" t="str">
        <f>_xlfn.XLOOKUP(U5502,'Lista Suspensa'!$AA$20:$AA$23,'Lista Suspensa'!$AB$20:$AB$23,"N/A")</f>
        <v>S</v>
      </c>
    </row>
    <row r="5503" spans="1:54" ht="12" customHeight="1">
      <c r="A5503" s="151" t="s">
        <v>54</v>
      </c>
      <c r="B5503" s="152">
        <v>46112</v>
      </c>
      <c r="C5503" s="153" t="s">
        <v>55</v>
      </c>
      <c r="D5503" s="153" t="s">
        <v>56</v>
      </c>
      <c r="E5503" s="244">
        <v>78356569</v>
      </c>
      <c r="F5503" s="144" t="s">
        <v>9788</v>
      </c>
      <c r="G5503" s="230"/>
      <c r="H5503" s="154">
        <v>28658</v>
      </c>
      <c r="I5503" s="153">
        <v>47</v>
      </c>
      <c r="J5503" s="148" t="s">
        <v>70</v>
      </c>
      <c r="K5503" s="153"/>
      <c r="L5503" s="153"/>
      <c r="M5503" s="153"/>
      <c r="N5503" s="153">
        <v>380</v>
      </c>
      <c r="O5503" s="155">
        <v>21979161099</v>
      </c>
      <c r="P5503" s="156" t="s">
        <v>60</v>
      </c>
      <c r="Q5503" s="157" t="s">
        <v>8211</v>
      </c>
      <c r="R5503" s="158"/>
      <c r="S5503" s="159"/>
      <c r="T5503" s="159" t="s">
        <v>6983</v>
      </c>
      <c r="U5503" s="159" t="s">
        <v>8212</v>
      </c>
      <c r="V5503" s="154">
        <v>46125</v>
      </c>
      <c r="W5503" s="154">
        <v>46146</v>
      </c>
      <c r="X5503" s="154"/>
      <c r="Y5503" s="160"/>
      <c r="Z5503" s="160"/>
      <c r="AA5503" s="153"/>
      <c r="AB5503" s="153"/>
      <c r="AC5503" s="182" t="e">
        <f t="shared" si="172"/>
        <v>#DIV/0!</v>
      </c>
      <c r="AD5503" s="153" t="e">
        <f t="shared" si="173"/>
        <v>#DIV/0!</v>
      </c>
      <c r="AE5503" s="207"/>
      <c r="AF5503" s="153"/>
      <c r="AG5503" s="159"/>
      <c r="AH5503" s="153"/>
      <c r="AI5503" s="161"/>
      <c r="AJ5503" s="153"/>
      <c r="AK5503" s="153"/>
      <c r="AL5503" s="207"/>
      <c r="AM5503" s="207"/>
      <c r="AN5503" s="207"/>
      <c r="AO5503" s="207"/>
      <c r="AP5503" s="147" t="s">
        <v>54</v>
      </c>
      <c r="AQ5503" s="147"/>
      <c r="AR5503" s="147"/>
      <c r="AS5503" s="209" t="s">
        <v>68</v>
      </c>
      <c r="AT5503" s="223" t="str">
        <f>MONTH(B5503)&amp;"/"&amp;YEAR(B5503)</f>
        <v>3/2026</v>
      </c>
      <c r="AU5503" s="223">
        <f>WEEKNUM(B5503)-WEEKNUM(EOMONTH(B5503,-1)+1)+1</f>
        <v>5</v>
      </c>
      <c r="AV5503" s="209" t="str">
        <f>MONTH(R5503)&amp;"/"&amp;YEAR(R5503)</f>
        <v>1/1900</v>
      </c>
      <c r="AW5503" s="209" t="e">
        <f>WEEKNUM(R5503)-WEEKNUM(EOMONTH(R5503,-1)+1)+1</f>
        <v>#NUM!</v>
      </c>
      <c r="AX5503" s="209">
        <f>IF(BB5503="S",IF(Q5503="1. Aceitou o programa",R5503-B5503,0),0)</f>
        <v>0</v>
      </c>
      <c r="AY5503" s="209">
        <f>IF(BB5503="S",IF(AND(S5503&lt;&gt;"",R5503&lt;&gt;""),S5503-R5503,0),0)</f>
        <v>0</v>
      </c>
      <c r="AZ5503" s="209">
        <f>IF(BB5503="S",IF(Q5503="1. Aceitou o programa",IF(OR(X5503="Não se Aplica",X5503=""),IF(OR(W5503="Não se Aplica",W5503=""),0,W5503-V5503),AVERAGE(X5503-W5503,W5503-V5503)),0),0)</f>
        <v>0</v>
      </c>
      <c r="BA5503" s="209">
        <f>IF(BB5503="S",IF(AND(Q5503="1. Aceitou o programa",AH5503="Realizada"),IFERROR(IF(AG5503="",0,AG5503-R5503),0),0),0)</f>
        <v>0</v>
      </c>
      <c r="BB5503" s="209" t="str">
        <f>_xlfn.XLOOKUP(U5503,'Lista Suspensa'!$AA$20:$AA$23,'Lista Suspensa'!$AB$20:$AB$23,"N/A")</f>
        <v>S</v>
      </c>
    </row>
    <row r="5504" spans="1:54" ht="12" customHeight="1">
      <c r="A5504" s="151" t="s">
        <v>54</v>
      </c>
      <c r="B5504" s="152">
        <v>46112</v>
      </c>
      <c r="C5504" s="153" t="s">
        <v>55</v>
      </c>
      <c r="D5504" s="153" t="s">
        <v>56</v>
      </c>
      <c r="E5504" s="244">
        <v>78767409</v>
      </c>
      <c r="F5504" s="144" t="s">
        <v>9789</v>
      </c>
      <c r="G5504" s="230"/>
      <c r="H5504" s="154">
        <v>28699</v>
      </c>
      <c r="I5504" s="153">
        <v>47</v>
      </c>
      <c r="J5504" s="148" t="s">
        <v>70</v>
      </c>
      <c r="K5504" s="153"/>
      <c r="L5504" s="153"/>
      <c r="M5504" s="153"/>
      <c r="N5504" s="153"/>
      <c r="O5504" s="155">
        <v>21970014260</v>
      </c>
      <c r="P5504" s="156" t="s">
        <v>60</v>
      </c>
      <c r="Q5504" s="157" t="s">
        <v>8211</v>
      </c>
      <c r="R5504" s="158"/>
      <c r="S5504" s="159"/>
      <c r="T5504" s="159" t="s">
        <v>6983</v>
      </c>
      <c r="U5504" s="159" t="s">
        <v>8212</v>
      </c>
      <c r="V5504" s="154">
        <v>46113</v>
      </c>
      <c r="W5504" s="154">
        <v>46146</v>
      </c>
      <c r="X5504" s="154"/>
      <c r="Y5504" s="160"/>
      <c r="Z5504" s="160"/>
      <c r="AA5504" s="153"/>
      <c r="AB5504" s="153"/>
      <c r="AC5504" s="182" t="e">
        <f t="shared" si="172"/>
        <v>#DIV/0!</v>
      </c>
      <c r="AD5504" s="153" t="e">
        <f t="shared" si="173"/>
        <v>#DIV/0!</v>
      </c>
      <c r="AE5504" s="207"/>
      <c r="AF5504" s="153"/>
      <c r="AG5504" s="159"/>
      <c r="AH5504" s="153"/>
      <c r="AI5504" s="161"/>
      <c r="AJ5504" s="153"/>
      <c r="AK5504" s="153"/>
      <c r="AL5504" s="207"/>
      <c r="AM5504" s="207"/>
      <c r="AN5504" s="207"/>
      <c r="AO5504" s="207"/>
      <c r="AP5504" s="147" t="s">
        <v>54</v>
      </c>
      <c r="AQ5504" s="147"/>
      <c r="AR5504" s="147"/>
      <c r="AS5504" s="209" t="s">
        <v>68</v>
      </c>
      <c r="AT5504" s="223" t="str">
        <f>MONTH(B5504)&amp;"/"&amp;YEAR(B5504)</f>
        <v>3/2026</v>
      </c>
      <c r="AU5504" s="223">
        <f>WEEKNUM(B5504)-WEEKNUM(EOMONTH(B5504,-1)+1)+1</f>
        <v>5</v>
      </c>
      <c r="AV5504" s="209" t="str">
        <f>MONTH(R5504)&amp;"/"&amp;YEAR(R5504)</f>
        <v>1/1900</v>
      </c>
      <c r="AW5504" s="209" t="e">
        <f>WEEKNUM(R5504)-WEEKNUM(EOMONTH(R5504,-1)+1)+1</f>
        <v>#NUM!</v>
      </c>
      <c r="AX5504" s="209">
        <f>IF(BB5504="S",IF(Q5504="1. Aceitou o programa",R5504-B5504,0),0)</f>
        <v>0</v>
      </c>
      <c r="AY5504" s="209">
        <f>IF(BB5504="S",IF(AND(S5504&lt;&gt;"",R5504&lt;&gt;""),S5504-R5504,0),0)</f>
        <v>0</v>
      </c>
      <c r="AZ5504" s="209">
        <f>IF(BB5504="S",IF(Q5504="1. Aceitou o programa",IF(OR(X5504="Não se Aplica",X5504=""),IF(OR(W5504="Não se Aplica",W5504=""),0,W5504-V5504),AVERAGE(X5504-W5504,W5504-V5504)),0),0)</f>
        <v>0</v>
      </c>
      <c r="BA5504" s="209">
        <f>IF(BB5504="S",IF(AND(Q5504="1. Aceitou o programa",AH5504="Realizada"),IFERROR(IF(AG5504="",0,AG5504-R5504),0),0),0)</f>
        <v>0</v>
      </c>
      <c r="BB5504" s="209" t="str">
        <f>_xlfn.XLOOKUP(U5504,'Lista Suspensa'!$AA$20:$AA$23,'Lista Suspensa'!$AB$20:$AB$23,"N/A")</f>
        <v>S</v>
      </c>
    </row>
    <row r="5505" spans="1:54" ht="12" customHeight="1">
      <c r="A5505" s="151" t="s">
        <v>54</v>
      </c>
      <c r="B5505" s="152">
        <v>46112</v>
      </c>
      <c r="C5505" s="153" t="s">
        <v>55</v>
      </c>
      <c r="D5505" s="153" t="s">
        <v>56</v>
      </c>
      <c r="E5505" s="244">
        <v>75936008</v>
      </c>
      <c r="F5505" s="144" t="s">
        <v>9790</v>
      </c>
      <c r="G5505" s="230"/>
      <c r="H5505" s="154">
        <v>28737</v>
      </c>
      <c r="I5505" s="153">
        <v>47</v>
      </c>
      <c r="J5505" s="148" t="s">
        <v>70</v>
      </c>
      <c r="K5505" s="153"/>
      <c r="L5505" s="153"/>
      <c r="M5505" s="153"/>
      <c r="N5505" s="153"/>
      <c r="O5505" s="155">
        <v>11947671711</v>
      </c>
      <c r="P5505" s="156" t="s">
        <v>60</v>
      </c>
      <c r="Q5505" s="157" t="s">
        <v>8211</v>
      </c>
      <c r="R5505" s="158"/>
      <c r="S5505" s="159"/>
      <c r="T5505" s="159" t="s">
        <v>6983</v>
      </c>
      <c r="U5505" s="159" t="s">
        <v>8212</v>
      </c>
      <c r="V5505" s="154">
        <v>46113</v>
      </c>
      <c r="W5505" s="154">
        <v>46146</v>
      </c>
      <c r="X5505" s="154"/>
      <c r="Y5505" s="160"/>
      <c r="Z5505" s="160"/>
      <c r="AA5505" s="153"/>
      <c r="AB5505" s="153"/>
      <c r="AC5505" s="182" t="e">
        <f t="shared" si="172"/>
        <v>#DIV/0!</v>
      </c>
      <c r="AD5505" s="153" t="e">
        <f t="shared" si="173"/>
        <v>#DIV/0!</v>
      </c>
      <c r="AE5505" s="207"/>
      <c r="AF5505" s="153"/>
      <c r="AG5505" s="159"/>
      <c r="AH5505" s="153"/>
      <c r="AI5505" s="161"/>
      <c r="AJ5505" s="153"/>
      <c r="AK5505" s="153"/>
      <c r="AL5505" s="207"/>
      <c r="AM5505" s="207"/>
      <c r="AN5505" s="207"/>
      <c r="AO5505" s="207"/>
      <c r="AP5505" s="147" t="s">
        <v>54</v>
      </c>
      <c r="AQ5505" s="147"/>
      <c r="AR5505" s="147"/>
      <c r="AS5505" s="209" t="s">
        <v>68</v>
      </c>
      <c r="AT5505" s="223" t="str">
        <f>MONTH(B5505)&amp;"/"&amp;YEAR(B5505)</f>
        <v>3/2026</v>
      </c>
      <c r="AU5505" s="223">
        <f>WEEKNUM(B5505)-WEEKNUM(EOMONTH(B5505,-1)+1)+1</f>
        <v>5</v>
      </c>
      <c r="AV5505" s="209" t="str">
        <f>MONTH(R5505)&amp;"/"&amp;YEAR(R5505)</f>
        <v>1/1900</v>
      </c>
      <c r="AW5505" s="209" t="e">
        <f>WEEKNUM(R5505)-WEEKNUM(EOMONTH(R5505,-1)+1)+1</f>
        <v>#NUM!</v>
      </c>
      <c r="AX5505" s="209">
        <f>IF(BB5505="S",IF(Q5505="1. Aceitou o programa",R5505-B5505,0),0)</f>
        <v>0</v>
      </c>
      <c r="AY5505" s="209">
        <f>IF(BB5505="S",IF(AND(S5505&lt;&gt;"",R5505&lt;&gt;""),S5505-R5505,0),0)</f>
        <v>0</v>
      </c>
      <c r="AZ5505" s="209">
        <f>IF(BB5505="S",IF(Q5505="1. Aceitou o programa",IF(OR(X5505="Não se Aplica",X5505=""),IF(OR(W5505="Não se Aplica",W5505=""),0,W5505-V5505),AVERAGE(X5505-W5505,W5505-V5505)),0),0)</f>
        <v>0</v>
      </c>
      <c r="BA5505" s="209">
        <f>IF(BB5505="S",IF(AND(Q5505="1. Aceitou o programa",AH5505="Realizada"),IFERROR(IF(AG5505="",0,AG5505-R5505),0),0),0)</f>
        <v>0</v>
      </c>
      <c r="BB5505" s="209" t="str">
        <f>_xlfn.XLOOKUP(U5505,'Lista Suspensa'!$AA$20:$AA$23,'Lista Suspensa'!$AB$20:$AB$23,"N/A")</f>
        <v>S</v>
      </c>
    </row>
    <row r="5506" spans="1:54" ht="12" customHeight="1">
      <c r="A5506" s="151" t="s">
        <v>54</v>
      </c>
      <c r="B5506" s="152">
        <v>46112</v>
      </c>
      <c r="C5506" s="153" t="s">
        <v>55</v>
      </c>
      <c r="D5506" s="153" t="s">
        <v>56</v>
      </c>
      <c r="E5506" s="244">
        <v>81206299</v>
      </c>
      <c r="F5506" s="144" t="s">
        <v>9791</v>
      </c>
      <c r="G5506" s="230"/>
      <c r="H5506" s="154">
        <v>28853</v>
      </c>
      <c r="I5506" s="153">
        <v>47</v>
      </c>
      <c r="J5506" s="148" t="s">
        <v>70</v>
      </c>
      <c r="K5506" s="153"/>
      <c r="L5506" s="153"/>
      <c r="M5506" s="153"/>
      <c r="N5506" s="153">
        <v>40</v>
      </c>
      <c r="O5506" s="155">
        <v>11965448458</v>
      </c>
      <c r="P5506" s="156" t="s">
        <v>60</v>
      </c>
      <c r="Q5506" s="157" t="s">
        <v>8211</v>
      </c>
      <c r="R5506" s="158"/>
      <c r="S5506" s="159"/>
      <c r="T5506" s="159" t="s">
        <v>6983</v>
      </c>
      <c r="U5506" s="159" t="s">
        <v>8212</v>
      </c>
      <c r="V5506" s="154">
        <v>46118</v>
      </c>
      <c r="W5506" s="154">
        <v>46146</v>
      </c>
      <c r="X5506" s="154"/>
      <c r="Y5506" s="160"/>
      <c r="Z5506" s="160"/>
      <c r="AA5506" s="153"/>
      <c r="AB5506" s="153"/>
      <c r="AC5506" s="182" t="e">
        <f t="shared" ref="AC5506:AC5569" si="174">SUM(AA5506/(AB5506^2))</f>
        <v>#DIV/0!</v>
      </c>
      <c r="AD5506" s="153" t="e">
        <f t="shared" ref="AD5506:AD5569" si="175">IF(AC5506&lt;18.5,"ABAIXO DO PESO",
(IF(AC5506&lt;=24.9,"PESO NORMAL",
(IF(AC5506&lt;=29.9,"SOBREPESO",
(IF(AC5506&lt;=34.9,"OBESIDADE I",
(IF(AC5506&lt;=39.9,"OBESIDADE II",
(IF(AC5506&lt;=999,"OBESIDADE III","VAZIO")))))))))))</f>
        <v>#DIV/0!</v>
      </c>
      <c r="AE5506" s="207"/>
      <c r="AF5506" s="153"/>
      <c r="AG5506" s="159"/>
      <c r="AH5506" s="153"/>
      <c r="AI5506" s="161"/>
      <c r="AJ5506" s="153"/>
      <c r="AK5506" s="153"/>
      <c r="AL5506" s="207"/>
      <c r="AM5506" s="207"/>
      <c r="AN5506" s="207"/>
      <c r="AO5506" s="207"/>
      <c r="AP5506" s="147" t="s">
        <v>54</v>
      </c>
      <c r="AQ5506" s="147"/>
      <c r="AR5506" s="147"/>
      <c r="AS5506" s="209" t="s">
        <v>68</v>
      </c>
      <c r="AT5506" s="223" t="str">
        <f>MONTH(B5506)&amp;"/"&amp;YEAR(B5506)</f>
        <v>3/2026</v>
      </c>
      <c r="AU5506" s="223">
        <f>WEEKNUM(B5506)-WEEKNUM(EOMONTH(B5506,-1)+1)+1</f>
        <v>5</v>
      </c>
      <c r="AV5506" s="209" t="str">
        <f>MONTH(R5506)&amp;"/"&amp;YEAR(R5506)</f>
        <v>1/1900</v>
      </c>
      <c r="AW5506" s="209" t="e">
        <f>WEEKNUM(R5506)-WEEKNUM(EOMONTH(R5506,-1)+1)+1</f>
        <v>#NUM!</v>
      </c>
      <c r="AX5506" s="209">
        <f>IF(BB5506="S",IF(Q5506="1. Aceitou o programa",R5506-B5506,0),0)</f>
        <v>0</v>
      </c>
      <c r="AY5506" s="209">
        <f>IF(BB5506="S",IF(AND(S5506&lt;&gt;"",R5506&lt;&gt;""),S5506-R5506,0),0)</f>
        <v>0</v>
      </c>
      <c r="AZ5506" s="209">
        <f>IF(BB5506="S",IF(Q5506="1. Aceitou o programa",IF(OR(X5506="Não se Aplica",X5506=""),IF(OR(W5506="Não se Aplica",W5506=""),0,W5506-V5506),AVERAGE(X5506-W5506,W5506-V5506)),0),0)</f>
        <v>0</v>
      </c>
      <c r="BA5506" s="209">
        <f>IF(BB5506="S",IF(AND(Q5506="1. Aceitou o programa",AH5506="Realizada"),IFERROR(IF(AG5506="",0,AG5506-R5506),0),0),0)</f>
        <v>0</v>
      </c>
      <c r="BB5506" s="209" t="str">
        <f>_xlfn.XLOOKUP(U5506,'Lista Suspensa'!$AA$20:$AA$23,'Lista Suspensa'!$AB$20:$AB$23,"N/A")</f>
        <v>S</v>
      </c>
    </row>
    <row r="5507" spans="1:54" ht="12" customHeight="1">
      <c r="A5507" s="151" t="s">
        <v>54</v>
      </c>
      <c r="B5507" s="152">
        <v>46112</v>
      </c>
      <c r="C5507" s="153" t="s">
        <v>55</v>
      </c>
      <c r="D5507" s="153" t="s">
        <v>56</v>
      </c>
      <c r="E5507" s="244">
        <v>75942729</v>
      </c>
      <c r="F5507" s="144" t="s">
        <v>9792</v>
      </c>
      <c r="G5507" s="230"/>
      <c r="H5507" s="154">
        <v>28947</v>
      </c>
      <c r="I5507" s="153">
        <v>47</v>
      </c>
      <c r="J5507" s="148" t="s">
        <v>70</v>
      </c>
      <c r="K5507" s="153"/>
      <c r="L5507" s="153"/>
      <c r="M5507" s="153"/>
      <c r="N5507" s="153"/>
      <c r="O5507" s="155">
        <v>11973458746</v>
      </c>
      <c r="P5507" s="156" t="s">
        <v>3022</v>
      </c>
      <c r="Q5507" s="157" t="s">
        <v>8211</v>
      </c>
      <c r="R5507" s="158"/>
      <c r="S5507" s="159"/>
      <c r="T5507" s="159" t="s">
        <v>6983</v>
      </c>
      <c r="U5507" s="159" t="s">
        <v>8212</v>
      </c>
      <c r="V5507" s="154">
        <v>46113</v>
      </c>
      <c r="W5507" s="154">
        <v>46146</v>
      </c>
      <c r="X5507" s="154"/>
      <c r="Y5507" s="160"/>
      <c r="Z5507" s="160"/>
      <c r="AA5507" s="153"/>
      <c r="AB5507" s="153"/>
      <c r="AC5507" s="182" t="e">
        <f t="shared" si="174"/>
        <v>#DIV/0!</v>
      </c>
      <c r="AD5507" s="153" t="e">
        <f t="shared" si="175"/>
        <v>#DIV/0!</v>
      </c>
      <c r="AE5507" s="207"/>
      <c r="AF5507" s="153"/>
      <c r="AG5507" s="159"/>
      <c r="AH5507" s="153"/>
      <c r="AI5507" s="161"/>
      <c r="AJ5507" s="153"/>
      <c r="AK5507" s="153"/>
      <c r="AL5507" s="207"/>
      <c r="AM5507" s="207"/>
      <c r="AN5507" s="207"/>
      <c r="AO5507" s="207"/>
      <c r="AP5507" s="147" t="s">
        <v>54</v>
      </c>
      <c r="AQ5507" s="147"/>
      <c r="AR5507" s="147"/>
      <c r="AS5507" s="209" t="s">
        <v>68</v>
      </c>
      <c r="AT5507" s="223" t="str">
        <f>MONTH(B5507)&amp;"/"&amp;YEAR(B5507)</f>
        <v>3/2026</v>
      </c>
      <c r="AU5507" s="223">
        <f>WEEKNUM(B5507)-WEEKNUM(EOMONTH(B5507,-1)+1)+1</f>
        <v>5</v>
      </c>
      <c r="AV5507" s="209" t="str">
        <f>MONTH(R5507)&amp;"/"&amp;YEAR(R5507)</f>
        <v>1/1900</v>
      </c>
      <c r="AW5507" s="209" t="e">
        <f>WEEKNUM(R5507)-WEEKNUM(EOMONTH(R5507,-1)+1)+1</f>
        <v>#NUM!</v>
      </c>
      <c r="AX5507" s="209">
        <f>IF(BB5507="S",IF(Q5507="1. Aceitou o programa",R5507-B5507,0),0)</f>
        <v>0</v>
      </c>
      <c r="AY5507" s="209">
        <f>IF(BB5507="S",IF(AND(S5507&lt;&gt;"",R5507&lt;&gt;""),S5507-R5507,0),0)</f>
        <v>0</v>
      </c>
      <c r="AZ5507" s="209">
        <f>IF(BB5507="S",IF(Q5507="1. Aceitou o programa",IF(OR(X5507="Não se Aplica",X5507=""),IF(OR(W5507="Não se Aplica",W5507=""),0,W5507-V5507),AVERAGE(X5507-W5507,W5507-V5507)),0),0)</f>
        <v>0</v>
      </c>
      <c r="BA5507" s="209">
        <f>IF(BB5507="S",IF(AND(Q5507="1. Aceitou o programa",AH5507="Realizada"),IFERROR(IF(AG5507="",0,AG5507-R5507),0),0),0)</f>
        <v>0</v>
      </c>
      <c r="BB5507" s="209" t="str">
        <f>_xlfn.XLOOKUP(U5507,'Lista Suspensa'!$AA$20:$AA$23,'Lista Suspensa'!$AB$20:$AB$23,"N/A")</f>
        <v>S</v>
      </c>
    </row>
    <row r="5508" spans="1:54" ht="12" customHeight="1">
      <c r="A5508" s="151" t="s">
        <v>54</v>
      </c>
      <c r="B5508" s="152">
        <v>46112</v>
      </c>
      <c r="C5508" s="153" t="s">
        <v>55</v>
      </c>
      <c r="D5508" s="153" t="s">
        <v>56</v>
      </c>
      <c r="E5508" s="244">
        <v>78667922</v>
      </c>
      <c r="F5508" s="144" t="s">
        <v>9793</v>
      </c>
      <c r="G5508" s="230"/>
      <c r="H5508" s="154">
        <v>28955</v>
      </c>
      <c r="I5508" s="153">
        <v>47</v>
      </c>
      <c r="J5508" s="148" t="s">
        <v>70</v>
      </c>
      <c r="K5508" s="153"/>
      <c r="L5508" s="153"/>
      <c r="M5508" s="153"/>
      <c r="N5508" s="153"/>
      <c r="O5508" s="155">
        <v>21993761008</v>
      </c>
      <c r="P5508" s="156" t="s">
        <v>60</v>
      </c>
      <c r="Q5508" s="157" t="s">
        <v>8211</v>
      </c>
      <c r="R5508" s="158"/>
      <c r="S5508" s="159"/>
      <c r="T5508" s="159" t="s">
        <v>6983</v>
      </c>
      <c r="U5508" s="159" t="s">
        <v>8212</v>
      </c>
      <c r="V5508" s="154">
        <v>46113</v>
      </c>
      <c r="W5508" s="154">
        <v>46146</v>
      </c>
      <c r="X5508" s="154"/>
      <c r="Y5508" s="160"/>
      <c r="Z5508" s="160"/>
      <c r="AA5508" s="153"/>
      <c r="AB5508" s="153"/>
      <c r="AC5508" s="182" t="e">
        <f t="shared" si="174"/>
        <v>#DIV/0!</v>
      </c>
      <c r="AD5508" s="153" t="e">
        <f t="shared" si="175"/>
        <v>#DIV/0!</v>
      </c>
      <c r="AE5508" s="207"/>
      <c r="AF5508" s="153"/>
      <c r="AG5508" s="159"/>
      <c r="AH5508" s="153"/>
      <c r="AI5508" s="161"/>
      <c r="AJ5508" s="153"/>
      <c r="AK5508" s="153"/>
      <c r="AL5508" s="207"/>
      <c r="AM5508" s="207"/>
      <c r="AN5508" s="207"/>
      <c r="AO5508" s="207"/>
      <c r="AP5508" s="147" t="s">
        <v>54</v>
      </c>
      <c r="AQ5508" s="147"/>
      <c r="AR5508" s="147"/>
      <c r="AS5508" s="209" t="s">
        <v>68</v>
      </c>
      <c r="AT5508" s="223" t="str">
        <f>MONTH(B5508)&amp;"/"&amp;YEAR(B5508)</f>
        <v>3/2026</v>
      </c>
      <c r="AU5508" s="223">
        <f>WEEKNUM(B5508)-WEEKNUM(EOMONTH(B5508,-1)+1)+1</f>
        <v>5</v>
      </c>
      <c r="AV5508" s="209" t="str">
        <f>MONTH(R5508)&amp;"/"&amp;YEAR(R5508)</f>
        <v>1/1900</v>
      </c>
      <c r="AW5508" s="209" t="e">
        <f>WEEKNUM(R5508)-WEEKNUM(EOMONTH(R5508,-1)+1)+1</f>
        <v>#NUM!</v>
      </c>
      <c r="AX5508" s="209">
        <f>IF(BB5508="S",IF(Q5508="1. Aceitou o programa",R5508-B5508,0),0)</f>
        <v>0</v>
      </c>
      <c r="AY5508" s="209">
        <f>IF(BB5508="S",IF(AND(S5508&lt;&gt;"",R5508&lt;&gt;""),S5508-R5508,0),0)</f>
        <v>0</v>
      </c>
      <c r="AZ5508" s="209">
        <f>IF(BB5508="S",IF(Q5508="1. Aceitou o programa",IF(OR(X5508="Não se Aplica",X5508=""),IF(OR(W5508="Não se Aplica",W5508=""),0,W5508-V5508),AVERAGE(X5508-W5508,W5508-V5508)),0),0)</f>
        <v>0</v>
      </c>
      <c r="BA5508" s="209">
        <f>IF(BB5508="S",IF(AND(Q5508="1. Aceitou o programa",AH5508="Realizada"),IFERROR(IF(AG5508="",0,AG5508-R5508),0),0),0)</f>
        <v>0</v>
      </c>
      <c r="BB5508" s="209" t="str">
        <f>_xlfn.XLOOKUP(U5508,'Lista Suspensa'!$AA$20:$AA$23,'Lista Suspensa'!$AB$20:$AB$23,"N/A")</f>
        <v>S</v>
      </c>
    </row>
    <row r="5509" spans="1:54" ht="12" customHeight="1">
      <c r="A5509" s="151" t="s">
        <v>54</v>
      </c>
      <c r="B5509" s="152">
        <v>46112</v>
      </c>
      <c r="C5509" s="153" t="s">
        <v>55</v>
      </c>
      <c r="D5509" s="153" t="s">
        <v>56</v>
      </c>
      <c r="E5509" s="244">
        <v>75909348</v>
      </c>
      <c r="F5509" s="144" t="s">
        <v>9794</v>
      </c>
      <c r="G5509" s="230"/>
      <c r="H5509" s="154">
        <v>29137</v>
      </c>
      <c r="I5509" s="153">
        <v>46</v>
      </c>
      <c r="J5509" s="148" t="s">
        <v>58</v>
      </c>
      <c r="K5509" s="153"/>
      <c r="L5509" s="153"/>
      <c r="M5509" s="153"/>
      <c r="N5509" s="153"/>
      <c r="O5509" s="155">
        <v>11992031396</v>
      </c>
      <c r="P5509" s="156" t="s">
        <v>60</v>
      </c>
      <c r="Q5509" s="157" t="s">
        <v>8211</v>
      </c>
      <c r="R5509" s="158"/>
      <c r="S5509" s="159"/>
      <c r="T5509" s="159" t="s">
        <v>6983</v>
      </c>
      <c r="U5509" s="159" t="s">
        <v>8212</v>
      </c>
      <c r="V5509" s="154">
        <v>46113</v>
      </c>
      <c r="W5509" s="154">
        <v>46146</v>
      </c>
      <c r="X5509" s="154"/>
      <c r="Y5509" s="160"/>
      <c r="Z5509" s="160"/>
      <c r="AA5509" s="153"/>
      <c r="AB5509" s="153"/>
      <c r="AC5509" s="182" t="e">
        <f t="shared" si="174"/>
        <v>#DIV/0!</v>
      </c>
      <c r="AD5509" s="153" t="e">
        <f t="shared" si="175"/>
        <v>#DIV/0!</v>
      </c>
      <c r="AE5509" s="207"/>
      <c r="AF5509" s="153"/>
      <c r="AG5509" s="159"/>
      <c r="AH5509" s="153"/>
      <c r="AI5509" s="161"/>
      <c r="AJ5509" s="153"/>
      <c r="AK5509" s="153"/>
      <c r="AL5509" s="207"/>
      <c r="AM5509" s="207"/>
      <c r="AN5509" s="207"/>
      <c r="AO5509" s="207"/>
      <c r="AP5509" s="147" t="s">
        <v>54</v>
      </c>
      <c r="AQ5509" s="147"/>
      <c r="AR5509" s="147"/>
      <c r="AS5509" s="209" t="s">
        <v>68</v>
      </c>
      <c r="AT5509" s="223" t="str">
        <f>MONTH(B5509)&amp;"/"&amp;YEAR(B5509)</f>
        <v>3/2026</v>
      </c>
      <c r="AU5509" s="223">
        <f>WEEKNUM(B5509)-WEEKNUM(EOMONTH(B5509,-1)+1)+1</f>
        <v>5</v>
      </c>
      <c r="AV5509" s="209" t="str">
        <f>MONTH(R5509)&amp;"/"&amp;YEAR(R5509)</f>
        <v>1/1900</v>
      </c>
      <c r="AW5509" s="209" t="e">
        <f>WEEKNUM(R5509)-WEEKNUM(EOMONTH(R5509,-1)+1)+1</f>
        <v>#NUM!</v>
      </c>
      <c r="AX5509" s="209">
        <f>IF(BB5509="S",IF(Q5509="1. Aceitou o programa",R5509-B5509,0),0)</f>
        <v>0</v>
      </c>
      <c r="AY5509" s="209">
        <f>IF(BB5509="S",IF(AND(S5509&lt;&gt;"",R5509&lt;&gt;""),S5509-R5509,0),0)</f>
        <v>0</v>
      </c>
      <c r="AZ5509" s="209">
        <f>IF(BB5509="S",IF(Q5509="1. Aceitou o programa",IF(OR(X5509="Não se Aplica",X5509=""),IF(OR(W5509="Não se Aplica",W5509=""),0,W5509-V5509),AVERAGE(X5509-W5509,W5509-V5509)),0),0)</f>
        <v>0</v>
      </c>
      <c r="BA5509" s="209">
        <f>IF(BB5509="S",IF(AND(Q5509="1. Aceitou o programa",AH5509="Realizada"),IFERROR(IF(AG5509="",0,AG5509-R5509),0),0),0)</f>
        <v>0</v>
      </c>
      <c r="BB5509" s="209" t="str">
        <f>_xlfn.XLOOKUP(U5509,'Lista Suspensa'!$AA$20:$AA$23,'Lista Suspensa'!$AB$20:$AB$23,"N/A")</f>
        <v>S</v>
      </c>
    </row>
    <row r="5510" spans="1:54" ht="12" customHeight="1">
      <c r="A5510" s="151" t="s">
        <v>54</v>
      </c>
      <c r="B5510" s="152">
        <v>46112</v>
      </c>
      <c r="C5510" s="153" t="s">
        <v>55</v>
      </c>
      <c r="D5510" s="153" t="s">
        <v>56</v>
      </c>
      <c r="E5510" s="244">
        <v>73895207</v>
      </c>
      <c r="F5510" s="144" t="s">
        <v>9795</v>
      </c>
      <c r="G5510" s="230"/>
      <c r="H5510" s="154">
        <v>29154</v>
      </c>
      <c r="I5510" s="153">
        <v>46</v>
      </c>
      <c r="J5510" s="148" t="s">
        <v>70</v>
      </c>
      <c r="K5510" s="153"/>
      <c r="L5510" s="153"/>
      <c r="M5510" s="153"/>
      <c r="N5510" s="153"/>
      <c r="O5510" s="155">
        <v>21980475014</v>
      </c>
      <c r="P5510" s="156" t="s">
        <v>60</v>
      </c>
      <c r="Q5510" s="157" t="s">
        <v>8211</v>
      </c>
      <c r="R5510" s="158"/>
      <c r="S5510" s="159"/>
      <c r="T5510" s="159" t="s">
        <v>6983</v>
      </c>
      <c r="U5510" s="159" t="s">
        <v>8212</v>
      </c>
      <c r="V5510" s="154">
        <v>46113</v>
      </c>
      <c r="W5510" s="154">
        <v>46146</v>
      </c>
      <c r="X5510" s="154"/>
      <c r="Y5510" s="160"/>
      <c r="Z5510" s="160"/>
      <c r="AA5510" s="153"/>
      <c r="AB5510" s="153"/>
      <c r="AC5510" s="182" t="e">
        <f t="shared" si="174"/>
        <v>#DIV/0!</v>
      </c>
      <c r="AD5510" s="153" t="e">
        <f t="shared" si="175"/>
        <v>#DIV/0!</v>
      </c>
      <c r="AE5510" s="207"/>
      <c r="AF5510" s="153"/>
      <c r="AG5510" s="159"/>
      <c r="AH5510" s="153"/>
      <c r="AI5510" s="161"/>
      <c r="AJ5510" s="153"/>
      <c r="AK5510" s="153"/>
      <c r="AL5510" s="207"/>
      <c r="AM5510" s="207"/>
      <c r="AN5510" s="207"/>
      <c r="AO5510" s="207"/>
      <c r="AP5510" s="147" t="s">
        <v>54</v>
      </c>
      <c r="AQ5510" s="147"/>
      <c r="AR5510" s="147"/>
      <c r="AS5510" s="209" t="s">
        <v>68</v>
      </c>
      <c r="AT5510" s="223" t="str">
        <f>MONTH(B5510)&amp;"/"&amp;YEAR(B5510)</f>
        <v>3/2026</v>
      </c>
      <c r="AU5510" s="223">
        <f>WEEKNUM(B5510)-WEEKNUM(EOMONTH(B5510,-1)+1)+1</f>
        <v>5</v>
      </c>
      <c r="AV5510" s="209" t="str">
        <f>MONTH(R5510)&amp;"/"&amp;YEAR(R5510)</f>
        <v>1/1900</v>
      </c>
      <c r="AW5510" s="209" t="e">
        <f>WEEKNUM(R5510)-WEEKNUM(EOMONTH(R5510,-1)+1)+1</f>
        <v>#NUM!</v>
      </c>
      <c r="AX5510" s="209">
        <f>IF(BB5510="S",IF(Q5510="1. Aceitou o programa",R5510-B5510,0),0)</f>
        <v>0</v>
      </c>
      <c r="AY5510" s="209">
        <f>IF(BB5510="S",IF(AND(S5510&lt;&gt;"",R5510&lt;&gt;""),S5510-R5510,0),0)</f>
        <v>0</v>
      </c>
      <c r="AZ5510" s="209">
        <f>IF(BB5510="S",IF(Q5510="1. Aceitou o programa",IF(OR(X5510="Não se Aplica",X5510=""),IF(OR(W5510="Não se Aplica",W5510=""),0,W5510-V5510),AVERAGE(X5510-W5510,W5510-V5510)),0),0)</f>
        <v>0</v>
      </c>
      <c r="BA5510" s="209">
        <f>IF(BB5510="S",IF(AND(Q5510="1. Aceitou o programa",AH5510="Realizada"),IFERROR(IF(AG5510="",0,AG5510-R5510),0),0),0)</f>
        <v>0</v>
      </c>
      <c r="BB5510" s="209" t="str">
        <f>_xlfn.XLOOKUP(U5510,'Lista Suspensa'!$AA$20:$AA$23,'Lista Suspensa'!$AB$20:$AB$23,"N/A")</f>
        <v>S</v>
      </c>
    </row>
    <row r="5511" spans="1:54" ht="12" customHeight="1">
      <c r="A5511" s="151" t="s">
        <v>54</v>
      </c>
      <c r="B5511" s="152">
        <v>46112</v>
      </c>
      <c r="C5511" s="153" t="s">
        <v>55</v>
      </c>
      <c r="D5511" s="153" t="s">
        <v>56</v>
      </c>
      <c r="E5511" s="244">
        <v>75637062</v>
      </c>
      <c r="F5511" s="144" t="s">
        <v>9796</v>
      </c>
      <c r="G5511" s="230"/>
      <c r="H5511" s="154">
        <v>29305</v>
      </c>
      <c r="I5511" s="153">
        <v>46</v>
      </c>
      <c r="J5511" s="148" t="s">
        <v>70</v>
      </c>
      <c r="K5511" s="153"/>
      <c r="L5511" s="153"/>
      <c r="M5511" s="153"/>
      <c r="N5511" s="153"/>
      <c r="O5511" s="155">
        <v>11942106734</v>
      </c>
      <c r="P5511" s="156" t="s">
        <v>60</v>
      </c>
      <c r="Q5511" s="157" t="s">
        <v>8211</v>
      </c>
      <c r="R5511" s="158"/>
      <c r="S5511" s="159"/>
      <c r="T5511" s="159" t="s">
        <v>6983</v>
      </c>
      <c r="U5511" s="159" t="s">
        <v>8212</v>
      </c>
      <c r="V5511" s="154">
        <v>46113</v>
      </c>
      <c r="W5511" s="154">
        <v>46146</v>
      </c>
      <c r="X5511" s="154"/>
      <c r="Y5511" s="160"/>
      <c r="Z5511" s="160"/>
      <c r="AA5511" s="153"/>
      <c r="AB5511" s="153"/>
      <c r="AC5511" s="182" t="e">
        <f t="shared" si="174"/>
        <v>#DIV/0!</v>
      </c>
      <c r="AD5511" s="153" t="e">
        <f t="shared" si="175"/>
        <v>#DIV/0!</v>
      </c>
      <c r="AE5511" s="207"/>
      <c r="AF5511" s="153"/>
      <c r="AG5511" s="159"/>
      <c r="AH5511" s="153"/>
      <c r="AI5511" s="161"/>
      <c r="AJ5511" s="153"/>
      <c r="AK5511" s="153"/>
      <c r="AL5511" s="207"/>
      <c r="AM5511" s="207"/>
      <c r="AN5511" s="207"/>
      <c r="AO5511" s="207"/>
      <c r="AP5511" s="147" t="s">
        <v>54</v>
      </c>
      <c r="AQ5511" s="147"/>
      <c r="AR5511" s="147"/>
      <c r="AS5511" s="209" t="s">
        <v>68</v>
      </c>
      <c r="AT5511" s="223" t="str">
        <f>MONTH(B5511)&amp;"/"&amp;YEAR(B5511)</f>
        <v>3/2026</v>
      </c>
      <c r="AU5511" s="223">
        <f>WEEKNUM(B5511)-WEEKNUM(EOMONTH(B5511,-1)+1)+1</f>
        <v>5</v>
      </c>
      <c r="AV5511" s="209" t="str">
        <f>MONTH(R5511)&amp;"/"&amp;YEAR(R5511)</f>
        <v>1/1900</v>
      </c>
      <c r="AW5511" s="209" t="e">
        <f>WEEKNUM(R5511)-WEEKNUM(EOMONTH(R5511,-1)+1)+1</f>
        <v>#NUM!</v>
      </c>
      <c r="AX5511" s="209">
        <f>IF(BB5511="S",IF(Q5511="1. Aceitou o programa",R5511-B5511,0),0)</f>
        <v>0</v>
      </c>
      <c r="AY5511" s="209">
        <f>IF(BB5511="S",IF(AND(S5511&lt;&gt;"",R5511&lt;&gt;""),S5511-R5511,0),0)</f>
        <v>0</v>
      </c>
      <c r="AZ5511" s="209">
        <f>IF(BB5511="S",IF(Q5511="1. Aceitou o programa",IF(OR(X5511="Não se Aplica",X5511=""),IF(OR(W5511="Não se Aplica",W5511=""),0,W5511-V5511),AVERAGE(X5511-W5511,W5511-V5511)),0),0)</f>
        <v>0</v>
      </c>
      <c r="BA5511" s="209">
        <f>IF(BB5511="S",IF(AND(Q5511="1. Aceitou o programa",AH5511="Realizada"),IFERROR(IF(AG5511="",0,AG5511-R5511),0),0),0)</f>
        <v>0</v>
      </c>
      <c r="BB5511" s="209" t="str">
        <f>_xlfn.XLOOKUP(U5511,'Lista Suspensa'!$AA$20:$AA$23,'Lista Suspensa'!$AB$20:$AB$23,"N/A")</f>
        <v>S</v>
      </c>
    </row>
    <row r="5512" spans="1:54" ht="12" customHeight="1">
      <c r="A5512" s="151" t="s">
        <v>54</v>
      </c>
      <c r="B5512" s="152">
        <v>46112</v>
      </c>
      <c r="C5512" s="153" t="s">
        <v>55</v>
      </c>
      <c r="D5512" s="153" t="s">
        <v>56</v>
      </c>
      <c r="E5512" s="244">
        <v>76006102</v>
      </c>
      <c r="F5512" s="144" t="s">
        <v>9797</v>
      </c>
      <c r="G5512" s="230"/>
      <c r="H5512" s="154">
        <v>29611</v>
      </c>
      <c r="I5512" s="153">
        <v>45</v>
      </c>
      <c r="J5512" s="148" t="s">
        <v>70</v>
      </c>
      <c r="K5512" s="153"/>
      <c r="L5512" s="153"/>
      <c r="M5512" s="153"/>
      <c r="N5512" s="153"/>
      <c r="O5512" s="155">
        <v>21965831736</v>
      </c>
      <c r="P5512" s="156" t="s">
        <v>60</v>
      </c>
      <c r="Q5512" s="157" t="s">
        <v>8211</v>
      </c>
      <c r="R5512" s="158"/>
      <c r="S5512" s="159"/>
      <c r="T5512" s="159" t="s">
        <v>6983</v>
      </c>
      <c r="U5512" s="159" t="s">
        <v>8212</v>
      </c>
      <c r="V5512" s="154">
        <v>46113</v>
      </c>
      <c r="W5512" s="154">
        <v>46146</v>
      </c>
      <c r="X5512" s="154"/>
      <c r="Y5512" s="160"/>
      <c r="Z5512" s="160"/>
      <c r="AA5512" s="153"/>
      <c r="AB5512" s="153"/>
      <c r="AC5512" s="182" t="e">
        <f t="shared" si="174"/>
        <v>#DIV/0!</v>
      </c>
      <c r="AD5512" s="153" t="e">
        <f t="shared" si="175"/>
        <v>#DIV/0!</v>
      </c>
      <c r="AE5512" s="207"/>
      <c r="AF5512" s="153"/>
      <c r="AG5512" s="159"/>
      <c r="AH5512" s="153"/>
      <c r="AI5512" s="161"/>
      <c r="AJ5512" s="153"/>
      <c r="AK5512" s="153"/>
      <c r="AL5512" s="207"/>
      <c r="AM5512" s="207"/>
      <c r="AN5512" s="207"/>
      <c r="AO5512" s="207"/>
      <c r="AP5512" s="147" t="s">
        <v>54</v>
      </c>
      <c r="AQ5512" s="147"/>
      <c r="AR5512" s="147"/>
      <c r="AS5512" s="209" t="s">
        <v>68</v>
      </c>
      <c r="AT5512" s="223" t="str">
        <f>MONTH(B5512)&amp;"/"&amp;YEAR(B5512)</f>
        <v>3/2026</v>
      </c>
      <c r="AU5512" s="223">
        <f>WEEKNUM(B5512)-WEEKNUM(EOMONTH(B5512,-1)+1)+1</f>
        <v>5</v>
      </c>
      <c r="AV5512" s="209" t="str">
        <f>MONTH(R5512)&amp;"/"&amp;YEAR(R5512)</f>
        <v>1/1900</v>
      </c>
      <c r="AW5512" s="209" t="e">
        <f>WEEKNUM(R5512)-WEEKNUM(EOMONTH(R5512,-1)+1)+1</f>
        <v>#NUM!</v>
      </c>
      <c r="AX5512" s="209">
        <f>IF(BB5512="S",IF(Q5512="1. Aceitou o programa",R5512-B5512,0),0)</f>
        <v>0</v>
      </c>
      <c r="AY5512" s="209">
        <f>IF(BB5512="S",IF(AND(S5512&lt;&gt;"",R5512&lt;&gt;""),S5512-R5512,0),0)</f>
        <v>0</v>
      </c>
      <c r="AZ5512" s="209">
        <f>IF(BB5512="S",IF(Q5512="1. Aceitou o programa",IF(OR(X5512="Não se Aplica",X5512=""),IF(OR(W5512="Não se Aplica",W5512=""),0,W5512-V5512),AVERAGE(X5512-W5512,W5512-V5512)),0),0)</f>
        <v>0</v>
      </c>
      <c r="BA5512" s="209">
        <f>IF(BB5512="S",IF(AND(Q5512="1. Aceitou o programa",AH5512="Realizada"),IFERROR(IF(AG5512="",0,AG5512-R5512),0),0),0)</f>
        <v>0</v>
      </c>
      <c r="BB5512" s="209" t="str">
        <f>_xlfn.XLOOKUP(U5512,'Lista Suspensa'!$AA$20:$AA$23,'Lista Suspensa'!$AB$20:$AB$23,"N/A")</f>
        <v>S</v>
      </c>
    </row>
    <row r="5513" spans="1:54" ht="12" customHeight="1">
      <c r="A5513" s="151" t="s">
        <v>54</v>
      </c>
      <c r="B5513" s="152">
        <v>46112</v>
      </c>
      <c r="C5513" s="153" t="s">
        <v>55</v>
      </c>
      <c r="D5513" s="153" t="s">
        <v>56</v>
      </c>
      <c r="E5513" s="244">
        <v>75343171</v>
      </c>
      <c r="F5513" s="144" t="s">
        <v>9798</v>
      </c>
      <c r="G5513" s="230"/>
      <c r="H5513" s="154">
        <v>29782</v>
      </c>
      <c r="I5513" s="153">
        <v>44</v>
      </c>
      <c r="J5513" s="148" t="s">
        <v>70</v>
      </c>
      <c r="K5513" s="153"/>
      <c r="L5513" s="153"/>
      <c r="M5513" s="153"/>
      <c r="N5513" s="153"/>
      <c r="O5513" s="155">
        <v>11995781212</v>
      </c>
      <c r="P5513" s="156" t="s">
        <v>89</v>
      </c>
      <c r="Q5513" s="157" t="s">
        <v>8211</v>
      </c>
      <c r="R5513" s="158"/>
      <c r="S5513" s="159"/>
      <c r="T5513" s="159" t="s">
        <v>6983</v>
      </c>
      <c r="U5513" s="159" t="s">
        <v>8212</v>
      </c>
      <c r="V5513" s="154">
        <v>46113</v>
      </c>
      <c r="W5513" s="154">
        <v>46146</v>
      </c>
      <c r="X5513" s="154"/>
      <c r="Y5513" s="160"/>
      <c r="Z5513" s="160"/>
      <c r="AA5513" s="153"/>
      <c r="AB5513" s="153"/>
      <c r="AC5513" s="182" t="e">
        <f t="shared" si="174"/>
        <v>#DIV/0!</v>
      </c>
      <c r="AD5513" s="153" t="e">
        <f t="shared" si="175"/>
        <v>#DIV/0!</v>
      </c>
      <c r="AE5513" s="207"/>
      <c r="AF5513" s="153"/>
      <c r="AG5513" s="159"/>
      <c r="AH5513" s="153"/>
      <c r="AI5513" s="161"/>
      <c r="AJ5513" s="153"/>
      <c r="AK5513" s="153"/>
      <c r="AL5513" s="207"/>
      <c r="AM5513" s="207"/>
      <c r="AN5513" s="207"/>
      <c r="AO5513" s="207"/>
      <c r="AP5513" s="147" t="s">
        <v>54</v>
      </c>
      <c r="AQ5513" s="147"/>
      <c r="AR5513" s="147"/>
      <c r="AS5513" s="209" t="s">
        <v>68</v>
      </c>
      <c r="AT5513" s="223" t="str">
        <f>MONTH(B5513)&amp;"/"&amp;YEAR(B5513)</f>
        <v>3/2026</v>
      </c>
      <c r="AU5513" s="223">
        <f>WEEKNUM(B5513)-WEEKNUM(EOMONTH(B5513,-1)+1)+1</f>
        <v>5</v>
      </c>
      <c r="AV5513" s="209" t="str">
        <f>MONTH(R5513)&amp;"/"&amp;YEAR(R5513)</f>
        <v>1/1900</v>
      </c>
      <c r="AW5513" s="209" t="e">
        <f>WEEKNUM(R5513)-WEEKNUM(EOMONTH(R5513,-1)+1)+1</f>
        <v>#NUM!</v>
      </c>
      <c r="AX5513" s="209">
        <f>IF(BB5513="S",IF(Q5513="1. Aceitou o programa",R5513-B5513,0),0)</f>
        <v>0</v>
      </c>
      <c r="AY5513" s="209">
        <f>IF(BB5513="S",IF(AND(S5513&lt;&gt;"",R5513&lt;&gt;""),S5513-R5513,0),0)</f>
        <v>0</v>
      </c>
      <c r="AZ5513" s="209">
        <f>IF(BB5513="S",IF(Q5513="1. Aceitou o programa",IF(OR(X5513="Não se Aplica",X5513=""),IF(OR(W5513="Não se Aplica",W5513=""),0,W5513-V5513),AVERAGE(X5513-W5513,W5513-V5513)),0),0)</f>
        <v>0</v>
      </c>
      <c r="BA5513" s="209">
        <f>IF(BB5513="S",IF(AND(Q5513="1. Aceitou o programa",AH5513="Realizada"),IFERROR(IF(AG5513="",0,AG5513-R5513),0),0),0)</f>
        <v>0</v>
      </c>
      <c r="BB5513" s="209" t="str">
        <f>_xlfn.XLOOKUP(U5513,'Lista Suspensa'!$AA$20:$AA$23,'Lista Suspensa'!$AB$20:$AB$23,"N/A")</f>
        <v>S</v>
      </c>
    </row>
    <row r="5514" spans="1:54" ht="12" customHeight="1">
      <c r="A5514" s="151" t="s">
        <v>54</v>
      </c>
      <c r="B5514" s="152">
        <v>46112</v>
      </c>
      <c r="C5514" s="153" t="s">
        <v>55</v>
      </c>
      <c r="D5514" s="153" t="s">
        <v>56</v>
      </c>
      <c r="E5514" s="244">
        <v>78397853</v>
      </c>
      <c r="F5514" s="144" t="s">
        <v>9799</v>
      </c>
      <c r="G5514" s="230"/>
      <c r="H5514" s="154">
        <v>29817</v>
      </c>
      <c r="I5514" s="153">
        <v>44</v>
      </c>
      <c r="J5514" s="148" t="s">
        <v>70</v>
      </c>
      <c r="K5514" s="153"/>
      <c r="L5514" s="153"/>
      <c r="M5514" s="153"/>
      <c r="N5514" s="153">
        <v>380</v>
      </c>
      <c r="O5514" s="155">
        <v>21967050034</v>
      </c>
      <c r="P5514" s="156" t="s">
        <v>60</v>
      </c>
      <c r="Q5514" s="157" t="s">
        <v>8211</v>
      </c>
      <c r="R5514" s="158"/>
      <c r="S5514" s="159"/>
      <c r="T5514" s="159" t="s">
        <v>6983</v>
      </c>
      <c r="U5514" s="159" t="s">
        <v>8212</v>
      </c>
      <c r="V5514" s="154">
        <v>46113</v>
      </c>
      <c r="W5514" s="154">
        <v>46146</v>
      </c>
      <c r="X5514" s="154"/>
      <c r="Y5514" s="160"/>
      <c r="Z5514" s="160"/>
      <c r="AA5514" s="153"/>
      <c r="AB5514" s="153"/>
      <c r="AC5514" s="182" t="e">
        <f t="shared" si="174"/>
        <v>#DIV/0!</v>
      </c>
      <c r="AD5514" s="153" t="e">
        <f t="shared" si="175"/>
        <v>#DIV/0!</v>
      </c>
      <c r="AE5514" s="207"/>
      <c r="AF5514" s="153"/>
      <c r="AG5514" s="159"/>
      <c r="AH5514" s="153"/>
      <c r="AI5514" s="161"/>
      <c r="AJ5514" s="153"/>
      <c r="AK5514" s="153"/>
      <c r="AL5514" s="207"/>
      <c r="AM5514" s="207"/>
      <c r="AN5514" s="207"/>
      <c r="AO5514" s="207"/>
      <c r="AP5514" s="147" t="s">
        <v>54</v>
      </c>
      <c r="AQ5514" s="147"/>
      <c r="AR5514" s="147"/>
      <c r="AS5514" s="209" t="s">
        <v>68</v>
      </c>
      <c r="AT5514" s="223" t="str">
        <f>MONTH(B5514)&amp;"/"&amp;YEAR(B5514)</f>
        <v>3/2026</v>
      </c>
      <c r="AU5514" s="223">
        <f>WEEKNUM(B5514)-WEEKNUM(EOMONTH(B5514,-1)+1)+1</f>
        <v>5</v>
      </c>
      <c r="AV5514" s="209" t="str">
        <f>MONTH(R5514)&amp;"/"&amp;YEAR(R5514)</f>
        <v>1/1900</v>
      </c>
      <c r="AW5514" s="209" t="e">
        <f>WEEKNUM(R5514)-WEEKNUM(EOMONTH(R5514,-1)+1)+1</f>
        <v>#NUM!</v>
      </c>
      <c r="AX5514" s="209">
        <f>IF(BB5514="S",IF(Q5514="1. Aceitou o programa",R5514-B5514,0),0)</f>
        <v>0</v>
      </c>
      <c r="AY5514" s="209">
        <f>IF(BB5514="S",IF(AND(S5514&lt;&gt;"",R5514&lt;&gt;""),S5514-R5514,0),0)</f>
        <v>0</v>
      </c>
      <c r="AZ5514" s="209">
        <f>IF(BB5514="S",IF(Q5514="1. Aceitou o programa",IF(OR(X5514="Não se Aplica",X5514=""),IF(OR(W5514="Não se Aplica",W5514=""),0,W5514-V5514),AVERAGE(X5514-W5514,W5514-V5514)),0),0)</f>
        <v>0</v>
      </c>
      <c r="BA5514" s="209">
        <f>IF(BB5514="S",IF(AND(Q5514="1. Aceitou o programa",AH5514="Realizada"),IFERROR(IF(AG5514="",0,AG5514-R5514),0),0),0)</f>
        <v>0</v>
      </c>
      <c r="BB5514" s="209" t="str">
        <f>_xlfn.XLOOKUP(U5514,'Lista Suspensa'!$AA$20:$AA$23,'Lista Suspensa'!$AB$20:$AB$23,"N/A")</f>
        <v>S</v>
      </c>
    </row>
    <row r="5515" spans="1:54" ht="12" customHeight="1">
      <c r="A5515" s="151" t="s">
        <v>54</v>
      </c>
      <c r="B5515" s="152">
        <v>46112</v>
      </c>
      <c r="C5515" s="153" t="s">
        <v>55</v>
      </c>
      <c r="D5515" s="153" t="s">
        <v>56</v>
      </c>
      <c r="E5515" s="244">
        <v>81235384</v>
      </c>
      <c r="F5515" s="144" t="s">
        <v>9800</v>
      </c>
      <c r="G5515" s="230"/>
      <c r="H5515" s="154">
        <v>29875</v>
      </c>
      <c r="I5515" s="153">
        <v>44</v>
      </c>
      <c r="J5515" s="148" t="s">
        <v>58</v>
      </c>
      <c r="K5515" s="153"/>
      <c r="L5515" s="153"/>
      <c r="M5515" s="153"/>
      <c r="N5515" s="153">
        <v>40</v>
      </c>
      <c r="O5515" s="155">
        <v>21980883788</v>
      </c>
      <c r="P5515" s="156" t="s">
        <v>60</v>
      </c>
      <c r="Q5515" s="157" t="s">
        <v>8211</v>
      </c>
      <c r="R5515" s="158"/>
      <c r="S5515" s="159"/>
      <c r="T5515" s="159" t="s">
        <v>6983</v>
      </c>
      <c r="U5515" s="159" t="s">
        <v>8212</v>
      </c>
      <c r="V5515" s="154">
        <v>46118</v>
      </c>
      <c r="W5515" s="154">
        <v>46146</v>
      </c>
      <c r="X5515" s="154"/>
      <c r="Y5515" s="160"/>
      <c r="Z5515" s="160"/>
      <c r="AA5515" s="153"/>
      <c r="AB5515" s="153"/>
      <c r="AC5515" s="182" t="e">
        <f t="shared" si="174"/>
        <v>#DIV/0!</v>
      </c>
      <c r="AD5515" s="153" t="e">
        <f t="shared" si="175"/>
        <v>#DIV/0!</v>
      </c>
      <c r="AE5515" s="207"/>
      <c r="AF5515" s="153"/>
      <c r="AG5515" s="159"/>
      <c r="AH5515" s="153"/>
      <c r="AI5515" s="161"/>
      <c r="AJ5515" s="153"/>
      <c r="AK5515" s="153"/>
      <c r="AL5515" s="207"/>
      <c r="AM5515" s="207"/>
      <c r="AN5515" s="207"/>
      <c r="AO5515" s="207"/>
      <c r="AP5515" s="147" t="s">
        <v>54</v>
      </c>
      <c r="AQ5515" s="147"/>
      <c r="AR5515" s="147"/>
      <c r="AS5515" s="209" t="s">
        <v>68</v>
      </c>
      <c r="AT5515" s="223" t="str">
        <f>MONTH(B5515)&amp;"/"&amp;YEAR(B5515)</f>
        <v>3/2026</v>
      </c>
      <c r="AU5515" s="223">
        <f>WEEKNUM(B5515)-WEEKNUM(EOMONTH(B5515,-1)+1)+1</f>
        <v>5</v>
      </c>
      <c r="AV5515" s="209" t="str">
        <f>MONTH(R5515)&amp;"/"&amp;YEAR(R5515)</f>
        <v>1/1900</v>
      </c>
      <c r="AW5515" s="209" t="e">
        <f>WEEKNUM(R5515)-WEEKNUM(EOMONTH(R5515,-1)+1)+1</f>
        <v>#NUM!</v>
      </c>
      <c r="AX5515" s="209">
        <f>IF(BB5515="S",IF(Q5515="1. Aceitou o programa",R5515-B5515,0),0)</f>
        <v>0</v>
      </c>
      <c r="AY5515" s="209">
        <f>IF(BB5515="S",IF(AND(S5515&lt;&gt;"",R5515&lt;&gt;""),S5515-R5515,0),0)</f>
        <v>0</v>
      </c>
      <c r="AZ5515" s="209">
        <f>IF(BB5515="S",IF(Q5515="1. Aceitou o programa",IF(OR(X5515="Não se Aplica",X5515=""),IF(OR(W5515="Não se Aplica",W5515=""),0,W5515-V5515),AVERAGE(X5515-W5515,W5515-V5515)),0),0)</f>
        <v>0</v>
      </c>
      <c r="BA5515" s="209">
        <f>IF(BB5515="S",IF(AND(Q5515="1. Aceitou o programa",AH5515="Realizada"),IFERROR(IF(AG5515="",0,AG5515-R5515),0),0),0)</f>
        <v>0</v>
      </c>
      <c r="BB5515" s="209" t="str">
        <f>_xlfn.XLOOKUP(U5515,'Lista Suspensa'!$AA$20:$AA$23,'Lista Suspensa'!$AB$20:$AB$23,"N/A")</f>
        <v>S</v>
      </c>
    </row>
    <row r="5516" spans="1:54" ht="12" customHeight="1">
      <c r="A5516" s="151" t="s">
        <v>54</v>
      </c>
      <c r="B5516" s="152">
        <v>46112</v>
      </c>
      <c r="C5516" s="153" t="s">
        <v>55</v>
      </c>
      <c r="D5516" s="153" t="s">
        <v>56</v>
      </c>
      <c r="E5516" s="244">
        <v>78621112</v>
      </c>
      <c r="F5516" s="144" t="s">
        <v>9801</v>
      </c>
      <c r="G5516" s="230"/>
      <c r="H5516" s="154">
        <v>29894</v>
      </c>
      <c r="I5516" s="153">
        <v>44</v>
      </c>
      <c r="J5516" s="148" t="s">
        <v>58</v>
      </c>
      <c r="K5516" s="153"/>
      <c r="L5516" s="153"/>
      <c r="M5516" s="153"/>
      <c r="N5516" s="153">
        <v>60</v>
      </c>
      <c r="O5516" s="155">
        <v>21976134129</v>
      </c>
      <c r="P5516" s="156" t="s">
        <v>60</v>
      </c>
      <c r="Q5516" s="157" t="s">
        <v>8211</v>
      </c>
      <c r="R5516" s="158"/>
      <c r="S5516" s="159"/>
      <c r="T5516" s="159" t="s">
        <v>6983</v>
      </c>
      <c r="U5516" s="159" t="s">
        <v>8212</v>
      </c>
      <c r="V5516" s="154">
        <v>46113</v>
      </c>
      <c r="W5516" s="154">
        <v>46146</v>
      </c>
      <c r="X5516" s="154"/>
      <c r="Y5516" s="160"/>
      <c r="Z5516" s="160"/>
      <c r="AA5516" s="153"/>
      <c r="AB5516" s="153"/>
      <c r="AC5516" s="182" t="e">
        <f t="shared" si="174"/>
        <v>#DIV/0!</v>
      </c>
      <c r="AD5516" s="153" t="e">
        <f t="shared" si="175"/>
        <v>#DIV/0!</v>
      </c>
      <c r="AE5516" s="207"/>
      <c r="AF5516" s="153"/>
      <c r="AG5516" s="159"/>
      <c r="AH5516" s="153"/>
      <c r="AI5516" s="161"/>
      <c r="AJ5516" s="153"/>
      <c r="AK5516" s="153"/>
      <c r="AL5516" s="207" t="s">
        <v>85</v>
      </c>
      <c r="AM5516" s="207" t="s">
        <v>86</v>
      </c>
      <c r="AN5516" s="207" t="s">
        <v>191</v>
      </c>
      <c r="AO5516" s="207"/>
      <c r="AP5516" s="147" t="s">
        <v>54</v>
      </c>
      <c r="AQ5516" s="147"/>
      <c r="AR5516" s="147"/>
      <c r="AS5516" s="209" t="s">
        <v>68</v>
      </c>
      <c r="AT5516" s="223" t="str">
        <f>MONTH(B5516)&amp;"/"&amp;YEAR(B5516)</f>
        <v>3/2026</v>
      </c>
      <c r="AU5516" s="223">
        <f>WEEKNUM(B5516)-WEEKNUM(EOMONTH(B5516,-1)+1)+1</f>
        <v>5</v>
      </c>
      <c r="AV5516" s="209" t="str">
        <f>MONTH(R5516)&amp;"/"&amp;YEAR(R5516)</f>
        <v>1/1900</v>
      </c>
      <c r="AW5516" s="209" t="e">
        <f>WEEKNUM(R5516)-WEEKNUM(EOMONTH(R5516,-1)+1)+1</f>
        <v>#NUM!</v>
      </c>
      <c r="AX5516" s="209">
        <f>IF(BB5516="S",IF(Q5516="1. Aceitou o programa",R5516-B5516,0),0)</f>
        <v>0</v>
      </c>
      <c r="AY5516" s="209">
        <f>IF(BB5516="S",IF(AND(S5516&lt;&gt;"",R5516&lt;&gt;""),S5516-R5516,0),0)</f>
        <v>0</v>
      </c>
      <c r="AZ5516" s="209">
        <f>IF(BB5516="S",IF(Q5516="1. Aceitou o programa",IF(OR(X5516="Não se Aplica",X5516=""),IF(OR(W5516="Não se Aplica",W5516=""),0,W5516-V5516),AVERAGE(X5516-W5516,W5516-V5516)),0),0)</f>
        <v>0</v>
      </c>
      <c r="BA5516" s="209">
        <f>IF(BB5516="S",IF(AND(Q5516="1. Aceitou o programa",AH5516="Realizada"),IFERROR(IF(AG5516="",0,AG5516-R5516),0),0),0)</f>
        <v>0</v>
      </c>
      <c r="BB5516" s="209" t="str">
        <f>_xlfn.XLOOKUP(U5516,'Lista Suspensa'!$AA$20:$AA$23,'Lista Suspensa'!$AB$20:$AB$23,"N/A")</f>
        <v>S</v>
      </c>
    </row>
    <row r="5517" spans="1:54" ht="12" customHeight="1">
      <c r="A5517" s="151" t="s">
        <v>54</v>
      </c>
      <c r="B5517" s="152">
        <v>46112</v>
      </c>
      <c r="C5517" s="153" t="s">
        <v>55</v>
      </c>
      <c r="D5517" s="153" t="s">
        <v>56</v>
      </c>
      <c r="E5517" s="244">
        <v>78357626</v>
      </c>
      <c r="F5517" s="144" t="s">
        <v>9802</v>
      </c>
      <c r="G5517" s="230"/>
      <c r="H5517" s="154">
        <v>30018</v>
      </c>
      <c r="I5517" s="153">
        <v>44</v>
      </c>
      <c r="J5517" s="148" t="s">
        <v>70</v>
      </c>
      <c r="K5517" s="153"/>
      <c r="L5517" s="153"/>
      <c r="M5517" s="153"/>
      <c r="N5517" s="153"/>
      <c r="O5517" s="155">
        <v>21981594447</v>
      </c>
      <c r="P5517" s="156" t="s">
        <v>60</v>
      </c>
      <c r="Q5517" s="157" t="s">
        <v>8211</v>
      </c>
      <c r="R5517" s="158"/>
      <c r="S5517" s="159"/>
      <c r="T5517" s="159" t="s">
        <v>6983</v>
      </c>
      <c r="U5517" s="159" t="s">
        <v>8212</v>
      </c>
      <c r="V5517" s="154">
        <v>46113</v>
      </c>
      <c r="W5517" s="154">
        <v>46146</v>
      </c>
      <c r="X5517" s="154"/>
      <c r="Y5517" s="160"/>
      <c r="Z5517" s="160"/>
      <c r="AA5517" s="153"/>
      <c r="AB5517" s="153"/>
      <c r="AC5517" s="182" t="e">
        <f t="shared" si="174"/>
        <v>#DIV/0!</v>
      </c>
      <c r="AD5517" s="153" t="e">
        <f t="shared" si="175"/>
        <v>#DIV/0!</v>
      </c>
      <c r="AE5517" s="207"/>
      <c r="AF5517" s="153"/>
      <c r="AG5517" s="159"/>
      <c r="AH5517" s="153"/>
      <c r="AI5517" s="161"/>
      <c r="AJ5517" s="153"/>
      <c r="AK5517" s="153"/>
      <c r="AL5517" s="207"/>
      <c r="AM5517" s="207"/>
      <c r="AN5517" s="207"/>
      <c r="AO5517" s="207"/>
      <c r="AP5517" s="147" t="s">
        <v>54</v>
      </c>
      <c r="AQ5517" s="147"/>
      <c r="AR5517" s="147"/>
      <c r="AS5517" s="209" t="s">
        <v>68</v>
      </c>
      <c r="AT5517" s="223" t="str">
        <f>MONTH(B5517)&amp;"/"&amp;YEAR(B5517)</f>
        <v>3/2026</v>
      </c>
      <c r="AU5517" s="223">
        <f>WEEKNUM(B5517)-WEEKNUM(EOMONTH(B5517,-1)+1)+1</f>
        <v>5</v>
      </c>
      <c r="AV5517" s="209" t="str">
        <f>MONTH(R5517)&amp;"/"&amp;YEAR(R5517)</f>
        <v>1/1900</v>
      </c>
      <c r="AW5517" s="209" t="e">
        <f>WEEKNUM(R5517)-WEEKNUM(EOMONTH(R5517,-1)+1)+1</f>
        <v>#NUM!</v>
      </c>
      <c r="AX5517" s="209">
        <f>IF(BB5517="S",IF(Q5517="1. Aceitou o programa",R5517-B5517,0),0)</f>
        <v>0</v>
      </c>
      <c r="AY5517" s="209">
        <f>IF(BB5517="S",IF(AND(S5517&lt;&gt;"",R5517&lt;&gt;""),S5517-R5517,0),0)</f>
        <v>0</v>
      </c>
      <c r="AZ5517" s="209">
        <f>IF(BB5517="S",IF(Q5517="1. Aceitou o programa",IF(OR(X5517="Não se Aplica",X5517=""),IF(OR(W5517="Não se Aplica",W5517=""),0,W5517-V5517),AVERAGE(X5517-W5517,W5517-V5517)),0),0)</f>
        <v>0</v>
      </c>
      <c r="BA5517" s="209">
        <f>IF(BB5517="S",IF(AND(Q5517="1. Aceitou o programa",AH5517="Realizada"),IFERROR(IF(AG5517="",0,AG5517-R5517),0),0),0)</f>
        <v>0</v>
      </c>
      <c r="BB5517" s="209" t="str">
        <f>_xlfn.XLOOKUP(U5517,'Lista Suspensa'!$AA$20:$AA$23,'Lista Suspensa'!$AB$20:$AB$23,"N/A")</f>
        <v>S</v>
      </c>
    </row>
    <row r="5518" spans="1:54" ht="12" customHeight="1">
      <c r="A5518" s="151" t="s">
        <v>54</v>
      </c>
      <c r="B5518" s="152">
        <v>46112</v>
      </c>
      <c r="C5518" s="153" t="s">
        <v>55</v>
      </c>
      <c r="D5518" s="153" t="s">
        <v>56</v>
      </c>
      <c r="E5518" s="244">
        <v>75437813</v>
      </c>
      <c r="F5518" s="144" t="s">
        <v>9803</v>
      </c>
      <c r="G5518" s="230"/>
      <c r="H5518" s="154">
        <v>30136</v>
      </c>
      <c r="I5518" s="153">
        <v>43</v>
      </c>
      <c r="J5518" s="148" t="s">
        <v>70</v>
      </c>
      <c r="K5518" s="153"/>
      <c r="L5518" s="153"/>
      <c r="M5518" s="153"/>
      <c r="N5518" s="153"/>
      <c r="O5518" s="155">
        <v>11947951769</v>
      </c>
      <c r="P5518" s="156" t="s">
        <v>60</v>
      </c>
      <c r="Q5518" s="157" t="s">
        <v>8211</v>
      </c>
      <c r="R5518" s="158"/>
      <c r="S5518" s="159"/>
      <c r="T5518" s="159" t="s">
        <v>6983</v>
      </c>
      <c r="U5518" s="159" t="s">
        <v>8212</v>
      </c>
      <c r="V5518" s="154">
        <v>46113</v>
      </c>
      <c r="W5518" s="154">
        <v>46146</v>
      </c>
      <c r="X5518" s="154"/>
      <c r="Y5518" s="160"/>
      <c r="Z5518" s="160"/>
      <c r="AA5518" s="153"/>
      <c r="AB5518" s="153"/>
      <c r="AC5518" s="182" t="e">
        <f t="shared" si="174"/>
        <v>#DIV/0!</v>
      </c>
      <c r="AD5518" s="153" t="e">
        <f t="shared" si="175"/>
        <v>#DIV/0!</v>
      </c>
      <c r="AE5518" s="207"/>
      <c r="AF5518" s="153"/>
      <c r="AG5518" s="159"/>
      <c r="AH5518" s="153"/>
      <c r="AI5518" s="161"/>
      <c r="AJ5518" s="153"/>
      <c r="AK5518" s="153"/>
      <c r="AL5518" s="207"/>
      <c r="AM5518" s="207"/>
      <c r="AN5518" s="207"/>
      <c r="AO5518" s="207"/>
      <c r="AP5518" s="147" t="s">
        <v>54</v>
      </c>
      <c r="AQ5518" s="147"/>
      <c r="AR5518" s="147"/>
      <c r="AS5518" s="209" t="s">
        <v>68</v>
      </c>
      <c r="AT5518" s="223" t="str">
        <f>MONTH(B5518)&amp;"/"&amp;YEAR(B5518)</f>
        <v>3/2026</v>
      </c>
      <c r="AU5518" s="223">
        <f>WEEKNUM(B5518)-WEEKNUM(EOMONTH(B5518,-1)+1)+1</f>
        <v>5</v>
      </c>
      <c r="AV5518" s="209" t="str">
        <f>MONTH(R5518)&amp;"/"&amp;YEAR(R5518)</f>
        <v>1/1900</v>
      </c>
      <c r="AW5518" s="209" t="e">
        <f>WEEKNUM(R5518)-WEEKNUM(EOMONTH(R5518,-1)+1)+1</f>
        <v>#NUM!</v>
      </c>
      <c r="AX5518" s="209">
        <f>IF(BB5518="S",IF(Q5518="1. Aceitou o programa",R5518-B5518,0),0)</f>
        <v>0</v>
      </c>
      <c r="AY5518" s="209">
        <f>IF(BB5518="S",IF(AND(S5518&lt;&gt;"",R5518&lt;&gt;""),S5518-R5518,0),0)</f>
        <v>0</v>
      </c>
      <c r="AZ5518" s="209">
        <f>IF(BB5518="S",IF(Q5518="1. Aceitou o programa",IF(OR(X5518="Não se Aplica",X5518=""),IF(OR(W5518="Não se Aplica",W5518=""),0,W5518-V5518),AVERAGE(X5518-W5518,W5518-V5518)),0),0)</f>
        <v>0</v>
      </c>
      <c r="BA5518" s="209">
        <f>IF(BB5518="S",IF(AND(Q5518="1. Aceitou o programa",AH5518="Realizada"),IFERROR(IF(AG5518="",0,AG5518-R5518),0),0),0)</f>
        <v>0</v>
      </c>
      <c r="BB5518" s="209" t="str">
        <f>_xlfn.XLOOKUP(U5518,'Lista Suspensa'!$AA$20:$AA$23,'Lista Suspensa'!$AB$20:$AB$23,"N/A")</f>
        <v>S</v>
      </c>
    </row>
    <row r="5519" spans="1:54" ht="12" customHeight="1">
      <c r="A5519" s="151" t="s">
        <v>54</v>
      </c>
      <c r="B5519" s="152">
        <v>46112</v>
      </c>
      <c r="C5519" s="153" t="s">
        <v>55</v>
      </c>
      <c r="D5519" s="153" t="s">
        <v>56</v>
      </c>
      <c r="E5519" s="244">
        <v>77193183</v>
      </c>
      <c r="F5519" s="144" t="s">
        <v>9804</v>
      </c>
      <c r="G5519" s="230"/>
      <c r="H5519" s="154">
        <v>30249</v>
      </c>
      <c r="I5519" s="153">
        <v>43</v>
      </c>
      <c r="J5519" s="148" t="s">
        <v>70</v>
      </c>
      <c r="K5519" s="153"/>
      <c r="L5519" s="153"/>
      <c r="M5519" s="153"/>
      <c r="N5519" s="153"/>
      <c r="O5519" s="155">
        <v>11998666933</v>
      </c>
      <c r="P5519" s="156" t="s">
        <v>60</v>
      </c>
      <c r="Q5519" s="157" t="s">
        <v>8211</v>
      </c>
      <c r="R5519" s="158"/>
      <c r="S5519" s="159"/>
      <c r="T5519" s="159" t="s">
        <v>6983</v>
      </c>
      <c r="U5519" s="159" t="s">
        <v>8212</v>
      </c>
      <c r="V5519" s="154">
        <v>46113</v>
      </c>
      <c r="W5519" s="154">
        <v>46146</v>
      </c>
      <c r="X5519" s="154"/>
      <c r="Y5519" s="160"/>
      <c r="Z5519" s="160"/>
      <c r="AA5519" s="153"/>
      <c r="AB5519" s="153"/>
      <c r="AC5519" s="182" t="e">
        <f t="shared" si="174"/>
        <v>#DIV/0!</v>
      </c>
      <c r="AD5519" s="153" t="e">
        <f t="shared" si="175"/>
        <v>#DIV/0!</v>
      </c>
      <c r="AE5519" s="207"/>
      <c r="AF5519" s="153"/>
      <c r="AG5519" s="159"/>
      <c r="AH5519" s="153"/>
      <c r="AI5519" s="161"/>
      <c r="AJ5519" s="153"/>
      <c r="AK5519" s="153"/>
      <c r="AL5519" s="207"/>
      <c r="AM5519" s="207"/>
      <c r="AN5519" s="207"/>
      <c r="AO5519" s="207"/>
      <c r="AP5519" s="147" t="s">
        <v>54</v>
      </c>
      <c r="AQ5519" s="147"/>
      <c r="AR5519" s="147"/>
      <c r="AS5519" s="209" t="s">
        <v>68</v>
      </c>
      <c r="AT5519" s="223" t="str">
        <f>MONTH(B5519)&amp;"/"&amp;YEAR(B5519)</f>
        <v>3/2026</v>
      </c>
      <c r="AU5519" s="223">
        <f>WEEKNUM(B5519)-WEEKNUM(EOMONTH(B5519,-1)+1)+1</f>
        <v>5</v>
      </c>
      <c r="AV5519" s="209" t="str">
        <f>MONTH(R5519)&amp;"/"&amp;YEAR(R5519)</f>
        <v>1/1900</v>
      </c>
      <c r="AW5519" s="209" t="e">
        <f>WEEKNUM(R5519)-WEEKNUM(EOMONTH(R5519,-1)+1)+1</f>
        <v>#NUM!</v>
      </c>
      <c r="AX5519" s="209">
        <f>IF(BB5519="S",IF(Q5519="1. Aceitou o programa",R5519-B5519,0),0)</f>
        <v>0</v>
      </c>
      <c r="AY5519" s="209">
        <f>IF(BB5519="S",IF(AND(S5519&lt;&gt;"",R5519&lt;&gt;""),S5519-R5519,0),0)</f>
        <v>0</v>
      </c>
      <c r="AZ5519" s="209">
        <f>IF(BB5519="S",IF(Q5519="1. Aceitou o programa",IF(OR(X5519="Não se Aplica",X5519=""),IF(OR(W5519="Não se Aplica",W5519=""),0,W5519-V5519),AVERAGE(X5519-W5519,W5519-V5519)),0),0)</f>
        <v>0</v>
      </c>
      <c r="BA5519" s="209">
        <f>IF(BB5519="S",IF(AND(Q5519="1. Aceitou o programa",AH5519="Realizada"),IFERROR(IF(AG5519="",0,AG5519-R5519),0),0),0)</f>
        <v>0</v>
      </c>
      <c r="BB5519" s="209" t="str">
        <f>_xlfn.XLOOKUP(U5519,'Lista Suspensa'!$AA$20:$AA$23,'Lista Suspensa'!$AB$20:$AB$23,"N/A")</f>
        <v>S</v>
      </c>
    </row>
    <row r="5520" spans="1:54" ht="12" customHeight="1">
      <c r="A5520" s="151" t="s">
        <v>54</v>
      </c>
      <c r="B5520" s="152">
        <v>46112</v>
      </c>
      <c r="C5520" s="153" t="s">
        <v>55</v>
      </c>
      <c r="D5520" s="153" t="s">
        <v>56</v>
      </c>
      <c r="E5520" s="244">
        <v>88211470</v>
      </c>
      <c r="F5520" s="144" t="s">
        <v>9805</v>
      </c>
      <c r="G5520" s="230"/>
      <c r="H5520" s="154">
        <v>30252</v>
      </c>
      <c r="I5520" s="153">
        <v>43</v>
      </c>
      <c r="J5520" s="148" t="s">
        <v>70</v>
      </c>
      <c r="K5520" s="153"/>
      <c r="L5520" s="153"/>
      <c r="M5520" s="153"/>
      <c r="N5520" s="153">
        <v>60</v>
      </c>
      <c r="O5520" s="155">
        <v>11973876055</v>
      </c>
      <c r="P5520" s="156" t="s">
        <v>60</v>
      </c>
      <c r="Q5520" s="157" t="s">
        <v>8211</v>
      </c>
      <c r="R5520" s="158"/>
      <c r="S5520" s="159"/>
      <c r="T5520" s="159" t="s">
        <v>6983</v>
      </c>
      <c r="U5520" s="159" t="s">
        <v>8212</v>
      </c>
      <c r="V5520" s="154">
        <v>46118</v>
      </c>
      <c r="W5520" s="154">
        <v>46146</v>
      </c>
      <c r="X5520" s="154"/>
      <c r="Y5520" s="160"/>
      <c r="Z5520" s="160"/>
      <c r="AA5520" s="153"/>
      <c r="AB5520" s="153"/>
      <c r="AC5520" s="182" t="e">
        <f t="shared" si="174"/>
        <v>#DIV/0!</v>
      </c>
      <c r="AD5520" s="153" t="e">
        <f t="shared" si="175"/>
        <v>#DIV/0!</v>
      </c>
      <c r="AE5520" s="207"/>
      <c r="AF5520" s="153"/>
      <c r="AG5520" s="159"/>
      <c r="AH5520" s="153"/>
      <c r="AI5520" s="161"/>
      <c r="AJ5520" s="153"/>
      <c r="AK5520" s="153"/>
      <c r="AL5520" s="207"/>
      <c r="AM5520" s="207"/>
      <c r="AN5520" s="207"/>
      <c r="AO5520" s="207"/>
      <c r="AP5520" s="147" t="s">
        <v>54</v>
      </c>
      <c r="AQ5520" s="147"/>
      <c r="AR5520" s="147"/>
      <c r="AS5520" s="209" t="s">
        <v>68</v>
      </c>
      <c r="AT5520" s="223" t="str">
        <f>MONTH(B5520)&amp;"/"&amp;YEAR(B5520)</f>
        <v>3/2026</v>
      </c>
      <c r="AU5520" s="223">
        <f>WEEKNUM(B5520)-WEEKNUM(EOMONTH(B5520,-1)+1)+1</f>
        <v>5</v>
      </c>
      <c r="AV5520" s="209" t="str">
        <f>MONTH(R5520)&amp;"/"&amp;YEAR(R5520)</f>
        <v>1/1900</v>
      </c>
      <c r="AW5520" s="209" t="e">
        <f>WEEKNUM(R5520)-WEEKNUM(EOMONTH(R5520,-1)+1)+1</f>
        <v>#NUM!</v>
      </c>
      <c r="AX5520" s="209">
        <f>IF(BB5520="S",IF(Q5520="1. Aceitou o programa",R5520-B5520,0),0)</f>
        <v>0</v>
      </c>
      <c r="AY5520" s="209">
        <f>IF(BB5520="S",IF(AND(S5520&lt;&gt;"",R5520&lt;&gt;""),S5520-R5520,0),0)</f>
        <v>0</v>
      </c>
      <c r="AZ5520" s="209">
        <f>IF(BB5520="S",IF(Q5520="1. Aceitou o programa",IF(OR(X5520="Não se Aplica",X5520=""),IF(OR(W5520="Não se Aplica",W5520=""),0,W5520-V5520),AVERAGE(X5520-W5520,W5520-V5520)),0),0)</f>
        <v>0</v>
      </c>
      <c r="BA5520" s="209">
        <f>IF(BB5520="S",IF(AND(Q5520="1. Aceitou o programa",AH5520="Realizada"),IFERROR(IF(AG5520="",0,AG5520-R5520),0),0),0)</f>
        <v>0</v>
      </c>
      <c r="BB5520" s="209" t="str">
        <f>_xlfn.XLOOKUP(U5520,'Lista Suspensa'!$AA$20:$AA$23,'Lista Suspensa'!$AB$20:$AB$23,"N/A")</f>
        <v>S</v>
      </c>
    </row>
    <row r="5521" spans="1:54" ht="12" customHeight="1">
      <c r="A5521" s="151" t="s">
        <v>54</v>
      </c>
      <c r="B5521" s="152">
        <v>46112</v>
      </c>
      <c r="C5521" s="153" t="s">
        <v>55</v>
      </c>
      <c r="D5521" s="153" t="s">
        <v>56</v>
      </c>
      <c r="E5521" s="244">
        <v>75904952</v>
      </c>
      <c r="F5521" s="144" t="s">
        <v>9806</v>
      </c>
      <c r="G5521" s="230"/>
      <c r="H5521" s="154">
        <v>30348</v>
      </c>
      <c r="I5521" s="153">
        <v>43</v>
      </c>
      <c r="J5521" s="148" t="s">
        <v>70</v>
      </c>
      <c r="K5521" s="153"/>
      <c r="L5521" s="153"/>
      <c r="M5521" s="153"/>
      <c r="N5521" s="153"/>
      <c r="O5521" s="155">
        <v>11952157275</v>
      </c>
      <c r="P5521" s="156" t="s">
        <v>60</v>
      </c>
      <c r="Q5521" s="157" t="s">
        <v>8211</v>
      </c>
      <c r="R5521" s="158"/>
      <c r="S5521" s="159"/>
      <c r="T5521" s="159" t="s">
        <v>6983</v>
      </c>
      <c r="U5521" s="159" t="s">
        <v>8212</v>
      </c>
      <c r="V5521" s="154">
        <v>46113</v>
      </c>
      <c r="W5521" s="154">
        <v>46146</v>
      </c>
      <c r="X5521" s="154"/>
      <c r="Y5521" s="160"/>
      <c r="Z5521" s="160"/>
      <c r="AA5521" s="153"/>
      <c r="AB5521" s="153"/>
      <c r="AC5521" s="182" t="e">
        <f t="shared" si="174"/>
        <v>#DIV/0!</v>
      </c>
      <c r="AD5521" s="153" t="e">
        <f t="shared" si="175"/>
        <v>#DIV/0!</v>
      </c>
      <c r="AE5521" s="207"/>
      <c r="AF5521" s="153"/>
      <c r="AG5521" s="159"/>
      <c r="AH5521" s="153"/>
      <c r="AI5521" s="161"/>
      <c r="AJ5521" s="153"/>
      <c r="AK5521" s="153"/>
      <c r="AL5521" s="207"/>
      <c r="AM5521" s="207"/>
      <c r="AN5521" s="207"/>
      <c r="AO5521" s="207"/>
      <c r="AP5521" s="147" t="s">
        <v>54</v>
      </c>
      <c r="AQ5521" s="147"/>
      <c r="AR5521" s="147"/>
      <c r="AS5521" s="209" t="s">
        <v>68</v>
      </c>
      <c r="AT5521" s="223" t="str">
        <f>MONTH(B5521)&amp;"/"&amp;YEAR(B5521)</f>
        <v>3/2026</v>
      </c>
      <c r="AU5521" s="223">
        <f>WEEKNUM(B5521)-WEEKNUM(EOMONTH(B5521,-1)+1)+1</f>
        <v>5</v>
      </c>
      <c r="AV5521" s="209" t="str">
        <f>MONTH(R5521)&amp;"/"&amp;YEAR(R5521)</f>
        <v>1/1900</v>
      </c>
      <c r="AW5521" s="209" t="e">
        <f>WEEKNUM(R5521)-WEEKNUM(EOMONTH(R5521,-1)+1)+1</f>
        <v>#NUM!</v>
      </c>
      <c r="AX5521" s="209">
        <f>IF(BB5521="S",IF(Q5521="1. Aceitou o programa",R5521-B5521,0),0)</f>
        <v>0</v>
      </c>
      <c r="AY5521" s="209">
        <f>IF(BB5521="S",IF(AND(S5521&lt;&gt;"",R5521&lt;&gt;""),S5521-R5521,0),0)</f>
        <v>0</v>
      </c>
      <c r="AZ5521" s="209">
        <f>IF(BB5521="S",IF(Q5521="1. Aceitou o programa",IF(OR(X5521="Não se Aplica",X5521=""),IF(OR(W5521="Não se Aplica",W5521=""),0,W5521-V5521),AVERAGE(X5521-W5521,W5521-V5521)),0),0)</f>
        <v>0</v>
      </c>
      <c r="BA5521" s="209">
        <f>IF(BB5521="S",IF(AND(Q5521="1. Aceitou o programa",AH5521="Realizada"),IFERROR(IF(AG5521="",0,AG5521-R5521),0),0),0)</f>
        <v>0</v>
      </c>
      <c r="BB5521" s="209" t="str">
        <f>_xlfn.XLOOKUP(U5521,'Lista Suspensa'!$AA$20:$AA$23,'Lista Suspensa'!$AB$20:$AB$23,"N/A")</f>
        <v>S</v>
      </c>
    </row>
    <row r="5522" spans="1:54" ht="12" customHeight="1">
      <c r="A5522" s="151" t="s">
        <v>54</v>
      </c>
      <c r="B5522" s="152">
        <v>46112</v>
      </c>
      <c r="C5522" s="153" t="s">
        <v>55</v>
      </c>
      <c r="D5522" s="153" t="s">
        <v>56</v>
      </c>
      <c r="E5522" s="244">
        <v>74324974</v>
      </c>
      <c r="F5522" s="144" t="s">
        <v>9807</v>
      </c>
      <c r="G5522" s="230"/>
      <c r="H5522" s="154">
        <v>30369</v>
      </c>
      <c r="I5522" s="153">
        <v>43</v>
      </c>
      <c r="J5522" s="148" t="s">
        <v>70</v>
      </c>
      <c r="K5522" s="153"/>
      <c r="L5522" s="153"/>
      <c r="M5522" s="153"/>
      <c r="N5522" s="153"/>
      <c r="O5522" s="155">
        <v>11964730119</v>
      </c>
      <c r="P5522" s="156" t="s">
        <v>60</v>
      </c>
      <c r="Q5522" s="157" t="s">
        <v>8211</v>
      </c>
      <c r="R5522" s="158"/>
      <c r="S5522" s="159"/>
      <c r="T5522" s="159" t="s">
        <v>6983</v>
      </c>
      <c r="U5522" s="159" t="s">
        <v>8212</v>
      </c>
      <c r="V5522" s="154">
        <v>46113</v>
      </c>
      <c r="W5522" s="154">
        <v>46146</v>
      </c>
      <c r="X5522" s="154"/>
      <c r="Y5522" s="160"/>
      <c r="Z5522" s="160"/>
      <c r="AA5522" s="153"/>
      <c r="AB5522" s="153"/>
      <c r="AC5522" s="182" t="e">
        <f t="shared" si="174"/>
        <v>#DIV/0!</v>
      </c>
      <c r="AD5522" s="153" t="e">
        <f t="shared" si="175"/>
        <v>#DIV/0!</v>
      </c>
      <c r="AE5522" s="207"/>
      <c r="AF5522" s="153"/>
      <c r="AG5522" s="159"/>
      <c r="AH5522" s="153"/>
      <c r="AI5522" s="161"/>
      <c r="AJ5522" s="153"/>
      <c r="AK5522" s="153"/>
      <c r="AL5522" s="207"/>
      <c r="AM5522" s="207"/>
      <c r="AN5522" s="207"/>
      <c r="AO5522" s="207"/>
      <c r="AP5522" s="147" t="s">
        <v>54</v>
      </c>
      <c r="AQ5522" s="147"/>
      <c r="AR5522" s="147"/>
      <c r="AS5522" s="209" t="s">
        <v>68</v>
      </c>
      <c r="AT5522" s="223" t="str">
        <f>MONTH(B5522)&amp;"/"&amp;YEAR(B5522)</f>
        <v>3/2026</v>
      </c>
      <c r="AU5522" s="223">
        <f>WEEKNUM(B5522)-WEEKNUM(EOMONTH(B5522,-1)+1)+1</f>
        <v>5</v>
      </c>
      <c r="AV5522" s="209" t="str">
        <f>MONTH(R5522)&amp;"/"&amp;YEAR(R5522)</f>
        <v>1/1900</v>
      </c>
      <c r="AW5522" s="209" t="e">
        <f>WEEKNUM(R5522)-WEEKNUM(EOMONTH(R5522,-1)+1)+1</f>
        <v>#NUM!</v>
      </c>
      <c r="AX5522" s="209">
        <f>IF(BB5522="S",IF(Q5522="1. Aceitou o programa",R5522-B5522,0),0)</f>
        <v>0</v>
      </c>
      <c r="AY5522" s="209">
        <f>IF(BB5522="S",IF(AND(S5522&lt;&gt;"",R5522&lt;&gt;""),S5522-R5522,0),0)</f>
        <v>0</v>
      </c>
      <c r="AZ5522" s="209">
        <f>IF(BB5522="S",IF(Q5522="1. Aceitou o programa",IF(OR(X5522="Não se Aplica",X5522=""),IF(OR(W5522="Não se Aplica",W5522=""),0,W5522-V5522),AVERAGE(X5522-W5522,W5522-V5522)),0),0)</f>
        <v>0</v>
      </c>
      <c r="BA5522" s="209">
        <f>IF(BB5522="S",IF(AND(Q5522="1. Aceitou o programa",AH5522="Realizada"),IFERROR(IF(AG5522="",0,AG5522-R5522),0),0),0)</f>
        <v>0</v>
      </c>
      <c r="BB5522" s="209" t="str">
        <f>_xlfn.XLOOKUP(U5522,'Lista Suspensa'!$AA$20:$AA$23,'Lista Suspensa'!$AB$20:$AB$23,"N/A")</f>
        <v>S</v>
      </c>
    </row>
    <row r="5523" spans="1:54" ht="12" customHeight="1">
      <c r="A5523" s="151" t="s">
        <v>54</v>
      </c>
      <c r="B5523" s="152">
        <v>46112</v>
      </c>
      <c r="C5523" s="153" t="s">
        <v>55</v>
      </c>
      <c r="D5523" s="153" t="s">
        <v>56</v>
      </c>
      <c r="E5523" s="244">
        <v>82204852</v>
      </c>
      <c r="F5523" s="144" t="s">
        <v>9808</v>
      </c>
      <c r="G5523" s="230"/>
      <c r="H5523" s="154">
        <v>30513</v>
      </c>
      <c r="I5523" s="153">
        <v>42</v>
      </c>
      <c r="J5523" s="148" t="s">
        <v>70</v>
      </c>
      <c r="K5523" s="153"/>
      <c r="L5523" s="153"/>
      <c r="M5523" s="153"/>
      <c r="N5523" s="153">
        <v>40</v>
      </c>
      <c r="O5523" s="155">
        <v>11953837075</v>
      </c>
      <c r="P5523" s="156" t="s">
        <v>60</v>
      </c>
      <c r="Q5523" s="157" t="s">
        <v>8211</v>
      </c>
      <c r="R5523" s="158"/>
      <c r="S5523" s="159"/>
      <c r="T5523" s="159" t="s">
        <v>6983</v>
      </c>
      <c r="U5523" s="159" t="s">
        <v>8212</v>
      </c>
      <c r="V5523" s="154">
        <v>46118</v>
      </c>
      <c r="W5523" s="154">
        <v>46146</v>
      </c>
      <c r="X5523" s="154"/>
      <c r="Y5523" s="160"/>
      <c r="Z5523" s="160"/>
      <c r="AA5523" s="153"/>
      <c r="AB5523" s="153"/>
      <c r="AC5523" s="182" t="e">
        <f t="shared" si="174"/>
        <v>#DIV/0!</v>
      </c>
      <c r="AD5523" s="153" t="e">
        <f t="shared" si="175"/>
        <v>#DIV/0!</v>
      </c>
      <c r="AE5523" s="207"/>
      <c r="AF5523" s="153"/>
      <c r="AG5523" s="159"/>
      <c r="AH5523" s="153"/>
      <c r="AI5523" s="161"/>
      <c r="AJ5523" s="153"/>
      <c r="AK5523" s="153"/>
      <c r="AL5523" s="207"/>
      <c r="AM5523" s="207"/>
      <c r="AN5523" s="207"/>
      <c r="AO5523" s="207"/>
      <c r="AP5523" s="147" t="s">
        <v>54</v>
      </c>
      <c r="AQ5523" s="147"/>
      <c r="AR5523" s="147"/>
      <c r="AS5523" s="209" t="s">
        <v>68</v>
      </c>
      <c r="AT5523" s="223" t="str">
        <f>MONTH(B5523)&amp;"/"&amp;YEAR(B5523)</f>
        <v>3/2026</v>
      </c>
      <c r="AU5523" s="223">
        <f>WEEKNUM(B5523)-WEEKNUM(EOMONTH(B5523,-1)+1)+1</f>
        <v>5</v>
      </c>
      <c r="AV5523" s="209" t="str">
        <f>MONTH(R5523)&amp;"/"&amp;YEAR(R5523)</f>
        <v>1/1900</v>
      </c>
      <c r="AW5523" s="209" t="e">
        <f>WEEKNUM(R5523)-WEEKNUM(EOMONTH(R5523,-1)+1)+1</f>
        <v>#NUM!</v>
      </c>
      <c r="AX5523" s="209">
        <f>IF(BB5523="S",IF(Q5523="1. Aceitou o programa",R5523-B5523,0),0)</f>
        <v>0</v>
      </c>
      <c r="AY5523" s="209">
        <f>IF(BB5523="S",IF(AND(S5523&lt;&gt;"",R5523&lt;&gt;""),S5523-R5523,0),0)</f>
        <v>0</v>
      </c>
      <c r="AZ5523" s="209">
        <f>IF(BB5523="S",IF(Q5523="1. Aceitou o programa",IF(OR(X5523="Não se Aplica",X5523=""),IF(OR(W5523="Não se Aplica",W5523=""),0,W5523-V5523),AVERAGE(X5523-W5523,W5523-V5523)),0),0)</f>
        <v>0</v>
      </c>
      <c r="BA5523" s="209">
        <f>IF(BB5523="S",IF(AND(Q5523="1. Aceitou o programa",AH5523="Realizada"),IFERROR(IF(AG5523="",0,AG5523-R5523),0),0),0)</f>
        <v>0</v>
      </c>
      <c r="BB5523" s="209" t="str">
        <f>_xlfn.XLOOKUP(U5523,'Lista Suspensa'!$AA$20:$AA$23,'Lista Suspensa'!$AB$20:$AB$23,"N/A")</f>
        <v>S</v>
      </c>
    </row>
    <row r="5524" spans="1:54" ht="12" customHeight="1">
      <c r="A5524" s="151" t="s">
        <v>54</v>
      </c>
      <c r="B5524" s="152">
        <v>46112</v>
      </c>
      <c r="C5524" s="153" t="s">
        <v>55</v>
      </c>
      <c r="D5524" s="153" t="s">
        <v>56</v>
      </c>
      <c r="E5524" s="244">
        <v>75884484</v>
      </c>
      <c r="F5524" s="144" t="s">
        <v>9809</v>
      </c>
      <c r="G5524" s="230"/>
      <c r="H5524" s="154">
        <v>30577</v>
      </c>
      <c r="I5524" s="153">
        <v>42</v>
      </c>
      <c r="J5524" s="148" t="s">
        <v>70</v>
      </c>
      <c r="K5524" s="153"/>
      <c r="L5524" s="153"/>
      <c r="M5524" s="153"/>
      <c r="N5524" s="153"/>
      <c r="O5524" s="155">
        <v>11987248051</v>
      </c>
      <c r="P5524" s="156" t="s">
        <v>60</v>
      </c>
      <c r="Q5524" s="157" t="s">
        <v>8211</v>
      </c>
      <c r="R5524" s="158"/>
      <c r="S5524" s="159"/>
      <c r="T5524" s="159" t="s">
        <v>6983</v>
      </c>
      <c r="U5524" s="159" t="s">
        <v>8212</v>
      </c>
      <c r="V5524" s="154">
        <v>46113</v>
      </c>
      <c r="W5524" s="154">
        <v>46146</v>
      </c>
      <c r="X5524" s="154"/>
      <c r="Y5524" s="160"/>
      <c r="Z5524" s="160"/>
      <c r="AA5524" s="153"/>
      <c r="AB5524" s="153"/>
      <c r="AC5524" s="182" t="e">
        <f t="shared" si="174"/>
        <v>#DIV/0!</v>
      </c>
      <c r="AD5524" s="153" t="e">
        <f t="shared" si="175"/>
        <v>#DIV/0!</v>
      </c>
      <c r="AE5524" s="207"/>
      <c r="AF5524" s="153"/>
      <c r="AG5524" s="159"/>
      <c r="AH5524" s="153"/>
      <c r="AI5524" s="161"/>
      <c r="AJ5524" s="153"/>
      <c r="AK5524" s="153"/>
      <c r="AL5524" s="207"/>
      <c r="AM5524" s="207"/>
      <c r="AN5524" s="207"/>
      <c r="AO5524" s="207"/>
      <c r="AP5524" s="147" t="s">
        <v>54</v>
      </c>
      <c r="AQ5524" s="147"/>
      <c r="AR5524" s="147"/>
      <c r="AS5524" s="209" t="s">
        <v>68</v>
      </c>
      <c r="AT5524" s="223" t="str">
        <f>MONTH(B5524)&amp;"/"&amp;YEAR(B5524)</f>
        <v>3/2026</v>
      </c>
      <c r="AU5524" s="223">
        <f>WEEKNUM(B5524)-WEEKNUM(EOMONTH(B5524,-1)+1)+1</f>
        <v>5</v>
      </c>
      <c r="AV5524" s="209" t="str">
        <f>MONTH(R5524)&amp;"/"&amp;YEAR(R5524)</f>
        <v>1/1900</v>
      </c>
      <c r="AW5524" s="209" t="e">
        <f>WEEKNUM(R5524)-WEEKNUM(EOMONTH(R5524,-1)+1)+1</f>
        <v>#NUM!</v>
      </c>
      <c r="AX5524" s="209">
        <f>IF(BB5524="S",IF(Q5524="1. Aceitou o programa",R5524-B5524,0),0)</f>
        <v>0</v>
      </c>
      <c r="AY5524" s="209">
        <f>IF(BB5524="S",IF(AND(S5524&lt;&gt;"",R5524&lt;&gt;""),S5524-R5524,0),0)</f>
        <v>0</v>
      </c>
      <c r="AZ5524" s="209">
        <f>IF(BB5524="S",IF(Q5524="1. Aceitou o programa",IF(OR(X5524="Não se Aplica",X5524=""),IF(OR(W5524="Não se Aplica",W5524=""),0,W5524-V5524),AVERAGE(X5524-W5524,W5524-V5524)),0),0)</f>
        <v>0</v>
      </c>
      <c r="BA5524" s="209">
        <f>IF(BB5524="S",IF(AND(Q5524="1. Aceitou o programa",AH5524="Realizada"),IFERROR(IF(AG5524="",0,AG5524-R5524),0),0),0)</f>
        <v>0</v>
      </c>
      <c r="BB5524" s="209" t="str">
        <f>_xlfn.XLOOKUP(U5524,'Lista Suspensa'!$AA$20:$AA$23,'Lista Suspensa'!$AB$20:$AB$23,"N/A")</f>
        <v>S</v>
      </c>
    </row>
    <row r="5525" spans="1:54" ht="12" customHeight="1">
      <c r="A5525" s="151" t="s">
        <v>54</v>
      </c>
      <c r="B5525" s="152">
        <v>46112</v>
      </c>
      <c r="C5525" s="153" t="s">
        <v>55</v>
      </c>
      <c r="D5525" s="153" t="s">
        <v>56</v>
      </c>
      <c r="E5525" s="244">
        <v>76564814</v>
      </c>
      <c r="F5525" s="144" t="s">
        <v>9810</v>
      </c>
      <c r="G5525" s="230"/>
      <c r="H5525" s="154">
        <v>31173</v>
      </c>
      <c r="I5525" s="153">
        <v>41</v>
      </c>
      <c r="J5525" s="148" t="s">
        <v>70</v>
      </c>
      <c r="K5525" s="153"/>
      <c r="L5525" s="153"/>
      <c r="M5525" s="153"/>
      <c r="N5525" s="153"/>
      <c r="O5525" s="155">
        <v>11930596317</v>
      </c>
      <c r="P5525" s="156" t="s">
        <v>60</v>
      </c>
      <c r="Q5525" s="157" t="s">
        <v>8211</v>
      </c>
      <c r="R5525" s="158"/>
      <c r="S5525" s="159"/>
      <c r="T5525" s="159" t="s">
        <v>6983</v>
      </c>
      <c r="U5525" s="159" t="s">
        <v>8212</v>
      </c>
      <c r="V5525" s="154">
        <v>46113</v>
      </c>
      <c r="W5525" s="154">
        <v>46146</v>
      </c>
      <c r="X5525" s="154"/>
      <c r="Y5525" s="160"/>
      <c r="Z5525" s="160"/>
      <c r="AA5525" s="153"/>
      <c r="AB5525" s="153"/>
      <c r="AC5525" s="182" t="e">
        <f t="shared" si="174"/>
        <v>#DIV/0!</v>
      </c>
      <c r="AD5525" s="153" t="e">
        <f t="shared" si="175"/>
        <v>#DIV/0!</v>
      </c>
      <c r="AE5525" s="207"/>
      <c r="AF5525" s="153"/>
      <c r="AG5525" s="159"/>
      <c r="AH5525" s="153"/>
      <c r="AI5525" s="161"/>
      <c r="AJ5525" s="153"/>
      <c r="AK5525" s="153"/>
      <c r="AL5525" s="207"/>
      <c r="AM5525" s="207"/>
      <c r="AN5525" s="207"/>
      <c r="AO5525" s="207"/>
      <c r="AP5525" s="147" t="s">
        <v>54</v>
      </c>
      <c r="AQ5525" s="147"/>
      <c r="AR5525" s="147"/>
      <c r="AS5525" s="209" t="s">
        <v>68</v>
      </c>
      <c r="AT5525" s="223" t="str">
        <f>MONTH(B5525)&amp;"/"&amp;YEAR(B5525)</f>
        <v>3/2026</v>
      </c>
      <c r="AU5525" s="223">
        <f>WEEKNUM(B5525)-WEEKNUM(EOMONTH(B5525,-1)+1)+1</f>
        <v>5</v>
      </c>
      <c r="AV5525" s="209" t="str">
        <f>MONTH(R5525)&amp;"/"&amp;YEAR(R5525)</f>
        <v>1/1900</v>
      </c>
      <c r="AW5525" s="209" t="e">
        <f>WEEKNUM(R5525)-WEEKNUM(EOMONTH(R5525,-1)+1)+1</f>
        <v>#NUM!</v>
      </c>
      <c r="AX5525" s="209">
        <f>IF(BB5525="S",IF(Q5525="1. Aceitou o programa",R5525-B5525,0),0)</f>
        <v>0</v>
      </c>
      <c r="AY5525" s="209">
        <f>IF(BB5525="S",IF(AND(S5525&lt;&gt;"",R5525&lt;&gt;""),S5525-R5525,0),0)</f>
        <v>0</v>
      </c>
      <c r="AZ5525" s="209">
        <f>IF(BB5525="S",IF(Q5525="1. Aceitou o programa",IF(OR(X5525="Não se Aplica",X5525=""),IF(OR(W5525="Não se Aplica",W5525=""),0,W5525-V5525),AVERAGE(X5525-W5525,W5525-V5525)),0),0)</f>
        <v>0</v>
      </c>
      <c r="BA5525" s="209">
        <f>IF(BB5525="S",IF(AND(Q5525="1. Aceitou o programa",AH5525="Realizada"),IFERROR(IF(AG5525="",0,AG5525-R5525),0),0),0)</f>
        <v>0</v>
      </c>
      <c r="BB5525" s="209" t="str">
        <f>_xlfn.XLOOKUP(U5525,'Lista Suspensa'!$AA$20:$AA$23,'Lista Suspensa'!$AB$20:$AB$23,"N/A")</f>
        <v>S</v>
      </c>
    </row>
    <row r="5526" spans="1:54" ht="12" customHeight="1">
      <c r="A5526" s="151" t="s">
        <v>54</v>
      </c>
      <c r="B5526" s="152">
        <v>46112</v>
      </c>
      <c r="C5526" s="153" t="s">
        <v>55</v>
      </c>
      <c r="D5526" s="153" t="s">
        <v>56</v>
      </c>
      <c r="E5526" s="244">
        <v>81782874</v>
      </c>
      <c r="F5526" s="144" t="s">
        <v>9811</v>
      </c>
      <c r="G5526" s="230"/>
      <c r="H5526" s="154">
        <v>31301</v>
      </c>
      <c r="I5526" s="153">
        <v>40</v>
      </c>
      <c r="J5526" s="148" t="s">
        <v>70</v>
      </c>
      <c r="K5526" s="153"/>
      <c r="L5526" s="153"/>
      <c r="M5526" s="153"/>
      <c r="N5526" s="153">
        <v>60</v>
      </c>
      <c r="O5526" s="155">
        <v>11976116801</v>
      </c>
      <c r="P5526" s="156" t="s">
        <v>60</v>
      </c>
      <c r="Q5526" s="157" t="s">
        <v>8211</v>
      </c>
      <c r="R5526" s="158"/>
      <c r="S5526" s="159"/>
      <c r="T5526" s="159" t="s">
        <v>6983</v>
      </c>
      <c r="U5526" s="159" t="s">
        <v>8212</v>
      </c>
      <c r="V5526" s="154">
        <v>46118</v>
      </c>
      <c r="W5526" s="154">
        <v>46146</v>
      </c>
      <c r="X5526" s="154"/>
      <c r="Y5526" s="160"/>
      <c r="Z5526" s="160"/>
      <c r="AA5526" s="153"/>
      <c r="AB5526" s="153"/>
      <c r="AC5526" s="182" t="e">
        <f t="shared" si="174"/>
        <v>#DIV/0!</v>
      </c>
      <c r="AD5526" s="153" t="e">
        <f t="shared" si="175"/>
        <v>#DIV/0!</v>
      </c>
      <c r="AE5526" s="207"/>
      <c r="AF5526" s="153"/>
      <c r="AG5526" s="159"/>
      <c r="AH5526" s="153"/>
      <c r="AI5526" s="161"/>
      <c r="AJ5526" s="153"/>
      <c r="AK5526" s="153"/>
      <c r="AL5526" s="207"/>
      <c r="AM5526" s="207"/>
      <c r="AN5526" s="207"/>
      <c r="AO5526" s="207"/>
      <c r="AP5526" s="147" t="s">
        <v>54</v>
      </c>
      <c r="AQ5526" s="147"/>
      <c r="AR5526" s="147"/>
      <c r="AS5526" s="209" t="s">
        <v>68</v>
      </c>
      <c r="AT5526" s="223" t="str">
        <f>MONTH(B5526)&amp;"/"&amp;YEAR(B5526)</f>
        <v>3/2026</v>
      </c>
      <c r="AU5526" s="223">
        <f>WEEKNUM(B5526)-WEEKNUM(EOMONTH(B5526,-1)+1)+1</f>
        <v>5</v>
      </c>
      <c r="AV5526" s="209" t="str">
        <f>MONTH(R5526)&amp;"/"&amp;YEAR(R5526)</f>
        <v>1/1900</v>
      </c>
      <c r="AW5526" s="209" t="e">
        <f>WEEKNUM(R5526)-WEEKNUM(EOMONTH(R5526,-1)+1)+1</f>
        <v>#NUM!</v>
      </c>
      <c r="AX5526" s="209">
        <f>IF(BB5526="S",IF(Q5526="1. Aceitou o programa",R5526-B5526,0),0)</f>
        <v>0</v>
      </c>
      <c r="AY5526" s="209">
        <f>IF(BB5526="S",IF(AND(S5526&lt;&gt;"",R5526&lt;&gt;""),S5526-R5526,0),0)</f>
        <v>0</v>
      </c>
      <c r="AZ5526" s="209">
        <f>IF(BB5526="S",IF(Q5526="1. Aceitou o programa",IF(OR(X5526="Não se Aplica",X5526=""),IF(OR(W5526="Não se Aplica",W5526=""),0,W5526-V5526),AVERAGE(X5526-W5526,W5526-V5526)),0),0)</f>
        <v>0</v>
      </c>
      <c r="BA5526" s="209">
        <f>IF(BB5526="S",IF(AND(Q5526="1. Aceitou o programa",AH5526="Realizada"),IFERROR(IF(AG5526="",0,AG5526-R5526),0),0),0)</f>
        <v>0</v>
      </c>
      <c r="BB5526" s="209" t="str">
        <f>_xlfn.XLOOKUP(U5526,'Lista Suspensa'!$AA$20:$AA$23,'Lista Suspensa'!$AB$20:$AB$23,"N/A")</f>
        <v>S</v>
      </c>
    </row>
    <row r="5527" spans="1:54" ht="12" customHeight="1">
      <c r="A5527" s="151" t="s">
        <v>54</v>
      </c>
      <c r="B5527" s="152">
        <v>46112</v>
      </c>
      <c r="C5527" s="153" t="s">
        <v>55</v>
      </c>
      <c r="D5527" s="153" t="s">
        <v>56</v>
      </c>
      <c r="E5527" s="244">
        <v>76628585</v>
      </c>
      <c r="F5527" s="144" t="s">
        <v>9812</v>
      </c>
      <c r="G5527" s="230"/>
      <c r="H5527" s="154">
        <v>32044</v>
      </c>
      <c r="I5527" s="153">
        <v>38</v>
      </c>
      <c r="J5527" s="148" t="s">
        <v>70</v>
      </c>
      <c r="K5527" s="153"/>
      <c r="L5527" s="153"/>
      <c r="M5527" s="153"/>
      <c r="N5527" s="153"/>
      <c r="O5527" s="155">
        <v>11981056174</v>
      </c>
      <c r="P5527" s="156" t="s">
        <v>3022</v>
      </c>
      <c r="Q5527" s="157" t="s">
        <v>8211</v>
      </c>
      <c r="R5527" s="158"/>
      <c r="S5527" s="159"/>
      <c r="T5527" s="159" t="s">
        <v>6983</v>
      </c>
      <c r="U5527" s="159" t="s">
        <v>8212</v>
      </c>
      <c r="V5527" s="154">
        <v>46113</v>
      </c>
      <c r="W5527" s="154">
        <v>46146</v>
      </c>
      <c r="X5527" s="154"/>
      <c r="Y5527" s="160"/>
      <c r="Z5527" s="160"/>
      <c r="AA5527" s="153"/>
      <c r="AB5527" s="153"/>
      <c r="AC5527" s="182" t="e">
        <f t="shared" si="174"/>
        <v>#DIV/0!</v>
      </c>
      <c r="AD5527" s="153" t="e">
        <f t="shared" si="175"/>
        <v>#DIV/0!</v>
      </c>
      <c r="AE5527" s="207"/>
      <c r="AF5527" s="153"/>
      <c r="AG5527" s="159"/>
      <c r="AH5527" s="153"/>
      <c r="AI5527" s="161"/>
      <c r="AJ5527" s="153"/>
      <c r="AK5527" s="153"/>
      <c r="AL5527" s="207"/>
      <c r="AM5527" s="207"/>
      <c r="AN5527" s="207"/>
      <c r="AO5527" s="207"/>
      <c r="AP5527" s="147" t="s">
        <v>54</v>
      </c>
      <c r="AQ5527" s="147"/>
      <c r="AR5527" s="147"/>
      <c r="AS5527" s="209" t="s">
        <v>68</v>
      </c>
      <c r="AT5527" s="223" t="str">
        <f>MONTH(B5527)&amp;"/"&amp;YEAR(B5527)</f>
        <v>3/2026</v>
      </c>
      <c r="AU5527" s="223">
        <f>WEEKNUM(B5527)-WEEKNUM(EOMONTH(B5527,-1)+1)+1</f>
        <v>5</v>
      </c>
      <c r="AV5527" s="209" t="str">
        <f>MONTH(R5527)&amp;"/"&amp;YEAR(R5527)</f>
        <v>1/1900</v>
      </c>
      <c r="AW5527" s="209" t="e">
        <f>WEEKNUM(R5527)-WEEKNUM(EOMONTH(R5527,-1)+1)+1</f>
        <v>#NUM!</v>
      </c>
      <c r="AX5527" s="209">
        <f>IF(BB5527="S",IF(Q5527="1. Aceitou o programa",R5527-B5527,0),0)</f>
        <v>0</v>
      </c>
      <c r="AY5527" s="209">
        <f>IF(BB5527="S",IF(AND(S5527&lt;&gt;"",R5527&lt;&gt;""),S5527-R5527,0),0)</f>
        <v>0</v>
      </c>
      <c r="AZ5527" s="209">
        <f>IF(BB5527="S",IF(Q5527="1. Aceitou o programa",IF(OR(X5527="Não se Aplica",X5527=""),IF(OR(W5527="Não se Aplica",W5527=""),0,W5527-V5527),AVERAGE(X5527-W5527,W5527-V5527)),0),0)</f>
        <v>0</v>
      </c>
      <c r="BA5527" s="209">
        <f>IF(BB5527="S",IF(AND(Q5527="1. Aceitou o programa",AH5527="Realizada"),IFERROR(IF(AG5527="",0,AG5527-R5527),0),0),0)</f>
        <v>0</v>
      </c>
      <c r="BB5527" s="209" t="str">
        <f>_xlfn.XLOOKUP(U5527,'Lista Suspensa'!$AA$20:$AA$23,'Lista Suspensa'!$AB$20:$AB$23,"N/A")</f>
        <v>S</v>
      </c>
    </row>
    <row r="5528" spans="1:54" ht="12" customHeight="1">
      <c r="A5528" s="151" t="s">
        <v>54</v>
      </c>
      <c r="B5528" s="152">
        <v>46112</v>
      </c>
      <c r="C5528" s="153" t="s">
        <v>55</v>
      </c>
      <c r="D5528" s="153" t="s">
        <v>56</v>
      </c>
      <c r="E5528" s="244">
        <v>79090299</v>
      </c>
      <c r="F5528" s="144" t="s">
        <v>9813</v>
      </c>
      <c r="G5528" s="230"/>
      <c r="H5528" s="154">
        <v>32523</v>
      </c>
      <c r="I5528" s="153">
        <v>37</v>
      </c>
      <c r="J5528" s="148" t="s">
        <v>70</v>
      </c>
      <c r="K5528" s="153"/>
      <c r="L5528" s="153"/>
      <c r="M5528" s="153"/>
      <c r="N5528" s="153"/>
      <c r="O5528" s="155">
        <v>21964810735</v>
      </c>
      <c r="P5528" s="156" t="s">
        <v>60</v>
      </c>
      <c r="Q5528" s="157" t="s">
        <v>8211</v>
      </c>
      <c r="R5528" s="158"/>
      <c r="S5528" s="159"/>
      <c r="T5528" s="159" t="s">
        <v>6983</v>
      </c>
      <c r="U5528" s="159" t="s">
        <v>8212</v>
      </c>
      <c r="V5528" s="154">
        <v>46113</v>
      </c>
      <c r="W5528" s="154">
        <v>46146</v>
      </c>
      <c r="X5528" s="154"/>
      <c r="Y5528" s="160"/>
      <c r="Z5528" s="160"/>
      <c r="AA5528" s="153"/>
      <c r="AB5528" s="153"/>
      <c r="AC5528" s="182" t="e">
        <f t="shared" si="174"/>
        <v>#DIV/0!</v>
      </c>
      <c r="AD5528" s="153" t="e">
        <f t="shared" si="175"/>
        <v>#DIV/0!</v>
      </c>
      <c r="AE5528" s="207"/>
      <c r="AF5528" s="153"/>
      <c r="AG5528" s="159"/>
      <c r="AH5528" s="153"/>
      <c r="AI5528" s="161"/>
      <c r="AJ5528" s="153"/>
      <c r="AK5528" s="153"/>
      <c r="AL5528" s="207"/>
      <c r="AM5528" s="207"/>
      <c r="AN5528" s="207"/>
      <c r="AO5528" s="207"/>
      <c r="AP5528" s="147" t="s">
        <v>54</v>
      </c>
      <c r="AQ5528" s="147"/>
      <c r="AR5528" s="147"/>
      <c r="AS5528" s="209" t="s">
        <v>68</v>
      </c>
      <c r="AT5528" s="223" t="str">
        <f>MONTH(B5528)&amp;"/"&amp;YEAR(B5528)</f>
        <v>3/2026</v>
      </c>
      <c r="AU5528" s="223">
        <f>WEEKNUM(B5528)-WEEKNUM(EOMONTH(B5528,-1)+1)+1</f>
        <v>5</v>
      </c>
      <c r="AV5528" s="209" t="str">
        <f>MONTH(R5528)&amp;"/"&amp;YEAR(R5528)</f>
        <v>1/1900</v>
      </c>
      <c r="AW5528" s="209" t="e">
        <f>WEEKNUM(R5528)-WEEKNUM(EOMONTH(R5528,-1)+1)+1</f>
        <v>#NUM!</v>
      </c>
      <c r="AX5528" s="209">
        <f>IF(BB5528="S",IF(Q5528="1. Aceitou o programa",R5528-B5528,0),0)</f>
        <v>0</v>
      </c>
      <c r="AY5528" s="209">
        <f>IF(BB5528="S",IF(AND(S5528&lt;&gt;"",R5528&lt;&gt;""),S5528-R5528,0),0)</f>
        <v>0</v>
      </c>
      <c r="AZ5528" s="209">
        <f>IF(BB5528="S",IF(Q5528="1. Aceitou o programa",IF(OR(X5528="Não se Aplica",X5528=""),IF(OR(W5528="Não se Aplica",W5528=""),0,W5528-V5528),AVERAGE(X5528-W5528,W5528-V5528)),0),0)</f>
        <v>0</v>
      </c>
      <c r="BA5528" s="209">
        <f>IF(BB5528="S",IF(AND(Q5528="1. Aceitou o programa",AH5528="Realizada"),IFERROR(IF(AG5528="",0,AG5528-R5528),0),0),0)</f>
        <v>0</v>
      </c>
      <c r="BB5528" s="209" t="str">
        <f>_xlfn.XLOOKUP(U5528,'Lista Suspensa'!$AA$20:$AA$23,'Lista Suspensa'!$AB$20:$AB$23,"N/A")</f>
        <v>S</v>
      </c>
    </row>
    <row r="5529" spans="1:54" ht="12" customHeight="1">
      <c r="A5529" s="151" t="s">
        <v>54</v>
      </c>
      <c r="B5529" s="152">
        <v>46112</v>
      </c>
      <c r="C5529" s="153" t="s">
        <v>55</v>
      </c>
      <c r="D5529" s="153" t="s">
        <v>56</v>
      </c>
      <c r="E5529" s="244">
        <v>89201768</v>
      </c>
      <c r="F5529" s="144" t="s">
        <v>9814</v>
      </c>
      <c r="G5529" s="230"/>
      <c r="H5529" s="154">
        <v>32619</v>
      </c>
      <c r="I5529" s="153">
        <v>37</v>
      </c>
      <c r="J5529" s="148" t="s">
        <v>70</v>
      </c>
      <c r="K5529" s="153"/>
      <c r="L5529" s="153"/>
      <c r="M5529" s="153"/>
      <c r="N5529" s="153">
        <v>75</v>
      </c>
      <c r="O5529" s="155">
        <v>21994358178</v>
      </c>
      <c r="P5529" s="156" t="s">
        <v>60</v>
      </c>
      <c r="Q5529" s="157" t="s">
        <v>8211</v>
      </c>
      <c r="R5529" s="158"/>
      <c r="S5529" s="159"/>
      <c r="T5529" s="159" t="s">
        <v>6983</v>
      </c>
      <c r="U5529" s="159" t="s">
        <v>8212</v>
      </c>
      <c r="V5529" s="154">
        <v>46118</v>
      </c>
      <c r="W5529" s="154">
        <v>46146</v>
      </c>
      <c r="X5529" s="154"/>
      <c r="Y5529" s="160"/>
      <c r="Z5529" s="160"/>
      <c r="AA5529" s="153"/>
      <c r="AB5529" s="153"/>
      <c r="AC5529" s="182" t="e">
        <f t="shared" si="174"/>
        <v>#DIV/0!</v>
      </c>
      <c r="AD5529" s="153" t="e">
        <f t="shared" si="175"/>
        <v>#DIV/0!</v>
      </c>
      <c r="AE5529" s="207"/>
      <c r="AF5529" s="153"/>
      <c r="AG5529" s="159"/>
      <c r="AH5529" s="153"/>
      <c r="AI5529" s="161"/>
      <c r="AJ5529" s="153"/>
      <c r="AK5529" s="153"/>
      <c r="AL5529" s="207"/>
      <c r="AM5529" s="207"/>
      <c r="AN5529" s="207"/>
      <c r="AO5529" s="207"/>
      <c r="AP5529" s="147" t="s">
        <v>54</v>
      </c>
      <c r="AQ5529" s="147"/>
      <c r="AR5529" s="147"/>
      <c r="AS5529" s="209" t="s">
        <v>68</v>
      </c>
      <c r="AT5529" s="223" t="str">
        <f>MONTH(B5529)&amp;"/"&amp;YEAR(B5529)</f>
        <v>3/2026</v>
      </c>
      <c r="AU5529" s="223">
        <f>WEEKNUM(B5529)-WEEKNUM(EOMONTH(B5529,-1)+1)+1</f>
        <v>5</v>
      </c>
      <c r="AV5529" s="209" t="str">
        <f>MONTH(R5529)&amp;"/"&amp;YEAR(R5529)</f>
        <v>1/1900</v>
      </c>
      <c r="AW5529" s="209" t="e">
        <f>WEEKNUM(R5529)-WEEKNUM(EOMONTH(R5529,-1)+1)+1</f>
        <v>#NUM!</v>
      </c>
      <c r="AX5529" s="209">
        <f>IF(BB5529="S",IF(Q5529="1. Aceitou o programa",R5529-B5529,0),0)</f>
        <v>0</v>
      </c>
      <c r="AY5529" s="209">
        <f>IF(BB5529="S",IF(AND(S5529&lt;&gt;"",R5529&lt;&gt;""),S5529-R5529,0),0)</f>
        <v>0</v>
      </c>
      <c r="AZ5529" s="209">
        <f>IF(BB5529="S",IF(Q5529="1. Aceitou o programa",IF(OR(X5529="Não se Aplica",X5529=""),IF(OR(W5529="Não se Aplica",W5529=""),0,W5529-V5529),AVERAGE(X5529-W5529,W5529-V5529)),0),0)</f>
        <v>0</v>
      </c>
      <c r="BA5529" s="209">
        <f>IF(BB5529="S",IF(AND(Q5529="1. Aceitou o programa",AH5529="Realizada"),IFERROR(IF(AG5529="",0,AG5529-R5529),0),0),0)</f>
        <v>0</v>
      </c>
      <c r="BB5529" s="209" t="str">
        <f>_xlfn.XLOOKUP(U5529,'Lista Suspensa'!$AA$20:$AA$23,'Lista Suspensa'!$AB$20:$AB$23,"N/A")</f>
        <v>S</v>
      </c>
    </row>
    <row r="5530" spans="1:54" ht="12" customHeight="1">
      <c r="A5530" s="151" t="s">
        <v>54</v>
      </c>
      <c r="B5530" s="152">
        <v>46112</v>
      </c>
      <c r="C5530" s="153" t="s">
        <v>55</v>
      </c>
      <c r="D5530" s="153" t="s">
        <v>56</v>
      </c>
      <c r="E5530" s="244">
        <v>85228991</v>
      </c>
      <c r="F5530" s="144" t="s">
        <v>9815</v>
      </c>
      <c r="G5530" s="230"/>
      <c r="H5530" s="154">
        <v>33279</v>
      </c>
      <c r="I5530" s="153">
        <v>35</v>
      </c>
      <c r="J5530" s="148" t="s">
        <v>70</v>
      </c>
      <c r="K5530" s="153"/>
      <c r="L5530" s="153"/>
      <c r="M5530" s="153"/>
      <c r="N5530" s="153">
        <v>450</v>
      </c>
      <c r="O5530" s="155">
        <v>21964583901</v>
      </c>
      <c r="P5530" s="156" t="s">
        <v>60</v>
      </c>
      <c r="Q5530" s="157" t="s">
        <v>8211</v>
      </c>
      <c r="R5530" s="158"/>
      <c r="S5530" s="159"/>
      <c r="T5530" s="159" t="s">
        <v>6983</v>
      </c>
      <c r="U5530" s="159" t="s">
        <v>8212</v>
      </c>
      <c r="V5530" s="154">
        <v>46118</v>
      </c>
      <c r="W5530" s="154">
        <v>46146</v>
      </c>
      <c r="X5530" s="154"/>
      <c r="Y5530" s="160"/>
      <c r="Z5530" s="160"/>
      <c r="AA5530" s="153"/>
      <c r="AB5530" s="153"/>
      <c r="AC5530" s="182" t="e">
        <f t="shared" si="174"/>
        <v>#DIV/0!</v>
      </c>
      <c r="AD5530" s="153" t="e">
        <f t="shared" si="175"/>
        <v>#DIV/0!</v>
      </c>
      <c r="AE5530" s="207"/>
      <c r="AF5530" s="153"/>
      <c r="AG5530" s="159"/>
      <c r="AH5530" s="153"/>
      <c r="AI5530" s="161"/>
      <c r="AJ5530" s="153"/>
      <c r="AK5530" s="153"/>
      <c r="AL5530" s="207"/>
      <c r="AM5530" s="207"/>
      <c r="AN5530" s="207"/>
      <c r="AO5530" s="207"/>
      <c r="AP5530" s="147" t="s">
        <v>54</v>
      </c>
      <c r="AQ5530" s="147"/>
      <c r="AR5530" s="147"/>
      <c r="AS5530" s="209" t="s">
        <v>68</v>
      </c>
      <c r="AT5530" s="223" t="str">
        <f>MONTH(B5530)&amp;"/"&amp;YEAR(B5530)</f>
        <v>3/2026</v>
      </c>
      <c r="AU5530" s="223">
        <f>WEEKNUM(B5530)-WEEKNUM(EOMONTH(B5530,-1)+1)+1</f>
        <v>5</v>
      </c>
      <c r="AV5530" s="209" t="str">
        <f>MONTH(R5530)&amp;"/"&amp;YEAR(R5530)</f>
        <v>1/1900</v>
      </c>
      <c r="AW5530" s="209" t="e">
        <f>WEEKNUM(R5530)-WEEKNUM(EOMONTH(R5530,-1)+1)+1</f>
        <v>#NUM!</v>
      </c>
      <c r="AX5530" s="209">
        <f>IF(BB5530="S",IF(Q5530="1. Aceitou o programa",R5530-B5530,0),0)</f>
        <v>0</v>
      </c>
      <c r="AY5530" s="209">
        <f>IF(BB5530="S",IF(AND(S5530&lt;&gt;"",R5530&lt;&gt;""),S5530-R5530,0),0)</f>
        <v>0</v>
      </c>
      <c r="AZ5530" s="209">
        <f>IF(BB5530="S",IF(Q5530="1. Aceitou o programa",IF(OR(X5530="Não se Aplica",X5530=""),IF(OR(W5530="Não se Aplica",W5530=""),0,W5530-V5530),AVERAGE(X5530-W5530,W5530-V5530)),0),0)</f>
        <v>0</v>
      </c>
      <c r="BA5530" s="209">
        <f>IF(BB5530="S",IF(AND(Q5530="1. Aceitou o programa",AH5530="Realizada"),IFERROR(IF(AG5530="",0,AG5530-R5530),0),0),0)</f>
        <v>0</v>
      </c>
      <c r="BB5530" s="209" t="str">
        <f>_xlfn.XLOOKUP(U5530,'Lista Suspensa'!$AA$20:$AA$23,'Lista Suspensa'!$AB$20:$AB$23,"N/A")</f>
        <v>S</v>
      </c>
    </row>
    <row r="5531" spans="1:54" ht="12" customHeight="1">
      <c r="A5531" s="151" t="s">
        <v>54</v>
      </c>
      <c r="B5531" s="152">
        <v>46112</v>
      </c>
      <c r="C5531" s="153" t="s">
        <v>55</v>
      </c>
      <c r="D5531" s="153" t="s">
        <v>56</v>
      </c>
      <c r="E5531" s="244">
        <v>79667887</v>
      </c>
      <c r="F5531" s="144" t="s">
        <v>9816</v>
      </c>
      <c r="G5531" s="230"/>
      <c r="H5531" s="154">
        <v>33297</v>
      </c>
      <c r="I5531" s="153">
        <v>35</v>
      </c>
      <c r="J5531" s="148" t="s">
        <v>58</v>
      </c>
      <c r="K5531" s="153"/>
      <c r="L5531" s="153"/>
      <c r="M5531" s="153"/>
      <c r="N5531" s="153">
        <v>60</v>
      </c>
      <c r="O5531" s="155">
        <v>21984448520</v>
      </c>
      <c r="P5531" s="156" t="s">
        <v>60</v>
      </c>
      <c r="Q5531" s="157" t="s">
        <v>8211</v>
      </c>
      <c r="R5531" s="158"/>
      <c r="S5531" s="159"/>
      <c r="T5531" s="159" t="s">
        <v>6983</v>
      </c>
      <c r="U5531" s="159" t="s">
        <v>8212</v>
      </c>
      <c r="V5531" s="154">
        <v>46118</v>
      </c>
      <c r="W5531" s="154">
        <v>46146</v>
      </c>
      <c r="X5531" s="154"/>
      <c r="Y5531" s="160"/>
      <c r="Z5531" s="160"/>
      <c r="AA5531" s="153"/>
      <c r="AB5531" s="153"/>
      <c r="AC5531" s="182" t="e">
        <f t="shared" si="174"/>
        <v>#DIV/0!</v>
      </c>
      <c r="AD5531" s="153" t="e">
        <f t="shared" si="175"/>
        <v>#DIV/0!</v>
      </c>
      <c r="AE5531" s="207"/>
      <c r="AF5531" s="153"/>
      <c r="AG5531" s="159"/>
      <c r="AH5531" s="153"/>
      <c r="AI5531" s="161"/>
      <c r="AJ5531" s="153"/>
      <c r="AK5531" s="153"/>
      <c r="AL5531" s="207"/>
      <c r="AM5531" s="207"/>
      <c r="AN5531" s="207"/>
      <c r="AO5531" s="207"/>
      <c r="AP5531" s="147" t="s">
        <v>54</v>
      </c>
      <c r="AQ5531" s="147"/>
      <c r="AR5531" s="147"/>
      <c r="AS5531" s="209" t="s">
        <v>68</v>
      </c>
      <c r="AT5531" s="223" t="str">
        <f>MONTH(B5531)&amp;"/"&amp;YEAR(B5531)</f>
        <v>3/2026</v>
      </c>
      <c r="AU5531" s="223">
        <f>WEEKNUM(B5531)-WEEKNUM(EOMONTH(B5531,-1)+1)+1</f>
        <v>5</v>
      </c>
      <c r="AV5531" s="209" t="str">
        <f>MONTH(R5531)&amp;"/"&amp;YEAR(R5531)</f>
        <v>1/1900</v>
      </c>
      <c r="AW5531" s="209" t="e">
        <f>WEEKNUM(R5531)-WEEKNUM(EOMONTH(R5531,-1)+1)+1</f>
        <v>#NUM!</v>
      </c>
      <c r="AX5531" s="209">
        <f>IF(BB5531="S",IF(Q5531="1. Aceitou o programa",R5531-B5531,0),0)</f>
        <v>0</v>
      </c>
      <c r="AY5531" s="209">
        <f>IF(BB5531="S",IF(AND(S5531&lt;&gt;"",R5531&lt;&gt;""),S5531-R5531,0),0)</f>
        <v>0</v>
      </c>
      <c r="AZ5531" s="209">
        <f>IF(BB5531="S",IF(Q5531="1. Aceitou o programa",IF(OR(X5531="Não se Aplica",X5531=""),IF(OR(W5531="Não se Aplica",W5531=""),0,W5531-V5531),AVERAGE(X5531-W5531,W5531-V5531)),0),0)</f>
        <v>0</v>
      </c>
      <c r="BA5531" s="209">
        <f>IF(BB5531="S",IF(AND(Q5531="1. Aceitou o programa",AH5531="Realizada"),IFERROR(IF(AG5531="",0,AG5531-R5531),0),0),0)</f>
        <v>0</v>
      </c>
      <c r="BB5531" s="209" t="str">
        <f>_xlfn.XLOOKUP(U5531,'Lista Suspensa'!$AA$20:$AA$23,'Lista Suspensa'!$AB$20:$AB$23,"N/A")</f>
        <v>S</v>
      </c>
    </row>
    <row r="5532" spans="1:54" ht="12" customHeight="1">
      <c r="A5532" s="151" t="s">
        <v>54</v>
      </c>
      <c r="B5532" s="152">
        <v>46112</v>
      </c>
      <c r="C5532" s="153" t="s">
        <v>55</v>
      </c>
      <c r="D5532" s="153" t="s">
        <v>56</v>
      </c>
      <c r="E5532" s="244">
        <v>75667452</v>
      </c>
      <c r="F5532" s="144" t="s">
        <v>9817</v>
      </c>
      <c r="G5532" s="230"/>
      <c r="H5532" s="154">
        <v>33693</v>
      </c>
      <c r="I5532" s="153">
        <v>34</v>
      </c>
      <c r="J5532" s="148" t="s">
        <v>70</v>
      </c>
      <c r="K5532" s="153"/>
      <c r="L5532" s="153"/>
      <c r="M5532" s="153"/>
      <c r="N5532" s="153"/>
      <c r="O5532" s="155">
        <v>11991990040</v>
      </c>
      <c r="P5532" s="156" t="s">
        <v>60</v>
      </c>
      <c r="Q5532" s="157" t="s">
        <v>8211</v>
      </c>
      <c r="R5532" s="158"/>
      <c r="S5532" s="159"/>
      <c r="T5532" s="159" t="s">
        <v>6983</v>
      </c>
      <c r="U5532" s="159" t="s">
        <v>8212</v>
      </c>
      <c r="V5532" s="154">
        <v>46113</v>
      </c>
      <c r="W5532" s="154">
        <v>46146</v>
      </c>
      <c r="X5532" s="154"/>
      <c r="Y5532" s="160"/>
      <c r="Z5532" s="160"/>
      <c r="AA5532" s="153"/>
      <c r="AB5532" s="153"/>
      <c r="AC5532" s="182" t="e">
        <f t="shared" si="174"/>
        <v>#DIV/0!</v>
      </c>
      <c r="AD5532" s="153" t="e">
        <f t="shared" si="175"/>
        <v>#DIV/0!</v>
      </c>
      <c r="AE5532" s="207"/>
      <c r="AF5532" s="153"/>
      <c r="AG5532" s="159"/>
      <c r="AH5532" s="153"/>
      <c r="AI5532" s="161"/>
      <c r="AJ5532" s="153"/>
      <c r="AK5532" s="153"/>
      <c r="AL5532" s="207"/>
      <c r="AM5532" s="207"/>
      <c r="AN5532" s="207"/>
      <c r="AO5532" s="207"/>
      <c r="AP5532" s="147" t="s">
        <v>54</v>
      </c>
      <c r="AQ5532" s="147"/>
      <c r="AR5532" s="147"/>
      <c r="AS5532" s="209" t="s">
        <v>68</v>
      </c>
      <c r="AT5532" s="223" t="str">
        <f>MONTH(B5532)&amp;"/"&amp;YEAR(B5532)</f>
        <v>3/2026</v>
      </c>
      <c r="AU5532" s="223">
        <f>WEEKNUM(B5532)-WEEKNUM(EOMONTH(B5532,-1)+1)+1</f>
        <v>5</v>
      </c>
      <c r="AV5532" s="209" t="str">
        <f>MONTH(R5532)&amp;"/"&amp;YEAR(R5532)</f>
        <v>1/1900</v>
      </c>
      <c r="AW5532" s="209" t="e">
        <f>WEEKNUM(R5532)-WEEKNUM(EOMONTH(R5532,-1)+1)+1</f>
        <v>#NUM!</v>
      </c>
      <c r="AX5532" s="209">
        <f>IF(BB5532="S",IF(Q5532="1. Aceitou o programa",R5532-B5532,0),0)</f>
        <v>0</v>
      </c>
      <c r="AY5532" s="209">
        <f>IF(BB5532="S",IF(AND(S5532&lt;&gt;"",R5532&lt;&gt;""),S5532-R5532,0),0)</f>
        <v>0</v>
      </c>
      <c r="AZ5532" s="209">
        <f>IF(BB5532="S",IF(Q5532="1. Aceitou o programa",IF(OR(X5532="Não se Aplica",X5532=""),IF(OR(W5532="Não se Aplica",W5532=""),0,W5532-V5532),AVERAGE(X5532-W5532,W5532-V5532)),0),0)</f>
        <v>0</v>
      </c>
      <c r="BA5532" s="209">
        <f>IF(BB5532="S",IF(AND(Q5532="1. Aceitou o programa",AH5532="Realizada"),IFERROR(IF(AG5532="",0,AG5532-R5532),0),0),0)</f>
        <v>0</v>
      </c>
      <c r="BB5532" s="209" t="str">
        <f>_xlfn.XLOOKUP(U5532,'Lista Suspensa'!$AA$20:$AA$23,'Lista Suspensa'!$AB$20:$AB$23,"N/A")</f>
        <v>S</v>
      </c>
    </row>
    <row r="5533" spans="1:54" ht="12" customHeight="1">
      <c r="A5533" s="151" t="s">
        <v>54</v>
      </c>
      <c r="B5533" s="152">
        <v>46112</v>
      </c>
      <c r="C5533" s="153" t="s">
        <v>55</v>
      </c>
      <c r="D5533" s="153" t="s">
        <v>56</v>
      </c>
      <c r="E5533" s="244">
        <v>78383187</v>
      </c>
      <c r="F5533" s="144" t="s">
        <v>9818</v>
      </c>
      <c r="G5533" s="230"/>
      <c r="H5533" s="154">
        <v>33717</v>
      </c>
      <c r="I5533" s="153">
        <v>34</v>
      </c>
      <c r="J5533" s="148" t="s">
        <v>70</v>
      </c>
      <c r="K5533" s="153"/>
      <c r="L5533" s="153"/>
      <c r="M5533" s="153"/>
      <c r="N5533" s="153"/>
      <c r="O5533" s="155">
        <v>11945460324</v>
      </c>
      <c r="P5533" s="156" t="s">
        <v>60</v>
      </c>
      <c r="Q5533" s="157" t="s">
        <v>8211</v>
      </c>
      <c r="R5533" s="158"/>
      <c r="S5533" s="159"/>
      <c r="T5533" s="159" t="s">
        <v>6983</v>
      </c>
      <c r="U5533" s="159" t="s">
        <v>8212</v>
      </c>
      <c r="V5533" s="154">
        <v>46113</v>
      </c>
      <c r="W5533" s="154">
        <v>46146</v>
      </c>
      <c r="X5533" s="154"/>
      <c r="Y5533" s="160"/>
      <c r="Z5533" s="160"/>
      <c r="AA5533" s="153"/>
      <c r="AB5533" s="153"/>
      <c r="AC5533" s="182" t="e">
        <f t="shared" si="174"/>
        <v>#DIV/0!</v>
      </c>
      <c r="AD5533" s="153" t="e">
        <f t="shared" si="175"/>
        <v>#DIV/0!</v>
      </c>
      <c r="AE5533" s="207"/>
      <c r="AF5533" s="153"/>
      <c r="AG5533" s="159"/>
      <c r="AH5533" s="153"/>
      <c r="AI5533" s="161"/>
      <c r="AJ5533" s="153"/>
      <c r="AK5533" s="153"/>
      <c r="AL5533" s="207"/>
      <c r="AM5533" s="207"/>
      <c r="AN5533" s="207"/>
      <c r="AO5533" s="207"/>
      <c r="AP5533" s="147" t="s">
        <v>54</v>
      </c>
      <c r="AQ5533" s="147"/>
      <c r="AR5533" s="147"/>
      <c r="AS5533" s="209" t="s">
        <v>68</v>
      </c>
      <c r="AT5533" s="223" t="str">
        <f>MONTH(B5533)&amp;"/"&amp;YEAR(B5533)</f>
        <v>3/2026</v>
      </c>
      <c r="AU5533" s="223">
        <f>WEEKNUM(B5533)-WEEKNUM(EOMONTH(B5533,-1)+1)+1</f>
        <v>5</v>
      </c>
      <c r="AV5533" s="209" t="str">
        <f>MONTH(R5533)&amp;"/"&amp;YEAR(R5533)</f>
        <v>1/1900</v>
      </c>
      <c r="AW5533" s="209" t="e">
        <f>WEEKNUM(R5533)-WEEKNUM(EOMONTH(R5533,-1)+1)+1</f>
        <v>#NUM!</v>
      </c>
      <c r="AX5533" s="209">
        <f>IF(BB5533="S",IF(Q5533="1. Aceitou o programa",R5533-B5533,0),0)</f>
        <v>0</v>
      </c>
      <c r="AY5533" s="209">
        <f>IF(BB5533="S",IF(AND(S5533&lt;&gt;"",R5533&lt;&gt;""),S5533-R5533,0),0)</f>
        <v>0</v>
      </c>
      <c r="AZ5533" s="209">
        <f>IF(BB5533="S",IF(Q5533="1. Aceitou o programa",IF(OR(X5533="Não se Aplica",X5533=""),IF(OR(W5533="Não se Aplica",W5533=""),0,W5533-V5533),AVERAGE(X5533-W5533,W5533-V5533)),0),0)</f>
        <v>0</v>
      </c>
      <c r="BA5533" s="209">
        <f>IF(BB5533="S",IF(AND(Q5533="1. Aceitou o programa",AH5533="Realizada"),IFERROR(IF(AG5533="",0,AG5533-R5533),0),0),0)</f>
        <v>0</v>
      </c>
      <c r="BB5533" s="209" t="str">
        <f>_xlfn.XLOOKUP(U5533,'Lista Suspensa'!$AA$20:$AA$23,'Lista Suspensa'!$AB$20:$AB$23,"N/A")</f>
        <v>S</v>
      </c>
    </row>
    <row r="5534" spans="1:54" ht="12" customHeight="1">
      <c r="A5534" s="151" t="s">
        <v>54</v>
      </c>
      <c r="B5534" s="152">
        <v>46112</v>
      </c>
      <c r="C5534" s="153" t="s">
        <v>55</v>
      </c>
      <c r="D5534" s="153" t="s">
        <v>56</v>
      </c>
      <c r="E5534" s="244">
        <v>79842311</v>
      </c>
      <c r="F5534" s="144" t="s">
        <v>9819</v>
      </c>
      <c r="G5534" s="230"/>
      <c r="H5534" s="154">
        <v>33838</v>
      </c>
      <c r="I5534" s="153">
        <v>33</v>
      </c>
      <c r="J5534" s="148" t="s">
        <v>70</v>
      </c>
      <c r="K5534" s="153"/>
      <c r="L5534" s="153"/>
      <c r="M5534" s="153"/>
      <c r="N5534" s="153">
        <v>380</v>
      </c>
      <c r="O5534" s="155">
        <v>11957103391</v>
      </c>
      <c r="P5534" s="156" t="s">
        <v>60</v>
      </c>
      <c r="Q5534" s="157" t="s">
        <v>8211</v>
      </c>
      <c r="R5534" s="158"/>
      <c r="S5534" s="159"/>
      <c r="T5534" s="159" t="s">
        <v>6983</v>
      </c>
      <c r="U5534" s="159" t="s">
        <v>8212</v>
      </c>
      <c r="V5534" s="154">
        <v>46118</v>
      </c>
      <c r="W5534" s="154">
        <v>46146</v>
      </c>
      <c r="X5534" s="154"/>
      <c r="Y5534" s="160"/>
      <c r="Z5534" s="160"/>
      <c r="AA5534" s="153"/>
      <c r="AB5534" s="153"/>
      <c r="AC5534" s="182" t="e">
        <f t="shared" si="174"/>
        <v>#DIV/0!</v>
      </c>
      <c r="AD5534" s="153" t="e">
        <f t="shared" si="175"/>
        <v>#DIV/0!</v>
      </c>
      <c r="AE5534" s="207"/>
      <c r="AF5534" s="153"/>
      <c r="AG5534" s="159"/>
      <c r="AH5534" s="153"/>
      <c r="AI5534" s="161"/>
      <c r="AJ5534" s="153"/>
      <c r="AK5534" s="153"/>
      <c r="AL5534" s="207"/>
      <c r="AM5534" s="207"/>
      <c r="AN5534" s="207"/>
      <c r="AO5534" s="207"/>
      <c r="AP5534" s="147" t="s">
        <v>54</v>
      </c>
      <c r="AQ5534" s="147"/>
      <c r="AR5534" s="147"/>
      <c r="AS5534" s="209" t="s">
        <v>68</v>
      </c>
      <c r="AT5534" s="223" t="str">
        <f>MONTH(B5534)&amp;"/"&amp;YEAR(B5534)</f>
        <v>3/2026</v>
      </c>
      <c r="AU5534" s="223">
        <f>WEEKNUM(B5534)-WEEKNUM(EOMONTH(B5534,-1)+1)+1</f>
        <v>5</v>
      </c>
      <c r="AV5534" s="209" t="str">
        <f>MONTH(R5534)&amp;"/"&amp;YEAR(R5534)</f>
        <v>1/1900</v>
      </c>
      <c r="AW5534" s="209" t="e">
        <f>WEEKNUM(R5534)-WEEKNUM(EOMONTH(R5534,-1)+1)+1</f>
        <v>#NUM!</v>
      </c>
      <c r="AX5534" s="209">
        <f>IF(BB5534="S",IF(Q5534="1. Aceitou o programa",R5534-B5534,0),0)</f>
        <v>0</v>
      </c>
      <c r="AY5534" s="209">
        <f>IF(BB5534="S",IF(AND(S5534&lt;&gt;"",R5534&lt;&gt;""),S5534-R5534,0),0)</f>
        <v>0</v>
      </c>
      <c r="AZ5534" s="209">
        <f>IF(BB5534="S",IF(Q5534="1. Aceitou o programa",IF(OR(X5534="Não se Aplica",X5534=""),IF(OR(W5534="Não se Aplica",W5534=""),0,W5534-V5534),AVERAGE(X5534-W5534,W5534-V5534)),0),0)</f>
        <v>0</v>
      </c>
      <c r="BA5534" s="209">
        <f>IF(BB5534="S",IF(AND(Q5534="1. Aceitou o programa",AH5534="Realizada"),IFERROR(IF(AG5534="",0,AG5534-R5534),0),0),0)</f>
        <v>0</v>
      </c>
      <c r="BB5534" s="209" t="str">
        <f>_xlfn.XLOOKUP(U5534,'Lista Suspensa'!$AA$20:$AA$23,'Lista Suspensa'!$AB$20:$AB$23,"N/A")</f>
        <v>S</v>
      </c>
    </row>
    <row r="5535" spans="1:54" ht="12" customHeight="1">
      <c r="A5535" s="151" t="s">
        <v>54</v>
      </c>
      <c r="B5535" s="152">
        <v>46112</v>
      </c>
      <c r="C5535" s="153" t="s">
        <v>55</v>
      </c>
      <c r="D5535" s="153" t="s">
        <v>56</v>
      </c>
      <c r="E5535" s="244">
        <v>84681033</v>
      </c>
      <c r="F5535" s="144" t="s">
        <v>9820</v>
      </c>
      <c r="G5535" s="230"/>
      <c r="H5535" s="154">
        <v>34200</v>
      </c>
      <c r="I5535" s="153">
        <v>32</v>
      </c>
      <c r="J5535" s="148" t="s">
        <v>58</v>
      </c>
      <c r="K5535" s="153"/>
      <c r="L5535" s="153"/>
      <c r="M5535" s="153"/>
      <c r="N5535" s="153">
        <v>75</v>
      </c>
      <c r="O5535" s="155">
        <v>21980052426</v>
      </c>
      <c r="P5535" s="156" t="s">
        <v>60</v>
      </c>
      <c r="Q5535" s="157" t="s">
        <v>8211</v>
      </c>
      <c r="R5535" s="158"/>
      <c r="S5535" s="159"/>
      <c r="T5535" s="159" t="s">
        <v>6983</v>
      </c>
      <c r="U5535" s="159" t="s">
        <v>8212</v>
      </c>
      <c r="V5535" s="154">
        <v>46118</v>
      </c>
      <c r="W5535" s="154">
        <v>46146</v>
      </c>
      <c r="X5535" s="154"/>
      <c r="Y5535" s="160"/>
      <c r="Z5535" s="160"/>
      <c r="AA5535" s="153"/>
      <c r="AB5535" s="153"/>
      <c r="AC5535" s="182" t="e">
        <f t="shared" si="174"/>
        <v>#DIV/0!</v>
      </c>
      <c r="AD5535" s="153" t="e">
        <f t="shared" si="175"/>
        <v>#DIV/0!</v>
      </c>
      <c r="AE5535" s="207"/>
      <c r="AF5535" s="153"/>
      <c r="AG5535" s="159"/>
      <c r="AH5535" s="153"/>
      <c r="AI5535" s="161"/>
      <c r="AJ5535" s="153"/>
      <c r="AK5535" s="153"/>
      <c r="AL5535" s="207"/>
      <c r="AM5535" s="207"/>
      <c r="AN5535" s="207"/>
      <c r="AO5535" s="207"/>
      <c r="AP5535" s="147" t="s">
        <v>54</v>
      </c>
      <c r="AQ5535" s="147"/>
      <c r="AR5535" s="147"/>
      <c r="AS5535" s="209" t="s">
        <v>68</v>
      </c>
      <c r="AT5535" s="223" t="str">
        <f>MONTH(B5535)&amp;"/"&amp;YEAR(B5535)</f>
        <v>3/2026</v>
      </c>
      <c r="AU5535" s="223">
        <f>WEEKNUM(B5535)-WEEKNUM(EOMONTH(B5535,-1)+1)+1</f>
        <v>5</v>
      </c>
      <c r="AV5535" s="209" t="str">
        <f>MONTH(R5535)&amp;"/"&amp;YEAR(R5535)</f>
        <v>1/1900</v>
      </c>
      <c r="AW5535" s="209" t="e">
        <f>WEEKNUM(R5535)-WEEKNUM(EOMONTH(R5535,-1)+1)+1</f>
        <v>#NUM!</v>
      </c>
      <c r="AX5535" s="209">
        <f>IF(BB5535="S",IF(Q5535="1. Aceitou o programa",R5535-B5535,0),0)</f>
        <v>0</v>
      </c>
      <c r="AY5535" s="209">
        <f>IF(BB5535="S",IF(AND(S5535&lt;&gt;"",R5535&lt;&gt;""),S5535-R5535,0),0)</f>
        <v>0</v>
      </c>
      <c r="AZ5535" s="209">
        <f>IF(BB5535="S",IF(Q5535="1. Aceitou o programa",IF(OR(X5535="Não se Aplica",X5535=""),IF(OR(W5535="Não se Aplica",W5535=""),0,W5535-V5535),AVERAGE(X5535-W5535,W5535-V5535)),0),0)</f>
        <v>0</v>
      </c>
      <c r="BA5535" s="209">
        <f>IF(BB5535="S",IF(AND(Q5535="1. Aceitou o programa",AH5535="Realizada"),IFERROR(IF(AG5535="",0,AG5535-R5535),0),0),0)</f>
        <v>0</v>
      </c>
      <c r="BB5535" s="209" t="str">
        <f>_xlfn.XLOOKUP(U5535,'Lista Suspensa'!$AA$20:$AA$23,'Lista Suspensa'!$AB$20:$AB$23,"N/A")</f>
        <v>S</v>
      </c>
    </row>
    <row r="5536" spans="1:54" ht="12" customHeight="1">
      <c r="A5536" s="151" t="s">
        <v>54</v>
      </c>
      <c r="B5536" s="152">
        <v>46112</v>
      </c>
      <c r="C5536" s="153" t="s">
        <v>55</v>
      </c>
      <c r="D5536" s="153" t="s">
        <v>56</v>
      </c>
      <c r="E5536" s="244">
        <v>78384929</v>
      </c>
      <c r="F5536" s="144" t="s">
        <v>9821</v>
      </c>
      <c r="G5536" s="230"/>
      <c r="H5536" s="154">
        <v>34248</v>
      </c>
      <c r="I5536" s="153">
        <v>32</v>
      </c>
      <c r="J5536" s="148" t="s">
        <v>70</v>
      </c>
      <c r="K5536" s="153"/>
      <c r="L5536" s="153"/>
      <c r="M5536" s="153"/>
      <c r="N5536" s="153"/>
      <c r="O5536" s="155">
        <v>11975379792</v>
      </c>
      <c r="P5536" s="156" t="s">
        <v>60</v>
      </c>
      <c r="Q5536" s="157" t="s">
        <v>8211</v>
      </c>
      <c r="R5536" s="158"/>
      <c r="S5536" s="159"/>
      <c r="T5536" s="159" t="s">
        <v>6983</v>
      </c>
      <c r="U5536" s="159" t="s">
        <v>8212</v>
      </c>
      <c r="V5536" s="154">
        <v>46113</v>
      </c>
      <c r="W5536" s="154">
        <v>46146</v>
      </c>
      <c r="X5536" s="154"/>
      <c r="Y5536" s="160"/>
      <c r="Z5536" s="160"/>
      <c r="AA5536" s="153"/>
      <c r="AB5536" s="153"/>
      <c r="AC5536" s="182" t="e">
        <f t="shared" si="174"/>
        <v>#DIV/0!</v>
      </c>
      <c r="AD5536" s="153" t="e">
        <f t="shared" si="175"/>
        <v>#DIV/0!</v>
      </c>
      <c r="AE5536" s="207"/>
      <c r="AF5536" s="153"/>
      <c r="AG5536" s="159"/>
      <c r="AH5536" s="153"/>
      <c r="AI5536" s="161"/>
      <c r="AJ5536" s="153"/>
      <c r="AK5536" s="153"/>
      <c r="AL5536" s="207"/>
      <c r="AM5536" s="207"/>
      <c r="AN5536" s="207"/>
      <c r="AO5536" s="207"/>
      <c r="AP5536" s="147" t="s">
        <v>54</v>
      </c>
      <c r="AQ5536" s="147"/>
      <c r="AR5536" s="147"/>
      <c r="AS5536" s="209" t="s">
        <v>68</v>
      </c>
      <c r="AT5536" s="223" t="str">
        <f>MONTH(B5536)&amp;"/"&amp;YEAR(B5536)</f>
        <v>3/2026</v>
      </c>
      <c r="AU5536" s="223">
        <f>WEEKNUM(B5536)-WEEKNUM(EOMONTH(B5536,-1)+1)+1</f>
        <v>5</v>
      </c>
      <c r="AV5536" s="209" t="str">
        <f>MONTH(R5536)&amp;"/"&amp;YEAR(R5536)</f>
        <v>1/1900</v>
      </c>
      <c r="AW5536" s="209" t="e">
        <f>WEEKNUM(R5536)-WEEKNUM(EOMONTH(R5536,-1)+1)+1</f>
        <v>#NUM!</v>
      </c>
      <c r="AX5536" s="209">
        <f>IF(BB5536="S",IF(Q5536="1. Aceitou o programa",R5536-B5536,0),0)</f>
        <v>0</v>
      </c>
      <c r="AY5536" s="209">
        <f>IF(BB5536="S",IF(AND(S5536&lt;&gt;"",R5536&lt;&gt;""),S5536-R5536,0),0)</f>
        <v>0</v>
      </c>
      <c r="AZ5536" s="209">
        <f>IF(BB5536="S",IF(Q5536="1. Aceitou o programa",IF(OR(X5536="Não se Aplica",X5536=""),IF(OR(W5536="Não se Aplica",W5536=""),0,W5536-V5536),AVERAGE(X5536-W5536,W5536-V5536)),0),0)</f>
        <v>0</v>
      </c>
      <c r="BA5536" s="209">
        <f>IF(BB5536="S",IF(AND(Q5536="1. Aceitou o programa",AH5536="Realizada"),IFERROR(IF(AG5536="",0,AG5536-R5536),0),0),0)</f>
        <v>0</v>
      </c>
      <c r="BB5536" s="209" t="str">
        <f>_xlfn.XLOOKUP(U5536,'Lista Suspensa'!$AA$20:$AA$23,'Lista Suspensa'!$AB$20:$AB$23,"N/A")</f>
        <v>S</v>
      </c>
    </row>
    <row r="5537" spans="1:54" ht="12" customHeight="1">
      <c r="A5537" s="151" t="s">
        <v>54</v>
      </c>
      <c r="B5537" s="152">
        <v>46112</v>
      </c>
      <c r="C5537" s="153" t="s">
        <v>55</v>
      </c>
      <c r="D5537" s="153" t="s">
        <v>56</v>
      </c>
      <c r="E5537" s="244">
        <v>89265065</v>
      </c>
      <c r="F5537" s="144" t="s">
        <v>9822</v>
      </c>
      <c r="G5537" s="230"/>
      <c r="H5537" s="154">
        <v>34489</v>
      </c>
      <c r="I5537" s="153">
        <v>31</v>
      </c>
      <c r="J5537" s="148" t="s">
        <v>58</v>
      </c>
      <c r="K5537" s="153"/>
      <c r="L5537" s="153"/>
      <c r="M5537" s="153"/>
      <c r="N5537" s="153">
        <v>60</v>
      </c>
      <c r="O5537" s="155">
        <v>11992879428</v>
      </c>
      <c r="P5537" s="156" t="s">
        <v>60</v>
      </c>
      <c r="Q5537" s="157" t="s">
        <v>8211</v>
      </c>
      <c r="R5537" s="158"/>
      <c r="S5537" s="159"/>
      <c r="T5537" s="159" t="s">
        <v>6983</v>
      </c>
      <c r="U5537" s="159" t="s">
        <v>8212</v>
      </c>
      <c r="V5537" s="154">
        <v>46118</v>
      </c>
      <c r="W5537" s="154">
        <v>46146</v>
      </c>
      <c r="X5537" s="154"/>
      <c r="Y5537" s="160"/>
      <c r="Z5537" s="160"/>
      <c r="AA5537" s="153"/>
      <c r="AB5537" s="153"/>
      <c r="AC5537" s="182" t="e">
        <f t="shared" si="174"/>
        <v>#DIV/0!</v>
      </c>
      <c r="AD5537" s="153" t="e">
        <f t="shared" si="175"/>
        <v>#DIV/0!</v>
      </c>
      <c r="AE5537" s="207"/>
      <c r="AF5537" s="153"/>
      <c r="AG5537" s="159"/>
      <c r="AH5537" s="153"/>
      <c r="AI5537" s="161"/>
      <c r="AJ5537" s="153"/>
      <c r="AK5537" s="153"/>
      <c r="AL5537" s="207"/>
      <c r="AM5537" s="207"/>
      <c r="AN5537" s="207"/>
      <c r="AO5537" s="207"/>
      <c r="AP5537" s="147" t="s">
        <v>54</v>
      </c>
      <c r="AQ5537" s="147"/>
      <c r="AR5537" s="147"/>
      <c r="AS5537" s="209" t="s">
        <v>68</v>
      </c>
      <c r="AT5537" s="223" t="str">
        <f>MONTH(B5537)&amp;"/"&amp;YEAR(B5537)</f>
        <v>3/2026</v>
      </c>
      <c r="AU5537" s="223">
        <f>WEEKNUM(B5537)-WEEKNUM(EOMONTH(B5537,-1)+1)+1</f>
        <v>5</v>
      </c>
      <c r="AV5537" s="209" t="str">
        <f>MONTH(R5537)&amp;"/"&amp;YEAR(R5537)</f>
        <v>1/1900</v>
      </c>
      <c r="AW5537" s="209" t="e">
        <f>WEEKNUM(R5537)-WEEKNUM(EOMONTH(R5537,-1)+1)+1</f>
        <v>#NUM!</v>
      </c>
      <c r="AX5537" s="209">
        <f>IF(BB5537="S",IF(Q5537="1. Aceitou o programa",R5537-B5537,0),0)</f>
        <v>0</v>
      </c>
      <c r="AY5537" s="209">
        <f>IF(BB5537="S",IF(AND(S5537&lt;&gt;"",R5537&lt;&gt;""),S5537-R5537,0),0)</f>
        <v>0</v>
      </c>
      <c r="AZ5537" s="209">
        <f>IF(BB5537="S",IF(Q5537="1. Aceitou o programa",IF(OR(X5537="Não se Aplica",X5537=""),IF(OR(W5537="Não se Aplica",W5537=""),0,W5537-V5537),AVERAGE(X5537-W5537,W5537-V5537)),0),0)</f>
        <v>0</v>
      </c>
      <c r="BA5537" s="209">
        <f>IF(BB5537="S",IF(AND(Q5537="1. Aceitou o programa",AH5537="Realizada"),IFERROR(IF(AG5537="",0,AG5537-R5537),0),0),0)</f>
        <v>0</v>
      </c>
      <c r="BB5537" s="209" t="str">
        <f>_xlfn.XLOOKUP(U5537,'Lista Suspensa'!$AA$20:$AA$23,'Lista Suspensa'!$AB$20:$AB$23,"N/A")</f>
        <v>S</v>
      </c>
    </row>
    <row r="5538" spans="1:54" ht="12" customHeight="1">
      <c r="A5538" s="151" t="s">
        <v>54</v>
      </c>
      <c r="B5538" s="152">
        <v>46112</v>
      </c>
      <c r="C5538" s="153" t="s">
        <v>55</v>
      </c>
      <c r="D5538" s="153" t="s">
        <v>56</v>
      </c>
      <c r="E5538" s="244">
        <v>75909413</v>
      </c>
      <c r="F5538" s="144" t="s">
        <v>9823</v>
      </c>
      <c r="G5538" s="230"/>
      <c r="H5538" s="154">
        <v>35067</v>
      </c>
      <c r="I5538" s="153">
        <v>30</v>
      </c>
      <c r="J5538" s="148" t="s">
        <v>70</v>
      </c>
      <c r="K5538" s="153"/>
      <c r="L5538" s="153"/>
      <c r="M5538" s="153"/>
      <c r="N5538" s="153"/>
      <c r="O5538" s="155">
        <v>11960545457</v>
      </c>
      <c r="P5538" s="156" t="s">
        <v>89</v>
      </c>
      <c r="Q5538" s="157" t="s">
        <v>8211</v>
      </c>
      <c r="R5538" s="158"/>
      <c r="S5538" s="159"/>
      <c r="T5538" s="159" t="s">
        <v>6983</v>
      </c>
      <c r="U5538" s="159" t="s">
        <v>8212</v>
      </c>
      <c r="V5538" s="154">
        <v>46113</v>
      </c>
      <c r="W5538" s="154">
        <v>46146</v>
      </c>
      <c r="X5538" s="154"/>
      <c r="Y5538" s="160"/>
      <c r="Z5538" s="160"/>
      <c r="AA5538" s="153"/>
      <c r="AB5538" s="153"/>
      <c r="AC5538" s="182" t="e">
        <f t="shared" si="174"/>
        <v>#DIV/0!</v>
      </c>
      <c r="AD5538" s="153" t="e">
        <f t="shared" si="175"/>
        <v>#DIV/0!</v>
      </c>
      <c r="AE5538" s="207"/>
      <c r="AF5538" s="153"/>
      <c r="AG5538" s="159"/>
      <c r="AH5538" s="153"/>
      <c r="AI5538" s="161"/>
      <c r="AJ5538" s="153"/>
      <c r="AK5538" s="153"/>
      <c r="AL5538" s="207"/>
      <c r="AM5538" s="207"/>
      <c r="AN5538" s="207"/>
      <c r="AO5538" s="207"/>
      <c r="AP5538" s="147" t="s">
        <v>54</v>
      </c>
      <c r="AQ5538" s="147"/>
      <c r="AR5538" s="147"/>
      <c r="AS5538" s="209" t="s">
        <v>68</v>
      </c>
      <c r="AT5538" s="223" t="str">
        <f>MONTH(B5538)&amp;"/"&amp;YEAR(B5538)</f>
        <v>3/2026</v>
      </c>
      <c r="AU5538" s="223">
        <f>WEEKNUM(B5538)-WEEKNUM(EOMONTH(B5538,-1)+1)+1</f>
        <v>5</v>
      </c>
      <c r="AV5538" s="209" t="str">
        <f>MONTH(R5538)&amp;"/"&amp;YEAR(R5538)</f>
        <v>1/1900</v>
      </c>
      <c r="AW5538" s="209" t="e">
        <f>WEEKNUM(R5538)-WEEKNUM(EOMONTH(R5538,-1)+1)+1</f>
        <v>#NUM!</v>
      </c>
      <c r="AX5538" s="209">
        <f>IF(BB5538="S",IF(Q5538="1. Aceitou o programa",R5538-B5538,0),0)</f>
        <v>0</v>
      </c>
      <c r="AY5538" s="209">
        <f>IF(BB5538="S",IF(AND(S5538&lt;&gt;"",R5538&lt;&gt;""),S5538-R5538,0),0)</f>
        <v>0</v>
      </c>
      <c r="AZ5538" s="209">
        <f>IF(BB5538="S",IF(Q5538="1. Aceitou o programa",IF(OR(X5538="Não se Aplica",X5538=""),IF(OR(W5538="Não se Aplica",W5538=""),0,W5538-V5538),AVERAGE(X5538-W5538,W5538-V5538)),0),0)</f>
        <v>0</v>
      </c>
      <c r="BA5538" s="209">
        <f>IF(BB5538="S",IF(AND(Q5538="1. Aceitou o programa",AH5538="Realizada"),IFERROR(IF(AG5538="",0,AG5538-R5538),0),0),0)</f>
        <v>0</v>
      </c>
      <c r="BB5538" s="209" t="str">
        <f>_xlfn.XLOOKUP(U5538,'Lista Suspensa'!$AA$20:$AA$23,'Lista Suspensa'!$AB$20:$AB$23,"N/A")</f>
        <v>S</v>
      </c>
    </row>
    <row r="5539" spans="1:54" ht="12" customHeight="1">
      <c r="A5539" s="151" t="s">
        <v>54</v>
      </c>
      <c r="B5539" s="152">
        <v>46112</v>
      </c>
      <c r="C5539" s="153" t="s">
        <v>55</v>
      </c>
      <c r="D5539" s="153" t="s">
        <v>56</v>
      </c>
      <c r="E5539" s="244">
        <v>84138805</v>
      </c>
      <c r="F5539" s="144" t="s">
        <v>9824</v>
      </c>
      <c r="G5539" s="230"/>
      <c r="H5539" s="154">
        <v>35238</v>
      </c>
      <c r="I5539" s="153">
        <v>29</v>
      </c>
      <c r="J5539" s="148" t="s">
        <v>70</v>
      </c>
      <c r="K5539" s="153"/>
      <c r="L5539" s="153"/>
      <c r="M5539" s="153"/>
      <c r="N5539" s="153">
        <v>450</v>
      </c>
      <c r="O5539" s="155">
        <v>21974937799</v>
      </c>
      <c r="P5539" s="156" t="s">
        <v>60</v>
      </c>
      <c r="Q5539" s="157" t="s">
        <v>8211</v>
      </c>
      <c r="R5539" s="158"/>
      <c r="S5539" s="159"/>
      <c r="T5539" s="159" t="s">
        <v>6983</v>
      </c>
      <c r="U5539" s="159" t="s">
        <v>8212</v>
      </c>
      <c r="V5539" s="154">
        <v>46118</v>
      </c>
      <c r="W5539" s="154">
        <v>46146</v>
      </c>
      <c r="X5539" s="154"/>
      <c r="Y5539" s="160"/>
      <c r="Z5539" s="160"/>
      <c r="AA5539" s="153"/>
      <c r="AB5539" s="153"/>
      <c r="AC5539" s="182" t="e">
        <f t="shared" si="174"/>
        <v>#DIV/0!</v>
      </c>
      <c r="AD5539" s="153" t="e">
        <f t="shared" si="175"/>
        <v>#DIV/0!</v>
      </c>
      <c r="AE5539" s="207"/>
      <c r="AF5539" s="153"/>
      <c r="AG5539" s="159"/>
      <c r="AH5539" s="153"/>
      <c r="AI5539" s="161"/>
      <c r="AJ5539" s="153"/>
      <c r="AK5539" s="153"/>
      <c r="AL5539" s="207"/>
      <c r="AM5539" s="207"/>
      <c r="AN5539" s="207"/>
      <c r="AO5539" s="207"/>
      <c r="AP5539" s="147" t="s">
        <v>54</v>
      </c>
      <c r="AQ5539" s="147"/>
      <c r="AR5539" s="147"/>
      <c r="AS5539" s="209" t="s">
        <v>68</v>
      </c>
      <c r="AT5539" s="223" t="str">
        <f>MONTH(B5539)&amp;"/"&amp;YEAR(B5539)</f>
        <v>3/2026</v>
      </c>
      <c r="AU5539" s="223">
        <f>WEEKNUM(B5539)-WEEKNUM(EOMONTH(B5539,-1)+1)+1</f>
        <v>5</v>
      </c>
      <c r="AV5539" s="209" t="str">
        <f>MONTH(R5539)&amp;"/"&amp;YEAR(R5539)</f>
        <v>1/1900</v>
      </c>
      <c r="AW5539" s="209" t="e">
        <f>WEEKNUM(R5539)-WEEKNUM(EOMONTH(R5539,-1)+1)+1</f>
        <v>#NUM!</v>
      </c>
      <c r="AX5539" s="209">
        <f>IF(BB5539="S",IF(Q5539="1. Aceitou o programa",R5539-B5539,0),0)</f>
        <v>0</v>
      </c>
      <c r="AY5539" s="209">
        <f>IF(BB5539="S",IF(AND(S5539&lt;&gt;"",R5539&lt;&gt;""),S5539-R5539,0),0)</f>
        <v>0</v>
      </c>
      <c r="AZ5539" s="209">
        <f>IF(BB5539="S",IF(Q5539="1. Aceitou o programa",IF(OR(X5539="Não se Aplica",X5539=""),IF(OR(W5539="Não se Aplica",W5539=""),0,W5539-V5539),AVERAGE(X5539-W5539,W5539-V5539)),0),0)</f>
        <v>0</v>
      </c>
      <c r="BA5539" s="209">
        <f>IF(BB5539="S",IF(AND(Q5539="1. Aceitou o programa",AH5539="Realizada"),IFERROR(IF(AG5539="",0,AG5539-R5539),0),0),0)</f>
        <v>0</v>
      </c>
      <c r="BB5539" s="209" t="str">
        <f>_xlfn.XLOOKUP(U5539,'Lista Suspensa'!$AA$20:$AA$23,'Lista Suspensa'!$AB$20:$AB$23,"N/A")</f>
        <v>S</v>
      </c>
    </row>
    <row r="5540" spans="1:54" ht="12" customHeight="1">
      <c r="A5540" s="151" t="s">
        <v>54</v>
      </c>
      <c r="B5540" s="152">
        <v>46112</v>
      </c>
      <c r="C5540" s="153" t="s">
        <v>55</v>
      </c>
      <c r="D5540" s="153" t="s">
        <v>56</v>
      </c>
      <c r="E5540" s="244">
        <v>95540397</v>
      </c>
      <c r="F5540" s="144" t="s">
        <v>9825</v>
      </c>
      <c r="G5540" s="230"/>
      <c r="H5540" s="154">
        <v>36964</v>
      </c>
      <c r="I5540" s="153">
        <v>25</v>
      </c>
      <c r="J5540" s="148" t="s">
        <v>70</v>
      </c>
      <c r="K5540" s="153"/>
      <c r="L5540" s="153"/>
      <c r="M5540" s="153"/>
      <c r="N5540" s="153">
        <v>110</v>
      </c>
      <c r="O5540" s="155">
        <v>11963305908</v>
      </c>
      <c r="P5540" s="156" t="s">
        <v>60</v>
      </c>
      <c r="Q5540" s="157" t="s">
        <v>8211</v>
      </c>
      <c r="R5540" s="158"/>
      <c r="S5540" s="159"/>
      <c r="T5540" s="159" t="s">
        <v>6983</v>
      </c>
      <c r="U5540" s="159" t="s">
        <v>8212</v>
      </c>
      <c r="V5540" s="154">
        <v>46125</v>
      </c>
      <c r="W5540" s="154">
        <v>46146</v>
      </c>
      <c r="X5540" s="154"/>
      <c r="Y5540" s="160"/>
      <c r="Z5540" s="160"/>
      <c r="AA5540" s="153"/>
      <c r="AB5540" s="153"/>
      <c r="AC5540" s="182" t="e">
        <f t="shared" si="174"/>
        <v>#DIV/0!</v>
      </c>
      <c r="AD5540" s="153" t="e">
        <f t="shared" si="175"/>
        <v>#DIV/0!</v>
      </c>
      <c r="AE5540" s="207"/>
      <c r="AF5540" s="153"/>
      <c r="AG5540" s="159"/>
      <c r="AH5540" s="153"/>
      <c r="AI5540" s="161"/>
      <c r="AJ5540" s="153"/>
      <c r="AK5540" s="153"/>
      <c r="AL5540" s="207"/>
      <c r="AM5540" s="207"/>
      <c r="AN5540" s="207"/>
      <c r="AO5540" s="207"/>
      <c r="AP5540" s="147" t="s">
        <v>54</v>
      </c>
      <c r="AQ5540" s="147"/>
      <c r="AR5540" s="147"/>
      <c r="AS5540" s="209" t="s">
        <v>68</v>
      </c>
      <c r="AT5540" s="223" t="str">
        <f>MONTH(B5540)&amp;"/"&amp;YEAR(B5540)</f>
        <v>3/2026</v>
      </c>
      <c r="AU5540" s="223">
        <f>WEEKNUM(B5540)-WEEKNUM(EOMONTH(B5540,-1)+1)+1</f>
        <v>5</v>
      </c>
      <c r="AV5540" s="209" t="str">
        <f>MONTH(R5540)&amp;"/"&amp;YEAR(R5540)</f>
        <v>1/1900</v>
      </c>
      <c r="AW5540" s="209" t="e">
        <f>WEEKNUM(R5540)-WEEKNUM(EOMONTH(R5540,-1)+1)+1</f>
        <v>#NUM!</v>
      </c>
      <c r="AX5540" s="209">
        <f>IF(BB5540="S",IF(Q5540="1. Aceitou o programa",R5540-B5540,0),0)</f>
        <v>0</v>
      </c>
      <c r="AY5540" s="209">
        <f>IF(BB5540="S",IF(AND(S5540&lt;&gt;"",R5540&lt;&gt;""),S5540-R5540,0),0)</f>
        <v>0</v>
      </c>
      <c r="AZ5540" s="209">
        <f>IF(BB5540="S",IF(Q5540="1. Aceitou o programa",IF(OR(X5540="Não se Aplica",X5540=""),IF(OR(W5540="Não se Aplica",W5540=""),0,W5540-V5540),AVERAGE(X5540-W5540,W5540-V5540)),0),0)</f>
        <v>0</v>
      </c>
      <c r="BA5540" s="209">
        <f>IF(BB5540="S",IF(AND(Q5540="1. Aceitou o programa",AH5540="Realizada"),IFERROR(IF(AG5540="",0,AG5540-R5540),0),0),0)</f>
        <v>0</v>
      </c>
      <c r="BB5540" s="209" t="str">
        <f>_xlfn.XLOOKUP(U5540,'Lista Suspensa'!$AA$20:$AA$23,'Lista Suspensa'!$AB$20:$AB$23,"N/A")</f>
        <v>S</v>
      </c>
    </row>
    <row r="5541" spans="1:54" ht="12" customHeight="1">
      <c r="A5541" s="151" t="s">
        <v>54</v>
      </c>
      <c r="B5541" s="152">
        <v>46112</v>
      </c>
      <c r="C5541" s="153" t="s">
        <v>55</v>
      </c>
      <c r="D5541" s="153" t="s">
        <v>56</v>
      </c>
      <c r="E5541" s="244">
        <v>76974080</v>
      </c>
      <c r="F5541" s="144" t="s">
        <v>9826</v>
      </c>
      <c r="G5541" s="230"/>
      <c r="H5541" s="154">
        <v>38594</v>
      </c>
      <c r="I5541" s="153">
        <v>20</v>
      </c>
      <c r="J5541" s="148" t="s">
        <v>70</v>
      </c>
      <c r="K5541" s="153"/>
      <c r="L5541" s="153"/>
      <c r="M5541" s="153"/>
      <c r="N5541" s="153"/>
      <c r="O5541" s="155">
        <v>11960937696</v>
      </c>
      <c r="P5541" s="156" t="s">
        <v>60</v>
      </c>
      <c r="Q5541" s="157" t="s">
        <v>8211</v>
      </c>
      <c r="R5541" s="158"/>
      <c r="S5541" s="159"/>
      <c r="T5541" s="159" t="s">
        <v>6983</v>
      </c>
      <c r="U5541" s="159" t="s">
        <v>8212</v>
      </c>
      <c r="V5541" s="154">
        <v>46113</v>
      </c>
      <c r="W5541" s="154">
        <v>46146</v>
      </c>
      <c r="X5541" s="154"/>
      <c r="Y5541" s="160"/>
      <c r="Z5541" s="160"/>
      <c r="AA5541" s="153"/>
      <c r="AB5541" s="153"/>
      <c r="AC5541" s="182" t="e">
        <f t="shared" si="174"/>
        <v>#DIV/0!</v>
      </c>
      <c r="AD5541" s="153" t="e">
        <f t="shared" si="175"/>
        <v>#DIV/0!</v>
      </c>
      <c r="AE5541" s="207"/>
      <c r="AF5541" s="153"/>
      <c r="AG5541" s="159"/>
      <c r="AH5541" s="153"/>
      <c r="AI5541" s="161"/>
      <c r="AJ5541" s="153"/>
      <c r="AK5541" s="153"/>
      <c r="AL5541" s="207"/>
      <c r="AM5541" s="207"/>
      <c r="AN5541" s="207"/>
      <c r="AO5541" s="207"/>
      <c r="AP5541" s="147" t="s">
        <v>54</v>
      </c>
      <c r="AQ5541" s="147"/>
      <c r="AR5541" s="147"/>
      <c r="AS5541" s="209" t="s">
        <v>68</v>
      </c>
      <c r="AT5541" s="223" t="str">
        <f>MONTH(B5541)&amp;"/"&amp;YEAR(B5541)</f>
        <v>3/2026</v>
      </c>
      <c r="AU5541" s="223">
        <f>WEEKNUM(B5541)-WEEKNUM(EOMONTH(B5541,-1)+1)+1</f>
        <v>5</v>
      </c>
      <c r="AV5541" s="209" t="str">
        <f>MONTH(R5541)&amp;"/"&amp;YEAR(R5541)</f>
        <v>1/1900</v>
      </c>
      <c r="AW5541" s="209" t="e">
        <f>WEEKNUM(R5541)-WEEKNUM(EOMONTH(R5541,-1)+1)+1</f>
        <v>#NUM!</v>
      </c>
      <c r="AX5541" s="209">
        <f>IF(BB5541="S",IF(Q5541="1. Aceitou o programa",R5541-B5541,0),0)</f>
        <v>0</v>
      </c>
      <c r="AY5541" s="209">
        <f>IF(BB5541="S",IF(AND(S5541&lt;&gt;"",R5541&lt;&gt;""),S5541-R5541,0),0)</f>
        <v>0</v>
      </c>
      <c r="AZ5541" s="209">
        <f>IF(BB5541="S",IF(Q5541="1. Aceitou o programa",IF(OR(X5541="Não se Aplica",X5541=""),IF(OR(W5541="Não se Aplica",W5541=""),0,W5541-V5541),AVERAGE(X5541-W5541,W5541-V5541)),0),0)</f>
        <v>0</v>
      </c>
      <c r="BA5541" s="209">
        <f>IF(BB5541="S",IF(AND(Q5541="1. Aceitou o programa",AH5541="Realizada"),IFERROR(IF(AG5541="",0,AG5541-R5541),0),0),0)</f>
        <v>0</v>
      </c>
      <c r="BB5541" s="209" t="str">
        <f>_xlfn.XLOOKUP(U5541,'Lista Suspensa'!$AA$20:$AA$23,'Lista Suspensa'!$AB$20:$AB$23,"N/A")</f>
        <v>S</v>
      </c>
    </row>
    <row r="5542" spans="1:54" ht="12" customHeight="1">
      <c r="A5542" s="151" t="s">
        <v>54</v>
      </c>
      <c r="B5542" s="152">
        <v>46112</v>
      </c>
      <c r="C5542" s="153" t="s">
        <v>55</v>
      </c>
      <c r="D5542" s="153" t="s">
        <v>56</v>
      </c>
      <c r="E5542" s="244">
        <v>75637064</v>
      </c>
      <c r="F5542" s="144" t="s">
        <v>9827</v>
      </c>
      <c r="G5542" s="230"/>
      <c r="H5542" s="154">
        <v>38965</v>
      </c>
      <c r="I5542" s="153">
        <v>19</v>
      </c>
      <c r="J5542" s="148" t="s">
        <v>70</v>
      </c>
      <c r="K5542" s="153"/>
      <c r="L5542" s="153"/>
      <c r="M5542" s="153"/>
      <c r="N5542" s="153"/>
      <c r="O5542" s="155">
        <v>11942106734</v>
      </c>
      <c r="P5542" s="156" t="s">
        <v>60</v>
      </c>
      <c r="Q5542" s="157" t="s">
        <v>8211</v>
      </c>
      <c r="R5542" s="158"/>
      <c r="S5542" s="159"/>
      <c r="T5542" s="159" t="s">
        <v>6983</v>
      </c>
      <c r="U5542" s="159" t="s">
        <v>8212</v>
      </c>
      <c r="V5542" s="154">
        <v>46113</v>
      </c>
      <c r="W5542" s="154">
        <v>46146</v>
      </c>
      <c r="X5542" s="154"/>
      <c r="Y5542" s="160"/>
      <c r="Z5542" s="160"/>
      <c r="AA5542" s="153"/>
      <c r="AB5542" s="153"/>
      <c r="AC5542" s="182" t="e">
        <f t="shared" si="174"/>
        <v>#DIV/0!</v>
      </c>
      <c r="AD5542" s="153" t="e">
        <f t="shared" si="175"/>
        <v>#DIV/0!</v>
      </c>
      <c r="AE5542" s="207"/>
      <c r="AF5542" s="153"/>
      <c r="AG5542" s="159"/>
      <c r="AH5542" s="153"/>
      <c r="AI5542" s="161"/>
      <c r="AJ5542" s="153"/>
      <c r="AK5542" s="153"/>
      <c r="AL5542" s="207"/>
      <c r="AM5542" s="207"/>
      <c r="AN5542" s="207"/>
      <c r="AO5542" s="207"/>
      <c r="AP5542" s="147" t="s">
        <v>54</v>
      </c>
      <c r="AQ5542" s="147"/>
      <c r="AR5542" s="147"/>
      <c r="AS5542" s="209" t="s">
        <v>68</v>
      </c>
      <c r="AT5542" s="223" t="str">
        <f>MONTH(B5542)&amp;"/"&amp;YEAR(B5542)</f>
        <v>3/2026</v>
      </c>
      <c r="AU5542" s="223">
        <f>WEEKNUM(B5542)-WEEKNUM(EOMONTH(B5542,-1)+1)+1</f>
        <v>5</v>
      </c>
      <c r="AV5542" s="209" t="str">
        <f>MONTH(R5542)&amp;"/"&amp;YEAR(R5542)</f>
        <v>1/1900</v>
      </c>
      <c r="AW5542" s="209" t="e">
        <f>WEEKNUM(R5542)-WEEKNUM(EOMONTH(R5542,-1)+1)+1</f>
        <v>#NUM!</v>
      </c>
      <c r="AX5542" s="209">
        <f>IF(BB5542="S",IF(Q5542="1. Aceitou o programa",R5542-B5542,0),0)</f>
        <v>0</v>
      </c>
      <c r="AY5542" s="209">
        <f>IF(BB5542="S",IF(AND(S5542&lt;&gt;"",R5542&lt;&gt;""),S5542-R5542,0),0)</f>
        <v>0</v>
      </c>
      <c r="AZ5542" s="209">
        <f>IF(BB5542="S",IF(Q5542="1. Aceitou o programa",IF(OR(X5542="Não se Aplica",X5542=""),IF(OR(W5542="Não se Aplica",W5542=""),0,W5542-V5542),AVERAGE(X5542-W5542,W5542-V5542)),0),0)</f>
        <v>0</v>
      </c>
      <c r="BA5542" s="209">
        <f>IF(BB5542="S",IF(AND(Q5542="1. Aceitou o programa",AH5542="Realizada"),IFERROR(IF(AG5542="",0,AG5542-R5542),0),0),0)</f>
        <v>0</v>
      </c>
      <c r="BB5542" s="209" t="str">
        <f>_xlfn.XLOOKUP(U5542,'Lista Suspensa'!$AA$20:$AA$23,'Lista Suspensa'!$AB$20:$AB$23,"N/A")</f>
        <v>S</v>
      </c>
    </row>
    <row r="5543" spans="1:54" ht="12" customHeight="1">
      <c r="A5543" s="151" t="s">
        <v>54</v>
      </c>
      <c r="B5543" s="152">
        <v>46112</v>
      </c>
      <c r="C5543" s="153" t="s">
        <v>55</v>
      </c>
      <c r="D5543" s="153" t="s">
        <v>56</v>
      </c>
      <c r="E5543" s="244">
        <v>79060046</v>
      </c>
      <c r="F5543" s="144" t="s">
        <v>9828</v>
      </c>
      <c r="G5543" s="230"/>
      <c r="H5543" s="154">
        <v>39805</v>
      </c>
      <c r="I5543" s="153">
        <v>17</v>
      </c>
      <c r="J5543" s="148" t="s">
        <v>70</v>
      </c>
      <c r="K5543" s="153"/>
      <c r="L5543" s="153"/>
      <c r="M5543" s="153"/>
      <c r="N5543" s="153"/>
      <c r="O5543" s="155">
        <v>11931328000</v>
      </c>
      <c r="P5543" s="156" t="s">
        <v>60</v>
      </c>
      <c r="Q5543" s="157" t="s">
        <v>8211</v>
      </c>
      <c r="R5543" s="158"/>
      <c r="S5543" s="159"/>
      <c r="T5543" s="159" t="s">
        <v>6983</v>
      </c>
      <c r="U5543" s="159" t="s">
        <v>8212</v>
      </c>
      <c r="V5543" s="154">
        <v>46113</v>
      </c>
      <c r="W5543" s="154">
        <v>46146</v>
      </c>
      <c r="X5543" s="154"/>
      <c r="Y5543" s="160"/>
      <c r="Z5543" s="160"/>
      <c r="AA5543" s="153"/>
      <c r="AB5543" s="153"/>
      <c r="AC5543" s="182" t="e">
        <f t="shared" si="174"/>
        <v>#DIV/0!</v>
      </c>
      <c r="AD5543" s="153" t="e">
        <f t="shared" si="175"/>
        <v>#DIV/0!</v>
      </c>
      <c r="AE5543" s="207"/>
      <c r="AF5543" s="153"/>
      <c r="AG5543" s="159"/>
      <c r="AH5543" s="153"/>
      <c r="AI5543" s="161"/>
      <c r="AJ5543" s="153"/>
      <c r="AK5543" s="153"/>
      <c r="AL5543" s="207"/>
      <c r="AM5543" s="207"/>
      <c r="AN5543" s="207"/>
      <c r="AO5543" s="207"/>
      <c r="AP5543" s="147" t="s">
        <v>54</v>
      </c>
      <c r="AQ5543" s="147"/>
      <c r="AR5543" s="147"/>
      <c r="AS5543" s="209" t="s">
        <v>68</v>
      </c>
      <c r="AT5543" s="223" t="str">
        <f>MONTH(B5543)&amp;"/"&amp;YEAR(B5543)</f>
        <v>3/2026</v>
      </c>
      <c r="AU5543" s="223">
        <f>WEEKNUM(B5543)-WEEKNUM(EOMONTH(B5543,-1)+1)+1</f>
        <v>5</v>
      </c>
      <c r="AV5543" s="209" t="str">
        <f>MONTH(R5543)&amp;"/"&amp;YEAR(R5543)</f>
        <v>1/1900</v>
      </c>
      <c r="AW5543" s="209" t="e">
        <f>WEEKNUM(R5543)-WEEKNUM(EOMONTH(R5543,-1)+1)+1</f>
        <v>#NUM!</v>
      </c>
      <c r="AX5543" s="209">
        <f>IF(BB5543="S",IF(Q5543="1. Aceitou o programa",R5543-B5543,0),0)</f>
        <v>0</v>
      </c>
      <c r="AY5543" s="209">
        <f>IF(BB5543="S",IF(AND(S5543&lt;&gt;"",R5543&lt;&gt;""),S5543-R5543,0),0)</f>
        <v>0</v>
      </c>
      <c r="AZ5543" s="209">
        <f>IF(BB5543="S",IF(Q5543="1. Aceitou o programa",IF(OR(X5543="Não se Aplica",X5543=""),IF(OR(W5543="Não se Aplica",W5543=""),0,W5543-V5543),AVERAGE(X5543-W5543,W5543-V5543)),0),0)</f>
        <v>0</v>
      </c>
      <c r="BA5543" s="209">
        <f>IF(BB5543="S",IF(AND(Q5543="1. Aceitou o programa",AH5543="Realizada"),IFERROR(IF(AG5543="",0,AG5543-R5543),0),0),0)</f>
        <v>0</v>
      </c>
      <c r="BB5543" s="209" t="str">
        <f>_xlfn.XLOOKUP(U5543,'Lista Suspensa'!$AA$20:$AA$23,'Lista Suspensa'!$AB$20:$AB$23,"N/A")</f>
        <v>S</v>
      </c>
    </row>
    <row r="5544" spans="1:54" ht="12" customHeight="1">
      <c r="A5544" s="151" t="s">
        <v>54</v>
      </c>
      <c r="B5544" s="152">
        <v>46112</v>
      </c>
      <c r="C5544" s="153" t="s">
        <v>55</v>
      </c>
      <c r="D5544" s="153" t="s">
        <v>56</v>
      </c>
      <c r="E5544" s="244">
        <v>741569558</v>
      </c>
      <c r="F5544" s="144" t="s">
        <v>9829</v>
      </c>
      <c r="G5544" s="230"/>
      <c r="H5544" s="154">
        <v>17548</v>
      </c>
      <c r="I5544" s="153">
        <v>78</v>
      </c>
      <c r="J5544" s="148" t="s">
        <v>70</v>
      </c>
      <c r="K5544" s="153" t="s">
        <v>101</v>
      </c>
      <c r="L5544" s="153"/>
      <c r="M5544" s="153"/>
      <c r="N5544" s="153"/>
      <c r="O5544" s="155">
        <v>21982555336</v>
      </c>
      <c r="P5544" s="156" t="s">
        <v>60</v>
      </c>
      <c r="Q5544" s="157" t="s">
        <v>8211</v>
      </c>
      <c r="R5544" s="158"/>
      <c r="S5544" s="159"/>
      <c r="T5544" s="159" t="s">
        <v>6983</v>
      </c>
      <c r="U5544" s="159" t="s">
        <v>8212</v>
      </c>
      <c r="V5544" s="154">
        <v>46146</v>
      </c>
      <c r="W5544" s="154">
        <v>46155</v>
      </c>
      <c r="X5544" s="154"/>
      <c r="Y5544" s="160"/>
      <c r="Z5544" s="160"/>
      <c r="AA5544" s="153"/>
      <c r="AB5544" s="153"/>
      <c r="AC5544" s="182" t="e">
        <f t="shared" si="174"/>
        <v>#DIV/0!</v>
      </c>
      <c r="AD5544" s="153" t="e">
        <f t="shared" si="175"/>
        <v>#DIV/0!</v>
      </c>
      <c r="AE5544" s="207"/>
      <c r="AF5544" s="153"/>
      <c r="AG5544" s="159"/>
      <c r="AH5544" s="153"/>
      <c r="AI5544" s="161"/>
      <c r="AJ5544" s="153"/>
      <c r="AK5544" s="153"/>
      <c r="AL5544" s="207"/>
      <c r="AM5544" s="207"/>
      <c r="AN5544" s="207"/>
      <c r="AO5544" s="207"/>
      <c r="AP5544" s="147" t="s">
        <v>54</v>
      </c>
      <c r="AQ5544" s="147"/>
      <c r="AR5544" s="147"/>
      <c r="AS5544" s="209" t="s">
        <v>68</v>
      </c>
      <c r="AT5544" s="223" t="str">
        <f>MONTH(B5544)&amp;"/"&amp;YEAR(B5544)</f>
        <v>3/2026</v>
      </c>
      <c r="AU5544" s="223">
        <f>WEEKNUM(B5544)-WEEKNUM(EOMONTH(B5544,-1)+1)+1</f>
        <v>5</v>
      </c>
      <c r="AV5544" s="209" t="str">
        <f>MONTH(R5544)&amp;"/"&amp;YEAR(R5544)</f>
        <v>1/1900</v>
      </c>
      <c r="AW5544" s="209" t="e">
        <f>WEEKNUM(R5544)-WEEKNUM(EOMONTH(R5544,-1)+1)+1</f>
        <v>#NUM!</v>
      </c>
      <c r="AX5544" s="209">
        <f>IF(BB5544="S",IF(Q5544="1. Aceitou o programa",R5544-B5544,0),0)</f>
        <v>0</v>
      </c>
      <c r="AY5544" s="209">
        <f>IF(BB5544="S",IF(AND(S5544&lt;&gt;"",R5544&lt;&gt;""),S5544-R5544,0),0)</f>
        <v>0</v>
      </c>
      <c r="AZ5544" s="209">
        <f>IF(BB5544="S",IF(Q5544="1. Aceitou o programa",IF(OR(X5544="Não se Aplica",X5544=""),IF(OR(W5544="Não se Aplica",W5544=""),0,W5544-V5544),AVERAGE(X5544-W5544,W5544-V5544)),0),0)</f>
        <v>0</v>
      </c>
      <c r="BA5544" s="209">
        <f>IF(BB5544="S",IF(AND(Q5544="1. Aceitou o programa",AH5544="Realizada"),IFERROR(IF(AG5544="",0,AG5544-R5544),0),0),0)</f>
        <v>0</v>
      </c>
      <c r="BB5544" s="209" t="str">
        <f>_xlfn.XLOOKUP(U5544,'Lista Suspensa'!$AA$20:$AA$23,'Lista Suspensa'!$AB$20:$AB$23,"N/A")</f>
        <v>S</v>
      </c>
    </row>
    <row r="5545" spans="1:54" ht="12" customHeight="1">
      <c r="A5545" s="151" t="s">
        <v>54</v>
      </c>
      <c r="B5545" s="152">
        <v>46112</v>
      </c>
      <c r="C5545" s="153" t="s">
        <v>55</v>
      </c>
      <c r="D5545" s="153" t="s">
        <v>56</v>
      </c>
      <c r="E5545" s="244">
        <v>76066578</v>
      </c>
      <c r="F5545" s="144" t="s">
        <v>9830</v>
      </c>
      <c r="G5545" s="230"/>
      <c r="H5545" s="154">
        <v>17884</v>
      </c>
      <c r="I5545" s="153">
        <v>77</v>
      </c>
      <c r="J5545" s="148" t="s">
        <v>70</v>
      </c>
      <c r="K5545" s="153" t="s">
        <v>101</v>
      </c>
      <c r="L5545" s="153"/>
      <c r="M5545" s="153"/>
      <c r="N5545" s="153"/>
      <c r="O5545" s="155">
        <v>21999234948</v>
      </c>
      <c r="P5545" s="156" t="s">
        <v>60</v>
      </c>
      <c r="Q5545" s="157" t="s">
        <v>8211</v>
      </c>
      <c r="R5545" s="158"/>
      <c r="S5545" s="159"/>
      <c r="T5545" s="159" t="s">
        <v>6983</v>
      </c>
      <c r="U5545" s="159" t="s">
        <v>8212</v>
      </c>
      <c r="V5545" s="154">
        <v>46146</v>
      </c>
      <c r="W5545" s="154">
        <v>46155</v>
      </c>
      <c r="X5545" s="154"/>
      <c r="Y5545" s="160"/>
      <c r="Z5545" s="160"/>
      <c r="AA5545" s="153"/>
      <c r="AB5545" s="153"/>
      <c r="AC5545" s="182" t="e">
        <f t="shared" si="174"/>
        <v>#DIV/0!</v>
      </c>
      <c r="AD5545" s="153" t="e">
        <f t="shared" si="175"/>
        <v>#DIV/0!</v>
      </c>
      <c r="AE5545" s="207"/>
      <c r="AF5545" s="153"/>
      <c r="AG5545" s="159"/>
      <c r="AH5545" s="153"/>
      <c r="AI5545" s="161"/>
      <c r="AJ5545" s="153"/>
      <c r="AK5545" s="153"/>
      <c r="AL5545" s="207"/>
      <c r="AM5545" s="207"/>
      <c r="AN5545" s="207"/>
      <c r="AO5545" s="207"/>
      <c r="AP5545" s="147" t="s">
        <v>54</v>
      </c>
      <c r="AQ5545" s="147"/>
      <c r="AR5545" s="147"/>
      <c r="AS5545" s="209" t="s">
        <v>68</v>
      </c>
      <c r="AT5545" s="223" t="str">
        <f>MONTH(B5545)&amp;"/"&amp;YEAR(B5545)</f>
        <v>3/2026</v>
      </c>
      <c r="AU5545" s="223">
        <f>WEEKNUM(B5545)-WEEKNUM(EOMONTH(B5545,-1)+1)+1</f>
        <v>5</v>
      </c>
      <c r="AV5545" s="209" t="str">
        <f>MONTH(R5545)&amp;"/"&amp;YEAR(R5545)</f>
        <v>1/1900</v>
      </c>
      <c r="AW5545" s="209" t="e">
        <f>WEEKNUM(R5545)-WEEKNUM(EOMONTH(R5545,-1)+1)+1</f>
        <v>#NUM!</v>
      </c>
      <c r="AX5545" s="209">
        <f>IF(BB5545="S",IF(Q5545="1. Aceitou o programa",R5545-B5545,0),0)</f>
        <v>0</v>
      </c>
      <c r="AY5545" s="209">
        <f>IF(BB5545="S",IF(AND(S5545&lt;&gt;"",R5545&lt;&gt;""),S5545-R5545,0),0)</f>
        <v>0</v>
      </c>
      <c r="AZ5545" s="209">
        <f>IF(BB5545="S",IF(Q5545="1. Aceitou o programa",IF(OR(X5545="Não se Aplica",X5545=""),IF(OR(W5545="Não se Aplica",W5545=""),0,W5545-V5545),AVERAGE(X5545-W5545,W5545-V5545)),0),0)</f>
        <v>0</v>
      </c>
      <c r="BA5545" s="209">
        <f>IF(BB5545="S",IF(AND(Q5545="1. Aceitou o programa",AH5545="Realizada"),IFERROR(IF(AG5545="",0,AG5545-R5545),0),0),0)</f>
        <v>0</v>
      </c>
      <c r="BB5545" s="209" t="str">
        <f>_xlfn.XLOOKUP(U5545,'Lista Suspensa'!$AA$20:$AA$23,'Lista Suspensa'!$AB$20:$AB$23,"N/A")</f>
        <v>S</v>
      </c>
    </row>
    <row r="5546" spans="1:54" ht="12" customHeight="1">
      <c r="A5546" s="151" t="s">
        <v>54</v>
      </c>
      <c r="B5546" s="152">
        <v>46112</v>
      </c>
      <c r="C5546" s="153" t="s">
        <v>55</v>
      </c>
      <c r="D5546" s="153" t="s">
        <v>56</v>
      </c>
      <c r="E5546" s="244">
        <v>212414011</v>
      </c>
      <c r="F5546" s="144" t="s">
        <v>9831</v>
      </c>
      <c r="G5546" s="230"/>
      <c r="H5546" s="154">
        <v>17950</v>
      </c>
      <c r="I5546" s="153">
        <v>77</v>
      </c>
      <c r="J5546" s="148" t="s">
        <v>70</v>
      </c>
      <c r="K5546" s="153" t="s">
        <v>101</v>
      </c>
      <c r="L5546" s="153"/>
      <c r="M5546" s="153"/>
      <c r="N5546" s="153"/>
      <c r="O5546" s="155">
        <v>21970212788</v>
      </c>
      <c r="P5546" s="156" t="s">
        <v>60</v>
      </c>
      <c r="Q5546" s="157" t="s">
        <v>8211</v>
      </c>
      <c r="R5546" s="158"/>
      <c r="S5546" s="159"/>
      <c r="T5546" s="159" t="s">
        <v>6983</v>
      </c>
      <c r="U5546" s="159" t="s">
        <v>8212</v>
      </c>
      <c r="V5546" s="154">
        <v>46146</v>
      </c>
      <c r="W5546" s="154">
        <v>46155</v>
      </c>
      <c r="X5546" s="154"/>
      <c r="Y5546" s="160"/>
      <c r="Z5546" s="160"/>
      <c r="AA5546" s="153"/>
      <c r="AB5546" s="153"/>
      <c r="AC5546" s="182" t="e">
        <f t="shared" si="174"/>
        <v>#DIV/0!</v>
      </c>
      <c r="AD5546" s="153" t="e">
        <f t="shared" si="175"/>
        <v>#DIV/0!</v>
      </c>
      <c r="AE5546" s="207"/>
      <c r="AF5546" s="153"/>
      <c r="AG5546" s="159"/>
      <c r="AH5546" s="153"/>
      <c r="AI5546" s="161"/>
      <c r="AJ5546" s="153"/>
      <c r="AK5546" s="153"/>
      <c r="AL5546" s="207"/>
      <c r="AM5546" s="207"/>
      <c r="AN5546" s="207"/>
      <c r="AO5546" s="207"/>
      <c r="AP5546" s="147" t="s">
        <v>54</v>
      </c>
      <c r="AQ5546" s="147"/>
      <c r="AR5546" s="147"/>
      <c r="AS5546" s="209" t="s">
        <v>68</v>
      </c>
      <c r="AT5546" s="223" t="str">
        <f>MONTH(B5546)&amp;"/"&amp;YEAR(B5546)</f>
        <v>3/2026</v>
      </c>
      <c r="AU5546" s="223">
        <f>WEEKNUM(B5546)-WEEKNUM(EOMONTH(B5546,-1)+1)+1</f>
        <v>5</v>
      </c>
      <c r="AV5546" s="209" t="str">
        <f>MONTH(R5546)&amp;"/"&amp;YEAR(R5546)</f>
        <v>1/1900</v>
      </c>
      <c r="AW5546" s="209" t="e">
        <f>WEEKNUM(R5546)-WEEKNUM(EOMONTH(R5546,-1)+1)+1</f>
        <v>#NUM!</v>
      </c>
      <c r="AX5546" s="209">
        <f>IF(BB5546="S",IF(Q5546="1. Aceitou o programa",R5546-B5546,0),0)</f>
        <v>0</v>
      </c>
      <c r="AY5546" s="209">
        <f>IF(BB5546="S",IF(AND(S5546&lt;&gt;"",R5546&lt;&gt;""),S5546-R5546,0),0)</f>
        <v>0</v>
      </c>
      <c r="AZ5546" s="209">
        <f>IF(BB5546="S",IF(Q5546="1. Aceitou o programa",IF(OR(X5546="Não se Aplica",X5546=""),IF(OR(W5546="Não se Aplica",W5546=""),0,W5546-V5546),AVERAGE(X5546-W5546,W5546-V5546)),0),0)</f>
        <v>0</v>
      </c>
      <c r="BA5546" s="209">
        <f>IF(BB5546="S",IF(AND(Q5546="1. Aceitou o programa",AH5546="Realizada"),IFERROR(IF(AG5546="",0,AG5546-R5546),0),0),0)</f>
        <v>0</v>
      </c>
      <c r="BB5546" s="209" t="str">
        <f>_xlfn.XLOOKUP(U5546,'Lista Suspensa'!$AA$20:$AA$23,'Lista Suspensa'!$AB$20:$AB$23,"N/A")</f>
        <v>S</v>
      </c>
    </row>
    <row r="5547" spans="1:54" ht="12" customHeight="1">
      <c r="A5547" s="151" t="s">
        <v>54</v>
      </c>
      <c r="B5547" s="152">
        <v>46112</v>
      </c>
      <c r="C5547" s="153" t="s">
        <v>55</v>
      </c>
      <c r="D5547" s="153" t="s">
        <v>56</v>
      </c>
      <c r="E5547" s="244">
        <v>89585083</v>
      </c>
      <c r="F5547" s="144" t="s">
        <v>9832</v>
      </c>
      <c r="G5547" s="230"/>
      <c r="H5547" s="154">
        <v>18289</v>
      </c>
      <c r="I5547" s="153">
        <v>76</v>
      </c>
      <c r="J5547" s="148" t="s">
        <v>70</v>
      </c>
      <c r="K5547" s="153" t="s">
        <v>101</v>
      </c>
      <c r="L5547" s="153"/>
      <c r="M5547" s="153"/>
      <c r="N5547" s="153"/>
      <c r="O5547" s="155">
        <v>21995831344</v>
      </c>
      <c r="P5547" s="156" t="s">
        <v>60</v>
      </c>
      <c r="Q5547" s="157" t="s">
        <v>8211</v>
      </c>
      <c r="R5547" s="158"/>
      <c r="S5547" s="159"/>
      <c r="T5547" s="159" t="s">
        <v>6983</v>
      </c>
      <c r="U5547" s="159" t="s">
        <v>8212</v>
      </c>
      <c r="V5547" s="154">
        <v>46146</v>
      </c>
      <c r="W5547" s="154">
        <v>46155</v>
      </c>
      <c r="X5547" s="154"/>
      <c r="Y5547" s="160"/>
      <c r="Z5547" s="160"/>
      <c r="AA5547" s="153"/>
      <c r="AB5547" s="153"/>
      <c r="AC5547" s="182" t="e">
        <f t="shared" si="174"/>
        <v>#DIV/0!</v>
      </c>
      <c r="AD5547" s="153" t="e">
        <f t="shared" si="175"/>
        <v>#DIV/0!</v>
      </c>
      <c r="AE5547" s="207"/>
      <c r="AF5547" s="153"/>
      <c r="AG5547" s="159"/>
      <c r="AH5547" s="153"/>
      <c r="AI5547" s="161"/>
      <c r="AJ5547" s="153"/>
      <c r="AK5547" s="153"/>
      <c r="AL5547" s="207"/>
      <c r="AM5547" s="207"/>
      <c r="AN5547" s="207"/>
      <c r="AO5547" s="207"/>
      <c r="AP5547" s="147" t="s">
        <v>54</v>
      </c>
      <c r="AQ5547" s="147"/>
      <c r="AR5547" s="147"/>
      <c r="AS5547" s="209" t="s">
        <v>68</v>
      </c>
      <c r="AT5547" s="223" t="str">
        <f>MONTH(B5547)&amp;"/"&amp;YEAR(B5547)</f>
        <v>3/2026</v>
      </c>
      <c r="AU5547" s="223">
        <f>WEEKNUM(B5547)-WEEKNUM(EOMONTH(B5547,-1)+1)+1</f>
        <v>5</v>
      </c>
      <c r="AV5547" s="209" t="str">
        <f>MONTH(R5547)&amp;"/"&amp;YEAR(R5547)</f>
        <v>1/1900</v>
      </c>
      <c r="AW5547" s="209" t="e">
        <f>WEEKNUM(R5547)-WEEKNUM(EOMONTH(R5547,-1)+1)+1</f>
        <v>#NUM!</v>
      </c>
      <c r="AX5547" s="209">
        <f>IF(BB5547="S",IF(Q5547="1. Aceitou o programa",R5547-B5547,0),0)</f>
        <v>0</v>
      </c>
      <c r="AY5547" s="209">
        <f>IF(BB5547="S",IF(AND(S5547&lt;&gt;"",R5547&lt;&gt;""),S5547-R5547,0),0)</f>
        <v>0</v>
      </c>
      <c r="AZ5547" s="209">
        <f>IF(BB5547="S",IF(Q5547="1. Aceitou o programa",IF(OR(X5547="Não se Aplica",X5547=""),IF(OR(W5547="Não se Aplica",W5547=""),0,W5547-V5547),AVERAGE(X5547-W5547,W5547-V5547)),0),0)</f>
        <v>0</v>
      </c>
      <c r="BA5547" s="209">
        <f>IF(BB5547="S",IF(AND(Q5547="1. Aceitou o programa",AH5547="Realizada"),IFERROR(IF(AG5547="",0,AG5547-R5547),0),0),0)</f>
        <v>0</v>
      </c>
      <c r="BB5547" s="209" t="str">
        <f>_xlfn.XLOOKUP(U5547,'Lista Suspensa'!$AA$20:$AA$23,'Lista Suspensa'!$AB$20:$AB$23,"N/A")</f>
        <v>S</v>
      </c>
    </row>
    <row r="5548" spans="1:54" ht="12" customHeight="1">
      <c r="A5548" s="151" t="s">
        <v>54</v>
      </c>
      <c r="B5548" s="152">
        <v>46112</v>
      </c>
      <c r="C5548" s="153" t="s">
        <v>55</v>
      </c>
      <c r="D5548" s="153" t="s">
        <v>56</v>
      </c>
      <c r="E5548" s="244">
        <v>87325574</v>
      </c>
      <c r="F5548" s="144" t="s">
        <v>9833</v>
      </c>
      <c r="G5548" s="230"/>
      <c r="H5548" s="154">
        <v>18299</v>
      </c>
      <c r="I5548" s="153">
        <v>76</v>
      </c>
      <c r="J5548" s="148" t="s">
        <v>58</v>
      </c>
      <c r="K5548" s="153" t="s">
        <v>101</v>
      </c>
      <c r="L5548" s="153"/>
      <c r="M5548" s="153"/>
      <c r="N5548" s="153"/>
      <c r="O5548" s="155">
        <v>21964331000</v>
      </c>
      <c r="P5548" s="156" t="s">
        <v>60</v>
      </c>
      <c r="Q5548" s="157" t="s">
        <v>8211</v>
      </c>
      <c r="R5548" s="158"/>
      <c r="S5548" s="159"/>
      <c r="T5548" s="159" t="s">
        <v>6983</v>
      </c>
      <c r="U5548" s="159" t="s">
        <v>8212</v>
      </c>
      <c r="V5548" s="154">
        <v>46146</v>
      </c>
      <c r="W5548" s="154">
        <v>46155</v>
      </c>
      <c r="X5548" s="154"/>
      <c r="Y5548" s="160"/>
      <c r="Z5548" s="160"/>
      <c r="AA5548" s="153"/>
      <c r="AB5548" s="153"/>
      <c r="AC5548" s="182" t="e">
        <f t="shared" si="174"/>
        <v>#DIV/0!</v>
      </c>
      <c r="AD5548" s="153" t="e">
        <f t="shared" si="175"/>
        <v>#DIV/0!</v>
      </c>
      <c r="AE5548" s="207"/>
      <c r="AF5548" s="153"/>
      <c r="AG5548" s="159"/>
      <c r="AH5548" s="153"/>
      <c r="AI5548" s="161"/>
      <c r="AJ5548" s="153"/>
      <c r="AK5548" s="153"/>
      <c r="AL5548" s="207"/>
      <c r="AM5548" s="207"/>
      <c r="AN5548" s="207"/>
      <c r="AO5548" s="207"/>
      <c r="AP5548" s="147" t="s">
        <v>54</v>
      </c>
      <c r="AQ5548" s="147"/>
      <c r="AR5548" s="147"/>
      <c r="AS5548" s="209" t="s">
        <v>68</v>
      </c>
      <c r="AT5548" s="223" t="str">
        <f>MONTH(B5548)&amp;"/"&amp;YEAR(B5548)</f>
        <v>3/2026</v>
      </c>
      <c r="AU5548" s="223">
        <f>WEEKNUM(B5548)-WEEKNUM(EOMONTH(B5548,-1)+1)+1</f>
        <v>5</v>
      </c>
      <c r="AV5548" s="209" t="str">
        <f>MONTH(R5548)&amp;"/"&amp;YEAR(R5548)</f>
        <v>1/1900</v>
      </c>
      <c r="AW5548" s="209" t="e">
        <f>WEEKNUM(R5548)-WEEKNUM(EOMONTH(R5548,-1)+1)+1</f>
        <v>#NUM!</v>
      </c>
      <c r="AX5548" s="209">
        <f>IF(BB5548="S",IF(Q5548="1. Aceitou o programa",R5548-B5548,0),0)</f>
        <v>0</v>
      </c>
      <c r="AY5548" s="209">
        <f>IF(BB5548="S",IF(AND(S5548&lt;&gt;"",R5548&lt;&gt;""),S5548-R5548,0),0)</f>
        <v>0</v>
      </c>
      <c r="AZ5548" s="209">
        <f>IF(BB5548="S",IF(Q5548="1. Aceitou o programa",IF(OR(X5548="Não se Aplica",X5548=""),IF(OR(W5548="Não se Aplica",W5548=""),0,W5548-V5548),AVERAGE(X5548-W5548,W5548-V5548)),0),0)</f>
        <v>0</v>
      </c>
      <c r="BA5548" s="209">
        <f>IF(BB5548="S",IF(AND(Q5548="1. Aceitou o programa",AH5548="Realizada"),IFERROR(IF(AG5548="",0,AG5548-R5548),0),0),0)</f>
        <v>0</v>
      </c>
      <c r="BB5548" s="209" t="str">
        <f>_xlfn.XLOOKUP(U5548,'Lista Suspensa'!$AA$20:$AA$23,'Lista Suspensa'!$AB$20:$AB$23,"N/A")</f>
        <v>S</v>
      </c>
    </row>
    <row r="5549" spans="1:54" ht="12" customHeight="1">
      <c r="A5549" s="151" t="s">
        <v>54</v>
      </c>
      <c r="B5549" s="152">
        <v>46112</v>
      </c>
      <c r="C5549" s="153" t="s">
        <v>55</v>
      </c>
      <c r="D5549" s="153" t="s">
        <v>56</v>
      </c>
      <c r="E5549" s="244">
        <v>87770516</v>
      </c>
      <c r="F5549" s="144" t="s">
        <v>9834</v>
      </c>
      <c r="G5549" s="230"/>
      <c r="H5549" s="154">
        <v>18590</v>
      </c>
      <c r="I5549" s="153">
        <v>75</v>
      </c>
      <c r="J5549" s="148" t="s">
        <v>70</v>
      </c>
      <c r="K5549" s="153" t="s">
        <v>101</v>
      </c>
      <c r="L5549" s="153"/>
      <c r="M5549" s="153"/>
      <c r="N5549" s="153"/>
      <c r="O5549" s="155">
        <v>21995076647</v>
      </c>
      <c r="P5549" s="156" t="s">
        <v>60</v>
      </c>
      <c r="Q5549" s="157" t="s">
        <v>8211</v>
      </c>
      <c r="R5549" s="158"/>
      <c r="S5549" s="159"/>
      <c r="T5549" s="159" t="s">
        <v>6983</v>
      </c>
      <c r="U5549" s="159" t="s">
        <v>8212</v>
      </c>
      <c r="V5549" s="154">
        <v>46146</v>
      </c>
      <c r="W5549" s="154">
        <v>46155</v>
      </c>
      <c r="X5549" s="154"/>
      <c r="Y5549" s="160"/>
      <c r="Z5549" s="160"/>
      <c r="AA5549" s="153"/>
      <c r="AB5549" s="153"/>
      <c r="AC5549" s="182" t="e">
        <f t="shared" si="174"/>
        <v>#DIV/0!</v>
      </c>
      <c r="AD5549" s="153" t="e">
        <f t="shared" si="175"/>
        <v>#DIV/0!</v>
      </c>
      <c r="AE5549" s="207"/>
      <c r="AF5549" s="153"/>
      <c r="AG5549" s="159"/>
      <c r="AH5549" s="153"/>
      <c r="AI5549" s="161"/>
      <c r="AJ5549" s="153"/>
      <c r="AK5549" s="153"/>
      <c r="AL5549" s="207"/>
      <c r="AM5549" s="207"/>
      <c r="AN5549" s="207"/>
      <c r="AO5549" s="207"/>
      <c r="AP5549" s="147" t="s">
        <v>54</v>
      </c>
      <c r="AQ5549" s="147"/>
      <c r="AR5549" s="147"/>
      <c r="AS5549" s="209" t="s">
        <v>68</v>
      </c>
      <c r="AT5549" s="223" t="str">
        <f>MONTH(B5549)&amp;"/"&amp;YEAR(B5549)</f>
        <v>3/2026</v>
      </c>
      <c r="AU5549" s="223">
        <f>WEEKNUM(B5549)-WEEKNUM(EOMONTH(B5549,-1)+1)+1</f>
        <v>5</v>
      </c>
      <c r="AV5549" s="209" t="str">
        <f>MONTH(R5549)&amp;"/"&amp;YEAR(R5549)</f>
        <v>1/1900</v>
      </c>
      <c r="AW5549" s="209" t="e">
        <f>WEEKNUM(R5549)-WEEKNUM(EOMONTH(R5549,-1)+1)+1</f>
        <v>#NUM!</v>
      </c>
      <c r="AX5549" s="209">
        <f>IF(BB5549="S",IF(Q5549="1. Aceitou o programa",R5549-B5549,0),0)</f>
        <v>0</v>
      </c>
      <c r="AY5549" s="209">
        <f>IF(BB5549="S",IF(AND(S5549&lt;&gt;"",R5549&lt;&gt;""),S5549-R5549,0),0)</f>
        <v>0</v>
      </c>
      <c r="AZ5549" s="209">
        <f>IF(BB5549="S",IF(Q5549="1. Aceitou o programa",IF(OR(X5549="Não se Aplica",X5549=""),IF(OR(W5549="Não se Aplica",W5549=""),0,W5549-V5549),AVERAGE(X5549-W5549,W5549-V5549)),0),0)</f>
        <v>0</v>
      </c>
      <c r="BA5549" s="209">
        <f>IF(BB5549="S",IF(AND(Q5549="1. Aceitou o programa",AH5549="Realizada"),IFERROR(IF(AG5549="",0,AG5549-R5549),0),0),0)</f>
        <v>0</v>
      </c>
      <c r="BB5549" s="209" t="str">
        <f>_xlfn.XLOOKUP(U5549,'Lista Suspensa'!$AA$20:$AA$23,'Lista Suspensa'!$AB$20:$AB$23,"N/A")</f>
        <v>S</v>
      </c>
    </row>
    <row r="5550" spans="1:54" ht="12" customHeight="1">
      <c r="A5550" s="151" t="s">
        <v>54</v>
      </c>
      <c r="B5550" s="152">
        <v>46112</v>
      </c>
      <c r="C5550" s="153" t="s">
        <v>55</v>
      </c>
      <c r="D5550" s="153" t="s">
        <v>56</v>
      </c>
      <c r="E5550" s="244">
        <v>116015772</v>
      </c>
      <c r="F5550" s="144" t="s">
        <v>9835</v>
      </c>
      <c r="G5550" s="230"/>
      <c r="H5550" s="154">
        <v>19131</v>
      </c>
      <c r="I5550" s="153">
        <v>74</v>
      </c>
      <c r="J5550" s="148" t="s">
        <v>58</v>
      </c>
      <c r="K5550" s="153" t="s">
        <v>101</v>
      </c>
      <c r="L5550" s="153"/>
      <c r="M5550" s="153"/>
      <c r="N5550" s="153"/>
      <c r="O5550" s="155">
        <v>21988881727</v>
      </c>
      <c r="P5550" s="156" t="s">
        <v>60</v>
      </c>
      <c r="Q5550" s="157" t="s">
        <v>8211</v>
      </c>
      <c r="R5550" s="158"/>
      <c r="S5550" s="159"/>
      <c r="T5550" s="159" t="s">
        <v>6983</v>
      </c>
      <c r="U5550" s="159" t="s">
        <v>8212</v>
      </c>
      <c r="V5550" s="154">
        <v>46146</v>
      </c>
      <c r="W5550" s="154">
        <v>46155</v>
      </c>
      <c r="X5550" s="154"/>
      <c r="Y5550" s="160"/>
      <c r="Z5550" s="160"/>
      <c r="AA5550" s="153"/>
      <c r="AB5550" s="153"/>
      <c r="AC5550" s="182" t="e">
        <f t="shared" si="174"/>
        <v>#DIV/0!</v>
      </c>
      <c r="AD5550" s="153" t="e">
        <f t="shared" si="175"/>
        <v>#DIV/0!</v>
      </c>
      <c r="AE5550" s="207"/>
      <c r="AF5550" s="153"/>
      <c r="AG5550" s="159"/>
      <c r="AH5550" s="153"/>
      <c r="AI5550" s="161"/>
      <c r="AJ5550" s="153"/>
      <c r="AK5550" s="153"/>
      <c r="AL5550" s="207"/>
      <c r="AM5550" s="207"/>
      <c r="AN5550" s="207"/>
      <c r="AO5550" s="207"/>
      <c r="AP5550" s="147" t="s">
        <v>54</v>
      </c>
      <c r="AQ5550" s="147"/>
      <c r="AR5550" s="147"/>
      <c r="AS5550" s="209" t="s">
        <v>68</v>
      </c>
      <c r="AT5550" s="223" t="str">
        <f>MONTH(B5550)&amp;"/"&amp;YEAR(B5550)</f>
        <v>3/2026</v>
      </c>
      <c r="AU5550" s="223">
        <f>WEEKNUM(B5550)-WEEKNUM(EOMONTH(B5550,-1)+1)+1</f>
        <v>5</v>
      </c>
      <c r="AV5550" s="209" t="str">
        <f>MONTH(R5550)&amp;"/"&amp;YEAR(R5550)</f>
        <v>1/1900</v>
      </c>
      <c r="AW5550" s="209" t="e">
        <f>WEEKNUM(R5550)-WEEKNUM(EOMONTH(R5550,-1)+1)+1</f>
        <v>#NUM!</v>
      </c>
      <c r="AX5550" s="209">
        <f>IF(BB5550="S",IF(Q5550="1. Aceitou o programa",R5550-B5550,0),0)</f>
        <v>0</v>
      </c>
      <c r="AY5550" s="209">
        <f>IF(BB5550="S",IF(AND(S5550&lt;&gt;"",R5550&lt;&gt;""),S5550-R5550,0),0)</f>
        <v>0</v>
      </c>
      <c r="AZ5550" s="209">
        <f>IF(BB5550="S",IF(Q5550="1. Aceitou o programa",IF(OR(X5550="Não se Aplica",X5550=""),IF(OR(W5550="Não se Aplica",W5550=""),0,W5550-V5550),AVERAGE(X5550-W5550,W5550-V5550)),0),0)</f>
        <v>0</v>
      </c>
      <c r="BA5550" s="209">
        <f>IF(BB5550="S",IF(AND(Q5550="1. Aceitou o programa",AH5550="Realizada"),IFERROR(IF(AG5550="",0,AG5550-R5550),0),0),0)</f>
        <v>0</v>
      </c>
      <c r="BB5550" s="209" t="str">
        <f>_xlfn.XLOOKUP(U5550,'Lista Suspensa'!$AA$20:$AA$23,'Lista Suspensa'!$AB$20:$AB$23,"N/A")</f>
        <v>S</v>
      </c>
    </row>
    <row r="5551" spans="1:54" ht="12" customHeight="1">
      <c r="A5551" s="151" t="s">
        <v>54</v>
      </c>
      <c r="B5551" s="152">
        <v>46112</v>
      </c>
      <c r="C5551" s="153" t="s">
        <v>55</v>
      </c>
      <c r="D5551" s="153" t="s">
        <v>56</v>
      </c>
      <c r="E5551" s="244">
        <v>87325575</v>
      </c>
      <c r="F5551" s="144" t="s">
        <v>9836</v>
      </c>
      <c r="G5551" s="230"/>
      <c r="H5551" s="154">
        <v>19631</v>
      </c>
      <c r="I5551" s="153">
        <v>72</v>
      </c>
      <c r="J5551" s="148" t="s">
        <v>70</v>
      </c>
      <c r="K5551" s="153" t="s">
        <v>101</v>
      </c>
      <c r="L5551" s="153"/>
      <c r="M5551" s="153"/>
      <c r="N5551" s="153"/>
      <c r="O5551" s="155">
        <v>21981932909</v>
      </c>
      <c r="P5551" s="156" t="s">
        <v>60</v>
      </c>
      <c r="Q5551" s="157" t="s">
        <v>8211</v>
      </c>
      <c r="R5551" s="158"/>
      <c r="S5551" s="159"/>
      <c r="T5551" s="159" t="s">
        <v>6983</v>
      </c>
      <c r="U5551" s="159" t="s">
        <v>8212</v>
      </c>
      <c r="V5551" s="154">
        <v>46146</v>
      </c>
      <c r="W5551" s="154">
        <v>46155</v>
      </c>
      <c r="X5551" s="154"/>
      <c r="Y5551" s="160"/>
      <c r="Z5551" s="160"/>
      <c r="AA5551" s="153"/>
      <c r="AB5551" s="153"/>
      <c r="AC5551" s="182" t="e">
        <f t="shared" si="174"/>
        <v>#DIV/0!</v>
      </c>
      <c r="AD5551" s="153" t="e">
        <f t="shared" si="175"/>
        <v>#DIV/0!</v>
      </c>
      <c r="AE5551" s="207"/>
      <c r="AF5551" s="153"/>
      <c r="AG5551" s="159"/>
      <c r="AH5551" s="153"/>
      <c r="AI5551" s="161"/>
      <c r="AJ5551" s="153"/>
      <c r="AK5551" s="153"/>
      <c r="AL5551" s="207"/>
      <c r="AM5551" s="207"/>
      <c r="AN5551" s="207"/>
      <c r="AO5551" s="207"/>
      <c r="AP5551" s="147" t="s">
        <v>54</v>
      </c>
      <c r="AQ5551" s="147"/>
      <c r="AR5551" s="147"/>
      <c r="AS5551" s="209" t="s">
        <v>68</v>
      </c>
      <c r="AT5551" s="223" t="str">
        <f>MONTH(B5551)&amp;"/"&amp;YEAR(B5551)</f>
        <v>3/2026</v>
      </c>
      <c r="AU5551" s="223">
        <f>WEEKNUM(B5551)-WEEKNUM(EOMONTH(B5551,-1)+1)+1</f>
        <v>5</v>
      </c>
      <c r="AV5551" s="209" t="str">
        <f>MONTH(R5551)&amp;"/"&amp;YEAR(R5551)</f>
        <v>1/1900</v>
      </c>
      <c r="AW5551" s="209" t="e">
        <f>WEEKNUM(R5551)-WEEKNUM(EOMONTH(R5551,-1)+1)+1</f>
        <v>#NUM!</v>
      </c>
      <c r="AX5551" s="209">
        <f>IF(BB5551="S",IF(Q5551="1. Aceitou o programa",R5551-B5551,0),0)</f>
        <v>0</v>
      </c>
      <c r="AY5551" s="209">
        <f>IF(BB5551="S",IF(AND(S5551&lt;&gt;"",R5551&lt;&gt;""),S5551-R5551,0),0)</f>
        <v>0</v>
      </c>
      <c r="AZ5551" s="209">
        <f>IF(BB5551="S",IF(Q5551="1. Aceitou o programa",IF(OR(X5551="Não se Aplica",X5551=""),IF(OR(W5551="Não se Aplica",W5551=""),0,W5551-V5551),AVERAGE(X5551-W5551,W5551-V5551)),0),0)</f>
        <v>0</v>
      </c>
      <c r="BA5551" s="209">
        <f>IF(BB5551="S",IF(AND(Q5551="1. Aceitou o programa",AH5551="Realizada"),IFERROR(IF(AG5551="",0,AG5551-R5551),0),0),0)</f>
        <v>0</v>
      </c>
      <c r="BB5551" s="209" t="str">
        <f>_xlfn.XLOOKUP(U5551,'Lista Suspensa'!$AA$20:$AA$23,'Lista Suspensa'!$AB$20:$AB$23,"N/A")</f>
        <v>S</v>
      </c>
    </row>
    <row r="5552" spans="1:54" ht="12" customHeight="1">
      <c r="A5552" s="151" t="s">
        <v>54</v>
      </c>
      <c r="B5552" s="152">
        <v>46112</v>
      </c>
      <c r="C5552" s="153" t="s">
        <v>55</v>
      </c>
      <c r="D5552" s="153" t="s">
        <v>56</v>
      </c>
      <c r="E5552" s="244">
        <v>84205202</v>
      </c>
      <c r="F5552" s="144" t="s">
        <v>9837</v>
      </c>
      <c r="G5552" s="230"/>
      <c r="H5552" s="154">
        <v>19694</v>
      </c>
      <c r="I5552" s="153">
        <v>72</v>
      </c>
      <c r="J5552" s="148" t="s">
        <v>58</v>
      </c>
      <c r="K5552" s="153" t="s">
        <v>101</v>
      </c>
      <c r="L5552" s="153"/>
      <c r="M5552" s="153"/>
      <c r="N5552" s="153"/>
      <c r="O5552" s="155">
        <v>21975044755</v>
      </c>
      <c r="P5552" s="156" t="s">
        <v>60</v>
      </c>
      <c r="Q5552" s="157" t="s">
        <v>8211</v>
      </c>
      <c r="R5552" s="158"/>
      <c r="S5552" s="159"/>
      <c r="T5552" s="159" t="s">
        <v>6983</v>
      </c>
      <c r="U5552" s="159" t="s">
        <v>8212</v>
      </c>
      <c r="V5552" s="154">
        <v>46146</v>
      </c>
      <c r="W5552" s="154">
        <v>46155</v>
      </c>
      <c r="X5552" s="154"/>
      <c r="Y5552" s="160"/>
      <c r="Z5552" s="160"/>
      <c r="AA5552" s="153"/>
      <c r="AB5552" s="153"/>
      <c r="AC5552" s="182" t="e">
        <f t="shared" si="174"/>
        <v>#DIV/0!</v>
      </c>
      <c r="AD5552" s="153" t="e">
        <f t="shared" si="175"/>
        <v>#DIV/0!</v>
      </c>
      <c r="AE5552" s="207"/>
      <c r="AF5552" s="153"/>
      <c r="AG5552" s="159"/>
      <c r="AH5552" s="153"/>
      <c r="AI5552" s="161"/>
      <c r="AJ5552" s="153"/>
      <c r="AK5552" s="153"/>
      <c r="AL5552" s="207"/>
      <c r="AM5552" s="207"/>
      <c r="AN5552" s="207"/>
      <c r="AO5552" s="207"/>
      <c r="AP5552" s="147" t="s">
        <v>54</v>
      </c>
      <c r="AQ5552" s="147"/>
      <c r="AR5552" s="147"/>
      <c r="AS5552" s="209" t="s">
        <v>68</v>
      </c>
      <c r="AT5552" s="223" t="str">
        <f>MONTH(B5552)&amp;"/"&amp;YEAR(B5552)</f>
        <v>3/2026</v>
      </c>
      <c r="AU5552" s="223">
        <f>WEEKNUM(B5552)-WEEKNUM(EOMONTH(B5552,-1)+1)+1</f>
        <v>5</v>
      </c>
      <c r="AV5552" s="209" t="str">
        <f>MONTH(R5552)&amp;"/"&amp;YEAR(R5552)</f>
        <v>1/1900</v>
      </c>
      <c r="AW5552" s="209" t="e">
        <f>WEEKNUM(R5552)-WEEKNUM(EOMONTH(R5552,-1)+1)+1</f>
        <v>#NUM!</v>
      </c>
      <c r="AX5552" s="209">
        <f>IF(BB5552="S",IF(Q5552="1. Aceitou o programa",R5552-B5552,0),0)</f>
        <v>0</v>
      </c>
      <c r="AY5552" s="209">
        <f>IF(BB5552="S",IF(AND(S5552&lt;&gt;"",R5552&lt;&gt;""),S5552-R5552,0),0)</f>
        <v>0</v>
      </c>
      <c r="AZ5552" s="209">
        <f>IF(BB5552="S",IF(Q5552="1. Aceitou o programa",IF(OR(X5552="Não se Aplica",X5552=""),IF(OR(W5552="Não se Aplica",W5552=""),0,W5552-V5552),AVERAGE(X5552-W5552,W5552-V5552)),0),0)</f>
        <v>0</v>
      </c>
      <c r="BA5552" s="209">
        <f>IF(BB5552="S",IF(AND(Q5552="1. Aceitou o programa",AH5552="Realizada"),IFERROR(IF(AG5552="",0,AG5552-R5552),0),0),0)</f>
        <v>0</v>
      </c>
      <c r="BB5552" s="209" t="str">
        <f>_xlfn.XLOOKUP(U5552,'Lista Suspensa'!$AA$20:$AA$23,'Lista Suspensa'!$AB$20:$AB$23,"N/A")</f>
        <v>S</v>
      </c>
    </row>
    <row r="5553" spans="1:54" ht="12" customHeight="1">
      <c r="A5553" s="151" t="s">
        <v>54</v>
      </c>
      <c r="B5553" s="152">
        <v>46112</v>
      </c>
      <c r="C5553" s="153" t="s">
        <v>55</v>
      </c>
      <c r="D5553" s="153" t="s">
        <v>56</v>
      </c>
      <c r="E5553" s="244">
        <v>741343185</v>
      </c>
      <c r="F5553" s="144" t="s">
        <v>9838</v>
      </c>
      <c r="G5553" s="230"/>
      <c r="H5553" s="154">
        <v>19867</v>
      </c>
      <c r="I5553" s="153">
        <v>71</v>
      </c>
      <c r="J5553" s="148" t="s">
        <v>58</v>
      </c>
      <c r="K5553" s="153" t="s">
        <v>101</v>
      </c>
      <c r="L5553" s="153"/>
      <c r="M5553" s="153"/>
      <c r="N5553" s="153"/>
      <c r="O5553" s="155" t="s">
        <v>9839</v>
      </c>
      <c r="P5553" s="156" t="s">
        <v>60</v>
      </c>
      <c r="Q5553" s="157" t="s">
        <v>8211</v>
      </c>
      <c r="R5553" s="158"/>
      <c r="S5553" s="159"/>
      <c r="T5553" s="159" t="s">
        <v>6983</v>
      </c>
      <c r="U5553" s="159" t="s">
        <v>8212</v>
      </c>
      <c r="V5553" s="154">
        <v>46146</v>
      </c>
      <c r="W5553" s="154">
        <v>46155</v>
      </c>
      <c r="X5553" s="154"/>
      <c r="Y5553" s="160"/>
      <c r="Z5553" s="160"/>
      <c r="AA5553" s="153"/>
      <c r="AB5553" s="153"/>
      <c r="AC5553" s="182" t="e">
        <f t="shared" si="174"/>
        <v>#DIV/0!</v>
      </c>
      <c r="AD5553" s="153" t="e">
        <f t="shared" si="175"/>
        <v>#DIV/0!</v>
      </c>
      <c r="AE5553" s="207"/>
      <c r="AF5553" s="153"/>
      <c r="AG5553" s="159"/>
      <c r="AH5553" s="153"/>
      <c r="AI5553" s="161"/>
      <c r="AJ5553" s="153"/>
      <c r="AK5553" s="153"/>
      <c r="AL5553" s="207"/>
      <c r="AM5553" s="207"/>
      <c r="AN5553" s="207"/>
      <c r="AO5553" s="207"/>
      <c r="AP5553" s="147" t="s">
        <v>54</v>
      </c>
      <c r="AQ5553" s="147"/>
      <c r="AR5553" s="147"/>
      <c r="AS5553" s="209" t="s">
        <v>68</v>
      </c>
      <c r="AT5553" s="223" t="str">
        <f>MONTH(B5553)&amp;"/"&amp;YEAR(B5553)</f>
        <v>3/2026</v>
      </c>
      <c r="AU5553" s="223">
        <f>WEEKNUM(B5553)-WEEKNUM(EOMONTH(B5553,-1)+1)+1</f>
        <v>5</v>
      </c>
      <c r="AV5553" s="209" t="str">
        <f>MONTH(R5553)&amp;"/"&amp;YEAR(R5553)</f>
        <v>1/1900</v>
      </c>
      <c r="AW5553" s="209" t="e">
        <f>WEEKNUM(R5553)-WEEKNUM(EOMONTH(R5553,-1)+1)+1</f>
        <v>#NUM!</v>
      </c>
      <c r="AX5553" s="209">
        <f>IF(BB5553="S",IF(Q5553="1. Aceitou o programa",R5553-B5553,0),0)</f>
        <v>0</v>
      </c>
      <c r="AY5553" s="209">
        <f>IF(BB5553="S",IF(AND(S5553&lt;&gt;"",R5553&lt;&gt;""),S5553-R5553,0),0)</f>
        <v>0</v>
      </c>
      <c r="AZ5553" s="209">
        <f>IF(BB5553="S",IF(Q5553="1. Aceitou o programa",IF(OR(X5553="Não se Aplica",X5553=""),IF(OR(W5553="Não se Aplica",W5553=""),0,W5553-V5553),AVERAGE(X5553-W5553,W5553-V5553)),0),0)</f>
        <v>0</v>
      </c>
      <c r="BA5553" s="209">
        <f>IF(BB5553="S",IF(AND(Q5553="1. Aceitou o programa",AH5553="Realizada"),IFERROR(IF(AG5553="",0,AG5553-R5553),0),0),0)</f>
        <v>0</v>
      </c>
      <c r="BB5553" s="209" t="str">
        <f>_xlfn.XLOOKUP(U5553,'Lista Suspensa'!$AA$20:$AA$23,'Lista Suspensa'!$AB$20:$AB$23,"N/A")</f>
        <v>S</v>
      </c>
    </row>
    <row r="5554" spans="1:54" ht="12" customHeight="1">
      <c r="A5554" s="151" t="s">
        <v>54</v>
      </c>
      <c r="B5554" s="152">
        <v>46112</v>
      </c>
      <c r="C5554" s="153" t="s">
        <v>55</v>
      </c>
      <c r="D5554" s="153" t="s">
        <v>56</v>
      </c>
      <c r="E5554" s="244">
        <v>746795548</v>
      </c>
      <c r="F5554" s="144" t="s">
        <v>9840</v>
      </c>
      <c r="G5554" s="230"/>
      <c r="H5554" s="154">
        <v>19972</v>
      </c>
      <c r="I5554" s="153">
        <v>71</v>
      </c>
      <c r="J5554" s="148" t="s">
        <v>70</v>
      </c>
      <c r="K5554" s="153" t="s">
        <v>101</v>
      </c>
      <c r="L5554" s="153"/>
      <c r="M5554" s="153"/>
      <c r="N5554" s="153"/>
      <c r="O5554" s="155">
        <v>21995419123</v>
      </c>
      <c r="P5554" s="156" t="s">
        <v>60</v>
      </c>
      <c r="Q5554" s="157" t="s">
        <v>8211</v>
      </c>
      <c r="R5554" s="158"/>
      <c r="S5554" s="159"/>
      <c r="T5554" s="159" t="s">
        <v>6983</v>
      </c>
      <c r="U5554" s="159" t="s">
        <v>8212</v>
      </c>
      <c r="V5554" s="154">
        <v>46146</v>
      </c>
      <c r="W5554" s="154">
        <v>46155</v>
      </c>
      <c r="X5554" s="154"/>
      <c r="Y5554" s="160"/>
      <c r="Z5554" s="160"/>
      <c r="AA5554" s="153"/>
      <c r="AB5554" s="153"/>
      <c r="AC5554" s="182" t="e">
        <f t="shared" si="174"/>
        <v>#DIV/0!</v>
      </c>
      <c r="AD5554" s="153" t="e">
        <f t="shared" si="175"/>
        <v>#DIV/0!</v>
      </c>
      <c r="AE5554" s="207"/>
      <c r="AF5554" s="153"/>
      <c r="AG5554" s="159"/>
      <c r="AH5554" s="153"/>
      <c r="AI5554" s="161"/>
      <c r="AJ5554" s="153"/>
      <c r="AK5554" s="153"/>
      <c r="AL5554" s="207"/>
      <c r="AM5554" s="207"/>
      <c r="AN5554" s="207"/>
      <c r="AO5554" s="207"/>
      <c r="AP5554" s="147" t="s">
        <v>54</v>
      </c>
      <c r="AQ5554" s="147"/>
      <c r="AR5554" s="147"/>
      <c r="AS5554" s="209" t="s">
        <v>68</v>
      </c>
      <c r="AT5554" s="223" t="str">
        <f>MONTH(B5554)&amp;"/"&amp;YEAR(B5554)</f>
        <v>3/2026</v>
      </c>
      <c r="AU5554" s="223">
        <f>WEEKNUM(B5554)-WEEKNUM(EOMONTH(B5554,-1)+1)+1</f>
        <v>5</v>
      </c>
      <c r="AV5554" s="209" t="str">
        <f>MONTH(R5554)&amp;"/"&amp;YEAR(R5554)</f>
        <v>1/1900</v>
      </c>
      <c r="AW5554" s="209" t="e">
        <f>WEEKNUM(R5554)-WEEKNUM(EOMONTH(R5554,-1)+1)+1</f>
        <v>#NUM!</v>
      </c>
      <c r="AX5554" s="209">
        <f>IF(BB5554="S",IF(Q5554="1. Aceitou o programa",R5554-B5554,0),0)</f>
        <v>0</v>
      </c>
      <c r="AY5554" s="209">
        <f>IF(BB5554="S",IF(AND(S5554&lt;&gt;"",R5554&lt;&gt;""),S5554-R5554,0),0)</f>
        <v>0</v>
      </c>
      <c r="AZ5554" s="209">
        <f>IF(BB5554="S",IF(Q5554="1. Aceitou o programa",IF(OR(X5554="Não se Aplica",X5554=""),IF(OR(W5554="Não se Aplica",W5554=""),0,W5554-V5554),AVERAGE(X5554-W5554,W5554-V5554)),0),0)</f>
        <v>0</v>
      </c>
      <c r="BA5554" s="209">
        <f>IF(BB5554="S",IF(AND(Q5554="1. Aceitou o programa",AH5554="Realizada"),IFERROR(IF(AG5554="",0,AG5554-R5554),0),0),0)</f>
        <v>0</v>
      </c>
      <c r="BB5554" s="209" t="str">
        <f>_xlfn.XLOOKUP(U5554,'Lista Suspensa'!$AA$20:$AA$23,'Lista Suspensa'!$AB$20:$AB$23,"N/A")</f>
        <v>S</v>
      </c>
    </row>
    <row r="5555" spans="1:54" ht="12" customHeight="1">
      <c r="A5555" s="151" t="s">
        <v>54</v>
      </c>
      <c r="B5555" s="152">
        <v>46112</v>
      </c>
      <c r="C5555" s="153" t="s">
        <v>55</v>
      </c>
      <c r="D5555" s="153" t="s">
        <v>56</v>
      </c>
      <c r="E5555" s="244">
        <v>760555036</v>
      </c>
      <c r="F5555" s="144" t="s">
        <v>9841</v>
      </c>
      <c r="G5555" s="230"/>
      <c r="H5555" s="154">
        <v>20259</v>
      </c>
      <c r="I5555" s="153">
        <v>70</v>
      </c>
      <c r="J5555" s="148" t="s">
        <v>70</v>
      </c>
      <c r="K5555" s="153" t="s">
        <v>101</v>
      </c>
      <c r="L5555" s="153"/>
      <c r="M5555" s="153"/>
      <c r="N5555" s="153"/>
      <c r="O5555" s="155">
        <v>21988637906</v>
      </c>
      <c r="P5555" s="156" t="s">
        <v>60</v>
      </c>
      <c r="Q5555" s="157" t="s">
        <v>8211</v>
      </c>
      <c r="R5555" s="158"/>
      <c r="S5555" s="159"/>
      <c r="T5555" s="159" t="s">
        <v>6983</v>
      </c>
      <c r="U5555" s="159" t="s">
        <v>8212</v>
      </c>
      <c r="V5555" s="154">
        <v>46146</v>
      </c>
      <c r="W5555" s="154">
        <v>46155</v>
      </c>
      <c r="X5555" s="154"/>
      <c r="Y5555" s="160"/>
      <c r="Z5555" s="160"/>
      <c r="AA5555" s="153"/>
      <c r="AB5555" s="153"/>
      <c r="AC5555" s="182" t="e">
        <f t="shared" si="174"/>
        <v>#DIV/0!</v>
      </c>
      <c r="AD5555" s="153" t="e">
        <f t="shared" si="175"/>
        <v>#DIV/0!</v>
      </c>
      <c r="AE5555" s="207"/>
      <c r="AF5555" s="153"/>
      <c r="AG5555" s="159"/>
      <c r="AH5555" s="153"/>
      <c r="AI5555" s="161"/>
      <c r="AJ5555" s="153"/>
      <c r="AK5555" s="153"/>
      <c r="AL5555" s="207"/>
      <c r="AM5555" s="207"/>
      <c r="AN5555" s="207"/>
      <c r="AO5555" s="207"/>
      <c r="AP5555" s="147" t="s">
        <v>54</v>
      </c>
      <c r="AQ5555" s="147"/>
      <c r="AR5555" s="147"/>
      <c r="AS5555" s="209" t="s">
        <v>68</v>
      </c>
      <c r="AT5555" s="223" t="str">
        <f>MONTH(B5555)&amp;"/"&amp;YEAR(B5555)</f>
        <v>3/2026</v>
      </c>
      <c r="AU5555" s="223">
        <f>WEEKNUM(B5555)-WEEKNUM(EOMONTH(B5555,-1)+1)+1</f>
        <v>5</v>
      </c>
      <c r="AV5555" s="209" t="str">
        <f>MONTH(R5555)&amp;"/"&amp;YEAR(R5555)</f>
        <v>1/1900</v>
      </c>
      <c r="AW5555" s="209" t="e">
        <f>WEEKNUM(R5555)-WEEKNUM(EOMONTH(R5555,-1)+1)+1</f>
        <v>#NUM!</v>
      </c>
      <c r="AX5555" s="209">
        <f>IF(BB5555="S",IF(Q5555="1. Aceitou o programa",R5555-B5555,0),0)</f>
        <v>0</v>
      </c>
      <c r="AY5555" s="209">
        <f>IF(BB5555="S",IF(AND(S5555&lt;&gt;"",R5555&lt;&gt;""),S5555-R5555,0),0)</f>
        <v>0</v>
      </c>
      <c r="AZ5555" s="209">
        <f>IF(BB5555="S",IF(Q5555="1. Aceitou o programa",IF(OR(X5555="Não se Aplica",X5555=""),IF(OR(W5555="Não se Aplica",W5555=""),0,W5555-V5555),AVERAGE(X5555-W5555,W5555-V5555)),0),0)</f>
        <v>0</v>
      </c>
      <c r="BA5555" s="209">
        <f>IF(BB5555="S",IF(AND(Q5555="1. Aceitou o programa",AH5555="Realizada"),IFERROR(IF(AG5555="",0,AG5555-R5555),0),0),0)</f>
        <v>0</v>
      </c>
      <c r="BB5555" s="209" t="str">
        <f>_xlfn.XLOOKUP(U5555,'Lista Suspensa'!$AA$20:$AA$23,'Lista Suspensa'!$AB$20:$AB$23,"N/A")</f>
        <v>S</v>
      </c>
    </row>
    <row r="5556" spans="1:54" ht="12" customHeight="1">
      <c r="A5556" s="151" t="s">
        <v>54</v>
      </c>
      <c r="B5556" s="152">
        <v>46112</v>
      </c>
      <c r="C5556" s="153" t="s">
        <v>55</v>
      </c>
      <c r="D5556" s="153" t="s">
        <v>56</v>
      </c>
      <c r="E5556" s="244">
        <v>82755311</v>
      </c>
      <c r="F5556" s="144" t="s">
        <v>9842</v>
      </c>
      <c r="G5556" s="230"/>
      <c r="H5556" s="154">
        <v>20314</v>
      </c>
      <c r="I5556" s="153">
        <v>70</v>
      </c>
      <c r="J5556" s="148" t="s">
        <v>70</v>
      </c>
      <c r="K5556" s="153" t="s">
        <v>101</v>
      </c>
      <c r="L5556" s="153"/>
      <c r="M5556" s="153"/>
      <c r="N5556" s="153"/>
      <c r="O5556" s="155">
        <v>21982467416</v>
      </c>
      <c r="P5556" s="156" t="s">
        <v>60</v>
      </c>
      <c r="Q5556" s="157" t="s">
        <v>8211</v>
      </c>
      <c r="R5556" s="158"/>
      <c r="S5556" s="159"/>
      <c r="T5556" s="159" t="s">
        <v>6983</v>
      </c>
      <c r="U5556" s="159" t="s">
        <v>8212</v>
      </c>
      <c r="V5556" s="154">
        <v>46146</v>
      </c>
      <c r="W5556" s="154">
        <v>46155</v>
      </c>
      <c r="X5556" s="154"/>
      <c r="Y5556" s="160"/>
      <c r="Z5556" s="160"/>
      <c r="AA5556" s="153"/>
      <c r="AB5556" s="153"/>
      <c r="AC5556" s="182" t="e">
        <f t="shared" si="174"/>
        <v>#DIV/0!</v>
      </c>
      <c r="AD5556" s="153" t="e">
        <f t="shared" si="175"/>
        <v>#DIV/0!</v>
      </c>
      <c r="AE5556" s="207"/>
      <c r="AF5556" s="153"/>
      <c r="AG5556" s="159"/>
      <c r="AH5556" s="153"/>
      <c r="AI5556" s="161"/>
      <c r="AJ5556" s="153"/>
      <c r="AK5556" s="153"/>
      <c r="AL5556" s="207"/>
      <c r="AM5556" s="207"/>
      <c r="AN5556" s="207"/>
      <c r="AO5556" s="207"/>
      <c r="AP5556" s="147" t="s">
        <v>54</v>
      </c>
      <c r="AQ5556" s="147"/>
      <c r="AR5556" s="147"/>
      <c r="AS5556" s="209" t="s">
        <v>68</v>
      </c>
      <c r="AT5556" s="223" t="str">
        <f>MONTH(B5556)&amp;"/"&amp;YEAR(B5556)</f>
        <v>3/2026</v>
      </c>
      <c r="AU5556" s="223">
        <f>WEEKNUM(B5556)-WEEKNUM(EOMONTH(B5556,-1)+1)+1</f>
        <v>5</v>
      </c>
      <c r="AV5556" s="209" t="str">
        <f>MONTH(R5556)&amp;"/"&amp;YEAR(R5556)</f>
        <v>1/1900</v>
      </c>
      <c r="AW5556" s="209" t="e">
        <f>WEEKNUM(R5556)-WEEKNUM(EOMONTH(R5556,-1)+1)+1</f>
        <v>#NUM!</v>
      </c>
      <c r="AX5556" s="209">
        <f>IF(BB5556="S",IF(Q5556="1. Aceitou o programa",R5556-B5556,0),0)</f>
        <v>0</v>
      </c>
      <c r="AY5556" s="209">
        <f>IF(BB5556="S",IF(AND(S5556&lt;&gt;"",R5556&lt;&gt;""),S5556-R5556,0),0)</f>
        <v>0</v>
      </c>
      <c r="AZ5556" s="209">
        <f>IF(BB5556="S",IF(Q5556="1. Aceitou o programa",IF(OR(X5556="Não se Aplica",X5556=""),IF(OR(W5556="Não se Aplica",W5556=""),0,W5556-V5556),AVERAGE(X5556-W5556,W5556-V5556)),0),0)</f>
        <v>0</v>
      </c>
      <c r="BA5556" s="209">
        <f>IF(BB5556="S",IF(AND(Q5556="1. Aceitou o programa",AH5556="Realizada"),IFERROR(IF(AG5556="",0,AG5556-R5556),0),0),0)</f>
        <v>0</v>
      </c>
      <c r="BB5556" s="209" t="str">
        <f>_xlfn.XLOOKUP(U5556,'Lista Suspensa'!$AA$20:$AA$23,'Lista Suspensa'!$AB$20:$AB$23,"N/A")</f>
        <v>S</v>
      </c>
    </row>
    <row r="5557" spans="1:54" ht="12" customHeight="1">
      <c r="A5557" s="151" t="s">
        <v>54</v>
      </c>
      <c r="B5557" s="152">
        <v>46112</v>
      </c>
      <c r="C5557" s="153" t="s">
        <v>55</v>
      </c>
      <c r="D5557" s="153" t="s">
        <v>56</v>
      </c>
      <c r="E5557" s="244">
        <v>759443190</v>
      </c>
      <c r="F5557" s="144" t="s">
        <v>9843</v>
      </c>
      <c r="G5557" s="230"/>
      <c r="H5557" s="154">
        <v>20558</v>
      </c>
      <c r="I5557" s="153">
        <v>70</v>
      </c>
      <c r="J5557" s="148" t="s">
        <v>70</v>
      </c>
      <c r="K5557" s="153" t="s">
        <v>101</v>
      </c>
      <c r="L5557" s="153"/>
      <c r="M5557" s="153"/>
      <c r="N5557" s="153"/>
      <c r="O5557" s="155">
        <v>21998157982</v>
      </c>
      <c r="P5557" s="156" t="s">
        <v>60</v>
      </c>
      <c r="Q5557" s="157" t="s">
        <v>8211</v>
      </c>
      <c r="R5557" s="158"/>
      <c r="S5557" s="159"/>
      <c r="T5557" s="159" t="s">
        <v>6983</v>
      </c>
      <c r="U5557" s="159" t="s">
        <v>8212</v>
      </c>
      <c r="V5557" s="154">
        <v>46146</v>
      </c>
      <c r="W5557" s="154">
        <v>46155</v>
      </c>
      <c r="X5557" s="154"/>
      <c r="Y5557" s="160"/>
      <c r="Z5557" s="160"/>
      <c r="AA5557" s="153"/>
      <c r="AB5557" s="153"/>
      <c r="AC5557" s="182" t="e">
        <f t="shared" si="174"/>
        <v>#DIV/0!</v>
      </c>
      <c r="AD5557" s="153" t="e">
        <f t="shared" si="175"/>
        <v>#DIV/0!</v>
      </c>
      <c r="AE5557" s="207"/>
      <c r="AF5557" s="153"/>
      <c r="AG5557" s="159"/>
      <c r="AH5557" s="153"/>
      <c r="AI5557" s="161"/>
      <c r="AJ5557" s="153"/>
      <c r="AK5557" s="153"/>
      <c r="AL5557" s="207"/>
      <c r="AM5557" s="207"/>
      <c r="AN5557" s="207"/>
      <c r="AO5557" s="207"/>
      <c r="AP5557" s="147" t="s">
        <v>54</v>
      </c>
      <c r="AQ5557" s="147"/>
      <c r="AR5557" s="147"/>
      <c r="AS5557" s="209" t="s">
        <v>68</v>
      </c>
      <c r="AT5557" s="223" t="str">
        <f>MONTH(B5557)&amp;"/"&amp;YEAR(B5557)</f>
        <v>3/2026</v>
      </c>
      <c r="AU5557" s="223">
        <f>WEEKNUM(B5557)-WEEKNUM(EOMONTH(B5557,-1)+1)+1</f>
        <v>5</v>
      </c>
      <c r="AV5557" s="209" t="str">
        <f>MONTH(R5557)&amp;"/"&amp;YEAR(R5557)</f>
        <v>1/1900</v>
      </c>
      <c r="AW5557" s="209" t="e">
        <f>WEEKNUM(R5557)-WEEKNUM(EOMONTH(R5557,-1)+1)+1</f>
        <v>#NUM!</v>
      </c>
      <c r="AX5557" s="209">
        <f>IF(BB5557="S",IF(Q5557="1. Aceitou o programa",R5557-B5557,0),0)</f>
        <v>0</v>
      </c>
      <c r="AY5557" s="209">
        <f>IF(BB5557="S",IF(AND(S5557&lt;&gt;"",R5557&lt;&gt;""),S5557-R5557,0),0)</f>
        <v>0</v>
      </c>
      <c r="AZ5557" s="209">
        <f>IF(BB5557="S",IF(Q5557="1. Aceitou o programa",IF(OR(X5557="Não se Aplica",X5557=""),IF(OR(W5557="Não se Aplica",W5557=""),0,W5557-V5557),AVERAGE(X5557-W5557,W5557-V5557)),0),0)</f>
        <v>0</v>
      </c>
      <c r="BA5557" s="209">
        <f>IF(BB5557="S",IF(AND(Q5557="1. Aceitou o programa",AH5557="Realizada"),IFERROR(IF(AG5557="",0,AG5557-R5557),0),0),0)</f>
        <v>0</v>
      </c>
      <c r="BB5557" s="209" t="str">
        <f>_xlfn.XLOOKUP(U5557,'Lista Suspensa'!$AA$20:$AA$23,'Lista Suspensa'!$AB$20:$AB$23,"N/A")</f>
        <v>S</v>
      </c>
    </row>
    <row r="5558" spans="1:54" ht="12" customHeight="1">
      <c r="A5558" s="151" t="s">
        <v>54</v>
      </c>
      <c r="B5558" s="152">
        <v>46112</v>
      </c>
      <c r="C5558" s="153" t="s">
        <v>55</v>
      </c>
      <c r="D5558" s="153" t="s">
        <v>56</v>
      </c>
      <c r="E5558" s="244">
        <v>741810786</v>
      </c>
      <c r="F5558" s="144" t="s">
        <v>9844</v>
      </c>
      <c r="G5558" s="230"/>
      <c r="H5558" s="154">
        <v>20776</v>
      </c>
      <c r="I5558" s="153">
        <v>69</v>
      </c>
      <c r="J5558" s="148" t="s">
        <v>70</v>
      </c>
      <c r="K5558" s="153" t="s">
        <v>101</v>
      </c>
      <c r="L5558" s="153"/>
      <c r="M5558" s="153"/>
      <c r="N5558" s="153"/>
      <c r="O5558" s="155">
        <v>21988077730</v>
      </c>
      <c r="P5558" s="156" t="s">
        <v>60</v>
      </c>
      <c r="Q5558" s="157" t="s">
        <v>8211</v>
      </c>
      <c r="R5558" s="158"/>
      <c r="S5558" s="159"/>
      <c r="T5558" s="159" t="s">
        <v>6983</v>
      </c>
      <c r="U5558" s="159" t="s">
        <v>8212</v>
      </c>
      <c r="V5558" s="154">
        <v>46146</v>
      </c>
      <c r="W5558" s="154">
        <v>46155</v>
      </c>
      <c r="X5558" s="154"/>
      <c r="Y5558" s="160"/>
      <c r="Z5558" s="160"/>
      <c r="AA5558" s="153"/>
      <c r="AB5558" s="153"/>
      <c r="AC5558" s="182" t="e">
        <f t="shared" si="174"/>
        <v>#DIV/0!</v>
      </c>
      <c r="AD5558" s="153" t="e">
        <f t="shared" si="175"/>
        <v>#DIV/0!</v>
      </c>
      <c r="AE5558" s="207"/>
      <c r="AF5558" s="153"/>
      <c r="AG5558" s="159"/>
      <c r="AH5558" s="153"/>
      <c r="AI5558" s="161"/>
      <c r="AJ5558" s="153"/>
      <c r="AK5558" s="153"/>
      <c r="AL5558" s="207"/>
      <c r="AM5558" s="207"/>
      <c r="AN5558" s="207"/>
      <c r="AO5558" s="207"/>
      <c r="AP5558" s="147" t="s">
        <v>54</v>
      </c>
      <c r="AQ5558" s="147"/>
      <c r="AR5558" s="147"/>
      <c r="AS5558" s="209" t="s">
        <v>68</v>
      </c>
      <c r="AT5558" s="223" t="str">
        <f>MONTH(B5558)&amp;"/"&amp;YEAR(B5558)</f>
        <v>3/2026</v>
      </c>
      <c r="AU5558" s="223">
        <f>WEEKNUM(B5558)-WEEKNUM(EOMONTH(B5558,-1)+1)+1</f>
        <v>5</v>
      </c>
      <c r="AV5558" s="209" t="str">
        <f>MONTH(R5558)&amp;"/"&amp;YEAR(R5558)</f>
        <v>1/1900</v>
      </c>
      <c r="AW5558" s="209" t="e">
        <f>WEEKNUM(R5558)-WEEKNUM(EOMONTH(R5558,-1)+1)+1</f>
        <v>#NUM!</v>
      </c>
      <c r="AX5558" s="209">
        <f>IF(BB5558="S",IF(Q5558="1. Aceitou o programa",R5558-B5558,0),0)</f>
        <v>0</v>
      </c>
      <c r="AY5558" s="209">
        <f>IF(BB5558="S",IF(AND(S5558&lt;&gt;"",R5558&lt;&gt;""),S5558-R5558,0),0)</f>
        <v>0</v>
      </c>
      <c r="AZ5558" s="209">
        <f>IF(BB5558="S",IF(Q5558="1. Aceitou o programa",IF(OR(X5558="Não se Aplica",X5558=""),IF(OR(W5558="Não se Aplica",W5558=""),0,W5558-V5558),AVERAGE(X5558-W5558,W5558-V5558)),0),0)</f>
        <v>0</v>
      </c>
      <c r="BA5558" s="209">
        <f>IF(BB5558="S",IF(AND(Q5558="1. Aceitou o programa",AH5558="Realizada"),IFERROR(IF(AG5558="",0,AG5558-R5558),0),0),0)</f>
        <v>0</v>
      </c>
      <c r="BB5558" s="209" t="str">
        <f>_xlfn.XLOOKUP(U5558,'Lista Suspensa'!$AA$20:$AA$23,'Lista Suspensa'!$AB$20:$AB$23,"N/A")</f>
        <v>S</v>
      </c>
    </row>
    <row r="5559" spans="1:54" ht="12" customHeight="1">
      <c r="A5559" s="151" t="s">
        <v>54</v>
      </c>
      <c r="B5559" s="152">
        <v>46112</v>
      </c>
      <c r="C5559" s="153" t="s">
        <v>55</v>
      </c>
      <c r="D5559" s="153" t="s">
        <v>56</v>
      </c>
      <c r="E5559" s="244">
        <v>78204874</v>
      </c>
      <c r="F5559" s="144" t="s">
        <v>9845</v>
      </c>
      <c r="G5559" s="230"/>
      <c r="H5559" s="154">
        <v>20862</v>
      </c>
      <c r="I5559" s="153">
        <v>69</v>
      </c>
      <c r="J5559" s="148" t="s">
        <v>58</v>
      </c>
      <c r="K5559" s="153" t="s">
        <v>101</v>
      </c>
      <c r="L5559" s="153"/>
      <c r="M5559" s="153"/>
      <c r="N5559" s="153"/>
      <c r="O5559" s="155">
        <v>21981099731</v>
      </c>
      <c r="P5559" s="156" t="s">
        <v>60</v>
      </c>
      <c r="Q5559" s="157" t="s">
        <v>8211</v>
      </c>
      <c r="R5559" s="158"/>
      <c r="S5559" s="159"/>
      <c r="T5559" s="159" t="s">
        <v>6983</v>
      </c>
      <c r="U5559" s="159" t="s">
        <v>8212</v>
      </c>
      <c r="V5559" s="154">
        <v>46146</v>
      </c>
      <c r="W5559" s="154">
        <v>46155</v>
      </c>
      <c r="X5559" s="154"/>
      <c r="Y5559" s="160"/>
      <c r="Z5559" s="160"/>
      <c r="AA5559" s="153"/>
      <c r="AB5559" s="153"/>
      <c r="AC5559" s="182" t="e">
        <f t="shared" si="174"/>
        <v>#DIV/0!</v>
      </c>
      <c r="AD5559" s="153" t="e">
        <f t="shared" si="175"/>
        <v>#DIV/0!</v>
      </c>
      <c r="AE5559" s="207"/>
      <c r="AF5559" s="153"/>
      <c r="AG5559" s="159"/>
      <c r="AH5559" s="153"/>
      <c r="AI5559" s="161"/>
      <c r="AJ5559" s="153"/>
      <c r="AK5559" s="153"/>
      <c r="AL5559" s="207"/>
      <c r="AM5559" s="207"/>
      <c r="AN5559" s="207"/>
      <c r="AO5559" s="207"/>
      <c r="AP5559" s="147" t="s">
        <v>54</v>
      </c>
      <c r="AQ5559" s="147"/>
      <c r="AR5559" s="147"/>
      <c r="AS5559" s="209" t="s">
        <v>68</v>
      </c>
      <c r="AT5559" s="223" t="str">
        <f>MONTH(B5559)&amp;"/"&amp;YEAR(B5559)</f>
        <v>3/2026</v>
      </c>
      <c r="AU5559" s="223">
        <f>WEEKNUM(B5559)-WEEKNUM(EOMONTH(B5559,-1)+1)+1</f>
        <v>5</v>
      </c>
      <c r="AV5559" s="209" t="str">
        <f>MONTH(R5559)&amp;"/"&amp;YEAR(R5559)</f>
        <v>1/1900</v>
      </c>
      <c r="AW5559" s="209" t="e">
        <f>WEEKNUM(R5559)-WEEKNUM(EOMONTH(R5559,-1)+1)+1</f>
        <v>#NUM!</v>
      </c>
      <c r="AX5559" s="209">
        <f>IF(BB5559="S",IF(Q5559="1. Aceitou o programa",R5559-B5559,0),0)</f>
        <v>0</v>
      </c>
      <c r="AY5559" s="209">
        <f>IF(BB5559="S",IF(AND(S5559&lt;&gt;"",R5559&lt;&gt;""),S5559-R5559,0),0)</f>
        <v>0</v>
      </c>
      <c r="AZ5559" s="209">
        <f>IF(BB5559="S",IF(Q5559="1. Aceitou o programa",IF(OR(X5559="Não se Aplica",X5559=""),IF(OR(W5559="Não se Aplica",W5559=""),0,W5559-V5559),AVERAGE(X5559-W5559,W5559-V5559)),0),0)</f>
        <v>0</v>
      </c>
      <c r="BA5559" s="209">
        <f>IF(BB5559="S",IF(AND(Q5559="1. Aceitou o programa",AH5559="Realizada"),IFERROR(IF(AG5559="",0,AG5559-R5559),0),0),0)</f>
        <v>0</v>
      </c>
      <c r="BB5559" s="209" t="str">
        <f>_xlfn.XLOOKUP(U5559,'Lista Suspensa'!$AA$20:$AA$23,'Lista Suspensa'!$AB$20:$AB$23,"N/A")</f>
        <v>S</v>
      </c>
    </row>
    <row r="5560" spans="1:54" ht="12" customHeight="1">
      <c r="A5560" s="151" t="s">
        <v>54</v>
      </c>
      <c r="B5560" s="152">
        <v>46112</v>
      </c>
      <c r="C5560" s="153" t="s">
        <v>55</v>
      </c>
      <c r="D5560" s="153" t="s">
        <v>56</v>
      </c>
      <c r="E5560" s="244">
        <v>746997850</v>
      </c>
      <c r="F5560" s="144" t="s">
        <v>9846</v>
      </c>
      <c r="G5560" s="230"/>
      <c r="H5560" s="154">
        <v>20928</v>
      </c>
      <c r="I5560" s="153">
        <v>69</v>
      </c>
      <c r="J5560" s="148" t="s">
        <v>70</v>
      </c>
      <c r="K5560" s="153" t="s">
        <v>101</v>
      </c>
      <c r="L5560" s="153"/>
      <c r="M5560" s="153"/>
      <c r="N5560" s="153"/>
      <c r="O5560" s="155">
        <v>21996821857</v>
      </c>
      <c r="P5560" s="156" t="s">
        <v>60</v>
      </c>
      <c r="Q5560" s="157" t="s">
        <v>8211</v>
      </c>
      <c r="R5560" s="158"/>
      <c r="S5560" s="159"/>
      <c r="T5560" s="159" t="s">
        <v>6983</v>
      </c>
      <c r="U5560" s="159" t="s">
        <v>8212</v>
      </c>
      <c r="V5560" s="154">
        <v>46146</v>
      </c>
      <c r="W5560" s="154">
        <v>46155</v>
      </c>
      <c r="X5560" s="154"/>
      <c r="Y5560" s="160"/>
      <c r="Z5560" s="160"/>
      <c r="AA5560" s="153"/>
      <c r="AB5560" s="153"/>
      <c r="AC5560" s="182" t="e">
        <f t="shared" si="174"/>
        <v>#DIV/0!</v>
      </c>
      <c r="AD5560" s="153" t="e">
        <f t="shared" si="175"/>
        <v>#DIV/0!</v>
      </c>
      <c r="AE5560" s="207"/>
      <c r="AF5560" s="153"/>
      <c r="AG5560" s="159"/>
      <c r="AH5560" s="153"/>
      <c r="AI5560" s="161"/>
      <c r="AJ5560" s="153"/>
      <c r="AK5560" s="153"/>
      <c r="AL5560" s="207"/>
      <c r="AM5560" s="207"/>
      <c r="AN5560" s="207"/>
      <c r="AO5560" s="207"/>
      <c r="AP5560" s="147" t="s">
        <v>54</v>
      </c>
      <c r="AQ5560" s="147"/>
      <c r="AR5560" s="147"/>
      <c r="AS5560" s="209" t="s">
        <v>68</v>
      </c>
      <c r="AT5560" s="223" t="str">
        <f>MONTH(B5560)&amp;"/"&amp;YEAR(B5560)</f>
        <v>3/2026</v>
      </c>
      <c r="AU5560" s="223">
        <f>WEEKNUM(B5560)-WEEKNUM(EOMONTH(B5560,-1)+1)+1</f>
        <v>5</v>
      </c>
      <c r="AV5560" s="209" t="str">
        <f>MONTH(R5560)&amp;"/"&amp;YEAR(R5560)</f>
        <v>1/1900</v>
      </c>
      <c r="AW5560" s="209" t="e">
        <f>WEEKNUM(R5560)-WEEKNUM(EOMONTH(R5560,-1)+1)+1</f>
        <v>#NUM!</v>
      </c>
      <c r="AX5560" s="209">
        <f>IF(BB5560="S",IF(Q5560="1. Aceitou o programa",R5560-B5560,0),0)</f>
        <v>0</v>
      </c>
      <c r="AY5560" s="209">
        <f>IF(BB5560="S",IF(AND(S5560&lt;&gt;"",R5560&lt;&gt;""),S5560-R5560,0),0)</f>
        <v>0</v>
      </c>
      <c r="AZ5560" s="209">
        <f>IF(BB5560="S",IF(Q5560="1. Aceitou o programa",IF(OR(X5560="Não se Aplica",X5560=""),IF(OR(W5560="Não se Aplica",W5560=""),0,W5560-V5560),AVERAGE(X5560-W5560,W5560-V5560)),0),0)</f>
        <v>0</v>
      </c>
      <c r="BA5560" s="209">
        <f>IF(BB5560="S",IF(AND(Q5560="1. Aceitou o programa",AH5560="Realizada"),IFERROR(IF(AG5560="",0,AG5560-R5560),0),0),0)</f>
        <v>0</v>
      </c>
      <c r="BB5560" s="209" t="str">
        <f>_xlfn.XLOOKUP(U5560,'Lista Suspensa'!$AA$20:$AA$23,'Lista Suspensa'!$AB$20:$AB$23,"N/A")</f>
        <v>S</v>
      </c>
    </row>
    <row r="5561" spans="1:54" ht="12" customHeight="1">
      <c r="A5561" s="151" t="s">
        <v>54</v>
      </c>
      <c r="B5561" s="152">
        <v>46112</v>
      </c>
      <c r="C5561" s="153" t="s">
        <v>55</v>
      </c>
      <c r="D5561" s="153" t="s">
        <v>56</v>
      </c>
      <c r="E5561" s="244">
        <v>748762280</v>
      </c>
      <c r="F5561" s="144" t="s">
        <v>9847</v>
      </c>
      <c r="G5561" s="230"/>
      <c r="H5561" s="154">
        <v>21064</v>
      </c>
      <c r="I5561" s="153">
        <v>68</v>
      </c>
      <c r="J5561" s="148" t="s">
        <v>58</v>
      </c>
      <c r="K5561" s="153" t="s">
        <v>101</v>
      </c>
      <c r="L5561" s="153"/>
      <c r="M5561" s="153"/>
      <c r="N5561" s="153"/>
      <c r="O5561" s="155">
        <v>21995221518</v>
      </c>
      <c r="P5561" s="156" t="s">
        <v>60</v>
      </c>
      <c r="Q5561" s="157" t="s">
        <v>8211</v>
      </c>
      <c r="R5561" s="158"/>
      <c r="S5561" s="159"/>
      <c r="T5561" s="159" t="s">
        <v>6983</v>
      </c>
      <c r="U5561" s="159" t="s">
        <v>8212</v>
      </c>
      <c r="V5561" s="154">
        <v>46146</v>
      </c>
      <c r="W5561" s="154">
        <v>46155</v>
      </c>
      <c r="X5561" s="154"/>
      <c r="Y5561" s="160"/>
      <c r="Z5561" s="160"/>
      <c r="AA5561" s="153"/>
      <c r="AB5561" s="153"/>
      <c r="AC5561" s="182" t="e">
        <f t="shared" si="174"/>
        <v>#DIV/0!</v>
      </c>
      <c r="AD5561" s="153" t="e">
        <f t="shared" si="175"/>
        <v>#DIV/0!</v>
      </c>
      <c r="AE5561" s="207"/>
      <c r="AF5561" s="153"/>
      <c r="AG5561" s="159"/>
      <c r="AH5561" s="153"/>
      <c r="AI5561" s="161"/>
      <c r="AJ5561" s="153"/>
      <c r="AK5561" s="153"/>
      <c r="AL5561" s="207"/>
      <c r="AM5561" s="207"/>
      <c r="AN5561" s="207"/>
      <c r="AO5561" s="207"/>
      <c r="AP5561" s="147" t="s">
        <v>54</v>
      </c>
      <c r="AQ5561" s="147"/>
      <c r="AR5561" s="147"/>
      <c r="AS5561" s="209" t="s">
        <v>68</v>
      </c>
      <c r="AT5561" s="223" t="str">
        <f>MONTH(B5561)&amp;"/"&amp;YEAR(B5561)</f>
        <v>3/2026</v>
      </c>
      <c r="AU5561" s="223">
        <f>WEEKNUM(B5561)-WEEKNUM(EOMONTH(B5561,-1)+1)+1</f>
        <v>5</v>
      </c>
      <c r="AV5561" s="209" t="str">
        <f>MONTH(R5561)&amp;"/"&amp;YEAR(R5561)</f>
        <v>1/1900</v>
      </c>
      <c r="AW5561" s="209" t="e">
        <f>WEEKNUM(R5561)-WEEKNUM(EOMONTH(R5561,-1)+1)+1</f>
        <v>#NUM!</v>
      </c>
      <c r="AX5561" s="209">
        <f>IF(BB5561="S",IF(Q5561="1. Aceitou o programa",R5561-B5561,0),0)</f>
        <v>0</v>
      </c>
      <c r="AY5561" s="209">
        <f>IF(BB5561="S",IF(AND(S5561&lt;&gt;"",R5561&lt;&gt;""),S5561-R5561,0),0)</f>
        <v>0</v>
      </c>
      <c r="AZ5561" s="209">
        <f>IF(BB5561="S",IF(Q5561="1. Aceitou o programa",IF(OR(X5561="Não se Aplica",X5561=""),IF(OR(W5561="Não se Aplica",W5561=""),0,W5561-V5561),AVERAGE(X5561-W5561,W5561-V5561)),0),0)</f>
        <v>0</v>
      </c>
      <c r="BA5561" s="209">
        <f>IF(BB5561="S",IF(AND(Q5561="1. Aceitou o programa",AH5561="Realizada"),IFERROR(IF(AG5561="",0,AG5561-R5561),0),0),0)</f>
        <v>0</v>
      </c>
      <c r="BB5561" s="209" t="str">
        <f>_xlfn.XLOOKUP(U5561,'Lista Suspensa'!$AA$20:$AA$23,'Lista Suspensa'!$AB$20:$AB$23,"N/A")</f>
        <v>S</v>
      </c>
    </row>
    <row r="5562" spans="1:54" ht="12" customHeight="1">
      <c r="A5562" s="151" t="s">
        <v>54</v>
      </c>
      <c r="B5562" s="152">
        <v>46112</v>
      </c>
      <c r="C5562" s="153" t="s">
        <v>55</v>
      </c>
      <c r="D5562" s="153" t="s">
        <v>56</v>
      </c>
      <c r="E5562" s="244">
        <v>82246267</v>
      </c>
      <c r="F5562" s="144" t="s">
        <v>9848</v>
      </c>
      <c r="G5562" s="230"/>
      <c r="H5562" s="154">
        <v>21171</v>
      </c>
      <c r="I5562" s="153">
        <v>68</v>
      </c>
      <c r="J5562" s="148" t="s">
        <v>70</v>
      </c>
      <c r="K5562" s="153" t="s">
        <v>101</v>
      </c>
      <c r="L5562" s="153"/>
      <c r="M5562" s="153"/>
      <c r="N5562" s="153"/>
      <c r="O5562" s="155">
        <v>21970002947</v>
      </c>
      <c r="P5562" s="156" t="s">
        <v>60</v>
      </c>
      <c r="Q5562" s="157" t="s">
        <v>8211</v>
      </c>
      <c r="R5562" s="158"/>
      <c r="S5562" s="159"/>
      <c r="T5562" s="159" t="s">
        <v>6983</v>
      </c>
      <c r="U5562" s="159" t="s">
        <v>8212</v>
      </c>
      <c r="V5562" s="154">
        <v>46146</v>
      </c>
      <c r="W5562" s="154">
        <v>46155</v>
      </c>
      <c r="X5562" s="154"/>
      <c r="Y5562" s="160"/>
      <c r="Z5562" s="160"/>
      <c r="AA5562" s="153"/>
      <c r="AB5562" s="153"/>
      <c r="AC5562" s="182" t="e">
        <f t="shared" si="174"/>
        <v>#DIV/0!</v>
      </c>
      <c r="AD5562" s="153" t="e">
        <f t="shared" si="175"/>
        <v>#DIV/0!</v>
      </c>
      <c r="AE5562" s="207"/>
      <c r="AF5562" s="153"/>
      <c r="AG5562" s="159"/>
      <c r="AH5562" s="153"/>
      <c r="AI5562" s="161"/>
      <c r="AJ5562" s="153"/>
      <c r="AK5562" s="153"/>
      <c r="AL5562" s="207"/>
      <c r="AM5562" s="207"/>
      <c r="AN5562" s="207"/>
      <c r="AO5562" s="207"/>
      <c r="AP5562" s="147" t="s">
        <v>54</v>
      </c>
      <c r="AQ5562" s="147"/>
      <c r="AR5562" s="147"/>
      <c r="AS5562" s="209" t="s">
        <v>68</v>
      </c>
      <c r="AT5562" s="223" t="str">
        <f>MONTH(B5562)&amp;"/"&amp;YEAR(B5562)</f>
        <v>3/2026</v>
      </c>
      <c r="AU5562" s="223">
        <f>WEEKNUM(B5562)-WEEKNUM(EOMONTH(B5562,-1)+1)+1</f>
        <v>5</v>
      </c>
      <c r="AV5562" s="209" t="str">
        <f>MONTH(R5562)&amp;"/"&amp;YEAR(R5562)</f>
        <v>1/1900</v>
      </c>
      <c r="AW5562" s="209" t="e">
        <f>WEEKNUM(R5562)-WEEKNUM(EOMONTH(R5562,-1)+1)+1</f>
        <v>#NUM!</v>
      </c>
      <c r="AX5562" s="209">
        <f>IF(BB5562="S",IF(Q5562="1. Aceitou o programa",R5562-B5562,0),0)</f>
        <v>0</v>
      </c>
      <c r="AY5562" s="209">
        <f>IF(BB5562="S",IF(AND(S5562&lt;&gt;"",R5562&lt;&gt;""),S5562-R5562,0),0)</f>
        <v>0</v>
      </c>
      <c r="AZ5562" s="209">
        <f>IF(BB5562="S",IF(Q5562="1. Aceitou o programa",IF(OR(X5562="Não se Aplica",X5562=""),IF(OR(W5562="Não se Aplica",W5562=""),0,W5562-V5562),AVERAGE(X5562-W5562,W5562-V5562)),0),0)</f>
        <v>0</v>
      </c>
      <c r="BA5562" s="209">
        <f>IF(BB5562="S",IF(AND(Q5562="1. Aceitou o programa",AH5562="Realizada"),IFERROR(IF(AG5562="",0,AG5562-R5562),0),0),0)</f>
        <v>0</v>
      </c>
      <c r="BB5562" s="209" t="str">
        <f>_xlfn.XLOOKUP(U5562,'Lista Suspensa'!$AA$20:$AA$23,'Lista Suspensa'!$AB$20:$AB$23,"N/A")</f>
        <v>S</v>
      </c>
    </row>
    <row r="5563" spans="1:54" ht="12" customHeight="1">
      <c r="A5563" s="151" t="s">
        <v>54</v>
      </c>
      <c r="B5563" s="152">
        <v>46112</v>
      </c>
      <c r="C5563" s="153" t="s">
        <v>55</v>
      </c>
      <c r="D5563" s="153" t="s">
        <v>56</v>
      </c>
      <c r="E5563" s="244">
        <v>437806960</v>
      </c>
      <c r="F5563" s="144" t="s">
        <v>9849</v>
      </c>
      <c r="G5563" s="230"/>
      <c r="H5563" s="154">
        <v>21311</v>
      </c>
      <c r="I5563" s="153">
        <v>68</v>
      </c>
      <c r="J5563" s="148" t="s">
        <v>70</v>
      </c>
      <c r="K5563" s="153" t="s">
        <v>101</v>
      </c>
      <c r="L5563" s="153"/>
      <c r="M5563" s="153"/>
      <c r="N5563" s="153"/>
      <c r="O5563" s="155">
        <v>21985350904</v>
      </c>
      <c r="P5563" s="156" t="s">
        <v>60</v>
      </c>
      <c r="Q5563" s="157" t="s">
        <v>8211</v>
      </c>
      <c r="R5563" s="158"/>
      <c r="S5563" s="159"/>
      <c r="T5563" s="159" t="s">
        <v>6983</v>
      </c>
      <c r="U5563" s="159" t="s">
        <v>8212</v>
      </c>
      <c r="V5563" s="154">
        <v>46146</v>
      </c>
      <c r="W5563" s="154">
        <v>46155</v>
      </c>
      <c r="X5563" s="154"/>
      <c r="Y5563" s="160"/>
      <c r="Z5563" s="160"/>
      <c r="AA5563" s="153"/>
      <c r="AB5563" s="153"/>
      <c r="AC5563" s="182" t="e">
        <f t="shared" si="174"/>
        <v>#DIV/0!</v>
      </c>
      <c r="AD5563" s="153" t="e">
        <f t="shared" si="175"/>
        <v>#DIV/0!</v>
      </c>
      <c r="AE5563" s="207"/>
      <c r="AF5563" s="153"/>
      <c r="AG5563" s="159"/>
      <c r="AH5563" s="153"/>
      <c r="AI5563" s="161"/>
      <c r="AJ5563" s="153"/>
      <c r="AK5563" s="153"/>
      <c r="AL5563" s="207"/>
      <c r="AM5563" s="207"/>
      <c r="AN5563" s="207"/>
      <c r="AO5563" s="207"/>
      <c r="AP5563" s="147" t="s">
        <v>54</v>
      </c>
      <c r="AQ5563" s="147"/>
      <c r="AR5563" s="147"/>
      <c r="AS5563" s="209" t="s">
        <v>68</v>
      </c>
      <c r="AT5563" s="223" t="str">
        <f>MONTH(B5563)&amp;"/"&amp;YEAR(B5563)</f>
        <v>3/2026</v>
      </c>
      <c r="AU5563" s="223">
        <f>WEEKNUM(B5563)-WEEKNUM(EOMONTH(B5563,-1)+1)+1</f>
        <v>5</v>
      </c>
      <c r="AV5563" s="209" t="str">
        <f>MONTH(R5563)&amp;"/"&amp;YEAR(R5563)</f>
        <v>1/1900</v>
      </c>
      <c r="AW5563" s="209" t="e">
        <f>WEEKNUM(R5563)-WEEKNUM(EOMONTH(R5563,-1)+1)+1</f>
        <v>#NUM!</v>
      </c>
      <c r="AX5563" s="209">
        <f>IF(BB5563="S",IF(Q5563="1. Aceitou o programa",R5563-B5563,0),0)</f>
        <v>0</v>
      </c>
      <c r="AY5563" s="209">
        <f>IF(BB5563="S",IF(AND(S5563&lt;&gt;"",R5563&lt;&gt;""),S5563-R5563,0),0)</f>
        <v>0</v>
      </c>
      <c r="AZ5563" s="209">
        <f>IF(BB5563="S",IF(Q5563="1. Aceitou o programa",IF(OR(X5563="Não se Aplica",X5563=""),IF(OR(W5563="Não se Aplica",W5563=""),0,W5563-V5563),AVERAGE(X5563-W5563,W5563-V5563)),0),0)</f>
        <v>0</v>
      </c>
      <c r="BA5563" s="209">
        <f>IF(BB5563="S",IF(AND(Q5563="1. Aceitou o programa",AH5563="Realizada"),IFERROR(IF(AG5563="",0,AG5563-R5563),0),0),0)</f>
        <v>0</v>
      </c>
      <c r="BB5563" s="209" t="str">
        <f>_xlfn.XLOOKUP(U5563,'Lista Suspensa'!$AA$20:$AA$23,'Lista Suspensa'!$AB$20:$AB$23,"N/A")</f>
        <v>S</v>
      </c>
    </row>
    <row r="5564" spans="1:54" ht="12" customHeight="1">
      <c r="A5564" s="151" t="s">
        <v>54</v>
      </c>
      <c r="B5564" s="152">
        <v>46112</v>
      </c>
      <c r="C5564" s="153" t="s">
        <v>55</v>
      </c>
      <c r="D5564" s="153" t="s">
        <v>56</v>
      </c>
      <c r="E5564" s="244">
        <v>84516808</v>
      </c>
      <c r="F5564" s="144" t="s">
        <v>9850</v>
      </c>
      <c r="G5564" s="230"/>
      <c r="H5564" s="154">
        <v>21323</v>
      </c>
      <c r="I5564" s="153">
        <v>68</v>
      </c>
      <c r="J5564" s="148" t="s">
        <v>70</v>
      </c>
      <c r="K5564" s="153" t="s">
        <v>101</v>
      </c>
      <c r="L5564" s="153"/>
      <c r="M5564" s="153"/>
      <c r="N5564" s="153"/>
      <c r="O5564" s="155">
        <v>21979824196</v>
      </c>
      <c r="P5564" s="156" t="s">
        <v>60</v>
      </c>
      <c r="Q5564" s="157" t="s">
        <v>8211</v>
      </c>
      <c r="R5564" s="158"/>
      <c r="S5564" s="159"/>
      <c r="T5564" s="159" t="s">
        <v>6983</v>
      </c>
      <c r="U5564" s="159" t="s">
        <v>8212</v>
      </c>
      <c r="V5564" s="154">
        <v>46146</v>
      </c>
      <c r="W5564" s="154">
        <v>46155</v>
      </c>
      <c r="X5564" s="154"/>
      <c r="Y5564" s="160"/>
      <c r="Z5564" s="160"/>
      <c r="AA5564" s="153"/>
      <c r="AB5564" s="153"/>
      <c r="AC5564" s="182" t="e">
        <f t="shared" si="174"/>
        <v>#DIV/0!</v>
      </c>
      <c r="AD5564" s="153" t="e">
        <f t="shared" si="175"/>
        <v>#DIV/0!</v>
      </c>
      <c r="AE5564" s="207"/>
      <c r="AF5564" s="153"/>
      <c r="AG5564" s="159"/>
      <c r="AH5564" s="153"/>
      <c r="AI5564" s="161"/>
      <c r="AJ5564" s="153"/>
      <c r="AK5564" s="153"/>
      <c r="AL5564" s="207"/>
      <c r="AM5564" s="207"/>
      <c r="AN5564" s="207"/>
      <c r="AO5564" s="207"/>
      <c r="AP5564" s="147" t="s">
        <v>54</v>
      </c>
      <c r="AQ5564" s="147"/>
      <c r="AR5564" s="147"/>
      <c r="AS5564" s="209" t="s">
        <v>68</v>
      </c>
      <c r="AT5564" s="223" t="str">
        <f>MONTH(B5564)&amp;"/"&amp;YEAR(B5564)</f>
        <v>3/2026</v>
      </c>
      <c r="AU5564" s="223">
        <f>WEEKNUM(B5564)-WEEKNUM(EOMONTH(B5564,-1)+1)+1</f>
        <v>5</v>
      </c>
      <c r="AV5564" s="209" t="str">
        <f>MONTH(R5564)&amp;"/"&amp;YEAR(R5564)</f>
        <v>1/1900</v>
      </c>
      <c r="AW5564" s="209" t="e">
        <f>WEEKNUM(R5564)-WEEKNUM(EOMONTH(R5564,-1)+1)+1</f>
        <v>#NUM!</v>
      </c>
      <c r="AX5564" s="209">
        <f>IF(BB5564="S",IF(Q5564="1. Aceitou o programa",R5564-B5564,0),0)</f>
        <v>0</v>
      </c>
      <c r="AY5564" s="209">
        <f>IF(BB5564="S",IF(AND(S5564&lt;&gt;"",R5564&lt;&gt;""),S5564-R5564,0),0)</f>
        <v>0</v>
      </c>
      <c r="AZ5564" s="209">
        <f>IF(BB5564="S",IF(Q5564="1. Aceitou o programa",IF(OR(X5564="Não se Aplica",X5564=""),IF(OR(W5564="Não se Aplica",W5564=""),0,W5564-V5564),AVERAGE(X5564-W5564,W5564-V5564)),0),0)</f>
        <v>0</v>
      </c>
      <c r="BA5564" s="209">
        <f>IF(BB5564="S",IF(AND(Q5564="1. Aceitou o programa",AH5564="Realizada"),IFERROR(IF(AG5564="",0,AG5564-R5564),0),0),0)</f>
        <v>0</v>
      </c>
      <c r="BB5564" s="209" t="str">
        <f>_xlfn.XLOOKUP(U5564,'Lista Suspensa'!$AA$20:$AA$23,'Lista Suspensa'!$AB$20:$AB$23,"N/A")</f>
        <v>S</v>
      </c>
    </row>
    <row r="5565" spans="1:54" ht="12" customHeight="1">
      <c r="A5565" s="151" t="s">
        <v>54</v>
      </c>
      <c r="B5565" s="152">
        <v>46112</v>
      </c>
      <c r="C5565" s="153" t="s">
        <v>55</v>
      </c>
      <c r="D5565" s="153" t="s">
        <v>56</v>
      </c>
      <c r="E5565" s="244">
        <v>76605400</v>
      </c>
      <c r="F5565" s="144" t="s">
        <v>9851</v>
      </c>
      <c r="G5565" s="230"/>
      <c r="H5565" s="154">
        <v>21340</v>
      </c>
      <c r="I5565" s="153">
        <v>67</v>
      </c>
      <c r="J5565" s="148" t="s">
        <v>70</v>
      </c>
      <c r="K5565" s="153" t="s">
        <v>101</v>
      </c>
      <c r="L5565" s="153"/>
      <c r="M5565" s="153"/>
      <c r="N5565" s="153"/>
      <c r="O5565" s="155">
        <v>21979578706</v>
      </c>
      <c r="P5565" s="156" t="s">
        <v>60</v>
      </c>
      <c r="Q5565" s="157" t="s">
        <v>8211</v>
      </c>
      <c r="R5565" s="158"/>
      <c r="S5565" s="159"/>
      <c r="T5565" s="159" t="s">
        <v>6983</v>
      </c>
      <c r="U5565" s="159" t="s">
        <v>8212</v>
      </c>
      <c r="V5565" s="154">
        <v>46146</v>
      </c>
      <c r="W5565" s="154">
        <v>46155</v>
      </c>
      <c r="X5565" s="154"/>
      <c r="Y5565" s="160"/>
      <c r="Z5565" s="160"/>
      <c r="AA5565" s="153"/>
      <c r="AB5565" s="153"/>
      <c r="AC5565" s="182" t="e">
        <f t="shared" si="174"/>
        <v>#DIV/0!</v>
      </c>
      <c r="AD5565" s="153" t="e">
        <f t="shared" si="175"/>
        <v>#DIV/0!</v>
      </c>
      <c r="AE5565" s="207"/>
      <c r="AF5565" s="153"/>
      <c r="AG5565" s="159"/>
      <c r="AH5565" s="153"/>
      <c r="AI5565" s="161"/>
      <c r="AJ5565" s="153"/>
      <c r="AK5565" s="153"/>
      <c r="AL5565" s="207"/>
      <c r="AM5565" s="207"/>
      <c r="AN5565" s="207"/>
      <c r="AO5565" s="207"/>
      <c r="AP5565" s="147" t="s">
        <v>54</v>
      </c>
      <c r="AQ5565" s="147"/>
      <c r="AR5565" s="147"/>
      <c r="AS5565" s="209" t="s">
        <v>68</v>
      </c>
      <c r="AT5565" s="223" t="str">
        <f>MONTH(B5565)&amp;"/"&amp;YEAR(B5565)</f>
        <v>3/2026</v>
      </c>
      <c r="AU5565" s="223">
        <f>WEEKNUM(B5565)-WEEKNUM(EOMONTH(B5565,-1)+1)+1</f>
        <v>5</v>
      </c>
      <c r="AV5565" s="209" t="str">
        <f>MONTH(R5565)&amp;"/"&amp;YEAR(R5565)</f>
        <v>1/1900</v>
      </c>
      <c r="AW5565" s="209" t="e">
        <f>WEEKNUM(R5565)-WEEKNUM(EOMONTH(R5565,-1)+1)+1</f>
        <v>#NUM!</v>
      </c>
      <c r="AX5565" s="209">
        <f>IF(BB5565="S",IF(Q5565="1. Aceitou o programa",R5565-B5565,0),0)</f>
        <v>0</v>
      </c>
      <c r="AY5565" s="209">
        <f>IF(BB5565="S",IF(AND(S5565&lt;&gt;"",R5565&lt;&gt;""),S5565-R5565,0),0)</f>
        <v>0</v>
      </c>
      <c r="AZ5565" s="209">
        <f>IF(BB5565="S",IF(Q5565="1. Aceitou o programa",IF(OR(X5565="Não se Aplica",X5565=""),IF(OR(W5565="Não se Aplica",W5565=""),0,W5565-V5565),AVERAGE(X5565-W5565,W5565-V5565)),0),0)</f>
        <v>0</v>
      </c>
      <c r="BA5565" s="209">
        <f>IF(BB5565="S",IF(AND(Q5565="1. Aceitou o programa",AH5565="Realizada"),IFERROR(IF(AG5565="",0,AG5565-R5565),0),0),0)</f>
        <v>0</v>
      </c>
      <c r="BB5565" s="209" t="str">
        <f>_xlfn.XLOOKUP(U5565,'Lista Suspensa'!$AA$20:$AA$23,'Lista Suspensa'!$AB$20:$AB$23,"N/A")</f>
        <v>S</v>
      </c>
    </row>
    <row r="5566" spans="1:54" ht="12" customHeight="1">
      <c r="A5566" s="151" t="s">
        <v>54</v>
      </c>
      <c r="B5566" s="152">
        <v>46112</v>
      </c>
      <c r="C5566" s="153" t="s">
        <v>55</v>
      </c>
      <c r="D5566" s="153" t="s">
        <v>56</v>
      </c>
      <c r="E5566" s="244">
        <v>79235762</v>
      </c>
      <c r="F5566" s="144" t="s">
        <v>9852</v>
      </c>
      <c r="G5566" s="230"/>
      <c r="H5566" s="154">
        <v>21633</v>
      </c>
      <c r="I5566" s="153">
        <v>67</v>
      </c>
      <c r="J5566" s="148" t="s">
        <v>70</v>
      </c>
      <c r="K5566" s="153" t="s">
        <v>101</v>
      </c>
      <c r="L5566" s="153"/>
      <c r="M5566" s="153"/>
      <c r="N5566" s="153"/>
      <c r="O5566" s="155">
        <v>21982086034</v>
      </c>
      <c r="P5566" s="156" t="s">
        <v>60</v>
      </c>
      <c r="Q5566" s="157" t="s">
        <v>8211</v>
      </c>
      <c r="R5566" s="158"/>
      <c r="S5566" s="159"/>
      <c r="T5566" s="159" t="s">
        <v>6983</v>
      </c>
      <c r="U5566" s="159" t="s">
        <v>8212</v>
      </c>
      <c r="V5566" s="154">
        <v>46146</v>
      </c>
      <c r="W5566" s="154">
        <v>46155</v>
      </c>
      <c r="X5566" s="154"/>
      <c r="Y5566" s="160"/>
      <c r="Z5566" s="160"/>
      <c r="AA5566" s="153"/>
      <c r="AB5566" s="153"/>
      <c r="AC5566" s="182" t="e">
        <f t="shared" si="174"/>
        <v>#DIV/0!</v>
      </c>
      <c r="AD5566" s="153" t="e">
        <f t="shared" si="175"/>
        <v>#DIV/0!</v>
      </c>
      <c r="AE5566" s="207"/>
      <c r="AF5566" s="153"/>
      <c r="AG5566" s="159"/>
      <c r="AH5566" s="153"/>
      <c r="AI5566" s="161"/>
      <c r="AJ5566" s="153"/>
      <c r="AK5566" s="153"/>
      <c r="AL5566" s="207"/>
      <c r="AM5566" s="207"/>
      <c r="AN5566" s="207"/>
      <c r="AO5566" s="207"/>
      <c r="AP5566" s="147" t="s">
        <v>54</v>
      </c>
      <c r="AQ5566" s="147"/>
      <c r="AR5566" s="147"/>
      <c r="AS5566" s="209" t="s">
        <v>68</v>
      </c>
      <c r="AT5566" s="223" t="str">
        <f>MONTH(B5566)&amp;"/"&amp;YEAR(B5566)</f>
        <v>3/2026</v>
      </c>
      <c r="AU5566" s="223">
        <f>WEEKNUM(B5566)-WEEKNUM(EOMONTH(B5566,-1)+1)+1</f>
        <v>5</v>
      </c>
      <c r="AV5566" s="209" t="str">
        <f>MONTH(R5566)&amp;"/"&amp;YEAR(R5566)</f>
        <v>1/1900</v>
      </c>
      <c r="AW5566" s="209" t="e">
        <f>WEEKNUM(R5566)-WEEKNUM(EOMONTH(R5566,-1)+1)+1</f>
        <v>#NUM!</v>
      </c>
      <c r="AX5566" s="209">
        <f>IF(BB5566="S",IF(Q5566="1. Aceitou o programa",R5566-B5566,0),0)</f>
        <v>0</v>
      </c>
      <c r="AY5566" s="209">
        <f>IF(BB5566="S",IF(AND(S5566&lt;&gt;"",R5566&lt;&gt;""),S5566-R5566,0),0)</f>
        <v>0</v>
      </c>
      <c r="AZ5566" s="209">
        <f>IF(BB5566="S",IF(Q5566="1. Aceitou o programa",IF(OR(X5566="Não se Aplica",X5566=""),IF(OR(W5566="Não se Aplica",W5566=""),0,W5566-V5566),AVERAGE(X5566-W5566,W5566-V5566)),0),0)</f>
        <v>0</v>
      </c>
      <c r="BA5566" s="209">
        <f>IF(BB5566="S",IF(AND(Q5566="1. Aceitou o programa",AH5566="Realizada"),IFERROR(IF(AG5566="",0,AG5566-R5566),0),0),0)</f>
        <v>0</v>
      </c>
      <c r="BB5566" s="209" t="str">
        <f>_xlfn.XLOOKUP(U5566,'Lista Suspensa'!$AA$20:$AA$23,'Lista Suspensa'!$AB$20:$AB$23,"N/A")</f>
        <v>S</v>
      </c>
    </row>
    <row r="5567" spans="1:54" ht="12" customHeight="1">
      <c r="A5567" s="151" t="s">
        <v>54</v>
      </c>
      <c r="B5567" s="152">
        <v>46112</v>
      </c>
      <c r="C5567" s="153" t="s">
        <v>55</v>
      </c>
      <c r="D5567" s="153" t="s">
        <v>56</v>
      </c>
      <c r="E5567" s="244">
        <v>78356692</v>
      </c>
      <c r="F5567" s="144" t="s">
        <v>9853</v>
      </c>
      <c r="G5567" s="230"/>
      <c r="H5567" s="154">
        <v>21669</v>
      </c>
      <c r="I5567" s="153">
        <v>67</v>
      </c>
      <c r="J5567" s="148" t="s">
        <v>70</v>
      </c>
      <c r="K5567" s="153" t="s">
        <v>101</v>
      </c>
      <c r="L5567" s="153"/>
      <c r="M5567" s="153"/>
      <c r="N5567" s="153"/>
      <c r="O5567" s="155">
        <v>21964791732</v>
      </c>
      <c r="P5567" s="156" t="s">
        <v>60</v>
      </c>
      <c r="Q5567" s="157" t="s">
        <v>8211</v>
      </c>
      <c r="R5567" s="158"/>
      <c r="S5567" s="159"/>
      <c r="T5567" s="159" t="s">
        <v>6983</v>
      </c>
      <c r="U5567" s="159" t="s">
        <v>8212</v>
      </c>
      <c r="V5567" s="154">
        <v>46146</v>
      </c>
      <c r="W5567" s="154">
        <v>46155</v>
      </c>
      <c r="X5567" s="154"/>
      <c r="Y5567" s="160"/>
      <c r="Z5567" s="160"/>
      <c r="AA5567" s="153"/>
      <c r="AB5567" s="153"/>
      <c r="AC5567" s="182" t="e">
        <f t="shared" si="174"/>
        <v>#DIV/0!</v>
      </c>
      <c r="AD5567" s="153" t="e">
        <f t="shared" si="175"/>
        <v>#DIV/0!</v>
      </c>
      <c r="AE5567" s="207"/>
      <c r="AF5567" s="153"/>
      <c r="AG5567" s="159"/>
      <c r="AH5567" s="153"/>
      <c r="AI5567" s="161"/>
      <c r="AJ5567" s="153"/>
      <c r="AK5567" s="153"/>
      <c r="AL5567" s="207"/>
      <c r="AM5567" s="207"/>
      <c r="AN5567" s="207"/>
      <c r="AO5567" s="207"/>
      <c r="AP5567" s="147" t="s">
        <v>54</v>
      </c>
      <c r="AQ5567" s="147"/>
      <c r="AR5567" s="147"/>
      <c r="AS5567" s="209" t="s">
        <v>68</v>
      </c>
      <c r="AT5567" s="223" t="str">
        <f>MONTH(B5567)&amp;"/"&amp;YEAR(B5567)</f>
        <v>3/2026</v>
      </c>
      <c r="AU5567" s="223">
        <f>WEEKNUM(B5567)-WEEKNUM(EOMONTH(B5567,-1)+1)+1</f>
        <v>5</v>
      </c>
      <c r="AV5567" s="209" t="str">
        <f>MONTH(R5567)&amp;"/"&amp;YEAR(R5567)</f>
        <v>1/1900</v>
      </c>
      <c r="AW5567" s="209" t="e">
        <f>WEEKNUM(R5567)-WEEKNUM(EOMONTH(R5567,-1)+1)+1</f>
        <v>#NUM!</v>
      </c>
      <c r="AX5567" s="209">
        <f>IF(BB5567="S",IF(Q5567="1. Aceitou o programa",R5567-B5567,0),0)</f>
        <v>0</v>
      </c>
      <c r="AY5567" s="209">
        <f>IF(BB5567="S",IF(AND(S5567&lt;&gt;"",R5567&lt;&gt;""),S5567-R5567,0),0)</f>
        <v>0</v>
      </c>
      <c r="AZ5567" s="209">
        <f>IF(BB5567="S",IF(Q5567="1. Aceitou o programa",IF(OR(X5567="Não se Aplica",X5567=""),IF(OR(W5567="Não se Aplica",W5567=""),0,W5567-V5567),AVERAGE(X5567-W5567,W5567-V5567)),0),0)</f>
        <v>0</v>
      </c>
      <c r="BA5567" s="209">
        <f>IF(BB5567="S",IF(AND(Q5567="1. Aceitou o programa",AH5567="Realizada"),IFERROR(IF(AG5567="",0,AG5567-R5567),0),0),0)</f>
        <v>0</v>
      </c>
      <c r="BB5567" s="209" t="str">
        <f>_xlfn.XLOOKUP(U5567,'Lista Suspensa'!$AA$20:$AA$23,'Lista Suspensa'!$AB$20:$AB$23,"N/A")</f>
        <v>S</v>
      </c>
    </row>
    <row r="5568" spans="1:54" ht="12" customHeight="1">
      <c r="A5568" s="151" t="s">
        <v>54</v>
      </c>
      <c r="B5568" s="152">
        <v>46112</v>
      </c>
      <c r="C5568" s="153" t="s">
        <v>55</v>
      </c>
      <c r="D5568" s="153" t="s">
        <v>56</v>
      </c>
      <c r="E5568" s="244">
        <v>89064371</v>
      </c>
      <c r="F5568" s="144" t="s">
        <v>9854</v>
      </c>
      <c r="G5568" s="230"/>
      <c r="H5568" s="154">
        <v>21689</v>
      </c>
      <c r="I5568" s="153">
        <v>67</v>
      </c>
      <c r="J5568" s="148" t="s">
        <v>70</v>
      </c>
      <c r="K5568" s="153" t="s">
        <v>101</v>
      </c>
      <c r="L5568" s="153"/>
      <c r="M5568" s="153"/>
      <c r="N5568" s="153"/>
      <c r="O5568" s="155">
        <v>21999556315</v>
      </c>
      <c r="P5568" s="156" t="s">
        <v>60</v>
      </c>
      <c r="Q5568" s="157" t="s">
        <v>8211</v>
      </c>
      <c r="R5568" s="158"/>
      <c r="S5568" s="159"/>
      <c r="T5568" s="159" t="s">
        <v>6983</v>
      </c>
      <c r="U5568" s="159" t="s">
        <v>8212</v>
      </c>
      <c r="V5568" s="154">
        <v>46146</v>
      </c>
      <c r="W5568" s="154">
        <v>46155</v>
      </c>
      <c r="X5568" s="154"/>
      <c r="Y5568" s="160"/>
      <c r="Z5568" s="160"/>
      <c r="AA5568" s="153"/>
      <c r="AB5568" s="153"/>
      <c r="AC5568" s="182" t="e">
        <f t="shared" si="174"/>
        <v>#DIV/0!</v>
      </c>
      <c r="AD5568" s="153" t="e">
        <f t="shared" si="175"/>
        <v>#DIV/0!</v>
      </c>
      <c r="AE5568" s="207"/>
      <c r="AF5568" s="153"/>
      <c r="AG5568" s="159"/>
      <c r="AH5568" s="153"/>
      <c r="AI5568" s="161"/>
      <c r="AJ5568" s="153"/>
      <c r="AK5568" s="153"/>
      <c r="AL5568" s="207"/>
      <c r="AM5568" s="207"/>
      <c r="AN5568" s="207"/>
      <c r="AO5568" s="207"/>
      <c r="AP5568" s="147" t="s">
        <v>54</v>
      </c>
      <c r="AQ5568" s="147"/>
      <c r="AR5568" s="147"/>
      <c r="AS5568" s="209" t="s">
        <v>68</v>
      </c>
      <c r="AT5568" s="223" t="str">
        <f>MONTH(B5568)&amp;"/"&amp;YEAR(B5568)</f>
        <v>3/2026</v>
      </c>
      <c r="AU5568" s="223">
        <f>WEEKNUM(B5568)-WEEKNUM(EOMONTH(B5568,-1)+1)+1</f>
        <v>5</v>
      </c>
      <c r="AV5568" s="209" t="str">
        <f>MONTH(R5568)&amp;"/"&amp;YEAR(R5568)</f>
        <v>1/1900</v>
      </c>
      <c r="AW5568" s="209" t="e">
        <f>WEEKNUM(R5568)-WEEKNUM(EOMONTH(R5568,-1)+1)+1</f>
        <v>#NUM!</v>
      </c>
      <c r="AX5568" s="209">
        <f>IF(BB5568="S",IF(Q5568="1. Aceitou o programa",R5568-B5568,0),0)</f>
        <v>0</v>
      </c>
      <c r="AY5568" s="209">
        <f>IF(BB5568="S",IF(AND(S5568&lt;&gt;"",R5568&lt;&gt;""),S5568-R5568,0),0)</f>
        <v>0</v>
      </c>
      <c r="AZ5568" s="209">
        <f>IF(BB5568="S",IF(Q5568="1. Aceitou o programa",IF(OR(X5568="Não se Aplica",X5568=""),IF(OR(W5568="Não se Aplica",W5568=""),0,W5568-V5568),AVERAGE(X5568-W5568,W5568-V5568)),0),0)</f>
        <v>0</v>
      </c>
      <c r="BA5568" s="209">
        <f>IF(BB5568="S",IF(AND(Q5568="1. Aceitou o programa",AH5568="Realizada"),IFERROR(IF(AG5568="",0,AG5568-R5568),0),0),0)</f>
        <v>0</v>
      </c>
      <c r="BB5568" s="209" t="str">
        <f>_xlfn.XLOOKUP(U5568,'Lista Suspensa'!$AA$20:$AA$23,'Lista Suspensa'!$AB$20:$AB$23,"N/A")</f>
        <v>S</v>
      </c>
    </row>
    <row r="5569" spans="1:54" ht="12" customHeight="1">
      <c r="A5569" s="151" t="s">
        <v>54</v>
      </c>
      <c r="B5569" s="152">
        <v>46112</v>
      </c>
      <c r="C5569" s="153" t="s">
        <v>55</v>
      </c>
      <c r="D5569" s="153" t="s">
        <v>56</v>
      </c>
      <c r="E5569" s="244">
        <v>93673878</v>
      </c>
      <c r="F5569" s="144" t="s">
        <v>9855</v>
      </c>
      <c r="G5569" s="230"/>
      <c r="H5569" s="154">
        <v>21691</v>
      </c>
      <c r="I5569" s="153">
        <v>66</v>
      </c>
      <c r="J5569" s="148" t="s">
        <v>58</v>
      </c>
      <c r="K5569" s="153" t="s">
        <v>101</v>
      </c>
      <c r="L5569" s="153"/>
      <c r="M5569" s="153"/>
      <c r="N5569" s="153"/>
      <c r="O5569" s="155">
        <v>21999625150</v>
      </c>
      <c r="P5569" s="156" t="s">
        <v>60</v>
      </c>
      <c r="Q5569" s="157" t="s">
        <v>8211</v>
      </c>
      <c r="R5569" s="158"/>
      <c r="S5569" s="159"/>
      <c r="T5569" s="159" t="s">
        <v>6983</v>
      </c>
      <c r="U5569" s="159" t="s">
        <v>8212</v>
      </c>
      <c r="V5569" s="154">
        <v>46146</v>
      </c>
      <c r="W5569" s="154">
        <v>46155</v>
      </c>
      <c r="X5569" s="154"/>
      <c r="Y5569" s="160"/>
      <c r="Z5569" s="160"/>
      <c r="AA5569" s="153"/>
      <c r="AB5569" s="153"/>
      <c r="AC5569" s="182" t="e">
        <f t="shared" si="174"/>
        <v>#DIV/0!</v>
      </c>
      <c r="AD5569" s="153" t="e">
        <f t="shared" si="175"/>
        <v>#DIV/0!</v>
      </c>
      <c r="AE5569" s="207"/>
      <c r="AF5569" s="153"/>
      <c r="AG5569" s="159"/>
      <c r="AH5569" s="153"/>
      <c r="AI5569" s="161"/>
      <c r="AJ5569" s="153"/>
      <c r="AK5569" s="153"/>
      <c r="AL5569" s="207"/>
      <c r="AM5569" s="207"/>
      <c r="AN5569" s="207"/>
      <c r="AO5569" s="207"/>
      <c r="AP5569" s="147" t="s">
        <v>54</v>
      </c>
      <c r="AQ5569" s="147"/>
      <c r="AR5569" s="147"/>
      <c r="AS5569" s="209" t="s">
        <v>68</v>
      </c>
      <c r="AT5569" s="223" t="str">
        <f>MONTH(B5569)&amp;"/"&amp;YEAR(B5569)</f>
        <v>3/2026</v>
      </c>
      <c r="AU5569" s="223">
        <f>WEEKNUM(B5569)-WEEKNUM(EOMONTH(B5569,-1)+1)+1</f>
        <v>5</v>
      </c>
      <c r="AV5569" s="209" t="str">
        <f>MONTH(R5569)&amp;"/"&amp;YEAR(R5569)</f>
        <v>1/1900</v>
      </c>
      <c r="AW5569" s="209" t="e">
        <f>WEEKNUM(R5569)-WEEKNUM(EOMONTH(R5569,-1)+1)+1</f>
        <v>#NUM!</v>
      </c>
      <c r="AX5569" s="209">
        <f>IF(BB5569="S",IF(Q5569="1. Aceitou o programa",R5569-B5569,0),0)</f>
        <v>0</v>
      </c>
      <c r="AY5569" s="209">
        <f>IF(BB5569="S",IF(AND(S5569&lt;&gt;"",R5569&lt;&gt;""),S5569-R5569,0),0)</f>
        <v>0</v>
      </c>
      <c r="AZ5569" s="209">
        <f>IF(BB5569="S",IF(Q5569="1. Aceitou o programa",IF(OR(X5569="Não se Aplica",X5569=""),IF(OR(W5569="Não se Aplica",W5569=""),0,W5569-V5569),AVERAGE(X5569-W5569,W5569-V5569)),0),0)</f>
        <v>0</v>
      </c>
      <c r="BA5569" s="209">
        <f>IF(BB5569="S",IF(AND(Q5569="1. Aceitou o programa",AH5569="Realizada"),IFERROR(IF(AG5569="",0,AG5569-R5569),0),0),0)</f>
        <v>0</v>
      </c>
      <c r="BB5569" s="209" t="str">
        <f>_xlfn.XLOOKUP(U5569,'Lista Suspensa'!$AA$20:$AA$23,'Lista Suspensa'!$AB$20:$AB$23,"N/A")</f>
        <v>S</v>
      </c>
    </row>
    <row r="5570" spans="1:54" ht="12" customHeight="1">
      <c r="A5570" s="151" t="s">
        <v>54</v>
      </c>
      <c r="B5570" s="152">
        <v>46112</v>
      </c>
      <c r="C5570" s="153" t="s">
        <v>55</v>
      </c>
      <c r="D5570" s="153" t="s">
        <v>56</v>
      </c>
      <c r="E5570" s="244">
        <v>89254585</v>
      </c>
      <c r="F5570" s="144" t="s">
        <v>9856</v>
      </c>
      <c r="G5570" s="230"/>
      <c r="H5570" s="154">
        <v>21966</v>
      </c>
      <c r="I5570" s="153">
        <v>66</v>
      </c>
      <c r="J5570" s="148" t="s">
        <v>70</v>
      </c>
      <c r="K5570" s="153" t="s">
        <v>101</v>
      </c>
      <c r="L5570" s="153"/>
      <c r="M5570" s="153"/>
      <c r="N5570" s="153"/>
      <c r="O5570" s="155">
        <v>21970198387</v>
      </c>
      <c r="P5570" s="156" t="s">
        <v>60</v>
      </c>
      <c r="Q5570" s="157" t="s">
        <v>8211</v>
      </c>
      <c r="R5570" s="158"/>
      <c r="S5570" s="159"/>
      <c r="T5570" s="159" t="s">
        <v>6983</v>
      </c>
      <c r="U5570" s="159" t="s">
        <v>8212</v>
      </c>
      <c r="V5570" s="154">
        <v>46146</v>
      </c>
      <c r="W5570" s="154">
        <v>46155</v>
      </c>
      <c r="X5570" s="154"/>
      <c r="Y5570" s="160"/>
      <c r="Z5570" s="160"/>
      <c r="AA5570" s="153"/>
      <c r="AB5570" s="153"/>
      <c r="AC5570" s="182" t="e">
        <f t="shared" ref="AC5570:AC5633" si="176">SUM(AA5570/(AB5570^2))</f>
        <v>#DIV/0!</v>
      </c>
      <c r="AD5570" s="153" t="e">
        <f t="shared" ref="AD5570:AD5633" si="177">IF(AC5570&lt;18.5,"ABAIXO DO PESO",
(IF(AC5570&lt;=24.9,"PESO NORMAL",
(IF(AC5570&lt;=29.9,"SOBREPESO",
(IF(AC5570&lt;=34.9,"OBESIDADE I",
(IF(AC5570&lt;=39.9,"OBESIDADE II",
(IF(AC5570&lt;=999,"OBESIDADE III","VAZIO")))))))))))</f>
        <v>#DIV/0!</v>
      </c>
      <c r="AE5570" s="207"/>
      <c r="AF5570" s="153"/>
      <c r="AG5570" s="159"/>
      <c r="AH5570" s="153"/>
      <c r="AI5570" s="161"/>
      <c r="AJ5570" s="153"/>
      <c r="AK5570" s="153"/>
      <c r="AL5570" s="207"/>
      <c r="AM5570" s="207"/>
      <c r="AN5570" s="207"/>
      <c r="AO5570" s="207"/>
      <c r="AP5570" s="147" t="s">
        <v>54</v>
      </c>
      <c r="AQ5570" s="147"/>
      <c r="AR5570" s="147"/>
      <c r="AS5570" s="209" t="s">
        <v>68</v>
      </c>
      <c r="AT5570" s="223" t="str">
        <f>MONTH(B5570)&amp;"/"&amp;YEAR(B5570)</f>
        <v>3/2026</v>
      </c>
      <c r="AU5570" s="223">
        <f>WEEKNUM(B5570)-WEEKNUM(EOMONTH(B5570,-1)+1)+1</f>
        <v>5</v>
      </c>
      <c r="AV5570" s="209" t="str">
        <f>MONTH(R5570)&amp;"/"&amp;YEAR(R5570)</f>
        <v>1/1900</v>
      </c>
      <c r="AW5570" s="209" t="e">
        <f>WEEKNUM(R5570)-WEEKNUM(EOMONTH(R5570,-1)+1)+1</f>
        <v>#NUM!</v>
      </c>
      <c r="AX5570" s="209">
        <f>IF(BB5570="S",IF(Q5570="1. Aceitou o programa",R5570-B5570,0),0)</f>
        <v>0</v>
      </c>
      <c r="AY5570" s="209">
        <f>IF(BB5570="S",IF(AND(S5570&lt;&gt;"",R5570&lt;&gt;""),S5570-R5570,0),0)</f>
        <v>0</v>
      </c>
      <c r="AZ5570" s="209">
        <f>IF(BB5570="S",IF(Q5570="1. Aceitou o programa",IF(OR(X5570="Não se Aplica",X5570=""),IF(OR(W5570="Não se Aplica",W5570=""),0,W5570-V5570),AVERAGE(X5570-W5570,W5570-V5570)),0),0)</f>
        <v>0</v>
      </c>
      <c r="BA5570" s="209">
        <f>IF(BB5570="S",IF(AND(Q5570="1. Aceitou o programa",AH5570="Realizada"),IFERROR(IF(AG5570="",0,AG5570-R5570),0),0),0)</f>
        <v>0</v>
      </c>
      <c r="BB5570" s="209" t="str">
        <f>_xlfn.XLOOKUP(U5570,'Lista Suspensa'!$AA$20:$AA$23,'Lista Suspensa'!$AB$20:$AB$23,"N/A")</f>
        <v>S</v>
      </c>
    </row>
    <row r="5571" spans="1:54" ht="12" customHeight="1">
      <c r="A5571" s="151" t="s">
        <v>54</v>
      </c>
      <c r="B5571" s="152">
        <v>46112</v>
      </c>
      <c r="C5571" s="153" t="s">
        <v>55</v>
      </c>
      <c r="D5571" s="153" t="s">
        <v>56</v>
      </c>
      <c r="E5571" s="244">
        <v>92957744</v>
      </c>
      <c r="F5571" s="144" t="s">
        <v>9857</v>
      </c>
      <c r="G5571" s="230"/>
      <c r="H5571" s="154">
        <v>22158</v>
      </c>
      <c r="I5571" s="153">
        <v>65</v>
      </c>
      <c r="J5571" s="148" t="s">
        <v>58</v>
      </c>
      <c r="K5571" s="153" t="s">
        <v>101</v>
      </c>
      <c r="L5571" s="153"/>
      <c r="M5571" s="153"/>
      <c r="N5571" s="153"/>
      <c r="O5571" s="155">
        <v>21982151627</v>
      </c>
      <c r="P5571" s="156" t="s">
        <v>60</v>
      </c>
      <c r="Q5571" s="157" t="s">
        <v>8211</v>
      </c>
      <c r="R5571" s="158"/>
      <c r="S5571" s="159"/>
      <c r="T5571" s="159" t="s">
        <v>6983</v>
      </c>
      <c r="U5571" s="159" t="s">
        <v>8212</v>
      </c>
      <c r="V5571" s="154">
        <v>46146</v>
      </c>
      <c r="W5571" s="154">
        <v>46155</v>
      </c>
      <c r="X5571" s="154"/>
      <c r="Y5571" s="160"/>
      <c r="Z5571" s="160"/>
      <c r="AA5571" s="153"/>
      <c r="AB5571" s="153"/>
      <c r="AC5571" s="182" t="e">
        <f t="shared" si="176"/>
        <v>#DIV/0!</v>
      </c>
      <c r="AD5571" s="153" t="e">
        <f t="shared" si="177"/>
        <v>#DIV/0!</v>
      </c>
      <c r="AE5571" s="207"/>
      <c r="AF5571" s="153"/>
      <c r="AG5571" s="159"/>
      <c r="AH5571" s="153"/>
      <c r="AI5571" s="161"/>
      <c r="AJ5571" s="153"/>
      <c r="AK5571" s="153"/>
      <c r="AL5571" s="207"/>
      <c r="AM5571" s="207"/>
      <c r="AN5571" s="207"/>
      <c r="AO5571" s="207"/>
      <c r="AP5571" s="147" t="s">
        <v>54</v>
      </c>
      <c r="AQ5571" s="147"/>
      <c r="AR5571" s="147"/>
      <c r="AS5571" s="209" t="s">
        <v>68</v>
      </c>
      <c r="AT5571" s="223" t="str">
        <f>MONTH(B5571)&amp;"/"&amp;YEAR(B5571)</f>
        <v>3/2026</v>
      </c>
      <c r="AU5571" s="223">
        <f>WEEKNUM(B5571)-WEEKNUM(EOMONTH(B5571,-1)+1)+1</f>
        <v>5</v>
      </c>
      <c r="AV5571" s="209" t="str">
        <f>MONTH(R5571)&amp;"/"&amp;YEAR(R5571)</f>
        <v>1/1900</v>
      </c>
      <c r="AW5571" s="209" t="e">
        <f>WEEKNUM(R5571)-WEEKNUM(EOMONTH(R5571,-1)+1)+1</f>
        <v>#NUM!</v>
      </c>
      <c r="AX5571" s="209">
        <f>IF(BB5571="S",IF(Q5571="1. Aceitou o programa",R5571-B5571,0),0)</f>
        <v>0</v>
      </c>
      <c r="AY5571" s="209">
        <f>IF(BB5571="S",IF(AND(S5571&lt;&gt;"",R5571&lt;&gt;""),S5571-R5571,0),0)</f>
        <v>0</v>
      </c>
      <c r="AZ5571" s="209">
        <f>IF(BB5571="S",IF(Q5571="1. Aceitou o programa",IF(OR(X5571="Não se Aplica",X5571=""),IF(OR(W5571="Não se Aplica",W5571=""),0,W5571-V5571),AVERAGE(X5571-W5571,W5571-V5571)),0),0)</f>
        <v>0</v>
      </c>
      <c r="BA5571" s="209">
        <f>IF(BB5571="S",IF(AND(Q5571="1. Aceitou o programa",AH5571="Realizada"),IFERROR(IF(AG5571="",0,AG5571-R5571),0),0),0)</f>
        <v>0</v>
      </c>
      <c r="BB5571" s="209" t="str">
        <f>_xlfn.XLOOKUP(U5571,'Lista Suspensa'!$AA$20:$AA$23,'Lista Suspensa'!$AB$20:$AB$23,"N/A")</f>
        <v>S</v>
      </c>
    </row>
    <row r="5572" spans="1:54" ht="12" customHeight="1">
      <c r="A5572" s="151" t="s">
        <v>54</v>
      </c>
      <c r="B5572" s="152">
        <v>46112</v>
      </c>
      <c r="C5572" s="153" t="s">
        <v>55</v>
      </c>
      <c r="D5572" s="153" t="s">
        <v>56</v>
      </c>
      <c r="E5572" s="244">
        <v>95214472</v>
      </c>
      <c r="F5572" s="144" t="s">
        <v>9858</v>
      </c>
      <c r="G5572" s="230"/>
      <c r="H5572" s="154">
        <v>22169</v>
      </c>
      <c r="I5572" s="153">
        <v>65</v>
      </c>
      <c r="J5572" s="148" t="s">
        <v>70</v>
      </c>
      <c r="K5572" s="153" t="s">
        <v>101</v>
      </c>
      <c r="L5572" s="153"/>
      <c r="M5572" s="153"/>
      <c r="N5572" s="153"/>
      <c r="O5572" s="155">
        <v>21964106773</v>
      </c>
      <c r="P5572" s="156" t="s">
        <v>60</v>
      </c>
      <c r="Q5572" s="157" t="s">
        <v>8211</v>
      </c>
      <c r="R5572" s="158"/>
      <c r="S5572" s="159"/>
      <c r="T5572" s="159" t="s">
        <v>6983</v>
      </c>
      <c r="U5572" s="159" t="s">
        <v>8212</v>
      </c>
      <c r="V5572" s="154">
        <v>46146</v>
      </c>
      <c r="W5572" s="154">
        <v>46155</v>
      </c>
      <c r="X5572" s="154"/>
      <c r="Y5572" s="160"/>
      <c r="Z5572" s="160"/>
      <c r="AA5572" s="153"/>
      <c r="AB5572" s="153"/>
      <c r="AC5572" s="182" t="e">
        <f t="shared" si="176"/>
        <v>#DIV/0!</v>
      </c>
      <c r="AD5572" s="153" t="e">
        <f t="shared" si="177"/>
        <v>#DIV/0!</v>
      </c>
      <c r="AE5572" s="207"/>
      <c r="AF5572" s="153"/>
      <c r="AG5572" s="159"/>
      <c r="AH5572" s="153"/>
      <c r="AI5572" s="161"/>
      <c r="AJ5572" s="153"/>
      <c r="AK5572" s="153"/>
      <c r="AL5572" s="207"/>
      <c r="AM5572" s="207"/>
      <c r="AN5572" s="207"/>
      <c r="AO5572" s="207"/>
      <c r="AP5572" s="147" t="s">
        <v>54</v>
      </c>
      <c r="AQ5572" s="147"/>
      <c r="AR5572" s="147"/>
      <c r="AS5572" s="209" t="s">
        <v>68</v>
      </c>
      <c r="AT5572" s="223" t="str">
        <f>MONTH(B5572)&amp;"/"&amp;YEAR(B5572)</f>
        <v>3/2026</v>
      </c>
      <c r="AU5572" s="223">
        <f>WEEKNUM(B5572)-WEEKNUM(EOMONTH(B5572,-1)+1)+1</f>
        <v>5</v>
      </c>
      <c r="AV5572" s="209" t="str">
        <f>MONTH(R5572)&amp;"/"&amp;YEAR(R5572)</f>
        <v>1/1900</v>
      </c>
      <c r="AW5572" s="209" t="e">
        <f>WEEKNUM(R5572)-WEEKNUM(EOMONTH(R5572,-1)+1)+1</f>
        <v>#NUM!</v>
      </c>
      <c r="AX5572" s="209">
        <f>IF(BB5572="S",IF(Q5572="1. Aceitou o programa",R5572-B5572,0),0)</f>
        <v>0</v>
      </c>
      <c r="AY5572" s="209">
        <f>IF(BB5572="S",IF(AND(S5572&lt;&gt;"",R5572&lt;&gt;""),S5572-R5572,0),0)</f>
        <v>0</v>
      </c>
      <c r="AZ5572" s="209">
        <f>IF(BB5572="S",IF(Q5572="1. Aceitou o programa",IF(OR(X5572="Não se Aplica",X5572=""),IF(OR(W5572="Não se Aplica",W5572=""),0,W5572-V5572),AVERAGE(X5572-W5572,W5572-V5572)),0),0)</f>
        <v>0</v>
      </c>
      <c r="BA5572" s="209">
        <f>IF(BB5572="S",IF(AND(Q5572="1. Aceitou o programa",AH5572="Realizada"),IFERROR(IF(AG5572="",0,AG5572-R5572),0),0),0)</f>
        <v>0</v>
      </c>
      <c r="BB5572" s="209" t="str">
        <f>_xlfn.XLOOKUP(U5572,'Lista Suspensa'!$AA$20:$AA$23,'Lista Suspensa'!$AB$20:$AB$23,"N/A")</f>
        <v>S</v>
      </c>
    </row>
    <row r="5573" spans="1:54" ht="12" customHeight="1">
      <c r="A5573" s="151" t="s">
        <v>54</v>
      </c>
      <c r="B5573" s="152">
        <v>46112</v>
      </c>
      <c r="C5573" s="153" t="s">
        <v>55</v>
      </c>
      <c r="D5573" s="153" t="s">
        <v>56</v>
      </c>
      <c r="E5573" s="244">
        <v>87954129</v>
      </c>
      <c r="F5573" s="144" t="s">
        <v>9859</v>
      </c>
      <c r="G5573" s="230"/>
      <c r="H5573" s="154">
        <v>22178</v>
      </c>
      <c r="I5573" s="153">
        <v>65</v>
      </c>
      <c r="J5573" s="148" t="s">
        <v>70</v>
      </c>
      <c r="K5573" s="153" t="s">
        <v>101</v>
      </c>
      <c r="L5573" s="153"/>
      <c r="M5573" s="153"/>
      <c r="N5573" s="153"/>
      <c r="O5573" s="155">
        <v>21972834136</v>
      </c>
      <c r="P5573" s="156" t="s">
        <v>60</v>
      </c>
      <c r="Q5573" s="157" t="s">
        <v>8211</v>
      </c>
      <c r="R5573" s="158"/>
      <c r="S5573" s="159"/>
      <c r="T5573" s="159" t="s">
        <v>6983</v>
      </c>
      <c r="U5573" s="159" t="s">
        <v>8212</v>
      </c>
      <c r="V5573" s="154">
        <v>46146</v>
      </c>
      <c r="W5573" s="154">
        <v>46155</v>
      </c>
      <c r="X5573" s="154"/>
      <c r="Y5573" s="160"/>
      <c r="Z5573" s="160"/>
      <c r="AA5573" s="153"/>
      <c r="AB5573" s="153"/>
      <c r="AC5573" s="182" t="e">
        <f t="shared" si="176"/>
        <v>#DIV/0!</v>
      </c>
      <c r="AD5573" s="153" t="e">
        <f t="shared" si="177"/>
        <v>#DIV/0!</v>
      </c>
      <c r="AE5573" s="207"/>
      <c r="AF5573" s="153"/>
      <c r="AG5573" s="159"/>
      <c r="AH5573" s="153"/>
      <c r="AI5573" s="161"/>
      <c r="AJ5573" s="153"/>
      <c r="AK5573" s="153"/>
      <c r="AL5573" s="207"/>
      <c r="AM5573" s="207"/>
      <c r="AN5573" s="207"/>
      <c r="AO5573" s="207"/>
      <c r="AP5573" s="147" t="s">
        <v>54</v>
      </c>
      <c r="AQ5573" s="147"/>
      <c r="AR5573" s="147"/>
      <c r="AS5573" s="209" t="s">
        <v>68</v>
      </c>
      <c r="AT5573" s="223" t="str">
        <f>MONTH(B5573)&amp;"/"&amp;YEAR(B5573)</f>
        <v>3/2026</v>
      </c>
      <c r="AU5573" s="223">
        <f>WEEKNUM(B5573)-WEEKNUM(EOMONTH(B5573,-1)+1)+1</f>
        <v>5</v>
      </c>
      <c r="AV5573" s="209" t="str">
        <f>MONTH(R5573)&amp;"/"&amp;YEAR(R5573)</f>
        <v>1/1900</v>
      </c>
      <c r="AW5573" s="209" t="e">
        <f>WEEKNUM(R5573)-WEEKNUM(EOMONTH(R5573,-1)+1)+1</f>
        <v>#NUM!</v>
      </c>
      <c r="AX5573" s="209">
        <f>IF(BB5573="S",IF(Q5573="1. Aceitou o programa",R5573-B5573,0),0)</f>
        <v>0</v>
      </c>
      <c r="AY5573" s="209">
        <f>IF(BB5573="S",IF(AND(S5573&lt;&gt;"",R5573&lt;&gt;""),S5573-R5573,0),0)</f>
        <v>0</v>
      </c>
      <c r="AZ5573" s="209">
        <f>IF(BB5573="S",IF(Q5573="1. Aceitou o programa",IF(OR(X5573="Não se Aplica",X5573=""),IF(OR(W5573="Não se Aplica",W5573=""),0,W5573-V5573),AVERAGE(X5573-W5573,W5573-V5573)),0),0)</f>
        <v>0</v>
      </c>
      <c r="BA5573" s="209">
        <f>IF(BB5573="S",IF(AND(Q5573="1. Aceitou o programa",AH5573="Realizada"),IFERROR(IF(AG5573="",0,AG5573-R5573),0),0),0)</f>
        <v>0</v>
      </c>
      <c r="BB5573" s="209" t="str">
        <f>_xlfn.XLOOKUP(U5573,'Lista Suspensa'!$AA$20:$AA$23,'Lista Suspensa'!$AB$20:$AB$23,"N/A")</f>
        <v>S</v>
      </c>
    </row>
    <row r="5574" spans="1:54" ht="12" customHeight="1">
      <c r="A5574" s="151" t="s">
        <v>54</v>
      </c>
      <c r="B5574" s="152">
        <v>46112</v>
      </c>
      <c r="C5574" s="153" t="s">
        <v>55</v>
      </c>
      <c r="D5574" s="153" t="s">
        <v>56</v>
      </c>
      <c r="E5574" s="244">
        <v>92955173</v>
      </c>
      <c r="F5574" s="144" t="s">
        <v>9860</v>
      </c>
      <c r="G5574" s="230"/>
      <c r="H5574" s="154">
        <v>22181</v>
      </c>
      <c r="I5574" s="153">
        <v>65</v>
      </c>
      <c r="J5574" s="148" t="s">
        <v>70</v>
      </c>
      <c r="K5574" s="153" t="s">
        <v>101</v>
      </c>
      <c r="L5574" s="153"/>
      <c r="M5574" s="153"/>
      <c r="N5574" s="153"/>
      <c r="O5574" s="155">
        <v>21986700961</v>
      </c>
      <c r="P5574" s="156" t="s">
        <v>60</v>
      </c>
      <c r="Q5574" s="157" t="s">
        <v>8211</v>
      </c>
      <c r="R5574" s="158"/>
      <c r="S5574" s="159"/>
      <c r="T5574" s="159" t="s">
        <v>6983</v>
      </c>
      <c r="U5574" s="159" t="s">
        <v>8212</v>
      </c>
      <c r="V5574" s="154">
        <v>46146</v>
      </c>
      <c r="W5574" s="154">
        <v>46155</v>
      </c>
      <c r="X5574" s="154"/>
      <c r="Y5574" s="160"/>
      <c r="Z5574" s="160"/>
      <c r="AA5574" s="153"/>
      <c r="AB5574" s="153"/>
      <c r="AC5574" s="182" t="e">
        <f t="shared" si="176"/>
        <v>#DIV/0!</v>
      </c>
      <c r="AD5574" s="153" t="e">
        <f t="shared" si="177"/>
        <v>#DIV/0!</v>
      </c>
      <c r="AE5574" s="207"/>
      <c r="AF5574" s="153"/>
      <c r="AG5574" s="159"/>
      <c r="AH5574" s="153"/>
      <c r="AI5574" s="161"/>
      <c r="AJ5574" s="153"/>
      <c r="AK5574" s="153"/>
      <c r="AL5574" s="207"/>
      <c r="AM5574" s="207"/>
      <c r="AN5574" s="207"/>
      <c r="AO5574" s="207"/>
      <c r="AP5574" s="147" t="s">
        <v>54</v>
      </c>
      <c r="AQ5574" s="147"/>
      <c r="AR5574" s="147"/>
      <c r="AS5574" s="209" t="s">
        <v>68</v>
      </c>
      <c r="AT5574" s="223" t="str">
        <f>MONTH(B5574)&amp;"/"&amp;YEAR(B5574)</f>
        <v>3/2026</v>
      </c>
      <c r="AU5574" s="223">
        <f>WEEKNUM(B5574)-WEEKNUM(EOMONTH(B5574,-1)+1)+1</f>
        <v>5</v>
      </c>
      <c r="AV5574" s="209" t="str">
        <f>MONTH(R5574)&amp;"/"&amp;YEAR(R5574)</f>
        <v>1/1900</v>
      </c>
      <c r="AW5574" s="209" t="e">
        <f>WEEKNUM(R5574)-WEEKNUM(EOMONTH(R5574,-1)+1)+1</f>
        <v>#NUM!</v>
      </c>
      <c r="AX5574" s="209">
        <f>IF(BB5574="S",IF(Q5574="1. Aceitou o programa",R5574-B5574,0),0)</f>
        <v>0</v>
      </c>
      <c r="AY5574" s="209">
        <f>IF(BB5574="S",IF(AND(S5574&lt;&gt;"",R5574&lt;&gt;""),S5574-R5574,0),0)</f>
        <v>0</v>
      </c>
      <c r="AZ5574" s="209">
        <f>IF(BB5574="S",IF(Q5574="1. Aceitou o programa",IF(OR(X5574="Não se Aplica",X5574=""),IF(OR(W5574="Não se Aplica",W5574=""),0,W5574-V5574),AVERAGE(X5574-W5574,W5574-V5574)),0),0)</f>
        <v>0</v>
      </c>
      <c r="BA5574" s="209">
        <f>IF(BB5574="S",IF(AND(Q5574="1. Aceitou o programa",AH5574="Realizada"),IFERROR(IF(AG5574="",0,AG5574-R5574),0),0),0)</f>
        <v>0</v>
      </c>
      <c r="BB5574" s="209" t="str">
        <f>_xlfn.XLOOKUP(U5574,'Lista Suspensa'!$AA$20:$AA$23,'Lista Suspensa'!$AB$20:$AB$23,"N/A")</f>
        <v>S</v>
      </c>
    </row>
    <row r="5575" spans="1:54" ht="12" customHeight="1">
      <c r="A5575" s="151" t="s">
        <v>54</v>
      </c>
      <c r="B5575" s="152">
        <v>46112</v>
      </c>
      <c r="C5575" s="153" t="s">
        <v>55</v>
      </c>
      <c r="D5575" s="153" t="s">
        <v>56</v>
      </c>
      <c r="E5575" s="244">
        <v>94093227</v>
      </c>
      <c r="F5575" s="144" t="s">
        <v>9861</v>
      </c>
      <c r="G5575" s="230"/>
      <c r="H5575" s="154">
        <v>22321</v>
      </c>
      <c r="I5575" s="153">
        <v>65</v>
      </c>
      <c r="J5575" s="148" t="s">
        <v>70</v>
      </c>
      <c r="K5575" s="153" t="s">
        <v>101</v>
      </c>
      <c r="L5575" s="153"/>
      <c r="M5575" s="153"/>
      <c r="N5575" s="153"/>
      <c r="O5575" s="155">
        <v>21977945000</v>
      </c>
      <c r="P5575" s="156" t="s">
        <v>60</v>
      </c>
      <c r="Q5575" s="157" t="s">
        <v>8211</v>
      </c>
      <c r="R5575" s="158"/>
      <c r="S5575" s="159"/>
      <c r="T5575" s="159" t="s">
        <v>6983</v>
      </c>
      <c r="U5575" s="159" t="s">
        <v>8212</v>
      </c>
      <c r="V5575" s="154">
        <v>46146</v>
      </c>
      <c r="W5575" s="154">
        <v>46155</v>
      </c>
      <c r="X5575" s="154"/>
      <c r="Y5575" s="160"/>
      <c r="Z5575" s="160"/>
      <c r="AA5575" s="153"/>
      <c r="AB5575" s="153"/>
      <c r="AC5575" s="182" t="e">
        <f t="shared" si="176"/>
        <v>#DIV/0!</v>
      </c>
      <c r="AD5575" s="153" t="e">
        <f t="shared" si="177"/>
        <v>#DIV/0!</v>
      </c>
      <c r="AE5575" s="207"/>
      <c r="AF5575" s="153"/>
      <c r="AG5575" s="159"/>
      <c r="AH5575" s="153"/>
      <c r="AI5575" s="161"/>
      <c r="AJ5575" s="153"/>
      <c r="AK5575" s="153"/>
      <c r="AL5575" s="207"/>
      <c r="AM5575" s="207"/>
      <c r="AN5575" s="207"/>
      <c r="AO5575" s="207"/>
      <c r="AP5575" s="147" t="s">
        <v>54</v>
      </c>
      <c r="AQ5575" s="147"/>
      <c r="AR5575" s="147"/>
      <c r="AS5575" s="209" t="s">
        <v>68</v>
      </c>
      <c r="AT5575" s="223" t="str">
        <f>MONTH(B5575)&amp;"/"&amp;YEAR(B5575)</f>
        <v>3/2026</v>
      </c>
      <c r="AU5575" s="223">
        <f>WEEKNUM(B5575)-WEEKNUM(EOMONTH(B5575,-1)+1)+1</f>
        <v>5</v>
      </c>
      <c r="AV5575" s="209" t="str">
        <f>MONTH(R5575)&amp;"/"&amp;YEAR(R5575)</f>
        <v>1/1900</v>
      </c>
      <c r="AW5575" s="209" t="e">
        <f>WEEKNUM(R5575)-WEEKNUM(EOMONTH(R5575,-1)+1)+1</f>
        <v>#NUM!</v>
      </c>
      <c r="AX5575" s="209">
        <f>IF(BB5575="S",IF(Q5575="1. Aceitou o programa",R5575-B5575,0),0)</f>
        <v>0</v>
      </c>
      <c r="AY5575" s="209">
        <f>IF(BB5575="S",IF(AND(S5575&lt;&gt;"",R5575&lt;&gt;""),S5575-R5575,0),0)</f>
        <v>0</v>
      </c>
      <c r="AZ5575" s="209">
        <f>IF(BB5575="S",IF(Q5575="1. Aceitou o programa",IF(OR(X5575="Não se Aplica",X5575=""),IF(OR(W5575="Não se Aplica",W5575=""),0,W5575-V5575),AVERAGE(X5575-W5575,W5575-V5575)),0),0)</f>
        <v>0</v>
      </c>
      <c r="BA5575" s="209">
        <f>IF(BB5575="S",IF(AND(Q5575="1. Aceitou o programa",AH5575="Realizada"),IFERROR(IF(AG5575="",0,AG5575-R5575),0),0),0)</f>
        <v>0</v>
      </c>
      <c r="BB5575" s="209" t="str">
        <f>_xlfn.XLOOKUP(U5575,'Lista Suspensa'!$AA$20:$AA$23,'Lista Suspensa'!$AB$20:$AB$23,"N/A")</f>
        <v>S</v>
      </c>
    </row>
    <row r="5576" spans="1:54" ht="12" customHeight="1">
      <c r="A5576" s="151" t="s">
        <v>54</v>
      </c>
      <c r="B5576" s="152">
        <v>46112</v>
      </c>
      <c r="C5576" s="153" t="s">
        <v>55</v>
      </c>
      <c r="D5576" s="153" t="s">
        <v>56</v>
      </c>
      <c r="E5576" s="244">
        <v>94071694</v>
      </c>
      <c r="F5576" s="144" t="s">
        <v>9862</v>
      </c>
      <c r="G5576" s="230"/>
      <c r="H5576" s="154">
        <v>22341</v>
      </c>
      <c r="I5576" s="153">
        <v>65</v>
      </c>
      <c r="J5576" s="148" t="s">
        <v>70</v>
      </c>
      <c r="K5576" s="153" t="s">
        <v>101</v>
      </c>
      <c r="L5576" s="153"/>
      <c r="M5576" s="153"/>
      <c r="N5576" s="153"/>
      <c r="O5576" s="155">
        <v>21993939542</v>
      </c>
      <c r="P5576" s="156" t="s">
        <v>60</v>
      </c>
      <c r="Q5576" s="157" t="s">
        <v>8211</v>
      </c>
      <c r="R5576" s="158"/>
      <c r="S5576" s="159"/>
      <c r="T5576" s="159" t="s">
        <v>6983</v>
      </c>
      <c r="U5576" s="159" t="s">
        <v>8212</v>
      </c>
      <c r="V5576" s="154">
        <v>46146</v>
      </c>
      <c r="W5576" s="154">
        <v>46155</v>
      </c>
      <c r="X5576" s="154"/>
      <c r="Y5576" s="160"/>
      <c r="Z5576" s="160"/>
      <c r="AA5576" s="153"/>
      <c r="AB5576" s="153"/>
      <c r="AC5576" s="182" t="e">
        <f t="shared" si="176"/>
        <v>#DIV/0!</v>
      </c>
      <c r="AD5576" s="153" t="e">
        <f t="shared" si="177"/>
        <v>#DIV/0!</v>
      </c>
      <c r="AE5576" s="207"/>
      <c r="AF5576" s="153"/>
      <c r="AG5576" s="159"/>
      <c r="AH5576" s="153"/>
      <c r="AI5576" s="161"/>
      <c r="AJ5576" s="153"/>
      <c r="AK5576" s="153"/>
      <c r="AL5576" s="207"/>
      <c r="AM5576" s="207"/>
      <c r="AN5576" s="207"/>
      <c r="AO5576" s="207"/>
      <c r="AP5576" s="147" t="s">
        <v>54</v>
      </c>
      <c r="AQ5576" s="147"/>
      <c r="AR5576" s="147"/>
      <c r="AS5576" s="209" t="s">
        <v>68</v>
      </c>
      <c r="AT5576" s="223" t="str">
        <f>MONTH(B5576)&amp;"/"&amp;YEAR(B5576)</f>
        <v>3/2026</v>
      </c>
      <c r="AU5576" s="223">
        <f>WEEKNUM(B5576)-WEEKNUM(EOMONTH(B5576,-1)+1)+1</f>
        <v>5</v>
      </c>
      <c r="AV5576" s="209" t="str">
        <f>MONTH(R5576)&amp;"/"&amp;YEAR(R5576)</f>
        <v>1/1900</v>
      </c>
      <c r="AW5576" s="209" t="e">
        <f>WEEKNUM(R5576)-WEEKNUM(EOMONTH(R5576,-1)+1)+1</f>
        <v>#NUM!</v>
      </c>
      <c r="AX5576" s="209">
        <f>IF(BB5576="S",IF(Q5576="1. Aceitou o programa",R5576-B5576,0),0)</f>
        <v>0</v>
      </c>
      <c r="AY5576" s="209">
        <f>IF(BB5576="S",IF(AND(S5576&lt;&gt;"",R5576&lt;&gt;""),S5576-R5576,0),0)</f>
        <v>0</v>
      </c>
      <c r="AZ5576" s="209">
        <f>IF(BB5576="S",IF(Q5576="1. Aceitou o programa",IF(OR(X5576="Não se Aplica",X5576=""),IF(OR(W5576="Não se Aplica",W5576=""),0,W5576-V5576),AVERAGE(X5576-W5576,W5576-V5576)),0),0)</f>
        <v>0</v>
      </c>
      <c r="BA5576" s="209">
        <f>IF(BB5576="S",IF(AND(Q5576="1. Aceitou o programa",AH5576="Realizada"),IFERROR(IF(AG5576="",0,AG5576-R5576),0),0),0)</f>
        <v>0</v>
      </c>
      <c r="BB5576" s="209" t="str">
        <f>_xlfn.XLOOKUP(U5576,'Lista Suspensa'!$AA$20:$AA$23,'Lista Suspensa'!$AB$20:$AB$23,"N/A")</f>
        <v>S</v>
      </c>
    </row>
    <row r="5577" spans="1:54" ht="12" customHeight="1">
      <c r="A5577" s="151" t="s">
        <v>54</v>
      </c>
      <c r="B5577" s="152">
        <v>46112</v>
      </c>
      <c r="C5577" s="153" t="s">
        <v>55</v>
      </c>
      <c r="D5577" s="153" t="s">
        <v>56</v>
      </c>
      <c r="E5577" s="244">
        <v>87982936</v>
      </c>
      <c r="F5577" s="144" t="s">
        <v>9863</v>
      </c>
      <c r="G5577" s="230"/>
      <c r="H5577" s="154">
        <v>22435</v>
      </c>
      <c r="I5577" s="153">
        <v>64</v>
      </c>
      <c r="J5577" s="148" t="s">
        <v>70</v>
      </c>
      <c r="K5577" s="153" t="s">
        <v>101</v>
      </c>
      <c r="L5577" s="153"/>
      <c r="M5577" s="153"/>
      <c r="N5577" s="153"/>
      <c r="O5577" s="155">
        <v>21993664169</v>
      </c>
      <c r="P5577" s="156" t="s">
        <v>60</v>
      </c>
      <c r="Q5577" s="157" t="s">
        <v>8211</v>
      </c>
      <c r="R5577" s="158"/>
      <c r="S5577" s="159"/>
      <c r="T5577" s="159" t="s">
        <v>6983</v>
      </c>
      <c r="U5577" s="159" t="s">
        <v>8212</v>
      </c>
      <c r="V5577" s="154">
        <v>46146</v>
      </c>
      <c r="W5577" s="154">
        <v>46155</v>
      </c>
      <c r="X5577" s="154"/>
      <c r="Y5577" s="160"/>
      <c r="Z5577" s="160"/>
      <c r="AA5577" s="153"/>
      <c r="AB5577" s="153"/>
      <c r="AC5577" s="182" t="e">
        <f t="shared" si="176"/>
        <v>#DIV/0!</v>
      </c>
      <c r="AD5577" s="153" t="e">
        <f t="shared" si="177"/>
        <v>#DIV/0!</v>
      </c>
      <c r="AE5577" s="207"/>
      <c r="AF5577" s="153"/>
      <c r="AG5577" s="159"/>
      <c r="AH5577" s="153"/>
      <c r="AI5577" s="161"/>
      <c r="AJ5577" s="153"/>
      <c r="AK5577" s="153"/>
      <c r="AL5577" s="207"/>
      <c r="AM5577" s="207"/>
      <c r="AN5577" s="207"/>
      <c r="AO5577" s="207"/>
      <c r="AP5577" s="147" t="s">
        <v>54</v>
      </c>
      <c r="AQ5577" s="147"/>
      <c r="AR5577" s="147"/>
      <c r="AS5577" s="209" t="s">
        <v>68</v>
      </c>
      <c r="AT5577" s="223" t="str">
        <f>MONTH(B5577)&amp;"/"&amp;YEAR(B5577)</f>
        <v>3/2026</v>
      </c>
      <c r="AU5577" s="223">
        <f>WEEKNUM(B5577)-WEEKNUM(EOMONTH(B5577,-1)+1)+1</f>
        <v>5</v>
      </c>
      <c r="AV5577" s="209" t="str">
        <f>MONTH(R5577)&amp;"/"&amp;YEAR(R5577)</f>
        <v>1/1900</v>
      </c>
      <c r="AW5577" s="209" t="e">
        <f>WEEKNUM(R5577)-WEEKNUM(EOMONTH(R5577,-1)+1)+1</f>
        <v>#NUM!</v>
      </c>
      <c r="AX5577" s="209">
        <f>IF(BB5577="S",IF(Q5577="1. Aceitou o programa",R5577-B5577,0),0)</f>
        <v>0</v>
      </c>
      <c r="AY5577" s="209">
        <f>IF(BB5577="S",IF(AND(S5577&lt;&gt;"",R5577&lt;&gt;""),S5577-R5577,0),0)</f>
        <v>0</v>
      </c>
      <c r="AZ5577" s="209">
        <f>IF(BB5577="S",IF(Q5577="1. Aceitou o programa",IF(OR(X5577="Não se Aplica",X5577=""),IF(OR(W5577="Não se Aplica",W5577=""),0,W5577-V5577),AVERAGE(X5577-W5577,W5577-V5577)),0),0)</f>
        <v>0</v>
      </c>
      <c r="BA5577" s="209">
        <f>IF(BB5577="S",IF(AND(Q5577="1. Aceitou o programa",AH5577="Realizada"),IFERROR(IF(AG5577="",0,AG5577-R5577),0),0),0)</f>
        <v>0</v>
      </c>
      <c r="BB5577" s="209" t="str">
        <f>_xlfn.XLOOKUP(U5577,'Lista Suspensa'!$AA$20:$AA$23,'Lista Suspensa'!$AB$20:$AB$23,"N/A")</f>
        <v>S</v>
      </c>
    </row>
    <row r="5578" spans="1:54" ht="12" customHeight="1">
      <c r="A5578" s="151" t="s">
        <v>54</v>
      </c>
      <c r="B5578" s="152">
        <v>46112</v>
      </c>
      <c r="C5578" s="153" t="s">
        <v>55</v>
      </c>
      <c r="D5578" s="153" t="s">
        <v>56</v>
      </c>
      <c r="E5578" s="244">
        <v>94559202</v>
      </c>
      <c r="F5578" s="144" t="s">
        <v>9864</v>
      </c>
      <c r="G5578" s="230"/>
      <c r="H5578" s="154">
        <v>22471</v>
      </c>
      <c r="I5578" s="153">
        <v>64</v>
      </c>
      <c r="J5578" s="148" t="s">
        <v>70</v>
      </c>
      <c r="K5578" s="153" t="s">
        <v>101</v>
      </c>
      <c r="L5578" s="153"/>
      <c r="M5578" s="153"/>
      <c r="N5578" s="153"/>
      <c r="O5578" s="155">
        <v>21997346391</v>
      </c>
      <c r="P5578" s="156" t="s">
        <v>60</v>
      </c>
      <c r="Q5578" s="157" t="s">
        <v>8211</v>
      </c>
      <c r="R5578" s="158"/>
      <c r="S5578" s="159"/>
      <c r="T5578" s="159" t="s">
        <v>6983</v>
      </c>
      <c r="U5578" s="159" t="s">
        <v>8212</v>
      </c>
      <c r="V5578" s="154">
        <v>46146</v>
      </c>
      <c r="W5578" s="154">
        <v>46155</v>
      </c>
      <c r="X5578" s="154"/>
      <c r="Y5578" s="160"/>
      <c r="Z5578" s="160"/>
      <c r="AA5578" s="153"/>
      <c r="AB5578" s="153"/>
      <c r="AC5578" s="182" t="e">
        <f t="shared" si="176"/>
        <v>#DIV/0!</v>
      </c>
      <c r="AD5578" s="153" t="e">
        <f t="shared" si="177"/>
        <v>#DIV/0!</v>
      </c>
      <c r="AE5578" s="207"/>
      <c r="AF5578" s="153"/>
      <c r="AG5578" s="159"/>
      <c r="AH5578" s="153"/>
      <c r="AI5578" s="161"/>
      <c r="AJ5578" s="153"/>
      <c r="AK5578" s="153"/>
      <c r="AL5578" s="207"/>
      <c r="AM5578" s="207"/>
      <c r="AN5578" s="207"/>
      <c r="AO5578" s="207"/>
      <c r="AP5578" s="147" t="s">
        <v>54</v>
      </c>
      <c r="AQ5578" s="147"/>
      <c r="AR5578" s="147"/>
      <c r="AS5578" s="209" t="s">
        <v>68</v>
      </c>
      <c r="AT5578" s="223" t="str">
        <f>MONTH(B5578)&amp;"/"&amp;YEAR(B5578)</f>
        <v>3/2026</v>
      </c>
      <c r="AU5578" s="223">
        <f>WEEKNUM(B5578)-WEEKNUM(EOMONTH(B5578,-1)+1)+1</f>
        <v>5</v>
      </c>
      <c r="AV5578" s="209" t="str">
        <f>MONTH(R5578)&amp;"/"&amp;YEAR(R5578)</f>
        <v>1/1900</v>
      </c>
      <c r="AW5578" s="209" t="e">
        <f>WEEKNUM(R5578)-WEEKNUM(EOMONTH(R5578,-1)+1)+1</f>
        <v>#NUM!</v>
      </c>
      <c r="AX5578" s="209">
        <f>IF(BB5578="S",IF(Q5578="1. Aceitou o programa",R5578-B5578,0),0)</f>
        <v>0</v>
      </c>
      <c r="AY5578" s="209">
        <f>IF(BB5578="S",IF(AND(S5578&lt;&gt;"",R5578&lt;&gt;""),S5578-R5578,0),0)</f>
        <v>0</v>
      </c>
      <c r="AZ5578" s="209">
        <f>IF(BB5578="S",IF(Q5578="1. Aceitou o programa",IF(OR(X5578="Não se Aplica",X5578=""),IF(OR(W5578="Não se Aplica",W5578=""),0,W5578-V5578),AVERAGE(X5578-W5578,W5578-V5578)),0),0)</f>
        <v>0</v>
      </c>
      <c r="BA5578" s="209">
        <f>IF(BB5578="S",IF(AND(Q5578="1. Aceitou o programa",AH5578="Realizada"),IFERROR(IF(AG5578="",0,AG5578-R5578),0),0),0)</f>
        <v>0</v>
      </c>
      <c r="BB5578" s="209" t="str">
        <f>_xlfn.XLOOKUP(U5578,'Lista Suspensa'!$AA$20:$AA$23,'Lista Suspensa'!$AB$20:$AB$23,"N/A")</f>
        <v>S</v>
      </c>
    </row>
    <row r="5579" spans="1:54" ht="12" customHeight="1">
      <c r="A5579" s="151" t="s">
        <v>54</v>
      </c>
      <c r="B5579" s="152">
        <v>46112</v>
      </c>
      <c r="C5579" s="153" t="s">
        <v>55</v>
      </c>
      <c r="D5579" s="153" t="s">
        <v>56</v>
      </c>
      <c r="E5579" s="244">
        <v>93698826</v>
      </c>
      <c r="F5579" s="144" t="s">
        <v>9865</v>
      </c>
      <c r="G5579" s="230"/>
      <c r="H5579" s="154">
        <v>22597</v>
      </c>
      <c r="I5579" s="153">
        <v>64</v>
      </c>
      <c r="J5579" s="148" t="s">
        <v>70</v>
      </c>
      <c r="K5579" s="153" t="s">
        <v>101</v>
      </c>
      <c r="L5579" s="153"/>
      <c r="M5579" s="153"/>
      <c r="N5579" s="153"/>
      <c r="O5579" s="155">
        <v>21982611351</v>
      </c>
      <c r="P5579" s="156" t="s">
        <v>60</v>
      </c>
      <c r="Q5579" s="157" t="s">
        <v>8211</v>
      </c>
      <c r="R5579" s="158"/>
      <c r="S5579" s="159"/>
      <c r="T5579" s="159" t="s">
        <v>6983</v>
      </c>
      <c r="U5579" s="159" t="s">
        <v>8212</v>
      </c>
      <c r="V5579" s="154">
        <v>46146</v>
      </c>
      <c r="W5579" s="154">
        <v>46155</v>
      </c>
      <c r="X5579" s="154"/>
      <c r="Y5579" s="160"/>
      <c r="Z5579" s="160"/>
      <c r="AA5579" s="153"/>
      <c r="AB5579" s="153"/>
      <c r="AC5579" s="182" t="e">
        <f t="shared" si="176"/>
        <v>#DIV/0!</v>
      </c>
      <c r="AD5579" s="153" t="e">
        <f t="shared" si="177"/>
        <v>#DIV/0!</v>
      </c>
      <c r="AE5579" s="207"/>
      <c r="AF5579" s="153"/>
      <c r="AG5579" s="159"/>
      <c r="AH5579" s="153"/>
      <c r="AI5579" s="161"/>
      <c r="AJ5579" s="153"/>
      <c r="AK5579" s="153"/>
      <c r="AL5579" s="207"/>
      <c r="AM5579" s="207"/>
      <c r="AN5579" s="207"/>
      <c r="AO5579" s="207"/>
      <c r="AP5579" s="147" t="s">
        <v>54</v>
      </c>
      <c r="AQ5579" s="147"/>
      <c r="AR5579" s="147"/>
      <c r="AS5579" s="209" t="s">
        <v>68</v>
      </c>
      <c r="AT5579" s="223" t="str">
        <f>MONTH(B5579)&amp;"/"&amp;YEAR(B5579)</f>
        <v>3/2026</v>
      </c>
      <c r="AU5579" s="223">
        <f>WEEKNUM(B5579)-WEEKNUM(EOMONTH(B5579,-1)+1)+1</f>
        <v>5</v>
      </c>
      <c r="AV5579" s="209" t="str">
        <f>MONTH(R5579)&amp;"/"&amp;YEAR(R5579)</f>
        <v>1/1900</v>
      </c>
      <c r="AW5579" s="209" t="e">
        <f>WEEKNUM(R5579)-WEEKNUM(EOMONTH(R5579,-1)+1)+1</f>
        <v>#NUM!</v>
      </c>
      <c r="AX5579" s="209">
        <f>IF(BB5579="S",IF(Q5579="1. Aceitou o programa",R5579-B5579,0),0)</f>
        <v>0</v>
      </c>
      <c r="AY5579" s="209">
        <f>IF(BB5579="S",IF(AND(S5579&lt;&gt;"",R5579&lt;&gt;""),S5579-R5579,0),0)</f>
        <v>0</v>
      </c>
      <c r="AZ5579" s="209">
        <f>IF(BB5579="S",IF(Q5579="1. Aceitou o programa",IF(OR(X5579="Não se Aplica",X5579=""),IF(OR(W5579="Não se Aplica",W5579=""),0,W5579-V5579),AVERAGE(X5579-W5579,W5579-V5579)),0),0)</f>
        <v>0</v>
      </c>
      <c r="BA5579" s="209">
        <f>IF(BB5579="S",IF(AND(Q5579="1. Aceitou o programa",AH5579="Realizada"),IFERROR(IF(AG5579="",0,AG5579-R5579),0),0),0)</f>
        <v>0</v>
      </c>
      <c r="BB5579" s="209" t="str">
        <f>_xlfn.XLOOKUP(U5579,'Lista Suspensa'!$AA$20:$AA$23,'Lista Suspensa'!$AB$20:$AB$23,"N/A")</f>
        <v>S</v>
      </c>
    </row>
    <row r="5580" spans="1:54" ht="12" customHeight="1">
      <c r="A5580" s="151" t="s">
        <v>54</v>
      </c>
      <c r="B5580" s="152">
        <v>46112</v>
      </c>
      <c r="C5580" s="153" t="s">
        <v>55</v>
      </c>
      <c r="D5580" s="153" t="s">
        <v>56</v>
      </c>
      <c r="E5580" s="244">
        <v>82141554</v>
      </c>
      <c r="F5580" s="144" t="s">
        <v>9866</v>
      </c>
      <c r="G5580" s="230"/>
      <c r="H5580" s="154">
        <v>22680</v>
      </c>
      <c r="I5580" s="153">
        <v>64</v>
      </c>
      <c r="J5580" s="148" t="s">
        <v>70</v>
      </c>
      <c r="K5580" s="153" t="s">
        <v>101</v>
      </c>
      <c r="L5580" s="153"/>
      <c r="M5580" s="153"/>
      <c r="N5580" s="153"/>
      <c r="O5580" s="155">
        <v>21982246634</v>
      </c>
      <c r="P5580" s="156" t="s">
        <v>60</v>
      </c>
      <c r="Q5580" s="157" t="s">
        <v>8211</v>
      </c>
      <c r="R5580" s="158"/>
      <c r="S5580" s="159"/>
      <c r="T5580" s="159" t="s">
        <v>6983</v>
      </c>
      <c r="U5580" s="159" t="s">
        <v>8212</v>
      </c>
      <c r="V5580" s="154">
        <v>46146</v>
      </c>
      <c r="W5580" s="154">
        <v>46155</v>
      </c>
      <c r="X5580" s="154"/>
      <c r="Y5580" s="160"/>
      <c r="Z5580" s="160"/>
      <c r="AA5580" s="153"/>
      <c r="AB5580" s="153"/>
      <c r="AC5580" s="182" t="e">
        <f t="shared" si="176"/>
        <v>#DIV/0!</v>
      </c>
      <c r="AD5580" s="153" t="e">
        <f t="shared" si="177"/>
        <v>#DIV/0!</v>
      </c>
      <c r="AE5580" s="207"/>
      <c r="AF5580" s="153"/>
      <c r="AG5580" s="159"/>
      <c r="AH5580" s="153"/>
      <c r="AI5580" s="161"/>
      <c r="AJ5580" s="153"/>
      <c r="AK5580" s="153"/>
      <c r="AL5580" s="207"/>
      <c r="AM5580" s="207"/>
      <c r="AN5580" s="207"/>
      <c r="AO5580" s="207"/>
      <c r="AP5580" s="147" t="s">
        <v>54</v>
      </c>
      <c r="AQ5580" s="147"/>
      <c r="AR5580" s="147"/>
      <c r="AS5580" s="209" t="s">
        <v>68</v>
      </c>
      <c r="AT5580" s="223" t="str">
        <f>MONTH(B5580)&amp;"/"&amp;YEAR(B5580)</f>
        <v>3/2026</v>
      </c>
      <c r="AU5580" s="223">
        <f>WEEKNUM(B5580)-WEEKNUM(EOMONTH(B5580,-1)+1)+1</f>
        <v>5</v>
      </c>
      <c r="AV5580" s="209" t="str">
        <f>MONTH(R5580)&amp;"/"&amp;YEAR(R5580)</f>
        <v>1/1900</v>
      </c>
      <c r="AW5580" s="209" t="e">
        <f>WEEKNUM(R5580)-WEEKNUM(EOMONTH(R5580,-1)+1)+1</f>
        <v>#NUM!</v>
      </c>
      <c r="AX5580" s="209">
        <f>IF(BB5580="S",IF(Q5580="1. Aceitou o programa",R5580-B5580,0),0)</f>
        <v>0</v>
      </c>
      <c r="AY5580" s="209">
        <f>IF(BB5580="S",IF(AND(S5580&lt;&gt;"",R5580&lt;&gt;""),S5580-R5580,0),0)</f>
        <v>0</v>
      </c>
      <c r="AZ5580" s="209">
        <f>IF(BB5580="S",IF(Q5580="1. Aceitou o programa",IF(OR(X5580="Não se Aplica",X5580=""),IF(OR(W5580="Não se Aplica",W5580=""),0,W5580-V5580),AVERAGE(X5580-W5580,W5580-V5580)),0),0)</f>
        <v>0</v>
      </c>
      <c r="BA5580" s="209">
        <f>IF(BB5580="S",IF(AND(Q5580="1. Aceitou o programa",AH5580="Realizada"),IFERROR(IF(AG5580="",0,AG5580-R5580),0),0),0)</f>
        <v>0</v>
      </c>
      <c r="BB5580" s="209" t="str">
        <f>_xlfn.XLOOKUP(U5580,'Lista Suspensa'!$AA$20:$AA$23,'Lista Suspensa'!$AB$20:$AB$23,"N/A")</f>
        <v>S</v>
      </c>
    </row>
    <row r="5581" spans="1:54" ht="12" customHeight="1">
      <c r="A5581" s="151" t="s">
        <v>54</v>
      </c>
      <c r="B5581" s="152">
        <v>46112</v>
      </c>
      <c r="C5581" s="153" t="s">
        <v>55</v>
      </c>
      <c r="D5581" s="153" t="s">
        <v>56</v>
      </c>
      <c r="E5581" s="244">
        <v>85118327</v>
      </c>
      <c r="F5581" s="144" t="s">
        <v>9867</v>
      </c>
      <c r="G5581" s="230"/>
      <c r="H5581" s="154">
        <v>22991</v>
      </c>
      <c r="I5581" s="153">
        <v>63</v>
      </c>
      <c r="J5581" s="148" t="s">
        <v>70</v>
      </c>
      <c r="K5581" s="153" t="s">
        <v>101</v>
      </c>
      <c r="L5581" s="153"/>
      <c r="M5581" s="153"/>
      <c r="N5581" s="153"/>
      <c r="O5581" s="155">
        <v>21987484978</v>
      </c>
      <c r="P5581" s="156" t="s">
        <v>60</v>
      </c>
      <c r="Q5581" s="157" t="s">
        <v>8211</v>
      </c>
      <c r="R5581" s="158"/>
      <c r="S5581" s="159"/>
      <c r="T5581" s="159" t="s">
        <v>6983</v>
      </c>
      <c r="U5581" s="159" t="s">
        <v>8212</v>
      </c>
      <c r="V5581" s="154">
        <v>46146</v>
      </c>
      <c r="W5581" s="154">
        <v>46155</v>
      </c>
      <c r="X5581" s="154"/>
      <c r="Y5581" s="160"/>
      <c r="Z5581" s="160"/>
      <c r="AA5581" s="153"/>
      <c r="AB5581" s="153"/>
      <c r="AC5581" s="182" t="e">
        <f t="shared" si="176"/>
        <v>#DIV/0!</v>
      </c>
      <c r="AD5581" s="153" t="e">
        <f t="shared" si="177"/>
        <v>#DIV/0!</v>
      </c>
      <c r="AE5581" s="207"/>
      <c r="AF5581" s="153"/>
      <c r="AG5581" s="159"/>
      <c r="AH5581" s="153"/>
      <c r="AI5581" s="161"/>
      <c r="AJ5581" s="153"/>
      <c r="AK5581" s="153"/>
      <c r="AL5581" s="207"/>
      <c r="AM5581" s="207"/>
      <c r="AN5581" s="207"/>
      <c r="AO5581" s="207"/>
      <c r="AP5581" s="147" t="s">
        <v>54</v>
      </c>
      <c r="AQ5581" s="147"/>
      <c r="AR5581" s="147"/>
      <c r="AS5581" s="209" t="s">
        <v>68</v>
      </c>
      <c r="AT5581" s="223" t="str">
        <f>MONTH(B5581)&amp;"/"&amp;YEAR(B5581)</f>
        <v>3/2026</v>
      </c>
      <c r="AU5581" s="223">
        <f>WEEKNUM(B5581)-WEEKNUM(EOMONTH(B5581,-1)+1)+1</f>
        <v>5</v>
      </c>
      <c r="AV5581" s="209" t="str">
        <f>MONTH(R5581)&amp;"/"&amp;YEAR(R5581)</f>
        <v>1/1900</v>
      </c>
      <c r="AW5581" s="209" t="e">
        <f>WEEKNUM(R5581)-WEEKNUM(EOMONTH(R5581,-1)+1)+1</f>
        <v>#NUM!</v>
      </c>
      <c r="AX5581" s="209">
        <f>IF(BB5581="S",IF(Q5581="1. Aceitou o programa",R5581-B5581,0),0)</f>
        <v>0</v>
      </c>
      <c r="AY5581" s="209">
        <f>IF(BB5581="S",IF(AND(S5581&lt;&gt;"",R5581&lt;&gt;""),S5581-R5581,0),0)</f>
        <v>0</v>
      </c>
      <c r="AZ5581" s="209">
        <f>IF(BB5581="S",IF(Q5581="1. Aceitou o programa",IF(OR(X5581="Não se Aplica",X5581=""),IF(OR(W5581="Não se Aplica",W5581=""),0,W5581-V5581),AVERAGE(X5581-W5581,W5581-V5581)),0),0)</f>
        <v>0</v>
      </c>
      <c r="BA5581" s="209">
        <f>IF(BB5581="S",IF(AND(Q5581="1. Aceitou o programa",AH5581="Realizada"),IFERROR(IF(AG5581="",0,AG5581-R5581),0),0),0)</f>
        <v>0</v>
      </c>
      <c r="BB5581" s="209" t="str">
        <f>_xlfn.XLOOKUP(U5581,'Lista Suspensa'!$AA$20:$AA$23,'Lista Suspensa'!$AB$20:$AB$23,"N/A")</f>
        <v>S</v>
      </c>
    </row>
    <row r="5582" spans="1:54" ht="12" customHeight="1">
      <c r="A5582" s="151" t="s">
        <v>54</v>
      </c>
      <c r="B5582" s="152">
        <v>46112</v>
      </c>
      <c r="C5582" s="153" t="s">
        <v>55</v>
      </c>
      <c r="D5582" s="153" t="s">
        <v>56</v>
      </c>
      <c r="E5582" s="244">
        <v>93955705</v>
      </c>
      <c r="F5582" s="144" t="s">
        <v>9868</v>
      </c>
      <c r="G5582" s="230"/>
      <c r="H5582" s="154">
        <v>23039</v>
      </c>
      <c r="I5582" s="153">
        <v>63</v>
      </c>
      <c r="J5582" s="148" t="s">
        <v>58</v>
      </c>
      <c r="K5582" s="153" t="s">
        <v>101</v>
      </c>
      <c r="L5582" s="153"/>
      <c r="M5582" s="153"/>
      <c r="N5582" s="153"/>
      <c r="O5582" s="155">
        <v>21988597320</v>
      </c>
      <c r="P5582" s="156" t="s">
        <v>60</v>
      </c>
      <c r="Q5582" s="157" t="s">
        <v>8211</v>
      </c>
      <c r="R5582" s="158"/>
      <c r="S5582" s="159"/>
      <c r="T5582" s="159" t="s">
        <v>6983</v>
      </c>
      <c r="U5582" s="159" t="s">
        <v>8212</v>
      </c>
      <c r="V5582" s="154">
        <v>46146</v>
      </c>
      <c r="W5582" s="154">
        <v>46155</v>
      </c>
      <c r="X5582" s="154"/>
      <c r="Y5582" s="160"/>
      <c r="Z5582" s="160"/>
      <c r="AA5582" s="153"/>
      <c r="AB5582" s="153"/>
      <c r="AC5582" s="182" t="e">
        <f t="shared" si="176"/>
        <v>#DIV/0!</v>
      </c>
      <c r="AD5582" s="153" t="e">
        <f t="shared" si="177"/>
        <v>#DIV/0!</v>
      </c>
      <c r="AE5582" s="207"/>
      <c r="AF5582" s="153"/>
      <c r="AG5582" s="159"/>
      <c r="AH5582" s="153"/>
      <c r="AI5582" s="161"/>
      <c r="AJ5582" s="153"/>
      <c r="AK5582" s="153"/>
      <c r="AL5582" s="207"/>
      <c r="AM5582" s="207"/>
      <c r="AN5582" s="207"/>
      <c r="AO5582" s="207"/>
      <c r="AP5582" s="147" t="s">
        <v>54</v>
      </c>
      <c r="AQ5582" s="147"/>
      <c r="AR5582" s="147"/>
      <c r="AS5582" s="209" t="s">
        <v>68</v>
      </c>
      <c r="AT5582" s="223" t="str">
        <f>MONTH(B5582)&amp;"/"&amp;YEAR(B5582)</f>
        <v>3/2026</v>
      </c>
      <c r="AU5582" s="223">
        <f>WEEKNUM(B5582)-WEEKNUM(EOMONTH(B5582,-1)+1)+1</f>
        <v>5</v>
      </c>
      <c r="AV5582" s="209" t="str">
        <f>MONTH(R5582)&amp;"/"&amp;YEAR(R5582)</f>
        <v>1/1900</v>
      </c>
      <c r="AW5582" s="209" t="e">
        <f>WEEKNUM(R5582)-WEEKNUM(EOMONTH(R5582,-1)+1)+1</f>
        <v>#NUM!</v>
      </c>
      <c r="AX5582" s="209">
        <f>IF(BB5582="S",IF(Q5582="1. Aceitou o programa",R5582-B5582,0),0)</f>
        <v>0</v>
      </c>
      <c r="AY5582" s="209">
        <f>IF(BB5582="S",IF(AND(S5582&lt;&gt;"",R5582&lt;&gt;""),S5582-R5582,0),0)</f>
        <v>0</v>
      </c>
      <c r="AZ5582" s="209">
        <f>IF(BB5582="S",IF(Q5582="1. Aceitou o programa",IF(OR(X5582="Não se Aplica",X5582=""),IF(OR(W5582="Não se Aplica",W5582=""),0,W5582-V5582),AVERAGE(X5582-W5582,W5582-V5582)),0),0)</f>
        <v>0</v>
      </c>
      <c r="BA5582" s="209">
        <f>IF(BB5582="S",IF(AND(Q5582="1. Aceitou o programa",AH5582="Realizada"),IFERROR(IF(AG5582="",0,AG5582-R5582),0),0),0)</f>
        <v>0</v>
      </c>
      <c r="BB5582" s="209" t="str">
        <f>_xlfn.XLOOKUP(U5582,'Lista Suspensa'!$AA$20:$AA$23,'Lista Suspensa'!$AB$20:$AB$23,"N/A")</f>
        <v>S</v>
      </c>
    </row>
    <row r="5583" spans="1:54" ht="12" customHeight="1">
      <c r="A5583" s="151" t="s">
        <v>54</v>
      </c>
      <c r="B5583" s="152">
        <v>46112</v>
      </c>
      <c r="C5583" s="153" t="s">
        <v>55</v>
      </c>
      <c r="D5583" s="153" t="s">
        <v>56</v>
      </c>
      <c r="E5583" s="244">
        <v>94881016</v>
      </c>
      <c r="F5583" s="144" t="s">
        <v>9869</v>
      </c>
      <c r="G5583" s="230"/>
      <c r="H5583" s="154">
        <v>23150</v>
      </c>
      <c r="I5583" s="153">
        <v>63</v>
      </c>
      <c r="J5583" s="148" t="s">
        <v>70</v>
      </c>
      <c r="K5583" s="153" t="s">
        <v>101</v>
      </c>
      <c r="L5583" s="153"/>
      <c r="M5583" s="153"/>
      <c r="N5583" s="153"/>
      <c r="O5583" s="155">
        <v>21972068125</v>
      </c>
      <c r="P5583" s="156" t="s">
        <v>60</v>
      </c>
      <c r="Q5583" s="157" t="s">
        <v>8211</v>
      </c>
      <c r="R5583" s="158"/>
      <c r="S5583" s="159"/>
      <c r="T5583" s="159" t="s">
        <v>6983</v>
      </c>
      <c r="U5583" s="159" t="s">
        <v>8212</v>
      </c>
      <c r="V5583" s="154">
        <v>46146</v>
      </c>
      <c r="W5583" s="154">
        <v>46155</v>
      </c>
      <c r="X5583" s="154"/>
      <c r="Y5583" s="160"/>
      <c r="Z5583" s="160"/>
      <c r="AA5583" s="153"/>
      <c r="AB5583" s="153"/>
      <c r="AC5583" s="182" t="e">
        <f t="shared" si="176"/>
        <v>#DIV/0!</v>
      </c>
      <c r="AD5583" s="153" t="e">
        <f t="shared" si="177"/>
        <v>#DIV/0!</v>
      </c>
      <c r="AE5583" s="207"/>
      <c r="AF5583" s="153"/>
      <c r="AG5583" s="159"/>
      <c r="AH5583" s="153"/>
      <c r="AI5583" s="161"/>
      <c r="AJ5583" s="153"/>
      <c r="AK5583" s="153"/>
      <c r="AL5583" s="207"/>
      <c r="AM5583" s="207"/>
      <c r="AN5583" s="207"/>
      <c r="AO5583" s="207"/>
      <c r="AP5583" s="147" t="s">
        <v>54</v>
      </c>
      <c r="AQ5583" s="147"/>
      <c r="AR5583" s="147"/>
      <c r="AS5583" s="209" t="s">
        <v>68</v>
      </c>
      <c r="AT5583" s="223" t="str">
        <f>MONTH(B5583)&amp;"/"&amp;YEAR(B5583)</f>
        <v>3/2026</v>
      </c>
      <c r="AU5583" s="223">
        <f>WEEKNUM(B5583)-WEEKNUM(EOMONTH(B5583,-1)+1)+1</f>
        <v>5</v>
      </c>
      <c r="AV5583" s="209" t="str">
        <f>MONTH(R5583)&amp;"/"&amp;YEAR(R5583)</f>
        <v>1/1900</v>
      </c>
      <c r="AW5583" s="209" t="e">
        <f>WEEKNUM(R5583)-WEEKNUM(EOMONTH(R5583,-1)+1)+1</f>
        <v>#NUM!</v>
      </c>
      <c r="AX5583" s="209">
        <f>IF(BB5583="S",IF(Q5583="1. Aceitou o programa",R5583-B5583,0),0)</f>
        <v>0</v>
      </c>
      <c r="AY5583" s="209">
        <f>IF(BB5583="S",IF(AND(S5583&lt;&gt;"",R5583&lt;&gt;""),S5583-R5583,0),0)</f>
        <v>0</v>
      </c>
      <c r="AZ5583" s="209">
        <f>IF(BB5583="S",IF(Q5583="1. Aceitou o programa",IF(OR(X5583="Não se Aplica",X5583=""),IF(OR(W5583="Não se Aplica",W5583=""),0,W5583-V5583),AVERAGE(X5583-W5583,W5583-V5583)),0),0)</f>
        <v>0</v>
      </c>
      <c r="BA5583" s="209">
        <f>IF(BB5583="S",IF(AND(Q5583="1. Aceitou o programa",AH5583="Realizada"),IFERROR(IF(AG5583="",0,AG5583-R5583),0),0),0)</f>
        <v>0</v>
      </c>
      <c r="BB5583" s="209" t="str">
        <f>_xlfn.XLOOKUP(U5583,'Lista Suspensa'!$AA$20:$AA$23,'Lista Suspensa'!$AB$20:$AB$23,"N/A")</f>
        <v>S</v>
      </c>
    </row>
    <row r="5584" spans="1:54" ht="12" customHeight="1">
      <c r="A5584" s="151" t="s">
        <v>54</v>
      </c>
      <c r="B5584" s="152">
        <v>46112</v>
      </c>
      <c r="C5584" s="153" t="s">
        <v>55</v>
      </c>
      <c r="D5584" s="153" t="s">
        <v>56</v>
      </c>
      <c r="E5584" s="244">
        <v>94258968</v>
      </c>
      <c r="F5584" s="144" t="s">
        <v>9870</v>
      </c>
      <c r="G5584" s="230"/>
      <c r="H5584" s="154">
        <v>23204</v>
      </c>
      <c r="I5584" s="153">
        <v>62</v>
      </c>
      <c r="J5584" s="148" t="s">
        <v>70</v>
      </c>
      <c r="K5584" s="153" t="s">
        <v>101</v>
      </c>
      <c r="L5584" s="153"/>
      <c r="M5584" s="153"/>
      <c r="N5584" s="153"/>
      <c r="O5584" s="155">
        <v>21969145990</v>
      </c>
      <c r="P5584" s="156" t="s">
        <v>60</v>
      </c>
      <c r="Q5584" s="157" t="s">
        <v>8211</v>
      </c>
      <c r="R5584" s="158"/>
      <c r="S5584" s="159"/>
      <c r="T5584" s="159" t="s">
        <v>6983</v>
      </c>
      <c r="U5584" s="159" t="s">
        <v>8212</v>
      </c>
      <c r="V5584" s="154">
        <v>46146</v>
      </c>
      <c r="W5584" s="154">
        <v>46155</v>
      </c>
      <c r="X5584" s="154"/>
      <c r="Y5584" s="160"/>
      <c r="Z5584" s="160"/>
      <c r="AA5584" s="153"/>
      <c r="AB5584" s="153"/>
      <c r="AC5584" s="182" t="e">
        <f t="shared" si="176"/>
        <v>#DIV/0!</v>
      </c>
      <c r="AD5584" s="153" t="e">
        <f t="shared" si="177"/>
        <v>#DIV/0!</v>
      </c>
      <c r="AE5584" s="207"/>
      <c r="AF5584" s="153"/>
      <c r="AG5584" s="159"/>
      <c r="AH5584" s="153"/>
      <c r="AI5584" s="161"/>
      <c r="AJ5584" s="153"/>
      <c r="AK5584" s="153"/>
      <c r="AL5584" s="207"/>
      <c r="AM5584" s="207"/>
      <c r="AN5584" s="207"/>
      <c r="AO5584" s="207"/>
      <c r="AP5584" s="147" t="s">
        <v>54</v>
      </c>
      <c r="AQ5584" s="147"/>
      <c r="AR5584" s="147"/>
      <c r="AS5584" s="209" t="s">
        <v>68</v>
      </c>
      <c r="AT5584" s="223" t="str">
        <f>MONTH(B5584)&amp;"/"&amp;YEAR(B5584)</f>
        <v>3/2026</v>
      </c>
      <c r="AU5584" s="223">
        <f>WEEKNUM(B5584)-WEEKNUM(EOMONTH(B5584,-1)+1)+1</f>
        <v>5</v>
      </c>
      <c r="AV5584" s="209" t="str">
        <f>MONTH(R5584)&amp;"/"&amp;YEAR(R5584)</f>
        <v>1/1900</v>
      </c>
      <c r="AW5584" s="209" t="e">
        <f>WEEKNUM(R5584)-WEEKNUM(EOMONTH(R5584,-1)+1)+1</f>
        <v>#NUM!</v>
      </c>
      <c r="AX5584" s="209">
        <f>IF(BB5584="S",IF(Q5584="1. Aceitou o programa",R5584-B5584,0),0)</f>
        <v>0</v>
      </c>
      <c r="AY5584" s="209">
        <f>IF(BB5584="S",IF(AND(S5584&lt;&gt;"",R5584&lt;&gt;""),S5584-R5584,0),0)</f>
        <v>0</v>
      </c>
      <c r="AZ5584" s="209">
        <f>IF(BB5584="S",IF(Q5584="1. Aceitou o programa",IF(OR(X5584="Não se Aplica",X5584=""),IF(OR(W5584="Não se Aplica",W5584=""),0,W5584-V5584),AVERAGE(X5584-W5584,W5584-V5584)),0),0)</f>
        <v>0</v>
      </c>
      <c r="BA5584" s="209">
        <f>IF(BB5584="S",IF(AND(Q5584="1. Aceitou o programa",AH5584="Realizada"),IFERROR(IF(AG5584="",0,AG5584-R5584),0),0),0)</f>
        <v>0</v>
      </c>
      <c r="BB5584" s="209" t="str">
        <f>_xlfn.XLOOKUP(U5584,'Lista Suspensa'!$AA$20:$AA$23,'Lista Suspensa'!$AB$20:$AB$23,"N/A")</f>
        <v>S</v>
      </c>
    </row>
    <row r="5585" spans="1:54" ht="12" customHeight="1">
      <c r="A5585" s="151" t="s">
        <v>54</v>
      </c>
      <c r="B5585" s="152">
        <v>46112</v>
      </c>
      <c r="C5585" s="153" t="s">
        <v>55</v>
      </c>
      <c r="D5585" s="153" t="s">
        <v>56</v>
      </c>
      <c r="E5585" s="244">
        <v>760645167</v>
      </c>
      <c r="F5585" s="144" t="s">
        <v>9871</v>
      </c>
      <c r="G5585" s="230"/>
      <c r="H5585" s="154">
        <v>23205</v>
      </c>
      <c r="I5585" s="153">
        <v>62</v>
      </c>
      <c r="J5585" s="148" t="s">
        <v>70</v>
      </c>
      <c r="K5585" s="153" t="s">
        <v>101</v>
      </c>
      <c r="L5585" s="153"/>
      <c r="M5585" s="153"/>
      <c r="N5585" s="153"/>
      <c r="O5585" s="155">
        <v>21965965132</v>
      </c>
      <c r="P5585" s="156" t="s">
        <v>60</v>
      </c>
      <c r="Q5585" s="157" t="s">
        <v>8211</v>
      </c>
      <c r="R5585" s="158"/>
      <c r="S5585" s="159"/>
      <c r="T5585" s="159" t="s">
        <v>6983</v>
      </c>
      <c r="U5585" s="159" t="s">
        <v>8212</v>
      </c>
      <c r="V5585" s="154">
        <v>46146</v>
      </c>
      <c r="W5585" s="154">
        <v>46155</v>
      </c>
      <c r="X5585" s="154"/>
      <c r="Y5585" s="160"/>
      <c r="Z5585" s="160"/>
      <c r="AA5585" s="153"/>
      <c r="AB5585" s="153"/>
      <c r="AC5585" s="182" t="e">
        <f t="shared" si="176"/>
        <v>#DIV/0!</v>
      </c>
      <c r="AD5585" s="153" t="e">
        <f t="shared" si="177"/>
        <v>#DIV/0!</v>
      </c>
      <c r="AE5585" s="207"/>
      <c r="AF5585" s="153"/>
      <c r="AG5585" s="159"/>
      <c r="AH5585" s="153"/>
      <c r="AI5585" s="161"/>
      <c r="AJ5585" s="153"/>
      <c r="AK5585" s="153"/>
      <c r="AL5585" s="207"/>
      <c r="AM5585" s="207"/>
      <c r="AN5585" s="207"/>
      <c r="AO5585" s="207"/>
      <c r="AP5585" s="147" t="s">
        <v>54</v>
      </c>
      <c r="AQ5585" s="147"/>
      <c r="AR5585" s="147"/>
      <c r="AS5585" s="209" t="s">
        <v>68</v>
      </c>
      <c r="AT5585" s="223" t="str">
        <f>MONTH(B5585)&amp;"/"&amp;YEAR(B5585)</f>
        <v>3/2026</v>
      </c>
      <c r="AU5585" s="223">
        <f>WEEKNUM(B5585)-WEEKNUM(EOMONTH(B5585,-1)+1)+1</f>
        <v>5</v>
      </c>
      <c r="AV5585" s="209" t="str">
        <f>MONTH(R5585)&amp;"/"&amp;YEAR(R5585)</f>
        <v>1/1900</v>
      </c>
      <c r="AW5585" s="209" t="e">
        <f>WEEKNUM(R5585)-WEEKNUM(EOMONTH(R5585,-1)+1)+1</f>
        <v>#NUM!</v>
      </c>
      <c r="AX5585" s="209">
        <f>IF(BB5585="S",IF(Q5585="1. Aceitou o programa",R5585-B5585,0),0)</f>
        <v>0</v>
      </c>
      <c r="AY5585" s="209">
        <f>IF(BB5585="S",IF(AND(S5585&lt;&gt;"",R5585&lt;&gt;""),S5585-R5585,0),0)</f>
        <v>0</v>
      </c>
      <c r="AZ5585" s="209">
        <f>IF(BB5585="S",IF(Q5585="1. Aceitou o programa",IF(OR(X5585="Não se Aplica",X5585=""),IF(OR(W5585="Não se Aplica",W5585=""),0,W5585-V5585),AVERAGE(X5585-W5585,W5585-V5585)),0),0)</f>
        <v>0</v>
      </c>
      <c r="BA5585" s="209">
        <f>IF(BB5585="S",IF(AND(Q5585="1. Aceitou o programa",AH5585="Realizada"),IFERROR(IF(AG5585="",0,AG5585-R5585),0),0),0)</f>
        <v>0</v>
      </c>
      <c r="BB5585" s="209" t="str">
        <f>_xlfn.XLOOKUP(U5585,'Lista Suspensa'!$AA$20:$AA$23,'Lista Suspensa'!$AB$20:$AB$23,"N/A")</f>
        <v>S</v>
      </c>
    </row>
    <row r="5586" spans="1:54" ht="12" customHeight="1">
      <c r="A5586" s="151" t="s">
        <v>54</v>
      </c>
      <c r="B5586" s="152">
        <v>46112</v>
      </c>
      <c r="C5586" s="153" t="s">
        <v>55</v>
      </c>
      <c r="D5586" s="153" t="s">
        <v>56</v>
      </c>
      <c r="E5586" s="244">
        <v>86583131</v>
      </c>
      <c r="F5586" s="144" t="s">
        <v>9872</v>
      </c>
      <c r="G5586" s="230"/>
      <c r="H5586" s="154">
        <v>23236</v>
      </c>
      <c r="I5586" s="153">
        <v>62</v>
      </c>
      <c r="J5586" s="148" t="s">
        <v>70</v>
      </c>
      <c r="K5586" s="153" t="s">
        <v>101</v>
      </c>
      <c r="L5586" s="153"/>
      <c r="M5586" s="153"/>
      <c r="N5586" s="153"/>
      <c r="O5586" s="155">
        <v>21988302728</v>
      </c>
      <c r="P5586" s="156" t="s">
        <v>60</v>
      </c>
      <c r="Q5586" s="157" t="s">
        <v>8211</v>
      </c>
      <c r="R5586" s="158"/>
      <c r="S5586" s="159"/>
      <c r="T5586" s="159" t="s">
        <v>6983</v>
      </c>
      <c r="U5586" s="159" t="s">
        <v>8212</v>
      </c>
      <c r="V5586" s="154">
        <v>46146</v>
      </c>
      <c r="W5586" s="154">
        <v>46155</v>
      </c>
      <c r="X5586" s="154"/>
      <c r="Y5586" s="160"/>
      <c r="Z5586" s="160"/>
      <c r="AA5586" s="153"/>
      <c r="AB5586" s="153"/>
      <c r="AC5586" s="182" t="e">
        <f t="shared" si="176"/>
        <v>#DIV/0!</v>
      </c>
      <c r="AD5586" s="153" t="e">
        <f t="shared" si="177"/>
        <v>#DIV/0!</v>
      </c>
      <c r="AE5586" s="207"/>
      <c r="AF5586" s="153"/>
      <c r="AG5586" s="159"/>
      <c r="AH5586" s="153"/>
      <c r="AI5586" s="161"/>
      <c r="AJ5586" s="153"/>
      <c r="AK5586" s="153"/>
      <c r="AL5586" s="207"/>
      <c r="AM5586" s="207"/>
      <c r="AN5586" s="207"/>
      <c r="AO5586" s="207"/>
      <c r="AP5586" s="147" t="s">
        <v>54</v>
      </c>
      <c r="AQ5586" s="147"/>
      <c r="AR5586" s="147"/>
      <c r="AS5586" s="209" t="s">
        <v>68</v>
      </c>
      <c r="AT5586" s="223" t="str">
        <f>MONTH(B5586)&amp;"/"&amp;YEAR(B5586)</f>
        <v>3/2026</v>
      </c>
      <c r="AU5586" s="223">
        <f>WEEKNUM(B5586)-WEEKNUM(EOMONTH(B5586,-1)+1)+1</f>
        <v>5</v>
      </c>
      <c r="AV5586" s="209" t="str">
        <f>MONTH(R5586)&amp;"/"&amp;YEAR(R5586)</f>
        <v>1/1900</v>
      </c>
      <c r="AW5586" s="209" t="e">
        <f>WEEKNUM(R5586)-WEEKNUM(EOMONTH(R5586,-1)+1)+1</f>
        <v>#NUM!</v>
      </c>
      <c r="AX5586" s="209">
        <f>IF(BB5586="S",IF(Q5586="1. Aceitou o programa",R5586-B5586,0),0)</f>
        <v>0</v>
      </c>
      <c r="AY5586" s="209">
        <f>IF(BB5586="S",IF(AND(S5586&lt;&gt;"",R5586&lt;&gt;""),S5586-R5586,0),0)</f>
        <v>0</v>
      </c>
      <c r="AZ5586" s="209">
        <f>IF(BB5586="S",IF(Q5586="1. Aceitou o programa",IF(OR(X5586="Não se Aplica",X5586=""),IF(OR(W5586="Não se Aplica",W5586=""),0,W5586-V5586),AVERAGE(X5586-W5586,W5586-V5586)),0),0)</f>
        <v>0</v>
      </c>
      <c r="BA5586" s="209">
        <f>IF(BB5586="S",IF(AND(Q5586="1. Aceitou o programa",AH5586="Realizada"),IFERROR(IF(AG5586="",0,AG5586-R5586),0),0),0)</f>
        <v>0</v>
      </c>
      <c r="BB5586" s="209" t="str">
        <f>_xlfn.XLOOKUP(U5586,'Lista Suspensa'!$AA$20:$AA$23,'Lista Suspensa'!$AB$20:$AB$23,"N/A")</f>
        <v>S</v>
      </c>
    </row>
    <row r="5587" spans="1:54" ht="12" customHeight="1">
      <c r="A5587" s="151" t="s">
        <v>54</v>
      </c>
      <c r="B5587" s="152">
        <v>46112</v>
      </c>
      <c r="C5587" s="153" t="s">
        <v>55</v>
      </c>
      <c r="D5587" s="153" t="s">
        <v>56</v>
      </c>
      <c r="E5587" s="244">
        <v>94965795</v>
      </c>
      <c r="F5587" s="144" t="s">
        <v>9873</v>
      </c>
      <c r="G5587" s="230"/>
      <c r="H5587" s="154">
        <v>23366</v>
      </c>
      <c r="I5587" s="153">
        <v>62</v>
      </c>
      <c r="J5587" s="148" t="s">
        <v>70</v>
      </c>
      <c r="K5587" s="153" t="s">
        <v>101</v>
      </c>
      <c r="L5587" s="153"/>
      <c r="M5587" s="153"/>
      <c r="N5587" s="153"/>
      <c r="O5587" s="155">
        <v>21982452196</v>
      </c>
      <c r="P5587" s="156" t="s">
        <v>60</v>
      </c>
      <c r="Q5587" s="157" t="s">
        <v>8211</v>
      </c>
      <c r="R5587" s="158"/>
      <c r="S5587" s="159"/>
      <c r="T5587" s="159" t="s">
        <v>6983</v>
      </c>
      <c r="U5587" s="159" t="s">
        <v>8212</v>
      </c>
      <c r="V5587" s="154">
        <v>46146</v>
      </c>
      <c r="W5587" s="154">
        <v>46155</v>
      </c>
      <c r="X5587" s="154"/>
      <c r="Y5587" s="160"/>
      <c r="Z5587" s="160"/>
      <c r="AA5587" s="153"/>
      <c r="AB5587" s="153"/>
      <c r="AC5587" s="182" t="e">
        <f t="shared" si="176"/>
        <v>#DIV/0!</v>
      </c>
      <c r="AD5587" s="153" t="e">
        <f t="shared" si="177"/>
        <v>#DIV/0!</v>
      </c>
      <c r="AE5587" s="207"/>
      <c r="AF5587" s="153"/>
      <c r="AG5587" s="159"/>
      <c r="AH5587" s="153"/>
      <c r="AI5587" s="161"/>
      <c r="AJ5587" s="153"/>
      <c r="AK5587" s="153"/>
      <c r="AL5587" s="207"/>
      <c r="AM5587" s="207"/>
      <c r="AN5587" s="207"/>
      <c r="AO5587" s="207"/>
      <c r="AP5587" s="147" t="s">
        <v>54</v>
      </c>
      <c r="AQ5587" s="147"/>
      <c r="AR5587" s="147"/>
      <c r="AS5587" s="209" t="s">
        <v>68</v>
      </c>
      <c r="AT5587" s="223" t="str">
        <f>MONTH(B5587)&amp;"/"&amp;YEAR(B5587)</f>
        <v>3/2026</v>
      </c>
      <c r="AU5587" s="223">
        <f>WEEKNUM(B5587)-WEEKNUM(EOMONTH(B5587,-1)+1)+1</f>
        <v>5</v>
      </c>
      <c r="AV5587" s="209" t="str">
        <f>MONTH(R5587)&amp;"/"&amp;YEAR(R5587)</f>
        <v>1/1900</v>
      </c>
      <c r="AW5587" s="209" t="e">
        <f>WEEKNUM(R5587)-WEEKNUM(EOMONTH(R5587,-1)+1)+1</f>
        <v>#NUM!</v>
      </c>
      <c r="AX5587" s="209">
        <f>IF(BB5587="S",IF(Q5587="1. Aceitou o programa",R5587-B5587,0),0)</f>
        <v>0</v>
      </c>
      <c r="AY5587" s="209">
        <f>IF(BB5587="S",IF(AND(S5587&lt;&gt;"",R5587&lt;&gt;""),S5587-R5587,0),0)</f>
        <v>0</v>
      </c>
      <c r="AZ5587" s="209">
        <f>IF(BB5587="S",IF(Q5587="1. Aceitou o programa",IF(OR(X5587="Não se Aplica",X5587=""),IF(OR(W5587="Não se Aplica",W5587=""),0,W5587-V5587),AVERAGE(X5587-W5587,W5587-V5587)),0),0)</f>
        <v>0</v>
      </c>
      <c r="BA5587" s="209">
        <f>IF(BB5587="S",IF(AND(Q5587="1. Aceitou o programa",AH5587="Realizada"),IFERROR(IF(AG5587="",0,AG5587-R5587),0),0),0)</f>
        <v>0</v>
      </c>
      <c r="BB5587" s="209" t="str">
        <f>_xlfn.XLOOKUP(U5587,'Lista Suspensa'!$AA$20:$AA$23,'Lista Suspensa'!$AB$20:$AB$23,"N/A")</f>
        <v>S</v>
      </c>
    </row>
    <row r="5588" spans="1:54" ht="12" customHeight="1">
      <c r="A5588" s="151" t="s">
        <v>54</v>
      </c>
      <c r="B5588" s="152">
        <v>46112</v>
      </c>
      <c r="C5588" s="153" t="s">
        <v>55</v>
      </c>
      <c r="D5588" s="153" t="s">
        <v>56</v>
      </c>
      <c r="E5588" s="244">
        <v>89567824</v>
      </c>
      <c r="F5588" s="144" t="s">
        <v>9874</v>
      </c>
      <c r="G5588" s="230"/>
      <c r="H5588" s="154">
        <v>23449</v>
      </c>
      <c r="I5588" s="153">
        <v>62</v>
      </c>
      <c r="J5588" s="148" t="s">
        <v>58</v>
      </c>
      <c r="K5588" s="153" t="s">
        <v>101</v>
      </c>
      <c r="L5588" s="153"/>
      <c r="M5588" s="153"/>
      <c r="N5588" s="153"/>
      <c r="O5588" s="155">
        <v>21970301242</v>
      </c>
      <c r="P5588" s="156" t="s">
        <v>60</v>
      </c>
      <c r="Q5588" s="157" t="s">
        <v>8211</v>
      </c>
      <c r="R5588" s="158"/>
      <c r="S5588" s="159"/>
      <c r="T5588" s="159" t="s">
        <v>6983</v>
      </c>
      <c r="U5588" s="159" t="s">
        <v>8212</v>
      </c>
      <c r="V5588" s="154">
        <v>46146</v>
      </c>
      <c r="W5588" s="154">
        <v>46155</v>
      </c>
      <c r="X5588" s="154"/>
      <c r="Y5588" s="160"/>
      <c r="Z5588" s="160"/>
      <c r="AA5588" s="153"/>
      <c r="AB5588" s="153"/>
      <c r="AC5588" s="182" t="e">
        <f t="shared" si="176"/>
        <v>#DIV/0!</v>
      </c>
      <c r="AD5588" s="153" t="e">
        <f t="shared" si="177"/>
        <v>#DIV/0!</v>
      </c>
      <c r="AE5588" s="207"/>
      <c r="AF5588" s="153"/>
      <c r="AG5588" s="159"/>
      <c r="AH5588" s="153"/>
      <c r="AI5588" s="161"/>
      <c r="AJ5588" s="153"/>
      <c r="AK5588" s="153"/>
      <c r="AL5588" s="207"/>
      <c r="AM5588" s="207"/>
      <c r="AN5588" s="207"/>
      <c r="AO5588" s="207"/>
      <c r="AP5588" s="147" t="s">
        <v>54</v>
      </c>
      <c r="AQ5588" s="147"/>
      <c r="AR5588" s="147"/>
      <c r="AS5588" s="209" t="s">
        <v>68</v>
      </c>
      <c r="AT5588" s="223" t="str">
        <f>MONTH(B5588)&amp;"/"&amp;YEAR(B5588)</f>
        <v>3/2026</v>
      </c>
      <c r="AU5588" s="223">
        <f>WEEKNUM(B5588)-WEEKNUM(EOMONTH(B5588,-1)+1)+1</f>
        <v>5</v>
      </c>
      <c r="AV5588" s="209" t="str">
        <f>MONTH(R5588)&amp;"/"&amp;YEAR(R5588)</f>
        <v>1/1900</v>
      </c>
      <c r="AW5588" s="209" t="e">
        <f>WEEKNUM(R5588)-WEEKNUM(EOMONTH(R5588,-1)+1)+1</f>
        <v>#NUM!</v>
      </c>
      <c r="AX5588" s="209">
        <f>IF(BB5588="S",IF(Q5588="1. Aceitou o programa",R5588-B5588,0),0)</f>
        <v>0</v>
      </c>
      <c r="AY5588" s="209">
        <f>IF(BB5588="S",IF(AND(S5588&lt;&gt;"",R5588&lt;&gt;""),S5588-R5588,0),0)</f>
        <v>0</v>
      </c>
      <c r="AZ5588" s="209">
        <f>IF(BB5588="S",IF(Q5588="1. Aceitou o programa",IF(OR(X5588="Não se Aplica",X5588=""),IF(OR(W5588="Não se Aplica",W5588=""),0,W5588-V5588),AVERAGE(X5588-W5588,W5588-V5588)),0),0)</f>
        <v>0</v>
      </c>
      <c r="BA5588" s="209">
        <f>IF(BB5588="S",IF(AND(Q5588="1. Aceitou o programa",AH5588="Realizada"),IFERROR(IF(AG5588="",0,AG5588-R5588),0),0),0)</f>
        <v>0</v>
      </c>
      <c r="BB5588" s="209" t="str">
        <f>_xlfn.XLOOKUP(U5588,'Lista Suspensa'!$AA$20:$AA$23,'Lista Suspensa'!$AB$20:$AB$23,"N/A")</f>
        <v>S</v>
      </c>
    </row>
    <row r="5589" spans="1:54" ht="12" customHeight="1">
      <c r="A5589" s="151" t="s">
        <v>54</v>
      </c>
      <c r="B5589" s="152">
        <v>46112</v>
      </c>
      <c r="C5589" s="153" t="s">
        <v>55</v>
      </c>
      <c r="D5589" s="153" t="s">
        <v>56</v>
      </c>
      <c r="E5589" s="244">
        <v>83019767</v>
      </c>
      <c r="F5589" s="144" t="s">
        <v>9875</v>
      </c>
      <c r="G5589" s="230"/>
      <c r="H5589" s="154">
        <v>23449</v>
      </c>
      <c r="I5589" s="153">
        <v>62</v>
      </c>
      <c r="J5589" s="148" t="s">
        <v>70</v>
      </c>
      <c r="K5589" s="153" t="s">
        <v>101</v>
      </c>
      <c r="L5589" s="153"/>
      <c r="M5589" s="153"/>
      <c r="N5589" s="153"/>
      <c r="O5589" s="155">
        <v>21992644121</v>
      </c>
      <c r="P5589" s="156" t="s">
        <v>60</v>
      </c>
      <c r="Q5589" s="157" t="s">
        <v>8211</v>
      </c>
      <c r="R5589" s="158"/>
      <c r="S5589" s="159"/>
      <c r="T5589" s="159" t="s">
        <v>6983</v>
      </c>
      <c r="U5589" s="159" t="s">
        <v>8212</v>
      </c>
      <c r="V5589" s="154">
        <v>46146</v>
      </c>
      <c r="W5589" s="154">
        <v>46155</v>
      </c>
      <c r="X5589" s="154"/>
      <c r="Y5589" s="160"/>
      <c r="Z5589" s="160"/>
      <c r="AA5589" s="153"/>
      <c r="AB5589" s="153"/>
      <c r="AC5589" s="182" t="e">
        <f t="shared" si="176"/>
        <v>#DIV/0!</v>
      </c>
      <c r="AD5589" s="153" t="e">
        <f t="shared" si="177"/>
        <v>#DIV/0!</v>
      </c>
      <c r="AE5589" s="207"/>
      <c r="AF5589" s="153"/>
      <c r="AG5589" s="159"/>
      <c r="AH5589" s="153"/>
      <c r="AI5589" s="161"/>
      <c r="AJ5589" s="153"/>
      <c r="AK5589" s="153"/>
      <c r="AL5589" s="207"/>
      <c r="AM5589" s="207"/>
      <c r="AN5589" s="207"/>
      <c r="AO5589" s="207"/>
      <c r="AP5589" s="147" t="s">
        <v>54</v>
      </c>
      <c r="AQ5589" s="147"/>
      <c r="AR5589" s="147"/>
      <c r="AS5589" s="209" t="s">
        <v>68</v>
      </c>
      <c r="AT5589" s="223" t="str">
        <f>MONTH(B5589)&amp;"/"&amp;YEAR(B5589)</f>
        <v>3/2026</v>
      </c>
      <c r="AU5589" s="223">
        <f>WEEKNUM(B5589)-WEEKNUM(EOMONTH(B5589,-1)+1)+1</f>
        <v>5</v>
      </c>
      <c r="AV5589" s="209" t="str">
        <f>MONTH(R5589)&amp;"/"&amp;YEAR(R5589)</f>
        <v>1/1900</v>
      </c>
      <c r="AW5589" s="209" t="e">
        <f>WEEKNUM(R5589)-WEEKNUM(EOMONTH(R5589,-1)+1)+1</f>
        <v>#NUM!</v>
      </c>
      <c r="AX5589" s="209">
        <f>IF(BB5589="S",IF(Q5589="1. Aceitou o programa",R5589-B5589,0),0)</f>
        <v>0</v>
      </c>
      <c r="AY5589" s="209">
        <f>IF(BB5589="S",IF(AND(S5589&lt;&gt;"",R5589&lt;&gt;""),S5589-R5589,0),0)</f>
        <v>0</v>
      </c>
      <c r="AZ5589" s="209">
        <f>IF(BB5589="S",IF(Q5589="1. Aceitou o programa",IF(OR(X5589="Não se Aplica",X5589=""),IF(OR(W5589="Não se Aplica",W5589=""),0,W5589-V5589),AVERAGE(X5589-W5589,W5589-V5589)),0),0)</f>
        <v>0</v>
      </c>
      <c r="BA5589" s="209">
        <f>IF(BB5589="S",IF(AND(Q5589="1. Aceitou o programa",AH5589="Realizada"),IFERROR(IF(AG5589="",0,AG5589-R5589),0),0),0)</f>
        <v>0</v>
      </c>
      <c r="BB5589" s="209" t="str">
        <f>_xlfn.XLOOKUP(U5589,'Lista Suspensa'!$AA$20:$AA$23,'Lista Suspensa'!$AB$20:$AB$23,"N/A")</f>
        <v>S</v>
      </c>
    </row>
    <row r="5590" spans="1:54" ht="12" customHeight="1">
      <c r="A5590" s="151" t="s">
        <v>54</v>
      </c>
      <c r="B5590" s="152">
        <v>46112</v>
      </c>
      <c r="C5590" s="153" t="s">
        <v>55</v>
      </c>
      <c r="D5590" s="153" t="s">
        <v>56</v>
      </c>
      <c r="E5590" s="244">
        <v>85663071</v>
      </c>
      <c r="F5590" s="144" t="s">
        <v>9876</v>
      </c>
      <c r="G5590" s="230"/>
      <c r="H5590" s="154">
        <v>23500</v>
      </c>
      <c r="I5590" s="153">
        <v>62</v>
      </c>
      <c r="J5590" s="148" t="s">
        <v>58</v>
      </c>
      <c r="K5590" s="153" t="s">
        <v>101</v>
      </c>
      <c r="L5590" s="153"/>
      <c r="M5590" s="153"/>
      <c r="N5590" s="153"/>
      <c r="O5590" s="155">
        <v>21988819840</v>
      </c>
      <c r="P5590" s="156" t="s">
        <v>60</v>
      </c>
      <c r="Q5590" s="157" t="s">
        <v>8211</v>
      </c>
      <c r="R5590" s="158"/>
      <c r="S5590" s="159"/>
      <c r="T5590" s="159" t="s">
        <v>6983</v>
      </c>
      <c r="U5590" s="159" t="s">
        <v>8212</v>
      </c>
      <c r="V5590" s="154">
        <v>46146</v>
      </c>
      <c r="W5590" s="154">
        <v>46155</v>
      </c>
      <c r="X5590" s="154"/>
      <c r="Y5590" s="160"/>
      <c r="Z5590" s="160"/>
      <c r="AA5590" s="153"/>
      <c r="AB5590" s="153"/>
      <c r="AC5590" s="182" t="e">
        <f t="shared" si="176"/>
        <v>#DIV/0!</v>
      </c>
      <c r="AD5590" s="153" t="e">
        <f t="shared" si="177"/>
        <v>#DIV/0!</v>
      </c>
      <c r="AE5590" s="207"/>
      <c r="AF5590" s="153"/>
      <c r="AG5590" s="159"/>
      <c r="AH5590" s="153"/>
      <c r="AI5590" s="161"/>
      <c r="AJ5590" s="153"/>
      <c r="AK5590" s="153"/>
      <c r="AL5590" s="207"/>
      <c r="AM5590" s="207"/>
      <c r="AN5590" s="207"/>
      <c r="AO5590" s="207"/>
      <c r="AP5590" s="147" t="s">
        <v>54</v>
      </c>
      <c r="AQ5590" s="147"/>
      <c r="AR5590" s="147"/>
      <c r="AS5590" s="209" t="s">
        <v>68</v>
      </c>
      <c r="AT5590" s="223" t="str">
        <f>MONTH(B5590)&amp;"/"&amp;YEAR(B5590)</f>
        <v>3/2026</v>
      </c>
      <c r="AU5590" s="223">
        <f>WEEKNUM(B5590)-WEEKNUM(EOMONTH(B5590,-1)+1)+1</f>
        <v>5</v>
      </c>
      <c r="AV5590" s="209" t="str">
        <f>MONTH(R5590)&amp;"/"&amp;YEAR(R5590)</f>
        <v>1/1900</v>
      </c>
      <c r="AW5590" s="209" t="e">
        <f>WEEKNUM(R5590)-WEEKNUM(EOMONTH(R5590,-1)+1)+1</f>
        <v>#NUM!</v>
      </c>
      <c r="AX5590" s="209">
        <f>IF(BB5590="S",IF(Q5590="1. Aceitou o programa",R5590-B5590,0),0)</f>
        <v>0</v>
      </c>
      <c r="AY5590" s="209">
        <f>IF(BB5590="S",IF(AND(S5590&lt;&gt;"",R5590&lt;&gt;""),S5590-R5590,0),0)</f>
        <v>0</v>
      </c>
      <c r="AZ5590" s="209">
        <f>IF(BB5590="S",IF(Q5590="1. Aceitou o programa",IF(OR(X5590="Não se Aplica",X5590=""),IF(OR(W5590="Não se Aplica",W5590=""),0,W5590-V5590),AVERAGE(X5590-W5590,W5590-V5590)),0),0)</f>
        <v>0</v>
      </c>
      <c r="BA5590" s="209">
        <f>IF(BB5590="S",IF(AND(Q5590="1. Aceitou o programa",AH5590="Realizada"),IFERROR(IF(AG5590="",0,AG5590-R5590),0),0),0)</f>
        <v>0</v>
      </c>
      <c r="BB5590" s="209" t="str">
        <f>_xlfn.XLOOKUP(U5590,'Lista Suspensa'!$AA$20:$AA$23,'Lista Suspensa'!$AB$20:$AB$23,"N/A")</f>
        <v>S</v>
      </c>
    </row>
    <row r="5591" spans="1:54" ht="12" customHeight="1">
      <c r="A5591" s="151" t="s">
        <v>54</v>
      </c>
      <c r="B5591" s="152">
        <v>46112</v>
      </c>
      <c r="C5591" s="153" t="s">
        <v>55</v>
      </c>
      <c r="D5591" s="153" t="s">
        <v>56</v>
      </c>
      <c r="E5591" s="244">
        <v>93099978</v>
      </c>
      <c r="F5591" s="144" t="s">
        <v>9877</v>
      </c>
      <c r="G5591" s="230"/>
      <c r="H5591" s="154">
        <v>23572</v>
      </c>
      <c r="I5591" s="153">
        <v>61</v>
      </c>
      <c r="J5591" s="148" t="s">
        <v>70</v>
      </c>
      <c r="K5591" s="153" t="s">
        <v>101</v>
      </c>
      <c r="L5591" s="153"/>
      <c r="M5591" s="153"/>
      <c r="N5591" s="153"/>
      <c r="O5591" s="155">
        <v>21994469435</v>
      </c>
      <c r="P5591" s="156" t="s">
        <v>60</v>
      </c>
      <c r="Q5591" s="157" t="s">
        <v>8211</v>
      </c>
      <c r="R5591" s="158"/>
      <c r="S5591" s="159"/>
      <c r="T5591" s="159" t="s">
        <v>6983</v>
      </c>
      <c r="U5591" s="159" t="s">
        <v>8212</v>
      </c>
      <c r="V5591" s="154">
        <v>46146</v>
      </c>
      <c r="W5591" s="154">
        <v>46155</v>
      </c>
      <c r="X5591" s="154"/>
      <c r="Y5591" s="160"/>
      <c r="Z5591" s="160"/>
      <c r="AA5591" s="153"/>
      <c r="AB5591" s="153"/>
      <c r="AC5591" s="182" t="e">
        <f t="shared" si="176"/>
        <v>#DIV/0!</v>
      </c>
      <c r="AD5591" s="153" t="e">
        <f t="shared" si="177"/>
        <v>#DIV/0!</v>
      </c>
      <c r="AE5591" s="207"/>
      <c r="AF5591" s="153"/>
      <c r="AG5591" s="159"/>
      <c r="AH5591" s="153"/>
      <c r="AI5591" s="161"/>
      <c r="AJ5591" s="153"/>
      <c r="AK5591" s="153"/>
      <c r="AL5591" s="207"/>
      <c r="AM5591" s="207"/>
      <c r="AN5591" s="207"/>
      <c r="AO5591" s="207"/>
      <c r="AP5591" s="147" t="s">
        <v>54</v>
      </c>
      <c r="AQ5591" s="147"/>
      <c r="AR5591" s="147"/>
      <c r="AS5591" s="209" t="s">
        <v>68</v>
      </c>
      <c r="AT5591" s="223" t="str">
        <f>MONTH(B5591)&amp;"/"&amp;YEAR(B5591)</f>
        <v>3/2026</v>
      </c>
      <c r="AU5591" s="223">
        <f>WEEKNUM(B5591)-WEEKNUM(EOMONTH(B5591,-1)+1)+1</f>
        <v>5</v>
      </c>
      <c r="AV5591" s="209" t="str">
        <f>MONTH(R5591)&amp;"/"&amp;YEAR(R5591)</f>
        <v>1/1900</v>
      </c>
      <c r="AW5591" s="209" t="e">
        <f>WEEKNUM(R5591)-WEEKNUM(EOMONTH(R5591,-1)+1)+1</f>
        <v>#NUM!</v>
      </c>
      <c r="AX5591" s="209">
        <f>IF(BB5591="S",IF(Q5591="1. Aceitou o programa",R5591-B5591,0),0)</f>
        <v>0</v>
      </c>
      <c r="AY5591" s="209">
        <f>IF(BB5591="S",IF(AND(S5591&lt;&gt;"",R5591&lt;&gt;""),S5591-R5591,0),0)</f>
        <v>0</v>
      </c>
      <c r="AZ5591" s="209">
        <f>IF(BB5591="S",IF(Q5591="1. Aceitou o programa",IF(OR(X5591="Não se Aplica",X5591=""),IF(OR(W5591="Não se Aplica",W5591=""),0,W5591-V5591),AVERAGE(X5591-W5591,W5591-V5591)),0),0)</f>
        <v>0</v>
      </c>
      <c r="BA5591" s="209">
        <f>IF(BB5591="S",IF(AND(Q5591="1. Aceitou o programa",AH5591="Realizada"),IFERROR(IF(AG5591="",0,AG5591-R5591),0),0),0)</f>
        <v>0</v>
      </c>
      <c r="BB5591" s="209" t="str">
        <f>_xlfn.XLOOKUP(U5591,'Lista Suspensa'!$AA$20:$AA$23,'Lista Suspensa'!$AB$20:$AB$23,"N/A")</f>
        <v>S</v>
      </c>
    </row>
    <row r="5592" spans="1:54" ht="12" customHeight="1">
      <c r="A5592" s="151" t="s">
        <v>54</v>
      </c>
      <c r="B5592" s="152">
        <v>46112</v>
      </c>
      <c r="C5592" s="153" t="s">
        <v>55</v>
      </c>
      <c r="D5592" s="153" t="s">
        <v>56</v>
      </c>
      <c r="E5592" s="244">
        <v>86771795</v>
      </c>
      <c r="F5592" s="144" t="s">
        <v>9878</v>
      </c>
      <c r="G5592" s="230"/>
      <c r="H5592" s="154">
        <v>23698</v>
      </c>
      <c r="I5592" s="153">
        <v>61</v>
      </c>
      <c r="J5592" s="148" t="s">
        <v>58</v>
      </c>
      <c r="K5592" s="153" t="s">
        <v>101</v>
      </c>
      <c r="L5592" s="153"/>
      <c r="M5592" s="153"/>
      <c r="N5592" s="153"/>
      <c r="O5592" s="155">
        <v>21965566068</v>
      </c>
      <c r="P5592" s="156" t="s">
        <v>60</v>
      </c>
      <c r="Q5592" s="157" t="s">
        <v>8211</v>
      </c>
      <c r="R5592" s="158"/>
      <c r="S5592" s="159"/>
      <c r="T5592" s="159" t="s">
        <v>6983</v>
      </c>
      <c r="U5592" s="159" t="s">
        <v>8212</v>
      </c>
      <c r="V5592" s="154">
        <v>46146</v>
      </c>
      <c r="W5592" s="154">
        <v>46155</v>
      </c>
      <c r="X5592" s="154"/>
      <c r="Y5592" s="160"/>
      <c r="Z5592" s="160"/>
      <c r="AA5592" s="153"/>
      <c r="AB5592" s="153"/>
      <c r="AC5592" s="182" t="e">
        <f t="shared" si="176"/>
        <v>#DIV/0!</v>
      </c>
      <c r="AD5592" s="153" t="e">
        <f t="shared" si="177"/>
        <v>#DIV/0!</v>
      </c>
      <c r="AE5592" s="207"/>
      <c r="AF5592" s="153"/>
      <c r="AG5592" s="159"/>
      <c r="AH5592" s="153"/>
      <c r="AI5592" s="161"/>
      <c r="AJ5592" s="153"/>
      <c r="AK5592" s="153"/>
      <c r="AL5592" s="207"/>
      <c r="AM5592" s="207"/>
      <c r="AN5592" s="207"/>
      <c r="AO5592" s="207"/>
      <c r="AP5592" s="147" t="s">
        <v>54</v>
      </c>
      <c r="AQ5592" s="147"/>
      <c r="AR5592" s="147"/>
      <c r="AS5592" s="209" t="s">
        <v>68</v>
      </c>
      <c r="AT5592" s="223" t="str">
        <f>MONTH(B5592)&amp;"/"&amp;YEAR(B5592)</f>
        <v>3/2026</v>
      </c>
      <c r="AU5592" s="223">
        <f>WEEKNUM(B5592)-WEEKNUM(EOMONTH(B5592,-1)+1)+1</f>
        <v>5</v>
      </c>
      <c r="AV5592" s="209" t="str">
        <f>MONTH(R5592)&amp;"/"&amp;YEAR(R5592)</f>
        <v>1/1900</v>
      </c>
      <c r="AW5592" s="209" t="e">
        <f>WEEKNUM(R5592)-WEEKNUM(EOMONTH(R5592,-1)+1)+1</f>
        <v>#NUM!</v>
      </c>
      <c r="AX5592" s="209">
        <f>IF(BB5592="S",IF(Q5592="1. Aceitou o programa",R5592-B5592,0),0)</f>
        <v>0</v>
      </c>
      <c r="AY5592" s="209">
        <f>IF(BB5592="S",IF(AND(S5592&lt;&gt;"",R5592&lt;&gt;""),S5592-R5592,0),0)</f>
        <v>0</v>
      </c>
      <c r="AZ5592" s="209">
        <f>IF(BB5592="S",IF(Q5592="1. Aceitou o programa",IF(OR(X5592="Não se Aplica",X5592=""),IF(OR(W5592="Não se Aplica",W5592=""),0,W5592-V5592),AVERAGE(X5592-W5592,W5592-V5592)),0),0)</f>
        <v>0</v>
      </c>
      <c r="BA5592" s="209">
        <f>IF(BB5592="S",IF(AND(Q5592="1. Aceitou o programa",AH5592="Realizada"),IFERROR(IF(AG5592="",0,AG5592-R5592),0),0),0)</f>
        <v>0</v>
      </c>
      <c r="BB5592" s="209" t="str">
        <f>_xlfn.XLOOKUP(U5592,'Lista Suspensa'!$AA$20:$AA$23,'Lista Suspensa'!$AB$20:$AB$23,"N/A")</f>
        <v>S</v>
      </c>
    </row>
    <row r="5593" spans="1:54" ht="12" customHeight="1">
      <c r="A5593" s="151" t="s">
        <v>54</v>
      </c>
      <c r="B5593" s="152">
        <v>46112</v>
      </c>
      <c r="C5593" s="153" t="s">
        <v>55</v>
      </c>
      <c r="D5593" s="153" t="s">
        <v>56</v>
      </c>
      <c r="E5593" s="244">
        <v>94682095</v>
      </c>
      <c r="F5593" s="144" t="s">
        <v>9879</v>
      </c>
      <c r="G5593" s="230"/>
      <c r="H5593" s="154">
        <v>23788</v>
      </c>
      <c r="I5593" s="153">
        <v>61</v>
      </c>
      <c r="J5593" s="148" t="s">
        <v>70</v>
      </c>
      <c r="K5593" s="153" t="s">
        <v>101</v>
      </c>
      <c r="L5593" s="153"/>
      <c r="M5593" s="153"/>
      <c r="N5593" s="153"/>
      <c r="O5593" s="155">
        <v>21987992748</v>
      </c>
      <c r="P5593" s="156" t="s">
        <v>60</v>
      </c>
      <c r="Q5593" s="157" t="s">
        <v>8211</v>
      </c>
      <c r="R5593" s="158"/>
      <c r="S5593" s="159"/>
      <c r="T5593" s="159" t="s">
        <v>6983</v>
      </c>
      <c r="U5593" s="159" t="s">
        <v>8212</v>
      </c>
      <c r="V5593" s="154">
        <v>46146</v>
      </c>
      <c r="W5593" s="154">
        <v>46155</v>
      </c>
      <c r="X5593" s="154"/>
      <c r="Y5593" s="160"/>
      <c r="Z5593" s="160"/>
      <c r="AA5593" s="153"/>
      <c r="AB5593" s="153"/>
      <c r="AC5593" s="182" t="e">
        <f t="shared" si="176"/>
        <v>#DIV/0!</v>
      </c>
      <c r="AD5593" s="153" t="e">
        <f t="shared" si="177"/>
        <v>#DIV/0!</v>
      </c>
      <c r="AE5593" s="207"/>
      <c r="AF5593" s="153"/>
      <c r="AG5593" s="159"/>
      <c r="AH5593" s="153"/>
      <c r="AI5593" s="161"/>
      <c r="AJ5593" s="153"/>
      <c r="AK5593" s="153"/>
      <c r="AL5593" s="207"/>
      <c r="AM5593" s="207"/>
      <c r="AN5593" s="207"/>
      <c r="AO5593" s="207"/>
      <c r="AP5593" s="147" t="s">
        <v>54</v>
      </c>
      <c r="AQ5593" s="147"/>
      <c r="AR5593" s="147"/>
      <c r="AS5593" s="209" t="s">
        <v>68</v>
      </c>
      <c r="AT5593" s="223" t="str">
        <f>MONTH(B5593)&amp;"/"&amp;YEAR(B5593)</f>
        <v>3/2026</v>
      </c>
      <c r="AU5593" s="223">
        <f>WEEKNUM(B5593)-WEEKNUM(EOMONTH(B5593,-1)+1)+1</f>
        <v>5</v>
      </c>
      <c r="AV5593" s="209" t="str">
        <f>MONTH(R5593)&amp;"/"&amp;YEAR(R5593)</f>
        <v>1/1900</v>
      </c>
      <c r="AW5593" s="209" t="e">
        <f>WEEKNUM(R5593)-WEEKNUM(EOMONTH(R5593,-1)+1)+1</f>
        <v>#NUM!</v>
      </c>
      <c r="AX5593" s="209">
        <f>IF(BB5593="S",IF(Q5593="1. Aceitou o programa",R5593-B5593,0),0)</f>
        <v>0</v>
      </c>
      <c r="AY5593" s="209">
        <f>IF(BB5593="S",IF(AND(S5593&lt;&gt;"",R5593&lt;&gt;""),S5593-R5593,0),0)</f>
        <v>0</v>
      </c>
      <c r="AZ5593" s="209">
        <f>IF(BB5593="S",IF(Q5593="1. Aceitou o programa",IF(OR(X5593="Não se Aplica",X5593=""),IF(OR(W5593="Não se Aplica",W5593=""),0,W5593-V5593),AVERAGE(X5593-W5593,W5593-V5593)),0),0)</f>
        <v>0</v>
      </c>
      <c r="BA5593" s="209">
        <f>IF(BB5593="S",IF(AND(Q5593="1. Aceitou o programa",AH5593="Realizada"),IFERROR(IF(AG5593="",0,AG5593-R5593),0),0),0)</f>
        <v>0</v>
      </c>
      <c r="BB5593" s="209" t="str">
        <f>_xlfn.XLOOKUP(U5593,'Lista Suspensa'!$AA$20:$AA$23,'Lista Suspensa'!$AB$20:$AB$23,"N/A")</f>
        <v>S</v>
      </c>
    </row>
    <row r="5594" spans="1:54" ht="12" customHeight="1">
      <c r="A5594" s="151" t="s">
        <v>54</v>
      </c>
      <c r="B5594" s="152">
        <v>46112</v>
      </c>
      <c r="C5594" s="153" t="s">
        <v>55</v>
      </c>
      <c r="D5594" s="153" t="s">
        <v>56</v>
      </c>
      <c r="E5594" s="244">
        <v>93848302</v>
      </c>
      <c r="F5594" s="144" t="s">
        <v>9880</v>
      </c>
      <c r="G5594" s="230"/>
      <c r="H5594" s="154">
        <v>23827</v>
      </c>
      <c r="I5594" s="153">
        <v>61</v>
      </c>
      <c r="J5594" s="148" t="s">
        <v>70</v>
      </c>
      <c r="K5594" s="153" t="s">
        <v>101</v>
      </c>
      <c r="L5594" s="153"/>
      <c r="M5594" s="153"/>
      <c r="N5594" s="153"/>
      <c r="O5594" s="155">
        <v>21975052175</v>
      </c>
      <c r="P5594" s="156" t="s">
        <v>60</v>
      </c>
      <c r="Q5594" s="157" t="s">
        <v>8211</v>
      </c>
      <c r="R5594" s="158"/>
      <c r="S5594" s="159"/>
      <c r="T5594" s="159" t="s">
        <v>6983</v>
      </c>
      <c r="U5594" s="159" t="s">
        <v>8212</v>
      </c>
      <c r="V5594" s="154">
        <v>46146</v>
      </c>
      <c r="W5594" s="154">
        <v>46155</v>
      </c>
      <c r="X5594" s="154"/>
      <c r="Y5594" s="160"/>
      <c r="Z5594" s="160"/>
      <c r="AA5594" s="153"/>
      <c r="AB5594" s="153"/>
      <c r="AC5594" s="182" t="e">
        <f t="shared" si="176"/>
        <v>#DIV/0!</v>
      </c>
      <c r="AD5594" s="153" t="e">
        <f t="shared" si="177"/>
        <v>#DIV/0!</v>
      </c>
      <c r="AE5594" s="207"/>
      <c r="AF5594" s="153"/>
      <c r="AG5594" s="159"/>
      <c r="AH5594" s="153"/>
      <c r="AI5594" s="161"/>
      <c r="AJ5594" s="153"/>
      <c r="AK5594" s="153"/>
      <c r="AL5594" s="207"/>
      <c r="AM5594" s="207"/>
      <c r="AN5594" s="207"/>
      <c r="AO5594" s="207"/>
      <c r="AP5594" s="147" t="s">
        <v>54</v>
      </c>
      <c r="AQ5594" s="147"/>
      <c r="AR5594" s="147"/>
      <c r="AS5594" s="209" t="s">
        <v>68</v>
      </c>
      <c r="AT5594" s="223" t="str">
        <f>MONTH(B5594)&amp;"/"&amp;YEAR(B5594)</f>
        <v>3/2026</v>
      </c>
      <c r="AU5594" s="223">
        <f>WEEKNUM(B5594)-WEEKNUM(EOMONTH(B5594,-1)+1)+1</f>
        <v>5</v>
      </c>
      <c r="AV5594" s="209" t="str">
        <f>MONTH(R5594)&amp;"/"&amp;YEAR(R5594)</f>
        <v>1/1900</v>
      </c>
      <c r="AW5594" s="209" t="e">
        <f>WEEKNUM(R5594)-WEEKNUM(EOMONTH(R5594,-1)+1)+1</f>
        <v>#NUM!</v>
      </c>
      <c r="AX5594" s="209">
        <f>IF(BB5594="S",IF(Q5594="1. Aceitou o programa",R5594-B5594,0),0)</f>
        <v>0</v>
      </c>
      <c r="AY5594" s="209">
        <f>IF(BB5594="S",IF(AND(S5594&lt;&gt;"",R5594&lt;&gt;""),S5594-R5594,0),0)</f>
        <v>0</v>
      </c>
      <c r="AZ5594" s="209">
        <f>IF(BB5594="S",IF(Q5594="1. Aceitou o programa",IF(OR(X5594="Não se Aplica",X5594=""),IF(OR(W5594="Não se Aplica",W5594=""),0,W5594-V5594),AVERAGE(X5594-W5594,W5594-V5594)),0),0)</f>
        <v>0</v>
      </c>
      <c r="BA5594" s="209">
        <f>IF(BB5594="S",IF(AND(Q5594="1. Aceitou o programa",AH5594="Realizada"),IFERROR(IF(AG5594="",0,AG5594-R5594),0),0),0)</f>
        <v>0</v>
      </c>
      <c r="BB5594" s="209" t="str">
        <f>_xlfn.XLOOKUP(U5594,'Lista Suspensa'!$AA$20:$AA$23,'Lista Suspensa'!$AB$20:$AB$23,"N/A")</f>
        <v>S</v>
      </c>
    </row>
    <row r="5595" spans="1:54" ht="12" customHeight="1">
      <c r="A5595" s="151" t="s">
        <v>54</v>
      </c>
      <c r="B5595" s="152">
        <v>46112</v>
      </c>
      <c r="C5595" s="153" t="s">
        <v>55</v>
      </c>
      <c r="D5595" s="153" t="s">
        <v>56</v>
      </c>
      <c r="E5595" s="244">
        <v>93383436</v>
      </c>
      <c r="F5595" s="144" t="s">
        <v>9881</v>
      </c>
      <c r="G5595" s="230"/>
      <c r="H5595" s="154">
        <v>23853</v>
      </c>
      <c r="I5595" s="153">
        <v>61</v>
      </c>
      <c r="J5595" s="148" t="s">
        <v>70</v>
      </c>
      <c r="K5595" s="153" t="s">
        <v>101</v>
      </c>
      <c r="L5595" s="153"/>
      <c r="M5595" s="153"/>
      <c r="N5595" s="153"/>
      <c r="O5595" s="155">
        <v>21996445551</v>
      </c>
      <c r="P5595" s="156" t="s">
        <v>60</v>
      </c>
      <c r="Q5595" s="157" t="s">
        <v>8211</v>
      </c>
      <c r="R5595" s="158"/>
      <c r="S5595" s="159"/>
      <c r="T5595" s="159" t="s">
        <v>6983</v>
      </c>
      <c r="U5595" s="159" t="s">
        <v>8212</v>
      </c>
      <c r="V5595" s="154">
        <v>46146</v>
      </c>
      <c r="W5595" s="154">
        <v>46155</v>
      </c>
      <c r="X5595" s="154"/>
      <c r="Y5595" s="160"/>
      <c r="Z5595" s="160"/>
      <c r="AA5595" s="153"/>
      <c r="AB5595" s="153"/>
      <c r="AC5595" s="182" t="e">
        <f t="shared" si="176"/>
        <v>#DIV/0!</v>
      </c>
      <c r="AD5595" s="153" t="e">
        <f t="shared" si="177"/>
        <v>#DIV/0!</v>
      </c>
      <c r="AE5595" s="207"/>
      <c r="AF5595" s="153"/>
      <c r="AG5595" s="159"/>
      <c r="AH5595" s="153"/>
      <c r="AI5595" s="161"/>
      <c r="AJ5595" s="153"/>
      <c r="AK5595" s="153"/>
      <c r="AL5595" s="207"/>
      <c r="AM5595" s="207"/>
      <c r="AN5595" s="207"/>
      <c r="AO5595" s="207"/>
      <c r="AP5595" s="147" t="s">
        <v>54</v>
      </c>
      <c r="AQ5595" s="147"/>
      <c r="AR5595" s="147"/>
      <c r="AS5595" s="209" t="s">
        <v>68</v>
      </c>
      <c r="AT5595" s="223" t="str">
        <f>MONTH(B5595)&amp;"/"&amp;YEAR(B5595)</f>
        <v>3/2026</v>
      </c>
      <c r="AU5595" s="223">
        <f>WEEKNUM(B5595)-WEEKNUM(EOMONTH(B5595,-1)+1)+1</f>
        <v>5</v>
      </c>
      <c r="AV5595" s="209" t="str">
        <f>MONTH(R5595)&amp;"/"&amp;YEAR(R5595)</f>
        <v>1/1900</v>
      </c>
      <c r="AW5595" s="209" t="e">
        <f>WEEKNUM(R5595)-WEEKNUM(EOMONTH(R5595,-1)+1)+1</f>
        <v>#NUM!</v>
      </c>
      <c r="AX5595" s="209">
        <f>IF(BB5595="S",IF(Q5595="1. Aceitou o programa",R5595-B5595,0),0)</f>
        <v>0</v>
      </c>
      <c r="AY5595" s="209">
        <f>IF(BB5595="S",IF(AND(S5595&lt;&gt;"",R5595&lt;&gt;""),S5595-R5595,0),0)</f>
        <v>0</v>
      </c>
      <c r="AZ5595" s="209">
        <f>IF(BB5595="S",IF(Q5595="1. Aceitou o programa",IF(OR(X5595="Não se Aplica",X5595=""),IF(OR(W5595="Não se Aplica",W5595=""),0,W5595-V5595),AVERAGE(X5595-W5595,W5595-V5595)),0),0)</f>
        <v>0</v>
      </c>
      <c r="BA5595" s="209">
        <f>IF(BB5595="S",IF(AND(Q5595="1. Aceitou o programa",AH5595="Realizada"),IFERROR(IF(AG5595="",0,AG5595-R5595),0),0),0)</f>
        <v>0</v>
      </c>
      <c r="BB5595" s="209" t="str">
        <f>_xlfn.XLOOKUP(U5595,'Lista Suspensa'!$AA$20:$AA$23,'Lista Suspensa'!$AB$20:$AB$23,"N/A")</f>
        <v>S</v>
      </c>
    </row>
    <row r="5596" spans="1:54" ht="12" customHeight="1">
      <c r="A5596" s="151" t="s">
        <v>54</v>
      </c>
      <c r="B5596" s="152">
        <v>46112</v>
      </c>
      <c r="C5596" s="153" t="s">
        <v>55</v>
      </c>
      <c r="D5596" s="153" t="s">
        <v>56</v>
      </c>
      <c r="E5596" s="244">
        <v>886750954</v>
      </c>
      <c r="F5596" s="144" t="s">
        <v>9882</v>
      </c>
      <c r="G5596" s="230"/>
      <c r="H5596" s="154">
        <v>23897</v>
      </c>
      <c r="I5596" s="153">
        <v>60</v>
      </c>
      <c r="J5596" s="148" t="s">
        <v>70</v>
      </c>
      <c r="K5596" s="153" t="s">
        <v>101</v>
      </c>
      <c r="L5596" s="153"/>
      <c r="M5596" s="153"/>
      <c r="N5596" s="153"/>
      <c r="O5596" s="155">
        <v>21964314138</v>
      </c>
      <c r="P5596" s="156" t="s">
        <v>60</v>
      </c>
      <c r="Q5596" s="157" t="s">
        <v>8211</v>
      </c>
      <c r="R5596" s="158"/>
      <c r="S5596" s="159"/>
      <c r="T5596" s="159" t="s">
        <v>6983</v>
      </c>
      <c r="U5596" s="159" t="s">
        <v>8212</v>
      </c>
      <c r="V5596" s="154">
        <v>46146</v>
      </c>
      <c r="W5596" s="154">
        <v>46155</v>
      </c>
      <c r="X5596" s="154"/>
      <c r="Y5596" s="160"/>
      <c r="Z5596" s="160"/>
      <c r="AA5596" s="153"/>
      <c r="AB5596" s="153"/>
      <c r="AC5596" s="182" t="e">
        <f t="shared" si="176"/>
        <v>#DIV/0!</v>
      </c>
      <c r="AD5596" s="153" t="e">
        <f t="shared" si="177"/>
        <v>#DIV/0!</v>
      </c>
      <c r="AE5596" s="207"/>
      <c r="AF5596" s="153"/>
      <c r="AG5596" s="159"/>
      <c r="AH5596" s="153"/>
      <c r="AI5596" s="161"/>
      <c r="AJ5596" s="153"/>
      <c r="AK5596" s="153"/>
      <c r="AL5596" s="207"/>
      <c r="AM5596" s="207"/>
      <c r="AN5596" s="207"/>
      <c r="AO5596" s="207"/>
      <c r="AP5596" s="147" t="s">
        <v>54</v>
      </c>
      <c r="AQ5596" s="147"/>
      <c r="AR5596" s="147"/>
      <c r="AS5596" s="209" t="s">
        <v>68</v>
      </c>
      <c r="AT5596" s="223" t="str">
        <f>MONTH(B5596)&amp;"/"&amp;YEAR(B5596)</f>
        <v>3/2026</v>
      </c>
      <c r="AU5596" s="223">
        <f>WEEKNUM(B5596)-WEEKNUM(EOMONTH(B5596,-1)+1)+1</f>
        <v>5</v>
      </c>
      <c r="AV5596" s="209" t="str">
        <f>MONTH(R5596)&amp;"/"&amp;YEAR(R5596)</f>
        <v>1/1900</v>
      </c>
      <c r="AW5596" s="209" t="e">
        <f>WEEKNUM(R5596)-WEEKNUM(EOMONTH(R5596,-1)+1)+1</f>
        <v>#NUM!</v>
      </c>
      <c r="AX5596" s="209">
        <f>IF(BB5596="S",IF(Q5596="1. Aceitou o programa",R5596-B5596,0),0)</f>
        <v>0</v>
      </c>
      <c r="AY5596" s="209">
        <f>IF(BB5596="S",IF(AND(S5596&lt;&gt;"",R5596&lt;&gt;""),S5596-R5596,0),0)</f>
        <v>0</v>
      </c>
      <c r="AZ5596" s="209">
        <f>IF(BB5596="S",IF(Q5596="1. Aceitou o programa",IF(OR(X5596="Não se Aplica",X5596=""),IF(OR(W5596="Não se Aplica",W5596=""),0,W5596-V5596),AVERAGE(X5596-W5596,W5596-V5596)),0),0)</f>
        <v>0</v>
      </c>
      <c r="BA5596" s="209">
        <f>IF(BB5596="S",IF(AND(Q5596="1. Aceitou o programa",AH5596="Realizada"),IFERROR(IF(AG5596="",0,AG5596-R5596),0),0),0)</f>
        <v>0</v>
      </c>
      <c r="BB5596" s="209" t="str">
        <f>_xlfn.XLOOKUP(U5596,'Lista Suspensa'!$AA$20:$AA$23,'Lista Suspensa'!$AB$20:$AB$23,"N/A")</f>
        <v>S</v>
      </c>
    </row>
    <row r="5597" spans="1:54" ht="12" customHeight="1">
      <c r="A5597" s="151" t="s">
        <v>54</v>
      </c>
      <c r="B5597" s="152">
        <v>46112</v>
      </c>
      <c r="C5597" s="153" t="s">
        <v>55</v>
      </c>
      <c r="D5597" s="153" t="s">
        <v>56</v>
      </c>
      <c r="E5597" s="244">
        <v>754455416</v>
      </c>
      <c r="F5597" s="144" t="s">
        <v>9883</v>
      </c>
      <c r="G5597" s="230"/>
      <c r="H5597" s="154">
        <v>23981</v>
      </c>
      <c r="I5597" s="153">
        <v>60</v>
      </c>
      <c r="J5597" s="148" t="s">
        <v>70</v>
      </c>
      <c r="K5597" s="153" t="s">
        <v>101</v>
      </c>
      <c r="L5597" s="153"/>
      <c r="M5597" s="153"/>
      <c r="N5597" s="153"/>
      <c r="O5597" s="155">
        <v>21975577459</v>
      </c>
      <c r="P5597" s="156" t="s">
        <v>60</v>
      </c>
      <c r="Q5597" s="157" t="s">
        <v>8211</v>
      </c>
      <c r="R5597" s="158"/>
      <c r="S5597" s="159"/>
      <c r="T5597" s="159" t="s">
        <v>6983</v>
      </c>
      <c r="U5597" s="159" t="s">
        <v>8212</v>
      </c>
      <c r="V5597" s="154">
        <v>46146</v>
      </c>
      <c r="W5597" s="154">
        <v>46155</v>
      </c>
      <c r="X5597" s="154"/>
      <c r="Y5597" s="160"/>
      <c r="Z5597" s="160"/>
      <c r="AA5597" s="153"/>
      <c r="AB5597" s="153"/>
      <c r="AC5597" s="182" t="e">
        <f t="shared" si="176"/>
        <v>#DIV/0!</v>
      </c>
      <c r="AD5597" s="153" t="e">
        <f t="shared" si="177"/>
        <v>#DIV/0!</v>
      </c>
      <c r="AE5597" s="207"/>
      <c r="AF5597" s="153"/>
      <c r="AG5597" s="159"/>
      <c r="AH5597" s="153"/>
      <c r="AI5597" s="161"/>
      <c r="AJ5597" s="153"/>
      <c r="AK5597" s="153"/>
      <c r="AL5597" s="207"/>
      <c r="AM5597" s="207"/>
      <c r="AN5597" s="207"/>
      <c r="AO5597" s="207"/>
      <c r="AP5597" s="147" t="s">
        <v>54</v>
      </c>
      <c r="AQ5597" s="147"/>
      <c r="AR5597" s="147"/>
      <c r="AS5597" s="209" t="s">
        <v>68</v>
      </c>
      <c r="AT5597" s="223" t="str">
        <f>MONTH(B5597)&amp;"/"&amp;YEAR(B5597)</f>
        <v>3/2026</v>
      </c>
      <c r="AU5597" s="223">
        <f>WEEKNUM(B5597)-WEEKNUM(EOMONTH(B5597,-1)+1)+1</f>
        <v>5</v>
      </c>
      <c r="AV5597" s="209" t="str">
        <f>MONTH(R5597)&amp;"/"&amp;YEAR(R5597)</f>
        <v>1/1900</v>
      </c>
      <c r="AW5597" s="209" t="e">
        <f>WEEKNUM(R5597)-WEEKNUM(EOMONTH(R5597,-1)+1)+1</f>
        <v>#NUM!</v>
      </c>
      <c r="AX5597" s="209">
        <f>IF(BB5597="S",IF(Q5597="1. Aceitou o programa",R5597-B5597,0),0)</f>
        <v>0</v>
      </c>
      <c r="AY5597" s="209">
        <f>IF(BB5597="S",IF(AND(S5597&lt;&gt;"",R5597&lt;&gt;""),S5597-R5597,0),0)</f>
        <v>0</v>
      </c>
      <c r="AZ5597" s="209">
        <f>IF(BB5597="S",IF(Q5597="1. Aceitou o programa",IF(OR(X5597="Não se Aplica",X5597=""),IF(OR(W5597="Não se Aplica",W5597=""),0,W5597-V5597),AVERAGE(X5597-W5597,W5597-V5597)),0),0)</f>
        <v>0</v>
      </c>
      <c r="BA5597" s="209">
        <f>IF(BB5597="S",IF(AND(Q5597="1. Aceitou o programa",AH5597="Realizada"),IFERROR(IF(AG5597="",0,AG5597-R5597),0),0),0)</f>
        <v>0</v>
      </c>
      <c r="BB5597" s="209" t="str">
        <f>_xlfn.XLOOKUP(U5597,'Lista Suspensa'!$AA$20:$AA$23,'Lista Suspensa'!$AB$20:$AB$23,"N/A")</f>
        <v>S</v>
      </c>
    </row>
    <row r="5598" spans="1:54" ht="12" customHeight="1">
      <c r="A5598" s="151" t="s">
        <v>54</v>
      </c>
      <c r="B5598" s="152">
        <v>46112</v>
      </c>
      <c r="C5598" s="153" t="s">
        <v>55</v>
      </c>
      <c r="D5598" s="153" t="s">
        <v>56</v>
      </c>
      <c r="E5598" s="244">
        <v>760667993</v>
      </c>
      <c r="F5598" s="144" t="s">
        <v>9884</v>
      </c>
      <c r="G5598" s="230"/>
      <c r="H5598" s="154">
        <v>24012</v>
      </c>
      <c r="I5598" s="153">
        <v>60</v>
      </c>
      <c r="J5598" s="148" t="s">
        <v>70</v>
      </c>
      <c r="K5598" s="153" t="s">
        <v>101</v>
      </c>
      <c r="L5598" s="153"/>
      <c r="M5598" s="153"/>
      <c r="N5598" s="153"/>
      <c r="O5598" s="155">
        <v>21988934097</v>
      </c>
      <c r="P5598" s="156" t="s">
        <v>60</v>
      </c>
      <c r="Q5598" s="157" t="s">
        <v>8211</v>
      </c>
      <c r="R5598" s="158"/>
      <c r="S5598" s="159"/>
      <c r="T5598" s="159" t="s">
        <v>6983</v>
      </c>
      <c r="U5598" s="159" t="s">
        <v>8212</v>
      </c>
      <c r="V5598" s="154">
        <v>46146</v>
      </c>
      <c r="W5598" s="154">
        <v>46155</v>
      </c>
      <c r="X5598" s="154"/>
      <c r="Y5598" s="160"/>
      <c r="Z5598" s="160"/>
      <c r="AA5598" s="153"/>
      <c r="AB5598" s="153"/>
      <c r="AC5598" s="182" t="e">
        <f t="shared" si="176"/>
        <v>#DIV/0!</v>
      </c>
      <c r="AD5598" s="153" t="e">
        <f t="shared" si="177"/>
        <v>#DIV/0!</v>
      </c>
      <c r="AE5598" s="207"/>
      <c r="AF5598" s="153"/>
      <c r="AG5598" s="159"/>
      <c r="AH5598" s="153"/>
      <c r="AI5598" s="161"/>
      <c r="AJ5598" s="153"/>
      <c r="AK5598" s="153"/>
      <c r="AL5598" s="207"/>
      <c r="AM5598" s="207"/>
      <c r="AN5598" s="207"/>
      <c r="AO5598" s="207"/>
      <c r="AP5598" s="147" t="s">
        <v>54</v>
      </c>
      <c r="AQ5598" s="147"/>
      <c r="AR5598" s="147"/>
      <c r="AS5598" s="209" t="s">
        <v>68</v>
      </c>
      <c r="AT5598" s="223" t="str">
        <f>MONTH(B5598)&amp;"/"&amp;YEAR(B5598)</f>
        <v>3/2026</v>
      </c>
      <c r="AU5598" s="223">
        <f>WEEKNUM(B5598)-WEEKNUM(EOMONTH(B5598,-1)+1)+1</f>
        <v>5</v>
      </c>
      <c r="AV5598" s="209" t="str">
        <f>MONTH(R5598)&amp;"/"&amp;YEAR(R5598)</f>
        <v>1/1900</v>
      </c>
      <c r="AW5598" s="209" t="e">
        <f>WEEKNUM(R5598)-WEEKNUM(EOMONTH(R5598,-1)+1)+1</f>
        <v>#NUM!</v>
      </c>
      <c r="AX5598" s="209">
        <f>IF(BB5598="S",IF(Q5598="1. Aceitou o programa",R5598-B5598,0),0)</f>
        <v>0</v>
      </c>
      <c r="AY5598" s="209">
        <f>IF(BB5598="S",IF(AND(S5598&lt;&gt;"",R5598&lt;&gt;""),S5598-R5598,0),0)</f>
        <v>0</v>
      </c>
      <c r="AZ5598" s="209">
        <f>IF(BB5598="S",IF(Q5598="1. Aceitou o programa",IF(OR(X5598="Não se Aplica",X5598=""),IF(OR(W5598="Não se Aplica",W5598=""),0,W5598-V5598),AVERAGE(X5598-W5598,W5598-V5598)),0),0)</f>
        <v>0</v>
      </c>
      <c r="BA5598" s="209">
        <f>IF(BB5598="S",IF(AND(Q5598="1. Aceitou o programa",AH5598="Realizada"),IFERROR(IF(AG5598="",0,AG5598-R5598),0),0),0)</f>
        <v>0</v>
      </c>
      <c r="BB5598" s="209" t="str">
        <f>_xlfn.XLOOKUP(U5598,'Lista Suspensa'!$AA$20:$AA$23,'Lista Suspensa'!$AB$20:$AB$23,"N/A")</f>
        <v>S</v>
      </c>
    </row>
    <row r="5599" spans="1:54" ht="12" customHeight="1">
      <c r="A5599" s="151" t="s">
        <v>54</v>
      </c>
      <c r="B5599" s="152">
        <v>46112</v>
      </c>
      <c r="C5599" s="153" t="s">
        <v>55</v>
      </c>
      <c r="D5599" s="153" t="s">
        <v>56</v>
      </c>
      <c r="E5599" s="244">
        <v>881454710</v>
      </c>
      <c r="F5599" s="144" t="s">
        <v>9885</v>
      </c>
      <c r="G5599" s="230"/>
      <c r="H5599" s="154">
        <v>24015</v>
      </c>
      <c r="I5599" s="153">
        <v>60</v>
      </c>
      <c r="J5599" s="148" t="s">
        <v>70</v>
      </c>
      <c r="K5599" s="153" t="s">
        <v>101</v>
      </c>
      <c r="L5599" s="153"/>
      <c r="M5599" s="153"/>
      <c r="N5599" s="153"/>
      <c r="O5599" s="155">
        <v>21981503272</v>
      </c>
      <c r="P5599" s="156" t="s">
        <v>60</v>
      </c>
      <c r="Q5599" s="157" t="s">
        <v>8211</v>
      </c>
      <c r="R5599" s="158"/>
      <c r="S5599" s="159"/>
      <c r="T5599" s="159" t="s">
        <v>6983</v>
      </c>
      <c r="U5599" s="159" t="s">
        <v>8212</v>
      </c>
      <c r="V5599" s="154">
        <v>46146</v>
      </c>
      <c r="W5599" s="154">
        <v>46155</v>
      </c>
      <c r="X5599" s="154"/>
      <c r="Y5599" s="160"/>
      <c r="Z5599" s="160"/>
      <c r="AA5599" s="153"/>
      <c r="AB5599" s="153"/>
      <c r="AC5599" s="182" t="e">
        <f t="shared" si="176"/>
        <v>#DIV/0!</v>
      </c>
      <c r="AD5599" s="153" t="e">
        <f t="shared" si="177"/>
        <v>#DIV/0!</v>
      </c>
      <c r="AE5599" s="207"/>
      <c r="AF5599" s="153"/>
      <c r="AG5599" s="159"/>
      <c r="AH5599" s="153"/>
      <c r="AI5599" s="161"/>
      <c r="AJ5599" s="153"/>
      <c r="AK5599" s="153"/>
      <c r="AL5599" s="207"/>
      <c r="AM5599" s="207"/>
      <c r="AN5599" s="207"/>
      <c r="AO5599" s="207"/>
      <c r="AP5599" s="147" t="s">
        <v>54</v>
      </c>
      <c r="AQ5599" s="147"/>
      <c r="AR5599" s="147"/>
      <c r="AS5599" s="209" t="s">
        <v>68</v>
      </c>
      <c r="AT5599" s="223" t="str">
        <f>MONTH(B5599)&amp;"/"&amp;YEAR(B5599)</f>
        <v>3/2026</v>
      </c>
      <c r="AU5599" s="223">
        <f>WEEKNUM(B5599)-WEEKNUM(EOMONTH(B5599,-1)+1)+1</f>
        <v>5</v>
      </c>
      <c r="AV5599" s="209" t="str">
        <f>MONTH(R5599)&amp;"/"&amp;YEAR(R5599)</f>
        <v>1/1900</v>
      </c>
      <c r="AW5599" s="209" t="e">
        <f>WEEKNUM(R5599)-WEEKNUM(EOMONTH(R5599,-1)+1)+1</f>
        <v>#NUM!</v>
      </c>
      <c r="AX5599" s="209">
        <f>IF(BB5599="S",IF(Q5599="1. Aceitou o programa",R5599-B5599,0),0)</f>
        <v>0</v>
      </c>
      <c r="AY5599" s="209">
        <f>IF(BB5599="S",IF(AND(S5599&lt;&gt;"",R5599&lt;&gt;""),S5599-R5599,0),0)</f>
        <v>0</v>
      </c>
      <c r="AZ5599" s="209">
        <f>IF(BB5599="S",IF(Q5599="1. Aceitou o programa",IF(OR(X5599="Não se Aplica",X5599=""),IF(OR(W5599="Não se Aplica",W5599=""),0,W5599-V5599),AVERAGE(X5599-W5599,W5599-V5599)),0),0)</f>
        <v>0</v>
      </c>
      <c r="BA5599" s="209">
        <f>IF(BB5599="S",IF(AND(Q5599="1. Aceitou o programa",AH5599="Realizada"),IFERROR(IF(AG5599="",0,AG5599-R5599),0),0),0)</f>
        <v>0</v>
      </c>
      <c r="BB5599" s="209" t="str">
        <f>_xlfn.XLOOKUP(U5599,'Lista Suspensa'!$AA$20:$AA$23,'Lista Suspensa'!$AB$20:$AB$23,"N/A")</f>
        <v>S</v>
      </c>
    </row>
    <row r="5600" spans="1:54" ht="12" customHeight="1">
      <c r="A5600" s="151" t="s">
        <v>54</v>
      </c>
      <c r="B5600" s="152">
        <v>46112</v>
      </c>
      <c r="C5600" s="153" t="s">
        <v>55</v>
      </c>
      <c r="D5600" s="153" t="s">
        <v>56</v>
      </c>
      <c r="E5600" s="244">
        <v>95155156</v>
      </c>
      <c r="F5600" s="144" t="s">
        <v>9886</v>
      </c>
      <c r="G5600" s="230"/>
      <c r="H5600" s="154">
        <v>24057</v>
      </c>
      <c r="I5600" s="153">
        <v>60</v>
      </c>
      <c r="J5600" s="148" t="s">
        <v>58</v>
      </c>
      <c r="K5600" s="153" t="s">
        <v>101</v>
      </c>
      <c r="L5600" s="153"/>
      <c r="M5600" s="153"/>
      <c r="N5600" s="153"/>
      <c r="O5600" s="155">
        <v>21980120101</v>
      </c>
      <c r="P5600" s="156" t="s">
        <v>60</v>
      </c>
      <c r="Q5600" s="157" t="s">
        <v>8211</v>
      </c>
      <c r="R5600" s="158"/>
      <c r="S5600" s="159"/>
      <c r="T5600" s="159" t="s">
        <v>6983</v>
      </c>
      <c r="U5600" s="159" t="s">
        <v>8212</v>
      </c>
      <c r="V5600" s="154">
        <v>46146</v>
      </c>
      <c r="W5600" s="154">
        <v>46155</v>
      </c>
      <c r="X5600" s="154"/>
      <c r="Y5600" s="160"/>
      <c r="Z5600" s="160"/>
      <c r="AA5600" s="153"/>
      <c r="AB5600" s="153"/>
      <c r="AC5600" s="182" t="e">
        <f t="shared" si="176"/>
        <v>#DIV/0!</v>
      </c>
      <c r="AD5600" s="153" t="e">
        <f t="shared" si="177"/>
        <v>#DIV/0!</v>
      </c>
      <c r="AE5600" s="207"/>
      <c r="AF5600" s="153"/>
      <c r="AG5600" s="159"/>
      <c r="AH5600" s="153"/>
      <c r="AI5600" s="161"/>
      <c r="AJ5600" s="153"/>
      <c r="AK5600" s="153"/>
      <c r="AL5600" s="207"/>
      <c r="AM5600" s="207"/>
      <c r="AN5600" s="207"/>
      <c r="AO5600" s="207"/>
      <c r="AP5600" s="147" t="s">
        <v>54</v>
      </c>
      <c r="AQ5600" s="147"/>
      <c r="AR5600" s="147"/>
      <c r="AS5600" s="209" t="s">
        <v>68</v>
      </c>
      <c r="AT5600" s="223" t="str">
        <f>MONTH(B5600)&amp;"/"&amp;YEAR(B5600)</f>
        <v>3/2026</v>
      </c>
      <c r="AU5600" s="223">
        <f>WEEKNUM(B5600)-WEEKNUM(EOMONTH(B5600,-1)+1)+1</f>
        <v>5</v>
      </c>
      <c r="AV5600" s="209" t="str">
        <f>MONTH(R5600)&amp;"/"&amp;YEAR(R5600)</f>
        <v>1/1900</v>
      </c>
      <c r="AW5600" s="209" t="e">
        <f>WEEKNUM(R5600)-WEEKNUM(EOMONTH(R5600,-1)+1)+1</f>
        <v>#NUM!</v>
      </c>
      <c r="AX5600" s="209">
        <f>IF(BB5600="S",IF(Q5600="1. Aceitou o programa",R5600-B5600,0),0)</f>
        <v>0</v>
      </c>
      <c r="AY5600" s="209">
        <f>IF(BB5600="S",IF(AND(S5600&lt;&gt;"",R5600&lt;&gt;""),S5600-R5600,0),0)</f>
        <v>0</v>
      </c>
      <c r="AZ5600" s="209">
        <f>IF(BB5600="S",IF(Q5600="1. Aceitou o programa",IF(OR(X5600="Não se Aplica",X5600=""),IF(OR(W5600="Não se Aplica",W5600=""),0,W5600-V5600),AVERAGE(X5600-W5600,W5600-V5600)),0),0)</f>
        <v>0</v>
      </c>
      <c r="BA5600" s="209">
        <f>IF(BB5600="S",IF(AND(Q5600="1. Aceitou o programa",AH5600="Realizada"),IFERROR(IF(AG5600="",0,AG5600-R5600),0),0),0)</f>
        <v>0</v>
      </c>
      <c r="BB5600" s="209" t="str">
        <f>_xlfn.XLOOKUP(U5600,'Lista Suspensa'!$AA$20:$AA$23,'Lista Suspensa'!$AB$20:$AB$23,"N/A")</f>
        <v>S</v>
      </c>
    </row>
    <row r="5601" spans="1:54" ht="12" customHeight="1">
      <c r="A5601" s="151" t="s">
        <v>54</v>
      </c>
      <c r="B5601" s="152">
        <v>46112</v>
      </c>
      <c r="C5601" s="153" t="s">
        <v>55</v>
      </c>
      <c r="D5601" s="153" t="s">
        <v>56</v>
      </c>
      <c r="E5601" s="244">
        <v>86364738</v>
      </c>
      <c r="F5601" s="144" t="s">
        <v>9887</v>
      </c>
      <c r="G5601" s="230"/>
      <c r="H5601" s="154">
        <v>24061</v>
      </c>
      <c r="I5601" s="153">
        <v>60</v>
      </c>
      <c r="J5601" s="148" t="s">
        <v>70</v>
      </c>
      <c r="K5601" s="153" t="s">
        <v>101</v>
      </c>
      <c r="L5601" s="153"/>
      <c r="M5601" s="153"/>
      <c r="N5601" s="153"/>
      <c r="O5601" s="155">
        <v>21998878839</v>
      </c>
      <c r="P5601" s="156" t="s">
        <v>60</v>
      </c>
      <c r="Q5601" s="157" t="s">
        <v>8211</v>
      </c>
      <c r="R5601" s="158"/>
      <c r="S5601" s="159"/>
      <c r="T5601" s="159" t="s">
        <v>6983</v>
      </c>
      <c r="U5601" s="159" t="s">
        <v>8212</v>
      </c>
      <c r="V5601" s="154">
        <v>46146</v>
      </c>
      <c r="W5601" s="154">
        <v>46155</v>
      </c>
      <c r="X5601" s="154"/>
      <c r="Y5601" s="160"/>
      <c r="Z5601" s="160"/>
      <c r="AA5601" s="153"/>
      <c r="AB5601" s="153"/>
      <c r="AC5601" s="182" t="e">
        <f t="shared" si="176"/>
        <v>#DIV/0!</v>
      </c>
      <c r="AD5601" s="153" t="e">
        <f t="shared" si="177"/>
        <v>#DIV/0!</v>
      </c>
      <c r="AE5601" s="207"/>
      <c r="AF5601" s="153"/>
      <c r="AG5601" s="159"/>
      <c r="AH5601" s="153"/>
      <c r="AI5601" s="161"/>
      <c r="AJ5601" s="153"/>
      <c r="AK5601" s="153"/>
      <c r="AL5601" s="207"/>
      <c r="AM5601" s="207"/>
      <c r="AN5601" s="207"/>
      <c r="AO5601" s="207"/>
      <c r="AP5601" s="147" t="s">
        <v>54</v>
      </c>
      <c r="AQ5601" s="147"/>
      <c r="AR5601" s="147"/>
      <c r="AS5601" s="209" t="s">
        <v>68</v>
      </c>
      <c r="AT5601" s="223" t="str">
        <f>MONTH(B5601)&amp;"/"&amp;YEAR(B5601)</f>
        <v>3/2026</v>
      </c>
      <c r="AU5601" s="223">
        <f>WEEKNUM(B5601)-WEEKNUM(EOMONTH(B5601,-1)+1)+1</f>
        <v>5</v>
      </c>
      <c r="AV5601" s="209" t="str">
        <f>MONTH(R5601)&amp;"/"&amp;YEAR(R5601)</f>
        <v>1/1900</v>
      </c>
      <c r="AW5601" s="209" t="e">
        <f>WEEKNUM(R5601)-WEEKNUM(EOMONTH(R5601,-1)+1)+1</f>
        <v>#NUM!</v>
      </c>
      <c r="AX5601" s="209">
        <f>IF(BB5601="S",IF(Q5601="1. Aceitou o programa",R5601-B5601,0),0)</f>
        <v>0</v>
      </c>
      <c r="AY5601" s="209">
        <f>IF(BB5601="S",IF(AND(S5601&lt;&gt;"",R5601&lt;&gt;""),S5601-R5601,0),0)</f>
        <v>0</v>
      </c>
      <c r="AZ5601" s="209">
        <f>IF(BB5601="S",IF(Q5601="1. Aceitou o programa",IF(OR(X5601="Não se Aplica",X5601=""),IF(OR(W5601="Não se Aplica",W5601=""),0,W5601-V5601),AVERAGE(X5601-W5601,W5601-V5601)),0),0)</f>
        <v>0</v>
      </c>
      <c r="BA5601" s="209">
        <f>IF(BB5601="S",IF(AND(Q5601="1. Aceitou o programa",AH5601="Realizada"),IFERROR(IF(AG5601="",0,AG5601-R5601),0),0),0)</f>
        <v>0</v>
      </c>
      <c r="BB5601" s="209" t="str">
        <f>_xlfn.XLOOKUP(U5601,'Lista Suspensa'!$AA$20:$AA$23,'Lista Suspensa'!$AB$20:$AB$23,"N/A")</f>
        <v>S</v>
      </c>
    </row>
    <row r="5602" spans="1:54" ht="12" customHeight="1">
      <c r="A5602" s="151" t="s">
        <v>54</v>
      </c>
      <c r="B5602" s="152">
        <v>46112</v>
      </c>
      <c r="C5602" s="153" t="s">
        <v>55</v>
      </c>
      <c r="D5602" s="153" t="s">
        <v>56</v>
      </c>
      <c r="E5602" s="244">
        <v>93626425</v>
      </c>
      <c r="F5602" s="144" t="s">
        <v>9888</v>
      </c>
      <c r="G5602" s="230"/>
      <c r="H5602" s="154">
        <v>24083</v>
      </c>
      <c r="I5602" s="153">
        <v>60</v>
      </c>
      <c r="J5602" s="148" t="s">
        <v>70</v>
      </c>
      <c r="K5602" s="153" t="s">
        <v>101</v>
      </c>
      <c r="L5602" s="153"/>
      <c r="M5602" s="153"/>
      <c r="N5602" s="153"/>
      <c r="O5602" s="155">
        <v>21998747977</v>
      </c>
      <c r="P5602" s="156" t="s">
        <v>60</v>
      </c>
      <c r="Q5602" s="157" t="s">
        <v>8211</v>
      </c>
      <c r="R5602" s="158"/>
      <c r="S5602" s="159"/>
      <c r="T5602" s="159" t="s">
        <v>6983</v>
      </c>
      <c r="U5602" s="159" t="s">
        <v>8212</v>
      </c>
      <c r="V5602" s="154">
        <v>46146</v>
      </c>
      <c r="W5602" s="154">
        <v>46155</v>
      </c>
      <c r="X5602" s="154"/>
      <c r="Y5602" s="160"/>
      <c r="Z5602" s="160"/>
      <c r="AA5602" s="153"/>
      <c r="AB5602" s="153"/>
      <c r="AC5602" s="182" t="e">
        <f t="shared" si="176"/>
        <v>#DIV/0!</v>
      </c>
      <c r="AD5602" s="153" t="e">
        <f t="shared" si="177"/>
        <v>#DIV/0!</v>
      </c>
      <c r="AE5602" s="207"/>
      <c r="AF5602" s="153"/>
      <c r="AG5602" s="159"/>
      <c r="AH5602" s="153"/>
      <c r="AI5602" s="161"/>
      <c r="AJ5602" s="153"/>
      <c r="AK5602" s="153"/>
      <c r="AL5602" s="207"/>
      <c r="AM5602" s="207"/>
      <c r="AN5602" s="207"/>
      <c r="AO5602" s="207"/>
      <c r="AP5602" s="147" t="s">
        <v>54</v>
      </c>
      <c r="AQ5602" s="147"/>
      <c r="AR5602" s="147"/>
      <c r="AS5602" s="209" t="s">
        <v>68</v>
      </c>
      <c r="AT5602" s="223" t="str">
        <f>MONTH(B5602)&amp;"/"&amp;YEAR(B5602)</f>
        <v>3/2026</v>
      </c>
      <c r="AU5602" s="223">
        <f>WEEKNUM(B5602)-WEEKNUM(EOMONTH(B5602,-1)+1)+1</f>
        <v>5</v>
      </c>
      <c r="AV5602" s="209" t="str">
        <f>MONTH(R5602)&amp;"/"&amp;YEAR(R5602)</f>
        <v>1/1900</v>
      </c>
      <c r="AW5602" s="209" t="e">
        <f>WEEKNUM(R5602)-WEEKNUM(EOMONTH(R5602,-1)+1)+1</f>
        <v>#NUM!</v>
      </c>
      <c r="AX5602" s="209">
        <f>IF(BB5602="S",IF(Q5602="1. Aceitou o programa",R5602-B5602,0),0)</f>
        <v>0</v>
      </c>
      <c r="AY5602" s="209">
        <f>IF(BB5602="S",IF(AND(S5602&lt;&gt;"",R5602&lt;&gt;""),S5602-R5602,0),0)</f>
        <v>0</v>
      </c>
      <c r="AZ5602" s="209">
        <f>IF(BB5602="S",IF(Q5602="1. Aceitou o programa",IF(OR(X5602="Não se Aplica",X5602=""),IF(OR(W5602="Não se Aplica",W5602=""),0,W5602-V5602),AVERAGE(X5602-W5602,W5602-V5602)),0),0)</f>
        <v>0</v>
      </c>
      <c r="BA5602" s="209">
        <f>IF(BB5602="S",IF(AND(Q5602="1. Aceitou o programa",AH5602="Realizada"),IFERROR(IF(AG5602="",0,AG5602-R5602),0),0),0)</f>
        <v>0</v>
      </c>
      <c r="BB5602" s="209" t="str">
        <f>_xlfn.XLOOKUP(U5602,'Lista Suspensa'!$AA$20:$AA$23,'Lista Suspensa'!$AB$20:$AB$23,"N/A")</f>
        <v>S</v>
      </c>
    </row>
    <row r="5603" spans="1:54" ht="12" customHeight="1">
      <c r="A5603" s="151" t="s">
        <v>54</v>
      </c>
      <c r="B5603" s="152">
        <v>46112</v>
      </c>
      <c r="C5603" s="153" t="s">
        <v>55</v>
      </c>
      <c r="D5603" s="153" t="s">
        <v>56</v>
      </c>
      <c r="E5603" s="244">
        <v>745530710</v>
      </c>
      <c r="F5603" s="144" t="s">
        <v>9889</v>
      </c>
      <c r="G5603" s="230"/>
      <c r="H5603" s="154">
        <v>24154</v>
      </c>
      <c r="I5603" s="153">
        <v>60</v>
      </c>
      <c r="J5603" s="148" t="s">
        <v>70</v>
      </c>
      <c r="K5603" s="153" t="s">
        <v>101</v>
      </c>
      <c r="L5603" s="153"/>
      <c r="M5603" s="153"/>
      <c r="N5603" s="153"/>
      <c r="O5603" s="155">
        <v>21999765045</v>
      </c>
      <c r="P5603" s="156" t="s">
        <v>60</v>
      </c>
      <c r="Q5603" s="157" t="s">
        <v>8211</v>
      </c>
      <c r="R5603" s="158"/>
      <c r="S5603" s="159"/>
      <c r="T5603" s="159" t="s">
        <v>6983</v>
      </c>
      <c r="U5603" s="159" t="s">
        <v>8212</v>
      </c>
      <c r="V5603" s="154">
        <v>46146</v>
      </c>
      <c r="W5603" s="154">
        <v>46155</v>
      </c>
      <c r="X5603" s="154"/>
      <c r="Y5603" s="160"/>
      <c r="Z5603" s="160"/>
      <c r="AA5603" s="153"/>
      <c r="AB5603" s="153"/>
      <c r="AC5603" s="182" t="e">
        <f t="shared" si="176"/>
        <v>#DIV/0!</v>
      </c>
      <c r="AD5603" s="153" t="e">
        <f t="shared" si="177"/>
        <v>#DIV/0!</v>
      </c>
      <c r="AE5603" s="207"/>
      <c r="AF5603" s="153"/>
      <c r="AG5603" s="159"/>
      <c r="AH5603" s="153"/>
      <c r="AI5603" s="161"/>
      <c r="AJ5603" s="153"/>
      <c r="AK5603" s="153"/>
      <c r="AL5603" s="207"/>
      <c r="AM5603" s="207"/>
      <c r="AN5603" s="207"/>
      <c r="AO5603" s="207"/>
      <c r="AP5603" s="147" t="s">
        <v>54</v>
      </c>
      <c r="AQ5603" s="147"/>
      <c r="AR5603" s="147"/>
      <c r="AS5603" s="209" t="s">
        <v>68</v>
      </c>
      <c r="AT5603" s="223" t="str">
        <f>MONTH(B5603)&amp;"/"&amp;YEAR(B5603)</f>
        <v>3/2026</v>
      </c>
      <c r="AU5603" s="223">
        <f>WEEKNUM(B5603)-WEEKNUM(EOMONTH(B5603,-1)+1)+1</f>
        <v>5</v>
      </c>
      <c r="AV5603" s="209" t="str">
        <f>MONTH(R5603)&amp;"/"&amp;YEAR(R5603)</f>
        <v>1/1900</v>
      </c>
      <c r="AW5603" s="209" t="e">
        <f>WEEKNUM(R5603)-WEEKNUM(EOMONTH(R5603,-1)+1)+1</f>
        <v>#NUM!</v>
      </c>
      <c r="AX5603" s="209">
        <f>IF(BB5603="S",IF(Q5603="1. Aceitou o programa",R5603-B5603,0),0)</f>
        <v>0</v>
      </c>
      <c r="AY5603" s="209">
        <f>IF(BB5603="S",IF(AND(S5603&lt;&gt;"",R5603&lt;&gt;""),S5603-R5603,0),0)</f>
        <v>0</v>
      </c>
      <c r="AZ5603" s="209">
        <f>IF(BB5603="S",IF(Q5603="1. Aceitou o programa",IF(OR(X5603="Não se Aplica",X5603=""),IF(OR(W5603="Não se Aplica",W5603=""),0,W5603-V5603),AVERAGE(X5603-W5603,W5603-V5603)),0),0)</f>
        <v>0</v>
      </c>
      <c r="BA5603" s="209">
        <f>IF(BB5603="S",IF(AND(Q5603="1. Aceitou o programa",AH5603="Realizada"),IFERROR(IF(AG5603="",0,AG5603-R5603),0),0),0)</f>
        <v>0</v>
      </c>
      <c r="BB5603" s="209" t="str">
        <f>_xlfn.XLOOKUP(U5603,'Lista Suspensa'!$AA$20:$AA$23,'Lista Suspensa'!$AB$20:$AB$23,"N/A")</f>
        <v>S</v>
      </c>
    </row>
    <row r="5604" spans="1:54" ht="12" customHeight="1">
      <c r="A5604" s="151" t="s">
        <v>54</v>
      </c>
      <c r="B5604" s="152">
        <v>46112</v>
      </c>
      <c r="C5604" s="153" t="s">
        <v>55</v>
      </c>
      <c r="D5604" s="153" t="s">
        <v>56</v>
      </c>
      <c r="E5604" s="244">
        <v>93861421</v>
      </c>
      <c r="F5604" s="144" t="s">
        <v>9890</v>
      </c>
      <c r="G5604" s="230"/>
      <c r="H5604" s="154">
        <v>24191</v>
      </c>
      <c r="I5604" s="153">
        <v>60</v>
      </c>
      <c r="J5604" s="148" t="s">
        <v>70</v>
      </c>
      <c r="K5604" s="153" t="s">
        <v>101</v>
      </c>
      <c r="L5604" s="153"/>
      <c r="M5604" s="153"/>
      <c r="N5604" s="153"/>
      <c r="O5604" s="155">
        <v>21996150710</v>
      </c>
      <c r="P5604" s="156" t="s">
        <v>60</v>
      </c>
      <c r="Q5604" s="157" t="s">
        <v>8211</v>
      </c>
      <c r="R5604" s="158"/>
      <c r="S5604" s="159"/>
      <c r="T5604" s="159" t="s">
        <v>6983</v>
      </c>
      <c r="U5604" s="159" t="s">
        <v>8212</v>
      </c>
      <c r="V5604" s="154">
        <v>46146</v>
      </c>
      <c r="W5604" s="154">
        <v>46155</v>
      </c>
      <c r="X5604" s="154"/>
      <c r="Y5604" s="160"/>
      <c r="Z5604" s="160"/>
      <c r="AA5604" s="153"/>
      <c r="AB5604" s="153"/>
      <c r="AC5604" s="182" t="e">
        <f t="shared" si="176"/>
        <v>#DIV/0!</v>
      </c>
      <c r="AD5604" s="153" t="e">
        <f t="shared" si="177"/>
        <v>#DIV/0!</v>
      </c>
      <c r="AE5604" s="207"/>
      <c r="AF5604" s="153"/>
      <c r="AG5604" s="159"/>
      <c r="AH5604" s="153"/>
      <c r="AI5604" s="161"/>
      <c r="AJ5604" s="153"/>
      <c r="AK5604" s="153"/>
      <c r="AL5604" s="207"/>
      <c r="AM5604" s="207"/>
      <c r="AN5604" s="207"/>
      <c r="AO5604" s="207"/>
      <c r="AP5604" s="147" t="s">
        <v>54</v>
      </c>
      <c r="AQ5604" s="147"/>
      <c r="AR5604" s="147"/>
      <c r="AS5604" s="209" t="s">
        <v>68</v>
      </c>
      <c r="AT5604" s="223" t="str">
        <f>MONTH(B5604)&amp;"/"&amp;YEAR(B5604)</f>
        <v>3/2026</v>
      </c>
      <c r="AU5604" s="223">
        <f>WEEKNUM(B5604)-WEEKNUM(EOMONTH(B5604,-1)+1)+1</f>
        <v>5</v>
      </c>
      <c r="AV5604" s="209" t="str">
        <f>MONTH(R5604)&amp;"/"&amp;YEAR(R5604)</f>
        <v>1/1900</v>
      </c>
      <c r="AW5604" s="209" t="e">
        <f>WEEKNUM(R5604)-WEEKNUM(EOMONTH(R5604,-1)+1)+1</f>
        <v>#NUM!</v>
      </c>
      <c r="AX5604" s="209">
        <f>IF(BB5604="S",IF(Q5604="1. Aceitou o programa",R5604-B5604,0),0)</f>
        <v>0</v>
      </c>
      <c r="AY5604" s="209">
        <f>IF(BB5604="S",IF(AND(S5604&lt;&gt;"",R5604&lt;&gt;""),S5604-R5604,0),0)</f>
        <v>0</v>
      </c>
      <c r="AZ5604" s="209">
        <f>IF(BB5604="S",IF(Q5604="1. Aceitou o programa",IF(OR(X5604="Não se Aplica",X5604=""),IF(OR(W5604="Não se Aplica",W5604=""),0,W5604-V5604),AVERAGE(X5604-W5604,W5604-V5604)),0),0)</f>
        <v>0</v>
      </c>
      <c r="BA5604" s="209">
        <f>IF(BB5604="S",IF(AND(Q5604="1. Aceitou o programa",AH5604="Realizada"),IFERROR(IF(AG5604="",0,AG5604-R5604),0),0),0)</f>
        <v>0</v>
      </c>
      <c r="BB5604" s="209" t="str">
        <f>_xlfn.XLOOKUP(U5604,'Lista Suspensa'!$AA$20:$AA$23,'Lista Suspensa'!$AB$20:$AB$23,"N/A")</f>
        <v>S</v>
      </c>
    </row>
    <row r="5605" spans="1:54" ht="12" customHeight="1">
      <c r="A5605" s="151" t="s">
        <v>54</v>
      </c>
      <c r="B5605" s="152">
        <v>46112</v>
      </c>
      <c r="C5605" s="153" t="s">
        <v>55</v>
      </c>
      <c r="D5605" s="153" t="s">
        <v>56</v>
      </c>
      <c r="E5605" s="244">
        <v>752341847</v>
      </c>
      <c r="F5605" s="144" t="s">
        <v>9891</v>
      </c>
      <c r="G5605" s="230"/>
      <c r="H5605" s="154">
        <v>24232</v>
      </c>
      <c r="I5605" s="153">
        <v>60</v>
      </c>
      <c r="J5605" s="148" t="s">
        <v>70</v>
      </c>
      <c r="K5605" s="153" t="s">
        <v>101</v>
      </c>
      <c r="L5605" s="153"/>
      <c r="M5605" s="153"/>
      <c r="N5605" s="153"/>
      <c r="O5605" s="155" t="s">
        <v>9892</v>
      </c>
      <c r="P5605" s="156" t="s">
        <v>60</v>
      </c>
      <c r="Q5605" s="157" t="s">
        <v>8211</v>
      </c>
      <c r="R5605" s="158"/>
      <c r="S5605" s="159"/>
      <c r="T5605" s="159" t="s">
        <v>6983</v>
      </c>
      <c r="U5605" s="159" t="s">
        <v>8212</v>
      </c>
      <c r="V5605" s="154">
        <v>46146</v>
      </c>
      <c r="W5605" s="154">
        <v>46155</v>
      </c>
      <c r="X5605" s="154"/>
      <c r="Y5605" s="160"/>
      <c r="Z5605" s="160"/>
      <c r="AA5605" s="153"/>
      <c r="AB5605" s="153"/>
      <c r="AC5605" s="182" t="e">
        <f t="shared" si="176"/>
        <v>#DIV/0!</v>
      </c>
      <c r="AD5605" s="153" t="e">
        <f t="shared" si="177"/>
        <v>#DIV/0!</v>
      </c>
      <c r="AE5605" s="207"/>
      <c r="AF5605" s="153"/>
      <c r="AG5605" s="159"/>
      <c r="AH5605" s="153"/>
      <c r="AI5605" s="161"/>
      <c r="AJ5605" s="153"/>
      <c r="AK5605" s="153"/>
      <c r="AL5605" s="207"/>
      <c r="AM5605" s="207"/>
      <c r="AN5605" s="207"/>
      <c r="AO5605" s="207"/>
      <c r="AP5605" s="147" t="s">
        <v>54</v>
      </c>
      <c r="AQ5605" s="147"/>
      <c r="AR5605" s="147"/>
      <c r="AS5605" s="209" t="s">
        <v>68</v>
      </c>
      <c r="AT5605" s="223" t="str">
        <f>MONTH(B5605)&amp;"/"&amp;YEAR(B5605)</f>
        <v>3/2026</v>
      </c>
      <c r="AU5605" s="223">
        <f>WEEKNUM(B5605)-WEEKNUM(EOMONTH(B5605,-1)+1)+1</f>
        <v>5</v>
      </c>
      <c r="AV5605" s="209" t="str">
        <f>MONTH(R5605)&amp;"/"&amp;YEAR(R5605)</f>
        <v>1/1900</v>
      </c>
      <c r="AW5605" s="209" t="e">
        <f>WEEKNUM(R5605)-WEEKNUM(EOMONTH(R5605,-1)+1)+1</f>
        <v>#NUM!</v>
      </c>
      <c r="AX5605" s="209">
        <f>IF(BB5605="S",IF(Q5605="1. Aceitou o programa",R5605-B5605,0),0)</f>
        <v>0</v>
      </c>
      <c r="AY5605" s="209">
        <f>IF(BB5605="S",IF(AND(S5605&lt;&gt;"",R5605&lt;&gt;""),S5605-R5605,0),0)</f>
        <v>0</v>
      </c>
      <c r="AZ5605" s="209">
        <f>IF(BB5605="S",IF(Q5605="1. Aceitou o programa",IF(OR(X5605="Não se Aplica",X5605=""),IF(OR(W5605="Não se Aplica",W5605=""),0,W5605-V5605),AVERAGE(X5605-W5605,W5605-V5605)),0),0)</f>
        <v>0</v>
      </c>
      <c r="BA5605" s="209">
        <f>IF(BB5605="S",IF(AND(Q5605="1. Aceitou o programa",AH5605="Realizada"),IFERROR(IF(AG5605="",0,AG5605-R5605),0),0),0)</f>
        <v>0</v>
      </c>
      <c r="BB5605" s="209" t="str">
        <f>_xlfn.XLOOKUP(U5605,'Lista Suspensa'!$AA$20:$AA$23,'Lista Suspensa'!$AB$20:$AB$23,"N/A")</f>
        <v>S</v>
      </c>
    </row>
    <row r="5606" spans="1:54" ht="12" customHeight="1">
      <c r="A5606" s="151" t="s">
        <v>54</v>
      </c>
      <c r="B5606" s="152">
        <v>46112</v>
      </c>
      <c r="C5606" s="153" t="s">
        <v>55</v>
      </c>
      <c r="D5606" s="153" t="s">
        <v>56</v>
      </c>
      <c r="E5606" s="244">
        <v>93290216</v>
      </c>
      <c r="F5606" s="144" t="s">
        <v>9893</v>
      </c>
      <c r="G5606" s="230"/>
      <c r="H5606" s="154">
        <v>24247</v>
      </c>
      <c r="I5606" s="153">
        <v>60</v>
      </c>
      <c r="J5606" s="148" t="s">
        <v>70</v>
      </c>
      <c r="K5606" s="153" t="s">
        <v>101</v>
      </c>
      <c r="L5606" s="153"/>
      <c r="M5606" s="153"/>
      <c r="N5606" s="153"/>
      <c r="O5606" s="155">
        <v>21964334855</v>
      </c>
      <c r="P5606" s="156" t="s">
        <v>60</v>
      </c>
      <c r="Q5606" s="157" t="s">
        <v>8211</v>
      </c>
      <c r="R5606" s="158"/>
      <c r="S5606" s="159"/>
      <c r="T5606" s="159" t="s">
        <v>6983</v>
      </c>
      <c r="U5606" s="159" t="s">
        <v>8212</v>
      </c>
      <c r="V5606" s="154">
        <v>46146</v>
      </c>
      <c r="W5606" s="154">
        <v>46155</v>
      </c>
      <c r="X5606" s="154"/>
      <c r="Y5606" s="160"/>
      <c r="Z5606" s="160"/>
      <c r="AA5606" s="153"/>
      <c r="AB5606" s="153"/>
      <c r="AC5606" s="182" t="e">
        <f t="shared" si="176"/>
        <v>#DIV/0!</v>
      </c>
      <c r="AD5606" s="153" t="e">
        <f t="shared" si="177"/>
        <v>#DIV/0!</v>
      </c>
      <c r="AE5606" s="207"/>
      <c r="AF5606" s="153"/>
      <c r="AG5606" s="159"/>
      <c r="AH5606" s="153"/>
      <c r="AI5606" s="161"/>
      <c r="AJ5606" s="153"/>
      <c r="AK5606" s="153"/>
      <c r="AL5606" s="207"/>
      <c r="AM5606" s="207"/>
      <c r="AN5606" s="207"/>
      <c r="AO5606" s="207"/>
      <c r="AP5606" s="147" t="s">
        <v>54</v>
      </c>
      <c r="AQ5606" s="147"/>
      <c r="AR5606" s="147"/>
      <c r="AS5606" s="209" t="s">
        <v>68</v>
      </c>
      <c r="AT5606" s="223" t="str">
        <f>MONTH(B5606)&amp;"/"&amp;YEAR(B5606)</f>
        <v>3/2026</v>
      </c>
      <c r="AU5606" s="223">
        <f>WEEKNUM(B5606)-WEEKNUM(EOMONTH(B5606,-1)+1)+1</f>
        <v>5</v>
      </c>
      <c r="AV5606" s="209" t="str">
        <f>MONTH(R5606)&amp;"/"&amp;YEAR(R5606)</f>
        <v>1/1900</v>
      </c>
      <c r="AW5606" s="209" t="e">
        <f>WEEKNUM(R5606)-WEEKNUM(EOMONTH(R5606,-1)+1)+1</f>
        <v>#NUM!</v>
      </c>
      <c r="AX5606" s="209">
        <f>IF(BB5606="S",IF(Q5606="1. Aceitou o programa",R5606-B5606,0),0)</f>
        <v>0</v>
      </c>
      <c r="AY5606" s="209">
        <f>IF(BB5606="S",IF(AND(S5606&lt;&gt;"",R5606&lt;&gt;""),S5606-R5606,0),0)</f>
        <v>0</v>
      </c>
      <c r="AZ5606" s="209">
        <f>IF(BB5606="S",IF(Q5606="1. Aceitou o programa",IF(OR(X5606="Não se Aplica",X5606=""),IF(OR(W5606="Não se Aplica",W5606=""),0,W5606-V5606),AVERAGE(X5606-W5606,W5606-V5606)),0),0)</f>
        <v>0</v>
      </c>
      <c r="BA5606" s="209">
        <f>IF(BB5606="S",IF(AND(Q5606="1. Aceitou o programa",AH5606="Realizada"),IFERROR(IF(AG5606="",0,AG5606-R5606),0),0),0)</f>
        <v>0</v>
      </c>
      <c r="BB5606" s="209" t="str">
        <f>_xlfn.XLOOKUP(U5606,'Lista Suspensa'!$AA$20:$AA$23,'Lista Suspensa'!$AB$20:$AB$23,"N/A")</f>
        <v>S</v>
      </c>
    </row>
    <row r="5607" spans="1:54" ht="12" customHeight="1">
      <c r="A5607" s="151" t="s">
        <v>54</v>
      </c>
      <c r="B5607" s="152">
        <v>46112</v>
      </c>
      <c r="C5607" s="153" t="s">
        <v>55</v>
      </c>
      <c r="D5607" s="153" t="s">
        <v>56</v>
      </c>
      <c r="E5607" s="244">
        <v>977008592</v>
      </c>
      <c r="F5607" s="144" t="s">
        <v>9894</v>
      </c>
      <c r="G5607" s="230"/>
      <c r="H5607" s="154">
        <v>24277</v>
      </c>
      <c r="I5607" s="153">
        <v>59</v>
      </c>
      <c r="J5607" s="148" t="s">
        <v>58</v>
      </c>
      <c r="K5607" s="153" t="s">
        <v>101</v>
      </c>
      <c r="L5607" s="153"/>
      <c r="M5607" s="153"/>
      <c r="N5607" s="153"/>
      <c r="O5607" s="155">
        <v>21986658099</v>
      </c>
      <c r="P5607" s="156" t="s">
        <v>60</v>
      </c>
      <c r="Q5607" s="157" t="s">
        <v>8211</v>
      </c>
      <c r="R5607" s="158"/>
      <c r="S5607" s="159"/>
      <c r="T5607" s="159" t="s">
        <v>6983</v>
      </c>
      <c r="U5607" s="159" t="s">
        <v>8212</v>
      </c>
      <c r="V5607" s="154">
        <v>46146</v>
      </c>
      <c r="W5607" s="154">
        <v>46155</v>
      </c>
      <c r="X5607" s="154"/>
      <c r="Y5607" s="160"/>
      <c r="Z5607" s="160"/>
      <c r="AA5607" s="153"/>
      <c r="AB5607" s="153"/>
      <c r="AC5607" s="182" t="e">
        <f t="shared" si="176"/>
        <v>#DIV/0!</v>
      </c>
      <c r="AD5607" s="153" t="e">
        <f t="shared" si="177"/>
        <v>#DIV/0!</v>
      </c>
      <c r="AE5607" s="207"/>
      <c r="AF5607" s="153"/>
      <c r="AG5607" s="159"/>
      <c r="AH5607" s="153"/>
      <c r="AI5607" s="161"/>
      <c r="AJ5607" s="153"/>
      <c r="AK5607" s="153"/>
      <c r="AL5607" s="207"/>
      <c r="AM5607" s="207"/>
      <c r="AN5607" s="207"/>
      <c r="AO5607" s="207"/>
      <c r="AP5607" s="147" t="s">
        <v>54</v>
      </c>
      <c r="AQ5607" s="147"/>
      <c r="AR5607" s="147"/>
      <c r="AS5607" s="209" t="s">
        <v>68</v>
      </c>
      <c r="AT5607" s="223" t="str">
        <f>MONTH(B5607)&amp;"/"&amp;YEAR(B5607)</f>
        <v>3/2026</v>
      </c>
      <c r="AU5607" s="223">
        <f>WEEKNUM(B5607)-WEEKNUM(EOMONTH(B5607,-1)+1)+1</f>
        <v>5</v>
      </c>
      <c r="AV5607" s="209" t="str">
        <f>MONTH(R5607)&amp;"/"&amp;YEAR(R5607)</f>
        <v>1/1900</v>
      </c>
      <c r="AW5607" s="209" t="e">
        <f>WEEKNUM(R5607)-WEEKNUM(EOMONTH(R5607,-1)+1)+1</f>
        <v>#NUM!</v>
      </c>
      <c r="AX5607" s="209">
        <f>IF(BB5607="S",IF(Q5607="1. Aceitou o programa",R5607-B5607,0),0)</f>
        <v>0</v>
      </c>
      <c r="AY5607" s="209">
        <f>IF(BB5607="S",IF(AND(S5607&lt;&gt;"",R5607&lt;&gt;""),S5607-R5607,0),0)</f>
        <v>0</v>
      </c>
      <c r="AZ5607" s="209">
        <f>IF(BB5607="S",IF(Q5607="1. Aceitou o programa",IF(OR(X5607="Não se Aplica",X5607=""),IF(OR(W5607="Não se Aplica",W5607=""),0,W5607-V5607),AVERAGE(X5607-W5607,W5607-V5607)),0),0)</f>
        <v>0</v>
      </c>
      <c r="BA5607" s="209">
        <f>IF(BB5607="S",IF(AND(Q5607="1. Aceitou o programa",AH5607="Realizada"),IFERROR(IF(AG5607="",0,AG5607-R5607),0),0),0)</f>
        <v>0</v>
      </c>
      <c r="BB5607" s="209" t="str">
        <f>_xlfn.XLOOKUP(U5607,'Lista Suspensa'!$AA$20:$AA$23,'Lista Suspensa'!$AB$20:$AB$23,"N/A")</f>
        <v>S</v>
      </c>
    </row>
    <row r="5608" spans="1:54" ht="12" customHeight="1">
      <c r="A5608" s="151" t="s">
        <v>54</v>
      </c>
      <c r="B5608" s="152">
        <v>46112</v>
      </c>
      <c r="C5608" s="153" t="s">
        <v>55</v>
      </c>
      <c r="D5608" s="153" t="s">
        <v>56</v>
      </c>
      <c r="E5608" s="244">
        <v>754846504</v>
      </c>
      <c r="F5608" s="144" t="s">
        <v>9895</v>
      </c>
      <c r="G5608" s="230"/>
      <c r="H5608" s="154">
        <v>24381</v>
      </c>
      <c r="I5608" s="153">
        <v>59</v>
      </c>
      <c r="J5608" s="148" t="s">
        <v>70</v>
      </c>
      <c r="K5608" s="153" t="s">
        <v>101</v>
      </c>
      <c r="L5608" s="153"/>
      <c r="M5608" s="153"/>
      <c r="N5608" s="153"/>
      <c r="O5608" s="155">
        <v>21964016255</v>
      </c>
      <c r="P5608" s="156" t="s">
        <v>60</v>
      </c>
      <c r="Q5608" s="157" t="s">
        <v>8211</v>
      </c>
      <c r="R5608" s="158"/>
      <c r="S5608" s="159"/>
      <c r="T5608" s="159" t="s">
        <v>6983</v>
      </c>
      <c r="U5608" s="159" t="s">
        <v>8212</v>
      </c>
      <c r="V5608" s="154">
        <v>46146</v>
      </c>
      <c r="W5608" s="154">
        <v>46155</v>
      </c>
      <c r="X5608" s="154"/>
      <c r="Y5608" s="160"/>
      <c r="Z5608" s="160"/>
      <c r="AA5608" s="153"/>
      <c r="AB5608" s="153"/>
      <c r="AC5608" s="182" t="e">
        <f t="shared" si="176"/>
        <v>#DIV/0!</v>
      </c>
      <c r="AD5608" s="153" t="e">
        <f t="shared" si="177"/>
        <v>#DIV/0!</v>
      </c>
      <c r="AE5608" s="207"/>
      <c r="AF5608" s="153"/>
      <c r="AG5608" s="159"/>
      <c r="AH5608" s="153"/>
      <c r="AI5608" s="161"/>
      <c r="AJ5608" s="153"/>
      <c r="AK5608" s="153"/>
      <c r="AL5608" s="207"/>
      <c r="AM5608" s="207"/>
      <c r="AN5608" s="207"/>
      <c r="AO5608" s="207"/>
      <c r="AP5608" s="147" t="s">
        <v>54</v>
      </c>
      <c r="AQ5608" s="147"/>
      <c r="AR5608" s="147"/>
      <c r="AS5608" s="209" t="s">
        <v>68</v>
      </c>
      <c r="AT5608" s="223" t="str">
        <f>MONTH(B5608)&amp;"/"&amp;YEAR(B5608)</f>
        <v>3/2026</v>
      </c>
      <c r="AU5608" s="223">
        <f>WEEKNUM(B5608)-WEEKNUM(EOMONTH(B5608,-1)+1)+1</f>
        <v>5</v>
      </c>
      <c r="AV5608" s="209" t="str">
        <f>MONTH(R5608)&amp;"/"&amp;YEAR(R5608)</f>
        <v>1/1900</v>
      </c>
      <c r="AW5608" s="209" t="e">
        <f>WEEKNUM(R5608)-WEEKNUM(EOMONTH(R5608,-1)+1)+1</f>
        <v>#NUM!</v>
      </c>
      <c r="AX5608" s="209">
        <f>IF(BB5608="S",IF(Q5608="1. Aceitou o programa",R5608-B5608,0),0)</f>
        <v>0</v>
      </c>
      <c r="AY5608" s="209">
        <f>IF(BB5608="S",IF(AND(S5608&lt;&gt;"",R5608&lt;&gt;""),S5608-R5608,0),0)</f>
        <v>0</v>
      </c>
      <c r="AZ5608" s="209">
        <f>IF(BB5608="S",IF(Q5608="1. Aceitou o programa",IF(OR(X5608="Não se Aplica",X5608=""),IF(OR(W5608="Não se Aplica",W5608=""),0,W5608-V5608),AVERAGE(X5608-W5608,W5608-V5608)),0),0)</f>
        <v>0</v>
      </c>
      <c r="BA5608" s="209">
        <f>IF(BB5608="S",IF(AND(Q5608="1. Aceitou o programa",AH5608="Realizada"),IFERROR(IF(AG5608="",0,AG5608-R5608),0),0),0)</f>
        <v>0</v>
      </c>
      <c r="BB5608" s="209" t="str">
        <f>_xlfn.XLOOKUP(U5608,'Lista Suspensa'!$AA$20:$AA$23,'Lista Suspensa'!$AB$20:$AB$23,"N/A")</f>
        <v>S</v>
      </c>
    </row>
    <row r="5609" spans="1:54" ht="12" customHeight="1">
      <c r="A5609" s="151" t="s">
        <v>54</v>
      </c>
      <c r="B5609" s="152">
        <v>46112</v>
      </c>
      <c r="C5609" s="153" t="s">
        <v>55</v>
      </c>
      <c r="D5609" s="153" t="s">
        <v>56</v>
      </c>
      <c r="E5609" s="244">
        <v>92638177</v>
      </c>
      <c r="F5609" s="144" t="s">
        <v>9896</v>
      </c>
      <c r="G5609" s="230"/>
      <c r="H5609" s="154">
        <v>24400</v>
      </c>
      <c r="I5609" s="153">
        <v>59</v>
      </c>
      <c r="J5609" s="148" t="s">
        <v>70</v>
      </c>
      <c r="K5609" s="153" t="s">
        <v>101</v>
      </c>
      <c r="L5609" s="153"/>
      <c r="M5609" s="153"/>
      <c r="N5609" s="153"/>
      <c r="O5609" s="155">
        <v>21983972463</v>
      </c>
      <c r="P5609" s="156" t="s">
        <v>60</v>
      </c>
      <c r="Q5609" s="157" t="s">
        <v>8211</v>
      </c>
      <c r="R5609" s="158"/>
      <c r="S5609" s="159"/>
      <c r="T5609" s="159" t="s">
        <v>6983</v>
      </c>
      <c r="U5609" s="159" t="s">
        <v>8212</v>
      </c>
      <c r="V5609" s="154">
        <v>46146</v>
      </c>
      <c r="W5609" s="154">
        <v>46155</v>
      </c>
      <c r="X5609" s="154"/>
      <c r="Y5609" s="160"/>
      <c r="Z5609" s="160"/>
      <c r="AA5609" s="153"/>
      <c r="AB5609" s="153"/>
      <c r="AC5609" s="182" t="e">
        <f t="shared" si="176"/>
        <v>#DIV/0!</v>
      </c>
      <c r="AD5609" s="153" t="e">
        <f t="shared" si="177"/>
        <v>#DIV/0!</v>
      </c>
      <c r="AE5609" s="207"/>
      <c r="AF5609" s="153"/>
      <c r="AG5609" s="159"/>
      <c r="AH5609" s="153"/>
      <c r="AI5609" s="161"/>
      <c r="AJ5609" s="153"/>
      <c r="AK5609" s="153"/>
      <c r="AL5609" s="207"/>
      <c r="AM5609" s="207"/>
      <c r="AN5609" s="207"/>
      <c r="AO5609" s="207"/>
      <c r="AP5609" s="147" t="s">
        <v>54</v>
      </c>
      <c r="AQ5609" s="147"/>
      <c r="AR5609" s="147"/>
      <c r="AS5609" s="209" t="s">
        <v>68</v>
      </c>
      <c r="AT5609" s="223" t="str">
        <f>MONTH(B5609)&amp;"/"&amp;YEAR(B5609)</f>
        <v>3/2026</v>
      </c>
      <c r="AU5609" s="223">
        <f>WEEKNUM(B5609)-WEEKNUM(EOMONTH(B5609,-1)+1)+1</f>
        <v>5</v>
      </c>
      <c r="AV5609" s="209" t="str">
        <f>MONTH(R5609)&amp;"/"&amp;YEAR(R5609)</f>
        <v>1/1900</v>
      </c>
      <c r="AW5609" s="209" t="e">
        <f>WEEKNUM(R5609)-WEEKNUM(EOMONTH(R5609,-1)+1)+1</f>
        <v>#NUM!</v>
      </c>
      <c r="AX5609" s="209">
        <f>IF(BB5609="S",IF(Q5609="1. Aceitou o programa",R5609-B5609,0),0)</f>
        <v>0</v>
      </c>
      <c r="AY5609" s="209">
        <f>IF(BB5609="S",IF(AND(S5609&lt;&gt;"",R5609&lt;&gt;""),S5609-R5609,0),0)</f>
        <v>0</v>
      </c>
      <c r="AZ5609" s="209">
        <f>IF(BB5609="S",IF(Q5609="1. Aceitou o programa",IF(OR(X5609="Não se Aplica",X5609=""),IF(OR(W5609="Não se Aplica",W5609=""),0,W5609-V5609),AVERAGE(X5609-W5609,W5609-V5609)),0),0)</f>
        <v>0</v>
      </c>
      <c r="BA5609" s="209">
        <f>IF(BB5609="S",IF(AND(Q5609="1. Aceitou o programa",AH5609="Realizada"),IFERROR(IF(AG5609="",0,AG5609-R5609),0),0),0)</f>
        <v>0</v>
      </c>
      <c r="BB5609" s="209" t="str">
        <f>_xlfn.XLOOKUP(U5609,'Lista Suspensa'!$AA$20:$AA$23,'Lista Suspensa'!$AB$20:$AB$23,"N/A")</f>
        <v>S</v>
      </c>
    </row>
    <row r="5610" spans="1:54" ht="12" customHeight="1">
      <c r="A5610" s="151" t="s">
        <v>54</v>
      </c>
      <c r="B5610" s="152">
        <v>46112</v>
      </c>
      <c r="C5610" s="153" t="s">
        <v>55</v>
      </c>
      <c r="D5610" s="153" t="s">
        <v>56</v>
      </c>
      <c r="E5610" s="244">
        <v>94252595</v>
      </c>
      <c r="F5610" s="144" t="s">
        <v>9897</v>
      </c>
      <c r="G5610" s="230"/>
      <c r="H5610" s="154">
        <v>24466</v>
      </c>
      <c r="I5610" s="153">
        <v>59</v>
      </c>
      <c r="J5610" s="148" t="s">
        <v>70</v>
      </c>
      <c r="K5610" s="153" t="s">
        <v>101</v>
      </c>
      <c r="L5610" s="153"/>
      <c r="M5610" s="153"/>
      <c r="N5610" s="153"/>
      <c r="O5610" s="155">
        <v>21982328409</v>
      </c>
      <c r="P5610" s="156" t="s">
        <v>60</v>
      </c>
      <c r="Q5610" s="157" t="s">
        <v>8211</v>
      </c>
      <c r="R5610" s="158"/>
      <c r="S5610" s="159"/>
      <c r="T5610" s="159" t="s">
        <v>6983</v>
      </c>
      <c r="U5610" s="159" t="s">
        <v>8212</v>
      </c>
      <c r="V5610" s="154">
        <v>46146</v>
      </c>
      <c r="W5610" s="154">
        <v>46155</v>
      </c>
      <c r="X5610" s="154"/>
      <c r="Y5610" s="160"/>
      <c r="Z5610" s="160"/>
      <c r="AA5610" s="153"/>
      <c r="AB5610" s="153"/>
      <c r="AC5610" s="182" t="e">
        <f t="shared" si="176"/>
        <v>#DIV/0!</v>
      </c>
      <c r="AD5610" s="153" t="e">
        <f t="shared" si="177"/>
        <v>#DIV/0!</v>
      </c>
      <c r="AE5610" s="207"/>
      <c r="AF5610" s="153"/>
      <c r="AG5610" s="159"/>
      <c r="AH5610" s="153"/>
      <c r="AI5610" s="161"/>
      <c r="AJ5610" s="153"/>
      <c r="AK5610" s="153"/>
      <c r="AL5610" s="207"/>
      <c r="AM5610" s="207"/>
      <c r="AN5610" s="207"/>
      <c r="AO5610" s="207"/>
      <c r="AP5610" s="147" t="s">
        <v>54</v>
      </c>
      <c r="AQ5610" s="147"/>
      <c r="AR5610" s="147"/>
      <c r="AS5610" s="209" t="s">
        <v>68</v>
      </c>
      <c r="AT5610" s="223" t="str">
        <f>MONTH(B5610)&amp;"/"&amp;YEAR(B5610)</f>
        <v>3/2026</v>
      </c>
      <c r="AU5610" s="223">
        <f>WEEKNUM(B5610)-WEEKNUM(EOMONTH(B5610,-1)+1)+1</f>
        <v>5</v>
      </c>
      <c r="AV5610" s="209" t="str">
        <f>MONTH(R5610)&amp;"/"&amp;YEAR(R5610)</f>
        <v>1/1900</v>
      </c>
      <c r="AW5610" s="209" t="e">
        <f>WEEKNUM(R5610)-WEEKNUM(EOMONTH(R5610,-1)+1)+1</f>
        <v>#NUM!</v>
      </c>
      <c r="AX5610" s="209">
        <f>IF(BB5610="S",IF(Q5610="1. Aceitou o programa",R5610-B5610,0),0)</f>
        <v>0</v>
      </c>
      <c r="AY5610" s="209">
        <f>IF(BB5610="S",IF(AND(S5610&lt;&gt;"",R5610&lt;&gt;""),S5610-R5610,0),0)</f>
        <v>0</v>
      </c>
      <c r="AZ5610" s="209">
        <f>IF(BB5610="S",IF(Q5610="1. Aceitou o programa",IF(OR(X5610="Não se Aplica",X5610=""),IF(OR(W5610="Não se Aplica",W5610=""),0,W5610-V5610),AVERAGE(X5610-W5610,W5610-V5610)),0),0)</f>
        <v>0</v>
      </c>
      <c r="BA5610" s="209">
        <f>IF(BB5610="S",IF(AND(Q5610="1. Aceitou o programa",AH5610="Realizada"),IFERROR(IF(AG5610="",0,AG5610-R5610),0),0),0)</f>
        <v>0</v>
      </c>
      <c r="BB5610" s="209" t="str">
        <f>_xlfn.XLOOKUP(U5610,'Lista Suspensa'!$AA$20:$AA$23,'Lista Suspensa'!$AB$20:$AB$23,"N/A")</f>
        <v>S</v>
      </c>
    </row>
    <row r="5611" spans="1:54" ht="12" customHeight="1">
      <c r="A5611" s="151" t="s">
        <v>54</v>
      </c>
      <c r="B5611" s="152">
        <v>46112</v>
      </c>
      <c r="C5611" s="153" t="s">
        <v>55</v>
      </c>
      <c r="D5611" s="153" t="s">
        <v>56</v>
      </c>
      <c r="E5611" s="244">
        <v>94318679</v>
      </c>
      <c r="F5611" s="144" t="s">
        <v>9898</v>
      </c>
      <c r="G5611" s="230"/>
      <c r="H5611" s="154">
        <v>24538</v>
      </c>
      <c r="I5611" s="153">
        <v>59</v>
      </c>
      <c r="J5611" s="148" t="s">
        <v>58</v>
      </c>
      <c r="K5611" s="153" t="s">
        <v>101</v>
      </c>
      <c r="L5611" s="153"/>
      <c r="M5611" s="153"/>
      <c r="N5611" s="153"/>
      <c r="O5611" s="155">
        <v>21993052784</v>
      </c>
      <c r="P5611" s="156" t="s">
        <v>60</v>
      </c>
      <c r="Q5611" s="157" t="s">
        <v>8211</v>
      </c>
      <c r="R5611" s="158"/>
      <c r="S5611" s="159"/>
      <c r="T5611" s="159" t="s">
        <v>6983</v>
      </c>
      <c r="U5611" s="159" t="s">
        <v>8212</v>
      </c>
      <c r="V5611" s="154">
        <v>46146</v>
      </c>
      <c r="W5611" s="154">
        <v>46155</v>
      </c>
      <c r="X5611" s="154"/>
      <c r="Y5611" s="160"/>
      <c r="Z5611" s="160"/>
      <c r="AA5611" s="153"/>
      <c r="AB5611" s="153"/>
      <c r="AC5611" s="182" t="e">
        <f t="shared" si="176"/>
        <v>#DIV/0!</v>
      </c>
      <c r="AD5611" s="153" t="e">
        <f t="shared" si="177"/>
        <v>#DIV/0!</v>
      </c>
      <c r="AE5611" s="207"/>
      <c r="AF5611" s="153"/>
      <c r="AG5611" s="159"/>
      <c r="AH5611" s="153"/>
      <c r="AI5611" s="161"/>
      <c r="AJ5611" s="153"/>
      <c r="AK5611" s="153"/>
      <c r="AL5611" s="207"/>
      <c r="AM5611" s="207"/>
      <c r="AN5611" s="207"/>
      <c r="AO5611" s="207"/>
      <c r="AP5611" s="147" t="s">
        <v>54</v>
      </c>
      <c r="AQ5611" s="147"/>
      <c r="AR5611" s="147"/>
      <c r="AS5611" s="209" t="s">
        <v>68</v>
      </c>
      <c r="AT5611" s="223" t="str">
        <f>MONTH(B5611)&amp;"/"&amp;YEAR(B5611)</f>
        <v>3/2026</v>
      </c>
      <c r="AU5611" s="223">
        <f>WEEKNUM(B5611)-WEEKNUM(EOMONTH(B5611,-1)+1)+1</f>
        <v>5</v>
      </c>
      <c r="AV5611" s="209" t="str">
        <f>MONTH(R5611)&amp;"/"&amp;YEAR(R5611)</f>
        <v>1/1900</v>
      </c>
      <c r="AW5611" s="209" t="e">
        <f>WEEKNUM(R5611)-WEEKNUM(EOMONTH(R5611,-1)+1)+1</f>
        <v>#NUM!</v>
      </c>
      <c r="AX5611" s="209">
        <f>IF(BB5611="S",IF(Q5611="1. Aceitou o programa",R5611-B5611,0),0)</f>
        <v>0</v>
      </c>
      <c r="AY5611" s="209">
        <f>IF(BB5611="S",IF(AND(S5611&lt;&gt;"",R5611&lt;&gt;""),S5611-R5611,0),0)</f>
        <v>0</v>
      </c>
      <c r="AZ5611" s="209">
        <f>IF(BB5611="S",IF(Q5611="1. Aceitou o programa",IF(OR(X5611="Não se Aplica",X5611=""),IF(OR(W5611="Não se Aplica",W5611=""),0,W5611-V5611),AVERAGE(X5611-W5611,W5611-V5611)),0),0)</f>
        <v>0</v>
      </c>
      <c r="BA5611" s="209">
        <f>IF(BB5611="S",IF(AND(Q5611="1. Aceitou o programa",AH5611="Realizada"),IFERROR(IF(AG5611="",0,AG5611-R5611),0),0),0)</f>
        <v>0</v>
      </c>
      <c r="BB5611" s="209" t="str">
        <f>_xlfn.XLOOKUP(U5611,'Lista Suspensa'!$AA$20:$AA$23,'Lista Suspensa'!$AB$20:$AB$23,"N/A")</f>
        <v>S</v>
      </c>
    </row>
    <row r="5612" spans="1:54" ht="12" customHeight="1">
      <c r="A5612" s="151" t="s">
        <v>54</v>
      </c>
      <c r="B5612" s="152">
        <v>46112</v>
      </c>
      <c r="C5612" s="153" t="s">
        <v>55</v>
      </c>
      <c r="D5612" s="153" t="s">
        <v>56</v>
      </c>
      <c r="E5612" s="244">
        <v>92941088</v>
      </c>
      <c r="F5612" s="144" t="s">
        <v>9899</v>
      </c>
      <c r="G5612" s="230"/>
      <c r="H5612" s="154">
        <v>24579</v>
      </c>
      <c r="I5612" s="153">
        <v>59</v>
      </c>
      <c r="J5612" s="148" t="s">
        <v>70</v>
      </c>
      <c r="K5612" s="153" t="s">
        <v>101</v>
      </c>
      <c r="L5612" s="153"/>
      <c r="M5612" s="153"/>
      <c r="N5612" s="153"/>
      <c r="O5612" s="155">
        <v>21999167700</v>
      </c>
      <c r="P5612" s="156" t="s">
        <v>60</v>
      </c>
      <c r="Q5612" s="157" t="s">
        <v>8211</v>
      </c>
      <c r="R5612" s="158"/>
      <c r="S5612" s="159"/>
      <c r="T5612" s="159" t="s">
        <v>6983</v>
      </c>
      <c r="U5612" s="159" t="s">
        <v>8212</v>
      </c>
      <c r="V5612" s="154">
        <v>46146</v>
      </c>
      <c r="W5612" s="154">
        <v>46155</v>
      </c>
      <c r="X5612" s="154"/>
      <c r="Y5612" s="160"/>
      <c r="Z5612" s="160"/>
      <c r="AA5612" s="153"/>
      <c r="AB5612" s="153"/>
      <c r="AC5612" s="182" t="e">
        <f t="shared" si="176"/>
        <v>#DIV/0!</v>
      </c>
      <c r="AD5612" s="153" t="e">
        <f t="shared" si="177"/>
        <v>#DIV/0!</v>
      </c>
      <c r="AE5612" s="207"/>
      <c r="AF5612" s="153"/>
      <c r="AG5612" s="159"/>
      <c r="AH5612" s="153"/>
      <c r="AI5612" s="161"/>
      <c r="AJ5612" s="153"/>
      <c r="AK5612" s="153"/>
      <c r="AL5612" s="207"/>
      <c r="AM5612" s="207"/>
      <c r="AN5612" s="207"/>
      <c r="AO5612" s="207"/>
      <c r="AP5612" s="147" t="s">
        <v>54</v>
      </c>
      <c r="AQ5612" s="147"/>
      <c r="AR5612" s="147"/>
      <c r="AS5612" s="209" t="s">
        <v>68</v>
      </c>
      <c r="AT5612" s="223" t="str">
        <f>MONTH(B5612)&amp;"/"&amp;YEAR(B5612)</f>
        <v>3/2026</v>
      </c>
      <c r="AU5612" s="223">
        <f>WEEKNUM(B5612)-WEEKNUM(EOMONTH(B5612,-1)+1)+1</f>
        <v>5</v>
      </c>
      <c r="AV5612" s="209" t="str">
        <f>MONTH(R5612)&amp;"/"&amp;YEAR(R5612)</f>
        <v>1/1900</v>
      </c>
      <c r="AW5612" s="209" t="e">
        <f>WEEKNUM(R5612)-WEEKNUM(EOMONTH(R5612,-1)+1)+1</f>
        <v>#NUM!</v>
      </c>
      <c r="AX5612" s="209">
        <f>IF(BB5612="S",IF(Q5612="1. Aceitou o programa",R5612-B5612,0),0)</f>
        <v>0</v>
      </c>
      <c r="AY5612" s="209">
        <f>IF(BB5612="S",IF(AND(S5612&lt;&gt;"",R5612&lt;&gt;""),S5612-R5612,0),0)</f>
        <v>0</v>
      </c>
      <c r="AZ5612" s="209">
        <f>IF(BB5612="S",IF(Q5612="1. Aceitou o programa",IF(OR(X5612="Não se Aplica",X5612=""),IF(OR(W5612="Não se Aplica",W5612=""),0,W5612-V5612),AVERAGE(X5612-W5612,W5612-V5612)),0),0)</f>
        <v>0</v>
      </c>
      <c r="BA5612" s="209">
        <f>IF(BB5612="S",IF(AND(Q5612="1. Aceitou o programa",AH5612="Realizada"),IFERROR(IF(AG5612="",0,AG5612-R5612),0),0),0)</f>
        <v>0</v>
      </c>
      <c r="BB5612" s="209" t="str">
        <f>_xlfn.XLOOKUP(U5612,'Lista Suspensa'!$AA$20:$AA$23,'Lista Suspensa'!$AB$20:$AB$23,"N/A")</f>
        <v>S</v>
      </c>
    </row>
    <row r="5613" spans="1:54" ht="12" customHeight="1">
      <c r="A5613" s="151" t="s">
        <v>54</v>
      </c>
      <c r="B5613" s="152">
        <v>46112</v>
      </c>
      <c r="C5613" s="153" t="s">
        <v>55</v>
      </c>
      <c r="D5613" s="153" t="s">
        <v>56</v>
      </c>
      <c r="E5613" s="244">
        <v>82436395</v>
      </c>
      <c r="F5613" s="144" t="s">
        <v>9900</v>
      </c>
      <c r="G5613" s="230"/>
      <c r="H5613" s="154">
        <v>24647</v>
      </c>
      <c r="I5613" s="153">
        <v>58</v>
      </c>
      <c r="J5613" s="148" t="s">
        <v>70</v>
      </c>
      <c r="K5613" s="153" t="s">
        <v>101</v>
      </c>
      <c r="L5613" s="153"/>
      <c r="M5613" s="153"/>
      <c r="N5613" s="153"/>
      <c r="O5613" s="155">
        <v>21966371612</v>
      </c>
      <c r="P5613" s="156" t="s">
        <v>60</v>
      </c>
      <c r="Q5613" s="157" t="s">
        <v>8211</v>
      </c>
      <c r="R5613" s="158"/>
      <c r="S5613" s="159"/>
      <c r="T5613" s="159" t="s">
        <v>6983</v>
      </c>
      <c r="U5613" s="159" t="s">
        <v>8212</v>
      </c>
      <c r="V5613" s="154">
        <v>46146</v>
      </c>
      <c r="W5613" s="154">
        <v>46155</v>
      </c>
      <c r="X5613" s="154"/>
      <c r="Y5613" s="160"/>
      <c r="Z5613" s="160"/>
      <c r="AA5613" s="153"/>
      <c r="AB5613" s="153"/>
      <c r="AC5613" s="182" t="e">
        <f t="shared" si="176"/>
        <v>#DIV/0!</v>
      </c>
      <c r="AD5613" s="153" t="e">
        <f t="shared" si="177"/>
        <v>#DIV/0!</v>
      </c>
      <c r="AE5613" s="207"/>
      <c r="AF5613" s="153"/>
      <c r="AG5613" s="159"/>
      <c r="AH5613" s="153"/>
      <c r="AI5613" s="161"/>
      <c r="AJ5613" s="153"/>
      <c r="AK5613" s="153"/>
      <c r="AL5613" s="207"/>
      <c r="AM5613" s="207"/>
      <c r="AN5613" s="207"/>
      <c r="AO5613" s="207"/>
      <c r="AP5613" s="147" t="s">
        <v>54</v>
      </c>
      <c r="AQ5613" s="147"/>
      <c r="AR5613" s="147"/>
      <c r="AS5613" s="209" t="s">
        <v>68</v>
      </c>
      <c r="AT5613" s="223" t="str">
        <f>MONTH(B5613)&amp;"/"&amp;YEAR(B5613)</f>
        <v>3/2026</v>
      </c>
      <c r="AU5613" s="223">
        <f>WEEKNUM(B5613)-WEEKNUM(EOMONTH(B5613,-1)+1)+1</f>
        <v>5</v>
      </c>
      <c r="AV5613" s="209" t="str">
        <f>MONTH(R5613)&amp;"/"&amp;YEAR(R5613)</f>
        <v>1/1900</v>
      </c>
      <c r="AW5613" s="209" t="e">
        <f>WEEKNUM(R5613)-WEEKNUM(EOMONTH(R5613,-1)+1)+1</f>
        <v>#NUM!</v>
      </c>
      <c r="AX5613" s="209">
        <f>IF(BB5613="S",IF(Q5613="1. Aceitou o programa",R5613-B5613,0),0)</f>
        <v>0</v>
      </c>
      <c r="AY5613" s="209">
        <f>IF(BB5613="S",IF(AND(S5613&lt;&gt;"",R5613&lt;&gt;""),S5613-R5613,0),0)</f>
        <v>0</v>
      </c>
      <c r="AZ5613" s="209">
        <f>IF(BB5613="S",IF(Q5613="1. Aceitou o programa",IF(OR(X5613="Não se Aplica",X5613=""),IF(OR(W5613="Não se Aplica",W5613=""),0,W5613-V5613),AVERAGE(X5613-W5613,W5613-V5613)),0),0)</f>
        <v>0</v>
      </c>
      <c r="BA5613" s="209">
        <f>IF(BB5613="S",IF(AND(Q5613="1. Aceitou o programa",AH5613="Realizada"),IFERROR(IF(AG5613="",0,AG5613-R5613),0),0),0)</f>
        <v>0</v>
      </c>
      <c r="BB5613" s="209" t="str">
        <f>_xlfn.XLOOKUP(U5613,'Lista Suspensa'!$AA$20:$AA$23,'Lista Suspensa'!$AB$20:$AB$23,"N/A")</f>
        <v>S</v>
      </c>
    </row>
    <row r="5614" spans="1:54" ht="12" customHeight="1">
      <c r="A5614" s="151" t="s">
        <v>54</v>
      </c>
      <c r="B5614" s="152">
        <v>46112</v>
      </c>
      <c r="C5614" s="153" t="s">
        <v>55</v>
      </c>
      <c r="D5614" s="153" t="s">
        <v>56</v>
      </c>
      <c r="E5614" s="244">
        <v>82646657</v>
      </c>
      <c r="F5614" s="144" t="s">
        <v>9901</v>
      </c>
      <c r="G5614" s="230"/>
      <c r="H5614" s="154">
        <v>24665</v>
      </c>
      <c r="I5614" s="153">
        <v>58</v>
      </c>
      <c r="J5614" s="148" t="s">
        <v>58</v>
      </c>
      <c r="K5614" s="153" t="s">
        <v>101</v>
      </c>
      <c r="L5614" s="153"/>
      <c r="M5614" s="153"/>
      <c r="N5614" s="153"/>
      <c r="O5614" s="155">
        <v>21976920341</v>
      </c>
      <c r="P5614" s="156" t="s">
        <v>60</v>
      </c>
      <c r="Q5614" s="157" t="s">
        <v>8211</v>
      </c>
      <c r="R5614" s="158"/>
      <c r="S5614" s="159"/>
      <c r="T5614" s="159" t="s">
        <v>6983</v>
      </c>
      <c r="U5614" s="159" t="s">
        <v>8212</v>
      </c>
      <c r="V5614" s="154">
        <v>46146</v>
      </c>
      <c r="W5614" s="154">
        <v>46155</v>
      </c>
      <c r="X5614" s="154"/>
      <c r="Y5614" s="160"/>
      <c r="Z5614" s="160"/>
      <c r="AA5614" s="153"/>
      <c r="AB5614" s="153"/>
      <c r="AC5614" s="182" t="e">
        <f t="shared" si="176"/>
        <v>#DIV/0!</v>
      </c>
      <c r="AD5614" s="153" t="e">
        <f t="shared" si="177"/>
        <v>#DIV/0!</v>
      </c>
      <c r="AE5614" s="207"/>
      <c r="AF5614" s="153"/>
      <c r="AG5614" s="159"/>
      <c r="AH5614" s="153"/>
      <c r="AI5614" s="161"/>
      <c r="AJ5614" s="153"/>
      <c r="AK5614" s="153"/>
      <c r="AL5614" s="207"/>
      <c r="AM5614" s="207"/>
      <c r="AN5614" s="207"/>
      <c r="AO5614" s="207"/>
      <c r="AP5614" s="147" t="s">
        <v>54</v>
      </c>
      <c r="AQ5614" s="147"/>
      <c r="AR5614" s="147"/>
      <c r="AS5614" s="209" t="s">
        <v>68</v>
      </c>
      <c r="AT5614" s="223" t="str">
        <f>MONTH(B5614)&amp;"/"&amp;YEAR(B5614)</f>
        <v>3/2026</v>
      </c>
      <c r="AU5614" s="223">
        <f>WEEKNUM(B5614)-WEEKNUM(EOMONTH(B5614,-1)+1)+1</f>
        <v>5</v>
      </c>
      <c r="AV5614" s="209" t="str">
        <f>MONTH(R5614)&amp;"/"&amp;YEAR(R5614)</f>
        <v>1/1900</v>
      </c>
      <c r="AW5614" s="209" t="e">
        <f>WEEKNUM(R5614)-WEEKNUM(EOMONTH(R5614,-1)+1)+1</f>
        <v>#NUM!</v>
      </c>
      <c r="AX5614" s="209">
        <f>IF(BB5614="S",IF(Q5614="1. Aceitou o programa",R5614-B5614,0),0)</f>
        <v>0</v>
      </c>
      <c r="AY5614" s="209">
        <f>IF(BB5614="S",IF(AND(S5614&lt;&gt;"",R5614&lt;&gt;""),S5614-R5614,0),0)</f>
        <v>0</v>
      </c>
      <c r="AZ5614" s="209">
        <f>IF(BB5614="S",IF(Q5614="1. Aceitou o programa",IF(OR(X5614="Não se Aplica",X5614=""),IF(OR(W5614="Não se Aplica",W5614=""),0,W5614-V5614),AVERAGE(X5614-W5614,W5614-V5614)),0),0)</f>
        <v>0</v>
      </c>
      <c r="BA5614" s="209">
        <f>IF(BB5614="S",IF(AND(Q5614="1. Aceitou o programa",AH5614="Realizada"),IFERROR(IF(AG5614="",0,AG5614-R5614),0),0),0)</f>
        <v>0</v>
      </c>
      <c r="BB5614" s="209" t="str">
        <f>_xlfn.XLOOKUP(U5614,'Lista Suspensa'!$AA$20:$AA$23,'Lista Suspensa'!$AB$20:$AB$23,"N/A")</f>
        <v>S</v>
      </c>
    </row>
    <row r="5615" spans="1:54" ht="12" customHeight="1">
      <c r="A5615" s="151" t="s">
        <v>54</v>
      </c>
      <c r="B5615" s="152">
        <v>46112</v>
      </c>
      <c r="C5615" s="153" t="s">
        <v>55</v>
      </c>
      <c r="D5615" s="153" t="s">
        <v>56</v>
      </c>
      <c r="E5615" s="244">
        <v>95947023</v>
      </c>
      <c r="F5615" s="144" t="s">
        <v>9902</v>
      </c>
      <c r="G5615" s="230"/>
      <c r="H5615" s="154">
        <v>24945</v>
      </c>
      <c r="I5615" s="153">
        <v>58</v>
      </c>
      <c r="J5615" s="148" t="s">
        <v>70</v>
      </c>
      <c r="K5615" s="153" t="s">
        <v>101</v>
      </c>
      <c r="L5615" s="153"/>
      <c r="M5615" s="153"/>
      <c r="N5615" s="153"/>
      <c r="O5615" s="155">
        <v>21964327005</v>
      </c>
      <c r="P5615" s="156" t="s">
        <v>60</v>
      </c>
      <c r="Q5615" s="157" t="s">
        <v>8211</v>
      </c>
      <c r="R5615" s="158"/>
      <c r="S5615" s="159"/>
      <c r="T5615" s="159" t="s">
        <v>6983</v>
      </c>
      <c r="U5615" s="159" t="s">
        <v>8212</v>
      </c>
      <c r="V5615" s="154">
        <v>46146</v>
      </c>
      <c r="W5615" s="154">
        <v>46155</v>
      </c>
      <c r="X5615" s="154"/>
      <c r="Y5615" s="160"/>
      <c r="Z5615" s="160"/>
      <c r="AA5615" s="153"/>
      <c r="AB5615" s="153"/>
      <c r="AC5615" s="182" t="e">
        <f t="shared" si="176"/>
        <v>#DIV/0!</v>
      </c>
      <c r="AD5615" s="153" t="e">
        <f t="shared" si="177"/>
        <v>#DIV/0!</v>
      </c>
      <c r="AE5615" s="207"/>
      <c r="AF5615" s="153"/>
      <c r="AG5615" s="159"/>
      <c r="AH5615" s="153"/>
      <c r="AI5615" s="161"/>
      <c r="AJ5615" s="153"/>
      <c r="AK5615" s="153"/>
      <c r="AL5615" s="207"/>
      <c r="AM5615" s="207"/>
      <c r="AN5615" s="207"/>
      <c r="AO5615" s="207"/>
      <c r="AP5615" s="147" t="s">
        <v>54</v>
      </c>
      <c r="AQ5615" s="147"/>
      <c r="AR5615" s="147"/>
      <c r="AS5615" s="209" t="s">
        <v>68</v>
      </c>
      <c r="AT5615" s="223" t="str">
        <f>MONTH(B5615)&amp;"/"&amp;YEAR(B5615)</f>
        <v>3/2026</v>
      </c>
      <c r="AU5615" s="223">
        <f>WEEKNUM(B5615)-WEEKNUM(EOMONTH(B5615,-1)+1)+1</f>
        <v>5</v>
      </c>
      <c r="AV5615" s="209" t="str">
        <f>MONTH(R5615)&amp;"/"&amp;YEAR(R5615)</f>
        <v>1/1900</v>
      </c>
      <c r="AW5615" s="209" t="e">
        <f>WEEKNUM(R5615)-WEEKNUM(EOMONTH(R5615,-1)+1)+1</f>
        <v>#NUM!</v>
      </c>
      <c r="AX5615" s="209">
        <f>IF(BB5615="S",IF(Q5615="1. Aceitou o programa",R5615-B5615,0),0)</f>
        <v>0</v>
      </c>
      <c r="AY5615" s="209">
        <f>IF(BB5615="S",IF(AND(S5615&lt;&gt;"",R5615&lt;&gt;""),S5615-R5615,0),0)</f>
        <v>0</v>
      </c>
      <c r="AZ5615" s="209">
        <f>IF(BB5615="S",IF(Q5615="1. Aceitou o programa",IF(OR(X5615="Não se Aplica",X5615=""),IF(OR(W5615="Não se Aplica",W5615=""),0,W5615-V5615),AVERAGE(X5615-W5615,W5615-V5615)),0),0)</f>
        <v>0</v>
      </c>
      <c r="BA5615" s="209">
        <f>IF(BB5615="S",IF(AND(Q5615="1. Aceitou o programa",AH5615="Realizada"),IFERROR(IF(AG5615="",0,AG5615-R5615),0),0),0)</f>
        <v>0</v>
      </c>
      <c r="BB5615" s="209" t="str">
        <f>_xlfn.XLOOKUP(U5615,'Lista Suspensa'!$AA$20:$AA$23,'Lista Suspensa'!$AB$20:$AB$23,"N/A")</f>
        <v>S</v>
      </c>
    </row>
    <row r="5616" spans="1:54" ht="12" customHeight="1">
      <c r="A5616" s="151" t="s">
        <v>54</v>
      </c>
      <c r="B5616" s="152">
        <v>46112</v>
      </c>
      <c r="C5616" s="153" t="s">
        <v>55</v>
      </c>
      <c r="D5616" s="153" t="s">
        <v>56</v>
      </c>
      <c r="E5616" s="244">
        <v>92948972</v>
      </c>
      <c r="F5616" s="144" t="s">
        <v>9903</v>
      </c>
      <c r="G5616" s="230"/>
      <c r="H5616" s="154">
        <v>24979</v>
      </c>
      <c r="I5616" s="153">
        <v>57</v>
      </c>
      <c r="J5616" s="148" t="s">
        <v>70</v>
      </c>
      <c r="K5616" s="153" t="s">
        <v>101</v>
      </c>
      <c r="L5616" s="153"/>
      <c r="M5616" s="153"/>
      <c r="N5616" s="153"/>
      <c r="O5616" s="155">
        <v>21970200377</v>
      </c>
      <c r="P5616" s="156" t="s">
        <v>60</v>
      </c>
      <c r="Q5616" s="157" t="s">
        <v>8211</v>
      </c>
      <c r="R5616" s="158"/>
      <c r="S5616" s="159"/>
      <c r="T5616" s="159" t="s">
        <v>6983</v>
      </c>
      <c r="U5616" s="159" t="s">
        <v>8212</v>
      </c>
      <c r="V5616" s="154">
        <v>46146</v>
      </c>
      <c r="W5616" s="154">
        <v>46155</v>
      </c>
      <c r="X5616" s="154"/>
      <c r="Y5616" s="160"/>
      <c r="Z5616" s="160"/>
      <c r="AA5616" s="153"/>
      <c r="AB5616" s="153"/>
      <c r="AC5616" s="182" t="e">
        <f t="shared" si="176"/>
        <v>#DIV/0!</v>
      </c>
      <c r="AD5616" s="153" t="e">
        <f t="shared" si="177"/>
        <v>#DIV/0!</v>
      </c>
      <c r="AE5616" s="207"/>
      <c r="AF5616" s="153"/>
      <c r="AG5616" s="159"/>
      <c r="AH5616" s="153"/>
      <c r="AI5616" s="161"/>
      <c r="AJ5616" s="153"/>
      <c r="AK5616" s="153"/>
      <c r="AL5616" s="207"/>
      <c r="AM5616" s="207"/>
      <c r="AN5616" s="207"/>
      <c r="AO5616" s="207"/>
      <c r="AP5616" s="147" t="s">
        <v>54</v>
      </c>
      <c r="AQ5616" s="147"/>
      <c r="AR5616" s="147"/>
      <c r="AS5616" s="209" t="s">
        <v>68</v>
      </c>
      <c r="AT5616" s="223" t="str">
        <f>MONTH(B5616)&amp;"/"&amp;YEAR(B5616)</f>
        <v>3/2026</v>
      </c>
      <c r="AU5616" s="223">
        <f>WEEKNUM(B5616)-WEEKNUM(EOMONTH(B5616,-1)+1)+1</f>
        <v>5</v>
      </c>
      <c r="AV5616" s="209" t="str">
        <f>MONTH(R5616)&amp;"/"&amp;YEAR(R5616)</f>
        <v>1/1900</v>
      </c>
      <c r="AW5616" s="209" t="e">
        <f>WEEKNUM(R5616)-WEEKNUM(EOMONTH(R5616,-1)+1)+1</f>
        <v>#NUM!</v>
      </c>
      <c r="AX5616" s="209">
        <f>IF(BB5616="S",IF(Q5616="1. Aceitou o programa",R5616-B5616,0),0)</f>
        <v>0</v>
      </c>
      <c r="AY5616" s="209">
        <f>IF(BB5616="S",IF(AND(S5616&lt;&gt;"",R5616&lt;&gt;""),S5616-R5616,0),0)</f>
        <v>0</v>
      </c>
      <c r="AZ5616" s="209">
        <f>IF(BB5616="S",IF(Q5616="1. Aceitou o programa",IF(OR(X5616="Não se Aplica",X5616=""),IF(OR(W5616="Não se Aplica",W5616=""),0,W5616-V5616),AVERAGE(X5616-W5616,W5616-V5616)),0),0)</f>
        <v>0</v>
      </c>
      <c r="BA5616" s="209">
        <f>IF(BB5616="S",IF(AND(Q5616="1. Aceitou o programa",AH5616="Realizada"),IFERROR(IF(AG5616="",0,AG5616-R5616),0),0),0)</f>
        <v>0</v>
      </c>
      <c r="BB5616" s="209" t="str">
        <f>_xlfn.XLOOKUP(U5616,'Lista Suspensa'!$AA$20:$AA$23,'Lista Suspensa'!$AB$20:$AB$23,"N/A")</f>
        <v>S</v>
      </c>
    </row>
    <row r="5617" spans="1:54" ht="12" customHeight="1">
      <c r="A5617" s="151" t="s">
        <v>54</v>
      </c>
      <c r="B5617" s="152">
        <v>46112</v>
      </c>
      <c r="C5617" s="153" t="s">
        <v>55</v>
      </c>
      <c r="D5617" s="153" t="s">
        <v>56</v>
      </c>
      <c r="E5617" s="244">
        <v>94710693</v>
      </c>
      <c r="F5617" s="144" t="s">
        <v>9904</v>
      </c>
      <c r="G5617" s="230"/>
      <c r="H5617" s="154">
        <v>24998</v>
      </c>
      <c r="I5617" s="153">
        <v>57</v>
      </c>
      <c r="J5617" s="148" t="s">
        <v>70</v>
      </c>
      <c r="K5617" s="153" t="s">
        <v>101</v>
      </c>
      <c r="L5617" s="153"/>
      <c r="M5617" s="153"/>
      <c r="N5617" s="153"/>
      <c r="O5617" s="155">
        <v>21994958219</v>
      </c>
      <c r="P5617" s="156" t="s">
        <v>60</v>
      </c>
      <c r="Q5617" s="157" t="s">
        <v>8211</v>
      </c>
      <c r="R5617" s="158"/>
      <c r="S5617" s="159"/>
      <c r="T5617" s="159" t="s">
        <v>6983</v>
      </c>
      <c r="U5617" s="159" t="s">
        <v>8212</v>
      </c>
      <c r="V5617" s="154">
        <v>46146</v>
      </c>
      <c r="W5617" s="154">
        <v>46155</v>
      </c>
      <c r="X5617" s="154"/>
      <c r="Y5617" s="160"/>
      <c r="Z5617" s="160"/>
      <c r="AA5617" s="153"/>
      <c r="AB5617" s="153"/>
      <c r="AC5617" s="182" t="e">
        <f t="shared" si="176"/>
        <v>#DIV/0!</v>
      </c>
      <c r="AD5617" s="153" t="e">
        <f t="shared" si="177"/>
        <v>#DIV/0!</v>
      </c>
      <c r="AE5617" s="207"/>
      <c r="AF5617" s="153"/>
      <c r="AG5617" s="159"/>
      <c r="AH5617" s="153"/>
      <c r="AI5617" s="161"/>
      <c r="AJ5617" s="153"/>
      <c r="AK5617" s="153"/>
      <c r="AL5617" s="207"/>
      <c r="AM5617" s="207"/>
      <c r="AN5617" s="207"/>
      <c r="AO5617" s="207"/>
      <c r="AP5617" s="147" t="s">
        <v>54</v>
      </c>
      <c r="AQ5617" s="147"/>
      <c r="AR5617" s="147"/>
      <c r="AS5617" s="209" t="s">
        <v>68</v>
      </c>
      <c r="AT5617" s="223" t="str">
        <f>MONTH(B5617)&amp;"/"&amp;YEAR(B5617)</f>
        <v>3/2026</v>
      </c>
      <c r="AU5617" s="223">
        <f>WEEKNUM(B5617)-WEEKNUM(EOMONTH(B5617,-1)+1)+1</f>
        <v>5</v>
      </c>
      <c r="AV5617" s="209" t="str">
        <f>MONTH(R5617)&amp;"/"&amp;YEAR(R5617)</f>
        <v>1/1900</v>
      </c>
      <c r="AW5617" s="209" t="e">
        <f>WEEKNUM(R5617)-WEEKNUM(EOMONTH(R5617,-1)+1)+1</f>
        <v>#NUM!</v>
      </c>
      <c r="AX5617" s="209">
        <f>IF(BB5617="S",IF(Q5617="1. Aceitou o programa",R5617-B5617,0),0)</f>
        <v>0</v>
      </c>
      <c r="AY5617" s="209">
        <f>IF(BB5617="S",IF(AND(S5617&lt;&gt;"",R5617&lt;&gt;""),S5617-R5617,0),0)</f>
        <v>0</v>
      </c>
      <c r="AZ5617" s="209">
        <f>IF(BB5617="S",IF(Q5617="1. Aceitou o programa",IF(OR(X5617="Não se Aplica",X5617=""),IF(OR(W5617="Não se Aplica",W5617=""),0,W5617-V5617),AVERAGE(X5617-W5617,W5617-V5617)),0),0)</f>
        <v>0</v>
      </c>
      <c r="BA5617" s="209">
        <f>IF(BB5617="S",IF(AND(Q5617="1. Aceitou o programa",AH5617="Realizada"),IFERROR(IF(AG5617="",0,AG5617-R5617),0),0),0)</f>
        <v>0</v>
      </c>
      <c r="BB5617" s="209" t="str">
        <f>_xlfn.XLOOKUP(U5617,'Lista Suspensa'!$AA$20:$AA$23,'Lista Suspensa'!$AB$20:$AB$23,"N/A")</f>
        <v>S</v>
      </c>
    </row>
    <row r="5618" spans="1:54" ht="12" customHeight="1">
      <c r="A5618" s="151" t="s">
        <v>54</v>
      </c>
      <c r="B5618" s="152">
        <v>46112</v>
      </c>
      <c r="C5618" s="153" t="s">
        <v>55</v>
      </c>
      <c r="D5618" s="153" t="s">
        <v>56</v>
      </c>
      <c r="E5618" s="244">
        <v>92675482</v>
      </c>
      <c r="F5618" s="144" t="s">
        <v>9905</v>
      </c>
      <c r="G5618" s="230"/>
      <c r="H5618" s="154">
        <v>25081</v>
      </c>
      <c r="I5618" s="153">
        <v>57</v>
      </c>
      <c r="J5618" s="148" t="s">
        <v>70</v>
      </c>
      <c r="K5618" s="153" t="s">
        <v>101</v>
      </c>
      <c r="L5618" s="153"/>
      <c r="M5618" s="153"/>
      <c r="N5618" s="153"/>
      <c r="O5618" s="155">
        <v>21964538528</v>
      </c>
      <c r="P5618" s="156" t="s">
        <v>60</v>
      </c>
      <c r="Q5618" s="157" t="s">
        <v>8211</v>
      </c>
      <c r="R5618" s="158"/>
      <c r="S5618" s="159"/>
      <c r="T5618" s="159" t="s">
        <v>6983</v>
      </c>
      <c r="U5618" s="159" t="s">
        <v>8212</v>
      </c>
      <c r="V5618" s="154">
        <v>46146</v>
      </c>
      <c r="W5618" s="154">
        <v>46155</v>
      </c>
      <c r="X5618" s="154"/>
      <c r="Y5618" s="160"/>
      <c r="Z5618" s="160"/>
      <c r="AA5618" s="153"/>
      <c r="AB5618" s="153"/>
      <c r="AC5618" s="182" t="e">
        <f t="shared" si="176"/>
        <v>#DIV/0!</v>
      </c>
      <c r="AD5618" s="153" t="e">
        <f t="shared" si="177"/>
        <v>#DIV/0!</v>
      </c>
      <c r="AE5618" s="207"/>
      <c r="AF5618" s="153"/>
      <c r="AG5618" s="159"/>
      <c r="AH5618" s="153"/>
      <c r="AI5618" s="161"/>
      <c r="AJ5618" s="153"/>
      <c r="AK5618" s="153"/>
      <c r="AL5618" s="207"/>
      <c r="AM5618" s="207"/>
      <c r="AN5618" s="207"/>
      <c r="AO5618" s="207"/>
      <c r="AP5618" s="147" t="s">
        <v>54</v>
      </c>
      <c r="AQ5618" s="147"/>
      <c r="AR5618" s="147"/>
      <c r="AS5618" s="209" t="s">
        <v>68</v>
      </c>
      <c r="AT5618" s="223" t="str">
        <f>MONTH(B5618)&amp;"/"&amp;YEAR(B5618)</f>
        <v>3/2026</v>
      </c>
      <c r="AU5618" s="223">
        <f>WEEKNUM(B5618)-WEEKNUM(EOMONTH(B5618,-1)+1)+1</f>
        <v>5</v>
      </c>
      <c r="AV5618" s="209" t="str">
        <f>MONTH(R5618)&amp;"/"&amp;YEAR(R5618)</f>
        <v>1/1900</v>
      </c>
      <c r="AW5618" s="209" t="e">
        <f>WEEKNUM(R5618)-WEEKNUM(EOMONTH(R5618,-1)+1)+1</f>
        <v>#NUM!</v>
      </c>
      <c r="AX5618" s="209">
        <f>IF(BB5618="S",IF(Q5618="1. Aceitou o programa",R5618-B5618,0),0)</f>
        <v>0</v>
      </c>
      <c r="AY5618" s="209">
        <f>IF(BB5618="S",IF(AND(S5618&lt;&gt;"",R5618&lt;&gt;""),S5618-R5618,0),0)</f>
        <v>0</v>
      </c>
      <c r="AZ5618" s="209">
        <f>IF(BB5618="S",IF(Q5618="1. Aceitou o programa",IF(OR(X5618="Não se Aplica",X5618=""),IF(OR(W5618="Não se Aplica",W5618=""),0,W5618-V5618),AVERAGE(X5618-W5618,W5618-V5618)),0),0)</f>
        <v>0</v>
      </c>
      <c r="BA5618" s="209">
        <f>IF(BB5618="S",IF(AND(Q5618="1. Aceitou o programa",AH5618="Realizada"),IFERROR(IF(AG5618="",0,AG5618-R5618),0),0),0)</f>
        <v>0</v>
      </c>
      <c r="BB5618" s="209" t="str">
        <f>_xlfn.XLOOKUP(U5618,'Lista Suspensa'!$AA$20:$AA$23,'Lista Suspensa'!$AB$20:$AB$23,"N/A")</f>
        <v>S</v>
      </c>
    </row>
    <row r="5619" spans="1:54" ht="12" customHeight="1">
      <c r="A5619" s="151" t="s">
        <v>54</v>
      </c>
      <c r="B5619" s="152">
        <v>46112</v>
      </c>
      <c r="C5619" s="153" t="s">
        <v>55</v>
      </c>
      <c r="D5619" s="153" t="s">
        <v>56</v>
      </c>
      <c r="E5619" s="244">
        <v>94552007</v>
      </c>
      <c r="F5619" s="144" t="s">
        <v>9906</v>
      </c>
      <c r="G5619" s="230"/>
      <c r="H5619" s="154">
        <v>25096</v>
      </c>
      <c r="I5619" s="153">
        <v>57</v>
      </c>
      <c r="J5619" s="148" t="s">
        <v>70</v>
      </c>
      <c r="K5619" s="153" t="s">
        <v>101</v>
      </c>
      <c r="L5619" s="153"/>
      <c r="M5619" s="153"/>
      <c r="N5619" s="153"/>
      <c r="O5619" s="155">
        <v>21970385291</v>
      </c>
      <c r="P5619" s="156" t="s">
        <v>60</v>
      </c>
      <c r="Q5619" s="157" t="s">
        <v>8211</v>
      </c>
      <c r="R5619" s="158"/>
      <c r="S5619" s="159"/>
      <c r="T5619" s="159" t="s">
        <v>6983</v>
      </c>
      <c r="U5619" s="159" t="s">
        <v>8212</v>
      </c>
      <c r="V5619" s="154">
        <v>46146</v>
      </c>
      <c r="W5619" s="154">
        <v>46155</v>
      </c>
      <c r="X5619" s="154"/>
      <c r="Y5619" s="160"/>
      <c r="Z5619" s="160"/>
      <c r="AA5619" s="153"/>
      <c r="AB5619" s="153"/>
      <c r="AC5619" s="182" t="e">
        <f t="shared" si="176"/>
        <v>#DIV/0!</v>
      </c>
      <c r="AD5619" s="153" t="e">
        <f t="shared" si="177"/>
        <v>#DIV/0!</v>
      </c>
      <c r="AE5619" s="207"/>
      <c r="AF5619" s="153"/>
      <c r="AG5619" s="159"/>
      <c r="AH5619" s="153"/>
      <c r="AI5619" s="161"/>
      <c r="AJ5619" s="153"/>
      <c r="AK5619" s="153"/>
      <c r="AL5619" s="207"/>
      <c r="AM5619" s="207"/>
      <c r="AN5619" s="207"/>
      <c r="AO5619" s="207"/>
      <c r="AP5619" s="147" t="s">
        <v>54</v>
      </c>
      <c r="AQ5619" s="147"/>
      <c r="AR5619" s="147"/>
      <c r="AS5619" s="209" t="s">
        <v>68</v>
      </c>
      <c r="AT5619" s="223" t="str">
        <f>MONTH(B5619)&amp;"/"&amp;YEAR(B5619)</f>
        <v>3/2026</v>
      </c>
      <c r="AU5619" s="223">
        <f>WEEKNUM(B5619)-WEEKNUM(EOMONTH(B5619,-1)+1)+1</f>
        <v>5</v>
      </c>
      <c r="AV5619" s="209" t="str">
        <f>MONTH(R5619)&amp;"/"&amp;YEAR(R5619)</f>
        <v>1/1900</v>
      </c>
      <c r="AW5619" s="209" t="e">
        <f>WEEKNUM(R5619)-WEEKNUM(EOMONTH(R5619,-1)+1)+1</f>
        <v>#NUM!</v>
      </c>
      <c r="AX5619" s="209">
        <f>IF(BB5619="S",IF(Q5619="1. Aceitou o programa",R5619-B5619,0),0)</f>
        <v>0</v>
      </c>
      <c r="AY5619" s="209">
        <f>IF(BB5619="S",IF(AND(S5619&lt;&gt;"",R5619&lt;&gt;""),S5619-R5619,0),0)</f>
        <v>0</v>
      </c>
      <c r="AZ5619" s="209">
        <f>IF(BB5619="S",IF(Q5619="1. Aceitou o programa",IF(OR(X5619="Não se Aplica",X5619=""),IF(OR(W5619="Não se Aplica",W5619=""),0,W5619-V5619),AVERAGE(X5619-W5619,W5619-V5619)),0),0)</f>
        <v>0</v>
      </c>
      <c r="BA5619" s="209">
        <f>IF(BB5619="S",IF(AND(Q5619="1. Aceitou o programa",AH5619="Realizada"),IFERROR(IF(AG5619="",0,AG5619-R5619),0),0),0)</f>
        <v>0</v>
      </c>
      <c r="BB5619" s="209" t="str">
        <f>_xlfn.XLOOKUP(U5619,'Lista Suspensa'!$AA$20:$AA$23,'Lista Suspensa'!$AB$20:$AB$23,"N/A")</f>
        <v>S</v>
      </c>
    </row>
    <row r="5620" spans="1:54" ht="12" customHeight="1">
      <c r="A5620" s="151" t="s">
        <v>54</v>
      </c>
      <c r="B5620" s="152">
        <v>46112</v>
      </c>
      <c r="C5620" s="153" t="s">
        <v>55</v>
      </c>
      <c r="D5620" s="153" t="s">
        <v>56</v>
      </c>
      <c r="E5620" s="244">
        <v>95554485</v>
      </c>
      <c r="F5620" s="144" t="s">
        <v>9907</v>
      </c>
      <c r="G5620" s="230"/>
      <c r="H5620" s="154">
        <v>25123</v>
      </c>
      <c r="I5620" s="153">
        <v>57</v>
      </c>
      <c r="J5620" s="148" t="s">
        <v>70</v>
      </c>
      <c r="K5620" s="153" t="s">
        <v>101</v>
      </c>
      <c r="L5620" s="153"/>
      <c r="M5620" s="153"/>
      <c r="N5620" s="153"/>
      <c r="O5620" s="155">
        <v>21984585666</v>
      </c>
      <c r="P5620" s="156" t="s">
        <v>60</v>
      </c>
      <c r="Q5620" s="157" t="s">
        <v>8211</v>
      </c>
      <c r="R5620" s="158"/>
      <c r="S5620" s="159"/>
      <c r="T5620" s="159" t="s">
        <v>6983</v>
      </c>
      <c r="U5620" s="159" t="s">
        <v>8212</v>
      </c>
      <c r="V5620" s="154">
        <v>46146</v>
      </c>
      <c r="W5620" s="154">
        <v>46155</v>
      </c>
      <c r="X5620" s="154"/>
      <c r="Y5620" s="160"/>
      <c r="Z5620" s="160"/>
      <c r="AA5620" s="153"/>
      <c r="AB5620" s="153"/>
      <c r="AC5620" s="182" t="e">
        <f t="shared" si="176"/>
        <v>#DIV/0!</v>
      </c>
      <c r="AD5620" s="153" t="e">
        <f t="shared" si="177"/>
        <v>#DIV/0!</v>
      </c>
      <c r="AE5620" s="207"/>
      <c r="AF5620" s="153"/>
      <c r="AG5620" s="159"/>
      <c r="AH5620" s="153"/>
      <c r="AI5620" s="161"/>
      <c r="AJ5620" s="153"/>
      <c r="AK5620" s="153"/>
      <c r="AL5620" s="207"/>
      <c r="AM5620" s="207"/>
      <c r="AN5620" s="207"/>
      <c r="AO5620" s="207"/>
      <c r="AP5620" s="147" t="s">
        <v>54</v>
      </c>
      <c r="AQ5620" s="147"/>
      <c r="AR5620" s="147"/>
      <c r="AS5620" s="209" t="s">
        <v>68</v>
      </c>
      <c r="AT5620" s="223" t="str">
        <f>MONTH(B5620)&amp;"/"&amp;YEAR(B5620)</f>
        <v>3/2026</v>
      </c>
      <c r="AU5620" s="223">
        <f>WEEKNUM(B5620)-WEEKNUM(EOMONTH(B5620,-1)+1)+1</f>
        <v>5</v>
      </c>
      <c r="AV5620" s="209" t="str">
        <f>MONTH(R5620)&amp;"/"&amp;YEAR(R5620)</f>
        <v>1/1900</v>
      </c>
      <c r="AW5620" s="209" t="e">
        <f>WEEKNUM(R5620)-WEEKNUM(EOMONTH(R5620,-1)+1)+1</f>
        <v>#NUM!</v>
      </c>
      <c r="AX5620" s="209">
        <f>IF(BB5620="S",IF(Q5620="1. Aceitou o programa",R5620-B5620,0),0)</f>
        <v>0</v>
      </c>
      <c r="AY5620" s="209">
        <f>IF(BB5620="S",IF(AND(S5620&lt;&gt;"",R5620&lt;&gt;""),S5620-R5620,0),0)</f>
        <v>0</v>
      </c>
      <c r="AZ5620" s="209">
        <f>IF(BB5620="S",IF(Q5620="1. Aceitou o programa",IF(OR(X5620="Não se Aplica",X5620=""),IF(OR(W5620="Não se Aplica",W5620=""),0,W5620-V5620),AVERAGE(X5620-W5620,W5620-V5620)),0),0)</f>
        <v>0</v>
      </c>
      <c r="BA5620" s="209">
        <f>IF(BB5620="S",IF(AND(Q5620="1. Aceitou o programa",AH5620="Realizada"),IFERROR(IF(AG5620="",0,AG5620-R5620),0),0),0)</f>
        <v>0</v>
      </c>
      <c r="BB5620" s="209" t="str">
        <f>_xlfn.XLOOKUP(U5620,'Lista Suspensa'!$AA$20:$AA$23,'Lista Suspensa'!$AB$20:$AB$23,"N/A")</f>
        <v>S</v>
      </c>
    </row>
    <row r="5621" spans="1:54" ht="12" customHeight="1">
      <c r="A5621" s="151" t="s">
        <v>54</v>
      </c>
      <c r="B5621" s="152">
        <v>46112</v>
      </c>
      <c r="C5621" s="153" t="s">
        <v>55</v>
      </c>
      <c r="D5621" s="153" t="s">
        <v>56</v>
      </c>
      <c r="E5621" s="244">
        <v>94703954</v>
      </c>
      <c r="F5621" s="144" t="s">
        <v>9908</v>
      </c>
      <c r="G5621" s="230"/>
      <c r="H5621" s="154">
        <v>25159</v>
      </c>
      <c r="I5621" s="153">
        <v>57</v>
      </c>
      <c r="J5621" s="148" t="s">
        <v>70</v>
      </c>
      <c r="K5621" s="153" t="s">
        <v>101</v>
      </c>
      <c r="L5621" s="153"/>
      <c r="M5621" s="153"/>
      <c r="N5621" s="153"/>
      <c r="O5621" s="155">
        <v>21920018831</v>
      </c>
      <c r="P5621" s="156" t="s">
        <v>60</v>
      </c>
      <c r="Q5621" s="157" t="s">
        <v>8211</v>
      </c>
      <c r="R5621" s="158"/>
      <c r="S5621" s="159"/>
      <c r="T5621" s="159" t="s">
        <v>6983</v>
      </c>
      <c r="U5621" s="159" t="s">
        <v>8212</v>
      </c>
      <c r="V5621" s="154">
        <v>46146</v>
      </c>
      <c r="W5621" s="154">
        <v>46155</v>
      </c>
      <c r="X5621" s="154"/>
      <c r="Y5621" s="160"/>
      <c r="Z5621" s="160"/>
      <c r="AA5621" s="153"/>
      <c r="AB5621" s="153"/>
      <c r="AC5621" s="182" t="e">
        <f t="shared" si="176"/>
        <v>#DIV/0!</v>
      </c>
      <c r="AD5621" s="153" t="e">
        <f t="shared" si="177"/>
        <v>#DIV/0!</v>
      </c>
      <c r="AE5621" s="207"/>
      <c r="AF5621" s="153"/>
      <c r="AG5621" s="159"/>
      <c r="AH5621" s="153"/>
      <c r="AI5621" s="161"/>
      <c r="AJ5621" s="153"/>
      <c r="AK5621" s="153"/>
      <c r="AL5621" s="207"/>
      <c r="AM5621" s="207"/>
      <c r="AN5621" s="207"/>
      <c r="AO5621" s="207"/>
      <c r="AP5621" s="147" t="s">
        <v>54</v>
      </c>
      <c r="AQ5621" s="147"/>
      <c r="AR5621" s="147"/>
      <c r="AS5621" s="209" t="s">
        <v>68</v>
      </c>
      <c r="AT5621" s="223" t="str">
        <f>MONTH(B5621)&amp;"/"&amp;YEAR(B5621)</f>
        <v>3/2026</v>
      </c>
      <c r="AU5621" s="223">
        <f>WEEKNUM(B5621)-WEEKNUM(EOMONTH(B5621,-1)+1)+1</f>
        <v>5</v>
      </c>
      <c r="AV5621" s="209" t="str">
        <f>MONTH(R5621)&amp;"/"&amp;YEAR(R5621)</f>
        <v>1/1900</v>
      </c>
      <c r="AW5621" s="209" t="e">
        <f>WEEKNUM(R5621)-WEEKNUM(EOMONTH(R5621,-1)+1)+1</f>
        <v>#NUM!</v>
      </c>
      <c r="AX5621" s="209">
        <f>IF(BB5621="S",IF(Q5621="1. Aceitou o programa",R5621-B5621,0),0)</f>
        <v>0</v>
      </c>
      <c r="AY5621" s="209">
        <f>IF(BB5621="S",IF(AND(S5621&lt;&gt;"",R5621&lt;&gt;""),S5621-R5621,0),0)</f>
        <v>0</v>
      </c>
      <c r="AZ5621" s="209">
        <f>IF(BB5621="S",IF(Q5621="1. Aceitou o programa",IF(OR(X5621="Não se Aplica",X5621=""),IF(OR(W5621="Não se Aplica",W5621=""),0,W5621-V5621),AVERAGE(X5621-W5621,W5621-V5621)),0),0)</f>
        <v>0</v>
      </c>
      <c r="BA5621" s="209">
        <f>IF(BB5621="S",IF(AND(Q5621="1. Aceitou o programa",AH5621="Realizada"),IFERROR(IF(AG5621="",0,AG5621-R5621),0),0),0)</f>
        <v>0</v>
      </c>
      <c r="BB5621" s="209" t="str">
        <f>_xlfn.XLOOKUP(U5621,'Lista Suspensa'!$AA$20:$AA$23,'Lista Suspensa'!$AB$20:$AB$23,"N/A")</f>
        <v>S</v>
      </c>
    </row>
    <row r="5622" spans="1:54" ht="12" customHeight="1">
      <c r="A5622" s="151" t="s">
        <v>54</v>
      </c>
      <c r="B5622" s="152">
        <v>46112</v>
      </c>
      <c r="C5622" s="153" t="s">
        <v>55</v>
      </c>
      <c r="D5622" s="153" t="s">
        <v>56</v>
      </c>
      <c r="E5622" s="244">
        <v>93155902</v>
      </c>
      <c r="F5622" s="144" t="s">
        <v>9909</v>
      </c>
      <c r="G5622" s="230"/>
      <c r="H5622" s="154">
        <v>25162</v>
      </c>
      <c r="I5622" s="153">
        <v>57</v>
      </c>
      <c r="J5622" s="148" t="s">
        <v>70</v>
      </c>
      <c r="K5622" s="153" t="s">
        <v>101</v>
      </c>
      <c r="L5622" s="153"/>
      <c r="M5622" s="153"/>
      <c r="N5622" s="153"/>
      <c r="O5622" s="155">
        <v>21985723366</v>
      </c>
      <c r="P5622" s="156" t="s">
        <v>89</v>
      </c>
      <c r="Q5622" s="157" t="s">
        <v>8211</v>
      </c>
      <c r="R5622" s="158"/>
      <c r="S5622" s="159"/>
      <c r="T5622" s="159" t="s">
        <v>6983</v>
      </c>
      <c r="U5622" s="159" t="s">
        <v>8212</v>
      </c>
      <c r="V5622" s="154">
        <v>46146</v>
      </c>
      <c r="W5622" s="154">
        <v>46155</v>
      </c>
      <c r="X5622" s="154"/>
      <c r="Y5622" s="160"/>
      <c r="Z5622" s="160"/>
      <c r="AA5622" s="153"/>
      <c r="AB5622" s="153"/>
      <c r="AC5622" s="182" t="e">
        <f t="shared" si="176"/>
        <v>#DIV/0!</v>
      </c>
      <c r="AD5622" s="153" t="e">
        <f t="shared" si="177"/>
        <v>#DIV/0!</v>
      </c>
      <c r="AE5622" s="207"/>
      <c r="AF5622" s="153"/>
      <c r="AG5622" s="159"/>
      <c r="AH5622" s="153"/>
      <c r="AI5622" s="161"/>
      <c r="AJ5622" s="153"/>
      <c r="AK5622" s="153"/>
      <c r="AL5622" s="207"/>
      <c r="AM5622" s="207"/>
      <c r="AN5622" s="207"/>
      <c r="AO5622" s="207"/>
      <c r="AP5622" s="147" t="s">
        <v>54</v>
      </c>
      <c r="AQ5622" s="147"/>
      <c r="AR5622" s="147"/>
      <c r="AS5622" s="209" t="s">
        <v>68</v>
      </c>
      <c r="AT5622" s="223" t="str">
        <f>MONTH(B5622)&amp;"/"&amp;YEAR(B5622)</f>
        <v>3/2026</v>
      </c>
      <c r="AU5622" s="223">
        <f>WEEKNUM(B5622)-WEEKNUM(EOMONTH(B5622,-1)+1)+1</f>
        <v>5</v>
      </c>
      <c r="AV5622" s="209" t="str">
        <f>MONTH(R5622)&amp;"/"&amp;YEAR(R5622)</f>
        <v>1/1900</v>
      </c>
      <c r="AW5622" s="209" t="e">
        <f>WEEKNUM(R5622)-WEEKNUM(EOMONTH(R5622,-1)+1)+1</f>
        <v>#NUM!</v>
      </c>
      <c r="AX5622" s="209">
        <f>IF(BB5622="S",IF(Q5622="1. Aceitou o programa",R5622-B5622,0),0)</f>
        <v>0</v>
      </c>
      <c r="AY5622" s="209">
        <f>IF(BB5622="S",IF(AND(S5622&lt;&gt;"",R5622&lt;&gt;""),S5622-R5622,0),0)</f>
        <v>0</v>
      </c>
      <c r="AZ5622" s="209">
        <f>IF(BB5622="S",IF(Q5622="1. Aceitou o programa",IF(OR(X5622="Não se Aplica",X5622=""),IF(OR(W5622="Não se Aplica",W5622=""),0,W5622-V5622),AVERAGE(X5622-W5622,W5622-V5622)),0),0)</f>
        <v>0</v>
      </c>
      <c r="BA5622" s="209">
        <f>IF(BB5622="S",IF(AND(Q5622="1. Aceitou o programa",AH5622="Realizada"),IFERROR(IF(AG5622="",0,AG5622-R5622),0),0),0)</f>
        <v>0</v>
      </c>
      <c r="BB5622" s="209" t="str">
        <f>_xlfn.XLOOKUP(U5622,'Lista Suspensa'!$AA$20:$AA$23,'Lista Suspensa'!$AB$20:$AB$23,"N/A")</f>
        <v>S</v>
      </c>
    </row>
    <row r="5623" spans="1:54" ht="12" customHeight="1">
      <c r="A5623" s="151" t="s">
        <v>54</v>
      </c>
      <c r="B5623" s="152">
        <v>46112</v>
      </c>
      <c r="C5623" s="153" t="s">
        <v>55</v>
      </c>
      <c r="D5623" s="153" t="s">
        <v>56</v>
      </c>
      <c r="E5623" s="244">
        <v>93356642</v>
      </c>
      <c r="F5623" s="144" t="s">
        <v>9910</v>
      </c>
      <c r="G5623" s="230"/>
      <c r="H5623" s="154">
        <v>25169</v>
      </c>
      <c r="I5623" s="153">
        <v>57</v>
      </c>
      <c r="J5623" s="148" t="s">
        <v>70</v>
      </c>
      <c r="K5623" s="153" t="s">
        <v>101</v>
      </c>
      <c r="L5623" s="153"/>
      <c r="M5623" s="153"/>
      <c r="N5623" s="153"/>
      <c r="O5623" s="155">
        <v>21998683460</v>
      </c>
      <c r="P5623" s="156" t="s">
        <v>60</v>
      </c>
      <c r="Q5623" s="157" t="s">
        <v>8211</v>
      </c>
      <c r="R5623" s="158"/>
      <c r="S5623" s="159"/>
      <c r="T5623" s="159" t="s">
        <v>6983</v>
      </c>
      <c r="U5623" s="159" t="s">
        <v>8212</v>
      </c>
      <c r="V5623" s="154">
        <v>46146</v>
      </c>
      <c r="W5623" s="154">
        <v>46155</v>
      </c>
      <c r="X5623" s="154"/>
      <c r="Y5623" s="160"/>
      <c r="Z5623" s="160"/>
      <c r="AA5623" s="153"/>
      <c r="AB5623" s="153"/>
      <c r="AC5623" s="182" t="e">
        <f t="shared" si="176"/>
        <v>#DIV/0!</v>
      </c>
      <c r="AD5623" s="153" t="e">
        <f t="shared" si="177"/>
        <v>#DIV/0!</v>
      </c>
      <c r="AE5623" s="207"/>
      <c r="AF5623" s="153"/>
      <c r="AG5623" s="159"/>
      <c r="AH5623" s="153"/>
      <c r="AI5623" s="161"/>
      <c r="AJ5623" s="153"/>
      <c r="AK5623" s="153"/>
      <c r="AL5623" s="207"/>
      <c r="AM5623" s="207"/>
      <c r="AN5623" s="207"/>
      <c r="AO5623" s="207"/>
      <c r="AP5623" s="147" t="s">
        <v>54</v>
      </c>
      <c r="AQ5623" s="147"/>
      <c r="AR5623" s="147"/>
      <c r="AS5623" s="209" t="s">
        <v>68</v>
      </c>
      <c r="AT5623" s="223" t="str">
        <f>MONTH(B5623)&amp;"/"&amp;YEAR(B5623)</f>
        <v>3/2026</v>
      </c>
      <c r="AU5623" s="223">
        <f>WEEKNUM(B5623)-WEEKNUM(EOMONTH(B5623,-1)+1)+1</f>
        <v>5</v>
      </c>
      <c r="AV5623" s="209" t="str">
        <f>MONTH(R5623)&amp;"/"&amp;YEAR(R5623)</f>
        <v>1/1900</v>
      </c>
      <c r="AW5623" s="209" t="e">
        <f>WEEKNUM(R5623)-WEEKNUM(EOMONTH(R5623,-1)+1)+1</f>
        <v>#NUM!</v>
      </c>
      <c r="AX5623" s="209">
        <f>IF(BB5623="S",IF(Q5623="1. Aceitou o programa",R5623-B5623,0),0)</f>
        <v>0</v>
      </c>
      <c r="AY5623" s="209">
        <f>IF(BB5623="S",IF(AND(S5623&lt;&gt;"",R5623&lt;&gt;""),S5623-R5623,0),0)</f>
        <v>0</v>
      </c>
      <c r="AZ5623" s="209">
        <f>IF(BB5623="S",IF(Q5623="1. Aceitou o programa",IF(OR(X5623="Não se Aplica",X5623=""),IF(OR(W5623="Não se Aplica",W5623=""),0,W5623-V5623),AVERAGE(X5623-W5623,W5623-V5623)),0),0)</f>
        <v>0</v>
      </c>
      <c r="BA5623" s="209">
        <f>IF(BB5623="S",IF(AND(Q5623="1. Aceitou o programa",AH5623="Realizada"),IFERROR(IF(AG5623="",0,AG5623-R5623),0),0),0)</f>
        <v>0</v>
      </c>
      <c r="BB5623" s="209" t="str">
        <f>_xlfn.XLOOKUP(U5623,'Lista Suspensa'!$AA$20:$AA$23,'Lista Suspensa'!$AB$20:$AB$23,"N/A")</f>
        <v>S</v>
      </c>
    </row>
    <row r="5624" spans="1:54" ht="12" customHeight="1">
      <c r="A5624" s="151" t="s">
        <v>54</v>
      </c>
      <c r="B5624" s="152">
        <v>46112</v>
      </c>
      <c r="C5624" s="153" t="s">
        <v>55</v>
      </c>
      <c r="D5624" s="153" t="s">
        <v>56</v>
      </c>
      <c r="E5624" s="244">
        <v>93706944</v>
      </c>
      <c r="F5624" s="144" t="s">
        <v>9911</v>
      </c>
      <c r="G5624" s="230"/>
      <c r="H5624" s="154">
        <v>25183</v>
      </c>
      <c r="I5624" s="153">
        <v>57</v>
      </c>
      <c r="J5624" s="148" t="s">
        <v>58</v>
      </c>
      <c r="K5624" s="153" t="s">
        <v>101</v>
      </c>
      <c r="L5624" s="153"/>
      <c r="M5624" s="153"/>
      <c r="N5624" s="153"/>
      <c r="O5624" s="155">
        <v>21986616675</v>
      </c>
      <c r="P5624" s="156" t="s">
        <v>60</v>
      </c>
      <c r="Q5624" s="157" t="s">
        <v>8211</v>
      </c>
      <c r="R5624" s="158"/>
      <c r="S5624" s="159"/>
      <c r="T5624" s="159" t="s">
        <v>6983</v>
      </c>
      <c r="U5624" s="159" t="s">
        <v>8212</v>
      </c>
      <c r="V5624" s="154">
        <v>46146</v>
      </c>
      <c r="W5624" s="154">
        <v>46155</v>
      </c>
      <c r="X5624" s="154"/>
      <c r="Y5624" s="160"/>
      <c r="Z5624" s="160"/>
      <c r="AA5624" s="153"/>
      <c r="AB5624" s="153"/>
      <c r="AC5624" s="182" t="e">
        <f t="shared" si="176"/>
        <v>#DIV/0!</v>
      </c>
      <c r="AD5624" s="153" t="e">
        <f t="shared" si="177"/>
        <v>#DIV/0!</v>
      </c>
      <c r="AE5624" s="207"/>
      <c r="AF5624" s="153"/>
      <c r="AG5624" s="159"/>
      <c r="AH5624" s="153"/>
      <c r="AI5624" s="161"/>
      <c r="AJ5624" s="153"/>
      <c r="AK5624" s="153"/>
      <c r="AL5624" s="207"/>
      <c r="AM5624" s="207"/>
      <c r="AN5624" s="207"/>
      <c r="AO5624" s="207"/>
      <c r="AP5624" s="147" t="s">
        <v>54</v>
      </c>
      <c r="AQ5624" s="147"/>
      <c r="AR5624" s="147"/>
      <c r="AS5624" s="209" t="s">
        <v>68</v>
      </c>
      <c r="AT5624" s="223" t="str">
        <f>MONTH(B5624)&amp;"/"&amp;YEAR(B5624)</f>
        <v>3/2026</v>
      </c>
      <c r="AU5624" s="223">
        <f>WEEKNUM(B5624)-WEEKNUM(EOMONTH(B5624,-1)+1)+1</f>
        <v>5</v>
      </c>
      <c r="AV5624" s="209" t="str">
        <f>MONTH(R5624)&amp;"/"&amp;YEAR(R5624)</f>
        <v>1/1900</v>
      </c>
      <c r="AW5624" s="209" t="e">
        <f>WEEKNUM(R5624)-WEEKNUM(EOMONTH(R5624,-1)+1)+1</f>
        <v>#NUM!</v>
      </c>
      <c r="AX5624" s="209">
        <f>IF(BB5624="S",IF(Q5624="1. Aceitou o programa",R5624-B5624,0),0)</f>
        <v>0</v>
      </c>
      <c r="AY5624" s="209">
        <f>IF(BB5624="S",IF(AND(S5624&lt;&gt;"",R5624&lt;&gt;""),S5624-R5624,0),0)</f>
        <v>0</v>
      </c>
      <c r="AZ5624" s="209">
        <f>IF(BB5624="S",IF(Q5624="1. Aceitou o programa",IF(OR(X5624="Não se Aplica",X5624=""),IF(OR(W5624="Não se Aplica",W5624=""),0,W5624-V5624),AVERAGE(X5624-W5624,W5624-V5624)),0),0)</f>
        <v>0</v>
      </c>
      <c r="BA5624" s="209">
        <f>IF(BB5624="S",IF(AND(Q5624="1. Aceitou o programa",AH5624="Realizada"),IFERROR(IF(AG5624="",0,AG5624-R5624),0),0),0)</f>
        <v>0</v>
      </c>
      <c r="BB5624" s="209" t="str">
        <f>_xlfn.XLOOKUP(U5624,'Lista Suspensa'!$AA$20:$AA$23,'Lista Suspensa'!$AB$20:$AB$23,"N/A")</f>
        <v>S</v>
      </c>
    </row>
    <row r="5625" spans="1:54" ht="12" customHeight="1">
      <c r="A5625" s="151" t="s">
        <v>54</v>
      </c>
      <c r="B5625" s="152">
        <v>46112</v>
      </c>
      <c r="C5625" s="153" t="s">
        <v>55</v>
      </c>
      <c r="D5625" s="153" t="s">
        <v>56</v>
      </c>
      <c r="E5625" s="244">
        <v>94075322</v>
      </c>
      <c r="F5625" s="144" t="s">
        <v>9912</v>
      </c>
      <c r="G5625" s="230"/>
      <c r="H5625" s="154">
        <v>25208</v>
      </c>
      <c r="I5625" s="153">
        <v>57</v>
      </c>
      <c r="J5625" s="148" t="s">
        <v>70</v>
      </c>
      <c r="K5625" s="153" t="s">
        <v>101</v>
      </c>
      <c r="L5625" s="153"/>
      <c r="M5625" s="153"/>
      <c r="N5625" s="153"/>
      <c r="O5625" s="155">
        <v>21986971314</v>
      </c>
      <c r="P5625" s="156" t="s">
        <v>60</v>
      </c>
      <c r="Q5625" s="157" t="s">
        <v>8211</v>
      </c>
      <c r="R5625" s="158"/>
      <c r="S5625" s="159"/>
      <c r="T5625" s="159" t="s">
        <v>6983</v>
      </c>
      <c r="U5625" s="159" t="s">
        <v>8212</v>
      </c>
      <c r="V5625" s="154">
        <v>46146</v>
      </c>
      <c r="W5625" s="154">
        <v>46155</v>
      </c>
      <c r="X5625" s="154"/>
      <c r="Y5625" s="160"/>
      <c r="Z5625" s="160"/>
      <c r="AA5625" s="153"/>
      <c r="AB5625" s="153"/>
      <c r="AC5625" s="182" t="e">
        <f t="shared" si="176"/>
        <v>#DIV/0!</v>
      </c>
      <c r="AD5625" s="153" t="e">
        <f t="shared" si="177"/>
        <v>#DIV/0!</v>
      </c>
      <c r="AE5625" s="207"/>
      <c r="AF5625" s="153"/>
      <c r="AG5625" s="159"/>
      <c r="AH5625" s="153"/>
      <c r="AI5625" s="161"/>
      <c r="AJ5625" s="153"/>
      <c r="AK5625" s="153"/>
      <c r="AL5625" s="207"/>
      <c r="AM5625" s="207"/>
      <c r="AN5625" s="207"/>
      <c r="AO5625" s="207"/>
      <c r="AP5625" s="147" t="s">
        <v>54</v>
      </c>
      <c r="AQ5625" s="147"/>
      <c r="AR5625" s="147"/>
      <c r="AS5625" s="209" t="s">
        <v>68</v>
      </c>
      <c r="AT5625" s="223" t="str">
        <f>MONTH(B5625)&amp;"/"&amp;YEAR(B5625)</f>
        <v>3/2026</v>
      </c>
      <c r="AU5625" s="223">
        <f>WEEKNUM(B5625)-WEEKNUM(EOMONTH(B5625,-1)+1)+1</f>
        <v>5</v>
      </c>
      <c r="AV5625" s="209" t="str">
        <f>MONTH(R5625)&amp;"/"&amp;YEAR(R5625)</f>
        <v>1/1900</v>
      </c>
      <c r="AW5625" s="209" t="e">
        <f>WEEKNUM(R5625)-WEEKNUM(EOMONTH(R5625,-1)+1)+1</f>
        <v>#NUM!</v>
      </c>
      <c r="AX5625" s="209">
        <f>IF(BB5625="S",IF(Q5625="1. Aceitou o programa",R5625-B5625,0),0)</f>
        <v>0</v>
      </c>
      <c r="AY5625" s="209">
        <f>IF(BB5625="S",IF(AND(S5625&lt;&gt;"",R5625&lt;&gt;""),S5625-R5625,0),0)</f>
        <v>0</v>
      </c>
      <c r="AZ5625" s="209">
        <f>IF(BB5625="S",IF(Q5625="1. Aceitou o programa",IF(OR(X5625="Não se Aplica",X5625=""),IF(OR(W5625="Não se Aplica",W5625=""),0,W5625-V5625),AVERAGE(X5625-W5625,W5625-V5625)),0),0)</f>
        <v>0</v>
      </c>
      <c r="BA5625" s="209">
        <f>IF(BB5625="S",IF(AND(Q5625="1. Aceitou o programa",AH5625="Realizada"),IFERROR(IF(AG5625="",0,AG5625-R5625),0),0),0)</f>
        <v>0</v>
      </c>
      <c r="BB5625" s="209" t="str">
        <f>_xlfn.XLOOKUP(U5625,'Lista Suspensa'!$AA$20:$AA$23,'Lista Suspensa'!$AB$20:$AB$23,"N/A")</f>
        <v>S</v>
      </c>
    </row>
    <row r="5626" spans="1:54" ht="12" customHeight="1">
      <c r="A5626" s="151" t="s">
        <v>54</v>
      </c>
      <c r="B5626" s="152">
        <v>46112</v>
      </c>
      <c r="C5626" s="153" t="s">
        <v>55</v>
      </c>
      <c r="D5626" s="153" t="s">
        <v>56</v>
      </c>
      <c r="E5626" s="244">
        <v>93080412</v>
      </c>
      <c r="F5626" s="144" t="s">
        <v>9913</v>
      </c>
      <c r="G5626" s="230"/>
      <c r="H5626" s="154">
        <v>25225</v>
      </c>
      <c r="I5626" s="153">
        <v>57</v>
      </c>
      <c r="J5626" s="148" t="s">
        <v>58</v>
      </c>
      <c r="K5626" s="153" t="s">
        <v>101</v>
      </c>
      <c r="L5626" s="153"/>
      <c r="M5626" s="153"/>
      <c r="N5626" s="153"/>
      <c r="O5626" s="155">
        <v>21997811803</v>
      </c>
      <c r="P5626" s="156" t="s">
        <v>60</v>
      </c>
      <c r="Q5626" s="157" t="s">
        <v>8211</v>
      </c>
      <c r="R5626" s="158"/>
      <c r="S5626" s="159"/>
      <c r="T5626" s="159" t="s">
        <v>6983</v>
      </c>
      <c r="U5626" s="159" t="s">
        <v>8212</v>
      </c>
      <c r="V5626" s="154">
        <v>46146</v>
      </c>
      <c r="W5626" s="154">
        <v>46155</v>
      </c>
      <c r="X5626" s="154"/>
      <c r="Y5626" s="160"/>
      <c r="Z5626" s="160"/>
      <c r="AA5626" s="153"/>
      <c r="AB5626" s="153"/>
      <c r="AC5626" s="182" t="e">
        <f t="shared" si="176"/>
        <v>#DIV/0!</v>
      </c>
      <c r="AD5626" s="153" t="e">
        <f t="shared" si="177"/>
        <v>#DIV/0!</v>
      </c>
      <c r="AE5626" s="207"/>
      <c r="AF5626" s="153"/>
      <c r="AG5626" s="159"/>
      <c r="AH5626" s="153"/>
      <c r="AI5626" s="161"/>
      <c r="AJ5626" s="153"/>
      <c r="AK5626" s="153"/>
      <c r="AL5626" s="207"/>
      <c r="AM5626" s="207"/>
      <c r="AN5626" s="207"/>
      <c r="AO5626" s="207"/>
      <c r="AP5626" s="147" t="s">
        <v>54</v>
      </c>
      <c r="AQ5626" s="147"/>
      <c r="AR5626" s="147"/>
      <c r="AS5626" s="209" t="s">
        <v>68</v>
      </c>
      <c r="AT5626" s="223" t="str">
        <f>MONTH(B5626)&amp;"/"&amp;YEAR(B5626)</f>
        <v>3/2026</v>
      </c>
      <c r="AU5626" s="223">
        <f>WEEKNUM(B5626)-WEEKNUM(EOMONTH(B5626,-1)+1)+1</f>
        <v>5</v>
      </c>
      <c r="AV5626" s="209" t="str">
        <f>MONTH(R5626)&amp;"/"&amp;YEAR(R5626)</f>
        <v>1/1900</v>
      </c>
      <c r="AW5626" s="209" t="e">
        <f>WEEKNUM(R5626)-WEEKNUM(EOMONTH(R5626,-1)+1)+1</f>
        <v>#NUM!</v>
      </c>
      <c r="AX5626" s="209">
        <f>IF(BB5626="S",IF(Q5626="1. Aceitou o programa",R5626-B5626,0),0)</f>
        <v>0</v>
      </c>
      <c r="AY5626" s="209">
        <f>IF(BB5626="S",IF(AND(S5626&lt;&gt;"",R5626&lt;&gt;""),S5626-R5626,0),0)</f>
        <v>0</v>
      </c>
      <c r="AZ5626" s="209">
        <f>IF(BB5626="S",IF(Q5626="1. Aceitou o programa",IF(OR(X5626="Não se Aplica",X5626=""),IF(OR(W5626="Não se Aplica",W5626=""),0,W5626-V5626),AVERAGE(X5626-W5626,W5626-V5626)),0),0)</f>
        <v>0</v>
      </c>
      <c r="BA5626" s="209">
        <f>IF(BB5626="S",IF(AND(Q5626="1. Aceitou o programa",AH5626="Realizada"),IFERROR(IF(AG5626="",0,AG5626-R5626),0),0),0)</f>
        <v>0</v>
      </c>
      <c r="BB5626" s="209" t="str">
        <f>_xlfn.XLOOKUP(U5626,'Lista Suspensa'!$AA$20:$AA$23,'Lista Suspensa'!$AB$20:$AB$23,"N/A")</f>
        <v>S</v>
      </c>
    </row>
    <row r="5627" spans="1:54" ht="12" customHeight="1">
      <c r="A5627" s="151" t="s">
        <v>54</v>
      </c>
      <c r="B5627" s="152">
        <v>46112</v>
      </c>
      <c r="C5627" s="153" t="s">
        <v>55</v>
      </c>
      <c r="D5627" s="153" t="s">
        <v>56</v>
      </c>
      <c r="E5627" s="244">
        <v>93093679</v>
      </c>
      <c r="F5627" s="144" t="s">
        <v>9914</v>
      </c>
      <c r="G5627" s="230"/>
      <c r="H5627" s="154">
        <v>25228</v>
      </c>
      <c r="I5627" s="153">
        <v>57</v>
      </c>
      <c r="J5627" s="148" t="s">
        <v>70</v>
      </c>
      <c r="K5627" s="153" t="s">
        <v>101</v>
      </c>
      <c r="L5627" s="153"/>
      <c r="M5627" s="153"/>
      <c r="N5627" s="153"/>
      <c r="O5627" s="155">
        <v>21964612238</v>
      </c>
      <c r="P5627" s="156" t="s">
        <v>60</v>
      </c>
      <c r="Q5627" s="157" t="s">
        <v>8211</v>
      </c>
      <c r="R5627" s="158"/>
      <c r="S5627" s="159"/>
      <c r="T5627" s="159" t="s">
        <v>6983</v>
      </c>
      <c r="U5627" s="159" t="s">
        <v>8212</v>
      </c>
      <c r="V5627" s="154">
        <v>46146</v>
      </c>
      <c r="W5627" s="154">
        <v>46155</v>
      </c>
      <c r="X5627" s="154"/>
      <c r="Y5627" s="160"/>
      <c r="Z5627" s="160"/>
      <c r="AA5627" s="153"/>
      <c r="AB5627" s="153"/>
      <c r="AC5627" s="182" t="e">
        <f t="shared" si="176"/>
        <v>#DIV/0!</v>
      </c>
      <c r="AD5627" s="153" t="e">
        <f t="shared" si="177"/>
        <v>#DIV/0!</v>
      </c>
      <c r="AE5627" s="207"/>
      <c r="AF5627" s="153"/>
      <c r="AG5627" s="159"/>
      <c r="AH5627" s="153"/>
      <c r="AI5627" s="161"/>
      <c r="AJ5627" s="153"/>
      <c r="AK5627" s="153"/>
      <c r="AL5627" s="207"/>
      <c r="AM5627" s="207"/>
      <c r="AN5627" s="207"/>
      <c r="AO5627" s="207"/>
      <c r="AP5627" s="147" t="s">
        <v>54</v>
      </c>
      <c r="AQ5627" s="147"/>
      <c r="AR5627" s="147"/>
      <c r="AS5627" s="209" t="s">
        <v>68</v>
      </c>
      <c r="AT5627" s="223" t="str">
        <f>MONTH(B5627)&amp;"/"&amp;YEAR(B5627)</f>
        <v>3/2026</v>
      </c>
      <c r="AU5627" s="223">
        <f>WEEKNUM(B5627)-WEEKNUM(EOMONTH(B5627,-1)+1)+1</f>
        <v>5</v>
      </c>
      <c r="AV5627" s="209" t="str">
        <f>MONTH(R5627)&amp;"/"&amp;YEAR(R5627)</f>
        <v>1/1900</v>
      </c>
      <c r="AW5627" s="209" t="e">
        <f>WEEKNUM(R5627)-WEEKNUM(EOMONTH(R5627,-1)+1)+1</f>
        <v>#NUM!</v>
      </c>
      <c r="AX5627" s="209">
        <f>IF(BB5627="S",IF(Q5627="1. Aceitou o programa",R5627-B5627,0),0)</f>
        <v>0</v>
      </c>
      <c r="AY5627" s="209">
        <f>IF(BB5627="S",IF(AND(S5627&lt;&gt;"",R5627&lt;&gt;""),S5627-R5627,0),0)</f>
        <v>0</v>
      </c>
      <c r="AZ5627" s="209">
        <f>IF(BB5627="S",IF(Q5627="1. Aceitou o programa",IF(OR(X5627="Não se Aplica",X5627=""),IF(OR(W5627="Não se Aplica",W5627=""),0,W5627-V5627),AVERAGE(X5627-W5627,W5627-V5627)),0),0)</f>
        <v>0</v>
      </c>
      <c r="BA5627" s="209">
        <f>IF(BB5627="S",IF(AND(Q5627="1. Aceitou o programa",AH5627="Realizada"),IFERROR(IF(AG5627="",0,AG5627-R5627),0),0),0)</f>
        <v>0</v>
      </c>
      <c r="BB5627" s="209" t="str">
        <f>_xlfn.XLOOKUP(U5627,'Lista Suspensa'!$AA$20:$AA$23,'Lista Suspensa'!$AB$20:$AB$23,"N/A")</f>
        <v>S</v>
      </c>
    </row>
    <row r="5628" spans="1:54" ht="12" customHeight="1">
      <c r="A5628" s="151" t="s">
        <v>54</v>
      </c>
      <c r="B5628" s="152">
        <v>46112</v>
      </c>
      <c r="C5628" s="153" t="s">
        <v>55</v>
      </c>
      <c r="D5628" s="153" t="s">
        <v>56</v>
      </c>
      <c r="E5628" s="244">
        <v>85987693</v>
      </c>
      <c r="F5628" s="144" t="s">
        <v>9915</v>
      </c>
      <c r="G5628" s="230"/>
      <c r="H5628" s="154">
        <v>25337</v>
      </c>
      <c r="I5628" s="153">
        <v>57</v>
      </c>
      <c r="J5628" s="148" t="s">
        <v>70</v>
      </c>
      <c r="K5628" s="153" t="s">
        <v>101</v>
      </c>
      <c r="L5628" s="153"/>
      <c r="M5628" s="153"/>
      <c r="N5628" s="153"/>
      <c r="O5628" s="155">
        <v>21971216877</v>
      </c>
      <c r="P5628" s="156" t="s">
        <v>60</v>
      </c>
      <c r="Q5628" s="157" t="s">
        <v>8211</v>
      </c>
      <c r="R5628" s="158"/>
      <c r="S5628" s="159"/>
      <c r="T5628" s="159" t="s">
        <v>6983</v>
      </c>
      <c r="U5628" s="159" t="s">
        <v>8212</v>
      </c>
      <c r="V5628" s="154">
        <v>46146</v>
      </c>
      <c r="W5628" s="154">
        <v>46155</v>
      </c>
      <c r="X5628" s="154"/>
      <c r="Y5628" s="160"/>
      <c r="Z5628" s="160"/>
      <c r="AA5628" s="153"/>
      <c r="AB5628" s="153"/>
      <c r="AC5628" s="182" t="e">
        <f t="shared" si="176"/>
        <v>#DIV/0!</v>
      </c>
      <c r="AD5628" s="153" t="e">
        <f t="shared" si="177"/>
        <v>#DIV/0!</v>
      </c>
      <c r="AE5628" s="207"/>
      <c r="AF5628" s="153"/>
      <c r="AG5628" s="159"/>
      <c r="AH5628" s="153"/>
      <c r="AI5628" s="161"/>
      <c r="AJ5628" s="153"/>
      <c r="AK5628" s="153"/>
      <c r="AL5628" s="207"/>
      <c r="AM5628" s="207"/>
      <c r="AN5628" s="207"/>
      <c r="AO5628" s="207"/>
      <c r="AP5628" s="147" t="s">
        <v>54</v>
      </c>
      <c r="AQ5628" s="147"/>
      <c r="AR5628" s="147"/>
      <c r="AS5628" s="209" t="s">
        <v>68</v>
      </c>
      <c r="AT5628" s="223" t="str">
        <f>MONTH(B5628)&amp;"/"&amp;YEAR(B5628)</f>
        <v>3/2026</v>
      </c>
      <c r="AU5628" s="223">
        <f>WEEKNUM(B5628)-WEEKNUM(EOMONTH(B5628,-1)+1)+1</f>
        <v>5</v>
      </c>
      <c r="AV5628" s="209" t="str">
        <f>MONTH(R5628)&amp;"/"&amp;YEAR(R5628)</f>
        <v>1/1900</v>
      </c>
      <c r="AW5628" s="209" t="e">
        <f>WEEKNUM(R5628)-WEEKNUM(EOMONTH(R5628,-1)+1)+1</f>
        <v>#NUM!</v>
      </c>
      <c r="AX5628" s="209">
        <f>IF(BB5628="S",IF(Q5628="1. Aceitou o programa",R5628-B5628,0),0)</f>
        <v>0</v>
      </c>
      <c r="AY5628" s="209">
        <f>IF(BB5628="S",IF(AND(S5628&lt;&gt;"",R5628&lt;&gt;""),S5628-R5628,0),0)</f>
        <v>0</v>
      </c>
      <c r="AZ5628" s="209">
        <f>IF(BB5628="S",IF(Q5628="1. Aceitou o programa",IF(OR(X5628="Não se Aplica",X5628=""),IF(OR(W5628="Não se Aplica",W5628=""),0,W5628-V5628),AVERAGE(X5628-W5628,W5628-V5628)),0),0)</f>
        <v>0</v>
      </c>
      <c r="BA5628" s="209">
        <f>IF(BB5628="S",IF(AND(Q5628="1. Aceitou o programa",AH5628="Realizada"),IFERROR(IF(AG5628="",0,AG5628-R5628),0),0),0)</f>
        <v>0</v>
      </c>
      <c r="BB5628" s="209" t="str">
        <f>_xlfn.XLOOKUP(U5628,'Lista Suspensa'!$AA$20:$AA$23,'Lista Suspensa'!$AB$20:$AB$23,"N/A")</f>
        <v>S</v>
      </c>
    </row>
    <row r="5629" spans="1:54" ht="12" customHeight="1">
      <c r="A5629" s="151" t="s">
        <v>54</v>
      </c>
      <c r="B5629" s="152">
        <v>46112</v>
      </c>
      <c r="C5629" s="153" t="s">
        <v>55</v>
      </c>
      <c r="D5629" s="153" t="s">
        <v>56</v>
      </c>
      <c r="E5629" s="244">
        <v>756220092</v>
      </c>
      <c r="F5629" s="144" t="s">
        <v>9916</v>
      </c>
      <c r="G5629" s="230"/>
      <c r="H5629" s="154">
        <v>25400</v>
      </c>
      <c r="I5629" s="153">
        <v>56</v>
      </c>
      <c r="J5629" s="148" t="s">
        <v>70</v>
      </c>
      <c r="K5629" s="153" t="s">
        <v>101</v>
      </c>
      <c r="L5629" s="153"/>
      <c r="M5629" s="153"/>
      <c r="N5629" s="153"/>
      <c r="O5629" s="155">
        <v>21982943899</v>
      </c>
      <c r="P5629" s="156" t="s">
        <v>60</v>
      </c>
      <c r="Q5629" s="157" t="s">
        <v>8211</v>
      </c>
      <c r="R5629" s="158"/>
      <c r="S5629" s="159"/>
      <c r="T5629" s="159" t="s">
        <v>6983</v>
      </c>
      <c r="U5629" s="159" t="s">
        <v>8212</v>
      </c>
      <c r="V5629" s="154">
        <v>46146</v>
      </c>
      <c r="W5629" s="154">
        <v>46155</v>
      </c>
      <c r="X5629" s="154"/>
      <c r="Y5629" s="160"/>
      <c r="Z5629" s="160"/>
      <c r="AA5629" s="153"/>
      <c r="AB5629" s="153"/>
      <c r="AC5629" s="182" t="e">
        <f t="shared" si="176"/>
        <v>#DIV/0!</v>
      </c>
      <c r="AD5629" s="153" t="e">
        <f t="shared" si="177"/>
        <v>#DIV/0!</v>
      </c>
      <c r="AE5629" s="207"/>
      <c r="AF5629" s="153"/>
      <c r="AG5629" s="159"/>
      <c r="AH5629" s="153"/>
      <c r="AI5629" s="161"/>
      <c r="AJ5629" s="153"/>
      <c r="AK5629" s="153"/>
      <c r="AL5629" s="207"/>
      <c r="AM5629" s="207"/>
      <c r="AN5629" s="207"/>
      <c r="AO5629" s="207"/>
      <c r="AP5629" s="147" t="s">
        <v>54</v>
      </c>
      <c r="AQ5629" s="147"/>
      <c r="AR5629" s="147"/>
      <c r="AS5629" s="209" t="s">
        <v>68</v>
      </c>
      <c r="AT5629" s="223" t="str">
        <f>MONTH(B5629)&amp;"/"&amp;YEAR(B5629)</f>
        <v>3/2026</v>
      </c>
      <c r="AU5629" s="223">
        <f>WEEKNUM(B5629)-WEEKNUM(EOMONTH(B5629,-1)+1)+1</f>
        <v>5</v>
      </c>
      <c r="AV5629" s="209" t="str">
        <f>MONTH(R5629)&amp;"/"&amp;YEAR(R5629)</f>
        <v>1/1900</v>
      </c>
      <c r="AW5629" s="209" t="e">
        <f>WEEKNUM(R5629)-WEEKNUM(EOMONTH(R5629,-1)+1)+1</f>
        <v>#NUM!</v>
      </c>
      <c r="AX5629" s="209">
        <f>IF(BB5629="S",IF(Q5629="1. Aceitou o programa",R5629-B5629,0),0)</f>
        <v>0</v>
      </c>
      <c r="AY5629" s="209">
        <f>IF(BB5629="S",IF(AND(S5629&lt;&gt;"",R5629&lt;&gt;""),S5629-R5629,0),0)</f>
        <v>0</v>
      </c>
      <c r="AZ5629" s="209">
        <f>IF(BB5629="S",IF(Q5629="1. Aceitou o programa",IF(OR(X5629="Não se Aplica",X5629=""),IF(OR(W5629="Não se Aplica",W5629=""),0,W5629-V5629),AVERAGE(X5629-W5629,W5629-V5629)),0),0)</f>
        <v>0</v>
      </c>
      <c r="BA5629" s="209">
        <f>IF(BB5629="S",IF(AND(Q5629="1. Aceitou o programa",AH5629="Realizada"),IFERROR(IF(AG5629="",0,AG5629-R5629),0),0),0)</f>
        <v>0</v>
      </c>
      <c r="BB5629" s="209" t="str">
        <f>_xlfn.XLOOKUP(U5629,'Lista Suspensa'!$AA$20:$AA$23,'Lista Suspensa'!$AB$20:$AB$23,"N/A")</f>
        <v>S</v>
      </c>
    </row>
    <row r="5630" spans="1:54" ht="12" customHeight="1">
      <c r="A5630" s="151" t="s">
        <v>54</v>
      </c>
      <c r="B5630" s="152">
        <v>46112</v>
      </c>
      <c r="C5630" s="153" t="s">
        <v>55</v>
      </c>
      <c r="D5630" s="153" t="s">
        <v>56</v>
      </c>
      <c r="E5630" s="244">
        <v>94318319</v>
      </c>
      <c r="F5630" s="144" t="s">
        <v>9917</v>
      </c>
      <c r="G5630" s="230"/>
      <c r="H5630" s="154">
        <v>25473</v>
      </c>
      <c r="I5630" s="153">
        <v>56</v>
      </c>
      <c r="J5630" s="148" t="s">
        <v>70</v>
      </c>
      <c r="K5630" s="153" t="s">
        <v>101</v>
      </c>
      <c r="L5630" s="153"/>
      <c r="M5630" s="153"/>
      <c r="N5630" s="153"/>
      <c r="O5630" s="155">
        <v>21981178987</v>
      </c>
      <c r="P5630" s="156" t="s">
        <v>60</v>
      </c>
      <c r="Q5630" s="157" t="s">
        <v>8211</v>
      </c>
      <c r="R5630" s="158"/>
      <c r="S5630" s="159"/>
      <c r="T5630" s="159" t="s">
        <v>6983</v>
      </c>
      <c r="U5630" s="159" t="s">
        <v>8212</v>
      </c>
      <c r="V5630" s="154">
        <v>46146</v>
      </c>
      <c r="W5630" s="154">
        <v>46155</v>
      </c>
      <c r="X5630" s="154"/>
      <c r="Y5630" s="160"/>
      <c r="Z5630" s="160"/>
      <c r="AA5630" s="153"/>
      <c r="AB5630" s="153"/>
      <c r="AC5630" s="182" t="e">
        <f t="shared" si="176"/>
        <v>#DIV/0!</v>
      </c>
      <c r="AD5630" s="153" t="e">
        <f t="shared" si="177"/>
        <v>#DIV/0!</v>
      </c>
      <c r="AE5630" s="207"/>
      <c r="AF5630" s="153"/>
      <c r="AG5630" s="159"/>
      <c r="AH5630" s="153"/>
      <c r="AI5630" s="161"/>
      <c r="AJ5630" s="153"/>
      <c r="AK5630" s="153"/>
      <c r="AL5630" s="207"/>
      <c r="AM5630" s="207"/>
      <c r="AN5630" s="207"/>
      <c r="AO5630" s="207"/>
      <c r="AP5630" s="147" t="s">
        <v>54</v>
      </c>
      <c r="AQ5630" s="147"/>
      <c r="AR5630" s="147"/>
      <c r="AS5630" s="209" t="s">
        <v>68</v>
      </c>
      <c r="AT5630" s="223" t="str">
        <f>MONTH(B5630)&amp;"/"&amp;YEAR(B5630)</f>
        <v>3/2026</v>
      </c>
      <c r="AU5630" s="223">
        <f>WEEKNUM(B5630)-WEEKNUM(EOMONTH(B5630,-1)+1)+1</f>
        <v>5</v>
      </c>
      <c r="AV5630" s="209" t="str">
        <f>MONTH(R5630)&amp;"/"&amp;YEAR(R5630)</f>
        <v>1/1900</v>
      </c>
      <c r="AW5630" s="209" t="e">
        <f>WEEKNUM(R5630)-WEEKNUM(EOMONTH(R5630,-1)+1)+1</f>
        <v>#NUM!</v>
      </c>
      <c r="AX5630" s="209">
        <f>IF(BB5630="S",IF(Q5630="1. Aceitou o programa",R5630-B5630,0),0)</f>
        <v>0</v>
      </c>
      <c r="AY5630" s="209">
        <f>IF(BB5630="S",IF(AND(S5630&lt;&gt;"",R5630&lt;&gt;""),S5630-R5630,0),0)</f>
        <v>0</v>
      </c>
      <c r="AZ5630" s="209">
        <f>IF(BB5630="S",IF(Q5630="1. Aceitou o programa",IF(OR(X5630="Não se Aplica",X5630=""),IF(OR(W5630="Não se Aplica",W5630=""),0,W5630-V5630),AVERAGE(X5630-W5630,W5630-V5630)),0),0)</f>
        <v>0</v>
      </c>
      <c r="BA5630" s="209">
        <f>IF(BB5630="S",IF(AND(Q5630="1. Aceitou o programa",AH5630="Realizada"),IFERROR(IF(AG5630="",0,AG5630-R5630),0),0),0)</f>
        <v>0</v>
      </c>
      <c r="BB5630" s="209" t="str">
        <f>_xlfn.XLOOKUP(U5630,'Lista Suspensa'!$AA$20:$AA$23,'Lista Suspensa'!$AB$20:$AB$23,"N/A")</f>
        <v>S</v>
      </c>
    </row>
    <row r="5631" spans="1:54" ht="12" customHeight="1">
      <c r="A5631" s="151" t="s">
        <v>54</v>
      </c>
      <c r="B5631" s="152">
        <v>46112</v>
      </c>
      <c r="C5631" s="153" t="s">
        <v>55</v>
      </c>
      <c r="D5631" s="153" t="s">
        <v>56</v>
      </c>
      <c r="E5631" s="244">
        <v>82597121</v>
      </c>
      <c r="F5631" s="144" t="s">
        <v>9918</v>
      </c>
      <c r="G5631" s="230"/>
      <c r="H5631" s="154">
        <v>25498</v>
      </c>
      <c r="I5631" s="153">
        <v>56</v>
      </c>
      <c r="J5631" s="148" t="s">
        <v>70</v>
      </c>
      <c r="K5631" s="153" t="s">
        <v>101</v>
      </c>
      <c r="L5631" s="153"/>
      <c r="M5631" s="153"/>
      <c r="N5631" s="153"/>
      <c r="O5631" s="155">
        <v>21991141313</v>
      </c>
      <c r="P5631" s="156" t="s">
        <v>60</v>
      </c>
      <c r="Q5631" s="157" t="s">
        <v>8211</v>
      </c>
      <c r="R5631" s="158"/>
      <c r="S5631" s="159"/>
      <c r="T5631" s="159" t="s">
        <v>6983</v>
      </c>
      <c r="U5631" s="159" t="s">
        <v>8212</v>
      </c>
      <c r="V5631" s="154">
        <v>46146</v>
      </c>
      <c r="W5631" s="154">
        <v>46155</v>
      </c>
      <c r="X5631" s="154"/>
      <c r="Y5631" s="160"/>
      <c r="Z5631" s="160"/>
      <c r="AA5631" s="153"/>
      <c r="AB5631" s="153"/>
      <c r="AC5631" s="182" t="e">
        <f t="shared" si="176"/>
        <v>#DIV/0!</v>
      </c>
      <c r="AD5631" s="153" t="e">
        <f t="shared" si="177"/>
        <v>#DIV/0!</v>
      </c>
      <c r="AE5631" s="207"/>
      <c r="AF5631" s="153"/>
      <c r="AG5631" s="159"/>
      <c r="AH5631" s="153"/>
      <c r="AI5631" s="161"/>
      <c r="AJ5631" s="153"/>
      <c r="AK5631" s="153"/>
      <c r="AL5631" s="207"/>
      <c r="AM5631" s="207"/>
      <c r="AN5631" s="207"/>
      <c r="AO5631" s="207"/>
      <c r="AP5631" s="147" t="s">
        <v>54</v>
      </c>
      <c r="AQ5631" s="147"/>
      <c r="AR5631" s="147"/>
      <c r="AS5631" s="209" t="s">
        <v>68</v>
      </c>
      <c r="AT5631" s="223" t="str">
        <f>MONTH(B5631)&amp;"/"&amp;YEAR(B5631)</f>
        <v>3/2026</v>
      </c>
      <c r="AU5631" s="223">
        <f>WEEKNUM(B5631)-WEEKNUM(EOMONTH(B5631,-1)+1)+1</f>
        <v>5</v>
      </c>
      <c r="AV5631" s="209" t="str">
        <f>MONTH(R5631)&amp;"/"&amp;YEAR(R5631)</f>
        <v>1/1900</v>
      </c>
      <c r="AW5631" s="209" t="e">
        <f>WEEKNUM(R5631)-WEEKNUM(EOMONTH(R5631,-1)+1)+1</f>
        <v>#NUM!</v>
      </c>
      <c r="AX5631" s="209">
        <f>IF(BB5631="S",IF(Q5631="1. Aceitou o programa",R5631-B5631,0),0)</f>
        <v>0</v>
      </c>
      <c r="AY5631" s="209">
        <f>IF(BB5631="S",IF(AND(S5631&lt;&gt;"",R5631&lt;&gt;""),S5631-R5631,0),0)</f>
        <v>0</v>
      </c>
      <c r="AZ5631" s="209">
        <f>IF(BB5631="S",IF(Q5631="1. Aceitou o programa",IF(OR(X5631="Não se Aplica",X5631=""),IF(OR(W5631="Não se Aplica",W5631=""),0,W5631-V5631),AVERAGE(X5631-W5631,W5631-V5631)),0),0)</f>
        <v>0</v>
      </c>
      <c r="BA5631" s="209">
        <f>IF(BB5631="S",IF(AND(Q5631="1. Aceitou o programa",AH5631="Realizada"),IFERROR(IF(AG5631="",0,AG5631-R5631),0),0),0)</f>
        <v>0</v>
      </c>
      <c r="BB5631" s="209" t="str">
        <f>_xlfn.XLOOKUP(U5631,'Lista Suspensa'!$AA$20:$AA$23,'Lista Suspensa'!$AB$20:$AB$23,"N/A")</f>
        <v>S</v>
      </c>
    </row>
    <row r="5632" spans="1:54" ht="12" customHeight="1">
      <c r="A5632" s="151" t="s">
        <v>54</v>
      </c>
      <c r="B5632" s="152">
        <v>46112</v>
      </c>
      <c r="C5632" s="153" t="s">
        <v>55</v>
      </c>
      <c r="D5632" s="153" t="s">
        <v>56</v>
      </c>
      <c r="E5632" s="244">
        <v>93697111</v>
      </c>
      <c r="F5632" s="144" t="s">
        <v>9919</v>
      </c>
      <c r="G5632" s="230"/>
      <c r="H5632" s="154">
        <v>25663</v>
      </c>
      <c r="I5632" s="153">
        <v>56</v>
      </c>
      <c r="J5632" s="148" t="s">
        <v>70</v>
      </c>
      <c r="K5632" s="153" t="s">
        <v>101</v>
      </c>
      <c r="L5632" s="153"/>
      <c r="M5632" s="153"/>
      <c r="N5632" s="153"/>
      <c r="O5632" s="155">
        <v>21997157763</v>
      </c>
      <c r="P5632" s="156" t="s">
        <v>60</v>
      </c>
      <c r="Q5632" s="157" t="s">
        <v>8211</v>
      </c>
      <c r="R5632" s="158"/>
      <c r="S5632" s="159"/>
      <c r="T5632" s="159" t="s">
        <v>6983</v>
      </c>
      <c r="U5632" s="159" t="s">
        <v>8212</v>
      </c>
      <c r="V5632" s="154">
        <v>46146</v>
      </c>
      <c r="W5632" s="154">
        <v>46155</v>
      </c>
      <c r="X5632" s="154"/>
      <c r="Y5632" s="160"/>
      <c r="Z5632" s="160"/>
      <c r="AA5632" s="153"/>
      <c r="AB5632" s="153"/>
      <c r="AC5632" s="182" t="e">
        <f t="shared" si="176"/>
        <v>#DIV/0!</v>
      </c>
      <c r="AD5632" s="153" t="e">
        <f t="shared" si="177"/>
        <v>#DIV/0!</v>
      </c>
      <c r="AE5632" s="207"/>
      <c r="AF5632" s="153"/>
      <c r="AG5632" s="159"/>
      <c r="AH5632" s="153"/>
      <c r="AI5632" s="161"/>
      <c r="AJ5632" s="153"/>
      <c r="AK5632" s="153"/>
      <c r="AL5632" s="207"/>
      <c r="AM5632" s="207"/>
      <c r="AN5632" s="207"/>
      <c r="AO5632" s="207"/>
      <c r="AP5632" s="147" t="s">
        <v>54</v>
      </c>
      <c r="AQ5632" s="147"/>
      <c r="AR5632" s="147"/>
      <c r="AS5632" s="209" t="s">
        <v>68</v>
      </c>
      <c r="AT5632" s="223" t="str">
        <f>MONTH(B5632)&amp;"/"&amp;YEAR(B5632)</f>
        <v>3/2026</v>
      </c>
      <c r="AU5632" s="223">
        <f>WEEKNUM(B5632)-WEEKNUM(EOMONTH(B5632,-1)+1)+1</f>
        <v>5</v>
      </c>
      <c r="AV5632" s="209" t="str">
        <f>MONTH(R5632)&amp;"/"&amp;YEAR(R5632)</f>
        <v>1/1900</v>
      </c>
      <c r="AW5632" s="209" t="e">
        <f>WEEKNUM(R5632)-WEEKNUM(EOMONTH(R5632,-1)+1)+1</f>
        <v>#NUM!</v>
      </c>
      <c r="AX5632" s="209">
        <f>IF(BB5632="S",IF(Q5632="1. Aceitou o programa",R5632-B5632,0),0)</f>
        <v>0</v>
      </c>
      <c r="AY5632" s="209">
        <f>IF(BB5632="S",IF(AND(S5632&lt;&gt;"",R5632&lt;&gt;""),S5632-R5632,0),0)</f>
        <v>0</v>
      </c>
      <c r="AZ5632" s="209">
        <f>IF(BB5632="S",IF(Q5632="1. Aceitou o programa",IF(OR(X5632="Não se Aplica",X5632=""),IF(OR(W5632="Não se Aplica",W5632=""),0,W5632-V5632),AVERAGE(X5632-W5632,W5632-V5632)),0),0)</f>
        <v>0</v>
      </c>
      <c r="BA5632" s="209">
        <f>IF(BB5632="S",IF(AND(Q5632="1. Aceitou o programa",AH5632="Realizada"),IFERROR(IF(AG5632="",0,AG5632-R5632),0),0),0)</f>
        <v>0</v>
      </c>
      <c r="BB5632" s="209" t="str">
        <f>_xlfn.XLOOKUP(U5632,'Lista Suspensa'!$AA$20:$AA$23,'Lista Suspensa'!$AB$20:$AB$23,"N/A")</f>
        <v>S</v>
      </c>
    </row>
    <row r="5633" spans="1:54" ht="12" customHeight="1">
      <c r="A5633" s="151" t="s">
        <v>54</v>
      </c>
      <c r="B5633" s="152">
        <v>46112</v>
      </c>
      <c r="C5633" s="153" t="s">
        <v>55</v>
      </c>
      <c r="D5633" s="153" t="s">
        <v>56</v>
      </c>
      <c r="E5633" s="244">
        <v>89833843</v>
      </c>
      <c r="F5633" s="144" t="s">
        <v>9920</v>
      </c>
      <c r="G5633" s="230"/>
      <c r="H5633" s="154">
        <v>25682</v>
      </c>
      <c r="I5633" s="153">
        <v>56</v>
      </c>
      <c r="J5633" s="148" t="s">
        <v>70</v>
      </c>
      <c r="K5633" s="153" t="s">
        <v>101</v>
      </c>
      <c r="L5633" s="153"/>
      <c r="M5633" s="153"/>
      <c r="N5633" s="153"/>
      <c r="O5633" s="155">
        <v>21988893245</v>
      </c>
      <c r="P5633" s="156" t="s">
        <v>60</v>
      </c>
      <c r="Q5633" s="157" t="s">
        <v>8211</v>
      </c>
      <c r="R5633" s="158"/>
      <c r="S5633" s="159"/>
      <c r="T5633" s="159" t="s">
        <v>6983</v>
      </c>
      <c r="U5633" s="159" t="s">
        <v>8212</v>
      </c>
      <c r="V5633" s="154">
        <v>46146</v>
      </c>
      <c r="W5633" s="154">
        <v>46155</v>
      </c>
      <c r="X5633" s="154"/>
      <c r="Y5633" s="160"/>
      <c r="Z5633" s="160"/>
      <c r="AA5633" s="153"/>
      <c r="AB5633" s="153"/>
      <c r="AC5633" s="182" t="e">
        <f t="shared" si="176"/>
        <v>#DIV/0!</v>
      </c>
      <c r="AD5633" s="153" t="e">
        <f t="shared" si="177"/>
        <v>#DIV/0!</v>
      </c>
      <c r="AE5633" s="207"/>
      <c r="AF5633" s="153"/>
      <c r="AG5633" s="159"/>
      <c r="AH5633" s="153"/>
      <c r="AI5633" s="161"/>
      <c r="AJ5633" s="153"/>
      <c r="AK5633" s="153"/>
      <c r="AL5633" s="207"/>
      <c r="AM5633" s="207"/>
      <c r="AN5633" s="207"/>
      <c r="AO5633" s="207"/>
      <c r="AP5633" s="147" t="s">
        <v>54</v>
      </c>
      <c r="AQ5633" s="147"/>
      <c r="AR5633" s="147"/>
      <c r="AS5633" s="209" t="s">
        <v>68</v>
      </c>
      <c r="AT5633" s="223" t="str">
        <f>MONTH(B5633)&amp;"/"&amp;YEAR(B5633)</f>
        <v>3/2026</v>
      </c>
      <c r="AU5633" s="223">
        <f>WEEKNUM(B5633)-WEEKNUM(EOMONTH(B5633,-1)+1)+1</f>
        <v>5</v>
      </c>
      <c r="AV5633" s="209" t="str">
        <f>MONTH(R5633)&amp;"/"&amp;YEAR(R5633)</f>
        <v>1/1900</v>
      </c>
      <c r="AW5633" s="209" t="e">
        <f>WEEKNUM(R5633)-WEEKNUM(EOMONTH(R5633,-1)+1)+1</f>
        <v>#NUM!</v>
      </c>
      <c r="AX5633" s="209">
        <f>IF(BB5633="S",IF(Q5633="1. Aceitou o programa",R5633-B5633,0),0)</f>
        <v>0</v>
      </c>
      <c r="AY5633" s="209">
        <f>IF(BB5633="S",IF(AND(S5633&lt;&gt;"",R5633&lt;&gt;""),S5633-R5633,0),0)</f>
        <v>0</v>
      </c>
      <c r="AZ5633" s="209">
        <f>IF(BB5633="S",IF(Q5633="1. Aceitou o programa",IF(OR(X5633="Não se Aplica",X5633=""),IF(OR(W5633="Não se Aplica",W5633=""),0,W5633-V5633),AVERAGE(X5633-W5633,W5633-V5633)),0),0)</f>
        <v>0</v>
      </c>
      <c r="BA5633" s="209">
        <f>IF(BB5633="S",IF(AND(Q5633="1. Aceitou o programa",AH5633="Realizada"),IFERROR(IF(AG5633="",0,AG5633-R5633),0),0),0)</f>
        <v>0</v>
      </c>
      <c r="BB5633" s="209" t="str">
        <f>_xlfn.XLOOKUP(U5633,'Lista Suspensa'!$AA$20:$AA$23,'Lista Suspensa'!$AB$20:$AB$23,"N/A")</f>
        <v>S</v>
      </c>
    </row>
    <row r="5634" spans="1:54" ht="12" customHeight="1">
      <c r="A5634" s="151" t="s">
        <v>54</v>
      </c>
      <c r="B5634" s="152">
        <v>46112</v>
      </c>
      <c r="C5634" s="153" t="s">
        <v>55</v>
      </c>
      <c r="D5634" s="153" t="s">
        <v>56</v>
      </c>
      <c r="E5634" s="244">
        <v>86460119</v>
      </c>
      <c r="F5634" s="144" t="s">
        <v>9921</v>
      </c>
      <c r="G5634" s="230"/>
      <c r="H5634" s="154">
        <v>25707</v>
      </c>
      <c r="I5634" s="153">
        <v>56</v>
      </c>
      <c r="J5634" s="148" t="s">
        <v>70</v>
      </c>
      <c r="K5634" s="153" t="s">
        <v>101</v>
      </c>
      <c r="L5634" s="153"/>
      <c r="M5634" s="153"/>
      <c r="N5634" s="153"/>
      <c r="O5634" s="155">
        <v>99999999999</v>
      </c>
      <c r="P5634" s="156" t="s">
        <v>60</v>
      </c>
      <c r="Q5634" s="157" t="s">
        <v>8211</v>
      </c>
      <c r="R5634" s="158"/>
      <c r="S5634" s="159"/>
      <c r="T5634" s="159" t="s">
        <v>6983</v>
      </c>
      <c r="U5634" s="159" t="s">
        <v>8212</v>
      </c>
      <c r="V5634" s="154">
        <v>46146</v>
      </c>
      <c r="W5634" s="154">
        <v>46155</v>
      </c>
      <c r="X5634" s="154"/>
      <c r="Y5634" s="160"/>
      <c r="Z5634" s="160"/>
      <c r="AA5634" s="153"/>
      <c r="AB5634" s="153"/>
      <c r="AC5634" s="182" t="e">
        <f t="shared" ref="AC5634:AC5697" si="178">SUM(AA5634/(AB5634^2))</f>
        <v>#DIV/0!</v>
      </c>
      <c r="AD5634" s="153" t="e">
        <f t="shared" ref="AD5634:AD5697" si="179">IF(AC5634&lt;18.5,"ABAIXO DO PESO",
(IF(AC5634&lt;=24.9,"PESO NORMAL",
(IF(AC5634&lt;=29.9,"SOBREPESO",
(IF(AC5634&lt;=34.9,"OBESIDADE I",
(IF(AC5634&lt;=39.9,"OBESIDADE II",
(IF(AC5634&lt;=999,"OBESIDADE III","VAZIO")))))))))))</f>
        <v>#DIV/0!</v>
      </c>
      <c r="AE5634" s="207"/>
      <c r="AF5634" s="153"/>
      <c r="AG5634" s="159"/>
      <c r="AH5634" s="153"/>
      <c r="AI5634" s="161"/>
      <c r="AJ5634" s="153"/>
      <c r="AK5634" s="153"/>
      <c r="AL5634" s="207"/>
      <c r="AM5634" s="207"/>
      <c r="AN5634" s="207"/>
      <c r="AO5634" s="207"/>
      <c r="AP5634" s="147" t="s">
        <v>54</v>
      </c>
      <c r="AQ5634" s="147"/>
      <c r="AR5634" s="147"/>
      <c r="AS5634" s="209" t="s">
        <v>68</v>
      </c>
      <c r="AT5634" s="223" t="str">
        <f>MONTH(B5634)&amp;"/"&amp;YEAR(B5634)</f>
        <v>3/2026</v>
      </c>
      <c r="AU5634" s="223">
        <f>WEEKNUM(B5634)-WEEKNUM(EOMONTH(B5634,-1)+1)+1</f>
        <v>5</v>
      </c>
      <c r="AV5634" s="209" t="str">
        <f>MONTH(R5634)&amp;"/"&amp;YEAR(R5634)</f>
        <v>1/1900</v>
      </c>
      <c r="AW5634" s="209" t="e">
        <f>WEEKNUM(R5634)-WEEKNUM(EOMONTH(R5634,-1)+1)+1</f>
        <v>#NUM!</v>
      </c>
      <c r="AX5634" s="209">
        <f>IF(BB5634="S",IF(Q5634="1. Aceitou o programa",R5634-B5634,0),0)</f>
        <v>0</v>
      </c>
      <c r="AY5634" s="209">
        <f>IF(BB5634="S",IF(AND(S5634&lt;&gt;"",R5634&lt;&gt;""),S5634-R5634,0),0)</f>
        <v>0</v>
      </c>
      <c r="AZ5634" s="209">
        <f>IF(BB5634="S",IF(Q5634="1. Aceitou o programa",IF(OR(X5634="Não se Aplica",X5634=""),IF(OR(W5634="Não se Aplica",W5634=""),0,W5634-V5634),AVERAGE(X5634-W5634,W5634-V5634)),0),0)</f>
        <v>0</v>
      </c>
      <c r="BA5634" s="209">
        <f>IF(BB5634="S",IF(AND(Q5634="1. Aceitou o programa",AH5634="Realizada"),IFERROR(IF(AG5634="",0,AG5634-R5634),0),0),0)</f>
        <v>0</v>
      </c>
      <c r="BB5634" s="209" t="str">
        <f>_xlfn.XLOOKUP(U5634,'Lista Suspensa'!$AA$20:$AA$23,'Lista Suspensa'!$AB$20:$AB$23,"N/A")</f>
        <v>S</v>
      </c>
    </row>
    <row r="5635" spans="1:54" ht="12" customHeight="1">
      <c r="A5635" s="151" t="s">
        <v>54</v>
      </c>
      <c r="B5635" s="152">
        <v>46112</v>
      </c>
      <c r="C5635" s="153" t="s">
        <v>55</v>
      </c>
      <c r="D5635" s="153" t="s">
        <v>56</v>
      </c>
      <c r="E5635" s="244">
        <v>89052125</v>
      </c>
      <c r="F5635" s="144" t="s">
        <v>9922</v>
      </c>
      <c r="G5635" s="230"/>
      <c r="H5635" s="154">
        <v>25754</v>
      </c>
      <c r="I5635" s="153">
        <v>55</v>
      </c>
      <c r="J5635" s="148" t="s">
        <v>58</v>
      </c>
      <c r="K5635" s="153" t="s">
        <v>101</v>
      </c>
      <c r="L5635" s="153"/>
      <c r="M5635" s="153"/>
      <c r="N5635" s="153"/>
      <c r="O5635" s="155">
        <v>21988584453</v>
      </c>
      <c r="P5635" s="156" t="s">
        <v>60</v>
      </c>
      <c r="Q5635" s="157" t="s">
        <v>8211</v>
      </c>
      <c r="R5635" s="158"/>
      <c r="S5635" s="159"/>
      <c r="T5635" s="159" t="s">
        <v>6983</v>
      </c>
      <c r="U5635" s="159" t="s">
        <v>8212</v>
      </c>
      <c r="V5635" s="154">
        <v>46146</v>
      </c>
      <c r="W5635" s="154">
        <v>46155</v>
      </c>
      <c r="X5635" s="154"/>
      <c r="Y5635" s="160"/>
      <c r="Z5635" s="160"/>
      <c r="AA5635" s="153"/>
      <c r="AB5635" s="153"/>
      <c r="AC5635" s="182" t="e">
        <f t="shared" si="178"/>
        <v>#DIV/0!</v>
      </c>
      <c r="AD5635" s="153" t="e">
        <f t="shared" si="179"/>
        <v>#DIV/0!</v>
      </c>
      <c r="AE5635" s="207"/>
      <c r="AF5635" s="153"/>
      <c r="AG5635" s="159"/>
      <c r="AH5635" s="153"/>
      <c r="AI5635" s="161"/>
      <c r="AJ5635" s="153"/>
      <c r="AK5635" s="153"/>
      <c r="AL5635" s="207"/>
      <c r="AM5635" s="207"/>
      <c r="AN5635" s="207"/>
      <c r="AO5635" s="207"/>
      <c r="AP5635" s="147" t="s">
        <v>54</v>
      </c>
      <c r="AQ5635" s="147"/>
      <c r="AR5635" s="147"/>
      <c r="AS5635" s="209" t="s">
        <v>68</v>
      </c>
      <c r="AT5635" s="223" t="str">
        <f>MONTH(B5635)&amp;"/"&amp;YEAR(B5635)</f>
        <v>3/2026</v>
      </c>
      <c r="AU5635" s="223">
        <f>WEEKNUM(B5635)-WEEKNUM(EOMONTH(B5635,-1)+1)+1</f>
        <v>5</v>
      </c>
      <c r="AV5635" s="209" t="str">
        <f>MONTH(R5635)&amp;"/"&amp;YEAR(R5635)</f>
        <v>1/1900</v>
      </c>
      <c r="AW5635" s="209" t="e">
        <f>WEEKNUM(R5635)-WEEKNUM(EOMONTH(R5635,-1)+1)+1</f>
        <v>#NUM!</v>
      </c>
      <c r="AX5635" s="209">
        <f>IF(BB5635="S",IF(Q5635="1. Aceitou o programa",R5635-B5635,0),0)</f>
        <v>0</v>
      </c>
      <c r="AY5635" s="209">
        <f>IF(BB5635="S",IF(AND(S5635&lt;&gt;"",R5635&lt;&gt;""),S5635-R5635,0),0)</f>
        <v>0</v>
      </c>
      <c r="AZ5635" s="209">
        <f>IF(BB5635="S",IF(Q5635="1. Aceitou o programa",IF(OR(X5635="Não se Aplica",X5635=""),IF(OR(W5635="Não se Aplica",W5635=""),0,W5635-V5635),AVERAGE(X5635-W5635,W5635-V5635)),0),0)</f>
        <v>0</v>
      </c>
      <c r="BA5635" s="209">
        <f>IF(BB5635="S",IF(AND(Q5635="1. Aceitou o programa",AH5635="Realizada"),IFERROR(IF(AG5635="",0,AG5635-R5635),0),0),0)</f>
        <v>0</v>
      </c>
      <c r="BB5635" s="209" t="str">
        <f>_xlfn.XLOOKUP(U5635,'Lista Suspensa'!$AA$20:$AA$23,'Lista Suspensa'!$AB$20:$AB$23,"N/A")</f>
        <v>S</v>
      </c>
    </row>
    <row r="5636" spans="1:54" ht="12" customHeight="1">
      <c r="A5636" s="151" t="s">
        <v>54</v>
      </c>
      <c r="B5636" s="152">
        <v>46112</v>
      </c>
      <c r="C5636" s="153" t="s">
        <v>55</v>
      </c>
      <c r="D5636" s="153" t="s">
        <v>56</v>
      </c>
      <c r="E5636" s="244">
        <v>89567826</v>
      </c>
      <c r="F5636" s="144" t="s">
        <v>9923</v>
      </c>
      <c r="G5636" s="230"/>
      <c r="H5636" s="154">
        <v>25816</v>
      </c>
      <c r="I5636" s="153">
        <v>55</v>
      </c>
      <c r="J5636" s="148" t="s">
        <v>70</v>
      </c>
      <c r="K5636" s="153" t="s">
        <v>101</v>
      </c>
      <c r="L5636" s="153"/>
      <c r="M5636" s="153"/>
      <c r="N5636" s="153"/>
      <c r="O5636" s="155">
        <v>21987530726</v>
      </c>
      <c r="P5636" s="156" t="s">
        <v>60</v>
      </c>
      <c r="Q5636" s="157" t="s">
        <v>8211</v>
      </c>
      <c r="R5636" s="158"/>
      <c r="S5636" s="159"/>
      <c r="T5636" s="159" t="s">
        <v>6983</v>
      </c>
      <c r="U5636" s="159" t="s">
        <v>8212</v>
      </c>
      <c r="V5636" s="154">
        <v>46146</v>
      </c>
      <c r="W5636" s="154">
        <v>46155</v>
      </c>
      <c r="X5636" s="154"/>
      <c r="Y5636" s="160"/>
      <c r="Z5636" s="160"/>
      <c r="AA5636" s="153"/>
      <c r="AB5636" s="153"/>
      <c r="AC5636" s="182" t="e">
        <f t="shared" si="178"/>
        <v>#DIV/0!</v>
      </c>
      <c r="AD5636" s="153" t="e">
        <f t="shared" si="179"/>
        <v>#DIV/0!</v>
      </c>
      <c r="AE5636" s="207"/>
      <c r="AF5636" s="153"/>
      <c r="AG5636" s="159"/>
      <c r="AH5636" s="153"/>
      <c r="AI5636" s="161"/>
      <c r="AJ5636" s="153"/>
      <c r="AK5636" s="153"/>
      <c r="AL5636" s="207"/>
      <c r="AM5636" s="207"/>
      <c r="AN5636" s="207"/>
      <c r="AO5636" s="207"/>
      <c r="AP5636" s="147" t="s">
        <v>54</v>
      </c>
      <c r="AQ5636" s="147"/>
      <c r="AR5636" s="147"/>
      <c r="AS5636" s="209" t="s">
        <v>68</v>
      </c>
      <c r="AT5636" s="223" t="str">
        <f>MONTH(B5636)&amp;"/"&amp;YEAR(B5636)</f>
        <v>3/2026</v>
      </c>
      <c r="AU5636" s="223">
        <f>WEEKNUM(B5636)-WEEKNUM(EOMONTH(B5636,-1)+1)+1</f>
        <v>5</v>
      </c>
      <c r="AV5636" s="209" t="str">
        <f>MONTH(R5636)&amp;"/"&amp;YEAR(R5636)</f>
        <v>1/1900</v>
      </c>
      <c r="AW5636" s="209" t="e">
        <f>WEEKNUM(R5636)-WEEKNUM(EOMONTH(R5636,-1)+1)+1</f>
        <v>#NUM!</v>
      </c>
      <c r="AX5636" s="209">
        <f>IF(BB5636="S",IF(Q5636="1. Aceitou o programa",R5636-B5636,0),0)</f>
        <v>0</v>
      </c>
      <c r="AY5636" s="209">
        <f>IF(BB5636="S",IF(AND(S5636&lt;&gt;"",R5636&lt;&gt;""),S5636-R5636,0),0)</f>
        <v>0</v>
      </c>
      <c r="AZ5636" s="209">
        <f>IF(BB5636="S",IF(Q5636="1. Aceitou o programa",IF(OR(X5636="Não se Aplica",X5636=""),IF(OR(W5636="Não se Aplica",W5636=""),0,W5636-V5636),AVERAGE(X5636-W5636,W5636-V5636)),0),0)</f>
        <v>0</v>
      </c>
      <c r="BA5636" s="209">
        <f>IF(BB5636="S",IF(AND(Q5636="1. Aceitou o programa",AH5636="Realizada"),IFERROR(IF(AG5636="",0,AG5636-R5636),0),0),0)</f>
        <v>0</v>
      </c>
      <c r="BB5636" s="209" t="str">
        <f>_xlfn.XLOOKUP(U5636,'Lista Suspensa'!$AA$20:$AA$23,'Lista Suspensa'!$AB$20:$AB$23,"N/A")</f>
        <v>S</v>
      </c>
    </row>
    <row r="5637" spans="1:54" ht="12" customHeight="1">
      <c r="A5637" s="151" t="s">
        <v>54</v>
      </c>
      <c r="B5637" s="152">
        <v>46112</v>
      </c>
      <c r="C5637" s="153" t="s">
        <v>55</v>
      </c>
      <c r="D5637" s="153" t="s">
        <v>56</v>
      </c>
      <c r="E5637" s="244">
        <v>89911271</v>
      </c>
      <c r="F5637" s="144" t="s">
        <v>9924</v>
      </c>
      <c r="G5637" s="230"/>
      <c r="H5637" s="154">
        <v>25820</v>
      </c>
      <c r="I5637" s="153">
        <v>55</v>
      </c>
      <c r="J5637" s="148" t="s">
        <v>70</v>
      </c>
      <c r="K5637" s="153" t="s">
        <v>101</v>
      </c>
      <c r="L5637" s="153"/>
      <c r="M5637" s="153"/>
      <c r="N5637" s="153"/>
      <c r="O5637" s="155">
        <v>21987957060</v>
      </c>
      <c r="P5637" s="156" t="s">
        <v>60</v>
      </c>
      <c r="Q5637" s="157" t="s">
        <v>8211</v>
      </c>
      <c r="R5637" s="158"/>
      <c r="S5637" s="159"/>
      <c r="T5637" s="159" t="s">
        <v>6983</v>
      </c>
      <c r="U5637" s="159" t="s">
        <v>8212</v>
      </c>
      <c r="V5637" s="154">
        <v>46146</v>
      </c>
      <c r="W5637" s="154">
        <v>46155</v>
      </c>
      <c r="X5637" s="154"/>
      <c r="Y5637" s="160"/>
      <c r="Z5637" s="160"/>
      <c r="AA5637" s="153"/>
      <c r="AB5637" s="153"/>
      <c r="AC5637" s="182" t="e">
        <f t="shared" si="178"/>
        <v>#DIV/0!</v>
      </c>
      <c r="AD5637" s="153" t="e">
        <f t="shared" si="179"/>
        <v>#DIV/0!</v>
      </c>
      <c r="AE5637" s="207"/>
      <c r="AF5637" s="153"/>
      <c r="AG5637" s="159"/>
      <c r="AH5637" s="153"/>
      <c r="AI5637" s="161"/>
      <c r="AJ5637" s="153"/>
      <c r="AK5637" s="153"/>
      <c r="AL5637" s="207"/>
      <c r="AM5637" s="207"/>
      <c r="AN5637" s="207"/>
      <c r="AO5637" s="207"/>
      <c r="AP5637" s="147" t="s">
        <v>54</v>
      </c>
      <c r="AQ5637" s="147"/>
      <c r="AR5637" s="147"/>
      <c r="AS5637" s="209" t="s">
        <v>68</v>
      </c>
      <c r="AT5637" s="223" t="str">
        <f>MONTH(B5637)&amp;"/"&amp;YEAR(B5637)</f>
        <v>3/2026</v>
      </c>
      <c r="AU5637" s="223">
        <f>WEEKNUM(B5637)-WEEKNUM(EOMONTH(B5637,-1)+1)+1</f>
        <v>5</v>
      </c>
      <c r="AV5637" s="209" t="str">
        <f>MONTH(R5637)&amp;"/"&amp;YEAR(R5637)</f>
        <v>1/1900</v>
      </c>
      <c r="AW5637" s="209" t="e">
        <f>WEEKNUM(R5637)-WEEKNUM(EOMONTH(R5637,-1)+1)+1</f>
        <v>#NUM!</v>
      </c>
      <c r="AX5637" s="209">
        <f>IF(BB5637="S",IF(Q5637="1. Aceitou o programa",R5637-B5637,0),0)</f>
        <v>0</v>
      </c>
      <c r="AY5637" s="209">
        <f>IF(BB5637="S",IF(AND(S5637&lt;&gt;"",R5637&lt;&gt;""),S5637-R5637,0),0)</f>
        <v>0</v>
      </c>
      <c r="AZ5637" s="209">
        <f>IF(BB5637="S",IF(Q5637="1. Aceitou o programa",IF(OR(X5637="Não se Aplica",X5637=""),IF(OR(W5637="Não se Aplica",W5637=""),0,W5637-V5637),AVERAGE(X5637-W5637,W5637-V5637)),0),0)</f>
        <v>0</v>
      </c>
      <c r="BA5637" s="209">
        <f>IF(BB5637="S",IF(AND(Q5637="1. Aceitou o programa",AH5637="Realizada"),IFERROR(IF(AG5637="",0,AG5637-R5637),0),0),0)</f>
        <v>0</v>
      </c>
      <c r="BB5637" s="209" t="str">
        <f>_xlfn.XLOOKUP(U5637,'Lista Suspensa'!$AA$20:$AA$23,'Lista Suspensa'!$AB$20:$AB$23,"N/A")</f>
        <v>S</v>
      </c>
    </row>
    <row r="5638" spans="1:54" ht="12" customHeight="1">
      <c r="A5638" s="151" t="s">
        <v>54</v>
      </c>
      <c r="B5638" s="152">
        <v>46112</v>
      </c>
      <c r="C5638" s="153" t="s">
        <v>55</v>
      </c>
      <c r="D5638" s="153" t="s">
        <v>56</v>
      </c>
      <c r="E5638" s="244">
        <v>93843997</v>
      </c>
      <c r="F5638" s="144" t="s">
        <v>9925</v>
      </c>
      <c r="G5638" s="230"/>
      <c r="H5638" s="154">
        <v>25833</v>
      </c>
      <c r="I5638" s="153">
        <v>55</v>
      </c>
      <c r="J5638" s="148" t="s">
        <v>70</v>
      </c>
      <c r="K5638" s="153" t="s">
        <v>101</v>
      </c>
      <c r="L5638" s="153"/>
      <c r="M5638" s="153"/>
      <c r="N5638" s="153"/>
      <c r="O5638" s="155">
        <v>21981314715</v>
      </c>
      <c r="P5638" s="156" t="s">
        <v>60</v>
      </c>
      <c r="Q5638" s="157" t="s">
        <v>8211</v>
      </c>
      <c r="R5638" s="158"/>
      <c r="S5638" s="159"/>
      <c r="T5638" s="159" t="s">
        <v>6983</v>
      </c>
      <c r="U5638" s="159" t="s">
        <v>8212</v>
      </c>
      <c r="V5638" s="154">
        <v>46146</v>
      </c>
      <c r="W5638" s="154">
        <v>46155</v>
      </c>
      <c r="X5638" s="154"/>
      <c r="Y5638" s="160"/>
      <c r="Z5638" s="160"/>
      <c r="AA5638" s="153"/>
      <c r="AB5638" s="153"/>
      <c r="AC5638" s="182" t="e">
        <f t="shared" si="178"/>
        <v>#DIV/0!</v>
      </c>
      <c r="AD5638" s="153" t="e">
        <f t="shared" si="179"/>
        <v>#DIV/0!</v>
      </c>
      <c r="AE5638" s="207"/>
      <c r="AF5638" s="153"/>
      <c r="AG5638" s="159"/>
      <c r="AH5638" s="153"/>
      <c r="AI5638" s="161"/>
      <c r="AJ5638" s="153"/>
      <c r="AK5638" s="153"/>
      <c r="AL5638" s="207"/>
      <c r="AM5638" s="207"/>
      <c r="AN5638" s="207"/>
      <c r="AO5638" s="207"/>
      <c r="AP5638" s="147" t="s">
        <v>54</v>
      </c>
      <c r="AQ5638" s="147"/>
      <c r="AR5638" s="147"/>
      <c r="AS5638" s="209" t="s">
        <v>68</v>
      </c>
      <c r="AT5638" s="223" t="str">
        <f>MONTH(B5638)&amp;"/"&amp;YEAR(B5638)</f>
        <v>3/2026</v>
      </c>
      <c r="AU5638" s="223">
        <f>WEEKNUM(B5638)-WEEKNUM(EOMONTH(B5638,-1)+1)+1</f>
        <v>5</v>
      </c>
      <c r="AV5638" s="209" t="str">
        <f>MONTH(R5638)&amp;"/"&amp;YEAR(R5638)</f>
        <v>1/1900</v>
      </c>
      <c r="AW5638" s="209" t="e">
        <f>WEEKNUM(R5638)-WEEKNUM(EOMONTH(R5638,-1)+1)+1</f>
        <v>#NUM!</v>
      </c>
      <c r="AX5638" s="209">
        <f>IF(BB5638="S",IF(Q5638="1. Aceitou o programa",R5638-B5638,0),0)</f>
        <v>0</v>
      </c>
      <c r="AY5638" s="209">
        <f>IF(BB5638="S",IF(AND(S5638&lt;&gt;"",R5638&lt;&gt;""),S5638-R5638,0),0)</f>
        <v>0</v>
      </c>
      <c r="AZ5638" s="209">
        <f>IF(BB5638="S",IF(Q5638="1. Aceitou o programa",IF(OR(X5638="Não se Aplica",X5638=""),IF(OR(W5638="Não se Aplica",W5638=""),0,W5638-V5638),AVERAGE(X5638-W5638,W5638-V5638)),0),0)</f>
        <v>0</v>
      </c>
      <c r="BA5638" s="209">
        <f>IF(BB5638="S",IF(AND(Q5638="1. Aceitou o programa",AH5638="Realizada"),IFERROR(IF(AG5638="",0,AG5638-R5638),0),0),0)</f>
        <v>0</v>
      </c>
      <c r="BB5638" s="209" t="str">
        <f>_xlfn.XLOOKUP(U5638,'Lista Suspensa'!$AA$20:$AA$23,'Lista Suspensa'!$AB$20:$AB$23,"N/A")</f>
        <v>S</v>
      </c>
    </row>
    <row r="5639" spans="1:54" ht="12" customHeight="1">
      <c r="A5639" s="151" t="s">
        <v>54</v>
      </c>
      <c r="B5639" s="152">
        <v>46112</v>
      </c>
      <c r="C5639" s="153" t="s">
        <v>55</v>
      </c>
      <c r="D5639" s="153" t="s">
        <v>56</v>
      </c>
      <c r="E5639" s="244">
        <v>94432475</v>
      </c>
      <c r="F5639" s="144" t="s">
        <v>9926</v>
      </c>
      <c r="G5639" s="230"/>
      <c r="H5639" s="154">
        <v>25845</v>
      </c>
      <c r="I5639" s="153">
        <v>55</v>
      </c>
      <c r="J5639" s="148" t="s">
        <v>70</v>
      </c>
      <c r="K5639" s="153" t="s">
        <v>101</v>
      </c>
      <c r="L5639" s="153"/>
      <c r="M5639" s="153"/>
      <c r="N5639" s="153"/>
      <c r="O5639" s="155">
        <v>21973758128</v>
      </c>
      <c r="P5639" s="156" t="s">
        <v>60</v>
      </c>
      <c r="Q5639" s="157" t="s">
        <v>8211</v>
      </c>
      <c r="R5639" s="158"/>
      <c r="S5639" s="159"/>
      <c r="T5639" s="159" t="s">
        <v>6983</v>
      </c>
      <c r="U5639" s="159" t="s">
        <v>8212</v>
      </c>
      <c r="V5639" s="154">
        <v>46146</v>
      </c>
      <c r="W5639" s="154">
        <v>46155</v>
      </c>
      <c r="X5639" s="154"/>
      <c r="Y5639" s="160"/>
      <c r="Z5639" s="160"/>
      <c r="AA5639" s="153"/>
      <c r="AB5639" s="153"/>
      <c r="AC5639" s="182" t="e">
        <f t="shared" si="178"/>
        <v>#DIV/0!</v>
      </c>
      <c r="AD5639" s="153" t="e">
        <f t="shared" si="179"/>
        <v>#DIV/0!</v>
      </c>
      <c r="AE5639" s="207"/>
      <c r="AF5639" s="153"/>
      <c r="AG5639" s="159"/>
      <c r="AH5639" s="153"/>
      <c r="AI5639" s="161"/>
      <c r="AJ5639" s="153"/>
      <c r="AK5639" s="153"/>
      <c r="AL5639" s="207"/>
      <c r="AM5639" s="207"/>
      <c r="AN5639" s="207"/>
      <c r="AO5639" s="207"/>
      <c r="AP5639" s="147" t="s">
        <v>54</v>
      </c>
      <c r="AQ5639" s="147"/>
      <c r="AR5639" s="147"/>
      <c r="AS5639" s="209" t="s">
        <v>68</v>
      </c>
      <c r="AT5639" s="223" t="str">
        <f>MONTH(B5639)&amp;"/"&amp;YEAR(B5639)</f>
        <v>3/2026</v>
      </c>
      <c r="AU5639" s="223">
        <f>WEEKNUM(B5639)-WEEKNUM(EOMONTH(B5639,-1)+1)+1</f>
        <v>5</v>
      </c>
      <c r="AV5639" s="209" t="str">
        <f>MONTH(R5639)&amp;"/"&amp;YEAR(R5639)</f>
        <v>1/1900</v>
      </c>
      <c r="AW5639" s="209" t="e">
        <f>WEEKNUM(R5639)-WEEKNUM(EOMONTH(R5639,-1)+1)+1</f>
        <v>#NUM!</v>
      </c>
      <c r="AX5639" s="209">
        <f>IF(BB5639="S",IF(Q5639="1. Aceitou o programa",R5639-B5639,0),0)</f>
        <v>0</v>
      </c>
      <c r="AY5639" s="209">
        <f>IF(BB5639="S",IF(AND(S5639&lt;&gt;"",R5639&lt;&gt;""),S5639-R5639,0),0)</f>
        <v>0</v>
      </c>
      <c r="AZ5639" s="209">
        <f>IF(BB5639="S",IF(Q5639="1. Aceitou o programa",IF(OR(X5639="Não se Aplica",X5639=""),IF(OR(W5639="Não se Aplica",W5639=""),0,W5639-V5639),AVERAGE(X5639-W5639,W5639-V5639)),0),0)</f>
        <v>0</v>
      </c>
      <c r="BA5639" s="209">
        <f>IF(BB5639="S",IF(AND(Q5639="1. Aceitou o programa",AH5639="Realizada"),IFERROR(IF(AG5639="",0,AG5639-R5639),0),0),0)</f>
        <v>0</v>
      </c>
      <c r="BB5639" s="209" t="str">
        <f>_xlfn.XLOOKUP(U5639,'Lista Suspensa'!$AA$20:$AA$23,'Lista Suspensa'!$AB$20:$AB$23,"N/A")</f>
        <v>S</v>
      </c>
    </row>
    <row r="5640" spans="1:54" ht="12" customHeight="1">
      <c r="A5640" s="151" t="s">
        <v>54</v>
      </c>
      <c r="B5640" s="152">
        <v>46112</v>
      </c>
      <c r="C5640" s="153" t="s">
        <v>55</v>
      </c>
      <c r="D5640" s="153" t="s">
        <v>56</v>
      </c>
      <c r="E5640" s="244">
        <v>486663817</v>
      </c>
      <c r="F5640" s="144" t="s">
        <v>9927</v>
      </c>
      <c r="G5640" s="230"/>
      <c r="H5640" s="154">
        <v>25968</v>
      </c>
      <c r="I5640" s="153">
        <v>55</v>
      </c>
      <c r="J5640" s="148" t="s">
        <v>70</v>
      </c>
      <c r="K5640" s="153" t="s">
        <v>101</v>
      </c>
      <c r="L5640" s="153"/>
      <c r="M5640" s="153"/>
      <c r="N5640" s="153"/>
      <c r="O5640" s="155">
        <v>21981920545</v>
      </c>
      <c r="P5640" s="156" t="s">
        <v>60</v>
      </c>
      <c r="Q5640" s="157" t="s">
        <v>8211</v>
      </c>
      <c r="R5640" s="158"/>
      <c r="S5640" s="159"/>
      <c r="T5640" s="159" t="s">
        <v>6983</v>
      </c>
      <c r="U5640" s="159" t="s">
        <v>8212</v>
      </c>
      <c r="V5640" s="154">
        <v>46146</v>
      </c>
      <c r="W5640" s="154">
        <v>46155</v>
      </c>
      <c r="X5640" s="154"/>
      <c r="Y5640" s="160"/>
      <c r="Z5640" s="160"/>
      <c r="AA5640" s="153"/>
      <c r="AB5640" s="153"/>
      <c r="AC5640" s="182" t="e">
        <f t="shared" si="178"/>
        <v>#DIV/0!</v>
      </c>
      <c r="AD5640" s="153" t="e">
        <f t="shared" si="179"/>
        <v>#DIV/0!</v>
      </c>
      <c r="AE5640" s="207"/>
      <c r="AF5640" s="153"/>
      <c r="AG5640" s="159"/>
      <c r="AH5640" s="153"/>
      <c r="AI5640" s="161"/>
      <c r="AJ5640" s="153"/>
      <c r="AK5640" s="153"/>
      <c r="AL5640" s="207"/>
      <c r="AM5640" s="207"/>
      <c r="AN5640" s="207"/>
      <c r="AO5640" s="207"/>
      <c r="AP5640" s="147" t="s">
        <v>54</v>
      </c>
      <c r="AQ5640" s="147"/>
      <c r="AR5640" s="147"/>
      <c r="AS5640" s="209" t="s">
        <v>68</v>
      </c>
      <c r="AT5640" s="223" t="str">
        <f>MONTH(B5640)&amp;"/"&amp;YEAR(B5640)</f>
        <v>3/2026</v>
      </c>
      <c r="AU5640" s="223">
        <f>WEEKNUM(B5640)-WEEKNUM(EOMONTH(B5640,-1)+1)+1</f>
        <v>5</v>
      </c>
      <c r="AV5640" s="209" t="str">
        <f>MONTH(R5640)&amp;"/"&amp;YEAR(R5640)</f>
        <v>1/1900</v>
      </c>
      <c r="AW5640" s="209" t="e">
        <f>WEEKNUM(R5640)-WEEKNUM(EOMONTH(R5640,-1)+1)+1</f>
        <v>#NUM!</v>
      </c>
      <c r="AX5640" s="209">
        <f>IF(BB5640="S",IF(Q5640="1. Aceitou o programa",R5640-B5640,0),0)</f>
        <v>0</v>
      </c>
      <c r="AY5640" s="209">
        <f>IF(BB5640="S",IF(AND(S5640&lt;&gt;"",R5640&lt;&gt;""),S5640-R5640,0),0)</f>
        <v>0</v>
      </c>
      <c r="AZ5640" s="209">
        <f>IF(BB5640="S",IF(Q5640="1. Aceitou o programa",IF(OR(X5640="Não se Aplica",X5640=""),IF(OR(W5640="Não se Aplica",W5640=""),0,W5640-V5640),AVERAGE(X5640-W5640,W5640-V5640)),0),0)</f>
        <v>0</v>
      </c>
      <c r="BA5640" s="209">
        <f>IF(BB5640="S",IF(AND(Q5640="1. Aceitou o programa",AH5640="Realizada"),IFERROR(IF(AG5640="",0,AG5640-R5640),0),0),0)</f>
        <v>0</v>
      </c>
      <c r="BB5640" s="209" t="str">
        <f>_xlfn.XLOOKUP(U5640,'Lista Suspensa'!$AA$20:$AA$23,'Lista Suspensa'!$AB$20:$AB$23,"N/A")</f>
        <v>S</v>
      </c>
    </row>
    <row r="5641" spans="1:54" ht="12" customHeight="1">
      <c r="A5641" s="151" t="s">
        <v>54</v>
      </c>
      <c r="B5641" s="152">
        <v>46112</v>
      </c>
      <c r="C5641" s="153" t="s">
        <v>55</v>
      </c>
      <c r="D5641" s="153" t="s">
        <v>56</v>
      </c>
      <c r="E5641" s="244">
        <v>93081574</v>
      </c>
      <c r="F5641" s="144" t="s">
        <v>9928</v>
      </c>
      <c r="G5641" s="230"/>
      <c r="H5641" s="154">
        <v>25991</v>
      </c>
      <c r="I5641" s="153">
        <v>55</v>
      </c>
      <c r="J5641" s="148" t="s">
        <v>70</v>
      </c>
      <c r="K5641" s="153" t="s">
        <v>101</v>
      </c>
      <c r="L5641" s="153"/>
      <c r="M5641" s="153"/>
      <c r="N5641" s="153"/>
      <c r="O5641" s="155">
        <v>21996137920</v>
      </c>
      <c r="P5641" s="156" t="s">
        <v>60</v>
      </c>
      <c r="Q5641" s="157" t="s">
        <v>8211</v>
      </c>
      <c r="R5641" s="158"/>
      <c r="S5641" s="159"/>
      <c r="T5641" s="159" t="s">
        <v>6983</v>
      </c>
      <c r="U5641" s="159" t="s">
        <v>8212</v>
      </c>
      <c r="V5641" s="154">
        <v>46146</v>
      </c>
      <c r="W5641" s="154">
        <v>46155</v>
      </c>
      <c r="X5641" s="154"/>
      <c r="Y5641" s="160"/>
      <c r="Z5641" s="160"/>
      <c r="AA5641" s="153"/>
      <c r="AB5641" s="153"/>
      <c r="AC5641" s="182" t="e">
        <f t="shared" si="178"/>
        <v>#DIV/0!</v>
      </c>
      <c r="AD5641" s="153" t="e">
        <f t="shared" si="179"/>
        <v>#DIV/0!</v>
      </c>
      <c r="AE5641" s="207"/>
      <c r="AF5641" s="153"/>
      <c r="AG5641" s="159"/>
      <c r="AH5641" s="153"/>
      <c r="AI5641" s="161"/>
      <c r="AJ5641" s="153"/>
      <c r="AK5641" s="153"/>
      <c r="AL5641" s="207"/>
      <c r="AM5641" s="207"/>
      <c r="AN5641" s="207"/>
      <c r="AO5641" s="207"/>
      <c r="AP5641" s="147" t="s">
        <v>54</v>
      </c>
      <c r="AQ5641" s="147"/>
      <c r="AR5641" s="147"/>
      <c r="AS5641" s="209" t="s">
        <v>68</v>
      </c>
      <c r="AT5641" s="223" t="str">
        <f>MONTH(B5641)&amp;"/"&amp;YEAR(B5641)</f>
        <v>3/2026</v>
      </c>
      <c r="AU5641" s="223">
        <f>WEEKNUM(B5641)-WEEKNUM(EOMONTH(B5641,-1)+1)+1</f>
        <v>5</v>
      </c>
      <c r="AV5641" s="209" t="str">
        <f>MONTH(R5641)&amp;"/"&amp;YEAR(R5641)</f>
        <v>1/1900</v>
      </c>
      <c r="AW5641" s="209" t="e">
        <f>WEEKNUM(R5641)-WEEKNUM(EOMONTH(R5641,-1)+1)+1</f>
        <v>#NUM!</v>
      </c>
      <c r="AX5641" s="209">
        <f>IF(BB5641="S",IF(Q5641="1. Aceitou o programa",R5641-B5641,0),0)</f>
        <v>0</v>
      </c>
      <c r="AY5641" s="209">
        <f>IF(BB5641="S",IF(AND(S5641&lt;&gt;"",R5641&lt;&gt;""),S5641-R5641,0),0)</f>
        <v>0</v>
      </c>
      <c r="AZ5641" s="209">
        <f>IF(BB5641="S",IF(Q5641="1. Aceitou o programa",IF(OR(X5641="Não se Aplica",X5641=""),IF(OR(W5641="Não se Aplica",W5641=""),0,W5641-V5641),AVERAGE(X5641-W5641,W5641-V5641)),0),0)</f>
        <v>0</v>
      </c>
      <c r="BA5641" s="209">
        <f>IF(BB5641="S",IF(AND(Q5641="1. Aceitou o programa",AH5641="Realizada"),IFERROR(IF(AG5641="",0,AG5641-R5641),0),0),0)</f>
        <v>0</v>
      </c>
      <c r="BB5641" s="209" t="str">
        <f>_xlfn.XLOOKUP(U5641,'Lista Suspensa'!$AA$20:$AA$23,'Lista Suspensa'!$AB$20:$AB$23,"N/A")</f>
        <v>S</v>
      </c>
    </row>
    <row r="5642" spans="1:54" ht="12" customHeight="1">
      <c r="A5642" s="151" t="s">
        <v>54</v>
      </c>
      <c r="B5642" s="152">
        <v>46112</v>
      </c>
      <c r="C5642" s="153" t="s">
        <v>55</v>
      </c>
      <c r="D5642" s="153" t="s">
        <v>56</v>
      </c>
      <c r="E5642" s="244">
        <v>85605102</v>
      </c>
      <c r="F5642" s="144" t="s">
        <v>9929</v>
      </c>
      <c r="G5642" s="230"/>
      <c r="H5642" s="154">
        <v>26085</v>
      </c>
      <c r="I5642" s="153">
        <v>54</v>
      </c>
      <c r="J5642" s="148" t="s">
        <v>70</v>
      </c>
      <c r="K5642" s="153" t="s">
        <v>101</v>
      </c>
      <c r="L5642" s="153"/>
      <c r="M5642" s="153"/>
      <c r="N5642" s="153"/>
      <c r="O5642" s="155">
        <v>21986445201</v>
      </c>
      <c r="P5642" s="156" t="s">
        <v>60</v>
      </c>
      <c r="Q5642" s="157" t="s">
        <v>8211</v>
      </c>
      <c r="R5642" s="158"/>
      <c r="S5642" s="159"/>
      <c r="T5642" s="159" t="s">
        <v>6983</v>
      </c>
      <c r="U5642" s="159" t="s">
        <v>8212</v>
      </c>
      <c r="V5642" s="154">
        <v>46146</v>
      </c>
      <c r="W5642" s="154">
        <v>46155</v>
      </c>
      <c r="X5642" s="154"/>
      <c r="Y5642" s="160"/>
      <c r="Z5642" s="160"/>
      <c r="AA5642" s="153"/>
      <c r="AB5642" s="153"/>
      <c r="AC5642" s="182" t="e">
        <f t="shared" si="178"/>
        <v>#DIV/0!</v>
      </c>
      <c r="AD5642" s="153" t="e">
        <f t="shared" si="179"/>
        <v>#DIV/0!</v>
      </c>
      <c r="AE5642" s="207"/>
      <c r="AF5642" s="153"/>
      <c r="AG5642" s="159"/>
      <c r="AH5642" s="153"/>
      <c r="AI5642" s="161"/>
      <c r="AJ5642" s="153"/>
      <c r="AK5642" s="153"/>
      <c r="AL5642" s="207"/>
      <c r="AM5642" s="207"/>
      <c r="AN5642" s="207"/>
      <c r="AO5642" s="207"/>
      <c r="AP5642" s="147" t="s">
        <v>54</v>
      </c>
      <c r="AQ5642" s="147"/>
      <c r="AR5642" s="147"/>
      <c r="AS5642" s="209" t="s">
        <v>68</v>
      </c>
      <c r="AT5642" s="223" t="str">
        <f>MONTH(B5642)&amp;"/"&amp;YEAR(B5642)</f>
        <v>3/2026</v>
      </c>
      <c r="AU5642" s="223">
        <f>WEEKNUM(B5642)-WEEKNUM(EOMONTH(B5642,-1)+1)+1</f>
        <v>5</v>
      </c>
      <c r="AV5642" s="209" t="str">
        <f>MONTH(R5642)&amp;"/"&amp;YEAR(R5642)</f>
        <v>1/1900</v>
      </c>
      <c r="AW5642" s="209" t="e">
        <f>WEEKNUM(R5642)-WEEKNUM(EOMONTH(R5642,-1)+1)+1</f>
        <v>#NUM!</v>
      </c>
      <c r="AX5642" s="209">
        <f>IF(BB5642="S",IF(Q5642="1. Aceitou o programa",R5642-B5642,0),0)</f>
        <v>0</v>
      </c>
      <c r="AY5642" s="209">
        <f>IF(BB5642="S",IF(AND(S5642&lt;&gt;"",R5642&lt;&gt;""),S5642-R5642,0),0)</f>
        <v>0</v>
      </c>
      <c r="AZ5642" s="209">
        <f>IF(BB5642="S",IF(Q5642="1. Aceitou o programa",IF(OR(X5642="Não se Aplica",X5642=""),IF(OR(W5642="Não se Aplica",W5642=""),0,W5642-V5642),AVERAGE(X5642-W5642,W5642-V5642)),0),0)</f>
        <v>0</v>
      </c>
      <c r="BA5642" s="209">
        <f>IF(BB5642="S",IF(AND(Q5642="1. Aceitou o programa",AH5642="Realizada"),IFERROR(IF(AG5642="",0,AG5642-R5642),0),0),0)</f>
        <v>0</v>
      </c>
      <c r="BB5642" s="209" t="str">
        <f>_xlfn.XLOOKUP(U5642,'Lista Suspensa'!$AA$20:$AA$23,'Lista Suspensa'!$AB$20:$AB$23,"N/A")</f>
        <v>S</v>
      </c>
    </row>
    <row r="5643" spans="1:54" ht="12" customHeight="1">
      <c r="A5643" s="151" t="s">
        <v>54</v>
      </c>
      <c r="B5643" s="152">
        <v>46112</v>
      </c>
      <c r="C5643" s="153" t="s">
        <v>55</v>
      </c>
      <c r="D5643" s="153" t="s">
        <v>56</v>
      </c>
      <c r="E5643" s="244">
        <v>88982972</v>
      </c>
      <c r="F5643" s="144" t="s">
        <v>9930</v>
      </c>
      <c r="G5643" s="230"/>
      <c r="H5643" s="154">
        <v>26097</v>
      </c>
      <c r="I5643" s="153">
        <v>54</v>
      </c>
      <c r="J5643" s="148" t="s">
        <v>58</v>
      </c>
      <c r="K5643" s="153" t="s">
        <v>101</v>
      </c>
      <c r="L5643" s="153"/>
      <c r="M5643" s="153"/>
      <c r="N5643" s="153"/>
      <c r="O5643" s="155">
        <v>21971630716</v>
      </c>
      <c r="P5643" s="156" t="s">
        <v>60</v>
      </c>
      <c r="Q5643" s="157" t="s">
        <v>8211</v>
      </c>
      <c r="R5643" s="158"/>
      <c r="S5643" s="159"/>
      <c r="T5643" s="159" t="s">
        <v>6983</v>
      </c>
      <c r="U5643" s="159" t="s">
        <v>8212</v>
      </c>
      <c r="V5643" s="154">
        <v>46146</v>
      </c>
      <c r="W5643" s="154">
        <v>46155</v>
      </c>
      <c r="X5643" s="154"/>
      <c r="Y5643" s="160"/>
      <c r="Z5643" s="160"/>
      <c r="AA5643" s="153"/>
      <c r="AB5643" s="153"/>
      <c r="AC5643" s="182" t="e">
        <f t="shared" si="178"/>
        <v>#DIV/0!</v>
      </c>
      <c r="AD5643" s="153" t="e">
        <f t="shared" si="179"/>
        <v>#DIV/0!</v>
      </c>
      <c r="AE5643" s="207"/>
      <c r="AF5643" s="153"/>
      <c r="AG5643" s="159"/>
      <c r="AH5643" s="153"/>
      <c r="AI5643" s="161"/>
      <c r="AJ5643" s="153"/>
      <c r="AK5643" s="153"/>
      <c r="AL5643" s="207"/>
      <c r="AM5643" s="207"/>
      <c r="AN5643" s="207"/>
      <c r="AO5643" s="207"/>
      <c r="AP5643" s="147" t="s">
        <v>54</v>
      </c>
      <c r="AQ5643" s="147"/>
      <c r="AR5643" s="147"/>
      <c r="AS5643" s="209" t="s">
        <v>68</v>
      </c>
      <c r="AT5643" s="223" t="str">
        <f>MONTH(B5643)&amp;"/"&amp;YEAR(B5643)</f>
        <v>3/2026</v>
      </c>
      <c r="AU5643" s="223">
        <f>WEEKNUM(B5643)-WEEKNUM(EOMONTH(B5643,-1)+1)+1</f>
        <v>5</v>
      </c>
      <c r="AV5643" s="209" t="str">
        <f>MONTH(R5643)&amp;"/"&amp;YEAR(R5643)</f>
        <v>1/1900</v>
      </c>
      <c r="AW5643" s="209" t="e">
        <f>WEEKNUM(R5643)-WEEKNUM(EOMONTH(R5643,-1)+1)+1</f>
        <v>#NUM!</v>
      </c>
      <c r="AX5643" s="209">
        <f>IF(BB5643="S",IF(Q5643="1. Aceitou o programa",R5643-B5643,0),0)</f>
        <v>0</v>
      </c>
      <c r="AY5643" s="209">
        <f>IF(BB5643="S",IF(AND(S5643&lt;&gt;"",R5643&lt;&gt;""),S5643-R5643,0),0)</f>
        <v>0</v>
      </c>
      <c r="AZ5643" s="209">
        <f>IF(BB5643="S",IF(Q5643="1. Aceitou o programa",IF(OR(X5643="Não se Aplica",X5643=""),IF(OR(W5643="Não se Aplica",W5643=""),0,W5643-V5643),AVERAGE(X5643-W5643,W5643-V5643)),0),0)</f>
        <v>0</v>
      </c>
      <c r="BA5643" s="209">
        <f>IF(BB5643="S",IF(AND(Q5643="1. Aceitou o programa",AH5643="Realizada"),IFERROR(IF(AG5643="",0,AG5643-R5643),0),0),0)</f>
        <v>0</v>
      </c>
      <c r="BB5643" s="209" t="str">
        <f>_xlfn.XLOOKUP(U5643,'Lista Suspensa'!$AA$20:$AA$23,'Lista Suspensa'!$AB$20:$AB$23,"N/A")</f>
        <v>S</v>
      </c>
    </row>
    <row r="5644" spans="1:54" ht="12" customHeight="1">
      <c r="A5644" s="151" t="s">
        <v>54</v>
      </c>
      <c r="B5644" s="152">
        <v>46112</v>
      </c>
      <c r="C5644" s="153" t="s">
        <v>55</v>
      </c>
      <c r="D5644" s="153" t="s">
        <v>56</v>
      </c>
      <c r="E5644" s="244">
        <v>93108824</v>
      </c>
      <c r="F5644" s="144" t="s">
        <v>9931</v>
      </c>
      <c r="G5644" s="230"/>
      <c r="H5644" s="154">
        <v>26106</v>
      </c>
      <c r="I5644" s="153">
        <v>54</v>
      </c>
      <c r="J5644" s="148" t="s">
        <v>70</v>
      </c>
      <c r="K5644" s="153" t="s">
        <v>101</v>
      </c>
      <c r="L5644" s="153"/>
      <c r="M5644" s="153"/>
      <c r="N5644" s="153"/>
      <c r="O5644" s="155">
        <v>21985442796</v>
      </c>
      <c r="P5644" s="156" t="s">
        <v>60</v>
      </c>
      <c r="Q5644" s="157" t="s">
        <v>8211</v>
      </c>
      <c r="R5644" s="158"/>
      <c r="S5644" s="159"/>
      <c r="T5644" s="159" t="s">
        <v>6983</v>
      </c>
      <c r="U5644" s="159" t="s">
        <v>8212</v>
      </c>
      <c r="V5644" s="154">
        <v>46146</v>
      </c>
      <c r="W5644" s="154">
        <v>46155</v>
      </c>
      <c r="X5644" s="154"/>
      <c r="Y5644" s="160"/>
      <c r="Z5644" s="160"/>
      <c r="AA5644" s="153"/>
      <c r="AB5644" s="153"/>
      <c r="AC5644" s="182" t="e">
        <f t="shared" si="178"/>
        <v>#DIV/0!</v>
      </c>
      <c r="AD5644" s="153" t="e">
        <f t="shared" si="179"/>
        <v>#DIV/0!</v>
      </c>
      <c r="AE5644" s="207"/>
      <c r="AF5644" s="153"/>
      <c r="AG5644" s="159"/>
      <c r="AH5644" s="153"/>
      <c r="AI5644" s="161"/>
      <c r="AJ5644" s="153"/>
      <c r="AK5644" s="153"/>
      <c r="AL5644" s="207"/>
      <c r="AM5644" s="207"/>
      <c r="AN5644" s="207"/>
      <c r="AO5644" s="207"/>
      <c r="AP5644" s="147" t="s">
        <v>54</v>
      </c>
      <c r="AQ5644" s="147"/>
      <c r="AR5644" s="147"/>
      <c r="AS5644" s="209" t="s">
        <v>68</v>
      </c>
      <c r="AT5644" s="223" t="str">
        <f>MONTH(B5644)&amp;"/"&amp;YEAR(B5644)</f>
        <v>3/2026</v>
      </c>
      <c r="AU5644" s="223">
        <f>WEEKNUM(B5644)-WEEKNUM(EOMONTH(B5644,-1)+1)+1</f>
        <v>5</v>
      </c>
      <c r="AV5644" s="209" t="str">
        <f>MONTH(R5644)&amp;"/"&amp;YEAR(R5644)</f>
        <v>1/1900</v>
      </c>
      <c r="AW5644" s="209" t="e">
        <f>WEEKNUM(R5644)-WEEKNUM(EOMONTH(R5644,-1)+1)+1</f>
        <v>#NUM!</v>
      </c>
      <c r="AX5644" s="209">
        <f>IF(BB5644="S",IF(Q5644="1. Aceitou o programa",R5644-B5644,0),0)</f>
        <v>0</v>
      </c>
      <c r="AY5644" s="209">
        <f>IF(BB5644="S",IF(AND(S5644&lt;&gt;"",R5644&lt;&gt;""),S5644-R5644,0),0)</f>
        <v>0</v>
      </c>
      <c r="AZ5644" s="209">
        <f>IF(BB5644="S",IF(Q5644="1. Aceitou o programa",IF(OR(X5644="Não se Aplica",X5644=""),IF(OR(W5644="Não se Aplica",W5644=""),0,W5644-V5644),AVERAGE(X5644-W5644,W5644-V5644)),0),0)</f>
        <v>0</v>
      </c>
      <c r="BA5644" s="209">
        <f>IF(BB5644="S",IF(AND(Q5644="1. Aceitou o programa",AH5644="Realizada"),IFERROR(IF(AG5644="",0,AG5644-R5644),0),0),0)</f>
        <v>0</v>
      </c>
      <c r="BB5644" s="209" t="str">
        <f>_xlfn.XLOOKUP(U5644,'Lista Suspensa'!$AA$20:$AA$23,'Lista Suspensa'!$AB$20:$AB$23,"N/A")</f>
        <v>S</v>
      </c>
    </row>
    <row r="5645" spans="1:54" ht="12" customHeight="1">
      <c r="A5645" s="151" t="s">
        <v>54</v>
      </c>
      <c r="B5645" s="152">
        <v>46112</v>
      </c>
      <c r="C5645" s="153" t="s">
        <v>55</v>
      </c>
      <c r="D5645" s="153" t="s">
        <v>56</v>
      </c>
      <c r="E5645" s="244">
        <v>86328324</v>
      </c>
      <c r="F5645" s="144" t="s">
        <v>9932</v>
      </c>
      <c r="G5645" s="230"/>
      <c r="H5645" s="154">
        <v>26156</v>
      </c>
      <c r="I5645" s="153">
        <v>54</v>
      </c>
      <c r="J5645" s="148" t="s">
        <v>58</v>
      </c>
      <c r="K5645" s="153" t="s">
        <v>101</v>
      </c>
      <c r="L5645" s="153"/>
      <c r="M5645" s="153"/>
      <c r="N5645" s="153"/>
      <c r="O5645" s="155">
        <v>21966446899</v>
      </c>
      <c r="P5645" s="156" t="s">
        <v>60</v>
      </c>
      <c r="Q5645" s="157" t="s">
        <v>8211</v>
      </c>
      <c r="R5645" s="158"/>
      <c r="S5645" s="159"/>
      <c r="T5645" s="159" t="s">
        <v>6983</v>
      </c>
      <c r="U5645" s="159" t="s">
        <v>8212</v>
      </c>
      <c r="V5645" s="154">
        <v>46146</v>
      </c>
      <c r="W5645" s="154">
        <v>46155</v>
      </c>
      <c r="X5645" s="154"/>
      <c r="Y5645" s="160"/>
      <c r="Z5645" s="160"/>
      <c r="AA5645" s="153"/>
      <c r="AB5645" s="153"/>
      <c r="AC5645" s="182" t="e">
        <f t="shared" si="178"/>
        <v>#DIV/0!</v>
      </c>
      <c r="AD5645" s="153" t="e">
        <f t="shared" si="179"/>
        <v>#DIV/0!</v>
      </c>
      <c r="AE5645" s="207"/>
      <c r="AF5645" s="153"/>
      <c r="AG5645" s="159"/>
      <c r="AH5645" s="153"/>
      <c r="AI5645" s="161"/>
      <c r="AJ5645" s="153"/>
      <c r="AK5645" s="153"/>
      <c r="AL5645" s="207"/>
      <c r="AM5645" s="207"/>
      <c r="AN5645" s="207"/>
      <c r="AO5645" s="207"/>
      <c r="AP5645" s="147" t="s">
        <v>54</v>
      </c>
      <c r="AQ5645" s="147"/>
      <c r="AR5645" s="147"/>
      <c r="AS5645" s="209" t="s">
        <v>68</v>
      </c>
      <c r="AT5645" s="223" t="str">
        <f>MONTH(B5645)&amp;"/"&amp;YEAR(B5645)</f>
        <v>3/2026</v>
      </c>
      <c r="AU5645" s="223">
        <f>WEEKNUM(B5645)-WEEKNUM(EOMONTH(B5645,-1)+1)+1</f>
        <v>5</v>
      </c>
      <c r="AV5645" s="209" t="str">
        <f>MONTH(R5645)&amp;"/"&amp;YEAR(R5645)</f>
        <v>1/1900</v>
      </c>
      <c r="AW5645" s="209" t="e">
        <f>WEEKNUM(R5645)-WEEKNUM(EOMONTH(R5645,-1)+1)+1</f>
        <v>#NUM!</v>
      </c>
      <c r="AX5645" s="209">
        <f>IF(BB5645="S",IF(Q5645="1. Aceitou o programa",R5645-B5645,0),0)</f>
        <v>0</v>
      </c>
      <c r="AY5645" s="209">
        <f>IF(BB5645="S",IF(AND(S5645&lt;&gt;"",R5645&lt;&gt;""),S5645-R5645,0),0)</f>
        <v>0</v>
      </c>
      <c r="AZ5645" s="209">
        <f>IF(BB5645="S",IF(Q5645="1. Aceitou o programa",IF(OR(X5645="Não se Aplica",X5645=""),IF(OR(W5645="Não se Aplica",W5645=""),0,W5645-V5645),AVERAGE(X5645-W5645,W5645-V5645)),0),0)</f>
        <v>0</v>
      </c>
      <c r="BA5645" s="209">
        <f>IF(BB5645="S",IF(AND(Q5645="1. Aceitou o programa",AH5645="Realizada"),IFERROR(IF(AG5645="",0,AG5645-R5645),0),0),0)</f>
        <v>0</v>
      </c>
      <c r="BB5645" s="209" t="str">
        <f>_xlfn.XLOOKUP(U5645,'Lista Suspensa'!$AA$20:$AA$23,'Lista Suspensa'!$AB$20:$AB$23,"N/A")</f>
        <v>S</v>
      </c>
    </row>
    <row r="5646" spans="1:54" ht="12" customHeight="1">
      <c r="A5646" s="151" t="s">
        <v>54</v>
      </c>
      <c r="B5646" s="152">
        <v>46112</v>
      </c>
      <c r="C5646" s="153" t="s">
        <v>55</v>
      </c>
      <c r="D5646" s="153" t="s">
        <v>56</v>
      </c>
      <c r="E5646" s="244">
        <v>96032461</v>
      </c>
      <c r="F5646" s="144" t="s">
        <v>9933</v>
      </c>
      <c r="G5646" s="230"/>
      <c r="H5646" s="154">
        <v>26241</v>
      </c>
      <c r="I5646" s="153">
        <v>54</v>
      </c>
      <c r="J5646" s="148" t="s">
        <v>70</v>
      </c>
      <c r="K5646" s="153" t="s">
        <v>101</v>
      </c>
      <c r="L5646" s="153"/>
      <c r="M5646" s="153"/>
      <c r="N5646" s="153"/>
      <c r="O5646" s="155">
        <v>21988036400</v>
      </c>
      <c r="P5646" s="156" t="s">
        <v>60</v>
      </c>
      <c r="Q5646" s="157" t="s">
        <v>8211</v>
      </c>
      <c r="R5646" s="158"/>
      <c r="S5646" s="159"/>
      <c r="T5646" s="159" t="s">
        <v>6983</v>
      </c>
      <c r="U5646" s="159" t="s">
        <v>8212</v>
      </c>
      <c r="V5646" s="154">
        <v>46146</v>
      </c>
      <c r="W5646" s="154">
        <v>46155</v>
      </c>
      <c r="X5646" s="154"/>
      <c r="Y5646" s="160"/>
      <c r="Z5646" s="160"/>
      <c r="AA5646" s="153"/>
      <c r="AB5646" s="153"/>
      <c r="AC5646" s="182" t="e">
        <f t="shared" si="178"/>
        <v>#DIV/0!</v>
      </c>
      <c r="AD5646" s="153" t="e">
        <f t="shared" si="179"/>
        <v>#DIV/0!</v>
      </c>
      <c r="AE5646" s="207"/>
      <c r="AF5646" s="153"/>
      <c r="AG5646" s="159"/>
      <c r="AH5646" s="153"/>
      <c r="AI5646" s="161"/>
      <c r="AJ5646" s="153"/>
      <c r="AK5646" s="153"/>
      <c r="AL5646" s="207"/>
      <c r="AM5646" s="207"/>
      <c r="AN5646" s="207"/>
      <c r="AO5646" s="207"/>
      <c r="AP5646" s="147" t="s">
        <v>54</v>
      </c>
      <c r="AQ5646" s="147"/>
      <c r="AR5646" s="147"/>
      <c r="AS5646" s="209" t="s">
        <v>68</v>
      </c>
      <c r="AT5646" s="223" t="str">
        <f>MONTH(B5646)&amp;"/"&amp;YEAR(B5646)</f>
        <v>3/2026</v>
      </c>
      <c r="AU5646" s="223">
        <f>WEEKNUM(B5646)-WEEKNUM(EOMONTH(B5646,-1)+1)+1</f>
        <v>5</v>
      </c>
      <c r="AV5646" s="209" t="str">
        <f>MONTH(R5646)&amp;"/"&amp;YEAR(R5646)</f>
        <v>1/1900</v>
      </c>
      <c r="AW5646" s="209" t="e">
        <f>WEEKNUM(R5646)-WEEKNUM(EOMONTH(R5646,-1)+1)+1</f>
        <v>#NUM!</v>
      </c>
      <c r="AX5646" s="209">
        <f>IF(BB5646="S",IF(Q5646="1. Aceitou o programa",R5646-B5646,0),0)</f>
        <v>0</v>
      </c>
      <c r="AY5646" s="209">
        <f>IF(BB5646="S",IF(AND(S5646&lt;&gt;"",R5646&lt;&gt;""),S5646-R5646,0),0)</f>
        <v>0</v>
      </c>
      <c r="AZ5646" s="209">
        <f>IF(BB5646="S",IF(Q5646="1. Aceitou o programa",IF(OR(X5646="Não se Aplica",X5646=""),IF(OR(W5646="Não se Aplica",W5646=""),0,W5646-V5646),AVERAGE(X5646-W5646,W5646-V5646)),0),0)</f>
        <v>0</v>
      </c>
      <c r="BA5646" s="209">
        <f>IF(BB5646="S",IF(AND(Q5646="1. Aceitou o programa",AH5646="Realizada"),IFERROR(IF(AG5646="",0,AG5646-R5646),0),0),0)</f>
        <v>0</v>
      </c>
      <c r="BB5646" s="209" t="str">
        <f>_xlfn.XLOOKUP(U5646,'Lista Suspensa'!$AA$20:$AA$23,'Lista Suspensa'!$AB$20:$AB$23,"N/A")</f>
        <v>S</v>
      </c>
    </row>
    <row r="5647" spans="1:54" ht="12" customHeight="1">
      <c r="A5647" s="151" t="s">
        <v>54</v>
      </c>
      <c r="B5647" s="152">
        <v>46112</v>
      </c>
      <c r="C5647" s="153" t="s">
        <v>55</v>
      </c>
      <c r="D5647" s="153" t="s">
        <v>56</v>
      </c>
      <c r="E5647" s="244">
        <v>94020229</v>
      </c>
      <c r="F5647" s="144" t="s">
        <v>9934</v>
      </c>
      <c r="G5647" s="230"/>
      <c r="H5647" s="154">
        <v>26301</v>
      </c>
      <c r="I5647" s="153">
        <v>54</v>
      </c>
      <c r="J5647" s="148" t="s">
        <v>70</v>
      </c>
      <c r="K5647" s="153" t="s">
        <v>101</v>
      </c>
      <c r="L5647" s="153"/>
      <c r="M5647" s="153"/>
      <c r="N5647" s="153"/>
      <c r="O5647" s="155">
        <v>21970076106</v>
      </c>
      <c r="P5647" s="156" t="s">
        <v>60</v>
      </c>
      <c r="Q5647" s="157" t="s">
        <v>8211</v>
      </c>
      <c r="R5647" s="158"/>
      <c r="S5647" s="159"/>
      <c r="T5647" s="159" t="s">
        <v>6983</v>
      </c>
      <c r="U5647" s="159" t="s">
        <v>8212</v>
      </c>
      <c r="V5647" s="154">
        <v>46146</v>
      </c>
      <c r="W5647" s="154">
        <v>46155</v>
      </c>
      <c r="X5647" s="154"/>
      <c r="Y5647" s="160"/>
      <c r="Z5647" s="160"/>
      <c r="AA5647" s="153"/>
      <c r="AB5647" s="153"/>
      <c r="AC5647" s="182" t="e">
        <f t="shared" si="178"/>
        <v>#DIV/0!</v>
      </c>
      <c r="AD5647" s="153" t="e">
        <f t="shared" si="179"/>
        <v>#DIV/0!</v>
      </c>
      <c r="AE5647" s="207"/>
      <c r="AF5647" s="153"/>
      <c r="AG5647" s="159"/>
      <c r="AH5647" s="153"/>
      <c r="AI5647" s="161"/>
      <c r="AJ5647" s="153"/>
      <c r="AK5647" s="153"/>
      <c r="AL5647" s="207"/>
      <c r="AM5647" s="207"/>
      <c r="AN5647" s="207"/>
      <c r="AO5647" s="207"/>
      <c r="AP5647" s="147" t="s">
        <v>54</v>
      </c>
      <c r="AQ5647" s="147"/>
      <c r="AR5647" s="147"/>
      <c r="AS5647" s="209" t="s">
        <v>68</v>
      </c>
      <c r="AT5647" s="223" t="str">
        <f>MONTH(B5647)&amp;"/"&amp;YEAR(B5647)</f>
        <v>3/2026</v>
      </c>
      <c r="AU5647" s="223">
        <f>WEEKNUM(B5647)-WEEKNUM(EOMONTH(B5647,-1)+1)+1</f>
        <v>5</v>
      </c>
      <c r="AV5647" s="209" t="str">
        <f>MONTH(R5647)&amp;"/"&amp;YEAR(R5647)</f>
        <v>1/1900</v>
      </c>
      <c r="AW5647" s="209" t="e">
        <f>WEEKNUM(R5647)-WEEKNUM(EOMONTH(R5647,-1)+1)+1</f>
        <v>#NUM!</v>
      </c>
      <c r="AX5647" s="209">
        <f>IF(BB5647="S",IF(Q5647="1. Aceitou o programa",R5647-B5647,0),0)</f>
        <v>0</v>
      </c>
      <c r="AY5647" s="209">
        <f>IF(BB5647="S",IF(AND(S5647&lt;&gt;"",R5647&lt;&gt;""),S5647-R5647,0),0)</f>
        <v>0</v>
      </c>
      <c r="AZ5647" s="209">
        <f>IF(BB5647="S",IF(Q5647="1. Aceitou o programa",IF(OR(X5647="Não se Aplica",X5647=""),IF(OR(W5647="Não se Aplica",W5647=""),0,W5647-V5647),AVERAGE(X5647-W5647,W5647-V5647)),0),0)</f>
        <v>0</v>
      </c>
      <c r="BA5647" s="209">
        <f>IF(BB5647="S",IF(AND(Q5647="1. Aceitou o programa",AH5647="Realizada"),IFERROR(IF(AG5647="",0,AG5647-R5647),0),0),0)</f>
        <v>0</v>
      </c>
      <c r="BB5647" s="209" t="str">
        <f>_xlfn.XLOOKUP(U5647,'Lista Suspensa'!$AA$20:$AA$23,'Lista Suspensa'!$AB$20:$AB$23,"N/A")</f>
        <v>S</v>
      </c>
    </row>
    <row r="5648" spans="1:54" ht="12" customHeight="1">
      <c r="A5648" s="151" t="s">
        <v>54</v>
      </c>
      <c r="B5648" s="152">
        <v>46112</v>
      </c>
      <c r="C5648" s="153" t="s">
        <v>55</v>
      </c>
      <c r="D5648" s="153" t="s">
        <v>56</v>
      </c>
      <c r="E5648" s="244">
        <v>85491791</v>
      </c>
      <c r="F5648" s="144" t="s">
        <v>9935</v>
      </c>
      <c r="G5648" s="230"/>
      <c r="H5648" s="154">
        <v>26309</v>
      </c>
      <c r="I5648" s="153">
        <v>54</v>
      </c>
      <c r="J5648" s="148" t="s">
        <v>70</v>
      </c>
      <c r="K5648" s="153" t="s">
        <v>101</v>
      </c>
      <c r="L5648" s="153"/>
      <c r="M5648" s="153"/>
      <c r="N5648" s="153"/>
      <c r="O5648" s="155">
        <v>21996754988</v>
      </c>
      <c r="P5648" s="156" t="s">
        <v>60</v>
      </c>
      <c r="Q5648" s="157" t="s">
        <v>8211</v>
      </c>
      <c r="R5648" s="158"/>
      <c r="S5648" s="159"/>
      <c r="T5648" s="159" t="s">
        <v>6983</v>
      </c>
      <c r="U5648" s="159" t="s">
        <v>8212</v>
      </c>
      <c r="V5648" s="154">
        <v>46146</v>
      </c>
      <c r="W5648" s="154">
        <v>46155</v>
      </c>
      <c r="X5648" s="154"/>
      <c r="Y5648" s="160"/>
      <c r="Z5648" s="160"/>
      <c r="AA5648" s="153"/>
      <c r="AB5648" s="153"/>
      <c r="AC5648" s="182" t="e">
        <f t="shared" si="178"/>
        <v>#DIV/0!</v>
      </c>
      <c r="AD5648" s="153" t="e">
        <f t="shared" si="179"/>
        <v>#DIV/0!</v>
      </c>
      <c r="AE5648" s="207"/>
      <c r="AF5648" s="153"/>
      <c r="AG5648" s="159"/>
      <c r="AH5648" s="153"/>
      <c r="AI5648" s="161"/>
      <c r="AJ5648" s="153"/>
      <c r="AK5648" s="153"/>
      <c r="AL5648" s="207" t="s">
        <v>85</v>
      </c>
      <c r="AM5648" s="207" t="s">
        <v>86</v>
      </c>
      <c r="AN5648" s="207"/>
      <c r="AO5648" s="207"/>
      <c r="AP5648" s="147" t="s">
        <v>54</v>
      </c>
      <c r="AQ5648" s="147"/>
      <c r="AR5648" s="147"/>
      <c r="AS5648" s="209" t="s">
        <v>68</v>
      </c>
      <c r="AT5648" s="223" t="str">
        <f>MONTH(B5648)&amp;"/"&amp;YEAR(B5648)</f>
        <v>3/2026</v>
      </c>
      <c r="AU5648" s="223">
        <f>WEEKNUM(B5648)-WEEKNUM(EOMONTH(B5648,-1)+1)+1</f>
        <v>5</v>
      </c>
      <c r="AV5648" s="209" t="str">
        <f>MONTH(R5648)&amp;"/"&amp;YEAR(R5648)</f>
        <v>1/1900</v>
      </c>
      <c r="AW5648" s="209" t="e">
        <f>WEEKNUM(R5648)-WEEKNUM(EOMONTH(R5648,-1)+1)+1</f>
        <v>#NUM!</v>
      </c>
      <c r="AX5648" s="209">
        <f>IF(BB5648="S",IF(Q5648="1. Aceitou o programa",R5648-B5648,0),0)</f>
        <v>0</v>
      </c>
      <c r="AY5648" s="209">
        <f>IF(BB5648="S",IF(AND(S5648&lt;&gt;"",R5648&lt;&gt;""),S5648-R5648,0),0)</f>
        <v>0</v>
      </c>
      <c r="AZ5648" s="209">
        <f>IF(BB5648="S",IF(Q5648="1. Aceitou o programa",IF(OR(X5648="Não se Aplica",X5648=""),IF(OR(W5648="Não se Aplica",W5648=""),0,W5648-V5648),AVERAGE(X5648-W5648,W5648-V5648)),0),0)</f>
        <v>0</v>
      </c>
      <c r="BA5648" s="209">
        <f>IF(BB5648="S",IF(AND(Q5648="1. Aceitou o programa",AH5648="Realizada"),IFERROR(IF(AG5648="",0,AG5648-R5648),0),0),0)</f>
        <v>0</v>
      </c>
      <c r="BB5648" s="209" t="str">
        <f>_xlfn.XLOOKUP(U5648,'Lista Suspensa'!$AA$20:$AA$23,'Lista Suspensa'!$AB$20:$AB$23,"N/A")</f>
        <v>S</v>
      </c>
    </row>
    <row r="5649" spans="1:54" ht="12" customHeight="1">
      <c r="A5649" s="151" t="s">
        <v>54</v>
      </c>
      <c r="B5649" s="152">
        <v>46112</v>
      </c>
      <c r="C5649" s="153" t="s">
        <v>55</v>
      </c>
      <c r="D5649" s="153" t="s">
        <v>56</v>
      </c>
      <c r="E5649" s="244">
        <v>86957306</v>
      </c>
      <c r="F5649" s="144" t="s">
        <v>9936</v>
      </c>
      <c r="G5649" s="230"/>
      <c r="H5649" s="154">
        <v>26408</v>
      </c>
      <c r="I5649" s="153">
        <v>54</v>
      </c>
      <c r="J5649" s="148" t="s">
        <v>58</v>
      </c>
      <c r="K5649" s="153" t="s">
        <v>101</v>
      </c>
      <c r="L5649" s="153"/>
      <c r="M5649" s="153"/>
      <c r="N5649" s="153"/>
      <c r="O5649" s="155">
        <v>21994975298</v>
      </c>
      <c r="P5649" s="156" t="s">
        <v>60</v>
      </c>
      <c r="Q5649" s="157" t="s">
        <v>8211</v>
      </c>
      <c r="R5649" s="158"/>
      <c r="S5649" s="159"/>
      <c r="T5649" s="159" t="s">
        <v>6983</v>
      </c>
      <c r="U5649" s="159" t="s">
        <v>8212</v>
      </c>
      <c r="V5649" s="154">
        <v>46146</v>
      </c>
      <c r="W5649" s="154">
        <v>46155</v>
      </c>
      <c r="X5649" s="154"/>
      <c r="Y5649" s="160"/>
      <c r="Z5649" s="160"/>
      <c r="AA5649" s="153"/>
      <c r="AB5649" s="153"/>
      <c r="AC5649" s="182" t="e">
        <f t="shared" si="178"/>
        <v>#DIV/0!</v>
      </c>
      <c r="AD5649" s="153" t="e">
        <f t="shared" si="179"/>
        <v>#DIV/0!</v>
      </c>
      <c r="AE5649" s="207"/>
      <c r="AF5649" s="153"/>
      <c r="AG5649" s="159"/>
      <c r="AH5649" s="153"/>
      <c r="AI5649" s="161"/>
      <c r="AJ5649" s="153"/>
      <c r="AK5649" s="153"/>
      <c r="AL5649" s="207"/>
      <c r="AM5649" s="207"/>
      <c r="AN5649" s="207"/>
      <c r="AO5649" s="207"/>
      <c r="AP5649" s="147" t="s">
        <v>54</v>
      </c>
      <c r="AQ5649" s="147"/>
      <c r="AR5649" s="147"/>
      <c r="AS5649" s="209" t="s">
        <v>68</v>
      </c>
      <c r="AT5649" s="223" t="str">
        <f>MONTH(B5649)&amp;"/"&amp;YEAR(B5649)</f>
        <v>3/2026</v>
      </c>
      <c r="AU5649" s="223">
        <f>WEEKNUM(B5649)-WEEKNUM(EOMONTH(B5649,-1)+1)+1</f>
        <v>5</v>
      </c>
      <c r="AV5649" s="209" t="str">
        <f>MONTH(R5649)&amp;"/"&amp;YEAR(R5649)</f>
        <v>1/1900</v>
      </c>
      <c r="AW5649" s="209" t="e">
        <f>WEEKNUM(R5649)-WEEKNUM(EOMONTH(R5649,-1)+1)+1</f>
        <v>#NUM!</v>
      </c>
      <c r="AX5649" s="209">
        <f>IF(BB5649="S",IF(Q5649="1. Aceitou o programa",R5649-B5649,0),0)</f>
        <v>0</v>
      </c>
      <c r="AY5649" s="209">
        <f>IF(BB5649="S",IF(AND(S5649&lt;&gt;"",R5649&lt;&gt;""),S5649-R5649,0),0)</f>
        <v>0</v>
      </c>
      <c r="AZ5649" s="209">
        <f>IF(BB5649="S",IF(Q5649="1. Aceitou o programa",IF(OR(X5649="Não se Aplica",X5649=""),IF(OR(W5649="Não se Aplica",W5649=""),0,W5649-V5649),AVERAGE(X5649-W5649,W5649-V5649)),0),0)</f>
        <v>0</v>
      </c>
      <c r="BA5649" s="209">
        <f>IF(BB5649="S",IF(AND(Q5649="1. Aceitou o programa",AH5649="Realizada"),IFERROR(IF(AG5649="",0,AG5649-R5649),0),0),0)</f>
        <v>0</v>
      </c>
      <c r="BB5649" s="209" t="str">
        <f>_xlfn.XLOOKUP(U5649,'Lista Suspensa'!$AA$20:$AA$23,'Lista Suspensa'!$AB$20:$AB$23,"N/A")</f>
        <v>S</v>
      </c>
    </row>
    <row r="5650" spans="1:54" ht="12" customHeight="1">
      <c r="A5650" s="151" t="s">
        <v>54</v>
      </c>
      <c r="B5650" s="152">
        <v>46112</v>
      </c>
      <c r="C5650" s="153" t="s">
        <v>55</v>
      </c>
      <c r="D5650" s="153" t="s">
        <v>56</v>
      </c>
      <c r="E5650" s="244">
        <v>93796181</v>
      </c>
      <c r="F5650" s="144" t="s">
        <v>9937</v>
      </c>
      <c r="G5650" s="230"/>
      <c r="H5650" s="154">
        <v>26431</v>
      </c>
      <c r="I5650" s="153">
        <v>54</v>
      </c>
      <c r="J5650" s="148" t="s">
        <v>70</v>
      </c>
      <c r="K5650" s="153" t="s">
        <v>101</v>
      </c>
      <c r="L5650" s="153"/>
      <c r="M5650" s="153"/>
      <c r="N5650" s="153"/>
      <c r="O5650" s="155">
        <v>21979476695</v>
      </c>
      <c r="P5650" s="156" t="s">
        <v>60</v>
      </c>
      <c r="Q5650" s="157" t="s">
        <v>8211</v>
      </c>
      <c r="R5650" s="158"/>
      <c r="S5650" s="159"/>
      <c r="T5650" s="159" t="s">
        <v>6983</v>
      </c>
      <c r="U5650" s="159" t="s">
        <v>8212</v>
      </c>
      <c r="V5650" s="154">
        <v>46146</v>
      </c>
      <c r="W5650" s="154">
        <v>46155</v>
      </c>
      <c r="X5650" s="154"/>
      <c r="Y5650" s="160"/>
      <c r="Z5650" s="160"/>
      <c r="AA5650" s="153"/>
      <c r="AB5650" s="153"/>
      <c r="AC5650" s="182" t="e">
        <f t="shared" si="178"/>
        <v>#DIV/0!</v>
      </c>
      <c r="AD5650" s="153" t="e">
        <f t="shared" si="179"/>
        <v>#DIV/0!</v>
      </c>
      <c r="AE5650" s="207"/>
      <c r="AF5650" s="153"/>
      <c r="AG5650" s="159"/>
      <c r="AH5650" s="153"/>
      <c r="AI5650" s="161"/>
      <c r="AJ5650" s="153"/>
      <c r="AK5650" s="153"/>
      <c r="AL5650" s="207"/>
      <c r="AM5650" s="207"/>
      <c r="AN5650" s="207"/>
      <c r="AO5650" s="207"/>
      <c r="AP5650" s="147" t="s">
        <v>54</v>
      </c>
      <c r="AQ5650" s="147"/>
      <c r="AR5650" s="147"/>
      <c r="AS5650" s="209" t="s">
        <v>68</v>
      </c>
      <c r="AT5650" s="223" t="str">
        <f>MONTH(B5650)&amp;"/"&amp;YEAR(B5650)</f>
        <v>3/2026</v>
      </c>
      <c r="AU5650" s="223">
        <f>WEEKNUM(B5650)-WEEKNUM(EOMONTH(B5650,-1)+1)+1</f>
        <v>5</v>
      </c>
      <c r="AV5650" s="209" t="str">
        <f>MONTH(R5650)&amp;"/"&amp;YEAR(R5650)</f>
        <v>1/1900</v>
      </c>
      <c r="AW5650" s="209" t="e">
        <f>WEEKNUM(R5650)-WEEKNUM(EOMONTH(R5650,-1)+1)+1</f>
        <v>#NUM!</v>
      </c>
      <c r="AX5650" s="209">
        <f>IF(BB5650="S",IF(Q5650="1. Aceitou o programa",R5650-B5650,0),0)</f>
        <v>0</v>
      </c>
      <c r="AY5650" s="209">
        <f>IF(BB5650="S",IF(AND(S5650&lt;&gt;"",R5650&lt;&gt;""),S5650-R5650,0),0)</f>
        <v>0</v>
      </c>
      <c r="AZ5650" s="209">
        <f>IF(BB5650="S",IF(Q5650="1. Aceitou o programa",IF(OR(X5650="Não se Aplica",X5650=""),IF(OR(W5650="Não se Aplica",W5650=""),0,W5650-V5650),AVERAGE(X5650-W5650,W5650-V5650)),0),0)</f>
        <v>0</v>
      </c>
      <c r="BA5650" s="209">
        <f>IF(BB5650="S",IF(AND(Q5650="1. Aceitou o programa",AH5650="Realizada"),IFERROR(IF(AG5650="",0,AG5650-R5650),0),0),0)</f>
        <v>0</v>
      </c>
      <c r="BB5650" s="209" t="str">
        <f>_xlfn.XLOOKUP(U5650,'Lista Suspensa'!$AA$20:$AA$23,'Lista Suspensa'!$AB$20:$AB$23,"N/A")</f>
        <v>S</v>
      </c>
    </row>
    <row r="5651" spans="1:54" ht="12" customHeight="1">
      <c r="A5651" s="151" t="s">
        <v>54</v>
      </c>
      <c r="B5651" s="152">
        <v>46112</v>
      </c>
      <c r="C5651" s="153" t="s">
        <v>55</v>
      </c>
      <c r="D5651" s="153" t="s">
        <v>56</v>
      </c>
      <c r="E5651" s="244">
        <v>93840245</v>
      </c>
      <c r="F5651" s="144" t="s">
        <v>9938</v>
      </c>
      <c r="G5651" s="230"/>
      <c r="H5651" s="154">
        <v>26434</v>
      </c>
      <c r="I5651" s="153">
        <v>54</v>
      </c>
      <c r="J5651" s="148" t="s">
        <v>70</v>
      </c>
      <c r="K5651" s="153" t="s">
        <v>101</v>
      </c>
      <c r="L5651" s="153"/>
      <c r="M5651" s="153"/>
      <c r="N5651" s="153"/>
      <c r="O5651" s="155">
        <v>21994559975</v>
      </c>
      <c r="P5651" s="156" t="s">
        <v>60</v>
      </c>
      <c r="Q5651" s="157" t="s">
        <v>8211</v>
      </c>
      <c r="R5651" s="158"/>
      <c r="S5651" s="159"/>
      <c r="T5651" s="159" t="s">
        <v>6983</v>
      </c>
      <c r="U5651" s="159" t="s">
        <v>8212</v>
      </c>
      <c r="V5651" s="154">
        <v>46146</v>
      </c>
      <c r="W5651" s="154">
        <v>46155</v>
      </c>
      <c r="X5651" s="154"/>
      <c r="Y5651" s="160"/>
      <c r="Z5651" s="160"/>
      <c r="AA5651" s="153"/>
      <c r="AB5651" s="153"/>
      <c r="AC5651" s="182" t="e">
        <f t="shared" si="178"/>
        <v>#DIV/0!</v>
      </c>
      <c r="AD5651" s="153" t="e">
        <f t="shared" si="179"/>
        <v>#DIV/0!</v>
      </c>
      <c r="AE5651" s="207"/>
      <c r="AF5651" s="153"/>
      <c r="AG5651" s="159"/>
      <c r="AH5651" s="153"/>
      <c r="AI5651" s="161"/>
      <c r="AJ5651" s="153"/>
      <c r="AK5651" s="153"/>
      <c r="AL5651" s="207"/>
      <c r="AM5651" s="207"/>
      <c r="AN5651" s="207"/>
      <c r="AO5651" s="207"/>
      <c r="AP5651" s="147" t="s">
        <v>54</v>
      </c>
      <c r="AQ5651" s="147"/>
      <c r="AR5651" s="147"/>
      <c r="AS5651" s="209" t="s">
        <v>68</v>
      </c>
      <c r="AT5651" s="223" t="str">
        <f>MONTH(B5651)&amp;"/"&amp;YEAR(B5651)</f>
        <v>3/2026</v>
      </c>
      <c r="AU5651" s="223">
        <f>WEEKNUM(B5651)-WEEKNUM(EOMONTH(B5651,-1)+1)+1</f>
        <v>5</v>
      </c>
      <c r="AV5651" s="209" t="str">
        <f>MONTH(R5651)&amp;"/"&amp;YEAR(R5651)</f>
        <v>1/1900</v>
      </c>
      <c r="AW5651" s="209" t="e">
        <f>WEEKNUM(R5651)-WEEKNUM(EOMONTH(R5651,-1)+1)+1</f>
        <v>#NUM!</v>
      </c>
      <c r="AX5651" s="209">
        <f>IF(BB5651="S",IF(Q5651="1. Aceitou o programa",R5651-B5651,0),0)</f>
        <v>0</v>
      </c>
      <c r="AY5651" s="209">
        <f>IF(BB5651="S",IF(AND(S5651&lt;&gt;"",R5651&lt;&gt;""),S5651-R5651,0),0)</f>
        <v>0</v>
      </c>
      <c r="AZ5651" s="209">
        <f>IF(BB5651="S",IF(Q5651="1. Aceitou o programa",IF(OR(X5651="Não se Aplica",X5651=""),IF(OR(W5651="Não se Aplica",W5651=""),0,W5651-V5651),AVERAGE(X5651-W5651,W5651-V5651)),0),0)</f>
        <v>0</v>
      </c>
      <c r="BA5651" s="209">
        <f>IF(BB5651="S",IF(AND(Q5651="1. Aceitou o programa",AH5651="Realizada"),IFERROR(IF(AG5651="",0,AG5651-R5651),0),0),0)</f>
        <v>0</v>
      </c>
      <c r="BB5651" s="209" t="str">
        <f>_xlfn.XLOOKUP(U5651,'Lista Suspensa'!$AA$20:$AA$23,'Lista Suspensa'!$AB$20:$AB$23,"N/A")</f>
        <v>S</v>
      </c>
    </row>
    <row r="5652" spans="1:54" ht="12" customHeight="1">
      <c r="A5652" s="151" t="s">
        <v>54</v>
      </c>
      <c r="B5652" s="152">
        <v>46112</v>
      </c>
      <c r="C5652" s="153" t="s">
        <v>55</v>
      </c>
      <c r="D5652" s="153" t="s">
        <v>56</v>
      </c>
      <c r="E5652" s="244">
        <v>83587338</v>
      </c>
      <c r="F5652" s="144" t="s">
        <v>9939</v>
      </c>
      <c r="G5652" s="230"/>
      <c r="H5652" s="154">
        <v>26510</v>
      </c>
      <c r="I5652" s="153">
        <v>53</v>
      </c>
      <c r="J5652" s="148" t="s">
        <v>70</v>
      </c>
      <c r="K5652" s="153" t="s">
        <v>101</v>
      </c>
      <c r="L5652" s="153"/>
      <c r="M5652" s="153"/>
      <c r="N5652" s="153"/>
      <c r="O5652" s="155">
        <v>21970352817</v>
      </c>
      <c r="P5652" s="156" t="s">
        <v>60</v>
      </c>
      <c r="Q5652" s="157" t="s">
        <v>8211</v>
      </c>
      <c r="R5652" s="158"/>
      <c r="S5652" s="159"/>
      <c r="T5652" s="159" t="s">
        <v>6983</v>
      </c>
      <c r="U5652" s="159" t="s">
        <v>8212</v>
      </c>
      <c r="V5652" s="154">
        <v>46146</v>
      </c>
      <c r="W5652" s="154">
        <v>46155</v>
      </c>
      <c r="X5652" s="154"/>
      <c r="Y5652" s="160"/>
      <c r="Z5652" s="160"/>
      <c r="AA5652" s="153"/>
      <c r="AB5652" s="153"/>
      <c r="AC5652" s="182" t="e">
        <f t="shared" si="178"/>
        <v>#DIV/0!</v>
      </c>
      <c r="AD5652" s="153" t="e">
        <f t="shared" si="179"/>
        <v>#DIV/0!</v>
      </c>
      <c r="AE5652" s="207"/>
      <c r="AF5652" s="153"/>
      <c r="AG5652" s="159"/>
      <c r="AH5652" s="153"/>
      <c r="AI5652" s="161"/>
      <c r="AJ5652" s="153"/>
      <c r="AK5652" s="153"/>
      <c r="AL5652" s="207"/>
      <c r="AM5652" s="207"/>
      <c r="AN5652" s="207"/>
      <c r="AO5652" s="207"/>
      <c r="AP5652" s="147" t="s">
        <v>54</v>
      </c>
      <c r="AQ5652" s="147"/>
      <c r="AR5652" s="147"/>
      <c r="AS5652" s="209" t="s">
        <v>68</v>
      </c>
      <c r="AT5652" s="223" t="str">
        <f>MONTH(B5652)&amp;"/"&amp;YEAR(B5652)</f>
        <v>3/2026</v>
      </c>
      <c r="AU5652" s="223">
        <f>WEEKNUM(B5652)-WEEKNUM(EOMONTH(B5652,-1)+1)+1</f>
        <v>5</v>
      </c>
      <c r="AV5652" s="209" t="str">
        <f>MONTH(R5652)&amp;"/"&amp;YEAR(R5652)</f>
        <v>1/1900</v>
      </c>
      <c r="AW5652" s="209" t="e">
        <f>WEEKNUM(R5652)-WEEKNUM(EOMONTH(R5652,-1)+1)+1</f>
        <v>#NUM!</v>
      </c>
      <c r="AX5652" s="209">
        <f>IF(BB5652="S",IF(Q5652="1. Aceitou o programa",R5652-B5652,0),0)</f>
        <v>0</v>
      </c>
      <c r="AY5652" s="209">
        <f>IF(BB5652="S",IF(AND(S5652&lt;&gt;"",R5652&lt;&gt;""),S5652-R5652,0),0)</f>
        <v>0</v>
      </c>
      <c r="AZ5652" s="209">
        <f>IF(BB5652="S",IF(Q5652="1. Aceitou o programa",IF(OR(X5652="Não se Aplica",X5652=""),IF(OR(W5652="Não se Aplica",W5652=""),0,W5652-V5652),AVERAGE(X5652-W5652,W5652-V5652)),0),0)</f>
        <v>0</v>
      </c>
      <c r="BA5652" s="209">
        <f>IF(BB5652="S",IF(AND(Q5652="1. Aceitou o programa",AH5652="Realizada"),IFERROR(IF(AG5652="",0,AG5652-R5652),0),0),0)</f>
        <v>0</v>
      </c>
      <c r="BB5652" s="209" t="str">
        <f>_xlfn.XLOOKUP(U5652,'Lista Suspensa'!$AA$20:$AA$23,'Lista Suspensa'!$AB$20:$AB$23,"N/A")</f>
        <v>S</v>
      </c>
    </row>
    <row r="5653" spans="1:54" ht="12" customHeight="1">
      <c r="A5653" s="151" t="s">
        <v>54</v>
      </c>
      <c r="B5653" s="152">
        <v>46112</v>
      </c>
      <c r="C5653" s="153" t="s">
        <v>55</v>
      </c>
      <c r="D5653" s="153" t="s">
        <v>56</v>
      </c>
      <c r="E5653" s="244">
        <v>89121450</v>
      </c>
      <c r="F5653" s="144" t="s">
        <v>9940</v>
      </c>
      <c r="G5653" s="230"/>
      <c r="H5653" s="154">
        <v>26547</v>
      </c>
      <c r="I5653" s="153">
        <v>53</v>
      </c>
      <c r="J5653" s="148" t="s">
        <v>70</v>
      </c>
      <c r="K5653" s="153" t="s">
        <v>101</v>
      </c>
      <c r="L5653" s="153"/>
      <c r="M5653" s="153"/>
      <c r="N5653" s="153"/>
      <c r="O5653" s="155">
        <v>21973774020</v>
      </c>
      <c r="P5653" s="156" t="s">
        <v>60</v>
      </c>
      <c r="Q5653" s="157" t="s">
        <v>8211</v>
      </c>
      <c r="R5653" s="158"/>
      <c r="S5653" s="159"/>
      <c r="T5653" s="159" t="s">
        <v>6983</v>
      </c>
      <c r="U5653" s="159" t="s">
        <v>8212</v>
      </c>
      <c r="V5653" s="154">
        <v>46146</v>
      </c>
      <c r="W5653" s="154">
        <v>46155</v>
      </c>
      <c r="X5653" s="154"/>
      <c r="Y5653" s="160"/>
      <c r="Z5653" s="160"/>
      <c r="AA5653" s="153"/>
      <c r="AB5653" s="153"/>
      <c r="AC5653" s="182" t="e">
        <f t="shared" si="178"/>
        <v>#DIV/0!</v>
      </c>
      <c r="AD5653" s="153" t="e">
        <f t="shared" si="179"/>
        <v>#DIV/0!</v>
      </c>
      <c r="AE5653" s="207"/>
      <c r="AF5653" s="153"/>
      <c r="AG5653" s="159"/>
      <c r="AH5653" s="153"/>
      <c r="AI5653" s="161"/>
      <c r="AJ5653" s="153"/>
      <c r="AK5653" s="153"/>
      <c r="AL5653" s="207"/>
      <c r="AM5653" s="207"/>
      <c r="AN5653" s="207"/>
      <c r="AO5653" s="207"/>
      <c r="AP5653" s="147" t="s">
        <v>54</v>
      </c>
      <c r="AQ5653" s="147"/>
      <c r="AR5653" s="147"/>
      <c r="AS5653" s="209" t="s">
        <v>68</v>
      </c>
      <c r="AT5653" s="223" t="str">
        <f>MONTH(B5653)&amp;"/"&amp;YEAR(B5653)</f>
        <v>3/2026</v>
      </c>
      <c r="AU5653" s="223">
        <f>WEEKNUM(B5653)-WEEKNUM(EOMONTH(B5653,-1)+1)+1</f>
        <v>5</v>
      </c>
      <c r="AV5653" s="209" t="str">
        <f>MONTH(R5653)&amp;"/"&amp;YEAR(R5653)</f>
        <v>1/1900</v>
      </c>
      <c r="AW5653" s="209" t="e">
        <f>WEEKNUM(R5653)-WEEKNUM(EOMONTH(R5653,-1)+1)+1</f>
        <v>#NUM!</v>
      </c>
      <c r="AX5653" s="209">
        <f>IF(BB5653="S",IF(Q5653="1. Aceitou o programa",R5653-B5653,0),0)</f>
        <v>0</v>
      </c>
      <c r="AY5653" s="209">
        <f>IF(BB5653="S",IF(AND(S5653&lt;&gt;"",R5653&lt;&gt;""),S5653-R5653,0),0)</f>
        <v>0</v>
      </c>
      <c r="AZ5653" s="209">
        <f>IF(BB5653="S",IF(Q5653="1. Aceitou o programa",IF(OR(X5653="Não se Aplica",X5653=""),IF(OR(W5653="Não se Aplica",W5653=""),0,W5653-V5653),AVERAGE(X5653-W5653,W5653-V5653)),0),0)</f>
        <v>0</v>
      </c>
      <c r="BA5653" s="209">
        <f>IF(BB5653="S",IF(AND(Q5653="1. Aceitou o programa",AH5653="Realizada"),IFERROR(IF(AG5653="",0,AG5653-R5653),0),0),0)</f>
        <v>0</v>
      </c>
      <c r="BB5653" s="209" t="str">
        <f>_xlfn.XLOOKUP(U5653,'Lista Suspensa'!$AA$20:$AA$23,'Lista Suspensa'!$AB$20:$AB$23,"N/A")</f>
        <v>S</v>
      </c>
    </row>
    <row r="5654" spans="1:54" ht="12" customHeight="1">
      <c r="A5654" s="151" t="s">
        <v>54</v>
      </c>
      <c r="B5654" s="152">
        <v>46112</v>
      </c>
      <c r="C5654" s="153" t="s">
        <v>55</v>
      </c>
      <c r="D5654" s="153" t="s">
        <v>56</v>
      </c>
      <c r="E5654" s="244">
        <v>84639808</v>
      </c>
      <c r="F5654" s="144" t="s">
        <v>9941</v>
      </c>
      <c r="G5654" s="230"/>
      <c r="H5654" s="154">
        <v>26572</v>
      </c>
      <c r="I5654" s="153">
        <v>53</v>
      </c>
      <c r="J5654" s="148" t="s">
        <v>58</v>
      </c>
      <c r="K5654" s="153" t="s">
        <v>101</v>
      </c>
      <c r="L5654" s="153"/>
      <c r="M5654" s="153"/>
      <c r="N5654" s="153"/>
      <c r="O5654" s="155">
        <v>21999041181</v>
      </c>
      <c r="P5654" s="156" t="s">
        <v>60</v>
      </c>
      <c r="Q5654" s="157" t="s">
        <v>8211</v>
      </c>
      <c r="R5654" s="158"/>
      <c r="S5654" s="159"/>
      <c r="T5654" s="159" t="s">
        <v>6983</v>
      </c>
      <c r="U5654" s="159" t="s">
        <v>8212</v>
      </c>
      <c r="V5654" s="154">
        <v>46146</v>
      </c>
      <c r="W5654" s="154">
        <v>46155</v>
      </c>
      <c r="X5654" s="154"/>
      <c r="Y5654" s="160"/>
      <c r="Z5654" s="160"/>
      <c r="AA5654" s="153"/>
      <c r="AB5654" s="153"/>
      <c r="AC5654" s="182" t="e">
        <f t="shared" si="178"/>
        <v>#DIV/0!</v>
      </c>
      <c r="AD5654" s="153" t="e">
        <f t="shared" si="179"/>
        <v>#DIV/0!</v>
      </c>
      <c r="AE5654" s="207"/>
      <c r="AF5654" s="153"/>
      <c r="AG5654" s="159"/>
      <c r="AH5654" s="153"/>
      <c r="AI5654" s="161"/>
      <c r="AJ5654" s="153"/>
      <c r="AK5654" s="153"/>
      <c r="AL5654" s="207"/>
      <c r="AM5654" s="207"/>
      <c r="AN5654" s="207"/>
      <c r="AO5654" s="207"/>
      <c r="AP5654" s="147" t="s">
        <v>54</v>
      </c>
      <c r="AQ5654" s="147"/>
      <c r="AR5654" s="147"/>
      <c r="AS5654" s="209" t="s">
        <v>68</v>
      </c>
      <c r="AT5654" s="223" t="str">
        <f>MONTH(B5654)&amp;"/"&amp;YEAR(B5654)</f>
        <v>3/2026</v>
      </c>
      <c r="AU5654" s="223">
        <f>WEEKNUM(B5654)-WEEKNUM(EOMONTH(B5654,-1)+1)+1</f>
        <v>5</v>
      </c>
      <c r="AV5654" s="209" t="str">
        <f>MONTH(R5654)&amp;"/"&amp;YEAR(R5654)</f>
        <v>1/1900</v>
      </c>
      <c r="AW5654" s="209" t="e">
        <f>WEEKNUM(R5654)-WEEKNUM(EOMONTH(R5654,-1)+1)+1</f>
        <v>#NUM!</v>
      </c>
      <c r="AX5654" s="209">
        <f>IF(BB5654="S",IF(Q5654="1. Aceitou o programa",R5654-B5654,0),0)</f>
        <v>0</v>
      </c>
      <c r="AY5654" s="209">
        <f>IF(BB5654="S",IF(AND(S5654&lt;&gt;"",R5654&lt;&gt;""),S5654-R5654,0),0)</f>
        <v>0</v>
      </c>
      <c r="AZ5654" s="209">
        <f>IF(BB5654="S",IF(Q5654="1. Aceitou o programa",IF(OR(X5654="Não se Aplica",X5654=""),IF(OR(W5654="Não se Aplica",W5654=""),0,W5654-V5654),AVERAGE(X5654-W5654,W5654-V5654)),0),0)</f>
        <v>0</v>
      </c>
      <c r="BA5654" s="209">
        <f>IF(BB5654="S",IF(AND(Q5654="1. Aceitou o programa",AH5654="Realizada"),IFERROR(IF(AG5654="",0,AG5654-R5654),0),0),0)</f>
        <v>0</v>
      </c>
      <c r="BB5654" s="209" t="str">
        <f>_xlfn.XLOOKUP(U5654,'Lista Suspensa'!$AA$20:$AA$23,'Lista Suspensa'!$AB$20:$AB$23,"N/A")</f>
        <v>S</v>
      </c>
    </row>
    <row r="5655" spans="1:54" ht="12" customHeight="1">
      <c r="A5655" s="151" t="s">
        <v>54</v>
      </c>
      <c r="B5655" s="152">
        <v>46112</v>
      </c>
      <c r="C5655" s="153" t="s">
        <v>55</v>
      </c>
      <c r="D5655" s="153" t="s">
        <v>56</v>
      </c>
      <c r="E5655" s="244">
        <v>93157682</v>
      </c>
      <c r="F5655" s="144" t="s">
        <v>9942</v>
      </c>
      <c r="G5655" s="230"/>
      <c r="H5655" s="154">
        <v>26578</v>
      </c>
      <c r="I5655" s="153">
        <v>53</v>
      </c>
      <c r="J5655" s="148" t="s">
        <v>70</v>
      </c>
      <c r="K5655" s="153" t="s">
        <v>101</v>
      </c>
      <c r="L5655" s="153"/>
      <c r="M5655" s="153"/>
      <c r="N5655" s="153"/>
      <c r="O5655" s="155">
        <v>21987780892</v>
      </c>
      <c r="P5655" s="156" t="s">
        <v>60</v>
      </c>
      <c r="Q5655" s="157" t="s">
        <v>8211</v>
      </c>
      <c r="R5655" s="158"/>
      <c r="S5655" s="159"/>
      <c r="T5655" s="159" t="s">
        <v>6983</v>
      </c>
      <c r="U5655" s="159" t="s">
        <v>8212</v>
      </c>
      <c r="V5655" s="154">
        <v>46146</v>
      </c>
      <c r="W5655" s="154">
        <v>46155</v>
      </c>
      <c r="X5655" s="154"/>
      <c r="Y5655" s="160"/>
      <c r="Z5655" s="160"/>
      <c r="AA5655" s="153"/>
      <c r="AB5655" s="153"/>
      <c r="AC5655" s="182" t="e">
        <f t="shared" si="178"/>
        <v>#DIV/0!</v>
      </c>
      <c r="AD5655" s="153" t="e">
        <f t="shared" si="179"/>
        <v>#DIV/0!</v>
      </c>
      <c r="AE5655" s="207"/>
      <c r="AF5655" s="153"/>
      <c r="AG5655" s="159"/>
      <c r="AH5655" s="153"/>
      <c r="AI5655" s="161"/>
      <c r="AJ5655" s="153"/>
      <c r="AK5655" s="153"/>
      <c r="AL5655" s="207"/>
      <c r="AM5655" s="207"/>
      <c r="AN5655" s="207"/>
      <c r="AO5655" s="207"/>
      <c r="AP5655" s="147" t="s">
        <v>54</v>
      </c>
      <c r="AQ5655" s="147"/>
      <c r="AR5655" s="147"/>
      <c r="AS5655" s="209" t="s">
        <v>68</v>
      </c>
      <c r="AT5655" s="223" t="str">
        <f>MONTH(B5655)&amp;"/"&amp;YEAR(B5655)</f>
        <v>3/2026</v>
      </c>
      <c r="AU5655" s="223">
        <f>WEEKNUM(B5655)-WEEKNUM(EOMONTH(B5655,-1)+1)+1</f>
        <v>5</v>
      </c>
      <c r="AV5655" s="209" t="str">
        <f>MONTH(R5655)&amp;"/"&amp;YEAR(R5655)</f>
        <v>1/1900</v>
      </c>
      <c r="AW5655" s="209" t="e">
        <f>WEEKNUM(R5655)-WEEKNUM(EOMONTH(R5655,-1)+1)+1</f>
        <v>#NUM!</v>
      </c>
      <c r="AX5655" s="209">
        <f>IF(BB5655="S",IF(Q5655="1. Aceitou o programa",R5655-B5655,0),0)</f>
        <v>0</v>
      </c>
      <c r="AY5655" s="209">
        <f>IF(BB5655="S",IF(AND(S5655&lt;&gt;"",R5655&lt;&gt;""),S5655-R5655,0),0)</f>
        <v>0</v>
      </c>
      <c r="AZ5655" s="209">
        <f>IF(BB5655="S",IF(Q5655="1. Aceitou o programa",IF(OR(X5655="Não se Aplica",X5655=""),IF(OR(W5655="Não se Aplica",W5655=""),0,W5655-V5655),AVERAGE(X5655-W5655,W5655-V5655)),0),0)</f>
        <v>0</v>
      </c>
      <c r="BA5655" s="209">
        <f>IF(BB5655="S",IF(AND(Q5655="1. Aceitou o programa",AH5655="Realizada"),IFERROR(IF(AG5655="",0,AG5655-R5655),0),0),0)</f>
        <v>0</v>
      </c>
      <c r="BB5655" s="209" t="str">
        <f>_xlfn.XLOOKUP(U5655,'Lista Suspensa'!$AA$20:$AA$23,'Lista Suspensa'!$AB$20:$AB$23,"N/A")</f>
        <v>S</v>
      </c>
    </row>
    <row r="5656" spans="1:54" ht="12" customHeight="1">
      <c r="A5656" s="151" t="s">
        <v>54</v>
      </c>
      <c r="B5656" s="152">
        <v>46112</v>
      </c>
      <c r="C5656" s="153" t="s">
        <v>55</v>
      </c>
      <c r="D5656" s="153" t="s">
        <v>56</v>
      </c>
      <c r="E5656" s="244">
        <v>95906169</v>
      </c>
      <c r="F5656" s="144" t="s">
        <v>9943</v>
      </c>
      <c r="G5656" s="230"/>
      <c r="H5656" s="154">
        <v>26608</v>
      </c>
      <c r="I5656" s="153">
        <v>53</v>
      </c>
      <c r="J5656" s="148" t="s">
        <v>70</v>
      </c>
      <c r="K5656" s="153" t="s">
        <v>101</v>
      </c>
      <c r="L5656" s="153"/>
      <c r="M5656" s="153"/>
      <c r="N5656" s="153"/>
      <c r="O5656" s="155">
        <v>21967864841</v>
      </c>
      <c r="P5656" s="156" t="s">
        <v>60</v>
      </c>
      <c r="Q5656" s="157" t="s">
        <v>8211</v>
      </c>
      <c r="R5656" s="158"/>
      <c r="S5656" s="159"/>
      <c r="T5656" s="159" t="s">
        <v>6983</v>
      </c>
      <c r="U5656" s="159" t="s">
        <v>8212</v>
      </c>
      <c r="V5656" s="154">
        <v>46146</v>
      </c>
      <c r="W5656" s="154">
        <v>46155</v>
      </c>
      <c r="X5656" s="154"/>
      <c r="Y5656" s="160"/>
      <c r="Z5656" s="160"/>
      <c r="AA5656" s="153"/>
      <c r="AB5656" s="153"/>
      <c r="AC5656" s="182" t="e">
        <f t="shared" si="178"/>
        <v>#DIV/0!</v>
      </c>
      <c r="AD5656" s="153" t="e">
        <f t="shared" si="179"/>
        <v>#DIV/0!</v>
      </c>
      <c r="AE5656" s="207"/>
      <c r="AF5656" s="153"/>
      <c r="AG5656" s="159"/>
      <c r="AH5656" s="153"/>
      <c r="AI5656" s="161"/>
      <c r="AJ5656" s="153"/>
      <c r="AK5656" s="153"/>
      <c r="AL5656" s="207"/>
      <c r="AM5656" s="207"/>
      <c r="AN5656" s="207"/>
      <c r="AO5656" s="207"/>
      <c r="AP5656" s="147" t="s">
        <v>54</v>
      </c>
      <c r="AQ5656" s="147"/>
      <c r="AR5656" s="147"/>
      <c r="AS5656" s="209" t="s">
        <v>68</v>
      </c>
      <c r="AT5656" s="223" t="str">
        <f>MONTH(B5656)&amp;"/"&amp;YEAR(B5656)</f>
        <v>3/2026</v>
      </c>
      <c r="AU5656" s="223">
        <f>WEEKNUM(B5656)-WEEKNUM(EOMONTH(B5656,-1)+1)+1</f>
        <v>5</v>
      </c>
      <c r="AV5656" s="209" t="str">
        <f>MONTH(R5656)&amp;"/"&amp;YEAR(R5656)</f>
        <v>1/1900</v>
      </c>
      <c r="AW5656" s="209" t="e">
        <f>WEEKNUM(R5656)-WEEKNUM(EOMONTH(R5656,-1)+1)+1</f>
        <v>#NUM!</v>
      </c>
      <c r="AX5656" s="209">
        <f>IF(BB5656="S",IF(Q5656="1. Aceitou o programa",R5656-B5656,0),0)</f>
        <v>0</v>
      </c>
      <c r="AY5656" s="209">
        <f>IF(BB5656="S",IF(AND(S5656&lt;&gt;"",R5656&lt;&gt;""),S5656-R5656,0),0)</f>
        <v>0</v>
      </c>
      <c r="AZ5656" s="209">
        <f>IF(BB5656="S",IF(Q5656="1. Aceitou o programa",IF(OR(X5656="Não se Aplica",X5656=""),IF(OR(W5656="Não se Aplica",W5656=""),0,W5656-V5656),AVERAGE(X5656-W5656,W5656-V5656)),0),0)</f>
        <v>0</v>
      </c>
      <c r="BA5656" s="209">
        <f>IF(BB5656="S",IF(AND(Q5656="1. Aceitou o programa",AH5656="Realizada"),IFERROR(IF(AG5656="",0,AG5656-R5656),0),0),0)</f>
        <v>0</v>
      </c>
      <c r="BB5656" s="209" t="str">
        <f>_xlfn.XLOOKUP(U5656,'Lista Suspensa'!$AA$20:$AA$23,'Lista Suspensa'!$AB$20:$AB$23,"N/A")</f>
        <v>S</v>
      </c>
    </row>
    <row r="5657" spans="1:54" ht="12" customHeight="1">
      <c r="A5657" s="151" t="s">
        <v>54</v>
      </c>
      <c r="B5657" s="152">
        <v>46112</v>
      </c>
      <c r="C5657" s="153" t="s">
        <v>55</v>
      </c>
      <c r="D5657" s="153" t="s">
        <v>56</v>
      </c>
      <c r="E5657" s="244">
        <v>88947929</v>
      </c>
      <c r="F5657" s="144" t="s">
        <v>9944</v>
      </c>
      <c r="G5657" s="230"/>
      <c r="H5657" s="154">
        <v>26644</v>
      </c>
      <c r="I5657" s="153">
        <v>53</v>
      </c>
      <c r="J5657" s="148" t="s">
        <v>70</v>
      </c>
      <c r="K5657" s="153" t="s">
        <v>101</v>
      </c>
      <c r="L5657" s="153"/>
      <c r="M5657" s="153"/>
      <c r="N5657" s="153"/>
      <c r="O5657" s="155">
        <v>21969351160</v>
      </c>
      <c r="P5657" s="156" t="s">
        <v>60</v>
      </c>
      <c r="Q5657" s="157" t="s">
        <v>8211</v>
      </c>
      <c r="R5657" s="158"/>
      <c r="S5657" s="159"/>
      <c r="T5657" s="159" t="s">
        <v>6983</v>
      </c>
      <c r="U5657" s="159" t="s">
        <v>8212</v>
      </c>
      <c r="V5657" s="154">
        <v>46146</v>
      </c>
      <c r="W5657" s="154">
        <v>46155</v>
      </c>
      <c r="X5657" s="154"/>
      <c r="Y5657" s="160"/>
      <c r="Z5657" s="160"/>
      <c r="AA5657" s="153"/>
      <c r="AB5657" s="153"/>
      <c r="AC5657" s="182" t="e">
        <f t="shared" si="178"/>
        <v>#DIV/0!</v>
      </c>
      <c r="AD5657" s="153" t="e">
        <f t="shared" si="179"/>
        <v>#DIV/0!</v>
      </c>
      <c r="AE5657" s="207"/>
      <c r="AF5657" s="153"/>
      <c r="AG5657" s="159"/>
      <c r="AH5657" s="153"/>
      <c r="AI5657" s="161"/>
      <c r="AJ5657" s="153"/>
      <c r="AK5657" s="153"/>
      <c r="AL5657" s="207"/>
      <c r="AM5657" s="207"/>
      <c r="AN5657" s="207"/>
      <c r="AO5657" s="207"/>
      <c r="AP5657" s="147" t="s">
        <v>54</v>
      </c>
      <c r="AQ5657" s="147"/>
      <c r="AR5657" s="147"/>
      <c r="AS5657" s="209" t="s">
        <v>68</v>
      </c>
      <c r="AT5657" s="223" t="str">
        <f>MONTH(B5657)&amp;"/"&amp;YEAR(B5657)</f>
        <v>3/2026</v>
      </c>
      <c r="AU5657" s="223">
        <f>WEEKNUM(B5657)-WEEKNUM(EOMONTH(B5657,-1)+1)+1</f>
        <v>5</v>
      </c>
      <c r="AV5657" s="209" t="str">
        <f>MONTH(R5657)&amp;"/"&amp;YEAR(R5657)</f>
        <v>1/1900</v>
      </c>
      <c r="AW5657" s="209" t="e">
        <f>WEEKNUM(R5657)-WEEKNUM(EOMONTH(R5657,-1)+1)+1</f>
        <v>#NUM!</v>
      </c>
      <c r="AX5657" s="209">
        <f>IF(BB5657="S",IF(Q5657="1. Aceitou o programa",R5657-B5657,0),0)</f>
        <v>0</v>
      </c>
      <c r="AY5657" s="209">
        <f>IF(BB5657="S",IF(AND(S5657&lt;&gt;"",R5657&lt;&gt;""),S5657-R5657,0),0)</f>
        <v>0</v>
      </c>
      <c r="AZ5657" s="209">
        <f>IF(BB5657="S",IF(Q5657="1. Aceitou o programa",IF(OR(X5657="Não se Aplica",X5657=""),IF(OR(W5657="Não se Aplica",W5657=""),0,W5657-V5657),AVERAGE(X5657-W5657,W5657-V5657)),0),0)</f>
        <v>0</v>
      </c>
      <c r="BA5657" s="209">
        <f>IF(BB5657="S",IF(AND(Q5657="1. Aceitou o programa",AH5657="Realizada"),IFERROR(IF(AG5657="",0,AG5657-R5657),0),0),0)</f>
        <v>0</v>
      </c>
      <c r="BB5657" s="209" t="str">
        <f>_xlfn.XLOOKUP(U5657,'Lista Suspensa'!$AA$20:$AA$23,'Lista Suspensa'!$AB$20:$AB$23,"N/A")</f>
        <v>S</v>
      </c>
    </row>
    <row r="5658" spans="1:54" ht="12" customHeight="1">
      <c r="A5658" s="151" t="s">
        <v>54</v>
      </c>
      <c r="B5658" s="152">
        <v>46112</v>
      </c>
      <c r="C5658" s="153" t="s">
        <v>55</v>
      </c>
      <c r="D5658" s="153" t="s">
        <v>56</v>
      </c>
      <c r="E5658" s="244">
        <v>761128166</v>
      </c>
      <c r="F5658" s="144" t="s">
        <v>9945</v>
      </c>
      <c r="G5658" s="230"/>
      <c r="H5658" s="154">
        <v>26706</v>
      </c>
      <c r="I5658" s="153">
        <v>53</v>
      </c>
      <c r="J5658" s="148" t="s">
        <v>70</v>
      </c>
      <c r="K5658" s="153" t="s">
        <v>101</v>
      </c>
      <c r="L5658" s="153"/>
      <c r="M5658" s="153"/>
      <c r="N5658" s="153"/>
      <c r="O5658" s="155">
        <v>21970209348</v>
      </c>
      <c r="P5658" s="156" t="s">
        <v>60</v>
      </c>
      <c r="Q5658" s="157" t="s">
        <v>8211</v>
      </c>
      <c r="R5658" s="158"/>
      <c r="S5658" s="159"/>
      <c r="T5658" s="159" t="s">
        <v>6983</v>
      </c>
      <c r="U5658" s="159" t="s">
        <v>8212</v>
      </c>
      <c r="V5658" s="154">
        <v>46146</v>
      </c>
      <c r="W5658" s="154">
        <v>46155</v>
      </c>
      <c r="X5658" s="154"/>
      <c r="Y5658" s="160"/>
      <c r="Z5658" s="160"/>
      <c r="AA5658" s="153"/>
      <c r="AB5658" s="153"/>
      <c r="AC5658" s="182" t="e">
        <f t="shared" si="178"/>
        <v>#DIV/0!</v>
      </c>
      <c r="AD5658" s="153" t="e">
        <f t="shared" si="179"/>
        <v>#DIV/0!</v>
      </c>
      <c r="AE5658" s="207"/>
      <c r="AF5658" s="153"/>
      <c r="AG5658" s="159"/>
      <c r="AH5658" s="153"/>
      <c r="AI5658" s="161"/>
      <c r="AJ5658" s="153"/>
      <c r="AK5658" s="153"/>
      <c r="AL5658" s="207"/>
      <c r="AM5658" s="207"/>
      <c r="AN5658" s="207"/>
      <c r="AO5658" s="207"/>
      <c r="AP5658" s="147" t="s">
        <v>54</v>
      </c>
      <c r="AQ5658" s="147"/>
      <c r="AR5658" s="147"/>
      <c r="AS5658" s="209" t="s">
        <v>68</v>
      </c>
      <c r="AT5658" s="223" t="str">
        <f>MONTH(B5658)&amp;"/"&amp;YEAR(B5658)</f>
        <v>3/2026</v>
      </c>
      <c r="AU5658" s="223">
        <f>WEEKNUM(B5658)-WEEKNUM(EOMONTH(B5658,-1)+1)+1</f>
        <v>5</v>
      </c>
      <c r="AV5658" s="209" t="str">
        <f>MONTH(R5658)&amp;"/"&amp;YEAR(R5658)</f>
        <v>1/1900</v>
      </c>
      <c r="AW5658" s="209" t="e">
        <f>WEEKNUM(R5658)-WEEKNUM(EOMONTH(R5658,-1)+1)+1</f>
        <v>#NUM!</v>
      </c>
      <c r="AX5658" s="209">
        <f>IF(BB5658="S",IF(Q5658="1. Aceitou o programa",R5658-B5658,0),0)</f>
        <v>0</v>
      </c>
      <c r="AY5658" s="209">
        <f>IF(BB5658="S",IF(AND(S5658&lt;&gt;"",R5658&lt;&gt;""),S5658-R5658,0),0)</f>
        <v>0</v>
      </c>
      <c r="AZ5658" s="209">
        <f>IF(BB5658="S",IF(Q5658="1. Aceitou o programa",IF(OR(X5658="Não se Aplica",X5658=""),IF(OR(W5658="Não se Aplica",W5658=""),0,W5658-V5658),AVERAGE(X5658-W5658,W5658-V5658)),0),0)</f>
        <v>0</v>
      </c>
      <c r="BA5658" s="209">
        <f>IF(BB5658="S",IF(AND(Q5658="1. Aceitou o programa",AH5658="Realizada"),IFERROR(IF(AG5658="",0,AG5658-R5658),0),0),0)</f>
        <v>0</v>
      </c>
      <c r="BB5658" s="209" t="str">
        <f>_xlfn.XLOOKUP(U5658,'Lista Suspensa'!$AA$20:$AA$23,'Lista Suspensa'!$AB$20:$AB$23,"N/A")</f>
        <v>S</v>
      </c>
    </row>
    <row r="5659" spans="1:54" ht="12" customHeight="1">
      <c r="A5659" s="151" t="s">
        <v>54</v>
      </c>
      <c r="B5659" s="152">
        <v>46112</v>
      </c>
      <c r="C5659" s="153" t="s">
        <v>55</v>
      </c>
      <c r="D5659" s="153" t="s">
        <v>56</v>
      </c>
      <c r="E5659" s="244">
        <v>87105402</v>
      </c>
      <c r="F5659" s="144" t="s">
        <v>9946</v>
      </c>
      <c r="G5659" s="230"/>
      <c r="H5659" s="154">
        <v>26734</v>
      </c>
      <c r="I5659" s="153">
        <v>53</v>
      </c>
      <c r="J5659" s="148" t="s">
        <v>58</v>
      </c>
      <c r="K5659" s="153" t="s">
        <v>101</v>
      </c>
      <c r="L5659" s="153"/>
      <c r="M5659" s="153"/>
      <c r="N5659" s="153"/>
      <c r="O5659" s="155">
        <v>21975797614</v>
      </c>
      <c r="P5659" s="156" t="s">
        <v>60</v>
      </c>
      <c r="Q5659" s="157" t="s">
        <v>8211</v>
      </c>
      <c r="R5659" s="158"/>
      <c r="S5659" s="159"/>
      <c r="T5659" s="159" t="s">
        <v>6983</v>
      </c>
      <c r="U5659" s="159" t="s">
        <v>8212</v>
      </c>
      <c r="V5659" s="154">
        <v>46146</v>
      </c>
      <c r="W5659" s="154">
        <v>46155</v>
      </c>
      <c r="X5659" s="154"/>
      <c r="Y5659" s="160"/>
      <c r="Z5659" s="160"/>
      <c r="AA5659" s="153"/>
      <c r="AB5659" s="153"/>
      <c r="AC5659" s="182" t="e">
        <f t="shared" si="178"/>
        <v>#DIV/0!</v>
      </c>
      <c r="AD5659" s="153" t="e">
        <f t="shared" si="179"/>
        <v>#DIV/0!</v>
      </c>
      <c r="AE5659" s="207"/>
      <c r="AF5659" s="153"/>
      <c r="AG5659" s="159"/>
      <c r="AH5659" s="153"/>
      <c r="AI5659" s="161"/>
      <c r="AJ5659" s="153"/>
      <c r="AK5659" s="153"/>
      <c r="AL5659" s="207"/>
      <c r="AM5659" s="207"/>
      <c r="AN5659" s="207"/>
      <c r="AO5659" s="207"/>
      <c r="AP5659" s="147" t="s">
        <v>54</v>
      </c>
      <c r="AQ5659" s="147"/>
      <c r="AR5659" s="147"/>
      <c r="AS5659" s="209" t="s">
        <v>68</v>
      </c>
      <c r="AT5659" s="223" t="str">
        <f>MONTH(B5659)&amp;"/"&amp;YEAR(B5659)</f>
        <v>3/2026</v>
      </c>
      <c r="AU5659" s="223">
        <f>WEEKNUM(B5659)-WEEKNUM(EOMONTH(B5659,-1)+1)+1</f>
        <v>5</v>
      </c>
      <c r="AV5659" s="209" t="str">
        <f>MONTH(R5659)&amp;"/"&amp;YEAR(R5659)</f>
        <v>1/1900</v>
      </c>
      <c r="AW5659" s="209" t="e">
        <f>WEEKNUM(R5659)-WEEKNUM(EOMONTH(R5659,-1)+1)+1</f>
        <v>#NUM!</v>
      </c>
      <c r="AX5659" s="209">
        <f>IF(BB5659="S",IF(Q5659="1. Aceitou o programa",R5659-B5659,0),0)</f>
        <v>0</v>
      </c>
      <c r="AY5659" s="209">
        <f>IF(BB5659="S",IF(AND(S5659&lt;&gt;"",R5659&lt;&gt;""),S5659-R5659,0),0)</f>
        <v>0</v>
      </c>
      <c r="AZ5659" s="209">
        <f>IF(BB5659="S",IF(Q5659="1. Aceitou o programa",IF(OR(X5659="Não se Aplica",X5659=""),IF(OR(W5659="Não se Aplica",W5659=""),0,W5659-V5659),AVERAGE(X5659-W5659,W5659-V5659)),0),0)</f>
        <v>0</v>
      </c>
      <c r="BA5659" s="209">
        <f>IF(BB5659="S",IF(AND(Q5659="1. Aceitou o programa",AH5659="Realizada"),IFERROR(IF(AG5659="",0,AG5659-R5659),0),0),0)</f>
        <v>0</v>
      </c>
      <c r="BB5659" s="209" t="str">
        <f>_xlfn.XLOOKUP(U5659,'Lista Suspensa'!$AA$20:$AA$23,'Lista Suspensa'!$AB$20:$AB$23,"N/A")</f>
        <v>S</v>
      </c>
    </row>
    <row r="5660" spans="1:54" ht="12" customHeight="1">
      <c r="A5660" s="151" t="s">
        <v>54</v>
      </c>
      <c r="B5660" s="152">
        <v>46112</v>
      </c>
      <c r="C5660" s="153" t="s">
        <v>55</v>
      </c>
      <c r="D5660" s="153" t="s">
        <v>56</v>
      </c>
      <c r="E5660" s="244">
        <v>92785564</v>
      </c>
      <c r="F5660" s="144" t="s">
        <v>9947</v>
      </c>
      <c r="G5660" s="230"/>
      <c r="H5660" s="154">
        <v>26766</v>
      </c>
      <c r="I5660" s="153">
        <v>53</v>
      </c>
      <c r="J5660" s="148" t="s">
        <v>70</v>
      </c>
      <c r="K5660" s="153" t="s">
        <v>101</v>
      </c>
      <c r="L5660" s="153"/>
      <c r="M5660" s="153"/>
      <c r="N5660" s="153"/>
      <c r="O5660" s="155">
        <v>21964620245</v>
      </c>
      <c r="P5660" s="156" t="s">
        <v>60</v>
      </c>
      <c r="Q5660" s="157" t="s">
        <v>8211</v>
      </c>
      <c r="R5660" s="158"/>
      <c r="S5660" s="159"/>
      <c r="T5660" s="159" t="s">
        <v>6983</v>
      </c>
      <c r="U5660" s="159" t="s">
        <v>8212</v>
      </c>
      <c r="V5660" s="154">
        <v>46147</v>
      </c>
      <c r="W5660" s="154">
        <v>46155</v>
      </c>
      <c r="X5660" s="154"/>
      <c r="Y5660" s="160"/>
      <c r="Z5660" s="160"/>
      <c r="AA5660" s="153"/>
      <c r="AB5660" s="153"/>
      <c r="AC5660" s="182" t="e">
        <f t="shared" si="178"/>
        <v>#DIV/0!</v>
      </c>
      <c r="AD5660" s="153" t="e">
        <f t="shared" si="179"/>
        <v>#DIV/0!</v>
      </c>
      <c r="AE5660" s="207"/>
      <c r="AF5660" s="153"/>
      <c r="AG5660" s="159"/>
      <c r="AH5660" s="153"/>
      <c r="AI5660" s="161"/>
      <c r="AJ5660" s="153"/>
      <c r="AK5660" s="153"/>
      <c r="AL5660" s="207"/>
      <c r="AM5660" s="207"/>
      <c r="AN5660" s="207"/>
      <c r="AO5660" s="207"/>
      <c r="AP5660" s="147" t="s">
        <v>54</v>
      </c>
      <c r="AQ5660" s="147"/>
      <c r="AR5660" s="147"/>
      <c r="AS5660" s="209" t="s">
        <v>68</v>
      </c>
      <c r="AT5660" s="223" t="str">
        <f>MONTH(B5660)&amp;"/"&amp;YEAR(B5660)</f>
        <v>3/2026</v>
      </c>
      <c r="AU5660" s="223">
        <f>WEEKNUM(B5660)-WEEKNUM(EOMONTH(B5660,-1)+1)+1</f>
        <v>5</v>
      </c>
      <c r="AV5660" s="209" t="str">
        <f>MONTH(R5660)&amp;"/"&amp;YEAR(R5660)</f>
        <v>1/1900</v>
      </c>
      <c r="AW5660" s="209" t="e">
        <f>WEEKNUM(R5660)-WEEKNUM(EOMONTH(R5660,-1)+1)+1</f>
        <v>#NUM!</v>
      </c>
      <c r="AX5660" s="209">
        <f>IF(BB5660="S",IF(Q5660="1. Aceitou o programa",R5660-B5660,0),0)</f>
        <v>0</v>
      </c>
      <c r="AY5660" s="209">
        <f>IF(BB5660="S",IF(AND(S5660&lt;&gt;"",R5660&lt;&gt;""),S5660-R5660,0),0)</f>
        <v>0</v>
      </c>
      <c r="AZ5660" s="209">
        <f>IF(BB5660="S",IF(Q5660="1. Aceitou o programa",IF(OR(X5660="Não se Aplica",X5660=""),IF(OR(W5660="Não se Aplica",W5660=""),0,W5660-V5660),AVERAGE(X5660-W5660,W5660-V5660)),0),0)</f>
        <v>0</v>
      </c>
      <c r="BA5660" s="209">
        <f>IF(BB5660="S",IF(AND(Q5660="1. Aceitou o programa",AH5660="Realizada"),IFERROR(IF(AG5660="",0,AG5660-R5660),0),0),0)</f>
        <v>0</v>
      </c>
      <c r="BB5660" s="209" t="str">
        <f>_xlfn.XLOOKUP(U5660,'Lista Suspensa'!$AA$20:$AA$23,'Lista Suspensa'!$AB$20:$AB$23,"N/A")</f>
        <v>S</v>
      </c>
    </row>
    <row r="5661" spans="1:54" ht="12" customHeight="1">
      <c r="A5661" s="151" t="s">
        <v>54</v>
      </c>
      <c r="B5661" s="152">
        <v>46112</v>
      </c>
      <c r="C5661" s="153" t="s">
        <v>55</v>
      </c>
      <c r="D5661" s="153" t="s">
        <v>56</v>
      </c>
      <c r="E5661" s="244">
        <v>94542782</v>
      </c>
      <c r="F5661" s="144" t="s">
        <v>9948</v>
      </c>
      <c r="G5661" s="230"/>
      <c r="H5661" s="154">
        <v>26786</v>
      </c>
      <c r="I5661" s="153">
        <v>53</v>
      </c>
      <c r="J5661" s="148" t="s">
        <v>70</v>
      </c>
      <c r="K5661" s="153" t="s">
        <v>101</v>
      </c>
      <c r="L5661" s="153"/>
      <c r="M5661" s="153"/>
      <c r="N5661" s="153"/>
      <c r="O5661" s="155">
        <v>21983864467</v>
      </c>
      <c r="P5661" s="156" t="s">
        <v>60</v>
      </c>
      <c r="Q5661" s="157" t="s">
        <v>8211</v>
      </c>
      <c r="R5661" s="158"/>
      <c r="S5661" s="159"/>
      <c r="T5661" s="159" t="s">
        <v>6983</v>
      </c>
      <c r="U5661" s="159" t="s">
        <v>8212</v>
      </c>
      <c r="V5661" s="154">
        <v>46147</v>
      </c>
      <c r="W5661" s="154">
        <v>46155</v>
      </c>
      <c r="X5661" s="154"/>
      <c r="Y5661" s="160"/>
      <c r="Z5661" s="160"/>
      <c r="AA5661" s="153"/>
      <c r="AB5661" s="153"/>
      <c r="AC5661" s="182" t="e">
        <f t="shared" si="178"/>
        <v>#DIV/0!</v>
      </c>
      <c r="AD5661" s="153" t="e">
        <f t="shared" si="179"/>
        <v>#DIV/0!</v>
      </c>
      <c r="AE5661" s="207"/>
      <c r="AF5661" s="153"/>
      <c r="AG5661" s="159"/>
      <c r="AH5661" s="153"/>
      <c r="AI5661" s="161"/>
      <c r="AJ5661" s="153"/>
      <c r="AK5661" s="153"/>
      <c r="AL5661" s="207"/>
      <c r="AM5661" s="207"/>
      <c r="AN5661" s="207"/>
      <c r="AO5661" s="207"/>
      <c r="AP5661" s="147" t="s">
        <v>54</v>
      </c>
      <c r="AQ5661" s="147"/>
      <c r="AR5661" s="147"/>
      <c r="AS5661" s="209" t="s">
        <v>68</v>
      </c>
      <c r="AT5661" s="223" t="str">
        <f>MONTH(B5661)&amp;"/"&amp;YEAR(B5661)</f>
        <v>3/2026</v>
      </c>
      <c r="AU5661" s="223">
        <f>WEEKNUM(B5661)-WEEKNUM(EOMONTH(B5661,-1)+1)+1</f>
        <v>5</v>
      </c>
      <c r="AV5661" s="209" t="str">
        <f>MONTH(R5661)&amp;"/"&amp;YEAR(R5661)</f>
        <v>1/1900</v>
      </c>
      <c r="AW5661" s="209" t="e">
        <f>WEEKNUM(R5661)-WEEKNUM(EOMONTH(R5661,-1)+1)+1</f>
        <v>#NUM!</v>
      </c>
      <c r="AX5661" s="209">
        <f>IF(BB5661="S",IF(Q5661="1. Aceitou o programa",R5661-B5661,0),0)</f>
        <v>0</v>
      </c>
      <c r="AY5661" s="209">
        <f>IF(BB5661="S",IF(AND(S5661&lt;&gt;"",R5661&lt;&gt;""),S5661-R5661,0),0)</f>
        <v>0</v>
      </c>
      <c r="AZ5661" s="209">
        <f>IF(BB5661="S",IF(Q5661="1. Aceitou o programa",IF(OR(X5661="Não se Aplica",X5661=""),IF(OR(W5661="Não se Aplica",W5661=""),0,W5661-V5661),AVERAGE(X5661-W5661,W5661-V5661)),0),0)</f>
        <v>0</v>
      </c>
      <c r="BA5661" s="209">
        <f>IF(BB5661="S",IF(AND(Q5661="1. Aceitou o programa",AH5661="Realizada"),IFERROR(IF(AG5661="",0,AG5661-R5661),0),0),0)</f>
        <v>0</v>
      </c>
      <c r="BB5661" s="209" t="str">
        <f>_xlfn.XLOOKUP(U5661,'Lista Suspensa'!$AA$20:$AA$23,'Lista Suspensa'!$AB$20:$AB$23,"N/A")</f>
        <v>S</v>
      </c>
    </row>
    <row r="5662" spans="1:54" ht="12" customHeight="1">
      <c r="A5662" s="151" t="s">
        <v>54</v>
      </c>
      <c r="B5662" s="152">
        <v>46112</v>
      </c>
      <c r="C5662" s="153" t="s">
        <v>55</v>
      </c>
      <c r="D5662" s="153" t="s">
        <v>56</v>
      </c>
      <c r="E5662" s="244">
        <v>87105443</v>
      </c>
      <c r="F5662" s="144" t="s">
        <v>9949</v>
      </c>
      <c r="G5662" s="230"/>
      <c r="H5662" s="154">
        <v>26829</v>
      </c>
      <c r="I5662" s="153">
        <v>52</v>
      </c>
      <c r="J5662" s="148" t="s">
        <v>58</v>
      </c>
      <c r="K5662" s="153" t="s">
        <v>101</v>
      </c>
      <c r="L5662" s="153"/>
      <c r="M5662" s="153"/>
      <c r="N5662" s="153"/>
      <c r="O5662" s="155">
        <v>21988065864</v>
      </c>
      <c r="P5662" s="156" t="s">
        <v>60</v>
      </c>
      <c r="Q5662" s="157" t="s">
        <v>8211</v>
      </c>
      <c r="R5662" s="158"/>
      <c r="S5662" s="159"/>
      <c r="T5662" s="159" t="s">
        <v>6983</v>
      </c>
      <c r="U5662" s="159" t="s">
        <v>8212</v>
      </c>
      <c r="V5662" s="154">
        <v>46147</v>
      </c>
      <c r="W5662" s="154">
        <v>46155</v>
      </c>
      <c r="X5662" s="154"/>
      <c r="Y5662" s="160"/>
      <c r="Z5662" s="160"/>
      <c r="AA5662" s="153"/>
      <c r="AB5662" s="153"/>
      <c r="AC5662" s="182" t="e">
        <f t="shared" si="178"/>
        <v>#DIV/0!</v>
      </c>
      <c r="AD5662" s="153" t="e">
        <f t="shared" si="179"/>
        <v>#DIV/0!</v>
      </c>
      <c r="AE5662" s="207"/>
      <c r="AF5662" s="153"/>
      <c r="AG5662" s="159"/>
      <c r="AH5662" s="153"/>
      <c r="AI5662" s="161"/>
      <c r="AJ5662" s="153"/>
      <c r="AK5662" s="153"/>
      <c r="AL5662" s="207"/>
      <c r="AM5662" s="207"/>
      <c r="AN5662" s="207"/>
      <c r="AO5662" s="207"/>
      <c r="AP5662" s="147" t="s">
        <v>54</v>
      </c>
      <c r="AQ5662" s="147"/>
      <c r="AR5662" s="147"/>
      <c r="AS5662" s="209" t="s">
        <v>68</v>
      </c>
      <c r="AT5662" s="223" t="str">
        <f>MONTH(B5662)&amp;"/"&amp;YEAR(B5662)</f>
        <v>3/2026</v>
      </c>
      <c r="AU5662" s="223">
        <f>WEEKNUM(B5662)-WEEKNUM(EOMONTH(B5662,-1)+1)+1</f>
        <v>5</v>
      </c>
      <c r="AV5662" s="209" t="str">
        <f>MONTH(R5662)&amp;"/"&amp;YEAR(R5662)</f>
        <v>1/1900</v>
      </c>
      <c r="AW5662" s="209" t="e">
        <f>WEEKNUM(R5662)-WEEKNUM(EOMONTH(R5662,-1)+1)+1</f>
        <v>#NUM!</v>
      </c>
      <c r="AX5662" s="209">
        <f>IF(BB5662="S",IF(Q5662="1. Aceitou o programa",R5662-B5662,0),0)</f>
        <v>0</v>
      </c>
      <c r="AY5662" s="209">
        <f>IF(BB5662="S",IF(AND(S5662&lt;&gt;"",R5662&lt;&gt;""),S5662-R5662,0),0)</f>
        <v>0</v>
      </c>
      <c r="AZ5662" s="209">
        <f>IF(BB5662="S",IF(Q5662="1. Aceitou o programa",IF(OR(X5662="Não se Aplica",X5662=""),IF(OR(W5662="Não se Aplica",W5662=""),0,W5662-V5662),AVERAGE(X5662-W5662,W5662-V5662)),0),0)</f>
        <v>0</v>
      </c>
      <c r="BA5662" s="209">
        <f>IF(BB5662="S",IF(AND(Q5662="1. Aceitou o programa",AH5662="Realizada"),IFERROR(IF(AG5662="",0,AG5662-R5662),0),0),0)</f>
        <v>0</v>
      </c>
      <c r="BB5662" s="209" t="str">
        <f>_xlfn.XLOOKUP(U5662,'Lista Suspensa'!$AA$20:$AA$23,'Lista Suspensa'!$AB$20:$AB$23,"N/A")</f>
        <v>S</v>
      </c>
    </row>
    <row r="5663" spans="1:54" ht="12" customHeight="1">
      <c r="A5663" s="151" t="s">
        <v>54</v>
      </c>
      <c r="B5663" s="152">
        <v>46112</v>
      </c>
      <c r="C5663" s="153" t="s">
        <v>55</v>
      </c>
      <c r="D5663" s="153" t="s">
        <v>56</v>
      </c>
      <c r="E5663" s="244">
        <v>92656470</v>
      </c>
      <c r="F5663" s="144" t="s">
        <v>9950</v>
      </c>
      <c r="G5663" s="230"/>
      <c r="H5663" s="154">
        <v>26832</v>
      </c>
      <c r="I5663" s="153">
        <v>52</v>
      </c>
      <c r="J5663" s="148" t="s">
        <v>70</v>
      </c>
      <c r="K5663" s="153" t="s">
        <v>101</v>
      </c>
      <c r="L5663" s="153"/>
      <c r="M5663" s="153"/>
      <c r="N5663" s="153"/>
      <c r="O5663" s="155">
        <v>21964941667</v>
      </c>
      <c r="P5663" s="156" t="s">
        <v>60</v>
      </c>
      <c r="Q5663" s="157" t="s">
        <v>8211</v>
      </c>
      <c r="R5663" s="158"/>
      <c r="S5663" s="159"/>
      <c r="T5663" s="159" t="s">
        <v>6983</v>
      </c>
      <c r="U5663" s="159" t="s">
        <v>8212</v>
      </c>
      <c r="V5663" s="154">
        <v>46147</v>
      </c>
      <c r="W5663" s="154">
        <v>46155</v>
      </c>
      <c r="X5663" s="154"/>
      <c r="Y5663" s="160"/>
      <c r="Z5663" s="160"/>
      <c r="AA5663" s="153"/>
      <c r="AB5663" s="153"/>
      <c r="AC5663" s="182" t="e">
        <f t="shared" si="178"/>
        <v>#DIV/0!</v>
      </c>
      <c r="AD5663" s="153" t="e">
        <f t="shared" si="179"/>
        <v>#DIV/0!</v>
      </c>
      <c r="AE5663" s="207"/>
      <c r="AF5663" s="153"/>
      <c r="AG5663" s="159"/>
      <c r="AH5663" s="153"/>
      <c r="AI5663" s="161"/>
      <c r="AJ5663" s="153"/>
      <c r="AK5663" s="153"/>
      <c r="AL5663" s="207"/>
      <c r="AM5663" s="207"/>
      <c r="AN5663" s="207"/>
      <c r="AO5663" s="207"/>
      <c r="AP5663" s="147" t="s">
        <v>54</v>
      </c>
      <c r="AQ5663" s="147"/>
      <c r="AR5663" s="147"/>
      <c r="AS5663" s="209" t="s">
        <v>68</v>
      </c>
      <c r="AT5663" s="223" t="str">
        <f>MONTH(B5663)&amp;"/"&amp;YEAR(B5663)</f>
        <v>3/2026</v>
      </c>
      <c r="AU5663" s="223">
        <f>WEEKNUM(B5663)-WEEKNUM(EOMONTH(B5663,-1)+1)+1</f>
        <v>5</v>
      </c>
      <c r="AV5663" s="209" t="str">
        <f>MONTH(R5663)&amp;"/"&amp;YEAR(R5663)</f>
        <v>1/1900</v>
      </c>
      <c r="AW5663" s="209" t="e">
        <f>WEEKNUM(R5663)-WEEKNUM(EOMONTH(R5663,-1)+1)+1</f>
        <v>#NUM!</v>
      </c>
      <c r="AX5663" s="209">
        <f>IF(BB5663="S",IF(Q5663="1. Aceitou o programa",R5663-B5663,0),0)</f>
        <v>0</v>
      </c>
      <c r="AY5663" s="209">
        <f>IF(BB5663="S",IF(AND(S5663&lt;&gt;"",R5663&lt;&gt;""),S5663-R5663,0),0)</f>
        <v>0</v>
      </c>
      <c r="AZ5663" s="209">
        <f>IF(BB5663="S",IF(Q5663="1. Aceitou o programa",IF(OR(X5663="Não se Aplica",X5663=""),IF(OR(W5663="Não se Aplica",W5663=""),0,W5663-V5663),AVERAGE(X5663-W5663,W5663-V5663)),0),0)</f>
        <v>0</v>
      </c>
      <c r="BA5663" s="209">
        <f>IF(BB5663="S",IF(AND(Q5663="1. Aceitou o programa",AH5663="Realizada"),IFERROR(IF(AG5663="",0,AG5663-R5663),0),0),0)</f>
        <v>0</v>
      </c>
      <c r="BB5663" s="209" t="str">
        <f>_xlfn.XLOOKUP(U5663,'Lista Suspensa'!$AA$20:$AA$23,'Lista Suspensa'!$AB$20:$AB$23,"N/A")</f>
        <v>S</v>
      </c>
    </row>
    <row r="5664" spans="1:54" ht="12" customHeight="1">
      <c r="A5664" s="151" t="s">
        <v>54</v>
      </c>
      <c r="B5664" s="152">
        <v>46112</v>
      </c>
      <c r="C5664" s="153" t="s">
        <v>55</v>
      </c>
      <c r="D5664" s="153" t="s">
        <v>56</v>
      </c>
      <c r="E5664" s="244">
        <v>85436457</v>
      </c>
      <c r="F5664" s="144" t="s">
        <v>9951</v>
      </c>
      <c r="G5664" s="230"/>
      <c r="H5664" s="154">
        <v>26842</v>
      </c>
      <c r="I5664" s="153">
        <v>52</v>
      </c>
      <c r="J5664" s="148" t="s">
        <v>70</v>
      </c>
      <c r="K5664" s="153" t="s">
        <v>101</v>
      </c>
      <c r="L5664" s="153"/>
      <c r="M5664" s="153"/>
      <c r="N5664" s="153"/>
      <c r="O5664" s="155">
        <v>21966670238</v>
      </c>
      <c r="P5664" s="156" t="s">
        <v>60</v>
      </c>
      <c r="Q5664" s="157" t="s">
        <v>8211</v>
      </c>
      <c r="R5664" s="158"/>
      <c r="S5664" s="159"/>
      <c r="T5664" s="159" t="s">
        <v>6983</v>
      </c>
      <c r="U5664" s="159" t="s">
        <v>8212</v>
      </c>
      <c r="V5664" s="154">
        <v>46147</v>
      </c>
      <c r="W5664" s="154">
        <v>46155</v>
      </c>
      <c r="X5664" s="154"/>
      <c r="Y5664" s="160"/>
      <c r="Z5664" s="160"/>
      <c r="AA5664" s="153"/>
      <c r="AB5664" s="153"/>
      <c r="AC5664" s="182" t="e">
        <f t="shared" si="178"/>
        <v>#DIV/0!</v>
      </c>
      <c r="AD5664" s="153" t="e">
        <f t="shared" si="179"/>
        <v>#DIV/0!</v>
      </c>
      <c r="AE5664" s="207"/>
      <c r="AF5664" s="153"/>
      <c r="AG5664" s="159"/>
      <c r="AH5664" s="153"/>
      <c r="AI5664" s="161"/>
      <c r="AJ5664" s="153"/>
      <c r="AK5664" s="153"/>
      <c r="AL5664" s="207"/>
      <c r="AM5664" s="207"/>
      <c r="AN5664" s="207"/>
      <c r="AO5664" s="207"/>
      <c r="AP5664" s="147" t="s">
        <v>54</v>
      </c>
      <c r="AQ5664" s="147"/>
      <c r="AR5664" s="147"/>
      <c r="AS5664" s="209" t="s">
        <v>68</v>
      </c>
      <c r="AT5664" s="223" t="str">
        <f>MONTH(B5664)&amp;"/"&amp;YEAR(B5664)</f>
        <v>3/2026</v>
      </c>
      <c r="AU5664" s="223">
        <f>WEEKNUM(B5664)-WEEKNUM(EOMONTH(B5664,-1)+1)+1</f>
        <v>5</v>
      </c>
      <c r="AV5664" s="209" t="str">
        <f>MONTH(R5664)&amp;"/"&amp;YEAR(R5664)</f>
        <v>1/1900</v>
      </c>
      <c r="AW5664" s="209" t="e">
        <f>WEEKNUM(R5664)-WEEKNUM(EOMONTH(R5664,-1)+1)+1</f>
        <v>#NUM!</v>
      </c>
      <c r="AX5664" s="209">
        <f>IF(BB5664="S",IF(Q5664="1. Aceitou o programa",R5664-B5664,0),0)</f>
        <v>0</v>
      </c>
      <c r="AY5664" s="209">
        <f>IF(BB5664="S",IF(AND(S5664&lt;&gt;"",R5664&lt;&gt;""),S5664-R5664,0),0)</f>
        <v>0</v>
      </c>
      <c r="AZ5664" s="209">
        <f>IF(BB5664="S",IF(Q5664="1. Aceitou o programa",IF(OR(X5664="Não se Aplica",X5664=""),IF(OR(W5664="Não se Aplica",W5664=""),0,W5664-V5664),AVERAGE(X5664-W5664,W5664-V5664)),0),0)</f>
        <v>0</v>
      </c>
      <c r="BA5664" s="209">
        <f>IF(BB5664="S",IF(AND(Q5664="1. Aceitou o programa",AH5664="Realizada"),IFERROR(IF(AG5664="",0,AG5664-R5664),0),0),0)</f>
        <v>0</v>
      </c>
      <c r="BB5664" s="209" t="str">
        <f>_xlfn.XLOOKUP(U5664,'Lista Suspensa'!$AA$20:$AA$23,'Lista Suspensa'!$AB$20:$AB$23,"N/A")</f>
        <v>S</v>
      </c>
    </row>
    <row r="5665" spans="1:54" ht="12" customHeight="1">
      <c r="A5665" s="151" t="s">
        <v>54</v>
      </c>
      <c r="B5665" s="152">
        <v>46112</v>
      </c>
      <c r="C5665" s="153" t="s">
        <v>55</v>
      </c>
      <c r="D5665" s="153" t="s">
        <v>56</v>
      </c>
      <c r="E5665" s="244">
        <v>94233803</v>
      </c>
      <c r="F5665" s="144" t="s">
        <v>9952</v>
      </c>
      <c r="G5665" s="230"/>
      <c r="H5665" s="154">
        <v>26848</v>
      </c>
      <c r="I5665" s="153">
        <v>52</v>
      </c>
      <c r="J5665" s="148" t="s">
        <v>70</v>
      </c>
      <c r="K5665" s="153" t="s">
        <v>101</v>
      </c>
      <c r="L5665" s="153"/>
      <c r="M5665" s="153"/>
      <c r="N5665" s="153"/>
      <c r="O5665" s="155">
        <v>21970018449</v>
      </c>
      <c r="P5665" s="156" t="s">
        <v>60</v>
      </c>
      <c r="Q5665" s="157" t="s">
        <v>8211</v>
      </c>
      <c r="R5665" s="158"/>
      <c r="S5665" s="159"/>
      <c r="T5665" s="159" t="s">
        <v>6983</v>
      </c>
      <c r="U5665" s="159" t="s">
        <v>8212</v>
      </c>
      <c r="V5665" s="154">
        <v>46147</v>
      </c>
      <c r="W5665" s="154">
        <v>46155</v>
      </c>
      <c r="X5665" s="154"/>
      <c r="Y5665" s="160"/>
      <c r="Z5665" s="160"/>
      <c r="AA5665" s="153"/>
      <c r="AB5665" s="153"/>
      <c r="AC5665" s="182" t="e">
        <f t="shared" si="178"/>
        <v>#DIV/0!</v>
      </c>
      <c r="AD5665" s="153" t="e">
        <f t="shared" si="179"/>
        <v>#DIV/0!</v>
      </c>
      <c r="AE5665" s="207"/>
      <c r="AF5665" s="153"/>
      <c r="AG5665" s="159"/>
      <c r="AH5665" s="153"/>
      <c r="AI5665" s="161"/>
      <c r="AJ5665" s="153"/>
      <c r="AK5665" s="153"/>
      <c r="AL5665" s="207"/>
      <c r="AM5665" s="207"/>
      <c r="AN5665" s="207"/>
      <c r="AO5665" s="207"/>
      <c r="AP5665" s="147" t="s">
        <v>54</v>
      </c>
      <c r="AQ5665" s="147"/>
      <c r="AR5665" s="147"/>
      <c r="AS5665" s="209" t="s">
        <v>68</v>
      </c>
      <c r="AT5665" s="223" t="str">
        <f>MONTH(B5665)&amp;"/"&amp;YEAR(B5665)</f>
        <v>3/2026</v>
      </c>
      <c r="AU5665" s="223">
        <f>WEEKNUM(B5665)-WEEKNUM(EOMONTH(B5665,-1)+1)+1</f>
        <v>5</v>
      </c>
      <c r="AV5665" s="209" t="str">
        <f>MONTH(R5665)&amp;"/"&amp;YEAR(R5665)</f>
        <v>1/1900</v>
      </c>
      <c r="AW5665" s="209" t="e">
        <f>WEEKNUM(R5665)-WEEKNUM(EOMONTH(R5665,-1)+1)+1</f>
        <v>#NUM!</v>
      </c>
      <c r="AX5665" s="209">
        <f>IF(BB5665="S",IF(Q5665="1. Aceitou o programa",R5665-B5665,0),0)</f>
        <v>0</v>
      </c>
      <c r="AY5665" s="209">
        <f>IF(BB5665="S",IF(AND(S5665&lt;&gt;"",R5665&lt;&gt;""),S5665-R5665,0),0)</f>
        <v>0</v>
      </c>
      <c r="AZ5665" s="209">
        <f>IF(BB5665="S",IF(Q5665="1. Aceitou o programa",IF(OR(X5665="Não se Aplica",X5665=""),IF(OR(W5665="Não se Aplica",W5665=""),0,W5665-V5665),AVERAGE(X5665-W5665,W5665-V5665)),0),0)</f>
        <v>0</v>
      </c>
      <c r="BA5665" s="209">
        <f>IF(BB5665="S",IF(AND(Q5665="1. Aceitou o programa",AH5665="Realizada"),IFERROR(IF(AG5665="",0,AG5665-R5665),0),0),0)</f>
        <v>0</v>
      </c>
      <c r="BB5665" s="209" t="str">
        <f>_xlfn.XLOOKUP(U5665,'Lista Suspensa'!$AA$20:$AA$23,'Lista Suspensa'!$AB$20:$AB$23,"N/A")</f>
        <v>S</v>
      </c>
    </row>
    <row r="5666" spans="1:54" ht="12" customHeight="1">
      <c r="A5666" s="151" t="s">
        <v>54</v>
      </c>
      <c r="B5666" s="152">
        <v>46112</v>
      </c>
      <c r="C5666" s="153" t="s">
        <v>55</v>
      </c>
      <c r="D5666" s="153" t="s">
        <v>56</v>
      </c>
      <c r="E5666" s="244">
        <v>94073644</v>
      </c>
      <c r="F5666" s="144" t="s">
        <v>9953</v>
      </c>
      <c r="G5666" s="230"/>
      <c r="H5666" s="154">
        <v>26855</v>
      </c>
      <c r="I5666" s="153">
        <v>52</v>
      </c>
      <c r="J5666" s="148" t="s">
        <v>58</v>
      </c>
      <c r="K5666" s="153" t="s">
        <v>101</v>
      </c>
      <c r="L5666" s="153"/>
      <c r="M5666" s="153"/>
      <c r="N5666" s="153"/>
      <c r="O5666" s="155">
        <v>21991472265</v>
      </c>
      <c r="P5666" s="156" t="s">
        <v>60</v>
      </c>
      <c r="Q5666" s="157" t="s">
        <v>8211</v>
      </c>
      <c r="R5666" s="158"/>
      <c r="S5666" s="159"/>
      <c r="T5666" s="159" t="s">
        <v>6983</v>
      </c>
      <c r="U5666" s="159" t="s">
        <v>8212</v>
      </c>
      <c r="V5666" s="154">
        <v>46147</v>
      </c>
      <c r="W5666" s="154">
        <v>46155</v>
      </c>
      <c r="X5666" s="154"/>
      <c r="Y5666" s="160"/>
      <c r="Z5666" s="160"/>
      <c r="AA5666" s="153"/>
      <c r="AB5666" s="153"/>
      <c r="AC5666" s="182" t="e">
        <f t="shared" si="178"/>
        <v>#DIV/0!</v>
      </c>
      <c r="AD5666" s="153" t="e">
        <f t="shared" si="179"/>
        <v>#DIV/0!</v>
      </c>
      <c r="AE5666" s="207"/>
      <c r="AF5666" s="153"/>
      <c r="AG5666" s="159"/>
      <c r="AH5666" s="153"/>
      <c r="AI5666" s="161"/>
      <c r="AJ5666" s="153"/>
      <c r="AK5666" s="153"/>
      <c r="AL5666" s="207"/>
      <c r="AM5666" s="207"/>
      <c r="AN5666" s="207"/>
      <c r="AO5666" s="207"/>
      <c r="AP5666" s="147" t="s">
        <v>54</v>
      </c>
      <c r="AQ5666" s="147"/>
      <c r="AR5666" s="147"/>
      <c r="AS5666" s="209" t="s">
        <v>68</v>
      </c>
      <c r="AT5666" s="223" t="str">
        <f>MONTH(B5666)&amp;"/"&amp;YEAR(B5666)</f>
        <v>3/2026</v>
      </c>
      <c r="AU5666" s="223">
        <f>WEEKNUM(B5666)-WEEKNUM(EOMONTH(B5666,-1)+1)+1</f>
        <v>5</v>
      </c>
      <c r="AV5666" s="209" t="str">
        <f>MONTH(R5666)&amp;"/"&amp;YEAR(R5666)</f>
        <v>1/1900</v>
      </c>
      <c r="AW5666" s="209" t="e">
        <f>WEEKNUM(R5666)-WEEKNUM(EOMONTH(R5666,-1)+1)+1</f>
        <v>#NUM!</v>
      </c>
      <c r="AX5666" s="209">
        <f>IF(BB5666="S",IF(Q5666="1. Aceitou o programa",R5666-B5666,0),0)</f>
        <v>0</v>
      </c>
      <c r="AY5666" s="209">
        <f>IF(BB5666="S",IF(AND(S5666&lt;&gt;"",R5666&lt;&gt;""),S5666-R5666,0),0)</f>
        <v>0</v>
      </c>
      <c r="AZ5666" s="209">
        <f>IF(BB5666="S",IF(Q5666="1. Aceitou o programa",IF(OR(X5666="Não se Aplica",X5666=""),IF(OR(W5666="Não se Aplica",W5666=""),0,W5666-V5666),AVERAGE(X5666-W5666,W5666-V5666)),0),0)</f>
        <v>0</v>
      </c>
      <c r="BA5666" s="209">
        <f>IF(BB5666="S",IF(AND(Q5666="1. Aceitou o programa",AH5666="Realizada"),IFERROR(IF(AG5666="",0,AG5666-R5666),0),0),0)</f>
        <v>0</v>
      </c>
      <c r="BB5666" s="209" t="str">
        <f>_xlfn.XLOOKUP(U5666,'Lista Suspensa'!$AA$20:$AA$23,'Lista Suspensa'!$AB$20:$AB$23,"N/A")</f>
        <v>S</v>
      </c>
    </row>
    <row r="5667" spans="1:54" ht="12" customHeight="1">
      <c r="A5667" s="151" t="s">
        <v>54</v>
      </c>
      <c r="B5667" s="152">
        <v>46112</v>
      </c>
      <c r="C5667" s="153" t="s">
        <v>55</v>
      </c>
      <c r="D5667" s="153" t="s">
        <v>56</v>
      </c>
      <c r="E5667" s="244">
        <v>94505923</v>
      </c>
      <c r="F5667" s="144" t="s">
        <v>9954</v>
      </c>
      <c r="G5667" s="230"/>
      <c r="H5667" s="154">
        <v>26862</v>
      </c>
      <c r="I5667" s="153">
        <v>52</v>
      </c>
      <c r="J5667" s="148" t="s">
        <v>70</v>
      </c>
      <c r="K5667" s="153" t="s">
        <v>101</v>
      </c>
      <c r="L5667" s="153"/>
      <c r="M5667" s="153"/>
      <c r="N5667" s="153"/>
      <c r="O5667" s="155">
        <v>21994593395</v>
      </c>
      <c r="P5667" s="156" t="s">
        <v>60</v>
      </c>
      <c r="Q5667" s="157" t="s">
        <v>8211</v>
      </c>
      <c r="R5667" s="158"/>
      <c r="S5667" s="159"/>
      <c r="T5667" s="159" t="s">
        <v>6983</v>
      </c>
      <c r="U5667" s="159" t="s">
        <v>8212</v>
      </c>
      <c r="V5667" s="154">
        <v>46147</v>
      </c>
      <c r="W5667" s="154">
        <v>46155</v>
      </c>
      <c r="X5667" s="154"/>
      <c r="Y5667" s="160"/>
      <c r="Z5667" s="160"/>
      <c r="AA5667" s="153"/>
      <c r="AB5667" s="153"/>
      <c r="AC5667" s="182" t="e">
        <f t="shared" si="178"/>
        <v>#DIV/0!</v>
      </c>
      <c r="AD5667" s="153" t="e">
        <f t="shared" si="179"/>
        <v>#DIV/0!</v>
      </c>
      <c r="AE5667" s="207"/>
      <c r="AF5667" s="153"/>
      <c r="AG5667" s="159"/>
      <c r="AH5667" s="153"/>
      <c r="AI5667" s="161"/>
      <c r="AJ5667" s="153"/>
      <c r="AK5667" s="153"/>
      <c r="AL5667" s="207"/>
      <c r="AM5667" s="207"/>
      <c r="AN5667" s="207"/>
      <c r="AO5667" s="207"/>
      <c r="AP5667" s="147" t="s">
        <v>54</v>
      </c>
      <c r="AQ5667" s="147"/>
      <c r="AR5667" s="147"/>
      <c r="AS5667" s="209" t="s">
        <v>68</v>
      </c>
      <c r="AT5667" s="223" t="str">
        <f>MONTH(B5667)&amp;"/"&amp;YEAR(B5667)</f>
        <v>3/2026</v>
      </c>
      <c r="AU5667" s="223">
        <f>WEEKNUM(B5667)-WEEKNUM(EOMONTH(B5667,-1)+1)+1</f>
        <v>5</v>
      </c>
      <c r="AV5667" s="209" t="str">
        <f>MONTH(R5667)&amp;"/"&amp;YEAR(R5667)</f>
        <v>1/1900</v>
      </c>
      <c r="AW5667" s="209" t="e">
        <f>WEEKNUM(R5667)-WEEKNUM(EOMONTH(R5667,-1)+1)+1</f>
        <v>#NUM!</v>
      </c>
      <c r="AX5667" s="209">
        <f>IF(BB5667="S",IF(Q5667="1. Aceitou o programa",R5667-B5667,0),0)</f>
        <v>0</v>
      </c>
      <c r="AY5667" s="209">
        <f>IF(BB5667="S",IF(AND(S5667&lt;&gt;"",R5667&lt;&gt;""),S5667-R5667,0),0)</f>
        <v>0</v>
      </c>
      <c r="AZ5667" s="209">
        <f>IF(BB5667="S",IF(Q5667="1. Aceitou o programa",IF(OR(X5667="Não se Aplica",X5667=""),IF(OR(W5667="Não se Aplica",W5667=""),0,W5667-V5667),AVERAGE(X5667-W5667,W5667-V5667)),0),0)</f>
        <v>0</v>
      </c>
      <c r="BA5667" s="209">
        <f>IF(BB5667="S",IF(AND(Q5667="1. Aceitou o programa",AH5667="Realizada"),IFERROR(IF(AG5667="",0,AG5667-R5667),0),0),0)</f>
        <v>0</v>
      </c>
      <c r="BB5667" s="209" t="str">
        <f>_xlfn.XLOOKUP(U5667,'Lista Suspensa'!$AA$20:$AA$23,'Lista Suspensa'!$AB$20:$AB$23,"N/A")</f>
        <v>S</v>
      </c>
    </row>
    <row r="5668" spans="1:54" ht="12" customHeight="1">
      <c r="A5668" s="151" t="s">
        <v>54</v>
      </c>
      <c r="B5668" s="152">
        <v>46112</v>
      </c>
      <c r="C5668" s="153" t="s">
        <v>55</v>
      </c>
      <c r="D5668" s="153" t="s">
        <v>56</v>
      </c>
      <c r="E5668" s="244">
        <v>94847243</v>
      </c>
      <c r="F5668" s="144" t="s">
        <v>9955</v>
      </c>
      <c r="G5668" s="230"/>
      <c r="H5668" s="154">
        <v>26952</v>
      </c>
      <c r="I5668" s="153">
        <v>52</v>
      </c>
      <c r="J5668" s="148" t="s">
        <v>70</v>
      </c>
      <c r="K5668" s="153" t="s">
        <v>101</v>
      </c>
      <c r="L5668" s="153"/>
      <c r="M5668" s="153"/>
      <c r="N5668" s="153"/>
      <c r="O5668" s="155">
        <v>21974827805</v>
      </c>
      <c r="P5668" s="156" t="s">
        <v>60</v>
      </c>
      <c r="Q5668" s="157" t="s">
        <v>8211</v>
      </c>
      <c r="R5668" s="158"/>
      <c r="S5668" s="159"/>
      <c r="T5668" s="159" t="s">
        <v>6983</v>
      </c>
      <c r="U5668" s="159" t="s">
        <v>8212</v>
      </c>
      <c r="V5668" s="154">
        <v>46147</v>
      </c>
      <c r="W5668" s="154">
        <v>46155</v>
      </c>
      <c r="X5668" s="154"/>
      <c r="Y5668" s="160"/>
      <c r="Z5668" s="160"/>
      <c r="AA5668" s="153"/>
      <c r="AB5668" s="153"/>
      <c r="AC5668" s="182" t="e">
        <f t="shared" si="178"/>
        <v>#DIV/0!</v>
      </c>
      <c r="AD5668" s="153" t="e">
        <f t="shared" si="179"/>
        <v>#DIV/0!</v>
      </c>
      <c r="AE5668" s="207"/>
      <c r="AF5668" s="153"/>
      <c r="AG5668" s="159"/>
      <c r="AH5668" s="153"/>
      <c r="AI5668" s="161"/>
      <c r="AJ5668" s="153"/>
      <c r="AK5668" s="153"/>
      <c r="AL5668" s="207"/>
      <c r="AM5668" s="207"/>
      <c r="AN5668" s="207"/>
      <c r="AO5668" s="207"/>
      <c r="AP5668" s="147" t="s">
        <v>54</v>
      </c>
      <c r="AQ5668" s="147"/>
      <c r="AR5668" s="147"/>
      <c r="AS5668" s="209" t="s">
        <v>68</v>
      </c>
      <c r="AT5668" s="223" t="str">
        <f>MONTH(B5668)&amp;"/"&amp;YEAR(B5668)</f>
        <v>3/2026</v>
      </c>
      <c r="AU5668" s="223">
        <f>WEEKNUM(B5668)-WEEKNUM(EOMONTH(B5668,-1)+1)+1</f>
        <v>5</v>
      </c>
      <c r="AV5668" s="209" t="str">
        <f>MONTH(R5668)&amp;"/"&amp;YEAR(R5668)</f>
        <v>1/1900</v>
      </c>
      <c r="AW5668" s="209" t="e">
        <f>WEEKNUM(R5668)-WEEKNUM(EOMONTH(R5668,-1)+1)+1</f>
        <v>#NUM!</v>
      </c>
      <c r="AX5668" s="209">
        <f>IF(BB5668="S",IF(Q5668="1. Aceitou o programa",R5668-B5668,0),0)</f>
        <v>0</v>
      </c>
      <c r="AY5668" s="209">
        <f>IF(BB5668="S",IF(AND(S5668&lt;&gt;"",R5668&lt;&gt;""),S5668-R5668,0),0)</f>
        <v>0</v>
      </c>
      <c r="AZ5668" s="209">
        <f>IF(BB5668="S",IF(Q5668="1. Aceitou o programa",IF(OR(X5668="Não se Aplica",X5668=""),IF(OR(W5668="Não se Aplica",W5668=""),0,W5668-V5668),AVERAGE(X5668-W5668,W5668-V5668)),0),0)</f>
        <v>0</v>
      </c>
      <c r="BA5668" s="209">
        <f>IF(BB5668="S",IF(AND(Q5668="1. Aceitou o programa",AH5668="Realizada"),IFERROR(IF(AG5668="",0,AG5668-R5668),0),0),0)</f>
        <v>0</v>
      </c>
      <c r="BB5668" s="209" t="str">
        <f>_xlfn.XLOOKUP(U5668,'Lista Suspensa'!$AA$20:$AA$23,'Lista Suspensa'!$AB$20:$AB$23,"N/A")</f>
        <v>S</v>
      </c>
    </row>
    <row r="5669" spans="1:54" ht="12" customHeight="1">
      <c r="A5669" s="151" t="s">
        <v>54</v>
      </c>
      <c r="B5669" s="152">
        <v>46112</v>
      </c>
      <c r="C5669" s="153" t="s">
        <v>55</v>
      </c>
      <c r="D5669" s="153" t="s">
        <v>56</v>
      </c>
      <c r="E5669" s="244">
        <v>94535773</v>
      </c>
      <c r="F5669" s="144" t="s">
        <v>9956</v>
      </c>
      <c r="G5669" s="230"/>
      <c r="H5669" s="154">
        <v>26960</v>
      </c>
      <c r="I5669" s="153">
        <v>52</v>
      </c>
      <c r="J5669" s="148" t="s">
        <v>58</v>
      </c>
      <c r="K5669" s="153" t="s">
        <v>101</v>
      </c>
      <c r="L5669" s="153"/>
      <c r="M5669" s="153"/>
      <c r="N5669" s="153"/>
      <c r="O5669" s="155">
        <v>21985138787</v>
      </c>
      <c r="P5669" s="156" t="s">
        <v>60</v>
      </c>
      <c r="Q5669" s="157" t="s">
        <v>8211</v>
      </c>
      <c r="R5669" s="158"/>
      <c r="S5669" s="159"/>
      <c r="T5669" s="159" t="s">
        <v>6983</v>
      </c>
      <c r="U5669" s="159" t="s">
        <v>8212</v>
      </c>
      <c r="V5669" s="154">
        <v>46147</v>
      </c>
      <c r="W5669" s="154">
        <v>46155</v>
      </c>
      <c r="X5669" s="154"/>
      <c r="Y5669" s="160"/>
      <c r="Z5669" s="160"/>
      <c r="AA5669" s="153"/>
      <c r="AB5669" s="153"/>
      <c r="AC5669" s="182" t="e">
        <f t="shared" si="178"/>
        <v>#DIV/0!</v>
      </c>
      <c r="AD5669" s="153" t="e">
        <f t="shared" si="179"/>
        <v>#DIV/0!</v>
      </c>
      <c r="AE5669" s="207"/>
      <c r="AF5669" s="153"/>
      <c r="AG5669" s="159"/>
      <c r="AH5669" s="153"/>
      <c r="AI5669" s="161"/>
      <c r="AJ5669" s="153"/>
      <c r="AK5669" s="153"/>
      <c r="AL5669" s="207"/>
      <c r="AM5669" s="207"/>
      <c r="AN5669" s="207"/>
      <c r="AO5669" s="207"/>
      <c r="AP5669" s="147" t="s">
        <v>54</v>
      </c>
      <c r="AQ5669" s="147"/>
      <c r="AR5669" s="147"/>
      <c r="AS5669" s="209" t="s">
        <v>68</v>
      </c>
      <c r="AT5669" s="223" t="str">
        <f>MONTH(B5669)&amp;"/"&amp;YEAR(B5669)</f>
        <v>3/2026</v>
      </c>
      <c r="AU5669" s="223">
        <f>WEEKNUM(B5669)-WEEKNUM(EOMONTH(B5669,-1)+1)+1</f>
        <v>5</v>
      </c>
      <c r="AV5669" s="209" t="str">
        <f>MONTH(R5669)&amp;"/"&amp;YEAR(R5669)</f>
        <v>1/1900</v>
      </c>
      <c r="AW5669" s="209" t="e">
        <f>WEEKNUM(R5669)-WEEKNUM(EOMONTH(R5669,-1)+1)+1</f>
        <v>#NUM!</v>
      </c>
      <c r="AX5669" s="209">
        <f>IF(BB5669="S",IF(Q5669="1. Aceitou o programa",R5669-B5669,0),0)</f>
        <v>0</v>
      </c>
      <c r="AY5669" s="209">
        <f>IF(BB5669="S",IF(AND(S5669&lt;&gt;"",R5669&lt;&gt;""),S5669-R5669,0),0)</f>
        <v>0</v>
      </c>
      <c r="AZ5669" s="209">
        <f>IF(BB5669="S",IF(Q5669="1. Aceitou o programa",IF(OR(X5669="Não se Aplica",X5669=""),IF(OR(W5669="Não se Aplica",W5669=""),0,W5669-V5669),AVERAGE(X5669-W5669,W5669-V5669)),0),0)</f>
        <v>0</v>
      </c>
      <c r="BA5669" s="209">
        <f>IF(BB5669="S",IF(AND(Q5669="1. Aceitou o programa",AH5669="Realizada"),IFERROR(IF(AG5669="",0,AG5669-R5669),0),0),0)</f>
        <v>0</v>
      </c>
      <c r="BB5669" s="209" t="str">
        <f>_xlfn.XLOOKUP(U5669,'Lista Suspensa'!$AA$20:$AA$23,'Lista Suspensa'!$AB$20:$AB$23,"N/A")</f>
        <v>S</v>
      </c>
    </row>
    <row r="5670" spans="1:54" ht="12" customHeight="1">
      <c r="A5670" s="151" t="s">
        <v>54</v>
      </c>
      <c r="B5670" s="152">
        <v>46112</v>
      </c>
      <c r="C5670" s="153" t="s">
        <v>55</v>
      </c>
      <c r="D5670" s="153" t="s">
        <v>56</v>
      </c>
      <c r="E5670" s="244">
        <v>94000364</v>
      </c>
      <c r="F5670" s="144" t="s">
        <v>9957</v>
      </c>
      <c r="G5670" s="230"/>
      <c r="H5670" s="154">
        <v>26985</v>
      </c>
      <c r="I5670" s="153">
        <v>52</v>
      </c>
      <c r="J5670" s="148" t="s">
        <v>70</v>
      </c>
      <c r="K5670" s="153" t="s">
        <v>101</v>
      </c>
      <c r="L5670" s="153"/>
      <c r="M5670" s="153"/>
      <c r="N5670" s="153"/>
      <c r="O5670" s="155">
        <v>21999970719</v>
      </c>
      <c r="P5670" s="156" t="s">
        <v>60</v>
      </c>
      <c r="Q5670" s="157" t="s">
        <v>8211</v>
      </c>
      <c r="R5670" s="158"/>
      <c r="S5670" s="159"/>
      <c r="T5670" s="159" t="s">
        <v>6983</v>
      </c>
      <c r="U5670" s="159" t="s">
        <v>8212</v>
      </c>
      <c r="V5670" s="154">
        <v>46147</v>
      </c>
      <c r="W5670" s="154">
        <v>46155</v>
      </c>
      <c r="X5670" s="154"/>
      <c r="Y5670" s="160"/>
      <c r="Z5670" s="160"/>
      <c r="AA5670" s="153"/>
      <c r="AB5670" s="153"/>
      <c r="AC5670" s="182" t="e">
        <f t="shared" si="178"/>
        <v>#DIV/0!</v>
      </c>
      <c r="AD5670" s="153" t="e">
        <f t="shared" si="179"/>
        <v>#DIV/0!</v>
      </c>
      <c r="AE5670" s="207"/>
      <c r="AF5670" s="153"/>
      <c r="AG5670" s="159"/>
      <c r="AH5670" s="153"/>
      <c r="AI5670" s="161"/>
      <c r="AJ5670" s="153"/>
      <c r="AK5670" s="153"/>
      <c r="AL5670" s="207"/>
      <c r="AM5670" s="207"/>
      <c r="AN5670" s="207"/>
      <c r="AO5670" s="207"/>
      <c r="AP5670" s="147" t="s">
        <v>54</v>
      </c>
      <c r="AQ5670" s="147"/>
      <c r="AR5670" s="147"/>
      <c r="AS5670" s="209" t="s">
        <v>68</v>
      </c>
      <c r="AT5670" s="223" t="str">
        <f>MONTH(B5670)&amp;"/"&amp;YEAR(B5670)</f>
        <v>3/2026</v>
      </c>
      <c r="AU5670" s="223">
        <f>WEEKNUM(B5670)-WEEKNUM(EOMONTH(B5670,-1)+1)+1</f>
        <v>5</v>
      </c>
      <c r="AV5670" s="209" t="str">
        <f>MONTH(R5670)&amp;"/"&amp;YEAR(R5670)</f>
        <v>1/1900</v>
      </c>
      <c r="AW5670" s="209" t="e">
        <f>WEEKNUM(R5670)-WEEKNUM(EOMONTH(R5670,-1)+1)+1</f>
        <v>#NUM!</v>
      </c>
      <c r="AX5670" s="209">
        <f>IF(BB5670="S",IF(Q5670="1. Aceitou o programa",R5670-B5670,0),0)</f>
        <v>0</v>
      </c>
      <c r="AY5670" s="209">
        <f>IF(BB5670="S",IF(AND(S5670&lt;&gt;"",R5670&lt;&gt;""),S5670-R5670,0),0)</f>
        <v>0</v>
      </c>
      <c r="AZ5670" s="209">
        <f>IF(BB5670="S",IF(Q5670="1. Aceitou o programa",IF(OR(X5670="Não se Aplica",X5670=""),IF(OR(W5670="Não se Aplica",W5670=""),0,W5670-V5670),AVERAGE(X5670-W5670,W5670-V5670)),0),0)</f>
        <v>0</v>
      </c>
      <c r="BA5670" s="209">
        <f>IF(BB5670="S",IF(AND(Q5670="1. Aceitou o programa",AH5670="Realizada"),IFERROR(IF(AG5670="",0,AG5670-R5670),0),0),0)</f>
        <v>0</v>
      </c>
      <c r="BB5670" s="209" t="str">
        <f>_xlfn.XLOOKUP(U5670,'Lista Suspensa'!$AA$20:$AA$23,'Lista Suspensa'!$AB$20:$AB$23,"N/A")</f>
        <v>S</v>
      </c>
    </row>
    <row r="5671" spans="1:54" ht="12" customHeight="1">
      <c r="A5671" s="151" t="s">
        <v>54</v>
      </c>
      <c r="B5671" s="152">
        <v>46112</v>
      </c>
      <c r="C5671" s="153" t="s">
        <v>55</v>
      </c>
      <c r="D5671" s="153" t="s">
        <v>56</v>
      </c>
      <c r="E5671" s="244">
        <v>93291767</v>
      </c>
      <c r="F5671" s="144" t="s">
        <v>9958</v>
      </c>
      <c r="G5671" s="230"/>
      <c r="H5671" s="154">
        <v>26988</v>
      </c>
      <c r="I5671" s="153">
        <v>52</v>
      </c>
      <c r="J5671" s="148" t="s">
        <v>70</v>
      </c>
      <c r="K5671" s="153" t="s">
        <v>101</v>
      </c>
      <c r="L5671" s="153"/>
      <c r="M5671" s="153"/>
      <c r="N5671" s="153"/>
      <c r="O5671" s="155">
        <v>21970167300</v>
      </c>
      <c r="P5671" s="156" t="s">
        <v>60</v>
      </c>
      <c r="Q5671" s="157" t="s">
        <v>8211</v>
      </c>
      <c r="R5671" s="158"/>
      <c r="S5671" s="159"/>
      <c r="T5671" s="159" t="s">
        <v>6983</v>
      </c>
      <c r="U5671" s="159" t="s">
        <v>8212</v>
      </c>
      <c r="V5671" s="154">
        <v>46147</v>
      </c>
      <c r="W5671" s="154">
        <v>46155</v>
      </c>
      <c r="X5671" s="154"/>
      <c r="Y5671" s="160"/>
      <c r="Z5671" s="160"/>
      <c r="AA5671" s="153"/>
      <c r="AB5671" s="153"/>
      <c r="AC5671" s="182" t="e">
        <f t="shared" si="178"/>
        <v>#DIV/0!</v>
      </c>
      <c r="AD5671" s="153" t="e">
        <f t="shared" si="179"/>
        <v>#DIV/0!</v>
      </c>
      <c r="AE5671" s="207"/>
      <c r="AF5671" s="153"/>
      <c r="AG5671" s="159"/>
      <c r="AH5671" s="153"/>
      <c r="AI5671" s="161"/>
      <c r="AJ5671" s="153"/>
      <c r="AK5671" s="153"/>
      <c r="AL5671" s="207"/>
      <c r="AM5671" s="207"/>
      <c r="AN5671" s="207"/>
      <c r="AO5671" s="207"/>
      <c r="AP5671" s="147" t="s">
        <v>54</v>
      </c>
      <c r="AQ5671" s="147"/>
      <c r="AR5671" s="147"/>
      <c r="AS5671" s="209" t="s">
        <v>68</v>
      </c>
      <c r="AT5671" s="223" t="str">
        <f>MONTH(B5671)&amp;"/"&amp;YEAR(B5671)</f>
        <v>3/2026</v>
      </c>
      <c r="AU5671" s="223">
        <f>WEEKNUM(B5671)-WEEKNUM(EOMONTH(B5671,-1)+1)+1</f>
        <v>5</v>
      </c>
      <c r="AV5671" s="209" t="str">
        <f>MONTH(R5671)&amp;"/"&amp;YEAR(R5671)</f>
        <v>1/1900</v>
      </c>
      <c r="AW5671" s="209" t="e">
        <f>WEEKNUM(R5671)-WEEKNUM(EOMONTH(R5671,-1)+1)+1</f>
        <v>#NUM!</v>
      </c>
      <c r="AX5671" s="209">
        <f>IF(BB5671="S",IF(Q5671="1. Aceitou o programa",R5671-B5671,0),0)</f>
        <v>0</v>
      </c>
      <c r="AY5671" s="209">
        <f>IF(BB5671="S",IF(AND(S5671&lt;&gt;"",R5671&lt;&gt;""),S5671-R5671,0),0)</f>
        <v>0</v>
      </c>
      <c r="AZ5671" s="209">
        <f>IF(BB5671="S",IF(Q5671="1. Aceitou o programa",IF(OR(X5671="Não se Aplica",X5671=""),IF(OR(W5671="Não se Aplica",W5671=""),0,W5671-V5671),AVERAGE(X5671-W5671,W5671-V5671)),0),0)</f>
        <v>0</v>
      </c>
      <c r="BA5671" s="209">
        <f>IF(BB5671="S",IF(AND(Q5671="1. Aceitou o programa",AH5671="Realizada"),IFERROR(IF(AG5671="",0,AG5671-R5671),0),0),0)</f>
        <v>0</v>
      </c>
      <c r="BB5671" s="209" t="str">
        <f>_xlfn.XLOOKUP(U5671,'Lista Suspensa'!$AA$20:$AA$23,'Lista Suspensa'!$AB$20:$AB$23,"N/A")</f>
        <v>S</v>
      </c>
    </row>
    <row r="5672" spans="1:54" ht="12" customHeight="1">
      <c r="A5672" s="151" t="s">
        <v>54</v>
      </c>
      <c r="B5672" s="152">
        <v>46112</v>
      </c>
      <c r="C5672" s="153" t="s">
        <v>55</v>
      </c>
      <c r="D5672" s="153" t="s">
        <v>56</v>
      </c>
      <c r="E5672" s="244">
        <v>84430858</v>
      </c>
      <c r="F5672" s="144" t="s">
        <v>9959</v>
      </c>
      <c r="G5672" s="230"/>
      <c r="H5672" s="154">
        <v>27036</v>
      </c>
      <c r="I5672" s="153">
        <v>52</v>
      </c>
      <c r="J5672" s="148" t="s">
        <v>70</v>
      </c>
      <c r="K5672" s="153" t="s">
        <v>101</v>
      </c>
      <c r="L5672" s="153"/>
      <c r="M5672" s="153"/>
      <c r="N5672" s="153"/>
      <c r="O5672" s="155">
        <v>11991007813</v>
      </c>
      <c r="P5672" s="156" t="s">
        <v>60</v>
      </c>
      <c r="Q5672" s="157" t="s">
        <v>8211</v>
      </c>
      <c r="R5672" s="158"/>
      <c r="S5672" s="159"/>
      <c r="T5672" s="159" t="s">
        <v>6983</v>
      </c>
      <c r="U5672" s="159" t="s">
        <v>8212</v>
      </c>
      <c r="V5672" s="154">
        <v>46147</v>
      </c>
      <c r="W5672" s="154">
        <v>46155</v>
      </c>
      <c r="X5672" s="154"/>
      <c r="Y5672" s="160"/>
      <c r="Z5672" s="160"/>
      <c r="AA5672" s="153"/>
      <c r="AB5672" s="153"/>
      <c r="AC5672" s="182" t="e">
        <f t="shared" si="178"/>
        <v>#DIV/0!</v>
      </c>
      <c r="AD5672" s="153" t="e">
        <f t="shared" si="179"/>
        <v>#DIV/0!</v>
      </c>
      <c r="AE5672" s="207"/>
      <c r="AF5672" s="153"/>
      <c r="AG5672" s="159"/>
      <c r="AH5672" s="153"/>
      <c r="AI5672" s="161"/>
      <c r="AJ5672" s="153"/>
      <c r="AK5672" s="153"/>
      <c r="AL5672" s="207" t="s">
        <v>85</v>
      </c>
      <c r="AM5672" s="207" t="s">
        <v>86</v>
      </c>
      <c r="AN5672" s="207" t="s">
        <v>191</v>
      </c>
      <c r="AO5672" s="207"/>
      <c r="AP5672" s="147" t="s">
        <v>54</v>
      </c>
      <c r="AQ5672" s="147"/>
      <c r="AR5672" s="147"/>
      <c r="AS5672" s="209" t="s">
        <v>68</v>
      </c>
      <c r="AT5672" s="223" t="str">
        <f>MONTH(B5672)&amp;"/"&amp;YEAR(B5672)</f>
        <v>3/2026</v>
      </c>
      <c r="AU5672" s="223">
        <f>WEEKNUM(B5672)-WEEKNUM(EOMONTH(B5672,-1)+1)+1</f>
        <v>5</v>
      </c>
      <c r="AV5672" s="209" t="str">
        <f>MONTH(R5672)&amp;"/"&amp;YEAR(R5672)</f>
        <v>1/1900</v>
      </c>
      <c r="AW5672" s="209" t="e">
        <f>WEEKNUM(R5672)-WEEKNUM(EOMONTH(R5672,-1)+1)+1</f>
        <v>#NUM!</v>
      </c>
      <c r="AX5672" s="209">
        <f>IF(BB5672="S",IF(Q5672="1. Aceitou o programa",R5672-B5672,0),0)</f>
        <v>0</v>
      </c>
      <c r="AY5672" s="209">
        <f>IF(BB5672="S",IF(AND(S5672&lt;&gt;"",R5672&lt;&gt;""),S5672-R5672,0),0)</f>
        <v>0</v>
      </c>
      <c r="AZ5672" s="209">
        <f>IF(BB5672="S",IF(Q5672="1. Aceitou o programa",IF(OR(X5672="Não se Aplica",X5672=""),IF(OR(W5672="Não se Aplica",W5672=""),0,W5672-V5672),AVERAGE(X5672-W5672,W5672-V5672)),0),0)</f>
        <v>0</v>
      </c>
      <c r="BA5672" s="209">
        <f>IF(BB5672="S",IF(AND(Q5672="1. Aceitou o programa",AH5672="Realizada"),IFERROR(IF(AG5672="",0,AG5672-R5672),0),0),0)</f>
        <v>0</v>
      </c>
      <c r="BB5672" s="209" t="str">
        <f>_xlfn.XLOOKUP(U5672,'Lista Suspensa'!$AA$20:$AA$23,'Lista Suspensa'!$AB$20:$AB$23,"N/A")</f>
        <v>S</v>
      </c>
    </row>
    <row r="5673" spans="1:54" ht="12" customHeight="1">
      <c r="A5673" s="151" t="s">
        <v>54</v>
      </c>
      <c r="B5673" s="152">
        <v>46112</v>
      </c>
      <c r="C5673" s="153" t="s">
        <v>55</v>
      </c>
      <c r="D5673" s="153" t="s">
        <v>56</v>
      </c>
      <c r="E5673" s="244">
        <v>87429793</v>
      </c>
      <c r="F5673" s="144" t="s">
        <v>9960</v>
      </c>
      <c r="G5673" s="230"/>
      <c r="H5673" s="154">
        <v>27049</v>
      </c>
      <c r="I5673" s="153">
        <v>52</v>
      </c>
      <c r="J5673" s="148" t="s">
        <v>58</v>
      </c>
      <c r="K5673" s="153" t="s">
        <v>101</v>
      </c>
      <c r="L5673" s="153"/>
      <c r="M5673" s="153"/>
      <c r="N5673" s="153"/>
      <c r="O5673" s="155">
        <v>21979898969</v>
      </c>
      <c r="P5673" s="156" t="s">
        <v>60</v>
      </c>
      <c r="Q5673" s="157" t="s">
        <v>8211</v>
      </c>
      <c r="R5673" s="158"/>
      <c r="S5673" s="159"/>
      <c r="T5673" s="159" t="s">
        <v>6983</v>
      </c>
      <c r="U5673" s="159" t="s">
        <v>8212</v>
      </c>
      <c r="V5673" s="154">
        <v>46147</v>
      </c>
      <c r="W5673" s="154">
        <v>46155</v>
      </c>
      <c r="X5673" s="154"/>
      <c r="Y5673" s="160"/>
      <c r="Z5673" s="160"/>
      <c r="AA5673" s="153"/>
      <c r="AB5673" s="153"/>
      <c r="AC5673" s="182" t="e">
        <f t="shared" si="178"/>
        <v>#DIV/0!</v>
      </c>
      <c r="AD5673" s="153" t="e">
        <f t="shared" si="179"/>
        <v>#DIV/0!</v>
      </c>
      <c r="AE5673" s="207"/>
      <c r="AF5673" s="153"/>
      <c r="AG5673" s="159"/>
      <c r="AH5673" s="153"/>
      <c r="AI5673" s="161"/>
      <c r="AJ5673" s="153"/>
      <c r="AK5673" s="153"/>
      <c r="AL5673" s="207"/>
      <c r="AM5673" s="207"/>
      <c r="AN5673" s="207"/>
      <c r="AO5673" s="207"/>
      <c r="AP5673" s="147" t="s">
        <v>54</v>
      </c>
      <c r="AQ5673" s="147"/>
      <c r="AR5673" s="147"/>
      <c r="AS5673" s="209" t="s">
        <v>68</v>
      </c>
      <c r="AT5673" s="223" t="str">
        <f>MONTH(B5673)&amp;"/"&amp;YEAR(B5673)</f>
        <v>3/2026</v>
      </c>
      <c r="AU5673" s="223">
        <f>WEEKNUM(B5673)-WEEKNUM(EOMONTH(B5673,-1)+1)+1</f>
        <v>5</v>
      </c>
      <c r="AV5673" s="209" t="str">
        <f>MONTH(R5673)&amp;"/"&amp;YEAR(R5673)</f>
        <v>1/1900</v>
      </c>
      <c r="AW5673" s="209" t="e">
        <f>WEEKNUM(R5673)-WEEKNUM(EOMONTH(R5673,-1)+1)+1</f>
        <v>#NUM!</v>
      </c>
      <c r="AX5673" s="209">
        <f>IF(BB5673="S",IF(Q5673="1. Aceitou o programa",R5673-B5673,0),0)</f>
        <v>0</v>
      </c>
      <c r="AY5673" s="209">
        <f>IF(BB5673="S",IF(AND(S5673&lt;&gt;"",R5673&lt;&gt;""),S5673-R5673,0),0)</f>
        <v>0</v>
      </c>
      <c r="AZ5673" s="209">
        <f>IF(BB5673="S",IF(Q5673="1. Aceitou o programa",IF(OR(X5673="Não se Aplica",X5673=""),IF(OR(W5673="Não se Aplica",W5673=""),0,W5673-V5673),AVERAGE(X5673-W5673,W5673-V5673)),0),0)</f>
        <v>0</v>
      </c>
      <c r="BA5673" s="209">
        <f>IF(BB5673="S",IF(AND(Q5673="1. Aceitou o programa",AH5673="Realizada"),IFERROR(IF(AG5673="",0,AG5673-R5673),0),0),0)</f>
        <v>0</v>
      </c>
      <c r="BB5673" s="209" t="str">
        <f>_xlfn.XLOOKUP(U5673,'Lista Suspensa'!$AA$20:$AA$23,'Lista Suspensa'!$AB$20:$AB$23,"N/A")</f>
        <v>S</v>
      </c>
    </row>
    <row r="5674" spans="1:54" ht="12" customHeight="1">
      <c r="A5674" s="151" t="s">
        <v>54</v>
      </c>
      <c r="B5674" s="152">
        <v>46112</v>
      </c>
      <c r="C5674" s="153" t="s">
        <v>55</v>
      </c>
      <c r="D5674" s="153" t="s">
        <v>56</v>
      </c>
      <c r="E5674" s="244">
        <v>89836567</v>
      </c>
      <c r="F5674" s="144" t="s">
        <v>9961</v>
      </c>
      <c r="G5674" s="230"/>
      <c r="H5674" s="154">
        <v>27099</v>
      </c>
      <c r="I5674" s="153">
        <v>52</v>
      </c>
      <c r="J5674" s="148" t="s">
        <v>70</v>
      </c>
      <c r="K5674" s="153" t="s">
        <v>101</v>
      </c>
      <c r="L5674" s="153"/>
      <c r="M5674" s="153"/>
      <c r="N5674" s="153"/>
      <c r="O5674" s="155">
        <v>21993814605</v>
      </c>
      <c r="P5674" s="156" t="s">
        <v>60</v>
      </c>
      <c r="Q5674" s="157" t="s">
        <v>8211</v>
      </c>
      <c r="R5674" s="158"/>
      <c r="S5674" s="159"/>
      <c r="T5674" s="159" t="s">
        <v>6983</v>
      </c>
      <c r="U5674" s="159" t="s">
        <v>8212</v>
      </c>
      <c r="V5674" s="154">
        <v>46147</v>
      </c>
      <c r="W5674" s="154">
        <v>46155</v>
      </c>
      <c r="X5674" s="154"/>
      <c r="Y5674" s="160"/>
      <c r="Z5674" s="160"/>
      <c r="AA5674" s="153"/>
      <c r="AB5674" s="153"/>
      <c r="AC5674" s="182" t="e">
        <f t="shared" si="178"/>
        <v>#DIV/0!</v>
      </c>
      <c r="AD5674" s="153" t="e">
        <f t="shared" si="179"/>
        <v>#DIV/0!</v>
      </c>
      <c r="AE5674" s="207"/>
      <c r="AF5674" s="153"/>
      <c r="AG5674" s="159"/>
      <c r="AH5674" s="153"/>
      <c r="AI5674" s="161"/>
      <c r="AJ5674" s="153"/>
      <c r="AK5674" s="153"/>
      <c r="AL5674" s="207"/>
      <c r="AM5674" s="207"/>
      <c r="AN5674" s="207"/>
      <c r="AO5674" s="207"/>
      <c r="AP5674" s="147" t="s">
        <v>54</v>
      </c>
      <c r="AQ5674" s="147"/>
      <c r="AR5674" s="147"/>
      <c r="AS5674" s="209" t="s">
        <v>68</v>
      </c>
      <c r="AT5674" s="223" t="str">
        <f>MONTH(B5674)&amp;"/"&amp;YEAR(B5674)</f>
        <v>3/2026</v>
      </c>
      <c r="AU5674" s="223">
        <f>WEEKNUM(B5674)-WEEKNUM(EOMONTH(B5674,-1)+1)+1</f>
        <v>5</v>
      </c>
      <c r="AV5674" s="209" t="str">
        <f>MONTH(R5674)&amp;"/"&amp;YEAR(R5674)</f>
        <v>1/1900</v>
      </c>
      <c r="AW5674" s="209" t="e">
        <f>WEEKNUM(R5674)-WEEKNUM(EOMONTH(R5674,-1)+1)+1</f>
        <v>#NUM!</v>
      </c>
      <c r="AX5674" s="209">
        <f>IF(BB5674="S",IF(Q5674="1. Aceitou o programa",R5674-B5674,0),0)</f>
        <v>0</v>
      </c>
      <c r="AY5674" s="209">
        <f>IF(BB5674="S",IF(AND(S5674&lt;&gt;"",R5674&lt;&gt;""),S5674-R5674,0),0)</f>
        <v>0</v>
      </c>
      <c r="AZ5674" s="209">
        <f>IF(BB5674="S",IF(Q5674="1. Aceitou o programa",IF(OR(X5674="Não se Aplica",X5674=""),IF(OR(W5674="Não se Aplica",W5674=""),0,W5674-V5674),AVERAGE(X5674-W5674,W5674-V5674)),0),0)</f>
        <v>0</v>
      </c>
      <c r="BA5674" s="209">
        <f>IF(BB5674="S",IF(AND(Q5674="1. Aceitou o programa",AH5674="Realizada"),IFERROR(IF(AG5674="",0,AG5674-R5674),0),0),0)</f>
        <v>0</v>
      </c>
      <c r="BB5674" s="209" t="str">
        <f>_xlfn.XLOOKUP(U5674,'Lista Suspensa'!$AA$20:$AA$23,'Lista Suspensa'!$AB$20:$AB$23,"N/A")</f>
        <v>S</v>
      </c>
    </row>
    <row r="5675" spans="1:54" ht="12" customHeight="1">
      <c r="A5675" s="151" t="s">
        <v>54</v>
      </c>
      <c r="B5675" s="152">
        <v>46112</v>
      </c>
      <c r="C5675" s="153" t="s">
        <v>55</v>
      </c>
      <c r="D5675" s="153" t="s">
        <v>56</v>
      </c>
      <c r="E5675" s="244">
        <v>95244203</v>
      </c>
      <c r="F5675" s="144" t="s">
        <v>9962</v>
      </c>
      <c r="G5675" s="230"/>
      <c r="H5675" s="154">
        <v>27103</v>
      </c>
      <c r="I5675" s="153">
        <v>52</v>
      </c>
      <c r="J5675" s="148" t="s">
        <v>70</v>
      </c>
      <c r="K5675" s="153" t="s">
        <v>101</v>
      </c>
      <c r="L5675" s="153"/>
      <c r="M5675" s="153"/>
      <c r="N5675" s="153"/>
      <c r="O5675" s="155">
        <v>21965205329</v>
      </c>
      <c r="P5675" s="156" t="s">
        <v>60</v>
      </c>
      <c r="Q5675" s="157" t="s">
        <v>8211</v>
      </c>
      <c r="R5675" s="158"/>
      <c r="S5675" s="159"/>
      <c r="T5675" s="159" t="s">
        <v>6983</v>
      </c>
      <c r="U5675" s="159" t="s">
        <v>8212</v>
      </c>
      <c r="V5675" s="154">
        <v>46147</v>
      </c>
      <c r="W5675" s="154">
        <v>46155</v>
      </c>
      <c r="X5675" s="154"/>
      <c r="Y5675" s="160"/>
      <c r="Z5675" s="160"/>
      <c r="AA5675" s="153"/>
      <c r="AB5675" s="153"/>
      <c r="AC5675" s="182" t="e">
        <f t="shared" si="178"/>
        <v>#DIV/0!</v>
      </c>
      <c r="AD5675" s="153" t="e">
        <f t="shared" si="179"/>
        <v>#DIV/0!</v>
      </c>
      <c r="AE5675" s="207"/>
      <c r="AF5675" s="153"/>
      <c r="AG5675" s="159"/>
      <c r="AH5675" s="153"/>
      <c r="AI5675" s="161"/>
      <c r="AJ5675" s="153"/>
      <c r="AK5675" s="153"/>
      <c r="AL5675" s="207"/>
      <c r="AM5675" s="207"/>
      <c r="AN5675" s="207"/>
      <c r="AO5675" s="207"/>
      <c r="AP5675" s="147" t="s">
        <v>54</v>
      </c>
      <c r="AQ5675" s="147"/>
      <c r="AR5675" s="147"/>
      <c r="AS5675" s="209" t="s">
        <v>68</v>
      </c>
      <c r="AT5675" s="223" t="str">
        <f>MONTH(B5675)&amp;"/"&amp;YEAR(B5675)</f>
        <v>3/2026</v>
      </c>
      <c r="AU5675" s="223">
        <f>WEEKNUM(B5675)-WEEKNUM(EOMONTH(B5675,-1)+1)+1</f>
        <v>5</v>
      </c>
      <c r="AV5675" s="209" t="str">
        <f>MONTH(R5675)&amp;"/"&amp;YEAR(R5675)</f>
        <v>1/1900</v>
      </c>
      <c r="AW5675" s="209" t="e">
        <f>WEEKNUM(R5675)-WEEKNUM(EOMONTH(R5675,-1)+1)+1</f>
        <v>#NUM!</v>
      </c>
      <c r="AX5675" s="209">
        <f>IF(BB5675="S",IF(Q5675="1. Aceitou o programa",R5675-B5675,0),0)</f>
        <v>0</v>
      </c>
      <c r="AY5675" s="209">
        <f>IF(BB5675="S",IF(AND(S5675&lt;&gt;"",R5675&lt;&gt;""),S5675-R5675,0),0)</f>
        <v>0</v>
      </c>
      <c r="AZ5675" s="209">
        <f>IF(BB5675="S",IF(Q5675="1. Aceitou o programa",IF(OR(X5675="Não se Aplica",X5675=""),IF(OR(W5675="Não se Aplica",W5675=""),0,W5675-V5675),AVERAGE(X5675-W5675,W5675-V5675)),0),0)</f>
        <v>0</v>
      </c>
      <c r="BA5675" s="209">
        <f>IF(BB5675="S",IF(AND(Q5675="1. Aceitou o programa",AH5675="Realizada"),IFERROR(IF(AG5675="",0,AG5675-R5675),0),0),0)</f>
        <v>0</v>
      </c>
      <c r="BB5675" s="209" t="str">
        <f>_xlfn.XLOOKUP(U5675,'Lista Suspensa'!$AA$20:$AA$23,'Lista Suspensa'!$AB$20:$AB$23,"N/A")</f>
        <v>S</v>
      </c>
    </row>
    <row r="5676" spans="1:54" ht="12" customHeight="1">
      <c r="A5676" s="151" t="s">
        <v>54</v>
      </c>
      <c r="B5676" s="152">
        <v>46112</v>
      </c>
      <c r="C5676" s="153" t="s">
        <v>55</v>
      </c>
      <c r="D5676" s="153" t="s">
        <v>56</v>
      </c>
      <c r="E5676" s="244">
        <v>93249100</v>
      </c>
      <c r="F5676" s="144" t="s">
        <v>9963</v>
      </c>
      <c r="G5676" s="230"/>
      <c r="H5676" s="154">
        <v>27124</v>
      </c>
      <c r="I5676" s="153">
        <v>52</v>
      </c>
      <c r="J5676" s="148" t="s">
        <v>70</v>
      </c>
      <c r="K5676" s="153" t="s">
        <v>101</v>
      </c>
      <c r="L5676" s="153"/>
      <c r="M5676" s="153"/>
      <c r="N5676" s="153"/>
      <c r="O5676" s="155">
        <v>21996691268</v>
      </c>
      <c r="P5676" s="156" t="s">
        <v>60</v>
      </c>
      <c r="Q5676" s="157" t="s">
        <v>8211</v>
      </c>
      <c r="R5676" s="158"/>
      <c r="S5676" s="159"/>
      <c r="T5676" s="159" t="s">
        <v>6983</v>
      </c>
      <c r="U5676" s="159" t="s">
        <v>8212</v>
      </c>
      <c r="V5676" s="154">
        <v>46147</v>
      </c>
      <c r="W5676" s="154">
        <v>46155</v>
      </c>
      <c r="X5676" s="154"/>
      <c r="Y5676" s="160"/>
      <c r="Z5676" s="160"/>
      <c r="AA5676" s="153"/>
      <c r="AB5676" s="153"/>
      <c r="AC5676" s="182" t="e">
        <f t="shared" si="178"/>
        <v>#DIV/0!</v>
      </c>
      <c r="AD5676" s="153" t="e">
        <f t="shared" si="179"/>
        <v>#DIV/0!</v>
      </c>
      <c r="AE5676" s="207"/>
      <c r="AF5676" s="153"/>
      <c r="AG5676" s="159"/>
      <c r="AH5676" s="153"/>
      <c r="AI5676" s="161"/>
      <c r="AJ5676" s="153"/>
      <c r="AK5676" s="153"/>
      <c r="AL5676" s="207" t="s">
        <v>85</v>
      </c>
      <c r="AM5676" s="207" t="s">
        <v>86</v>
      </c>
      <c r="AN5676" s="207"/>
      <c r="AO5676" s="207"/>
      <c r="AP5676" s="147" t="s">
        <v>54</v>
      </c>
      <c r="AQ5676" s="147"/>
      <c r="AR5676" s="147"/>
      <c r="AS5676" s="209" t="s">
        <v>68</v>
      </c>
      <c r="AT5676" s="223" t="str">
        <f>MONTH(B5676)&amp;"/"&amp;YEAR(B5676)</f>
        <v>3/2026</v>
      </c>
      <c r="AU5676" s="223">
        <f>WEEKNUM(B5676)-WEEKNUM(EOMONTH(B5676,-1)+1)+1</f>
        <v>5</v>
      </c>
      <c r="AV5676" s="209" t="str">
        <f>MONTH(R5676)&amp;"/"&amp;YEAR(R5676)</f>
        <v>1/1900</v>
      </c>
      <c r="AW5676" s="209" t="e">
        <f>WEEKNUM(R5676)-WEEKNUM(EOMONTH(R5676,-1)+1)+1</f>
        <v>#NUM!</v>
      </c>
      <c r="AX5676" s="209">
        <f>IF(BB5676="S",IF(Q5676="1. Aceitou o programa",R5676-B5676,0),0)</f>
        <v>0</v>
      </c>
      <c r="AY5676" s="209">
        <f>IF(BB5676="S",IF(AND(S5676&lt;&gt;"",R5676&lt;&gt;""),S5676-R5676,0),0)</f>
        <v>0</v>
      </c>
      <c r="AZ5676" s="209">
        <f>IF(BB5676="S",IF(Q5676="1. Aceitou o programa",IF(OR(X5676="Não se Aplica",X5676=""),IF(OR(W5676="Não se Aplica",W5676=""),0,W5676-V5676),AVERAGE(X5676-W5676,W5676-V5676)),0),0)</f>
        <v>0</v>
      </c>
      <c r="BA5676" s="209">
        <f>IF(BB5676="S",IF(AND(Q5676="1. Aceitou o programa",AH5676="Realizada"),IFERROR(IF(AG5676="",0,AG5676-R5676),0),0),0)</f>
        <v>0</v>
      </c>
      <c r="BB5676" s="209" t="str">
        <f>_xlfn.XLOOKUP(U5676,'Lista Suspensa'!$AA$20:$AA$23,'Lista Suspensa'!$AB$20:$AB$23,"N/A")</f>
        <v>S</v>
      </c>
    </row>
    <row r="5677" spans="1:54" ht="12" customHeight="1">
      <c r="A5677" s="151" t="s">
        <v>54</v>
      </c>
      <c r="B5677" s="152">
        <v>46112</v>
      </c>
      <c r="C5677" s="153" t="s">
        <v>55</v>
      </c>
      <c r="D5677" s="153" t="s">
        <v>56</v>
      </c>
      <c r="E5677" s="244">
        <v>89510082</v>
      </c>
      <c r="F5677" s="144" t="s">
        <v>9964</v>
      </c>
      <c r="G5677" s="230"/>
      <c r="H5677" s="154">
        <v>27192</v>
      </c>
      <c r="I5677" s="153">
        <v>51</v>
      </c>
      <c r="J5677" s="148" t="s">
        <v>70</v>
      </c>
      <c r="K5677" s="153" t="s">
        <v>101</v>
      </c>
      <c r="L5677" s="153"/>
      <c r="M5677" s="153"/>
      <c r="N5677" s="153"/>
      <c r="O5677" s="155">
        <v>21974652198</v>
      </c>
      <c r="P5677" s="156" t="s">
        <v>60</v>
      </c>
      <c r="Q5677" s="157" t="s">
        <v>8211</v>
      </c>
      <c r="R5677" s="158"/>
      <c r="S5677" s="159"/>
      <c r="T5677" s="159" t="s">
        <v>6983</v>
      </c>
      <c r="U5677" s="159" t="s">
        <v>8212</v>
      </c>
      <c r="V5677" s="154">
        <v>46147</v>
      </c>
      <c r="W5677" s="154">
        <v>46155</v>
      </c>
      <c r="X5677" s="154"/>
      <c r="Y5677" s="160"/>
      <c r="Z5677" s="160"/>
      <c r="AA5677" s="153"/>
      <c r="AB5677" s="153"/>
      <c r="AC5677" s="182" t="e">
        <f t="shared" si="178"/>
        <v>#DIV/0!</v>
      </c>
      <c r="AD5677" s="153" t="e">
        <f t="shared" si="179"/>
        <v>#DIV/0!</v>
      </c>
      <c r="AE5677" s="207"/>
      <c r="AF5677" s="153"/>
      <c r="AG5677" s="159"/>
      <c r="AH5677" s="153"/>
      <c r="AI5677" s="161"/>
      <c r="AJ5677" s="153"/>
      <c r="AK5677" s="153"/>
      <c r="AL5677" s="207"/>
      <c r="AM5677" s="207"/>
      <c r="AN5677" s="207"/>
      <c r="AO5677" s="207"/>
      <c r="AP5677" s="147" t="s">
        <v>54</v>
      </c>
      <c r="AQ5677" s="147"/>
      <c r="AR5677" s="147"/>
      <c r="AS5677" s="209" t="s">
        <v>68</v>
      </c>
      <c r="AT5677" s="223" t="str">
        <f>MONTH(B5677)&amp;"/"&amp;YEAR(B5677)</f>
        <v>3/2026</v>
      </c>
      <c r="AU5677" s="223">
        <f>WEEKNUM(B5677)-WEEKNUM(EOMONTH(B5677,-1)+1)+1</f>
        <v>5</v>
      </c>
      <c r="AV5677" s="209" t="str">
        <f>MONTH(R5677)&amp;"/"&amp;YEAR(R5677)</f>
        <v>1/1900</v>
      </c>
      <c r="AW5677" s="209" t="e">
        <f>WEEKNUM(R5677)-WEEKNUM(EOMONTH(R5677,-1)+1)+1</f>
        <v>#NUM!</v>
      </c>
      <c r="AX5677" s="209">
        <f>IF(BB5677="S",IF(Q5677="1. Aceitou o programa",R5677-B5677,0),0)</f>
        <v>0</v>
      </c>
      <c r="AY5677" s="209">
        <f>IF(BB5677="S",IF(AND(S5677&lt;&gt;"",R5677&lt;&gt;""),S5677-R5677,0),0)</f>
        <v>0</v>
      </c>
      <c r="AZ5677" s="209">
        <f>IF(BB5677="S",IF(Q5677="1. Aceitou o programa",IF(OR(X5677="Não se Aplica",X5677=""),IF(OR(W5677="Não se Aplica",W5677=""),0,W5677-V5677),AVERAGE(X5677-W5677,W5677-V5677)),0),0)</f>
        <v>0</v>
      </c>
      <c r="BA5677" s="209">
        <f>IF(BB5677="S",IF(AND(Q5677="1. Aceitou o programa",AH5677="Realizada"),IFERROR(IF(AG5677="",0,AG5677-R5677),0),0),0)</f>
        <v>0</v>
      </c>
      <c r="BB5677" s="209" t="str">
        <f>_xlfn.XLOOKUP(U5677,'Lista Suspensa'!$AA$20:$AA$23,'Lista Suspensa'!$AB$20:$AB$23,"N/A")</f>
        <v>S</v>
      </c>
    </row>
    <row r="5678" spans="1:54" ht="12" customHeight="1">
      <c r="A5678" s="151" t="s">
        <v>54</v>
      </c>
      <c r="B5678" s="152">
        <v>46112</v>
      </c>
      <c r="C5678" s="153" t="s">
        <v>55</v>
      </c>
      <c r="D5678" s="153" t="s">
        <v>56</v>
      </c>
      <c r="E5678" s="244">
        <v>87169873</v>
      </c>
      <c r="F5678" s="144" t="s">
        <v>9965</v>
      </c>
      <c r="G5678" s="230"/>
      <c r="H5678" s="154">
        <v>27250</v>
      </c>
      <c r="I5678" s="153">
        <v>51</v>
      </c>
      <c r="J5678" s="148" t="s">
        <v>58</v>
      </c>
      <c r="K5678" s="153" t="s">
        <v>101</v>
      </c>
      <c r="L5678" s="153"/>
      <c r="M5678" s="153"/>
      <c r="N5678" s="153"/>
      <c r="O5678" s="155">
        <v>21973135317</v>
      </c>
      <c r="P5678" s="156" t="s">
        <v>60</v>
      </c>
      <c r="Q5678" s="157" t="s">
        <v>8211</v>
      </c>
      <c r="R5678" s="158"/>
      <c r="S5678" s="159"/>
      <c r="T5678" s="159" t="s">
        <v>6983</v>
      </c>
      <c r="U5678" s="159" t="s">
        <v>8212</v>
      </c>
      <c r="V5678" s="154">
        <v>46147</v>
      </c>
      <c r="W5678" s="154">
        <v>46155</v>
      </c>
      <c r="X5678" s="154"/>
      <c r="Y5678" s="160"/>
      <c r="Z5678" s="160"/>
      <c r="AA5678" s="153"/>
      <c r="AB5678" s="153"/>
      <c r="AC5678" s="182" t="e">
        <f t="shared" si="178"/>
        <v>#DIV/0!</v>
      </c>
      <c r="AD5678" s="153" t="e">
        <f t="shared" si="179"/>
        <v>#DIV/0!</v>
      </c>
      <c r="AE5678" s="207"/>
      <c r="AF5678" s="153"/>
      <c r="AG5678" s="159"/>
      <c r="AH5678" s="153"/>
      <c r="AI5678" s="161"/>
      <c r="AJ5678" s="153"/>
      <c r="AK5678" s="153"/>
      <c r="AL5678" s="207"/>
      <c r="AM5678" s="207"/>
      <c r="AN5678" s="207"/>
      <c r="AO5678" s="207"/>
      <c r="AP5678" s="147" t="s">
        <v>54</v>
      </c>
      <c r="AQ5678" s="147"/>
      <c r="AR5678" s="147"/>
      <c r="AS5678" s="209" t="s">
        <v>68</v>
      </c>
      <c r="AT5678" s="223" t="str">
        <f>MONTH(B5678)&amp;"/"&amp;YEAR(B5678)</f>
        <v>3/2026</v>
      </c>
      <c r="AU5678" s="223">
        <f>WEEKNUM(B5678)-WEEKNUM(EOMONTH(B5678,-1)+1)+1</f>
        <v>5</v>
      </c>
      <c r="AV5678" s="209" t="str">
        <f>MONTH(R5678)&amp;"/"&amp;YEAR(R5678)</f>
        <v>1/1900</v>
      </c>
      <c r="AW5678" s="209" t="e">
        <f>WEEKNUM(R5678)-WEEKNUM(EOMONTH(R5678,-1)+1)+1</f>
        <v>#NUM!</v>
      </c>
      <c r="AX5678" s="209">
        <f>IF(BB5678="S",IF(Q5678="1. Aceitou o programa",R5678-B5678,0),0)</f>
        <v>0</v>
      </c>
      <c r="AY5678" s="209">
        <f>IF(BB5678="S",IF(AND(S5678&lt;&gt;"",R5678&lt;&gt;""),S5678-R5678,0),0)</f>
        <v>0</v>
      </c>
      <c r="AZ5678" s="209">
        <f>IF(BB5678="S",IF(Q5678="1. Aceitou o programa",IF(OR(X5678="Não se Aplica",X5678=""),IF(OR(W5678="Não se Aplica",W5678=""),0,W5678-V5678),AVERAGE(X5678-W5678,W5678-V5678)),0),0)</f>
        <v>0</v>
      </c>
      <c r="BA5678" s="209">
        <f>IF(BB5678="S",IF(AND(Q5678="1. Aceitou o programa",AH5678="Realizada"),IFERROR(IF(AG5678="",0,AG5678-R5678),0),0),0)</f>
        <v>0</v>
      </c>
      <c r="BB5678" s="209" t="str">
        <f>_xlfn.XLOOKUP(U5678,'Lista Suspensa'!$AA$20:$AA$23,'Lista Suspensa'!$AB$20:$AB$23,"N/A")</f>
        <v>S</v>
      </c>
    </row>
    <row r="5679" spans="1:54" ht="12" customHeight="1">
      <c r="A5679" s="151" t="s">
        <v>54</v>
      </c>
      <c r="B5679" s="152">
        <v>46112</v>
      </c>
      <c r="C5679" s="153" t="s">
        <v>55</v>
      </c>
      <c r="D5679" s="153" t="s">
        <v>56</v>
      </c>
      <c r="E5679" s="244">
        <v>87577257</v>
      </c>
      <c r="F5679" s="144" t="s">
        <v>9966</v>
      </c>
      <c r="G5679" s="230"/>
      <c r="H5679" s="154">
        <v>27260</v>
      </c>
      <c r="I5679" s="153">
        <v>51</v>
      </c>
      <c r="J5679" s="148" t="s">
        <v>70</v>
      </c>
      <c r="K5679" s="153" t="s">
        <v>101</v>
      </c>
      <c r="L5679" s="153"/>
      <c r="M5679" s="153"/>
      <c r="N5679" s="153"/>
      <c r="O5679" s="155">
        <v>2196632309</v>
      </c>
      <c r="P5679" s="156" t="s">
        <v>60</v>
      </c>
      <c r="Q5679" s="157" t="s">
        <v>8211</v>
      </c>
      <c r="R5679" s="158"/>
      <c r="S5679" s="159"/>
      <c r="T5679" s="159" t="s">
        <v>6983</v>
      </c>
      <c r="U5679" s="159" t="s">
        <v>8212</v>
      </c>
      <c r="V5679" s="154">
        <v>46147</v>
      </c>
      <c r="W5679" s="154">
        <v>46155</v>
      </c>
      <c r="X5679" s="154"/>
      <c r="Y5679" s="160"/>
      <c r="Z5679" s="160"/>
      <c r="AA5679" s="153"/>
      <c r="AB5679" s="153"/>
      <c r="AC5679" s="182" t="e">
        <f t="shared" si="178"/>
        <v>#DIV/0!</v>
      </c>
      <c r="AD5679" s="153" t="e">
        <f t="shared" si="179"/>
        <v>#DIV/0!</v>
      </c>
      <c r="AE5679" s="207"/>
      <c r="AF5679" s="153"/>
      <c r="AG5679" s="159"/>
      <c r="AH5679" s="153"/>
      <c r="AI5679" s="161"/>
      <c r="AJ5679" s="153"/>
      <c r="AK5679" s="153"/>
      <c r="AL5679" s="207"/>
      <c r="AM5679" s="207"/>
      <c r="AN5679" s="207"/>
      <c r="AO5679" s="207"/>
      <c r="AP5679" s="147" t="s">
        <v>54</v>
      </c>
      <c r="AQ5679" s="147"/>
      <c r="AR5679" s="147"/>
      <c r="AS5679" s="209" t="s">
        <v>68</v>
      </c>
      <c r="AT5679" s="223" t="str">
        <f>MONTH(B5679)&amp;"/"&amp;YEAR(B5679)</f>
        <v>3/2026</v>
      </c>
      <c r="AU5679" s="223">
        <f>WEEKNUM(B5679)-WEEKNUM(EOMONTH(B5679,-1)+1)+1</f>
        <v>5</v>
      </c>
      <c r="AV5679" s="209" t="str">
        <f>MONTH(R5679)&amp;"/"&amp;YEAR(R5679)</f>
        <v>1/1900</v>
      </c>
      <c r="AW5679" s="209" t="e">
        <f>WEEKNUM(R5679)-WEEKNUM(EOMONTH(R5679,-1)+1)+1</f>
        <v>#NUM!</v>
      </c>
      <c r="AX5679" s="209">
        <f>IF(BB5679="S",IF(Q5679="1. Aceitou o programa",R5679-B5679,0),0)</f>
        <v>0</v>
      </c>
      <c r="AY5679" s="209">
        <f>IF(BB5679="S",IF(AND(S5679&lt;&gt;"",R5679&lt;&gt;""),S5679-R5679,0),0)</f>
        <v>0</v>
      </c>
      <c r="AZ5679" s="209">
        <f>IF(BB5679="S",IF(Q5679="1. Aceitou o programa",IF(OR(X5679="Não se Aplica",X5679=""),IF(OR(W5679="Não se Aplica",W5679=""),0,W5679-V5679),AVERAGE(X5679-W5679,W5679-V5679)),0),0)</f>
        <v>0</v>
      </c>
      <c r="BA5679" s="209">
        <f>IF(BB5679="S",IF(AND(Q5679="1. Aceitou o programa",AH5679="Realizada"),IFERROR(IF(AG5679="",0,AG5679-R5679),0),0),0)</f>
        <v>0</v>
      </c>
      <c r="BB5679" s="209" t="str">
        <f>_xlfn.XLOOKUP(U5679,'Lista Suspensa'!$AA$20:$AA$23,'Lista Suspensa'!$AB$20:$AB$23,"N/A")</f>
        <v>S</v>
      </c>
    </row>
    <row r="5680" spans="1:54" ht="12" customHeight="1">
      <c r="A5680" s="151" t="s">
        <v>54</v>
      </c>
      <c r="B5680" s="152">
        <v>46112</v>
      </c>
      <c r="C5680" s="153" t="s">
        <v>55</v>
      </c>
      <c r="D5680" s="153" t="s">
        <v>56</v>
      </c>
      <c r="E5680" s="244">
        <v>910796831</v>
      </c>
      <c r="F5680" s="144" t="s">
        <v>9967</v>
      </c>
      <c r="G5680" s="230"/>
      <c r="H5680" s="154">
        <v>27282</v>
      </c>
      <c r="I5680" s="153">
        <v>51</v>
      </c>
      <c r="J5680" s="148" t="s">
        <v>70</v>
      </c>
      <c r="K5680" s="153" t="s">
        <v>101</v>
      </c>
      <c r="L5680" s="153"/>
      <c r="M5680" s="153"/>
      <c r="N5680" s="153"/>
      <c r="O5680" s="155">
        <v>21987113138</v>
      </c>
      <c r="P5680" s="156" t="s">
        <v>60</v>
      </c>
      <c r="Q5680" s="157" t="s">
        <v>8211</v>
      </c>
      <c r="R5680" s="158"/>
      <c r="S5680" s="159"/>
      <c r="T5680" s="159" t="s">
        <v>6983</v>
      </c>
      <c r="U5680" s="159" t="s">
        <v>8212</v>
      </c>
      <c r="V5680" s="154">
        <v>46147</v>
      </c>
      <c r="W5680" s="154">
        <v>46155</v>
      </c>
      <c r="X5680" s="154"/>
      <c r="Y5680" s="160"/>
      <c r="Z5680" s="160"/>
      <c r="AA5680" s="153"/>
      <c r="AB5680" s="153"/>
      <c r="AC5680" s="182" t="e">
        <f t="shared" si="178"/>
        <v>#DIV/0!</v>
      </c>
      <c r="AD5680" s="153" t="e">
        <f t="shared" si="179"/>
        <v>#DIV/0!</v>
      </c>
      <c r="AE5680" s="207"/>
      <c r="AF5680" s="153"/>
      <c r="AG5680" s="159"/>
      <c r="AH5680" s="153"/>
      <c r="AI5680" s="161"/>
      <c r="AJ5680" s="153"/>
      <c r="AK5680" s="153"/>
      <c r="AL5680" s="207" t="s">
        <v>85</v>
      </c>
      <c r="AM5680" s="207" t="s">
        <v>86</v>
      </c>
      <c r="AN5680" s="207"/>
      <c r="AO5680" s="207"/>
      <c r="AP5680" s="147" t="s">
        <v>54</v>
      </c>
      <c r="AQ5680" s="147"/>
      <c r="AR5680" s="147"/>
      <c r="AS5680" s="209" t="s">
        <v>68</v>
      </c>
      <c r="AT5680" s="223" t="str">
        <f>MONTH(B5680)&amp;"/"&amp;YEAR(B5680)</f>
        <v>3/2026</v>
      </c>
      <c r="AU5680" s="223">
        <f>WEEKNUM(B5680)-WEEKNUM(EOMONTH(B5680,-1)+1)+1</f>
        <v>5</v>
      </c>
      <c r="AV5680" s="209" t="str">
        <f>MONTH(R5680)&amp;"/"&amp;YEAR(R5680)</f>
        <v>1/1900</v>
      </c>
      <c r="AW5680" s="209" t="e">
        <f>WEEKNUM(R5680)-WEEKNUM(EOMONTH(R5680,-1)+1)+1</f>
        <v>#NUM!</v>
      </c>
      <c r="AX5680" s="209">
        <f>IF(BB5680="S",IF(Q5680="1. Aceitou o programa",R5680-B5680,0),0)</f>
        <v>0</v>
      </c>
      <c r="AY5680" s="209">
        <f>IF(BB5680="S",IF(AND(S5680&lt;&gt;"",R5680&lt;&gt;""),S5680-R5680,0),0)</f>
        <v>0</v>
      </c>
      <c r="AZ5680" s="209">
        <f>IF(BB5680="S",IF(Q5680="1. Aceitou o programa",IF(OR(X5680="Não se Aplica",X5680=""),IF(OR(W5680="Não se Aplica",W5680=""),0,W5680-V5680),AVERAGE(X5680-W5680,W5680-V5680)),0),0)</f>
        <v>0</v>
      </c>
      <c r="BA5680" s="209">
        <f>IF(BB5680="S",IF(AND(Q5680="1. Aceitou o programa",AH5680="Realizada"),IFERROR(IF(AG5680="",0,AG5680-R5680),0),0),0)</f>
        <v>0</v>
      </c>
      <c r="BB5680" s="209" t="str">
        <f>_xlfn.XLOOKUP(U5680,'Lista Suspensa'!$AA$20:$AA$23,'Lista Suspensa'!$AB$20:$AB$23,"N/A")</f>
        <v>S</v>
      </c>
    </row>
    <row r="5681" spans="1:54" ht="12" customHeight="1">
      <c r="A5681" s="151" t="s">
        <v>54</v>
      </c>
      <c r="B5681" s="152">
        <v>46112</v>
      </c>
      <c r="C5681" s="153" t="s">
        <v>55</v>
      </c>
      <c r="D5681" s="153" t="s">
        <v>56</v>
      </c>
      <c r="E5681" s="244">
        <v>86542879</v>
      </c>
      <c r="F5681" s="144" t="s">
        <v>9968</v>
      </c>
      <c r="G5681" s="230"/>
      <c r="H5681" s="154">
        <v>27303</v>
      </c>
      <c r="I5681" s="153">
        <v>51</v>
      </c>
      <c r="J5681" s="148" t="s">
        <v>70</v>
      </c>
      <c r="K5681" s="153" t="s">
        <v>101</v>
      </c>
      <c r="L5681" s="153"/>
      <c r="M5681" s="153"/>
      <c r="N5681" s="153"/>
      <c r="O5681" s="155">
        <v>21988434992</v>
      </c>
      <c r="P5681" s="156" t="s">
        <v>60</v>
      </c>
      <c r="Q5681" s="157" t="s">
        <v>8211</v>
      </c>
      <c r="R5681" s="158"/>
      <c r="S5681" s="159"/>
      <c r="T5681" s="159" t="s">
        <v>6983</v>
      </c>
      <c r="U5681" s="159" t="s">
        <v>8212</v>
      </c>
      <c r="V5681" s="154">
        <v>46147</v>
      </c>
      <c r="W5681" s="154">
        <v>46155</v>
      </c>
      <c r="X5681" s="154"/>
      <c r="Y5681" s="160"/>
      <c r="Z5681" s="160"/>
      <c r="AA5681" s="153"/>
      <c r="AB5681" s="153"/>
      <c r="AC5681" s="182" t="e">
        <f t="shared" si="178"/>
        <v>#DIV/0!</v>
      </c>
      <c r="AD5681" s="153" t="e">
        <f t="shared" si="179"/>
        <v>#DIV/0!</v>
      </c>
      <c r="AE5681" s="207"/>
      <c r="AF5681" s="153"/>
      <c r="AG5681" s="159"/>
      <c r="AH5681" s="153"/>
      <c r="AI5681" s="161"/>
      <c r="AJ5681" s="153"/>
      <c r="AK5681" s="153"/>
      <c r="AL5681" s="207"/>
      <c r="AM5681" s="207"/>
      <c r="AN5681" s="207"/>
      <c r="AO5681" s="207"/>
      <c r="AP5681" s="147" t="s">
        <v>54</v>
      </c>
      <c r="AQ5681" s="147"/>
      <c r="AR5681" s="147"/>
      <c r="AS5681" s="209" t="s">
        <v>68</v>
      </c>
      <c r="AT5681" s="223" t="str">
        <f>MONTH(B5681)&amp;"/"&amp;YEAR(B5681)</f>
        <v>3/2026</v>
      </c>
      <c r="AU5681" s="223">
        <f>WEEKNUM(B5681)-WEEKNUM(EOMONTH(B5681,-1)+1)+1</f>
        <v>5</v>
      </c>
      <c r="AV5681" s="209" t="str">
        <f>MONTH(R5681)&amp;"/"&amp;YEAR(R5681)</f>
        <v>1/1900</v>
      </c>
      <c r="AW5681" s="209" t="e">
        <f>WEEKNUM(R5681)-WEEKNUM(EOMONTH(R5681,-1)+1)+1</f>
        <v>#NUM!</v>
      </c>
      <c r="AX5681" s="209">
        <f>IF(BB5681="S",IF(Q5681="1. Aceitou o programa",R5681-B5681,0),0)</f>
        <v>0</v>
      </c>
      <c r="AY5681" s="209">
        <f>IF(BB5681="S",IF(AND(S5681&lt;&gt;"",R5681&lt;&gt;""),S5681-R5681,0),0)</f>
        <v>0</v>
      </c>
      <c r="AZ5681" s="209">
        <f>IF(BB5681="S",IF(Q5681="1. Aceitou o programa",IF(OR(X5681="Não se Aplica",X5681=""),IF(OR(W5681="Não se Aplica",W5681=""),0,W5681-V5681),AVERAGE(X5681-W5681,W5681-V5681)),0),0)</f>
        <v>0</v>
      </c>
      <c r="BA5681" s="209">
        <f>IF(BB5681="S",IF(AND(Q5681="1. Aceitou o programa",AH5681="Realizada"),IFERROR(IF(AG5681="",0,AG5681-R5681),0),0),0)</f>
        <v>0</v>
      </c>
      <c r="BB5681" s="209" t="str">
        <f>_xlfn.XLOOKUP(U5681,'Lista Suspensa'!$AA$20:$AA$23,'Lista Suspensa'!$AB$20:$AB$23,"N/A")</f>
        <v>S</v>
      </c>
    </row>
    <row r="5682" spans="1:54" ht="12" customHeight="1">
      <c r="A5682" s="151" t="s">
        <v>54</v>
      </c>
      <c r="B5682" s="152">
        <v>46112</v>
      </c>
      <c r="C5682" s="153" t="s">
        <v>55</v>
      </c>
      <c r="D5682" s="153" t="s">
        <v>56</v>
      </c>
      <c r="E5682" s="244">
        <v>94419003</v>
      </c>
      <c r="F5682" s="144" t="s">
        <v>9969</v>
      </c>
      <c r="G5682" s="230"/>
      <c r="H5682" s="154">
        <v>27373</v>
      </c>
      <c r="I5682" s="153">
        <v>51</v>
      </c>
      <c r="J5682" s="148" t="s">
        <v>70</v>
      </c>
      <c r="K5682" s="153" t="s">
        <v>101</v>
      </c>
      <c r="L5682" s="153"/>
      <c r="M5682" s="153"/>
      <c r="N5682" s="153"/>
      <c r="O5682" s="155">
        <v>21989521376</v>
      </c>
      <c r="P5682" s="156" t="s">
        <v>60</v>
      </c>
      <c r="Q5682" s="157" t="s">
        <v>8211</v>
      </c>
      <c r="R5682" s="158"/>
      <c r="S5682" s="159"/>
      <c r="T5682" s="159" t="s">
        <v>6983</v>
      </c>
      <c r="U5682" s="159" t="s">
        <v>8212</v>
      </c>
      <c r="V5682" s="154">
        <v>46147</v>
      </c>
      <c r="W5682" s="154">
        <v>46155</v>
      </c>
      <c r="X5682" s="154"/>
      <c r="Y5682" s="160"/>
      <c r="Z5682" s="160"/>
      <c r="AA5682" s="153"/>
      <c r="AB5682" s="153"/>
      <c r="AC5682" s="182" t="e">
        <f t="shared" si="178"/>
        <v>#DIV/0!</v>
      </c>
      <c r="AD5682" s="153" t="e">
        <f t="shared" si="179"/>
        <v>#DIV/0!</v>
      </c>
      <c r="AE5682" s="207"/>
      <c r="AF5682" s="153"/>
      <c r="AG5682" s="159"/>
      <c r="AH5682" s="153"/>
      <c r="AI5682" s="161"/>
      <c r="AJ5682" s="153"/>
      <c r="AK5682" s="153"/>
      <c r="AL5682" s="207"/>
      <c r="AM5682" s="207"/>
      <c r="AN5682" s="207"/>
      <c r="AO5682" s="207"/>
      <c r="AP5682" s="147" t="s">
        <v>54</v>
      </c>
      <c r="AQ5682" s="147"/>
      <c r="AR5682" s="147"/>
      <c r="AS5682" s="209" t="s">
        <v>68</v>
      </c>
      <c r="AT5682" s="223" t="str">
        <f>MONTH(B5682)&amp;"/"&amp;YEAR(B5682)</f>
        <v>3/2026</v>
      </c>
      <c r="AU5682" s="223">
        <f>WEEKNUM(B5682)-WEEKNUM(EOMONTH(B5682,-1)+1)+1</f>
        <v>5</v>
      </c>
      <c r="AV5682" s="209" t="str">
        <f>MONTH(R5682)&amp;"/"&amp;YEAR(R5682)</f>
        <v>1/1900</v>
      </c>
      <c r="AW5682" s="209" t="e">
        <f>WEEKNUM(R5682)-WEEKNUM(EOMONTH(R5682,-1)+1)+1</f>
        <v>#NUM!</v>
      </c>
      <c r="AX5682" s="209">
        <f>IF(BB5682="S",IF(Q5682="1. Aceitou o programa",R5682-B5682,0),0)</f>
        <v>0</v>
      </c>
      <c r="AY5682" s="209">
        <f>IF(BB5682="S",IF(AND(S5682&lt;&gt;"",R5682&lt;&gt;""),S5682-R5682,0),0)</f>
        <v>0</v>
      </c>
      <c r="AZ5682" s="209">
        <f>IF(BB5682="S",IF(Q5682="1. Aceitou o programa",IF(OR(X5682="Não se Aplica",X5682=""),IF(OR(W5682="Não se Aplica",W5682=""),0,W5682-V5682),AVERAGE(X5682-W5682,W5682-V5682)),0),0)</f>
        <v>0</v>
      </c>
      <c r="BA5682" s="209">
        <f>IF(BB5682="S",IF(AND(Q5682="1. Aceitou o programa",AH5682="Realizada"),IFERROR(IF(AG5682="",0,AG5682-R5682),0),0),0)</f>
        <v>0</v>
      </c>
      <c r="BB5682" s="209" t="str">
        <f>_xlfn.XLOOKUP(U5682,'Lista Suspensa'!$AA$20:$AA$23,'Lista Suspensa'!$AB$20:$AB$23,"N/A")</f>
        <v>S</v>
      </c>
    </row>
    <row r="5683" spans="1:54" ht="12" customHeight="1">
      <c r="A5683" s="151" t="s">
        <v>54</v>
      </c>
      <c r="B5683" s="152">
        <v>46112</v>
      </c>
      <c r="C5683" s="153" t="s">
        <v>55</v>
      </c>
      <c r="D5683" s="153" t="s">
        <v>56</v>
      </c>
      <c r="E5683" s="244">
        <v>93581144</v>
      </c>
      <c r="F5683" s="144" t="s">
        <v>9970</v>
      </c>
      <c r="G5683" s="230"/>
      <c r="H5683" s="154">
        <v>27387</v>
      </c>
      <c r="I5683" s="153">
        <v>51</v>
      </c>
      <c r="J5683" s="148" t="s">
        <v>70</v>
      </c>
      <c r="K5683" s="153" t="s">
        <v>101</v>
      </c>
      <c r="L5683" s="153"/>
      <c r="M5683" s="153"/>
      <c r="N5683" s="153"/>
      <c r="O5683" s="155">
        <v>21993818960</v>
      </c>
      <c r="P5683" s="156" t="s">
        <v>60</v>
      </c>
      <c r="Q5683" s="157" t="s">
        <v>8211</v>
      </c>
      <c r="R5683" s="158"/>
      <c r="S5683" s="159"/>
      <c r="T5683" s="159" t="s">
        <v>6983</v>
      </c>
      <c r="U5683" s="159" t="s">
        <v>8212</v>
      </c>
      <c r="V5683" s="154">
        <v>46147</v>
      </c>
      <c r="W5683" s="154">
        <v>46155</v>
      </c>
      <c r="X5683" s="154"/>
      <c r="Y5683" s="160"/>
      <c r="Z5683" s="160"/>
      <c r="AA5683" s="153"/>
      <c r="AB5683" s="153"/>
      <c r="AC5683" s="182" t="e">
        <f t="shared" si="178"/>
        <v>#DIV/0!</v>
      </c>
      <c r="AD5683" s="153" t="e">
        <f t="shared" si="179"/>
        <v>#DIV/0!</v>
      </c>
      <c r="AE5683" s="207"/>
      <c r="AF5683" s="153"/>
      <c r="AG5683" s="159"/>
      <c r="AH5683" s="153"/>
      <c r="AI5683" s="161"/>
      <c r="AJ5683" s="153"/>
      <c r="AK5683" s="153"/>
      <c r="AL5683" s="207"/>
      <c r="AM5683" s="207"/>
      <c r="AN5683" s="207"/>
      <c r="AO5683" s="207"/>
      <c r="AP5683" s="147" t="s">
        <v>54</v>
      </c>
      <c r="AQ5683" s="147"/>
      <c r="AR5683" s="147"/>
      <c r="AS5683" s="209" t="s">
        <v>68</v>
      </c>
      <c r="AT5683" s="223" t="str">
        <f>MONTH(B5683)&amp;"/"&amp;YEAR(B5683)</f>
        <v>3/2026</v>
      </c>
      <c r="AU5683" s="223">
        <f>WEEKNUM(B5683)-WEEKNUM(EOMONTH(B5683,-1)+1)+1</f>
        <v>5</v>
      </c>
      <c r="AV5683" s="209" t="str">
        <f>MONTH(R5683)&amp;"/"&amp;YEAR(R5683)</f>
        <v>1/1900</v>
      </c>
      <c r="AW5683" s="209" t="e">
        <f>WEEKNUM(R5683)-WEEKNUM(EOMONTH(R5683,-1)+1)+1</f>
        <v>#NUM!</v>
      </c>
      <c r="AX5683" s="209">
        <f>IF(BB5683="S",IF(Q5683="1. Aceitou o programa",R5683-B5683,0),0)</f>
        <v>0</v>
      </c>
      <c r="AY5683" s="209">
        <f>IF(BB5683="S",IF(AND(S5683&lt;&gt;"",R5683&lt;&gt;""),S5683-R5683,0),0)</f>
        <v>0</v>
      </c>
      <c r="AZ5683" s="209">
        <f>IF(BB5683="S",IF(Q5683="1. Aceitou o programa",IF(OR(X5683="Não se Aplica",X5683=""),IF(OR(W5683="Não se Aplica",W5683=""),0,W5683-V5683),AVERAGE(X5683-W5683,W5683-V5683)),0),0)</f>
        <v>0</v>
      </c>
      <c r="BA5683" s="209">
        <f>IF(BB5683="S",IF(AND(Q5683="1. Aceitou o programa",AH5683="Realizada"),IFERROR(IF(AG5683="",0,AG5683-R5683),0),0),0)</f>
        <v>0</v>
      </c>
      <c r="BB5683" s="209" t="str">
        <f>_xlfn.XLOOKUP(U5683,'Lista Suspensa'!$AA$20:$AA$23,'Lista Suspensa'!$AB$20:$AB$23,"N/A")</f>
        <v>S</v>
      </c>
    </row>
    <row r="5684" spans="1:54" ht="12" customHeight="1">
      <c r="A5684" s="151" t="s">
        <v>54</v>
      </c>
      <c r="B5684" s="152">
        <v>46112</v>
      </c>
      <c r="C5684" s="153" t="s">
        <v>55</v>
      </c>
      <c r="D5684" s="153" t="s">
        <v>56</v>
      </c>
      <c r="E5684" s="244">
        <v>93782778</v>
      </c>
      <c r="F5684" s="144" t="s">
        <v>9971</v>
      </c>
      <c r="G5684" s="230"/>
      <c r="H5684" s="154">
        <v>27470</v>
      </c>
      <c r="I5684" s="153">
        <v>51</v>
      </c>
      <c r="J5684" s="148" t="s">
        <v>70</v>
      </c>
      <c r="K5684" s="153" t="s">
        <v>101</v>
      </c>
      <c r="L5684" s="153"/>
      <c r="M5684" s="153"/>
      <c r="N5684" s="153"/>
      <c r="O5684" s="155">
        <v>21995287089</v>
      </c>
      <c r="P5684" s="156" t="s">
        <v>60</v>
      </c>
      <c r="Q5684" s="157" t="s">
        <v>8211</v>
      </c>
      <c r="R5684" s="158"/>
      <c r="S5684" s="159"/>
      <c r="T5684" s="159" t="s">
        <v>6983</v>
      </c>
      <c r="U5684" s="159" t="s">
        <v>8212</v>
      </c>
      <c r="V5684" s="154">
        <v>46147</v>
      </c>
      <c r="W5684" s="154">
        <v>46155</v>
      </c>
      <c r="X5684" s="154"/>
      <c r="Y5684" s="160"/>
      <c r="Z5684" s="160"/>
      <c r="AA5684" s="153"/>
      <c r="AB5684" s="153"/>
      <c r="AC5684" s="182" t="e">
        <f t="shared" si="178"/>
        <v>#DIV/0!</v>
      </c>
      <c r="AD5684" s="153" t="e">
        <f t="shared" si="179"/>
        <v>#DIV/0!</v>
      </c>
      <c r="AE5684" s="207"/>
      <c r="AF5684" s="153"/>
      <c r="AG5684" s="159"/>
      <c r="AH5684" s="153"/>
      <c r="AI5684" s="161"/>
      <c r="AJ5684" s="153"/>
      <c r="AK5684" s="153"/>
      <c r="AL5684" s="207"/>
      <c r="AM5684" s="207"/>
      <c r="AN5684" s="207"/>
      <c r="AO5684" s="207"/>
      <c r="AP5684" s="147" t="s">
        <v>54</v>
      </c>
      <c r="AQ5684" s="147"/>
      <c r="AR5684" s="147"/>
      <c r="AS5684" s="209" t="s">
        <v>68</v>
      </c>
      <c r="AT5684" s="223" t="str">
        <f>MONTH(B5684)&amp;"/"&amp;YEAR(B5684)</f>
        <v>3/2026</v>
      </c>
      <c r="AU5684" s="223">
        <f>WEEKNUM(B5684)-WEEKNUM(EOMONTH(B5684,-1)+1)+1</f>
        <v>5</v>
      </c>
      <c r="AV5684" s="209" t="str">
        <f>MONTH(R5684)&amp;"/"&amp;YEAR(R5684)</f>
        <v>1/1900</v>
      </c>
      <c r="AW5684" s="209" t="e">
        <f>WEEKNUM(R5684)-WEEKNUM(EOMONTH(R5684,-1)+1)+1</f>
        <v>#NUM!</v>
      </c>
      <c r="AX5684" s="209">
        <f>IF(BB5684="S",IF(Q5684="1. Aceitou o programa",R5684-B5684,0),0)</f>
        <v>0</v>
      </c>
      <c r="AY5684" s="209">
        <f>IF(BB5684="S",IF(AND(S5684&lt;&gt;"",R5684&lt;&gt;""),S5684-R5684,0),0)</f>
        <v>0</v>
      </c>
      <c r="AZ5684" s="209">
        <f>IF(BB5684="S",IF(Q5684="1. Aceitou o programa",IF(OR(X5684="Não se Aplica",X5684=""),IF(OR(W5684="Não se Aplica",W5684=""),0,W5684-V5684),AVERAGE(X5684-W5684,W5684-V5684)),0),0)</f>
        <v>0</v>
      </c>
      <c r="BA5684" s="209">
        <f>IF(BB5684="S",IF(AND(Q5684="1. Aceitou o programa",AH5684="Realizada"),IFERROR(IF(AG5684="",0,AG5684-R5684),0),0),0)</f>
        <v>0</v>
      </c>
      <c r="BB5684" s="209" t="str">
        <f>_xlfn.XLOOKUP(U5684,'Lista Suspensa'!$AA$20:$AA$23,'Lista Suspensa'!$AB$20:$AB$23,"N/A")</f>
        <v>S</v>
      </c>
    </row>
    <row r="5685" spans="1:54" ht="12" customHeight="1">
      <c r="A5685" s="151" t="s">
        <v>54</v>
      </c>
      <c r="B5685" s="152">
        <v>46112</v>
      </c>
      <c r="C5685" s="153" t="s">
        <v>55</v>
      </c>
      <c r="D5685" s="153" t="s">
        <v>56</v>
      </c>
      <c r="E5685" s="244">
        <v>89829817</v>
      </c>
      <c r="F5685" s="144" t="s">
        <v>9972</v>
      </c>
      <c r="G5685" s="230"/>
      <c r="H5685" s="154">
        <v>27530</v>
      </c>
      <c r="I5685" s="153">
        <v>51</v>
      </c>
      <c r="J5685" s="148" t="s">
        <v>58</v>
      </c>
      <c r="K5685" s="153" t="s">
        <v>101</v>
      </c>
      <c r="L5685" s="153"/>
      <c r="M5685" s="153"/>
      <c r="N5685" s="153"/>
      <c r="O5685" s="155">
        <v>21974961720</v>
      </c>
      <c r="P5685" s="156" t="s">
        <v>60</v>
      </c>
      <c r="Q5685" s="157" t="s">
        <v>8211</v>
      </c>
      <c r="R5685" s="158"/>
      <c r="S5685" s="159"/>
      <c r="T5685" s="159" t="s">
        <v>6983</v>
      </c>
      <c r="U5685" s="159" t="s">
        <v>8212</v>
      </c>
      <c r="V5685" s="154">
        <v>46147</v>
      </c>
      <c r="W5685" s="154">
        <v>46155</v>
      </c>
      <c r="X5685" s="154"/>
      <c r="Y5685" s="160"/>
      <c r="Z5685" s="160"/>
      <c r="AA5685" s="153"/>
      <c r="AB5685" s="153"/>
      <c r="AC5685" s="182" t="e">
        <f t="shared" si="178"/>
        <v>#DIV/0!</v>
      </c>
      <c r="AD5685" s="153" t="e">
        <f t="shared" si="179"/>
        <v>#DIV/0!</v>
      </c>
      <c r="AE5685" s="207"/>
      <c r="AF5685" s="153"/>
      <c r="AG5685" s="159"/>
      <c r="AH5685" s="153"/>
      <c r="AI5685" s="161"/>
      <c r="AJ5685" s="153"/>
      <c r="AK5685" s="153"/>
      <c r="AL5685" s="207"/>
      <c r="AM5685" s="207"/>
      <c r="AN5685" s="207"/>
      <c r="AO5685" s="207"/>
      <c r="AP5685" s="147" t="s">
        <v>54</v>
      </c>
      <c r="AQ5685" s="147"/>
      <c r="AR5685" s="147"/>
      <c r="AS5685" s="209" t="s">
        <v>68</v>
      </c>
      <c r="AT5685" s="223" t="str">
        <f>MONTH(B5685)&amp;"/"&amp;YEAR(B5685)</f>
        <v>3/2026</v>
      </c>
      <c r="AU5685" s="223">
        <f>WEEKNUM(B5685)-WEEKNUM(EOMONTH(B5685,-1)+1)+1</f>
        <v>5</v>
      </c>
      <c r="AV5685" s="209" t="str">
        <f>MONTH(R5685)&amp;"/"&amp;YEAR(R5685)</f>
        <v>1/1900</v>
      </c>
      <c r="AW5685" s="209" t="e">
        <f>WEEKNUM(R5685)-WEEKNUM(EOMONTH(R5685,-1)+1)+1</f>
        <v>#NUM!</v>
      </c>
      <c r="AX5685" s="209">
        <f>IF(BB5685="S",IF(Q5685="1. Aceitou o programa",R5685-B5685,0),0)</f>
        <v>0</v>
      </c>
      <c r="AY5685" s="209">
        <f>IF(BB5685="S",IF(AND(S5685&lt;&gt;"",R5685&lt;&gt;""),S5685-R5685,0),0)</f>
        <v>0</v>
      </c>
      <c r="AZ5685" s="209">
        <f>IF(BB5685="S",IF(Q5685="1. Aceitou o programa",IF(OR(X5685="Não se Aplica",X5685=""),IF(OR(W5685="Não se Aplica",W5685=""),0,W5685-V5685),AVERAGE(X5685-W5685,W5685-V5685)),0),0)</f>
        <v>0</v>
      </c>
      <c r="BA5685" s="209">
        <f>IF(BB5685="S",IF(AND(Q5685="1. Aceitou o programa",AH5685="Realizada"),IFERROR(IF(AG5685="",0,AG5685-R5685),0),0),0)</f>
        <v>0</v>
      </c>
      <c r="BB5685" s="209" t="str">
        <f>_xlfn.XLOOKUP(U5685,'Lista Suspensa'!$AA$20:$AA$23,'Lista Suspensa'!$AB$20:$AB$23,"N/A")</f>
        <v>S</v>
      </c>
    </row>
    <row r="5686" spans="1:54" ht="12" customHeight="1">
      <c r="A5686" s="151" t="s">
        <v>54</v>
      </c>
      <c r="B5686" s="152">
        <v>46112</v>
      </c>
      <c r="C5686" s="153" t="s">
        <v>55</v>
      </c>
      <c r="D5686" s="153" t="s">
        <v>56</v>
      </c>
      <c r="E5686" s="244">
        <v>94186004</v>
      </c>
      <c r="F5686" s="144" t="s">
        <v>9973</v>
      </c>
      <c r="G5686" s="230"/>
      <c r="H5686" s="154">
        <v>27682</v>
      </c>
      <c r="I5686" s="153">
        <v>50</v>
      </c>
      <c r="J5686" s="148" t="s">
        <v>70</v>
      </c>
      <c r="K5686" s="153" t="s">
        <v>101</v>
      </c>
      <c r="L5686" s="153"/>
      <c r="M5686" s="153"/>
      <c r="N5686" s="153"/>
      <c r="O5686" s="155">
        <v>21989114875</v>
      </c>
      <c r="P5686" s="156" t="s">
        <v>60</v>
      </c>
      <c r="Q5686" s="157" t="s">
        <v>8211</v>
      </c>
      <c r="R5686" s="158"/>
      <c r="S5686" s="159"/>
      <c r="T5686" s="159" t="s">
        <v>6983</v>
      </c>
      <c r="U5686" s="159" t="s">
        <v>8212</v>
      </c>
      <c r="V5686" s="154">
        <v>46147</v>
      </c>
      <c r="W5686" s="154">
        <v>46155</v>
      </c>
      <c r="X5686" s="154"/>
      <c r="Y5686" s="160"/>
      <c r="Z5686" s="160"/>
      <c r="AA5686" s="153"/>
      <c r="AB5686" s="153"/>
      <c r="AC5686" s="182" t="e">
        <f t="shared" si="178"/>
        <v>#DIV/0!</v>
      </c>
      <c r="AD5686" s="153" t="e">
        <f t="shared" si="179"/>
        <v>#DIV/0!</v>
      </c>
      <c r="AE5686" s="207"/>
      <c r="AF5686" s="153"/>
      <c r="AG5686" s="159"/>
      <c r="AH5686" s="153"/>
      <c r="AI5686" s="161"/>
      <c r="AJ5686" s="153"/>
      <c r="AK5686" s="153"/>
      <c r="AL5686" s="207"/>
      <c r="AM5686" s="207"/>
      <c r="AN5686" s="207"/>
      <c r="AO5686" s="207"/>
      <c r="AP5686" s="147" t="s">
        <v>54</v>
      </c>
      <c r="AQ5686" s="147"/>
      <c r="AR5686" s="147"/>
      <c r="AS5686" s="209" t="s">
        <v>68</v>
      </c>
      <c r="AT5686" s="223" t="str">
        <f>MONTH(B5686)&amp;"/"&amp;YEAR(B5686)</f>
        <v>3/2026</v>
      </c>
      <c r="AU5686" s="223">
        <f>WEEKNUM(B5686)-WEEKNUM(EOMONTH(B5686,-1)+1)+1</f>
        <v>5</v>
      </c>
      <c r="AV5686" s="209" t="str">
        <f>MONTH(R5686)&amp;"/"&amp;YEAR(R5686)</f>
        <v>1/1900</v>
      </c>
      <c r="AW5686" s="209" t="e">
        <f>WEEKNUM(R5686)-WEEKNUM(EOMONTH(R5686,-1)+1)+1</f>
        <v>#NUM!</v>
      </c>
      <c r="AX5686" s="209">
        <f>IF(BB5686="S",IF(Q5686="1. Aceitou o programa",R5686-B5686,0),0)</f>
        <v>0</v>
      </c>
      <c r="AY5686" s="209">
        <f>IF(BB5686="S",IF(AND(S5686&lt;&gt;"",R5686&lt;&gt;""),S5686-R5686,0),0)</f>
        <v>0</v>
      </c>
      <c r="AZ5686" s="209">
        <f>IF(BB5686="S",IF(Q5686="1. Aceitou o programa",IF(OR(X5686="Não se Aplica",X5686=""),IF(OR(W5686="Não se Aplica",W5686=""),0,W5686-V5686),AVERAGE(X5686-W5686,W5686-V5686)),0),0)</f>
        <v>0</v>
      </c>
      <c r="BA5686" s="209">
        <f>IF(BB5686="S",IF(AND(Q5686="1. Aceitou o programa",AH5686="Realizada"),IFERROR(IF(AG5686="",0,AG5686-R5686),0),0),0)</f>
        <v>0</v>
      </c>
      <c r="BB5686" s="209" t="str">
        <f>_xlfn.XLOOKUP(U5686,'Lista Suspensa'!$AA$20:$AA$23,'Lista Suspensa'!$AB$20:$AB$23,"N/A")</f>
        <v>S</v>
      </c>
    </row>
    <row r="5687" spans="1:54" ht="12" customHeight="1">
      <c r="A5687" s="151" t="s">
        <v>54</v>
      </c>
      <c r="B5687" s="152">
        <v>46112</v>
      </c>
      <c r="C5687" s="153" t="s">
        <v>55</v>
      </c>
      <c r="D5687" s="153" t="s">
        <v>56</v>
      </c>
      <c r="E5687" s="244">
        <v>93542305</v>
      </c>
      <c r="F5687" s="144" t="s">
        <v>9974</v>
      </c>
      <c r="G5687" s="230"/>
      <c r="H5687" s="154">
        <v>27734</v>
      </c>
      <c r="I5687" s="153">
        <v>50</v>
      </c>
      <c r="J5687" s="148" t="s">
        <v>70</v>
      </c>
      <c r="K5687" s="153" t="s">
        <v>101</v>
      </c>
      <c r="L5687" s="153"/>
      <c r="M5687" s="153"/>
      <c r="N5687" s="153"/>
      <c r="O5687" s="155">
        <v>21981448305</v>
      </c>
      <c r="P5687" s="156" t="s">
        <v>60</v>
      </c>
      <c r="Q5687" s="157" t="s">
        <v>8211</v>
      </c>
      <c r="R5687" s="158"/>
      <c r="S5687" s="159"/>
      <c r="T5687" s="159" t="s">
        <v>6983</v>
      </c>
      <c r="U5687" s="159" t="s">
        <v>8212</v>
      </c>
      <c r="V5687" s="154">
        <v>46147</v>
      </c>
      <c r="W5687" s="154">
        <v>46155</v>
      </c>
      <c r="X5687" s="154"/>
      <c r="Y5687" s="160"/>
      <c r="Z5687" s="160"/>
      <c r="AA5687" s="153"/>
      <c r="AB5687" s="153"/>
      <c r="AC5687" s="182" t="e">
        <f t="shared" si="178"/>
        <v>#DIV/0!</v>
      </c>
      <c r="AD5687" s="153" t="e">
        <f t="shared" si="179"/>
        <v>#DIV/0!</v>
      </c>
      <c r="AE5687" s="207"/>
      <c r="AF5687" s="153"/>
      <c r="AG5687" s="159"/>
      <c r="AH5687" s="153"/>
      <c r="AI5687" s="161"/>
      <c r="AJ5687" s="153"/>
      <c r="AK5687" s="153"/>
      <c r="AL5687" s="207"/>
      <c r="AM5687" s="207"/>
      <c r="AN5687" s="207"/>
      <c r="AO5687" s="207"/>
      <c r="AP5687" s="147" t="s">
        <v>54</v>
      </c>
      <c r="AQ5687" s="147"/>
      <c r="AR5687" s="147"/>
      <c r="AS5687" s="209" t="s">
        <v>68</v>
      </c>
      <c r="AT5687" s="223" t="str">
        <f>MONTH(B5687)&amp;"/"&amp;YEAR(B5687)</f>
        <v>3/2026</v>
      </c>
      <c r="AU5687" s="223">
        <f>WEEKNUM(B5687)-WEEKNUM(EOMONTH(B5687,-1)+1)+1</f>
        <v>5</v>
      </c>
      <c r="AV5687" s="209" t="str">
        <f>MONTH(R5687)&amp;"/"&amp;YEAR(R5687)</f>
        <v>1/1900</v>
      </c>
      <c r="AW5687" s="209" t="e">
        <f>WEEKNUM(R5687)-WEEKNUM(EOMONTH(R5687,-1)+1)+1</f>
        <v>#NUM!</v>
      </c>
      <c r="AX5687" s="209">
        <f>IF(BB5687="S",IF(Q5687="1. Aceitou o programa",R5687-B5687,0),0)</f>
        <v>0</v>
      </c>
      <c r="AY5687" s="209">
        <f>IF(BB5687="S",IF(AND(S5687&lt;&gt;"",R5687&lt;&gt;""),S5687-R5687,0),0)</f>
        <v>0</v>
      </c>
      <c r="AZ5687" s="209">
        <f>IF(BB5687="S",IF(Q5687="1. Aceitou o programa",IF(OR(X5687="Não se Aplica",X5687=""),IF(OR(W5687="Não se Aplica",W5687=""),0,W5687-V5687),AVERAGE(X5687-W5687,W5687-V5687)),0),0)</f>
        <v>0</v>
      </c>
      <c r="BA5687" s="209">
        <f>IF(BB5687="S",IF(AND(Q5687="1. Aceitou o programa",AH5687="Realizada"),IFERROR(IF(AG5687="",0,AG5687-R5687),0),0),0)</f>
        <v>0</v>
      </c>
      <c r="BB5687" s="209" t="str">
        <f>_xlfn.XLOOKUP(U5687,'Lista Suspensa'!$AA$20:$AA$23,'Lista Suspensa'!$AB$20:$AB$23,"N/A")</f>
        <v>S</v>
      </c>
    </row>
    <row r="5688" spans="1:54" ht="12" customHeight="1">
      <c r="A5688" s="151" t="s">
        <v>54</v>
      </c>
      <c r="B5688" s="152">
        <v>46112</v>
      </c>
      <c r="C5688" s="153" t="s">
        <v>55</v>
      </c>
      <c r="D5688" s="153" t="s">
        <v>56</v>
      </c>
      <c r="E5688" s="244">
        <v>881530336</v>
      </c>
      <c r="F5688" s="144" t="s">
        <v>9975</v>
      </c>
      <c r="G5688" s="230"/>
      <c r="H5688" s="154">
        <v>27757</v>
      </c>
      <c r="I5688" s="153">
        <v>50</v>
      </c>
      <c r="J5688" s="148" t="s">
        <v>58</v>
      </c>
      <c r="K5688" s="153" t="s">
        <v>101</v>
      </c>
      <c r="L5688" s="153"/>
      <c r="M5688" s="153"/>
      <c r="N5688" s="153"/>
      <c r="O5688" s="155">
        <v>21992135042</v>
      </c>
      <c r="P5688" s="156" t="s">
        <v>60</v>
      </c>
      <c r="Q5688" s="157" t="s">
        <v>8211</v>
      </c>
      <c r="R5688" s="158"/>
      <c r="S5688" s="159"/>
      <c r="T5688" s="159" t="s">
        <v>6983</v>
      </c>
      <c r="U5688" s="159" t="s">
        <v>8212</v>
      </c>
      <c r="V5688" s="154">
        <v>46147</v>
      </c>
      <c r="W5688" s="154">
        <v>46155</v>
      </c>
      <c r="X5688" s="154"/>
      <c r="Y5688" s="160"/>
      <c r="Z5688" s="160"/>
      <c r="AA5688" s="153"/>
      <c r="AB5688" s="153"/>
      <c r="AC5688" s="182" t="e">
        <f t="shared" si="178"/>
        <v>#DIV/0!</v>
      </c>
      <c r="AD5688" s="153" t="e">
        <f t="shared" si="179"/>
        <v>#DIV/0!</v>
      </c>
      <c r="AE5688" s="207"/>
      <c r="AF5688" s="153"/>
      <c r="AG5688" s="159"/>
      <c r="AH5688" s="153"/>
      <c r="AI5688" s="161"/>
      <c r="AJ5688" s="153"/>
      <c r="AK5688" s="153"/>
      <c r="AL5688" s="207"/>
      <c r="AM5688" s="207"/>
      <c r="AN5688" s="207"/>
      <c r="AO5688" s="207"/>
      <c r="AP5688" s="147" t="s">
        <v>54</v>
      </c>
      <c r="AQ5688" s="147"/>
      <c r="AR5688" s="147"/>
      <c r="AS5688" s="209" t="s">
        <v>68</v>
      </c>
      <c r="AT5688" s="223" t="str">
        <f>MONTH(B5688)&amp;"/"&amp;YEAR(B5688)</f>
        <v>3/2026</v>
      </c>
      <c r="AU5688" s="223">
        <f>WEEKNUM(B5688)-WEEKNUM(EOMONTH(B5688,-1)+1)+1</f>
        <v>5</v>
      </c>
      <c r="AV5688" s="209" t="str">
        <f>MONTH(R5688)&amp;"/"&amp;YEAR(R5688)</f>
        <v>1/1900</v>
      </c>
      <c r="AW5688" s="209" t="e">
        <f>WEEKNUM(R5688)-WEEKNUM(EOMONTH(R5688,-1)+1)+1</f>
        <v>#NUM!</v>
      </c>
      <c r="AX5688" s="209">
        <f>IF(BB5688="S",IF(Q5688="1. Aceitou o programa",R5688-B5688,0),0)</f>
        <v>0</v>
      </c>
      <c r="AY5688" s="209">
        <f>IF(BB5688="S",IF(AND(S5688&lt;&gt;"",R5688&lt;&gt;""),S5688-R5688,0),0)</f>
        <v>0</v>
      </c>
      <c r="AZ5688" s="209">
        <f>IF(BB5688="S",IF(Q5688="1. Aceitou o programa",IF(OR(X5688="Não se Aplica",X5688=""),IF(OR(W5688="Não se Aplica",W5688=""),0,W5688-V5688),AVERAGE(X5688-W5688,W5688-V5688)),0),0)</f>
        <v>0</v>
      </c>
      <c r="BA5688" s="209">
        <f>IF(BB5688="S",IF(AND(Q5688="1. Aceitou o programa",AH5688="Realizada"),IFERROR(IF(AG5688="",0,AG5688-R5688),0),0),0)</f>
        <v>0</v>
      </c>
      <c r="BB5688" s="209" t="str">
        <f>_xlfn.XLOOKUP(U5688,'Lista Suspensa'!$AA$20:$AA$23,'Lista Suspensa'!$AB$20:$AB$23,"N/A")</f>
        <v>S</v>
      </c>
    </row>
    <row r="5689" spans="1:54" ht="12" customHeight="1">
      <c r="A5689" s="151" t="s">
        <v>54</v>
      </c>
      <c r="B5689" s="152">
        <v>46112</v>
      </c>
      <c r="C5689" s="153" t="s">
        <v>55</v>
      </c>
      <c r="D5689" s="153" t="s">
        <v>56</v>
      </c>
      <c r="E5689" s="244">
        <v>95869437</v>
      </c>
      <c r="F5689" s="144" t="s">
        <v>9976</v>
      </c>
      <c r="G5689" s="230"/>
      <c r="H5689" s="154">
        <v>27845</v>
      </c>
      <c r="I5689" s="153">
        <v>50</v>
      </c>
      <c r="J5689" s="148" t="s">
        <v>58</v>
      </c>
      <c r="K5689" s="153" t="s">
        <v>101</v>
      </c>
      <c r="L5689" s="153"/>
      <c r="M5689" s="153"/>
      <c r="N5689" s="153"/>
      <c r="O5689" s="155">
        <v>21991753483</v>
      </c>
      <c r="P5689" s="156" t="s">
        <v>60</v>
      </c>
      <c r="Q5689" s="157" t="s">
        <v>8211</v>
      </c>
      <c r="R5689" s="158"/>
      <c r="S5689" s="159"/>
      <c r="T5689" s="159" t="s">
        <v>6983</v>
      </c>
      <c r="U5689" s="159" t="s">
        <v>8212</v>
      </c>
      <c r="V5689" s="154">
        <v>46147</v>
      </c>
      <c r="W5689" s="154">
        <v>46155</v>
      </c>
      <c r="X5689" s="154"/>
      <c r="Y5689" s="160"/>
      <c r="Z5689" s="160"/>
      <c r="AA5689" s="153"/>
      <c r="AB5689" s="153"/>
      <c r="AC5689" s="182" t="e">
        <f t="shared" si="178"/>
        <v>#DIV/0!</v>
      </c>
      <c r="AD5689" s="153" t="e">
        <f t="shared" si="179"/>
        <v>#DIV/0!</v>
      </c>
      <c r="AE5689" s="207"/>
      <c r="AF5689" s="153"/>
      <c r="AG5689" s="159"/>
      <c r="AH5689" s="153"/>
      <c r="AI5689" s="161"/>
      <c r="AJ5689" s="153"/>
      <c r="AK5689" s="153"/>
      <c r="AL5689" s="207"/>
      <c r="AM5689" s="207"/>
      <c r="AN5689" s="207"/>
      <c r="AO5689" s="207"/>
      <c r="AP5689" s="147" t="s">
        <v>54</v>
      </c>
      <c r="AQ5689" s="147"/>
      <c r="AR5689" s="147"/>
      <c r="AS5689" s="209" t="s">
        <v>68</v>
      </c>
      <c r="AT5689" s="223" t="str">
        <f>MONTH(B5689)&amp;"/"&amp;YEAR(B5689)</f>
        <v>3/2026</v>
      </c>
      <c r="AU5689" s="223">
        <f>WEEKNUM(B5689)-WEEKNUM(EOMONTH(B5689,-1)+1)+1</f>
        <v>5</v>
      </c>
      <c r="AV5689" s="209" t="str">
        <f>MONTH(R5689)&amp;"/"&amp;YEAR(R5689)</f>
        <v>1/1900</v>
      </c>
      <c r="AW5689" s="209" t="e">
        <f>WEEKNUM(R5689)-WEEKNUM(EOMONTH(R5689,-1)+1)+1</f>
        <v>#NUM!</v>
      </c>
      <c r="AX5689" s="209">
        <f>IF(BB5689="S",IF(Q5689="1. Aceitou o programa",R5689-B5689,0),0)</f>
        <v>0</v>
      </c>
      <c r="AY5689" s="209">
        <f>IF(BB5689="S",IF(AND(S5689&lt;&gt;"",R5689&lt;&gt;""),S5689-R5689,0),0)</f>
        <v>0</v>
      </c>
      <c r="AZ5689" s="209">
        <f>IF(BB5689="S",IF(Q5689="1. Aceitou o programa",IF(OR(X5689="Não se Aplica",X5689=""),IF(OR(W5689="Não se Aplica",W5689=""),0,W5689-V5689),AVERAGE(X5689-W5689,W5689-V5689)),0),0)</f>
        <v>0</v>
      </c>
      <c r="BA5689" s="209">
        <f>IF(BB5689="S",IF(AND(Q5689="1. Aceitou o programa",AH5689="Realizada"),IFERROR(IF(AG5689="",0,AG5689-R5689),0),0),0)</f>
        <v>0</v>
      </c>
      <c r="BB5689" s="209" t="str">
        <f>_xlfn.XLOOKUP(U5689,'Lista Suspensa'!$AA$20:$AA$23,'Lista Suspensa'!$AB$20:$AB$23,"N/A")</f>
        <v>S</v>
      </c>
    </row>
    <row r="5690" spans="1:54" ht="12" customHeight="1">
      <c r="A5690" s="151" t="s">
        <v>54</v>
      </c>
      <c r="B5690" s="152">
        <v>46112</v>
      </c>
      <c r="C5690" s="153" t="s">
        <v>55</v>
      </c>
      <c r="D5690" s="153" t="s">
        <v>56</v>
      </c>
      <c r="E5690" s="244">
        <v>87471686</v>
      </c>
      <c r="F5690" s="144" t="s">
        <v>9977</v>
      </c>
      <c r="G5690" s="230"/>
      <c r="H5690" s="154">
        <v>27847</v>
      </c>
      <c r="I5690" s="153">
        <v>50</v>
      </c>
      <c r="J5690" s="148" t="s">
        <v>70</v>
      </c>
      <c r="K5690" s="153" t="s">
        <v>101</v>
      </c>
      <c r="L5690" s="153"/>
      <c r="M5690" s="153"/>
      <c r="N5690" s="153"/>
      <c r="O5690" s="155">
        <v>24991667603</v>
      </c>
      <c r="P5690" s="156" t="s">
        <v>60</v>
      </c>
      <c r="Q5690" s="157" t="s">
        <v>8211</v>
      </c>
      <c r="R5690" s="158"/>
      <c r="S5690" s="159"/>
      <c r="T5690" s="159" t="s">
        <v>6983</v>
      </c>
      <c r="U5690" s="159" t="s">
        <v>8212</v>
      </c>
      <c r="V5690" s="154">
        <v>46147</v>
      </c>
      <c r="W5690" s="154">
        <v>46155</v>
      </c>
      <c r="X5690" s="154"/>
      <c r="Y5690" s="160"/>
      <c r="Z5690" s="160"/>
      <c r="AA5690" s="153"/>
      <c r="AB5690" s="153"/>
      <c r="AC5690" s="182" t="e">
        <f t="shared" si="178"/>
        <v>#DIV/0!</v>
      </c>
      <c r="AD5690" s="153" t="e">
        <f t="shared" si="179"/>
        <v>#DIV/0!</v>
      </c>
      <c r="AE5690" s="207"/>
      <c r="AF5690" s="153"/>
      <c r="AG5690" s="159"/>
      <c r="AH5690" s="153"/>
      <c r="AI5690" s="161"/>
      <c r="AJ5690" s="153"/>
      <c r="AK5690" s="153"/>
      <c r="AL5690" s="207"/>
      <c r="AM5690" s="207"/>
      <c r="AN5690" s="207"/>
      <c r="AO5690" s="207"/>
      <c r="AP5690" s="147" t="s">
        <v>54</v>
      </c>
      <c r="AQ5690" s="147"/>
      <c r="AR5690" s="147"/>
      <c r="AS5690" s="209" t="s">
        <v>68</v>
      </c>
      <c r="AT5690" s="223" t="str">
        <f>MONTH(B5690)&amp;"/"&amp;YEAR(B5690)</f>
        <v>3/2026</v>
      </c>
      <c r="AU5690" s="223">
        <f>WEEKNUM(B5690)-WEEKNUM(EOMONTH(B5690,-1)+1)+1</f>
        <v>5</v>
      </c>
      <c r="AV5690" s="209" t="str">
        <f>MONTH(R5690)&amp;"/"&amp;YEAR(R5690)</f>
        <v>1/1900</v>
      </c>
      <c r="AW5690" s="209" t="e">
        <f>WEEKNUM(R5690)-WEEKNUM(EOMONTH(R5690,-1)+1)+1</f>
        <v>#NUM!</v>
      </c>
      <c r="AX5690" s="209">
        <f>IF(BB5690="S",IF(Q5690="1. Aceitou o programa",R5690-B5690,0),0)</f>
        <v>0</v>
      </c>
      <c r="AY5690" s="209">
        <f>IF(BB5690="S",IF(AND(S5690&lt;&gt;"",R5690&lt;&gt;""),S5690-R5690,0),0)</f>
        <v>0</v>
      </c>
      <c r="AZ5690" s="209">
        <f>IF(BB5690="S",IF(Q5690="1. Aceitou o programa",IF(OR(X5690="Não se Aplica",X5690=""),IF(OR(W5690="Não se Aplica",W5690=""),0,W5690-V5690),AVERAGE(X5690-W5690,W5690-V5690)),0),0)</f>
        <v>0</v>
      </c>
      <c r="BA5690" s="209">
        <f>IF(BB5690="S",IF(AND(Q5690="1. Aceitou o programa",AH5690="Realizada"),IFERROR(IF(AG5690="",0,AG5690-R5690),0),0),0)</f>
        <v>0</v>
      </c>
      <c r="BB5690" s="209" t="str">
        <f>_xlfn.XLOOKUP(U5690,'Lista Suspensa'!$AA$20:$AA$23,'Lista Suspensa'!$AB$20:$AB$23,"N/A")</f>
        <v>S</v>
      </c>
    </row>
    <row r="5691" spans="1:54" ht="12" customHeight="1">
      <c r="A5691" s="151" t="s">
        <v>54</v>
      </c>
      <c r="B5691" s="152">
        <v>46112</v>
      </c>
      <c r="C5691" s="153" t="s">
        <v>55</v>
      </c>
      <c r="D5691" s="153" t="s">
        <v>56</v>
      </c>
      <c r="E5691" s="244">
        <v>93254009</v>
      </c>
      <c r="F5691" s="144" t="s">
        <v>9978</v>
      </c>
      <c r="G5691" s="230"/>
      <c r="H5691" s="154">
        <v>27866</v>
      </c>
      <c r="I5691" s="153">
        <v>50</v>
      </c>
      <c r="J5691" s="148" t="s">
        <v>70</v>
      </c>
      <c r="K5691" s="153" t="s">
        <v>101</v>
      </c>
      <c r="L5691" s="153"/>
      <c r="M5691" s="153"/>
      <c r="N5691" s="153"/>
      <c r="O5691" s="155">
        <v>21992326271</v>
      </c>
      <c r="P5691" s="156" t="s">
        <v>60</v>
      </c>
      <c r="Q5691" s="157" t="s">
        <v>8211</v>
      </c>
      <c r="R5691" s="158"/>
      <c r="S5691" s="159"/>
      <c r="T5691" s="159" t="s">
        <v>6983</v>
      </c>
      <c r="U5691" s="159" t="s">
        <v>8212</v>
      </c>
      <c r="V5691" s="154">
        <v>46147</v>
      </c>
      <c r="W5691" s="154">
        <v>46155</v>
      </c>
      <c r="X5691" s="154"/>
      <c r="Y5691" s="160"/>
      <c r="Z5691" s="160"/>
      <c r="AA5691" s="153"/>
      <c r="AB5691" s="153"/>
      <c r="AC5691" s="182" t="e">
        <f t="shared" si="178"/>
        <v>#DIV/0!</v>
      </c>
      <c r="AD5691" s="153" t="e">
        <f t="shared" si="179"/>
        <v>#DIV/0!</v>
      </c>
      <c r="AE5691" s="207"/>
      <c r="AF5691" s="153"/>
      <c r="AG5691" s="159"/>
      <c r="AH5691" s="153"/>
      <c r="AI5691" s="161"/>
      <c r="AJ5691" s="153"/>
      <c r="AK5691" s="153"/>
      <c r="AL5691" s="207"/>
      <c r="AM5691" s="207"/>
      <c r="AN5691" s="207"/>
      <c r="AO5691" s="207"/>
      <c r="AP5691" s="147" t="s">
        <v>54</v>
      </c>
      <c r="AQ5691" s="147"/>
      <c r="AR5691" s="147"/>
      <c r="AS5691" s="209" t="s">
        <v>68</v>
      </c>
      <c r="AT5691" s="223" t="str">
        <f>MONTH(B5691)&amp;"/"&amp;YEAR(B5691)</f>
        <v>3/2026</v>
      </c>
      <c r="AU5691" s="223">
        <f>WEEKNUM(B5691)-WEEKNUM(EOMONTH(B5691,-1)+1)+1</f>
        <v>5</v>
      </c>
      <c r="AV5691" s="209" t="str">
        <f>MONTH(R5691)&amp;"/"&amp;YEAR(R5691)</f>
        <v>1/1900</v>
      </c>
      <c r="AW5691" s="209" t="e">
        <f>WEEKNUM(R5691)-WEEKNUM(EOMONTH(R5691,-1)+1)+1</f>
        <v>#NUM!</v>
      </c>
      <c r="AX5691" s="209">
        <f>IF(BB5691="S",IF(Q5691="1. Aceitou o programa",R5691-B5691,0),0)</f>
        <v>0</v>
      </c>
      <c r="AY5691" s="209">
        <f>IF(BB5691="S",IF(AND(S5691&lt;&gt;"",R5691&lt;&gt;""),S5691-R5691,0),0)</f>
        <v>0</v>
      </c>
      <c r="AZ5691" s="209">
        <f>IF(BB5691="S",IF(Q5691="1. Aceitou o programa",IF(OR(X5691="Não se Aplica",X5691=""),IF(OR(W5691="Não se Aplica",W5691=""),0,W5691-V5691),AVERAGE(X5691-W5691,W5691-V5691)),0),0)</f>
        <v>0</v>
      </c>
      <c r="BA5691" s="209">
        <f>IF(BB5691="S",IF(AND(Q5691="1. Aceitou o programa",AH5691="Realizada"),IFERROR(IF(AG5691="",0,AG5691-R5691),0),0),0)</f>
        <v>0</v>
      </c>
      <c r="BB5691" s="209" t="str">
        <f>_xlfn.XLOOKUP(U5691,'Lista Suspensa'!$AA$20:$AA$23,'Lista Suspensa'!$AB$20:$AB$23,"N/A")</f>
        <v>S</v>
      </c>
    </row>
    <row r="5692" spans="1:54" ht="12" customHeight="1">
      <c r="A5692" s="151" t="s">
        <v>54</v>
      </c>
      <c r="B5692" s="152">
        <v>46112</v>
      </c>
      <c r="C5692" s="153" t="s">
        <v>55</v>
      </c>
      <c r="D5692" s="153" t="s">
        <v>56</v>
      </c>
      <c r="E5692" s="244">
        <v>95313274</v>
      </c>
      <c r="F5692" s="144" t="s">
        <v>9979</v>
      </c>
      <c r="G5692" s="230"/>
      <c r="H5692" s="154">
        <v>27895</v>
      </c>
      <c r="I5692" s="153">
        <v>50</v>
      </c>
      <c r="J5692" s="148" t="s">
        <v>70</v>
      </c>
      <c r="K5692" s="153" t="s">
        <v>101</v>
      </c>
      <c r="L5692" s="153"/>
      <c r="M5692" s="153"/>
      <c r="N5692" s="153"/>
      <c r="O5692" s="155">
        <v>21981014951</v>
      </c>
      <c r="P5692" s="156" t="s">
        <v>60</v>
      </c>
      <c r="Q5692" s="157" t="s">
        <v>8211</v>
      </c>
      <c r="R5692" s="158"/>
      <c r="S5692" s="159"/>
      <c r="T5692" s="159" t="s">
        <v>6983</v>
      </c>
      <c r="U5692" s="159" t="s">
        <v>8212</v>
      </c>
      <c r="V5692" s="154">
        <v>46147</v>
      </c>
      <c r="W5692" s="154">
        <v>46155</v>
      </c>
      <c r="X5692" s="154"/>
      <c r="Y5692" s="160"/>
      <c r="Z5692" s="160"/>
      <c r="AA5692" s="153"/>
      <c r="AB5692" s="153"/>
      <c r="AC5692" s="182" t="e">
        <f t="shared" si="178"/>
        <v>#DIV/0!</v>
      </c>
      <c r="AD5692" s="153" t="e">
        <f t="shared" si="179"/>
        <v>#DIV/0!</v>
      </c>
      <c r="AE5692" s="207"/>
      <c r="AF5692" s="153"/>
      <c r="AG5692" s="159"/>
      <c r="AH5692" s="153"/>
      <c r="AI5692" s="161"/>
      <c r="AJ5692" s="153"/>
      <c r="AK5692" s="153"/>
      <c r="AL5692" s="207"/>
      <c r="AM5692" s="207"/>
      <c r="AN5692" s="207"/>
      <c r="AO5692" s="207"/>
      <c r="AP5692" s="147" t="s">
        <v>54</v>
      </c>
      <c r="AQ5692" s="147"/>
      <c r="AR5692" s="147"/>
      <c r="AS5692" s="209" t="s">
        <v>68</v>
      </c>
      <c r="AT5692" s="223" t="str">
        <f>MONTH(B5692)&amp;"/"&amp;YEAR(B5692)</f>
        <v>3/2026</v>
      </c>
      <c r="AU5692" s="223">
        <f>WEEKNUM(B5692)-WEEKNUM(EOMONTH(B5692,-1)+1)+1</f>
        <v>5</v>
      </c>
      <c r="AV5692" s="209" t="str">
        <f>MONTH(R5692)&amp;"/"&amp;YEAR(R5692)</f>
        <v>1/1900</v>
      </c>
      <c r="AW5692" s="209" t="e">
        <f>WEEKNUM(R5692)-WEEKNUM(EOMONTH(R5692,-1)+1)+1</f>
        <v>#NUM!</v>
      </c>
      <c r="AX5692" s="209">
        <f>IF(BB5692="S",IF(Q5692="1. Aceitou o programa",R5692-B5692,0),0)</f>
        <v>0</v>
      </c>
      <c r="AY5692" s="209">
        <f>IF(BB5692="S",IF(AND(S5692&lt;&gt;"",R5692&lt;&gt;""),S5692-R5692,0),0)</f>
        <v>0</v>
      </c>
      <c r="AZ5692" s="209">
        <f>IF(BB5692="S",IF(Q5692="1. Aceitou o programa",IF(OR(X5692="Não se Aplica",X5692=""),IF(OR(W5692="Não se Aplica",W5692=""),0,W5692-V5692),AVERAGE(X5692-W5692,W5692-V5692)),0),0)</f>
        <v>0</v>
      </c>
      <c r="BA5692" s="209">
        <f>IF(BB5692="S",IF(AND(Q5692="1. Aceitou o programa",AH5692="Realizada"),IFERROR(IF(AG5692="",0,AG5692-R5692),0),0),0)</f>
        <v>0</v>
      </c>
      <c r="BB5692" s="209" t="str">
        <f>_xlfn.XLOOKUP(U5692,'Lista Suspensa'!$AA$20:$AA$23,'Lista Suspensa'!$AB$20:$AB$23,"N/A")</f>
        <v>S</v>
      </c>
    </row>
    <row r="5693" spans="1:54" ht="12" customHeight="1">
      <c r="A5693" s="151" t="s">
        <v>54</v>
      </c>
      <c r="B5693" s="152">
        <v>46112</v>
      </c>
      <c r="C5693" s="153" t="s">
        <v>55</v>
      </c>
      <c r="D5693" s="153" t="s">
        <v>56</v>
      </c>
      <c r="E5693" s="244">
        <v>93550410</v>
      </c>
      <c r="F5693" s="144" t="s">
        <v>9980</v>
      </c>
      <c r="G5693" s="230"/>
      <c r="H5693" s="154">
        <v>27919</v>
      </c>
      <c r="I5693" s="153">
        <v>49</v>
      </c>
      <c r="J5693" s="148" t="s">
        <v>70</v>
      </c>
      <c r="K5693" s="153" t="s">
        <v>101</v>
      </c>
      <c r="L5693" s="153"/>
      <c r="M5693" s="153"/>
      <c r="N5693" s="153"/>
      <c r="O5693" s="155">
        <v>21975848322</v>
      </c>
      <c r="P5693" s="156" t="s">
        <v>60</v>
      </c>
      <c r="Q5693" s="157" t="s">
        <v>8211</v>
      </c>
      <c r="R5693" s="158"/>
      <c r="S5693" s="159"/>
      <c r="T5693" s="159" t="s">
        <v>6983</v>
      </c>
      <c r="U5693" s="159" t="s">
        <v>8212</v>
      </c>
      <c r="V5693" s="154">
        <v>46147</v>
      </c>
      <c r="W5693" s="154">
        <v>46155</v>
      </c>
      <c r="X5693" s="154"/>
      <c r="Y5693" s="160"/>
      <c r="Z5693" s="160"/>
      <c r="AA5693" s="153"/>
      <c r="AB5693" s="153"/>
      <c r="AC5693" s="182" t="e">
        <f t="shared" si="178"/>
        <v>#DIV/0!</v>
      </c>
      <c r="AD5693" s="153" t="e">
        <f t="shared" si="179"/>
        <v>#DIV/0!</v>
      </c>
      <c r="AE5693" s="207"/>
      <c r="AF5693" s="153"/>
      <c r="AG5693" s="159"/>
      <c r="AH5693" s="153"/>
      <c r="AI5693" s="161"/>
      <c r="AJ5693" s="153"/>
      <c r="AK5693" s="153"/>
      <c r="AL5693" s="207"/>
      <c r="AM5693" s="207"/>
      <c r="AN5693" s="207"/>
      <c r="AO5693" s="207"/>
      <c r="AP5693" s="147" t="s">
        <v>54</v>
      </c>
      <c r="AQ5693" s="147"/>
      <c r="AR5693" s="147"/>
      <c r="AS5693" s="209" t="s">
        <v>68</v>
      </c>
      <c r="AT5693" s="223" t="str">
        <f>MONTH(B5693)&amp;"/"&amp;YEAR(B5693)</f>
        <v>3/2026</v>
      </c>
      <c r="AU5693" s="223">
        <f>WEEKNUM(B5693)-WEEKNUM(EOMONTH(B5693,-1)+1)+1</f>
        <v>5</v>
      </c>
      <c r="AV5693" s="209" t="str">
        <f>MONTH(R5693)&amp;"/"&amp;YEAR(R5693)</f>
        <v>1/1900</v>
      </c>
      <c r="AW5693" s="209" t="e">
        <f>WEEKNUM(R5693)-WEEKNUM(EOMONTH(R5693,-1)+1)+1</f>
        <v>#NUM!</v>
      </c>
      <c r="AX5693" s="209">
        <f>IF(BB5693="S",IF(Q5693="1. Aceitou o programa",R5693-B5693,0),0)</f>
        <v>0</v>
      </c>
      <c r="AY5693" s="209">
        <f>IF(BB5693="S",IF(AND(S5693&lt;&gt;"",R5693&lt;&gt;""),S5693-R5693,0),0)</f>
        <v>0</v>
      </c>
      <c r="AZ5693" s="209">
        <f>IF(BB5693="S",IF(Q5693="1. Aceitou o programa",IF(OR(X5693="Não se Aplica",X5693=""),IF(OR(W5693="Não se Aplica",W5693=""),0,W5693-V5693),AVERAGE(X5693-W5693,W5693-V5693)),0),0)</f>
        <v>0</v>
      </c>
      <c r="BA5693" s="209">
        <f>IF(BB5693="S",IF(AND(Q5693="1. Aceitou o programa",AH5693="Realizada"),IFERROR(IF(AG5693="",0,AG5693-R5693),0),0),0)</f>
        <v>0</v>
      </c>
      <c r="BB5693" s="209" t="str">
        <f>_xlfn.XLOOKUP(U5693,'Lista Suspensa'!$AA$20:$AA$23,'Lista Suspensa'!$AB$20:$AB$23,"N/A")</f>
        <v>S</v>
      </c>
    </row>
    <row r="5694" spans="1:54" ht="12" customHeight="1">
      <c r="A5694" s="151" t="s">
        <v>54</v>
      </c>
      <c r="B5694" s="152">
        <v>46112</v>
      </c>
      <c r="C5694" s="153" t="s">
        <v>55</v>
      </c>
      <c r="D5694" s="153" t="s">
        <v>56</v>
      </c>
      <c r="E5694" s="244">
        <v>94359046</v>
      </c>
      <c r="F5694" s="144" t="s">
        <v>9981</v>
      </c>
      <c r="G5694" s="230"/>
      <c r="H5694" s="154">
        <v>27946</v>
      </c>
      <c r="I5694" s="153">
        <v>49</v>
      </c>
      <c r="J5694" s="148" t="s">
        <v>70</v>
      </c>
      <c r="K5694" s="153" t="s">
        <v>101</v>
      </c>
      <c r="L5694" s="153"/>
      <c r="M5694" s="153"/>
      <c r="N5694" s="153"/>
      <c r="O5694" s="155">
        <v>21991506687</v>
      </c>
      <c r="P5694" s="156" t="s">
        <v>60</v>
      </c>
      <c r="Q5694" s="157" t="s">
        <v>8211</v>
      </c>
      <c r="R5694" s="158"/>
      <c r="S5694" s="159"/>
      <c r="T5694" s="159" t="s">
        <v>6983</v>
      </c>
      <c r="U5694" s="159" t="s">
        <v>8212</v>
      </c>
      <c r="V5694" s="154">
        <v>46147</v>
      </c>
      <c r="W5694" s="154">
        <v>46155</v>
      </c>
      <c r="X5694" s="154"/>
      <c r="Y5694" s="160"/>
      <c r="Z5694" s="160"/>
      <c r="AA5694" s="153"/>
      <c r="AB5694" s="153"/>
      <c r="AC5694" s="182" t="e">
        <f t="shared" si="178"/>
        <v>#DIV/0!</v>
      </c>
      <c r="AD5694" s="153" t="e">
        <f t="shared" si="179"/>
        <v>#DIV/0!</v>
      </c>
      <c r="AE5694" s="207"/>
      <c r="AF5694" s="153"/>
      <c r="AG5694" s="159"/>
      <c r="AH5694" s="153"/>
      <c r="AI5694" s="161"/>
      <c r="AJ5694" s="153"/>
      <c r="AK5694" s="153"/>
      <c r="AL5694" s="207"/>
      <c r="AM5694" s="207"/>
      <c r="AN5694" s="207"/>
      <c r="AO5694" s="207"/>
      <c r="AP5694" s="147" t="s">
        <v>54</v>
      </c>
      <c r="AQ5694" s="147"/>
      <c r="AR5694" s="147"/>
      <c r="AS5694" s="209" t="s">
        <v>68</v>
      </c>
      <c r="AT5694" s="223" t="str">
        <f>MONTH(B5694)&amp;"/"&amp;YEAR(B5694)</f>
        <v>3/2026</v>
      </c>
      <c r="AU5694" s="223">
        <f>WEEKNUM(B5694)-WEEKNUM(EOMONTH(B5694,-1)+1)+1</f>
        <v>5</v>
      </c>
      <c r="AV5694" s="209" t="str">
        <f>MONTH(R5694)&amp;"/"&amp;YEAR(R5694)</f>
        <v>1/1900</v>
      </c>
      <c r="AW5694" s="209" t="e">
        <f>WEEKNUM(R5694)-WEEKNUM(EOMONTH(R5694,-1)+1)+1</f>
        <v>#NUM!</v>
      </c>
      <c r="AX5694" s="209">
        <f>IF(BB5694="S",IF(Q5694="1. Aceitou o programa",R5694-B5694,0),0)</f>
        <v>0</v>
      </c>
      <c r="AY5694" s="209">
        <f>IF(BB5694="S",IF(AND(S5694&lt;&gt;"",R5694&lt;&gt;""),S5694-R5694,0),0)</f>
        <v>0</v>
      </c>
      <c r="AZ5694" s="209">
        <f>IF(BB5694="S",IF(Q5694="1. Aceitou o programa",IF(OR(X5694="Não se Aplica",X5694=""),IF(OR(W5694="Não se Aplica",W5694=""),0,W5694-V5694),AVERAGE(X5694-W5694,W5694-V5694)),0),0)</f>
        <v>0</v>
      </c>
      <c r="BA5694" s="209">
        <f>IF(BB5694="S",IF(AND(Q5694="1. Aceitou o programa",AH5694="Realizada"),IFERROR(IF(AG5694="",0,AG5694-R5694),0),0),0)</f>
        <v>0</v>
      </c>
      <c r="BB5694" s="209" t="str">
        <f>_xlfn.XLOOKUP(U5694,'Lista Suspensa'!$AA$20:$AA$23,'Lista Suspensa'!$AB$20:$AB$23,"N/A")</f>
        <v>S</v>
      </c>
    </row>
    <row r="5695" spans="1:54" ht="12" customHeight="1">
      <c r="A5695" s="151" t="s">
        <v>54</v>
      </c>
      <c r="B5695" s="152">
        <v>46112</v>
      </c>
      <c r="C5695" s="153" t="s">
        <v>55</v>
      </c>
      <c r="D5695" s="153" t="s">
        <v>56</v>
      </c>
      <c r="E5695" s="244">
        <v>94658432</v>
      </c>
      <c r="F5695" s="144" t="s">
        <v>9982</v>
      </c>
      <c r="G5695" s="230"/>
      <c r="H5695" s="154">
        <v>28008</v>
      </c>
      <c r="I5695" s="153">
        <v>49</v>
      </c>
      <c r="J5695" s="148" t="s">
        <v>70</v>
      </c>
      <c r="K5695" s="153" t="s">
        <v>101</v>
      </c>
      <c r="L5695" s="153"/>
      <c r="M5695" s="153"/>
      <c r="N5695" s="153"/>
      <c r="O5695" s="155">
        <v>21987313493</v>
      </c>
      <c r="P5695" s="156" t="s">
        <v>60</v>
      </c>
      <c r="Q5695" s="157" t="s">
        <v>8211</v>
      </c>
      <c r="R5695" s="158"/>
      <c r="S5695" s="159"/>
      <c r="T5695" s="159" t="s">
        <v>6983</v>
      </c>
      <c r="U5695" s="159" t="s">
        <v>8212</v>
      </c>
      <c r="V5695" s="154">
        <v>46147</v>
      </c>
      <c r="W5695" s="154">
        <v>46155</v>
      </c>
      <c r="X5695" s="154"/>
      <c r="Y5695" s="160"/>
      <c r="Z5695" s="160"/>
      <c r="AA5695" s="153"/>
      <c r="AB5695" s="153"/>
      <c r="AC5695" s="182" t="e">
        <f t="shared" si="178"/>
        <v>#DIV/0!</v>
      </c>
      <c r="AD5695" s="153" t="e">
        <f t="shared" si="179"/>
        <v>#DIV/0!</v>
      </c>
      <c r="AE5695" s="207"/>
      <c r="AF5695" s="153"/>
      <c r="AG5695" s="159"/>
      <c r="AH5695" s="153"/>
      <c r="AI5695" s="161"/>
      <c r="AJ5695" s="153"/>
      <c r="AK5695" s="153"/>
      <c r="AL5695" s="207"/>
      <c r="AM5695" s="207"/>
      <c r="AN5695" s="207"/>
      <c r="AO5695" s="207"/>
      <c r="AP5695" s="147" t="s">
        <v>54</v>
      </c>
      <c r="AQ5695" s="147"/>
      <c r="AR5695" s="147"/>
      <c r="AS5695" s="209" t="s">
        <v>68</v>
      </c>
      <c r="AT5695" s="223" t="str">
        <f>MONTH(B5695)&amp;"/"&amp;YEAR(B5695)</f>
        <v>3/2026</v>
      </c>
      <c r="AU5695" s="223">
        <f>WEEKNUM(B5695)-WEEKNUM(EOMONTH(B5695,-1)+1)+1</f>
        <v>5</v>
      </c>
      <c r="AV5695" s="209" t="str">
        <f>MONTH(R5695)&amp;"/"&amp;YEAR(R5695)</f>
        <v>1/1900</v>
      </c>
      <c r="AW5695" s="209" t="e">
        <f>WEEKNUM(R5695)-WEEKNUM(EOMONTH(R5695,-1)+1)+1</f>
        <v>#NUM!</v>
      </c>
      <c r="AX5695" s="209">
        <f>IF(BB5695="S",IF(Q5695="1. Aceitou o programa",R5695-B5695,0),0)</f>
        <v>0</v>
      </c>
      <c r="AY5695" s="209">
        <f>IF(BB5695="S",IF(AND(S5695&lt;&gt;"",R5695&lt;&gt;""),S5695-R5695,0),0)</f>
        <v>0</v>
      </c>
      <c r="AZ5695" s="209">
        <f>IF(BB5695="S",IF(Q5695="1. Aceitou o programa",IF(OR(X5695="Não se Aplica",X5695=""),IF(OR(W5695="Não se Aplica",W5695=""),0,W5695-V5695),AVERAGE(X5695-W5695,W5695-V5695)),0),0)</f>
        <v>0</v>
      </c>
      <c r="BA5695" s="209">
        <f>IF(BB5695="S",IF(AND(Q5695="1. Aceitou o programa",AH5695="Realizada"),IFERROR(IF(AG5695="",0,AG5695-R5695),0),0),0)</f>
        <v>0</v>
      </c>
      <c r="BB5695" s="209" t="str">
        <f>_xlfn.XLOOKUP(U5695,'Lista Suspensa'!$AA$20:$AA$23,'Lista Suspensa'!$AB$20:$AB$23,"N/A")</f>
        <v>S</v>
      </c>
    </row>
    <row r="5696" spans="1:54" ht="12" customHeight="1">
      <c r="A5696" s="151" t="s">
        <v>54</v>
      </c>
      <c r="B5696" s="152">
        <v>46112</v>
      </c>
      <c r="C5696" s="153" t="s">
        <v>55</v>
      </c>
      <c r="D5696" s="153" t="s">
        <v>56</v>
      </c>
      <c r="E5696" s="244">
        <v>93155352</v>
      </c>
      <c r="F5696" s="144" t="s">
        <v>9983</v>
      </c>
      <c r="G5696" s="230"/>
      <c r="H5696" s="154">
        <v>28021</v>
      </c>
      <c r="I5696" s="153">
        <v>49</v>
      </c>
      <c r="J5696" s="148" t="s">
        <v>58</v>
      </c>
      <c r="K5696" s="153" t="s">
        <v>101</v>
      </c>
      <c r="L5696" s="153"/>
      <c r="M5696" s="153"/>
      <c r="N5696" s="153"/>
      <c r="O5696" s="155">
        <v>21976587171</v>
      </c>
      <c r="P5696" s="156" t="s">
        <v>60</v>
      </c>
      <c r="Q5696" s="157" t="s">
        <v>8211</v>
      </c>
      <c r="R5696" s="158"/>
      <c r="S5696" s="159"/>
      <c r="T5696" s="159" t="s">
        <v>6983</v>
      </c>
      <c r="U5696" s="159" t="s">
        <v>8212</v>
      </c>
      <c r="V5696" s="154">
        <v>46147</v>
      </c>
      <c r="W5696" s="154">
        <v>46155</v>
      </c>
      <c r="X5696" s="154"/>
      <c r="Y5696" s="160"/>
      <c r="Z5696" s="160"/>
      <c r="AA5696" s="153"/>
      <c r="AB5696" s="153"/>
      <c r="AC5696" s="182" t="e">
        <f t="shared" si="178"/>
        <v>#DIV/0!</v>
      </c>
      <c r="AD5696" s="153" t="e">
        <f t="shared" si="179"/>
        <v>#DIV/0!</v>
      </c>
      <c r="AE5696" s="207"/>
      <c r="AF5696" s="153"/>
      <c r="AG5696" s="159"/>
      <c r="AH5696" s="153"/>
      <c r="AI5696" s="161"/>
      <c r="AJ5696" s="153"/>
      <c r="AK5696" s="153"/>
      <c r="AL5696" s="207"/>
      <c r="AM5696" s="207"/>
      <c r="AN5696" s="207"/>
      <c r="AO5696" s="207"/>
      <c r="AP5696" s="147" t="s">
        <v>54</v>
      </c>
      <c r="AQ5696" s="147"/>
      <c r="AR5696" s="147"/>
      <c r="AS5696" s="209" t="s">
        <v>68</v>
      </c>
      <c r="AT5696" s="223" t="str">
        <f>MONTH(B5696)&amp;"/"&amp;YEAR(B5696)</f>
        <v>3/2026</v>
      </c>
      <c r="AU5696" s="223">
        <f>WEEKNUM(B5696)-WEEKNUM(EOMONTH(B5696,-1)+1)+1</f>
        <v>5</v>
      </c>
      <c r="AV5696" s="209" t="str">
        <f>MONTH(R5696)&amp;"/"&amp;YEAR(R5696)</f>
        <v>1/1900</v>
      </c>
      <c r="AW5696" s="209" t="e">
        <f>WEEKNUM(R5696)-WEEKNUM(EOMONTH(R5696,-1)+1)+1</f>
        <v>#NUM!</v>
      </c>
      <c r="AX5696" s="209">
        <f>IF(BB5696="S",IF(Q5696="1. Aceitou o programa",R5696-B5696,0),0)</f>
        <v>0</v>
      </c>
      <c r="AY5696" s="209">
        <f>IF(BB5696="S",IF(AND(S5696&lt;&gt;"",R5696&lt;&gt;""),S5696-R5696,0),0)</f>
        <v>0</v>
      </c>
      <c r="AZ5696" s="209">
        <f>IF(BB5696="S",IF(Q5696="1. Aceitou o programa",IF(OR(X5696="Não se Aplica",X5696=""),IF(OR(W5696="Não se Aplica",W5696=""),0,W5696-V5696),AVERAGE(X5696-W5696,W5696-V5696)),0),0)</f>
        <v>0</v>
      </c>
      <c r="BA5696" s="209">
        <f>IF(BB5696="S",IF(AND(Q5696="1. Aceitou o programa",AH5696="Realizada"),IFERROR(IF(AG5696="",0,AG5696-R5696),0),0),0)</f>
        <v>0</v>
      </c>
      <c r="BB5696" s="209" t="str">
        <f>_xlfn.XLOOKUP(U5696,'Lista Suspensa'!$AA$20:$AA$23,'Lista Suspensa'!$AB$20:$AB$23,"N/A")</f>
        <v>S</v>
      </c>
    </row>
    <row r="5697" spans="1:54" ht="12" customHeight="1">
      <c r="A5697" s="151" t="s">
        <v>54</v>
      </c>
      <c r="B5697" s="152">
        <v>46112</v>
      </c>
      <c r="C5697" s="153" t="s">
        <v>55</v>
      </c>
      <c r="D5697" s="153" t="s">
        <v>56</v>
      </c>
      <c r="E5697" s="244">
        <v>93814385</v>
      </c>
      <c r="F5697" s="144" t="s">
        <v>9984</v>
      </c>
      <c r="G5697" s="230"/>
      <c r="H5697" s="154">
        <v>28029</v>
      </c>
      <c r="I5697" s="153">
        <v>49</v>
      </c>
      <c r="J5697" s="148" t="s">
        <v>70</v>
      </c>
      <c r="K5697" s="153" t="s">
        <v>101</v>
      </c>
      <c r="L5697" s="153"/>
      <c r="M5697" s="153"/>
      <c r="N5697" s="153"/>
      <c r="O5697" s="155">
        <v>21995776306</v>
      </c>
      <c r="P5697" s="156" t="s">
        <v>60</v>
      </c>
      <c r="Q5697" s="157" t="s">
        <v>8211</v>
      </c>
      <c r="R5697" s="158"/>
      <c r="S5697" s="159"/>
      <c r="T5697" s="159" t="s">
        <v>6983</v>
      </c>
      <c r="U5697" s="159" t="s">
        <v>8212</v>
      </c>
      <c r="V5697" s="154">
        <v>46147</v>
      </c>
      <c r="W5697" s="154">
        <v>46155</v>
      </c>
      <c r="X5697" s="154"/>
      <c r="Y5697" s="160"/>
      <c r="Z5697" s="160"/>
      <c r="AA5697" s="153"/>
      <c r="AB5697" s="153"/>
      <c r="AC5697" s="182" t="e">
        <f t="shared" si="178"/>
        <v>#DIV/0!</v>
      </c>
      <c r="AD5697" s="153" t="e">
        <f t="shared" si="179"/>
        <v>#DIV/0!</v>
      </c>
      <c r="AE5697" s="207"/>
      <c r="AF5697" s="153"/>
      <c r="AG5697" s="159"/>
      <c r="AH5697" s="153"/>
      <c r="AI5697" s="161"/>
      <c r="AJ5697" s="153"/>
      <c r="AK5697" s="153"/>
      <c r="AL5697" s="207"/>
      <c r="AM5697" s="207"/>
      <c r="AN5697" s="207"/>
      <c r="AO5697" s="207"/>
      <c r="AP5697" s="147" t="s">
        <v>54</v>
      </c>
      <c r="AQ5697" s="147"/>
      <c r="AR5697" s="147"/>
      <c r="AS5697" s="209" t="s">
        <v>68</v>
      </c>
      <c r="AT5697" s="223" t="str">
        <f>MONTH(B5697)&amp;"/"&amp;YEAR(B5697)</f>
        <v>3/2026</v>
      </c>
      <c r="AU5697" s="223">
        <f>WEEKNUM(B5697)-WEEKNUM(EOMONTH(B5697,-1)+1)+1</f>
        <v>5</v>
      </c>
      <c r="AV5697" s="209" t="str">
        <f>MONTH(R5697)&amp;"/"&amp;YEAR(R5697)</f>
        <v>1/1900</v>
      </c>
      <c r="AW5697" s="209" t="e">
        <f>WEEKNUM(R5697)-WEEKNUM(EOMONTH(R5697,-1)+1)+1</f>
        <v>#NUM!</v>
      </c>
      <c r="AX5697" s="209">
        <f>IF(BB5697="S",IF(Q5697="1. Aceitou o programa",R5697-B5697,0),0)</f>
        <v>0</v>
      </c>
      <c r="AY5697" s="209">
        <f>IF(BB5697="S",IF(AND(S5697&lt;&gt;"",R5697&lt;&gt;""),S5697-R5697,0),0)</f>
        <v>0</v>
      </c>
      <c r="AZ5697" s="209">
        <f>IF(BB5697="S",IF(Q5697="1. Aceitou o programa",IF(OR(X5697="Não se Aplica",X5697=""),IF(OR(W5697="Não se Aplica",W5697=""),0,W5697-V5697),AVERAGE(X5697-W5697,W5697-V5697)),0),0)</f>
        <v>0</v>
      </c>
      <c r="BA5697" s="209">
        <f>IF(BB5697="S",IF(AND(Q5697="1. Aceitou o programa",AH5697="Realizada"),IFERROR(IF(AG5697="",0,AG5697-R5697),0),0),0)</f>
        <v>0</v>
      </c>
      <c r="BB5697" s="209" t="str">
        <f>_xlfn.XLOOKUP(U5697,'Lista Suspensa'!$AA$20:$AA$23,'Lista Suspensa'!$AB$20:$AB$23,"N/A")</f>
        <v>S</v>
      </c>
    </row>
    <row r="5698" spans="1:54" ht="12" customHeight="1">
      <c r="A5698" s="151" t="s">
        <v>54</v>
      </c>
      <c r="B5698" s="152">
        <v>46112</v>
      </c>
      <c r="C5698" s="153" t="s">
        <v>55</v>
      </c>
      <c r="D5698" s="153" t="s">
        <v>56</v>
      </c>
      <c r="E5698" s="244">
        <v>86266606</v>
      </c>
      <c r="F5698" s="144" t="s">
        <v>9985</v>
      </c>
      <c r="G5698" s="230"/>
      <c r="H5698" s="154">
        <v>28051</v>
      </c>
      <c r="I5698" s="153">
        <v>49</v>
      </c>
      <c r="J5698" s="148" t="s">
        <v>70</v>
      </c>
      <c r="K5698" s="153" t="s">
        <v>101</v>
      </c>
      <c r="L5698" s="153"/>
      <c r="M5698" s="153"/>
      <c r="N5698" s="153"/>
      <c r="O5698" s="155">
        <v>21974921863</v>
      </c>
      <c r="P5698" s="156" t="s">
        <v>60</v>
      </c>
      <c r="Q5698" s="157" t="s">
        <v>8211</v>
      </c>
      <c r="R5698" s="158"/>
      <c r="S5698" s="159"/>
      <c r="T5698" s="159" t="s">
        <v>6983</v>
      </c>
      <c r="U5698" s="159" t="s">
        <v>8212</v>
      </c>
      <c r="V5698" s="154">
        <v>46147</v>
      </c>
      <c r="W5698" s="154">
        <v>46155</v>
      </c>
      <c r="X5698" s="154"/>
      <c r="Y5698" s="160"/>
      <c r="Z5698" s="160"/>
      <c r="AA5698" s="153"/>
      <c r="AB5698" s="153"/>
      <c r="AC5698" s="182" t="e">
        <f t="shared" ref="AC5698:AC5761" si="180">SUM(AA5698/(AB5698^2))</f>
        <v>#DIV/0!</v>
      </c>
      <c r="AD5698" s="153" t="e">
        <f t="shared" ref="AD5698:AD5761" si="181">IF(AC5698&lt;18.5,"ABAIXO DO PESO",
(IF(AC5698&lt;=24.9,"PESO NORMAL",
(IF(AC5698&lt;=29.9,"SOBREPESO",
(IF(AC5698&lt;=34.9,"OBESIDADE I",
(IF(AC5698&lt;=39.9,"OBESIDADE II",
(IF(AC5698&lt;=999,"OBESIDADE III","VAZIO")))))))))))</f>
        <v>#DIV/0!</v>
      </c>
      <c r="AE5698" s="207"/>
      <c r="AF5698" s="153"/>
      <c r="AG5698" s="159"/>
      <c r="AH5698" s="153"/>
      <c r="AI5698" s="161"/>
      <c r="AJ5698" s="153"/>
      <c r="AK5698" s="153"/>
      <c r="AL5698" s="207"/>
      <c r="AM5698" s="207"/>
      <c r="AN5698" s="207"/>
      <c r="AO5698" s="207"/>
      <c r="AP5698" s="147" t="s">
        <v>54</v>
      </c>
      <c r="AQ5698" s="147"/>
      <c r="AR5698" s="147"/>
      <c r="AS5698" s="209" t="s">
        <v>68</v>
      </c>
      <c r="AT5698" s="223" t="str">
        <f>MONTH(B5698)&amp;"/"&amp;YEAR(B5698)</f>
        <v>3/2026</v>
      </c>
      <c r="AU5698" s="223">
        <f>WEEKNUM(B5698)-WEEKNUM(EOMONTH(B5698,-1)+1)+1</f>
        <v>5</v>
      </c>
      <c r="AV5698" s="209" t="str">
        <f>MONTH(R5698)&amp;"/"&amp;YEAR(R5698)</f>
        <v>1/1900</v>
      </c>
      <c r="AW5698" s="209" t="e">
        <f>WEEKNUM(R5698)-WEEKNUM(EOMONTH(R5698,-1)+1)+1</f>
        <v>#NUM!</v>
      </c>
      <c r="AX5698" s="209">
        <f>IF(BB5698="S",IF(Q5698="1. Aceitou o programa",R5698-B5698,0),0)</f>
        <v>0</v>
      </c>
      <c r="AY5698" s="209">
        <f>IF(BB5698="S",IF(AND(S5698&lt;&gt;"",R5698&lt;&gt;""),S5698-R5698,0),0)</f>
        <v>0</v>
      </c>
      <c r="AZ5698" s="209">
        <f>IF(BB5698="S",IF(Q5698="1. Aceitou o programa",IF(OR(X5698="Não se Aplica",X5698=""),IF(OR(W5698="Não se Aplica",W5698=""),0,W5698-V5698),AVERAGE(X5698-W5698,W5698-V5698)),0),0)</f>
        <v>0</v>
      </c>
      <c r="BA5698" s="209">
        <f>IF(BB5698="S",IF(AND(Q5698="1. Aceitou o programa",AH5698="Realizada"),IFERROR(IF(AG5698="",0,AG5698-R5698),0),0),0)</f>
        <v>0</v>
      </c>
      <c r="BB5698" s="209" t="str">
        <f>_xlfn.XLOOKUP(U5698,'Lista Suspensa'!$AA$20:$AA$23,'Lista Suspensa'!$AB$20:$AB$23,"N/A")</f>
        <v>S</v>
      </c>
    </row>
    <row r="5699" spans="1:54" ht="12" customHeight="1">
      <c r="A5699" s="151" t="s">
        <v>54</v>
      </c>
      <c r="B5699" s="152">
        <v>46112</v>
      </c>
      <c r="C5699" s="153" t="s">
        <v>55</v>
      </c>
      <c r="D5699" s="153" t="s">
        <v>56</v>
      </c>
      <c r="E5699" s="244">
        <v>95711746</v>
      </c>
      <c r="F5699" s="144" t="s">
        <v>9986</v>
      </c>
      <c r="G5699" s="230"/>
      <c r="H5699" s="154">
        <v>28129</v>
      </c>
      <c r="I5699" s="153">
        <v>49</v>
      </c>
      <c r="J5699" s="148" t="s">
        <v>70</v>
      </c>
      <c r="K5699" s="153" t="s">
        <v>101</v>
      </c>
      <c r="L5699" s="153"/>
      <c r="M5699" s="153"/>
      <c r="N5699" s="153"/>
      <c r="O5699" s="155">
        <v>21988968854</v>
      </c>
      <c r="P5699" s="156" t="s">
        <v>60</v>
      </c>
      <c r="Q5699" s="157" t="s">
        <v>8211</v>
      </c>
      <c r="R5699" s="158"/>
      <c r="S5699" s="159"/>
      <c r="T5699" s="159" t="s">
        <v>6983</v>
      </c>
      <c r="U5699" s="159" t="s">
        <v>8212</v>
      </c>
      <c r="V5699" s="154">
        <v>46147</v>
      </c>
      <c r="W5699" s="154">
        <v>46155</v>
      </c>
      <c r="X5699" s="154"/>
      <c r="Y5699" s="160"/>
      <c r="Z5699" s="160"/>
      <c r="AA5699" s="153"/>
      <c r="AB5699" s="153"/>
      <c r="AC5699" s="182" t="e">
        <f t="shared" si="180"/>
        <v>#DIV/0!</v>
      </c>
      <c r="AD5699" s="153" t="e">
        <f t="shared" si="181"/>
        <v>#DIV/0!</v>
      </c>
      <c r="AE5699" s="207"/>
      <c r="AF5699" s="153"/>
      <c r="AG5699" s="159"/>
      <c r="AH5699" s="153"/>
      <c r="AI5699" s="161"/>
      <c r="AJ5699" s="153"/>
      <c r="AK5699" s="153"/>
      <c r="AL5699" s="207"/>
      <c r="AM5699" s="207"/>
      <c r="AN5699" s="207"/>
      <c r="AO5699" s="207"/>
      <c r="AP5699" s="147" t="s">
        <v>54</v>
      </c>
      <c r="AQ5699" s="147"/>
      <c r="AR5699" s="147"/>
      <c r="AS5699" s="209" t="s">
        <v>68</v>
      </c>
      <c r="AT5699" s="223" t="str">
        <f>MONTH(B5699)&amp;"/"&amp;YEAR(B5699)</f>
        <v>3/2026</v>
      </c>
      <c r="AU5699" s="223">
        <f>WEEKNUM(B5699)-WEEKNUM(EOMONTH(B5699,-1)+1)+1</f>
        <v>5</v>
      </c>
      <c r="AV5699" s="209" t="str">
        <f>MONTH(R5699)&amp;"/"&amp;YEAR(R5699)</f>
        <v>1/1900</v>
      </c>
      <c r="AW5699" s="209" t="e">
        <f>WEEKNUM(R5699)-WEEKNUM(EOMONTH(R5699,-1)+1)+1</f>
        <v>#NUM!</v>
      </c>
      <c r="AX5699" s="209">
        <f>IF(BB5699="S",IF(Q5699="1. Aceitou o programa",R5699-B5699,0),0)</f>
        <v>0</v>
      </c>
      <c r="AY5699" s="209">
        <f>IF(BB5699="S",IF(AND(S5699&lt;&gt;"",R5699&lt;&gt;""),S5699-R5699,0),0)</f>
        <v>0</v>
      </c>
      <c r="AZ5699" s="209">
        <f>IF(BB5699="S",IF(Q5699="1. Aceitou o programa",IF(OR(X5699="Não se Aplica",X5699=""),IF(OR(W5699="Não se Aplica",W5699=""),0,W5699-V5699),AVERAGE(X5699-W5699,W5699-V5699)),0),0)</f>
        <v>0</v>
      </c>
      <c r="BA5699" s="209">
        <f>IF(BB5699="S",IF(AND(Q5699="1. Aceitou o programa",AH5699="Realizada"),IFERROR(IF(AG5699="",0,AG5699-R5699),0),0),0)</f>
        <v>0</v>
      </c>
      <c r="BB5699" s="209" t="str">
        <f>_xlfn.XLOOKUP(U5699,'Lista Suspensa'!$AA$20:$AA$23,'Lista Suspensa'!$AB$20:$AB$23,"N/A")</f>
        <v>S</v>
      </c>
    </row>
    <row r="5700" spans="1:54" ht="12" customHeight="1">
      <c r="A5700" s="151" t="s">
        <v>54</v>
      </c>
      <c r="B5700" s="152">
        <v>46112</v>
      </c>
      <c r="C5700" s="153" t="s">
        <v>55</v>
      </c>
      <c r="D5700" s="153" t="s">
        <v>56</v>
      </c>
      <c r="E5700" s="244">
        <v>745606229</v>
      </c>
      <c r="F5700" s="144" t="s">
        <v>9987</v>
      </c>
      <c r="G5700" s="230"/>
      <c r="H5700" s="154">
        <v>28161</v>
      </c>
      <c r="I5700" s="153">
        <v>49</v>
      </c>
      <c r="J5700" s="148" t="s">
        <v>70</v>
      </c>
      <c r="K5700" s="153" t="s">
        <v>101</v>
      </c>
      <c r="L5700" s="153"/>
      <c r="M5700" s="153"/>
      <c r="N5700" s="153"/>
      <c r="O5700" s="155">
        <v>21988828883</v>
      </c>
      <c r="P5700" s="156" t="s">
        <v>60</v>
      </c>
      <c r="Q5700" s="157" t="s">
        <v>8211</v>
      </c>
      <c r="R5700" s="158"/>
      <c r="S5700" s="159"/>
      <c r="T5700" s="159" t="s">
        <v>6983</v>
      </c>
      <c r="U5700" s="159" t="s">
        <v>8212</v>
      </c>
      <c r="V5700" s="154">
        <v>46147</v>
      </c>
      <c r="W5700" s="154">
        <v>46155</v>
      </c>
      <c r="X5700" s="154"/>
      <c r="Y5700" s="160"/>
      <c r="Z5700" s="160"/>
      <c r="AA5700" s="153"/>
      <c r="AB5700" s="153"/>
      <c r="AC5700" s="182" t="e">
        <f t="shared" si="180"/>
        <v>#DIV/0!</v>
      </c>
      <c r="AD5700" s="153" t="e">
        <f t="shared" si="181"/>
        <v>#DIV/0!</v>
      </c>
      <c r="AE5700" s="207"/>
      <c r="AF5700" s="153"/>
      <c r="AG5700" s="159"/>
      <c r="AH5700" s="153"/>
      <c r="AI5700" s="161"/>
      <c r="AJ5700" s="153"/>
      <c r="AK5700" s="153"/>
      <c r="AL5700" s="207"/>
      <c r="AM5700" s="207"/>
      <c r="AN5700" s="207"/>
      <c r="AO5700" s="207"/>
      <c r="AP5700" s="147" t="s">
        <v>54</v>
      </c>
      <c r="AQ5700" s="147"/>
      <c r="AR5700" s="147"/>
      <c r="AS5700" s="209" t="s">
        <v>68</v>
      </c>
      <c r="AT5700" s="223" t="str">
        <f>MONTH(B5700)&amp;"/"&amp;YEAR(B5700)</f>
        <v>3/2026</v>
      </c>
      <c r="AU5700" s="223">
        <f>WEEKNUM(B5700)-WEEKNUM(EOMONTH(B5700,-1)+1)+1</f>
        <v>5</v>
      </c>
      <c r="AV5700" s="209" t="str">
        <f>MONTH(R5700)&amp;"/"&amp;YEAR(R5700)</f>
        <v>1/1900</v>
      </c>
      <c r="AW5700" s="209" t="e">
        <f>WEEKNUM(R5700)-WEEKNUM(EOMONTH(R5700,-1)+1)+1</f>
        <v>#NUM!</v>
      </c>
      <c r="AX5700" s="209">
        <f>IF(BB5700="S",IF(Q5700="1. Aceitou o programa",R5700-B5700,0),0)</f>
        <v>0</v>
      </c>
      <c r="AY5700" s="209">
        <f>IF(BB5700="S",IF(AND(S5700&lt;&gt;"",R5700&lt;&gt;""),S5700-R5700,0),0)</f>
        <v>0</v>
      </c>
      <c r="AZ5700" s="209">
        <f>IF(BB5700="S",IF(Q5700="1. Aceitou o programa",IF(OR(X5700="Não se Aplica",X5700=""),IF(OR(W5700="Não se Aplica",W5700=""),0,W5700-V5700),AVERAGE(X5700-W5700,W5700-V5700)),0),0)</f>
        <v>0</v>
      </c>
      <c r="BA5700" s="209">
        <f>IF(BB5700="S",IF(AND(Q5700="1. Aceitou o programa",AH5700="Realizada"),IFERROR(IF(AG5700="",0,AG5700-R5700),0),0),0)</f>
        <v>0</v>
      </c>
      <c r="BB5700" s="209" t="str">
        <f>_xlfn.XLOOKUP(U5700,'Lista Suspensa'!$AA$20:$AA$23,'Lista Suspensa'!$AB$20:$AB$23,"N/A")</f>
        <v>S</v>
      </c>
    </row>
    <row r="5701" spans="1:54" ht="12" customHeight="1">
      <c r="A5701" s="151" t="s">
        <v>54</v>
      </c>
      <c r="B5701" s="152">
        <v>46112</v>
      </c>
      <c r="C5701" s="153" t="s">
        <v>55</v>
      </c>
      <c r="D5701" s="153" t="s">
        <v>56</v>
      </c>
      <c r="E5701" s="244">
        <v>89810668</v>
      </c>
      <c r="F5701" s="144" t="s">
        <v>9988</v>
      </c>
      <c r="G5701" s="230"/>
      <c r="H5701" s="154">
        <v>28171</v>
      </c>
      <c r="I5701" s="153">
        <v>49</v>
      </c>
      <c r="J5701" s="148" t="s">
        <v>70</v>
      </c>
      <c r="K5701" s="153" t="s">
        <v>101</v>
      </c>
      <c r="L5701" s="153"/>
      <c r="M5701" s="153"/>
      <c r="N5701" s="153"/>
      <c r="O5701" s="155">
        <v>21991073585</v>
      </c>
      <c r="P5701" s="156" t="s">
        <v>60</v>
      </c>
      <c r="Q5701" s="157" t="s">
        <v>8211</v>
      </c>
      <c r="R5701" s="158"/>
      <c r="S5701" s="159"/>
      <c r="T5701" s="159" t="s">
        <v>6983</v>
      </c>
      <c r="U5701" s="159" t="s">
        <v>8212</v>
      </c>
      <c r="V5701" s="154">
        <v>46147</v>
      </c>
      <c r="W5701" s="154">
        <v>46155</v>
      </c>
      <c r="X5701" s="154"/>
      <c r="Y5701" s="160"/>
      <c r="Z5701" s="160"/>
      <c r="AA5701" s="153"/>
      <c r="AB5701" s="153"/>
      <c r="AC5701" s="182" t="e">
        <f t="shared" si="180"/>
        <v>#DIV/0!</v>
      </c>
      <c r="AD5701" s="153" t="e">
        <f t="shared" si="181"/>
        <v>#DIV/0!</v>
      </c>
      <c r="AE5701" s="207"/>
      <c r="AF5701" s="153"/>
      <c r="AG5701" s="159"/>
      <c r="AH5701" s="153"/>
      <c r="AI5701" s="161"/>
      <c r="AJ5701" s="153"/>
      <c r="AK5701" s="153"/>
      <c r="AL5701" s="207"/>
      <c r="AM5701" s="207"/>
      <c r="AN5701" s="207"/>
      <c r="AO5701" s="207"/>
      <c r="AP5701" s="147" t="s">
        <v>54</v>
      </c>
      <c r="AQ5701" s="147"/>
      <c r="AR5701" s="147"/>
      <c r="AS5701" s="209" t="s">
        <v>68</v>
      </c>
      <c r="AT5701" s="223" t="str">
        <f>MONTH(B5701)&amp;"/"&amp;YEAR(B5701)</f>
        <v>3/2026</v>
      </c>
      <c r="AU5701" s="223">
        <f>WEEKNUM(B5701)-WEEKNUM(EOMONTH(B5701,-1)+1)+1</f>
        <v>5</v>
      </c>
      <c r="AV5701" s="209" t="str">
        <f>MONTH(R5701)&amp;"/"&amp;YEAR(R5701)</f>
        <v>1/1900</v>
      </c>
      <c r="AW5701" s="209" t="e">
        <f>WEEKNUM(R5701)-WEEKNUM(EOMONTH(R5701,-1)+1)+1</f>
        <v>#NUM!</v>
      </c>
      <c r="AX5701" s="209">
        <f>IF(BB5701="S",IF(Q5701="1. Aceitou o programa",R5701-B5701,0),0)</f>
        <v>0</v>
      </c>
      <c r="AY5701" s="209">
        <f>IF(BB5701="S",IF(AND(S5701&lt;&gt;"",R5701&lt;&gt;""),S5701-R5701,0),0)</f>
        <v>0</v>
      </c>
      <c r="AZ5701" s="209">
        <f>IF(BB5701="S",IF(Q5701="1. Aceitou o programa",IF(OR(X5701="Não se Aplica",X5701=""),IF(OR(W5701="Não se Aplica",W5701=""),0,W5701-V5701),AVERAGE(X5701-W5701,W5701-V5701)),0),0)</f>
        <v>0</v>
      </c>
      <c r="BA5701" s="209">
        <f>IF(BB5701="S",IF(AND(Q5701="1. Aceitou o programa",AH5701="Realizada"),IFERROR(IF(AG5701="",0,AG5701-R5701),0),0),0)</f>
        <v>0</v>
      </c>
      <c r="BB5701" s="209" t="str">
        <f>_xlfn.XLOOKUP(U5701,'Lista Suspensa'!$AA$20:$AA$23,'Lista Suspensa'!$AB$20:$AB$23,"N/A")</f>
        <v>S</v>
      </c>
    </row>
    <row r="5702" spans="1:54" ht="12" customHeight="1">
      <c r="A5702" s="151" t="s">
        <v>54</v>
      </c>
      <c r="B5702" s="152">
        <v>46112</v>
      </c>
      <c r="C5702" s="153" t="s">
        <v>55</v>
      </c>
      <c r="D5702" s="153" t="s">
        <v>56</v>
      </c>
      <c r="E5702" s="244">
        <v>93412979</v>
      </c>
      <c r="F5702" s="144" t="s">
        <v>9989</v>
      </c>
      <c r="G5702" s="230"/>
      <c r="H5702" s="154">
        <v>28179</v>
      </c>
      <c r="I5702" s="153">
        <v>49</v>
      </c>
      <c r="J5702" s="148" t="s">
        <v>70</v>
      </c>
      <c r="K5702" s="153" t="s">
        <v>101</v>
      </c>
      <c r="L5702" s="153"/>
      <c r="M5702" s="153"/>
      <c r="N5702" s="153"/>
      <c r="O5702" s="155">
        <v>21983841621</v>
      </c>
      <c r="P5702" s="156" t="s">
        <v>60</v>
      </c>
      <c r="Q5702" s="157" t="s">
        <v>8211</v>
      </c>
      <c r="R5702" s="158"/>
      <c r="S5702" s="159"/>
      <c r="T5702" s="159" t="s">
        <v>6983</v>
      </c>
      <c r="U5702" s="159" t="s">
        <v>8212</v>
      </c>
      <c r="V5702" s="154">
        <v>46147</v>
      </c>
      <c r="W5702" s="154">
        <v>46155</v>
      </c>
      <c r="X5702" s="154"/>
      <c r="Y5702" s="160"/>
      <c r="Z5702" s="160"/>
      <c r="AA5702" s="153"/>
      <c r="AB5702" s="153"/>
      <c r="AC5702" s="182" t="e">
        <f t="shared" si="180"/>
        <v>#DIV/0!</v>
      </c>
      <c r="AD5702" s="153" t="e">
        <f t="shared" si="181"/>
        <v>#DIV/0!</v>
      </c>
      <c r="AE5702" s="207"/>
      <c r="AF5702" s="153"/>
      <c r="AG5702" s="159"/>
      <c r="AH5702" s="153"/>
      <c r="AI5702" s="161"/>
      <c r="AJ5702" s="153"/>
      <c r="AK5702" s="153"/>
      <c r="AL5702" s="207"/>
      <c r="AM5702" s="207"/>
      <c r="AN5702" s="207"/>
      <c r="AO5702" s="207"/>
      <c r="AP5702" s="147" t="s">
        <v>54</v>
      </c>
      <c r="AQ5702" s="147"/>
      <c r="AR5702" s="147"/>
      <c r="AS5702" s="209" t="s">
        <v>68</v>
      </c>
      <c r="AT5702" s="223" t="str">
        <f>MONTH(B5702)&amp;"/"&amp;YEAR(B5702)</f>
        <v>3/2026</v>
      </c>
      <c r="AU5702" s="223">
        <f>WEEKNUM(B5702)-WEEKNUM(EOMONTH(B5702,-1)+1)+1</f>
        <v>5</v>
      </c>
      <c r="AV5702" s="209" t="str">
        <f>MONTH(R5702)&amp;"/"&amp;YEAR(R5702)</f>
        <v>1/1900</v>
      </c>
      <c r="AW5702" s="209" t="e">
        <f>WEEKNUM(R5702)-WEEKNUM(EOMONTH(R5702,-1)+1)+1</f>
        <v>#NUM!</v>
      </c>
      <c r="AX5702" s="209">
        <f>IF(BB5702="S",IF(Q5702="1. Aceitou o programa",R5702-B5702,0),0)</f>
        <v>0</v>
      </c>
      <c r="AY5702" s="209">
        <f>IF(BB5702="S",IF(AND(S5702&lt;&gt;"",R5702&lt;&gt;""),S5702-R5702,0),0)</f>
        <v>0</v>
      </c>
      <c r="AZ5702" s="209">
        <f>IF(BB5702="S",IF(Q5702="1. Aceitou o programa",IF(OR(X5702="Não se Aplica",X5702=""),IF(OR(W5702="Não se Aplica",W5702=""),0,W5702-V5702),AVERAGE(X5702-W5702,W5702-V5702)),0),0)</f>
        <v>0</v>
      </c>
      <c r="BA5702" s="209">
        <f>IF(BB5702="S",IF(AND(Q5702="1. Aceitou o programa",AH5702="Realizada"),IFERROR(IF(AG5702="",0,AG5702-R5702),0),0),0)</f>
        <v>0</v>
      </c>
      <c r="BB5702" s="209" t="str">
        <f>_xlfn.XLOOKUP(U5702,'Lista Suspensa'!$AA$20:$AA$23,'Lista Suspensa'!$AB$20:$AB$23,"N/A")</f>
        <v>S</v>
      </c>
    </row>
    <row r="5703" spans="1:54" ht="12" customHeight="1">
      <c r="A5703" s="151" t="s">
        <v>54</v>
      </c>
      <c r="B5703" s="152">
        <v>46112</v>
      </c>
      <c r="C5703" s="153" t="s">
        <v>55</v>
      </c>
      <c r="D5703" s="153" t="s">
        <v>56</v>
      </c>
      <c r="E5703" s="244">
        <v>92583635</v>
      </c>
      <c r="F5703" s="144" t="s">
        <v>9990</v>
      </c>
      <c r="G5703" s="230"/>
      <c r="H5703" s="154">
        <v>28227</v>
      </c>
      <c r="I5703" s="153">
        <v>49</v>
      </c>
      <c r="J5703" s="148" t="s">
        <v>70</v>
      </c>
      <c r="K5703" s="153" t="s">
        <v>101</v>
      </c>
      <c r="L5703" s="153"/>
      <c r="M5703" s="153"/>
      <c r="N5703" s="153"/>
      <c r="O5703" s="155">
        <v>21974233208</v>
      </c>
      <c r="P5703" s="156" t="s">
        <v>60</v>
      </c>
      <c r="Q5703" s="157" t="s">
        <v>8211</v>
      </c>
      <c r="R5703" s="158"/>
      <c r="S5703" s="159"/>
      <c r="T5703" s="159" t="s">
        <v>6983</v>
      </c>
      <c r="U5703" s="159" t="s">
        <v>8212</v>
      </c>
      <c r="V5703" s="154">
        <v>46147</v>
      </c>
      <c r="W5703" s="154">
        <v>46155</v>
      </c>
      <c r="X5703" s="154"/>
      <c r="Y5703" s="160"/>
      <c r="Z5703" s="160"/>
      <c r="AA5703" s="153"/>
      <c r="AB5703" s="153"/>
      <c r="AC5703" s="182" t="e">
        <f t="shared" si="180"/>
        <v>#DIV/0!</v>
      </c>
      <c r="AD5703" s="153" t="e">
        <f t="shared" si="181"/>
        <v>#DIV/0!</v>
      </c>
      <c r="AE5703" s="207"/>
      <c r="AF5703" s="153"/>
      <c r="AG5703" s="159"/>
      <c r="AH5703" s="153"/>
      <c r="AI5703" s="161"/>
      <c r="AJ5703" s="153"/>
      <c r="AK5703" s="153"/>
      <c r="AL5703" s="207"/>
      <c r="AM5703" s="207"/>
      <c r="AN5703" s="207"/>
      <c r="AO5703" s="207"/>
      <c r="AP5703" s="147" t="s">
        <v>54</v>
      </c>
      <c r="AQ5703" s="147"/>
      <c r="AR5703" s="147"/>
      <c r="AS5703" s="209" t="s">
        <v>68</v>
      </c>
      <c r="AT5703" s="223" t="str">
        <f>MONTH(B5703)&amp;"/"&amp;YEAR(B5703)</f>
        <v>3/2026</v>
      </c>
      <c r="AU5703" s="223">
        <f>WEEKNUM(B5703)-WEEKNUM(EOMONTH(B5703,-1)+1)+1</f>
        <v>5</v>
      </c>
      <c r="AV5703" s="209" t="str">
        <f>MONTH(R5703)&amp;"/"&amp;YEAR(R5703)</f>
        <v>1/1900</v>
      </c>
      <c r="AW5703" s="209" t="e">
        <f>WEEKNUM(R5703)-WEEKNUM(EOMONTH(R5703,-1)+1)+1</f>
        <v>#NUM!</v>
      </c>
      <c r="AX5703" s="209">
        <f>IF(BB5703="S",IF(Q5703="1. Aceitou o programa",R5703-B5703,0),0)</f>
        <v>0</v>
      </c>
      <c r="AY5703" s="209">
        <f>IF(BB5703="S",IF(AND(S5703&lt;&gt;"",R5703&lt;&gt;""),S5703-R5703,0),0)</f>
        <v>0</v>
      </c>
      <c r="AZ5703" s="209">
        <f>IF(BB5703="S",IF(Q5703="1. Aceitou o programa",IF(OR(X5703="Não se Aplica",X5703=""),IF(OR(W5703="Não se Aplica",W5703=""),0,W5703-V5703),AVERAGE(X5703-W5703,W5703-V5703)),0),0)</f>
        <v>0</v>
      </c>
      <c r="BA5703" s="209">
        <f>IF(BB5703="S",IF(AND(Q5703="1. Aceitou o programa",AH5703="Realizada"),IFERROR(IF(AG5703="",0,AG5703-R5703),0),0),0)</f>
        <v>0</v>
      </c>
      <c r="BB5703" s="209" t="str">
        <f>_xlfn.XLOOKUP(U5703,'Lista Suspensa'!$AA$20:$AA$23,'Lista Suspensa'!$AB$20:$AB$23,"N/A")</f>
        <v>S</v>
      </c>
    </row>
    <row r="5704" spans="1:54" ht="12" customHeight="1">
      <c r="A5704" s="151" t="s">
        <v>54</v>
      </c>
      <c r="B5704" s="152">
        <v>46112</v>
      </c>
      <c r="C5704" s="153" t="s">
        <v>55</v>
      </c>
      <c r="D5704" s="153" t="s">
        <v>56</v>
      </c>
      <c r="E5704" s="244">
        <v>95734531</v>
      </c>
      <c r="F5704" s="144" t="s">
        <v>9991</v>
      </c>
      <c r="G5704" s="230"/>
      <c r="H5704" s="154">
        <v>28264</v>
      </c>
      <c r="I5704" s="153">
        <v>49</v>
      </c>
      <c r="J5704" s="148" t="s">
        <v>70</v>
      </c>
      <c r="K5704" s="153" t="s">
        <v>101</v>
      </c>
      <c r="L5704" s="153"/>
      <c r="M5704" s="153"/>
      <c r="N5704" s="153"/>
      <c r="O5704" s="155">
        <v>21981712216</v>
      </c>
      <c r="P5704" s="156" t="s">
        <v>60</v>
      </c>
      <c r="Q5704" s="157" t="s">
        <v>8211</v>
      </c>
      <c r="R5704" s="158"/>
      <c r="S5704" s="159"/>
      <c r="T5704" s="159" t="s">
        <v>6983</v>
      </c>
      <c r="U5704" s="159" t="s">
        <v>8212</v>
      </c>
      <c r="V5704" s="154">
        <v>46147</v>
      </c>
      <c r="W5704" s="154">
        <v>46155</v>
      </c>
      <c r="X5704" s="154"/>
      <c r="Y5704" s="160"/>
      <c r="Z5704" s="160"/>
      <c r="AA5704" s="153"/>
      <c r="AB5704" s="153"/>
      <c r="AC5704" s="182" t="e">
        <f t="shared" si="180"/>
        <v>#DIV/0!</v>
      </c>
      <c r="AD5704" s="153" t="e">
        <f t="shared" si="181"/>
        <v>#DIV/0!</v>
      </c>
      <c r="AE5704" s="207"/>
      <c r="AF5704" s="153"/>
      <c r="AG5704" s="159"/>
      <c r="AH5704" s="153"/>
      <c r="AI5704" s="161"/>
      <c r="AJ5704" s="153"/>
      <c r="AK5704" s="153"/>
      <c r="AL5704" s="207"/>
      <c r="AM5704" s="207"/>
      <c r="AN5704" s="207"/>
      <c r="AO5704" s="207"/>
      <c r="AP5704" s="147" t="s">
        <v>54</v>
      </c>
      <c r="AQ5704" s="147"/>
      <c r="AR5704" s="147"/>
      <c r="AS5704" s="209" t="s">
        <v>68</v>
      </c>
      <c r="AT5704" s="223" t="str">
        <f>MONTH(B5704)&amp;"/"&amp;YEAR(B5704)</f>
        <v>3/2026</v>
      </c>
      <c r="AU5704" s="223">
        <f>WEEKNUM(B5704)-WEEKNUM(EOMONTH(B5704,-1)+1)+1</f>
        <v>5</v>
      </c>
      <c r="AV5704" s="209" t="str">
        <f>MONTH(R5704)&amp;"/"&amp;YEAR(R5704)</f>
        <v>1/1900</v>
      </c>
      <c r="AW5704" s="209" t="e">
        <f>WEEKNUM(R5704)-WEEKNUM(EOMONTH(R5704,-1)+1)+1</f>
        <v>#NUM!</v>
      </c>
      <c r="AX5704" s="209">
        <f>IF(BB5704="S",IF(Q5704="1. Aceitou o programa",R5704-B5704,0),0)</f>
        <v>0</v>
      </c>
      <c r="AY5704" s="209">
        <f>IF(BB5704="S",IF(AND(S5704&lt;&gt;"",R5704&lt;&gt;""),S5704-R5704,0),0)</f>
        <v>0</v>
      </c>
      <c r="AZ5704" s="209">
        <f>IF(BB5704="S",IF(Q5704="1. Aceitou o programa",IF(OR(X5704="Não se Aplica",X5704=""),IF(OR(W5704="Não se Aplica",W5704=""),0,W5704-V5704),AVERAGE(X5704-W5704,W5704-V5704)),0),0)</f>
        <v>0</v>
      </c>
      <c r="BA5704" s="209">
        <f>IF(BB5704="S",IF(AND(Q5704="1. Aceitou o programa",AH5704="Realizada"),IFERROR(IF(AG5704="",0,AG5704-R5704),0),0),0)</f>
        <v>0</v>
      </c>
      <c r="BB5704" s="209" t="str">
        <f>_xlfn.XLOOKUP(U5704,'Lista Suspensa'!$AA$20:$AA$23,'Lista Suspensa'!$AB$20:$AB$23,"N/A")</f>
        <v>S</v>
      </c>
    </row>
    <row r="5705" spans="1:54" ht="12" customHeight="1">
      <c r="A5705" s="151" t="s">
        <v>54</v>
      </c>
      <c r="B5705" s="152">
        <v>46112</v>
      </c>
      <c r="C5705" s="153" t="s">
        <v>55</v>
      </c>
      <c r="D5705" s="153" t="s">
        <v>56</v>
      </c>
      <c r="E5705" s="244">
        <v>93839961</v>
      </c>
      <c r="F5705" s="144" t="s">
        <v>9992</v>
      </c>
      <c r="G5705" s="230"/>
      <c r="H5705" s="154">
        <v>28296</v>
      </c>
      <c r="I5705" s="153">
        <v>48</v>
      </c>
      <c r="J5705" s="148" t="s">
        <v>70</v>
      </c>
      <c r="K5705" s="153" t="s">
        <v>101</v>
      </c>
      <c r="L5705" s="153"/>
      <c r="M5705" s="153"/>
      <c r="N5705" s="153"/>
      <c r="O5705" s="155">
        <v>21970211754</v>
      </c>
      <c r="P5705" s="156" t="s">
        <v>60</v>
      </c>
      <c r="Q5705" s="157" t="s">
        <v>8211</v>
      </c>
      <c r="R5705" s="158"/>
      <c r="S5705" s="159"/>
      <c r="T5705" s="159" t="s">
        <v>6983</v>
      </c>
      <c r="U5705" s="159" t="s">
        <v>8212</v>
      </c>
      <c r="V5705" s="154">
        <v>46147</v>
      </c>
      <c r="W5705" s="154">
        <v>46155</v>
      </c>
      <c r="X5705" s="154"/>
      <c r="Y5705" s="160"/>
      <c r="Z5705" s="160"/>
      <c r="AA5705" s="153"/>
      <c r="AB5705" s="153"/>
      <c r="AC5705" s="182" t="e">
        <f t="shared" si="180"/>
        <v>#DIV/0!</v>
      </c>
      <c r="AD5705" s="153" t="e">
        <f t="shared" si="181"/>
        <v>#DIV/0!</v>
      </c>
      <c r="AE5705" s="207"/>
      <c r="AF5705" s="153"/>
      <c r="AG5705" s="159"/>
      <c r="AH5705" s="153"/>
      <c r="AI5705" s="161"/>
      <c r="AJ5705" s="153"/>
      <c r="AK5705" s="153"/>
      <c r="AL5705" s="207"/>
      <c r="AM5705" s="207"/>
      <c r="AN5705" s="207"/>
      <c r="AO5705" s="207"/>
      <c r="AP5705" s="147" t="s">
        <v>54</v>
      </c>
      <c r="AQ5705" s="147"/>
      <c r="AR5705" s="147"/>
      <c r="AS5705" s="209" t="s">
        <v>68</v>
      </c>
      <c r="AT5705" s="223" t="str">
        <f>MONTH(B5705)&amp;"/"&amp;YEAR(B5705)</f>
        <v>3/2026</v>
      </c>
      <c r="AU5705" s="223">
        <f>WEEKNUM(B5705)-WEEKNUM(EOMONTH(B5705,-1)+1)+1</f>
        <v>5</v>
      </c>
      <c r="AV5705" s="209" t="str">
        <f>MONTH(R5705)&amp;"/"&amp;YEAR(R5705)</f>
        <v>1/1900</v>
      </c>
      <c r="AW5705" s="209" t="e">
        <f>WEEKNUM(R5705)-WEEKNUM(EOMONTH(R5705,-1)+1)+1</f>
        <v>#NUM!</v>
      </c>
      <c r="AX5705" s="209">
        <f>IF(BB5705="S",IF(Q5705="1. Aceitou o programa",R5705-B5705,0),0)</f>
        <v>0</v>
      </c>
      <c r="AY5705" s="209">
        <f>IF(BB5705="S",IF(AND(S5705&lt;&gt;"",R5705&lt;&gt;""),S5705-R5705,0),0)</f>
        <v>0</v>
      </c>
      <c r="AZ5705" s="209">
        <f>IF(BB5705="S",IF(Q5705="1. Aceitou o programa",IF(OR(X5705="Não se Aplica",X5705=""),IF(OR(W5705="Não se Aplica",W5705=""),0,W5705-V5705),AVERAGE(X5705-W5705,W5705-V5705)),0),0)</f>
        <v>0</v>
      </c>
      <c r="BA5705" s="209">
        <f>IF(BB5705="S",IF(AND(Q5705="1. Aceitou o programa",AH5705="Realizada"),IFERROR(IF(AG5705="",0,AG5705-R5705),0),0),0)</f>
        <v>0</v>
      </c>
      <c r="BB5705" s="209" t="str">
        <f>_xlfn.XLOOKUP(U5705,'Lista Suspensa'!$AA$20:$AA$23,'Lista Suspensa'!$AB$20:$AB$23,"N/A")</f>
        <v>S</v>
      </c>
    </row>
    <row r="5706" spans="1:54" ht="12" customHeight="1">
      <c r="A5706" s="151" t="s">
        <v>54</v>
      </c>
      <c r="B5706" s="152">
        <v>46112</v>
      </c>
      <c r="C5706" s="153" t="s">
        <v>55</v>
      </c>
      <c r="D5706" s="153" t="s">
        <v>56</v>
      </c>
      <c r="E5706" s="244">
        <v>756322677</v>
      </c>
      <c r="F5706" s="144" t="s">
        <v>9993</v>
      </c>
      <c r="G5706" s="230"/>
      <c r="H5706" s="154">
        <v>28309</v>
      </c>
      <c r="I5706" s="153">
        <v>48</v>
      </c>
      <c r="J5706" s="148" t="s">
        <v>70</v>
      </c>
      <c r="K5706" s="153" t="s">
        <v>101</v>
      </c>
      <c r="L5706" s="153"/>
      <c r="M5706" s="153"/>
      <c r="N5706" s="153"/>
      <c r="O5706" s="155">
        <v>21981715035</v>
      </c>
      <c r="P5706" s="156" t="s">
        <v>60</v>
      </c>
      <c r="Q5706" s="157" t="s">
        <v>8211</v>
      </c>
      <c r="R5706" s="158"/>
      <c r="S5706" s="159"/>
      <c r="T5706" s="159" t="s">
        <v>6983</v>
      </c>
      <c r="U5706" s="159" t="s">
        <v>8212</v>
      </c>
      <c r="V5706" s="154">
        <v>46147</v>
      </c>
      <c r="W5706" s="154">
        <v>46155</v>
      </c>
      <c r="X5706" s="154"/>
      <c r="Y5706" s="160"/>
      <c r="Z5706" s="160"/>
      <c r="AA5706" s="153"/>
      <c r="AB5706" s="153"/>
      <c r="AC5706" s="182" t="e">
        <f t="shared" si="180"/>
        <v>#DIV/0!</v>
      </c>
      <c r="AD5706" s="153" t="e">
        <f t="shared" si="181"/>
        <v>#DIV/0!</v>
      </c>
      <c r="AE5706" s="207"/>
      <c r="AF5706" s="153"/>
      <c r="AG5706" s="159"/>
      <c r="AH5706" s="153"/>
      <c r="AI5706" s="161"/>
      <c r="AJ5706" s="153"/>
      <c r="AK5706" s="153"/>
      <c r="AL5706" s="207"/>
      <c r="AM5706" s="207"/>
      <c r="AN5706" s="207"/>
      <c r="AO5706" s="207"/>
      <c r="AP5706" s="147" t="s">
        <v>54</v>
      </c>
      <c r="AQ5706" s="147"/>
      <c r="AR5706" s="147"/>
      <c r="AS5706" s="209" t="s">
        <v>68</v>
      </c>
      <c r="AT5706" s="223" t="str">
        <f>MONTH(B5706)&amp;"/"&amp;YEAR(B5706)</f>
        <v>3/2026</v>
      </c>
      <c r="AU5706" s="223">
        <f>WEEKNUM(B5706)-WEEKNUM(EOMONTH(B5706,-1)+1)+1</f>
        <v>5</v>
      </c>
      <c r="AV5706" s="209" t="str">
        <f>MONTH(R5706)&amp;"/"&amp;YEAR(R5706)</f>
        <v>1/1900</v>
      </c>
      <c r="AW5706" s="209" t="e">
        <f>WEEKNUM(R5706)-WEEKNUM(EOMONTH(R5706,-1)+1)+1</f>
        <v>#NUM!</v>
      </c>
      <c r="AX5706" s="209">
        <f>IF(BB5706="S",IF(Q5706="1. Aceitou o programa",R5706-B5706,0),0)</f>
        <v>0</v>
      </c>
      <c r="AY5706" s="209">
        <f>IF(BB5706="S",IF(AND(S5706&lt;&gt;"",R5706&lt;&gt;""),S5706-R5706,0),0)</f>
        <v>0</v>
      </c>
      <c r="AZ5706" s="209">
        <f>IF(BB5706="S",IF(Q5706="1. Aceitou o programa",IF(OR(X5706="Não se Aplica",X5706=""),IF(OR(W5706="Não se Aplica",W5706=""),0,W5706-V5706),AVERAGE(X5706-W5706,W5706-V5706)),0),0)</f>
        <v>0</v>
      </c>
      <c r="BA5706" s="209">
        <f>IF(BB5706="S",IF(AND(Q5706="1. Aceitou o programa",AH5706="Realizada"),IFERROR(IF(AG5706="",0,AG5706-R5706),0),0),0)</f>
        <v>0</v>
      </c>
      <c r="BB5706" s="209" t="str">
        <f>_xlfn.XLOOKUP(U5706,'Lista Suspensa'!$AA$20:$AA$23,'Lista Suspensa'!$AB$20:$AB$23,"N/A")</f>
        <v>S</v>
      </c>
    </row>
    <row r="5707" spans="1:54" ht="12" customHeight="1">
      <c r="A5707" s="151" t="s">
        <v>54</v>
      </c>
      <c r="B5707" s="152">
        <v>46112</v>
      </c>
      <c r="C5707" s="153" t="s">
        <v>55</v>
      </c>
      <c r="D5707" s="153" t="s">
        <v>56</v>
      </c>
      <c r="E5707" s="244">
        <v>87861046</v>
      </c>
      <c r="F5707" s="144" t="s">
        <v>9994</v>
      </c>
      <c r="G5707" s="230"/>
      <c r="H5707" s="154">
        <v>28351</v>
      </c>
      <c r="I5707" s="153">
        <v>48</v>
      </c>
      <c r="J5707" s="148" t="s">
        <v>70</v>
      </c>
      <c r="K5707" s="153" t="s">
        <v>101</v>
      </c>
      <c r="L5707" s="153"/>
      <c r="M5707" s="153"/>
      <c r="N5707" s="153"/>
      <c r="O5707" s="155">
        <v>21992308717</v>
      </c>
      <c r="P5707" s="156" t="s">
        <v>60</v>
      </c>
      <c r="Q5707" s="157" t="s">
        <v>8211</v>
      </c>
      <c r="R5707" s="158"/>
      <c r="S5707" s="159"/>
      <c r="T5707" s="159" t="s">
        <v>6983</v>
      </c>
      <c r="U5707" s="159" t="s">
        <v>8212</v>
      </c>
      <c r="V5707" s="154">
        <v>46147</v>
      </c>
      <c r="W5707" s="154">
        <v>46155</v>
      </c>
      <c r="X5707" s="154"/>
      <c r="Y5707" s="160"/>
      <c r="Z5707" s="160"/>
      <c r="AA5707" s="153"/>
      <c r="AB5707" s="153"/>
      <c r="AC5707" s="182" t="e">
        <f t="shared" si="180"/>
        <v>#DIV/0!</v>
      </c>
      <c r="AD5707" s="153" t="e">
        <f t="shared" si="181"/>
        <v>#DIV/0!</v>
      </c>
      <c r="AE5707" s="207"/>
      <c r="AF5707" s="153"/>
      <c r="AG5707" s="159"/>
      <c r="AH5707" s="153"/>
      <c r="AI5707" s="161"/>
      <c r="AJ5707" s="153"/>
      <c r="AK5707" s="153"/>
      <c r="AL5707" s="207"/>
      <c r="AM5707" s="207"/>
      <c r="AN5707" s="207"/>
      <c r="AO5707" s="207"/>
      <c r="AP5707" s="147" t="s">
        <v>54</v>
      </c>
      <c r="AQ5707" s="147"/>
      <c r="AR5707" s="147"/>
      <c r="AS5707" s="209" t="s">
        <v>68</v>
      </c>
      <c r="AT5707" s="223" t="str">
        <f>MONTH(B5707)&amp;"/"&amp;YEAR(B5707)</f>
        <v>3/2026</v>
      </c>
      <c r="AU5707" s="223">
        <f>WEEKNUM(B5707)-WEEKNUM(EOMONTH(B5707,-1)+1)+1</f>
        <v>5</v>
      </c>
      <c r="AV5707" s="209" t="str">
        <f>MONTH(R5707)&amp;"/"&amp;YEAR(R5707)</f>
        <v>1/1900</v>
      </c>
      <c r="AW5707" s="209" t="e">
        <f>WEEKNUM(R5707)-WEEKNUM(EOMONTH(R5707,-1)+1)+1</f>
        <v>#NUM!</v>
      </c>
      <c r="AX5707" s="209">
        <f>IF(BB5707="S",IF(Q5707="1. Aceitou o programa",R5707-B5707,0),0)</f>
        <v>0</v>
      </c>
      <c r="AY5707" s="209">
        <f>IF(BB5707="S",IF(AND(S5707&lt;&gt;"",R5707&lt;&gt;""),S5707-R5707,0),0)</f>
        <v>0</v>
      </c>
      <c r="AZ5707" s="209">
        <f>IF(BB5707="S",IF(Q5707="1. Aceitou o programa",IF(OR(X5707="Não se Aplica",X5707=""),IF(OR(W5707="Não se Aplica",W5707=""),0,W5707-V5707),AVERAGE(X5707-W5707,W5707-V5707)),0),0)</f>
        <v>0</v>
      </c>
      <c r="BA5707" s="209">
        <f>IF(BB5707="S",IF(AND(Q5707="1. Aceitou o programa",AH5707="Realizada"),IFERROR(IF(AG5707="",0,AG5707-R5707),0),0),0)</f>
        <v>0</v>
      </c>
      <c r="BB5707" s="209" t="str">
        <f>_xlfn.XLOOKUP(U5707,'Lista Suspensa'!$AA$20:$AA$23,'Lista Suspensa'!$AB$20:$AB$23,"N/A")</f>
        <v>S</v>
      </c>
    </row>
    <row r="5708" spans="1:54" ht="12" customHeight="1">
      <c r="A5708" s="151" t="s">
        <v>54</v>
      </c>
      <c r="B5708" s="152">
        <v>46112</v>
      </c>
      <c r="C5708" s="153" t="s">
        <v>55</v>
      </c>
      <c r="D5708" s="153" t="s">
        <v>56</v>
      </c>
      <c r="E5708" s="244">
        <v>92917780</v>
      </c>
      <c r="F5708" s="144" t="s">
        <v>9995</v>
      </c>
      <c r="G5708" s="230"/>
      <c r="H5708" s="154">
        <v>28423</v>
      </c>
      <c r="I5708" s="153">
        <v>48</v>
      </c>
      <c r="J5708" s="148" t="s">
        <v>58</v>
      </c>
      <c r="K5708" s="153" t="s">
        <v>101</v>
      </c>
      <c r="L5708" s="153"/>
      <c r="M5708" s="153"/>
      <c r="N5708" s="153"/>
      <c r="O5708" s="155">
        <v>21982204884</v>
      </c>
      <c r="P5708" s="156" t="s">
        <v>60</v>
      </c>
      <c r="Q5708" s="157" t="s">
        <v>8211</v>
      </c>
      <c r="R5708" s="158"/>
      <c r="S5708" s="159"/>
      <c r="T5708" s="159" t="s">
        <v>6983</v>
      </c>
      <c r="U5708" s="159" t="s">
        <v>8212</v>
      </c>
      <c r="V5708" s="154">
        <v>46147</v>
      </c>
      <c r="W5708" s="154">
        <v>46155</v>
      </c>
      <c r="X5708" s="154"/>
      <c r="Y5708" s="160"/>
      <c r="Z5708" s="160"/>
      <c r="AA5708" s="153"/>
      <c r="AB5708" s="153"/>
      <c r="AC5708" s="182" t="e">
        <f t="shared" si="180"/>
        <v>#DIV/0!</v>
      </c>
      <c r="AD5708" s="153" t="e">
        <f t="shared" si="181"/>
        <v>#DIV/0!</v>
      </c>
      <c r="AE5708" s="207"/>
      <c r="AF5708" s="153"/>
      <c r="AG5708" s="159"/>
      <c r="AH5708" s="153"/>
      <c r="AI5708" s="161"/>
      <c r="AJ5708" s="153"/>
      <c r="AK5708" s="153"/>
      <c r="AL5708" s="207"/>
      <c r="AM5708" s="207"/>
      <c r="AN5708" s="207"/>
      <c r="AO5708" s="207"/>
      <c r="AP5708" s="147" t="s">
        <v>54</v>
      </c>
      <c r="AQ5708" s="147"/>
      <c r="AR5708" s="147"/>
      <c r="AS5708" s="209" t="s">
        <v>68</v>
      </c>
      <c r="AT5708" s="223" t="str">
        <f>MONTH(B5708)&amp;"/"&amp;YEAR(B5708)</f>
        <v>3/2026</v>
      </c>
      <c r="AU5708" s="223">
        <f>WEEKNUM(B5708)-WEEKNUM(EOMONTH(B5708,-1)+1)+1</f>
        <v>5</v>
      </c>
      <c r="AV5708" s="209" t="str">
        <f>MONTH(R5708)&amp;"/"&amp;YEAR(R5708)</f>
        <v>1/1900</v>
      </c>
      <c r="AW5708" s="209" t="e">
        <f>WEEKNUM(R5708)-WEEKNUM(EOMONTH(R5708,-1)+1)+1</f>
        <v>#NUM!</v>
      </c>
      <c r="AX5708" s="209">
        <f>IF(BB5708="S",IF(Q5708="1. Aceitou o programa",R5708-B5708,0),0)</f>
        <v>0</v>
      </c>
      <c r="AY5708" s="209">
        <f>IF(BB5708="S",IF(AND(S5708&lt;&gt;"",R5708&lt;&gt;""),S5708-R5708,0),0)</f>
        <v>0</v>
      </c>
      <c r="AZ5708" s="209">
        <f>IF(BB5708="S",IF(Q5708="1. Aceitou o programa",IF(OR(X5708="Não se Aplica",X5708=""),IF(OR(W5708="Não se Aplica",W5708=""),0,W5708-V5708),AVERAGE(X5708-W5708,W5708-V5708)),0),0)</f>
        <v>0</v>
      </c>
      <c r="BA5708" s="209">
        <f>IF(BB5708="S",IF(AND(Q5708="1. Aceitou o programa",AH5708="Realizada"),IFERROR(IF(AG5708="",0,AG5708-R5708),0),0),0)</f>
        <v>0</v>
      </c>
      <c r="BB5708" s="209" t="str">
        <f>_xlfn.XLOOKUP(U5708,'Lista Suspensa'!$AA$20:$AA$23,'Lista Suspensa'!$AB$20:$AB$23,"N/A")</f>
        <v>S</v>
      </c>
    </row>
    <row r="5709" spans="1:54" ht="12" customHeight="1">
      <c r="A5709" s="151" t="s">
        <v>54</v>
      </c>
      <c r="B5709" s="152">
        <v>46112</v>
      </c>
      <c r="C5709" s="153" t="s">
        <v>55</v>
      </c>
      <c r="D5709" s="153" t="s">
        <v>56</v>
      </c>
      <c r="E5709" s="244">
        <v>94310034</v>
      </c>
      <c r="F5709" s="144" t="s">
        <v>9996</v>
      </c>
      <c r="G5709" s="230"/>
      <c r="H5709" s="154">
        <v>28446</v>
      </c>
      <c r="I5709" s="153">
        <v>48</v>
      </c>
      <c r="J5709" s="148" t="s">
        <v>70</v>
      </c>
      <c r="K5709" s="153" t="s">
        <v>101</v>
      </c>
      <c r="L5709" s="153"/>
      <c r="M5709" s="153"/>
      <c r="N5709" s="153"/>
      <c r="O5709" s="155">
        <v>21979365261</v>
      </c>
      <c r="P5709" s="156" t="s">
        <v>60</v>
      </c>
      <c r="Q5709" s="157" t="s">
        <v>8211</v>
      </c>
      <c r="R5709" s="158"/>
      <c r="S5709" s="159"/>
      <c r="T5709" s="159" t="s">
        <v>6983</v>
      </c>
      <c r="U5709" s="159" t="s">
        <v>8212</v>
      </c>
      <c r="V5709" s="154">
        <v>46147</v>
      </c>
      <c r="W5709" s="154">
        <v>46155</v>
      </c>
      <c r="X5709" s="154"/>
      <c r="Y5709" s="160"/>
      <c r="Z5709" s="160"/>
      <c r="AA5709" s="153"/>
      <c r="AB5709" s="153"/>
      <c r="AC5709" s="182" t="e">
        <f t="shared" si="180"/>
        <v>#DIV/0!</v>
      </c>
      <c r="AD5709" s="153" t="e">
        <f t="shared" si="181"/>
        <v>#DIV/0!</v>
      </c>
      <c r="AE5709" s="207"/>
      <c r="AF5709" s="153"/>
      <c r="AG5709" s="159"/>
      <c r="AH5709" s="153"/>
      <c r="AI5709" s="161"/>
      <c r="AJ5709" s="153"/>
      <c r="AK5709" s="153"/>
      <c r="AL5709" s="207"/>
      <c r="AM5709" s="207"/>
      <c r="AN5709" s="207"/>
      <c r="AO5709" s="207"/>
      <c r="AP5709" s="147" t="s">
        <v>54</v>
      </c>
      <c r="AQ5709" s="147"/>
      <c r="AR5709" s="147"/>
      <c r="AS5709" s="209" t="s">
        <v>68</v>
      </c>
      <c r="AT5709" s="223" t="str">
        <f>MONTH(B5709)&amp;"/"&amp;YEAR(B5709)</f>
        <v>3/2026</v>
      </c>
      <c r="AU5709" s="223">
        <f>WEEKNUM(B5709)-WEEKNUM(EOMONTH(B5709,-1)+1)+1</f>
        <v>5</v>
      </c>
      <c r="AV5709" s="209" t="str">
        <f>MONTH(R5709)&amp;"/"&amp;YEAR(R5709)</f>
        <v>1/1900</v>
      </c>
      <c r="AW5709" s="209" t="e">
        <f>WEEKNUM(R5709)-WEEKNUM(EOMONTH(R5709,-1)+1)+1</f>
        <v>#NUM!</v>
      </c>
      <c r="AX5709" s="209">
        <f>IF(BB5709="S",IF(Q5709="1. Aceitou o programa",R5709-B5709,0),0)</f>
        <v>0</v>
      </c>
      <c r="AY5709" s="209">
        <f>IF(BB5709="S",IF(AND(S5709&lt;&gt;"",R5709&lt;&gt;""),S5709-R5709,0),0)</f>
        <v>0</v>
      </c>
      <c r="AZ5709" s="209">
        <f>IF(BB5709="S",IF(Q5709="1. Aceitou o programa",IF(OR(X5709="Não se Aplica",X5709=""),IF(OR(W5709="Não se Aplica",W5709=""),0,W5709-V5709),AVERAGE(X5709-W5709,W5709-V5709)),0),0)</f>
        <v>0</v>
      </c>
      <c r="BA5709" s="209">
        <f>IF(BB5709="S",IF(AND(Q5709="1. Aceitou o programa",AH5709="Realizada"),IFERROR(IF(AG5709="",0,AG5709-R5709),0),0),0)</f>
        <v>0</v>
      </c>
      <c r="BB5709" s="209" t="str">
        <f>_xlfn.XLOOKUP(U5709,'Lista Suspensa'!$AA$20:$AA$23,'Lista Suspensa'!$AB$20:$AB$23,"N/A")</f>
        <v>S</v>
      </c>
    </row>
    <row r="5710" spans="1:54" ht="12" customHeight="1">
      <c r="A5710" s="151" t="s">
        <v>54</v>
      </c>
      <c r="B5710" s="152">
        <v>46112</v>
      </c>
      <c r="C5710" s="153" t="s">
        <v>55</v>
      </c>
      <c r="D5710" s="153" t="s">
        <v>56</v>
      </c>
      <c r="E5710" s="244">
        <v>92640638</v>
      </c>
      <c r="F5710" s="144" t="s">
        <v>9997</v>
      </c>
      <c r="G5710" s="230"/>
      <c r="H5710" s="154">
        <v>28489</v>
      </c>
      <c r="I5710" s="153">
        <v>48</v>
      </c>
      <c r="J5710" s="148" t="s">
        <v>70</v>
      </c>
      <c r="K5710" s="153" t="s">
        <v>101</v>
      </c>
      <c r="L5710" s="153"/>
      <c r="M5710" s="153"/>
      <c r="N5710" s="153"/>
      <c r="O5710" s="155">
        <v>21979988976</v>
      </c>
      <c r="P5710" s="156" t="s">
        <v>60</v>
      </c>
      <c r="Q5710" s="157" t="s">
        <v>8211</v>
      </c>
      <c r="R5710" s="158"/>
      <c r="S5710" s="159"/>
      <c r="T5710" s="159" t="s">
        <v>6983</v>
      </c>
      <c r="U5710" s="159" t="s">
        <v>8212</v>
      </c>
      <c r="V5710" s="154">
        <v>46147</v>
      </c>
      <c r="W5710" s="154">
        <v>46155</v>
      </c>
      <c r="X5710" s="154"/>
      <c r="Y5710" s="160"/>
      <c r="Z5710" s="160"/>
      <c r="AA5710" s="153"/>
      <c r="AB5710" s="153"/>
      <c r="AC5710" s="182" t="e">
        <f t="shared" si="180"/>
        <v>#DIV/0!</v>
      </c>
      <c r="AD5710" s="153" t="e">
        <f t="shared" si="181"/>
        <v>#DIV/0!</v>
      </c>
      <c r="AE5710" s="207"/>
      <c r="AF5710" s="153"/>
      <c r="AG5710" s="159"/>
      <c r="AH5710" s="153"/>
      <c r="AI5710" s="161"/>
      <c r="AJ5710" s="153"/>
      <c r="AK5710" s="153"/>
      <c r="AL5710" s="207"/>
      <c r="AM5710" s="207"/>
      <c r="AN5710" s="207"/>
      <c r="AO5710" s="207"/>
      <c r="AP5710" s="147" t="s">
        <v>54</v>
      </c>
      <c r="AQ5710" s="147"/>
      <c r="AR5710" s="147"/>
      <c r="AS5710" s="209" t="s">
        <v>68</v>
      </c>
      <c r="AT5710" s="223" t="str">
        <f>MONTH(B5710)&amp;"/"&amp;YEAR(B5710)</f>
        <v>3/2026</v>
      </c>
      <c r="AU5710" s="223">
        <f>WEEKNUM(B5710)-WEEKNUM(EOMONTH(B5710,-1)+1)+1</f>
        <v>5</v>
      </c>
      <c r="AV5710" s="209" t="str">
        <f>MONTH(R5710)&amp;"/"&amp;YEAR(R5710)</f>
        <v>1/1900</v>
      </c>
      <c r="AW5710" s="209" t="e">
        <f>WEEKNUM(R5710)-WEEKNUM(EOMONTH(R5710,-1)+1)+1</f>
        <v>#NUM!</v>
      </c>
      <c r="AX5710" s="209">
        <f>IF(BB5710="S",IF(Q5710="1. Aceitou o programa",R5710-B5710,0),0)</f>
        <v>0</v>
      </c>
      <c r="AY5710" s="209">
        <f>IF(BB5710="S",IF(AND(S5710&lt;&gt;"",R5710&lt;&gt;""),S5710-R5710,0),0)</f>
        <v>0</v>
      </c>
      <c r="AZ5710" s="209">
        <f>IF(BB5710="S",IF(Q5710="1. Aceitou o programa",IF(OR(X5710="Não se Aplica",X5710=""),IF(OR(W5710="Não se Aplica",W5710=""),0,W5710-V5710),AVERAGE(X5710-W5710,W5710-V5710)),0),0)</f>
        <v>0</v>
      </c>
      <c r="BA5710" s="209">
        <f>IF(BB5710="S",IF(AND(Q5710="1. Aceitou o programa",AH5710="Realizada"),IFERROR(IF(AG5710="",0,AG5710-R5710),0),0),0)</f>
        <v>0</v>
      </c>
      <c r="BB5710" s="209" t="str">
        <f>_xlfn.XLOOKUP(U5710,'Lista Suspensa'!$AA$20:$AA$23,'Lista Suspensa'!$AB$20:$AB$23,"N/A")</f>
        <v>S</v>
      </c>
    </row>
    <row r="5711" spans="1:54" ht="12" customHeight="1">
      <c r="A5711" s="151" t="s">
        <v>54</v>
      </c>
      <c r="B5711" s="152">
        <v>46112</v>
      </c>
      <c r="C5711" s="153" t="s">
        <v>55</v>
      </c>
      <c r="D5711" s="153" t="s">
        <v>56</v>
      </c>
      <c r="E5711" s="244">
        <v>93867594</v>
      </c>
      <c r="F5711" s="144" t="s">
        <v>9998</v>
      </c>
      <c r="G5711" s="230"/>
      <c r="H5711" s="154">
        <v>28526</v>
      </c>
      <c r="I5711" s="153">
        <v>48</v>
      </c>
      <c r="J5711" s="148" t="s">
        <v>58</v>
      </c>
      <c r="K5711" s="153" t="s">
        <v>101</v>
      </c>
      <c r="L5711" s="153"/>
      <c r="M5711" s="153"/>
      <c r="N5711" s="153"/>
      <c r="O5711" s="155">
        <v>21967491996</v>
      </c>
      <c r="P5711" s="156" t="s">
        <v>60</v>
      </c>
      <c r="Q5711" s="157" t="s">
        <v>8211</v>
      </c>
      <c r="R5711" s="158"/>
      <c r="S5711" s="159"/>
      <c r="T5711" s="159" t="s">
        <v>6983</v>
      </c>
      <c r="U5711" s="159" t="s">
        <v>8212</v>
      </c>
      <c r="V5711" s="154">
        <v>46147</v>
      </c>
      <c r="W5711" s="154">
        <v>46155</v>
      </c>
      <c r="X5711" s="154"/>
      <c r="Y5711" s="160"/>
      <c r="Z5711" s="160"/>
      <c r="AA5711" s="153"/>
      <c r="AB5711" s="153"/>
      <c r="AC5711" s="182" t="e">
        <f t="shared" si="180"/>
        <v>#DIV/0!</v>
      </c>
      <c r="AD5711" s="153" t="e">
        <f t="shared" si="181"/>
        <v>#DIV/0!</v>
      </c>
      <c r="AE5711" s="207"/>
      <c r="AF5711" s="153"/>
      <c r="AG5711" s="159"/>
      <c r="AH5711" s="153"/>
      <c r="AI5711" s="161"/>
      <c r="AJ5711" s="153"/>
      <c r="AK5711" s="153"/>
      <c r="AL5711" s="207"/>
      <c r="AM5711" s="207"/>
      <c r="AN5711" s="207"/>
      <c r="AO5711" s="207"/>
      <c r="AP5711" s="147" t="s">
        <v>54</v>
      </c>
      <c r="AQ5711" s="147"/>
      <c r="AR5711" s="147"/>
      <c r="AS5711" s="209" t="s">
        <v>68</v>
      </c>
      <c r="AT5711" s="223" t="str">
        <f>MONTH(B5711)&amp;"/"&amp;YEAR(B5711)</f>
        <v>3/2026</v>
      </c>
      <c r="AU5711" s="223">
        <f>WEEKNUM(B5711)-WEEKNUM(EOMONTH(B5711,-1)+1)+1</f>
        <v>5</v>
      </c>
      <c r="AV5711" s="209" t="str">
        <f>MONTH(R5711)&amp;"/"&amp;YEAR(R5711)</f>
        <v>1/1900</v>
      </c>
      <c r="AW5711" s="209" t="e">
        <f>WEEKNUM(R5711)-WEEKNUM(EOMONTH(R5711,-1)+1)+1</f>
        <v>#NUM!</v>
      </c>
      <c r="AX5711" s="209">
        <f>IF(BB5711="S",IF(Q5711="1. Aceitou o programa",R5711-B5711,0),0)</f>
        <v>0</v>
      </c>
      <c r="AY5711" s="209">
        <f>IF(BB5711="S",IF(AND(S5711&lt;&gt;"",R5711&lt;&gt;""),S5711-R5711,0),0)</f>
        <v>0</v>
      </c>
      <c r="AZ5711" s="209">
        <f>IF(BB5711="S",IF(Q5711="1. Aceitou o programa",IF(OR(X5711="Não se Aplica",X5711=""),IF(OR(W5711="Não se Aplica",W5711=""),0,W5711-V5711),AVERAGE(X5711-W5711,W5711-V5711)),0),0)</f>
        <v>0</v>
      </c>
      <c r="BA5711" s="209">
        <f>IF(BB5711="S",IF(AND(Q5711="1. Aceitou o programa",AH5711="Realizada"),IFERROR(IF(AG5711="",0,AG5711-R5711),0),0),0)</f>
        <v>0</v>
      </c>
      <c r="BB5711" s="209" t="str">
        <f>_xlfn.XLOOKUP(U5711,'Lista Suspensa'!$AA$20:$AA$23,'Lista Suspensa'!$AB$20:$AB$23,"N/A")</f>
        <v>S</v>
      </c>
    </row>
    <row r="5712" spans="1:54" ht="12" customHeight="1">
      <c r="A5712" s="151" t="s">
        <v>54</v>
      </c>
      <c r="B5712" s="152">
        <v>46112</v>
      </c>
      <c r="C5712" s="153" t="s">
        <v>55</v>
      </c>
      <c r="D5712" s="153" t="s">
        <v>56</v>
      </c>
      <c r="E5712" s="244">
        <v>95438161</v>
      </c>
      <c r="F5712" s="144" t="s">
        <v>9999</v>
      </c>
      <c r="G5712" s="230"/>
      <c r="H5712" s="154">
        <v>28535</v>
      </c>
      <c r="I5712" s="153">
        <v>48</v>
      </c>
      <c r="J5712" s="148" t="s">
        <v>70</v>
      </c>
      <c r="K5712" s="153" t="s">
        <v>101</v>
      </c>
      <c r="L5712" s="153"/>
      <c r="M5712" s="153"/>
      <c r="N5712" s="153"/>
      <c r="O5712" s="155">
        <v>21997389560</v>
      </c>
      <c r="P5712" s="156" t="s">
        <v>60</v>
      </c>
      <c r="Q5712" s="157" t="s">
        <v>8211</v>
      </c>
      <c r="R5712" s="158"/>
      <c r="S5712" s="159"/>
      <c r="T5712" s="159" t="s">
        <v>6983</v>
      </c>
      <c r="U5712" s="159" t="s">
        <v>8212</v>
      </c>
      <c r="V5712" s="154">
        <v>46147</v>
      </c>
      <c r="W5712" s="154">
        <v>46155</v>
      </c>
      <c r="X5712" s="154"/>
      <c r="Y5712" s="160"/>
      <c r="Z5712" s="160"/>
      <c r="AA5712" s="153"/>
      <c r="AB5712" s="153"/>
      <c r="AC5712" s="182" t="e">
        <f t="shared" si="180"/>
        <v>#DIV/0!</v>
      </c>
      <c r="AD5712" s="153" t="e">
        <f t="shared" si="181"/>
        <v>#DIV/0!</v>
      </c>
      <c r="AE5712" s="207"/>
      <c r="AF5712" s="153"/>
      <c r="AG5712" s="159"/>
      <c r="AH5712" s="153"/>
      <c r="AI5712" s="161"/>
      <c r="AJ5712" s="153"/>
      <c r="AK5712" s="153"/>
      <c r="AL5712" s="207"/>
      <c r="AM5712" s="207"/>
      <c r="AN5712" s="207"/>
      <c r="AO5712" s="207"/>
      <c r="AP5712" s="147" t="s">
        <v>54</v>
      </c>
      <c r="AQ5712" s="147"/>
      <c r="AR5712" s="147"/>
      <c r="AS5712" s="209" t="s">
        <v>68</v>
      </c>
      <c r="AT5712" s="223" t="str">
        <f>MONTH(B5712)&amp;"/"&amp;YEAR(B5712)</f>
        <v>3/2026</v>
      </c>
      <c r="AU5712" s="223">
        <f>WEEKNUM(B5712)-WEEKNUM(EOMONTH(B5712,-1)+1)+1</f>
        <v>5</v>
      </c>
      <c r="AV5712" s="209" t="str">
        <f>MONTH(R5712)&amp;"/"&amp;YEAR(R5712)</f>
        <v>1/1900</v>
      </c>
      <c r="AW5712" s="209" t="e">
        <f>WEEKNUM(R5712)-WEEKNUM(EOMONTH(R5712,-1)+1)+1</f>
        <v>#NUM!</v>
      </c>
      <c r="AX5712" s="209">
        <f>IF(BB5712="S",IF(Q5712="1. Aceitou o programa",R5712-B5712,0),0)</f>
        <v>0</v>
      </c>
      <c r="AY5712" s="209">
        <f>IF(BB5712="S",IF(AND(S5712&lt;&gt;"",R5712&lt;&gt;""),S5712-R5712,0),0)</f>
        <v>0</v>
      </c>
      <c r="AZ5712" s="209">
        <f>IF(BB5712="S",IF(Q5712="1. Aceitou o programa",IF(OR(X5712="Não se Aplica",X5712=""),IF(OR(W5712="Não se Aplica",W5712=""),0,W5712-V5712),AVERAGE(X5712-W5712,W5712-V5712)),0),0)</f>
        <v>0</v>
      </c>
      <c r="BA5712" s="209">
        <f>IF(BB5712="S",IF(AND(Q5712="1. Aceitou o programa",AH5712="Realizada"),IFERROR(IF(AG5712="",0,AG5712-R5712),0),0),0)</f>
        <v>0</v>
      </c>
      <c r="BB5712" s="209" t="str">
        <f>_xlfn.XLOOKUP(U5712,'Lista Suspensa'!$AA$20:$AA$23,'Lista Suspensa'!$AB$20:$AB$23,"N/A")</f>
        <v>S</v>
      </c>
    </row>
    <row r="5713" spans="1:54" ht="12" customHeight="1">
      <c r="A5713" s="151" t="s">
        <v>54</v>
      </c>
      <c r="B5713" s="152">
        <v>46112</v>
      </c>
      <c r="C5713" s="153" t="s">
        <v>55</v>
      </c>
      <c r="D5713" s="153" t="s">
        <v>56</v>
      </c>
      <c r="E5713" s="244">
        <v>93581735</v>
      </c>
      <c r="F5713" s="144" t="s">
        <v>10000</v>
      </c>
      <c r="G5713" s="230"/>
      <c r="H5713" s="154">
        <v>28555</v>
      </c>
      <c r="I5713" s="153">
        <v>48</v>
      </c>
      <c r="J5713" s="148" t="s">
        <v>70</v>
      </c>
      <c r="K5713" s="153" t="s">
        <v>101</v>
      </c>
      <c r="L5713" s="153"/>
      <c r="M5713" s="153"/>
      <c r="N5713" s="153">
        <v>380</v>
      </c>
      <c r="O5713" s="155">
        <v>21966740025</v>
      </c>
      <c r="P5713" s="156" t="s">
        <v>60</v>
      </c>
      <c r="Q5713" s="157" t="s">
        <v>8211</v>
      </c>
      <c r="R5713" s="158"/>
      <c r="S5713" s="159"/>
      <c r="T5713" s="159" t="s">
        <v>6983</v>
      </c>
      <c r="U5713" s="159" t="s">
        <v>8212</v>
      </c>
      <c r="V5713" s="154">
        <v>46147</v>
      </c>
      <c r="W5713" s="154">
        <v>46155</v>
      </c>
      <c r="X5713" s="154"/>
      <c r="Y5713" s="160"/>
      <c r="Z5713" s="160"/>
      <c r="AA5713" s="153"/>
      <c r="AB5713" s="153"/>
      <c r="AC5713" s="182" t="e">
        <f t="shared" si="180"/>
        <v>#DIV/0!</v>
      </c>
      <c r="AD5713" s="153" t="e">
        <f t="shared" si="181"/>
        <v>#DIV/0!</v>
      </c>
      <c r="AE5713" s="207"/>
      <c r="AF5713" s="153"/>
      <c r="AG5713" s="159"/>
      <c r="AH5713" s="153"/>
      <c r="AI5713" s="161"/>
      <c r="AJ5713" s="153"/>
      <c r="AK5713" s="153"/>
      <c r="AL5713" s="207"/>
      <c r="AM5713" s="207"/>
      <c r="AN5713" s="207"/>
      <c r="AO5713" s="207"/>
      <c r="AP5713" s="147" t="s">
        <v>54</v>
      </c>
      <c r="AQ5713" s="147"/>
      <c r="AR5713" s="147"/>
      <c r="AS5713" s="209" t="s">
        <v>68</v>
      </c>
      <c r="AT5713" s="223" t="str">
        <f>MONTH(B5713)&amp;"/"&amp;YEAR(B5713)</f>
        <v>3/2026</v>
      </c>
      <c r="AU5713" s="223">
        <f>WEEKNUM(B5713)-WEEKNUM(EOMONTH(B5713,-1)+1)+1</f>
        <v>5</v>
      </c>
      <c r="AV5713" s="209" t="str">
        <f>MONTH(R5713)&amp;"/"&amp;YEAR(R5713)</f>
        <v>1/1900</v>
      </c>
      <c r="AW5713" s="209" t="e">
        <f>WEEKNUM(R5713)-WEEKNUM(EOMONTH(R5713,-1)+1)+1</f>
        <v>#NUM!</v>
      </c>
      <c r="AX5713" s="209">
        <f>IF(BB5713="S",IF(Q5713="1. Aceitou o programa",R5713-B5713,0),0)</f>
        <v>0</v>
      </c>
      <c r="AY5713" s="209">
        <f>IF(BB5713="S",IF(AND(S5713&lt;&gt;"",R5713&lt;&gt;""),S5713-R5713,0),0)</f>
        <v>0</v>
      </c>
      <c r="AZ5713" s="209">
        <f>IF(BB5713="S",IF(Q5713="1. Aceitou o programa",IF(OR(X5713="Não se Aplica",X5713=""),IF(OR(W5713="Não se Aplica",W5713=""),0,W5713-V5713),AVERAGE(X5713-W5713,W5713-V5713)),0),0)</f>
        <v>0</v>
      </c>
      <c r="BA5713" s="209">
        <f>IF(BB5713="S",IF(AND(Q5713="1. Aceitou o programa",AH5713="Realizada"),IFERROR(IF(AG5713="",0,AG5713-R5713),0),0),0)</f>
        <v>0</v>
      </c>
      <c r="BB5713" s="209" t="str">
        <f>_xlfn.XLOOKUP(U5713,'Lista Suspensa'!$AA$20:$AA$23,'Lista Suspensa'!$AB$20:$AB$23,"N/A")</f>
        <v>S</v>
      </c>
    </row>
    <row r="5714" spans="1:54" ht="12" customHeight="1">
      <c r="A5714" s="151" t="s">
        <v>54</v>
      </c>
      <c r="B5714" s="152">
        <v>46112</v>
      </c>
      <c r="C5714" s="153" t="s">
        <v>55</v>
      </c>
      <c r="D5714" s="153" t="s">
        <v>56</v>
      </c>
      <c r="E5714" s="244">
        <v>93293741</v>
      </c>
      <c r="F5714" s="144" t="s">
        <v>10001</v>
      </c>
      <c r="G5714" s="230"/>
      <c r="H5714" s="154">
        <v>28567</v>
      </c>
      <c r="I5714" s="153">
        <v>48</v>
      </c>
      <c r="J5714" s="148" t="s">
        <v>58</v>
      </c>
      <c r="K5714" s="153" t="s">
        <v>101</v>
      </c>
      <c r="L5714" s="153"/>
      <c r="M5714" s="153"/>
      <c r="N5714" s="153"/>
      <c r="O5714" s="155">
        <v>21995322607</v>
      </c>
      <c r="P5714" s="156" t="s">
        <v>60</v>
      </c>
      <c r="Q5714" s="157" t="s">
        <v>8211</v>
      </c>
      <c r="R5714" s="158"/>
      <c r="S5714" s="159"/>
      <c r="T5714" s="159" t="s">
        <v>6983</v>
      </c>
      <c r="U5714" s="159" t="s">
        <v>8212</v>
      </c>
      <c r="V5714" s="154">
        <v>46147</v>
      </c>
      <c r="W5714" s="154">
        <v>46155</v>
      </c>
      <c r="X5714" s="154"/>
      <c r="Y5714" s="160"/>
      <c r="Z5714" s="160"/>
      <c r="AA5714" s="153"/>
      <c r="AB5714" s="153"/>
      <c r="AC5714" s="182" t="e">
        <f t="shared" si="180"/>
        <v>#DIV/0!</v>
      </c>
      <c r="AD5714" s="153" t="e">
        <f t="shared" si="181"/>
        <v>#DIV/0!</v>
      </c>
      <c r="AE5714" s="207"/>
      <c r="AF5714" s="153"/>
      <c r="AG5714" s="159"/>
      <c r="AH5714" s="153"/>
      <c r="AI5714" s="161"/>
      <c r="AJ5714" s="153"/>
      <c r="AK5714" s="153"/>
      <c r="AL5714" s="207"/>
      <c r="AM5714" s="207"/>
      <c r="AN5714" s="207"/>
      <c r="AO5714" s="207"/>
      <c r="AP5714" s="147" t="s">
        <v>54</v>
      </c>
      <c r="AQ5714" s="147"/>
      <c r="AR5714" s="147"/>
      <c r="AS5714" s="209" t="s">
        <v>68</v>
      </c>
      <c r="AT5714" s="223" t="str">
        <f>MONTH(B5714)&amp;"/"&amp;YEAR(B5714)</f>
        <v>3/2026</v>
      </c>
      <c r="AU5714" s="223">
        <f>WEEKNUM(B5714)-WEEKNUM(EOMONTH(B5714,-1)+1)+1</f>
        <v>5</v>
      </c>
      <c r="AV5714" s="209" t="str">
        <f>MONTH(R5714)&amp;"/"&amp;YEAR(R5714)</f>
        <v>1/1900</v>
      </c>
      <c r="AW5714" s="209" t="e">
        <f>WEEKNUM(R5714)-WEEKNUM(EOMONTH(R5714,-1)+1)+1</f>
        <v>#NUM!</v>
      </c>
      <c r="AX5714" s="209">
        <f>IF(BB5714="S",IF(Q5714="1. Aceitou o programa",R5714-B5714,0),0)</f>
        <v>0</v>
      </c>
      <c r="AY5714" s="209">
        <f>IF(BB5714="S",IF(AND(S5714&lt;&gt;"",R5714&lt;&gt;""),S5714-R5714,0),0)</f>
        <v>0</v>
      </c>
      <c r="AZ5714" s="209">
        <f>IF(BB5714="S",IF(Q5714="1. Aceitou o programa",IF(OR(X5714="Não se Aplica",X5714=""),IF(OR(W5714="Não se Aplica",W5714=""),0,W5714-V5714),AVERAGE(X5714-W5714,W5714-V5714)),0),0)</f>
        <v>0</v>
      </c>
      <c r="BA5714" s="209">
        <f>IF(BB5714="S",IF(AND(Q5714="1. Aceitou o programa",AH5714="Realizada"),IFERROR(IF(AG5714="",0,AG5714-R5714),0),0),0)</f>
        <v>0</v>
      </c>
      <c r="BB5714" s="209" t="str">
        <f>_xlfn.XLOOKUP(U5714,'Lista Suspensa'!$AA$20:$AA$23,'Lista Suspensa'!$AB$20:$AB$23,"N/A")</f>
        <v>S</v>
      </c>
    </row>
    <row r="5715" spans="1:54" ht="12" customHeight="1">
      <c r="A5715" s="151" t="s">
        <v>54</v>
      </c>
      <c r="B5715" s="152">
        <v>46112</v>
      </c>
      <c r="C5715" s="153" t="s">
        <v>55</v>
      </c>
      <c r="D5715" s="153" t="s">
        <v>56</v>
      </c>
      <c r="E5715" s="244">
        <v>87040957</v>
      </c>
      <c r="F5715" s="144" t="s">
        <v>10002</v>
      </c>
      <c r="G5715" s="230"/>
      <c r="H5715" s="154">
        <v>28574</v>
      </c>
      <c r="I5715" s="153">
        <v>48</v>
      </c>
      <c r="J5715" s="148" t="s">
        <v>58</v>
      </c>
      <c r="K5715" s="153" t="s">
        <v>101</v>
      </c>
      <c r="L5715" s="153"/>
      <c r="M5715" s="153"/>
      <c r="N5715" s="153"/>
      <c r="O5715" s="155">
        <v>21986620697</v>
      </c>
      <c r="P5715" s="156" t="s">
        <v>60</v>
      </c>
      <c r="Q5715" s="157" t="s">
        <v>8211</v>
      </c>
      <c r="R5715" s="158"/>
      <c r="S5715" s="159"/>
      <c r="T5715" s="159" t="s">
        <v>6983</v>
      </c>
      <c r="U5715" s="159" t="s">
        <v>8212</v>
      </c>
      <c r="V5715" s="154">
        <v>46147</v>
      </c>
      <c r="W5715" s="154">
        <v>46155</v>
      </c>
      <c r="X5715" s="154"/>
      <c r="Y5715" s="160"/>
      <c r="Z5715" s="160"/>
      <c r="AA5715" s="153"/>
      <c r="AB5715" s="153"/>
      <c r="AC5715" s="182" t="e">
        <f t="shared" si="180"/>
        <v>#DIV/0!</v>
      </c>
      <c r="AD5715" s="153" t="e">
        <f t="shared" si="181"/>
        <v>#DIV/0!</v>
      </c>
      <c r="AE5715" s="207"/>
      <c r="AF5715" s="153"/>
      <c r="AG5715" s="159"/>
      <c r="AH5715" s="153"/>
      <c r="AI5715" s="161"/>
      <c r="AJ5715" s="153"/>
      <c r="AK5715" s="153"/>
      <c r="AL5715" s="207"/>
      <c r="AM5715" s="207"/>
      <c r="AN5715" s="207"/>
      <c r="AO5715" s="207"/>
      <c r="AP5715" s="147" t="s">
        <v>54</v>
      </c>
      <c r="AQ5715" s="147"/>
      <c r="AR5715" s="147"/>
      <c r="AS5715" s="209" t="s">
        <v>68</v>
      </c>
      <c r="AT5715" s="223" t="str">
        <f>MONTH(B5715)&amp;"/"&amp;YEAR(B5715)</f>
        <v>3/2026</v>
      </c>
      <c r="AU5715" s="223">
        <f>WEEKNUM(B5715)-WEEKNUM(EOMONTH(B5715,-1)+1)+1</f>
        <v>5</v>
      </c>
      <c r="AV5715" s="209" t="str">
        <f>MONTH(R5715)&amp;"/"&amp;YEAR(R5715)</f>
        <v>1/1900</v>
      </c>
      <c r="AW5715" s="209" t="e">
        <f>WEEKNUM(R5715)-WEEKNUM(EOMONTH(R5715,-1)+1)+1</f>
        <v>#NUM!</v>
      </c>
      <c r="AX5715" s="209">
        <f>IF(BB5715="S",IF(Q5715="1. Aceitou o programa",R5715-B5715,0),0)</f>
        <v>0</v>
      </c>
      <c r="AY5715" s="209">
        <f>IF(BB5715="S",IF(AND(S5715&lt;&gt;"",R5715&lt;&gt;""),S5715-R5715,0),0)</f>
        <v>0</v>
      </c>
      <c r="AZ5715" s="209">
        <f>IF(BB5715="S",IF(Q5715="1. Aceitou o programa",IF(OR(X5715="Não se Aplica",X5715=""),IF(OR(W5715="Não se Aplica",W5715=""),0,W5715-V5715),AVERAGE(X5715-W5715,W5715-V5715)),0),0)</f>
        <v>0</v>
      </c>
      <c r="BA5715" s="209">
        <f>IF(BB5715="S",IF(AND(Q5715="1. Aceitou o programa",AH5715="Realizada"),IFERROR(IF(AG5715="",0,AG5715-R5715),0),0),0)</f>
        <v>0</v>
      </c>
      <c r="BB5715" s="209" t="str">
        <f>_xlfn.XLOOKUP(U5715,'Lista Suspensa'!$AA$20:$AA$23,'Lista Suspensa'!$AB$20:$AB$23,"N/A")</f>
        <v>S</v>
      </c>
    </row>
    <row r="5716" spans="1:54" ht="12" customHeight="1">
      <c r="A5716" s="151" t="s">
        <v>54</v>
      </c>
      <c r="B5716" s="152">
        <v>46112</v>
      </c>
      <c r="C5716" s="153" t="s">
        <v>55</v>
      </c>
      <c r="D5716" s="153" t="s">
        <v>56</v>
      </c>
      <c r="E5716" s="244">
        <v>94280305</v>
      </c>
      <c r="F5716" s="144" t="s">
        <v>10003</v>
      </c>
      <c r="G5716" s="230"/>
      <c r="H5716" s="154">
        <v>28674</v>
      </c>
      <c r="I5716" s="153">
        <v>47</v>
      </c>
      <c r="J5716" s="148" t="s">
        <v>70</v>
      </c>
      <c r="K5716" s="153" t="s">
        <v>101</v>
      </c>
      <c r="L5716" s="153"/>
      <c r="M5716" s="153"/>
      <c r="N5716" s="153"/>
      <c r="O5716" s="155">
        <v>21959102148</v>
      </c>
      <c r="P5716" s="156" t="s">
        <v>60</v>
      </c>
      <c r="Q5716" s="157" t="s">
        <v>8211</v>
      </c>
      <c r="R5716" s="158"/>
      <c r="S5716" s="159"/>
      <c r="T5716" s="159" t="s">
        <v>6983</v>
      </c>
      <c r="U5716" s="159" t="s">
        <v>8212</v>
      </c>
      <c r="V5716" s="154">
        <v>46147</v>
      </c>
      <c r="W5716" s="154">
        <v>46155</v>
      </c>
      <c r="X5716" s="154"/>
      <c r="Y5716" s="160"/>
      <c r="Z5716" s="160"/>
      <c r="AA5716" s="153"/>
      <c r="AB5716" s="153"/>
      <c r="AC5716" s="182" t="e">
        <f t="shared" si="180"/>
        <v>#DIV/0!</v>
      </c>
      <c r="AD5716" s="153" t="e">
        <f t="shared" si="181"/>
        <v>#DIV/0!</v>
      </c>
      <c r="AE5716" s="207"/>
      <c r="AF5716" s="153"/>
      <c r="AG5716" s="159"/>
      <c r="AH5716" s="153"/>
      <c r="AI5716" s="161"/>
      <c r="AJ5716" s="153"/>
      <c r="AK5716" s="153"/>
      <c r="AL5716" s="207"/>
      <c r="AM5716" s="207"/>
      <c r="AN5716" s="207"/>
      <c r="AO5716" s="207"/>
      <c r="AP5716" s="147" t="s">
        <v>54</v>
      </c>
      <c r="AQ5716" s="147"/>
      <c r="AR5716" s="147"/>
      <c r="AS5716" s="209" t="s">
        <v>68</v>
      </c>
      <c r="AT5716" s="223" t="str">
        <f>MONTH(B5716)&amp;"/"&amp;YEAR(B5716)</f>
        <v>3/2026</v>
      </c>
      <c r="AU5716" s="223">
        <f>WEEKNUM(B5716)-WEEKNUM(EOMONTH(B5716,-1)+1)+1</f>
        <v>5</v>
      </c>
      <c r="AV5716" s="209" t="str">
        <f>MONTH(R5716)&amp;"/"&amp;YEAR(R5716)</f>
        <v>1/1900</v>
      </c>
      <c r="AW5716" s="209" t="e">
        <f>WEEKNUM(R5716)-WEEKNUM(EOMONTH(R5716,-1)+1)+1</f>
        <v>#NUM!</v>
      </c>
      <c r="AX5716" s="209">
        <f>IF(BB5716="S",IF(Q5716="1. Aceitou o programa",R5716-B5716,0),0)</f>
        <v>0</v>
      </c>
      <c r="AY5716" s="209">
        <f>IF(BB5716="S",IF(AND(S5716&lt;&gt;"",R5716&lt;&gt;""),S5716-R5716,0),0)</f>
        <v>0</v>
      </c>
      <c r="AZ5716" s="209">
        <f>IF(BB5716="S",IF(Q5716="1. Aceitou o programa",IF(OR(X5716="Não se Aplica",X5716=""),IF(OR(W5716="Não se Aplica",W5716=""),0,W5716-V5716),AVERAGE(X5716-W5716,W5716-V5716)),0),0)</f>
        <v>0</v>
      </c>
      <c r="BA5716" s="209">
        <f>IF(BB5716="S",IF(AND(Q5716="1. Aceitou o programa",AH5716="Realizada"),IFERROR(IF(AG5716="",0,AG5716-R5716),0),0),0)</f>
        <v>0</v>
      </c>
      <c r="BB5716" s="209" t="str">
        <f>_xlfn.XLOOKUP(U5716,'Lista Suspensa'!$AA$20:$AA$23,'Lista Suspensa'!$AB$20:$AB$23,"N/A")</f>
        <v>S</v>
      </c>
    </row>
    <row r="5717" spans="1:54" ht="12" customHeight="1">
      <c r="A5717" s="151" t="s">
        <v>54</v>
      </c>
      <c r="B5717" s="152">
        <v>46112</v>
      </c>
      <c r="C5717" s="153" t="s">
        <v>55</v>
      </c>
      <c r="D5717" s="153" t="s">
        <v>56</v>
      </c>
      <c r="E5717" s="244">
        <v>93122328</v>
      </c>
      <c r="F5717" s="144" t="s">
        <v>10004</v>
      </c>
      <c r="G5717" s="230"/>
      <c r="H5717" s="154">
        <v>28675</v>
      </c>
      <c r="I5717" s="153">
        <v>47</v>
      </c>
      <c r="J5717" s="148" t="s">
        <v>70</v>
      </c>
      <c r="K5717" s="153" t="s">
        <v>101</v>
      </c>
      <c r="L5717" s="153"/>
      <c r="M5717" s="153"/>
      <c r="N5717" s="153"/>
      <c r="O5717" s="155">
        <v>21987930821</v>
      </c>
      <c r="P5717" s="156" t="s">
        <v>60</v>
      </c>
      <c r="Q5717" s="157" t="s">
        <v>8211</v>
      </c>
      <c r="R5717" s="158"/>
      <c r="S5717" s="159"/>
      <c r="T5717" s="159" t="s">
        <v>6983</v>
      </c>
      <c r="U5717" s="159" t="s">
        <v>8212</v>
      </c>
      <c r="V5717" s="154">
        <v>46147</v>
      </c>
      <c r="W5717" s="154">
        <v>46155</v>
      </c>
      <c r="X5717" s="154"/>
      <c r="Y5717" s="160"/>
      <c r="Z5717" s="160"/>
      <c r="AA5717" s="153"/>
      <c r="AB5717" s="153"/>
      <c r="AC5717" s="182" t="e">
        <f t="shared" si="180"/>
        <v>#DIV/0!</v>
      </c>
      <c r="AD5717" s="153" t="e">
        <f t="shared" si="181"/>
        <v>#DIV/0!</v>
      </c>
      <c r="AE5717" s="207"/>
      <c r="AF5717" s="153"/>
      <c r="AG5717" s="159"/>
      <c r="AH5717" s="153"/>
      <c r="AI5717" s="161"/>
      <c r="AJ5717" s="153"/>
      <c r="AK5717" s="153"/>
      <c r="AL5717" s="207"/>
      <c r="AM5717" s="207"/>
      <c r="AN5717" s="207"/>
      <c r="AO5717" s="207"/>
      <c r="AP5717" s="147" t="s">
        <v>54</v>
      </c>
      <c r="AQ5717" s="147"/>
      <c r="AR5717" s="147"/>
      <c r="AS5717" s="209" t="s">
        <v>68</v>
      </c>
      <c r="AT5717" s="223" t="str">
        <f>MONTH(B5717)&amp;"/"&amp;YEAR(B5717)</f>
        <v>3/2026</v>
      </c>
      <c r="AU5717" s="223">
        <f>WEEKNUM(B5717)-WEEKNUM(EOMONTH(B5717,-1)+1)+1</f>
        <v>5</v>
      </c>
      <c r="AV5717" s="209" t="str">
        <f>MONTH(R5717)&amp;"/"&amp;YEAR(R5717)</f>
        <v>1/1900</v>
      </c>
      <c r="AW5717" s="209" t="e">
        <f>WEEKNUM(R5717)-WEEKNUM(EOMONTH(R5717,-1)+1)+1</f>
        <v>#NUM!</v>
      </c>
      <c r="AX5717" s="209">
        <f>IF(BB5717="S",IF(Q5717="1. Aceitou o programa",R5717-B5717,0),0)</f>
        <v>0</v>
      </c>
      <c r="AY5717" s="209">
        <f>IF(BB5717="S",IF(AND(S5717&lt;&gt;"",R5717&lt;&gt;""),S5717-R5717,0),0)</f>
        <v>0</v>
      </c>
      <c r="AZ5717" s="209">
        <f>IF(BB5717="S",IF(Q5717="1. Aceitou o programa",IF(OR(X5717="Não se Aplica",X5717=""),IF(OR(W5717="Não se Aplica",W5717=""),0,W5717-V5717),AVERAGE(X5717-W5717,W5717-V5717)),0),0)</f>
        <v>0</v>
      </c>
      <c r="BA5717" s="209">
        <f>IF(BB5717="S",IF(AND(Q5717="1. Aceitou o programa",AH5717="Realizada"),IFERROR(IF(AG5717="",0,AG5717-R5717),0),0),0)</f>
        <v>0</v>
      </c>
      <c r="BB5717" s="209" t="str">
        <f>_xlfn.XLOOKUP(U5717,'Lista Suspensa'!$AA$20:$AA$23,'Lista Suspensa'!$AB$20:$AB$23,"N/A")</f>
        <v>S</v>
      </c>
    </row>
    <row r="5718" spans="1:54" ht="12" customHeight="1">
      <c r="A5718" s="151" t="s">
        <v>54</v>
      </c>
      <c r="B5718" s="152">
        <v>46112</v>
      </c>
      <c r="C5718" s="153" t="s">
        <v>55</v>
      </c>
      <c r="D5718" s="153" t="s">
        <v>56</v>
      </c>
      <c r="E5718" s="244">
        <v>93015788</v>
      </c>
      <c r="F5718" s="144" t="s">
        <v>10005</v>
      </c>
      <c r="G5718" s="230"/>
      <c r="H5718" s="154">
        <v>28716</v>
      </c>
      <c r="I5718" s="153">
        <v>47</v>
      </c>
      <c r="J5718" s="148" t="s">
        <v>70</v>
      </c>
      <c r="K5718" s="153" t="s">
        <v>101</v>
      </c>
      <c r="L5718" s="153"/>
      <c r="M5718" s="153"/>
      <c r="N5718" s="153"/>
      <c r="O5718" s="155">
        <v>21985392818</v>
      </c>
      <c r="P5718" s="156" t="s">
        <v>60</v>
      </c>
      <c r="Q5718" s="157" t="s">
        <v>8211</v>
      </c>
      <c r="R5718" s="158"/>
      <c r="S5718" s="159"/>
      <c r="T5718" s="159" t="s">
        <v>6983</v>
      </c>
      <c r="U5718" s="159" t="s">
        <v>8212</v>
      </c>
      <c r="V5718" s="154">
        <v>46147</v>
      </c>
      <c r="W5718" s="154">
        <v>46155</v>
      </c>
      <c r="X5718" s="154"/>
      <c r="Y5718" s="160"/>
      <c r="Z5718" s="160"/>
      <c r="AA5718" s="153"/>
      <c r="AB5718" s="153"/>
      <c r="AC5718" s="182" t="e">
        <f t="shared" si="180"/>
        <v>#DIV/0!</v>
      </c>
      <c r="AD5718" s="153" t="e">
        <f t="shared" si="181"/>
        <v>#DIV/0!</v>
      </c>
      <c r="AE5718" s="207"/>
      <c r="AF5718" s="153"/>
      <c r="AG5718" s="159"/>
      <c r="AH5718" s="153"/>
      <c r="AI5718" s="161"/>
      <c r="AJ5718" s="153"/>
      <c r="AK5718" s="153"/>
      <c r="AL5718" s="207"/>
      <c r="AM5718" s="207"/>
      <c r="AN5718" s="207"/>
      <c r="AO5718" s="207"/>
      <c r="AP5718" s="147" t="s">
        <v>54</v>
      </c>
      <c r="AQ5718" s="147"/>
      <c r="AR5718" s="147"/>
      <c r="AS5718" s="209" t="s">
        <v>68</v>
      </c>
      <c r="AT5718" s="223" t="str">
        <f>MONTH(B5718)&amp;"/"&amp;YEAR(B5718)</f>
        <v>3/2026</v>
      </c>
      <c r="AU5718" s="223">
        <f>WEEKNUM(B5718)-WEEKNUM(EOMONTH(B5718,-1)+1)+1</f>
        <v>5</v>
      </c>
      <c r="AV5718" s="209" t="str">
        <f>MONTH(R5718)&amp;"/"&amp;YEAR(R5718)</f>
        <v>1/1900</v>
      </c>
      <c r="AW5718" s="209" t="e">
        <f>WEEKNUM(R5718)-WEEKNUM(EOMONTH(R5718,-1)+1)+1</f>
        <v>#NUM!</v>
      </c>
      <c r="AX5718" s="209">
        <f>IF(BB5718="S",IF(Q5718="1. Aceitou o programa",R5718-B5718,0),0)</f>
        <v>0</v>
      </c>
      <c r="AY5718" s="209">
        <f>IF(BB5718="S",IF(AND(S5718&lt;&gt;"",R5718&lt;&gt;""),S5718-R5718,0),0)</f>
        <v>0</v>
      </c>
      <c r="AZ5718" s="209">
        <f>IF(BB5718="S",IF(Q5718="1. Aceitou o programa",IF(OR(X5718="Não se Aplica",X5718=""),IF(OR(W5718="Não se Aplica",W5718=""),0,W5718-V5718),AVERAGE(X5718-W5718,W5718-V5718)),0),0)</f>
        <v>0</v>
      </c>
      <c r="BA5718" s="209">
        <f>IF(BB5718="S",IF(AND(Q5718="1. Aceitou o programa",AH5718="Realizada"),IFERROR(IF(AG5718="",0,AG5718-R5718),0),0),0)</f>
        <v>0</v>
      </c>
      <c r="BB5718" s="209" t="str">
        <f>_xlfn.XLOOKUP(U5718,'Lista Suspensa'!$AA$20:$AA$23,'Lista Suspensa'!$AB$20:$AB$23,"N/A")</f>
        <v>S</v>
      </c>
    </row>
    <row r="5719" spans="1:54" ht="12" customHeight="1">
      <c r="A5719" s="151" t="s">
        <v>54</v>
      </c>
      <c r="B5719" s="152">
        <v>46112</v>
      </c>
      <c r="C5719" s="153" t="s">
        <v>55</v>
      </c>
      <c r="D5719" s="153" t="s">
        <v>56</v>
      </c>
      <c r="E5719" s="244">
        <v>87513872</v>
      </c>
      <c r="F5719" s="144" t="s">
        <v>10006</v>
      </c>
      <c r="G5719" s="230"/>
      <c r="H5719" s="154">
        <v>28790</v>
      </c>
      <c r="I5719" s="153">
        <v>47</v>
      </c>
      <c r="J5719" s="148" t="s">
        <v>70</v>
      </c>
      <c r="K5719" s="153" t="s">
        <v>101</v>
      </c>
      <c r="L5719" s="153"/>
      <c r="M5719" s="153"/>
      <c r="N5719" s="153"/>
      <c r="O5719" s="155">
        <v>21981394668</v>
      </c>
      <c r="P5719" s="156" t="s">
        <v>60</v>
      </c>
      <c r="Q5719" s="157" t="s">
        <v>8211</v>
      </c>
      <c r="R5719" s="158"/>
      <c r="S5719" s="159"/>
      <c r="T5719" s="159" t="s">
        <v>6983</v>
      </c>
      <c r="U5719" s="159" t="s">
        <v>8212</v>
      </c>
      <c r="V5719" s="154">
        <v>46147</v>
      </c>
      <c r="W5719" s="154">
        <v>46155</v>
      </c>
      <c r="X5719" s="154"/>
      <c r="Y5719" s="160"/>
      <c r="Z5719" s="160"/>
      <c r="AA5719" s="153"/>
      <c r="AB5719" s="153"/>
      <c r="AC5719" s="182" t="e">
        <f t="shared" si="180"/>
        <v>#DIV/0!</v>
      </c>
      <c r="AD5719" s="153" t="e">
        <f t="shared" si="181"/>
        <v>#DIV/0!</v>
      </c>
      <c r="AE5719" s="207"/>
      <c r="AF5719" s="153"/>
      <c r="AG5719" s="159"/>
      <c r="AH5719" s="153"/>
      <c r="AI5719" s="161"/>
      <c r="AJ5719" s="153"/>
      <c r="AK5719" s="153"/>
      <c r="AL5719" s="207"/>
      <c r="AM5719" s="207"/>
      <c r="AN5719" s="207"/>
      <c r="AO5719" s="207"/>
      <c r="AP5719" s="147" t="s">
        <v>54</v>
      </c>
      <c r="AQ5719" s="147"/>
      <c r="AR5719" s="147"/>
      <c r="AS5719" s="209" t="s">
        <v>68</v>
      </c>
      <c r="AT5719" s="223" t="str">
        <f>MONTH(B5719)&amp;"/"&amp;YEAR(B5719)</f>
        <v>3/2026</v>
      </c>
      <c r="AU5719" s="223">
        <f>WEEKNUM(B5719)-WEEKNUM(EOMONTH(B5719,-1)+1)+1</f>
        <v>5</v>
      </c>
      <c r="AV5719" s="209" t="str">
        <f>MONTH(R5719)&amp;"/"&amp;YEAR(R5719)</f>
        <v>1/1900</v>
      </c>
      <c r="AW5719" s="209" t="e">
        <f>WEEKNUM(R5719)-WEEKNUM(EOMONTH(R5719,-1)+1)+1</f>
        <v>#NUM!</v>
      </c>
      <c r="AX5719" s="209">
        <f>IF(BB5719="S",IF(Q5719="1. Aceitou o programa",R5719-B5719,0),0)</f>
        <v>0</v>
      </c>
      <c r="AY5719" s="209">
        <f>IF(BB5719="S",IF(AND(S5719&lt;&gt;"",R5719&lt;&gt;""),S5719-R5719,0),0)</f>
        <v>0</v>
      </c>
      <c r="AZ5719" s="209">
        <f>IF(BB5719="S",IF(Q5719="1. Aceitou o programa",IF(OR(X5719="Não se Aplica",X5719=""),IF(OR(W5719="Não se Aplica",W5719=""),0,W5719-V5719),AVERAGE(X5719-W5719,W5719-V5719)),0),0)</f>
        <v>0</v>
      </c>
      <c r="BA5719" s="209">
        <f>IF(BB5719="S",IF(AND(Q5719="1. Aceitou o programa",AH5719="Realizada"),IFERROR(IF(AG5719="",0,AG5719-R5719),0),0),0)</f>
        <v>0</v>
      </c>
      <c r="BB5719" s="209" t="str">
        <f>_xlfn.XLOOKUP(U5719,'Lista Suspensa'!$AA$20:$AA$23,'Lista Suspensa'!$AB$20:$AB$23,"N/A")</f>
        <v>S</v>
      </c>
    </row>
    <row r="5720" spans="1:54" ht="12" customHeight="1">
      <c r="A5720" s="151" t="s">
        <v>54</v>
      </c>
      <c r="B5720" s="152">
        <v>46112</v>
      </c>
      <c r="C5720" s="153" t="s">
        <v>55</v>
      </c>
      <c r="D5720" s="153" t="s">
        <v>56</v>
      </c>
      <c r="E5720" s="244">
        <v>87029069</v>
      </c>
      <c r="F5720" s="144" t="s">
        <v>10007</v>
      </c>
      <c r="G5720" s="230"/>
      <c r="H5720" s="154">
        <v>28799</v>
      </c>
      <c r="I5720" s="153">
        <v>47</v>
      </c>
      <c r="J5720" s="148" t="s">
        <v>70</v>
      </c>
      <c r="K5720" s="153" t="s">
        <v>101</v>
      </c>
      <c r="L5720" s="153"/>
      <c r="M5720" s="153"/>
      <c r="N5720" s="153"/>
      <c r="O5720" s="155">
        <v>21984099740</v>
      </c>
      <c r="P5720" s="156" t="s">
        <v>60</v>
      </c>
      <c r="Q5720" s="157" t="s">
        <v>8211</v>
      </c>
      <c r="R5720" s="158"/>
      <c r="S5720" s="159"/>
      <c r="T5720" s="159" t="s">
        <v>6983</v>
      </c>
      <c r="U5720" s="159" t="s">
        <v>8212</v>
      </c>
      <c r="V5720" s="154">
        <v>46147</v>
      </c>
      <c r="W5720" s="154">
        <v>46155</v>
      </c>
      <c r="X5720" s="154"/>
      <c r="Y5720" s="160"/>
      <c r="Z5720" s="160"/>
      <c r="AA5720" s="153"/>
      <c r="AB5720" s="153"/>
      <c r="AC5720" s="182" t="e">
        <f t="shared" si="180"/>
        <v>#DIV/0!</v>
      </c>
      <c r="AD5720" s="153" t="e">
        <f t="shared" si="181"/>
        <v>#DIV/0!</v>
      </c>
      <c r="AE5720" s="207"/>
      <c r="AF5720" s="153"/>
      <c r="AG5720" s="159"/>
      <c r="AH5720" s="153"/>
      <c r="AI5720" s="161"/>
      <c r="AJ5720" s="153"/>
      <c r="AK5720" s="153"/>
      <c r="AL5720" s="207"/>
      <c r="AM5720" s="207"/>
      <c r="AN5720" s="207"/>
      <c r="AO5720" s="207"/>
      <c r="AP5720" s="147" t="s">
        <v>54</v>
      </c>
      <c r="AQ5720" s="147"/>
      <c r="AR5720" s="147"/>
      <c r="AS5720" s="209" t="s">
        <v>68</v>
      </c>
      <c r="AT5720" s="223" t="str">
        <f>MONTH(B5720)&amp;"/"&amp;YEAR(B5720)</f>
        <v>3/2026</v>
      </c>
      <c r="AU5720" s="223">
        <f>WEEKNUM(B5720)-WEEKNUM(EOMONTH(B5720,-1)+1)+1</f>
        <v>5</v>
      </c>
      <c r="AV5720" s="209" t="str">
        <f>MONTH(R5720)&amp;"/"&amp;YEAR(R5720)</f>
        <v>1/1900</v>
      </c>
      <c r="AW5720" s="209" t="e">
        <f>WEEKNUM(R5720)-WEEKNUM(EOMONTH(R5720,-1)+1)+1</f>
        <v>#NUM!</v>
      </c>
      <c r="AX5720" s="209">
        <f>IF(BB5720="S",IF(Q5720="1. Aceitou o programa",R5720-B5720,0),0)</f>
        <v>0</v>
      </c>
      <c r="AY5720" s="209">
        <f>IF(BB5720="S",IF(AND(S5720&lt;&gt;"",R5720&lt;&gt;""),S5720-R5720,0),0)</f>
        <v>0</v>
      </c>
      <c r="AZ5720" s="209">
        <f>IF(BB5720="S",IF(Q5720="1. Aceitou o programa",IF(OR(X5720="Não se Aplica",X5720=""),IF(OR(W5720="Não se Aplica",W5720=""),0,W5720-V5720),AVERAGE(X5720-W5720,W5720-V5720)),0),0)</f>
        <v>0</v>
      </c>
      <c r="BA5720" s="209">
        <f>IF(BB5720="S",IF(AND(Q5720="1. Aceitou o programa",AH5720="Realizada"),IFERROR(IF(AG5720="",0,AG5720-R5720),0),0),0)</f>
        <v>0</v>
      </c>
      <c r="BB5720" s="209" t="str">
        <f>_xlfn.XLOOKUP(U5720,'Lista Suspensa'!$AA$20:$AA$23,'Lista Suspensa'!$AB$20:$AB$23,"N/A")</f>
        <v>S</v>
      </c>
    </row>
    <row r="5721" spans="1:54" ht="12" customHeight="1">
      <c r="A5721" s="151" t="s">
        <v>54</v>
      </c>
      <c r="B5721" s="152">
        <v>46112</v>
      </c>
      <c r="C5721" s="153" t="s">
        <v>55</v>
      </c>
      <c r="D5721" s="153" t="s">
        <v>56</v>
      </c>
      <c r="E5721" s="244">
        <v>92934823</v>
      </c>
      <c r="F5721" s="144" t="s">
        <v>10008</v>
      </c>
      <c r="G5721" s="230"/>
      <c r="H5721" s="154">
        <v>28839</v>
      </c>
      <c r="I5721" s="153">
        <v>47</v>
      </c>
      <c r="J5721" s="148" t="s">
        <v>70</v>
      </c>
      <c r="K5721" s="153" t="s">
        <v>101</v>
      </c>
      <c r="L5721" s="153"/>
      <c r="M5721" s="153"/>
      <c r="N5721" s="153"/>
      <c r="O5721" s="155">
        <v>21986868927</v>
      </c>
      <c r="P5721" s="156" t="s">
        <v>60</v>
      </c>
      <c r="Q5721" s="157" t="s">
        <v>8211</v>
      </c>
      <c r="R5721" s="158"/>
      <c r="S5721" s="159"/>
      <c r="T5721" s="159" t="s">
        <v>6983</v>
      </c>
      <c r="U5721" s="159" t="s">
        <v>8212</v>
      </c>
      <c r="V5721" s="154">
        <v>46147</v>
      </c>
      <c r="W5721" s="154">
        <v>46155</v>
      </c>
      <c r="X5721" s="154"/>
      <c r="Y5721" s="160"/>
      <c r="Z5721" s="160"/>
      <c r="AA5721" s="153"/>
      <c r="AB5721" s="153"/>
      <c r="AC5721" s="182" t="e">
        <f t="shared" si="180"/>
        <v>#DIV/0!</v>
      </c>
      <c r="AD5721" s="153" t="e">
        <f t="shared" si="181"/>
        <v>#DIV/0!</v>
      </c>
      <c r="AE5721" s="207"/>
      <c r="AF5721" s="153"/>
      <c r="AG5721" s="159"/>
      <c r="AH5721" s="153"/>
      <c r="AI5721" s="161"/>
      <c r="AJ5721" s="153"/>
      <c r="AK5721" s="153"/>
      <c r="AL5721" s="207"/>
      <c r="AM5721" s="207"/>
      <c r="AN5721" s="207"/>
      <c r="AO5721" s="207"/>
      <c r="AP5721" s="147" t="s">
        <v>54</v>
      </c>
      <c r="AQ5721" s="147"/>
      <c r="AR5721" s="147"/>
      <c r="AS5721" s="209" t="s">
        <v>68</v>
      </c>
      <c r="AT5721" s="223" t="str">
        <f>MONTH(B5721)&amp;"/"&amp;YEAR(B5721)</f>
        <v>3/2026</v>
      </c>
      <c r="AU5721" s="223">
        <f>WEEKNUM(B5721)-WEEKNUM(EOMONTH(B5721,-1)+1)+1</f>
        <v>5</v>
      </c>
      <c r="AV5721" s="209" t="str">
        <f>MONTH(R5721)&amp;"/"&amp;YEAR(R5721)</f>
        <v>1/1900</v>
      </c>
      <c r="AW5721" s="209" t="e">
        <f>WEEKNUM(R5721)-WEEKNUM(EOMONTH(R5721,-1)+1)+1</f>
        <v>#NUM!</v>
      </c>
      <c r="AX5721" s="209">
        <f>IF(BB5721="S",IF(Q5721="1. Aceitou o programa",R5721-B5721,0),0)</f>
        <v>0</v>
      </c>
      <c r="AY5721" s="209">
        <f>IF(BB5721="S",IF(AND(S5721&lt;&gt;"",R5721&lt;&gt;""),S5721-R5721,0),0)</f>
        <v>0</v>
      </c>
      <c r="AZ5721" s="209">
        <f>IF(BB5721="S",IF(Q5721="1. Aceitou o programa",IF(OR(X5721="Não se Aplica",X5721=""),IF(OR(W5721="Não se Aplica",W5721=""),0,W5721-V5721),AVERAGE(X5721-W5721,W5721-V5721)),0),0)</f>
        <v>0</v>
      </c>
      <c r="BA5721" s="209">
        <f>IF(BB5721="S",IF(AND(Q5721="1. Aceitou o programa",AH5721="Realizada"),IFERROR(IF(AG5721="",0,AG5721-R5721),0),0),0)</f>
        <v>0</v>
      </c>
      <c r="BB5721" s="209" t="str">
        <f>_xlfn.XLOOKUP(U5721,'Lista Suspensa'!$AA$20:$AA$23,'Lista Suspensa'!$AB$20:$AB$23,"N/A")</f>
        <v>S</v>
      </c>
    </row>
    <row r="5722" spans="1:54" ht="12" customHeight="1">
      <c r="A5722" s="151" t="s">
        <v>54</v>
      </c>
      <c r="B5722" s="152">
        <v>46112</v>
      </c>
      <c r="C5722" s="153" t="s">
        <v>55</v>
      </c>
      <c r="D5722" s="153" t="s">
        <v>56</v>
      </c>
      <c r="E5722" s="244">
        <v>95706475</v>
      </c>
      <c r="F5722" s="144" t="s">
        <v>10009</v>
      </c>
      <c r="G5722" s="230"/>
      <c r="H5722" s="154">
        <v>28872</v>
      </c>
      <c r="I5722" s="153">
        <v>47</v>
      </c>
      <c r="J5722" s="148" t="s">
        <v>70</v>
      </c>
      <c r="K5722" s="153" t="s">
        <v>101</v>
      </c>
      <c r="L5722" s="153"/>
      <c r="M5722" s="153"/>
      <c r="N5722" s="153"/>
      <c r="O5722" s="155">
        <v>21994249780</v>
      </c>
      <c r="P5722" s="156" t="s">
        <v>60</v>
      </c>
      <c r="Q5722" s="157" t="s">
        <v>8211</v>
      </c>
      <c r="R5722" s="158"/>
      <c r="S5722" s="159"/>
      <c r="T5722" s="159" t="s">
        <v>6983</v>
      </c>
      <c r="U5722" s="159" t="s">
        <v>8212</v>
      </c>
      <c r="V5722" s="154">
        <v>46147</v>
      </c>
      <c r="W5722" s="154">
        <v>46155</v>
      </c>
      <c r="X5722" s="154"/>
      <c r="Y5722" s="160"/>
      <c r="Z5722" s="160"/>
      <c r="AA5722" s="153"/>
      <c r="AB5722" s="153"/>
      <c r="AC5722" s="182" t="e">
        <f t="shared" si="180"/>
        <v>#DIV/0!</v>
      </c>
      <c r="AD5722" s="153" t="e">
        <f t="shared" si="181"/>
        <v>#DIV/0!</v>
      </c>
      <c r="AE5722" s="207"/>
      <c r="AF5722" s="153"/>
      <c r="AG5722" s="159"/>
      <c r="AH5722" s="153"/>
      <c r="AI5722" s="161"/>
      <c r="AJ5722" s="153"/>
      <c r="AK5722" s="153"/>
      <c r="AL5722" s="207"/>
      <c r="AM5722" s="207"/>
      <c r="AN5722" s="207"/>
      <c r="AO5722" s="207"/>
      <c r="AP5722" s="147" t="s">
        <v>54</v>
      </c>
      <c r="AQ5722" s="147"/>
      <c r="AR5722" s="147"/>
      <c r="AS5722" s="209" t="s">
        <v>68</v>
      </c>
      <c r="AT5722" s="223" t="str">
        <f>MONTH(B5722)&amp;"/"&amp;YEAR(B5722)</f>
        <v>3/2026</v>
      </c>
      <c r="AU5722" s="223">
        <f>WEEKNUM(B5722)-WEEKNUM(EOMONTH(B5722,-1)+1)+1</f>
        <v>5</v>
      </c>
      <c r="AV5722" s="209" t="str">
        <f>MONTH(R5722)&amp;"/"&amp;YEAR(R5722)</f>
        <v>1/1900</v>
      </c>
      <c r="AW5722" s="209" t="e">
        <f>WEEKNUM(R5722)-WEEKNUM(EOMONTH(R5722,-1)+1)+1</f>
        <v>#NUM!</v>
      </c>
      <c r="AX5722" s="209">
        <f>IF(BB5722="S",IF(Q5722="1. Aceitou o programa",R5722-B5722,0),0)</f>
        <v>0</v>
      </c>
      <c r="AY5722" s="209">
        <f>IF(BB5722="S",IF(AND(S5722&lt;&gt;"",R5722&lt;&gt;""),S5722-R5722,0),0)</f>
        <v>0</v>
      </c>
      <c r="AZ5722" s="209">
        <f>IF(BB5722="S",IF(Q5722="1. Aceitou o programa",IF(OR(X5722="Não se Aplica",X5722=""),IF(OR(W5722="Não se Aplica",W5722=""),0,W5722-V5722),AVERAGE(X5722-W5722,W5722-V5722)),0),0)</f>
        <v>0</v>
      </c>
      <c r="BA5722" s="209">
        <f>IF(BB5722="S",IF(AND(Q5722="1. Aceitou o programa",AH5722="Realizada"),IFERROR(IF(AG5722="",0,AG5722-R5722),0),0),0)</f>
        <v>0</v>
      </c>
      <c r="BB5722" s="209" t="str">
        <f>_xlfn.XLOOKUP(U5722,'Lista Suspensa'!$AA$20:$AA$23,'Lista Suspensa'!$AB$20:$AB$23,"N/A")</f>
        <v>S</v>
      </c>
    </row>
    <row r="5723" spans="1:54" ht="12" customHeight="1">
      <c r="A5723" s="151" t="s">
        <v>54</v>
      </c>
      <c r="B5723" s="152">
        <v>46112</v>
      </c>
      <c r="C5723" s="153" t="s">
        <v>55</v>
      </c>
      <c r="D5723" s="153" t="s">
        <v>56</v>
      </c>
      <c r="E5723" s="244">
        <v>95016257</v>
      </c>
      <c r="F5723" s="144" t="s">
        <v>10010</v>
      </c>
      <c r="G5723" s="230"/>
      <c r="H5723" s="154">
        <v>28889</v>
      </c>
      <c r="I5723" s="153">
        <v>47</v>
      </c>
      <c r="J5723" s="148" t="s">
        <v>58</v>
      </c>
      <c r="K5723" s="153" t="s">
        <v>101</v>
      </c>
      <c r="L5723" s="153"/>
      <c r="M5723" s="153"/>
      <c r="N5723" s="153"/>
      <c r="O5723" s="155">
        <v>21986408061</v>
      </c>
      <c r="P5723" s="156" t="s">
        <v>60</v>
      </c>
      <c r="Q5723" s="157" t="s">
        <v>8211</v>
      </c>
      <c r="R5723" s="158"/>
      <c r="S5723" s="159"/>
      <c r="T5723" s="159" t="s">
        <v>6983</v>
      </c>
      <c r="U5723" s="159" t="s">
        <v>8212</v>
      </c>
      <c r="V5723" s="154">
        <v>46147</v>
      </c>
      <c r="W5723" s="154">
        <v>46155</v>
      </c>
      <c r="X5723" s="154"/>
      <c r="Y5723" s="160"/>
      <c r="Z5723" s="160"/>
      <c r="AA5723" s="153"/>
      <c r="AB5723" s="153"/>
      <c r="AC5723" s="182" t="e">
        <f t="shared" si="180"/>
        <v>#DIV/0!</v>
      </c>
      <c r="AD5723" s="153" t="e">
        <f t="shared" si="181"/>
        <v>#DIV/0!</v>
      </c>
      <c r="AE5723" s="207"/>
      <c r="AF5723" s="153"/>
      <c r="AG5723" s="159"/>
      <c r="AH5723" s="153"/>
      <c r="AI5723" s="161"/>
      <c r="AJ5723" s="153"/>
      <c r="AK5723" s="153"/>
      <c r="AL5723" s="207"/>
      <c r="AM5723" s="207"/>
      <c r="AN5723" s="207"/>
      <c r="AO5723" s="207"/>
      <c r="AP5723" s="147" t="s">
        <v>54</v>
      </c>
      <c r="AQ5723" s="147"/>
      <c r="AR5723" s="147"/>
      <c r="AS5723" s="209" t="s">
        <v>68</v>
      </c>
      <c r="AT5723" s="223" t="str">
        <f>MONTH(B5723)&amp;"/"&amp;YEAR(B5723)</f>
        <v>3/2026</v>
      </c>
      <c r="AU5723" s="223">
        <f>WEEKNUM(B5723)-WEEKNUM(EOMONTH(B5723,-1)+1)+1</f>
        <v>5</v>
      </c>
      <c r="AV5723" s="209" t="str">
        <f>MONTH(R5723)&amp;"/"&amp;YEAR(R5723)</f>
        <v>1/1900</v>
      </c>
      <c r="AW5723" s="209" t="e">
        <f>WEEKNUM(R5723)-WEEKNUM(EOMONTH(R5723,-1)+1)+1</f>
        <v>#NUM!</v>
      </c>
      <c r="AX5723" s="209">
        <f>IF(BB5723="S",IF(Q5723="1. Aceitou o programa",R5723-B5723,0),0)</f>
        <v>0</v>
      </c>
      <c r="AY5723" s="209">
        <f>IF(BB5723="S",IF(AND(S5723&lt;&gt;"",R5723&lt;&gt;""),S5723-R5723,0),0)</f>
        <v>0</v>
      </c>
      <c r="AZ5723" s="209">
        <f>IF(BB5723="S",IF(Q5723="1. Aceitou o programa",IF(OR(X5723="Não se Aplica",X5723=""),IF(OR(W5723="Não se Aplica",W5723=""),0,W5723-V5723),AVERAGE(X5723-W5723,W5723-V5723)),0),0)</f>
        <v>0</v>
      </c>
      <c r="BA5723" s="209">
        <f>IF(BB5723="S",IF(AND(Q5723="1. Aceitou o programa",AH5723="Realizada"),IFERROR(IF(AG5723="",0,AG5723-R5723),0),0),0)</f>
        <v>0</v>
      </c>
      <c r="BB5723" s="209" t="str">
        <f>_xlfn.XLOOKUP(U5723,'Lista Suspensa'!$AA$20:$AA$23,'Lista Suspensa'!$AB$20:$AB$23,"N/A")</f>
        <v>S</v>
      </c>
    </row>
    <row r="5724" spans="1:54" ht="12" customHeight="1">
      <c r="A5724" s="151" t="s">
        <v>54</v>
      </c>
      <c r="B5724" s="152">
        <v>46112</v>
      </c>
      <c r="C5724" s="153" t="s">
        <v>55</v>
      </c>
      <c r="D5724" s="153" t="s">
        <v>56</v>
      </c>
      <c r="E5724" s="244">
        <v>95072588</v>
      </c>
      <c r="F5724" s="144" t="s">
        <v>10011</v>
      </c>
      <c r="G5724" s="230"/>
      <c r="H5724" s="154">
        <v>28933</v>
      </c>
      <c r="I5724" s="153">
        <v>47</v>
      </c>
      <c r="J5724" s="148" t="s">
        <v>70</v>
      </c>
      <c r="K5724" s="153" t="s">
        <v>101</v>
      </c>
      <c r="L5724" s="153"/>
      <c r="M5724" s="153"/>
      <c r="N5724" s="153"/>
      <c r="O5724" s="155">
        <v>21980797312</v>
      </c>
      <c r="P5724" s="156" t="s">
        <v>60</v>
      </c>
      <c r="Q5724" s="157" t="s">
        <v>8211</v>
      </c>
      <c r="R5724" s="158"/>
      <c r="S5724" s="159"/>
      <c r="T5724" s="159" t="s">
        <v>6983</v>
      </c>
      <c r="U5724" s="159" t="s">
        <v>8212</v>
      </c>
      <c r="V5724" s="154">
        <v>46147</v>
      </c>
      <c r="W5724" s="154">
        <v>46155</v>
      </c>
      <c r="X5724" s="154"/>
      <c r="Y5724" s="160"/>
      <c r="Z5724" s="160"/>
      <c r="AA5724" s="153"/>
      <c r="AB5724" s="153"/>
      <c r="AC5724" s="182" t="e">
        <f t="shared" si="180"/>
        <v>#DIV/0!</v>
      </c>
      <c r="AD5724" s="153" t="e">
        <f t="shared" si="181"/>
        <v>#DIV/0!</v>
      </c>
      <c r="AE5724" s="207"/>
      <c r="AF5724" s="153"/>
      <c r="AG5724" s="159"/>
      <c r="AH5724" s="153"/>
      <c r="AI5724" s="161"/>
      <c r="AJ5724" s="153"/>
      <c r="AK5724" s="153"/>
      <c r="AL5724" s="207"/>
      <c r="AM5724" s="207"/>
      <c r="AN5724" s="207"/>
      <c r="AO5724" s="207"/>
      <c r="AP5724" s="147" t="s">
        <v>54</v>
      </c>
      <c r="AQ5724" s="147"/>
      <c r="AR5724" s="147"/>
      <c r="AS5724" s="209" t="s">
        <v>68</v>
      </c>
      <c r="AT5724" s="223" t="str">
        <f>MONTH(B5724)&amp;"/"&amp;YEAR(B5724)</f>
        <v>3/2026</v>
      </c>
      <c r="AU5724" s="223">
        <f>WEEKNUM(B5724)-WEEKNUM(EOMONTH(B5724,-1)+1)+1</f>
        <v>5</v>
      </c>
      <c r="AV5724" s="209" t="str">
        <f>MONTH(R5724)&amp;"/"&amp;YEAR(R5724)</f>
        <v>1/1900</v>
      </c>
      <c r="AW5724" s="209" t="e">
        <f>WEEKNUM(R5724)-WEEKNUM(EOMONTH(R5724,-1)+1)+1</f>
        <v>#NUM!</v>
      </c>
      <c r="AX5724" s="209">
        <f>IF(BB5724="S",IF(Q5724="1. Aceitou o programa",R5724-B5724,0),0)</f>
        <v>0</v>
      </c>
      <c r="AY5724" s="209">
        <f>IF(BB5724="S",IF(AND(S5724&lt;&gt;"",R5724&lt;&gt;""),S5724-R5724,0),0)</f>
        <v>0</v>
      </c>
      <c r="AZ5724" s="209">
        <f>IF(BB5724="S",IF(Q5724="1. Aceitou o programa",IF(OR(X5724="Não se Aplica",X5724=""),IF(OR(W5724="Não se Aplica",W5724=""),0,W5724-V5724),AVERAGE(X5724-W5724,W5724-V5724)),0),0)</f>
        <v>0</v>
      </c>
      <c r="BA5724" s="209">
        <f>IF(BB5724="S",IF(AND(Q5724="1. Aceitou o programa",AH5724="Realizada"),IFERROR(IF(AG5724="",0,AG5724-R5724),0),0),0)</f>
        <v>0</v>
      </c>
      <c r="BB5724" s="209" t="str">
        <f>_xlfn.XLOOKUP(U5724,'Lista Suspensa'!$AA$20:$AA$23,'Lista Suspensa'!$AB$20:$AB$23,"N/A")</f>
        <v>S</v>
      </c>
    </row>
    <row r="5725" spans="1:54" ht="12" customHeight="1">
      <c r="A5725" s="151" t="s">
        <v>54</v>
      </c>
      <c r="B5725" s="152">
        <v>46112</v>
      </c>
      <c r="C5725" s="153" t="s">
        <v>55</v>
      </c>
      <c r="D5725" s="153" t="s">
        <v>56</v>
      </c>
      <c r="E5725" s="244">
        <v>884339840</v>
      </c>
      <c r="F5725" s="144" t="s">
        <v>10012</v>
      </c>
      <c r="G5725" s="230"/>
      <c r="H5725" s="154">
        <v>28937</v>
      </c>
      <c r="I5725" s="153">
        <v>47</v>
      </c>
      <c r="J5725" s="148" t="s">
        <v>70</v>
      </c>
      <c r="K5725" s="153" t="s">
        <v>101</v>
      </c>
      <c r="L5725" s="153"/>
      <c r="M5725" s="153"/>
      <c r="N5725" s="153"/>
      <c r="O5725" s="155">
        <v>21997510607</v>
      </c>
      <c r="P5725" s="156" t="s">
        <v>60</v>
      </c>
      <c r="Q5725" s="157" t="s">
        <v>8211</v>
      </c>
      <c r="R5725" s="158"/>
      <c r="S5725" s="159"/>
      <c r="T5725" s="159" t="s">
        <v>6983</v>
      </c>
      <c r="U5725" s="159" t="s">
        <v>8212</v>
      </c>
      <c r="V5725" s="154">
        <v>46147</v>
      </c>
      <c r="W5725" s="154">
        <v>46155</v>
      </c>
      <c r="X5725" s="154"/>
      <c r="Y5725" s="160"/>
      <c r="Z5725" s="160"/>
      <c r="AA5725" s="153"/>
      <c r="AB5725" s="153"/>
      <c r="AC5725" s="182" t="e">
        <f t="shared" si="180"/>
        <v>#DIV/0!</v>
      </c>
      <c r="AD5725" s="153" t="e">
        <f t="shared" si="181"/>
        <v>#DIV/0!</v>
      </c>
      <c r="AE5725" s="207"/>
      <c r="AF5725" s="153"/>
      <c r="AG5725" s="159"/>
      <c r="AH5725" s="153"/>
      <c r="AI5725" s="161"/>
      <c r="AJ5725" s="153"/>
      <c r="AK5725" s="153"/>
      <c r="AL5725" s="207"/>
      <c r="AM5725" s="207"/>
      <c r="AN5725" s="207"/>
      <c r="AO5725" s="207"/>
      <c r="AP5725" s="147" t="s">
        <v>54</v>
      </c>
      <c r="AQ5725" s="147"/>
      <c r="AR5725" s="147"/>
      <c r="AS5725" s="209" t="s">
        <v>68</v>
      </c>
      <c r="AT5725" s="223" t="str">
        <f>MONTH(B5725)&amp;"/"&amp;YEAR(B5725)</f>
        <v>3/2026</v>
      </c>
      <c r="AU5725" s="223">
        <f>WEEKNUM(B5725)-WEEKNUM(EOMONTH(B5725,-1)+1)+1</f>
        <v>5</v>
      </c>
      <c r="AV5725" s="209" t="str">
        <f>MONTH(R5725)&amp;"/"&amp;YEAR(R5725)</f>
        <v>1/1900</v>
      </c>
      <c r="AW5725" s="209" t="e">
        <f>WEEKNUM(R5725)-WEEKNUM(EOMONTH(R5725,-1)+1)+1</f>
        <v>#NUM!</v>
      </c>
      <c r="AX5725" s="209">
        <f>IF(BB5725="S",IF(Q5725="1. Aceitou o programa",R5725-B5725,0),0)</f>
        <v>0</v>
      </c>
      <c r="AY5725" s="209">
        <f>IF(BB5725="S",IF(AND(S5725&lt;&gt;"",R5725&lt;&gt;""),S5725-R5725,0),0)</f>
        <v>0</v>
      </c>
      <c r="AZ5725" s="209">
        <f>IF(BB5725="S",IF(Q5725="1. Aceitou o programa",IF(OR(X5725="Não se Aplica",X5725=""),IF(OR(W5725="Não se Aplica",W5725=""),0,W5725-V5725),AVERAGE(X5725-W5725,W5725-V5725)),0),0)</f>
        <v>0</v>
      </c>
      <c r="BA5725" s="209">
        <f>IF(BB5725="S",IF(AND(Q5725="1. Aceitou o programa",AH5725="Realizada"),IFERROR(IF(AG5725="",0,AG5725-R5725),0),0),0)</f>
        <v>0</v>
      </c>
      <c r="BB5725" s="209" t="str">
        <f>_xlfn.XLOOKUP(U5725,'Lista Suspensa'!$AA$20:$AA$23,'Lista Suspensa'!$AB$20:$AB$23,"N/A")</f>
        <v>S</v>
      </c>
    </row>
    <row r="5726" spans="1:54" ht="12" customHeight="1">
      <c r="A5726" s="151" t="s">
        <v>54</v>
      </c>
      <c r="B5726" s="152">
        <v>46112</v>
      </c>
      <c r="C5726" s="153" t="s">
        <v>55</v>
      </c>
      <c r="D5726" s="153" t="s">
        <v>56</v>
      </c>
      <c r="E5726" s="244">
        <v>93850498</v>
      </c>
      <c r="F5726" s="144" t="s">
        <v>10013</v>
      </c>
      <c r="G5726" s="230"/>
      <c r="H5726" s="154">
        <v>29000</v>
      </c>
      <c r="I5726" s="153">
        <v>46</v>
      </c>
      <c r="J5726" s="148" t="s">
        <v>70</v>
      </c>
      <c r="K5726" s="153" t="s">
        <v>101</v>
      </c>
      <c r="L5726" s="153"/>
      <c r="M5726" s="153"/>
      <c r="N5726" s="153"/>
      <c r="O5726" s="155">
        <v>21973822684</v>
      </c>
      <c r="P5726" s="156" t="s">
        <v>60</v>
      </c>
      <c r="Q5726" s="157" t="s">
        <v>8211</v>
      </c>
      <c r="R5726" s="158"/>
      <c r="S5726" s="159"/>
      <c r="T5726" s="159" t="s">
        <v>6983</v>
      </c>
      <c r="U5726" s="159" t="s">
        <v>8212</v>
      </c>
      <c r="V5726" s="154">
        <v>46147</v>
      </c>
      <c r="W5726" s="154">
        <v>46155</v>
      </c>
      <c r="X5726" s="154"/>
      <c r="Y5726" s="160"/>
      <c r="Z5726" s="160"/>
      <c r="AA5726" s="153"/>
      <c r="AB5726" s="153"/>
      <c r="AC5726" s="182" t="e">
        <f t="shared" si="180"/>
        <v>#DIV/0!</v>
      </c>
      <c r="AD5726" s="153" t="e">
        <f t="shared" si="181"/>
        <v>#DIV/0!</v>
      </c>
      <c r="AE5726" s="207"/>
      <c r="AF5726" s="153"/>
      <c r="AG5726" s="159"/>
      <c r="AH5726" s="153"/>
      <c r="AI5726" s="161"/>
      <c r="AJ5726" s="153"/>
      <c r="AK5726" s="153"/>
      <c r="AL5726" s="207"/>
      <c r="AM5726" s="207"/>
      <c r="AN5726" s="207"/>
      <c r="AO5726" s="207"/>
      <c r="AP5726" s="147" t="s">
        <v>54</v>
      </c>
      <c r="AQ5726" s="147"/>
      <c r="AR5726" s="147"/>
      <c r="AS5726" s="209" t="s">
        <v>68</v>
      </c>
      <c r="AT5726" s="223" t="str">
        <f>MONTH(B5726)&amp;"/"&amp;YEAR(B5726)</f>
        <v>3/2026</v>
      </c>
      <c r="AU5726" s="223">
        <f>WEEKNUM(B5726)-WEEKNUM(EOMONTH(B5726,-1)+1)+1</f>
        <v>5</v>
      </c>
      <c r="AV5726" s="209" t="str">
        <f>MONTH(R5726)&amp;"/"&amp;YEAR(R5726)</f>
        <v>1/1900</v>
      </c>
      <c r="AW5726" s="209" t="e">
        <f>WEEKNUM(R5726)-WEEKNUM(EOMONTH(R5726,-1)+1)+1</f>
        <v>#NUM!</v>
      </c>
      <c r="AX5726" s="209">
        <f>IF(BB5726="S",IF(Q5726="1. Aceitou o programa",R5726-B5726,0),0)</f>
        <v>0</v>
      </c>
      <c r="AY5726" s="209">
        <f>IF(BB5726="S",IF(AND(S5726&lt;&gt;"",R5726&lt;&gt;""),S5726-R5726,0),0)</f>
        <v>0</v>
      </c>
      <c r="AZ5726" s="209">
        <f>IF(BB5726="S",IF(Q5726="1. Aceitou o programa",IF(OR(X5726="Não se Aplica",X5726=""),IF(OR(W5726="Não se Aplica",W5726=""),0,W5726-V5726),AVERAGE(X5726-W5726,W5726-V5726)),0),0)</f>
        <v>0</v>
      </c>
      <c r="BA5726" s="209">
        <f>IF(BB5726="S",IF(AND(Q5726="1. Aceitou o programa",AH5726="Realizada"),IFERROR(IF(AG5726="",0,AG5726-R5726),0),0),0)</f>
        <v>0</v>
      </c>
      <c r="BB5726" s="209" t="str">
        <f>_xlfn.XLOOKUP(U5726,'Lista Suspensa'!$AA$20:$AA$23,'Lista Suspensa'!$AB$20:$AB$23,"N/A")</f>
        <v>S</v>
      </c>
    </row>
    <row r="5727" spans="1:54" ht="12" customHeight="1">
      <c r="A5727" s="151" t="s">
        <v>54</v>
      </c>
      <c r="B5727" s="152">
        <v>46112</v>
      </c>
      <c r="C5727" s="153" t="s">
        <v>55</v>
      </c>
      <c r="D5727" s="153" t="s">
        <v>56</v>
      </c>
      <c r="E5727" s="244">
        <v>815649932</v>
      </c>
      <c r="F5727" s="144" t="s">
        <v>10014</v>
      </c>
      <c r="G5727" s="230"/>
      <c r="H5727" s="154">
        <v>29061</v>
      </c>
      <c r="I5727" s="153">
        <v>46</v>
      </c>
      <c r="J5727" s="148" t="s">
        <v>70</v>
      </c>
      <c r="K5727" s="153" t="s">
        <v>101</v>
      </c>
      <c r="L5727" s="153"/>
      <c r="M5727" s="153"/>
      <c r="N5727" s="153"/>
      <c r="O5727" s="155">
        <v>21992562790</v>
      </c>
      <c r="P5727" s="156" t="s">
        <v>60</v>
      </c>
      <c r="Q5727" s="157" t="s">
        <v>8211</v>
      </c>
      <c r="R5727" s="158"/>
      <c r="S5727" s="159"/>
      <c r="T5727" s="159" t="s">
        <v>6983</v>
      </c>
      <c r="U5727" s="159" t="s">
        <v>8212</v>
      </c>
      <c r="V5727" s="154">
        <v>46147</v>
      </c>
      <c r="W5727" s="154">
        <v>46155</v>
      </c>
      <c r="X5727" s="154"/>
      <c r="Y5727" s="160"/>
      <c r="Z5727" s="160"/>
      <c r="AA5727" s="153"/>
      <c r="AB5727" s="153"/>
      <c r="AC5727" s="182" t="e">
        <f t="shared" si="180"/>
        <v>#DIV/0!</v>
      </c>
      <c r="AD5727" s="153" t="e">
        <f t="shared" si="181"/>
        <v>#DIV/0!</v>
      </c>
      <c r="AE5727" s="207"/>
      <c r="AF5727" s="153"/>
      <c r="AG5727" s="159"/>
      <c r="AH5727" s="153"/>
      <c r="AI5727" s="161"/>
      <c r="AJ5727" s="153"/>
      <c r="AK5727" s="153"/>
      <c r="AL5727" s="207"/>
      <c r="AM5727" s="207"/>
      <c r="AN5727" s="207"/>
      <c r="AO5727" s="207"/>
      <c r="AP5727" s="147" t="s">
        <v>54</v>
      </c>
      <c r="AQ5727" s="147"/>
      <c r="AR5727" s="147"/>
      <c r="AS5727" s="209" t="s">
        <v>68</v>
      </c>
      <c r="AT5727" s="223" t="str">
        <f>MONTH(B5727)&amp;"/"&amp;YEAR(B5727)</f>
        <v>3/2026</v>
      </c>
      <c r="AU5727" s="223">
        <f>WEEKNUM(B5727)-WEEKNUM(EOMONTH(B5727,-1)+1)+1</f>
        <v>5</v>
      </c>
      <c r="AV5727" s="209" t="str">
        <f>MONTH(R5727)&amp;"/"&amp;YEAR(R5727)</f>
        <v>1/1900</v>
      </c>
      <c r="AW5727" s="209" t="e">
        <f>WEEKNUM(R5727)-WEEKNUM(EOMONTH(R5727,-1)+1)+1</f>
        <v>#NUM!</v>
      </c>
      <c r="AX5727" s="209">
        <f>IF(BB5727="S",IF(Q5727="1. Aceitou o programa",R5727-B5727,0),0)</f>
        <v>0</v>
      </c>
      <c r="AY5727" s="209">
        <f>IF(BB5727="S",IF(AND(S5727&lt;&gt;"",R5727&lt;&gt;""),S5727-R5727,0),0)</f>
        <v>0</v>
      </c>
      <c r="AZ5727" s="209">
        <f>IF(BB5727="S",IF(Q5727="1. Aceitou o programa",IF(OR(X5727="Não se Aplica",X5727=""),IF(OR(W5727="Não se Aplica",W5727=""),0,W5727-V5727),AVERAGE(X5727-W5727,W5727-V5727)),0),0)</f>
        <v>0</v>
      </c>
      <c r="BA5727" s="209">
        <f>IF(BB5727="S",IF(AND(Q5727="1. Aceitou o programa",AH5727="Realizada"),IFERROR(IF(AG5727="",0,AG5727-R5727),0),0),0)</f>
        <v>0</v>
      </c>
      <c r="BB5727" s="209" t="str">
        <f>_xlfn.XLOOKUP(U5727,'Lista Suspensa'!$AA$20:$AA$23,'Lista Suspensa'!$AB$20:$AB$23,"N/A")</f>
        <v>S</v>
      </c>
    </row>
    <row r="5728" spans="1:54" ht="12" customHeight="1">
      <c r="A5728" s="151" t="s">
        <v>54</v>
      </c>
      <c r="B5728" s="152">
        <v>46112</v>
      </c>
      <c r="C5728" s="153" t="s">
        <v>55</v>
      </c>
      <c r="D5728" s="153" t="s">
        <v>56</v>
      </c>
      <c r="E5728" s="244">
        <v>94233887</v>
      </c>
      <c r="F5728" s="144" t="s">
        <v>10015</v>
      </c>
      <c r="G5728" s="230"/>
      <c r="H5728" s="154">
        <v>29092</v>
      </c>
      <c r="I5728" s="153">
        <v>46</v>
      </c>
      <c r="J5728" s="148" t="s">
        <v>70</v>
      </c>
      <c r="K5728" s="153" t="s">
        <v>101</v>
      </c>
      <c r="L5728" s="153"/>
      <c r="M5728" s="153"/>
      <c r="N5728" s="153"/>
      <c r="O5728" s="155">
        <v>11964435864</v>
      </c>
      <c r="P5728" s="156" t="s">
        <v>60</v>
      </c>
      <c r="Q5728" s="157" t="s">
        <v>8211</v>
      </c>
      <c r="R5728" s="158"/>
      <c r="S5728" s="159"/>
      <c r="T5728" s="159" t="s">
        <v>6983</v>
      </c>
      <c r="U5728" s="159" t="s">
        <v>8212</v>
      </c>
      <c r="V5728" s="154">
        <v>46147</v>
      </c>
      <c r="W5728" s="154">
        <v>46155</v>
      </c>
      <c r="X5728" s="154"/>
      <c r="Y5728" s="160"/>
      <c r="Z5728" s="160"/>
      <c r="AA5728" s="153"/>
      <c r="AB5728" s="153"/>
      <c r="AC5728" s="182" t="e">
        <f t="shared" si="180"/>
        <v>#DIV/0!</v>
      </c>
      <c r="AD5728" s="153" t="e">
        <f t="shared" si="181"/>
        <v>#DIV/0!</v>
      </c>
      <c r="AE5728" s="207"/>
      <c r="AF5728" s="153"/>
      <c r="AG5728" s="159"/>
      <c r="AH5728" s="153"/>
      <c r="AI5728" s="161"/>
      <c r="AJ5728" s="153"/>
      <c r="AK5728" s="153"/>
      <c r="AL5728" s="207"/>
      <c r="AM5728" s="207"/>
      <c r="AN5728" s="207"/>
      <c r="AO5728" s="207"/>
      <c r="AP5728" s="147" t="s">
        <v>54</v>
      </c>
      <c r="AQ5728" s="147"/>
      <c r="AR5728" s="147"/>
      <c r="AS5728" s="209" t="s">
        <v>68</v>
      </c>
      <c r="AT5728" s="223" t="str">
        <f>MONTH(B5728)&amp;"/"&amp;YEAR(B5728)</f>
        <v>3/2026</v>
      </c>
      <c r="AU5728" s="223">
        <f>WEEKNUM(B5728)-WEEKNUM(EOMONTH(B5728,-1)+1)+1</f>
        <v>5</v>
      </c>
      <c r="AV5728" s="209" t="str">
        <f>MONTH(R5728)&amp;"/"&amp;YEAR(R5728)</f>
        <v>1/1900</v>
      </c>
      <c r="AW5728" s="209" t="e">
        <f>WEEKNUM(R5728)-WEEKNUM(EOMONTH(R5728,-1)+1)+1</f>
        <v>#NUM!</v>
      </c>
      <c r="AX5728" s="209">
        <f>IF(BB5728="S",IF(Q5728="1. Aceitou o programa",R5728-B5728,0),0)</f>
        <v>0</v>
      </c>
      <c r="AY5728" s="209">
        <f>IF(BB5728="S",IF(AND(S5728&lt;&gt;"",R5728&lt;&gt;""),S5728-R5728,0),0)</f>
        <v>0</v>
      </c>
      <c r="AZ5728" s="209">
        <f>IF(BB5728="S",IF(Q5728="1. Aceitou o programa",IF(OR(X5728="Não se Aplica",X5728=""),IF(OR(W5728="Não se Aplica",W5728=""),0,W5728-V5728),AVERAGE(X5728-W5728,W5728-V5728)),0),0)</f>
        <v>0</v>
      </c>
      <c r="BA5728" s="209">
        <f>IF(BB5728="S",IF(AND(Q5728="1. Aceitou o programa",AH5728="Realizada"),IFERROR(IF(AG5728="",0,AG5728-R5728),0),0),0)</f>
        <v>0</v>
      </c>
      <c r="BB5728" s="209" t="str">
        <f>_xlfn.XLOOKUP(U5728,'Lista Suspensa'!$AA$20:$AA$23,'Lista Suspensa'!$AB$20:$AB$23,"N/A")</f>
        <v>S</v>
      </c>
    </row>
    <row r="5729" spans="1:54" ht="12" customHeight="1">
      <c r="A5729" s="151" t="s">
        <v>54</v>
      </c>
      <c r="B5729" s="152">
        <v>46112</v>
      </c>
      <c r="C5729" s="153" t="s">
        <v>55</v>
      </c>
      <c r="D5729" s="153" t="s">
        <v>56</v>
      </c>
      <c r="E5729" s="244">
        <v>94012799</v>
      </c>
      <c r="F5729" s="144" t="s">
        <v>10016</v>
      </c>
      <c r="G5729" s="230"/>
      <c r="H5729" s="154">
        <v>29108</v>
      </c>
      <c r="I5729" s="153">
        <v>46</v>
      </c>
      <c r="J5729" s="148" t="s">
        <v>70</v>
      </c>
      <c r="K5729" s="153" t="s">
        <v>101</v>
      </c>
      <c r="L5729" s="153"/>
      <c r="M5729" s="153"/>
      <c r="N5729" s="153"/>
      <c r="O5729" s="155">
        <v>21971746399</v>
      </c>
      <c r="P5729" s="156" t="s">
        <v>60</v>
      </c>
      <c r="Q5729" s="157" t="s">
        <v>8211</v>
      </c>
      <c r="R5729" s="158"/>
      <c r="S5729" s="159"/>
      <c r="T5729" s="159" t="s">
        <v>6983</v>
      </c>
      <c r="U5729" s="159" t="s">
        <v>8212</v>
      </c>
      <c r="V5729" s="154">
        <v>46147</v>
      </c>
      <c r="W5729" s="154">
        <v>46155</v>
      </c>
      <c r="X5729" s="154"/>
      <c r="Y5729" s="160"/>
      <c r="Z5729" s="160"/>
      <c r="AA5729" s="153"/>
      <c r="AB5729" s="153"/>
      <c r="AC5729" s="182" t="e">
        <f t="shared" si="180"/>
        <v>#DIV/0!</v>
      </c>
      <c r="AD5729" s="153" t="e">
        <f t="shared" si="181"/>
        <v>#DIV/0!</v>
      </c>
      <c r="AE5729" s="207"/>
      <c r="AF5729" s="153"/>
      <c r="AG5729" s="159"/>
      <c r="AH5729" s="153"/>
      <c r="AI5729" s="161"/>
      <c r="AJ5729" s="153"/>
      <c r="AK5729" s="153"/>
      <c r="AL5729" s="207"/>
      <c r="AM5729" s="207"/>
      <c r="AN5729" s="207"/>
      <c r="AO5729" s="207"/>
      <c r="AP5729" s="147" t="s">
        <v>54</v>
      </c>
      <c r="AQ5729" s="147"/>
      <c r="AR5729" s="147"/>
      <c r="AS5729" s="209" t="s">
        <v>68</v>
      </c>
      <c r="AT5729" s="223" t="str">
        <f>MONTH(B5729)&amp;"/"&amp;YEAR(B5729)</f>
        <v>3/2026</v>
      </c>
      <c r="AU5729" s="223">
        <f>WEEKNUM(B5729)-WEEKNUM(EOMONTH(B5729,-1)+1)+1</f>
        <v>5</v>
      </c>
      <c r="AV5729" s="209" t="str">
        <f>MONTH(R5729)&amp;"/"&amp;YEAR(R5729)</f>
        <v>1/1900</v>
      </c>
      <c r="AW5729" s="209" t="e">
        <f>WEEKNUM(R5729)-WEEKNUM(EOMONTH(R5729,-1)+1)+1</f>
        <v>#NUM!</v>
      </c>
      <c r="AX5729" s="209">
        <f>IF(BB5729="S",IF(Q5729="1. Aceitou o programa",R5729-B5729,0),0)</f>
        <v>0</v>
      </c>
      <c r="AY5729" s="209">
        <f>IF(BB5729="S",IF(AND(S5729&lt;&gt;"",R5729&lt;&gt;""),S5729-R5729,0),0)</f>
        <v>0</v>
      </c>
      <c r="AZ5729" s="209">
        <f>IF(BB5729="S",IF(Q5729="1. Aceitou o programa",IF(OR(X5729="Não se Aplica",X5729=""),IF(OR(W5729="Não se Aplica",W5729=""),0,W5729-V5729),AVERAGE(X5729-W5729,W5729-V5729)),0),0)</f>
        <v>0</v>
      </c>
      <c r="BA5729" s="209">
        <f>IF(BB5729="S",IF(AND(Q5729="1. Aceitou o programa",AH5729="Realizada"),IFERROR(IF(AG5729="",0,AG5729-R5729),0),0),0)</f>
        <v>0</v>
      </c>
      <c r="BB5729" s="209" t="str">
        <f>_xlfn.XLOOKUP(U5729,'Lista Suspensa'!$AA$20:$AA$23,'Lista Suspensa'!$AB$20:$AB$23,"N/A")</f>
        <v>S</v>
      </c>
    </row>
    <row r="5730" spans="1:54" ht="12" customHeight="1">
      <c r="A5730" s="151" t="s">
        <v>54</v>
      </c>
      <c r="B5730" s="152">
        <v>46112</v>
      </c>
      <c r="C5730" s="153" t="s">
        <v>55</v>
      </c>
      <c r="D5730" s="153" t="s">
        <v>56</v>
      </c>
      <c r="E5730" s="244">
        <v>89416861</v>
      </c>
      <c r="F5730" s="144" t="s">
        <v>10017</v>
      </c>
      <c r="G5730" s="230"/>
      <c r="H5730" s="154">
        <v>29151</v>
      </c>
      <c r="I5730" s="153">
        <v>46</v>
      </c>
      <c r="J5730" s="148" t="s">
        <v>70</v>
      </c>
      <c r="K5730" s="153" t="s">
        <v>101</v>
      </c>
      <c r="L5730" s="153"/>
      <c r="M5730" s="153"/>
      <c r="N5730" s="153"/>
      <c r="O5730" s="155">
        <v>21968433567</v>
      </c>
      <c r="P5730" s="156" t="s">
        <v>60</v>
      </c>
      <c r="Q5730" s="157" t="s">
        <v>8211</v>
      </c>
      <c r="R5730" s="158"/>
      <c r="S5730" s="159"/>
      <c r="T5730" s="159" t="s">
        <v>6983</v>
      </c>
      <c r="U5730" s="159" t="s">
        <v>8212</v>
      </c>
      <c r="V5730" s="154">
        <v>46147</v>
      </c>
      <c r="W5730" s="154">
        <v>46155</v>
      </c>
      <c r="X5730" s="154"/>
      <c r="Y5730" s="160"/>
      <c r="Z5730" s="160"/>
      <c r="AA5730" s="153"/>
      <c r="AB5730" s="153"/>
      <c r="AC5730" s="182" t="e">
        <f t="shared" si="180"/>
        <v>#DIV/0!</v>
      </c>
      <c r="AD5730" s="153" t="e">
        <f t="shared" si="181"/>
        <v>#DIV/0!</v>
      </c>
      <c r="AE5730" s="207"/>
      <c r="AF5730" s="153"/>
      <c r="AG5730" s="159"/>
      <c r="AH5730" s="153"/>
      <c r="AI5730" s="161"/>
      <c r="AJ5730" s="153"/>
      <c r="AK5730" s="153"/>
      <c r="AL5730" s="207"/>
      <c r="AM5730" s="207"/>
      <c r="AN5730" s="207"/>
      <c r="AO5730" s="207"/>
      <c r="AP5730" s="147" t="s">
        <v>54</v>
      </c>
      <c r="AQ5730" s="147"/>
      <c r="AR5730" s="147"/>
      <c r="AS5730" s="209" t="s">
        <v>68</v>
      </c>
      <c r="AT5730" s="223" t="str">
        <f>MONTH(B5730)&amp;"/"&amp;YEAR(B5730)</f>
        <v>3/2026</v>
      </c>
      <c r="AU5730" s="223">
        <f>WEEKNUM(B5730)-WEEKNUM(EOMONTH(B5730,-1)+1)+1</f>
        <v>5</v>
      </c>
      <c r="AV5730" s="209" t="str">
        <f>MONTH(R5730)&amp;"/"&amp;YEAR(R5730)</f>
        <v>1/1900</v>
      </c>
      <c r="AW5730" s="209" t="e">
        <f>WEEKNUM(R5730)-WEEKNUM(EOMONTH(R5730,-1)+1)+1</f>
        <v>#NUM!</v>
      </c>
      <c r="AX5730" s="209">
        <f>IF(BB5730="S",IF(Q5730="1. Aceitou o programa",R5730-B5730,0),0)</f>
        <v>0</v>
      </c>
      <c r="AY5730" s="209">
        <f>IF(BB5730="S",IF(AND(S5730&lt;&gt;"",R5730&lt;&gt;""),S5730-R5730,0),0)</f>
        <v>0</v>
      </c>
      <c r="AZ5730" s="209">
        <f>IF(BB5730="S",IF(Q5730="1. Aceitou o programa",IF(OR(X5730="Não se Aplica",X5730=""),IF(OR(W5730="Não se Aplica",W5730=""),0,W5730-V5730),AVERAGE(X5730-W5730,W5730-V5730)),0),0)</f>
        <v>0</v>
      </c>
      <c r="BA5730" s="209">
        <f>IF(BB5730="S",IF(AND(Q5730="1. Aceitou o programa",AH5730="Realizada"),IFERROR(IF(AG5730="",0,AG5730-R5730),0),0),0)</f>
        <v>0</v>
      </c>
      <c r="BB5730" s="209" t="str">
        <f>_xlfn.XLOOKUP(U5730,'Lista Suspensa'!$AA$20:$AA$23,'Lista Suspensa'!$AB$20:$AB$23,"N/A")</f>
        <v>S</v>
      </c>
    </row>
    <row r="5731" spans="1:54" ht="12" customHeight="1">
      <c r="A5731" s="151" t="s">
        <v>54</v>
      </c>
      <c r="B5731" s="152">
        <v>46112</v>
      </c>
      <c r="C5731" s="153" t="s">
        <v>55</v>
      </c>
      <c r="D5731" s="153" t="s">
        <v>56</v>
      </c>
      <c r="E5731" s="244">
        <v>95007617</v>
      </c>
      <c r="F5731" s="144" t="s">
        <v>10018</v>
      </c>
      <c r="G5731" s="230"/>
      <c r="H5731" s="154">
        <v>29158</v>
      </c>
      <c r="I5731" s="153">
        <v>46</v>
      </c>
      <c r="J5731" s="148" t="s">
        <v>70</v>
      </c>
      <c r="K5731" s="153" t="s">
        <v>101</v>
      </c>
      <c r="L5731" s="153"/>
      <c r="M5731" s="153"/>
      <c r="N5731" s="153"/>
      <c r="O5731" s="155">
        <v>21982676920</v>
      </c>
      <c r="P5731" s="156" t="s">
        <v>60</v>
      </c>
      <c r="Q5731" s="157" t="s">
        <v>8211</v>
      </c>
      <c r="R5731" s="158"/>
      <c r="S5731" s="159"/>
      <c r="T5731" s="159" t="s">
        <v>6983</v>
      </c>
      <c r="U5731" s="159" t="s">
        <v>8212</v>
      </c>
      <c r="V5731" s="154">
        <v>46147</v>
      </c>
      <c r="W5731" s="154">
        <v>46155</v>
      </c>
      <c r="X5731" s="154"/>
      <c r="Y5731" s="160"/>
      <c r="Z5731" s="160"/>
      <c r="AA5731" s="153"/>
      <c r="AB5731" s="153"/>
      <c r="AC5731" s="182" t="e">
        <f t="shared" si="180"/>
        <v>#DIV/0!</v>
      </c>
      <c r="AD5731" s="153" t="e">
        <f t="shared" si="181"/>
        <v>#DIV/0!</v>
      </c>
      <c r="AE5731" s="207"/>
      <c r="AF5731" s="153"/>
      <c r="AG5731" s="159"/>
      <c r="AH5731" s="153"/>
      <c r="AI5731" s="161"/>
      <c r="AJ5731" s="153"/>
      <c r="AK5731" s="153"/>
      <c r="AL5731" s="207"/>
      <c r="AM5731" s="207"/>
      <c r="AN5731" s="207"/>
      <c r="AO5731" s="207"/>
      <c r="AP5731" s="147" t="s">
        <v>54</v>
      </c>
      <c r="AQ5731" s="147"/>
      <c r="AR5731" s="147"/>
      <c r="AS5731" s="209" t="s">
        <v>68</v>
      </c>
      <c r="AT5731" s="223" t="str">
        <f>MONTH(B5731)&amp;"/"&amp;YEAR(B5731)</f>
        <v>3/2026</v>
      </c>
      <c r="AU5731" s="223">
        <f>WEEKNUM(B5731)-WEEKNUM(EOMONTH(B5731,-1)+1)+1</f>
        <v>5</v>
      </c>
      <c r="AV5731" s="209" t="str">
        <f>MONTH(R5731)&amp;"/"&amp;YEAR(R5731)</f>
        <v>1/1900</v>
      </c>
      <c r="AW5731" s="209" t="e">
        <f>WEEKNUM(R5731)-WEEKNUM(EOMONTH(R5731,-1)+1)+1</f>
        <v>#NUM!</v>
      </c>
      <c r="AX5731" s="209">
        <f>IF(BB5731="S",IF(Q5731="1. Aceitou o programa",R5731-B5731,0),0)</f>
        <v>0</v>
      </c>
      <c r="AY5731" s="209">
        <f>IF(BB5731="S",IF(AND(S5731&lt;&gt;"",R5731&lt;&gt;""),S5731-R5731,0),0)</f>
        <v>0</v>
      </c>
      <c r="AZ5731" s="209">
        <f>IF(BB5731="S",IF(Q5731="1. Aceitou o programa",IF(OR(X5731="Não se Aplica",X5731=""),IF(OR(W5731="Não se Aplica",W5731=""),0,W5731-V5731),AVERAGE(X5731-W5731,W5731-V5731)),0),0)</f>
        <v>0</v>
      </c>
      <c r="BA5731" s="209">
        <f>IF(BB5731="S",IF(AND(Q5731="1. Aceitou o programa",AH5731="Realizada"),IFERROR(IF(AG5731="",0,AG5731-R5731),0),0),0)</f>
        <v>0</v>
      </c>
      <c r="BB5731" s="209" t="str">
        <f>_xlfn.XLOOKUP(U5731,'Lista Suspensa'!$AA$20:$AA$23,'Lista Suspensa'!$AB$20:$AB$23,"N/A")</f>
        <v>S</v>
      </c>
    </row>
    <row r="5732" spans="1:54" ht="12" customHeight="1">
      <c r="A5732" s="151" t="s">
        <v>54</v>
      </c>
      <c r="B5732" s="152">
        <v>46112</v>
      </c>
      <c r="C5732" s="153" t="s">
        <v>55</v>
      </c>
      <c r="D5732" s="153" t="s">
        <v>56</v>
      </c>
      <c r="E5732" s="244">
        <v>93791298</v>
      </c>
      <c r="F5732" s="144" t="s">
        <v>10019</v>
      </c>
      <c r="G5732" s="230"/>
      <c r="H5732" s="154">
        <v>29179</v>
      </c>
      <c r="I5732" s="153">
        <v>46</v>
      </c>
      <c r="J5732" s="148" t="s">
        <v>70</v>
      </c>
      <c r="K5732" s="153" t="s">
        <v>101</v>
      </c>
      <c r="L5732" s="153"/>
      <c r="M5732" s="153"/>
      <c r="N5732" s="153"/>
      <c r="O5732" s="155">
        <v>21998458736</v>
      </c>
      <c r="P5732" s="156" t="s">
        <v>60</v>
      </c>
      <c r="Q5732" s="157" t="s">
        <v>8211</v>
      </c>
      <c r="R5732" s="158"/>
      <c r="S5732" s="159"/>
      <c r="T5732" s="159" t="s">
        <v>6983</v>
      </c>
      <c r="U5732" s="159" t="s">
        <v>8212</v>
      </c>
      <c r="V5732" s="154">
        <v>46147</v>
      </c>
      <c r="W5732" s="154">
        <v>46155</v>
      </c>
      <c r="X5732" s="154"/>
      <c r="Y5732" s="160"/>
      <c r="Z5732" s="160"/>
      <c r="AA5732" s="153"/>
      <c r="AB5732" s="153"/>
      <c r="AC5732" s="182" t="e">
        <f t="shared" si="180"/>
        <v>#DIV/0!</v>
      </c>
      <c r="AD5732" s="153" t="e">
        <f t="shared" si="181"/>
        <v>#DIV/0!</v>
      </c>
      <c r="AE5732" s="207"/>
      <c r="AF5732" s="153"/>
      <c r="AG5732" s="159"/>
      <c r="AH5732" s="153"/>
      <c r="AI5732" s="161"/>
      <c r="AJ5732" s="153"/>
      <c r="AK5732" s="153"/>
      <c r="AL5732" s="207"/>
      <c r="AM5732" s="207"/>
      <c r="AN5732" s="207"/>
      <c r="AO5732" s="207"/>
      <c r="AP5732" s="147" t="s">
        <v>54</v>
      </c>
      <c r="AQ5732" s="147"/>
      <c r="AR5732" s="147"/>
      <c r="AS5732" s="209" t="s">
        <v>68</v>
      </c>
      <c r="AT5732" s="223" t="str">
        <f>MONTH(B5732)&amp;"/"&amp;YEAR(B5732)</f>
        <v>3/2026</v>
      </c>
      <c r="AU5732" s="223">
        <f>WEEKNUM(B5732)-WEEKNUM(EOMONTH(B5732,-1)+1)+1</f>
        <v>5</v>
      </c>
      <c r="AV5732" s="209" t="str">
        <f>MONTH(R5732)&amp;"/"&amp;YEAR(R5732)</f>
        <v>1/1900</v>
      </c>
      <c r="AW5732" s="209" t="e">
        <f>WEEKNUM(R5732)-WEEKNUM(EOMONTH(R5732,-1)+1)+1</f>
        <v>#NUM!</v>
      </c>
      <c r="AX5732" s="209">
        <f>IF(BB5732="S",IF(Q5732="1. Aceitou o programa",R5732-B5732,0),0)</f>
        <v>0</v>
      </c>
      <c r="AY5732" s="209">
        <f>IF(BB5732="S",IF(AND(S5732&lt;&gt;"",R5732&lt;&gt;""),S5732-R5732,0),0)</f>
        <v>0</v>
      </c>
      <c r="AZ5732" s="209">
        <f>IF(BB5732="S",IF(Q5732="1. Aceitou o programa",IF(OR(X5732="Não se Aplica",X5732=""),IF(OR(W5732="Não se Aplica",W5732=""),0,W5732-V5732),AVERAGE(X5732-W5732,W5732-V5732)),0),0)</f>
        <v>0</v>
      </c>
      <c r="BA5732" s="209">
        <f>IF(BB5732="S",IF(AND(Q5732="1. Aceitou o programa",AH5732="Realizada"),IFERROR(IF(AG5732="",0,AG5732-R5732),0),0),0)</f>
        <v>0</v>
      </c>
      <c r="BB5732" s="209" t="str">
        <f>_xlfn.XLOOKUP(U5732,'Lista Suspensa'!$AA$20:$AA$23,'Lista Suspensa'!$AB$20:$AB$23,"N/A")</f>
        <v>S</v>
      </c>
    </row>
    <row r="5733" spans="1:54" ht="12" customHeight="1">
      <c r="A5733" s="151" t="s">
        <v>54</v>
      </c>
      <c r="B5733" s="152">
        <v>46112</v>
      </c>
      <c r="C5733" s="153" t="s">
        <v>55</v>
      </c>
      <c r="D5733" s="153" t="s">
        <v>56</v>
      </c>
      <c r="E5733" s="244">
        <v>93249099</v>
      </c>
      <c r="F5733" s="144" t="s">
        <v>10020</v>
      </c>
      <c r="G5733" s="230"/>
      <c r="H5733" s="154">
        <v>29207</v>
      </c>
      <c r="I5733" s="153">
        <v>46</v>
      </c>
      <c r="J5733" s="148" t="s">
        <v>58</v>
      </c>
      <c r="K5733" s="153" t="s">
        <v>101</v>
      </c>
      <c r="L5733" s="153"/>
      <c r="M5733" s="153"/>
      <c r="N5733" s="153"/>
      <c r="O5733" s="155">
        <v>21996691268</v>
      </c>
      <c r="P5733" s="156" t="s">
        <v>60</v>
      </c>
      <c r="Q5733" s="157" t="s">
        <v>8211</v>
      </c>
      <c r="R5733" s="158"/>
      <c r="S5733" s="159"/>
      <c r="T5733" s="159" t="s">
        <v>6983</v>
      </c>
      <c r="U5733" s="159" t="s">
        <v>8212</v>
      </c>
      <c r="V5733" s="154">
        <v>46147</v>
      </c>
      <c r="W5733" s="154">
        <v>46155</v>
      </c>
      <c r="X5733" s="154"/>
      <c r="Y5733" s="160"/>
      <c r="Z5733" s="160"/>
      <c r="AA5733" s="153"/>
      <c r="AB5733" s="153"/>
      <c r="AC5733" s="182" t="e">
        <f t="shared" si="180"/>
        <v>#DIV/0!</v>
      </c>
      <c r="AD5733" s="153" t="e">
        <f t="shared" si="181"/>
        <v>#DIV/0!</v>
      </c>
      <c r="AE5733" s="207"/>
      <c r="AF5733" s="153"/>
      <c r="AG5733" s="159"/>
      <c r="AH5733" s="153"/>
      <c r="AI5733" s="161"/>
      <c r="AJ5733" s="153"/>
      <c r="AK5733" s="153"/>
      <c r="AL5733" s="207" t="s">
        <v>85</v>
      </c>
      <c r="AM5733" s="207" t="s">
        <v>86</v>
      </c>
      <c r="AN5733" s="207" t="s">
        <v>191</v>
      </c>
      <c r="AO5733" s="207"/>
      <c r="AP5733" s="147" t="s">
        <v>54</v>
      </c>
      <c r="AQ5733" s="147"/>
      <c r="AR5733" s="147"/>
      <c r="AS5733" s="209" t="s">
        <v>68</v>
      </c>
      <c r="AT5733" s="223" t="str">
        <f>MONTH(B5733)&amp;"/"&amp;YEAR(B5733)</f>
        <v>3/2026</v>
      </c>
      <c r="AU5733" s="223">
        <f>WEEKNUM(B5733)-WEEKNUM(EOMONTH(B5733,-1)+1)+1</f>
        <v>5</v>
      </c>
      <c r="AV5733" s="209" t="str">
        <f>MONTH(R5733)&amp;"/"&amp;YEAR(R5733)</f>
        <v>1/1900</v>
      </c>
      <c r="AW5733" s="209" t="e">
        <f>WEEKNUM(R5733)-WEEKNUM(EOMONTH(R5733,-1)+1)+1</f>
        <v>#NUM!</v>
      </c>
      <c r="AX5733" s="209">
        <f>IF(BB5733="S",IF(Q5733="1. Aceitou o programa",R5733-B5733,0),0)</f>
        <v>0</v>
      </c>
      <c r="AY5733" s="209">
        <f>IF(BB5733="S",IF(AND(S5733&lt;&gt;"",R5733&lt;&gt;""),S5733-R5733,0),0)</f>
        <v>0</v>
      </c>
      <c r="AZ5733" s="209">
        <f>IF(BB5733="S",IF(Q5733="1. Aceitou o programa",IF(OR(X5733="Não se Aplica",X5733=""),IF(OR(W5733="Não se Aplica",W5733=""),0,W5733-V5733),AVERAGE(X5733-W5733,W5733-V5733)),0),0)</f>
        <v>0</v>
      </c>
      <c r="BA5733" s="209">
        <f>IF(BB5733="S",IF(AND(Q5733="1. Aceitou o programa",AH5733="Realizada"),IFERROR(IF(AG5733="",0,AG5733-R5733),0),0),0)</f>
        <v>0</v>
      </c>
      <c r="BB5733" s="209" t="str">
        <f>_xlfn.XLOOKUP(U5733,'Lista Suspensa'!$AA$20:$AA$23,'Lista Suspensa'!$AB$20:$AB$23,"N/A")</f>
        <v>S</v>
      </c>
    </row>
    <row r="5734" spans="1:54" ht="12" customHeight="1">
      <c r="A5734" s="151" t="s">
        <v>54</v>
      </c>
      <c r="B5734" s="152">
        <v>46112</v>
      </c>
      <c r="C5734" s="153" t="s">
        <v>55</v>
      </c>
      <c r="D5734" s="153" t="s">
        <v>56</v>
      </c>
      <c r="E5734" s="244">
        <v>89903722</v>
      </c>
      <c r="F5734" s="144" t="s">
        <v>10021</v>
      </c>
      <c r="G5734" s="230"/>
      <c r="H5734" s="154">
        <v>29266</v>
      </c>
      <c r="I5734" s="153">
        <v>46</v>
      </c>
      <c r="J5734" s="148" t="s">
        <v>70</v>
      </c>
      <c r="K5734" s="153" t="s">
        <v>101</v>
      </c>
      <c r="L5734" s="153"/>
      <c r="M5734" s="153"/>
      <c r="N5734" s="153"/>
      <c r="O5734" s="155">
        <v>21968854593</v>
      </c>
      <c r="P5734" s="156" t="s">
        <v>60</v>
      </c>
      <c r="Q5734" s="157" t="s">
        <v>8211</v>
      </c>
      <c r="R5734" s="158"/>
      <c r="S5734" s="159"/>
      <c r="T5734" s="159" t="s">
        <v>6983</v>
      </c>
      <c r="U5734" s="159" t="s">
        <v>8212</v>
      </c>
      <c r="V5734" s="154">
        <v>46147</v>
      </c>
      <c r="W5734" s="154">
        <v>46155</v>
      </c>
      <c r="X5734" s="154"/>
      <c r="Y5734" s="160"/>
      <c r="Z5734" s="160"/>
      <c r="AA5734" s="153"/>
      <c r="AB5734" s="153"/>
      <c r="AC5734" s="182" t="e">
        <f t="shared" si="180"/>
        <v>#DIV/0!</v>
      </c>
      <c r="AD5734" s="153" t="e">
        <f t="shared" si="181"/>
        <v>#DIV/0!</v>
      </c>
      <c r="AE5734" s="207"/>
      <c r="AF5734" s="153"/>
      <c r="AG5734" s="159"/>
      <c r="AH5734" s="153"/>
      <c r="AI5734" s="161"/>
      <c r="AJ5734" s="153"/>
      <c r="AK5734" s="153"/>
      <c r="AL5734" s="207"/>
      <c r="AM5734" s="207"/>
      <c r="AN5734" s="207"/>
      <c r="AO5734" s="207"/>
      <c r="AP5734" s="147" t="s">
        <v>54</v>
      </c>
      <c r="AQ5734" s="147"/>
      <c r="AR5734" s="147"/>
      <c r="AS5734" s="209" t="s">
        <v>68</v>
      </c>
      <c r="AT5734" s="223" t="str">
        <f>MONTH(B5734)&amp;"/"&amp;YEAR(B5734)</f>
        <v>3/2026</v>
      </c>
      <c r="AU5734" s="223">
        <f>WEEKNUM(B5734)-WEEKNUM(EOMONTH(B5734,-1)+1)+1</f>
        <v>5</v>
      </c>
      <c r="AV5734" s="209" t="str">
        <f>MONTH(R5734)&amp;"/"&amp;YEAR(R5734)</f>
        <v>1/1900</v>
      </c>
      <c r="AW5734" s="209" t="e">
        <f>WEEKNUM(R5734)-WEEKNUM(EOMONTH(R5734,-1)+1)+1</f>
        <v>#NUM!</v>
      </c>
      <c r="AX5734" s="209">
        <f>IF(BB5734="S",IF(Q5734="1. Aceitou o programa",R5734-B5734,0),0)</f>
        <v>0</v>
      </c>
      <c r="AY5734" s="209">
        <f>IF(BB5734="S",IF(AND(S5734&lt;&gt;"",R5734&lt;&gt;""),S5734-R5734,0),0)</f>
        <v>0</v>
      </c>
      <c r="AZ5734" s="209">
        <f>IF(BB5734="S",IF(Q5734="1. Aceitou o programa",IF(OR(X5734="Não se Aplica",X5734=""),IF(OR(W5734="Não se Aplica",W5734=""),0,W5734-V5734),AVERAGE(X5734-W5734,W5734-V5734)),0),0)</f>
        <v>0</v>
      </c>
      <c r="BA5734" s="209">
        <f>IF(BB5734="S",IF(AND(Q5734="1. Aceitou o programa",AH5734="Realizada"),IFERROR(IF(AG5734="",0,AG5734-R5734),0),0),0)</f>
        <v>0</v>
      </c>
      <c r="BB5734" s="209" t="str">
        <f>_xlfn.XLOOKUP(U5734,'Lista Suspensa'!$AA$20:$AA$23,'Lista Suspensa'!$AB$20:$AB$23,"N/A")</f>
        <v>S</v>
      </c>
    </row>
    <row r="5735" spans="1:54" ht="12" customHeight="1">
      <c r="A5735" s="151" t="s">
        <v>54</v>
      </c>
      <c r="B5735" s="152">
        <v>46112</v>
      </c>
      <c r="C5735" s="153" t="s">
        <v>55</v>
      </c>
      <c r="D5735" s="153" t="s">
        <v>56</v>
      </c>
      <c r="E5735" s="244">
        <v>94138371</v>
      </c>
      <c r="F5735" s="144" t="s">
        <v>10022</v>
      </c>
      <c r="G5735" s="230"/>
      <c r="H5735" s="154">
        <v>29274</v>
      </c>
      <c r="I5735" s="153">
        <v>46</v>
      </c>
      <c r="J5735" s="148" t="s">
        <v>70</v>
      </c>
      <c r="K5735" s="153" t="s">
        <v>101</v>
      </c>
      <c r="L5735" s="153"/>
      <c r="M5735" s="153"/>
      <c r="N5735" s="153"/>
      <c r="O5735" s="155">
        <v>21996873695</v>
      </c>
      <c r="P5735" s="156" t="s">
        <v>60</v>
      </c>
      <c r="Q5735" s="157" t="s">
        <v>8211</v>
      </c>
      <c r="R5735" s="158"/>
      <c r="S5735" s="159"/>
      <c r="T5735" s="159" t="s">
        <v>6983</v>
      </c>
      <c r="U5735" s="159" t="s">
        <v>8212</v>
      </c>
      <c r="V5735" s="154">
        <v>46147</v>
      </c>
      <c r="W5735" s="154">
        <v>46155</v>
      </c>
      <c r="X5735" s="154"/>
      <c r="Y5735" s="160"/>
      <c r="Z5735" s="160"/>
      <c r="AA5735" s="153"/>
      <c r="AB5735" s="153"/>
      <c r="AC5735" s="182" t="e">
        <f t="shared" si="180"/>
        <v>#DIV/0!</v>
      </c>
      <c r="AD5735" s="153" t="e">
        <f t="shared" si="181"/>
        <v>#DIV/0!</v>
      </c>
      <c r="AE5735" s="207"/>
      <c r="AF5735" s="153"/>
      <c r="AG5735" s="159"/>
      <c r="AH5735" s="153"/>
      <c r="AI5735" s="161"/>
      <c r="AJ5735" s="153"/>
      <c r="AK5735" s="153"/>
      <c r="AL5735" s="207"/>
      <c r="AM5735" s="207"/>
      <c r="AN5735" s="207"/>
      <c r="AO5735" s="207"/>
      <c r="AP5735" s="147" t="s">
        <v>54</v>
      </c>
      <c r="AQ5735" s="147"/>
      <c r="AR5735" s="147"/>
      <c r="AS5735" s="209" t="s">
        <v>68</v>
      </c>
      <c r="AT5735" s="223" t="str">
        <f>MONTH(B5735)&amp;"/"&amp;YEAR(B5735)</f>
        <v>3/2026</v>
      </c>
      <c r="AU5735" s="223">
        <f>WEEKNUM(B5735)-WEEKNUM(EOMONTH(B5735,-1)+1)+1</f>
        <v>5</v>
      </c>
      <c r="AV5735" s="209" t="str">
        <f>MONTH(R5735)&amp;"/"&amp;YEAR(R5735)</f>
        <v>1/1900</v>
      </c>
      <c r="AW5735" s="209" t="e">
        <f>WEEKNUM(R5735)-WEEKNUM(EOMONTH(R5735,-1)+1)+1</f>
        <v>#NUM!</v>
      </c>
      <c r="AX5735" s="209">
        <f>IF(BB5735="S",IF(Q5735="1. Aceitou o programa",R5735-B5735,0),0)</f>
        <v>0</v>
      </c>
      <c r="AY5735" s="209">
        <f>IF(BB5735="S",IF(AND(S5735&lt;&gt;"",R5735&lt;&gt;""),S5735-R5735,0),0)</f>
        <v>0</v>
      </c>
      <c r="AZ5735" s="209">
        <f>IF(BB5735="S",IF(Q5735="1. Aceitou o programa",IF(OR(X5735="Não se Aplica",X5735=""),IF(OR(W5735="Não se Aplica",W5735=""),0,W5735-V5735),AVERAGE(X5735-W5735,W5735-V5735)),0),0)</f>
        <v>0</v>
      </c>
      <c r="BA5735" s="209">
        <f>IF(BB5735="S",IF(AND(Q5735="1. Aceitou o programa",AH5735="Realizada"),IFERROR(IF(AG5735="",0,AG5735-R5735),0),0),0)</f>
        <v>0</v>
      </c>
      <c r="BB5735" s="209" t="str">
        <f>_xlfn.XLOOKUP(U5735,'Lista Suspensa'!$AA$20:$AA$23,'Lista Suspensa'!$AB$20:$AB$23,"N/A")</f>
        <v>S</v>
      </c>
    </row>
    <row r="5736" spans="1:54" ht="12" customHeight="1">
      <c r="A5736" s="151" t="s">
        <v>54</v>
      </c>
      <c r="B5736" s="152">
        <v>46112</v>
      </c>
      <c r="C5736" s="153" t="s">
        <v>55</v>
      </c>
      <c r="D5736" s="153" t="s">
        <v>56</v>
      </c>
      <c r="E5736" s="244">
        <v>95333555</v>
      </c>
      <c r="F5736" s="144" t="s">
        <v>10023</v>
      </c>
      <c r="G5736" s="230"/>
      <c r="H5736" s="154">
        <v>29303</v>
      </c>
      <c r="I5736" s="153">
        <v>46</v>
      </c>
      <c r="J5736" s="148" t="s">
        <v>70</v>
      </c>
      <c r="K5736" s="153" t="s">
        <v>101</v>
      </c>
      <c r="L5736" s="153"/>
      <c r="M5736" s="153"/>
      <c r="N5736" s="153"/>
      <c r="O5736" s="155">
        <v>21977608212</v>
      </c>
      <c r="P5736" s="156" t="s">
        <v>60</v>
      </c>
      <c r="Q5736" s="157" t="s">
        <v>8211</v>
      </c>
      <c r="R5736" s="158"/>
      <c r="S5736" s="159"/>
      <c r="T5736" s="159" t="s">
        <v>6983</v>
      </c>
      <c r="U5736" s="159" t="s">
        <v>8212</v>
      </c>
      <c r="V5736" s="154">
        <v>46147</v>
      </c>
      <c r="W5736" s="154">
        <v>46155</v>
      </c>
      <c r="X5736" s="154"/>
      <c r="Y5736" s="160"/>
      <c r="Z5736" s="160"/>
      <c r="AA5736" s="153"/>
      <c r="AB5736" s="153"/>
      <c r="AC5736" s="182" t="e">
        <f t="shared" si="180"/>
        <v>#DIV/0!</v>
      </c>
      <c r="AD5736" s="153" t="e">
        <f t="shared" si="181"/>
        <v>#DIV/0!</v>
      </c>
      <c r="AE5736" s="207"/>
      <c r="AF5736" s="153"/>
      <c r="AG5736" s="159"/>
      <c r="AH5736" s="153"/>
      <c r="AI5736" s="161"/>
      <c r="AJ5736" s="153"/>
      <c r="AK5736" s="153"/>
      <c r="AL5736" s="207"/>
      <c r="AM5736" s="207"/>
      <c r="AN5736" s="207"/>
      <c r="AO5736" s="207"/>
      <c r="AP5736" s="147" t="s">
        <v>54</v>
      </c>
      <c r="AQ5736" s="147"/>
      <c r="AR5736" s="147"/>
      <c r="AS5736" s="209" t="s">
        <v>68</v>
      </c>
      <c r="AT5736" s="223" t="str">
        <f>MONTH(B5736)&amp;"/"&amp;YEAR(B5736)</f>
        <v>3/2026</v>
      </c>
      <c r="AU5736" s="223">
        <f>WEEKNUM(B5736)-WEEKNUM(EOMONTH(B5736,-1)+1)+1</f>
        <v>5</v>
      </c>
      <c r="AV5736" s="209" t="str">
        <f>MONTH(R5736)&amp;"/"&amp;YEAR(R5736)</f>
        <v>1/1900</v>
      </c>
      <c r="AW5736" s="209" t="e">
        <f>WEEKNUM(R5736)-WEEKNUM(EOMONTH(R5736,-1)+1)+1</f>
        <v>#NUM!</v>
      </c>
      <c r="AX5736" s="209">
        <f>IF(BB5736="S",IF(Q5736="1. Aceitou o programa",R5736-B5736,0),0)</f>
        <v>0</v>
      </c>
      <c r="AY5736" s="209">
        <f>IF(BB5736="S",IF(AND(S5736&lt;&gt;"",R5736&lt;&gt;""),S5736-R5736,0),0)</f>
        <v>0</v>
      </c>
      <c r="AZ5736" s="209">
        <f>IF(BB5736="S",IF(Q5736="1. Aceitou o programa",IF(OR(X5736="Não se Aplica",X5736=""),IF(OR(W5736="Não se Aplica",W5736=""),0,W5736-V5736),AVERAGE(X5736-W5736,W5736-V5736)),0),0)</f>
        <v>0</v>
      </c>
      <c r="BA5736" s="209">
        <f>IF(BB5736="S",IF(AND(Q5736="1. Aceitou o programa",AH5736="Realizada"),IFERROR(IF(AG5736="",0,AG5736-R5736),0),0),0)</f>
        <v>0</v>
      </c>
      <c r="BB5736" s="209" t="str">
        <f>_xlfn.XLOOKUP(U5736,'Lista Suspensa'!$AA$20:$AA$23,'Lista Suspensa'!$AB$20:$AB$23,"N/A")</f>
        <v>S</v>
      </c>
    </row>
    <row r="5737" spans="1:54" ht="12" customHeight="1">
      <c r="A5737" s="151" t="s">
        <v>54</v>
      </c>
      <c r="B5737" s="152">
        <v>46112</v>
      </c>
      <c r="C5737" s="153" t="s">
        <v>55</v>
      </c>
      <c r="D5737" s="153" t="s">
        <v>56</v>
      </c>
      <c r="E5737" s="244">
        <v>89054243</v>
      </c>
      <c r="F5737" s="144" t="s">
        <v>10024</v>
      </c>
      <c r="G5737" s="230"/>
      <c r="H5737" s="154">
        <v>29310</v>
      </c>
      <c r="I5737" s="153">
        <v>46</v>
      </c>
      <c r="J5737" s="148" t="s">
        <v>58</v>
      </c>
      <c r="K5737" s="153" t="s">
        <v>101</v>
      </c>
      <c r="L5737" s="153"/>
      <c r="M5737" s="153"/>
      <c r="N5737" s="153"/>
      <c r="O5737" s="155">
        <v>21997057448</v>
      </c>
      <c r="P5737" s="156" t="s">
        <v>60</v>
      </c>
      <c r="Q5737" s="157" t="s">
        <v>8211</v>
      </c>
      <c r="R5737" s="158"/>
      <c r="S5737" s="159"/>
      <c r="T5737" s="159" t="s">
        <v>6983</v>
      </c>
      <c r="U5737" s="159" t="s">
        <v>8212</v>
      </c>
      <c r="V5737" s="154">
        <v>46147</v>
      </c>
      <c r="W5737" s="154">
        <v>46155</v>
      </c>
      <c r="X5737" s="154"/>
      <c r="Y5737" s="160"/>
      <c r="Z5737" s="160"/>
      <c r="AA5737" s="153"/>
      <c r="AB5737" s="153"/>
      <c r="AC5737" s="182" t="e">
        <f t="shared" si="180"/>
        <v>#DIV/0!</v>
      </c>
      <c r="AD5737" s="153" t="e">
        <f t="shared" si="181"/>
        <v>#DIV/0!</v>
      </c>
      <c r="AE5737" s="207"/>
      <c r="AF5737" s="153"/>
      <c r="AG5737" s="159"/>
      <c r="AH5737" s="153"/>
      <c r="AI5737" s="161"/>
      <c r="AJ5737" s="153"/>
      <c r="AK5737" s="153"/>
      <c r="AL5737" s="207"/>
      <c r="AM5737" s="207"/>
      <c r="AN5737" s="207"/>
      <c r="AO5737" s="207"/>
      <c r="AP5737" s="147" t="s">
        <v>54</v>
      </c>
      <c r="AQ5737" s="147"/>
      <c r="AR5737" s="147"/>
      <c r="AS5737" s="209" t="s">
        <v>68</v>
      </c>
      <c r="AT5737" s="223" t="str">
        <f>MONTH(B5737)&amp;"/"&amp;YEAR(B5737)</f>
        <v>3/2026</v>
      </c>
      <c r="AU5737" s="223">
        <f>WEEKNUM(B5737)-WEEKNUM(EOMONTH(B5737,-1)+1)+1</f>
        <v>5</v>
      </c>
      <c r="AV5737" s="209" t="str">
        <f>MONTH(R5737)&amp;"/"&amp;YEAR(R5737)</f>
        <v>1/1900</v>
      </c>
      <c r="AW5737" s="209" t="e">
        <f>WEEKNUM(R5737)-WEEKNUM(EOMONTH(R5737,-1)+1)+1</f>
        <v>#NUM!</v>
      </c>
      <c r="AX5737" s="209">
        <f>IF(BB5737="S",IF(Q5737="1. Aceitou o programa",R5737-B5737,0),0)</f>
        <v>0</v>
      </c>
      <c r="AY5737" s="209">
        <f>IF(BB5737="S",IF(AND(S5737&lt;&gt;"",R5737&lt;&gt;""),S5737-R5737,0),0)</f>
        <v>0</v>
      </c>
      <c r="AZ5737" s="209">
        <f>IF(BB5737="S",IF(Q5737="1. Aceitou o programa",IF(OR(X5737="Não se Aplica",X5737=""),IF(OR(W5737="Não se Aplica",W5737=""),0,W5737-V5737),AVERAGE(X5737-W5737,W5737-V5737)),0),0)</f>
        <v>0</v>
      </c>
      <c r="BA5737" s="209">
        <f>IF(BB5737="S",IF(AND(Q5737="1. Aceitou o programa",AH5737="Realizada"),IFERROR(IF(AG5737="",0,AG5737-R5737),0),0),0)</f>
        <v>0</v>
      </c>
      <c r="BB5737" s="209" t="str">
        <f>_xlfn.XLOOKUP(U5737,'Lista Suspensa'!$AA$20:$AA$23,'Lista Suspensa'!$AB$20:$AB$23,"N/A")</f>
        <v>S</v>
      </c>
    </row>
    <row r="5738" spans="1:54" ht="12" customHeight="1">
      <c r="A5738" s="151" t="s">
        <v>54</v>
      </c>
      <c r="B5738" s="152">
        <v>46112</v>
      </c>
      <c r="C5738" s="153" t="s">
        <v>55</v>
      </c>
      <c r="D5738" s="153" t="s">
        <v>56</v>
      </c>
      <c r="E5738" s="244">
        <v>746381280</v>
      </c>
      <c r="F5738" s="144" t="s">
        <v>10025</v>
      </c>
      <c r="G5738" s="230"/>
      <c r="H5738" s="154">
        <v>29334</v>
      </c>
      <c r="I5738" s="153">
        <v>46</v>
      </c>
      <c r="J5738" s="148" t="s">
        <v>70</v>
      </c>
      <c r="K5738" s="153" t="s">
        <v>101</v>
      </c>
      <c r="L5738" s="153"/>
      <c r="M5738" s="153"/>
      <c r="N5738" s="153"/>
      <c r="O5738" s="155">
        <v>21987966621</v>
      </c>
      <c r="P5738" s="156" t="s">
        <v>60</v>
      </c>
      <c r="Q5738" s="157" t="s">
        <v>8211</v>
      </c>
      <c r="R5738" s="158"/>
      <c r="S5738" s="159"/>
      <c r="T5738" s="159" t="s">
        <v>6983</v>
      </c>
      <c r="U5738" s="159" t="s">
        <v>8212</v>
      </c>
      <c r="V5738" s="154">
        <v>46147</v>
      </c>
      <c r="W5738" s="154">
        <v>46155</v>
      </c>
      <c r="X5738" s="154"/>
      <c r="Y5738" s="160"/>
      <c r="Z5738" s="160"/>
      <c r="AA5738" s="153"/>
      <c r="AB5738" s="153"/>
      <c r="AC5738" s="182" t="e">
        <f t="shared" si="180"/>
        <v>#DIV/0!</v>
      </c>
      <c r="AD5738" s="153" t="e">
        <f t="shared" si="181"/>
        <v>#DIV/0!</v>
      </c>
      <c r="AE5738" s="207"/>
      <c r="AF5738" s="153"/>
      <c r="AG5738" s="159"/>
      <c r="AH5738" s="153"/>
      <c r="AI5738" s="161"/>
      <c r="AJ5738" s="153"/>
      <c r="AK5738" s="153"/>
      <c r="AL5738" s="207"/>
      <c r="AM5738" s="207"/>
      <c r="AN5738" s="207"/>
      <c r="AO5738" s="207"/>
      <c r="AP5738" s="147" t="s">
        <v>54</v>
      </c>
      <c r="AQ5738" s="147"/>
      <c r="AR5738" s="147"/>
      <c r="AS5738" s="209" t="s">
        <v>68</v>
      </c>
      <c r="AT5738" s="223" t="str">
        <f>MONTH(B5738)&amp;"/"&amp;YEAR(B5738)</f>
        <v>3/2026</v>
      </c>
      <c r="AU5738" s="223">
        <f>WEEKNUM(B5738)-WEEKNUM(EOMONTH(B5738,-1)+1)+1</f>
        <v>5</v>
      </c>
      <c r="AV5738" s="209" t="str">
        <f>MONTH(R5738)&amp;"/"&amp;YEAR(R5738)</f>
        <v>1/1900</v>
      </c>
      <c r="AW5738" s="209" t="e">
        <f>WEEKNUM(R5738)-WEEKNUM(EOMONTH(R5738,-1)+1)+1</f>
        <v>#NUM!</v>
      </c>
      <c r="AX5738" s="209">
        <f>IF(BB5738="S",IF(Q5738="1. Aceitou o programa",R5738-B5738,0),0)</f>
        <v>0</v>
      </c>
      <c r="AY5738" s="209">
        <f>IF(BB5738="S",IF(AND(S5738&lt;&gt;"",R5738&lt;&gt;""),S5738-R5738,0),0)</f>
        <v>0</v>
      </c>
      <c r="AZ5738" s="209">
        <f>IF(BB5738="S",IF(Q5738="1. Aceitou o programa",IF(OR(X5738="Não se Aplica",X5738=""),IF(OR(W5738="Não se Aplica",W5738=""),0,W5738-V5738),AVERAGE(X5738-W5738,W5738-V5738)),0),0)</f>
        <v>0</v>
      </c>
      <c r="BA5738" s="209">
        <f>IF(BB5738="S",IF(AND(Q5738="1. Aceitou o programa",AH5738="Realizada"),IFERROR(IF(AG5738="",0,AG5738-R5738),0),0),0)</f>
        <v>0</v>
      </c>
      <c r="BB5738" s="209" t="str">
        <f>_xlfn.XLOOKUP(U5738,'Lista Suspensa'!$AA$20:$AA$23,'Lista Suspensa'!$AB$20:$AB$23,"N/A")</f>
        <v>S</v>
      </c>
    </row>
    <row r="5739" spans="1:54" ht="12" customHeight="1">
      <c r="A5739" s="151" t="s">
        <v>54</v>
      </c>
      <c r="B5739" s="152">
        <v>46112</v>
      </c>
      <c r="C5739" s="153" t="s">
        <v>55</v>
      </c>
      <c r="D5739" s="153" t="s">
        <v>56</v>
      </c>
      <c r="E5739" s="244">
        <v>416665080</v>
      </c>
      <c r="F5739" s="144" t="s">
        <v>10026</v>
      </c>
      <c r="G5739" s="230"/>
      <c r="H5739" s="154">
        <v>29336</v>
      </c>
      <c r="I5739" s="153">
        <v>46</v>
      </c>
      <c r="J5739" s="148" t="s">
        <v>70</v>
      </c>
      <c r="K5739" s="153" t="s">
        <v>101</v>
      </c>
      <c r="L5739" s="153"/>
      <c r="M5739" s="153"/>
      <c r="N5739" s="153"/>
      <c r="O5739" s="155">
        <v>21997201325</v>
      </c>
      <c r="P5739" s="156" t="s">
        <v>60</v>
      </c>
      <c r="Q5739" s="157" t="s">
        <v>8211</v>
      </c>
      <c r="R5739" s="158"/>
      <c r="S5739" s="159"/>
      <c r="T5739" s="159" t="s">
        <v>6983</v>
      </c>
      <c r="U5739" s="159" t="s">
        <v>8212</v>
      </c>
      <c r="V5739" s="154">
        <v>46147</v>
      </c>
      <c r="W5739" s="154">
        <v>46155</v>
      </c>
      <c r="X5739" s="154"/>
      <c r="Y5739" s="160"/>
      <c r="Z5739" s="160"/>
      <c r="AA5739" s="153"/>
      <c r="AB5739" s="153"/>
      <c r="AC5739" s="182" t="e">
        <f t="shared" si="180"/>
        <v>#DIV/0!</v>
      </c>
      <c r="AD5739" s="153" t="e">
        <f t="shared" si="181"/>
        <v>#DIV/0!</v>
      </c>
      <c r="AE5739" s="207"/>
      <c r="AF5739" s="153"/>
      <c r="AG5739" s="159"/>
      <c r="AH5739" s="153"/>
      <c r="AI5739" s="161"/>
      <c r="AJ5739" s="153"/>
      <c r="AK5739" s="153"/>
      <c r="AL5739" s="207"/>
      <c r="AM5739" s="207"/>
      <c r="AN5739" s="207"/>
      <c r="AO5739" s="207"/>
      <c r="AP5739" s="147" t="s">
        <v>54</v>
      </c>
      <c r="AQ5739" s="147"/>
      <c r="AR5739" s="147"/>
      <c r="AS5739" s="209" t="s">
        <v>68</v>
      </c>
      <c r="AT5739" s="223" t="str">
        <f>MONTH(B5739)&amp;"/"&amp;YEAR(B5739)</f>
        <v>3/2026</v>
      </c>
      <c r="AU5739" s="223">
        <f>WEEKNUM(B5739)-WEEKNUM(EOMONTH(B5739,-1)+1)+1</f>
        <v>5</v>
      </c>
      <c r="AV5739" s="209" t="str">
        <f>MONTH(R5739)&amp;"/"&amp;YEAR(R5739)</f>
        <v>1/1900</v>
      </c>
      <c r="AW5739" s="209" t="e">
        <f>WEEKNUM(R5739)-WEEKNUM(EOMONTH(R5739,-1)+1)+1</f>
        <v>#NUM!</v>
      </c>
      <c r="AX5739" s="209">
        <f>IF(BB5739="S",IF(Q5739="1. Aceitou o programa",R5739-B5739,0),0)</f>
        <v>0</v>
      </c>
      <c r="AY5739" s="209">
        <f>IF(BB5739="S",IF(AND(S5739&lt;&gt;"",R5739&lt;&gt;""),S5739-R5739,0),0)</f>
        <v>0</v>
      </c>
      <c r="AZ5739" s="209">
        <f>IF(BB5739="S",IF(Q5739="1. Aceitou o programa",IF(OR(X5739="Não se Aplica",X5739=""),IF(OR(W5739="Não se Aplica",W5739=""),0,W5739-V5739),AVERAGE(X5739-W5739,W5739-V5739)),0),0)</f>
        <v>0</v>
      </c>
      <c r="BA5739" s="209">
        <f>IF(BB5739="S",IF(AND(Q5739="1. Aceitou o programa",AH5739="Realizada"),IFERROR(IF(AG5739="",0,AG5739-R5739),0),0),0)</f>
        <v>0</v>
      </c>
      <c r="BB5739" s="209" t="str">
        <f>_xlfn.XLOOKUP(U5739,'Lista Suspensa'!$AA$20:$AA$23,'Lista Suspensa'!$AB$20:$AB$23,"N/A")</f>
        <v>S</v>
      </c>
    </row>
    <row r="5740" spans="1:54" ht="12" customHeight="1">
      <c r="A5740" s="151" t="s">
        <v>54</v>
      </c>
      <c r="B5740" s="152">
        <v>46112</v>
      </c>
      <c r="C5740" s="153" t="s">
        <v>55</v>
      </c>
      <c r="D5740" s="153" t="s">
        <v>56</v>
      </c>
      <c r="E5740" s="244">
        <v>93113358</v>
      </c>
      <c r="F5740" s="144" t="s">
        <v>10027</v>
      </c>
      <c r="G5740" s="230"/>
      <c r="H5740" s="154">
        <v>29336</v>
      </c>
      <c r="I5740" s="153">
        <v>46</v>
      </c>
      <c r="J5740" s="148" t="s">
        <v>70</v>
      </c>
      <c r="K5740" s="153" t="s">
        <v>101</v>
      </c>
      <c r="L5740" s="153"/>
      <c r="M5740" s="153"/>
      <c r="N5740" s="153"/>
      <c r="O5740" s="155">
        <v>21995764403</v>
      </c>
      <c r="P5740" s="156" t="s">
        <v>60</v>
      </c>
      <c r="Q5740" s="157" t="s">
        <v>8211</v>
      </c>
      <c r="R5740" s="158"/>
      <c r="S5740" s="159"/>
      <c r="T5740" s="159" t="s">
        <v>6983</v>
      </c>
      <c r="U5740" s="159" t="s">
        <v>8212</v>
      </c>
      <c r="V5740" s="154">
        <v>46147</v>
      </c>
      <c r="W5740" s="154">
        <v>46155</v>
      </c>
      <c r="X5740" s="154"/>
      <c r="Y5740" s="160"/>
      <c r="Z5740" s="160"/>
      <c r="AA5740" s="153"/>
      <c r="AB5740" s="153"/>
      <c r="AC5740" s="182" t="e">
        <f t="shared" si="180"/>
        <v>#DIV/0!</v>
      </c>
      <c r="AD5740" s="153" t="e">
        <f t="shared" si="181"/>
        <v>#DIV/0!</v>
      </c>
      <c r="AE5740" s="207"/>
      <c r="AF5740" s="153"/>
      <c r="AG5740" s="159"/>
      <c r="AH5740" s="153"/>
      <c r="AI5740" s="161"/>
      <c r="AJ5740" s="153"/>
      <c r="AK5740" s="153"/>
      <c r="AL5740" s="207"/>
      <c r="AM5740" s="207"/>
      <c r="AN5740" s="207"/>
      <c r="AO5740" s="207"/>
      <c r="AP5740" s="147" t="s">
        <v>54</v>
      </c>
      <c r="AQ5740" s="147"/>
      <c r="AR5740" s="147"/>
      <c r="AS5740" s="209" t="s">
        <v>68</v>
      </c>
      <c r="AT5740" s="223" t="str">
        <f>MONTH(B5740)&amp;"/"&amp;YEAR(B5740)</f>
        <v>3/2026</v>
      </c>
      <c r="AU5740" s="223">
        <f>WEEKNUM(B5740)-WEEKNUM(EOMONTH(B5740,-1)+1)+1</f>
        <v>5</v>
      </c>
      <c r="AV5740" s="209" t="str">
        <f>MONTH(R5740)&amp;"/"&amp;YEAR(R5740)</f>
        <v>1/1900</v>
      </c>
      <c r="AW5740" s="209" t="e">
        <f>WEEKNUM(R5740)-WEEKNUM(EOMONTH(R5740,-1)+1)+1</f>
        <v>#NUM!</v>
      </c>
      <c r="AX5740" s="209">
        <f>IF(BB5740="S",IF(Q5740="1. Aceitou o programa",R5740-B5740,0),0)</f>
        <v>0</v>
      </c>
      <c r="AY5740" s="209">
        <f>IF(BB5740="S",IF(AND(S5740&lt;&gt;"",R5740&lt;&gt;""),S5740-R5740,0),0)</f>
        <v>0</v>
      </c>
      <c r="AZ5740" s="209">
        <f>IF(BB5740="S",IF(Q5740="1. Aceitou o programa",IF(OR(X5740="Não se Aplica",X5740=""),IF(OR(W5740="Não se Aplica",W5740=""),0,W5740-V5740),AVERAGE(X5740-W5740,W5740-V5740)),0),0)</f>
        <v>0</v>
      </c>
      <c r="BA5740" s="209">
        <f>IF(BB5740="S",IF(AND(Q5740="1. Aceitou o programa",AH5740="Realizada"),IFERROR(IF(AG5740="",0,AG5740-R5740),0),0),0)</f>
        <v>0</v>
      </c>
      <c r="BB5740" s="209" t="str">
        <f>_xlfn.XLOOKUP(U5740,'Lista Suspensa'!$AA$20:$AA$23,'Lista Suspensa'!$AB$20:$AB$23,"N/A")</f>
        <v>S</v>
      </c>
    </row>
    <row r="5741" spans="1:54" ht="12" customHeight="1">
      <c r="A5741" s="151" t="s">
        <v>54</v>
      </c>
      <c r="B5741" s="152">
        <v>46112</v>
      </c>
      <c r="C5741" s="153" t="s">
        <v>55</v>
      </c>
      <c r="D5741" s="153" t="s">
        <v>56</v>
      </c>
      <c r="E5741" s="244">
        <v>93647166</v>
      </c>
      <c r="F5741" s="144" t="s">
        <v>10028</v>
      </c>
      <c r="G5741" s="230"/>
      <c r="H5741" s="154">
        <v>29367</v>
      </c>
      <c r="I5741" s="153">
        <v>45</v>
      </c>
      <c r="J5741" s="148" t="s">
        <v>58</v>
      </c>
      <c r="K5741" s="153" t="s">
        <v>101</v>
      </c>
      <c r="L5741" s="153"/>
      <c r="M5741" s="153"/>
      <c r="N5741" s="153"/>
      <c r="O5741" s="155">
        <v>21996111021</v>
      </c>
      <c r="P5741" s="156" t="s">
        <v>60</v>
      </c>
      <c r="Q5741" s="157" t="s">
        <v>8211</v>
      </c>
      <c r="R5741" s="158"/>
      <c r="S5741" s="159"/>
      <c r="T5741" s="159" t="s">
        <v>6983</v>
      </c>
      <c r="U5741" s="159" t="s">
        <v>8212</v>
      </c>
      <c r="V5741" s="154">
        <v>46147</v>
      </c>
      <c r="W5741" s="154">
        <v>46155</v>
      </c>
      <c r="X5741" s="154"/>
      <c r="Y5741" s="160"/>
      <c r="Z5741" s="160"/>
      <c r="AA5741" s="153"/>
      <c r="AB5741" s="153"/>
      <c r="AC5741" s="182" t="e">
        <f t="shared" si="180"/>
        <v>#DIV/0!</v>
      </c>
      <c r="AD5741" s="153" t="e">
        <f t="shared" si="181"/>
        <v>#DIV/0!</v>
      </c>
      <c r="AE5741" s="207"/>
      <c r="AF5741" s="153"/>
      <c r="AG5741" s="159"/>
      <c r="AH5741" s="153"/>
      <c r="AI5741" s="161"/>
      <c r="AJ5741" s="153"/>
      <c r="AK5741" s="153"/>
      <c r="AL5741" s="207"/>
      <c r="AM5741" s="207"/>
      <c r="AN5741" s="207"/>
      <c r="AO5741" s="207"/>
      <c r="AP5741" s="147" t="s">
        <v>54</v>
      </c>
      <c r="AQ5741" s="147"/>
      <c r="AR5741" s="147"/>
      <c r="AS5741" s="209" t="s">
        <v>68</v>
      </c>
      <c r="AT5741" s="223" t="str">
        <f>MONTH(B5741)&amp;"/"&amp;YEAR(B5741)</f>
        <v>3/2026</v>
      </c>
      <c r="AU5741" s="223">
        <f>WEEKNUM(B5741)-WEEKNUM(EOMONTH(B5741,-1)+1)+1</f>
        <v>5</v>
      </c>
      <c r="AV5741" s="209" t="str">
        <f>MONTH(R5741)&amp;"/"&amp;YEAR(R5741)</f>
        <v>1/1900</v>
      </c>
      <c r="AW5741" s="209" t="e">
        <f>WEEKNUM(R5741)-WEEKNUM(EOMONTH(R5741,-1)+1)+1</f>
        <v>#NUM!</v>
      </c>
      <c r="AX5741" s="209">
        <f>IF(BB5741="S",IF(Q5741="1. Aceitou o programa",R5741-B5741,0),0)</f>
        <v>0</v>
      </c>
      <c r="AY5741" s="209">
        <f>IF(BB5741="S",IF(AND(S5741&lt;&gt;"",R5741&lt;&gt;""),S5741-R5741,0),0)</f>
        <v>0</v>
      </c>
      <c r="AZ5741" s="209">
        <f>IF(BB5741="S",IF(Q5741="1. Aceitou o programa",IF(OR(X5741="Não se Aplica",X5741=""),IF(OR(W5741="Não se Aplica",W5741=""),0,W5741-V5741),AVERAGE(X5741-W5741,W5741-V5741)),0),0)</f>
        <v>0</v>
      </c>
      <c r="BA5741" s="209">
        <f>IF(BB5741="S",IF(AND(Q5741="1. Aceitou o programa",AH5741="Realizada"),IFERROR(IF(AG5741="",0,AG5741-R5741),0),0),0)</f>
        <v>0</v>
      </c>
      <c r="BB5741" s="209" t="str">
        <f>_xlfn.XLOOKUP(U5741,'Lista Suspensa'!$AA$20:$AA$23,'Lista Suspensa'!$AB$20:$AB$23,"N/A")</f>
        <v>S</v>
      </c>
    </row>
    <row r="5742" spans="1:54" ht="12" customHeight="1">
      <c r="A5742" s="151" t="s">
        <v>54</v>
      </c>
      <c r="B5742" s="152">
        <v>46112</v>
      </c>
      <c r="C5742" s="153" t="s">
        <v>55</v>
      </c>
      <c r="D5742" s="153" t="s">
        <v>56</v>
      </c>
      <c r="E5742" s="244">
        <v>93794543</v>
      </c>
      <c r="F5742" s="144" t="s">
        <v>10029</v>
      </c>
      <c r="G5742" s="230"/>
      <c r="H5742" s="154">
        <v>29390</v>
      </c>
      <c r="I5742" s="153">
        <v>45</v>
      </c>
      <c r="J5742" s="148" t="s">
        <v>70</v>
      </c>
      <c r="K5742" s="153" t="s">
        <v>101</v>
      </c>
      <c r="L5742" s="153"/>
      <c r="M5742" s="153"/>
      <c r="N5742" s="153"/>
      <c r="O5742" s="155">
        <v>21970278706</v>
      </c>
      <c r="P5742" s="156" t="s">
        <v>60</v>
      </c>
      <c r="Q5742" s="157" t="s">
        <v>8211</v>
      </c>
      <c r="R5742" s="158"/>
      <c r="S5742" s="159"/>
      <c r="T5742" s="159" t="s">
        <v>6983</v>
      </c>
      <c r="U5742" s="159" t="s">
        <v>8212</v>
      </c>
      <c r="V5742" s="154">
        <v>46147</v>
      </c>
      <c r="W5742" s="154">
        <v>46155</v>
      </c>
      <c r="X5742" s="154"/>
      <c r="Y5742" s="160"/>
      <c r="Z5742" s="160"/>
      <c r="AA5742" s="153"/>
      <c r="AB5742" s="153"/>
      <c r="AC5742" s="182" t="e">
        <f t="shared" si="180"/>
        <v>#DIV/0!</v>
      </c>
      <c r="AD5742" s="153" t="e">
        <f t="shared" si="181"/>
        <v>#DIV/0!</v>
      </c>
      <c r="AE5742" s="207"/>
      <c r="AF5742" s="153"/>
      <c r="AG5742" s="159"/>
      <c r="AH5742" s="153"/>
      <c r="AI5742" s="161"/>
      <c r="AJ5742" s="153"/>
      <c r="AK5742" s="153"/>
      <c r="AL5742" s="207"/>
      <c r="AM5742" s="207"/>
      <c r="AN5742" s="207"/>
      <c r="AO5742" s="207"/>
      <c r="AP5742" s="147" t="s">
        <v>54</v>
      </c>
      <c r="AQ5742" s="147"/>
      <c r="AR5742" s="147"/>
      <c r="AS5742" s="209" t="s">
        <v>68</v>
      </c>
      <c r="AT5742" s="223" t="str">
        <f>MONTH(B5742)&amp;"/"&amp;YEAR(B5742)</f>
        <v>3/2026</v>
      </c>
      <c r="AU5742" s="223">
        <f>WEEKNUM(B5742)-WEEKNUM(EOMONTH(B5742,-1)+1)+1</f>
        <v>5</v>
      </c>
      <c r="AV5742" s="209" t="str">
        <f>MONTH(R5742)&amp;"/"&amp;YEAR(R5742)</f>
        <v>1/1900</v>
      </c>
      <c r="AW5742" s="209" t="e">
        <f>WEEKNUM(R5742)-WEEKNUM(EOMONTH(R5742,-1)+1)+1</f>
        <v>#NUM!</v>
      </c>
      <c r="AX5742" s="209">
        <f>IF(BB5742="S",IF(Q5742="1. Aceitou o programa",R5742-B5742,0),0)</f>
        <v>0</v>
      </c>
      <c r="AY5742" s="209">
        <f>IF(BB5742="S",IF(AND(S5742&lt;&gt;"",R5742&lt;&gt;""),S5742-R5742,0),0)</f>
        <v>0</v>
      </c>
      <c r="AZ5742" s="209">
        <f>IF(BB5742="S",IF(Q5742="1. Aceitou o programa",IF(OR(X5742="Não se Aplica",X5742=""),IF(OR(W5742="Não se Aplica",W5742=""),0,W5742-V5742),AVERAGE(X5742-W5742,W5742-V5742)),0),0)</f>
        <v>0</v>
      </c>
      <c r="BA5742" s="209">
        <f>IF(BB5742="S",IF(AND(Q5742="1. Aceitou o programa",AH5742="Realizada"),IFERROR(IF(AG5742="",0,AG5742-R5742),0),0),0)</f>
        <v>0</v>
      </c>
      <c r="BB5742" s="209" t="str">
        <f>_xlfn.XLOOKUP(U5742,'Lista Suspensa'!$AA$20:$AA$23,'Lista Suspensa'!$AB$20:$AB$23,"N/A")</f>
        <v>S</v>
      </c>
    </row>
    <row r="5743" spans="1:54" ht="12" customHeight="1">
      <c r="A5743" s="151" t="s">
        <v>54</v>
      </c>
      <c r="B5743" s="152">
        <v>46112</v>
      </c>
      <c r="C5743" s="153" t="s">
        <v>55</v>
      </c>
      <c r="D5743" s="153" t="s">
        <v>56</v>
      </c>
      <c r="E5743" s="244">
        <v>754211517</v>
      </c>
      <c r="F5743" s="144" t="s">
        <v>10030</v>
      </c>
      <c r="G5743" s="230"/>
      <c r="H5743" s="154">
        <v>29399</v>
      </c>
      <c r="I5743" s="153">
        <v>45</v>
      </c>
      <c r="J5743" s="148" t="s">
        <v>58</v>
      </c>
      <c r="K5743" s="153" t="s">
        <v>101</v>
      </c>
      <c r="L5743" s="153"/>
      <c r="M5743" s="153"/>
      <c r="N5743" s="153"/>
      <c r="O5743" s="155" t="s">
        <v>10031</v>
      </c>
      <c r="P5743" s="156" t="s">
        <v>60</v>
      </c>
      <c r="Q5743" s="157" t="s">
        <v>8211</v>
      </c>
      <c r="R5743" s="158"/>
      <c r="S5743" s="159"/>
      <c r="T5743" s="159" t="s">
        <v>6983</v>
      </c>
      <c r="U5743" s="159" t="s">
        <v>8212</v>
      </c>
      <c r="V5743" s="154">
        <v>46147</v>
      </c>
      <c r="W5743" s="154">
        <v>46155</v>
      </c>
      <c r="X5743" s="154"/>
      <c r="Y5743" s="160"/>
      <c r="Z5743" s="160"/>
      <c r="AA5743" s="153"/>
      <c r="AB5743" s="153"/>
      <c r="AC5743" s="182" t="e">
        <f t="shared" si="180"/>
        <v>#DIV/0!</v>
      </c>
      <c r="AD5743" s="153" t="e">
        <f t="shared" si="181"/>
        <v>#DIV/0!</v>
      </c>
      <c r="AE5743" s="207"/>
      <c r="AF5743" s="153"/>
      <c r="AG5743" s="159"/>
      <c r="AH5743" s="153"/>
      <c r="AI5743" s="161"/>
      <c r="AJ5743" s="153"/>
      <c r="AK5743" s="153"/>
      <c r="AL5743" s="207"/>
      <c r="AM5743" s="207"/>
      <c r="AN5743" s="207"/>
      <c r="AO5743" s="207"/>
      <c r="AP5743" s="147" t="s">
        <v>54</v>
      </c>
      <c r="AQ5743" s="147"/>
      <c r="AR5743" s="147"/>
      <c r="AS5743" s="209" t="s">
        <v>68</v>
      </c>
      <c r="AT5743" s="223" t="str">
        <f>MONTH(B5743)&amp;"/"&amp;YEAR(B5743)</f>
        <v>3/2026</v>
      </c>
      <c r="AU5743" s="223">
        <f>WEEKNUM(B5743)-WEEKNUM(EOMONTH(B5743,-1)+1)+1</f>
        <v>5</v>
      </c>
      <c r="AV5743" s="209" t="str">
        <f>MONTH(R5743)&amp;"/"&amp;YEAR(R5743)</f>
        <v>1/1900</v>
      </c>
      <c r="AW5743" s="209" t="e">
        <f>WEEKNUM(R5743)-WEEKNUM(EOMONTH(R5743,-1)+1)+1</f>
        <v>#NUM!</v>
      </c>
      <c r="AX5743" s="209">
        <f>IF(BB5743="S",IF(Q5743="1. Aceitou o programa",R5743-B5743,0),0)</f>
        <v>0</v>
      </c>
      <c r="AY5743" s="209">
        <f>IF(BB5743="S",IF(AND(S5743&lt;&gt;"",R5743&lt;&gt;""),S5743-R5743,0),0)</f>
        <v>0</v>
      </c>
      <c r="AZ5743" s="209">
        <f>IF(BB5743="S",IF(Q5743="1. Aceitou o programa",IF(OR(X5743="Não se Aplica",X5743=""),IF(OR(W5743="Não se Aplica",W5743=""),0,W5743-V5743),AVERAGE(X5743-W5743,W5743-V5743)),0),0)</f>
        <v>0</v>
      </c>
      <c r="BA5743" s="209">
        <f>IF(BB5743="S",IF(AND(Q5743="1. Aceitou o programa",AH5743="Realizada"),IFERROR(IF(AG5743="",0,AG5743-R5743),0),0),0)</f>
        <v>0</v>
      </c>
      <c r="BB5743" s="209" t="str">
        <f>_xlfn.XLOOKUP(U5743,'Lista Suspensa'!$AA$20:$AA$23,'Lista Suspensa'!$AB$20:$AB$23,"N/A")</f>
        <v>S</v>
      </c>
    </row>
    <row r="5744" spans="1:54" ht="12" customHeight="1">
      <c r="A5744" s="151" t="s">
        <v>54</v>
      </c>
      <c r="B5744" s="152">
        <v>46112</v>
      </c>
      <c r="C5744" s="153" t="s">
        <v>55</v>
      </c>
      <c r="D5744" s="153" t="s">
        <v>56</v>
      </c>
      <c r="E5744" s="244">
        <v>92935774</v>
      </c>
      <c r="F5744" s="144" t="s">
        <v>10032</v>
      </c>
      <c r="G5744" s="230"/>
      <c r="H5744" s="154">
        <v>29418</v>
      </c>
      <c r="I5744" s="153">
        <v>45</v>
      </c>
      <c r="J5744" s="148" t="s">
        <v>70</v>
      </c>
      <c r="K5744" s="153" t="s">
        <v>101</v>
      </c>
      <c r="L5744" s="153"/>
      <c r="M5744" s="153"/>
      <c r="N5744" s="153"/>
      <c r="O5744" s="155">
        <v>21980361407</v>
      </c>
      <c r="P5744" s="156" t="s">
        <v>60</v>
      </c>
      <c r="Q5744" s="157" t="s">
        <v>8211</v>
      </c>
      <c r="R5744" s="158"/>
      <c r="S5744" s="159"/>
      <c r="T5744" s="159" t="s">
        <v>6983</v>
      </c>
      <c r="U5744" s="159" t="s">
        <v>8212</v>
      </c>
      <c r="V5744" s="154">
        <v>46147</v>
      </c>
      <c r="W5744" s="154">
        <v>46155</v>
      </c>
      <c r="X5744" s="154"/>
      <c r="Y5744" s="160"/>
      <c r="Z5744" s="160"/>
      <c r="AA5744" s="153"/>
      <c r="AB5744" s="153"/>
      <c r="AC5744" s="182" t="e">
        <f t="shared" si="180"/>
        <v>#DIV/0!</v>
      </c>
      <c r="AD5744" s="153" t="e">
        <f t="shared" si="181"/>
        <v>#DIV/0!</v>
      </c>
      <c r="AE5744" s="207"/>
      <c r="AF5744" s="153"/>
      <c r="AG5744" s="159"/>
      <c r="AH5744" s="153"/>
      <c r="AI5744" s="161"/>
      <c r="AJ5744" s="153"/>
      <c r="AK5744" s="153"/>
      <c r="AL5744" s="207"/>
      <c r="AM5744" s="207"/>
      <c r="AN5744" s="207"/>
      <c r="AO5744" s="207"/>
      <c r="AP5744" s="147" t="s">
        <v>54</v>
      </c>
      <c r="AQ5744" s="147"/>
      <c r="AR5744" s="147"/>
      <c r="AS5744" s="209" t="s">
        <v>68</v>
      </c>
      <c r="AT5744" s="223" t="str">
        <f>MONTH(B5744)&amp;"/"&amp;YEAR(B5744)</f>
        <v>3/2026</v>
      </c>
      <c r="AU5744" s="223">
        <f>WEEKNUM(B5744)-WEEKNUM(EOMONTH(B5744,-1)+1)+1</f>
        <v>5</v>
      </c>
      <c r="AV5744" s="209" t="str">
        <f>MONTH(R5744)&amp;"/"&amp;YEAR(R5744)</f>
        <v>1/1900</v>
      </c>
      <c r="AW5744" s="209" t="e">
        <f>WEEKNUM(R5744)-WEEKNUM(EOMONTH(R5744,-1)+1)+1</f>
        <v>#NUM!</v>
      </c>
      <c r="AX5744" s="209">
        <f>IF(BB5744="S",IF(Q5744="1. Aceitou o programa",R5744-B5744,0),0)</f>
        <v>0</v>
      </c>
      <c r="AY5744" s="209">
        <f>IF(BB5744="S",IF(AND(S5744&lt;&gt;"",R5744&lt;&gt;""),S5744-R5744,0),0)</f>
        <v>0</v>
      </c>
      <c r="AZ5744" s="209">
        <f>IF(BB5744="S",IF(Q5744="1. Aceitou o programa",IF(OR(X5744="Não se Aplica",X5744=""),IF(OR(W5744="Não se Aplica",W5744=""),0,W5744-V5744),AVERAGE(X5744-W5744,W5744-V5744)),0),0)</f>
        <v>0</v>
      </c>
      <c r="BA5744" s="209">
        <f>IF(BB5744="S",IF(AND(Q5744="1. Aceitou o programa",AH5744="Realizada"),IFERROR(IF(AG5744="",0,AG5744-R5744),0),0),0)</f>
        <v>0</v>
      </c>
      <c r="BB5744" s="209" t="str">
        <f>_xlfn.XLOOKUP(U5744,'Lista Suspensa'!$AA$20:$AA$23,'Lista Suspensa'!$AB$20:$AB$23,"N/A")</f>
        <v>S</v>
      </c>
    </row>
    <row r="5745" spans="1:54" ht="12" customHeight="1">
      <c r="A5745" s="151" t="s">
        <v>54</v>
      </c>
      <c r="B5745" s="152">
        <v>46112</v>
      </c>
      <c r="C5745" s="153" t="s">
        <v>55</v>
      </c>
      <c r="D5745" s="153" t="s">
        <v>56</v>
      </c>
      <c r="E5745" s="244">
        <v>93689873</v>
      </c>
      <c r="F5745" s="144" t="s">
        <v>10033</v>
      </c>
      <c r="G5745" s="230"/>
      <c r="H5745" s="154">
        <v>29457</v>
      </c>
      <c r="I5745" s="153">
        <v>45</v>
      </c>
      <c r="J5745" s="148" t="s">
        <v>70</v>
      </c>
      <c r="K5745" s="153" t="s">
        <v>101</v>
      </c>
      <c r="L5745" s="153"/>
      <c r="M5745" s="153"/>
      <c r="N5745" s="153"/>
      <c r="O5745" s="155">
        <v>21994474190</v>
      </c>
      <c r="P5745" s="156" t="s">
        <v>60</v>
      </c>
      <c r="Q5745" s="157" t="s">
        <v>8211</v>
      </c>
      <c r="R5745" s="158"/>
      <c r="S5745" s="159"/>
      <c r="T5745" s="159" t="s">
        <v>6983</v>
      </c>
      <c r="U5745" s="159" t="s">
        <v>8212</v>
      </c>
      <c r="V5745" s="154">
        <v>46147</v>
      </c>
      <c r="W5745" s="154">
        <v>46155</v>
      </c>
      <c r="X5745" s="154"/>
      <c r="Y5745" s="160"/>
      <c r="Z5745" s="160"/>
      <c r="AA5745" s="153"/>
      <c r="AB5745" s="153"/>
      <c r="AC5745" s="182" t="e">
        <f t="shared" si="180"/>
        <v>#DIV/0!</v>
      </c>
      <c r="AD5745" s="153" t="e">
        <f t="shared" si="181"/>
        <v>#DIV/0!</v>
      </c>
      <c r="AE5745" s="207"/>
      <c r="AF5745" s="153"/>
      <c r="AG5745" s="159"/>
      <c r="AH5745" s="153"/>
      <c r="AI5745" s="161"/>
      <c r="AJ5745" s="153"/>
      <c r="AK5745" s="153"/>
      <c r="AL5745" s="207"/>
      <c r="AM5745" s="207"/>
      <c r="AN5745" s="207"/>
      <c r="AO5745" s="207"/>
      <c r="AP5745" s="147" t="s">
        <v>54</v>
      </c>
      <c r="AQ5745" s="147"/>
      <c r="AR5745" s="147"/>
      <c r="AS5745" s="209" t="s">
        <v>68</v>
      </c>
      <c r="AT5745" s="223" t="str">
        <f>MONTH(B5745)&amp;"/"&amp;YEAR(B5745)</f>
        <v>3/2026</v>
      </c>
      <c r="AU5745" s="223">
        <f>WEEKNUM(B5745)-WEEKNUM(EOMONTH(B5745,-1)+1)+1</f>
        <v>5</v>
      </c>
      <c r="AV5745" s="209" t="str">
        <f>MONTH(R5745)&amp;"/"&amp;YEAR(R5745)</f>
        <v>1/1900</v>
      </c>
      <c r="AW5745" s="209" t="e">
        <f>WEEKNUM(R5745)-WEEKNUM(EOMONTH(R5745,-1)+1)+1</f>
        <v>#NUM!</v>
      </c>
      <c r="AX5745" s="209">
        <f>IF(BB5745="S",IF(Q5745="1. Aceitou o programa",R5745-B5745,0),0)</f>
        <v>0</v>
      </c>
      <c r="AY5745" s="209">
        <f>IF(BB5745="S",IF(AND(S5745&lt;&gt;"",R5745&lt;&gt;""),S5745-R5745,0),0)</f>
        <v>0</v>
      </c>
      <c r="AZ5745" s="209">
        <f>IF(BB5745="S",IF(Q5745="1. Aceitou o programa",IF(OR(X5745="Não se Aplica",X5745=""),IF(OR(W5745="Não se Aplica",W5745=""),0,W5745-V5745),AVERAGE(X5745-W5745,W5745-V5745)),0),0)</f>
        <v>0</v>
      </c>
      <c r="BA5745" s="209">
        <f>IF(BB5745="S",IF(AND(Q5745="1. Aceitou o programa",AH5745="Realizada"),IFERROR(IF(AG5745="",0,AG5745-R5745),0),0),0)</f>
        <v>0</v>
      </c>
      <c r="BB5745" s="209" t="str">
        <f>_xlfn.XLOOKUP(U5745,'Lista Suspensa'!$AA$20:$AA$23,'Lista Suspensa'!$AB$20:$AB$23,"N/A")</f>
        <v>S</v>
      </c>
    </row>
    <row r="5746" spans="1:54" ht="12" customHeight="1">
      <c r="A5746" s="151" t="s">
        <v>54</v>
      </c>
      <c r="B5746" s="152">
        <v>46112</v>
      </c>
      <c r="C5746" s="153" t="s">
        <v>55</v>
      </c>
      <c r="D5746" s="153" t="s">
        <v>56</v>
      </c>
      <c r="E5746" s="244">
        <v>758557183</v>
      </c>
      <c r="F5746" s="144" t="s">
        <v>10034</v>
      </c>
      <c r="G5746" s="230"/>
      <c r="H5746" s="154">
        <v>29461</v>
      </c>
      <c r="I5746" s="153">
        <v>45</v>
      </c>
      <c r="J5746" s="148" t="s">
        <v>70</v>
      </c>
      <c r="K5746" s="153" t="s">
        <v>101</v>
      </c>
      <c r="L5746" s="153"/>
      <c r="M5746" s="153"/>
      <c r="N5746" s="153"/>
      <c r="O5746" s="155">
        <v>21972121557</v>
      </c>
      <c r="P5746" s="156" t="s">
        <v>60</v>
      </c>
      <c r="Q5746" s="157" t="s">
        <v>8211</v>
      </c>
      <c r="R5746" s="158"/>
      <c r="S5746" s="159"/>
      <c r="T5746" s="159" t="s">
        <v>6983</v>
      </c>
      <c r="U5746" s="159" t="s">
        <v>8212</v>
      </c>
      <c r="V5746" s="154">
        <v>46147</v>
      </c>
      <c r="W5746" s="154">
        <v>46155</v>
      </c>
      <c r="X5746" s="154"/>
      <c r="Y5746" s="160"/>
      <c r="Z5746" s="160"/>
      <c r="AA5746" s="153"/>
      <c r="AB5746" s="153"/>
      <c r="AC5746" s="182" t="e">
        <f t="shared" si="180"/>
        <v>#DIV/0!</v>
      </c>
      <c r="AD5746" s="153" t="e">
        <f t="shared" si="181"/>
        <v>#DIV/0!</v>
      </c>
      <c r="AE5746" s="207"/>
      <c r="AF5746" s="153"/>
      <c r="AG5746" s="159"/>
      <c r="AH5746" s="153"/>
      <c r="AI5746" s="161"/>
      <c r="AJ5746" s="153"/>
      <c r="AK5746" s="153"/>
      <c r="AL5746" s="207"/>
      <c r="AM5746" s="207"/>
      <c r="AN5746" s="207"/>
      <c r="AO5746" s="207"/>
      <c r="AP5746" s="147" t="s">
        <v>54</v>
      </c>
      <c r="AQ5746" s="147"/>
      <c r="AR5746" s="147"/>
      <c r="AS5746" s="209" t="s">
        <v>68</v>
      </c>
      <c r="AT5746" s="223" t="str">
        <f>MONTH(B5746)&amp;"/"&amp;YEAR(B5746)</f>
        <v>3/2026</v>
      </c>
      <c r="AU5746" s="223">
        <f>WEEKNUM(B5746)-WEEKNUM(EOMONTH(B5746,-1)+1)+1</f>
        <v>5</v>
      </c>
      <c r="AV5746" s="209" t="str">
        <f>MONTH(R5746)&amp;"/"&amp;YEAR(R5746)</f>
        <v>1/1900</v>
      </c>
      <c r="AW5746" s="209" t="e">
        <f>WEEKNUM(R5746)-WEEKNUM(EOMONTH(R5746,-1)+1)+1</f>
        <v>#NUM!</v>
      </c>
      <c r="AX5746" s="209">
        <f>IF(BB5746="S",IF(Q5746="1. Aceitou o programa",R5746-B5746,0),0)</f>
        <v>0</v>
      </c>
      <c r="AY5746" s="209">
        <f>IF(BB5746="S",IF(AND(S5746&lt;&gt;"",R5746&lt;&gt;""),S5746-R5746,0),0)</f>
        <v>0</v>
      </c>
      <c r="AZ5746" s="209">
        <f>IF(BB5746="S",IF(Q5746="1. Aceitou o programa",IF(OR(X5746="Não se Aplica",X5746=""),IF(OR(W5746="Não se Aplica",W5746=""),0,W5746-V5746),AVERAGE(X5746-W5746,W5746-V5746)),0),0)</f>
        <v>0</v>
      </c>
      <c r="BA5746" s="209">
        <f>IF(BB5746="S",IF(AND(Q5746="1. Aceitou o programa",AH5746="Realizada"),IFERROR(IF(AG5746="",0,AG5746-R5746),0),0),0)</f>
        <v>0</v>
      </c>
      <c r="BB5746" s="209" t="str">
        <f>_xlfn.XLOOKUP(U5746,'Lista Suspensa'!$AA$20:$AA$23,'Lista Suspensa'!$AB$20:$AB$23,"N/A")</f>
        <v>S</v>
      </c>
    </row>
    <row r="5747" spans="1:54" ht="12" customHeight="1">
      <c r="A5747" s="151" t="s">
        <v>54</v>
      </c>
      <c r="B5747" s="152">
        <v>46112</v>
      </c>
      <c r="C5747" s="153" t="s">
        <v>55</v>
      </c>
      <c r="D5747" s="153" t="s">
        <v>56</v>
      </c>
      <c r="E5747" s="244">
        <v>92699996</v>
      </c>
      <c r="F5747" s="144" t="s">
        <v>10035</v>
      </c>
      <c r="G5747" s="230"/>
      <c r="H5747" s="154">
        <v>29495</v>
      </c>
      <c r="I5747" s="153">
        <v>45</v>
      </c>
      <c r="J5747" s="148" t="s">
        <v>70</v>
      </c>
      <c r="K5747" s="153" t="s">
        <v>101</v>
      </c>
      <c r="L5747" s="153"/>
      <c r="M5747" s="153"/>
      <c r="N5747" s="153"/>
      <c r="O5747" s="155">
        <v>21969494998</v>
      </c>
      <c r="P5747" s="156" t="s">
        <v>60</v>
      </c>
      <c r="Q5747" s="157" t="s">
        <v>8211</v>
      </c>
      <c r="R5747" s="158"/>
      <c r="S5747" s="159"/>
      <c r="T5747" s="159" t="s">
        <v>6983</v>
      </c>
      <c r="U5747" s="159" t="s">
        <v>8212</v>
      </c>
      <c r="V5747" s="154">
        <v>46147</v>
      </c>
      <c r="W5747" s="154">
        <v>46155</v>
      </c>
      <c r="X5747" s="154"/>
      <c r="Y5747" s="160"/>
      <c r="Z5747" s="160"/>
      <c r="AA5747" s="153"/>
      <c r="AB5747" s="153"/>
      <c r="AC5747" s="182" t="e">
        <f t="shared" si="180"/>
        <v>#DIV/0!</v>
      </c>
      <c r="AD5747" s="153" t="e">
        <f t="shared" si="181"/>
        <v>#DIV/0!</v>
      </c>
      <c r="AE5747" s="207"/>
      <c r="AF5747" s="153"/>
      <c r="AG5747" s="159"/>
      <c r="AH5747" s="153"/>
      <c r="AI5747" s="161"/>
      <c r="AJ5747" s="153"/>
      <c r="AK5747" s="153"/>
      <c r="AL5747" s="207"/>
      <c r="AM5747" s="207"/>
      <c r="AN5747" s="207"/>
      <c r="AO5747" s="207"/>
      <c r="AP5747" s="147" t="s">
        <v>54</v>
      </c>
      <c r="AQ5747" s="147"/>
      <c r="AR5747" s="147"/>
      <c r="AS5747" s="209" t="s">
        <v>68</v>
      </c>
      <c r="AT5747" s="223" t="str">
        <f>MONTH(B5747)&amp;"/"&amp;YEAR(B5747)</f>
        <v>3/2026</v>
      </c>
      <c r="AU5747" s="223">
        <f>WEEKNUM(B5747)-WEEKNUM(EOMONTH(B5747,-1)+1)+1</f>
        <v>5</v>
      </c>
      <c r="AV5747" s="209" t="str">
        <f>MONTH(R5747)&amp;"/"&amp;YEAR(R5747)</f>
        <v>1/1900</v>
      </c>
      <c r="AW5747" s="209" t="e">
        <f>WEEKNUM(R5747)-WEEKNUM(EOMONTH(R5747,-1)+1)+1</f>
        <v>#NUM!</v>
      </c>
      <c r="AX5747" s="209">
        <f>IF(BB5747="S",IF(Q5747="1. Aceitou o programa",R5747-B5747,0),0)</f>
        <v>0</v>
      </c>
      <c r="AY5747" s="209">
        <f>IF(BB5747="S",IF(AND(S5747&lt;&gt;"",R5747&lt;&gt;""),S5747-R5747,0),0)</f>
        <v>0</v>
      </c>
      <c r="AZ5747" s="209">
        <f>IF(BB5747="S",IF(Q5747="1. Aceitou o programa",IF(OR(X5747="Não se Aplica",X5747=""),IF(OR(W5747="Não se Aplica",W5747=""),0,W5747-V5747),AVERAGE(X5747-W5747,W5747-V5747)),0),0)</f>
        <v>0</v>
      </c>
      <c r="BA5747" s="209">
        <f>IF(BB5747="S",IF(AND(Q5747="1. Aceitou o programa",AH5747="Realizada"),IFERROR(IF(AG5747="",0,AG5747-R5747),0),0),0)</f>
        <v>0</v>
      </c>
      <c r="BB5747" s="209" t="str">
        <f>_xlfn.XLOOKUP(U5747,'Lista Suspensa'!$AA$20:$AA$23,'Lista Suspensa'!$AB$20:$AB$23,"N/A")</f>
        <v>S</v>
      </c>
    </row>
    <row r="5748" spans="1:54" ht="12" customHeight="1">
      <c r="A5748" s="151" t="s">
        <v>54</v>
      </c>
      <c r="B5748" s="152">
        <v>46112</v>
      </c>
      <c r="C5748" s="153" t="s">
        <v>55</v>
      </c>
      <c r="D5748" s="153" t="s">
        <v>56</v>
      </c>
      <c r="E5748" s="244">
        <v>94436698</v>
      </c>
      <c r="F5748" s="144" t="s">
        <v>10036</v>
      </c>
      <c r="G5748" s="230"/>
      <c r="H5748" s="154">
        <v>29544</v>
      </c>
      <c r="I5748" s="153">
        <v>45</v>
      </c>
      <c r="J5748" s="148" t="s">
        <v>70</v>
      </c>
      <c r="K5748" s="153" t="s">
        <v>101</v>
      </c>
      <c r="L5748" s="153"/>
      <c r="M5748" s="153"/>
      <c r="N5748" s="153"/>
      <c r="O5748" s="155">
        <v>21998697443</v>
      </c>
      <c r="P5748" s="156" t="s">
        <v>60</v>
      </c>
      <c r="Q5748" s="157" t="s">
        <v>8211</v>
      </c>
      <c r="R5748" s="158"/>
      <c r="S5748" s="159"/>
      <c r="T5748" s="159" t="s">
        <v>6983</v>
      </c>
      <c r="U5748" s="159" t="s">
        <v>8212</v>
      </c>
      <c r="V5748" s="154">
        <v>46147</v>
      </c>
      <c r="W5748" s="154">
        <v>46155</v>
      </c>
      <c r="X5748" s="154"/>
      <c r="Y5748" s="160"/>
      <c r="Z5748" s="160"/>
      <c r="AA5748" s="153"/>
      <c r="AB5748" s="153"/>
      <c r="AC5748" s="182" t="e">
        <f t="shared" si="180"/>
        <v>#DIV/0!</v>
      </c>
      <c r="AD5748" s="153" t="e">
        <f t="shared" si="181"/>
        <v>#DIV/0!</v>
      </c>
      <c r="AE5748" s="207"/>
      <c r="AF5748" s="153"/>
      <c r="AG5748" s="159"/>
      <c r="AH5748" s="153"/>
      <c r="AI5748" s="161"/>
      <c r="AJ5748" s="153"/>
      <c r="AK5748" s="153"/>
      <c r="AL5748" s="207"/>
      <c r="AM5748" s="207"/>
      <c r="AN5748" s="207"/>
      <c r="AO5748" s="207"/>
      <c r="AP5748" s="147" t="s">
        <v>54</v>
      </c>
      <c r="AQ5748" s="147"/>
      <c r="AR5748" s="147"/>
      <c r="AS5748" s="209" t="s">
        <v>68</v>
      </c>
      <c r="AT5748" s="223" t="str">
        <f>MONTH(B5748)&amp;"/"&amp;YEAR(B5748)</f>
        <v>3/2026</v>
      </c>
      <c r="AU5748" s="223">
        <f>WEEKNUM(B5748)-WEEKNUM(EOMONTH(B5748,-1)+1)+1</f>
        <v>5</v>
      </c>
      <c r="AV5748" s="209" t="str">
        <f>MONTH(R5748)&amp;"/"&amp;YEAR(R5748)</f>
        <v>1/1900</v>
      </c>
      <c r="AW5748" s="209" t="e">
        <f>WEEKNUM(R5748)-WEEKNUM(EOMONTH(R5748,-1)+1)+1</f>
        <v>#NUM!</v>
      </c>
      <c r="AX5748" s="209">
        <f>IF(BB5748="S",IF(Q5748="1. Aceitou o programa",R5748-B5748,0),0)</f>
        <v>0</v>
      </c>
      <c r="AY5748" s="209">
        <f>IF(BB5748="S",IF(AND(S5748&lt;&gt;"",R5748&lt;&gt;""),S5748-R5748,0),0)</f>
        <v>0</v>
      </c>
      <c r="AZ5748" s="209">
        <f>IF(BB5748="S",IF(Q5748="1. Aceitou o programa",IF(OR(X5748="Não se Aplica",X5748=""),IF(OR(W5748="Não se Aplica",W5748=""),0,W5748-V5748),AVERAGE(X5748-W5748,W5748-V5748)),0),0)</f>
        <v>0</v>
      </c>
      <c r="BA5748" s="209">
        <f>IF(BB5748="S",IF(AND(Q5748="1. Aceitou o programa",AH5748="Realizada"),IFERROR(IF(AG5748="",0,AG5748-R5748),0),0),0)</f>
        <v>0</v>
      </c>
      <c r="BB5748" s="209" t="str">
        <f>_xlfn.XLOOKUP(U5748,'Lista Suspensa'!$AA$20:$AA$23,'Lista Suspensa'!$AB$20:$AB$23,"N/A")</f>
        <v>S</v>
      </c>
    </row>
    <row r="5749" spans="1:54" ht="12" customHeight="1">
      <c r="A5749" s="151" t="s">
        <v>54</v>
      </c>
      <c r="B5749" s="152">
        <v>46112</v>
      </c>
      <c r="C5749" s="153" t="s">
        <v>55</v>
      </c>
      <c r="D5749" s="153" t="s">
        <v>56</v>
      </c>
      <c r="E5749" s="244">
        <v>94344658</v>
      </c>
      <c r="F5749" s="144" t="s">
        <v>10037</v>
      </c>
      <c r="G5749" s="230"/>
      <c r="H5749" s="154">
        <v>29549</v>
      </c>
      <c r="I5749" s="153">
        <v>45</v>
      </c>
      <c r="J5749" s="148" t="s">
        <v>58</v>
      </c>
      <c r="K5749" s="153" t="s">
        <v>101</v>
      </c>
      <c r="L5749" s="153"/>
      <c r="M5749" s="153"/>
      <c r="N5749" s="153"/>
      <c r="O5749" s="155">
        <v>21965572941</v>
      </c>
      <c r="P5749" s="156" t="s">
        <v>60</v>
      </c>
      <c r="Q5749" s="157" t="s">
        <v>8211</v>
      </c>
      <c r="R5749" s="158"/>
      <c r="S5749" s="159"/>
      <c r="T5749" s="159" t="s">
        <v>6983</v>
      </c>
      <c r="U5749" s="159" t="s">
        <v>8212</v>
      </c>
      <c r="V5749" s="154">
        <v>46147</v>
      </c>
      <c r="W5749" s="154">
        <v>46155</v>
      </c>
      <c r="X5749" s="154"/>
      <c r="Y5749" s="160"/>
      <c r="Z5749" s="160"/>
      <c r="AA5749" s="153"/>
      <c r="AB5749" s="153"/>
      <c r="AC5749" s="182" t="e">
        <f t="shared" si="180"/>
        <v>#DIV/0!</v>
      </c>
      <c r="AD5749" s="153" t="e">
        <f t="shared" si="181"/>
        <v>#DIV/0!</v>
      </c>
      <c r="AE5749" s="207"/>
      <c r="AF5749" s="153"/>
      <c r="AG5749" s="159"/>
      <c r="AH5749" s="153"/>
      <c r="AI5749" s="161"/>
      <c r="AJ5749" s="153"/>
      <c r="AK5749" s="153"/>
      <c r="AL5749" s="207"/>
      <c r="AM5749" s="207"/>
      <c r="AN5749" s="207"/>
      <c r="AO5749" s="207"/>
      <c r="AP5749" s="147" t="s">
        <v>54</v>
      </c>
      <c r="AQ5749" s="147"/>
      <c r="AR5749" s="147"/>
      <c r="AS5749" s="209" t="s">
        <v>68</v>
      </c>
      <c r="AT5749" s="223" t="str">
        <f>MONTH(B5749)&amp;"/"&amp;YEAR(B5749)</f>
        <v>3/2026</v>
      </c>
      <c r="AU5749" s="223">
        <f>WEEKNUM(B5749)-WEEKNUM(EOMONTH(B5749,-1)+1)+1</f>
        <v>5</v>
      </c>
      <c r="AV5749" s="209" t="str">
        <f>MONTH(R5749)&amp;"/"&amp;YEAR(R5749)</f>
        <v>1/1900</v>
      </c>
      <c r="AW5749" s="209" t="e">
        <f>WEEKNUM(R5749)-WEEKNUM(EOMONTH(R5749,-1)+1)+1</f>
        <v>#NUM!</v>
      </c>
      <c r="AX5749" s="209">
        <f>IF(BB5749="S",IF(Q5749="1. Aceitou o programa",R5749-B5749,0),0)</f>
        <v>0</v>
      </c>
      <c r="AY5749" s="209">
        <f>IF(BB5749="S",IF(AND(S5749&lt;&gt;"",R5749&lt;&gt;""),S5749-R5749,0),0)</f>
        <v>0</v>
      </c>
      <c r="AZ5749" s="209">
        <f>IF(BB5749="S",IF(Q5749="1. Aceitou o programa",IF(OR(X5749="Não se Aplica",X5749=""),IF(OR(W5749="Não se Aplica",W5749=""),0,W5749-V5749),AVERAGE(X5749-W5749,W5749-V5749)),0),0)</f>
        <v>0</v>
      </c>
      <c r="BA5749" s="209">
        <f>IF(BB5749="S",IF(AND(Q5749="1. Aceitou o programa",AH5749="Realizada"),IFERROR(IF(AG5749="",0,AG5749-R5749),0),0),0)</f>
        <v>0</v>
      </c>
      <c r="BB5749" s="209" t="str">
        <f>_xlfn.XLOOKUP(U5749,'Lista Suspensa'!$AA$20:$AA$23,'Lista Suspensa'!$AB$20:$AB$23,"N/A")</f>
        <v>S</v>
      </c>
    </row>
    <row r="5750" spans="1:54" ht="12" customHeight="1">
      <c r="A5750" s="151" t="s">
        <v>54</v>
      </c>
      <c r="B5750" s="152">
        <v>46112</v>
      </c>
      <c r="C5750" s="153" t="s">
        <v>55</v>
      </c>
      <c r="D5750" s="153" t="s">
        <v>56</v>
      </c>
      <c r="E5750" s="244">
        <v>93807985</v>
      </c>
      <c r="F5750" s="144" t="s">
        <v>10038</v>
      </c>
      <c r="G5750" s="230"/>
      <c r="H5750" s="154">
        <v>29560</v>
      </c>
      <c r="I5750" s="153">
        <v>45</v>
      </c>
      <c r="J5750" s="148" t="s">
        <v>70</v>
      </c>
      <c r="K5750" s="153" t="s">
        <v>101</v>
      </c>
      <c r="L5750" s="153"/>
      <c r="M5750" s="153"/>
      <c r="N5750" s="153"/>
      <c r="O5750" s="155">
        <v>21971748723</v>
      </c>
      <c r="P5750" s="156" t="s">
        <v>60</v>
      </c>
      <c r="Q5750" s="157" t="s">
        <v>8211</v>
      </c>
      <c r="R5750" s="158"/>
      <c r="S5750" s="159"/>
      <c r="T5750" s="159" t="s">
        <v>6983</v>
      </c>
      <c r="U5750" s="159" t="s">
        <v>8212</v>
      </c>
      <c r="V5750" s="154">
        <v>46147</v>
      </c>
      <c r="W5750" s="154">
        <v>46155</v>
      </c>
      <c r="X5750" s="154"/>
      <c r="Y5750" s="160"/>
      <c r="Z5750" s="160"/>
      <c r="AA5750" s="153"/>
      <c r="AB5750" s="153"/>
      <c r="AC5750" s="182" t="e">
        <f t="shared" si="180"/>
        <v>#DIV/0!</v>
      </c>
      <c r="AD5750" s="153" t="e">
        <f t="shared" si="181"/>
        <v>#DIV/0!</v>
      </c>
      <c r="AE5750" s="207"/>
      <c r="AF5750" s="153"/>
      <c r="AG5750" s="159"/>
      <c r="AH5750" s="153"/>
      <c r="AI5750" s="161"/>
      <c r="AJ5750" s="153"/>
      <c r="AK5750" s="153"/>
      <c r="AL5750" s="207"/>
      <c r="AM5750" s="207"/>
      <c r="AN5750" s="207"/>
      <c r="AO5750" s="207"/>
      <c r="AP5750" s="147" t="s">
        <v>54</v>
      </c>
      <c r="AQ5750" s="147"/>
      <c r="AR5750" s="147"/>
      <c r="AS5750" s="209" t="s">
        <v>68</v>
      </c>
      <c r="AT5750" s="223" t="str">
        <f>MONTH(B5750)&amp;"/"&amp;YEAR(B5750)</f>
        <v>3/2026</v>
      </c>
      <c r="AU5750" s="223">
        <f>WEEKNUM(B5750)-WEEKNUM(EOMONTH(B5750,-1)+1)+1</f>
        <v>5</v>
      </c>
      <c r="AV5750" s="209" t="str">
        <f>MONTH(R5750)&amp;"/"&amp;YEAR(R5750)</f>
        <v>1/1900</v>
      </c>
      <c r="AW5750" s="209" t="e">
        <f>WEEKNUM(R5750)-WEEKNUM(EOMONTH(R5750,-1)+1)+1</f>
        <v>#NUM!</v>
      </c>
      <c r="AX5750" s="209">
        <f>IF(BB5750="S",IF(Q5750="1. Aceitou o programa",R5750-B5750,0),0)</f>
        <v>0</v>
      </c>
      <c r="AY5750" s="209">
        <f>IF(BB5750="S",IF(AND(S5750&lt;&gt;"",R5750&lt;&gt;""),S5750-R5750,0),0)</f>
        <v>0</v>
      </c>
      <c r="AZ5750" s="209">
        <f>IF(BB5750="S",IF(Q5750="1. Aceitou o programa",IF(OR(X5750="Não se Aplica",X5750=""),IF(OR(W5750="Não se Aplica",W5750=""),0,W5750-V5750),AVERAGE(X5750-W5750,W5750-V5750)),0),0)</f>
        <v>0</v>
      </c>
      <c r="BA5750" s="209">
        <f>IF(BB5750="S",IF(AND(Q5750="1. Aceitou o programa",AH5750="Realizada"),IFERROR(IF(AG5750="",0,AG5750-R5750),0),0),0)</f>
        <v>0</v>
      </c>
      <c r="BB5750" s="209" t="str">
        <f>_xlfn.XLOOKUP(U5750,'Lista Suspensa'!$AA$20:$AA$23,'Lista Suspensa'!$AB$20:$AB$23,"N/A")</f>
        <v>S</v>
      </c>
    </row>
    <row r="5751" spans="1:54" ht="12" customHeight="1">
      <c r="A5751" s="151" t="s">
        <v>54</v>
      </c>
      <c r="B5751" s="152">
        <v>46112</v>
      </c>
      <c r="C5751" s="153" t="s">
        <v>55</v>
      </c>
      <c r="D5751" s="153" t="s">
        <v>56</v>
      </c>
      <c r="E5751" s="244">
        <v>93421250</v>
      </c>
      <c r="F5751" s="144" t="s">
        <v>10039</v>
      </c>
      <c r="G5751" s="230"/>
      <c r="H5751" s="154">
        <v>29589</v>
      </c>
      <c r="I5751" s="153">
        <v>45</v>
      </c>
      <c r="J5751" s="148" t="s">
        <v>58</v>
      </c>
      <c r="K5751" s="153" t="s">
        <v>101</v>
      </c>
      <c r="L5751" s="153"/>
      <c r="M5751" s="153"/>
      <c r="N5751" s="153"/>
      <c r="O5751" s="155">
        <v>21992382434</v>
      </c>
      <c r="P5751" s="156" t="s">
        <v>60</v>
      </c>
      <c r="Q5751" s="157" t="s">
        <v>8211</v>
      </c>
      <c r="R5751" s="158"/>
      <c r="S5751" s="159"/>
      <c r="T5751" s="159" t="s">
        <v>6983</v>
      </c>
      <c r="U5751" s="159" t="s">
        <v>8212</v>
      </c>
      <c r="V5751" s="154">
        <v>46147</v>
      </c>
      <c r="W5751" s="154">
        <v>46155</v>
      </c>
      <c r="X5751" s="154"/>
      <c r="Y5751" s="160"/>
      <c r="Z5751" s="160"/>
      <c r="AA5751" s="153"/>
      <c r="AB5751" s="153"/>
      <c r="AC5751" s="182" t="e">
        <f t="shared" si="180"/>
        <v>#DIV/0!</v>
      </c>
      <c r="AD5751" s="153" t="e">
        <f t="shared" si="181"/>
        <v>#DIV/0!</v>
      </c>
      <c r="AE5751" s="207"/>
      <c r="AF5751" s="153"/>
      <c r="AG5751" s="159"/>
      <c r="AH5751" s="153"/>
      <c r="AI5751" s="161"/>
      <c r="AJ5751" s="153"/>
      <c r="AK5751" s="153"/>
      <c r="AL5751" s="207"/>
      <c r="AM5751" s="207"/>
      <c r="AN5751" s="207"/>
      <c r="AO5751" s="207"/>
      <c r="AP5751" s="147" t="s">
        <v>54</v>
      </c>
      <c r="AQ5751" s="147"/>
      <c r="AR5751" s="147"/>
      <c r="AS5751" s="209" t="s">
        <v>68</v>
      </c>
      <c r="AT5751" s="223" t="str">
        <f>MONTH(B5751)&amp;"/"&amp;YEAR(B5751)</f>
        <v>3/2026</v>
      </c>
      <c r="AU5751" s="223">
        <f>WEEKNUM(B5751)-WEEKNUM(EOMONTH(B5751,-1)+1)+1</f>
        <v>5</v>
      </c>
      <c r="AV5751" s="209" t="str">
        <f>MONTH(R5751)&amp;"/"&amp;YEAR(R5751)</f>
        <v>1/1900</v>
      </c>
      <c r="AW5751" s="209" t="e">
        <f>WEEKNUM(R5751)-WEEKNUM(EOMONTH(R5751,-1)+1)+1</f>
        <v>#NUM!</v>
      </c>
      <c r="AX5751" s="209">
        <f>IF(BB5751="S",IF(Q5751="1. Aceitou o programa",R5751-B5751,0),0)</f>
        <v>0</v>
      </c>
      <c r="AY5751" s="209">
        <f>IF(BB5751="S",IF(AND(S5751&lt;&gt;"",R5751&lt;&gt;""),S5751-R5751,0),0)</f>
        <v>0</v>
      </c>
      <c r="AZ5751" s="209">
        <f>IF(BB5751="S",IF(Q5751="1. Aceitou o programa",IF(OR(X5751="Não se Aplica",X5751=""),IF(OR(W5751="Não se Aplica",W5751=""),0,W5751-V5751),AVERAGE(X5751-W5751,W5751-V5751)),0),0)</f>
        <v>0</v>
      </c>
      <c r="BA5751" s="209">
        <f>IF(BB5751="S",IF(AND(Q5751="1. Aceitou o programa",AH5751="Realizada"),IFERROR(IF(AG5751="",0,AG5751-R5751),0),0),0)</f>
        <v>0</v>
      </c>
      <c r="BB5751" s="209" t="str">
        <f>_xlfn.XLOOKUP(U5751,'Lista Suspensa'!$AA$20:$AA$23,'Lista Suspensa'!$AB$20:$AB$23,"N/A")</f>
        <v>S</v>
      </c>
    </row>
    <row r="5752" spans="1:54" ht="12" customHeight="1">
      <c r="A5752" s="151" t="s">
        <v>54</v>
      </c>
      <c r="B5752" s="152">
        <v>46112</v>
      </c>
      <c r="C5752" s="153" t="s">
        <v>55</v>
      </c>
      <c r="D5752" s="153" t="s">
        <v>56</v>
      </c>
      <c r="E5752" s="244">
        <v>93668253</v>
      </c>
      <c r="F5752" s="144" t="s">
        <v>10040</v>
      </c>
      <c r="G5752" s="230"/>
      <c r="H5752" s="154">
        <v>29606</v>
      </c>
      <c r="I5752" s="153">
        <v>45</v>
      </c>
      <c r="J5752" s="148" t="s">
        <v>70</v>
      </c>
      <c r="K5752" s="153" t="s">
        <v>101</v>
      </c>
      <c r="L5752" s="153"/>
      <c r="M5752" s="153"/>
      <c r="N5752" s="153"/>
      <c r="O5752" s="155">
        <v>21987467336</v>
      </c>
      <c r="P5752" s="156" t="s">
        <v>60</v>
      </c>
      <c r="Q5752" s="157" t="s">
        <v>8211</v>
      </c>
      <c r="R5752" s="158"/>
      <c r="S5752" s="159"/>
      <c r="T5752" s="159" t="s">
        <v>6983</v>
      </c>
      <c r="U5752" s="159" t="s">
        <v>8212</v>
      </c>
      <c r="V5752" s="154">
        <v>46147</v>
      </c>
      <c r="W5752" s="154">
        <v>46155</v>
      </c>
      <c r="X5752" s="154"/>
      <c r="Y5752" s="160"/>
      <c r="Z5752" s="160"/>
      <c r="AA5752" s="153"/>
      <c r="AB5752" s="153"/>
      <c r="AC5752" s="182" t="e">
        <f t="shared" si="180"/>
        <v>#DIV/0!</v>
      </c>
      <c r="AD5752" s="153" t="e">
        <f t="shared" si="181"/>
        <v>#DIV/0!</v>
      </c>
      <c r="AE5752" s="207"/>
      <c r="AF5752" s="153"/>
      <c r="AG5752" s="159"/>
      <c r="AH5752" s="153"/>
      <c r="AI5752" s="161"/>
      <c r="AJ5752" s="153"/>
      <c r="AK5752" s="153"/>
      <c r="AL5752" s="207"/>
      <c r="AM5752" s="207"/>
      <c r="AN5752" s="207"/>
      <c r="AO5752" s="207"/>
      <c r="AP5752" s="147" t="s">
        <v>54</v>
      </c>
      <c r="AQ5752" s="147"/>
      <c r="AR5752" s="147"/>
      <c r="AS5752" s="209" t="s">
        <v>68</v>
      </c>
      <c r="AT5752" s="223" t="str">
        <f>MONTH(B5752)&amp;"/"&amp;YEAR(B5752)</f>
        <v>3/2026</v>
      </c>
      <c r="AU5752" s="223">
        <f>WEEKNUM(B5752)-WEEKNUM(EOMONTH(B5752,-1)+1)+1</f>
        <v>5</v>
      </c>
      <c r="AV5752" s="209" t="str">
        <f>MONTH(R5752)&amp;"/"&amp;YEAR(R5752)</f>
        <v>1/1900</v>
      </c>
      <c r="AW5752" s="209" t="e">
        <f>WEEKNUM(R5752)-WEEKNUM(EOMONTH(R5752,-1)+1)+1</f>
        <v>#NUM!</v>
      </c>
      <c r="AX5752" s="209">
        <f>IF(BB5752="S",IF(Q5752="1. Aceitou o programa",R5752-B5752,0),0)</f>
        <v>0</v>
      </c>
      <c r="AY5752" s="209">
        <f>IF(BB5752="S",IF(AND(S5752&lt;&gt;"",R5752&lt;&gt;""),S5752-R5752,0),0)</f>
        <v>0</v>
      </c>
      <c r="AZ5752" s="209">
        <f>IF(BB5752="S",IF(Q5752="1. Aceitou o programa",IF(OR(X5752="Não se Aplica",X5752=""),IF(OR(W5752="Não se Aplica",W5752=""),0,W5752-V5752),AVERAGE(X5752-W5752,W5752-V5752)),0),0)</f>
        <v>0</v>
      </c>
      <c r="BA5752" s="209">
        <f>IF(BB5752="S",IF(AND(Q5752="1. Aceitou o programa",AH5752="Realizada"),IFERROR(IF(AG5752="",0,AG5752-R5752),0),0),0)</f>
        <v>0</v>
      </c>
      <c r="BB5752" s="209" t="str">
        <f>_xlfn.XLOOKUP(U5752,'Lista Suspensa'!$AA$20:$AA$23,'Lista Suspensa'!$AB$20:$AB$23,"N/A")</f>
        <v>S</v>
      </c>
    </row>
    <row r="5753" spans="1:54" ht="12" customHeight="1">
      <c r="A5753" s="151" t="s">
        <v>54</v>
      </c>
      <c r="B5753" s="152">
        <v>46112</v>
      </c>
      <c r="C5753" s="153" t="s">
        <v>55</v>
      </c>
      <c r="D5753" s="153" t="s">
        <v>56</v>
      </c>
      <c r="E5753" s="244">
        <v>94121094</v>
      </c>
      <c r="F5753" s="144" t="s">
        <v>10041</v>
      </c>
      <c r="G5753" s="230"/>
      <c r="H5753" s="154">
        <v>29641</v>
      </c>
      <c r="I5753" s="153">
        <v>45</v>
      </c>
      <c r="J5753" s="148" t="s">
        <v>58</v>
      </c>
      <c r="K5753" s="153" t="s">
        <v>101</v>
      </c>
      <c r="L5753" s="153"/>
      <c r="M5753" s="153"/>
      <c r="N5753" s="153"/>
      <c r="O5753" s="155">
        <v>21972127485</v>
      </c>
      <c r="P5753" s="156" t="s">
        <v>60</v>
      </c>
      <c r="Q5753" s="157" t="s">
        <v>8211</v>
      </c>
      <c r="R5753" s="158"/>
      <c r="S5753" s="159"/>
      <c r="T5753" s="159" t="s">
        <v>6983</v>
      </c>
      <c r="U5753" s="159" t="s">
        <v>8212</v>
      </c>
      <c r="V5753" s="154">
        <v>46147</v>
      </c>
      <c r="W5753" s="154">
        <v>46155</v>
      </c>
      <c r="X5753" s="154"/>
      <c r="Y5753" s="160"/>
      <c r="Z5753" s="160"/>
      <c r="AA5753" s="153"/>
      <c r="AB5753" s="153"/>
      <c r="AC5753" s="182" t="e">
        <f t="shared" si="180"/>
        <v>#DIV/0!</v>
      </c>
      <c r="AD5753" s="153" t="e">
        <f t="shared" si="181"/>
        <v>#DIV/0!</v>
      </c>
      <c r="AE5753" s="207"/>
      <c r="AF5753" s="153"/>
      <c r="AG5753" s="159"/>
      <c r="AH5753" s="153"/>
      <c r="AI5753" s="161"/>
      <c r="AJ5753" s="153"/>
      <c r="AK5753" s="153"/>
      <c r="AL5753" s="207"/>
      <c r="AM5753" s="207"/>
      <c r="AN5753" s="207"/>
      <c r="AO5753" s="207"/>
      <c r="AP5753" s="147" t="s">
        <v>54</v>
      </c>
      <c r="AQ5753" s="147"/>
      <c r="AR5753" s="147"/>
      <c r="AS5753" s="209" t="s">
        <v>68</v>
      </c>
      <c r="AT5753" s="223" t="str">
        <f>MONTH(B5753)&amp;"/"&amp;YEAR(B5753)</f>
        <v>3/2026</v>
      </c>
      <c r="AU5753" s="223">
        <f>WEEKNUM(B5753)-WEEKNUM(EOMONTH(B5753,-1)+1)+1</f>
        <v>5</v>
      </c>
      <c r="AV5753" s="209" t="str">
        <f>MONTH(R5753)&amp;"/"&amp;YEAR(R5753)</f>
        <v>1/1900</v>
      </c>
      <c r="AW5753" s="209" t="e">
        <f>WEEKNUM(R5753)-WEEKNUM(EOMONTH(R5753,-1)+1)+1</f>
        <v>#NUM!</v>
      </c>
      <c r="AX5753" s="209">
        <f>IF(BB5753="S",IF(Q5753="1. Aceitou o programa",R5753-B5753,0),0)</f>
        <v>0</v>
      </c>
      <c r="AY5753" s="209">
        <f>IF(BB5753="S",IF(AND(S5753&lt;&gt;"",R5753&lt;&gt;""),S5753-R5753,0),0)</f>
        <v>0</v>
      </c>
      <c r="AZ5753" s="209">
        <f>IF(BB5753="S",IF(Q5753="1. Aceitou o programa",IF(OR(X5753="Não se Aplica",X5753=""),IF(OR(W5753="Não se Aplica",W5753=""),0,W5753-V5753),AVERAGE(X5753-W5753,W5753-V5753)),0),0)</f>
        <v>0</v>
      </c>
      <c r="BA5753" s="209">
        <f>IF(BB5753="S",IF(AND(Q5753="1. Aceitou o programa",AH5753="Realizada"),IFERROR(IF(AG5753="",0,AG5753-R5753),0),0),0)</f>
        <v>0</v>
      </c>
      <c r="BB5753" s="209" t="str">
        <f>_xlfn.XLOOKUP(U5753,'Lista Suspensa'!$AA$20:$AA$23,'Lista Suspensa'!$AB$20:$AB$23,"N/A")</f>
        <v>S</v>
      </c>
    </row>
    <row r="5754" spans="1:54" ht="12" customHeight="1">
      <c r="A5754" s="151" t="s">
        <v>54</v>
      </c>
      <c r="B5754" s="152">
        <v>46112</v>
      </c>
      <c r="C5754" s="153" t="s">
        <v>55</v>
      </c>
      <c r="D5754" s="153" t="s">
        <v>56</v>
      </c>
      <c r="E5754" s="244">
        <v>94182922</v>
      </c>
      <c r="F5754" s="144" t="s">
        <v>10042</v>
      </c>
      <c r="G5754" s="230"/>
      <c r="H5754" s="154">
        <v>29709</v>
      </c>
      <c r="I5754" s="153">
        <v>45</v>
      </c>
      <c r="J5754" s="148" t="s">
        <v>58</v>
      </c>
      <c r="K5754" s="153" t="s">
        <v>101</v>
      </c>
      <c r="L5754" s="153"/>
      <c r="M5754" s="153"/>
      <c r="N5754" s="153"/>
      <c r="O5754" s="155">
        <v>21988757858</v>
      </c>
      <c r="P5754" s="156" t="s">
        <v>60</v>
      </c>
      <c r="Q5754" s="157" t="s">
        <v>8211</v>
      </c>
      <c r="R5754" s="158"/>
      <c r="S5754" s="159"/>
      <c r="T5754" s="159" t="s">
        <v>6983</v>
      </c>
      <c r="U5754" s="159" t="s">
        <v>8212</v>
      </c>
      <c r="V5754" s="154">
        <v>46147</v>
      </c>
      <c r="W5754" s="154">
        <v>46155</v>
      </c>
      <c r="X5754" s="154"/>
      <c r="Y5754" s="160"/>
      <c r="Z5754" s="160"/>
      <c r="AA5754" s="153"/>
      <c r="AB5754" s="153"/>
      <c r="AC5754" s="182" t="e">
        <f t="shared" si="180"/>
        <v>#DIV/0!</v>
      </c>
      <c r="AD5754" s="153" t="e">
        <f t="shared" si="181"/>
        <v>#DIV/0!</v>
      </c>
      <c r="AE5754" s="207"/>
      <c r="AF5754" s="153"/>
      <c r="AG5754" s="159"/>
      <c r="AH5754" s="153"/>
      <c r="AI5754" s="161"/>
      <c r="AJ5754" s="153"/>
      <c r="AK5754" s="153"/>
      <c r="AL5754" s="207"/>
      <c r="AM5754" s="207"/>
      <c r="AN5754" s="207"/>
      <c r="AO5754" s="207"/>
      <c r="AP5754" s="147" t="s">
        <v>54</v>
      </c>
      <c r="AQ5754" s="147"/>
      <c r="AR5754" s="147"/>
      <c r="AS5754" s="209" t="s">
        <v>68</v>
      </c>
      <c r="AT5754" s="223" t="str">
        <f>MONTH(B5754)&amp;"/"&amp;YEAR(B5754)</f>
        <v>3/2026</v>
      </c>
      <c r="AU5754" s="223">
        <f>WEEKNUM(B5754)-WEEKNUM(EOMONTH(B5754,-1)+1)+1</f>
        <v>5</v>
      </c>
      <c r="AV5754" s="209" t="str">
        <f>MONTH(R5754)&amp;"/"&amp;YEAR(R5754)</f>
        <v>1/1900</v>
      </c>
      <c r="AW5754" s="209" t="e">
        <f>WEEKNUM(R5754)-WEEKNUM(EOMONTH(R5754,-1)+1)+1</f>
        <v>#NUM!</v>
      </c>
      <c r="AX5754" s="209">
        <f>IF(BB5754="S",IF(Q5754="1. Aceitou o programa",R5754-B5754,0),0)</f>
        <v>0</v>
      </c>
      <c r="AY5754" s="209">
        <f>IF(BB5754="S",IF(AND(S5754&lt;&gt;"",R5754&lt;&gt;""),S5754-R5754,0),0)</f>
        <v>0</v>
      </c>
      <c r="AZ5754" s="209">
        <f>IF(BB5754="S",IF(Q5754="1. Aceitou o programa",IF(OR(X5754="Não se Aplica",X5754=""),IF(OR(W5754="Não se Aplica",W5754=""),0,W5754-V5754),AVERAGE(X5754-W5754,W5754-V5754)),0),0)</f>
        <v>0</v>
      </c>
      <c r="BA5754" s="209">
        <f>IF(BB5754="S",IF(AND(Q5754="1. Aceitou o programa",AH5754="Realizada"),IFERROR(IF(AG5754="",0,AG5754-R5754),0),0),0)</f>
        <v>0</v>
      </c>
      <c r="BB5754" s="209" t="str">
        <f>_xlfn.XLOOKUP(U5754,'Lista Suspensa'!$AA$20:$AA$23,'Lista Suspensa'!$AB$20:$AB$23,"N/A")</f>
        <v>S</v>
      </c>
    </row>
    <row r="5755" spans="1:54" ht="12" customHeight="1">
      <c r="A5755" s="151" t="s">
        <v>54</v>
      </c>
      <c r="B5755" s="152">
        <v>46112</v>
      </c>
      <c r="C5755" s="153" t="s">
        <v>55</v>
      </c>
      <c r="D5755" s="153" t="s">
        <v>56</v>
      </c>
      <c r="E5755" s="244">
        <v>93193956</v>
      </c>
      <c r="F5755" s="144" t="s">
        <v>10043</v>
      </c>
      <c r="G5755" s="230"/>
      <c r="H5755" s="154">
        <v>29720</v>
      </c>
      <c r="I5755" s="153">
        <v>45</v>
      </c>
      <c r="J5755" s="148" t="s">
        <v>70</v>
      </c>
      <c r="K5755" s="153" t="s">
        <v>101</v>
      </c>
      <c r="L5755" s="153"/>
      <c r="M5755" s="153"/>
      <c r="N5755" s="153"/>
      <c r="O5755" s="155">
        <v>21984551509</v>
      </c>
      <c r="P5755" s="156" t="s">
        <v>60</v>
      </c>
      <c r="Q5755" s="157" t="s">
        <v>8211</v>
      </c>
      <c r="R5755" s="158"/>
      <c r="S5755" s="159"/>
      <c r="T5755" s="159" t="s">
        <v>6983</v>
      </c>
      <c r="U5755" s="159" t="s">
        <v>8212</v>
      </c>
      <c r="V5755" s="154">
        <v>46147</v>
      </c>
      <c r="W5755" s="154">
        <v>46155</v>
      </c>
      <c r="X5755" s="154"/>
      <c r="Y5755" s="160"/>
      <c r="Z5755" s="160"/>
      <c r="AA5755" s="153"/>
      <c r="AB5755" s="153"/>
      <c r="AC5755" s="182" t="e">
        <f t="shared" si="180"/>
        <v>#DIV/0!</v>
      </c>
      <c r="AD5755" s="153" t="e">
        <f t="shared" si="181"/>
        <v>#DIV/0!</v>
      </c>
      <c r="AE5755" s="207"/>
      <c r="AF5755" s="153"/>
      <c r="AG5755" s="159"/>
      <c r="AH5755" s="153"/>
      <c r="AI5755" s="161"/>
      <c r="AJ5755" s="153"/>
      <c r="AK5755" s="153"/>
      <c r="AL5755" s="207"/>
      <c r="AM5755" s="207"/>
      <c r="AN5755" s="207"/>
      <c r="AO5755" s="207"/>
      <c r="AP5755" s="147" t="s">
        <v>54</v>
      </c>
      <c r="AQ5755" s="147"/>
      <c r="AR5755" s="147"/>
      <c r="AS5755" s="209" t="s">
        <v>68</v>
      </c>
      <c r="AT5755" s="223" t="str">
        <f>MONTH(B5755)&amp;"/"&amp;YEAR(B5755)</f>
        <v>3/2026</v>
      </c>
      <c r="AU5755" s="223">
        <f>WEEKNUM(B5755)-WEEKNUM(EOMONTH(B5755,-1)+1)+1</f>
        <v>5</v>
      </c>
      <c r="AV5755" s="209" t="str">
        <f>MONTH(R5755)&amp;"/"&amp;YEAR(R5755)</f>
        <v>1/1900</v>
      </c>
      <c r="AW5755" s="209" t="e">
        <f>WEEKNUM(R5755)-WEEKNUM(EOMONTH(R5755,-1)+1)+1</f>
        <v>#NUM!</v>
      </c>
      <c r="AX5755" s="209">
        <f>IF(BB5755="S",IF(Q5755="1. Aceitou o programa",R5755-B5755,0),0)</f>
        <v>0</v>
      </c>
      <c r="AY5755" s="209">
        <f>IF(BB5755="S",IF(AND(S5755&lt;&gt;"",R5755&lt;&gt;""),S5755-R5755,0),0)</f>
        <v>0</v>
      </c>
      <c r="AZ5755" s="209">
        <f>IF(BB5755="S",IF(Q5755="1. Aceitou o programa",IF(OR(X5755="Não se Aplica",X5755=""),IF(OR(W5755="Não se Aplica",W5755=""),0,W5755-V5755),AVERAGE(X5755-W5755,W5755-V5755)),0),0)</f>
        <v>0</v>
      </c>
      <c r="BA5755" s="209">
        <f>IF(BB5755="S",IF(AND(Q5755="1. Aceitou o programa",AH5755="Realizada"),IFERROR(IF(AG5755="",0,AG5755-R5755),0),0),0)</f>
        <v>0</v>
      </c>
      <c r="BB5755" s="209" t="str">
        <f>_xlfn.XLOOKUP(U5755,'Lista Suspensa'!$AA$20:$AA$23,'Lista Suspensa'!$AB$20:$AB$23,"N/A")</f>
        <v>S</v>
      </c>
    </row>
    <row r="5756" spans="1:54" ht="12" customHeight="1">
      <c r="A5756" s="151" t="s">
        <v>54</v>
      </c>
      <c r="B5756" s="152">
        <v>46112</v>
      </c>
      <c r="C5756" s="153" t="s">
        <v>55</v>
      </c>
      <c r="D5756" s="153" t="s">
        <v>56</v>
      </c>
      <c r="E5756" s="244">
        <v>94719787</v>
      </c>
      <c r="F5756" s="144" t="s">
        <v>10044</v>
      </c>
      <c r="G5756" s="230"/>
      <c r="H5756" s="154">
        <v>29734</v>
      </c>
      <c r="I5756" s="153">
        <v>44</v>
      </c>
      <c r="J5756" s="148" t="s">
        <v>70</v>
      </c>
      <c r="K5756" s="153" t="s">
        <v>101</v>
      </c>
      <c r="L5756" s="153"/>
      <c r="M5756" s="153"/>
      <c r="N5756" s="153"/>
      <c r="O5756" s="155">
        <v>21975849170</v>
      </c>
      <c r="P5756" s="156" t="s">
        <v>60</v>
      </c>
      <c r="Q5756" s="157" t="s">
        <v>8211</v>
      </c>
      <c r="R5756" s="158"/>
      <c r="S5756" s="159"/>
      <c r="T5756" s="159" t="s">
        <v>6983</v>
      </c>
      <c r="U5756" s="159" t="s">
        <v>8212</v>
      </c>
      <c r="V5756" s="154">
        <v>46147</v>
      </c>
      <c r="W5756" s="154">
        <v>46155</v>
      </c>
      <c r="X5756" s="154"/>
      <c r="Y5756" s="160"/>
      <c r="Z5756" s="160"/>
      <c r="AA5756" s="153"/>
      <c r="AB5756" s="153"/>
      <c r="AC5756" s="182" t="e">
        <f t="shared" si="180"/>
        <v>#DIV/0!</v>
      </c>
      <c r="AD5756" s="153" t="e">
        <f t="shared" si="181"/>
        <v>#DIV/0!</v>
      </c>
      <c r="AE5756" s="207"/>
      <c r="AF5756" s="153"/>
      <c r="AG5756" s="159"/>
      <c r="AH5756" s="153"/>
      <c r="AI5756" s="161"/>
      <c r="AJ5756" s="153"/>
      <c r="AK5756" s="153"/>
      <c r="AL5756" s="207"/>
      <c r="AM5756" s="207"/>
      <c r="AN5756" s="207"/>
      <c r="AO5756" s="207"/>
      <c r="AP5756" s="147" t="s">
        <v>54</v>
      </c>
      <c r="AQ5756" s="147"/>
      <c r="AR5756" s="147"/>
      <c r="AS5756" s="209" t="s">
        <v>68</v>
      </c>
      <c r="AT5756" s="223" t="str">
        <f>MONTH(B5756)&amp;"/"&amp;YEAR(B5756)</f>
        <v>3/2026</v>
      </c>
      <c r="AU5756" s="223">
        <f>WEEKNUM(B5756)-WEEKNUM(EOMONTH(B5756,-1)+1)+1</f>
        <v>5</v>
      </c>
      <c r="AV5756" s="209" t="str">
        <f>MONTH(R5756)&amp;"/"&amp;YEAR(R5756)</f>
        <v>1/1900</v>
      </c>
      <c r="AW5756" s="209" t="e">
        <f>WEEKNUM(R5756)-WEEKNUM(EOMONTH(R5756,-1)+1)+1</f>
        <v>#NUM!</v>
      </c>
      <c r="AX5756" s="209">
        <f>IF(BB5756="S",IF(Q5756="1. Aceitou o programa",R5756-B5756,0),0)</f>
        <v>0</v>
      </c>
      <c r="AY5756" s="209">
        <f>IF(BB5756="S",IF(AND(S5756&lt;&gt;"",R5756&lt;&gt;""),S5756-R5756,0),0)</f>
        <v>0</v>
      </c>
      <c r="AZ5756" s="209">
        <f>IF(BB5756="S",IF(Q5756="1. Aceitou o programa",IF(OR(X5756="Não se Aplica",X5756=""),IF(OR(W5756="Não se Aplica",W5756=""),0,W5756-V5756),AVERAGE(X5756-W5756,W5756-V5756)),0),0)</f>
        <v>0</v>
      </c>
      <c r="BA5756" s="209">
        <f>IF(BB5756="S",IF(AND(Q5756="1. Aceitou o programa",AH5756="Realizada"),IFERROR(IF(AG5756="",0,AG5756-R5756),0),0),0)</f>
        <v>0</v>
      </c>
      <c r="BB5756" s="209" t="str">
        <f>_xlfn.XLOOKUP(U5756,'Lista Suspensa'!$AA$20:$AA$23,'Lista Suspensa'!$AB$20:$AB$23,"N/A")</f>
        <v>S</v>
      </c>
    </row>
    <row r="5757" spans="1:54" ht="12" customHeight="1">
      <c r="A5757" s="151" t="s">
        <v>54</v>
      </c>
      <c r="B5757" s="152">
        <v>46112</v>
      </c>
      <c r="C5757" s="153" t="s">
        <v>55</v>
      </c>
      <c r="D5757" s="153" t="s">
        <v>56</v>
      </c>
      <c r="E5757" s="244">
        <v>93855250</v>
      </c>
      <c r="F5757" s="144" t="s">
        <v>10045</v>
      </c>
      <c r="G5757" s="230"/>
      <c r="H5757" s="154">
        <v>29749</v>
      </c>
      <c r="I5757" s="153">
        <v>44</v>
      </c>
      <c r="J5757" s="148" t="s">
        <v>58</v>
      </c>
      <c r="K5757" s="153" t="s">
        <v>101</v>
      </c>
      <c r="L5757" s="153"/>
      <c r="M5757" s="153"/>
      <c r="N5757" s="153"/>
      <c r="O5757" s="155">
        <v>21966764576</v>
      </c>
      <c r="P5757" s="156" t="s">
        <v>60</v>
      </c>
      <c r="Q5757" s="157" t="s">
        <v>8211</v>
      </c>
      <c r="R5757" s="158"/>
      <c r="S5757" s="159"/>
      <c r="T5757" s="159" t="s">
        <v>6983</v>
      </c>
      <c r="U5757" s="159" t="s">
        <v>8212</v>
      </c>
      <c r="V5757" s="154">
        <v>46147</v>
      </c>
      <c r="W5757" s="154">
        <v>46155</v>
      </c>
      <c r="X5757" s="154"/>
      <c r="Y5757" s="160"/>
      <c r="Z5757" s="160"/>
      <c r="AA5757" s="153"/>
      <c r="AB5757" s="153"/>
      <c r="AC5757" s="182" t="e">
        <f t="shared" si="180"/>
        <v>#DIV/0!</v>
      </c>
      <c r="AD5757" s="153" t="e">
        <f t="shared" si="181"/>
        <v>#DIV/0!</v>
      </c>
      <c r="AE5757" s="207"/>
      <c r="AF5757" s="153"/>
      <c r="AG5757" s="159"/>
      <c r="AH5757" s="153"/>
      <c r="AI5757" s="161"/>
      <c r="AJ5757" s="153"/>
      <c r="AK5757" s="153"/>
      <c r="AL5757" s="207"/>
      <c r="AM5757" s="207"/>
      <c r="AN5757" s="207"/>
      <c r="AO5757" s="207"/>
      <c r="AP5757" s="147" t="s">
        <v>54</v>
      </c>
      <c r="AQ5757" s="147"/>
      <c r="AR5757" s="147"/>
      <c r="AS5757" s="209" t="s">
        <v>68</v>
      </c>
      <c r="AT5757" s="223" t="str">
        <f>MONTH(B5757)&amp;"/"&amp;YEAR(B5757)</f>
        <v>3/2026</v>
      </c>
      <c r="AU5757" s="223">
        <f>WEEKNUM(B5757)-WEEKNUM(EOMONTH(B5757,-1)+1)+1</f>
        <v>5</v>
      </c>
      <c r="AV5757" s="209" t="str">
        <f>MONTH(R5757)&amp;"/"&amp;YEAR(R5757)</f>
        <v>1/1900</v>
      </c>
      <c r="AW5757" s="209" t="e">
        <f>WEEKNUM(R5757)-WEEKNUM(EOMONTH(R5757,-1)+1)+1</f>
        <v>#NUM!</v>
      </c>
      <c r="AX5757" s="209">
        <f>IF(BB5757="S",IF(Q5757="1. Aceitou o programa",R5757-B5757,0),0)</f>
        <v>0</v>
      </c>
      <c r="AY5757" s="209">
        <f>IF(BB5757="S",IF(AND(S5757&lt;&gt;"",R5757&lt;&gt;""),S5757-R5757,0),0)</f>
        <v>0</v>
      </c>
      <c r="AZ5757" s="209">
        <f>IF(BB5757="S",IF(Q5757="1. Aceitou o programa",IF(OR(X5757="Não se Aplica",X5757=""),IF(OR(W5757="Não se Aplica",W5757=""),0,W5757-V5757),AVERAGE(X5757-W5757,W5757-V5757)),0),0)</f>
        <v>0</v>
      </c>
      <c r="BA5757" s="209">
        <f>IF(BB5757="S",IF(AND(Q5757="1. Aceitou o programa",AH5757="Realizada"),IFERROR(IF(AG5757="",0,AG5757-R5757),0),0),0)</f>
        <v>0</v>
      </c>
      <c r="BB5757" s="209" t="str">
        <f>_xlfn.XLOOKUP(U5757,'Lista Suspensa'!$AA$20:$AA$23,'Lista Suspensa'!$AB$20:$AB$23,"N/A")</f>
        <v>S</v>
      </c>
    </row>
    <row r="5758" spans="1:54" ht="12" customHeight="1">
      <c r="A5758" s="151" t="s">
        <v>54</v>
      </c>
      <c r="B5758" s="152">
        <v>46112</v>
      </c>
      <c r="C5758" s="153" t="s">
        <v>55</v>
      </c>
      <c r="D5758" s="153" t="s">
        <v>56</v>
      </c>
      <c r="E5758" s="244">
        <v>89903177</v>
      </c>
      <c r="F5758" s="144" t="s">
        <v>10046</v>
      </c>
      <c r="G5758" s="230"/>
      <c r="H5758" s="154">
        <v>29761</v>
      </c>
      <c r="I5758" s="153">
        <v>44</v>
      </c>
      <c r="J5758" s="148" t="s">
        <v>70</v>
      </c>
      <c r="K5758" s="153" t="s">
        <v>101</v>
      </c>
      <c r="L5758" s="153"/>
      <c r="M5758" s="153"/>
      <c r="N5758" s="153"/>
      <c r="O5758" s="155">
        <v>21982994838</v>
      </c>
      <c r="P5758" s="156" t="s">
        <v>60</v>
      </c>
      <c r="Q5758" s="157" t="s">
        <v>8211</v>
      </c>
      <c r="R5758" s="158"/>
      <c r="S5758" s="159"/>
      <c r="T5758" s="159" t="s">
        <v>6983</v>
      </c>
      <c r="U5758" s="159" t="s">
        <v>8212</v>
      </c>
      <c r="V5758" s="154">
        <v>46147</v>
      </c>
      <c r="W5758" s="154">
        <v>46155</v>
      </c>
      <c r="X5758" s="154"/>
      <c r="Y5758" s="160"/>
      <c r="Z5758" s="160"/>
      <c r="AA5758" s="153"/>
      <c r="AB5758" s="153"/>
      <c r="AC5758" s="182" t="e">
        <f t="shared" si="180"/>
        <v>#DIV/0!</v>
      </c>
      <c r="AD5758" s="153" t="e">
        <f t="shared" si="181"/>
        <v>#DIV/0!</v>
      </c>
      <c r="AE5758" s="207"/>
      <c r="AF5758" s="153"/>
      <c r="AG5758" s="159"/>
      <c r="AH5758" s="153"/>
      <c r="AI5758" s="161"/>
      <c r="AJ5758" s="153"/>
      <c r="AK5758" s="153"/>
      <c r="AL5758" s="207"/>
      <c r="AM5758" s="207"/>
      <c r="AN5758" s="207"/>
      <c r="AO5758" s="207"/>
      <c r="AP5758" s="147" t="s">
        <v>54</v>
      </c>
      <c r="AQ5758" s="147"/>
      <c r="AR5758" s="147"/>
      <c r="AS5758" s="209" t="s">
        <v>68</v>
      </c>
      <c r="AT5758" s="223" t="str">
        <f>MONTH(B5758)&amp;"/"&amp;YEAR(B5758)</f>
        <v>3/2026</v>
      </c>
      <c r="AU5758" s="223">
        <f>WEEKNUM(B5758)-WEEKNUM(EOMONTH(B5758,-1)+1)+1</f>
        <v>5</v>
      </c>
      <c r="AV5758" s="209" t="str">
        <f>MONTH(R5758)&amp;"/"&amp;YEAR(R5758)</f>
        <v>1/1900</v>
      </c>
      <c r="AW5758" s="209" t="e">
        <f>WEEKNUM(R5758)-WEEKNUM(EOMONTH(R5758,-1)+1)+1</f>
        <v>#NUM!</v>
      </c>
      <c r="AX5758" s="209">
        <f>IF(BB5758="S",IF(Q5758="1. Aceitou o programa",R5758-B5758,0),0)</f>
        <v>0</v>
      </c>
      <c r="AY5758" s="209">
        <f>IF(BB5758="S",IF(AND(S5758&lt;&gt;"",R5758&lt;&gt;""),S5758-R5758,0),0)</f>
        <v>0</v>
      </c>
      <c r="AZ5758" s="209">
        <f>IF(BB5758="S",IF(Q5758="1. Aceitou o programa",IF(OR(X5758="Não se Aplica",X5758=""),IF(OR(W5758="Não se Aplica",W5758=""),0,W5758-V5758),AVERAGE(X5758-W5758,W5758-V5758)),0),0)</f>
        <v>0</v>
      </c>
      <c r="BA5758" s="209">
        <f>IF(BB5758="S",IF(AND(Q5758="1. Aceitou o programa",AH5758="Realizada"),IFERROR(IF(AG5758="",0,AG5758-R5758),0),0),0)</f>
        <v>0</v>
      </c>
      <c r="BB5758" s="209" t="str">
        <f>_xlfn.XLOOKUP(U5758,'Lista Suspensa'!$AA$20:$AA$23,'Lista Suspensa'!$AB$20:$AB$23,"N/A")</f>
        <v>S</v>
      </c>
    </row>
    <row r="5759" spans="1:54" ht="12" customHeight="1">
      <c r="A5759" s="151" t="s">
        <v>54</v>
      </c>
      <c r="B5759" s="152">
        <v>46112</v>
      </c>
      <c r="C5759" s="153" t="s">
        <v>55</v>
      </c>
      <c r="D5759" s="153" t="s">
        <v>56</v>
      </c>
      <c r="E5759" s="244">
        <v>93496730</v>
      </c>
      <c r="F5759" s="144" t="s">
        <v>10047</v>
      </c>
      <c r="G5759" s="230"/>
      <c r="H5759" s="154">
        <v>29825</v>
      </c>
      <c r="I5759" s="153">
        <v>44</v>
      </c>
      <c r="J5759" s="148" t="s">
        <v>58</v>
      </c>
      <c r="K5759" s="153" t="s">
        <v>101</v>
      </c>
      <c r="L5759" s="153"/>
      <c r="M5759" s="153"/>
      <c r="N5759" s="153"/>
      <c r="O5759" s="155">
        <v>21965347441</v>
      </c>
      <c r="P5759" s="156" t="s">
        <v>60</v>
      </c>
      <c r="Q5759" s="157" t="s">
        <v>8211</v>
      </c>
      <c r="R5759" s="158"/>
      <c r="S5759" s="159"/>
      <c r="T5759" s="159" t="s">
        <v>6983</v>
      </c>
      <c r="U5759" s="159" t="s">
        <v>8212</v>
      </c>
      <c r="V5759" s="154">
        <v>46147</v>
      </c>
      <c r="W5759" s="154">
        <v>46155</v>
      </c>
      <c r="X5759" s="154"/>
      <c r="Y5759" s="160"/>
      <c r="Z5759" s="160"/>
      <c r="AA5759" s="153"/>
      <c r="AB5759" s="153"/>
      <c r="AC5759" s="182" t="e">
        <f t="shared" si="180"/>
        <v>#DIV/0!</v>
      </c>
      <c r="AD5759" s="153" t="e">
        <f t="shared" si="181"/>
        <v>#DIV/0!</v>
      </c>
      <c r="AE5759" s="207"/>
      <c r="AF5759" s="153"/>
      <c r="AG5759" s="159"/>
      <c r="AH5759" s="153"/>
      <c r="AI5759" s="161"/>
      <c r="AJ5759" s="153"/>
      <c r="AK5759" s="153"/>
      <c r="AL5759" s="207"/>
      <c r="AM5759" s="207"/>
      <c r="AN5759" s="207"/>
      <c r="AO5759" s="207"/>
      <c r="AP5759" s="147" t="s">
        <v>54</v>
      </c>
      <c r="AQ5759" s="147"/>
      <c r="AR5759" s="147"/>
      <c r="AS5759" s="209" t="s">
        <v>68</v>
      </c>
      <c r="AT5759" s="223" t="str">
        <f>MONTH(B5759)&amp;"/"&amp;YEAR(B5759)</f>
        <v>3/2026</v>
      </c>
      <c r="AU5759" s="223">
        <f>WEEKNUM(B5759)-WEEKNUM(EOMONTH(B5759,-1)+1)+1</f>
        <v>5</v>
      </c>
      <c r="AV5759" s="209" t="str">
        <f>MONTH(R5759)&amp;"/"&amp;YEAR(R5759)</f>
        <v>1/1900</v>
      </c>
      <c r="AW5759" s="209" t="e">
        <f>WEEKNUM(R5759)-WEEKNUM(EOMONTH(R5759,-1)+1)+1</f>
        <v>#NUM!</v>
      </c>
      <c r="AX5759" s="209">
        <f>IF(BB5759="S",IF(Q5759="1. Aceitou o programa",R5759-B5759,0),0)</f>
        <v>0</v>
      </c>
      <c r="AY5759" s="209">
        <f>IF(BB5759="S",IF(AND(S5759&lt;&gt;"",R5759&lt;&gt;""),S5759-R5759,0),0)</f>
        <v>0</v>
      </c>
      <c r="AZ5759" s="209">
        <f>IF(BB5759="S",IF(Q5759="1. Aceitou o programa",IF(OR(X5759="Não se Aplica",X5759=""),IF(OR(W5759="Não se Aplica",W5759=""),0,W5759-V5759),AVERAGE(X5759-W5759,W5759-V5759)),0),0)</f>
        <v>0</v>
      </c>
      <c r="BA5759" s="209">
        <f>IF(BB5759="S",IF(AND(Q5759="1. Aceitou o programa",AH5759="Realizada"),IFERROR(IF(AG5759="",0,AG5759-R5759),0),0),0)</f>
        <v>0</v>
      </c>
      <c r="BB5759" s="209" t="str">
        <f>_xlfn.XLOOKUP(U5759,'Lista Suspensa'!$AA$20:$AA$23,'Lista Suspensa'!$AB$20:$AB$23,"N/A")</f>
        <v>S</v>
      </c>
    </row>
    <row r="5760" spans="1:54" ht="12" customHeight="1">
      <c r="A5760" s="151" t="s">
        <v>54</v>
      </c>
      <c r="B5760" s="152">
        <v>46112</v>
      </c>
      <c r="C5760" s="153" t="s">
        <v>55</v>
      </c>
      <c r="D5760" s="153" t="s">
        <v>56</v>
      </c>
      <c r="E5760" s="244">
        <v>92672952</v>
      </c>
      <c r="F5760" s="144" t="s">
        <v>10048</v>
      </c>
      <c r="G5760" s="230"/>
      <c r="H5760" s="154">
        <v>29854</v>
      </c>
      <c r="I5760" s="153">
        <v>44</v>
      </c>
      <c r="J5760" s="148" t="s">
        <v>70</v>
      </c>
      <c r="K5760" s="153" t="s">
        <v>101</v>
      </c>
      <c r="L5760" s="153"/>
      <c r="M5760" s="153"/>
      <c r="N5760" s="153"/>
      <c r="O5760" s="155">
        <v>21993822323</v>
      </c>
      <c r="P5760" s="156" t="s">
        <v>60</v>
      </c>
      <c r="Q5760" s="157" t="s">
        <v>8211</v>
      </c>
      <c r="R5760" s="158"/>
      <c r="S5760" s="159"/>
      <c r="T5760" s="159" t="s">
        <v>6983</v>
      </c>
      <c r="U5760" s="159" t="s">
        <v>8212</v>
      </c>
      <c r="V5760" s="154">
        <v>46147</v>
      </c>
      <c r="W5760" s="154">
        <v>46155</v>
      </c>
      <c r="X5760" s="154"/>
      <c r="Y5760" s="160"/>
      <c r="Z5760" s="160"/>
      <c r="AA5760" s="153"/>
      <c r="AB5760" s="153"/>
      <c r="AC5760" s="182" t="e">
        <f t="shared" si="180"/>
        <v>#DIV/0!</v>
      </c>
      <c r="AD5760" s="153" t="e">
        <f t="shared" si="181"/>
        <v>#DIV/0!</v>
      </c>
      <c r="AE5760" s="207"/>
      <c r="AF5760" s="153"/>
      <c r="AG5760" s="159"/>
      <c r="AH5760" s="153"/>
      <c r="AI5760" s="161"/>
      <c r="AJ5760" s="153"/>
      <c r="AK5760" s="153"/>
      <c r="AL5760" s="207"/>
      <c r="AM5760" s="207"/>
      <c r="AN5760" s="207"/>
      <c r="AO5760" s="207"/>
      <c r="AP5760" s="147" t="s">
        <v>54</v>
      </c>
      <c r="AQ5760" s="147"/>
      <c r="AR5760" s="147"/>
      <c r="AS5760" s="209" t="s">
        <v>68</v>
      </c>
      <c r="AT5760" s="223" t="str">
        <f>MONTH(B5760)&amp;"/"&amp;YEAR(B5760)</f>
        <v>3/2026</v>
      </c>
      <c r="AU5760" s="223">
        <f>WEEKNUM(B5760)-WEEKNUM(EOMONTH(B5760,-1)+1)+1</f>
        <v>5</v>
      </c>
      <c r="AV5760" s="209" t="str">
        <f>MONTH(R5760)&amp;"/"&amp;YEAR(R5760)</f>
        <v>1/1900</v>
      </c>
      <c r="AW5760" s="209" t="e">
        <f>WEEKNUM(R5760)-WEEKNUM(EOMONTH(R5760,-1)+1)+1</f>
        <v>#NUM!</v>
      </c>
      <c r="AX5760" s="209">
        <f>IF(BB5760="S",IF(Q5760="1. Aceitou o programa",R5760-B5760,0),0)</f>
        <v>0</v>
      </c>
      <c r="AY5760" s="209">
        <f>IF(BB5760="S",IF(AND(S5760&lt;&gt;"",R5760&lt;&gt;""),S5760-R5760,0),0)</f>
        <v>0</v>
      </c>
      <c r="AZ5760" s="209">
        <f>IF(BB5760="S",IF(Q5760="1. Aceitou o programa",IF(OR(X5760="Não se Aplica",X5760=""),IF(OR(W5760="Não se Aplica",W5760=""),0,W5760-V5760),AVERAGE(X5760-W5760,W5760-V5760)),0),0)</f>
        <v>0</v>
      </c>
      <c r="BA5760" s="209">
        <f>IF(BB5760="S",IF(AND(Q5760="1. Aceitou o programa",AH5760="Realizada"),IFERROR(IF(AG5760="",0,AG5760-R5760),0),0),0)</f>
        <v>0</v>
      </c>
      <c r="BB5760" s="209" t="str">
        <f>_xlfn.XLOOKUP(U5760,'Lista Suspensa'!$AA$20:$AA$23,'Lista Suspensa'!$AB$20:$AB$23,"N/A")</f>
        <v>S</v>
      </c>
    </row>
    <row r="5761" spans="1:54" ht="12" customHeight="1">
      <c r="A5761" s="151" t="s">
        <v>54</v>
      </c>
      <c r="B5761" s="152">
        <v>46112</v>
      </c>
      <c r="C5761" s="153" t="s">
        <v>55</v>
      </c>
      <c r="D5761" s="153" t="s">
        <v>56</v>
      </c>
      <c r="E5761" s="244">
        <v>93548979</v>
      </c>
      <c r="F5761" s="144" t="s">
        <v>10049</v>
      </c>
      <c r="G5761" s="230"/>
      <c r="H5761" s="154">
        <v>29867</v>
      </c>
      <c r="I5761" s="153">
        <v>44</v>
      </c>
      <c r="J5761" s="148" t="s">
        <v>70</v>
      </c>
      <c r="K5761" s="153" t="s">
        <v>101</v>
      </c>
      <c r="L5761" s="153"/>
      <c r="M5761" s="153"/>
      <c r="N5761" s="153"/>
      <c r="O5761" s="155">
        <v>21998714283</v>
      </c>
      <c r="P5761" s="156" t="s">
        <v>60</v>
      </c>
      <c r="Q5761" s="157" t="s">
        <v>8211</v>
      </c>
      <c r="R5761" s="158"/>
      <c r="S5761" s="159"/>
      <c r="T5761" s="159" t="s">
        <v>6983</v>
      </c>
      <c r="U5761" s="159" t="s">
        <v>8212</v>
      </c>
      <c r="V5761" s="154">
        <v>46147</v>
      </c>
      <c r="W5761" s="154">
        <v>46155</v>
      </c>
      <c r="X5761" s="154"/>
      <c r="Y5761" s="160"/>
      <c r="Z5761" s="160"/>
      <c r="AA5761" s="153"/>
      <c r="AB5761" s="153"/>
      <c r="AC5761" s="182" t="e">
        <f t="shared" si="180"/>
        <v>#DIV/0!</v>
      </c>
      <c r="AD5761" s="153" t="e">
        <f t="shared" si="181"/>
        <v>#DIV/0!</v>
      </c>
      <c r="AE5761" s="207"/>
      <c r="AF5761" s="153"/>
      <c r="AG5761" s="159"/>
      <c r="AH5761" s="153"/>
      <c r="AI5761" s="161"/>
      <c r="AJ5761" s="153"/>
      <c r="AK5761" s="153"/>
      <c r="AL5761" s="207"/>
      <c r="AM5761" s="207"/>
      <c r="AN5761" s="207"/>
      <c r="AO5761" s="207"/>
      <c r="AP5761" s="147" t="s">
        <v>54</v>
      </c>
      <c r="AQ5761" s="147"/>
      <c r="AR5761" s="147"/>
      <c r="AS5761" s="209" t="s">
        <v>68</v>
      </c>
      <c r="AT5761" s="223" t="str">
        <f>MONTH(B5761)&amp;"/"&amp;YEAR(B5761)</f>
        <v>3/2026</v>
      </c>
      <c r="AU5761" s="223">
        <f>WEEKNUM(B5761)-WEEKNUM(EOMONTH(B5761,-1)+1)+1</f>
        <v>5</v>
      </c>
      <c r="AV5761" s="209" t="str">
        <f>MONTH(R5761)&amp;"/"&amp;YEAR(R5761)</f>
        <v>1/1900</v>
      </c>
      <c r="AW5761" s="209" t="e">
        <f>WEEKNUM(R5761)-WEEKNUM(EOMONTH(R5761,-1)+1)+1</f>
        <v>#NUM!</v>
      </c>
      <c r="AX5761" s="209">
        <f>IF(BB5761="S",IF(Q5761="1. Aceitou o programa",R5761-B5761,0),0)</f>
        <v>0</v>
      </c>
      <c r="AY5761" s="209">
        <f>IF(BB5761="S",IF(AND(S5761&lt;&gt;"",R5761&lt;&gt;""),S5761-R5761,0),0)</f>
        <v>0</v>
      </c>
      <c r="AZ5761" s="209">
        <f>IF(BB5761="S",IF(Q5761="1. Aceitou o programa",IF(OR(X5761="Não se Aplica",X5761=""),IF(OR(W5761="Não se Aplica",W5761=""),0,W5761-V5761),AVERAGE(X5761-W5761,W5761-V5761)),0),0)</f>
        <v>0</v>
      </c>
      <c r="BA5761" s="209">
        <f>IF(BB5761="S",IF(AND(Q5761="1. Aceitou o programa",AH5761="Realizada"),IFERROR(IF(AG5761="",0,AG5761-R5761),0),0),0)</f>
        <v>0</v>
      </c>
      <c r="BB5761" s="209" t="str">
        <f>_xlfn.XLOOKUP(U5761,'Lista Suspensa'!$AA$20:$AA$23,'Lista Suspensa'!$AB$20:$AB$23,"N/A")</f>
        <v>S</v>
      </c>
    </row>
    <row r="5762" spans="1:54" ht="12" customHeight="1">
      <c r="A5762" s="151" t="s">
        <v>54</v>
      </c>
      <c r="B5762" s="152">
        <v>46112</v>
      </c>
      <c r="C5762" s="153" t="s">
        <v>55</v>
      </c>
      <c r="D5762" s="153" t="s">
        <v>56</v>
      </c>
      <c r="E5762" s="244">
        <v>94148206</v>
      </c>
      <c r="F5762" s="144" t="s">
        <v>10050</v>
      </c>
      <c r="G5762" s="230"/>
      <c r="H5762" s="154">
        <v>29889</v>
      </c>
      <c r="I5762" s="153">
        <v>44</v>
      </c>
      <c r="J5762" s="148" t="s">
        <v>70</v>
      </c>
      <c r="K5762" s="153" t="s">
        <v>101</v>
      </c>
      <c r="L5762" s="153"/>
      <c r="M5762" s="153"/>
      <c r="N5762" s="153"/>
      <c r="O5762" s="155">
        <v>21983948125</v>
      </c>
      <c r="P5762" s="156" t="s">
        <v>60</v>
      </c>
      <c r="Q5762" s="157" t="s">
        <v>8211</v>
      </c>
      <c r="R5762" s="158"/>
      <c r="S5762" s="159"/>
      <c r="T5762" s="159" t="s">
        <v>6983</v>
      </c>
      <c r="U5762" s="159" t="s">
        <v>8212</v>
      </c>
      <c r="V5762" s="154">
        <v>46147</v>
      </c>
      <c r="W5762" s="154">
        <v>46155</v>
      </c>
      <c r="X5762" s="154"/>
      <c r="Y5762" s="160"/>
      <c r="Z5762" s="160"/>
      <c r="AA5762" s="153"/>
      <c r="AB5762" s="153"/>
      <c r="AC5762" s="182" t="e">
        <f t="shared" ref="AC5762:AC5825" si="182">SUM(AA5762/(AB5762^2))</f>
        <v>#DIV/0!</v>
      </c>
      <c r="AD5762" s="153" t="e">
        <f t="shared" ref="AD5762:AD5825" si="183">IF(AC5762&lt;18.5,"ABAIXO DO PESO",
(IF(AC5762&lt;=24.9,"PESO NORMAL",
(IF(AC5762&lt;=29.9,"SOBREPESO",
(IF(AC5762&lt;=34.9,"OBESIDADE I",
(IF(AC5762&lt;=39.9,"OBESIDADE II",
(IF(AC5762&lt;=999,"OBESIDADE III","VAZIO")))))))))))</f>
        <v>#DIV/0!</v>
      </c>
      <c r="AE5762" s="207"/>
      <c r="AF5762" s="153"/>
      <c r="AG5762" s="159"/>
      <c r="AH5762" s="153"/>
      <c r="AI5762" s="161"/>
      <c r="AJ5762" s="153"/>
      <c r="AK5762" s="153"/>
      <c r="AL5762" s="207" t="s">
        <v>85</v>
      </c>
      <c r="AM5762" s="207" t="s">
        <v>86</v>
      </c>
      <c r="AN5762" s="207" t="s">
        <v>191</v>
      </c>
      <c r="AO5762" s="207"/>
      <c r="AP5762" s="147" t="s">
        <v>54</v>
      </c>
      <c r="AQ5762" s="147"/>
      <c r="AR5762" s="147"/>
      <c r="AS5762" s="209" t="s">
        <v>68</v>
      </c>
      <c r="AT5762" s="223" t="str">
        <f>MONTH(B5762)&amp;"/"&amp;YEAR(B5762)</f>
        <v>3/2026</v>
      </c>
      <c r="AU5762" s="223">
        <f>WEEKNUM(B5762)-WEEKNUM(EOMONTH(B5762,-1)+1)+1</f>
        <v>5</v>
      </c>
      <c r="AV5762" s="209" t="str">
        <f>MONTH(R5762)&amp;"/"&amp;YEAR(R5762)</f>
        <v>1/1900</v>
      </c>
      <c r="AW5762" s="209" t="e">
        <f>WEEKNUM(R5762)-WEEKNUM(EOMONTH(R5762,-1)+1)+1</f>
        <v>#NUM!</v>
      </c>
      <c r="AX5762" s="209">
        <f>IF(BB5762="S",IF(Q5762="1. Aceitou o programa",R5762-B5762,0),0)</f>
        <v>0</v>
      </c>
      <c r="AY5762" s="209">
        <f>IF(BB5762="S",IF(AND(S5762&lt;&gt;"",R5762&lt;&gt;""),S5762-R5762,0),0)</f>
        <v>0</v>
      </c>
      <c r="AZ5762" s="209">
        <f>IF(BB5762="S",IF(Q5762="1. Aceitou o programa",IF(OR(X5762="Não se Aplica",X5762=""),IF(OR(W5762="Não se Aplica",W5762=""),0,W5762-V5762),AVERAGE(X5762-W5762,W5762-V5762)),0),0)</f>
        <v>0</v>
      </c>
      <c r="BA5762" s="209">
        <f>IF(BB5762="S",IF(AND(Q5762="1. Aceitou o programa",AH5762="Realizada"),IFERROR(IF(AG5762="",0,AG5762-R5762),0),0),0)</f>
        <v>0</v>
      </c>
      <c r="BB5762" s="209" t="str">
        <f>_xlfn.XLOOKUP(U5762,'Lista Suspensa'!$AA$20:$AA$23,'Lista Suspensa'!$AB$20:$AB$23,"N/A")</f>
        <v>S</v>
      </c>
    </row>
    <row r="5763" spans="1:54" ht="12" customHeight="1">
      <c r="A5763" s="151" t="s">
        <v>54</v>
      </c>
      <c r="B5763" s="152">
        <v>46112</v>
      </c>
      <c r="C5763" s="153" t="s">
        <v>55</v>
      </c>
      <c r="D5763" s="153" t="s">
        <v>56</v>
      </c>
      <c r="E5763" s="244">
        <v>95280418</v>
      </c>
      <c r="F5763" s="144" t="s">
        <v>10051</v>
      </c>
      <c r="G5763" s="230"/>
      <c r="H5763" s="154">
        <v>29908</v>
      </c>
      <c r="I5763" s="153">
        <v>44</v>
      </c>
      <c r="J5763" s="148" t="s">
        <v>70</v>
      </c>
      <c r="K5763" s="153" t="s">
        <v>101</v>
      </c>
      <c r="L5763" s="153"/>
      <c r="M5763" s="153"/>
      <c r="N5763" s="153"/>
      <c r="O5763" s="155">
        <v>21999161995</v>
      </c>
      <c r="P5763" s="156" t="s">
        <v>60</v>
      </c>
      <c r="Q5763" s="157" t="s">
        <v>8211</v>
      </c>
      <c r="R5763" s="158"/>
      <c r="S5763" s="159"/>
      <c r="T5763" s="159" t="s">
        <v>6983</v>
      </c>
      <c r="U5763" s="159" t="s">
        <v>8212</v>
      </c>
      <c r="V5763" s="154">
        <v>46147</v>
      </c>
      <c r="W5763" s="154">
        <v>46155</v>
      </c>
      <c r="X5763" s="154"/>
      <c r="Y5763" s="160"/>
      <c r="Z5763" s="160"/>
      <c r="AA5763" s="153"/>
      <c r="AB5763" s="153"/>
      <c r="AC5763" s="182" t="e">
        <f t="shared" si="182"/>
        <v>#DIV/0!</v>
      </c>
      <c r="AD5763" s="153" t="e">
        <f t="shared" si="183"/>
        <v>#DIV/0!</v>
      </c>
      <c r="AE5763" s="207"/>
      <c r="AF5763" s="153"/>
      <c r="AG5763" s="159"/>
      <c r="AH5763" s="153"/>
      <c r="AI5763" s="161"/>
      <c r="AJ5763" s="153"/>
      <c r="AK5763" s="153"/>
      <c r="AL5763" s="207"/>
      <c r="AM5763" s="207"/>
      <c r="AN5763" s="207"/>
      <c r="AO5763" s="207"/>
      <c r="AP5763" s="147" t="s">
        <v>54</v>
      </c>
      <c r="AQ5763" s="147"/>
      <c r="AR5763" s="147"/>
      <c r="AS5763" s="209" t="s">
        <v>68</v>
      </c>
      <c r="AT5763" s="223" t="str">
        <f>MONTH(B5763)&amp;"/"&amp;YEAR(B5763)</f>
        <v>3/2026</v>
      </c>
      <c r="AU5763" s="223">
        <f>WEEKNUM(B5763)-WEEKNUM(EOMONTH(B5763,-1)+1)+1</f>
        <v>5</v>
      </c>
      <c r="AV5763" s="209" t="str">
        <f>MONTH(R5763)&amp;"/"&amp;YEAR(R5763)</f>
        <v>1/1900</v>
      </c>
      <c r="AW5763" s="209" t="e">
        <f>WEEKNUM(R5763)-WEEKNUM(EOMONTH(R5763,-1)+1)+1</f>
        <v>#NUM!</v>
      </c>
      <c r="AX5763" s="209">
        <f>IF(BB5763="S",IF(Q5763="1. Aceitou o programa",R5763-B5763,0),0)</f>
        <v>0</v>
      </c>
      <c r="AY5763" s="209">
        <f>IF(BB5763="S",IF(AND(S5763&lt;&gt;"",R5763&lt;&gt;""),S5763-R5763,0),0)</f>
        <v>0</v>
      </c>
      <c r="AZ5763" s="209">
        <f>IF(BB5763="S",IF(Q5763="1. Aceitou o programa",IF(OR(X5763="Não se Aplica",X5763=""),IF(OR(W5763="Não se Aplica",W5763=""),0,W5763-V5763),AVERAGE(X5763-W5763,W5763-V5763)),0),0)</f>
        <v>0</v>
      </c>
      <c r="BA5763" s="209">
        <f>IF(BB5763="S",IF(AND(Q5763="1. Aceitou o programa",AH5763="Realizada"),IFERROR(IF(AG5763="",0,AG5763-R5763),0),0),0)</f>
        <v>0</v>
      </c>
      <c r="BB5763" s="209" t="str">
        <f>_xlfn.XLOOKUP(U5763,'Lista Suspensa'!$AA$20:$AA$23,'Lista Suspensa'!$AB$20:$AB$23,"N/A")</f>
        <v>S</v>
      </c>
    </row>
    <row r="5764" spans="1:54" ht="12" customHeight="1">
      <c r="A5764" s="151" t="s">
        <v>54</v>
      </c>
      <c r="B5764" s="152">
        <v>46112</v>
      </c>
      <c r="C5764" s="153" t="s">
        <v>55</v>
      </c>
      <c r="D5764" s="153" t="s">
        <v>56</v>
      </c>
      <c r="E5764" s="244">
        <v>93088123</v>
      </c>
      <c r="F5764" s="144" t="s">
        <v>10052</v>
      </c>
      <c r="G5764" s="230"/>
      <c r="H5764" s="154">
        <v>29940</v>
      </c>
      <c r="I5764" s="153">
        <v>44</v>
      </c>
      <c r="J5764" s="148" t="s">
        <v>70</v>
      </c>
      <c r="K5764" s="153" t="s">
        <v>101</v>
      </c>
      <c r="L5764" s="153"/>
      <c r="M5764" s="153"/>
      <c r="N5764" s="153"/>
      <c r="O5764" s="155">
        <v>21980250460</v>
      </c>
      <c r="P5764" s="156" t="s">
        <v>60</v>
      </c>
      <c r="Q5764" s="157" t="s">
        <v>8211</v>
      </c>
      <c r="R5764" s="158"/>
      <c r="S5764" s="159"/>
      <c r="T5764" s="159" t="s">
        <v>6983</v>
      </c>
      <c r="U5764" s="159" t="s">
        <v>8212</v>
      </c>
      <c r="V5764" s="154">
        <v>46147</v>
      </c>
      <c r="W5764" s="154">
        <v>46155</v>
      </c>
      <c r="X5764" s="154"/>
      <c r="Y5764" s="160"/>
      <c r="Z5764" s="160"/>
      <c r="AA5764" s="153"/>
      <c r="AB5764" s="153"/>
      <c r="AC5764" s="182" t="e">
        <f t="shared" si="182"/>
        <v>#DIV/0!</v>
      </c>
      <c r="AD5764" s="153" t="e">
        <f t="shared" si="183"/>
        <v>#DIV/0!</v>
      </c>
      <c r="AE5764" s="207"/>
      <c r="AF5764" s="153"/>
      <c r="AG5764" s="159"/>
      <c r="AH5764" s="153"/>
      <c r="AI5764" s="161"/>
      <c r="AJ5764" s="153"/>
      <c r="AK5764" s="153"/>
      <c r="AL5764" s="207" t="s">
        <v>85</v>
      </c>
      <c r="AM5764" s="207" t="s">
        <v>86</v>
      </c>
      <c r="AN5764" s="207"/>
      <c r="AO5764" s="207"/>
      <c r="AP5764" s="147" t="s">
        <v>54</v>
      </c>
      <c r="AQ5764" s="147"/>
      <c r="AR5764" s="147"/>
      <c r="AS5764" s="209" t="s">
        <v>68</v>
      </c>
      <c r="AT5764" s="223" t="str">
        <f>MONTH(B5764)&amp;"/"&amp;YEAR(B5764)</f>
        <v>3/2026</v>
      </c>
      <c r="AU5764" s="223">
        <f>WEEKNUM(B5764)-WEEKNUM(EOMONTH(B5764,-1)+1)+1</f>
        <v>5</v>
      </c>
      <c r="AV5764" s="209" t="str">
        <f>MONTH(R5764)&amp;"/"&amp;YEAR(R5764)</f>
        <v>1/1900</v>
      </c>
      <c r="AW5764" s="209" t="e">
        <f>WEEKNUM(R5764)-WEEKNUM(EOMONTH(R5764,-1)+1)+1</f>
        <v>#NUM!</v>
      </c>
      <c r="AX5764" s="209">
        <f>IF(BB5764="S",IF(Q5764="1. Aceitou o programa",R5764-B5764,0),0)</f>
        <v>0</v>
      </c>
      <c r="AY5764" s="209">
        <f>IF(BB5764="S",IF(AND(S5764&lt;&gt;"",R5764&lt;&gt;""),S5764-R5764,0),0)</f>
        <v>0</v>
      </c>
      <c r="AZ5764" s="209">
        <f>IF(BB5764="S",IF(Q5764="1. Aceitou o programa",IF(OR(X5764="Não se Aplica",X5764=""),IF(OR(W5764="Não se Aplica",W5764=""),0,W5764-V5764),AVERAGE(X5764-W5764,W5764-V5764)),0),0)</f>
        <v>0</v>
      </c>
      <c r="BA5764" s="209">
        <f>IF(BB5764="S",IF(AND(Q5764="1. Aceitou o programa",AH5764="Realizada"),IFERROR(IF(AG5764="",0,AG5764-R5764),0),0),0)</f>
        <v>0</v>
      </c>
      <c r="BB5764" s="209" t="str">
        <f>_xlfn.XLOOKUP(U5764,'Lista Suspensa'!$AA$20:$AA$23,'Lista Suspensa'!$AB$20:$AB$23,"N/A")</f>
        <v>S</v>
      </c>
    </row>
    <row r="5765" spans="1:54" ht="12" customHeight="1">
      <c r="A5765" s="151" t="s">
        <v>54</v>
      </c>
      <c r="B5765" s="152">
        <v>46112</v>
      </c>
      <c r="C5765" s="153" t="s">
        <v>55</v>
      </c>
      <c r="D5765" s="153" t="s">
        <v>56</v>
      </c>
      <c r="E5765" s="244">
        <v>92700350</v>
      </c>
      <c r="F5765" s="144" t="s">
        <v>10053</v>
      </c>
      <c r="G5765" s="230"/>
      <c r="H5765" s="154">
        <v>29986</v>
      </c>
      <c r="I5765" s="153">
        <v>44</v>
      </c>
      <c r="J5765" s="148" t="s">
        <v>70</v>
      </c>
      <c r="K5765" s="153" t="s">
        <v>101</v>
      </c>
      <c r="L5765" s="153"/>
      <c r="M5765" s="153"/>
      <c r="N5765" s="153"/>
      <c r="O5765" s="155">
        <v>21969032373</v>
      </c>
      <c r="P5765" s="156" t="s">
        <v>60</v>
      </c>
      <c r="Q5765" s="157" t="s">
        <v>8211</v>
      </c>
      <c r="R5765" s="158"/>
      <c r="S5765" s="159"/>
      <c r="T5765" s="159" t="s">
        <v>6983</v>
      </c>
      <c r="U5765" s="159" t="s">
        <v>8212</v>
      </c>
      <c r="V5765" s="154">
        <v>46147</v>
      </c>
      <c r="W5765" s="154">
        <v>46155</v>
      </c>
      <c r="X5765" s="154"/>
      <c r="Y5765" s="160"/>
      <c r="Z5765" s="160"/>
      <c r="AA5765" s="153"/>
      <c r="AB5765" s="153"/>
      <c r="AC5765" s="182" t="e">
        <f t="shared" si="182"/>
        <v>#DIV/0!</v>
      </c>
      <c r="AD5765" s="153" t="e">
        <f t="shared" si="183"/>
        <v>#DIV/0!</v>
      </c>
      <c r="AE5765" s="207"/>
      <c r="AF5765" s="153"/>
      <c r="AG5765" s="159"/>
      <c r="AH5765" s="153"/>
      <c r="AI5765" s="161"/>
      <c r="AJ5765" s="153"/>
      <c r="AK5765" s="153"/>
      <c r="AL5765" s="207"/>
      <c r="AM5765" s="207"/>
      <c r="AN5765" s="207"/>
      <c r="AO5765" s="207"/>
      <c r="AP5765" s="147" t="s">
        <v>54</v>
      </c>
      <c r="AQ5765" s="147"/>
      <c r="AR5765" s="147"/>
      <c r="AS5765" s="209" t="s">
        <v>68</v>
      </c>
      <c r="AT5765" s="223" t="str">
        <f>MONTH(B5765)&amp;"/"&amp;YEAR(B5765)</f>
        <v>3/2026</v>
      </c>
      <c r="AU5765" s="223">
        <f>WEEKNUM(B5765)-WEEKNUM(EOMONTH(B5765,-1)+1)+1</f>
        <v>5</v>
      </c>
      <c r="AV5765" s="209" t="str">
        <f>MONTH(R5765)&amp;"/"&amp;YEAR(R5765)</f>
        <v>1/1900</v>
      </c>
      <c r="AW5765" s="209" t="e">
        <f>WEEKNUM(R5765)-WEEKNUM(EOMONTH(R5765,-1)+1)+1</f>
        <v>#NUM!</v>
      </c>
      <c r="AX5765" s="209">
        <f>IF(BB5765="S",IF(Q5765="1. Aceitou o programa",R5765-B5765,0),0)</f>
        <v>0</v>
      </c>
      <c r="AY5765" s="209">
        <f>IF(BB5765="S",IF(AND(S5765&lt;&gt;"",R5765&lt;&gt;""),S5765-R5765,0),0)</f>
        <v>0</v>
      </c>
      <c r="AZ5765" s="209">
        <f>IF(BB5765="S",IF(Q5765="1. Aceitou o programa",IF(OR(X5765="Não se Aplica",X5765=""),IF(OR(W5765="Não se Aplica",W5765=""),0,W5765-V5765),AVERAGE(X5765-W5765,W5765-V5765)),0),0)</f>
        <v>0</v>
      </c>
      <c r="BA5765" s="209">
        <f>IF(BB5765="S",IF(AND(Q5765="1. Aceitou o programa",AH5765="Realizada"),IFERROR(IF(AG5765="",0,AG5765-R5765),0),0),0)</f>
        <v>0</v>
      </c>
      <c r="BB5765" s="209" t="str">
        <f>_xlfn.XLOOKUP(U5765,'Lista Suspensa'!$AA$20:$AA$23,'Lista Suspensa'!$AB$20:$AB$23,"N/A")</f>
        <v>S</v>
      </c>
    </row>
    <row r="5766" spans="1:54" ht="12" customHeight="1">
      <c r="A5766" s="151" t="s">
        <v>54</v>
      </c>
      <c r="B5766" s="152">
        <v>46112</v>
      </c>
      <c r="C5766" s="153" t="s">
        <v>55</v>
      </c>
      <c r="D5766" s="153" t="s">
        <v>56</v>
      </c>
      <c r="E5766" s="244">
        <v>94891180</v>
      </c>
      <c r="F5766" s="144" t="s">
        <v>10054</v>
      </c>
      <c r="G5766" s="230"/>
      <c r="H5766" s="154">
        <v>29987</v>
      </c>
      <c r="I5766" s="153">
        <v>44</v>
      </c>
      <c r="J5766" s="148" t="s">
        <v>58</v>
      </c>
      <c r="K5766" s="153" t="s">
        <v>101</v>
      </c>
      <c r="L5766" s="153"/>
      <c r="M5766" s="153"/>
      <c r="N5766" s="153"/>
      <c r="O5766" s="155">
        <v>21995557553</v>
      </c>
      <c r="P5766" s="156" t="s">
        <v>60</v>
      </c>
      <c r="Q5766" s="157" t="s">
        <v>8211</v>
      </c>
      <c r="R5766" s="158"/>
      <c r="S5766" s="159"/>
      <c r="T5766" s="159" t="s">
        <v>6983</v>
      </c>
      <c r="U5766" s="159" t="s">
        <v>8212</v>
      </c>
      <c r="V5766" s="154">
        <v>46147</v>
      </c>
      <c r="W5766" s="154">
        <v>46155</v>
      </c>
      <c r="X5766" s="154"/>
      <c r="Y5766" s="160"/>
      <c r="Z5766" s="160"/>
      <c r="AA5766" s="153"/>
      <c r="AB5766" s="153"/>
      <c r="AC5766" s="182" t="e">
        <f t="shared" si="182"/>
        <v>#DIV/0!</v>
      </c>
      <c r="AD5766" s="153" t="e">
        <f t="shared" si="183"/>
        <v>#DIV/0!</v>
      </c>
      <c r="AE5766" s="207"/>
      <c r="AF5766" s="153"/>
      <c r="AG5766" s="159"/>
      <c r="AH5766" s="153"/>
      <c r="AI5766" s="161"/>
      <c r="AJ5766" s="153"/>
      <c r="AK5766" s="153"/>
      <c r="AL5766" s="207"/>
      <c r="AM5766" s="207"/>
      <c r="AN5766" s="207"/>
      <c r="AO5766" s="207"/>
      <c r="AP5766" s="147" t="s">
        <v>54</v>
      </c>
      <c r="AQ5766" s="147"/>
      <c r="AR5766" s="147"/>
      <c r="AS5766" s="209" t="s">
        <v>68</v>
      </c>
      <c r="AT5766" s="223" t="str">
        <f>MONTH(B5766)&amp;"/"&amp;YEAR(B5766)</f>
        <v>3/2026</v>
      </c>
      <c r="AU5766" s="223">
        <f>WEEKNUM(B5766)-WEEKNUM(EOMONTH(B5766,-1)+1)+1</f>
        <v>5</v>
      </c>
      <c r="AV5766" s="209" t="str">
        <f>MONTH(R5766)&amp;"/"&amp;YEAR(R5766)</f>
        <v>1/1900</v>
      </c>
      <c r="AW5766" s="209" t="e">
        <f>WEEKNUM(R5766)-WEEKNUM(EOMONTH(R5766,-1)+1)+1</f>
        <v>#NUM!</v>
      </c>
      <c r="AX5766" s="209">
        <f>IF(BB5766="S",IF(Q5766="1. Aceitou o programa",R5766-B5766,0),0)</f>
        <v>0</v>
      </c>
      <c r="AY5766" s="209">
        <f>IF(BB5766="S",IF(AND(S5766&lt;&gt;"",R5766&lt;&gt;""),S5766-R5766,0),0)</f>
        <v>0</v>
      </c>
      <c r="AZ5766" s="209">
        <f>IF(BB5766="S",IF(Q5766="1. Aceitou o programa",IF(OR(X5766="Não se Aplica",X5766=""),IF(OR(W5766="Não se Aplica",W5766=""),0,W5766-V5766),AVERAGE(X5766-W5766,W5766-V5766)),0),0)</f>
        <v>0</v>
      </c>
      <c r="BA5766" s="209">
        <f>IF(BB5766="S",IF(AND(Q5766="1. Aceitou o programa",AH5766="Realizada"),IFERROR(IF(AG5766="",0,AG5766-R5766),0),0),0)</f>
        <v>0</v>
      </c>
      <c r="BB5766" s="209" t="str">
        <f>_xlfn.XLOOKUP(U5766,'Lista Suspensa'!$AA$20:$AA$23,'Lista Suspensa'!$AB$20:$AB$23,"N/A")</f>
        <v>S</v>
      </c>
    </row>
    <row r="5767" spans="1:54" ht="12" customHeight="1">
      <c r="A5767" s="151" t="s">
        <v>54</v>
      </c>
      <c r="B5767" s="152">
        <v>46112</v>
      </c>
      <c r="C5767" s="153" t="s">
        <v>55</v>
      </c>
      <c r="D5767" s="153" t="s">
        <v>56</v>
      </c>
      <c r="E5767" s="244">
        <v>93697329</v>
      </c>
      <c r="F5767" s="144" t="s">
        <v>10055</v>
      </c>
      <c r="G5767" s="230"/>
      <c r="H5767" s="154">
        <v>30022</v>
      </c>
      <c r="I5767" s="153">
        <v>44</v>
      </c>
      <c r="J5767" s="148" t="s">
        <v>70</v>
      </c>
      <c r="K5767" s="153" t="s">
        <v>101</v>
      </c>
      <c r="L5767" s="153"/>
      <c r="M5767" s="153"/>
      <c r="N5767" s="153"/>
      <c r="O5767" s="155">
        <v>21978783936</v>
      </c>
      <c r="P5767" s="156" t="s">
        <v>60</v>
      </c>
      <c r="Q5767" s="157" t="s">
        <v>8211</v>
      </c>
      <c r="R5767" s="158"/>
      <c r="S5767" s="159"/>
      <c r="T5767" s="159" t="s">
        <v>6983</v>
      </c>
      <c r="U5767" s="159" t="s">
        <v>8212</v>
      </c>
      <c r="V5767" s="154">
        <v>46147</v>
      </c>
      <c r="W5767" s="154">
        <v>46155</v>
      </c>
      <c r="X5767" s="154"/>
      <c r="Y5767" s="160"/>
      <c r="Z5767" s="160"/>
      <c r="AA5767" s="153"/>
      <c r="AB5767" s="153"/>
      <c r="AC5767" s="182" t="e">
        <f t="shared" si="182"/>
        <v>#DIV/0!</v>
      </c>
      <c r="AD5767" s="153" t="e">
        <f t="shared" si="183"/>
        <v>#DIV/0!</v>
      </c>
      <c r="AE5767" s="207"/>
      <c r="AF5767" s="153"/>
      <c r="AG5767" s="159"/>
      <c r="AH5767" s="153"/>
      <c r="AI5767" s="161"/>
      <c r="AJ5767" s="153"/>
      <c r="AK5767" s="153"/>
      <c r="AL5767" s="207"/>
      <c r="AM5767" s="207"/>
      <c r="AN5767" s="207"/>
      <c r="AO5767" s="207"/>
      <c r="AP5767" s="147" t="s">
        <v>54</v>
      </c>
      <c r="AQ5767" s="147"/>
      <c r="AR5767" s="147"/>
      <c r="AS5767" s="209" t="s">
        <v>68</v>
      </c>
      <c r="AT5767" s="223" t="str">
        <f>MONTH(B5767)&amp;"/"&amp;YEAR(B5767)</f>
        <v>3/2026</v>
      </c>
      <c r="AU5767" s="223">
        <f>WEEKNUM(B5767)-WEEKNUM(EOMONTH(B5767,-1)+1)+1</f>
        <v>5</v>
      </c>
      <c r="AV5767" s="209" t="str">
        <f>MONTH(R5767)&amp;"/"&amp;YEAR(R5767)</f>
        <v>1/1900</v>
      </c>
      <c r="AW5767" s="209" t="e">
        <f>WEEKNUM(R5767)-WEEKNUM(EOMONTH(R5767,-1)+1)+1</f>
        <v>#NUM!</v>
      </c>
      <c r="AX5767" s="209">
        <f>IF(BB5767="S",IF(Q5767="1. Aceitou o programa",R5767-B5767,0),0)</f>
        <v>0</v>
      </c>
      <c r="AY5767" s="209">
        <f>IF(BB5767="S",IF(AND(S5767&lt;&gt;"",R5767&lt;&gt;""),S5767-R5767,0),0)</f>
        <v>0</v>
      </c>
      <c r="AZ5767" s="209">
        <f>IF(BB5767="S",IF(Q5767="1. Aceitou o programa",IF(OR(X5767="Não se Aplica",X5767=""),IF(OR(W5767="Não se Aplica",W5767=""),0,W5767-V5767),AVERAGE(X5767-W5767,W5767-V5767)),0),0)</f>
        <v>0</v>
      </c>
      <c r="BA5767" s="209">
        <f>IF(BB5767="S",IF(AND(Q5767="1. Aceitou o programa",AH5767="Realizada"),IFERROR(IF(AG5767="",0,AG5767-R5767),0),0),0)</f>
        <v>0</v>
      </c>
      <c r="BB5767" s="209" t="str">
        <f>_xlfn.XLOOKUP(U5767,'Lista Suspensa'!$AA$20:$AA$23,'Lista Suspensa'!$AB$20:$AB$23,"N/A")</f>
        <v>S</v>
      </c>
    </row>
    <row r="5768" spans="1:54" ht="12" customHeight="1">
      <c r="A5768" s="151" t="s">
        <v>54</v>
      </c>
      <c r="B5768" s="152">
        <v>46112</v>
      </c>
      <c r="C5768" s="153" t="s">
        <v>55</v>
      </c>
      <c r="D5768" s="153" t="s">
        <v>56</v>
      </c>
      <c r="E5768" s="244">
        <v>93893288</v>
      </c>
      <c r="F5768" s="144" t="s">
        <v>10056</v>
      </c>
      <c r="G5768" s="230"/>
      <c r="H5768" s="154">
        <v>30049</v>
      </c>
      <c r="I5768" s="153">
        <v>44</v>
      </c>
      <c r="J5768" s="148" t="s">
        <v>70</v>
      </c>
      <c r="K5768" s="153" t="s">
        <v>101</v>
      </c>
      <c r="L5768" s="153"/>
      <c r="M5768" s="153"/>
      <c r="N5768" s="153"/>
      <c r="O5768" s="155">
        <v>21973368519</v>
      </c>
      <c r="P5768" s="156" t="s">
        <v>60</v>
      </c>
      <c r="Q5768" s="157" t="s">
        <v>8211</v>
      </c>
      <c r="R5768" s="158"/>
      <c r="S5768" s="159"/>
      <c r="T5768" s="159" t="s">
        <v>6983</v>
      </c>
      <c r="U5768" s="159" t="s">
        <v>8212</v>
      </c>
      <c r="V5768" s="154">
        <v>46147</v>
      </c>
      <c r="W5768" s="154">
        <v>46155</v>
      </c>
      <c r="X5768" s="154"/>
      <c r="Y5768" s="160"/>
      <c r="Z5768" s="160"/>
      <c r="AA5768" s="153"/>
      <c r="AB5768" s="153"/>
      <c r="AC5768" s="182" t="e">
        <f t="shared" si="182"/>
        <v>#DIV/0!</v>
      </c>
      <c r="AD5768" s="153" t="e">
        <f t="shared" si="183"/>
        <v>#DIV/0!</v>
      </c>
      <c r="AE5768" s="207"/>
      <c r="AF5768" s="153"/>
      <c r="AG5768" s="159"/>
      <c r="AH5768" s="153"/>
      <c r="AI5768" s="161"/>
      <c r="AJ5768" s="153"/>
      <c r="AK5768" s="153"/>
      <c r="AL5768" s="207"/>
      <c r="AM5768" s="207"/>
      <c r="AN5768" s="207"/>
      <c r="AO5768" s="207"/>
      <c r="AP5768" s="147" t="s">
        <v>54</v>
      </c>
      <c r="AQ5768" s="147"/>
      <c r="AR5768" s="147"/>
      <c r="AS5768" s="209" t="s">
        <v>68</v>
      </c>
      <c r="AT5768" s="223" t="str">
        <f>MONTH(B5768)&amp;"/"&amp;YEAR(B5768)</f>
        <v>3/2026</v>
      </c>
      <c r="AU5768" s="223">
        <f>WEEKNUM(B5768)-WEEKNUM(EOMONTH(B5768,-1)+1)+1</f>
        <v>5</v>
      </c>
      <c r="AV5768" s="209" t="str">
        <f>MONTH(R5768)&amp;"/"&amp;YEAR(R5768)</f>
        <v>1/1900</v>
      </c>
      <c r="AW5768" s="209" t="e">
        <f>WEEKNUM(R5768)-WEEKNUM(EOMONTH(R5768,-1)+1)+1</f>
        <v>#NUM!</v>
      </c>
      <c r="AX5768" s="209">
        <f>IF(BB5768="S",IF(Q5768="1. Aceitou o programa",R5768-B5768,0),0)</f>
        <v>0</v>
      </c>
      <c r="AY5768" s="209">
        <f>IF(BB5768="S",IF(AND(S5768&lt;&gt;"",R5768&lt;&gt;""),S5768-R5768,0),0)</f>
        <v>0</v>
      </c>
      <c r="AZ5768" s="209">
        <f>IF(BB5768="S",IF(Q5768="1. Aceitou o programa",IF(OR(X5768="Não se Aplica",X5768=""),IF(OR(W5768="Não se Aplica",W5768=""),0,W5768-V5768),AVERAGE(X5768-W5768,W5768-V5768)),0),0)</f>
        <v>0</v>
      </c>
      <c r="BA5768" s="209">
        <f>IF(BB5768="S",IF(AND(Q5768="1. Aceitou o programa",AH5768="Realizada"),IFERROR(IF(AG5768="",0,AG5768-R5768),0),0),0)</f>
        <v>0</v>
      </c>
      <c r="BB5768" s="209" t="str">
        <f>_xlfn.XLOOKUP(U5768,'Lista Suspensa'!$AA$20:$AA$23,'Lista Suspensa'!$AB$20:$AB$23,"N/A")</f>
        <v>S</v>
      </c>
    </row>
    <row r="5769" spans="1:54" ht="12" customHeight="1">
      <c r="A5769" s="151" t="s">
        <v>54</v>
      </c>
      <c r="B5769" s="152">
        <v>46112</v>
      </c>
      <c r="C5769" s="153" t="s">
        <v>55</v>
      </c>
      <c r="D5769" s="153" t="s">
        <v>56</v>
      </c>
      <c r="E5769" s="244">
        <v>94385558</v>
      </c>
      <c r="F5769" s="144" t="s">
        <v>10057</v>
      </c>
      <c r="G5769" s="230"/>
      <c r="H5769" s="154">
        <v>30097</v>
      </c>
      <c r="I5769" s="153">
        <v>43</v>
      </c>
      <c r="J5769" s="148" t="s">
        <v>70</v>
      </c>
      <c r="K5769" s="153" t="s">
        <v>101</v>
      </c>
      <c r="L5769" s="153"/>
      <c r="M5769" s="153"/>
      <c r="N5769" s="153"/>
      <c r="O5769" s="155">
        <v>21986861272</v>
      </c>
      <c r="P5769" s="156" t="s">
        <v>60</v>
      </c>
      <c r="Q5769" s="157" t="s">
        <v>8211</v>
      </c>
      <c r="R5769" s="158"/>
      <c r="S5769" s="159"/>
      <c r="T5769" s="159" t="s">
        <v>6983</v>
      </c>
      <c r="U5769" s="159" t="s">
        <v>8212</v>
      </c>
      <c r="V5769" s="154">
        <v>46147</v>
      </c>
      <c r="W5769" s="154">
        <v>46155</v>
      </c>
      <c r="X5769" s="154"/>
      <c r="Y5769" s="160"/>
      <c r="Z5769" s="160"/>
      <c r="AA5769" s="153"/>
      <c r="AB5769" s="153"/>
      <c r="AC5769" s="182" t="e">
        <f t="shared" si="182"/>
        <v>#DIV/0!</v>
      </c>
      <c r="AD5769" s="153" t="e">
        <f t="shared" si="183"/>
        <v>#DIV/0!</v>
      </c>
      <c r="AE5769" s="207"/>
      <c r="AF5769" s="153"/>
      <c r="AG5769" s="159"/>
      <c r="AH5769" s="153"/>
      <c r="AI5769" s="161"/>
      <c r="AJ5769" s="153"/>
      <c r="AK5769" s="153"/>
      <c r="AL5769" s="207"/>
      <c r="AM5769" s="207"/>
      <c r="AN5769" s="207"/>
      <c r="AO5769" s="207"/>
      <c r="AP5769" s="147" t="s">
        <v>54</v>
      </c>
      <c r="AQ5769" s="147"/>
      <c r="AR5769" s="147"/>
      <c r="AS5769" s="209" t="s">
        <v>68</v>
      </c>
      <c r="AT5769" s="223" t="str">
        <f>MONTH(B5769)&amp;"/"&amp;YEAR(B5769)</f>
        <v>3/2026</v>
      </c>
      <c r="AU5769" s="223">
        <f>WEEKNUM(B5769)-WEEKNUM(EOMONTH(B5769,-1)+1)+1</f>
        <v>5</v>
      </c>
      <c r="AV5769" s="209" t="str">
        <f>MONTH(R5769)&amp;"/"&amp;YEAR(R5769)</f>
        <v>1/1900</v>
      </c>
      <c r="AW5769" s="209" t="e">
        <f>WEEKNUM(R5769)-WEEKNUM(EOMONTH(R5769,-1)+1)+1</f>
        <v>#NUM!</v>
      </c>
      <c r="AX5769" s="209">
        <f>IF(BB5769="S",IF(Q5769="1. Aceitou o programa",R5769-B5769,0),0)</f>
        <v>0</v>
      </c>
      <c r="AY5769" s="209">
        <f>IF(BB5769="S",IF(AND(S5769&lt;&gt;"",R5769&lt;&gt;""),S5769-R5769,0),0)</f>
        <v>0</v>
      </c>
      <c r="AZ5769" s="209">
        <f>IF(BB5769="S",IF(Q5769="1. Aceitou o programa",IF(OR(X5769="Não se Aplica",X5769=""),IF(OR(W5769="Não se Aplica",W5769=""),0,W5769-V5769),AVERAGE(X5769-W5769,W5769-V5769)),0),0)</f>
        <v>0</v>
      </c>
      <c r="BA5769" s="209">
        <f>IF(BB5769="S",IF(AND(Q5769="1. Aceitou o programa",AH5769="Realizada"),IFERROR(IF(AG5769="",0,AG5769-R5769),0),0),0)</f>
        <v>0</v>
      </c>
      <c r="BB5769" s="209" t="str">
        <f>_xlfn.XLOOKUP(U5769,'Lista Suspensa'!$AA$20:$AA$23,'Lista Suspensa'!$AB$20:$AB$23,"N/A")</f>
        <v>S</v>
      </c>
    </row>
    <row r="5770" spans="1:54" ht="12" customHeight="1">
      <c r="A5770" s="151" t="s">
        <v>54</v>
      </c>
      <c r="B5770" s="152">
        <v>46112</v>
      </c>
      <c r="C5770" s="153" t="s">
        <v>55</v>
      </c>
      <c r="D5770" s="153" t="s">
        <v>56</v>
      </c>
      <c r="E5770" s="244">
        <v>92770853</v>
      </c>
      <c r="F5770" s="144" t="s">
        <v>10058</v>
      </c>
      <c r="G5770" s="230"/>
      <c r="H5770" s="154">
        <v>30122</v>
      </c>
      <c r="I5770" s="153">
        <v>43</v>
      </c>
      <c r="J5770" s="148" t="s">
        <v>58</v>
      </c>
      <c r="K5770" s="153" t="s">
        <v>101</v>
      </c>
      <c r="L5770" s="153"/>
      <c r="M5770" s="153"/>
      <c r="N5770" s="153"/>
      <c r="O5770" s="155">
        <v>21971975871</v>
      </c>
      <c r="P5770" s="156" t="s">
        <v>60</v>
      </c>
      <c r="Q5770" s="157" t="s">
        <v>8211</v>
      </c>
      <c r="R5770" s="158"/>
      <c r="S5770" s="159"/>
      <c r="T5770" s="159" t="s">
        <v>6983</v>
      </c>
      <c r="U5770" s="159" t="s">
        <v>8212</v>
      </c>
      <c r="V5770" s="154">
        <v>46147</v>
      </c>
      <c r="W5770" s="154">
        <v>46155</v>
      </c>
      <c r="X5770" s="154"/>
      <c r="Y5770" s="160"/>
      <c r="Z5770" s="160"/>
      <c r="AA5770" s="153"/>
      <c r="AB5770" s="153"/>
      <c r="AC5770" s="182" t="e">
        <f t="shared" si="182"/>
        <v>#DIV/0!</v>
      </c>
      <c r="AD5770" s="153" t="e">
        <f t="shared" si="183"/>
        <v>#DIV/0!</v>
      </c>
      <c r="AE5770" s="207"/>
      <c r="AF5770" s="153"/>
      <c r="AG5770" s="159"/>
      <c r="AH5770" s="153"/>
      <c r="AI5770" s="161"/>
      <c r="AJ5770" s="153"/>
      <c r="AK5770" s="153"/>
      <c r="AL5770" s="207"/>
      <c r="AM5770" s="207"/>
      <c r="AN5770" s="207"/>
      <c r="AO5770" s="207"/>
      <c r="AP5770" s="147" t="s">
        <v>54</v>
      </c>
      <c r="AQ5770" s="147"/>
      <c r="AR5770" s="147"/>
      <c r="AS5770" s="209" t="s">
        <v>68</v>
      </c>
      <c r="AT5770" s="223" t="str">
        <f>MONTH(B5770)&amp;"/"&amp;YEAR(B5770)</f>
        <v>3/2026</v>
      </c>
      <c r="AU5770" s="223">
        <f>WEEKNUM(B5770)-WEEKNUM(EOMONTH(B5770,-1)+1)+1</f>
        <v>5</v>
      </c>
      <c r="AV5770" s="209" t="str">
        <f>MONTH(R5770)&amp;"/"&amp;YEAR(R5770)</f>
        <v>1/1900</v>
      </c>
      <c r="AW5770" s="209" t="e">
        <f>WEEKNUM(R5770)-WEEKNUM(EOMONTH(R5770,-1)+1)+1</f>
        <v>#NUM!</v>
      </c>
      <c r="AX5770" s="209">
        <f>IF(BB5770="S",IF(Q5770="1. Aceitou o programa",R5770-B5770,0),0)</f>
        <v>0</v>
      </c>
      <c r="AY5770" s="209">
        <f>IF(BB5770="S",IF(AND(S5770&lt;&gt;"",R5770&lt;&gt;""),S5770-R5770,0),0)</f>
        <v>0</v>
      </c>
      <c r="AZ5770" s="209">
        <f>IF(BB5770="S",IF(Q5770="1. Aceitou o programa",IF(OR(X5770="Não se Aplica",X5770=""),IF(OR(W5770="Não se Aplica",W5770=""),0,W5770-V5770),AVERAGE(X5770-W5770,W5770-V5770)),0),0)</f>
        <v>0</v>
      </c>
      <c r="BA5770" s="209">
        <f>IF(BB5770="S",IF(AND(Q5770="1. Aceitou o programa",AH5770="Realizada"),IFERROR(IF(AG5770="",0,AG5770-R5770),0),0),0)</f>
        <v>0</v>
      </c>
      <c r="BB5770" s="209" t="str">
        <f>_xlfn.XLOOKUP(U5770,'Lista Suspensa'!$AA$20:$AA$23,'Lista Suspensa'!$AB$20:$AB$23,"N/A")</f>
        <v>S</v>
      </c>
    </row>
    <row r="5771" spans="1:54" ht="12" customHeight="1">
      <c r="A5771" s="151" t="s">
        <v>54</v>
      </c>
      <c r="B5771" s="152">
        <v>46112</v>
      </c>
      <c r="C5771" s="153" t="s">
        <v>55</v>
      </c>
      <c r="D5771" s="153" t="s">
        <v>56</v>
      </c>
      <c r="E5771" s="244">
        <v>95695113</v>
      </c>
      <c r="F5771" s="144" t="s">
        <v>10059</v>
      </c>
      <c r="G5771" s="230"/>
      <c r="H5771" s="154">
        <v>30158</v>
      </c>
      <c r="I5771" s="153">
        <v>43</v>
      </c>
      <c r="J5771" s="148" t="s">
        <v>70</v>
      </c>
      <c r="K5771" s="153" t="s">
        <v>101</v>
      </c>
      <c r="L5771" s="153"/>
      <c r="M5771" s="153"/>
      <c r="N5771" s="153"/>
      <c r="O5771" s="155">
        <v>21975570445</v>
      </c>
      <c r="P5771" s="156" t="s">
        <v>60</v>
      </c>
      <c r="Q5771" s="157" t="s">
        <v>8211</v>
      </c>
      <c r="R5771" s="158"/>
      <c r="S5771" s="159"/>
      <c r="T5771" s="159" t="s">
        <v>6983</v>
      </c>
      <c r="U5771" s="159" t="s">
        <v>8212</v>
      </c>
      <c r="V5771" s="154">
        <v>46147</v>
      </c>
      <c r="W5771" s="154">
        <v>46155</v>
      </c>
      <c r="X5771" s="154"/>
      <c r="Y5771" s="160"/>
      <c r="Z5771" s="160"/>
      <c r="AA5771" s="153"/>
      <c r="AB5771" s="153"/>
      <c r="AC5771" s="182" t="e">
        <f t="shared" si="182"/>
        <v>#DIV/0!</v>
      </c>
      <c r="AD5771" s="153" t="e">
        <f t="shared" si="183"/>
        <v>#DIV/0!</v>
      </c>
      <c r="AE5771" s="207"/>
      <c r="AF5771" s="153"/>
      <c r="AG5771" s="159"/>
      <c r="AH5771" s="153"/>
      <c r="AI5771" s="161"/>
      <c r="AJ5771" s="153"/>
      <c r="AK5771" s="153"/>
      <c r="AL5771" s="207"/>
      <c r="AM5771" s="207"/>
      <c r="AN5771" s="207"/>
      <c r="AO5771" s="207"/>
      <c r="AP5771" s="147" t="s">
        <v>54</v>
      </c>
      <c r="AQ5771" s="147"/>
      <c r="AR5771" s="147"/>
      <c r="AS5771" s="209" t="s">
        <v>68</v>
      </c>
      <c r="AT5771" s="223" t="str">
        <f>MONTH(B5771)&amp;"/"&amp;YEAR(B5771)</f>
        <v>3/2026</v>
      </c>
      <c r="AU5771" s="223">
        <f>WEEKNUM(B5771)-WEEKNUM(EOMONTH(B5771,-1)+1)+1</f>
        <v>5</v>
      </c>
      <c r="AV5771" s="209" t="str">
        <f>MONTH(R5771)&amp;"/"&amp;YEAR(R5771)</f>
        <v>1/1900</v>
      </c>
      <c r="AW5771" s="209" t="e">
        <f>WEEKNUM(R5771)-WEEKNUM(EOMONTH(R5771,-1)+1)+1</f>
        <v>#NUM!</v>
      </c>
      <c r="AX5771" s="209">
        <f>IF(BB5771="S",IF(Q5771="1. Aceitou o programa",R5771-B5771,0),0)</f>
        <v>0</v>
      </c>
      <c r="AY5771" s="209">
        <f>IF(BB5771="S",IF(AND(S5771&lt;&gt;"",R5771&lt;&gt;""),S5771-R5771,0),0)</f>
        <v>0</v>
      </c>
      <c r="AZ5771" s="209">
        <f>IF(BB5771="S",IF(Q5771="1. Aceitou o programa",IF(OR(X5771="Não se Aplica",X5771=""),IF(OR(W5771="Não se Aplica",W5771=""),0,W5771-V5771),AVERAGE(X5771-W5771,W5771-V5771)),0),0)</f>
        <v>0</v>
      </c>
      <c r="BA5771" s="209">
        <f>IF(BB5771="S",IF(AND(Q5771="1. Aceitou o programa",AH5771="Realizada"),IFERROR(IF(AG5771="",0,AG5771-R5771),0),0),0)</f>
        <v>0</v>
      </c>
      <c r="BB5771" s="209" t="str">
        <f>_xlfn.XLOOKUP(U5771,'Lista Suspensa'!$AA$20:$AA$23,'Lista Suspensa'!$AB$20:$AB$23,"N/A")</f>
        <v>S</v>
      </c>
    </row>
    <row r="5772" spans="1:54" ht="12" customHeight="1">
      <c r="A5772" s="151" t="s">
        <v>54</v>
      </c>
      <c r="B5772" s="152">
        <v>46112</v>
      </c>
      <c r="C5772" s="153" t="s">
        <v>55</v>
      </c>
      <c r="D5772" s="153" t="s">
        <v>56</v>
      </c>
      <c r="E5772" s="244">
        <v>93843918</v>
      </c>
      <c r="F5772" s="144" t="s">
        <v>10060</v>
      </c>
      <c r="G5772" s="230"/>
      <c r="H5772" s="154">
        <v>30163</v>
      </c>
      <c r="I5772" s="153">
        <v>43</v>
      </c>
      <c r="J5772" s="148" t="s">
        <v>70</v>
      </c>
      <c r="K5772" s="153" t="s">
        <v>101</v>
      </c>
      <c r="L5772" s="153"/>
      <c r="M5772" s="153"/>
      <c r="N5772" s="153"/>
      <c r="O5772" s="155">
        <v>21967824332</v>
      </c>
      <c r="P5772" s="156" t="s">
        <v>60</v>
      </c>
      <c r="Q5772" s="157" t="s">
        <v>8211</v>
      </c>
      <c r="R5772" s="158"/>
      <c r="S5772" s="159"/>
      <c r="T5772" s="159" t="s">
        <v>6983</v>
      </c>
      <c r="U5772" s="159" t="s">
        <v>8212</v>
      </c>
      <c r="V5772" s="154">
        <v>46147</v>
      </c>
      <c r="W5772" s="154">
        <v>46155</v>
      </c>
      <c r="X5772" s="154"/>
      <c r="Y5772" s="160"/>
      <c r="Z5772" s="160"/>
      <c r="AA5772" s="153"/>
      <c r="AB5772" s="153"/>
      <c r="AC5772" s="182" t="e">
        <f t="shared" si="182"/>
        <v>#DIV/0!</v>
      </c>
      <c r="AD5772" s="153" t="e">
        <f t="shared" si="183"/>
        <v>#DIV/0!</v>
      </c>
      <c r="AE5772" s="207"/>
      <c r="AF5772" s="153"/>
      <c r="AG5772" s="159"/>
      <c r="AH5772" s="153"/>
      <c r="AI5772" s="161"/>
      <c r="AJ5772" s="153"/>
      <c r="AK5772" s="153"/>
      <c r="AL5772" s="207"/>
      <c r="AM5772" s="207"/>
      <c r="AN5772" s="207"/>
      <c r="AO5772" s="207"/>
      <c r="AP5772" s="147" t="s">
        <v>54</v>
      </c>
      <c r="AQ5772" s="147"/>
      <c r="AR5772" s="147"/>
      <c r="AS5772" s="209" t="s">
        <v>68</v>
      </c>
      <c r="AT5772" s="223" t="str">
        <f>MONTH(B5772)&amp;"/"&amp;YEAR(B5772)</f>
        <v>3/2026</v>
      </c>
      <c r="AU5772" s="223">
        <f>WEEKNUM(B5772)-WEEKNUM(EOMONTH(B5772,-1)+1)+1</f>
        <v>5</v>
      </c>
      <c r="AV5772" s="209" t="str">
        <f>MONTH(R5772)&amp;"/"&amp;YEAR(R5772)</f>
        <v>1/1900</v>
      </c>
      <c r="AW5772" s="209" t="e">
        <f>WEEKNUM(R5772)-WEEKNUM(EOMONTH(R5772,-1)+1)+1</f>
        <v>#NUM!</v>
      </c>
      <c r="AX5772" s="209">
        <f>IF(BB5772="S",IF(Q5772="1. Aceitou o programa",R5772-B5772,0),0)</f>
        <v>0</v>
      </c>
      <c r="AY5772" s="209">
        <f>IF(BB5772="S",IF(AND(S5772&lt;&gt;"",R5772&lt;&gt;""),S5772-R5772,0),0)</f>
        <v>0</v>
      </c>
      <c r="AZ5772" s="209">
        <f>IF(BB5772="S",IF(Q5772="1. Aceitou o programa",IF(OR(X5772="Não se Aplica",X5772=""),IF(OR(W5772="Não se Aplica",W5772=""),0,W5772-V5772),AVERAGE(X5772-W5772,W5772-V5772)),0),0)</f>
        <v>0</v>
      </c>
      <c r="BA5772" s="209">
        <f>IF(BB5772="S",IF(AND(Q5772="1. Aceitou o programa",AH5772="Realizada"),IFERROR(IF(AG5772="",0,AG5772-R5772),0),0),0)</f>
        <v>0</v>
      </c>
      <c r="BB5772" s="209" t="str">
        <f>_xlfn.XLOOKUP(U5772,'Lista Suspensa'!$AA$20:$AA$23,'Lista Suspensa'!$AB$20:$AB$23,"N/A")</f>
        <v>S</v>
      </c>
    </row>
    <row r="5773" spans="1:54" ht="12" customHeight="1">
      <c r="A5773" s="151" t="s">
        <v>54</v>
      </c>
      <c r="B5773" s="152">
        <v>46112</v>
      </c>
      <c r="C5773" s="153" t="s">
        <v>55</v>
      </c>
      <c r="D5773" s="153" t="s">
        <v>56</v>
      </c>
      <c r="E5773" s="244">
        <v>93148423</v>
      </c>
      <c r="F5773" s="144" t="s">
        <v>10061</v>
      </c>
      <c r="G5773" s="230"/>
      <c r="H5773" s="154">
        <v>30195</v>
      </c>
      <c r="I5773" s="153">
        <v>43</v>
      </c>
      <c r="J5773" s="148" t="s">
        <v>58</v>
      </c>
      <c r="K5773" s="153" t="s">
        <v>101</v>
      </c>
      <c r="L5773" s="153"/>
      <c r="M5773" s="153"/>
      <c r="N5773" s="153"/>
      <c r="O5773" s="155">
        <v>21970437351</v>
      </c>
      <c r="P5773" s="156" t="s">
        <v>60</v>
      </c>
      <c r="Q5773" s="157" t="s">
        <v>8211</v>
      </c>
      <c r="R5773" s="158"/>
      <c r="S5773" s="159"/>
      <c r="T5773" s="159" t="s">
        <v>6983</v>
      </c>
      <c r="U5773" s="159" t="s">
        <v>8212</v>
      </c>
      <c r="V5773" s="154">
        <v>46147</v>
      </c>
      <c r="W5773" s="154">
        <v>46155</v>
      </c>
      <c r="X5773" s="154"/>
      <c r="Y5773" s="160"/>
      <c r="Z5773" s="160"/>
      <c r="AA5773" s="153"/>
      <c r="AB5773" s="153"/>
      <c r="AC5773" s="182" t="e">
        <f t="shared" si="182"/>
        <v>#DIV/0!</v>
      </c>
      <c r="AD5773" s="153" t="e">
        <f t="shared" si="183"/>
        <v>#DIV/0!</v>
      </c>
      <c r="AE5773" s="207"/>
      <c r="AF5773" s="153"/>
      <c r="AG5773" s="159"/>
      <c r="AH5773" s="153"/>
      <c r="AI5773" s="161"/>
      <c r="AJ5773" s="153"/>
      <c r="AK5773" s="153"/>
      <c r="AL5773" s="207"/>
      <c r="AM5773" s="207"/>
      <c r="AN5773" s="207"/>
      <c r="AO5773" s="207"/>
      <c r="AP5773" s="147" t="s">
        <v>54</v>
      </c>
      <c r="AQ5773" s="147"/>
      <c r="AR5773" s="147"/>
      <c r="AS5773" s="209" t="s">
        <v>68</v>
      </c>
      <c r="AT5773" s="223" t="str">
        <f>MONTH(B5773)&amp;"/"&amp;YEAR(B5773)</f>
        <v>3/2026</v>
      </c>
      <c r="AU5773" s="223">
        <f>WEEKNUM(B5773)-WEEKNUM(EOMONTH(B5773,-1)+1)+1</f>
        <v>5</v>
      </c>
      <c r="AV5773" s="209" t="str">
        <f>MONTH(R5773)&amp;"/"&amp;YEAR(R5773)</f>
        <v>1/1900</v>
      </c>
      <c r="AW5773" s="209" t="e">
        <f>WEEKNUM(R5773)-WEEKNUM(EOMONTH(R5773,-1)+1)+1</f>
        <v>#NUM!</v>
      </c>
      <c r="AX5773" s="209">
        <f>IF(BB5773="S",IF(Q5773="1. Aceitou o programa",R5773-B5773,0),0)</f>
        <v>0</v>
      </c>
      <c r="AY5773" s="209">
        <f>IF(BB5773="S",IF(AND(S5773&lt;&gt;"",R5773&lt;&gt;""),S5773-R5773,0),0)</f>
        <v>0</v>
      </c>
      <c r="AZ5773" s="209">
        <f>IF(BB5773="S",IF(Q5773="1. Aceitou o programa",IF(OR(X5773="Não se Aplica",X5773=""),IF(OR(W5773="Não se Aplica",W5773=""),0,W5773-V5773),AVERAGE(X5773-W5773,W5773-V5773)),0),0)</f>
        <v>0</v>
      </c>
      <c r="BA5773" s="209">
        <f>IF(BB5773="S",IF(AND(Q5773="1. Aceitou o programa",AH5773="Realizada"),IFERROR(IF(AG5773="",0,AG5773-R5773),0),0),0)</f>
        <v>0</v>
      </c>
      <c r="BB5773" s="209" t="str">
        <f>_xlfn.XLOOKUP(U5773,'Lista Suspensa'!$AA$20:$AA$23,'Lista Suspensa'!$AB$20:$AB$23,"N/A")</f>
        <v>S</v>
      </c>
    </row>
    <row r="5774" spans="1:54" ht="12" customHeight="1">
      <c r="A5774" s="151" t="s">
        <v>54</v>
      </c>
      <c r="B5774" s="152">
        <v>46112</v>
      </c>
      <c r="C5774" s="153" t="s">
        <v>55</v>
      </c>
      <c r="D5774" s="153" t="s">
        <v>56</v>
      </c>
      <c r="E5774" s="244">
        <v>93695954</v>
      </c>
      <c r="F5774" s="144" t="s">
        <v>10062</v>
      </c>
      <c r="G5774" s="230"/>
      <c r="H5774" s="154">
        <v>30215</v>
      </c>
      <c r="I5774" s="153">
        <v>43</v>
      </c>
      <c r="J5774" s="148" t="s">
        <v>58</v>
      </c>
      <c r="K5774" s="153" t="s">
        <v>101</v>
      </c>
      <c r="L5774" s="153"/>
      <c r="M5774" s="153"/>
      <c r="N5774" s="153"/>
      <c r="O5774" s="155">
        <v>21992058689</v>
      </c>
      <c r="P5774" s="156" t="s">
        <v>60</v>
      </c>
      <c r="Q5774" s="157" t="s">
        <v>8211</v>
      </c>
      <c r="R5774" s="158"/>
      <c r="S5774" s="159"/>
      <c r="T5774" s="159" t="s">
        <v>6983</v>
      </c>
      <c r="U5774" s="159" t="s">
        <v>8212</v>
      </c>
      <c r="V5774" s="154">
        <v>46147</v>
      </c>
      <c r="W5774" s="154">
        <v>46155</v>
      </c>
      <c r="X5774" s="154"/>
      <c r="Y5774" s="160"/>
      <c r="Z5774" s="160"/>
      <c r="AA5774" s="153"/>
      <c r="AB5774" s="153"/>
      <c r="AC5774" s="182" t="e">
        <f t="shared" si="182"/>
        <v>#DIV/0!</v>
      </c>
      <c r="AD5774" s="153" t="e">
        <f t="shared" si="183"/>
        <v>#DIV/0!</v>
      </c>
      <c r="AE5774" s="207"/>
      <c r="AF5774" s="153"/>
      <c r="AG5774" s="159"/>
      <c r="AH5774" s="153"/>
      <c r="AI5774" s="161"/>
      <c r="AJ5774" s="153"/>
      <c r="AK5774" s="153"/>
      <c r="AL5774" s="207"/>
      <c r="AM5774" s="207"/>
      <c r="AN5774" s="207"/>
      <c r="AO5774" s="207"/>
      <c r="AP5774" s="147" t="s">
        <v>54</v>
      </c>
      <c r="AQ5774" s="147"/>
      <c r="AR5774" s="147"/>
      <c r="AS5774" s="209" t="s">
        <v>68</v>
      </c>
      <c r="AT5774" s="223" t="str">
        <f>MONTH(B5774)&amp;"/"&amp;YEAR(B5774)</f>
        <v>3/2026</v>
      </c>
      <c r="AU5774" s="223">
        <f>WEEKNUM(B5774)-WEEKNUM(EOMONTH(B5774,-1)+1)+1</f>
        <v>5</v>
      </c>
      <c r="AV5774" s="209" t="str">
        <f>MONTH(R5774)&amp;"/"&amp;YEAR(R5774)</f>
        <v>1/1900</v>
      </c>
      <c r="AW5774" s="209" t="e">
        <f>WEEKNUM(R5774)-WEEKNUM(EOMONTH(R5774,-1)+1)+1</f>
        <v>#NUM!</v>
      </c>
      <c r="AX5774" s="209">
        <f>IF(BB5774="S",IF(Q5774="1. Aceitou o programa",R5774-B5774,0),0)</f>
        <v>0</v>
      </c>
      <c r="AY5774" s="209">
        <f>IF(BB5774="S",IF(AND(S5774&lt;&gt;"",R5774&lt;&gt;""),S5774-R5774,0),0)</f>
        <v>0</v>
      </c>
      <c r="AZ5774" s="209">
        <f>IF(BB5774="S",IF(Q5774="1. Aceitou o programa",IF(OR(X5774="Não se Aplica",X5774=""),IF(OR(W5774="Não se Aplica",W5774=""),0,W5774-V5774),AVERAGE(X5774-W5774,W5774-V5774)),0),0)</f>
        <v>0</v>
      </c>
      <c r="BA5774" s="209">
        <f>IF(BB5774="S",IF(AND(Q5774="1. Aceitou o programa",AH5774="Realizada"),IFERROR(IF(AG5774="",0,AG5774-R5774),0),0),0)</f>
        <v>0</v>
      </c>
      <c r="BB5774" s="209" t="str">
        <f>_xlfn.XLOOKUP(U5774,'Lista Suspensa'!$AA$20:$AA$23,'Lista Suspensa'!$AB$20:$AB$23,"N/A")</f>
        <v>S</v>
      </c>
    </row>
    <row r="5775" spans="1:54" ht="12" customHeight="1">
      <c r="A5775" s="151" t="s">
        <v>54</v>
      </c>
      <c r="B5775" s="152">
        <v>46112</v>
      </c>
      <c r="C5775" s="153" t="s">
        <v>55</v>
      </c>
      <c r="D5775" s="153" t="s">
        <v>56</v>
      </c>
      <c r="E5775" s="244">
        <v>96214419</v>
      </c>
      <c r="F5775" s="144" t="s">
        <v>10063</v>
      </c>
      <c r="G5775" s="230"/>
      <c r="H5775" s="154">
        <v>30232</v>
      </c>
      <c r="I5775" s="153">
        <v>43</v>
      </c>
      <c r="J5775" s="148" t="s">
        <v>70</v>
      </c>
      <c r="K5775" s="153" t="s">
        <v>101</v>
      </c>
      <c r="L5775" s="153"/>
      <c r="M5775" s="153"/>
      <c r="N5775" s="153"/>
      <c r="O5775" s="155">
        <v>21980225339</v>
      </c>
      <c r="P5775" s="156" t="s">
        <v>60</v>
      </c>
      <c r="Q5775" s="157" t="s">
        <v>8211</v>
      </c>
      <c r="R5775" s="158"/>
      <c r="S5775" s="159"/>
      <c r="T5775" s="159" t="s">
        <v>6983</v>
      </c>
      <c r="U5775" s="159" t="s">
        <v>8212</v>
      </c>
      <c r="V5775" s="154">
        <v>46147</v>
      </c>
      <c r="W5775" s="154">
        <v>46155</v>
      </c>
      <c r="X5775" s="154"/>
      <c r="Y5775" s="160"/>
      <c r="Z5775" s="160"/>
      <c r="AA5775" s="153"/>
      <c r="AB5775" s="153"/>
      <c r="AC5775" s="182" t="e">
        <f t="shared" si="182"/>
        <v>#DIV/0!</v>
      </c>
      <c r="AD5775" s="153" t="e">
        <f t="shared" si="183"/>
        <v>#DIV/0!</v>
      </c>
      <c r="AE5775" s="207"/>
      <c r="AF5775" s="153"/>
      <c r="AG5775" s="159"/>
      <c r="AH5775" s="153"/>
      <c r="AI5775" s="161"/>
      <c r="AJ5775" s="153"/>
      <c r="AK5775" s="153"/>
      <c r="AL5775" s="207"/>
      <c r="AM5775" s="207"/>
      <c r="AN5775" s="207"/>
      <c r="AO5775" s="207"/>
      <c r="AP5775" s="147" t="s">
        <v>54</v>
      </c>
      <c r="AQ5775" s="147"/>
      <c r="AR5775" s="147"/>
      <c r="AS5775" s="209" t="s">
        <v>68</v>
      </c>
      <c r="AT5775" s="223" t="str">
        <f>MONTH(B5775)&amp;"/"&amp;YEAR(B5775)</f>
        <v>3/2026</v>
      </c>
      <c r="AU5775" s="223">
        <f>WEEKNUM(B5775)-WEEKNUM(EOMONTH(B5775,-1)+1)+1</f>
        <v>5</v>
      </c>
      <c r="AV5775" s="209" t="str">
        <f>MONTH(R5775)&amp;"/"&amp;YEAR(R5775)</f>
        <v>1/1900</v>
      </c>
      <c r="AW5775" s="209" t="e">
        <f>WEEKNUM(R5775)-WEEKNUM(EOMONTH(R5775,-1)+1)+1</f>
        <v>#NUM!</v>
      </c>
      <c r="AX5775" s="209">
        <f>IF(BB5775="S",IF(Q5775="1. Aceitou o programa",R5775-B5775,0),0)</f>
        <v>0</v>
      </c>
      <c r="AY5775" s="209">
        <f>IF(BB5775="S",IF(AND(S5775&lt;&gt;"",R5775&lt;&gt;""),S5775-R5775,0),0)</f>
        <v>0</v>
      </c>
      <c r="AZ5775" s="209">
        <f>IF(BB5775="S",IF(Q5775="1. Aceitou o programa",IF(OR(X5775="Não se Aplica",X5775=""),IF(OR(W5775="Não se Aplica",W5775=""),0,W5775-V5775),AVERAGE(X5775-W5775,W5775-V5775)),0),0)</f>
        <v>0</v>
      </c>
      <c r="BA5775" s="209">
        <f>IF(BB5775="S",IF(AND(Q5775="1. Aceitou o programa",AH5775="Realizada"),IFERROR(IF(AG5775="",0,AG5775-R5775),0),0),0)</f>
        <v>0</v>
      </c>
      <c r="BB5775" s="209" t="str">
        <f>_xlfn.XLOOKUP(U5775,'Lista Suspensa'!$AA$20:$AA$23,'Lista Suspensa'!$AB$20:$AB$23,"N/A")</f>
        <v>S</v>
      </c>
    </row>
    <row r="5776" spans="1:54" ht="12" customHeight="1">
      <c r="A5776" s="151" t="s">
        <v>54</v>
      </c>
      <c r="B5776" s="152">
        <v>46112</v>
      </c>
      <c r="C5776" s="153" t="s">
        <v>55</v>
      </c>
      <c r="D5776" s="153" t="s">
        <v>56</v>
      </c>
      <c r="E5776" s="244">
        <v>94369424</v>
      </c>
      <c r="F5776" s="144" t="s">
        <v>10064</v>
      </c>
      <c r="G5776" s="230"/>
      <c r="H5776" s="154">
        <v>30329</v>
      </c>
      <c r="I5776" s="153">
        <v>43</v>
      </c>
      <c r="J5776" s="148" t="s">
        <v>70</v>
      </c>
      <c r="K5776" s="153" t="s">
        <v>101</v>
      </c>
      <c r="L5776" s="153"/>
      <c r="M5776" s="153"/>
      <c r="N5776" s="153"/>
      <c r="O5776" s="155">
        <v>21976870281</v>
      </c>
      <c r="P5776" s="156" t="s">
        <v>60</v>
      </c>
      <c r="Q5776" s="157" t="s">
        <v>8211</v>
      </c>
      <c r="R5776" s="158"/>
      <c r="S5776" s="159"/>
      <c r="T5776" s="159" t="s">
        <v>6983</v>
      </c>
      <c r="U5776" s="159" t="s">
        <v>8212</v>
      </c>
      <c r="V5776" s="154">
        <v>46147</v>
      </c>
      <c r="W5776" s="154">
        <v>46155</v>
      </c>
      <c r="X5776" s="154"/>
      <c r="Y5776" s="160"/>
      <c r="Z5776" s="160"/>
      <c r="AA5776" s="153"/>
      <c r="AB5776" s="153"/>
      <c r="AC5776" s="182" t="e">
        <f t="shared" si="182"/>
        <v>#DIV/0!</v>
      </c>
      <c r="AD5776" s="153" t="e">
        <f t="shared" si="183"/>
        <v>#DIV/0!</v>
      </c>
      <c r="AE5776" s="207"/>
      <c r="AF5776" s="153"/>
      <c r="AG5776" s="159"/>
      <c r="AH5776" s="153"/>
      <c r="AI5776" s="161"/>
      <c r="AJ5776" s="153"/>
      <c r="AK5776" s="153"/>
      <c r="AL5776" s="207"/>
      <c r="AM5776" s="207"/>
      <c r="AN5776" s="207"/>
      <c r="AO5776" s="207"/>
      <c r="AP5776" s="147" t="s">
        <v>54</v>
      </c>
      <c r="AQ5776" s="147"/>
      <c r="AR5776" s="147"/>
      <c r="AS5776" s="209" t="s">
        <v>68</v>
      </c>
      <c r="AT5776" s="223" t="str">
        <f>MONTH(B5776)&amp;"/"&amp;YEAR(B5776)</f>
        <v>3/2026</v>
      </c>
      <c r="AU5776" s="223">
        <f>WEEKNUM(B5776)-WEEKNUM(EOMONTH(B5776,-1)+1)+1</f>
        <v>5</v>
      </c>
      <c r="AV5776" s="209" t="str">
        <f>MONTH(R5776)&amp;"/"&amp;YEAR(R5776)</f>
        <v>1/1900</v>
      </c>
      <c r="AW5776" s="209" t="e">
        <f>WEEKNUM(R5776)-WEEKNUM(EOMONTH(R5776,-1)+1)+1</f>
        <v>#NUM!</v>
      </c>
      <c r="AX5776" s="209">
        <f>IF(BB5776="S",IF(Q5776="1. Aceitou o programa",R5776-B5776,0),0)</f>
        <v>0</v>
      </c>
      <c r="AY5776" s="209">
        <f>IF(BB5776="S",IF(AND(S5776&lt;&gt;"",R5776&lt;&gt;""),S5776-R5776,0),0)</f>
        <v>0</v>
      </c>
      <c r="AZ5776" s="209">
        <f>IF(BB5776="S",IF(Q5776="1. Aceitou o programa",IF(OR(X5776="Não se Aplica",X5776=""),IF(OR(W5776="Não se Aplica",W5776=""),0,W5776-V5776),AVERAGE(X5776-W5776,W5776-V5776)),0),0)</f>
        <v>0</v>
      </c>
      <c r="BA5776" s="209">
        <f>IF(BB5776="S",IF(AND(Q5776="1. Aceitou o programa",AH5776="Realizada"),IFERROR(IF(AG5776="",0,AG5776-R5776),0),0),0)</f>
        <v>0</v>
      </c>
      <c r="BB5776" s="209" t="str">
        <f>_xlfn.XLOOKUP(U5776,'Lista Suspensa'!$AA$20:$AA$23,'Lista Suspensa'!$AB$20:$AB$23,"N/A")</f>
        <v>S</v>
      </c>
    </row>
    <row r="5777" spans="1:54" ht="12" customHeight="1">
      <c r="A5777" s="151" t="s">
        <v>54</v>
      </c>
      <c r="B5777" s="152">
        <v>46112</v>
      </c>
      <c r="C5777" s="153" t="s">
        <v>55</v>
      </c>
      <c r="D5777" s="153" t="s">
        <v>56</v>
      </c>
      <c r="E5777" s="244">
        <v>93794709</v>
      </c>
      <c r="F5777" s="144" t="s">
        <v>10065</v>
      </c>
      <c r="G5777" s="230"/>
      <c r="H5777" s="154">
        <v>30425</v>
      </c>
      <c r="I5777" s="153">
        <v>43</v>
      </c>
      <c r="J5777" s="148" t="s">
        <v>70</v>
      </c>
      <c r="K5777" s="153" t="s">
        <v>101</v>
      </c>
      <c r="L5777" s="153"/>
      <c r="M5777" s="153"/>
      <c r="N5777" s="153"/>
      <c r="O5777" s="155">
        <v>21990708994</v>
      </c>
      <c r="P5777" s="156" t="s">
        <v>60</v>
      </c>
      <c r="Q5777" s="157" t="s">
        <v>8211</v>
      </c>
      <c r="R5777" s="158"/>
      <c r="S5777" s="159"/>
      <c r="T5777" s="159" t="s">
        <v>6983</v>
      </c>
      <c r="U5777" s="159" t="s">
        <v>8212</v>
      </c>
      <c r="V5777" s="154">
        <v>46147</v>
      </c>
      <c r="W5777" s="154">
        <v>46155</v>
      </c>
      <c r="X5777" s="154"/>
      <c r="Y5777" s="160"/>
      <c r="Z5777" s="160"/>
      <c r="AA5777" s="153"/>
      <c r="AB5777" s="153"/>
      <c r="AC5777" s="182" t="e">
        <f t="shared" si="182"/>
        <v>#DIV/0!</v>
      </c>
      <c r="AD5777" s="153" t="e">
        <f t="shared" si="183"/>
        <v>#DIV/0!</v>
      </c>
      <c r="AE5777" s="207"/>
      <c r="AF5777" s="153"/>
      <c r="AG5777" s="159"/>
      <c r="AH5777" s="153"/>
      <c r="AI5777" s="161"/>
      <c r="AJ5777" s="153"/>
      <c r="AK5777" s="153"/>
      <c r="AL5777" s="207"/>
      <c r="AM5777" s="207"/>
      <c r="AN5777" s="207"/>
      <c r="AO5777" s="207"/>
      <c r="AP5777" s="147" t="s">
        <v>54</v>
      </c>
      <c r="AQ5777" s="147"/>
      <c r="AR5777" s="147"/>
      <c r="AS5777" s="209" t="s">
        <v>68</v>
      </c>
      <c r="AT5777" s="223" t="str">
        <f>MONTH(B5777)&amp;"/"&amp;YEAR(B5777)</f>
        <v>3/2026</v>
      </c>
      <c r="AU5777" s="223">
        <f>WEEKNUM(B5777)-WEEKNUM(EOMONTH(B5777,-1)+1)+1</f>
        <v>5</v>
      </c>
      <c r="AV5777" s="209" t="str">
        <f>MONTH(R5777)&amp;"/"&amp;YEAR(R5777)</f>
        <v>1/1900</v>
      </c>
      <c r="AW5777" s="209" t="e">
        <f>WEEKNUM(R5777)-WEEKNUM(EOMONTH(R5777,-1)+1)+1</f>
        <v>#NUM!</v>
      </c>
      <c r="AX5777" s="209">
        <f>IF(BB5777="S",IF(Q5777="1. Aceitou o programa",R5777-B5777,0),0)</f>
        <v>0</v>
      </c>
      <c r="AY5777" s="209">
        <f>IF(BB5777="S",IF(AND(S5777&lt;&gt;"",R5777&lt;&gt;""),S5777-R5777,0),0)</f>
        <v>0</v>
      </c>
      <c r="AZ5777" s="209">
        <f>IF(BB5777="S",IF(Q5777="1. Aceitou o programa",IF(OR(X5777="Não se Aplica",X5777=""),IF(OR(W5777="Não se Aplica",W5777=""),0,W5777-V5777),AVERAGE(X5777-W5777,W5777-V5777)),0),0)</f>
        <v>0</v>
      </c>
      <c r="BA5777" s="209">
        <f>IF(BB5777="S",IF(AND(Q5777="1. Aceitou o programa",AH5777="Realizada"),IFERROR(IF(AG5777="",0,AG5777-R5777),0),0),0)</f>
        <v>0</v>
      </c>
      <c r="BB5777" s="209" t="str">
        <f>_xlfn.XLOOKUP(U5777,'Lista Suspensa'!$AA$20:$AA$23,'Lista Suspensa'!$AB$20:$AB$23,"N/A")</f>
        <v>S</v>
      </c>
    </row>
    <row r="5778" spans="1:54" ht="12" customHeight="1">
      <c r="A5778" s="151" t="s">
        <v>54</v>
      </c>
      <c r="B5778" s="152">
        <v>46112</v>
      </c>
      <c r="C5778" s="153" t="s">
        <v>55</v>
      </c>
      <c r="D5778" s="153" t="s">
        <v>56</v>
      </c>
      <c r="E5778" s="244">
        <v>93851952</v>
      </c>
      <c r="F5778" s="144" t="s">
        <v>10066</v>
      </c>
      <c r="G5778" s="230"/>
      <c r="H5778" s="154">
        <v>30469</v>
      </c>
      <c r="I5778" s="153">
        <v>42</v>
      </c>
      <c r="J5778" s="148" t="s">
        <v>70</v>
      </c>
      <c r="K5778" s="153" t="s">
        <v>101</v>
      </c>
      <c r="L5778" s="153"/>
      <c r="M5778" s="153"/>
      <c r="N5778" s="153"/>
      <c r="O5778" s="155">
        <v>2198045878</v>
      </c>
      <c r="P5778" s="156" t="s">
        <v>60</v>
      </c>
      <c r="Q5778" s="157" t="s">
        <v>8211</v>
      </c>
      <c r="R5778" s="158"/>
      <c r="S5778" s="159"/>
      <c r="T5778" s="159" t="s">
        <v>6983</v>
      </c>
      <c r="U5778" s="159" t="s">
        <v>8212</v>
      </c>
      <c r="V5778" s="154">
        <v>46147</v>
      </c>
      <c r="W5778" s="154">
        <v>46155</v>
      </c>
      <c r="X5778" s="154"/>
      <c r="Y5778" s="160"/>
      <c r="Z5778" s="160"/>
      <c r="AA5778" s="153"/>
      <c r="AB5778" s="153"/>
      <c r="AC5778" s="182" t="e">
        <f t="shared" si="182"/>
        <v>#DIV/0!</v>
      </c>
      <c r="AD5778" s="153" t="e">
        <f t="shared" si="183"/>
        <v>#DIV/0!</v>
      </c>
      <c r="AE5778" s="207"/>
      <c r="AF5778" s="153"/>
      <c r="AG5778" s="159"/>
      <c r="AH5778" s="153"/>
      <c r="AI5778" s="161"/>
      <c r="AJ5778" s="153"/>
      <c r="AK5778" s="153"/>
      <c r="AL5778" s="207"/>
      <c r="AM5778" s="207"/>
      <c r="AN5778" s="207"/>
      <c r="AO5778" s="207"/>
      <c r="AP5778" s="147" t="s">
        <v>54</v>
      </c>
      <c r="AQ5778" s="147"/>
      <c r="AR5778" s="147"/>
      <c r="AS5778" s="209" t="s">
        <v>68</v>
      </c>
      <c r="AT5778" s="223" t="str">
        <f>MONTH(B5778)&amp;"/"&amp;YEAR(B5778)</f>
        <v>3/2026</v>
      </c>
      <c r="AU5778" s="223">
        <f>WEEKNUM(B5778)-WEEKNUM(EOMONTH(B5778,-1)+1)+1</f>
        <v>5</v>
      </c>
      <c r="AV5778" s="209" t="str">
        <f>MONTH(R5778)&amp;"/"&amp;YEAR(R5778)</f>
        <v>1/1900</v>
      </c>
      <c r="AW5778" s="209" t="e">
        <f>WEEKNUM(R5778)-WEEKNUM(EOMONTH(R5778,-1)+1)+1</f>
        <v>#NUM!</v>
      </c>
      <c r="AX5778" s="209">
        <f>IF(BB5778="S",IF(Q5778="1. Aceitou o programa",R5778-B5778,0),0)</f>
        <v>0</v>
      </c>
      <c r="AY5778" s="209">
        <f>IF(BB5778="S",IF(AND(S5778&lt;&gt;"",R5778&lt;&gt;""),S5778-R5778,0),0)</f>
        <v>0</v>
      </c>
      <c r="AZ5778" s="209">
        <f>IF(BB5778="S",IF(Q5778="1. Aceitou o programa",IF(OR(X5778="Não se Aplica",X5778=""),IF(OR(W5778="Não se Aplica",W5778=""),0,W5778-V5778),AVERAGE(X5778-W5778,W5778-V5778)),0),0)</f>
        <v>0</v>
      </c>
      <c r="BA5778" s="209">
        <f>IF(BB5778="S",IF(AND(Q5778="1. Aceitou o programa",AH5778="Realizada"),IFERROR(IF(AG5778="",0,AG5778-R5778),0),0),0)</f>
        <v>0</v>
      </c>
      <c r="BB5778" s="209" t="str">
        <f>_xlfn.XLOOKUP(U5778,'Lista Suspensa'!$AA$20:$AA$23,'Lista Suspensa'!$AB$20:$AB$23,"N/A")</f>
        <v>S</v>
      </c>
    </row>
    <row r="5779" spans="1:54" ht="12" customHeight="1">
      <c r="A5779" s="151" t="s">
        <v>54</v>
      </c>
      <c r="B5779" s="152">
        <v>46112</v>
      </c>
      <c r="C5779" s="153" t="s">
        <v>55</v>
      </c>
      <c r="D5779" s="153" t="s">
        <v>56</v>
      </c>
      <c r="E5779" s="244">
        <v>93842086</v>
      </c>
      <c r="F5779" s="144" t="s">
        <v>10067</v>
      </c>
      <c r="G5779" s="230"/>
      <c r="H5779" s="154">
        <v>30490</v>
      </c>
      <c r="I5779" s="153">
        <v>42</v>
      </c>
      <c r="J5779" s="148" t="s">
        <v>70</v>
      </c>
      <c r="K5779" s="153" t="s">
        <v>101</v>
      </c>
      <c r="L5779" s="153"/>
      <c r="M5779" s="153"/>
      <c r="N5779" s="153"/>
      <c r="O5779" s="155">
        <v>21992384096</v>
      </c>
      <c r="P5779" s="156" t="s">
        <v>60</v>
      </c>
      <c r="Q5779" s="157" t="s">
        <v>8211</v>
      </c>
      <c r="R5779" s="158"/>
      <c r="S5779" s="159"/>
      <c r="T5779" s="159" t="s">
        <v>6983</v>
      </c>
      <c r="U5779" s="159" t="s">
        <v>8212</v>
      </c>
      <c r="V5779" s="154">
        <v>46147</v>
      </c>
      <c r="W5779" s="154">
        <v>46155</v>
      </c>
      <c r="X5779" s="154"/>
      <c r="Y5779" s="160"/>
      <c r="Z5779" s="160"/>
      <c r="AA5779" s="153"/>
      <c r="AB5779" s="153"/>
      <c r="AC5779" s="182" t="e">
        <f t="shared" si="182"/>
        <v>#DIV/0!</v>
      </c>
      <c r="AD5779" s="153" t="e">
        <f t="shared" si="183"/>
        <v>#DIV/0!</v>
      </c>
      <c r="AE5779" s="207"/>
      <c r="AF5779" s="153"/>
      <c r="AG5779" s="159"/>
      <c r="AH5779" s="153"/>
      <c r="AI5779" s="161"/>
      <c r="AJ5779" s="153"/>
      <c r="AK5779" s="153"/>
      <c r="AL5779" s="207"/>
      <c r="AM5779" s="207"/>
      <c r="AN5779" s="207"/>
      <c r="AO5779" s="207"/>
      <c r="AP5779" s="147" t="s">
        <v>54</v>
      </c>
      <c r="AQ5779" s="147"/>
      <c r="AR5779" s="147"/>
      <c r="AS5779" s="209" t="s">
        <v>68</v>
      </c>
      <c r="AT5779" s="223" t="str">
        <f>MONTH(B5779)&amp;"/"&amp;YEAR(B5779)</f>
        <v>3/2026</v>
      </c>
      <c r="AU5779" s="223">
        <f>WEEKNUM(B5779)-WEEKNUM(EOMONTH(B5779,-1)+1)+1</f>
        <v>5</v>
      </c>
      <c r="AV5779" s="209" t="str">
        <f>MONTH(R5779)&amp;"/"&amp;YEAR(R5779)</f>
        <v>1/1900</v>
      </c>
      <c r="AW5779" s="209" t="e">
        <f>WEEKNUM(R5779)-WEEKNUM(EOMONTH(R5779,-1)+1)+1</f>
        <v>#NUM!</v>
      </c>
      <c r="AX5779" s="209">
        <f>IF(BB5779="S",IF(Q5779="1. Aceitou o programa",R5779-B5779,0),0)</f>
        <v>0</v>
      </c>
      <c r="AY5779" s="209">
        <f>IF(BB5779="S",IF(AND(S5779&lt;&gt;"",R5779&lt;&gt;""),S5779-R5779,0),0)</f>
        <v>0</v>
      </c>
      <c r="AZ5779" s="209">
        <f>IF(BB5779="S",IF(Q5779="1. Aceitou o programa",IF(OR(X5779="Não se Aplica",X5779=""),IF(OR(W5779="Não se Aplica",W5779=""),0,W5779-V5779),AVERAGE(X5779-W5779,W5779-V5779)),0),0)</f>
        <v>0</v>
      </c>
      <c r="BA5779" s="209">
        <f>IF(BB5779="S",IF(AND(Q5779="1. Aceitou o programa",AH5779="Realizada"),IFERROR(IF(AG5779="",0,AG5779-R5779),0),0),0)</f>
        <v>0</v>
      </c>
      <c r="BB5779" s="209" t="str">
        <f>_xlfn.XLOOKUP(U5779,'Lista Suspensa'!$AA$20:$AA$23,'Lista Suspensa'!$AB$20:$AB$23,"N/A")</f>
        <v>S</v>
      </c>
    </row>
    <row r="5780" spans="1:54" ht="12" customHeight="1">
      <c r="A5780" s="151" t="s">
        <v>54</v>
      </c>
      <c r="B5780" s="152">
        <v>46112</v>
      </c>
      <c r="C5780" s="153" t="s">
        <v>55</v>
      </c>
      <c r="D5780" s="153" t="s">
        <v>56</v>
      </c>
      <c r="E5780" s="244">
        <v>93078098</v>
      </c>
      <c r="F5780" s="144" t="s">
        <v>10068</v>
      </c>
      <c r="G5780" s="230"/>
      <c r="H5780" s="154">
        <v>30549</v>
      </c>
      <c r="I5780" s="153">
        <v>42</v>
      </c>
      <c r="J5780" s="148" t="s">
        <v>58</v>
      </c>
      <c r="K5780" s="153" t="s">
        <v>101</v>
      </c>
      <c r="L5780" s="153"/>
      <c r="M5780" s="153"/>
      <c r="N5780" s="153"/>
      <c r="O5780" s="155">
        <v>21969049820</v>
      </c>
      <c r="P5780" s="156" t="s">
        <v>60</v>
      </c>
      <c r="Q5780" s="157" t="s">
        <v>8211</v>
      </c>
      <c r="R5780" s="158"/>
      <c r="S5780" s="159"/>
      <c r="T5780" s="159" t="s">
        <v>6983</v>
      </c>
      <c r="U5780" s="159" t="s">
        <v>8212</v>
      </c>
      <c r="V5780" s="154">
        <v>46147</v>
      </c>
      <c r="W5780" s="154">
        <v>46155</v>
      </c>
      <c r="X5780" s="154"/>
      <c r="Y5780" s="160"/>
      <c r="Z5780" s="160"/>
      <c r="AA5780" s="153"/>
      <c r="AB5780" s="153"/>
      <c r="AC5780" s="182" t="e">
        <f t="shared" si="182"/>
        <v>#DIV/0!</v>
      </c>
      <c r="AD5780" s="153" t="e">
        <f t="shared" si="183"/>
        <v>#DIV/0!</v>
      </c>
      <c r="AE5780" s="207"/>
      <c r="AF5780" s="153"/>
      <c r="AG5780" s="159"/>
      <c r="AH5780" s="153"/>
      <c r="AI5780" s="161"/>
      <c r="AJ5780" s="153"/>
      <c r="AK5780" s="153"/>
      <c r="AL5780" s="207"/>
      <c r="AM5780" s="207"/>
      <c r="AN5780" s="207"/>
      <c r="AO5780" s="207"/>
      <c r="AP5780" s="147" t="s">
        <v>54</v>
      </c>
      <c r="AQ5780" s="147"/>
      <c r="AR5780" s="147"/>
      <c r="AS5780" s="209" t="s">
        <v>68</v>
      </c>
      <c r="AT5780" s="223" t="str">
        <f>MONTH(B5780)&amp;"/"&amp;YEAR(B5780)</f>
        <v>3/2026</v>
      </c>
      <c r="AU5780" s="223">
        <f>WEEKNUM(B5780)-WEEKNUM(EOMONTH(B5780,-1)+1)+1</f>
        <v>5</v>
      </c>
      <c r="AV5780" s="209" t="str">
        <f>MONTH(R5780)&amp;"/"&amp;YEAR(R5780)</f>
        <v>1/1900</v>
      </c>
      <c r="AW5780" s="209" t="e">
        <f>WEEKNUM(R5780)-WEEKNUM(EOMONTH(R5780,-1)+1)+1</f>
        <v>#NUM!</v>
      </c>
      <c r="AX5780" s="209">
        <f>IF(BB5780="S",IF(Q5780="1. Aceitou o programa",R5780-B5780,0),0)</f>
        <v>0</v>
      </c>
      <c r="AY5780" s="209">
        <f>IF(BB5780="S",IF(AND(S5780&lt;&gt;"",R5780&lt;&gt;""),S5780-R5780,0),0)</f>
        <v>0</v>
      </c>
      <c r="AZ5780" s="209">
        <f>IF(BB5780="S",IF(Q5780="1. Aceitou o programa",IF(OR(X5780="Não se Aplica",X5780=""),IF(OR(W5780="Não se Aplica",W5780=""),0,W5780-V5780),AVERAGE(X5780-W5780,W5780-V5780)),0),0)</f>
        <v>0</v>
      </c>
      <c r="BA5780" s="209">
        <f>IF(BB5780="S",IF(AND(Q5780="1. Aceitou o programa",AH5780="Realizada"),IFERROR(IF(AG5780="",0,AG5780-R5780),0),0),0)</f>
        <v>0</v>
      </c>
      <c r="BB5780" s="209" t="str">
        <f>_xlfn.XLOOKUP(U5780,'Lista Suspensa'!$AA$20:$AA$23,'Lista Suspensa'!$AB$20:$AB$23,"N/A")</f>
        <v>S</v>
      </c>
    </row>
    <row r="5781" spans="1:54" ht="12" customHeight="1">
      <c r="A5781" s="151" t="s">
        <v>54</v>
      </c>
      <c r="B5781" s="152">
        <v>46112</v>
      </c>
      <c r="C5781" s="153" t="s">
        <v>55</v>
      </c>
      <c r="D5781" s="153" t="s">
        <v>56</v>
      </c>
      <c r="E5781" s="244">
        <v>94713021</v>
      </c>
      <c r="F5781" s="144" t="s">
        <v>10069</v>
      </c>
      <c r="G5781" s="230"/>
      <c r="H5781" s="154">
        <v>30600</v>
      </c>
      <c r="I5781" s="153">
        <v>42</v>
      </c>
      <c r="J5781" s="148" t="s">
        <v>70</v>
      </c>
      <c r="K5781" s="153" t="s">
        <v>101</v>
      </c>
      <c r="L5781" s="153"/>
      <c r="M5781" s="153"/>
      <c r="N5781" s="153"/>
      <c r="O5781" s="155">
        <v>12997981277</v>
      </c>
      <c r="P5781" s="156" t="s">
        <v>60</v>
      </c>
      <c r="Q5781" s="157" t="s">
        <v>8211</v>
      </c>
      <c r="R5781" s="158"/>
      <c r="S5781" s="159"/>
      <c r="T5781" s="159" t="s">
        <v>6983</v>
      </c>
      <c r="U5781" s="159" t="s">
        <v>8212</v>
      </c>
      <c r="V5781" s="154">
        <v>46147</v>
      </c>
      <c r="W5781" s="154">
        <v>46155</v>
      </c>
      <c r="X5781" s="154"/>
      <c r="Y5781" s="160"/>
      <c r="Z5781" s="160"/>
      <c r="AA5781" s="153"/>
      <c r="AB5781" s="153"/>
      <c r="AC5781" s="182" t="e">
        <f t="shared" si="182"/>
        <v>#DIV/0!</v>
      </c>
      <c r="AD5781" s="153" t="e">
        <f t="shared" si="183"/>
        <v>#DIV/0!</v>
      </c>
      <c r="AE5781" s="207"/>
      <c r="AF5781" s="153"/>
      <c r="AG5781" s="159"/>
      <c r="AH5781" s="153"/>
      <c r="AI5781" s="161"/>
      <c r="AJ5781" s="153"/>
      <c r="AK5781" s="153"/>
      <c r="AL5781" s="207"/>
      <c r="AM5781" s="207"/>
      <c r="AN5781" s="207"/>
      <c r="AO5781" s="207"/>
      <c r="AP5781" s="147" t="s">
        <v>54</v>
      </c>
      <c r="AQ5781" s="147"/>
      <c r="AR5781" s="147"/>
      <c r="AS5781" s="209" t="s">
        <v>68</v>
      </c>
      <c r="AT5781" s="223" t="str">
        <f>MONTH(B5781)&amp;"/"&amp;YEAR(B5781)</f>
        <v>3/2026</v>
      </c>
      <c r="AU5781" s="223">
        <f>WEEKNUM(B5781)-WEEKNUM(EOMONTH(B5781,-1)+1)+1</f>
        <v>5</v>
      </c>
      <c r="AV5781" s="209" t="str">
        <f>MONTH(R5781)&amp;"/"&amp;YEAR(R5781)</f>
        <v>1/1900</v>
      </c>
      <c r="AW5781" s="209" t="e">
        <f>WEEKNUM(R5781)-WEEKNUM(EOMONTH(R5781,-1)+1)+1</f>
        <v>#NUM!</v>
      </c>
      <c r="AX5781" s="209">
        <f>IF(BB5781="S",IF(Q5781="1. Aceitou o programa",R5781-B5781,0),0)</f>
        <v>0</v>
      </c>
      <c r="AY5781" s="209">
        <f>IF(BB5781="S",IF(AND(S5781&lt;&gt;"",R5781&lt;&gt;""),S5781-R5781,0),0)</f>
        <v>0</v>
      </c>
      <c r="AZ5781" s="209">
        <f>IF(BB5781="S",IF(Q5781="1. Aceitou o programa",IF(OR(X5781="Não se Aplica",X5781=""),IF(OR(W5781="Não se Aplica",W5781=""),0,W5781-V5781),AVERAGE(X5781-W5781,W5781-V5781)),0),0)</f>
        <v>0</v>
      </c>
      <c r="BA5781" s="209">
        <f>IF(BB5781="S",IF(AND(Q5781="1. Aceitou o programa",AH5781="Realizada"),IFERROR(IF(AG5781="",0,AG5781-R5781),0),0),0)</f>
        <v>0</v>
      </c>
      <c r="BB5781" s="209" t="str">
        <f>_xlfn.XLOOKUP(U5781,'Lista Suspensa'!$AA$20:$AA$23,'Lista Suspensa'!$AB$20:$AB$23,"N/A")</f>
        <v>S</v>
      </c>
    </row>
    <row r="5782" spans="1:54" ht="12" customHeight="1">
      <c r="A5782" s="151" t="s">
        <v>54</v>
      </c>
      <c r="B5782" s="152">
        <v>46112</v>
      </c>
      <c r="C5782" s="153" t="s">
        <v>55</v>
      </c>
      <c r="D5782" s="153" t="s">
        <v>56</v>
      </c>
      <c r="E5782" s="244">
        <v>93322177</v>
      </c>
      <c r="F5782" s="144" t="s">
        <v>10070</v>
      </c>
      <c r="G5782" s="230"/>
      <c r="H5782" s="154">
        <v>30635</v>
      </c>
      <c r="I5782" s="153">
        <v>42</v>
      </c>
      <c r="J5782" s="148" t="s">
        <v>58</v>
      </c>
      <c r="K5782" s="153" t="s">
        <v>101</v>
      </c>
      <c r="L5782" s="153"/>
      <c r="M5782" s="153"/>
      <c r="N5782" s="153"/>
      <c r="O5782" s="155">
        <v>21998736343</v>
      </c>
      <c r="P5782" s="156" t="s">
        <v>60</v>
      </c>
      <c r="Q5782" s="157" t="s">
        <v>8211</v>
      </c>
      <c r="R5782" s="158"/>
      <c r="S5782" s="159"/>
      <c r="T5782" s="159" t="s">
        <v>6983</v>
      </c>
      <c r="U5782" s="159" t="s">
        <v>8212</v>
      </c>
      <c r="V5782" s="154">
        <v>46147</v>
      </c>
      <c r="W5782" s="154">
        <v>46155</v>
      </c>
      <c r="X5782" s="154"/>
      <c r="Y5782" s="160"/>
      <c r="Z5782" s="160"/>
      <c r="AA5782" s="153"/>
      <c r="AB5782" s="153"/>
      <c r="AC5782" s="182" t="e">
        <f t="shared" si="182"/>
        <v>#DIV/0!</v>
      </c>
      <c r="AD5782" s="153" t="e">
        <f t="shared" si="183"/>
        <v>#DIV/0!</v>
      </c>
      <c r="AE5782" s="207"/>
      <c r="AF5782" s="153"/>
      <c r="AG5782" s="159"/>
      <c r="AH5782" s="153"/>
      <c r="AI5782" s="161"/>
      <c r="AJ5782" s="153"/>
      <c r="AK5782" s="153"/>
      <c r="AL5782" s="207"/>
      <c r="AM5782" s="207"/>
      <c r="AN5782" s="207"/>
      <c r="AO5782" s="207"/>
      <c r="AP5782" s="147" t="s">
        <v>54</v>
      </c>
      <c r="AQ5782" s="147"/>
      <c r="AR5782" s="147"/>
      <c r="AS5782" s="209" t="s">
        <v>68</v>
      </c>
      <c r="AT5782" s="223" t="str">
        <f>MONTH(B5782)&amp;"/"&amp;YEAR(B5782)</f>
        <v>3/2026</v>
      </c>
      <c r="AU5782" s="223">
        <f>WEEKNUM(B5782)-WEEKNUM(EOMONTH(B5782,-1)+1)+1</f>
        <v>5</v>
      </c>
      <c r="AV5782" s="209" t="str">
        <f>MONTH(R5782)&amp;"/"&amp;YEAR(R5782)</f>
        <v>1/1900</v>
      </c>
      <c r="AW5782" s="209" t="e">
        <f>WEEKNUM(R5782)-WEEKNUM(EOMONTH(R5782,-1)+1)+1</f>
        <v>#NUM!</v>
      </c>
      <c r="AX5782" s="209">
        <f>IF(BB5782="S",IF(Q5782="1. Aceitou o programa",R5782-B5782,0),0)</f>
        <v>0</v>
      </c>
      <c r="AY5782" s="209">
        <f>IF(BB5782="S",IF(AND(S5782&lt;&gt;"",R5782&lt;&gt;""),S5782-R5782,0),0)</f>
        <v>0</v>
      </c>
      <c r="AZ5782" s="209">
        <f>IF(BB5782="S",IF(Q5782="1. Aceitou o programa",IF(OR(X5782="Não se Aplica",X5782=""),IF(OR(W5782="Não se Aplica",W5782=""),0,W5782-V5782),AVERAGE(X5782-W5782,W5782-V5782)),0),0)</f>
        <v>0</v>
      </c>
      <c r="BA5782" s="209">
        <f>IF(BB5782="S",IF(AND(Q5782="1. Aceitou o programa",AH5782="Realizada"),IFERROR(IF(AG5782="",0,AG5782-R5782),0),0),0)</f>
        <v>0</v>
      </c>
      <c r="BB5782" s="209" t="str">
        <f>_xlfn.XLOOKUP(U5782,'Lista Suspensa'!$AA$20:$AA$23,'Lista Suspensa'!$AB$20:$AB$23,"N/A")</f>
        <v>S</v>
      </c>
    </row>
    <row r="5783" spans="1:54" ht="12" customHeight="1">
      <c r="A5783" s="151" t="s">
        <v>54</v>
      </c>
      <c r="B5783" s="152">
        <v>46112</v>
      </c>
      <c r="C5783" s="153" t="s">
        <v>55</v>
      </c>
      <c r="D5783" s="153" t="s">
        <v>56</v>
      </c>
      <c r="E5783" s="244">
        <v>93733688</v>
      </c>
      <c r="F5783" s="144" t="s">
        <v>10071</v>
      </c>
      <c r="G5783" s="230"/>
      <c r="H5783" s="154">
        <v>30649</v>
      </c>
      <c r="I5783" s="153">
        <v>42</v>
      </c>
      <c r="J5783" s="148" t="s">
        <v>70</v>
      </c>
      <c r="K5783" s="153" t="s">
        <v>101</v>
      </c>
      <c r="L5783" s="153"/>
      <c r="M5783" s="153"/>
      <c r="N5783" s="153"/>
      <c r="O5783" s="155">
        <v>21998143625</v>
      </c>
      <c r="P5783" s="156" t="s">
        <v>60</v>
      </c>
      <c r="Q5783" s="157" t="s">
        <v>8211</v>
      </c>
      <c r="R5783" s="158"/>
      <c r="S5783" s="159"/>
      <c r="T5783" s="159" t="s">
        <v>6983</v>
      </c>
      <c r="U5783" s="159" t="s">
        <v>8212</v>
      </c>
      <c r="V5783" s="154">
        <v>46147</v>
      </c>
      <c r="W5783" s="154">
        <v>46155</v>
      </c>
      <c r="X5783" s="154"/>
      <c r="Y5783" s="160"/>
      <c r="Z5783" s="160"/>
      <c r="AA5783" s="153"/>
      <c r="AB5783" s="153"/>
      <c r="AC5783" s="182" t="e">
        <f t="shared" si="182"/>
        <v>#DIV/0!</v>
      </c>
      <c r="AD5783" s="153" t="e">
        <f t="shared" si="183"/>
        <v>#DIV/0!</v>
      </c>
      <c r="AE5783" s="207"/>
      <c r="AF5783" s="153"/>
      <c r="AG5783" s="159"/>
      <c r="AH5783" s="153"/>
      <c r="AI5783" s="161"/>
      <c r="AJ5783" s="153"/>
      <c r="AK5783" s="153"/>
      <c r="AL5783" s="207"/>
      <c r="AM5783" s="207"/>
      <c r="AN5783" s="207"/>
      <c r="AO5783" s="207"/>
      <c r="AP5783" s="147" t="s">
        <v>54</v>
      </c>
      <c r="AQ5783" s="147"/>
      <c r="AR5783" s="147"/>
      <c r="AS5783" s="209" t="s">
        <v>68</v>
      </c>
      <c r="AT5783" s="223" t="str">
        <f>MONTH(B5783)&amp;"/"&amp;YEAR(B5783)</f>
        <v>3/2026</v>
      </c>
      <c r="AU5783" s="223">
        <f>WEEKNUM(B5783)-WEEKNUM(EOMONTH(B5783,-1)+1)+1</f>
        <v>5</v>
      </c>
      <c r="AV5783" s="209" t="str">
        <f>MONTH(R5783)&amp;"/"&amp;YEAR(R5783)</f>
        <v>1/1900</v>
      </c>
      <c r="AW5783" s="209" t="e">
        <f>WEEKNUM(R5783)-WEEKNUM(EOMONTH(R5783,-1)+1)+1</f>
        <v>#NUM!</v>
      </c>
      <c r="AX5783" s="209">
        <f>IF(BB5783="S",IF(Q5783="1. Aceitou o programa",R5783-B5783,0),0)</f>
        <v>0</v>
      </c>
      <c r="AY5783" s="209">
        <f>IF(BB5783="S",IF(AND(S5783&lt;&gt;"",R5783&lt;&gt;""),S5783-R5783,0),0)</f>
        <v>0</v>
      </c>
      <c r="AZ5783" s="209">
        <f>IF(BB5783="S",IF(Q5783="1. Aceitou o programa",IF(OR(X5783="Não se Aplica",X5783=""),IF(OR(W5783="Não se Aplica",W5783=""),0,W5783-V5783),AVERAGE(X5783-W5783,W5783-V5783)),0),0)</f>
        <v>0</v>
      </c>
      <c r="BA5783" s="209">
        <f>IF(BB5783="S",IF(AND(Q5783="1. Aceitou o programa",AH5783="Realizada"),IFERROR(IF(AG5783="",0,AG5783-R5783),0),0),0)</f>
        <v>0</v>
      </c>
      <c r="BB5783" s="209" t="str">
        <f>_xlfn.XLOOKUP(U5783,'Lista Suspensa'!$AA$20:$AA$23,'Lista Suspensa'!$AB$20:$AB$23,"N/A")</f>
        <v>S</v>
      </c>
    </row>
    <row r="5784" spans="1:54" ht="12" customHeight="1">
      <c r="A5784" s="151" t="s">
        <v>54</v>
      </c>
      <c r="B5784" s="152">
        <v>46112</v>
      </c>
      <c r="C5784" s="153" t="s">
        <v>55</v>
      </c>
      <c r="D5784" s="153" t="s">
        <v>56</v>
      </c>
      <c r="E5784" s="244">
        <v>94082508</v>
      </c>
      <c r="F5784" s="144" t="s">
        <v>10072</v>
      </c>
      <c r="G5784" s="230"/>
      <c r="H5784" s="154">
        <v>30690</v>
      </c>
      <c r="I5784" s="153">
        <v>42</v>
      </c>
      <c r="J5784" s="148" t="s">
        <v>70</v>
      </c>
      <c r="K5784" s="153" t="s">
        <v>101</v>
      </c>
      <c r="L5784" s="153"/>
      <c r="M5784" s="153"/>
      <c r="N5784" s="153"/>
      <c r="O5784" s="155">
        <v>21964412221</v>
      </c>
      <c r="P5784" s="156" t="s">
        <v>60</v>
      </c>
      <c r="Q5784" s="157" t="s">
        <v>8211</v>
      </c>
      <c r="R5784" s="158"/>
      <c r="S5784" s="159"/>
      <c r="T5784" s="159" t="s">
        <v>6983</v>
      </c>
      <c r="U5784" s="159" t="s">
        <v>8212</v>
      </c>
      <c r="V5784" s="154">
        <v>46147</v>
      </c>
      <c r="W5784" s="154">
        <v>46155</v>
      </c>
      <c r="X5784" s="154"/>
      <c r="Y5784" s="160"/>
      <c r="Z5784" s="160"/>
      <c r="AA5784" s="153"/>
      <c r="AB5784" s="153"/>
      <c r="AC5784" s="182" t="e">
        <f t="shared" si="182"/>
        <v>#DIV/0!</v>
      </c>
      <c r="AD5784" s="153" t="e">
        <f t="shared" si="183"/>
        <v>#DIV/0!</v>
      </c>
      <c r="AE5784" s="207"/>
      <c r="AF5784" s="153"/>
      <c r="AG5784" s="159"/>
      <c r="AH5784" s="153"/>
      <c r="AI5784" s="161"/>
      <c r="AJ5784" s="153"/>
      <c r="AK5784" s="153"/>
      <c r="AL5784" s="207"/>
      <c r="AM5784" s="207"/>
      <c r="AN5784" s="207"/>
      <c r="AO5784" s="207"/>
      <c r="AP5784" s="147" t="s">
        <v>54</v>
      </c>
      <c r="AQ5784" s="147"/>
      <c r="AR5784" s="147"/>
      <c r="AS5784" s="209" t="s">
        <v>68</v>
      </c>
      <c r="AT5784" s="223" t="str">
        <f>MONTH(B5784)&amp;"/"&amp;YEAR(B5784)</f>
        <v>3/2026</v>
      </c>
      <c r="AU5784" s="223">
        <f>WEEKNUM(B5784)-WEEKNUM(EOMONTH(B5784,-1)+1)+1</f>
        <v>5</v>
      </c>
      <c r="AV5784" s="209" t="str">
        <f>MONTH(R5784)&amp;"/"&amp;YEAR(R5784)</f>
        <v>1/1900</v>
      </c>
      <c r="AW5784" s="209" t="e">
        <f>WEEKNUM(R5784)-WEEKNUM(EOMONTH(R5784,-1)+1)+1</f>
        <v>#NUM!</v>
      </c>
      <c r="AX5784" s="209">
        <f>IF(BB5784="S",IF(Q5784="1. Aceitou o programa",R5784-B5784,0),0)</f>
        <v>0</v>
      </c>
      <c r="AY5784" s="209">
        <f>IF(BB5784="S",IF(AND(S5784&lt;&gt;"",R5784&lt;&gt;""),S5784-R5784,0),0)</f>
        <v>0</v>
      </c>
      <c r="AZ5784" s="209">
        <f>IF(BB5784="S",IF(Q5784="1. Aceitou o programa",IF(OR(X5784="Não se Aplica",X5784=""),IF(OR(W5784="Não se Aplica",W5784=""),0,W5784-V5784),AVERAGE(X5784-W5784,W5784-V5784)),0),0)</f>
        <v>0</v>
      </c>
      <c r="BA5784" s="209">
        <f>IF(BB5784="S",IF(AND(Q5784="1. Aceitou o programa",AH5784="Realizada"),IFERROR(IF(AG5784="",0,AG5784-R5784),0),0),0)</f>
        <v>0</v>
      </c>
      <c r="BB5784" s="209" t="str">
        <f>_xlfn.XLOOKUP(U5784,'Lista Suspensa'!$AA$20:$AA$23,'Lista Suspensa'!$AB$20:$AB$23,"N/A")</f>
        <v>S</v>
      </c>
    </row>
    <row r="5785" spans="1:54" ht="12" customHeight="1">
      <c r="A5785" s="151" t="s">
        <v>54</v>
      </c>
      <c r="B5785" s="152">
        <v>46112</v>
      </c>
      <c r="C5785" s="153" t="s">
        <v>55</v>
      </c>
      <c r="D5785" s="153" t="s">
        <v>56</v>
      </c>
      <c r="E5785" s="244">
        <v>93115950</v>
      </c>
      <c r="F5785" s="144" t="s">
        <v>10073</v>
      </c>
      <c r="G5785" s="230"/>
      <c r="H5785" s="154">
        <v>30742</v>
      </c>
      <c r="I5785" s="153">
        <v>42</v>
      </c>
      <c r="J5785" s="148" t="s">
        <v>58</v>
      </c>
      <c r="K5785" s="153" t="s">
        <v>101</v>
      </c>
      <c r="L5785" s="153"/>
      <c r="M5785" s="153"/>
      <c r="N5785" s="153"/>
      <c r="O5785" s="155">
        <v>21993883533</v>
      </c>
      <c r="P5785" s="156" t="s">
        <v>60</v>
      </c>
      <c r="Q5785" s="157" t="s">
        <v>8211</v>
      </c>
      <c r="R5785" s="158"/>
      <c r="S5785" s="159"/>
      <c r="T5785" s="159" t="s">
        <v>6983</v>
      </c>
      <c r="U5785" s="159" t="s">
        <v>8212</v>
      </c>
      <c r="V5785" s="154">
        <v>46147</v>
      </c>
      <c r="W5785" s="154">
        <v>46155</v>
      </c>
      <c r="X5785" s="154"/>
      <c r="Y5785" s="160"/>
      <c r="Z5785" s="160"/>
      <c r="AA5785" s="153"/>
      <c r="AB5785" s="153"/>
      <c r="AC5785" s="182" t="e">
        <f t="shared" si="182"/>
        <v>#DIV/0!</v>
      </c>
      <c r="AD5785" s="153" t="e">
        <f t="shared" si="183"/>
        <v>#DIV/0!</v>
      </c>
      <c r="AE5785" s="207"/>
      <c r="AF5785" s="153"/>
      <c r="AG5785" s="159"/>
      <c r="AH5785" s="153"/>
      <c r="AI5785" s="161"/>
      <c r="AJ5785" s="153"/>
      <c r="AK5785" s="153"/>
      <c r="AL5785" s="207"/>
      <c r="AM5785" s="207"/>
      <c r="AN5785" s="207"/>
      <c r="AO5785" s="207"/>
      <c r="AP5785" s="147" t="s">
        <v>54</v>
      </c>
      <c r="AQ5785" s="147"/>
      <c r="AR5785" s="147"/>
      <c r="AS5785" s="209" t="s">
        <v>68</v>
      </c>
      <c r="AT5785" s="223" t="str">
        <f>MONTH(B5785)&amp;"/"&amp;YEAR(B5785)</f>
        <v>3/2026</v>
      </c>
      <c r="AU5785" s="223">
        <f>WEEKNUM(B5785)-WEEKNUM(EOMONTH(B5785,-1)+1)+1</f>
        <v>5</v>
      </c>
      <c r="AV5785" s="209" t="str">
        <f>MONTH(R5785)&amp;"/"&amp;YEAR(R5785)</f>
        <v>1/1900</v>
      </c>
      <c r="AW5785" s="209" t="e">
        <f>WEEKNUM(R5785)-WEEKNUM(EOMONTH(R5785,-1)+1)+1</f>
        <v>#NUM!</v>
      </c>
      <c r="AX5785" s="209">
        <f>IF(BB5785="S",IF(Q5785="1. Aceitou o programa",R5785-B5785,0),0)</f>
        <v>0</v>
      </c>
      <c r="AY5785" s="209">
        <f>IF(BB5785="S",IF(AND(S5785&lt;&gt;"",R5785&lt;&gt;""),S5785-R5785,0),0)</f>
        <v>0</v>
      </c>
      <c r="AZ5785" s="209">
        <f>IF(BB5785="S",IF(Q5785="1. Aceitou o programa",IF(OR(X5785="Não se Aplica",X5785=""),IF(OR(W5785="Não se Aplica",W5785=""),0,W5785-V5785),AVERAGE(X5785-W5785,W5785-V5785)),0),0)</f>
        <v>0</v>
      </c>
      <c r="BA5785" s="209">
        <f>IF(BB5785="S",IF(AND(Q5785="1. Aceitou o programa",AH5785="Realizada"),IFERROR(IF(AG5785="",0,AG5785-R5785),0),0),0)</f>
        <v>0</v>
      </c>
      <c r="BB5785" s="209" t="str">
        <f>_xlfn.XLOOKUP(U5785,'Lista Suspensa'!$AA$20:$AA$23,'Lista Suspensa'!$AB$20:$AB$23,"N/A")</f>
        <v>S</v>
      </c>
    </row>
    <row r="5786" spans="1:54" ht="12" customHeight="1">
      <c r="A5786" s="151" t="s">
        <v>54</v>
      </c>
      <c r="B5786" s="152">
        <v>46112</v>
      </c>
      <c r="C5786" s="153" t="s">
        <v>55</v>
      </c>
      <c r="D5786" s="153" t="s">
        <v>56</v>
      </c>
      <c r="E5786" s="244">
        <v>93984242</v>
      </c>
      <c r="F5786" s="144" t="s">
        <v>10074</v>
      </c>
      <c r="G5786" s="230"/>
      <c r="H5786" s="154">
        <v>30851</v>
      </c>
      <c r="I5786" s="153">
        <v>41</v>
      </c>
      <c r="J5786" s="148" t="s">
        <v>70</v>
      </c>
      <c r="K5786" s="153" t="s">
        <v>101</v>
      </c>
      <c r="L5786" s="153"/>
      <c r="M5786" s="153"/>
      <c r="N5786" s="153"/>
      <c r="O5786" s="155">
        <v>21969170277</v>
      </c>
      <c r="P5786" s="156" t="s">
        <v>60</v>
      </c>
      <c r="Q5786" s="157" t="s">
        <v>8211</v>
      </c>
      <c r="R5786" s="158"/>
      <c r="S5786" s="159"/>
      <c r="T5786" s="159" t="s">
        <v>6983</v>
      </c>
      <c r="U5786" s="159" t="s">
        <v>8212</v>
      </c>
      <c r="V5786" s="154">
        <v>46147</v>
      </c>
      <c r="W5786" s="154">
        <v>46155</v>
      </c>
      <c r="X5786" s="154"/>
      <c r="Y5786" s="160"/>
      <c r="Z5786" s="160"/>
      <c r="AA5786" s="153"/>
      <c r="AB5786" s="153"/>
      <c r="AC5786" s="182" t="e">
        <f t="shared" si="182"/>
        <v>#DIV/0!</v>
      </c>
      <c r="AD5786" s="153" t="e">
        <f t="shared" si="183"/>
        <v>#DIV/0!</v>
      </c>
      <c r="AE5786" s="207"/>
      <c r="AF5786" s="153"/>
      <c r="AG5786" s="159"/>
      <c r="AH5786" s="153"/>
      <c r="AI5786" s="161"/>
      <c r="AJ5786" s="153"/>
      <c r="AK5786" s="153"/>
      <c r="AL5786" s="207"/>
      <c r="AM5786" s="207"/>
      <c r="AN5786" s="207"/>
      <c r="AO5786" s="207"/>
      <c r="AP5786" s="147" t="s">
        <v>54</v>
      </c>
      <c r="AQ5786" s="147"/>
      <c r="AR5786" s="147"/>
      <c r="AS5786" s="209" t="s">
        <v>68</v>
      </c>
      <c r="AT5786" s="223" t="str">
        <f>MONTH(B5786)&amp;"/"&amp;YEAR(B5786)</f>
        <v>3/2026</v>
      </c>
      <c r="AU5786" s="223">
        <f>WEEKNUM(B5786)-WEEKNUM(EOMONTH(B5786,-1)+1)+1</f>
        <v>5</v>
      </c>
      <c r="AV5786" s="209" t="str">
        <f>MONTH(R5786)&amp;"/"&amp;YEAR(R5786)</f>
        <v>1/1900</v>
      </c>
      <c r="AW5786" s="209" t="e">
        <f>WEEKNUM(R5786)-WEEKNUM(EOMONTH(R5786,-1)+1)+1</f>
        <v>#NUM!</v>
      </c>
      <c r="AX5786" s="209">
        <f>IF(BB5786="S",IF(Q5786="1. Aceitou o programa",R5786-B5786,0),0)</f>
        <v>0</v>
      </c>
      <c r="AY5786" s="209">
        <f>IF(BB5786="S",IF(AND(S5786&lt;&gt;"",R5786&lt;&gt;""),S5786-R5786,0),0)</f>
        <v>0</v>
      </c>
      <c r="AZ5786" s="209">
        <f>IF(BB5786="S",IF(Q5786="1. Aceitou o programa",IF(OR(X5786="Não se Aplica",X5786=""),IF(OR(W5786="Não se Aplica",W5786=""),0,W5786-V5786),AVERAGE(X5786-W5786,W5786-V5786)),0),0)</f>
        <v>0</v>
      </c>
      <c r="BA5786" s="209">
        <f>IF(BB5786="S",IF(AND(Q5786="1. Aceitou o programa",AH5786="Realizada"),IFERROR(IF(AG5786="",0,AG5786-R5786),0),0),0)</f>
        <v>0</v>
      </c>
      <c r="BB5786" s="209" t="str">
        <f>_xlfn.XLOOKUP(U5786,'Lista Suspensa'!$AA$20:$AA$23,'Lista Suspensa'!$AB$20:$AB$23,"N/A")</f>
        <v>S</v>
      </c>
    </row>
    <row r="5787" spans="1:54" ht="12" customHeight="1">
      <c r="A5787" s="151" t="s">
        <v>54</v>
      </c>
      <c r="B5787" s="152">
        <v>46112</v>
      </c>
      <c r="C5787" s="153" t="s">
        <v>55</v>
      </c>
      <c r="D5787" s="153" t="s">
        <v>56</v>
      </c>
      <c r="E5787" s="244">
        <v>92675375</v>
      </c>
      <c r="F5787" s="144" t="s">
        <v>10075</v>
      </c>
      <c r="G5787" s="230"/>
      <c r="H5787" s="154">
        <v>30880</v>
      </c>
      <c r="I5787" s="153">
        <v>41</v>
      </c>
      <c r="J5787" s="148" t="s">
        <v>70</v>
      </c>
      <c r="K5787" s="153" t="s">
        <v>101</v>
      </c>
      <c r="L5787" s="153"/>
      <c r="M5787" s="153"/>
      <c r="N5787" s="153"/>
      <c r="O5787" s="155">
        <v>21982600834</v>
      </c>
      <c r="P5787" s="156" t="s">
        <v>60</v>
      </c>
      <c r="Q5787" s="157" t="s">
        <v>8211</v>
      </c>
      <c r="R5787" s="158"/>
      <c r="S5787" s="159"/>
      <c r="T5787" s="159" t="s">
        <v>6983</v>
      </c>
      <c r="U5787" s="159" t="s">
        <v>8212</v>
      </c>
      <c r="V5787" s="154">
        <v>46147</v>
      </c>
      <c r="W5787" s="154">
        <v>46155</v>
      </c>
      <c r="X5787" s="154"/>
      <c r="Y5787" s="160"/>
      <c r="Z5787" s="160"/>
      <c r="AA5787" s="153"/>
      <c r="AB5787" s="153"/>
      <c r="AC5787" s="182" t="e">
        <f t="shared" si="182"/>
        <v>#DIV/0!</v>
      </c>
      <c r="AD5787" s="153" t="e">
        <f t="shared" si="183"/>
        <v>#DIV/0!</v>
      </c>
      <c r="AE5787" s="207"/>
      <c r="AF5787" s="153"/>
      <c r="AG5787" s="159"/>
      <c r="AH5787" s="153"/>
      <c r="AI5787" s="161"/>
      <c r="AJ5787" s="153"/>
      <c r="AK5787" s="153"/>
      <c r="AL5787" s="207"/>
      <c r="AM5787" s="207"/>
      <c r="AN5787" s="207"/>
      <c r="AO5787" s="207"/>
      <c r="AP5787" s="147" t="s">
        <v>54</v>
      </c>
      <c r="AQ5787" s="147"/>
      <c r="AR5787" s="147"/>
      <c r="AS5787" s="209" t="s">
        <v>68</v>
      </c>
      <c r="AT5787" s="223" t="str">
        <f>MONTH(B5787)&amp;"/"&amp;YEAR(B5787)</f>
        <v>3/2026</v>
      </c>
      <c r="AU5787" s="223">
        <f>WEEKNUM(B5787)-WEEKNUM(EOMONTH(B5787,-1)+1)+1</f>
        <v>5</v>
      </c>
      <c r="AV5787" s="209" t="str">
        <f>MONTH(R5787)&amp;"/"&amp;YEAR(R5787)</f>
        <v>1/1900</v>
      </c>
      <c r="AW5787" s="209" t="e">
        <f>WEEKNUM(R5787)-WEEKNUM(EOMONTH(R5787,-1)+1)+1</f>
        <v>#NUM!</v>
      </c>
      <c r="AX5787" s="209">
        <f>IF(BB5787="S",IF(Q5787="1. Aceitou o programa",R5787-B5787,0),0)</f>
        <v>0</v>
      </c>
      <c r="AY5787" s="209">
        <f>IF(BB5787="S",IF(AND(S5787&lt;&gt;"",R5787&lt;&gt;""),S5787-R5787,0),0)</f>
        <v>0</v>
      </c>
      <c r="AZ5787" s="209">
        <f>IF(BB5787="S",IF(Q5787="1. Aceitou o programa",IF(OR(X5787="Não se Aplica",X5787=""),IF(OR(W5787="Não se Aplica",W5787=""),0,W5787-V5787),AVERAGE(X5787-W5787,W5787-V5787)),0),0)</f>
        <v>0</v>
      </c>
      <c r="BA5787" s="209">
        <f>IF(BB5787="S",IF(AND(Q5787="1. Aceitou o programa",AH5787="Realizada"),IFERROR(IF(AG5787="",0,AG5787-R5787),0),0),0)</f>
        <v>0</v>
      </c>
      <c r="BB5787" s="209" t="str">
        <f>_xlfn.XLOOKUP(U5787,'Lista Suspensa'!$AA$20:$AA$23,'Lista Suspensa'!$AB$20:$AB$23,"N/A")</f>
        <v>S</v>
      </c>
    </row>
    <row r="5788" spans="1:54" ht="12" customHeight="1">
      <c r="A5788" s="151" t="s">
        <v>54</v>
      </c>
      <c r="B5788" s="152">
        <v>46112</v>
      </c>
      <c r="C5788" s="153" t="s">
        <v>55</v>
      </c>
      <c r="D5788" s="153" t="s">
        <v>56</v>
      </c>
      <c r="E5788" s="244">
        <v>93296156</v>
      </c>
      <c r="F5788" s="144" t="s">
        <v>10076</v>
      </c>
      <c r="G5788" s="230"/>
      <c r="H5788" s="154">
        <v>30881</v>
      </c>
      <c r="I5788" s="153">
        <v>41</v>
      </c>
      <c r="J5788" s="148" t="s">
        <v>70</v>
      </c>
      <c r="K5788" s="153" t="s">
        <v>101</v>
      </c>
      <c r="L5788" s="153"/>
      <c r="M5788" s="153"/>
      <c r="N5788" s="153"/>
      <c r="O5788" s="155">
        <v>21998541710</v>
      </c>
      <c r="P5788" s="156" t="s">
        <v>60</v>
      </c>
      <c r="Q5788" s="157" t="s">
        <v>8211</v>
      </c>
      <c r="R5788" s="158"/>
      <c r="S5788" s="159"/>
      <c r="T5788" s="159" t="s">
        <v>6983</v>
      </c>
      <c r="U5788" s="159" t="s">
        <v>8212</v>
      </c>
      <c r="V5788" s="154">
        <v>46147</v>
      </c>
      <c r="W5788" s="154">
        <v>46155</v>
      </c>
      <c r="X5788" s="154"/>
      <c r="Y5788" s="160"/>
      <c r="Z5788" s="160"/>
      <c r="AA5788" s="153"/>
      <c r="AB5788" s="153"/>
      <c r="AC5788" s="182" t="e">
        <f t="shared" si="182"/>
        <v>#DIV/0!</v>
      </c>
      <c r="AD5788" s="153" t="e">
        <f t="shared" si="183"/>
        <v>#DIV/0!</v>
      </c>
      <c r="AE5788" s="207"/>
      <c r="AF5788" s="153"/>
      <c r="AG5788" s="159"/>
      <c r="AH5788" s="153"/>
      <c r="AI5788" s="161"/>
      <c r="AJ5788" s="153"/>
      <c r="AK5788" s="153"/>
      <c r="AL5788" s="207"/>
      <c r="AM5788" s="207"/>
      <c r="AN5788" s="207"/>
      <c r="AO5788" s="207"/>
      <c r="AP5788" s="147" t="s">
        <v>54</v>
      </c>
      <c r="AQ5788" s="147"/>
      <c r="AR5788" s="147"/>
      <c r="AS5788" s="209" t="s">
        <v>68</v>
      </c>
      <c r="AT5788" s="223" t="str">
        <f>MONTH(B5788)&amp;"/"&amp;YEAR(B5788)</f>
        <v>3/2026</v>
      </c>
      <c r="AU5788" s="223">
        <f>WEEKNUM(B5788)-WEEKNUM(EOMONTH(B5788,-1)+1)+1</f>
        <v>5</v>
      </c>
      <c r="AV5788" s="209" t="str">
        <f>MONTH(R5788)&amp;"/"&amp;YEAR(R5788)</f>
        <v>1/1900</v>
      </c>
      <c r="AW5788" s="209" t="e">
        <f>WEEKNUM(R5788)-WEEKNUM(EOMONTH(R5788,-1)+1)+1</f>
        <v>#NUM!</v>
      </c>
      <c r="AX5788" s="209">
        <f>IF(BB5788="S",IF(Q5788="1. Aceitou o programa",R5788-B5788,0),0)</f>
        <v>0</v>
      </c>
      <c r="AY5788" s="209">
        <f>IF(BB5788="S",IF(AND(S5788&lt;&gt;"",R5788&lt;&gt;""),S5788-R5788,0),0)</f>
        <v>0</v>
      </c>
      <c r="AZ5788" s="209">
        <f>IF(BB5788="S",IF(Q5788="1. Aceitou o programa",IF(OR(X5788="Não se Aplica",X5788=""),IF(OR(W5788="Não se Aplica",W5788=""),0,W5788-V5788),AVERAGE(X5788-W5788,W5788-V5788)),0),0)</f>
        <v>0</v>
      </c>
      <c r="BA5788" s="209">
        <f>IF(BB5788="S",IF(AND(Q5788="1. Aceitou o programa",AH5788="Realizada"),IFERROR(IF(AG5788="",0,AG5788-R5788),0),0),0)</f>
        <v>0</v>
      </c>
      <c r="BB5788" s="209" t="str">
        <f>_xlfn.XLOOKUP(U5788,'Lista Suspensa'!$AA$20:$AA$23,'Lista Suspensa'!$AB$20:$AB$23,"N/A")</f>
        <v>S</v>
      </c>
    </row>
    <row r="5789" spans="1:54" ht="12" customHeight="1">
      <c r="A5789" s="151" t="s">
        <v>54</v>
      </c>
      <c r="B5789" s="152">
        <v>46112</v>
      </c>
      <c r="C5789" s="153" t="s">
        <v>55</v>
      </c>
      <c r="D5789" s="153" t="s">
        <v>56</v>
      </c>
      <c r="E5789" s="244">
        <v>93421048</v>
      </c>
      <c r="F5789" s="144" t="s">
        <v>10077</v>
      </c>
      <c r="G5789" s="230"/>
      <c r="H5789" s="154">
        <v>31063</v>
      </c>
      <c r="I5789" s="153">
        <v>41</v>
      </c>
      <c r="J5789" s="148" t="s">
        <v>58</v>
      </c>
      <c r="K5789" s="153" t="s">
        <v>101</v>
      </c>
      <c r="L5789" s="153"/>
      <c r="M5789" s="153"/>
      <c r="N5789" s="153"/>
      <c r="O5789" s="155">
        <v>21997116514</v>
      </c>
      <c r="P5789" s="156" t="s">
        <v>60</v>
      </c>
      <c r="Q5789" s="157" t="s">
        <v>8211</v>
      </c>
      <c r="R5789" s="158"/>
      <c r="S5789" s="159"/>
      <c r="T5789" s="159" t="s">
        <v>6983</v>
      </c>
      <c r="U5789" s="159" t="s">
        <v>8212</v>
      </c>
      <c r="V5789" s="154">
        <v>46147</v>
      </c>
      <c r="W5789" s="154">
        <v>46155</v>
      </c>
      <c r="X5789" s="154"/>
      <c r="Y5789" s="160"/>
      <c r="Z5789" s="160"/>
      <c r="AA5789" s="153"/>
      <c r="AB5789" s="153"/>
      <c r="AC5789" s="182" t="e">
        <f t="shared" si="182"/>
        <v>#DIV/0!</v>
      </c>
      <c r="AD5789" s="153" t="e">
        <f t="shared" si="183"/>
        <v>#DIV/0!</v>
      </c>
      <c r="AE5789" s="207"/>
      <c r="AF5789" s="153"/>
      <c r="AG5789" s="159"/>
      <c r="AH5789" s="153"/>
      <c r="AI5789" s="161"/>
      <c r="AJ5789" s="153"/>
      <c r="AK5789" s="153"/>
      <c r="AL5789" s="207"/>
      <c r="AM5789" s="207"/>
      <c r="AN5789" s="207"/>
      <c r="AO5789" s="207"/>
      <c r="AP5789" s="147" t="s">
        <v>54</v>
      </c>
      <c r="AQ5789" s="147"/>
      <c r="AR5789" s="147"/>
      <c r="AS5789" s="209" t="s">
        <v>68</v>
      </c>
      <c r="AT5789" s="223" t="str">
        <f>MONTH(B5789)&amp;"/"&amp;YEAR(B5789)</f>
        <v>3/2026</v>
      </c>
      <c r="AU5789" s="223">
        <f>WEEKNUM(B5789)-WEEKNUM(EOMONTH(B5789,-1)+1)+1</f>
        <v>5</v>
      </c>
      <c r="AV5789" s="209" t="str">
        <f>MONTH(R5789)&amp;"/"&amp;YEAR(R5789)</f>
        <v>1/1900</v>
      </c>
      <c r="AW5789" s="209" t="e">
        <f>WEEKNUM(R5789)-WEEKNUM(EOMONTH(R5789,-1)+1)+1</f>
        <v>#NUM!</v>
      </c>
      <c r="AX5789" s="209">
        <f>IF(BB5789="S",IF(Q5789="1. Aceitou o programa",R5789-B5789,0),0)</f>
        <v>0</v>
      </c>
      <c r="AY5789" s="209">
        <f>IF(BB5789="S",IF(AND(S5789&lt;&gt;"",R5789&lt;&gt;""),S5789-R5789,0),0)</f>
        <v>0</v>
      </c>
      <c r="AZ5789" s="209">
        <f>IF(BB5789="S",IF(Q5789="1. Aceitou o programa",IF(OR(X5789="Não se Aplica",X5789=""),IF(OR(W5789="Não se Aplica",W5789=""),0,W5789-V5789),AVERAGE(X5789-W5789,W5789-V5789)),0),0)</f>
        <v>0</v>
      </c>
      <c r="BA5789" s="209">
        <f>IF(BB5789="S",IF(AND(Q5789="1. Aceitou o programa",AH5789="Realizada"),IFERROR(IF(AG5789="",0,AG5789-R5789),0),0),0)</f>
        <v>0</v>
      </c>
      <c r="BB5789" s="209" t="str">
        <f>_xlfn.XLOOKUP(U5789,'Lista Suspensa'!$AA$20:$AA$23,'Lista Suspensa'!$AB$20:$AB$23,"N/A")</f>
        <v>S</v>
      </c>
    </row>
    <row r="5790" spans="1:54" ht="12" customHeight="1">
      <c r="A5790" s="151" t="s">
        <v>54</v>
      </c>
      <c r="B5790" s="152">
        <v>46112</v>
      </c>
      <c r="C5790" s="153" t="s">
        <v>55</v>
      </c>
      <c r="D5790" s="153" t="s">
        <v>56</v>
      </c>
      <c r="E5790" s="244">
        <v>95501252</v>
      </c>
      <c r="F5790" s="144" t="s">
        <v>10078</v>
      </c>
      <c r="G5790" s="230"/>
      <c r="H5790" s="154">
        <v>31079</v>
      </c>
      <c r="I5790" s="153">
        <v>41</v>
      </c>
      <c r="J5790" s="148" t="s">
        <v>70</v>
      </c>
      <c r="K5790" s="153" t="s">
        <v>101</v>
      </c>
      <c r="L5790" s="153"/>
      <c r="M5790" s="153"/>
      <c r="N5790" s="153"/>
      <c r="O5790" s="155">
        <v>21988920455</v>
      </c>
      <c r="P5790" s="156" t="s">
        <v>60</v>
      </c>
      <c r="Q5790" s="157" t="s">
        <v>8211</v>
      </c>
      <c r="R5790" s="158"/>
      <c r="S5790" s="159"/>
      <c r="T5790" s="159" t="s">
        <v>6983</v>
      </c>
      <c r="U5790" s="159" t="s">
        <v>8212</v>
      </c>
      <c r="V5790" s="154">
        <v>46147</v>
      </c>
      <c r="W5790" s="154">
        <v>46155</v>
      </c>
      <c r="X5790" s="154"/>
      <c r="Y5790" s="160"/>
      <c r="Z5790" s="160"/>
      <c r="AA5790" s="153"/>
      <c r="AB5790" s="153"/>
      <c r="AC5790" s="182" t="e">
        <f t="shared" si="182"/>
        <v>#DIV/0!</v>
      </c>
      <c r="AD5790" s="153" t="e">
        <f t="shared" si="183"/>
        <v>#DIV/0!</v>
      </c>
      <c r="AE5790" s="207"/>
      <c r="AF5790" s="153"/>
      <c r="AG5790" s="159"/>
      <c r="AH5790" s="153"/>
      <c r="AI5790" s="161"/>
      <c r="AJ5790" s="153"/>
      <c r="AK5790" s="153"/>
      <c r="AL5790" s="207"/>
      <c r="AM5790" s="207"/>
      <c r="AN5790" s="207"/>
      <c r="AO5790" s="207"/>
      <c r="AP5790" s="147" t="s">
        <v>54</v>
      </c>
      <c r="AQ5790" s="147"/>
      <c r="AR5790" s="147"/>
      <c r="AS5790" s="209" t="s">
        <v>68</v>
      </c>
      <c r="AT5790" s="223" t="str">
        <f>MONTH(B5790)&amp;"/"&amp;YEAR(B5790)</f>
        <v>3/2026</v>
      </c>
      <c r="AU5790" s="223">
        <f>WEEKNUM(B5790)-WEEKNUM(EOMONTH(B5790,-1)+1)+1</f>
        <v>5</v>
      </c>
      <c r="AV5790" s="209" t="str">
        <f>MONTH(R5790)&amp;"/"&amp;YEAR(R5790)</f>
        <v>1/1900</v>
      </c>
      <c r="AW5790" s="209" t="e">
        <f>WEEKNUM(R5790)-WEEKNUM(EOMONTH(R5790,-1)+1)+1</f>
        <v>#NUM!</v>
      </c>
      <c r="AX5790" s="209">
        <f>IF(BB5790="S",IF(Q5790="1. Aceitou o programa",R5790-B5790,0),0)</f>
        <v>0</v>
      </c>
      <c r="AY5790" s="209">
        <f>IF(BB5790="S",IF(AND(S5790&lt;&gt;"",R5790&lt;&gt;""),S5790-R5790,0),0)</f>
        <v>0</v>
      </c>
      <c r="AZ5790" s="209">
        <f>IF(BB5790="S",IF(Q5790="1. Aceitou o programa",IF(OR(X5790="Não se Aplica",X5790=""),IF(OR(W5790="Não se Aplica",W5790=""),0,W5790-V5790),AVERAGE(X5790-W5790,W5790-V5790)),0),0)</f>
        <v>0</v>
      </c>
      <c r="BA5790" s="209">
        <f>IF(BB5790="S",IF(AND(Q5790="1. Aceitou o programa",AH5790="Realizada"),IFERROR(IF(AG5790="",0,AG5790-R5790),0),0),0)</f>
        <v>0</v>
      </c>
      <c r="BB5790" s="209" t="str">
        <f>_xlfn.XLOOKUP(U5790,'Lista Suspensa'!$AA$20:$AA$23,'Lista Suspensa'!$AB$20:$AB$23,"N/A")</f>
        <v>S</v>
      </c>
    </row>
    <row r="5791" spans="1:54" ht="12" customHeight="1">
      <c r="A5791" s="151" t="s">
        <v>54</v>
      </c>
      <c r="B5791" s="152">
        <v>46112</v>
      </c>
      <c r="C5791" s="153" t="s">
        <v>55</v>
      </c>
      <c r="D5791" s="153" t="s">
        <v>56</v>
      </c>
      <c r="E5791" s="244">
        <v>93119105</v>
      </c>
      <c r="F5791" s="144" t="s">
        <v>10079</v>
      </c>
      <c r="G5791" s="230"/>
      <c r="H5791" s="154">
        <v>31086</v>
      </c>
      <c r="I5791" s="153">
        <v>41</v>
      </c>
      <c r="J5791" s="148" t="s">
        <v>70</v>
      </c>
      <c r="K5791" s="153" t="s">
        <v>101</v>
      </c>
      <c r="L5791" s="153"/>
      <c r="M5791" s="153"/>
      <c r="N5791" s="153"/>
      <c r="O5791" s="155">
        <v>21982983060</v>
      </c>
      <c r="P5791" s="156" t="s">
        <v>60</v>
      </c>
      <c r="Q5791" s="157" t="s">
        <v>8211</v>
      </c>
      <c r="R5791" s="158"/>
      <c r="S5791" s="159"/>
      <c r="T5791" s="159" t="s">
        <v>6983</v>
      </c>
      <c r="U5791" s="159" t="s">
        <v>8212</v>
      </c>
      <c r="V5791" s="154">
        <v>46147</v>
      </c>
      <c r="W5791" s="154">
        <v>46155</v>
      </c>
      <c r="X5791" s="154"/>
      <c r="Y5791" s="160"/>
      <c r="Z5791" s="160"/>
      <c r="AA5791" s="153"/>
      <c r="AB5791" s="153"/>
      <c r="AC5791" s="182" t="e">
        <f t="shared" si="182"/>
        <v>#DIV/0!</v>
      </c>
      <c r="AD5791" s="153" t="e">
        <f t="shared" si="183"/>
        <v>#DIV/0!</v>
      </c>
      <c r="AE5791" s="207"/>
      <c r="AF5791" s="153"/>
      <c r="AG5791" s="159"/>
      <c r="AH5791" s="153"/>
      <c r="AI5791" s="161"/>
      <c r="AJ5791" s="153"/>
      <c r="AK5791" s="153"/>
      <c r="AL5791" s="207"/>
      <c r="AM5791" s="207"/>
      <c r="AN5791" s="207"/>
      <c r="AO5791" s="207"/>
      <c r="AP5791" s="147" t="s">
        <v>54</v>
      </c>
      <c r="AQ5791" s="147"/>
      <c r="AR5791" s="147"/>
      <c r="AS5791" s="209" t="s">
        <v>68</v>
      </c>
      <c r="AT5791" s="223" t="str">
        <f>MONTH(B5791)&amp;"/"&amp;YEAR(B5791)</f>
        <v>3/2026</v>
      </c>
      <c r="AU5791" s="223">
        <f>WEEKNUM(B5791)-WEEKNUM(EOMONTH(B5791,-1)+1)+1</f>
        <v>5</v>
      </c>
      <c r="AV5791" s="209" t="str">
        <f>MONTH(R5791)&amp;"/"&amp;YEAR(R5791)</f>
        <v>1/1900</v>
      </c>
      <c r="AW5791" s="209" t="e">
        <f>WEEKNUM(R5791)-WEEKNUM(EOMONTH(R5791,-1)+1)+1</f>
        <v>#NUM!</v>
      </c>
      <c r="AX5791" s="209">
        <f>IF(BB5791="S",IF(Q5791="1. Aceitou o programa",R5791-B5791,0),0)</f>
        <v>0</v>
      </c>
      <c r="AY5791" s="209">
        <f>IF(BB5791="S",IF(AND(S5791&lt;&gt;"",R5791&lt;&gt;""),S5791-R5791,0),0)</f>
        <v>0</v>
      </c>
      <c r="AZ5791" s="209">
        <f>IF(BB5791="S",IF(Q5791="1. Aceitou o programa",IF(OR(X5791="Não se Aplica",X5791=""),IF(OR(W5791="Não se Aplica",W5791=""),0,W5791-V5791),AVERAGE(X5791-W5791,W5791-V5791)),0),0)</f>
        <v>0</v>
      </c>
      <c r="BA5791" s="209">
        <f>IF(BB5791="S",IF(AND(Q5791="1. Aceitou o programa",AH5791="Realizada"),IFERROR(IF(AG5791="",0,AG5791-R5791),0),0),0)</f>
        <v>0</v>
      </c>
      <c r="BB5791" s="209" t="str">
        <f>_xlfn.XLOOKUP(U5791,'Lista Suspensa'!$AA$20:$AA$23,'Lista Suspensa'!$AB$20:$AB$23,"N/A")</f>
        <v>S</v>
      </c>
    </row>
    <row r="5792" spans="1:54" ht="12" customHeight="1">
      <c r="A5792" s="151" t="s">
        <v>54</v>
      </c>
      <c r="B5792" s="152">
        <v>46112</v>
      </c>
      <c r="C5792" s="153" t="s">
        <v>55</v>
      </c>
      <c r="D5792" s="153" t="s">
        <v>56</v>
      </c>
      <c r="E5792" s="244">
        <v>94653104</v>
      </c>
      <c r="F5792" s="144" t="s">
        <v>10080</v>
      </c>
      <c r="G5792" s="230"/>
      <c r="H5792" s="154">
        <v>31087</v>
      </c>
      <c r="I5792" s="153">
        <v>41</v>
      </c>
      <c r="J5792" s="148" t="s">
        <v>58</v>
      </c>
      <c r="K5792" s="153" t="s">
        <v>101</v>
      </c>
      <c r="L5792" s="153"/>
      <c r="M5792" s="153"/>
      <c r="N5792" s="153"/>
      <c r="O5792" s="155">
        <v>21970073170</v>
      </c>
      <c r="P5792" s="156" t="s">
        <v>60</v>
      </c>
      <c r="Q5792" s="157" t="s">
        <v>8211</v>
      </c>
      <c r="R5792" s="158"/>
      <c r="S5792" s="159"/>
      <c r="T5792" s="159" t="s">
        <v>6983</v>
      </c>
      <c r="U5792" s="159" t="s">
        <v>8212</v>
      </c>
      <c r="V5792" s="154">
        <v>46147</v>
      </c>
      <c r="W5792" s="154">
        <v>46155</v>
      </c>
      <c r="X5792" s="154"/>
      <c r="Y5792" s="160"/>
      <c r="Z5792" s="160"/>
      <c r="AA5792" s="153"/>
      <c r="AB5792" s="153"/>
      <c r="AC5792" s="182" t="e">
        <f t="shared" si="182"/>
        <v>#DIV/0!</v>
      </c>
      <c r="AD5792" s="153" t="e">
        <f t="shared" si="183"/>
        <v>#DIV/0!</v>
      </c>
      <c r="AE5792" s="207"/>
      <c r="AF5792" s="153"/>
      <c r="AG5792" s="159"/>
      <c r="AH5792" s="153"/>
      <c r="AI5792" s="161"/>
      <c r="AJ5792" s="153"/>
      <c r="AK5792" s="153"/>
      <c r="AL5792" s="207"/>
      <c r="AM5792" s="207"/>
      <c r="AN5792" s="207"/>
      <c r="AO5792" s="207"/>
      <c r="AP5792" s="147" t="s">
        <v>54</v>
      </c>
      <c r="AQ5792" s="147"/>
      <c r="AR5792" s="147"/>
      <c r="AS5792" s="209" t="s">
        <v>68</v>
      </c>
      <c r="AT5792" s="223" t="str">
        <f>MONTH(B5792)&amp;"/"&amp;YEAR(B5792)</f>
        <v>3/2026</v>
      </c>
      <c r="AU5792" s="223">
        <f>WEEKNUM(B5792)-WEEKNUM(EOMONTH(B5792,-1)+1)+1</f>
        <v>5</v>
      </c>
      <c r="AV5792" s="209" t="str">
        <f>MONTH(R5792)&amp;"/"&amp;YEAR(R5792)</f>
        <v>1/1900</v>
      </c>
      <c r="AW5792" s="209" t="e">
        <f>WEEKNUM(R5792)-WEEKNUM(EOMONTH(R5792,-1)+1)+1</f>
        <v>#NUM!</v>
      </c>
      <c r="AX5792" s="209">
        <f>IF(BB5792="S",IF(Q5792="1. Aceitou o programa",R5792-B5792,0),0)</f>
        <v>0</v>
      </c>
      <c r="AY5792" s="209">
        <f>IF(BB5792="S",IF(AND(S5792&lt;&gt;"",R5792&lt;&gt;""),S5792-R5792,0),0)</f>
        <v>0</v>
      </c>
      <c r="AZ5792" s="209">
        <f>IF(BB5792="S",IF(Q5792="1. Aceitou o programa",IF(OR(X5792="Não se Aplica",X5792=""),IF(OR(W5792="Não se Aplica",W5792=""),0,W5792-V5792),AVERAGE(X5792-W5792,W5792-V5792)),0),0)</f>
        <v>0</v>
      </c>
      <c r="BA5792" s="209">
        <f>IF(BB5792="S",IF(AND(Q5792="1. Aceitou o programa",AH5792="Realizada"),IFERROR(IF(AG5792="",0,AG5792-R5792),0),0),0)</f>
        <v>0</v>
      </c>
      <c r="BB5792" s="209" t="str">
        <f>_xlfn.XLOOKUP(U5792,'Lista Suspensa'!$AA$20:$AA$23,'Lista Suspensa'!$AB$20:$AB$23,"N/A")</f>
        <v>S</v>
      </c>
    </row>
    <row r="5793" spans="1:54" ht="12" customHeight="1">
      <c r="A5793" s="151" t="s">
        <v>54</v>
      </c>
      <c r="B5793" s="152">
        <v>46112</v>
      </c>
      <c r="C5793" s="153" t="s">
        <v>55</v>
      </c>
      <c r="D5793" s="153" t="s">
        <v>56</v>
      </c>
      <c r="E5793" s="244">
        <v>93865816</v>
      </c>
      <c r="F5793" s="144" t="s">
        <v>10081</v>
      </c>
      <c r="G5793" s="230"/>
      <c r="H5793" s="154">
        <v>31087</v>
      </c>
      <c r="I5793" s="153">
        <v>41</v>
      </c>
      <c r="J5793" s="148" t="s">
        <v>58</v>
      </c>
      <c r="K5793" s="153" t="s">
        <v>101</v>
      </c>
      <c r="L5793" s="153"/>
      <c r="M5793" s="153"/>
      <c r="N5793" s="153"/>
      <c r="O5793" s="155">
        <v>21973038243</v>
      </c>
      <c r="P5793" s="156" t="s">
        <v>60</v>
      </c>
      <c r="Q5793" s="157" t="s">
        <v>8211</v>
      </c>
      <c r="R5793" s="158"/>
      <c r="S5793" s="159"/>
      <c r="T5793" s="159" t="s">
        <v>6983</v>
      </c>
      <c r="U5793" s="159" t="s">
        <v>8212</v>
      </c>
      <c r="V5793" s="154">
        <v>46147</v>
      </c>
      <c r="W5793" s="154">
        <v>46155</v>
      </c>
      <c r="X5793" s="154"/>
      <c r="Y5793" s="160"/>
      <c r="Z5793" s="160"/>
      <c r="AA5793" s="153"/>
      <c r="AB5793" s="153"/>
      <c r="AC5793" s="182" t="e">
        <f t="shared" si="182"/>
        <v>#DIV/0!</v>
      </c>
      <c r="AD5793" s="153" t="e">
        <f t="shared" si="183"/>
        <v>#DIV/0!</v>
      </c>
      <c r="AE5793" s="207"/>
      <c r="AF5793" s="153"/>
      <c r="AG5793" s="159"/>
      <c r="AH5793" s="153"/>
      <c r="AI5793" s="161"/>
      <c r="AJ5793" s="153"/>
      <c r="AK5793" s="153"/>
      <c r="AL5793" s="207"/>
      <c r="AM5793" s="207"/>
      <c r="AN5793" s="207"/>
      <c r="AO5793" s="207"/>
      <c r="AP5793" s="147" t="s">
        <v>54</v>
      </c>
      <c r="AQ5793" s="147"/>
      <c r="AR5793" s="147"/>
      <c r="AS5793" s="209" t="s">
        <v>68</v>
      </c>
      <c r="AT5793" s="223" t="str">
        <f>MONTH(B5793)&amp;"/"&amp;YEAR(B5793)</f>
        <v>3/2026</v>
      </c>
      <c r="AU5793" s="223">
        <f>WEEKNUM(B5793)-WEEKNUM(EOMONTH(B5793,-1)+1)+1</f>
        <v>5</v>
      </c>
      <c r="AV5793" s="209" t="str">
        <f>MONTH(R5793)&amp;"/"&amp;YEAR(R5793)</f>
        <v>1/1900</v>
      </c>
      <c r="AW5793" s="209" t="e">
        <f>WEEKNUM(R5793)-WEEKNUM(EOMONTH(R5793,-1)+1)+1</f>
        <v>#NUM!</v>
      </c>
      <c r="AX5793" s="209">
        <f>IF(BB5793="S",IF(Q5793="1. Aceitou o programa",R5793-B5793,0),0)</f>
        <v>0</v>
      </c>
      <c r="AY5793" s="209">
        <f>IF(BB5793="S",IF(AND(S5793&lt;&gt;"",R5793&lt;&gt;""),S5793-R5793,0),0)</f>
        <v>0</v>
      </c>
      <c r="AZ5793" s="209">
        <f>IF(BB5793="S",IF(Q5793="1. Aceitou o programa",IF(OR(X5793="Não se Aplica",X5793=""),IF(OR(W5793="Não se Aplica",W5793=""),0,W5793-V5793),AVERAGE(X5793-W5793,W5793-V5793)),0),0)</f>
        <v>0</v>
      </c>
      <c r="BA5793" s="209">
        <f>IF(BB5793="S",IF(AND(Q5793="1. Aceitou o programa",AH5793="Realizada"),IFERROR(IF(AG5793="",0,AG5793-R5793),0),0),0)</f>
        <v>0</v>
      </c>
      <c r="BB5793" s="209" t="str">
        <f>_xlfn.XLOOKUP(U5793,'Lista Suspensa'!$AA$20:$AA$23,'Lista Suspensa'!$AB$20:$AB$23,"N/A")</f>
        <v>S</v>
      </c>
    </row>
    <row r="5794" spans="1:54" ht="12" customHeight="1">
      <c r="A5794" s="151" t="s">
        <v>54</v>
      </c>
      <c r="B5794" s="152">
        <v>46112</v>
      </c>
      <c r="C5794" s="153" t="s">
        <v>55</v>
      </c>
      <c r="D5794" s="153" t="s">
        <v>56</v>
      </c>
      <c r="E5794" s="244">
        <v>94674814</v>
      </c>
      <c r="F5794" s="144" t="s">
        <v>10082</v>
      </c>
      <c r="G5794" s="230"/>
      <c r="H5794" s="154">
        <v>31089</v>
      </c>
      <c r="I5794" s="153">
        <v>41</v>
      </c>
      <c r="J5794" s="148" t="s">
        <v>58</v>
      </c>
      <c r="K5794" s="153" t="s">
        <v>101</v>
      </c>
      <c r="L5794" s="153"/>
      <c r="M5794" s="153"/>
      <c r="N5794" s="153"/>
      <c r="O5794" s="155">
        <v>21967877714</v>
      </c>
      <c r="P5794" s="156" t="s">
        <v>60</v>
      </c>
      <c r="Q5794" s="157" t="s">
        <v>8211</v>
      </c>
      <c r="R5794" s="158"/>
      <c r="S5794" s="159"/>
      <c r="T5794" s="159" t="s">
        <v>6983</v>
      </c>
      <c r="U5794" s="159" t="s">
        <v>8212</v>
      </c>
      <c r="V5794" s="154">
        <v>46147</v>
      </c>
      <c r="W5794" s="154">
        <v>46155</v>
      </c>
      <c r="X5794" s="154"/>
      <c r="Y5794" s="160"/>
      <c r="Z5794" s="160"/>
      <c r="AA5794" s="153"/>
      <c r="AB5794" s="153"/>
      <c r="AC5794" s="182" t="e">
        <f t="shared" si="182"/>
        <v>#DIV/0!</v>
      </c>
      <c r="AD5794" s="153" t="e">
        <f t="shared" si="183"/>
        <v>#DIV/0!</v>
      </c>
      <c r="AE5794" s="207"/>
      <c r="AF5794" s="153"/>
      <c r="AG5794" s="159"/>
      <c r="AH5794" s="153"/>
      <c r="AI5794" s="161"/>
      <c r="AJ5794" s="153"/>
      <c r="AK5794" s="153"/>
      <c r="AL5794" s="207"/>
      <c r="AM5794" s="207"/>
      <c r="AN5794" s="207"/>
      <c r="AO5794" s="207"/>
      <c r="AP5794" s="147" t="s">
        <v>54</v>
      </c>
      <c r="AQ5794" s="147"/>
      <c r="AR5794" s="147"/>
      <c r="AS5794" s="209" t="s">
        <v>68</v>
      </c>
      <c r="AT5794" s="223" t="str">
        <f>MONTH(B5794)&amp;"/"&amp;YEAR(B5794)</f>
        <v>3/2026</v>
      </c>
      <c r="AU5794" s="223">
        <f>WEEKNUM(B5794)-WEEKNUM(EOMONTH(B5794,-1)+1)+1</f>
        <v>5</v>
      </c>
      <c r="AV5794" s="209" t="str">
        <f>MONTH(R5794)&amp;"/"&amp;YEAR(R5794)</f>
        <v>1/1900</v>
      </c>
      <c r="AW5794" s="209" t="e">
        <f>WEEKNUM(R5794)-WEEKNUM(EOMONTH(R5794,-1)+1)+1</f>
        <v>#NUM!</v>
      </c>
      <c r="AX5794" s="209">
        <f>IF(BB5794="S",IF(Q5794="1. Aceitou o programa",R5794-B5794,0),0)</f>
        <v>0</v>
      </c>
      <c r="AY5794" s="209">
        <f>IF(BB5794="S",IF(AND(S5794&lt;&gt;"",R5794&lt;&gt;""),S5794-R5794,0),0)</f>
        <v>0</v>
      </c>
      <c r="AZ5794" s="209">
        <f>IF(BB5794="S",IF(Q5794="1. Aceitou o programa",IF(OR(X5794="Não se Aplica",X5794=""),IF(OR(W5794="Não se Aplica",W5794=""),0,W5794-V5794),AVERAGE(X5794-W5794,W5794-V5794)),0),0)</f>
        <v>0</v>
      </c>
      <c r="BA5794" s="209">
        <f>IF(BB5794="S",IF(AND(Q5794="1. Aceitou o programa",AH5794="Realizada"),IFERROR(IF(AG5794="",0,AG5794-R5794),0),0),0)</f>
        <v>0</v>
      </c>
      <c r="BB5794" s="209" t="str">
        <f>_xlfn.XLOOKUP(U5794,'Lista Suspensa'!$AA$20:$AA$23,'Lista Suspensa'!$AB$20:$AB$23,"N/A")</f>
        <v>S</v>
      </c>
    </row>
    <row r="5795" spans="1:54" ht="12" customHeight="1">
      <c r="A5795" s="151" t="s">
        <v>54</v>
      </c>
      <c r="B5795" s="152">
        <v>46112</v>
      </c>
      <c r="C5795" s="153" t="s">
        <v>55</v>
      </c>
      <c r="D5795" s="153" t="s">
        <v>56</v>
      </c>
      <c r="E5795" s="244">
        <v>94196003</v>
      </c>
      <c r="F5795" s="144" t="s">
        <v>10083</v>
      </c>
      <c r="G5795" s="230"/>
      <c r="H5795" s="154">
        <v>31091</v>
      </c>
      <c r="I5795" s="153">
        <v>41</v>
      </c>
      <c r="J5795" s="148" t="s">
        <v>58</v>
      </c>
      <c r="K5795" s="153" t="s">
        <v>101</v>
      </c>
      <c r="L5795" s="153"/>
      <c r="M5795" s="153"/>
      <c r="N5795" s="153"/>
      <c r="O5795" s="155">
        <v>21971185029</v>
      </c>
      <c r="P5795" s="156" t="s">
        <v>60</v>
      </c>
      <c r="Q5795" s="157" t="s">
        <v>8211</v>
      </c>
      <c r="R5795" s="158"/>
      <c r="S5795" s="159"/>
      <c r="T5795" s="159" t="s">
        <v>6983</v>
      </c>
      <c r="U5795" s="159" t="s">
        <v>8212</v>
      </c>
      <c r="V5795" s="154">
        <v>46147</v>
      </c>
      <c r="W5795" s="154">
        <v>46155</v>
      </c>
      <c r="X5795" s="154"/>
      <c r="Y5795" s="160"/>
      <c r="Z5795" s="160"/>
      <c r="AA5795" s="153"/>
      <c r="AB5795" s="153"/>
      <c r="AC5795" s="182" t="e">
        <f t="shared" si="182"/>
        <v>#DIV/0!</v>
      </c>
      <c r="AD5795" s="153" t="e">
        <f t="shared" si="183"/>
        <v>#DIV/0!</v>
      </c>
      <c r="AE5795" s="207"/>
      <c r="AF5795" s="153"/>
      <c r="AG5795" s="159"/>
      <c r="AH5795" s="153"/>
      <c r="AI5795" s="161"/>
      <c r="AJ5795" s="153"/>
      <c r="AK5795" s="153"/>
      <c r="AL5795" s="207"/>
      <c r="AM5795" s="207"/>
      <c r="AN5795" s="207"/>
      <c r="AO5795" s="207"/>
      <c r="AP5795" s="147" t="s">
        <v>54</v>
      </c>
      <c r="AQ5795" s="147"/>
      <c r="AR5795" s="147"/>
      <c r="AS5795" s="209" t="s">
        <v>68</v>
      </c>
      <c r="AT5795" s="223" t="str">
        <f>MONTH(B5795)&amp;"/"&amp;YEAR(B5795)</f>
        <v>3/2026</v>
      </c>
      <c r="AU5795" s="223">
        <f>WEEKNUM(B5795)-WEEKNUM(EOMONTH(B5795,-1)+1)+1</f>
        <v>5</v>
      </c>
      <c r="AV5795" s="209" t="str">
        <f>MONTH(R5795)&amp;"/"&amp;YEAR(R5795)</f>
        <v>1/1900</v>
      </c>
      <c r="AW5795" s="209" t="e">
        <f>WEEKNUM(R5795)-WEEKNUM(EOMONTH(R5795,-1)+1)+1</f>
        <v>#NUM!</v>
      </c>
      <c r="AX5795" s="209">
        <f>IF(BB5795="S",IF(Q5795="1. Aceitou o programa",R5795-B5795,0),0)</f>
        <v>0</v>
      </c>
      <c r="AY5795" s="209">
        <f>IF(BB5795="S",IF(AND(S5795&lt;&gt;"",R5795&lt;&gt;""),S5795-R5795,0),0)</f>
        <v>0</v>
      </c>
      <c r="AZ5795" s="209">
        <f>IF(BB5795="S",IF(Q5795="1. Aceitou o programa",IF(OR(X5795="Não se Aplica",X5795=""),IF(OR(W5795="Não se Aplica",W5795=""),0,W5795-V5795),AVERAGE(X5795-W5795,W5795-V5795)),0),0)</f>
        <v>0</v>
      </c>
      <c r="BA5795" s="209">
        <f>IF(BB5795="S",IF(AND(Q5795="1. Aceitou o programa",AH5795="Realizada"),IFERROR(IF(AG5795="",0,AG5795-R5795),0),0),0)</f>
        <v>0</v>
      </c>
      <c r="BB5795" s="209" t="str">
        <f>_xlfn.XLOOKUP(U5795,'Lista Suspensa'!$AA$20:$AA$23,'Lista Suspensa'!$AB$20:$AB$23,"N/A")</f>
        <v>S</v>
      </c>
    </row>
    <row r="5796" spans="1:54" ht="12" customHeight="1">
      <c r="A5796" s="151" t="s">
        <v>54</v>
      </c>
      <c r="B5796" s="152">
        <v>46112</v>
      </c>
      <c r="C5796" s="153" t="s">
        <v>55</v>
      </c>
      <c r="D5796" s="153" t="s">
        <v>56</v>
      </c>
      <c r="E5796" s="244">
        <v>92998518</v>
      </c>
      <c r="F5796" s="144" t="s">
        <v>10084</v>
      </c>
      <c r="G5796" s="230"/>
      <c r="H5796" s="154">
        <v>31105</v>
      </c>
      <c r="I5796" s="153">
        <v>41</v>
      </c>
      <c r="J5796" s="148" t="s">
        <v>70</v>
      </c>
      <c r="K5796" s="153" t="s">
        <v>101</v>
      </c>
      <c r="L5796" s="153"/>
      <c r="M5796" s="153"/>
      <c r="N5796" s="153"/>
      <c r="O5796" s="155">
        <v>21974499770</v>
      </c>
      <c r="P5796" s="156" t="s">
        <v>60</v>
      </c>
      <c r="Q5796" s="157" t="s">
        <v>8211</v>
      </c>
      <c r="R5796" s="158"/>
      <c r="S5796" s="159"/>
      <c r="T5796" s="159" t="s">
        <v>6983</v>
      </c>
      <c r="U5796" s="159" t="s">
        <v>8212</v>
      </c>
      <c r="V5796" s="154">
        <v>46147</v>
      </c>
      <c r="W5796" s="154">
        <v>46155</v>
      </c>
      <c r="X5796" s="154"/>
      <c r="Y5796" s="160"/>
      <c r="Z5796" s="160"/>
      <c r="AA5796" s="153"/>
      <c r="AB5796" s="153"/>
      <c r="AC5796" s="182" t="e">
        <f t="shared" si="182"/>
        <v>#DIV/0!</v>
      </c>
      <c r="AD5796" s="153" t="e">
        <f t="shared" si="183"/>
        <v>#DIV/0!</v>
      </c>
      <c r="AE5796" s="207"/>
      <c r="AF5796" s="153"/>
      <c r="AG5796" s="159"/>
      <c r="AH5796" s="153"/>
      <c r="AI5796" s="161"/>
      <c r="AJ5796" s="153"/>
      <c r="AK5796" s="153"/>
      <c r="AL5796" s="207"/>
      <c r="AM5796" s="207"/>
      <c r="AN5796" s="207"/>
      <c r="AO5796" s="207"/>
      <c r="AP5796" s="147" t="s">
        <v>54</v>
      </c>
      <c r="AQ5796" s="147"/>
      <c r="AR5796" s="147"/>
      <c r="AS5796" s="209" t="s">
        <v>68</v>
      </c>
      <c r="AT5796" s="223" t="str">
        <f>MONTH(B5796)&amp;"/"&amp;YEAR(B5796)</f>
        <v>3/2026</v>
      </c>
      <c r="AU5796" s="223">
        <f>WEEKNUM(B5796)-WEEKNUM(EOMONTH(B5796,-1)+1)+1</f>
        <v>5</v>
      </c>
      <c r="AV5796" s="209" t="str">
        <f>MONTH(R5796)&amp;"/"&amp;YEAR(R5796)</f>
        <v>1/1900</v>
      </c>
      <c r="AW5796" s="209" t="e">
        <f>WEEKNUM(R5796)-WEEKNUM(EOMONTH(R5796,-1)+1)+1</f>
        <v>#NUM!</v>
      </c>
      <c r="AX5796" s="209">
        <f>IF(BB5796="S",IF(Q5796="1. Aceitou o programa",R5796-B5796,0),0)</f>
        <v>0</v>
      </c>
      <c r="AY5796" s="209">
        <f>IF(BB5796="S",IF(AND(S5796&lt;&gt;"",R5796&lt;&gt;""),S5796-R5796,0),0)</f>
        <v>0</v>
      </c>
      <c r="AZ5796" s="209">
        <f>IF(BB5796="S",IF(Q5796="1. Aceitou o programa",IF(OR(X5796="Não se Aplica",X5796=""),IF(OR(W5796="Não se Aplica",W5796=""),0,W5796-V5796),AVERAGE(X5796-W5796,W5796-V5796)),0),0)</f>
        <v>0</v>
      </c>
      <c r="BA5796" s="209">
        <f>IF(BB5796="S",IF(AND(Q5796="1. Aceitou o programa",AH5796="Realizada"),IFERROR(IF(AG5796="",0,AG5796-R5796),0),0),0)</f>
        <v>0</v>
      </c>
      <c r="BB5796" s="209" t="str">
        <f>_xlfn.XLOOKUP(U5796,'Lista Suspensa'!$AA$20:$AA$23,'Lista Suspensa'!$AB$20:$AB$23,"N/A")</f>
        <v>S</v>
      </c>
    </row>
    <row r="5797" spans="1:54" ht="12" customHeight="1">
      <c r="A5797" s="151" t="s">
        <v>54</v>
      </c>
      <c r="B5797" s="152">
        <v>46112</v>
      </c>
      <c r="C5797" s="153" t="s">
        <v>55</v>
      </c>
      <c r="D5797" s="153" t="s">
        <v>56</v>
      </c>
      <c r="E5797" s="244">
        <v>92766915</v>
      </c>
      <c r="F5797" s="144" t="s">
        <v>10085</v>
      </c>
      <c r="G5797" s="230"/>
      <c r="H5797" s="154">
        <v>31121</v>
      </c>
      <c r="I5797" s="153">
        <v>41</v>
      </c>
      <c r="J5797" s="148" t="s">
        <v>70</v>
      </c>
      <c r="K5797" s="153" t="s">
        <v>101</v>
      </c>
      <c r="L5797" s="153"/>
      <c r="M5797" s="153"/>
      <c r="N5797" s="153"/>
      <c r="O5797" s="155">
        <v>11976012449</v>
      </c>
      <c r="P5797" s="156" t="s">
        <v>60</v>
      </c>
      <c r="Q5797" s="157" t="s">
        <v>8211</v>
      </c>
      <c r="R5797" s="158"/>
      <c r="S5797" s="159"/>
      <c r="T5797" s="159" t="s">
        <v>6983</v>
      </c>
      <c r="U5797" s="159" t="s">
        <v>8212</v>
      </c>
      <c r="V5797" s="154">
        <v>46147</v>
      </c>
      <c r="W5797" s="154">
        <v>46155</v>
      </c>
      <c r="X5797" s="154"/>
      <c r="Y5797" s="160"/>
      <c r="Z5797" s="160"/>
      <c r="AA5797" s="153"/>
      <c r="AB5797" s="153"/>
      <c r="AC5797" s="182" t="e">
        <f t="shared" si="182"/>
        <v>#DIV/0!</v>
      </c>
      <c r="AD5797" s="153" t="e">
        <f t="shared" si="183"/>
        <v>#DIV/0!</v>
      </c>
      <c r="AE5797" s="207"/>
      <c r="AF5797" s="153"/>
      <c r="AG5797" s="159"/>
      <c r="AH5797" s="153"/>
      <c r="AI5797" s="161"/>
      <c r="AJ5797" s="153"/>
      <c r="AK5797" s="153"/>
      <c r="AL5797" s="207"/>
      <c r="AM5797" s="207"/>
      <c r="AN5797" s="207"/>
      <c r="AO5797" s="207"/>
      <c r="AP5797" s="147" t="s">
        <v>54</v>
      </c>
      <c r="AQ5797" s="147"/>
      <c r="AR5797" s="147"/>
      <c r="AS5797" s="209" t="s">
        <v>68</v>
      </c>
      <c r="AT5797" s="223" t="str">
        <f>MONTH(B5797)&amp;"/"&amp;YEAR(B5797)</f>
        <v>3/2026</v>
      </c>
      <c r="AU5797" s="223">
        <f>WEEKNUM(B5797)-WEEKNUM(EOMONTH(B5797,-1)+1)+1</f>
        <v>5</v>
      </c>
      <c r="AV5797" s="209" t="str">
        <f>MONTH(R5797)&amp;"/"&amp;YEAR(R5797)</f>
        <v>1/1900</v>
      </c>
      <c r="AW5797" s="209" t="e">
        <f>WEEKNUM(R5797)-WEEKNUM(EOMONTH(R5797,-1)+1)+1</f>
        <v>#NUM!</v>
      </c>
      <c r="AX5797" s="209">
        <f>IF(BB5797="S",IF(Q5797="1. Aceitou o programa",R5797-B5797,0),0)</f>
        <v>0</v>
      </c>
      <c r="AY5797" s="209">
        <f>IF(BB5797="S",IF(AND(S5797&lt;&gt;"",R5797&lt;&gt;""),S5797-R5797,0),0)</f>
        <v>0</v>
      </c>
      <c r="AZ5797" s="209">
        <f>IF(BB5797="S",IF(Q5797="1. Aceitou o programa",IF(OR(X5797="Não se Aplica",X5797=""),IF(OR(W5797="Não se Aplica",W5797=""),0,W5797-V5797),AVERAGE(X5797-W5797,W5797-V5797)),0),0)</f>
        <v>0</v>
      </c>
      <c r="BA5797" s="209">
        <f>IF(BB5797="S",IF(AND(Q5797="1. Aceitou o programa",AH5797="Realizada"),IFERROR(IF(AG5797="",0,AG5797-R5797),0),0),0)</f>
        <v>0</v>
      </c>
      <c r="BB5797" s="209" t="str">
        <f>_xlfn.XLOOKUP(U5797,'Lista Suspensa'!$AA$20:$AA$23,'Lista Suspensa'!$AB$20:$AB$23,"N/A")</f>
        <v>S</v>
      </c>
    </row>
    <row r="5798" spans="1:54" ht="12" customHeight="1">
      <c r="A5798" s="151" t="s">
        <v>54</v>
      </c>
      <c r="B5798" s="152">
        <v>46112</v>
      </c>
      <c r="C5798" s="153" t="s">
        <v>55</v>
      </c>
      <c r="D5798" s="153" t="s">
        <v>56</v>
      </c>
      <c r="E5798" s="244">
        <v>95911709</v>
      </c>
      <c r="F5798" s="144" t="s">
        <v>10086</v>
      </c>
      <c r="G5798" s="230"/>
      <c r="H5798" s="154">
        <v>31122</v>
      </c>
      <c r="I5798" s="153">
        <v>41</v>
      </c>
      <c r="J5798" s="148" t="s">
        <v>70</v>
      </c>
      <c r="K5798" s="153" t="s">
        <v>101</v>
      </c>
      <c r="L5798" s="153"/>
      <c r="M5798" s="153"/>
      <c r="N5798" s="153"/>
      <c r="O5798" s="155">
        <v>21989991660</v>
      </c>
      <c r="P5798" s="156" t="s">
        <v>60</v>
      </c>
      <c r="Q5798" s="157" t="s">
        <v>8211</v>
      </c>
      <c r="R5798" s="158"/>
      <c r="S5798" s="159"/>
      <c r="T5798" s="159" t="s">
        <v>6983</v>
      </c>
      <c r="U5798" s="159" t="s">
        <v>8212</v>
      </c>
      <c r="V5798" s="154">
        <v>46147</v>
      </c>
      <c r="W5798" s="154">
        <v>46155</v>
      </c>
      <c r="X5798" s="154"/>
      <c r="Y5798" s="160"/>
      <c r="Z5798" s="160"/>
      <c r="AA5798" s="153"/>
      <c r="AB5798" s="153"/>
      <c r="AC5798" s="182" t="e">
        <f t="shared" si="182"/>
        <v>#DIV/0!</v>
      </c>
      <c r="AD5798" s="153" t="e">
        <f t="shared" si="183"/>
        <v>#DIV/0!</v>
      </c>
      <c r="AE5798" s="207"/>
      <c r="AF5798" s="153"/>
      <c r="AG5798" s="159"/>
      <c r="AH5798" s="153"/>
      <c r="AI5798" s="161"/>
      <c r="AJ5798" s="153"/>
      <c r="AK5798" s="153"/>
      <c r="AL5798" s="207"/>
      <c r="AM5798" s="207"/>
      <c r="AN5798" s="207"/>
      <c r="AO5798" s="207"/>
      <c r="AP5798" s="147" t="s">
        <v>54</v>
      </c>
      <c r="AQ5798" s="147"/>
      <c r="AR5798" s="147"/>
      <c r="AS5798" s="209" t="s">
        <v>68</v>
      </c>
      <c r="AT5798" s="223" t="str">
        <f>MONTH(B5798)&amp;"/"&amp;YEAR(B5798)</f>
        <v>3/2026</v>
      </c>
      <c r="AU5798" s="223">
        <f>WEEKNUM(B5798)-WEEKNUM(EOMONTH(B5798,-1)+1)+1</f>
        <v>5</v>
      </c>
      <c r="AV5798" s="209" t="str">
        <f>MONTH(R5798)&amp;"/"&amp;YEAR(R5798)</f>
        <v>1/1900</v>
      </c>
      <c r="AW5798" s="209" t="e">
        <f>WEEKNUM(R5798)-WEEKNUM(EOMONTH(R5798,-1)+1)+1</f>
        <v>#NUM!</v>
      </c>
      <c r="AX5798" s="209">
        <f>IF(BB5798="S",IF(Q5798="1. Aceitou o programa",R5798-B5798,0),0)</f>
        <v>0</v>
      </c>
      <c r="AY5798" s="209">
        <f>IF(BB5798="S",IF(AND(S5798&lt;&gt;"",R5798&lt;&gt;""),S5798-R5798,0),0)</f>
        <v>0</v>
      </c>
      <c r="AZ5798" s="209">
        <f>IF(BB5798="S",IF(Q5798="1. Aceitou o programa",IF(OR(X5798="Não se Aplica",X5798=""),IF(OR(W5798="Não se Aplica",W5798=""),0,W5798-V5798),AVERAGE(X5798-W5798,W5798-V5798)),0),0)</f>
        <v>0</v>
      </c>
      <c r="BA5798" s="209">
        <f>IF(BB5798="S",IF(AND(Q5798="1. Aceitou o programa",AH5798="Realizada"),IFERROR(IF(AG5798="",0,AG5798-R5798),0),0),0)</f>
        <v>0</v>
      </c>
      <c r="BB5798" s="209" t="str">
        <f>_xlfn.XLOOKUP(U5798,'Lista Suspensa'!$AA$20:$AA$23,'Lista Suspensa'!$AB$20:$AB$23,"N/A")</f>
        <v>S</v>
      </c>
    </row>
    <row r="5799" spans="1:54" ht="12" customHeight="1">
      <c r="A5799" s="151" t="s">
        <v>54</v>
      </c>
      <c r="B5799" s="152">
        <v>46112</v>
      </c>
      <c r="C5799" s="153" t="s">
        <v>55</v>
      </c>
      <c r="D5799" s="153" t="s">
        <v>56</v>
      </c>
      <c r="E5799" s="244">
        <v>93093095</v>
      </c>
      <c r="F5799" s="144" t="s">
        <v>10087</v>
      </c>
      <c r="G5799" s="230"/>
      <c r="H5799" s="154">
        <v>31128</v>
      </c>
      <c r="I5799" s="153">
        <v>41</v>
      </c>
      <c r="J5799" s="148" t="s">
        <v>70</v>
      </c>
      <c r="K5799" s="153" t="s">
        <v>101</v>
      </c>
      <c r="L5799" s="153"/>
      <c r="M5799" s="153"/>
      <c r="N5799" s="153"/>
      <c r="O5799" s="155">
        <v>21964199653</v>
      </c>
      <c r="P5799" s="156" t="s">
        <v>60</v>
      </c>
      <c r="Q5799" s="157" t="s">
        <v>8211</v>
      </c>
      <c r="R5799" s="158"/>
      <c r="S5799" s="159"/>
      <c r="T5799" s="159" t="s">
        <v>6983</v>
      </c>
      <c r="U5799" s="159" t="s">
        <v>8212</v>
      </c>
      <c r="V5799" s="154">
        <v>46147</v>
      </c>
      <c r="W5799" s="154">
        <v>46155</v>
      </c>
      <c r="X5799" s="154"/>
      <c r="Y5799" s="160"/>
      <c r="Z5799" s="160"/>
      <c r="AA5799" s="153"/>
      <c r="AB5799" s="153"/>
      <c r="AC5799" s="182" t="e">
        <f t="shared" si="182"/>
        <v>#DIV/0!</v>
      </c>
      <c r="AD5799" s="153" t="e">
        <f t="shared" si="183"/>
        <v>#DIV/0!</v>
      </c>
      <c r="AE5799" s="207"/>
      <c r="AF5799" s="153"/>
      <c r="AG5799" s="159"/>
      <c r="AH5799" s="153"/>
      <c r="AI5799" s="161"/>
      <c r="AJ5799" s="153"/>
      <c r="AK5799" s="153"/>
      <c r="AL5799" s="207"/>
      <c r="AM5799" s="207"/>
      <c r="AN5799" s="207"/>
      <c r="AO5799" s="207"/>
      <c r="AP5799" s="147" t="s">
        <v>54</v>
      </c>
      <c r="AQ5799" s="147"/>
      <c r="AR5799" s="147"/>
      <c r="AS5799" s="209" t="s">
        <v>68</v>
      </c>
      <c r="AT5799" s="223" t="str">
        <f>MONTH(B5799)&amp;"/"&amp;YEAR(B5799)</f>
        <v>3/2026</v>
      </c>
      <c r="AU5799" s="223">
        <f>WEEKNUM(B5799)-WEEKNUM(EOMONTH(B5799,-1)+1)+1</f>
        <v>5</v>
      </c>
      <c r="AV5799" s="209" t="str">
        <f>MONTH(R5799)&amp;"/"&amp;YEAR(R5799)</f>
        <v>1/1900</v>
      </c>
      <c r="AW5799" s="209" t="e">
        <f>WEEKNUM(R5799)-WEEKNUM(EOMONTH(R5799,-1)+1)+1</f>
        <v>#NUM!</v>
      </c>
      <c r="AX5799" s="209">
        <f>IF(BB5799="S",IF(Q5799="1. Aceitou o programa",R5799-B5799,0),0)</f>
        <v>0</v>
      </c>
      <c r="AY5799" s="209">
        <f>IF(BB5799="S",IF(AND(S5799&lt;&gt;"",R5799&lt;&gt;""),S5799-R5799,0),0)</f>
        <v>0</v>
      </c>
      <c r="AZ5799" s="209">
        <f>IF(BB5799="S",IF(Q5799="1. Aceitou o programa",IF(OR(X5799="Não se Aplica",X5799=""),IF(OR(W5799="Não se Aplica",W5799=""),0,W5799-V5799),AVERAGE(X5799-W5799,W5799-V5799)),0),0)</f>
        <v>0</v>
      </c>
      <c r="BA5799" s="209">
        <f>IF(BB5799="S",IF(AND(Q5799="1. Aceitou o programa",AH5799="Realizada"),IFERROR(IF(AG5799="",0,AG5799-R5799),0),0),0)</f>
        <v>0</v>
      </c>
      <c r="BB5799" s="209" t="str">
        <f>_xlfn.XLOOKUP(U5799,'Lista Suspensa'!$AA$20:$AA$23,'Lista Suspensa'!$AB$20:$AB$23,"N/A")</f>
        <v>S</v>
      </c>
    </row>
    <row r="5800" spans="1:54" ht="12" customHeight="1">
      <c r="A5800" s="151" t="s">
        <v>54</v>
      </c>
      <c r="B5800" s="152">
        <v>46112</v>
      </c>
      <c r="C5800" s="153" t="s">
        <v>55</v>
      </c>
      <c r="D5800" s="153" t="s">
        <v>56</v>
      </c>
      <c r="E5800" s="244">
        <v>93121320</v>
      </c>
      <c r="F5800" s="144" t="s">
        <v>10088</v>
      </c>
      <c r="G5800" s="230"/>
      <c r="H5800" s="154">
        <v>31141</v>
      </c>
      <c r="I5800" s="153">
        <v>41</v>
      </c>
      <c r="J5800" s="148" t="s">
        <v>58</v>
      </c>
      <c r="K5800" s="153" t="s">
        <v>101</v>
      </c>
      <c r="L5800" s="153"/>
      <c r="M5800" s="153"/>
      <c r="N5800" s="153"/>
      <c r="O5800" s="155">
        <v>21996927692</v>
      </c>
      <c r="P5800" s="156" t="s">
        <v>60</v>
      </c>
      <c r="Q5800" s="157" t="s">
        <v>8211</v>
      </c>
      <c r="R5800" s="158"/>
      <c r="S5800" s="159"/>
      <c r="T5800" s="159" t="s">
        <v>6983</v>
      </c>
      <c r="U5800" s="159" t="s">
        <v>8212</v>
      </c>
      <c r="V5800" s="154">
        <v>46147</v>
      </c>
      <c r="W5800" s="154">
        <v>46155</v>
      </c>
      <c r="X5800" s="154"/>
      <c r="Y5800" s="160"/>
      <c r="Z5800" s="160"/>
      <c r="AA5800" s="153"/>
      <c r="AB5800" s="153"/>
      <c r="AC5800" s="182" t="e">
        <f t="shared" si="182"/>
        <v>#DIV/0!</v>
      </c>
      <c r="AD5800" s="153" t="e">
        <f t="shared" si="183"/>
        <v>#DIV/0!</v>
      </c>
      <c r="AE5800" s="207"/>
      <c r="AF5800" s="153"/>
      <c r="AG5800" s="159"/>
      <c r="AH5800" s="153"/>
      <c r="AI5800" s="161"/>
      <c r="AJ5800" s="153"/>
      <c r="AK5800" s="153"/>
      <c r="AL5800" s="207"/>
      <c r="AM5800" s="207"/>
      <c r="AN5800" s="207"/>
      <c r="AO5800" s="207"/>
      <c r="AP5800" s="147" t="s">
        <v>54</v>
      </c>
      <c r="AQ5800" s="147"/>
      <c r="AR5800" s="147"/>
      <c r="AS5800" s="209" t="s">
        <v>68</v>
      </c>
      <c r="AT5800" s="223" t="str">
        <f>MONTH(B5800)&amp;"/"&amp;YEAR(B5800)</f>
        <v>3/2026</v>
      </c>
      <c r="AU5800" s="223">
        <f>WEEKNUM(B5800)-WEEKNUM(EOMONTH(B5800,-1)+1)+1</f>
        <v>5</v>
      </c>
      <c r="AV5800" s="209" t="str">
        <f>MONTH(R5800)&amp;"/"&amp;YEAR(R5800)</f>
        <v>1/1900</v>
      </c>
      <c r="AW5800" s="209" t="e">
        <f>WEEKNUM(R5800)-WEEKNUM(EOMONTH(R5800,-1)+1)+1</f>
        <v>#NUM!</v>
      </c>
      <c r="AX5800" s="209">
        <f>IF(BB5800="S",IF(Q5800="1. Aceitou o programa",R5800-B5800,0),0)</f>
        <v>0</v>
      </c>
      <c r="AY5800" s="209">
        <f>IF(BB5800="S",IF(AND(S5800&lt;&gt;"",R5800&lt;&gt;""),S5800-R5800,0),0)</f>
        <v>0</v>
      </c>
      <c r="AZ5800" s="209">
        <f>IF(BB5800="S",IF(Q5800="1. Aceitou o programa",IF(OR(X5800="Não se Aplica",X5800=""),IF(OR(W5800="Não se Aplica",W5800=""),0,W5800-V5800),AVERAGE(X5800-W5800,W5800-V5800)),0),0)</f>
        <v>0</v>
      </c>
      <c r="BA5800" s="209">
        <f>IF(BB5800="S",IF(AND(Q5800="1. Aceitou o programa",AH5800="Realizada"),IFERROR(IF(AG5800="",0,AG5800-R5800),0),0),0)</f>
        <v>0</v>
      </c>
      <c r="BB5800" s="209" t="str">
        <f>_xlfn.XLOOKUP(U5800,'Lista Suspensa'!$AA$20:$AA$23,'Lista Suspensa'!$AB$20:$AB$23,"N/A")</f>
        <v>S</v>
      </c>
    </row>
    <row r="5801" spans="1:54" ht="12" customHeight="1">
      <c r="A5801" s="151" t="s">
        <v>54</v>
      </c>
      <c r="B5801" s="152">
        <v>46112</v>
      </c>
      <c r="C5801" s="153" t="s">
        <v>55</v>
      </c>
      <c r="D5801" s="153" t="s">
        <v>56</v>
      </c>
      <c r="E5801" s="244">
        <v>93862938</v>
      </c>
      <c r="F5801" s="144" t="s">
        <v>10089</v>
      </c>
      <c r="G5801" s="230"/>
      <c r="H5801" s="154">
        <v>31213</v>
      </c>
      <c r="I5801" s="153">
        <v>40</v>
      </c>
      <c r="J5801" s="148" t="s">
        <v>70</v>
      </c>
      <c r="K5801" s="153" t="s">
        <v>101</v>
      </c>
      <c r="L5801" s="153"/>
      <c r="M5801" s="153"/>
      <c r="N5801" s="153"/>
      <c r="O5801" s="155">
        <v>21976383930</v>
      </c>
      <c r="P5801" s="156" t="s">
        <v>60</v>
      </c>
      <c r="Q5801" s="157" t="s">
        <v>8211</v>
      </c>
      <c r="R5801" s="158"/>
      <c r="S5801" s="159"/>
      <c r="T5801" s="159" t="s">
        <v>6983</v>
      </c>
      <c r="U5801" s="159" t="s">
        <v>8212</v>
      </c>
      <c r="V5801" s="154">
        <v>46147</v>
      </c>
      <c r="W5801" s="154">
        <v>46155</v>
      </c>
      <c r="X5801" s="154"/>
      <c r="Y5801" s="160"/>
      <c r="Z5801" s="160"/>
      <c r="AA5801" s="153"/>
      <c r="AB5801" s="153"/>
      <c r="AC5801" s="182" t="e">
        <f t="shared" si="182"/>
        <v>#DIV/0!</v>
      </c>
      <c r="AD5801" s="153" t="e">
        <f t="shared" si="183"/>
        <v>#DIV/0!</v>
      </c>
      <c r="AE5801" s="207"/>
      <c r="AF5801" s="153"/>
      <c r="AG5801" s="159"/>
      <c r="AH5801" s="153"/>
      <c r="AI5801" s="161"/>
      <c r="AJ5801" s="153"/>
      <c r="AK5801" s="153"/>
      <c r="AL5801" s="207"/>
      <c r="AM5801" s="207"/>
      <c r="AN5801" s="207"/>
      <c r="AO5801" s="207"/>
      <c r="AP5801" s="147" t="s">
        <v>54</v>
      </c>
      <c r="AQ5801" s="147"/>
      <c r="AR5801" s="147"/>
      <c r="AS5801" s="209" t="s">
        <v>68</v>
      </c>
      <c r="AT5801" s="223" t="str">
        <f>MONTH(B5801)&amp;"/"&amp;YEAR(B5801)</f>
        <v>3/2026</v>
      </c>
      <c r="AU5801" s="223">
        <f>WEEKNUM(B5801)-WEEKNUM(EOMONTH(B5801,-1)+1)+1</f>
        <v>5</v>
      </c>
      <c r="AV5801" s="209" t="str">
        <f>MONTH(R5801)&amp;"/"&amp;YEAR(R5801)</f>
        <v>1/1900</v>
      </c>
      <c r="AW5801" s="209" t="e">
        <f>WEEKNUM(R5801)-WEEKNUM(EOMONTH(R5801,-1)+1)+1</f>
        <v>#NUM!</v>
      </c>
      <c r="AX5801" s="209">
        <f>IF(BB5801="S",IF(Q5801="1. Aceitou o programa",R5801-B5801,0),0)</f>
        <v>0</v>
      </c>
      <c r="AY5801" s="209">
        <f>IF(BB5801="S",IF(AND(S5801&lt;&gt;"",R5801&lt;&gt;""),S5801-R5801,0),0)</f>
        <v>0</v>
      </c>
      <c r="AZ5801" s="209">
        <f>IF(BB5801="S",IF(Q5801="1. Aceitou o programa",IF(OR(X5801="Não se Aplica",X5801=""),IF(OR(W5801="Não se Aplica",W5801=""),0,W5801-V5801),AVERAGE(X5801-W5801,W5801-V5801)),0),0)</f>
        <v>0</v>
      </c>
      <c r="BA5801" s="209">
        <f>IF(BB5801="S",IF(AND(Q5801="1. Aceitou o programa",AH5801="Realizada"),IFERROR(IF(AG5801="",0,AG5801-R5801),0),0),0)</f>
        <v>0</v>
      </c>
      <c r="BB5801" s="209" t="str">
        <f>_xlfn.XLOOKUP(U5801,'Lista Suspensa'!$AA$20:$AA$23,'Lista Suspensa'!$AB$20:$AB$23,"N/A")</f>
        <v>S</v>
      </c>
    </row>
    <row r="5802" spans="1:54" ht="12" customHeight="1">
      <c r="A5802" s="151" t="s">
        <v>54</v>
      </c>
      <c r="B5802" s="152">
        <v>46112</v>
      </c>
      <c r="C5802" s="153" t="s">
        <v>55</v>
      </c>
      <c r="D5802" s="153" t="s">
        <v>56</v>
      </c>
      <c r="E5802" s="244">
        <v>93841951</v>
      </c>
      <c r="F5802" s="144" t="s">
        <v>10090</v>
      </c>
      <c r="G5802" s="230"/>
      <c r="H5802" s="154">
        <v>31217</v>
      </c>
      <c r="I5802" s="153">
        <v>40</v>
      </c>
      <c r="J5802" s="148" t="s">
        <v>70</v>
      </c>
      <c r="K5802" s="153" t="s">
        <v>101</v>
      </c>
      <c r="L5802" s="153"/>
      <c r="M5802" s="153"/>
      <c r="N5802" s="153"/>
      <c r="O5802" s="155">
        <v>21991669582</v>
      </c>
      <c r="P5802" s="156" t="s">
        <v>60</v>
      </c>
      <c r="Q5802" s="157" t="s">
        <v>8211</v>
      </c>
      <c r="R5802" s="158"/>
      <c r="S5802" s="159"/>
      <c r="T5802" s="159" t="s">
        <v>6983</v>
      </c>
      <c r="U5802" s="159" t="s">
        <v>8212</v>
      </c>
      <c r="V5802" s="154">
        <v>46147</v>
      </c>
      <c r="W5802" s="154">
        <v>46155</v>
      </c>
      <c r="X5802" s="154"/>
      <c r="Y5802" s="160"/>
      <c r="Z5802" s="160"/>
      <c r="AA5802" s="153"/>
      <c r="AB5802" s="153"/>
      <c r="AC5802" s="182" t="e">
        <f t="shared" si="182"/>
        <v>#DIV/0!</v>
      </c>
      <c r="AD5802" s="153" t="e">
        <f t="shared" si="183"/>
        <v>#DIV/0!</v>
      </c>
      <c r="AE5802" s="207"/>
      <c r="AF5802" s="153"/>
      <c r="AG5802" s="159"/>
      <c r="AH5802" s="153"/>
      <c r="AI5802" s="161"/>
      <c r="AJ5802" s="153"/>
      <c r="AK5802" s="153"/>
      <c r="AL5802" s="207"/>
      <c r="AM5802" s="207"/>
      <c r="AN5802" s="207"/>
      <c r="AO5802" s="207"/>
      <c r="AP5802" s="147" t="s">
        <v>54</v>
      </c>
      <c r="AQ5802" s="147"/>
      <c r="AR5802" s="147"/>
      <c r="AS5802" s="209" t="s">
        <v>68</v>
      </c>
      <c r="AT5802" s="223" t="str">
        <f>MONTH(B5802)&amp;"/"&amp;YEAR(B5802)</f>
        <v>3/2026</v>
      </c>
      <c r="AU5802" s="223">
        <f>WEEKNUM(B5802)-WEEKNUM(EOMONTH(B5802,-1)+1)+1</f>
        <v>5</v>
      </c>
      <c r="AV5802" s="209" t="str">
        <f>MONTH(R5802)&amp;"/"&amp;YEAR(R5802)</f>
        <v>1/1900</v>
      </c>
      <c r="AW5802" s="209" t="e">
        <f>WEEKNUM(R5802)-WEEKNUM(EOMONTH(R5802,-1)+1)+1</f>
        <v>#NUM!</v>
      </c>
      <c r="AX5802" s="209">
        <f>IF(BB5802="S",IF(Q5802="1. Aceitou o programa",R5802-B5802,0),0)</f>
        <v>0</v>
      </c>
      <c r="AY5802" s="209">
        <f>IF(BB5802="S",IF(AND(S5802&lt;&gt;"",R5802&lt;&gt;""),S5802-R5802,0),0)</f>
        <v>0</v>
      </c>
      <c r="AZ5802" s="209">
        <f>IF(BB5802="S",IF(Q5802="1. Aceitou o programa",IF(OR(X5802="Não se Aplica",X5802=""),IF(OR(W5802="Não se Aplica",W5802=""),0,W5802-V5802),AVERAGE(X5802-W5802,W5802-V5802)),0),0)</f>
        <v>0</v>
      </c>
      <c r="BA5802" s="209">
        <f>IF(BB5802="S",IF(AND(Q5802="1. Aceitou o programa",AH5802="Realizada"),IFERROR(IF(AG5802="",0,AG5802-R5802),0),0),0)</f>
        <v>0</v>
      </c>
      <c r="BB5802" s="209" t="str">
        <f>_xlfn.XLOOKUP(U5802,'Lista Suspensa'!$AA$20:$AA$23,'Lista Suspensa'!$AB$20:$AB$23,"N/A")</f>
        <v>S</v>
      </c>
    </row>
    <row r="5803" spans="1:54" ht="12" customHeight="1">
      <c r="A5803" s="151" t="s">
        <v>54</v>
      </c>
      <c r="B5803" s="152">
        <v>46112</v>
      </c>
      <c r="C5803" s="153" t="s">
        <v>55</v>
      </c>
      <c r="D5803" s="153" t="s">
        <v>56</v>
      </c>
      <c r="E5803" s="244">
        <v>96214420</v>
      </c>
      <c r="F5803" s="144" t="s">
        <v>10091</v>
      </c>
      <c r="G5803" s="230"/>
      <c r="H5803" s="154">
        <v>31220</v>
      </c>
      <c r="I5803" s="153">
        <v>40</v>
      </c>
      <c r="J5803" s="148" t="s">
        <v>58</v>
      </c>
      <c r="K5803" s="153" t="s">
        <v>101</v>
      </c>
      <c r="L5803" s="153"/>
      <c r="M5803" s="153"/>
      <c r="N5803" s="153"/>
      <c r="O5803" s="155">
        <v>21980225339</v>
      </c>
      <c r="P5803" s="156" t="s">
        <v>60</v>
      </c>
      <c r="Q5803" s="157" t="s">
        <v>8211</v>
      </c>
      <c r="R5803" s="158"/>
      <c r="S5803" s="159"/>
      <c r="T5803" s="159" t="s">
        <v>6983</v>
      </c>
      <c r="U5803" s="159" t="s">
        <v>8212</v>
      </c>
      <c r="V5803" s="154">
        <v>46147</v>
      </c>
      <c r="W5803" s="154">
        <v>46155</v>
      </c>
      <c r="X5803" s="154"/>
      <c r="Y5803" s="160"/>
      <c r="Z5803" s="160"/>
      <c r="AA5803" s="153"/>
      <c r="AB5803" s="153"/>
      <c r="AC5803" s="182" t="e">
        <f t="shared" si="182"/>
        <v>#DIV/0!</v>
      </c>
      <c r="AD5803" s="153" t="e">
        <f t="shared" si="183"/>
        <v>#DIV/0!</v>
      </c>
      <c r="AE5803" s="207"/>
      <c r="AF5803" s="153"/>
      <c r="AG5803" s="159"/>
      <c r="AH5803" s="153"/>
      <c r="AI5803" s="161"/>
      <c r="AJ5803" s="153"/>
      <c r="AK5803" s="153"/>
      <c r="AL5803" s="207"/>
      <c r="AM5803" s="207"/>
      <c r="AN5803" s="207"/>
      <c r="AO5803" s="207"/>
      <c r="AP5803" s="147" t="s">
        <v>54</v>
      </c>
      <c r="AQ5803" s="147"/>
      <c r="AR5803" s="147"/>
      <c r="AS5803" s="209" t="s">
        <v>68</v>
      </c>
      <c r="AT5803" s="223" t="str">
        <f>MONTH(B5803)&amp;"/"&amp;YEAR(B5803)</f>
        <v>3/2026</v>
      </c>
      <c r="AU5803" s="223">
        <f>WEEKNUM(B5803)-WEEKNUM(EOMONTH(B5803,-1)+1)+1</f>
        <v>5</v>
      </c>
      <c r="AV5803" s="209" t="str">
        <f>MONTH(R5803)&amp;"/"&amp;YEAR(R5803)</f>
        <v>1/1900</v>
      </c>
      <c r="AW5803" s="209" t="e">
        <f>WEEKNUM(R5803)-WEEKNUM(EOMONTH(R5803,-1)+1)+1</f>
        <v>#NUM!</v>
      </c>
      <c r="AX5803" s="209">
        <f>IF(BB5803="S",IF(Q5803="1. Aceitou o programa",R5803-B5803,0),0)</f>
        <v>0</v>
      </c>
      <c r="AY5803" s="209">
        <f>IF(BB5803="S",IF(AND(S5803&lt;&gt;"",R5803&lt;&gt;""),S5803-R5803,0),0)</f>
        <v>0</v>
      </c>
      <c r="AZ5803" s="209">
        <f>IF(BB5803="S",IF(Q5803="1. Aceitou o programa",IF(OR(X5803="Não se Aplica",X5803=""),IF(OR(W5803="Não se Aplica",W5803=""),0,W5803-V5803),AVERAGE(X5803-W5803,W5803-V5803)),0),0)</f>
        <v>0</v>
      </c>
      <c r="BA5803" s="209">
        <f>IF(BB5803="S",IF(AND(Q5803="1. Aceitou o programa",AH5803="Realizada"),IFERROR(IF(AG5803="",0,AG5803-R5803),0),0),0)</f>
        <v>0</v>
      </c>
      <c r="BB5803" s="209" t="str">
        <f>_xlfn.XLOOKUP(U5803,'Lista Suspensa'!$AA$20:$AA$23,'Lista Suspensa'!$AB$20:$AB$23,"N/A")</f>
        <v>S</v>
      </c>
    </row>
    <row r="5804" spans="1:54" ht="12" customHeight="1">
      <c r="A5804" s="151" t="s">
        <v>54</v>
      </c>
      <c r="B5804" s="152">
        <v>46112</v>
      </c>
      <c r="C5804" s="153" t="s">
        <v>55</v>
      </c>
      <c r="D5804" s="153" t="s">
        <v>56</v>
      </c>
      <c r="E5804" s="244">
        <v>93080660</v>
      </c>
      <c r="F5804" s="144" t="s">
        <v>10092</v>
      </c>
      <c r="G5804" s="230"/>
      <c r="H5804" s="154">
        <v>31225</v>
      </c>
      <c r="I5804" s="153">
        <v>40</v>
      </c>
      <c r="J5804" s="148" t="s">
        <v>70</v>
      </c>
      <c r="K5804" s="153" t="s">
        <v>101</v>
      </c>
      <c r="L5804" s="153"/>
      <c r="M5804" s="153"/>
      <c r="N5804" s="153"/>
      <c r="O5804" s="155">
        <v>21981090244</v>
      </c>
      <c r="P5804" s="156" t="s">
        <v>60</v>
      </c>
      <c r="Q5804" s="157" t="s">
        <v>8211</v>
      </c>
      <c r="R5804" s="158"/>
      <c r="S5804" s="159"/>
      <c r="T5804" s="159" t="s">
        <v>6983</v>
      </c>
      <c r="U5804" s="159" t="s">
        <v>8212</v>
      </c>
      <c r="V5804" s="154">
        <v>46147</v>
      </c>
      <c r="W5804" s="154">
        <v>46155</v>
      </c>
      <c r="X5804" s="154"/>
      <c r="Y5804" s="160"/>
      <c r="Z5804" s="160"/>
      <c r="AA5804" s="153"/>
      <c r="AB5804" s="153"/>
      <c r="AC5804" s="182" t="e">
        <f t="shared" si="182"/>
        <v>#DIV/0!</v>
      </c>
      <c r="AD5804" s="153" t="e">
        <f t="shared" si="183"/>
        <v>#DIV/0!</v>
      </c>
      <c r="AE5804" s="207"/>
      <c r="AF5804" s="153"/>
      <c r="AG5804" s="159"/>
      <c r="AH5804" s="153"/>
      <c r="AI5804" s="161"/>
      <c r="AJ5804" s="153"/>
      <c r="AK5804" s="153"/>
      <c r="AL5804" s="207"/>
      <c r="AM5804" s="207"/>
      <c r="AN5804" s="207"/>
      <c r="AO5804" s="207"/>
      <c r="AP5804" s="147" t="s">
        <v>54</v>
      </c>
      <c r="AQ5804" s="147"/>
      <c r="AR5804" s="147"/>
      <c r="AS5804" s="209" t="s">
        <v>68</v>
      </c>
      <c r="AT5804" s="223" t="str">
        <f>MONTH(B5804)&amp;"/"&amp;YEAR(B5804)</f>
        <v>3/2026</v>
      </c>
      <c r="AU5804" s="223">
        <f>WEEKNUM(B5804)-WEEKNUM(EOMONTH(B5804,-1)+1)+1</f>
        <v>5</v>
      </c>
      <c r="AV5804" s="209" t="str">
        <f>MONTH(R5804)&amp;"/"&amp;YEAR(R5804)</f>
        <v>1/1900</v>
      </c>
      <c r="AW5804" s="209" t="e">
        <f>WEEKNUM(R5804)-WEEKNUM(EOMONTH(R5804,-1)+1)+1</f>
        <v>#NUM!</v>
      </c>
      <c r="AX5804" s="209">
        <f>IF(BB5804="S",IF(Q5804="1. Aceitou o programa",R5804-B5804,0),0)</f>
        <v>0</v>
      </c>
      <c r="AY5804" s="209">
        <f>IF(BB5804="S",IF(AND(S5804&lt;&gt;"",R5804&lt;&gt;""),S5804-R5804,0),0)</f>
        <v>0</v>
      </c>
      <c r="AZ5804" s="209">
        <f>IF(BB5804="S",IF(Q5804="1. Aceitou o programa",IF(OR(X5804="Não se Aplica",X5804=""),IF(OR(W5804="Não se Aplica",W5804=""),0,W5804-V5804),AVERAGE(X5804-W5804,W5804-V5804)),0),0)</f>
        <v>0</v>
      </c>
      <c r="BA5804" s="209">
        <f>IF(BB5804="S",IF(AND(Q5804="1. Aceitou o programa",AH5804="Realizada"),IFERROR(IF(AG5804="",0,AG5804-R5804),0),0),0)</f>
        <v>0</v>
      </c>
      <c r="BB5804" s="209" t="str">
        <f>_xlfn.XLOOKUP(U5804,'Lista Suspensa'!$AA$20:$AA$23,'Lista Suspensa'!$AB$20:$AB$23,"N/A")</f>
        <v>S</v>
      </c>
    </row>
    <row r="5805" spans="1:54" ht="12" customHeight="1">
      <c r="A5805" s="151" t="s">
        <v>54</v>
      </c>
      <c r="B5805" s="152">
        <v>46112</v>
      </c>
      <c r="C5805" s="153" t="s">
        <v>55</v>
      </c>
      <c r="D5805" s="153" t="s">
        <v>56</v>
      </c>
      <c r="E5805" s="244">
        <v>93151184</v>
      </c>
      <c r="F5805" s="144" t="s">
        <v>10093</v>
      </c>
      <c r="G5805" s="230"/>
      <c r="H5805" s="154">
        <v>31265</v>
      </c>
      <c r="I5805" s="153">
        <v>40</v>
      </c>
      <c r="J5805" s="148" t="s">
        <v>70</v>
      </c>
      <c r="K5805" s="153" t="s">
        <v>101</v>
      </c>
      <c r="L5805" s="153"/>
      <c r="M5805" s="153"/>
      <c r="N5805" s="153"/>
      <c r="O5805" s="155">
        <v>21998220067</v>
      </c>
      <c r="P5805" s="156" t="s">
        <v>60</v>
      </c>
      <c r="Q5805" s="157" t="s">
        <v>8211</v>
      </c>
      <c r="R5805" s="158"/>
      <c r="S5805" s="159"/>
      <c r="T5805" s="159" t="s">
        <v>6983</v>
      </c>
      <c r="U5805" s="159" t="s">
        <v>8212</v>
      </c>
      <c r="V5805" s="154">
        <v>46147</v>
      </c>
      <c r="W5805" s="154">
        <v>46155</v>
      </c>
      <c r="X5805" s="154"/>
      <c r="Y5805" s="160"/>
      <c r="Z5805" s="160"/>
      <c r="AA5805" s="153"/>
      <c r="AB5805" s="153"/>
      <c r="AC5805" s="182" t="e">
        <f t="shared" si="182"/>
        <v>#DIV/0!</v>
      </c>
      <c r="AD5805" s="153" t="e">
        <f t="shared" si="183"/>
        <v>#DIV/0!</v>
      </c>
      <c r="AE5805" s="207"/>
      <c r="AF5805" s="153"/>
      <c r="AG5805" s="159"/>
      <c r="AH5805" s="153"/>
      <c r="AI5805" s="161"/>
      <c r="AJ5805" s="153"/>
      <c r="AK5805" s="153"/>
      <c r="AL5805" s="207"/>
      <c r="AM5805" s="207"/>
      <c r="AN5805" s="207"/>
      <c r="AO5805" s="207"/>
      <c r="AP5805" s="147" t="s">
        <v>54</v>
      </c>
      <c r="AQ5805" s="147"/>
      <c r="AR5805" s="147"/>
      <c r="AS5805" s="209" t="s">
        <v>68</v>
      </c>
      <c r="AT5805" s="223" t="str">
        <f>MONTH(B5805)&amp;"/"&amp;YEAR(B5805)</f>
        <v>3/2026</v>
      </c>
      <c r="AU5805" s="223">
        <f>WEEKNUM(B5805)-WEEKNUM(EOMONTH(B5805,-1)+1)+1</f>
        <v>5</v>
      </c>
      <c r="AV5805" s="209" t="str">
        <f>MONTH(R5805)&amp;"/"&amp;YEAR(R5805)</f>
        <v>1/1900</v>
      </c>
      <c r="AW5805" s="209" t="e">
        <f>WEEKNUM(R5805)-WEEKNUM(EOMONTH(R5805,-1)+1)+1</f>
        <v>#NUM!</v>
      </c>
      <c r="AX5805" s="209">
        <f>IF(BB5805="S",IF(Q5805="1. Aceitou o programa",R5805-B5805,0),0)</f>
        <v>0</v>
      </c>
      <c r="AY5805" s="209">
        <f>IF(BB5805="S",IF(AND(S5805&lt;&gt;"",R5805&lt;&gt;""),S5805-R5805,0),0)</f>
        <v>0</v>
      </c>
      <c r="AZ5805" s="209">
        <f>IF(BB5805="S",IF(Q5805="1. Aceitou o programa",IF(OR(X5805="Não se Aplica",X5805=""),IF(OR(W5805="Não se Aplica",W5805=""),0,W5805-V5805),AVERAGE(X5805-W5805,W5805-V5805)),0),0)</f>
        <v>0</v>
      </c>
      <c r="BA5805" s="209">
        <f>IF(BB5805="S",IF(AND(Q5805="1. Aceitou o programa",AH5805="Realizada"),IFERROR(IF(AG5805="",0,AG5805-R5805),0),0),0)</f>
        <v>0</v>
      </c>
      <c r="BB5805" s="209" t="str">
        <f>_xlfn.XLOOKUP(U5805,'Lista Suspensa'!$AA$20:$AA$23,'Lista Suspensa'!$AB$20:$AB$23,"N/A")</f>
        <v>S</v>
      </c>
    </row>
    <row r="5806" spans="1:54" ht="12" customHeight="1">
      <c r="A5806" s="151" t="s">
        <v>54</v>
      </c>
      <c r="B5806" s="152">
        <v>46112</v>
      </c>
      <c r="C5806" s="153" t="s">
        <v>55</v>
      </c>
      <c r="D5806" s="153" t="s">
        <v>56</v>
      </c>
      <c r="E5806" s="244">
        <v>93155887</v>
      </c>
      <c r="F5806" s="144" t="s">
        <v>10094</v>
      </c>
      <c r="G5806" s="230"/>
      <c r="H5806" s="154">
        <v>31348</v>
      </c>
      <c r="I5806" s="153">
        <v>40</v>
      </c>
      <c r="J5806" s="148" t="s">
        <v>58</v>
      </c>
      <c r="K5806" s="153" t="s">
        <v>101</v>
      </c>
      <c r="L5806" s="153"/>
      <c r="M5806" s="153"/>
      <c r="N5806" s="153"/>
      <c r="O5806" s="155">
        <v>21968145976</v>
      </c>
      <c r="P5806" s="156" t="s">
        <v>60</v>
      </c>
      <c r="Q5806" s="157" t="s">
        <v>8211</v>
      </c>
      <c r="R5806" s="158"/>
      <c r="S5806" s="159"/>
      <c r="T5806" s="159" t="s">
        <v>6983</v>
      </c>
      <c r="U5806" s="159" t="s">
        <v>8212</v>
      </c>
      <c r="V5806" s="154">
        <v>46147</v>
      </c>
      <c r="W5806" s="154">
        <v>46155</v>
      </c>
      <c r="X5806" s="154"/>
      <c r="Y5806" s="160"/>
      <c r="Z5806" s="160"/>
      <c r="AA5806" s="153"/>
      <c r="AB5806" s="153"/>
      <c r="AC5806" s="182" t="e">
        <f t="shared" si="182"/>
        <v>#DIV/0!</v>
      </c>
      <c r="AD5806" s="153" t="e">
        <f t="shared" si="183"/>
        <v>#DIV/0!</v>
      </c>
      <c r="AE5806" s="207"/>
      <c r="AF5806" s="153"/>
      <c r="AG5806" s="159"/>
      <c r="AH5806" s="153"/>
      <c r="AI5806" s="161"/>
      <c r="AJ5806" s="153"/>
      <c r="AK5806" s="153"/>
      <c r="AL5806" s="207"/>
      <c r="AM5806" s="207"/>
      <c r="AN5806" s="207"/>
      <c r="AO5806" s="207"/>
      <c r="AP5806" s="147" t="s">
        <v>54</v>
      </c>
      <c r="AQ5806" s="147"/>
      <c r="AR5806" s="147"/>
      <c r="AS5806" s="209" t="s">
        <v>68</v>
      </c>
      <c r="AT5806" s="223" t="str">
        <f>MONTH(B5806)&amp;"/"&amp;YEAR(B5806)</f>
        <v>3/2026</v>
      </c>
      <c r="AU5806" s="223">
        <f>WEEKNUM(B5806)-WEEKNUM(EOMONTH(B5806,-1)+1)+1</f>
        <v>5</v>
      </c>
      <c r="AV5806" s="209" t="str">
        <f>MONTH(R5806)&amp;"/"&amp;YEAR(R5806)</f>
        <v>1/1900</v>
      </c>
      <c r="AW5806" s="209" t="e">
        <f>WEEKNUM(R5806)-WEEKNUM(EOMONTH(R5806,-1)+1)+1</f>
        <v>#NUM!</v>
      </c>
      <c r="AX5806" s="209">
        <f>IF(BB5806="S",IF(Q5806="1. Aceitou o programa",R5806-B5806,0),0)</f>
        <v>0</v>
      </c>
      <c r="AY5806" s="209">
        <f>IF(BB5806="S",IF(AND(S5806&lt;&gt;"",R5806&lt;&gt;""),S5806-R5806,0),0)</f>
        <v>0</v>
      </c>
      <c r="AZ5806" s="209">
        <f>IF(BB5806="S",IF(Q5806="1. Aceitou o programa",IF(OR(X5806="Não se Aplica",X5806=""),IF(OR(W5806="Não se Aplica",W5806=""),0,W5806-V5806),AVERAGE(X5806-W5806,W5806-V5806)),0),0)</f>
        <v>0</v>
      </c>
      <c r="BA5806" s="209">
        <f>IF(BB5806="S",IF(AND(Q5806="1. Aceitou o programa",AH5806="Realizada"),IFERROR(IF(AG5806="",0,AG5806-R5806),0),0),0)</f>
        <v>0</v>
      </c>
      <c r="BB5806" s="209" t="str">
        <f>_xlfn.XLOOKUP(U5806,'Lista Suspensa'!$AA$20:$AA$23,'Lista Suspensa'!$AB$20:$AB$23,"N/A")</f>
        <v>S</v>
      </c>
    </row>
    <row r="5807" spans="1:54" ht="12" customHeight="1">
      <c r="A5807" s="151" t="s">
        <v>54</v>
      </c>
      <c r="B5807" s="152">
        <v>46112</v>
      </c>
      <c r="C5807" s="153" t="s">
        <v>55</v>
      </c>
      <c r="D5807" s="153" t="s">
        <v>56</v>
      </c>
      <c r="E5807" s="244">
        <v>93859694</v>
      </c>
      <c r="F5807" s="144" t="s">
        <v>10095</v>
      </c>
      <c r="G5807" s="230"/>
      <c r="H5807" s="154">
        <v>31453</v>
      </c>
      <c r="I5807" s="153">
        <v>40</v>
      </c>
      <c r="J5807" s="148" t="s">
        <v>70</v>
      </c>
      <c r="K5807" s="153" t="s">
        <v>101</v>
      </c>
      <c r="L5807" s="153"/>
      <c r="M5807" s="153"/>
      <c r="N5807" s="153"/>
      <c r="O5807" s="155">
        <v>21976903285</v>
      </c>
      <c r="P5807" s="156" t="s">
        <v>60</v>
      </c>
      <c r="Q5807" s="157" t="s">
        <v>8211</v>
      </c>
      <c r="R5807" s="158"/>
      <c r="S5807" s="159"/>
      <c r="T5807" s="159" t="s">
        <v>6983</v>
      </c>
      <c r="U5807" s="159" t="s">
        <v>8212</v>
      </c>
      <c r="V5807" s="154">
        <v>46147</v>
      </c>
      <c r="W5807" s="154">
        <v>46155</v>
      </c>
      <c r="X5807" s="154"/>
      <c r="Y5807" s="160"/>
      <c r="Z5807" s="160"/>
      <c r="AA5807" s="153"/>
      <c r="AB5807" s="153"/>
      <c r="AC5807" s="182" t="e">
        <f t="shared" si="182"/>
        <v>#DIV/0!</v>
      </c>
      <c r="AD5807" s="153" t="e">
        <f t="shared" si="183"/>
        <v>#DIV/0!</v>
      </c>
      <c r="AE5807" s="207"/>
      <c r="AF5807" s="153"/>
      <c r="AG5807" s="159"/>
      <c r="AH5807" s="153"/>
      <c r="AI5807" s="161"/>
      <c r="AJ5807" s="153"/>
      <c r="AK5807" s="153"/>
      <c r="AL5807" s="207" t="s">
        <v>85</v>
      </c>
      <c r="AM5807" s="207" t="s">
        <v>86</v>
      </c>
      <c r="AN5807" s="207" t="s">
        <v>191</v>
      </c>
      <c r="AO5807" s="207"/>
      <c r="AP5807" s="147" t="s">
        <v>54</v>
      </c>
      <c r="AQ5807" s="147"/>
      <c r="AR5807" s="147"/>
      <c r="AS5807" s="209" t="s">
        <v>68</v>
      </c>
      <c r="AT5807" s="223" t="str">
        <f>MONTH(B5807)&amp;"/"&amp;YEAR(B5807)</f>
        <v>3/2026</v>
      </c>
      <c r="AU5807" s="223">
        <f>WEEKNUM(B5807)-WEEKNUM(EOMONTH(B5807,-1)+1)+1</f>
        <v>5</v>
      </c>
      <c r="AV5807" s="209" t="str">
        <f>MONTH(R5807)&amp;"/"&amp;YEAR(R5807)</f>
        <v>1/1900</v>
      </c>
      <c r="AW5807" s="209" t="e">
        <f>WEEKNUM(R5807)-WEEKNUM(EOMONTH(R5807,-1)+1)+1</f>
        <v>#NUM!</v>
      </c>
      <c r="AX5807" s="209">
        <f>IF(BB5807="S",IF(Q5807="1. Aceitou o programa",R5807-B5807,0),0)</f>
        <v>0</v>
      </c>
      <c r="AY5807" s="209">
        <f>IF(BB5807="S",IF(AND(S5807&lt;&gt;"",R5807&lt;&gt;""),S5807-R5807,0),0)</f>
        <v>0</v>
      </c>
      <c r="AZ5807" s="209">
        <f>IF(BB5807="S",IF(Q5807="1. Aceitou o programa",IF(OR(X5807="Não se Aplica",X5807=""),IF(OR(W5807="Não se Aplica",W5807=""),0,W5807-V5807),AVERAGE(X5807-W5807,W5807-V5807)),0),0)</f>
        <v>0</v>
      </c>
      <c r="BA5807" s="209">
        <f>IF(BB5807="S",IF(AND(Q5807="1. Aceitou o programa",AH5807="Realizada"),IFERROR(IF(AG5807="",0,AG5807-R5807),0),0),0)</f>
        <v>0</v>
      </c>
      <c r="BB5807" s="209" t="str">
        <f>_xlfn.XLOOKUP(U5807,'Lista Suspensa'!$AA$20:$AA$23,'Lista Suspensa'!$AB$20:$AB$23,"N/A")</f>
        <v>S</v>
      </c>
    </row>
    <row r="5808" spans="1:54" ht="12" customHeight="1">
      <c r="A5808" s="151" t="s">
        <v>54</v>
      </c>
      <c r="B5808" s="152">
        <v>46112</v>
      </c>
      <c r="C5808" s="153" t="s">
        <v>55</v>
      </c>
      <c r="D5808" s="153" t="s">
        <v>56</v>
      </c>
      <c r="E5808" s="244">
        <v>93955116</v>
      </c>
      <c r="F5808" s="144" t="s">
        <v>10096</v>
      </c>
      <c r="G5808" s="230"/>
      <c r="H5808" s="154">
        <v>31455</v>
      </c>
      <c r="I5808" s="153">
        <v>40</v>
      </c>
      <c r="J5808" s="148" t="s">
        <v>70</v>
      </c>
      <c r="K5808" s="153" t="s">
        <v>101</v>
      </c>
      <c r="L5808" s="153"/>
      <c r="M5808" s="153"/>
      <c r="N5808" s="153"/>
      <c r="O5808" s="155">
        <v>21999999999</v>
      </c>
      <c r="P5808" s="156" t="s">
        <v>60</v>
      </c>
      <c r="Q5808" s="157" t="s">
        <v>8211</v>
      </c>
      <c r="R5808" s="158"/>
      <c r="S5808" s="159"/>
      <c r="T5808" s="159" t="s">
        <v>6983</v>
      </c>
      <c r="U5808" s="159" t="s">
        <v>8212</v>
      </c>
      <c r="V5808" s="154">
        <v>46147</v>
      </c>
      <c r="W5808" s="154">
        <v>46155</v>
      </c>
      <c r="X5808" s="154"/>
      <c r="Y5808" s="160"/>
      <c r="Z5808" s="160"/>
      <c r="AA5808" s="153"/>
      <c r="AB5808" s="153"/>
      <c r="AC5808" s="182" t="e">
        <f t="shared" si="182"/>
        <v>#DIV/0!</v>
      </c>
      <c r="AD5808" s="153" t="e">
        <f t="shared" si="183"/>
        <v>#DIV/0!</v>
      </c>
      <c r="AE5808" s="207"/>
      <c r="AF5808" s="153"/>
      <c r="AG5808" s="159"/>
      <c r="AH5808" s="153"/>
      <c r="AI5808" s="161"/>
      <c r="AJ5808" s="153"/>
      <c r="AK5808" s="153"/>
      <c r="AL5808" s="207"/>
      <c r="AM5808" s="207"/>
      <c r="AN5808" s="207"/>
      <c r="AO5808" s="207"/>
      <c r="AP5808" s="147" t="s">
        <v>54</v>
      </c>
      <c r="AQ5808" s="147"/>
      <c r="AR5808" s="147"/>
      <c r="AS5808" s="209" t="s">
        <v>68</v>
      </c>
      <c r="AT5808" s="223" t="str">
        <f>MONTH(B5808)&amp;"/"&amp;YEAR(B5808)</f>
        <v>3/2026</v>
      </c>
      <c r="AU5808" s="223">
        <f>WEEKNUM(B5808)-WEEKNUM(EOMONTH(B5808,-1)+1)+1</f>
        <v>5</v>
      </c>
      <c r="AV5808" s="209" t="str">
        <f>MONTH(R5808)&amp;"/"&amp;YEAR(R5808)</f>
        <v>1/1900</v>
      </c>
      <c r="AW5808" s="209" t="e">
        <f>WEEKNUM(R5808)-WEEKNUM(EOMONTH(R5808,-1)+1)+1</f>
        <v>#NUM!</v>
      </c>
      <c r="AX5808" s="209">
        <f>IF(BB5808="S",IF(Q5808="1. Aceitou o programa",R5808-B5808,0),0)</f>
        <v>0</v>
      </c>
      <c r="AY5808" s="209">
        <f>IF(BB5808="S",IF(AND(S5808&lt;&gt;"",R5808&lt;&gt;""),S5808-R5808,0),0)</f>
        <v>0</v>
      </c>
      <c r="AZ5808" s="209">
        <f>IF(BB5808="S",IF(Q5808="1. Aceitou o programa",IF(OR(X5808="Não se Aplica",X5808=""),IF(OR(W5808="Não se Aplica",W5808=""),0,W5808-V5808),AVERAGE(X5808-W5808,W5808-V5808)),0),0)</f>
        <v>0</v>
      </c>
      <c r="BA5808" s="209">
        <f>IF(BB5808="S",IF(AND(Q5808="1. Aceitou o programa",AH5808="Realizada"),IFERROR(IF(AG5808="",0,AG5808-R5808),0),0),0)</f>
        <v>0</v>
      </c>
      <c r="BB5808" s="209" t="str">
        <f>_xlfn.XLOOKUP(U5808,'Lista Suspensa'!$AA$20:$AA$23,'Lista Suspensa'!$AB$20:$AB$23,"N/A")</f>
        <v>S</v>
      </c>
    </row>
    <row r="5809" spans="1:54" ht="12" customHeight="1">
      <c r="A5809" s="151" t="s">
        <v>54</v>
      </c>
      <c r="B5809" s="152">
        <v>46112</v>
      </c>
      <c r="C5809" s="153" t="s">
        <v>55</v>
      </c>
      <c r="D5809" s="153" t="s">
        <v>56</v>
      </c>
      <c r="E5809" s="244">
        <v>93521586</v>
      </c>
      <c r="F5809" s="144" t="s">
        <v>10097</v>
      </c>
      <c r="G5809" s="230"/>
      <c r="H5809" s="154">
        <v>31462</v>
      </c>
      <c r="I5809" s="153">
        <v>40</v>
      </c>
      <c r="J5809" s="148" t="s">
        <v>70</v>
      </c>
      <c r="K5809" s="153" t="s">
        <v>101</v>
      </c>
      <c r="L5809" s="153"/>
      <c r="M5809" s="153"/>
      <c r="N5809" s="153"/>
      <c r="O5809" s="155">
        <v>21980694563</v>
      </c>
      <c r="P5809" s="156" t="s">
        <v>60</v>
      </c>
      <c r="Q5809" s="157" t="s">
        <v>8211</v>
      </c>
      <c r="R5809" s="158"/>
      <c r="S5809" s="159"/>
      <c r="T5809" s="159" t="s">
        <v>6983</v>
      </c>
      <c r="U5809" s="159" t="s">
        <v>8212</v>
      </c>
      <c r="V5809" s="154">
        <v>46147</v>
      </c>
      <c r="W5809" s="154">
        <v>46155</v>
      </c>
      <c r="X5809" s="154"/>
      <c r="Y5809" s="160"/>
      <c r="Z5809" s="160"/>
      <c r="AA5809" s="153"/>
      <c r="AB5809" s="153"/>
      <c r="AC5809" s="182" t="e">
        <f t="shared" si="182"/>
        <v>#DIV/0!</v>
      </c>
      <c r="AD5809" s="153" t="e">
        <f t="shared" si="183"/>
        <v>#DIV/0!</v>
      </c>
      <c r="AE5809" s="207"/>
      <c r="AF5809" s="153"/>
      <c r="AG5809" s="159"/>
      <c r="AH5809" s="153"/>
      <c r="AI5809" s="161"/>
      <c r="AJ5809" s="153"/>
      <c r="AK5809" s="153"/>
      <c r="AL5809" s="207"/>
      <c r="AM5809" s="207"/>
      <c r="AN5809" s="207"/>
      <c r="AO5809" s="207"/>
      <c r="AP5809" s="147" t="s">
        <v>54</v>
      </c>
      <c r="AQ5809" s="147"/>
      <c r="AR5809" s="147"/>
      <c r="AS5809" s="209" t="s">
        <v>68</v>
      </c>
      <c r="AT5809" s="223" t="str">
        <f>MONTH(B5809)&amp;"/"&amp;YEAR(B5809)</f>
        <v>3/2026</v>
      </c>
      <c r="AU5809" s="223">
        <f>WEEKNUM(B5809)-WEEKNUM(EOMONTH(B5809,-1)+1)+1</f>
        <v>5</v>
      </c>
      <c r="AV5809" s="209" t="str">
        <f>MONTH(R5809)&amp;"/"&amp;YEAR(R5809)</f>
        <v>1/1900</v>
      </c>
      <c r="AW5809" s="209" t="e">
        <f>WEEKNUM(R5809)-WEEKNUM(EOMONTH(R5809,-1)+1)+1</f>
        <v>#NUM!</v>
      </c>
      <c r="AX5809" s="209">
        <f>IF(BB5809="S",IF(Q5809="1. Aceitou o programa",R5809-B5809,0),0)</f>
        <v>0</v>
      </c>
      <c r="AY5809" s="209">
        <f>IF(BB5809="S",IF(AND(S5809&lt;&gt;"",R5809&lt;&gt;""),S5809-R5809,0),0)</f>
        <v>0</v>
      </c>
      <c r="AZ5809" s="209">
        <f>IF(BB5809="S",IF(Q5809="1. Aceitou o programa",IF(OR(X5809="Não se Aplica",X5809=""),IF(OR(W5809="Não se Aplica",W5809=""),0,W5809-V5809),AVERAGE(X5809-W5809,W5809-V5809)),0),0)</f>
        <v>0</v>
      </c>
      <c r="BA5809" s="209">
        <f>IF(BB5809="S",IF(AND(Q5809="1. Aceitou o programa",AH5809="Realizada"),IFERROR(IF(AG5809="",0,AG5809-R5809),0),0),0)</f>
        <v>0</v>
      </c>
      <c r="BB5809" s="209" t="str">
        <f>_xlfn.XLOOKUP(U5809,'Lista Suspensa'!$AA$20:$AA$23,'Lista Suspensa'!$AB$20:$AB$23,"N/A")</f>
        <v>S</v>
      </c>
    </row>
    <row r="5810" spans="1:54" ht="12" customHeight="1">
      <c r="A5810" s="151" t="s">
        <v>54</v>
      </c>
      <c r="B5810" s="152">
        <v>46112</v>
      </c>
      <c r="C5810" s="153" t="s">
        <v>55</v>
      </c>
      <c r="D5810" s="153" t="s">
        <v>56</v>
      </c>
      <c r="E5810" s="244">
        <v>95100162</v>
      </c>
      <c r="F5810" s="144" t="s">
        <v>10098</v>
      </c>
      <c r="G5810" s="230"/>
      <c r="H5810" s="154">
        <v>31510</v>
      </c>
      <c r="I5810" s="153">
        <v>40</v>
      </c>
      <c r="J5810" s="148" t="s">
        <v>58</v>
      </c>
      <c r="K5810" s="153" t="s">
        <v>101</v>
      </c>
      <c r="L5810" s="153"/>
      <c r="M5810" s="153"/>
      <c r="N5810" s="153"/>
      <c r="O5810" s="155">
        <v>21969170747</v>
      </c>
      <c r="P5810" s="156" t="s">
        <v>60</v>
      </c>
      <c r="Q5810" s="157" t="s">
        <v>8211</v>
      </c>
      <c r="R5810" s="158"/>
      <c r="S5810" s="159"/>
      <c r="T5810" s="159" t="s">
        <v>6983</v>
      </c>
      <c r="U5810" s="159" t="s">
        <v>8212</v>
      </c>
      <c r="V5810" s="154">
        <v>46147</v>
      </c>
      <c r="W5810" s="154">
        <v>46155</v>
      </c>
      <c r="X5810" s="154"/>
      <c r="Y5810" s="160"/>
      <c r="Z5810" s="160"/>
      <c r="AA5810" s="153"/>
      <c r="AB5810" s="153"/>
      <c r="AC5810" s="182" t="e">
        <f t="shared" si="182"/>
        <v>#DIV/0!</v>
      </c>
      <c r="AD5810" s="153" t="e">
        <f t="shared" si="183"/>
        <v>#DIV/0!</v>
      </c>
      <c r="AE5810" s="207"/>
      <c r="AF5810" s="153"/>
      <c r="AG5810" s="159"/>
      <c r="AH5810" s="153"/>
      <c r="AI5810" s="161"/>
      <c r="AJ5810" s="153"/>
      <c r="AK5810" s="153"/>
      <c r="AL5810" s="207"/>
      <c r="AM5810" s="207"/>
      <c r="AN5810" s="207"/>
      <c r="AO5810" s="207"/>
      <c r="AP5810" s="147" t="s">
        <v>54</v>
      </c>
      <c r="AQ5810" s="147"/>
      <c r="AR5810" s="147"/>
      <c r="AS5810" s="209" t="s">
        <v>68</v>
      </c>
      <c r="AT5810" s="223" t="str">
        <f>MONTH(B5810)&amp;"/"&amp;YEAR(B5810)</f>
        <v>3/2026</v>
      </c>
      <c r="AU5810" s="223">
        <f>WEEKNUM(B5810)-WEEKNUM(EOMONTH(B5810,-1)+1)+1</f>
        <v>5</v>
      </c>
      <c r="AV5810" s="209" t="str">
        <f>MONTH(R5810)&amp;"/"&amp;YEAR(R5810)</f>
        <v>1/1900</v>
      </c>
      <c r="AW5810" s="209" t="e">
        <f>WEEKNUM(R5810)-WEEKNUM(EOMONTH(R5810,-1)+1)+1</f>
        <v>#NUM!</v>
      </c>
      <c r="AX5810" s="209">
        <f>IF(BB5810="S",IF(Q5810="1. Aceitou o programa",R5810-B5810,0),0)</f>
        <v>0</v>
      </c>
      <c r="AY5810" s="209">
        <f>IF(BB5810="S",IF(AND(S5810&lt;&gt;"",R5810&lt;&gt;""),S5810-R5810,0),0)</f>
        <v>0</v>
      </c>
      <c r="AZ5810" s="209">
        <f>IF(BB5810="S",IF(Q5810="1. Aceitou o programa",IF(OR(X5810="Não se Aplica",X5810=""),IF(OR(W5810="Não se Aplica",W5810=""),0,W5810-V5810),AVERAGE(X5810-W5810,W5810-V5810)),0),0)</f>
        <v>0</v>
      </c>
      <c r="BA5810" s="209">
        <f>IF(BB5810="S",IF(AND(Q5810="1. Aceitou o programa",AH5810="Realizada"),IFERROR(IF(AG5810="",0,AG5810-R5810),0),0),0)</f>
        <v>0</v>
      </c>
      <c r="BB5810" s="209" t="str">
        <f>_xlfn.XLOOKUP(U5810,'Lista Suspensa'!$AA$20:$AA$23,'Lista Suspensa'!$AB$20:$AB$23,"N/A")</f>
        <v>S</v>
      </c>
    </row>
    <row r="5811" spans="1:54" ht="12" customHeight="1">
      <c r="A5811" s="151" t="s">
        <v>54</v>
      </c>
      <c r="B5811" s="152">
        <v>46112</v>
      </c>
      <c r="C5811" s="153" t="s">
        <v>55</v>
      </c>
      <c r="D5811" s="153" t="s">
        <v>56</v>
      </c>
      <c r="E5811" s="244">
        <v>410565300</v>
      </c>
      <c r="F5811" s="144" t="s">
        <v>10099</v>
      </c>
      <c r="G5811" s="230"/>
      <c r="H5811" s="154">
        <v>31514</v>
      </c>
      <c r="I5811" s="153">
        <v>40</v>
      </c>
      <c r="J5811" s="148" t="s">
        <v>70</v>
      </c>
      <c r="K5811" s="153" t="s">
        <v>101</v>
      </c>
      <c r="L5811" s="153"/>
      <c r="M5811" s="153"/>
      <c r="N5811" s="153"/>
      <c r="O5811" s="155">
        <v>21999793959</v>
      </c>
      <c r="P5811" s="156" t="s">
        <v>60</v>
      </c>
      <c r="Q5811" s="157" t="s">
        <v>8211</v>
      </c>
      <c r="R5811" s="158"/>
      <c r="S5811" s="159"/>
      <c r="T5811" s="159" t="s">
        <v>6983</v>
      </c>
      <c r="U5811" s="159" t="s">
        <v>8212</v>
      </c>
      <c r="V5811" s="154">
        <v>46147</v>
      </c>
      <c r="W5811" s="154">
        <v>46155</v>
      </c>
      <c r="X5811" s="154"/>
      <c r="Y5811" s="160"/>
      <c r="Z5811" s="160"/>
      <c r="AA5811" s="153"/>
      <c r="AB5811" s="153"/>
      <c r="AC5811" s="182" t="e">
        <f t="shared" si="182"/>
        <v>#DIV/0!</v>
      </c>
      <c r="AD5811" s="153" t="e">
        <f t="shared" si="183"/>
        <v>#DIV/0!</v>
      </c>
      <c r="AE5811" s="207"/>
      <c r="AF5811" s="153"/>
      <c r="AG5811" s="159"/>
      <c r="AH5811" s="153"/>
      <c r="AI5811" s="161"/>
      <c r="AJ5811" s="153"/>
      <c r="AK5811" s="153"/>
      <c r="AL5811" s="207"/>
      <c r="AM5811" s="207"/>
      <c r="AN5811" s="207"/>
      <c r="AO5811" s="207"/>
      <c r="AP5811" s="147" t="s">
        <v>54</v>
      </c>
      <c r="AQ5811" s="147"/>
      <c r="AR5811" s="147"/>
      <c r="AS5811" s="209" t="s">
        <v>68</v>
      </c>
      <c r="AT5811" s="223" t="str">
        <f>MONTH(B5811)&amp;"/"&amp;YEAR(B5811)</f>
        <v>3/2026</v>
      </c>
      <c r="AU5811" s="223">
        <f>WEEKNUM(B5811)-WEEKNUM(EOMONTH(B5811,-1)+1)+1</f>
        <v>5</v>
      </c>
      <c r="AV5811" s="209" t="str">
        <f>MONTH(R5811)&amp;"/"&amp;YEAR(R5811)</f>
        <v>1/1900</v>
      </c>
      <c r="AW5811" s="209" t="e">
        <f>WEEKNUM(R5811)-WEEKNUM(EOMONTH(R5811,-1)+1)+1</f>
        <v>#NUM!</v>
      </c>
      <c r="AX5811" s="209">
        <f>IF(BB5811="S",IF(Q5811="1. Aceitou o programa",R5811-B5811,0),0)</f>
        <v>0</v>
      </c>
      <c r="AY5811" s="209">
        <f>IF(BB5811="S",IF(AND(S5811&lt;&gt;"",R5811&lt;&gt;""),S5811-R5811,0),0)</f>
        <v>0</v>
      </c>
      <c r="AZ5811" s="209">
        <f>IF(BB5811="S",IF(Q5811="1. Aceitou o programa",IF(OR(X5811="Não se Aplica",X5811=""),IF(OR(W5811="Não se Aplica",W5811=""),0,W5811-V5811),AVERAGE(X5811-W5811,W5811-V5811)),0),0)</f>
        <v>0</v>
      </c>
      <c r="BA5811" s="209">
        <f>IF(BB5811="S",IF(AND(Q5811="1. Aceitou o programa",AH5811="Realizada"),IFERROR(IF(AG5811="",0,AG5811-R5811),0),0),0)</f>
        <v>0</v>
      </c>
      <c r="BB5811" s="209" t="str">
        <f>_xlfn.XLOOKUP(U5811,'Lista Suspensa'!$AA$20:$AA$23,'Lista Suspensa'!$AB$20:$AB$23,"N/A")</f>
        <v>S</v>
      </c>
    </row>
    <row r="5812" spans="1:54" ht="12" customHeight="1">
      <c r="A5812" s="151" t="s">
        <v>54</v>
      </c>
      <c r="B5812" s="152">
        <v>46112</v>
      </c>
      <c r="C5812" s="153" t="s">
        <v>55</v>
      </c>
      <c r="D5812" s="153" t="s">
        <v>56</v>
      </c>
      <c r="E5812" s="244">
        <v>95657856</v>
      </c>
      <c r="F5812" s="144" t="s">
        <v>10100</v>
      </c>
      <c r="G5812" s="230"/>
      <c r="H5812" s="154">
        <v>31632</v>
      </c>
      <c r="I5812" s="153">
        <v>39</v>
      </c>
      <c r="J5812" s="148" t="s">
        <v>70</v>
      </c>
      <c r="K5812" s="153" t="s">
        <v>101</v>
      </c>
      <c r="L5812" s="153"/>
      <c r="M5812" s="153"/>
      <c r="N5812" s="153"/>
      <c r="O5812" s="155">
        <v>21975247060</v>
      </c>
      <c r="P5812" s="156" t="s">
        <v>60</v>
      </c>
      <c r="Q5812" s="157" t="s">
        <v>8211</v>
      </c>
      <c r="R5812" s="158"/>
      <c r="S5812" s="159"/>
      <c r="T5812" s="159" t="s">
        <v>6983</v>
      </c>
      <c r="U5812" s="159" t="s">
        <v>8212</v>
      </c>
      <c r="V5812" s="154">
        <v>46147</v>
      </c>
      <c r="W5812" s="154">
        <v>46155</v>
      </c>
      <c r="X5812" s="154"/>
      <c r="Y5812" s="160"/>
      <c r="Z5812" s="160"/>
      <c r="AA5812" s="153"/>
      <c r="AB5812" s="153"/>
      <c r="AC5812" s="182" t="e">
        <f t="shared" si="182"/>
        <v>#DIV/0!</v>
      </c>
      <c r="AD5812" s="153" t="e">
        <f t="shared" si="183"/>
        <v>#DIV/0!</v>
      </c>
      <c r="AE5812" s="207"/>
      <c r="AF5812" s="153"/>
      <c r="AG5812" s="159"/>
      <c r="AH5812" s="153"/>
      <c r="AI5812" s="161"/>
      <c r="AJ5812" s="153"/>
      <c r="AK5812" s="153"/>
      <c r="AL5812" s="207"/>
      <c r="AM5812" s="207"/>
      <c r="AN5812" s="207"/>
      <c r="AO5812" s="207"/>
      <c r="AP5812" s="147" t="s">
        <v>54</v>
      </c>
      <c r="AQ5812" s="147"/>
      <c r="AR5812" s="147"/>
      <c r="AS5812" s="209" t="s">
        <v>68</v>
      </c>
      <c r="AT5812" s="223" t="str">
        <f>MONTH(B5812)&amp;"/"&amp;YEAR(B5812)</f>
        <v>3/2026</v>
      </c>
      <c r="AU5812" s="223">
        <f>WEEKNUM(B5812)-WEEKNUM(EOMONTH(B5812,-1)+1)+1</f>
        <v>5</v>
      </c>
      <c r="AV5812" s="209" t="str">
        <f>MONTH(R5812)&amp;"/"&amp;YEAR(R5812)</f>
        <v>1/1900</v>
      </c>
      <c r="AW5812" s="209" t="e">
        <f>WEEKNUM(R5812)-WEEKNUM(EOMONTH(R5812,-1)+1)+1</f>
        <v>#NUM!</v>
      </c>
      <c r="AX5812" s="209">
        <f>IF(BB5812="S",IF(Q5812="1. Aceitou o programa",R5812-B5812,0),0)</f>
        <v>0</v>
      </c>
      <c r="AY5812" s="209">
        <f>IF(BB5812="S",IF(AND(S5812&lt;&gt;"",R5812&lt;&gt;""),S5812-R5812,0),0)</f>
        <v>0</v>
      </c>
      <c r="AZ5812" s="209">
        <f>IF(BB5812="S",IF(Q5812="1. Aceitou o programa",IF(OR(X5812="Não se Aplica",X5812=""),IF(OR(W5812="Não se Aplica",W5812=""),0,W5812-V5812),AVERAGE(X5812-W5812,W5812-V5812)),0),0)</f>
        <v>0</v>
      </c>
      <c r="BA5812" s="209">
        <f>IF(BB5812="S",IF(AND(Q5812="1. Aceitou o programa",AH5812="Realizada"),IFERROR(IF(AG5812="",0,AG5812-R5812),0),0),0)</f>
        <v>0</v>
      </c>
      <c r="BB5812" s="209" t="str">
        <f>_xlfn.XLOOKUP(U5812,'Lista Suspensa'!$AA$20:$AA$23,'Lista Suspensa'!$AB$20:$AB$23,"N/A")</f>
        <v>S</v>
      </c>
    </row>
    <row r="5813" spans="1:54" ht="12" customHeight="1">
      <c r="A5813" s="151" t="s">
        <v>54</v>
      </c>
      <c r="B5813" s="152">
        <v>46112</v>
      </c>
      <c r="C5813" s="153" t="s">
        <v>55</v>
      </c>
      <c r="D5813" s="153" t="s">
        <v>56</v>
      </c>
      <c r="E5813" s="244">
        <v>93850269</v>
      </c>
      <c r="F5813" s="144" t="s">
        <v>10101</v>
      </c>
      <c r="G5813" s="230"/>
      <c r="H5813" s="154">
        <v>31856</v>
      </c>
      <c r="I5813" s="153">
        <v>39</v>
      </c>
      <c r="J5813" s="148" t="s">
        <v>70</v>
      </c>
      <c r="K5813" s="153" t="s">
        <v>101</v>
      </c>
      <c r="L5813" s="153"/>
      <c r="M5813" s="153"/>
      <c r="N5813" s="153"/>
      <c r="O5813" s="155">
        <v>11919789084</v>
      </c>
      <c r="P5813" s="156" t="s">
        <v>60</v>
      </c>
      <c r="Q5813" s="157" t="s">
        <v>8211</v>
      </c>
      <c r="R5813" s="158"/>
      <c r="S5813" s="159"/>
      <c r="T5813" s="159" t="s">
        <v>6983</v>
      </c>
      <c r="U5813" s="159" t="s">
        <v>8212</v>
      </c>
      <c r="V5813" s="154">
        <v>46147</v>
      </c>
      <c r="W5813" s="154">
        <v>46155</v>
      </c>
      <c r="X5813" s="154"/>
      <c r="Y5813" s="160"/>
      <c r="Z5813" s="160"/>
      <c r="AA5813" s="153"/>
      <c r="AB5813" s="153"/>
      <c r="AC5813" s="182" t="e">
        <f t="shared" si="182"/>
        <v>#DIV/0!</v>
      </c>
      <c r="AD5813" s="153" t="e">
        <f t="shared" si="183"/>
        <v>#DIV/0!</v>
      </c>
      <c r="AE5813" s="207"/>
      <c r="AF5813" s="153"/>
      <c r="AG5813" s="159"/>
      <c r="AH5813" s="153"/>
      <c r="AI5813" s="161"/>
      <c r="AJ5813" s="153"/>
      <c r="AK5813" s="153"/>
      <c r="AL5813" s="207"/>
      <c r="AM5813" s="207"/>
      <c r="AN5813" s="207"/>
      <c r="AO5813" s="207"/>
      <c r="AP5813" s="147" t="s">
        <v>54</v>
      </c>
      <c r="AQ5813" s="147"/>
      <c r="AR5813" s="147"/>
      <c r="AS5813" s="209" t="s">
        <v>68</v>
      </c>
      <c r="AT5813" s="223" t="str">
        <f>MONTH(B5813)&amp;"/"&amp;YEAR(B5813)</f>
        <v>3/2026</v>
      </c>
      <c r="AU5813" s="223">
        <f>WEEKNUM(B5813)-WEEKNUM(EOMONTH(B5813,-1)+1)+1</f>
        <v>5</v>
      </c>
      <c r="AV5813" s="209" t="str">
        <f>MONTH(R5813)&amp;"/"&amp;YEAR(R5813)</f>
        <v>1/1900</v>
      </c>
      <c r="AW5813" s="209" t="e">
        <f>WEEKNUM(R5813)-WEEKNUM(EOMONTH(R5813,-1)+1)+1</f>
        <v>#NUM!</v>
      </c>
      <c r="AX5813" s="209">
        <f>IF(BB5813="S",IF(Q5813="1. Aceitou o programa",R5813-B5813,0),0)</f>
        <v>0</v>
      </c>
      <c r="AY5813" s="209">
        <f>IF(BB5813="S",IF(AND(S5813&lt;&gt;"",R5813&lt;&gt;""),S5813-R5813,0),0)</f>
        <v>0</v>
      </c>
      <c r="AZ5813" s="209">
        <f>IF(BB5813="S",IF(Q5813="1. Aceitou o programa",IF(OR(X5813="Não se Aplica",X5813=""),IF(OR(W5813="Não se Aplica",W5813=""),0,W5813-V5813),AVERAGE(X5813-W5813,W5813-V5813)),0),0)</f>
        <v>0</v>
      </c>
      <c r="BA5813" s="209">
        <f>IF(BB5813="S",IF(AND(Q5813="1. Aceitou o programa",AH5813="Realizada"),IFERROR(IF(AG5813="",0,AG5813-R5813),0),0),0)</f>
        <v>0</v>
      </c>
      <c r="BB5813" s="209" t="str">
        <f>_xlfn.XLOOKUP(U5813,'Lista Suspensa'!$AA$20:$AA$23,'Lista Suspensa'!$AB$20:$AB$23,"N/A")</f>
        <v>S</v>
      </c>
    </row>
    <row r="5814" spans="1:54" ht="12" customHeight="1">
      <c r="A5814" s="151" t="s">
        <v>54</v>
      </c>
      <c r="B5814" s="152">
        <v>46112</v>
      </c>
      <c r="C5814" s="153" t="s">
        <v>55</v>
      </c>
      <c r="D5814" s="153" t="s">
        <v>56</v>
      </c>
      <c r="E5814" s="244">
        <v>93748832</v>
      </c>
      <c r="F5814" s="144" t="s">
        <v>10102</v>
      </c>
      <c r="G5814" s="230"/>
      <c r="H5814" s="154">
        <v>31934</v>
      </c>
      <c r="I5814" s="153">
        <v>38</v>
      </c>
      <c r="J5814" s="148" t="s">
        <v>58</v>
      </c>
      <c r="K5814" s="153" t="s">
        <v>101</v>
      </c>
      <c r="L5814" s="153"/>
      <c r="M5814" s="153"/>
      <c r="N5814" s="153"/>
      <c r="O5814" s="155">
        <v>21964454943</v>
      </c>
      <c r="P5814" s="156" t="s">
        <v>60</v>
      </c>
      <c r="Q5814" s="157" t="s">
        <v>8211</v>
      </c>
      <c r="R5814" s="158"/>
      <c r="S5814" s="159"/>
      <c r="T5814" s="159" t="s">
        <v>6983</v>
      </c>
      <c r="U5814" s="159" t="s">
        <v>8212</v>
      </c>
      <c r="V5814" s="154">
        <v>46147</v>
      </c>
      <c r="W5814" s="154">
        <v>46155</v>
      </c>
      <c r="X5814" s="154"/>
      <c r="Y5814" s="160"/>
      <c r="Z5814" s="160"/>
      <c r="AA5814" s="153"/>
      <c r="AB5814" s="153"/>
      <c r="AC5814" s="182" t="e">
        <f t="shared" si="182"/>
        <v>#DIV/0!</v>
      </c>
      <c r="AD5814" s="153" t="e">
        <f t="shared" si="183"/>
        <v>#DIV/0!</v>
      </c>
      <c r="AE5814" s="207"/>
      <c r="AF5814" s="153"/>
      <c r="AG5814" s="159"/>
      <c r="AH5814" s="153"/>
      <c r="AI5814" s="161"/>
      <c r="AJ5814" s="153"/>
      <c r="AK5814" s="153"/>
      <c r="AL5814" s="207"/>
      <c r="AM5814" s="207"/>
      <c r="AN5814" s="207"/>
      <c r="AO5814" s="207"/>
      <c r="AP5814" s="147" t="s">
        <v>54</v>
      </c>
      <c r="AQ5814" s="147"/>
      <c r="AR5814" s="147"/>
      <c r="AS5814" s="209" t="s">
        <v>68</v>
      </c>
      <c r="AT5814" s="223" t="str">
        <f>MONTH(B5814)&amp;"/"&amp;YEAR(B5814)</f>
        <v>3/2026</v>
      </c>
      <c r="AU5814" s="223">
        <f>WEEKNUM(B5814)-WEEKNUM(EOMONTH(B5814,-1)+1)+1</f>
        <v>5</v>
      </c>
      <c r="AV5814" s="209" t="str">
        <f>MONTH(R5814)&amp;"/"&amp;YEAR(R5814)</f>
        <v>1/1900</v>
      </c>
      <c r="AW5814" s="209" t="e">
        <f>WEEKNUM(R5814)-WEEKNUM(EOMONTH(R5814,-1)+1)+1</f>
        <v>#NUM!</v>
      </c>
      <c r="AX5814" s="209">
        <f>IF(BB5814="S",IF(Q5814="1. Aceitou o programa",R5814-B5814,0),0)</f>
        <v>0</v>
      </c>
      <c r="AY5814" s="209">
        <f>IF(BB5814="S",IF(AND(S5814&lt;&gt;"",R5814&lt;&gt;""),S5814-R5814,0),0)</f>
        <v>0</v>
      </c>
      <c r="AZ5814" s="209">
        <f>IF(BB5814="S",IF(Q5814="1. Aceitou o programa",IF(OR(X5814="Não se Aplica",X5814=""),IF(OR(W5814="Não se Aplica",W5814=""),0,W5814-V5814),AVERAGE(X5814-W5814,W5814-V5814)),0),0)</f>
        <v>0</v>
      </c>
      <c r="BA5814" s="209">
        <f>IF(BB5814="S",IF(AND(Q5814="1. Aceitou o programa",AH5814="Realizada"),IFERROR(IF(AG5814="",0,AG5814-R5814),0),0),0)</f>
        <v>0</v>
      </c>
      <c r="BB5814" s="209" t="str">
        <f>_xlfn.XLOOKUP(U5814,'Lista Suspensa'!$AA$20:$AA$23,'Lista Suspensa'!$AB$20:$AB$23,"N/A")</f>
        <v>S</v>
      </c>
    </row>
    <row r="5815" spans="1:54" ht="12" customHeight="1">
      <c r="A5815" s="151" t="s">
        <v>54</v>
      </c>
      <c r="B5815" s="152">
        <v>46112</v>
      </c>
      <c r="C5815" s="153" t="s">
        <v>55</v>
      </c>
      <c r="D5815" s="153" t="s">
        <v>56</v>
      </c>
      <c r="E5815" s="244">
        <v>95332681</v>
      </c>
      <c r="F5815" s="144" t="s">
        <v>10103</v>
      </c>
      <c r="G5815" s="230"/>
      <c r="H5815" s="154">
        <v>32007</v>
      </c>
      <c r="I5815" s="153">
        <v>38</v>
      </c>
      <c r="J5815" s="148" t="s">
        <v>70</v>
      </c>
      <c r="K5815" s="153" t="s">
        <v>101</v>
      </c>
      <c r="L5815" s="153"/>
      <c r="M5815" s="153"/>
      <c r="N5815" s="153"/>
      <c r="O5815" s="155">
        <v>21972211250</v>
      </c>
      <c r="P5815" s="156" t="s">
        <v>60</v>
      </c>
      <c r="Q5815" s="157" t="s">
        <v>8211</v>
      </c>
      <c r="R5815" s="158"/>
      <c r="S5815" s="159"/>
      <c r="T5815" s="159" t="s">
        <v>6983</v>
      </c>
      <c r="U5815" s="159" t="s">
        <v>8212</v>
      </c>
      <c r="V5815" s="154">
        <v>46147</v>
      </c>
      <c r="W5815" s="154">
        <v>46155</v>
      </c>
      <c r="X5815" s="154"/>
      <c r="Y5815" s="160"/>
      <c r="Z5815" s="160"/>
      <c r="AA5815" s="153"/>
      <c r="AB5815" s="153"/>
      <c r="AC5815" s="182" t="e">
        <f t="shared" si="182"/>
        <v>#DIV/0!</v>
      </c>
      <c r="AD5815" s="153" t="e">
        <f t="shared" si="183"/>
        <v>#DIV/0!</v>
      </c>
      <c r="AE5815" s="207"/>
      <c r="AF5815" s="153"/>
      <c r="AG5815" s="159"/>
      <c r="AH5815" s="153"/>
      <c r="AI5815" s="161"/>
      <c r="AJ5815" s="153"/>
      <c r="AK5815" s="153"/>
      <c r="AL5815" s="207"/>
      <c r="AM5815" s="207"/>
      <c r="AN5815" s="207"/>
      <c r="AO5815" s="207"/>
      <c r="AP5815" s="147" t="s">
        <v>54</v>
      </c>
      <c r="AQ5815" s="147"/>
      <c r="AR5815" s="147"/>
      <c r="AS5815" s="209" t="s">
        <v>68</v>
      </c>
      <c r="AT5815" s="223" t="str">
        <f>MONTH(B5815)&amp;"/"&amp;YEAR(B5815)</f>
        <v>3/2026</v>
      </c>
      <c r="AU5815" s="223">
        <f>WEEKNUM(B5815)-WEEKNUM(EOMONTH(B5815,-1)+1)+1</f>
        <v>5</v>
      </c>
      <c r="AV5815" s="209" t="str">
        <f>MONTH(R5815)&amp;"/"&amp;YEAR(R5815)</f>
        <v>1/1900</v>
      </c>
      <c r="AW5815" s="209" t="e">
        <f>WEEKNUM(R5815)-WEEKNUM(EOMONTH(R5815,-1)+1)+1</f>
        <v>#NUM!</v>
      </c>
      <c r="AX5815" s="209">
        <f>IF(BB5815="S",IF(Q5815="1. Aceitou o programa",R5815-B5815,0),0)</f>
        <v>0</v>
      </c>
      <c r="AY5815" s="209">
        <f>IF(BB5815="S",IF(AND(S5815&lt;&gt;"",R5815&lt;&gt;""),S5815-R5815,0),0)</f>
        <v>0</v>
      </c>
      <c r="AZ5815" s="209">
        <f>IF(BB5815="S",IF(Q5815="1. Aceitou o programa",IF(OR(X5815="Não se Aplica",X5815=""),IF(OR(W5815="Não se Aplica",W5815=""),0,W5815-V5815),AVERAGE(X5815-W5815,W5815-V5815)),0),0)</f>
        <v>0</v>
      </c>
      <c r="BA5815" s="209">
        <f>IF(BB5815="S",IF(AND(Q5815="1. Aceitou o programa",AH5815="Realizada"),IFERROR(IF(AG5815="",0,AG5815-R5815),0),0),0)</f>
        <v>0</v>
      </c>
      <c r="BB5815" s="209" t="str">
        <f>_xlfn.XLOOKUP(U5815,'Lista Suspensa'!$AA$20:$AA$23,'Lista Suspensa'!$AB$20:$AB$23,"N/A")</f>
        <v>S</v>
      </c>
    </row>
    <row r="5816" spans="1:54" ht="12" customHeight="1">
      <c r="A5816" s="151" t="s">
        <v>54</v>
      </c>
      <c r="B5816" s="152">
        <v>46112</v>
      </c>
      <c r="C5816" s="153" t="s">
        <v>55</v>
      </c>
      <c r="D5816" s="153" t="s">
        <v>56</v>
      </c>
      <c r="E5816" s="244">
        <v>93561170</v>
      </c>
      <c r="F5816" s="144" t="s">
        <v>10104</v>
      </c>
      <c r="G5816" s="230"/>
      <c r="H5816" s="154">
        <v>32037</v>
      </c>
      <c r="I5816" s="153">
        <v>38</v>
      </c>
      <c r="J5816" s="148" t="s">
        <v>70</v>
      </c>
      <c r="K5816" s="153" t="s">
        <v>101</v>
      </c>
      <c r="L5816" s="153"/>
      <c r="M5816" s="153"/>
      <c r="N5816" s="153"/>
      <c r="O5816" s="155">
        <v>21998615665</v>
      </c>
      <c r="P5816" s="156" t="s">
        <v>60</v>
      </c>
      <c r="Q5816" s="157" t="s">
        <v>8211</v>
      </c>
      <c r="R5816" s="158"/>
      <c r="S5816" s="159"/>
      <c r="T5816" s="159" t="s">
        <v>6983</v>
      </c>
      <c r="U5816" s="159" t="s">
        <v>8212</v>
      </c>
      <c r="V5816" s="154">
        <v>46147</v>
      </c>
      <c r="W5816" s="154">
        <v>46155</v>
      </c>
      <c r="X5816" s="154"/>
      <c r="Y5816" s="160"/>
      <c r="Z5816" s="160"/>
      <c r="AA5816" s="153"/>
      <c r="AB5816" s="153"/>
      <c r="AC5816" s="182" t="e">
        <f t="shared" si="182"/>
        <v>#DIV/0!</v>
      </c>
      <c r="AD5816" s="153" t="e">
        <f t="shared" si="183"/>
        <v>#DIV/0!</v>
      </c>
      <c r="AE5816" s="207"/>
      <c r="AF5816" s="153"/>
      <c r="AG5816" s="159"/>
      <c r="AH5816" s="153"/>
      <c r="AI5816" s="161"/>
      <c r="AJ5816" s="153"/>
      <c r="AK5816" s="153"/>
      <c r="AL5816" s="207"/>
      <c r="AM5816" s="207"/>
      <c r="AN5816" s="207"/>
      <c r="AO5816" s="207"/>
      <c r="AP5816" s="147" t="s">
        <v>54</v>
      </c>
      <c r="AQ5816" s="147"/>
      <c r="AR5816" s="147"/>
      <c r="AS5816" s="209" t="s">
        <v>68</v>
      </c>
      <c r="AT5816" s="223" t="str">
        <f>MONTH(B5816)&amp;"/"&amp;YEAR(B5816)</f>
        <v>3/2026</v>
      </c>
      <c r="AU5816" s="223">
        <f>WEEKNUM(B5816)-WEEKNUM(EOMONTH(B5816,-1)+1)+1</f>
        <v>5</v>
      </c>
      <c r="AV5816" s="209" t="str">
        <f>MONTH(R5816)&amp;"/"&amp;YEAR(R5816)</f>
        <v>1/1900</v>
      </c>
      <c r="AW5816" s="209" t="e">
        <f>WEEKNUM(R5816)-WEEKNUM(EOMONTH(R5816,-1)+1)+1</f>
        <v>#NUM!</v>
      </c>
      <c r="AX5816" s="209">
        <f>IF(BB5816="S",IF(Q5816="1. Aceitou o programa",R5816-B5816,0),0)</f>
        <v>0</v>
      </c>
      <c r="AY5816" s="209">
        <f>IF(BB5816="S",IF(AND(S5816&lt;&gt;"",R5816&lt;&gt;""),S5816-R5816,0),0)</f>
        <v>0</v>
      </c>
      <c r="AZ5816" s="209">
        <f>IF(BB5816="S",IF(Q5816="1. Aceitou o programa",IF(OR(X5816="Não se Aplica",X5816=""),IF(OR(W5816="Não se Aplica",W5816=""),0,W5816-V5816),AVERAGE(X5816-W5816,W5816-V5816)),0),0)</f>
        <v>0</v>
      </c>
      <c r="BA5816" s="209">
        <f>IF(BB5816="S",IF(AND(Q5816="1. Aceitou o programa",AH5816="Realizada"),IFERROR(IF(AG5816="",0,AG5816-R5816),0),0),0)</f>
        <v>0</v>
      </c>
      <c r="BB5816" s="209" t="str">
        <f>_xlfn.XLOOKUP(U5816,'Lista Suspensa'!$AA$20:$AA$23,'Lista Suspensa'!$AB$20:$AB$23,"N/A")</f>
        <v>S</v>
      </c>
    </row>
    <row r="5817" spans="1:54" ht="12" customHeight="1">
      <c r="A5817" s="151" t="s">
        <v>54</v>
      </c>
      <c r="B5817" s="152">
        <v>46112</v>
      </c>
      <c r="C5817" s="153" t="s">
        <v>55</v>
      </c>
      <c r="D5817" s="153" t="s">
        <v>56</v>
      </c>
      <c r="E5817" s="244">
        <v>93608085</v>
      </c>
      <c r="F5817" s="144" t="s">
        <v>10105</v>
      </c>
      <c r="G5817" s="230"/>
      <c r="H5817" s="154">
        <v>32045</v>
      </c>
      <c r="I5817" s="153">
        <v>38</v>
      </c>
      <c r="J5817" s="148" t="s">
        <v>58</v>
      </c>
      <c r="K5817" s="153" t="s">
        <v>101</v>
      </c>
      <c r="L5817" s="153"/>
      <c r="M5817" s="153"/>
      <c r="N5817" s="153"/>
      <c r="O5817" s="155">
        <v>21979629282</v>
      </c>
      <c r="P5817" s="156" t="s">
        <v>60</v>
      </c>
      <c r="Q5817" s="157" t="s">
        <v>8211</v>
      </c>
      <c r="R5817" s="158"/>
      <c r="S5817" s="159"/>
      <c r="T5817" s="159" t="s">
        <v>6983</v>
      </c>
      <c r="U5817" s="159" t="s">
        <v>8212</v>
      </c>
      <c r="V5817" s="154">
        <v>46147</v>
      </c>
      <c r="W5817" s="154">
        <v>46155</v>
      </c>
      <c r="X5817" s="154"/>
      <c r="Y5817" s="160"/>
      <c r="Z5817" s="160"/>
      <c r="AA5817" s="153"/>
      <c r="AB5817" s="153"/>
      <c r="AC5817" s="182" t="e">
        <f t="shared" si="182"/>
        <v>#DIV/0!</v>
      </c>
      <c r="AD5817" s="153" t="e">
        <f t="shared" si="183"/>
        <v>#DIV/0!</v>
      </c>
      <c r="AE5817" s="207"/>
      <c r="AF5817" s="153"/>
      <c r="AG5817" s="159"/>
      <c r="AH5817" s="153"/>
      <c r="AI5817" s="161"/>
      <c r="AJ5817" s="153"/>
      <c r="AK5817" s="153"/>
      <c r="AL5817" s="207"/>
      <c r="AM5817" s="207"/>
      <c r="AN5817" s="207"/>
      <c r="AO5817" s="207"/>
      <c r="AP5817" s="147" t="s">
        <v>54</v>
      </c>
      <c r="AQ5817" s="147"/>
      <c r="AR5817" s="147"/>
      <c r="AS5817" s="209" t="s">
        <v>68</v>
      </c>
      <c r="AT5817" s="223" t="str">
        <f>MONTH(B5817)&amp;"/"&amp;YEAR(B5817)</f>
        <v>3/2026</v>
      </c>
      <c r="AU5817" s="223">
        <f>WEEKNUM(B5817)-WEEKNUM(EOMONTH(B5817,-1)+1)+1</f>
        <v>5</v>
      </c>
      <c r="AV5817" s="209" t="str">
        <f>MONTH(R5817)&amp;"/"&amp;YEAR(R5817)</f>
        <v>1/1900</v>
      </c>
      <c r="AW5817" s="209" t="e">
        <f>WEEKNUM(R5817)-WEEKNUM(EOMONTH(R5817,-1)+1)+1</f>
        <v>#NUM!</v>
      </c>
      <c r="AX5817" s="209">
        <f>IF(BB5817="S",IF(Q5817="1. Aceitou o programa",R5817-B5817,0),0)</f>
        <v>0</v>
      </c>
      <c r="AY5817" s="209">
        <f>IF(BB5817="S",IF(AND(S5817&lt;&gt;"",R5817&lt;&gt;""),S5817-R5817,0),0)</f>
        <v>0</v>
      </c>
      <c r="AZ5817" s="209">
        <f>IF(BB5817="S",IF(Q5817="1. Aceitou o programa",IF(OR(X5817="Não se Aplica",X5817=""),IF(OR(W5817="Não se Aplica",W5817=""),0,W5817-V5817),AVERAGE(X5817-W5817,W5817-V5817)),0),0)</f>
        <v>0</v>
      </c>
      <c r="BA5817" s="209">
        <f>IF(BB5817="S",IF(AND(Q5817="1. Aceitou o programa",AH5817="Realizada"),IFERROR(IF(AG5817="",0,AG5817-R5817),0),0),0)</f>
        <v>0</v>
      </c>
      <c r="BB5817" s="209" t="str">
        <f>_xlfn.XLOOKUP(U5817,'Lista Suspensa'!$AA$20:$AA$23,'Lista Suspensa'!$AB$20:$AB$23,"N/A")</f>
        <v>S</v>
      </c>
    </row>
    <row r="5818" spans="1:54" ht="12" customHeight="1">
      <c r="A5818" s="151" t="s">
        <v>54</v>
      </c>
      <c r="B5818" s="152">
        <v>46112</v>
      </c>
      <c r="C5818" s="153" t="s">
        <v>55</v>
      </c>
      <c r="D5818" s="153" t="s">
        <v>56</v>
      </c>
      <c r="E5818" s="244">
        <v>93872560</v>
      </c>
      <c r="F5818" s="144" t="s">
        <v>10106</v>
      </c>
      <c r="G5818" s="230"/>
      <c r="H5818" s="154">
        <v>32081</v>
      </c>
      <c r="I5818" s="153">
        <v>38</v>
      </c>
      <c r="J5818" s="148" t="s">
        <v>70</v>
      </c>
      <c r="K5818" s="153" t="s">
        <v>101</v>
      </c>
      <c r="L5818" s="153"/>
      <c r="M5818" s="153"/>
      <c r="N5818" s="153"/>
      <c r="O5818" s="155">
        <v>21965141697</v>
      </c>
      <c r="P5818" s="156" t="s">
        <v>60</v>
      </c>
      <c r="Q5818" s="157" t="s">
        <v>8211</v>
      </c>
      <c r="R5818" s="158"/>
      <c r="S5818" s="159"/>
      <c r="T5818" s="159" t="s">
        <v>6983</v>
      </c>
      <c r="U5818" s="159" t="s">
        <v>8212</v>
      </c>
      <c r="V5818" s="154">
        <v>46147</v>
      </c>
      <c r="W5818" s="154">
        <v>46155</v>
      </c>
      <c r="X5818" s="154"/>
      <c r="Y5818" s="160"/>
      <c r="Z5818" s="160"/>
      <c r="AA5818" s="153"/>
      <c r="AB5818" s="153"/>
      <c r="AC5818" s="182" t="e">
        <f t="shared" si="182"/>
        <v>#DIV/0!</v>
      </c>
      <c r="AD5818" s="153" t="e">
        <f t="shared" si="183"/>
        <v>#DIV/0!</v>
      </c>
      <c r="AE5818" s="207"/>
      <c r="AF5818" s="153"/>
      <c r="AG5818" s="159"/>
      <c r="AH5818" s="153"/>
      <c r="AI5818" s="161"/>
      <c r="AJ5818" s="153"/>
      <c r="AK5818" s="153"/>
      <c r="AL5818" s="207"/>
      <c r="AM5818" s="207"/>
      <c r="AN5818" s="207"/>
      <c r="AO5818" s="207"/>
      <c r="AP5818" s="147" t="s">
        <v>54</v>
      </c>
      <c r="AQ5818" s="147"/>
      <c r="AR5818" s="147"/>
      <c r="AS5818" s="209" t="s">
        <v>68</v>
      </c>
      <c r="AT5818" s="223" t="str">
        <f>MONTH(B5818)&amp;"/"&amp;YEAR(B5818)</f>
        <v>3/2026</v>
      </c>
      <c r="AU5818" s="223">
        <f>WEEKNUM(B5818)-WEEKNUM(EOMONTH(B5818,-1)+1)+1</f>
        <v>5</v>
      </c>
      <c r="AV5818" s="209" t="str">
        <f>MONTH(R5818)&amp;"/"&amp;YEAR(R5818)</f>
        <v>1/1900</v>
      </c>
      <c r="AW5818" s="209" t="e">
        <f>WEEKNUM(R5818)-WEEKNUM(EOMONTH(R5818,-1)+1)+1</f>
        <v>#NUM!</v>
      </c>
      <c r="AX5818" s="209">
        <f>IF(BB5818="S",IF(Q5818="1. Aceitou o programa",R5818-B5818,0),0)</f>
        <v>0</v>
      </c>
      <c r="AY5818" s="209">
        <f>IF(BB5818="S",IF(AND(S5818&lt;&gt;"",R5818&lt;&gt;""),S5818-R5818,0),0)</f>
        <v>0</v>
      </c>
      <c r="AZ5818" s="209">
        <f>IF(BB5818="S",IF(Q5818="1. Aceitou o programa",IF(OR(X5818="Não se Aplica",X5818=""),IF(OR(W5818="Não se Aplica",W5818=""),0,W5818-V5818),AVERAGE(X5818-W5818,W5818-V5818)),0),0)</f>
        <v>0</v>
      </c>
      <c r="BA5818" s="209">
        <f>IF(BB5818="S",IF(AND(Q5818="1. Aceitou o programa",AH5818="Realizada"),IFERROR(IF(AG5818="",0,AG5818-R5818),0),0),0)</f>
        <v>0</v>
      </c>
      <c r="BB5818" s="209" t="str">
        <f>_xlfn.XLOOKUP(U5818,'Lista Suspensa'!$AA$20:$AA$23,'Lista Suspensa'!$AB$20:$AB$23,"N/A")</f>
        <v>S</v>
      </c>
    </row>
    <row r="5819" spans="1:54" ht="12" customHeight="1">
      <c r="A5819" s="151" t="s">
        <v>54</v>
      </c>
      <c r="B5819" s="152">
        <v>46112</v>
      </c>
      <c r="C5819" s="153" t="s">
        <v>55</v>
      </c>
      <c r="D5819" s="153" t="s">
        <v>56</v>
      </c>
      <c r="E5819" s="244">
        <v>94276197</v>
      </c>
      <c r="F5819" s="144" t="s">
        <v>10107</v>
      </c>
      <c r="G5819" s="230"/>
      <c r="H5819" s="154">
        <v>32271</v>
      </c>
      <c r="I5819" s="153">
        <v>38</v>
      </c>
      <c r="J5819" s="148" t="s">
        <v>70</v>
      </c>
      <c r="K5819" s="153" t="s">
        <v>101</v>
      </c>
      <c r="L5819" s="153"/>
      <c r="M5819" s="153"/>
      <c r="N5819" s="153"/>
      <c r="O5819" s="155">
        <v>21968052026</v>
      </c>
      <c r="P5819" s="156" t="s">
        <v>60</v>
      </c>
      <c r="Q5819" s="157" t="s">
        <v>8211</v>
      </c>
      <c r="R5819" s="158"/>
      <c r="S5819" s="159"/>
      <c r="T5819" s="159" t="s">
        <v>6983</v>
      </c>
      <c r="U5819" s="159" t="s">
        <v>8212</v>
      </c>
      <c r="V5819" s="154">
        <v>46147</v>
      </c>
      <c r="W5819" s="154">
        <v>46155</v>
      </c>
      <c r="X5819" s="154"/>
      <c r="Y5819" s="160"/>
      <c r="Z5819" s="160"/>
      <c r="AA5819" s="153"/>
      <c r="AB5819" s="153"/>
      <c r="AC5819" s="182" t="e">
        <f t="shared" si="182"/>
        <v>#DIV/0!</v>
      </c>
      <c r="AD5819" s="153" t="e">
        <f t="shared" si="183"/>
        <v>#DIV/0!</v>
      </c>
      <c r="AE5819" s="207"/>
      <c r="AF5819" s="153"/>
      <c r="AG5819" s="159"/>
      <c r="AH5819" s="153"/>
      <c r="AI5819" s="161"/>
      <c r="AJ5819" s="153"/>
      <c r="AK5819" s="153"/>
      <c r="AL5819" s="207"/>
      <c r="AM5819" s="207"/>
      <c r="AN5819" s="207"/>
      <c r="AO5819" s="207"/>
      <c r="AP5819" s="147" t="s">
        <v>54</v>
      </c>
      <c r="AQ5819" s="147"/>
      <c r="AR5819" s="147"/>
      <c r="AS5819" s="209" t="s">
        <v>68</v>
      </c>
      <c r="AT5819" s="223" t="str">
        <f>MONTH(B5819)&amp;"/"&amp;YEAR(B5819)</f>
        <v>3/2026</v>
      </c>
      <c r="AU5819" s="223">
        <f>WEEKNUM(B5819)-WEEKNUM(EOMONTH(B5819,-1)+1)+1</f>
        <v>5</v>
      </c>
      <c r="AV5819" s="209" t="str">
        <f>MONTH(R5819)&amp;"/"&amp;YEAR(R5819)</f>
        <v>1/1900</v>
      </c>
      <c r="AW5819" s="209" t="e">
        <f>WEEKNUM(R5819)-WEEKNUM(EOMONTH(R5819,-1)+1)+1</f>
        <v>#NUM!</v>
      </c>
      <c r="AX5819" s="209">
        <f>IF(BB5819="S",IF(Q5819="1. Aceitou o programa",R5819-B5819,0),0)</f>
        <v>0</v>
      </c>
      <c r="AY5819" s="209">
        <f>IF(BB5819="S",IF(AND(S5819&lt;&gt;"",R5819&lt;&gt;""),S5819-R5819,0),0)</f>
        <v>0</v>
      </c>
      <c r="AZ5819" s="209">
        <f>IF(BB5819="S",IF(Q5819="1. Aceitou o programa",IF(OR(X5819="Não se Aplica",X5819=""),IF(OR(W5819="Não se Aplica",W5819=""),0,W5819-V5819),AVERAGE(X5819-W5819,W5819-V5819)),0),0)</f>
        <v>0</v>
      </c>
      <c r="BA5819" s="209">
        <f>IF(BB5819="S",IF(AND(Q5819="1. Aceitou o programa",AH5819="Realizada"),IFERROR(IF(AG5819="",0,AG5819-R5819),0),0),0)</f>
        <v>0</v>
      </c>
      <c r="BB5819" s="209" t="str">
        <f>_xlfn.XLOOKUP(U5819,'Lista Suspensa'!$AA$20:$AA$23,'Lista Suspensa'!$AB$20:$AB$23,"N/A")</f>
        <v>S</v>
      </c>
    </row>
    <row r="5820" spans="1:54" ht="12" customHeight="1">
      <c r="A5820" s="151" t="s">
        <v>54</v>
      </c>
      <c r="B5820" s="152">
        <v>46112</v>
      </c>
      <c r="C5820" s="153" t="s">
        <v>55</v>
      </c>
      <c r="D5820" s="153" t="s">
        <v>56</v>
      </c>
      <c r="E5820" s="244">
        <v>94073014</v>
      </c>
      <c r="F5820" s="144" t="s">
        <v>10108</v>
      </c>
      <c r="G5820" s="230"/>
      <c r="H5820" s="154">
        <v>32286</v>
      </c>
      <c r="I5820" s="153">
        <v>37</v>
      </c>
      <c r="J5820" s="148" t="s">
        <v>70</v>
      </c>
      <c r="K5820" s="153" t="s">
        <v>101</v>
      </c>
      <c r="L5820" s="153"/>
      <c r="M5820" s="153"/>
      <c r="N5820" s="153"/>
      <c r="O5820" s="155">
        <v>21964680319</v>
      </c>
      <c r="P5820" s="156" t="s">
        <v>60</v>
      </c>
      <c r="Q5820" s="157" t="s">
        <v>8211</v>
      </c>
      <c r="R5820" s="158"/>
      <c r="S5820" s="159"/>
      <c r="T5820" s="159" t="s">
        <v>6983</v>
      </c>
      <c r="U5820" s="159" t="s">
        <v>8212</v>
      </c>
      <c r="V5820" s="154">
        <v>46147</v>
      </c>
      <c r="W5820" s="154">
        <v>46155</v>
      </c>
      <c r="X5820" s="154"/>
      <c r="Y5820" s="160"/>
      <c r="Z5820" s="160"/>
      <c r="AA5820" s="153"/>
      <c r="AB5820" s="153"/>
      <c r="AC5820" s="182" t="e">
        <f t="shared" si="182"/>
        <v>#DIV/0!</v>
      </c>
      <c r="AD5820" s="153" t="e">
        <f t="shared" si="183"/>
        <v>#DIV/0!</v>
      </c>
      <c r="AE5820" s="207"/>
      <c r="AF5820" s="153"/>
      <c r="AG5820" s="159"/>
      <c r="AH5820" s="153"/>
      <c r="AI5820" s="161"/>
      <c r="AJ5820" s="153"/>
      <c r="AK5820" s="153"/>
      <c r="AL5820" s="207"/>
      <c r="AM5820" s="207"/>
      <c r="AN5820" s="207"/>
      <c r="AO5820" s="207"/>
      <c r="AP5820" s="147" t="s">
        <v>54</v>
      </c>
      <c r="AQ5820" s="147"/>
      <c r="AR5820" s="147"/>
      <c r="AS5820" s="209" t="s">
        <v>68</v>
      </c>
      <c r="AT5820" s="223" t="str">
        <f>MONTH(B5820)&amp;"/"&amp;YEAR(B5820)</f>
        <v>3/2026</v>
      </c>
      <c r="AU5820" s="223">
        <f>WEEKNUM(B5820)-WEEKNUM(EOMONTH(B5820,-1)+1)+1</f>
        <v>5</v>
      </c>
      <c r="AV5820" s="209" t="str">
        <f>MONTH(R5820)&amp;"/"&amp;YEAR(R5820)</f>
        <v>1/1900</v>
      </c>
      <c r="AW5820" s="209" t="e">
        <f>WEEKNUM(R5820)-WEEKNUM(EOMONTH(R5820,-1)+1)+1</f>
        <v>#NUM!</v>
      </c>
      <c r="AX5820" s="209">
        <f>IF(BB5820="S",IF(Q5820="1. Aceitou o programa",R5820-B5820,0),0)</f>
        <v>0</v>
      </c>
      <c r="AY5820" s="209">
        <f>IF(BB5820="S",IF(AND(S5820&lt;&gt;"",R5820&lt;&gt;""),S5820-R5820,0),0)</f>
        <v>0</v>
      </c>
      <c r="AZ5820" s="209">
        <f>IF(BB5820="S",IF(Q5820="1. Aceitou o programa",IF(OR(X5820="Não se Aplica",X5820=""),IF(OR(W5820="Não se Aplica",W5820=""),0,W5820-V5820),AVERAGE(X5820-W5820,W5820-V5820)),0),0)</f>
        <v>0</v>
      </c>
      <c r="BA5820" s="209">
        <f>IF(BB5820="S",IF(AND(Q5820="1. Aceitou o programa",AH5820="Realizada"),IFERROR(IF(AG5820="",0,AG5820-R5820),0),0),0)</f>
        <v>0</v>
      </c>
      <c r="BB5820" s="209" t="str">
        <f>_xlfn.XLOOKUP(U5820,'Lista Suspensa'!$AA$20:$AA$23,'Lista Suspensa'!$AB$20:$AB$23,"N/A")</f>
        <v>S</v>
      </c>
    </row>
    <row r="5821" spans="1:54" ht="12" customHeight="1">
      <c r="A5821" s="151" t="s">
        <v>54</v>
      </c>
      <c r="B5821" s="152">
        <v>46112</v>
      </c>
      <c r="C5821" s="153" t="s">
        <v>55</v>
      </c>
      <c r="D5821" s="153" t="s">
        <v>56</v>
      </c>
      <c r="E5821" s="244">
        <v>94856880</v>
      </c>
      <c r="F5821" s="144" t="s">
        <v>10109</v>
      </c>
      <c r="G5821" s="230"/>
      <c r="H5821" s="154">
        <v>32302</v>
      </c>
      <c r="I5821" s="153">
        <v>37</v>
      </c>
      <c r="J5821" s="148" t="s">
        <v>70</v>
      </c>
      <c r="K5821" s="153" t="s">
        <v>101</v>
      </c>
      <c r="L5821" s="153"/>
      <c r="M5821" s="153"/>
      <c r="N5821" s="153"/>
      <c r="O5821" s="155">
        <v>21998359858</v>
      </c>
      <c r="P5821" s="156" t="s">
        <v>60</v>
      </c>
      <c r="Q5821" s="157" t="s">
        <v>8211</v>
      </c>
      <c r="R5821" s="158"/>
      <c r="S5821" s="159"/>
      <c r="T5821" s="159" t="s">
        <v>6983</v>
      </c>
      <c r="U5821" s="159" t="s">
        <v>8212</v>
      </c>
      <c r="V5821" s="154">
        <v>46147</v>
      </c>
      <c r="W5821" s="154">
        <v>46155</v>
      </c>
      <c r="X5821" s="154"/>
      <c r="Y5821" s="160"/>
      <c r="Z5821" s="160"/>
      <c r="AA5821" s="153"/>
      <c r="AB5821" s="153"/>
      <c r="AC5821" s="182" t="e">
        <f t="shared" si="182"/>
        <v>#DIV/0!</v>
      </c>
      <c r="AD5821" s="153" t="e">
        <f t="shared" si="183"/>
        <v>#DIV/0!</v>
      </c>
      <c r="AE5821" s="207"/>
      <c r="AF5821" s="153"/>
      <c r="AG5821" s="159"/>
      <c r="AH5821" s="153"/>
      <c r="AI5821" s="161"/>
      <c r="AJ5821" s="153"/>
      <c r="AK5821" s="153"/>
      <c r="AL5821" s="207"/>
      <c r="AM5821" s="207"/>
      <c r="AN5821" s="207"/>
      <c r="AO5821" s="207"/>
      <c r="AP5821" s="147" t="s">
        <v>54</v>
      </c>
      <c r="AQ5821" s="147"/>
      <c r="AR5821" s="147"/>
      <c r="AS5821" s="209" t="s">
        <v>68</v>
      </c>
      <c r="AT5821" s="223" t="str">
        <f>MONTH(B5821)&amp;"/"&amp;YEAR(B5821)</f>
        <v>3/2026</v>
      </c>
      <c r="AU5821" s="223">
        <f>WEEKNUM(B5821)-WEEKNUM(EOMONTH(B5821,-1)+1)+1</f>
        <v>5</v>
      </c>
      <c r="AV5821" s="209" t="str">
        <f>MONTH(R5821)&amp;"/"&amp;YEAR(R5821)</f>
        <v>1/1900</v>
      </c>
      <c r="AW5821" s="209" t="e">
        <f>WEEKNUM(R5821)-WEEKNUM(EOMONTH(R5821,-1)+1)+1</f>
        <v>#NUM!</v>
      </c>
      <c r="AX5821" s="209">
        <f>IF(BB5821="S",IF(Q5821="1. Aceitou o programa",R5821-B5821,0),0)</f>
        <v>0</v>
      </c>
      <c r="AY5821" s="209">
        <f>IF(BB5821="S",IF(AND(S5821&lt;&gt;"",R5821&lt;&gt;""),S5821-R5821,0),0)</f>
        <v>0</v>
      </c>
      <c r="AZ5821" s="209">
        <f>IF(BB5821="S",IF(Q5821="1. Aceitou o programa",IF(OR(X5821="Não se Aplica",X5821=""),IF(OR(W5821="Não se Aplica",W5821=""),0,W5821-V5821),AVERAGE(X5821-W5821,W5821-V5821)),0),0)</f>
        <v>0</v>
      </c>
      <c r="BA5821" s="209">
        <f>IF(BB5821="S",IF(AND(Q5821="1. Aceitou o programa",AH5821="Realizada"),IFERROR(IF(AG5821="",0,AG5821-R5821),0),0),0)</f>
        <v>0</v>
      </c>
      <c r="BB5821" s="209" t="str">
        <f>_xlfn.XLOOKUP(U5821,'Lista Suspensa'!$AA$20:$AA$23,'Lista Suspensa'!$AB$20:$AB$23,"N/A")</f>
        <v>S</v>
      </c>
    </row>
    <row r="5822" spans="1:54" ht="12" customHeight="1">
      <c r="A5822" s="151" t="s">
        <v>54</v>
      </c>
      <c r="B5822" s="152">
        <v>46112</v>
      </c>
      <c r="C5822" s="153" t="s">
        <v>55</v>
      </c>
      <c r="D5822" s="153" t="s">
        <v>56</v>
      </c>
      <c r="E5822" s="244">
        <v>95672586</v>
      </c>
      <c r="F5822" s="144" t="s">
        <v>10110</v>
      </c>
      <c r="G5822" s="230"/>
      <c r="H5822" s="154">
        <v>32420</v>
      </c>
      <c r="I5822" s="153">
        <v>37</v>
      </c>
      <c r="J5822" s="148" t="s">
        <v>58</v>
      </c>
      <c r="K5822" s="153" t="s">
        <v>101</v>
      </c>
      <c r="L5822" s="153"/>
      <c r="M5822" s="153"/>
      <c r="N5822" s="153"/>
      <c r="O5822" s="155">
        <v>21964162056</v>
      </c>
      <c r="P5822" s="156" t="s">
        <v>60</v>
      </c>
      <c r="Q5822" s="157" t="s">
        <v>8211</v>
      </c>
      <c r="R5822" s="158"/>
      <c r="S5822" s="159"/>
      <c r="T5822" s="159" t="s">
        <v>6983</v>
      </c>
      <c r="U5822" s="159" t="s">
        <v>8212</v>
      </c>
      <c r="V5822" s="154">
        <v>46147</v>
      </c>
      <c r="W5822" s="154">
        <v>46155</v>
      </c>
      <c r="X5822" s="154"/>
      <c r="Y5822" s="160"/>
      <c r="Z5822" s="160"/>
      <c r="AA5822" s="153"/>
      <c r="AB5822" s="153"/>
      <c r="AC5822" s="182" t="e">
        <f t="shared" si="182"/>
        <v>#DIV/0!</v>
      </c>
      <c r="AD5822" s="153" t="e">
        <f t="shared" si="183"/>
        <v>#DIV/0!</v>
      </c>
      <c r="AE5822" s="207"/>
      <c r="AF5822" s="153"/>
      <c r="AG5822" s="159"/>
      <c r="AH5822" s="153"/>
      <c r="AI5822" s="161"/>
      <c r="AJ5822" s="153"/>
      <c r="AK5822" s="153"/>
      <c r="AL5822" s="207"/>
      <c r="AM5822" s="207"/>
      <c r="AN5822" s="207"/>
      <c r="AO5822" s="207"/>
      <c r="AP5822" s="147" t="s">
        <v>54</v>
      </c>
      <c r="AQ5822" s="147"/>
      <c r="AR5822" s="147"/>
      <c r="AS5822" s="209" t="s">
        <v>68</v>
      </c>
      <c r="AT5822" s="223" t="str">
        <f>MONTH(B5822)&amp;"/"&amp;YEAR(B5822)</f>
        <v>3/2026</v>
      </c>
      <c r="AU5822" s="223">
        <f>WEEKNUM(B5822)-WEEKNUM(EOMONTH(B5822,-1)+1)+1</f>
        <v>5</v>
      </c>
      <c r="AV5822" s="209" t="str">
        <f>MONTH(R5822)&amp;"/"&amp;YEAR(R5822)</f>
        <v>1/1900</v>
      </c>
      <c r="AW5822" s="209" t="e">
        <f>WEEKNUM(R5822)-WEEKNUM(EOMONTH(R5822,-1)+1)+1</f>
        <v>#NUM!</v>
      </c>
      <c r="AX5822" s="209">
        <f>IF(BB5822="S",IF(Q5822="1. Aceitou o programa",R5822-B5822,0),0)</f>
        <v>0</v>
      </c>
      <c r="AY5822" s="209">
        <f>IF(BB5822="S",IF(AND(S5822&lt;&gt;"",R5822&lt;&gt;""),S5822-R5822,0),0)</f>
        <v>0</v>
      </c>
      <c r="AZ5822" s="209">
        <f>IF(BB5822="S",IF(Q5822="1. Aceitou o programa",IF(OR(X5822="Não se Aplica",X5822=""),IF(OR(W5822="Não se Aplica",W5822=""),0,W5822-V5822),AVERAGE(X5822-W5822,W5822-V5822)),0),0)</f>
        <v>0</v>
      </c>
      <c r="BA5822" s="209">
        <f>IF(BB5822="S",IF(AND(Q5822="1. Aceitou o programa",AH5822="Realizada"),IFERROR(IF(AG5822="",0,AG5822-R5822),0),0),0)</f>
        <v>0</v>
      </c>
      <c r="BB5822" s="209" t="str">
        <f>_xlfn.XLOOKUP(U5822,'Lista Suspensa'!$AA$20:$AA$23,'Lista Suspensa'!$AB$20:$AB$23,"N/A")</f>
        <v>S</v>
      </c>
    </row>
    <row r="5823" spans="1:54" ht="12" customHeight="1">
      <c r="A5823" s="151" t="s">
        <v>54</v>
      </c>
      <c r="B5823" s="152">
        <v>46112</v>
      </c>
      <c r="C5823" s="153" t="s">
        <v>55</v>
      </c>
      <c r="D5823" s="153" t="s">
        <v>56</v>
      </c>
      <c r="E5823" s="244">
        <v>93962113</v>
      </c>
      <c r="F5823" s="144" t="s">
        <v>10111</v>
      </c>
      <c r="G5823" s="230"/>
      <c r="H5823" s="154">
        <v>32458</v>
      </c>
      <c r="I5823" s="153">
        <v>37</v>
      </c>
      <c r="J5823" s="148" t="s">
        <v>70</v>
      </c>
      <c r="K5823" s="153" t="s">
        <v>101</v>
      </c>
      <c r="L5823" s="153"/>
      <c r="M5823" s="153"/>
      <c r="N5823" s="153"/>
      <c r="O5823" s="155">
        <v>21967764887</v>
      </c>
      <c r="P5823" s="156" t="s">
        <v>60</v>
      </c>
      <c r="Q5823" s="157" t="s">
        <v>8211</v>
      </c>
      <c r="R5823" s="158"/>
      <c r="S5823" s="159"/>
      <c r="T5823" s="159" t="s">
        <v>6983</v>
      </c>
      <c r="U5823" s="159" t="s">
        <v>8212</v>
      </c>
      <c r="V5823" s="154">
        <v>46147</v>
      </c>
      <c r="W5823" s="154">
        <v>46155</v>
      </c>
      <c r="X5823" s="154"/>
      <c r="Y5823" s="160"/>
      <c r="Z5823" s="160"/>
      <c r="AA5823" s="153"/>
      <c r="AB5823" s="153"/>
      <c r="AC5823" s="182" t="e">
        <f t="shared" si="182"/>
        <v>#DIV/0!</v>
      </c>
      <c r="AD5823" s="153" t="e">
        <f t="shared" si="183"/>
        <v>#DIV/0!</v>
      </c>
      <c r="AE5823" s="207"/>
      <c r="AF5823" s="153"/>
      <c r="AG5823" s="159"/>
      <c r="AH5823" s="153"/>
      <c r="AI5823" s="161"/>
      <c r="AJ5823" s="153"/>
      <c r="AK5823" s="153"/>
      <c r="AL5823" s="207"/>
      <c r="AM5823" s="207"/>
      <c r="AN5823" s="207"/>
      <c r="AO5823" s="207"/>
      <c r="AP5823" s="147" t="s">
        <v>54</v>
      </c>
      <c r="AQ5823" s="147"/>
      <c r="AR5823" s="147"/>
      <c r="AS5823" s="209" t="s">
        <v>68</v>
      </c>
      <c r="AT5823" s="223" t="str">
        <f>MONTH(B5823)&amp;"/"&amp;YEAR(B5823)</f>
        <v>3/2026</v>
      </c>
      <c r="AU5823" s="223">
        <f>WEEKNUM(B5823)-WEEKNUM(EOMONTH(B5823,-1)+1)+1</f>
        <v>5</v>
      </c>
      <c r="AV5823" s="209" t="str">
        <f>MONTH(R5823)&amp;"/"&amp;YEAR(R5823)</f>
        <v>1/1900</v>
      </c>
      <c r="AW5823" s="209" t="e">
        <f>WEEKNUM(R5823)-WEEKNUM(EOMONTH(R5823,-1)+1)+1</f>
        <v>#NUM!</v>
      </c>
      <c r="AX5823" s="209">
        <f>IF(BB5823="S",IF(Q5823="1. Aceitou o programa",R5823-B5823,0),0)</f>
        <v>0</v>
      </c>
      <c r="AY5823" s="209">
        <f>IF(BB5823="S",IF(AND(S5823&lt;&gt;"",R5823&lt;&gt;""),S5823-R5823,0),0)</f>
        <v>0</v>
      </c>
      <c r="AZ5823" s="209">
        <f>IF(BB5823="S",IF(Q5823="1. Aceitou o programa",IF(OR(X5823="Não se Aplica",X5823=""),IF(OR(W5823="Não se Aplica",W5823=""),0,W5823-V5823),AVERAGE(X5823-W5823,W5823-V5823)),0),0)</f>
        <v>0</v>
      </c>
      <c r="BA5823" s="209">
        <f>IF(BB5823="S",IF(AND(Q5823="1. Aceitou o programa",AH5823="Realizada"),IFERROR(IF(AG5823="",0,AG5823-R5823),0),0),0)</f>
        <v>0</v>
      </c>
      <c r="BB5823" s="209" t="str">
        <f>_xlfn.XLOOKUP(U5823,'Lista Suspensa'!$AA$20:$AA$23,'Lista Suspensa'!$AB$20:$AB$23,"N/A")</f>
        <v>S</v>
      </c>
    </row>
    <row r="5824" spans="1:54" ht="12" customHeight="1">
      <c r="A5824" s="151" t="s">
        <v>54</v>
      </c>
      <c r="B5824" s="152">
        <v>46112</v>
      </c>
      <c r="C5824" s="153" t="s">
        <v>55</v>
      </c>
      <c r="D5824" s="153" t="s">
        <v>56</v>
      </c>
      <c r="E5824" s="244">
        <v>96329538</v>
      </c>
      <c r="F5824" s="144" t="s">
        <v>10112</v>
      </c>
      <c r="G5824" s="230"/>
      <c r="H5824" s="154">
        <v>32555</v>
      </c>
      <c r="I5824" s="153">
        <v>37</v>
      </c>
      <c r="J5824" s="148" t="s">
        <v>58</v>
      </c>
      <c r="K5824" s="153" t="s">
        <v>101</v>
      </c>
      <c r="L5824" s="153"/>
      <c r="M5824" s="153"/>
      <c r="N5824" s="153"/>
      <c r="O5824" s="155">
        <v>21987071071</v>
      </c>
      <c r="P5824" s="156" t="s">
        <v>60</v>
      </c>
      <c r="Q5824" s="157" t="s">
        <v>8211</v>
      </c>
      <c r="R5824" s="158"/>
      <c r="S5824" s="159"/>
      <c r="T5824" s="159" t="s">
        <v>6983</v>
      </c>
      <c r="U5824" s="159" t="s">
        <v>8212</v>
      </c>
      <c r="V5824" s="154">
        <v>46147</v>
      </c>
      <c r="W5824" s="154">
        <v>46155</v>
      </c>
      <c r="X5824" s="154"/>
      <c r="Y5824" s="160"/>
      <c r="Z5824" s="160"/>
      <c r="AA5824" s="153"/>
      <c r="AB5824" s="153"/>
      <c r="AC5824" s="182" t="e">
        <f t="shared" si="182"/>
        <v>#DIV/0!</v>
      </c>
      <c r="AD5824" s="153" t="e">
        <f t="shared" si="183"/>
        <v>#DIV/0!</v>
      </c>
      <c r="AE5824" s="207"/>
      <c r="AF5824" s="153"/>
      <c r="AG5824" s="159"/>
      <c r="AH5824" s="153"/>
      <c r="AI5824" s="161"/>
      <c r="AJ5824" s="153"/>
      <c r="AK5824" s="153"/>
      <c r="AL5824" s="207"/>
      <c r="AM5824" s="207"/>
      <c r="AN5824" s="207"/>
      <c r="AO5824" s="207"/>
      <c r="AP5824" s="147" t="s">
        <v>54</v>
      </c>
      <c r="AQ5824" s="147"/>
      <c r="AR5824" s="147"/>
      <c r="AS5824" s="209" t="s">
        <v>68</v>
      </c>
      <c r="AT5824" s="223" t="str">
        <f>MONTH(B5824)&amp;"/"&amp;YEAR(B5824)</f>
        <v>3/2026</v>
      </c>
      <c r="AU5824" s="223">
        <f>WEEKNUM(B5824)-WEEKNUM(EOMONTH(B5824,-1)+1)+1</f>
        <v>5</v>
      </c>
      <c r="AV5824" s="209" t="str">
        <f>MONTH(R5824)&amp;"/"&amp;YEAR(R5824)</f>
        <v>1/1900</v>
      </c>
      <c r="AW5824" s="209" t="e">
        <f>WEEKNUM(R5824)-WEEKNUM(EOMONTH(R5824,-1)+1)+1</f>
        <v>#NUM!</v>
      </c>
      <c r="AX5824" s="209">
        <f>IF(BB5824="S",IF(Q5824="1. Aceitou o programa",R5824-B5824,0),0)</f>
        <v>0</v>
      </c>
      <c r="AY5824" s="209">
        <f>IF(BB5824="S",IF(AND(S5824&lt;&gt;"",R5824&lt;&gt;""),S5824-R5824,0),0)</f>
        <v>0</v>
      </c>
      <c r="AZ5824" s="209">
        <f>IF(BB5824="S",IF(Q5824="1. Aceitou o programa",IF(OR(X5824="Não se Aplica",X5824=""),IF(OR(W5824="Não se Aplica",W5824=""),0,W5824-V5824),AVERAGE(X5824-W5824,W5824-V5824)),0),0)</f>
        <v>0</v>
      </c>
      <c r="BA5824" s="209">
        <f>IF(BB5824="S",IF(AND(Q5824="1. Aceitou o programa",AH5824="Realizada"),IFERROR(IF(AG5824="",0,AG5824-R5824),0),0),0)</f>
        <v>0</v>
      </c>
      <c r="BB5824" s="209" t="str">
        <f>_xlfn.XLOOKUP(U5824,'Lista Suspensa'!$AA$20:$AA$23,'Lista Suspensa'!$AB$20:$AB$23,"N/A")</f>
        <v>S</v>
      </c>
    </row>
    <row r="5825" spans="1:54" ht="12" customHeight="1">
      <c r="A5825" s="151" t="s">
        <v>54</v>
      </c>
      <c r="B5825" s="152">
        <v>46112</v>
      </c>
      <c r="C5825" s="153" t="s">
        <v>55</v>
      </c>
      <c r="D5825" s="153" t="s">
        <v>56</v>
      </c>
      <c r="E5825" s="244">
        <v>95397689</v>
      </c>
      <c r="F5825" s="144" t="s">
        <v>10113</v>
      </c>
      <c r="G5825" s="230"/>
      <c r="H5825" s="154">
        <v>32577</v>
      </c>
      <c r="I5825" s="153">
        <v>37</v>
      </c>
      <c r="J5825" s="148" t="s">
        <v>58</v>
      </c>
      <c r="K5825" s="153" t="s">
        <v>101</v>
      </c>
      <c r="L5825" s="153"/>
      <c r="M5825" s="153"/>
      <c r="N5825" s="153"/>
      <c r="O5825" s="155">
        <v>21981897559</v>
      </c>
      <c r="P5825" s="156" t="s">
        <v>60</v>
      </c>
      <c r="Q5825" s="157" t="s">
        <v>8211</v>
      </c>
      <c r="R5825" s="158"/>
      <c r="S5825" s="159"/>
      <c r="T5825" s="159" t="s">
        <v>6983</v>
      </c>
      <c r="U5825" s="159" t="s">
        <v>8212</v>
      </c>
      <c r="V5825" s="154">
        <v>46147</v>
      </c>
      <c r="W5825" s="154">
        <v>46155</v>
      </c>
      <c r="X5825" s="154"/>
      <c r="Y5825" s="160"/>
      <c r="Z5825" s="160"/>
      <c r="AA5825" s="153"/>
      <c r="AB5825" s="153"/>
      <c r="AC5825" s="182" t="e">
        <f t="shared" si="182"/>
        <v>#DIV/0!</v>
      </c>
      <c r="AD5825" s="153" t="e">
        <f t="shared" si="183"/>
        <v>#DIV/0!</v>
      </c>
      <c r="AE5825" s="207"/>
      <c r="AF5825" s="153"/>
      <c r="AG5825" s="159"/>
      <c r="AH5825" s="153"/>
      <c r="AI5825" s="161"/>
      <c r="AJ5825" s="153"/>
      <c r="AK5825" s="153"/>
      <c r="AL5825" s="207"/>
      <c r="AM5825" s="207"/>
      <c r="AN5825" s="207"/>
      <c r="AO5825" s="207"/>
      <c r="AP5825" s="147" t="s">
        <v>54</v>
      </c>
      <c r="AQ5825" s="147"/>
      <c r="AR5825" s="147"/>
      <c r="AS5825" s="209" t="s">
        <v>68</v>
      </c>
      <c r="AT5825" s="223" t="str">
        <f>MONTH(B5825)&amp;"/"&amp;YEAR(B5825)</f>
        <v>3/2026</v>
      </c>
      <c r="AU5825" s="223">
        <f>WEEKNUM(B5825)-WEEKNUM(EOMONTH(B5825,-1)+1)+1</f>
        <v>5</v>
      </c>
      <c r="AV5825" s="209" t="str">
        <f>MONTH(R5825)&amp;"/"&amp;YEAR(R5825)</f>
        <v>1/1900</v>
      </c>
      <c r="AW5825" s="209" t="e">
        <f>WEEKNUM(R5825)-WEEKNUM(EOMONTH(R5825,-1)+1)+1</f>
        <v>#NUM!</v>
      </c>
      <c r="AX5825" s="209">
        <f>IF(BB5825="S",IF(Q5825="1. Aceitou o programa",R5825-B5825,0),0)</f>
        <v>0</v>
      </c>
      <c r="AY5825" s="209">
        <f>IF(BB5825="S",IF(AND(S5825&lt;&gt;"",R5825&lt;&gt;""),S5825-R5825,0),0)</f>
        <v>0</v>
      </c>
      <c r="AZ5825" s="209">
        <f>IF(BB5825="S",IF(Q5825="1. Aceitou o programa",IF(OR(X5825="Não se Aplica",X5825=""),IF(OR(W5825="Não se Aplica",W5825=""),0,W5825-V5825),AVERAGE(X5825-W5825,W5825-V5825)),0),0)</f>
        <v>0</v>
      </c>
      <c r="BA5825" s="209">
        <f>IF(BB5825="S",IF(AND(Q5825="1. Aceitou o programa",AH5825="Realizada"),IFERROR(IF(AG5825="",0,AG5825-R5825),0),0),0)</f>
        <v>0</v>
      </c>
      <c r="BB5825" s="209" t="str">
        <f>_xlfn.XLOOKUP(U5825,'Lista Suspensa'!$AA$20:$AA$23,'Lista Suspensa'!$AB$20:$AB$23,"N/A")</f>
        <v>S</v>
      </c>
    </row>
    <row r="5826" spans="1:54" ht="12" customHeight="1">
      <c r="A5826" s="151" t="s">
        <v>54</v>
      </c>
      <c r="B5826" s="152">
        <v>46112</v>
      </c>
      <c r="C5826" s="153" t="s">
        <v>55</v>
      </c>
      <c r="D5826" s="153" t="s">
        <v>56</v>
      </c>
      <c r="E5826" s="244">
        <v>95082212</v>
      </c>
      <c r="F5826" s="144" t="s">
        <v>10114</v>
      </c>
      <c r="G5826" s="230"/>
      <c r="H5826" s="154">
        <v>32738</v>
      </c>
      <c r="I5826" s="153">
        <v>36</v>
      </c>
      <c r="J5826" s="148" t="s">
        <v>70</v>
      </c>
      <c r="K5826" s="153" t="s">
        <v>101</v>
      </c>
      <c r="L5826" s="153"/>
      <c r="M5826" s="153"/>
      <c r="N5826" s="153"/>
      <c r="O5826" s="155">
        <v>21985289655</v>
      </c>
      <c r="P5826" s="156" t="s">
        <v>60</v>
      </c>
      <c r="Q5826" s="157" t="s">
        <v>8211</v>
      </c>
      <c r="R5826" s="158"/>
      <c r="S5826" s="159"/>
      <c r="T5826" s="159" t="s">
        <v>6983</v>
      </c>
      <c r="U5826" s="159" t="s">
        <v>8212</v>
      </c>
      <c r="V5826" s="154">
        <v>46147</v>
      </c>
      <c r="W5826" s="154">
        <v>46155</v>
      </c>
      <c r="X5826" s="154"/>
      <c r="Y5826" s="160"/>
      <c r="Z5826" s="160"/>
      <c r="AA5826" s="153"/>
      <c r="AB5826" s="153"/>
      <c r="AC5826" s="182" t="e">
        <f t="shared" ref="AC5826:AC5889" si="184">SUM(AA5826/(AB5826^2))</f>
        <v>#DIV/0!</v>
      </c>
      <c r="AD5826" s="153" t="e">
        <f t="shared" ref="AD5826:AD5889" si="185">IF(AC5826&lt;18.5,"ABAIXO DO PESO",
(IF(AC5826&lt;=24.9,"PESO NORMAL",
(IF(AC5826&lt;=29.9,"SOBREPESO",
(IF(AC5826&lt;=34.9,"OBESIDADE I",
(IF(AC5826&lt;=39.9,"OBESIDADE II",
(IF(AC5826&lt;=999,"OBESIDADE III","VAZIO")))))))))))</f>
        <v>#DIV/0!</v>
      </c>
      <c r="AE5826" s="207"/>
      <c r="AF5826" s="153"/>
      <c r="AG5826" s="159"/>
      <c r="AH5826" s="153"/>
      <c r="AI5826" s="161"/>
      <c r="AJ5826" s="153"/>
      <c r="AK5826" s="153"/>
      <c r="AL5826" s="207"/>
      <c r="AM5826" s="207"/>
      <c r="AN5826" s="207"/>
      <c r="AO5826" s="207"/>
      <c r="AP5826" s="147" t="s">
        <v>54</v>
      </c>
      <c r="AQ5826" s="147"/>
      <c r="AR5826" s="147"/>
      <c r="AS5826" s="209" t="s">
        <v>68</v>
      </c>
      <c r="AT5826" s="223" t="str">
        <f>MONTH(B5826)&amp;"/"&amp;YEAR(B5826)</f>
        <v>3/2026</v>
      </c>
      <c r="AU5826" s="223">
        <f>WEEKNUM(B5826)-WEEKNUM(EOMONTH(B5826,-1)+1)+1</f>
        <v>5</v>
      </c>
      <c r="AV5826" s="209" t="str">
        <f>MONTH(R5826)&amp;"/"&amp;YEAR(R5826)</f>
        <v>1/1900</v>
      </c>
      <c r="AW5826" s="209" t="e">
        <f>WEEKNUM(R5826)-WEEKNUM(EOMONTH(R5826,-1)+1)+1</f>
        <v>#NUM!</v>
      </c>
      <c r="AX5826" s="209">
        <f>IF(BB5826="S",IF(Q5826="1. Aceitou o programa",R5826-B5826,0),0)</f>
        <v>0</v>
      </c>
      <c r="AY5826" s="209">
        <f>IF(BB5826="S",IF(AND(S5826&lt;&gt;"",R5826&lt;&gt;""),S5826-R5826,0),0)</f>
        <v>0</v>
      </c>
      <c r="AZ5826" s="209">
        <f>IF(BB5826="S",IF(Q5826="1. Aceitou o programa",IF(OR(X5826="Não se Aplica",X5826=""),IF(OR(W5826="Não se Aplica",W5826=""),0,W5826-V5826),AVERAGE(X5826-W5826,W5826-V5826)),0),0)</f>
        <v>0</v>
      </c>
      <c r="BA5826" s="209">
        <f>IF(BB5826="S",IF(AND(Q5826="1. Aceitou o programa",AH5826="Realizada"),IFERROR(IF(AG5826="",0,AG5826-R5826),0),0),0)</f>
        <v>0</v>
      </c>
      <c r="BB5826" s="209" t="str">
        <f>_xlfn.XLOOKUP(U5826,'Lista Suspensa'!$AA$20:$AA$23,'Lista Suspensa'!$AB$20:$AB$23,"N/A")</f>
        <v>S</v>
      </c>
    </row>
    <row r="5827" spans="1:54" ht="12" customHeight="1">
      <c r="A5827" s="151" t="s">
        <v>54</v>
      </c>
      <c r="B5827" s="152">
        <v>46112</v>
      </c>
      <c r="C5827" s="153" t="s">
        <v>55</v>
      </c>
      <c r="D5827" s="153" t="s">
        <v>56</v>
      </c>
      <c r="E5827" s="244">
        <v>95101342</v>
      </c>
      <c r="F5827" s="144" t="s">
        <v>10115</v>
      </c>
      <c r="G5827" s="230"/>
      <c r="H5827" s="154">
        <v>32776</v>
      </c>
      <c r="I5827" s="153">
        <v>36</v>
      </c>
      <c r="J5827" s="148" t="s">
        <v>58</v>
      </c>
      <c r="K5827" s="153" t="s">
        <v>101</v>
      </c>
      <c r="L5827" s="153"/>
      <c r="M5827" s="153"/>
      <c r="N5827" s="153"/>
      <c r="O5827" s="155">
        <v>21964416538</v>
      </c>
      <c r="P5827" s="156" t="s">
        <v>60</v>
      </c>
      <c r="Q5827" s="157" t="s">
        <v>8211</v>
      </c>
      <c r="R5827" s="158"/>
      <c r="S5827" s="159"/>
      <c r="T5827" s="159" t="s">
        <v>6983</v>
      </c>
      <c r="U5827" s="159" t="s">
        <v>8212</v>
      </c>
      <c r="V5827" s="154">
        <v>46147</v>
      </c>
      <c r="W5827" s="154">
        <v>46155</v>
      </c>
      <c r="X5827" s="154"/>
      <c r="Y5827" s="160"/>
      <c r="Z5827" s="160"/>
      <c r="AA5827" s="153"/>
      <c r="AB5827" s="153"/>
      <c r="AC5827" s="182" t="e">
        <f t="shared" si="184"/>
        <v>#DIV/0!</v>
      </c>
      <c r="AD5827" s="153" t="e">
        <f t="shared" si="185"/>
        <v>#DIV/0!</v>
      </c>
      <c r="AE5827" s="207"/>
      <c r="AF5827" s="153"/>
      <c r="AG5827" s="159"/>
      <c r="AH5827" s="153"/>
      <c r="AI5827" s="161"/>
      <c r="AJ5827" s="153"/>
      <c r="AK5827" s="153"/>
      <c r="AL5827" s="207"/>
      <c r="AM5827" s="207"/>
      <c r="AN5827" s="207"/>
      <c r="AO5827" s="207"/>
      <c r="AP5827" s="147" t="s">
        <v>54</v>
      </c>
      <c r="AQ5827" s="147"/>
      <c r="AR5827" s="147"/>
      <c r="AS5827" s="209" t="s">
        <v>68</v>
      </c>
      <c r="AT5827" s="223" t="str">
        <f>MONTH(B5827)&amp;"/"&amp;YEAR(B5827)</f>
        <v>3/2026</v>
      </c>
      <c r="AU5827" s="223">
        <f>WEEKNUM(B5827)-WEEKNUM(EOMONTH(B5827,-1)+1)+1</f>
        <v>5</v>
      </c>
      <c r="AV5827" s="209" t="str">
        <f>MONTH(R5827)&amp;"/"&amp;YEAR(R5827)</f>
        <v>1/1900</v>
      </c>
      <c r="AW5827" s="209" t="e">
        <f>WEEKNUM(R5827)-WEEKNUM(EOMONTH(R5827,-1)+1)+1</f>
        <v>#NUM!</v>
      </c>
      <c r="AX5827" s="209">
        <f>IF(BB5827="S",IF(Q5827="1. Aceitou o programa",R5827-B5827,0),0)</f>
        <v>0</v>
      </c>
      <c r="AY5827" s="209">
        <f>IF(BB5827="S",IF(AND(S5827&lt;&gt;"",R5827&lt;&gt;""),S5827-R5827,0),0)</f>
        <v>0</v>
      </c>
      <c r="AZ5827" s="209">
        <f>IF(BB5827="S",IF(Q5827="1. Aceitou o programa",IF(OR(X5827="Não se Aplica",X5827=""),IF(OR(W5827="Não se Aplica",W5827=""),0,W5827-V5827),AVERAGE(X5827-W5827,W5827-V5827)),0),0)</f>
        <v>0</v>
      </c>
      <c r="BA5827" s="209">
        <f>IF(BB5827="S",IF(AND(Q5827="1. Aceitou o programa",AH5827="Realizada"),IFERROR(IF(AG5827="",0,AG5827-R5827),0),0),0)</f>
        <v>0</v>
      </c>
      <c r="BB5827" s="209" t="str">
        <f>_xlfn.XLOOKUP(U5827,'Lista Suspensa'!$AA$20:$AA$23,'Lista Suspensa'!$AB$20:$AB$23,"N/A")</f>
        <v>S</v>
      </c>
    </row>
    <row r="5828" spans="1:54" ht="12" customHeight="1">
      <c r="A5828" s="151" t="s">
        <v>54</v>
      </c>
      <c r="B5828" s="152">
        <v>46112</v>
      </c>
      <c r="C5828" s="153" t="s">
        <v>55</v>
      </c>
      <c r="D5828" s="153" t="s">
        <v>56</v>
      </c>
      <c r="E5828" s="244">
        <v>96169453</v>
      </c>
      <c r="F5828" s="144" t="s">
        <v>10116</v>
      </c>
      <c r="G5828" s="230"/>
      <c r="H5828" s="154">
        <v>32923</v>
      </c>
      <c r="I5828" s="153">
        <v>36</v>
      </c>
      <c r="J5828" s="148" t="s">
        <v>58</v>
      </c>
      <c r="K5828" s="153" t="s">
        <v>101</v>
      </c>
      <c r="L5828" s="153"/>
      <c r="M5828" s="153"/>
      <c r="N5828" s="153"/>
      <c r="O5828" s="155">
        <v>21998088093</v>
      </c>
      <c r="P5828" s="156" t="s">
        <v>60</v>
      </c>
      <c r="Q5828" s="157" t="s">
        <v>8211</v>
      </c>
      <c r="R5828" s="158"/>
      <c r="S5828" s="159"/>
      <c r="T5828" s="159" t="s">
        <v>6983</v>
      </c>
      <c r="U5828" s="159" t="s">
        <v>8212</v>
      </c>
      <c r="V5828" s="154">
        <v>46147</v>
      </c>
      <c r="W5828" s="154">
        <v>46155</v>
      </c>
      <c r="X5828" s="154"/>
      <c r="Y5828" s="160"/>
      <c r="Z5828" s="160"/>
      <c r="AA5828" s="153"/>
      <c r="AB5828" s="153"/>
      <c r="AC5828" s="182" t="e">
        <f t="shared" si="184"/>
        <v>#DIV/0!</v>
      </c>
      <c r="AD5828" s="153" t="e">
        <f t="shared" si="185"/>
        <v>#DIV/0!</v>
      </c>
      <c r="AE5828" s="207"/>
      <c r="AF5828" s="153"/>
      <c r="AG5828" s="159"/>
      <c r="AH5828" s="153"/>
      <c r="AI5828" s="161"/>
      <c r="AJ5828" s="153"/>
      <c r="AK5828" s="153"/>
      <c r="AL5828" s="207"/>
      <c r="AM5828" s="207"/>
      <c r="AN5828" s="207"/>
      <c r="AO5828" s="207"/>
      <c r="AP5828" s="147" t="s">
        <v>54</v>
      </c>
      <c r="AQ5828" s="147"/>
      <c r="AR5828" s="147"/>
      <c r="AS5828" s="209" t="s">
        <v>68</v>
      </c>
      <c r="AT5828" s="223" t="str">
        <f>MONTH(B5828)&amp;"/"&amp;YEAR(B5828)</f>
        <v>3/2026</v>
      </c>
      <c r="AU5828" s="223">
        <f>WEEKNUM(B5828)-WEEKNUM(EOMONTH(B5828,-1)+1)+1</f>
        <v>5</v>
      </c>
      <c r="AV5828" s="209" t="str">
        <f>MONTH(R5828)&amp;"/"&amp;YEAR(R5828)</f>
        <v>1/1900</v>
      </c>
      <c r="AW5828" s="209" t="e">
        <f>WEEKNUM(R5828)-WEEKNUM(EOMONTH(R5828,-1)+1)+1</f>
        <v>#NUM!</v>
      </c>
      <c r="AX5828" s="209">
        <f>IF(BB5828="S",IF(Q5828="1. Aceitou o programa",R5828-B5828,0),0)</f>
        <v>0</v>
      </c>
      <c r="AY5828" s="209">
        <f>IF(BB5828="S",IF(AND(S5828&lt;&gt;"",R5828&lt;&gt;""),S5828-R5828,0),0)</f>
        <v>0</v>
      </c>
      <c r="AZ5828" s="209">
        <f>IF(BB5828="S",IF(Q5828="1. Aceitou o programa",IF(OR(X5828="Não se Aplica",X5828=""),IF(OR(W5828="Não se Aplica",W5828=""),0,W5828-V5828),AVERAGE(X5828-W5828,W5828-V5828)),0),0)</f>
        <v>0</v>
      </c>
      <c r="BA5828" s="209">
        <f>IF(BB5828="S",IF(AND(Q5828="1. Aceitou o programa",AH5828="Realizada"),IFERROR(IF(AG5828="",0,AG5828-R5828),0),0),0)</f>
        <v>0</v>
      </c>
      <c r="BB5828" s="209" t="str">
        <f>_xlfn.XLOOKUP(U5828,'Lista Suspensa'!$AA$20:$AA$23,'Lista Suspensa'!$AB$20:$AB$23,"N/A")</f>
        <v>S</v>
      </c>
    </row>
    <row r="5829" spans="1:54" ht="12" customHeight="1">
      <c r="A5829" s="151" t="s">
        <v>54</v>
      </c>
      <c r="B5829" s="152">
        <v>46112</v>
      </c>
      <c r="C5829" s="153" t="s">
        <v>55</v>
      </c>
      <c r="D5829" s="153" t="s">
        <v>56</v>
      </c>
      <c r="E5829" s="244">
        <v>95677310</v>
      </c>
      <c r="F5829" s="144" t="s">
        <v>10117</v>
      </c>
      <c r="G5829" s="230"/>
      <c r="H5829" s="154">
        <v>32998</v>
      </c>
      <c r="I5829" s="153">
        <v>36</v>
      </c>
      <c r="J5829" s="148" t="s">
        <v>70</v>
      </c>
      <c r="K5829" s="153" t="s">
        <v>101</v>
      </c>
      <c r="L5829" s="153"/>
      <c r="M5829" s="153"/>
      <c r="N5829" s="153"/>
      <c r="O5829" s="155">
        <v>21987348403</v>
      </c>
      <c r="P5829" s="156" t="s">
        <v>60</v>
      </c>
      <c r="Q5829" s="157" t="s">
        <v>8211</v>
      </c>
      <c r="R5829" s="158"/>
      <c r="S5829" s="159"/>
      <c r="T5829" s="159" t="s">
        <v>6983</v>
      </c>
      <c r="U5829" s="159" t="s">
        <v>8212</v>
      </c>
      <c r="V5829" s="154">
        <v>46147</v>
      </c>
      <c r="W5829" s="154">
        <v>46155</v>
      </c>
      <c r="X5829" s="154"/>
      <c r="Y5829" s="160"/>
      <c r="Z5829" s="160"/>
      <c r="AA5829" s="153"/>
      <c r="AB5829" s="153"/>
      <c r="AC5829" s="182" t="e">
        <f t="shared" si="184"/>
        <v>#DIV/0!</v>
      </c>
      <c r="AD5829" s="153" t="e">
        <f t="shared" si="185"/>
        <v>#DIV/0!</v>
      </c>
      <c r="AE5829" s="207"/>
      <c r="AF5829" s="153"/>
      <c r="AG5829" s="159"/>
      <c r="AH5829" s="153"/>
      <c r="AI5829" s="161"/>
      <c r="AJ5829" s="153"/>
      <c r="AK5829" s="153"/>
      <c r="AL5829" s="207"/>
      <c r="AM5829" s="207"/>
      <c r="AN5829" s="207"/>
      <c r="AO5829" s="207"/>
      <c r="AP5829" s="147" t="s">
        <v>54</v>
      </c>
      <c r="AQ5829" s="147"/>
      <c r="AR5829" s="147"/>
      <c r="AS5829" s="209" t="s">
        <v>68</v>
      </c>
      <c r="AT5829" s="223" t="str">
        <f>MONTH(B5829)&amp;"/"&amp;YEAR(B5829)</f>
        <v>3/2026</v>
      </c>
      <c r="AU5829" s="223">
        <f>WEEKNUM(B5829)-WEEKNUM(EOMONTH(B5829,-1)+1)+1</f>
        <v>5</v>
      </c>
      <c r="AV5829" s="209" t="str">
        <f>MONTH(R5829)&amp;"/"&amp;YEAR(R5829)</f>
        <v>1/1900</v>
      </c>
      <c r="AW5829" s="209" t="e">
        <f>WEEKNUM(R5829)-WEEKNUM(EOMONTH(R5829,-1)+1)+1</f>
        <v>#NUM!</v>
      </c>
      <c r="AX5829" s="209">
        <f>IF(BB5829="S",IF(Q5829="1. Aceitou o programa",R5829-B5829,0),0)</f>
        <v>0</v>
      </c>
      <c r="AY5829" s="209">
        <f>IF(BB5829="S",IF(AND(S5829&lt;&gt;"",R5829&lt;&gt;""),S5829-R5829,0),0)</f>
        <v>0</v>
      </c>
      <c r="AZ5829" s="209">
        <f>IF(BB5829="S",IF(Q5829="1. Aceitou o programa",IF(OR(X5829="Não se Aplica",X5829=""),IF(OR(W5829="Não se Aplica",W5829=""),0,W5829-V5829),AVERAGE(X5829-W5829,W5829-V5829)),0),0)</f>
        <v>0</v>
      </c>
      <c r="BA5829" s="209">
        <f>IF(BB5829="S",IF(AND(Q5829="1. Aceitou o programa",AH5829="Realizada"),IFERROR(IF(AG5829="",0,AG5829-R5829),0),0),0)</f>
        <v>0</v>
      </c>
      <c r="BB5829" s="209" t="str">
        <f>_xlfn.XLOOKUP(U5829,'Lista Suspensa'!$AA$20:$AA$23,'Lista Suspensa'!$AB$20:$AB$23,"N/A")</f>
        <v>S</v>
      </c>
    </row>
    <row r="5830" spans="1:54" ht="12" customHeight="1">
      <c r="A5830" s="151" t="s">
        <v>54</v>
      </c>
      <c r="B5830" s="152">
        <v>46112</v>
      </c>
      <c r="C5830" s="153" t="s">
        <v>55</v>
      </c>
      <c r="D5830" s="153" t="s">
        <v>56</v>
      </c>
      <c r="E5830" s="244">
        <v>95397688</v>
      </c>
      <c r="F5830" s="144" t="s">
        <v>10118</v>
      </c>
      <c r="G5830" s="230"/>
      <c r="H5830" s="154">
        <v>33062</v>
      </c>
      <c r="I5830" s="153">
        <v>35</v>
      </c>
      <c r="J5830" s="148" t="s">
        <v>70</v>
      </c>
      <c r="K5830" s="153" t="s">
        <v>101</v>
      </c>
      <c r="L5830" s="153"/>
      <c r="M5830" s="153"/>
      <c r="N5830" s="153"/>
      <c r="O5830" s="155">
        <v>21981897559</v>
      </c>
      <c r="P5830" s="156" t="s">
        <v>60</v>
      </c>
      <c r="Q5830" s="157" t="s">
        <v>8211</v>
      </c>
      <c r="R5830" s="158"/>
      <c r="S5830" s="159"/>
      <c r="T5830" s="159" t="s">
        <v>6983</v>
      </c>
      <c r="U5830" s="159" t="s">
        <v>8212</v>
      </c>
      <c r="V5830" s="154">
        <v>46147</v>
      </c>
      <c r="W5830" s="154">
        <v>46155</v>
      </c>
      <c r="X5830" s="154"/>
      <c r="Y5830" s="160"/>
      <c r="Z5830" s="160"/>
      <c r="AA5830" s="153"/>
      <c r="AB5830" s="153"/>
      <c r="AC5830" s="182" t="e">
        <f t="shared" si="184"/>
        <v>#DIV/0!</v>
      </c>
      <c r="AD5830" s="153" t="e">
        <f t="shared" si="185"/>
        <v>#DIV/0!</v>
      </c>
      <c r="AE5830" s="207"/>
      <c r="AF5830" s="153"/>
      <c r="AG5830" s="159"/>
      <c r="AH5830" s="153"/>
      <c r="AI5830" s="161"/>
      <c r="AJ5830" s="153"/>
      <c r="AK5830" s="153"/>
      <c r="AL5830" s="207"/>
      <c r="AM5830" s="207"/>
      <c r="AN5830" s="207"/>
      <c r="AO5830" s="207"/>
      <c r="AP5830" s="147" t="s">
        <v>54</v>
      </c>
      <c r="AQ5830" s="147"/>
      <c r="AR5830" s="147"/>
      <c r="AS5830" s="209" t="s">
        <v>68</v>
      </c>
      <c r="AT5830" s="223" t="str">
        <f>MONTH(B5830)&amp;"/"&amp;YEAR(B5830)</f>
        <v>3/2026</v>
      </c>
      <c r="AU5830" s="223">
        <f>WEEKNUM(B5830)-WEEKNUM(EOMONTH(B5830,-1)+1)+1</f>
        <v>5</v>
      </c>
      <c r="AV5830" s="209" t="str">
        <f>MONTH(R5830)&amp;"/"&amp;YEAR(R5830)</f>
        <v>1/1900</v>
      </c>
      <c r="AW5830" s="209" t="e">
        <f>WEEKNUM(R5830)-WEEKNUM(EOMONTH(R5830,-1)+1)+1</f>
        <v>#NUM!</v>
      </c>
      <c r="AX5830" s="209">
        <f>IF(BB5830="S",IF(Q5830="1. Aceitou o programa",R5830-B5830,0),0)</f>
        <v>0</v>
      </c>
      <c r="AY5830" s="209">
        <f>IF(BB5830="S",IF(AND(S5830&lt;&gt;"",R5830&lt;&gt;""),S5830-R5830,0),0)</f>
        <v>0</v>
      </c>
      <c r="AZ5830" s="209">
        <f>IF(BB5830="S",IF(Q5830="1. Aceitou o programa",IF(OR(X5830="Não se Aplica",X5830=""),IF(OR(W5830="Não se Aplica",W5830=""),0,W5830-V5830),AVERAGE(X5830-W5830,W5830-V5830)),0),0)</f>
        <v>0</v>
      </c>
      <c r="BA5830" s="209">
        <f>IF(BB5830="S",IF(AND(Q5830="1. Aceitou o programa",AH5830="Realizada"),IFERROR(IF(AG5830="",0,AG5830-R5830),0),0),0)</f>
        <v>0</v>
      </c>
      <c r="BB5830" s="209" t="str">
        <f>_xlfn.XLOOKUP(U5830,'Lista Suspensa'!$AA$20:$AA$23,'Lista Suspensa'!$AB$20:$AB$23,"N/A")</f>
        <v>S</v>
      </c>
    </row>
    <row r="5831" spans="1:54" ht="12" customHeight="1">
      <c r="A5831" s="151" t="s">
        <v>54</v>
      </c>
      <c r="B5831" s="152">
        <v>46112</v>
      </c>
      <c r="C5831" s="153" t="s">
        <v>55</v>
      </c>
      <c r="D5831" s="153" t="s">
        <v>56</v>
      </c>
      <c r="E5831" s="244">
        <v>95186002</v>
      </c>
      <c r="F5831" s="144" t="s">
        <v>10119</v>
      </c>
      <c r="G5831" s="230"/>
      <c r="H5831" s="154">
        <v>33142</v>
      </c>
      <c r="I5831" s="153">
        <v>35</v>
      </c>
      <c r="J5831" s="148" t="s">
        <v>70</v>
      </c>
      <c r="K5831" s="153" t="s">
        <v>101</v>
      </c>
      <c r="L5831" s="153"/>
      <c r="M5831" s="153"/>
      <c r="N5831" s="153"/>
      <c r="O5831" s="155">
        <v>21974719319</v>
      </c>
      <c r="P5831" s="156" t="s">
        <v>60</v>
      </c>
      <c r="Q5831" s="157" t="s">
        <v>8211</v>
      </c>
      <c r="R5831" s="158"/>
      <c r="S5831" s="159"/>
      <c r="T5831" s="159" t="s">
        <v>6983</v>
      </c>
      <c r="U5831" s="159" t="s">
        <v>8212</v>
      </c>
      <c r="V5831" s="154">
        <v>46147</v>
      </c>
      <c r="W5831" s="154">
        <v>46155</v>
      </c>
      <c r="X5831" s="154"/>
      <c r="Y5831" s="160"/>
      <c r="Z5831" s="160"/>
      <c r="AA5831" s="153"/>
      <c r="AB5831" s="153"/>
      <c r="AC5831" s="182" t="e">
        <f t="shared" si="184"/>
        <v>#DIV/0!</v>
      </c>
      <c r="AD5831" s="153" t="e">
        <f t="shared" si="185"/>
        <v>#DIV/0!</v>
      </c>
      <c r="AE5831" s="207"/>
      <c r="AF5831" s="153"/>
      <c r="AG5831" s="159"/>
      <c r="AH5831" s="153"/>
      <c r="AI5831" s="161"/>
      <c r="AJ5831" s="153"/>
      <c r="AK5831" s="153"/>
      <c r="AL5831" s="207"/>
      <c r="AM5831" s="207"/>
      <c r="AN5831" s="207"/>
      <c r="AO5831" s="207"/>
      <c r="AP5831" s="147" t="s">
        <v>54</v>
      </c>
      <c r="AQ5831" s="147"/>
      <c r="AR5831" s="147"/>
      <c r="AS5831" s="209" t="s">
        <v>68</v>
      </c>
      <c r="AT5831" s="223" t="str">
        <f>MONTH(B5831)&amp;"/"&amp;YEAR(B5831)</f>
        <v>3/2026</v>
      </c>
      <c r="AU5831" s="223">
        <f>WEEKNUM(B5831)-WEEKNUM(EOMONTH(B5831,-1)+1)+1</f>
        <v>5</v>
      </c>
      <c r="AV5831" s="209" t="str">
        <f>MONTH(R5831)&amp;"/"&amp;YEAR(R5831)</f>
        <v>1/1900</v>
      </c>
      <c r="AW5831" s="209" t="e">
        <f>WEEKNUM(R5831)-WEEKNUM(EOMONTH(R5831,-1)+1)+1</f>
        <v>#NUM!</v>
      </c>
      <c r="AX5831" s="209">
        <f>IF(BB5831="S",IF(Q5831="1. Aceitou o programa",R5831-B5831,0),0)</f>
        <v>0</v>
      </c>
      <c r="AY5831" s="209">
        <f>IF(BB5831="S",IF(AND(S5831&lt;&gt;"",R5831&lt;&gt;""),S5831-R5831,0),0)</f>
        <v>0</v>
      </c>
      <c r="AZ5831" s="209">
        <f>IF(BB5831="S",IF(Q5831="1. Aceitou o programa",IF(OR(X5831="Não se Aplica",X5831=""),IF(OR(W5831="Não se Aplica",W5831=""),0,W5831-V5831),AVERAGE(X5831-W5831,W5831-V5831)),0),0)</f>
        <v>0</v>
      </c>
      <c r="BA5831" s="209">
        <f>IF(BB5831="S",IF(AND(Q5831="1. Aceitou o programa",AH5831="Realizada"),IFERROR(IF(AG5831="",0,AG5831-R5831),0),0),0)</f>
        <v>0</v>
      </c>
      <c r="BB5831" s="209" t="str">
        <f>_xlfn.XLOOKUP(U5831,'Lista Suspensa'!$AA$20:$AA$23,'Lista Suspensa'!$AB$20:$AB$23,"N/A")</f>
        <v>S</v>
      </c>
    </row>
    <row r="5832" spans="1:54" ht="12" customHeight="1">
      <c r="A5832" s="151" t="s">
        <v>54</v>
      </c>
      <c r="B5832" s="152">
        <v>46112</v>
      </c>
      <c r="C5832" s="153" t="s">
        <v>55</v>
      </c>
      <c r="D5832" s="153" t="s">
        <v>56</v>
      </c>
      <c r="E5832" s="244">
        <v>94272790</v>
      </c>
      <c r="F5832" s="144" t="s">
        <v>10120</v>
      </c>
      <c r="G5832" s="230"/>
      <c r="H5832" s="154">
        <v>33187</v>
      </c>
      <c r="I5832" s="153">
        <v>35</v>
      </c>
      <c r="J5832" s="148" t="s">
        <v>70</v>
      </c>
      <c r="K5832" s="153" t="s">
        <v>101</v>
      </c>
      <c r="L5832" s="153"/>
      <c r="M5832" s="153"/>
      <c r="N5832" s="153"/>
      <c r="O5832" s="155">
        <v>21982659461</v>
      </c>
      <c r="P5832" s="156" t="s">
        <v>2077</v>
      </c>
      <c r="Q5832" s="157" t="s">
        <v>8211</v>
      </c>
      <c r="R5832" s="158"/>
      <c r="S5832" s="159"/>
      <c r="T5832" s="159" t="s">
        <v>6983</v>
      </c>
      <c r="U5832" s="159" t="s">
        <v>8212</v>
      </c>
      <c r="V5832" s="154">
        <v>46147</v>
      </c>
      <c r="W5832" s="154">
        <v>46155</v>
      </c>
      <c r="X5832" s="154"/>
      <c r="Y5832" s="160"/>
      <c r="Z5832" s="160"/>
      <c r="AA5832" s="153"/>
      <c r="AB5832" s="153"/>
      <c r="AC5832" s="182" t="e">
        <f t="shared" si="184"/>
        <v>#DIV/0!</v>
      </c>
      <c r="AD5832" s="153" t="e">
        <f t="shared" si="185"/>
        <v>#DIV/0!</v>
      </c>
      <c r="AE5832" s="207"/>
      <c r="AF5832" s="153"/>
      <c r="AG5832" s="159"/>
      <c r="AH5832" s="153"/>
      <c r="AI5832" s="161"/>
      <c r="AJ5832" s="153"/>
      <c r="AK5832" s="153"/>
      <c r="AL5832" s="207"/>
      <c r="AM5832" s="207"/>
      <c r="AN5832" s="207"/>
      <c r="AO5832" s="207"/>
      <c r="AP5832" s="147" t="s">
        <v>54</v>
      </c>
      <c r="AQ5832" s="147"/>
      <c r="AR5832" s="147"/>
      <c r="AS5832" s="209" t="s">
        <v>68</v>
      </c>
      <c r="AT5832" s="223" t="str">
        <f>MONTH(B5832)&amp;"/"&amp;YEAR(B5832)</f>
        <v>3/2026</v>
      </c>
      <c r="AU5832" s="223">
        <f>WEEKNUM(B5832)-WEEKNUM(EOMONTH(B5832,-1)+1)+1</f>
        <v>5</v>
      </c>
      <c r="AV5832" s="209" t="str">
        <f>MONTH(R5832)&amp;"/"&amp;YEAR(R5832)</f>
        <v>1/1900</v>
      </c>
      <c r="AW5832" s="209" t="e">
        <f>WEEKNUM(R5832)-WEEKNUM(EOMONTH(R5832,-1)+1)+1</f>
        <v>#NUM!</v>
      </c>
      <c r="AX5832" s="209">
        <f>IF(BB5832="S",IF(Q5832="1. Aceitou o programa",R5832-B5832,0),0)</f>
        <v>0</v>
      </c>
      <c r="AY5832" s="209">
        <f>IF(BB5832="S",IF(AND(S5832&lt;&gt;"",R5832&lt;&gt;""),S5832-R5832,0),0)</f>
        <v>0</v>
      </c>
      <c r="AZ5832" s="209">
        <f>IF(BB5832="S",IF(Q5832="1. Aceitou o programa",IF(OR(X5832="Não se Aplica",X5832=""),IF(OR(W5832="Não se Aplica",W5832=""),0,W5832-V5832),AVERAGE(X5832-W5832,W5832-V5832)),0),0)</f>
        <v>0</v>
      </c>
      <c r="BA5832" s="209">
        <f>IF(BB5832="S",IF(AND(Q5832="1. Aceitou o programa",AH5832="Realizada"),IFERROR(IF(AG5832="",0,AG5832-R5832),0),0),0)</f>
        <v>0</v>
      </c>
      <c r="BB5832" s="209" t="str">
        <f>_xlfn.XLOOKUP(U5832,'Lista Suspensa'!$AA$20:$AA$23,'Lista Suspensa'!$AB$20:$AB$23,"N/A")</f>
        <v>S</v>
      </c>
    </row>
    <row r="5833" spans="1:54" ht="12" customHeight="1">
      <c r="A5833" s="151" t="s">
        <v>54</v>
      </c>
      <c r="B5833" s="152">
        <v>46112</v>
      </c>
      <c r="C5833" s="153" t="s">
        <v>55</v>
      </c>
      <c r="D5833" s="153" t="s">
        <v>56</v>
      </c>
      <c r="E5833" s="244">
        <v>94670683</v>
      </c>
      <c r="F5833" s="144" t="s">
        <v>10121</v>
      </c>
      <c r="G5833" s="230"/>
      <c r="H5833" s="154">
        <v>33256</v>
      </c>
      <c r="I5833" s="153">
        <v>35</v>
      </c>
      <c r="J5833" s="148" t="s">
        <v>58</v>
      </c>
      <c r="K5833" s="153" t="s">
        <v>101</v>
      </c>
      <c r="L5833" s="153"/>
      <c r="M5833" s="153"/>
      <c r="N5833" s="153"/>
      <c r="O5833" s="155">
        <v>21999645647</v>
      </c>
      <c r="P5833" s="156" t="s">
        <v>60</v>
      </c>
      <c r="Q5833" s="157" t="s">
        <v>8211</v>
      </c>
      <c r="R5833" s="158"/>
      <c r="S5833" s="159"/>
      <c r="T5833" s="159" t="s">
        <v>6983</v>
      </c>
      <c r="U5833" s="159" t="s">
        <v>8212</v>
      </c>
      <c r="V5833" s="154">
        <v>46147</v>
      </c>
      <c r="W5833" s="154">
        <v>46155</v>
      </c>
      <c r="X5833" s="154"/>
      <c r="Y5833" s="160"/>
      <c r="Z5833" s="160"/>
      <c r="AA5833" s="153"/>
      <c r="AB5833" s="153"/>
      <c r="AC5833" s="182" t="e">
        <f t="shared" si="184"/>
        <v>#DIV/0!</v>
      </c>
      <c r="AD5833" s="153" t="e">
        <f t="shared" si="185"/>
        <v>#DIV/0!</v>
      </c>
      <c r="AE5833" s="207"/>
      <c r="AF5833" s="153"/>
      <c r="AG5833" s="159"/>
      <c r="AH5833" s="153"/>
      <c r="AI5833" s="161"/>
      <c r="AJ5833" s="153"/>
      <c r="AK5833" s="153"/>
      <c r="AL5833" s="207"/>
      <c r="AM5833" s="207"/>
      <c r="AN5833" s="207"/>
      <c r="AO5833" s="207"/>
      <c r="AP5833" s="147" t="s">
        <v>54</v>
      </c>
      <c r="AQ5833" s="147"/>
      <c r="AR5833" s="147"/>
      <c r="AS5833" s="209" t="s">
        <v>68</v>
      </c>
      <c r="AT5833" s="223" t="str">
        <f>MONTH(B5833)&amp;"/"&amp;YEAR(B5833)</f>
        <v>3/2026</v>
      </c>
      <c r="AU5833" s="223">
        <f>WEEKNUM(B5833)-WEEKNUM(EOMONTH(B5833,-1)+1)+1</f>
        <v>5</v>
      </c>
      <c r="AV5833" s="209" t="str">
        <f>MONTH(R5833)&amp;"/"&amp;YEAR(R5833)</f>
        <v>1/1900</v>
      </c>
      <c r="AW5833" s="209" t="e">
        <f>WEEKNUM(R5833)-WEEKNUM(EOMONTH(R5833,-1)+1)+1</f>
        <v>#NUM!</v>
      </c>
      <c r="AX5833" s="209">
        <f>IF(BB5833="S",IF(Q5833="1. Aceitou o programa",R5833-B5833,0),0)</f>
        <v>0</v>
      </c>
      <c r="AY5833" s="209">
        <f>IF(BB5833="S",IF(AND(S5833&lt;&gt;"",R5833&lt;&gt;""),S5833-R5833,0),0)</f>
        <v>0</v>
      </c>
      <c r="AZ5833" s="209">
        <f>IF(BB5833="S",IF(Q5833="1. Aceitou o programa",IF(OR(X5833="Não se Aplica",X5833=""),IF(OR(W5833="Não se Aplica",W5833=""),0,W5833-V5833),AVERAGE(X5833-W5833,W5833-V5833)),0),0)</f>
        <v>0</v>
      </c>
      <c r="BA5833" s="209">
        <f>IF(BB5833="S",IF(AND(Q5833="1. Aceitou o programa",AH5833="Realizada"),IFERROR(IF(AG5833="",0,AG5833-R5833),0),0),0)</f>
        <v>0</v>
      </c>
      <c r="BB5833" s="209" t="str">
        <f>_xlfn.XLOOKUP(U5833,'Lista Suspensa'!$AA$20:$AA$23,'Lista Suspensa'!$AB$20:$AB$23,"N/A")</f>
        <v>S</v>
      </c>
    </row>
    <row r="5834" spans="1:54" ht="12" customHeight="1">
      <c r="A5834" s="151" t="s">
        <v>54</v>
      </c>
      <c r="B5834" s="152">
        <v>46112</v>
      </c>
      <c r="C5834" s="153" t="s">
        <v>55</v>
      </c>
      <c r="D5834" s="153" t="s">
        <v>56</v>
      </c>
      <c r="E5834" s="244">
        <v>94749573</v>
      </c>
      <c r="F5834" s="144" t="s">
        <v>10122</v>
      </c>
      <c r="G5834" s="230"/>
      <c r="H5834" s="154">
        <v>33257</v>
      </c>
      <c r="I5834" s="153">
        <v>35</v>
      </c>
      <c r="J5834" s="148" t="s">
        <v>70</v>
      </c>
      <c r="K5834" s="153" t="s">
        <v>101</v>
      </c>
      <c r="L5834" s="153"/>
      <c r="M5834" s="153"/>
      <c r="N5834" s="153"/>
      <c r="O5834" s="155">
        <v>21979240963</v>
      </c>
      <c r="P5834" s="156" t="s">
        <v>60</v>
      </c>
      <c r="Q5834" s="157" t="s">
        <v>8211</v>
      </c>
      <c r="R5834" s="158"/>
      <c r="S5834" s="159"/>
      <c r="T5834" s="159" t="s">
        <v>6983</v>
      </c>
      <c r="U5834" s="159" t="s">
        <v>8212</v>
      </c>
      <c r="V5834" s="154">
        <v>46147</v>
      </c>
      <c r="W5834" s="154">
        <v>46155</v>
      </c>
      <c r="X5834" s="154"/>
      <c r="Y5834" s="160"/>
      <c r="Z5834" s="160"/>
      <c r="AA5834" s="153"/>
      <c r="AB5834" s="153"/>
      <c r="AC5834" s="182" t="e">
        <f t="shared" si="184"/>
        <v>#DIV/0!</v>
      </c>
      <c r="AD5834" s="153" t="e">
        <f t="shared" si="185"/>
        <v>#DIV/0!</v>
      </c>
      <c r="AE5834" s="207"/>
      <c r="AF5834" s="153"/>
      <c r="AG5834" s="159"/>
      <c r="AH5834" s="153"/>
      <c r="AI5834" s="161"/>
      <c r="AJ5834" s="153"/>
      <c r="AK5834" s="153"/>
      <c r="AL5834" s="207"/>
      <c r="AM5834" s="207"/>
      <c r="AN5834" s="207"/>
      <c r="AO5834" s="207"/>
      <c r="AP5834" s="147" t="s">
        <v>54</v>
      </c>
      <c r="AQ5834" s="147"/>
      <c r="AR5834" s="147"/>
      <c r="AS5834" s="209" t="s">
        <v>68</v>
      </c>
      <c r="AT5834" s="223" t="str">
        <f>MONTH(B5834)&amp;"/"&amp;YEAR(B5834)</f>
        <v>3/2026</v>
      </c>
      <c r="AU5834" s="223">
        <f>WEEKNUM(B5834)-WEEKNUM(EOMONTH(B5834,-1)+1)+1</f>
        <v>5</v>
      </c>
      <c r="AV5834" s="209" t="str">
        <f>MONTH(R5834)&amp;"/"&amp;YEAR(R5834)</f>
        <v>1/1900</v>
      </c>
      <c r="AW5834" s="209" t="e">
        <f>WEEKNUM(R5834)-WEEKNUM(EOMONTH(R5834,-1)+1)+1</f>
        <v>#NUM!</v>
      </c>
      <c r="AX5834" s="209">
        <f>IF(BB5834="S",IF(Q5834="1. Aceitou o programa",R5834-B5834,0),0)</f>
        <v>0</v>
      </c>
      <c r="AY5834" s="209">
        <f>IF(BB5834="S",IF(AND(S5834&lt;&gt;"",R5834&lt;&gt;""),S5834-R5834,0),0)</f>
        <v>0</v>
      </c>
      <c r="AZ5834" s="209">
        <f>IF(BB5834="S",IF(Q5834="1. Aceitou o programa",IF(OR(X5834="Não se Aplica",X5834=""),IF(OR(W5834="Não se Aplica",W5834=""),0,W5834-V5834),AVERAGE(X5834-W5834,W5834-V5834)),0),0)</f>
        <v>0</v>
      </c>
      <c r="BA5834" s="209">
        <f>IF(BB5834="S",IF(AND(Q5834="1. Aceitou o programa",AH5834="Realizada"),IFERROR(IF(AG5834="",0,AG5834-R5834),0),0),0)</f>
        <v>0</v>
      </c>
      <c r="BB5834" s="209" t="str">
        <f>_xlfn.XLOOKUP(U5834,'Lista Suspensa'!$AA$20:$AA$23,'Lista Suspensa'!$AB$20:$AB$23,"N/A")</f>
        <v>S</v>
      </c>
    </row>
    <row r="5835" spans="1:54" ht="12" customHeight="1">
      <c r="A5835" s="151" t="s">
        <v>54</v>
      </c>
      <c r="B5835" s="152">
        <v>46112</v>
      </c>
      <c r="C5835" s="153" t="s">
        <v>55</v>
      </c>
      <c r="D5835" s="153" t="s">
        <v>56</v>
      </c>
      <c r="E5835" s="244">
        <v>94301440</v>
      </c>
      <c r="F5835" s="144" t="s">
        <v>10123</v>
      </c>
      <c r="G5835" s="230"/>
      <c r="H5835" s="154">
        <v>33277</v>
      </c>
      <c r="I5835" s="153">
        <v>35</v>
      </c>
      <c r="J5835" s="148" t="s">
        <v>58</v>
      </c>
      <c r="K5835" s="153" t="s">
        <v>101</v>
      </c>
      <c r="L5835" s="153"/>
      <c r="M5835" s="153"/>
      <c r="N5835" s="153"/>
      <c r="O5835" s="155">
        <v>21988332633</v>
      </c>
      <c r="P5835" s="156" t="s">
        <v>60</v>
      </c>
      <c r="Q5835" s="157" t="s">
        <v>8211</v>
      </c>
      <c r="R5835" s="158"/>
      <c r="S5835" s="159"/>
      <c r="T5835" s="159" t="s">
        <v>6983</v>
      </c>
      <c r="U5835" s="159" t="s">
        <v>8212</v>
      </c>
      <c r="V5835" s="154">
        <v>46147</v>
      </c>
      <c r="W5835" s="154">
        <v>46155</v>
      </c>
      <c r="X5835" s="154"/>
      <c r="Y5835" s="160"/>
      <c r="Z5835" s="160"/>
      <c r="AA5835" s="153"/>
      <c r="AB5835" s="153"/>
      <c r="AC5835" s="182" t="e">
        <f t="shared" si="184"/>
        <v>#DIV/0!</v>
      </c>
      <c r="AD5835" s="153" t="e">
        <f t="shared" si="185"/>
        <v>#DIV/0!</v>
      </c>
      <c r="AE5835" s="207"/>
      <c r="AF5835" s="153"/>
      <c r="AG5835" s="159"/>
      <c r="AH5835" s="153"/>
      <c r="AI5835" s="161"/>
      <c r="AJ5835" s="153"/>
      <c r="AK5835" s="153"/>
      <c r="AL5835" s="207"/>
      <c r="AM5835" s="207"/>
      <c r="AN5835" s="207"/>
      <c r="AO5835" s="207"/>
      <c r="AP5835" s="147" t="s">
        <v>54</v>
      </c>
      <c r="AQ5835" s="147"/>
      <c r="AR5835" s="147"/>
      <c r="AS5835" s="209" t="s">
        <v>68</v>
      </c>
      <c r="AT5835" s="223" t="str">
        <f>MONTH(B5835)&amp;"/"&amp;YEAR(B5835)</f>
        <v>3/2026</v>
      </c>
      <c r="AU5835" s="223">
        <f>WEEKNUM(B5835)-WEEKNUM(EOMONTH(B5835,-1)+1)+1</f>
        <v>5</v>
      </c>
      <c r="AV5835" s="209" t="str">
        <f>MONTH(R5835)&amp;"/"&amp;YEAR(R5835)</f>
        <v>1/1900</v>
      </c>
      <c r="AW5835" s="209" t="e">
        <f>WEEKNUM(R5835)-WEEKNUM(EOMONTH(R5835,-1)+1)+1</f>
        <v>#NUM!</v>
      </c>
      <c r="AX5835" s="209">
        <f>IF(BB5835="S",IF(Q5835="1. Aceitou o programa",R5835-B5835,0),0)</f>
        <v>0</v>
      </c>
      <c r="AY5835" s="209">
        <f>IF(BB5835="S",IF(AND(S5835&lt;&gt;"",R5835&lt;&gt;""),S5835-R5835,0),0)</f>
        <v>0</v>
      </c>
      <c r="AZ5835" s="209">
        <f>IF(BB5835="S",IF(Q5835="1. Aceitou o programa",IF(OR(X5835="Não se Aplica",X5835=""),IF(OR(W5835="Não se Aplica",W5835=""),0,W5835-V5835),AVERAGE(X5835-W5835,W5835-V5835)),0),0)</f>
        <v>0</v>
      </c>
      <c r="BA5835" s="209">
        <f>IF(BB5835="S",IF(AND(Q5835="1. Aceitou o programa",AH5835="Realizada"),IFERROR(IF(AG5835="",0,AG5835-R5835),0),0),0)</f>
        <v>0</v>
      </c>
      <c r="BB5835" s="209" t="str">
        <f>_xlfn.XLOOKUP(U5835,'Lista Suspensa'!$AA$20:$AA$23,'Lista Suspensa'!$AB$20:$AB$23,"N/A")</f>
        <v>S</v>
      </c>
    </row>
    <row r="5836" spans="1:54" ht="12" customHeight="1">
      <c r="A5836" s="151" t="s">
        <v>54</v>
      </c>
      <c r="B5836" s="152">
        <v>46112</v>
      </c>
      <c r="C5836" s="153" t="s">
        <v>55</v>
      </c>
      <c r="D5836" s="153" t="s">
        <v>56</v>
      </c>
      <c r="E5836" s="244">
        <v>94658512</v>
      </c>
      <c r="F5836" s="144" t="s">
        <v>10124</v>
      </c>
      <c r="G5836" s="230"/>
      <c r="H5836" s="154">
        <v>33405</v>
      </c>
      <c r="I5836" s="153">
        <v>34</v>
      </c>
      <c r="J5836" s="148" t="s">
        <v>70</v>
      </c>
      <c r="K5836" s="153" t="s">
        <v>101</v>
      </c>
      <c r="L5836" s="153"/>
      <c r="M5836" s="153"/>
      <c r="N5836" s="153"/>
      <c r="O5836" s="155">
        <v>21993962636</v>
      </c>
      <c r="P5836" s="156" t="s">
        <v>60</v>
      </c>
      <c r="Q5836" s="157" t="s">
        <v>8211</v>
      </c>
      <c r="R5836" s="158"/>
      <c r="S5836" s="159"/>
      <c r="T5836" s="159" t="s">
        <v>6983</v>
      </c>
      <c r="U5836" s="159" t="s">
        <v>8212</v>
      </c>
      <c r="V5836" s="154">
        <v>46147</v>
      </c>
      <c r="W5836" s="154">
        <v>46155</v>
      </c>
      <c r="X5836" s="154"/>
      <c r="Y5836" s="160"/>
      <c r="Z5836" s="160"/>
      <c r="AA5836" s="153"/>
      <c r="AB5836" s="153"/>
      <c r="AC5836" s="182" t="e">
        <f t="shared" si="184"/>
        <v>#DIV/0!</v>
      </c>
      <c r="AD5836" s="153" t="e">
        <f t="shared" si="185"/>
        <v>#DIV/0!</v>
      </c>
      <c r="AE5836" s="207"/>
      <c r="AF5836" s="153"/>
      <c r="AG5836" s="159"/>
      <c r="AH5836" s="153"/>
      <c r="AI5836" s="161"/>
      <c r="AJ5836" s="153"/>
      <c r="AK5836" s="153"/>
      <c r="AL5836" s="207"/>
      <c r="AM5836" s="207"/>
      <c r="AN5836" s="207"/>
      <c r="AO5836" s="207"/>
      <c r="AP5836" s="147" t="s">
        <v>54</v>
      </c>
      <c r="AQ5836" s="147"/>
      <c r="AR5836" s="147"/>
      <c r="AS5836" s="209" t="s">
        <v>68</v>
      </c>
      <c r="AT5836" s="223" t="str">
        <f>MONTH(B5836)&amp;"/"&amp;YEAR(B5836)</f>
        <v>3/2026</v>
      </c>
      <c r="AU5836" s="223">
        <f>WEEKNUM(B5836)-WEEKNUM(EOMONTH(B5836,-1)+1)+1</f>
        <v>5</v>
      </c>
      <c r="AV5836" s="209" t="str">
        <f>MONTH(R5836)&amp;"/"&amp;YEAR(R5836)</f>
        <v>1/1900</v>
      </c>
      <c r="AW5836" s="209" t="e">
        <f>WEEKNUM(R5836)-WEEKNUM(EOMONTH(R5836,-1)+1)+1</f>
        <v>#NUM!</v>
      </c>
      <c r="AX5836" s="209">
        <f>IF(BB5836="S",IF(Q5836="1. Aceitou o programa",R5836-B5836,0),0)</f>
        <v>0</v>
      </c>
      <c r="AY5836" s="209">
        <f>IF(BB5836="S",IF(AND(S5836&lt;&gt;"",R5836&lt;&gt;""),S5836-R5836,0),0)</f>
        <v>0</v>
      </c>
      <c r="AZ5836" s="209">
        <f>IF(BB5836="S",IF(Q5836="1. Aceitou o programa",IF(OR(X5836="Não se Aplica",X5836=""),IF(OR(W5836="Não se Aplica",W5836=""),0,W5836-V5836),AVERAGE(X5836-W5836,W5836-V5836)),0),0)</f>
        <v>0</v>
      </c>
      <c r="BA5836" s="209">
        <f>IF(BB5836="S",IF(AND(Q5836="1. Aceitou o programa",AH5836="Realizada"),IFERROR(IF(AG5836="",0,AG5836-R5836),0),0),0)</f>
        <v>0</v>
      </c>
      <c r="BB5836" s="209" t="str">
        <f>_xlfn.XLOOKUP(U5836,'Lista Suspensa'!$AA$20:$AA$23,'Lista Suspensa'!$AB$20:$AB$23,"N/A")</f>
        <v>S</v>
      </c>
    </row>
    <row r="5837" spans="1:54" ht="12" customHeight="1">
      <c r="A5837" s="151" t="s">
        <v>54</v>
      </c>
      <c r="B5837" s="152">
        <v>46112</v>
      </c>
      <c r="C5837" s="153" t="s">
        <v>55</v>
      </c>
      <c r="D5837" s="153" t="s">
        <v>56</v>
      </c>
      <c r="E5837" s="244">
        <v>94467137</v>
      </c>
      <c r="F5837" s="144" t="s">
        <v>10125</v>
      </c>
      <c r="G5837" s="230"/>
      <c r="H5837" s="154">
        <v>33635</v>
      </c>
      <c r="I5837" s="153">
        <v>34</v>
      </c>
      <c r="J5837" s="148" t="s">
        <v>58</v>
      </c>
      <c r="K5837" s="153" t="s">
        <v>101</v>
      </c>
      <c r="L5837" s="153"/>
      <c r="M5837" s="153"/>
      <c r="N5837" s="153"/>
      <c r="O5837" s="155">
        <v>21965433166</v>
      </c>
      <c r="P5837" s="156" t="s">
        <v>60</v>
      </c>
      <c r="Q5837" s="157" t="s">
        <v>8211</v>
      </c>
      <c r="R5837" s="158"/>
      <c r="S5837" s="159"/>
      <c r="T5837" s="159" t="s">
        <v>6983</v>
      </c>
      <c r="U5837" s="159" t="s">
        <v>8212</v>
      </c>
      <c r="V5837" s="154">
        <v>46147</v>
      </c>
      <c r="W5837" s="154">
        <v>46155</v>
      </c>
      <c r="X5837" s="154"/>
      <c r="Y5837" s="160"/>
      <c r="Z5837" s="160"/>
      <c r="AA5837" s="153"/>
      <c r="AB5837" s="153"/>
      <c r="AC5837" s="182" t="e">
        <f t="shared" si="184"/>
        <v>#DIV/0!</v>
      </c>
      <c r="AD5837" s="153" t="e">
        <f t="shared" si="185"/>
        <v>#DIV/0!</v>
      </c>
      <c r="AE5837" s="207"/>
      <c r="AF5837" s="153"/>
      <c r="AG5837" s="159"/>
      <c r="AH5837" s="153"/>
      <c r="AI5837" s="161"/>
      <c r="AJ5837" s="153"/>
      <c r="AK5837" s="153"/>
      <c r="AL5837" s="207"/>
      <c r="AM5837" s="207"/>
      <c r="AN5837" s="207"/>
      <c r="AO5837" s="207"/>
      <c r="AP5837" s="147" t="s">
        <v>54</v>
      </c>
      <c r="AQ5837" s="147"/>
      <c r="AR5837" s="147"/>
      <c r="AS5837" s="209" t="s">
        <v>68</v>
      </c>
      <c r="AT5837" s="223" t="str">
        <f>MONTH(B5837)&amp;"/"&amp;YEAR(B5837)</f>
        <v>3/2026</v>
      </c>
      <c r="AU5837" s="223">
        <f>WEEKNUM(B5837)-WEEKNUM(EOMONTH(B5837,-1)+1)+1</f>
        <v>5</v>
      </c>
      <c r="AV5837" s="209" t="str">
        <f>MONTH(R5837)&amp;"/"&amp;YEAR(R5837)</f>
        <v>1/1900</v>
      </c>
      <c r="AW5837" s="209" t="e">
        <f>WEEKNUM(R5837)-WEEKNUM(EOMONTH(R5837,-1)+1)+1</f>
        <v>#NUM!</v>
      </c>
      <c r="AX5837" s="209">
        <f>IF(BB5837="S",IF(Q5837="1. Aceitou o programa",R5837-B5837,0),0)</f>
        <v>0</v>
      </c>
      <c r="AY5837" s="209">
        <f>IF(BB5837="S",IF(AND(S5837&lt;&gt;"",R5837&lt;&gt;""),S5837-R5837,0),0)</f>
        <v>0</v>
      </c>
      <c r="AZ5837" s="209">
        <f>IF(BB5837="S",IF(Q5837="1. Aceitou o programa",IF(OR(X5837="Não se Aplica",X5837=""),IF(OR(W5837="Não se Aplica",W5837=""),0,W5837-V5837),AVERAGE(X5837-W5837,W5837-V5837)),0),0)</f>
        <v>0</v>
      </c>
      <c r="BA5837" s="209">
        <f>IF(BB5837="S",IF(AND(Q5837="1. Aceitou o programa",AH5837="Realizada"),IFERROR(IF(AG5837="",0,AG5837-R5837),0),0),0)</f>
        <v>0</v>
      </c>
      <c r="BB5837" s="209" t="str">
        <f>_xlfn.XLOOKUP(U5837,'Lista Suspensa'!$AA$20:$AA$23,'Lista Suspensa'!$AB$20:$AB$23,"N/A")</f>
        <v>S</v>
      </c>
    </row>
    <row r="5838" spans="1:54" ht="12" customHeight="1">
      <c r="A5838" s="151" t="s">
        <v>54</v>
      </c>
      <c r="B5838" s="152">
        <v>46112</v>
      </c>
      <c r="C5838" s="153" t="s">
        <v>55</v>
      </c>
      <c r="D5838" s="153" t="s">
        <v>56</v>
      </c>
      <c r="E5838" s="244">
        <v>94689261</v>
      </c>
      <c r="F5838" s="144" t="s">
        <v>10126</v>
      </c>
      <c r="G5838" s="230"/>
      <c r="H5838" s="154">
        <v>33704</v>
      </c>
      <c r="I5838" s="153">
        <v>34</v>
      </c>
      <c r="J5838" s="148" t="s">
        <v>58</v>
      </c>
      <c r="K5838" s="153" t="s">
        <v>101</v>
      </c>
      <c r="L5838" s="153"/>
      <c r="M5838" s="153"/>
      <c r="N5838" s="153"/>
      <c r="O5838" s="155">
        <v>21982825721</v>
      </c>
      <c r="P5838" s="156" t="s">
        <v>60</v>
      </c>
      <c r="Q5838" s="157" t="s">
        <v>8211</v>
      </c>
      <c r="R5838" s="158"/>
      <c r="S5838" s="159"/>
      <c r="T5838" s="159" t="s">
        <v>6983</v>
      </c>
      <c r="U5838" s="159" t="s">
        <v>8212</v>
      </c>
      <c r="V5838" s="154">
        <v>46147</v>
      </c>
      <c r="W5838" s="154">
        <v>46155</v>
      </c>
      <c r="X5838" s="154"/>
      <c r="Y5838" s="160"/>
      <c r="Z5838" s="160"/>
      <c r="AA5838" s="153"/>
      <c r="AB5838" s="153"/>
      <c r="AC5838" s="182" t="e">
        <f t="shared" si="184"/>
        <v>#DIV/0!</v>
      </c>
      <c r="AD5838" s="153" t="e">
        <f t="shared" si="185"/>
        <v>#DIV/0!</v>
      </c>
      <c r="AE5838" s="207"/>
      <c r="AF5838" s="153"/>
      <c r="AG5838" s="159"/>
      <c r="AH5838" s="153"/>
      <c r="AI5838" s="161"/>
      <c r="AJ5838" s="153"/>
      <c r="AK5838" s="153"/>
      <c r="AL5838" s="207"/>
      <c r="AM5838" s="207"/>
      <c r="AN5838" s="207"/>
      <c r="AO5838" s="207"/>
      <c r="AP5838" s="147" t="s">
        <v>54</v>
      </c>
      <c r="AQ5838" s="147"/>
      <c r="AR5838" s="147"/>
      <c r="AS5838" s="209" t="s">
        <v>68</v>
      </c>
      <c r="AT5838" s="223" t="str">
        <f>MONTH(B5838)&amp;"/"&amp;YEAR(B5838)</f>
        <v>3/2026</v>
      </c>
      <c r="AU5838" s="223">
        <f>WEEKNUM(B5838)-WEEKNUM(EOMONTH(B5838,-1)+1)+1</f>
        <v>5</v>
      </c>
      <c r="AV5838" s="209" t="str">
        <f>MONTH(R5838)&amp;"/"&amp;YEAR(R5838)</f>
        <v>1/1900</v>
      </c>
      <c r="AW5838" s="209" t="e">
        <f>WEEKNUM(R5838)-WEEKNUM(EOMONTH(R5838,-1)+1)+1</f>
        <v>#NUM!</v>
      </c>
      <c r="AX5838" s="209">
        <f>IF(BB5838="S",IF(Q5838="1. Aceitou o programa",R5838-B5838,0),0)</f>
        <v>0</v>
      </c>
      <c r="AY5838" s="209">
        <f>IF(BB5838="S",IF(AND(S5838&lt;&gt;"",R5838&lt;&gt;""),S5838-R5838,0),0)</f>
        <v>0</v>
      </c>
      <c r="AZ5838" s="209">
        <f>IF(BB5838="S",IF(Q5838="1. Aceitou o programa",IF(OR(X5838="Não se Aplica",X5838=""),IF(OR(W5838="Não se Aplica",W5838=""),0,W5838-V5838),AVERAGE(X5838-W5838,W5838-V5838)),0),0)</f>
        <v>0</v>
      </c>
      <c r="BA5838" s="209">
        <f>IF(BB5838="S",IF(AND(Q5838="1. Aceitou o programa",AH5838="Realizada"),IFERROR(IF(AG5838="",0,AG5838-R5838),0),0),0)</f>
        <v>0</v>
      </c>
      <c r="BB5838" s="209" t="str">
        <f>_xlfn.XLOOKUP(U5838,'Lista Suspensa'!$AA$20:$AA$23,'Lista Suspensa'!$AB$20:$AB$23,"N/A")</f>
        <v>S</v>
      </c>
    </row>
    <row r="5839" spans="1:54" ht="12" customHeight="1">
      <c r="A5839" s="151" t="s">
        <v>54</v>
      </c>
      <c r="B5839" s="152">
        <v>46112</v>
      </c>
      <c r="C5839" s="153" t="s">
        <v>55</v>
      </c>
      <c r="D5839" s="153" t="s">
        <v>56</v>
      </c>
      <c r="E5839" s="244">
        <v>94852937</v>
      </c>
      <c r="F5839" s="144" t="s">
        <v>10127</v>
      </c>
      <c r="G5839" s="230"/>
      <c r="H5839" s="154">
        <v>33723</v>
      </c>
      <c r="I5839" s="153">
        <v>34</v>
      </c>
      <c r="J5839" s="148" t="s">
        <v>70</v>
      </c>
      <c r="K5839" s="153" t="s">
        <v>101</v>
      </c>
      <c r="L5839" s="153"/>
      <c r="M5839" s="153"/>
      <c r="N5839" s="153"/>
      <c r="O5839" s="155">
        <v>21983411870</v>
      </c>
      <c r="P5839" s="156" t="s">
        <v>60</v>
      </c>
      <c r="Q5839" s="157" t="s">
        <v>8211</v>
      </c>
      <c r="R5839" s="158"/>
      <c r="S5839" s="159"/>
      <c r="T5839" s="159" t="s">
        <v>6983</v>
      </c>
      <c r="U5839" s="159" t="s">
        <v>8212</v>
      </c>
      <c r="V5839" s="154">
        <v>46147</v>
      </c>
      <c r="W5839" s="154">
        <v>46155</v>
      </c>
      <c r="X5839" s="154"/>
      <c r="Y5839" s="160"/>
      <c r="Z5839" s="160"/>
      <c r="AA5839" s="153"/>
      <c r="AB5839" s="153"/>
      <c r="AC5839" s="182" t="e">
        <f t="shared" si="184"/>
        <v>#DIV/0!</v>
      </c>
      <c r="AD5839" s="153" t="e">
        <f t="shared" si="185"/>
        <v>#DIV/0!</v>
      </c>
      <c r="AE5839" s="207"/>
      <c r="AF5839" s="153"/>
      <c r="AG5839" s="159"/>
      <c r="AH5839" s="153"/>
      <c r="AI5839" s="161"/>
      <c r="AJ5839" s="153"/>
      <c r="AK5839" s="153"/>
      <c r="AL5839" s="207"/>
      <c r="AM5839" s="207"/>
      <c r="AN5839" s="207"/>
      <c r="AO5839" s="207"/>
      <c r="AP5839" s="147" t="s">
        <v>54</v>
      </c>
      <c r="AQ5839" s="147"/>
      <c r="AR5839" s="147"/>
      <c r="AS5839" s="209" t="s">
        <v>68</v>
      </c>
      <c r="AT5839" s="223" t="str">
        <f>MONTH(B5839)&amp;"/"&amp;YEAR(B5839)</f>
        <v>3/2026</v>
      </c>
      <c r="AU5839" s="223">
        <f>WEEKNUM(B5839)-WEEKNUM(EOMONTH(B5839,-1)+1)+1</f>
        <v>5</v>
      </c>
      <c r="AV5839" s="209" t="str">
        <f>MONTH(R5839)&amp;"/"&amp;YEAR(R5839)</f>
        <v>1/1900</v>
      </c>
      <c r="AW5839" s="209" t="e">
        <f>WEEKNUM(R5839)-WEEKNUM(EOMONTH(R5839,-1)+1)+1</f>
        <v>#NUM!</v>
      </c>
      <c r="AX5839" s="209">
        <f>IF(BB5839="S",IF(Q5839="1. Aceitou o programa",R5839-B5839,0),0)</f>
        <v>0</v>
      </c>
      <c r="AY5839" s="209">
        <f>IF(BB5839="S",IF(AND(S5839&lt;&gt;"",R5839&lt;&gt;""),S5839-R5839,0),0)</f>
        <v>0</v>
      </c>
      <c r="AZ5839" s="209">
        <f>IF(BB5839="S",IF(Q5839="1. Aceitou o programa",IF(OR(X5839="Não se Aplica",X5839=""),IF(OR(W5839="Não se Aplica",W5839=""),0,W5839-V5839),AVERAGE(X5839-W5839,W5839-V5839)),0),0)</f>
        <v>0</v>
      </c>
      <c r="BA5839" s="209">
        <f>IF(BB5839="S",IF(AND(Q5839="1. Aceitou o programa",AH5839="Realizada"),IFERROR(IF(AG5839="",0,AG5839-R5839),0),0),0)</f>
        <v>0</v>
      </c>
      <c r="BB5839" s="209" t="str">
        <f>_xlfn.XLOOKUP(U5839,'Lista Suspensa'!$AA$20:$AA$23,'Lista Suspensa'!$AB$20:$AB$23,"N/A")</f>
        <v>S</v>
      </c>
    </row>
    <row r="5840" spans="1:54" ht="12" customHeight="1">
      <c r="A5840" s="151" t="s">
        <v>54</v>
      </c>
      <c r="B5840" s="152">
        <v>46112</v>
      </c>
      <c r="C5840" s="153" t="s">
        <v>55</v>
      </c>
      <c r="D5840" s="153" t="s">
        <v>56</v>
      </c>
      <c r="E5840" s="244">
        <v>94825740</v>
      </c>
      <c r="F5840" s="144" t="s">
        <v>10128</v>
      </c>
      <c r="G5840" s="230"/>
      <c r="H5840" s="154">
        <v>33924</v>
      </c>
      <c r="I5840" s="153">
        <v>33</v>
      </c>
      <c r="J5840" s="148" t="s">
        <v>70</v>
      </c>
      <c r="K5840" s="153" t="s">
        <v>101</v>
      </c>
      <c r="L5840" s="153"/>
      <c r="M5840" s="153"/>
      <c r="N5840" s="153"/>
      <c r="O5840" s="155">
        <v>21997556784</v>
      </c>
      <c r="P5840" s="156" t="s">
        <v>60</v>
      </c>
      <c r="Q5840" s="157" t="s">
        <v>8211</v>
      </c>
      <c r="R5840" s="158"/>
      <c r="S5840" s="159"/>
      <c r="T5840" s="159" t="s">
        <v>6983</v>
      </c>
      <c r="U5840" s="159" t="s">
        <v>8212</v>
      </c>
      <c r="V5840" s="154">
        <v>46147</v>
      </c>
      <c r="W5840" s="154">
        <v>46155</v>
      </c>
      <c r="X5840" s="154"/>
      <c r="Y5840" s="160"/>
      <c r="Z5840" s="160"/>
      <c r="AA5840" s="153"/>
      <c r="AB5840" s="153"/>
      <c r="AC5840" s="182" t="e">
        <f t="shared" si="184"/>
        <v>#DIV/0!</v>
      </c>
      <c r="AD5840" s="153" t="e">
        <f t="shared" si="185"/>
        <v>#DIV/0!</v>
      </c>
      <c r="AE5840" s="207"/>
      <c r="AF5840" s="153"/>
      <c r="AG5840" s="159"/>
      <c r="AH5840" s="153"/>
      <c r="AI5840" s="161"/>
      <c r="AJ5840" s="153"/>
      <c r="AK5840" s="153"/>
      <c r="AL5840" s="207"/>
      <c r="AM5840" s="207"/>
      <c r="AN5840" s="207"/>
      <c r="AO5840" s="207"/>
      <c r="AP5840" s="147" t="s">
        <v>54</v>
      </c>
      <c r="AQ5840" s="147"/>
      <c r="AR5840" s="147"/>
      <c r="AS5840" s="209" t="s">
        <v>68</v>
      </c>
      <c r="AT5840" s="223" t="str">
        <f>MONTH(B5840)&amp;"/"&amp;YEAR(B5840)</f>
        <v>3/2026</v>
      </c>
      <c r="AU5840" s="223">
        <f>WEEKNUM(B5840)-WEEKNUM(EOMONTH(B5840,-1)+1)+1</f>
        <v>5</v>
      </c>
      <c r="AV5840" s="209" t="str">
        <f>MONTH(R5840)&amp;"/"&amp;YEAR(R5840)</f>
        <v>1/1900</v>
      </c>
      <c r="AW5840" s="209" t="e">
        <f>WEEKNUM(R5840)-WEEKNUM(EOMONTH(R5840,-1)+1)+1</f>
        <v>#NUM!</v>
      </c>
      <c r="AX5840" s="209">
        <f>IF(BB5840="S",IF(Q5840="1. Aceitou o programa",R5840-B5840,0),0)</f>
        <v>0</v>
      </c>
      <c r="AY5840" s="209">
        <f>IF(BB5840="S",IF(AND(S5840&lt;&gt;"",R5840&lt;&gt;""),S5840-R5840,0),0)</f>
        <v>0</v>
      </c>
      <c r="AZ5840" s="209">
        <f>IF(BB5840="S",IF(Q5840="1. Aceitou o programa",IF(OR(X5840="Não se Aplica",X5840=""),IF(OR(W5840="Não se Aplica",W5840=""),0,W5840-V5840),AVERAGE(X5840-W5840,W5840-V5840)),0),0)</f>
        <v>0</v>
      </c>
      <c r="BA5840" s="209">
        <f>IF(BB5840="S",IF(AND(Q5840="1. Aceitou o programa",AH5840="Realizada"),IFERROR(IF(AG5840="",0,AG5840-R5840),0),0),0)</f>
        <v>0</v>
      </c>
      <c r="BB5840" s="209" t="str">
        <f>_xlfn.XLOOKUP(U5840,'Lista Suspensa'!$AA$20:$AA$23,'Lista Suspensa'!$AB$20:$AB$23,"N/A")</f>
        <v>S</v>
      </c>
    </row>
    <row r="5841" spans="1:54" ht="12" customHeight="1">
      <c r="A5841" s="151" t="s">
        <v>54</v>
      </c>
      <c r="B5841" s="152">
        <v>46112</v>
      </c>
      <c r="C5841" s="153" t="s">
        <v>55</v>
      </c>
      <c r="D5841" s="153" t="s">
        <v>56</v>
      </c>
      <c r="E5841" s="244">
        <v>414192230</v>
      </c>
      <c r="F5841" s="144" t="s">
        <v>10129</v>
      </c>
      <c r="G5841" s="230"/>
      <c r="H5841" s="154">
        <v>33930</v>
      </c>
      <c r="I5841" s="153">
        <v>33</v>
      </c>
      <c r="J5841" s="148" t="s">
        <v>58</v>
      </c>
      <c r="K5841" s="153" t="s">
        <v>101</v>
      </c>
      <c r="L5841" s="153"/>
      <c r="M5841" s="153"/>
      <c r="N5841" s="153"/>
      <c r="O5841" s="155">
        <v>21993616214</v>
      </c>
      <c r="P5841" s="156" t="s">
        <v>60</v>
      </c>
      <c r="Q5841" s="157" t="s">
        <v>8211</v>
      </c>
      <c r="R5841" s="158"/>
      <c r="S5841" s="159"/>
      <c r="T5841" s="159" t="s">
        <v>6983</v>
      </c>
      <c r="U5841" s="159" t="s">
        <v>8212</v>
      </c>
      <c r="V5841" s="154">
        <v>46147</v>
      </c>
      <c r="W5841" s="154">
        <v>46155</v>
      </c>
      <c r="X5841" s="154"/>
      <c r="Y5841" s="160"/>
      <c r="Z5841" s="160"/>
      <c r="AA5841" s="153"/>
      <c r="AB5841" s="153"/>
      <c r="AC5841" s="182" t="e">
        <f t="shared" si="184"/>
        <v>#DIV/0!</v>
      </c>
      <c r="AD5841" s="153" t="e">
        <f t="shared" si="185"/>
        <v>#DIV/0!</v>
      </c>
      <c r="AE5841" s="207"/>
      <c r="AF5841" s="153"/>
      <c r="AG5841" s="159"/>
      <c r="AH5841" s="153"/>
      <c r="AI5841" s="161"/>
      <c r="AJ5841" s="153"/>
      <c r="AK5841" s="153"/>
      <c r="AL5841" s="207"/>
      <c r="AM5841" s="207"/>
      <c r="AN5841" s="207"/>
      <c r="AO5841" s="207"/>
      <c r="AP5841" s="147" t="s">
        <v>54</v>
      </c>
      <c r="AQ5841" s="147"/>
      <c r="AR5841" s="147"/>
      <c r="AS5841" s="209" t="s">
        <v>68</v>
      </c>
      <c r="AT5841" s="223" t="str">
        <f>MONTH(B5841)&amp;"/"&amp;YEAR(B5841)</f>
        <v>3/2026</v>
      </c>
      <c r="AU5841" s="223">
        <f>WEEKNUM(B5841)-WEEKNUM(EOMONTH(B5841,-1)+1)+1</f>
        <v>5</v>
      </c>
      <c r="AV5841" s="209" t="str">
        <f>MONTH(R5841)&amp;"/"&amp;YEAR(R5841)</f>
        <v>1/1900</v>
      </c>
      <c r="AW5841" s="209" t="e">
        <f>WEEKNUM(R5841)-WEEKNUM(EOMONTH(R5841,-1)+1)+1</f>
        <v>#NUM!</v>
      </c>
      <c r="AX5841" s="209">
        <f>IF(BB5841="S",IF(Q5841="1. Aceitou o programa",R5841-B5841,0),0)</f>
        <v>0</v>
      </c>
      <c r="AY5841" s="209">
        <f>IF(BB5841="S",IF(AND(S5841&lt;&gt;"",R5841&lt;&gt;""),S5841-R5841,0),0)</f>
        <v>0</v>
      </c>
      <c r="AZ5841" s="209">
        <f>IF(BB5841="S",IF(Q5841="1. Aceitou o programa",IF(OR(X5841="Não se Aplica",X5841=""),IF(OR(W5841="Não se Aplica",W5841=""),0,W5841-V5841),AVERAGE(X5841-W5841,W5841-V5841)),0),0)</f>
        <v>0</v>
      </c>
      <c r="BA5841" s="209">
        <f>IF(BB5841="S",IF(AND(Q5841="1. Aceitou o programa",AH5841="Realizada"),IFERROR(IF(AG5841="",0,AG5841-R5841),0),0),0)</f>
        <v>0</v>
      </c>
      <c r="BB5841" s="209" t="str">
        <f>_xlfn.XLOOKUP(U5841,'Lista Suspensa'!$AA$20:$AA$23,'Lista Suspensa'!$AB$20:$AB$23,"N/A")</f>
        <v>S</v>
      </c>
    </row>
    <row r="5842" spans="1:54" ht="12" customHeight="1">
      <c r="A5842" s="151" t="s">
        <v>54</v>
      </c>
      <c r="B5842" s="152">
        <v>46112</v>
      </c>
      <c r="C5842" s="153" t="s">
        <v>55</v>
      </c>
      <c r="D5842" s="153" t="s">
        <v>56</v>
      </c>
      <c r="E5842" s="244">
        <v>95754126</v>
      </c>
      <c r="F5842" s="144" t="s">
        <v>10130</v>
      </c>
      <c r="G5842" s="230"/>
      <c r="H5842" s="154">
        <v>33986</v>
      </c>
      <c r="I5842" s="153">
        <v>33</v>
      </c>
      <c r="J5842" s="148" t="s">
        <v>70</v>
      </c>
      <c r="K5842" s="153" t="s">
        <v>101</v>
      </c>
      <c r="L5842" s="153"/>
      <c r="M5842" s="153"/>
      <c r="N5842" s="153"/>
      <c r="O5842" s="155">
        <v>21987217038</v>
      </c>
      <c r="P5842" s="156" t="s">
        <v>60</v>
      </c>
      <c r="Q5842" s="157" t="s">
        <v>8211</v>
      </c>
      <c r="R5842" s="158"/>
      <c r="S5842" s="159"/>
      <c r="T5842" s="159" t="s">
        <v>6983</v>
      </c>
      <c r="U5842" s="159" t="s">
        <v>8212</v>
      </c>
      <c r="V5842" s="154">
        <v>46147</v>
      </c>
      <c r="W5842" s="154">
        <v>46155</v>
      </c>
      <c r="X5842" s="154"/>
      <c r="Y5842" s="160"/>
      <c r="Z5842" s="160"/>
      <c r="AA5842" s="153"/>
      <c r="AB5842" s="153"/>
      <c r="AC5842" s="182" t="e">
        <f t="shared" si="184"/>
        <v>#DIV/0!</v>
      </c>
      <c r="AD5842" s="153" t="e">
        <f t="shared" si="185"/>
        <v>#DIV/0!</v>
      </c>
      <c r="AE5842" s="207"/>
      <c r="AF5842" s="153"/>
      <c r="AG5842" s="159"/>
      <c r="AH5842" s="153"/>
      <c r="AI5842" s="161"/>
      <c r="AJ5842" s="153"/>
      <c r="AK5842" s="153"/>
      <c r="AL5842" s="207"/>
      <c r="AM5842" s="207"/>
      <c r="AN5842" s="207"/>
      <c r="AO5842" s="207"/>
      <c r="AP5842" s="147" t="s">
        <v>54</v>
      </c>
      <c r="AQ5842" s="147"/>
      <c r="AR5842" s="147"/>
      <c r="AS5842" s="209" t="s">
        <v>68</v>
      </c>
      <c r="AT5842" s="223" t="str">
        <f>MONTH(B5842)&amp;"/"&amp;YEAR(B5842)</f>
        <v>3/2026</v>
      </c>
      <c r="AU5842" s="223">
        <f>WEEKNUM(B5842)-WEEKNUM(EOMONTH(B5842,-1)+1)+1</f>
        <v>5</v>
      </c>
      <c r="AV5842" s="209" t="str">
        <f>MONTH(R5842)&amp;"/"&amp;YEAR(R5842)</f>
        <v>1/1900</v>
      </c>
      <c r="AW5842" s="209" t="e">
        <f>WEEKNUM(R5842)-WEEKNUM(EOMONTH(R5842,-1)+1)+1</f>
        <v>#NUM!</v>
      </c>
      <c r="AX5842" s="209">
        <f>IF(BB5842="S",IF(Q5842="1. Aceitou o programa",R5842-B5842,0),0)</f>
        <v>0</v>
      </c>
      <c r="AY5842" s="209">
        <f>IF(BB5842="S",IF(AND(S5842&lt;&gt;"",R5842&lt;&gt;""),S5842-R5842,0),0)</f>
        <v>0</v>
      </c>
      <c r="AZ5842" s="209">
        <f>IF(BB5842="S",IF(Q5842="1. Aceitou o programa",IF(OR(X5842="Não se Aplica",X5842=""),IF(OR(W5842="Não se Aplica",W5842=""),0,W5842-V5842),AVERAGE(X5842-W5842,W5842-V5842)),0),0)</f>
        <v>0</v>
      </c>
      <c r="BA5842" s="209">
        <f>IF(BB5842="S",IF(AND(Q5842="1. Aceitou o programa",AH5842="Realizada"),IFERROR(IF(AG5842="",0,AG5842-R5842),0),0),0)</f>
        <v>0</v>
      </c>
      <c r="BB5842" s="209" t="str">
        <f>_xlfn.XLOOKUP(U5842,'Lista Suspensa'!$AA$20:$AA$23,'Lista Suspensa'!$AB$20:$AB$23,"N/A")</f>
        <v>S</v>
      </c>
    </row>
    <row r="5843" spans="1:54" ht="12" customHeight="1">
      <c r="A5843" s="151" t="s">
        <v>54</v>
      </c>
      <c r="B5843" s="152">
        <v>46112</v>
      </c>
      <c r="C5843" s="153" t="s">
        <v>55</v>
      </c>
      <c r="D5843" s="153" t="s">
        <v>56</v>
      </c>
      <c r="E5843" s="244">
        <v>94976675</v>
      </c>
      <c r="F5843" s="144" t="s">
        <v>10131</v>
      </c>
      <c r="G5843" s="230"/>
      <c r="H5843" s="154">
        <v>34020</v>
      </c>
      <c r="I5843" s="153">
        <v>33</v>
      </c>
      <c r="J5843" s="148" t="s">
        <v>70</v>
      </c>
      <c r="K5843" s="153" t="s">
        <v>101</v>
      </c>
      <c r="L5843" s="153"/>
      <c r="M5843" s="153"/>
      <c r="N5843" s="153"/>
      <c r="O5843" s="155">
        <v>21975573461</v>
      </c>
      <c r="P5843" s="156" t="s">
        <v>60</v>
      </c>
      <c r="Q5843" s="157" t="s">
        <v>8211</v>
      </c>
      <c r="R5843" s="158"/>
      <c r="S5843" s="159"/>
      <c r="T5843" s="159" t="s">
        <v>6983</v>
      </c>
      <c r="U5843" s="159" t="s">
        <v>8212</v>
      </c>
      <c r="V5843" s="154">
        <v>46147</v>
      </c>
      <c r="W5843" s="154">
        <v>46155</v>
      </c>
      <c r="X5843" s="154"/>
      <c r="Y5843" s="160"/>
      <c r="Z5843" s="160"/>
      <c r="AA5843" s="153"/>
      <c r="AB5843" s="153"/>
      <c r="AC5843" s="182" t="e">
        <f t="shared" si="184"/>
        <v>#DIV/0!</v>
      </c>
      <c r="AD5843" s="153" t="e">
        <f t="shared" si="185"/>
        <v>#DIV/0!</v>
      </c>
      <c r="AE5843" s="207"/>
      <c r="AF5843" s="153"/>
      <c r="AG5843" s="159"/>
      <c r="AH5843" s="153"/>
      <c r="AI5843" s="161"/>
      <c r="AJ5843" s="153"/>
      <c r="AK5843" s="153"/>
      <c r="AL5843" s="207"/>
      <c r="AM5843" s="207"/>
      <c r="AN5843" s="207"/>
      <c r="AO5843" s="207"/>
      <c r="AP5843" s="147" t="s">
        <v>54</v>
      </c>
      <c r="AQ5843" s="147"/>
      <c r="AR5843" s="147"/>
      <c r="AS5843" s="209" t="s">
        <v>68</v>
      </c>
      <c r="AT5843" s="223" t="str">
        <f>MONTH(B5843)&amp;"/"&amp;YEAR(B5843)</f>
        <v>3/2026</v>
      </c>
      <c r="AU5843" s="223">
        <f>WEEKNUM(B5843)-WEEKNUM(EOMONTH(B5843,-1)+1)+1</f>
        <v>5</v>
      </c>
      <c r="AV5843" s="209" t="str">
        <f>MONTH(R5843)&amp;"/"&amp;YEAR(R5843)</f>
        <v>1/1900</v>
      </c>
      <c r="AW5843" s="209" t="e">
        <f>WEEKNUM(R5843)-WEEKNUM(EOMONTH(R5843,-1)+1)+1</f>
        <v>#NUM!</v>
      </c>
      <c r="AX5843" s="209">
        <f>IF(BB5843="S",IF(Q5843="1. Aceitou o programa",R5843-B5843,0),0)</f>
        <v>0</v>
      </c>
      <c r="AY5843" s="209">
        <f>IF(BB5843="S",IF(AND(S5843&lt;&gt;"",R5843&lt;&gt;""),S5843-R5843,0),0)</f>
        <v>0</v>
      </c>
      <c r="AZ5843" s="209">
        <f>IF(BB5843="S",IF(Q5843="1. Aceitou o programa",IF(OR(X5843="Não se Aplica",X5843=""),IF(OR(W5843="Não se Aplica",W5843=""),0,W5843-V5843),AVERAGE(X5843-W5843,W5843-V5843)),0),0)</f>
        <v>0</v>
      </c>
      <c r="BA5843" s="209">
        <f>IF(BB5843="S",IF(AND(Q5843="1. Aceitou o programa",AH5843="Realizada"),IFERROR(IF(AG5843="",0,AG5843-R5843),0),0),0)</f>
        <v>0</v>
      </c>
      <c r="BB5843" s="209" t="str">
        <f>_xlfn.XLOOKUP(U5843,'Lista Suspensa'!$AA$20:$AA$23,'Lista Suspensa'!$AB$20:$AB$23,"N/A")</f>
        <v>S</v>
      </c>
    </row>
    <row r="5844" spans="1:54" ht="12" customHeight="1">
      <c r="A5844" s="151" t="s">
        <v>54</v>
      </c>
      <c r="B5844" s="152">
        <v>46112</v>
      </c>
      <c r="C5844" s="153" t="s">
        <v>55</v>
      </c>
      <c r="D5844" s="153" t="s">
        <v>56</v>
      </c>
      <c r="E5844" s="244">
        <v>95862838</v>
      </c>
      <c r="F5844" s="144" t="s">
        <v>10132</v>
      </c>
      <c r="G5844" s="230"/>
      <c r="H5844" s="154">
        <v>34204</v>
      </c>
      <c r="I5844" s="153">
        <v>32</v>
      </c>
      <c r="J5844" s="148" t="s">
        <v>70</v>
      </c>
      <c r="K5844" s="153" t="s">
        <v>101</v>
      </c>
      <c r="L5844" s="153"/>
      <c r="M5844" s="153"/>
      <c r="N5844" s="153"/>
      <c r="O5844" s="155">
        <v>21974237597</v>
      </c>
      <c r="P5844" s="156" t="s">
        <v>60</v>
      </c>
      <c r="Q5844" s="157" t="s">
        <v>8211</v>
      </c>
      <c r="R5844" s="158"/>
      <c r="S5844" s="159"/>
      <c r="T5844" s="159" t="s">
        <v>6983</v>
      </c>
      <c r="U5844" s="159" t="s">
        <v>8212</v>
      </c>
      <c r="V5844" s="154">
        <v>46147</v>
      </c>
      <c r="W5844" s="154">
        <v>46155</v>
      </c>
      <c r="X5844" s="154"/>
      <c r="Y5844" s="160"/>
      <c r="Z5844" s="160"/>
      <c r="AA5844" s="153"/>
      <c r="AB5844" s="153"/>
      <c r="AC5844" s="182" t="e">
        <f t="shared" si="184"/>
        <v>#DIV/0!</v>
      </c>
      <c r="AD5844" s="153" t="e">
        <f t="shared" si="185"/>
        <v>#DIV/0!</v>
      </c>
      <c r="AE5844" s="207"/>
      <c r="AF5844" s="153"/>
      <c r="AG5844" s="159"/>
      <c r="AH5844" s="153"/>
      <c r="AI5844" s="161"/>
      <c r="AJ5844" s="153"/>
      <c r="AK5844" s="153"/>
      <c r="AL5844" s="207"/>
      <c r="AM5844" s="207"/>
      <c r="AN5844" s="207"/>
      <c r="AO5844" s="207"/>
      <c r="AP5844" s="147" t="s">
        <v>54</v>
      </c>
      <c r="AQ5844" s="147"/>
      <c r="AR5844" s="147"/>
      <c r="AS5844" s="209" t="s">
        <v>68</v>
      </c>
      <c r="AT5844" s="223" t="str">
        <f>MONTH(B5844)&amp;"/"&amp;YEAR(B5844)</f>
        <v>3/2026</v>
      </c>
      <c r="AU5844" s="223">
        <f>WEEKNUM(B5844)-WEEKNUM(EOMONTH(B5844,-1)+1)+1</f>
        <v>5</v>
      </c>
      <c r="AV5844" s="209" t="str">
        <f>MONTH(R5844)&amp;"/"&amp;YEAR(R5844)</f>
        <v>1/1900</v>
      </c>
      <c r="AW5844" s="209" t="e">
        <f>WEEKNUM(R5844)-WEEKNUM(EOMONTH(R5844,-1)+1)+1</f>
        <v>#NUM!</v>
      </c>
      <c r="AX5844" s="209">
        <f>IF(BB5844="S",IF(Q5844="1. Aceitou o programa",R5844-B5844,0),0)</f>
        <v>0</v>
      </c>
      <c r="AY5844" s="209">
        <f>IF(BB5844="S",IF(AND(S5844&lt;&gt;"",R5844&lt;&gt;""),S5844-R5844,0),0)</f>
        <v>0</v>
      </c>
      <c r="AZ5844" s="209">
        <f>IF(BB5844="S",IF(Q5844="1. Aceitou o programa",IF(OR(X5844="Não se Aplica",X5844=""),IF(OR(W5844="Não se Aplica",W5844=""),0,W5844-V5844),AVERAGE(X5844-W5844,W5844-V5844)),0),0)</f>
        <v>0</v>
      </c>
      <c r="BA5844" s="209">
        <f>IF(BB5844="S",IF(AND(Q5844="1. Aceitou o programa",AH5844="Realizada"),IFERROR(IF(AG5844="",0,AG5844-R5844),0),0),0)</f>
        <v>0</v>
      </c>
      <c r="BB5844" s="209" t="str">
        <f>_xlfn.XLOOKUP(U5844,'Lista Suspensa'!$AA$20:$AA$23,'Lista Suspensa'!$AB$20:$AB$23,"N/A")</f>
        <v>S</v>
      </c>
    </row>
    <row r="5845" spans="1:54" ht="12" customHeight="1">
      <c r="A5845" s="151" t="s">
        <v>54</v>
      </c>
      <c r="B5845" s="152">
        <v>46112</v>
      </c>
      <c r="C5845" s="153" t="s">
        <v>55</v>
      </c>
      <c r="D5845" s="153" t="s">
        <v>56</v>
      </c>
      <c r="E5845" s="244">
        <v>415462207</v>
      </c>
      <c r="F5845" s="144" t="s">
        <v>10133</v>
      </c>
      <c r="G5845" s="230"/>
      <c r="H5845" s="154">
        <v>34233</v>
      </c>
      <c r="I5845" s="153">
        <v>32</v>
      </c>
      <c r="J5845" s="148" t="s">
        <v>70</v>
      </c>
      <c r="K5845" s="153" t="s">
        <v>101</v>
      </c>
      <c r="L5845" s="153"/>
      <c r="M5845" s="153"/>
      <c r="N5845" s="153"/>
      <c r="O5845" s="155">
        <v>21983656749</v>
      </c>
      <c r="P5845" s="156" t="s">
        <v>60</v>
      </c>
      <c r="Q5845" s="157" t="s">
        <v>8211</v>
      </c>
      <c r="R5845" s="158"/>
      <c r="S5845" s="159"/>
      <c r="T5845" s="159" t="s">
        <v>6983</v>
      </c>
      <c r="U5845" s="159" t="s">
        <v>8212</v>
      </c>
      <c r="V5845" s="154">
        <v>46147</v>
      </c>
      <c r="W5845" s="154">
        <v>46155</v>
      </c>
      <c r="X5845" s="154"/>
      <c r="Y5845" s="160"/>
      <c r="Z5845" s="160"/>
      <c r="AA5845" s="153"/>
      <c r="AB5845" s="153"/>
      <c r="AC5845" s="182" t="e">
        <f t="shared" si="184"/>
        <v>#DIV/0!</v>
      </c>
      <c r="AD5845" s="153" t="e">
        <f t="shared" si="185"/>
        <v>#DIV/0!</v>
      </c>
      <c r="AE5845" s="207"/>
      <c r="AF5845" s="153"/>
      <c r="AG5845" s="159"/>
      <c r="AH5845" s="153"/>
      <c r="AI5845" s="161"/>
      <c r="AJ5845" s="153"/>
      <c r="AK5845" s="153"/>
      <c r="AL5845" s="207"/>
      <c r="AM5845" s="207"/>
      <c r="AN5845" s="207"/>
      <c r="AO5845" s="207"/>
      <c r="AP5845" s="147" t="s">
        <v>54</v>
      </c>
      <c r="AQ5845" s="147"/>
      <c r="AR5845" s="147"/>
      <c r="AS5845" s="209" t="s">
        <v>68</v>
      </c>
      <c r="AT5845" s="223" t="str">
        <f>MONTH(B5845)&amp;"/"&amp;YEAR(B5845)</f>
        <v>3/2026</v>
      </c>
      <c r="AU5845" s="223">
        <f>WEEKNUM(B5845)-WEEKNUM(EOMONTH(B5845,-1)+1)+1</f>
        <v>5</v>
      </c>
      <c r="AV5845" s="209" t="str">
        <f>MONTH(R5845)&amp;"/"&amp;YEAR(R5845)</f>
        <v>1/1900</v>
      </c>
      <c r="AW5845" s="209" t="e">
        <f>WEEKNUM(R5845)-WEEKNUM(EOMONTH(R5845,-1)+1)+1</f>
        <v>#NUM!</v>
      </c>
      <c r="AX5845" s="209">
        <f>IF(BB5845="S",IF(Q5845="1. Aceitou o programa",R5845-B5845,0),0)</f>
        <v>0</v>
      </c>
      <c r="AY5845" s="209">
        <f>IF(BB5845="S",IF(AND(S5845&lt;&gt;"",R5845&lt;&gt;""),S5845-R5845,0),0)</f>
        <v>0</v>
      </c>
      <c r="AZ5845" s="209">
        <f>IF(BB5845="S",IF(Q5845="1. Aceitou o programa",IF(OR(X5845="Não se Aplica",X5845=""),IF(OR(W5845="Não se Aplica",W5845=""),0,W5845-V5845),AVERAGE(X5845-W5845,W5845-V5845)),0),0)</f>
        <v>0</v>
      </c>
      <c r="BA5845" s="209">
        <f>IF(BB5845="S",IF(AND(Q5845="1. Aceitou o programa",AH5845="Realizada"),IFERROR(IF(AG5845="",0,AG5845-R5845),0),0),0)</f>
        <v>0</v>
      </c>
      <c r="BB5845" s="209" t="str">
        <f>_xlfn.XLOOKUP(U5845,'Lista Suspensa'!$AA$20:$AA$23,'Lista Suspensa'!$AB$20:$AB$23,"N/A")</f>
        <v>S</v>
      </c>
    </row>
    <row r="5846" spans="1:54" ht="12" customHeight="1">
      <c r="A5846" s="151" t="s">
        <v>54</v>
      </c>
      <c r="B5846" s="152">
        <v>46112</v>
      </c>
      <c r="C5846" s="153" t="s">
        <v>55</v>
      </c>
      <c r="D5846" s="153" t="s">
        <v>56</v>
      </c>
      <c r="E5846" s="244">
        <v>114650659</v>
      </c>
      <c r="F5846" s="144" t="s">
        <v>10134</v>
      </c>
      <c r="G5846" s="230"/>
      <c r="H5846" s="154">
        <v>34344</v>
      </c>
      <c r="I5846" s="153">
        <v>32</v>
      </c>
      <c r="J5846" s="148" t="s">
        <v>70</v>
      </c>
      <c r="K5846" s="153" t="s">
        <v>101</v>
      </c>
      <c r="L5846" s="153"/>
      <c r="M5846" s="153"/>
      <c r="N5846" s="153"/>
      <c r="O5846" s="155">
        <v>21976649717</v>
      </c>
      <c r="P5846" s="156" t="s">
        <v>60</v>
      </c>
      <c r="Q5846" s="157" t="s">
        <v>8211</v>
      </c>
      <c r="R5846" s="158"/>
      <c r="S5846" s="159"/>
      <c r="T5846" s="159" t="s">
        <v>6983</v>
      </c>
      <c r="U5846" s="159" t="s">
        <v>8212</v>
      </c>
      <c r="V5846" s="154">
        <v>46147</v>
      </c>
      <c r="W5846" s="154">
        <v>46155</v>
      </c>
      <c r="X5846" s="154"/>
      <c r="Y5846" s="160"/>
      <c r="Z5846" s="160"/>
      <c r="AA5846" s="153"/>
      <c r="AB5846" s="153"/>
      <c r="AC5846" s="182" t="e">
        <f t="shared" si="184"/>
        <v>#DIV/0!</v>
      </c>
      <c r="AD5846" s="153" t="e">
        <f t="shared" si="185"/>
        <v>#DIV/0!</v>
      </c>
      <c r="AE5846" s="207"/>
      <c r="AF5846" s="153"/>
      <c r="AG5846" s="159"/>
      <c r="AH5846" s="153"/>
      <c r="AI5846" s="161"/>
      <c r="AJ5846" s="153"/>
      <c r="AK5846" s="153"/>
      <c r="AL5846" s="207"/>
      <c r="AM5846" s="207"/>
      <c r="AN5846" s="207"/>
      <c r="AO5846" s="207"/>
      <c r="AP5846" s="147" t="s">
        <v>54</v>
      </c>
      <c r="AQ5846" s="147"/>
      <c r="AR5846" s="147"/>
      <c r="AS5846" s="209" t="s">
        <v>68</v>
      </c>
      <c r="AT5846" s="223" t="str">
        <f>MONTH(B5846)&amp;"/"&amp;YEAR(B5846)</f>
        <v>3/2026</v>
      </c>
      <c r="AU5846" s="223">
        <f>WEEKNUM(B5846)-WEEKNUM(EOMONTH(B5846,-1)+1)+1</f>
        <v>5</v>
      </c>
      <c r="AV5846" s="209" t="str">
        <f>MONTH(R5846)&amp;"/"&amp;YEAR(R5846)</f>
        <v>1/1900</v>
      </c>
      <c r="AW5846" s="209" t="e">
        <f>WEEKNUM(R5846)-WEEKNUM(EOMONTH(R5846,-1)+1)+1</f>
        <v>#NUM!</v>
      </c>
      <c r="AX5846" s="209">
        <f>IF(BB5846="S",IF(Q5846="1. Aceitou o programa",R5846-B5846,0),0)</f>
        <v>0</v>
      </c>
      <c r="AY5846" s="209">
        <f>IF(BB5846="S",IF(AND(S5846&lt;&gt;"",R5846&lt;&gt;""),S5846-R5846,0),0)</f>
        <v>0</v>
      </c>
      <c r="AZ5846" s="209">
        <f>IF(BB5846="S",IF(Q5846="1. Aceitou o programa",IF(OR(X5846="Não se Aplica",X5846=""),IF(OR(W5846="Não se Aplica",W5846=""),0,W5846-V5846),AVERAGE(X5846-W5846,W5846-V5846)),0),0)</f>
        <v>0</v>
      </c>
      <c r="BA5846" s="209">
        <f>IF(BB5846="S",IF(AND(Q5846="1. Aceitou o programa",AH5846="Realizada"),IFERROR(IF(AG5846="",0,AG5846-R5846),0),0),0)</f>
        <v>0</v>
      </c>
      <c r="BB5846" s="209" t="str">
        <f>_xlfn.XLOOKUP(U5846,'Lista Suspensa'!$AA$20:$AA$23,'Lista Suspensa'!$AB$20:$AB$23,"N/A")</f>
        <v>S</v>
      </c>
    </row>
    <row r="5847" spans="1:54" ht="12" customHeight="1">
      <c r="A5847" s="151" t="s">
        <v>54</v>
      </c>
      <c r="B5847" s="152">
        <v>46112</v>
      </c>
      <c r="C5847" s="153" t="s">
        <v>55</v>
      </c>
      <c r="D5847" s="153" t="s">
        <v>56</v>
      </c>
      <c r="E5847" s="244">
        <v>94667595</v>
      </c>
      <c r="F5847" s="144" t="s">
        <v>10135</v>
      </c>
      <c r="G5847" s="230"/>
      <c r="H5847" s="154">
        <v>34439</v>
      </c>
      <c r="I5847" s="153">
        <v>32</v>
      </c>
      <c r="J5847" s="148" t="s">
        <v>70</v>
      </c>
      <c r="K5847" s="153" t="s">
        <v>101</v>
      </c>
      <c r="L5847" s="153"/>
      <c r="M5847" s="153"/>
      <c r="N5847" s="153"/>
      <c r="O5847" s="155">
        <v>21985284170</v>
      </c>
      <c r="P5847" s="156" t="s">
        <v>60</v>
      </c>
      <c r="Q5847" s="157" t="s">
        <v>8211</v>
      </c>
      <c r="R5847" s="158"/>
      <c r="S5847" s="159"/>
      <c r="T5847" s="159" t="s">
        <v>6983</v>
      </c>
      <c r="U5847" s="159" t="s">
        <v>8212</v>
      </c>
      <c r="V5847" s="154">
        <v>46147</v>
      </c>
      <c r="W5847" s="154">
        <v>46155</v>
      </c>
      <c r="X5847" s="154"/>
      <c r="Y5847" s="160"/>
      <c r="Z5847" s="160"/>
      <c r="AA5847" s="153"/>
      <c r="AB5847" s="153"/>
      <c r="AC5847" s="182" t="e">
        <f t="shared" si="184"/>
        <v>#DIV/0!</v>
      </c>
      <c r="AD5847" s="153" t="e">
        <f t="shared" si="185"/>
        <v>#DIV/0!</v>
      </c>
      <c r="AE5847" s="207"/>
      <c r="AF5847" s="153"/>
      <c r="AG5847" s="159"/>
      <c r="AH5847" s="153"/>
      <c r="AI5847" s="161"/>
      <c r="AJ5847" s="153"/>
      <c r="AK5847" s="153"/>
      <c r="AL5847" s="207"/>
      <c r="AM5847" s="207"/>
      <c r="AN5847" s="207"/>
      <c r="AO5847" s="207"/>
      <c r="AP5847" s="147" t="s">
        <v>54</v>
      </c>
      <c r="AQ5847" s="147"/>
      <c r="AR5847" s="147"/>
      <c r="AS5847" s="209" t="s">
        <v>68</v>
      </c>
      <c r="AT5847" s="223" t="str">
        <f>MONTH(B5847)&amp;"/"&amp;YEAR(B5847)</f>
        <v>3/2026</v>
      </c>
      <c r="AU5847" s="223">
        <f>WEEKNUM(B5847)-WEEKNUM(EOMONTH(B5847,-1)+1)+1</f>
        <v>5</v>
      </c>
      <c r="AV5847" s="209" t="str">
        <f>MONTH(R5847)&amp;"/"&amp;YEAR(R5847)</f>
        <v>1/1900</v>
      </c>
      <c r="AW5847" s="209" t="e">
        <f>WEEKNUM(R5847)-WEEKNUM(EOMONTH(R5847,-1)+1)+1</f>
        <v>#NUM!</v>
      </c>
      <c r="AX5847" s="209">
        <f>IF(BB5847="S",IF(Q5847="1. Aceitou o programa",R5847-B5847,0),0)</f>
        <v>0</v>
      </c>
      <c r="AY5847" s="209">
        <f>IF(BB5847="S",IF(AND(S5847&lt;&gt;"",R5847&lt;&gt;""),S5847-R5847,0),0)</f>
        <v>0</v>
      </c>
      <c r="AZ5847" s="209">
        <f>IF(BB5847="S",IF(Q5847="1. Aceitou o programa",IF(OR(X5847="Não se Aplica",X5847=""),IF(OR(W5847="Não se Aplica",W5847=""),0,W5847-V5847),AVERAGE(X5847-W5847,W5847-V5847)),0),0)</f>
        <v>0</v>
      </c>
      <c r="BA5847" s="209">
        <f>IF(BB5847="S",IF(AND(Q5847="1. Aceitou o programa",AH5847="Realizada"),IFERROR(IF(AG5847="",0,AG5847-R5847),0),0),0)</f>
        <v>0</v>
      </c>
      <c r="BB5847" s="209" t="str">
        <f>_xlfn.XLOOKUP(U5847,'Lista Suspensa'!$AA$20:$AA$23,'Lista Suspensa'!$AB$20:$AB$23,"N/A")</f>
        <v>S</v>
      </c>
    </row>
    <row r="5848" spans="1:54" ht="12" customHeight="1">
      <c r="A5848" s="151" t="s">
        <v>54</v>
      </c>
      <c r="B5848" s="152">
        <v>46112</v>
      </c>
      <c r="C5848" s="153" t="s">
        <v>55</v>
      </c>
      <c r="D5848" s="153" t="s">
        <v>56</v>
      </c>
      <c r="E5848" s="244">
        <v>96048055</v>
      </c>
      <c r="F5848" s="144" t="s">
        <v>10136</v>
      </c>
      <c r="G5848" s="230"/>
      <c r="H5848" s="154">
        <v>34731</v>
      </c>
      <c r="I5848" s="153">
        <v>31</v>
      </c>
      <c r="J5848" s="148" t="s">
        <v>70</v>
      </c>
      <c r="K5848" s="153" t="s">
        <v>101</v>
      </c>
      <c r="L5848" s="153"/>
      <c r="M5848" s="153"/>
      <c r="N5848" s="153"/>
      <c r="O5848" s="155">
        <v>21965332226</v>
      </c>
      <c r="P5848" s="156" t="s">
        <v>60</v>
      </c>
      <c r="Q5848" s="157" t="s">
        <v>8211</v>
      </c>
      <c r="R5848" s="158"/>
      <c r="S5848" s="159"/>
      <c r="T5848" s="159" t="s">
        <v>6983</v>
      </c>
      <c r="U5848" s="159" t="s">
        <v>8212</v>
      </c>
      <c r="V5848" s="154">
        <v>46147</v>
      </c>
      <c r="W5848" s="154">
        <v>46155</v>
      </c>
      <c r="X5848" s="154"/>
      <c r="Y5848" s="160"/>
      <c r="Z5848" s="160"/>
      <c r="AA5848" s="153"/>
      <c r="AB5848" s="153"/>
      <c r="AC5848" s="182" t="e">
        <f t="shared" si="184"/>
        <v>#DIV/0!</v>
      </c>
      <c r="AD5848" s="153" t="e">
        <f t="shared" si="185"/>
        <v>#DIV/0!</v>
      </c>
      <c r="AE5848" s="207"/>
      <c r="AF5848" s="153"/>
      <c r="AG5848" s="159"/>
      <c r="AH5848" s="153"/>
      <c r="AI5848" s="161"/>
      <c r="AJ5848" s="153"/>
      <c r="AK5848" s="153"/>
      <c r="AL5848" s="207"/>
      <c r="AM5848" s="207"/>
      <c r="AN5848" s="207"/>
      <c r="AO5848" s="207"/>
      <c r="AP5848" s="147" t="s">
        <v>54</v>
      </c>
      <c r="AQ5848" s="147"/>
      <c r="AR5848" s="147"/>
      <c r="AS5848" s="209" t="s">
        <v>68</v>
      </c>
      <c r="AT5848" s="223" t="str">
        <f>MONTH(B5848)&amp;"/"&amp;YEAR(B5848)</f>
        <v>3/2026</v>
      </c>
      <c r="AU5848" s="223">
        <f>WEEKNUM(B5848)-WEEKNUM(EOMONTH(B5848,-1)+1)+1</f>
        <v>5</v>
      </c>
      <c r="AV5848" s="209" t="str">
        <f>MONTH(R5848)&amp;"/"&amp;YEAR(R5848)</f>
        <v>1/1900</v>
      </c>
      <c r="AW5848" s="209" t="e">
        <f>WEEKNUM(R5848)-WEEKNUM(EOMONTH(R5848,-1)+1)+1</f>
        <v>#NUM!</v>
      </c>
      <c r="AX5848" s="209">
        <f>IF(BB5848="S",IF(Q5848="1. Aceitou o programa",R5848-B5848,0),0)</f>
        <v>0</v>
      </c>
      <c r="AY5848" s="209">
        <f>IF(BB5848="S",IF(AND(S5848&lt;&gt;"",R5848&lt;&gt;""),S5848-R5848,0),0)</f>
        <v>0</v>
      </c>
      <c r="AZ5848" s="209">
        <f>IF(BB5848="S",IF(Q5848="1. Aceitou o programa",IF(OR(X5848="Não se Aplica",X5848=""),IF(OR(W5848="Não se Aplica",W5848=""),0,W5848-V5848),AVERAGE(X5848-W5848,W5848-V5848)),0),0)</f>
        <v>0</v>
      </c>
      <c r="BA5848" s="209">
        <f>IF(BB5848="S",IF(AND(Q5848="1. Aceitou o programa",AH5848="Realizada"),IFERROR(IF(AG5848="",0,AG5848-R5848),0),0),0)</f>
        <v>0</v>
      </c>
      <c r="BB5848" s="209" t="str">
        <f>_xlfn.XLOOKUP(U5848,'Lista Suspensa'!$AA$20:$AA$23,'Lista Suspensa'!$AB$20:$AB$23,"N/A")</f>
        <v>S</v>
      </c>
    </row>
    <row r="5849" spans="1:54" ht="12" customHeight="1">
      <c r="A5849" s="151" t="s">
        <v>54</v>
      </c>
      <c r="B5849" s="152">
        <v>46112</v>
      </c>
      <c r="C5849" s="153" t="s">
        <v>55</v>
      </c>
      <c r="D5849" s="153" t="s">
        <v>56</v>
      </c>
      <c r="E5849" s="244">
        <v>95309339</v>
      </c>
      <c r="F5849" s="144" t="s">
        <v>10137</v>
      </c>
      <c r="G5849" s="230"/>
      <c r="H5849" s="154">
        <v>34752</v>
      </c>
      <c r="I5849" s="153">
        <v>31</v>
      </c>
      <c r="J5849" s="148" t="s">
        <v>70</v>
      </c>
      <c r="K5849" s="153" t="s">
        <v>101</v>
      </c>
      <c r="L5849" s="153"/>
      <c r="M5849" s="153"/>
      <c r="N5849" s="153"/>
      <c r="O5849" s="155">
        <v>21978959858</v>
      </c>
      <c r="P5849" s="156" t="s">
        <v>60</v>
      </c>
      <c r="Q5849" s="157" t="s">
        <v>8211</v>
      </c>
      <c r="R5849" s="158"/>
      <c r="S5849" s="159"/>
      <c r="T5849" s="159" t="s">
        <v>6983</v>
      </c>
      <c r="U5849" s="159" t="s">
        <v>8212</v>
      </c>
      <c r="V5849" s="154">
        <v>46147</v>
      </c>
      <c r="W5849" s="154">
        <v>46155</v>
      </c>
      <c r="X5849" s="154"/>
      <c r="Y5849" s="160"/>
      <c r="Z5849" s="160"/>
      <c r="AA5849" s="153"/>
      <c r="AB5849" s="153"/>
      <c r="AC5849" s="182" t="e">
        <f t="shared" si="184"/>
        <v>#DIV/0!</v>
      </c>
      <c r="AD5849" s="153" t="e">
        <f t="shared" si="185"/>
        <v>#DIV/0!</v>
      </c>
      <c r="AE5849" s="207"/>
      <c r="AF5849" s="153"/>
      <c r="AG5849" s="159"/>
      <c r="AH5849" s="153"/>
      <c r="AI5849" s="161"/>
      <c r="AJ5849" s="153"/>
      <c r="AK5849" s="153"/>
      <c r="AL5849" s="207"/>
      <c r="AM5849" s="207"/>
      <c r="AN5849" s="207"/>
      <c r="AO5849" s="207"/>
      <c r="AP5849" s="147" t="s">
        <v>54</v>
      </c>
      <c r="AQ5849" s="147"/>
      <c r="AR5849" s="147"/>
      <c r="AS5849" s="209" t="s">
        <v>68</v>
      </c>
      <c r="AT5849" s="223" t="str">
        <f>MONTH(B5849)&amp;"/"&amp;YEAR(B5849)</f>
        <v>3/2026</v>
      </c>
      <c r="AU5849" s="223">
        <f>WEEKNUM(B5849)-WEEKNUM(EOMONTH(B5849,-1)+1)+1</f>
        <v>5</v>
      </c>
      <c r="AV5849" s="209" t="str">
        <f>MONTH(R5849)&amp;"/"&amp;YEAR(R5849)</f>
        <v>1/1900</v>
      </c>
      <c r="AW5849" s="209" t="e">
        <f>WEEKNUM(R5849)-WEEKNUM(EOMONTH(R5849,-1)+1)+1</f>
        <v>#NUM!</v>
      </c>
      <c r="AX5849" s="209">
        <f>IF(BB5849="S",IF(Q5849="1. Aceitou o programa",R5849-B5849,0),0)</f>
        <v>0</v>
      </c>
      <c r="AY5849" s="209">
        <f>IF(BB5849="S",IF(AND(S5849&lt;&gt;"",R5849&lt;&gt;""),S5849-R5849,0),0)</f>
        <v>0</v>
      </c>
      <c r="AZ5849" s="209">
        <f>IF(BB5849="S",IF(Q5849="1. Aceitou o programa",IF(OR(X5849="Não se Aplica",X5849=""),IF(OR(W5849="Não se Aplica",W5849=""),0,W5849-V5849),AVERAGE(X5849-W5849,W5849-V5849)),0),0)</f>
        <v>0</v>
      </c>
      <c r="BA5849" s="209">
        <f>IF(BB5849="S",IF(AND(Q5849="1. Aceitou o programa",AH5849="Realizada"),IFERROR(IF(AG5849="",0,AG5849-R5849),0),0),0)</f>
        <v>0</v>
      </c>
      <c r="BB5849" s="209" t="str">
        <f>_xlfn.XLOOKUP(U5849,'Lista Suspensa'!$AA$20:$AA$23,'Lista Suspensa'!$AB$20:$AB$23,"N/A")</f>
        <v>S</v>
      </c>
    </row>
    <row r="5850" spans="1:54" ht="12" customHeight="1">
      <c r="A5850" s="151" t="s">
        <v>54</v>
      </c>
      <c r="B5850" s="152">
        <v>46112</v>
      </c>
      <c r="C5850" s="153" t="s">
        <v>55</v>
      </c>
      <c r="D5850" s="153" t="s">
        <v>56</v>
      </c>
      <c r="E5850" s="244">
        <v>95061618</v>
      </c>
      <c r="F5850" s="144" t="s">
        <v>10138</v>
      </c>
      <c r="G5850" s="230"/>
      <c r="H5850" s="154">
        <v>34775</v>
      </c>
      <c r="I5850" s="153">
        <v>31</v>
      </c>
      <c r="J5850" s="148" t="s">
        <v>70</v>
      </c>
      <c r="K5850" s="153" t="s">
        <v>101</v>
      </c>
      <c r="L5850" s="153"/>
      <c r="M5850" s="153"/>
      <c r="N5850" s="153"/>
      <c r="O5850" s="155">
        <v>21964477359</v>
      </c>
      <c r="P5850" s="156" t="s">
        <v>60</v>
      </c>
      <c r="Q5850" s="157" t="s">
        <v>8211</v>
      </c>
      <c r="R5850" s="158"/>
      <c r="S5850" s="159"/>
      <c r="T5850" s="159" t="s">
        <v>6983</v>
      </c>
      <c r="U5850" s="159" t="s">
        <v>8212</v>
      </c>
      <c r="V5850" s="154">
        <v>46147</v>
      </c>
      <c r="W5850" s="154">
        <v>46155</v>
      </c>
      <c r="X5850" s="154"/>
      <c r="Y5850" s="160"/>
      <c r="Z5850" s="160"/>
      <c r="AA5850" s="153"/>
      <c r="AB5850" s="153"/>
      <c r="AC5850" s="182" t="e">
        <f t="shared" si="184"/>
        <v>#DIV/0!</v>
      </c>
      <c r="AD5850" s="153" t="e">
        <f t="shared" si="185"/>
        <v>#DIV/0!</v>
      </c>
      <c r="AE5850" s="207"/>
      <c r="AF5850" s="153"/>
      <c r="AG5850" s="159"/>
      <c r="AH5850" s="153"/>
      <c r="AI5850" s="161"/>
      <c r="AJ5850" s="153"/>
      <c r="AK5850" s="153"/>
      <c r="AL5850" s="207"/>
      <c r="AM5850" s="207"/>
      <c r="AN5850" s="207"/>
      <c r="AO5850" s="207"/>
      <c r="AP5850" s="147" t="s">
        <v>54</v>
      </c>
      <c r="AQ5850" s="147"/>
      <c r="AR5850" s="147"/>
      <c r="AS5850" s="209" t="s">
        <v>68</v>
      </c>
      <c r="AT5850" s="223" t="str">
        <f>MONTH(B5850)&amp;"/"&amp;YEAR(B5850)</f>
        <v>3/2026</v>
      </c>
      <c r="AU5850" s="223">
        <f>WEEKNUM(B5850)-WEEKNUM(EOMONTH(B5850,-1)+1)+1</f>
        <v>5</v>
      </c>
      <c r="AV5850" s="209" t="str">
        <f>MONTH(R5850)&amp;"/"&amp;YEAR(R5850)</f>
        <v>1/1900</v>
      </c>
      <c r="AW5850" s="209" t="e">
        <f>WEEKNUM(R5850)-WEEKNUM(EOMONTH(R5850,-1)+1)+1</f>
        <v>#NUM!</v>
      </c>
      <c r="AX5850" s="209">
        <f>IF(BB5850="S",IF(Q5850="1. Aceitou o programa",R5850-B5850,0),0)</f>
        <v>0</v>
      </c>
      <c r="AY5850" s="209">
        <f>IF(BB5850="S",IF(AND(S5850&lt;&gt;"",R5850&lt;&gt;""),S5850-R5850,0),0)</f>
        <v>0</v>
      </c>
      <c r="AZ5850" s="209">
        <f>IF(BB5850="S",IF(Q5850="1. Aceitou o programa",IF(OR(X5850="Não se Aplica",X5850=""),IF(OR(W5850="Não se Aplica",W5850=""),0,W5850-V5850),AVERAGE(X5850-W5850,W5850-V5850)),0),0)</f>
        <v>0</v>
      </c>
      <c r="BA5850" s="209">
        <f>IF(BB5850="S",IF(AND(Q5850="1. Aceitou o programa",AH5850="Realizada"),IFERROR(IF(AG5850="",0,AG5850-R5850),0),0),0)</f>
        <v>0</v>
      </c>
      <c r="BB5850" s="209" t="str">
        <f>_xlfn.XLOOKUP(U5850,'Lista Suspensa'!$AA$20:$AA$23,'Lista Suspensa'!$AB$20:$AB$23,"N/A")</f>
        <v>S</v>
      </c>
    </row>
    <row r="5851" spans="1:54" ht="12" customHeight="1">
      <c r="A5851" s="151" t="s">
        <v>54</v>
      </c>
      <c r="B5851" s="152">
        <v>46112</v>
      </c>
      <c r="C5851" s="153" t="s">
        <v>55</v>
      </c>
      <c r="D5851" s="153" t="s">
        <v>56</v>
      </c>
      <c r="E5851" s="244">
        <v>95293534</v>
      </c>
      <c r="F5851" s="144" t="s">
        <v>10139</v>
      </c>
      <c r="G5851" s="230"/>
      <c r="H5851" s="154">
        <v>35306</v>
      </c>
      <c r="I5851" s="153">
        <v>29</v>
      </c>
      <c r="J5851" s="148" t="s">
        <v>70</v>
      </c>
      <c r="K5851" s="153" t="s">
        <v>101</v>
      </c>
      <c r="L5851" s="153"/>
      <c r="M5851" s="153"/>
      <c r="N5851" s="153"/>
      <c r="O5851" s="155">
        <v>21970576530</v>
      </c>
      <c r="P5851" s="156" t="s">
        <v>60</v>
      </c>
      <c r="Q5851" s="157" t="s">
        <v>8211</v>
      </c>
      <c r="R5851" s="158"/>
      <c r="S5851" s="159"/>
      <c r="T5851" s="159" t="s">
        <v>6983</v>
      </c>
      <c r="U5851" s="159" t="s">
        <v>8212</v>
      </c>
      <c r="V5851" s="154">
        <v>46147</v>
      </c>
      <c r="W5851" s="154">
        <v>46155</v>
      </c>
      <c r="X5851" s="154"/>
      <c r="Y5851" s="160"/>
      <c r="Z5851" s="160"/>
      <c r="AA5851" s="153"/>
      <c r="AB5851" s="153"/>
      <c r="AC5851" s="182" t="e">
        <f t="shared" si="184"/>
        <v>#DIV/0!</v>
      </c>
      <c r="AD5851" s="153" t="e">
        <f t="shared" si="185"/>
        <v>#DIV/0!</v>
      </c>
      <c r="AE5851" s="207"/>
      <c r="AF5851" s="153"/>
      <c r="AG5851" s="159"/>
      <c r="AH5851" s="153"/>
      <c r="AI5851" s="161"/>
      <c r="AJ5851" s="153"/>
      <c r="AK5851" s="153"/>
      <c r="AL5851" s="207"/>
      <c r="AM5851" s="207"/>
      <c r="AN5851" s="207"/>
      <c r="AO5851" s="207"/>
      <c r="AP5851" s="147" t="s">
        <v>54</v>
      </c>
      <c r="AQ5851" s="147"/>
      <c r="AR5851" s="147"/>
      <c r="AS5851" s="209" t="s">
        <v>68</v>
      </c>
      <c r="AT5851" s="223" t="str">
        <f>MONTH(B5851)&amp;"/"&amp;YEAR(B5851)</f>
        <v>3/2026</v>
      </c>
      <c r="AU5851" s="223">
        <f>WEEKNUM(B5851)-WEEKNUM(EOMONTH(B5851,-1)+1)+1</f>
        <v>5</v>
      </c>
      <c r="AV5851" s="209" t="str">
        <f>MONTH(R5851)&amp;"/"&amp;YEAR(R5851)</f>
        <v>1/1900</v>
      </c>
      <c r="AW5851" s="209" t="e">
        <f>WEEKNUM(R5851)-WEEKNUM(EOMONTH(R5851,-1)+1)+1</f>
        <v>#NUM!</v>
      </c>
      <c r="AX5851" s="209">
        <f>IF(BB5851="S",IF(Q5851="1. Aceitou o programa",R5851-B5851,0),0)</f>
        <v>0</v>
      </c>
      <c r="AY5851" s="209">
        <f>IF(BB5851="S",IF(AND(S5851&lt;&gt;"",R5851&lt;&gt;""),S5851-R5851,0),0)</f>
        <v>0</v>
      </c>
      <c r="AZ5851" s="209">
        <f>IF(BB5851="S",IF(Q5851="1. Aceitou o programa",IF(OR(X5851="Não se Aplica",X5851=""),IF(OR(W5851="Não se Aplica",W5851=""),0,W5851-V5851),AVERAGE(X5851-W5851,W5851-V5851)),0),0)</f>
        <v>0</v>
      </c>
      <c r="BA5851" s="209">
        <f>IF(BB5851="S",IF(AND(Q5851="1. Aceitou o programa",AH5851="Realizada"),IFERROR(IF(AG5851="",0,AG5851-R5851),0),0),0)</f>
        <v>0</v>
      </c>
      <c r="BB5851" s="209" t="str">
        <f>_xlfn.XLOOKUP(U5851,'Lista Suspensa'!$AA$20:$AA$23,'Lista Suspensa'!$AB$20:$AB$23,"N/A")</f>
        <v>S</v>
      </c>
    </row>
    <row r="5852" spans="1:54" ht="12" customHeight="1">
      <c r="A5852" s="151" t="s">
        <v>54</v>
      </c>
      <c r="B5852" s="152">
        <v>46112</v>
      </c>
      <c r="C5852" s="153" t="s">
        <v>55</v>
      </c>
      <c r="D5852" s="153" t="s">
        <v>56</v>
      </c>
      <c r="E5852" s="244">
        <v>886750946</v>
      </c>
      <c r="F5852" s="144" t="s">
        <v>10140</v>
      </c>
      <c r="G5852" s="230"/>
      <c r="H5852" s="154">
        <v>38933</v>
      </c>
      <c r="I5852" s="153">
        <v>19</v>
      </c>
      <c r="J5852" s="148" t="s">
        <v>70</v>
      </c>
      <c r="K5852" s="153" t="s">
        <v>101</v>
      </c>
      <c r="L5852" s="153"/>
      <c r="M5852" s="153"/>
      <c r="N5852" s="153"/>
      <c r="O5852" s="155">
        <v>21973421551</v>
      </c>
      <c r="P5852" s="156" t="s">
        <v>60</v>
      </c>
      <c r="Q5852" s="157" t="s">
        <v>8211</v>
      </c>
      <c r="R5852" s="158"/>
      <c r="S5852" s="159"/>
      <c r="T5852" s="159" t="s">
        <v>6983</v>
      </c>
      <c r="U5852" s="159" t="s">
        <v>8212</v>
      </c>
      <c r="V5852" s="154">
        <v>46147</v>
      </c>
      <c r="W5852" s="154">
        <v>46155</v>
      </c>
      <c r="X5852" s="154"/>
      <c r="Y5852" s="160"/>
      <c r="Z5852" s="160"/>
      <c r="AA5852" s="153"/>
      <c r="AB5852" s="153"/>
      <c r="AC5852" s="182" t="e">
        <f t="shared" si="184"/>
        <v>#DIV/0!</v>
      </c>
      <c r="AD5852" s="153" t="e">
        <f t="shared" si="185"/>
        <v>#DIV/0!</v>
      </c>
      <c r="AE5852" s="207"/>
      <c r="AF5852" s="153"/>
      <c r="AG5852" s="159"/>
      <c r="AH5852" s="153"/>
      <c r="AI5852" s="161"/>
      <c r="AJ5852" s="153"/>
      <c r="AK5852" s="153"/>
      <c r="AL5852" s="207"/>
      <c r="AM5852" s="207"/>
      <c r="AN5852" s="207"/>
      <c r="AO5852" s="207"/>
      <c r="AP5852" s="147" t="s">
        <v>54</v>
      </c>
      <c r="AQ5852" s="147"/>
      <c r="AR5852" s="147"/>
      <c r="AS5852" s="209" t="s">
        <v>68</v>
      </c>
      <c r="AT5852" s="223" t="str">
        <f>MONTH(B5852)&amp;"/"&amp;YEAR(B5852)</f>
        <v>3/2026</v>
      </c>
      <c r="AU5852" s="223">
        <f>WEEKNUM(B5852)-WEEKNUM(EOMONTH(B5852,-1)+1)+1</f>
        <v>5</v>
      </c>
      <c r="AV5852" s="209" t="str">
        <f>MONTH(R5852)&amp;"/"&amp;YEAR(R5852)</f>
        <v>1/1900</v>
      </c>
      <c r="AW5852" s="209" t="e">
        <f>WEEKNUM(R5852)-WEEKNUM(EOMONTH(R5852,-1)+1)+1</f>
        <v>#NUM!</v>
      </c>
      <c r="AX5852" s="209">
        <f>IF(BB5852="S",IF(Q5852="1. Aceitou o programa",R5852-B5852,0),0)</f>
        <v>0</v>
      </c>
      <c r="AY5852" s="209">
        <f>IF(BB5852="S",IF(AND(S5852&lt;&gt;"",R5852&lt;&gt;""),S5852-R5852,0),0)</f>
        <v>0</v>
      </c>
      <c r="AZ5852" s="209">
        <f>IF(BB5852="S",IF(Q5852="1. Aceitou o programa",IF(OR(X5852="Não se Aplica",X5852=""),IF(OR(W5852="Não se Aplica",W5852=""),0,W5852-V5852),AVERAGE(X5852-W5852,W5852-V5852)),0),0)</f>
        <v>0</v>
      </c>
      <c r="BA5852" s="209">
        <f>IF(BB5852="S",IF(AND(Q5852="1. Aceitou o programa",AH5852="Realizada"),IFERROR(IF(AG5852="",0,AG5852-R5852),0),0),0)</f>
        <v>0</v>
      </c>
      <c r="BB5852" s="209" t="str">
        <f>_xlfn.XLOOKUP(U5852,'Lista Suspensa'!$AA$20:$AA$23,'Lista Suspensa'!$AB$20:$AB$23,"N/A")</f>
        <v>S</v>
      </c>
    </row>
    <row r="5853" spans="1:54" ht="12" customHeight="1">
      <c r="A5853" s="151" t="s">
        <v>54</v>
      </c>
      <c r="B5853" s="152">
        <v>46112</v>
      </c>
      <c r="C5853" s="153" t="s">
        <v>55</v>
      </c>
      <c r="D5853" s="153" t="s">
        <v>56</v>
      </c>
      <c r="E5853" s="244">
        <v>936623934</v>
      </c>
      <c r="F5853" s="144" t="s">
        <v>10141</v>
      </c>
      <c r="G5853" s="230"/>
      <c r="H5853" s="154">
        <v>16513</v>
      </c>
      <c r="I5853" s="153">
        <v>81</v>
      </c>
      <c r="J5853" s="148" t="s">
        <v>70</v>
      </c>
      <c r="K5853" s="153" t="s">
        <v>59</v>
      </c>
      <c r="L5853" s="153"/>
      <c r="M5853" s="153"/>
      <c r="N5853" s="153"/>
      <c r="O5853" s="155">
        <v>11960352403</v>
      </c>
      <c r="P5853" s="156" t="s">
        <v>60</v>
      </c>
      <c r="Q5853" s="157" t="s">
        <v>8211</v>
      </c>
      <c r="R5853" s="158"/>
      <c r="S5853" s="159"/>
      <c r="T5853" s="159" t="s">
        <v>6983</v>
      </c>
      <c r="U5853" s="159" t="s">
        <v>8212</v>
      </c>
      <c r="V5853" s="154">
        <v>46147</v>
      </c>
      <c r="W5853" s="154">
        <v>46155</v>
      </c>
      <c r="X5853" s="154"/>
      <c r="Y5853" s="160"/>
      <c r="Z5853" s="160"/>
      <c r="AA5853" s="153"/>
      <c r="AB5853" s="153"/>
      <c r="AC5853" s="182" t="e">
        <f t="shared" si="184"/>
        <v>#DIV/0!</v>
      </c>
      <c r="AD5853" s="153" t="e">
        <f t="shared" si="185"/>
        <v>#DIV/0!</v>
      </c>
      <c r="AE5853" s="207"/>
      <c r="AF5853" s="153"/>
      <c r="AG5853" s="159"/>
      <c r="AH5853" s="153"/>
      <c r="AI5853" s="161"/>
      <c r="AJ5853" s="153"/>
      <c r="AK5853" s="153"/>
      <c r="AL5853" s="207"/>
      <c r="AM5853" s="207"/>
      <c r="AN5853" s="207"/>
      <c r="AO5853" s="207"/>
      <c r="AP5853" s="147" t="s">
        <v>54</v>
      </c>
      <c r="AQ5853" s="147"/>
      <c r="AR5853" s="147"/>
      <c r="AS5853" s="209" t="s">
        <v>68</v>
      </c>
      <c r="AT5853" s="223" t="str">
        <f>MONTH(B5853)&amp;"/"&amp;YEAR(B5853)</f>
        <v>3/2026</v>
      </c>
      <c r="AU5853" s="223">
        <f>WEEKNUM(B5853)-WEEKNUM(EOMONTH(B5853,-1)+1)+1</f>
        <v>5</v>
      </c>
      <c r="AV5853" s="209" t="str">
        <f>MONTH(R5853)&amp;"/"&amp;YEAR(R5853)</f>
        <v>1/1900</v>
      </c>
      <c r="AW5853" s="209" t="e">
        <f>WEEKNUM(R5853)-WEEKNUM(EOMONTH(R5853,-1)+1)+1</f>
        <v>#NUM!</v>
      </c>
      <c r="AX5853" s="209">
        <f>IF(BB5853="S",IF(Q5853="1. Aceitou o programa",R5853-B5853,0),0)</f>
        <v>0</v>
      </c>
      <c r="AY5853" s="209">
        <f>IF(BB5853="S",IF(AND(S5853&lt;&gt;"",R5853&lt;&gt;""),S5853-R5853,0),0)</f>
        <v>0</v>
      </c>
      <c r="AZ5853" s="209">
        <f>IF(BB5853="S",IF(Q5853="1. Aceitou o programa",IF(OR(X5853="Não se Aplica",X5853=""),IF(OR(W5853="Não se Aplica",W5853=""),0,W5853-V5853),AVERAGE(X5853-W5853,W5853-V5853)),0),0)</f>
        <v>0</v>
      </c>
      <c r="BA5853" s="209">
        <f>IF(BB5853="S",IF(AND(Q5853="1. Aceitou o programa",AH5853="Realizada"),IFERROR(IF(AG5853="",0,AG5853-R5853),0),0),0)</f>
        <v>0</v>
      </c>
      <c r="BB5853" s="209" t="str">
        <f>_xlfn.XLOOKUP(U5853,'Lista Suspensa'!$AA$20:$AA$23,'Lista Suspensa'!$AB$20:$AB$23,"N/A")</f>
        <v>S</v>
      </c>
    </row>
    <row r="5854" spans="1:54" ht="12" customHeight="1">
      <c r="A5854" s="151" t="s">
        <v>54</v>
      </c>
      <c r="B5854" s="152">
        <v>46112</v>
      </c>
      <c r="C5854" s="153" t="s">
        <v>55</v>
      </c>
      <c r="D5854" s="153" t="s">
        <v>56</v>
      </c>
      <c r="E5854" s="244">
        <v>85487617</v>
      </c>
      <c r="F5854" s="144" t="s">
        <v>10142</v>
      </c>
      <c r="G5854" s="230"/>
      <c r="H5854" s="154">
        <v>17213</v>
      </c>
      <c r="I5854" s="153">
        <v>79</v>
      </c>
      <c r="J5854" s="148" t="s">
        <v>58</v>
      </c>
      <c r="K5854" s="153" t="s">
        <v>59</v>
      </c>
      <c r="L5854" s="153"/>
      <c r="M5854" s="153"/>
      <c r="N5854" s="153"/>
      <c r="O5854" s="155">
        <v>11973130733</v>
      </c>
      <c r="P5854" s="156" t="s">
        <v>60</v>
      </c>
      <c r="Q5854" s="157" t="s">
        <v>8211</v>
      </c>
      <c r="R5854" s="158"/>
      <c r="S5854" s="159"/>
      <c r="T5854" s="159" t="s">
        <v>6983</v>
      </c>
      <c r="U5854" s="159" t="s">
        <v>8212</v>
      </c>
      <c r="V5854" s="154">
        <v>46147</v>
      </c>
      <c r="W5854" s="154">
        <v>46155</v>
      </c>
      <c r="X5854" s="154"/>
      <c r="Y5854" s="160"/>
      <c r="Z5854" s="160"/>
      <c r="AA5854" s="153"/>
      <c r="AB5854" s="153"/>
      <c r="AC5854" s="182" t="e">
        <f t="shared" si="184"/>
        <v>#DIV/0!</v>
      </c>
      <c r="AD5854" s="153" t="e">
        <f t="shared" si="185"/>
        <v>#DIV/0!</v>
      </c>
      <c r="AE5854" s="207"/>
      <c r="AF5854" s="153"/>
      <c r="AG5854" s="159"/>
      <c r="AH5854" s="153"/>
      <c r="AI5854" s="161"/>
      <c r="AJ5854" s="153"/>
      <c r="AK5854" s="153"/>
      <c r="AL5854" s="207"/>
      <c r="AM5854" s="207"/>
      <c r="AN5854" s="207"/>
      <c r="AO5854" s="207"/>
      <c r="AP5854" s="147" t="s">
        <v>54</v>
      </c>
      <c r="AQ5854" s="147"/>
      <c r="AR5854" s="147"/>
      <c r="AS5854" s="209" t="s">
        <v>68</v>
      </c>
      <c r="AT5854" s="223" t="str">
        <f>MONTH(B5854)&amp;"/"&amp;YEAR(B5854)</f>
        <v>3/2026</v>
      </c>
      <c r="AU5854" s="223">
        <f>WEEKNUM(B5854)-WEEKNUM(EOMONTH(B5854,-1)+1)+1</f>
        <v>5</v>
      </c>
      <c r="AV5854" s="209" t="str">
        <f>MONTH(R5854)&amp;"/"&amp;YEAR(R5854)</f>
        <v>1/1900</v>
      </c>
      <c r="AW5854" s="209" t="e">
        <f>WEEKNUM(R5854)-WEEKNUM(EOMONTH(R5854,-1)+1)+1</f>
        <v>#NUM!</v>
      </c>
      <c r="AX5854" s="209">
        <f>IF(BB5854="S",IF(Q5854="1. Aceitou o programa",R5854-B5854,0),0)</f>
        <v>0</v>
      </c>
      <c r="AY5854" s="209">
        <f>IF(BB5854="S",IF(AND(S5854&lt;&gt;"",R5854&lt;&gt;""),S5854-R5854,0),0)</f>
        <v>0</v>
      </c>
      <c r="AZ5854" s="209">
        <f>IF(BB5854="S",IF(Q5854="1. Aceitou o programa",IF(OR(X5854="Não se Aplica",X5854=""),IF(OR(W5854="Não se Aplica",W5854=""),0,W5854-V5854),AVERAGE(X5854-W5854,W5854-V5854)),0),0)</f>
        <v>0</v>
      </c>
      <c r="BA5854" s="209">
        <f>IF(BB5854="S",IF(AND(Q5854="1. Aceitou o programa",AH5854="Realizada"),IFERROR(IF(AG5854="",0,AG5854-R5854),0),0),0)</f>
        <v>0</v>
      </c>
      <c r="BB5854" s="209" t="str">
        <f>_xlfn.XLOOKUP(U5854,'Lista Suspensa'!$AA$20:$AA$23,'Lista Suspensa'!$AB$20:$AB$23,"N/A")</f>
        <v>S</v>
      </c>
    </row>
    <row r="5855" spans="1:54" ht="12" customHeight="1">
      <c r="A5855" s="151" t="s">
        <v>54</v>
      </c>
      <c r="B5855" s="152">
        <v>46112</v>
      </c>
      <c r="C5855" s="153" t="s">
        <v>55</v>
      </c>
      <c r="D5855" s="153" t="s">
        <v>56</v>
      </c>
      <c r="E5855" s="244">
        <v>446119490</v>
      </c>
      <c r="F5855" s="144" t="s">
        <v>10143</v>
      </c>
      <c r="G5855" s="230"/>
      <c r="H5855" s="154">
        <v>18019</v>
      </c>
      <c r="I5855" s="153">
        <v>77</v>
      </c>
      <c r="J5855" s="148" t="s">
        <v>70</v>
      </c>
      <c r="K5855" s="153" t="s">
        <v>59</v>
      </c>
      <c r="L5855" s="153"/>
      <c r="M5855" s="153"/>
      <c r="N5855" s="153"/>
      <c r="O5855" s="155">
        <v>11994810172</v>
      </c>
      <c r="P5855" s="156" t="s">
        <v>60</v>
      </c>
      <c r="Q5855" s="157" t="s">
        <v>8211</v>
      </c>
      <c r="R5855" s="158"/>
      <c r="S5855" s="159"/>
      <c r="T5855" s="159" t="s">
        <v>6983</v>
      </c>
      <c r="U5855" s="159" t="s">
        <v>8212</v>
      </c>
      <c r="V5855" s="154">
        <v>46147</v>
      </c>
      <c r="W5855" s="154">
        <v>46155</v>
      </c>
      <c r="X5855" s="154"/>
      <c r="Y5855" s="160"/>
      <c r="Z5855" s="160"/>
      <c r="AA5855" s="153"/>
      <c r="AB5855" s="153"/>
      <c r="AC5855" s="182" t="e">
        <f t="shared" si="184"/>
        <v>#DIV/0!</v>
      </c>
      <c r="AD5855" s="153" t="e">
        <f t="shared" si="185"/>
        <v>#DIV/0!</v>
      </c>
      <c r="AE5855" s="207"/>
      <c r="AF5855" s="153"/>
      <c r="AG5855" s="159"/>
      <c r="AH5855" s="153"/>
      <c r="AI5855" s="161"/>
      <c r="AJ5855" s="153"/>
      <c r="AK5855" s="153"/>
      <c r="AL5855" s="207"/>
      <c r="AM5855" s="207"/>
      <c r="AN5855" s="207"/>
      <c r="AO5855" s="207"/>
      <c r="AP5855" s="147" t="s">
        <v>54</v>
      </c>
      <c r="AQ5855" s="147"/>
      <c r="AR5855" s="147"/>
      <c r="AS5855" s="209" t="s">
        <v>68</v>
      </c>
      <c r="AT5855" s="223" t="str">
        <f>MONTH(B5855)&amp;"/"&amp;YEAR(B5855)</f>
        <v>3/2026</v>
      </c>
      <c r="AU5855" s="223">
        <f>WEEKNUM(B5855)-WEEKNUM(EOMONTH(B5855,-1)+1)+1</f>
        <v>5</v>
      </c>
      <c r="AV5855" s="209" t="str">
        <f>MONTH(R5855)&amp;"/"&amp;YEAR(R5855)</f>
        <v>1/1900</v>
      </c>
      <c r="AW5855" s="209" t="e">
        <f>WEEKNUM(R5855)-WEEKNUM(EOMONTH(R5855,-1)+1)+1</f>
        <v>#NUM!</v>
      </c>
      <c r="AX5855" s="209">
        <f>IF(BB5855="S",IF(Q5855="1. Aceitou o programa",R5855-B5855,0),0)</f>
        <v>0</v>
      </c>
      <c r="AY5855" s="209">
        <f>IF(BB5855="S",IF(AND(S5855&lt;&gt;"",R5855&lt;&gt;""),S5855-R5855,0),0)</f>
        <v>0</v>
      </c>
      <c r="AZ5855" s="209">
        <f>IF(BB5855="S",IF(Q5855="1. Aceitou o programa",IF(OR(X5855="Não se Aplica",X5855=""),IF(OR(W5855="Não se Aplica",W5855=""),0,W5855-V5855),AVERAGE(X5855-W5855,W5855-V5855)),0),0)</f>
        <v>0</v>
      </c>
      <c r="BA5855" s="209">
        <f>IF(BB5855="S",IF(AND(Q5855="1. Aceitou o programa",AH5855="Realizada"),IFERROR(IF(AG5855="",0,AG5855-R5855),0),0),0)</f>
        <v>0</v>
      </c>
      <c r="BB5855" s="209" t="str">
        <f>_xlfn.XLOOKUP(U5855,'Lista Suspensa'!$AA$20:$AA$23,'Lista Suspensa'!$AB$20:$AB$23,"N/A")</f>
        <v>S</v>
      </c>
    </row>
    <row r="5856" spans="1:54" ht="12" customHeight="1">
      <c r="A5856" s="151" t="s">
        <v>54</v>
      </c>
      <c r="B5856" s="152">
        <v>46112</v>
      </c>
      <c r="C5856" s="153" t="s">
        <v>55</v>
      </c>
      <c r="D5856" s="153" t="s">
        <v>56</v>
      </c>
      <c r="E5856" s="244">
        <v>301152721</v>
      </c>
      <c r="F5856" s="144" t="s">
        <v>10144</v>
      </c>
      <c r="G5856" s="230"/>
      <c r="H5856" s="154">
        <v>18364</v>
      </c>
      <c r="I5856" s="153">
        <v>76</v>
      </c>
      <c r="J5856" s="148" t="s">
        <v>58</v>
      </c>
      <c r="K5856" s="153" t="s">
        <v>59</v>
      </c>
      <c r="L5856" s="153"/>
      <c r="M5856" s="153"/>
      <c r="N5856" s="153"/>
      <c r="O5856" s="155">
        <v>11984112482</v>
      </c>
      <c r="P5856" s="156" t="s">
        <v>60</v>
      </c>
      <c r="Q5856" s="157" t="s">
        <v>8211</v>
      </c>
      <c r="R5856" s="158"/>
      <c r="S5856" s="159"/>
      <c r="T5856" s="159" t="s">
        <v>6983</v>
      </c>
      <c r="U5856" s="159" t="s">
        <v>8212</v>
      </c>
      <c r="V5856" s="154">
        <v>46147</v>
      </c>
      <c r="W5856" s="154">
        <v>46155</v>
      </c>
      <c r="X5856" s="154"/>
      <c r="Y5856" s="160"/>
      <c r="Z5856" s="160"/>
      <c r="AA5856" s="153"/>
      <c r="AB5856" s="153"/>
      <c r="AC5856" s="182" t="e">
        <f t="shared" si="184"/>
        <v>#DIV/0!</v>
      </c>
      <c r="AD5856" s="153" t="e">
        <f t="shared" si="185"/>
        <v>#DIV/0!</v>
      </c>
      <c r="AE5856" s="207"/>
      <c r="AF5856" s="153"/>
      <c r="AG5856" s="159"/>
      <c r="AH5856" s="153"/>
      <c r="AI5856" s="161"/>
      <c r="AJ5856" s="153"/>
      <c r="AK5856" s="153"/>
      <c r="AL5856" s="207"/>
      <c r="AM5856" s="207"/>
      <c r="AN5856" s="207"/>
      <c r="AO5856" s="207"/>
      <c r="AP5856" s="147" t="s">
        <v>54</v>
      </c>
      <c r="AQ5856" s="147"/>
      <c r="AR5856" s="147"/>
      <c r="AS5856" s="209" t="s">
        <v>68</v>
      </c>
      <c r="AT5856" s="223" t="str">
        <f>MONTH(B5856)&amp;"/"&amp;YEAR(B5856)</f>
        <v>3/2026</v>
      </c>
      <c r="AU5856" s="223">
        <f>WEEKNUM(B5856)-WEEKNUM(EOMONTH(B5856,-1)+1)+1</f>
        <v>5</v>
      </c>
      <c r="AV5856" s="209" t="str">
        <f>MONTH(R5856)&amp;"/"&amp;YEAR(R5856)</f>
        <v>1/1900</v>
      </c>
      <c r="AW5856" s="209" t="e">
        <f>WEEKNUM(R5856)-WEEKNUM(EOMONTH(R5856,-1)+1)+1</f>
        <v>#NUM!</v>
      </c>
      <c r="AX5856" s="209">
        <f>IF(BB5856="S",IF(Q5856="1. Aceitou o programa",R5856-B5856,0),0)</f>
        <v>0</v>
      </c>
      <c r="AY5856" s="209">
        <f>IF(BB5856="S",IF(AND(S5856&lt;&gt;"",R5856&lt;&gt;""),S5856-R5856,0),0)</f>
        <v>0</v>
      </c>
      <c r="AZ5856" s="209">
        <f>IF(BB5856="S",IF(Q5856="1. Aceitou o programa",IF(OR(X5856="Não se Aplica",X5856=""),IF(OR(W5856="Não se Aplica",W5856=""),0,W5856-V5856),AVERAGE(X5856-W5856,W5856-V5856)),0),0)</f>
        <v>0</v>
      </c>
      <c r="BA5856" s="209">
        <f>IF(BB5856="S",IF(AND(Q5856="1. Aceitou o programa",AH5856="Realizada"),IFERROR(IF(AG5856="",0,AG5856-R5856),0),0),0)</f>
        <v>0</v>
      </c>
      <c r="BB5856" s="209" t="str">
        <f>_xlfn.XLOOKUP(U5856,'Lista Suspensa'!$AA$20:$AA$23,'Lista Suspensa'!$AB$20:$AB$23,"N/A")</f>
        <v>S</v>
      </c>
    </row>
    <row r="5857" spans="1:54" ht="12" customHeight="1">
      <c r="A5857" s="151" t="s">
        <v>54</v>
      </c>
      <c r="B5857" s="152">
        <v>46112</v>
      </c>
      <c r="C5857" s="153" t="s">
        <v>55</v>
      </c>
      <c r="D5857" s="153" t="s">
        <v>56</v>
      </c>
      <c r="E5857" s="244">
        <v>450140229</v>
      </c>
      <c r="F5857" s="144" t="s">
        <v>10145</v>
      </c>
      <c r="G5857" s="230"/>
      <c r="H5857" s="154">
        <v>18526</v>
      </c>
      <c r="I5857" s="153">
        <v>75</v>
      </c>
      <c r="J5857" s="148" t="s">
        <v>70</v>
      </c>
      <c r="K5857" s="153" t="s">
        <v>59</v>
      </c>
      <c r="L5857" s="153"/>
      <c r="M5857" s="153"/>
      <c r="N5857" s="153"/>
      <c r="O5857" s="155">
        <v>11955556934</v>
      </c>
      <c r="P5857" s="156" t="s">
        <v>60</v>
      </c>
      <c r="Q5857" s="157" t="s">
        <v>8211</v>
      </c>
      <c r="R5857" s="158"/>
      <c r="S5857" s="159"/>
      <c r="T5857" s="159" t="s">
        <v>6983</v>
      </c>
      <c r="U5857" s="159" t="s">
        <v>8212</v>
      </c>
      <c r="V5857" s="154">
        <v>46147</v>
      </c>
      <c r="W5857" s="154">
        <v>46155</v>
      </c>
      <c r="X5857" s="154"/>
      <c r="Y5857" s="160"/>
      <c r="Z5857" s="160"/>
      <c r="AA5857" s="153"/>
      <c r="AB5857" s="153"/>
      <c r="AC5857" s="182" t="e">
        <f t="shared" si="184"/>
        <v>#DIV/0!</v>
      </c>
      <c r="AD5857" s="153" t="e">
        <f t="shared" si="185"/>
        <v>#DIV/0!</v>
      </c>
      <c r="AE5857" s="207"/>
      <c r="AF5857" s="153"/>
      <c r="AG5857" s="159"/>
      <c r="AH5857" s="153"/>
      <c r="AI5857" s="161"/>
      <c r="AJ5857" s="153"/>
      <c r="AK5857" s="153"/>
      <c r="AL5857" s="207"/>
      <c r="AM5857" s="207"/>
      <c r="AN5857" s="207"/>
      <c r="AO5857" s="207"/>
      <c r="AP5857" s="147" t="s">
        <v>54</v>
      </c>
      <c r="AQ5857" s="147"/>
      <c r="AR5857" s="147"/>
      <c r="AS5857" s="209" t="s">
        <v>68</v>
      </c>
      <c r="AT5857" s="223" t="str">
        <f>MONTH(B5857)&amp;"/"&amp;YEAR(B5857)</f>
        <v>3/2026</v>
      </c>
      <c r="AU5857" s="223">
        <f>WEEKNUM(B5857)-WEEKNUM(EOMONTH(B5857,-1)+1)+1</f>
        <v>5</v>
      </c>
      <c r="AV5857" s="209" t="str">
        <f>MONTH(R5857)&amp;"/"&amp;YEAR(R5857)</f>
        <v>1/1900</v>
      </c>
      <c r="AW5857" s="209" t="e">
        <f>WEEKNUM(R5857)-WEEKNUM(EOMONTH(R5857,-1)+1)+1</f>
        <v>#NUM!</v>
      </c>
      <c r="AX5857" s="209">
        <f>IF(BB5857="S",IF(Q5857="1. Aceitou o programa",R5857-B5857,0),0)</f>
        <v>0</v>
      </c>
      <c r="AY5857" s="209">
        <f>IF(BB5857="S",IF(AND(S5857&lt;&gt;"",R5857&lt;&gt;""),S5857-R5857,0),0)</f>
        <v>0</v>
      </c>
      <c r="AZ5857" s="209">
        <f>IF(BB5857="S",IF(Q5857="1. Aceitou o programa",IF(OR(X5857="Não se Aplica",X5857=""),IF(OR(W5857="Não se Aplica",W5857=""),0,W5857-V5857),AVERAGE(X5857-W5857,W5857-V5857)),0),0)</f>
        <v>0</v>
      </c>
      <c r="BA5857" s="209">
        <f>IF(BB5857="S",IF(AND(Q5857="1. Aceitou o programa",AH5857="Realizada"),IFERROR(IF(AG5857="",0,AG5857-R5857),0),0),0)</f>
        <v>0</v>
      </c>
      <c r="BB5857" s="209" t="str">
        <f>_xlfn.XLOOKUP(U5857,'Lista Suspensa'!$AA$20:$AA$23,'Lista Suspensa'!$AB$20:$AB$23,"N/A")</f>
        <v>S</v>
      </c>
    </row>
    <row r="5858" spans="1:54" ht="12" customHeight="1">
      <c r="A5858" s="151" t="s">
        <v>54</v>
      </c>
      <c r="B5858" s="152">
        <v>46112</v>
      </c>
      <c r="C5858" s="153" t="s">
        <v>55</v>
      </c>
      <c r="D5858" s="153" t="s">
        <v>56</v>
      </c>
      <c r="E5858" s="244">
        <v>800035828</v>
      </c>
      <c r="F5858" s="144" t="s">
        <v>10146</v>
      </c>
      <c r="G5858" s="230"/>
      <c r="H5858" s="154">
        <v>18579</v>
      </c>
      <c r="I5858" s="153">
        <v>75</v>
      </c>
      <c r="J5858" s="148" t="s">
        <v>70</v>
      </c>
      <c r="K5858" s="153" t="s">
        <v>59</v>
      </c>
      <c r="L5858" s="153"/>
      <c r="M5858" s="153"/>
      <c r="N5858" s="153"/>
      <c r="O5858" s="155">
        <v>11937442877</v>
      </c>
      <c r="P5858" s="156" t="s">
        <v>60</v>
      </c>
      <c r="Q5858" s="157" t="s">
        <v>8211</v>
      </c>
      <c r="R5858" s="158"/>
      <c r="S5858" s="159"/>
      <c r="T5858" s="159" t="s">
        <v>6983</v>
      </c>
      <c r="U5858" s="159" t="s">
        <v>8212</v>
      </c>
      <c r="V5858" s="154">
        <v>46147</v>
      </c>
      <c r="W5858" s="154">
        <v>46155</v>
      </c>
      <c r="X5858" s="154"/>
      <c r="Y5858" s="160"/>
      <c r="Z5858" s="160"/>
      <c r="AA5858" s="153"/>
      <c r="AB5858" s="153"/>
      <c r="AC5858" s="182" t="e">
        <f t="shared" si="184"/>
        <v>#DIV/0!</v>
      </c>
      <c r="AD5858" s="153" t="e">
        <f t="shared" si="185"/>
        <v>#DIV/0!</v>
      </c>
      <c r="AE5858" s="207"/>
      <c r="AF5858" s="153"/>
      <c r="AG5858" s="159"/>
      <c r="AH5858" s="153"/>
      <c r="AI5858" s="161"/>
      <c r="AJ5858" s="153"/>
      <c r="AK5858" s="153"/>
      <c r="AL5858" s="207"/>
      <c r="AM5858" s="207"/>
      <c r="AN5858" s="207"/>
      <c r="AO5858" s="207"/>
      <c r="AP5858" s="147" t="s">
        <v>54</v>
      </c>
      <c r="AQ5858" s="147"/>
      <c r="AR5858" s="147"/>
      <c r="AS5858" s="209" t="s">
        <v>68</v>
      </c>
      <c r="AT5858" s="223" t="str">
        <f>MONTH(B5858)&amp;"/"&amp;YEAR(B5858)</f>
        <v>3/2026</v>
      </c>
      <c r="AU5858" s="223">
        <f>WEEKNUM(B5858)-WEEKNUM(EOMONTH(B5858,-1)+1)+1</f>
        <v>5</v>
      </c>
      <c r="AV5858" s="209" t="str">
        <f>MONTH(R5858)&amp;"/"&amp;YEAR(R5858)</f>
        <v>1/1900</v>
      </c>
      <c r="AW5858" s="209" t="e">
        <f>WEEKNUM(R5858)-WEEKNUM(EOMONTH(R5858,-1)+1)+1</f>
        <v>#NUM!</v>
      </c>
      <c r="AX5858" s="209">
        <f>IF(BB5858="S",IF(Q5858="1. Aceitou o programa",R5858-B5858,0),0)</f>
        <v>0</v>
      </c>
      <c r="AY5858" s="209">
        <f>IF(BB5858="S",IF(AND(S5858&lt;&gt;"",R5858&lt;&gt;""),S5858-R5858,0),0)</f>
        <v>0</v>
      </c>
      <c r="AZ5858" s="209">
        <f>IF(BB5858="S",IF(Q5858="1. Aceitou o programa",IF(OR(X5858="Não se Aplica",X5858=""),IF(OR(W5858="Não se Aplica",W5858=""),0,W5858-V5858),AVERAGE(X5858-W5858,W5858-V5858)),0),0)</f>
        <v>0</v>
      </c>
      <c r="BA5858" s="209">
        <f>IF(BB5858="S",IF(AND(Q5858="1. Aceitou o programa",AH5858="Realizada"),IFERROR(IF(AG5858="",0,AG5858-R5858),0),0),0)</f>
        <v>0</v>
      </c>
      <c r="BB5858" s="209" t="str">
        <f>_xlfn.XLOOKUP(U5858,'Lista Suspensa'!$AA$20:$AA$23,'Lista Suspensa'!$AB$20:$AB$23,"N/A")</f>
        <v>S</v>
      </c>
    </row>
    <row r="5859" spans="1:54" ht="12" customHeight="1">
      <c r="A5859" s="151" t="s">
        <v>54</v>
      </c>
      <c r="B5859" s="152">
        <v>46112</v>
      </c>
      <c r="C5859" s="153" t="s">
        <v>55</v>
      </c>
      <c r="D5859" s="153" t="s">
        <v>56</v>
      </c>
      <c r="E5859" s="244">
        <v>81206575</v>
      </c>
      <c r="F5859" s="144" t="s">
        <v>10147</v>
      </c>
      <c r="G5859" s="230"/>
      <c r="H5859" s="154">
        <v>18639</v>
      </c>
      <c r="I5859" s="153">
        <v>75</v>
      </c>
      <c r="J5859" s="148" t="s">
        <v>58</v>
      </c>
      <c r="K5859" s="153" t="s">
        <v>59</v>
      </c>
      <c r="L5859" s="153"/>
      <c r="M5859" s="153"/>
      <c r="N5859" s="153"/>
      <c r="O5859" s="155">
        <v>11968331112</v>
      </c>
      <c r="P5859" s="156" t="s">
        <v>60</v>
      </c>
      <c r="Q5859" s="157" t="s">
        <v>8211</v>
      </c>
      <c r="R5859" s="158"/>
      <c r="S5859" s="159"/>
      <c r="T5859" s="159" t="s">
        <v>6983</v>
      </c>
      <c r="U5859" s="159" t="s">
        <v>8212</v>
      </c>
      <c r="V5859" s="154">
        <v>46147</v>
      </c>
      <c r="W5859" s="154">
        <v>46155</v>
      </c>
      <c r="X5859" s="154"/>
      <c r="Y5859" s="160"/>
      <c r="Z5859" s="160"/>
      <c r="AA5859" s="153"/>
      <c r="AB5859" s="153"/>
      <c r="AC5859" s="182" t="e">
        <f t="shared" si="184"/>
        <v>#DIV/0!</v>
      </c>
      <c r="AD5859" s="153" t="e">
        <f t="shared" si="185"/>
        <v>#DIV/0!</v>
      </c>
      <c r="AE5859" s="207"/>
      <c r="AF5859" s="153"/>
      <c r="AG5859" s="159"/>
      <c r="AH5859" s="153"/>
      <c r="AI5859" s="161"/>
      <c r="AJ5859" s="153"/>
      <c r="AK5859" s="153"/>
      <c r="AL5859" s="207"/>
      <c r="AM5859" s="207"/>
      <c r="AN5859" s="207"/>
      <c r="AO5859" s="207"/>
      <c r="AP5859" s="147" t="s">
        <v>54</v>
      </c>
      <c r="AQ5859" s="147"/>
      <c r="AR5859" s="147"/>
      <c r="AS5859" s="209" t="s">
        <v>68</v>
      </c>
      <c r="AT5859" s="223" t="str">
        <f>MONTH(B5859)&amp;"/"&amp;YEAR(B5859)</f>
        <v>3/2026</v>
      </c>
      <c r="AU5859" s="223">
        <f>WEEKNUM(B5859)-WEEKNUM(EOMONTH(B5859,-1)+1)+1</f>
        <v>5</v>
      </c>
      <c r="AV5859" s="209" t="str">
        <f>MONTH(R5859)&amp;"/"&amp;YEAR(R5859)</f>
        <v>1/1900</v>
      </c>
      <c r="AW5859" s="209" t="e">
        <f>WEEKNUM(R5859)-WEEKNUM(EOMONTH(R5859,-1)+1)+1</f>
        <v>#NUM!</v>
      </c>
      <c r="AX5859" s="209">
        <f>IF(BB5859="S",IF(Q5859="1. Aceitou o programa",R5859-B5859,0),0)</f>
        <v>0</v>
      </c>
      <c r="AY5859" s="209">
        <f>IF(BB5859="S",IF(AND(S5859&lt;&gt;"",R5859&lt;&gt;""),S5859-R5859,0),0)</f>
        <v>0</v>
      </c>
      <c r="AZ5859" s="209">
        <f>IF(BB5859="S",IF(Q5859="1. Aceitou o programa",IF(OR(X5859="Não se Aplica",X5859=""),IF(OR(W5859="Não se Aplica",W5859=""),0,W5859-V5859),AVERAGE(X5859-W5859,W5859-V5859)),0),0)</f>
        <v>0</v>
      </c>
      <c r="BA5859" s="209">
        <f>IF(BB5859="S",IF(AND(Q5859="1. Aceitou o programa",AH5859="Realizada"),IFERROR(IF(AG5859="",0,AG5859-R5859),0),0),0)</f>
        <v>0</v>
      </c>
      <c r="BB5859" s="209" t="str">
        <f>_xlfn.XLOOKUP(U5859,'Lista Suspensa'!$AA$20:$AA$23,'Lista Suspensa'!$AB$20:$AB$23,"N/A")</f>
        <v>S</v>
      </c>
    </row>
    <row r="5860" spans="1:54" ht="12" customHeight="1">
      <c r="A5860" s="151" t="s">
        <v>54</v>
      </c>
      <c r="B5860" s="152">
        <v>46112</v>
      </c>
      <c r="C5860" s="153" t="s">
        <v>55</v>
      </c>
      <c r="D5860" s="153" t="s">
        <v>56</v>
      </c>
      <c r="E5860" s="244">
        <v>223653870</v>
      </c>
      <c r="F5860" s="144" t="s">
        <v>10148</v>
      </c>
      <c r="G5860" s="230"/>
      <c r="H5860" s="154">
        <v>18746</v>
      </c>
      <c r="I5860" s="153">
        <v>75</v>
      </c>
      <c r="J5860" s="148" t="s">
        <v>70</v>
      </c>
      <c r="K5860" s="153" t="s">
        <v>59</v>
      </c>
      <c r="L5860" s="153"/>
      <c r="M5860" s="153"/>
      <c r="N5860" s="153"/>
      <c r="O5860" s="155">
        <v>11993682790</v>
      </c>
      <c r="P5860" s="156" t="s">
        <v>60</v>
      </c>
      <c r="Q5860" s="157" t="s">
        <v>8211</v>
      </c>
      <c r="R5860" s="158"/>
      <c r="S5860" s="159"/>
      <c r="T5860" s="159" t="s">
        <v>6983</v>
      </c>
      <c r="U5860" s="159" t="s">
        <v>8212</v>
      </c>
      <c r="V5860" s="154">
        <v>46147</v>
      </c>
      <c r="W5860" s="154">
        <v>46155</v>
      </c>
      <c r="X5860" s="154"/>
      <c r="Y5860" s="160"/>
      <c r="Z5860" s="160"/>
      <c r="AA5860" s="153"/>
      <c r="AB5860" s="153"/>
      <c r="AC5860" s="182" t="e">
        <f t="shared" si="184"/>
        <v>#DIV/0!</v>
      </c>
      <c r="AD5860" s="153" t="e">
        <f t="shared" si="185"/>
        <v>#DIV/0!</v>
      </c>
      <c r="AE5860" s="207"/>
      <c r="AF5860" s="153"/>
      <c r="AG5860" s="159"/>
      <c r="AH5860" s="153"/>
      <c r="AI5860" s="161"/>
      <c r="AJ5860" s="153"/>
      <c r="AK5860" s="153"/>
      <c r="AL5860" s="207"/>
      <c r="AM5860" s="207"/>
      <c r="AN5860" s="207"/>
      <c r="AO5860" s="207"/>
      <c r="AP5860" s="147" t="s">
        <v>54</v>
      </c>
      <c r="AQ5860" s="147"/>
      <c r="AR5860" s="147"/>
      <c r="AS5860" s="209" t="s">
        <v>68</v>
      </c>
      <c r="AT5860" s="223" t="str">
        <f>MONTH(B5860)&amp;"/"&amp;YEAR(B5860)</f>
        <v>3/2026</v>
      </c>
      <c r="AU5860" s="223">
        <f>WEEKNUM(B5860)-WEEKNUM(EOMONTH(B5860,-1)+1)+1</f>
        <v>5</v>
      </c>
      <c r="AV5860" s="209" t="str">
        <f>MONTH(R5860)&amp;"/"&amp;YEAR(R5860)</f>
        <v>1/1900</v>
      </c>
      <c r="AW5860" s="209" t="e">
        <f>WEEKNUM(R5860)-WEEKNUM(EOMONTH(R5860,-1)+1)+1</f>
        <v>#NUM!</v>
      </c>
      <c r="AX5860" s="209">
        <f>IF(BB5860="S",IF(Q5860="1. Aceitou o programa",R5860-B5860,0),0)</f>
        <v>0</v>
      </c>
      <c r="AY5860" s="209">
        <f>IF(BB5860="S",IF(AND(S5860&lt;&gt;"",R5860&lt;&gt;""),S5860-R5860,0),0)</f>
        <v>0</v>
      </c>
      <c r="AZ5860" s="209">
        <f>IF(BB5860="S",IF(Q5860="1. Aceitou o programa",IF(OR(X5860="Não se Aplica",X5860=""),IF(OR(W5860="Não se Aplica",W5860=""),0,W5860-V5860),AVERAGE(X5860-W5860,W5860-V5860)),0),0)</f>
        <v>0</v>
      </c>
      <c r="BA5860" s="209">
        <f>IF(BB5860="S",IF(AND(Q5860="1. Aceitou o programa",AH5860="Realizada"),IFERROR(IF(AG5860="",0,AG5860-R5860),0),0),0)</f>
        <v>0</v>
      </c>
      <c r="BB5860" s="209" t="str">
        <f>_xlfn.XLOOKUP(U5860,'Lista Suspensa'!$AA$20:$AA$23,'Lista Suspensa'!$AB$20:$AB$23,"N/A")</f>
        <v>S</v>
      </c>
    </row>
    <row r="5861" spans="1:54" ht="12" customHeight="1">
      <c r="A5861" s="151" t="s">
        <v>54</v>
      </c>
      <c r="B5861" s="152">
        <v>46112</v>
      </c>
      <c r="C5861" s="153" t="s">
        <v>55</v>
      </c>
      <c r="D5861" s="153" t="s">
        <v>56</v>
      </c>
      <c r="E5861" s="244">
        <v>773926461</v>
      </c>
      <c r="F5861" s="144" t="s">
        <v>10149</v>
      </c>
      <c r="G5861" s="230"/>
      <c r="H5861" s="154">
        <v>19427</v>
      </c>
      <c r="I5861" s="153">
        <v>73</v>
      </c>
      <c r="J5861" s="148" t="s">
        <v>58</v>
      </c>
      <c r="K5861" s="153" t="s">
        <v>59</v>
      </c>
      <c r="L5861" s="153"/>
      <c r="M5861" s="153"/>
      <c r="N5861" s="153"/>
      <c r="O5861" s="155">
        <v>11940042010</v>
      </c>
      <c r="P5861" s="156" t="s">
        <v>60</v>
      </c>
      <c r="Q5861" s="157" t="s">
        <v>8211</v>
      </c>
      <c r="R5861" s="158"/>
      <c r="S5861" s="159"/>
      <c r="T5861" s="159" t="s">
        <v>6983</v>
      </c>
      <c r="U5861" s="159" t="s">
        <v>8212</v>
      </c>
      <c r="V5861" s="154">
        <v>46147</v>
      </c>
      <c r="W5861" s="154">
        <v>46155</v>
      </c>
      <c r="X5861" s="154"/>
      <c r="Y5861" s="160"/>
      <c r="Z5861" s="160"/>
      <c r="AA5861" s="153"/>
      <c r="AB5861" s="153"/>
      <c r="AC5861" s="182" t="e">
        <f t="shared" si="184"/>
        <v>#DIV/0!</v>
      </c>
      <c r="AD5861" s="153" t="e">
        <f t="shared" si="185"/>
        <v>#DIV/0!</v>
      </c>
      <c r="AE5861" s="207"/>
      <c r="AF5861" s="153"/>
      <c r="AG5861" s="159"/>
      <c r="AH5861" s="153"/>
      <c r="AI5861" s="161"/>
      <c r="AJ5861" s="153"/>
      <c r="AK5861" s="153"/>
      <c r="AL5861" s="207"/>
      <c r="AM5861" s="207"/>
      <c r="AN5861" s="207"/>
      <c r="AO5861" s="207"/>
      <c r="AP5861" s="147" t="s">
        <v>54</v>
      </c>
      <c r="AQ5861" s="147"/>
      <c r="AR5861" s="147"/>
      <c r="AS5861" s="209" t="s">
        <v>68</v>
      </c>
      <c r="AT5861" s="223" t="str">
        <f>MONTH(B5861)&amp;"/"&amp;YEAR(B5861)</f>
        <v>3/2026</v>
      </c>
      <c r="AU5861" s="223">
        <f>WEEKNUM(B5861)-WEEKNUM(EOMONTH(B5861,-1)+1)+1</f>
        <v>5</v>
      </c>
      <c r="AV5861" s="209" t="str">
        <f>MONTH(R5861)&amp;"/"&amp;YEAR(R5861)</f>
        <v>1/1900</v>
      </c>
      <c r="AW5861" s="209" t="e">
        <f>WEEKNUM(R5861)-WEEKNUM(EOMONTH(R5861,-1)+1)+1</f>
        <v>#NUM!</v>
      </c>
      <c r="AX5861" s="209">
        <f>IF(BB5861="S",IF(Q5861="1. Aceitou o programa",R5861-B5861,0),0)</f>
        <v>0</v>
      </c>
      <c r="AY5861" s="209">
        <f>IF(BB5861="S",IF(AND(S5861&lt;&gt;"",R5861&lt;&gt;""),S5861-R5861,0),0)</f>
        <v>0</v>
      </c>
      <c r="AZ5861" s="209">
        <f>IF(BB5861="S",IF(Q5861="1. Aceitou o programa",IF(OR(X5861="Não se Aplica",X5861=""),IF(OR(W5861="Não se Aplica",W5861=""),0,W5861-V5861),AVERAGE(X5861-W5861,W5861-V5861)),0),0)</f>
        <v>0</v>
      </c>
      <c r="BA5861" s="209">
        <f>IF(BB5861="S",IF(AND(Q5861="1. Aceitou o programa",AH5861="Realizada"),IFERROR(IF(AG5861="",0,AG5861-R5861),0),0),0)</f>
        <v>0</v>
      </c>
      <c r="BB5861" s="209" t="str">
        <f>_xlfn.XLOOKUP(U5861,'Lista Suspensa'!$AA$20:$AA$23,'Lista Suspensa'!$AB$20:$AB$23,"N/A")</f>
        <v>S</v>
      </c>
    </row>
    <row r="5862" spans="1:54" ht="12" customHeight="1">
      <c r="A5862" s="151" t="s">
        <v>54</v>
      </c>
      <c r="B5862" s="152">
        <v>46112</v>
      </c>
      <c r="C5862" s="153" t="s">
        <v>55</v>
      </c>
      <c r="D5862" s="153" t="s">
        <v>56</v>
      </c>
      <c r="E5862" s="244">
        <v>776076434</v>
      </c>
      <c r="F5862" s="144" t="s">
        <v>10150</v>
      </c>
      <c r="G5862" s="230"/>
      <c r="H5862" s="154">
        <v>20429</v>
      </c>
      <c r="I5862" s="153">
        <v>70</v>
      </c>
      <c r="J5862" s="148" t="s">
        <v>70</v>
      </c>
      <c r="K5862" s="153" t="s">
        <v>59</v>
      </c>
      <c r="L5862" s="153"/>
      <c r="M5862" s="153"/>
      <c r="N5862" s="153"/>
      <c r="O5862" s="155">
        <v>11950660612</v>
      </c>
      <c r="P5862" s="156" t="s">
        <v>60</v>
      </c>
      <c r="Q5862" s="157" t="s">
        <v>8211</v>
      </c>
      <c r="R5862" s="158"/>
      <c r="S5862" s="159"/>
      <c r="T5862" s="159" t="s">
        <v>6983</v>
      </c>
      <c r="U5862" s="159" t="s">
        <v>8212</v>
      </c>
      <c r="V5862" s="154">
        <v>46147</v>
      </c>
      <c r="W5862" s="154">
        <v>46155</v>
      </c>
      <c r="X5862" s="154"/>
      <c r="Y5862" s="160"/>
      <c r="Z5862" s="160"/>
      <c r="AA5862" s="153"/>
      <c r="AB5862" s="153"/>
      <c r="AC5862" s="182" t="e">
        <f t="shared" si="184"/>
        <v>#DIV/0!</v>
      </c>
      <c r="AD5862" s="153" t="e">
        <f t="shared" si="185"/>
        <v>#DIV/0!</v>
      </c>
      <c r="AE5862" s="207"/>
      <c r="AF5862" s="153"/>
      <c r="AG5862" s="159"/>
      <c r="AH5862" s="153"/>
      <c r="AI5862" s="161"/>
      <c r="AJ5862" s="153"/>
      <c r="AK5862" s="153"/>
      <c r="AL5862" s="207"/>
      <c r="AM5862" s="207"/>
      <c r="AN5862" s="207"/>
      <c r="AO5862" s="207"/>
      <c r="AP5862" s="147" t="s">
        <v>54</v>
      </c>
      <c r="AQ5862" s="147"/>
      <c r="AR5862" s="147"/>
      <c r="AS5862" s="209" t="s">
        <v>68</v>
      </c>
      <c r="AT5862" s="223" t="str">
        <f>MONTH(B5862)&amp;"/"&amp;YEAR(B5862)</f>
        <v>3/2026</v>
      </c>
      <c r="AU5862" s="223">
        <f>WEEKNUM(B5862)-WEEKNUM(EOMONTH(B5862,-1)+1)+1</f>
        <v>5</v>
      </c>
      <c r="AV5862" s="209" t="str">
        <f>MONTH(R5862)&amp;"/"&amp;YEAR(R5862)</f>
        <v>1/1900</v>
      </c>
      <c r="AW5862" s="209" t="e">
        <f>WEEKNUM(R5862)-WEEKNUM(EOMONTH(R5862,-1)+1)+1</f>
        <v>#NUM!</v>
      </c>
      <c r="AX5862" s="209">
        <f>IF(BB5862="S",IF(Q5862="1. Aceitou o programa",R5862-B5862,0),0)</f>
        <v>0</v>
      </c>
      <c r="AY5862" s="209">
        <f>IF(BB5862="S",IF(AND(S5862&lt;&gt;"",R5862&lt;&gt;""),S5862-R5862,0),0)</f>
        <v>0</v>
      </c>
      <c r="AZ5862" s="209">
        <f>IF(BB5862="S",IF(Q5862="1. Aceitou o programa",IF(OR(X5862="Não se Aplica",X5862=""),IF(OR(W5862="Não se Aplica",W5862=""),0,W5862-V5862),AVERAGE(X5862-W5862,W5862-V5862)),0),0)</f>
        <v>0</v>
      </c>
      <c r="BA5862" s="209">
        <f>IF(BB5862="S",IF(AND(Q5862="1. Aceitou o programa",AH5862="Realizada"),IFERROR(IF(AG5862="",0,AG5862-R5862),0),0),0)</f>
        <v>0</v>
      </c>
      <c r="BB5862" s="209" t="str">
        <f>_xlfn.XLOOKUP(U5862,'Lista Suspensa'!$AA$20:$AA$23,'Lista Suspensa'!$AB$20:$AB$23,"N/A")</f>
        <v>S</v>
      </c>
    </row>
    <row r="5863" spans="1:54" ht="12" customHeight="1">
      <c r="A5863" s="151" t="s">
        <v>54</v>
      </c>
      <c r="B5863" s="152">
        <v>46112</v>
      </c>
      <c r="C5863" s="153" t="s">
        <v>55</v>
      </c>
      <c r="D5863" s="153" t="s">
        <v>56</v>
      </c>
      <c r="E5863" s="244">
        <v>451560698</v>
      </c>
      <c r="F5863" s="144" t="s">
        <v>10151</v>
      </c>
      <c r="G5863" s="230"/>
      <c r="H5863" s="154">
        <v>20967</v>
      </c>
      <c r="I5863" s="153">
        <v>68</v>
      </c>
      <c r="J5863" s="148" t="s">
        <v>58</v>
      </c>
      <c r="K5863" s="153" t="s">
        <v>59</v>
      </c>
      <c r="L5863" s="153"/>
      <c r="M5863" s="153"/>
      <c r="N5863" s="153"/>
      <c r="O5863" s="155">
        <v>11999432634</v>
      </c>
      <c r="P5863" s="156" t="s">
        <v>60</v>
      </c>
      <c r="Q5863" s="157" t="s">
        <v>8211</v>
      </c>
      <c r="R5863" s="158"/>
      <c r="S5863" s="159"/>
      <c r="T5863" s="159" t="s">
        <v>6983</v>
      </c>
      <c r="U5863" s="159" t="s">
        <v>8212</v>
      </c>
      <c r="V5863" s="154">
        <v>46147</v>
      </c>
      <c r="W5863" s="154">
        <v>46155</v>
      </c>
      <c r="X5863" s="154"/>
      <c r="Y5863" s="160"/>
      <c r="Z5863" s="160"/>
      <c r="AA5863" s="153"/>
      <c r="AB5863" s="153"/>
      <c r="AC5863" s="182" t="e">
        <f t="shared" si="184"/>
        <v>#DIV/0!</v>
      </c>
      <c r="AD5863" s="153" t="e">
        <f t="shared" si="185"/>
        <v>#DIV/0!</v>
      </c>
      <c r="AE5863" s="207"/>
      <c r="AF5863" s="153"/>
      <c r="AG5863" s="159"/>
      <c r="AH5863" s="153"/>
      <c r="AI5863" s="161"/>
      <c r="AJ5863" s="153"/>
      <c r="AK5863" s="153"/>
      <c r="AL5863" s="207"/>
      <c r="AM5863" s="207"/>
      <c r="AN5863" s="207"/>
      <c r="AO5863" s="207"/>
      <c r="AP5863" s="147" t="s">
        <v>54</v>
      </c>
      <c r="AQ5863" s="147"/>
      <c r="AR5863" s="147"/>
      <c r="AS5863" s="209" t="s">
        <v>68</v>
      </c>
      <c r="AT5863" s="223" t="str">
        <f>MONTH(B5863)&amp;"/"&amp;YEAR(B5863)</f>
        <v>3/2026</v>
      </c>
      <c r="AU5863" s="223">
        <f>WEEKNUM(B5863)-WEEKNUM(EOMONTH(B5863,-1)+1)+1</f>
        <v>5</v>
      </c>
      <c r="AV5863" s="209" t="str">
        <f>MONTH(R5863)&amp;"/"&amp;YEAR(R5863)</f>
        <v>1/1900</v>
      </c>
      <c r="AW5863" s="209" t="e">
        <f>WEEKNUM(R5863)-WEEKNUM(EOMONTH(R5863,-1)+1)+1</f>
        <v>#NUM!</v>
      </c>
      <c r="AX5863" s="209">
        <f>IF(BB5863="S",IF(Q5863="1. Aceitou o programa",R5863-B5863,0),0)</f>
        <v>0</v>
      </c>
      <c r="AY5863" s="209">
        <f>IF(BB5863="S",IF(AND(S5863&lt;&gt;"",R5863&lt;&gt;""),S5863-R5863,0),0)</f>
        <v>0</v>
      </c>
      <c r="AZ5863" s="209">
        <f>IF(BB5863="S",IF(Q5863="1. Aceitou o programa",IF(OR(X5863="Não se Aplica",X5863=""),IF(OR(W5863="Não se Aplica",W5863=""),0,W5863-V5863),AVERAGE(X5863-W5863,W5863-V5863)),0),0)</f>
        <v>0</v>
      </c>
      <c r="BA5863" s="209">
        <f>IF(BB5863="S",IF(AND(Q5863="1. Aceitou o programa",AH5863="Realizada"),IFERROR(IF(AG5863="",0,AG5863-R5863),0),0),0)</f>
        <v>0</v>
      </c>
      <c r="BB5863" s="209" t="str">
        <f>_xlfn.XLOOKUP(U5863,'Lista Suspensa'!$AA$20:$AA$23,'Lista Suspensa'!$AB$20:$AB$23,"N/A")</f>
        <v>S</v>
      </c>
    </row>
    <row r="5864" spans="1:54" ht="12" customHeight="1">
      <c r="A5864" s="151" t="s">
        <v>54</v>
      </c>
      <c r="B5864" s="152">
        <v>46112</v>
      </c>
      <c r="C5864" s="153" t="s">
        <v>55</v>
      </c>
      <c r="D5864" s="153" t="s">
        <v>56</v>
      </c>
      <c r="E5864" s="244">
        <v>75588596</v>
      </c>
      <c r="F5864" s="144" t="s">
        <v>10152</v>
      </c>
      <c r="G5864" s="230"/>
      <c r="H5864" s="154">
        <v>21228</v>
      </c>
      <c r="I5864" s="153">
        <v>68</v>
      </c>
      <c r="J5864" s="148" t="s">
        <v>70</v>
      </c>
      <c r="K5864" s="153" t="s">
        <v>59</v>
      </c>
      <c r="L5864" s="153"/>
      <c r="M5864" s="153"/>
      <c r="N5864" s="153"/>
      <c r="O5864" s="155">
        <v>11994000671</v>
      </c>
      <c r="P5864" s="156" t="s">
        <v>60</v>
      </c>
      <c r="Q5864" s="157" t="s">
        <v>8211</v>
      </c>
      <c r="R5864" s="158"/>
      <c r="S5864" s="159"/>
      <c r="T5864" s="159" t="s">
        <v>6983</v>
      </c>
      <c r="U5864" s="159" t="s">
        <v>8212</v>
      </c>
      <c r="V5864" s="154">
        <v>46147</v>
      </c>
      <c r="W5864" s="154">
        <v>46155</v>
      </c>
      <c r="X5864" s="154"/>
      <c r="Y5864" s="160"/>
      <c r="Z5864" s="160"/>
      <c r="AA5864" s="153"/>
      <c r="AB5864" s="153"/>
      <c r="AC5864" s="182" t="e">
        <f t="shared" si="184"/>
        <v>#DIV/0!</v>
      </c>
      <c r="AD5864" s="153" t="e">
        <f t="shared" si="185"/>
        <v>#DIV/0!</v>
      </c>
      <c r="AE5864" s="207"/>
      <c r="AF5864" s="153"/>
      <c r="AG5864" s="159"/>
      <c r="AH5864" s="153"/>
      <c r="AI5864" s="161"/>
      <c r="AJ5864" s="153"/>
      <c r="AK5864" s="153"/>
      <c r="AL5864" s="207"/>
      <c r="AM5864" s="207"/>
      <c r="AN5864" s="207"/>
      <c r="AO5864" s="207"/>
      <c r="AP5864" s="147" t="s">
        <v>54</v>
      </c>
      <c r="AQ5864" s="147"/>
      <c r="AR5864" s="147"/>
      <c r="AS5864" s="209" t="s">
        <v>68</v>
      </c>
      <c r="AT5864" s="223" t="str">
        <f>MONTH(B5864)&amp;"/"&amp;YEAR(B5864)</f>
        <v>3/2026</v>
      </c>
      <c r="AU5864" s="223">
        <f>WEEKNUM(B5864)-WEEKNUM(EOMONTH(B5864,-1)+1)+1</f>
        <v>5</v>
      </c>
      <c r="AV5864" s="209" t="str">
        <f>MONTH(R5864)&amp;"/"&amp;YEAR(R5864)</f>
        <v>1/1900</v>
      </c>
      <c r="AW5864" s="209" t="e">
        <f>WEEKNUM(R5864)-WEEKNUM(EOMONTH(R5864,-1)+1)+1</f>
        <v>#NUM!</v>
      </c>
      <c r="AX5864" s="209">
        <f>IF(BB5864="S",IF(Q5864="1. Aceitou o programa",R5864-B5864,0),0)</f>
        <v>0</v>
      </c>
      <c r="AY5864" s="209">
        <f>IF(BB5864="S",IF(AND(S5864&lt;&gt;"",R5864&lt;&gt;""),S5864-R5864,0),0)</f>
        <v>0</v>
      </c>
      <c r="AZ5864" s="209">
        <f>IF(BB5864="S",IF(Q5864="1. Aceitou o programa",IF(OR(X5864="Não se Aplica",X5864=""),IF(OR(W5864="Não se Aplica",W5864=""),0,W5864-V5864),AVERAGE(X5864-W5864,W5864-V5864)),0),0)</f>
        <v>0</v>
      </c>
      <c r="BA5864" s="209">
        <f>IF(BB5864="S",IF(AND(Q5864="1. Aceitou o programa",AH5864="Realizada"),IFERROR(IF(AG5864="",0,AG5864-R5864),0),0),0)</f>
        <v>0</v>
      </c>
      <c r="BB5864" s="209" t="str">
        <f>_xlfn.XLOOKUP(U5864,'Lista Suspensa'!$AA$20:$AA$23,'Lista Suspensa'!$AB$20:$AB$23,"N/A")</f>
        <v>S</v>
      </c>
    </row>
    <row r="5865" spans="1:54" ht="12" customHeight="1">
      <c r="A5865" s="151" t="s">
        <v>54</v>
      </c>
      <c r="B5865" s="152">
        <v>46112</v>
      </c>
      <c r="C5865" s="153" t="s">
        <v>55</v>
      </c>
      <c r="D5865" s="153" t="s">
        <v>56</v>
      </c>
      <c r="E5865" s="244">
        <v>228555280</v>
      </c>
      <c r="F5865" s="144" t="s">
        <v>10153</v>
      </c>
      <c r="G5865" s="230"/>
      <c r="H5865" s="154">
        <v>21254</v>
      </c>
      <c r="I5865" s="153">
        <v>68</v>
      </c>
      <c r="J5865" s="148" t="s">
        <v>70</v>
      </c>
      <c r="K5865" s="153" t="s">
        <v>59</v>
      </c>
      <c r="L5865" s="153"/>
      <c r="M5865" s="153"/>
      <c r="N5865" s="153"/>
      <c r="O5865" s="155">
        <v>11991005815</v>
      </c>
      <c r="P5865" s="156" t="s">
        <v>60</v>
      </c>
      <c r="Q5865" s="157" t="s">
        <v>8211</v>
      </c>
      <c r="R5865" s="158"/>
      <c r="S5865" s="159"/>
      <c r="T5865" s="159" t="s">
        <v>6983</v>
      </c>
      <c r="U5865" s="159" t="s">
        <v>8212</v>
      </c>
      <c r="V5865" s="154">
        <v>46147</v>
      </c>
      <c r="W5865" s="154">
        <v>46155</v>
      </c>
      <c r="X5865" s="154"/>
      <c r="Y5865" s="160"/>
      <c r="Z5865" s="160"/>
      <c r="AA5865" s="153"/>
      <c r="AB5865" s="153"/>
      <c r="AC5865" s="182" t="e">
        <f t="shared" si="184"/>
        <v>#DIV/0!</v>
      </c>
      <c r="AD5865" s="153" t="e">
        <f t="shared" si="185"/>
        <v>#DIV/0!</v>
      </c>
      <c r="AE5865" s="207"/>
      <c r="AF5865" s="153"/>
      <c r="AG5865" s="159"/>
      <c r="AH5865" s="153"/>
      <c r="AI5865" s="161"/>
      <c r="AJ5865" s="153"/>
      <c r="AK5865" s="153"/>
      <c r="AL5865" s="207"/>
      <c r="AM5865" s="207"/>
      <c r="AN5865" s="207"/>
      <c r="AO5865" s="207"/>
      <c r="AP5865" s="147" t="s">
        <v>54</v>
      </c>
      <c r="AQ5865" s="147"/>
      <c r="AR5865" s="147"/>
      <c r="AS5865" s="209" t="s">
        <v>68</v>
      </c>
      <c r="AT5865" s="223" t="str">
        <f>MONTH(B5865)&amp;"/"&amp;YEAR(B5865)</f>
        <v>3/2026</v>
      </c>
      <c r="AU5865" s="223">
        <f>WEEKNUM(B5865)-WEEKNUM(EOMONTH(B5865,-1)+1)+1</f>
        <v>5</v>
      </c>
      <c r="AV5865" s="209" t="str">
        <f>MONTH(R5865)&amp;"/"&amp;YEAR(R5865)</f>
        <v>1/1900</v>
      </c>
      <c r="AW5865" s="209" t="e">
        <f>WEEKNUM(R5865)-WEEKNUM(EOMONTH(R5865,-1)+1)+1</f>
        <v>#NUM!</v>
      </c>
      <c r="AX5865" s="209">
        <f>IF(BB5865="S",IF(Q5865="1. Aceitou o programa",R5865-B5865,0),0)</f>
        <v>0</v>
      </c>
      <c r="AY5865" s="209">
        <f>IF(BB5865="S",IF(AND(S5865&lt;&gt;"",R5865&lt;&gt;""),S5865-R5865,0),0)</f>
        <v>0</v>
      </c>
      <c r="AZ5865" s="209">
        <f>IF(BB5865="S",IF(Q5865="1. Aceitou o programa",IF(OR(X5865="Não se Aplica",X5865=""),IF(OR(W5865="Não se Aplica",W5865=""),0,W5865-V5865),AVERAGE(X5865-W5865,W5865-V5865)),0),0)</f>
        <v>0</v>
      </c>
      <c r="BA5865" s="209">
        <f>IF(BB5865="S",IF(AND(Q5865="1. Aceitou o programa",AH5865="Realizada"),IFERROR(IF(AG5865="",0,AG5865-R5865),0),0),0)</f>
        <v>0</v>
      </c>
      <c r="BB5865" s="209" t="str">
        <f>_xlfn.XLOOKUP(U5865,'Lista Suspensa'!$AA$20:$AA$23,'Lista Suspensa'!$AB$20:$AB$23,"N/A")</f>
        <v>S</v>
      </c>
    </row>
    <row r="5866" spans="1:54" ht="12" customHeight="1">
      <c r="A5866" s="151" t="s">
        <v>54</v>
      </c>
      <c r="B5866" s="152">
        <v>46112</v>
      </c>
      <c r="C5866" s="153" t="s">
        <v>55</v>
      </c>
      <c r="D5866" s="153" t="s">
        <v>56</v>
      </c>
      <c r="E5866" s="244">
        <v>450098257</v>
      </c>
      <c r="F5866" s="144" t="s">
        <v>10154</v>
      </c>
      <c r="G5866" s="230"/>
      <c r="H5866" s="154">
        <v>21486</v>
      </c>
      <c r="I5866" s="153">
        <v>67</v>
      </c>
      <c r="J5866" s="148" t="s">
        <v>70</v>
      </c>
      <c r="K5866" s="153" t="s">
        <v>59</v>
      </c>
      <c r="L5866" s="153"/>
      <c r="M5866" s="153"/>
      <c r="N5866" s="153"/>
      <c r="O5866" s="155">
        <v>11993012400</v>
      </c>
      <c r="P5866" s="156" t="s">
        <v>60</v>
      </c>
      <c r="Q5866" s="157" t="s">
        <v>8211</v>
      </c>
      <c r="R5866" s="158"/>
      <c r="S5866" s="159"/>
      <c r="T5866" s="159" t="s">
        <v>6983</v>
      </c>
      <c r="U5866" s="159" t="s">
        <v>8212</v>
      </c>
      <c r="V5866" s="154">
        <v>46147</v>
      </c>
      <c r="W5866" s="154">
        <v>46155</v>
      </c>
      <c r="X5866" s="154"/>
      <c r="Y5866" s="160"/>
      <c r="Z5866" s="160"/>
      <c r="AA5866" s="153"/>
      <c r="AB5866" s="153"/>
      <c r="AC5866" s="182" t="e">
        <f t="shared" si="184"/>
        <v>#DIV/0!</v>
      </c>
      <c r="AD5866" s="153" t="e">
        <f t="shared" si="185"/>
        <v>#DIV/0!</v>
      </c>
      <c r="AE5866" s="207"/>
      <c r="AF5866" s="153"/>
      <c r="AG5866" s="159"/>
      <c r="AH5866" s="153"/>
      <c r="AI5866" s="161"/>
      <c r="AJ5866" s="153"/>
      <c r="AK5866" s="153"/>
      <c r="AL5866" s="207"/>
      <c r="AM5866" s="207"/>
      <c r="AN5866" s="207"/>
      <c r="AO5866" s="207"/>
      <c r="AP5866" s="147" t="s">
        <v>54</v>
      </c>
      <c r="AQ5866" s="147"/>
      <c r="AR5866" s="147"/>
      <c r="AS5866" s="209" t="s">
        <v>68</v>
      </c>
      <c r="AT5866" s="223" t="str">
        <f>MONTH(B5866)&amp;"/"&amp;YEAR(B5866)</f>
        <v>3/2026</v>
      </c>
      <c r="AU5866" s="223">
        <f>WEEKNUM(B5866)-WEEKNUM(EOMONTH(B5866,-1)+1)+1</f>
        <v>5</v>
      </c>
      <c r="AV5866" s="209" t="str">
        <f>MONTH(R5866)&amp;"/"&amp;YEAR(R5866)</f>
        <v>1/1900</v>
      </c>
      <c r="AW5866" s="209" t="e">
        <f>WEEKNUM(R5866)-WEEKNUM(EOMONTH(R5866,-1)+1)+1</f>
        <v>#NUM!</v>
      </c>
      <c r="AX5866" s="209">
        <f>IF(BB5866="S",IF(Q5866="1. Aceitou o programa",R5866-B5866,0),0)</f>
        <v>0</v>
      </c>
      <c r="AY5866" s="209">
        <f>IF(BB5866="S",IF(AND(S5866&lt;&gt;"",R5866&lt;&gt;""),S5866-R5866,0),0)</f>
        <v>0</v>
      </c>
      <c r="AZ5866" s="209">
        <f>IF(BB5866="S",IF(Q5866="1. Aceitou o programa",IF(OR(X5866="Não se Aplica",X5866=""),IF(OR(W5866="Não se Aplica",W5866=""),0,W5866-V5866),AVERAGE(X5866-W5866,W5866-V5866)),0),0)</f>
        <v>0</v>
      </c>
      <c r="BA5866" s="209">
        <f>IF(BB5866="S",IF(AND(Q5866="1. Aceitou o programa",AH5866="Realizada"),IFERROR(IF(AG5866="",0,AG5866-R5866),0),0),0)</f>
        <v>0</v>
      </c>
      <c r="BB5866" s="209" t="str">
        <f>_xlfn.XLOOKUP(U5866,'Lista Suspensa'!$AA$20:$AA$23,'Lista Suspensa'!$AB$20:$AB$23,"N/A")</f>
        <v>S</v>
      </c>
    </row>
    <row r="5867" spans="1:54" ht="12" customHeight="1">
      <c r="A5867" s="151" t="s">
        <v>54</v>
      </c>
      <c r="B5867" s="152">
        <v>46112</v>
      </c>
      <c r="C5867" s="153" t="s">
        <v>55</v>
      </c>
      <c r="D5867" s="153" t="s">
        <v>56</v>
      </c>
      <c r="E5867" s="244">
        <v>808855867</v>
      </c>
      <c r="F5867" s="144" t="s">
        <v>10155</v>
      </c>
      <c r="G5867" s="230"/>
      <c r="H5867" s="154">
        <v>22023</v>
      </c>
      <c r="I5867" s="153">
        <v>66</v>
      </c>
      <c r="J5867" s="148" t="s">
        <v>70</v>
      </c>
      <c r="K5867" s="153" t="s">
        <v>59</v>
      </c>
      <c r="L5867" s="153"/>
      <c r="M5867" s="153"/>
      <c r="N5867" s="153"/>
      <c r="O5867" s="155">
        <v>11986674158</v>
      </c>
      <c r="P5867" s="156" t="s">
        <v>60</v>
      </c>
      <c r="Q5867" s="157" t="s">
        <v>8211</v>
      </c>
      <c r="R5867" s="158"/>
      <c r="S5867" s="159"/>
      <c r="T5867" s="159" t="s">
        <v>6983</v>
      </c>
      <c r="U5867" s="159" t="s">
        <v>8212</v>
      </c>
      <c r="V5867" s="154">
        <v>46147</v>
      </c>
      <c r="W5867" s="154">
        <v>46155</v>
      </c>
      <c r="X5867" s="154"/>
      <c r="Y5867" s="160"/>
      <c r="Z5867" s="160"/>
      <c r="AA5867" s="153"/>
      <c r="AB5867" s="153"/>
      <c r="AC5867" s="182" t="e">
        <f t="shared" si="184"/>
        <v>#DIV/0!</v>
      </c>
      <c r="AD5867" s="153" t="e">
        <f t="shared" si="185"/>
        <v>#DIV/0!</v>
      </c>
      <c r="AE5867" s="207"/>
      <c r="AF5867" s="153"/>
      <c r="AG5867" s="159"/>
      <c r="AH5867" s="153"/>
      <c r="AI5867" s="161"/>
      <c r="AJ5867" s="153"/>
      <c r="AK5867" s="153"/>
      <c r="AL5867" s="207"/>
      <c r="AM5867" s="207"/>
      <c r="AN5867" s="207"/>
      <c r="AO5867" s="207"/>
      <c r="AP5867" s="147" t="s">
        <v>54</v>
      </c>
      <c r="AQ5867" s="147"/>
      <c r="AR5867" s="147"/>
      <c r="AS5867" s="209" t="s">
        <v>68</v>
      </c>
      <c r="AT5867" s="223" t="str">
        <f>MONTH(B5867)&amp;"/"&amp;YEAR(B5867)</f>
        <v>3/2026</v>
      </c>
      <c r="AU5867" s="223">
        <f>WEEKNUM(B5867)-WEEKNUM(EOMONTH(B5867,-1)+1)+1</f>
        <v>5</v>
      </c>
      <c r="AV5867" s="209" t="str">
        <f>MONTH(R5867)&amp;"/"&amp;YEAR(R5867)</f>
        <v>1/1900</v>
      </c>
      <c r="AW5867" s="209" t="e">
        <f>WEEKNUM(R5867)-WEEKNUM(EOMONTH(R5867,-1)+1)+1</f>
        <v>#NUM!</v>
      </c>
      <c r="AX5867" s="209">
        <f>IF(BB5867="S",IF(Q5867="1. Aceitou o programa",R5867-B5867,0),0)</f>
        <v>0</v>
      </c>
      <c r="AY5867" s="209">
        <f>IF(BB5867="S",IF(AND(S5867&lt;&gt;"",R5867&lt;&gt;""),S5867-R5867,0),0)</f>
        <v>0</v>
      </c>
      <c r="AZ5867" s="209">
        <f>IF(BB5867="S",IF(Q5867="1. Aceitou o programa",IF(OR(X5867="Não se Aplica",X5867=""),IF(OR(W5867="Não se Aplica",W5867=""),0,W5867-V5867),AVERAGE(X5867-W5867,W5867-V5867)),0),0)</f>
        <v>0</v>
      </c>
      <c r="BA5867" s="209">
        <f>IF(BB5867="S",IF(AND(Q5867="1. Aceitou o programa",AH5867="Realizada"),IFERROR(IF(AG5867="",0,AG5867-R5867),0),0),0)</f>
        <v>0</v>
      </c>
      <c r="BB5867" s="209" t="str">
        <f>_xlfn.XLOOKUP(U5867,'Lista Suspensa'!$AA$20:$AA$23,'Lista Suspensa'!$AB$20:$AB$23,"N/A")</f>
        <v>S</v>
      </c>
    </row>
    <row r="5868" spans="1:54" ht="12" customHeight="1">
      <c r="A5868" s="151" t="s">
        <v>54</v>
      </c>
      <c r="B5868" s="152">
        <v>46112</v>
      </c>
      <c r="C5868" s="153" t="s">
        <v>55</v>
      </c>
      <c r="D5868" s="153" t="s">
        <v>56</v>
      </c>
      <c r="E5868" s="244">
        <v>446922862</v>
      </c>
      <c r="F5868" s="144" t="s">
        <v>10156</v>
      </c>
      <c r="G5868" s="230"/>
      <c r="H5868" s="154">
        <v>22150</v>
      </c>
      <c r="I5868" s="153">
        <v>65</v>
      </c>
      <c r="J5868" s="148" t="s">
        <v>70</v>
      </c>
      <c r="K5868" s="153" t="s">
        <v>59</v>
      </c>
      <c r="L5868" s="153"/>
      <c r="M5868" s="153"/>
      <c r="N5868" s="153"/>
      <c r="O5868" s="155">
        <v>11974541968</v>
      </c>
      <c r="P5868" s="156" t="s">
        <v>60</v>
      </c>
      <c r="Q5868" s="157" t="s">
        <v>8211</v>
      </c>
      <c r="R5868" s="158"/>
      <c r="S5868" s="159"/>
      <c r="T5868" s="159" t="s">
        <v>6983</v>
      </c>
      <c r="U5868" s="159" t="s">
        <v>8212</v>
      </c>
      <c r="V5868" s="154">
        <v>46147</v>
      </c>
      <c r="W5868" s="154">
        <v>46155</v>
      </c>
      <c r="X5868" s="154"/>
      <c r="Y5868" s="160"/>
      <c r="Z5868" s="160"/>
      <c r="AA5868" s="153"/>
      <c r="AB5868" s="153"/>
      <c r="AC5868" s="182" t="e">
        <f t="shared" si="184"/>
        <v>#DIV/0!</v>
      </c>
      <c r="AD5868" s="153" t="e">
        <f t="shared" si="185"/>
        <v>#DIV/0!</v>
      </c>
      <c r="AE5868" s="207"/>
      <c r="AF5868" s="153"/>
      <c r="AG5868" s="159"/>
      <c r="AH5868" s="153"/>
      <c r="AI5868" s="161"/>
      <c r="AJ5868" s="153"/>
      <c r="AK5868" s="153"/>
      <c r="AL5868" s="207"/>
      <c r="AM5868" s="207"/>
      <c r="AN5868" s="207"/>
      <c r="AO5868" s="207"/>
      <c r="AP5868" s="147" t="s">
        <v>54</v>
      </c>
      <c r="AQ5868" s="147"/>
      <c r="AR5868" s="147"/>
      <c r="AS5868" s="209" t="s">
        <v>68</v>
      </c>
      <c r="AT5868" s="223" t="str">
        <f>MONTH(B5868)&amp;"/"&amp;YEAR(B5868)</f>
        <v>3/2026</v>
      </c>
      <c r="AU5868" s="223">
        <f>WEEKNUM(B5868)-WEEKNUM(EOMONTH(B5868,-1)+1)+1</f>
        <v>5</v>
      </c>
      <c r="AV5868" s="209" t="str">
        <f>MONTH(R5868)&amp;"/"&amp;YEAR(R5868)</f>
        <v>1/1900</v>
      </c>
      <c r="AW5868" s="209" t="e">
        <f>WEEKNUM(R5868)-WEEKNUM(EOMONTH(R5868,-1)+1)+1</f>
        <v>#NUM!</v>
      </c>
      <c r="AX5868" s="209">
        <f>IF(BB5868="S",IF(Q5868="1. Aceitou o programa",R5868-B5868,0),0)</f>
        <v>0</v>
      </c>
      <c r="AY5868" s="209">
        <f>IF(BB5868="S",IF(AND(S5868&lt;&gt;"",R5868&lt;&gt;""),S5868-R5868,0),0)</f>
        <v>0</v>
      </c>
      <c r="AZ5868" s="209">
        <f>IF(BB5868="S",IF(Q5868="1. Aceitou o programa",IF(OR(X5868="Não se Aplica",X5868=""),IF(OR(W5868="Não se Aplica",W5868=""),0,W5868-V5868),AVERAGE(X5868-W5868,W5868-V5868)),0),0)</f>
        <v>0</v>
      </c>
      <c r="BA5868" s="209">
        <f>IF(BB5868="S",IF(AND(Q5868="1. Aceitou o programa",AH5868="Realizada"),IFERROR(IF(AG5868="",0,AG5868-R5868),0),0),0)</f>
        <v>0</v>
      </c>
      <c r="BB5868" s="209" t="str">
        <f>_xlfn.XLOOKUP(U5868,'Lista Suspensa'!$AA$20:$AA$23,'Lista Suspensa'!$AB$20:$AB$23,"N/A")</f>
        <v>S</v>
      </c>
    </row>
    <row r="5869" spans="1:54" ht="12" customHeight="1">
      <c r="A5869" s="151" t="s">
        <v>54</v>
      </c>
      <c r="B5869" s="152">
        <v>46112</v>
      </c>
      <c r="C5869" s="153" t="s">
        <v>55</v>
      </c>
      <c r="D5869" s="153" t="s">
        <v>56</v>
      </c>
      <c r="E5869" s="244">
        <v>87061918</v>
      </c>
      <c r="F5869" s="144" t="s">
        <v>10157</v>
      </c>
      <c r="G5869" s="230"/>
      <c r="H5869" s="154">
        <v>22294</v>
      </c>
      <c r="I5869" s="153">
        <v>65</v>
      </c>
      <c r="J5869" s="148" t="s">
        <v>58</v>
      </c>
      <c r="K5869" s="153" t="s">
        <v>59</v>
      </c>
      <c r="L5869" s="153"/>
      <c r="M5869" s="153"/>
      <c r="N5869" s="153"/>
      <c r="O5869" s="155">
        <v>11995540371</v>
      </c>
      <c r="P5869" s="156" t="s">
        <v>60</v>
      </c>
      <c r="Q5869" s="157" t="s">
        <v>8211</v>
      </c>
      <c r="R5869" s="158"/>
      <c r="S5869" s="159"/>
      <c r="T5869" s="159" t="s">
        <v>6983</v>
      </c>
      <c r="U5869" s="159" t="s">
        <v>8212</v>
      </c>
      <c r="V5869" s="154">
        <v>46147</v>
      </c>
      <c r="W5869" s="154">
        <v>46155</v>
      </c>
      <c r="X5869" s="154"/>
      <c r="Y5869" s="160"/>
      <c r="Z5869" s="160"/>
      <c r="AA5869" s="153"/>
      <c r="AB5869" s="153"/>
      <c r="AC5869" s="182" t="e">
        <f t="shared" si="184"/>
        <v>#DIV/0!</v>
      </c>
      <c r="AD5869" s="153" t="e">
        <f t="shared" si="185"/>
        <v>#DIV/0!</v>
      </c>
      <c r="AE5869" s="207"/>
      <c r="AF5869" s="153"/>
      <c r="AG5869" s="159"/>
      <c r="AH5869" s="153"/>
      <c r="AI5869" s="161"/>
      <c r="AJ5869" s="153"/>
      <c r="AK5869" s="153"/>
      <c r="AL5869" s="207"/>
      <c r="AM5869" s="207"/>
      <c r="AN5869" s="207"/>
      <c r="AO5869" s="207"/>
      <c r="AP5869" s="147" t="s">
        <v>54</v>
      </c>
      <c r="AQ5869" s="147"/>
      <c r="AR5869" s="147"/>
      <c r="AS5869" s="209" t="s">
        <v>68</v>
      </c>
      <c r="AT5869" s="223" t="str">
        <f>MONTH(B5869)&amp;"/"&amp;YEAR(B5869)</f>
        <v>3/2026</v>
      </c>
      <c r="AU5869" s="223">
        <f>WEEKNUM(B5869)-WEEKNUM(EOMONTH(B5869,-1)+1)+1</f>
        <v>5</v>
      </c>
      <c r="AV5869" s="209" t="str">
        <f>MONTH(R5869)&amp;"/"&amp;YEAR(R5869)</f>
        <v>1/1900</v>
      </c>
      <c r="AW5869" s="209" t="e">
        <f>WEEKNUM(R5869)-WEEKNUM(EOMONTH(R5869,-1)+1)+1</f>
        <v>#NUM!</v>
      </c>
      <c r="AX5869" s="209">
        <f>IF(BB5869="S",IF(Q5869="1. Aceitou o programa",R5869-B5869,0),0)</f>
        <v>0</v>
      </c>
      <c r="AY5869" s="209">
        <f>IF(BB5869="S",IF(AND(S5869&lt;&gt;"",R5869&lt;&gt;""),S5869-R5869,0),0)</f>
        <v>0</v>
      </c>
      <c r="AZ5869" s="209">
        <f>IF(BB5869="S",IF(Q5869="1. Aceitou o programa",IF(OR(X5869="Não se Aplica",X5869=""),IF(OR(W5869="Não se Aplica",W5869=""),0,W5869-V5869),AVERAGE(X5869-W5869,W5869-V5869)),0),0)</f>
        <v>0</v>
      </c>
      <c r="BA5869" s="209">
        <f>IF(BB5869="S",IF(AND(Q5869="1. Aceitou o programa",AH5869="Realizada"),IFERROR(IF(AG5869="",0,AG5869-R5869),0),0),0)</f>
        <v>0</v>
      </c>
      <c r="BB5869" s="209" t="str">
        <f>_xlfn.XLOOKUP(U5869,'Lista Suspensa'!$AA$20:$AA$23,'Lista Suspensa'!$AB$20:$AB$23,"N/A")</f>
        <v>S</v>
      </c>
    </row>
    <row r="5870" spans="1:54" ht="12" customHeight="1">
      <c r="A5870" s="151" t="s">
        <v>54</v>
      </c>
      <c r="B5870" s="152">
        <v>46112</v>
      </c>
      <c r="C5870" s="153" t="s">
        <v>55</v>
      </c>
      <c r="D5870" s="153" t="s">
        <v>56</v>
      </c>
      <c r="E5870" s="244">
        <v>77406684</v>
      </c>
      <c r="F5870" s="144" t="s">
        <v>10158</v>
      </c>
      <c r="G5870" s="230"/>
      <c r="H5870" s="154">
        <v>22623</v>
      </c>
      <c r="I5870" s="153">
        <v>64</v>
      </c>
      <c r="J5870" s="148" t="s">
        <v>70</v>
      </c>
      <c r="K5870" s="153" t="s">
        <v>59</v>
      </c>
      <c r="L5870" s="153"/>
      <c r="M5870" s="153"/>
      <c r="N5870" s="153"/>
      <c r="O5870" s="155">
        <v>11982999968</v>
      </c>
      <c r="P5870" s="156" t="s">
        <v>60</v>
      </c>
      <c r="Q5870" s="157" t="s">
        <v>8211</v>
      </c>
      <c r="R5870" s="158"/>
      <c r="S5870" s="159"/>
      <c r="T5870" s="159" t="s">
        <v>6983</v>
      </c>
      <c r="U5870" s="159" t="s">
        <v>8212</v>
      </c>
      <c r="V5870" s="154">
        <v>46147</v>
      </c>
      <c r="W5870" s="154">
        <v>46155</v>
      </c>
      <c r="X5870" s="154"/>
      <c r="Y5870" s="160"/>
      <c r="Z5870" s="160"/>
      <c r="AA5870" s="153"/>
      <c r="AB5870" s="153"/>
      <c r="AC5870" s="182" t="e">
        <f t="shared" si="184"/>
        <v>#DIV/0!</v>
      </c>
      <c r="AD5870" s="153" t="e">
        <f t="shared" si="185"/>
        <v>#DIV/0!</v>
      </c>
      <c r="AE5870" s="207"/>
      <c r="AF5870" s="153"/>
      <c r="AG5870" s="159"/>
      <c r="AH5870" s="153"/>
      <c r="AI5870" s="161"/>
      <c r="AJ5870" s="153"/>
      <c r="AK5870" s="153"/>
      <c r="AL5870" s="207"/>
      <c r="AM5870" s="207"/>
      <c r="AN5870" s="207"/>
      <c r="AO5870" s="207"/>
      <c r="AP5870" s="147" t="s">
        <v>54</v>
      </c>
      <c r="AQ5870" s="147"/>
      <c r="AR5870" s="147"/>
      <c r="AS5870" s="209" t="s">
        <v>68</v>
      </c>
      <c r="AT5870" s="223" t="str">
        <f>MONTH(B5870)&amp;"/"&amp;YEAR(B5870)</f>
        <v>3/2026</v>
      </c>
      <c r="AU5870" s="223">
        <f>WEEKNUM(B5870)-WEEKNUM(EOMONTH(B5870,-1)+1)+1</f>
        <v>5</v>
      </c>
      <c r="AV5870" s="209" t="str">
        <f>MONTH(R5870)&amp;"/"&amp;YEAR(R5870)</f>
        <v>1/1900</v>
      </c>
      <c r="AW5870" s="209" t="e">
        <f>WEEKNUM(R5870)-WEEKNUM(EOMONTH(R5870,-1)+1)+1</f>
        <v>#NUM!</v>
      </c>
      <c r="AX5870" s="209">
        <f>IF(BB5870="S",IF(Q5870="1. Aceitou o programa",R5870-B5870,0),0)</f>
        <v>0</v>
      </c>
      <c r="AY5870" s="209">
        <f>IF(BB5870="S",IF(AND(S5870&lt;&gt;"",R5870&lt;&gt;""),S5870-R5870,0),0)</f>
        <v>0</v>
      </c>
      <c r="AZ5870" s="209">
        <f>IF(BB5870="S",IF(Q5870="1. Aceitou o programa",IF(OR(X5870="Não se Aplica",X5870=""),IF(OR(W5870="Não se Aplica",W5870=""),0,W5870-V5870),AVERAGE(X5870-W5870,W5870-V5870)),0),0)</f>
        <v>0</v>
      </c>
      <c r="BA5870" s="209">
        <f>IF(BB5870="S",IF(AND(Q5870="1. Aceitou o programa",AH5870="Realizada"),IFERROR(IF(AG5870="",0,AG5870-R5870),0),0),0)</f>
        <v>0</v>
      </c>
      <c r="BB5870" s="209" t="str">
        <f>_xlfn.XLOOKUP(U5870,'Lista Suspensa'!$AA$20:$AA$23,'Lista Suspensa'!$AB$20:$AB$23,"N/A")</f>
        <v>S</v>
      </c>
    </row>
    <row r="5871" spans="1:54" ht="12" customHeight="1">
      <c r="A5871" s="151" t="s">
        <v>54</v>
      </c>
      <c r="B5871" s="152">
        <v>46112</v>
      </c>
      <c r="C5871" s="153" t="s">
        <v>55</v>
      </c>
      <c r="D5871" s="153" t="s">
        <v>56</v>
      </c>
      <c r="E5871" s="244">
        <v>82190736</v>
      </c>
      <c r="F5871" s="144" t="s">
        <v>10159</v>
      </c>
      <c r="G5871" s="230"/>
      <c r="H5871" s="154">
        <v>22650</v>
      </c>
      <c r="I5871" s="153">
        <v>64</v>
      </c>
      <c r="J5871" s="148" t="s">
        <v>70</v>
      </c>
      <c r="K5871" s="153" t="s">
        <v>59</v>
      </c>
      <c r="L5871" s="153"/>
      <c r="M5871" s="153"/>
      <c r="N5871" s="153"/>
      <c r="O5871" s="155">
        <v>11957291053</v>
      </c>
      <c r="P5871" s="156" t="s">
        <v>60</v>
      </c>
      <c r="Q5871" s="157" t="s">
        <v>8211</v>
      </c>
      <c r="R5871" s="158"/>
      <c r="S5871" s="159"/>
      <c r="T5871" s="159" t="s">
        <v>6983</v>
      </c>
      <c r="U5871" s="159" t="s">
        <v>8212</v>
      </c>
      <c r="V5871" s="154">
        <v>46147</v>
      </c>
      <c r="W5871" s="154">
        <v>46155</v>
      </c>
      <c r="X5871" s="154"/>
      <c r="Y5871" s="160"/>
      <c r="Z5871" s="160"/>
      <c r="AA5871" s="153"/>
      <c r="AB5871" s="153"/>
      <c r="AC5871" s="182" t="e">
        <f t="shared" si="184"/>
        <v>#DIV/0!</v>
      </c>
      <c r="AD5871" s="153" t="e">
        <f t="shared" si="185"/>
        <v>#DIV/0!</v>
      </c>
      <c r="AE5871" s="207"/>
      <c r="AF5871" s="153"/>
      <c r="AG5871" s="159"/>
      <c r="AH5871" s="153"/>
      <c r="AI5871" s="161"/>
      <c r="AJ5871" s="153"/>
      <c r="AK5871" s="153"/>
      <c r="AL5871" s="207"/>
      <c r="AM5871" s="207"/>
      <c r="AN5871" s="207"/>
      <c r="AO5871" s="207"/>
      <c r="AP5871" s="147" t="s">
        <v>54</v>
      </c>
      <c r="AQ5871" s="147"/>
      <c r="AR5871" s="147"/>
      <c r="AS5871" s="209" t="s">
        <v>68</v>
      </c>
      <c r="AT5871" s="223" t="str">
        <f>MONTH(B5871)&amp;"/"&amp;YEAR(B5871)</f>
        <v>3/2026</v>
      </c>
      <c r="AU5871" s="223">
        <f>WEEKNUM(B5871)-WEEKNUM(EOMONTH(B5871,-1)+1)+1</f>
        <v>5</v>
      </c>
      <c r="AV5871" s="209" t="str">
        <f>MONTH(R5871)&amp;"/"&amp;YEAR(R5871)</f>
        <v>1/1900</v>
      </c>
      <c r="AW5871" s="209" t="e">
        <f>WEEKNUM(R5871)-WEEKNUM(EOMONTH(R5871,-1)+1)+1</f>
        <v>#NUM!</v>
      </c>
      <c r="AX5871" s="209">
        <f>IF(BB5871="S",IF(Q5871="1. Aceitou o programa",R5871-B5871,0),0)</f>
        <v>0</v>
      </c>
      <c r="AY5871" s="209">
        <f>IF(BB5871="S",IF(AND(S5871&lt;&gt;"",R5871&lt;&gt;""),S5871-R5871,0),0)</f>
        <v>0</v>
      </c>
      <c r="AZ5871" s="209">
        <f>IF(BB5871="S",IF(Q5871="1. Aceitou o programa",IF(OR(X5871="Não se Aplica",X5871=""),IF(OR(W5871="Não se Aplica",W5871=""),0,W5871-V5871),AVERAGE(X5871-W5871,W5871-V5871)),0),0)</f>
        <v>0</v>
      </c>
      <c r="BA5871" s="209">
        <f>IF(BB5871="S",IF(AND(Q5871="1. Aceitou o programa",AH5871="Realizada"),IFERROR(IF(AG5871="",0,AG5871-R5871),0),0),0)</f>
        <v>0</v>
      </c>
      <c r="BB5871" s="209" t="str">
        <f>_xlfn.XLOOKUP(U5871,'Lista Suspensa'!$AA$20:$AA$23,'Lista Suspensa'!$AB$20:$AB$23,"N/A")</f>
        <v>S</v>
      </c>
    </row>
    <row r="5872" spans="1:54" ht="12" customHeight="1">
      <c r="A5872" s="151" t="s">
        <v>54</v>
      </c>
      <c r="B5872" s="152">
        <v>46112</v>
      </c>
      <c r="C5872" s="153" t="s">
        <v>55</v>
      </c>
      <c r="D5872" s="153" t="s">
        <v>56</v>
      </c>
      <c r="E5872" s="244">
        <v>596350783</v>
      </c>
      <c r="F5872" s="144" t="s">
        <v>10160</v>
      </c>
      <c r="G5872" s="230"/>
      <c r="H5872" s="154">
        <v>22668</v>
      </c>
      <c r="I5872" s="153">
        <v>64</v>
      </c>
      <c r="J5872" s="148" t="s">
        <v>70</v>
      </c>
      <c r="K5872" s="153" t="s">
        <v>59</v>
      </c>
      <c r="L5872" s="153"/>
      <c r="M5872" s="153"/>
      <c r="N5872" s="153"/>
      <c r="O5872" s="155">
        <v>11997722125</v>
      </c>
      <c r="P5872" s="156" t="s">
        <v>60</v>
      </c>
      <c r="Q5872" s="157" t="s">
        <v>8211</v>
      </c>
      <c r="R5872" s="158"/>
      <c r="S5872" s="159"/>
      <c r="T5872" s="159" t="s">
        <v>6983</v>
      </c>
      <c r="U5872" s="159" t="s">
        <v>8212</v>
      </c>
      <c r="V5872" s="154">
        <v>46147</v>
      </c>
      <c r="W5872" s="154">
        <v>46155</v>
      </c>
      <c r="X5872" s="154"/>
      <c r="Y5872" s="160"/>
      <c r="Z5872" s="160"/>
      <c r="AA5872" s="153"/>
      <c r="AB5872" s="153"/>
      <c r="AC5872" s="182" t="e">
        <f t="shared" si="184"/>
        <v>#DIV/0!</v>
      </c>
      <c r="AD5872" s="153" t="e">
        <f t="shared" si="185"/>
        <v>#DIV/0!</v>
      </c>
      <c r="AE5872" s="207"/>
      <c r="AF5872" s="153"/>
      <c r="AG5872" s="159"/>
      <c r="AH5872" s="153"/>
      <c r="AI5872" s="161"/>
      <c r="AJ5872" s="153"/>
      <c r="AK5872" s="153"/>
      <c r="AL5872" s="207"/>
      <c r="AM5872" s="207"/>
      <c r="AN5872" s="207"/>
      <c r="AO5872" s="207"/>
      <c r="AP5872" s="147" t="s">
        <v>54</v>
      </c>
      <c r="AQ5872" s="147"/>
      <c r="AR5872" s="147"/>
      <c r="AS5872" s="209" t="s">
        <v>68</v>
      </c>
      <c r="AT5872" s="223" t="str">
        <f>MONTH(B5872)&amp;"/"&amp;YEAR(B5872)</f>
        <v>3/2026</v>
      </c>
      <c r="AU5872" s="223">
        <f>WEEKNUM(B5872)-WEEKNUM(EOMONTH(B5872,-1)+1)+1</f>
        <v>5</v>
      </c>
      <c r="AV5872" s="209" t="str">
        <f>MONTH(R5872)&amp;"/"&amp;YEAR(R5872)</f>
        <v>1/1900</v>
      </c>
      <c r="AW5872" s="209" t="e">
        <f>WEEKNUM(R5872)-WEEKNUM(EOMONTH(R5872,-1)+1)+1</f>
        <v>#NUM!</v>
      </c>
      <c r="AX5872" s="209">
        <f>IF(BB5872="S",IF(Q5872="1. Aceitou o programa",R5872-B5872,0),0)</f>
        <v>0</v>
      </c>
      <c r="AY5872" s="209">
        <f>IF(BB5872="S",IF(AND(S5872&lt;&gt;"",R5872&lt;&gt;""),S5872-R5872,0),0)</f>
        <v>0</v>
      </c>
      <c r="AZ5872" s="209">
        <f>IF(BB5872="S",IF(Q5872="1. Aceitou o programa",IF(OR(X5872="Não se Aplica",X5872=""),IF(OR(W5872="Não se Aplica",W5872=""),0,W5872-V5872),AVERAGE(X5872-W5872,W5872-V5872)),0),0)</f>
        <v>0</v>
      </c>
      <c r="BA5872" s="209">
        <f>IF(BB5872="S",IF(AND(Q5872="1. Aceitou o programa",AH5872="Realizada"),IFERROR(IF(AG5872="",0,AG5872-R5872),0),0),0)</f>
        <v>0</v>
      </c>
      <c r="BB5872" s="209" t="str">
        <f>_xlfn.XLOOKUP(U5872,'Lista Suspensa'!$AA$20:$AA$23,'Lista Suspensa'!$AB$20:$AB$23,"N/A")</f>
        <v>S</v>
      </c>
    </row>
    <row r="5873" spans="1:54" ht="12" customHeight="1">
      <c r="A5873" s="151" t="s">
        <v>54</v>
      </c>
      <c r="B5873" s="152">
        <v>46112</v>
      </c>
      <c r="C5873" s="153" t="s">
        <v>55</v>
      </c>
      <c r="D5873" s="153" t="s">
        <v>56</v>
      </c>
      <c r="E5873" s="244">
        <v>83922088</v>
      </c>
      <c r="F5873" s="144" t="s">
        <v>10161</v>
      </c>
      <c r="G5873" s="230"/>
      <c r="H5873" s="154">
        <v>22800</v>
      </c>
      <c r="I5873" s="153">
        <v>63</v>
      </c>
      <c r="J5873" s="148" t="s">
        <v>70</v>
      </c>
      <c r="K5873" s="153" t="s">
        <v>59</v>
      </c>
      <c r="L5873" s="153"/>
      <c r="M5873" s="153"/>
      <c r="N5873" s="153"/>
      <c r="O5873" s="155">
        <v>11992651369</v>
      </c>
      <c r="P5873" s="156" t="s">
        <v>60</v>
      </c>
      <c r="Q5873" s="157" t="s">
        <v>8211</v>
      </c>
      <c r="R5873" s="158"/>
      <c r="S5873" s="159"/>
      <c r="T5873" s="159" t="s">
        <v>6983</v>
      </c>
      <c r="U5873" s="159" t="s">
        <v>8212</v>
      </c>
      <c r="V5873" s="154">
        <v>46147</v>
      </c>
      <c r="W5873" s="154">
        <v>46155</v>
      </c>
      <c r="X5873" s="154"/>
      <c r="Y5873" s="160"/>
      <c r="Z5873" s="160"/>
      <c r="AA5873" s="153"/>
      <c r="AB5873" s="153"/>
      <c r="AC5873" s="182" t="e">
        <f t="shared" si="184"/>
        <v>#DIV/0!</v>
      </c>
      <c r="AD5873" s="153" t="e">
        <f t="shared" si="185"/>
        <v>#DIV/0!</v>
      </c>
      <c r="AE5873" s="207"/>
      <c r="AF5873" s="153"/>
      <c r="AG5873" s="159"/>
      <c r="AH5873" s="153"/>
      <c r="AI5873" s="161"/>
      <c r="AJ5873" s="153"/>
      <c r="AK5873" s="153"/>
      <c r="AL5873" s="207"/>
      <c r="AM5873" s="207"/>
      <c r="AN5873" s="207"/>
      <c r="AO5873" s="207"/>
      <c r="AP5873" s="147" t="s">
        <v>54</v>
      </c>
      <c r="AQ5873" s="147"/>
      <c r="AR5873" s="147"/>
      <c r="AS5873" s="209" t="s">
        <v>68</v>
      </c>
      <c r="AT5873" s="223" t="str">
        <f>MONTH(B5873)&amp;"/"&amp;YEAR(B5873)</f>
        <v>3/2026</v>
      </c>
      <c r="AU5873" s="223">
        <f>WEEKNUM(B5873)-WEEKNUM(EOMONTH(B5873,-1)+1)+1</f>
        <v>5</v>
      </c>
      <c r="AV5873" s="209" t="str">
        <f>MONTH(R5873)&amp;"/"&amp;YEAR(R5873)</f>
        <v>1/1900</v>
      </c>
      <c r="AW5873" s="209" t="e">
        <f>WEEKNUM(R5873)-WEEKNUM(EOMONTH(R5873,-1)+1)+1</f>
        <v>#NUM!</v>
      </c>
      <c r="AX5873" s="209">
        <f>IF(BB5873="S",IF(Q5873="1. Aceitou o programa",R5873-B5873,0),0)</f>
        <v>0</v>
      </c>
      <c r="AY5873" s="209">
        <f>IF(BB5873="S",IF(AND(S5873&lt;&gt;"",R5873&lt;&gt;""),S5873-R5873,0),0)</f>
        <v>0</v>
      </c>
      <c r="AZ5873" s="209">
        <f>IF(BB5873="S",IF(Q5873="1. Aceitou o programa",IF(OR(X5873="Não se Aplica",X5873=""),IF(OR(W5873="Não se Aplica",W5873=""),0,W5873-V5873),AVERAGE(X5873-W5873,W5873-V5873)),0),0)</f>
        <v>0</v>
      </c>
      <c r="BA5873" s="209">
        <f>IF(BB5873="S",IF(AND(Q5873="1. Aceitou o programa",AH5873="Realizada"),IFERROR(IF(AG5873="",0,AG5873-R5873),0),0),0)</f>
        <v>0</v>
      </c>
      <c r="BB5873" s="209" t="str">
        <f>_xlfn.XLOOKUP(U5873,'Lista Suspensa'!$AA$20:$AA$23,'Lista Suspensa'!$AB$20:$AB$23,"N/A")</f>
        <v>S</v>
      </c>
    </row>
    <row r="5874" spans="1:54" ht="12" customHeight="1">
      <c r="A5874" s="151" t="s">
        <v>54</v>
      </c>
      <c r="B5874" s="152">
        <v>46112</v>
      </c>
      <c r="C5874" s="153" t="s">
        <v>55</v>
      </c>
      <c r="D5874" s="153" t="s">
        <v>56</v>
      </c>
      <c r="E5874" s="244">
        <v>95332479</v>
      </c>
      <c r="F5874" s="144" t="s">
        <v>10162</v>
      </c>
      <c r="G5874" s="230"/>
      <c r="H5874" s="154">
        <v>22906</v>
      </c>
      <c r="I5874" s="153">
        <v>63</v>
      </c>
      <c r="J5874" s="148" t="s">
        <v>58</v>
      </c>
      <c r="K5874" s="153" t="s">
        <v>59</v>
      </c>
      <c r="L5874" s="153"/>
      <c r="M5874" s="153"/>
      <c r="N5874" s="153"/>
      <c r="O5874" s="155">
        <v>11992288400</v>
      </c>
      <c r="P5874" s="156" t="s">
        <v>60</v>
      </c>
      <c r="Q5874" s="157" t="s">
        <v>8211</v>
      </c>
      <c r="R5874" s="158"/>
      <c r="S5874" s="159"/>
      <c r="T5874" s="159" t="s">
        <v>6983</v>
      </c>
      <c r="U5874" s="159" t="s">
        <v>8212</v>
      </c>
      <c r="V5874" s="154">
        <v>46147</v>
      </c>
      <c r="W5874" s="154">
        <v>46155</v>
      </c>
      <c r="X5874" s="154"/>
      <c r="Y5874" s="160"/>
      <c r="Z5874" s="160"/>
      <c r="AA5874" s="153"/>
      <c r="AB5874" s="153"/>
      <c r="AC5874" s="182" t="e">
        <f t="shared" si="184"/>
        <v>#DIV/0!</v>
      </c>
      <c r="AD5874" s="153" t="e">
        <f t="shared" si="185"/>
        <v>#DIV/0!</v>
      </c>
      <c r="AE5874" s="207"/>
      <c r="AF5874" s="153"/>
      <c r="AG5874" s="159"/>
      <c r="AH5874" s="153"/>
      <c r="AI5874" s="161"/>
      <c r="AJ5874" s="153"/>
      <c r="AK5874" s="153"/>
      <c r="AL5874" s="207"/>
      <c r="AM5874" s="207"/>
      <c r="AN5874" s="207"/>
      <c r="AO5874" s="207"/>
      <c r="AP5874" s="147" t="s">
        <v>54</v>
      </c>
      <c r="AQ5874" s="147"/>
      <c r="AR5874" s="147"/>
      <c r="AS5874" s="209" t="s">
        <v>68</v>
      </c>
      <c r="AT5874" s="223" t="str">
        <f>MONTH(B5874)&amp;"/"&amp;YEAR(B5874)</f>
        <v>3/2026</v>
      </c>
      <c r="AU5874" s="223">
        <f>WEEKNUM(B5874)-WEEKNUM(EOMONTH(B5874,-1)+1)+1</f>
        <v>5</v>
      </c>
      <c r="AV5874" s="209" t="str">
        <f>MONTH(R5874)&amp;"/"&amp;YEAR(R5874)</f>
        <v>1/1900</v>
      </c>
      <c r="AW5874" s="209" t="e">
        <f>WEEKNUM(R5874)-WEEKNUM(EOMONTH(R5874,-1)+1)+1</f>
        <v>#NUM!</v>
      </c>
      <c r="AX5874" s="209">
        <f>IF(BB5874="S",IF(Q5874="1. Aceitou o programa",R5874-B5874,0),0)</f>
        <v>0</v>
      </c>
      <c r="AY5874" s="209">
        <f>IF(BB5874="S",IF(AND(S5874&lt;&gt;"",R5874&lt;&gt;""),S5874-R5874,0),0)</f>
        <v>0</v>
      </c>
      <c r="AZ5874" s="209">
        <f>IF(BB5874="S",IF(Q5874="1. Aceitou o programa",IF(OR(X5874="Não se Aplica",X5874=""),IF(OR(W5874="Não se Aplica",W5874=""),0,W5874-V5874),AVERAGE(X5874-W5874,W5874-V5874)),0),0)</f>
        <v>0</v>
      </c>
      <c r="BA5874" s="209">
        <f>IF(BB5874="S",IF(AND(Q5874="1. Aceitou o programa",AH5874="Realizada"),IFERROR(IF(AG5874="",0,AG5874-R5874),0),0),0)</f>
        <v>0</v>
      </c>
      <c r="BB5874" s="209" t="str">
        <f>_xlfn.XLOOKUP(U5874,'Lista Suspensa'!$AA$20:$AA$23,'Lista Suspensa'!$AB$20:$AB$23,"N/A")</f>
        <v>S</v>
      </c>
    </row>
    <row r="5875" spans="1:54" ht="12" customHeight="1">
      <c r="A5875" s="151" t="s">
        <v>54</v>
      </c>
      <c r="B5875" s="152">
        <v>46112</v>
      </c>
      <c r="C5875" s="153" t="s">
        <v>55</v>
      </c>
      <c r="D5875" s="153" t="s">
        <v>56</v>
      </c>
      <c r="E5875" s="244">
        <v>86530851</v>
      </c>
      <c r="F5875" s="144" t="s">
        <v>10163</v>
      </c>
      <c r="G5875" s="230"/>
      <c r="H5875" s="154">
        <v>22993</v>
      </c>
      <c r="I5875" s="153">
        <v>63</v>
      </c>
      <c r="J5875" s="148" t="s">
        <v>70</v>
      </c>
      <c r="K5875" s="153" t="s">
        <v>59</v>
      </c>
      <c r="L5875" s="153"/>
      <c r="M5875" s="153"/>
      <c r="N5875" s="153"/>
      <c r="O5875" s="155">
        <v>11971064476</v>
      </c>
      <c r="P5875" s="156" t="s">
        <v>60</v>
      </c>
      <c r="Q5875" s="157" t="s">
        <v>8211</v>
      </c>
      <c r="R5875" s="158"/>
      <c r="S5875" s="159"/>
      <c r="T5875" s="159" t="s">
        <v>6983</v>
      </c>
      <c r="U5875" s="159" t="s">
        <v>8212</v>
      </c>
      <c r="V5875" s="154">
        <v>46147</v>
      </c>
      <c r="W5875" s="154">
        <v>46155</v>
      </c>
      <c r="X5875" s="154"/>
      <c r="Y5875" s="160"/>
      <c r="Z5875" s="160"/>
      <c r="AA5875" s="153"/>
      <c r="AB5875" s="153"/>
      <c r="AC5875" s="182" t="e">
        <f t="shared" si="184"/>
        <v>#DIV/0!</v>
      </c>
      <c r="AD5875" s="153" t="e">
        <f t="shared" si="185"/>
        <v>#DIV/0!</v>
      </c>
      <c r="AE5875" s="207"/>
      <c r="AF5875" s="153"/>
      <c r="AG5875" s="159"/>
      <c r="AH5875" s="153"/>
      <c r="AI5875" s="161"/>
      <c r="AJ5875" s="153"/>
      <c r="AK5875" s="153"/>
      <c r="AL5875" s="207"/>
      <c r="AM5875" s="207"/>
      <c r="AN5875" s="207"/>
      <c r="AO5875" s="207"/>
      <c r="AP5875" s="147" t="s">
        <v>54</v>
      </c>
      <c r="AQ5875" s="147"/>
      <c r="AR5875" s="147"/>
      <c r="AS5875" s="209" t="s">
        <v>68</v>
      </c>
      <c r="AT5875" s="223" t="str">
        <f>MONTH(B5875)&amp;"/"&amp;YEAR(B5875)</f>
        <v>3/2026</v>
      </c>
      <c r="AU5875" s="223">
        <f>WEEKNUM(B5875)-WEEKNUM(EOMONTH(B5875,-1)+1)+1</f>
        <v>5</v>
      </c>
      <c r="AV5875" s="209" t="str">
        <f>MONTH(R5875)&amp;"/"&amp;YEAR(R5875)</f>
        <v>1/1900</v>
      </c>
      <c r="AW5875" s="209" t="e">
        <f>WEEKNUM(R5875)-WEEKNUM(EOMONTH(R5875,-1)+1)+1</f>
        <v>#NUM!</v>
      </c>
      <c r="AX5875" s="209">
        <f>IF(BB5875="S",IF(Q5875="1. Aceitou o programa",R5875-B5875,0),0)</f>
        <v>0</v>
      </c>
      <c r="AY5875" s="209">
        <f>IF(BB5875="S",IF(AND(S5875&lt;&gt;"",R5875&lt;&gt;""),S5875-R5875,0),0)</f>
        <v>0</v>
      </c>
      <c r="AZ5875" s="209">
        <f>IF(BB5875="S",IF(Q5875="1. Aceitou o programa",IF(OR(X5875="Não se Aplica",X5875=""),IF(OR(W5875="Não se Aplica",W5875=""),0,W5875-V5875),AVERAGE(X5875-W5875,W5875-V5875)),0),0)</f>
        <v>0</v>
      </c>
      <c r="BA5875" s="209">
        <f>IF(BB5875="S",IF(AND(Q5875="1. Aceitou o programa",AH5875="Realizada"),IFERROR(IF(AG5875="",0,AG5875-R5875),0),0),0)</f>
        <v>0</v>
      </c>
      <c r="BB5875" s="209" t="str">
        <f>_xlfn.XLOOKUP(U5875,'Lista Suspensa'!$AA$20:$AA$23,'Lista Suspensa'!$AB$20:$AB$23,"N/A")</f>
        <v>S</v>
      </c>
    </row>
    <row r="5876" spans="1:54" ht="12" customHeight="1">
      <c r="A5876" s="151" t="s">
        <v>54</v>
      </c>
      <c r="B5876" s="152">
        <v>46112</v>
      </c>
      <c r="C5876" s="153" t="s">
        <v>55</v>
      </c>
      <c r="D5876" s="153" t="s">
        <v>56</v>
      </c>
      <c r="E5876" s="244">
        <v>94816570</v>
      </c>
      <c r="F5876" s="144" t="s">
        <v>10164</v>
      </c>
      <c r="G5876" s="230"/>
      <c r="H5876" s="154">
        <v>23030</v>
      </c>
      <c r="I5876" s="153">
        <v>63</v>
      </c>
      <c r="J5876" s="148" t="s">
        <v>70</v>
      </c>
      <c r="K5876" s="153" t="s">
        <v>59</v>
      </c>
      <c r="L5876" s="153"/>
      <c r="M5876" s="153"/>
      <c r="N5876" s="153"/>
      <c r="O5876" s="155">
        <v>11963205213</v>
      </c>
      <c r="P5876" s="156" t="s">
        <v>60</v>
      </c>
      <c r="Q5876" s="157" t="s">
        <v>8211</v>
      </c>
      <c r="R5876" s="158"/>
      <c r="S5876" s="159"/>
      <c r="T5876" s="159" t="s">
        <v>6983</v>
      </c>
      <c r="U5876" s="159" t="s">
        <v>8212</v>
      </c>
      <c r="V5876" s="154">
        <v>46147</v>
      </c>
      <c r="W5876" s="154">
        <v>46155</v>
      </c>
      <c r="X5876" s="154"/>
      <c r="Y5876" s="160"/>
      <c r="Z5876" s="160"/>
      <c r="AA5876" s="153"/>
      <c r="AB5876" s="153"/>
      <c r="AC5876" s="182" t="e">
        <f t="shared" si="184"/>
        <v>#DIV/0!</v>
      </c>
      <c r="AD5876" s="153" t="e">
        <f t="shared" si="185"/>
        <v>#DIV/0!</v>
      </c>
      <c r="AE5876" s="207"/>
      <c r="AF5876" s="153"/>
      <c r="AG5876" s="159"/>
      <c r="AH5876" s="153"/>
      <c r="AI5876" s="161"/>
      <c r="AJ5876" s="153"/>
      <c r="AK5876" s="153"/>
      <c r="AL5876" s="207"/>
      <c r="AM5876" s="207"/>
      <c r="AN5876" s="207"/>
      <c r="AO5876" s="207"/>
      <c r="AP5876" s="147" t="s">
        <v>54</v>
      </c>
      <c r="AQ5876" s="147"/>
      <c r="AR5876" s="147"/>
      <c r="AS5876" s="209" t="s">
        <v>68</v>
      </c>
      <c r="AT5876" s="223" t="str">
        <f>MONTH(B5876)&amp;"/"&amp;YEAR(B5876)</f>
        <v>3/2026</v>
      </c>
      <c r="AU5876" s="223">
        <f>WEEKNUM(B5876)-WEEKNUM(EOMONTH(B5876,-1)+1)+1</f>
        <v>5</v>
      </c>
      <c r="AV5876" s="209" t="str">
        <f>MONTH(R5876)&amp;"/"&amp;YEAR(R5876)</f>
        <v>1/1900</v>
      </c>
      <c r="AW5876" s="209" t="e">
        <f>WEEKNUM(R5876)-WEEKNUM(EOMONTH(R5876,-1)+1)+1</f>
        <v>#NUM!</v>
      </c>
      <c r="AX5876" s="209">
        <f>IF(BB5876="S",IF(Q5876="1. Aceitou o programa",R5876-B5876,0),0)</f>
        <v>0</v>
      </c>
      <c r="AY5876" s="209">
        <f>IF(BB5876="S",IF(AND(S5876&lt;&gt;"",R5876&lt;&gt;""),S5876-R5876,0),0)</f>
        <v>0</v>
      </c>
      <c r="AZ5876" s="209">
        <f>IF(BB5876="S",IF(Q5876="1. Aceitou o programa",IF(OR(X5876="Não se Aplica",X5876=""),IF(OR(W5876="Não se Aplica",W5876=""),0,W5876-V5876),AVERAGE(X5876-W5876,W5876-V5876)),0),0)</f>
        <v>0</v>
      </c>
      <c r="BA5876" s="209">
        <f>IF(BB5876="S",IF(AND(Q5876="1. Aceitou o programa",AH5876="Realizada"),IFERROR(IF(AG5876="",0,AG5876-R5876),0),0),0)</f>
        <v>0</v>
      </c>
      <c r="BB5876" s="209" t="str">
        <f>_xlfn.XLOOKUP(U5876,'Lista Suspensa'!$AA$20:$AA$23,'Lista Suspensa'!$AB$20:$AB$23,"N/A")</f>
        <v>S</v>
      </c>
    </row>
    <row r="5877" spans="1:54" ht="12" customHeight="1">
      <c r="A5877" s="151" t="s">
        <v>54</v>
      </c>
      <c r="B5877" s="152">
        <v>46112</v>
      </c>
      <c r="C5877" s="153" t="s">
        <v>55</v>
      </c>
      <c r="D5877" s="153" t="s">
        <v>56</v>
      </c>
      <c r="E5877" s="244">
        <v>450462560</v>
      </c>
      <c r="F5877" s="144" t="s">
        <v>10165</v>
      </c>
      <c r="G5877" s="230"/>
      <c r="H5877" s="154">
        <v>23171</v>
      </c>
      <c r="I5877" s="153">
        <v>62</v>
      </c>
      <c r="J5877" s="148" t="s">
        <v>70</v>
      </c>
      <c r="K5877" s="153" t="s">
        <v>59</v>
      </c>
      <c r="L5877" s="153"/>
      <c r="M5877" s="153"/>
      <c r="N5877" s="153"/>
      <c r="O5877" s="155">
        <v>11991272003</v>
      </c>
      <c r="P5877" s="156" t="s">
        <v>60</v>
      </c>
      <c r="Q5877" s="157" t="s">
        <v>8211</v>
      </c>
      <c r="R5877" s="158"/>
      <c r="S5877" s="159"/>
      <c r="T5877" s="159" t="s">
        <v>6983</v>
      </c>
      <c r="U5877" s="159" t="s">
        <v>8212</v>
      </c>
      <c r="V5877" s="154">
        <v>46148</v>
      </c>
      <c r="W5877" s="154">
        <v>46155</v>
      </c>
      <c r="X5877" s="154"/>
      <c r="Y5877" s="160"/>
      <c r="Z5877" s="160"/>
      <c r="AA5877" s="153"/>
      <c r="AB5877" s="153"/>
      <c r="AC5877" s="182" t="e">
        <f t="shared" si="184"/>
        <v>#DIV/0!</v>
      </c>
      <c r="AD5877" s="153" t="e">
        <f t="shared" si="185"/>
        <v>#DIV/0!</v>
      </c>
      <c r="AE5877" s="207"/>
      <c r="AF5877" s="153"/>
      <c r="AG5877" s="159"/>
      <c r="AH5877" s="153"/>
      <c r="AI5877" s="161"/>
      <c r="AJ5877" s="153"/>
      <c r="AK5877" s="153"/>
      <c r="AL5877" s="207"/>
      <c r="AM5877" s="207"/>
      <c r="AN5877" s="207"/>
      <c r="AO5877" s="207"/>
      <c r="AP5877" s="147" t="s">
        <v>54</v>
      </c>
      <c r="AQ5877" s="147"/>
      <c r="AR5877" s="147"/>
      <c r="AS5877" s="209" t="s">
        <v>68</v>
      </c>
      <c r="AT5877" s="223" t="str">
        <f>MONTH(B5877)&amp;"/"&amp;YEAR(B5877)</f>
        <v>3/2026</v>
      </c>
      <c r="AU5877" s="223">
        <f>WEEKNUM(B5877)-WEEKNUM(EOMONTH(B5877,-1)+1)+1</f>
        <v>5</v>
      </c>
      <c r="AV5877" s="209" t="str">
        <f>MONTH(R5877)&amp;"/"&amp;YEAR(R5877)</f>
        <v>1/1900</v>
      </c>
      <c r="AW5877" s="209" t="e">
        <f>WEEKNUM(R5877)-WEEKNUM(EOMONTH(R5877,-1)+1)+1</f>
        <v>#NUM!</v>
      </c>
      <c r="AX5877" s="209">
        <f>IF(BB5877="S",IF(Q5877="1. Aceitou o programa",R5877-B5877,0),0)</f>
        <v>0</v>
      </c>
      <c r="AY5877" s="209">
        <f>IF(BB5877="S",IF(AND(S5877&lt;&gt;"",R5877&lt;&gt;""),S5877-R5877,0),0)</f>
        <v>0</v>
      </c>
      <c r="AZ5877" s="209">
        <f>IF(BB5877="S",IF(Q5877="1. Aceitou o programa",IF(OR(X5877="Não se Aplica",X5877=""),IF(OR(W5877="Não se Aplica",W5877=""),0,W5877-V5877),AVERAGE(X5877-W5877,W5877-V5877)),0),0)</f>
        <v>0</v>
      </c>
      <c r="BA5877" s="209">
        <f>IF(BB5877="S",IF(AND(Q5877="1. Aceitou o programa",AH5877="Realizada"),IFERROR(IF(AG5877="",0,AG5877-R5877),0),0),0)</f>
        <v>0</v>
      </c>
      <c r="BB5877" s="209" t="str">
        <f>_xlfn.XLOOKUP(U5877,'Lista Suspensa'!$AA$20:$AA$23,'Lista Suspensa'!$AB$20:$AB$23,"N/A")</f>
        <v>S</v>
      </c>
    </row>
    <row r="5878" spans="1:54" ht="12" customHeight="1">
      <c r="A5878" s="151" t="s">
        <v>54</v>
      </c>
      <c r="B5878" s="152">
        <v>46112</v>
      </c>
      <c r="C5878" s="153" t="s">
        <v>55</v>
      </c>
      <c r="D5878" s="153" t="s">
        <v>56</v>
      </c>
      <c r="E5878" s="244">
        <v>85510882</v>
      </c>
      <c r="F5878" s="144" t="s">
        <v>10166</v>
      </c>
      <c r="G5878" s="230"/>
      <c r="H5878" s="154">
        <v>23233</v>
      </c>
      <c r="I5878" s="153">
        <v>62</v>
      </c>
      <c r="J5878" s="148" t="s">
        <v>58</v>
      </c>
      <c r="K5878" s="153" t="s">
        <v>59</v>
      </c>
      <c r="L5878" s="153"/>
      <c r="M5878" s="153"/>
      <c r="N5878" s="153"/>
      <c r="O5878" s="155">
        <v>11933878050</v>
      </c>
      <c r="P5878" s="156" t="s">
        <v>60</v>
      </c>
      <c r="Q5878" s="157" t="s">
        <v>8211</v>
      </c>
      <c r="R5878" s="158"/>
      <c r="S5878" s="159"/>
      <c r="T5878" s="159" t="s">
        <v>6983</v>
      </c>
      <c r="U5878" s="159" t="s">
        <v>8212</v>
      </c>
      <c r="V5878" s="154">
        <v>46148</v>
      </c>
      <c r="W5878" s="154">
        <v>46155</v>
      </c>
      <c r="X5878" s="154"/>
      <c r="Y5878" s="160"/>
      <c r="Z5878" s="160"/>
      <c r="AA5878" s="153"/>
      <c r="AB5878" s="153"/>
      <c r="AC5878" s="182" t="e">
        <f t="shared" si="184"/>
        <v>#DIV/0!</v>
      </c>
      <c r="AD5878" s="153" t="e">
        <f t="shared" si="185"/>
        <v>#DIV/0!</v>
      </c>
      <c r="AE5878" s="207"/>
      <c r="AF5878" s="153"/>
      <c r="AG5878" s="159"/>
      <c r="AH5878" s="153"/>
      <c r="AI5878" s="161"/>
      <c r="AJ5878" s="153"/>
      <c r="AK5878" s="153"/>
      <c r="AL5878" s="207"/>
      <c r="AM5878" s="207"/>
      <c r="AN5878" s="207"/>
      <c r="AO5878" s="207"/>
      <c r="AP5878" s="147" t="s">
        <v>54</v>
      </c>
      <c r="AQ5878" s="147"/>
      <c r="AR5878" s="147"/>
      <c r="AS5878" s="209" t="s">
        <v>68</v>
      </c>
      <c r="AT5878" s="223" t="str">
        <f>MONTH(B5878)&amp;"/"&amp;YEAR(B5878)</f>
        <v>3/2026</v>
      </c>
      <c r="AU5878" s="223">
        <f>WEEKNUM(B5878)-WEEKNUM(EOMONTH(B5878,-1)+1)+1</f>
        <v>5</v>
      </c>
      <c r="AV5878" s="209" t="str">
        <f>MONTH(R5878)&amp;"/"&amp;YEAR(R5878)</f>
        <v>1/1900</v>
      </c>
      <c r="AW5878" s="209" t="e">
        <f>WEEKNUM(R5878)-WEEKNUM(EOMONTH(R5878,-1)+1)+1</f>
        <v>#NUM!</v>
      </c>
      <c r="AX5878" s="209">
        <f>IF(BB5878="S",IF(Q5878="1. Aceitou o programa",R5878-B5878,0),0)</f>
        <v>0</v>
      </c>
      <c r="AY5878" s="209">
        <f>IF(BB5878="S",IF(AND(S5878&lt;&gt;"",R5878&lt;&gt;""),S5878-R5878,0),0)</f>
        <v>0</v>
      </c>
      <c r="AZ5878" s="209">
        <f>IF(BB5878="S",IF(Q5878="1. Aceitou o programa",IF(OR(X5878="Não se Aplica",X5878=""),IF(OR(W5878="Não se Aplica",W5878=""),0,W5878-V5878),AVERAGE(X5878-W5878,W5878-V5878)),0),0)</f>
        <v>0</v>
      </c>
      <c r="BA5878" s="209">
        <f>IF(BB5878="S",IF(AND(Q5878="1. Aceitou o programa",AH5878="Realizada"),IFERROR(IF(AG5878="",0,AG5878-R5878),0),0),0)</f>
        <v>0</v>
      </c>
      <c r="BB5878" s="209" t="str">
        <f>_xlfn.XLOOKUP(U5878,'Lista Suspensa'!$AA$20:$AA$23,'Lista Suspensa'!$AB$20:$AB$23,"N/A")</f>
        <v>S</v>
      </c>
    </row>
    <row r="5879" spans="1:54" ht="12" customHeight="1">
      <c r="A5879" s="151" t="s">
        <v>54</v>
      </c>
      <c r="B5879" s="152">
        <v>46112</v>
      </c>
      <c r="C5879" s="153" t="s">
        <v>55</v>
      </c>
      <c r="D5879" s="153" t="s">
        <v>56</v>
      </c>
      <c r="E5879" s="244">
        <v>88136778</v>
      </c>
      <c r="F5879" s="144" t="s">
        <v>10167</v>
      </c>
      <c r="G5879" s="230"/>
      <c r="H5879" s="154">
        <v>23462</v>
      </c>
      <c r="I5879" s="153">
        <v>62</v>
      </c>
      <c r="J5879" s="148" t="s">
        <v>58</v>
      </c>
      <c r="K5879" s="153" t="s">
        <v>59</v>
      </c>
      <c r="L5879" s="153"/>
      <c r="M5879" s="153"/>
      <c r="N5879" s="153"/>
      <c r="O5879" s="155">
        <v>11981411119</v>
      </c>
      <c r="P5879" s="156" t="s">
        <v>60</v>
      </c>
      <c r="Q5879" s="157" t="s">
        <v>8211</v>
      </c>
      <c r="R5879" s="158"/>
      <c r="S5879" s="159"/>
      <c r="T5879" s="159" t="s">
        <v>6983</v>
      </c>
      <c r="U5879" s="159" t="s">
        <v>8212</v>
      </c>
      <c r="V5879" s="154">
        <v>46148</v>
      </c>
      <c r="W5879" s="154">
        <v>46155</v>
      </c>
      <c r="X5879" s="154"/>
      <c r="Y5879" s="160"/>
      <c r="Z5879" s="160"/>
      <c r="AA5879" s="153"/>
      <c r="AB5879" s="153"/>
      <c r="AC5879" s="182" t="e">
        <f t="shared" si="184"/>
        <v>#DIV/0!</v>
      </c>
      <c r="AD5879" s="153" t="e">
        <f t="shared" si="185"/>
        <v>#DIV/0!</v>
      </c>
      <c r="AE5879" s="207"/>
      <c r="AF5879" s="153"/>
      <c r="AG5879" s="159"/>
      <c r="AH5879" s="153"/>
      <c r="AI5879" s="161"/>
      <c r="AJ5879" s="153"/>
      <c r="AK5879" s="153"/>
      <c r="AL5879" s="207"/>
      <c r="AM5879" s="207"/>
      <c r="AN5879" s="207"/>
      <c r="AO5879" s="207"/>
      <c r="AP5879" s="147" t="s">
        <v>54</v>
      </c>
      <c r="AQ5879" s="147"/>
      <c r="AR5879" s="147"/>
      <c r="AS5879" s="209" t="s">
        <v>68</v>
      </c>
      <c r="AT5879" s="223" t="str">
        <f>MONTH(B5879)&amp;"/"&amp;YEAR(B5879)</f>
        <v>3/2026</v>
      </c>
      <c r="AU5879" s="223">
        <f>WEEKNUM(B5879)-WEEKNUM(EOMONTH(B5879,-1)+1)+1</f>
        <v>5</v>
      </c>
      <c r="AV5879" s="209" t="str">
        <f>MONTH(R5879)&amp;"/"&amp;YEAR(R5879)</f>
        <v>1/1900</v>
      </c>
      <c r="AW5879" s="209" t="e">
        <f>WEEKNUM(R5879)-WEEKNUM(EOMONTH(R5879,-1)+1)+1</f>
        <v>#NUM!</v>
      </c>
      <c r="AX5879" s="209">
        <f>IF(BB5879="S",IF(Q5879="1. Aceitou o programa",R5879-B5879,0),0)</f>
        <v>0</v>
      </c>
      <c r="AY5879" s="209">
        <f>IF(BB5879="S",IF(AND(S5879&lt;&gt;"",R5879&lt;&gt;""),S5879-R5879,0),0)</f>
        <v>0</v>
      </c>
      <c r="AZ5879" s="209">
        <f>IF(BB5879="S",IF(Q5879="1. Aceitou o programa",IF(OR(X5879="Não se Aplica",X5879=""),IF(OR(W5879="Não se Aplica",W5879=""),0,W5879-V5879),AVERAGE(X5879-W5879,W5879-V5879)),0),0)</f>
        <v>0</v>
      </c>
      <c r="BA5879" s="209">
        <f>IF(BB5879="S",IF(AND(Q5879="1. Aceitou o programa",AH5879="Realizada"),IFERROR(IF(AG5879="",0,AG5879-R5879),0),0),0)</f>
        <v>0</v>
      </c>
      <c r="BB5879" s="209" t="str">
        <f>_xlfn.XLOOKUP(U5879,'Lista Suspensa'!$AA$20:$AA$23,'Lista Suspensa'!$AB$20:$AB$23,"N/A")</f>
        <v>S</v>
      </c>
    </row>
    <row r="5880" spans="1:54" ht="12" customHeight="1">
      <c r="A5880" s="151" t="s">
        <v>54</v>
      </c>
      <c r="B5880" s="152">
        <v>46112</v>
      </c>
      <c r="C5880" s="153" t="s">
        <v>55</v>
      </c>
      <c r="D5880" s="153" t="s">
        <v>56</v>
      </c>
      <c r="E5880" s="244">
        <v>83672399</v>
      </c>
      <c r="F5880" s="144" t="s">
        <v>10168</v>
      </c>
      <c r="G5880" s="230"/>
      <c r="H5880" s="154">
        <v>23475</v>
      </c>
      <c r="I5880" s="153">
        <v>62</v>
      </c>
      <c r="J5880" s="148" t="s">
        <v>70</v>
      </c>
      <c r="K5880" s="153" t="s">
        <v>59</v>
      </c>
      <c r="L5880" s="153"/>
      <c r="M5880" s="153"/>
      <c r="N5880" s="153"/>
      <c r="O5880" s="155">
        <v>11971259895</v>
      </c>
      <c r="P5880" s="156" t="s">
        <v>60</v>
      </c>
      <c r="Q5880" s="157" t="s">
        <v>8211</v>
      </c>
      <c r="R5880" s="158"/>
      <c r="S5880" s="159"/>
      <c r="T5880" s="159" t="s">
        <v>6983</v>
      </c>
      <c r="U5880" s="159" t="s">
        <v>8212</v>
      </c>
      <c r="V5880" s="154">
        <v>46148</v>
      </c>
      <c r="W5880" s="154">
        <v>46155</v>
      </c>
      <c r="X5880" s="154"/>
      <c r="Y5880" s="160"/>
      <c r="Z5880" s="160"/>
      <c r="AA5880" s="153"/>
      <c r="AB5880" s="153"/>
      <c r="AC5880" s="182" t="e">
        <f t="shared" si="184"/>
        <v>#DIV/0!</v>
      </c>
      <c r="AD5880" s="153" t="e">
        <f t="shared" si="185"/>
        <v>#DIV/0!</v>
      </c>
      <c r="AE5880" s="207"/>
      <c r="AF5880" s="153"/>
      <c r="AG5880" s="159"/>
      <c r="AH5880" s="153"/>
      <c r="AI5880" s="161"/>
      <c r="AJ5880" s="153"/>
      <c r="AK5880" s="153"/>
      <c r="AL5880" s="207"/>
      <c r="AM5880" s="207"/>
      <c r="AN5880" s="207"/>
      <c r="AO5880" s="207"/>
      <c r="AP5880" s="147" t="s">
        <v>54</v>
      </c>
      <c r="AQ5880" s="147"/>
      <c r="AR5880" s="147"/>
      <c r="AS5880" s="209" t="s">
        <v>68</v>
      </c>
      <c r="AT5880" s="223" t="str">
        <f>MONTH(B5880)&amp;"/"&amp;YEAR(B5880)</f>
        <v>3/2026</v>
      </c>
      <c r="AU5880" s="223">
        <f>WEEKNUM(B5880)-WEEKNUM(EOMONTH(B5880,-1)+1)+1</f>
        <v>5</v>
      </c>
      <c r="AV5880" s="209" t="str">
        <f>MONTH(R5880)&amp;"/"&amp;YEAR(R5880)</f>
        <v>1/1900</v>
      </c>
      <c r="AW5880" s="209" t="e">
        <f>WEEKNUM(R5880)-WEEKNUM(EOMONTH(R5880,-1)+1)+1</f>
        <v>#NUM!</v>
      </c>
      <c r="AX5880" s="209">
        <f>IF(BB5880="S",IF(Q5880="1. Aceitou o programa",R5880-B5880,0),0)</f>
        <v>0</v>
      </c>
      <c r="AY5880" s="209">
        <f>IF(BB5880="S",IF(AND(S5880&lt;&gt;"",R5880&lt;&gt;""),S5880-R5880,0),0)</f>
        <v>0</v>
      </c>
      <c r="AZ5880" s="209">
        <f>IF(BB5880="S",IF(Q5880="1. Aceitou o programa",IF(OR(X5880="Não se Aplica",X5880=""),IF(OR(W5880="Não se Aplica",W5880=""),0,W5880-V5880),AVERAGE(X5880-W5880,W5880-V5880)),0),0)</f>
        <v>0</v>
      </c>
      <c r="BA5880" s="209">
        <f>IF(BB5880="S",IF(AND(Q5880="1. Aceitou o programa",AH5880="Realizada"),IFERROR(IF(AG5880="",0,AG5880-R5880),0),0),0)</f>
        <v>0</v>
      </c>
      <c r="BB5880" s="209" t="str">
        <f>_xlfn.XLOOKUP(U5880,'Lista Suspensa'!$AA$20:$AA$23,'Lista Suspensa'!$AB$20:$AB$23,"N/A")</f>
        <v>S</v>
      </c>
    </row>
    <row r="5881" spans="1:54" ht="12" customHeight="1">
      <c r="A5881" s="151" t="s">
        <v>54</v>
      </c>
      <c r="B5881" s="152">
        <v>46112</v>
      </c>
      <c r="C5881" s="153" t="s">
        <v>55</v>
      </c>
      <c r="D5881" s="153" t="s">
        <v>56</v>
      </c>
      <c r="E5881" s="244">
        <v>82190489</v>
      </c>
      <c r="F5881" s="144" t="s">
        <v>10169</v>
      </c>
      <c r="G5881" s="230"/>
      <c r="H5881" s="154">
        <v>23577</v>
      </c>
      <c r="I5881" s="153">
        <v>61</v>
      </c>
      <c r="J5881" s="148" t="s">
        <v>70</v>
      </c>
      <c r="K5881" s="153" t="s">
        <v>59</v>
      </c>
      <c r="L5881" s="153"/>
      <c r="M5881" s="153"/>
      <c r="N5881" s="153"/>
      <c r="O5881" s="155">
        <v>11948719140</v>
      </c>
      <c r="P5881" s="156" t="s">
        <v>60</v>
      </c>
      <c r="Q5881" s="157" t="s">
        <v>8211</v>
      </c>
      <c r="R5881" s="158"/>
      <c r="S5881" s="159"/>
      <c r="T5881" s="159" t="s">
        <v>6983</v>
      </c>
      <c r="U5881" s="159" t="s">
        <v>8212</v>
      </c>
      <c r="V5881" s="154">
        <v>46148</v>
      </c>
      <c r="W5881" s="154">
        <v>46155</v>
      </c>
      <c r="X5881" s="154"/>
      <c r="Y5881" s="160"/>
      <c r="Z5881" s="160"/>
      <c r="AA5881" s="153"/>
      <c r="AB5881" s="153"/>
      <c r="AC5881" s="182" t="e">
        <f t="shared" si="184"/>
        <v>#DIV/0!</v>
      </c>
      <c r="AD5881" s="153" t="e">
        <f t="shared" si="185"/>
        <v>#DIV/0!</v>
      </c>
      <c r="AE5881" s="207"/>
      <c r="AF5881" s="153"/>
      <c r="AG5881" s="159"/>
      <c r="AH5881" s="153"/>
      <c r="AI5881" s="161"/>
      <c r="AJ5881" s="153"/>
      <c r="AK5881" s="153"/>
      <c r="AL5881" s="207"/>
      <c r="AM5881" s="207"/>
      <c r="AN5881" s="207"/>
      <c r="AO5881" s="207"/>
      <c r="AP5881" s="147" t="s">
        <v>54</v>
      </c>
      <c r="AQ5881" s="147"/>
      <c r="AR5881" s="147"/>
      <c r="AS5881" s="209" t="s">
        <v>68</v>
      </c>
      <c r="AT5881" s="223" t="str">
        <f>MONTH(B5881)&amp;"/"&amp;YEAR(B5881)</f>
        <v>3/2026</v>
      </c>
      <c r="AU5881" s="223">
        <f>WEEKNUM(B5881)-WEEKNUM(EOMONTH(B5881,-1)+1)+1</f>
        <v>5</v>
      </c>
      <c r="AV5881" s="209" t="str">
        <f>MONTH(R5881)&amp;"/"&amp;YEAR(R5881)</f>
        <v>1/1900</v>
      </c>
      <c r="AW5881" s="209" t="e">
        <f>WEEKNUM(R5881)-WEEKNUM(EOMONTH(R5881,-1)+1)+1</f>
        <v>#NUM!</v>
      </c>
      <c r="AX5881" s="209">
        <f>IF(BB5881="S",IF(Q5881="1. Aceitou o programa",R5881-B5881,0),0)</f>
        <v>0</v>
      </c>
      <c r="AY5881" s="209">
        <f>IF(BB5881="S",IF(AND(S5881&lt;&gt;"",R5881&lt;&gt;""),S5881-R5881,0),0)</f>
        <v>0</v>
      </c>
      <c r="AZ5881" s="209">
        <f>IF(BB5881="S",IF(Q5881="1. Aceitou o programa",IF(OR(X5881="Não se Aplica",X5881=""),IF(OR(W5881="Não se Aplica",W5881=""),0,W5881-V5881),AVERAGE(X5881-W5881,W5881-V5881)),0),0)</f>
        <v>0</v>
      </c>
      <c r="BA5881" s="209">
        <f>IF(BB5881="S",IF(AND(Q5881="1. Aceitou o programa",AH5881="Realizada"),IFERROR(IF(AG5881="",0,AG5881-R5881),0),0),0)</f>
        <v>0</v>
      </c>
      <c r="BB5881" s="209" t="str">
        <f>_xlfn.XLOOKUP(U5881,'Lista Suspensa'!$AA$20:$AA$23,'Lista Suspensa'!$AB$20:$AB$23,"N/A")</f>
        <v>S</v>
      </c>
    </row>
    <row r="5882" spans="1:54" ht="12" customHeight="1">
      <c r="A5882" s="151" t="s">
        <v>54</v>
      </c>
      <c r="B5882" s="152">
        <v>46112</v>
      </c>
      <c r="C5882" s="153" t="s">
        <v>55</v>
      </c>
      <c r="D5882" s="153" t="s">
        <v>56</v>
      </c>
      <c r="E5882" s="244">
        <v>89852085</v>
      </c>
      <c r="F5882" s="144" t="s">
        <v>10170</v>
      </c>
      <c r="G5882" s="230"/>
      <c r="H5882" s="154">
        <v>23645</v>
      </c>
      <c r="I5882" s="153">
        <v>61</v>
      </c>
      <c r="J5882" s="148" t="s">
        <v>70</v>
      </c>
      <c r="K5882" s="153" t="s">
        <v>59</v>
      </c>
      <c r="L5882" s="153"/>
      <c r="M5882" s="153"/>
      <c r="N5882" s="153"/>
      <c r="O5882" s="155">
        <v>11957862534</v>
      </c>
      <c r="P5882" s="156" t="s">
        <v>60</v>
      </c>
      <c r="Q5882" s="157" t="s">
        <v>8211</v>
      </c>
      <c r="R5882" s="158"/>
      <c r="S5882" s="159"/>
      <c r="T5882" s="159" t="s">
        <v>6983</v>
      </c>
      <c r="U5882" s="159" t="s">
        <v>8212</v>
      </c>
      <c r="V5882" s="154">
        <v>46148</v>
      </c>
      <c r="W5882" s="154">
        <v>46155</v>
      </c>
      <c r="X5882" s="154"/>
      <c r="Y5882" s="160"/>
      <c r="Z5882" s="160"/>
      <c r="AA5882" s="153"/>
      <c r="AB5882" s="153"/>
      <c r="AC5882" s="182" t="e">
        <f t="shared" si="184"/>
        <v>#DIV/0!</v>
      </c>
      <c r="AD5882" s="153" t="e">
        <f t="shared" si="185"/>
        <v>#DIV/0!</v>
      </c>
      <c r="AE5882" s="207"/>
      <c r="AF5882" s="153"/>
      <c r="AG5882" s="159"/>
      <c r="AH5882" s="153"/>
      <c r="AI5882" s="161"/>
      <c r="AJ5882" s="153"/>
      <c r="AK5882" s="153"/>
      <c r="AL5882" s="207"/>
      <c r="AM5882" s="207"/>
      <c r="AN5882" s="207"/>
      <c r="AO5882" s="207"/>
      <c r="AP5882" s="147" t="s">
        <v>54</v>
      </c>
      <c r="AQ5882" s="147"/>
      <c r="AR5882" s="147"/>
      <c r="AS5882" s="209" t="s">
        <v>68</v>
      </c>
      <c r="AT5882" s="223" t="str">
        <f>MONTH(B5882)&amp;"/"&amp;YEAR(B5882)</f>
        <v>3/2026</v>
      </c>
      <c r="AU5882" s="223">
        <f>WEEKNUM(B5882)-WEEKNUM(EOMONTH(B5882,-1)+1)+1</f>
        <v>5</v>
      </c>
      <c r="AV5882" s="209" t="str">
        <f>MONTH(R5882)&amp;"/"&amp;YEAR(R5882)</f>
        <v>1/1900</v>
      </c>
      <c r="AW5882" s="209" t="e">
        <f>WEEKNUM(R5882)-WEEKNUM(EOMONTH(R5882,-1)+1)+1</f>
        <v>#NUM!</v>
      </c>
      <c r="AX5882" s="209">
        <f>IF(BB5882="S",IF(Q5882="1. Aceitou o programa",R5882-B5882,0),0)</f>
        <v>0</v>
      </c>
      <c r="AY5882" s="209">
        <f>IF(BB5882="S",IF(AND(S5882&lt;&gt;"",R5882&lt;&gt;""),S5882-R5882,0),0)</f>
        <v>0</v>
      </c>
      <c r="AZ5882" s="209">
        <f>IF(BB5882="S",IF(Q5882="1. Aceitou o programa",IF(OR(X5882="Não se Aplica",X5882=""),IF(OR(W5882="Não se Aplica",W5882=""),0,W5882-V5882),AVERAGE(X5882-W5882,W5882-V5882)),0),0)</f>
        <v>0</v>
      </c>
      <c r="BA5882" s="209">
        <f>IF(BB5882="S",IF(AND(Q5882="1. Aceitou o programa",AH5882="Realizada"),IFERROR(IF(AG5882="",0,AG5882-R5882),0),0),0)</f>
        <v>0</v>
      </c>
      <c r="BB5882" s="209" t="str">
        <f>_xlfn.XLOOKUP(U5882,'Lista Suspensa'!$AA$20:$AA$23,'Lista Suspensa'!$AB$20:$AB$23,"N/A")</f>
        <v>S</v>
      </c>
    </row>
    <row r="5883" spans="1:54" ht="12" customHeight="1">
      <c r="A5883" s="151" t="s">
        <v>54</v>
      </c>
      <c r="B5883" s="152">
        <v>46112</v>
      </c>
      <c r="C5883" s="153" t="s">
        <v>55</v>
      </c>
      <c r="D5883" s="153" t="s">
        <v>56</v>
      </c>
      <c r="E5883" s="244">
        <v>93019108</v>
      </c>
      <c r="F5883" s="144" t="s">
        <v>10171</v>
      </c>
      <c r="G5883" s="230"/>
      <c r="H5883" s="154">
        <v>23686</v>
      </c>
      <c r="I5883" s="153">
        <v>61</v>
      </c>
      <c r="J5883" s="148" t="s">
        <v>70</v>
      </c>
      <c r="K5883" s="153" t="s">
        <v>59</v>
      </c>
      <c r="L5883" s="153"/>
      <c r="M5883" s="153"/>
      <c r="N5883" s="153"/>
      <c r="O5883" s="155">
        <v>11962999234</v>
      </c>
      <c r="P5883" s="156" t="s">
        <v>60</v>
      </c>
      <c r="Q5883" s="157" t="s">
        <v>8211</v>
      </c>
      <c r="R5883" s="158"/>
      <c r="S5883" s="159"/>
      <c r="T5883" s="159" t="s">
        <v>6983</v>
      </c>
      <c r="U5883" s="159" t="s">
        <v>8212</v>
      </c>
      <c r="V5883" s="154">
        <v>46148</v>
      </c>
      <c r="W5883" s="154">
        <v>46155</v>
      </c>
      <c r="X5883" s="154"/>
      <c r="Y5883" s="160"/>
      <c r="Z5883" s="160"/>
      <c r="AA5883" s="153"/>
      <c r="AB5883" s="153"/>
      <c r="AC5883" s="182" t="e">
        <f t="shared" si="184"/>
        <v>#DIV/0!</v>
      </c>
      <c r="AD5883" s="153" t="e">
        <f t="shared" si="185"/>
        <v>#DIV/0!</v>
      </c>
      <c r="AE5883" s="207"/>
      <c r="AF5883" s="153"/>
      <c r="AG5883" s="159"/>
      <c r="AH5883" s="153"/>
      <c r="AI5883" s="161"/>
      <c r="AJ5883" s="153"/>
      <c r="AK5883" s="153"/>
      <c r="AL5883" s="207"/>
      <c r="AM5883" s="207"/>
      <c r="AN5883" s="207"/>
      <c r="AO5883" s="207"/>
      <c r="AP5883" s="147" t="s">
        <v>54</v>
      </c>
      <c r="AQ5883" s="147"/>
      <c r="AR5883" s="147"/>
      <c r="AS5883" s="209" t="s">
        <v>68</v>
      </c>
      <c r="AT5883" s="223" t="str">
        <f>MONTH(B5883)&amp;"/"&amp;YEAR(B5883)</f>
        <v>3/2026</v>
      </c>
      <c r="AU5883" s="223">
        <f>WEEKNUM(B5883)-WEEKNUM(EOMONTH(B5883,-1)+1)+1</f>
        <v>5</v>
      </c>
      <c r="AV5883" s="209" t="str">
        <f>MONTH(R5883)&amp;"/"&amp;YEAR(R5883)</f>
        <v>1/1900</v>
      </c>
      <c r="AW5883" s="209" t="e">
        <f>WEEKNUM(R5883)-WEEKNUM(EOMONTH(R5883,-1)+1)+1</f>
        <v>#NUM!</v>
      </c>
      <c r="AX5883" s="209">
        <f>IF(BB5883="S",IF(Q5883="1. Aceitou o programa",R5883-B5883,0),0)</f>
        <v>0</v>
      </c>
      <c r="AY5883" s="209">
        <f>IF(BB5883="S",IF(AND(S5883&lt;&gt;"",R5883&lt;&gt;""),S5883-R5883,0),0)</f>
        <v>0</v>
      </c>
      <c r="AZ5883" s="209">
        <f>IF(BB5883="S",IF(Q5883="1. Aceitou o programa",IF(OR(X5883="Não se Aplica",X5883=""),IF(OR(W5883="Não se Aplica",W5883=""),0,W5883-V5883),AVERAGE(X5883-W5883,W5883-V5883)),0),0)</f>
        <v>0</v>
      </c>
      <c r="BA5883" s="209">
        <f>IF(BB5883="S",IF(AND(Q5883="1. Aceitou o programa",AH5883="Realizada"),IFERROR(IF(AG5883="",0,AG5883-R5883),0),0),0)</f>
        <v>0</v>
      </c>
      <c r="BB5883" s="209" t="str">
        <f>_xlfn.XLOOKUP(U5883,'Lista Suspensa'!$AA$20:$AA$23,'Lista Suspensa'!$AB$20:$AB$23,"N/A")</f>
        <v>S</v>
      </c>
    </row>
    <row r="5884" spans="1:54" ht="12" customHeight="1">
      <c r="A5884" s="151" t="s">
        <v>54</v>
      </c>
      <c r="B5884" s="152">
        <v>46112</v>
      </c>
      <c r="C5884" s="153" t="s">
        <v>55</v>
      </c>
      <c r="D5884" s="153" t="s">
        <v>56</v>
      </c>
      <c r="E5884" s="244">
        <v>795346760</v>
      </c>
      <c r="F5884" s="144" t="s">
        <v>10172</v>
      </c>
      <c r="G5884" s="230"/>
      <c r="H5884" s="154">
        <v>23752</v>
      </c>
      <c r="I5884" s="153">
        <v>61</v>
      </c>
      <c r="J5884" s="148" t="s">
        <v>70</v>
      </c>
      <c r="K5884" s="153" t="s">
        <v>59</v>
      </c>
      <c r="L5884" s="153"/>
      <c r="M5884" s="153"/>
      <c r="N5884" s="153"/>
      <c r="O5884" s="155">
        <v>11983300609</v>
      </c>
      <c r="P5884" s="156" t="s">
        <v>60</v>
      </c>
      <c r="Q5884" s="157" t="s">
        <v>8211</v>
      </c>
      <c r="R5884" s="158"/>
      <c r="S5884" s="159"/>
      <c r="T5884" s="159" t="s">
        <v>6983</v>
      </c>
      <c r="U5884" s="159" t="s">
        <v>8212</v>
      </c>
      <c r="V5884" s="154">
        <v>46148</v>
      </c>
      <c r="W5884" s="154">
        <v>46155</v>
      </c>
      <c r="X5884" s="154"/>
      <c r="Y5884" s="160"/>
      <c r="Z5884" s="160"/>
      <c r="AA5884" s="153"/>
      <c r="AB5884" s="153"/>
      <c r="AC5884" s="182" t="e">
        <f t="shared" si="184"/>
        <v>#DIV/0!</v>
      </c>
      <c r="AD5884" s="153" t="e">
        <f t="shared" si="185"/>
        <v>#DIV/0!</v>
      </c>
      <c r="AE5884" s="207"/>
      <c r="AF5884" s="153"/>
      <c r="AG5884" s="159"/>
      <c r="AH5884" s="153"/>
      <c r="AI5884" s="161"/>
      <c r="AJ5884" s="153"/>
      <c r="AK5884" s="153"/>
      <c r="AL5884" s="207"/>
      <c r="AM5884" s="207"/>
      <c r="AN5884" s="207"/>
      <c r="AO5884" s="207"/>
      <c r="AP5884" s="147" t="s">
        <v>54</v>
      </c>
      <c r="AQ5884" s="147"/>
      <c r="AR5884" s="147"/>
      <c r="AS5884" s="209" t="s">
        <v>68</v>
      </c>
      <c r="AT5884" s="223" t="str">
        <f>MONTH(B5884)&amp;"/"&amp;YEAR(B5884)</f>
        <v>3/2026</v>
      </c>
      <c r="AU5884" s="223">
        <f>WEEKNUM(B5884)-WEEKNUM(EOMONTH(B5884,-1)+1)+1</f>
        <v>5</v>
      </c>
      <c r="AV5884" s="209" t="str">
        <f>MONTH(R5884)&amp;"/"&amp;YEAR(R5884)</f>
        <v>1/1900</v>
      </c>
      <c r="AW5884" s="209" t="e">
        <f>WEEKNUM(R5884)-WEEKNUM(EOMONTH(R5884,-1)+1)+1</f>
        <v>#NUM!</v>
      </c>
      <c r="AX5884" s="209">
        <f>IF(BB5884="S",IF(Q5884="1. Aceitou o programa",R5884-B5884,0),0)</f>
        <v>0</v>
      </c>
      <c r="AY5884" s="209">
        <f>IF(BB5884="S",IF(AND(S5884&lt;&gt;"",R5884&lt;&gt;""),S5884-R5884,0),0)</f>
        <v>0</v>
      </c>
      <c r="AZ5884" s="209">
        <f>IF(BB5884="S",IF(Q5884="1. Aceitou o programa",IF(OR(X5884="Não se Aplica",X5884=""),IF(OR(W5884="Não se Aplica",W5884=""),0,W5884-V5884),AVERAGE(X5884-W5884,W5884-V5884)),0),0)</f>
        <v>0</v>
      </c>
      <c r="BA5884" s="209">
        <f>IF(BB5884="S",IF(AND(Q5884="1. Aceitou o programa",AH5884="Realizada"),IFERROR(IF(AG5884="",0,AG5884-R5884),0),0),0)</f>
        <v>0</v>
      </c>
      <c r="BB5884" s="209" t="str">
        <f>_xlfn.XLOOKUP(U5884,'Lista Suspensa'!$AA$20:$AA$23,'Lista Suspensa'!$AB$20:$AB$23,"N/A")</f>
        <v>S</v>
      </c>
    </row>
    <row r="5885" spans="1:54" ht="12" customHeight="1">
      <c r="A5885" s="151" t="s">
        <v>54</v>
      </c>
      <c r="B5885" s="152">
        <v>46112</v>
      </c>
      <c r="C5885" s="153" t="s">
        <v>55</v>
      </c>
      <c r="D5885" s="153" t="s">
        <v>56</v>
      </c>
      <c r="E5885" s="244">
        <v>93464714</v>
      </c>
      <c r="F5885" s="144" t="s">
        <v>10173</v>
      </c>
      <c r="G5885" s="230"/>
      <c r="H5885" s="154">
        <v>23791</v>
      </c>
      <c r="I5885" s="153">
        <v>61</v>
      </c>
      <c r="J5885" s="148" t="s">
        <v>70</v>
      </c>
      <c r="K5885" s="153" t="s">
        <v>59</v>
      </c>
      <c r="L5885" s="153"/>
      <c r="M5885" s="153"/>
      <c r="N5885" s="153"/>
      <c r="O5885" s="155">
        <v>11947283278</v>
      </c>
      <c r="P5885" s="156" t="s">
        <v>60</v>
      </c>
      <c r="Q5885" s="157" t="s">
        <v>8211</v>
      </c>
      <c r="R5885" s="158"/>
      <c r="S5885" s="159"/>
      <c r="T5885" s="159" t="s">
        <v>6983</v>
      </c>
      <c r="U5885" s="159" t="s">
        <v>8212</v>
      </c>
      <c r="V5885" s="154">
        <v>46148</v>
      </c>
      <c r="W5885" s="154">
        <v>46155</v>
      </c>
      <c r="X5885" s="154"/>
      <c r="Y5885" s="160"/>
      <c r="Z5885" s="160"/>
      <c r="AA5885" s="153"/>
      <c r="AB5885" s="153"/>
      <c r="AC5885" s="182" t="e">
        <f t="shared" si="184"/>
        <v>#DIV/0!</v>
      </c>
      <c r="AD5885" s="153" t="e">
        <f t="shared" si="185"/>
        <v>#DIV/0!</v>
      </c>
      <c r="AE5885" s="207"/>
      <c r="AF5885" s="153"/>
      <c r="AG5885" s="159"/>
      <c r="AH5885" s="153"/>
      <c r="AI5885" s="161"/>
      <c r="AJ5885" s="153"/>
      <c r="AK5885" s="153"/>
      <c r="AL5885" s="207"/>
      <c r="AM5885" s="207"/>
      <c r="AN5885" s="207"/>
      <c r="AO5885" s="207"/>
      <c r="AP5885" s="147" t="s">
        <v>54</v>
      </c>
      <c r="AQ5885" s="147"/>
      <c r="AR5885" s="147"/>
      <c r="AS5885" s="209" t="s">
        <v>68</v>
      </c>
      <c r="AT5885" s="223" t="str">
        <f>MONTH(B5885)&amp;"/"&amp;YEAR(B5885)</f>
        <v>3/2026</v>
      </c>
      <c r="AU5885" s="223">
        <f>WEEKNUM(B5885)-WEEKNUM(EOMONTH(B5885,-1)+1)+1</f>
        <v>5</v>
      </c>
      <c r="AV5885" s="209" t="str">
        <f>MONTH(R5885)&amp;"/"&amp;YEAR(R5885)</f>
        <v>1/1900</v>
      </c>
      <c r="AW5885" s="209" t="e">
        <f>WEEKNUM(R5885)-WEEKNUM(EOMONTH(R5885,-1)+1)+1</f>
        <v>#NUM!</v>
      </c>
      <c r="AX5885" s="209">
        <f>IF(BB5885="S",IF(Q5885="1. Aceitou o programa",R5885-B5885,0),0)</f>
        <v>0</v>
      </c>
      <c r="AY5885" s="209">
        <f>IF(BB5885="S",IF(AND(S5885&lt;&gt;"",R5885&lt;&gt;""),S5885-R5885,0),0)</f>
        <v>0</v>
      </c>
      <c r="AZ5885" s="209">
        <f>IF(BB5885="S",IF(Q5885="1. Aceitou o programa",IF(OR(X5885="Não se Aplica",X5885=""),IF(OR(W5885="Não se Aplica",W5885=""),0,W5885-V5885),AVERAGE(X5885-W5885,W5885-V5885)),0),0)</f>
        <v>0</v>
      </c>
      <c r="BA5885" s="209">
        <f>IF(BB5885="S",IF(AND(Q5885="1. Aceitou o programa",AH5885="Realizada"),IFERROR(IF(AG5885="",0,AG5885-R5885),0),0),0)</f>
        <v>0</v>
      </c>
      <c r="BB5885" s="209" t="str">
        <f>_xlfn.XLOOKUP(U5885,'Lista Suspensa'!$AA$20:$AA$23,'Lista Suspensa'!$AB$20:$AB$23,"N/A")</f>
        <v>S</v>
      </c>
    </row>
    <row r="5886" spans="1:54" ht="12" customHeight="1">
      <c r="A5886" s="151" t="s">
        <v>54</v>
      </c>
      <c r="B5886" s="152">
        <v>46112</v>
      </c>
      <c r="C5886" s="153" t="s">
        <v>55</v>
      </c>
      <c r="D5886" s="153" t="s">
        <v>56</v>
      </c>
      <c r="E5886" s="244">
        <v>92733830</v>
      </c>
      <c r="F5886" s="144" t="s">
        <v>10174</v>
      </c>
      <c r="G5886" s="230"/>
      <c r="H5886" s="154">
        <v>24048</v>
      </c>
      <c r="I5886" s="153">
        <v>60</v>
      </c>
      <c r="J5886" s="148" t="s">
        <v>58</v>
      </c>
      <c r="K5886" s="153" t="s">
        <v>59</v>
      </c>
      <c r="L5886" s="153"/>
      <c r="M5886" s="153"/>
      <c r="N5886" s="153"/>
      <c r="O5886" s="155">
        <v>11995675148</v>
      </c>
      <c r="P5886" s="156" t="s">
        <v>60</v>
      </c>
      <c r="Q5886" s="157" t="s">
        <v>8211</v>
      </c>
      <c r="R5886" s="158"/>
      <c r="S5886" s="159"/>
      <c r="T5886" s="159" t="s">
        <v>6983</v>
      </c>
      <c r="U5886" s="159" t="s">
        <v>8212</v>
      </c>
      <c r="V5886" s="154">
        <v>46148</v>
      </c>
      <c r="W5886" s="154">
        <v>46155</v>
      </c>
      <c r="X5886" s="154"/>
      <c r="Y5886" s="160"/>
      <c r="Z5886" s="160"/>
      <c r="AA5886" s="153"/>
      <c r="AB5886" s="153"/>
      <c r="AC5886" s="182" t="e">
        <f t="shared" si="184"/>
        <v>#DIV/0!</v>
      </c>
      <c r="AD5886" s="153" t="e">
        <f t="shared" si="185"/>
        <v>#DIV/0!</v>
      </c>
      <c r="AE5886" s="207"/>
      <c r="AF5886" s="153"/>
      <c r="AG5886" s="159"/>
      <c r="AH5886" s="153"/>
      <c r="AI5886" s="161"/>
      <c r="AJ5886" s="153"/>
      <c r="AK5886" s="153"/>
      <c r="AL5886" s="207"/>
      <c r="AM5886" s="207"/>
      <c r="AN5886" s="207"/>
      <c r="AO5886" s="207"/>
      <c r="AP5886" s="147" t="s">
        <v>54</v>
      </c>
      <c r="AQ5886" s="147"/>
      <c r="AR5886" s="147"/>
      <c r="AS5886" s="209" t="s">
        <v>68</v>
      </c>
      <c r="AT5886" s="223" t="str">
        <f>MONTH(B5886)&amp;"/"&amp;YEAR(B5886)</f>
        <v>3/2026</v>
      </c>
      <c r="AU5886" s="223">
        <f>WEEKNUM(B5886)-WEEKNUM(EOMONTH(B5886,-1)+1)+1</f>
        <v>5</v>
      </c>
      <c r="AV5886" s="209" t="str">
        <f>MONTH(R5886)&amp;"/"&amp;YEAR(R5886)</f>
        <v>1/1900</v>
      </c>
      <c r="AW5886" s="209" t="e">
        <f>WEEKNUM(R5886)-WEEKNUM(EOMONTH(R5886,-1)+1)+1</f>
        <v>#NUM!</v>
      </c>
      <c r="AX5886" s="209">
        <f>IF(BB5886="S",IF(Q5886="1. Aceitou o programa",R5886-B5886,0),0)</f>
        <v>0</v>
      </c>
      <c r="AY5886" s="209">
        <f>IF(BB5886="S",IF(AND(S5886&lt;&gt;"",R5886&lt;&gt;""),S5886-R5886,0),0)</f>
        <v>0</v>
      </c>
      <c r="AZ5886" s="209">
        <f>IF(BB5886="S",IF(Q5886="1. Aceitou o programa",IF(OR(X5886="Não se Aplica",X5886=""),IF(OR(W5886="Não se Aplica",W5886=""),0,W5886-V5886),AVERAGE(X5886-W5886,W5886-V5886)),0),0)</f>
        <v>0</v>
      </c>
      <c r="BA5886" s="209">
        <f>IF(BB5886="S",IF(AND(Q5886="1. Aceitou o programa",AH5886="Realizada"),IFERROR(IF(AG5886="",0,AG5886-R5886),0),0),0)</f>
        <v>0</v>
      </c>
      <c r="BB5886" s="209" t="str">
        <f>_xlfn.XLOOKUP(U5886,'Lista Suspensa'!$AA$20:$AA$23,'Lista Suspensa'!$AB$20:$AB$23,"N/A")</f>
        <v>S</v>
      </c>
    </row>
    <row r="5887" spans="1:54" ht="12" customHeight="1">
      <c r="A5887" s="151" t="s">
        <v>54</v>
      </c>
      <c r="B5887" s="152">
        <v>46112</v>
      </c>
      <c r="C5887" s="153" t="s">
        <v>55</v>
      </c>
      <c r="D5887" s="153" t="s">
        <v>56</v>
      </c>
      <c r="E5887" s="244">
        <v>450200930</v>
      </c>
      <c r="F5887" s="144" t="s">
        <v>10175</v>
      </c>
      <c r="G5887" s="230"/>
      <c r="H5887" s="154">
        <v>24105</v>
      </c>
      <c r="I5887" s="153">
        <v>60</v>
      </c>
      <c r="J5887" s="148" t="s">
        <v>70</v>
      </c>
      <c r="K5887" s="153" t="s">
        <v>59</v>
      </c>
      <c r="L5887" s="153"/>
      <c r="M5887" s="153"/>
      <c r="N5887" s="153"/>
      <c r="O5887" s="155">
        <v>11963559743</v>
      </c>
      <c r="P5887" s="156" t="s">
        <v>60</v>
      </c>
      <c r="Q5887" s="157" t="s">
        <v>8211</v>
      </c>
      <c r="R5887" s="158"/>
      <c r="S5887" s="159"/>
      <c r="T5887" s="159" t="s">
        <v>6983</v>
      </c>
      <c r="U5887" s="159" t="s">
        <v>8212</v>
      </c>
      <c r="V5887" s="154">
        <v>46148</v>
      </c>
      <c r="W5887" s="154">
        <v>46155</v>
      </c>
      <c r="X5887" s="154"/>
      <c r="Y5887" s="160"/>
      <c r="Z5887" s="160"/>
      <c r="AA5887" s="153"/>
      <c r="AB5887" s="153"/>
      <c r="AC5887" s="182" t="e">
        <f t="shared" si="184"/>
        <v>#DIV/0!</v>
      </c>
      <c r="AD5887" s="153" t="e">
        <f t="shared" si="185"/>
        <v>#DIV/0!</v>
      </c>
      <c r="AE5887" s="207"/>
      <c r="AF5887" s="153"/>
      <c r="AG5887" s="159"/>
      <c r="AH5887" s="153"/>
      <c r="AI5887" s="161"/>
      <c r="AJ5887" s="153"/>
      <c r="AK5887" s="153"/>
      <c r="AL5887" s="207"/>
      <c r="AM5887" s="207"/>
      <c r="AN5887" s="207"/>
      <c r="AO5887" s="207"/>
      <c r="AP5887" s="147" t="s">
        <v>54</v>
      </c>
      <c r="AQ5887" s="147"/>
      <c r="AR5887" s="147"/>
      <c r="AS5887" s="209" t="s">
        <v>68</v>
      </c>
      <c r="AT5887" s="223" t="str">
        <f>MONTH(B5887)&amp;"/"&amp;YEAR(B5887)</f>
        <v>3/2026</v>
      </c>
      <c r="AU5887" s="223">
        <f>WEEKNUM(B5887)-WEEKNUM(EOMONTH(B5887,-1)+1)+1</f>
        <v>5</v>
      </c>
      <c r="AV5887" s="209" t="str">
        <f>MONTH(R5887)&amp;"/"&amp;YEAR(R5887)</f>
        <v>1/1900</v>
      </c>
      <c r="AW5887" s="209" t="e">
        <f>WEEKNUM(R5887)-WEEKNUM(EOMONTH(R5887,-1)+1)+1</f>
        <v>#NUM!</v>
      </c>
      <c r="AX5887" s="209">
        <f>IF(BB5887="S",IF(Q5887="1. Aceitou o programa",R5887-B5887,0),0)</f>
        <v>0</v>
      </c>
      <c r="AY5887" s="209">
        <f>IF(BB5887="S",IF(AND(S5887&lt;&gt;"",R5887&lt;&gt;""),S5887-R5887,0),0)</f>
        <v>0</v>
      </c>
      <c r="AZ5887" s="209">
        <f>IF(BB5887="S",IF(Q5887="1. Aceitou o programa",IF(OR(X5887="Não se Aplica",X5887=""),IF(OR(W5887="Não se Aplica",W5887=""),0,W5887-V5887),AVERAGE(X5887-W5887,W5887-V5887)),0),0)</f>
        <v>0</v>
      </c>
      <c r="BA5887" s="209">
        <f>IF(BB5887="S",IF(AND(Q5887="1. Aceitou o programa",AH5887="Realizada"),IFERROR(IF(AG5887="",0,AG5887-R5887),0),0),0)</f>
        <v>0</v>
      </c>
      <c r="BB5887" s="209" t="str">
        <f>_xlfn.XLOOKUP(U5887,'Lista Suspensa'!$AA$20:$AA$23,'Lista Suspensa'!$AB$20:$AB$23,"N/A")</f>
        <v>S</v>
      </c>
    </row>
    <row r="5888" spans="1:54" ht="12" customHeight="1">
      <c r="A5888" s="151" t="s">
        <v>54</v>
      </c>
      <c r="B5888" s="152">
        <v>46112</v>
      </c>
      <c r="C5888" s="153" t="s">
        <v>55</v>
      </c>
      <c r="D5888" s="153" t="s">
        <v>56</v>
      </c>
      <c r="E5888" s="244">
        <v>451249054</v>
      </c>
      <c r="F5888" s="144" t="s">
        <v>10176</v>
      </c>
      <c r="G5888" s="230"/>
      <c r="H5888" s="154">
        <v>24196</v>
      </c>
      <c r="I5888" s="153">
        <v>60</v>
      </c>
      <c r="J5888" s="148" t="s">
        <v>70</v>
      </c>
      <c r="K5888" s="153" t="s">
        <v>59</v>
      </c>
      <c r="L5888" s="153"/>
      <c r="M5888" s="153"/>
      <c r="N5888" s="153"/>
      <c r="O5888" s="155">
        <v>11999170705</v>
      </c>
      <c r="P5888" s="156" t="s">
        <v>60</v>
      </c>
      <c r="Q5888" s="157" t="s">
        <v>8211</v>
      </c>
      <c r="R5888" s="158"/>
      <c r="S5888" s="159"/>
      <c r="T5888" s="159" t="s">
        <v>6983</v>
      </c>
      <c r="U5888" s="159" t="s">
        <v>8212</v>
      </c>
      <c r="V5888" s="154">
        <v>46148</v>
      </c>
      <c r="W5888" s="154">
        <v>46155</v>
      </c>
      <c r="X5888" s="154"/>
      <c r="Y5888" s="160"/>
      <c r="Z5888" s="160"/>
      <c r="AA5888" s="153"/>
      <c r="AB5888" s="153"/>
      <c r="AC5888" s="182" t="e">
        <f t="shared" si="184"/>
        <v>#DIV/0!</v>
      </c>
      <c r="AD5888" s="153" t="e">
        <f t="shared" si="185"/>
        <v>#DIV/0!</v>
      </c>
      <c r="AE5888" s="207"/>
      <c r="AF5888" s="153"/>
      <c r="AG5888" s="159"/>
      <c r="AH5888" s="153"/>
      <c r="AI5888" s="161"/>
      <c r="AJ5888" s="153"/>
      <c r="AK5888" s="153"/>
      <c r="AL5888" s="207"/>
      <c r="AM5888" s="207"/>
      <c r="AN5888" s="207"/>
      <c r="AO5888" s="207"/>
      <c r="AP5888" s="147" t="s">
        <v>54</v>
      </c>
      <c r="AQ5888" s="147"/>
      <c r="AR5888" s="147"/>
      <c r="AS5888" s="209" t="s">
        <v>68</v>
      </c>
      <c r="AT5888" s="223" t="str">
        <f>MONTH(B5888)&amp;"/"&amp;YEAR(B5888)</f>
        <v>3/2026</v>
      </c>
      <c r="AU5888" s="223">
        <f>WEEKNUM(B5888)-WEEKNUM(EOMONTH(B5888,-1)+1)+1</f>
        <v>5</v>
      </c>
      <c r="AV5888" s="209" t="str">
        <f>MONTH(R5888)&amp;"/"&amp;YEAR(R5888)</f>
        <v>1/1900</v>
      </c>
      <c r="AW5888" s="209" t="e">
        <f>WEEKNUM(R5888)-WEEKNUM(EOMONTH(R5888,-1)+1)+1</f>
        <v>#NUM!</v>
      </c>
      <c r="AX5888" s="209">
        <f>IF(BB5888="S",IF(Q5888="1. Aceitou o programa",R5888-B5888,0),0)</f>
        <v>0</v>
      </c>
      <c r="AY5888" s="209">
        <f>IF(BB5888="S",IF(AND(S5888&lt;&gt;"",R5888&lt;&gt;""),S5888-R5888,0),0)</f>
        <v>0</v>
      </c>
      <c r="AZ5888" s="209">
        <f>IF(BB5888="S",IF(Q5888="1. Aceitou o programa",IF(OR(X5888="Não se Aplica",X5888=""),IF(OR(W5888="Não se Aplica",W5888=""),0,W5888-V5888),AVERAGE(X5888-W5888,W5888-V5888)),0),0)</f>
        <v>0</v>
      </c>
      <c r="BA5888" s="209">
        <f>IF(BB5888="S",IF(AND(Q5888="1. Aceitou o programa",AH5888="Realizada"),IFERROR(IF(AG5888="",0,AG5888-R5888),0),0),0)</f>
        <v>0</v>
      </c>
      <c r="BB5888" s="209" t="str">
        <f>_xlfn.XLOOKUP(U5888,'Lista Suspensa'!$AA$20:$AA$23,'Lista Suspensa'!$AB$20:$AB$23,"N/A")</f>
        <v>S</v>
      </c>
    </row>
    <row r="5889" spans="1:54" ht="12" customHeight="1">
      <c r="A5889" s="151" t="s">
        <v>54</v>
      </c>
      <c r="B5889" s="152">
        <v>46112</v>
      </c>
      <c r="C5889" s="153" t="s">
        <v>55</v>
      </c>
      <c r="D5889" s="153" t="s">
        <v>56</v>
      </c>
      <c r="E5889" s="244">
        <v>86837316</v>
      </c>
      <c r="F5889" s="144" t="s">
        <v>10177</v>
      </c>
      <c r="G5889" s="230"/>
      <c r="H5889" s="154">
        <v>24279</v>
      </c>
      <c r="I5889" s="153">
        <v>59</v>
      </c>
      <c r="J5889" s="148" t="s">
        <v>70</v>
      </c>
      <c r="K5889" s="153" t="s">
        <v>59</v>
      </c>
      <c r="L5889" s="153"/>
      <c r="M5889" s="153"/>
      <c r="N5889" s="153"/>
      <c r="O5889" s="155">
        <v>11967242175</v>
      </c>
      <c r="P5889" s="156" t="s">
        <v>60</v>
      </c>
      <c r="Q5889" s="157" t="s">
        <v>8211</v>
      </c>
      <c r="R5889" s="158"/>
      <c r="S5889" s="159"/>
      <c r="T5889" s="159" t="s">
        <v>6983</v>
      </c>
      <c r="U5889" s="159" t="s">
        <v>8212</v>
      </c>
      <c r="V5889" s="154">
        <v>46148</v>
      </c>
      <c r="W5889" s="154">
        <v>46155</v>
      </c>
      <c r="X5889" s="154"/>
      <c r="Y5889" s="160"/>
      <c r="Z5889" s="160"/>
      <c r="AA5889" s="153"/>
      <c r="AB5889" s="153"/>
      <c r="AC5889" s="182" t="e">
        <f t="shared" si="184"/>
        <v>#DIV/0!</v>
      </c>
      <c r="AD5889" s="153" t="e">
        <f t="shared" si="185"/>
        <v>#DIV/0!</v>
      </c>
      <c r="AE5889" s="207"/>
      <c r="AF5889" s="153"/>
      <c r="AG5889" s="159"/>
      <c r="AH5889" s="153"/>
      <c r="AI5889" s="161"/>
      <c r="AJ5889" s="153"/>
      <c r="AK5889" s="153"/>
      <c r="AL5889" s="207"/>
      <c r="AM5889" s="207"/>
      <c r="AN5889" s="207"/>
      <c r="AO5889" s="207"/>
      <c r="AP5889" s="147" t="s">
        <v>54</v>
      </c>
      <c r="AQ5889" s="147"/>
      <c r="AR5889" s="147"/>
      <c r="AS5889" s="209" t="s">
        <v>68</v>
      </c>
      <c r="AT5889" s="223" t="str">
        <f>MONTH(B5889)&amp;"/"&amp;YEAR(B5889)</f>
        <v>3/2026</v>
      </c>
      <c r="AU5889" s="223">
        <f>WEEKNUM(B5889)-WEEKNUM(EOMONTH(B5889,-1)+1)+1</f>
        <v>5</v>
      </c>
      <c r="AV5889" s="209" t="str">
        <f>MONTH(R5889)&amp;"/"&amp;YEAR(R5889)</f>
        <v>1/1900</v>
      </c>
      <c r="AW5889" s="209" t="e">
        <f>WEEKNUM(R5889)-WEEKNUM(EOMONTH(R5889,-1)+1)+1</f>
        <v>#NUM!</v>
      </c>
      <c r="AX5889" s="209">
        <f>IF(BB5889="S",IF(Q5889="1. Aceitou o programa",R5889-B5889,0),0)</f>
        <v>0</v>
      </c>
      <c r="AY5889" s="209">
        <f>IF(BB5889="S",IF(AND(S5889&lt;&gt;"",R5889&lt;&gt;""),S5889-R5889,0),0)</f>
        <v>0</v>
      </c>
      <c r="AZ5889" s="209">
        <f>IF(BB5889="S",IF(Q5889="1. Aceitou o programa",IF(OR(X5889="Não se Aplica",X5889=""),IF(OR(W5889="Não se Aplica",W5889=""),0,W5889-V5889),AVERAGE(X5889-W5889,W5889-V5889)),0),0)</f>
        <v>0</v>
      </c>
      <c r="BA5889" s="209">
        <f>IF(BB5889="S",IF(AND(Q5889="1. Aceitou o programa",AH5889="Realizada"),IFERROR(IF(AG5889="",0,AG5889-R5889),0),0),0)</f>
        <v>0</v>
      </c>
      <c r="BB5889" s="209" t="str">
        <f>_xlfn.XLOOKUP(U5889,'Lista Suspensa'!$AA$20:$AA$23,'Lista Suspensa'!$AB$20:$AB$23,"N/A")</f>
        <v>S</v>
      </c>
    </row>
    <row r="5890" spans="1:54" ht="12" customHeight="1">
      <c r="A5890" s="151" t="s">
        <v>54</v>
      </c>
      <c r="B5890" s="152">
        <v>46112</v>
      </c>
      <c r="C5890" s="153" t="s">
        <v>55</v>
      </c>
      <c r="D5890" s="153" t="s">
        <v>56</v>
      </c>
      <c r="E5890" s="244">
        <v>89077975</v>
      </c>
      <c r="F5890" s="144" t="s">
        <v>10178</v>
      </c>
      <c r="G5890" s="230"/>
      <c r="H5890" s="154">
        <v>24295</v>
      </c>
      <c r="I5890" s="153">
        <v>59</v>
      </c>
      <c r="J5890" s="148" t="s">
        <v>70</v>
      </c>
      <c r="K5890" s="153" t="s">
        <v>59</v>
      </c>
      <c r="L5890" s="153"/>
      <c r="M5890" s="153"/>
      <c r="N5890" s="153"/>
      <c r="O5890" s="155">
        <v>11987270639</v>
      </c>
      <c r="P5890" s="156" t="s">
        <v>60</v>
      </c>
      <c r="Q5890" s="157" t="s">
        <v>8211</v>
      </c>
      <c r="R5890" s="158"/>
      <c r="S5890" s="159"/>
      <c r="T5890" s="159" t="s">
        <v>6983</v>
      </c>
      <c r="U5890" s="159" t="s">
        <v>8212</v>
      </c>
      <c r="V5890" s="154">
        <v>46148</v>
      </c>
      <c r="W5890" s="154">
        <v>46155</v>
      </c>
      <c r="X5890" s="154"/>
      <c r="Y5890" s="160"/>
      <c r="Z5890" s="160"/>
      <c r="AA5890" s="153"/>
      <c r="AB5890" s="153"/>
      <c r="AC5890" s="182" t="e">
        <f t="shared" ref="AC5890:AC5953" si="186">SUM(AA5890/(AB5890^2))</f>
        <v>#DIV/0!</v>
      </c>
      <c r="AD5890" s="153" t="e">
        <f t="shared" ref="AD5890:AD5953" si="187">IF(AC5890&lt;18.5,"ABAIXO DO PESO",
(IF(AC5890&lt;=24.9,"PESO NORMAL",
(IF(AC5890&lt;=29.9,"SOBREPESO",
(IF(AC5890&lt;=34.9,"OBESIDADE I",
(IF(AC5890&lt;=39.9,"OBESIDADE II",
(IF(AC5890&lt;=999,"OBESIDADE III","VAZIO")))))))))))</f>
        <v>#DIV/0!</v>
      </c>
      <c r="AE5890" s="207"/>
      <c r="AF5890" s="153"/>
      <c r="AG5890" s="159"/>
      <c r="AH5890" s="153"/>
      <c r="AI5890" s="161"/>
      <c r="AJ5890" s="153"/>
      <c r="AK5890" s="153"/>
      <c r="AL5890" s="207"/>
      <c r="AM5890" s="207"/>
      <c r="AN5890" s="207"/>
      <c r="AO5890" s="207"/>
      <c r="AP5890" s="147" t="s">
        <v>54</v>
      </c>
      <c r="AQ5890" s="147"/>
      <c r="AR5890" s="147"/>
      <c r="AS5890" s="209" t="s">
        <v>68</v>
      </c>
      <c r="AT5890" s="223" t="str">
        <f>MONTH(B5890)&amp;"/"&amp;YEAR(B5890)</f>
        <v>3/2026</v>
      </c>
      <c r="AU5890" s="223">
        <f>WEEKNUM(B5890)-WEEKNUM(EOMONTH(B5890,-1)+1)+1</f>
        <v>5</v>
      </c>
      <c r="AV5890" s="209" t="str">
        <f>MONTH(R5890)&amp;"/"&amp;YEAR(R5890)</f>
        <v>1/1900</v>
      </c>
      <c r="AW5890" s="209" t="e">
        <f>WEEKNUM(R5890)-WEEKNUM(EOMONTH(R5890,-1)+1)+1</f>
        <v>#NUM!</v>
      </c>
      <c r="AX5890" s="209">
        <f>IF(BB5890="S",IF(Q5890="1. Aceitou o programa",R5890-B5890,0),0)</f>
        <v>0</v>
      </c>
      <c r="AY5890" s="209">
        <f>IF(BB5890="S",IF(AND(S5890&lt;&gt;"",R5890&lt;&gt;""),S5890-R5890,0),0)</f>
        <v>0</v>
      </c>
      <c r="AZ5890" s="209">
        <f>IF(BB5890="S",IF(Q5890="1. Aceitou o programa",IF(OR(X5890="Não se Aplica",X5890=""),IF(OR(W5890="Não se Aplica",W5890=""),0,W5890-V5890),AVERAGE(X5890-W5890,W5890-V5890)),0),0)</f>
        <v>0</v>
      </c>
      <c r="BA5890" s="209">
        <f>IF(BB5890="S",IF(AND(Q5890="1. Aceitou o programa",AH5890="Realizada"),IFERROR(IF(AG5890="",0,AG5890-R5890),0),0),0)</f>
        <v>0</v>
      </c>
      <c r="BB5890" s="209" t="str">
        <f>_xlfn.XLOOKUP(U5890,'Lista Suspensa'!$AA$20:$AA$23,'Lista Suspensa'!$AB$20:$AB$23,"N/A")</f>
        <v>S</v>
      </c>
    </row>
    <row r="5891" spans="1:54" ht="12" customHeight="1">
      <c r="A5891" s="151" t="s">
        <v>54</v>
      </c>
      <c r="B5891" s="152">
        <v>46112</v>
      </c>
      <c r="C5891" s="153" t="s">
        <v>55</v>
      </c>
      <c r="D5891" s="153" t="s">
        <v>56</v>
      </c>
      <c r="E5891" s="244">
        <v>782076700</v>
      </c>
      <c r="F5891" s="144" t="s">
        <v>10179</v>
      </c>
      <c r="G5891" s="230"/>
      <c r="H5891" s="154">
        <v>24586</v>
      </c>
      <c r="I5891" s="153">
        <v>59</v>
      </c>
      <c r="J5891" s="148" t="s">
        <v>70</v>
      </c>
      <c r="K5891" s="153" t="s">
        <v>59</v>
      </c>
      <c r="L5891" s="153"/>
      <c r="M5891" s="153"/>
      <c r="N5891" s="153"/>
      <c r="O5891" s="155">
        <v>11974881705</v>
      </c>
      <c r="P5891" s="156" t="s">
        <v>60</v>
      </c>
      <c r="Q5891" s="157" t="s">
        <v>8211</v>
      </c>
      <c r="R5891" s="158"/>
      <c r="S5891" s="159"/>
      <c r="T5891" s="159" t="s">
        <v>6983</v>
      </c>
      <c r="U5891" s="159" t="s">
        <v>8212</v>
      </c>
      <c r="V5891" s="154">
        <v>46148</v>
      </c>
      <c r="W5891" s="154">
        <v>46155</v>
      </c>
      <c r="X5891" s="154"/>
      <c r="Y5891" s="160"/>
      <c r="Z5891" s="160"/>
      <c r="AA5891" s="153"/>
      <c r="AB5891" s="153"/>
      <c r="AC5891" s="182" t="e">
        <f t="shared" si="186"/>
        <v>#DIV/0!</v>
      </c>
      <c r="AD5891" s="153" t="e">
        <f t="shared" si="187"/>
        <v>#DIV/0!</v>
      </c>
      <c r="AE5891" s="207"/>
      <c r="AF5891" s="153"/>
      <c r="AG5891" s="159"/>
      <c r="AH5891" s="153"/>
      <c r="AI5891" s="161"/>
      <c r="AJ5891" s="153"/>
      <c r="AK5891" s="153"/>
      <c r="AL5891" s="207"/>
      <c r="AM5891" s="207"/>
      <c r="AN5891" s="207"/>
      <c r="AO5891" s="207"/>
      <c r="AP5891" s="147" t="s">
        <v>54</v>
      </c>
      <c r="AQ5891" s="147"/>
      <c r="AR5891" s="147"/>
      <c r="AS5891" s="209" t="s">
        <v>68</v>
      </c>
      <c r="AT5891" s="223" t="str">
        <f>MONTH(B5891)&amp;"/"&amp;YEAR(B5891)</f>
        <v>3/2026</v>
      </c>
      <c r="AU5891" s="223">
        <f>WEEKNUM(B5891)-WEEKNUM(EOMONTH(B5891,-1)+1)+1</f>
        <v>5</v>
      </c>
      <c r="AV5891" s="209" t="str">
        <f>MONTH(R5891)&amp;"/"&amp;YEAR(R5891)</f>
        <v>1/1900</v>
      </c>
      <c r="AW5891" s="209" t="e">
        <f>WEEKNUM(R5891)-WEEKNUM(EOMONTH(R5891,-1)+1)+1</f>
        <v>#NUM!</v>
      </c>
      <c r="AX5891" s="209">
        <f>IF(BB5891="S",IF(Q5891="1. Aceitou o programa",R5891-B5891,0),0)</f>
        <v>0</v>
      </c>
      <c r="AY5891" s="209">
        <f>IF(BB5891="S",IF(AND(S5891&lt;&gt;"",R5891&lt;&gt;""),S5891-R5891,0),0)</f>
        <v>0</v>
      </c>
      <c r="AZ5891" s="209">
        <f>IF(BB5891="S",IF(Q5891="1. Aceitou o programa",IF(OR(X5891="Não se Aplica",X5891=""),IF(OR(W5891="Não se Aplica",W5891=""),0,W5891-V5891),AVERAGE(X5891-W5891,W5891-V5891)),0),0)</f>
        <v>0</v>
      </c>
      <c r="BA5891" s="209">
        <f>IF(BB5891="S",IF(AND(Q5891="1. Aceitou o programa",AH5891="Realizada"),IFERROR(IF(AG5891="",0,AG5891-R5891),0),0),0)</f>
        <v>0</v>
      </c>
      <c r="BB5891" s="209" t="str">
        <f>_xlfn.XLOOKUP(U5891,'Lista Suspensa'!$AA$20:$AA$23,'Lista Suspensa'!$AB$20:$AB$23,"N/A")</f>
        <v>S</v>
      </c>
    </row>
    <row r="5892" spans="1:54" ht="12" customHeight="1">
      <c r="A5892" s="151" t="s">
        <v>54</v>
      </c>
      <c r="B5892" s="152">
        <v>46112</v>
      </c>
      <c r="C5892" s="153" t="s">
        <v>55</v>
      </c>
      <c r="D5892" s="153" t="s">
        <v>56</v>
      </c>
      <c r="E5892" s="244">
        <v>88995695</v>
      </c>
      <c r="F5892" s="144" t="s">
        <v>10180</v>
      </c>
      <c r="G5892" s="230"/>
      <c r="H5892" s="154">
        <v>24596</v>
      </c>
      <c r="I5892" s="153">
        <v>59</v>
      </c>
      <c r="J5892" s="148" t="s">
        <v>70</v>
      </c>
      <c r="K5892" s="153" t="s">
        <v>59</v>
      </c>
      <c r="L5892" s="153"/>
      <c r="M5892" s="153"/>
      <c r="N5892" s="153"/>
      <c r="O5892" s="155">
        <v>11982390098</v>
      </c>
      <c r="P5892" s="156" t="s">
        <v>60</v>
      </c>
      <c r="Q5892" s="157" t="s">
        <v>8211</v>
      </c>
      <c r="R5892" s="158"/>
      <c r="S5892" s="159"/>
      <c r="T5892" s="159" t="s">
        <v>6983</v>
      </c>
      <c r="U5892" s="159" t="s">
        <v>8212</v>
      </c>
      <c r="V5892" s="154">
        <v>46148</v>
      </c>
      <c r="W5892" s="154">
        <v>46155</v>
      </c>
      <c r="X5892" s="154"/>
      <c r="Y5892" s="160"/>
      <c r="Z5892" s="160"/>
      <c r="AA5892" s="153"/>
      <c r="AB5892" s="153"/>
      <c r="AC5892" s="182" t="e">
        <f t="shared" si="186"/>
        <v>#DIV/0!</v>
      </c>
      <c r="AD5892" s="153" t="e">
        <f t="shared" si="187"/>
        <v>#DIV/0!</v>
      </c>
      <c r="AE5892" s="207"/>
      <c r="AF5892" s="153"/>
      <c r="AG5892" s="159"/>
      <c r="AH5892" s="153"/>
      <c r="AI5892" s="161"/>
      <c r="AJ5892" s="153"/>
      <c r="AK5892" s="153"/>
      <c r="AL5892" s="207"/>
      <c r="AM5892" s="207"/>
      <c r="AN5892" s="207"/>
      <c r="AO5892" s="207"/>
      <c r="AP5892" s="147" t="s">
        <v>54</v>
      </c>
      <c r="AQ5892" s="147"/>
      <c r="AR5892" s="147"/>
      <c r="AS5892" s="209" t="s">
        <v>68</v>
      </c>
      <c r="AT5892" s="223" t="str">
        <f>MONTH(B5892)&amp;"/"&amp;YEAR(B5892)</f>
        <v>3/2026</v>
      </c>
      <c r="AU5892" s="223">
        <f>WEEKNUM(B5892)-WEEKNUM(EOMONTH(B5892,-1)+1)+1</f>
        <v>5</v>
      </c>
      <c r="AV5892" s="209" t="str">
        <f>MONTH(R5892)&amp;"/"&amp;YEAR(R5892)</f>
        <v>1/1900</v>
      </c>
      <c r="AW5892" s="209" t="e">
        <f>WEEKNUM(R5892)-WEEKNUM(EOMONTH(R5892,-1)+1)+1</f>
        <v>#NUM!</v>
      </c>
      <c r="AX5892" s="209">
        <f>IF(BB5892="S",IF(Q5892="1. Aceitou o programa",R5892-B5892,0),0)</f>
        <v>0</v>
      </c>
      <c r="AY5892" s="209">
        <f>IF(BB5892="S",IF(AND(S5892&lt;&gt;"",R5892&lt;&gt;""),S5892-R5892,0),0)</f>
        <v>0</v>
      </c>
      <c r="AZ5892" s="209">
        <f>IF(BB5892="S",IF(Q5892="1. Aceitou o programa",IF(OR(X5892="Não se Aplica",X5892=""),IF(OR(W5892="Não se Aplica",W5892=""),0,W5892-V5892),AVERAGE(X5892-W5892,W5892-V5892)),0),0)</f>
        <v>0</v>
      </c>
      <c r="BA5892" s="209">
        <f>IF(BB5892="S",IF(AND(Q5892="1. Aceitou o programa",AH5892="Realizada"),IFERROR(IF(AG5892="",0,AG5892-R5892),0),0),0)</f>
        <v>0</v>
      </c>
      <c r="BB5892" s="209" t="str">
        <f>_xlfn.XLOOKUP(U5892,'Lista Suspensa'!$AA$20:$AA$23,'Lista Suspensa'!$AB$20:$AB$23,"N/A")</f>
        <v>S</v>
      </c>
    </row>
    <row r="5893" spans="1:54" ht="12" customHeight="1">
      <c r="A5893" s="151" t="s">
        <v>54</v>
      </c>
      <c r="B5893" s="152">
        <v>46112</v>
      </c>
      <c r="C5893" s="153" t="s">
        <v>55</v>
      </c>
      <c r="D5893" s="153" t="s">
        <v>56</v>
      </c>
      <c r="E5893" s="244">
        <v>88127310</v>
      </c>
      <c r="F5893" s="144" t="s">
        <v>10181</v>
      </c>
      <c r="G5893" s="230"/>
      <c r="H5893" s="154">
        <v>24655</v>
      </c>
      <c r="I5893" s="153">
        <v>58</v>
      </c>
      <c r="J5893" s="148" t="s">
        <v>70</v>
      </c>
      <c r="K5893" s="153" t="s">
        <v>59</v>
      </c>
      <c r="L5893" s="153"/>
      <c r="M5893" s="153"/>
      <c r="N5893" s="153"/>
      <c r="O5893" s="155">
        <v>11989196798</v>
      </c>
      <c r="P5893" s="156" t="s">
        <v>60</v>
      </c>
      <c r="Q5893" s="157" t="s">
        <v>8211</v>
      </c>
      <c r="R5893" s="158"/>
      <c r="S5893" s="159"/>
      <c r="T5893" s="159" t="s">
        <v>6983</v>
      </c>
      <c r="U5893" s="159" t="s">
        <v>8212</v>
      </c>
      <c r="V5893" s="154">
        <v>46148</v>
      </c>
      <c r="W5893" s="154">
        <v>46155</v>
      </c>
      <c r="X5893" s="154"/>
      <c r="Y5893" s="160"/>
      <c r="Z5893" s="160"/>
      <c r="AA5893" s="153"/>
      <c r="AB5893" s="153"/>
      <c r="AC5893" s="182" t="e">
        <f t="shared" si="186"/>
        <v>#DIV/0!</v>
      </c>
      <c r="AD5893" s="153" t="e">
        <f t="shared" si="187"/>
        <v>#DIV/0!</v>
      </c>
      <c r="AE5893" s="207"/>
      <c r="AF5893" s="153"/>
      <c r="AG5893" s="159"/>
      <c r="AH5893" s="153"/>
      <c r="AI5893" s="161"/>
      <c r="AJ5893" s="153"/>
      <c r="AK5893" s="153"/>
      <c r="AL5893" s="207"/>
      <c r="AM5893" s="207"/>
      <c r="AN5893" s="207"/>
      <c r="AO5893" s="207"/>
      <c r="AP5893" s="147" t="s">
        <v>54</v>
      </c>
      <c r="AQ5893" s="147"/>
      <c r="AR5893" s="147"/>
      <c r="AS5893" s="209" t="s">
        <v>68</v>
      </c>
      <c r="AT5893" s="223" t="str">
        <f>MONTH(B5893)&amp;"/"&amp;YEAR(B5893)</f>
        <v>3/2026</v>
      </c>
      <c r="AU5893" s="223">
        <f>WEEKNUM(B5893)-WEEKNUM(EOMONTH(B5893,-1)+1)+1</f>
        <v>5</v>
      </c>
      <c r="AV5893" s="209" t="str">
        <f>MONTH(R5893)&amp;"/"&amp;YEAR(R5893)</f>
        <v>1/1900</v>
      </c>
      <c r="AW5893" s="209" t="e">
        <f>WEEKNUM(R5893)-WEEKNUM(EOMONTH(R5893,-1)+1)+1</f>
        <v>#NUM!</v>
      </c>
      <c r="AX5893" s="209">
        <f>IF(BB5893="S",IF(Q5893="1. Aceitou o programa",R5893-B5893,0),0)</f>
        <v>0</v>
      </c>
      <c r="AY5893" s="209">
        <f>IF(BB5893="S",IF(AND(S5893&lt;&gt;"",R5893&lt;&gt;""),S5893-R5893,0),0)</f>
        <v>0</v>
      </c>
      <c r="AZ5893" s="209">
        <f>IF(BB5893="S",IF(Q5893="1. Aceitou o programa",IF(OR(X5893="Não se Aplica",X5893=""),IF(OR(W5893="Não se Aplica",W5893=""),0,W5893-V5893),AVERAGE(X5893-W5893,W5893-V5893)),0),0)</f>
        <v>0</v>
      </c>
      <c r="BA5893" s="209">
        <f>IF(BB5893="S",IF(AND(Q5893="1. Aceitou o programa",AH5893="Realizada"),IFERROR(IF(AG5893="",0,AG5893-R5893),0),0),0)</f>
        <v>0</v>
      </c>
      <c r="BB5893" s="209" t="str">
        <f>_xlfn.XLOOKUP(U5893,'Lista Suspensa'!$AA$20:$AA$23,'Lista Suspensa'!$AB$20:$AB$23,"N/A")</f>
        <v>S</v>
      </c>
    </row>
    <row r="5894" spans="1:54" ht="12" customHeight="1">
      <c r="A5894" s="151" t="s">
        <v>54</v>
      </c>
      <c r="B5894" s="152">
        <v>46112</v>
      </c>
      <c r="C5894" s="153" t="s">
        <v>55</v>
      </c>
      <c r="D5894" s="153" t="s">
        <v>56</v>
      </c>
      <c r="E5894" s="244">
        <v>451887875</v>
      </c>
      <c r="F5894" s="144" t="s">
        <v>10182</v>
      </c>
      <c r="G5894" s="230"/>
      <c r="H5894" s="154">
        <v>24774</v>
      </c>
      <c r="I5894" s="153">
        <v>58</v>
      </c>
      <c r="J5894" s="148" t="s">
        <v>70</v>
      </c>
      <c r="K5894" s="153" t="s">
        <v>59</v>
      </c>
      <c r="L5894" s="153"/>
      <c r="M5894" s="153"/>
      <c r="N5894" s="153"/>
      <c r="O5894" s="155">
        <v>11981892093</v>
      </c>
      <c r="P5894" s="156" t="s">
        <v>60</v>
      </c>
      <c r="Q5894" s="157" t="s">
        <v>8211</v>
      </c>
      <c r="R5894" s="158"/>
      <c r="S5894" s="159"/>
      <c r="T5894" s="159" t="s">
        <v>6983</v>
      </c>
      <c r="U5894" s="159" t="s">
        <v>8212</v>
      </c>
      <c r="V5894" s="154">
        <v>46148</v>
      </c>
      <c r="W5894" s="154">
        <v>46155</v>
      </c>
      <c r="X5894" s="154"/>
      <c r="Y5894" s="160"/>
      <c r="Z5894" s="160"/>
      <c r="AA5894" s="153"/>
      <c r="AB5894" s="153"/>
      <c r="AC5894" s="182" t="e">
        <f t="shared" si="186"/>
        <v>#DIV/0!</v>
      </c>
      <c r="AD5894" s="153" t="e">
        <f t="shared" si="187"/>
        <v>#DIV/0!</v>
      </c>
      <c r="AE5894" s="207"/>
      <c r="AF5894" s="153"/>
      <c r="AG5894" s="159"/>
      <c r="AH5894" s="153"/>
      <c r="AI5894" s="161"/>
      <c r="AJ5894" s="153"/>
      <c r="AK5894" s="153"/>
      <c r="AL5894" s="207"/>
      <c r="AM5894" s="207"/>
      <c r="AN5894" s="207"/>
      <c r="AO5894" s="207"/>
      <c r="AP5894" s="147" t="s">
        <v>54</v>
      </c>
      <c r="AQ5894" s="147"/>
      <c r="AR5894" s="147"/>
      <c r="AS5894" s="209" t="s">
        <v>68</v>
      </c>
      <c r="AT5894" s="223" t="str">
        <f>MONTH(B5894)&amp;"/"&amp;YEAR(B5894)</f>
        <v>3/2026</v>
      </c>
      <c r="AU5894" s="223">
        <f>WEEKNUM(B5894)-WEEKNUM(EOMONTH(B5894,-1)+1)+1</f>
        <v>5</v>
      </c>
      <c r="AV5894" s="209" t="str">
        <f>MONTH(R5894)&amp;"/"&amp;YEAR(R5894)</f>
        <v>1/1900</v>
      </c>
      <c r="AW5894" s="209" t="e">
        <f>WEEKNUM(R5894)-WEEKNUM(EOMONTH(R5894,-1)+1)+1</f>
        <v>#NUM!</v>
      </c>
      <c r="AX5894" s="209">
        <f>IF(BB5894="S",IF(Q5894="1. Aceitou o programa",R5894-B5894,0),0)</f>
        <v>0</v>
      </c>
      <c r="AY5894" s="209">
        <f>IF(BB5894="S",IF(AND(S5894&lt;&gt;"",R5894&lt;&gt;""),S5894-R5894,0),0)</f>
        <v>0</v>
      </c>
      <c r="AZ5894" s="209">
        <f>IF(BB5894="S",IF(Q5894="1. Aceitou o programa",IF(OR(X5894="Não se Aplica",X5894=""),IF(OR(W5894="Não se Aplica",W5894=""),0,W5894-V5894),AVERAGE(X5894-W5894,W5894-V5894)),0),0)</f>
        <v>0</v>
      </c>
      <c r="BA5894" s="209">
        <f>IF(BB5894="S",IF(AND(Q5894="1. Aceitou o programa",AH5894="Realizada"),IFERROR(IF(AG5894="",0,AG5894-R5894),0),0),0)</f>
        <v>0</v>
      </c>
      <c r="BB5894" s="209" t="str">
        <f>_xlfn.XLOOKUP(U5894,'Lista Suspensa'!$AA$20:$AA$23,'Lista Suspensa'!$AB$20:$AB$23,"N/A")</f>
        <v>S</v>
      </c>
    </row>
    <row r="5895" spans="1:54" ht="12" customHeight="1">
      <c r="A5895" s="151" t="s">
        <v>54</v>
      </c>
      <c r="B5895" s="152">
        <v>46112</v>
      </c>
      <c r="C5895" s="153" t="s">
        <v>55</v>
      </c>
      <c r="D5895" s="153" t="s">
        <v>56</v>
      </c>
      <c r="E5895" s="244">
        <v>94579793</v>
      </c>
      <c r="F5895" s="144" t="s">
        <v>10183</v>
      </c>
      <c r="G5895" s="230"/>
      <c r="H5895" s="154">
        <v>24788</v>
      </c>
      <c r="I5895" s="153">
        <v>58</v>
      </c>
      <c r="J5895" s="148" t="s">
        <v>70</v>
      </c>
      <c r="K5895" s="153" t="s">
        <v>59</v>
      </c>
      <c r="L5895" s="153"/>
      <c r="M5895" s="153"/>
      <c r="N5895" s="153"/>
      <c r="O5895" s="155">
        <v>11995579616</v>
      </c>
      <c r="P5895" s="156" t="s">
        <v>60</v>
      </c>
      <c r="Q5895" s="157" t="s">
        <v>8211</v>
      </c>
      <c r="R5895" s="158"/>
      <c r="S5895" s="159"/>
      <c r="T5895" s="159" t="s">
        <v>6983</v>
      </c>
      <c r="U5895" s="159" t="s">
        <v>8212</v>
      </c>
      <c r="V5895" s="154">
        <v>46148</v>
      </c>
      <c r="W5895" s="154">
        <v>46155</v>
      </c>
      <c r="X5895" s="154"/>
      <c r="Y5895" s="160"/>
      <c r="Z5895" s="160"/>
      <c r="AA5895" s="153"/>
      <c r="AB5895" s="153"/>
      <c r="AC5895" s="182" t="e">
        <f t="shared" si="186"/>
        <v>#DIV/0!</v>
      </c>
      <c r="AD5895" s="153" t="e">
        <f t="shared" si="187"/>
        <v>#DIV/0!</v>
      </c>
      <c r="AE5895" s="207"/>
      <c r="AF5895" s="153"/>
      <c r="AG5895" s="159"/>
      <c r="AH5895" s="153"/>
      <c r="AI5895" s="161"/>
      <c r="AJ5895" s="153"/>
      <c r="AK5895" s="153"/>
      <c r="AL5895" s="207"/>
      <c r="AM5895" s="207"/>
      <c r="AN5895" s="207"/>
      <c r="AO5895" s="207"/>
      <c r="AP5895" s="147" t="s">
        <v>54</v>
      </c>
      <c r="AQ5895" s="147"/>
      <c r="AR5895" s="147"/>
      <c r="AS5895" s="209" t="s">
        <v>68</v>
      </c>
      <c r="AT5895" s="223" t="str">
        <f>MONTH(B5895)&amp;"/"&amp;YEAR(B5895)</f>
        <v>3/2026</v>
      </c>
      <c r="AU5895" s="223">
        <f>WEEKNUM(B5895)-WEEKNUM(EOMONTH(B5895,-1)+1)+1</f>
        <v>5</v>
      </c>
      <c r="AV5895" s="209" t="str">
        <f>MONTH(R5895)&amp;"/"&amp;YEAR(R5895)</f>
        <v>1/1900</v>
      </c>
      <c r="AW5895" s="209" t="e">
        <f>WEEKNUM(R5895)-WEEKNUM(EOMONTH(R5895,-1)+1)+1</f>
        <v>#NUM!</v>
      </c>
      <c r="AX5895" s="209">
        <f>IF(BB5895="S",IF(Q5895="1. Aceitou o programa",R5895-B5895,0),0)</f>
        <v>0</v>
      </c>
      <c r="AY5895" s="209">
        <f>IF(BB5895="S",IF(AND(S5895&lt;&gt;"",R5895&lt;&gt;""),S5895-R5895,0),0)</f>
        <v>0</v>
      </c>
      <c r="AZ5895" s="209">
        <f>IF(BB5895="S",IF(Q5895="1. Aceitou o programa",IF(OR(X5895="Não se Aplica",X5895=""),IF(OR(W5895="Não se Aplica",W5895=""),0,W5895-V5895),AVERAGE(X5895-W5895,W5895-V5895)),0),0)</f>
        <v>0</v>
      </c>
      <c r="BA5895" s="209">
        <f>IF(BB5895="S",IF(AND(Q5895="1. Aceitou o programa",AH5895="Realizada"),IFERROR(IF(AG5895="",0,AG5895-R5895),0),0),0)</f>
        <v>0</v>
      </c>
      <c r="BB5895" s="209" t="str">
        <f>_xlfn.XLOOKUP(U5895,'Lista Suspensa'!$AA$20:$AA$23,'Lista Suspensa'!$AB$20:$AB$23,"N/A")</f>
        <v>S</v>
      </c>
    </row>
    <row r="5896" spans="1:54" ht="12" customHeight="1">
      <c r="A5896" s="151" t="s">
        <v>54</v>
      </c>
      <c r="B5896" s="152">
        <v>46112</v>
      </c>
      <c r="C5896" s="153" t="s">
        <v>55</v>
      </c>
      <c r="D5896" s="153" t="s">
        <v>56</v>
      </c>
      <c r="E5896" s="244">
        <v>85729946</v>
      </c>
      <c r="F5896" s="144" t="s">
        <v>10184</v>
      </c>
      <c r="G5896" s="230"/>
      <c r="H5896" s="154">
        <v>24899</v>
      </c>
      <c r="I5896" s="153">
        <v>58</v>
      </c>
      <c r="J5896" s="148" t="s">
        <v>70</v>
      </c>
      <c r="K5896" s="153" t="s">
        <v>59</v>
      </c>
      <c r="L5896" s="153"/>
      <c r="M5896" s="153"/>
      <c r="N5896" s="153"/>
      <c r="O5896" s="155">
        <v>11973967073</v>
      </c>
      <c r="P5896" s="156" t="s">
        <v>60</v>
      </c>
      <c r="Q5896" s="157" t="s">
        <v>8211</v>
      </c>
      <c r="R5896" s="158"/>
      <c r="S5896" s="159"/>
      <c r="T5896" s="159" t="s">
        <v>6983</v>
      </c>
      <c r="U5896" s="159" t="s">
        <v>8212</v>
      </c>
      <c r="V5896" s="154">
        <v>46148</v>
      </c>
      <c r="W5896" s="154">
        <v>46155</v>
      </c>
      <c r="X5896" s="154"/>
      <c r="Y5896" s="160"/>
      <c r="Z5896" s="160"/>
      <c r="AA5896" s="153"/>
      <c r="AB5896" s="153"/>
      <c r="AC5896" s="182" t="e">
        <f t="shared" si="186"/>
        <v>#DIV/0!</v>
      </c>
      <c r="AD5896" s="153" t="e">
        <f t="shared" si="187"/>
        <v>#DIV/0!</v>
      </c>
      <c r="AE5896" s="207"/>
      <c r="AF5896" s="153"/>
      <c r="AG5896" s="159"/>
      <c r="AH5896" s="153"/>
      <c r="AI5896" s="161"/>
      <c r="AJ5896" s="153"/>
      <c r="AK5896" s="153"/>
      <c r="AL5896" s="207"/>
      <c r="AM5896" s="207"/>
      <c r="AN5896" s="207"/>
      <c r="AO5896" s="207"/>
      <c r="AP5896" s="147" t="s">
        <v>54</v>
      </c>
      <c r="AQ5896" s="147"/>
      <c r="AR5896" s="147"/>
      <c r="AS5896" s="209" t="s">
        <v>68</v>
      </c>
      <c r="AT5896" s="223" t="str">
        <f>MONTH(B5896)&amp;"/"&amp;YEAR(B5896)</f>
        <v>3/2026</v>
      </c>
      <c r="AU5896" s="223">
        <f>WEEKNUM(B5896)-WEEKNUM(EOMONTH(B5896,-1)+1)+1</f>
        <v>5</v>
      </c>
      <c r="AV5896" s="209" t="str">
        <f>MONTH(R5896)&amp;"/"&amp;YEAR(R5896)</f>
        <v>1/1900</v>
      </c>
      <c r="AW5896" s="209" t="e">
        <f>WEEKNUM(R5896)-WEEKNUM(EOMONTH(R5896,-1)+1)+1</f>
        <v>#NUM!</v>
      </c>
      <c r="AX5896" s="209">
        <f>IF(BB5896="S",IF(Q5896="1. Aceitou o programa",R5896-B5896,0),0)</f>
        <v>0</v>
      </c>
      <c r="AY5896" s="209">
        <f>IF(BB5896="S",IF(AND(S5896&lt;&gt;"",R5896&lt;&gt;""),S5896-R5896,0),0)</f>
        <v>0</v>
      </c>
      <c r="AZ5896" s="209">
        <f>IF(BB5896="S",IF(Q5896="1. Aceitou o programa",IF(OR(X5896="Não se Aplica",X5896=""),IF(OR(W5896="Não se Aplica",W5896=""),0,W5896-V5896),AVERAGE(X5896-W5896,W5896-V5896)),0),0)</f>
        <v>0</v>
      </c>
      <c r="BA5896" s="209">
        <f>IF(BB5896="S",IF(AND(Q5896="1. Aceitou o programa",AH5896="Realizada"),IFERROR(IF(AG5896="",0,AG5896-R5896),0),0),0)</f>
        <v>0</v>
      </c>
      <c r="BB5896" s="209" t="str">
        <f>_xlfn.XLOOKUP(U5896,'Lista Suspensa'!$AA$20:$AA$23,'Lista Suspensa'!$AB$20:$AB$23,"N/A")</f>
        <v>S</v>
      </c>
    </row>
    <row r="5897" spans="1:54" ht="12" customHeight="1">
      <c r="A5897" s="151" t="s">
        <v>54</v>
      </c>
      <c r="B5897" s="152">
        <v>46112</v>
      </c>
      <c r="C5897" s="153" t="s">
        <v>55</v>
      </c>
      <c r="D5897" s="153" t="s">
        <v>56</v>
      </c>
      <c r="E5897" s="244">
        <v>84602664</v>
      </c>
      <c r="F5897" s="144" t="s">
        <v>10185</v>
      </c>
      <c r="G5897" s="230"/>
      <c r="H5897" s="154">
        <v>24965</v>
      </c>
      <c r="I5897" s="153">
        <v>58</v>
      </c>
      <c r="J5897" s="148" t="s">
        <v>70</v>
      </c>
      <c r="K5897" s="153" t="s">
        <v>59</v>
      </c>
      <c r="L5897" s="153"/>
      <c r="M5897" s="153"/>
      <c r="N5897" s="153"/>
      <c r="O5897" s="155">
        <v>11993457827</v>
      </c>
      <c r="P5897" s="156" t="s">
        <v>60</v>
      </c>
      <c r="Q5897" s="157" t="s">
        <v>8211</v>
      </c>
      <c r="R5897" s="158"/>
      <c r="S5897" s="159"/>
      <c r="T5897" s="159" t="s">
        <v>6983</v>
      </c>
      <c r="U5897" s="159" t="s">
        <v>8212</v>
      </c>
      <c r="V5897" s="154">
        <v>46148</v>
      </c>
      <c r="W5897" s="154">
        <v>46155</v>
      </c>
      <c r="X5897" s="154"/>
      <c r="Y5897" s="160"/>
      <c r="Z5897" s="160"/>
      <c r="AA5897" s="153"/>
      <c r="AB5897" s="153"/>
      <c r="AC5897" s="182" t="e">
        <f t="shared" si="186"/>
        <v>#DIV/0!</v>
      </c>
      <c r="AD5897" s="153" t="e">
        <f t="shared" si="187"/>
        <v>#DIV/0!</v>
      </c>
      <c r="AE5897" s="207"/>
      <c r="AF5897" s="153"/>
      <c r="AG5897" s="159"/>
      <c r="AH5897" s="153"/>
      <c r="AI5897" s="161"/>
      <c r="AJ5897" s="153"/>
      <c r="AK5897" s="153"/>
      <c r="AL5897" s="207"/>
      <c r="AM5897" s="207"/>
      <c r="AN5897" s="207"/>
      <c r="AO5897" s="207"/>
      <c r="AP5897" s="147" t="s">
        <v>54</v>
      </c>
      <c r="AQ5897" s="147"/>
      <c r="AR5897" s="147"/>
      <c r="AS5897" s="209" t="s">
        <v>68</v>
      </c>
      <c r="AT5897" s="223" t="str">
        <f>MONTH(B5897)&amp;"/"&amp;YEAR(B5897)</f>
        <v>3/2026</v>
      </c>
      <c r="AU5897" s="223">
        <f>WEEKNUM(B5897)-WEEKNUM(EOMONTH(B5897,-1)+1)+1</f>
        <v>5</v>
      </c>
      <c r="AV5897" s="209" t="str">
        <f>MONTH(R5897)&amp;"/"&amp;YEAR(R5897)</f>
        <v>1/1900</v>
      </c>
      <c r="AW5897" s="209" t="e">
        <f>WEEKNUM(R5897)-WEEKNUM(EOMONTH(R5897,-1)+1)+1</f>
        <v>#NUM!</v>
      </c>
      <c r="AX5897" s="209">
        <f>IF(BB5897="S",IF(Q5897="1. Aceitou o programa",R5897-B5897,0),0)</f>
        <v>0</v>
      </c>
      <c r="AY5897" s="209">
        <f>IF(BB5897="S",IF(AND(S5897&lt;&gt;"",R5897&lt;&gt;""),S5897-R5897,0),0)</f>
        <v>0</v>
      </c>
      <c r="AZ5897" s="209">
        <f>IF(BB5897="S",IF(Q5897="1. Aceitou o programa",IF(OR(X5897="Não se Aplica",X5897=""),IF(OR(W5897="Não se Aplica",W5897=""),0,W5897-V5897),AVERAGE(X5897-W5897,W5897-V5897)),0),0)</f>
        <v>0</v>
      </c>
      <c r="BA5897" s="209">
        <f>IF(BB5897="S",IF(AND(Q5897="1. Aceitou o programa",AH5897="Realizada"),IFERROR(IF(AG5897="",0,AG5897-R5897),0),0),0)</f>
        <v>0</v>
      </c>
      <c r="BB5897" s="209" t="str">
        <f>_xlfn.XLOOKUP(U5897,'Lista Suspensa'!$AA$20:$AA$23,'Lista Suspensa'!$AB$20:$AB$23,"N/A")</f>
        <v>S</v>
      </c>
    </row>
    <row r="5898" spans="1:54" ht="12" customHeight="1">
      <c r="A5898" s="151" t="s">
        <v>54</v>
      </c>
      <c r="B5898" s="152">
        <v>46112</v>
      </c>
      <c r="C5898" s="153" t="s">
        <v>55</v>
      </c>
      <c r="D5898" s="153" t="s">
        <v>56</v>
      </c>
      <c r="E5898" s="244">
        <v>94356320</v>
      </c>
      <c r="F5898" s="144" t="s">
        <v>10186</v>
      </c>
      <c r="G5898" s="230"/>
      <c r="H5898" s="154">
        <v>24975</v>
      </c>
      <c r="I5898" s="153">
        <v>58</v>
      </c>
      <c r="J5898" s="148" t="s">
        <v>70</v>
      </c>
      <c r="K5898" s="153" t="s">
        <v>59</v>
      </c>
      <c r="L5898" s="153"/>
      <c r="M5898" s="153"/>
      <c r="N5898" s="153"/>
      <c r="O5898" s="155">
        <v>11998920603</v>
      </c>
      <c r="P5898" s="156" t="s">
        <v>60</v>
      </c>
      <c r="Q5898" s="157" t="s">
        <v>8211</v>
      </c>
      <c r="R5898" s="158"/>
      <c r="S5898" s="159"/>
      <c r="T5898" s="159" t="s">
        <v>6983</v>
      </c>
      <c r="U5898" s="159" t="s">
        <v>8212</v>
      </c>
      <c r="V5898" s="154">
        <v>46148</v>
      </c>
      <c r="W5898" s="154">
        <v>46155</v>
      </c>
      <c r="X5898" s="154"/>
      <c r="Y5898" s="160"/>
      <c r="Z5898" s="160"/>
      <c r="AA5898" s="153"/>
      <c r="AB5898" s="153"/>
      <c r="AC5898" s="182" t="e">
        <f t="shared" si="186"/>
        <v>#DIV/0!</v>
      </c>
      <c r="AD5898" s="153" t="e">
        <f t="shared" si="187"/>
        <v>#DIV/0!</v>
      </c>
      <c r="AE5898" s="207"/>
      <c r="AF5898" s="153"/>
      <c r="AG5898" s="159"/>
      <c r="AH5898" s="153"/>
      <c r="AI5898" s="161"/>
      <c r="AJ5898" s="153"/>
      <c r="AK5898" s="153"/>
      <c r="AL5898" s="207"/>
      <c r="AM5898" s="207"/>
      <c r="AN5898" s="207"/>
      <c r="AO5898" s="207"/>
      <c r="AP5898" s="147" t="s">
        <v>54</v>
      </c>
      <c r="AQ5898" s="147"/>
      <c r="AR5898" s="147"/>
      <c r="AS5898" s="209" t="s">
        <v>68</v>
      </c>
      <c r="AT5898" s="223" t="str">
        <f>MONTH(B5898)&amp;"/"&amp;YEAR(B5898)</f>
        <v>3/2026</v>
      </c>
      <c r="AU5898" s="223">
        <f>WEEKNUM(B5898)-WEEKNUM(EOMONTH(B5898,-1)+1)+1</f>
        <v>5</v>
      </c>
      <c r="AV5898" s="209" t="str">
        <f>MONTH(R5898)&amp;"/"&amp;YEAR(R5898)</f>
        <v>1/1900</v>
      </c>
      <c r="AW5898" s="209" t="e">
        <f>WEEKNUM(R5898)-WEEKNUM(EOMONTH(R5898,-1)+1)+1</f>
        <v>#NUM!</v>
      </c>
      <c r="AX5898" s="209">
        <f>IF(BB5898="S",IF(Q5898="1. Aceitou o programa",R5898-B5898,0),0)</f>
        <v>0</v>
      </c>
      <c r="AY5898" s="209">
        <f>IF(BB5898="S",IF(AND(S5898&lt;&gt;"",R5898&lt;&gt;""),S5898-R5898,0),0)</f>
        <v>0</v>
      </c>
      <c r="AZ5898" s="209">
        <f>IF(BB5898="S",IF(Q5898="1. Aceitou o programa",IF(OR(X5898="Não se Aplica",X5898=""),IF(OR(W5898="Não se Aplica",W5898=""),0,W5898-V5898),AVERAGE(X5898-W5898,W5898-V5898)),0),0)</f>
        <v>0</v>
      </c>
      <c r="BA5898" s="209">
        <f>IF(BB5898="S",IF(AND(Q5898="1. Aceitou o programa",AH5898="Realizada"),IFERROR(IF(AG5898="",0,AG5898-R5898),0),0),0)</f>
        <v>0</v>
      </c>
      <c r="BB5898" s="209" t="str">
        <f>_xlfn.XLOOKUP(U5898,'Lista Suspensa'!$AA$20:$AA$23,'Lista Suspensa'!$AB$20:$AB$23,"N/A")</f>
        <v>S</v>
      </c>
    </row>
    <row r="5899" spans="1:54" ht="12" customHeight="1">
      <c r="A5899" s="151" t="s">
        <v>54</v>
      </c>
      <c r="B5899" s="152">
        <v>46112</v>
      </c>
      <c r="C5899" s="153" t="s">
        <v>55</v>
      </c>
      <c r="D5899" s="153" t="s">
        <v>56</v>
      </c>
      <c r="E5899" s="244">
        <v>803215126</v>
      </c>
      <c r="F5899" s="144" t="s">
        <v>10187</v>
      </c>
      <c r="G5899" s="230"/>
      <c r="H5899" s="154">
        <v>25091</v>
      </c>
      <c r="I5899" s="153">
        <v>57</v>
      </c>
      <c r="J5899" s="148" t="s">
        <v>70</v>
      </c>
      <c r="K5899" s="153" t="s">
        <v>59</v>
      </c>
      <c r="L5899" s="153"/>
      <c r="M5899" s="153"/>
      <c r="N5899" s="153"/>
      <c r="O5899" s="155">
        <v>11979654467</v>
      </c>
      <c r="P5899" s="156" t="s">
        <v>60</v>
      </c>
      <c r="Q5899" s="157" t="s">
        <v>8211</v>
      </c>
      <c r="R5899" s="158"/>
      <c r="S5899" s="159"/>
      <c r="T5899" s="159" t="s">
        <v>6983</v>
      </c>
      <c r="U5899" s="159" t="s">
        <v>8212</v>
      </c>
      <c r="V5899" s="154">
        <v>46148</v>
      </c>
      <c r="W5899" s="154">
        <v>46155</v>
      </c>
      <c r="X5899" s="154"/>
      <c r="Y5899" s="160"/>
      <c r="Z5899" s="160"/>
      <c r="AA5899" s="153"/>
      <c r="AB5899" s="153"/>
      <c r="AC5899" s="182" t="e">
        <f t="shared" si="186"/>
        <v>#DIV/0!</v>
      </c>
      <c r="AD5899" s="153" t="e">
        <f t="shared" si="187"/>
        <v>#DIV/0!</v>
      </c>
      <c r="AE5899" s="207"/>
      <c r="AF5899" s="153"/>
      <c r="AG5899" s="159"/>
      <c r="AH5899" s="153"/>
      <c r="AI5899" s="161"/>
      <c r="AJ5899" s="153"/>
      <c r="AK5899" s="153"/>
      <c r="AL5899" s="207"/>
      <c r="AM5899" s="207"/>
      <c r="AN5899" s="207"/>
      <c r="AO5899" s="207"/>
      <c r="AP5899" s="147" t="s">
        <v>54</v>
      </c>
      <c r="AQ5899" s="147"/>
      <c r="AR5899" s="147"/>
      <c r="AS5899" s="209" t="s">
        <v>68</v>
      </c>
      <c r="AT5899" s="223" t="str">
        <f>MONTH(B5899)&amp;"/"&amp;YEAR(B5899)</f>
        <v>3/2026</v>
      </c>
      <c r="AU5899" s="223">
        <f>WEEKNUM(B5899)-WEEKNUM(EOMONTH(B5899,-1)+1)+1</f>
        <v>5</v>
      </c>
      <c r="AV5899" s="209" t="str">
        <f>MONTH(R5899)&amp;"/"&amp;YEAR(R5899)</f>
        <v>1/1900</v>
      </c>
      <c r="AW5899" s="209" t="e">
        <f>WEEKNUM(R5899)-WEEKNUM(EOMONTH(R5899,-1)+1)+1</f>
        <v>#NUM!</v>
      </c>
      <c r="AX5899" s="209">
        <f>IF(BB5899="S",IF(Q5899="1. Aceitou o programa",R5899-B5899,0),0)</f>
        <v>0</v>
      </c>
      <c r="AY5899" s="209">
        <f>IF(BB5899="S",IF(AND(S5899&lt;&gt;"",R5899&lt;&gt;""),S5899-R5899,0),0)</f>
        <v>0</v>
      </c>
      <c r="AZ5899" s="209">
        <f>IF(BB5899="S",IF(Q5899="1. Aceitou o programa",IF(OR(X5899="Não se Aplica",X5899=""),IF(OR(W5899="Não se Aplica",W5899=""),0,W5899-V5899),AVERAGE(X5899-W5899,W5899-V5899)),0),0)</f>
        <v>0</v>
      </c>
      <c r="BA5899" s="209">
        <f>IF(BB5899="S",IF(AND(Q5899="1. Aceitou o programa",AH5899="Realizada"),IFERROR(IF(AG5899="",0,AG5899-R5899),0),0),0)</f>
        <v>0</v>
      </c>
      <c r="BB5899" s="209" t="str">
        <f>_xlfn.XLOOKUP(U5899,'Lista Suspensa'!$AA$20:$AA$23,'Lista Suspensa'!$AB$20:$AB$23,"N/A")</f>
        <v>S</v>
      </c>
    </row>
    <row r="5900" spans="1:54" ht="12" customHeight="1">
      <c r="A5900" s="151" t="s">
        <v>54</v>
      </c>
      <c r="B5900" s="152">
        <v>46112</v>
      </c>
      <c r="C5900" s="153" t="s">
        <v>55</v>
      </c>
      <c r="D5900" s="153" t="s">
        <v>56</v>
      </c>
      <c r="E5900" s="244">
        <v>86395634</v>
      </c>
      <c r="F5900" s="144" t="s">
        <v>10188</v>
      </c>
      <c r="G5900" s="230"/>
      <c r="H5900" s="154">
        <v>25291</v>
      </c>
      <c r="I5900" s="153">
        <v>57</v>
      </c>
      <c r="J5900" s="148" t="s">
        <v>70</v>
      </c>
      <c r="K5900" s="153" t="s">
        <v>59</v>
      </c>
      <c r="L5900" s="153"/>
      <c r="M5900" s="153"/>
      <c r="N5900" s="153"/>
      <c r="O5900" s="155">
        <v>11987822284</v>
      </c>
      <c r="P5900" s="156" t="s">
        <v>60</v>
      </c>
      <c r="Q5900" s="157" t="s">
        <v>8211</v>
      </c>
      <c r="R5900" s="158"/>
      <c r="S5900" s="159"/>
      <c r="T5900" s="159" t="s">
        <v>6983</v>
      </c>
      <c r="U5900" s="159" t="s">
        <v>8212</v>
      </c>
      <c r="V5900" s="154">
        <v>46148</v>
      </c>
      <c r="W5900" s="154">
        <v>46155</v>
      </c>
      <c r="X5900" s="154"/>
      <c r="Y5900" s="160"/>
      <c r="Z5900" s="160"/>
      <c r="AA5900" s="153"/>
      <c r="AB5900" s="153"/>
      <c r="AC5900" s="182" t="e">
        <f t="shared" si="186"/>
        <v>#DIV/0!</v>
      </c>
      <c r="AD5900" s="153" t="e">
        <f t="shared" si="187"/>
        <v>#DIV/0!</v>
      </c>
      <c r="AE5900" s="207"/>
      <c r="AF5900" s="153"/>
      <c r="AG5900" s="159"/>
      <c r="AH5900" s="153"/>
      <c r="AI5900" s="161"/>
      <c r="AJ5900" s="153"/>
      <c r="AK5900" s="153"/>
      <c r="AL5900" s="207"/>
      <c r="AM5900" s="207"/>
      <c r="AN5900" s="207"/>
      <c r="AO5900" s="207"/>
      <c r="AP5900" s="147" t="s">
        <v>54</v>
      </c>
      <c r="AQ5900" s="147"/>
      <c r="AR5900" s="147"/>
      <c r="AS5900" s="209" t="s">
        <v>68</v>
      </c>
      <c r="AT5900" s="223" t="str">
        <f>MONTH(B5900)&amp;"/"&amp;YEAR(B5900)</f>
        <v>3/2026</v>
      </c>
      <c r="AU5900" s="223">
        <f>WEEKNUM(B5900)-WEEKNUM(EOMONTH(B5900,-1)+1)+1</f>
        <v>5</v>
      </c>
      <c r="AV5900" s="209" t="str">
        <f>MONTH(R5900)&amp;"/"&amp;YEAR(R5900)</f>
        <v>1/1900</v>
      </c>
      <c r="AW5900" s="209" t="e">
        <f>WEEKNUM(R5900)-WEEKNUM(EOMONTH(R5900,-1)+1)+1</f>
        <v>#NUM!</v>
      </c>
      <c r="AX5900" s="209">
        <f>IF(BB5900="S",IF(Q5900="1. Aceitou o programa",R5900-B5900,0),0)</f>
        <v>0</v>
      </c>
      <c r="AY5900" s="209">
        <f>IF(BB5900="S",IF(AND(S5900&lt;&gt;"",R5900&lt;&gt;""),S5900-R5900,0),0)</f>
        <v>0</v>
      </c>
      <c r="AZ5900" s="209">
        <f>IF(BB5900="S",IF(Q5900="1. Aceitou o programa",IF(OR(X5900="Não se Aplica",X5900=""),IF(OR(W5900="Não se Aplica",W5900=""),0,W5900-V5900),AVERAGE(X5900-W5900,W5900-V5900)),0),0)</f>
        <v>0</v>
      </c>
      <c r="BA5900" s="209">
        <f>IF(BB5900="S",IF(AND(Q5900="1. Aceitou o programa",AH5900="Realizada"),IFERROR(IF(AG5900="",0,AG5900-R5900),0),0),0)</f>
        <v>0</v>
      </c>
      <c r="BB5900" s="209" t="str">
        <f>_xlfn.XLOOKUP(U5900,'Lista Suspensa'!$AA$20:$AA$23,'Lista Suspensa'!$AB$20:$AB$23,"N/A")</f>
        <v>S</v>
      </c>
    </row>
    <row r="5901" spans="1:54" ht="12" customHeight="1">
      <c r="A5901" s="151" t="s">
        <v>54</v>
      </c>
      <c r="B5901" s="152">
        <v>46112</v>
      </c>
      <c r="C5901" s="153" t="s">
        <v>55</v>
      </c>
      <c r="D5901" s="153" t="s">
        <v>56</v>
      </c>
      <c r="E5901" s="244">
        <v>89118580</v>
      </c>
      <c r="F5901" s="144" t="s">
        <v>10189</v>
      </c>
      <c r="G5901" s="230"/>
      <c r="H5901" s="154">
        <v>25406</v>
      </c>
      <c r="I5901" s="153">
        <v>56</v>
      </c>
      <c r="J5901" s="148" t="s">
        <v>70</v>
      </c>
      <c r="K5901" s="153" t="s">
        <v>59</v>
      </c>
      <c r="L5901" s="153"/>
      <c r="M5901" s="153"/>
      <c r="N5901" s="153"/>
      <c r="O5901" s="155">
        <v>11984713026</v>
      </c>
      <c r="P5901" s="156" t="s">
        <v>60</v>
      </c>
      <c r="Q5901" s="157" t="s">
        <v>8211</v>
      </c>
      <c r="R5901" s="158"/>
      <c r="S5901" s="159"/>
      <c r="T5901" s="159" t="s">
        <v>6983</v>
      </c>
      <c r="U5901" s="159" t="s">
        <v>8212</v>
      </c>
      <c r="V5901" s="154">
        <v>46148</v>
      </c>
      <c r="W5901" s="154">
        <v>46155</v>
      </c>
      <c r="X5901" s="154"/>
      <c r="Y5901" s="160"/>
      <c r="Z5901" s="160"/>
      <c r="AA5901" s="153"/>
      <c r="AB5901" s="153"/>
      <c r="AC5901" s="182" t="e">
        <f t="shared" si="186"/>
        <v>#DIV/0!</v>
      </c>
      <c r="AD5901" s="153" t="e">
        <f t="shared" si="187"/>
        <v>#DIV/0!</v>
      </c>
      <c r="AE5901" s="207"/>
      <c r="AF5901" s="153"/>
      <c r="AG5901" s="159"/>
      <c r="AH5901" s="153"/>
      <c r="AI5901" s="161"/>
      <c r="AJ5901" s="153"/>
      <c r="AK5901" s="153"/>
      <c r="AL5901" s="207"/>
      <c r="AM5901" s="207"/>
      <c r="AN5901" s="207"/>
      <c r="AO5901" s="207"/>
      <c r="AP5901" s="147" t="s">
        <v>54</v>
      </c>
      <c r="AQ5901" s="147"/>
      <c r="AR5901" s="147"/>
      <c r="AS5901" s="209" t="s">
        <v>68</v>
      </c>
      <c r="AT5901" s="223" t="str">
        <f>MONTH(B5901)&amp;"/"&amp;YEAR(B5901)</f>
        <v>3/2026</v>
      </c>
      <c r="AU5901" s="223">
        <f>WEEKNUM(B5901)-WEEKNUM(EOMONTH(B5901,-1)+1)+1</f>
        <v>5</v>
      </c>
      <c r="AV5901" s="209" t="str">
        <f>MONTH(R5901)&amp;"/"&amp;YEAR(R5901)</f>
        <v>1/1900</v>
      </c>
      <c r="AW5901" s="209" t="e">
        <f>WEEKNUM(R5901)-WEEKNUM(EOMONTH(R5901,-1)+1)+1</f>
        <v>#NUM!</v>
      </c>
      <c r="AX5901" s="209">
        <f>IF(BB5901="S",IF(Q5901="1. Aceitou o programa",R5901-B5901,0),0)</f>
        <v>0</v>
      </c>
      <c r="AY5901" s="209">
        <f>IF(BB5901="S",IF(AND(S5901&lt;&gt;"",R5901&lt;&gt;""),S5901-R5901,0),0)</f>
        <v>0</v>
      </c>
      <c r="AZ5901" s="209">
        <f>IF(BB5901="S",IF(Q5901="1. Aceitou o programa",IF(OR(X5901="Não se Aplica",X5901=""),IF(OR(W5901="Não se Aplica",W5901=""),0,W5901-V5901),AVERAGE(X5901-W5901,W5901-V5901)),0),0)</f>
        <v>0</v>
      </c>
      <c r="BA5901" s="209">
        <f>IF(BB5901="S",IF(AND(Q5901="1. Aceitou o programa",AH5901="Realizada"),IFERROR(IF(AG5901="",0,AG5901-R5901),0),0),0)</f>
        <v>0</v>
      </c>
      <c r="BB5901" s="209" t="str">
        <f>_xlfn.XLOOKUP(U5901,'Lista Suspensa'!$AA$20:$AA$23,'Lista Suspensa'!$AB$20:$AB$23,"N/A")</f>
        <v>S</v>
      </c>
    </row>
    <row r="5902" spans="1:54" ht="12" customHeight="1">
      <c r="A5902" s="151" t="s">
        <v>54</v>
      </c>
      <c r="B5902" s="152">
        <v>46112</v>
      </c>
      <c r="C5902" s="153" t="s">
        <v>55</v>
      </c>
      <c r="D5902" s="153" t="s">
        <v>56</v>
      </c>
      <c r="E5902" s="244">
        <v>82377618</v>
      </c>
      <c r="F5902" s="144" t="s">
        <v>10190</v>
      </c>
      <c r="G5902" s="230"/>
      <c r="H5902" s="154">
        <v>25415</v>
      </c>
      <c r="I5902" s="153">
        <v>56</v>
      </c>
      <c r="J5902" s="148" t="s">
        <v>70</v>
      </c>
      <c r="K5902" s="153" t="s">
        <v>59</v>
      </c>
      <c r="L5902" s="153"/>
      <c r="M5902" s="153"/>
      <c r="N5902" s="153"/>
      <c r="O5902" s="155">
        <v>11967357094</v>
      </c>
      <c r="P5902" s="156" t="s">
        <v>60</v>
      </c>
      <c r="Q5902" s="157" t="s">
        <v>8211</v>
      </c>
      <c r="R5902" s="158"/>
      <c r="S5902" s="159"/>
      <c r="T5902" s="159" t="s">
        <v>6983</v>
      </c>
      <c r="U5902" s="159" t="s">
        <v>8212</v>
      </c>
      <c r="V5902" s="154">
        <v>46148</v>
      </c>
      <c r="W5902" s="154">
        <v>46155</v>
      </c>
      <c r="X5902" s="154"/>
      <c r="Y5902" s="160"/>
      <c r="Z5902" s="160"/>
      <c r="AA5902" s="153"/>
      <c r="AB5902" s="153"/>
      <c r="AC5902" s="182" t="e">
        <f t="shared" si="186"/>
        <v>#DIV/0!</v>
      </c>
      <c r="AD5902" s="153" t="e">
        <f t="shared" si="187"/>
        <v>#DIV/0!</v>
      </c>
      <c r="AE5902" s="207"/>
      <c r="AF5902" s="153"/>
      <c r="AG5902" s="159"/>
      <c r="AH5902" s="153"/>
      <c r="AI5902" s="161"/>
      <c r="AJ5902" s="153"/>
      <c r="AK5902" s="153"/>
      <c r="AL5902" s="207"/>
      <c r="AM5902" s="207"/>
      <c r="AN5902" s="207"/>
      <c r="AO5902" s="207"/>
      <c r="AP5902" s="147" t="s">
        <v>54</v>
      </c>
      <c r="AQ5902" s="147"/>
      <c r="AR5902" s="147"/>
      <c r="AS5902" s="209" t="s">
        <v>68</v>
      </c>
      <c r="AT5902" s="223" t="str">
        <f>MONTH(B5902)&amp;"/"&amp;YEAR(B5902)</f>
        <v>3/2026</v>
      </c>
      <c r="AU5902" s="223">
        <f>WEEKNUM(B5902)-WEEKNUM(EOMONTH(B5902,-1)+1)+1</f>
        <v>5</v>
      </c>
      <c r="AV5902" s="209" t="str">
        <f>MONTH(R5902)&amp;"/"&amp;YEAR(R5902)</f>
        <v>1/1900</v>
      </c>
      <c r="AW5902" s="209" t="e">
        <f>WEEKNUM(R5902)-WEEKNUM(EOMONTH(R5902,-1)+1)+1</f>
        <v>#NUM!</v>
      </c>
      <c r="AX5902" s="209">
        <f>IF(BB5902="S",IF(Q5902="1. Aceitou o programa",R5902-B5902,0),0)</f>
        <v>0</v>
      </c>
      <c r="AY5902" s="209">
        <f>IF(BB5902="S",IF(AND(S5902&lt;&gt;"",R5902&lt;&gt;""),S5902-R5902,0),0)</f>
        <v>0</v>
      </c>
      <c r="AZ5902" s="209">
        <f>IF(BB5902="S",IF(Q5902="1. Aceitou o programa",IF(OR(X5902="Não se Aplica",X5902=""),IF(OR(W5902="Não se Aplica",W5902=""),0,W5902-V5902),AVERAGE(X5902-W5902,W5902-V5902)),0),0)</f>
        <v>0</v>
      </c>
      <c r="BA5902" s="209">
        <f>IF(BB5902="S",IF(AND(Q5902="1. Aceitou o programa",AH5902="Realizada"),IFERROR(IF(AG5902="",0,AG5902-R5902),0),0),0)</f>
        <v>0</v>
      </c>
      <c r="BB5902" s="209" t="str">
        <f>_xlfn.XLOOKUP(U5902,'Lista Suspensa'!$AA$20:$AA$23,'Lista Suspensa'!$AB$20:$AB$23,"N/A")</f>
        <v>S</v>
      </c>
    </row>
    <row r="5903" spans="1:54" ht="12" customHeight="1">
      <c r="A5903" s="151" t="s">
        <v>54</v>
      </c>
      <c r="B5903" s="152">
        <v>46112</v>
      </c>
      <c r="C5903" s="153" t="s">
        <v>55</v>
      </c>
      <c r="D5903" s="153" t="s">
        <v>56</v>
      </c>
      <c r="E5903" s="244">
        <v>89900670</v>
      </c>
      <c r="F5903" s="144" t="s">
        <v>10191</v>
      </c>
      <c r="G5903" s="230"/>
      <c r="H5903" s="154">
        <v>25420</v>
      </c>
      <c r="I5903" s="153">
        <v>56</v>
      </c>
      <c r="J5903" s="148" t="s">
        <v>58</v>
      </c>
      <c r="K5903" s="153" t="s">
        <v>59</v>
      </c>
      <c r="L5903" s="153"/>
      <c r="M5903" s="153"/>
      <c r="N5903" s="153"/>
      <c r="O5903" s="155">
        <v>1196789971</v>
      </c>
      <c r="P5903" s="156" t="s">
        <v>60</v>
      </c>
      <c r="Q5903" s="157" t="s">
        <v>8211</v>
      </c>
      <c r="R5903" s="158"/>
      <c r="S5903" s="159"/>
      <c r="T5903" s="159" t="s">
        <v>6983</v>
      </c>
      <c r="U5903" s="159" t="s">
        <v>8212</v>
      </c>
      <c r="V5903" s="154">
        <v>46148</v>
      </c>
      <c r="W5903" s="154">
        <v>46155</v>
      </c>
      <c r="X5903" s="154"/>
      <c r="Y5903" s="160"/>
      <c r="Z5903" s="160"/>
      <c r="AA5903" s="153"/>
      <c r="AB5903" s="153"/>
      <c r="AC5903" s="182" t="e">
        <f t="shared" si="186"/>
        <v>#DIV/0!</v>
      </c>
      <c r="AD5903" s="153" t="e">
        <f t="shared" si="187"/>
        <v>#DIV/0!</v>
      </c>
      <c r="AE5903" s="207"/>
      <c r="AF5903" s="153"/>
      <c r="AG5903" s="159"/>
      <c r="AH5903" s="153"/>
      <c r="AI5903" s="161"/>
      <c r="AJ5903" s="153"/>
      <c r="AK5903" s="153"/>
      <c r="AL5903" s="207"/>
      <c r="AM5903" s="207"/>
      <c r="AN5903" s="207"/>
      <c r="AO5903" s="207"/>
      <c r="AP5903" s="147" t="s">
        <v>54</v>
      </c>
      <c r="AQ5903" s="147"/>
      <c r="AR5903" s="147"/>
      <c r="AS5903" s="209" t="s">
        <v>68</v>
      </c>
      <c r="AT5903" s="223" t="str">
        <f>MONTH(B5903)&amp;"/"&amp;YEAR(B5903)</f>
        <v>3/2026</v>
      </c>
      <c r="AU5903" s="223">
        <f>WEEKNUM(B5903)-WEEKNUM(EOMONTH(B5903,-1)+1)+1</f>
        <v>5</v>
      </c>
      <c r="AV5903" s="209" t="str">
        <f>MONTH(R5903)&amp;"/"&amp;YEAR(R5903)</f>
        <v>1/1900</v>
      </c>
      <c r="AW5903" s="209" t="e">
        <f>WEEKNUM(R5903)-WEEKNUM(EOMONTH(R5903,-1)+1)+1</f>
        <v>#NUM!</v>
      </c>
      <c r="AX5903" s="209">
        <f>IF(BB5903="S",IF(Q5903="1. Aceitou o programa",R5903-B5903,0),0)</f>
        <v>0</v>
      </c>
      <c r="AY5903" s="209">
        <f>IF(BB5903="S",IF(AND(S5903&lt;&gt;"",R5903&lt;&gt;""),S5903-R5903,0),0)</f>
        <v>0</v>
      </c>
      <c r="AZ5903" s="209">
        <f>IF(BB5903="S",IF(Q5903="1. Aceitou o programa",IF(OR(X5903="Não se Aplica",X5903=""),IF(OR(W5903="Não se Aplica",W5903=""),0,W5903-V5903),AVERAGE(X5903-W5903,W5903-V5903)),0),0)</f>
        <v>0</v>
      </c>
      <c r="BA5903" s="209">
        <f>IF(BB5903="S",IF(AND(Q5903="1. Aceitou o programa",AH5903="Realizada"),IFERROR(IF(AG5903="",0,AG5903-R5903),0),0),0)</f>
        <v>0</v>
      </c>
      <c r="BB5903" s="209" t="str">
        <f>_xlfn.XLOOKUP(U5903,'Lista Suspensa'!$AA$20:$AA$23,'Lista Suspensa'!$AB$20:$AB$23,"N/A")</f>
        <v>S</v>
      </c>
    </row>
    <row r="5904" spans="1:54" ht="12" customHeight="1">
      <c r="A5904" s="151" t="s">
        <v>54</v>
      </c>
      <c r="B5904" s="152">
        <v>46112</v>
      </c>
      <c r="C5904" s="153" t="s">
        <v>55</v>
      </c>
      <c r="D5904" s="153" t="s">
        <v>56</v>
      </c>
      <c r="E5904" s="244">
        <v>94087035</v>
      </c>
      <c r="F5904" s="144" t="s">
        <v>10192</v>
      </c>
      <c r="G5904" s="230"/>
      <c r="H5904" s="154">
        <v>25510</v>
      </c>
      <c r="I5904" s="153">
        <v>56</v>
      </c>
      <c r="J5904" s="148" t="s">
        <v>70</v>
      </c>
      <c r="K5904" s="153" t="s">
        <v>59</v>
      </c>
      <c r="L5904" s="153"/>
      <c r="M5904" s="153"/>
      <c r="N5904" s="153"/>
      <c r="O5904" s="155">
        <v>11971990664</v>
      </c>
      <c r="P5904" s="156" t="s">
        <v>60</v>
      </c>
      <c r="Q5904" s="157" t="s">
        <v>8211</v>
      </c>
      <c r="R5904" s="158"/>
      <c r="S5904" s="159"/>
      <c r="T5904" s="159" t="s">
        <v>6983</v>
      </c>
      <c r="U5904" s="159" t="s">
        <v>8212</v>
      </c>
      <c r="V5904" s="154">
        <v>46148</v>
      </c>
      <c r="W5904" s="154">
        <v>46155</v>
      </c>
      <c r="X5904" s="154"/>
      <c r="Y5904" s="160"/>
      <c r="Z5904" s="160"/>
      <c r="AA5904" s="153"/>
      <c r="AB5904" s="153"/>
      <c r="AC5904" s="182" t="e">
        <f t="shared" si="186"/>
        <v>#DIV/0!</v>
      </c>
      <c r="AD5904" s="153" t="e">
        <f t="shared" si="187"/>
        <v>#DIV/0!</v>
      </c>
      <c r="AE5904" s="207"/>
      <c r="AF5904" s="153"/>
      <c r="AG5904" s="159"/>
      <c r="AH5904" s="153"/>
      <c r="AI5904" s="161"/>
      <c r="AJ5904" s="153"/>
      <c r="AK5904" s="153"/>
      <c r="AL5904" s="207"/>
      <c r="AM5904" s="207"/>
      <c r="AN5904" s="207"/>
      <c r="AO5904" s="207"/>
      <c r="AP5904" s="147" t="s">
        <v>54</v>
      </c>
      <c r="AQ5904" s="147"/>
      <c r="AR5904" s="147"/>
      <c r="AS5904" s="209" t="s">
        <v>68</v>
      </c>
      <c r="AT5904" s="223" t="str">
        <f>MONTH(B5904)&amp;"/"&amp;YEAR(B5904)</f>
        <v>3/2026</v>
      </c>
      <c r="AU5904" s="223">
        <f>WEEKNUM(B5904)-WEEKNUM(EOMONTH(B5904,-1)+1)+1</f>
        <v>5</v>
      </c>
      <c r="AV5904" s="209" t="str">
        <f>MONTH(R5904)&amp;"/"&amp;YEAR(R5904)</f>
        <v>1/1900</v>
      </c>
      <c r="AW5904" s="209" t="e">
        <f>WEEKNUM(R5904)-WEEKNUM(EOMONTH(R5904,-1)+1)+1</f>
        <v>#NUM!</v>
      </c>
      <c r="AX5904" s="209">
        <f>IF(BB5904="S",IF(Q5904="1. Aceitou o programa",R5904-B5904,0),0)</f>
        <v>0</v>
      </c>
      <c r="AY5904" s="209">
        <f>IF(BB5904="S",IF(AND(S5904&lt;&gt;"",R5904&lt;&gt;""),S5904-R5904,0),0)</f>
        <v>0</v>
      </c>
      <c r="AZ5904" s="209">
        <f>IF(BB5904="S",IF(Q5904="1. Aceitou o programa",IF(OR(X5904="Não se Aplica",X5904=""),IF(OR(W5904="Não se Aplica",W5904=""),0,W5904-V5904),AVERAGE(X5904-W5904,W5904-V5904)),0),0)</f>
        <v>0</v>
      </c>
      <c r="BA5904" s="209">
        <f>IF(BB5904="S",IF(AND(Q5904="1. Aceitou o programa",AH5904="Realizada"),IFERROR(IF(AG5904="",0,AG5904-R5904),0),0),0)</f>
        <v>0</v>
      </c>
      <c r="BB5904" s="209" t="str">
        <f>_xlfn.XLOOKUP(U5904,'Lista Suspensa'!$AA$20:$AA$23,'Lista Suspensa'!$AB$20:$AB$23,"N/A")</f>
        <v>S</v>
      </c>
    </row>
    <row r="5905" spans="1:54" ht="12" customHeight="1">
      <c r="A5905" s="151" t="s">
        <v>54</v>
      </c>
      <c r="B5905" s="152">
        <v>46112</v>
      </c>
      <c r="C5905" s="153" t="s">
        <v>55</v>
      </c>
      <c r="D5905" s="153" t="s">
        <v>56</v>
      </c>
      <c r="E5905" s="244">
        <v>86828574</v>
      </c>
      <c r="F5905" s="144" t="s">
        <v>10193</v>
      </c>
      <c r="G5905" s="230"/>
      <c r="H5905" s="154">
        <v>25568</v>
      </c>
      <c r="I5905" s="153">
        <v>56</v>
      </c>
      <c r="J5905" s="148" t="s">
        <v>70</v>
      </c>
      <c r="K5905" s="153" t="s">
        <v>59</v>
      </c>
      <c r="L5905" s="153"/>
      <c r="M5905" s="153"/>
      <c r="N5905" s="153"/>
      <c r="O5905" s="155">
        <v>11991758445</v>
      </c>
      <c r="P5905" s="156" t="s">
        <v>60</v>
      </c>
      <c r="Q5905" s="157" t="s">
        <v>8211</v>
      </c>
      <c r="R5905" s="158"/>
      <c r="S5905" s="159"/>
      <c r="T5905" s="159" t="s">
        <v>6983</v>
      </c>
      <c r="U5905" s="159" t="s">
        <v>8212</v>
      </c>
      <c r="V5905" s="154">
        <v>46148</v>
      </c>
      <c r="W5905" s="154">
        <v>46155</v>
      </c>
      <c r="X5905" s="154"/>
      <c r="Y5905" s="160"/>
      <c r="Z5905" s="160"/>
      <c r="AA5905" s="153"/>
      <c r="AB5905" s="153"/>
      <c r="AC5905" s="182" t="e">
        <f t="shared" si="186"/>
        <v>#DIV/0!</v>
      </c>
      <c r="AD5905" s="153" t="e">
        <f t="shared" si="187"/>
        <v>#DIV/0!</v>
      </c>
      <c r="AE5905" s="207"/>
      <c r="AF5905" s="153"/>
      <c r="AG5905" s="159"/>
      <c r="AH5905" s="153"/>
      <c r="AI5905" s="161"/>
      <c r="AJ5905" s="153"/>
      <c r="AK5905" s="153"/>
      <c r="AL5905" s="207"/>
      <c r="AM5905" s="207"/>
      <c r="AN5905" s="207"/>
      <c r="AO5905" s="207"/>
      <c r="AP5905" s="147" t="s">
        <v>54</v>
      </c>
      <c r="AQ5905" s="147"/>
      <c r="AR5905" s="147"/>
      <c r="AS5905" s="209" t="s">
        <v>68</v>
      </c>
      <c r="AT5905" s="223" t="str">
        <f>MONTH(B5905)&amp;"/"&amp;YEAR(B5905)</f>
        <v>3/2026</v>
      </c>
      <c r="AU5905" s="223">
        <f>WEEKNUM(B5905)-WEEKNUM(EOMONTH(B5905,-1)+1)+1</f>
        <v>5</v>
      </c>
      <c r="AV5905" s="209" t="str">
        <f>MONTH(R5905)&amp;"/"&amp;YEAR(R5905)</f>
        <v>1/1900</v>
      </c>
      <c r="AW5905" s="209" t="e">
        <f>WEEKNUM(R5905)-WEEKNUM(EOMONTH(R5905,-1)+1)+1</f>
        <v>#NUM!</v>
      </c>
      <c r="AX5905" s="209">
        <f>IF(BB5905="S",IF(Q5905="1. Aceitou o programa",R5905-B5905,0),0)</f>
        <v>0</v>
      </c>
      <c r="AY5905" s="209">
        <f>IF(BB5905="S",IF(AND(S5905&lt;&gt;"",R5905&lt;&gt;""),S5905-R5905,0),0)</f>
        <v>0</v>
      </c>
      <c r="AZ5905" s="209">
        <f>IF(BB5905="S",IF(Q5905="1. Aceitou o programa",IF(OR(X5905="Não se Aplica",X5905=""),IF(OR(W5905="Não se Aplica",W5905=""),0,W5905-V5905),AVERAGE(X5905-W5905,W5905-V5905)),0),0)</f>
        <v>0</v>
      </c>
      <c r="BA5905" s="209">
        <f>IF(BB5905="S",IF(AND(Q5905="1. Aceitou o programa",AH5905="Realizada"),IFERROR(IF(AG5905="",0,AG5905-R5905),0),0),0)</f>
        <v>0</v>
      </c>
      <c r="BB5905" s="209" t="str">
        <f>_xlfn.XLOOKUP(U5905,'Lista Suspensa'!$AA$20:$AA$23,'Lista Suspensa'!$AB$20:$AB$23,"N/A")</f>
        <v>S</v>
      </c>
    </row>
    <row r="5906" spans="1:54" ht="12" customHeight="1">
      <c r="A5906" s="151" t="s">
        <v>54</v>
      </c>
      <c r="B5906" s="152">
        <v>46112</v>
      </c>
      <c r="C5906" s="153" t="s">
        <v>55</v>
      </c>
      <c r="D5906" s="153" t="s">
        <v>56</v>
      </c>
      <c r="E5906" s="244">
        <v>94396164</v>
      </c>
      <c r="F5906" s="144" t="s">
        <v>10194</v>
      </c>
      <c r="G5906" s="230"/>
      <c r="H5906" s="154">
        <v>25608</v>
      </c>
      <c r="I5906" s="153">
        <v>56</v>
      </c>
      <c r="J5906" s="148" t="s">
        <v>70</v>
      </c>
      <c r="K5906" s="153" t="s">
        <v>59</v>
      </c>
      <c r="L5906" s="153"/>
      <c r="M5906" s="153"/>
      <c r="N5906" s="153"/>
      <c r="O5906" s="155">
        <v>11981664226</v>
      </c>
      <c r="P5906" s="156" t="s">
        <v>60</v>
      </c>
      <c r="Q5906" s="157" t="s">
        <v>8211</v>
      </c>
      <c r="R5906" s="158"/>
      <c r="S5906" s="159"/>
      <c r="T5906" s="159" t="s">
        <v>6983</v>
      </c>
      <c r="U5906" s="159" t="s">
        <v>8212</v>
      </c>
      <c r="V5906" s="154">
        <v>46148</v>
      </c>
      <c r="W5906" s="154">
        <v>46155</v>
      </c>
      <c r="X5906" s="154"/>
      <c r="Y5906" s="160"/>
      <c r="Z5906" s="160"/>
      <c r="AA5906" s="153"/>
      <c r="AB5906" s="153"/>
      <c r="AC5906" s="182" t="e">
        <f t="shared" si="186"/>
        <v>#DIV/0!</v>
      </c>
      <c r="AD5906" s="153" t="e">
        <f t="shared" si="187"/>
        <v>#DIV/0!</v>
      </c>
      <c r="AE5906" s="207"/>
      <c r="AF5906" s="153"/>
      <c r="AG5906" s="159"/>
      <c r="AH5906" s="153"/>
      <c r="AI5906" s="161"/>
      <c r="AJ5906" s="153"/>
      <c r="AK5906" s="153"/>
      <c r="AL5906" s="207"/>
      <c r="AM5906" s="207"/>
      <c r="AN5906" s="207"/>
      <c r="AO5906" s="207"/>
      <c r="AP5906" s="147" t="s">
        <v>54</v>
      </c>
      <c r="AQ5906" s="147"/>
      <c r="AR5906" s="147"/>
      <c r="AS5906" s="209" t="s">
        <v>68</v>
      </c>
      <c r="AT5906" s="223" t="str">
        <f>MONTH(B5906)&amp;"/"&amp;YEAR(B5906)</f>
        <v>3/2026</v>
      </c>
      <c r="AU5906" s="223">
        <f>WEEKNUM(B5906)-WEEKNUM(EOMONTH(B5906,-1)+1)+1</f>
        <v>5</v>
      </c>
      <c r="AV5906" s="209" t="str">
        <f>MONTH(R5906)&amp;"/"&amp;YEAR(R5906)</f>
        <v>1/1900</v>
      </c>
      <c r="AW5906" s="209" t="e">
        <f>WEEKNUM(R5906)-WEEKNUM(EOMONTH(R5906,-1)+1)+1</f>
        <v>#NUM!</v>
      </c>
      <c r="AX5906" s="209">
        <f>IF(BB5906="S",IF(Q5906="1. Aceitou o programa",R5906-B5906,0),0)</f>
        <v>0</v>
      </c>
      <c r="AY5906" s="209">
        <f>IF(BB5906="S",IF(AND(S5906&lt;&gt;"",R5906&lt;&gt;""),S5906-R5906,0),0)</f>
        <v>0</v>
      </c>
      <c r="AZ5906" s="209">
        <f>IF(BB5906="S",IF(Q5906="1. Aceitou o programa",IF(OR(X5906="Não se Aplica",X5906=""),IF(OR(W5906="Não se Aplica",W5906=""),0,W5906-V5906),AVERAGE(X5906-W5906,W5906-V5906)),0),0)</f>
        <v>0</v>
      </c>
      <c r="BA5906" s="209">
        <f>IF(BB5906="S",IF(AND(Q5906="1. Aceitou o programa",AH5906="Realizada"),IFERROR(IF(AG5906="",0,AG5906-R5906),0),0),0)</f>
        <v>0</v>
      </c>
      <c r="BB5906" s="209" t="str">
        <f>_xlfn.XLOOKUP(U5906,'Lista Suspensa'!$AA$20:$AA$23,'Lista Suspensa'!$AB$20:$AB$23,"N/A")</f>
        <v>S</v>
      </c>
    </row>
    <row r="5907" spans="1:54" ht="12" customHeight="1">
      <c r="A5907" s="151" t="s">
        <v>54</v>
      </c>
      <c r="B5907" s="152">
        <v>46112</v>
      </c>
      <c r="C5907" s="153" t="s">
        <v>55</v>
      </c>
      <c r="D5907" s="153" t="s">
        <v>56</v>
      </c>
      <c r="E5907" s="244">
        <v>93863939</v>
      </c>
      <c r="F5907" s="144" t="s">
        <v>10195</v>
      </c>
      <c r="G5907" s="230"/>
      <c r="H5907" s="154">
        <v>25642</v>
      </c>
      <c r="I5907" s="153">
        <v>56</v>
      </c>
      <c r="J5907" s="148" t="s">
        <v>58</v>
      </c>
      <c r="K5907" s="153" t="s">
        <v>59</v>
      </c>
      <c r="L5907" s="153"/>
      <c r="M5907" s="153"/>
      <c r="N5907" s="153"/>
      <c r="O5907" s="155">
        <v>21964580284</v>
      </c>
      <c r="P5907" s="156" t="s">
        <v>60</v>
      </c>
      <c r="Q5907" s="157" t="s">
        <v>8211</v>
      </c>
      <c r="R5907" s="158"/>
      <c r="S5907" s="159"/>
      <c r="T5907" s="159" t="s">
        <v>6983</v>
      </c>
      <c r="U5907" s="159" t="s">
        <v>8212</v>
      </c>
      <c r="V5907" s="154">
        <v>46148</v>
      </c>
      <c r="W5907" s="154">
        <v>46155</v>
      </c>
      <c r="X5907" s="154"/>
      <c r="Y5907" s="160"/>
      <c r="Z5907" s="160"/>
      <c r="AA5907" s="153"/>
      <c r="AB5907" s="153"/>
      <c r="AC5907" s="182" t="e">
        <f t="shared" si="186"/>
        <v>#DIV/0!</v>
      </c>
      <c r="AD5907" s="153" t="e">
        <f t="shared" si="187"/>
        <v>#DIV/0!</v>
      </c>
      <c r="AE5907" s="207"/>
      <c r="AF5907" s="153"/>
      <c r="AG5907" s="159"/>
      <c r="AH5907" s="153"/>
      <c r="AI5907" s="161"/>
      <c r="AJ5907" s="153"/>
      <c r="AK5907" s="153"/>
      <c r="AL5907" s="207"/>
      <c r="AM5907" s="207"/>
      <c r="AN5907" s="207"/>
      <c r="AO5907" s="207"/>
      <c r="AP5907" s="147" t="s">
        <v>54</v>
      </c>
      <c r="AQ5907" s="147"/>
      <c r="AR5907" s="147"/>
      <c r="AS5907" s="209" t="s">
        <v>68</v>
      </c>
      <c r="AT5907" s="223" t="str">
        <f>MONTH(B5907)&amp;"/"&amp;YEAR(B5907)</f>
        <v>3/2026</v>
      </c>
      <c r="AU5907" s="223">
        <f>WEEKNUM(B5907)-WEEKNUM(EOMONTH(B5907,-1)+1)+1</f>
        <v>5</v>
      </c>
      <c r="AV5907" s="209" t="str">
        <f>MONTH(R5907)&amp;"/"&amp;YEAR(R5907)</f>
        <v>1/1900</v>
      </c>
      <c r="AW5907" s="209" t="e">
        <f>WEEKNUM(R5907)-WEEKNUM(EOMONTH(R5907,-1)+1)+1</f>
        <v>#NUM!</v>
      </c>
      <c r="AX5907" s="209">
        <f>IF(BB5907="S",IF(Q5907="1. Aceitou o programa",R5907-B5907,0),0)</f>
        <v>0</v>
      </c>
      <c r="AY5907" s="209">
        <f>IF(BB5907="S",IF(AND(S5907&lt;&gt;"",R5907&lt;&gt;""),S5907-R5907,0),0)</f>
        <v>0</v>
      </c>
      <c r="AZ5907" s="209">
        <f>IF(BB5907="S",IF(Q5907="1. Aceitou o programa",IF(OR(X5907="Não se Aplica",X5907=""),IF(OR(W5907="Não se Aplica",W5907=""),0,W5907-V5907),AVERAGE(X5907-W5907,W5907-V5907)),0),0)</f>
        <v>0</v>
      </c>
      <c r="BA5907" s="209">
        <f>IF(BB5907="S",IF(AND(Q5907="1. Aceitou o programa",AH5907="Realizada"),IFERROR(IF(AG5907="",0,AG5907-R5907),0),0),0)</f>
        <v>0</v>
      </c>
      <c r="BB5907" s="209" t="str">
        <f>_xlfn.XLOOKUP(U5907,'Lista Suspensa'!$AA$20:$AA$23,'Lista Suspensa'!$AB$20:$AB$23,"N/A")</f>
        <v>S</v>
      </c>
    </row>
    <row r="5908" spans="1:54" ht="12" customHeight="1">
      <c r="A5908" s="151" t="s">
        <v>54</v>
      </c>
      <c r="B5908" s="152">
        <v>46112</v>
      </c>
      <c r="C5908" s="153" t="s">
        <v>55</v>
      </c>
      <c r="D5908" s="153" t="s">
        <v>56</v>
      </c>
      <c r="E5908" s="244">
        <v>89143501</v>
      </c>
      <c r="F5908" s="144" t="s">
        <v>10196</v>
      </c>
      <c r="G5908" s="230"/>
      <c r="H5908" s="154">
        <v>25745</v>
      </c>
      <c r="I5908" s="153">
        <v>55</v>
      </c>
      <c r="J5908" s="148" t="s">
        <v>58</v>
      </c>
      <c r="K5908" s="153" t="s">
        <v>59</v>
      </c>
      <c r="L5908" s="153"/>
      <c r="M5908" s="153"/>
      <c r="N5908" s="153"/>
      <c r="O5908" s="155">
        <v>11989231594</v>
      </c>
      <c r="P5908" s="156" t="s">
        <v>60</v>
      </c>
      <c r="Q5908" s="157" t="s">
        <v>8211</v>
      </c>
      <c r="R5908" s="158"/>
      <c r="S5908" s="159"/>
      <c r="T5908" s="159" t="s">
        <v>6983</v>
      </c>
      <c r="U5908" s="159" t="s">
        <v>8212</v>
      </c>
      <c r="V5908" s="154">
        <v>46148</v>
      </c>
      <c r="W5908" s="154">
        <v>46155</v>
      </c>
      <c r="X5908" s="154"/>
      <c r="Y5908" s="160"/>
      <c r="Z5908" s="160"/>
      <c r="AA5908" s="153"/>
      <c r="AB5908" s="153"/>
      <c r="AC5908" s="182" t="e">
        <f t="shared" si="186"/>
        <v>#DIV/0!</v>
      </c>
      <c r="AD5908" s="153" t="e">
        <f t="shared" si="187"/>
        <v>#DIV/0!</v>
      </c>
      <c r="AE5908" s="207"/>
      <c r="AF5908" s="153"/>
      <c r="AG5908" s="159"/>
      <c r="AH5908" s="153"/>
      <c r="AI5908" s="161"/>
      <c r="AJ5908" s="153"/>
      <c r="AK5908" s="153"/>
      <c r="AL5908" s="207"/>
      <c r="AM5908" s="207"/>
      <c r="AN5908" s="207"/>
      <c r="AO5908" s="207"/>
      <c r="AP5908" s="147" t="s">
        <v>54</v>
      </c>
      <c r="AQ5908" s="147"/>
      <c r="AR5908" s="147"/>
      <c r="AS5908" s="209" t="s">
        <v>68</v>
      </c>
      <c r="AT5908" s="223" t="str">
        <f>MONTH(B5908)&amp;"/"&amp;YEAR(B5908)</f>
        <v>3/2026</v>
      </c>
      <c r="AU5908" s="223">
        <f>WEEKNUM(B5908)-WEEKNUM(EOMONTH(B5908,-1)+1)+1</f>
        <v>5</v>
      </c>
      <c r="AV5908" s="209" t="str">
        <f>MONTH(R5908)&amp;"/"&amp;YEAR(R5908)</f>
        <v>1/1900</v>
      </c>
      <c r="AW5908" s="209" t="e">
        <f>WEEKNUM(R5908)-WEEKNUM(EOMONTH(R5908,-1)+1)+1</f>
        <v>#NUM!</v>
      </c>
      <c r="AX5908" s="209">
        <f>IF(BB5908="S",IF(Q5908="1. Aceitou o programa",R5908-B5908,0),0)</f>
        <v>0</v>
      </c>
      <c r="AY5908" s="209">
        <f>IF(BB5908="S",IF(AND(S5908&lt;&gt;"",R5908&lt;&gt;""),S5908-R5908,0),0)</f>
        <v>0</v>
      </c>
      <c r="AZ5908" s="209">
        <f>IF(BB5908="S",IF(Q5908="1. Aceitou o programa",IF(OR(X5908="Não se Aplica",X5908=""),IF(OR(W5908="Não se Aplica",W5908=""),0,W5908-V5908),AVERAGE(X5908-W5908,W5908-V5908)),0),0)</f>
        <v>0</v>
      </c>
      <c r="BA5908" s="209">
        <f>IF(BB5908="S",IF(AND(Q5908="1. Aceitou o programa",AH5908="Realizada"),IFERROR(IF(AG5908="",0,AG5908-R5908),0),0),0)</f>
        <v>0</v>
      </c>
      <c r="BB5908" s="209" t="str">
        <f>_xlfn.XLOOKUP(U5908,'Lista Suspensa'!$AA$20:$AA$23,'Lista Suspensa'!$AB$20:$AB$23,"N/A")</f>
        <v>S</v>
      </c>
    </row>
    <row r="5909" spans="1:54" ht="12" customHeight="1">
      <c r="A5909" s="151" t="s">
        <v>54</v>
      </c>
      <c r="B5909" s="152">
        <v>46112</v>
      </c>
      <c r="C5909" s="153" t="s">
        <v>55</v>
      </c>
      <c r="D5909" s="153" t="s">
        <v>56</v>
      </c>
      <c r="E5909" s="244">
        <v>454923082</v>
      </c>
      <c r="F5909" s="144" t="s">
        <v>10197</v>
      </c>
      <c r="G5909" s="230"/>
      <c r="H5909" s="154">
        <v>25910</v>
      </c>
      <c r="I5909" s="153">
        <v>55</v>
      </c>
      <c r="J5909" s="148" t="s">
        <v>58</v>
      </c>
      <c r="K5909" s="153" t="s">
        <v>59</v>
      </c>
      <c r="L5909" s="153"/>
      <c r="M5909" s="153"/>
      <c r="N5909" s="153"/>
      <c r="O5909" s="155">
        <v>11989019412</v>
      </c>
      <c r="P5909" s="156" t="s">
        <v>60</v>
      </c>
      <c r="Q5909" s="157" t="s">
        <v>8211</v>
      </c>
      <c r="R5909" s="158"/>
      <c r="S5909" s="159"/>
      <c r="T5909" s="159" t="s">
        <v>6983</v>
      </c>
      <c r="U5909" s="159" t="s">
        <v>8212</v>
      </c>
      <c r="V5909" s="154">
        <v>46148</v>
      </c>
      <c r="W5909" s="154">
        <v>46155</v>
      </c>
      <c r="X5909" s="154"/>
      <c r="Y5909" s="160"/>
      <c r="Z5909" s="160"/>
      <c r="AA5909" s="153"/>
      <c r="AB5909" s="153"/>
      <c r="AC5909" s="182" t="e">
        <f t="shared" si="186"/>
        <v>#DIV/0!</v>
      </c>
      <c r="AD5909" s="153" t="e">
        <f t="shared" si="187"/>
        <v>#DIV/0!</v>
      </c>
      <c r="AE5909" s="207"/>
      <c r="AF5909" s="153"/>
      <c r="AG5909" s="159"/>
      <c r="AH5909" s="153"/>
      <c r="AI5909" s="161"/>
      <c r="AJ5909" s="153"/>
      <c r="AK5909" s="153"/>
      <c r="AL5909" s="207"/>
      <c r="AM5909" s="207"/>
      <c r="AN5909" s="207"/>
      <c r="AO5909" s="207"/>
      <c r="AP5909" s="147" t="s">
        <v>54</v>
      </c>
      <c r="AQ5909" s="147"/>
      <c r="AR5909" s="147"/>
      <c r="AS5909" s="209" t="s">
        <v>68</v>
      </c>
      <c r="AT5909" s="223" t="str">
        <f>MONTH(B5909)&amp;"/"&amp;YEAR(B5909)</f>
        <v>3/2026</v>
      </c>
      <c r="AU5909" s="223">
        <f>WEEKNUM(B5909)-WEEKNUM(EOMONTH(B5909,-1)+1)+1</f>
        <v>5</v>
      </c>
      <c r="AV5909" s="209" t="str">
        <f>MONTH(R5909)&amp;"/"&amp;YEAR(R5909)</f>
        <v>1/1900</v>
      </c>
      <c r="AW5909" s="209" t="e">
        <f>WEEKNUM(R5909)-WEEKNUM(EOMONTH(R5909,-1)+1)+1</f>
        <v>#NUM!</v>
      </c>
      <c r="AX5909" s="209">
        <f>IF(BB5909="S",IF(Q5909="1. Aceitou o programa",R5909-B5909,0),0)</f>
        <v>0</v>
      </c>
      <c r="AY5909" s="209">
        <f>IF(BB5909="S",IF(AND(S5909&lt;&gt;"",R5909&lt;&gt;""),S5909-R5909,0),0)</f>
        <v>0</v>
      </c>
      <c r="AZ5909" s="209">
        <f>IF(BB5909="S",IF(Q5909="1. Aceitou o programa",IF(OR(X5909="Não se Aplica",X5909=""),IF(OR(W5909="Não se Aplica",W5909=""),0,W5909-V5909),AVERAGE(X5909-W5909,W5909-V5909)),0),0)</f>
        <v>0</v>
      </c>
      <c r="BA5909" s="209">
        <f>IF(BB5909="S",IF(AND(Q5909="1. Aceitou o programa",AH5909="Realizada"),IFERROR(IF(AG5909="",0,AG5909-R5909),0),0),0)</f>
        <v>0</v>
      </c>
      <c r="BB5909" s="209" t="str">
        <f>_xlfn.XLOOKUP(U5909,'Lista Suspensa'!$AA$20:$AA$23,'Lista Suspensa'!$AB$20:$AB$23,"N/A")</f>
        <v>S</v>
      </c>
    </row>
    <row r="5910" spans="1:54" ht="12" customHeight="1">
      <c r="A5910" s="151" t="s">
        <v>54</v>
      </c>
      <c r="B5910" s="152">
        <v>46112</v>
      </c>
      <c r="C5910" s="153" t="s">
        <v>55</v>
      </c>
      <c r="D5910" s="153" t="s">
        <v>56</v>
      </c>
      <c r="E5910" s="244">
        <v>81910673</v>
      </c>
      <c r="F5910" s="144" t="s">
        <v>10198</v>
      </c>
      <c r="G5910" s="230"/>
      <c r="H5910" s="154">
        <v>25914</v>
      </c>
      <c r="I5910" s="153">
        <v>55</v>
      </c>
      <c r="J5910" s="148" t="s">
        <v>70</v>
      </c>
      <c r="K5910" s="153" t="s">
        <v>59</v>
      </c>
      <c r="L5910" s="153"/>
      <c r="M5910" s="153"/>
      <c r="N5910" s="153"/>
      <c r="O5910" s="155">
        <v>11994094193</v>
      </c>
      <c r="P5910" s="156" t="s">
        <v>60</v>
      </c>
      <c r="Q5910" s="157" t="s">
        <v>8211</v>
      </c>
      <c r="R5910" s="158"/>
      <c r="S5910" s="159"/>
      <c r="T5910" s="159" t="s">
        <v>6983</v>
      </c>
      <c r="U5910" s="159" t="s">
        <v>8212</v>
      </c>
      <c r="V5910" s="154">
        <v>46148</v>
      </c>
      <c r="W5910" s="154">
        <v>46155</v>
      </c>
      <c r="X5910" s="154"/>
      <c r="Y5910" s="160"/>
      <c r="Z5910" s="160"/>
      <c r="AA5910" s="153"/>
      <c r="AB5910" s="153"/>
      <c r="AC5910" s="182" t="e">
        <f t="shared" si="186"/>
        <v>#DIV/0!</v>
      </c>
      <c r="AD5910" s="153" t="e">
        <f t="shared" si="187"/>
        <v>#DIV/0!</v>
      </c>
      <c r="AE5910" s="207"/>
      <c r="AF5910" s="153"/>
      <c r="AG5910" s="159"/>
      <c r="AH5910" s="153"/>
      <c r="AI5910" s="161"/>
      <c r="AJ5910" s="153"/>
      <c r="AK5910" s="153"/>
      <c r="AL5910" s="207"/>
      <c r="AM5910" s="207"/>
      <c r="AN5910" s="207"/>
      <c r="AO5910" s="207"/>
      <c r="AP5910" s="147" t="s">
        <v>54</v>
      </c>
      <c r="AQ5910" s="147"/>
      <c r="AR5910" s="147"/>
      <c r="AS5910" s="209" t="s">
        <v>68</v>
      </c>
      <c r="AT5910" s="223" t="str">
        <f>MONTH(B5910)&amp;"/"&amp;YEAR(B5910)</f>
        <v>3/2026</v>
      </c>
      <c r="AU5910" s="223">
        <f>WEEKNUM(B5910)-WEEKNUM(EOMONTH(B5910,-1)+1)+1</f>
        <v>5</v>
      </c>
      <c r="AV5910" s="209" t="str">
        <f>MONTH(R5910)&amp;"/"&amp;YEAR(R5910)</f>
        <v>1/1900</v>
      </c>
      <c r="AW5910" s="209" t="e">
        <f>WEEKNUM(R5910)-WEEKNUM(EOMONTH(R5910,-1)+1)+1</f>
        <v>#NUM!</v>
      </c>
      <c r="AX5910" s="209">
        <f>IF(BB5910="S",IF(Q5910="1. Aceitou o programa",R5910-B5910,0),0)</f>
        <v>0</v>
      </c>
      <c r="AY5910" s="209">
        <f>IF(BB5910="S",IF(AND(S5910&lt;&gt;"",R5910&lt;&gt;""),S5910-R5910,0),0)</f>
        <v>0</v>
      </c>
      <c r="AZ5910" s="209">
        <f>IF(BB5910="S",IF(Q5910="1. Aceitou o programa",IF(OR(X5910="Não se Aplica",X5910=""),IF(OR(W5910="Não se Aplica",W5910=""),0,W5910-V5910),AVERAGE(X5910-W5910,W5910-V5910)),0),0)</f>
        <v>0</v>
      </c>
      <c r="BA5910" s="209">
        <f>IF(BB5910="S",IF(AND(Q5910="1. Aceitou o programa",AH5910="Realizada"),IFERROR(IF(AG5910="",0,AG5910-R5910),0),0),0)</f>
        <v>0</v>
      </c>
      <c r="BB5910" s="209" t="str">
        <f>_xlfn.XLOOKUP(U5910,'Lista Suspensa'!$AA$20:$AA$23,'Lista Suspensa'!$AB$20:$AB$23,"N/A")</f>
        <v>S</v>
      </c>
    </row>
    <row r="5911" spans="1:54" ht="12" customHeight="1">
      <c r="A5911" s="151" t="s">
        <v>54</v>
      </c>
      <c r="B5911" s="152">
        <v>46112</v>
      </c>
      <c r="C5911" s="153" t="s">
        <v>55</v>
      </c>
      <c r="D5911" s="153" t="s">
        <v>56</v>
      </c>
      <c r="E5911" s="244">
        <v>93495850</v>
      </c>
      <c r="F5911" s="144" t="s">
        <v>10199</v>
      </c>
      <c r="G5911" s="230"/>
      <c r="H5911" s="154">
        <v>26006</v>
      </c>
      <c r="I5911" s="153">
        <v>55</v>
      </c>
      <c r="J5911" s="148" t="s">
        <v>70</v>
      </c>
      <c r="K5911" s="153" t="s">
        <v>59</v>
      </c>
      <c r="L5911" s="153"/>
      <c r="M5911" s="153"/>
      <c r="N5911" s="153"/>
      <c r="O5911" s="155">
        <v>11998137868</v>
      </c>
      <c r="P5911" s="156" t="s">
        <v>60</v>
      </c>
      <c r="Q5911" s="157" t="s">
        <v>8211</v>
      </c>
      <c r="R5911" s="158"/>
      <c r="S5911" s="159"/>
      <c r="T5911" s="159" t="s">
        <v>6983</v>
      </c>
      <c r="U5911" s="159" t="s">
        <v>8212</v>
      </c>
      <c r="V5911" s="154">
        <v>46148</v>
      </c>
      <c r="W5911" s="154">
        <v>46155</v>
      </c>
      <c r="X5911" s="154"/>
      <c r="Y5911" s="160"/>
      <c r="Z5911" s="160"/>
      <c r="AA5911" s="153"/>
      <c r="AB5911" s="153"/>
      <c r="AC5911" s="182" t="e">
        <f t="shared" si="186"/>
        <v>#DIV/0!</v>
      </c>
      <c r="AD5911" s="153" t="e">
        <f t="shared" si="187"/>
        <v>#DIV/0!</v>
      </c>
      <c r="AE5911" s="207"/>
      <c r="AF5911" s="153"/>
      <c r="AG5911" s="159"/>
      <c r="AH5911" s="153"/>
      <c r="AI5911" s="161"/>
      <c r="AJ5911" s="153"/>
      <c r="AK5911" s="153"/>
      <c r="AL5911" s="207"/>
      <c r="AM5911" s="207"/>
      <c r="AN5911" s="207"/>
      <c r="AO5911" s="207"/>
      <c r="AP5911" s="147" t="s">
        <v>54</v>
      </c>
      <c r="AQ5911" s="147"/>
      <c r="AR5911" s="147"/>
      <c r="AS5911" s="209" t="s">
        <v>68</v>
      </c>
      <c r="AT5911" s="223" t="str">
        <f>MONTH(B5911)&amp;"/"&amp;YEAR(B5911)</f>
        <v>3/2026</v>
      </c>
      <c r="AU5911" s="223">
        <f>WEEKNUM(B5911)-WEEKNUM(EOMONTH(B5911,-1)+1)+1</f>
        <v>5</v>
      </c>
      <c r="AV5911" s="209" t="str">
        <f>MONTH(R5911)&amp;"/"&amp;YEAR(R5911)</f>
        <v>1/1900</v>
      </c>
      <c r="AW5911" s="209" t="e">
        <f>WEEKNUM(R5911)-WEEKNUM(EOMONTH(R5911,-1)+1)+1</f>
        <v>#NUM!</v>
      </c>
      <c r="AX5911" s="209">
        <f>IF(BB5911="S",IF(Q5911="1. Aceitou o programa",R5911-B5911,0),0)</f>
        <v>0</v>
      </c>
      <c r="AY5911" s="209">
        <f>IF(BB5911="S",IF(AND(S5911&lt;&gt;"",R5911&lt;&gt;""),S5911-R5911,0),0)</f>
        <v>0</v>
      </c>
      <c r="AZ5911" s="209">
        <f>IF(BB5911="S",IF(Q5911="1. Aceitou o programa",IF(OR(X5911="Não se Aplica",X5911=""),IF(OR(W5911="Não se Aplica",W5911=""),0,W5911-V5911),AVERAGE(X5911-W5911,W5911-V5911)),0),0)</f>
        <v>0</v>
      </c>
      <c r="BA5911" s="209">
        <f>IF(BB5911="S",IF(AND(Q5911="1. Aceitou o programa",AH5911="Realizada"),IFERROR(IF(AG5911="",0,AG5911-R5911),0),0),0)</f>
        <v>0</v>
      </c>
      <c r="BB5911" s="209" t="str">
        <f>_xlfn.XLOOKUP(U5911,'Lista Suspensa'!$AA$20:$AA$23,'Lista Suspensa'!$AB$20:$AB$23,"N/A")</f>
        <v>S</v>
      </c>
    </row>
    <row r="5912" spans="1:54" ht="12" customHeight="1">
      <c r="A5912" s="151" t="s">
        <v>54</v>
      </c>
      <c r="B5912" s="152">
        <v>46112</v>
      </c>
      <c r="C5912" s="153" t="s">
        <v>55</v>
      </c>
      <c r="D5912" s="153" t="s">
        <v>56</v>
      </c>
      <c r="E5912" s="244">
        <v>595829520</v>
      </c>
      <c r="F5912" s="144" t="s">
        <v>10200</v>
      </c>
      <c r="G5912" s="230"/>
      <c r="H5912" s="154">
        <v>26090</v>
      </c>
      <c r="I5912" s="153">
        <v>54</v>
      </c>
      <c r="J5912" s="148" t="s">
        <v>70</v>
      </c>
      <c r="K5912" s="153" t="s">
        <v>59</v>
      </c>
      <c r="L5912" s="153"/>
      <c r="M5912" s="153"/>
      <c r="N5912" s="153"/>
      <c r="O5912" s="155">
        <v>11976040839</v>
      </c>
      <c r="P5912" s="156" t="s">
        <v>60</v>
      </c>
      <c r="Q5912" s="157" t="s">
        <v>8211</v>
      </c>
      <c r="R5912" s="158"/>
      <c r="S5912" s="159"/>
      <c r="T5912" s="159" t="s">
        <v>6983</v>
      </c>
      <c r="U5912" s="159" t="s">
        <v>8212</v>
      </c>
      <c r="V5912" s="154">
        <v>46148</v>
      </c>
      <c r="W5912" s="154">
        <v>46155</v>
      </c>
      <c r="X5912" s="154"/>
      <c r="Y5912" s="160"/>
      <c r="Z5912" s="160"/>
      <c r="AA5912" s="153"/>
      <c r="AB5912" s="153"/>
      <c r="AC5912" s="182" t="e">
        <f t="shared" si="186"/>
        <v>#DIV/0!</v>
      </c>
      <c r="AD5912" s="153" t="e">
        <f t="shared" si="187"/>
        <v>#DIV/0!</v>
      </c>
      <c r="AE5912" s="207"/>
      <c r="AF5912" s="153"/>
      <c r="AG5912" s="159"/>
      <c r="AH5912" s="153"/>
      <c r="AI5912" s="161"/>
      <c r="AJ5912" s="153"/>
      <c r="AK5912" s="153"/>
      <c r="AL5912" s="207"/>
      <c r="AM5912" s="207"/>
      <c r="AN5912" s="207"/>
      <c r="AO5912" s="207"/>
      <c r="AP5912" s="147" t="s">
        <v>54</v>
      </c>
      <c r="AQ5912" s="147"/>
      <c r="AR5912" s="147"/>
      <c r="AS5912" s="209" t="s">
        <v>68</v>
      </c>
      <c r="AT5912" s="223" t="str">
        <f>MONTH(B5912)&amp;"/"&amp;YEAR(B5912)</f>
        <v>3/2026</v>
      </c>
      <c r="AU5912" s="223">
        <f>WEEKNUM(B5912)-WEEKNUM(EOMONTH(B5912,-1)+1)+1</f>
        <v>5</v>
      </c>
      <c r="AV5912" s="209" t="str">
        <f>MONTH(R5912)&amp;"/"&amp;YEAR(R5912)</f>
        <v>1/1900</v>
      </c>
      <c r="AW5912" s="209" t="e">
        <f>WEEKNUM(R5912)-WEEKNUM(EOMONTH(R5912,-1)+1)+1</f>
        <v>#NUM!</v>
      </c>
      <c r="AX5912" s="209">
        <f>IF(BB5912="S",IF(Q5912="1. Aceitou o programa",R5912-B5912,0),0)</f>
        <v>0</v>
      </c>
      <c r="AY5912" s="209">
        <f>IF(BB5912="S",IF(AND(S5912&lt;&gt;"",R5912&lt;&gt;""),S5912-R5912,0),0)</f>
        <v>0</v>
      </c>
      <c r="AZ5912" s="209">
        <f>IF(BB5912="S",IF(Q5912="1. Aceitou o programa",IF(OR(X5912="Não se Aplica",X5912=""),IF(OR(W5912="Não se Aplica",W5912=""),0,W5912-V5912),AVERAGE(X5912-W5912,W5912-V5912)),0),0)</f>
        <v>0</v>
      </c>
      <c r="BA5912" s="209">
        <f>IF(BB5912="S",IF(AND(Q5912="1. Aceitou o programa",AH5912="Realizada"),IFERROR(IF(AG5912="",0,AG5912-R5912),0),0),0)</f>
        <v>0</v>
      </c>
      <c r="BB5912" s="209" t="str">
        <f>_xlfn.XLOOKUP(U5912,'Lista Suspensa'!$AA$20:$AA$23,'Lista Suspensa'!$AB$20:$AB$23,"N/A")</f>
        <v>S</v>
      </c>
    </row>
    <row r="5913" spans="1:54" ht="12" customHeight="1">
      <c r="A5913" s="151" t="s">
        <v>54</v>
      </c>
      <c r="B5913" s="152">
        <v>46112</v>
      </c>
      <c r="C5913" s="153" t="s">
        <v>55</v>
      </c>
      <c r="D5913" s="153" t="s">
        <v>56</v>
      </c>
      <c r="E5913" s="244">
        <v>799490075</v>
      </c>
      <c r="F5913" s="144" t="s">
        <v>10201</v>
      </c>
      <c r="G5913" s="230"/>
      <c r="H5913" s="154">
        <v>26098</v>
      </c>
      <c r="I5913" s="153">
        <v>54</v>
      </c>
      <c r="J5913" s="148" t="s">
        <v>70</v>
      </c>
      <c r="K5913" s="153" t="s">
        <v>59</v>
      </c>
      <c r="L5913" s="153"/>
      <c r="M5913" s="153"/>
      <c r="N5913" s="153"/>
      <c r="O5913" s="155">
        <v>11957297565</v>
      </c>
      <c r="P5913" s="156" t="s">
        <v>60</v>
      </c>
      <c r="Q5913" s="157" t="s">
        <v>8211</v>
      </c>
      <c r="R5913" s="158"/>
      <c r="S5913" s="159"/>
      <c r="T5913" s="159" t="s">
        <v>6983</v>
      </c>
      <c r="U5913" s="159" t="s">
        <v>8212</v>
      </c>
      <c r="V5913" s="154">
        <v>46148</v>
      </c>
      <c r="W5913" s="154">
        <v>46155</v>
      </c>
      <c r="X5913" s="154"/>
      <c r="Y5913" s="160"/>
      <c r="Z5913" s="160"/>
      <c r="AA5913" s="153"/>
      <c r="AB5913" s="153"/>
      <c r="AC5913" s="182" t="e">
        <f t="shared" si="186"/>
        <v>#DIV/0!</v>
      </c>
      <c r="AD5913" s="153" t="e">
        <f t="shared" si="187"/>
        <v>#DIV/0!</v>
      </c>
      <c r="AE5913" s="207"/>
      <c r="AF5913" s="153"/>
      <c r="AG5913" s="159"/>
      <c r="AH5913" s="153"/>
      <c r="AI5913" s="161"/>
      <c r="AJ5913" s="153"/>
      <c r="AK5913" s="153"/>
      <c r="AL5913" s="207"/>
      <c r="AM5913" s="207"/>
      <c r="AN5913" s="207"/>
      <c r="AO5913" s="207"/>
      <c r="AP5913" s="147" t="s">
        <v>54</v>
      </c>
      <c r="AQ5913" s="147"/>
      <c r="AR5913" s="147"/>
      <c r="AS5913" s="209" t="s">
        <v>68</v>
      </c>
      <c r="AT5913" s="223" t="str">
        <f>MONTH(B5913)&amp;"/"&amp;YEAR(B5913)</f>
        <v>3/2026</v>
      </c>
      <c r="AU5913" s="223">
        <f>WEEKNUM(B5913)-WEEKNUM(EOMONTH(B5913,-1)+1)+1</f>
        <v>5</v>
      </c>
      <c r="AV5913" s="209" t="str">
        <f>MONTH(R5913)&amp;"/"&amp;YEAR(R5913)</f>
        <v>1/1900</v>
      </c>
      <c r="AW5913" s="209" t="e">
        <f>WEEKNUM(R5913)-WEEKNUM(EOMONTH(R5913,-1)+1)+1</f>
        <v>#NUM!</v>
      </c>
      <c r="AX5913" s="209">
        <f>IF(BB5913="S",IF(Q5913="1. Aceitou o programa",R5913-B5913,0),0)</f>
        <v>0</v>
      </c>
      <c r="AY5913" s="209">
        <f>IF(BB5913="S",IF(AND(S5913&lt;&gt;"",R5913&lt;&gt;""),S5913-R5913,0),0)</f>
        <v>0</v>
      </c>
      <c r="AZ5913" s="209">
        <f>IF(BB5913="S",IF(Q5913="1. Aceitou o programa",IF(OR(X5913="Não se Aplica",X5913=""),IF(OR(W5913="Não se Aplica",W5913=""),0,W5913-V5913),AVERAGE(X5913-W5913,W5913-V5913)),0),0)</f>
        <v>0</v>
      </c>
      <c r="BA5913" s="209">
        <f>IF(BB5913="S",IF(AND(Q5913="1. Aceitou o programa",AH5913="Realizada"),IFERROR(IF(AG5913="",0,AG5913-R5913),0),0),0)</f>
        <v>0</v>
      </c>
      <c r="BB5913" s="209" t="str">
        <f>_xlfn.XLOOKUP(U5913,'Lista Suspensa'!$AA$20:$AA$23,'Lista Suspensa'!$AB$20:$AB$23,"N/A")</f>
        <v>S</v>
      </c>
    </row>
    <row r="5914" spans="1:54" ht="12" customHeight="1">
      <c r="A5914" s="151" t="s">
        <v>54</v>
      </c>
      <c r="B5914" s="152">
        <v>46112</v>
      </c>
      <c r="C5914" s="153" t="s">
        <v>55</v>
      </c>
      <c r="D5914" s="153" t="s">
        <v>56</v>
      </c>
      <c r="E5914" s="244">
        <v>88493678</v>
      </c>
      <c r="F5914" s="144" t="s">
        <v>10202</v>
      </c>
      <c r="G5914" s="230"/>
      <c r="H5914" s="154">
        <v>26114</v>
      </c>
      <c r="I5914" s="153">
        <v>54</v>
      </c>
      <c r="J5914" s="148" t="s">
        <v>70</v>
      </c>
      <c r="K5914" s="153" t="s">
        <v>59</v>
      </c>
      <c r="L5914" s="153"/>
      <c r="M5914" s="153"/>
      <c r="N5914" s="153"/>
      <c r="O5914" s="155">
        <v>11986912669</v>
      </c>
      <c r="P5914" s="156" t="s">
        <v>60</v>
      </c>
      <c r="Q5914" s="157" t="s">
        <v>8211</v>
      </c>
      <c r="R5914" s="158"/>
      <c r="S5914" s="159"/>
      <c r="T5914" s="159" t="s">
        <v>6983</v>
      </c>
      <c r="U5914" s="159" t="s">
        <v>8212</v>
      </c>
      <c r="V5914" s="154">
        <v>46148</v>
      </c>
      <c r="W5914" s="154">
        <v>46155</v>
      </c>
      <c r="X5914" s="154"/>
      <c r="Y5914" s="160"/>
      <c r="Z5914" s="160"/>
      <c r="AA5914" s="153"/>
      <c r="AB5914" s="153"/>
      <c r="AC5914" s="182" t="e">
        <f t="shared" si="186"/>
        <v>#DIV/0!</v>
      </c>
      <c r="AD5914" s="153" t="e">
        <f t="shared" si="187"/>
        <v>#DIV/0!</v>
      </c>
      <c r="AE5914" s="207"/>
      <c r="AF5914" s="153"/>
      <c r="AG5914" s="159"/>
      <c r="AH5914" s="153"/>
      <c r="AI5914" s="161"/>
      <c r="AJ5914" s="153"/>
      <c r="AK5914" s="153"/>
      <c r="AL5914" s="207"/>
      <c r="AM5914" s="207"/>
      <c r="AN5914" s="207"/>
      <c r="AO5914" s="207"/>
      <c r="AP5914" s="147" t="s">
        <v>54</v>
      </c>
      <c r="AQ5914" s="147"/>
      <c r="AR5914" s="147"/>
      <c r="AS5914" s="209" t="s">
        <v>68</v>
      </c>
      <c r="AT5914" s="223" t="str">
        <f>MONTH(B5914)&amp;"/"&amp;YEAR(B5914)</f>
        <v>3/2026</v>
      </c>
      <c r="AU5914" s="223">
        <f>WEEKNUM(B5914)-WEEKNUM(EOMONTH(B5914,-1)+1)+1</f>
        <v>5</v>
      </c>
      <c r="AV5914" s="209" t="str">
        <f>MONTH(R5914)&amp;"/"&amp;YEAR(R5914)</f>
        <v>1/1900</v>
      </c>
      <c r="AW5914" s="209" t="e">
        <f>WEEKNUM(R5914)-WEEKNUM(EOMONTH(R5914,-1)+1)+1</f>
        <v>#NUM!</v>
      </c>
      <c r="AX5914" s="209">
        <f>IF(BB5914="S",IF(Q5914="1. Aceitou o programa",R5914-B5914,0),0)</f>
        <v>0</v>
      </c>
      <c r="AY5914" s="209">
        <f>IF(BB5914="S",IF(AND(S5914&lt;&gt;"",R5914&lt;&gt;""),S5914-R5914,0),0)</f>
        <v>0</v>
      </c>
      <c r="AZ5914" s="209">
        <f>IF(BB5914="S",IF(Q5914="1. Aceitou o programa",IF(OR(X5914="Não se Aplica",X5914=""),IF(OR(W5914="Não se Aplica",W5914=""),0,W5914-V5914),AVERAGE(X5914-W5914,W5914-V5914)),0),0)</f>
        <v>0</v>
      </c>
      <c r="BA5914" s="209">
        <f>IF(BB5914="S",IF(AND(Q5914="1. Aceitou o programa",AH5914="Realizada"),IFERROR(IF(AG5914="",0,AG5914-R5914),0),0),0)</f>
        <v>0</v>
      </c>
      <c r="BB5914" s="209" t="str">
        <f>_xlfn.XLOOKUP(U5914,'Lista Suspensa'!$AA$20:$AA$23,'Lista Suspensa'!$AB$20:$AB$23,"N/A")</f>
        <v>S</v>
      </c>
    </row>
    <row r="5915" spans="1:54" ht="12" customHeight="1">
      <c r="A5915" s="151" t="s">
        <v>54</v>
      </c>
      <c r="B5915" s="152">
        <v>46112</v>
      </c>
      <c r="C5915" s="153" t="s">
        <v>55</v>
      </c>
      <c r="D5915" s="153" t="s">
        <v>56</v>
      </c>
      <c r="E5915" s="244">
        <v>83609187</v>
      </c>
      <c r="F5915" s="144" t="s">
        <v>10203</v>
      </c>
      <c r="G5915" s="230"/>
      <c r="H5915" s="154">
        <v>26373</v>
      </c>
      <c r="I5915" s="153">
        <v>54</v>
      </c>
      <c r="J5915" s="148" t="s">
        <v>70</v>
      </c>
      <c r="K5915" s="153" t="s">
        <v>59</v>
      </c>
      <c r="L5915" s="153"/>
      <c r="M5915" s="153"/>
      <c r="N5915" s="153"/>
      <c r="O5915" s="155">
        <v>11976259069</v>
      </c>
      <c r="P5915" s="156" t="s">
        <v>60</v>
      </c>
      <c r="Q5915" s="157" t="s">
        <v>8211</v>
      </c>
      <c r="R5915" s="158"/>
      <c r="S5915" s="159"/>
      <c r="T5915" s="159" t="s">
        <v>6983</v>
      </c>
      <c r="U5915" s="159" t="s">
        <v>8212</v>
      </c>
      <c r="V5915" s="154">
        <v>46148</v>
      </c>
      <c r="W5915" s="154">
        <v>46155</v>
      </c>
      <c r="X5915" s="154"/>
      <c r="Y5915" s="160"/>
      <c r="Z5915" s="160"/>
      <c r="AA5915" s="153"/>
      <c r="AB5915" s="153"/>
      <c r="AC5915" s="182" t="e">
        <f t="shared" si="186"/>
        <v>#DIV/0!</v>
      </c>
      <c r="AD5915" s="153" t="e">
        <f t="shared" si="187"/>
        <v>#DIV/0!</v>
      </c>
      <c r="AE5915" s="207"/>
      <c r="AF5915" s="153"/>
      <c r="AG5915" s="159"/>
      <c r="AH5915" s="153"/>
      <c r="AI5915" s="161"/>
      <c r="AJ5915" s="153"/>
      <c r="AK5915" s="153"/>
      <c r="AL5915" s="207"/>
      <c r="AM5915" s="207"/>
      <c r="AN5915" s="207"/>
      <c r="AO5915" s="207"/>
      <c r="AP5915" s="147" t="s">
        <v>54</v>
      </c>
      <c r="AQ5915" s="147"/>
      <c r="AR5915" s="147"/>
      <c r="AS5915" s="209" t="s">
        <v>68</v>
      </c>
      <c r="AT5915" s="223" t="str">
        <f>MONTH(B5915)&amp;"/"&amp;YEAR(B5915)</f>
        <v>3/2026</v>
      </c>
      <c r="AU5915" s="223">
        <f>WEEKNUM(B5915)-WEEKNUM(EOMONTH(B5915,-1)+1)+1</f>
        <v>5</v>
      </c>
      <c r="AV5915" s="209" t="str">
        <f>MONTH(R5915)&amp;"/"&amp;YEAR(R5915)</f>
        <v>1/1900</v>
      </c>
      <c r="AW5915" s="209" t="e">
        <f>WEEKNUM(R5915)-WEEKNUM(EOMONTH(R5915,-1)+1)+1</f>
        <v>#NUM!</v>
      </c>
      <c r="AX5915" s="209">
        <f>IF(BB5915="S",IF(Q5915="1. Aceitou o programa",R5915-B5915,0),0)</f>
        <v>0</v>
      </c>
      <c r="AY5915" s="209">
        <f>IF(BB5915="S",IF(AND(S5915&lt;&gt;"",R5915&lt;&gt;""),S5915-R5915,0),0)</f>
        <v>0</v>
      </c>
      <c r="AZ5915" s="209">
        <f>IF(BB5915="S",IF(Q5915="1. Aceitou o programa",IF(OR(X5915="Não se Aplica",X5915=""),IF(OR(W5915="Não se Aplica",W5915=""),0,W5915-V5915),AVERAGE(X5915-W5915,W5915-V5915)),0),0)</f>
        <v>0</v>
      </c>
      <c r="BA5915" s="209">
        <f>IF(BB5915="S",IF(AND(Q5915="1. Aceitou o programa",AH5915="Realizada"),IFERROR(IF(AG5915="",0,AG5915-R5915),0),0),0)</f>
        <v>0</v>
      </c>
      <c r="BB5915" s="209" t="str">
        <f>_xlfn.XLOOKUP(U5915,'Lista Suspensa'!$AA$20:$AA$23,'Lista Suspensa'!$AB$20:$AB$23,"N/A")</f>
        <v>S</v>
      </c>
    </row>
    <row r="5916" spans="1:54" ht="12" customHeight="1">
      <c r="A5916" s="151" t="s">
        <v>54</v>
      </c>
      <c r="B5916" s="152">
        <v>46112</v>
      </c>
      <c r="C5916" s="153" t="s">
        <v>55</v>
      </c>
      <c r="D5916" s="153" t="s">
        <v>56</v>
      </c>
      <c r="E5916" s="244">
        <v>82713553</v>
      </c>
      <c r="F5916" s="144" t="s">
        <v>10204</v>
      </c>
      <c r="G5916" s="230"/>
      <c r="H5916" s="154">
        <v>26403</v>
      </c>
      <c r="I5916" s="153">
        <v>54</v>
      </c>
      <c r="J5916" s="148" t="s">
        <v>70</v>
      </c>
      <c r="K5916" s="153" t="s">
        <v>59</v>
      </c>
      <c r="L5916" s="153"/>
      <c r="M5916" s="153"/>
      <c r="N5916" s="153"/>
      <c r="O5916" s="155">
        <v>11993546136</v>
      </c>
      <c r="P5916" s="156" t="s">
        <v>60</v>
      </c>
      <c r="Q5916" s="157" t="s">
        <v>8211</v>
      </c>
      <c r="R5916" s="158"/>
      <c r="S5916" s="159"/>
      <c r="T5916" s="159" t="s">
        <v>6983</v>
      </c>
      <c r="U5916" s="159" t="s">
        <v>8212</v>
      </c>
      <c r="V5916" s="154">
        <v>46148</v>
      </c>
      <c r="W5916" s="154">
        <v>46155</v>
      </c>
      <c r="X5916" s="154"/>
      <c r="Y5916" s="160"/>
      <c r="Z5916" s="160"/>
      <c r="AA5916" s="153"/>
      <c r="AB5916" s="153"/>
      <c r="AC5916" s="182" t="e">
        <f t="shared" si="186"/>
        <v>#DIV/0!</v>
      </c>
      <c r="AD5916" s="153" t="e">
        <f t="shared" si="187"/>
        <v>#DIV/0!</v>
      </c>
      <c r="AE5916" s="207"/>
      <c r="AF5916" s="153"/>
      <c r="AG5916" s="159"/>
      <c r="AH5916" s="153"/>
      <c r="AI5916" s="161"/>
      <c r="AJ5916" s="153"/>
      <c r="AK5916" s="153"/>
      <c r="AL5916" s="207"/>
      <c r="AM5916" s="207"/>
      <c r="AN5916" s="207"/>
      <c r="AO5916" s="207"/>
      <c r="AP5916" s="147" t="s">
        <v>54</v>
      </c>
      <c r="AQ5916" s="147"/>
      <c r="AR5916" s="147"/>
      <c r="AS5916" s="209" t="s">
        <v>68</v>
      </c>
      <c r="AT5916" s="223" t="str">
        <f>MONTH(B5916)&amp;"/"&amp;YEAR(B5916)</f>
        <v>3/2026</v>
      </c>
      <c r="AU5916" s="223">
        <f>WEEKNUM(B5916)-WEEKNUM(EOMONTH(B5916,-1)+1)+1</f>
        <v>5</v>
      </c>
      <c r="AV5916" s="209" t="str">
        <f>MONTH(R5916)&amp;"/"&amp;YEAR(R5916)</f>
        <v>1/1900</v>
      </c>
      <c r="AW5916" s="209" t="e">
        <f>WEEKNUM(R5916)-WEEKNUM(EOMONTH(R5916,-1)+1)+1</f>
        <v>#NUM!</v>
      </c>
      <c r="AX5916" s="209">
        <f>IF(BB5916="S",IF(Q5916="1. Aceitou o programa",R5916-B5916,0),0)</f>
        <v>0</v>
      </c>
      <c r="AY5916" s="209">
        <f>IF(BB5916="S",IF(AND(S5916&lt;&gt;"",R5916&lt;&gt;""),S5916-R5916,0),0)</f>
        <v>0</v>
      </c>
      <c r="AZ5916" s="209">
        <f>IF(BB5916="S",IF(Q5916="1. Aceitou o programa",IF(OR(X5916="Não se Aplica",X5916=""),IF(OR(W5916="Não se Aplica",W5916=""),0,W5916-V5916),AVERAGE(X5916-W5916,W5916-V5916)),0),0)</f>
        <v>0</v>
      </c>
      <c r="BA5916" s="209">
        <f>IF(BB5916="S",IF(AND(Q5916="1. Aceitou o programa",AH5916="Realizada"),IFERROR(IF(AG5916="",0,AG5916-R5916),0),0),0)</f>
        <v>0</v>
      </c>
      <c r="BB5916" s="209" t="str">
        <f>_xlfn.XLOOKUP(U5916,'Lista Suspensa'!$AA$20:$AA$23,'Lista Suspensa'!$AB$20:$AB$23,"N/A")</f>
        <v>S</v>
      </c>
    </row>
    <row r="5917" spans="1:54" ht="12" customHeight="1">
      <c r="A5917" s="151" t="s">
        <v>54</v>
      </c>
      <c r="B5917" s="152">
        <v>46112</v>
      </c>
      <c r="C5917" s="153" t="s">
        <v>55</v>
      </c>
      <c r="D5917" s="153" t="s">
        <v>56</v>
      </c>
      <c r="E5917" s="244">
        <v>93846697</v>
      </c>
      <c r="F5917" s="144" t="s">
        <v>10205</v>
      </c>
      <c r="G5917" s="230"/>
      <c r="H5917" s="154">
        <v>26431</v>
      </c>
      <c r="I5917" s="153">
        <v>54</v>
      </c>
      <c r="J5917" s="148" t="s">
        <v>58</v>
      </c>
      <c r="K5917" s="153" t="s">
        <v>59</v>
      </c>
      <c r="L5917" s="153"/>
      <c r="M5917" s="153"/>
      <c r="N5917" s="153"/>
      <c r="O5917" s="155" t="s">
        <v>10206</v>
      </c>
      <c r="P5917" s="156" t="s">
        <v>60</v>
      </c>
      <c r="Q5917" s="157" t="s">
        <v>8211</v>
      </c>
      <c r="R5917" s="158"/>
      <c r="S5917" s="159"/>
      <c r="T5917" s="159" t="s">
        <v>6983</v>
      </c>
      <c r="U5917" s="159" t="s">
        <v>8212</v>
      </c>
      <c r="V5917" s="154">
        <v>46148</v>
      </c>
      <c r="W5917" s="154">
        <v>46155</v>
      </c>
      <c r="X5917" s="154"/>
      <c r="Y5917" s="160"/>
      <c r="Z5917" s="160"/>
      <c r="AA5917" s="153"/>
      <c r="AB5917" s="153"/>
      <c r="AC5917" s="182" t="e">
        <f t="shared" si="186"/>
        <v>#DIV/0!</v>
      </c>
      <c r="AD5917" s="153" t="e">
        <f t="shared" si="187"/>
        <v>#DIV/0!</v>
      </c>
      <c r="AE5917" s="207"/>
      <c r="AF5917" s="153"/>
      <c r="AG5917" s="159"/>
      <c r="AH5917" s="153"/>
      <c r="AI5917" s="161"/>
      <c r="AJ5917" s="153"/>
      <c r="AK5917" s="153"/>
      <c r="AL5917" s="207"/>
      <c r="AM5917" s="207"/>
      <c r="AN5917" s="207"/>
      <c r="AO5917" s="207"/>
      <c r="AP5917" s="147" t="s">
        <v>54</v>
      </c>
      <c r="AQ5917" s="147"/>
      <c r="AR5917" s="147"/>
      <c r="AS5917" s="209" t="s">
        <v>68</v>
      </c>
      <c r="AT5917" s="223" t="str">
        <f>MONTH(B5917)&amp;"/"&amp;YEAR(B5917)</f>
        <v>3/2026</v>
      </c>
      <c r="AU5917" s="223">
        <f>WEEKNUM(B5917)-WEEKNUM(EOMONTH(B5917,-1)+1)+1</f>
        <v>5</v>
      </c>
      <c r="AV5917" s="209" t="str">
        <f>MONTH(R5917)&amp;"/"&amp;YEAR(R5917)</f>
        <v>1/1900</v>
      </c>
      <c r="AW5917" s="209" t="e">
        <f>WEEKNUM(R5917)-WEEKNUM(EOMONTH(R5917,-1)+1)+1</f>
        <v>#NUM!</v>
      </c>
      <c r="AX5917" s="209">
        <f>IF(BB5917="S",IF(Q5917="1. Aceitou o programa",R5917-B5917,0),0)</f>
        <v>0</v>
      </c>
      <c r="AY5917" s="209">
        <f>IF(BB5917="S",IF(AND(S5917&lt;&gt;"",R5917&lt;&gt;""),S5917-R5917,0),0)</f>
        <v>0</v>
      </c>
      <c r="AZ5917" s="209">
        <f>IF(BB5917="S",IF(Q5917="1. Aceitou o programa",IF(OR(X5917="Não se Aplica",X5917=""),IF(OR(W5917="Não se Aplica",W5917=""),0,W5917-V5917),AVERAGE(X5917-W5917,W5917-V5917)),0),0)</f>
        <v>0</v>
      </c>
      <c r="BA5917" s="209">
        <f>IF(BB5917="S",IF(AND(Q5917="1. Aceitou o programa",AH5917="Realizada"),IFERROR(IF(AG5917="",0,AG5917-R5917),0),0),0)</f>
        <v>0</v>
      </c>
      <c r="BB5917" s="209" t="str">
        <f>_xlfn.XLOOKUP(U5917,'Lista Suspensa'!$AA$20:$AA$23,'Lista Suspensa'!$AB$20:$AB$23,"N/A")</f>
        <v>S</v>
      </c>
    </row>
    <row r="5918" spans="1:54" ht="12" customHeight="1">
      <c r="A5918" s="151" t="s">
        <v>54</v>
      </c>
      <c r="B5918" s="152">
        <v>46112</v>
      </c>
      <c r="C5918" s="153" t="s">
        <v>55</v>
      </c>
      <c r="D5918" s="153" t="s">
        <v>56</v>
      </c>
      <c r="E5918" s="244">
        <v>93554233</v>
      </c>
      <c r="F5918" s="144" t="s">
        <v>10207</v>
      </c>
      <c r="G5918" s="230"/>
      <c r="H5918" s="154">
        <v>26511</v>
      </c>
      <c r="I5918" s="153">
        <v>53</v>
      </c>
      <c r="J5918" s="148" t="s">
        <v>70</v>
      </c>
      <c r="K5918" s="153" t="s">
        <v>59</v>
      </c>
      <c r="L5918" s="153"/>
      <c r="M5918" s="153"/>
      <c r="N5918" s="153"/>
      <c r="O5918" s="155">
        <v>11913106484</v>
      </c>
      <c r="P5918" s="156" t="s">
        <v>60</v>
      </c>
      <c r="Q5918" s="157" t="s">
        <v>8211</v>
      </c>
      <c r="R5918" s="158"/>
      <c r="S5918" s="159"/>
      <c r="T5918" s="159" t="s">
        <v>6983</v>
      </c>
      <c r="U5918" s="159" t="s">
        <v>8212</v>
      </c>
      <c r="V5918" s="154">
        <v>46148</v>
      </c>
      <c r="W5918" s="154">
        <v>46155</v>
      </c>
      <c r="X5918" s="154"/>
      <c r="Y5918" s="160"/>
      <c r="Z5918" s="160"/>
      <c r="AA5918" s="153"/>
      <c r="AB5918" s="153"/>
      <c r="AC5918" s="182" t="e">
        <f t="shared" si="186"/>
        <v>#DIV/0!</v>
      </c>
      <c r="AD5918" s="153" t="e">
        <f t="shared" si="187"/>
        <v>#DIV/0!</v>
      </c>
      <c r="AE5918" s="207"/>
      <c r="AF5918" s="153"/>
      <c r="AG5918" s="159"/>
      <c r="AH5918" s="153"/>
      <c r="AI5918" s="161"/>
      <c r="AJ5918" s="153"/>
      <c r="AK5918" s="153"/>
      <c r="AL5918" s="207"/>
      <c r="AM5918" s="207"/>
      <c r="AN5918" s="207"/>
      <c r="AO5918" s="207"/>
      <c r="AP5918" s="147" t="s">
        <v>54</v>
      </c>
      <c r="AQ5918" s="147"/>
      <c r="AR5918" s="147"/>
      <c r="AS5918" s="209" t="s">
        <v>68</v>
      </c>
      <c r="AT5918" s="223" t="str">
        <f>MONTH(B5918)&amp;"/"&amp;YEAR(B5918)</f>
        <v>3/2026</v>
      </c>
      <c r="AU5918" s="223">
        <f>WEEKNUM(B5918)-WEEKNUM(EOMONTH(B5918,-1)+1)+1</f>
        <v>5</v>
      </c>
      <c r="AV5918" s="209" t="str">
        <f>MONTH(R5918)&amp;"/"&amp;YEAR(R5918)</f>
        <v>1/1900</v>
      </c>
      <c r="AW5918" s="209" t="e">
        <f>WEEKNUM(R5918)-WEEKNUM(EOMONTH(R5918,-1)+1)+1</f>
        <v>#NUM!</v>
      </c>
      <c r="AX5918" s="209">
        <f>IF(BB5918="S",IF(Q5918="1. Aceitou o programa",R5918-B5918,0),0)</f>
        <v>0</v>
      </c>
      <c r="AY5918" s="209">
        <f>IF(BB5918="S",IF(AND(S5918&lt;&gt;"",R5918&lt;&gt;""),S5918-R5918,0),0)</f>
        <v>0</v>
      </c>
      <c r="AZ5918" s="209">
        <f>IF(BB5918="S",IF(Q5918="1. Aceitou o programa",IF(OR(X5918="Não se Aplica",X5918=""),IF(OR(W5918="Não se Aplica",W5918=""),0,W5918-V5918),AVERAGE(X5918-W5918,W5918-V5918)),0),0)</f>
        <v>0</v>
      </c>
      <c r="BA5918" s="209">
        <f>IF(BB5918="S",IF(AND(Q5918="1. Aceitou o programa",AH5918="Realizada"),IFERROR(IF(AG5918="",0,AG5918-R5918),0),0),0)</f>
        <v>0</v>
      </c>
      <c r="BB5918" s="209" t="str">
        <f>_xlfn.XLOOKUP(U5918,'Lista Suspensa'!$AA$20:$AA$23,'Lista Suspensa'!$AB$20:$AB$23,"N/A")</f>
        <v>S</v>
      </c>
    </row>
    <row r="5919" spans="1:54" ht="12" customHeight="1">
      <c r="A5919" s="151" t="s">
        <v>54</v>
      </c>
      <c r="B5919" s="152">
        <v>46112</v>
      </c>
      <c r="C5919" s="153" t="s">
        <v>55</v>
      </c>
      <c r="D5919" s="153" t="s">
        <v>56</v>
      </c>
      <c r="E5919" s="244">
        <v>89029613</v>
      </c>
      <c r="F5919" s="144" t="s">
        <v>10208</v>
      </c>
      <c r="G5919" s="230"/>
      <c r="H5919" s="154">
        <v>26616</v>
      </c>
      <c r="I5919" s="153">
        <v>53</v>
      </c>
      <c r="J5919" s="148" t="s">
        <v>70</v>
      </c>
      <c r="K5919" s="153" t="s">
        <v>59</v>
      </c>
      <c r="L5919" s="153"/>
      <c r="M5919" s="153"/>
      <c r="N5919" s="153"/>
      <c r="O5919" s="155">
        <v>11997582174</v>
      </c>
      <c r="P5919" s="156" t="s">
        <v>60</v>
      </c>
      <c r="Q5919" s="157" t="s">
        <v>8211</v>
      </c>
      <c r="R5919" s="158"/>
      <c r="S5919" s="159"/>
      <c r="T5919" s="159" t="s">
        <v>6983</v>
      </c>
      <c r="U5919" s="159" t="s">
        <v>8212</v>
      </c>
      <c r="V5919" s="154">
        <v>46148</v>
      </c>
      <c r="W5919" s="154">
        <v>46155</v>
      </c>
      <c r="X5919" s="154"/>
      <c r="Y5919" s="160"/>
      <c r="Z5919" s="160"/>
      <c r="AA5919" s="153"/>
      <c r="AB5919" s="153"/>
      <c r="AC5919" s="182" t="e">
        <f t="shared" si="186"/>
        <v>#DIV/0!</v>
      </c>
      <c r="AD5919" s="153" t="e">
        <f t="shared" si="187"/>
        <v>#DIV/0!</v>
      </c>
      <c r="AE5919" s="207"/>
      <c r="AF5919" s="153"/>
      <c r="AG5919" s="159"/>
      <c r="AH5919" s="153"/>
      <c r="AI5919" s="161"/>
      <c r="AJ5919" s="153"/>
      <c r="AK5919" s="153"/>
      <c r="AL5919" s="207"/>
      <c r="AM5919" s="207"/>
      <c r="AN5919" s="207"/>
      <c r="AO5919" s="207"/>
      <c r="AP5919" s="147" t="s">
        <v>54</v>
      </c>
      <c r="AQ5919" s="147"/>
      <c r="AR5919" s="147"/>
      <c r="AS5919" s="209" t="s">
        <v>68</v>
      </c>
      <c r="AT5919" s="223" t="str">
        <f>MONTH(B5919)&amp;"/"&amp;YEAR(B5919)</f>
        <v>3/2026</v>
      </c>
      <c r="AU5919" s="223">
        <f>WEEKNUM(B5919)-WEEKNUM(EOMONTH(B5919,-1)+1)+1</f>
        <v>5</v>
      </c>
      <c r="AV5919" s="209" t="str">
        <f>MONTH(R5919)&amp;"/"&amp;YEAR(R5919)</f>
        <v>1/1900</v>
      </c>
      <c r="AW5919" s="209" t="e">
        <f>WEEKNUM(R5919)-WEEKNUM(EOMONTH(R5919,-1)+1)+1</f>
        <v>#NUM!</v>
      </c>
      <c r="AX5919" s="209">
        <f>IF(BB5919="S",IF(Q5919="1. Aceitou o programa",R5919-B5919,0),0)</f>
        <v>0</v>
      </c>
      <c r="AY5919" s="209">
        <f>IF(BB5919="S",IF(AND(S5919&lt;&gt;"",R5919&lt;&gt;""),S5919-R5919,0),0)</f>
        <v>0</v>
      </c>
      <c r="AZ5919" s="209">
        <f>IF(BB5919="S",IF(Q5919="1. Aceitou o programa",IF(OR(X5919="Não se Aplica",X5919=""),IF(OR(W5919="Não se Aplica",W5919=""),0,W5919-V5919),AVERAGE(X5919-W5919,W5919-V5919)),0),0)</f>
        <v>0</v>
      </c>
      <c r="BA5919" s="209">
        <f>IF(BB5919="S",IF(AND(Q5919="1. Aceitou o programa",AH5919="Realizada"),IFERROR(IF(AG5919="",0,AG5919-R5919),0),0),0)</f>
        <v>0</v>
      </c>
      <c r="BB5919" s="209" t="str">
        <f>_xlfn.XLOOKUP(U5919,'Lista Suspensa'!$AA$20:$AA$23,'Lista Suspensa'!$AB$20:$AB$23,"N/A")</f>
        <v>S</v>
      </c>
    </row>
    <row r="5920" spans="1:54" ht="12" customHeight="1">
      <c r="A5920" s="151" t="s">
        <v>54</v>
      </c>
      <c r="B5920" s="152">
        <v>46112</v>
      </c>
      <c r="C5920" s="153" t="s">
        <v>55</v>
      </c>
      <c r="D5920" s="153" t="s">
        <v>56</v>
      </c>
      <c r="E5920" s="244">
        <v>93929916</v>
      </c>
      <c r="F5920" s="144" t="s">
        <v>10209</v>
      </c>
      <c r="G5920" s="230"/>
      <c r="H5920" s="154">
        <v>26650</v>
      </c>
      <c r="I5920" s="153">
        <v>53</v>
      </c>
      <c r="J5920" s="148" t="s">
        <v>58</v>
      </c>
      <c r="K5920" s="153" t="s">
        <v>59</v>
      </c>
      <c r="L5920" s="153"/>
      <c r="M5920" s="153"/>
      <c r="N5920" s="153"/>
      <c r="O5920" s="155">
        <v>11932641411</v>
      </c>
      <c r="P5920" s="156" t="s">
        <v>60</v>
      </c>
      <c r="Q5920" s="157" t="s">
        <v>8211</v>
      </c>
      <c r="R5920" s="158"/>
      <c r="S5920" s="159"/>
      <c r="T5920" s="159" t="s">
        <v>6983</v>
      </c>
      <c r="U5920" s="159" t="s">
        <v>8212</v>
      </c>
      <c r="V5920" s="154">
        <v>46148</v>
      </c>
      <c r="W5920" s="154">
        <v>46155</v>
      </c>
      <c r="X5920" s="154"/>
      <c r="Y5920" s="160"/>
      <c r="Z5920" s="160"/>
      <c r="AA5920" s="153"/>
      <c r="AB5920" s="153"/>
      <c r="AC5920" s="182" t="e">
        <f t="shared" si="186"/>
        <v>#DIV/0!</v>
      </c>
      <c r="AD5920" s="153" t="e">
        <f t="shared" si="187"/>
        <v>#DIV/0!</v>
      </c>
      <c r="AE5920" s="207"/>
      <c r="AF5920" s="153"/>
      <c r="AG5920" s="159"/>
      <c r="AH5920" s="153"/>
      <c r="AI5920" s="161"/>
      <c r="AJ5920" s="153"/>
      <c r="AK5920" s="153"/>
      <c r="AL5920" s="207"/>
      <c r="AM5920" s="207"/>
      <c r="AN5920" s="207"/>
      <c r="AO5920" s="207"/>
      <c r="AP5920" s="147" t="s">
        <v>54</v>
      </c>
      <c r="AQ5920" s="147"/>
      <c r="AR5920" s="147"/>
      <c r="AS5920" s="209" t="s">
        <v>68</v>
      </c>
      <c r="AT5920" s="223" t="str">
        <f>MONTH(B5920)&amp;"/"&amp;YEAR(B5920)</f>
        <v>3/2026</v>
      </c>
      <c r="AU5920" s="223">
        <f>WEEKNUM(B5920)-WEEKNUM(EOMONTH(B5920,-1)+1)+1</f>
        <v>5</v>
      </c>
      <c r="AV5920" s="209" t="str">
        <f>MONTH(R5920)&amp;"/"&amp;YEAR(R5920)</f>
        <v>1/1900</v>
      </c>
      <c r="AW5920" s="209" t="e">
        <f>WEEKNUM(R5920)-WEEKNUM(EOMONTH(R5920,-1)+1)+1</f>
        <v>#NUM!</v>
      </c>
      <c r="AX5920" s="209">
        <f>IF(BB5920="S",IF(Q5920="1. Aceitou o programa",R5920-B5920,0),0)</f>
        <v>0</v>
      </c>
      <c r="AY5920" s="209">
        <f>IF(BB5920="S",IF(AND(S5920&lt;&gt;"",R5920&lt;&gt;""),S5920-R5920,0),0)</f>
        <v>0</v>
      </c>
      <c r="AZ5920" s="209">
        <f>IF(BB5920="S",IF(Q5920="1. Aceitou o programa",IF(OR(X5920="Não se Aplica",X5920=""),IF(OR(W5920="Não se Aplica",W5920=""),0,W5920-V5920),AVERAGE(X5920-W5920,W5920-V5920)),0),0)</f>
        <v>0</v>
      </c>
      <c r="BA5920" s="209">
        <f>IF(BB5920="S",IF(AND(Q5920="1. Aceitou o programa",AH5920="Realizada"),IFERROR(IF(AG5920="",0,AG5920-R5920),0),0),0)</f>
        <v>0</v>
      </c>
      <c r="BB5920" s="209" t="str">
        <f>_xlfn.XLOOKUP(U5920,'Lista Suspensa'!$AA$20:$AA$23,'Lista Suspensa'!$AB$20:$AB$23,"N/A")</f>
        <v>S</v>
      </c>
    </row>
    <row r="5921" spans="1:54" ht="12" customHeight="1">
      <c r="A5921" s="151" t="s">
        <v>54</v>
      </c>
      <c r="B5921" s="152">
        <v>46112</v>
      </c>
      <c r="C5921" s="153" t="s">
        <v>55</v>
      </c>
      <c r="D5921" s="153" t="s">
        <v>56</v>
      </c>
      <c r="E5921" s="244">
        <v>86005064</v>
      </c>
      <c r="F5921" s="144" t="s">
        <v>10210</v>
      </c>
      <c r="G5921" s="230"/>
      <c r="H5921" s="154">
        <v>26785</v>
      </c>
      <c r="I5921" s="153">
        <v>53</v>
      </c>
      <c r="J5921" s="148" t="s">
        <v>70</v>
      </c>
      <c r="K5921" s="153" t="s">
        <v>59</v>
      </c>
      <c r="L5921" s="153"/>
      <c r="M5921" s="153"/>
      <c r="N5921" s="153"/>
      <c r="O5921" s="155">
        <v>11985147676</v>
      </c>
      <c r="P5921" s="156" t="s">
        <v>60</v>
      </c>
      <c r="Q5921" s="157" t="s">
        <v>8211</v>
      </c>
      <c r="R5921" s="158"/>
      <c r="S5921" s="159"/>
      <c r="T5921" s="159" t="s">
        <v>6983</v>
      </c>
      <c r="U5921" s="159" t="s">
        <v>8212</v>
      </c>
      <c r="V5921" s="154">
        <v>46148</v>
      </c>
      <c r="W5921" s="154">
        <v>46155</v>
      </c>
      <c r="X5921" s="154"/>
      <c r="Y5921" s="160"/>
      <c r="Z5921" s="160"/>
      <c r="AA5921" s="153"/>
      <c r="AB5921" s="153"/>
      <c r="AC5921" s="182" t="e">
        <f t="shared" si="186"/>
        <v>#DIV/0!</v>
      </c>
      <c r="AD5921" s="153" t="e">
        <f t="shared" si="187"/>
        <v>#DIV/0!</v>
      </c>
      <c r="AE5921" s="207"/>
      <c r="AF5921" s="153"/>
      <c r="AG5921" s="159"/>
      <c r="AH5921" s="153"/>
      <c r="AI5921" s="161"/>
      <c r="AJ5921" s="153"/>
      <c r="AK5921" s="153"/>
      <c r="AL5921" s="207"/>
      <c r="AM5921" s="207"/>
      <c r="AN5921" s="207"/>
      <c r="AO5921" s="207"/>
      <c r="AP5921" s="147" t="s">
        <v>54</v>
      </c>
      <c r="AQ5921" s="147"/>
      <c r="AR5921" s="147"/>
      <c r="AS5921" s="209" t="s">
        <v>68</v>
      </c>
      <c r="AT5921" s="223" t="str">
        <f>MONTH(B5921)&amp;"/"&amp;YEAR(B5921)</f>
        <v>3/2026</v>
      </c>
      <c r="AU5921" s="223">
        <f>WEEKNUM(B5921)-WEEKNUM(EOMONTH(B5921,-1)+1)+1</f>
        <v>5</v>
      </c>
      <c r="AV5921" s="209" t="str">
        <f>MONTH(R5921)&amp;"/"&amp;YEAR(R5921)</f>
        <v>1/1900</v>
      </c>
      <c r="AW5921" s="209" t="e">
        <f>WEEKNUM(R5921)-WEEKNUM(EOMONTH(R5921,-1)+1)+1</f>
        <v>#NUM!</v>
      </c>
      <c r="AX5921" s="209">
        <f>IF(BB5921="S",IF(Q5921="1. Aceitou o programa",R5921-B5921,0),0)</f>
        <v>0</v>
      </c>
      <c r="AY5921" s="209">
        <f>IF(BB5921="S",IF(AND(S5921&lt;&gt;"",R5921&lt;&gt;""),S5921-R5921,0),0)</f>
        <v>0</v>
      </c>
      <c r="AZ5921" s="209">
        <f>IF(BB5921="S",IF(Q5921="1. Aceitou o programa",IF(OR(X5921="Não se Aplica",X5921=""),IF(OR(W5921="Não se Aplica",W5921=""),0,W5921-V5921),AVERAGE(X5921-W5921,W5921-V5921)),0),0)</f>
        <v>0</v>
      </c>
      <c r="BA5921" s="209">
        <f>IF(BB5921="S",IF(AND(Q5921="1. Aceitou o programa",AH5921="Realizada"),IFERROR(IF(AG5921="",0,AG5921-R5921),0),0),0)</f>
        <v>0</v>
      </c>
      <c r="BB5921" s="209" t="str">
        <f>_xlfn.XLOOKUP(U5921,'Lista Suspensa'!$AA$20:$AA$23,'Lista Suspensa'!$AB$20:$AB$23,"N/A")</f>
        <v>S</v>
      </c>
    </row>
    <row r="5922" spans="1:54" ht="12" customHeight="1">
      <c r="A5922" s="151" t="s">
        <v>54</v>
      </c>
      <c r="B5922" s="152">
        <v>46112</v>
      </c>
      <c r="C5922" s="153" t="s">
        <v>55</v>
      </c>
      <c r="D5922" s="153" t="s">
        <v>56</v>
      </c>
      <c r="E5922" s="244">
        <v>82664312</v>
      </c>
      <c r="F5922" s="144" t="s">
        <v>10211</v>
      </c>
      <c r="G5922" s="230"/>
      <c r="H5922" s="154">
        <v>26796</v>
      </c>
      <c r="I5922" s="153">
        <v>53</v>
      </c>
      <c r="J5922" s="148" t="s">
        <v>70</v>
      </c>
      <c r="K5922" s="153" t="s">
        <v>59</v>
      </c>
      <c r="L5922" s="153"/>
      <c r="M5922" s="153"/>
      <c r="N5922" s="153"/>
      <c r="O5922" s="155">
        <v>11952079418</v>
      </c>
      <c r="P5922" s="156" t="s">
        <v>60</v>
      </c>
      <c r="Q5922" s="157" t="s">
        <v>8211</v>
      </c>
      <c r="R5922" s="158"/>
      <c r="S5922" s="159"/>
      <c r="T5922" s="159" t="s">
        <v>6983</v>
      </c>
      <c r="U5922" s="159" t="s">
        <v>8212</v>
      </c>
      <c r="V5922" s="154">
        <v>46148</v>
      </c>
      <c r="W5922" s="154">
        <v>46155</v>
      </c>
      <c r="X5922" s="154"/>
      <c r="Y5922" s="160"/>
      <c r="Z5922" s="160"/>
      <c r="AA5922" s="153"/>
      <c r="AB5922" s="153"/>
      <c r="AC5922" s="182" t="e">
        <f t="shared" si="186"/>
        <v>#DIV/0!</v>
      </c>
      <c r="AD5922" s="153" t="e">
        <f t="shared" si="187"/>
        <v>#DIV/0!</v>
      </c>
      <c r="AE5922" s="207"/>
      <c r="AF5922" s="153"/>
      <c r="AG5922" s="159"/>
      <c r="AH5922" s="153"/>
      <c r="AI5922" s="161"/>
      <c r="AJ5922" s="153"/>
      <c r="AK5922" s="153"/>
      <c r="AL5922" s="207"/>
      <c r="AM5922" s="207"/>
      <c r="AN5922" s="207"/>
      <c r="AO5922" s="207"/>
      <c r="AP5922" s="147" t="s">
        <v>54</v>
      </c>
      <c r="AQ5922" s="147"/>
      <c r="AR5922" s="147"/>
      <c r="AS5922" s="209" t="s">
        <v>68</v>
      </c>
      <c r="AT5922" s="223" t="str">
        <f>MONTH(B5922)&amp;"/"&amp;YEAR(B5922)</f>
        <v>3/2026</v>
      </c>
      <c r="AU5922" s="223">
        <f>WEEKNUM(B5922)-WEEKNUM(EOMONTH(B5922,-1)+1)+1</f>
        <v>5</v>
      </c>
      <c r="AV5922" s="209" t="str">
        <f>MONTH(R5922)&amp;"/"&amp;YEAR(R5922)</f>
        <v>1/1900</v>
      </c>
      <c r="AW5922" s="209" t="e">
        <f>WEEKNUM(R5922)-WEEKNUM(EOMONTH(R5922,-1)+1)+1</f>
        <v>#NUM!</v>
      </c>
      <c r="AX5922" s="209">
        <f>IF(BB5922="S",IF(Q5922="1. Aceitou o programa",R5922-B5922,0),0)</f>
        <v>0</v>
      </c>
      <c r="AY5922" s="209">
        <f>IF(BB5922="S",IF(AND(S5922&lt;&gt;"",R5922&lt;&gt;""),S5922-R5922,0),0)</f>
        <v>0</v>
      </c>
      <c r="AZ5922" s="209">
        <f>IF(BB5922="S",IF(Q5922="1. Aceitou o programa",IF(OR(X5922="Não se Aplica",X5922=""),IF(OR(W5922="Não se Aplica",W5922=""),0,W5922-V5922),AVERAGE(X5922-W5922,W5922-V5922)),0),0)</f>
        <v>0</v>
      </c>
      <c r="BA5922" s="209">
        <f>IF(BB5922="S",IF(AND(Q5922="1. Aceitou o programa",AH5922="Realizada"),IFERROR(IF(AG5922="",0,AG5922-R5922),0),0),0)</f>
        <v>0</v>
      </c>
      <c r="BB5922" s="209" t="str">
        <f>_xlfn.XLOOKUP(U5922,'Lista Suspensa'!$AA$20:$AA$23,'Lista Suspensa'!$AB$20:$AB$23,"N/A")</f>
        <v>S</v>
      </c>
    </row>
    <row r="5923" spans="1:54" ht="12" customHeight="1">
      <c r="A5923" s="151" t="s">
        <v>54</v>
      </c>
      <c r="B5923" s="152">
        <v>46112</v>
      </c>
      <c r="C5923" s="153" t="s">
        <v>55</v>
      </c>
      <c r="D5923" s="153" t="s">
        <v>56</v>
      </c>
      <c r="E5923" s="244">
        <v>93860487</v>
      </c>
      <c r="F5923" s="144" t="s">
        <v>10212</v>
      </c>
      <c r="G5923" s="230"/>
      <c r="H5923" s="154">
        <v>26807</v>
      </c>
      <c r="I5923" s="153">
        <v>52</v>
      </c>
      <c r="J5923" s="148" t="s">
        <v>70</v>
      </c>
      <c r="K5923" s="153" t="s">
        <v>59</v>
      </c>
      <c r="L5923" s="153"/>
      <c r="M5923" s="153"/>
      <c r="N5923" s="153"/>
      <c r="O5923" s="155">
        <v>21995087278</v>
      </c>
      <c r="P5923" s="156" t="s">
        <v>60</v>
      </c>
      <c r="Q5923" s="157" t="s">
        <v>8211</v>
      </c>
      <c r="R5923" s="158"/>
      <c r="S5923" s="159"/>
      <c r="T5923" s="159" t="s">
        <v>6983</v>
      </c>
      <c r="U5923" s="159" t="s">
        <v>8212</v>
      </c>
      <c r="V5923" s="154">
        <v>46148</v>
      </c>
      <c r="W5923" s="154">
        <v>46155</v>
      </c>
      <c r="X5923" s="154"/>
      <c r="Y5923" s="160"/>
      <c r="Z5923" s="160"/>
      <c r="AA5923" s="153"/>
      <c r="AB5923" s="153"/>
      <c r="AC5923" s="182" t="e">
        <f t="shared" si="186"/>
        <v>#DIV/0!</v>
      </c>
      <c r="AD5923" s="153" t="e">
        <f t="shared" si="187"/>
        <v>#DIV/0!</v>
      </c>
      <c r="AE5923" s="207"/>
      <c r="AF5923" s="153"/>
      <c r="AG5923" s="159"/>
      <c r="AH5923" s="153"/>
      <c r="AI5923" s="161"/>
      <c r="AJ5923" s="153"/>
      <c r="AK5923" s="153"/>
      <c r="AL5923" s="207"/>
      <c r="AM5923" s="207"/>
      <c r="AN5923" s="207"/>
      <c r="AO5923" s="207"/>
      <c r="AP5923" s="147" t="s">
        <v>54</v>
      </c>
      <c r="AQ5923" s="147"/>
      <c r="AR5923" s="147"/>
      <c r="AS5923" s="209" t="s">
        <v>68</v>
      </c>
      <c r="AT5923" s="223" t="str">
        <f>MONTH(B5923)&amp;"/"&amp;YEAR(B5923)</f>
        <v>3/2026</v>
      </c>
      <c r="AU5923" s="223">
        <f>WEEKNUM(B5923)-WEEKNUM(EOMONTH(B5923,-1)+1)+1</f>
        <v>5</v>
      </c>
      <c r="AV5923" s="209" t="str">
        <f>MONTH(R5923)&amp;"/"&amp;YEAR(R5923)</f>
        <v>1/1900</v>
      </c>
      <c r="AW5923" s="209" t="e">
        <f>WEEKNUM(R5923)-WEEKNUM(EOMONTH(R5923,-1)+1)+1</f>
        <v>#NUM!</v>
      </c>
      <c r="AX5923" s="209">
        <f>IF(BB5923="S",IF(Q5923="1. Aceitou o programa",R5923-B5923,0),0)</f>
        <v>0</v>
      </c>
      <c r="AY5923" s="209">
        <f>IF(BB5923="S",IF(AND(S5923&lt;&gt;"",R5923&lt;&gt;""),S5923-R5923,0),0)</f>
        <v>0</v>
      </c>
      <c r="AZ5923" s="209">
        <f>IF(BB5923="S",IF(Q5923="1. Aceitou o programa",IF(OR(X5923="Não se Aplica",X5923=""),IF(OR(W5923="Não se Aplica",W5923=""),0,W5923-V5923),AVERAGE(X5923-W5923,W5923-V5923)),0),0)</f>
        <v>0</v>
      </c>
      <c r="BA5923" s="209">
        <f>IF(BB5923="S",IF(AND(Q5923="1. Aceitou o programa",AH5923="Realizada"),IFERROR(IF(AG5923="",0,AG5923-R5923),0),0),0)</f>
        <v>0</v>
      </c>
      <c r="BB5923" s="209" t="str">
        <f>_xlfn.XLOOKUP(U5923,'Lista Suspensa'!$AA$20:$AA$23,'Lista Suspensa'!$AB$20:$AB$23,"N/A")</f>
        <v>S</v>
      </c>
    </row>
    <row r="5924" spans="1:54" ht="12" customHeight="1">
      <c r="A5924" s="151" t="s">
        <v>54</v>
      </c>
      <c r="B5924" s="152">
        <v>46112</v>
      </c>
      <c r="C5924" s="153" t="s">
        <v>55</v>
      </c>
      <c r="D5924" s="153" t="s">
        <v>56</v>
      </c>
      <c r="E5924" s="244">
        <v>93840333</v>
      </c>
      <c r="F5924" s="144" t="s">
        <v>10213</v>
      </c>
      <c r="G5924" s="230"/>
      <c r="H5924" s="154">
        <v>26834</v>
      </c>
      <c r="I5924" s="153">
        <v>52</v>
      </c>
      <c r="J5924" s="148" t="s">
        <v>70</v>
      </c>
      <c r="K5924" s="153" t="s">
        <v>59</v>
      </c>
      <c r="L5924" s="153"/>
      <c r="M5924" s="153"/>
      <c r="N5924" s="153"/>
      <c r="O5924" s="155">
        <v>11995230694</v>
      </c>
      <c r="P5924" s="156" t="s">
        <v>60</v>
      </c>
      <c r="Q5924" s="157" t="s">
        <v>8211</v>
      </c>
      <c r="R5924" s="158"/>
      <c r="S5924" s="159"/>
      <c r="T5924" s="159" t="s">
        <v>6983</v>
      </c>
      <c r="U5924" s="159" t="s">
        <v>8212</v>
      </c>
      <c r="V5924" s="154">
        <v>46148</v>
      </c>
      <c r="W5924" s="154">
        <v>46155</v>
      </c>
      <c r="X5924" s="154"/>
      <c r="Y5924" s="160"/>
      <c r="Z5924" s="160"/>
      <c r="AA5924" s="153"/>
      <c r="AB5924" s="153"/>
      <c r="AC5924" s="182" t="e">
        <f t="shared" si="186"/>
        <v>#DIV/0!</v>
      </c>
      <c r="AD5924" s="153" t="e">
        <f t="shared" si="187"/>
        <v>#DIV/0!</v>
      </c>
      <c r="AE5924" s="207"/>
      <c r="AF5924" s="153"/>
      <c r="AG5924" s="159"/>
      <c r="AH5924" s="153"/>
      <c r="AI5924" s="161"/>
      <c r="AJ5924" s="153"/>
      <c r="AK5924" s="153"/>
      <c r="AL5924" s="207"/>
      <c r="AM5924" s="207"/>
      <c r="AN5924" s="207"/>
      <c r="AO5924" s="207"/>
      <c r="AP5924" s="147" t="s">
        <v>54</v>
      </c>
      <c r="AQ5924" s="147"/>
      <c r="AR5924" s="147"/>
      <c r="AS5924" s="209" t="s">
        <v>68</v>
      </c>
      <c r="AT5924" s="223" t="str">
        <f>MONTH(B5924)&amp;"/"&amp;YEAR(B5924)</f>
        <v>3/2026</v>
      </c>
      <c r="AU5924" s="223">
        <f>WEEKNUM(B5924)-WEEKNUM(EOMONTH(B5924,-1)+1)+1</f>
        <v>5</v>
      </c>
      <c r="AV5924" s="209" t="str">
        <f>MONTH(R5924)&amp;"/"&amp;YEAR(R5924)</f>
        <v>1/1900</v>
      </c>
      <c r="AW5924" s="209" t="e">
        <f>WEEKNUM(R5924)-WEEKNUM(EOMONTH(R5924,-1)+1)+1</f>
        <v>#NUM!</v>
      </c>
      <c r="AX5924" s="209">
        <f>IF(BB5924="S",IF(Q5924="1. Aceitou o programa",R5924-B5924,0),0)</f>
        <v>0</v>
      </c>
      <c r="AY5924" s="209">
        <f>IF(BB5924="S",IF(AND(S5924&lt;&gt;"",R5924&lt;&gt;""),S5924-R5924,0),0)</f>
        <v>0</v>
      </c>
      <c r="AZ5924" s="209">
        <f>IF(BB5924="S",IF(Q5924="1. Aceitou o programa",IF(OR(X5924="Não se Aplica",X5924=""),IF(OR(W5924="Não se Aplica",W5924=""),0,W5924-V5924),AVERAGE(X5924-W5924,W5924-V5924)),0),0)</f>
        <v>0</v>
      </c>
      <c r="BA5924" s="209">
        <f>IF(BB5924="S",IF(AND(Q5924="1. Aceitou o programa",AH5924="Realizada"),IFERROR(IF(AG5924="",0,AG5924-R5924),0),0),0)</f>
        <v>0</v>
      </c>
      <c r="BB5924" s="209" t="str">
        <f>_xlfn.XLOOKUP(U5924,'Lista Suspensa'!$AA$20:$AA$23,'Lista Suspensa'!$AB$20:$AB$23,"N/A")</f>
        <v>S</v>
      </c>
    </row>
    <row r="5925" spans="1:54" ht="12" customHeight="1">
      <c r="A5925" s="151" t="s">
        <v>54</v>
      </c>
      <c r="B5925" s="152">
        <v>46112</v>
      </c>
      <c r="C5925" s="153" t="s">
        <v>55</v>
      </c>
      <c r="D5925" s="153" t="s">
        <v>56</v>
      </c>
      <c r="E5925" s="244">
        <v>85351006</v>
      </c>
      <c r="F5925" s="144" t="s">
        <v>10214</v>
      </c>
      <c r="G5925" s="230"/>
      <c r="H5925" s="154">
        <v>26975</v>
      </c>
      <c r="I5925" s="153">
        <v>52</v>
      </c>
      <c r="J5925" s="148" t="s">
        <v>70</v>
      </c>
      <c r="K5925" s="153" t="s">
        <v>59</v>
      </c>
      <c r="L5925" s="153"/>
      <c r="M5925" s="153"/>
      <c r="N5925" s="153"/>
      <c r="O5925" s="155">
        <v>11974833441</v>
      </c>
      <c r="P5925" s="156" t="s">
        <v>60</v>
      </c>
      <c r="Q5925" s="157" t="s">
        <v>8211</v>
      </c>
      <c r="R5925" s="158"/>
      <c r="S5925" s="159"/>
      <c r="T5925" s="159" t="s">
        <v>6983</v>
      </c>
      <c r="U5925" s="159" t="s">
        <v>8212</v>
      </c>
      <c r="V5925" s="154">
        <v>46148</v>
      </c>
      <c r="W5925" s="154">
        <v>46155</v>
      </c>
      <c r="X5925" s="154"/>
      <c r="Y5925" s="160"/>
      <c r="Z5925" s="160"/>
      <c r="AA5925" s="153"/>
      <c r="AB5925" s="153"/>
      <c r="AC5925" s="182" t="e">
        <f t="shared" si="186"/>
        <v>#DIV/0!</v>
      </c>
      <c r="AD5925" s="153" t="e">
        <f t="shared" si="187"/>
        <v>#DIV/0!</v>
      </c>
      <c r="AE5925" s="207"/>
      <c r="AF5925" s="153"/>
      <c r="AG5925" s="159"/>
      <c r="AH5925" s="153"/>
      <c r="AI5925" s="161"/>
      <c r="AJ5925" s="153"/>
      <c r="AK5925" s="153"/>
      <c r="AL5925" s="207"/>
      <c r="AM5925" s="207"/>
      <c r="AN5925" s="207"/>
      <c r="AO5925" s="207"/>
      <c r="AP5925" s="147" t="s">
        <v>54</v>
      </c>
      <c r="AQ5925" s="147"/>
      <c r="AR5925" s="147"/>
      <c r="AS5925" s="209" t="s">
        <v>68</v>
      </c>
      <c r="AT5925" s="223" t="str">
        <f>MONTH(B5925)&amp;"/"&amp;YEAR(B5925)</f>
        <v>3/2026</v>
      </c>
      <c r="AU5925" s="223">
        <f>WEEKNUM(B5925)-WEEKNUM(EOMONTH(B5925,-1)+1)+1</f>
        <v>5</v>
      </c>
      <c r="AV5925" s="209" t="str">
        <f>MONTH(R5925)&amp;"/"&amp;YEAR(R5925)</f>
        <v>1/1900</v>
      </c>
      <c r="AW5925" s="209" t="e">
        <f>WEEKNUM(R5925)-WEEKNUM(EOMONTH(R5925,-1)+1)+1</f>
        <v>#NUM!</v>
      </c>
      <c r="AX5925" s="209">
        <f>IF(BB5925="S",IF(Q5925="1. Aceitou o programa",R5925-B5925,0),0)</f>
        <v>0</v>
      </c>
      <c r="AY5925" s="209">
        <f>IF(BB5925="S",IF(AND(S5925&lt;&gt;"",R5925&lt;&gt;""),S5925-R5925,0),0)</f>
        <v>0</v>
      </c>
      <c r="AZ5925" s="209">
        <f>IF(BB5925="S",IF(Q5925="1. Aceitou o programa",IF(OR(X5925="Não se Aplica",X5925=""),IF(OR(W5925="Não se Aplica",W5925=""),0,W5925-V5925),AVERAGE(X5925-W5925,W5925-V5925)),0),0)</f>
        <v>0</v>
      </c>
      <c r="BA5925" s="209">
        <f>IF(BB5925="S",IF(AND(Q5925="1. Aceitou o programa",AH5925="Realizada"),IFERROR(IF(AG5925="",0,AG5925-R5925),0),0),0)</f>
        <v>0</v>
      </c>
      <c r="BB5925" s="209" t="str">
        <f>_xlfn.XLOOKUP(U5925,'Lista Suspensa'!$AA$20:$AA$23,'Lista Suspensa'!$AB$20:$AB$23,"N/A")</f>
        <v>S</v>
      </c>
    </row>
    <row r="5926" spans="1:54" ht="12" customHeight="1">
      <c r="A5926" s="151" t="s">
        <v>54</v>
      </c>
      <c r="B5926" s="152">
        <v>46112</v>
      </c>
      <c r="C5926" s="153" t="s">
        <v>55</v>
      </c>
      <c r="D5926" s="153" t="s">
        <v>56</v>
      </c>
      <c r="E5926" s="244">
        <v>93428133</v>
      </c>
      <c r="F5926" s="144" t="s">
        <v>10215</v>
      </c>
      <c r="G5926" s="230"/>
      <c r="H5926" s="154">
        <v>27004</v>
      </c>
      <c r="I5926" s="153">
        <v>52</v>
      </c>
      <c r="J5926" s="148" t="s">
        <v>70</v>
      </c>
      <c r="K5926" s="153" t="s">
        <v>59</v>
      </c>
      <c r="L5926" s="153"/>
      <c r="M5926" s="153"/>
      <c r="N5926" s="153"/>
      <c r="O5926" s="155">
        <v>11954883854</v>
      </c>
      <c r="P5926" s="156" t="s">
        <v>60</v>
      </c>
      <c r="Q5926" s="157" t="s">
        <v>8211</v>
      </c>
      <c r="R5926" s="158"/>
      <c r="S5926" s="159"/>
      <c r="T5926" s="159" t="s">
        <v>6983</v>
      </c>
      <c r="U5926" s="159" t="s">
        <v>8212</v>
      </c>
      <c r="V5926" s="154">
        <v>46148</v>
      </c>
      <c r="W5926" s="154">
        <v>46155</v>
      </c>
      <c r="X5926" s="154"/>
      <c r="Y5926" s="160"/>
      <c r="Z5926" s="160"/>
      <c r="AA5926" s="153"/>
      <c r="AB5926" s="153"/>
      <c r="AC5926" s="182" t="e">
        <f t="shared" si="186"/>
        <v>#DIV/0!</v>
      </c>
      <c r="AD5926" s="153" t="e">
        <f t="shared" si="187"/>
        <v>#DIV/0!</v>
      </c>
      <c r="AE5926" s="207"/>
      <c r="AF5926" s="153"/>
      <c r="AG5926" s="159"/>
      <c r="AH5926" s="153"/>
      <c r="AI5926" s="161"/>
      <c r="AJ5926" s="153"/>
      <c r="AK5926" s="153"/>
      <c r="AL5926" s="207"/>
      <c r="AM5926" s="207"/>
      <c r="AN5926" s="207"/>
      <c r="AO5926" s="207"/>
      <c r="AP5926" s="147" t="s">
        <v>54</v>
      </c>
      <c r="AQ5926" s="147"/>
      <c r="AR5926" s="147"/>
      <c r="AS5926" s="209" t="s">
        <v>68</v>
      </c>
      <c r="AT5926" s="223" t="str">
        <f>MONTH(B5926)&amp;"/"&amp;YEAR(B5926)</f>
        <v>3/2026</v>
      </c>
      <c r="AU5926" s="223">
        <f>WEEKNUM(B5926)-WEEKNUM(EOMONTH(B5926,-1)+1)+1</f>
        <v>5</v>
      </c>
      <c r="AV5926" s="209" t="str">
        <f>MONTH(R5926)&amp;"/"&amp;YEAR(R5926)</f>
        <v>1/1900</v>
      </c>
      <c r="AW5926" s="209" t="e">
        <f>WEEKNUM(R5926)-WEEKNUM(EOMONTH(R5926,-1)+1)+1</f>
        <v>#NUM!</v>
      </c>
      <c r="AX5926" s="209">
        <f>IF(BB5926="S",IF(Q5926="1. Aceitou o programa",R5926-B5926,0),0)</f>
        <v>0</v>
      </c>
      <c r="AY5926" s="209">
        <f>IF(BB5926="S",IF(AND(S5926&lt;&gt;"",R5926&lt;&gt;""),S5926-R5926,0),0)</f>
        <v>0</v>
      </c>
      <c r="AZ5926" s="209">
        <f>IF(BB5926="S",IF(Q5926="1. Aceitou o programa",IF(OR(X5926="Não se Aplica",X5926=""),IF(OR(W5926="Não se Aplica",W5926=""),0,W5926-V5926),AVERAGE(X5926-W5926,W5926-V5926)),0),0)</f>
        <v>0</v>
      </c>
      <c r="BA5926" s="209">
        <f>IF(BB5926="S",IF(AND(Q5926="1. Aceitou o programa",AH5926="Realizada"),IFERROR(IF(AG5926="",0,AG5926-R5926),0),0),0)</f>
        <v>0</v>
      </c>
      <c r="BB5926" s="209" t="str">
        <f>_xlfn.XLOOKUP(U5926,'Lista Suspensa'!$AA$20:$AA$23,'Lista Suspensa'!$AB$20:$AB$23,"N/A")</f>
        <v>S</v>
      </c>
    </row>
    <row r="5927" spans="1:54" ht="12" customHeight="1">
      <c r="A5927" s="151" t="s">
        <v>54</v>
      </c>
      <c r="B5927" s="152">
        <v>46112</v>
      </c>
      <c r="C5927" s="153" t="s">
        <v>55</v>
      </c>
      <c r="D5927" s="153" t="s">
        <v>56</v>
      </c>
      <c r="E5927" s="244">
        <v>88906879</v>
      </c>
      <c r="F5927" s="144" t="s">
        <v>10216</v>
      </c>
      <c r="G5927" s="230"/>
      <c r="H5927" s="154">
        <v>27154</v>
      </c>
      <c r="I5927" s="153">
        <v>52</v>
      </c>
      <c r="J5927" s="148" t="s">
        <v>70</v>
      </c>
      <c r="K5927" s="153" t="s">
        <v>59</v>
      </c>
      <c r="L5927" s="153"/>
      <c r="M5927" s="153"/>
      <c r="N5927" s="153"/>
      <c r="O5927" s="155">
        <v>11987952760</v>
      </c>
      <c r="P5927" s="156" t="s">
        <v>60</v>
      </c>
      <c r="Q5927" s="157" t="s">
        <v>8211</v>
      </c>
      <c r="R5927" s="158"/>
      <c r="S5927" s="159"/>
      <c r="T5927" s="159" t="s">
        <v>6983</v>
      </c>
      <c r="U5927" s="159" t="s">
        <v>8212</v>
      </c>
      <c r="V5927" s="154">
        <v>46148</v>
      </c>
      <c r="W5927" s="154">
        <v>46155</v>
      </c>
      <c r="X5927" s="154"/>
      <c r="Y5927" s="160"/>
      <c r="Z5927" s="160"/>
      <c r="AA5927" s="153"/>
      <c r="AB5927" s="153"/>
      <c r="AC5927" s="182" t="e">
        <f t="shared" si="186"/>
        <v>#DIV/0!</v>
      </c>
      <c r="AD5927" s="153" t="e">
        <f t="shared" si="187"/>
        <v>#DIV/0!</v>
      </c>
      <c r="AE5927" s="207"/>
      <c r="AF5927" s="153"/>
      <c r="AG5927" s="159"/>
      <c r="AH5927" s="153"/>
      <c r="AI5927" s="161"/>
      <c r="AJ5927" s="153"/>
      <c r="AK5927" s="153"/>
      <c r="AL5927" s="207"/>
      <c r="AM5927" s="207"/>
      <c r="AN5927" s="207"/>
      <c r="AO5927" s="207"/>
      <c r="AP5927" s="147" t="s">
        <v>54</v>
      </c>
      <c r="AQ5927" s="147"/>
      <c r="AR5927" s="147"/>
      <c r="AS5927" s="209" t="s">
        <v>68</v>
      </c>
      <c r="AT5927" s="223" t="str">
        <f>MONTH(B5927)&amp;"/"&amp;YEAR(B5927)</f>
        <v>3/2026</v>
      </c>
      <c r="AU5927" s="223">
        <f>WEEKNUM(B5927)-WEEKNUM(EOMONTH(B5927,-1)+1)+1</f>
        <v>5</v>
      </c>
      <c r="AV5927" s="209" t="str">
        <f>MONTH(R5927)&amp;"/"&amp;YEAR(R5927)</f>
        <v>1/1900</v>
      </c>
      <c r="AW5927" s="209" t="e">
        <f>WEEKNUM(R5927)-WEEKNUM(EOMONTH(R5927,-1)+1)+1</f>
        <v>#NUM!</v>
      </c>
      <c r="AX5927" s="209">
        <f>IF(BB5927="S",IF(Q5927="1. Aceitou o programa",R5927-B5927,0),0)</f>
        <v>0</v>
      </c>
      <c r="AY5927" s="209">
        <f>IF(BB5927="S",IF(AND(S5927&lt;&gt;"",R5927&lt;&gt;""),S5927-R5927,0),0)</f>
        <v>0</v>
      </c>
      <c r="AZ5927" s="209">
        <f>IF(BB5927="S",IF(Q5927="1. Aceitou o programa",IF(OR(X5927="Não se Aplica",X5927=""),IF(OR(W5927="Não se Aplica",W5927=""),0,W5927-V5927),AVERAGE(X5927-W5927,W5927-V5927)),0),0)</f>
        <v>0</v>
      </c>
      <c r="BA5927" s="209">
        <f>IF(BB5927="S",IF(AND(Q5927="1. Aceitou o programa",AH5927="Realizada"),IFERROR(IF(AG5927="",0,AG5927-R5927),0),0),0)</f>
        <v>0</v>
      </c>
      <c r="BB5927" s="209" t="str">
        <f>_xlfn.XLOOKUP(U5927,'Lista Suspensa'!$AA$20:$AA$23,'Lista Suspensa'!$AB$20:$AB$23,"N/A")</f>
        <v>S</v>
      </c>
    </row>
    <row r="5928" spans="1:54" ht="12" customHeight="1">
      <c r="A5928" s="151" t="s">
        <v>54</v>
      </c>
      <c r="B5928" s="152">
        <v>46112</v>
      </c>
      <c r="C5928" s="153" t="s">
        <v>55</v>
      </c>
      <c r="D5928" s="153" t="s">
        <v>56</v>
      </c>
      <c r="E5928" s="244">
        <v>594217261</v>
      </c>
      <c r="F5928" s="144" t="s">
        <v>10217</v>
      </c>
      <c r="G5928" s="230"/>
      <c r="H5928" s="154">
        <v>27169</v>
      </c>
      <c r="I5928" s="153">
        <v>52</v>
      </c>
      <c r="J5928" s="148" t="s">
        <v>70</v>
      </c>
      <c r="K5928" s="153" t="s">
        <v>59</v>
      </c>
      <c r="L5928" s="153"/>
      <c r="M5928" s="153"/>
      <c r="N5928" s="153"/>
      <c r="O5928" s="155">
        <v>11967078346</v>
      </c>
      <c r="P5928" s="156" t="s">
        <v>60</v>
      </c>
      <c r="Q5928" s="157" t="s">
        <v>8211</v>
      </c>
      <c r="R5928" s="158"/>
      <c r="S5928" s="159"/>
      <c r="T5928" s="159" t="s">
        <v>6983</v>
      </c>
      <c r="U5928" s="159" t="s">
        <v>8212</v>
      </c>
      <c r="V5928" s="154">
        <v>46148</v>
      </c>
      <c r="W5928" s="154">
        <v>46155</v>
      </c>
      <c r="X5928" s="154"/>
      <c r="Y5928" s="160"/>
      <c r="Z5928" s="160"/>
      <c r="AA5928" s="153"/>
      <c r="AB5928" s="153"/>
      <c r="AC5928" s="182" t="e">
        <f t="shared" si="186"/>
        <v>#DIV/0!</v>
      </c>
      <c r="AD5928" s="153" t="e">
        <f t="shared" si="187"/>
        <v>#DIV/0!</v>
      </c>
      <c r="AE5928" s="207"/>
      <c r="AF5928" s="153"/>
      <c r="AG5928" s="159"/>
      <c r="AH5928" s="153"/>
      <c r="AI5928" s="161"/>
      <c r="AJ5928" s="153"/>
      <c r="AK5928" s="153"/>
      <c r="AL5928" s="207"/>
      <c r="AM5928" s="207"/>
      <c r="AN5928" s="207"/>
      <c r="AO5928" s="207"/>
      <c r="AP5928" s="147" t="s">
        <v>54</v>
      </c>
      <c r="AQ5928" s="147"/>
      <c r="AR5928" s="147"/>
      <c r="AS5928" s="209" t="s">
        <v>68</v>
      </c>
      <c r="AT5928" s="223" t="str">
        <f>MONTH(B5928)&amp;"/"&amp;YEAR(B5928)</f>
        <v>3/2026</v>
      </c>
      <c r="AU5928" s="223">
        <f>WEEKNUM(B5928)-WEEKNUM(EOMONTH(B5928,-1)+1)+1</f>
        <v>5</v>
      </c>
      <c r="AV5928" s="209" t="str">
        <f>MONTH(R5928)&amp;"/"&amp;YEAR(R5928)</f>
        <v>1/1900</v>
      </c>
      <c r="AW5928" s="209" t="e">
        <f>WEEKNUM(R5928)-WEEKNUM(EOMONTH(R5928,-1)+1)+1</f>
        <v>#NUM!</v>
      </c>
      <c r="AX5928" s="209">
        <f>IF(BB5928="S",IF(Q5928="1. Aceitou o programa",R5928-B5928,0),0)</f>
        <v>0</v>
      </c>
      <c r="AY5928" s="209">
        <f>IF(BB5928="S",IF(AND(S5928&lt;&gt;"",R5928&lt;&gt;""),S5928-R5928,0),0)</f>
        <v>0</v>
      </c>
      <c r="AZ5928" s="209">
        <f>IF(BB5928="S",IF(Q5928="1. Aceitou o programa",IF(OR(X5928="Não se Aplica",X5928=""),IF(OR(W5928="Não se Aplica",W5928=""),0,W5928-V5928),AVERAGE(X5928-W5928,W5928-V5928)),0),0)</f>
        <v>0</v>
      </c>
      <c r="BA5928" s="209">
        <f>IF(BB5928="S",IF(AND(Q5928="1. Aceitou o programa",AH5928="Realizada"),IFERROR(IF(AG5928="",0,AG5928-R5928),0),0),0)</f>
        <v>0</v>
      </c>
      <c r="BB5928" s="209" t="str">
        <f>_xlfn.XLOOKUP(U5928,'Lista Suspensa'!$AA$20:$AA$23,'Lista Suspensa'!$AB$20:$AB$23,"N/A")</f>
        <v>S</v>
      </c>
    </row>
    <row r="5929" spans="1:54" ht="12" customHeight="1">
      <c r="A5929" s="151" t="s">
        <v>54</v>
      </c>
      <c r="B5929" s="152">
        <v>46112</v>
      </c>
      <c r="C5929" s="153" t="s">
        <v>55</v>
      </c>
      <c r="D5929" s="153" t="s">
        <v>56</v>
      </c>
      <c r="E5929" s="244">
        <v>94188309</v>
      </c>
      <c r="F5929" s="144" t="s">
        <v>10218</v>
      </c>
      <c r="G5929" s="230"/>
      <c r="H5929" s="154">
        <v>27344</v>
      </c>
      <c r="I5929" s="153">
        <v>51</v>
      </c>
      <c r="J5929" s="148" t="s">
        <v>70</v>
      </c>
      <c r="K5929" s="153" t="s">
        <v>59</v>
      </c>
      <c r="L5929" s="153"/>
      <c r="M5929" s="153"/>
      <c r="N5929" s="153"/>
      <c r="O5929" s="155">
        <v>11981092639</v>
      </c>
      <c r="P5929" s="156" t="s">
        <v>60</v>
      </c>
      <c r="Q5929" s="157" t="s">
        <v>8211</v>
      </c>
      <c r="R5929" s="158"/>
      <c r="S5929" s="159"/>
      <c r="T5929" s="159" t="s">
        <v>6983</v>
      </c>
      <c r="U5929" s="159" t="s">
        <v>8212</v>
      </c>
      <c r="V5929" s="154">
        <v>46148</v>
      </c>
      <c r="W5929" s="154">
        <v>46155</v>
      </c>
      <c r="X5929" s="154"/>
      <c r="Y5929" s="160"/>
      <c r="Z5929" s="160"/>
      <c r="AA5929" s="153"/>
      <c r="AB5929" s="153"/>
      <c r="AC5929" s="182" t="e">
        <f t="shared" si="186"/>
        <v>#DIV/0!</v>
      </c>
      <c r="AD5929" s="153" t="e">
        <f t="shared" si="187"/>
        <v>#DIV/0!</v>
      </c>
      <c r="AE5929" s="207"/>
      <c r="AF5929" s="153"/>
      <c r="AG5929" s="159"/>
      <c r="AH5929" s="153"/>
      <c r="AI5929" s="161"/>
      <c r="AJ5929" s="153"/>
      <c r="AK5929" s="153"/>
      <c r="AL5929" s="207"/>
      <c r="AM5929" s="207"/>
      <c r="AN5929" s="207"/>
      <c r="AO5929" s="207"/>
      <c r="AP5929" s="147" t="s">
        <v>54</v>
      </c>
      <c r="AQ5929" s="147"/>
      <c r="AR5929" s="147"/>
      <c r="AS5929" s="209" t="s">
        <v>68</v>
      </c>
      <c r="AT5929" s="223" t="str">
        <f>MONTH(B5929)&amp;"/"&amp;YEAR(B5929)</f>
        <v>3/2026</v>
      </c>
      <c r="AU5929" s="223">
        <f>WEEKNUM(B5929)-WEEKNUM(EOMONTH(B5929,-1)+1)+1</f>
        <v>5</v>
      </c>
      <c r="AV5929" s="209" t="str">
        <f>MONTH(R5929)&amp;"/"&amp;YEAR(R5929)</f>
        <v>1/1900</v>
      </c>
      <c r="AW5929" s="209" t="e">
        <f>WEEKNUM(R5929)-WEEKNUM(EOMONTH(R5929,-1)+1)+1</f>
        <v>#NUM!</v>
      </c>
      <c r="AX5929" s="209">
        <f>IF(BB5929="S",IF(Q5929="1. Aceitou o programa",R5929-B5929,0),0)</f>
        <v>0</v>
      </c>
      <c r="AY5929" s="209">
        <f>IF(BB5929="S",IF(AND(S5929&lt;&gt;"",R5929&lt;&gt;""),S5929-R5929,0),0)</f>
        <v>0</v>
      </c>
      <c r="AZ5929" s="209">
        <f>IF(BB5929="S",IF(Q5929="1. Aceitou o programa",IF(OR(X5929="Não se Aplica",X5929=""),IF(OR(W5929="Não se Aplica",W5929=""),0,W5929-V5929),AVERAGE(X5929-W5929,W5929-V5929)),0),0)</f>
        <v>0</v>
      </c>
      <c r="BA5929" s="209">
        <f>IF(BB5929="S",IF(AND(Q5929="1. Aceitou o programa",AH5929="Realizada"),IFERROR(IF(AG5929="",0,AG5929-R5929),0),0),0)</f>
        <v>0</v>
      </c>
      <c r="BB5929" s="209" t="str">
        <f>_xlfn.XLOOKUP(U5929,'Lista Suspensa'!$AA$20:$AA$23,'Lista Suspensa'!$AB$20:$AB$23,"N/A")</f>
        <v>S</v>
      </c>
    </row>
    <row r="5930" spans="1:54" ht="12" customHeight="1">
      <c r="A5930" s="151" t="s">
        <v>54</v>
      </c>
      <c r="B5930" s="152">
        <v>46112</v>
      </c>
      <c r="C5930" s="153" t="s">
        <v>55</v>
      </c>
      <c r="D5930" s="153" t="s">
        <v>56</v>
      </c>
      <c r="E5930" s="244">
        <v>93403145</v>
      </c>
      <c r="F5930" s="144" t="s">
        <v>10219</v>
      </c>
      <c r="G5930" s="230"/>
      <c r="H5930" s="154">
        <v>27361</v>
      </c>
      <c r="I5930" s="153">
        <v>51</v>
      </c>
      <c r="J5930" s="148" t="s">
        <v>58</v>
      </c>
      <c r="K5930" s="153" t="s">
        <v>59</v>
      </c>
      <c r="L5930" s="153"/>
      <c r="M5930" s="153"/>
      <c r="N5930" s="153"/>
      <c r="O5930" s="155">
        <v>11985126260</v>
      </c>
      <c r="P5930" s="156" t="s">
        <v>60</v>
      </c>
      <c r="Q5930" s="157" t="s">
        <v>8211</v>
      </c>
      <c r="R5930" s="158"/>
      <c r="S5930" s="159"/>
      <c r="T5930" s="159" t="s">
        <v>6983</v>
      </c>
      <c r="U5930" s="159" t="s">
        <v>8212</v>
      </c>
      <c r="V5930" s="154">
        <v>46148</v>
      </c>
      <c r="W5930" s="154">
        <v>46155</v>
      </c>
      <c r="X5930" s="154"/>
      <c r="Y5930" s="160"/>
      <c r="Z5930" s="160"/>
      <c r="AA5930" s="153"/>
      <c r="AB5930" s="153"/>
      <c r="AC5930" s="182" t="e">
        <f t="shared" si="186"/>
        <v>#DIV/0!</v>
      </c>
      <c r="AD5930" s="153" t="e">
        <f t="shared" si="187"/>
        <v>#DIV/0!</v>
      </c>
      <c r="AE5930" s="207"/>
      <c r="AF5930" s="153"/>
      <c r="AG5930" s="159"/>
      <c r="AH5930" s="153"/>
      <c r="AI5930" s="161"/>
      <c r="AJ5930" s="153"/>
      <c r="AK5930" s="153"/>
      <c r="AL5930" s="207"/>
      <c r="AM5930" s="207"/>
      <c r="AN5930" s="207"/>
      <c r="AO5930" s="207"/>
      <c r="AP5930" s="147" t="s">
        <v>54</v>
      </c>
      <c r="AQ5930" s="147"/>
      <c r="AR5930" s="147"/>
      <c r="AS5930" s="209" t="s">
        <v>68</v>
      </c>
      <c r="AT5930" s="223" t="str">
        <f>MONTH(B5930)&amp;"/"&amp;YEAR(B5930)</f>
        <v>3/2026</v>
      </c>
      <c r="AU5930" s="223">
        <f>WEEKNUM(B5930)-WEEKNUM(EOMONTH(B5930,-1)+1)+1</f>
        <v>5</v>
      </c>
      <c r="AV5930" s="209" t="str">
        <f>MONTH(R5930)&amp;"/"&amp;YEAR(R5930)</f>
        <v>1/1900</v>
      </c>
      <c r="AW5930" s="209" t="e">
        <f>WEEKNUM(R5930)-WEEKNUM(EOMONTH(R5930,-1)+1)+1</f>
        <v>#NUM!</v>
      </c>
      <c r="AX5930" s="209">
        <f>IF(BB5930="S",IF(Q5930="1. Aceitou o programa",R5930-B5930,0),0)</f>
        <v>0</v>
      </c>
      <c r="AY5930" s="209">
        <f>IF(BB5930="S",IF(AND(S5930&lt;&gt;"",R5930&lt;&gt;""),S5930-R5930,0),0)</f>
        <v>0</v>
      </c>
      <c r="AZ5930" s="209">
        <f>IF(BB5930="S",IF(Q5930="1. Aceitou o programa",IF(OR(X5930="Não se Aplica",X5930=""),IF(OR(W5930="Não se Aplica",W5930=""),0,W5930-V5930),AVERAGE(X5930-W5930,W5930-V5930)),0),0)</f>
        <v>0</v>
      </c>
      <c r="BA5930" s="209">
        <f>IF(BB5930="S",IF(AND(Q5930="1. Aceitou o programa",AH5930="Realizada"),IFERROR(IF(AG5930="",0,AG5930-R5930),0),0),0)</f>
        <v>0</v>
      </c>
      <c r="BB5930" s="209" t="str">
        <f>_xlfn.XLOOKUP(U5930,'Lista Suspensa'!$AA$20:$AA$23,'Lista Suspensa'!$AB$20:$AB$23,"N/A")</f>
        <v>S</v>
      </c>
    </row>
    <row r="5931" spans="1:54" ht="12" customHeight="1">
      <c r="A5931" s="151" t="s">
        <v>54</v>
      </c>
      <c r="B5931" s="152">
        <v>46112</v>
      </c>
      <c r="C5931" s="153" t="s">
        <v>55</v>
      </c>
      <c r="D5931" s="153" t="s">
        <v>56</v>
      </c>
      <c r="E5931" s="244">
        <v>93781885</v>
      </c>
      <c r="F5931" s="144" t="s">
        <v>10220</v>
      </c>
      <c r="G5931" s="230"/>
      <c r="H5931" s="154">
        <v>27377</v>
      </c>
      <c r="I5931" s="153">
        <v>51</v>
      </c>
      <c r="J5931" s="148" t="s">
        <v>58</v>
      </c>
      <c r="K5931" s="153" t="s">
        <v>59</v>
      </c>
      <c r="L5931" s="153"/>
      <c r="M5931" s="153"/>
      <c r="N5931" s="153"/>
      <c r="O5931" s="155">
        <v>11956042125</v>
      </c>
      <c r="P5931" s="156" t="s">
        <v>60</v>
      </c>
      <c r="Q5931" s="157" t="s">
        <v>8211</v>
      </c>
      <c r="R5931" s="158"/>
      <c r="S5931" s="159"/>
      <c r="T5931" s="159" t="s">
        <v>6983</v>
      </c>
      <c r="U5931" s="159" t="s">
        <v>8212</v>
      </c>
      <c r="V5931" s="154">
        <v>46148</v>
      </c>
      <c r="W5931" s="154">
        <v>46155</v>
      </c>
      <c r="X5931" s="154"/>
      <c r="Y5931" s="160"/>
      <c r="Z5931" s="160"/>
      <c r="AA5931" s="153"/>
      <c r="AB5931" s="153"/>
      <c r="AC5931" s="182" t="e">
        <f t="shared" si="186"/>
        <v>#DIV/0!</v>
      </c>
      <c r="AD5931" s="153" t="e">
        <f t="shared" si="187"/>
        <v>#DIV/0!</v>
      </c>
      <c r="AE5931" s="207"/>
      <c r="AF5931" s="153"/>
      <c r="AG5931" s="159"/>
      <c r="AH5931" s="153"/>
      <c r="AI5931" s="161"/>
      <c r="AJ5931" s="153"/>
      <c r="AK5931" s="153"/>
      <c r="AL5931" s="207"/>
      <c r="AM5931" s="207"/>
      <c r="AN5931" s="207"/>
      <c r="AO5931" s="207"/>
      <c r="AP5931" s="147" t="s">
        <v>54</v>
      </c>
      <c r="AQ5931" s="147"/>
      <c r="AR5931" s="147"/>
      <c r="AS5931" s="209" t="s">
        <v>68</v>
      </c>
      <c r="AT5931" s="223" t="str">
        <f>MONTH(B5931)&amp;"/"&amp;YEAR(B5931)</f>
        <v>3/2026</v>
      </c>
      <c r="AU5931" s="223">
        <f>WEEKNUM(B5931)-WEEKNUM(EOMONTH(B5931,-1)+1)+1</f>
        <v>5</v>
      </c>
      <c r="AV5931" s="209" t="str">
        <f>MONTH(R5931)&amp;"/"&amp;YEAR(R5931)</f>
        <v>1/1900</v>
      </c>
      <c r="AW5931" s="209" t="e">
        <f>WEEKNUM(R5931)-WEEKNUM(EOMONTH(R5931,-1)+1)+1</f>
        <v>#NUM!</v>
      </c>
      <c r="AX5931" s="209">
        <f>IF(BB5931="S",IF(Q5931="1. Aceitou o programa",R5931-B5931,0),0)</f>
        <v>0</v>
      </c>
      <c r="AY5931" s="209">
        <f>IF(BB5931="S",IF(AND(S5931&lt;&gt;"",R5931&lt;&gt;""),S5931-R5931,0),0)</f>
        <v>0</v>
      </c>
      <c r="AZ5931" s="209">
        <f>IF(BB5931="S",IF(Q5931="1. Aceitou o programa",IF(OR(X5931="Não se Aplica",X5931=""),IF(OR(W5931="Não se Aplica",W5931=""),0,W5931-V5931),AVERAGE(X5931-W5931,W5931-V5931)),0),0)</f>
        <v>0</v>
      </c>
      <c r="BA5931" s="209">
        <f>IF(BB5931="S",IF(AND(Q5931="1. Aceitou o programa",AH5931="Realizada"),IFERROR(IF(AG5931="",0,AG5931-R5931),0),0),0)</f>
        <v>0</v>
      </c>
      <c r="BB5931" s="209" t="str">
        <f>_xlfn.XLOOKUP(U5931,'Lista Suspensa'!$AA$20:$AA$23,'Lista Suspensa'!$AB$20:$AB$23,"N/A")</f>
        <v>S</v>
      </c>
    </row>
    <row r="5932" spans="1:54" ht="12" customHeight="1">
      <c r="A5932" s="151" t="s">
        <v>54</v>
      </c>
      <c r="B5932" s="152">
        <v>46112</v>
      </c>
      <c r="C5932" s="153" t="s">
        <v>55</v>
      </c>
      <c r="D5932" s="153" t="s">
        <v>56</v>
      </c>
      <c r="E5932" s="244">
        <v>94446026</v>
      </c>
      <c r="F5932" s="144" t="s">
        <v>10221</v>
      </c>
      <c r="G5932" s="230"/>
      <c r="H5932" s="154">
        <v>27450</v>
      </c>
      <c r="I5932" s="153">
        <v>51</v>
      </c>
      <c r="J5932" s="148" t="s">
        <v>70</v>
      </c>
      <c r="K5932" s="153" t="s">
        <v>59</v>
      </c>
      <c r="L5932" s="153"/>
      <c r="M5932" s="153"/>
      <c r="N5932" s="153"/>
      <c r="O5932" s="155">
        <v>11989568770</v>
      </c>
      <c r="P5932" s="156" t="s">
        <v>60</v>
      </c>
      <c r="Q5932" s="157" t="s">
        <v>8211</v>
      </c>
      <c r="R5932" s="158"/>
      <c r="S5932" s="159"/>
      <c r="T5932" s="159" t="s">
        <v>6983</v>
      </c>
      <c r="U5932" s="159" t="s">
        <v>8212</v>
      </c>
      <c r="V5932" s="154">
        <v>46148</v>
      </c>
      <c r="W5932" s="154">
        <v>46155</v>
      </c>
      <c r="X5932" s="154"/>
      <c r="Y5932" s="160"/>
      <c r="Z5932" s="160"/>
      <c r="AA5932" s="153"/>
      <c r="AB5932" s="153"/>
      <c r="AC5932" s="182" t="e">
        <f t="shared" si="186"/>
        <v>#DIV/0!</v>
      </c>
      <c r="AD5932" s="153" t="e">
        <f t="shared" si="187"/>
        <v>#DIV/0!</v>
      </c>
      <c r="AE5932" s="207"/>
      <c r="AF5932" s="153"/>
      <c r="AG5932" s="159"/>
      <c r="AH5932" s="153"/>
      <c r="AI5932" s="161"/>
      <c r="AJ5932" s="153"/>
      <c r="AK5932" s="153"/>
      <c r="AL5932" s="207"/>
      <c r="AM5932" s="207"/>
      <c r="AN5932" s="207"/>
      <c r="AO5932" s="207"/>
      <c r="AP5932" s="147" t="s">
        <v>54</v>
      </c>
      <c r="AQ5932" s="147"/>
      <c r="AR5932" s="147"/>
      <c r="AS5932" s="209" t="s">
        <v>68</v>
      </c>
      <c r="AT5932" s="223" t="str">
        <f>MONTH(B5932)&amp;"/"&amp;YEAR(B5932)</f>
        <v>3/2026</v>
      </c>
      <c r="AU5932" s="223">
        <f>WEEKNUM(B5932)-WEEKNUM(EOMONTH(B5932,-1)+1)+1</f>
        <v>5</v>
      </c>
      <c r="AV5932" s="209" t="str">
        <f>MONTH(R5932)&amp;"/"&amp;YEAR(R5932)</f>
        <v>1/1900</v>
      </c>
      <c r="AW5932" s="209" t="e">
        <f>WEEKNUM(R5932)-WEEKNUM(EOMONTH(R5932,-1)+1)+1</f>
        <v>#NUM!</v>
      </c>
      <c r="AX5932" s="209">
        <f>IF(BB5932="S",IF(Q5932="1. Aceitou o programa",R5932-B5932,0),0)</f>
        <v>0</v>
      </c>
      <c r="AY5932" s="209">
        <f>IF(BB5932="S",IF(AND(S5932&lt;&gt;"",R5932&lt;&gt;""),S5932-R5932,0),0)</f>
        <v>0</v>
      </c>
      <c r="AZ5932" s="209">
        <f>IF(BB5932="S",IF(Q5932="1. Aceitou o programa",IF(OR(X5932="Não se Aplica",X5932=""),IF(OR(W5932="Não se Aplica",W5932=""),0,W5932-V5932),AVERAGE(X5932-W5932,W5932-V5932)),0),0)</f>
        <v>0</v>
      </c>
      <c r="BA5932" s="209">
        <f>IF(BB5932="S",IF(AND(Q5932="1. Aceitou o programa",AH5932="Realizada"),IFERROR(IF(AG5932="",0,AG5932-R5932),0),0),0)</f>
        <v>0</v>
      </c>
      <c r="BB5932" s="209" t="str">
        <f>_xlfn.XLOOKUP(U5932,'Lista Suspensa'!$AA$20:$AA$23,'Lista Suspensa'!$AB$20:$AB$23,"N/A")</f>
        <v>S</v>
      </c>
    </row>
    <row r="5933" spans="1:54" ht="12" customHeight="1">
      <c r="A5933" s="151" t="s">
        <v>54</v>
      </c>
      <c r="B5933" s="152">
        <v>46112</v>
      </c>
      <c r="C5933" s="153" t="s">
        <v>55</v>
      </c>
      <c r="D5933" s="153" t="s">
        <v>56</v>
      </c>
      <c r="E5933" s="244">
        <v>86844465</v>
      </c>
      <c r="F5933" s="144" t="s">
        <v>10222</v>
      </c>
      <c r="G5933" s="230"/>
      <c r="H5933" s="154">
        <v>27478</v>
      </c>
      <c r="I5933" s="153">
        <v>51</v>
      </c>
      <c r="J5933" s="148" t="s">
        <v>70</v>
      </c>
      <c r="K5933" s="153" t="s">
        <v>59</v>
      </c>
      <c r="L5933" s="153"/>
      <c r="M5933" s="153"/>
      <c r="N5933" s="153"/>
      <c r="O5933" s="155">
        <v>11967028660</v>
      </c>
      <c r="P5933" s="156" t="s">
        <v>60</v>
      </c>
      <c r="Q5933" s="157" t="s">
        <v>8211</v>
      </c>
      <c r="R5933" s="158"/>
      <c r="S5933" s="159"/>
      <c r="T5933" s="159" t="s">
        <v>6983</v>
      </c>
      <c r="U5933" s="159" t="s">
        <v>8212</v>
      </c>
      <c r="V5933" s="154">
        <v>46148</v>
      </c>
      <c r="W5933" s="154">
        <v>46155</v>
      </c>
      <c r="X5933" s="154"/>
      <c r="Y5933" s="160"/>
      <c r="Z5933" s="160"/>
      <c r="AA5933" s="153"/>
      <c r="AB5933" s="153"/>
      <c r="AC5933" s="182" t="e">
        <f t="shared" si="186"/>
        <v>#DIV/0!</v>
      </c>
      <c r="AD5933" s="153" t="e">
        <f t="shared" si="187"/>
        <v>#DIV/0!</v>
      </c>
      <c r="AE5933" s="207"/>
      <c r="AF5933" s="153"/>
      <c r="AG5933" s="159"/>
      <c r="AH5933" s="153"/>
      <c r="AI5933" s="161"/>
      <c r="AJ5933" s="153"/>
      <c r="AK5933" s="153"/>
      <c r="AL5933" s="207"/>
      <c r="AM5933" s="207"/>
      <c r="AN5933" s="207"/>
      <c r="AO5933" s="207"/>
      <c r="AP5933" s="147" t="s">
        <v>54</v>
      </c>
      <c r="AQ5933" s="147"/>
      <c r="AR5933" s="147"/>
      <c r="AS5933" s="209" t="s">
        <v>68</v>
      </c>
      <c r="AT5933" s="223" t="str">
        <f>MONTH(B5933)&amp;"/"&amp;YEAR(B5933)</f>
        <v>3/2026</v>
      </c>
      <c r="AU5933" s="223">
        <f>WEEKNUM(B5933)-WEEKNUM(EOMONTH(B5933,-1)+1)+1</f>
        <v>5</v>
      </c>
      <c r="AV5933" s="209" t="str">
        <f>MONTH(R5933)&amp;"/"&amp;YEAR(R5933)</f>
        <v>1/1900</v>
      </c>
      <c r="AW5933" s="209" t="e">
        <f>WEEKNUM(R5933)-WEEKNUM(EOMONTH(R5933,-1)+1)+1</f>
        <v>#NUM!</v>
      </c>
      <c r="AX5933" s="209">
        <f>IF(BB5933="S",IF(Q5933="1. Aceitou o programa",R5933-B5933,0),0)</f>
        <v>0</v>
      </c>
      <c r="AY5933" s="209">
        <f>IF(BB5933="S",IF(AND(S5933&lt;&gt;"",R5933&lt;&gt;""),S5933-R5933,0),0)</f>
        <v>0</v>
      </c>
      <c r="AZ5933" s="209">
        <f>IF(BB5933="S",IF(Q5933="1. Aceitou o programa",IF(OR(X5933="Não se Aplica",X5933=""),IF(OR(W5933="Não se Aplica",W5933=""),0,W5933-V5933),AVERAGE(X5933-W5933,W5933-V5933)),0),0)</f>
        <v>0</v>
      </c>
      <c r="BA5933" s="209">
        <f>IF(BB5933="S",IF(AND(Q5933="1. Aceitou o programa",AH5933="Realizada"),IFERROR(IF(AG5933="",0,AG5933-R5933),0),0),0)</f>
        <v>0</v>
      </c>
      <c r="BB5933" s="209" t="str">
        <f>_xlfn.XLOOKUP(U5933,'Lista Suspensa'!$AA$20:$AA$23,'Lista Suspensa'!$AB$20:$AB$23,"N/A")</f>
        <v>S</v>
      </c>
    </row>
    <row r="5934" spans="1:54" ht="12" customHeight="1">
      <c r="A5934" s="151" t="s">
        <v>54</v>
      </c>
      <c r="B5934" s="152">
        <v>46112</v>
      </c>
      <c r="C5934" s="153" t="s">
        <v>55</v>
      </c>
      <c r="D5934" s="153" t="s">
        <v>56</v>
      </c>
      <c r="E5934" s="244">
        <v>89131238</v>
      </c>
      <c r="F5934" s="144" t="s">
        <v>10223</v>
      </c>
      <c r="G5934" s="230"/>
      <c r="H5934" s="154">
        <v>27673</v>
      </c>
      <c r="I5934" s="153">
        <v>50</v>
      </c>
      <c r="J5934" s="148" t="s">
        <v>70</v>
      </c>
      <c r="K5934" s="153" t="s">
        <v>59</v>
      </c>
      <c r="L5934" s="153"/>
      <c r="M5934" s="153"/>
      <c r="N5934" s="153"/>
      <c r="O5934" s="155">
        <v>11946695681</v>
      </c>
      <c r="P5934" s="156" t="s">
        <v>60</v>
      </c>
      <c r="Q5934" s="157" t="s">
        <v>8211</v>
      </c>
      <c r="R5934" s="158"/>
      <c r="S5934" s="159"/>
      <c r="T5934" s="159" t="s">
        <v>6983</v>
      </c>
      <c r="U5934" s="159" t="s">
        <v>8212</v>
      </c>
      <c r="V5934" s="154">
        <v>46148</v>
      </c>
      <c r="W5934" s="154">
        <v>46155</v>
      </c>
      <c r="X5934" s="154"/>
      <c r="Y5934" s="160"/>
      <c r="Z5934" s="160"/>
      <c r="AA5934" s="153"/>
      <c r="AB5934" s="153"/>
      <c r="AC5934" s="182" t="e">
        <f t="shared" si="186"/>
        <v>#DIV/0!</v>
      </c>
      <c r="AD5934" s="153" t="e">
        <f t="shared" si="187"/>
        <v>#DIV/0!</v>
      </c>
      <c r="AE5934" s="207"/>
      <c r="AF5934" s="153"/>
      <c r="AG5934" s="159"/>
      <c r="AH5934" s="153"/>
      <c r="AI5934" s="161"/>
      <c r="AJ5934" s="153"/>
      <c r="AK5934" s="153"/>
      <c r="AL5934" s="207"/>
      <c r="AM5934" s="207"/>
      <c r="AN5934" s="207"/>
      <c r="AO5934" s="207"/>
      <c r="AP5934" s="147" t="s">
        <v>54</v>
      </c>
      <c r="AQ5934" s="147"/>
      <c r="AR5934" s="147"/>
      <c r="AS5934" s="209" t="s">
        <v>68</v>
      </c>
      <c r="AT5934" s="223" t="str">
        <f>MONTH(B5934)&amp;"/"&amp;YEAR(B5934)</f>
        <v>3/2026</v>
      </c>
      <c r="AU5934" s="223">
        <f>WEEKNUM(B5934)-WEEKNUM(EOMONTH(B5934,-1)+1)+1</f>
        <v>5</v>
      </c>
      <c r="AV5934" s="209" t="str">
        <f>MONTH(R5934)&amp;"/"&amp;YEAR(R5934)</f>
        <v>1/1900</v>
      </c>
      <c r="AW5934" s="209" t="e">
        <f>WEEKNUM(R5934)-WEEKNUM(EOMONTH(R5934,-1)+1)+1</f>
        <v>#NUM!</v>
      </c>
      <c r="AX5934" s="209">
        <f>IF(BB5934="S",IF(Q5934="1. Aceitou o programa",R5934-B5934,0),0)</f>
        <v>0</v>
      </c>
      <c r="AY5934" s="209">
        <f>IF(BB5934="S",IF(AND(S5934&lt;&gt;"",R5934&lt;&gt;""),S5934-R5934,0),0)</f>
        <v>0</v>
      </c>
      <c r="AZ5934" s="209">
        <f>IF(BB5934="S",IF(Q5934="1. Aceitou o programa",IF(OR(X5934="Não se Aplica",X5934=""),IF(OR(W5934="Não se Aplica",W5934=""),0,W5934-V5934),AVERAGE(X5934-W5934,W5934-V5934)),0),0)</f>
        <v>0</v>
      </c>
      <c r="BA5934" s="209">
        <f>IF(BB5934="S",IF(AND(Q5934="1. Aceitou o programa",AH5934="Realizada"),IFERROR(IF(AG5934="",0,AG5934-R5934),0),0),0)</f>
        <v>0</v>
      </c>
      <c r="BB5934" s="209" t="str">
        <f>_xlfn.XLOOKUP(U5934,'Lista Suspensa'!$AA$20:$AA$23,'Lista Suspensa'!$AB$20:$AB$23,"N/A")</f>
        <v>S</v>
      </c>
    </row>
    <row r="5935" spans="1:54" ht="12" customHeight="1">
      <c r="A5935" s="151" t="s">
        <v>54</v>
      </c>
      <c r="B5935" s="152">
        <v>46112</v>
      </c>
      <c r="C5935" s="153" t="s">
        <v>55</v>
      </c>
      <c r="D5935" s="153" t="s">
        <v>56</v>
      </c>
      <c r="E5935" s="244">
        <v>94295920</v>
      </c>
      <c r="F5935" s="144" t="s">
        <v>10224</v>
      </c>
      <c r="G5935" s="230"/>
      <c r="H5935" s="154">
        <v>27845</v>
      </c>
      <c r="I5935" s="153">
        <v>50</v>
      </c>
      <c r="J5935" s="148" t="s">
        <v>58</v>
      </c>
      <c r="K5935" s="153" t="s">
        <v>59</v>
      </c>
      <c r="L5935" s="153"/>
      <c r="M5935" s="153"/>
      <c r="N5935" s="153"/>
      <c r="O5935" s="155">
        <v>11997553859</v>
      </c>
      <c r="P5935" s="156" t="s">
        <v>60</v>
      </c>
      <c r="Q5935" s="157" t="s">
        <v>8211</v>
      </c>
      <c r="R5935" s="158"/>
      <c r="S5935" s="159"/>
      <c r="T5935" s="159" t="s">
        <v>6983</v>
      </c>
      <c r="U5935" s="159" t="s">
        <v>8212</v>
      </c>
      <c r="V5935" s="154">
        <v>46148</v>
      </c>
      <c r="W5935" s="154">
        <v>46155</v>
      </c>
      <c r="X5935" s="154"/>
      <c r="Y5935" s="160"/>
      <c r="Z5935" s="160"/>
      <c r="AA5935" s="153"/>
      <c r="AB5935" s="153"/>
      <c r="AC5935" s="182" t="e">
        <f t="shared" si="186"/>
        <v>#DIV/0!</v>
      </c>
      <c r="AD5935" s="153" t="e">
        <f t="shared" si="187"/>
        <v>#DIV/0!</v>
      </c>
      <c r="AE5935" s="207"/>
      <c r="AF5935" s="153"/>
      <c r="AG5935" s="159"/>
      <c r="AH5935" s="153"/>
      <c r="AI5935" s="161"/>
      <c r="AJ5935" s="153"/>
      <c r="AK5935" s="153"/>
      <c r="AL5935" s="207"/>
      <c r="AM5935" s="207"/>
      <c r="AN5935" s="207"/>
      <c r="AO5935" s="207"/>
      <c r="AP5935" s="147" t="s">
        <v>54</v>
      </c>
      <c r="AQ5935" s="147"/>
      <c r="AR5935" s="147"/>
      <c r="AS5935" s="209" t="s">
        <v>68</v>
      </c>
      <c r="AT5935" s="223" t="str">
        <f>MONTH(B5935)&amp;"/"&amp;YEAR(B5935)</f>
        <v>3/2026</v>
      </c>
      <c r="AU5935" s="223">
        <f>WEEKNUM(B5935)-WEEKNUM(EOMONTH(B5935,-1)+1)+1</f>
        <v>5</v>
      </c>
      <c r="AV5935" s="209" t="str">
        <f>MONTH(R5935)&amp;"/"&amp;YEAR(R5935)</f>
        <v>1/1900</v>
      </c>
      <c r="AW5935" s="209" t="e">
        <f>WEEKNUM(R5935)-WEEKNUM(EOMONTH(R5935,-1)+1)+1</f>
        <v>#NUM!</v>
      </c>
      <c r="AX5935" s="209">
        <f>IF(BB5935="S",IF(Q5935="1. Aceitou o programa",R5935-B5935,0),0)</f>
        <v>0</v>
      </c>
      <c r="AY5935" s="209">
        <f>IF(BB5935="S",IF(AND(S5935&lt;&gt;"",R5935&lt;&gt;""),S5935-R5935,0),0)</f>
        <v>0</v>
      </c>
      <c r="AZ5935" s="209">
        <f>IF(BB5935="S",IF(Q5935="1. Aceitou o programa",IF(OR(X5935="Não se Aplica",X5935=""),IF(OR(W5935="Não se Aplica",W5935=""),0,W5935-V5935),AVERAGE(X5935-W5935,W5935-V5935)),0),0)</f>
        <v>0</v>
      </c>
      <c r="BA5935" s="209">
        <f>IF(BB5935="S",IF(AND(Q5935="1. Aceitou o programa",AH5935="Realizada"),IFERROR(IF(AG5935="",0,AG5935-R5935),0),0),0)</f>
        <v>0</v>
      </c>
      <c r="BB5935" s="209" t="str">
        <f>_xlfn.XLOOKUP(U5935,'Lista Suspensa'!$AA$20:$AA$23,'Lista Suspensa'!$AB$20:$AB$23,"N/A")</f>
        <v>S</v>
      </c>
    </row>
    <row r="5936" spans="1:54" ht="12" customHeight="1">
      <c r="A5936" s="151" t="s">
        <v>54</v>
      </c>
      <c r="B5936" s="152">
        <v>46112</v>
      </c>
      <c r="C5936" s="153" t="s">
        <v>55</v>
      </c>
      <c r="D5936" s="153" t="s">
        <v>56</v>
      </c>
      <c r="E5936" s="244">
        <v>89618924</v>
      </c>
      <c r="F5936" s="144" t="s">
        <v>10225</v>
      </c>
      <c r="G5936" s="230"/>
      <c r="H5936" s="154">
        <v>27855</v>
      </c>
      <c r="I5936" s="153">
        <v>50</v>
      </c>
      <c r="J5936" s="148" t="s">
        <v>70</v>
      </c>
      <c r="K5936" s="153" t="s">
        <v>59</v>
      </c>
      <c r="L5936" s="153"/>
      <c r="M5936" s="153"/>
      <c r="N5936" s="153"/>
      <c r="O5936" s="155">
        <v>11982177790</v>
      </c>
      <c r="P5936" s="156" t="s">
        <v>60</v>
      </c>
      <c r="Q5936" s="157" t="s">
        <v>110</v>
      </c>
      <c r="R5936" s="158">
        <v>46176</v>
      </c>
      <c r="S5936" s="159"/>
      <c r="T5936" s="159" t="s">
        <v>62</v>
      </c>
      <c r="U5936" s="159" t="s">
        <v>111</v>
      </c>
      <c r="V5936" s="154">
        <v>46148</v>
      </c>
      <c r="W5936" s="154">
        <v>46155</v>
      </c>
      <c r="X5936" s="154"/>
      <c r="Y5936" s="160"/>
      <c r="Z5936" s="160" t="s">
        <v>128</v>
      </c>
      <c r="AA5936" s="153">
        <v>70</v>
      </c>
      <c r="AB5936" s="153">
        <v>1.62</v>
      </c>
      <c r="AC5936" s="182">
        <f t="shared" si="186"/>
        <v>26.672763298277697</v>
      </c>
      <c r="AD5936" s="153" t="str">
        <f t="shared" si="187"/>
        <v>SOBREPESO</v>
      </c>
      <c r="AE5936" s="233" t="s">
        <v>66</v>
      </c>
      <c r="AF5936" s="153"/>
      <c r="AG5936" s="159"/>
      <c r="AH5936" s="153"/>
      <c r="AI5936" s="161"/>
      <c r="AJ5936" s="153"/>
      <c r="AK5936" s="153"/>
      <c r="AL5936" s="207" t="s">
        <v>136</v>
      </c>
      <c r="AM5936" s="207"/>
      <c r="AN5936" s="207"/>
      <c r="AO5936" s="207" t="str">
        <f ca="1">IF(R5936="","",IF(R5936&gt;TODAY(),"0 meses",DATEDIF(R5936,TODAY(),"m") &amp; " meses"))</f>
        <v>0 meses</v>
      </c>
      <c r="AP5936" s="147" t="s">
        <v>54</v>
      </c>
      <c r="AQ5936" s="147"/>
      <c r="AR5936" s="147"/>
      <c r="AS5936" s="209" t="s">
        <v>68</v>
      </c>
      <c r="AT5936" s="223" t="str">
        <f>MONTH(B5936)&amp;"/"&amp;YEAR(B5936)</f>
        <v>3/2026</v>
      </c>
      <c r="AU5936" s="223">
        <f>WEEKNUM(B5936)-WEEKNUM(EOMONTH(B5936,-1)+1)+1</f>
        <v>5</v>
      </c>
      <c r="AV5936" s="209" t="str">
        <f>MONTH(R5936)&amp;"/"&amp;YEAR(R5936)</f>
        <v>6/2026</v>
      </c>
      <c r="AW5936" s="209">
        <f>WEEKNUM(R5936)-WEEKNUM(EOMONTH(R5936,-1)+1)+1</f>
        <v>1</v>
      </c>
      <c r="AX5936" s="209">
        <f>IF(BB5936="S",IF(Q5936="1. Aceitou o programa",R5936-B5936,0),0)</f>
        <v>64</v>
      </c>
      <c r="AY5936" s="209">
        <f>IF(BB5936="S",IF(AND(S5936&lt;&gt;"",R5936&lt;&gt;""),S5936-R5936,0),0)</f>
        <v>0</v>
      </c>
      <c r="AZ5936" s="209">
        <f>IF(BB5936="S",IF(Q5936="1. Aceitou o programa",IF(OR(X5936="Não se Aplica",X5936=""),IF(OR(W5936="Não se Aplica",W5936=""),0,W5936-V5936),AVERAGE(X5936-W5936,W5936-V5936)),0),0)</f>
        <v>7</v>
      </c>
      <c r="BA5936" s="209">
        <f>IF(BB5936="S",IF(AND(Q5936="1. Aceitou o programa",AH5936="Realizada"),IFERROR(IF(AG5936="",0,AG5936-R5936),0),0),0)</f>
        <v>0</v>
      </c>
      <c r="BB5936" s="209" t="str">
        <f>_xlfn.XLOOKUP(U5936,'Lista Suspensa'!$AA$20:$AA$23,'Lista Suspensa'!$AB$20:$AB$23,"N/A")</f>
        <v>S</v>
      </c>
    </row>
    <row r="5937" spans="1:54" ht="12" customHeight="1">
      <c r="A5937" s="151" t="s">
        <v>54</v>
      </c>
      <c r="B5937" s="152">
        <v>46112</v>
      </c>
      <c r="C5937" s="153" t="s">
        <v>55</v>
      </c>
      <c r="D5937" s="153" t="s">
        <v>56</v>
      </c>
      <c r="E5937" s="244">
        <v>92728088</v>
      </c>
      <c r="F5937" s="144" t="s">
        <v>10226</v>
      </c>
      <c r="G5937" s="230"/>
      <c r="H5937" s="154">
        <v>27930</v>
      </c>
      <c r="I5937" s="153">
        <v>49</v>
      </c>
      <c r="J5937" s="148" t="s">
        <v>70</v>
      </c>
      <c r="K5937" s="153" t="s">
        <v>59</v>
      </c>
      <c r="L5937" s="153"/>
      <c r="M5937" s="153"/>
      <c r="N5937" s="153"/>
      <c r="O5937" s="155">
        <v>11952060658</v>
      </c>
      <c r="P5937" s="156" t="s">
        <v>60</v>
      </c>
      <c r="Q5937" s="157" t="s">
        <v>8211</v>
      </c>
      <c r="R5937" s="158"/>
      <c r="S5937" s="159"/>
      <c r="T5937" s="159" t="s">
        <v>6983</v>
      </c>
      <c r="U5937" s="159" t="s">
        <v>8212</v>
      </c>
      <c r="V5937" s="154">
        <v>46148</v>
      </c>
      <c r="W5937" s="154">
        <v>46155</v>
      </c>
      <c r="X5937" s="154"/>
      <c r="Y5937" s="160"/>
      <c r="Z5937" s="160"/>
      <c r="AA5937" s="153"/>
      <c r="AB5937" s="153"/>
      <c r="AC5937" s="182" t="e">
        <f t="shared" si="186"/>
        <v>#DIV/0!</v>
      </c>
      <c r="AD5937" s="153" t="e">
        <f t="shared" si="187"/>
        <v>#DIV/0!</v>
      </c>
      <c r="AE5937" s="207"/>
      <c r="AF5937" s="153"/>
      <c r="AG5937" s="159"/>
      <c r="AH5937" s="153"/>
      <c r="AI5937" s="161"/>
      <c r="AJ5937" s="153"/>
      <c r="AK5937" s="153"/>
      <c r="AL5937" s="207"/>
      <c r="AM5937" s="207"/>
      <c r="AN5937" s="207"/>
      <c r="AO5937" s="207"/>
      <c r="AP5937" s="147" t="s">
        <v>54</v>
      </c>
      <c r="AQ5937" s="147"/>
      <c r="AR5937" s="147"/>
      <c r="AS5937" s="209" t="s">
        <v>68</v>
      </c>
      <c r="AT5937" s="223" t="str">
        <f>MONTH(B5937)&amp;"/"&amp;YEAR(B5937)</f>
        <v>3/2026</v>
      </c>
      <c r="AU5937" s="223">
        <f>WEEKNUM(B5937)-WEEKNUM(EOMONTH(B5937,-1)+1)+1</f>
        <v>5</v>
      </c>
      <c r="AV5937" s="209" t="str">
        <f>MONTH(R5937)&amp;"/"&amp;YEAR(R5937)</f>
        <v>1/1900</v>
      </c>
      <c r="AW5937" s="209" t="e">
        <f>WEEKNUM(R5937)-WEEKNUM(EOMONTH(R5937,-1)+1)+1</f>
        <v>#NUM!</v>
      </c>
      <c r="AX5937" s="209">
        <f>IF(BB5937="S",IF(Q5937="1. Aceitou o programa",R5937-B5937,0),0)</f>
        <v>0</v>
      </c>
      <c r="AY5937" s="209">
        <f>IF(BB5937="S",IF(AND(S5937&lt;&gt;"",R5937&lt;&gt;""),S5937-R5937,0),0)</f>
        <v>0</v>
      </c>
      <c r="AZ5937" s="209">
        <f>IF(BB5937="S",IF(Q5937="1. Aceitou o programa",IF(OR(X5937="Não se Aplica",X5937=""),IF(OR(W5937="Não se Aplica",W5937=""),0,W5937-V5937),AVERAGE(X5937-W5937,W5937-V5937)),0),0)</f>
        <v>0</v>
      </c>
      <c r="BA5937" s="209">
        <f>IF(BB5937="S",IF(AND(Q5937="1. Aceitou o programa",AH5937="Realizada"),IFERROR(IF(AG5937="",0,AG5937-R5937),0),0),0)</f>
        <v>0</v>
      </c>
      <c r="BB5937" s="209" t="str">
        <f>_xlfn.XLOOKUP(U5937,'Lista Suspensa'!$AA$20:$AA$23,'Lista Suspensa'!$AB$20:$AB$23,"N/A")</f>
        <v>S</v>
      </c>
    </row>
    <row r="5938" spans="1:54" ht="12" customHeight="1">
      <c r="A5938" s="151" t="s">
        <v>54</v>
      </c>
      <c r="B5938" s="152">
        <v>46112</v>
      </c>
      <c r="C5938" s="153" t="s">
        <v>55</v>
      </c>
      <c r="D5938" s="153" t="s">
        <v>56</v>
      </c>
      <c r="E5938" s="244">
        <v>89036674</v>
      </c>
      <c r="F5938" s="144" t="s">
        <v>10227</v>
      </c>
      <c r="G5938" s="230"/>
      <c r="H5938" s="154">
        <v>27934</v>
      </c>
      <c r="I5938" s="153">
        <v>49</v>
      </c>
      <c r="J5938" s="148" t="s">
        <v>70</v>
      </c>
      <c r="K5938" s="153" t="s">
        <v>59</v>
      </c>
      <c r="L5938" s="153"/>
      <c r="M5938" s="153"/>
      <c r="N5938" s="153"/>
      <c r="O5938" s="155">
        <v>11983322592</v>
      </c>
      <c r="P5938" s="156" t="s">
        <v>60</v>
      </c>
      <c r="Q5938" s="157" t="s">
        <v>8211</v>
      </c>
      <c r="R5938" s="158"/>
      <c r="S5938" s="159"/>
      <c r="T5938" s="159" t="s">
        <v>6983</v>
      </c>
      <c r="U5938" s="159" t="s">
        <v>8212</v>
      </c>
      <c r="V5938" s="154">
        <v>46148</v>
      </c>
      <c r="W5938" s="154">
        <v>46155</v>
      </c>
      <c r="X5938" s="154"/>
      <c r="Y5938" s="160"/>
      <c r="Z5938" s="160"/>
      <c r="AA5938" s="153"/>
      <c r="AB5938" s="153"/>
      <c r="AC5938" s="182" t="e">
        <f t="shared" si="186"/>
        <v>#DIV/0!</v>
      </c>
      <c r="AD5938" s="153" t="e">
        <f t="shared" si="187"/>
        <v>#DIV/0!</v>
      </c>
      <c r="AE5938" s="207"/>
      <c r="AF5938" s="153"/>
      <c r="AG5938" s="159"/>
      <c r="AH5938" s="153"/>
      <c r="AI5938" s="161"/>
      <c r="AJ5938" s="153"/>
      <c r="AK5938" s="153"/>
      <c r="AL5938" s="207"/>
      <c r="AM5938" s="207"/>
      <c r="AN5938" s="207"/>
      <c r="AO5938" s="207"/>
      <c r="AP5938" s="147" t="s">
        <v>54</v>
      </c>
      <c r="AQ5938" s="147"/>
      <c r="AR5938" s="147"/>
      <c r="AS5938" s="209" t="s">
        <v>68</v>
      </c>
      <c r="AT5938" s="223" t="str">
        <f>MONTH(B5938)&amp;"/"&amp;YEAR(B5938)</f>
        <v>3/2026</v>
      </c>
      <c r="AU5938" s="223">
        <f>WEEKNUM(B5938)-WEEKNUM(EOMONTH(B5938,-1)+1)+1</f>
        <v>5</v>
      </c>
      <c r="AV5938" s="209" t="str">
        <f>MONTH(R5938)&amp;"/"&amp;YEAR(R5938)</f>
        <v>1/1900</v>
      </c>
      <c r="AW5938" s="209" t="e">
        <f>WEEKNUM(R5938)-WEEKNUM(EOMONTH(R5938,-1)+1)+1</f>
        <v>#NUM!</v>
      </c>
      <c r="AX5938" s="209">
        <f>IF(BB5938="S",IF(Q5938="1. Aceitou o programa",R5938-B5938,0),0)</f>
        <v>0</v>
      </c>
      <c r="AY5938" s="209">
        <f>IF(BB5938="S",IF(AND(S5938&lt;&gt;"",R5938&lt;&gt;""),S5938-R5938,0),0)</f>
        <v>0</v>
      </c>
      <c r="AZ5938" s="209">
        <f>IF(BB5938="S",IF(Q5938="1. Aceitou o programa",IF(OR(X5938="Não se Aplica",X5938=""),IF(OR(W5938="Não se Aplica",W5938=""),0,W5938-V5938),AVERAGE(X5938-W5938,W5938-V5938)),0),0)</f>
        <v>0</v>
      </c>
      <c r="BA5938" s="209">
        <f>IF(BB5938="S",IF(AND(Q5938="1. Aceitou o programa",AH5938="Realizada"),IFERROR(IF(AG5938="",0,AG5938-R5938),0),0),0)</f>
        <v>0</v>
      </c>
      <c r="BB5938" s="209" t="str">
        <f>_xlfn.XLOOKUP(U5938,'Lista Suspensa'!$AA$20:$AA$23,'Lista Suspensa'!$AB$20:$AB$23,"N/A")</f>
        <v>S</v>
      </c>
    </row>
    <row r="5939" spans="1:54" ht="12" customHeight="1">
      <c r="A5939" s="151" t="s">
        <v>54</v>
      </c>
      <c r="B5939" s="152">
        <v>46112</v>
      </c>
      <c r="C5939" s="153" t="s">
        <v>55</v>
      </c>
      <c r="D5939" s="153" t="s">
        <v>56</v>
      </c>
      <c r="E5939" s="244">
        <v>89403028</v>
      </c>
      <c r="F5939" s="144" t="s">
        <v>10228</v>
      </c>
      <c r="G5939" s="230"/>
      <c r="H5939" s="154">
        <v>27942</v>
      </c>
      <c r="I5939" s="153">
        <v>49</v>
      </c>
      <c r="J5939" s="148" t="s">
        <v>70</v>
      </c>
      <c r="K5939" s="153" t="s">
        <v>59</v>
      </c>
      <c r="L5939" s="153"/>
      <c r="M5939" s="153"/>
      <c r="N5939" s="153"/>
      <c r="O5939" s="155">
        <v>11965096678</v>
      </c>
      <c r="P5939" s="156" t="s">
        <v>60</v>
      </c>
      <c r="Q5939" s="157" t="s">
        <v>8211</v>
      </c>
      <c r="R5939" s="158"/>
      <c r="S5939" s="159"/>
      <c r="T5939" s="159" t="s">
        <v>6983</v>
      </c>
      <c r="U5939" s="159" t="s">
        <v>8212</v>
      </c>
      <c r="V5939" s="154">
        <v>46148</v>
      </c>
      <c r="W5939" s="154">
        <v>46155</v>
      </c>
      <c r="X5939" s="154"/>
      <c r="Y5939" s="160"/>
      <c r="Z5939" s="160"/>
      <c r="AA5939" s="153"/>
      <c r="AB5939" s="153"/>
      <c r="AC5939" s="182" t="e">
        <f t="shared" si="186"/>
        <v>#DIV/0!</v>
      </c>
      <c r="AD5939" s="153" t="e">
        <f t="shared" si="187"/>
        <v>#DIV/0!</v>
      </c>
      <c r="AE5939" s="207"/>
      <c r="AF5939" s="153"/>
      <c r="AG5939" s="159"/>
      <c r="AH5939" s="153"/>
      <c r="AI5939" s="161"/>
      <c r="AJ5939" s="153"/>
      <c r="AK5939" s="153"/>
      <c r="AL5939" s="207"/>
      <c r="AM5939" s="207"/>
      <c r="AN5939" s="207"/>
      <c r="AO5939" s="207"/>
      <c r="AP5939" s="147" t="s">
        <v>54</v>
      </c>
      <c r="AQ5939" s="147"/>
      <c r="AR5939" s="147"/>
      <c r="AS5939" s="209" t="s">
        <v>68</v>
      </c>
      <c r="AT5939" s="223" t="str">
        <f>MONTH(B5939)&amp;"/"&amp;YEAR(B5939)</f>
        <v>3/2026</v>
      </c>
      <c r="AU5939" s="223">
        <f>WEEKNUM(B5939)-WEEKNUM(EOMONTH(B5939,-1)+1)+1</f>
        <v>5</v>
      </c>
      <c r="AV5939" s="209" t="str">
        <f>MONTH(R5939)&amp;"/"&amp;YEAR(R5939)</f>
        <v>1/1900</v>
      </c>
      <c r="AW5939" s="209" t="e">
        <f>WEEKNUM(R5939)-WEEKNUM(EOMONTH(R5939,-1)+1)+1</f>
        <v>#NUM!</v>
      </c>
      <c r="AX5939" s="209">
        <f>IF(BB5939="S",IF(Q5939="1. Aceitou o programa",R5939-B5939,0),0)</f>
        <v>0</v>
      </c>
      <c r="AY5939" s="209">
        <f>IF(BB5939="S",IF(AND(S5939&lt;&gt;"",R5939&lt;&gt;""),S5939-R5939,0),0)</f>
        <v>0</v>
      </c>
      <c r="AZ5939" s="209">
        <f>IF(BB5939="S",IF(Q5939="1. Aceitou o programa",IF(OR(X5939="Não se Aplica",X5939=""),IF(OR(W5939="Não se Aplica",W5939=""),0,W5939-V5939),AVERAGE(X5939-W5939,W5939-V5939)),0),0)</f>
        <v>0</v>
      </c>
      <c r="BA5939" s="209">
        <f>IF(BB5939="S",IF(AND(Q5939="1. Aceitou o programa",AH5939="Realizada"),IFERROR(IF(AG5939="",0,AG5939-R5939),0),0),0)</f>
        <v>0</v>
      </c>
      <c r="BB5939" s="209" t="str">
        <f>_xlfn.XLOOKUP(U5939,'Lista Suspensa'!$AA$20:$AA$23,'Lista Suspensa'!$AB$20:$AB$23,"N/A")</f>
        <v>S</v>
      </c>
    </row>
    <row r="5940" spans="1:54" ht="12" customHeight="1">
      <c r="A5940" s="151" t="s">
        <v>54</v>
      </c>
      <c r="B5940" s="152">
        <v>46112</v>
      </c>
      <c r="C5940" s="153" t="s">
        <v>55</v>
      </c>
      <c r="D5940" s="153" t="s">
        <v>56</v>
      </c>
      <c r="E5940" s="244">
        <v>92729073</v>
      </c>
      <c r="F5940" s="144" t="s">
        <v>10229</v>
      </c>
      <c r="G5940" s="230"/>
      <c r="H5940" s="154">
        <v>27973</v>
      </c>
      <c r="I5940" s="153">
        <v>49</v>
      </c>
      <c r="J5940" s="148" t="s">
        <v>58</v>
      </c>
      <c r="K5940" s="153" t="s">
        <v>59</v>
      </c>
      <c r="L5940" s="153"/>
      <c r="M5940" s="153"/>
      <c r="N5940" s="153"/>
      <c r="O5940" s="155">
        <v>11983650253</v>
      </c>
      <c r="P5940" s="156" t="s">
        <v>60</v>
      </c>
      <c r="Q5940" s="157" t="s">
        <v>8211</v>
      </c>
      <c r="R5940" s="158"/>
      <c r="S5940" s="159"/>
      <c r="T5940" s="159" t="s">
        <v>6983</v>
      </c>
      <c r="U5940" s="159" t="s">
        <v>8212</v>
      </c>
      <c r="V5940" s="154">
        <v>46148</v>
      </c>
      <c r="W5940" s="154">
        <v>46155</v>
      </c>
      <c r="X5940" s="154"/>
      <c r="Y5940" s="160"/>
      <c r="Z5940" s="160"/>
      <c r="AA5940" s="153"/>
      <c r="AB5940" s="153"/>
      <c r="AC5940" s="182" t="e">
        <f t="shared" si="186"/>
        <v>#DIV/0!</v>
      </c>
      <c r="AD5940" s="153" t="e">
        <f t="shared" si="187"/>
        <v>#DIV/0!</v>
      </c>
      <c r="AE5940" s="207"/>
      <c r="AF5940" s="153"/>
      <c r="AG5940" s="159"/>
      <c r="AH5940" s="153"/>
      <c r="AI5940" s="161"/>
      <c r="AJ5940" s="153"/>
      <c r="AK5940" s="153"/>
      <c r="AL5940" s="207"/>
      <c r="AM5940" s="207"/>
      <c r="AN5940" s="207"/>
      <c r="AO5940" s="207"/>
      <c r="AP5940" s="147" t="s">
        <v>54</v>
      </c>
      <c r="AQ5940" s="147"/>
      <c r="AR5940" s="147"/>
      <c r="AS5940" s="209" t="s">
        <v>68</v>
      </c>
      <c r="AT5940" s="223" t="str">
        <f>MONTH(B5940)&amp;"/"&amp;YEAR(B5940)</f>
        <v>3/2026</v>
      </c>
      <c r="AU5940" s="223">
        <f>WEEKNUM(B5940)-WEEKNUM(EOMONTH(B5940,-1)+1)+1</f>
        <v>5</v>
      </c>
      <c r="AV5940" s="209" t="str">
        <f>MONTH(R5940)&amp;"/"&amp;YEAR(R5940)</f>
        <v>1/1900</v>
      </c>
      <c r="AW5940" s="209" t="e">
        <f>WEEKNUM(R5940)-WEEKNUM(EOMONTH(R5940,-1)+1)+1</f>
        <v>#NUM!</v>
      </c>
      <c r="AX5940" s="209">
        <f>IF(BB5940="S",IF(Q5940="1. Aceitou o programa",R5940-B5940,0),0)</f>
        <v>0</v>
      </c>
      <c r="AY5940" s="209">
        <f>IF(BB5940="S",IF(AND(S5940&lt;&gt;"",R5940&lt;&gt;""),S5940-R5940,0),0)</f>
        <v>0</v>
      </c>
      <c r="AZ5940" s="209">
        <f>IF(BB5940="S",IF(Q5940="1. Aceitou o programa",IF(OR(X5940="Não se Aplica",X5940=""),IF(OR(W5940="Não se Aplica",W5940=""),0,W5940-V5940),AVERAGE(X5940-W5940,W5940-V5940)),0),0)</f>
        <v>0</v>
      </c>
      <c r="BA5940" s="209">
        <f>IF(BB5940="S",IF(AND(Q5940="1. Aceitou o programa",AH5940="Realizada"),IFERROR(IF(AG5940="",0,AG5940-R5940),0),0),0)</f>
        <v>0</v>
      </c>
      <c r="BB5940" s="209" t="str">
        <f>_xlfn.XLOOKUP(U5940,'Lista Suspensa'!$AA$20:$AA$23,'Lista Suspensa'!$AB$20:$AB$23,"N/A")</f>
        <v>S</v>
      </c>
    </row>
    <row r="5941" spans="1:54" ht="12" customHeight="1">
      <c r="A5941" s="151" t="s">
        <v>54</v>
      </c>
      <c r="B5941" s="152">
        <v>46112</v>
      </c>
      <c r="C5941" s="153" t="s">
        <v>55</v>
      </c>
      <c r="D5941" s="153" t="s">
        <v>56</v>
      </c>
      <c r="E5941" s="244">
        <v>93840555</v>
      </c>
      <c r="F5941" s="144" t="s">
        <v>10230</v>
      </c>
      <c r="G5941" s="230"/>
      <c r="H5941" s="154">
        <v>28017</v>
      </c>
      <c r="I5941" s="153">
        <v>49</v>
      </c>
      <c r="J5941" s="148" t="s">
        <v>70</v>
      </c>
      <c r="K5941" s="153" t="s">
        <v>59</v>
      </c>
      <c r="L5941" s="153"/>
      <c r="M5941" s="153"/>
      <c r="N5941" s="153"/>
      <c r="O5941" s="155">
        <v>11930660714</v>
      </c>
      <c r="P5941" s="156" t="s">
        <v>60</v>
      </c>
      <c r="Q5941" s="157" t="s">
        <v>8211</v>
      </c>
      <c r="R5941" s="158"/>
      <c r="S5941" s="159"/>
      <c r="T5941" s="159" t="s">
        <v>6983</v>
      </c>
      <c r="U5941" s="159" t="s">
        <v>8212</v>
      </c>
      <c r="V5941" s="154">
        <v>46148</v>
      </c>
      <c r="W5941" s="154">
        <v>46155</v>
      </c>
      <c r="X5941" s="154"/>
      <c r="Y5941" s="160"/>
      <c r="Z5941" s="160"/>
      <c r="AA5941" s="153"/>
      <c r="AB5941" s="153"/>
      <c r="AC5941" s="182" t="e">
        <f t="shared" si="186"/>
        <v>#DIV/0!</v>
      </c>
      <c r="AD5941" s="153" t="e">
        <f t="shared" si="187"/>
        <v>#DIV/0!</v>
      </c>
      <c r="AE5941" s="207"/>
      <c r="AF5941" s="153"/>
      <c r="AG5941" s="159"/>
      <c r="AH5941" s="153"/>
      <c r="AI5941" s="161"/>
      <c r="AJ5941" s="153"/>
      <c r="AK5941" s="153"/>
      <c r="AL5941" s="207"/>
      <c r="AM5941" s="207"/>
      <c r="AN5941" s="207"/>
      <c r="AO5941" s="207"/>
      <c r="AP5941" s="147" t="s">
        <v>54</v>
      </c>
      <c r="AQ5941" s="147"/>
      <c r="AR5941" s="147"/>
      <c r="AS5941" s="209" t="s">
        <v>68</v>
      </c>
      <c r="AT5941" s="223" t="str">
        <f>MONTH(B5941)&amp;"/"&amp;YEAR(B5941)</f>
        <v>3/2026</v>
      </c>
      <c r="AU5941" s="223">
        <f>WEEKNUM(B5941)-WEEKNUM(EOMONTH(B5941,-1)+1)+1</f>
        <v>5</v>
      </c>
      <c r="AV5941" s="209" t="str">
        <f>MONTH(R5941)&amp;"/"&amp;YEAR(R5941)</f>
        <v>1/1900</v>
      </c>
      <c r="AW5941" s="209" t="e">
        <f>WEEKNUM(R5941)-WEEKNUM(EOMONTH(R5941,-1)+1)+1</f>
        <v>#NUM!</v>
      </c>
      <c r="AX5941" s="209">
        <f>IF(BB5941="S",IF(Q5941="1. Aceitou o programa",R5941-B5941,0),0)</f>
        <v>0</v>
      </c>
      <c r="AY5941" s="209">
        <f>IF(BB5941="S",IF(AND(S5941&lt;&gt;"",R5941&lt;&gt;""),S5941-R5941,0),0)</f>
        <v>0</v>
      </c>
      <c r="AZ5941" s="209">
        <f>IF(BB5941="S",IF(Q5941="1. Aceitou o programa",IF(OR(X5941="Não se Aplica",X5941=""),IF(OR(W5941="Não se Aplica",W5941=""),0,W5941-V5941),AVERAGE(X5941-W5941,W5941-V5941)),0),0)</f>
        <v>0</v>
      </c>
      <c r="BA5941" s="209">
        <f>IF(BB5941="S",IF(AND(Q5941="1. Aceitou o programa",AH5941="Realizada"),IFERROR(IF(AG5941="",0,AG5941-R5941),0),0),0)</f>
        <v>0</v>
      </c>
      <c r="BB5941" s="209" t="str">
        <f>_xlfn.XLOOKUP(U5941,'Lista Suspensa'!$AA$20:$AA$23,'Lista Suspensa'!$AB$20:$AB$23,"N/A")</f>
        <v>S</v>
      </c>
    </row>
    <row r="5942" spans="1:54" ht="12" customHeight="1">
      <c r="A5942" s="151" t="s">
        <v>54</v>
      </c>
      <c r="B5942" s="152">
        <v>46112</v>
      </c>
      <c r="C5942" s="153" t="s">
        <v>55</v>
      </c>
      <c r="D5942" s="153" t="s">
        <v>56</v>
      </c>
      <c r="E5942" s="244">
        <v>93708663</v>
      </c>
      <c r="F5942" s="144" t="s">
        <v>10231</v>
      </c>
      <c r="G5942" s="230"/>
      <c r="H5942" s="154">
        <v>28069</v>
      </c>
      <c r="I5942" s="153">
        <v>49</v>
      </c>
      <c r="J5942" s="148" t="s">
        <v>70</v>
      </c>
      <c r="K5942" s="153" t="s">
        <v>59</v>
      </c>
      <c r="L5942" s="153"/>
      <c r="M5942" s="153"/>
      <c r="N5942" s="153"/>
      <c r="O5942" s="155">
        <v>11941904757</v>
      </c>
      <c r="P5942" s="156" t="s">
        <v>60</v>
      </c>
      <c r="Q5942" s="157" t="s">
        <v>8211</v>
      </c>
      <c r="R5942" s="158"/>
      <c r="S5942" s="159"/>
      <c r="T5942" s="159" t="s">
        <v>6983</v>
      </c>
      <c r="U5942" s="159" t="s">
        <v>8212</v>
      </c>
      <c r="V5942" s="154">
        <v>46148</v>
      </c>
      <c r="W5942" s="154">
        <v>46155</v>
      </c>
      <c r="X5942" s="154"/>
      <c r="Y5942" s="160"/>
      <c r="Z5942" s="160"/>
      <c r="AA5942" s="153"/>
      <c r="AB5942" s="153"/>
      <c r="AC5942" s="182" t="e">
        <f t="shared" si="186"/>
        <v>#DIV/0!</v>
      </c>
      <c r="AD5942" s="153" t="e">
        <f t="shared" si="187"/>
        <v>#DIV/0!</v>
      </c>
      <c r="AE5942" s="207"/>
      <c r="AF5942" s="153"/>
      <c r="AG5942" s="159"/>
      <c r="AH5942" s="153"/>
      <c r="AI5942" s="161"/>
      <c r="AJ5942" s="153"/>
      <c r="AK5942" s="153"/>
      <c r="AL5942" s="207"/>
      <c r="AM5942" s="207"/>
      <c r="AN5942" s="207"/>
      <c r="AO5942" s="207"/>
      <c r="AP5942" s="147" t="s">
        <v>54</v>
      </c>
      <c r="AQ5942" s="147"/>
      <c r="AR5942" s="147"/>
      <c r="AS5942" s="209" t="s">
        <v>68</v>
      </c>
      <c r="AT5942" s="223" t="str">
        <f>MONTH(B5942)&amp;"/"&amp;YEAR(B5942)</f>
        <v>3/2026</v>
      </c>
      <c r="AU5942" s="223">
        <f>WEEKNUM(B5942)-WEEKNUM(EOMONTH(B5942,-1)+1)+1</f>
        <v>5</v>
      </c>
      <c r="AV5942" s="209" t="str">
        <f>MONTH(R5942)&amp;"/"&amp;YEAR(R5942)</f>
        <v>1/1900</v>
      </c>
      <c r="AW5942" s="209" t="e">
        <f>WEEKNUM(R5942)-WEEKNUM(EOMONTH(R5942,-1)+1)+1</f>
        <v>#NUM!</v>
      </c>
      <c r="AX5942" s="209">
        <f>IF(BB5942="S",IF(Q5942="1. Aceitou o programa",R5942-B5942,0),0)</f>
        <v>0</v>
      </c>
      <c r="AY5942" s="209">
        <f>IF(BB5942="S",IF(AND(S5942&lt;&gt;"",R5942&lt;&gt;""),S5942-R5942,0),0)</f>
        <v>0</v>
      </c>
      <c r="AZ5942" s="209">
        <f>IF(BB5942="S",IF(Q5942="1. Aceitou o programa",IF(OR(X5942="Não se Aplica",X5942=""),IF(OR(W5942="Não se Aplica",W5942=""),0,W5942-V5942),AVERAGE(X5942-W5942,W5942-V5942)),0),0)</f>
        <v>0</v>
      </c>
      <c r="BA5942" s="209">
        <f>IF(BB5942="S",IF(AND(Q5942="1. Aceitou o programa",AH5942="Realizada"),IFERROR(IF(AG5942="",0,AG5942-R5942),0),0),0)</f>
        <v>0</v>
      </c>
      <c r="BB5942" s="209" t="str">
        <f>_xlfn.XLOOKUP(U5942,'Lista Suspensa'!$AA$20:$AA$23,'Lista Suspensa'!$AB$20:$AB$23,"N/A")</f>
        <v>S</v>
      </c>
    </row>
    <row r="5943" spans="1:54" ht="12" customHeight="1">
      <c r="A5943" s="151" t="s">
        <v>54</v>
      </c>
      <c r="B5943" s="152">
        <v>46112</v>
      </c>
      <c r="C5943" s="153" t="s">
        <v>55</v>
      </c>
      <c r="D5943" s="153" t="s">
        <v>56</v>
      </c>
      <c r="E5943" s="244">
        <v>87635015</v>
      </c>
      <c r="F5943" s="144" t="s">
        <v>10232</v>
      </c>
      <c r="G5943" s="230"/>
      <c r="H5943" s="154">
        <v>28092</v>
      </c>
      <c r="I5943" s="153">
        <v>49</v>
      </c>
      <c r="J5943" s="148" t="s">
        <v>70</v>
      </c>
      <c r="K5943" s="153" t="s">
        <v>59</v>
      </c>
      <c r="L5943" s="153"/>
      <c r="M5943" s="153"/>
      <c r="N5943" s="153"/>
      <c r="O5943" s="155">
        <v>11976119880</v>
      </c>
      <c r="P5943" s="156" t="s">
        <v>60</v>
      </c>
      <c r="Q5943" s="157" t="s">
        <v>8211</v>
      </c>
      <c r="R5943" s="158"/>
      <c r="S5943" s="159"/>
      <c r="T5943" s="159" t="s">
        <v>6983</v>
      </c>
      <c r="U5943" s="159" t="s">
        <v>8212</v>
      </c>
      <c r="V5943" s="154">
        <v>46148</v>
      </c>
      <c r="W5943" s="154">
        <v>46155</v>
      </c>
      <c r="X5943" s="154"/>
      <c r="Y5943" s="160"/>
      <c r="Z5943" s="160"/>
      <c r="AA5943" s="153"/>
      <c r="AB5943" s="153"/>
      <c r="AC5943" s="182" t="e">
        <f t="shared" si="186"/>
        <v>#DIV/0!</v>
      </c>
      <c r="AD5943" s="153" t="e">
        <f t="shared" si="187"/>
        <v>#DIV/0!</v>
      </c>
      <c r="AE5943" s="207"/>
      <c r="AF5943" s="153"/>
      <c r="AG5943" s="159"/>
      <c r="AH5943" s="153"/>
      <c r="AI5943" s="161"/>
      <c r="AJ5943" s="153"/>
      <c r="AK5943" s="153"/>
      <c r="AL5943" s="207"/>
      <c r="AM5943" s="207"/>
      <c r="AN5943" s="207"/>
      <c r="AO5943" s="207"/>
      <c r="AP5943" s="147" t="s">
        <v>54</v>
      </c>
      <c r="AQ5943" s="147"/>
      <c r="AR5943" s="147"/>
      <c r="AS5943" s="209" t="s">
        <v>68</v>
      </c>
      <c r="AT5943" s="223" t="str">
        <f>MONTH(B5943)&amp;"/"&amp;YEAR(B5943)</f>
        <v>3/2026</v>
      </c>
      <c r="AU5943" s="223">
        <f>WEEKNUM(B5943)-WEEKNUM(EOMONTH(B5943,-1)+1)+1</f>
        <v>5</v>
      </c>
      <c r="AV5943" s="209" t="str">
        <f>MONTH(R5943)&amp;"/"&amp;YEAR(R5943)</f>
        <v>1/1900</v>
      </c>
      <c r="AW5943" s="209" t="e">
        <f>WEEKNUM(R5943)-WEEKNUM(EOMONTH(R5943,-1)+1)+1</f>
        <v>#NUM!</v>
      </c>
      <c r="AX5943" s="209">
        <f>IF(BB5943="S",IF(Q5943="1. Aceitou o programa",R5943-B5943,0),0)</f>
        <v>0</v>
      </c>
      <c r="AY5943" s="209">
        <f>IF(BB5943="S",IF(AND(S5943&lt;&gt;"",R5943&lt;&gt;""),S5943-R5943,0),0)</f>
        <v>0</v>
      </c>
      <c r="AZ5943" s="209">
        <f>IF(BB5943="S",IF(Q5943="1. Aceitou o programa",IF(OR(X5943="Não se Aplica",X5943=""),IF(OR(W5943="Não se Aplica",W5943=""),0,W5943-V5943),AVERAGE(X5943-W5943,W5943-V5943)),0),0)</f>
        <v>0</v>
      </c>
      <c r="BA5943" s="209">
        <f>IF(BB5943="S",IF(AND(Q5943="1. Aceitou o programa",AH5943="Realizada"),IFERROR(IF(AG5943="",0,AG5943-R5943),0),0),0)</f>
        <v>0</v>
      </c>
      <c r="BB5943" s="209" t="str">
        <f>_xlfn.XLOOKUP(U5943,'Lista Suspensa'!$AA$20:$AA$23,'Lista Suspensa'!$AB$20:$AB$23,"N/A")</f>
        <v>S</v>
      </c>
    </row>
    <row r="5944" spans="1:54" ht="12" customHeight="1">
      <c r="A5944" s="151" t="s">
        <v>54</v>
      </c>
      <c r="B5944" s="152">
        <v>46112</v>
      </c>
      <c r="C5944" s="153" t="s">
        <v>55</v>
      </c>
      <c r="D5944" s="153" t="s">
        <v>56</v>
      </c>
      <c r="E5944" s="244">
        <v>94097642</v>
      </c>
      <c r="F5944" s="144" t="s">
        <v>10233</v>
      </c>
      <c r="G5944" s="230"/>
      <c r="H5944" s="154">
        <v>28133</v>
      </c>
      <c r="I5944" s="153">
        <v>49</v>
      </c>
      <c r="J5944" s="148" t="s">
        <v>70</v>
      </c>
      <c r="K5944" s="153" t="s">
        <v>59</v>
      </c>
      <c r="L5944" s="153"/>
      <c r="M5944" s="153"/>
      <c r="N5944" s="153"/>
      <c r="O5944" s="155">
        <v>11973008416</v>
      </c>
      <c r="P5944" s="156" t="s">
        <v>60</v>
      </c>
      <c r="Q5944" s="157" t="s">
        <v>8211</v>
      </c>
      <c r="R5944" s="158"/>
      <c r="S5944" s="159"/>
      <c r="T5944" s="159" t="s">
        <v>6983</v>
      </c>
      <c r="U5944" s="159" t="s">
        <v>8212</v>
      </c>
      <c r="V5944" s="154">
        <v>46148</v>
      </c>
      <c r="W5944" s="154">
        <v>46155</v>
      </c>
      <c r="X5944" s="154"/>
      <c r="Y5944" s="160"/>
      <c r="Z5944" s="160"/>
      <c r="AA5944" s="153"/>
      <c r="AB5944" s="153"/>
      <c r="AC5944" s="182" t="e">
        <f t="shared" si="186"/>
        <v>#DIV/0!</v>
      </c>
      <c r="AD5944" s="153" t="e">
        <f t="shared" si="187"/>
        <v>#DIV/0!</v>
      </c>
      <c r="AE5944" s="207"/>
      <c r="AF5944" s="153"/>
      <c r="AG5944" s="159"/>
      <c r="AH5944" s="153"/>
      <c r="AI5944" s="161"/>
      <c r="AJ5944" s="153"/>
      <c r="AK5944" s="153"/>
      <c r="AL5944" s="207" t="s">
        <v>85</v>
      </c>
      <c r="AM5944" s="207" t="s">
        <v>86</v>
      </c>
      <c r="AN5944" s="207" t="s">
        <v>191</v>
      </c>
      <c r="AO5944" s="207"/>
      <c r="AP5944" s="147" t="s">
        <v>54</v>
      </c>
      <c r="AQ5944" s="147"/>
      <c r="AR5944" s="147"/>
      <c r="AS5944" s="209" t="s">
        <v>68</v>
      </c>
      <c r="AT5944" s="223" t="str">
        <f>MONTH(B5944)&amp;"/"&amp;YEAR(B5944)</f>
        <v>3/2026</v>
      </c>
      <c r="AU5944" s="223">
        <f>WEEKNUM(B5944)-WEEKNUM(EOMONTH(B5944,-1)+1)+1</f>
        <v>5</v>
      </c>
      <c r="AV5944" s="209" t="str">
        <f>MONTH(R5944)&amp;"/"&amp;YEAR(R5944)</f>
        <v>1/1900</v>
      </c>
      <c r="AW5944" s="209" t="e">
        <f>WEEKNUM(R5944)-WEEKNUM(EOMONTH(R5944,-1)+1)+1</f>
        <v>#NUM!</v>
      </c>
      <c r="AX5944" s="209">
        <f>IF(BB5944="S",IF(Q5944="1. Aceitou o programa",R5944-B5944,0),0)</f>
        <v>0</v>
      </c>
      <c r="AY5944" s="209">
        <f>IF(BB5944="S",IF(AND(S5944&lt;&gt;"",R5944&lt;&gt;""),S5944-R5944,0),0)</f>
        <v>0</v>
      </c>
      <c r="AZ5944" s="209">
        <f>IF(BB5944="S",IF(Q5944="1. Aceitou o programa",IF(OR(X5944="Não se Aplica",X5944=""),IF(OR(W5944="Não se Aplica",W5944=""),0,W5944-V5944),AVERAGE(X5944-W5944,W5944-V5944)),0),0)</f>
        <v>0</v>
      </c>
      <c r="BA5944" s="209">
        <f>IF(BB5944="S",IF(AND(Q5944="1. Aceitou o programa",AH5944="Realizada"),IFERROR(IF(AG5944="",0,AG5944-R5944),0),0),0)</f>
        <v>0</v>
      </c>
      <c r="BB5944" s="209" t="str">
        <f>_xlfn.XLOOKUP(U5944,'Lista Suspensa'!$AA$20:$AA$23,'Lista Suspensa'!$AB$20:$AB$23,"N/A")</f>
        <v>S</v>
      </c>
    </row>
    <row r="5945" spans="1:54" ht="12" customHeight="1">
      <c r="A5945" s="151" t="s">
        <v>54</v>
      </c>
      <c r="B5945" s="152">
        <v>46112</v>
      </c>
      <c r="C5945" s="153" t="s">
        <v>55</v>
      </c>
      <c r="D5945" s="153" t="s">
        <v>56</v>
      </c>
      <c r="E5945" s="244">
        <v>88386621</v>
      </c>
      <c r="F5945" s="144" t="s">
        <v>10234</v>
      </c>
      <c r="G5945" s="230"/>
      <c r="H5945" s="154">
        <v>28176</v>
      </c>
      <c r="I5945" s="153">
        <v>49</v>
      </c>
      <c r="J5945" s="148" t="s">
        <v>58</v>
      </c>
      <c r="K5945" s="153" t="s">
        <v>59</v>
      </c>
      <c r="L5945" s="153"/>
      <c r="M5945" s="153"/>
      <c r="N5945" s="153"/>
      <c r="O5945" s="155">
        <v>11976490484</v>
      </c>
      <c r="P5945" s="156" t="s">
        <v>60</v>
      </c>
      <c r="Q5945" s="157" t="s">
        <v>8211</v>
      </c>
      <c r="R5945" s="158"/>
      <c r="S5945" s="159"/>
      <c r="T5945" s="159" t="s">
        <v>6983</v>
      </c>
      <c r="U5945" s="159" t="s">
        <v>8212</v>
      </c>
      <c r="V5945" s="154">
        <v>46148</v>
      </c>
      <c r="W5945" s="154">
        <v>46155</v>
      </c>
      <c r="X5945" s="154"/>
      <c r="Y5945" s="160"/>
      <c r="Z5945" s="160"/>
      <c r="AA5945" s="153"/>
      <c r="AB5945" s="153"/>
      <c r="AC5945" s="182" t="e">
        <f t="shared" si="186"/>
        <v>#DIV/0!</v>
      </c>
      <c r="AD5945" s="153" t="e">
        <f t="shared" si="187"/>
        <v>#DIV/0!</v>
      </c>
      <c r="AE5945" s="207"/>
      <c r="AF5945" s="153"/>
      <c r="AG5945" s="159"/>
      <c r="AH5945" s="153"/>
      <c r="AI5945" s="161"/>
      <c r="AJ5945" s="153"/>
      <c r="AK5945" s="153"/>
      <c r="AL5945" s="207"/>
      <c r="AM5945" s="207"/>
      <c r="AN5945" s="207"/>
      <c r="AO5945" s="207"/>
      <c r="AP5945" s="147" t="s">
        <v>54</v>
      </c>
      <c r="AQ5945" s="147"/>
      <c r="AR5945" s="147"/>
      <c r="AS5945" s="209" t="s">
        <v>68</v>
      </c>
      <c r="AT5945" s="223" t="str">
        <f>MONTH(B5945)&amp;"/"&amp;YEAR(B5945)</f>
        <v>3/2026</v>
      </c>
      <c r="AU5945" s="223">
        <f>WEEKNUM(B5945)-WEEKNUM(EOMONTH(B5945,-1)+1)+1</f>
        <v>5</v>
      </c>
      <c r="AV5945" s="209" t="str">
        <f>MONTH(R5945)&amp;"/"&amp;YEAR(R5945)</f>
        <v>1/1900</v>
      </c>
      <c r="AW5945" s="209" t="e">
        <f>WEEKNUM(R5945)-WEEKNUM(EOMONTH(R5945,-1)+1)+1</f>
        <v>#NUM!</v>
      </c>
      <c r="AX5945" s="209">
        <f>IF(BB5945="S",IF(Q5945="1. Aceitou o programa",R5945-B5945,0),0)</f>
        <v>0</v>
      </c>
      <c r="AY5945" s="209">
        <f>IF(BB5945="S",IF(AND(S5945&lt;&gt;"",R5945&lt;&gt;""),S5945-R5945,0),0)</f>
        <v>0</v>
      </c>
      <c r="AZ5945" s="209">
        <f>IF(BB5945="S",IF(Q5945="1. Aceitou o programa",IF(OR(X5945="Não se Aplica",X5945=""),IF(OR(W5945="Não se Aplica",W5945=""),0,W5945-V5945),AVERAGE(X5945-W5945,W5945-V5945)),0),0)</f>
        <v>0</v>
      </c>
      <c r="BA5945" s="209">
        <f>IF(BB5945="S",IF(AND(Q5945="1. Aceitou o programa",AH5945="Realizada"),IFERROR(IF(AG5945="",0,AG5945-R5945),0),0),0)</f>
        <v>0</v>
      </c>
      <c r="BB5945" s="209" t="str">
        <f>_xlfn.XLOOKUP(U5945,'Lista Suspensa'!$AA$20:$AA$23,'Lista Suspensa'!$AB$20:$AB$23,"N/A")</f>
        <v>S</v>
      </c>
    </row>
    <row r="5946" spans="1:54" ht="12" customHeight="1">
      <c r="A5946" s="151" t="s">
        <v>54</v>
      </c>
      <c r="B5946" s="152">
        <v>46112</v>
      </c>
      <c r="C5946" s="153" t="s">
        <v>55</v>
      </c>
      <c r="D5946" s="153" t="s">
        <v>56</v>
      </c>
      <c r="E5946" s="244">
        <v>93840094</v>
      </c>
      <c r="F5946" s="144" t="s">
        <v>10235</v>
      </c>
      <c r="G5946" s="230"/>
      <c r="H5946" s="154">
        <v>28250</v>
      </c>
      <c r="I5946" s="153">
        <v>49</v>
      </c>
      <c r="J5946" s="148" t="s">
        <v>58</v>
      </c>
      <c r="K5946" s="153" t="s">
        <v>59</v>
      </c>
      <c r="L5946" s="153"/>
      <c r="M5946" s="153"/>
      <c r="N5946" s="153"/>
      <c r="O5946" s="155">
        <v>11967500466</v>
      </c>
      <c r="P5946" s="156" t="s">
        <v>60</v>
      </c>
      <c r="Q5946" s="157" t="s">
        <v>8211</v>
      </c>
      <c r="R5946" s="158"/>
      <c r="S5946" s="159"/>
      <c r="T5946" s="159" t="s">
        <v>6983</v>
      </c>
      <c r="U5946" s="159" t="s">
        <v>8212</v>
      </c>
      <c r="V5946" s="154">
        <v>46148</v>
      </c>
      <c r="W5946" s="154">
        <v>46155</v>
      </c>
      <c r="X5946" s="154"/>
      <c r="Y5946" s="160"/>
      <c r="Z5946" s="160"/>
      <c r="AA5946" s="153"/>
      <c r="AB5946" s="153"/>
      <c r="AC5946" s="182" t="e">
        <f t="shared" si="186"/>
        <v>#DIV/0!</v>
      </c>
      <c r="AD5946" s="153" t="e">
        <f t="shared" si="187"/>
        <v>#DIV/0!</v>
      </c>
      <c r="AE5946" s="207"/>
      <c r="AF5946" s="153"/>
      <c r="AG5946" s="159"/>
      <c r="AH5946" s="153"/>
      <c r="AI5946" s="161"/>
      <c r="AJ5946" s="153"/>
      <c r="AK5946" s="153"/>
      <c r="AL5946" s="207"/>
      <c r="AM5946" s="207"/>
      <c r="AN5946" s="207"/>
      <c r="AO5946" s="207"/>
      <c r="AP5946" s="147" t="s">
        <v>54</v>
      </c>
      <c r="AQ5946" s="147"/>
      <c r="AR5946" s="147"/>
      <c r="AS5946" s="209" t="s">
        <v>68</v>
      </c>
      <c r="AT5946" s="223" t="str">
        <f>MONTH(B5946)&amp;"/"&amp;YEAR(B5946)</f>
        <v>3/2026</v>
      </c>
      <c r="AU5946" s="223">
        <f>WEEKNUM(B5946)-WEEKNUM(EOMONTH(B5946,-1)+1)+1</f>
        <v>5</v>
      </c>
      <c r="AV5946" s="209" t="str">
        <f>MONTH(R5946)&amp;"/"&amp;YEAR(R5946)</f>
        <v>1/1900</v>
      </c>
      <c r="AW5946" s="209" t="e">
        <f>WEEKNUM(R5946)-WEEKNUM(EOMONTH(R5946,-1)+1)+1</f>
        <v>#NUM!</v>
      </c>
      <c r="AX5946" s="209">
        <f>IF(BB5946="S",IF(Q5946="1. Aceitou o programa",R5946-B5946,0),0)</f>
        <v>0</v>
      </c>
      <c r="AY5946" s="209">
        <f>IF(BB5946="S",IF(AND(S5946&lt;&gt;"",R5946&lt;&gt;""),S5946-R5946,0),0)</f>
        <v>0</v>
      </c>
      <c r="AZ5946" s="209">
        <f>IF(BB5946="S",IF(Q5946="1. Aceitou o programa",IF(OR(X5946="Não se Aplica",X5946=""),IF(OR(W5946="Não se Aplica",W5946=""),0,W5946-V5946),AVERAGE(X5946-W5946,W5946-V5946)),0),0)</f>
        <v>0</v>
      </c>
      <c r="BA5946" s="209">
        <f>IF(BB5946="S",IF(AND(Q5946="1. Aceitou o programa",AH5946="Realizada"),IFERROR(IF(AG5946="",0,AG5946-R5946),0),0),0)</f>
        <v>0</v>
      </c>
      <c r="BB5946" s="209" t="str">
        <f>_xlfn.XLOOKUP(U5946,'Lista Suspensa'!$AA$20:$AA$23,'Lista Suspensa'!$AB$20:$AB$23,"N/A")</f>
        <v>S</v>
      </c>
    </row>
    <row r="5947" spans="1:54" ht="12" customHeight="1">
      <c r="A5947" s="151" t="s">
        <v>54</v>
      </c>
      <c r="B5947" s="152">
        <v>46112</v>
      </c>
      <c r="C5947" s="153" t="s">
        <v>55</v>
      </c>
      <c r="D5947" s="153" t="s">
        <v>56</v>
      </c>
      <c r="E5947" s="244">
        <v>94803519</v>
      </c>
      <c r="F5947" s="144" t="s">
        <v>10236</v>
      </c>
      <c r="G5947" s="230"/>
      <c r="H5947" s="154">
        <v>28329</v>
      </c>
      <c r="I5947" s="153">
        <v>48</v>
      </c>
      <c r="J5947" s="148" t="s">
        <v>70</v>
      </c>
      <c r="K5947" s="153" t="s">
        <v>59</v>
      </c>
      <c r="L5947" s="153"/>
      <c r="M5947" s="153"/>
      <c r="N5947" s="153"/>
      <c r="O5947" s="155">
        <v>11985558384</v>
      </c>
      <c r="P5947" s="156" t="s">
        <v>60</v>
      </c>
      <c r="Q5947" s="157" t="s">
        <v>8211</v>
      </c>
      <c r="R5947" s="158"/>
      <c r="S5947" s="159"/>
      <c r="T5947" s="159" t="s">
        <v>6983</v>
      </c>
      <c r="U5947" s="159" t="s">
        <v>8212</v>
      </c>
      <c r="V5947" s="154">
        <v>46148</v>
      </c>
      <c r="W5947" s="154">
        <v>46155</v>
      </c>
      <c r="X5947" s="154"/>
      <c r="Y5947" s="160"/>
      <c r="Z5947" s="160"/>
      <c r="AA5947" s="153"/>
      <c r="AB5947" s="153"/>
      <c r="AC5947" s="182" t="e">
        <f t="shared" si="186"/>
        <v>#DIV/0!</v>
      </c>
      <c r="AD5947" s="153" t="e">
        <f t="shared" si="187"/>
        <v>#DIV/0!</v>
      </c>
      <c r="AE5947" s="207"/>
      <c r="AF5947" s="153"/>
      <c r="AG5947" s="159"/>
      <c r="AH5947" s="153"/>
      <c r="AI5947" s="161"/>
      <c r="AJ5947" s="153"/>
      <c r="AK5947" s="153"/>
      <c r="AL5947" s="207"/>
      <c r="AM5947" s="207"/>
      <c r="AN5947" s="207"/>
      <c r="AO5947" s="207"/>
      <c r="AP5947" s="147" t="s">
        <v>54</v>
      </c>
      <c r="AQ5947" s="147"/>
      <c r="AR5947" s="147"/>
      <c r="AS5947" s="209" t="s">
        <v>68</v>
      </c>
      <c r="AT5947" s="223" t="str">
        <f>MONTH(B5947)&amp;"/"&amp;YEAR(B5947)</f>
        <v>3/2026</v>
      </c>
      <c r="AU5947" s="223">
        <f>WEEKNUM(B5947)-WEEKNUM(EOMONTH(B5947,-1)+1)+1</f>
        <v>5</v>
      </c>
      <c r="AV5947" s="209" t="str">
        <f>MONTH(R5947)&amp;"/"&amp;YEAR(R5947)</f>
        <v>1/1900</v>
      </c>
      <c r="AW5947" s="209" t="e">
        <f>WEEKNUM(R5947)-WEEKNUM(EOMONTH(R5947,-1)+1)+1</f>
        <v>#NUM!</v>
      </c>
      <c r="AX5947" s="209">
        <f>IF(BB5947="S",IF(Q5947="1. Aceitou o programa",R5947-B5947,0),0)</f>
        <v>0</v>
      </c>
      <c r="AY5947" s="209">
        <f>IF(BB5947="S",IF(AND(S5947&lt;&gt;"",R5947&lt;&gt;""),S5947-R5947,0),0)</f>
        <v>0</v>
      </c>
      <c r="AZ5947" s="209">
        <f>IF(BB5947="S",IF(Q5947="1. Aceitou o programa",IF(OR(X5947="Não se Aplica",X5947=""),IF(OR(W5947="Não se Aplica",W5947=""),0,W5947-V5947),AVERAGE(X5947-W5947,W5947-V5947)),0),0)</f>
        <v>0</v>
      </c>
      <c r="BA5947" s="209">
        <f>IF(BB5947="S",IF(AND(Q5947="1. Aceitou o programa",AH5947="Realizada"),IFERROR(IF(AG5947="",0,AG5947-R5947),0),0),0)</f>
        <v>0</v>
      </c>
      <c r="BB5947" s="209" t="str">
        <f>_xlfn.XLOOKUP(U5947,'Lista Suspensa'!$AA$20:$AA$23,'Lista Suspensa'!$AB$20:$AB$23,"N/A")</f>
        <v>S</v>
      </c>
    </row>
    <row r="5948" spans="1:54" ht="12" customHeight="1">
      <c r="A5948" s="151" t="s">
        <v>54</v>
      </c>
      <c r="B5948" s="152">
        <v>46112</v>
      </c>
      <c r="C5948" s="153" t="s">
        <v>55</v>
      </c>
      <c r="D5948" s="153" t="s">
        <v>56</v>
      </c>
      <c r="E5948" s="244">
        <v>93851773</v>
      </c>
      <c r="F5948" s="144" t="s">
        <v>10237</v>
      </c>
      <c r="G5948" s="230"/>
      <c r="H5948" s="154">
        <v>28355</v>
      </c>
      <c r="I5948" s="153">
        <v>48</v>
      </c>
      <c r="J5948" s="148" t="s">
        <v>70</v>
      </c>
      <c r="K5948" s="153" t="s">
        <v>59</v>
      </c>
      <c r="L5948" s="153"/>
      <c r="M5948" s="153"/>
      <c r="N5948" s="153"/>
      <c r="O5948" s="155">
        <v>11961993051</v>
      </c>
      <c r="P5948" s="156" t="s">
        <v>60</v>
      </c>
      <c r="Q5948" s="157" t="s">
        <v>8211</v>
      </c>
      <c r="R5948" s="158"/>
      <c r="S5948" s="159"/>
      <c r="T5948" s="159" t="s">
        <v>6983</v>
      </c>
      <c r="U5948" s="159" t="s">
        <v>8212</v>
      </c>
      <c r="V5948" s="154">
        <v>46148</v>
      </c>
      <c r="W5948" s="154">
        <v>46155</v>
      </c>
      <c r="X5948" s="154"/>
      <c r="Y5948" s="160"/>
      <c r="Z5948" s="160"/>
      <c r="AA5948" s="153"/>
      <c r="AB5948" s="153"/>
      <c r="AC5948" s="182" t="e">
        <f t="shared" si="186"/>
        <v>#DIV/0!</v>
      </c>
      <c r="AD5948" s="153" t="e">
        <f t="shared" si="187"/>
        <v>#DIV/0!</v>
      </c>
      <c r="AE5948" s="207"/>
      <c r="AF5948" s="153"/>
      <c r="AG5948" s="159"/>
      <c r="AH5948" s="153"/>
      <c r="AI5948" s="161"/>
      <c r="AJ5948" s="153"/>
      <c r="AK5948" s="153"/>
      <c r="AL5948" s="207"/>
      <c r="AM5948" s="207"/>
      <c r="AN5948" s="207"/>
      <c r="AO5948" s="207"/>
      <c r="AP5948" s="147" t="s">
        <v>54</v>
      </c>
      <c r="AQ5948" s="147"/>
      <c r="AR5948" s="147"/>
      <c r="AS5948" s="209" t="s">
        <v>68</v>
      </c>
      <c r="AT5948" s="223" t="str">
        <f>MONTH(B5948)&amp;"/"&amp;YEAR(B5948)</f>
        <v>3/2026</v>
      </c>
      <c r="AU5948" s="223">
        <f>WEEKNUM(B5948)-WEEKNUM(EOMONTH(B5948,-1)+1)+1</f>
        <v>5</v>
      </c>
      <c r="AV5948" s="209" t="str">
        <f>MONTH(R5948)&amp;"/"&amp;YEAR(R5948)</f>
        <v>1/1900</v>
      </c>
      <c r="AW5948" s="209" t="e">
        <f>WEEKNUM(R5948)-WEEKNUM(EOMONTH(R5948,-1)+1)+1</f>
        <v>#NUM!</v>
      </c>
      <c r="AX5948" s="209">
        <f>IF(BB5948="S",IF(Q5948="1. Aceitou o programa",R5948-B5948,0),0)</f>
        <v>0</v>
      </c>
      <c r="AY5948" s="209">
        <f>IF(BB5948="S",IF(AND(S5948&lt;&gt;"",R5948&lt;&gt;""),S5948-R5948,0),0)</f>
        <v>0</v>
      </c>
      <c r="AZ5948" s="209">
        <f>IF(BB5948="S",IF(Q5948="1. Aceitou o programa",IF(OR(X5948="Não se Aplica",X5948=""),IF(OR(W5948="Não se Aplica",W5948=""),0,W5948-V5948),AVERAGE(X5948-W5948,W5948-V5948)),0),0)</f>
        <v>0</v>
      </c>
      <c r="BA5948" s="209">
        <f>IF(BB5948="S",IF(AND(Q5948="1. Aceitou o programa",AH5948="Realizada"),IFERROR(IF(AG5948="",0,AG5948-R5948),0),0),0)</f>
        <v>0</v>
      </c>
      <c r="BB5948" s="209" t="str">
        <f>_xlfn.XLOOKUP(U5948,'Lista Suspensa'!$AA$20:$AA$23,'Lista Suspensa'!$AB$20:$AB$23,"N/A")</f>
        <v>S</v>
      </c>
    </row>
    <row r="5949" spans="1:54" ht="12" customHeight="1">
      <c r="A5949" s="151" t="s">
        <v>54</v>
      </c>
      <c r="B5949" s="152">
        <v>46112</v>
      </c>
      <c r="C5949" s="153" t="s">
        <v>55</v>
      </c>
      <c r="D5949" s="153" t="s">
        <v>56</v>
      </c>
      <c r="E5949" s="244">
        <v>89539107</v>
      </c>
      <c r="F5949" s="144" t="s">
        <v>10238</v>
      </c>
      <c r="G5949" s="230"/>
      <c r="H5949" s="154">
        <v>28367</v>
      </c>
      <c r="I5949" s="153">
        <v>48</v>
      </c>
      <c r="J5949" s="148" t="s">
        <v>70</v>
      </c>
      <c r="K5949" s="153" t="s">
        <v>59</v>
      </c>
      <c r="L5949" s="153"/>
      <c r="M5949" s="153"/>
      <c r="N5949" s="153"/>
      <c r="O5949" s="155">
        <v>11962850596</v>
      </c>
      <c r="P5949" s="156" t="s">
        <v>60</v>
      </c>
      <c r="Q5949" s="157" t="s">
        <v>8211</v>
      </c>
      <c r="R5949" s="158"/>
      <c r="S5949" s="159"/>
      <c r="T5949" s="159" t="s">
        <v>6983</v>
      </c>
      <c r="U5949" s="159" t="s">
        <v>8212</v>
      </c>
      <c r="V5949" s="154">
        <v>46148</v>
      </c>
      <c r="W5949" s="154">
        <v>46155</v>
      </c>
      <c r="X5949" s="154"/>
      <c r="Y5949" s="160"/>
      <c r="Z5949" s="160"/>
      <c r="AA5949" s="153"/>
      <c r="AB5949" s="153"/>
      <c r="AC5949" s="182" t="e">
        <f t="shared" si="186"/>
        <v>#DIV/0!</v>
      </c>
      <c r="AD5949" s="153" t="e">
        <f t="shared" si="187"/>
        <v>#DIV/0!</v>
      </c>
      <c r="AE5949" s="207"/>
      <c r="AF5949" s="153"/>
      <c r="AG5949" s="159"/>
      <c r="AH5949" s="153"/>
      <c r="AI5949" s="161"/>
      <c r="AJ5949" s="153"/>
      <c r="AK5949" s="153"/>
      <c r="AL5949" s="207"/>
      <c r="AM5949" s="207"/>
      <c r="AN5949" s="207"/>
      <c r="AO5949" s="207"/>
      <c r="AP5949" s="147" t="s">
        <v>54</v>
      </c>
      <c r="AQ5949" s="147"/>
      <c r="AR5949" s="147"/>
      <c r="AS5949" s="209" t="s">
        <v>68</v>
      </c>
      <c r="AT5949" s="223" t="str">
        <f>MONTH(B5949)&amp;"/"&amp;YEAR(B5949)</f>
        <v>3/2026</v>
      </c>
      <c r="AU5949" s="223">
        <f>WEEKNUM(B5949)-WEEKNUM(EOMONTH(B5949,-1)+1)+1</f>
        <v>5</v>
      </c>
      <c r="AV5949" s="209" t="str">
        <f>MONTH(R5949)&amp;"/"&amp;YEAR(R5949)</f>
        <v>1/1900</v>
      </c>
      <c r="AW5949" s="209" t="e">
        <f>WEEKNUM(R5949)-WEEKNUM(EOMONTH(R5949,-1)+1)+1</f>
        <v>#NUM!</v>
      </c>
      <c r="AX5949" s="209">
        <f>IF(BB5949="S",IF(Q5949="1. Aceitou o programa",R5949-B5949,0),0)</f>
        <v>0</v>
      </c>
      <c r="AY5949" s="209">
        <f>IF(BB5949="S",IF(AND(S5949&lt;&gt;"",R5949&lt;&gt;""),S5949-R5949,0),0)</f>
        <v>0</v>
      </c>
      <c r="AZ5949" s="209">
        <f>IF(BB5949="S",IF(Q5949="1. Aceitou o programa",IF(OR(X5949="Não se Aplica",X5949=""),IF(OR(W5949="Não se Aplica",W5949=""),0,W5949-V5949),AVERAGE(X5949-W5949,W5949-V5949)),0),0)</f>
        <v>0</v>
      </c>
      <c r="BA5949" s="209">
        <f>IF(BB5949="S",IF(AND(Q5949="1. Aceitou o programa",AH5949="Realizada"),IFERROR(IF(AG5949="",0,AG5949-R5949),0),0),0)</f>
        <v>0</v>
      </c>
      <c r="BB5949" s="209" t="str">
        <f>_xlfn.XLOOKUP(U5949,'Lista Suspensa'!$AA$20:$AA$23,'Lista Suspensa'!$AB$20:$AB$23,"N/A")</f>
        <v>S</v>
      </c>
    </row>
    <row r="5950" spans="1:54" ht="12" customHeight="1">
      <c r="A5950" s="151" t="s">
        <v>54</v>
      </c>
      <c r="B5950" s="152">
        <v>46112</v>
      </c>
      <c r="C5950" s="153" t="s">
        <v>55</v>
      </c>
      <c r="D5950" s="153" t="s">
        <v>56</v>
      </c>
      <c r="E5950" s="244">
        <v>799496413</v>
      </c>
      <c r="F5950" s="144" t="s">
        <v>10239</v>
      </c>
      <c r="G5950" s="230"/>
      <c r="H5950" s="154">
        <v>28371</v>
      </c>
      <c r="I5950" s="153">
        <v>48</v>
      </c>
      <c r="J5950" s="148" t="s">
        <v>70</v>
      </c>
      <c r="K5950" s="153" t="s">
        <v>59</v>
      </c>
      <c r="L5950" s="153"/>
      <c r="M5950" s="153"/>
      <c r="N5950" s="153"/>
      <c r="O5950" s="155">
        <v>11995008864</v>
      </c>
      <c r="P5950" s="156" t="s">
        <v>60</v>
      </c>
      <c r="Q5950" s="157" t="s">
        <v>8211</v>
      </c>
      <c r="R5950" s="158"/>
      <c r="S5950" s="159"/>
      <c r="T5950" s="159" t="s">
        <v>6983</v>
      </c>
      <c r="U5950" s="159" t="s">
        <v>8212</v>
      </c>
      <c r="V5950" s="154">
        <v>46148</v>
      </c>
      <c r="W5950" s="154">
        <v>46155</v>
      </c>
      <c r="X5950" s="154"/>
      <c r="Y5950" s="160"/>
      <c r="Z5950" s="160"/>
      <c r="AA5950" s="153"/>
      <c r="AB5950" s="153"/>
      <c r="AC5950" s="182" t="e">
        <f t="shared" si="186"/>
        <v>#DIV/0!</v>
      </c>
      <c r="AD5950" s="153" t="e">
        <f t="shared" si="187"/>
        <v>#DIV/0!</v>
      </c>
      <c r="AE5950" s="207"/>
      <c r="AF5950" s="153"/>
      <c r="AG5950" s="159"/>
      <c r="AH5950" s="153"/>
      <c r="AI5950" s="161"/>
      <c r="AJ5950" s="153"/>
      <c r="AK5950" s="153"/>
      <c r="AL5950" s="207"/>
      <c r="AM5950" s="207"/>
      <c r="AN5950" s="207"/>
      <c r="AO5950" s="207"/>
      <c r="AP5950" s="147" t="s">
        <v>54</v>
      </c>
      <c r="AQ5950" s="147"/>
      <c r="AR5950" s="147"/>
      <c r="AS5950" s="209" t="s">
        <v>68</v>
      </c>
      <c r="AT5950" s="223" t="str">
        <f>MONTH(B5950)&amp;"/"&amp;YEAR(B5950)</f>
        <v>3/2026</v>
      </c>
      <c r="AU5950" s="223">
        <f>WEEKNUM(B5950)-WEEKNUM(EOMONTH(B5950,-1)+1)+1</f>
        <v>5</v>
      </c>
      <c r="AV5950" s="209" t="str">
        <f>MONTH(R5950)&amp;"/"&amp;YEAR(R5950)</f>
        <v>1/1900</v>
      </c>
      <c r="AW5950" s="209" t="e">
        <f>WEEKNUM(R5950)-WEEKNUM(EOMONTH(R5950,-1)+1)+1</f>
        <v>#NUM!</v>
      </c>
      <c r="AX5950" s="209">
        <f>IF(BB5950="S",IF(Q5950="1. Aceitou o programa",R5950-B5950,0),0)</f>
        <v>0</v>
      </c>
      <c r="AY5950" s="209">
        <f>IF(BB5950="S",IF(AND(S5950&lt;&gt;"",R5950&lt;&gt;""),S5950-R5950,0),0)</f>
        <v>0</v>
      </c>
      <c r="AZ5950" s="209">
        <f>IF(BB5950="S",IF(Q5950="1. Aceitou o programa",IF(OR(X5950="Não se Aplica",X5950=""),IF(OR(W5950="Não se Aplica",W5950=""),0,W5950-V5950),AVERAGE(X5950-W5950,W5950-V5950)),0),0)</f>
        <v>0</v>
      </c>
      <c r="BA5950" s="209">
        <f>IF(BB5950="S",IF(AND(Q5950="1. Aceitou o programa",AH5950="Realizada"),IFERROR(IF(AG5950="",0,AG5950-R5950),0),0),0)</f>
        <v>0</v>
      </c>
      <c r="BB5950" s="209" t="str">
        <f>_xlfn.XLOOKUP(U5950,'Lista Suspensa'!$AA$20:$AA$23,'Lista Suspensa'!$AB$20:$AB$23,"N/A")</f>
        <v>S</v>
      </c>
    </row>
    <row r="5951" spans="1:54" ht="12" customHeight="1">
      <c r="A5951" s="151" t="s">
        <v>54</v>
      </c>
      <c r="B5951" s="152">
        <v>46112</v>
      </c>
      <c r="C5951" s="153" t="s">
        <v>55</v>
      </c>
      <c r="D5951" s="153" t="s">
        <v>56</v>
      </c>
      <c r="E5951" s="244">
        <v>806964138</v>
      </c>
      <c r="F5951" s="144" t="s">
        <v>10240</v>
      </c>
      <c r="G5951" s="230"/>
      <c r="H5951" s="154">
        <v>28416</v>
      </c>
      <c r="I5951" s="153">
        <v>48</v>
      </c>
      <c r="J5951" s="148" t="s">
        <v>70</v>
      </c>
      <c r="K5951" s="153" t="s">
        <v>59</v>
      </c>
      <c r="L5951" s="153"/>
      <c r="M5951" s="153"/>
      <c r="N5951" s="153"/>
      <c r="O5951" s="155">
        <v>11991416091</v>
      </c>
      <c r="P5951" s="156" t="s">
        <v>60</v>
      </c>
      <c r="Q5951" s="157" t="s">
        <v>8211</v>
      </c>
      <c r="R5951" s="158"/>
      <c r="S5951" s="159"/>
      <c r="T5951" s="159" t="s">
        <v>6983</v>
      </c>
      <c r="U5951" s="159" t="s">
        <v>8212</v>
      </c>
      <c r="V5951" s="154">
        <v>46148</v>
      </c>
      <c r="W5951" s="154">
        <v>46155</v>
      </c>
      <c r="X5951" s="154"/>
      <c r="Y5951" s="160"/>
      <c r="Z5951" s="160"/>
      <c r="AA5951" s="153"/>
      <c r="AB5951" s="153"/>
      <c r="AC5951" s="182" t="e">
        <f t="shared" si="186"/>
        <v>#DIV/0!</v>
      </c>
      <c r="AD5951" s="153" t="e">
        <f t="shared" si="187"/>
        <v>#DIV/0!</v>
      </c>
      <c r="AE5951" s="207"/>
      <c r="AF5951" s="153"/>
      <c r="AG5951" s="159"/>
      <c r="AH5951" s="153"/>
      <c r="AI5951" s="161"/>
      <c r="AJ5951" s="153"/>
      <c r="AK5951" s="153"/>
      <c r="AL5951" s="207"/>
      <c r="AM5951" s="207"/>
      <c r="AN5951" s="207"/>
      <c r="AO5951" s="207"/>
      <c r="AP5951" s="147" t="s">
        <v>54</v>
      </c>
      <c r="AQ5951" s="147"/>
      <c r="AR5951" s="147"/>
      <c r="AS5951" s="209" t="s">
        <v>68</v>
      </c>
      <c r="AT5951" s="223" t="str">
        <f>MONTH(B5951)&amp;"/"&amp;YEAR(B5951)</f>
        <v>3/2026</v>
      </c>
      <c r="AU5951" s="223">
        <f>WEEKNUM(B5951)-WEEKNUM(EOMONTH(B5951,-1)+1)+1</f>
        <v>5</v>
      </c>
      <c r="AV5951" s="209" t="str">
        <f>MONTH(R5951)&amp;"/"&amp;YEAR(R5951)</f>
        <v>1/1900</v>
      </c>
      <c r="AW5951" s="209" t="e">
        <f>WEEKNUM(R5951)-WEEKNUM(EOMONTH(R5951,-1)+1)+1</f>
        <v>#NUM!</v>
      </c>
      <c r="AX5951" s="209">
        <f>IF(BB5951="S",IF(Q5951="1. Aceitou o programa",R5951-B5951,0),0)</f>
        <v>0</v>
      </c>
      <c r="AY5951" s="209">
        <f>IF(BB5951="S",IF(AND(S5951&lt;&gt;"",R5951&lt;&gt;""),S5951-R5951,0),0)</f>
        <v>0</v>
      </c>
      <c r="AZ5951" s="209">
        <f>IF(BB5951="S",IF(Q5951="1. Aceitou o programa",IF(OR(X5951="Não se Aplica",X5951=""),IF(OR(W5951="Não se Aplica",W5951=""),0,W5951-V5951),AVERAGE(X5951-W5951,W5951-V5951)),0),0)</f>
        <v>0</v>
      </c>
      <c r="BA5951" s="209">
        <f>IF(BB5951="S",IF(AND(Q5951="1. Aceitou o programa",AH5951="Realizada"),IFERROR(IF(AG5951="",0,AG5951-R5951),0),0),0)</f>
        <v>0</v>
      </c>
      <c r="BB5951" s="209" t="str">
        <f>_xlfn.XLOOKUP(U5951,'Lista Suspensa'!$AA$20:$AA$23,'Lista Suspensa'!$AB$20:$AB$23,"N/A")</f>
        <v>S</v>
      </c>
    </row>
    <row r="5952" spans="1:54" ht="12" customHeight="1">
      <c r="A5952" s="151" t="s">
        <v>54</v>
      </c>
      <c r="B5952" s="152">
        <v>46112</v>
      </c>
      <c r="C5952" s="153" t="s">
        <v>55</v>
      </c>
      <c r="D5952" s="153" t="s">
        <v>56</v>
      </c>
      <c r="E5952" s="244">
        <v>593875974</v>
      </c>
      <c r="F5952" s="144" t="s">
        <v>10241</v>
      </c>
      <c r="G5952" s="230"/>
      <c r="H5952" s="154">
        <v>28474</v>
      </c>
      <c r="I5952" s="153">
        <v>48</v>
      </c>
      <c r="J5952" s="148" t="s">
        <v>70</v>
      </c>
      <c r="K5952" s="153" t="s">
        <v>59</v>
      </c>
      <c r="L5952" s="153"/>
      <c r="M5952" s="153"/>
      <c r="N5952" s="153"/>
      <c r="O5952" s="155">
        <v>11967145483</v>
      </c>
      <c r="P5952" s="156" t="s">
        <v>60</v>
      </c>
      <c r="Q5952" s="157" t="s">
        <v>8211</v>
      </c>
      <c r="R5952" s="158"/>
      <c r="S5952" s="159"/>
      <c r="T5952" s="159" t="s">
        <v>6983</v>
      </c>
      <c r="U5952" s="159" t="s">
        <v>8212</v>
      </c>
      <c r="V5952" s="154">
        <v>46148</v>
      </c>
      <c r="W5952" s="154">
        <v>46155</v>
      </c>
      <c r="X5952" s="154"/>
      <c r="Y5952" s="160"/>
      <c r="Z5952" s="160"/>
      <c r="AA5952" s="153"/>
      <c r="AB5952" s="153"/>
      <c r="AC5952" s="182" t="e">
        <f t="shared" si="186"/>
        <v>#DIV/0!</v>
      </c>
      <c r="AD5952" s="153" t="e">
        <f t="shared" si="187"/>
        <v>#DIV/0!</v>
      </c>
      <c r="AE5952" s="207"/>
      <c r="AF5952" s="153"/>
      <c r="AG5952" s="159"/>
      <c r="AH5952" s="153"/>
      <c r="AI5952" s="161"/>
      <c r="AJ5952" s="153"/>
      <c r="AK5952" s="153"/>
      <c r="AL5952" s="207"/>
      <c r="AM5952" s="207"/>
      <c r="AN5952" s="207"/>
      <c r="AO5952" s="207"/>
      <c r="AP5952" s="147" t="s">
        <v>54</v>
      </c>
      <c r="AQ5952" s="147"/>
      <c r="AR5952" s="147"/>
      <c r="AS5952" s="209" t="s">
        <v>68</v>
      </c>
      <c r="AT5952" s="223" t="str">
        <f>MONTH(B5952)&amp;"/"&amp;YEAR(B5952)</f>
        <v>3/2026</v>
      </c>
      <c r="AU5952" s="223">
        <f>WEEKNUM(B5952)-WEEKNUM(EOMONTH(B5952,-1)+1)+1</f>
        <v>5</v>
      </c>
      <c r="AV5952" s="209" t="str">
        <f>MONTH(R5952)&amp;"/"&amp;YEAR(R5952)</f>
        <v>1/1900</v>
      </c>
      <c r="AW5952" s="209" t="e">
        <f>WEEKNUM(R5952)-WEEKNUM(EOMONTH(R5952,-1)+1)+1</f>
        <v>#NUM!</v>
      </c>
      <c r="AX5952" s="209">
        <f>IF(BB5952="S",IF(Q5952="1. Aceitou o programa",R5952-B5952,0),0)</f>
        <v>0</v>
      </c>
      <c r="AY5952" s="209">
        <f>IF(BB5952="S",IF(AND(S5952&lt;&gt;"",R5952&lt;&gt;""),S5952-R5952,0),0)</f>
        <v>0</v>
      </c>
      <c r="AZ5952" s="209">
        <f>IF(BB5952="S",IF(Q5952="1. Aceitou o programa",IF(OR(X5952="Não se Aplica",X5952=""),IF(OR(W5952="Não se Aplica",W5952=""),0,W5952-V5952),AVERAGE(X5952-W5952,W5952-V5952)),0),0)</f>
        <v>0</v>
      </c>
      <c r="BA5952" s="209">
        <f>IF(BB5952="S",IF(AND(Q5952="1. Aceitou o programa",AH5952="Realizada"),IFERROR(IF(AG5952="",0,AG5952-R5952),0),0),0)</f>
        <v>0</v>
      </c>
      <c r="BB5952" s="209" t="str">
        <f>_xlfn.XLOOKUP(U5952,'Lista Suspensa'!$AA$20:$AA$23,'Lista Suspensa'!$AB$20:$AB$23,"N/A")</f>
        <v>S</v>
      </c>
    </row>
    <row r="5953" spans="1:54" ht="12" customHeight="1">
      <c r="A5953" s="151" t="s">
        <v>54</v>
      </c>
      <c r="B5953" s="152">
        <v>46112</v>
      </c>
      <c r="C5953" s="153" t="s">
        <v>55</v>
      </c>
      <c r="D5953" s="153" t="s">
        <v>56</v>
      </c>
      <c r="E5953" s="244">
        <v>92783211</v>
      </c>
      <c r="F5953" s="144" t="s">
        <v>10242</v>
      </c>
      <c r="G5953" s="230"/>
      <c r="H5953" s="154">
        <v>28512</v>
      </c>
      <c r="I5953" s="153">
        <v>48</v>
      </c>
      <c r="J5953" s="148" t="s">
        <v>70</v>
      </c>
      <c r="K5953" s="153" t="s">
        <v>59</v>
      </c>
      <c r="L5953" s="153"/>
      <c r="M5953" s="153"/>
      <c r="N5953" s="153"/>
      <c r="O5953" s="155">
        <v>11956770729</v>
      </c>
      <c r="P5953" s="156" t="s">
        <v>60</v>
      </c>
      <c r="Q5953" s="157" t="s">
        <v>8211</v>
      </c>
      <c r="R5953" s="158"/>
      <c r="S5953" s="159"/>
      <c r="T5953" s="159" t="s">
        <v>6983</v>
      </c>
      <c r="U5953" s="159" t="s">
        <v>8212</v>
      </c>
      <c r="V5953" s="154">
        <v>46148</v>
      </c>
      <c r="W5953" s="154">
        <v>46155</v>
      </c>
      <c r="X5953" s="154"/>
      <c r="Y5953" s="160"/>
      <c r="Z5953" s="160"/>
      <c r="AA5953" s="153"/>
      <c r="AB5953" s="153"/>
      <c r="AC5953" s="182" t="e">
        <f t="shared" si="186"/>
        <v>#DIV/0!</v>
      </c>
      <c r="AD5953" s="153" t="e">
        <f t="shared" si="187"/>
        <v>#DIV/0!</v>
      </c>
      <c r="AE5953" s="207"/>
      <c r="AF5953" s="153"/>
      <c r="AG5953" s="159"/>
      <c r="AH5953" s="153"/>
      <c r="AI5953" s="161"/>
      <c r="AJ5953" s="153"/>
      <c r="AK5953" s="153"/>
      <c r="AL5953" s="207"/>
      <c r="AM5953" s="207"/>
      <c r="AN5953" s="207"/>
      <c r="AO5953" s="207"/>
      <c r="AP5953" s="147" t="s">
        <v>54</v>
      </c>
      <c r="AQ5953" s="147"/>
      <c r="AR5953" s="147"/>
      <c r="AS5953" s="209" t="s">
        <v>68</v>
      </c>
      <c r="AT5953" s="223" t="str">
        <f>MONTH(B5953)&amp;"/"&amp;YEAR(B5953)</f>
        <v>3/2026</v>
      </c>
      <c r="AU5953" s="223">
        <f>WEEKNUM(B5953)-WEEKNUM(EOMONTH(B5953,-1)+1)+1</f>
        <v>5</v>
      </c>
      <c r="AV5953" s="209" t="str">
        <f>MONTH(R5953)&amp;"/"&amp;YEAR(R5953)</f>
        <v>1/1900</v>
      </c>
      <c r="AW5953" s="209" t="e">
        <f>WEEKNUM(R5953)-WEEKNUM(EOMONTH(R5953,-1)+1)+1</f>
        <v>#NUM!</v>
      </c>
      <c r="AX5953" s="209">
        <f>IF(BB5953="S",IF(Q5953="1. Aceitou o programa",R5953-B5953,0),0)</f>
        <v>0</v>
      </c>
      <c r="AY5953" s="209">
        <f>IF(BB5953="S",IF(AND(S5953&lt;&gt;"",R5953&lt;&gt;""),S5953-R5953,0),0)</f>
        <v>0</v>
      </c>
      <c r="AZ5953" s="209">
        <f>IF(BB5953="S",IF(Q5953="1. Aceitou o programa",IF(OR(X5953="Não se Aplica",X5953=""),IF(OR(W5953="Não se Aplica",W5953=""),0,W5953-V5953),AVERAGE(X5953-W5953,W5953-V5953)),0),0)</f>
        <v>0</v>
      </c>
      <c r="BA5953" s="209">
        <f>IF(BB5953="S",IF(AND(Q5953="1. Aceitou o programa",AH5953="Realizada"),IFERROR(IF(AG5953="",0,AG5953-R5953),0),0),0)</f>
        <v>0</v>
      </c>
      <c r="BB5953" s="209" t="str">
        <f>_xlfn.XLOOKUP(U5953,'Lista Suspensa'!$AA$20:$AA$23,'Lista Suspensa'!$AB$20:$AB$23,"N/A")</f>
        <v>S</v>
      </c>
    </row>
    <row r="5954" spans="1:54" ht="12" customHeight="1">
      <c r="A5954" s="151" t="s">
        <v>54</v>
      </c>
      <c r="B5954" s="152">
        <v>46112</v>
      </c>
      <c r="C5954" s="153" t="s">
        <v>55</v>
      </c>
      <c r="D5954" s="153" t="s">
        <v>56</v>
      </c>
      <c r="E5954" s="244">
        <v>93842005</v>
      </c>
      <c r="F5954" s="144" t="s">
        <v>10243</v>
      </c>
      <c r="G5954" s="230"/>
      <c r="H5954" s="154">
        <v>28731</v>
      </c>
      <c r="I5954" s="153">
        <v>47</v>
      </c>
      <c r="J5954" s="148" t="s">
        <v>70</v>
      </c>
      <c r="K5954" s="153" t="s">
        <v>59</v>
      </c>
      <c r="L5954" s="153"/>
      <c r="M5954" s="153"/>
      <c r="N5954" s="153"/>
      <c r="O5954" s="155">
        <v>11980978554</v>
      </c>
      <c r="P5954" s="156" t="s">
        <v>60</v>
      </c>
      <c r="Q5954" s="157" t="s">
        <v>8211</v>
      </c>
      <c r="R5954" s="158"/>
      <c r="S5954" s="159"/>
      <c r="T5954" s="159" t="s">
        <v>6983</v>
      </c>
      <c r="U5954" s="159" t="s">
        <v>8212</v>
      </c>
      <c r="V5954" s="154">
        <v>46148</v>
      </c>
      <c r="W5954" s="154">
        <v>46155</v>
      </c>
      <c r="X5954" s="154"/>
      <c r="Y5954" s="160"/>
      <c r="Z5954" s="160"/>
      <c r="AA5954" s="153"/>
      <c r="AB5954" s="153"/>
      <c r="AC5954" s="182" t="e">
        <f t="shared" ref="AC5954:AC6017" si="188">SUM(AA5954/(AB5954^2))</f>
        <v>#DIV/0!</v>
      </c>
      <c r="AD5954" s="153" t="e">
        <f t="shared" ref="AD5954:AD6017" si="189">IF(AC5954&lt;18.5,"ABAIXO DO PESO",
(IF(AC5954&lt;=24.9,"PESO NORMAL",
(IF(AC5954&lt;=29.9,"SOBREPESO",
(IF(AC5954&lt;=34.9,"OBESIDADE I",
(IF(AC5954&lt;=39.9,"OBESIDADE II",
(IF(AC5954&lt;=999,"OBESIDADE III","VAZIO")))))))))))</f>
        <v>#DIV/0!</v>
      </c>
      <c r="AE5954" s="207"/>
      <c r="AF5954" s="153"/>
      <c r="AG5954" s="159"/>
      <c r="AH5954" s="153"/>
      <c r="AI5954" s="161"/>
      <c r="AJ5954" s="153"/>
      <c r="AK5954" s="153"/>
      <c r="AL5954" s="207"/>
      <c r="AM5954" s="207"/>
      <c r="AN5954" s="207"/>
      <c r="AO5954" s="207"/>
      <c r="AP5954" s="147" t="s">
        <v>54</v>
      </c>
      <c r="AQ5954" s="147"/>
      <c r="AR5954" s="147"/>
      <c r="AS5954" s="209" t="s">
        <v>68</v>
      </c>
      <c r="AT5954" s="223" t="str">
        <f>MONTH(B5954)&amp;"/"&amp;YEAR(B5954)</f>
        <v>3/2026</v>
      </c>
      <c r="AU5954" s="223">
        <f>WEEKNUM(B5954)-WEEKNUM(EOMONTH(B5954,-1)+1)+1</f>
        <v>5</v>
      </c>
      <c r="AV5954" s="209" t="str">
        <f>MONTH(R5954)&amp;"/"&amp;YEAR(R5954)</f>
        <v>1/1900</v>
      </c>
      <c r="AW5954" s="209" t="e">
        <f>WEEKNUM(R5954)-WEEKNUM(EOMONTH(R5954,-1)+1)+1</f>
        <v>#NUM!</v>
      </c>
      <c r="AX5954" s="209">
        <f>IF(BB5954="S",IF(Q5954="1. Aceitou o programa",R5954-B5954,0),0)</f>
        <v>0</v>
      </c>
      <c r="AY5954" s="209">
        <f>IF(BB5954="S",IF(AND(S5954&lt;&gt;"",R5954&lt;&gt;""),S5954-R5954,0),0)</f>
        <v>0</v>
      </c>
      <c r="AZ5954" s="209">
        <f>IF(BB5954="S",IF(Q5954="1. Aceitou o programa",IF(OR(X5954="Não se Aplica",X5954=""),IF(OR(W5954="Não se Aplica",W5954=""),0,W5954-V5954),AVERAGE(X5954-W5954,W5954-V5954)),0),0)</f>
        <v>0</v>
      </c>
      <c r="BA5954" s="209">
        <f>IF(BB5954="S",IF(AND(Q5954="1. Aceitou o programa",AH5954="Realizada"),IFERROR(IF(AG5954="",0,AG5954-R5954),0),0),0)</f>
        <v>0</v>
      </c>
      <c r="BB5954" s="209" t="str">
        <f>_xlfn.XLOOKUP(U5954,'Lista Suspensa'!$AA$20:$AA$23,'Lista Suspensa'!$AB$20:$AB$23,"N/A")</f>
        <v>S</v>
      </c>
    </row>
    <row r="5955" spans="1:54" ht="12" customHeight="1">
      <c r="A5955" s="151" t="s">
        <v>54</v>
      </c>
      <c r="B5955" s="152">
        <v>46112</v>
      </c>
      <c r="C5955" s="153" t="s">
        <v>55</v>
      </c>
      <c r="D5955" s="153" t="s">
        <v>56</v>
      </c>
      <c r="E5955" s="244">
        <v>93783055</v>
      </c>
      <c r="F5955" s="144" t="s">
        <v>10244</v>
      </c>
      <c r="G5955" s="230"/>
      <c r="H5955" s="154">
        <v>28742</v>
      </c>
      <c r="I5955" s="153">
        <v>47</v>
      </c>
      <c r="J5955" s="148" t="s">
        <v>70</v>
      </c>
      <c r="K5955" s="153" t="s">
        <v>59</v>
      </c>
      <c r="L5955" s="153"/>
      <c r="M5955" s="153"/>
      <c r="N5955" s="153"/>
      <c r="O5955" s="155">
        <v>11949327836</v>
      </c>
      <c r="P5955" s="156" t="s">
        <v>60</v>
      </c>
      <c r="Q5955" s="157" t="s">
        <v>8211</v>
      </c>
      <c r="R5955" s="158"/>
      <c r="S5955" s="159"/>
      <c r="T5955" s="159" t="s">
        <v>6983</v>
      </c>
      <c r="U5955" s="159" t="s">
        <v>8212</v>
      </c>
      <c r="V5955" s="154">
        <v>46148</v>
      </c>
      <c r="W5955" s="154">
        <v>46155</v>
      </c>
      <c r="X5955" s="154"/>
      <c r="Y5955" s="160"/>
      <c r="Z5955" s="160"/>
      <c r="AA5955" s="153"/>
      <c r="AB5955" s="153"/>
      <c r="AC5955" s="182" t="e">
        <f t="shared" si="188"/>
        <v>#DIV/0!</v>
      </c>
      <c r="AD5955" s="153" t="e">
        <f t="shared" si="189"/>
        <v>#DIV/0!</v>
      </c>
      <c r="AE5955" s="207"/>
      <c r="AF5955" s="153"/>
      <c r="AG5955" s="159"/>
      <c r="AH5955" s="153"/>
      <c r="AI5955" s="161"/>
      <c r="AJ5955" s="153"/>
      <c r="AK5955" s="153"/>
      <c r="AL5955" s="207"/>
      <c r="AM5955" s="207"/>
      <c r="AN5955" s="207"/>
      <c r="AO5955" s="207"/>
      <c r="AP5955" s="147" t="s">
        <v>54</v>
      </c>
      <c r="AQ5955" s="147"/>
      <c r="AR5955" s="147"/>
      <c r="AS5955" s="209" t="s">
        <v>68</v>
      </c>
      <c r="AT5955" s="223" t="str">
        <f>MONTH(B5955)&amp;"/"&amp;YEAR(B5955)</f>
        <v>3/2026</v>
      </c>
      <c r="AU5955" s="223">
        <f>WEEKNUM(B5955)-WEEKNUM(EOMONTH(B5955,-1)+1)+1</f>
        <v>5</v>
      </c>
      <c r="AV5955" s="209" t="str">
        <f>MONTH(R5955)&amp;"/"&amp;YEAR(R5955)</f>
        <v>1/1900</v>
      </c>
      <c r="AW5955" s="209" t="e">
        <f>WEEKNUM(R5955)-WEEKNUM(EOMONTH(R5955,-1)+1)+1</f>
        <v>#NUM!</v>
      </c>
      <c r="AX5955" s="209">
        <f>IF(BB5955="S",IF(Q5955="1. Aceitou o programa",R5955-B5955,0),0)</f>
        <v>0</v>
      </c>
      <c r="AY5955" s="209">
        <f>IF(BB5955="S",IF(AND(S5955&lt;&gt;"",R5955&lt;&gt;""),S5955-R5955,0),0)</f>
        <v>0</v>
      </c>
      <c r="AZ5955" s="209">
        <f>IF(BB5955="S",IF(Q5955="1. Aceitou o programa",IF(OR(X5955="Não se Aplica",X5955=""),IF(OR(W5955="Não se Aplica",W5955=""),0,W5955-V5955),AVERAGE(X5955-W5955,W5955-V5955)),0),0)</f>
        <v>0</v>
      </c>
      <c r="BA5955" s="209">
        <f>IF(BB5955="S",IF(AND(Q5955="1. Aceitou o programa",AH5955="Realizada"),IFERROR(IF(AG5955="",0,AG5955-R5955),0),0),0)</f>
        <v>0</v>
      </c>
      <c r="BB5955" s="209" t="str">
        <f>_xlfn.XLOOKUP(U5955,'Lista Suspensa'!$AA$20:$AA$23,'Lista Suspensa'!$AB$20:$AB$23,"N/A")</f>
        <v>S</v>
      </c>
    </row>
    <row r="5956" spans="1:54" ht="12" customHeight="1">
      <c r="A5956" s="151" t="s">
        <v>54</v>
      </c>
      <c r="B5956" s="152">
        <v>46112</v>
      </c>
      <c r="C5956" s="153" t="s">
        <v>55</v>
      </c>
      <c r="D5956" s="153" t="s">
        <v>56</v>
      </c>
      <c r="E5956" s="244">
        <v>452342210</v>
      </c>
      <c r="F5956" s="144" t="s">
        <v>10245</v>
      </c>
      <c r="G5956" s="230"/>
      <c r="H5956" s="154">
        <v>28779</v>
      </c>
      <c r="I5956" s="153">
        <v>47</v>
      </c>
      <c r="J5956" s="148" t="s">
        <v>58</v>
      </c>
      <c r="K5956" s="153" t="s">
        <v>59</v>
      </c>
      <c r="L5956" s="153"/>
      <c r="M5956" s="153"/>
      <c r="N5956" s="153"/>
      <c r="O5956" s="155">
        <v>11940044364</v>
      </c>
      <c r="P5956" s="156" t="s">
        <v>60</v>
      </c>
      <c r="Q5956" s="157" t="s">
        <v>8211</v>
      </c>
      <c r="R5956" s="158"/>
      <c r="S5956" s="159"/>
      <c r="T5956" s="159" t="s">
        <v>6983</v>
      </c>
      <c r="U5956" s="159" t="s">
        <v>8212</v>
      </c>
      <c r="V5956" s="154">
        <v>46148</v>
      </c>
      <c r="W5956" s="154">
        <v>46155</v>
      </c>
      <c r="X5956" s="154"/>
      <c r="Y5956" s="160"/>
      <c r="Z5956" s="160"/>
      <c r="AA5956" s="153"/>
      <c r="AB5956" s="153"/>
      <c r="AC5956" s="182" t="e">
        <f t="shared" si="188"/>
        <v>#DIV/0!</v>
      </c>
      <c r="AD5956" s="153" t="e">
        <f t="shared" si="189"/>
        <v>#DIV/0!</v>
      </c>
      <c r="AE5956" s="207"/>
      <c r="AF5956" s="153"/>
      <c r="AG5956" s="159"/>
      <c r="AH5956" s="153"/>
      <c r="AI5956" s="161"/>
      <c r="AJ5956" s="153"/>
      <c r="AK5956" s="153"/>
      <c r="AL5956" s="207"/>
      <c r="AM5956" s="207"/>
      <c r="AN5956" s="207"/>
      <c r="AO5956" s="207"/>
      <c r="AP5956" s="147" t="s">
        <v>54</v>
      </c>
      <c r="AQ5956" s="147"/>
      <c r="AR5956" s="147"/>
      <c r="AS5956" s="209" t="s">
        <v>68</v>
      </c>
      <c r="AT5956" s="223" t="str">
        <f>MONTH(B5956)&amp;"/"&amp;YEAR(B5956)</f>
        <v>3/2026</v>
      </c>
      <c r="AU5956" s="223">
        <f>WEEKNUM(B5956)-WEEKNUM(EOMONTH(B5956,-1)+1)+1</f>
        <v>5</v>
      </c>
      <c r="AV5956" s="209" t="str">
        <f>MONTH(R5956)&amp;"/"&amp;YEAR(R5956)</f>
        <v>1/1900</v>
      </c>
      <c r="AW5956" s="209" t="e">
        <f>WEEKNUM(R5956)-WEEKNUM(EOMONTH(R5956,-1)+1)+1</f>
        <v>#NUM!</v>
      </c>
      <c r="AX5956" s="209">
        <f>IF(BB5956="S",IF(Q5956="1. Aceitou o programa",R5956-B5956,0),0)</f>
        <v>0</v>
      </c>
      <c r="AY5956" s="209">
        <f>IF(BB5956="S",IF(AND(S5956&lt;&gt;"",R5956&lt;&gt;""),S5956-R5956,0),0)</f>
        <v>0</v>
      </c>
      <c r="AZ5956" s="209">
        <f>IF(BB5956="S",IF(Q5956="1. Aceitou o programa",IF(OR(X5956="Não se Aplica",X5956=""),IF(OR(W5956="Não se Aplica",W5956=""),0,W5956-V5956),AVERAGE(X5956-W5956,W5956-V5956)),0),0)</f>
        <v>0</v>
      </c>
      <c r="BA5956" s="209">
        <f>IF(BB5956="S",IF(AND(Q5956="1. Aceitou o programa",AH5956="Realizada"),IFERROR(IF(AG5956="",0,AG5956-R5956),0),0),0)</f>
        <v>0</v>
      </c>
      <c r="BB5956" s="209" t="str">
        <f>_xlfn.XLOOKUP(U5956,'Lista Suspensa'!$AA$20:$AA$23,'Lista Suspensa'!$AB$20:$AB$23,"N/A")</f>
        <v>S</v>
      </c>
    </row>
    <row r="5957" spans="1:54" ht="12" customHeight="1">
      <c r="A5957" s="151" t="s">
        <v>54</v>
      </c>
      <c r="B5957" s="152">
        <v>46112</v>
      </c>
      <c r="C5957" s="153" t="s">
        <v>55</v>
      </c>
      <c r="D5957" s="153" t="s">
        <v>56</v>
      </c>
      <c r="E5957" s="244">
        <v>89232350</v>
      </c>
      <c r="F5957" s="144" t="s">
        <v>10246</v>
      </c>
      <c r="G5957" s="230"/>
      <c r="H5957" s="154">
        <v>28861</v>
      </c>
      <c r="I5957" s="153">
        <v>47</v>
      </c>
      <c r="J5957" s="148" t="s">
        <v>70</v>
      </c>
      <c r="K5957" s="153" t="s">
        <v>59</v>
      </c>
      <c r="L5957" s="153"/>
      <c r="M5957" s="153"/>
      <c r="N5957" s="153"/>
      <c r="O5957" s="155">
        <v>11985764126</v>
      </c>
      <c r="P5957" s="156" t="s">
        <v>60</v>
      </c>
      <c r="Q5957" s="157" t="s">
        <v>8211</v>
      </c>
      <c r="R5957" s="158"/>
      <c r="S5957" s="159"/>
      <c r="T5957" s="159" t="s">
        <v>6983</v>
      </c>
      <c r="U5957" s="159" t="s">
        <v>8212</v>
      </c>
      <c r="V5957" s="154">
        <v>46148</v>
      </c>
      <c r="W5957" s="154">
        <v>46155</v>
      </c>
      <c r="X5957" s="154"/>
      <c r="Y5957" s="160"/>
      <c r="Z5957" s="160"/>
      <c r="AA5957" s="153"/>
      <c r="AB5957" s="153"/>
      <c r="AC5957" s="182" t="e">
        <f t="shared" si="188"/>
        <v>#DIV/0!</v>
      </c>
      <c r="AD5957" s="153" t="e">
        <f t="shared" si="189"/>
        <v>#DIV/0!</v>
      </c>
      <c r="AE5957" s="207"/>
      <c r="AF5957" s="153"/>
      <c r="AG5957" s="159"/>
      <c r="AH5957" s="153"/>
      <c r="AI5957" s="161"/>
      <c r="AJ5957" s="153"/>
      <c r="AK5957" s="153"/>
      <c r="AL5957" s="207"/>
      <c r="AM5957" s="207"/>
      <c r="AN5957" s="207"/>
      <c r="AO5957" s="207"/>
      <c r="AP5957" s="147" t="s">
        <v>54</v>
      </c>
      <c r="AQ5957" s="147"/>
      <c r="AR5957" s="147"/>
      <c r="AS5957" s="209" t="s">
        <v>68</v>
      </c>
      <c r="AT5957" s="223" t="str">
        <f>MONTH(B5957)&amp;"/"&amp;YEAR(B5957)</f>
        <v>3/2026</v>
      </c>
      <c r="AU5957" s="223">
        <f>WEEKNUM(B5957)-WEEKNUM(EOMONTH(B5957,-1)+1)+1</f>
        <v>5</v>
      </c>
      <c r="AV5957" s="209" t="str">
        <f>MONTH(R5957)&amp;"/"&amp;YEAR(R5957)</f>
        <v>1/1900</v>
      </c>
      <c r="AW5957" s="209" t="e">
        <f>WEEKNUM(R5957)-WEEKNUM(EOMONTH(R5957,-1)+1)+1</f>
        <v>#NUM!</v>
      </c>
      <c r="AX5957" s="209">
        <f>IF(BB5957="S",IF(Q5957="1. Aceitou o programa",R5957-B5957,0),0)</f>
        <v>0</v>
      </c>
      <c r="AY5957" s="209">
        <f>IF(BB5957="S",IF(AND(S5957&lt;&gt;"",R5957&lt;&gt;""),S5957-R5957,0),0)</f>
        <v>0</v>
      </c>
      <c r="AZ5957" s="209">
        <f>IF(BB5957="S",IF(Q5957="1. Aceitou o programa",IF(OR(X5957="Não se Aplica",X5957=""),IF(OR(W5957="Não se Aplica",W5957=""),0,W5957-V5957),AVERAGE(X5957-W5957,W5957-V5957)),0),0)</f>
        <v>0</v>
      </c>
      <c r="BA5957" s="209">
        <f>IF(BB5957="S",IF(AND(Q5957="1. Aceitou o programa",AH5957="Realizada"),IFERROR(IF(AG5957="",0,AG5957-R5957),0),0),0)</f>
        <v>0</v>
      </c>
      <c r="BB5957" s="209" t="str">
        <f>_xlfn.XLOOKUP(U5957,'Lista Suspensa'!$AA$20:$AA$23,'Lista Suspensa'!$AB$20:$AB$23,"N/A")</f>
        <v>S</v>
      </c>
    </row>
    <row r="5958" spans="1:54" ht="12" customHeight="1">
      <c r="A5958" s="151" t="s">
        <v>54</v>
      </c>
      <c r="B5958" s="152">
        <v>46112</v>
      </c>
      <c r="C5958" s="153" t="s">
        <v>55</v>
      </c>
      <c r="D5958" s="153" t="s">
        <v>56</v>
      </c>
      <c r="E5958" s="244">
        <v>88310204</v>
      </c>
      <c r="F5958" s="144" t="s">
        <v>10247</v>
      </c>
      <c r="G5958" s="230"/>
      <c r="H5958" s="154">
        <v>28941</v>
      </c>
      <c r="I5958" s="153">
        <v>47</v>
      </c>
      <c r="J5958" s="148" t="s">
        <v>70</v>
      </c>
      <c r="K5958" s="153" t="s">
        <v>59</v>
      </c>
      <c r="L5958" s="153"/>
      <c r="M5958" s="153"/>
      <c r="N5958" s="153"/>
      <c r="O5958" s="155">
        <v>11981897772</v>
      </c>
      <c r="P5958" s="156" t="s">
        <v>60</v>
      </c>
      <c r="Q5958" s="157" t="s">
        <v>8211</v>
      </c>
      <c r="R5958" s="158"/>
      <c r="S5958" s="159"/>
      <c r="T5958" s="159" t="s">
        <v>6983</v>
      </c>
      <c r="U5958" s="159" t="s">
        <v>8212</v>
      </c>
      <c r="V5958" s="154">
        <v>46148</v>
      </c>
      <c r="W5958" s="154">
        <v>46155</v>
      </c>
      <c r="X5958" s="154"/>
      <c r="Y5958" s="160"/>
      <c r="Z5958" s="160"/>
      <c r="AA5958" s="153"/>
      <c r="AB5958" s="153"/>
      <c r="AC5958" s="182" t="e">
        <f t="shared" si="188"/>
        <v>#DIV/0!</v>
      </c>
      <c r="AD5958" s="153" t="e">
        <f t="shared" si="189"/>
        <v>#DIV/0!</v>
      </c>
      <c r="AE5958" s="207"/>
      <c r="AF5958" s="153"/>
      <c r="AG5958" s="159"/>
      <c r="AH5958" s="153"/>
      <c r="AI5958" s="161"/>
      <c r="AJ5958" s="153"/>
      <c r="AK5958" s="153"/>
      <c r="AL5958" s="207"/>
      <c r="AM5958" s="207"/>
      <c r="AN5958" s="207"/>
      <c r="AO5958" s="207"/>
      <c r="AP5958" s="147" t="s">
        <v>54</v>
      </c>
      <c r="AQ5958" s="147"/>
      <c r="AR5958" s="147"/>
      <c r="AS5958" s="209" t="s">
        <v>68</v>
      </c>
      <c r="AT5958" s="223" t="str">
        <f>MONTH(B5958)&amp;"/"&amp;YEAR(B5958)</f>
        <v>3/2026</v>
      </c>
      <c r="AU5958" s="223">
        <f>WEEKNUM(B5958)-WEEKNUM(EOMONTH(B5958,-1)+1)+1</f>
        <v>5</v>
      </c>
      <c r="AV5958" s="209" t="str">
        <f>MONTH(R5958)&amp;"/"&amp;YEAR(R5958)</f>
        <v>1/1900</v>
      </c>
      <c r="AW5958" s="209" t="e">
        <f>WEEKNUM(R5958)-WEEKNUM(EOMONTH(R5958,-1)+1)+1</f>
        <v>#NUM!</v>
      </c>
      <c r="AX5958" s="209">
        <f>IF(BB5958="S",IF(Q5958="1. Aceitou o programa",R5958-B5958,0),0)</f>
        <v>0</v>
      </c>
      <c r="AY5958" s="209">
        <f>IF(BB5958="S",IF(AND(S5958&lt;&gt;"",R5958&lt;&gt;""),S5958-R5958,0),0)</f>
        <v>0</v>
      </c>
      <c r="AZ5958" s="209">
        <f>IF(BB5958="S",IF(Q5958="1. Aceitou o programa",IF(OR(X5958="Não se Aplica",X5958=""),IF(OR(W5958="Não se Aplica",W5958=""),0,W5958-V5958),AVERAGE(X5958-W5958,W5958-V5958)),0),0)</f>
        <v>0</v>
      </c>
      <c r="BA5958" s="209">
        <f>IF(BB5958="S",IF(AND(Q5958="1. Aceitou o programa",AH5958="Realizada"),IFERROR(IF(AG5958="",0,AG5958-R5958),0),0),0)</f>
        <v>0</v>
      </c>
      <c r="BB5958" s="209" t="str">
        <f>_xlfn.XLOOKUP(U5958,'Lista Suspensa'!$AA$20:$AA$23,'Lista Suspensa'!$AB$20:$AB$23,"N/A")</f>
        <v>S</v>
      </c>
    </row>
    <row r="5959" spans="1:54" ht="12" customHeight="1">
      <c r="A5959" s="151" t="s">
        <v>54</v>
      </c>
      <c r="B5959" s="152">
        <v>46112</v>
      </c>
      <c r="C5959" s="153" t="s">
        <v>55</v>
      </c>
      <c r="D5959" s="153" t="s">
        <v>56</v>
      </c>
      <c r="E5959" s="244">
        <v>93615830</v>
      </c>
      <c r="F5959" s="144" t="s">
        <v>10248</v>
      </c>
      <c r="G5959" s="230"/>
      <c r="H5959" s="154">
        <v>28983</v>
      </c>
      <c r="I5959" s="153">
        <v>47</v>
      </c>
      <c r="J5959" s="148" t="s">
        <v>70</v>
      </c>
      <c r="K5959" s="153" t="s">
        <v>59</v>
      </c>
      <c r="L5959" s="153"/>
      <c r="M5959" s="153"/>
      <c r="N5959" s="153"/>
      <c r="O5959" s="155">
        <v>21964816508</v>
      </c>
      <c r="P5959" s="156" t="s">
        <v>60</v>
      </c>
      <c r="Q5959" s="157" t="s">
        <v>8211</v>
      </c>
      <c r="R5959" s="158"/>
      <c r="S5959" s="159"/>
      <c r="T5959" s="159" t="s">
        <v>6983</v>
      </c>
      <c r="U5959" s="159" t="s">
        <v>8212</v>
      </c>
      <c r="V5959" s="154">
        <v>46148</v>
      </c>
      <c r="W5959" s="154">
        <v>46155</v>
      </c>
      <c r="X5959" s="154"/>
      <c r="Y5959" s="160"/>
      <c r="Z5959" s="160"/>
      <c r="AA5959" s="153"/>
      <c r="AB5959" s="153"/>
      <c r="AC5959" s="182" t="e">
        <f t="shared" si="188"/>
        <v>#DIV/0!</v>
      </c>
      <c r="AD5959" s="153" t="e">
        <f t="shared" si="189"/>
        <v>#DIV/0!</v>
      </c>
      <c r="AE5959" s="207"/>
      <c r="AF5959" s="153"/>
      <c r="AG5959" s="159"/>
      <c r="AH5959" s="153"/>
      <c r="AI5959" s="161"/>
      <c r="AJ5959" s="153"/>
      <c r="AK5959" s="153"/>
      <c r="AL5959" s="207"/>
      <c r="AM5959" s="207"/>
      <c r="AN5959" s="207"/>
      <c r="AO5959" s="207"/>
      <c r="AP5959" s="147" t="s">
        <v>54</v>
      </c>
      <c r="AQ5959" s="147"/>
      <c r="AR5959" s="147"/>
      <c r="AS5959" s="209" t="s">
        <v>68</v>
      </c>
      <c r="AT5959" s="223" t="str">
        <f>MONTH(B5959)&amp;"/"&amp;YEAR(B5959)</f>
        <v>3/2026</v>
      </c>
      <c r="AU5959" s="223">
        <f>WEEKNUM(B5959)-WEEKNUM(EOMONTH(B5959,-1)+1)+1</f>
        <v>5</v>
      </c>
      <c r="AV5959" s="209" t="str">
        <f>MONTH(R5959)&amp;"/"&amp;YEAR(R5959)</f>
        <v>1/1900</v>
      </c>
      <c r="AW5959" s="209" t="e">
        <f>WEEKNUM(R5959)-WEEKNUM(EOMONTH(R5959,-1)+1)+1</f>
        <v>#NUM!</v>
      </c>
      <c r="AX5959" s="209">
        <f>IF(BB5959="S",IF(Q5959="1. Aceitou o programa",R5959-B5959,0),0)</f>
        <v>0</v>
      </c>
      <c r="AY5959" s="209">
        <f>IF(BB5959="S",IF(AND(S5959&lt;&gt;"",R5959&lt;&gt;""),S5959-R5959,0),0)</f>
        <v>0</v>
      </c>
      <c r="AZ5959" s="209">
        <f>IF(BB5959="S",IF(Q5959="1. Aceitou o programa",IF(OR(X5959="Não se Aplica",X5959=""),IF(OR(W5959="Não se Aplica",W5959=""),0,W5959-V5959),AVERAGE(X5959-W5959,W5959-V5959)),0),0)</f>
        <v>0</v>
      </c>
      <c r="BA5959" s="209">
        <f>IF(BB5959="S",IF(AND(Q5959="1. Aceitou o programa",AH5959="Realizada"),IFERROR(IF(AG5959="",0,AG5959-R5959),0),0),0)</f>
        <v>0</v>
      </c>
      <c r="BB5959" s="209" t="str">
        <f>_xlfn.XLOOKUP(U5959,'Lista Suspensa'!$AA$20:$AA$23,'Lista Suspensa'!$AB$20:$AB$23,"N/A")</f>
        <v>S</v>
      </c>
    </row>
    <row r="5960" spans="1:54" ht="12" customHeight="1">
      <c r="A5960" s="151" t="s">
        <v>54</v>
      </c>
      <c r="B5960" s="152">
        <v>46112</v>
      </c>
      <c r="C5960" s="153" t="s">
        <v>55</v>
      </c>
      <c r="D5960" s="153" t="s">
        <v>56</v>
      </c>
      <c r="E5960" s="244">
        <v>803525516</v>
      </c>
      <c r="F5960" s="144" t="s">
        <v>10249</v>
      </c>
      <c r="G5960" s="230"/>
      <c r="H5960" s="154">
        <v>28998</v>
      </c>
      <c r="I5960" s="153">
        <v>46</v>
      </c>
      <c r="J5960" s="148" t="s">
        <v>58</v>
      </c>
      <c r="K5960" s="153" t="s">
        <v>59</v>
      </c>
      <c r="L5960" s="153"/>
      <c r="M5960" s="153"/>
      <c r="N5960" s="153"/>
      <c r="O5960" s="155">
        <v>11976647341</v>
      </c>
      <c r="P5960" s="156" t="s">
        <v>60</v>
      </c>
      <c r="Q5960" s="157" t="s">
        <v>8211</v>
      </c>
      <c r="R5960" s="158"/>
      <c r="S5960" s="159"/>
      <c r="T5960" s="159" t="s">
        <v>6983</v>
      </c>
      <c r="U5960" s="159" t="s">
        <v>8212</v>
      </c>
      <c r="V5960" s="154">
        <v>46148</v>
      </c>
      <c r="W5960" s="154">
        <v>46155</v>
      </c>
      <c r="X5960" s="154"/>
      <c r="Y5960" s="160"/>
      <c r="Z5960" s="160"/>
      <c r="AA5960" s="153"/>
      <c r="AB5960" s="153"/>
      <c r="AC5960" s="182" t="e">
        <f t="shared" si="188"/>
        <v>#DIV/0!</v>
      </c>
      <c r="AD5960" s="153" t="e">
        <f t="shared" si="189"/>
        <v>#DIV/0!</v>
      </c>
      <c r="AE5960" s="207"/>
      <c r="AF5960" s="153"/>
      <c r="AG5960" s="159"/>
      <c r="AH5960" s="153"/>
      <c r="AI5960" s="161"/>
      <c r="AJ5960" s="153"/>
      <c r="AK5960" s="153"/>
      <c r="AL5960" s="207"/>
      <c r="AM5960" s="207"/>
      <c r="AN5960" s="207"/>
      <c r="AO5960" s="207"/>
      <c r="AP5960" s="147" t="s">
        <v>54</v>
      </c>
      <c r="AQ5960" s="147"/>
      <c r="AR5960" s="147"/>
      <c r="AS5960" s="209" t="s">
        <v>68</v>
      </c>
      <c r="AT5960" s="223" t="str">
        <f>MONTH(B5960)&amp;"/"&amp;YEAR(B5960)</f>
        <v>3/2026</v>
      </c>
      <c r="AU5960" s="223">
        <f>WEEKNUM(B5960)-WEEKNUM(EOMONTH(B5960,-1)+1)+1</f>
        <v>5</v>
      </c>
      <c r="AV5960" s="209" t="str">
        <f>MONTH(R5960)&amp;"/"&amp;YEAR(R5960)</f>
        <v>1/1900</v>
      </c>
      <c r="AW5960" s="209" t="e">
        <f>WEEKNUM(R5960)-WEEKNUM(EOMONTH(R5960,-1)+1)+1</f>
        <v>#NUM!</v>
      </c>
      <c r="AX5960" s="209">
        <f>IF(BB5960="S",IF(Q5960="1. Aceitou o programa",R5960-B5960,0),0)</f>
        <v>0</v>
      </c>
      <c r="AY5960" s="209">
        <f>IF(BB5960="S",IF(AND(S5960&lt;&gt;"",R5960&lt;&gt;""),S5960-R5960,0),0)</f>
        <v>0</v>
      </c>
      <c r="AZ5960" s="209">
        <f>IF(BB5960="S",IF(Q5960="1. Aceitou o programa",IF(OR(X5960="Não se Aplica",X5960=""),IF(OR(W5960="Não se Aplica",W5960=""),0,W5960-V5960),AVERAGE(X5960-W5960,W5960-V5960)),0),0)</f>
        <v>0</v>
      </c>
      <c r="BA5960" s="209">
        <f>IF(BB5960="S",IF(AND(Q5960="1. Aceitou o programa",AH5960="Realizada"),IFERROR(IF(AG5960="",0,AG5960-R5960),0),0),0)</f>
        <v>0</v>
      </c>
      <c r="BB5960" s="209" t="str">
        <f>_xlfn.XLOOKUP(U5960,'Lista Suspensa'!$AA$20:$AA$23,'Lista Suspensa'!$AB$20:$AB$23,"N/A")</f>
        <v>S</v>
      </c>
    </row>
    <row r="5961" spans="1:54" ht="12" customHeight="1">
      <c r="A5961" s="151" t="s">
        <v>54</v>
      </c>
      <c r="B5961" s="152">
        <v>46112</v>
      </c>
      <c r="C5961" s="153" t="s">
        <v>55</v>
      </c>
      <c r="D5961" s="153" t="s">
        <v>56</v>
      </c>
      <c r="E5961" s="244">
        <v>94083408</v>
      </c>
      <c r="F5961" s="144" t="s">
        <v>10250</v>
      </c>
      <c r="G5961" s="230"/>
      <c r="H5961" s="154">
        <v>29059</v>
      </c>
      <c r="I5961" s="153">
        <v>46</v>
      </c>
      <c r="J5961" s="148" t="s">
        <v>70</v>
      </c>
      <c r="K5961" s="153" t="s">
        <v>59</v>
      </c>
      <c r="L5961" s="153"/>
      <c r="M5961" s="153"/>
      <c r="N5961" s="153"/>
      <c r="O5961" s="155">
        <v>11991632929</v>
      </c>
      <c r="P5961" s="156" t="s">
        <v>60</v>
      </c>
      <c r="Q5961" s="157" t="s">
        <v>8211</v>
      </c>
      <c r="R5961" s="158"/>
      <c r="S5961" s="159"/>
      <c r="T5961" s="159" t="s">
        <v>6983</v>
      </c>
      <c r="U5961" s="159" t="s">
        <v>8212</v>
      </c>
      <c r="V5961" s="154">
        <v>46148</v>
      </c>
      <c r="W5961" s="154">
        <v>46155</v>
      </c>
      <c r="X5961" s="154"/>
      <c r="Y5961" s="160"/>
      <c r="Z5961" s="160"/>
      <c r="AA5961" s="153"/>
      <c r="AB5961" s="153"/>
      <c r="AC5961" s="182" t="e">
        <f t="shared" si="188"/>
        <v>#DIV/0!</v>
      </c>
      <c r="AD5961" s="153" t="e">
        <f t="shared" si="189"/>
        <v>#DIV/0!</v>
      </c>
      <c r="AE5961" s="207"/>
      <c r="AF5961" s="153"/>
      <c r="AG5961" s="159"/>
      <c r="AH5961" s="153"/>
      <c r="AI5961" s="161"/>
      <c r="AJ5961" s="153"/>
      <c r="AK5961" s="153"/>
      <c r="AL5961" s="207"/>
      <c r="AM5961" s="207"/>
      <c r="AN5961" s="207"/>
      <c r="AO5961" s="207"/>
      <c r="AP5961" s="147" t="s">
        <v>54</v>
      </c>
      <c r="AQ5961" s="147"/>
      <c r="AR5961" s="147"/>
      <c r="AS5961" s="209" t="s">
        <v>68</v>
      </c>
      <c r="AT5961" s="223" t="str">
        <f>MONTH(B5961)&amp;"/"&amp;YEAR(B5961)</f>
        <v>3/2026</v>
      </c>
      <c r="AU5961" s="223">
        <f>WEEKNUM(B5961)-WEEKNUM(EOMONTH(B5961,-1)+1)+1</f>
        <v>5</v>
      </c>
      <c r="AV5961" s="209" t="str">
        <f>MONTH(R5961)&amp;"/"&amp;YEAR(R5961)</f>
        <v>1/1900</v>
      </c>
      <c r="AW5961" s="209" t="e">
        <f>WEEKNUM(R5961)-WEEKNUM(EOMONTH(R5961,-1)+1)+1</f>
        <v>#NUM!</v>
      </c>
      <c r="AX5961" s="209">
        <f>IF(BB5961="S",IF(Q5961="1. Aceitou o programa",R5961-B5961,0),0)</f>
        <v>0</v>
      </c>
      <c r="AY5961" s="209">
        <f>IF(BB5961="S",IF(AND(S5961&lt;&gt;"",R5961&lt;&gt;""),S5961-R5961,0),0)</f>
        <v>0</v>
      </c>
      <c r="AZ5961" s="209">
        <f>IF(BB5961="S",IF(Q5961="1. Aceitou o programa",IF(OR(X5961="Não se Aplica",X5961=""),IF(OR(W5961="Não se Aplica",W5961=""),0,W5961-V5961),AVERAGE(X5961-W5961,W5961-V5961)),0),0)</f>
        <v>0</v>
      </c>
      <c r="BA5961" s="209">
        <f>IF(BB5961="S",IF(AND(Q5961="1. Aceitou o programa",AH5961="Realizada"),IFERROR(IF(AG5961="",0,AG5961-R5961),0),0),0)</f>
        <v>0</v>
      </c>
      <c r="BB5961" s="209" t="str">
        <f>_xlfn.XLOOKUP(U5961,'Lista Suspensa'!$AA$20:$AA$23,'Lista Suspensa'!$AB$20:$AB$23,"N/A")</f>
        <v>S</v>
      </c>
    </row>
    <row r="5962" spans="1:54" ht="12" customHeight="1">
      <c r="A5962" s="151" t="s">
        <v>54</v>
      </c>
      <c r="B5962" s="152">
        <v>46112</v>
      </c>
      <c r="C5962" s="153" t="s">
        <v>55</v>
      </c>
      <c r="D5962" s="153" t="s">
        <v>56</v>
      </c>
      <c r="E5962" s="244">
        <v>89267517</v>
      </c>
      <c r="F5962" s="144" t="s">
        <v>10251</v>
      </c>
      <c r="G5962" s="230"/>
      <c r="H5962" s="154">
        <v>29071</v>
      </c>
      <c r="I5962" s="153">
        <v>46</v>
      </c>
      <c r="J5962" s="148" t="s">
        <v>70</v>
      </c>
      <c r="K5962" s="153" t="s">
        <v>59</v>
      </c>
      <c r="L5962" s="153"/>
      <c r="M5962" s="153"/>
      <c r="N5962" s="153"/>
      <c r="O5962" s="155">
        <v>11963385404</v>
      </c>
      <c r="P5962" s="156" t="s">
        <v>60</v>
      </c>
      <c r="Q5962" s="157" t="s">
        <v>8211</v>
      </c>
      <c r="R5962" s="158"/>
      <c r="S5962" s="159"/>
      <c r="T5962" s="159" t="s">
        <v>6983</v>
      </c>
      <c r="U5962" s="159" t="s">
        <v>8212</v>
      </c>
      <c r="V5962" s="154">
        <v>46148</v>
      </c>
      <c r="W5962" s="154">
        <v>46155</v>
      </c>
      <c r="X5962" s="154"/>
      <c r="Y5962" s="160"/>
      <c r="Z5962" s="160"/>
      <c r="AA5962" s="153"/>
      <c r="AB5962" s="153"/>
      <c r="AC5962" s="182" t="e">
        <f t="shared" si="188"/>
        <v>#DIV/0!</v>
      </c>
      <c r="AD5962" s="153" t="e">
        <f t="shared" si="189"/>
        <v>#DIV/0!</v>
      </c>
      <c r="AE5962" s="207"/>
      <c r="AF5962" s="153"/>
      <c r="AG5962" s="159"/>
      <c r="AH5962" s="153"/>
      <c r="AI5962" s="161"/>
      <c r="AJ5962" s="153"/>
      <c r="AK5962" s="153"/>
      <c r="AL5962" s="207"/>
      <c r="AM5962" s="207"/>
      <c r="AN5962" s="207"/>
      <c r="AO5962" s="207"/>
      <c r="AP5962" s="147" t="s">
        <v>54</v>
      </c>
      <c r="AQ5962" s="147"/>
      <c r="AR5962" s="147"/>
      <c r="AS5962" s="209" t="s">
        <v>68</v>
      </c>
      <c r="AT5962" s="223" t="str">
        <f>MONTH(B5962)&amp;"/"&amp;YEAR(B5962)</f>
        <v>3/2026</v>
      </c>
      <c r="AU5962" s="223">
        <f>WEEKNUM(B5962)-WEEKNUM(EOMONTH(B5962,-1)+1)+1</f>
        <v>5</v>
      </c>
      <c r="AV5962" s="209" t="str">
        <f>MONTH(R5962)&amp;"/"&amp;YEAR(R5962)</f>
        <v>1/1900</v>
      </c>
      <c r="AW5962" s="209" t="e">
        <f>WEEKNUM(R5962)-WEEKNUM(EOMONTH(R5962,-1)+1)+1</f>
        <v>#NUM!</v>
      </c>
      <c r="AX5962" s="209">
        <f>IF(BB5962="S",IF(Q5962="1. Aceitou o programa",R5962-B5962,0),0)</f>
        <v>0</v>
      </c>
      <c r="AY5962" s="209">
        <f>IF(BB5962="S",IF(AND(S5962&lt;&gt;"",R5962&lt;&gt;""),S5962-R5962,0),0)</f>
        <v>0</v>
      </c>
      <c r="AZ5962" s="209">
        <f>IF(BB5962="S",IF(Q5962="1. Aceitou o programa",IF(OR(X5962="Não se Aplica",X5962=""),IF(OR(W5962="Não se Aplica",W5962=""),0,W5962-V5962),AVERAGE(X5962-W5962,W5962-V5962)),0),0)</f>
        <v>0</v>
      </c>
      <c r="BA5962" s="209">
        <f>IF(BB5962="S",IF(AND(Q5962="1. Aceitou o programa",AH5962="Realizada"),IFERROR(IF(AG5962="",0,AG5962-R5962),0),0),0)</f>
        <v>0</v>
      </c>
      <c r="BB5962" s="209" t="str">
        <f>_xlfn.XLOOKUP(U5962,'Lista Suspensa'!$AA$20:$AA$23,'Lista Suspensa'!$AB$20:$AB$23,"N/A")</f>
        <v>S</v>
      </c>
    </row>
    <row r="5963" spans="1:54" ht="12" customHeight="1">
      <c r="A5963" s="151" t="s">
        <v>54</v>
      </c>
      <c r="B5963" s="152">
        <v>46112</v>
      </c>
      <c r="C5963" s="153" t="s">
        <v>55</v>
      </c>
      <c r="D5963" s="153" t="s">
        <v>56</v>
      </c>
      <c r="E5963" s="244">
        <v>93655991</v>
      </c>
      <c r="F5963" s="144" t="s">
        <v>10252</v>
      </c>
      <c r="G5963" s="230"/>
      <c r="H5963" s="154">
        <v>29118</v>
      </c>
      <c r="I5963" s="153">
        <v>46</v>
      </c>
      <c r="J5963" s="148" t="s">
        <v>70</v>
      </c>
      <c r="K5963" s="153" t="s">
        <v>59</v>
      </c>
      <c r="L5963" s="153"/>
      <c r="M5963" s="153"/>
      <c r="N5963" s="153"/>
      <c r="O5963" s="155">
        <v>11985451024</v>
      </c>
      <c r="P5963" s="156" t="s">
        <v>60</v>
      </c>
      <c r="Q5963" s="157" t="s">
        <v>8211</v>
      </c>
      <c r="R5963" s="158"/>
      <c r="S5963" s="159"/>
      <c r="T5963" s="159" t="s">
        <v>6983</v>
      </c>
      <c r="U5963" s="159" t="s">
        <v>8212</v>
      </c>
      <c r="V5963" s="154">
        <v>46148</v>
      </c>
      <c r="W5963" s="154">
        <v>46155</v>
      </c>
      <c r="X5963" s="154"/>
      <c r="Y5963" s="160"/>
      <c r="Z5963" s="160"/>
      <c r="AA5963" s="153"/>
      <c r="AB5963" s="153"/>
      <c r="AC5963" s="182" t="e">
        <f t="shared" si="188"/>
        <v>#DIV/0!</v>
      </c>
      <c r="AD5963" s="153" t="e">
        <f t="shared" si="189"/>
        <v>#DIV/0!</v>
      </c>
      <c r="AE5963" s="207"/>
      <c r="AF5963" s="153"/>
      <c r="AG5963" s="159"/>
      <c r="AH5963" s="153"/>
      <c r="AI5963" s="161"/>
      <c r="AJ5963" s="153"/>
      <c r="AK5963" s="153"/>
      <c r="AL5963" s="207"/>
      <c r="AM5963" s="207"/>
      <c r="AN5963" s="207"/>
      <c r="AO5963" s="207"/>
      <c r="AP5963" s="147" t="s">
        <v>54</v>
      </c>
      <c r="AQ5963" s="147"/>
      <c r="AR5963" s="147"/>
      <c r="AS5963" s="209" t="s">
        <v>68</v>
      </c>
      <c r="AT5963" s="223" t="str">
        <f>MONTH(B5963)&amp;"/"&amp;YEAR(B5963)</f>
        <v>3/2026</v>
      </c>
      <c r="AU5963" s="223">
        <f>WEEKNUM(B5963)-WEEKNUM(EOMONTH(B5963,-1)+1)+1</f>
        <v>5</v>
      </c>
      <c r="AV5963" s="209" t="str">
        <f>MONTH(R5963)&amp;"/"&amp;YEAR(R5963)</f>
        <v>1/1900</v>
      </c>
      <c r="AW5963" s="209" t="e">
        <f>WEEKNUM(R5963)-WEEKNUM(EOMONTH(R5963,-1)+1)+1</f>
        <v>#NUM!</v>
      </c>
      <c r="AX5963" s="209">
        <f>IF(BB5963="S",IF(Q5963="1. Aceitou o programa",R5963-B5963,0),0)</f>
        <v>0</v>
      </c>
      <c r="AY5963" s="209">
        <f>IF(BB5963="S",IF(AND(S5963&lt;&gt;"",R5963&lt;&gt;""),S5963-R5963,0),0)</f>
        <v>0</v>
      </c>
      <c r="AZ5963" s="209">
        <f>IF(BB5963="S",IF(Q5963="1. Aceitou o programa",IF(OR(X5963="Não se Aplica",X5963=""),IF(OR(W5963="Não se Aplica",W5963=""),0,W5963-V5963),AVERAGE(X5963-W5963,W5963-V5963)),0),0)</f>
        <v>0</v>
      </c>
      <c r="BA5963" s="209">
        <f>IF(BB5963="S",IF(AND(Q5963="1. Aceitou o programa",AH5963="Realizada"),IFERROR(IF(AG5963="",0,AG5963-R5963),0),0),0)</f>
        <v>0</v>
      </c>
      <c r="BB5963" s="209" t="str">
        <f>_xlfn.XLOOKUP(U5963,'Lista Suspensa'!$AA$20:$AA$23,'Lista Suspensa'!$AB$20:$AB$23,"N/A")</f>
        <v>S</v>
      </c>
    </row>
    <row r="5964" spans="1:54" ht="12" customHeight="1">
      <c r="A5964" s="151" t="s">
        <v>54</v>
      </c>
      <c r="B5964" s="152">
        <v>46112</v>
      </c>
      <c r="C5964" s="153" t="s">
        <v>55</v>
      </c>
      <c r="D5964" s="153" t="s">
        <v>56</v>
      </c>
      <c r="E5964" s="244">
        <v>93841699</v>
      </c>
      <c r="F5964" s="144" t="s">
        <v>10253</v>
      </c>
      <c r="G5964" s="230"/>
      <c r="H5964" s="154">
        <v>29123</v>
      </c>
      <c r="I5964" s="153">
        <v>46</v>
      </c>
      <c r="J5964" s="148" t="s">
        <v>70</v>
      </c>
      <c r="K5964" s="153" t="s">
        <v>59</v>
      </c>
      <c r="L5964" s="153"/>
      <c r="M5964" s="153"/>
      <c r="N5964" s="153"/>
      <c r="O5964" s="155">
        <v>11981502714</v>
      </c>
      <c r="P5964" s="156" t="s">
        <v>60</v>
      </c>
      <c r="Q5964" s="157" t="s">
        <v>8211</v>
      </c>
      <c r="R5964" s="158"/>
      <c r="S5964" s="159"/>
      <c r="T5964" s="159" t="s">
        <v>6983</v>
      </c>
      <c r="U5964" s="159" t="s">
        <v>8212</v>
      </c>
      <c r="V5964" s="154">
        <v>46148</v>
      </c>
      <c r="W5964" s="154">
        <v>46155</v>
      </c>
      <c r="X5964" s="154"/>
      <c r="Y5964" s="160"/>
      <c r="Z5964" s="160"/>
      <c r="AA5964" s="153"/>
      <c r="AB5964" s="153"/>
      <c r="AC5964" s="182" t="e">
        <f t="shared" si="188"/>
        <v>#DIV/0!</v>
      </c>
      <c r="AD5964" s="153" t="e">
        <f t="shared" si="189"/>
        <v>#DIV/0!</v>
      </c>
      <c r="AE5964" s="207"/>
      <c r="AF5964" s="153"/>
      <c r="AG5964" s="159"/>
      <c r="AH5964" s="153"/>
      <c r="AI5964" s="161"/>
      <c r="AJ5964" s="153"/>
      <c r="AK5964" s="153"/>
      <c r="AL5964" s="207"/>
      <c r="AM5964" s="207"/>
      <c r="AN5964" s="207"/>
      <c r="AO5964" s="207"/>
      <c r="AP5964" s="147" t="s">
        <v>54</v>
      </c>
      <c r="AQ5964" s="147"/>
      <c r="AR5964" s="147"/>
      <c r="AS5964" s="209" t="s">
        <v>68</v>
      </c>
      <c r="AT5964" s="223" t="str">
        <f>MONTH(B5964)&amp;"/"&amp;YEAR(B5964)</f>
        <v>3/2026</v>
      </c>
      <c r="AU5964" s="223">
        <f>WEEKNUM(B5964)-WEEKNUM(EOMONTH(B5964,-1)+1)+1</f>
        <v>5</v>
      </c>
      <c r="AV5964" s="209" t="str">
        <f>MONTH(R5964)&amp;"/"&amp;YEAR(R5964)</f>
        <v>1/1900</v>
      </c>
      <c r="AW5964" s="209" t="e">
        <f>WEEKNUM(R5964)-WEEKNUM(EOMONTH(R5964,-1)+1)+1</f>
        <v>#NUM!</v>
      </c>
      <c r="AX5964" s="209">
        <f>IF(BB5964="S",IF(Q5964="1. Aceitou o programa",R5964-B5964,0),0)</f>
        <v>0</v>
      </c>
      <c r="AY5964" s="209">
        <f>IF(BB5964="S",IF(AND(S5964&lt;&gt;"",R5964&lt;&gt;""),S5964-R5964,0),0)</f>
        <v>0</v>
      </c>
      <c r="AZ5964" s="209">
        <f>IF(BB5964="S",IF(Q5964="1. Aceitou o programa",IF(OR(X5964="Não se Aplica",X5964=""),IF(OR(W5964="Não se Aplica",W5964=""),0,W5964-V5964),AVERAGE(X5964-W5964,W5964-V5964)),0),0)</f>
        <v>0</v>
      </c>
      <c r="BA5964" s="209">
        <f>IF(BB5964="S",IF(AND(Q5964="1. Aceitou o programa",AH5964="Realizada"),IFERROR(IF(AG5964="",0,AG5964-R5964),0),0),0)</f>
        <v>0</v>
      </c>
      <c r="BB5964" s="209" t="str">
        <f>_xlfn.XLOOKUP(U5964,'Lista Suspensa'!$AA$20:$AA$23,'Lista Suspensa'!$AB$20:$AB$23,"N/A")</f>
        <v>S</v>
      </c>
    </row>
    <row r="5965" spans="1:54" ht="12" customHeight="1">
      <c r="A5965" s="151" t="s">
        <v>54</v>
      </c>
      <c r="B5965" s="152">
        <v>46112</v>
      </c>
      <c r="C5965" s="153" t="s">
        <v>55</v>
      </c>
      <c r="D5965" s="153" t="s">
        <v>56</v>
      </c>
      <c r="E5965" s="244">
        <v>93494893</v>
      </c>
      <c r="F5965" s="144" t="s">
        <v>10254</v>
      </c>
      <c r="G5965" s="230"/>
      <c r="H5965" s="154">
        <v>29163</v>
      </c>
      <c r="I5965" s="153">
        <v>46</v>
      </c>
      <c r="J5965" s="148" t="s">
        <v>70</v>
      </c>
      <c r="K5965" s="153" t="s">
        <v>59</v>
      </c>
      <c r="L5965" s="153"/>
      <c r="M5965" s="153"/>
      <c r="N5965" s="153"/>
      <c r="O5965" s="155">
        <v>11988934133</v>
      </c>
      <c r="P5965" s="156" t="s">
        <v>60</v>
      </c>
      <c r="Q5965" s="157" t="s">
        <v>8211</v>
      </c>
      <c r="R5965" s="158"/>
      <c r="S5965" s="159"/>
      <c r="T5965" s="159" t="s">
        <v>6983</v>
      </c>
      <c r="U5965" s="159" t="s">
        <v>8212</v>
      </c>
      <c r="V5965" s="154">
        <v>46148</v>
      </c>
      <c r="W5965" s="154">
        <v>46155</v>
      </c>
      <c r="X5965" s="154"/>
      <c r="Y5965" s="160"/>
      <c r="Z5965" s="160"/>
      <c r="AA5965" s="153"/>
      <c r="AB5965" s="153"/>
      <c r="AC5965" s="182" t="e">
        <f t="shared" si="188"/>
        <v>#DIV/0!</v>
      </c>
      <c r="AD5965" s="153" t="e">
        <f t="shared" si="189"/>
        <v>#DIV/0!</v>
      </c>
      <c r="AE5965" s="207"/>
      <c r="AF5965" s="153"/>
      <c r="AG5965" s="159"/>
      <c r="AH5965" s="153"/>
      <c r="AI5965" s="161"/>
      <c r="AJ5965" s="153"/>
      <c r="AK5965" s="153"/>
      <c r="AL5965" s="207"/>
      <c r="AM5965" s="207"/>
      <c r="AN5965" s="207"/>
      <c r="AO5965" s="207"/>
      <c r="AP5965" s="147" t="s">
        <v>54</v>
      </c>
      <c r="AQ5965" s="147"/>
      <c r="AR5965" s="147"/>
      <c r="AS5965" s="209" t="s">
        <v>68</v>
      </c>
      <c r="AT5965" s="223" t="str">
        <f>MONTH(B5965)&amp;"/"&amp;YEAR(B5965)</f>
        <v>3/2026</v>
      </c>
      <c r="AU5965" s="223">
        <f>WEEKNUM(B5965)-WEEKNUM(EOMONTH(B5965,-1)+1)+1</f>
        <v>5</v>
      </c>
      <c r="AV5965" s="209" t="str">
        <f>MONTH(R5965)&amp;"/"&amp;YEAR(R5965)</f>
        <v>1/1900</v>
      </c>
      <c r="AW5965" s="209" t="e">
        <f>WEEKNUM(R5965)-WEEKNUM(EOMONTH(R5965,-1)+1)+1</f>
        <v>#NUM!</v>
      </c>
      <c r="AX5965" s="209">
        <f>IF(BB5965="S",IF(Q5965="1. Aceitou o programa",R5965-B5965,0),0)</f>
        <v>0</v>
      </c>
      <c r="AY5965" s="209">
        <f>IF(BB5965="S",IF(AND(S5965&lt;&gt;"",R5965&lt;&gt;""),S5965-R5965,0),0)</f>
        <v>0</v>
      </c>
      <c r="AZ5965" s="209">
        <f>IF(BB5965="S",IF(Q5965="1. Aceitou o programa",IF(OR(X5965="Não se Aplica",X5965=""),IF(OR(W5965="Não se Aplica",W5965=""),0,W5965-V5965),AVERAGE(X5965-W5965,W5965-V5965)),0),0)</f>
        <v>0</v>
      </c>
      <c r="BA5965" s="209">
        <f>IF(BB5965="S",IF(AND(Q5965="1. Aceitou o programa",AH5965="Realizada"),IFERROR(IF(AG5965="",0,AG5965-R5965),0),0),0)</f>
        <v>0</v>
      </c>
      <c r="BB5965" s="209" t="str">
        <f>_xlfn.XLOOKUP(U5965,'Lista Suspensa'!$AA$20:$AA$23,'Lista Suspensa'!$AB$20:$AB$23,"N/A")</f>
        <v>S</v>
      </c>
    </row>
    <row r="5966" spans="1:54" ht="12" customHeight="1">
      <c r="A5966" s="151" t="s">
        <v>54</v>
      </c>
      <c r="B5966" s="152">
        <v>46112</v>
      </c>
      <c r="C5966" s="153" t="s">
        <v>55</v>
      </c>
      <c r="D5966" s="153" t="s">
        <v>56</v>
      </c>
      <c r="E5966" s="244">
        <v>88454109</v>
      </c>
      <c r="F5966" s="144" t="s">
        <v>10255</v>
      </c>
      <c r="G5966" s="230"/>
      <c r="H5966" s="154">
        <v>29248</v>
      </c>
      <c r="I5966" s="153">
        <v>46</v>
      </c>
      <c r="J5966" s="148" t="s">
        <v>70</v>
      </c>
      <c r="K5966" s="153" t="s">
        <v>59</v>
      </c>
      <c r="L5966" s="153"/>
      <c r="M5966" s="153"/>
      <c r="N5966" s="153"/>
      <c r="O5966" s="155">
        <v>11945343446</v>
      </c>
      <c r="P5966" s="156" t="s">
        <v>60</v>
      </c>
      <c r="Q5966" s="157" t="s">
        <v>8211</v>
      </c>
      <c r="R5966" s="158"/>
      <c r="S5966" s="159"/>
      <c r="T5966" s="159" t="s">
        <v>6983</v>
      </c>
      <c r="U5966" s="159" t="s">
        <v>8212</v>
      </c>
      <c r="V5966" s="154">
        <v>46148</v>
      </c>
      <c r="W5966" s="154">
        <v>46155</v>
      </c>
      <c r="X5966" s="154"/>
      <c r="Y5966" s="160"/>
      <c r="Z5966" s="160"/>
      <c r="AA5966" s="153"/>
      <c r="AB5966" s="153"/>
      <c r="AC5966" s="182" t="e">
        <f t="shared" si="188"/>
        <v>#DIV/0!</v>
      </c>
      <c r="AD5966" s="153" t="e">
        <f t="shared" si="189"/>
        <v>#DIV/0!</v>
      </c>
      <c r="AE5966" s="207"/>
      <c r="AF5966" s="153"/>
      <c r="AG5966" s="159"/>
      <c r="AH5966" s="153"/>
      <c r="AI5966" s="161"/>
      <c r="AJ5966" s="153"/>
      <c r="AK5966" s="153"/>
      <c r="AL5966" s="207"/>
      <c r="AM5966" s="207"/>
      <c r="AN5966" s="207"/>
      <c r="AO5966" s="207"/>
      <c r="AP5966" s="147" t="s">
        <v>54</v>
      </c>
      <c r="AQ5966" s="147"/>
      <c r="AR5966" s="147"/>
      <c r="AS5966" s="209" t="s">
        <v>68</v>
      </c>
      <c r="AT5966" s="223" t="str">
        <f>MONTH(B5966)&amp;"/"&amp;YEAR(B5966)</f>
        <v>3/2026</v>
      </c>
      <c r="AU5966" s="223">
        <f>WEEKNUM(B5966)-WEEKNUM(EOMONTH(B5966,-1)+1)+1</f>
        <v>5</v>
      </c>
      <c r="AV5966" s="209" t="str">
        <f>MONTH(R5966)&amp;"/"&amp;YEAR(R5966)</f>
        <v>1/1900</v>
      </c>
      <c r="AW5966" s="209" t="e">
        <f>WEEKNUM(R5966)-WEEKNUM(EOMONTH(R5966,-1)+1)+1</f>
        <v>#NUM!</v>
      </c>
      <c r="AX5966" s="209">
        <f>IF(BB5966="S",IF(Q5966="1. Aceitou o programa",R5966-B5966,0),0)</f>
        <v>0</v>
      </c>
      <c r="AY5966" s="209">
        <f>IF(BB5966="S",IF(AND(S5966&lt;&gt;"",R5966&lt;&gt;""),S5966-R5966,0),0)</f>
        <v>0</v>
      </c>
      <c r="AZ5966" s="209">
        <f>IF(BB5966="S",IF(Q5966="1. Aceitou o programa",IF(OR(X5966="Não se Aplica",X5966=""),IF(OR(W5966="Não se Aplica",W5966=""),0,W5966-V5966),AVERAGE(X5966-W5966,W5966-V5966)),0),0)</f>
        <v>0</v>
      </c>
      <c r="BA5966" s="209">
        <f>IF(BB5966="S",IF(AND(Q5966="1. Aceitou o programa",AH5966="Realizada"),IFERROR(IF(AG5966="",0,AG5966-R5966),0),0),0)</f>
        <v>0</v>
      </c>
      <c r="BB5966" s="209" t="str">
        <f>_xlfn.XLOOKUP(U5966,'Lista Suspensa'!$AA$20:$AA$23,'Lista Suspensa'!$AB$20:$AB$23,"N/A")</f>
        <v>S</v>
      </c>
    </row>
    <row r="5967" spans="1:54" ht="12" customHeight="1">
      <c r="A5967" s="151" t="s">
        <v>54</v>
      </c>
      <c r="B5967" s="152">
        <v>46112</v>
      </c>
      <c r="C5967" s="153" t="s">
        <v>55</v>
      </c>
      <c r="D5967" s="153" t="s">
        <v>56</v>
      </c>
      <c r="E5967" s="244">
        <v>804087350</v>
      </c>
      <c r="F5967" s="144" t="s">
        <v>10256</v>
      </c>
      <c r="G5967" s="230"/>
      <c r="H5967" s="154">
        <v>29262</v>
      </c>
      <c r="I5967" s="153">
        <v>46</v>
      </c>
      <c r="J5967" s="148" t="s">
        <v>70</v>
      </c>
      <c r="K5967" s="153" t="s">
        <v>59</v>
      </c>
      <c r="L5967" s="153"/>
      <c r="M5967" s="153"/>
      <c r="N5967" s="153"/>
      <c r="O5967" s="155">
        <v>11953981232</v>
      </c>
      <c r="P5967" s="156" t="s">
        <v>60</v>
      </c>
      <c r="Q5967" s="157" t="s">
        <v>8211</v>
      </c>
      <c r="R5967" s="158"/>
      <c r="S5967" s="159"/>
      <c r="T5967" s="159" t="s">
        <v>6983</v>
      </c>
      <c r="U5967" s="159" t="s">
        <v>8212</v>
      </c>
      <c r="V5967" s="154">
        <v>46148</v>
      </c>
      <c r="W5967" s="154">
        <v>46155</v>
      </c>
      <c r="X5967" s="154"/>
      <c r="Y5967" s="160"/>
      <c r="Z5967" s="160"/>
      <c r="AA5967" s="153"/>
      <c r="AB5967" s="153"/>
      <c r="AC5967" s="182" t="e">
        <f t="shared" si="188"/>
        <v>#DIV/0!</v>
      </c>
      <c r="AD5967" s="153" t="e">
        <f t="shared" si="189"/>
        <v>#DIV/0!</v>
      </c>
      <c r="AE5967" s="207"/>
      <c r="AF5967" s="153"/>
      <c r="AG5967" s="159"/>
      <c r="AH5967" s="153"/>
      <c r="AI5967" s="161"/>
      <c r="AJ5967" s="153"/>
      <c r="AK5967" s="153"/>
      <c r="AL5967" s="207"/>
      <c r="AM5967" s="207"/>
      <c r="AN5967" s="207"/>
      <c r="AO5967" s="207"/>
      <c r="AP5967" s="147" t="s">
        <v>54</v>
      </c>
      <c r="AQ5967" s="147"/>
      <c r="AR5967" s="147"/>
      <c r="AS5967" s="209" t="s">
        <v>68</v>
      </c>
      <c r="AT5967" s="223" t="str">
        <f>MONTH(B5967)&amp;"/"&amp;YEAR(B5967)</f>
        <v>3/2026</v>
      </c>
      <c r="AU5967" s="223">
        <f>WEEKNUM(B5967)-WEEKNUM(EOMONTH(B5967,-1)+1)+1</f>
        <v>5</v>
      </c>
      <c r="AV5967" s="209" t="str">
        <f>MONTH(R5967)&amp;"/"&amp;YEAR(R5967)</f>
        <v>1/1900</v>
      </c>
      <c r="AW5967" s="209" t="e">
        <f>WEEKNUM(R5967)-WEEKNUM(EOMONTH(R5967,-1)+1)+1</f>
        <v>#NUM!</v>
      </c>
      <c r="AX5967" s="209">
        <f>IF(BB5967="S",IF(Q5967="1. Aceitou o programa",R5967-B5967,0),0)</f>
        <v>0</v>
      </c>
      <c r="AY5967" s="209">
        <f>IF(BB5967="S",IF(AND(S5967&lt;&gt;"",R5967&lt;&gt;""),S5967-R5967,0),0)</f>
        <v>0</v>
      </c>
      <c r="AZ5967" s="209">
        <f>IF(BB5967="S",IF(Q5967="1. Aceitou o programa",IF(OR(X5967="Não se Aplica",X5967=""),IF(OR(W5967="Não se Aplica",W5967=""),0,W5967-V5967),AVERAGE(X5967-W5967,W5967-V5967)),0),0)</f>
        <v>0</v>
      </c>
      <c r="BA5967" s="209">
        <f>IF(BB5967="S",IF(AND(Q5967="1. Aceitou o programa",AH5967="Realizada"),IFERROR(IF(AG5967="",0,AG5967-R5967),0),0),0)</f>
        <v>0</v>
      </c>
      <c r="BB5967" s="209" t="str">
        <f>_xlfn.XLOOKUP(U5967,'Lista Suspensa'!$AA$20:$AA$23,'Lista Suspensa'!$AB$20:$AB$23,"N/A")</f>
        <v>S</v>
      </c>
    </row>
    <row r="5968" spans="1:54" ht="12" customHeight="1">
      <c r="A5968" s="151" t="s">
        <v>54</v>
      </c>
      <c r="B5968" s="152">
        <v>46112</v>
      </c>
      <c r="C5968" s="153" t="s">
        <v>55</v>
      </c>
      <c r="D5968" s="153" t="s">
        <v>56</v>
      </c>
      <c r="E5968" s="244">
        <v>93840105</v>
      </c>
      <c r="F5968" s="144" t="s">
        <v>10257</v>
      </c>
      <c r="G5968" s="230"/>
      <c r="H5968" s="154">
        <v>29364</v>
      </c>
      <c r="I5968" s="153">
        <v>45</v>
      </c>
      <c r="J5968" s="148" t="s">
        <v>70</v>
      </c>
      <c r="K5968" s="153" t="s">
        <v>59</v>
      </c>
      <c r="L5968" s="153"/>
      <c r="M5968" s="153"/>
      <c r="N5968" s="153"/>
      <c r="O5968" s="155">
        <v>11965017590</v>
      </c>
      <c r="P5968" s="156" t="s">
        <v>60</v>
      </c>
      <c r="Q5968" s="157" t="s">
        <v>8211</v>
      </c>
      <c r="R5968" s="158"/>
      <c r="S5968" s="159"/>
      <c r="T5968" s="159" t="s">
        <v>6983</v>
      </c>
      <c r="U5968" s="159" t="s">
        <v>8212</v>
      </c>
      <c r="V5968" s="154">
        <v>46148</v>
      </c>
      <c r="W5968" s="154">
        <v>46155</v>
      </c>
      <c r="X5968" s="154"/>
      <c r="Y5968" s="160"/>
      <c r="Z5968" s="160"/>
      <c r="AA5968" s="153"/>
      <c r="AB5968" s="153"/>
      <c r="AC5968" s="182" t="e">
        <f t="shared" si="188"/>
        <v>#DIV/0!</v>
      </c>
      <c r="AD5968" s="153" t="e">
        <f t="shared" si="189"/>
        <v>#DIV/0!</v>
      </c>
      <c r="AE5968" s="207"/>
      <c r="AF5968" s="153"/>
      <c r="AG5968" s="159"/>
      <c r="AH5968" s="153"/>
      <c r="AI5968" s="161"/>
      <c r="AJ5968" s="153"/>
      <c r="AK5968" s="153"/>
      <c r="AL5968" s="207"/>
      <c r="AM5968" s="207"/>
      <c r="AN5968" s="207"/>
      <c r="AO5968" s="207"/>
      <c r="AP5968" s="147" t="s">
        <v>54</v>
      </c>
      <c r="AQ5968" s="147"/>
      <c r="AR5968" s="147"/>
      <c r="AS5968" s="209" t="s">
        <v>68</v>
      </c>
      <c r="AT5968" s="223" t="str">
        <f>MONTH(B5968)&amp;"/"&amp;YEAR(B5968)</f>
        <v>3/2026</v>
      </c>
      <c r="AU5968" s="223">
        <f>WEEKNUM(B5968)-WEEKNUM(EOMONTH(B5968,-1)+1)+1</f>
        <v>5</v>
      </c>
      <c r="AV5968" s="209" t="str">
        <f>MONTH(R5968)&amp;"/"&amp;YEAR(R5968)</f>
        <v>1/1900</v>
      </c>
      <c r="AW5968" s="209" t="e">
        <f>WEEKNUM(R5968)-WEEKNUM(EOMONTH(R5968,-1)+1)+1</f>
        <v>#NUM!</v>
      </c>
      <c r="AX5968" s="209">
        <f>IF(BB5968="S",IF(Q5968="1. Aceitou o programa",R5968-B5968,0),0)</f>
        <v>0</v>
      </c>
      <c r="AY5968" s="209">
        <f>IF(BB5968="S",IF(AND(S5968&lt;&gt;"",R5968&lt;&gt;""),S5968-R5968,0),0)</f>
        <v>0</v>
      </c>
      <c r="AZ5968" s="209">
        <f>IF(BB5968="S",IF(Q5968="1. Aceitou o programa",IF(OR(X5968="Não se Aplica",X5968=""),IF(OR(W5968="Não se Aplica",W5968=""),0,W5968-V5968),AVERAGE(X5968-W5968,W5968-V5968)),0),0)</f>
        <v>0</v>
      </c>
      <c r="BA5968" s="209">
        <f>IF(BB5968="S",IF(AND(Q5968="1. Aceitou o programa",AH5968="Realizada"),IFERROR(IF(AG5968="",0,AG5968-R5968),0),0),0)</f>
        <v>0</v>
      </c>
      <c r="BB5968" s="209" t="str">
        <f>_xlfn.XLOOKUP(U5968,'Lista Suspensa'!$AA$20:$AA$23,'Lista Suspensa'!$AB$20:$AB$23,"N/A")</f>
        <v>S</v>
      </c>
    </row>
    <row r="5969" spans="1:54" ht="12" customHeight="1">
      <c r="A5969" s="151" t="s">
        <v>54</v>
      </c>
      <c r="B5969" s="152">
        <v>46112</v>
      </c>
      <c r="C5969" s="153" t="s">
        <v>55</v>
      </c>
      <c r="D5969" s="153" t="s">
        <v>56</v>
      </c>
      <c r="E5969" s="244">
        <v>94642094</v>
      </c>
      <c r="F5969" s="144" t="s">
        <v>10258</v>
      </c>
      <c r="G5969" s="230"/>
      <c r="H5969" s="154">
        <v>29371</v>
      </c>
      <c r="I5969" s="153">
        <v>45</v>
      </c>
      <c r="J5969" s="148" t="s">
        <v>70</v>
      </c>
      <c r="K5969" s="153" t="s">
        <v>59</v>
      </c>
      <c r="L5969" s="153"/>
      <c r="M5969" s="153"/>
      <c r="N5969" s="153"/>
      <c r="O5969" s="155">
        <v>11993126552</v>
      </c>
      <c r="P5969" s="156" t="s">
        <v>60</v>
      </c>
      <c r="Q5969" s="157" t="s">
        <v>8211</v>
      </c>
      <c r="R5969" s="158"/>
      <c r="S5969" s="159"/>
      <c r="T5969" s="159" t="s">
        <v>6983</v>
      </c>
      <c r="U5969" s="159" t="s">
        <v>8212</v>
      </c>
      <c r="V5969" s="154">
        <v>46148</v>
      </c>
      <c r="W5969" s="154">
        <v>46155</v>
      </c>
      <c r="X5969" s="154"/>
      <c r="Y5969" s="160"/>
      <c r="Z5969" s="160"/>
      <c r="AA5969" s="153"/>
      <c r="AB5969" s="153"/>
      <c r="AC5969" s="182" t="e">
        <f t="shared" si="188"/>
        <v>#DIV/0!</v>
      </c>
      <c r="AD5969" s="153" t="e">
        <f t="shared" si="189"/>
        <v>#DIV/0!</v>
      </c>
      <c r="AE5969" s="207"/>
      <c r="AF5969" s="153"/>
      <c r="AG5969" s="159"/>
      <c r="AH5969" s="153"/>
      <c r="AI5969" s="161"/>
      <c r="AJ5969" s="153"/>
      <c r="AK5969" s="153"/>
      <c r="AL5969" s="207"/>
      <c r="AM5969" s="207"/>
      <c r="AN5969" s="207"/>
      <c r="AO5969" s="207"/>
      <c r="AP5969" s="147" t="s">
        <v>54</v>
      </c>
      <c r="AQ5969" s="147"/>
      <c r="AR5969" s="147"/>
      <c r="AS5969" s="209" t="s">
        <v>68</v>
      </c>
      <c r="AT5969" s="223" t="str">
        <f>MONTH(B5969)&amp;"/"&amp;YEAR(B5969)</f>
        <v>3/2026</v>
      </c>
      <c r="AU5969" s="223">
        <f>WEEKNUM(B5969)-WEEKNUM(EOMONTH(B5969,-1)+1)+1</f>
        <v>5</v>
      </c>
      <c r="AV5969" s="209" t="str">
        <f>MONTH(R5969)&amp;"/"&amp;YEAR(R5969)</f>
        <v>1/1900</v>
      </c>
      <c r="AW5969" s="209" t="e">
        <f>WEEKNUM(R5969)-WEEKNUM(EOMONTH(R5969,-1)+1)+1</f>
        <v>#NUM!</v>
      </c>
      <c r="AX5969" s="209">
        <f>IF(BB5969="S",IF(Q5969="1. Aceitou o programa",R5969-B5969,0),0)</f>
        <v>0</v>
      </c>
      <c r="AY5969" s="209">
        <f>IF(BB5969="S",IF(AND(S5969&lt;&gt;"",R5969&lt;&gt;""),S5969-R5969,0),0)</f>
        <v>0</v>
      </c>
      <c r="AZ5969" s="209">
        <f>IF(BB5969="S",IF(Q5969="1. Aceitou o programa",IF(OR(X5969="Não se Aplica",X5969=""),IF(OR(W5969="Não se Aplica",W5969=""),0,W5969-V5969),AVERAGE(X5969-W5969,W5969-V5969)),0),0)</f>
        <v>0</v>
      </c>
      <c r="BA5969" s="209">
        <f>IF(BB5969="S",IF(AND(Q5969="1. Aceitou o programa",AH5969="Realizada"),IFERROR(IF(AG5969="",0,AG5969-R5969),0),0),0)</f>
        <v>0</v>
      </c>
      <c r="BB5969" s="209" t="str">
        <f>_xlfn.XLOOKUP(U5969,'Lista Suspensa'!$AA$20:$AA$23,'Lista Suspensa'!$AB$20:$AB$23,"N/A")</f>
        <v>S</v>
      </c>
    </row>
    <row r="5970" spans="1:54" ht="12" customHeight="1">
      <c r="A5970" s="151" t="s">
        <v>54</v>
      </c>
      <c r="B5970" s="152">
        <v>46112</v>
      </c>
      <c r="C5970" s="153" t="s">
        <v>55</v>
      </c>
      <c r="D5970" s="153" t="s">
        <v>56</v>
      </c>
      <c r="E5970" s="244">
        <v>89572123</v>
      </c>
      <c r="F5970" s="144" t="s">
        <v>10259</v>
      </c>
      <c r="G5970" s="230"/>
      <c r="H5970" s="154">
        <v>29399</v>
      </c>
      <c r="I5970" s="153">
        <v>45</v>
      </c>
      <c r="J5970" s="148" t="s">
        <v>70</v>
      </c>
      <c r="K5970" s="153" t="s">
        <v>59</v>
      </c>
      <c r="L5970" s="153"/>
      <c r="M5970" s="153"/>
      <c r="N5970" s="153"/>
      <c r="O5970" s="155">
        <v>11936184941</v>
      </c>
      <c r="P5970" s="156" t="s">
        <v>60</v>
      </c>
      <c r="Q5970" s="157" t="s">
        <v>8211</v>
      </c>
      <c r="R5970" s="158"/>
      <c r="S5970" s="159"/>
      <c r="T5970" s="159" t="s">
        <v>6983</v>
      </c>
      <c r="U5970" s="159" t="s">
        <v>8212</v>
      </c>
      <c r="V5970" s="154">
        <v>46148</v>
      </c>
      <c r="W5970" s="154">
        <v>46155</v>
      </c>
      <c r="X5970" s="154"/>
      <c r="Y5970" s="160"/>
      <c r="Z5970" s="160"/>
      <c r="AA5970" s="153"/>
      <c r="AB5970" s="153"/>
      <c r="AC5970" s="182" t="e">
        <f t="shared" si="188"/>
        <v>#DIV/0!</v>
      </c>
      <c r="AD5970" s="153" t="e">
        <f t="shared" si="189"/>
        <v>#DIV/0!</v>
      </c>
      <c r="AE5970" s="207"/>
      <c r="AF5970" s="153"/>
      <c r="AG5970" s="159"/>
      <c r="AH5970" s="153"/>
      <c r="AI5970" s="161"/>
      <c r="AJ5970" s="153"/>
      <c r="AK5970" s="153"/>
      <c r="AL5970" s="207"/>
      <c r="AM5970" s="207"/>
      <c r="AN5970" s="207"/>
      <c r="AO5970" s="207"/>
      <c r="AP5970" s="147" t="s">
        <v>54</v>
      </c>
      <c r="AQ5970" s="147"/>
      <c r="AR5970" s="147"/>
      <c r="AS5970" s="209" t="s">
        <v>68</v>
      </c>
      <c r="AT5970" s="223" t="str">
        <f>MONTH(B5970)&amp;"/"&amp;YEAR(B5970)</f>
        <v>3/2026</v>
      </c>
      <c r="AU5970" s="223">
        <f>WEEKNUM(B5970)-WEEKNUM(EOMONTH(B5970,-1)+1)+1</f>
        <v>5</v>
      </c>
      <c r="AV5970" s="209" t="str">
        <f>MONTH(R5970)&amp;"/"&amp;YEAR(R5970)</f>
        <v>1/1900</v>
      </c>
      <c r="AW5970" s="209" t="e">
        <f>WEEKNUM(R5970)-WEEKNUM(EOMONTH(R5970,-1)+1)+1</f>
        <v>#NUM!</v>
      </c>
      <c r="AX5970" s="209">
        <f>IF(BB5970="S",IF(Q5970="1. Aceitou o programa",R5970-B5970,0),0)</f>
        <v>0</v>
      </c>
      <c r="AY5970" s="209">
        <f>IF(BB5970="S",IF(AND(S5970&lt;&gt;"",R5970&lt;&gt;""),S5970-R5970,0),0)</f>
        <v>0</v>
      </c>
      <c r="AZ5970" s="209">
        <f>IF(BB5970="S",IF(Q5970="1. Aceitou o programa",IF(OR(X5970="Não se Aplica",X5970=""),IF(OR(W5970="Não se Aplica",W5970=""),0,W5970-V5970),AVERAGE(X5970-W5970,W5970-V5970)),0),0)</f>
        <v>0</v>
      </c>
      <c r="BA5970" s="209">
        <f>IF(BB5970="S",IF(AND(Q5970="1. Aceitou o programa",AH5970="Realizada"),IFERROR(IF(AG5970="",0,AG5970-R5970),0),0),0)</f>
        <v>0</v>
      </c>
      <c r="BB5970" s="209" t="str">
        <f>_xlfn.XLOOKUP(U5970,'Lista Suspensa'!$AA$20:$AA$23,'Lista Suspensa'!$AB$20:$AB$23,"N/A")</f>
        <v>S</v>
      </c>
    </row>
    <row r="5971" spans="1:54" ht="12" customHeight="1">
      <c r="A5971" s="151" t="s">
        <v>54</v>
      </c>
      <c r="B5971" s="152">
        <v>46112</v>
      </c>
      <c r="C5971" s="153" t="s">
        <v>55</v>
      </c>
      <c r="D5971" s="153" t="s">
        <v>56</v>
      </c>
      <c r="E5971" s="244">
        <v>96253285</v>
      </c>
      <c r="F5971" s="144" t="s">
        <v>10260</v>
      </c>
      <c r="G5971" s="230"/>
      <c r="H5971" s="154">
        <v>29592</v>
      </c>
      <c r="I5971" s="153">
        <v>45</v>
      </c>
      <c r="J5971" s="148" t="s">
        <v>70</v>
      </c>
      <c r="K5971" s="153" t="s">
        <v>59</v>
      </c>
      <c r="L5971" s="153"/>
      <c r="M5971" s="153"/>
      <c r="N5971" s="153"/>
      <c r="O5971" s="155">
        <v>11913329202</v>
      </c>
      <c r="P5971" s="156" t="s">
        <v>60</v>
      </c>
      <c r="Q5971" s="157" t="s">
        <v>8211</v>
      </c>
      <c r="R5971" s="158"/>
      <c r="S5971" s="159"/>
      <c r="T5971" s="159" t="s">
        <v>6983</v>
      </c>
      <c r="U5971" s="159" t="s">
        <v>8212</v>
      </c>
      <c r="V5971" s="154">
        <v>46148</v>
      </c>
      <c r="W5971" s="154">
        <v>46155</v>
      </c>
      <c r="X5971" s="154"/>
      <c r="Y5971" s="160"/>
      <c r="Z5971" s="160"/>
      <c r="AA5971" s="153"/>
      <c r="AB5971" s="153"/>
      <c r="AC5971" s="182" t="e">
        <f t="shared" si="188"/>
        <v>#DIV/0!</v>
      </c>
      <c r="AD5971" s="153" t="e">
        <f t="shared" si="189"/>
        <v>#DIV/0!</v>
      </c>
      <c r="AE5971" s="207"/>
      <c r="AF5971" s="153"/>
      <c r="AG5971" s="159"/>
      <c r="AH5971" s="153"/>
      <c r="AI5971" s="161"/>
      <c r="AJ5971" s="153"/>
      <c r="AK5971" s="153"/>
      <c r="AL5971" s="207"/>
      <c r="AM5971" s="207"/>
      <c r="AN5971" s="207"/>
      <c r="AO5971" s="207"/>
      <c r="AP5971" s="147" t="s">
        <v>54</v>
      </c>
      <c r="AQ5971" s="147"/>
      <c r="AR5971" s="147"/>
      <c r="AS5971" s="209" t="s">
        <v>68</v>
      </c>
      <c r="AT5971" s="223" t="str">
        <f>MONTH(B5971)&amp;"/"&amp;YEAR(B5971)</f>
        <v>3/2026</v>
      </c>
      <c r="AU5971" s="223">
        <f>WEEKNUM(B5971)-WEEKNUM(EOMONTH(B5971,-1)+1)+1</f>
        <v>5</v>
      </c>
      <c r="AV5971" s="209" t="str">
        <f>MONTH(R5971)&amp;"/"&amp;YEAR(R5971)</f>
        <v>1/1900</v>
      </c>
      <c r="AW5971" s="209" t="e">
        <f>WEEKNUM(R5971)-WEEKNUM(EOMONTH(R5971,-1)+1)+1</f>
        <v>#NUM!</v>
      </c>
      <c r="AX5971" s="209">
        <f>IF(BB5971="S",IF(Q5971="1. Aceitou o programa",R5971-B5971,0),0)</f>
        <v>0</v>
      </c>
      <c r="AY5971" s="209">
        <f>IF(BB5971="S",IF(AND(S5971&lt;&gt;"",R5971&lt;&gt;""),S5971-R5971,0),0)</f>
        <v>0</v>
      </c>
      <c r="AZ5971" s="209">
        <f>IF(BB5971="S",IF(Q5971="1. Aceitou o programa",IF(OR(X5971="Não se Aplica",X5971=""),IF(OR(W5971="Não se Aplica",W5971=""),0,W5971-V5971),AVERAGE(X5971-W5971,W5971-V5971)),0),0)</f>
        <v>0</v>
      </c>
      <c r="BA5971" s="209">
        <f>IF(BB5971="S",IF(AND(Q5971="1. Aceitou o programa",AH5971="Realizada"),IFERROR(IF(AG5971="",0,AG5971-R5971),0),0),0)</f>
        <v>0</v>
      </c>
      <c r="BB5971" s="209" t="str">
        <f>_xlfn.XLOOKUP(U5971,'Lista Suspensa'!$AA$20:$AA$23,'Lista Suspensa'!$AB$20:$AB$23,"N/A")</f>
        <v>S</v>
      </c>
    </row>
    <row r="5972" spans="1:54" ht="12" customHeight="1">
      <c r="A5972" s="151" t="s">
        <v>54</v>
      </c>
      <c r="B5972" s="152">
        <v>46112</v>
      </c>
      <c r="C5972" s="153" t="s">
        <v>55</v>
      </c>
      <c r="D5972" s="153" t="s">
        <v>56</v>
      </c>
      <c r="E5972" s="244">
        <v>88508452</v>
      </c>
      <c r="F5972" s="144" t="s">
        <v>10261</v>
      </c>
      <c r="G5972" s="230"/>
      <c r="H5972" s="154">
        <v>29622</v>
      </c>
      <c r="I5972" s="153">
        <v>45</v>
      </c>
      <c r="J5972" s="148" t="s">
        <v>70</v>
      </c>
      <c r="K5972" s="153" t="s">
        <v>59</v>
      </c>
      <c r="L5972" s="153"/>
      <c r="M5972" s="153"/>
      <c r="N5972" s="153"/>
      <c r="O5972" s="155">
        <v>11949591713</v>
      </c>
      <c r="P5972" s="156" t="s">
        <v>60</v>
      </c>
      <c r="Q5972" s="157" t="s">
        <v>8211</v>
      </c>
      <c r="R5972" s="158"/>
      <c r="S5972" s="159"/>
      <c r="T5972" s="159" t="s">
        <v>6983</v>
      </c>
      <c r="U5972" s="159" t="s">
        <v>8212</v>
      </c>
      <c r="V5972" s="154">
        <v>46148</v>
      </c>
      <c r="W5972" s="154">
        <v>46155</v>
      </c>
      <c r="X5972" s="154"/>
      <c r="Y5972" s="160"/>
      <c r="Z5972" s="160"/>
      <c r="AA5972" s="153"/>
      <c r="AB5972" s="153"/>
      <c r="AC5972" s="182" t="e">
        <f t="shared" si="188"/>
        <v>#DIV/0!</v>
      </c>
      <c r="AD5972" s="153" t="e">
        <f t="shared" si="189"/>
        <v>#DIV/0!</v>
      </c>
      <c r="AE5972" s="207"/>
      <c r="AF5972" s="153"/>
      <c r="AG5972" s="159"/>
      <c r="AH5972" s="153"/>
      <c r="AI5972" s="161"/>
      <c r="AJ5972" s="153"/>
      <c r="AK5972" s="153"/>
      <c r="AL5972" s="207"/>
      <c r="AM5972" s="207"/>
      <c r="AN5972" s="207"/>
      <c r="AO5972" s="207"/>
      <c r="AP5972" s="147" t="s">
        <v>54</v>
      </c>
      <c r="AQ5972" s="147"/>
      <c r="AR5972" s="147"/>
      <c r="AS5972" s="209" t="s">
        <v>68</v>
      </c>
      <c r="AT5972" s="223" t="str">
        <f>MONTH(B5972)&amp;"/"&amp;YEAR(B5972)</f>
        <v>3/2026</v>
      </c>
      <c r="AU5972" s="223">
        <f>WEEKNUM(B5972)-WEEKNUM(EOMONTH(B5972,-1)+1)+1</f>
        <v>5</v>
      </c>
      <c r="AV5972" s="209" t="str">
        <f>MONTH(R5972)&amp;"/"&amp;YEAR(R5972)</f>
        <v>1/1900</v>
      </c>
      <c r="AW5972" s="209" t="e">
        <f>WEEKNUM(R5972)-WEEKNUM(EOMONTH(R5972,-1)+1)+1</f>
        <v>#NUM!</v>
      </c>
      <c r="AX5972" s="209">
        <f>IF(BB5972="S",IF(Q5972="1. Aceitou o programa",R5972-B5972,0),0)</f>
        <v>0</v>
      </c>
      <c r="AY5972" s="209">
        <f>IF(BB5972="S",IF(AND(S5972&lt;&gt;"",R5972&lt;&gt;""),S5972-R5972,0),0)</f>
        <v>0</v>
      </c>
      <c r="AZ5972" s="209">
        <f>IF(BB5972="S",IF(Q5972="1. Aceitou o programa",IF(OR(X5972="Não se Aplica",X5972=""),IF(OR(W5972="Não se Aplica",W5972=""),0,W5972-V5972),AVERAGE(X5972-W5972,W5972-V5972)),0),0)</f>
        <v>0</v>
      </c>
      <c r="BA5972" s="209">
        <f>IF(BB5972="S",IF(AND(Q5972="1. Aceitou o programa",AH5972="Realizada"),IFERROR(IF(AG5972="",0,AG5972-R5972),0),0),0)</f>
        <v>0</v>
      </c>
      <c r="BB5972" s="209" t="str">
        <f>_xlfn.XLOOKUP(U5972,'Lista Suspensa'!$AA$20:$AA$23,'Lista Suspensa'!$AB$20:$AB$23,"N/A")</f>
        <v>S</v>
      </c>
    </row>
    <row r="5973" spans="1:54" ht="12" customHeight="1">
      <c r="A5973" s="151" t="s">
        <v>54</v>
      </c>
      <c r="B5973" s="152">
        <v>46112</v>
      </c>
      <c r="C5973" s="153" t="s">
        <v>55</v>
      </c>
      <c r="D5973" s="153" t="s">
        <v>56</v>
      </c>
      <c r="E5973" s="244">
        <v>95072215</v>
      </c>
      <c r="F5973" s="144" t="s">
        <v>10262</v>
      </c>
      <c r="G5973" s="230"/>
      <c r="H5973" s="154">
        <v>29644</v>
      </c>
      <c r="I5973" s="153">
        <v>45</v>
      </c>
      <c r="J5973" s="148" t="s">
        <v>70</v>
      </c>
      <c r="K5973" s="153" t="s">
        <v>59</v>
      </c>
      <c r="L5973" s="153"/>
      <c r="M5973" s="153"/>
      <c r="N5973" s="153"/>
      <c r="O5973" s="155">
        <v>11947145477</v>
      </c>
      <c r="P5973" s="156" t="s">
        <v>60</v>
      </c>
      <c r="Q5973" s="157" t="s">
        <v>8211</v>
      </c>
      <c r="R5973" s="158"/>
      <c r="S5973" s="159"/>
      <c r="T5973" s="159" t="s">
        <v>6983</v>
      </c>
      <c r="U5973" s="159" t="s">
        <v>8212</v>
      </c>
      <c r="V5973" s="154">
        <v>46148</v>
      </c>
      <c r="W5973" s="154">
        <v>46155</v>
      </c>
      <c r="X5973" s="154"/>
      <c r="Y5973" s="160"/>
      <c r="Z5973" s="160"/>
      <c r="AA5973" s="153"/>
      <c r="AB5973" s="153"/>
      <c r="AC5973" s="182" t="e">
        <f t="shared" si="188"/>
        <v>#DIV/0!</v>
      </c>
      <c r="AD5973" s="153" t="e">
        <f t="shared" si="189"/>
        <v>#DIV/0!</v>
      </c>
      <c r="AE5973" s="207"/>
      <c r="AF5973" s="153"/>
      <c r="AG5973" s="159"/>
      <c r="AH5973" s="153"/>
      <c r="AI5973" s="161"/>
      <c r="AJ5973" s="153"/>
      <c r="AK5973" s="153"/>
      <c r="AL5973" s="207"/>
      <c r="AM5973" s="207"/>
      <c r="AN5973" s="207"/>
      <c r="AO5973" s="207"/>
      <c r="AP5973" s="147" t="s">
        <v>54</v>
      </c>
      <c r="AQ5973" s="147"/>
      <c r="AR5973" s="147"/>
      <c r="AS5973" s="209" t="s">
        <v>68</v>
      </c>
      <c r="AT5973" s="223" t="str">
        <f>MONTH(B5973)&amp;"/"&amp;YEAR(B5973)</f>
        <v>3/2026</v>
      </c>
      <c r="AU5973" s="223">
        <f>WEEKNUM(B5973)-WEEKNUM(EOMONTH(B5973,-1)+1)+1</f>
        <v>5</v>
      </c>
      <c r="AV5973" s="209" t="str">
        <f>MONTH(R5973)&amp;"/"&amp;YEAR(R5973)</f>
        <v>1/1900</v>
      </c>
      <c r="AW5973" s="209" t="e">
        <f>WEEKNUM(R5973)-WEEKNUM(EOMONTH(R5973,-1)+1)+1</f>
        <v>#NUM!</v>
      </c>
      <c r="AX5973" s="209">
        <f>IF(BB5973="S",IF(Q5973="1. Aceitou o programa",R5973-B5973,0),0)</f>
        <v>0</v>
      </c>
      <c r="AY5973" s="209">
        <f>IF(BB5973="S",IF(AND(S5973&lt;&gt;"",R5973&lt;&gt;""),S5973-R5973,0),0)</f>
        <v>0</v>
      </c>
      <c r="AZ5973" s="209">
        <f>IF(BB5973="S",IF(Q5973="1. Aceitou o programa",IF(OR(X5973="Não se Aplica",X5973=""),IF(OR(W5973="Não se Aplica",W5973=""),0,W5973-V5973),AVERAGE(X5973-W5973,W5973-V5973)),0),0)</f>
        <v>0</v>
      </c>
      <c r="BA5973" s="209">
        <f>IF(BB5973="S",IF(AND(Q5973="1. Aceitou o programa",AH5973="Realizada"),IFERROR(IF(AG5973="",0,AG5973-R5973),0),0),0)</f>
        <v>0</v>
      </c>
      <c r="BB5973" s="209" t="str">
        <f>_xlfn.XLOOKUP(U5973,'Lista Suspensa'!$AA$20:$AA$23,'Lista Suspensa'!$AB$20:$AB$23,"N/A")</f>
        <v>S</v>
      </c>
    </row>
    <row r="5974" spans="1:54" ht="12" customHeight="1">
      <c r="A5974" s="151" t="s">
        <v>54</v>
      </c>
      <c r="B5974" s="152">
        <v>46112</v>
      </c>
      <c r="C5974" s="153" t="s">
        <v>55</v>
      </c>
      <c r="D5974" s="153" t="s">
        <v>56</v>
      </c>
      <c r="E5974" s="244">
        <v>89030476</v>
      </c>
      <c r="F5974" s="144" t="s">
        <v>10263</v>
      </c>
      <c r="G5974" s="230"/>
      <c r="H5974" s="154">
        <v>29658</v>
      </c>
      <c r="I5974" s="153">
        <v>45</v>
      </c>
      <c r="J5974" s="148" t="s">
        <v>58</v>
      </c>
      <c r="K5974" s="153" t="s">
        <v>59</v>
      </c>
      <c r="L5974" s="153"/>
      <c r="M5974" s="153"/>
      <c r="N5974" s="153"/>
      <c r="O5974" s="155">
        <v>11970272602</v>
      </c>
      <c r="P5974" s="156" t="s">
        <v>60</v>
      </c>
      <c r="Q5974" s="157" t="s">
        <v>8211</v>
      </c>
      <c r="R5974" s="158"/>
      <c r="S5974" s="159"/>
      <c r="T5974" s="159" t="s">
        <v>6983</v>
      </c>
      <c r="U5974" s="159" t="s">
        <v>8212</v>
      </c>
      <c r="V5974" s="154">
        <v>46148</v>
      </c>
      <c r="W5974" s="154">
        <v>46155</v>
      </c>
      <c r="X5974" s="154"/>
      <c r="Y5974" s="160"/>
      <c r="Z5974" s="160"/>
      <c r="AA5974" s="153"/>
      <c r="AB5974" s="153"/>
      <c r="AC5974" s="182" t="e">
        <f t="shared" si="188"/>
        <v>#DIV/0!</v>
      </c>
      <c r="AD5974" s="153" t="e">
        <f t="shared" si="189"/>
        <v>#DIV/0!</v>
      </c>
      <c r="AE5974" s="207"/>
      <c r="AF5974" s="153"/>
      <c r="AG5974" s="159"/>
      <c r="AH5974" s="153"/>
      <c r="AI5974" s="161"/>
      <c r="AJ5974" s="153"/>
      <c r="AK5974" s="153"/>
      <c r="AL5974" s="207"/>
      <c r="AM5974" s="207"/>
      <c r="AN5974" s="207"/>
      <c r="AO5974" s="207"/>
      <c r="AP5974" s="147" t="s">
        <v>54</v>
      </c>
      <c r="AQ5974" s="147"/>
      <c r="AR5974" s="147"/>
      <c r="AS5974" s="209" t="s">
        <v>68</v>
      </c>
      <c r="AT5974" s="223" t="str">
        <f>MONTH(B5974)&amp;"/"&amp;YEAR(B5974)</f>
        <v>3/2026</v>
      </c>
      <c r="AU5974" s="223">
        <f>WEEKNUM(B5974)-WEEKNUM(EOMONTH(B5974,-1)+1)+1</f>
        <v>5</v>
      </c>
      <c r="AV5974" s="209" t="str">
        <f>MONTH(R5974)&amp;"/"&amp;YEAR(R5974)</f>
        <v>1/1900</v>
      </c>
      <c r="AW5974" s="209" t="e">
        <f>WEEKNUM(R5974)-WEEKNUM(EOMONTH(R5974,-1)+1)+1</f>
        <v>#NUM!</v>
      </c>
      <c r="AX5974" s="209">
        <f>IF(BB5974="S",IF(Q5974="1. Aceitou o programa",R5974-B5974,0),0)</f>
        <v>0</v>
      </c>
      <c r="AY5974" s="209">
        <f>IF(BB5974="S",IF(AND(S5974&lt;&gt;"",R5974&lt;&gt;""),S5974-R5974,0),0)</f>
        <v>0</v>
      </c>
      <c r="AZ5974" s="209">
        <f>IF(BB5974="S",IF(Q5974="1. Aceitou o programa",IF(OR(X5974="Não se Aplica",X5974=""),IF(OR(W5974="Não se Aplica",W5974=""),0,W5974-V5974),AVERAGE(X5974-W5974,W5974-V5974)),0),0)</f>
        <v>0</v>
      </c>
      <c r="BA5974" s="209">
        <f>IF(BB5974="S",IF(AND(Q5974="1. Aceitou o programa",AH5974="Realizada"),IFERROR(IF(AG5974="",0,AG5974-R5974),0),0),0)</f>
        <v>0</v>
      </c>
      <c r="BB5974" s="209" t="str">
        <f>_xlfn.XLOOKUP(U5974,'Lista Suspensa'!$AA$20:$AA$23,'Lista Suspensa'!$AB$20:$AB$23,"N/A")</f>
        <v>S</v>
      </c>
    </row>
    <row r="5975" spans="1:54" ht="12" customHeight="1">
      <c r="A5975" s="151" t="s">
        <v>54</v>
      </c>
      <c r="B5975" s="152">
        <v>46112</v>
      </c>
      <c r="C5975" s="153" t="s">
        <v>55</v>
      </c>
      <c r="D5975" s="153" t="s">
        <v>56</v>
      </c>
      <c r="E5975" s="244">
        <v>451215206</v>
      </c>
      <c r="F5975" s="144" t="s">
        <v>10264</v>
      </c>
      <c r="G5975" s="230"/>
      <c r="H5975" s="154">
        <v>29705</v>
      </c>
      <c r="I5975" s="153">
        <v>45</v>
      </c>
      <c r="J5975" s="148" t="s">
        <v>58</v>
      </c>
      <c r="K5975" s="153" t="s">
        <v>59</v>
      </c>
      <c r="L5975" s="153"/>
      <c r="M5975" s="153"/>
      <c r="N5975" s="153"/>
      <c r="O5975" s="155">
        <v>11940064621</v>
      </c>
      <c r="P5975" s="156" t="s">
        <v>60</v>
      </c>
      <c r="Q5975" s="157" t="s">
        <v>8211</v>
      </c>
      <c r="R5975" s="158"/>
      <c r="S5975" s="159"/>
      <c r="T5975" s="159" t="s">
        <v>6983</v>
      </c>
      <c r="U5975" s="159" t="s">
        <v>8212</v>
      </c>
      <c r="V5975" s="154">
        <v>46148</v>
      </c>
      <c r="W5975" s="154">
        <v>46155</v>
      </c>
      <c r="X5975" s="154"/>
      <c r="Y5975" s="160"/>
      <c r="Z5975" s="160"/>
      <c r="AA5975" s="153"/>
      <c r="AB5975" s="153"/>
      <c r="AC5975" s="182" t="e">
        <f t="shared" si="188"/>
        <v>#DIV/0!</v>
      </c>
      <c r="AD5975" s="153" t="e">
        <f t="shared" si="189"/>
        <v>#DIV/0!</v>
      </c>
      <c r="AE5975" s="207"/>
      <c r="AF5975" s="153"/>
      <c r="AG5975" s="159"/>
      <c r="AH5975" s="153"/>
      <c r="AI5975" s="161"/>
      <c r="AJ5975" s="153"/>
      <c r="AK5975" s="153"/>
      <c r="AL5975" s="207"/>
      <c r="AM5975" s="207"/>
      <c r="AN5975" s="207"/>
      <c r="AO5975" s="207"/>
      <c r="AP5975" s="147" t="s">
        <v>54</v>
      </c>
      <c r="AQ5975" s="147"/>
      <c r="AR5975" s="147"/>
      <c r="AS5975" s="209" t="s">
        <v>68</v>
      </c>
      <c r="AT5975" s="223" t="str">
        <f>MONTH(B5975)&amp;"/"&amp;YEAR(B5975)</f>
        <v>3/2026</v>
      </c>
      <c r="AU5975" s="223">
        <f>WEEKNUM(B5975)-WEEKNUM(EOMONTH(B5975,-1)+1)+1</f>
        <v>5</v>
      </c>
      <c r="AV5975" s="209" t="str">
        <f>MONTH(R5975)&amp;"/"&amp;YEAR(R5975)</f>
        <v>1/1900</v>
      </c>
      <c r="AW5975" s="209" t="e">
        <f>WEEKNUM(R5975)-WEEKNUM(EOMONTH(R5975,-1)+1)+1</f>
        <v>#NUM!</v>
      </c>
      <c r="AX5975" s="209">
        <f>IF(BB5975="S",IF(Q5975="1. Aceitou o programa",R5975-B5975,0),0)</f>
        <v>0</v>
      </c>
      <c r="AY5975" s="209">
        <f>IF(BB5975="S",IF(AND(S5975&lt;&gt;"",R5975&lt;&gt;""),S5975-R5975,0),0)</f>
        <v>0</v>
      </c>
      <c r="AZ5975" s="209">
        <f>IF(BB5975="S",IF(Q5975="1. Aceitou o programa",IF(OR(X5975="Não se Aplica",X5975=""),IF(OR(W5975="Não se Aplica",W5975=""),0,W5975-V5975),AVERAGE(X5975-W5975,W5975-V5975)),0),0)</f>
        <v>0</v>
      </c>
      <c r="BA5975" s="209">
        <f>IF(BB5975="S",IF(AND(Q5975="1. Aceitou o programa",AH5975="Realizada"),IFERROR(IF(AG5975="",0,AG5975-R5975),0),0),0)</f>
        <v>0</v>
      </c>
      <c r="BB5975" s="209" t="str">
        <f>_xlfn.XLOOKUP(U5975,'Lista Suspensa'!$AA$20:$AA$23,'Lista Suspensa'!$AB$20:$AB$23,"N/A")</f>
        <v>S</v>
      </c>
    </row>
    <row r="5976" spans="1:54" ht="12" customHeight="1">
      <c r="A5976" s="151" t="s">
        <v>54</v>
      </c>
      <c r="B5976" s="152">
        <v>46112</v>
      </c>
      <c r="C5976" s="153" t="s">
        <v>55</v>
      </c>
      <c r="D5976" s="153" t="s">
        <v>56</v>
      </c>
      <c r="E5976" s="244">
        <v>94966175</v>
      </c>
      <c r="F5976" s="144" t="s">
        <v>10265</v>
      </c>
      <c r="G5976" s="230"/>
      <c r="H5976" s="154">
        <v>29708</v>
      </c>
      <c r="I5976" s="153">
        <v>45</v>
      </c>
      <c r="J5976" s="148" t="s">
        <v>70</v>
      </c>
      <c r="K5976" s="153" t="s">
        <v>59</v>
      </c>
      <c r="L5976" s="153"/>
      <c r="M5976" s="153"/>
      <c r="N5976" s="153"/>
      <c r="O5976" s="155">
        <v>11984386750</v>
      </c>
      <c r="P5976" s="156" t="s">
        <v>60</v>
      </c>
      <c r="Q5976" s="157" t="s">
        <v>8211</v>
      </c>
      <c r="R5976" s="158"/>
      <c r="S5976" s="159"/>
      <c r="T5976" s="159" t="s">
        <v>6983</v>
      </c>
      <c r="U5976" s="159" t="s">
        <v>8212</v>
      </c>
      <c r="V5976" s="154">
        <v>46148</v>
      </c>
      <c r="W5976" s="154">
        <v>46155</v>
      </c>
      <c r="X5976" s="154"/>
      <c r="Y5976" s="160"/>
      <c r="Z5976" s="160"/>
      <c r="AA5976" s="153"/>
      <c r="AB5976" s="153"/>
      <c r="AC5976" s="182" t="e">
        <f t="shared" si="188"/>
        <v>#DIV/0!</v>
      </c>
      <c r="AD5976" s="153" t="e">
        <f t="shared" si="189"/>
        <v>#DIV/0!</v>
      </c>
      <c r="AE5976" s="207"/>
      <c r="AF5976" s="153"/>
      <c r="AG5976" s="159"/>
      <c r="AH5976" s="153"/>
      <c r="AI5976" s="161"/>
      <c r="AJ5976" s="153"/>
      <c r="AK5976" s="153"/>
      <c r="AL5976" s="207"/>
      <c r="AM5976" s="207"/>
      <c r="AN5976" s="207"/>
      <c r="AO5976" s="207"/>
      <c r="AP5976" s="147" t="s">
        <v>54</v>
      </c>
      <c r="AQ5976" s="147"/>
      <c r="AR5976" s="147"/>
      <c r="AS5976" s="209" t="s">
        <v>68</v>
      </c>
      <c r="AT5976" s="223" t="str">
        <f>MONTH(B5976)&amp;"/"&amp;YEAR(B5976)</f>
        <v>3/2026</v>
      </c>
      <c r="AU5976" s="223">
        <f>WEEKNUM(B5976)-WEEKNUM(EOMONTH(B5976,-1)+1)+1</f>
        <v>5</v>
      </c>
      <c r="AV5976" s="209" t="str">
        <f>MONTH(R5976)&amp;"/"&amp;YEAR(R5976)</f>
        <v>1/1900</v>
      </c>
      <c r="AW5976" s="209" t="e">
        <f>WEEKNUM(R5976)-WEEKNUM(EOMONTH(R5976,-1)+1)+1</f>
        <v>#NUM!</v>
      </c>
      <c r="AX5976" s="209">
        <f>IF(BB5976="S",IF(Q5976="1. Aceitou o programa",R5976-B5976,0),0)</f>
        <v>0</v>
      </c>
      <c r="AY5976" s="209">
        <f>IF(BB5976="S",IF(AND(S5976&lt;&gt;"",R5976&lt;&gt;""),S5976-R5976,0),0)</f>
        <v>0</v>
      </c>
      <c r="AZ5976" s="209">
        <f>IF(BB5976="S",IF(Q5976="1. Aceitou o programa",IF(OR(X5976="Não se Aplica",X5976=""),IF(OR(W5976="Não se Aplica",W5976=""),0,W5976-V5976),AVERAGE(X5976-W5976,W5976-V5976)),0),0)</f>
        <v>0</v>
      </c>
      <c r="BA5976" s="209">
        <f>IF(BB5976="S",IF(AND(Q5976="1. Aceitou o programa",AH5976="Realizada"),IFERROR(IF(AG5976="",0,AG5976-R5976),0),0),0)</f>
        <v>0</v>
      </c>
      <c r="BB5976" s="209" t="str">
        <f>_xlfn.XLOOKUP(U5976,'Lista Suspensa'!$AA$20:$AA$23,'Lista Suspensa'!$AB$20:$AB$23,"N/A")</f>
        <v>S</v>
      </c>
    </row>
    <row r="5977" spans="1:54" ht="12" customHeight="1">
      <c r="A5977" s="151" t="s">
        <v>54</v>
      </c>
      <c r="B5977" s="152">
        <v>46112</v>
      </c>
      <c r="C5977" s="153" t="s">
        <v>55</v>
      </c>
      <c r="D5977" s="153" t="s">
        <v>56</v>
      </c>
      <c r="E5977" s="244">
        <v>788692151</v>
      </c>
      <c r="F5977" s="144" t="s">
        <v>10266</v>
      </c>
      <c r="G5977" s="230"/>
      <c r="H5977" s="154">
        <v>29711</v>
      </c>
      <c r="I5977" s="153">
        <v>45</v>
      </c>
      <c r="J5977" s="148" t="s">
        <v>58</v>
      </c>
      <c r="K5977" s="153" t="s">
        <v>59</v>
      </c>
      <c r="L5977" s="153"/>
      <c r="M5977" s="153"/>
      <c r="N5977" s="153"/>
      <c r="O5977" s="155">
        <v>11989653915</v>
      </c>
      <c r="P5977" s="156" t="s">
        <v>60</v>
      </c>
      <c r="Q5977" s="157" t="s">
        <v>8211</v>
      </c>
      <c r="R5977" s="158"/>
      <c r="S5977" s="159"/>
      <c r="T5977" s="159" t="s">
        <v>6983</v>
      </c>
      <c r="U5977" s="159" t="s">
        <v>8212</v>
      </c>
      <c r="V5977" s="154">
        <v>46148</v>
      </c>
      <c r="W5977" s="154">
        <v>46155</v>
      </c>
      <c r="X5977" s="154"/>
      <c r="Y5977" s="160"/>
      <c r="Z5977" s="160"/>
      <c r="AA5977" s="153"/>
      <c r="AB5977" s="153"/>
      <c r="AC5977" s="182" t="e">
        <f t="shared" si="188"/>
        <v>#DIV/0!</v>
      </c>
      <c r="AD5977" s="153" t="e">
        <f t="shared" si="189"/>
        <v>#DIV/0!</v>
      </c>
      <c r="AE5977" s="207"/>
      <c r="AF5977" s="153"/>
      <c r="AG5977" s="159"/>
      <c r="AH5977" s="153"/>
      <c r="AI5977" s="161"/>
      <c r="AJ5977" s="153"/>
      <c r="AK5977" s="153"/>
      <c r="AL5977" s="207"/>
      <c r="AM5977" s="207"/>
      <c r="AN5977" s="207"/>
      <c r="AO5977" s="207"/>
      <c r="AP5977" s="147" t="s">
        <v>54</v>
      </c>
      <c r="AQ5977" s="147"/>
      <c r="AR5977" s="147"/>
      <c r="AS5977" s="209" t="s">
        <v>68</v>
      </c>
      <c r="AT5977" s="223" t="str">
        <f>MONTH(B5977)&amp;"/"&amp;YEAR(B5977)</f>
        <v>3/2026</v>
      </c>
      <c r="AU5977" s="223">
        <f>WEEKNUM(B5977)-WEEKNUM(EOMONTH(B5977,-1)+1)+1</f>
        <v>5</v>
      </c>
      <c r="AV5977" s="209" t="str">
        <f>MONTH(R5977)&amp;"/"&amp;YEAR(R5977)</f>
        <v>1/1900</v>
      </c>
      <c r="AW5977" s="209" t="e">
        <f>WEEKNUM(R5977)-WEEKNUM(EOMONTH(R5977,-1)+1)+1</f>
        <v>#NUM!</v>
      </c>
      <c r="AX5977" s="209">
        <f>IF(BB5977="S",IF(Q5977="1. Aceitou o programa",R5977-B5977,0),0)</f>
        <v>0</v>
      </c>
      <c r="AY5977" s="209">
        <f>IF(BB5977="S",IF(AND(S5977&lt;&gt;"",R5977&lt;&gt;""),S5977-R5977,0),0)</f>
        <v>0</v>
      </c>
      <c r="AZ5977" s="209">
        <f>IF(BB5977="S",IF(Q5977="1. Aceitou o programa",IF(OR(X5977="Não se Aplica",X5977=""),IF(OR(W5977="Não se Aplica",W5977=""),0,W5977-V5977),AVERAGE(X5977-W5977,W5977-V5977)),0),0)</f>
        <v>0</v>
      </c>
      <c r="BA5977" s="209">
        <f>IF(BB5977="S",IF(AND(Q5977="1. Aceitou o programa",AH5977="Realizada"),IFERROR(IF(AG5977="",0,AG5977-R5977),0),0),0)</f>
        <v>0</v>
      </c>
      <c r="BB5977" s="209" t="str">
        <f>_xlfn.XLOOKUP(U5977,'Lista Suspensa'!$AA$20:$AA$23,'Lista Suspensa'!$AB$20:$AB$23,"N/A")</f>
        <v>S</v>
      </c>
    </row>
    <row r="5978" spans="1:54" ht="12" customHeight="1">
      <c r="A5978" s="151" t="s">
        <v>54</v>
      </c>
      <c r="B5978" s="152">
        <v>46112</v>
      </c>
      <c r="C5978" s="153" t="s">
        <v>55</v>
      </c>
      <c r="D5978" s="153" t="s">
        <v>56</v>
      </c>
      <c r="E5978" s="244">
        <v>95477778</v>
      </c>
      <c r="F5978" s="144" t="s">
        <v>10267</v>
      </c>
      <c r="G5978" s="230"/>
      <c r="H5978" s="154">
        <v>29762</v>
      </c>
      <c r="I5978" s="153">
        <v>44</v>
      </c>
      <c r="J5978" s="148" t="s">
        <v>70</v>
      </c>
      <c r="K5978" s="153" t="s">
        <v>59</v>
      </c>
      <c r="L5978" s="153"/>
      <c r="M5978" s="153"/>
      <c r="N5978" s="153"/>
      <c r="O5978" s="155">
        <v>11951403696</v>
      </c>
      <c r="P5978" s="156" t="s">
        <v>60</v>
      </c>
      <c r="Q5978" s="157" t="s">
        <v>8211</v>
      </c>
      <c r="R5978" s="158"/>
      <c r="S5978" s="159"/>
      <c r="T5978" s="159" t="s">
        <v>6983</v>
      </c>
      <c r="U5978" s="159" t="s">
        <v>8212</v>
      </c>
      <c r="V5978" s="154">
        <v>46148</v>
      </c>
      <c r="W5978" s="154">
        <v>46155</v>
      </c>
      <c r="X5978" s="154"/>
      <c r="Y5978" s="160"/>
      <c r="Z5978" s="160"/>
      <c r="AA5978" s="153"/>
      <c r="AB5978" s="153"/>
      <c r="AC5978" s="182" t="e">
        <f t="shared" si="188"/>
        <v>#DIV/0!</v>
      </c>
      <c r="AD5978" s="153" t="e">
        <f t="shared" si="189"/>
        <v>#DIV/0!</v>
      </c>
      <c r="AE5978" s="207"/>
      <c r="AF5978" s="153"/>
      <c r="AG5978" s="159"/>
      <c r="AH5978" s="153"/>
      <c r="AI5978" s="161"/>
      <c r="AJ5978" s="153"/>
      <c r="AK5978" s="153"/>
      <c r="AL5978" s="207"/>
      <c r="AM5978" s="207"/>
      <c r="AN5978" s="207"/>
      <c r="AO5978" s="207"/>
      <c r="AP5978" s="147" t="s">
        <v>54</v>
      </c>
      <c r="AQ5978" s="147"/>
      <c r="AR5978" s="147"/>
      <c r="AS5978" s="209" t="s">
        <v>68</v>
      </c>
      <c r="AT5978" s="223" t="str">
        <f>MONTH(B5978)&amp;"/"&amp;YEAR(B5978)</f>
        <v>3/2026</v>
      </c>
      <c r="AU5978" s="223">
        <f>WEEKNUM(B5978)-WEEKNUM(EOMONTH(B5978,-1)+1)+1</f>
        <v>5</v>
      </c>
      <c r="AV5978" s="209" t="str">
        <f>MONTH(R5978)&amp;"/"&amp;YEAR(R5978)</f>
        <v>1/1900</v>
      </c>
      <c r="AW5978" s="209" t="e">
        <f>WEEKNUM(R5978)-WEEKNUM(EOMONTH(R5978,-1)+1)+1</f>
        <v>#NUM!</v>
      </c>
      <c r="AX5978" s="209">
        <f>IF(BB5978="S",IF(Q5978="1. Aceitou o programa",R5978-B5978,0),0)</f>
        <v>0</v>
      </c>
      <c r="AY5978" s="209">
        <f>IF(BB5978="S",IF(AND(S5978&lt;&gt;"",R5978&lt;&gt;""),S5978-R5978,0),0)</f>
        <v>0</v>
      </c>
      <c r="AZ5978" s="209">
        <f>IF(BB5978="S",IF(Q5978="1. Aceitou o programa",IF(OR(X5978="Não se Aplica",X5978=""),IF(OR(W5978="Não se Aplica",W5978=""),0,W5978-V5978),AVERAGE(X5978-W5978,W5978-V5978)),0),0)</f>
        <v>0</v>
      </c>
      <c r="BA5978" s="209">
        <f>IF(BB5978="S",IF(AND(Q5978="1. Aceitou o programa",AH5978="Realizada"),IFERROR(IF(AG5978="",0,AG5978-R5978),0),0),0)</f>
        <v>0</v>
      </c>
      <c r="BB5978" s="209" t="str">
        <f>_xlfn.XLOOKUP(U5978,'Lista Suspensa'!$AA$20:$AA$23,'Lista Suspensa'!$AB$20:$AB$23,"N/A")</f>
        <v>S</v>
      </c>
    </row>
    <row r="5979" spans="1:54" ht="12" customHeight="1">
      <c r="A5979" s="151" t="s">
        <v>54</v>
      </c>
      <c r="B5979" s="152">
        <v>46112</v>
      </c>
      <c r="C5979" s="153" t="s">
        <v>55</v>
      </c>
      <c r="D5979" s="153" t="s">
        <v>56</v>
      </c>
      <c r="E5979" s="244">
        <v>92631972</v>
      </c>
      <c r="F5979" s="144" t="s">
        <v>10268</v>
      </c>
      <c r="G5979" s="230"/>
      <c r="H5979" s="154">
        <v>29794</v>
      </c>
      <c r="I5979" s="153">
        <v>44</v>
      </c>
      <c r="J5979" s="148" t="s">
        <v>70</v>
      </c>
      <c r="K5979" s="153" t="s">
        <v>59</v>
      </c>
      <c r="L5979" s="153"/>
      <c r="M5979" s="153"/>
      <c r="N5979" s="153"/>
      <c r="O5979" s="155">
        <v>11969936627</v>
      </c>
      <c r="P5979" s="156" t="s">
        <v>60</v>
      </c>
      <c r="Q5979" s="157" t="s">
        <v>8211</v>
      </c>
      <c r="R5979" s="158"/>
      <c r="S5979" s="159"/>
      <c r="T5979" s="159" t="s">
        <v>6983</v>
      </c>
      <c r="U5979" s="159" t="s">
        <v>8212</v>
      </c>
      <c r="V5979" s="154">
        <v>46148</v>
      </c>
      <c r="W5979" s="154">
        <v>46155</v>
      </c>
      <c r="X5979" s="154"/>
      <c r="Y5979" s="160"/>
      <c r="Z5979" s="160"/>
      <c r="AA5979" s="153"/>
      <c r="AB5979" s="153"/>
      <c r="AC5979" s="182" t="e">
        <f t="shared" si="188"/>
        <v>#DIV/0!</v>
      </c>
      <c r="AD5979" s="153" t="e">
        <f t="shared" si="189"/>
        <v>#DIV/0!</v>
      </c>
      <c r="AE5979" s="207"/>
      <c r="AF5979" s="153"/>
      <c r="AG5979" s="159"/>
      <c r="AH5979" s="153"/>
      <c r="AI5979" s="161"/>
      <c r="AJ5979" s="153"/>
      <c r="AK5979" s="153"/>
      <c r="AL5979" s="207"/>
      <c r="AM5979" s="207"/>
      <c r="AN5979" s="207"/>
      <c r="AO5979" s="207"/>
      <c r="AP5979" s="147" t="s">
        <v>54</v>
      </c>
      <c r="AQ5979" s="147"/>
      <c r="AR5979" s="147"/>
      <c r="AS5979" s="209" t="s">
        <v>68</v>
      </c>
      <c r="AT5979" s="223" t="str">
        <f>MONTH(B5979)&amp;"/"&amp;YEAR(B5979)</f>
        <v>3/2026</v>
      </c>
      <c r="AU5979" s="223">
        <f>WEEKNUM(B5979)-WEEKNUM(EOMONTH(B5979,-1)+1)+1</f>
        <v>5</v>
      </c>
      <c r="AV5979" s="209" t="str">
        <f>MONTH(R5979)&amp;"/"&amp;YEAR(R5979)</f>
        <v>1/1900</v>
      </c>
      <c r="AW5979" s="209" t="e">
        <f>WEEKNUM(R5979)-WEEKNUM(EOMONTH(R5979,-1)+1)+1</f>
        <v>#NUM!</v>
      </c>
      <c r="AX5979" s="209">
        <f>IF(BB5979="S",IF(Q5979="1. Aceitou o programa",R5979-B5979,0),0)</f>
        <v>0</v>
      </c>
      <c r="AY5979" s="209">
        <f>IF(BB5979="S",IF(AND(S5979&lt;&gt;"",R5979&lt;&gt;""),S5979-R5979,0),0)</f>
        <v>0</v>
      </c>
      <c r="AZ5979" s="209">
        <f>IF(BB5979="S",IF(Q5979="1. Aceitou o programa",IF(OR(X5979="Não se Aplica",X5979=""),IF(OR(W5979="Não se Aplica",W5979=""),0,W5979-V5979),AVERAGE(X5979-W5979,W5979-V5979)),0),0)</f>
        <v>0</v>
      </c>
      <c r="BA5979" s="209">
        <f>IF(BB5979="S",IF(AND(Q5979="1. Aceitou o programa",AH5979="Realizada"),IFERROR(IF(AG5979="",0,AG5979-R5979),0),0),0)</f>
        <v>0</v>
      </c>
      <c r="BB5979" s="209" t="str">
        <f>_xlfn.XLOOKUP(U5979,'Lista Suspensa'!$AA$20:$AA$23,'Lista Suspensa'!$AB$20:$AB$23,"N/A")</f>
        <v>S</v>
      </c>
    </row>
    <row r="5980" spans="1:54" ht="12" customHeight="1">
      <c r="A5980" s="151" t="s">
        <v>54</v>
      </c>
      <c r="B5980" s="152">
        <v>46112</v>
      </c>
      <c r="C5980" s="153" t="s">
        <v>55</v>
      </c>
      <c r="D5980" s="153" t="s">
        <v>56</v>
      </c>
      <c r="E5980" s="244">
        <v>93861906</v>
      </c>
      <c r="F5980" s="144" t="s">
        <v>10269</v>
      </c>
      <c r="G5980" s="230"/>
      <c r="H5980" s="154">
        <v>29847</v>
      </c>
      <c r="I5980" s="153">
        <v>44</v>
      </c>
      <c r="J5980" s="148" t="s">
        <v>70</v>
      </c>
      <c r="K5980" s="153" t="s">
        <v>59</v>
      </c>
      <c r="L5980" s="153"/>
      <c r="M5980" s="153"/>
      <c r="N5980" s="153"/>
      <c r="O5980" s="155">
        <v>11977478271</v>
      </c>
      <c r="P5980" s="156" t="s">
        <v>60</v>
      </c>
      <c r="Q5980" s="157" t="s">
        <v>8211</v>
      </c>
      <c r="R5980" s="158"/>
      <c r="S5980" s="159"/>
      <c r="T5980" s="159" t="s">
        <v>6983</v>
      </c>
      <c r="U5980" s="159" t="s">
        <v>8212</v>
      </c>
      <c r="V5980" s="154">
        <v>46148</v>
      </c>
      <c r="W5980" s="154">
        <v>46155</v>
      </c>
      <c r="X5980" s="154"/>
      <c r="Y5980" s="160"/>
      <c r="Z5980" s="160"/>
      <c r="AA5980" s="153"/>
      <c r="AB5980" s="153"/>
      <c r="AC5980" s="182" t="e">
        <f t="shared" si="188"/>
        <v>#DIV/0!</v>
      </c>
      <c r="AD5980" s="153" t="e">
        <f t="shared" si="189"/>
        <v>#DIV/0!</v>
      </c>
      <c r="AE5980" s="207"/>
      <c r="AF5980" s="153"/>
      <c r="AG5980" s="159"/>
      <c r="AH5980" s="153"/>
      <c r="AI5980" s="161"/>
      <c r="AJ5980" s="153"/>
      <c r="AK5980" s="153"/>
      <c r="AL5980" s="207"/>
      <c r="AM5980" s="207"/>
      <c r="AN5980" s="207"/>
      <c r="AO5980" s="207"/>
      <c r="AP5980" s="147" t="s">
        <v>54</v>
      </c>
      <c r="AQ5980" s="147"/>
      <c r="AR5980" s="147"/>
      <c r="AS5980" s="209" t="s">
        <v>68</v>
      </c>
      <c r="AT5980" s="223" t="str">
        <f>MONTH(B5980)&amp;"/"&amp;YEAR(B5980)</f>
        <v>3/2026</v>
      </c>
      <c r="AU5980" s="223">
        <f>WEEKNUM(B5980)-WEEKNUM(EOMONTH(B5980,-1)+1)+1</f>
        <v>5</v>
      </c>
      <c r="AV5980" s="209" t="str">
        <f>MONTH(R5980)&amp;"/"&amp;YEAR(R5980)</f>
        <v>1/1900</v>
      </c>
      <c r="AW5980" s="209" t="e">
        <f>WEEKNUM(R5980)-WEEKNUM(EOMONTH(R5980,-1)+1)+1</f>
        <v>#NUM!</v>
      </c>
      <c r="AX5980" s="209">
        <f>IF(BB5980="S",IF(Q5980="1. Aceitou o programa",R5980-B5980,0),0)</f>
        <v>0</v>
      </c>
      <c r="AY5980" s="209">
        <f>IF(BB5980="S",IF(AND(S5980&lt;&gt;"",R5980&lt;&gt;""),S5980-R5980,0),0)</f>
        <v>0</v>
      </c>
      <c r="AZ5980" s="209">
        <f>IF(BB5980="S",IF(Q5980="1. Aceitou o programa",IF(OR(X5980="Não se Aplica",X5980=""),IF(OR(W5980="Não se Aplica",W5980=""),0,W5980-V5980),AVERAGE(X5980-W5980,W5980-V5980)),0),0)</f>
        <v>0</v>
      </c>
      <c r="BA5980" s="209">
        <f>IF(BB5980="S",IF(AND(Q5980="1. Aceitou o programa",AH5980="Realizada"),IFERROR(IF(AG5980="",0,AG5980-R5980),0),0),0)</f>
        <v>0</v>
      </c>
      <c r="BB5980" s="209" t="str">
        <f>_xlfn.XLOOKUP(U5980,'Lista Suspensa'!$AA$20:$AA$23,'Lista Suspensa'!$AB$20:$AB$23,"N/A")</f>
        <v>S</v>
      </c>
    </row>
    <row r="5981" spans="1:54" ht="12" customHeight="1">
      <c r="A5981" s="151" t="s">
        <v>54</v>
      </c>
      <c r="B5981" s="152">
        <v>46112</v>
      </c>
      <c r="C5981" s="153" t="s">
        <v>55</v>
      </c>
      <c r="D5981" s="153" t="s">
        <v>56</v>
      </c>
      <c r="E5981" s="244">
        <v>92967537</v>
      </c>
      <c r="F5981" s="144" t="s">
        <v>10270</v>
      </c>
      <c r="G5981" s="230"/>
      <c r="H5981" s="154">
        <v>29852</v>
      </c>
      <c r="I5981" s="153">
        <v>44</v>
      </c>
      <c r="J5981" s="148" t="s">
        <v>58</v>
      </c>
      <c r="K5981" s="153" t="s">
        <v>59</v>
      </c>
      <c r="L5981" s="153"/>
      <c r="M5981" s="153"/>
      <c r="N5981" s="153"/>
      <c r="O5981" s="155">
        <v>11976155713</v>
      </c>
      <c r="P5981" s="156" t="s">
        <v>60</v>
      </c>
      <c r="Q5981" s="157" t="s">
        <v>8211</v>
      </c>
      <c r="R5981" s="158"/>
      <c r="S5981" s="159"/>
      <c r="T5981" s="159" t="s">
        <v>6983</v>
      </c>
      <c r="U5981" s="159" t="s">
        <v>8212</v>
      </c>
      <c r="V5981" s="154">
        <v>46148</v>
      </c>
      <c r="W5981" s="154">
        <v>46155</v>
      </c>
      <c r="X5981" s="154"/>
      <c r="Y5981" s="160"/>
      <c r="Z5981" s="160"/>
      <c r="AA5981" s="153"/>
      <c r="AB5981" s="153"/>
      <c r="AC5981" s="182" t="e">
        <f t="shared" si="188"/>
        <v>#DIV/0!</v>
      </c>
      <c r="AD5981" s="153" t="e">
        <f t="shared" si="189"/>
        <v>#DIV/0!</v>
      </c>
      <c r="AE5981" s="207"/>
      <c r="AF5981" s="153"/>
      <c r="AG5981" s="159"/>
      <c r="AH5981" s="153"/>
      <c r="AI5981" s="161"/>
      <c r="AJ5981" s="153"/>
      <c r="AK5981" s="153"/>
      <c r="AL5981" s="207"/>
      <c r="AM5981" s="207"/>
      <c r="AN5981" s="207"/>
      <c r="AO5981" s="207"/>
      <c r="AP5981" s="147" t="s">
        <v>54</v>
      </c>
      <c r="AQ5981" s="147"/>
      <c r="AR5981" s="147"/>
      <c r="AS5981" s="209" t="s">
        <v>68</v>
      </c>
      <c r="AT5981" s="223" t="str">
        <f>MONTH(B5981)&amp;"/"&amp;YEAR(B5981)</f>
        <v>3/2026</v>
      </c>
      <c r="AU5981" s="223">
        <f>WEEKNUM(B5981)-WEEKNUM(EOMONTH(B5981,-1)+1)+1</f>
        <v>5</v>
      </c>
      <c r="AV5981" s="209" t="str">
        <f>MONTH(R5981)&amp;"/"&amp;YEAR(R5981)</f>
        <v>1/1900</v>
      </c>
      <c r="AW5981" s="209" t="e">
        <f>WEEKNUM(R5981)-WEEKNUM(EOMONTH(R5981,-1)+1)+1</f>
        <v>#NUM!</v>
      </c>
      <c r="AX5981" s="209">
        <f>IF(BB5981="S",IF(Q5981="1. Aceitou o programa",R5981-B5981,0),0)</f>
        <v>0</v>
      </c>
      <c r="AY5981" s="209">
        <f>IF(BB5981="S",IF(AND(S5981&lt;&gt;"",R5981&lt;&gt;""),S5981-R5981,0),0)</f>
        <v>0</v>
      </c>
      <c r="AZ5981" s="209">
        <f>IF(BB5981="S",IF(Q5981="1. Aceitou o programa",IF(OR(X5981="Não se Aplica",X5981=""),IF(OR(W5981="Não se Aplica",W5981=""),0,W5981-V5981),AVERAGE(X5981-W5981,W5981-V5981)),0),0)</f>
        <v>0</v>
      </c>
      <c r="BA5981" s="209">
        <f>IF(BB5981="S",IF(AND(Q5981="1. Aceitou o programa",AH5981="Realizada"),IFERROR(IF(AG5981="",0,AG5981-R5981),0),0),0)</f>
        <v>0</v>
      </c>
      <c r="BB5981" s="209" t="str">
        <f>_xlfn.XLOOKUP(U5981,'Lista Suspensa'!$AA$20:$AA$23,'Lista Suspensa'!$AB$20:$AB$23,"N/A")</f>
        <v>S</v>
      </c>
    </row>
    <row r="5982" spans="1:54" ht="12" customHeight="1">
      <c r="A5982" s="151" t="s">
        <v>54</v>
      </c>
      <c r="B5982" s="152">
        <v>46112</v>
      </c>
      <c r="C5982" s="153" t="s">
        <v>55</v>
      </c>
      <c r="D5982" s="153" t="s">
        <v>56</v>
      </c>
      <c r="E5982" s="244">
        <v>93729945</v>
      </c>
      <c r="F5982" s="144" t="s">
        <v>10271</v>
      </c>
      <c r="G5982" s="230"/>
      <c r="H5982" s="154">
        <v>29864</v>
      </c>
      <c r="I5982" s="153">
        <v>44</v>
      </c>
      <c r="J5982" s="148" t="s">
        <v>70</v>
      </c>
      <c r="K5982" s="153" t="s">
        <v>59</v>
      </c>
      <c r="L5982" s="153"/>
      <c r="M5982" s="153"/>
      <c r="N5982" s="153"/>
      <c r="O5982" s="155">
        <v>11999688731</v>
      </c>
      <c r="P5982" s="156" t="s">
        <v>60</v>
      </c>
      <c r="Q5982" s="157" t="s">
        <v>8211</v>
      </c>
      <c r="R5982" s="158"/>
      <c r="S5982" s="159"/>
      <c r="T5982" s="159" t="s">
        <v>6983</v>
      </c>
      <c r="U5982" s="159" t="s">
        <v>8212</v>
      </c>
      <c r="V5982" s="154">
        <v>46148</v>
      </c>
      <c r="W5982" s="154">
        <v>46155</v>
      </c>
      <c r="X5982" s="154"/>
      <c r="Y5982" s="160"/>
      <c r="Z5982" s="160"/>
      <c r="AA5982" s="153"/>
      <c r="AB5982" s="153"/>
      <c r="AC5982" s="182" t="e">
        <f t="shared" si="188"/>
        <v>#DIV/0!</v>
      </c>
      <c r="AD5982" s="153" t="e">
        <f t="shared" si="189"/>
        <v>#DIV/0!</v>
      </c>
      <c r="AE5982" s="207"/>
      <c r="AF5982" s="153"/>
      <c r="AG5982" s="159"/>
      <c r="AH5982" s="153"/>
      <c r="AI5982" s="161"/>
      <c r="AJ5982" s="153"/>
      <c r="AK5982" s="153"/>
      <c r="AL5982" s="207"/>
      <c r="AM5982" s="207"/>
      <c r="AN5982" s="207"/>
      <c r="AO5982" s="207"/>
      <c r="AP5982" s="147" t="s">
        <v>54</v>
      </c>
      <c r="AQ5982" s="147"/>
      <c r="AR5982" s="147"/>
      <c r="AS5982" s="209" t="s">
        <v>68</v>
      </c>
      <c r="AT5982" s="223" t="str">
        <f>MONTH(B5982)&amp;"/"&amp;YEAR(B5982)</f>
        <v>3/2026</v>
      </c>
      <c r="AU5982" s="223">
        <f>WEEKNUM(B5982)-WEEKNUM(EOMONTH(B5982,-1)+1)+1</f>
        <v>5</v>
      </c>
      <c r="AV5982" s="209" t="str">
        <f>MONTH(R5982)&amp;"/"&amp;YEAR(R5982)</f>
        <v>1/1900</v>
      </c>
      <c r="AW5982" s="209" t="e">
        <f>WEEKNUM(R5982)-WEEKNUM(EOMONTH(R5982,-1)+1)+1</f>
        <v>#NUM!</v>
      </c>
      <c r="AX5982" s="209">
        <f>IF(BB5982="S",IF(Q5982="1. Aceitou o programa",R5982-B5982,0),0)</f>
        <v>0</v>
      </c>
      <c r="AY5982" s="209">
        <f>IF(BB5982="S",IF(AND(S5982&lt;&gt;"",R5982&lt;&gt;""),S5982-R5982,0),0)</f>
        <v>0</v>
      </c>
      <c r="AZ5982" s="209">
        <f>IF(BB5982="S",IF(Q5982="1. Aceitou o programa",IF(OR(X5982="Não se Aplica",X5982=""),IF(OR(W5982="Não se Aplica",W5982=""),0,W5982-V5982),AVERAGE(X5982-W5982,W5982-V5982)),0),0)</f>
        <v>0</v>
      </c>
      <c r="BA5982" s="209">
        <f>IF(BB5982="S",IF(AND(Q5982="1. Aceitou o programa",AH5982="Realizada"),IFERROR(IF(AG5982="",0,AG5982-R5982),0),0),0)</f>
        <v>0</v>
      </c>
      <c r="BB5982" s="209" t="str">
        <f>_xlfn.XLOOKUP(U5982,'Lista Suspensa'!$AA$20:$AA$23,'Lista Suspensa'!$AB$20:$AB$23,"N/A")</f>
        <v>S</v>
      </c>
    </row>
    <row r="5983" spans="1:54" ht="12" customHeight="1">
      <c r="A5983" s="151" t="s">
        <v>54</v>
      </c>
      <c r="B5983" s="152">
        <v>46112</v>
      </c>
      <c r="C5983" s="153" t="s">
        <v>55</v>
      </c>
      <c r="D5983" s="153" t="s">
        <v>56</v>
      </c>
      <c r="E5983" s="244">
        <v>93861821</v>
      </c>
      <c r="F5983" s="144" t="s">
        <v>10272</v>
      </c>
      <c r="G5983" s="230"/>
      <c r="H5983" s="154">
        <v>29879</v>
      </c>
      <c r="I5983" s="153">
        <v>44</v>
      </c>
      <c r="J5983" s="148" t="s">
        <v>70</v>
      </c>
      <c r="K5983" s="153" t="s">
        <v>59</v>
      </c>
      <c r="L5983" s="153"/>
      <c r="M5983" s="153"/>
      <c r="N5983" s="153"/>
      <c r="O5983" s="155">
        <v>11981014949</v>
      </c>
      <c r="P5983" s="156" t="s">
        <v>60</v>
      </c>
      <c r="Q5983" s="157" t="s">
        <v>8211</v>
      </c>
      <c r="R5983" s="158"/>
      <c r="S5983" s="159"/>
      <c r="T5983" s="159" t="s">
        <v>6983</v>
      </c>
      <c r="U5983" s="159" t="s">
        <v>8212</v>
      </c>
      <c r="V5983" s="154">
        <v>46148</v>
      </c>
      <c r="W5983" s="154">
        <v>46155</v>
      </c>
      <c r="X5983" s="154"/>
      <c r="Y5983" s="160"/>
      <c r="Z5983" s="160"/>
      <c r="AA5983" s="153"/>
      <c r="AB5983" s="153"/>
      <c r="AC5983" s="182" t="e">
        <f t="shared" si="188"/>
        <v>#DIV/0!</v>
      </c>
      <c r="AD5983" s="153" t="e">
        <f t="shared" si="189"/>
        <v>#DIV/0!</v>
      </c>
      <c r="AE5983" s="207"/>
      <c r="AF5983" s="153"/>
      <c r="AG5983" s="159"/>
      <c r="AH5983" s="153"/>
      <c r="AI5983" s="161"/>
      <c r="AJ5983" s="153"/>
      <c r="AK5983" s="153"/>
      <c r="AL5983" s="207"/>
      <c r="AM5983" s="207"/>
      <c r="AN5983" s="207"/>
      <c r="AO5983" s="207"/>
      <c r="AP5983" s="147" t="s">
        <v>54</v>
      </c>
      <c r="AQ5983" s="147"/>
      <c r="AR5983" s="147"/>
      <c r="AS5983" s="209" t="s">
        <v>68</v>
      </c>
      <c r="AT5983" s="223" t="str">
        <f>MONTH(B5983)&amp;"/"&amp;YEAR(B5983)</f>
        <v>3/2026</v>
      </c>
      <c r="AU5983" s="223">
        <f>WEEKNUM(B5983)-WEEKNUM(EOMONTH(B5983,-1)+1)+1</f>
        <v>5</v>
      </c>
      <c r="AV5983" s="209" t="str">
        <f>MONTH(R5983)&amp;"/"&amp;YEAR(R5983)</f>
        <v>1/1900</v>
      </c>
      <c r="AW5983" s="209" t="e">
        <f>WEEKNUM(R5983)-WEEKNUM(EOMONTH(R5983,-1)+1)+1</f>
        <v>#NUM!</v>
      </c>
      <c r="AX5983" s="209">
        <f>IF(BB5983="S",IF(Q5983="1. Aceitou o programa",R5983-B5983,0),0)</f>
        <v>0</v>
      </c>
      <c r="AY5983" s="209">
        <f>IF(BB5983="S",IF(AND(S5983&lt;&gt;"",R5983&lt;&gt;""),S5983-R5983,0),0)</f>
        <v>0</v>
      </c>
      <c r="AZ5983" s="209">
        <f>IF(BB5983="S",IF(Q5983="1. Aceitou o programa",IF(OR(X5983="Não se Aplica",X5983=""),IF(OR(W5983="Não se Aplica",W5983=""),0,W5983-V5983),AVERAGE(X5983-W5983,W5983-V5983)),0),0)</f>
        <v>0</v>
      </c>
      <c r="BA5983" s="209">
        <f>IF(BB5983="S",IF(AND(Q5983="1. Aceitou o programa",AH5983="Realizada"),IFERROR(IF(AG5983="",0,AG5983-R5983),0),0),0)</f>
        <v>0</v>
      </c>
      <c r="BB5983" s="209" t="str">
        <f>_xlfn.XLOOKUP(U5983,'Lista Suspensa'!$AA$20:$AA$23,'Lista Suspensa'!$AB$20:$AB$23,"N/A")</f>
        <v>S</v>
      </c>
    </row>
    <row r="5984" spans="1:54" ht="12" customHeight="1">
      <c r="A5984" s="151" t="s">
        <v>54</v>
      </c>
      <c r="B5984" s="152">
        <v>46112</v>
      </c>
      <c r="C5984" s="153" t="s">
        <v>55</v>
      </c>
      <c r="D5984" s="153" t="s">
        <v>56</v>
      </c>
      <c r="E5984" s="244">
        <v>94682968</v>
      </c>
      <c r="F5984" s="144" t="s">
        <v>10273</v>
      </c>
      <c r="G5984" s="230"/>
      <c r="H5984" s="154">
        <v>29885</v>
      </c>
      <c r="I5984" s="153">
        <v>44</v>
      </c>
      <c r="J5984" s="148" t="s">
        <v>58</v>
      </c>
      <c r="K5984" s="153" t="s">
        <v>59</v>
      </c>
      <c r="L5984" s="153"/>
      <c r="M5984" s="153"/>
      <c r="N5984" s="153"/>
      <c r="O5984" s="155">
        <v>11940031188</v>
      </c>
      <c r="P5984" s="156" t="s">
        <v>60</v>
      </c>
      <c r="Q5984" s="157" t="s">
        <v>8211</v>
      </c>
      <c r="R5984" s="158"/>
      <c r="S5984" s="159"/>
      <c r="T5984" s="159" t="s">
        <v>6983</v>
      </c>
      <c r="U5984" s="159" t="s">
        <v>8212</v>
      </c>
      <c r="V5984" s="154">
        <v>46148</v>
      </c>
      <c r="W5984" s="154">
        <v>46155</v>
      </c>
      <c r="X5984" s="154"/>
      <c r="Y5984" s="160"/>
      <c r="Z5984" s="160"/>
      <c r="AA5984" s="153"/>
      <c r="AB5984" s="153"/>
      <c r="AC5984" s="182" t="e">
        <f t="shared" si="188"/>
        <v>#DIV/0!</v>
      </c>
      <c r="AD5984" s="153" t="e">
        <f t="shared" si="189"/>
        <v>#DIV/0!</v>
      </c>
      <c r="AE5984" s="207"/>
      <c r="AF5984" s="153"/>
      <c r="AG5984" s="159"/>
      <c r="AH5984" s="153"/>
      <c r="AI5984" s="161"/>
      <c r="AJ5984" s="153"/>
      <c r="AK5984" s="153"/>
      <c r="AL5984" s="207"/>
      <c r="AM5984" s="207"/>
      <c r="AN5984" s="207"/>
      <c r="AO5984" s="207"/>
      <c r="AP5984" s="147" t="s">
        <v>54</v>
      </c>
      <c r="AQ5984" s="147"/>
      <c r="AR5984" s="147"/>
      <c r="AS5984" s="209" t="s">
        <v>68</v>
      </c>
      <c r="AT5984" s="223" t="str">
        <f>MONTH(B5984)&amp;"/"&amp;YEAR(B5984)</f>
        <v>3/2026</v>
      </c>
      <c r="AU5984" s="223">
        <f>WEEKNUM(B5984)-WEEKNUM(EOMONTH(B5984,-1)+1)+1</f>
        <v>5</v>
      </c>
      <c r="AV5984" s="209" t="str">
        <f>MONTH(R5984)&amp;"/"&amp;YEAR(R5984)</f>
        <v>1/1900</v>
      </c>
      <c r="AW5984" s="209" t="e">
        <f>WEEKNUM(R5984)-WEEKNUM(EOMONTH(R5984,-1)+1)+1</f>
        <v>#NUM!</v>
      </c>
      <c r="AX5984" s="209">
        <f>IF(BB5984="S",IF(Q5984="1. Aceitou o programa",R5984-B5984,0),0)</f>
        <v>0</v>
      </c>
      <c r="AY5984" s="209">
        <f>IF(BB5984="S",IF(AND(S5984&lt;&gt;"",R5984&lt;&gt;""),S5984-R5984,0),0)</f>
        <v>0</v>
      </c>
      <c r="AZ5984" s="209">
        <f>IF(BB5984="S",IF(Q5984="1. Aceitou o programa",IF(OR(X5984="Não se Aplica",X5984=""),IF(OR(W5984="Não se Aplica",W5984=""),0,W5984-V5984),AVERAGE(X5984-W5984,W5984-V5984)),0),0)</f>
        <v>0</v>
      </c>
      <c r="BA5984" s="209">
        <f>IF(BB5984="S",IF(AND(Q5984="1. Aceitou o programa",AH5984="Realizada"),IFERROR(IF(AG5984="",0,AG5984-R5984),0),0),0)</f>
        <v>0</v>
      </c>
      <c r="BB5984" s="209" t="str">
        <f>_xlfn.XLOOKUP(U5984,'Lista Suspensa'!$AA$20:$AA$23,'Lista Suspensa'!$AB$20:$AB$23,"N/A")</f>
        <v>S</v>
      </c>
    </row>
    <row r="5985" spans="1:54" ht="12" customHeight="1">
      <c r="A5985" s="151" t="s">
        <v>54</v>
      </c>
      <c r="B5985" s="152">
        <v>46112</v>
      </c>
      <c r="C5985" s="153" t="s">
        <v>55</v>
      </c>
      <c r="D5985" s="153" t="s">
        <v>56</v>
      </c>
      <c r="E5985" s="244">
        <v>89407575</v>
      </c>
      <c r="F5985" s="144" t="s">
        <v>10274</v>
      </c>
      <c r="G5985" s="230"/>
      <c r="H5985" s="154">
        <v>29900</v>
      </c>
      <c r="I5985" s="153">
        <v>44</v>
      </c>
      <c r="J5985" s="148" t="s">
        <v>70</v>
      </c>
      <c r="K5985" s="153" t="s">
        <v>59</v>
      </c>
      <c r="L5985" s="153"/>
      <c r="M5985" s="153"/>
      <c r="N5985" s="153"/>
      <c r="O5985" s="155">
        <v>11966071914</v>
      </c>
      <c r="P5985" s="156" t="s">
        <v>60</v>
      </c>
      <c r="Q5985" s="157" t="s">
        <v>8211</v>
      </c>
      <c r="R5985" s="158"/>
      <c r="S5985" s="159"/>
      <c r="T5985" s="159" t="s">
        <v>6983</v>
      </c>
      <c r="U5985" s="159" t="s">
        <v>8212</v>
      </c>
      <c r="V5985" s="154">
        <v>46148</v>
      </c>
      <c r="W5985" s="154">
        <v>46155</v>
      </c>
      <c r="X5985" s="154"/>
      <c r="Y5985" s="160"/>
      <c r="Z5985" s="160"/>
      <c r="AA5985" s="153"/>
      <c r="AB5985" s="153"/>
      <c r="AC5985" s="182" t="e">
        <f t="shared" si="188"/>
        <v>#DIV/0!</v>
      </c>
      <c r="AD5985" s="153" t="e">
        <f t="shared" si="189"/>
        <v>#DIV/0!</v>
      </c>
      <c r="AE5985" s="207"/>
      <c r="AF5985" s="153"/>
      <c r="AG5985" s="159"/>
      <c r="AH5985" s="153"/>
      <c r="AI5985" s="161"/>
      <c r="AJ5985" s="153"/>
      <c r="AK5985" s="153"/>
      <c r="AL5985" s="207"/>
      <c r="AM5985" s="207"/>
      <c r="AN5985" s="207"/>
      <c r="AO5985" s="207"/>
      <c r="AP5985" s="147" t="s">
        <v>54</v>
      </c>
      <c r="AQ5985" s="147"/>
      <c r="AR5985" s="147"/>
      <c r="AS5985" s="209" t="s">
        <v>68</v>
      </c>
      <c r="AT5985" s="223" t="str">
        <f>MONTH(B5985)&amp;"/"&amp;YEAR(B5985)</f>
        <v>3/2026</v>
      </c>
      <c r="AU5985" s="223">
        <f>WEEKNUM(B5985)-WEEKNUM(EOMONTH(B5985,-1)+1)+1</f>
        <v>5</v>
      </c>
      <c r="AV5985" s="209" t="str">
        <f>MONTH(R5985)&amp;"/"&amp;YEAR(R5985)</f>
        <v>1/1900</v>
      </c>
      <c r="AW5985" s="209" t="e">
        <f>WEEKNUM(R5985)-WEEKNUM(EOMONTH(R5985,-1)+1)+1</f>
        <v>#NUM!</v>
      </c>
      <c r="AX5985" s="209">
        <f>IF(BB5985="S",IF(Q5985="1. Aceitou o programa",R5985-B5985,0),0)</f>
        <v>0</v>
      </c>
      <c r="AY5985" s="209">
        <f>IF(BB5985="S",IF(AND(S5985&lt;&gt;"",R5985&lt;&gt;""),S5985-R5985,0),0)</f>
        <v>0</v>
      </c>
      <c r="AZ5985" s="209">
        <f>IF(BB5985="S",IF(Q5985="1. Aceitou o programa",IF(OR(X5985="Não se Aplica",X5985=""),IF(OR(W5985="Não se Aplica",W5985=""),0,W5985-V5985),AVERAGE(X5985-W5985,W5985-V5985)),0),0)</f>
        <v>0</v>
      </c>
      <c r="BA5985" s="209">
        <f>IF(BB5985="S",IF(AND(Q5985="1. Aceitou o programa",AH5985="Realizada"),IFERROR(IF(AG5985="",0,AG5985-R5985),0),0),0)</f>
        <v>0</v>
      </c>
      <c r="BB5985" s="209" t="str">
        <f>_xlfn.XLOOKUP(U5985,'Lista Suspensa'!$AA$20:$AA$23,'Lista Suspensa'!$AB$20:$AB$23,"N/A")</f>
        <v>S</v>
      </c>
    </row>
    <row r="5986" spans="1:54" ht="12" customHeight="1">
      <c r="A5986" s="151" t="s">
        <v>54</v>
      </c>
      <c r="B5986" s="152">
        <v>46112</v>
      </c>
      <c r="C5986" s="153" t="s">
        <v>55</v>
      </c>
      <c r="D5986" s="153" t="s">
        <v>56</v>
      </c>
      <c r="E5986" s="244">
        <v>89062383</v>
      </c>
      <c r="F5986" s="144" t="s">
        <v>10275</v>
      </c>
      <c r="G5986" s="230"/>
      <c r="H5986" s="154">
        <v>29916</v>
      </c>
      <c r="I5986" s="153">
        <v>44</v>
      </c>
      <c r="J5986" s="148" t="s">
        <v>70</v>
      </c>
      <c r="K5986" s="153" t="s">
        <v>59</v>
      </c>
      <c r="L5986" s="153"/>
      <c r="M5986" s="153"/>
      <c r="N5986" s="153"/>
      <c r="O5986" s="155">
        <v>11962611391</v>
      </c>
      <c r="P5986" s="156" t="s">
        <v>60</v>
      </c>
      <c r="Q5986" s="157" t="s">
        <v>8211</v>
      </c>
      <c r="R5986" s="158"/>
      <c r="S5986" s="159"/>
      <c r="T5986" s="159" t="s">
        <v>6983</v>
      </c>
      <c r="U5986" s="159" t="s">
        <v>8212</v>
      </c>
      <c r="V5986" s="154">
        <v>46148</v>
      </c>
      <c r="W5986" s="154">
        <v>46155</v>
      </c>
      <c r="X5986" s="154"/>
      <c r="Y5986" s="160"/>
      <c r="Z5986" s="160"/>
      <c r="AA5986" s="153"/>
      <c r="AB5986" s="153"/>
      <c r="AC5986" s="182" t="e">
        <f t="shared" si="188"/>
        <v>#DIV/0!</v>
      </c>
      <c r="AD5986" s="153" t="e">
        <f t="shared" si="189"/>
        <v>#DIV/0!</v>
      </c>
      <c r="AE5986" s="207"/>
      <c r="AF5986" s="153"/>
      <c r="AG5986" s="159"/>
      <c r="AH5986" s="153"/>
      <c r="AI5986" s="161"/>
      <c r="AJ5986" s="153"/>
      <c r="AK5986" s="153"/>
      <c r="AL5986" s="207"/>
      <c r="AM5986" s="207"/>
      <c r="AN5986" s="207"/>
      <c r="AO5986" s="207"/>
      <c r="AP5986" s="147" t="s">
        <v>54</v>
      </c>
      <c r="AQ5986" s="147"/>
      <c r="AR5986" s="147"/>
      <c r="AS5986" s="209" t="s">
        <v>68</v>
      </c>
      <c r="AT5986" s="223" t="str">
        <f>MONTH(B5986)&amp;"/"&amp;YEAR(B5986)</f>
        <v>3/2026</v>
      </c>
      <c r="AU5986" s="223">
        <f>WEEKNUM(B5986)-WEEKNUM(EOMONTH(B5986,-1)+1)+1</f>
        <v>5</v>
      </c>
      <c r="AV5986" s="209" t="str">
        <f>MONTH(R5986)&amp;"/"&amp;YEAR(R5986)</f>
        <v>1/1900</v>
      </c>
      <c r="AW5986" s="209" t="e">
        <f>WEEKNUM(R5986)-WEEKNUM(EOMONTH(R5986,-1)+1)+1</f>
        <v>#NUM!</v>
      </c>
      <c r="AX5986" s="209">
        <f>IF(BB5986="S",IF(Q5986="1. Aceitou o programa",R5986-B5986,0),0)</f>
        <v>0</v>
      </c>
      <c r="AY5986" s="209">
        <f>IF(BB5986="S",IF(AND(S5986&lt;&gt;"",R5986&lt;&gt;""),S5986-R5986,0),0)</f>
        <v>0</v>
      </c>
      <c r="AZ5986" s="209">
        <f>IF(BB5986="S",IF(Q5986="1. Aceitou o programa",IF(OR(X5986="Não se Aplica",X5986=""),IF(OR(W5986="Não se Aplica",W5986=""),0,W5986-V5986),AVERAGE(X5986-W5986,W5986-V5986)),0),0)</f>
        <v>0</v>
      </c>
      <c r="BA5986" s="209">
        <f>IF(BB5986="S",IF(AND(Q5986="1. Aceitou o programa",AH5986="Realizada"),IFERROR(IF(AG5986="",0,AG5986-R5986),0),0),0)</f>
        <v>0</v>
      </c>
      <c r="BB5986" s="209" t="str">
        <f>_xlfn.XLOOKUP(U5986,'Lista Suspensa'!$AA$20:$AA$23,'Lista Suspensa'!$AB$20:$AB$23,"N/A")</f>
        <v>S</v>
      </c>
    </row>
    <row r="5987" spans="1:54" ht="12" customHeight="1">
      <c r="A5987" s="151" t="s">
        <v>54</v>
      </c>
      <c r="B5987" s="152">
        <v>46112</v>
      </c>
      <c r="C5987" s="153" t="s">
        <v>55</v>
      </c>
      <c r="D5987" s="153" t="s">
        <v>56</v>
      </c>
      <c r="E5987" s="244">
        <v>96134954</v>
      </c>
      <c r="F5987" s="144" t="s">
        <v>10276</v>
      </c>
      <c r="G5987" s="230"/>
      <c r="H5987" s="154">
        <v>29936</v>
      </c>
      <c r="I5987" s="153">
        <v>44</v>
      </c>
      <c r="J5987" s="148" t="s">
        <v>70</v>
      </c>
      <c r="K5987" s="153" t="s">
        <v>59</v>
      </c>
      <c r="L5987" s="153"/>
      <c r="M5987" s="153"/>
      <c r="N5987" s="153"/>
      <c r="O5987" s="155">
        <v>11989207078</v>
      </c>
      <c r="P5987" s="156" t="s">
        <v>60</v>
      </c>
      <c r="Q5987" s="157" t="s">
        <v>8211</v>
      </c>
      <c r="R5987" s="158"/>
      <c r="S5987" s="159"/>
      <c r="T5987" s="159" t="s">
        <v>6983</v>
      </c>
      <c r="U5987" s="159" t="s">
        <v>8212</v>
      </c>
      <c r="V5987" s="154">
        <v>46148</v>
      </c>
      <c r="W5987" s="154">
        <v>46155</v>
      </c>
      <c r="X5987" s="154"/>
      <c r="Y5987" s="160"/>
      <c r="Z5987" s="160"/>
      <c r="AA5987" s="153"/>
      <c r="AB5987" s="153"/>
      <c r="AC5987" s="182" t="e">
        <f t="shared" si="188"/>
        <v>#DIV/0!</v>
      </c>
      <c r="AD5987" s="153" t="e">
        <f t="shared" si="189"/>
        <v>#DIV/0!</v>
      </c>
      <c r="AE5987" s="207"/>
      <c r="AF5987" s="153"/>
      <c r="AG5987" s="159"/>
      <c r="AH5987" s="153"/>
      <c r="AI5987" s="161"/>
      <c r="AJ5987" s="153"/>
      <c r="AK5987" s="153"/>
      <c r="AL5987" s="207"/>
      <c r="AM5987" s="207"/>
      <c r="AN5987" s="207"/>
      <c r="AO5987" s="207"/>
      <c r="AP5987" s="147" t="s">
        <v>54</v>
      </c>
      <c r="AQ5987" s="147"/>
      <c r="AR5987" s="147"/>
      <c r="AS5987" s="209" t="s">
        <v>68</v>
      </c>
      <c r="AT5987" s="223" t="str">
        <f>MONTH(B5987)&amp;"/"&amp;YEAR(B5987)</f>
        <v>3/2026</v>
      </c>
      <c r="AU5987" s="223">
        <f>WEEKNUM(B5987)-WEEKNUM(EOMONTH(B5987,-1)+1)+1</f>
        <v>5</v>
      </c>
      <c r="AV5987" s="209" t="str">
        <f>MONTH(R5987)&amp;"/"&amp;YEAR(R5987)</f>
        <v>1/1900</v>
      </c>
      <c r="AW5987" s="209" t="e">
        <f>WEEKNUM(R5987)-WEEKNUM(EOMONTH(R5987,-1)+1)+1</f>
        <v>#NUM!</v>
      </c>
      <c r="AX5987" s="209">
        <f>IF(BB5987="S",IF(Q5987="1. Aceitou o programa",R5987-B5987,0),0)</f>
        <v>0</v>
      </c>
      <c r="AY5987" s="209">
        <f>IF(BB5987="S",IF(AND(S5987&lt;&gt;"",R5987&lt;&gt;""),S5987-R5987,0),0)</f>
        <v>0</v>
      </c>
      <c r="AZ5987" s="209">
        <f>IF(BB5987="S",IF(Q5987="1. Aceitou o programa",IF(OR(X5987="Não se Aplica",X5987=""),IF(OR(W5987="Não se Aplica",W5987=""),0,W5987-V5987),AVERAGE(X5987-W5987,W5987-V5987)),0),0)</f>
        <v>0</v>
      </c>
      <c r="BA5987" s="209">
        <f>IF(BB5987="S",IF(AND(Q5987="1. Aceitou o programa",AH5987="Realizada"),IFERROR(IF(AG5987="",0,AG5987-R5987),0),0),0)</f>
        <v>0</v>
      </c>
      <c r="BB5987" s="209" t="str">
        <f>_xlfn.XLOOKUP(U5987,'Lista Suspensa'!$AA$20:$AA$23,'Lista Suspensa'!$AB$20:$AB$23,"N/A")</f>
        <v>S</v>
      </c>
    </row>
    <row r="5988" spans="1:54" ht="12" customHeight="1">
      <c r="A5988" s="151" t="s">
        <v>54</v>
      </c>
      <c r="B5988" s="152">
        <v>46112</v>
      </c>
      <c r="C5988" s="153" t="s">
        <v>55</v>
      </c>
      <c r="D5988" s="153" t="s">
        <v>56</v>
      </c>
      <c r="E5988" s="244">
        <v>94533045</v>
      </c>
      <c r="F5988" s="144" t="s">
        <v>10277</v>
      </c>
      <c r="G5988" s="230"/>
      <c r="H5988" s="154">
        <v>30040</v>
      </c>
      <c r="I5988" s="153">
        <v>44</v>
      </c>
      <c r="J5988" s="148" t="s">
        <v>70</v>
      </c>
      <c r="K5988" s="153" t="s">
        <v>59</v>
      </c>
      <c r="L5988" s="153"/>
      <c r="M5988" s="153"/>
      <c r="N5988" s="153"/>
      <c r="O5988" s="155">
        <v>11995011391</v>
      </c>
      <c r="P5988" s="156" t="s">
        <v>60</v>
      </c>
      <c r="Q5988" s="157" t="s">
        <v>8211</v>
      </c>
      <c r="R5988" s="158"/>
      <c r="S5988" s="159"/>
      <c r="T5988" s="159" t="s">
        <v>6983</v>
      </c>
      <c r="U5988" s="159" t="s">
        <v>8212</v>
      </c>
      <c r="V5988" s="154">
        <v>46148</v>
      </c>
      <c r="W5988" s="154">
        <v>46155</v>
      </c>
      <c r="X5988" s="154"/>
      <c r="Y5988" s="160"/>
      <c r="Z5988" s="160"/>
      <c r="AA5988" s="153"/>
      <c r="AB5988" s="153"/>
      <c r="AC5988" s="182" t="e">
        <f t="shared" si="188"/>
        <v>#DIV/0!</v>
      </c>
      <c r="AD5988" s="153" t="e">
        <f t="shared" si="189"/>
        <v>#DIV/0!</v>
      </c>
      <c r="AE5988" s="207"/>
      <c r="AF5988" s="153"/>
      <c r="AG5988" s="159"/>
      <c r="AH5988" s="153"/>
      <c r="AI5988" s="161"/>
      <c r="AJ5988" s="153"/>
      <c r="AK5988" s="153"/>
      <c r="AL5988" s="207"/>
      <c r="AM5988" s="207"/>
      <c r="AN5988" s="207"/>
      <c r="AO5988" s="207"/>
      <c r="AP5988" s="147" t="s">
        <v>54</v>
      </c>
      <c r="AQ5988" s="147"/>
      <c r="AR5988" s="147"/>
      <c r="AS5988" s="209" t="s">
        <v>68</v>
      </c>
      <c r="AT5988" s="223" t="str">
        <f>MONTH(B5988)&amp;"/"&amp;YEAR(B5988)</f>
        <v>3/2026</v>
      </c>
      <c r="AU5988" s="223">
        <f>WEEKNUM(B5988)-WEEKNUM(EOMONTH(B5988,-1)+1)+1</f>
        <v>5</v>
      </c>
      <c r="AV5988" s="209" t="str">
        <f>MONTH(R5988)&amp;"/"&amp;YEAR(R5988)</f>
        <v>1/1900</v>
      </c>
      <c r="AW5988" s="209" t="e">
        <f>WEEKNUM(R5988)-WEEKNUM(EOMONTH(R5988,-1)+1)+1</f>
        <v>#NUM!</v>
      </c>
      <c r="AX5988" s="209">
        <f>IF(BB5988="S",IF(Q5988="1. Aceitou o programa",R5988-B5988,0),0)</f>
        <v>0</v>
      </c>
      <c r="AY5988" s="209">
        <f>IF(BB5988="S",IF(AND(S5988&lt;&gt;"",R5988&lt;&gt;""),S5988-R5988,0),0)</f>
        <v>0</v>
      </c>
      <c r="AZ5988" s="209">
        <f>IF(BB5988="S",IF(Q5988="1. Aceitou o programa",IF(OR(X5988="Não se Aplica",X5988=""),IF(OR(W5988="Não se Aplica",W5988=""),0,W5988-V5988),AVERAGE(X5988-W5988,W5988-V5988)),0),0)</f>
        <v>0</v>
      </c>
      <c r="BA5988" s="209">
        <f>IF(BB5988="S",IF(AND(Q5988="1. Aceitou o programa",AH5988="Realizada"),IFERROR(IF(AG5988="",0,AG5988-R5988),0),0),0)</f>
        <v>0</v>
      </c>
      <c r="BB5988" s="209" t="str">
        <f>_xlfn.XLOOKUP(U5988,'Lista Suspensa'!$AA$20:$AA$23,'Lista Suspensa'!$AB$20:$AB$23,"N/A")</f>
        <v>S</v>
      </c>
    </row>
    <row r="5989" spans="1:54" ht="12" customHeight="1">
      <c r="A5989" s="151" t="s">
        <v>54</v>
      </c>
      <c r="B5989" s="152">
        <v>46112</v>
      </c>
      <c r="C5989" s="153" t="s">
        <v>55</v>
      </c>
      <c r="D5989" s="153" t="s">
        <v>56</v>
      </c>
      <c r="E5989" s="244">
        <v>94873089</v>
      </c>
      <c r="F5989" s="144" t="s">
        <v>10278</v>
      </c>
      <c r="G5989" s="230"/>
      <c r="H5989" s="154">
        <v>30249</v>
      </c>
      <c r="I5989" s="153">
        <v>43</v>
      </c>
      <c r="J5989" s="148" t="s">
        <v>58</v>
      </c>
      <c r="K5989" s="153" t="s">
        <v>59</v>
      </c>
      <c r="L5989" s="153"/>
      <c r="M5989" s="153"/>
      <c r="N5989" s="153"/>
      <c r="O5989" s="155">
        <v>11986283289</v>
      </c>
      <c r="P5989" s="156" t="s">
        <v>60</v>
      </c>
      <c r="Q5989" s="157" t="s">
        <v>8211</v>
      </c>
      <c r="R5989" s="158"/>
      <c r="S5989" s="159"/>
      <c r="T5989" s="159" t="s">
        <v>6983</v>
      </c>
      <c r="U5989" s="159" t="s">
        <v>8212</v>
      </c>
      <c r="V5989" s="154">
        <v>46148</v>
      </c>
      <c r="W5989" s="154">
        <v>46155</v>
      </c>
      <c r="X5989" s="154"/>
      <c r="Y5989" s="160"/>
      <c r="Z5989" s="160"/>
      <c r="AA5989" s="153"/>
      <c r="AB5989" s="153"/>
      <c r="AC5989" s="182" t="e">
        <f t="shared" si="188"/>
        <v>#DIV/0!</v>
      </c>
      <c r="AD5989" s="153" t="e">
        <f t="shared" si="189"/>
        <v>#DIV/0!</v>
      </c>
      <c r="AE5989" s="207"/>
      <c r="AF5989" s="153"/>
      <c r="AG5989" s="159"/>
      <c r="AH5989" s="153"/>
      <c r="AI5989" s="161"/>
      <c r="AJ5989" s="153"/>
      <c r="AK5989" s="153"/>
      <c r="AL5989" s="207"/>
      <c r="AM5989" s="207"/>
      <c r="AN5989" s="207"/>
      <c r="AO5989" s="207"/>
      <c r="AP5989" s="147" t="s">
        <v>54</v>
      </c>
      <c r="AQ5989" s="147"/>
      <c r="AR5989" s="147"/>
      <c r="AS5989" s="209" t="s">
        <v>68</v>
      </c>
      <c r="AT5989" s="223" t="str">
        <f>MONTH(B5989)&amp;"/"&amp;YEAR(B5989)</f>
        <v>3/2026</v>
      </c>
      <c r="AU5989" s="223">
        <f>WEEKNUM(B5989)-WEEKNUM(EOMONTH(B5989,-1)+1)+1</f>
        <v>5</v>
      </c>
      <c r="AV5989" s="209" t="str">
        <f>MONTH(R5989)&amp;"/"&amp;YEAR(R5989)</f>
        <v>1/1900</v>
      </c>
      <c r="AW5989" s="209" t="e">
        <f>WEEKNUM(R5989)-WEEKNUM(EOMONTH(R5989,-1)+1)+1</f>
        <v>#NUM!</v>
      </c>
      <c r="AX5989" s="209">
        <f>IF(BB5989="S",IF(Q5989="1. Aceitou o programa",R5989-B5989,0),0)</f>
        <v>0</v>
      </c>
      <c r="AY5989" s="209">
        <f>IF(BB5989="S",IF(AND(S5989&lt;&gt;"",R5989&lt;&gt;""),S5989-R5989,0),0)</f>
        <v>0</v>
      </c>
      <c r="AZ5989" s="209">
        <f>IF(BB5989="S",IF(Q5989="1. Aceitou o programa",IF(OR(X5989="Não se Aplica",X5989=""),IF(OR(W5989="Não se Aplica",W5989=""),0,W5989-V5989),AVERAGE(X5989-W5989,W5989-V5989)),0),0)</f>
        <v>0</v>
      </c>
      <c r="BA5989" s="209">
        <f>IF(BB5989="S",IF(AND(Q5989="1. Aceitou o programa",AH5989="Realizada"),IFERROR(IF(AG5989="",0,AG5989-R5989),0),0),0)</f>
        <v>0</v>
      </c>
      <c r="BB5989" s="209" t="str">
        <f>_xlfn.XLOOKUP(U5989,'Lista Suspensa'!$AA$20:$AA$23,'Lista Suspensa'!$AB$20:$AB$23,"N/A")</f>
        <v>S</v>
      </c>
    </row>
    <row r="5990" spans="1:54" ht="12" customHeight="1">
      <c r="A5990" s="151" t="s">
        <v>54</v>
      </c>
      <c r="B5990" s="152">
        <v>46112</v>
      </c>
      <c r="C5990" s="153" t="s">
        <v>55</v>
      </c>
      <c r="D5990" s="153" t="s">
        <v>56</v>
      </c>
      <c r="E5990" s="244">
        <v>95297761</v>
      </c>
      <c r="F5990" s="144" t="s">
        <v>10279</v>
      </c>
      <c r="G5990" s="230"/>
      <c r="H5990" s="154">
        <v>30416</v>
      </c>
      <c r="I5990" s="153">
        <v>43</v>
      </c>
      <c r="J5990" s="148" t="s">
        <v>70</v>
      </c>
      <c r="K5990" s="153" t="s">
        <v>59</v>
      </c>
      <c r="L5990" s="153"/>
      <c r="M5990" s="153"/>
      <c r="N5990" s="153"/>
      <c r="O5990" s="155">
        <v>11957591831</v>
      </c>
      <c r="P5990" s="156" t="s">
        <v>60</v>
      </c>
      <c r="Q5990" s="157" t="s">
        <v>8211</v>
      </c>
      <c r="R5990" s="158"/>
      <c r="S5990" s="159"/>
      <c r="T5990" s="159" t="s">
        <v>6983</v>
      </c>
      <c r="U5990" s="159" t="s">
        <v>8212</v>
      </c>
      <c r="V5990" s="154">
        <v>46148</v>
      </c>
      <c r="W5990" s="154">
        <v>46155</v>
      </c>
      <c r="X5990" s="154"/>
      <c r="Y5990" s="160"/>
      <c r="Z5990" s="160"/>
      <c r="AA5990" s="153"/>
      <c r="AB5990" s="153"/>
      <c r="AC5990" s="182" t="e">
        <f t="shared" si="188"/>
        <v>#DIV/0!</v>
      </c>
      <c r="AD5990" s="153" t="e">
        <f t="shared" si="189"/>
        <v>#DIV/0!</v>
      </c>
      <c r="AE5990" s="207"/>
      <c r="AF5990" s="153"/>
      <c r="AG5990" s="159"/>
      <c r="AH5990" s="153"/>
      <c r="AI5990" s="161"/>
      <c r="AJ5990" s="153"/>
      <c r="AK5990" s="153"/>
      <c r="AL5990" s="207"/>
      <c r="AM5990" s="207"/>
      <c r="AN5990" s="207"/>
      <c r="AO5990" s="207"/>
      <c r="AP5990" s="147" t="s">
        <v>54</v>
      </c>
      <c r="AQ5990" s="147"/>
      <c r="AR5990" s="147"/>
      <c r="AS5990" s="209" t="s">
        <v>68</v>
      </c>
      <c r="AT5990" s="223" t="str">
        <f>MONTH(B5990)&amp;"/"&amp;YEAR(B5990)</f>
        <v>3/2026</v>
      </c>
      <c r="AU5990" s="223">
        <f>WEEKNUM(B5990)-WEEKNUM(EOMONTH(B5990,-1)+1)+1</f>
        <v>5</v>
      </c>
      <c r="AV5990" s="209" t="str">
        <f>MONTH(R5990)&amp;"/"&amp;YEAR(R5990)</f>
        <v>1/1900</v>
      </c>
      <c r="AW5990" s="209" t="e">
        <f>WEEKNUM(R5990)-WEEKNUM(EOMONTH(R5990,-1)+1)+1</f>
        <v>#NUM!</v>
      </c>
      <c r="AX5990" s="209">
        <f>IF(BB5990="S",IF(Q5990="1. Aceitou o programa",R5990-B5990,0),0)</f>
        <v>0</v>
      </c>
      <c r="AY5990" s="209">
        <f>IF(BB5990="S",IF(AND(S5990&lt;&gt;"",R5990&lt;&gt;""),S5990-R5990,0),0)</f>
        <v>0</v>
      </c>
      <c r="AZ5990" s="209">
        <f>IF(BB5990="S",IF(Q5990="1. Aceitou o programa",IF(OR(X5990="Não se Aplica",X5990=""),IF(OR(W5990="Não se Aplica",W5990=""),0,W5990-V5990),AVERAGE(X5990-W5990,W5990-V5990)),0),0)</f>
        <v>0</v>
      </c>
      <c r="BA5990" s="209">
        <f>IF(BB5990="S",IF(AND(Q5990="1. Aceitou o programa",AH5990="Realizada"),IFERROR(IF(AG5990="",0,AG5990-R5990),0),0),0)</f>
        <v>0</v>
      </c>
      <c r="BB5990" s="209" t="str">
        <f>_xlfn.XLOOKUP(U5990,'Lista Suspensa'!$AA$20:$AA$23,'Lista Suspensa'!$AB$20:$AB$23,"N/A")</f>
        <v>S</v>
      </c>
    </row>
    <row r="5991" spans="1:54" ht="12" customHeight="1">
      <c r="A5991" s="151" t="s">
        <v>54</v>
      </c>
      <c r="B5991" s="152">
        <v>46112</v>
      </c>
      <c r="C5991" s="153" t="s">
        <v>55</v>
      </c>
      <c r="D5991" s="153" t="s">
        <v>56</v>
      </c>
      <c r="E5991" s="244">
        <v>592785378</v>
      </c>
      <c r="F5991" s="144" t="s">
        <v>10280</v>
      </c>
      <c r="G5991" s="230"/>
      <c r="H5991" s="154">
        <v>30539</v>
      </c>
      <c r="I5991" s="153">
        <v>42</v>
      </c>
      <c r="J5991" s="148" t="s">
        <v>70</v>
      </c>
      <c r="K5991" s="153" t="s">
        <v>59</v>
      </c>
      <c r="L5991" s="153"/>
      <c r="M5991" s="153"/>
      <c r="N5991" s="153"/>
      <c r="O5991" s="155">
        <v>11930158830</v>
      </c>
      <c r="P5991" s="156" t="s">
        <v>60</v>
      </c>
      <c r="Q5991" s="157" t="s">
        <v>8211</v>
      </c>
      <c r="R5991" s="158"/>
      <c r="S5991" s="159"/>
      <c r="T5991" s="159" t="s">
        <v>6983</v>
      </c>
      <c r="U5991" s="159" t="s">
        <v>8212</v>
      </c>
      <c r="V5991" s="154">
        <v>46148</v>
      </c>
      <c r="W5991" s="154">
        <v>46155</v>
      </c>
      <c r="X5991" s="154"/>
      <c r="Y5991" s="160"/>
      <c r="Z5991" s="160"/>
      <c r="AA5991" s="153"/>
      <c r="AB5991" s="153"/>
      <c r="AC5991" s="182" t="e">
        <f t="shared" si="188"/>
        <v>#DIV/0!</v>
      </c>
      <c r="AD5991" s="153" t="e">
        <f t="shared" si="189"/>
        <v>#DIV/0!</v>
      </c>
      <c r="AE5991" s="207"/>
      <c r="AF5991" s="153"/>
      <c r="AG5991" s="159"/>
      <c r="AH5991" s="153"/>
      <c r="AI5991" s="161"/>
      <c r="AJ5991" s="153"/>
      <c r="AK5991" s="153"/>
      <c r="AL5991" s="207"/>
      <c r="AM5991" s="207"/>
      <c r="AN5991" s="207"/>
      <c r="AO5991" s="207"/>
      <c r="AP5991" s="147" t="s">
        <v>54</v>
      </c>
      <c r="AQ5991" s="147"/>
      <c r="AR5991" s="147"/>
      <c r="AS5991" s="209" t="s">
        <v>68</v>
      </c>
      <c r="AT5991" s="223" t="str">
        <f>MONTH(B5991)&amp;"/"&amp;YEAR(B5991)</f>
        <v>3/2026</v>
      </c>
      <c r="AU5991" s="223">
        <f>WEEKNUM(B5991)-WEEKNUM(EOMONTH(B5991,-1)+1)+1</f>
        <v>5</v>
      </c>
      <c r="AV5991" s="209" t="str">
        <f>MONTH(R5991)&amp;"/"&amp;YEAR(R5991)</f>
        <v>1/1900</v>
      </c>
      <c r="AW5991" s="209" t="e">
        <f>WEEKNUM(R5991)-WEEKNUM(EOMONTH(R5991,-1)+1)+1</f>
        <v>#NUM!</v>
      </c>
      <c r="AX5991" s="209">
        <f>IF(BB5991="S",IF(Q5991="1. Aceitou o programa",R5991-B5991,0),0)</f>
        <v>0</v>
      </c>
      <c r="AY5991" s="209">
        <f>IF(BB5991="S",IF(AND(S5991&lt;&gt;"",R5991&lt;&gt;""),S5991-R5991,0),0)</f>
        <v>0</v>
      </c>
      <c r="AZ5991" s="209">
        <f>IF(BB5991="S",IF(Q5991="1. Aceitou o programa",IF(OR(X5991="Não se Aplica",X5991=""),IF(OR(W5991="Não se Aplica",W5991=""),0,W5991-V5991),AVERAGE(X5991-W5991,W5991-V5991)),0),0)</f>
        <v>0</v>
      </c>
      <c r="BA5991" s="209">
        <f>IF(BB5991="S",IF(AND(Q5991="1. Aceitou o programa",AH5991="Realizada"),IFERROR(IF(AG5991="",0,AG5991-R5991),0),0),0)</f>
        <v>0</v>
      </c>
      <c r="BB5991" s="209" t="str">
        <f>_xlfn.XLOOKUP(U5991,'Lista Suspensa'!$AA$20:$AA$23,'Lista Suspensa'!$AB$20:$AB$23,"N/A")</f>
        <v>S</v>
      </c>
    </row>
    <row r="5992" spans="1:54" ht="12" customHeight="1">
      <c r="A5992" s="151" t="s">
        <v>54</v>
      </c>
      <c r="B5992" s="152">
        <v>46112</v>
      </c>
      <c r="C5992" s="153" t="s">
        <v>55</v>
      </c>
      <c r="D5992" s="153" t="s">
        <v>56</v>
      </c>
      <c r="E5992" s="244">
        <v>89900894</v>
      </c>
      <c r="F5992" s="144" t="s">
        <v>10281</v>
      </c>
      <c r="G5992" s="230"/>
      <c r="H5992" s="154">
        <v>30569</v>
      </c>
      <c r="I5992" s="153">
        <v>42</v>
      </c>
      <c r="J5992" s="148" t="s">
        <v>70</v>
      </c>
      <c r="K5992" s="153" t="s">
        <v>59</v>
      </c>
      <c r="L5992" s="153"/>
      <c r="M5992" s="153"/>
      <c r="N5992" s="153"/>
      <c r="O5992" s="155">
        <v>11977282679</v>
      </c>
      <c r="P5992" s="156" t="s">
        <v>60</v>
      </c>
      <c r="Q5992" s="157" t="s">
        <v>8211</v>
      </c>
      <c r="R5992" s="158"/>
      <c r="S5992" s="159"/>
      <c r="T5992" s="159" t="s">
        <v>6983</v>
      </c>
      <c r="U5992" s="159" t="s">
        <v>8212</v>
      </c>
      <c r="V5992" s="154">
        <v>46148</v>
      </c>
      <c r="W5992" s="154">
        <v>46155</v>
      </c>
      <c r="X5992" s="154"/>
      <c r="Y5992" s="160"/>
      <c r="Z5992" s="160"/>
      <c r="AA5992" s="153"/>
      <c r="AB5992" s="153"/>
      <c r="AC5992" s="182" t="e">
        <f t="shared" si="188"/>
        <v>#DIV/0!</v>
      </c>
      <c r="AD5992" s="153" t="e">
        <f t="shared" si="189"/>
        <v>#DIV/0!</v>
      </c>
      <c r="AE5992" s="207"/>
      <c r="AF5992" s="153"/>
      <c r="AG5992" s="159"/>
      <c r="AH5992" s="153"/>
      <c r="AI5992" s="161"/>
      <c r="AJ5992" s="153"/>
      <c r="AK5992" s="153"/>
      <c r="AL5992" s="207"/>
      <c r="AM5992" s="207"/>
      <c r="AN5992" s="207"/>
      <c r="AO5992" s="207"/>
      <c r="AP5992" s="147" t="s">
        <v>54</v>
      </c>
      <c r="AQ5992" s="147"/>
      <c r="AR5992" s="147"/>
      <c r="AS5992" s="209" t="s">
        <v>68</v>
      </c>
      <c r="AT5992" s="223" t="str">
        <f>MONTH(B5992)&amp;"/"&amp;YEAR(B5992)</f>
        <v>3/2026</v>
      </c>
      <c r="AU5992" s="223">
        <f>WEEKNUM(B5992)-WEEKNUM(EOMONTH(B5992,-1)+1)+1</f>
        <v>5</v>
      </c>
      <c r="AV5992" s="209" t="str">
        <f>MONTH(R5992)&amp;"/"&amp;YEAR(R5992)</f>
        <v>1/1900</v>
      </c>
      <c r="AW5992" s="209" t="e">
        <f>WEEKNUM(R5992)-WEEKNUM(EOMONTH(R5992,-1)+1)+1</f>
        <v>#NUM!</v>
      </c>
      <c r="AX5992" s="209">
        <f>IF(BB5992="S",IF(Q5992="1. Aceitou o programa",R5992-B5992,0),0)</f>
        <v>0</v>
      </c>
      <c r="AY5992" s="209">
        <f>IF(BB5992="S",IF(AND(S5992&lt;&gt;"",R5992&lt;&gt;""),S5992-R5992,0),0)</f>
        <v>0</v>
      </c>
      <c r="AZ5992" s="209">
        <f>IF(BB5992="S",IF(Q5992="1. Aceitou o programa",IF(OR(X5992="Não se Aplica",X5992=""),IF(OR(W5992="Não se Aplica",W5992=""),0,W5992-V5992),AVERAGE(X5992-W5992,W5992-V5992)),0),0)</f>
        <v>0</v>
      </c>
      <c r="BA5992" s="209">
        <f>IF(BB5992="S",IF(AND(Q5992="1. Aceitou o programa",AH5992="Realizada"),IFERROR(IF(AG5992="",0,AG5992-R5992),0),0),0)</f>
        <v>0</v>
      </c>
      <c r="BB5992" s="209" t="str">
        <f>_xlfn.XLOOKUP(U5992,'Lista Suspensa'!$AA$20:$AA$23,'Lista Suspensa'!$AB$20:$AB$23,"N/A")</f>
        <v>S</v>
      </c>
    </row>
    <row r="5993" spans="1:54" ht="12" customHeight="1">
      <c r="A5993" s="151" t="s">
        <v>54</v>
      </c>
      <c r="B5993" s="152">
        <v>46112</v>
      </c>
      <c r="C5993" s="153" t="s">
        <v>55</v>
      </c>
      <c r="D5993" s="153" t="s">
        <v>56</v>
      </c>
      <c r="E5993" s="244">
        <v>94533525</v>
      </c>
      <c r="F5993" s="144" t="s">
        <v>10282</v>
      </c>
      <c r="G5993" s="230"/>
      <c r="H5993" s="154">
        <v>30580</v>
      </c>
      <c r="I5993" s="153">
        <v>42</v>
      </c>
      <c r="J5993" s="148" t="s">
        <v>70</v>
      </c>
      <c r="K5993" s="153" t="s">
        <v>59</v>
      </c>
      <c r="L5993" s="153"/>
      <c r="M5993" s="153"/>
      <c r="N5993" s="153"/>
      <c r="O5993" s="155" t="s">
        <v>10283</v>
      </c>
      <c r="P5993" s="156" t="s">
        <v>60</v>
      </c>
      <c r="Q5993" s="157" t="s">
        <v>8211</v>
      </c>
      <c r="R5993" s="158"/>
      <c r="S5993" s="159"/>
      <c r="T5993" s="159" t="s">
        <v>6983</v>
      </c>
      <c r="U5993" s="159" t="s">
        <v>8212</v>
      </c>
      <c r="V5993" s="154">
        <v>46148</v>
      </c>
      <c r="W5993" s="154">
        <v>46155</v>
      </c>
      <c r="X5993" s="154"/>
      <c r="Y5993" s="160"/>
      <c r="Z5993" s="160"/>
      <c r="AA5993" s="153"/>
      <c r="AB5993" s="153"/>
      <c r="AC5993" s="182" t="e">
        <f t="shared" si="188"/>
        <v>#DIV/0!</v>
      </c>
      <c r="AD5993" s="153" t="e">
        <f t="shared" si="189"/>
        <v>#DIV/0!</v>
      </c>
      <c r="AE5993" s="207"/>
      <c r="AF5993" s="153"/>
      <c r="AG5993" s="159"/>
      <c r="AH5993" s="153"/>
      <c r="AI5993" s="161"/>
      <c r="AJ5993" s="153"/>
      <c r="AK5993" s="153"/>
      <c r="AL5993" s="207"/>
      <c r="AM5993" s="207"/>
      <c r="AN5993" s="207"/>
      <c r="AO5993" s="207"/>
      <c r="AP5993" s="147" t="s">
        <v>54</v>
      </c>
      <c r="AQ5993" s="147"/>
      <c r="AR5993" s="147"/>
      <c r="AS5993" s="209" t="s">
        <v>68</v>
      </c>
      <c r="AT5993" s="223" t="str">
        <f>MONTH(B5993)&amp;"/"&amp;YEAR(B5993)</f>
        <v>3/2026</v>
      </c>
      <c r="AU5993" s="223">
        <f>WEEKNUM(B5993)-WEEKNUM(EOMONTH(B5993,-1)+1)+1</f>
        <v>5</v>
      </c>
      <c r="AV5993" s="209" t="str">
        <f>MONTH(R5993)&amp;"/"&amp;YEAR(R5993)</f>
        <v>1/1900</v>
      </c>
      <c r="AW5993" s="209" t="e">
        <f>WEEKNUM(R5993)-WEEKNUM(EOMONTH(R5993,-1)+1)+1</f>
        <v>#NUM!</v>
      </c>
      <c r="AX5993" s="209">
        <f>IF(BB5993="S",IF(Q5993="1. Aceitou o programa",R5993-B5993,0),0)</f>
        <v>0</v>
      </c>
      <c r="AY5993" s="209">
        <f>IF(BB5993="S",IF(AND(S5993&lt;&gt;"",R5993&lt;&gt;""),S5993-R5993,0),0)</f>
        <v>0</v>
      </c>
      <c r="AZ5993" s="209">
        <f>IF(BB5993="S",IF(Q5993="1. Aceitou o programa",IF(OR(X5993="Não se Aplica",X5993=""),IF(OR(W5993="Não se Aplica",W5993=""),0,W5993-V5993),AVERAGE(X5993-W5993,W5993-V5993)),0),0)</f>
        <v>0</v>
      </c>
      <c r="BA5993" s="209">
        <f>IF(BB5993="S",IF(AND(Q5993="1. Aceitou o programa",AH5993="Realizada"),IFERROR(IF(AG5993="",0,AG5993-R5993),0),0),0)</f>
        <v>0</v>
      </c>
      <c r="BB5993" s="209" t="str">
        <f>_xlfn.XLOOKUP(U5993,'Lista Suspensa'!$AA$20:$AA$23,'Lista Suspensa'!$AB$20:$AB$23,"N/A")</f>
        <v>S</v>
      </c>
    </row>
    <row r="5994" spans="1:54" ht="12" customHeight="1">
      <c r="A5994" s="151" t="s">
        <v>54</v>
      </c>
      <c r="B5994" s="152">
        <v>46112</v>
      </c>
      <c r="C5994" s="153" t="s">
        <v>55</v>
      </c>
      <c r="D5994" s="153" t="s">
        <v>56</v>
      </c>
      <c r="E5994" s="244">
        <v>93593352</v>
      </c>
      <c r="F5994" s="144" t="s">
        <v>10284</v>
      </c>
      <c r="G5994" s="230"/>
      <c r="H5994" s="154">
        <v>30584</v>
      </c>
      <c r="I5994" s="153">
        <v>42</v>
      </c>
      <c r="J5994" s="148" t="s">
        <v>58</v>
      </c>
      <c r="K5994" s="153" t="s">
        <v>59</v>
      </c>
      <c r="L5994" s="153"/>
      <c r="M5994" s="153"/>
      <c r="N5994" s="153"/>
      <c r="O5994" s="155">
        <v>11942315315</v>
      </c>
      <c r="P5994" s="156" t="s">
        <v>60</v>
      </c>
      <c r="Q5994" s="157" t="s">
        <v>8211</v>
      </c>
      <c r="R5994" s="158"/>
      <c r="S5994" s="159"/>
      <c r="T5994" s="159" t="s">
        <v>6983</v>
      </c>
      <c r="U5994" s="159" t="s">
        <v>8212</v>
      </c>
      <c r="V5994" s="154">
        <v>46148</v>
      </c>
      <c r="W5994" s="154">
        <v>46155</v>
      </c>
      <c r="X5994" s="154"/>
      <c r="Y5994" s="160"/>
      <c r="Z5994" s="160"/>
      <c r="AA5994" s="153"/>
      <c r="AB5994" s="153"/>
      <c r="AC5994" s="182" t="e">
        <f t="shared" si="188"/>
        <v>#DIV/0!</v>
      </c>
      <c r="AD5994" s="153" t="e">
        <f t="shared" si="189"/>
        <v>#DIV/0!</v>
      </c>
      <c r="AE5994" s="207"/>
      <c r="AF5994" s="153"/>
      <c r="AG5994" s="159"/>
      <c r="AH5994" s="153"/>
      <c r="AI5994" s="161"/>
      <c r="AJ5994" s="153"/>
      <c r="AK5994" s="153"/>
      <c r="AL5994" s="207"/>
      <c r="AM5994" s="207"/>
      <c r="AN5994" s="207"/>
      <c r="AO5994" s="207"/>
      <c r="AP5994" s="147" t="s">
        <v>54</v>
      </c>
      <c r="AQ5994" s="147"/>
      <c r="AR5994" s="147"/>
      <c r="AS5994" s="209" t="s">
        <v>68</v>
      </c>
      <c r="AT5994" s="223" t="str">
        <f>MONTH(B5994)&amp;"/"&amp;YEAR(B5994)</f>
        <v>3/2026</v>
      </c>
      <c r="AU5994" s="223">
        <f>WEEKNUM(B5994)-WEEKNUM(EOMONTH(B5994,-1)+1)+1</f>
        <v>5</v>
      </c>
      <c r="AV5994" s="209" t="str">
        <f>MONTH(R5994)&amp;"/"&amp;YEAR(R5994)</f>
        <v>1/1900</v>
      </c>
      <c r="AW5994" s="209" t="e">
        <f>WEEKNUM(R5994)-WEEKNUM(EOMONTH(R5994,-1)+1)+1</f>
        <v>#NUM!</v>
      </c>
      <c r="AX5994" s="209">
        <f>IF(BB5994="S",IF(Q5994="1. Aceitou o programa",R5994-B5994,0),0)</f>
        <v>0</v>
      </c>
      <c r="AY5994" s="209">
        <f>IF(BB5994="S",IF(AND(S5994&lt;&gt;"",R5994&lt;&gt;""),S5994-R5994,0),0)</f>
        <v>0</v>
      </c>
      <c r="AZ5994" s="209">
        <f>IF(BB5994="S",IF(Q5994="1. Aceitou o programa",IF(OR(X5994="Não se Aplica",X5994=""),IF(OR(W5994="Não se Aplica",W5994=""),0,W5994-V5994),AVERAGE(X5994-W5994,W5994-V5994)),0),0)</f>
        <v>0</v>
      </c>
      <c r="BA5994" s="209">
        <f>IF(BB5994="S",IF(AND(Q5994="1. Aceitou o programa",AH5994="Realizada"),IFERROR(IF(AG5994="",0,AG5994-R5994),0),0),0)</f>
        <v>0</v>
      </c>
      <c r="BB5994" s="209" t="str">
        <f>_xlfn.XLOOKUP(U5994,'Lista Suspensa'!$AA$20:$AA$23,'Lista Suspensa'!$AB$20:$AB$23,"N/A")</f>
        <v>S</v>
      </c>
    </row>
    <row r="5995" spans="1:54" ht="12" customHeight="1">
      <c r="A5995" s="151" t="s">
        <v>54</v>
      </c>
      <c r="B5995" s="152">
        <v>46112</v>
      </c>
      <c r="C5995" s="153" t="s">
        <v>55</v>
      </c>
      <c r="D5995" s="153" t="s">
        <v>56</v>
      </c>
      <c r="E5995" s="244">
        <v>93782412</v>
      </c>
      <c r="F5995" s="144" t="s">
        <v>10285</v>
      </c>
      <c r="G5995" s="230"/>
      <c r="H5995" s="154">
        <v>30608</v>
      </c>
      <c r="I5995" s="153">
        <v>42</v>
      </c>
      <c r="J5995" s="148" t="s">
        <v>70</v>
      </c>
      <c r="K5995" s="153" t="s">
        <v>59</v>
      </c>
      <c r="L5995" s="153"/>
      <c r="M5995" s="153"/>
      <c r="N5995" s="153"/>
      <c r="O5995" s="155">
        <v>11969330151</v>
      </c>
      <c r="P5995" s="156" t="s">
        <v>60</v>
      </c>
      <c r="Q5995" s="157" t="s">
        <v>8211</v>
      </c>
      <c r="R5995" s="158"/>
      <c r="S5995" s="159"/>
      <c r="T5995" s="159" t="s">
        <v>6983</v>
      </c>
      <c r="U5995" s="159" t="s">
        <v>8212</v>
      </c>
      <c r="V5995" s="154">
        <v>46148</v>
      </c>
      <c r="W5995" s="154">
        <v>46155</v>
      </c>
      <c r="X5995" s="154"/>
      <c r="Y5995" s="160"/>
      <c r="Z5995" s="160"/>
      <c r="AA5995" s="153"/>
      <c r="AB5995" s="153"/>
      <c r="AC5995" s="182" t="e">
        <f t="shared" si="188"/>
        <v>#DIV/0!</v>
      </c>
      <c r="AD5995" s="153" t="e">
        <f t="shared" si="189"/>
        <v>#DIV/0!</v>
      </c>
      <c r="AE5995" s="207"/>
      <c r="AF5995" s="153"/>
      <c r="AG5995" s="159"/>
      <c r="AH5995" s="153"/>
      <c r="AI5995" s="161"/>
      <c r="AJ5995" s="153"/>
      <c r="AK5995" s="153"/>
      <c r="AL5995" s="207"/>
      <c r="AM5995" s="207"/>
      <c r="AN5995" s="207"/>
      <c r="AO5995" s="207"/>
      <c r="AP5995" s="147" t="s">
        <v>54</v>
      </c>
      <c r="AQ5995" s="147"/>
      <c r="AR5995" s="147"/>
      <c r="AS5995" s="209" t="s">
        <v>68</v>
      </c>
      <c r="AT5995" s="223" t="str">
        <f>MONTH(B5995)&amp;"/"&amp;YEAR(B5995)</f>
        <v>3/2026</v>
      </c>
      <c r="AU5995" s="223">
        <f>WEEKNUM(B5995)-WEEKNUM(EOMONTH(B5995,-1)+1)+1</f>
        <v>5</v>
      </c>
      <c r="AV5995" s="209" t="str">
        <f>MONTH(R5995)&amp;"/"&amp;YEAR(R5995)</f>
        <v>1/1900</v>
      </c>
      <c r="AW5995" s="209" t="e">
        <f>WEEKNUM(R5995)-WEEKNUM(EOMONTH(R5995,-1)+1)+1</f>
        <v>#NUM!</v>
      </c>
      <c r="AX5995" s="209">
        <f>IF(BB5995="S",IF(Q5995="1. Aceitou o programa",R5995-B5995,0),0)</f>
        <v>0</v>
      </c>
      <c r="AY5995" s="209">
        <f>IF(BB5995="S",IF(AND(S5995&lt;&gt;"",R5995&lt;&gt;""),S5995-R5995,0),0)</f>
        <v>0</v>
      </c>
      <c r="AZ5995" s="209">
        <f>IF(BB5995="S",IF(Q5995="1. Aceitou o programa",IF(OR(X5995="Não se Aplica",X5995=""),IF(OR(W5995="Não se Aplica",W5995=""),0,W5995-V5995),AVERAGE(X5995-W5995,W5995-V5995)),0),0)</f>
        <v>0</v>
      </c>
      <c r="BA5995" s="209">
        <f>IF(BB5995="S",IF(AND(Q5995="1. Aceitou o programa",AH5995="Realizada"),IFERROR(IF(AG5995="",0,AG5995-R5995),0),0),0)</f>
        <v>0</v>
      </c>
      <c r="BB5995" s="209" t="str">
        <f>_xlfn.XLOOKUP(U5995,'Lista Suspensa'!$AA$20:$AA$23,'Lista Suspensa'!$AB$20:$AB$23,"N/A")</f>
        <v>S</v>
      </c>
    </row>
    <row r="5996" spans="1:54" ht="12" customHeight="1">
      <c r="A5996" s="151" t="s">
        <v>54</v>
      </c>
      <c r="B5996" s="152">
        <v>46112</v>
      </c>
      <c r="C5996" s="153" t="s">
        <v>55</v>
      </c>
      <c r="D5996" s="153" t="s">
        <v>56</v>
      </c>
      <c r="E5996" s="244">
        <v>450485960</v>
      </c>
      <c r="F5996" s="144" t="s">
        <v>10286</v>
      </c>
      <c r="G5996" s="230"/>
      <c r="H5996" s="154">
        <v>30651</v>
      </c>
      <c r="I5996" s="153">
        <v>42</v>
      </c>
      <c r="J5996" s="148" t="s">
        <v>70</v>
      </c>
      <c r="K5996" s="153" t="s">
        <v>59</v>
      </c>
      <c r="L5996" s="153"/>
      <c r="M5996" s="153"/>
      <c r="N5996" s="153"/>
      <c r="O5996" s="155">
        <v>1179781553</v>
      </c>
      <c r="P5996" s="156" t="s">
        <v>60</v>
      </c>
      <c r="Q5996" s="157" t="s">
        <v>8211</v>
      </c>
      <c r="R5996" s="158"/>
      <c r="S5996" s="159"/>
      <c r="T5996" s="159" t="s">
        <v>6983</v>
      </c>
      <c r="U5996" s="159" t="s">
        <v>8212</v>
      </c>
      <c r="V5996" s="154">
        <v>46148</v>
      </c>
      <c r="W5996" s="154">
        <v>46155</v>
      </c>
      <c r="X5996" s="154"/>
      <c r="Y5996" s="160"/>
      <c r="Z5996" s="160"/>
      <c r="AA5996" s="153"/>
      <c r="AB5996" s="153"/>
      <c r="AC5996" s="182" t="e">
        <f t="shared" si="188"/>
        <v>#DIV/0!</v>
      </c>
      <c r="AD5996" s="153" t="e">
        <f t="shared" si="189"/>
        <v>#DIV/0!</v>
      </c>
      <c r="AE5996" s="207"/>
      <c r="AF5996" s="153"/>
      <c r="AG5996" s="159"/>
      <c r="AH5996" s="153"/>
      <c r="AI5996" s="161"/>
      <c r="AJ5996" s="153"/>
      <c r="AK5996" s="153"/>
      <c r="AL5996" s="207"/>
      <c r="AM5996" s="207"/>
      <c r="AN5996" s="207"/>
      <c r="AO5996" s="207"/>
      <c r="AP5996" s="147" t="s">
        <v>54</v>
      </c>
      <c r="AQ5996" s="147"/>
      <c r="AR5996" s="147"/>
      <c r="AS5996" s="209" t="s">
        <v>68</v>
      </c>
      <c r="AT5996" s="223" t="str">
        <f>MONTH(B5996)&amp;"/"&amp;YEAR(B5996)</f>
        <v>3/2026</v>
      </c>
      <c r="AU5996" s="223">
        <f>WEEKNUM(B5996)-WEEKNUM(EOMONTH(B5996,-1)+1)+1</f>
        <v>5</v>
      </c>
      <c r="AV5996" s="209" t="str">
        <f>MONTH(R5996)&amp;"/"&amp;YEAR(R5996)</f>
        <v>1/1900</v>
      </c>
      <c r="AW5996" s="209" t="e">
        <f>WEEKNUM(R5996)-WEEKNUM(EOMONTH(R5996,-1)+1)+1</f>
        <v>#NUM!</v>
      </c>
      <c r="AX5996" s="209">
        <f>IF(BB5996="S",IF(Q5996="1. Aceitou o programa",R5996-B5996,0),0)</f>
        <v>0</v>
      </c>
      <c r="AY5996" s="209">
        <f>IF(BB5996="S",IF(AND(S5996&lt;&gt;"",R5996&lt;&gt;""),S5996-R5996,0),0)</f>
        <v>0</v>
      </c>
      <c r="AZ5996" s="209">
        <f>IF(BB5996="S",IF(Q5996="1. Aceitou o programa",IF(OR(X5996="Não se Aplica",X5996=""),IF(OR(W5996="Não se Aplica",W5996=""),0,W5996-V5996),AVERAGE(X5996-W5996,W5996-V5996)),0),0)</f>
        <v>0</v>
      </c>
      <c r="BA5996" s="209">
        <f>IF(BB5996="S",IF(AND(Q5996="1. Aceitou o programa",AH5996="Realizada"),IFERROR(IF(AG5996="",0,AG5996-R5996),0),0),0)</f>
        <v>0</v>
      </c>
      <c r="BB5996" s="209" t="str">
        <f>_xlfn.XLOOKUP(U5996,'Lista Suspensa'!$AA$20:$AA$23,'Lista Suspensa'!$AB$20:$AB$23,"N/A")</f>
        <v>S</v>
      </c>
    </row>
    <row r="5997" spans="1:54" ht="12" customHeight="1">
      <c r="A5997" s="151" t="s">
        <v>54</v>
      </c>
      <c r="B5997" s="152">
        <v>46112</v>
      </c>
      <c r="C5997" s="153" t="s">
        <v>55</v>
      </c>
      <c r="D5997" s="153" t="s">
        <v>56</v>
      </c>
      <c r="E5997" s="244">
        <v>452360773</v>
      </c>
      <c r="F5997" s="144" t="s">
        <v>10287</v>
      </c>
      <c r="G5997" s="230"/>
      <c r="H5997" s="154">
        <v>30834</v>
      </c>
      <c r="I5997" s="153">
        <v>41</v>
      </c>
      <c r="J5997" s="148" t="s">
        <v>70</v>
      </c>
      <c r="K5997" s="153" t="s">
        <v>59</v>
      </c>
      <c r="L5997" s="153"/>
      <c r="M5997" s="153"/>
      <c r="N5997" s="153"/>
      <c r="O5997" s="155">
        <v>11947976572</v>
      </c>
      <c r="P5997" s="156" t="s">
        <v>60</v>
      </c>
      <c r="Q5997" s="157" t="s">
        <v>8211</v>
      </c>
      <c r="R5997" s="158"/>
      <c r="S5997" s="159"/>
      <c r="T5997" s="159" t="s">
        <v>6983</v>
      </c>
      <c r="U5997" s="159" t="s">
        <v>8212</v>
      </c>
      <c r="V5997" s="154">
        <v>46148</v>
      </c>
      <c r="W5997" s="154">
        <v>46155</v>
      </c>
      <c r="X5997" s="154"/>
      <c r="Y5997" s="160"/>
      <c r="Z5997" s="160"/>
      <c r="AA5997" s="153"/>
      <c r="AB5997" s="153"/>
      <c r="AC5997" s="182" t="e">
        <f t="shared" si="188"/>
        <v>#DIV/0!</v>
      </c>
      <c r="AD5997" s="153" t="e">
        <f t="shared" si="189"/>
        <v>#DIV/0!</v>
      </c>
      <c r="AE5997" s="207"/>
      <c r="AF5997" s="153"/>
      <c r="AG5997" s="159"/>
      <c r="AH5997" s="153"/>
      <c r="AI5997" s="161"/>
      <c r="AJ5997" s="153"/>
      <c r="AK5997" s="153"/>
      <c r="AL5997" s="207"/>
      <c r="AM5997" s="207"/>
      <c r="AN5997" s="207"/>
      <c r="AO5997" s="207"/>
      <c r="AP5997" s="147" t="s">
        <v>54</v>
      </c>
      <c r="AQ5997" s="147"/>
      <c r="AR5997" s="147"/>
      <c r="AS5997" s="209" t="s">
        <v>68</v>
      </c>
      <c r="AT5997" s="223" t="str">
        <f>MONTH(B5997)&amp;"/"&amp;YEAR(B5997)</f>
        <v>3/2026</v>
      </c>
      <c r="AU5997" s="223">
        <f>WEEKNUM(B5997)-WEEKNUM(EOMONTH(B5997,-1)+1)+1</f>
        <v>5</v>
      </c>
      <c r="AV5997" s="209" t="str">
        <f>MONTH(R5997)&amp;"/"&amp;YEAR(R5997)</f>
        <v>1/1900</v>
      </c>
      <c r="AW5997" s="209" t="e">
        <f>WEEKNUM(R5997)-WEEKNUM(EOMONTH(R5997,-1)+1)+1</f>
        <v>#NUM!</v>
      </c>
      <c r="AX5997" s="209">
        <f>IF(BB5997="S",IF(Q5997="1. Aceitou o programa",R5997-B5997,0),0)</f>
        <v>0</v>
      </c>
      <c r="AY5997" s="209">
        <f>IF(BB5997="S",IF(AND(S5997&lt;&gt;"",R5997&lt;&gt;""),S5997-R5997,0),0)</f>
        <v>0</v>
      </c>
      <c r="AZ5997" s="209">
        <f>IF(BB5997="S",IF(Q5997="1. Aceitou o programa",IF(OR(X5997="Não se Aplica",X5997=""),IF(OR(W5997="Não se Aplica",W5997=""),0,W5997-V5997),AVERAGE(X5997-W5997,W5997-V5997)),0),0)</f>
        <v>0</v>
      </c>
      <c r="BA5997" s="209">
        <f>IF(BB5997="S",IF(AND(Q5997="1. Aceitou o programa",AH5997="Realizada"),IFERROR(IF(AG5997="",0,AG5997-R5997),0),0),0)</f>
        <v>0</v>
      </c>
      <c r="BB5997" s="209" t="str">
        <f>_xlfn.XLOOKUP(U5997,'Lista Suspensa'!$AA$20:$AA$23,'Lista Suspensa'!$AB$20:$AB$23,"N/A")</f>
        <v>S</v>
      </c>
    </row>
    <row r="5998" spans="1:54" ht="12" customHeight="1">
      <c r="A5998" s="151" t="s">
        <v>54</v>
      </c>
      <c r="B5998" s="152">
        <v>46112</v>
      </c>
      <c r="C5998" s="153" t="s">
        <v>55</v>
      </c>
      <c r="D5998" s="153" t="s">
        <v>56</v>
      </c>
      <c r="E5998" s="244">
        <v>596587660</v>
      </c>
      <c r="F5998" s="144" t="s">
        <v>10288</v>
      </c>
      <c r="G5998" s="230"/>
      <c r="H5998" s="154">
        <v>30838</v>
      </c>
      <c r="I5998" s="153">
        <v>41</v>
      </c>
      <c r="J5998" s="148" t="s">
        <v>58</v>
      </c>
      <c r="K5998" s="153" t="s">
        <v>59</v>
      </c>
      <c r="L5998" s="153"/>
      <c r="M5998" s="153"/>
      <c r="N5998" s="153"/>
      <c r="O5998" s="155">
        <v>11982046422</v>
      </c>
      <c r="P5998" s="156" t="s">
        <v>60</v>
      </c>
      <c r="Q5998" s="157" t="s">
        <v>8211</v>
      </c>
      <c r="R5998" s="158"/>
      <c r="S5998" s="159"/>
      <c r="T5998" s="159" t="s">
        <v>6983</v>
      </c>
      <c r="U5998" s="159" t="s">
        <v>8212</v>
      </c>
      <c r="V5998" s="154">
        <v>46148</v>
      </c>
      <c r="W5998" s="154">
        <v>46155</v>
      </c>
      <c r="X5998" s="154"/>
      <c r="Y5998" s="160"/>
      <c r="Z5998" s="160"/>
      <c r="AA5998" s="153"/>
      <c r="AB5998" s="153"/>
      <c r="AC5998" s="182" t="e">
        <f t="shared" si="188"/>
        <v>#DIV/0!</v>
      </c>
      <c r="AD5998" s="153" t="e">
        <f t="shared" si="189"/>
        <v>#DIV/0!</v>
      </c>
      <c r="AE5998" s="207"/>
      <c r="AF5998" s="153"/>
      <c r="AG5998" s="159"/>
      <c r="AH5998" s="153"/>
      <c r="AI5998" s="161"/>
      <c r="AJ5998" s="153"/>
      <c r="AK5998" s="153"/>
      <c r="AL5998" s="207"/>
      <c r="AM5998" s="207"/>
      <c r="AN5998" s="207"/>
      <c r="AO5998" s="207"/>
      <c r="AP5998" s="147" t="s">
        <v>54</v>
      </c>
      <c r="AQ5998" s="147"/>
      <c r="AR5998" s="147"/>
      <c r="AS5998" s="209" t="s">
        <v>68</v>
      </c>
      <c r="AT5998" s="223" t="str">
        <f>MONTH(B5998)&amp;"/"&amp;YEAR(B5998)</f>
        <v>3/2026</v>
      </c>
      <c r="AU5998" s="223">
        <f>WEEKNUM(B5998)-WEEKNUM(EOMONTH(B5998,-1)+1)+1</f>
        <v>5</v>
      </c>
      <c r="AV5998" s="209" t="str">
        <f>MONTH(R5998)&amp;"/"&amp;YEAR(R5998)</f>
        <v>1/1900</v>
      </c>
      <c r="AW5998" s="209" t="e">
        <f>WEEKNUM(R5998)-WEEKNUM(EOMONTH(R5998,-1)+1)+1</f>
        <v>#NUM!</v>
      </c>
      <c r="AX5998" s="209">
        <f>IF(BB5998="S",IF(Q5998="1. Aceitou o programa",R5998-B5998,0),0)</f>
        <v>0</v>
      </c>
      <c r="AY5998" s="209">
        <f>IF(BB5998="S",IF(AND(S5998&lt;&gt;"",R5998&lt;&gt;""),S5998-R5998,0),0)</f>
        <v>0</v>
      </c>
      <c r="AZ5998" s="209">
        <f>IF(BB5998="S",IF(Q5998="1. Aceitou o programa",IF(OR(X5998="Não se Aplica",X5998=""),IF(OR(W5998="Não se Aplica",W5998=""),0,W5998-V5998),AVERAGE(X5998-W5998,W5998-V5998)),0),0)</f>
        <v>0</v>
      </c>
      <c r="BA5998" s="209">
        <f>IF(BB5998="S",IF(AND(Q5998="1. Aceitou o programa",AH5998="Realizada"),IFERROR(IF(AG5998="",0,AG5998-R5998),0),0),0)</f>
        <v>0</v>
      </c>
      <c r="BB5998" s="209" t="str">
        <f>_xlfn.XLOOKUP(U5998,'Lista Suspensa'!$AA$20:$AA$23,'Lista Suspensa'!$AB$20:$AB$23,"N/A")</f>
        <v>S</v>
      </c>
    </row>
    <row r="5999" spans="1:54" ht="12" customHeight="1">
      <c r="A5999" s="151" t="s">
        <v>54</v>
      </c>
      <c r="B5999" s="152">
        <v>46112</v>
      </c>
      <c r="C5999" s="153" t="s">
        <v>55</v>
      </c>
      <c r="D5999" s="153" t="s">
        <v>56</v>
      </c>
      <c r="E5999" s="244">
        <v>92896189</v>
      </c>
      <c r="F5999" s="144" t="s">
        <v>10289</v>
      </c>
      <c r="G5999" s="230"/>
      <c r="H5999" s="154">
        <v>30868</v>
      </c>
      <c r="I5999" s="153">
        <v>41</v>
      </c>
      <c r="J5999" s="148" t="s">
        <v>70</v>
      </c>
      <c r="K5999" s="153" t="s">
        <v>59</v>
      </c>
      <c r="L5999" s="153"/>
      <c r="M5999" s="153"/>
      <c r="N5999" s="153"/>
      <c r="O5999" s="155">
        <v>11962079733</v>
      </c>
      <c r="P5999" s="156" t="s">
        <v>60</v>
      </c>
      <c r="Q5999" s="157" t="s">
        <v>8211</v>
      </c>
      <c r="R5999" s="158"/>
      <c r="S5999" s="159"/>
      <c r="T5999" s="159" t="s">
        <v>6983</v>
      </c>
      <c r="U5999" s="159" t="s">
        <v>8212</v>
      </c>
      <c r="V5999" s="154">
        <v>46148</v>
      </c>
      <c r="W5999" s="154">
        <v>46155</v>
      </c>
      <c r="X5999" s="154"/>
      <c r="Y5999" s="160"/>
      <c r="Z5999" s="160"/>
      <c r="AA5999" s="153"/>
      <c r="AB5999" s="153"/>
      <c r="AC5999" s="182" t="e">
        <f t="shared" si="188"/>
        <v>#DIV/0!</v>
      </c>
      <c r="AD5999" s="153" t="e">
        <f t="shared" si="189"/>
        <v>#DIV/0!</v>
      </c>
      <c r="AE5999" s="207"/>
      <c r="AF5999" s="153"/>
      <c r="AG5999" s="159"/>
      <c r="AH5999" s="153"/>
      <c r="AI5999" s="161"/>
      <c r="AJ5999" s="153"/>
      <c r="AK5999" s="153"/>
      <c r="AL5999" s="207"/>
      <c r="AM5999" s="207"/>
      <c r="AN5999" s="207"/>
      <c r="AO5999" s="207"/>
      <c r="AP5999" s="147" t="s">
        <v>54</v>
      </c>
      <c r="AQ5999" s="147"/>
      <c r="AR5999" s="147"/>
      <c r="AS5999" s="209" t="s">
        <v>68</v>
      </c>
      <c r="AT5999" s="223" t="str">
        <f>MONTH(B5999)&amp;"/"&amp;YEAR(B5999)</f>
        <v>3/2026</v>
      </c>
      <c r="AU5999" s="223">
        <f>WEEKNUM(B5999)-WEEKNUM(EOMONTH(B5999,-1)+1)+1</f>
        <v>5</v>
      </c>
      <c r="AV5999" s="209" t="str">
        <f>MONTH(R5999)&amp;"/"&amp;YEAR(R5999)</f>
        <v>1/1900</v>
      </c>
      <c r="AW5999" s="209" t="e">
        <f>WEEKNUM(R5999)-WEEKNUM(EOMONTH(R5999,-1)+1)+1</f>
        <v>#NUM!</v>
      </c>
      <c r="AX5999" s="209">
        <f>IF(BB5999="S",IF(Q5999="1. Aceitou o programa",R5999-B5999,0),0)</f>
        <v>0</v>
      </c>
      <c r="AY5999" s="209">
        <f>IF(BB5999="S",IF(AND(S5999&lt;&gt;"",R5999&lt;&gt;""),S5999-R5999,0),0)</f>
        <v>0</v>
      </c>
      <c r="AZ5999" s="209">
        <f>IF(BB5999="S",IF(Q5999="1. Aceitou o programa",IF(OR(X5999="Não se Aplica",X5999=""),IF(OR(W5999="Não se Aplica",W5999=""),0,W5999-V5999),AVERAGE(X5999-W5999,W5999-V5999)),0),0)</f>
        <v>0</v>
      </c>
      <c r="BA5999" s="209">
        <f>IF(BB5999="S",IF(AND(Q5999="1. Aceitou o programa",AH5999="Realizada"),IFERROR(IF(AG5999="",0,AG5999-R5999),0),0),0)</f>
        <v>0</v>
      </c>
      <c r="BB5999" s="209" t="str">
        <f>_xlfn.XLOOKUP(U5999,'Lista Suspensa'!$AA$20:$AA$23,'Lista Suspensa'!$AB$20:$AB$23,"N/A")</f>
        <v>S</v>
      </c>
    </row>
    <row r="6000" spans="1:54" ht="12" customHeight="1">
      <c r="A6000" s="151" t="s">
        <v>54</v>
      </c>
      <c r="B6000" s="152">
        <v>46112</v>
      </c>
      <c r="C6000" s="153" t="s">
        <v>55</v>
      </c>
      <c r="D6000" s="153" t="s">
        <v>56</v>
      </c>
      <c r="E6000" s="244">
        <v>94808785</v>
      </c>
      <c r="F6000" s="144" t="s">
        <v>10290</v>
      </c>
      <c r="G6000" s="230"/>
      <c r="H6000" s="154">
        <v>30899</v>
      </c>
      <c r="I6000" s="153">
        <v>41</v>
      </c>
      <c r="J6000" s="148" t="s">
        <v>70</v>
      </c>
      <c r="K6000" s="153" t="s">
        <v>59</v>
      </c>
      <c r="L6000" s="153"/>
      <c r="M6000" s="153"/>
      <c r="N6000" s="153"/>
      <c r="O6000" s="155">
        <v>11945596683</v>
      </c>
      <c r="P6000" s="156" t="s">
        <v>60</v>
      </c>
      <c r="Q6000" s="157" t="s">
        <v>8211</v>
      </c>
      <c r="R6000" s="158"/>
      <c r="S6000" s="159"/>
      <c r="T6000" s="159" t="s">
        <v>6983</v>
      </c>
      <c r="U6000" s="159" t="s">
        <v>8212</v>
      </c>
      <c r="V6000" s="154">
        <v>46148</v>
      </c>
      <c r="W6000" s="154">
        <v>46155</v>
      </c>
      <c r="X6000" s="154"/>
      <c r="Y6000" s="160"/>
      <c r="Z6000" s="160"/>
      <c r="AA6000" s="153"/>
      <c r="AB6000" s="153"/>
      <c r="AC6000" s="182" t="e">
        <f t="shared" si="188"/>
        <v>#DIV/0!</v>
      </c>
      <c r="AD6000" s="153" t="e">
        <f t="shared" si="189"/>
        <v>#DIV/0!</v>
      </c>
      <c r="AE6000" s="207"/>
      <c r="AF6000" s="153"/>
      <c r="AG6000" s="159"/>
      <c r="AH6000" s="153"/>
      <c r="AI6000" s="161"/>
      <c r="AJ6000" s="153"/>
      <c r="AK6000" s="153"/>
      <c r="AL6000" s="207"/>
      <c r="AM6000" s="207"/>
      <c r="AN6000" s="207"/>
      <c r="AO6000" s="207"/>
      <c r="AP6000" s="147" t="s">
        <v>54</v>
      </c>
      <c r="AQ6000" s="147"/>
      <c r="AR6000" s="147"/>
      <c r="AS6000" s="209" t="s">
        <v>68</v>
      </c>
      <c r="AT6000" s="223" t="str">
        <f>MONTH(B6000)&amp;"/"&amp;YEAR(B6000)</f>
        <v>3/2026</v>
      </c>
      <c r="AU6000" s="223">
        <f>WEEKNUM(B6000)-WEEKNUM(EOMONTH(B6000,-1)+1)+1</f>
        <v>5</v>
      </c>
      <c r="AV6000" s="209" t="str">
        <f>MONTH(R6000)&amp;"/"&amp;YEAR(R6000)</f>
        <v>1/1900</v>
      </c>
      <c r="AW6000" s="209" t="e">
        <f>WEEKNUM(R6000)-WEEKNUM(EOMONTH(R6000,-1)+1)+1</f>
        <v>#NUM!</v>
      </c>
      <c r="AX6000" s="209">
        <f>IF(BB6000="S",IF(Q6000="1. Aceitou o programa",R6000-B6000,0),0)</f>
        <v>0</v>
      </c>
      <c r="AY6000" s="209">
        <f>IF(BB6000="S",IF(AND(S6000&lt;&gt;"",R6000&lt;&gt;""),S6000-R6000,0),0)</f>
        <v>0</v>
      </c>
      <c r="AZ6000" s="209">
        <f>IF(BB6000="S",IF(Q6000="1. Aceitou o programa",IF(OR(X6000="Não se Aplica",X6000=""),IF(OR(W6000="Não se Aplica",W6000=""),0,W6000-V6000),AVERAGE(X6000-W6000,W6000-V6000)),0),0)</f>
        <v>0</v>
      </c>
      <c r="BA6000" s="209">
        <f>IF(BB6000="S",IF(AND(Q6000="1. Aceitou o programa",AH6000="Realizada"),IFERROR(IF(AG6000="",0,AG6000-R6000),0),0),0)</f>
        <v>0</v>
      </c>
      <c r="BB6000" s="209" t="str">
        <f>_xlfn.XLOOKUP(U6000,'Lista Suspensa'!$AA$20:$AA$23,'Lista Suspensa'!$AB$20:$AB$23,"N/A")</f>
        <v>S</v>
      </c>
    </row>
    <row r="6001" spans="1:54" ht="12" customHeight="1">
      <c r="A6001" s="151" t="s">
        <v>54</v>
      </c>
      <c r="B6001" s="152">
        <v>46112</v>
      </c>
      <c r="C6001" s="153" t="s">
        <v>55</v>
      </c>
      <c r="D6001" s="153" t="s">
        <v>56</v>
      </c>
      <c r="E6001" s="244">
        <v>94198185</v>
      </c>
      <c r="F6001" s="144" t="s">
        <v>10291</v>
      </c>
      <c r="G6001" s="230"/>
      <c r="H6001" s="154">
        <v>30900</v>
      </c>
      <c r="I6001" s="153">
        <v>41</v>
      </c>
      <c r="J6001" s="148" t="s">
        <v>58</v>
      </c>
      <c r="K6001" s="153" t="s">
        <v>59</v>
      </c>
      <c r="L6001" s="153"/>
      <c r="M6001" s="153"/>
      <c r="N6001" s="153"/>
      <c r="O6001" s="155">
        <v>11962273000</v>
      </c>
      <c r="P6001" s="156" t="s">
        <v>60</v>
      </c>
      <c r="Q6001" s="157" t="s">
        <v>8211</v>
      </c>
      <c r="R6001" s="158"/>
      <c r="S6001" s="159"/>
      <c r="T6001" s="159" t="s">
        <v>6983</v>
      </c>
      <c r="U6001" s="159" t="s">
        <v>8212</v>
      </c>
      <c r="V6001" s="154">
        <v>46148</v>
      </c>
      <c r="W6001" s="154">
        <v>46155</v>
      </c>
      <c r="X6001" s="154"/>
      <c r="Y6001" s="160"/>
      <c r="Z6001" s="160"/>
      <c r="AA6001" s="153"/>
      <c r="AB6001" s="153"/>
      <c r="AC6001" s="182" t="e">
        <f t="shared" si="188"/>
        <v>#DIV/0!</v>
      </c>
      <c r="AD6001" s="153" t="e">
        <f t="shared" si="189"/>
        <v>#DIV/0!</v>
      </c>
      <c r="AE6001" s="207"/>
      <c r="AF6001" s="153"/>
      <c r="AG6001" s="159"/>
      <c r="AH6001" s="153"/>
      <c r="AI6001" s="161"/>
      <c r="AJ6001" s="153"/>
      <c r="AK6001" s="153"/>
      <c r="AL6001" s="207"/>
      <c r="AM6001" s="207"/>
      <c r="AN6001" s="207"/>
      <c r="AO6001" s="207"/>
      <c r="AP6001" s="147" t="s">
        <v>54</v>
      </c>
      <c r="AQ6001" s="147"/>
      <c r="AR6001" s="147"/>
      <c r="AS6001" s="209" t="s">
        <v>68</v>
      </c>
      <c r="AT6001" s="223" t="str">
        <f>MONTH(B6001)&amp;"/"&amp;YEAR(B6001)</f>
        <v>3/2026</v>
      </c>
      <c r="AU6001" s="223">
        <f>WEEKNUM(B6001)-WEEKNUM(EOMONTH(B6001,-1)+1)+1</f>
        <v>5</v>
      </c>
      <c r="AV6001" s="209" t="str">
        <f>MONTH(R6001)&amp;"/"&amp;YEAR(R6001)</f>
        <v>1/1900</v>
      </c>
      <c r="AW6001" s="209" t="e">
        <f>WEEKNUM(R6001)-WEEKNUM(EOMONTH(R6001,-1)+1)+1</f>
        <v>#NUM!</v>
      </c>
      <c r="AX6001" s="209">
        <f>IF(BB6001="S",IF(Q6001="1. Aceitou o programa",R6001-B6001,0),0)</f>
        <v>0</v>
      </c>
      <c r="AY6001" s="209">
        <f>IF(BB6001="S",IF(AND(S6001&lt;&gt;"",R6001&lt;&gt;""),S6001-R6001,0),0)</f>
        <v>0</v>
      </c>
      <c r="AZ6001" s="209">
        <f>IF(BB6001="S",IF(Q6001="1. Aceitou o programa",IF(OR(X6001="Não se Aplica",X6001=""),IF(OR(W6001="Não se Aplica",W6001=""),0,W6001-V6001),AVERAGE(X6001-W6001,W6001-V6001)),0),0)</f>
        <v>0</v>
      </c>
      <c r="BA6001" s="209">
        <f>IF(BB6001="S",IF(AND(Q6001="1. Aceitou o programa",AH6001="Realizada"),IFERROR(IF(AG6001="",0,AG6001-R6001),0),0),0)</f>
        <v>0</v>
      </c>
      <c r="BB6001" s="209" t="str">
        <f>_xlfn.XLOOKUP(U6001,'Lista Suspensa'!$AA$20:$AA$23,'Lista Suspensa'!$AB$20:$AB$23,"N/A")</f>
        <v>S</v>
      </c>
    </row>
    <row r="6002" spans="1:54" ht="12" customHeight="1">
      <c r="A6002" s="151" t="s">
        <v>54</v>
      </c>
      <c r="B6002" s="152">
        <v>46112</v>
      </c>
      <c r="C6002" s="153" t="s">
        <v>55</v>
      </c>
      <c r="D6002" s="153" t="s">
        <v>56</v>
      </c>
      <c r="E6002" s="244">
        <v>93062104</v>
      </c>
      <c r="F6002" s="144" t="s">
        <v>10292</v>
      </c>
      <c r="G6002" s="230"/>
      <c r="H6002" s="154">
        <v>30964</v>
      </c>
      <c r="I6002" s="153">
        <v>41</v>
      </c>
      <c r="J6002" s="148" t="s">
        <v>70</v>
      </c>
      <c r="K6002" s="153" t="s">
        <v>59</v>
      </c>
      <c r="L6002" s="153"/>
      <c r="M6002" s="153"/>
      <c r="N6002" s="153"/>
      <c r="O6002" s="155">
        <v>11913568262</v>
      </c>
      <c r="P6002" s="156" t="s">
        <v>60</v>
      </c>
      <c r="Q6002" s="157" t="s">
        <v>8211</v>
      </c>
      <c r="R6002" s="158"/>
      <c r="S6002" s="159"/>
      <c r="T6002" s="159" t="s">
        <v>6983</v>
      </c>
      <c r="U6002" s="159" t="s">
        <v>8212</v>
      </c>
      <c r="V6002" s="154">
        <v>46148</v>
      </c>
      <c r="W6002" s="154">
        <v>46155</v>
      </c>
      <c r="X6002" s="154"/>
      <c r="Y6002" s="160"/>
      <c r="Z6002" s="160"/>
      <c r="AA6002" s="153"/>
      <c r="AB6002" s="153"/>
      <c r="AC6002" s="182" t="e">
        <f t="shared" si="188"/>
        <v>#DIV/0!</v>
      </c>
      <c r="AD6002" s="153" t="e">
        <f t="shared" si="189"/>
        <v>#DIV/0!</v>
      </c>
      <c r="AE6002" s="207"/>
      <c r="AF6002" s="153"/>
      <c r="AG6002" s="159"/>
      <c r="AH6002" s="153"/>
      <c r="AI6002" s="161"/>
      <c r="AJ6002" s="153"/>
      <c r="AK6002" s="153"/>
      <c r="AL6002" s="207"/>
      <c r="AM6002" s="207"/>
      <c r="AN6002" s="207"/>
      <c r="AO6002" s="207"/>
      <c r="AP6002" s="147" t="s">
        <v>54</v>
      </c>
      <c r="AQ6002" s="147"/>
      <c r="AR6002" s="147"/>
      <c r="AS6002" s="209" t="s">
        <v>68</v>
      </c>
      <c r="AT6002" s="223" t="str">
        <f>MONTH(B6002)&amp;"/"&amp;YEAR(B6002)</f>
        <v>3/2026</v>
      </c>
      <c r="AU6002" s="223">
        <f>WEEKNUM(B6002)-WEEKNUM(EOMONTH(B6002,-1)+1)+1</f>
        <v>5</v>
      </c>
      <c r="AV6002" s="209" t="str">
        <f>MONTH(R6002)&amp;"/"&amp;YEAR(R6002)</f>
        <v>1/1900</v>
      </c>
      <c r="AW6002" s="209" t="e">
        <f>WEEKNUM(R6002)-WEEKNUM(EOMONTH(R6002,-1)+1)+1</f>
        <v>#NUM!</v>
      </c>
      <c r="AX6002" s="209">
        <f>IF(BB6002="S",IF(Q6002="1. Aceitou o programa",R6002-B6002,0),0)</f>
        <v>0</v>
      </c>
      <c r="AY6002" s="209">
        <f>IF(BB6002="S",IF(AND(S6002&lt;&gt;"",R6002&lt;&gt;""),S6002-R6002,0),0)</f>
        <v>0</v>
      </c>
      <c r="AZ6002" s="209">
        <f>IF(BB6002="S",IF(Q6002="1. Aceitou o programa",IF(OR(X6002="Não se Aplica",X6002=""),IF(OR(W6002="Não se Aplica",W6002=""),0,W6002-V6002),AVERAGE(X6002-W6002,W6002-V6002)),0),0)</f>
        <v>0</v>
      </c>
      <c r="BA6002" s="209">
        <f>IF(BB6002="S",IF(AND(Q6002="1. Aceitou o programa",AH6002="Realizada"),IFERROR(IF(AG6002="",0,AG6002-R6002),0),0),0)</f>
        <v>0</v>
      </c>
      <c r="BB6002" s="209" t="str">
        <f>_xlfn.XLOOKUP(U6002,'Lista Suspensa'!$AA$20:$AA$23,'Lista Suspensa'!$AB$20:$AB$23,"N/A")</f>
        <v>S</v>
      </c>
    </row>
    <row r="6003" spans="1:54" ht="12" customHeight="1">
      <c r="A6003" s="151" t="s">
        <v>54</v>
      </c>
      <c r="B6003" s="152">
        <v>46112</v>
      </c>
      <c r="C6003" s="153" t="s">
        <v>55</v>
      </c>
      <c r="D6003" s="153" t="s">
        <v>56</v>
      </c>
      <c r="E6003" s="244">
        <v>94048794</v>
      </c>
      <c r="F6003" s="144" t="s">
        <v>10293</v>
      </c>
      <c r="G6003" s="230"/>
      <c r="H6003" s="154">
        <v>31128</v>
      </c>
      <c r="I6003" s="153">
        <v>41</v>
      </c>
      <c r="J6003" s="148" t="s">
        <v>70</v>
      </c>
      <c r="K6003" s="153" t="s">
        <v>59</v>
      </c>
      <c r="L6003" s="153"/>
      <c r="M6003" s="153"/>
      <c r="N6003" s="153"/>
      <c r="O6003" s="155">
        <v>11959025318</v>
      </c>
      <c r="P6003" s="156" t="s">
        <v>60</v>
      </c>
      <c r="Q6003" s="157" t="s">
        <v>8211</v>
      </c>
      <c r="R6003" s="158"/>
      <c r="S6003" s="159"/>
      <c r="T6003" s="159" t="s">
        <v>6983</v>
      </c>
      <c r="U6003" s="159" t="s">
        <v>8212</v>
      </c>
      <c r="V6003" s="154">
        <v>46148</v>
      </c>
      <c r="W6003" s="154">
        <v>46155</v>
      </c>
      <c r="X6003" s="154"/>
      <c r="Y6003" s="160"/>
      <c r="Z6003" s="160"/>
      <c r="AA6003" s="153"/>
      <c r="AB6003" s="153"/>
      <c r="AC6003" s="182" t="e">
        <f t="shared" si="188"/>
        <v>#DIV/0!</v>
      </c>
      <c r="AD6003" s="153" t="e">
        <f t="shared" si="189"/>
        <v>#DIV/0!</v>
      </c>
      <c r="AE6003" s="207"/>
      <c r="AF6003" s="153"/>
      <c r="AG6003" s="159"/>
      <c r="AH6003" s="153"/>
      <c r="AI6003" s="161"/>
      <c r="AJ6003" s="153"/>
      <c r="AK6003" s="153"/>
      <c r="AL6003" s="207"/>
      <c r="AM6003" s="207"/>
      <c r="AN6003" s="207"/>
      <c r="AO6003" s="207"/>
      <c r="AP6003" s="147" t="s">
        <v>54</v>
      </c>
      <c r="AQ6003" s="147"/>
      <c r="AR6003" s="147"/>
      <c r="AS6003" s="209" t="s">
        <v>68</v>
      </c>
      <c r="AT6003" s="223" t="str">
        <f>MONTH(B6003)&amp;"/"&amp;YEAR(B6003)</f>
        <v>3/2026</v>
      </c>
      <c r="AU6003" s="223">
        <f>WEEKNUM(B6003)-WEEKNUM(EOMONTH(B6003,-1)+1)+1</f>
        <v>5</v>
      </c>
      <c r="AV6003" s="209" t="str">
        <f>MONTH(R6003)&amp;"/"&amp;YEAR(R6003)</f>
        <v>1/1900</v>
      </c>
      <c r="AW6003" s="209" t="e">
        <f>WEEKNUM(R6003)-WEEKNUM(EOMONTH(R6003,-1)+1)+1</f>
        <v>#NUM!</v>
      </c>
      <c r="AX6003" s="209">
        <f>IF(BB6003="S",IF(Q6003="1. Aceitou o programa",R6003-B6003,0),0)</f>
        <v>0</v>
      </c>
      <c r="AY6003" s="209">
        <f>IF(BB6003="S",IF(AND(S6003&lt;&gt;"",R6003&lt;&gt;""),S6003-R6003,0),0)</f>
        <v>0</v>
      </c>
      <c r="AZ6003" s="209">
        <f>IF(BB6003="S",IF(Q6003="1. Aceitou o programa",IF(OR(X6003="Não se Aplica",X6003=""),IF(OR(W6003="Não se Aplica",W6003=""),0,W6003-V6003),AVERAGE(X6003-W6003,W6003-V6003)),0),0)</f>
        <v>0</v>
      </c>
      <c r="BA6003" s="209">
        <f>IF(BB6003="S",IF(AND(Q6003="1. Aceitou o programa",AH6003="Realizada"),IFERROR(IF(AG6003="",0,AG6003-R6003),0),0),0)</f>
        <v>0</v>
      </c>
      <c r="BB6003" s="209" t="str">
        <f>_xlfn.XLOOKUP(U6003,'Lista Suspensa'!$AA$20:$AA$23,'Lista Suspensa'!$AB$20:$AB$23,"N/A")</f>
        <v>S</v>
      </c>
    </row>
    <row r="6004" spans="1:54" ht="12" customHeight="1">
      <c r="A6004" s="151" t="s">
        <v>54</v>
      </c>
      <c r="B6004" s="152">
        <v>46112</v>
      </c>
      <c r="C6004" s="153" t="s">
        <v>55</v>
      </c>
      <c r="D6004" s="153" t="s">
        <v>56</v>
      </c>
      <c r="E6004" s="244">
        <v>93805508</v>
      </c>
      <c r="F6004" s="144" t="s">
        <v>10294</v>
      </c>
      <c r="G6004" s="230"/>
      <c r="H6004" s="154">
        <v>31138</v>
      </c>
      <c r="I6004" s="153">
        <v>41</v>
      </c>
      <c r="J6004" s="148" t="s">
        <v>70</v>
      </c>
      <c r="K6004" s="153" t="s">
        <v>59</v>
      </c>
      <c r="L6004" s="153"/>
      <c r="M6004" s="153"/>
      <c r="N6004" s="153"/>
      <c r="O6004" s="155">
        <v>11972718326</v>
      </c>
      <c r="P6004" s="156" t="s">
        <v>60</v>
      </c>
      <c r="Q6004" s="157" t="s">
        <v>8211</v>
      </c>
      <c r="R6004" s="158"/>
      <c r="S6004" s="159"/>
      <c r="T6004" s="159" t="s">
        <v>6983</v>
      </c>
      <c r="U6004" s="159" t="s">
        <v>8212</v>
      </c>
      <c r="V6004" s="154">
        <v>46148</v>
      </c>
      <c r="W6004" s="154">
        <v>46155</v>
      </c>
      <c r="X6004" s="154"/>
      <c r="Y6004" s="160"/>
      <c r="Z6004" s="160"/>
      <c r="AA6004" s="153"/>
      <c r="AB6004" s="153"/>
      <c r="AC6004" s="182" t="e">
        <f t="shared" si="188"/>
        <v>#DIV/0!</v>
      </c>
      <c r="AD6004" s="153" t="e">
        <f t="shared" si="189"/>
        <v>#DIV/0!</v>
      </c>
      <c r="AE6004" s="207"/>
      <c r="AF6004" s="153"/>
      <c r="AG6004" s="159"/>
      <c r="AH6004" s="153"/>
      <c r="AI6004" s="161"/>
      <c r="AJ6004" s="153"/>
      <c r="AK6004" s="153"/>
      <c r="AL6004" s="207"/>
      <c r="AM6004" s="207"/>
      <c r="AN6004" s="207"/>
      <c r="AO6004" s="207"/>
      <c r="AP6004" s="147" t="s">
        <v>54</v>
      </c>
      <c r="AQ6004" s="147"/>
      <c r="AR6004" s="147"/>
      <c r="AS6004" s="209" t="s">
        <v>68</v>
      </c>
      <c r="AT6004" s="223" t="str">
        <f>MONTH(B6004)&amp;"/"&amp;YEAR(B6004)</f>
        <v>3/2026</v>
      </c>
      <c r="AU6004" s="223">
        <f>WEEKNUM(B6004)-WEEKNUM(EOMONTH(B6004,-1)+1)+1</f>
        <v>5</v>
      </c>
      <c r="AV6004" s="209" t="str">
        <f>MONTH(R6004)&amp;"/"&amp;YEAR(R6004)</f>
        <v>1/1900</v>
      </c>
      <c r="AW6004" s="209" t="e">
        <f>WEEKNUM(R6004)-WEEKNUM(EOMONTH(R6004,-1)+1)+1</f>
        <v>#NUM!</v>
      </c>
      <c r="AX6004" s="209">
        <f>IF(BB6004="S",IF(Q6004="1. Aceitou o programa",R6004-B6004,0),0)</f>
        <v>0</v>
      </c>
      <c r="AY6004" s="209">
        <f>IF(BB6004="S",IF(AND(S6004&lt;&gt;"",R6004&lt;&gt;""),S6004-R6004,0),0)</f>
        <v>0</v>
      </c>
      <c r="AZ6004" s="209">
        <f>IF(BB6004="S",IF(Q6004="1. Aceitou o programa",IF(OR(X6004="Não se Aplica",X6004=""),IF(OR(W6004="Não se Aplica",W6004=""),0,W6004-V6004),AVERAGE(X6004-W6004,W6004-V6004)),0),0)</f>
        <v>0</v>
      </c>
      <c r="BA6004" s="209">
        <f>IF(BB6004="S",IF(AND(Q6004="1. Aceitou o programa",AH6004="Realizada"),IFERROR(IF(AG6004="",0,AG6004-R6004),0),0),0)</f>
        <v>0</v>
      </c>
      <c r="BB6004" s="209" t="str">
        <f>_xlfn.XLOOKUP(U6004,'Lista Suspensa'!$AA$20:$AA$23,'Lista Suspensa'!$AB$20:$AB$23,"N/A")</f>
        <v>S</v>
      </c>
    </row>
    <row r="6005" spans="1:54" ht="12" customHeight="1">
      <c r="A6005" s="151" t="s">
        <v>54</v>
      </c>
      <c r="B6005" s="152">
        <v>46112</v>
      </c>
      <c r="C6005" s="153" t="s">
        <v>55</v>
      </c>
      <c r="D6005" s="153" t="s">
        <v>56</v>
      </c>
      <c r="E6005" s="244">
        <v>94548451</v>
      </c>
      <c r="F6005" s="144" t="s">
        <v>10295</v>
      </c>
      <c r="G6005" s="230"/>
      <c r="H6005" s="154">
        <v>31152</v>
      </c>
      <c r="I6005" s="153">
        <v>41</v>
      </c>
      <c r="J6005" s="148" t="s">
        <v>70</v>
      </c>
      <c r="K6005" s="153" t="s">
        <v>59</v>
      </c>
      <c r="L6005" s="153"/>
      <c r="M6005" s="153"/>
      <c r="N6005" s="153"/>
      <c r="O6005" s="155">
        <v>11994709980</v>
      </c>
      <c r="P6005" s="156" t="s">
        <v>60</v>
      </c>
      <c r="Q6005" s="157" t="s">
        <v>8211</v>
      </c>
      <c r="R6005" s="158"/>
      <c r="S6005" s="159"/>
      <c r="T6005" s="159" t="s">
        <v>6983</v>
      </c>
      <c r="U6005" s="159" t="s">
        <v>8212</v>
      </c>
      <c r="V6005" s="154">
        <v>46148</v>
      </c>
      <c r="W6005" s="154">
        <v>46155</v>
      </c>
      <c r="X6005" s="154"/>
      <c r="Y6005" s="160"/>
      <c r="Z6005" s="160"/>
      <c r="AA6005" s="153"/>
      <c r="AB6005" s="153"/>
      <c r="AC6005" s="182" t="e">
        <f t="shared" si="188"/>
        <v>#DIV/0!</v>
      </c>
      <c r="AD6005" s="153" t="e">
        <f t="shared" si="189"/>
        <v>#DIV/0!</v>
      </c>
      <c r="AE6005" s="207"/>
      <c r="AF6005" s="153"/>
      <c r="AG6005" s="159"/>
      <c r="AH6005" s="153"/>
      <c r="AI6005" s="161"/>
      <c r="AJ6005" s="153"/>
      <c r="AK6005" s="153"/>
      <c r="AL6005" s="207"/>
      <c r="AM6005" s="207"/>
      <c r="AN6005" s="207"/>
      <c r="AO6005" s="207"/>
      <c r="AP6005" s="147" t="s">
        <v>54</v>
      </c>
      <c r="AQ6005" s="147"/>
      <c r="AR6005" s="147"/>
      <c r="AS6005" s="209" t="s">
        <v>68</v>
      </c>
      <c r="AT6005" s="223" t="str">
        <f>MONTH(B6005)&amp;"/"&amp;YEAR(B6005)</f>
        <v>3/2026</v>
      </c>
      <c r="AU6005" s="223">
        <f>WEEKNUM(B6005)-WEEKNUM(EOMONTH(B6005,-1)+1)+1</f>
        <v>5</v>
      </c>
      <c r="AV6005" s="209" t="str">
        <f>MONTH(R6005)&amp;"/"&amp;YEAR(R6005)</f>
        <v>1/1900</v>
      </c>
      <c r="AW6005" s="209" t="e">
        <f>WEEKNUM(R6005)-WEEKNUM(EOMONTH(R6005,-1)+1)+1</f>
        <v>#NUM!</v>
      </c>
      <c r="AX6005" s="209">
        <f>IF(BB6005="S",IF(Q6005="1. Aceitou o programa",R6005-B6005,0),0)</f>
        <v>0</v>
      </c>
      <c r="AY6005" s="209">
        <f>IF(BB6005="S",IF(AND(S6005&lt;&gt;"",R6005&lt;&gt;""),S6005-R6005,0),0)</f>
        <v>0</v>
      </c>
      <c r="AZ6005" s="209">
        <f>IF(BB6005="S",IF(Q6005="1. Aceitou o programa",IF(OR(X6005="Não se Aplica",X6005=""),IF(OR(W6005="Não se Aplica",W6005=""),0,W6005-V6005),AVERAGE(X6005-W6005,W6005-V6005)),0),0)</f>
        <v>0</v>
      </c>
      <c r="BA6005" s="209">
        <f>IF(BB6005="S",IF(AND(Q6005="1. Aceitou o programa",AH6005="Realizada"),IFERROR(IF(AG6005="",0,AG6005-R6005),0),0),0)</f>
        <v>0</v>
      </c>
      <c r="BB6005" s="209" t="str">
        <f>_xlfn.XLOOKUP(U6005,'Lista Suspensa'!$AA$20:$AA$23,'Lista Suspensa'!$AB$20:$AB$23,"N/A")</f>
        <v>S</v>
      </c>
    </row>
    <row r="6006" spans="1:54" ht="12" customHeight="1">
      <c r="A6006" s="151" t="s">
        <v>54</v>
      </c>
      <c r="B6006" s="152">
        <v>46112</v>
      </c>
      <c r="C6006" s="153" t="s">
        <v>55</v>
      </c>
      <c r="D6006" s="153" t="s">
        <v>56</v>
      </c>
      <c r="E6006" s="244">
        <v>93611220</v>
      </c>
      <c r="F6006" s="144" t="s">
        <v>10296</v>
      </c>
      <c r="G6006" s="230"/>
      <c r="H6006" s="154">
        <v>31220</v>
      </c>
      <c r="I6006" s="153">
        <v>40</v>
      </c>
      <c r="J6006" s="148" t="s">
        <v>70</v>
      </c>
      <c r="K6006" s="153" t="s">
        <v>59</v>
      </c>
      <c r="L6006" s="153"/>
      <c r="M6006" s="153"/>
      <c r="N6006" s="153"/>
      <c r="O6006" s="155">
        <v>11985055300</v>
      </c>
      <c r="P6006" s="156" t="s">
        <v>60</v>
      </c>
      <c r="Q6006" s="157" t="s">
        <v>8211</v>
      </c>
      <c r="R6006" s="158"/>
      <c r="S6006" s="159"/>
      <c r="T6006" s="159" t="s">
        <v>6983</v>
      </c>
      <c r="U6006" s="159" t="s">
        <v>8212</v>
      </c>
      <c r="V6006" s="154">
        <v>46148</v>
      </c>
      <c r="W6006" s="154">
        <v>46155</v>
      </c>
      <c r="X6006" s="154"/>
      <c r="Y6006" s="160"/>
      <c r="Z6006" s="160"/>
      <c r="AA6006" s="153"/>
      <c r="AB6006" s="153"/>
      <c r="AC6006" s="182" t="e">
        <f t="shared" si="188"/>
        <v>#DIV/0!</v>
      </c>
      <c r="AD6006" s="153" t="e">
        <f t="shared" si="189"/>
        <v>#DIV/0!</v>
      </c>
      <c r="AE6006" s="207"/>
      <c r="AF6006" s="153"/>
      <c r="AG6006" s="159"/>
      <c r="AH6006" s="153"/>
      <c r="AI6006" s="161"/>
      <c r="AJ6006" s="153"/>
      <c r="AK6006" s="153"/>
      <c r="AL6006" s="207"/>
      <c r="AM6006" s="207"/>
      <c r="AN6006" s="207"/>
      <c r="AO6006" s="207"/>
      <c r="AP6006" s="147" t="s">
        <v>54</v>
      </c>
      <c r="AQ6006" s="147"/>
      <c r="AR6006" s="147"/>
      <c r="AS6006" s="209" t="s">
        <v>68</v>
      </c>
      <c r="AT6006" s="223" t="str">
        <f>MONTH(B6006)&amp;"/"&amp;YEAR(B6006)</f>
        <v>3/2026</v>
      </c>
      <c r="AU6006" s="223">
        <f>WEEKNUM(B6006)-WEEKNUM(EOMONTH(B6006,-1)+1)+1</f>
        <v>5</v>
      </c>
      <c r="AV6006" s="209" t="str">
        <f>MONTH(R6006)&amp;"/"&amp;YEAR(R6006)</f>
        <v>1/1900</v>
      </c>
      <c r="AW6006" s="209" t="e">
        <f>WEEKNUM(R6006)-WEEKNUM(EOMONTH(R6006,-1)+1)+1</f>
        <v>#NUM!</v>
      </c>
      <c r="AX6006" s="209">
        <f>IF(BB6006="S",IF(Q6006="1. Aceitou o programa",R6006-B6006,0),0)</f>
        <v>0</v>
      </c>
      <c r="AY6006" s="209">
        <f>IF(BB6006="S",IF(AND(S6006&lt;&gt;"",R6006&lt;&gt;""),S6006-R6006,0),0)</f>
        <v>0</v>
      </c>
      <c r="AZ6006" s="209">
        <f>IF(BB6006="S",IF(Q6006="1. Aceitou o programa",IF(OR(X6006="Não se Aplica",X6006=""),IF(OR(W6006="Não se Aplica",W6006=""),0,W6006-V6006),AVERAGE(X6006-W6006,W6006-V6006)),0),0)</f>
        <v>0</v>
      </c>
      <c r="BA6006" s="209">
        <f>IF(BB6006="S",IF(AND(Q6006="1. Aceitou o programa",AH6006="Realizada"),IFERROR(IF(AG6006="",0,AG6006-R6006),0),0),0)</f>
        <v>0</v>
      </c>
      <c r="BB6006" s="209" t="str">
        <f>_xlfn.XLOOKUP(U6006,'Lista Suspensa'!$AA$20:$AA$23,'Lista Suspensa'!$AB$20:$AB$23,"N/A")</f>
        <v>S</v>
      </c>
    </row>
    <row r="6007" spans="1:54" ht="12" customHeight="1">
      <c r="A6007" s="151" t="s">
        <v>54</v>
      </c>
      <c r="B6007" s="152">
        <v>46112</v>
      </c>
      <c r="C6007" s="153" t="s">
        <v>55</v>
      </c>
      <c r="D6007" s="153" t="s">
        <v>56</v>
      </c>
      <c r="E6007" s="244">
        <v>93851472</v>
      </c>
      <c r="F6007" s="144" t="s">
        <v>10297</v>
      </c>
      <c r="G6007" s="230"/>
      <c r="H6007" s="154">
        <v>31259</v>
      </c>
      <c r="I6007" s="153">
        <v>40</v>
      </c>
      <c r="J6007" s="148" t="s">
        <v>70</v>
      </c>
      <c r="K6007" s="153" t="s">
        <v>59</v>
      </c>
      <c r="L6007" s="153"/>
      <c r="M6007" s="153"/>
      <c r="N6007" s="153"/>
      <c r="O6007" s="155">
        <v>11998527339</v>
      </c>
      <c r="P6007" s="156" t="s">
        <v>60</v>
      </c>
      <c r="Q6007" s="157" t="s">
        <v>8211</v>
      </c>
      <c r="R6007" s="158"/>
      <c r="S6007" s="159"/>
      <c r="T6007" s="159" t="s">
        <v>6983</v>
      </c>
      <c r="U6007" s="159" t="s">
        <v>8212</v>
      </c>
      <c r="V6007" s="154">
        <v>46148</v>
      </c>
      <c r="W6007" s="154">
        <v>46155</v>
      </c>
      <c r="X6007" s="154"/>
      <c r="Y6007" s="160"/>
      <c r="Z6007" s="160"/>
      <c r="AA6007" s="153"/>
      <c r="AB6007" s="153"/>
      <c r="AC6007" s="182" t="e">
        <f t="shared" si="188"/>
        <v>#DIV/0!</v>
      </c>
      <c r="AD6007" s="153" t="e">
        <f t="shared" si="189"/>
        <v>#DIV/0!</v>
      </c>
      <c r="AE6007" s="207"/>
      <c r="AF6007" s="153"/>
      <c r="AG6007" s="159"/>
      <c r="AH6007" s="153"/>
      <c r="AI6007" s="161"/>
      <c r="AJ6007" s="153"/>
      <c r="AK6007" s="153"/>
      <c r="AL6007" s="207"/>
      <c r="AM6007" s="207"/>
      <c r="AN6007" s="207"/>
      <c r="AO6007" s="207"/>
      <c r="AP6007" s="147" t="s">
        <v>54</v>
      </c>
      <c r="AQ6007" s="147"/>
      <c r="AR6007" s="147"/>
      <c r="AS6007" s="209" t="s">
        <v>68</v>
      </c>
      <c r="AT6007" s="223" t="str">
        <f>MONTH(B6007)&amp;"/"&amp;YEAR(B6007)</f>
        <v>3/2026</v>
      </c>
      <c r="AU6007" s="223">
        <f>WEEKNUM(B6007)-WEEKNUM(EOMONTH(B6007,-1)+1)+1</f>
        <v>5</v>
      </c>
      <c r="AV6007" s="209" t="str">
        <f>MONTH(R6007)&amp;"/"&amp;YEAR(R6007)</f>
        <v>1/1900</v>
      </c>
      <c r="AW6007" s="209" t="e">
        <f>WEEKNUM(R6007)-WEEKNUM(EOMONTH(R6007,-1)+1)+1</f>
        <v>#NUM!</v>
      </c>
      <c r="AX6007" s="209">
        <f>IF(BB6007="S",IF(Q6007="1. Aceitou o programa",R6007-B6007,0),0)</f>
        <v>0</v>
      </c>
      <c r="AY6007" s="209">
        <f>IF(BB6007="S",IF(AND(S6007&lt;&gt;"",R6007&lt;&gt;""),S6007-R6007,0),0)</f>
        <v>0</v>
      </c>
      <c r="AZ6007" s="209">
        <f>IF(BB6007="S",IF(Q6007="1. Aceitou o programa",IF(OR(X6007="Não se Aplica",X6007=""),IF(OR(W6007="Não se Aplica",W6007=""),0,W6007-V6007),AVERAGE(X6007-W6007,W6007-V6007)),0),0)</f>
        <v>0</v>
      </c>
      <c r="BA6007" s="209">
        <f>IF(BB6007="S",IF(AND(Q6007="1. Aceitou o programa",AH6007="Realizada"),IFERROR(IF(AG6007="",0,AG6007-R6007),0),0),0)</f>
        <v>0</v>
      </c>
      <c r="BB6007" s="209" t="str">
        <f>_xlfn.XLOOKUP(U6007,'Lista Suspensa'!$AA$20:$AA$23,'Lista Suspensa'!$AB$20:$AB$23,"N/A")</f>
        <v>S</v>
      </c>
    </row>
    <row r="6008" spans="1:54" ht="12" customHeight="1">
      <c r="A6008" s="151" t="s">
        <v>54</v>
      </c>
      <c r="B6008" s="152">
        <v>46112</v>
      </c>
      <c r="C6008" s="153" t="s">
        <v>55</v>
      </c>
      <c r="D6008" s="153" t="s">
        <v>56</v>
      </c>
      <c r="E6008" s="244">
        <v>94198186</v>
      </c>
      <c r="F6008" s="144" t="s">
        <v>10298</v>
      </c>
      <c r="G6008" s="230"/>
      <c r="H6008" s="154">
        <v>31332</v>
      </c>
      <c r="I6008" s="153">
        <v>40</v>
      </c>
      <c r="J6008" s="148" t="s">
        <v>70</v>
      </c>
      <c r="K6008" s="153" t="s">
        <v>59</v>
      </c>
      <c r="L6008" s="153"/>
      <c r="M6008" s="153"/>
      <c r="N6008" s="153"/>
      <c r="O6008" s="155">
        <v>11959577976</v>
      </c>
      <c r="P6008" s="156" t="s">
        <v>60</v>
      </c>
      <c r="Q6008" s="157" t="s">
        <v>8211</v>
      </c>
      <c r="R6008" s="158"/>
      <c r="S6008" s="159"/>
      <c r="T6008" s="159" t="s">
        <v>6983</v>
      </c>
      <c r="U6008" s="159" t="s">
        <v>8212</v>
      </c>
      <c r="V6008" s="154">
        <v>46148</v>
      </c>
      <c r="W6008" s="154">
        <v>46155</v>
      </c>
      <c r="X6008" s="154"/>
      <c r="Y6008" s="160"/>
      <c r="Z6008" s="160"/>
      <c r="AA6008" s="153"/>
      <c r="AB6008" s="153"/>
      <c r="AC6008" s="182" t="e">
        <f t="shared" si="188"/>
        <v>#DIV/0!</v>
      </c>
      <c r="AD6008" s="153" t="e">
        <f t="shared" si="189"/>
        <v>#DIV/0!</v>
      </c>
      <c r="AE6008" s="207"/>
      <c r="AF6008" s="153"/>
      <c r="AG6008" s="159"/>
      <c r="AH6008" s="153"/>
      <c r="AI6008" s="161"/>
      <c r="AJ6008" s="153"/>
      <c r="AK6008" s="153"/>
      <c r="AL6008" s="207"/>
      <c r="AM6008" s="207"/>
      <c r="AN6008" s="207"/>
      <c r="AO6008" s="207"/>
      <c r="AP6008" s="147" t="s">
        <v>54</v>
      </c>
      <c r="AQ6008" s="147"/>
      <c r="AR6008" s="147"/>
      <c r="AS6008" s="209" t="s">
        <v>68</v>
      </c>
      <c r="AT6008" s="223" t="str">
        <f>MONTH(B6008)&amp;"/"&amp;YEAR(B6008)</f>
        <v>3/2026</v>
      </c>
      <c r="AU6008" s="223">
        <f>WEEKNUM(B6008)-WEEKNUM(EOMONTH(B6008,-1)+1)+1</f>
        <v>5</v>
      </c>
      <c r="AV6008" s="209" t="str">
        <f>MONTH(R6008)&amp;"/"&amp;YEAR(R6008)</f>
        <v>1/1900</v>
      </c>
      <c r="AW6008" s="209" t="e">
        <f>WEEKNUM(R6008)-WEEKNUM(EOMONTH(R6008,-1)+1)+1</f>
        <v>#NUM!</v>
      </c>
      <c r="AX6008" s="209">
        <f>IF(BB6008="S",IF(Q6008="1. Aceitou o programa",R6008-B6008,0),0)</f>
        <v>0</v>
      </c>
      <c r="AY6008" s="209">
        <f>IF(BB6008="S",IF(AND(S6008&lt;&gt;"",R6008&lt;&gt;""),S6008-R6008,0),0)</f>
        <v>0</v>
      </c>
      <c r="AZ6008" s="209">
        <f>IF(BB6008="S",IF(Q6008="1. Aceitou o programa",IF(OR(X6008="Não se Aplica",X6008=""),IF(OR(W6008="Não se Aplica",W6008=""),0,W6008-V6008),AVERAGE(X6008-W6008,W6008-V6008)),0),0)</f>
        <v>0</v>
      </c>
      <c r="BA6008" s="209">
        <f>IF(BB6008="S",IF(AND(Q6008="1. Aceitou o programa",AH6008="Realizada"),IFERROR(IF(AG6008="",0,AG6008-R6008),0),0),0)</f>
        <v>0</v>
      </c>
      <c r="BB6008" s="209" t="str">
        <f>_xlfn.XLOOKUP(U6008,'Lista Suspensa'!$AA$20:$AA$23,'Lista Suspensa'!$AB$20:$AB$23,"N/A")</f>
        <v>S</v>
      </c>
    </row>
    <row r="6009" spans="1:54" ht="12" customHeight="1">
      <c r="A6009" s="151" t="s">
        <v>54</v>
      </c>
      <c r="B6009" s="152">
        <v>46112</v>
      </c>
      <c r="C6009" s="153" t="s">
        <v>55</v>
      </c>
      <c r="D6009" s="153" t="s">
        <v>56</v>
      </c>
      <c r="E6009" s="244">
        <v>450188337</v>
      </c>
      <c r="F6009" s="144" t="s">
        <v>10299</v>
      </c>
      <c r="G6009" s="230"/>
      <c r="H6009" s="154">
        <v>31335</v>
      </c>
      <c r="I6009" s="153">
        <v>40</v>
      </c>
      <c r="J6009" s="148" t="s">
        <v>58</v>
      </c>
      <c r="K6009" s="153" t="s">
        <v>59</v>
      </c>
      <c r="L6009" s="153"/>
      <c r="M6009" s="153"/>
      <c r="N6009" s="153"/>
      <c r="O6009" s="155">
        <v>11985634559</v>
      </c>
      <c r="P6009" s="156" t="s">
        <v>60</v>
      </c>
      <c r="Q6009" s="157" t="s">
        <v>8211</v>
      </c>
      <c r="R6009" s="158"/>
      <c r="S6009" s="159"/>
      <c r="T6009" s="159" t="s">
        <v>6983</v>
      </c>
      <c r="U6009" s="159" t="s">
        <v>8212</v>
      </c>
      <c r="V6009" s="154">
        <v>46148</v>
      </c>
      <c r="W6009" s="154">
        <v>46155</v>
      </c>
      <c r="X6009" s="154"/>
      <c r="Y6009" s="160"/>
      <c r="Z6009" s="160"/>
      <c r="AA6009" s="153"/>
      <c r="AB6009" s="153"/>
      <c r="AC6009" s="182" t="e">
        <f t="shared" si="188"/>
        <v>#DIV/0!</v>
      </c>
      <c r="AD6009" s="153" t="e">
        <f t="shared" si="189"/>
        <v>#DIV/0!</v>
      </c>
      <c r="AE6009" s="207"/>
      <c r="AF6009" s="153"/>
      <c r="AG6009" s="159"/>
      <c r="AH6009" s="153"/>
      <c r="AI6009" s="161"/>
      <c r="AJ6009" s="153"/>
      <c r="AK6009" s="153"/>
      <c r="AL6009" s="207"/>
      <c r="AM6009" s="207"/>
      <c r="AN6009" s="207"/>
      <c r="AO6009" s="207"/>
      <c r="AP6009" s="147" t="s">
        <v>54</v>
      </c>
      <c r="AQ6009" s="147"/>
      <c r="AR6009" s="147"/>
      <c r="AS6009" s="209" t="s">
        <v>68</v>
      </c>
      <c r="AT6009" s="223" t="str">
        <f>MONTH(B6009)&amp;"/"&amp;YEAR(B6009)</f>
        <v>3/2026</v>
      </c>
      <c r="AU6009" s="223">
        <f>WEEKNUM(B6009)-WEEKNUM(EOMONTH(B6009,-1)+1)+1</f>
        <v>5</v>
      </c>
      <c r="AV6009" s="209" t="str">
        <f>MONTH(R6009)&amp;"/"&amp;YEAR(R6009)</f>
        <v>1/1900</v>
      </c>
      <c r="AW6009" s="209" t="e">
        <f>WEEKNUM(R6009)-WEEKNUM(EOMONTH(R6009,-1)+1)+1</f>
        <v>#NUM!</v>
      </c>
      <c r="AX6009" s="209">
        <f>IF(BB6009="S",IF(Q6009="1. Aceitou o programa",R6009-B6009,0),0)</f>
        <v>0</v>
      </c>
      <c r="AY6009" s="209">
        <f>IF(BB6009="S",IF(AND(S6009&lt;&gt;"",R6009&lt;&gt;""),S6009-R6009,0),0)</f>
        <v>0</v>
      </c>
      <c r="AZ6009" s="209">
        <f>IF(BB6009="S",IF(Q6009="1. Aceitou o programa",IF(OR(X6009="Não se Aplica",X6009=""),IF(OR(W6009="Não se Aplica",W6009=""),0,W6009-V6009),AVERAGE(X6009-W6009,W6009-V6009)),0),0)</f>
        <v>0</v>
      </c>
      <c r="BA6009" s="209">
        <f>IF(BB6009="S",IF(AND(Q6009="1. Aceitou o programa",AH6009="Realizada"),IFERROR(IF(AG6009="",0,AG6009-R6009),0),0),0)</f>
        <v>0</v>
      </c>
      <c r="BB6009" s="209" t="str">
        <f>_xlfn.XLOOKUP(U6009,'Lista Suspensa'!$AA$20:$AA$23,'Lista Suspensa'!$AB$20:$AB$23,"N/A")</f>
        <v>S</v>
      </c>
    </row>
    <row r="6010" spans="1:54" ht="12" customHeight="1">
      <c r="A6010" s="151" t="s">
        <v>54</v>
      </c>
      <c r="B6010" s="152">
        <v>46112</v>
      </c>
      <c r="C6010" s="153" t="s">
        <v>55</v>
      </c>
      <c r="D6010" s="153" t="s">
        <v>56</v>
      </c>
      <c r="E6010" s="244">
        <v>94303285</v>
      </c>
      <c r="F6010" s="144" t="s">
        <v>10300</v>
      </c>
      <c r="G6010" s="230"/>
      <c r="H6010" s="154">
        <v>31350</v>
      </c>
      <c r="I6010" s="153">
        <v>40</v>
      </c>
      <c r="J6010" s="148" t="s">
        <v>70</v>
      </c>
      <c r="K6010" s="153" t="s">
        <v>59</v>
      </c>
      <c r="L6010" s="153"/>
      <c r="M6010" s="153"/>
      <c r="N6010" s="153"/>
      <c r="O6010" s="155">
        <v>11978974782</v>
      </c>
      <c r="P6010" s="156" t="s">
        <v>60</v>
      </c>
      <c r="Q6010" s="157" t="s">
        <v>8211</v>
      </c>
      <c r="R6010" s="158"/>
      <c r="S6010" s="159"/>
      <c r="T6010" s="159" t="s">
        <v>6983</v>
      </c>
      <c r="U6010" s="159" t="s">
        <v>8212</v>
      </c>
      <c r="V6010" s="154">
        <v>46148</v>
      </c>
      <c r="W6010" s="154">
        <v>46155</v>
      </c>
      <c r="X6010" s="154"/>
      <c r="Y6010" s="160"/>
      <c r="Z6010" s="160"/>
      <c r="AA6010" s="153"/>
      <c r="AB6010" s="153"/>
      <c r="AC6010" s="182" t="e">
        <f t="shared" si="188"/>
        <v>#DIV/0!</v>
      </c>
      <c r="AD6010" s="153" t="e">
        <f t="shared" si="189"/>
        <v>#DIV/0!</v>
      </c>
      <c r="AE6010" s="207"/>
      <c r="AF6010" s="153"/>
      <c r="AG6010" s="159"/>
      <c r="AH6010" s="153"/>
      <c r="AI6010" s="161"/>
      <c r="AJ6010" s="153"/>
      <c r="AK6010" s="153"/>
      <c r="AL6010" s="207"/>
      <c r="AM6010" s="207"/>
      <c r="AN6010" s="207"/>
      <c r="AO6010" s="207"/>
      <c r="AP6010" s="147" t="s">
        <v>54</v>
      </c>
      <c r="AQ6010" s="147"/>
      <c r="AR6010" s="147"/>
      <c r="AS6010" s="209" t="s">
        <v>68</v>
      </c>
      <c r="AT6010" s="223" t="str">
        <f>MONTH(B6010)&amp;"/"&amp;YEAR(B6010)</f>
        <v>3/2026</v>
      </c>
      <c r="AU6010" s="223">
        <f>WEEKNUM(B6010)-WEEKNUM(EOMONTH(B6010,-1)+1)+1</f>
        <v>5</v>
      </c>
      <c r="AV6010" s="209" t="str">
        <f>MONTH(R6010)&amp;"/"&amp;YEAR(R6010)</f>
        <v>1/1900</v>
      </c>
      <c r="AW6010" s="209" t="e">
        <f>WEEKNUM(R6010)-WEEKNUM(EOMONTH(R6010,-1)+1)+1</f>
        <v>#NUM!</v>
      </c>
      <c r="AX6010" s="209">
        <f>IF(BB6010="S",IF(Q6010="1. Aceitou o programa",R6010-B6010,0),0)</f>
        <v>0</v>
      </c>
      <c r="AY6010" s="209">
        <f>IF(BB6010="S",IF(AND(S6010&lt;&gt;"",R6010&lt;&gt;""),S6010-R6010,0),0)</f>
        <v>0</v>
      </c>
      <c r="AZ6010" s="209">
        <f>IF(BB6010="S",IF(Q6010="1. Aceitou o programa",IF(OR(X6010="Não se Aplica",X6010=""),IF(OR(W6010="Não se Aplica",W6010=""),0,W6010-V6010),AVERAGE(X6010-W6010,W6010-V6010)),0),0)</f>
        <v>0</v>
      </c>
      <c r="BA6010" s="209">
        <f>IF(BB6010="S",IF(AND(Q6010="1. Aceitou o programa",AH6010="Realizada"),IFERROR(IF(AG6010="",0,AG6010-R6010),0),0),0)</f>
        <v>0</v>
      </c>
      <c r="BB6010" s="209" t="str">
        <f>_xlfn.XLOOKUP(U6010,'Lista Suspensa'!$AA$20:$AA$23,'Lista Suspensa'!$AB$20:$AB$23,"N/A")</f>
        <v>S</v>
      </c>
    </row>
    <row r="6011" spans="1:54" ht="12" customHeight="1">
      <c r="A6011" s="151" t="s">
        <v>54</v>
      </c>
      <c r="B6011" s="152">
        <v>46112</v>
      </c>
      <c r="C6011" s="153" t="s">
        <v>55</v>
      </c>
      <c r="D6011" s="153" t="s">
        <v>56</v>
      </c>
      <c r="E6011" s="244">
        <v>93974958</v>
      </c>
      <c r="F6011" s="144" t="s">
        <v>10301</v>
      </c>
      <c r="G6011" s="230"/>
      <c r="H6011" s="154">
        <v>31411</v>
      </c>
      <c r="I6011" s="153">
        <v>40</v>
      </c>
      <c r="J6011" s="148" t="s">
        <v>70</v>
      </c>
      <c r="K6011" s="153" t="s">
        <v>59</v>
      </c>
      <c r="L6011" s="153"/>
      <c r="M6011" s="153"/>
      <c r="N6011" s="153"/>
      <c r="O6011" s="155">
        <v>21964140401</v>
      </c>
      <c r="P6011" s="156" t="s">
        <v>60</v>
      </c>
      <c r="Q6011" s="157" t="s">
        <v>8211</v>
      </c>
      <c r="R6011" s="158"/>
      <c r="S6011" s="159"/>
      <c r="T6011" s="159" t="s">
        <v>6983</v>
      </c>
      <c r="U6011" s="159" t="s">
        <v>8212</v>
      </c>
      <c r="V6011" s="154">
        <v>46148</v>
      </c>
      <c r="W6011" s="154">
        <v>46155</v>
      </c>
      <c r="X6011" s="154"/>
      <c r="Y6011" s="160"/>
      <c r="Z6011" s="160"/>
      <c r="AA6011" s="153"/>
      <c r="AB6011" s="153"/>
      <c r="AC6011" s="182" t="e">
        <f t="shared" si="188"/>
        <v>#DIV/0!</v>
      </c>
      <c r="AD6011" s="153" t="e">
        <f t="shared" si="189"/>
        <v>#DIV/0!</v>
      </c>
      <c r="AE6011" s="207"/>
      <c r="AF6011" s="153"/>
      <c r="AG6011" s="159"/>
      <c r="AH6011" s="153"/>
      <c r="AI6011" s="161"/>
      <c r="AJ6011" s="153"/>
      <c r="AK6011" s="153"/>
      <c r="AL6011" s="207"/>
      <c r="AM6011" s="207"/>
      <c r="AN6011" s="207"/>
      <c r="AO6011" s="207"/>
      <c r="AP6011" s="147" t="s">
        <v>54</v>
      </c>
      <c r="AQ6011" s="147"/>
      <c r="AR6011" s="147"/>
      <c r="AS6011" s="209" t="s">
        <v>68</v>
      </c>
      <c r="AT6011" s="223" t="str">
        <f>MONTH(B6011)&amp;"/"&amp;YEAR(B6011)</f>
        <v>3/2026</v>
      </c>
      <c r="AU6011" s="223">
        <f>WEEKNUM(B6011)-WEEKNUM(EOMONTH(B6011,-1)+1)+1</f>
        <v>5</v>
      </c>
      <c r="AV6011" s="209" t="str">
        <f>MONTH(R6011)&amp;"/"&amp;YEAR(R6011)</f>
        <v>1/1900</v>
      </c>
      <c r="AW6011" s="209" t="e">
        <f>WEEKNUM(R6011)-WEEKNUM(EOMONTH(R6011,-1)+1)+1</f>
        <v>#NUM!</v>
      </c>
      <c r="AX6011" s="209">
        <f>IF(BB6011="S",IF(Q6011="1. Aceitou o programa",R6011-B6011,0),0)</f>
        <v>0</v>
      </c>
      <c r="AY6011" s="209">
        <f>IF(BB6011="S",IF(AND(S6011&lt;&gt;"",R6011&lt;&gt;""),S6011-R6011,0),0)</f>
        <v>0</v>
      </c>
      <c r="AZ6011" s="209">
        <f>IF(BB6011="S",IF(Q6011="1. Aceitou o programa",IF(OR(X6011="Não se Aplica",X6011=""),IF(OR(W6011="Não se Aplica",W6011=""),0,W6011-V6011),AVERAGE(X6011-W6011,W6011-V6011)),0),0)</f>
        <v>0</v>
      </c>
      <c r="BA6011" s="209">
        <f>IF(BB6011="S",IF(AND(Q6011="1. Aceitou o programa",AH6011="Realizada"),IFERROR(IF(AG6011="",0,AG6011-R6011),0),0),0)</f>
        <v>0</v>
      </c>
      <c r="BB6011" s="209" t="str">
        <f>_xlfn.XLOOKUP(U6011,'Lista Suspensa'!$AA$20:$AA$23,'Lista Suspensa'!$AB$20:$AB$23,"N/A")</f>
        <v>S</v>
      </c>
    </row>
    <row r="6012" spans="1:54" ht="12" customHeight="1">
      <c r="A6012" s="151" t="s">
        <v>54</v>
      </c>
      <c r="B6012" s="152">
        <v>46112</v>
      </c>
      <c r="C6012" s="153" t="s">
        <v>55</v>
      </c>
      <c r="D6012" s="153" t="s">
        <v>56</v>
      </c>
      <c r="E6012" s="244">
        <v>93815638</v>
      </c>
      <c r="F6012" s="144" t="s">
        <v>10302</v>
      </c>
      <c r="G6012" s="230"/>
      <c r="H6012" s="154">
        <v>31493</v>
      </c>
      <c r="I6012" s="153">
        <v>40</v>
      </c>
      <c r="J6012" s="148" t="s">
        <v>70</v>
      </c>
      <c r="K6012" s="153" t="s">
        <v>59</v>
      </c>
      <c r="L6012" s="153"/>
      <c r="M6012" s="153"/>
      <c r="N6012" s="153"/>
      <c r="O6012" s="155">
        <v>11983723528</v>
      </c>
      <c r="P6012" s="156" t="s">
        <v>60</v>
      </c>
      <c r="Q6012" s="157" t="s">
        <v>8211</v>
      </c>
      <c r="R6012" s="158"/>
      <c r="S6012" s="159"/>
      <c r="T6012" s="159" t="s">
        <v>6983</v>
      </c>
      <c r="U6012" s="159" t="s">
        <v>8212</v>
      </c>
      <c r="V6012" s="154">
        <v>46148</v>
      </c>
      <c r="W6012" s="154">
        <v>46155</v>
      </c>
      <c r="X6012" s="154"/>
      <c r="Y6012" s="160"/>
      <c r="Z6012" s="160"/>
      <c r="AA6012" s="153"/>
      <c r="AB6012" s="153"/>
      <c r="AC6012" s="182" t="e">
        <f t="shared" si="188"/>
        <v>#DIV/0!</v>
      </c>
      <c r="AD6012" s="153" t="e">
        <f t="shared" si="189"/>
        <v>#DIV/0!</v>
      </c>
      <c r="AE6012" s="207"/>
      <c r="AF6012" s="153"/>
      <c r="AG6012" s="159"/>
      <c r="AH6012" s="153"/>
      <c r="AI6012" s="161"/>
      <c r="AJ6012" s="153"/>
      <c r="AK6012" s="153"/>
      <c r="AL6012" s="207"/>
      <c r="AM6012" s="207"/>
      <c r="AN6012" s="207"/>
      <c r="AO6012" s="207"/>
      <c r="AP6012" s="147" t="s">
        <v>54</v>
      </c>
      <c r="AQ6012" s="147"/>
      <c r="AR6012" s="147"/>
      <c r="AS6012" s="209" t="s">
        <v>68</v>
      </c>
      <c r="AT6012" s="223" t="str">
        <f>MONTH(B6012)&amp;"/"&amp;YEAR(B6012)</f>
        <v>3/2026</v>
      </c>
      <c r="AU6012" s="223">
        <f>WEEKNUM(B6012)-WEEKNUM(EOMONTH(B6012,-1)+1)+1</f>
        <v>5</v>
      </c>
      <c r="AV6012" s="209" t="str">
        <f>MONTH(R6012)&amp;"/"&amp;YEAR(R6012)</f>
        <v>1/1900</v>
      </c>
      <c r="AW6012" s="209" t="e">
        <f>WEEKNUM(R6012)-WEEKNUM(EOMONTH(R6012,-1)+1)+1</f>
        <v>#NUM!</v>
      </c>
      <c r="AX6012" s="209">
        <f>IF(BB6012="S",IF(Q6012="1. Aceitou o programa",R6012-B6012,0),0)</f>
        <v>0</v>
      </c>
      <c r="AY6012" s="209">
        <f>IF(BB6012="S",IF(AND(S6012&lt;&gt;"",R6012&lt;&gt;""),S6012-R6012,0),0)</f>
        <v>0</v>
      </c>
      <c r="AZ6012" s="209">
        <f>IF(BB6012="S",IF(Q6012="1. Aceitou o programa",IF(OR(X6012="Não se Aplica",X6012=""),IF(OR(W6012="Não se Aplica",W6012=""),0,W6012-V6012),AVERAGE(X6012-W6012,W6012-V6012)),0),0)</f>
        <v>0</v>
      </c>
      <c r="BA6012" s="209">
        <f>IF(BB6012="S",IF(AND(Q6012="1. Aceitou o programa",AH6012="Realizada"),IFERROR(IF(AG6012="",0,AG6012-R6012),0),0),0)</f>
        <v>0</v>
      </c>
      <c r="BB6012" s="209" t="str">
        <f>_xlfn.XLOOKUP(U6012,'Lista Suspensa'!$AA$20:$AA$23,'Lista Suspensa'!$AB$20:$AB$23,"N/A")</f>
        <v>S</v>
      </c>
    </row>
    <row r="6013" spans="1:54" ht="12" customHeight="1">
      <c r="A6013" s="151" t="s">
        <v>54</v>
      </c>
      <c r="B6013" s="152">
        <v>46112</v>
      </c>
      <c r="C6013" s="153" t="s">
        <v>55</v>
      </c>
      <c r="D6013" s="153" t="s">
        <v>56</v>
      </c>
      <c r="E6013" s="244">
        <v>451777310</v>
      </c>
      <c r="F6013" s="144" t="s">
        <v>10303</v>
      </c>
      <c r="G6013" s="230"/>
      <c r="H6013" s="154">
        <v>31631</v>
      </c>
      <c r="I6013" s="153">
        <v>39</v>
      </c>
      <c r="J6013" s="148" t="s">
        <v>58</v>
      </c>
      <c r="K6013" s="153" t="s">
        <v>59</v>
      </c>
      <c r="L6013" s="153"/>
      <c r="M6013" s="153"/>
      <c r="N6013" s="153"/>
      <c r="O6013" s="155">
        <v>11999185768</v>
      </c>
      <c r="P6013" s="156" t="s">
        <v>60</v>
      </c>
      <c r="Q6013" s="157" t="s">
        <v>8211</v>
      </c>
      <c r="R6013" s="158"/>
      <c r="S6013" s="159"/>
      <c r="T6013" s="159" t="s">
        <v>6983</v>
      </c>
      <c r="U6013" s="159" t="s">
        <v>8212</v>
      </c>
      <c r="V6013" s="154">
        <v>46148</v>
      </c>
      <c r="W6013" s="154">
        <v>46155</v>
      </c>
      <c r="X6013" s="154"/>
      <c r="Y6013" s="160"/>
      <c r="Z6013" s="160"/>
      <c r="AA6013" s="153"/>
      <c r="AB6013" s="153"/>
      <c r="AC6013" s="182" t="e">
        <f t="shared" si="188"/>
        <v>#DIV/0!</v>
      </c>
      <c r="AD6013" s="153" t="e">
        <f t="shared" si="189"/>
        <v>#DIV/0!</v>
      </c>
      <c r="AE6013" s="207"/>
      <c r="AF6013" s="153"/>
      <c r="AG6013" s="159"/>
      <c r="AH6013" s="153"/>
      <c r="AI6013" s="161"/>
      <c r="AJ6013" s="153"/>
      <c r="AK6013" s="153"/>
      <c r="AL6013" s="207"/>
      <c r="AM6013" s="207"/>
      <c r="AN6013" s="207"/>
      <c r="AO6013" s="207"/>
      <c r="AP6013" s="147" t="s">
        <v>54</v>
      </c>
      <c r="AQ6013" s="147"/>
      <c r="AR6013" s="147"/>
      <c r="AS6013" s="209" t="s">
        <v>68</v>
      </c>
      <c r="AT6013" s="223" t="str">
        <f>MONTH(B6013)&amp;"/"&amp;YEAR(B6013)</f>
        <v>3/2026</v>
      </c>
      <c r="AU6013" s="223">
        <f>WEEKNUM(B6013)-WEEKNUM(EOMONTH(B6013,-1)+1)+1</f>
        <v>5</v>
      </c>
      <c r="AV6013" s="209" t="str">
        <f>MONTH(R6013)&amp;"/"&amp;YEAR(R6013)</f>
        <v>1/1900</v>
      </c>
      <c r="AW6013" s="209" t="e">
        <f>WEEKNUM(R6013)-WEEKNUM(EOMONTH(R6013,-1)+1)+1</f>
        <v>#NUM!</v>
      </c>
      <c r="AX6013" s="209">
        <f>IF(BB6013="S",IF(Q6013="1. Aceitou o programa",R6013-B6013,0),0)</f>
        <v>0</v>
      </c>
      <c r="AY6013" s="209">
        <f>IF(BB6013="S",IF(AND(S6013&lt;&gt;"",R6013&lt;&gt;""),S6013-R6013,0),0)</f>
        <v>0</v>
      </c>
      <c r="AZ6013" s="209">
        <f>IF(BB6013="S",IF(Q6013="1. Aceitou o programa",IF(OR(X6013="Não se Aplica",X6013=""),IF(OR(W6013="Não se Aplica",W6013=""),0,W6013-V6013),AVERAGE(X6013-W6013,W6013-V6013)),0),0)</f>
        <v>0</v>
      </c>
      <c r="BA6013" s="209">
        <f>IF(BB6013="S",IF(AND(Q6013="1. Aceitou o programa",AH6013="Realizada"),IFERROR(IF(AG6013="",0,AG6013-R6013),0),0),0)</f>
        <v>0</v>
      </c>
      <c r="BB6013" s="209" t="str">
        <f>_xlfn.XLOOKUP(U6013,'Lista Suspensa'!$AA$20:$AA$23,'Lista Suspensa'!$AB$20:$AB$23,"N/A")</f>
        <v>S</v>
      </c>
    </row>
    <row r="6014" spans="1:54" ht="12" customHeight="1">
      <c r="A6014" s="151" t="s">
        <v>54</v>
      </c>
      <c r="B6014" s="152">
        <v>46112</v>
      </c>
      <c r="C6014" s="153" t="s">
        <v>55</v>
      </c>
      <c r="D6014" s="153" t="s">
        <v>56</v>
      </c>
      <c r="E6014" s="244">
        <v>94952322</v>
      </c>
      <c r="F6014" s="144" t="s">
        <v>10304</v>
      </c>
      <c r="G6014" s="230"/>
      <c r="H6014" s="154">
        <v>31648</v>
      </c>
      <c r="I6014" s="153">
        <v>39</v>
      </c>
      <c r="J6014" s="148" t="s">
        <v>70</v>
      </c>
      <c r="K6014" s="153" t="s">
        <v>59</v>
      </c>
      <c r="L6014" s="153"/>
      <c r="M6014" s="153"/>
      <c r="N6014" s="153"/>
      <c r="O6014" s="155">
        <v>11998552990</v>
      </c>
      <c r="P6014" s="156" t="s">
        <v>60</v>
      </c>
      <c r="Q6014" s="157" t="s">
        <v>8211</v>
      </c>
      <c r="R6014" s="158"/>
      <c r="S6014" s="159"/>
      <c r="T6014" s="159" t="s">
        <v>6983</v>
      </c>
      <c r="U6014" s="159" t="s">
        <v>8212</v>
      </c>
      <c r="V6014" s="154">
        <v>46148</v>
      </c>
      <c r="W6014" s="154">
        <v>46155</v>
      </c>
      <c r="X6014" s="154"/>
      <c r="Y6014" s="160"/>
      <c r="Z6014" s="160"/>
      <c r="AA6014" s="153"/>
      <c r="AB6014" s="153"/>
      <c r="AC6014" s="182" t="e">
        <f t="shared" si="188"/>
        <v>#DIV/0!</v>
      </c>
      <c r="AD6014" s="153" t="e">
        <f t="shared" si="189"/>
        <v>#DIV/0!</v>
      </c>
      <c r="AE6014" s="207"/>
      <c r="AF6014" s="153"/>
      <c r="AG6014" s="159"/>
      <c r="AH6014" s="153"/>
      <c r="AI6014" s="161"/>
      <c r="AJ6014" s="153"/>
      <c r="AK6014" s="153"/>
      <c r="AL6014" s="207"/>
      <c r="AM6014" s="207"/>
      <c r="AN6014" s="207"/>
      <c r="AO6014" s="207"/>
      <c r="AP6014" s="147" t="s">
        <v>54</v>
      </c>
      <c r="AQ6014" s="147"/>
      <c r="AR6014" s="147"/>
      <c r="AS6014" s="209" t="s">
        <v>68</v>
      </c>
      <c r="AT6014" s="223" t="str">
        <f>MONTH(B6014)&amp;"/"&amp;YEAR(B6014)</f>
        <v>3/2026</v>
      </c>
      <c r="AU6014" s="223">
        <f>WEEKNUM(B6014)-WEEKNUM(EOMONTH(B6014,-1)+1)+1</f>
        <v>5</v>
      </c>
      <c r="AV6014" s="209" t="str">
        <f>MONTH(R6014)&amp;"/"&amp;YEAR(R6014)</f>
        <v>1/1900</v>
      </c>
      <c r="AW6014" s="209" t="e">
        <f>WEEKNUM(R6014)-WEEKNUM(EOMONTH(R6014,-1)+1)+1</f>
        <v>#NUM!</v>
      </c>
      <c r="AX6014" s="209">
        <f>IF(BB6014="S",IF(Q6014="1. Aceitou o programa",R6014-B6014,0),0)</f>
        <v>0</v>
      </c>
      <c r="AY6014" s="209">
        <f>IF(BB6014="S",IF(AND(S6014&lt;&gt;"",R6014&lt;&gt;""),S6014-R6014,0),0)</f>
        <v>0</v>
      </c>
      <c r="AZ6014" s="209">
        <f>IF(BB6014="S",IF(Q6014="1. Aceitou o programa",IF(OR(X6014="Não se Aplica",X6014=""),IF(OR(W6014="Não se Aplica",W6014=""),0,W6014-V6014),AVERAGE(X6014-W6014,W6014-V6014)),0),0)</f>
        <v>0</v>
      </c>
      <c r="BA6014" s="209">
        <f>IF(BB6014="S",IF(AND(Q6014="1. Aceitou o programa",AH6014="Realizada"),IFERROR(IF(AG6014="",0,AG6014-R6014),0),0),0)</f>
        <v>0</v>
      </c>
      <c r="BB6014" s="209" t="str">
        <f>_xlfn.XLOOKUP(U6014,'Lista Suspensa'!$AA$20:$AA$23,'Lista Suspensa'!$AB$20:$AB$23,"N/A")</f>
        <v>S</v>
      </c>
    </row>
    <row r="6015" spans="1:54" ht="12" customHeight="1">
      <c r="A6015" s="151" t="s">
        <v>54</v>
      </c>
      <c r="B6015" s="152">
        <v>46112</v>
      </c>
      <c r="C6015" s="153" t="s">
        <v>55</v>
      </c>
      <c r="D6015" s="153" t="s">
        <v>56</v>
      </c>
      <c r="E6015" s="244">
        <v>93381218</v>
      </c>
      <c r="F6015" s="144" t="s">
        <v>10305</v>
      </c>
      <c r="G6015" s="230"/>
      <c r="H6015" s="154">
        <v>31791</v>
      </c>
      <c r="I6015" s="153">
        <v>39</v>
      </c>
      <c r="J6015" s="148" t="s">
        <v>70</v>
      </c>
      <c r="K6015" s="153" t="s">
        <v>59</v>
      </c>
      <c r="L6015" s="153"/>
      <c r="M6015" s="153"/>
      <c r="N6015" s="153"/>
      <c r="O6015" s="155">
        <v>11959791263</v>
      </c>
      <c r="P6015" s="156" t="s">
        <v>60</v>
      </c>
      <c r="Q6015" s="157" t="s">
        <v>8211</v>
      </c>
      <c r="R6015" s="158"/>
      <c r="S6015" s="159"/>
      <c r="T6015" s="159" t="s">
        <v>6983</v>
      </c>
      <c r="U6015" s="159" t="s">
        <v>8212</v>
      </c>
      <c r="V6015" s="154">
        <v>46148</v>
      </c>
      <c r="W6015" s="154">
        <v>46155</v>
      </c>
      <c r="X6015" s="154"/>
      <c r="Y6015" s="160"/>
      <c r="Z6015" s="160"/>
      <c r="AA6015" s="153"/>
      <c r="AB6015" s="153"/>
      <c r="AC6015" s="182" t="e">
        <f t="shared" si="188"/>
        <v>#DIV/0!</v>
      </c>
      <c r="AD6015" s="153" t="e">
        <f t="shared" si="189"/>
        <v>#DIV/0!</v>
      </c>
      <c r="AE6015" s="207"/>
      <c r="AF6015" s="153"/>
      <c r="AG6015" s="159"/>
      <c r="AH6015" s="153"/>
      <c r="AI6015" s="161"/>
      <c r="AJ6015" s="153"/>
      <c r="AK6015" s="153"/>
      <c r="AL6015" s="207"/>
      <c r="AM6015" s="207"/>
      <c r="AN6015" s="207"/>
      <c r="AO6015" s="207"/>
      <c r="AP6015" s="147" t="s">
        <v>54</v>
      </c>
      <c r="AQ6015" s="147"/>
      <c r="AR6015" s="147"/>
      <c r="AS6015" s="209" t="s">
        <v>68</v>
      </c>
      <c r="AT6015" s="223" t="str">
        <f>MONTH(B6015)&amp;"/"&amp;YEAR(B6015)</f>
        <v>3/2026</v>
      </c>
      <c r="AU6015" s="223">
        <f>WEEKNUM(B6015)-WEEKNUM(EOMONTH(B6015,-1)+1)+1</f>
        <v>5</v>
      </c>
      <c r="AV6015" s="209" t="str">
        <f>MONTH(R6015)&amp;"/"&amp;YEAR(R6015)</f>
        <v>1/1900</v>
      </c>
      <c r="AW6015" s="209" t="e">
        <f>WEEKNUM(R6015)-WEEKNUM(EOMONTH(R6015,-1)+1)+1</f>
        <v>#NUM!</v>
      </c>
      <c r="AX6015" s="209">
        <f>IF(BB6015="S",IF(Q6015="1. Aceitou o programa",R6015-B6015,0),0)</f>
        <v>0</v>
      </c>
      <c r="AY6015" s="209">
        <f>IF(BB6015="S",IF(AND(S6015&lt;&gt;"",R6015&lt;&gt;""),S6015-R6015,0),0)</f>
        <v>0</v>
      </c>
      <c r="AZ6015" s="209">
        <f>IF(BB6015="S",IF(Q6015="1. Aceitou o programa",IF(OR(X6015="Não se Aplica",X6015=""),IF(OR(W6015="Não se Aplica",W6015=""),0,W6015-V6015),AVERAGE(X6015-W6015,W6015-V6015)),0),0)</f>
        <v>0</v>
      </c>
      <c r="BA6015" s="209">
        <f>IF(BB6015="S",IF(AND(Q6015="1. Aceitou o programa",AH6015="Realizada"),IFERROR(IF(AG6015="",0,AG6015-R6015),0),0),0)</f>
        <v>0</v>
      </c>
      <c r="BB6015" s="209" t="str">
        <f>_xlfn.XLOOKUP(U6015,'Lista Suspensa'!$AA$20:$AA$23,'Lista Suspensa'!$AB$20:$AB$23,"N/A")</f>
        <v>S</v>
      </c>
    </row>
    <row r="6016" spans="1:54" ht="12" customHeight="1">
      <c r="A6016" s="151" t="s">
        <v>54</v>
      </c>
      <c r="B6016" s="152">
        <v>46112</v>
      </c>
      <c r="C6016" s="153" t="s">
        <v>55</v>
      </c>
      <c r="D6016" s="153" t="s">
        <v>56</v>
      </c>
      <c r="E6016" s="244">
        <v>94772833</v>
      </c>
      <c r="F6016" s="144" t="s">
        <v>10306</v>
      </c>
      <c r="G6016" s="230"/>
      <c r="H6016" s="154">
        <v>31839</v>
      </c>
      <c r="I6016" s="153">
        <v>39</v>
      </c>
      <c r="J6016" s="148" t="s">
        <v>70</v>
      </c>
      <c r="K6016" s="153" t="s">
        <v>59</v>
      </c>
      <c r="L6016" s="153"/>
      <c r="M6016" s="153"/>
      <c r="N6016" s="153"/>
      <c r="O6016" s="155">
        <v>11964417564</v>
      </c>
      <c r="P6016" s="156" t="s">
        <v>60</v>
      </c>
      <c r="Q6016" s="157" t="s">
        <v>8211</v>
      </c>
      <c r="R6016" s="158"/>
      <c r="S6016" s="159"/>
      <c r="T6016" s="159" t="s">
        <v>6983</v>
      </c>
      <c r="U6016" s="159" t="s">
        <v>8212</v>
      </c>
      <c r="V6016" s="154">
        <v>46148</v>
      </c>
      <c r="W6016" s="154">
        <v>46155</v>
      </c>
      <c r="X6016" s="154"/>
      <c r="Y6016" s="160"/>
      <c r="Z6016" s="160"/>
      <c r="AA6016" s="153"/>
      <c r="AB6016" s="153"/>
      <c r="AC6016" s="182" t="e">
        <f t="shared" si="188"/>
        <v>#DIV/0!</v>
      </c>
      <c r="AD6016" s="153" t="e">
        <f t="shared" si="189"/>
        <v>#DIV/0!</v>
      </c>
      <c r="AE6016" s="207"/>
      <c r="AF6016" s="153"/>
      <c r="AG6016" s="159"/>
      <c r="AH6016" s="153"/>
      <c r="AI6016" s="161"/>
      <c r="AJ6016" s="153"/>
      <c r="AK6016" s="153"/>
      <c r="AL6016" s="207"/>
      <c r="AM6016" s="207"/>
      <c r="AN6016" s="207"/>
      <c r="AO6016" s="207"/>
      <c r="AP6016" s="147" t="s">
        <v>54</v>
      </c>
      <c r="AQ6016" s="147"/>
      <c r="AR6016" s="147"/>
      <c r="AS6016" s="209" t="s">
        <v>68</v>
      </c>
      <c r="AT6016" s="223" t="str">
        <f>MONTH(B6016)&amp;"/"&amp;YEAR(B6016)</f>
        <v>3/2026</v>
      </c>
      <c r="AU6016" s="223">
        <f>WEEKNUM(B6016)-WEEKNUM(EOMONTH(B6016,-1)+1)+1</f>
        <v>5</v>
      </c>
      <c r="AV6016" s="209" t="str">
        <f>MONTH(R6016)&amp;"/"&amp;YEAR(R6016)</f>
        <v>1/1900</v>
      </c>
      <c r="AW6016" s="209" t="e">
        <f>WEEKNUM(R6016)-WEEKNUM(EOMONTH(R6016,-1)+1)+1</f>
        <v>#NUM!</v>
      </c>
      <c r="AX6016" s="209">
        <f>IF(BB6016="S",IF(Q6016="1. Aceitou o programa",R6016-B6016,0),0)</f>
        <v>0</v>
      </c>
      <c r="AY6016" s="209">
        <f>IF(BB6016="S",IF(AND(S6016&lt;&gt;"",R6016&lt;&gt;""),S6016-R6016,0),0)</f>
        <v>0</v>
      </c>
      <c r="AZ6016" s="209">
        <f>IF(BB6016="S",IF(Q6016="1. Aceitou o programa",IF(OR(X6016="Não se Aplica",X6016=""),IF(OR(W6016="Não se Aplica",W6016=""),0,W6016-V6016),AVERAGE(X6016-W6016,W6016-V6016)),0),0)</f>
        <v>0</v>
      </c>
      <c r="BA6016" s="209">
        <f>IF(BB6016="S",IF(AND(Q6016="1. Aceitou o programa",AH6016="Realizada"),IFERROR(IF(AG6016="",0,AG6016-R6016),0),0),0)</f>
        <v>0</v>
      </c>
      <c r="BB6016" s="209" t="str">
        <f>_xlfn.XLOOKUP(U6016,'Lista Suspensa'!$AA$20:$AA$23,'Lista Suspensa'!$AB$20:$AB$23,"N/A")</f>
        <v>S</v>
      </c>
    </row>
    <row r="6017" spans="1:54" ht="12" customHeight="1">
      <c r="A6017" s="151" t="s">
        <v>54</v>
      </c>
      <c r="B6017" s="152">
        <v>46112</v>
      </c>
      <c r="C6017" s="153" t="s">
        <v>55</v>
      </c>
      <c r="D6017" s="153" t="s">
        <v>56</v>
      </c>
      <c r="E6017" s="244">
        <v>81009011</v>
      </c>
      <c r="F6017" s="144" t="s">
        <v>10307</v>
      </c>
      <c r="G6017" s="230"/>
      <c r="H6017" s="154">
        <v>25868</v>
      </c>
      <c r="I6017" s="153">
        <v>55</v>
      </c>
      <c r="J6017" s="148" t="s">
        <v>70</v>
      </c>
      <c r="K6017" s="153"/>
      <c r="L6017" s="153"/>
      <c r="M6017" s="153"/>
      <c r="N6017" s="153"/>
      <c r="O6017" s="155">
        <v>21995466191</v>
      </c>
      <c r="P6017" s="156" t="s">
        <v>60</v>
      </c>
      <c r="Q6017" s="157" t="s">
        <v>8211</v>
      </c>
      <c r="R6017" s="158"/>
      <c r="S6017" s="159"/>
      <c r="T6017" s="159" t="s">
        <v>6983</v>
      </c>
      <c r="U6017" s="159" t="s">
        <v>8212</v>
      </c>
      <c r="V6017" s="154">
        <v>46148</v>
      </c>
      <c r="W6017" s="154">
        <v>46155</v>
      </c>
      <c r="X6017" s="154"/>
      <c r="Y6017" s="160"/>
      <c r="Z6017" s="160"/>
      <c r="AA6017" s="153"/>
      <c r="AB6017" s="153">
        <v>1.69</v>
      </c>
      <c r="AC6017" s="182">
        <f t="shared" si="188"/>
        <v>0</v>
      </c>
      <c r="AD6017" s="153" t="str">
        <f t="shared" si="189"/>
        <v>ABAIXO DO PESO</v>
      </c>
      <c r="AE6017" s="207"/>
      <c r="AF6017" s="153"/>
      <c r="AG6017" s="159"/>
      <c r="AH6017" s="153"/>
      <c r="AI6017" s="161"/>
      <c r="AJ6017" s="153"/>
      <c r="AK6017" s="153"/>
      <c r="AL6017" s="207"/>
      <c r="AM6017" s="207"/>
      <c r="AN6017" s="207"/>
      <c r="AO6017" s="207"/>
      <c r="AP6017" s="147" t="s">
        <v>54</v>
      </c>
      <c r="AQ6017" s="147"/>
      <c r="AR6017" s="147"/>
      <c r="AS6017" s="209" t="s">
        <v>68</v>
      </c>
      <c r="AT6017" s="223" t="str">
        <f>MONTH(B6017)&amp;"/"&amp;YEAR(B6017)</f>
        <v>3/2026</v>
      </c>
      <c r="AU6017" s="223">
        <f>WEEKNUM(B6017)-WEEKNUM(EOMONTH(B6017,-1)+1)+1</f>
        <v>5</v>
      </c>
      <c r="AV6017" s="209" t="str">
        <f>MONTH(R6017)&amp;"/"&amp;YEAR(R6017)</f>
        <v>1/1900</v>
      </c>
      <c r="AW6017" s="209" t="e">
        <f>WEEKNUM(R6017)-WEEKNUM(EOMONTH(R6017,-1)+1)+1</f>
        <v>#NUM!</v>
      </c>
      <c r="AX6017" s="209">
        <f>IF(BB6017="S",IF(Q6017="1. Aceitou o programa",R6017-B6017,0),0)</f>
        <v>0</v>
      </c>
      <c r="AY6017" s="209">
        <f>IF(BB6017="S",IF(AND(S6017&lt;&gt;"",R6017&lt;&gt;""),S6017-R6017,0),0)</f>
        <v>0</v>
      </c>
      <c r="AZ6017" s="209">
        <f>IF(BB6017="S",IF(Q6017="1. Aceitou o programa",IF(OR(X6017="Não se Aplica",X6017=""),IF(OR(W6017="Não se Aplica",W6017=""),0,W6017-V6017),AVERAGE(X6017-W6017,W6017-V6017)),0),0)</f>
        <v>0</v>
      </c>
      <c r="BA6017" s="209">
        <f>IF(BB6017="S",IF(AND(Q6017="1. Aceitou o programa",AH6017="Realizada"),IFERROR(IF(AG6017="",0,AG6017-R6017),0),0),0)</f>
        <v>0</v>
      </c>
      <c r="BB6017" s="209" t="str">
        <f>_xlfn.XLOOKUP(U6017,'Lista Suspensa'!$AA$20:$AA$23,'Lista Suspensa'!$AB$20:$AB$23,"N/A")</f>
        <v>S</v>
      </c>
    </row>
    <row r="6018" spans="1:54" ht="12" customHeight="1">
      <c r="A6018" s="151" t="s">
        <v>54</v>
      </c>
      <c r="B6018" s="152">
        <v>46112</v>
      </c>
      <c r="C6018" s="153" t="s">
        <v>55</v>
      </c>
      <c r="D6018" s="153" t="s">
        <v>56</v>
      </c>
      <c r="E6018" s="244">
        <v>93684087</v>
      </c>
      <c r="F6018" s="144" t="s">
        <v>10308</v>
      </c>
      <c r="G6018" s="230"/>
      <c r="H6018" s="154">
        <v>31983</v>
      </c>
      <c r="I6018" s="153">
        <v>38</v>
      </c>
      <c r="J6018" s="148" t="s">
        <v>70</v>
      </c>
      <c r="K6018" s="153" t="s">
        <v>59</v>
      </c>
      <c r="L6018" s="153"/>
      <c r="M6018" s="153"/>
      <c r="N6018" s="153"/>
      <c r="O6018" s="155">
        <v>11988406178</v>
      </c>
      <c r="P6018" s="156" t="s">
        <v>60</v>
      </c>
      <c r="Q6018" s="157" t="s">
        <v>8211</v>
      </c>
      <c r="R6018" s="158"/>
      <c r="S6018" s="159"/>
      <c r="T6018" s="159" t="s">
        <v>6983</v>
      </c>
      <c r="U6018" s="159" t="s">
        <v>8212</v>
      </c>
      <c r="V6018" s="154">
        <v>46148</v>
      </c>
      <c r="W6018" s="154">
        <v>46155</v>
      </c>
      <c r="X6018" s="154"/>
      <c r="Y6018" s="160"/>
      <c r="Z6018" s="160"/>
      <c r="AA6018" s="153"/>
      <c r="AB6018" s="153"/>
      <c r="AC6018" s="182" t="e">
        <f t="shared" ref="AC6018:AC6081" si="190">SUM(AA6018/(AB6018^2))</f>
        <v>#DIV/0!</v>
      </c>
      <c r="AD6018" s="153" t="e">
        <f t="shared" ref="AD6018:AD6081" si="191">IF(AC6018&lt;18.5,"ABAIXO DO PESO",
(IF(AC6018&lt;=24.9,"PESO NORMAL",
(IF(AC6018&lt;=29.9,"SOBREPESO",
(IF(AC6018&lt;=34.9,"OBESIDADE I",
(IF(AC6018&lt;=39.9,"OBESIDADE II",
(IF(AC6018&lt;=999,"OBESIDADE III","VAZIO")))))))))))</f>
        <v>#DIV/0!</v>
      </c>
      <c r="AE6018" s="207"/>
      <c r="AF6018" s="153"/>
      <c r="AG6018" s="159"/>
      <c r="AH6018" s="153"/>
      <c r="AI6018" s="161"/>
      <c r="AJ6018" s="153"/>
      <c r="AK6018" s="153"/>
      <c r="AL6018" s="207"/>
      <c r="AM6018" s="207"/>
      <c r="AN6018" s="207"/>
      <c r="AO6018" s="207"/>
      <c r="AP6018" s="147" t="s">
        <v>54</v>
      </c>
      <c r="AQ6018" s="147"/>
      <c r="AR6018" s="147"/>
      <c r="AS6018" s="209" t="s">
        <v>68</v>
      </c>
      <c r="AT6018" s="223" t="str">
        <f>MONTH(B6018)&amp;"/"&amp;YEAR(B6018)</f>
        <v>3/2026</v>
      </c>
      <c r="AU6018" s="223">
        <f>WEEKNUM(B6018)-WEEKNUM(EOMONTH(B6018,-1)+1)+1</f>
        <v>5</v>
      </c>
      <c r="AV6018" s="209" t="str">
        <f>MONTH(R6018)&amp;"/"&amp;YEAR(R6018)</f>
        <v>1/1900</v>
      </c>
      <c r="AW6018" s="209" t="e">
        <f>WEEKNUM(R6018)-WEEKNUM(EOMONTH(R6018,-1)+1)+1</f>
        <v>#NUM!</v>
      </c>
      <c r="AX6018" s="209">
        <f>IF(BB6018="S",IF(Q6018="1. Aceitou o programa",R6018-B6018,0),0)</f>
        <v>0</v>
      </c>
      <c r="AY6018" s="209">
        <f>IF(BB6018="S",IF(AND(S6018&lt;&gt;"",R6018&lt;&gt;""),S6018-R6018,0),0)</f>
        <v>0</v>
      </c>
      <c r="AZ6018" s="209">
        <f>IF(BB6018="S",IF(Q6018="1. Aceitou o programa",IF(OR(X6018="Não se Aplica",X6018=""),IF(OR(W6018="Não se Aplica",W6018=""),0,W6018-V6018),AVERAGE(X6018-W6018,W6018-V6018)),0),0)</f>
        <v>0</v>
      </c>
      <c r="BA6018" s="209">
        <f>IF(BB6018="S",IF(AND(Q6018="1. Aceitou o programa",AH6018="Realizada"),IFERROR(IF(AG6018="",0,AG6018-R6018),0),0),0)</f>
        <v>0</v>
      </c>
      <c r="BB6018" s="209" t="str">
        <f>_xlfn.XLOOKUP(U6018,'Lista Suspensa'!$AA$20:$AA$23,'Lista Suspensa'!$AB$20:$AB$23,"N/A")</f>
        <v>S</v>
      </c>
    </row>
    <row r="6019" spans="1:54" ht="12" customHeight="1">
      <c r="A6019" s="151" t="s">
        <v>54</v>
      </c>
      <c r="B6019" s="152">
        <v>46112</v>
      </c>
      <c r="C6019" s="153" t="s">
        <v>55</v>
      </c>
      <c r="D6019" s="153" t="s">
        <v>56</v>
      </c>
      <c r="E6019" s="244">
        <v>94883904</v>
      </c>
      <c r="F6019" s="144" t="s">
        <v>10309</v>
      </c>
      <c r="G6019" s="230"/>
      <c r="H6019" s="154">
        <v>32043</v>
      </c>
      <c r="I6019" s="153">
        <v>38</v>
      </c>
      <c r="J6019" s="148" t="s">
        <v>70</v>
      </c>
      <c r="K6019" s="153" t="s">
        <v>59</v>
      </c>
      <c r="L6019" s="153"/>
      <c r="M6019" s="153"/>
      <c r="N6019" s="153"/>
      <c r="O6019" s="155">
        <v>11953340522</v>
      </c>
      <c r="P6019" s="156" t="s">
        <v>60</v>
      </c>
      <c r="Q6019" s="157" t="s">
        <v>8211</v>
      </c>
      <c r="R6019" s="158"/>
      <c r="S6019" s="159"/>
      <c r="T6019" s="159" t="s">
        <v>6983</v>
      </c>
      <c r="U6019" s="159" t="s">
        <v>8212</v>
      </c>
      <c r="V6019" s="154">
        <v>46148</v>
      </c>
      <c r="W6019" s="154">
        <v>46155</v>
      </c>
      <c r="X6019" s="154"/>
      <c r="Y6019" s="160"/>
      <c r="Z6019" s="160"/>
      <c r="AA6019" s="153"/>
      <c r="AB6019" s="153"/>
      <c r="AC6019" s="182" t="e">
        <f t="shared" si="190"/>
        <v>#DIV/0!</v>
      </c>
      <c r="AD6019" s="153" t="e">
        <f t="shared" si="191"/>
        <v>#DIV/0!</v>
      </c>
      <c r="AE6019" s="207"/>
      <c r="AF6019" s="153"/>
      <c r="AG6019" s="159"/>
      <c r="AH6019" s="153"/>
      <c r="AI6019" s="161"/>
      <c r="AJ6019" s="153"/>
      <c r="AK6019" s="153"/>
      <c r="AL6019" s="207"/>
      <c r="AM6019" s="207"/>
      <c r="AN6019" s="207"/>
      <c r="AO6019" s="207"/>
      <c r="AP6019" s="147" t="s">
        <v>54</v>
      </c>
      <c r="AQ6019" s="147"/>
      <c r="AR6019" s="147"/>
      <c r="AS6019" s="209" t="s">
        <v>68</v>
      </c>
      <c r="AT6019" s="223" t="str">
        <f>MONTH(B6019)&amp;"/"&amp;YEAR(B6019)</f>
        <v>3/2026</v>
      </c>
      <c r="AU6019" s="223">
        <f>WEEKNUM(B6019)-WEEKNUM(EOMONTH(B6019,-1)+1)+1</f>
        <v>5</v>
      </c>
      <c r="AV6019" s="209" t="str">
        <f>MONTH(R6019)&amp;"/"&amp;YEAR(R6019)</f>
        <v>1/1900</v>
      </c>
      <c r="AW6019" s="209" t="e">
        <f>WEEKNUM(R6019)-WEEKNUM(EOMONTH(R6019,-1)+1)+1</f>
        <v>#NUM!</v>
      </c>
      <c r="AX6019" s="209">
        <f>IF(BB6019="S",IF(Q6019="1. Aceitou o programa",R6019-B6019,0),0)</f>
        <v>0</v>
      </c>
      <c r="AY6019" s="209">
        <f>IF(BB6019="S",IF(AND(S6019&lt;&gt;"",R6019&lt;&gt;""),S6019-R6019,0),0)</f>
        <v>0</v>
      </c>
      <c r="AZ6019" s="209">
        <f>IF(BB6019="S",IF(Q6019="1. Aceitou o programa",IF(OR(X6019="Não se Aplica",X6019=""),IF(OR(W6019="Não se Aplica",W6019=""),0,W6019-V6019),AVERAGE(X6019-W6019,W6019-V6019)),0),0)</f>
        <v>0</v>
      </c>
      <c r="BA6019" s="209">
        <f>IF(BB6019="S",IF(AND(Q6019="1. Aceitou o programa",AH6019="Realizada"),IFERROR(IF(AG6019="",0,AG6019-R6019),0),0),0)</f>
        <v>0</v>
      </c>
      <c r="BB6019" s="209" t="str">
        <f>_xlfn.XLOOKUP(U6019,'Lista Suspensa'!$AA$20:$AA$23,'Lista Suspensa'!$AB$20:$AB$23,"N/A")</f>
        <v>S</v>
      </c>
    </row>
    <row r="6020" spans="1:54" ht="12" customHeight="1">
      <c r="A6020" s="151" t="s">
        <v>54</v>
      </c>
      <c r="B6020" s="152">
        <v>46112</v>
      </c>
      <c r="C6020" s="153" t="s">
        <v>55</v>
      </c>
      <c r="D6020" s="153" t="s">
        <v>56</v>
      </c>
      <c r="E6020" s="244">
        <v>93652230</v>
      </c>
      <c r="F6020" s="144" t="s">
        <v>10310</v>
      </c>
      <c r="G6020" s="230"/>
      <c r="H6020" s="154">
        <v>32107</v>
      </c>
      <c r="I6020" s="153">
        <v>38</v>
      </c>
      <c r="J6020" s="148" t="s">
        <v>58</v>
      </c>
      <c r="K6020" s="153" t="s">
        <v>59</v>
      </c>
      <c r="L6020" s="153"/>
      <c r="M6020" s="153"/>
      <c r="N6020" s="153"/>
      <c r="O6020" s="155">
        <v>11971495950</v>
      </c>
      <c r="P6020" s="156" t="s">
        <v>60</v>
      </c>
      <c r="Q6020" s="157" t="s">
        <v>8211</v>
      </c>
      <c r="R6020" s="158"/>
      <c r="S6020" s="159"/>
      <c r="T6020" s="159" t="s">
        <v>6983</v>
      </c>
      <c r="U6020" s="159" t="s">
        <v>8212</v>
      </c>
      <c r="V6020" s="154">
        <v>46148</v>
      </c>
      <c r="W6020" s="154">
        <v>46155</v>
      </c>
      <c r="X6020" s="154"/>
      <c r="Y6020" s="160"/>
      <c r="Z6020" s="160"/>
      <c r="AA6020" s="153"/>
      <c r="AB6020" s="153"/>
      <c r="AC6020" s="182" t="e">
        <f t="shared" si="190"/>
        <v>#DIV/0!</v>
      </c>
      <c r="AD6020" s="153" t="e">
        <f t="shared" si="191"/>
        <v>#DIV/0!</v>
      </c>
      <c r="AE6020" s="207"/>
      <c r="AF6020" s="153"/>
      <c r="AG6020" s="159"/>
      <c r="AH6020" s="153"/>
      <c r="AI6020" s="161"/>
      <c r="AJ6020" s="153"/>
      <c r="AK6020" s="153"/>
      <c r="AL6020" s="207"/>
      <c r="AM6020" s="207"/>
      <c r="AN6020" s="207"/>
      <c r="AO6020" s="207"/>
      <c r="AP6020" s="147" t="s">
        <v>54</v>
      </c>
      <c r="AQ6020" s="147"/>
      <c r="AR6020" s="147"/>
      <c r="AS6020" s="209" t="s">
        <v>68</v>
      </c>
      <c r="AT6020" s="223" t="str">
        <f>MONTH(B6020)&amp;"/"&amp;YEAR(B6020)</f>
        <v>3/2026</v>
      </c>
      <c r="AU6020" s="223">
        <f>WEEKNUM(B6020)-WEEKNUM(EOMONTH(B6020,-1)+1)+1</f>
        <v>5</v>
      </c>
      <c r="AV6020" s="209" t="str">
        <f>MONTH(R6020)&amp;"/"&amp;YEAR(R6020)</f>
        <v>1/1900</v>
      </c>
      <c r="AW6020" s="209" t="e">
        <f>WEEKNUM(R6020)-WEEKNUM(EOMONTH(R6020,-1)+1)+1</f>
        <v>#NUM!</v>
      </c>
      <c r="AX6020" s="209">
        <f>IF(BB6020="S",IF(Q6020="1. Aceitou o programa",R6020-B6020,0),0)</f>
        <v>0</v>
      </c>
      <c r="AY6020" s="209">
        <f>IF(BB6020="S",IF(AND(S6020&lt;&gt;"",R6020&lt;&gt;""),S6020-R6020,0),0)</f>
        <v>0</v>
      </c>
      <c r="AZ6020" s="209">
        <f>IF(BB6020="S",IF(Q6020="1. Aceitou o programa",IF(OR(X6020="Não se Aplica",X6020=""),IF(OR(W6020="Não se Aplica",W6020=""),0,W6020-V6020),AVERAGE(X6020-W6020,W6020-V6020)),0),0)</f>
        <v>0</v>
      </c>
      <c r="BA6020" s="209">
        <f>IF(BB6020="S",IF(AND(Q6020="1. Aceitou o programa",AH6020="Realizada"),IFERROR(IF(AG6020="",0,AG6020-R6020),0),0),0)</f>
        <v>0</v>
      </c>
      <c r="BB6020" s="209" t="str">
        <f>_xlfn.XLOOKUP(U6020,'Lista Suspensa'!$AA$20:$AA$23,'Lista Suspensa'!$AB$20:$AB$23,"N/A")</f>
        <v>S</v>
      </c>
    </row>
    <row r="6021" spans="1:54" ht="12" customHeight="1">
      <c r="A6021" s="151" t="s">
        <v>54</v>
      </c>
      <c r="B6021" s="152">
        <v>46112</v>
      </c>
      <c r="C6021" s="153" t="s">
        <v>55</v>
      </c>
      <c r="D6021" s="153" t="s">
        <v>56</v>
      </c>
      <c r="E6021" s="244">
        <v>93849550</v>
      </c>
      <c r="F6021" s="144" t="s">
        <v>10311</v>
      </c>
      <c r="G6021" s="230"/>
      <c r="H6021" s="154">
        <v>32190</v>
      </c>
      <c r="I6021" s="153">
        <v>38</v>
      </c>
      <c r="J6021" s="148" t="s">
        <v>70</v>
      </c>
      <c r="K6021" s="153" t="s">
        <v>59</v>
      </c>
      <c r="L6021" s="153"/>
      <c r="M6021" s="153"/>
      <c r="N6021" s="153"/>
      <c r="O6021" s="155">
        <v>11974842545</v>
      </c>
      <c r="P6021" s="156" t="s">
        <v>60</v>
      </c>
      <c r="Q6021" s="157" t="s">
        <v>8211</v>
      </c>
      <c r="R6021" s="158"/>
      <c r="S6021" s="159"/>
      <c r="T6021" s="159" t="s">
        <v>6983</v>
      </c>
      <c r="U6021" s="159" t="s">
        <v>8212</v>
      </c>
      <c r="V6021" s="154">
        <v>46148</v>
      </c>
      <c r="W6021" s="154">
        <v>46155</v>
      </c>
      <c r="X6021" s="154"/>
      <c r="Y6021" s="160"/>
      <c r="Z6021" s="160"/>
      <c r="AA6021" s="153"/>
      <c r="AB6021" s="153"/>
      <c r="AC6021" s="182" t="e">
        <f t="shared" si="190"/>
        <v>#DIV/0!</v>
      </c>
      <c r="AD6021" s="153" t="e">
        <f t="shared" si="191"/>
        <v>#DIV/0!</v>
      </c>
      <c r="AE6021" s="207"/>
      <c r="AF6021" s="153"/>
      <c r="AG6021" s="159"/>
      <c r="AH6021" s="153"/>
      <c r="AI6021" s="161"/>
      <c r="AJ6021" s="153"/>
      <c r="AK6021" s="153"/>
      <c r="AL6021" s="207"/>
      <c r="AM6021" s="207"/>
      <c r="AN6021" s="207"/>
      <c r="AO6021" s="207"/>
      <c r="AP6021" s="147" t="s">
        <v>54</v>
      </c>
      <c r="AQ6021" s="147"/>
      <c r="AR6021" s="147"/>
      <c r="AS6021" s="209" t="s">
        <v>68</v>
      </c>
      <c r="AT6021" s="223" t="str">
        <f>MONTH(B6021)&amp;"/"&amp;YEAR(B6021)</f>
        <v>3/2026</v>
      </c>
      <c r="AU6021" s="223">
        <f>WEEKNUM(B6021)-WEEKNUM(EOMONTH(B6021,-1)+1)+1</f>
        <v>5</v>
      </c>
      <c r="AV6021" s="209" t="str">
        <f>MONTH(R6021)&amp;"/"&amp;YEAR(R6021)</f>
        <v>1/1900</v>
      </c>
      <c r="AW6021" s="209" t="e">
        <f>WEEKNUM(R6021)-WEEKNUM(EOMONTH(R6021,-1)+1)+1</f>
        <v>#NUM!</v>
      </c>
      <c r="AX6021" s="209">
        <f>IF(BB6021="S",IF(Q6021="1. Aceitou o programa",R6021-B6021,0),0)</f>
        <v>0</v>
      </c>
      <c r="AY6021" s="209">
        <f>IF(BB6021="S",IF(AND(S6021&lt;&gt;"",R6021&lt;&gt;""),S6021-R6021,0),0)</f>
        <v>0</v>
      </c>
      <c r="AZ6021" s="209">
        <f>IF(BB6021="S",IF(Q6021="1. Aceitou o programa",IF(OR(X6021="Não se Aplica",X6021=""),IF(OR(W6021="Não se Aplica",W6021=""),0,W6021-V6021),AVERAGE(X6021-W6021,W6021-V6021)),0),0)</f>
        <v>0</v>
      </c>
      <c r="BA6021" s="209">
        <f>IF(BB6021="S",IF(AND(Q6021="1. Aceitou o programa",AH6021="Realizada"),IFERROR(IF(AG6021="",0,AG6021-R6021),0),0),0)</f>
        <v>0</v>
      </c>
      <c r="BB6021" s="209" t="str">
        <f>_xlfn.XLOOKUP(U6021,'Lista Suspensa'!$AA$20:$AA$23,'Lista Suspensa'!$AB$20:$AB$23,"N/A")</f>
        <v>S</v>
      </c>
    </row>
    <row r="6022" spans="1:54" ht="12" customHeight="1">
      <c r="A6022" s="151" t="s">
        <v>54</v>
      </c>
      <c r="B6022" s="152">
        <v>46112</v>
      </c>
      <c r="C6022" s="153" t="s">
        <v>55</v>
      </c>
      <c r="D6022" s="153" t="s">
        <v>56</v>
      </c>
      <c r="E6022" s="244">
        <v>93862923</v>
      </c>
      <c r="F6022" s="144" t="s">
        <v>10312</v>
      </c>
      <c r="G6022" s="230"/>
      <c r="H6022" s="154">
        <v>32499</v>
      </c>
      <c r="I6022" s="153">
        <v>37</v>
      </c>
      <c r="J6022" s="148" t="s">
        <v>70</v>
      </c>
      <c r="K6022" s="153" t="s">
        <v>59</v>
      </c>
      <c r="L6022" s="153"/>
      <c r="M6022" s="153"/>
      <c r="N6022" s="153"/>
      <c r="O6022" s="155">
        <v>11988082228</v>
      </c>
      <c r="P6022" s="156" t="s">
        <v>60</v>
      </c>
      <c r="Q6022" s="157" t="s">
        <v>8211</v>
      </c>
      <c r="R6022" s="158"/>
      <c r="S6022" s="159"/>
      <c r="T6022" s="159" t="s">
        <v>6983</v>
      </c>
      <c r="U6022" s="159" t="s">
        <v>8212</v>
      </c>
      <c r="V6022" s="154">
        <v>46148</v>
      </c>
      <c r="W6022" s="154">
        <v>46155</v>
      </c>
      <c r="X6022" s="154"/>
      <c r="Y6022" s="160"/>
      <c r="Z6022" s="160"/>
      <c r="AA6022" s="153"/>
      <c r="AB6022" s="153"/>
      <c r="AC6022" s="182" t="e">
        <f t="shared" si="190"/>
        <v>#DIV/0!</v>
      </c>
      <c r="AD6022" s="153" t="e">
        <f t="shared" si="191"/>
        <v>#DIV/0!</v>
      </c>
      <c r="AE6022" s="207"/>
      <c r="AF6022" s="153"/>
      <c r="AG6022" s="159"/>
      <c r="AH6022" s="153"/>
      <c r="AI6022" s="161"/>
      <c r="AJ6022" s="153"/>
      <c r="AK6022" s="153"/>
      <c r="AL6022" s="207"/>
      <c r="AM6022" s="207"/>
      <c r="AN6022" s="207"/>
      <c r="AO6022" s="207"/>
      <c r="AP6022" s="147" t="s">
        <v>54</v>
      </c>
      <c r="AQ6022" s="147"/>
      <c r="AR6022" s="147"/>
      <c r="AS6022" s="209" t="s">
        <v>68</v>
      </c>
      <c r="AT6022" s="223" t="str">
        <f>MONTH(B6022)&amp;"/"&amp;YEAR(B6022)</f>
        <v>3/2026</v>
      </c>
      <c r="AU6022" s="223">
        <f>WEEKNUM(B6022)-WEEKNUM(EOMONTH(B6022,-1)+1)+1</f>
        <v>5</v>
      </c>
      <c r="AV6022" s="209" t="str">
        <f>MONTH(R6022)&amp;"/"&amp;YEAR(R6022)</f>
        <v>1/1900</v>
      </c>
      <c r="AW6022" s="209" t="e">
        <f>WEEKNUM(R6022)-WEEKNUM(EOMONTH(R6022,-1)+1)+1</f>
        <v>#NUM!</v>
      </c>
      <c r="AX6022" s="209">
        <f>IF(BB6022="S",IF(Q6022="1. Aceitou o programa",R6022-B6022,0),0)</f>
        <v>0</v>
      </c>
      <c r="AY6022" s="209">
        <f>IF(BB6022="S",IF(AND(S6022&lt;&gt;"",R6022&lt;&gt;""),S6022-R6022,0),0)</f>
        <v>0</v>
      </c>
      <c r="AZ6022" s="209">
        <f>IF(BB6022="S",IF(Q6022="1. Aceitou o programa",IF(OR(X6022="Não se Aplica",X6022=""),IF(OR(W6022="Não se Aplica",W6022=""),0,W6022-V6022),AVERAGE(X6022-W6022,W6022-V6022)),0),0)</f>
        <v>0</v>
      </c>
      <c r="BA6022" s="209">
        <f>IF(BB6022="S",IF(AND(Q6022="1. Aceitou o programa",AH6022="Realizada"),IFERROR(IF(AG6022="",0,AG6022-R6022),0),0),0)</f>
        <v>0</v>
      </c>
      <c r="BB6022" s="209" t="str">
        <f>_xlfn.XLOOKUP(U6022,'Lista Suspensa'!$AA$20:$AA$23,'Lista Suspensa'!$AB$20:$AB$23,"N/A")</f>
        <v>S</v>
      </c>
    </row>
    <row r="6023" spans="1:54" ht="12" customHeight="1">
      <c r="A6023" s="151" t="s">
        <v>54</v>
      </c>
      <c r="B6023" s="152">
        <v>46112</v>
      </c>
      <c r="C6023" s="153" t="s">
        <v>55</v>
      </c>
      <c r="D6023" s="153" t="s">
        <v>56</v>
      </c>
      <c r="E6023" s="244">
        <v>94229578</v>
      </c>
      <c r="F6023" s="144" t="s">
        <v>10313</v>
      </c>
      <c r="G6023" s="230"/>
      <c r="H6023" s="154">
        <v>32515</v>
      </c>
      <c r="I6023" s="153">
        <v>37</v>
      </c>
      <c r="J6023" s="148" t="s">
        <v>58</v>
      </c>
      <c r="K6023" s="153" t="s">
        <v>59</v>
      </c>
      <c r="L6023" s="153"/>
      <c r="M6023" s="153"/>
      <c r="N6023" s="153"/>
      <c r="O6023" s="155">
        <v>11954346685</v>
      </c>
      <c r="P6023" s="156" t="s">
        <v>60</v>
      </c>
      <c r="Q6023" s="157" t="s">
        <v>8211</v>
      </c>
      <c r="R6023" s="158"/>
      <c r="S6023" s="159"/>
      <c r="T6023" s="159" t="s">
        <v>6983</v>
      </c>
      <c r="U6023" s="159" t="s">
        <v>8212</v>
      </c>
      <c r="V6023" s="154">
        <v>46148</v>
      </c>
      <c r="W6023" s="154">
        <v>46155</v>
      </c>
      <c r="X6023" s="154"/>
      <c r="Y6023" s="160"/>
      <c r="Z6023" s="160"/>
      <c r="AA6023" s="153"/>
      <c r="AB6023" s="153"/>
      <c r="AC6023" s="182" t="e">
        <f t="shared" si="190"/>
        <v>#DIV/0!</v>
      </c>
      <c r="AD6023" s="153" t="e">
        <f t="shared" si="191"/>
        <v>#DIV/0!</v>
      </c>
      <c r="AE6023" s="207"/>
      <c r="AF6023" s="153"/>
      <c r="AG6023" s="159"/>
      <c r="AH6023" s="153"/>
      <c r="AI6023" s="161"/>
      <c r="AJ6023" s="153"/>
      <c r="AK6023" s="153"/>
      <c r="AL6023" s="207"/>
      <c r="AM6023" s="207"/>
      <c r="AN6023" s="207"/>
      <c r="AO6023" s="207"/>
      <c r="AP6023" s="147" t="s">
        <v>54</v>
      </c>
      <c r="AQ6023" s="147"/>
      <c r="AR6023" s="147"/>
      <c r="AS6023" s="209" t="s">
        <v>68</v>
      </c>
      <c r="AT6023" s="223" t="str">
        <f>MONTH(B6023)&amp;"/"&amp;YEAR(B6023)</f>
        <v>3/2026</v>
      </c>
      <c r="AU6023" s="223">
        <f>WEEKNUM(B6023)-WEEKNUM(EOMONTH(B6023,-1)+1)+1</f>
        <v>5</v>
      </c>
      <c r="AV6023" s="209" t="str">
        <f>MONTH(R6023)&amp;"/"&amp;YEAR(R6023)</f>
        <v>1/1900</v>
      </c>
      <c r="AW6023" s="209" t="e">
        <f>WEEKNUM(R6023)-WEEKNUM(EOMONTH(R6023,-1)+1)+1</f>
        <v>#NUM!</v>
      </c>
      <c r="AX6023" s="209">
        <f>IF(BB6023="S",IF(Q6023="1. Aceitou o programa",R6023-B6023,0),0)</f>
        <v>0</v>
      </c>
      <c r="AY6023" s="209">
        <f>IF(BB6023="S",IF(AND(S6023&lt;&gt;"",R6023&lt;&gt;""),S6023-R6023,0),0)</f>
        <v>0</v>
      </c>
      <c r="AZ6023" s="209">
        <f>IF(BB6023="S",IF(Q6023="1. Aceitou o programa",IF(OR(X6023="Não se Aplica",X6023=""),IF(OR(W6023="Não se Aplica",W6023=""),0,W6023-V6023),AVERAGE(X6023-W6023,W6023-V6023)),0),0)</f>
        <v>0</v>
      </c>
      <c r="BA6023" s="209">
        <f>IF(BB6023="S",IF(AND(Q6023="1. Aceitou o programa",AH6023="Realizada"),IFERROR(IF(AG6023="",0,AG6023-R6023),0),0),0)</f>
        <v>0</v>
      </c>
      <c r="BB6023" s="209" t="str">
        <f>_xlfn.XLOOKUP(U6023,'Lista Suspensa'!$AA$20:$AA$23,'Lista Suspensa'!$AB$20:$AB$23,"N/A")</f>
        <v>S</v>
      </c>
    </row>
    <row r="6024" spans="1:54" ht="12" customHeight="1">
      <c r="A6024" s="151" t="s">
        <v>54</v>
      </c>
      <c r="B6024" s="152">
        <v>46112</v>
      </c>
      <c r="C6024" s="153" t="s">
        <v>55</v>
      </c>
      <c r="D6024" s="153" t="s">
        <v>56</v>
      </c>
      <c r="E6024" s="244">
        <v>94980745</v>
      </c>
      <c r="F6024" s="144" t="s">
        <v>10314</v>
      </c>
      <c r="G6024" s="230"/>
      <c r="H6024" s="154">
        <v>32564</v>
      </c>
      <c r="I6024" s="153">
        <v>37</v>
      </c>
      <c r="J6024" s="148" t="s">
        <v>70</v>
      </c>
      <c r="K6024" s="153" t="s">
        <v>59</v>
      </c>
      <c r="L6024" s="153"/>
      <c r="M6024" s="153"/>
      <c r="N6024" s="153"/>
      <c r="O6024" s="155">
        <v>11954116781</v>
      </c>
      <c r="P6024" s="156" t="s">
        <v>60</v>
      </c>
      <c r="Q6024" s="157" t="s">
        <v>8211</v>
      </c>
      <c r="R6024" s="158"/>
      <c r="S6024" s="159"/>
      <c r="T6024" s="159" t="s">
        <v>6983</v>
      </c>
      <c r="U6024" s="159" t="s">
        <v>8212</v>
      </c>
      <c r="V6024" s="154">
        <v>46148</v>
      </c>
      <c r="W6024" s="154">
        <v>46155</v>
      </c>
      <c r="X6024" s="154"/>
      <c r="Y6024" s="160"/>
      <c r="Z6024" s="160"/>
      <c r="AA6024" s="153"/>
      <c r="AB6024" s="153"/>
      <c r="AC6024" s="182" t="e">
        <f t="shared" si="190"/>
        <v>#DIV/0!</v>
      </c>
      <c r="AD6024" s="153" t="e">
        <f t="shared" si="191"/>
        <v>#DIV/0!</v>
      </c>
      <c r="AE6024" s="207"/>
      <c r="AF6024" s="153"/>
      <c r="AG6024" s="159"/>
      <c r="AH6024" s="153"/>
      <c r="AI6024" s="161"/>
      <c r="AJ6024" s="153"/>
      <c r="AK6024" s="153"/>
      <c r="AL6024" s="207"/>
      <c r="AM6024" s="207"/>
      <c r="AN6024" s="207"/>
      <c r="AO6024" s="207"/>
      <c r="AP6024" s="147" t="s">
        <v>54</v>
      </c>
      <c r="AQ6024" s="147"/>
      <c r="AR6024" s="147"/>
      <c r="AS6024" s="209" t="s">
        <v>68</v>
      </c>
      <c r="AT6024" s="223" t="str">
        <f>MONTH(B6024)&amp;"/"&amp;YEAR(B6024)</f>
        <v>3/2026</v>
      </c>
      <c r="AU6024" s="223">
        <f>WEEKNUM(B6024)-WEEKNUM(EOMONTH(B6024,-1)+1)+1</f>
        <v>5</v>
      </c>
      <c r="AV6024" s="209" t="str">
        <f>MONTH(R6024)&amp;"/"&amp;YEAR(R6024)</f>
        <v>1/1900</v>
      </c>
      <c r="AW6024" s="209" t="e">
        <f>WEEKNUM(R6024)-WEEKNUM(EOMONTH(R6024,-1)+1)+1</f>
        <v>#NUM!</v>
      </c>
      <c r="AX6024" s="209">
        <f>IF(BB6024="S",IF(Q6024="1. Aceitou o programa",R6024-B6024,0),0)</f>
        <v>0</v>
      </c>
      <c r="AY6024" s="209">
        <f>IF(BB6024="S",IF(AND(S6024&lt;&gt;"",R6024&lt;&gt;""),S6024-R6024,0),0)</f>
        <v>0</v>
      </c>
      <c r="AZ6024" s="209">
        <f>IF(BB6024="S",IF(Q6024="1. Aceitou o programa",IF(OR(X6024="Não se Aplica",X6024=""),IF(OR(W6024="Não se Aplica",W6024=""),0,W6024-V6024),AVERAGE(X6024-W6024,W6024-V6024)),0),0)</f>
        <v>0</v>
      </c>
      <c r="BA6024" s="209">
        <f>IF(BB6024="S",IF(AND(Q6024="1. Aceitou o programa",AH6024="Realizada"),IFERROR(IF(AG6024="",0,AG6024-R6024),0),0),0)</f>
        <v>0</v>
      </c>
      <c r="BB6024" s="209" t="str">
        <f>_xlfn.XLOOKUP(U6024,'Lista Suspensa'!$AA$20:$AA$23,'Lista Suspensa'!$AB$20:$AB$23,"N/A")</f>
        <v>S</v>
      </c>
    </row>
    <row r="6025" spans="1:54" ht="12" customHeight="1">
      <c r="A6025" s="151" t="s">
        <v>54</v>
      </c>
      <c r="B6025" s="152">
        <v>46112</v>
      </c>
      <c r="C6025" s="153" t="s">
        <v>55</v>
      </c>
      <c r="D6025" s="153" t="s">
        <v>56</v>
      </c>
      <c r="E6025" s="244">
        <v>94585992</v>
      </c>
      <c r="F6025" s="144" t="s">
        <v>10315</v>
      </c>
      <c r="G6025" s="230"/>
      <c r="H6025" s="154">
        <v>32583</v>
      </c>
      <c r="I6025" s="153">
        <v>37</v>
      </c>
      <c r="J6025" s="148" t="s">
        <v>70</v>
      </c>
      <c r="K6025" s="153" t="s">
        <v>59</v>
      </c>
      <c r="L6025" s="153"/>
      <c r="M6025" s="153"/>
      <c r="N6025" s="153"/>
      <c r="O6025" s="155">
        <v>11978898467</v>
      </c>
      <c r="P6025" s="156" t="s">
        <v>60</v>
      </c>
      <c r="Q6025" s="157" t="s">
        <v>8211</v>
      </c>
      <c r="R6025" s="158"/>
      <c r="S6025" s="159"/>
      <c r="T6025" s="159" t="s">
        <v>6983</v>
      </c>
      <c r="U6025" s="159" t="s">
        <v>8212</v>
      </c>
      <c r="V6025" s="154">
        <v>46148</v>
      </c>
      <c r="W6025" s="154">
        <v>46155</v>
      </c>
      <c r="X6025" s="154"/>
      <c r="Y6025" s="160"/>
      <c r="Z6025" s="160"/>
      <c r="AA6025" s="153"/>
      <c r="AB6025" s="153"/>
      <c r="AC6025" s="182" t="e">
        <f t="shared" si="190"/>
        <v>#DIV/0!</v>
      </c>
      <c r="AD6025" s="153" t="e">
        <f t="shared" si="191"/>
        <v>#DIV/0!</v>
      </c>
      <c r="AE6025" s="207"/>
      <c r="AF6025" s="153"/>
      <c r="AG6025" s="159"/>
      <c r="AH6025" s="153"/>
      <c r="AI6025" s="161"/>
      <c r="AJ6025" s="153"/>
      <c r="AK6025" s="153"/>
      <c r="AL6025" s="207"/>
      <c r="AM6025" s="207"/>
      <c r="AN6025" s="207"/>
      <c r="AO6025" s="207"/>
      <c r="AP6025" s="147" t="s">
        <v>54</v>
      </c>
      <c r="AQ6025" s="147"/>
      <c r="AR6025" s="147"/>
      <c r="AS6025" s="209" t="s">
        <v>68</v>
      </c>
      <c r="AT6025" s="223" t="str">
        <f>MONTH(B6025)&amp;"/"&amp;YEAR(B6025)</f>
        <v>3/2026</v>
      </c>
      <c r="AU6025" s="223">
        <f>WEEKNUM(B6025)-WEEKNUM(EOMONTH(B6025,-1)+1)+1</f>
        <v>5</v>
      </c>
      <c r="AV6025" s="209" t="str">
        <f>MONTH(R6025)&amp;"/"&amp;YEAR(R6025)</f>
        <v>1/1900</v>
      </c>
      <c r="AW6025" s="209" t="e">
        <f>WEEKNUM(R6025)-WEEKNUM(EOMONTH(R6025,-1)+1)+1</f>
        <v>#NUM!</v>
      </c>
      <c r="AX6025" s="209">
        <f>IF(BB6025="S",IF(Q6025="1. Aceitou o programa",R6025-B6025,0),0)</f>
        <v>0</v>
      </c>
      <c r="AY6025" s="209">
        <f>IF(BB6025="S",IF(AND(S6025&lt;&gt;"",R6025&lt;&gt;""),S6025-R6025,0),0)</f>
        <v>0</v>
      </c>
      <c r="AZ6025" s="209">
        <f>IF(BB6025="S",IF(Q6025="1. Aceitou o programa",IF(OR(X6025="Não se Aplica",X6025=""),IF(OR(W6025="Não se Aplica",W6025=""),0,W6025-V6025),AVERAGE(X6025-W6025,W6025-V6025)),0),0)</f>
        <v>0</v>
      </c>
      <c r="BA6025" s="209">
        <f>IF(BB6025="S",IF(AND(Q6025="1. Aceitou o programa",AH6025="Realizada"),IFERROR(IF(AG6025="",0,AG6025-R6025),0),0),0)</f>
        <v>0</v>
      </c>
      <c r="BB6025" s="209" t="str">
        <f>_xlfn.XLOOKUP(U6025,'Lista Suspensa'!$AA$20:$AA$23,'Lista Suspensa'!$AB$20:$AB$23,"N/A")</f>
        <v>S</v>
      </c>
    </row>
    <row r="6026" spans="1:54" ht="12" customHeight="1">
      <c r="A6026" s="151" t="s">
        <v>54</v>
      </c>
      <c r="B6026" s="152">
        <v>46112</v>
      </c>
      <c r="C6026" s="153" t="s">
        <v>55</v>
      </c>
      <c r="D6026" s="153" t="s">
        <v>56</v>
      </c>
      <c r="E6026" s="244">
        <v>94621833</v>
      </c>
      <c r="F6026" s="144" t="s">
        <v>10316</v>
      </c>
      <c r="G6026" s="230"/>
      <c r="H6026" s="154">
        <v>32601</v>
      </c>
      <c r="I6026" s="153">
        <v>37</v>
      </c>
      <c r="J6026" s="148" t="s">
        <v>70</v>
      </c>
      <c r="K6026" s="153" t="s">
        <v>59</v>
      </c>
      <c r="L6026" s="153"/>
      <c r="M6026" s="153"/>
      <c r="N6026" s="153"/>
      <c r="O6026" s="155">
        <v>11967682050</v>
      </c>
      <c r="P6026" s="156" t="s">
        <v>60</v>
      </c>
      <c r="Q6026" s="157" t="s">
        <v>8211</v>
      </c>
      <c r="R6026" s="158"/>
      <c r="S6026" s="159"/>
      <c r="T6026" s="159" t="s">
        <v>6983</v>
      </c>
      <c r="U6026" s="159" t="s">
        <v>8212</v>
      </c>
      <c r="V6026" s="154">
        <v>46148</v>
      </c>
      <c r="W6026" s="154">
        <v>46155</v>
      </c>
      <c r="X6026" s="154"/>
      <c r="Y6026" s="160"/>
      <c r="Z6026" s="160"/>
      <c r="AA6026" s="153"/>
      <c r="AB6026" s="153"/>
      <c r="AC6026" s="182" t="e">
        <f t="shared" si="190"/>
        <v>#DIV/0!</v>
      </c>
      <c r="AD6026" s="153" t="e">
        <f t="shared" si="191"/>
        <v>#DIV/0!</v>
      </c>
      <c r="AE6026" s="207"/>
      <c r="AF6026" s="153"/>
      <c r="AG6026" s="159"/>
      <c r="AH6026" s="153"/>
      <c r="AI6026" s="161"/>
      <c r="AJ6026" s="153"/>
      <c r="AK6026" s="153"/>
      <c r="AL6026" s="207"/>
      <c r="AM6026" s="207"/>
      <c r="AN6026" s="207"/>
      <c r="AO6026" s="207"/>
      <c r="AP6026" s="147" t="s">
        <v>54</v>
      </c>
      <c r="AQ6026" s="147"/>
      <c r="AR6026" s="147"/>
      <c r="AS6026" s="209" t="s">
        <v>68</v>
      </c>
      <c r="AT6026" s="223" t="str">
        <f>MONTH(B6026)&amp;"/"&amp;YEAR(B6026)</f>
        <v>3/2026</v>
      </c>
      <c r="AU6026" s="223">
        <f>WEEKNUM(B6026)-WEEKNUM(EOMONTH(B6026,-1)+1)+1</f>
        <v>5</v>
      </c>
      <c r="AV6026" s="209" t="str">
        <f>MONTH(R6026)&amp;"/"&amp;YEAR(R6026)</f>
        <v>1/1900</v>
      </c>
      <c r="AW6026" s="209" t="e">
        <f>WEEKNUM(R6026)-WEEKNUM(EOMONTH(R6026,-1)+1)+1</f>
        <v>#NUM!</v>
      </c>
      <c r="AX6026" s="209">
        <f>IF(BB6026="S",IF(Q6026="1. Aceitou o programa",R6026-B6026,0),0)</f>
        <v>0</v>
      </c>
      <c r="AY6026" s="209">
        <f>IF(BB6026="S",IF(AND(S6026&lt;&gt;"",R6026&lt;&gt;""),S6026-R6026,0),0)</f>
        <v>0</v>
      </c>
      <c r="AZ6026" s="209">
        <f>IF(BB6026="S",IF(Q6026="1. Aceitou o programa",IF(OR(X6026="Não se Aplica",X6026=""),IF(OR(W6026="Não se Aplica",W6026=""),0,W6026-V6026),AVERAGE(X6026-W6026,W6026-V6026)),0),0)</f>
        <v>0</v>
      </c>
      <c r="BA6026" s="209">
        <f>IF(BB6026="S",IF(AND(Q6026="1. Aceitou o programa",AH6026="Realizada"),IFERROR(IF(AG6026="",0,AG6026-R6026),0),0),0)</f>
        <v>0</v>
      </c>
      <c r="BB6026" s="209" t="str">
        <f>_xlfn.XLOOKUP(U6026,'Lista Suspensa'!$AA$20:$AA$23,'Lista Suspensa'!$AB$20:$AB$23,"N/A")</f>
        <v>S</v>
      </c>
    </row>
    <row r="6027" spans="1:54" ht="12" customHeight="1">
      <c r="A6027" s="151" t="s">
        <v>54</v>
      </c>
      <c r="B6027" s="152">
        <v>46112</v>
      </c>
      <c r="C6027" s="153" t="s">
        <v>55</v>
      </c>
      <c r="D6027" s="153" t="s">
        <v>56</v>
      </c>
      <c r="E6027" s="244">
        <v>94623814</v>
      </c>
      <c r="F6027" s="144" t="s">
        <v>10317</v>
      </c>
      <c r="G6027" s="230"/>
      <c r="H6027" s="154">
        <v>32602</v>
      </c>
      <c r="I6027" s="153">
        <v>37</v>
      </c>
      <c r="J6027" s="148" t="s">
        <v>58</v>
      </c>
      <c r="K6027" s="153" t="s">
        <v>59</v>
      </c>
      <c r="L6027" s="153"/>
      <c r="M6027" s="153"/>
      <c r="N6027" s="153"/>
      <c r="O6027" s="155">
        <v>13997834057</v>
      </c>
      <c r="P6027" s="156" t="s">
        <v>60</v>
      </c>
      <c r="Q6027" s="157" t="s">
        <v>8211</v>
      </c>
      <c r="R6027" s="158"/>
      <c r="S6027" s="159"/>
      <c r="T6027" s="159" t="s">
        <v>6983</v>
      </c>
      <c r="U6027" s="159" t="s">
        <v>8212</v>
      </c>
      <c r="V6027" s="154">
        <v>46148</v>
      </c>
      <c r="W6027" s="154">
        <v>46155</v>
      </c>
      <c r="X6027" s="154"/>
      <c r="Y6027" s="160"/>
      <c r="Z6027" s="160"/>
      <c r="AA6027" s="153"/>
      <c r="AB6027" s="153"/>
      <c r="AC6027" s="182" t="e">
        <f t="shared" si="190"/>
        <v>#DIV/0!</v>
      </c>
      <c r="AD6027" s="153" t="e">
        <f t="shared" si="191"/>
        <v>#DIV/0!</v>
      </c>
      <c r="AE6027" s="207"/>
      <c r="AF6027" s="153"/>
      <c r="AG6027" s="159"/>
      <c r="AH6027" s="153"/>
      <c r="AI6027" s="161"/>
      <c r="AJ6027" s="153"/>
      <c r="AK6027" s="153"/>
      <c r="AL6027" s="207"/>
      <c r="AM6027" s="207"/>
      <c r="AN6027" s="207"/>
      <c r="AO6027" s="207"/>
      <c r="AP6027" s="147" t="s">
        <v>54</v>
      </c>
      <c r="AQ6027" s="147"/>
      <c r="AR6027" s="147"/>
      <c r="AS6027" s="209" t="s">
        <v>68</v>
      </c>
      <c r="AT6027" s="223" t="str">
        <f>MONTH(B6027)&amp;"/"&amp;YEAR(B6027)</f>
        <v>3/2026</v>
      </c>
      <c r="AU6027" s="223">
        <f>WEEKNUM(B6027)-WEEKNUM(EOMONTH(B6027,-1)+1)+1</f>
        <v>5</v>
      </c>
      <c r="AV6027" s="209" t="str">
        <f>MONTH(R6027)&amp;"/"&amp;YEAR(R6027)</f>
        <v>1/1900</v>
      </c>
      <c r="AW6027" s="209" t="e">
        <f>WEEKNUM(R6027)-WEEKNUM(EOMONTH(R6027,-1)+1)+1</f>
        <v>#NUM!</v>
      </c>
      <c r="AX6027" s="209">
        <f>IF(BB6027="S",IF(Q6027="1. Aceitou o programa",R6027-B6027,0),0)</f>
        <v>0</v>
      </c>
      <c r="AY6027" s="209">
        <f>IF(BB6027="S",IF(AND(S6027&lt;&gt;"",R6027&lt;&gt;""),S6027-R6027,0),0)</f>
        <v>0</v>
      </c>
      <c r="AZ6027" s="209">
        <f>IF(BB6027="S",IF(Q6027="1. Aceitou o programa",IF(OR(X6027="Não se Aplica",X6027=""),IF(OR(W6027="Não se Aplica",W6027=""),0,W6027-V6027),AVERAGE(X6027-W6027,W6027-V6027)),0),0)</f>
        <v>0</v>
      </c>
      <c r="BA6027" s="209">
        <f>IF(BB6027="S",IF(AND(Q6027="1. Aceitou o programa",AH6027="Realizada"),IFERROR(IF(AG6027="",0,AG6027-R6027),0),0),0)</f>
        <v>0</v>
      </c>
      <c r="BB6027" s="209" t="str">
        <f>_xlfn.XLOOKUP(U6027,'Lista Suspensa'!$AA$20:$AA$23,'Lista Suspensa'!$AB$20:$AB$23,"N/A")</f>
        <v>S</v>
      </c>
    </row>
    <row r="6028" spans="1:54" ht="12" customHeight="1">
      <c r="A6028" s="151" t="s">
        <v>54</v>
      </c>
      <c r="B6028" s="152">
        <v>46112</v>
      </c>
      <c r="C6028" s="153" t="s">
        <v>55</v>
      </c>
      <c r="D6028" s="153" t="s">
        <v>56</v>
      </c>
      <c r="E6028" s="244">
        <v>94785838</v>
      </c>
      <c r="F6028" s="144" t="s">
        <v>10318</v>
      </c>
      <c r="G6028" s="230"/>
      <c r="H6028" s="154">
        <v>32699</v>
      </c>
      <c r="I6028" s="153">
        <v>36</v>
      </c>
      <c r="J6028" s="148" t="s">
        <v>70</v>
      </c>
      <c r="K6028" s="153" t="s">
        <v>59</v>
      </c>
      <c r="L6028" s="153"/>
      <c r="M6028" s="153"/>
      <c r="N6028" s="153"/>
      <c r="O6028" s="155">
        <v>11937401466</v>
      </c>
      <c r="P6028" s="156" t="s">
        <v>60</v>
      </c>
      <c r="Q6028" s="157" t="s">
        <v>8211</v>
      </c>
      <c r="R6028" s="158"/>
      <c r="S6028" s="159"/>
      <c r="T6028" s="159" t="s">
        <v>6983</v>
      </c>
      <c r="U6028" s="159" t="s">
        <v>8212</v>
      </c>
      <c r="V6028" s="154">
        <v>46148</v>
      </c>
      <c r="W6028" s="154">
        <v>46155</v>
      </c>
      <c r="X6028" s="154"/>
      <c r="Y6028" s="160"/>
      <c r="Z6028" s="160"/>
      <c r="AA6028" s="153"/>
      <c r="AB6028" s="153"/>
      <c r="AC6028" s="182" t="e">
        <f t="shared" si="190"/>
        <v>#DIV/0!</v>
      </c>
      <c r="AD6028" s="153" t="e">
        <f t="shared" si="191"/>
        <v>#DIV/0!</v>
      </c>
      <c r="AE6028" s="207"/>
      <c r="AF6028" s="153"/>
      <c r="AG6028" s="159"/>
      <c r="AH6028" s="153"/>
      <c r="AI6028" s="161"/>
      <c r="AJ6028" s="153"/>
      <c r="AK6028" s="153"/>
      <c r="AL6028" s="207" t="s">
        <v>85</v>
      </c>
      <c r="AM6028" s="207" t="s">
        <v>86</v>
      </c>
      <c r="AN6028" s="207" t="s">
        <v>191</v>
      </c>
      <c r="AO6028" s="207"/>
      <c r="AP6028" s="147" t="s">
        <v>54</v>
      </c>
      <c r="AQ6028" s="147"/>
      <c r="AR6028" s="147"/>
      <c r="AS6028" s="209" t="s">
        <v>68</v>
      </c>
      <c r="AT6028" s="223" t="str">
        <f>MONTH(B6028)&amp;"/"&amp;YEAR(B6028)</f>
        <v>3/2026</v>
      </c>
      <c r="AU6028" s="223">
        <f>WEEKNUM(B6028)-WEEKNUM(EOMONTH(B6028,-1)+1)+1</f>
        <v>5</v>
      </c>
      <c r="AV6028" s="209" t="str">
        <f>MONTH(R6028)&amp;"/"&amp;YEAR(R6028)</f>
        <v>1/1900</v>
      </c>
      <c r="AW6028" s="209" t="e">
        <f>WEEKNUM(R6028)-WEEKNUM(EOMONTH(R6028,-1)+1)+1</f>
        <v>#NUM!</v>
      </c>
      <c r="AX6028" s="209">
        <f>IF(BB6028="S",IF(Q6028="1. Aceitou o programa",R6028-B6028,0),0)</f>
        <v>0</v>
      </c>
      <c r="AY6028" s="209">
        <f>IF(BB6028="S",IF(AND(S6028&lt;&gt;"",R6028&lt;&gt;""),S6028-R6028,0),0)</f>
        <v>0</v>
      </c>
      <c r="AZ6028" s="209">
        <f>IF(BB6028="S",IF(Q6028="1. Aceitou o programa",IF(OR(X6028="Não se Aplica",X6028=""),IF(OR(W6028="Não se Aplica",W6028=""),0,W6028-V6028),AVERAGE(X6028-W6028,W6028-V6028)),0),0)</f>
        <v>0</v>
      </c>
      <c r="BA6028" s="209">
        <f>IF(BB6028="S",IF(AND(Q6028="1. Aceitou o programa",AH6028="Realizada"),IFERROR(IF(AG6028="",0,AG6028-R6028),0),0),0)</f>
        <v>0</v>
      </c>
      <c r="BB6028" s="209" t="str">
        <f>_xlfn.XLOOKUP(U6028,'Lista Suspensa'!$AA$20:$AA$23,'Lista Suspensa'!$AB$20:$AB$23,"N/A")</f>
        <v>S</v>
      </c>
    </row>
    <row r="6029" spans="1:54" ht="12" customHeight="1">
      <c r="A6029" s="151" t="s">
        <v>54</v>
      </c>
      <c r="B6029" s="152">
        <v>46112</v>
      </c>
      <c r="C6029" s="153" t="s">
        <v>55</v>
      </c>
      <c r="D6029" s="153" t="s">
        <v>56</v>
      </c>
      <c r="E6029" s="244">
        <v>95090388</v>
      </c>
      <c r="F6029" s="144" t="s">
        <v>10319</v>
      </c>
      <c r="G6029" s="230"/>
      <c r="H6029" s="154">
        <v>32705</v>
      </c>
      <c r="I6029" s="153">
        <v>36</v>
      </c>
      <c r="J6029" s="148" t="s">
        <v>70</v>
      </c>
      <c r="K6029" s="153" t="s">
        <v>59</v>
      </c>
      <c r="L6029" s="153"/>
      <c r="M6029" s="153"/>
      <c r="N6029" s="153"/>
      <c r="O6029" s="155">
        <v>11984177936</v>
      </c>
      <c r="P6029" s="156" t="s">
        <v>60</v>
      </c>
      <c r="Q6029" s="157" t="s">
        <v>8211</v>
      </c>
      <c r="R6029" s="158"/>
      <c r="S6029" s="159"/>
      <c r="T6029" s="159" t="s">
        <v>6983</v>
      </c>
      <c r="U6029" s="159" t="s">
        <v>8212</v>
      </c>
      <c r="V6029" s="154">
        <v>46148</v>
      </c>
      <c r="W6029" s="154">
        <v>46155</v>
      </c>
      <c r="X6029" s="154"/>
      <c r="Y6029" s="160"/>
      <c r="Z6029" s="160"/>
      <c r="AA6029" s="153"/>
      <c r="AB6029" s="153"/>
      <c r="AC6029" s="182" t="e">
        <f t="shared" si="190"/>
        <v>#DIV/0!</v>
      </c>
      <c r="AD6029" s="153" t="e">
        <f t="shared" si="191"/>
        <v>#DIV/0!</v>
      </c>
      <c r="AE6029" s="207"/>
      <c r="AF6029" s="153"/>
      <c r="AG6029" s="159"/>
      <c r="AH6029" s="153"/>
      <c r="AI6029" s="161"/>
      <c r="AJ6029" s="153"/>
      <c r="AK6029" s="153"/>
      <c r="AL6029" s="207"/>
      <c r="AM6029" s="207"/>
      <c r="AN6029" s="207"/>
      <c r="AO6029" s="207"/>
      <c r="AP6029" s="147" t="s">
        <v>54</v>
      </c>
      <c r="AQ6029" s="147"/>
      <c r="AR6029" s="147"/>
      <c r="AS6029" s="209" t="s">
        <v>68</v>
      </c>
      <c r="AT6029" s="223" t="str">
        <f>MONTH(B6029)&amp;"/"&amp;YEAR(B6029)</f>
        <v>3/2026</v>
      </c>
      <c r="AU6029" s="223">
        <f>WEEKNUM(B6029)-WEEKNUM(EOMONTH(B6029,-1)+1)+1</f>
        <v>5</v>
      </c>
      <c r="AV6029" s="209" t="str">
        <f>MONTH(R6029)&amp;"/"&amp;YEAR(R6029)</f>
        <v>1/1900</v>
      </c>
      <c r="AW6029" s="209" t="e">
        <f>WEEKNUM(R6029)-WEEKNUM(EOMONTH(R6029,-1)+1)+1</f>
        <v>#NUM!</v>
      </c>
      <c r="AX6029" s="209">
        <f>IF(BB6029="S",IF(Q6029="1. Aceitou o programa",R6029-B6029,0),0)</f>
        <v>0</v>
      </c>
      <c r="AY6029" s="209">
        <f>IF(BB6029="S",IF(AND(S6029&lt;&gt;"",R6029&lt;&gt;""),S6029-R6029,0),0)</f>
        <v>0</v>
      </c>
      <c r="AZ6029" s="209">
        <f>IF(BB6029="S",IF(Q6029="1. Aceitou o programa",IF(OR(X6029="Não se Aplica",X6029=""),IF(OR(W6029="Não se Aplica",W6029=""),0,W6029-V6029),AVERAGE(X6029-W6029,W6029-V6029)),0),0)</f>
        <v>0</v>
      </c>
      <c r="BA6029" s="209">
        <f>IF(BB6029="S",IF(AND(Q6029="1. Aceitou o programa",AH6029="Realizada"),IFERROR(IF(AG6029="",0,AG6029-R6029),0),0),0)</f>
        <v>0</v>
      </c>
      <c r="BB6029" s="209" t="str">
        <f>_xlfn.XLOOKUP(U6029,'Lista Suspensa'!$AA$20:$AA$23,'Lista Suspensa'!$AB$20:$AB$23,"N/A")</f>
        <v>S</v>
      </c>
    </row>
    <row r="6030" spans="1:54" ht="12" customHeight="1">
      <c r="A6030" s="151" t="s">
        <v>54</v>
      </c>
      <c r="B6030" s="152">
        <v>46112</v>
      </c>
      <c r="C6030" s="153" t="s">
        <v>55</v>
      </c>
      <c r="D6030" s="153" t="s">
        <v>56</v>
      </c>
      <c r="E6030" s="244">
        <v>94639071</v>
      </c>
      <c r="F6030" s="144" t="s">
        <v>10320</v>
      </c>
      <c r="G6030" s="230"/>
      <c r="H6030" s="154">
        <v>32846</v>
      </c>
      <c r="I6030" s="153">
        <v>36</v>
      </c>
      <c r="J6030" s="148" t="s">
        <v>70</v>
      </c>
      <c r="K6030" s="153" t="s">
        <v>59</v>
      </c>
      <c r="L6030" s="153"/>
      <c r="M6030" s="153"/>
      <c r="N6030" s="153"/>
      <c r="O6030" s="155">
        <v>11960204156</v>
      </c>
      <c r="P6030" s="156" t="s">
        <v>60</v>
      </c>
      <c r="Q6030" s="157" t="s">
        <v>8211</v>
      </c>
      <c r="R6030" s="158"/>
      <c r="S6030" s="159"/>
      <c r="T6030" s="159" t="s">
        <v>6983</v>
      </c>
      <c r="U6030" s="159" t="s">
        <v>8212</v>
      </c>
      <c r="V6030" s="154">
        <v>46148</v>
      </c>
      <c r="W6030" s="154">
        <v>46155</v>
      </c>
      <c r="X6030" s="154"/>
      <c r="Y6030" s="160"/>
      <c r="Z6030" s="160"/>
      <c r="AA6030" s="153"/>
      <c r="AB6030" s="153"/>
      <c r="AC6030" s="182" t="e">
        <f t="shared" si="190"/>
        <v>#DIV/0!</v>
      </c>
      <c r="AD6030" s="153" t="e">
        <f t="shared" si="191"/>
        <v>#DIV/0!</v>
      </c>
      <c r="AE6030" s="207"/>
      <c r="AF6030" s="153"/>
      <c r="AG6030" s="159"/>
      <c r="AH6030" s="153"/>
      <c r="AI6030" s="161"/>
      <c r="AJ6030" s="153"/>
      <c r="AK6030" s="153"/>
      <c r="AL6030" s="207"/>
      <c r="AM6030" s="207"/>
      <c r="AN6030" s="207"/>
      <c r="AO6030" s="207"/>
      <c r="AP6030" s="147" t="s">
        <v>54</v>
      </c>
      <c r="AQ6030" s="147"/>
      <c r="AR6030" s="147"/>
      <c r="AS6030" s="209" t="s">
        <v>68</v>
      </c>
      <c r="AT6030" s="223" t="str">
        <f>MONTH(B6030)&amp;"/"&amp;YEAR(B6030)</f>
        <v>3/2026</v>
      </c>
      <c r="AU6030" s="223">
        <f>WEEKNUM(B6030)-WEEKNUM(EOMONTH(B6030,-1)+1)+1</f>
        <v>5</v>
      </c>
      <c r="AV6030" s="209" t="str">
        <f>MONTH(R6030)&amp;"/"&amp;YEAR(R6030)</f>
        <v>1/1900</v>
      </c>
      <c r="AW6030" s="209" t="e">
        <f>WEEKNUM(R6030)-WEEKNUM(EOMONTH(R6030,-1)+1)+1</f>
        <v>#NUM!</v>
      </c>
      <c r="AX6030" s="209">
        <f>IF(BB6030="S",IF(Q6030="1. Aceitou o programa",R6030-B6030,0),0)</f>
        <v>0</v>
      </c>
      <c r="AY6030" s="209">
        <f>IF(BB6030="S",IF(AND(S6030&lt;&gt;"",R6030&lt;&gt;""),S6030-R6030,0),0)</f>
        <v>0</v>
      </c>
      <c r="AZ6030" s="209">
        <f>IF(BB6030="S",IF(Q6030="1. Aceitou o programa",IF(OR(X6030="Não se Aplica",X6030=""),IF(OR(W6030="Não se Aplica",W6030=""),0,W6030-V6030),AVERAGE(X6030-W6030,W6030-V6030)),0),0)</f>
        <v>0</v>
      </c>
      <c r="BA6030" s="209">
        <f>IF(BB6030="S",IF(AND(Q6030="1. Aceitou o programa",AH6030="Realizada"),IFERROR(IF(AG6030="",0,AG6030-R6030),0),0),0)</f>
        <v>0</v>
      </c>
      <c r="BB6030" s="209" t="str">
        <f>_xlfn.XLOOKUP(U6030,'Lista Suspensa'!$AA$20:$AA$23,'Lista Suspensa'!$AB$20:$AB$23,"N/A")</f>
        <v>S</v>
      </c>
    </row>
    <row r="6031" spans="1:54" ht="12" customHeight="1">
      <c r="A6031" s="151" t="s">
        <v>54</v>
      </c>
      <c r="B6031" s="152">
        <v>46112</v>
      </c>
      <c r="C6031" s="153" t="s">
        <v>55</v>
      </c>
      <c r="D6031" s="153" t="s">
        <v>56</v>
      </c>
      <c r="E6031" s="244">
        <v>95009173</v>
      </c>
      <c r="F6031" s="144" t="s">
        <v>10321</v>
      </c>
      <c r="G6031" s="230"/>
      <c r="H6031" s="154">
        <v>32910</v>
      </c>
      <c r="I6031" s="153">
        <v>36</v>
      </c>
      <c r="J6031" s="148" t="s">
        <v>70</v>
      </c>
      <c r="K6031" s="153" t="s">
        <v>59</v>
      </c>
      <c r="L6031" s="153"/>
      <c r="M6031" s="153"/>
      <c r="N6031" s="153"/>
      <c r="O6031" s="155">
        <v>11987197802</v>
      </c>
      <c r="P6031" s="156" t="s">
        <v>60</v>
      </c>
      <c r="Q6031" s="157" t="s">
        <v>8211</v>
      </c>
      <c r="R6031" s="158"/>
      <c r="S6031" s="159"/>
      <c r="T6031" s="159" t="s">
        <v>6983</v>
      </c>
      <c r="U6031" s="159" t="s">
        <v>8212</v>
      </c>
      <c r="V6031" s="154">
        <v>46148</v>
      </c>
      <c r="W6031" s="154">
        <v>46155</v>
      </c>
      <c r="X6031" s="154"/>
      <c r="Y6031" s="160"/>
      <c r="Z6031" s="160"/>
      <c r="AA6031" s="153"/>
      <c r="AB6031" s="153"/>
      <c r="AC6031" s="182" t="e">
        <f t="shared" si="190"/>
        <v>#DIV/0!</v>
      </c>
      <c r="AD6031" s="153" t="e">
        <f t="shared" si="191"/>
        <v>#DIV/0!</v>
      </c>
      <c r="AE6031" s="207"/>
      <c r="AF6031" s="153"/>
      <c r="AG6031" s="159"/>
      <c r="AH6031" s="153"/>
      <c r="AI6031" s="161"/>
      <c r="AJ6031" s="153"/>
      <c r="AK6031" s="153"/>
      <c r="AL6031" s="207"/>
      <c r="AM6031" s="207"/>
      <c r="AN6031" s="207"/>
      <c r="AO6031" s="207"/>
      <c r="AP6031" s="147" t="s">
        <v>54</v>
      </c>
      <c r="AQ6031" s="147"/>
      <c r="AR6031" s="147"/>
      <c r="AS6031" s="209" t="s">
        <v>68</v>
      </c>
      <c r="AT6031" s="223" t="str">
        <f>MONTH(B6031)&amp;"/"&amp;YEAR(B6031)</f>
        <v>3/2026</v>
      </c>
      <c r="AU6031" s="223">
        <f>WEEKNUM(B6031)-WEEKNUM(EOMONTH(B6031,-1)+1)+1</f>
        <v>5</v>
      </c>
      <c r="AV6031" s="209" t="str">
        <f>MONTH(R6031)&amp;"/"&amp;YEAR(R6031)</f>
        <v>1/1900</v>
      </c>
      <c r="AW6031" s="209" t="e">
        <f>WEEKNUM(R6031)-WEEKNUM(EOMONTH(R6031,-1)+1)+1</f>
        <v>#NUM!</v>
      </c>
      <c r="AX6031" s="209">
        <f>IF(BB6031="S",IF(Q6031="1. Aceitou o programa",R6031-B6031,0),0)</f>
        <v>0</v>
      </c>
      <c r="AY6031" s="209">
        <f>IF(BB6031="S",IF(AND(S6031&lt;&gt;"",R6031&lt;&gt;""),S6031-R6031,0),0)</f>
        <v>0</v>
      </c>
      <c r="AZ6031" s="209">
        <f>IF(BB6031="S",IF(Q6031="1. Aceitou o programa",IF(OR(X6031="Não se Aplica",X6031=""),IF(OR(W6031="Não se Aplica",W6031=""),0,W6031-V6031),AVERAGE(X6031-W6031,W6031-V6031)),0),0)</f>
        <v>0</v>
      </c>
      <c r="BA6031" s="209">
        <f>IF(BB6031="S",IF(AND(Q6031="1. Aceitou o programa",AH6031="Realizada"),IFERROR(IF(AG6031="",0,AG6031-R6031),0),0),0)</f>
        <v>0</v>
      </c>
      <c r="BB6031" s="209" t="str">
        <f>_xlfn.XLOOKUP(U6031,'Lista Suspensa'!$AA$20:$AA$23,'Lista Suspensa'!$AB$20:$AB$23,"N/A")</f>
        <v>S</v>
      </c>
    </row>
    <row r="6032" spans="1:54" ht="12" customHeight="1">
      <c r="A6032" s="151" t="s">
        <v>54</v>
      </c>
      <c r="B6032" s="152">
        <v>46112</v>
      </c>
      <c r="C6032" s="153" t="s">
        <v>55</v>
      </c>
      <c r="D6032" s="153" t="s">
        <v>56</v>
      </c>
      <c r="E6032" s="244">
        <v>94785728</v>
      </c>
      <c r="F6032" s="144" t="s">
        <v>10322</v>
      </c>
      <c r="G6032" s="230"/>
      <c r="H6032" s="154">
        <v>33150</v>
      </c>
      <c r="I6032" s="153">
        <v>35</v>
      </c>
      <c r="J6032" s="148" t="s">
        <v>70</v>
      </c>
      <c r="K6032" s="153" t="s">
        <v>59</v>
      </c>
      <c r="L6032" s="153"/>
      <c r="M6032" s="153"/>
      <c r="N6032" s="153"/>
      <c r="O6032" s="155">
        <v>11977655211</v>
      </c>
      <c r="P6032" s="156" t="s">
        <v>60</v>
      </c>
      <c r="Q6032" s="157" t="s">
        <v>8211</v>
      </c>
      <c r="R6032" s="158"/>
      <c r="S6032" s="159"/>
      <c r="T6032" s="159" t="s">
        <v>6983</v>
      </c>
      <c r="U6032" s="159" t="s">
        <v>8212</v>
      </c>
      <c r="V6032" s="154">
        <v>46148</v>
      </c>
      <c r="W6032" s="154">
        <v>46155</v>
      </c>
      <c r="X6032" s="154"/>
      <c r="Y6032" s="160"/>
      <c r="Z6032" s="160"/>
      <c r="AA6032" s="153"/>
      <c r="AB6032" s="153"/>
      <c r="AC6032" s="182" t="e">
        <f t="shared" si="190"/>
        <v>#DIV/0!</v>
      </c>
      <c r="AD6032" s="153" t="e">
        <f t="shared" si="191"/>
        <v>#DIV/0!</v>
      </c>
      <c r="AE6032" s="207"/>
      <c r="AF6032" s="153"/>
      <c r="AG6032" s="159"/>
      <c r="AH6032" s="153"/>
      <c r="AI6032" s="161"/>
      <c r="AJ6032" s="153"/>
      <c r="AK6032" s="153"/>
      <c r="AL6032" s="207" t="s">
        <v>85</v>
      </c>
      <c r="AM6032" s="207" t="s">
        <v>86</v>
      </c>
      <c r="AN6032" s="207" t="s">
        <v>191</v>
      </c>
      <c r="AO6032" s="207"/>
      <c r="AP6032" s="147" t="s">
        <v>54</v>
      </c>
      <c r="AQ6032" s="147"/>
      <c r="AR6032" s="147"/>
      <c r="AS6032" s="209" t="s">
        <v>68</v>
      </c>
      <c r="AT6032" s="223" t="str">
        <f>MONTH(B6032)&amp;"/"&amp;YEAR(B6032)</f>
        <v>3/2026</v>
      </c>
      <c r="AU6032" s="223">
        <f>WEEKNUM(B6032)-WEEKNUM(EOMONTH(B6032,-1)+1)+1</f>
        <v>5</v>
      </c>
      <c r="AV6032" s="209" t="str">
        <f>MONTH(R6032)&amp;"/"&amp;YEAR(R6032)</f>
        <v>1/1900</v>
      </c>
      <c r="AW6032" s="209" t="e">
        <f>WEEKNUM(R6032)-WEEKNUM(EOMONTH(R6032,-1)+1)+1</f>
        <v>#NUM!</v>
      </c>
      <c r="AX6032" s="209">
        <f>IF(BB6032="S",IF(Q6032="1. Aceitou o programa",R6032-B6032,0),0)</f>
        <v>0</v>
      </c>
      <c r="AY6032" s="209">
        <f>IF(BB6032="S",IF(AND(S6032&lt;&gt;"",R6032&lt;&gt;""),S6032-R6032,0),0)</f>
        <v>0</v>
      </c>
      <c r="AZ6032" s="209">
        <f>IF(BB6032="S",IF(Q6032="1. Aceitou o programa",IF(OR(X6032="Não se Aplica",X6032=""),IF(OR(W6032="Não se Aplica",W6032=""),0,W6032-V6032),AVERAGE(X6032-W6032,W6032-V6032)),0),0)</f>
        <v>0</v>
      </c>
      <c r="BA6032" s="209">
        <f>IF(BB6032="S",IF(AND(Q6032="1. Aceitou o programa",AH6032="Realizada"),IFERROR(IF(AG6032="",0,AG6032-R6032),0),0),0)</f>
        <v>0</v>
      </c>
      <c r="BB6032" s="209" t="str">
        <f>_xlfn.XLOOKUP(U6032,'Lista Suspensa'!$AA$20:$AA$23,'Lista Suspensa'!$AB$20:$AB$23,"N/A")</f>
        <v>S</v>
      </c>
    </row>
    <row r="6033" spans="1:54" ht="12" customHeight="1">
      <c r="A6033" s="151" t="s">
        <v>54</v>
      </c>
      <c r="B6033" s="152">
        <v>46112</v>
      </c>
      <c r="C6033" s="153" t="s">
        <v>55</v>
      </c>
      <c r="D6033" s="153" t="s">
        <v>56</v>
      </c>
      <c r="E6033" s="244">
        <v>95068282</v>
      </c>
      <c r="F6033" s="144" t="s">
        <v>10323</v>
      </c>
      <c r="G6033" s="230"/>
      <c r="H6033" s="154">
        <v>33184</v>
      </c>
      <c r="I6033" s="153">
        <v>35</v>
      </c>
      <c r="J6033" s="148" t="s">
        <v>70</v>
      </c>
      <c r="K6033" s="153" t="s">
        <v>59</v>
      </c>
      <c r="L6033" s="153"/>
      <c r="M6033" s="153"/>
      <c r="N6033" s="153"/>
      <c r="O6033" s="155">
        <v>11916271648</v>
      </c>
      <c r="P6033" s="156" t="s">
        <v>60</v>
      </c>
      <c r="Q6033" s="157" t="s">
        <v>8211</v>
      </c>
      <c r="R6033" s="158"/>
      <c r="S6033" s="159"/>
      <c r="T6033" s="159" t="s">
        <v>6983</v>
      </c>
      <c r="U6033" s="159" t="s">
        <v>8212</v>
      </c>
      <c r="V6033" s="154">
        <v>46148</v>
      </c>
      <c r="W6033" s="154">
        <v>46155</v>
      </c>
      <c r="X6033" s="154"/>
      <c r="Y6033" s="160"/>
      <c r="Z6033" s="160"/>
      <c r="AA6033" s="153"/>
      <c r="AB6033" s="153"/>
      <c r="AC6033" s="182" t="e">
        <f t="shared" si="190"/>
        <v>#DIV/0!</v>
      </c>
      <c r="AD6033" s="153" t="e">
        <f t="shared" si="191"/>
        <v>#DIV/0!</v>
      </c>
      <c r="AE6033" s="207"/>
      <c r="AF6033" s="153"/>
      <c r="AG6033" s="159"/>
      <c r="AH6033" s="153"/>
      <c r="AI6033" s="161"/>
      <c r="AJ6033" s="153"/>
      <c r="AK6033" s="153"/>
      <c r="AL6033" s="207"/>
      <c r="AM6033" s="207"/>
      <c r="AN6033" s="207"/>
      <c r="AO6033" s="207"/>
      <c r="AP6033" s="147" t="s">
        <v>54</v>
      </c>
      <c r="AQ6033" s="147"/>
      <c r="AR6033" s="147"/>
      <c r="AS6033" s="209" t="s">
        <v>68</v>
      </c>
      <c r="AT6033" s="223" t="str">
        <f>MONTH(B6033)&amp;"/"&amp;YEAR(B6033)</f>
        <v>3/2026</v>
      </c>
      <c r="AU6033" s="223">
        <f>WEEKNUM(B6033)-WEEKNUM(EOMONTH(B6033,-1)+1)+1</f>
        <v>5</v>
      </c>
      <c r="AV6033" s="209" t="str">
        <f>MONTH(R6033)&amp;"/"&amp;YEAR(R6033)</f>
        <v>1/1900</v>
      </c>
      <c r="AW6033" s="209" t="e">
        <f>WEEKNUM(R6033)-WEEKNUM(EOMONTH(R6033,-1)+1)+1</f>
        <v>#NUM!</v>
      </c>
      <c r="AX6033" s="209">
        <f>IF(BB6033="S",IF(Q6033="1. Aceitou o programa",R6033-B6033,0),0)</f>
        <v>0</v>
      </c>
      <c r="AY6033" s="209">
        <f>IF(BB6033="S",IF(AND(S6033&lt;&gt;"",R6033&lt;&gt;""),S6033-R6033,0),0)</f>
        <v>0</v>
      </c>
      <c r="AZ6033" s="209">
        <f>IF(BB6033="S",IF(Q6033="1. Aceitou o programa",IF(OR(X6033="Não se Aplica",X6033=""),IF(OR(W6033="Não se Aplica",W6033=""),0,W6033-V6033),AVERAGE(X6033-W6033,W6033-V6033)),0),0)</f>
        <v>0</v>
      </c>
      <c r="BA6033" s="209">
        <f>IF(BB6033="S",IF(AND(Q6033="1. Aceitou o programa",AH6033="Realizada"),IFERROR(IF(AG6033="",0,AG6033-R6033),0),0),0)</f>
        <v>0</v>
      </c>
      <c r="BB6033" s="209" t="str">
        <f>_xlfn.XLOOKUP(U6033,'Lista Suspensa'!$AA$20:$AA$23,'Lista Suspensa'!$AB$20:$AB$23,"N/A")</f>
        <v>S</v>
      </c>
    </row>
    <row r="6034" spans="1:54" ht="12" customHeight="1">
      <c r="A6034" s="151" t="s">
        <v>54</v>
      </c>
      <c r="B6034" s="152">
        <v>46112</v>
      </c>
      <c r="C6034" s="153" t="s">
        <v>55</v>
      </c>
      <c r="D6034" s="153" t="s">
        <v>56</v>
      </c>
      <c r="E6034" s="244">
        <v>94682954</v>
      </c>
      <c r="F6034" s="144" t="s">
        <v>10324</v>
      </c>
      <c r="G6034" s="230"/>
      <c r="H6034" s="154">
        <v>33289</v>
      </c>
      <c r="I6034" s="153">
        <v>35</v>
      </c>
      <c r="J6034" s="148" t="s">
        <v>70</v>
      </c>
      <c r="K6034" s="153" t="s">
        <v>59</v>
      </c>
      <c r="L6034" s="153"/>
      <c r="M6034" s="153"/>
      <c r="N6034" s="153"/>
      <c r="O6034" s="155">
        <v>11991455416</v>
      </c>
      <c r="P6034" s="156" t="s">
        <v>60</v>
      </c>
      <c r="Q6034" s="157" t="s">
        <v>8211</v>
      </c>
      <c r="R6034" s="158"/>
      <c r="S6034" s="159"/>
      <c r="T6034" s="159" t="s">
        <v>6983</v>
      </c>
      <c r="U6034" s="159" t="s">
        <v>8212</v>
      </c>
      <c r="V6034" s="154">
        <v>46148</v>
      </c>
      <c r="W6034" s="154">
        <v>46155</v>
      </c>
      <c r="X6034" s="154"/>
      <c r="Y6034" s="160"/>
      <c r="Z6034" s="160"/>
      <c r="AA6034" s="153"/>
      <c r="AB6034" s="153"/>
      <c r="AC6034" s="182" t="e">
        <f t="shared" si="190"/>
        <v>#DIV/0!</v>
      </c>
      <c r="AD6034" s="153" t="e">
        <f t="shared" si="191"/>
        <v>#DIV/0!</v>
      </c>
      <c r="AE6034" s="207"/>
      <c r="AF6034" s="153"/>
      <c r="AG6034" s="159"/>
      <c r="AH6034" s="153"/>
      <c r="AI6034" s="161"/>
      <c r="AJ6034" s="153"/>
      <c r="AK6034" s="153"/>
      <c r="AL6034" s="207"/>
      <c r="AM6034" s="207"/>
      <c r="AN6034" s="207"/>
      <c r="AO6034" s="207"/>
      <c r="AP6034" s="147" t="s">
        <v>54</v>
      </c>
      <c r="AQ6034" s="147"/>
      <c r="AR6034" s="147"/>
      <c r="AS6034" s="209" t="s">
        <v>68</v>
      </c>
      <c r="AT6034" s="223" t="str">
        <f>MONTH(B6034)&amp;"/"&amp;YEAR(B6034)</f>
        <v>3/2026</v>
      </c>
      <c r="AU6034" s="223">
        <f>WEEKNUM(B6034)-WEEKNUM(EOMONTH(B6034,-1)+1)+1</f>
        <v>5</v>
      </c>
      <c r="AV6034" s="209" t="str">
        <f>MONTH(R6034)&amp;"/"&amp;YEAR(R6034)</f>
        <v>1/1900</v>
      </c>
      <c r="AW6034" s="209" t="e">
        <f>WEEKNUM(R6034)-WEEKNUM(EOMONTH(R6034,-1)+1)+1</f>
        <v>#NUM!</v>
      </c>
      <c r="AX6034" s="209">
        <f>IF(BB6034="S",IF(Q6034="1. Aceitou o programa",R6034-B6034,0),0)</f>
        <v>0</v>
      </c>
      <c r="AY6034" s="209">
        <f>IF(BB6034="S",IF(AND(S6034&lt;&gt;"",R6034&lt;&gt;""),S6034-R6034,0),0)</f>
        <v>0</v>
      </c>
      <c r="AZ6034" s="209">
        <f>IF(BB6034="S",IF(Q6034="1. Aceitou o programa",IF(OR(X6034="Não se Aplica",X6034=""),IF(OR(W6034="Não se Aplica",W6034=""),0,W6034-V6034),AVERAGE(X6034-W6034,W6034-V6034)),0),0)</f>
        <v>0</v>
      </c>
      <c r="BA6034" s="209">
        <f>IF(BB6034="S",IF(AND(Q6034="1. Aceitou o programa",AH6034="Realizada"),IFERROR(IF(AG6034="",0,AG6034-R6034),0),0),0)</f>
        <v>0</v>
      </c>
      <c r="BB6034" s="209" t="str">
        <f>_xlfn.XLOOKUP(U6034,'Lista Suspensa'!$AA$20:$AA$23,'Lista Suspensa'!$AB$20:$AB$23,"N/A")</f>
        <v>S</v>
      </c>
    </row>
    <row r="6035" spans="1:54" ht="12" customHeight="1">
      <c r="A6035" s="151" t="s">
        <v>54</v>
      </c>
      <c r="B6035" s="152">
        <v>46112</v>
      </c>
      <c r="C6035" s="153" t="s">
        <v>55</v>
      </c>
      <c r="D6035" s="153" t="s">
        <v>56</v>
      </c>
      <c r="E6035" s="244">
        <v>94524487</v>
      </c>
      <c r="F6035" s="144" t="s">
        <v>10325</v>
      </c>
      <c r="G6035" s="230"/>
      <c r="H6035" s="154">
        <v>33395</v>
      </c>
      <c r="I6035" s="153">
        <v>34</v>
      </c>
      <c r="J6035" s="148" t="s">
        <v>70</v>
      </c>
      <c r="K6035" s="153" t="s">
        <v>59</v>
      </c>
      <c r="L6035" s="153"/>
      <c r="M6035" s="153"/>
      <c r="N6035" s="153"/>
      <c r="O6035" s="155">
        <v>11976274854</v>
      </c>
      <c r="P6035" s="156" t="s">
        <v>60</v>
      </c>
      <c r="Q6035" s="157" t="s">
        <v>8211</v>
      </c>
      <c r="R6035" s="158"/>
      <c r="S6035" s="159"/>
      <c r="T6035" s="159" t="s">
        <v>6983</v>
      </c>
      <c r="U6035" s="159" t="s">
        <v>8212</v>
      </c>
      <c r="V6035" s="154">
        <v>46148</v>
      </c>
      <c r="W6035" s="154">
        <v>46155</v>
      </c>
      <c r="X6035" s="154"/>
      <c r="Y6035" s="160"/>
      <c r="Z6035" s="160"/>
      <c r="AA6035" s="153"/>
      <c r="AB6035" s="153"/>
      <c r="AC6035" s="182" t="e">
        <f t="shared" si="190"/>
        <v>#DIV/0!</v>
      </c>
      <c r="AD6035" s="153" t="e">
        <f t="shared" si="191"/>
        <v>#DIV/0!</v>
      </c>
      <c r="AE6035" s="207"/>
      <c r="AF6035" s="153"/>
      <c r="AG6035" s="159"/>
      <c r="AH6035" s="153"/>
      <c r="AI6035" s="161"/>
      <c r="AJ6035" s="153"/>
      <c r="AK6035" s="153"/>
      <c r="AL6035" s="207"/>
      <c r="AM6035" s="207"/>
      <c r="AN6035" s="207"/>
      <c r="AO6035" s="207"/>
      <c r="AP6035" s="147" t="s">
        <v>54</v>
      </c>
      <c r="AQ6035" s="147"/>
      <c r="AR6035" s="147"/>
      <c r="AS6035" s="209" t="s">
        <v>68</v>
      </c>
      <c r="AT6035" s="223" t="str">
        <f>MONTH(B6035)&amp;"/"&amp;YEAR(B6035)</f>
        <v>3/2026</v>
      </c>
      <c r="AU6035" s="223">
        <f>WEEKNUM(B6035)-WEEKNUM(EOMONTH(B6035,-1)+1)+1</f>
        <v>5</v>
      </c>
      <c r="AV6035" s="209" t="str">
        <f>MONTH(R6035)&amp;"/"&amp;YEAR(R6035)</f>
        <v>1/1900</v>
      </c>
      <c r="AW6035" s="209" t="e">
        <f>WEEKNUM(R6035)-WEEKNUM(EOMONTH(R6035,-1)+1)+1</f>
        <v>#NUM!</v>
      </c>
      <c r="AX6035" s="209">
        <f>IF(BB6035="S",IF(Q6035="1. Aceitou o programa",R6035-B6035,0),0)</f>
        <v>0</v>
      </c>
      <c r="AY6035" s="209">
        <f>IF(BB6035="S",IF(AND(S6035&lt;&gt;"",R6035&lt;&gt;""),S6035-R6035,0),0)</f>
        <v>0</v>
      </c>
      <c r="AZ6035" s="209">
        <f>IF(BB6035="S",IF(Q6035="1. Aceitou o programa",IF(OR(X6035="Não se Aplica",X6035=""),IF(OR(W6035="Não se Aplica",W6035=""),0,W6035-V6035),AVERAGE(X6035-W6035,W6035-V6035)),0),0)</f>
        <v>0</v>
      </c>
      <c r="BA6035" s="209">
        <f>IF(BB6035="S",IF(AND(Q6035="1. Aceitou o programa",AH6035="Realizada"),IFERROR(IF(AG6035="",0,AG6035-R6035),0),0),0)</f>
        <v>0</v>
      </c>
      <c r="BB6035" s="209" t="str">
        <f>_xlfn.XLOOKUP(U6035,'Lista Suspensa'!$AA$20:$AA$23,'Lista Suspensa'!$AB$20:$AB$23,"N/A")</f>
        <v>S</v>
      </c>
    </row>
    <row r="6036" spans="1:54" ht="12" customHeight="1">
      <c r="A6036" s="151" t="s">
        <v>54</v>
      </c>
      <c r="B6036" s="152">
        <v>46112</v>
      </c>
      <c r="C6036" s="153" t="s">
        <v>55</v>
      </c>
      <c r="D6036" s="153" t="s">
        <v>56</v>
      </c>
      <c r="E6036" s="244">
        <v>94660330</v>
      </c>
      <c r="F6036" s="144" t="s">
        <v>10326</v>
      </c>
      <c r="G6036" s="230"/>
      <c r="H6036" s="154">
        <v>33763</v>
      </c>
      <c r="I6036" s="153">
        <v>33</v>
      </c>
      <c r="J6036" s="148" t="s">
        <v>70</v>
      </c>
      <c r="K6036" s="153" t="s">
        <v>59</v>
      </c>
      <c r="L6036" s="153"/>
      <c r="M6036" s="153"/>
      <c r="N6036" s="153"/>
      <c r="O6036" s="155">
        <v>11991892594</v>
      </c>
      <c r="P6036" s="156" t="s">
        <v>60</v>
      </c>
      <c r="Q6036" s="157" t="s">
        <v>8211</v>
      </c>
      <c r="R6036" s="158"/>
      <c r="S6036" s="159"/>
      <c r="T6036" s="159" t="s">
        <v>6983</v>
      </c>
      <c r="U6036" s="159" t="s">
        <v>8212</v>
      </c>
      <c r="V6036" s="154">
        <v>46148</v>
      </c>
      <c r="W6036" s="154">
        <v>46155</v>
      </c>
      <c r="X6036" s="154"/>
      <c r="Y6036" s="160"/>
      <c r="Z6036" s="160"/>
      <c r="AA6036" s="153"/>
      <c r="AB6036" s="153"/>
      <c r="AC6036" s="182" t="e">
        <f t="shared" si="190"/>
        <v>#DIV/0!</v>
      </c>
      <c r="AD6036" s="153" t="e">
        <f t="shared" si="191"/>
        <v>#DIV/0!</v>
      </c>
      <c r="AE6036" s="207"/>
      <c r="AF6036" s="153"/>
      <c r="AG6036" s="159"/>
      <c r="AH6036" s="153"/>
      <c r="AI6036" s="161"/>
      <c r="AJ6036" s="153"/>
      <c r="AK6036" s="153"/>
      <c r="AL6036" s="207"/>
      <c r="AM6036" s="207"/>
      <c r="AN6036" s="207"/>
      <c r="AO6036" s="207"/>
      <c r="AP6036" s="147" t="s">
        <v>54</v>
      </c>
      <c r="AQ6036" s="147"/>
      <c r="AR6036" s="147"/>
      <c r="AS6036" s="209" t="s">
        <v>68</v>
      </c>
      <c r="AT6036" s="223" t="str">
        <f>MONTH(B6036)&amp;"/"&amp;YEAR(B6036)</f>
        <v>3/2026</v>
      </c>
      <c r="AU6036" s="223">
        <f>WEEKNUM(B6036)-WEEKNUM(EOMONTH(B6036,-1)+1)+1</f>
        <v>5</v>
      </c>
      <c r="AV6036" s="209" t="str">
        <f>MONTH(R6036)&amp;"/"&amp;YEAR(R6036)</f>
        <v>1/1900</v>
      </c>
      <c r="AW6036" s="209" t="e">
        <f>WEEKNUM(R6036)-WEEKNUM(EOMONTH(R6036,-1)+1)+1</f>
        <v>#NUM!</v>
      </c>
      <c r="AX6036" s="209">
        <f>IF(BB6036="S",IF(Q6036="1. Aceitou o programa",R6036-B6036,0),0)</f>
        <v>0</v>
      </c>
      <c r="AY6036" s="209">
        <f>IF(BB6036="S",IF(AND(S6036&lt;&gt;"",R6036&lt;&gt;""),S6036-R6036,0),0)</f>
        <v>0</v>
      </c>
      <c r="AZ6036" s="209">
        <f>IF(BB6036="S",IF(Q6036="1. Aceitou o programa",IF(OR(X6036="Não se Aplica",X6036=""),IF(OR(W6036="Não se Aplica",W6036=""),0,W6036-V6036),AVERAGE(X6036-W6036,W6036-V6036)),0),0)</f>
        <v>0</v>
      </c>
      <c r="BA6036" s="209">
        <f>IF(BB6036="S",IF(AND(Q6036="1. Aceitou o programa",AH6036="Realizada"),IFERROR(IF(AG6036="",0,AG6036-R6036),0),0),0)</f>
        <v>0</v>
      </c>
      <c r="BB6036" s="209" t="str">
        <f>_xlfn.XLOOKUP(U6036,'Lista Suspensa'!$AA$20:$AA$23,'Lista Suspensa'!$AB$20:$AB$23,"N/A")</f>
        <v>S</v>
      </c>
    </row>
    <row r="6037" spans="1:54" ht="12" customHeight="1">
      <c r="A6037" s="151" t="s">
        <v>54</v>
      </c>
      <c r="B6037" s="152">
        <v>46112</v>
      </c>
      <c r="C6037" s="153" t="s">
        <v>55</v>
      </c>
      <c r="D6037" s="153" t="s">
        <v>56</v>
      </c>
      <c r="E6037" s="244">
        <v>94476020</v>
      </c>
      <c r="F6037" s="144" t="s">
        <v>10327</v>
      </c>
      <c r="G6037" s="230"/>
      <c r="H6037" s="154">
        <v>33903</v>
      </c>
      <c r="I6037" s="153">
        <v>33</v>
      </c>
      <c r="J6037" s="148" t="s">
        <v>70</v>
      </c>
      <c r="K6037" s="153" t="s">
        <v>59</v>
      </c>
      <c r="L6037" s="153"/>
      <c r="M6037" s="153"/>
      <c r="N6037" s="153"/>
      <c r="O6037" s="155">
        <v>11987308947</v>
      </c>
      <c r="P6037" s="156" t="s">
        <v>60</v>
      </c>
      <c r="Q6037" s="157" t="s">
        <v>8211</v>
      </c>
      <c r="R6037" s="158"/>
      <c r="S6037" s="159"/>
      <c r="T6037" s="159" t="s">
        <v>6983</v>
      </c>
      <c r="U6037" s="159" t="s">
        <v>8212</v>
      </c>
      <c r="V6037" s="154">
        <v>46148</v>
      </c>
      <c r="W6037" s="154">
        <v>46155</v>
      </c>
      <c r="X6037" s="154"/>
      <c r="Y6037" s="160"/>
      <c r="Z6037" s="160"/>
      <c r="AA6037" s="153"/>
      <c r="AB6037" s="153"/>
      <c r="AC6037" s="182" t="e">
        <f t="shared" si="190"/>
        <v>#DIV/0!</v>
      </c>
      <c r="AD6037" s="153" t="e">
        <f t="shared" si="191"/>
        <v>#DIV/0!</v>
      </c>
      <c r="AE6037" s="207"/>
      <c r="AF6037" s="153"/>
      <c r="AG6037" s="159"/>
      <c r="AH6037" s="153"/>
      <c r="AI6037" s="161"/>
      <c r="AJ6037" s="153"/>
      <c r="AK6037" s="153"/>
      <c r="AL6037" s="207"/>
      <c r="AM6037" s="207"/>
      <c r="AN6037" s="207"/>
      <c r="AO6037" s="207"/>
      <c r="AP6037" s="147" t="s">
        <v>54</v>
      </c>
      <c r="AQ6037" s="147"/>
      <c r="AR6037" s="147"/>
      <c r="AS6037" s="209" t="s">
        <v>68</v>
      </c>
      <c r="AT6037" s="223" t="str">
        <f>MONTH(B6037)&amp;"/"&amp;YEAR(B6037)</f>
        <v>3/2026</v>
      </c>
      <c r="AU6037" s="223">
        <f>WEEKNUM(B6037)-WEEKNUM(EOMONTH(B6037,-1)+1)+1</f>
        <v>5</v>
      </c>
      <c r="AV6037" s="209" t="str">
        <f>MONTH(R6037)&amp;"/"&amp;YEAR(R6037)</f>
        <v>1/1900</v>
      </c>
      <c r="AW6037" s="209" t="e">
        <f>WEEKNUM(R6037)-WEEKNUM(EOMONTH(R6037,-1)+1)+1</f>
        <v>#NUM!</v>
      </c>
      <c r="AX6037" s="209">
        <f>IF(BB6037="S",IF(Q6037="1. Aceitou o programa",R6037-B6037,0),0)</f>
        <v>0</v>
      </c>
      <c r="AY6037" s="209">
        <f>IF(BB6037="S",IF(AND(S6037&lt;&gt;"",R6037&lt;&gt;""),S6037-R6037,0),0)</f>
        <v>0</v>
      </c>
      <c r="AZ6037" s="209">
        <f>IF(BB6037="S",IF(Q6037="1. Aceitou o programa",IF(OR(X6037="Não se Aplica",X6037=""),IF(OR(W6037="Não se Aplica",W6037=""),0,W6037-V6037),AVERAGE(X6037-W6037,W6037-V6037)),0),0)</f>
        <v>0</v>
      </c>
      <c r="BA6037" s="209">
        <f>IF(BB6037="S",IF(AND(Q6037="1. Aceitou o programa",AH6037="Realizada"),IFERROR(IF(AG6037="",0,AG6037-R6037),0),0),0)</f>
        <v>0</v>
      </c>
      <c r="BB6037" s="209" t="str">
        <f>_xlfn.XLOOKUP(U6037,'Lista Suspensa'!$AA$20:$AA$23,'Lista Suspensa'!$AB$20:$AB$23,"N/A")</f>
        <v>S</v>
      </c>
    </row>
    <row r="6038" spans="1:54" ht="12" customHeight="1">
      <c r="A6038" s="151" t="s">
        <v>54</v>
      </c>
      <c r="B6038" s="152">
        <v>46112</v>
      </c>
      <c r="C6038" s="153" t="s">
        <v>55</v>
      </c>
      <c r="D6038" s="153" t="s">
        <v>56</v>
      </c>
      <c r="E6038" s="244">
        <v>452258863</v>
      </c>
      <c r="F6038" s="144" t="s">
        <v>10328</v>
      </c>
      <c r="G6038" s="230"/>
      <c r="H6038" s="154">
        <v>34096</v>
      </c>
      <c r="I6038" s="153">
        <v>33</v>
      </c>
      <c r="J6038" s="148" t="s">
        <v>58</v>
      </c>
      <c r="K6038" s="153" t="s">
        <v>59</v>
      </c>
      <c r="L6038" s="153"/>
      <c r="M6038" s="153"/>
      <c r="N6038" s="153"/>
      <c r="O6038" s="155">
        <v>11991477627</v>
      </c>
      <c r="P6038" s="156" t="s">
        <v>60</v>
      </c>
      <c r="Q6038" s="157" t="s">
        <v>8211</v>
      </c>
      <c r="R6038" s="158"/>
      <c r="S6038" s="159"/>
      <c r="T6038" s="159" t="s">
        <v>6983</v>
      </c>
      <c r="U6038" s="159" t="s">
        <v>8212</v>
      </c>
      <c r="V6038" s="154">
        <v>46148</v>
      </c>
      <c r="W6038" s="154">
        <v>46155</v>
      </c>
      <c r="X6038" s="154"/>
      <c r="Y6038" s="160"/>
      <c r="Z6038" s="160"/>
      <c r="AA6038" s="153"/>
      <c r="AB6038" s="153"/>
      <c r="AC6038" s="182" t="e">
        <f t="shared" si="190"/>
        <v>#DIV/0!</v>
      </c>
      <c r="AD6038" s="153" t="e">
        <f t="shared" si="191"/>
        <v>#DIV/0!</v>
      </c>
      <c r="AE6038" s="207"/>
      <c r="AF6038" s="153"/>
      <c r="AG6038" s="159"/>
      <c r="AH6038" s="153"/>
      <c r="AI6038" s="161"/>
      <c r="AJ6038" s="153"/>
      <c r="AK6038" s="153"/>
      <c r="AL6038" s="207"/>
      <c r="AM6038" s="207"/>
      <c r="AN6038" s="207"/>
      <c r="AO6038" s="207"/>
      <c r="AP6038" s="147" t="s">
        <v>54</v>
      </c>
      <c r="AQ6038" s="147"/>
      <c r="AR6038" s="147"/>
      <c r="AS6038" s="209" t="s">
        <v>68</v>
      </c>
      <c r="AT6038" s="223" t="str">
        <f>MONTH(B6038)&amp;"/"&amp;YEAR(B6038)</f>
        <v>3/2026</v>
      </c>
      <c r="AU6038" s="223">
        <f>WEEKNUM(B6038)-WEEKNUM(EOMONTH(B6038,-1)+1)+1</f>
        <v>5</v>
      </c>
      <c r="AV6038" s="209" t="str">
        <f>MONTH(R6038)&amp;"/"&amp;YEAR(R6038)</f>
        <v>1/1900</v>
      </c>
      <c r="AW6038" s="209" t="e">
        <f>WEEKNUM(R6038)-WEEKNUM(EOMONTH(R6038,-1)+1)+1</f>
        <v>#NUM!</v>
      </c>
      <c r="AX6038" s="209">
        <f>IF(BB6038="S",IF(Q6038="1. Aceitou o programa",R6038-B6038,0),0)</f>
        <v>0</v>
      </c>
      <c r="AY6038" s="209">
        <f>IF(BB6038="S",IF(AND(S6038&lt;&gt;"",R6038&lt;&gt;""),S6038-R6038,0),0)</f>
        <v>0</v>
      </c>
      <c r="AZ6038" s="209">
        <f>IF(BB6038="S",IF(Q6038="1. Aceitou o programa",IF(OR(X6038="Não se Aplica",X6038=""),IF(OR(W6038="Não se Aplica",W6038=""),0,W6038-V6038),AVERAGE(X6038-W6038,W6038-V6038)),0),0)</f>
        <v>0</v>
      </c>
      <c r="BA6038" s="209">
        <f>IF(BB6038="S",IF(AND(Q6038="1. Aceitou o programa",AH6038="Realizada"),IFERROR(IF(AG6038="",0,AG6038-R6038),0),0),0)</f>
        <v>0</v>
      </c>
      <c r="BB6038" s="209" t="str">
        <f>_xlfn.XLOOKUP(U6038,'Lista Suspensa'!$AA$20:$AA$23,'Lista Suspensa'!$AB$20:$AB$23,"N/A")</f>
        <v>S</v>
      </c>
    </row>
    <row r="6039" spans="1:54" ht="12" customHeight="1">
      <c r="A6039" s="151" t="s">
        <v>54</v>
      </c>
      <c r="B6039" s="152">
        <v>46112</v>
      </c>
      <c r="C6039" s="153" t="s">
        <v>55</v>
      </c>
      <c r="D6039" s="153" t="s">
        <v>56</v>
      </c>
      <c r="E6039" s="244">
        <v>96104612</v>
      </c>
      <c r="F6039" s="144" t="s">
        <v>10329</v>
      </c>
      <c r="G6039" s="230"/>
      <c r="H6039" s="154">
        <v>34333</v>
      </c>
      <c r="I6039" s="153">
        <v>32</v>
      </c>
      <c r="J6039" s="148" t="s">
        <v>70</v>
      </c>
      <c r="K6039" s="153" t="s">
        <v>59</v>
      </c>
      <c r="L6039" s="153"/>
      <c r="M6039" s="153"/>
      <c r="N6039" s="153"/>
      <c r="O6039" s="155">
        <v>11997512885</v>
      </c>
      <c r="P6039" s="156" t="s">
        <v>60</v>
      </c>
      <c r="Q6039" s="157" t="s">
        <v>8211</v>
      </c>
      <c r="R6039" s="158"/>
      <c r="S6039" s="159"/>
      <c r="T6039" s="159" t="s">
        <v>6983</v>
      </c>
      <c r="U6039" s="159" t="s">
        <v>8212</v>
      </c>
      <c r="V6039" s="154">
        <v>46148</v>
      </c>
      <c r="W6039" s="154">
        <v>46155</v>
      </c>
      <c r="X6039" s="154"/>
      <c r="Y6039" s="160"/>
      <c r="Z6039" s="160"/>
      <c r="AA6039" s="153"/>
      <c r="AB6039" s="153"/>
      <c r="AC6039" s="182" t="e">
        <f t="shared" si="190"/>
        <v>#DIV/0!</v>
      </c>
      <c r="AD6039" s="153" t="e">
        <f t="shared" si="191"/>
        <v>#DIV/0!</v>
      </c>
      <c r="AE6039" s="207"/>
      <c r="AF6039" s="153"/>
      <c r="AG6039" s="159"/>
      <c r="AH6039" s="153"/>
      <c r="AI6039" s="161"/>
      <c r="AJ6039" s="153"/>
      <c r="AK6039" s="153"/>
      <c r="AL6039" s="207"/>
      <c r="AM6039" s="207"/>
      <c r="AN6039" s="207"/>
      <c r="AO6039" s="207"/>
      <c r="AP6039" s="147" t="s">
        <v>54</v>
      </c>
      <c r="AQ6039" s="147"/>
      <c r="AR6039" s="147"/>
      <c r="AS6039" s="209" t="s">
        <v>68</v>
      </c>
      <c r="AT6039" s="223" t="str">
        <f>MONTH(B6039)&amp;"/"&amp;YEAR(B6039)</f>
        <v>3/2026</v>
      </c>
      <c r="AU6039" s="223">
        <f>WEEKNUM(B6039)-WEEKNUM(EOMONTH(B6039,-1)+1)+1</f>
        <v>5</v>
      </c>
      <c r="AV6039" s="209" t="str">
        <f>MONTH(R6039)&amp;"/"&amp;YEAR(R6039)</f>
        <v>1/1900</v>
      </c>
      <c r="AW6039" s="209" t="e">
        <f>WEEKNUM(R6039)-WEEKNUM(EOMONTH(R6039,-1)+1)+1</f>
        <v>#NUM!</v>
      </c>
      <c r="AX6039" s="209">
        <f>IF(BB6039="S",IF(Q6039="1. Aceitou o programa",R6039-B6039,0),0)</f>
        <v>0</v>
      </c>
      <c r="AY6039" s="209">
        <f>IF(BB6039="S",IF(AND(S6039&lt;&gt;"",R6039&lt;&gt;""),S6039-R6039,0),0)</f>
        <v>0</v>
      </c>
      <c r="AZ6039" s="209">
        <f>IF(BB6039="S",IF(Q6039="1. Aceitou o programa",IF(OR(X6039="Não se Aplica",X6039=""),IF(OR(W6039="Não se Aplica",W6039=""),0,W6039-V6039),AVERAGE(X6039-W6039,W6039-V6039)),0),0)</f>
        <v>0</v>
      </c>
      <c r="BA6039" s="209">
        <f>IF(BB6039="S",IF(AND(Q6039="1. Aceitou o programa",AH6039="Realizada"),IFERROR(IF(AG6039="",0,AG6039-R6039),0),0),0)</f>
        <v>0</v>
      </c>
      <c r="BB6039" s="209" t="str">
        <f>_xlfn.XLOOKUP(U6039,'Lista Suspensa'!$AA$20:$AA$23,'Lista Suspensa'!$AB$20:$AB$23,"N/A")</f>
        <v>S</v>
      </c>
    </row>
    <row r="6040" spans="1:54" ht="12" customHeight="1">
      <c r="A6040" s="151" t="s">
        <v>54</v>
      </c>
      <c r="B6040" s="152">
        <v>46112</v>
      </c>
      <c r="C6040" s="153" t="s">
        <v>55</v>
      </c>
      <c r="D6040" s="153" t="s">
        <v>56</v>
      </c>
      <c r="E6040" s="244">
        <v>94828844</v>
      </c>
      <c r="F6040" s="144" t="s">
        <v>10330</v>
      </c>
      <c r="G6040" s="230"/>
      <c r="H6040" s="154">
        <v>34676</v>
      </c>
      <c r="I6040" s="153">
        <v>31</v>
      </c>
      <c r="J6040" s="148" t="s">
        <v>58</v>
      </c>
      <c r="K6040" s="153" t="s">
        <v>59</v>
      </c>
      <c r="L6040" s="153"/>
      <c r="M6040" s="153"/>
      <c r="N6040" s="153"/>
      <c r="O6040" s="155">
        <v>11954612789</v>
      </c>
      <c r="P6040" s="156" t="s">
        <v>60</v>
      </c>
      <c r="Q6040" s="157" t="s">
        <v>8211</v>
      </c>
      <c r="R6040" s="158"/>
      <c r="S6040" s="159"/>
      <c r="T6040" s="159" t="s">
        <v>6983</v>
      </c>
      <c r="U6040" s="159" t="s">
        <v>8212</v>
      </c>
      <c r="V6040" s="154">
        <v>46148</v>
      </c>
      <c r="W6040" s="154">
        <v>46155</v>
      </c>
      <c r="X6040" s="154"/>
      <c r="Y6040" s="160"/>
      <c r="Z6040" s="160"/>
      <c r="AA6040" s="153"/>
      <c r="AB6040" s="153"/>
      <c r="AC6040" s="182" t="e">
        <f t="shared" si="190"/>
        <v>#DIV/0!</v>
      </c>
      <c r="AD6040" s="153" t="e">
        <f t="shared" si="191"/>
        <v>#DIV/0!</v>
      </c>
      <c r="AE6040" s="207"/>
      <c r="AF6040" s="153"/>
      <c r="AG6040" s="159"/>
      <c r="AH6040" s="153"/>
      <c r="AI6040" s="161"/>
      <c r="AJ6040" s="153"/>
      <c r="AK6040" s="153"/>
      <c r="AL6040" s="207"/>
      <c r="AM6040" s="207"/>
      <c r="AN6040" s="207"/>
      <c r="AO6040" s="207"/>
      <c r="AP6040" s="147" t="s">
        <v>54</v>
      </c>
      <c r="AQ6040" s="147"/>
      <c r="AR6040" s="147"/>
      <c r="AS6040" s="209" t="s">
        <v>68</v>
      </c>
      <c r="AT6040" s="223" t="str">
        <f>MONTH(B6040)&amp;"/"&amp;YEAR(B6040)</f>
        <v>3/2026</v>
      </c>
      <c r="AU6040" s="223">
        <f>WEEKNUM(B6040)-WEEKNUM(EOMONTH(B6040,-1)+1)+1</f>
        <v>5</v>
      </c>
      <c r="AV6040" s="209" t="str">
        <f>MONTH(R6040)&amp;"/"&amp;YEAR(R6040)</f>
        <v>1/1900</v>
      </c>
      <c r="AW6040" s="209" t="e">
        <f>WEEKNUM(R6040)-WEEKNUM(EOMONTH(R6040,-1)+1)+1</f>
        <v>#NUM!</v>
      </c>
      <c r="AX6040" s="209">
        <f>IF(BB6040="S",IF(Q6040="1. Aceitou o programa",R6040-B6040,0),0)</f>
        <v>0</v>
      </c>
      <c r="AY6040" s="209">
        <f>IF(BB6040="S",IF(AND(S6040&lt;&gt;"",R6040&lt;&gt;""),S6040-R6040,0),0)</f>
        <v>0</v>
      </c>
      <c r="AZ6040" s="209">
        <f>IF(BB6040="S",IF(Q6040="1. Aceitou o programa",IF(OR(X6040="Não se Aplica",X6040=""),IF(OR(W6040="Não se Aplica",W6040=""),0,W6040-V6040),AVERAGE(X6040-W6040,W6040-V6040)),0),0)</f>
        <v>0</v>
      </c>
      <c r="BA6040" s="209">
        <f>IF(BB6040="S",IF(AND(Q6040="1. Aceitou o programa",AH6040="Realizada"),IFERROR(IF(AG6040="",0,AG6040-R6040),0),0),0)</f>
        <v>0</v>
      </c>
      <c r="BB6040" s="209" t="str">
        <f>_xlfn.XLOOKUP(U6040,'Lista Suspensa'!$AA$20:$AA$23,'Lista Suspensa'!$AB$20:$AB$23,"N/A")</f>
        <v>S</v>
      </c>
    </row>
    <row r="6041" spans="1:54" ht="12" customHeight="1">
      <c r="A6041" s="151" t="s">
        <v>54</v>
      </c>
      <c r="B6041" s="152">
        <v>46112</v>
      </c>
      <c r="C6041" s="153" t="s">
        <v>55</v>
      </c>
      <c r="D6041" s="153" t="s">
        <v>56</v>
      </c>
      <c r="E6041" s="244">
        <v>96429490</v>
      </c>
      <c r="F6041" s="144" t="s">
        <v>10331</v>
      </c>
      <c r="G6041" s="230"/>
      <c r="H6041" s="154">
        <v>35255</v>
      </c>
      <c r="I6041" s="153">
        <v>29</v>
      </c>
      <c r="J6041" s="148" t="s">
        <v>58</v>
      </c>
      <c r="K6041" s="153" t="s">
        <v>59</v>
      </c>
      <c r="L6041" s="153"/>
      <c r="M6041" s="153"/>
      <c r="N6041" s="153"/>
      <c r="O6041" s="155">
        <v>11978015755</v>
      </c>
      <c r="P6041" s="156" t="s">
        <v>60</v>
      </c>
      <c r="Q6041" s="157" t="s">
        <v>8211</v>
      </c>
      <c r="R6041" s="158"/>
      <c r="S6041" s="159"/>
      <c r="T6041" s="159" t="s">
        <v>6983</v>
      </c>
      <c r="U6041" s="159" t="s">
        <v>8212</v>
      </c>
      <c r="V6041" s="154">
        <v>46148</v>
      </c>
      <c r="W6041" s="154">
        <v>46155</v>
      </c>
      <c r="X6041" s="154"/>
      <c r="Y6041" s="160"/>
      <c r="Z6041" s="160"/>
      <c r="AA6041" s="153"/>
      <c r="AB6041" s="153"/>
      <c r="AC6041" s="182" t="e">
        <f t="shared" si="190"/>
        <v>#DIV/0!</v>
      </c>
      <c r="AD6041" s="153" t="e">
        <f t="shared" si="191"/>
        <v>#DIV/0!</v>
      </c>
      <c r="AE6041" s="207"/>
      <c r="AF6041" s="153"/>
      <c r="AG6041" s="159"/>
      <c r="AH6041" s="153"/>
      <c r="AI6041" s="161"/>
      <c r="AJ6041" s="153"/>
      <c r="AK6041" s="153"/>
      <c r="AL6041" s="207"/>
      <c r="AM6041" s="207"/>
      <c r="AN6041" s="207"/>
      <c r="AO6041" s="207"/>
      <c r="AP6041" s="147" t="s">
        <v>54</v>
      </c>
      <c r="AQ6041" s="147"/>
      <c r="AR6041" s="147"/>
      <c r="AS6041" s="209" t="s">
        <v>68</v>
      </c>
      <c r="AT6041" s="223" t="str">
        <f>MONTH(B6041)&amp;"/"&amp;YEAR(B6041)</f>
        <v>3/2026</v>
      </c>
      <c r="AU6041" s="223">
        <f>WEEKNUM(B6041)-WEEKNUM(EOMONTH(B6041,-1)+1)+1</f>
        <v>5</v>
      </c>
      <c r="AV6041" s="209" t="str">
        <f>MONTH(R6041)&amp;"/"&amp;YEAR(R6041)</f>
        <v>1/1900</v>
      </c>
      <c r="AW6041" s="209" t="e">
        <f>WEEKNUM(R6041)-WEEKNUM(EOMONTH(R6041,-1)+1)+1</f>
        <v>#NUM!</v>
      </c>
      <c r="AX6041" s="209">
        <f>IF(BB6041="S",IF(Q6041="1. Aceitou o programa",R6041-B6041,0),0)</f>
        <v>0</v>
      </c>
      <c r="AY6041" s="209">
        <f>IF(BB6041="S",IF(AND(S6041&lt;&gt;"",R6041&lt;&gt;""),S6041-R6041,0),0)</f>
        <v>0</v>
      </c>
      <c r="AZ6041" s="209">
        <f>IF(BB6041="S",IF(Q6041="1. Aceitou o programa",IF(OR(X6041="Não se Aplica",X6041=""),IF(OR(W6041="Não se Aplica",W6041=""),0,W6041-V6041),AVERAGE(X6041-W6041,W6041-V6041)),0),0)</f>
        <v>0</v>
      </c>
      <c r="BA6041" s="209">
        <f>IF(BB6041="S",IF(AND(Q6041="1. Aceitou o programa",AH6041="Realizada"),IFERROR(IF(AG6041="",0,AG6041-R6041),0),0),0)</f>
        <v>0</v>
      </c>
      <c r="BB6041" s="209" t="str">
        <f>_xlfn.XLOOKUP(U6041,'Lista Suspensa'!$AA$20:$AA$23,'Lista Suspensa'!$AB$20:$AB$23,"N/A")</f>
        <v>S</v>
      </c>
    </row>
    <row r="6042" spans="1:54" ht="12" customHeight="1">
      <c r="A6042" s="151" t="s">
        <v>54</v>
      </c>
      <c r="B6042" s="152">
        <v>46112</v>
      </c>
      <c r="C6042" s="153" t="s">
        <v>55</v>
      </c>
      <c r="D6042" s="153" t="s">
        <v>56</v>
      </c>
      <c r="E6042" s="244">
        <v>451690214</v>
      </c>
      <c r="F6042" s="144" t="s">
        <v>10332</v>
      </c>
      <c r="G6042" s="230"/>
      <c r="H6042" s="154">
        <v>35326</v>
      </c>
      <c r="I6042" s="153">
        <v>29</v>
      </c>
      <c r="J6042" s="148" t="s">
        <v>70</v>
      </c>
      <c r="K6042" s="153" t="s">
        <v>59</v>
      </c>
      <c r="L6042" s="153"/>
      <c r="M6042" s="153"/>
      <c r="N6042" s="153"/>
      <c r="O6042" s="155">
        <v>1196548500</v>
      </c>
      <c r="P6042" s="156" t="s">
        <v>60</v>
      </c>
      <c r="Q6042" s="157" t="s">
        <v>8211</v>
      </c>
      <c r="R6042" s="158"/>
      <c r="S6042" s="159"/>
      <c r="T6042" s="159" t="s">
        <v>6983</v>
      </c>
      <c r="U6042" s="159" t="s">
        <v>8212</v>
      </c>
      <c r="V6042" s="154">
        <v>46148</v>
      </c>
      <c r="W6042" s="154">
        <v>46155</v>
      </c>
      <c r="X6042" s="154"/>
      <c r="Y6042" s="160"/>
      <c r="Z6042" s="160"/>
      <c r="AA6042" s="153"/>
      <c r="AB6042" s="153"/>
      <c r="AC6042" s="182" t="e">
        <f t="shared" si="190"/>
        <v>#DIV/0!</v>
      </c>
      <c r="AD6042" s="153" t="e">
        <f t="shared" si="191"/>
        <v>#DIV/0!</v>
      </c>
      <c r="AE6042" s="207"/>
      <c r="AF6042" s="153"/>
      <c r="AG6042" s="159"/>
      <c r="AH6042" s="153"/>
      <c r="AI6042" s="161"/>
      <c r="AJ6042" s="153"/>
      <c r="AK6042" s="153"/>
      <c r="AL6042" s="207"/>
      <c r="AM6042" s="207"/>
      <c r="AN6042" s="207"/>
      <c r="AO6042" s="207"/>
      <c r="AP6042" s="147" t="s">
        <v>54</v>
      </c>
      <c r="AQ6042" s="147"/>
      <c r="AR6042" s="147"/>
      <c r="AS6042" s="209" t="s">
        <v>68</v>
      </c>
      <c r="AT6042" s="223" t="str">
        <f>MONTH(B6042)&amp;"/"&amp;YEAR(B6042)</f>
        <v>3/2026</v>
      </c>
      <c r="AU6042" s="223">
        <f>WEEKNUM(B6042)-WEEKNUM(EOMONTH(B6042,-1)+1)+1</f>
        <v>5</v>
      </c>
      <c r="AV6042" s="209" t="str">
        <f>MONTH(R6042)&amp;"/"&amp;YEAR(R6042)</f>
        <v>1/1900</v>
      </c>
      <c r="AW6042" s="209" t="e">
        <f>WEEKNUM(R6042)-WEEKNUM(EOMONTH(R6042,-1)+1)+1</f>
        <v>#NUM!</v>
      </c>
      <c r="AX6042" s="209">
        <f>IF(BB6042="S",IF(Q6042="1. Aceitou o programa",R6042-B6042,0),0)</f>
        <v>0</v>
      </c>
      <c r="AY6042" s="209">
        <f>IF(BB6042="S",IF(AND(S6042&lt;&gt;"",R6042&lt;&gt;""),S6042-R6042,0),0)</f>
        <v>0</v>
      </c>
      <c r="AZ6042" s="209">
        <f>IF(BB6042="S",IF(Q6042="1. Aceitou o programa",IF(OR(X6042="Não se Aplica",X6042=""),IF(OR(W6042="Não se Aplica",W6042=""),0,W6042-V6042),AVERAGE(X6042-W6042,W6042-V6042)),0),0)</f>
        <v>0</v>
      </c>
      <c r="BA6042" s="209">
        <f>IF(BB6042="S",IF(AND(Q6042="1. Aceitou o programa",AH6042="Realizada"),IFERROR(IF(AG6042="",0,AG6042-R6042),0),0),0)</f>
        <v>0</v>
      </c>
      <c r="BB6042" s="209" t="str">
        <f>_xlfn.XLOOKUP(U6042,'Lista Suspensa'!$AA$20:$AA$23,'Lista Suspensa'!$AB$20:$AB$23,"N/A")</f>
        <v>S</v>
      </c>
    </row>
    <row r="6043" spans="1:54" ht="12" customHeight="1">
      <c r="A6043" s="151" t="s">
        <v>54</v>
      </c>
      <c r="B6043" s="152">
        <v>46112</v>
      </c>
      <c r="C6043" s="153" t="s">
        <v>55</v>
      </c>
      <c r="D6043" s="153" t="s">
        <v>56</v>
      </c>
      <c r="E6043" s="244">
        <v>810564068</v>
      </c>
      <c r="F6043" s="144" t="s">
        <v>10333</v>
      </c>
      <c r="G6043" s="230"/>
      <c r="H6043" s="154">
        <v>35338</v>
      </c>
      <c r="I6043" s="153">
        <v>29</v>
      </c>
      <c r="J6043" s="148" t="s">
        <v>58</v>
      </c>
      <c r="K6043" s="153" t="s">
        <v>59</v>
      </c>
      <c r="L6043" s="153"/>
      <c r="M6043" s="153"/>
      <c r="N6043" s="153"/>
      <c r="O6043" s="155">
        <v>11969003889</v>
      </c>
      <c r="P6043" s="156" t="s">
        <v>60</v>
      </c>
      <c r="Q6043" s="157" t="s">
        <v>8211</v>
      </c>
      <c r="R6043" s="158"/>
      <c r="S6043" s="159"/>
      <c r="T6043" s="159" t="s">
        <v>6983</v>
      </c>
      <c r="U6043" s="159" t="s">
        <v>8212</v>
      </c>
      <c r="V6043" s="154">
        <v>46148</v>
      </c>
      <c r="W6043" s="154">
        <v>46155</v>
      </c>
      <c r="X6043" s="154"/>
      <c r="Y6043" s="160"/>
      <c r="Z6043" s="160"/>
      <c r="AA6043" s="153"/>
      <c r="AB6043" s="153"/>
      <c r="AC6043" s="182" t="e">
        <f t="shared" si="190"/>
        <v>#DIV/0!</v>
      </c>
      <c r="AD6043" s="153" t="e">
        <f t="shared" si="191"/>
        <v>#DIV/0!</v>
      </c>
      <c r="AE6043" s="207"/>
      <c r="AF6043" s="153"/>
      <c r="AG6043" s="159"/>
      <c r="AH6043" s="153"/>
      <c r="AI6043" s="161"/>
      <c r="AJ6043" s="153"/>
      <c r="AK6043" s="153"/>
      <c r="AL6043" s="207"/>
      <c r="AM6043" s="207"/>
      <c r="AN6043" s="207"/>
      <c r="AO6043" s="207"/>
      <c r="AP6043" s="147" t="s">
        <v>54</v>
      </c>
      <c r="AQ6043" s="147"/>
      <c r="AR6043" s="147"/>
      <c r="AS6043" s="209" t="s">
        <v>68</v>
      </c>
      <c r="AT6043" s="223" t="str">
        <f>MONTH(B6043)&amp;"/"&amp;YEAR(B6043)</f>
        <v>3/2026</v>
      </c>
      <c r="AU6043" s="223">
        <f>WEEKNUM(B6043)-WEEKNUM(EOMONTH(B6043,-1)+1)+1</f>
        <v>5</v>
      </c>
      <c r="AV6043" s="209" t="str">
        <f>MONTH(R6043)&amp;"/"&amp;YEAR(R6043)</f>
        <v>1/1900</v>
      </c>
      <c r="AW6043" s="209" t="e">
        <f>WEEKNUM(R6043)-WEEKNUM(EOMONTH(R6043,-1)+1)+1</f>
        <v>#NUM!</v>
      </c>
      <c r="AX6043" s="209">
        <f>IF(BB6043="S",IF(Q6043="1. Aceitou o programa",R6043-B6043,0),0)</f>
        <v>0</v>
      </c>
      <c r="AY6043" s="209">
        <f>IF(BB6043="S",IF(AND(S6043&lt;&gt;"",R6043&lt;&gt;""),S6043-R6043,0),0)</f>
        <v>0</v>
      </c>
      <c r="AZ6043" s="209">
        <f>IF(BB6043="S",IF(Q6043="1. Aceitou o programa",IF(OR(X6043="Não se Aplica",X6043=""),IF(OR(W6043="Não se Aplica",W6043=""),0,W6043-V6043),AVERAGE(X6043-W6043,W6043-V6043)),0),0)</f>
        <v>0</v>
      </c>
      <c r="BA6043" s="209">
        <f>IF(BB6043="S",IF(AND(Q6043="1. Aceitou o programa",AH6043="Realizada"),IFERROR(IF(AG6043="",0,AG6043-R6043),0),0),0)</f>
        <v>0</v>
      </c>
      <c r="BB6043" s="209" t="str">
        <f>_xlfn.XLOOKUP(U6043,'Lista Suspensa'!$AA$20:$AA$23,'Lista Suspensa'!$AB$20:$AB$23,"N/A")</f>
        <v>S</v>
      </c>
    </row>
    <row r="6044" spans="1:54" ht="12" customHeight="1">
      <c r="A6044" s="151" t="s">
        <v>54</v>
      </c>
      <c r="B6044" s="152">
        <v>46112</v>
      </c>
      <c r="C6044" s="153" t="s">
        <v>55</v>
      </c>
      <c r="D6044" s="153" t="s">
        <v>56</v>
      </c>
      <c r="E6044" s="244">
        <v>96120405</v>
      </c>
      <c r="F6044" s="144" t="s">
        <v>10334</v>
      </c>
      <c r="G6044" s="230"/>
      <c r="H6044" s="154">
        <v>35413</v>
      </c>
      <c r="I6044" s="153">
        <v>29</v>
      </c>
      <c r="J6044" s="148" t="s">
        <v>70</v>
      </c>
      <c r="K6044" s="153" t="s">
        <v>59</v>
      </c>
      <c r="L6044" s="153"/>
      <c r="M6044" s="153"/>
      <c r="N6044" s="153"/>
      <c r="O6044" s="155">
        <v>11981835798</v>
      </c>
      <c r="P6044" s="156" t="s">
        <v>60</v>
      </c>
      <c r="Q6044" s="157" t="s">
        <v>8211</v>
      </c>
      <c r="R6044" s="158"/>
      <c r="S6044" s="159"/>
      <c r="T6044" s="159" t="s">
        <v>6983</v>
      </c>
      <c r="U6044" s="159" t="s">
        <v>8212</v>
      </c>
      <c r="V6044" s="154">
        <v>46148</v>
      </c>
      <c r="W6044" s="154">
        <v>46155</v>
      </c>
      <c r="X6044" s="154"/>
      <c r="Y6044" s="160"/>
      <c r="Z6044" s="160"/>
      <c r="AA6044" s="153"/>
      <c r="AB6044" s="153"/>
      <c r="AC6044" s="182" t="e">
        <f t="shared" si="190"/>
        <v>#DIV/0!</v>
      </c>
      <c r="AD6044" s="153" t="e">
        <f t="shared" si="191"/>
        <v>#DIV/0!</v>
      </c>
      <c r="AE6044" s="207"/>
      <c r="AF6044" s="153"/>
      <c r="AG6044" s="159"/>
      <c r="AH6044" s="153"/>
      <c r="AI6044" s="161"/>
      <c r="AJ6044" s="153"/>
      <c r="AK6044" s="153"/>
      <c r="AL6044" s="207"/>
      <c r="AM6044" s="207"/>
      <c r="AN6044" s="207"/>
      <c r="AO6044" s="207"/>
      <c r="AP6044" s="147" t="s">
        <v>54</v>
      </c>
      <c r="AQ6044" s="147"/>
      <c r="AR6044" s="147"/>
      <c r="AS6044" s="209" t="s">
        <v>68</v>
      </c>
      <c r="AT6044" s="223" t="str">
        <f>MONTH(B6044)&amp;"/"&amp;YEAR(B6044)</f>
        <v>3/2026</v>
      </c>
      <c r="AU6044" s="223">
        <f>WEEKNUM(B6044)-WEEKNUM(EOMONTH(B6044,-1)+1)+1</f>
        <v>5</v>
      </c>
      <c r="AV6044" s="209" t="str">
        <f>MONTH(R6044)&amp;"/"&amp;YEAR(R6044)</f>
        <v>1/1900</v>
      </c>
      <c r="AW6044" s="209" t="e">
        <f>WEEKNUM(R6044)-WEEKNUM(EOMONTH(R6044,-1)+1)+1</f>
        <v>#NUM!</v>
      </c>
      <c r="AX6044" s="209">
        <f>IF(BB6044="S",IF(Q6044="1. Aceitou o programa",R6044-B6044,0),0)</f>
        <v>0</v>
      </c>
      <c r="AY6044" s="209">
        <f>IF(BB6044="S",IF(AND(S6044&lt;&gt;"",R6044&lt;&gt;""),S6044-R6044,0),0)</f>
        <v>0</v>
      </c>
      <c r="AZ6044" s="209">
        <f>IF(BB6044="S",IF(Q6044="1. Aceitou o programa",IF(OR(X6044="Não se Aplica",X6044=""),IF(OR(W6044="Não se Aplica",W6044=""),0,W6044-V6044),AVERAGE(X6044-W6044,W6044-V6044)),0),0)</f>
        <v>0</v>
      </c>
      <c r="BA6044" s="209">
        <f>IF(BB6044="S",IF(AND(Q6044="1. Aceitou o programa",AH6044="Realizada"),IFERROR(IF(AG6044="",0,AG6044-R6044),0),0),0)</f>
        <v>0</v>
      </c>
      <c r="BB6044" s="209" t="str">
        <f>_xlfn.XLOOKUP(U6044,'Lista Suspensa'!$AA$20:$AA$23,'Lista Suspensa'!$AB$20:$AB$23,"N/A")</f>
        <v>S</v>
      </c>
    </row>
    <row r="6045" spans="1:54" ht="12" customHeight="1">
      <c r="A6045" s="151" t="s">
        <v>54</v>
      </c>
      <c r="B6045" s="152">
        <v>46112</v>
      </c>
      <c r="C6045" s="153" t="s">
        <v>55</v>
      </c>
      <c r="D6045" s="153" t="s">
        <v>56</v>
      </c>
      <c r="E6045" s="244">
        <v>901568112</v>
      </c>
      <c r="F6045" s="144" t="s">
        <v>10335</v>
      </c>
      <c r="G6045" s="230"/>
      <c r="H6045" s="154">
        <v>36852</v>
      </c>
      <c r="I6045" s="153">
        <v>25</v>
      </c>
      <c r="J6045" s="148" t="s">
        <v>70</v>
      </c>
      <c r="K6045" s="153" t="s">
        <v>59</v>
      </c>
      <c r="L6045" s="153"/>
      <c r="M6045" s="153"/>
      <c r="N6045" s="153"/>
      <c r="O6045" s="155">
        <v>11934233728</v>
      </c>
      <c r="P6045" s="156" t="s">
        <v>60</v>
      </c>
      <c r="Q6045" s="157" t="s">
        <v>8211</v>
      </c>
      <c r="R6045" s="158"/>
      <c r="S6045" s="159"/>
      <c r="T6045" s="159" t="s">
        <v>6983</v>
      </c>
      <c r="U6045" s="159" t="s">
        <v>8212</v>
      </c>
      <c r="V6045" s="154">
        <v>46148</v>
      </c>
      <c r="W6045" s="154">
        <v>46155</v>
      </c>
      <c r="X6045" s="154"/>
      <c r="Y6045" s="160"/>
      <c r="Z6045" s="160"/>
      <c r="AA6045" s="153"/>
      <c r="AB6045" s="153"/>
      <c r="AC6045" s="182" t="e">
        <f t="shared" si="190"/>
        <v>#DIV/0!</v>
      </c>
      <c r="AD6045" s="153" t="e">
        <f t="shared" si="191"/>
        <v>#DIV/0!</v>
      </c>
      <c r="AE6045" s="207"/>
      <c r="AF6045" s="153"/>
      <c r="AG6045" s="159"/>
      <c r="AH6045" s="153"/>
      <c r="AI6045" s="161"/>
      <c r="AJ6045" s="153"/>
      <c r="AK6045" s="153"/>
      <c r="AL6045" s="207"/>
      <c r="AM6045" s="207"/>
      <c r="AN6045" s="207"/>
      <c r="AO6045" s="207"/>
      <c r="AP6045" s="147" t="s">
        <v>54</v>
      </c>
      <c r="AQ6045" s="147"/>
      <c r="AR6045" s="147"/>
      <c r="AS6045" s="209" t="s">
        <v>68</v>
      </c>
      <c r="AT6045" s="223" t="str">
        <f>MONTH(B6045)&amp;"/"&amp;YEAR(B6045)</f>
        <v>3/2026</v>
      </c>
      <c r="AU6045" s="223">
        <f>WEEKNUM(B6045)-WEEKNUM(EOMONTH(B6045,-1)+1)+1</f>
        <v>5</v>
      </c>
      <c r="AV6045" s="209" t="str">
        <f>MONTH(R6045)&amp;"/"&amp;YEAR(R6045)</f>
        <v>1/1900</v>
      </c>
      <c r="AW6045" s="209" t="e">
        <f>WEEKNUM(R6045)-WEEKNUM(EOMONTH(R6045,-1)+1)+1</f>
        <v>#NUM!</v>
      </c>
      <c r="AX6045" s="209">
        <f>IF(BB6045="S",IF(Q6045="1. Aceitou o programa",R6045-B6045,0),0)</f>
        <v>0</v>
      </c>
      <c r="AY6045" s="209">
        <f>IF(BB6045="S",IF(AND(S6045&lt;&gt;"",R6045&lt;&gt;""),S6045-R6045,0),0)</f>
        <v>0</v>
      </c>
      <c r="AZ6045" s="209">
        <f>IF(BB6045="S",IF(Q6045="1. Aceitou o programa",IF(OR(X6045="Não se Aplica",X6045=""),IF(OR(W6045="Não se Aplica",W6045=""),0,W6045-V6045),AVERAGE(X6045-W6045,W6045-V6045)),0),0)</f>
        <v>0</v>
      </c>
      <c r="BA6045" s="209">
        <f>IF(BB6045="S",IF(AND(Q6045="1. Aceitou o programa",AH6045="Realizada"),IFERROR(IF(AG6045="",0,AG6045-R6045),0),0),0)</f>
        <v>0</v>
      </c>
      <c r="BB6045" s="209" t="str">
        <f>_xlfn.XLOOKUP(U6045,'Lista Suspensa'!$AA$20:$AA$23,'Lista Suspensa'!$AB$20:$AB$23,"N/A")</f>
        <v>S</v>
      </c>
    </row>
    <row r="6046" spans="1:54" ht="12" customHeight="1">
      <c r="A6046" s="151" t="s">
        <v>54</v>
      </c>
      <c r="B6046" s="152">
        <v>46112</v>
      </c>
      <c r="C6046" s="153" t="s">
        <v>55</v>
      </c>
      <c r="D6046" s="153" t="s">
        <v>56</v>
      </c>
      <c r="E6046" s="244">
        <v>75661083</v>
      </c>
      <c r="F6046" s="144" t="s">
        <v>10336</v>
      </c>
      <c r="G6046" s="230"/>
      <c r="H6046" s="154">
        <v>22013</v>
      </c>
      <c r="I6046" s="153">
        <v>66</v>
      </c>
      <c r="J6046" s="148" t="s">
        <v>70</v>
      </c>
      <c r="K6046" s="153"/>
      <c r="L6046" s="153"/>
      <c r="M6046" s="153"/>
      <c r="N6046" s="153"/>
      <c r="O6046" s="155">
        <v>11972044039</v>
      </c>
      <c r="P6046" s="156" t="s">
        <v>60</v>
      </c>
      <c r="Q6046" s="157" t="s">
        <v>8211</v>
      </c>
      <c r="R6046" s="158"/>
      <c r="S6046" s="159"/>
      <c r="T6046" s="159" t="s">
        <v>6983</v>
      </c>
      <c r="U6046" s="159" t="s">
        <v>8212</v>
      </c>
      <c r="V6046" s="154">
        <v>46148</v>
      </c>
      <c r="W6046" s="154">
        <v>46155</v>
      </c>
      <c r="X6046" s="154"/>
      <c r="Y6046" s="160"/>
      <c r="Z6046" s="160"/>
      <c r="AA6046" s="153"/>
      <c r="AB6046" s="153"/>
      <c r="AC6046" s="182" t="e">
        <f t="shared" si="190"/>
        <v>#DIV/0!</v>
      </c>
      <c r="AD6046" s="153" t="e">
        <f t="shared" si="191"/>
        <v>#DIV/0!</v>
      </c>
      <c r="AE6046" s="207"/>
      <c r="AF6046" s="153"/>
      <c r="AG6046" s="159"/>
      <c r="AH6046" s="153"/>
      <c r="AI6046" s="161"/>
      <c r="AJ6046" s="153"/>
      <c r="AK6046" s="153"/>
      <c r="AL6046" s="207"/>
      <c r="AM6046" s="207"/>
      <c r="AN6046" s="207"/>
      <c r="AO6046" s="207"/>
      <c r="AP6046" s="147" t="s">
        <v>54</v>
      </c>
      <c r="AQ6046" s="147"/>
      <c r="AR6046" s="147"/>
      <c r="AS6046" s="209" t="s">
        <v>68</v>
      </c>
      <c r="AT6046" s="223" t="str">
        <f>MONTH(B6046)&amp;"/"&amp;YEAR(B6046)</f>
        <v>3/2026</v>
      </c>
      <c r="AU6046" s="223">
        <f>WEEKNUM(B6046)-WEEKNUM(EOMONTH(B6046,-1)+1)+1</f>
        <v>5</v>
      </c>
      <c r="AV6046" s="209" t="str">
        <f>MONTH(R6046)&amp;"/"&amp;YEAR(R6046)</f>
        <v>1/1900</v>
      </c>
      <c r="AW6046" s="209" t="e">
        <f>WEEKNUM(R6046)-WEEKNUM(EOMONTH(R6046,-1)+1)+1</f>
        <v>#NUM!</v>
      </c>
      <c r="AX6046" s="209">
        <f>IF(BB6046="S",IF(Q6046="1. Aceitou o programa",R6046-B6046,0),0)</f>
        <v>0</v>
      </c>
      <c r="AY6046" s="209">
        <f>IF(BB6046="S",IF(AND(S6046&lt;&gt;"",R6046&lt;&gt;""),S6046-R6046,0),0)</f>
        <v>0</v>
      </c>
      <c r="AZ6046" s="209">
        <f>IF(BB6046="S",IF(Q6046="1. Aceitou o programa",IF(OR(X6046="Não se Aplica",X6046=""),IF(OR(W6046="Não se Aplica",W6046=""),0,W6046-V6046),AVERAGE(X6046-W6046,W6046-V6046)),0),0)</f>
        <v>0</v>
      </c>
      <c r="BA6046" s="209">
        <f>IF(BB6046="S",IF(AND(Q6046="1. Aceitou o programa",AH6046="Realizada"),IFERROR(IF(AG6046="",0,AG6046-R6046),0),0),0)</f>
        <v>0</v>
      </c>
      <c r="BB6046" s="209" t="str">
        <f>_xlfn.XLOOKUP(U6046,'Lista Suspensa'!$AA$20:$AA$23,'Lista Suspensa'!$AB$20:$AB$23,"N/A")</f>
        <v>S</v>
      </c>
    </row>
    <row r="6047" spans="1:54" ht="12" customHeight="1">
      <c r="A6047" s="151" t="s">
        <v>54</v>
      </c>
      <c r="B6047" s="152">
        <v>46112</v>
      </c>
      <c r="C6047" s="153" t="s">
        <v>55</v>
      </c>
      <c r="D6047" s="153" t="s">
        <v>56</v>
      </c>
      <c r="E6047" s="244">
        <v>75573066</v>
      </c>
      <c r="F6047" s="144" t="s">
        <v>10337</v>
      </c>
      <c r="G6047" s="230"/>
      <c r="H6047" s="154">
        <v>22494</v>
      </c>
      <c r="I6047" s="153">
        <v>64</v>
      </c>
      <c r="J6047" s="148" t="s">
        <v>58</v>
      </c>
      <c r="K6047" s="153"/>
      <c r="L6047" s="153"/>
      <c r="M6047" s="153"/>
      <c r="N6047" s="153"/>
      <c r="O6047" s="155">
        <v>11942045009</v>
      </c>
      <c r="P6047" s="156" t="s">
        <v>60</v>
      </c>
      <c r="Q6047" s="157" t="s">
        <v>8211</v>
      </c>
      <c r="R6047" s="158"/>
      <c r="S6047" s="159"/>
      <c r="T6047" s="159" t="s">
        <v>6983</v>
      </c>
      <c r="U6047" s="159" t="s">
        <v>8212</v>
      </c>
      <c r="V6047" s="154">
        <v>46148</v>
      </c>
      <c r="W6047" s="154">
        <v>46155</v>
      </c>
      <c r="X6047" s="154"/>
      <c r="Y6047" s="160"/>
      <c r="Z6047" s="160"/>
      <c r="AA6047" s="153"/>
      <c r="AB6047" s="153"/>
      <c r="AC6047" s="182" t="e">
        <f t="shared" si="190"/>
        <v>#DIV/0!</v>
      </c>
      <c r="AD6047" s="153" t="e">
        <f t="shared" si="191"/>
        <v>#DIV/0!</v>
      </c>
      <c r="AE6047" s="207"/>
      <c r="AF6047" s="153"/>
      <c r="AG6047" s="159"/>
      <c r="AH6047" s="153"/>
      <c r="AI6047" s="161"/>
      <c r="AJ6047" s="153"/>
      <c r="AK6047" s="153"/>
      <c r="AL6047" s="207"/>
      <c r="AM6047" s="207"/>
      <c r="AN6047" s="207"/>
      <c r="AO6047" s="207"/>
      <c r="AP6047" s="147" t="s">
        <v>54</v>
      </c>
      <c r="AQ6047" s="147"/>
      <c r="AR6047" s="147"/>
      <c r="AS6047" s="209" t="s">
        <v>68</v>
      </c>
      <c r="AT6047" s="223" t="str">
        <f>MONTH(B6047)&amp;"/"&amp;YEAR(B6047)</f>
        <v>3/2026</v>
      </c>
      <c r="AU6047" s="223">
        <f>WEEKNUM(B6047)-WEEKNUM(EOMONTH(B6047,-1)+1)+1</f>
        <v>5</v>
      </c>
      <c r="AV6047" s="209" t="str">
        <f>MONTH(R6047)&amp;"/"&amp;YEAR(R6047)</f>
        <v>1/1900</v>
      </c>
      <c r="AW6047" s="209" t="e">
        <f>WEEKNUM(R6047)-WEEKNUM(EOMONTH(R6047,-1)+1)+1</f>
        <v>#NUM!</v>
      </c>
      <c r="AX6047" s="209">
        <f>IF(BB6047="S",IF(Q6047="1. Aceitou o programa",R6047-B6047,0),0)</f>
        <v>0</v>
      </c>
      <c r="AY6047" s="209">
        <f>IF(BB6047="S",IF(AND(S6047&lt;&gt;"",R6047&lt;&gt;""),S6047-R6047,0),0)</f>
        <v>0</v>
      </c>
      <c r="AZ6047" s="209">
        <f>IF(BB6047="S",IF(Q6047="1. Aceitou o programa",IF(OR(X6047="Não se Aplica",X6047=""),IF(OR(W6047="Não se Aplica",W6047=""),0,W6047-V6047),AVERAGE(X6047-W6047,W6047-V6047)),0),0)</f>
        <v>0</v>
      </c>
      <c r="BA6047" s="209">
        <f>IF(BB6047="S",IF(AND(Q6047="1. Aceitou o programa",AH6047="Realizada"),IFERROR(IF(AG6047="",0,AG6047-R6047),0),0),0)</f>
        <v>0</v>
      </c>
      <c r="BB6047" s="209" t="str">
        <f>_xlfn.XLOOKUP(U6047,'Lista Suspensa'!$AA$20:$AA$23,'Lista Suspensa'!$AB$20:$AB$23,"N/A")</f>
        <v>S</v>
      </c>
    </row>
    <row r="6048" spans="1:54" ht="12" customHeight="1">
      <c r="A6048" s="151" t="s">
        <v>54</v>
      </c>
      <c r="B6048" s="152">
        <v>46112</v>
      </c>
      <c r="C6048" s="153" t="s">
        <v>55</v>
      </c>
      <c r="D6048" s="153" t="s">
        <v>56</v>
      </c>
      <c r="E6048" s="244">
        <v>75577637</v>
      </c>
      <c r="F6048" s="144" t="s">
        <v>10338</v>
      </c>
      <c r="G6048" s="230"/>
      <c r="H6048" s="154">
        <v>23537</v>
      </c>
      <c r="I6048" s="153">
        <v>61</v>
      </c>
      <c r="J6048" s="148" t="s">
        <v>70</v>
      </c>
      <c r="K6048" s="153"/>
      <c r="L6048" s="153"/>
      <c r="M6048" s="153"/>
      <c r="N6048" s="153"/>
      <c r="O6048" s="155">
        <v>11950540906</v>
      </c>
      <c r="P6048" s="156" t="s">
        <v>60</v>
      </c>
      <c r="Q6048" s="157" t="s">
        <v>8211</v>
      </c>
      <c r="R6048" s="158"/>
      <c r="S6048" s="159"/>
      <c r="T6048" s="159" t="s">
        <v>6983</v>
      </c>
      <c r="U6048" s="159" t="s">
        <v>8212</v>
      </c>
      <c r="V6048" s="154">
        <v>46148</v>
      </c>
      <c r="W6048" s="154">
        <v>46155</v>
      </c>
      <c r="X6048" s="154"/>
      <c r="Y6048" s="160"/>
      <c r="Z6048" s="160"/>
      <c r="AA6048" s="153"/>
      <c r="AB6048" s="153"/>
      <c r="AC6048" s="182" t="e">
        <f t="shared" si="190"/>
        <v>#DIV/0!</v>
      </c>
      <c r="AD6048" s="153" t="e">
        <f t="shared" si="191"/>
        <v>#DIV/0!</v>
      </c>
      <c r="AE6048" s="207"/>
      <c r="AF6048" s="153"/>
      <c r="AG6048" s="159"/>
      <c r="AH6048" s="153"/>
      <c r="AI6048" s="161"/>
      <c r="AJ6048" s="153"/>
      <c r="AK6048" s="153"/>
      <c r="AL6048" s="207"/>
      <c r="AM6048" s="207"/>
      <c r="AN6048" s="207"/>
      <c r="AO6048" s="207"/>
      <c r="AP6048" s="147" t="s">
        <v>54</v>
      </c>
      <c r="AQ6048" s="147"/>
      <c r="AR6048" s="147"/>
      <c r="AS6048" s="209" t="s">
        <v>68</v>
      </c>
      <c r="AT6048" s="223" t="str">
        <f>MONTH(B6048)&amp;"/"&amp;YEAR(B6048)</f>
        <v>3/2026</v>
      </c>
      <c r="AU6048" s="223">
        <f>WEEKNUM(B6048)-WEEKNUM(EOMONTH(B6048,-1)+1)+1</f>
        <v>5</v>
      </c>
      <c r="AV6048" s="209" t="str">
        <f>MONTH(R6048)&amp;"/"&amp;YEAR(R6048)</f>
        <v>1/1900</v>
      </c>
      <c r="AW6048" s="209" t="e">
        <f>WEEKNUM(R6048)-WEEKNUM(EOMONTH(R6048,-1)+1)+1</f>
        <v>#NUM!</v>
      </c>
      <c r="AX6048" s="209">
        <f>IF(BB6048="S",IF(Q6048="1. Aceitou o programa",R6048-B6048,0),0)</f>
        <v>0</v>
      </c>
      <c r="AY6048" s="209">
        <f>IF(BB6048="S",IF(AND(S6048&lt;&gt;"",R6048&lt;&gt;""),S6048-R6048,0),0)</f>
        <v>0</v>
      </c>
      <c r="AZ6048" s="209">
        <f>IF(BB6048="S",IF(Q6048="1. Aceitou o programa",IF(OR(X6048="Não se Aplica",X6048=""),IF(OR(W6048="Não se Aplica",W6048=""),0,W6048-V6048),AVERAGE(X6048-W6048,W6048-V6048)),0),0)</f>
        <v>0</v>
      </c>
      <c r="BA6048" s="209">
        <f>IF(BB6048="S",IF(AND(Q6048="1. Aceitou o programa",AH6048="Realizada"),IFERROR(IF(AG6048="",0,AG6048-R6048),0),0),0)</f>
        <v>0</v>
      </c>
      <c r="BB6048" s="209" t="str">
        <f>_xlfn.XLOOKUP(U6048,'Lista Suspensa'!$AA$20:$AA$23,'Lista Suspensa'!$AB$20:$AB$23,"N/A")</f>
        <v>S</v>
      </c>
    </row>
    <row r="6049" spans="1:54" ht="12" customHeight="1">
      <c r="A6049" s="151" t="s">
        <v>54</v>
      </c>
      <c r="B6049" s="152">
        <v>46112</v>
      </c>
      <c r="C6049" s="153" t="s">
        <v>55</v>
      </c>
      <c r="D6049" s="153" t="s">
        <v>56</v>
      </c>
      <c r="E6049" s="244">
        <v>75810082</v>
      </c>
      <c r="F6049" s="144" t="s">
        <v>10339</v>
      </c>
      <c r="G6049" s="230"/>
      <c r="H6049" s="154">
        <v>23635</v>
      </c>
      <c r="I6049" s="153">
        <v>61</v>
      </c>
      <c r="J6049" s="148" t="s">
        <v>70</v>
      </c>
      <c r="K6049" s="153"/>
      <c r="L6049" s="153"/>
      <c r="M6049" s="153"/>
      <c r="N6049" s="153"/>
      <c r="O6049" s="155">
        <v>11997585457</v>
      </c>
      <c r="P6049" s="156" t="s">
        <v>60</v>
      </c>
      <c r="Q6049" s="157" t="s">
        <v>8211</v>
      </c>
      <c r="R6049" s="158"/>
      <c r="S6049" s="159"/>
      <c r="T6049" s="159" t="s">
        <v>6983</v>
      </c>
      <c r="U6049" s="159" t="s">
        <v>8212</v>
      </c>
      <c r="V6049" s="154">
        <v>46148</v>
      </c>
      <c r="W6049" s="154">
        <v>46155</v>
      </c>
      <c r="X6049" s="154"/>
      <c r="Y6049" s="160"/>
      <c r="Z6049" s="160"/>
      <c r="AA6049" s="153"/>
      <c r="AB6049" s="153"/>
      <c r="AC6049" s="182" t="e">
        <f t="shared" si="190"/>
        <v>#DIV/0!</v>
      </c>
      <c r="AD6049" s="153" t="e">
        <f t="shared" si="191"/>
        <v>#DIV/0!</v>
      </c>
      <c r="AE6049" s="207"/>
      <c r="AF6049" s="153"/>
      <c r="AG6049" s="159"/>
      <c r="AH6049" s="153"/>
      <c r="AI6049" s="161"/>
      <c r="AJ6049" s="153"/>
      <c r="AK6049" s="153"/>
      <c r="AL6049" s="207"/>
      <c r="AM6049" s="207"/>
      <c r="AN6049" s="207"/>
      <c r="AO6049" s="207"/>
      <c r="AP6049" s="147" t="s">
        <v>54</v>
      </c>
      <c r="AQ6049" s="147"/>
      <c r="AR6049" s="147"/>
      <c r="AS6049" s="209" t="s">
        <v>68</v>
      </c>
      <c r="AT6049" s="223" t="str">
        <f>MONTH(B6049)&amp;"/"&amp;YEAR(B6049)</f>
        <v>3/2026</v>
      </c>
      <c r="AU6049" s="223">
        <f>WEEKNUM(B6049)-WEEKNUM(EOMONTH(B6049,-1)+1)+1</f>
        <v>5</v>
      </c>
      <c r="AV6049" s="209" t="str">
        <f>MONTH(R6049)&amp;"/"&amp;YEAR(R6049)</f>
        <v>1/1900</v>
      </c>
      <c r="AW6049" s="209" t="e">
        <f>WEEKNUM(R6049)-WEEKNUM(EOMONTH(R6049,-1)+1)+1</f>
        <v>#NUM!</v>
      </c>
      <c r="AX6049" s="209">
        <f>IF(BB6049="S",IF(Q6049="1. Aceitou o programa",R6049-B6049,0),0)</f>
        <v>0</v>
      </c>
      <c r="AY6049" s="209">
        <f>IF(BB6049="S",IF(AND(S6049&lt;&gt;"",R6049&lt;&gt;""),S6049-R6049,0),0)</f>
        <v>0</v>
      </c>
      <c r="AZ6049" s="209">
        <f>IF(BB6049="S",IF(Q6049="1. Aceitou o programa",IF(OR(X6049="Não se Aplica",X6049=""),IF(OR(W6049="Não se Aplica",W6049=""),0,W6049-V6049),AVERAGE(X6049-W6049,W6049-V6049)),0),0)</f>
        <v>0</v>
      </c>
      <c r="BA6049" s="209">
        <f>IF(BB6049="S",IF(AND(Q6049="1. Aceitou o programa",AH6049="Realizada"),IFERROR(IF(AG6049="",0,AG6049-R6049),0),0),0)</f>
        <v>0</v>
      </c>
      <c r="BB6049" s="209" t="str">
        <f>_xlfn.XLOOKUP(U6049,'Lista Suspensa'!$AA$20:$AA$23,'Lista Suspensa'!$AB$20:$AB$23,"N/A")</f>
        <v>S</v>
      </c>
    </row>
    <row r="6050" spans="1:54" ht="12" customHeight="1">
      <c r="A6050" s="151" t="s">
        <v>54</v>
      </c>
      <c r="B6050" s="152">
        <v>46112</v>
      </c>
      <c r="C6050" s="153" t="s">
        <v>55</v>
      </c>
      <c r="D6050" s="153" t="s">
        <v>56</v>
      </c>
      <c r="E6050" s="244">
        <v>75358385</v>
      </c>
      <c r="F6050" s="144" t="s">
        <v>10340</v>
      </c>
      <c r="G6050" s="230"/>
      <c r="H6050" s="154">
        <v>23797</v>
      </c>
      <c r="I6050" s="153">
        <v>61</v>
      </c>
      <c r="J6050" s="148" t="s">
        <v>70</v>
      </c>
      <c r="K6050" s="153"/>
      <c r="L6050" s="153"/>
      <c r="M6050" s="153"/>
      <c r="N6050" s="153"/>
      <c r="O6050" s="155">
        <v>11975818181</v>
      </c>
      <c r="P6050" s="156" t="s">
        <v>60</v>
      </c>
      <c r="Q6050" s="157" t="s">
        <v>8211</v>
      </c>
      <c r="R6050" s="158"/>
      <c r="S6050" s="159"/>
      <c r="T6050" s="159" t="s">
        <v>6983</v>
      </c>
      <c r="U6050" s="159" t="s">
        <v>8212</v>
      </c>
      <c r="V6050" s="154">
        <v>46148</v>
      </c>
      <c r="W6050" s="154">
        <v>46155</v>
      </c>
      <c r="X6050" s="154"/>
      <c r="Y6050" s="160"/>
      <c r="Z6050" s="160"/>
      <c r="AA6050" s="153"/>
      <c r="AB6050" s="153"/>
      <c r="AC6050" s="182" t="e">
        <f t="shared" si="190"/>
        <v>#DIV/0!</v>
      </c>
      <c r="AD6050" s="153" t="e">
        <f t="shared" si="191"/>
        <v>#DIV/0!</v>
      </c>
      <c r="AE6050" s="207"/>
      <c r="AF6050" s="153"/>
      <c r="AG6050" s="159"/>
      <c r="AH6050" s="153"/>
      <c r="AI6050" s="161"/>
      <c r="AJ6050" s="153"/>
      <c r="AK6050" s="153"/>
      <c r="AL6050" s="207"/>
      <c r="AM6050" s="207"/>
      <c r="AN6050" s="207"/>
      <c r="AO6050" s="207"/>
      <c r="AP6050" s="147" t="s">
        <v>54</v>
      </c>
      <c r="AQ6050" s="147"/>
      <c r="AR6050" s="147"/>
      <c r="AS6050" s="209" t="s">
        <v>68</v>
      </c>
      <c r="AT6050" s="223" t="str">
        <f>MONTH(B6050)&amp;"/"&amp;YEAR(B6050)</f>
        <v>3/2026</v>
      </c>
      <c r="AU6050" s="223">
        <f>WEEKNUM(B6050)-WEEKNUM(EOMONTH(B6050,-1)+1)+1</f>
        <v>5</v>
      </c>
      <c r="AV6050" s="209" t="str">
        <f>MONTH(R6050)&amp;"/"&amp;YEAR(R6050)</f>
        <v>1/1900</v>
      </c>
      <c r="AW6050" s="209" t="e">
        <f>WEEKNUM(R6050)-WEEKNUM(EOMONTH(R6050,-1)+1)+1</f>
        <v>#NUM!</v>
      </c>
      <c r="AX6050" s="209">
        <f>IF(BB6050="S",IF(Q6050="1. Aceitou o programa",R6050-B6050,0),0)</f>
        <v>0</v>
      </c>
      <c r="AY6050" s="209">
        <f>IF(BB6050="S",IF(AND(S6050&lt;&gt;"",R6050&lt;&gt;""),S6050-R6050,0),0)</f>
        <v>0</v>
      </c>
      <c r="AZ6050" s="209">
        <f>IF(BB6050="S",IF(Q6050="1. Aceitou o programa",IF(OR(X6050="Não se Aplica",X6050=""),IF(OR(W6050="Não se Aplica",W6050=""),0,W6050-V6050),AVERAGE(X6050-W6050,W6050-V6050)),0),0)</f>
        <v>0</v>
      </c>
      <c r="BA6050" s="209">
        <f>IF(BB6050="S",IF(AND(Q6050="1. Aceitou o programa",AH6050="Realizada"),IFERROR(IF(AG6050="",0,AG6050-R6050),0),0),0)</f>
        <v>0</v>
      </c>
      <c r="BB6050" s="209" t="str">
        <f>_xlfn.XLOOKUP(U6050,'Lista Suspensa'!$AA$20:$AA$23,'Lista Suspensa'!$AB$20:$AB$23,"N/A")</f>
        <v>S</v>
      </c>
    </row>
    <row r="6051" spans="1:54" ht="12" customHeight="1">
      <c r="A6051" s="151" t="s">
        <v>54</v>
      </c>
      <c r="B6051" s="152">
        <v>46112</v>
      </c>
      <c r="C6051" s="153" t="s">
        <v>55</v>
      </c>
      <c r="D6051" s="153" t="s">
        <v>56</v>
      </c>
      <c r="E6051" s="244">
        <v>74141381</v>
      </c>
      <c r="F6051" s="144" t="s">
        <v>10341</v>
      </c>
      <c r="G6051" s="230"/>
      <c r="H6051" s="154">
        <v>24094</v>
      </c>
      <c r="I6051" s="153">
        <v>60</v>
      </c>
      <c r="J6051" s="148" t="s">
        <v>70</v>
      </c>
      <c r="K6051" s="153"/>
      <c r="L6051" s="153"/>
      <c r="M6051" s="153"/>
      <c r="N6051" s="153"/>
      <c r="O6051" s="155">
        <v>21974768239</v>
      </c>
      <c r="P6051" s="156" t="s">
        <v>60</v>
      </c>
      <c r="Q6051" s="157" t="s">
        <v>8211</v>
      </c>
      <c r="R6051" s="158"/>
      <c r="S6051" s="159"/>
      <c r="T6051" s="159" t="s">
        <v>6983</v>
      </c>
      <c r="U6051" s="159" t="s">
        <v>8212</v>
      </c>
      <c r="V6051" s="154">
        <v>46148</v>
      </c>
      <c r="W6051" s="154">
        <v>46155</v>
      </c>
      <c r="X6051" s="154"/>
      <c r="Y6051" s="160"/>
      <c r="Z6051" s="160"/>
      <c r="AA6051" s="153"/>
      <c r="AB6051" s="153"/>
      <c r="AC6051" s="182" t="e">
        <f t="shared" si="190"/>
        <v>#DIV/0!</v>
      </c>
      <c r="AD6051" s="153" t="e">
        <f t="shared" si="191"/>
        <v>#DIV/0!</v>
      </c>
      <c r="AE6051" s="207"/>
      <c r="AF6051" s="153"/>
      <c r="AG6051" s="159"/>
      <c r="AH6051" s="153"/>
      <c r="AI6051" s="161"/>
      <c r="AJ6051" s="153"/>
      <c r="AK6051" s="153"/>
      <c r="AL6051" s="207"/>
      <c r="AM6051" s="207"/>
      <c r="AN6051" s="207"/>
      <c r="AO6051" s="207"/>
      <c r="AP6051" s="147" t="s">
        <v>54</v>
      </c>
      <c r="AQ6051" s="147"/>
      <c r="AR6051" s="147"/>
      <c r="AS6051" s="209" t="s">
        <v>68</v>
      </c>
      <c r="AT6051" s="223" t="str">
        <f>MONTH(B6051)&amp;"/"&amp;YEAR(B6051)</f>
        <v>3/2026</v>
      </c>
      <c r="AU6051" s="223">
        <f>WEEKNUM(B6051)-WEEKNUM(EOMONTH(B6051,-1)+1)+1</f>
        <v>5</v>
      </c>
      <c r="AV6051" s="209" t="str">
        <f>MONTH(R6051)&amp;"/"&amp;YEAR(R6051)</f>
        <v>1/1900</v>
      </c>
      <c r="AW6051" s="209" t="e">
        <f>WEEKNUM(R6051)-WEEKNUM(EOMONTH(R6051,-1)+1)+1</f>
        <v>#NUM!</v>
      </c>
      <c r="AX6051" s="209">
        <f>IF(BB6051="S",IF(Q6051="1. Aceitou o programa",R6051-B6051,0),0)</f>
        <v>0</v>
      </c>
      <c r="AY6051" s="209">
        <f>IF(BB6051="S",IF(AND(S6051&lt;&gt;"",R6051&lt;&gt;""),S6051-R6051,0),0)</f>
        <v>0</v>
      </c>
      <c r="AZ6051" s="209">
        <f>IF(BB6051="S",IF(Q6051="1. Aceitou o programa",IF(OR(X6051="Não se Aplica",X6051=""),IF(OR(W6051="Não se Aplica",W6051=""),0,W6051-V6051),AVERAGE(X6051-W6051,W6051-V6051)),0),0)</f>
        <v>0</v>
      </c>
      <c r="BA6051" s="209">
        <f>IF(BB6051="S",IF(AND(Q6051="1. Aceitou o programa",AH6051="Realizada"),IFERROR(IF(AG6051="",0,AG6051-R6051),0),0),0)</f>
        <v>0</v>
      </c>
      <c r="BB6051" s="209" t="str">
        <f>_xlfn.XLOOKUP(U6051,'Lista Suspensa'!$AA$20:$AA$23,'Lista Suspensa'!$AB$20:$AB$23,"N/A")</f>
        <v>S</v>
      </c>
    </row>
    <row r="6052" spans="1:54" ht="12" customHeight="1">
      <c r="A6052" s="151" t="s">
        <v>54</v>
      </c>
      <c r="B6052" s="152">
        <v>46112</v>
      </c>
      <c r="C6052" s="153" t="s">
        <v>55</v>
      </c>
      <c r="D6052" s="153" t="s">
        <v>56</v>
      </c>
      <c r="E6052" s="244">
        <v>75785713</v>
      </c>
      <c r="F6052" s="144" t="s">
        <v>10342</v>
      </c>
      <c r="G6052" s="230"/>
      <c r="H6052" s="154">
        <v>24479</v>
      </c>
      <c r="I6052" s="153">
        <v>59</v>
      </c>
      <c r="J6052" s="148" t="s">
        <v>70</v>
      </c>
      <c r="K6052" s="153"/>
      <c r="L6052" s="153"/>
      <c r="M6052" s="153"/>
      <c r="N6052" s="153"/>
      <c r="O6052" s="155" t="s">
        <v>10343</v>
      </c>
      <c r="P6052" s="156" t="s">
        <v>60</v>
      </c>
      <c r="Q6052" s="157" t="s">
        <v>8211</v>
      </c>
      <c r="R6052" s="158"/>
      <c r="S6052" s="159"/>
      <c r="T6052" s="159" t="s">
        <v>6983</v>
      </c>
      <c r="U6052" s="159" t="s">
        <v>8212</v>
      </c>
      <c r="V6052" s="154">
        <v>46148</v>
      </c>
      <c r="W6052" s="154">
        <v>46155</v>
      </c>
      <c r="X6052" s="154"/>
      <c r="Y6052" s="160"/>
      <c r="Z6052" s="160"/>
      <c r="AA6052" s="153"/>
      <c r="AB6052" s="153"/>
      <c r="AC6052" s="182" t="e">
        <f t="shared" si="190"/>
        <v>#DIV/0!</v>
      </c>
      <c r="AD6052" s="153" t="e">
        <f t="shared" si="191"/>
        <v>#DIV/0!</v>
      </c>
      <c r="AE6052" s="207"/>
      <c r="AF6052" s="153"/>
      <c r="AG6052" s="159"/>
      <c r="AH6052" s="153"/>
      <c r="AI6052" s="161"/>
      <c r="AJ6052" s="153"/>
      <c r="AK6052" s="153"/>
      <c r="AL6052" s="207"/>
      <c r="AM6052" s="207"/>
      <c r="AN6052" s="207"/>
      <c r="AO6052" s="207"/>
      <c r="AP6052" s="147" t="s">
        <v>54</v>
      </c>
      <c r="AQ6052" s="147"/>
      <c r="AR6052" s="147"/>
      <c r="AS6052" s="209" t="s">
        <v>68</v>
      </c>
      <c r="AT6052" s="223" t="str">
        <f>MONTH(B6052)&amp;"/"&amp;YEAR(B6052)</f>
        <v>3/2026</v>
      </c>
      <c r="AU6052" s="223">
        <f>WEEKNUM(B6052)-WEEKNUM(EOMONTH(B6052,-1)+1)+1</f>
        <v>5</v>
      </c>
      <c r="AV6052" s="209" t="str">
        <f>MONTH(R6052)&amp;"/"&amp;YEAR(R6052)</f>
        <v>1/1900</v>
      </c>
      <c r="AW6052" s="209" t="e">
        <f>WEEKNUM(R6052)-WEEKNUM(EOMONTH(R6052,-1)+1)+1</f>
        <v>#NUM!</v>
      </c>
      <c r="AX6052" s="209">
        <f>IF(BB6052="S",IF(Q6052="1. Aceitou o programa",R6052-B6052,0),0)</f>
        <v>0</v>
      </c>
      <c r="AY6052" s="209">
        <f>IF(BB6052="S",IF(AND(S6052&lt;&gt;"",R6052&lt;&gt;""),S6052-R6052,0),0)</f>
        <v>0</v>
      </c>
      <c r="AZ6052" s="209">
        <f>IF(BB6052="S",IF(Q6052="1. Aceitou o programa",IF(OR(X6052="Não se Aplica",X6052=""),IF(OR(W6052="Não se Aplica",W6052=""),0,W6052-V6052),AVERAGE(X6052-W6052,W6052-V6052)),0),0)</f>
        <v>0</v>
      </c>
      <c r="BA6052" s="209">
        <f>IF(BB6052="S",IF(AND(Q6052="1. Aceitou o programa",AH6052="Realizada"),IFERROR(IF(AG6052="",0,AG6052-R6052),0),0),0)</f>
        <v>0</v>
      </c>
      <c r="BB6052" s="209" t="str">
        <f>_xlfn.XLOOKUP(U6052,'Lista Suspensa'!$AA$20:$AA$23,'Lista Suspensa'!$AB$20:$AB$23,"N/A")</f>
        <v>S</v>
      </c>
    </row>
    <row r="6053" spans="1:54" ht="12" customHeight="1">
      <c r="A6053" s="151" t="s">
        <v>54</v>
      </c>
      <c r="B6053" s="152">
        <v>46112</v>
      </c>
      <c r="C6053" s="153" t="s">
        <v>55</v>
      </c>
      <c r="D6053" s="153" t="s">
        <v>56</v>
      </c>
      <c r="E6053" s="244">
        <v>77795967</v>
      </c>
      <c r="F6053" s="144" t="s">
        <v>10344</v>
      </c>
      <c r="G6053" s="230"/>
      <c r="H6053" s="154">
        <v>25557</v>
      </c>
      <c r="I6053" s="153">
        <v>56</v>
      </c>
      <c r="J6053" s="148" t="s">
        <v>58</v>
      </c>
      <c r="K6053" s="153"/>
      <c r="L6053" s="153"/>
      <c r="M6053" s="153"/>
      <c r="N6053" s="153"/>
      <c r="O6053" s="155">
        <v>21970785971</v>
      </c>
      <c r="P6053" s="156" t="s">
        <v>60</v>
      </c>
      <c r="Q6053" s="157" t="s">
        <v>8211</v>
      </c>
      <c r="R6053" s="158"/>
      <c r="S6053" s="159"/>
      <c r="T6053" s="159" t="s">
        <v>6983</v>
      </c>
      <c r="U6053" s="159" t="s">
        <v>8212</v>
      </c>
      <c r="V6053" s="154">
        <v>46148</v>
      </c>
      <c r="W6053" s="154">
        <v>46155</v>
      </c>
      <c r="X6053" s="154"/>
      <c r="Y6053" s="160"/>
      <c r="Z6053" s="160"/>
      <c r="AA6053" s="153"/>
      <c r="AB6053" s="153"/>
      <c r="AC6053" s="182" t="e">
        <f t="shared" si="190"/>
        <v>#DIV/0!</v>
      </c>
      <c r="AD6053" s="153" t="e">
        <f t="shared" si="191"/>
        <v>#DIV/0!</v>
      </c>
      <c r="AE6053" s="207"/>
      <c r="AF6053" s="153"/>
      <c r="AG6053" s="159"/>
      <c r="AH6053" s="153"/>
      <c r="AI6053" s="161"/>
      <c r="AJ6053" s="153"/>
      <c r="AK6053" s="153"/>
      <c r="AL6053" s="207"/>
      <c r="AM6053" s="207"/>
      <c r="AN6053" s="207"/>
      <c r="AO6053" s="207"/>
      <c r="AP6053" s="147" t="s">
        <v>54</v>
      </c>
      <c r="AQ6053" s="147"/>
      <c r="AR6053" s="147"/>
      <c r="AS6053" s="209" t="s">
        <v>68</v>
      </c>
      <c r="AT6053" s="223" t="str">
        <f>MONTH(B6053)&amp;"/"&amp;YEAR(B6053)</f>
        <v>3/2026</v>
      </c>
      <c r="AU6053" s="223">
        <f>WEEKNUM(B6053)-WEEKNUM(EOMONTH(B6053,-1)+1)+1</f>
        <v>5</v>
      </c>
      <c r="AV6053" s="209" t="str">
        <f>MONTH(R6053)&amp;"/"&amp;YEAR(R6053)</f>
        <v>1/1900</v>
      </c>
      <c r="AW6053" s="209" t="e">
        <f>WEEKNUM(R6053)-WEEKNUM(EOMONTH(R6053,-1)+1)+1</f>
        <v>#NUM!</v>
      </c>
      <c r="AX6053" s="209">
        <f>IF(BB6053="S",IF(Q6053="1. Aceitou o programa",R6053-B6053,0),0)</f>
        <v>0</v>
      </c>
      <c r="AY6053" s="209">
        <f>IF(BB6053="S",IF(AND(S6053&lt;&gt;"",R6053&lt;&gt;""),S6053-R6053,0),0)</f>
        <v>0</v>
      </c>
      <c r="AZ6053" s="209">
        <f>IF(BB6053="S",IF(Q6053="1. Aceitou o programa",IF(OR(X6053="Não se Aplica",X6053=""),IF(OR(W6053="Não se Aplica",W6053=""),0,W6053-V6053),AVERAGE(X6053-W6053,W6053-V6053)),0),0)</f>
        <v>0</v>
      </c>
      <c r="BA6053" s="209">
        <f>IF(BB6053="S",IF(AND(Q6053="1. Aceitou o programa",AH6053="Realizada"),IFERROR(IF(AG6053="",0,AG6053-R6053),0),0),0)</f>
        <v>0</v>
      </c>
      <c r="BB6053" s="209" t="str">
        <f>_xlfn.XLOOKUP(U6053,'Lista Suspensa'!$AA$20:$AA$23,'Lista Suspensa'!$AB$20:$AB$23,"N/A")</f>
        <v>S</v>
      </c>
    </row>
    <row r="6054" spans="1:54" ht="12" customHeight="1">
      <c r="A6054" s="151" t="s">
        <v>54</v>
      </c>
      <c r="B6054" s="152">
        <v>46112</v>
      </c>
      <c r="C6054" s="153" t="s">
        <v>55</v>
      </c>
      <c r="D6054" s="153" t="s">
        <v>56</v>
      </c>
      <c r="E6054" s="244">
        <v>76256021</v>
      </c>
      <c r="F6054" s="144" t="s">
        <v>10345</v>
      </c>
      <c r="G6054" s="230"/>
      <c r="H6054" s="154">
        <v>25593</v>
      </c>
      <c r="I6054" s="153">
        <v>56</v>
      </c>
      <c r="J6054" s="148" t="s">
        <v>70</v>
      </c>
      <c r="K6054" s="153"/>
      <c r="L6054" s="153"/>
      <c r="M6054" s="153"/>
      <c r="N6054" s="153"/>
      <c r="O6054" s="155">
        <v>21970095241</v>
      </c>
      <c r="P6054" s="156" t="s">
        <v>60</v>
      </c>
      <c r="Q6054" s="157" t="s">
        <v>8211</v>
      </c>
      <c r="R6054" s="158"/>
      <c r="S6054" s="159"/>
      <c r="T6054" s="159" t="s">
        <v>6983</v>
      </c>
      <c r="U6054" s="159" t="s">
        <v>8212</v>
      </c>
      <c r="V6054" s="154">
        <v>46148</v>
      </c>
      <c r="W6054" s="154">
        <v>46155</v>
      </c>
      <c r="X6054" s="154"/>
      <c r="Y6054" s="160"/>
      <c r="Z6054" s="160"/>
      <c r="AA6054" s="153"/>
      <c r="AB6054" s="153"/>
      <c r="AC6054" s="182" t="e">
        <f t="shared" si="190"/>
        <v>#DIV/0!</v>
      </c>
      <c r="AD6054" s="153" t="e">
        <f t="shared" si="191"/>
        <v>#DIV/0!</v>
      </c>
      <c r="AE6054" s="207"/>
      <c r="AF6054" s="153"/>
      <c r="AG6054" s="159"/>
      <c r="AH6054" s="153"/>
      <c r="AI6054" s="161"/>
      <c r="AJ6054" s="153"/>
      <c r="AK6054" s="153"/>
      <c r="AL6054" s="207"/>
      <c r="AM6054" s="207"/>
      <c r="AN6054" s="207"/>
      <c r="AO6054" s="207"/>
      <c r="AP6054" s="147" t="s">
        <v>54</v>
      </c>
      <c r="AQ6054" s="147"/>
      <c r="AR6054" s="147"/>
      <c r="AS6054" s="209" t="s">
        <v>68</v>
      </c>
      <c r="AT6054" s="223" t="str">
        <f>MONTH(B6054)&amp;"/"&amp;YEAR(B6054)</f>
        <v>3/2026</v>
      </c>
      <c r="AU6054" s="223">
        <f>WEEKNUM(B6054)-WEEKNUM(EOMONTH(B6054,-1)+1)+1</f>
        <v>5</v>
      </c>
      <c r="AV6054" s="209" t="str">
        <f>MONTH(R6054)&amp;"/"&amp;YEAR(R6054)</f>
        <v>1/1900</v>
      </c>
      <c r="AW6054" s="209" t="e">
        <f>WEEKNUM(R6054)-WEEKNUM(EOMONTH(R6054,-1)+1)+1</f>
        <v>#NUM!</v>
      </c>
      <c r="AX6054" s="209">
        <f>IF(BB6054="S",IF(Q6054="1. Aceitou o programa",R6054-B6054,0),0)</f>
        <v>0</v>
      </c>
      <c r="AY6054" s="209">
        <f>IF(BB6054="S",IF(AND(S6054&lt;&gt;"",R6054&lt;&gt;""),S6054-R6054,0),0)</f>
        <v>0</v>
      </c>
      <c r="AZ6054" s="209">
        <f>IF(BB6054="S",IF(Q6054="1. Aceitou o programa",IF(OR(X6054="Não se Aplica",X6054=""),IF(OR(W6054="Não se Aplica",W6054=""),0,W6054-V6054),AVERAGE(X6054-W6054,W6054-V6054)),0),0)</f>
        <v>0</v>
      </c>
      <c r="BA6054" s="209">
        <f>IF(BB6054="S",IF(AND(Q6054="1. Aceitou o programa",AH6054="Realizada"),IFERROR(IF(AG6054="",0,AG6054-R6054),0),0),0)</f>
        <v>0</v>
      </c>
      <c r="BB6054" s="209" t="str">
        <f>_xlfn.XLOOKUP(U6054,'Lista Suspensa'!$AA$20:$AA$23,'Lista Suspensa'!$AB$20:$AB$23,"N/A")</f>
        <v>S</v>
      </c>
    </row>
    <row r="6055" spans="1:54" ht="12" customHeight="1">
      <c r="A6055" s="151" t="s">
        <v>54</v>
      </c>
      <c r="B6055" s="152">
        <v>46112</v>
      </c>
      <c r="C6055" s="153" t="s">
        <v>55</v>
      </c>
      <c r="D6055" s="153" t="s">
        <v>56</v>
      </c>
      <c r="E6055" s="244">
        <v>75847847</v>
      </c>
      <c r="F6055" s="144" t="s">
        <v>10346</v>
      </c>
      <c r="G6055" s="230"/>
      <c r="H6055" s="154">
        <v>25637</v>
      </c>
      <c r="I6055" s="153">
        <v>56</v>
      </c>
      <c r="J6055" s="148" t="s">
        <v>58</v>
      </c>
      <c r="K6055" s="153"/>
      <c r="L6055" s="153"/>
      <c r="M6055" s="153"/>
      <c r="N6055" s="153"/>
      <c r="O6055" s="155">
        <v>11984259971</v>
      </c>
      <c r="P6055" s="156" t="s">
        <v>60</v>
      </c>
      <c r="Q6055" s="157" t="s">
        <v>8211</v>
      </c>
      <c r="R6055" s="158"/>
      <c r="S6055" s="159"/>
      <c r="T6055" s="159" t="s">
        <v>6983</v>
      </c>
      <c r="U6055" s="159" t="s">
        <v>8212</v>
      </c>
      <c r="V6055" s="154">
        <v>46148</v>
      </c>
      <c r="W6055" s="154">
        <v>46155</v>
      </c>
      <c r="X6055" s="154"/>
      <c r="Y6055" s="160"/>
      <c r="Z6055" s="160"/>
      <c r="AA6055" s="153"/>
      <c r="AB6055" s="153"/>
      <c r="AC6055" s="182" t="e">
        <f t="shared" si="190"/>
        <v>#DIV/0!</v>
      </c>
      <c r="AD6055" s="153" t="e">
        <f t="shared" si="191"/>
        <v>#DIV/0!</v>
      </c>
      <c r="AE6055" s="207"/>
      <c r="AF6055" s="153"/>
      <c r="AG6055" s="159"/>
      <c r="AH6055" s="153"/>
      <c r="AI6055" s="161"/>
      <c r="AJ6055" s="153"/>
      <c r="AK6055" s="153"/>
      <c r="AL6055" s="207"/>
      <c r="AM6055" s="207"/>
      <c r="AN6055" s="207"/>
      <c r="AO6055" s="207"/>
      <c r="AP6055" s="147" t="s">
        <v>54</v>
      </c>
      <c r="AQ6055" s="147"/>
      <c r="AR6055" s="147"/>
      <c r="AS6055" s="209" t="s">
        <v>68</v>
      </c>
      <c r="AT6055" s="223" t="str">
        <f>MONTH(B6055)&amp;"/"&amp;YEAR(B6055)</f>
        <v>3/2026</v>
      </c>
      <c r="AU6055" s="223">
        <f>WEEKNUM(B6055)-WEEKNUM(EOMONTH(B6055,-1)+1)+1</f>
        <v>5</v>
      </c>
      <c r="AV6055" s="209" t="str">
        <f>MONTH(R6055)&amp;"/"&amp;YEAR(R6055)</f>
        <v>1/1900</v>
      </c>
      <c r="AW6055" s="209" t="e">
        <f>WEEKNUM(R6055)-WEEKNUM(EOMONTH(R6055,-1)+1)+1</f>
        <v>#NUM!</v>
      </c>
      <c r="AX6055" s="209">
        <f>IF(BB6055="S",IF(Q6055="1. Aceitou o programa",R6055-B6055,0),0)</f>
        <v>0</v>
      </c>
      <c r="AY6055" s="209">
        <f>IF(BB6055="S",IF(AND(S6055&lt;&gt;"",R6055&lt;&gt;""),S6055-R6055,0),0)</f>
        <v>0</v>
      </c>
      <c r="AZ6055" s="209">
        <f>IF(BB6055="S",IF(Q6055="1. Aceitou o programa",IF(OR(X6055="Não se Aplica",X6055=""),IF(OR(W6055="Não se Aplica",W6055=""),0,W6055-V6055),AVERAGE(X6055-W6055,W6055-V6055)),0),0)</f>
        <v>0</v>
      </c>
      <c r="BA6055" s="209">
        <f>IF(BB6055="S",IF(AND(Q6055="1. Aceitou o programa",AH6055="Realizada"),IFERROR(IF(AG6055="",0,AG6055-R6055),0),0),0)</f>
        <v>0</v>
      </c>
      <c r="BB6055" s="209" t="str">
        <f>_xlfn.XLOOKUP(U6055,'Lista Suspensa'!$AA$20:$AA$23,'Lista Suspensa'!$AB$20:$AB$23,"N/A")</f>
        <v>S</v>
      </c>
    </row>
    <row r="6056" spans="1:54" ht="12" customHeight="1">
      <c r="A6056" s="151" t="s">
        <v>54</v>
      </c>
      <c r="B6056" s="152">
        <v>46112</v>
      </c>
      <c r="C6056" s="153" t="s">
        <v>55</v>
      </c>
      <c r="D6056" s="153" t="s">
        <v>56</v>
      </c>
      <c r="E6056" s="244">
        <v>79004678</v>
      </c>
      <c r="F6056" s="144" t="s">
        <v>10347</v>
      </c>
      <c r="G6056" s="230"/>
      <c r="H6056" s="154">
        <v>25706</v>
      </c>
      <c r="I6056" s="153">
        <v>56</v>
      </c>
      <c r="J6056" s="148" t="s">
        <v>58</v>
      </c>
      <c r="K6056" s="153"/>
      <c r="L6056" s="153"/>
      <c r="M6056" s="153"/>
      <c r="N6056" s="153"/>
      <c r="O6056" s="155">
        <v>21964154653</v>
      </c>
      <c r="P6056" s="156" t="s">
        <v>60</v>
      </c>
      <c r="Q6056" s="157" t="s">
        <v>8211</v>
      </c>
      <c r="R6056" s="158"/>
      <c r="S6056" s="159"/>
      <c r="T6056" s="159" t="s">
        <v>6983</v>
      </c>
      <c r="U6056" s="159" t="s">
        <v>8212</v>
      </c>
      <c r="V6056" s="154">
        <v>46148</v>
      </c>
      <c r="W6056" s="154">
        <v>46155</v>
      </c>
      <c r="X6056" s="154"/>
      <c r="Y6056" s="160"/>
      <c r="Z6056" s="160"/>
      <c r="AA6056" s="153"/>
      <c r="AB6056" s="153"/>
      <c r="AC6056" s="182" t="e">
        <f t="shared" si="190"/>
        <v>#DIV/0!</v>
      </c>
      <c r="AD6056" s="153" t="e">
        <f t="shared" si="191"/>
        <v>#DIV/0!</v>
      </c>
      <c r="AE6056" s="207"/>
      <c r="AF6056" s="153"/>
      <c r="AG6056" s="159"/>
      <c r="AH6056" s="153"/>
      <c r="AI6056" s="161"/>
      <c r="AJ6056" s="153"/>
      <c r="AK6056" s="153"/>
      <c r="AL6056" s="207"/>
      <c r="AM6056" s="207"/>
      <c r="AN6056" s="207"/>
      <c r="AO6056" s="207"/>
      <c r="AP6056" s="147" t="s">
        <v>54</v>
      </c>
      <c r="AQ6056" s="147"/>
      <c r="AR6056" s="147"/>
      <c r="AS6056" s="209" t="s">
        <v>68</v>
      </c>
      <c r="AT6056" s="223" t="str">
        <f>MONTH(B6056)&amp;"/"&amp;YEAR(B6056)</f>
        <v>3/2026</v>
      </c>
      <c r="AU6056" s="223">
        <f>WEEKNUM(B6056)-WEEKNUM(EOMONTH(B6056,-1)+1)+1</f>
        <v>5</v>
      </c>
      <c r="AV6056" s="209" t="str">
        <f>MONTH(R6056)&amp;"/"&amp;YEAR(R6056)</f>
        <v>1/1900</v>
      </c>
      <c r="AW6056" s="209" t="e">
        <f>WEEKNUM(R6056)-WEEKNUM(EOMONTH(R6056,-1)+1)+1</f>
        <v>#NUM!</v>
      </c>
      <c r="AX6056" s="209">
        <f>IF(BB6056="S",IF(Q6056="1. Aceitou o programa",R6056-B6056,0),0)</f>
        <v>0</v>
      </c>
      <c r="AY6056" s="209">
        <f>IF(BB6056="S",IF(AND(S6056&lt;&gt;"",R6056&lt;&gt;""),S6056-R6056,0),0)</f>
        <v>0</v>
      </c>
      <c r="AZ6056" s="209">
        <f>IF(BB6056="S",IF(Q6056="1. Aceitou o programa",IF(OR(X6056="Não se Aplica",X6056=""),IF(OR(W6056="Não se Aplica",W6056=""),0,W6056-V6056),AVERAGE(X6056-W6056,W6056-V6056)),0),0)</f>
        <v>0</v>
      </c>
      <c r="BA6056" s="209">
        <f>IF(BB6056="S",IF(AND(Q6056="1. Aceitou o programa",AH6056="Realizada"),IFERROR(IF(AG6056="",0,AG6056-R6056),0),0),0)</f>
        <v>0</v>
      </c>
      <c r="BB6056" s="209" t="str">
        <f>_xlfn.XLOOKUP(U6056,'Lista Suspensa'!$AA$20:$AA$23,'Lista Suspensa'!$AB$20:$AB$23,"N/A")</f>
        <v>S</v>
      </c>
    </row>
    <row r="6057" spans="1:54" ht="12" customHeight="1">
      <c r="A6057" s="151" t="s">
        <v>54</v>
      </c>
      <c r="B6057" s="152">
        <v>46112</v>
      </c>
      <c r="C6057" s="153" t="s">
        <v>55</v>
      </c>
      <c r="D6057" s="153" t="s">
        <v>56</v>
      </c>
      <c r="E6057" s="244">
        <v>75687108</v>
      </c>
      <c r="F6057" s="144" t="s">
        <v>10348</v>
      </c>
      <c r="G6057" s="230"/>
      <c r="H6057" s="154">
        <v>25863</v>
      </c>
      <c r="I6057" s="153">
        <v>55</v>
      </c>
      <c r="J6057" s="148" t="s">
        <v>70</v>
      </c>
      <c r="K6057" s="153"/>
      <c r="L6057" s="153"/>
      <c r="M6057" s="153"/>
      <c r="N6057" s="153"/>
      <c r="O6057" s="155">
        <v>11991847634</v>
      </c>
      <c r="P6057" s="156" t="s">
        <v>60</v>
      </c>
      <c r="Q6057" s="157" t="s">
        <v>8211</v>
      </c>
      <c r="R6057" s="158"/>
      <c r="S6057" s="159"/>
      <c r="T6057" s="159" t="s">
        <v>6983</v>
      </c>
      <c r="U6057" s="159" t="s">
        <v>8212</v>
      </c>
      <c r="V6057" s="154">
        <v>46148</v>
      </c>
      <c r="W6057" s="154">
        <v>46155</v>
      </c>
      <c r="X6057" s="154"/>
      <c r="Y6057" s="160"/>
      <c r="Z6057" s="160"/>
      <c r="AA6057" s="153"/>
      <c r="AB6057" s="153"/>
      <c r="AC6057" s="182" t="e">
        <f t="shared" si="190"/>
        <v>#DIV/0!</v>
      </c>
      <c r="AD6057" s="153" t="e">
        <f t="shared" si="191"/>
        <v>#DIV/0!</v>
      </c>
      <c r="AE6057" s="207"/>
      <c r="AF6057" s="153"/>
      <c r="AG6057" s="159"/>
      <c r="AH6057" s="153"/>
      <c r="AI6057" s="161"/>
      <c r="AJ6057" s="153"/>
      <c r="AK6057" s="153"/>
      <c r="AL6057" s="207"/>
      <c r="AM6057" s="207"/>
      <c r="AN6057" s="207"/>
      <c r="AO6057" s="207"/>
      <c r="AP6057" s="147" t="s">
        <v>54</v>
      </c>
      <c r="AQ6057" s="147"/>
      <c r="AR6057" s="147"/>
      <c r="AS6057" s="209" t="s">
        <v>68</v>
      </c>
      <c r="AT6057" s="223" t="str">
        <f>MONTH(B6057)&amp;"/"&amp;YEAR(B6057)</f>
        <v>3/2026</v>
      </c>
      <c r="AU6057" s="223">
        <f>WEEKNUM(B6057)-WEEKNUM(EOMONTH(B6057,-1)+1)+1</f>
        <v>5</v>
      </c>
      <c r="AV6057" s="209" t="str">
        <f>MONTH(R6057)&amp;"/"&amp;YEAR(R6057)</f>
        <v>1/1900</v>
      </c>
      <c r="AW6057" s="209" t="e">
        <f>WEEKNUM(R6057)-WEEKNUM(EOMONTH(R6057,-1)+1)+1</f>
        <v>#NUM!</v>
      </c>
      <c r="AX6057" s="209">
        <f>IF(BB6057="S",IF(Q6057="1. Aceitou o programa",R6057-B6057,0),0)</f>
        <v>0</v>
      </c>
      <c r="AY6057" s="209">
        <f>IF(BB6057="S",IF(AND(S6057&lt;&gt;"",R6057&lt;&gt;""),S6057-R6057,0),0)</f>
        <v>0</v>
      </c>
      <c r="AZ6057" s="209">
        <f>IF(BB6057="S",IF(Q6057="1. Aceitou o programa",IF(OR(X6057="Não se Aplica",X6057=""),IF(OR(W6057="Não se Aplica",W6057=""),0,W6057-V6057),AVERAGE(X6057-W6057,W6057-V6057)),0),0)</f>
        <v>0</v>
      </c>
      <c r="BA6057" s="209">
        <f>IF(BB6057="S",IF(AND(Q6057="1. Aceitou o programa",AH6057="Realizada"),IFERROR(IF(AG6057="",0,AG6057-R6057),0),0),0)</f>
        <v>0</v>
      </c>
      <c r="BB6057" s="209" t="str">
        <f>_xlfn.XLOOKUP(U6057,'Lista Suspensa'!$AA$20:$AA$23,'Lista Suspensa'!$AB$20:$AB$23,"N/A")</f>
        <v>S</v>
      </c>
    </row>
    <row r="6058" spans="1:54" ht="12" customHeight="1">
      <c r="A6058" s="151" t="s">
        <v>54</v>
      </c>
      <c r="B6058" s="152">
        <v>46112</v>
      </c>
      <c r="C6058" s="153" t="s">
        <v>55</v>
      </c>
      <c r="D6058" s="153" t="s">
        <v>56</v>
      </c>
      <c r="E6058" s="244">
        <v>82514611</v>
      </c>
      <c r="F6058" s="144" t="s">
        <v>10349</v>
      </c>
      <c r="G6058" s="230"/>
      <c r="H6058" s="154">
        <v>29289</v>
      </c>
      <c r="I6058" s="153">
        <v>46</v>
      </c>
      <c r="J6058" s="148" t="s">
        <v>70</v>
      </c>
      <c r="K6058" s="153"/>
      <c r="L6058" s="153"/>
      <c r="M6058" s="153"/>
      <c r="N6058" s="153"/>
      <c r="O6058" s="155">
        <v>21968112165</v>
      </c>
      <c r="P6058" s="156" t="s">
        <v>60</v>
      </c>
      <c r="Q6058" s="157" t="s">
        <v>8211</v>
      </c>
      <c r="R6058" s="158"/>
      <c r="S6058" s="159"/>
      <c r="T6058" s="159" t="s">
        <v>6983</v>
      </c>
      <c r="U6058" s="159" t="s">
        <v>8212</v>
      </c>
      <c r="V6058" s="154">
        <v>46148</v>
      </c>
      <c r="W6058" s="154">
        <v>46155</v>
      </c>
      <c r="X6058" s="154"/>
      <c r="Y6058" s="160"/>
      <c r="Z6058" s="160"/>
      <c r="AA6058" s="153"/>
      <c r="AB6058" s="153"/>
      <c r="AC6058" s="182" t="e">
        <f t="shared" si="190"/>
        <v>#DIV/0!</v>
      </c>
      <c r="AD6058" s="153" t="e">
        <f t="shared" si="191"/>
        <v>#DIV/0!</v>
      </c>
      <c r="AE6058" s="207" t="s">
        <v>10350</v>
      </c>
      <c r="AF6058" s="153"/>
      <c r="AG6058" s="159"/>
      <c r="AH6058" s="153"/>
      <c r="AI6058" s="161"/>
      <c r="AJ6058" s="153"/>
      <c r="AK6058" s="153"/>
      <c r="AL6058" s="207"/>
      <c r="AM6058" s="207"/>
      <c r="AN6058" s="207"/>
      <c r="AO6058" s="207"/>
      <c r="AP6058" s="147" t="s">
        <v>54</v>
      </c>
      <c r="AQ6058" s="147"/>
      <c r="AR6058" s="147"/>
      <c r="AS6058" s="209" t="s">
        <v>68</v>
      </c>
      <c r="AT6058" s="223" t="str">
        <f>MONTH(B6058)&amp;"/"&amp;YEAR(B6058)</f>
        <v>3/2026</v>
      </c>
      <c r="AU6058" s="223">
        <f>WEEKNUM(B6058)-WEEKNUM(EOMONTH(B6058,-1)+1)+1</f>
        <v>5</v>
      </c>
      <c r="AV6058" s="209" t="str">
        <f>MONTH(R6058)&amp;"/"&amp;YEAR(R6058)</f>
        <v>1/1900</v>
      </c>
      <c r="AW6058" s="209" t="e">
        <f>WEEKNUM(R6058)-WEEKNUM(EOMONTH(R6058,-1)+1)+1</f>
        <v>#NUM!</v>
      </c>
      <c r="AX6058" s="209">
        <f>IF(BB6058="S",IF(Q6058="1. Aceitou o programa",R6058-B6058,0),0)</f>
        <v>0</v>
      </c>
      <c r="AY6058" s="209">
        <f>IF(BB6058="S",IF(AND(S6058&lt;&gt;"",R6058&lt;&gt;""),S6058-R6058,0),0)</f>
        <v>0</v>
      </c>
      <c r="AZ6058" s="209">
        <f>IF(BB6058="S",IF(Q6058="1. Aceitou o programa",IF(OR(X6058="Não se Aplica",X6058=""),IF(OR(W6058="Não se Aplica",W6058=""),0,W6058-V6058),AVERAGE(X6058-W6058,W6058-V6058)),0),0)</f>
        <v>0</v>
      </c>
      <c r="BA6058" s="209">
        <f>IF(BB6058="S",IF(AND(Q6058="1. Aceitou o programa",AH6058="Realizada"),IFERROR(IF(AG6058="",0,AG6058-R6058),0),0),0)</f>
        <v>0</v>
      </c>
      <c r="BB6058" s="209" t="str">
        <f>_xlfn.XLOOKUP(U6058,'Lista Suspensa'!$AA$20:$AA$23,'Lista Suspensa'!$AB$20:$AB$23,"N/A")</f>
        <v>S</v>
      </c>
    </row>
    <row r="6059" spans="1:54" ht="12" customHeight="1">
      <c r="A6059" s="151" t="s">
        <v>54</v>
      </c>
      <c r="B6059" s="152">
        <v>46112</v>
      </c>
      <c r="C6059" s="153" t="s">
        <v>55</v>
      </c>
      <c r="D6059" s="153" t="s">
        <v>56</v>
      </c>
      <c r="E6059" s="244">
        <v>79392486</v>
      </c>
      <c r="F6059" s="144" t="s">
        <v>10351</v>
      </c>
      <c r="G6059" s="230"/>
      <c r="H6059" s="154">
        <v>26112</v>
      </c>
      <c r="I6059" s="153">
        <v>54</v>
      </c>
      <c r="J6059" s="148" t="s">
        <v>70</v>
      </c>
      <c r="K6059" s="153"/>
      <c r="L6059" s="153"/>
      <c r="M6059" s="153"/>
      <c r="N6059" s="153"/>
      <c r="O6059" s="155">
        <v>21999001424</v>
      </c>
      <c r="P6059" s="156" t="s">
        <v>60</v>
      </c>
      <c r="Q6059" s="157" t="s">
        <v>8211</v>
      </c>
      <c r="R6059" s="158"/>
      <c r="S6059" s="159"/>
      <c r="T6059" s="159" t="s">
        <v>6983</v>
      </c>
      <c r="U6059" s="159" t="s">
        <v>8212</v>
      </c>
      <c r="V6059" s="154">
        <v>46148</v>
      </c>
      <c r="W6059" s="154">
        <v>46155</v>
      </c>
      <c r="X6059" s="154"/>
      <c r="Y6059" s="160"/>
      <c r="Z6059" s="160"/>
      <c r="AA6059" s="153"/>
      <c r="AB6059" s="153"/>
      <c r="AC6059" s="182" t="e">
        <f t="shared" si="190"/>
        <v>#DIV/0!</v>
      </c>
      <c r="AD6059" s="153" t="e">
        <f t="shared" si="191"/>
        <v>#DIV/0!</v>
      </c>
      <c r="AE6059" s="207"/>
      <c r="AF6059" s="153"/>
      <c r="AG6059" s="159"/>
      <c r="AH6059" s="153"/>
      <c r="AI6059" s="161"/>
      <c r="AJ6059" s="153"/>
      <c r="AK6059" s="153"/>
      <c r="AL6059" s="207"/>
      <c r="AM6059" s="207"/>
      <c r="AN6059" s="207"/>
      <c r="AO6059" s="207"/>
      <c r="AP6059" s="147" t="s">
        <v>54</v>
      </c>
      <c r="AQ6059" s="147"/>
      <c r="AR6059" s="147"/>
      <c r="AS6059" s="209" t="s">
        <v>68</v>
      </c>
      <c r="AT6059" s="223" t="str">
        <f>MONTH(B6059)&amp;"/"&amp;YEAR(B6059)</f>
        <v>3/2026</v>
      </c>
      <c r="AU6059" s="223">
        <f>WEEKNUM(B6059)-WEEKNUM(EOMONTH(B6059,-1)+1)+1</f>
        <v>5</v>
      </c>
      <c r="AV6059" s="209" t="str">
        <f>MONTH(R6059)&amp;"/"&amp;YEAR(R6059)</f>
        <v>1/1900</v>
      </c>
      <c r="AW6059" s="209" t="e">
        <f>WEEKNUM(R6059)-WEEKNUM(EOMONTH(R6059,-1)+1)+1</f>
        <v>#NUM!</v>
      </c>
      <c r="AX6059" s="209">
        <f>IF(BB6059="S",IF(Q6059="1. Aceitou o programa",R6059-B6059,0),0)</f>
        <v>0</v>
      </c>
      <c r="AY6059" s="209">
        <f>IF(BB6059="S",IF(AND(S6059&lt;&gt;"",R6059&lt;&gt;""),S6059-R6059,0),0)</f>
        <v>0</v>
      </c>
      <c r="AZ6059" s="209">
        <f>IF(BB6059="S",IF(Q6059="1. Aceitou o programa",IF(OR(X6059="Não se Aplica",X6059=""),IF(OR(W6059="Não se Aplica",W6059=""),0,W6059-V6059),AVERAGE(X6059-W6059,W6059-V6059)),0),0)</f>
        <v>0</v>
      </c>
      <c r="BA6059" s="209">
        <f>IF(BB6059="S",IF(AND(Q6059="1. Aceitou o programa",AH6059="Realizada"),IFERROR(IF(AG6059="",0,AG6059-R6059),0),0),0)</f>
        <v>0</v>
      </c>
      <c r="BB6059" s="209" t="str">
        <f>_xlfn.XLOOKUP(U6059,'Lista Suspensa'!$AA$20:$AA$23,'Lista Suspensa'!$AB$20:$AB$23,"N/A")</f>
        <v>S</v>
      </c>
    </row>
    <row r="6060" spans="1:54" ht="12" customHeight="1">
      <c r="A6060" s="151" t="s">
        <v>54</v>
      </c>
      <c r="B6060" s="152">
        <v>46112</v>
      </c>
      <c r="C6060" s="153" t="s">
        <v>55</v>
      </c>
      <c r="D6060" s="153" t="s">
        <v>56</v>
      </c>
      <c r="E6060" s="244">
        <v>79258140</v>
      </c>
      <c r="F6060" s="144" t="s">
        <v>10352</v>
      </c>
      <c r="G6060" s="230"/>
      <c r="H6060" s="154">
        <v>26146</v>
      </c>
      <c r="I6060" s="153">
        <v>54</v>
      </c>
      <c r="J6060" s="148" t="s">
        <v>70</v>
      </c>
      <c r="K6060" s="153"/>
      <c r="L6060" s="153"/>
      <c r="M6060" s="153"/>
      <c r="N6060" s="153"/>
      <c r="O6060" s="155">
        <v>21964057996</v>
      </c>
      <c r="P6060" s="156" t="s">
        <v>60</v>
      </c>
      <c r="Q6060" s="157" t="s">
        <v>8211</v>
      </c>
      <c r="R6060" s="158"/>
      <c r="S6060" s="159"/>
      <c r="T6060" s="159" t="s">
        <v>6983</v>
      </c>
      <c r="U6060" s="159" t="s">
        <v>8212</v>
      </c>
      <c r="V6060" s="154">
        <v>46148</v>
      </c>
      <c r="W6060" s="154">
        <v>46155</v>
      </c>
      <c r="X6060" s="154"/>
      <c r="Y6060" s="160"/>
      <c r="Z6060" s="160"/>
      <c r="AA6060" s="153"/>
      <c r="AB6060" s="153"/>
      <c r="AC6060" s="182" t="e">
        <f t="shared" si="190"/>
        <v>#DIV/0!</v>
      </c>
      <c r="AD6060" s="153" t="e">
        <f t="shared" si="191"/>
        <v>#DIV/0!</v>
      </c>
      <c r="AE6060" s="207"/>
      <c r="AF6060" s="153"/>
      <c r="AG6060" s="159"/>
      <c r="AH6060" s="153"/>
      <c r="AI6060" s="161"/>
      <c r="AJ6060" s="153"/>
      <c r="AK6060" s="153"/>
      <c r="AL6060" s="207"/>
      <c r="AM6060" s="207"/>
      <c r="AN6060" s="207"/>
      <c r="AO6060" s="207"/>
      <c r="AP6060" s="147" t="s">
        <v>54</v>
      </c>
      <c r="AQ6060" s="147"/>
      <c r="AR6060" s="147"/>
      <c r="AS6060" s="209" t="s">
        <v>68</v>
      </c>
      <c r="AT6060" s="223" t="str">
        <f>MONTH(B6060)&amp;"/"&amp;YEAR(B6060)</f>
        <v>3/2026</v>
      </c>
      <c r="AU6060" s="223">
        <f>WEEKNUM(B6060)-WEEKNUM(EOMONTH(B6060,-1)+1)+1</f>
        <v>5</v>
      </c>
      <c r="AV6060" s="209" t="str">
        <f>MONTH(R6060)&amp;"/"&amp;YEAR(R6060)</f>
        <v>1/1900</v>
      </c>
      <c r="AW6060" s="209" t="e">
        <f>WEEKNUM(R6060)-WEEKNUM(EOMONTH(R6060,-1)+1)+1</f>
        <v>#NUM!</v>
      </c>
      <c r="AX6060" s="209">
        <f>IF(BB6060="S",IF(Q6060="1. Aceitou o programa",R6060-B6060,0),0)</f>
        <v>0</v>
      </c>
      <c r="AY6060" s="209">
        <f>IF(BB6060="S",IF(AND(S6060&lt;&gt;"",R6060&lt;&gt;""),S6060-R6060,0),0)</f>
        <v>0</v>
      </c>
      <c r="AZ6060" s="209">
        <f>IF(BB6060="S",IF(Q6060="1. Aceitou o programa",IF(OR(X6060="Não se Aplica",X6060=""),IF(OR(W6060="Não se Aplica",W6060=""),0,W6060-V6060),AVERAGE(X6060-W6060,W6060-V6060)),0),0)</f>
        <v>0</v>
      </c>
      <c r="BA6060" s="209">
        <f>IF(BB6060="S",IF(AND(Q6060="1. Aceitou o programa",AH6060="Realizada"),IFERROR(IF(AG6060="",0,AG6060-R6060),0),0),0)</f>
        <v>0</v>
      </c>
      <c r="BB6060" s="209" t="str">
        <f>_xlfn.XLOOKUP(U6060,'Lista Suspensa'!$AA$20:$AA$23,'Lista Suspensa'!$AB$20:$AB$23,"N/A")</f>
        <v>S</v>
      </c>
    </row>
    <row r="6061" spans="1:54" ht="12" customHeight="1">
      <c r="A6061" s="151" t="s">
        <v>54</v>
      </c>
      <c r="B6061" s="152">
        <v>46112</v>
      </c>
      <c r="C6061" s="153" t="s">
        <v>55</v>
      </c>
      <c r="D6061" s="153" t="s">
        <v>56</v>
      </c>
      <c r="E6061" s="244">
        <v>75248606</v>
      </c>
      <c r="F6061" s="144" t="s">
        <v>10353</v>
      </c>
      <c r="G6061" s="230"/>
      <c r="H6061" s="154">
        <v>26147</v>
      </c>
      <c r="I6061" s="153">
        <v>54</v>
      </c>
      <c r="J6061" s="148" t="s">
        <v>70</v>
      </c>
      <c r="K6061" s="153"/>
      <c r="L6061" s="153"/>
      <c r="M6061" s="153"/>
      <c r="N6061" s="153"/>
      <c r="O6061" s="155">
        <v>1140493479</v>
      </c>
      <c r="P6061" s="156" t="s">
        <v>60</v>
      </c>
      <c r="Q6061" s="157" t="s">
        <v>8211</v>
      </c>
      <c r="R6061" s="158"/>
      <c r="S6061" s="159"/>
      <c r="T6061" s="159" t="s">
        <v>6983</v>
      </c>
      <c r="U6061" s="159" t="s">
        <v>8212</v>
      </c>
      <c r="V6061" s="154">
        <v>46148</v>
      </c>
      <c r="W6061" s="154">
        <v>46155</v>
      </c>
      <c r="X6061" s="154"/>
      <c r="Y6061" s="160"/>
      <c r="Z6061" s="160"/>
      <c r="AA6061" s="153"/>
      <c r="AB6061" s="153"/>
      <c r="AC6061" s="182" t="e">
        <f t="shared" si="190"/>
        <v>#DIV/0!</v>
      </c>
      <c r="AD6061" s="153" t="e">
        <f t="shared" si="191"/>
        <v>#DIV/0!</v>
      </c>
      <c r="AE6061" s="207"/>
      <c r="AF6061" s="153"/>
      <c r="AG6061" s="159"/>
      <c r="AH6061" s="153"/>
      <c r="AI6061" s="161"/>
      <c r="AJ6061" s="153"/>
      <c r="AK6061" s="153"/>
      <c r="AL6061" s="207"/>
      <c r="AM6061" s="207"/>
      <c r="AN6061" s="207"/>
      <c r="AO6061" s="207"/>
      <c r="AP6061" s="147" t="s">
        <v>54</v>
      </c>
      <c r="AQ6061" s="147"/>
      <c r="AR6061" s="147"/>
      <c r="AS6061" s="209" t="s">
        <v>68</v>
      </c>
      <c r="AT6061" s="223" t="str">
        <f>MONTH(B6061)&amp;"/"&amp;YEAR(B6061)</f>
        <v>3/2026</v>
      </c>
      <c r="AU6061" s="223">
        <f>WEEKNUM(B6061)-WEEKNUM(EOMONTH(B6061,-1)+1)+1</f>
        <v>5</v>
      </c>
      <c r="AV6061" s="209" t="str">
        <f>MONTH(R6061)&amp;"/"&amp;YEAR(R6061)</f>
        <v>1/1900</v>
      </c>
      <c r="AW6061" s="209" t="e">
        <f>WEEKNUM(R6061)-WEEKNUM(EOMONTH(R6061,-1)+1)+1</f>
        <v>#NUM!</v>
      </c>
      <c r="AX6061" s="209">
        <f>IF(BB6061="S",IF(Q6061="1. Aceitou o programa",R6061-B6061,0),0)</f>
        <v>0</v>
      </c>
      <c r="AY6061" s="209">
        <f>IF(BB6061="S",IF(AND(S6061&lt;&gt;"",R6061&lt;&gt;""),S6061-R6061,0),0)</f>
        <v>0</v>
      </c>
      <c r="AZ6061" s="209">
        <f>IF(BB6061="S",IF(Q6061="1. Aceitou o programa",IF(OR(X6061="Não se Aplica",X6061=""),IF(OR(W6061="Não se Aplica",W6061=""),0,W6061-V6061),AVERAGE(X6061-W6061,W6061-V6061)),0),0)</f>
        <v>0</v>
      </c>
      <c r="BA6061" s="209">
        <f>IF(BB6061="S",IF(AND(Q6061="1. Aceitou o programa",AH6061="Realizada"),IFERROR(IF(AG6061="",0,AG6061-R6061),0),0),0)</f>
        <v>0</v>
      </c>
      <c r="BB6061" s="209" t="str">
        <f>_xlfn.XLOOKUP(U6061,'Lista Suspensa'!$AA$20:$AA$23,'Lista Suspensa'!$AB$20:$AB$23,"N/A")</f>
        <v>S</v>
      </c>
    </row>
    <row r="6062" spans="1:54" ht="12" customHeight="1">
      <c r="A6062" s="151" t="s">
        <v>54</v>
      </c>
      <c r="B6062" s="152">
        <v>46112</v>
      </c>
      <c r="C6062" s="153" t="s">
        <v>55</v>
      </c>
      <c r="D6062" s="153" t="s">
        <v>56</v>
      </c>
      <c r="E6062" s="244">
        <v>81055485</v>
      </c>
      <c r="F6062" s="144" t="s">
        <v>10354</v>
      </c>
      <c r="G6062" s="230"/>
      <c r="H6062" s="154">
        <v>26191</v>
      </c>
      <c r="I6062" s="153">
        <v>54</v>
      </c>
      <c r="J6062" s="148" t="s">
        <v>70</v>
      </c>
      <c r="K6062" s="153"/>
      <c r="L6062" s="153"/>
      <c r="M6062" s="153"/>
      <c r="N6062" s="153"/>
      <c r="O6062" s="155">
        <v>21998623779</v>
      </c>
      <c r="P6062" s="156" t="s">
        <v>60</v>
      </c>
      <c r="Q6062" s="157" t="s">
        <v>8211</v>
      </c>
      <c r="R6062" s="158"/>
      <c r="S6062" s="159"/>
      <c r="T6062" s="159" t="s">
        <v>6983</v>
      </c>
      <c r="U6062" s="159" t="s">
        <v>8212</v>
      </c>
      <c r="V6062" s="154">
        <v>46148</v>
      </c>
      <c r="W6062" s="154">
        <v>46155</v>
      </c>
      <c r="X6062" s="154"/>
      <c r="Y6062" s="160"/>
      <c r="Z6062" s="160"/>
      <c r="AA6062" s="153"/>
      <c r="AB6062" s="153"/>
      <c r="AC6062" s="182" t="e">
        <f t="shared" si="190"/>
        <v>#DIV/0!</v>
      </c>
      <c r="AD6062" s="153" t="e">
        <f t="shared" si="191"/>
        <v>#DIV/0!</v>
      </c>
      <c r="AE6062" s="207"/>
      <c r="AF6062" s="153"/>
      <c r="AG6062" s="159"/>
      <c r="AH6062" s="153"/>
      <c r="AI6062" s="161"/>
      <c r="AJ6062" s="153"/>
      <c r="AK6062" s="153"/>
      <c r="AL6062" s="207"/>
      <c r="AM6062" s="207"/>
      <c r="AN6062" s="207"/>
      <c r="AO6062" s="207"/>
      <c r="AP6062" s="147" t="s">
        <v>54</v>
      </c>
      <c r="AQ6062" s="147"/>
      <c r="AR6062" s="147"/>
      <c r="AS6062" s="209" t="s">
        <v>68</v>
      </c>
      <c r="AT6062" s="223" t="str">
        <f>MONTH(B6062)&amp;"/"&amp;YEAR(B6062)</f>
        <v>3/2026</v>
      </c>
      <c r="AU6062" s="223">
        <f>WEEKNUM(B6062)-WEEKNUM(EOMONTH(B6062,-1)+1)+1</f>
        <v>5</v>
      </c>
      <c r="AV6062" s="209" t="str">
        <f>MONTH(R6062)&amp;"/"&amp;YEAR(R6062)</f>
        <v>1/1900</v>
      </c>
      <c r="AW6062" s="209" t="e">
        <f>WEEKNUM(R6062)-WEEKNUM(EOMONTH(R6062,-1)+1)+1</f>
        <v>#NUM!</v>
      </c>
      <c r="AX6062" s="209">
        <f>IF(BB6062="S",IF(Q6062="1. Aceitou o programa",R6062-B6062,0),0)</f>
        <v>0</v>
      </c>
      <c r="AY6062" s="209">
        <f>IF(BB6062="S",IF(AND(S6062&lt;&gt;"",R6062&lt;&gt;""),S6062-R6062,0),0)</f>
        <v>0</v>
      </c>
      <c r="AZ6062" s="209">
        <f>IF(BB6062="S",IF(Q6062="1. Aceitou o programa",IF(OR(X6062="Não se Aplica",X6062=""),IF(OR(W6062="Não se Aplica",W6062=""),0,W6062-V6062),AVERAGE(X6062-W6062,W6062-V6062)),0),0)</f>
        <v>0</v>
      </c>
      <c r="BA6062" s="209">
        <f>IF(BB6062="S",IF(AND(Q6062="1. Aceitou o programa",AH6062="Realizada"),IFERROR(IF(AG6062="",0,AG6062-R6062),0),0),0)</f>
        <v>0</v>
      </c>
      <c r="BB6062" s="209" t="str">
        <f>_xlfn.XLOOKUP(U6062,'Lista Suspensa'!$AA$20:$AA$23,'Lista Suspensa'!$AB$20:$AB$23,"N/A")</f>
        <v>S</v>
      </c>
    </row>
    <row r="6063" spans="1:54" ht="12" customHeight="1">
      <c r="A6063" s="151" t="s">
        <v>54</v>
      </c>
      <c r="B6063" s="152">
        <v>46112</v>
      </c>
      <c r="C6063" s="153" t="s">
        <v>55</v>
      </c>
      <c r="D6063" s="153" t="s">
        <v>56</v>
      </c>
      <c r="E6063" s="244">
        <v>79117218</v>
      </c>
      <c r="F6063" s="144" t="s">
        <v>10355</v>
      </c>
      <c r="G6063" s="230"/>
      <c r="H6063" s="154">
        <v>26424</v>
      </c>
      <c r="I6063" s="153">
        <v>54</v>
      </c>
      <c r="J6063" s="148" t="s">
        <v>58</v>
      </c>
      <c r="K6063" s="153"/>
      <c r="L6063" s="153"/>
      <c r="M6063" s="153"/>
      <c r="N6063" s="153"/>
      <c r="O6063" s="155">
        <v>11947667924</v>
      </c>
      <c r="P6063" s="156" t="s">
        <v>60</v>
      </c>
      <c r="Q6063" s="157" t="s">
        <v>8211</v>
      </c>
      <c r="R6063" s="158"/>
      <c r="S6063" s="159"/>
      <c r="T6063" s="159" t="s">
        <v>6983</v>
      </c>
      <c r="U6063" s="159" t="s">
        <v>8212</v>
      </c>
      <c r="V6063" s="154">
        <v>46148</v>
      </c>
      <c r="W6063" s="154">
        <v>46155</v>
      </c>
      <c r="X6063" s="154"/>
      <c r="Y6063" s="160"/>
      <c r="Z6063" s="160"/>
      <c r="AA6063" s="153"/>
      <c r="AB6063" s="153"/>
      <c r="AC6063" s="182" t="e">
        <f t="shared" si="190"/>
        <v>#DIV/0!</v>
      </c>
      <c r="AD6063" s="153" t="e">
        <f t="shared" si="191"/>
        <v>#DIV/0!</v>
      </c>
      <c r="AE6063" s="207"/>
      <c r="AF6063" s="153"/>
      <c r="AG6063" s="159"/>
      <c r="AH6063" s="153"/>
      <c r="AI6063" s="161"/>
      <c r="AJ6063" s="153"/>
      <c r="AK6063" s="153"/>
      <c r="AL6063" s="207"/>
      <c r="AM6063" s="207"/>
      <c r="AN6063" s="207"/>
      <c r="AO6063" s="207"/>
      <c r="AP6063" s="147" t="s">
        <v>54</v>
      </c>
      <c r="AQ6063" s="147"/>
      <c r="AR6063" s="147"/>
      <c r="AS6063" s="209" t="s">
        <v>68</v>
      </c>
      <c r="AT6063" s="223" t="str">
        <f>MONTH(B6063)&amp;"/"&amp;YEAR(B6063)</f>
        <v>3/2026</v>
      </c>
      <c r="AU6063" s="223">
        <f>WEEKNUM(B6063)-WEEKNUM(EOMONTH(B6063,-1)+1)+1</f>
        <v>5</v>
      </c>
      <c r="AV6063" s="209" t="str">
        <f>MONTH(R6063)&amp;"/"&amp;YEAR(R6063)</f>
        <v>1/1900</v>
      </c>
      <c r="AW6063" s="209" t="e">
        <f>WEEKNUM(R6063)-WEEKNUM(EOMONTH(R6063,-1)+1)+1</f>
        <v>#NUM!</v>
      </c>
      <c r="AX6063" s="209">
        <f>IF(BB6063="S",IF(Q6063="1. Aceitou o programa",R6063-B6063,0),0)</f>
        <v>0</v>
      </c>
      <c r="AY6063" s="209">
        <f>IF(BB6063="S",IF(AND(S6063&lt;&gt;"",R6063&lt;&gt;""),S6063-R6063,0),0)</f>
        <v>0</v>
      </c>
      <c r="AZ6063" s="209">
        <f>IF(BB6063="S",IF(Q6063="1. Aceitou o programa",IF(OR(X6063="Não se Aplica",X6063=""),IF(OR(W6063="Não se Aplica",W6063=""),0,W6063-V6063),AVERAGE(X6063-W6063,W6063-V6063)),0),0)</f>
        <v>0</v>
      </c>
      <c r="BA6063" s="209">
        <f>IF(BB6063="S",IF(AND(Q6063="1. Aceitou o programa",AH6063="Realizada"),IFERROR(IF(AG6063="",0,AG6063-R6063),0),0),0)</f>
        <v>0</v>
      </c>
      <c r="BB6063" s="209" t="str">
        <f>_xlfn.XLOOKUP(U6063,'Lista Suspensa'!$AA$20:$AA$23,'Lista Suspensa'!$AB$20:$AB$23,"N/A")</f>
        <v>S</v>
      </c>
    </row>
    <row r="6064" spans="1:54" ht="12" customHeight="1">
      <c r="A6064" s="151" t="s">
        <v>54</v>
      </c>
      <c r="B6064" s="152">
        <v>46112</v>
      </c>
      <c r="C6064" s="153" t="s">
        <v>55</v>
      </c>
      <c r="D6064" s="153" t="s">
        <v>56</v>
      </c>
      <c r="E6064" s="244">
        <v>75938744</v>
      </c>
      <c r="F6064" s="144" t="s">
        <v>10356</v>
      </c>
      <c r="G6064" s="230"/>
      <c r="H6064" s="154">
        <v>26590</v>
      </c>
      <c r="I6064" s="153">
        <v>53</v>
      </c>
      <c r="J6064" s="148" t="s">
        <v>70</v>
      </c>
      <c r="K6064" s="153"/>
      <c r="L6064" s="153"/>
      <c r="M6064" s="153"/>
      <c r="N6064" s="153"/>
      <c r="O6064" s="155">
        <v>11999733769</v>
      </c>
      <c r="P6064" s="156" t="s">
        <v>60</v>
      </c>
      <c r="Q6064" s="157" t="s">
        <v>8211</v>
      </c>
      <c r="R6064" s="158"/>
      <c r="S6064" s="159"/>
      <c r="T6064" s="159" t="s">
        <v>6983</v>
      </c>
      <c r="U6064" s="159" t="s">
        <v>8212</v>
      </c>
      <c r="V6064" s="154">
        <v>46148</v>
      </c>
      <c r="W6064" s="154">
        <v>46155</v>
      </c>
      <c r="X6064" s="154"/>
      <c r="Y6064" s="160"/>
      <c r="Z6064" s="160"/>
      <c r="AA6064" s="153"/>
      <c r="AB6064" s="153"/>
      <c r="AC6064" s="182" t="e">
        <f t="shared" si="190"/>
        <v>#DIV/0!</v>
      </c>
      <c r="AD6064" s="153" t="e">
        <f t="shared" si="191"/>
        <v>#DIV/0!</v>
      </c>
      <c r="AE6064" s="207"/>
      <c r="AF6064" s="153"/>
      <c r="AG6064" s="159"/>
      <c r="AH6064" s="153"/>
      <c r="AI6064" s="161"/>
      <c r="AJ6064" s="153"/>
      <c r="AK6064" s="153"/>
      <c r="AL6064" s="207"/>
      <c r="AM6064" s="207"/>
      <c r="AN6064" s="207"/>
      <c r="AO6064" s="207"/>
      <c r="AP6064" s="147" t="s">
        <v>54</v>
      </c>
      <c r="AQ6064" s="147"/>
      <c r="AR6064" s="147"/>
      <c r="AS6064" s="209" t="s">
        <v>68</v>
      </c>
      <c r="AT6064" s="223" t="str">
        <f>MONTH(B6064)&amp;"/"&amp;YEAR(B6064)</f>
        <v>3/2026</v>
      </c>
      <c r="AU6064" s="223">
        <f>WEEKNUM(B6064)-WEEKNUM(EOMONTH(B6064,-1)+1)+1</f>
        <v>5</v>
      </c>
      <c r="AV6064" s="209" t="str">
        <f>MONTH(R6064)&amp;"/"&amp;YEAR(R6064)</f>
        <v>1/1900</v>
      </c>
      <c r="AW6064" s="209" t="e">
        <f>WEEKNUM(R6064)-WEEKNUM(EOMONTH(R6064,-1)+1)+1</f>
        <v>#NUM!</v>
      </c>
      <c r="AX6064" s="209">
        <f>IF(BB6064="S",IF(Q6064="1. Aceitou o programa",R6064-B6064,0),0)</f>
        <v>0</v>
      </c>
      <c r="AY6064" s="209">
        <f>IF(BB6064="S",IF(AND(S6064&lt;&gt;"",R6064&lt;&gt;""),S6064-R6064,0),0)</f>
        <v>0</v>
      </c>
      <c r="AZ6064" s="209">
        <f>IF(BB6064="S",IF(Q6064="1. Aceitou o programa",IF(OR(X6064="Não se Aplica",X6064=""),IF(OR(W6064="Não se Aplica",W6064=""),0,W6064-V6064),AVERAGE(X6064-W6064,W6064-V6064)),0),0)</f>
        <v>0</v>
      </c>
      <c r="BA6064" s="209">
        <f>IF(BB6064="S",IF(AND(Q6064="1. Aceitou o programa",AH6064="Realizada"),IFERROR(IF(AG6064="",0,AG6064-R6064),0),0),0)</f>
        <v>0</v>
      </c>
      <c r="BB6064" s="209" t="str">
        <f>_xlfn.XLOOKUP(U6064,'Lista Suspensa'!$AA$20:$AA$23,'Lista Suspensa'!$AB$20:$AB$23,"N/A")</f>
        <v>S</v>
      </c>
    </row>
    <row r="6065" spans="1:54" ht="12" customHeight="1">
      <c r="A6065" s="151" t="s">
        <v>54</v>
      </c>
      <c r="B6065" s="152">
        <v>46112</v>
      </c>
      <c r="C6065" s="153" t="s">
        <v>55</v>
      </c>
      <c r="D6065" s="153" t="s">
        <v>56</v>
      </c>
      <c r="E6065" s="244">
        <v>75571767</v>
      </c>
      <c r="F6065" s="144" t="s">
        <v>10357</v>
      </c>
      <c r="G6065" s="230"/>
      <c r="H6065" s="154">
        <v>26661</v>
      </c>
      <c r="I6065" s="153">
        <v>53</v>
      </c>
      <c r="J6065" s="148" t="s">
        <v>70</v>
      </c>
      <c r="K6065" s="153"/>
      <c r="L6065" s="153"/>
      <c r="M6065" s="153"/>
      <c r="N6065" s="153"/>
      <c r="O6065" s="155">
        <v>11949804072</v>
      </c>
      <c r="P6065" s="156" t="s">
        <v>60</v>
      </c>
      <c r="Q6065" s="157" t="s">
        <v>8211</v>
      </c>
      <c r="R6065" s="158"/>
      <c r="S6065" s="159"/>
      <c r="T6065" s="159" t="s">
        <v>6983</v>
      </c>
      <c r="U6065" s="159" t="s">
        <v>8212</v>
      </c>
      <c r="V6065" s="154">
        <v>46148</v>
      </c>
      <c r="W6065" s="154">
        <v>46155</v>
      </c>
      <c r="X6065" s="154"/>
      <c r="Y6065" s="160"/>
      <c r="Z6065" s="160"/>
      <c r="AA6065" s="153"/>
      <c r="AB6065" s="153"/>
      <c r="AC6065" s="182" t="e">
        <f t="shared" si="190"/>
        <v>#DIV/0!</v>
      </c>
      <c r="AD6065" s="153" t="e">
        <f t="shared" si="191"/>
        <v>#DIV/0!</v>
      </c>
      <c r="AE6065" s="207"/>
      <c r="AF6065" s="153"/>
      <c r="AG6065" s="159"/>
      <c r="AH6065" s="153"/>
      <c r="AI6065" s="161"/>
      <c r="AJ6065" s="153"/>
      <c r="AK6065" s="153"/>
      <c r="AL6065" s="207"/>
      <c r="AM6065" s="207"/>
      <c r="AN6065" s="207"/>
      <c r="AO6065" s="207"/>
      <c r="AP6065" s="147" t="s">
        <v>54</v>
      </c>
      <c r="AQ6065" s="147"/>
      <c r="AR6065" s="147"/>
      <c r="AS6065" s="209" t="s">
        <v>68</v>
      </c>
      <c r="AT6065" s="223" t="str">
        <f>MONTH(B6065)&amp;"/"&amp;YEAR(B6065)</f>
        <v>3/2026</v>
      </c>
      <c r="AU6065" s="223">
        <f>WEEKNUM(B6065)-WEEKNUM(EOMONTH(B6065,-1)+1)+1</f>
        <v>5</v>
      </c>
      <c r="AV6065" s="209" t="str">
        <f>MONTH(R6065)&amp;"/"&amp;YEAR(R6065)</f>
        <v>1/1900</v>
      </c>
      <c r="AW6065" s="209" t="e">
        <f>WEEKNUM(R6065)-WEEKNUM(EOMONTH(R6065,-1)+1)+1</f>
        <v>#NUM!</v>
      </c>
      <c r="AX6065" s="209">
        <f>IF(BB6065="S",IF(Q6065="1. Aceitou o programa",R6065-B6065,0),0)</f>
        <v>0</v>
      </c>
      <c r="AY6065" s="209">
        <f>IF(BB6065="S",IF(AND(S6065&lt;&gt;"",R6065&lt;&gt;""),S6065-R6065,0),0)</f>
        <v>0</v>
      </c>
      <c r="AZ6065" s="209">
        <f>IF(BB6065="S",IF(Q6065="1. Aceitou o programa",IF(OR(X6065="Não se Aplica",X6065=""),IF(OR(W6065="Não se Aplica",W6065=""),0,W6065-V6065),AVERAGE(X6065-W6065,W6065-V6065)),0),0)</f>
        <v>0</v>
      </c>
      <c r="BA6065" s="209">
        <f>IF(BB6065="S",IF(AND(Q6065="1. Aceitou o programa",AH6065="Realizada"),IFERROR(IF(AG6065="",0,AG6065-R6065),0),0),0)</f>
        <v>0</v>
      </c>
      <c r="BB6065" s="209" t="str">
        <f>_xlfn.XLOOKUP(U6065,'Lista Suspensa'!$AA$20:$AA$23,'Lista Suspensa'!$AB$20:$AB$23,"N/A")</f>
        <v>S</v>
      </c>
    </row>
    <row r="6066" spans="1:54" ht="12" customHeight="1">
      <c r="A6066" s="151" t="s">
        <v>54</v>
      </c>
      <c r="B6066" s="152">
        <v>46112</v>
      </c>
      <c r="C6066" s="153" t="s">
        <v>55</v>
      </c>
      <c r="D6066" s="153" t="s">
        <v>56</v>
      </c>
      <c r="E6066" s="244">
        <v>75593835</v>
      </c>
      <c r="F6066" s="144" t="s">
        <v>10358</v>
      </c>
      <c r="G6066" s="230"/>
      <c r="H6066" s="154">
        <v>27035</v>
      </c>
      <c r="I6066" s="153">
        <v>52</v>
      </c>
      <c r="J6066" s="148" t="s">
        <v>70</v>
      </c>
      <c r="K6066" s="153"/>
      <c r="L6066" s="153"/>
      <c r="M6066" s="153"/>
      <c r="N6066" s="153"/>
      <c r="O6066" s="155">
        <v>11985476104</v>
      </c>
      <c r="P6066" s="156" t="s">
        <v>60</v>
      </c>
      <c r="Q6066" s="157" t="s">
        <v>8211</v>
      </c>
      <c r="R6066" s="158"/>
      <c r="S6066" s="159"/>
      <c r="T6066" s="159" t="s">
        <v>6983</v>
      </c>
      <c r="U6066" s="159" t="s">
        <v>8212</v>
      </c>
      <c r="V6066" s="154">
        <v>46148</v>
      </c>
      <c r="W6066" s="154">
        <v>46155</v>
      </c>
      <c r="X6066" s="154"/>
      <c r="Y6066" s="160"/>
      <c r="Z6066" s="160"/>
      <c r="AA6066" s="153"/>
      <c r="AB6066" s="153"/>
      <c r="AC6066" s="182" t="e">
        <f t="shared" si="190"/>
        <v>#DIV/0!</v>
      </c>
      <c r="AD6066" s="153" t="e">
        <f t="shared" si="191"/>
        <v>#DIV/0!</v>
      </c>
      <c r="AE6066" s="207"/>
      <c r="AF6066" s="153"/>
      <c r="AG6066" s="159"/>
      <c r="AH6066" s="153"/>
      <c r="AI6066" s="161"/>
      <c r="AJ6066" s="153"/>
      <c r="AK6066" s="153"/>
      <c r="AL6066" s="207"/>
      <c r="AM6066" s="207"/>
      <c r="AN6066" s="207"/>
      <c r="AO6066" s="207"/>
      <c r="AP6066" s="147" t="s">
        <v>54</v>
      </c>
      <c r="AQ6066" s="147"/>
      <c r="AR6066" s="147"/>
      <c r="AS6066" s="209" t="s">
        <v>68</v>
      </c>
      <c r="AT6066" s="223" t="str">
        <f>MONTH(B6066)&amp;"/"&amp;YEAR(B6066)</f>
        <v>3/2026</v>
      </c>
      <c r="AU6066" s="223">
        <f>WEEKNUM(B6066)-WEEKNUM(EOMONTH(B6066,-1)+1)+1</f>
        <v>5</v>
      </c>
      <c r="AV6066" s="209" t="str">
        <f>MONTH(R6066)&amp;"/"&amp;YEAR(R6066)</f>
        <v>1/1900</v>
      </c>
      <c r="AW6066" s="209" t="e">
        <f>WEEKNUM(R6066)-WEEKNUM(EOMONTH(R6066,-1)+1)+1</f>
        <v>#NUM!</v>
      </c>
      <c r="AX6066" s="209">
        <f>IF(BB6066="S",IF(Q6066="1. Aceitou o programa",R6066-B6066,0),0)</f>
        <v>0</v>
      </c>
      <c r="AY6066" s="209">
        <f>IF(BB6066="S",IF(AND(S6066&lt;&gt;"",R6066&lt;&gt;""),S6066-R6066,0),0)</f>
        <v>0</v>
      </c>
      <c r="AZ6066" s="209">
        <f>IF(BB6066="S",IF(Q6066="1. Aceitou o programa",IF(OR(X6066="Não se Aplica",X6066=""),IF(OR(W6066="Não se Aplica",W6066=""),0,W6066-V6066),AVERAGE(X6066-W6066,W6066-V6066)),0),0)</f>
        <v>0</v>
      </c>
      <c r="BA6066" s="209">
        <f>IF(BB6066="S",IF(AND(Q6066="1. Aceitou o programa",AH6066="Realizada"),IFERROR(IF(AG6066="",0,AG6066-R6066),0),0),0)</f>
        <v>0</v>
      </c>
      <c r="BB6066" s="209" t="str">
        <f>_xlfn.XLOOKUP(U6066,'Lista Suspensa'!$AA$20:$AA$23,'Lista Suspensa'!$AB$20:$AB$23,"N/A")</f>
        <v>S</v>
      </c>
    </row>
    <row r="6067" spans="1:54" ht="12" customHeight="1">
      <c r="A6067" s="151" t="s">
        <v>54</v>
      </c>
      <c r="B6067" s="152">
        <v>46112</v>
      </c>
      <c r="C6067" s="153" t="s">
        <v>55</v>
      </c>
      <c r="D6067" s="153" t="s">
        <v>56</v>
      </c>
      <c r="E6067" s="244">
        <v>82514300</v>
      </c>
      <c r="F6067" s="144" t="s">
        <v>10359</v>
      </c>
      <c r="G6067" s="230"/>
      <c r="H6067" s="154">
        <v>27127</v>
      </c>
      <c r="I6067" s="153">
        <v>52</v>
      </c>
      <c r="J6067" s="148" t="s">
        <v>70</v>
      </c>
      <c r="K6067" s="153"/>
      <c r="L6067" s="153"/>
      <c r="M6067" s="153"/>
      <c r="N6067" s="153"/>
      <c r="O6067" s="155">
        <v>21995521084</v>
      </c>
      <c r="P6067" s="156" t="s">
        <v>60</v>
      </c>
      <c r="Q6067" s="157" t="s">
        <v>8211</v>
      </c>
      <c r="R6067" s="158"/>
      <c r="S6067" s="159"/>
      <c r="T6067" s="159" t="s">
        <v>6983</v>
      </c>
      <c r="U6067" s="159" t="s">
        <v>8212</v>
      </c>
      <c r="V6067" s="154">
        <v>46148</v>
      </c>
      <c r="W6067" s="154">
        <v>46155</v>
      </c>
      <c r="X6067" s="154"/>
      <c r="Y6067" s="160"/>
      <c r="Z6067" s="160"/>
      <c r="AA6067" s="153"/>
      <c r="AB6067" s="153"/>
      <c r="AC6067" s="182" t="e">
        <f t="shared" si="190"/>
        <v>#DIV/0!</v>
      </c>
      <c r="AD6067" s="153" t="e">
        <f t="shared" si="191"/>
        <v>#DIV/0!</v>
      </c>
      <c r="AE6067" s="207"/>
      <c r="AF6067" s="153"/>
      <c r="AG6067" s="159"/>
      <c r="AH6067" s="153"/>
      <c r="AI6067" s="161"/>
      <c r="AJ6067" s="153"/>
      <c r="AK6067" s="153"/>
      <c r="AL6067" s="207"/>
      <c r="AM6067" s="207"/>
      <c r="AN6067" s="207"/>
      <c r="AO6067" s="207"/>
      <c r="AP6067" s="147" t="s">
        <v>54</v>
      </c>
      <c r="AQ6067" s="147"/>
      <c r="AR6067" s="147"/>
      <c r="AS6067" s="209" t="s">
        <v>68</v>
      </c>
      <c r="AT6067" s="223" t="str">
        <f>MONTH(B6067)&amp;"/"&amp;YEAR(B6067)</f>
        <v>3/2026</v>
      </c>
      <c r="AU6067" s="223">
        <f>WEEKNUM(B6067)-WEEKNUM(EOMONTH(B6067,-1)+1)+1</f>
        <v>5</v>
      </c>
      <c r="AV6067" s="209" t="str">
        <f>MONTH(R6067)&amp;"/"&amp;YEAR(R6067)</f>
        <v>1/1900</v>
      </c>
      <c r="AW6067" s="209" t="e">
        <f>WEEKNUM(R6067)-WEEKNUM(EOMONTH(R6067,-1)+1)+1</f>
        <v>#NUM!</v>
      </c>
      <c r="AX6067" s="209">
        <f>IF(BB6067="S",IF(Q6067="1. Aceitou o programa",R6067-B6067,0),0)</f>
        <v>0</v>
      </c>
      <c r="AY6067" s="209">
        <f>IF(BB6067="S",IF(AND(S6067&lt;&gt;"",R6067&lt;&gt;""),S6067-R6067,0),0)</f>
        <v>0</v>
      </c>
      <c r="AZ6067" s="209">
        <f>IF(BB6067="S",IF(Q6067="1. Aceitou o programa",IF(OR(X6067="Não se Aplica",X6067=""),IF(OR(W6067="Não se Aplica",W6067=""),0,W6067-V6067),AVERAGE(X6067-W6067,W6067-V6067)),0),0)</f>
        <v>0</v>
      </c>
      <c r="BA6067" s="209">
        <f>IF(BB6067="S",IF(AND(Q6067="1. Aceitou o programa",AH6067="Realizada"),IFERROR(IF(AG6067="",0,AG6067-R6067),0),0),0)</f>
        <v>0</v>
      </c>
      <c r="BB6067" s="209" t="str">
        <f>_xlfn.XLOOKUP(U6067,'Lista Suspensa'!$AA$20:$AA$23,'Lista Suspensa'!$AB$20:$AB$23,"N/A")</f>
        <v>S</v>
      </c>
    </row>
    <row r="6068" spans="1:54" ht="12" customHeight="1">
      <c r="A6068" s="151" t="s">
        <v>54</v>
      </c>
      <c r="B6068" s="152">
        <v>46112</v>
      </c>
      <c r="C6068" s="153" t="s">
        <v>55</v>
      </c>
      <c r="D6068" s="153" t="s">
        <v>56</v>
      </c>
      <c r="E6068" s="244">
        <v>78357120</v>
      </c>
      <c r="F6068" s="144" t="s">
        <v>10360</v>
      </c>
      <c r="G6068" s="230"/>
      <c r="H6068" s="154">
        <v>27157</v>
      </c>
      <c r="I6068" s="153">
        <v>52</v>
      </c>
      <c r="J6068" s="148" t="s">
        <v>70</v>
      </c>
      <c r="K6068" s="153"/>
      <c r="L6068" s="153"/>
      <c r="M6068" s="153"/>
      <c r="N6068" s="153"/>
      <c r="O6068" s="155">
        <v>21999227016</v>
      </c>
      <c r="P6068" s="156" t="s">
        <v>60</v>
      </c>
      <c r="Q6068" s="157" t="s">
        <v>8211</v>
      </c>
      <c r="R6068" s="158"/>
      <c r="S6068" s="159"/>
      <c r="T6068" s="159" t="s">
        <v>6983</v>
      </c>
      <c r="U6068" s="159" t="s">
        <v>8212</v>
      </c>
      <c r="V6068" s="154">
        <v>46148</v>
      </c>
      <c r="W6068" s="154">
        <v>46155</v>
      </c>
      <c r="X6068" s="154"/>
      <c r="Y6068" s="160"/>
      <c r="Z6068" s="160"/>
      <c r="AA6068" s="153"/>
      <c r="AB6068" s="153"/>
      <c r="AC6068" s="182" t="e">
        <f t="shared" si="190"/>
        <v>#DIV/0!</v>
      </c>
      <c r="AD6068" s="153" t="e">
        <f t="shared" si="191"/>
        <v>#DIV/0!</v>
      </c>
      <c r="AE6068" s="207"/>
      <c r="AF6068" s="153"/>
      <c r="AG6068" s="159"/>
      <c r="AH6068" s="153"/>
      <c r="AI6068" s="161"/>
      <c r="AJ6068" s="153"/>
      <c r="AK6068" s="153"/>
      <c r="AL6068" s="207"/>
      <c r="AM6068" s="207"/>
      <c r="AN6068" s="207"/>
      <c r="AO6068" s="207"/>
      <c r="AP6068" s="147" t="s">
        <v>54</v>
      </c>
      <c r="AQ6068" s="147"/>
      <c r="AR6068" s="147"/>
      <c r="AS6068" s="209" t="s">
        <v>68</v>
      </c>
      <c r="AT6068" s="223" t="str">
        <f>MONTH(B6068)&amp;"/"&amp;YEAR(B6068)</f>
        <v>3/2026</v>
      </c>
      <c r="AU6068" s="223">
        <f>WEEKNUM(B6068)-WEEKNUM(EOMONTH(B6068,-1)+1)+1</f>
        <v>5</v>
      </c>
      <c r="AV6068" s="209" t="str">
        <f>MONTH(R6068)&amp;"/"&amp;YEAR(R6068)</f>
        <v>1/1900</v>
      </c>
      <c r="AW6068" s="209" t="e">
        <f>WEEKNUM(R6068)-WEEKNUM(EOMONTH(R6068,-1)+1)+1</f>
        <v>#NUM!</v>
      </c>
      <c r="AX6068" s="209">
        <f>IF(BB6068="S",IF(Q6068="1. Aceitou o programa",R6068-B6068,0),0)</f>
        <v>0</v>
      </c>
      <c r="AY6068" s="209">
        <f>IF(BB6068="S",IF(AND(S6068&lt;&gt;"",R6068&lt;&gt;""),S6068-R6068,0),0)</f>
        <v>0</v>
      </c>
      <c r="AZ6068" s="209">
        <f>IF(BB6068="S",IF(Q6068="1. Aceitou o programa",IF(OR(X6068="Não se Aplica",X6068=""),IF(OR(W6068="Não se Aplica",W6068=""),0,W6068-V6068),AVERAGE(X6068-W6068,W6068-V6068)),0),0)</f>
        <v>0</v>
      </c>
      <c r="BA6068" s="209">
        <f>IF(BB6068="S",IF(AND(Q6068="1. Aceitou o programa",AH6068="Realizada"),IFERROR(IF(AG6068="",0,AG6068-R6068),0),0),0)</f>
        <v>0</v>
      </c>
      <c r="BB6068" s="209" t="str">
        <f>_xlfn.XLOOKUP(U6068,'Lista Suspensa'!$AA$20:$AA$23,'Lista Suspensa'!$AB$20:$AB$23,"N/A")</f>
        <v>S</v>
      </c>
    </row>
    <row r="6069" spans="1:54" ht="12" customHeight="1">
      <c r="A6069" s="151" t="s">
        <v>54</v>
      </c>
      <c r="B6069" s="152">
        <v>46112</v>
      </c>
      <c r="C6069" s="153" t="s">
        <v>55</v>
      </c>
      <c r="D6069" s="153" t="s">
        <v>56</v>
      </c>
      <c r="E6069" s="244">
        <v>75815204</v>
      </c>
      <c r="F6069" s="144" t="s">
        <v>10361</v>
      </c>
      <c r="G6069" s="230"/>
      <c r="H6069" s="154">
        <v>27235</v>
      </c>
      <c r="I6069" s="153">
        <v>51</v>
      </c>
      <c r="J6069" s="148" t="s">
        <v>70</v>
      </c>
      <c r="K6069" s="153"/>
      <c r="L6069" s="153"/>
      <c r="M6069" s="153"/>
      <c r="N6069" s="153"/>
      <c r="O6069" s="155">
        <v>11958596650</v>
      </c>
      <c r="P6069" s="156" t="s">
        <v>60</v>
      </c>
      <c r="Q6069" s="157" t="s">
        <v>8211</v>
      </c>
      <c r="R6069" s="158"/>
      <c r="S6069" s="159"/>
      <c r="T6069" s="159" t="s">
        <v>6983</v>
      </c>
      <c r="U6069" s="159" t="s">
        <v>8212</v>
      </c>
      <c r="V6069" s="154">
        <v>46148</v>
      </c>
      <c r="W6069" s="154">
        <v>46155</v>
      </c>
      <c r="X6069" s="154"/>
      <c r="Y6069" s="160"/>
      <c r="Z6069" s="160"/>
      <c r="AA6069" s="153"/>
      <c r="AB6069" s="153"/>
      <c r="AC6069" s="182" t="e">
        <f t="shared" si="190"/>
        <v>#DIV/0!</v>
      </c>
      <c r="AD6069" s="153" t="e">
        <f t="shared" si="191"/>
        <v>#DIV/0!</v>
      </c>
      <c r="AE6069" s="207"/>
      <c r="AF6069" s="153"/>
      <c r="AG6069" s="159"/>
      <c r="AH6069" s="153"/>
      <c r="AI6069" s="161"/>
      <c r="AJ6069" s="153"/>
      <c r="AK6069" s="153"/>
      <c r="AL6069" s="207"/>
      <c r="AM6069" s="207"/>
      <c r="AN6069" s="207"/>
      <c r="AO6069" s="207"/>
      <c r="AP6069" s="147" t="s">
        <v>54</v>
      </c>
      <c r="AQ6069" s="147"/>
      <c r="AR6069" s="147"/>
      <c r="AS6069" s="209" t="s">
        <v>68</v>
      </c>
      <c r="AT6069" s="223" t="str">
        <f>MONTH(B6069)&amp;"/"&amp;YEAR(B6069)</f>
        <v>3/2026</v>
      </c>
      <c r="AU6069" s="223">
        <f>WEEKNUM(B6069)-WEEKNUM(EOMONTH(B6069,-1)+1)+1</f>
        <v>5</v>
      </c>
      <c r="AV6069" s="209" t="str">
        <f>MONTH(R6069)&amp;"/"&amp;YEAR(R6069)</f>
        <v>1/1900</v>
      </c>
      <c r="AW6069" s="209" t="e">
        <f>WEEKNUM(R6069)-WEEKNUM(EOMONTH(R6069,-1)+1)+1</f>
        <v>#NUM!</v>
      </c>
      <c r="AX6069" s="209">
        <f>IF(BB6069="S",IF(Q6069="1. Aceitou o programa",R6069-B6069,0),0)</f>
        <v>0</v>
      </c>
      <c r="AY6069" s="209">
        <f>IF(BB6069="S",IF(AND(S6069&lt;&gt;"",R6069&lt;&gt;""),S6069-R6069,0),0)</f>
        <v>0</v>
      </c>
      <c r="AZ6069" s="209">
        <f>IF(BB6069="S",IF(Q6069="1. Aceitou o programa",IF(OR(X6069="Não se Aplica",X6069=""),IF(OR(W6069="Não se Aplica",W6069=""),0,W6069-V6069),AVERAGE(X6069-W6069,W6069-V6069)),0),0)</f>
        <v>0</v>
      </c>
      <c r="BA6069" s="209">
        <f>IF(BB6069="S",IF(AND(Q6069="1. Aceitou o programa",AH6069="Realizada"),IFERROR(IF(AG6069="",0,AG6069-R6069),0),0),0)</f>
        <v>0</v>
      </c>
      <c r="BB6069" s="209" t="str">
        <f>_xlfn.XLOOKUP(U6069,'Lista Suspensa'!$AA$20:$AA$23,'Lista Suspensa'!$AB$20:$AB$23,"N/A")</f>
        <v>S</v>
      </c>
    </row>
    <row r="6070" spans="1:54" ht="12" customHeight="1">
      <c r="A6070" s="151" t="s">
        <v>54</v>
      </c>
      <c r="B6070" s="152">
        <v>46112</v>
      </c>
      <c r="C6070" s="153" t="s">
        <v>55</v>
      </c>
      <c r="D6070" s="153" t="s">
        <v>56</v>
      </c>
      <c r="E6070" s="244">
        <v>75510907</v>
      </c>
      <c r="F6070" s="144" t="s">
        <v>10362</v>
      </c>
      <c r="G6070" s="230"/>
      <c r="H6070" s="154">
        <v>27366</v>
      </c>
      <c r="I6070" s="153">
        <v>51</v>
      </c>
      <c r="J6070" s="148" t="s">
        <v>70</v>
      </c>
      <c r="K6070" s="153"/>
      <c r="L6070" s="153"/>
      <c r="M6070" s="153"/>
      <c r="N6070" s="153"/>
      <c r="O6070" s="155">
        <v>1192506556</v>
      </c>
      <c r="P6070" s="156" t="s">
        <v>60</v>
      </c>
      <c r="Q6070" s="157" t="s">
        <v>8211</v>
      </c>
      <c r="R6070" s="158"/>
      <c r="S6070" s="159"/>
      <c r="T6070" s="159" t="s">
        <v>6983</v>
      </c>
      <c r="U6070" s="159" t="s">
        <v>8212</v>
      </c>
      <c r="V6070" s="154">
        <v>46148</v>
      </c>
      <c r="W6070" s="154">
        <v>46155</v>
      </c>
      <c r="X6070" s="154"/>
      <c r="Y6070" s="160"/>
      <c r="Z6070" s="160"/>
      <c r="AA6070" s="153"/>
      <c r="AB6070" s="153"/>
      <c r="AC6070" s="182" t="e">
        <f t="shared" si="190"/>
        <v>#DIV/0!</v>
      </c>
      <c r="AD6070" s="153" t="e">
        <f t="shared" si="191"/>
        <v>#DIV/0!</v>
      </c>
      <c r="AE6070" s="207"/>
      <c r="AF6070" s="153"/>
      <c r="AG6070" s="159"/>
      <c r="AH6070" s="153"/>
      <c r="AI6070" s="161"/>
      <c r="AJ6070" s="153"/>
      <c r="AK6070" s="153"/>
      <c r="AL6070" s="207"/>
      <c r="AM6070" s="207"/>
      <c r="AN6070" s="207"/>
      <c r="AO6070" s="207"/>
      <c r="AP6070" s="147" t="s">
        <v>54</v>
      </c>
      <c r="AQ6070" s="147"/>
      <c r="AR6070" s="147"/>
      <c r="AS6070" s="209" t="s">
        <v>68</v>
      </c>
      <c r="AT6070" s="223" t="str">
        <f>MONTH(B6070)&amp;"/"&amp;YEAR(B6070)</f>
        <v>3/2026</v>
      </c>
      <c r="AU6070" s="223">
        <f>WEEKNUM(B6070)-WEEKNUM(EOMONTH(B6070,-1)+1)+1</f>
        <v>5</v>
      </c>
      <c r="AV6070" s="209" t="str">
        <f>MONTH(R6070)&amp;"/"&amp;YEAR(R6070)</f>
        <v>1/1900</v>
      </c>
      <c r="AW6070" s="209" t="e">
        <f>WEEKNUM(R6070)-WEEKNUM(EOMONTH(R6070,-1)+1)+1</f>
        <v>#NUM!</v>
      </c>
      <c r="AX6070" s="209">
        <f>IF(BB6070="S",IF(Q6070="1. Aceitou o programa",R6070-B6070,0),0)</f>
        <v>0</v>
      </c>
      <c r="AY6070" s="209">
        <f>IF(BB6070="S",IF(AND(S6070&lt;&gt;"",R6070&lt;&gt;""),S6070-R6070,0),0)</f>
        <v>0</v>
      </c>
      <c r="AZ6070" s="209">
        <f>IF(BB6070="S",IF(Q6070="1. Aceitou o programa",IF(OR(X6070="Não se Aplica",X6070=""),IF(OR(W6070="Não se Aplica",W6070=""),0,W6070-V6070),AVERAGE(X6070-W6070,W6070-V6070)),0),0)</f>
        <v>0</v>
      </c>
      <c r="BA6070" s="209">
        <f>IF(BB6070="S",IF(AND(Q6070="1. Aceitou o programa",AH6070="Realizada"),IFERROR(IF(AG6070="",0,AG6070-R6070),0),0),0)</f>
        <v>0</v>
      </c>
      <c r="BB6070" s="209" t="str">
        <f>_xlfn.XLOOKUP(U6070,'Lista Suspensa'!$AA$20:$AA$23,'Lista Suspensa'!$AB$20:$AB$23,"N/A")</f>
        <v>S</v>
      </c>
    </row>
    <row r="6071" spans="1:54" ht="12" customHeight="1">
      <c r="A6071" s="151" t="s">
        <v>54</v>
      </c>
      <c r="B6071" s="152">
        <v>46112</v>
      </c>
      <c r="C6071" s="153" t="s">
        <v>55</v>
      </c>
      <c r="D6071" s="153" t="s">
        <v>56</v>
      </c>
      <c r="E6071" s="244">
        <v>78355756</v>
      </c>
      <c r="F6071" s="144" t="s">
        <v>10363</v>
      </c>
      <c r="G6071" s="230"/>
      <c r="H6071" s="154">
        <v>27450</v>
      </c>
      <c r="I6071" s="153">
        <v>51</v>
      </c>
      <c r="J6071" s="148" t="s">
        <v>70</v>
      </c>
      <c r="K6071" s="153"/>
      <c r="L6071" s="153"/>
      <c r="M6071" s="153"/>
      <c r="N6071" s="153"/>
      <c r="O6071" s="155">
        <v>21991356196</v>
      </c>
      <c r="P6071" s="156" t="s">
        <v>60</v>
      </c>
      <c r="Q6071" s="157" t="s">
        <v>8211</v>
      </c>
      <c r="R6071" s="158"/>
      <c r="S6071" s="159"/>
      <c r="T6071" s="159" t="s">
        <v>6983</v>
      </c>
      <c r="U6071" s="159" t="s">
        <v>8212</v>
      </c>
      <c r="V6071" s="154">
        <v>46148</v>
      </c>
      <c r="W6071" s="154">
        <v>46155</v>
      </c>
      <c r="X6071" s="154"/>
      <c r="Y6071" s="160"/>
      <c r="Z6071" s="160"/>
      <c r="AA6071" s="153"/>
      <c r="AB6071" s="153"/>
      <c r="AC6071" s="182" t="e">
        <f t="shared" si="190"/>
        <v>#DIV/0!</v>
      </c>
      <c r="AD6071" s="153" t="e">
        <f t="shared" si="191"/>
        <v>#DIV/0!</v>
      </c>
      <c r="AE6071" s="207"/>
      <c r="AF6071" s="153"/>
      <c r="AG6071" s="159"/>
      <c r="AH6071" s="153"/>
      <c r="AI6071" s="161"/>
      <c r="AJ6071" s="153"/>
      <c r="AK6071" s="153"/>
      <c r="AL6071" s="207"/>
      <c r="AM6071" s="207"/>
      <c r="AN6071" s="207"/>
      <c r="AO6071" s="207"/>
      <c r="AP6071" s="147" t="s">
        <v>54</v>
      </c>
      <c r="AQ6071" s="147"/>
      <c r="AR6071" s="147"/>
      <c r="AS6071" s="209" t="s">
        <v>68</v>
      </c>
      <c r="AT6071" s="223" t="str">
        <f>MONTH(B6071)&amp;"/"&amp;YEAR(B6071)</f>
        <v>3/2026</v>
      </c>
      <c r="AU6071" s="223">
        <f>WEEKNUM(B6071)-WEEKNUM(EOMONTH(B6071,-1)+1)+1</f>
        <v>5</v>
      </c>
      <c r="AV6071" s="209" t="str">
        <f>MONTH(R6071)&amp;"/"&amp;YEAR(R6071)</f>
        <v>1/1900</v>
      </c>
      <c r="AW6071" s="209" t="e">
        <f>WEEKNUM(R6071)-WEEKNUM(EOMONTH(R6071,-1)+1)+1</f>
        <v>#NUM!</v>
      </c>
      <c r="AX6071" s="209">
        <f>IF(BB6071="S",IF(Q6071="1. Aceitou o programa",R6071-B6071,0),0)</f>
        <v>0</v>
      </c>
      <c r="AY6071" s="209">
        <f>IF(BB6071="S",IF(AND(S6071&lt;&gt;"",R6071&lt;&gt;""),S6071-R6071,0),0)</f>
        <v>0</v>
      </c>
      <c r="AZ6071" s="209">
        <f>IF(BB6071="S",IF(Q6071="1. Aceitou o programa",IF(OR(X6071="Não se Aplica",X6071=""),IF(OR(W6071="Não se Aplica",W6071=""),0,W6071-V6071),AVERAGE(X6071-W6071,W6071-V6071)),0),0)</f>
        <v>0</v>
      </c>
      <c r="BA6071" s="209">
        <f>IF(BB6071="S",IF(AND(Q6071="1. Aceitou o programa",AH6071="Realizada"),IFERROR(IF(AG6071="",0,AG6071-R6071),0),0),0)</f>
        <v>0</v>
      </c>
      <c r="BB6071" s="209" t="str">
        <f>_xlfn.XLOOKUP(U6071,'Lista Suspensa'!$AA$20:$AA$23,'Lista Suspensa'!$AB$20:$AB$23,"N/A")</f>
        <v>S</v>
      </c>
    </row>
    <row r="6072" spans="1:54" ht="12" customHeight="1">
      <c r="A6072" s="151" t="s">
        <v>54</v>
      </c>
      <c r="B6072" s="152">
        <v>46112</v>
      </c>
      <c r="C6072" s="153" t="s">
        <v>55</v>
      </c>
      <c r="D6072" s="153" t="s">
        <v>56</v>
      </c>
      <c r="E6072" s="244">
        <v>75619350</v>
      </c>
      <c r="F6072" s="144" t="s">
        <v>10364</v>
      </c>
      <c r="G6072" s="230"/>
      <c r="H6072" s="154">
        <v>27487</v>
      </c>
      <c r="I6072" s="153">
        <v>51</v>
      </c>
      <c r="J6072" s="148" t="s">
        <v>70</v>
      </c>
      <c r="K6072" s="153"/>
      <c r="L6072" s="153"/>
      <c r="M6072" s="153"/>
      <c r="N6072" s="153"/>
      <c r="O6072" s="155">
        <v>11976634660</v>
      </c>
      <c r="P6072" s="156" t="s">
        <v>60</v>
      </c>
      <c r="Q6072" s="157" t="s">
        <v>8211</v>
      </c>
      <c r="R6072" s="158"/>
      <c r="S6072" s="159"/>
      <c r="T6072" s="159" t="s">
        <v>6983</v>
      </c>
      <c r="U6072" s="159" t="s">
        <v>8212</v>
      </c>
      <c r="V6072" s="154">
        <v>46148</v>
      </c>
      <c r="W6072" s="154">
        <v>46155</v>
      </c>
      <c r="X6072" s="154"/>
      <c r="Y6072" s="160"/>
      <c r="Z6072" s="160"/>
      <c r="AA6072" s="153"/>
      <c r="AB6072" s="153"/>
      <c r="AC6072" s="182" t="e">
        <f t="shared" si="190"/>
        <v>#DIV/0!</v>
      </c>
      <c r="AD6072" s="153" t="e">
        <f t="shared" si="191"/>
        <v>#DIV/0!</v>
      </c>
      <c r="AE6072" s="207"/>
      <c r="AF6072" s="153"/>
      <c r="AG6072" s="159"/>
      <c r="AH6072" s="153"/>
      <c r="AI6072" s="161"/>
      <c r="AJ6072" s="153"/>
      <c r="AK6072" s="153"/>
      <c r="AL6072" s="207"/>
      <c r="AM6072" s="207"/>
      <c r="AN6072" s="207"/>
      <c r="AO6072" s="207"/>
      <c r="AP6072" s="147" t="s">
        <v>54</v>
      </c>
      <c r="AQ6072" s="147"/>
      <c r="AR6072" s="147"/>
      <c r="AS6072" s="209" t="s">
        <v>68</v>
      </c>
      <c r="AT6072" s="223" t="str">
        <f>MONTH(B6072)&amp;"/"&amp;YEAR(B6072)</f>
        <v>3/2026</v>
      </c>
      <c r="AU6072" s="223">
        <f>WEEKNUM(B6072)-WEEKNUM(EOMONTH(B6072,-1)+1)+1</f>
        <v>5</v>
      </c>
      <c r="AV6072" s="209" t="str">
        <f>MONTH(R6072)&amp;"/"&amp;YEAR(R6072)</f>
        <v>1/1900</v>
      </c>
      <c r="AW6072" s="209" t="e">
        <f>WEEKNUM(R6072)-WEEKNUM(EOMONTH(R6072,-1)+1)+1</f>
        <v>#NUM!</v>
      </c>
      <c r="AX6072" s="209">
        <f>IF(BB6072="S",IF(Q6072="1. Aceitou o programa",R6072-B6072,0),0)</f>
        <v>0</v>
      </c>
      <c r="AY6072" s="209">
        <f>IF(BB6072="S",IF(AND(S6072&lt;&gt;"",R6072&lt;&gt;""),S6072-R6072,0),0)</f>
        <v>0</v>
      </c>
      <c r="AZ6072" s="209">
        <f>IF(BB6072="S",IF(Q6072="1. Aceitou o programa",IF(OR(X6072="Não se Aplica",X6072=""),IF(OR(W6072="Não se Aplica",W6072=""),0,W6072-V6072),AVERAGE(X6072-W6072,W6072-V6072)),0),0)</f>
        <v>0</v>
      </c>
      <c r="BA6072" s="209">
        <f>IF(BB6072="S",IF(AND(Q6072="1. Aceitou o programa",AH6072="Realizada"),IFERROR(IF(AG6072="",0,AG6072-R6072),0),0),0)</f>
        <v>0</v>
      </c>
      <c r="BB6072" s="209" t="str">
        <f>_xlfn.XLOOKUP(U6072,'Lista Suspensa'!$AA$20:$AA$23,'Lista Suspensa'!$AB$20:$AB$23,"N/A")</f>
        <v>S</v>
      </c>
    </row>
    <row r="6073" spans="1:54" ht="12" customHeight="1">
      <c r="A6073" s="151" t="s">
        <v>54</v>
      </c>
      <c r="B6073" s="152">
        <v>46112</v>
      </c>
      <c r="C6073" s="153" t="s">
        <v>55</v>
      </c>
      <c r="D6073" s="153" t="s">
        <v>56</v>
      </c>
      <c r="E6073" s="244">
        <v>78858026</v>
      </c>
      <c r="F6073" s="144" t="s">
        <v>10365</v>
      </c>
      <c r="G6073" s="230"/>
      <c r="H6073" s="154">
        <v>27534</v>
      </c>
      <c r="I6073" s="153">
        <v>51</v>
      </c>
      <c r="J6073" s="148" t="s">
        <v>70</v>
      </c>
      <c r="K6073" s="153"/>
      <c r="L6073" s="153"/>
      <c r="M6073" s="153"/>
      <c r="N6073" s="153"/>
      <c r="O6073" s="155">
        <v>21964980473</v>
      </c>
      <c r="P6073" s="156" t="s">
        <v>60</v>
      </c>
      <c r="Q6073" s="157" t="s">
        <v>8211</v>
      </c>
      <c r="R6073" s="158"/>
      <c r="S6073" s="159"/>
      <c r="T6073" s="159" t="s">
        <v>6983</v>
      </c>
      <c r="U6073" s="159" t="s">
        <v>8212</v>
      </c>
      <c r="V6073" s="154">
        <v>46148</v>
      </c>
      <c r="W6073" s="154">
        <v>46155</v>
      </c>
      <c r="X6073" s="154"/>
      <c r="Y6073" s="160"/>
      <c r="Z6073" s="160"/>
      <c r="AA6073" s="153"/>
      <c r="AB6073" s="153"/>
      <c r="AC6073" s="182" t="e">
        <f t="shared" si="190"/>
        <v>#DIV/0!</v>
      </c>
      <c r="AD6073" s="153" t="e">
        <f t="shared" si="191"/>
        <v>#DIV/0!</v>
      </c>
      <c r="AE6073" s="207"/>
      <c r="AF6073" s="153"/>
      <c r="AG6073" s="159"/>
      <c r="AH6073" s="153"/>
      <c r="AI6073" s="161"/>
      <c r="AJ6073" s="153"/>
      <c r="AK6073" s="153"/>
      <c r="AL6073" s="207"/>
      <c r="AM6073" s="207"/>
      <c r="AN6073" s="207"/>
      <c r="AO6073" s="207"/>
      <c r="AP6073" s="147" t="s">
        <v>54</v>
      </c>
      <c r="AQ6073" s="147"/>
      <c r="AR6073" s="147"/>
      <c r="AS6073" s="209" t="s">
        <v>68</v>
      </c>
      <c r="AT6073" s="223" t="str">
        <f>MONTH(B6073)&amp;"/"&amp;YEAR(B6073)</f>
        <v>3/2026</v>
      </c>
      <c r="AU6073" s="223">
        <f>WEEKNUM(B6073)-WEEKNUM(EOMONTH(B6073,-1)+1)+1</f>
        <v>5</v>
      </c>
      <c r="AV6073" s="209" t="str">
        <f>MONTH(R6073)&amp;"/"&amp;YEAR(R6073)</f>
        <v>1/1900</v>
      </c>
      <c r="AW6073" s="209" t="e">
        <f>WEEKNUM(R6073)-WEEKNUM(EOMONTH(R6073,-1)+1)+1</f>
        <v>#NUM!</v>
      </c>
      <c r="AX6073" s="209">
        <f>IF(BB6073="S",IF(Q6073="1. Aceitou o programa",R6073-B6073,0),0)</f>
        <v>0</v>
      </c>
      <c r="AY6073" s="209">
        <f>IF(BB6073="S",IF(AND(S6073&lt;&gt;"",R6073&lt;&gt;""),S6073-R6073,0),0)</f>
        <v>0</v>
      </c>
      <c r="AZ6073" s="209">
        <f>IF(BB6073="S",IF(Q6073="1. Aceitou o programa",IF(OR(X6073="Não se Aplica",X6073=""),IF(OR(W6073="Não se Aplica",W6073=""),0,W6073-V6073),AVERAGE(X6073-W6073,W6073-V6073)),0),0)</f>
        <v>0</v>
      </c>
      <c r="BA6073" s="209">
        <f>IF(BB6073="S",IF(AND(Q6073="1. Aceitou o programa",AH6073="Realizada"),IFERROR(IF(AG6073="",0,AG6073-R6073),0),0),0)</f>
        <v>0</v>
      </c>
      <c r="BB6073" s="209" t="str">
        <f>_xlfn.XLOOKUP(U6073,'Lista Suspensa'!$AA$20:$AA$23,'Lista Suspensa'!$AB$20:$AB$23,"N/A")</f>
        <v>S</v>
      </c>
    </row>
    <row r="6074" spans="1:54" ht="12" customHeight="1">
      <c r="A6074" s="151" t="s">
        <v>54</v>
      </c>
      <c r="B6074" s="152">
        <v>46112</v>
      </c>
      <c r="C6074" s="153" t="s">
        <v>55</v>
      </c>
      <c r="D6074" s="153" t="s">
        <v>56</v>
      </c>
      <c r="E6074" s="244">
        <v>75617509</v>
      </c>
      <c r="F6074" s="144" t="s">
        <v>10366</v>
      </c>
      <c r="G6074" s="230"/>
      <c r="H6074" s="154">
        <v>27605</v>
      </c>
      <c r="I6074" s="153">
        <v>50</v>
      </c>
      <c r="J6074" s="148" t="s">
        <v>70</v>
      </c>
      <c r="K6074" s="153"/>
      <c r="L6074" s="153"/>
      <c r="M6074" s="153"/>
      <c r="N6074" s="153"/>
      <c r="O6074" s="155">
        <v>11973368752</v>
      </c>
      <c r="P6074" s="156" t="s">
        <v>60</v>
      </c>
      <c r="Q6074" s="157" t="s">
        <v>8211</v>
      </c>
      <c r="R6074" s="158"/>
      <c r="S6074" s="159"/>
      <c r="T6074" s="159" t="s">
        <v>6983</v>
      </c>
      <c r="U6074" s="159" t="s">
        <v>8212</v>
      </c>
      <c r="V6074" s="154">
        <v>46148</v>
      </c>
      <c r="W6074" s="154">
        <v>46155</v>
      </c>
      <c r="X6074" s="154"/>
      <c r="Y6074" s="160"/>
      <c r="Z6074" s="160"/>
      <c r="AA6074" s="153"/>
      <c r="AB6074" s="153"/>
      <c r="AC6074" s="182" t="e">
        <f t="shared" si="190"/>
        <v>#DIV/0!</v>
      </c>
      <c r="AD6074" s="153" t="e">
        <f t="shared" si="191"/>
        <v>#DIV/0!</v>
      </c>
      <c r="AE6074" s="207"/>
      <c r="AF6074" s="153"/>
      <c r="AG6074" s="159"/>
      <c r="AH6074" s="153"/>
      <c r="AI6074" s="161"/>
      <c r="AJ6074" s="153"/>
      <c r="AK6074" s="153"/>
      <c r="AL6074" s="207"/>
      <c r="AM6074" s="207"/>
      <c r="AN6074" s="207"/>
      <c r="AO6074" s="207"/>
      <c r="AP6074" s="147" t="s">
        <v>54</v>
      </c>
      <c r="AQ6074" s="147"/>
      <c r="AR6074" s="147"/>
      <c r="AS6074" s="209" t="s">
        <v>68</v>
      </c>
      <c r="AT6074" s="223" t="str">
        <f>MONTH(B6074)&amp;"/"&amp;YEAR(B6074)</f>
        <v>3/2026</v>
      </c>
      <c r="AU6074" s="223">
        <f>WEEKNUM(B6074)-WEEKNUM(EOMONTH(B6074,-1)+1)+1</f>
        <v>5</v>
      </c>
      <c r="AV6074" s="209" t="str">
        <f>MONTH(R6074)&amp;"/"&amp;YEAR(R6074)</f>
        <v>1/1900</v>
      </c>
      <c r="AW6074" s="209" t="e">
        <f>WEEKNUM(R6074)-WEEKNUM(EOMONTH(R6074,-1)+1)+1</f>
        <v>#NUM!</v>
      </c>
      <c r="AX6074" s="209">
        <f>IF(BB6074="S",IF(Q6074="1. Aceitou o programa",R6074-B6074,0),0)</f>
        <v>0</v>
      </c>
      <c r="AY6074" s="209">
        <f>IF(BB6074="S",IF(AND(S6074&lt;&gt;"",R6074&lt;&gt;""),S6074-R6074,0),0)</f>
        <v>0</v>
      </c>
      <c r="AZ6074" s="209">
        <f>IF(BB6074="S",IF(Q6074="1. Aceitou o programa",IF(OR(X6074="Não se Aplica",X6074=""),IF(OR(W6074="Não se Aplica",W6074=""),0,W6074-V6074),AVERAGE(X6074-W6074,W6074-V6074)),0),0)</f>
        <v>0</v>
      </c>
      <c r="BA6074" s="209">
        <f>IF(BB6074="S",IF(AND(Q6074="1. Aceitou o programa",AH6074="Realizada"),IFERROR(IF(AG6074="",0,AG6074-R6074),0),0),0)</f>
        <v>0</v>
      </c>
      <c r="BB6074" s="209" t="str">
        <f>_xlfn.XLOOKUP(U6074,'Lista Suspensa'!$AA$20:$AA$23,'Lista Suspensa'!$AB$20:$AB$23,"N/A")</f>
        <v>S</v>
      </c>
    </row>
    <row r="6075" spans="1:54" ht="12" customHeight="1">
      <c r="A6075" s="151" t="s">
        <v>54</v>
      </c>
      <c r="B6075" s="152">
        <v>46112</v>
      </c>
      <c r="C6075" s="153" t="s">
        <v>55</v>
      </c>
      <c r="D6075" s="153" t="s">
        <v>56</v>
      </c>
      <c r="E6075" s="244">
        <v>75242013</v>
      </c>
      <c r="F6075" s="144" t="s">
        <v>10367</v>
      </c>
      <c r="G6075" s="230"/>
      <c r="H6075" s="154">
        <v>27678</v>
      </c>
      <c r="I6075" s="153">
        <v>50</v>
      </c>
      <c r="J6075" s="148" t="s">
        <v>70</v>
      </c>
      <c r="K6075" s="153"/>
      <c r="L6075" s="153"/>
      <c r="M6075" s="153"/>
      <c r="N6075" s="153"/>
      <c r="O6075" s="155">
        <v>11998652624</v>
      </c>
      <c r="P6075" s="156" t="s">
        <v>60</v>
      </c>
      <c r="Q6075" s="157" t="s">
        <v>8211</v>
      </c>
      <c r="R6075" s="158"/>
      <c r="S6075" s="159"/>
      <c r="T6075" s="159" t="s">
        <v>6983</v>
      </c>
      <c r="U6075" s="159" t="s">
        <v>8212</v>
      </c>
      <c r="V6075" s="154">
        <v>46148</v>
      </c>
      <c r="W6075" s="154">
        <v>46155</v>
      </c>
      <c r="X6075" s="154"/>
      <c r="Y6075" s="160"/>
      <c r="Z6075" s="160"/>
      <c r="AA6075" s="153"/>
      <c r="AB6075" s="153"/>
      <c r="AC6075" s="182" t="e">
        <f t="shared" si="190"/>
        <v>#DIV/0!</v>
      </c>
      <c r="AD6075" s="153" t="e">
        <f t="shared" si="191"/>
        <v>#DIV/0!</v>
      </c>
      <c r="AE6075" s="207"/>
      <c r="AF6075" s="153"/>
      <c r="AG6075" s="159"/>
      <c r="AH6075" s="153"/>
      <c r="AI6075" s="161"/>
      <c r="AJ6075" s="153"/>
      <c r="AK6075" s="153"/>
      <c r="AL6075" s="207"/>
      <c r="AM6075" s="207"/>
      <c r="AN6075" s="207"/>
      <c r="AO6075" s="207"/>
      <c r="AP6075" s="147" t="s">
        <v>54</v>
      </c>
      <c r="AQ6075" s="147"/>
      <c r="AR6075" s="147"/>
      <c r="AS6075" s="209" t="s">
        <v>68</v>
      </c>
      <c r="AT6075" s="223" t="str">
        <f>MONTH(B6075)&amp;"/"&amp;YEAR(B6075)</f>
        <v>3/2026</v>
      </c>
      <c r="AU6075" s="223">
        <f>WEEKNUM(B6075)-WEEKNUM(EOMONTH(B6075,-1)+1)+1</f>
        <v>5</v>
      </c>
      <c r="AV6075" s="209" t="str">
        <f>MONTH(R6075)&amp;"/"&amp;YEAR(R6075)</f>
        <v>1/1900</v>
      </c>
      <c r="AW6075" s="209" t="e">
        <f>WEEKNUM(R6075)-WEEKNUM(EOMONTH(R6075,-1)+1)+1</f>
        <v>#NUM!</v>
      </c>
      <c r="AX6075" s="209">
        <f>IF(BB6075="S",IF(Q6075="1. Aceitou o programa",R6075-B6075,0),0)</f>
        <v>0</v>
      </c>
      <c r="AY6075" s="209">
        <f>IF(BB6075="S",IF(AND(S6075&lt;&gt;"",R6075&lt;&gt;""),S6075-R6075,0),0)</f>
        <v>0</v>
      </c>
      <c r="AZ6075" s="209">
        <f>IF(BB6075="S",IF(Q6075="1. Aceitou o programa",IF(OR(X6075="Não se Aplica",X6075=""),IF(OR(W6075="Não se Aplica",W6075=""),0,W6075-V6075),AVERAGE(X6075-W6075,W6075-V6075)),0),0)</f>
        <v>0</v>
      </c>
      <c r="BA6075" s="209">
        <f>IF(BB6075="S",IF(AND(Q6075="1. Aceitou o programa",AH6075="Realizada"),IFERROR(IF(AG6075="",0,AG6075-R6075),0),0),0)</f>
        <v>0</v>
      </c>
      <c r="BB6075" s="209" t="str">
        <f>_xlfn.XLOOKUP(U6075,'Lista Suspensa'!$AA$20:$AA$23,'Lista Suspensa'!$AB$20:$AB$23,"N/A")</f>
        <v>S</v>
      </c>
    </row>
    <row r="6076" spans="1:54" ht="12" customHeight="1">
      <c r="A6076" s="151" t="s">
        <v>54</v>
      </c>
      <c r="B6076" s="152">
        <v>46112</v>
      </c>
      <c r="C6076" s="153" t="s">
        <v>55</v>
      </c>
      <c r="D6076" s="153" t="s">
        <v>56</v>
      </c>
      <c r="E6076" s="244">
        <v>72242738</v>
      </c>
      <c r="F6076" s="144" t="s">
        <v>10368</v>
      </c>
      <c r="G6076" s="230"/>
      <c r="H6076" s="154">
        <v>27790</v>
      </c>
      <c r="I6076" s="153">
        <v>50</v>
      </c>
      <c r="J6076" s="148" t="s">
        <v>70</v>
      </c>
      <c r="K6076" s="153"/>
      <c r="L6076" s="153"/>
      <c r="M6076" s="153"/>
      <c r="N6076" s="153"/>
      <c r="O6076" s="155">
        <v>21964984754</v>
      </c>
      <c r="P6076" s="156" t="s">
        <v>60</v>
      </c>
      <c r="Q6076" s="157" t="s">
        <v>8211</v>
      </c>
      <c r="R6076" s="158"/>
      <c r="S6076" s="159"/>
      <c r="T6076" s="159" t="s">
        <v>6983</v>
      </c>
      <c r="U6076" s="159" t="s">
        <v>8212</v>
      </c>
      <c r="V6076" s="154">
        <v>46148</v>
      </c>
      <c r="W6076" s="154">
        <v>46155</v>
      </c>
      <c r="X6076" s="154"/>
      <c r="Y6076" s="160"/>
      <c r="Z6076" s="160"/>
      <c r="AA6076" s="153"/>
      <c r="AB6076" s="153"/>
      <c r="AC6076" s="182" t="e">
        <f t="shared" si="190"/>
        <v>#DIV/0!</v>
      </c>
      <c r="AD6076" s="153" t="e">
        <f t="shared" si="191"/>
        <v>#DIV/0!</v>
      </c>
      <c r="AE6076" s="207"/>
      <c r="AF6076" s="153"/>
      <c r="AG6076" s="159"/>
      <c r="AH6076" s="153"/>
      <c r="AI6076" s="161"/>
      <c r="AJ6076" s="153"/>
      <c r="AK6076" s="153"/>
      <c r="AL6076" s="207"/>
      <c r="AM6076" s="207"/>
      <c r="AN6076" s="207"/>
      <c r="AO6076" s="207"/>
      <c r="AP6076" s="147" t="s">
        <v>54</v>
      </c>
      <c r="AQ6076" s="147"/>
      <c r="AR6076" s="147"/>
      <c r="AS6076" s="209" t="s">
        <v>68</v>
      </c>
      <c r="AT6076" s="223" t="str">
        <f>MONTH(B6076)&amp;"/"&amp;YEAR(B6076)</f>
        <v>3/2026</v>
      </c>
      <c r="AU6076" s="223">
        <f>WEEKNUM(B6076)-WEEKNUM(EOMONTH(B6076,-1)+1)+1</f>
        <v>5</v>
      </c>
      <c r="AV6076" s="209" t="str">
        <f>MONTH(R6076)&amp;"/"&amp;YEAR(R6076)</f>
        <v>1/1900</v>
      </c>
      <c r="AW6076" s="209" t="e">
        <f>WEEKNUM(R6076)-WEEKNUM(EOMONTH(R6076,-1)+1)+1</f>
        <v>#NUM!</v>
      </c>
      <c r="AX6076" s="209">
        <f>IF(BB6076="S",IF(Q6076="1. Aceitou o programa",R6076-B6076,0),0)</f>
        <v>0</v>
      </c>
      <c r="AY6076" s="209">
        <f>IF(BB6076="S",IF(AND(S6076&lt;&gt;"",R6076&lt;&gt;""),S6076-R6076,0),0)</f>
        <v>0</v>
      </c>
      <c r="AZ6076" s="209">
        <f>IF(BB6076="S",IF(Q6076="1. Aceitou o programa",IF(OR(X6076="Não se Aplica",X6076=""),IF(OR(W6076="Não se Aplica",W6076=""),0,W6076-V6076),AVERAGE(X6076-W6076,W6076-V6076)),0),0)</f>
        <v>0</v>
      </c>
      <c r="BA6076" s="209">
        <f>IF(BB6076="S",IF(AND(Q6076="1. Aceitou o programa",AH6076="Realizada"),IFERROR(IF(AG6076="",0,AG6076-R6076),0),0),0)</f>
        <v>0</v>
      </c>
      <c r="BB6076" s="209" t="str">
        <f>_xlfn.XLOOKUP(U6076,'Lista Suspensa'!$AA$20:$AA$23,'Lista Suspensa'!$AB$20:$AB$23,"N/A")</f>
        <v>S</v>
      </c>
    </row>
    <row r="6077" spans="1:54" ht="12" customHeight="1">
      <c r="A6077" s="151" t="s">
        <v>54</v>
      </c>
      <c r="B6077" s="152">
        <v>46112</v>
      </c>
      <c r="C6077" s="153" t="s">
        <v>55</v>
      </c>
      <c r="D6077" s="153" t="s">
        <v>56</v>
      </c>
      <c r="E6077" s="244">
        <v>82978686</v>
      </c>
      <c r="F6077" s="144" t="s">
        <v>10369</v>
      </c>
      <c r="G6077" s="230"/>
      <c r="H6077" s="154">
        <v>27861</v>
      </c>
      <c r="I6077" s="153">
        <v>50</v>
      </c>
      <c r="J6077" s="148" t="s">
        <v>70</v>
      </c>
      <c r="K6077" s="153"/>
      <c r="L6077" s="153"/>
      <c r="M6077" s="153"/>
      <c r="N6077" s="153"/>
      <c r="O6077" s="155">
        <v>11977378749</v>
      </c>
      <c r="P6077" s="156" t="s">
        <v>60</v>
      </c>
      <c r="Q6077" s="157" t="s">
        <v>8211</v>
      </c>
      <c r="R6077" s="158"/>
      <c r="S6077" s="159"/>
      <c r="T6077" s="159" t="s">
        <v>6983</v>
      </c>
      <c r="U6077" s="159" t="s">
        <v>8212</v>
      </c>
      <c r="V6077" s="154">
        <v>46148</v>
      </c>
      <c r="W6077" s="154">
        <v>46155</v>
      </c>
      <c r="X6077" s="154"/>
      <c r="Y6077" s="160"/>
      <c r="Z6077" s="160"/>
      <c r="AA6077" s="153"/>
      <c r="AB6077" s="153"/>
      <c r="AC6077" s="182" t="e">
        <f t="shared" si="190"/>
        <v>#DIV/0!</v>
      </c>
      <c r="AD6077" s="153" t="e">
        <f t="shared" si="191"/>
        <v>#DIV/0!</v>
      </c>
      <c r="AE6077" s="207"/>
      <c r="AF6077" s="153"/>
      <c r="AG6077" s="159"/>
      <c r="AH6077" s="153"/>
      <c r="AI6077" s="161"/>
      <c r="AJ6077" s="153"/>
      <c r="AK6077" s="153"/>
      <c r="AL6077" s="207"/>
      <c r="AM6077" s="207"/>
      <c r="AN6077" s="207"/>
      <c r="AO6077" s="207"/>
      <c r="AP6077" s="147" t="s">
        <v>54</v>
      </c>
      <c r="AQ6077" s="147"/>
      <c r="AR6077" s="147"/>
      <c r="AS6077" s="209" t="s">
        <v>68</v>
      </c>
      <c r="AT6077" s="223" t="str">
        <f>MONTH(B6077)&amp;"/"&amp;YEAR(B6077)</f>
        <v>3/2026</v>
      </c>
      <c r="AU6077" s="223">
        <f>WEEKNUM(B6077)-WEEKNUM(EOMONTH(B6077,-1)+1)+1</f>
        <v>5</v>
      </c>
      <c r="AV6077" s="209" t="str">
        <f>MONTH(R6077)&amp;"/"&amp;YEAR(R6077)</f>
        <v>1/1900</v>
      </c>
      <c r="AW6077" s="209" t="e">
        <f>WEEKNUM(R6077)-WEEKNUM(EOMONTH(R6077,-1)+1)+1</f>
        <v>#NUM!</v>
      </c>
      <c r="AX6077" s="209">
        <f>IF(BB6077="S",IF(Q6077="1. Aceitou o programa",R6077-B6077,0),0)</f>
        <v>0</v>
      </c>
      <c r="AY6077" s="209">
        <f>IF(BB6077="S",IF(AND(S6077&lt;&gt;"",R6077&lt;&gt;""),S6077-R6077,0),0)</f>
        <v>0</v>
      </c>
      <c r="AZ6077" s="209">
        <f>IF(BB6077="S",IF(Q6077="1. Aceitou o programa",IF(OR(X6077="Não se Aplica",X6077=""),IF(OR(W6077="Não se Aplica",W6077=""),0,W6077-V6077),AVERAGE(X6077-W6077,W6077-V6077)),0),0)</f>
        <v>0</v>
      </c>
      <c r="BA6077" s="209">
        <f>IF(BB6077="S",IF(AND(Q6077="1. Aceitou o programa",AH6077="Realizada"),IFERROR(IF(AG6077="",0,AG6077-R6077),0),0),0)</f>
        <v>0</v>
      </c>
      <c r="BB6077" s="209" t="str">
        <f>_xlfn.XLOOKUP(U6077,'Lista Suspensa'!$AA$20:$AA$23,'Lista Suspensa'!$AB$20:$AB$23,"N/A")</f>
        <v>S</v>
      </c>
    </row>
    <row r="6078" spans="1:54" ht="12" customHeight="1">
      <c r="A6078" s="151" t="s">
        <v>54</v>
      </c>
      <c r="B6078" s="152">
        <v>46112</v>
      </c>
      <c r="C6078" s="153" t="s">
        <v>55</v>
      </c>
      <c r="D6078" s="153" t="s">
        <v>56</v>
      </c>
      <c r="E6078" s="244">
        <v>82686090</v>
      </c>
      <c r="F6078" s="144" t="s">
        <v>10370</v>
      </c>
      <c r="G6078" s="230"/>
      <c r="H6078" s="154">
        <v>27877</v>
      </c>
      <c r="I6078" s="153">
        <v>50</v>
      </c>
      <c r="J6078" s="148" t="s">
        <v>70</v>
      </c>
      <c r="K6078" s="153"/>
      <c r="L6078" s="153"/>
      <c r="M6078" s="153"/>
      <c r="N6078" s="153"/>
      <c r="O6078" s="155">
        <v>21993359799</v>
      </c>
      <c r="P6078" s="156" t="s">
        <v>60</v>
      </c>
      <c r="Q6078" s="157" t="s">
        <v>8211</v>
      </c>
      <c r="R6078" s="158"/>
      <c r="S6078" s="159"/>
      <c r="T6078" s="159" t="s">
        <v>6983</v>
      </c>
      <c r="U6078" s="159" t="s">
        <v>8212</v>
      </c>
      <c r="V6078" s="154">
        <v>46148</v>
      </c>
      <c r="W6078" s="154">
        <v>46155</v>
      </c>
      <c r="X6078" s="154"/>
      <c r="Y6078" s="160"/>
      <c r="Z6078" s="160"/>
      <c r="AA6078" s="153"/>
      <c r="AB6078" s="153"/>
      <c r="AC6078" s="182" t="e">
        <f t="shared" si="190"/>
        <v>#DIV/0!</v>
      </c>
      <c r="AD6078" s="153" t="e">
        <f t="shared" si="191"/>
        <v>#DIV/0!</v>
      </c>
      <c r="AE6078" s="207"/>
      <c r="AF6078" s="153"/>
      <c r="AG6078" s="159"/>
      <c r="AH6078" s="153"/>
      <c r="AI6078" s="161"/>
      <c r="AJ6078" s="153"/>
      <c r="AK6078" s="153"/>
      <c r="AL6078" s="207"/>
      <c r="AM6078" s="207"/>
      <c r="AN6078" s="207"/>
      <c r="AO6078" s="207"/>
      <c r="AP6078" s="147" t="s">
        <v>54</v>
      </c>
      <c r="AQ6078" s="147"/>
      <c r="AR6078" s="147"/>
      <c r="AS6078" s="209" t="s">
        <v>68</v>
      </c>
      <c r="AT6078" s="223" t="str">
        <f>MONTH(B6078)&amp;"/"&amp;YEAR(B6078)</f>
        <v>3/2026</v>
      </c>
      <c r="AU6078" s="223">
        <f>WEEKNUM(B6078)-WEEKNUM(EOMONTH(B6078,-1)+1)+1</f>
        <v>5</v>
      </c>
      <c r="AV6078" s="209" t="str">
        <f>MONTH(R6078)&amp;"/"&amp;YEAR(R6078)</f>
        <v>1/1900</v>
      </c>
      <c r="AW6078" s="209" t="e">
        <f>WEEKNUM(R6078)-WEEKNUM(EOMONTH(R6078,-1)+1)+1</f>
        <v>#NUM!</v>
      </c>
      <c r="AX6078" s="209">
        <f>IF(BB6078="S",IF(Q6078="1. Aceitou o programa",R6078-B6078,0),0)</f>
        <v>0</v>
      </c>
      <c r="AY6078" s="209">
        <f>IF(BB6078="S",IF(AND(S6078&lt;&gt;"",R6078&lt;&gt;""),S6078-R6078,0),0)</f>
        <v>0</v>
      </c>
      <c r="AZ6078" s="209">
        <f>IF(BB6078="S",IF(Q6078="1. Aceitou o programa",IF(OR(X6078="Não se Aplica",X6078=""),IF(OR(W6078="Não se Aplica",W6078=""),0,W6078-V6078),AVERAGE(X6078-W6078,W6078-V6078)),0),0)</f>
        <v>0</v>
      </c>
      <c r="BA6078" s="209">
        <f>IF(BB6078="S",IF(AND(Q6078="1. Aceitou o programa",AH6078="Realizada"),IFERROR(IF(AG6078="",0,AG6078-R6078),0),0),0)</f>
        <v>0</v>
      </c>
      <c r="BB6078" s="209" t="str">
        <f>_xlfn.XLOOKUP(U6078,'Lista Suspensa'!$AA$20:$AA$23,'Lista Suspensa'!$AB$20:$AB$23,"N/A")</f>
        <v>S</v>
      </c>
    </row>
    <row r="6079" spans="1:54" ht="12" customHeight="1">
      <c r="A6079" s="151" t="s">
        <v>54</v>
      </c>
      <c r="B6079" s="152">
        <v>46112</v>
      </c>
      <c r="C6079" s="153" t="s">
        <v>55</v>
      </c>
      <c r="D6079" s="153" t="s">
        <v>56</v>
      </c>
      <c r="E6079" s="244">
        <v>74324971</v>
      </c>
      <c r="F6079" s="144" t="s">
        <v>10371</v>
      </c>
      <c r="G6079" s="230"/>
      <c r="H6079" s="154">
        <v>27942</v>
      </c>
      <c r="I6079" s="153">
        <v>49</v>
      </c>
      <c r="J6079" s="148" t="s">
        <v>58</v>
      </c>
      <c r="K6079" s="153"/>
      <c r="L6079" s="153"/>
      <c r="M6079" s="153"/>
      <c r="N6079" s="153"/>
      <c r="O6079" s="155">
        <v>11984367077</v>
      </c>
      <c r="P6079" s="156" t="s">
        <v>60</v>
      </c>
      <c r="Q6079" s="157" t="s">
        <v>8211</v>
      </c>
      <c r="R6079" s="158"/>
      <c r="S6079" s="159"/>
      <c r="T6079" s="159" t="s">
        <v>6983</v>
      </c>
      <c r="U6079" s="159" t="s">
        <v>8212</v>
      </c>
      <c r="V6079" s="154">
        <v>46148</v>
      </c>
      <c r="W6079" s="154">
        <v>46155</v>
      </c>
      <c r="X6079" s="154"/>
      <c r="Y6079" s="160"/>
      <c r="Z6079" s="160"/>
      <c r="AA6079" s="153"/>
      <c r="AB6079" s="153"/>
      <c r="AC6079" s="182" t="e">
        <f t="shared" si="190"/>
        <v>#DIV/0!</v>
      </c>
      <c r="AD6079" s="153" t="e">
        <f t="shared" si="191"/>
        <v>#DIV/0!</v>
      </c>
      <c r="AE6079" s="207"/>
      <c r="AF6079" s="153"/>
      <c r="AG6079" s="159"/>
      <c r="AH6079" s="153"/>
      <c r="AI6079" s="161"/>
      <c r="AJ6079" s="153"/>
      <c r="AK6079" s="153"/>
      <c r="AL6079" s="207"/>
      <c r="AM6079" s="207"/>
      <c r="AN6079" s="207"/>
      <c r="AO6079" s="207"/>
      <c r="AP6079" s="147" t="s">
        <v>54</v>
      </c>
      <c r="AQ6079" s="147"/>
      <c r="AR6079" s="147"/>
      <c r="AS6079" s="209" t="s">
        <v>68</v>
      </c>
      <c r="AT6079" s="223" t="str">
        <f>MONTH(B6079)&amp;"/"&amp;YEAR(B6079)</f>
        <v>3/2026</v>
      </c>
      <c r="AU6079" s="223">
        <f>WEEKNUM(B6079)-WEEKNUM(EOMONTH(B6079,-1)+1)+1</f>
        <v>5</v>
      </c>
      <c r="AV6079" s="209" t="str">
        <f>MONTH(R6079)&amp;"/"&amp;YEAR(R6079)</f>
        <v>1/1900</v>
      </c>
      <c r="AW6079" s="209" t="e">
        <f>WEEKNUM(R6079)-WEEKNUM(EOMONTH(R6079,-1)+1)+1</f>
        <v>#NUM!</v>
      </c>
      <c r="AX6079" s="209">
        <f>IF(BB6079="S",IF(Q6079="1. Aceitou o programa",R6079-B6079,0),0)</f>
        <v>0</v>
      </c>
      <c r="AY6079" s="209">
        <f>IF(BB6079="S",IF(AND(S6079&lt;&gt;"",R6079&lt;&gt;""),S6079-R6079,0),0)</f>
        <v>0</v>
      </c>
      <c r="AZ6079" s="209">
        <f>IF(BB6079="S",IF(Q6079="1. Aceitou o programa",IF(OR(X6079="Não se Aplica",X6079=""),IF(OR(W6079="Não se Aplica",W6079=""),0,W6079-V6079),AVERAGE(X6079-W6079,W6079-V6079)),0),0)</f>
        <v>0</v>
      </c>
      <c r="BA6079" s="209">
        <f>IF(BB6079="S",IF(AND(Q6079="1. Aceitou o programa",AH6079="Realizada"),IFERROR(IF(AG6079="",0,AG6079-R6079),0),0),0)</f>
        <v>0</v>
      </c>
      <c r="BB6079" s="209" t="str">
        <f>_xlfn.XLOOKUP(U6079,'Lista Suspensa'!$AA$20:$AA$23,'Lista Suspensa'!$AB$20:$AB$23,"N/A")</f>
        <v>S</v>
      </c>
    </row>
    <row r="6080" spans="1:54" ht="12" customHeight="1">
      <c r="A6080" s="151" t="s">
        <v>54</v>
      </c>
      <c r="B6080" s="152">
        <v>46112</v>
      </c>
      <c r="C6080" s="153" t="s">
        <v>55</v>
      </c>
      <c r="D6080" s="153" t="s">
        <v>56</v>
      </c>
      <c r="E6080" s="244">
        <v>85337027</v>
      </c>
      <c r="F6080" s="144" t="s">
        <v>10372</v>
      </c>
      <c r="G6080" s="230"/>
      <c r="H6080" s="154">
        <v>28182</v>
      </c>
      <c r="I6080" s="153">
        <v>49</v>
      </c>
      <c r="J6080" s="148" t="s">
        <v>58</v>
      </c>
      <c r="K6080" s="153"/>
      <c r="L6080" s="153"/>
      <c r="M6080" s="153"/>
      <c r="N6080" s="153"/>
      <c r="O6080" s="155">
        <v>1156782702</v>
      </c>
      <c r="P6080" s="156" t="s">
        <v>60</v>
      </c>
      <c r="Q6080" s="157" t="s">
        <v>8211</v>
      </c>
      <c r="R6080" s="158"/>
      <c r="S6080" s="159"/>
      <c r="T6080" s="159" t="s">
        <v>6983</v>
      </c>
      <c r="U6080" s="159" t="s">
        <v>8212</v>
      </c>
      <c r="V6080" s="154">
        <v>46148</v>
      </c>
      <c r="W6080" s="154">
        <v>46155</v>
      </c>
      <c r="X6080" s="154"/>
      <c r="Y6080" s="160"/>
      <c r="Z6080" s="160"/>
      <c r="AA6080" s="153"/>
      <c r="AB6080" s="153"/>
      <c r="AC6080" s="182" t="e">
        <f t="shared" si="190"/>
        <v>#DIV/0!</v>
      </c>
      <c r="AD6080" s="153" t="e">
        <f t="shared" si="191"/>
        <v>#DIV/0!</v>
      </c>
      <c r="AE6080" s="207"/>
      <c r="AF6080" s="153"/>
      <c r="AG6080" s="159"/>
      <c r="AH6080" s="153"/>
      <c r="AI6080" s="161"/>
      <c r="AJ6080" s="153"/>
      <c r="AK6080" s="153"/>
      <c r="AL6080" s="207"/>
      <c r="AM6080" s="207"/>
      <c r="AN6080" s="207"/>
      <c r="AO6080" s="207"/>
      <c r="AP6080" s="147" t="s">
        <v>54</v>
      </c>
      <c r="AQ6080" s="147"/>
      <c r="AR6080" s="147"/>
      <c r="AS6080" s="209" t="s">
        <v>68</v>
      </c>
      <c r="AT6080" s="223" t="str">
        <f>MONTH(B6080)&amp;"/"&amp;YEAR(B6080)</f>
        <v>3/2026</v>
      </c>
      <c r="AU6080" s="223">
        <f>WEEKNUM(B6080)-WEEKNUM(EOMONTH(B6080,-1)+1)+1</f>
        <v>5</v>
      </c>
      <c r="AV6080" s="209" t="str">
        <f>MONTH(R6080)&amp;"/"&amp;YEAR(R6080)</f>
        <v>1/1900</v>
      </c>
      <c r="AW6080" s="209" t="e">
        <f>WEEKNUM(R6080)-WEEKNUM(EOMONTH(R6080,-1)+1)+1</f>
        <v>#NUM!</v>
      </c>
      <c r="AX6080" s="209">
        <f>IF(BB6080="S",IF(Q6080="1. Aceitou o programa",R6080-B6080,0),0)</f>
        <v>0</v>
      </c>
      <c r="AY6080" s="209">
        <f>IF(BB6080="S",IF(AND(S6080&lt;&gt;"",R6080&lt;&gt;""),S6080-R6080,0),0)</f>
        <v>0</v>
      </c>
      <c r="AZ6080" s="209">
        <f>IF(BB6080="S",IF(Q6080="1. Aceitou o programa",IF(OR(X6080="Não se Aplica",X6080=""),IF(OR(W6080="Não se Aplica",W6080=""),0,W6080-V6080),AVERAGE(X6080-W6080,W6080-V6080)),0),0)</f>
        <v>0</v>
      </c>
      <c r="BA6080" s="209">
        <f>IF(BB6080="S",IF(AND(Q6080="1. Aceitou o programa",AH6080="Realizada"),IFERROR(IF(AG6080="",0,AG6080-R6080),0),0),0)</f>
        <v>0</v>
      </c>
      <c r="BB6080" s="209" t="str">
        <f>_xlfn.XLOOKUP(U6080,'Lista Suspensa'!$AA$20:$AA$23,'Lista Suspensa'!$AB$20:$AB$23,"N/A")</f>
        <v>S</v>
      </c>
    </row>
    <row r="6081" spans="1:54" ht="12" customHeight="1">
      <c r="A6081" s="151" t="s">
        <v>54</v>
      </c>
      <c r="B6081" s="152">
        <v>46112</v>
      </c>
      <c r="C6081" s="153" t="s">
        <v>55</v>
      </c>
      <c r="D6081" s="153" t="s">
        <v>56</v>
      </c>
      <c r="E6081" s="244">
        <v>75907746</v>
      </c>
      <c r="F6081" s="144" t="s">
        <v>10373</v>
      </c>
      <c r="G6081" s="230"/>
      <c r="H6081" s="154">
        <v>28308</v>
      </c>
      <c r="I6081" s="153">
        <v>48</v>
      </c>
      <c r="J6081" s="148" t="s">
        <v>70</v>
      </c>
      <c r="K6081" s="153"/>
      <c r="L6081" s="153"/>
      <c r="M6081" s="153"/>
      <c r="N6081" s="153"/>
      <c r="O6081" s="155">
        <v>11977406571</v>
      </c>
      <c r="P6081" s="156" t="s">
        <v>60</v>
      </c>
      <c r="Q6081" s="157" t="s">
        <v>8211</v>
      </c>
      <c r="R6081" s="158"/>
      <c r="S6081" s="159"/>
      <c r="T6081" s="159" t="s">
        <v>6983</v>
      </c>
      <c r="U6081" s="159" t="s">
        <v>8212</v>
      </c>
      <c r="V6081" s="154">
        <v>46148</v>
      </c>
      <c r="W6081" s="154">
        <v>46155</v>
      </c>
      <c r="X6081" s="154"/>
      <c r="Y6081" s="160"/>
      <c r="Z6081" s="160"/>
      <c r="AA6081" s="153"/>
      <c r="AB6081" s="153"/>
      <c r="AC6081" s="182" t="e">
        <f t="shared" si="190"/>
        <v>#DIV/0!</v>
      </c>
      <c r="AD6081" s="153" t="e">
        <f t="shared" si="191"/>
        <v>#DIV/0!</v>
      </c>
      <c r="AE6081" s="207"/>
      <c r="AF6081" s="153"/>
      <c r="AG6081" s="159"/>
      <c r="AH6081" s="153"/>
      <c r="AI6081" s="161"/>
      <c r="AJ6081" s="153"/>
      <c r="AK6081" s="153"/>
      <c r="AL6081" s="207"/>
      <c r="AM6081" s="207"/>
      <c r="AN6081" s="207"/>
      <c r="AO6081" s="207"/>
      <c r="AP6081" s="147" t="s">
        <v>54</v>
      </c>
      <c r="AQ6081" s="147"/>
      <c r="AR6081" s="147"/>
      <c r="AS6081" s="209" t="s">
        <v>68</v>
      </c>
      <c r="AT6081" s="223" t="str">
        <f>MONTH(B6081)&amp;"/"&amp;YEAR(B6081)</f>
        <v>3/2026</v>
      </c>
      <c r="AU6081" s="223">
        <f>WEEKNUM(B6081)-WEEKNUM(EOMONTH(B6081,-1)+1)+1</f>
        <v>5</v>
      </c>
      <c r="AV6081" s="209" t="str">
        <f>MONTH(R6081)&amp;"/"&amp;YEAR(R6081)</f>
        <v>1/1900</v>
      </c>
      <c r="AW6081" s="209" t="e">
        <f>WEEKNUM(R6081)-WEEKNUM(EOMONTH(R6081,-1)+1)+1</f>
        <v>#NUM!</v>
      </c>
      <c r="AX6081" s="209">
        <f>IF(BB6081="S",IF(Q6081="1. Aceitou o programa",R6081-B6081,0),0)</f>
        <v>0</v>
      </c>
      <c r="AY6081" s="209">
        <f>IF(BB6081="S",IF(AND(S6081&lt;&gt;"",R6081&lt;&gt;""),S6081-R6081,0),0)</f>
        <v>0</v>
      </c>
      <c r="AZ6081" s="209">
        <f>IF(BB6081="S",IF(Q6081="1. Aceitou o programa",IF(OR(X6081="Não se Aplica",X6081=""),IF(OR(W6081="Não se Aplica",W6081=""),0,W6081-V6081),AVERAGE(X6081-W6081,W6081-V6081)),0),0)</f>
        <v>0</v>
      </c>
      <c r="BA6081" s="209">
        <f>IF(BB6081="S",IF(AND(Q6081="1. Aceitou o programa",AH6081="Realizada"),IFERROR(IF(AG6081="",0,AG6081-R6081),0),0),0)</f>
        <v>0</v>
      </c>
      <c r="BB6081" s="209" t="str">
        <f>_xlfn.XLOOKUP(U6081,'Lista Suspensa'!$AA$20:$AA$23,'Lista Suspensa'!$AB$20:$AB$23,"N/A")</f>
        <v>S</v>
      </c>
    </row>
    <row r="6082" spans="1:54" ht="12" customHeight="1">
      <c r="A6082" s="151" t="s">
        <v>54</v>
      </c>
      <c r="B6082" s="152">
        <v>46112</v>
      </c>
      <c r="C6082" s="153" t="s">
        <v>55</v>
      </c>
      <c r="D6082" s="153" t="s">
        <v>56</v>
      </c>
      <c r="E6082" s="244">
        <v>84448394</v>
      </c>
      <c r="F6082" s="144" t="s">
        <v>10374</v>
      </c>
      <c r="G6082" s="230"/>
      <c r="H6082" s="154">
        <v>28313</v>
      </c>
      <c r="I6082" s="153">
        <v>48</v>
      </c>
      <c r="J6082" s="148" t="s">
        <v>58</v>
      </c>
      <c r="K6082" s="153"/>
      <c r="L6082" s="153"/>
      <c r="M6082" s="153"/>
      <c r="N6082" s="153"/>
      <c r="O6082" s="155">
        <v>21964054318</v>
      </c>
      <c r="P6082" s="156" t="s">
        <v>60</v>
      </c>
      <c r="Q6082" s="157" t="s">
        <v>8211</v>
      </c>
      <c r="R6082" s="158"/>
      <c r="S6082" s="159"/>
      <c r="T6082" s="159" t="s">
        <v>6983</v>
      </c>
      <c r="U6082" s="159" t="s">
        <v>8212</v>
      </c>
      <c r="V6082" s="154">
        <v>46148</v>
      </c>
      <c r="W6082" s="154">
        <v>46155</v>
      </c>
      <c r="X6082" s="154"/>
      <c r="Y6082" s="160"/>
      <c r="Z6082" s="160"/>
      <c r="AA6082" s="153"/>
      <c r="AB6082" s="153"/>
      <c r="AC6082" s="182" t="e">
        <f t="shared" ref="AC6082:AC6145" si="192">SUM(AA6082/(AB6082^2))</f>
        <v>#DIV/0!</v>
      </c>
      <c r="AD6082" s="153" t="e">
        <f t="shared" ref="AD6082:AD6145" si="193">IF(AC6082&lt;18.5,"ABAIXO DO PESO",
(IF(AC6082&lt;=24.9,"PESO NORMAL",
(IF(AC6082&lt;=29.9,"SOBREPESO",
(IF(AC6082&lt;=34.9,"OBESIDADE I",
(IF(AC6082&lt;=39.9,"OBESIDADE II",
(IF(AC6082&lt;=999,"OBESIDADE III","VAZIO")))))))))))</f>
        <v>#DIV/0!</v>
      </c>
      <c r="AE6082" s="207"/>
      <c r="AF6082" s="153"/>
      <c r="AG6082" s="159"/>
      <c r="AH6082" s="153"/>
      <c r="AI6082" s="161"/>
      <c r="AJ6082" s="153"/>
      <c r="AK6082" s="153"/>
      <c r="AL6082" s="207"/>
      <c r="AM6082" s="207"/>
      <c r="AN6082" s="207"/>
      <c r="AO6082" s="207"/>
      <c r="AP6082" s="147" t="s">
        <v>54</v>
      </c>
      <c r="AQ6082" s="147"/>
      <c r="AR6082" s="147"/>
      <c r="AS6082" s="209" t="s">
        <v>68</v>
      </c>
      <c r="AT6082" s="223" t="str">
        <f>MONTH(B6082)&amp;"/"&amp;YEAR(B6082)</f>
        <v>3/2026</v>
      </c>
      <c r="AU6082" s="223">
        <f>WEEKNUM(B6082)-WEEKNUM(EOMONTH(B6082,-1)+1)+1</f>
        <v>5</v>
      </c>
      <c r="AV6082" s="209" t="str">
        <f>MONTH(R6082)&amp;"/"&amp;YEAR(R6082)</f>
        <v>1/1900</v>
      </c>
      <c r="AW6082" s="209" t="e">
        <f>WEEKNUM(R6082)-WEEKNUM(EOMONTH(R6082,-1)+1)+1</f>
        <v>#NUM!</v>
      </c>
      <c r="AX6082" s="209">
        <f>IF(BB6082="S",IF(Q6082="1. Aceitou o programa",R6082-B6082,0),0)</f>
        <v>0</v>
      </c>
      <c r="AY6082" s="209">
        <f>IF(BB6082="S",IF(AND(S6082&lt;&gt;"",R6082&lt;&gt;""),S6082-R6082,0),0)</f>
        <v>0</v>
      </c>
      <c r="AZ6082" s="209">
        <f>IF(BB6082="S",IF(Q6082="1. Aceitou o programa",IF(OR(X6082="Não se Aplica",X6082=""),IF(OR(W6082="Não se Aplica",W6082=""),0,W6082-V6082),AVERAGE(X6082-W6082,W6082-V6082)),0),0)</f>
        <v>0</v>
      </c>
      <c r="BA6082" s="209">
        <f>IF(BB6082="S",IF(AND(Q6082="1. Aceitou o programa",AH6082="Realizada"),IFERROR(IF(AG6082="",0,AG6082-R6082),0),0),0)</f>
        <v>0</v>
      </c>
      <c r="BB6082" s="209" t="str">
        <f>_xlfn.XLOOKUP(U6082,'Lista Suspensa'!$AA$20:$AA$23,'Lista Suspensa'!$AB$20:$AB$23,"N/A")</f>
        <v>S</v>
      </c>
    </row>
    <row r="6083" spans="1:54" ht="12" customHeight="1">
      <c r="A6083" s="151" t="s">
        <v>54</v>
      </c>
      <c r="B6083" s="152">
        <v>46112</v>
      </c>
      <c r="C6083" s="153" t="s">
        <v>55</v>
      </c>
      <c r="D6083" s="153" t="s">
        <v>56</v>
      </c>
      <c r="E6083" s="244">
        <v>75791994</v>
      </c>
      <c r="F6083" s="144" t="s">
        <v>10375</v>
      </c>
      <c r="G6083" s="230"/>
      <c r="H6083" s="154">
        <v>28346</v>
      </c>
      <c r="I6083" s="153">
        <v>48</v>
      </c>
      <c r="J6083" s="148" t="s">
        <v>58</v>
      </c>
      <c r="K6083" s="153"/>
      <c r="L6083" s="153"/>
      <c r="M6083" s="153"/>
      <c r="N6083" s="153"/>
      <c r="O6083" s="155">
        <v>11951697336</v>
      </c>
      <c r="P6083" s="156" t="s">
        <v>60</v>
      </c>
      <c r="Q6083" s="157" t="s">
        <v>8211</v>
      </c>
      <c r="R6083" s="158"/>
      <c r="S6083" s="159"/>
      <c r="T6083" s="159" t="s">
        <v>6983</v>
      </c>
      <c r="U6083" s="159" t="s">
        <v>8212</v>
      </c>
      <c r="V6083" s="154">
        <v>46148</v>
      </c>
      <c r="W6083" s="154">
        <v>46155</v>
      </c>
      <c r="X6083" s="154"/>
      <c r="Y6083" s="160"/>
      <c r="Z6083" s="160"/>
      <c r="AA6083" s="153"/>
      <c r="AB6083" s="153"/>
      <c r="AC6083" s="182" t="e">
        <f t="shared" si="192"/>
        <v>#DIV/0!</v>
      </c>
      <c r="AD6083" s="153" t="e">
        <f t="shared" si="193"/>
        <v>#DIV/0!</v>
      </c>
      <c r="AE6083" s="207"/>
      <c r="AF6083" s="153"/>
      <c r="AG6083" s="159"/>
      <c r="AH6083" s="153"/>
      <c r="AI6083" s="161"/>
      <c r="AJ6083" s="153"/>
      <c r="AK6083" s="153"/>
      <c r="AL6083" s="207"/>
      <c r="AM6083" s="207"/>
      <c r="AN6083" s="207"/>
      <c r="AO6083" s="207"/>
      <c r="AP6083" s="147" t="s">
        <v>54</v>
      </c>
      <c r="AQ6083" s="147"/>
      <c r="AR6083" s="147"/>
      <c r="AS6083" s="209" t="s">
        <v>68</v>
      </c>
      <c r="AT6083" s="223" t="str">
        <f>MONTH(B6083)&amp;"/"&amp;YEAR(B6083)</f>
        <v>3/2026</v>
      </c>
      <c r="AU6083" s="223">
        <f>WEEKNUM(B6083)-WEEKNUM(EOMONTH(B6083,-1)+1)+1</f>
        <v>5</v>
      </c>
      <c r="AV6083" s="209" t="str">
        <f>MONTH(R6083)&amp;"/"&amp;YEAR(R6083)</f>
        <v>1/1900</v>
      </c>
      <c r="AW6083" s="209" t="e">
        <f>WEEKNUM(R6083)-WEEKNUM(EOMONTH(R6083,-1)+1)+1</f>
        <v>#NUM!</v>
      </c>
      <c r="AX6083" s="209">
        <f>IF(BB6083="S",IF(Q6083="1. Aceitou o programa",R6083-B6083,0),0)</f>
        <v>0</v>
      </c>
      <c r="AY6083" s="209">
        <f>IF(BB6083="S",IF(AND(S6083&lt;&gt;"",R6083&lt;&gt;""),S6083-R6083,0),0)</f>
        <v>0</v>
      </c>
      <c r="AZ6083" s="209">
        <f>IF(BB6083="S",IF(Q6083="1. Aceitou o programa",IF(OR(X6083="Não se Aplica",X6083=""),IF(OR(W6083="Não se Aplica",W6083=""),0,W6083-V6083),AVERAGE(X6083-W6083,W6083-V6083)),0),0)</f>
        <v>0</v>
      </c>
      <c r="BA6083" s="209">
        <f>IF(BB6083="S",IF(AND(Q6083="1. Aceitou o programa",AH6083="Realizada"),IFERROR(IF(AG6083="",0,AG6083-R6083),0),0),0)</f>
        <v>0</v>
      </c>
      <c r="BB6083" s="209" t="str">
        <f>_xlfn.XLOOKUP(U6083,'Lista Suspensa'!$AA$20:$AA$23,'Lista Suspensa'!$AB$20:$AB$23,"N/A")</f>
        <v>S</v>
      </c>
    </row>
    <row r="6084" spans="1:54" ht="12" customHeight="1">
      <c r="A6084" s="151" t="s">
        <v>54</v>
      </c>
      <c r="B6084" s="152">
        <v>46112</v>
      </c>
      <c r="C6084" s="153" t="s">
        <v>55</v>
      </c>
      <c r="D6084" s="153" t="s">
        <v>56</v>
      </c>
      <c r="E6084" s="244">
        <v>75156316</v>
      </c>
      <c r="F6084" s="144" t="s">
        <v>10376</v>
      </c>
      <c r="G6084" s="230"/>
      <c r="H6084" s="154">
        <v>28349</v>
      </c>
      <c r="I6084" s="153">
        <v>48</v>
      </c>
      <c r="J6084" s="148" t="s">
        <v>70</v>
      </c>
      <c r="K6084" s="153"/>
      <c r="L6084" s="153"/>
      <c r="M6084" s="153"/>
      <c r="N6084" s="153"/>
      <c r="O6084" s="155">
        <v>21979371461</v>
      </c>
      <c r="P6084" s="156" t="s">
        <v>60</v>
      </c>
      <c r="Q6084" s="157" t="s">
        <v>8211</v>
      </c>
      <c r="R6084" s="158"/>
      <c r="S6084" s="159"/>
      <c r="T6084" s="159" t="s">
        <v>6983</v>
      </c>
      <c r="U6084" s="159" t="s">
        <v>8212</v>
      </c>
      <c r="V6084" s="154">
        <v>46148</v>
      </c>
      <c r="W6084" s="154">
        <v>46155</v>
      </c>
      <c r="X6084" s="154"/>
      <c r="Y6084" s="160"/>
      <c r="Z6084" s="160"/>
      <c r="AA6084" s="153"/>
      <c r="AB6084" s="153"/>
      <c r="AC6084" s="182" t="e">
        <f t="shared" si="192"/>
        <v>#DIV/0!</v>
      </c>
      <c r="AD6084" s="153" t="e">
        <f t="shared" si="193"/>
        <v>#DIV/0!</v>
      </c>
      <c r="AE6084" s="207"/>
      <c r="AF6084" s="153"/>
      <c r="AG6084" s="159"/>
      <c r="AH6084" s="153"/>
      <c r="AI6084" s="161"/>
      <c r="AJ6084" s="153"/>
      <c r="AK6084" s="153"/>
      <c r="AL6084" s="207"/>
      <c r="AM6084" s="207"/>
      <c r="AN6084" s="207"/>
      <c r="AO6084" s="207"/>
      <c r="AP6084" s="147" t="s">
        <v>54</v>
      </c>
      <c r="AQ6084" s="147"/>
      <c r="AR6084" s="147"/>
      <c r="AS6084" s="209" t="s">
        <v>68</v>
      </c>
      <c r="AT6084" s="223" t="str">
        <f>MONTH(B6084)&amp;"/"&amp;YEAR(B6084)</f>
        <v>3/2026</v>
      </c>
      <c r="AU6084" s="223">
        <f>WEEKNUM(B6084)-WEEKNUM(EOMONTH(B6084,-1)+1)+1</f>
        <v>5</v>
      </c>
      <c r="AV6084" s="209" t="str">
        <f>MONTH(R6084)&amp;"/"&amp;YEAR(R6084)</f>
        <v>1/1900</v>
      </c>
      <c r="AW6084" s="209" t="e">
        <f>WEEKNUM(R6084)-WEEKNUM(EOMONTH(R6084,-1)+1)+1</f>
        <v>#NUM!</v>
      </c>
      <c r="AX6084" s="209">
        <f>IF(BB6084="S",IF(Q6084="1. Aceitou o programa",R6084-B6084,0),0)</f>
        <v>0</v>
      </c>
      <c r="AY6084" s="209">
        <f>IF(BB6084="S",IF(AND(S6084&lt;&gt;"",R6084&lt;&gt;""),S6084-R6084,0),0)</f>
        <v>0</v>
      </c>
      <c r="AZ6084" s="209">
        <f>IF(BB6084="S",IF(Q6084="1. Aceitou o programa",IF(OR(X6084="Não se Aplica",X6084=""),IF(OR(W6084="Não se Aplica",W6084=""),0,W6084-V6084),AVERAGE(X6084-W6084,W6084-V6084)),0),0)</f>
        <v>0</v>
      </c>
      <c r="BA6084" s="209">
        <f>IF(BB6084="S",IF(AND(Q6084="1. Aceitou o programa",AH6084="Realizada"),IFERROR(IF(AG6084="",0,AG6084-R6084),0),0),0)</f>
        <v>0</v>
      </c>
      <c r="BB6084" s="209" t="str">
        <f>_xlfn.XLOOKUP(U6084,'Lista Suspensa'!$AA$20:$AA$23,'Lista Suspensa'!$AB$20:$AB$23,"N/A")</f>
        <v>S</v>
      </c>
    </row>
    <row r="6085" spans="1:54" ht="12" customHeight="1">
      <c r="A6085" s="151" t="s">
        <v>54</v>
      </c>
      <c r="B6085" s="152">
        <v>46112</v>
      </c>
      <c r="C6085" s="153" t="s">
        <v>55</v>
      </c>
      <c r="D6085" s="153" t="s">
        <v>56</v>
      </c>
      <c r="E6085" s="244">
        <v>82596165</v>
      </c>
      <c r="F6085" s="144" t="s">
        <v>10377</v>
      </c>
      <c r="G6085" s="230"/>
      <c r="H6085" s="154">
        <v>28448</v>
      </c>
      <c r="I6085" s="153">
        <v>48</v>
      </c>
      <c r="J6085" s="148" t="s">
        <v>70</v>
      </c>
      <c r="K6085" s="153"/>
      <c r="L6085" s="153"/>
      <c r="M6085" s="153"/>
      <c r="N6085" s="153"/>
      <c r="O6085" s="155">
        <v>11974058399</v>
      </c>
      <c r="P6085" s="156" t="s">
        <v>60</v>
      </c>
      <c r="Q6085" s="157" t="s">
        <v>8211</v>
      </c>
      <c r="R6085" s="158"/>
      <c r="S6085" s="159"/>
      <c r="T6085" s="159" t="s">
        <v>6983</v>
      </c>
      <c r="U6085" s="159" t="s">
        <v>8212</v>
      </c>
      <c r="V6085" s="154">
        <v>46148</v>
      </c>
      <c r="W6085" s="154">
        <v>46155</v>
      </c>
      <c r="X6085" s="154"/>
      <c r="Y6085" s="160"/>
      <c r="Z6085" s="160"/>
      <c r="AA6085" s="153"/>
      <c r="AB6085" s="153"/>
      <c r="AC6085" s="182" t="e">
        <f t="shared" si="192"/>
        <v>#DIV/0!</v>
      </c>
      <c r="AD6085" s="153" t="e">
        <f t="shared" si="193"/>
        <v>#DIV/0!</v>
      </c>
      <c r="AE6085" s="207"/>
      <c r="AF6085" s="153"/>
      <c r="AG6085" s="159"/>
      <c r="AH6085" s="153"/>
      <c r="AI6085" s="161"/>
      <c r="AJ6085" s="153"/>
      <c r="AK6085" s="153"/>
      <c r="AL6085" s="207"/>
      <c r="AM6085" s="207"/>
      <c r="AN6085" s="207"/>
      <c r="AO6085" s="207"/>
      <c r="AP6085" s="147" t="s">
        <v>54</v>
      </c>
      <c r="AQ6085" s="147"/>
      <c r="AR6085" s="147"/>
      <c r="AS6085" s="209" t="s">
        <v>68</v>
      </c>
      <c r="AT6085" s="223" t="str">
        <f>MONTH(B6085)&amp;"/"&amp;YEAR(B6085)</f>
        <v>3/2026</v>
      </c>
      <c r="AU6085" s="223">
        <f>WEEKNUM(B6085)-WEEKNUM(EOMONTH(B6085,-1)+1)+1</f>
        <v>5</v>
      </c>
      <c r="AV6085" s="209" t="str">
        <f>MONTH(R6085)&amp;"/"&amp;YEAR(R6085)</f>
        <v>1/1900</v>
      </c>
      <c r="AW6085" s="209" t="e">
        <f>WEEKNUM(R6085)-WEEKNUM(EOMONTH(R6085,-1)+1)+1</f>
        <v>#NUM!</v>
      </c>
      <c r="AX6085" s="209">
        <f>IF(BB6085="S",IF(Q6085="1. Aceitou o programa",R6085-B6085,0),0)</f>
        <v>0</v>
      </c>
      <c r="AY6085" s="209">
        <f>IF(BB6085="S",IF(AND(S6085&lt;&gt;"",R6085&lt;&gt;""),S6085-R6085,0),0)</f>
        <v>0</v>
      </c>
      <c r="AZ6085" s="209">
        <f>IF(BB6085="S",IF(Q6085="1. Aceitou o programa",IF(OR(X6085="Não se Aplica",X6085=""),IF(OR(W6085="Não se Aplica",W6085=""),0,W6085-V6085),AVERAGE(X6085-W6085,W6085-V6085)),0),0)</f>
        <v>0</v>
      </c>
      <c r="BA6085" s="209">
        <f>IF(BB6085="S",IF(AND(Q6085="1. Aceitou o programa",AH6085="Realizada"),IFERROR(IF(AG6085="",0,AG6085-R6085),0),0),0)</f>
        <v>0</v>
      </c>
      <c r="BB6085" s="209" t="str">
        <f>_xlfn.XLOOKUP(U6085,'Lista Suspensa'!$AA$20:$AA$23,'Lista Suspensa'!$AB$20:$AB$23,"N/A")</f>
        <v>S</v>
      </c>
    </row>
    <row r="6086" spans="1:54" ht="12" customHeight="1">
      <c r="A6086" s="151" t="s">
        <v>54</v>
      </c>
      <c r="B6086" s="152">
        <v>46112</v>
      </c>
      <c r="C6086" s="153" t="s">
        <v>55</v>
      </c>
      <c r="D6086" s="153" t="s">
        <v>56</v>
      </c>
      <c r="E6086" s="244">
        <v>82594768</v>
      </c>
      <c r="F6086" s="144" t="s">
        <v>10378</v>
      </c>
      <c r="G6086" s="230"/>
      <c r="H6086" s="154">
        <v>28486</v>
      </c>
      <c r="I6086" s="153">
        <v>48</v>
      </c>
      <c r="J6086" s="148" t="s">
        <v>70</v>
      </c>
      <c r="K6086" s="153"/>
      <c r="L6086" s="153"/>
      <c r="M6086" s="153"/>
      <c r="N6086" s="153"/>
      <c r="O6086" s="155">
        <v>21981704474</v>
      </c>
      <c r="P6086" s="156" t="s">
        <v>60</v>
      </c>
      <c r="Q6086" s="157" t="s">
        <v>8211</v>
      </c>
      <c r="R6086" s="158"/>
      <c r="S6086" s="159"/>
      <c r="T6086" s="159" t="s">
        <v>6983</v>
      </c>
      <c r="U6086" s="159" t="s">
        <v>8212</v>
      </c>
      <c r="V6086" s="154">
        <v>46148</v>
      </c>
      <c r="W6086" s="154">
        <v>46155</v>
      </c>
      <c r="X6086" s="154"/>
      <c r="Y6086" s="160"/>
      <c r="Z6086" s="160"/>
      <c r="AA6086" s="153"/>
      <c r="AB6086" s="153"/>
      <c r="AC6086" s="182" t="e">
        <f t="shared" si="192"/>
        <v>#DIV/0!</v>
      </c>
      <c r="AD6086" s="153" t="e">
        <f t="shared" si="193"/>
        <v>#DIV/0!</v>
      </c>
      <c r="AE6086" s="207"/>
      <c r="AF6086" s="153"/>
      <c r="AG6086" s="159"/>
      <c r="AH6086" s="153"/>
      <c r="AI6086" s="161"/>
      <c r="AJ6086" s="153"/>
      <c r="AK6086" s="153"/>
      <c r="AL6086" s="207"/>
      <c r="AM6086" s="207"/>
      <c r="AN6086" s="207"/>
      <c r="AO6086" s="207"/>
      <c r="AP6086" s="147" t="s">
        <v>54</v>
      </c>
      <c r="AQ6086" s="147"/>
      <c r="AR6086" s="147"/>
      <c r="AS6086" s="209" t="s">
        <v>68</v>
      </c>
      <c r="AT6086" s="223" t="str">
        <f>MONTH(B6086)&amp;"/"&amp;YEAR(B6086)</f>
        <v>3/2026</v>
      </c>
      <c r="AU6086" s="223">
        <f>WEEKNUM(B6086)-WEEKNUM(EOMONTH(B6086,-1)+1)+1</f>
        <v>5</v>
      </c>
      <c r="AV6086" s="209" t="str">
        <f>MONTH(R6086)&amp;"/"&amp;YEAR(R6086)</f>
        <v>1/1900</v>
      </c>
      <c r="AW6086" s="209" t="e">
        <f>WEEKNUM(R6086)-WEEKNUM(EOMONTH(R6086,-1)+1)+1</f>
        <v>#NUM!</v>
      </c>
      <c r="AX6086" s="209">
        <f>IF(BB6086="S",IF(Q6086="1. Aceitou o programa",R6086-B6086,0),0)</f>
        <v>0</v>
      </c>
      <c r="AY6086" s="209">
        <f>IF(BB6086="S",IF(AND(S6086&lt;&gt;"",R6086&lt;&gt;""),S6086-R6086,0),0)</f>
        <v>0</v>
      </c>
      <c r="AZ6086" s="209">
        <f>IF(BB6086="S",IF(Q6086="1. Aceitou o programa",IF(OR(X6086="Não se Aplica",X6086=""),IF(OR(W6086="Não se Aplica",W6086=""),0,W6086-V6086),AVERAGE(X6086-W6086,W6086-V6086)),0),0)</f>
        <v>0</v>
      </c>
      <c r="BA6086" s="209">
        <f>IF(BB6086="S",IF(AND(Q6086="1. Aceitou o programa",AH6086="Realizada"),IFERROR(IF(AG6086="",0,AG6086-R6086),0),0),0)</f>
        <v>0</v>
      </c>
      <c r="BB6086" s="209" t="str">
        <f>_xlfn.XLOOKUP(U6086,'Lista Suspensa'!$AA$20:$AA$23,'Lista Suspensa'!$AB$20:$AB$23,"N/A")</f>
        <v>S</v>
      </c>
    </row>
    <row r="6087" spans="1:54" ht="12" customHeight="1">
      <c r="A6087" s="151" t="s">
        <v>54</v>
      </c>
      <c r="B6087" s="152">
        <v>46112</v>
      </c>
      <c r="C6087" s="153" t="s">
        <v>55</v>
      </c>
      <c r="D6087" s="153" t="s">
        <v>56</v>
      </c>
      <c r="E6087" s="244">
        <v>75852774</v>
      </c>
      <c r="F6087" s="144" t="s">
        <v>10379</v>
      </c>
      <c r="G6087" s="230"/>
      <c r="H6087" s="154">
        <v>28542</v>
      </c>
      <c r="I6087" s="153">
        <v>48</v>
      </c>
      <c r="J6087" s="148" t="s">
        <v>70</v>
      </c>
      <c r="K6087" s="153"/>
      <c r="L6087" s="153"/>
      <c r="M6087" s="153"/>
      <c r="N6087" s="153"/>
      <c r="O6087" s="155">
        <v>11988754049</v>
      </c>
      <c r="P6087" s="156" t="s">
        <v>60</v>
      </c>
      <c r="Q6087" s="157" t="s">
        <v>8211</v>
      </c>
      <c r="R6087" s="158"/>
      <c r="S6087" s="159"/>
      <c r="T6087" s="159" t="s">
        <v>6983</v>
      </c>
      <c r="U6087" s="159" t="s">
        <v>8212</v>
      </c>
      <c r="V6087" s="154">
        <v>46148</v>
      </c>
      <c r="W6087" s="154">
        <v>46155</v>
      </c>
      <c r="X6087" s="154"/>
      <c r="Y6087" s="160"/>
      <c r="Z6087" s="160"/>
      <c r="AA6087" s="153"/>
      <c r="AB6087" s="153"/>
      <c r="AC6087" s="182" t="e">
        <f t="shared" si="192"/>
        <v>#DIV/0!</v>
      </c>
      <c r="AD6087" s="153" t="e">
        <f t="shared" si="193"/>
        <v>#DIV/0!</v>
      </c>
      <c r="AE6087" s="207"/>
      <c r="AF6087" s="153"/>
      <c r="AG6087" s="159"/>
      <c r="AH6087" s="153"/>
      <c r="AI6087" s="161"/>
      <c r="AJ6087" s="153"/>
      <c r="AK6087" s="153"/>
      <c r="AL6087" s="207"/>
      <c r="AM6087" s="207"/>
      <c r="AN6087" s="207"/>
      <c r="AO6087" s="207"/>
      <c r="AP6087" s="147" t="s">
        <v>54</v>
      </c>
      <c r="AQ6087" s="147"/>
      <c r="AR6087" s="147"/>
      <c r="AS6087" s="209" t="s">
        <v>68</v>
      </c>
      <c r="AT6087" s="223" t="str">
        <f>MONTH(B6087)&amp;"/"&amp;YEAR(B6087)</f>
        <v>3/2026</v>
      </c>
      <c r="AU6087" s="223">
        <f>WEEKNUM(B6087)-WEEKNUM(EOMONTH(B6087,-1)+1)+1</f>
        <v>5</v>
      </c>
      <c r="AV6087" s="209" t="str">
        <f>MONTH(R6087)&amp;"/"&amp;YEAR(R6087)</f>
        <v>1/1900</v>
      </c>
      <c r="AW6087" s="209" t="e">
        <f>WEEKNUM(R6087)-WEEKNUM(EOMONTH(R6087,-1)+1)+1</f>
        <v>#NUM!</v>
      </c>
      <c r="AX6087" s="209">
        <f>IF(BB6087="S",IF(Q6087="1. Aceitou o programa",R6087-B6087,0),0)</f>
        <v>0</v>
      </c>
      <c r="AY6087" s="209">
        <f>IF(BB6087="S",IF(AND(S6087&lt;&gt;"",R6087&lt;&gt;""),S6087-R6087,0),0)</f>
        <v>0</v>
      </c>
      <c r="AZ6087" s="209">
        <f>IF(BB6087="S",IF(Q6087="1. Aceitou o programa",IF(OR(X6087="Não se Aplica",X6087=""),IF(OR(W6087="Não se Aplica",W6087=""),0,W6087-V6087),AVERAGE(X6087-W6087,W6087-V6087)),0),0)</f>
        <v>0</v>
      </c>
      <c r="BA6087" s="209">
        <f>IF(BB6087="S",IF(AND(Q6087="1. Aceitou o programa",AH6087="Realizada"),IFERROR(IF(AG6087="",0,AG6087-R6087),0),0),0)</f>
        <v>0</v>
      </c>
      <c r="BB6087" s="209" t="str">
        <f>_xlfn.XLOOKUP(U6087,'Lista Suspensa'!$AA$20:$AA$23,'Lista Suspensa'!$AB$20:$AB$23,"N/A")</f>
        <v>S</v>
      </c>
    </row>
    <row r="6088" spans="1:54" ht="12" customHeight="1">
      <c r="A6088" s="151" t="s">
        <v>54</v>
      </c>
      <c r="B6088" s="152">
        <v>46112</v>
      </c>
      <c r="C6088" s="153" t="s">
        <v>55</v>
      </c>
      <c r="D6088" s="153" t="s">
        <v>56</v>
      </c>
      <c r="E6088" s="244">
        <v>81657434</v>
      </c>
      <c r="F6088" s="144" t="s">
        <v>10380</v>
      </c>
      <c r="G6088" s="230"/>
      <c r="H6088" s="154">
        <v>28569</v>
      </c>
      <c r="I6088" s="153">
        <v>48</v>
      </c>
      <c r="J6088" s="148" t="s">
        <v>58</v>
      </c>
      <c r="K6088" s="153"/>
      <c r="L6088" s="153"/>
      <c r="M6088" s="153"/>
      <c r="N6088" s="153"/>
      <c r="O6088" s="155">
        <v>21964124620</v>
      </c>
      <c r="P6088" s="156" t="s">
        <v>60</v>
      </c>
      <c r="Q6088" s="157" t="s">
        <v>8211</v>
      </c>
      <c r="R6088" s="158"/>
      <c r="S6088" s="159"/>
      <c r="T6088" s="159" t="s">
        <v>6983</v>
      </c>
      <c r="U6088" s="159" t="s">
        <v>8212</v>
      </c>
      <c r="V6088" s="154">
        <v>46148</v>
      </c>
      <c r="W6088" s="154">
        <v>46155</v>
      </c>
      <c r="X6088" s="154"/>
      <c r="Y6088" s="160"/>
      <c r="Z6088" s="160"/>
      <c r="AA6088" s="153"/>
      <c r="AB6088" s="153"/>
      <c r="AC6088" s="182" t="e">
        <f t="shared" si="192"/>
        <v>#DIV/0!</v>
      </c>
      <c r="AD6088" s="153" t="e">
        <f t="shared" si="193"/>
        <v>#DIV/0!</v>
      </c>
      <c r="AE6088" s="207"/>
      <c r="AF6088" s="153"/>
      <c r="AG6088" s="159"/>
      <c r="AH6088" s="153"/>
      <c r="AI6088" s="161"/>
      <c r="AJ6088" s="153"/>
      <c r="AK6088" s="153"/>
      <c r="AL6088" s="207"/>
      <c r="AM6088" s="207"/>
      <c r="AN6088" s="207"/>
      <c r="AO6088" s="207"/>
      <c r="AP6088" s="147" t="s">
        <v>54</v>
      </c>
      <c r="AQ6088" s="147"/>
      <c r="AR6088" s="147"/>
      <c r="AS6088" s="209" t="s">
        <v>68</v>
      </c>
      <c r="AT6088" s="223" t="str">
        <f>MONTH(B6088)&amp;"/"&amp;YEAR(B6088)</f>
        <v>3/2026</v>
      </c>
      <c r="AU6088" s="223">
        <f>WEEKNUM(B6088)-WEEKNUM(EOMONTH(B6088,-1)+1)+1</f>
        <v>5</v>
      </c>
      <c r="AV6088" s="209" t="str">
        <f>MONTH(R6088)&amp;"/"&amp;YEAR(R6088)</f>
        <v>1/1900</v>
      </c>
      <c r="AW6088" s="209" t="e">
        <f>WEEKNUM(R6088)-WEEKNUM(EOMONTH(R6088,-1)+1)+1</f>
        <v>#NUM!</v>
      </c>
      <c r="AX6088" s="209">
        <f>IF(BB6088="S",IF(Q6088="1. Aceitou o programa",R6088-B6088,0),0)</f>
        <v>0</v>
      </c>
      <c r="AY6088" s="209">
        <f>IF(BB6088="S",IF(AND(S6088&lt;&gt;"",R6088&lt;&gt;""),S6088-R6088,0),0)</f>
        <v>0</v>
      </c>
      <c r="AZ6088" s="209">
        <f>IF(BB6088="S",IF(Q6088="1. Aceitou o programa",IF(OR(X6088="Não se Aplica",X6088=""),IF(OR(W6088="Não se Aplica",W6088=""),0,W6088-V6088),AVERAGE(X6088-W6088,W6088-V6088)),0),0)</f>
        <v>0</v>
      </c>
      <c r="BA6088" s="209">
        <f>IF(BB6088="S",IF(AND(Q6088="1. Aceitou o programa",AH6088="Realizada"),IFERROR(IF(AG6088="",0,AG6088-R6088),0),0),0)</f>
        <v>0</v>
      </c>
      <c r="BB6088" s="209" t="str">
        <f>_xlfn.XLOOKUP(U6088,'Lista Suspensa'!$AA$20:$AA$23,'Lista Suspensa'!$AB$20:$AB$23,"N/A")</f>
        <v>S</v>
      </c>
    </row>
    <row r="6089" spans="1:54" ht="12" customHeight="1">
      <c r="A6089" s="151" t="s">
        <v>54</v>
      </c>
      <c r="B6089" s="152">
        <v>46112</v>
      </c>
      <c r="C6089" s="153" t="s">
        <v>55</v>
      </c>
      <c r="D6089" s="153" t="s">
        <v>56</v>
      </c>
      <c r="E6089" s="244">
        <v>86397323</v>
      </c>
      <c r="F6089" s="144" t="s">
        <v>10381</v>
      </c>
      <c r="G6089" s="230"/>
      <c r="H6089" s="154">
        <v>28572</v>
      </c>
      <c r="I6089" s="153">
        <v>48</v>
      </c>
      <c r="J6089" s="148" t="s">
        <v>70</v>
      </c>
      <c r="K6089" s="153"/>
      <c r="L6089" s="153"/>
      <c r="M6089" s="153"/>
      <c r="N6089" s="153"/>
      <c r="O6089" s="155">
        <v>21999951939</v>
      </c>
      <c r="P6089" s="156" t="s">
        <v>60</v>
      </c>
      <c r="Q6089" s="157" t="s">
        <v>8211</v>
      </c>
      <c r="R6089" s="158"/>
      <c r="S6089" s="159"/>
      <c r="T6089" s="159" t="s">
        <v>6983</v>
      </c>
      <c r="U6089" s="159" t="s">
        <v>8212</v>
      </c>
      <c r="V6089" s="154">
        <v>46148</v>
      </c>
      <c r="W6089" s="154">
        <v>46155</v>
      </c>
      <c r="X6089" s="154"/>
      <c r="Y6089" s="160"/>
      <c r="Z6089" s="160"/>
      <c r="AA6089" s="153"/>
      <c r="AB6089" s="153"/>
      <c r="AC6089" s="182" t="e">
        <f t="shared" si="192"/>
        <v>#DIV/0!</v>
      </c>
      <c r="AD6089" s="153" t="e">
        <f t="shared" si="193"/>
        <v>#DIV/0!</v>
      </c>
      <c r="AE6089" s="207"/>
      <c r="AF6089" s="153"/>
      <c r="AG6089" s="159"/>
      <c r="AH6089" s="153"/>
      <c r="AI6089" s="161"/>
      <c r="AJ6089" s="153"/>
      <c r="AK6089" s="153"/>
      <c r="AL6089" s="207"/>
      <c r="AM6089" s="207"/>
      <c r="AN6089" s="207"/>
      <c r="AO6089" s="207"/>
      <c r="AP6089" s="147" t="s">
        <v>54</v>
      </c>
      <c r="AQ6089" s="147"/>
      <c r="AR6089" s="147"/>
      <c r="AS6089" s="209" t="s">
        <v>68</v>
      </c>
      <c r="AT6089" s="223" t="str">
        <f>MONTH(B6089)&amp;"/"&amp;YEAR(B6089)</f>
        <v>3/2026</v>
      </c>
      <c r="AU6089" s="223">
        <f>WEEKNUM(B6089)-WEEKNUM(EOMONTH(B6089,-1)+1)+1</f>
        <v>5</v>
      </c>
      <c r="AV6089" s="209" t="str">
        <f>MONTH(R6089)&amp;"/"&amp;YEAR(R6089)</f>
        <v>1/1900</v>
      </c>
      <c r="AW6089" s="209" t="e">
        <f>WEEKNUM(R6089)-WEEKNUM(EOMONTH(R6089,-1)+1)+1</f>
        <v>#NUM!</v>
      </c>
      <c r="AX6089" s="209">
        <f>IF(BB6089="S",IF(Q6089="1. Aceitou o programa",R6089-B6089,0),0)</f>
        <v>0</v>
      </c>
      <c r="AY6089" s="209">
        <f>IF(BB6089="S",IF(AND(S6089&lt;&gt;"",R6089&lt;&gt;""),S6089-R6089,0),0)</f>
        <v>0</v>
      </c>
      <c r="AZ6089" s="209">
        <f>IF(BB6089="S",IF(Q6089="1. Aceitou o programa",IF(OR(X6089="Não se Aplica",X6089=""),IF(OR(W6089="Não se Aplica",W6089=""),0,W6089-V6089),AVERAGE(X6089-W6089,W6089-V6089)),0),0)</f>
        <v>0</v>
      </c>
      <c r="BA6089" s="209">
        <f>IF(BB6089="S",IF(AND(Q6089="1. Aceitou o programa",AH6089="Realizada"),IFERROR(IF(AG6089="",0,AG6089-R6089),0),0),0)</f>
        <v>0</v>
      </c>
      <c r="BB6089" s="209" t="str">
        <f>_xlfn.XLOOKUP(U6089,'Lista Suspensa'!$AA$20:$AA$23,'Lista Suspensa'!$AB$20:$AB$23,"N/A")</f>
        <v>S</v>
      </c>
    </row>
    <row r="6090" spans="1:54" ht="12" customHeight="1">
      <c r="A6090" s="151" t="s">
        <v>54</v>
      </c>
      <c r="B6090" s="152">
        <v>46112</v>
      </c>
      <c r="C6090" s="153" t="s">
        <v>55</v>
      </c>
      <c r="D6090" s="153" t="s">
        <v>56</v>
      </c>
      <c r="E6090" s="244">
        <v>84172722</v>
      </c>
      <c r="F6090" s="144" t="s">
        <v>10382</v>
      </c>
      <c r="G6090" s="230"/>
      <c r="H6090" s="154">
        <v>28583</v>
      </c>
      <c r="I6090" s="153">
        <v>48</v>
      </c>
      <c r="J6090" s="148" t="s">
        <v>70</v>
      </c>
      <c r="K6090" s="153"/>
      <c r="L6090" s="153"/>
      <c r="M6090" s="153"/>
      <c r="N6090" s="153"/>
      <c r="O6090" s="155">
        <v>11947461108</v>
      </c>
      <c r="P6090" s="156" t="s">
        <v>60</v>
      </c>
      <c r="Q6090" s="157" t="s">
        <v>8211</v>
      </c>
      <c r="R6090" s="158"/>
      <c r="S6090" s="159"/>
      <c r="T6090" s="159" t="s">
        <v>6983</v>
      </c>
      <c r="U6090" s="159" t="s">
        <v>8212</v>
      </c>
      <c r="V6090" s="154">
        <v>46148</v>
      </c>
      <c r="W6090" s="154">
        <v>46155</v>
      </c>
      <c r="X6090" s="154"/>
      <c r="Y6090" s="160"/>
      <c r="Z6090" s="160"/>
      <c r="AA6090" s="153"/>
      <c r="AB6090" s="153"/>
      <c r="AC6090" s="182" t="e">
        <f t="shared" si="192"/>
        <v>#DIV/0!</v>
      </c>
      <c r="AD6090" s="153" t="e">
        <f t="shared" si="193"/>
        <v>#DIV/0!</v>
      </c>
      <c r="AE6090" s="207"/>
      <c r="AF6090" s="153"/>
      <c r="AG6090" s="159"/>
      <c r="AH6090" s="153"/>
      <c r="AI6090" s="161"/>
      <c r="AJ6090" s="153"/>
      <c r="AK6090" s="153"/>
      <c r="AL6090" s="207"/>
      <c r="AM6090" s="207"/>
      <c r="AN6090" s="207"/>
      <c r="AO6090" s="207"/>
      <c r="AP6090" s="147" t="s">
        <v>54</v>
      </c>
      <c r="AQ6090" s="147"/>
      <c r="AR6090" s="147"/>
      <c r="AS6090" s="209" t="s">
        <v>68</v>
      </c>
      <c r="AT6090" s="223" t="str">
        <f>MONTH(B6090)&amp;"/"&amp;YEAR(B6090)</f>
        <v>3/2026</v>
      </c>
      <c r="AU6090" s="223">
        <f>WEEKNUM(B6090)-WEEKNUM(EOMONTH(B6090,-1)+1)+1</f>
        <v>5</v>
      </c>
      <c r="AV6090" s="209" t="str">
        <f>MONTH(R6090)&amp;"/"&amp;YEAR(R6090)</f>
        <v>1/1900</v>
      </c>
      <c r="AW6090" s="209" t="e">
        <f>WEEKNUM(R6090)-WEEKNUM(EOMONTH(R6090,-1)+1)+1</f>
        <v>#NUM!</v>
      </c>
      <c r="AX6090" s="209">
        <f>IF(BB6090="S",IF(Q6090="1. Aceitou o programa",R6090-B6090,0),0)</f>
        <v>0</v>
      </c>
      <c r="AY6090" s="209">
        <f>IF(BB6090="S",IF(AND(S6090&lt;&gt;"",R6090&lt;&gt;""),S6090-R6090,0),0)</f>
        <v>0</v>
      </c>
      <c r="AZ6090" s="209">
        <f>IF(BB6090="S",IF(Q6090="1. Aceitou o programa",IF(OR(X6090="Não se Aplica",X6090=""),IF(OR(W6090="Não se Aplica",W6090=""),0,W6090-V6090),AVERAGE(X6090-W6090,W6090-V6090)),0),0)</f>
        <v>0</v>
      </c>
      <c r="BA6090" s="209">
        <f>IF(BB6090="S",IF(AND(Q6090="1. Aceitou o programa",AH6090="Realizada"),IFERROR(IF(AG6090="",0,AG6090-R6090),0),0),0)</f>
        <v>0</v>
      </c>
      <c r="BB6090" s="209" t="str">
        <f>_xlfn.XLOOKUP(U6090,'Lista Suspensa'!$AA$20:$AA$23,'Lista Suspensa'!$AB$20:$AB$23,"N/A")</f>
        <v>S</v>
      </c>
    </row>
    <row r="6091" spans="1:54" ht="12" customHeight="1">
      <c r="A6091" s="151" t="s">
        <v>54</v>
      </c>
      <c r="B6091" s="152">
        <v>46112</v>
      </c>
      <c r="C6091" s="153" t="s">
        <v>55</v>
      </c>
      <c r="D6091" s="153" t="s">
        <v>56</v>
      </c>
      <c r="E6091" s="244">
        <v>82969051</v>
      </c>
      <c r="F6091" s="144" t="s">
        <v>10383</v>
      </c>
      <c r="G6091" s="230"/>
      <c r="H6091" s="154">
        <v>28632</v>
      </c>
      <c r="I6091" s="153">
        <v>47</v>
      </c>
      <c r="J6091" s="148" t="s">
        <v>70</v>
      </c>
      <c r="K6091" s="153"/>
      <c r="L6091" s="153"/>
      <c r="M6091" s="153"/>
      <c r="N6091" s="153"/>
      <c r="O6091" s="155">
        <v>21983109811</v>
      </c>
      <c r="P6091" s="156" t="s">
        <v>60</v>
      </c>
      <c r="Q6091" s="157" t="s">
        <v>8211</v>
      </c>
      <c r="R6091" s="158"/>
      <c r="S6091" s="159"/>
      <c r="T6091" s="159" t="s">
        <v>6983</v>
      </c>
      <c r="U6091" s="159" t="s">
        <v>8212</v>
      </c>
      <c r="V6091" s="154">
        <v>46148</v>
      </c>
      <c r="W6091" s="154">
        <v>46155</v>
      </c>
      <c r="X6091" s="154"/>
      <c r="Y6091" s="160"/>
      <c r="Z6091" s="160"/>
      <c r="AA6091" s="153"/>
      <c r="AB6091" s="153"/>
      <c r="AC6091" s="182" t="e">
        <f t="shared" si="192"/>
        <v>#DIV/0!</v>
      </c>
      <c r="AD6091" s="153" t="e">
        <f t="shared" si="193"/>
        <v>#DIV/0!</v>
      </c>
      <c r="AE6091" s="207"/>
      <c r="AF6091" s="153"/>
      <c r="AG6091" s="159"/>
      <c r="AH6091" s="153"/>
      <c r="AI6091" s="161"/>
      <c r="AJ6091" s="153"/>
      <c r="AK6091" s="153"/>
      <c r="AL6091" s="207"/>
      <c r="AM6091" s="207"/>
      <c r="AN6091" s="207"/>
      <c r="AO6091" s="207"/>
      <c r="AP6091" s="147" t="s">
        <v>54</v>
      </c>
      <c r="AQ6091" s="147"/>
      <c r="AR6091" s="147"/>
      <c r="AS6091" s="209" t="s">
        <v>68</v>
      </c>
      <c r="AT6091" s="223" t="str">
        <f>MONTH(B6091)&amp;"/"&amp;YEAR(B6091)</f>
        <v>3/2026</v>
      </c>
      <c r="AU6091" s="223">
        <f>WEEKNUM(B6091)-WEEKNUM(EOMONTH(B6091,-1)+1)+1</f>
        <v>5</v>
      </c>
      <c r="AV6091" s="209" t="str">
        <f>MONTH(R6091)&amp;"/"&amp;YEAR(R6091)</f>
        <v>1/1900</v>
      </c>
      <c r="AW6091" s="209" t="e">
        <f>WEEKNUM(R6091)-WEEKNUM(EOMONTH(R6091,-1)+1)+1</f>
        <v>#NUM!</v>
      </c>
      <c r="AX6091" s="209">
        <f>IF(BB6091="S",IF(Q6091="1. Aceitou o programa",R6091-B6091,0),0)</f>
        <v>0</v>
      </c>
      <c r="AY6091" s="209">
        <f>IF(BB6091="S",IF(AND(S6091&lt;&gt;"",R6091&lt;&gt;""),S6091-R6091,0),0)</f>
        <v>0</v>
      </c>
      <c r="AZ6091" s="209">
        <f>IF(BB6091="S",IF(Q6091="1. Aceitou o programa",IF(OR(X6091="Não se Aplica",X6091=""),IF(OR(W6091="Não se Aplica",W6091=""),0,W6091-V6091),AVERAGE(X6091-W6091,W6091-V6091)),0),0)</f>
        <v>0</v>
      </c>
      <c r="BA6091" s="209">
        <f>IF(BB6091="S",IF(AND(Q6091="1. Aceitou o programa",AH6091="Realizada"),IFERROR(IF(AG6091="",0,AG6091-R6091),0),0),0)</f>
        <v>0</v>
      </c>
      <c r="BB6091" s="209" t="str">
        <f>_xlfn.XLOOKUP(U6091,'Lista Suspensa'!$AA$20:$AA$23,'Lista Suspensa'!$AB$20:$AB$23,"N/A")</f>
        <v>S</v>
      </c>
    </row>
    <row r="6092" spans="1:54" ht="12" customHeight="1">
      <c r="A6092" s="151" t="s">
        <v>54</v>
      </c>
      <c r="B6092" s="152">
        <v>46112</v>
      </c>
      <c r="C6092" s="153" t="s">
        <v>55</v>
      </c>
      <c r="D6092" s="153" t="s">
        <v>56</v>
      </c>
      <c r="E6092" s="244">
        <v>80939703</v>
      </c>
      <c r="F6092" s="144" t="s">
        <v>10384</v>
      </c>
      <c r="G6092" s="230"/>
      <c r="H6092" s="154">
        <v>28733</v>
      </c>
      <c r="I6092" s="153">
        <v>47</v>
      </c>
      <c r="J6092" s="148" t="s">
        <v>70</v>
      </c>
      <c r="K6092" s="153"/>
      <c r="L6092" s="153"/>
      <c r="M6092" s="153"/>
      <c r="N6092" s="153"/>
      <c r="O6092" s="155">
        <v>11989910523</v>
      </c>
      <c r="P6092" s="156" t="s">
        <v>60</v>
      </c>
      <c r="Q6092" s="157" t="s">
        <v>8211</v>
      </c>
      <c r="R6092" s="158"/>
      <c r="S6092" s="159"/>
      <c r="T6092" s="159" t="s">
        <v>6983</v>
      </c>
      <c r="U6092" s="159" t="s">
        <v>8212</v>
      </c>
      <c r="V6092" s="154">
        <v>46148</v>
      </c>
      <c r="W6092" s="154">
        <v>46155</v>
      </c>
      <c r="X6092" s="154"/>
      <c r="Y6092" s="160"/>
      <c r="Z6092" s="160"/>
      <c r="AA6092" s="153"/>
      <c r="AB6092" s="153"/>
      <c r="AC6092" s="182" t="e">
        <f t="shared" si="192"/>
        <v>#DIV/0!</v>
      </c>
      <c r="AD6092" s="153" t="e">
        <f t="shared" si="193"/>
        <v>#DIV/0!</v>
      </c>
      <c r="AE6092" s="207"/>
      <c r="AF6092" s="153"/>
      <c r="AG6092" s="159"/>
      <c r="AH6092" s="153"/>
      <c r="AI6092" s="161"/>
      <c r="AJ6092" s="153"/>
      <c r="AK6092" s="153"/>
      <c r="AL6092" s="207"/>
      <c r="AM6092" s="207"/>
      <c r="AN6092" s="207"/>
      <c r="AO6092" s="207"/>
      <c r="AP6092" s="147" t="s">
        <v>54</v>
      </c>
      <c r="AQ6092" s="147"/>
      <c r="AR6092" s="147"/>
      <c r="AS6092" s="209" t="s">
        <v>68</v>
      </c>
      <c r="AT6092" s="223" t="str">
        <f>MONTH(B6092)&amp;"/"&amp;YEAR(B6092)</f>
        <v>3/2026</v>
      </c>
      <c r="AU6092" s="223">
        <f>WEEKNUM(B6092)-WEEKNUM(EOMONTH(B6092,-1)+1)+1</f>
        <v>5</v>
      </c>
      <c r="AV6092" s="209" t="str">
        <f>MONTH(R6092)&amp;"/"&amp;YEAR(R6092)</f>
        <v>1/1900</v>
      </c>
      <c r="AW6092" s="209" t="e">
        <f>WEEKNUM(R6092)-WEEKNUM(EOMONTH(R6092,-1)+1)+1</f>
        <v>#NUM!</v>
      </c>
      <c r="AX6092" s="209">
        <f>IF(BB6092="S",IF(Q6092="1. Aceitou o programa",R6092-B6092,0),0)</f>
        <v>0</v>
      </c>
      <c r="AY6092" s="209">
        <f>IF(BB6092="S",IF(AND(S6092&lt;&gt;"",R6092&lt;&gt;""),S6092-R6092,0),0)</f>
        <v>0</v>
      </c>
      <c r="AZ6092" s="209">
        <f>IF(BB6092="S",IF(Q6092="1. Aceitou o programa",IF(OR(X6092="Não se Aplica",X6092=""),IF(OR(W6092="Não se Aplica",W6092=""),0,W6092-V6092),AVERAGE(X6092-W6092,W6092-V6092)),0),0)</f>
        <v>0</v>
      </c>
      <c r="BA6092" s="209">
        <f>IF(BB6092="S",IF(AND(Q6092="1. Aceitou o programa",AH6092="Realizada"),IFERROR(IF(AG6092="",0,AG6092-R6092),0),0),0)</f>
        <v>0</v>
      </c>
      <c r="BB6092" s="209" t="str">
        <f>_xlfn.XLOOKUP(U6092,'Lista Suspensa'!$AA$20:$AA$23,'Lista Suspensa'!$AB$20:$AB$23,"N/A")</f>
        <v>S</v>
      </c>
    </row>
    <row r="6093" spans="1:54" ht="12" customHeight="1">
      <c r="A6093" s="151" t="s">
        <v>54</v>
      </c>
      <c r="B6093" s="152">
        <v>46112</v>
      </c>
      <c r="C6093" s="153" t="s">
        <v>55</v>
      </c>
      <c r="D6093" s="153" t="s">
        <v>56</v>
      </c>
      <c r="E6093" s="244">
        <v>78356420</v>
      </c>
      <c r="F6093" s="144" t="s">
        <v>10385</v>
      </c>
      <c r="G6093" s="230"/>
      <c r="H6093" s="154">
        <v>28733</v>
      </c>
      <c r="I6093" s="153">
        <v>47</v>
      </c>
      <c r="J6093" s="148" t="s">
        <v>70</v>
      </c>
      <c r="K6093" s="153"/>
      <c r="L6093" s="153"/>
      <c r="M6093" s="153"/>
      <c r="N6093" s="153"/>
      <c r="O6093" s="155">
        <v>21974840809</v>
      </c>
      <c r="P6093" s="156" t="s">
        <v>60</v>
      </c>
      <c r="Q6093" s="157" t="s">
        <v>8211</v>
      </c>
      <c r="R6093" s="158"/>
      <c r="S6093" s="159"/>
      <c r="T6093" s="159" t="s">
        <v>6983</v>
      </c>
      <c r="U6093" s="159" t="s">
        <v>8212</v>
      </c>
      <c r="V6093" s="154">
        <v>46148</v>
      </c>
      <c r="W6093" s="154">
        <v>46155</v>
      </c>
      <c r="X6093" s="154"/>
      <c r="Y6093" s="160"/>
      <c r="Z6093" s="160"/>
      <c r="AA6093" s="153"/>
      <c r="AB6093" s="153"/>
      <c r="AC6093" s="182" t="e">
        <f t="shared" si="192"/>
        <v>#DIV/0!</v>
      </c>
      <c r="AD6093" s="153" t="e">
        <f t="shared" si="193"/>
        <v>#DIV/0!</v>
      </c>
      <c r="AE6093" s="207"/>
      <c r="AF6093" s="153"/>
      <c r="AG6093" s="159"/>
      <c r="AH6093" s="153"/>
      <c r="AI6093" s="161"/>
      <c r="AJ6093" s="153"/>
      <c r="AK6093" s="153"/>
      <c r="AL6093" s="207"/>
      <c r="AM6093" s="207"/>
      <c r="AN6093" s="207"/>
      <c r="AO6093" s="207"/>
      <c r="AP6093" s="147" t="s">
        <v>54</v>
      </c>
      <c r="AQ6093" s="147"/>
      <c r="AR6093" s="147"/>
      <c r="AS6093" s="209" t="s">
        <v>68</v>
      </c>
      <c r="AT6093" s="223" t="str">
        <f>MONTH(B6093)&amp;"/"&amp;YEAR(B6093)</f>
        <v>3/2026</v>
      </c>
      <c r="AU6093" s="223">
        <f>WEEKNUM(B6093)-WEEKNUM(EOMONTH(B6093,-1)+1)+1</f>
        <v>5</v>
      </c>
      <c r="AV6093" s="209" t="str">
        <f>MONTH(R6093)&amp;"/"&amp;YEAR(R6093)</f>
        <v>1/1900</v>
      </c>
      <c r="AW6093" s="209" t="e">
        <f>WEEKNUM(R6093)-WEEKNUM(EOMONTH(R6093,-1)+1)+1</f>
        <v>#NUM!</v>
      </c>
      <c r="AX6093" s="209">
        <f>IF(BB6093="S",IF(Q6093="1. Aceitou o programa",R6093-B6093,0),0)</f>
        <v>0</v>
      </c>
      <c r="AY6093" s="209">
        <f>IF(BB6093="S",IF(AND(S6093&lt;&gt;"",R6093&lt;&gt;""),S6093-R6093,0),0)</f>
        <v>0</v>
      </c>
      <c r="AZ6093" s="209">
        <f>IF(BB6093="S",IF(Q6093="1. Aceitou o programa",IF(OR(X6093="Não se Aplica",X6093=""),IF(OR(W6093="Não se Aplica",W6093=""),0,W6093-V6093),AVERAGE(X6093-W6093,W6093-V6093)),0),0)</f>
        <v>0</v>
      </c>
      <c r="BA6093" s="209">
        <f>IF(BB6093="S",IF(AND(Q6093="1. Aceitou o programa",AH6093="Realizada"),IFERROR(IF(AG6093="",0,AG6093-R6093),0),0),0)</f>
        <v>0</v>
      </c>
      <c r="BB6093" s="209" t="str">
        <f>_xlfn.XLOOKUP(U6093,'Lista Suspensa'!$AA$20:$AA$23,'Lista Suspensa'!$AB$20:$AB$23,"N/A")</f>
        <v>S</v>
      </c>
    </row>
    <row r="6094" spans="1:54" ht="12" customHeight="1">
      <c r="A6094" s="151" t="s">
        <v>54</v>
      </c>
      <c r="B6094" s="152">
        <v>46112</v>
      </c>
      <c r="C6094" s="153" t="s">
        <v>55</v>
      </c>
      <c r="D6094" s="153" t="s">
        <v>56</v>
      </c>
      <c r="E6094" s="244">
        <v>83155376</v>
      </c>
      <c r="F6094" s="144" t="s">
        <v>10386</v>
      </c>
      <c r="G6094" s="230"/>
      <c r="H6094" s="154">
        <v>28743</v>
      </c>
      <c r="I6094" s="153">
        <v>47</v>
      </c>
      <c r="J6094" s="148" t="s">
        <v>70</v>
      </c>
      <c r="K6094" s="153"/>
      <c r="L6094" s="153"/>
      <c r="M6094" s="153"/>
      <c r="N6094" s="153"/>
      <c r="O6094" s="155">
        <v>11995469772</v>
      </c>
      <c r="P6094" s="156" t="s">
        <v>60</v>
      </c>
      <c r="Q6094" s="157" t="s">
        <v>8211</v>
      </c>
      <c r="R6094" s="158"/>
      <c r="S6094" s="159"/>
      <c r="T6094" s="159" t="s">
        <v>6983</v>
      </c>
      <c r="U6094" s="159" t="s">
        <v>8212</v>
      </c>
      <c r="V6094" s="154">
        <v>46148</v>
      </c>
      <c r="W6094" s="154">
        <v>46155</v>
      </c>
      <c r="X6094" s="154"/>
      <c r="Y6094" s="160"/>
      <c r="Z6094" s="160"/>
      <c r="AA6094" s="153"/>
      <c r="AB6094" s="153"/>
      <c r="AC6094" s="182" t="e">
        <f t="shared" si="192"/>
        <v>#DIV/0!</v>
      </c>
      <c r="AD6094" s="153" t="e">
        <f t="shared" si="193"/>
        <v>#DIV/0!</v>
      </c>
      <c r="AE6094" s="207"/>
      <c r="AF6094" s="153"/>
      <c r="AG6094" s="159"/>
      <c r="AH6094" s="153"/>
      <c r="AI6094" s="161"/>
      <c r="AJ6094" s="153"/>
      <c r="AK6094" s="153"/>
      <c r="AL6094" s="207"/>
      <c r="AM6094" s="207"/>
      <c r="AN6094" s="207"/>
      <c r="AO6094" s="207"/>
      <c r="AP6094" s="147" t="s">
        <v>54</v>
      </c>
      <c r="AQ6094" s="147"/>
      <c r="AR6094" s="147"/>
      <c r="AS6094" s="209" t="s">
        <v>68</v>
      </c>
      <c r="AT6094" s="223" t="str">
        <f>MONTH(B6094)&amp;"/"&amp;YEAR(B6094)</f>
        <v>3/2026</v>
      </c>
      <c r="AU6094" s="223">
        <f>WEEKNUM(B6094)-WEEKNUM(EOMONTH(B6094,-1)+1)+1</f>
        <v>5</v>
      </c>
      <c r="AV6094" s="209" t="str">
        <f>MONTH(R6094)&amp;"/"&amp;YEAR(R6094)</f>
        <v>1/1900</v>
      </c>
      <c r="AW6094" s="209" t="e">
        <f>WEEKNUM(R6094)-WEEKNUM(EOMONTH(R6094,-1)+1)+1</f>
        <v>#NUM!</v>
      </c>
      <c r="AX6094" s="209">
        <f>IF(BB6094="S",IF(Q6094="1. Aceitou o programa",R6094-B6094,0),0)</f>
        <v>0</v>
      </c>
      <c r="AY6094" s="209">
        <f>IF(BB6094="S",IF(AND(S6094&lt;&gt;"",R6094&lt;&gt;""),S6094-R6094,0),0)</f>
        <v>0</v>
      </c>
      <c r="AZ6094" s="209">
        <f>IF(BB6094="S",IF(Q6094="1. Aceitou o programa",IF(OR(X6094="Não se Aplica",X6094=""),IF(OR(W6094="Não se Aplica",W6094=""),0,W6094-V6094),AVERAGE(X6094-W6094,W6094-V6094)),0),0)</f>
        <v>0</v>
      </c>
      <c r="BA6094" s="209">
        <f>IF(BB6094="S",IF(AND(Q6094="1. Aceitou o programa",AH6094="Realizada"),IFERROR(IF(AG6094="",0,AG6094-R6094),0),0),0)</f>
        <v>0</v>
      </c>
      <c r="BB6094" s="209" t="str">
        <f>_xlfn.XLOOKUP(U6094,'Lista Suspensa'!$AA$20:$AA$23,'Lista Suspensa'!$AB$20:$AB$23,"N/A")</f>
        <v>S</v>
      </c>
    </row>
    <row r="6095" spans="1:54" ht="12" customHeight="1">
      <c r="A6095" s="151" t="s">
        <v>54</v>
      </c>
      <c r="B6095" s="152">
        <v>46112</v>
      </c>
      <c r="C6095" s="153" t="s">
        <v>55</v>
      </c>
      <c r="D6095" s="153" t="s">
        <v>56</v>
      </c>
      <c r="E6095" s="244">
        <v>79054483</v>
      </c>
      <c r="F6095" s="144" t="s">
        <v>10387</v>
      </c>
      <c r="G6095" s="230"/>
      <c r="H6095" s="154">
        <v>28849</v>
      </c>
      <c r="I6095" s="153">
        <v>47</v>
      </c>
      <c r="J6095" s="148" t="s">
        <v>70</v>
      </c>
      <c r="K6095" s="153"/>
      <c r="L6095" s="153"/>
      <c r="M6095" s="153"/>
      <c r="N6095" s="153"/>
      <c r="O6095" s="155">
        <v>11977288885</v>
      </c>
      <c r="P6095" s="156" t="s">
        <v>60</v>
      </c>
      <c r="Q6095" s="157" t="s">
        <v>8211</v>
      </c>
      <c r="R6095" s="158"/>
      <c r="S6095" s="159"/>
      <c r="T6095" s="159" t="s">
        <v>6983</v>
      </c>
      <c r="U6095" s="159" t="s">
        <v>8212</v>
      </c>
      <c r="V6095" s="154">
        <v>46148</v>
      </c>
      <c r="W6095" s="154">
        <v>46155</v>
      </c>
      <c r="X6095" s="154"/>
      <c r="Y6095" s="160"/>
      <c r="Z6095" s="160"/>
      <c r="AA6095" s="153"/>
      <c r="AB6095" s="153"/>
      <c r="AC6095" s="182" t="e">
        <f t="shared" si="192"/>
        <v>#DIV/0!</v>
      </c>
      <c r="AD6095" s="153" t="e">
        <f t="shared" si="193"/>
        <v>#DIV/0!</v>
      </c>
      <c r="AE6095" s="207"/>
      <c r="AF6095" s="153"/>
      <c r="AG6095" s="159"/>
      <c r="AH6095" s="153"/>
      <c r="AI6095" s="161"/>
      <c r="AJ6095" s="153"/>
      <c r="AK6095" s="153"/>
      <c r="AL6095" s="207"/>
      <c r="AM6095" s="207"/>
      <c r="AN6095" s="207"/>
      <c r="AO6095" s="207"/>
      <c r="AP6095" s="147" t="s">
        <v>54</v>
      </c>
      <c r="AQ6095" s="147"/>
      <c r="AR6095" s="147"/>
      <c r="AS6095" s="209" t="s">
        <v>68</v>
      </c>
      <c r="AT6095" s="223" t="str">
        <f>MONTH(B6095)&amp;"/"&amp;YEAR(B6095)</f>
        <v>3/2026</v>
      </c>
      <c r="AU6095" s="223">
        <f>WEEKNUM(B6095)-WEEKNUM(EOMONTH(B6095,-1)+1)+1</f>
        <v>5</v>
      </c>
      <c r="AV6095" s="209" t="str">
        <f>MONTH(R6095)&amp;"/"&amp;YEAR(R6095)</f>
        <v>1/1900</v>
      </c>
      <c r="AW6095" s="209" t="e">
        <f>WEEKNUM(R6095)-WEEKNUM(EOMONTH(R6095,-1)+1)+1</f>
        <v>#NUM!</v>
      </c>
      <c r="AX6095" s="209">
        <f>IF(BB6095="S",IF(Q6095="1. Aceitou o programa",R6095-B6095,0),0)</f>
        <v>0</v>
      </c>
      <c r="AY6095" s="209">
        <f>IF(BB6095="S",IF(AND(S6095&lt;&gt;"",R6095&lt;&gt;""),S6095-R6095,0),0)</f>
        <v>0</v>
      </c>
      <c r="AZ6095" s="209">
        <f>IF(BB6095="S",IF(Q6095="1. Aceitou o programa",IF(OR(X6095="Não se Aplica",X6095=""),IF(OR(W6095="Não se Aplica",W6095=""),0,W6095-V6095),AVERAGE(X6095-W6095,W6095-V6095)),0),0)</f>
        <v>0</v>
      </c>
      <c r="BA6095" s="209">
        <f>IF(BB6095="S",IF(AND(Q6095="1. Aceitou o programa",AH6095="Realizada"),IFERROR(IF(AG6095="",0,AG6095-R6095),0),0),0)</f>
        <v>0</v>
      </c>
      <c r="BB6095" s="209" t="str">
        <f>_xlfn.XLOOKUP(U6095,'Lista Suspensa'!$AA$20:$AA$23,'Lista Suspensa'!$AB$20:$AB$23,"N/A")</f>
        <v>S</v>
      </c>
    </row>
    <row r="6096" spans="1:54" ht="12" customHeight="1">
      <c r="A6096" s="151" t="s">
        <v>54</v>
      </c>
      <c r="B6096" s="152">
        <v>46112</v>
      </c>
      <c r="C6096" s="153" t="s">
        <v>55</v>
      </c>
      <c r="D6096" s="153" t="s">
        <v>56</v>
      </c>
      <c r="E6096" s="244">
        <v>75507167</v>
      </c>
      <c r="F6096" s="144" t="s">
        <v>10388</v>
      </c>
      <c r="G6096" s="230"/>
      <c r="H6096" s="154">
        <v>28870</v>
      </c>
      <c r="I6096" s="153">
        <v>47</v>
      </c>
      <c r="J6096" s="148" t="s">
        <v>70</v>
      </c>
      <c r="K6096" s="153"/>
      <c r="L6096" s="153"/>
      <c r="M6096" s="153"/>
      <c r="N6096" s="153"/>
      <c r="O6096" s="155" t="s">
        <v>10389</v>
      </c>
      <c r="P6096" s="156" t="s">
        <v>60</v>
      </c>
      <c r="Q6096" s="157" t="s">
        <v>8211</v>
      </c>
      <c r="R6096" s="158"/>
      <c r="S6096" s="159"/>
      <c r="T6096" s="159" t="s">
        <v>6983</v>
      </c>
      <c r="U6096" s="159" t="s">
        <v>8212</v>
      </c>
      <c r="V6096" s="154">
        <v>46148</v>
      </c>
      <c r="W6096" s="154">
        <v>46155</v>
      </c>
      <c r="X6096" s="154"/>
      <c r="Y6096" s="160"/>
      <c r="Z6096" s="160"/>
      <c r="AA6096" s="153"/>
      <c r="AB6096" s="153"/>
      <c r="AC6096" s="182" t="e">
        <f t="shared" si="192"/>
        <v>#DIV/0!</v>
      </c>
      <c r="AD6096" s="153" t="e">
        <f t="shared" si="193"/>
        <v>#DIV/0!</v>
      </c>
      <c r="AE6096" s="207"/>
      <c r="AF6096" s="153"/>
      <c r="AG6096" s="159"/>
      <c r="AH6096" s="153"/>
      <c r="AI6096" s="161"/>
      <c r="AJ6096" s="153"/>
      <c r="AK6096" s="153"/>
      <c r="AL6096" s="207"/>
      <c r="AM6096" s="207"/>
      <c r="AN6096" s="207"/>
      <c r="AO6096" s="207"/>
      <c r="AP6096" s="147" t="s">
        <v>54</v>
      </c>
      <c r="AQ6096" s="147"/>
      <c r="AR6096" s="147"/>
      <c r="AS6096" s="209" t="s">
        <v>68</v>
      </c>
      <c r="AT6096" s="223" t="str">
        <f>MONTH(B6096)&amp;"/"&amp;YEAR(B6096)</f>
        <v>3/2026</v>
      </c>
      <c r="AU6096" s="223">
        <f>WEEKNUM(B6096)-WEEKNUM(EOMONTH(B6096,-1)+1)+1</f>
        <v>5</v>
      </c>
      <c r="AV6096" s="209" t="str">
        <f>MONTH(R6096)&amp;"/"&amp;YEAR(R6096)</f>
        <v>1/1900</v>
      </c>
      <c r="AW6096" s="209" t="e">
        <f>WEEKNUM(R6096)-WEEKNUM(EOMONTH(R6096,-1)+1)+1</f>
        <v>#NUM!</v>
      </c>
      <c r="AX6096" s="209">
        <f>IF(BB6096="S",IF(Q6096="1. Aceitou o programa",R6096-B6096,0),0)</f>
        <v>0</v>
      </c>
      <c r="AY6096" s="209">
        <f>IF(BB6096="S",IF(AND(S6096&lt;&gt;"",R6096&lt;&gt;""),S6096-R6096,0),0)</f>
        <v>0</v>
      </c>
      <c r="AZ6096" s="209">
        <f>IF(BB6096="S",IF(Q6096="1. Aceitou o programa",IF(OR(X6096="Não se Aplica",X6096=""),IF(OR(W6096="Não se Aplica",W6096=""),0,W6096-V6096),AVERAGE(X6096-W6096,W6096-V6096)),0),0)</f>
        <v>0</v>
      </c>
      <c r="BA6096" s="209">
        <f>IF(BB6096="S",IF(AND(Q6096="1. Aceitou o programa",AH6096="Realizada"),IFERROR(IF(AG6096="",0,AG6096-R6096),0),0),0)</f>
        <v>0</v>
      </c>
      <c r="BB6096" s="209" t="str">
        <f>_xlfn.XLOOKUP(U6096,'Lista Suspensa'!$AA$20:$AA$23,'Lista Suspensa'!$AB$20:$AB$23,"N/A")</f>
        <v>S</v>
      </c>
    </row>
    <row r="6097" spans="1:54" ht="12" customHeight="1">
      <c r="A6097" s="151" t="s">
        <v>54</v>
      </c>
      <c r="B6097" s="152">
        <v>46112</v>
      </c>
      <c r="C6097" s="153" t="s">
        <v>55</v>
      </c>
      <c r="D6097" s="153" t="s">
        <v>56</v>
      </c>
      <c r="E6097" s="244">
        <v>86556624</v>
      </c>
      <c r="F6097" s="144" t="s">
        <v>10390</v>
      </c>
      <c r="G6097" s="230"/>
      <c r="H6097" s="154">
        <v>28897</v>
      </c>
      <c r="I6097" s="153">
        <v>47</v>
      </c>
      <c r="J6097" s="148" t="s">
        <v>70</v>
      </c>
      <c r="K6097" s="153"/>
      <c r="L6097" s="153"/>
      <c r="M6097" s="153"/>
      <c r="N6097" s="153"/>
      <c r="O6097" s="155">
        <v>21979331881</v>
      </c>
      <c r="P6097" s="156" t="s">
        <v>60</v>
      </c>
      <c r="Q6097" s="157" t="s">
        <v>8211</v>
      </c>
      <c r="R6097" s="158"/>
      <c r="S6097" s="159"/>
      <c r="T6097" s="159" t="s">
        <v>6983</v>
      </c>
      <c r="U6097" s="159" t="s">
        <v>8212</v>
      </c>
      <c r="V6097" s="154">
        <v>46148</v>
      </c>
      <c r="W6097" s="154">
        <v>46155</v>
      </c>
      <c r="X6097" s="154"/>
      <c r="Y6097" s="160"/>
      <c r="Z6097" s="160"/>
      <c r="AA6097" s="153"/>
      <c r="AB6097" s="153"/>
      <c r="AC6097" s="182" t="e">
        <f t="shared" si="192"/>
        <v>#DIV/0!</v>
      </c>
      <c r="AD6097" s="153" t="e">
        <f t="shared" si="193"/>
        <v>#DIV/0!</v>
      </c>
      <c r="AE6097" s="207"/>
      <c r="AF6097" s="153"/>
      <c r="AG6097" s="159"/>
      <c r="AH6097" s="153"/>
      <c r="AI6097" s="161"/>
      <c r="AJ6097" s="153"/>
      <c r="AK6097" s="153"/>
      <c r="AL6097" s="207"/>
      <c r="AM6097" s="207"/>
      <c r="AN6097" s="207"/>
      <c r="AO6097" s="207"/>
      <c r="AP6097" s="147" t="s">
        <v>54</v>
      </c>
      <c r="AQ6097" s="147"/>
      <c r="AR6097" s="147"/>
      <c r="AS6097" s="209" t="s">
        <v>68</v>
      </c>
      <c r="AT6097" s="223" t="str">
        <f>MONTH(B6097)&amp;"/"&amp;YEAR(B6097)</f>
        <v>3/2026</v>
      </c>
      <c r="AU6097" s="223">
        <f>WEEKNUM(B6097)-WEEKNUM(EOMONTH(B6097,-1)+1)+1</f>
        <v>5</v>
      </c>
      <c r="AV6097" s="209" t="str">
        <f>MONTH(R6097)&amp;"/"&amp;YEAR(R6097)</f>
        <v>1/1900</v>
      </c>
      <c r="AW6097" s="209" t="e">
        <f>WEEKNUM(R6097)-WEEKNUM(EOMONTH(R6097,-1)+1)+1</f>
        <v>#NUM!</v>
      </c>
      <c r="AX6097" s="209">
        <f>IF(BB6097="S",IF(Q6097="1. Aceitou o programa",R6097-B6097,0),0)</f>
        <v>0</v>
      </c>
      <c r="AY6097" s="209">
        <f>IF(BB6097="S",IF(AND(S6097&lt;&gt;"",R6097&lt;&gt;""),S6097-R6097,0),0)</f>
        <v>0</v>
      </c>
      <c r="AZ6097" s="209">
        <f>IF(BB6097="S",IF(Q6097="1. Aceitou o programa",IF(OR(X6097="Não se Aplica",X6097=""),IF(OR(W6097="Não se Aplica",W6097=""),0,W6097-V6097),AVERAGE(X6097-W6097,W6097-V6097)),0),0)</f>
        <v>0</v>
      </c>
      <c r="BA6097" s="209">
        <f>IF(BB6097="S",IF(AND(Q6097="1. Aceitou o programa",AH6097="Realizada"),IFERROR(IF(AG6097="",0,AG6097-R6097),0),0),0)</f>
        <v>0</v>
      </c>
      <c r="BB6097" s="209" t="str">
        <f>_xlfn.XLOOKUP(U6097,'Lista Suspensa'!$AA$20:$AA$23,'Lista Suspensa'!$AB$20:$AB$23,"N/A")</f>
        <v>S</v>
      </c>
    </row>
    <row r="6098" spans="1:54" ht="12" customHeight="1">
      <c r="A6098" s="151" t="s">
        <v>54</v>
      </c>
      <c r="B6098" s="152">
        <v>46112</v>
      </c>
      <c r="C6098" s="153" t="s">
        <v>55</v>
      </c>
      <c r="D6098" s="153" t="s">
        <v>56</v>
      </c>
      <c r="E6098" s="244">
        <v>84839713</v>
      </c>
      <c r="F6098" s="144" t="s">
        <v>10391</v>
      </c>
      <c r="G6098" s="230"/>
      <c r="H6098" s="154">
        <v>28916</v>
      </c>
      <c r="I6098" s="153">
        <v>47</v>
      </c>
      <c r="J6098" s="148" t="s">
        <v>70</v>
      </c>
      <c r="K6098" s="153"/>
      <c r="L6098" s="153"/>
      <c r="M6098" s="153"/>
      <c r="N6098" s="153"/>
      <c r="O6098" s="155">
        <v>11974540753</v>
      </c>
      <c r="P6098" s="156" t="s">
        <v>60</v>
      </c>
      <c r="Q6098" s="157" t="s">
        <v>8211</v>
      </c>
      <c r="R6098" s="158"/>
      <c r="S6098" s="159"/>
      <c r="T6098" s="159" t="s">
        <v>6983</v>
      </c>
      <c r="U6098" s="159" t="s">
        <v>8212</v>
      </c>
      <c r="V6098" s="154">
        <v>46148</v>
      </c>
      <c r="W6098" s="154">
        <v>46155</v>
      </c>
      <c r="X6098" s="154"/>
      <c r="Y6098" s="160"/>
      <c r="Z6098" s="160"/>
      <c r="AA6098" s="153"/>
      <c r="AB6098" s="153"/>
      <c r="AC6098" s="182" t="e">
        <f t="shared" si="192"/>
        <v>#DIV/0!</v>
      </c>
      <c r="AD6098" s="153" t="e">
        <f t="shared" si="193"/>
        <v>#DIV/0!</v>
      </c>
      <c r="AE6098" s="207"/>
      <c r="AF6098" s="153"/>
      <c r="AG6098" s="159"/>
      <c r="AH6098" s="153"/>
      <c r="AI6098" s="161"/>
      <c r="AJ6098" s="153"/>
      <c r="AK6098" s="153"/>
      <c r="AL6098" s="207"/>
      <c r="AM6098" s="207"/>
      <c r="AN6098" s="207"/>
      <c r="AO6098" s="207"/>
      <c r="AP6098" s="147" t="s">
        <v>54</v>
      </c>
      <c r="AQ6098" s="147"/>
      <c r="AR6098" s="147"/>
      <c r="AS6098" s="209" t="s">
        <v>68</v>
      </c>
      <c r="AT6098" s="223" t="str">
        <f>MONTH(B6098)&amp;"/"&amp;YEAR(B6098)</f>
        <v>3/2026</v>
      </c>
      <c r="AU6098" s="223">
        <f>WEEKNUM(B6098)-WEEKNUM(EOMONTH(B6098,-1)+1)+1</f>
        <v>5</v>
      </c>
      <c r="AV6098" s="209" t="str">
        <f>MONTH(R6098)&amp;"/"&amp;YEAR(R6098)</f>
        <v>1/1900</v>
      </c>
      <c r="AW6098" s="209" t="e">
        <f>WEEKNUM(R6098)-WEEKNUM(EOMONTH(R6098,-1)+1)+1</f>
        <v>#NUM!</v>
      </c>
      <c r="AX6098" s="209">
        <f>IF(BB6098="S",IF(Q6098="1. Aceitou o programa",R6098-B6098,0),0)</f>
        <v>0</v>
      </c>
      <c r="AY6098" s="209">
        <f>IF(BB6098="S",IF(AND(S6098&lt;&gt;"",R6098&lt;&gt;""),S6098-R6098,0),0)</f>
        <v>0</v>
      </c>
      <c r="AZ6098" s="209">
        <f>IF(BB6098="S",IF(Q6098="1. Aceitou o programa",IF(OR(X6098="Não se Aplica",X6098=""),IF(OR(W6098="Não se Aplica",W6098=""),0,W6098-V6098),AVERAGE(X6098-W6098,W6098-V6098)),0),0)</f>
        <v>0</v>
      </c>
      <c r="BA6098" s="209">
        <f>IF(BB6098="S",IF(AND(Q6098="1. Aceitou o programa",AH6098="Realizada"),IFERROR(IF(AG6098="",0,AG6098-R6098),0),0),0)</f>
        <v>0</v>
      </c>
      <c r="BB6098" s="209" t="str">
        <f>_xlfn.XLOOKUP(U6098,'Lista Suspensa'!$AA$20:$AA$23,'Lista Suspensa'!$AB$20:$AB$23,"N/A")</f>
        <v>S</v>
      </c>
    </row>
    <row r="6099" spans="1:54" ht="12" customHeight="1">
      <c r="A6099" s="151" t="s">
        <v>54</v>
      </c>
      <c r="B6099" s="152">
        <v>46112</v>
      </c>
      <c r="C6099" s="153" t="s">
        <v>55</v>
      </c>
      <c r="D6099" s="153" t="s">
        <v>56</v>
      </c>
      <c r="E6099" s="244">
        <v>75770193</v>
      </c>
      <c r="F6099" s="144" t="s">
        <v>10392</v>
      </c>
      <c r="G6099" s="230"/>
      <c r="H6099" s="154">
        <v>28955</v>
      </c>
      <c r="I6099" s="153">
        <v>47</v>
      </c>
      <c r="J6099" s="148" t="s">
        <v>70</v>
      </c>
      <c r="K6099" s="153"/>
      <c r="L6099" s="153"/>
      <c r="M6099" s="153"/>
      <c r="N6099" s="153"/>
      <c r="O6099" s="155">
        <v>11953667830</v>
      </c>
      <c r="P6099" s="156" t="s">
        <v>60</v>
      </c>
      <c r="Q6099" s="157" t="s">
        <v>8211</v>
      </c>
      <c r="R6099" s="158"/>
      <c r="S6099" s="159"/>
      <c r="T6099" s="159" t="s">
        <v>6983</v>
      </c>
      <c r="U6099" s="159" t="s">
        <v>8212</v>
      </c>
      <c r="V6099" s="154">
        <v>46148</v>
      </c>
      <c r="W6099" s="154">
        <v>46155</v>
      </c>
      <c r="X6099" s="154"/>
      <c r="Y6099" s="160"/>
      <c r="Z6099" s="160"/>
      <c r="AA6099" s="153"/>
      <c r="AB6099" s="153"/>
      <c r="AC6099" s="182" t="e">
        <f t="shared" si="192"/>
        <v>#DIV/0!</v>
      </c>
      <c r="AD6099" s="153" t="e">
        <f t="shared" si="193"/>
        <v>#DIV/0!</v>
      </c>
      <c r="AE6099" s="207"/>
      <c r="AF6099" s="153"/>
      <c r="AG6099" s="159"/>
      <c r="AH6099" s="153"/>
      <c r="AI6099" s="161"/>
      <c r="AJ6099" s="153"/>
      <c r="AK6099" s="153"/>
      <c r="AL6099" s="207"/>
      <c r="AM6099" s="207"/>
      <c r="AN6099" s="207"/>
      <c r="AO6099" s="207"/>
      <c r="AP6099" s="147" t="s">
        <v>54</v>
      </c>
      <c r="AQ6099" s="147"/>
      <c r="AR6099" s="147"/>
      <c r="AS6099" s="209" t="s">
        <v>68</v>
      </c>
      <c r="AT6099" s="223" t="str">
        <f>MONTH(B6099)&amp;"/"&amp;YEAR(B6099)</f>
        <v>3/2026</v>
      </c>
      <c r="AU6099" s="223">
        <f>WEEKNUM(B6099)-WEEKNUM(EOMONTH(B6099,-1)+1)+1</f>
        <v>5</v>
      </c>
      <c r="AV6099" s="209" t="str">
        <f>MONTH(R6099)&amp;"/"&amp;YEAR(R6099)</f>
        <v>1/1900</v>
      </c>
      <c r="AW6099" s="209" t="e">
        <f>WEEKNUM(R6099)-WEEKNUM(EOMONTH(R6099,-1)+1)+1</f>
        <v>#NUM!</v>
      </c>
      <c r="AX6099" s="209">
        <f>IF(BB6099="S",IF(Q6099="1. Aceitou o programa",R6099-B6099,0),0)</f>
        <v>0</v>
      </c>
      <c r="AY6099" s="209">
        <f>IF(BB6099="S",IF(AND(S6099&lt;&gt;"",R6099&lt;&gt;""),S6099-R6099,0),0)</f>
        <v>0</v>
      </c>
      <c r="AZ6099" s="209">
        <f>IF(BB6099="S",IF(Q6099="1. Aceitou o programa",IF(OR(X6099="Não se Aplica",X6099=""),IF(OR(W6099="Não se Aplica",W6099=""),0,W6099-V6099),AVERAGE(X6099-W6099,W6099-V6099)),0),0)</f>
        <v>0</v>
      </c>
      <c r="BA6099" s="209">
        <f>IF(BB6099="S",IF(AND(Q6099="1. Aceitou o programa",AH6099="Realizada"),IFERROR(IF(AG6099="",0,AG6099-R6099),0),0),0)</f>
        <v>0</v>
      </c>
      <c r="BB6099" s="209" t="str">
        <f>_xlfn.XLOOKUP(U6099,'Lista Suspensa'!$AA$20:$AA$23,'Lista Suspensa'!$AB$20:$AB$23,"N/A")</f>
        <v>S</v>
      </c>
    </row>
    <row r="6100" spans="1:54" ht="12" customHeight="1">
      <c r="A6100" s="151" t="s">
        <v>54</v>
      </c>
      <c r="B6100" s="152">
        <v>46112</v>
      </c>
      <c r="C6100" s="153" t="s">
        <v>55</v>
      </c>
      <c r="D6100" s="153" t="s">
        <v>56</v>
      </c>
      <c r="E6100" s="244">
        <v>78051038</v>
      </c>
      <c r="F6100" s="144" t="s">
        <v>10393</v>
      </c>
      <c r="G6100" s="230"/>
      <c r="H6100" s="154">
        <v>28987</v>
      </c>
      <c r="I6100" s="153">
        <v>47</v>
      </c>
      <c r="J6100" s="148" t="s">
        <v>58</v>
      </c>
      <c r="K6100" s="153"/>
      <c r="L6100" s="153"/>
      <c r="M6100" s="153"/>
      <c r="N6100" s="153"/>
      <c r="O6100" s="155">
        <v>11967618060</v>
      </c>
      <c r="P6100" s="156" t="s">
        <v>60</v>
      </c>
      <c r="Q6100" s="157" t="s">
        <v>8211</v>
      </c>
      <c r="R6100" s="158"/>
      <c r="S6100" s="159"/>
      <c r="T6100" s="159" t="s">
        <v>6983</v>
      </c>
      <c r="U6100" s="159" t="s">
        <v>8212</v>
      </c>
      <c r="V6100" s="154">
        <v>46148</v>
      </c>
      <c r="W6100" s="154">
        <v>46155</v>
      </c>
      <c r="X6100" s="154"/>
      <c r="Y6100" s="160"/>
      <c r="Z6100" s="160"/>
      <c r="AA6100" s="153"/>
      <c r="AB6100" s="153"/>
      <c r="AC6100" s="182" t="e">
        <f t="shared" si="192"/>
        <v>#DIV/0!</v>
      </c>
      <c r="AD6100" s="153" t="e">
        <f t="shared" si="193"/>
        <v>#DIV/0!</v>
      </c>
      <c r="AE6100" s="207"/>
      <c r="AF6100" s="153"/>
      <c r="AG6100" s="159"/>
      <c r="AH6100" s="153"/>
      <c r="AI6100" s="161"/>
      <c r="AJ6100" s="153"/>
      <c r="AK6100" s="153"/>
      <c r="AL6100" s="207"/>
      <c r="AM6100" s="207"/>
      <c r="AN6100" s="207"/>
      <c r="AO6100" s="207"/>
      <c r="AP6100" s="147" t="s">
        <v>54</v>
      </c>
      <c r="AQ6100" s="147"/>
      <c r="AR6100" s="147"/>
      <c r="AS6100" s="209" t="s">
        <v>68</v>
      </c>
      <c r="AT6100" s="223" t="str">
        <f>MONTH(B6100)&amp;"/"&amp;YEAR(B6100)</f>
        <v>3/2026</v>
      </c>
      <c r="AU6100" s="223">
        <f>WEEKNUM(B6100)-WEEKNUM(EOMONTH(B6100,-1)+1)+1</f>
        <v>5</v>
      </c>
      <c r="AV6100" s="209" t="str">
        <f>MONTH(R6100)&amp;"/"&amp;YEAR(R6100)</f>
        <v>1/1900</v>
      </c>
      <c r="AW6100" s="209" t="e">
        <f>WEEKNUM(R6100)-WEEKNUM(EOMONTH(R6100,-1)+1)+1</f>
        <v>#NUM!</v>
      </c>
      <c r="AX6100" s="209">
        <f>IF(BB6100="S",IF(Q6100="1. Aceitou o programa",R6100-B6100,0),0)</f>
        <v>0</v>
      </c>
      <c r="AY6100" s="209">
        <f>IF(BB6100="S",IF(AND(S6100&lt;&gt;"",R6100&lt;&gt;""),S6100-R6100,0),0)</f>
        <v>0</v>
      </c>
      <c r="AZ6100" s="209">
        <f>IF(BB6100="S",IF(Q6100="1. Aceitou o programa",IF(OR(X6100="Não se Aplica",X6100=""),IF(OR(W6100="Não se Aplica",W6100=""),0,W6100-V6100),AVERAGE(X6100-W6100,W6100-V6100)),0),0)</f>
        <v>0</v>
      </c>
      <c r="BA6100" s="209">
        <f>IF(BB6100="S",IF(AND(Q6100="1. Aceitou o programa",AH6100="Realizada"),IFERROR(IF(AG6100="",0,AG6100-R6100),0),0),0)</f>
        <v>0</v>
      </c>
      <c r="BB6100" s="209" t="str">
        <f>_xlfn.XLOOKUP(U6100,'Lista Suspensa'!$AA$20:$AA$23,'Lista Suspensa'!$AB$20:$AB$23,"N/A")</f>
        <v>S</v>
      </c>
    </row>
    <row r="6101" spans="1:54" ht="12" customHeight="1">
      <c r="A6101" s="151" t="s">
        <v>54</v>
      </c>
      <c r="B6101" s="152">
        <v>46112</v>
      </c>
      <c r="C6101" s="153" t="s">
        <v>55</v>
      </c>
      <c r="D6101" s="153" t="s">
        <v>56</v>
      </c>
      <c r="E6101" s="244">
        <v>79249760</v>
      </c>
      <c r="F6101" s="144" t="s">
        <v>10394</v>
      </c>
      <c r="G6101" s="230"/>
      <c r="H6101" s="154">
        <v>29003</v>
      </c>
      <c r="I6101" s="153">
        <v>46</v>
      </c>
      <c r="J6101" s="148" t="s">
        <v>58</v>
      </c>
      <c r="K6101" s="153"/>
      <c r="L6101" s="153"/>
      <c r="M6101" s="153"/>
      <c r="N6101" s="153"/>
      <c r="O6101" s="155">
        <v>21997471893</v>
      </c>
      <c r="P6101" s="156" t="s">
        <v>60</v>
      </c>
      <c r="Q6101" s="157" t="s">
        <v>8211</v>
      </c>
      <c r="R6101" s="158"/>
      <c r="S6101" s="159"/>
      <c r="T6101" s="159" t="s">
        <v>6983</v>
      </c>
      <c r="U6101" s="159" t="s">
        <v>8212</v>
      </c>
      <c r="V6101" s="154">
        <v>46148</v>
      </c>
      <c r="W6101" s="154">
        <v>46155</v>
      </c>
      <c r="X6101" s="154"/>
      <c r="Y6101" s="160"/>
      <c r="Z6101" s="160"/>
      <c r="AA6101" s="153"/>
      <c r="AB6101" s="153"/>
      <c r="AC6101" s="182" t="e">
        <f t="shared" si="192"/>
        <v>#DIV/0!</v>
      </c>
      <c r="AD6101" s="153" t="e">
        <f t="shared" si="193"/>
        <v>#DIV/0!</v>
      </c>
      <c r="AE6101" s="207"/>
      <c r="AF6101" s="153"/>
      <c r="AG6101" s="159"/>
      <c r="AH6101" s="153"/>
      <c r="AI6101" s="161"/>
      <c r="AJ6101" s="153"/>
      <c r="AK6101" s="153"/>
      <c r="AL6101" s="207"/>
      <c r="AM6101" s="207"/>
      <c r="AN6101" s="207"/>
      <c r="AO6101" s="207"/>
      <c r="AP6101" s="147" t="s">
        <v>54</v>
      </c>
      <c r="AQ6101" s="147"/>
      <c r="AR6101" s="147"/>
      <c r="AS6101" s="209" t="s">
        <v>68</v>
      </c>
      <c r="AT6101" s="223" t="str">
        <f>MONTH(B6101)&amp;"/"&amp;YEAR(B6101)</f>
        <v>3/2026</v>
      </c>
      <c r="AU6101" s="223">
        <f>WEEKNUM(B6101)-WEEKNUM(EOMONTH(B6101,-1)+1)+1</f>
        <v>5</v>
      </c>
      <c r="AV6101" s="209" t="str">
        <f>MONTH(R6101)&amp;"/"&amp;YEAR(R6101)</f>
        <v>1/1900</v>
      </c>
      <c r="AW6101" s="209" t="e">
        <f>WEEKNUM(R6101)-WEEKNUM(EOMONTH(R6101,-1)+1)+1</f>
        <v>#NUM!</v>
      </c>
      <c r="AX6101" s="209">
        <f>IF(BB6101="S",IF(Q6101="1. Aceitou o programa",R6101-B6101,0),0)</f>
        <v>0</v>
      </c>
      <c r="AY6101" s="209">
        <f>IF(BB6101="S",IF(AND(S6101&lt;&gt;"",R6101&lt;&gt;""),S6101-R6101,0),0)</f>
        <v>0</v>
      </c>
      <c r="AZ6101" s="209">
        <f>IF(BB6101="S",IF(Q6101="1. Aceitou o programa",IF(OR(X6101="Não se Aplica",X6101=""),IF(OR(W6101="Não se Aplica",W6101=""),0,W6101-V6101),AVERAGE(X6101-W6101,W6101-V6101)),0),0)</f>
        <v>0</v>
      </c>
      <c r="BA6101" s="209">
        <f>IF(BB6101="S",IF(AND(Q6101="1. Aceitou o programa",AH6101="Realizada"),IFERROR(IF(AG6101="",0,AG6101-R6101),0),0),0)</f>
        <v>0</v>
      </c>
      <c r="BB6101" s="209" t="str">
        <f>_xlfn.XLOOKUP(U6101,'Lista Suspensa'!$AA$20:$AA$23,'Lista Suspensa'!$AB$20:$AB$23,"N/A")</f>
        <v>S</v>
      </c>
    </row>
    <row r="6102" spans="1:54" ht="12" customHeight="1">
      <c r="A6102" s="151" t="s">
        <v>54</v>
      </c>
      <c r="B6102" s="152">
        <v>46112</v>
      </c>
      <c r="C6102" s="153" t="s">
        <v>55</v>
      </c>
      <c r="D6102" s="153" t="s">
        <v>56</v>
      </c>
      <c r="E6102" s="244">
        <v>83359924</v>
      </c>
      <c r="F6102" s="144" t="s">
        <v>10395</v>
      </c>
      <c r="G6102" s="230"/>
      <c r="H6102" s="154">
        <v>29007</v>
      </c>
      <c r="I6102" s="153">
        <v>46</v>
      </c>
      <c r="J6102" s="148" t="s">
        <v>58</v>
      </c>
      <c r="K6102" s="153"/>
      <c r="L6102" s="153"/>
      <c r="M6102" s="153"/>
      <c r="N6102" s="153"/>
      <c r="O6102" s="155">
        <v>21982976560</v>
      </c>
      <c r="P6102" s="156" t="s">
        <v>60</v>
      </c>
      <c r="Q6102" s="157" t="s">
        <v>8211</v>
      </c>
      <c r="R6102" s="158"/>
      <c r="S6102" s="159"/>
      <c r="T6102" s="159" t="s">
        <v>6983</v>
      </c>
      <c r="U6102" s="159" t="s">
        <v>8212</v>
      </c>
      <c r="V6102" s="154">
        <v>46148</v>
      </c>
      <c r="W6102" s="154">
        <v>46155</v>
      </c>
      <c r="X6102" s="154"/>
      <c r="Y6102" s="160"/>
      <c r="Z6102" s="160"/>
      <c r="AA6102" s="153"/>
      <c r="AB6102" s="153"/>
      <c r="AC6102" s="182" t="e">
        <f t="shared" si="192"/>
        <v>#DIV/0!</v>
      </c>
      <c r="AD6102" s="153" t="e">
        <f t="shared" si="193"/>
        <v>#DIV/0!</v>
      </c>
      <c r="AE6102" s="207"/>
      <c r="AF6102" s="153"/>
      <c r="AG6102" s="159"/>
      <c r="AH6102" s="153"/>
      <c r="AI6102" s="161"/>
      <c r="AJ6102" s="153"/>
      <c r="AK6102" s="153"/>
      <c r="AL6102" s="207"/>
      <c r="AM6102" s="207"/>
      <c r="AN6102" s="207"/>
      <c r="AO6102" s="207"/>
      <c r="AP6102" s="147" t="s">
        <v>54</v>
      </c>
      <c r="AQ6102" s="147"/>
      <c r="AR6102" s="147"/>
      <c r="AS6102" s="209" t="s">
        <v>68</v>
      </c>
      <c r="AT6102" s="223" t="str">
        <f>MONTH(B6102)&amp;"/"&amp;YEAR(B6102)</f>
        <v>3/2026</v>
      </c>
      <c r="AU6102" s="223">
        <f>WEEKNUM(B6102)-WEEKNUM(EOMONTH(B6102,-1)+1)+1</f>
        <v>5</v>
      </c>
      <c r="AV6102" s="209" t="str">
        <f>MONTH(R6102)&amp;"/"&amp;YEAR(R6102)</f>
        <v>1/1900</v>
      </c>
      <c r="AW6102" s="209" t="e">
        <f>WEEKNUM(R6102)-WEEKNUM(EOMONTH(R6102,-1)+1)+1</f>
        <v>#NUM!</v>
      </c>
      <c r="AX6102" s="209">
        <f>IF(BB6102="S",IF(Q6102="1. Aceitou o programa",R6102-B6102,0),0)</f>
        <v>0</v>
      </c>
      <c r="AY6102" s="209">
        <f>IF(BB6102="S",IF(AND(S6102&lt;&gt;"",R6102&lt;&gt;""),S6102-R6102,0),0)</f>
        <v>0</v>
      </c>
      <c r="AZ6102" s="209">
        <f>IF(BB6102="S",IF(Q6102="1. Aceitou o programa",IF(OR(X6102="Não se Aplica",X6102=""),IF(OR(W6102="Não se Aplica",W6102=""),0,W6102-V6102),AVERAGE(X6102-W6102,W6102-V6102)),0),0)</f>
        <v>0</v>
      </c>
      <c r="BA6102" s="209">
        <f>IF(BB6102="S",IF(AND(Q6102="1. Aceitou o programa",AH6102="Realizada"),IFERROR(IF(AG6102="",0,AG6102-R6102),0),0),0)</f>
        <v>0</v>
      </c>
      <c r="BB6102" s="209" t="str">
        <f>_xlfn.XLOOKUP(U6102,'Lista Suspensa'!$AA$20:$AA$23,'Lista Suspensa'!$AB$20:$AB$23,"N/A")</f>
        <v>S</v>
      </c>
    </row>
    <row r="6103" spans="1:54" ht="12" customHeight="1">
      <c r="A6103" s="151" t="s">
        <v>54</v>
      </c>
      <c r="B6103" s="152">
        <v>46112</v>
      </c>
      <c r="C6103" s="153" t="s">
        <v>55</v>
      </c>
      <c r="D6103" s="153" t="s">
        <v>56</v>
      </c>
      <c r="E6103" s="244">
        <v>86125855</v>
      </c>
      <c r="F6103" s="144" t="s">
        <v>10396</v>
      </c>
      <c r="G6103" s="230"/>
      <c r="H6103" s="154">
        <v>29015</v>
      </c>
      <c r="I6103" s="153">
        <v>46</v>
      </c>
      <c r="J6103" s="148" t="s">
        <v>70</v>
      </c>
      <c r="K6103" s="153"/>
      <c r="L6103" s="153"/>
      <c r="M6103" s="153"/>
      <c r="N6103" s="153"/>
      <c r="O6103" s="155">
        <v>21992702746</v>
      </c>
      <c r="P6103" s="156" t="s">
        <v>60</v>
      </c>
      <c r="Q6103" s="157" t="s">
        <v>8211</v>
      </c>
      <c r="R6103" s="158"/>
      <c r="S6103" s="159"/>
      <c r="T6103" s="159" t="s">
        <v>6983</v>
      </c>
      <c r="U6103" s="159" t="s">
        <v>8212</v>
      </c>
      <c r="V6103" s="154">
        <v>46148</v>
      </c>
      <c r="W6103" s="154">
        <v>46155</v>
      </c>
      <c r="X6103" s="154"/>
      <c r="Y6103" s="160"/>
      <c r="Z6103" s="160"/>
      <c r="AA6103" s="153"/>
      <c r="AB6103" s="153"/>
      <c r="AC6103" s="182" t="e">
        <f t="shared" si="192"/>
        <v>#DIV/0!</v>
      </c>
      <c r="AD6103" s="153" t="e">
        <f t="shared" si="193"/>
        <v>#DIV/0!</v>
      </c>
      <c r="AE6103" s="207"/>
      <c r="AF6103" s="153"/>
      <c r="AG6103" s="159"/>
      <c r="AH6103" s="153"/>
      <c r="AI6103" s="161"/>
      <c r="AJ6103" s="153"/>
      <c r="AK6103" s="153"/>
      <c r="AL6103" s="207"/>
      <c r="AM6103" s="207"/>
      <c r="AN6103" s="207"/>
      <c r="AO6103" s="207"/>
      <c r="AP6103" s="147" t="s">
        <v>54</v>
      </c>
      <c r="AQ6103" s="147"/>
      <c r="AR6103" s="147"/>
      <c r="AS6103" s="209" t="s">
        <v>68</v>
      </c>
      <c r="AT6103" s="223" t="str">
        <f>MONTH(B6103)&amp;"/"&amp;YEAR(B6103)</f>
        <v>3/2026</v>
      </c>
      <c r="AU6103" s="223">
        <f>WEEKNUM(B6103)-WEEKNUM(EOMONTH(B6103,-1)+1)+1</f>
        <v>5</v>
      </c>
      <c r="AV6103" s="209" t="str">
        <f>MONTH(R6103)&amp;"/"&amp;YEAR(R6103)</f>
        <v>1/1900</v>
      </c>
      <c r="AW6103" s="209" t="e">
        <f>WEEKNUM(R6103)-WEEKNUM(EOMONTH(R6103,-1)+1)+1</f>
        <v>#NUM!</v>
      </c>
      <c r="AX6103" s="209">
        <f>IF(BB6103="S",IF(Q6103="1. Aceitou o programa",R6103-B6103,0),0)</f>
        <v>0</v>
      </c>
      <c r="AY6103" s="209">
        <f>IF(BB6103="S",IF(AND(S6103&lt;&gt;"",R6103&lt;&gt;""),S6103-R6103,0),0)</f>
        <v>0</v>
      </c>
      <c r="AZ6103" s="209">
        <f>IF(BB6103="S",IF(Q6103="1. Aceitou o programa",IF(OR(X6103="Não se Aplica",X6103=""),IF(OR(W6103="Não se Aplica",W6103=""),0,W6103-V6103),AVERAGE(X6103-W6103,W6103-V6103)),0),0)</f>
        <v>0</v>
      </c>
      <c r="BA6103" s="209">
        <f>IF(BB6103="S",IF(AND(Q6103="1. Aceitou o programa",AH6103="Realizada"),IFERROR(IF(AG6103="",0,AG6103-R6103),0),0),0)</f>
        <v>0</v>
      </c>
      <c r="BB6103" s="209" t="str">
        <f>_xlfn.XLOOKUP(U6103,'Lista Suspensa'!$AA$20:$AA$23,'Lista Suspensa'!$AB$20:$AB$23,"N/A")</f>
        <v>S</v>
      </c>
    </row>
    <row r="6104" spans="1:54" ht="12" customHeight="1">
      <c r="A6104" s="151" t="s">
        <v>54</v>
      </c>
      <c r="B6104" s="152">
        <v>46112</v>
      </c>
      <c r="C6104" s="153" t="s">
        <v>55</v>
      </c>
      <c r="D6104" s="153" t="s">
        <v>56</v>
      </c>
      <c r="E6104" s="244">
        <v>75695160</v>
      </c>
      <c r="F6104" s="144" t="s">
        <v>10397</v>
      </c>
      <c r="G6104" s="230"/>
      <c r="H6104" s="154">
        <v>29037</v>
      </c>
      <c r="I6104" s="153">
        <v>46</v>
      </c>
      <c r="J6104" s="148" t="s">
        <v>58</v>
      </c>
      <c r="K6104" s="153"/>
      <c r="L6104" s="153"/>
      <c r="M6104" s="153"/>
      <c r="N6104" s="153"/>
      <c r="O6104" s="155">
        <v>11981383461</v>
      </c>
      <c r="P6104" s="156" t="s">
        <v>60</v>
      </c>
      <c r="Q6104" s="157" t="s">
        <v>8211</v>
      </c>
      <c r="R6104" s="158"/>
      <c r="S6104" s="159"/>
      <c r="T6104" s="159" t="s">
        <v>6983</v>
      </c>
      <c r="U6104" s="159" t="s">
        <v>8212</v>
      </c>
      <c r="V6104" s="154">
        <v>46148</v>
      </c>
      <c r="W6104" s="154">
        <v>46155</v>
      </c>
      <c r="X6104" s="154"/>
      <c r="Y6104" s="160"/>
      <c r="Z6104" s="160"/>
      <c r="AA6104" s="153"/>
      <c r="AB6104" s="153"/>
      <c r="AC6104" s="182" t="e">
        <f t="shared" si="192"/>
        <v>#DIV/0!</v>
      </c>
      <c r="AD6104" s="153" t="e">
        <f t="shared" si="193"/>
        <v>#DIV/0!</v>
      </c>
      <c r="AE6104" s="207"/>
      <c r="AF6104" s="153"/>
      <c r="AG6104" s="159"/>
      <c r="AH6104" s="153"/>
      <c r="AI6104" s="161"/>
      <c r="AJ6104" s="153"/>
      <c r="AK6104" s="153"/>
      <c r="AL6104" s="207"/>
      <c r="AM6104" s="207"/>
      <c r="AN6104" s="207"/>
      <c r="AO6104" s="207"/>
      <c r="AP6104" s="147" t="s">
        <v>54</v>
      </c>
      <c r="AQ6104" s="147"/>
      <c r="AR6104" s="147"/>
      <c r="AS6104" s="209" t="s">
        <v>68</v>
      </c>
      <c r="AT6104" s="223" t="str">
        <f>MONTH(B6104)&amp;"/"&amp;YEAR(B6104)</f>
        <v>3/2026</v>
      </c>
      <c r="AU6104" s="223">
        <f>WEEKNUM(B6104)-WEEKNUM(EOMONTH(B6104,-1)+1)+1</f>
        <v>5</v>
      </c>
      <c r="AV6104" s="209" t="str">
        <f>MONTH(R6104)&amp;"/"&amp;YEAR(R6104)</f>
        <v>1/1900</v>
      </c>
      <c r="AW6104" s="209" t="e">
        <f>WEEKNUM(R6104)-WEEKNUM(EOMONTH(R6104,-1)+1)+1</f>
        <v>#NUM!</v>
      </c>
      <c r="AX6104" s="209">
        <f>IF(BB6104="S",IF(Q6104="1. Aceitou o programa",R6104-B6104,0),0)</f>
        <v>0</v>
      </c>
      <c r="AY6104" s="209">
        <f>IF(BB6104="S",IF(AND(S6104&lt;&gt;"",R6104&lt;&gt;""),S6104-R6104,0),0)</f>
        <v>0</v>
      </c>
      <c r="AZ6104" s="209">
        <f>IF(BB6104="S",IF(Q6104="1. Aceitou o programa",IF(OR(X6104="Não se Aplica",X6104=""),IF(OR(W6104="Não se Aplica",W6104=""),0,W6104-V6104),AVERAGE(X6104-W6104,W6104-V6104)),0),0)</f>
        <v>0</v>
      </c>
      <c r="BA6104" s="209">
        <f>IF(BB6104="S",IF(AND(Q6104="1. Aceitou o programa",AH6104="Realizada"),IFERROR(IF(AG6104="",0,AG6104-R6104),0),0),0)</f>
        <v>0</v>
      </c>
      <c r="BB6104" s="209" t="str">
        <f>_xlfn.XLOOKUP(U6104,'Lista Suspensa'!$AA$20:$AA$23,'Lista Suspensa'!$AB$20:$AB$23,"N/A")</f>
        <v>S</v>
      </c>
    </row>
    <row r="6105" spans="1:54" ht="12" customHeight="1">
      <c r="A6105" s="151" t="s">
        <v>54</v>
      </c>
      <c r="B6105" s="152">
        <v>46112</v>
      </c>
      <c r="C6105" s="153" t="s">
        <v>55</v>
      </c>
      <c r="D6105" s="153" t="s">
        <v>56</v>
      </c>
      <c r="E6105" s="244">
        <v>77985897</v>
      </c>
      <c r="F6105" s="144" t="s">
        <v>10398</v>
      </c>
      <c r="G6105" s="230"/>
      <c r="H6105" s="154">
        <v>29077</v>
      </c>
      <c r="I6105" s="153">
        <v>46</v>
      </c>
      <c r="J6105" s="148" t="s">
        <v>70</v>
      </c>
      <c r="K6105" s="153"/>
      <c r="L6105" s="153"/>
      <c r="M6105" s="153"/>
      <c r="N6105" s="153"/>
      <c r="O6105" s="155">
        <v>11951516326</v>
      </c>
      <c r="P6105" s="156" t="s">
        <v>60</v>
      </c>
      <c r="Q6105" s="157" t="s">
        <v>8211</v>
      </c>
      <c r="R6105" s="158"/>
      <c r="S6105" s="159"/>
      <c r="T6105" s="159" t="s">
        <v>6983</v>
      </c>
      <c r="U6105" s="159" t="s">
        <v>8212</v>
      </c>
      <c r="V6105" s="154">
        <v>46148</v>
      </c>
      <c r="W6105" s="154">
        <v>46155</v>
      </c>
      <c r="X6105" s="154"/>
      <c r="Y6105" s="160"/>
      <c r="Z6105" s="160"/>
      <c r="AA6105" s="153"/>
      <c r="AB6105" s="153"/>
      <c r="AC6105" s="182" t="e">
        <f t="shared" si="192"/>
        <v>#DIV/0!</v>
      </c>
      <c r="AD6105" s="153" t="e">
        <f t="shared" si="193"/>
        <v>#DIV/0!</v>
      </c>
      <c r="AE6105" s="207"/>
      <c r="AF6105" s="153"/>
      <c r="AG6105" s="159"/>
      <c r="AH6105" s="153"/>
      <c r="AI6105" s="161"/>
      <c r="AJ6105" s="153"/>
      <c r="AK6105" s="153"/>
      <c r="AL6105" s="207"/>
      <c r="AM6105" s="207"/>
      <c r="AN6105" s="207"/>
      <c r="AO6105" s="207"/>
      <c r="AP6105" s="147" t="s">
        <v>54</v>
      </c>
      <c r="AQ6105" s="147"/>
      <c r="AR6105" s="147"/>
      <c r="AS6105" s="209" t="s">
        <v>68</v>
      </c>
      <c r="AT6105" s="223" t="str">
        <f>MONTH(B6105)&amp;"/"&amp;YEAR(B6105)</f>
        <v>3/2026</v>
      </c>
      <c r="AU6105" s="223">
        <f>WEEKNUM(B6105)-WEEKNUM(EOMONTH(B6105,-1)+1)+1</f>
        <v>5</v>
      </c>
      <c r="AV6105" s="209" t="str">
        <f>MONTH(R6105)&amp;"/"&amp;YEAR(R6105)</f>
        <v>1/1900</v>
      </c>
      <c r="AW6105" s="209" t="e">
        <f>WEEKNUM(R6105)-WEEKNUM(EOMONTH(R6105,-1)+1)+1</f>
        <v>#NUM!</v>
      </c>
      <c r="AX6105" s="209">
        <f>IF(BB6105="S",IF(Q6105="1. Aceitou o programa",R6105-B6105,0),0)</f>
        <v>0</v>
      </c>
      <c r="AY6105" s="209">
        <f>IF(BB6105="S",IF(AND(S6105&lt;&gt;"",R6105&lt;&gt;""),S6105-R6105,0),0)</f>
        <v>0</v>
      </c>
      <c r="AZ6105" s="209">
        <f>IF(BB6105="S",IF(Q6105="1. Aceitou o programa",IF(OR(X6105="Não se Aplica",X6105=""),IF(OR(W6105="Não se Aplica",W6105=""),0,W6105-V6105),AVERAGE(X6105-W6105,W6105-V6105)),0),0)</f>
        <v>0</v>
      </c>
      <c r="BA6105" s="209">
        <f>IF(BB6105="S",IF(AND(Q6105="1. Aceitou o programa",AH6105="Realizada"),IFERROR(IF(AG6105="",0,AG6105-R6105),0),0),0)</f>
        <v>0</v>
      </c>
      <c r="BB6105" s="209" t="str">
        <f>_xlfn.XLOOKUP(U6105,'Lista Suspensa'!$AA$20:$AA$23,'Lista Suspensa'!$AB$20:$AB$23,"N/A")</f>
        <v>S</v>
      </c>
    </row>
    <row r="6106" spans="1:54" ht="12" customHeight="1">
      <c r="A6106" s="151" t="s">
        <v>54</v>
      </c>
      <c r="B6106" s="152">
        <v>46112</v>
      </c>
      <c r="C6106" s="153" t="s">
        <v>55</v>
      </c>
      <c r="D6106" s="153" t="s">
        <v>56</v>
      </c>
      <c r="E6106" s="244">
        <v>75782794</v>
      </c>
      <c r="F6106" s="144" t="s">
        <v>10399</v>
      </c>
      <c r="G6106" s="230"/>
      <c r="H6106" s="154">
        <v>29133</v>
      </c>
      <c r="I6106" s="153">
        <v>46</v>
      </c>
      <c r="J6106" s="148" t="s">
        <v>70</v>
      </c>
      <c r="K6106" s="153"/>
      <c r="L6106" s="153"/>
      <c r="M6106" s="153"/>
      <c r="N6106" s="153"/>
      <c r="O6106" s="155">
        <v>11995420707</v>
      </c>
      <c r="P6106" s="156" t="s">
        <v>60</v>
      </c>
      <c r="Q6106" s="157" t="s">
        <v>8211</v>
      </c>
      <c r="R6106" s="158"/>
      <c r="S6106" s="159"/>
      <c r="T6106" s="159" t="s">
        <v>6983</v>
      </c>
      <c r="U6106" s="159" t="s">
        <v>8212</v>
      </c>
      <c r="V6106" s="154">
        <v>46148</v>
      </c>
      <c r="W6106" s="154">
        <v>46155</v>
      </c>
      <c r="X6106" s="154"/>
      <c r="Y6106" s="160"/>
      <c r="Z6106" s="160"/>
      <c r="AA6106" s="153"/>
      <c r="AB6106" s="153"/>
      <c r="AC6106" s="182" t="e">
        <f t="shared" si="192"/>
        <v>#DIV/0!</v>
      </c>
      <c r="AD6106" s="153" t="e">
        <f t="shared" si="193"/>
        <v>#DIV/0!</v>
      </c>
      <c r="AE6106" s="207"/>
      <c r="AF6106" s="153"/>
      <c r="AG6106" s="159"/>
      <c r="AH6106" s="153"/>
      <c r="AI6106" s="161"/>
      <c r="AJ6106" s="153"/>
      <c r="AK6106" s="153"/>
      <c r="AL6106" s="207"/>
      <c r="AM6106" s="207"/>
      <c r="AN6106" s="207"/>
      <c r="AO6106" s="207"/>
      <c r="AP6106" s="147" t="s">
        <v>54</v>
      </c>
      <c r="AQ6106" s="147"/>
      <c r="AR6106" s="147"/>
      <c r="AS6106" s="209" t="s">
        <v>68</v>
      </c>
      <c r="AT6106" s="223" t="str">
        <f>MONTH(B6106)&amp;"/"&amp;YEAR(B6106)</f>
        <v>3/2026</v>
      </c>
      <c r="AU6106" s="223">
        <f>WEEKNUM(B6106)-WEEKNUM(EOMONTH(B6106,-1)+1)+1</f>
        <v>5</v>
      </c>
      <c r="AV6106" s="209" t="str">
        <f>MONTH(R6106)&amp;"/"&amp;YEAR(R6106)</f>
        <v>1/1900</v>
      </c>
      <c r="AW6106" s="209" t="e">
        <f>WEEKNUM(R6106)-WEEKNUM(EOMONTH(R6106,-1)+1)+1</f>
        <v>#NUM!</v>
      </c>
      <c r="AX6106" s="209">
        <f>IF(BB6106="S",IF(Q6106="1. Aceitou o programa",R6106-B6106,0),0)</f>
        <v>0</v>
      </c>
      <c r="AY6106" s="209">
        <f>IF(BB6106="S",IF(AND(S6106&lt;&gt;"",R6106&lt;&gt;""),S6106-R6106,0),0)</f>
        <v>0</v>
      </c>
      <c r="AZ6106" s="209">
        <f>IF(BB6106="S",IF(Q6106="1. Aceitou o programa",IF(OR(X6106="Não se Aplica",X6106=""),IF(OR(W6106="Não se Aplica",W6106=""),0,W6106-V6106),AVERAGE(X6106-W6106,W6106-V6106)),0),0)</f>
        <v>0</v>
      </c>
      <c r="BA6106" s="209">
        <f>IF(BB6106="S",IF(AND(Q6106="1. Aceitou o programa",AH6106="Realizada"),IFERROR(IF(AG6106="",0,AG6106-R6106),0),0),0)</f>
        <v>0</v>
      </c>
      <c r="BB6106" s="209" t="str">
        <f>_xlfn.XLOOKUP(U6106,'Lista Suspensa'!$AA$20:$AA$23,'Lista Suspensa'!$AB$20:$AB$23,"N/A")</f>
        <v>S</v>
      </c>
    </row>
    <row r="6107" spans="1:54" ht="12" customHeight="1">
      <c r="A6107" s="151" t="s">
        <v>54</v>
      </c>
      <c r="B6107" s="152">
        <v>46112</v>
      </c>
      <c r="C6107" s="153" t="s">
        <v>55</v>
      </c>
      <c r="D6107" s="153" t="s">
        <v>56</v>
      </c>
      <c r="E6107" s="244">
        <v>73061271</v>
      </c>
      <c r="F6107" s="144" t="s">
        <v>10400</v>
      </c>
      <c r="G6107" s="230"/>
      <c r="H6107" s="154">
        <v>29155</v>
      </c>
      <c r="I6107" s="153">
        <v>46</v>
      </c>
      <c r="J6107" s="148" t="s">
        <v>58</v>
      </c>
      <c r="K6107" s="153"/>
      <c r="L6107" s="153"/>
      <c r="M6107" s="153"/>
      <c r="N6107" s="153"/>
      <c r="O6107" s="155">
        <v>21986078808</v>
      </c>
      <c r="P6107" s="156" t="s">
        <v>60</v>
      </c>
      <c r="Q6107" s="157" t="s">
        <v>8211</v>
      </c>
      <c r="R6107" s="158"/>
      <c r="S6107" s="159"/>
      <c r="T6107" s="159" t="s">
        <v>6983</v>
      </c>
      <c r="U6107" s="159" t="s">
        <v>8212</v>
      </c>
      <c r="V6107" s="154">
        <v>46148</v>
      </c>
      <c r="W6107" s="154">
        <v>46155</v>
      </c>
      <c r="X6107" s="154"/>
      <c r="Y6107" s="160"/>
      <c r="Z6107" s="160"/>
      <c r="AA6107" s="153"/>
      <c r="AB6107" s="153"/>
      <c r="AC6107" s="182" t="e">
        <f t="shared" si="192"/>
        <v>#DIV/0!</v>
      </c>
      <c r="AD6107" s="153" t="e">
        <f t="shared" si="193"/>
        <v>#DIV/0!</v>
      </c>
      <c r="AE6107" s="207"/>
      <c r="AF6107" s="153"/>
      <c r="AG6107" s="159"/>
      <c r="AH6107" s="153"/>
      <c r="AI6107" s="161"/>
      <c r="AJ6107" s="153"/>
      <c r="AK6107" s="153"/>
      <c r="AL6107" s="207"/>
      <c r="AM6107" s="207"/>
      <c r="AN6107" s="207"/>
      <c r="AO6107" s="207"/>
      <c r="AP6107" s="147" t="s">
        <v>54</v>
      </c>
      <c r="AQ6107" s="147"/>
      <c r="AR6107" s="147"/>
      <c r="AS6107" s="209" t="s">
        <v>68</v>
      </c>
      <c r="AT6107" s="223" t="str">
        <f>MONTH(B6107)&amp;"/"&amp;YEAR(B6107)</f>
        <v>3/2026</v>
      </c>
      <c r="AU6107" s="223">
        <f>WEEKNUM(B6107)-WEEKNUM(EOMONTH(B6107,-1)+1)+1</f>
        <v>5</v>
      </c>
      <c r="AV6107" s="209" t="str">
        <f>MONTH(R6107)&amp;"/"&amp;YEAR(R6107)</f>
        <v>1/1900</v>
      </c>
      <c r="AW6107" s="209" t="e">
        <f>WEEKNUM(R6107)-WEEKNUM(EOMONTH(R6107,-1)+1)+1</f>
        <v>#NUM!</v>
      </c>
      <c r="AX6107" s="209">
        <f>IF(BB6107="S",IF(Q6107="1. Aceitou o programa",R6107-B6107,0),0)</f>
        <v>0</v>
      </c>
      <c r="AY6107" s="209">
        <f>IF(BB6107="S",IF(AND(S6107&lt;&gt;"",R6107&lt;&gt;""),S6107-R6107,0),0)</f>
        <v>0</v>
      </c>
      <c r="AZ6107" s="209">
        <f>IF(BB6107="S",IF(Q6107="1. Aceitou o programa",IF(OR(X6107="Não se Aplica",X6107=""),IF(OR(W6107="Não se Aplica",W6107=""),0,W6107-V6107),AVERAGE(X6107-W6107,W6107-V6107)),0),0)</f>
        <v>0</v>
      </c>
      <c r="BA6107" s="209">
        <f>IF(BB6107="S",IF(AND(Q6107="1. Aceitou o programa",AH6107="Realizada"),IFERROR(IF(AG6107="",0,AG6107-R6107),0),0),0)</f>
        <v>0</v>
      </c>
      <c r="BB6107" s="209" t="str">
        <f>_xlfn.XLOOKUP(U6107,'Lista Suspensa'!$AA$20:$AA$23,'Lista Suspensa'!$AB$20:$AB$23,"N/A")</f>
        <v>S</v>
      </c>
    </row>
    <row r="6108" spans="1:54" ht="12" customHeight="1">
      <c r="A6108" s="151" t="s">
        <v>54</v>
      </c>
      <c r="B6108" s="152">
        <v>46112</v>
      </c>
      <c r="C6108" s="153" t="s">
        <v>55</v>
      </c>
      <c r="D6108" s="153" t="s">
        <v>56</v>
      </c>
      <c r="E6108" s="244">
        <v>87051457</v>
      </c>
      <c r="F6108" s="144" t="s">
        <v>10401</v>
      </c>
      <c r="G6108" s="230"/>
      <c r="H6108" s="154">
        <v>29196</v>
      </c>
      <c r="I6108" s="153">
        <v>46</v>
      </c>
      <c r="J6108" s="148" t="s">
        <v>58</v>
      </c>
      <c r="K6108" s="153"/>
      <c r="L6108" s="153"/>
      <c r="M6108" s="153"/>
      <c r="N6108" s="153"/>
      <c r="O6108" s="155">
        <v>21964102706</v>
      </c>
      <c r="P6108" s="156" t="s">
        <v>60</v>
      </c>
      <c r="Q6108" s="157" t="s">
        <v>8211</v>
      </c>
      <c r="R6108" s="158"/>
      <c r="S6108" s="159"/>
      <c r="T6108" s="159" t="s">
        <v>6983</v>
      </c>
      <c r="U6108" s="159" t="s">
        <v>8212</v>
      </c>
      <c r="V6108" s="154">
        <v>46148</v>
      </c>
      <c r="W6108" s="154">
        <v>46155</v>
      </c>
      <c r="X6108" s="154"/>
      <c r="Y6108" s="160"/>
      <c r="Z6108" s="160"/>
      <c r="AA6108" s="153"/>
      <c r="AB6108" s="153"/>
      <c r="AC6108" s="182" t="e">
        <f t="shared" si="192"/>
        <v>#DIV/0!</v>
      </c>
      <c r="AD6108" s="153" t="e">
        <f t="shared" si="193"/>
        <v>#DIV/0!</v>
      </c>
      <c r="AE6108" s="207"/>
      <c r="AF6108" s="153"/>
      <c r="AG6108" s="159"/>
      <c r="AH6108" s="153"/>
      <c r="AI6108" s="161"/>
      <c r="AJ6108" s="153"/>
      <c r="AK6108" s="153"/>
      <c r="AL6108" s="207"/>
      <c r="AM6108" s="207"/>
      <c r="AN6108" s="207"/>
      <c r="AO6108" s="207"/>
      <c r="AP6108" s="147" t="s">
        <v>54</v>
      </c>
      <c r="AQ6108" s="147"/>
      <c r="AR6108" s="147"/>
      <c r="AS6108" s="209" t="s">
        <v>68</v>
      </c>
      <c r="AT6108" s="223" t="str">
        <f>MONTH(B6108)&amp;"/"&amp;YEAR(B6108)</f>
        <v>3/2026</v>
      </c>
      <c r="AU6108" s="223">
        <f>WEEKNUM(B6108)-WEEKNUM(EOMONTH(B6108,-1)+1)+1</f>
        <v>5</v>
      </c>
      <c r="AV6108" s="209" t="str">
        <f>MONTH(R6108)&amp;"/"&amp;YEAR(R6108)</f>
        <v>1/1900</v>
      </c>
      <c r="AW6108" s="209" t="e">
        <f>WEEKNUM(R6108)-WEEKNUM(EOMONTH(R6108,-1)+1)+1</f>
        <v>#NUM!</v>
      </c>
      <c r="AX6108" s="209">
        <f>IF(BB6108="S",IF(Q6108="1. Aceitou o programa",R6108-B6108,0),0)</f>
        <v>0</v>
      </c>
      <c r="AY6108" s="209">
        <f>IF(BB6108="S",IF(AND(S6108&lt;&gt;"",R6108&lt;&gt;""),S6108-R6108,0),0)</f>
        <v>0</v>
      </c>
      <c r="AZ6108" s="209">
        <f>IF(BB6108="S",IF(Q6108="1. Aceitou o programa",IF(OR(X6108="Não se Aplica",X6108=""),IF(OR(W6108="Não se Aplica",W6108=""),0,W6108-V6108),AVERAGE(X6108-W6108,W6108-V6108)),0),0)</f>
        <v>0</v>
      </c>
      <c r="BA6108" s="209">
        <f>IF(BB6108="S",IF(AND(Q6108="1. Aceitou o programa",AH6108="Realizada"),IFERROR(IF(AG6108="",0,AG6108-R6108),0),0),0)</f>
        <v>0</v>
      </c>
      <c r="BB6108" s="209" t="str">
        <f>_xlfn.XLOOKUP(U6108,'Lista Suspensa'!$AA$20:$AA$23,'Lista Suspensa'!$AB$20:$AB$23,"N/A")</f>
        <v>S</v>
      </c>
    </row>
    <row r="6109" spans="1:54" ht="12" customHeight="1">
      <c r="A6109" s="151" t="s">
        <v>54</v>
      </c>
      <c r="B6109" s="152">
        <v>46112</v>
      </c>
      <c r="C6109" s="153" t="s">
        <v>55</v>
      </c>
      <c r="D6109" s="153" t="s">
        <v>56</v>
      </c>
      <c r="E6109" s="244">
        <v>77960436</v>
      </c>
      <c r="F6109" s="144" t="s">
        <v>10402</v>
      </c>
      <c r="G6109" s="230"/>
      <c r="H6109" s="154">
        <v>29284</v>
      </c>
      <c r="I6109" s="153">
        <v>46</v>
      </c>
      <c r="J6109" s="148" t="s">
        <v>70</v>
      </c>
      <c r="K6109" s="153"/>
      <c r="L6109" s="153"/>
      <c r="M6109" s="153"/>
      <c r="N6109" s="153"/>
      <c r="O6109" s="155">
        <v>11947063342</v>
      </c>
      <c r="P6109" s="156" t="s">
        <v>60</v>
      </c>
      <c r="Q6109" s="157" t="s">
        <v>8211</v>
      </c>
      <c r="R6109" s="158"/>
      <c r="S6109" s="159"/>
      <c r="T6109" s="159" t="s">
        <v>6983</v>
      </c>
      <c r="U6109" s="159" t="s">
        <v>8212</v>
      </c>
      <c r="V6109" s="154">
        <v>46148</v>
      </c>
      <c r="W6109" s="154">
        <v>46155</v>
      </c>
      <c r="X6109" s="154"/>
      <c r="Y6109" s="160"/>
      <c r="Z6109" s="160"/>
      <c r="AA6109" s="153"/>
      <c r="AB6109" s="153"/>
      <c r="AC6109" s="182" t="e">
        <f t="shared" si="192"/>
        <v>#DIV/0!</v>
      </c>
      <c r="AD6109" s="153" t="e">
        <f t="shared" si="193"/>
        <v>#DIV/0!</v>
      </c>
      <c r="AE6109" s="207"/>
      <c r="AF6109" s="153"/>
      <c r="AG6109" s="159"/>
      <c r="AH6109" s="153"/>
      <c r="AI6109" s="161"/>
      <c r="AJ6109" s="153"/>
      <c r="AK6109" s="153"/>
      <c r="AL6109" s="207"/>
      <c r="AM6109" s="207"/>
      <c r="AN6109" s="207"/>
      <c r="AO6109" s="207"/>
      <c r="AP6109" s="147" t="s">
        <v>54</v>
      </c>
      <c r="AQ6109" s="147"/>
      <c r="AR6109" s="147"/>
      <c r="AS6109" s="209" t="s">
        <v>68</v>
      </c>
      <c r="AT6109" s="223" t="str">
        <f>MONTH(B6109)&amp;"/"&amp;YEAR(B6109)</f>
        <v>3/2026</v>
      </c>
      <c r="AU6109" s="223">
        <f>WEEKNUM(B6109)-WEEKNUM(EOMONTH(B6109,-1)+1)+1</f>
        <v>5</v>
      </c>
      <c r="AV6109" s="209" t="str">
        <f>MONTH(R6109)&amp;"/"&amp;YEAR(R6109)</f>
        <v>1/1900</v>
      </c>
      <c r="AW6109" s="209" t="e">
        <f>WEEKNUM(R6109)-WEEKNUM(EOMONTH(R6109,-1)+1)+1</f>
        <v>#NUM!</v>
      </c>
      <c r="AX6109" s="209">
        <f>IF(BB6109="S",IF(Q6109="1. Aceitou o programa",R6109-B6109,0),0)</f>
        <v>0</v>
      </c>
      <c r="AY6109" s="209">
        <f>IF(BB6109="S",IF(AND(S6109&lt;&gt;"",R6109&lt;&gt;""),S6109-R6109,0),0)</f>
        <v>0</v>
      </c>
      <c r="AZ6109" s="209">
        <f>IF(BB6109="S",IF(Q6109="1. Aceitou o programa",IF(OR(X6109="Não se Aplica",X6109=""),IF(OR(W6109="Não se Aplica",W6109=""),0,W6109-V6109),AVERAGE(X6109-W6109,W6109-V6109)),0),0)</f>
        <v>0</v>
      </c>
      <c r="BA6109" s="209">
        <f>IF(BB6109="S",IF(AND(Q6109="1. Aceitou o programa",AH6109="Realizada"),IFERROR(IF(AG6109="",0,AG6109-R6109),0),0),0)</f>
        <v>0</v>
      </c>
      <c r="BB6109" s="209" t="str">
        <f>_xlfn.XLOOKUP(U6109,'Lista Suspensa'!$AA$20:$AA$23,'Lista Suspensa'!$AB$20:$AB$23,"N/A")</f>
        <v>S</v>
      </c>
    </row>
    <row r="6110" spans="1:54" ht="12" customHeight="1">
      <c r="A6110" s="151" t="s">
        <v>54</v>
      </c>
      <c r="B6110" s="152">
        <v>46112</v>
      </c>
      <c r="C6110" s="153" t="s">
        <v>55</v>
      </c>
      <c r="D6110" s="153" t="s">
        <v>56</v>
      </c>
      <c r="E6110" s="244">
        <v>86529431</v>
      </c>
      <c r="F6110" s="144" t="s">
        <v>10403</v>
      </c>
      <c r="G6110" s="230"/>
      <c r="H6110" s="154">
        <v>29302</v>
      </c>
      <c r="I6110" s="153">
        <v>46</v>
      </c>
      <c r="J6110" s="148" t="s">
        <v>70</v>
      </c>
      <c r="K6110" s="153"/>
      <c r="L6110" s="153"/>
      <c r="M6110" s="153"/>
      <c r="N6110" s="153"/>
      <c r="O6110" s="155">
        <v>11981396818</v>
      </c>
      <c r="P6110" s="156" t="s">
        <v>60</v>
      </c>
      <c r="Q6110" s="157" t="s">
        <v>8211</v>
      </c>
      <c r="R6110" s="158"/>
      <c r="S6110" s="159"/>
      <c r="T6110" s="159" t="s">
        <v>6983</v>
      </c>
      <c r="U6110" s="159" t="s">
        <v>8212</v>
      </c>
      <c r="V6110" s="154">
        <v>46148</v>
      </c>
      <c r="W6110" s="154">
        <v>46155</v>
      </c>
      <c r="X6110" s="154"/>
      <c r="Y6110" s="160"/>
      <c r="Z6110" s="160"/>
      <c r="AA6110" s="153"/>
      <c r="AB6110" s="153"/>
      <c r="AC6110" s="182" t="e">
        <f t="shared" si="192"/>
        <v>#DIV/0!</v>
      </c>
      <c r="AD6110" s="153" t="e">
        <f t="shared" si="193"/>
        <v>#DIV/0!</v>
      </c>
      <c r="AE6110" s="207"/>
      <c r="AF6110" s="153"/>
      <c r="AG6110" s="159"/>
      <c r="AH6110" s="153"/>
      <c r="AI6110" s="161"/>
      <c r="AJ6110" s="153"/>
      <c r="AK6110" s="153"/>
      <c r="AL6110" s="207"/>
      <c r="AM6110" s="207"/>
      <c r="AN6110" s="207"/>
      <c r="AO6110" s="207"/>
      <c r="AP6110" s="147" t="s">
        <v>54</v>
      </c>
      <c r="AQ6110" s="147"/>
      <c r="AR6110" s="147"/>
      <c r="AS6110" s="209" t="s">
        <v>68</v>
      </c>
      <c r="AT6110" s="223" t="str">
        <f>MONTH(B6110)&amp;"/"&amp;YEAR(B6110)</f>
        <v>3/2026</v>
      </c>
      <c r="AU6110" s="223">
        <f>WEEKNUM(B6110)-WEEKNUM(EOMONTH(B6110,-1)+1)+1</f>
        <v>5</v>
      </c>
      <c r="AV6110" s="209" t="str">
        <f>MONTH(R6110)&amp;"/"&amp;YEAR(R6110)</f>
        <v>1/1900</v>
      </c>
      <c r="AW6110" s="209" t="e">
        <f>WEEKNUM(R6110)-WEEKNUM(EOMONTH(R6110,-1)+1)+1</f>
        <v>#NUM!</v>
      </c>
      <c r="AX6110" s="209">
        <f>IF(BB6110="S",IF(Q6110="1. Aceitou o programa",R6110-B6110,0),0)</f>
        <v>0</v>
      </c>
      <c r="AY6110" s="209">
        <f>IF(BB6110="S",IF(AND(S6110&lt;&gt;"",R6110&lt;&gt;""),S6110-R6110,0),0)</f>
        <v>0</v>
      </c>
      <c r="AZ6110" s="209">
        <f>IF(BB6110="S",IF(Q6110="1. Aceitou o programa",IF(OR(X6110="Não se Aplica",X6110=""),IF(OR(W6110="Não se Aplica",W6110=""),0,W6110-V6110),AVERAGE(X6110-W6110,W6110-V6110)),0),0)</f>
        <v>0</v>
      </c>
      <c r="BA6110" s="209">
        <f>IF(BB6110="S",IF(AND(Q6110="1. Aceitou o programa",AH6110="Realizada"),IFERROR(IF(AG6110="",0,AG6110-R6110),0),0),0)</f>
        <v>0</v>
      </c>
      <c r="BB6110" s="209" t="str">
        <f>_xlfn.XLOOKUP(U6110,'Lista Suspensa'!$AA$20:$AA$23,'Lista Suspensa'!$AB$20:$AB$23,"N/A")</f>
        <v>S</v>
      </c>
    </row>
    <row r="6111" spans="1:54" ht="12" customHeight="1">
      <c r="A6111" s="151" t="s">
        <v>54</v>
      </c>
      <c r="B6111" s="152">
        <v>46112</v>
      </c>
      <c r="C6111" s="153" t="s">
        <v>55</v>
      </c>
      <c r="D6111" s="153" t="s">
        <v>56</v>
      </c>
      <c r="E6111" s="244">
        <v>87009557</v>
      </c>
      <c r="F6111" s="144" t="s">
        <v>10404</v>
      </c>
      <c r="G6111" s="230"/>
      <c r="H6111" s="154">
        <v>29342</v>
      </c>
      <c r="I6111" s="153">
        <v>46</v>
      </c>
      <c r="J6111" s="148" t="s">
        <v>70</v>
      </c>
      <c r="K6111" s="153"/>
      <c r="L6111" s="153"/>
      <c r="M6111" s="153"/>
      <c r="N6111" s="153"/>
      <c r="O6111" s="155">
        <v>11987330079</v>
      </c>
      <c r="P6111" s="156" t="s">
        <v>60</v>
      </c>
      <c r="Q6111" s="157" t="s">
        <v>8211</v>
      </c>
      <c r="R6111" s="158"/>
      <c r="S6111" s="159"/>
      <c r="T6111" s="159" t="s">
        <v>6983</v>
      </c>
      <c r="U6111" s="159" t="s">
        <v>8212</v>
      </c>
      <c r="V6111" s="154">
        <v>46148</v>
      </c>
      <c r="W6111" s="154">
        <v>46155</v>
      </c>
      <c r="X6111" s="154"/>
      <c r="Y6111" s="160"/>
      <c r="Z6111" s="160"/>
      <c r="AA6111" s="153"/>
      <c r="AB6111" s="153"/>
      <c r="AC6111" s="182" t="e">
        <f t="shared" si="192"/>
        <v>#DIV/0!</v>
      </c>
      <c r="AD6111" s="153" t="e">
        <f t="shared" si="193"/>
        <v>#DIV/0!</v>
      </c>
      <c r="AE6111" s="207"/>
      <c r="AF6111" s="153"/>
      <c r="AG6111" s="159"/>
      <c r="AH6111" s="153"/>
      <c r="AI6111" s="161"/>
      <c r="AJ6111" s="153"/>
      <c r="AK6111" s="153"/>
      <c r="AL6111" s="207"/>
      <c r="AM6111" s="207"/>
      <c r="AN6111" s="207"/>
      <c r="AO6111" s="207"/>
      <c r="AP6111" s="147" t="s">
        <v>54</v>
      </c>
      <c r="AQ6111" s="147"/>
      <c r="AR6111" s="147"/>
      <c r="AS6111" s="209" t="s">
        <v>68</v>
      </c>
      <c r="AT6111" s="223" t="str">
        <f>MONTH(B6111)&amp;"/"&amp;YEAR(B6111)</f>
        <v>3/2026</v>
      </c>
      <c r="AU6111" s="223">
        <f>WEEKNUM(B6111)-WEEKNUM(EOMONTH(B6111,-1)+1)+1</f>
        <v>5</v>
      </c>
      <c r="AV6111" s="209" t="str">
        <f>MONTH(R6111)&amp;"/"&amp;YEAR(R6111)</f>
        <v>1/1900</v>
      </c>
      <c r="AW6111" s="209" t="e">
        <f>WEEKNUM(R6111)-WEEKNUM(EOMONTH(R6111,-1)+1)+1</f>
        <v>#NUM!</v>
      </c>
      <c r="AX6111" s="209">
        <f>IF(BB6111="S",IF(Q6111="1. Aceitou o programa",R6111-B6111,0),0)</f>
        <v>0</v>
      </c>
      <c r="AY6111" s="209">
        <f>IF(BB6111="S",IF(AND(S6111&lt;&gt;"",R6111&lt;&gt;""),S6111-R6111,0),0)</f>
        <v>0</v>
      </c>
      <c r="AZ6111" s="209">
        <f>IF(BB6111="S",IF(Q6111="1. Aceitou o programa",IF(OR(X6111="Não se Aplica",X6111=""),IF(OR(W6111="Não se Aplica",W6111=""),0,W6111-V6111),AVERAGE(X6111-W6111,W6111-V6111)),0),0)</f>
        <v>0</v>
      </c>
      <c r="BA6111" s="209">
        <f>IF(BB6111="S",IF(AND(Q6111="1. Aceitou o programa",AH6111="Realizada"),IFERROR(IF(AG6111="",0,AG6111-R6111),0),0),0)</f>
        <v>0</v>
      </c>
      <c r="BB6111" s="209" t="str">
        <f>_xlfn.XLOOKUP(U6111,'Lista Suspensa'!$AA$20:$AA$23,'Lista Suspensa'!$AB$20:$AB$23,"N/A")</f>
        <v>S</v>
      </c>
    </row>
    <row r="6112" spans="1:54" ht="12" customHeight="1">
      <c r="A6112" s="151" t="s">
        <v>54</v>
      </c>
      <c r="B6112" s="152">
        <v>46112</v>
      </c>
      <c r="C6112" s="153" t="s">
        <v>55</v>
      </c>
      <c r="D6112" s="153" t="s">
        <v>56</v>
      </c>
      <c r="E6112" s="244">
        <v>72968619</v>
      </c>
      <c r="F6112" s="144" t="s">
        <v>10405</v>
      </c>
      <c r="G6112" s="230"/>
      <c r="H6112" s="154">
        <v>29379</v>
      </c>
      <c r="I6112" s="153">
        <v>45</v>
      </c>
      <c r="J6112" s="148" t="s">
        <v>70</v>
      </c>
      <c r="K6112" s="153"/>
      <c r="L6112" s="153"/>
      <c r="M6112" s="153"/>
      <c r="N6112" s="153"/>
      <c r="O6112" s="155">
        <v>11934565971</v>
      </c>
      <c r="P6112" s="156" t="s">
        <v>60</v>
      </c>
      <c r="Q6112" s="157" t="s">
        <v>8211</v>
      </c>
      <c r="R6112" s="158"/>
      <c r="S6112" s="159"/>
      <c r="T6112" s="159" t="s">
        <v>6983</v>
      </c>
      <c r="U6112" s="159" t="s">
        <v>8212</v>
      </c>
      <c r="V6112" s="154">
        <v>46148</v>
      </c>
      <c r="W6112" s="154">
        <v>46155</v>
      </c>
      <c r="X6112" s="154"/>
      <c r="Y6112" s="160"/>
      <c r="Z6112" s="160"/>
      <c r="AA6112" s="153"/>
      <c r="AB6112" s="153"/>
      <c r="AC6112" s="182" t="e">
        <f t="shared" si="192"/>
        <v>#DIV/0!</v>
      </c>
      <c r="AD6112" s="153" t="e">
        <f t="shared" si="193"/>
        <v>#DIV/0!</v>
      </c>
      <c r="AE6112" s="207"/>
      <c r="AF6112" s="153"/>
      <c r="AG6112" s="159"/>
      <c r="AH6112" s="153"/>
      <c r="AI6112" s="161"/>
      <c r="AJ6112" s="153"/>
      <c r="AK6112" s="153"/>
      <c r="AL6112" s="207"/>
      <c r="AM6112" s="207"/>
      <c r="AN6112" s="207"/>
      <c r="AO6112" s="207"/>
      <c r="AP6112" s="147" t="s">
        <v>54</v>
      </c>
      <c r="AQ6112" s="147"/>
      <c r="AR6112" s="147"/>
      <c r="AS6112" s="209" t="s">
        <v>68</v>
      </c>
      <c r="AT6112" s="223" t="str">
        <f>MONTH(B6112)&amp;"/"&amp;YEAR(B6112)</f>
        <v>3/2026</v>
      </c>
      <c r="AU6112" s="223">
        <f>WEEKNUM(B6112)-WEEKNUM(EOMONTH(B6112,-1)+1)+1</f>
        <v>5</v>
      </c>
      <c r="AV6112" s="209" t="str">
        <f>MONTH(R6112)&amp;"/"&amp;YEAR(R6112)</f>
        <v>1/1900</v>
      </c>
      <c r="AW6112" s="209" t="e">
        <f>WEEKNUM(R6112)-WEEKNUM(EOMONTH(R6112,-1)+1)+1</f>
        <v>#NUM!</v>
      </c>
      <c r="AX6112" s="209">
        <f>IF(BB6112="S",IF(Q6112="1. Aceitou o programa",R6112-B6112,0),0)</f>
        <v>0</v>
      </c>
      <c r="AY6112" s="209">
        <f>IF(BB6112="S",IF(AND(S6112&lt;&gt;"",R6112&lt;&gt;""),S6112-R6112,0),0)</f>
        <v>0</v>
      </c>
      <c r="AZ6112" s="209">
        <f>IF(BB6112="S",IF(Q6112="1. Aceitou o programa",IF(OR(X6112="Não se Aplica",X6112=""),IF(OR(W6112="Não se Aplica",W6112=""),0,W6112-V6112),AVERAGE(X6112-W6112,W6112-V6112)),0),0)</f>
        <v>0</v>
      </c>
      <c r="BA6112" s="209">
        <f>IF(BB6112="S",IF(AND(Q6112="1. Aceitou o programa",AH6112="Realizada"),IFERROR(IF(AG6112="",0,AG6112-R6112),0),0),0)</f>
        <v>0</v>
      </c>
      <c r="BB6112" s="209" t="str">
        <f>_xlfn.XLOOKUP(U6112,'Lista Suspensa'!$AA$20:$AA$23,'Lista Suspensa'!$AB$20:$AB$23,"N/A")</f>
        <v>S</v>
      </c>
    </row>
    <row r="6113" spans="1:54" ht="12" customHeight="1">
      <c r="A6113" s="151" t="s">
        <v>54</v>
      </c>
      <c r="B6113" s="152">
        <v>46112</v>
      </c>
      <c r="C6113" s="153" t="s">
        <v>55</v>
      </c>
      <c r="D6113" s="153" t="s">
        <v>56</v>
      </c>
      <c r="E6113" s="244">
        <v>75598955</v>
      </c>
      <c r="F6113" s="144" t="s">
        <v>10406</v>
      </c>
      <c r="G6113" s="230"/>
      <c r="H6113" s="154">
        <v>29405</v>
      </c>
      <c r="I6113" s="153">
        <v>45</v>
      </c>
      <c r="J6113" s="148" t="s">
        <v>70</v>
      </c>
      <c r="K6113" s="153"/>
      <c r="L6113" s="153"/>
      <c r="M6113" s="153"/>
      <c r="N6113" s="153"/>
      <c r="O6113" s="155" t="s">
        <v>10407</v>
      </c>
      <c r="P6113" s="156" t="s">
        <v>60</v>
      </c>
      <c r="Q6113" s="157" t="s">
        <v>8211</v>
      </c>
      <c r="R6113" s="158"/>
      <c r="S6113" s="159"/>
      <c r="T6113" s="159" t="s">
        <v>6983</v>
      </c>
      <c r="U6113" s="159" t="s">
        <v>8212</v>
      </c>
      <c r="V6113" s="154">
        <v>46148</v>
      </c>
      <c r="W6113" s="154">
        <v>46155</v>
      </c>
      <c r="X6113" s="154"/>
      <c r="Y6113" s="160"/>
      <c r="Z6113" s="160"/>
      <c r="AA6113" s="153"/>
      <c r="AB6113" s="153"/>
      <c r="AC6113" s="182" t="e">
        <f t="shared" si="192"/>
        <v>#DIV/0!</v>
      </c>
      <c r="AD6113" s="153" t="e">
        <f t="shared" si="193"/>
        <v>#DIV/0!</v>
      </c>
      <c r="AE6113" s="207"/>
      <c r="AF6113" s="153"/>
      <c r="AG6113" s="159"/>
      <c r="AH6113" s="153"/>
      <c r="AI6113" s="161"/>
      <c r="AJ6113" s="153"/>
      <c r="AK6113" s="153"/>
      <c r="AL6113" s="207"/>
      <c r="AM6113" s="207"/>
      <c r="AN6113" s="207"/>
      <c r="AO6113" s="207"/>
      <c r="AP6113" s="147" t="s">
        <v>54</v>
      </c>
      <c r="AQ6113" s="147"/>
      <c r="AR6113" s="147"/>
      <c r="AS6113" s="209" t="s">
        <v>68</v>
      </c>
      <c r="AT6113" s="223" t="str">
        <f>MONTH(B6113)&amp;"/"&amp;YEAR(B6113)</f>
        <v>3/2026</v>
      </c>
      <c r="AU6113" s="223">
        <f>WEEKNUM(B6113)-WEEKNUM(EOMONTH(B6113,-1)+1)+1</f>
        <v>5</v>
      </c>
      <c r="AV6113" s="209" t="str">
        <f>MONTH(R6113)&amp;"/"&amp;YEAR(R6113)</f>
        <v>1/1900</v>
      </c>
      <c r="AW6113" s="209" t="e">
        <f>WEEKNUM(R6113)-WEEKNUM(EOMONTH(R6113,-1)+1)+1</f>
        <v>#NUM!</v>
      </c>
      <c r="AX6113" s="209">
        <f>IF(BB6113="S",IF(Q6113="1. Aceitou o programa",R6113-B6113,0),0)</f>
        <v>0</v>
      </c>
      <c r="AY6113" s="209">
        <f>IF(BB6113="S",IF(AND(S6113&lt;&gt;"",R6113&lt;&gt;""),S6113-R6113,0),0)</f>
        <v>0</v>
      </c>
      <c r="AZ6113" s="209">
        <f>IF(BB6113="S",IF(Q6113="1. Aceitou o programa",IF(OR(X6113="Não se Aplica",X6113=""),IF(OR(W6113="Não se Aplica",W6113=""),0,W6113-V6113),AVERAGE(X6113-W6113,W6113-V6113)),0),0)</f>
        <v>0</v>
      </c>
      <c r="BA6113" s="209">
        <f>IF(BB6113="S",IF(AND(Q6113="1. Aceitou o programa",AH6113="Realizada"),IFERROR(IF(AG6113="",0,AG6113-R6113),0),0),0)</f>
        <v>0</v>
      </c>
      <c r="BB6113" s="209" t="str">
        <f>_xlfn.XLOOKUP(U6113,'Lista Suspensa'!$AA$20:$AA$23,'Lista Suspensa'!$AB$20:$AB$23,"N/A")</f>
        <v>S</v>
      </c>
    </row>
    <row r="6114" spans="1:54" ht="12" customHeight="1">
      <c r="A6114" s="151" t="s">
        <v>54</v>
      </c>
      <c r="B6114" s="152">
        <v>46112</v>
      </c>
      <c r="C6114" s="153" t="s">
        <v>55</v>
      </c>
      <c r="D6114" s="153" t="s">
        <v>56</v>
      </c>
      <c r="E6114" s="244">
        <v>79926208</v>
      </c>
      <c r="F6114" s="144" t="s">
        <v>10408</v>
      </c>
      <c r="G6114" s="230"/>
      <c r="H6114" s="154">
        <v>29440</v>
      </c>
      <c r="I6114" s="153">
        <v>45</v>
      </c>
      <c r="J6114" s="148" t="s">
        <v>70</v>
      </c>
      <c r="K6114" s="153"/>
      <c r="L6114" s="153"/>
      <c r="M6114" s="153"/>
      <c r="N6114" s="153"/>
      <c r="O6114" s="155">
        <v>21995813335</v>
      </c>
      <c r="P6114" s="156" t="s">
        <v>60</v>
      </c>
      <c r="Q6114" s="157" t="s">
        <v>8211</v>
      </c>
      <c r="R6114" s="158"/>
      <c r="S6114" s="159"/>
      <c r="T6114" s="159" t="s">
        <v>6983</v>
      </c>
      <c r="U6114" s="159" t="s">
        <v>8212</v>
      </c>
      <c r="V6114" s="154">
        <v>46148</v>
      </c>
      <c r="W6114" s="154">
        <v>46155</v>
      </c>
      <c r="X6114" s="154"/>
      <c r="Y6114" s="160"/>
      <c r="Z6114" s="160"/>
      <c r="AA6114" s="153"/>
      <c r="AB6114" s="153"/>
      <c r="AC6114" s="182" t="e">
        <f t="shared" si="192"/>
        <v>#DIV/0!</v>
      </c>
      <c r="AD6114" s="153" t="e">
        <f t="shared" si="193"/>
        <v>#DIV/0!</v>
      </c>
      <c r="AE6114" s="207"/>
      <c r="AF6114" s="153"/>
      <c r="AG6114" s="159"/>
      <c r="AH6114" s="153"/>
      <c r="AI6114" s="161"/>
      <c r="AJ6114" s="153"/>
      <c r="AK6114" s="153"/>
      <c r="AL6114" s="207"/>
      <c r="AM6114" s="207"/>
      <c r="AN6114" s="207"/>
      <c r="AO6114" s="207"/>
      <c r="AP6114" s="147" t="s">
        <v>54</v>
      </c>
      <c r="AQ6114" s="147"/>
      <c r="AR6114" s="147"/>
      <c r="AS6114" s="209" t="s">
        <v>68</v>
      </c>
      <c r="AT6114" s="223" t="str">
        <f>MONTH(B6114)&amp;"/"&amp;YEAR(B6114)</f>
        <v>3/2026</v>
      </c>
      <c r="AU6114" s="223">
        <f>WEEKNUM(B6114)-WEEKNUM(EOMONTH(B6114,-1)+1)+1</f>
        <v>5</v>
      </c>
      <c r="AV6114" s="209" t="str">
        <f>MONTH(R6114)&amp;"/"&amp;YEAR(R6114)</f>
        <v>1/1900</v>
      </c>
      <c r="AW6114" s="209" t="e">
        <f>WEEKNUM(R6114)-WEEKNUM(EOMONTH(R6114,-1)+1)+1</f>
        <v>#NUM!</v>
      </c>
      <c r="AX6114" s="209">
        <f>IF(BB6114="S",IF(Q6114="1. Aceitou o programa",R6114-B6114,0),0)</f>
        <v>0</v>
      </c>
      <c r="AY6114" s="209">
        <f>IF(BB6114="S",IF(AND(S6114&lt;&gt;"",R6114&lt;&gt;""),S6114-R6114,0),0)</f>
        <v>0</v>
      </c>
      <c r="AZ6114" s="209">
        <f>IF(BB6114="S",IF(Q6114="1. Aceitou o programa",IF(OR(X6114="Não se Aplica",X6114=""),IF(OR(W6114="Não se Aplica",W6114=""),0,W6114-V6114),AVERAGE(X6114-W6114,W6114-V6114)),0),0)</f>
        <v>0</v>
      </c>
      <c r="BA6114" s="209">
        <f>IF(BB6114="S",IF(AND(Q6114="1. Aceitou o programa",AH6114="Realizada"),IFERROR(IF(AG6114="",0,AG6114-R6114),0),0),0)</f>
        <v>0</v>
      </c>
      <c r="BB6114" s="209" t="str">
        <f>_xlfn.XLOOKUP(U6114,'Lista Suspensa'!$AA$20:$AA$23,'Lista Suspensa'!$AB$20:$AB$23,"N/A")</f>
        <v>S</v>
      </c>
    </row>
    <row r="6115" spans="1:54" ht="12" customHeight="1">
      <c r="A6115" s="151" t="s">
        <v>54</v>
      </c>
      <c r="B6115" s="152">
        <v>46112</v>
      </c>
      <c r="C6115" s="153" t="s">
        <v>55</v>
      </c>
      <c r="D6115" s="153" t="s">
        <v>56</v>
      </c>
      <c r="E6115" s="244">
        <v>79582698</v>
      </c>
      <c r="F6115" s="144" t="s">
        <v>10409</v>
      </c>
      <c r="G6115" s="230"/>
      <c r="H6115" s="154">
        <v>29466</v>
      </c>
      <c r="I6115" s="153">
        <v>45</v>
      </c>
      <c r="J6115" s="148" t="s">
        <v>58</v>
      </c>
      <c r="K6115" s="153"/>
      <c r="L6115" s="153"/>
      <c r="M6115" s="153"/>
      <c r="N6115" s="153"/>
      <c r="O6115" s="155">
        <v>11999515256</v>
      </c>
      <c r="P6115" s="156" t="s">
        <v>60</v>
      </c>
      <c r="Q6115" s="157" t="s">
        <v>8211</v>
      </c>
      <c r="R6115" s="158"/>
      <c r="S6115" s="159"/>
      <c r="T6115" s="159" t="s">
        <v>6983</v>
      </c>
      <c r="U6115" s="159" t="s">
        <v>8212</v>
      </c>
      <c r="V6115" s="154">
        <v>46148</v>
      </c>
      <c r="W6115" s="154">
        <v>46155</v>
      </c>
      <c r="X6115" s="154"/>
      <c r="Y6115" s="160"/>
      <c r="Z6115" s="160"/>
      <c r="AA6115" s="153"/>
      <c r="AB6115" s="153"/>
      <c r="AC6115" s="182" t="e">
        <f t="shared" si="192"/>
        <v>#DIV/0!</v>
      </c>
      <c r="AD6115" s="153" t="e">
        <f t="shared" si="193"/>
        <v>#DIV/0!</v>
      </c>
      <c r="AE6115" s="207"/>
      <c r="AF6115" s="153"/>
      <c r="AG6115" s="159"/>
      <c r="AH6115" s="153"/>
      <c r="AI6115" s="161"/>
      <c r="AJ6115" s="153"/>
      <c r="AK6115" s="153"/>
      <c r="AL6115" s="207"/>
      <c r="AM6115" s="207"/>
      <c r="AN6115" s="207"/>
      <c r="AO6115" s="207"/>
      <c r="AP6115" s="147" t="s">
        <v>54</v>
      </c>
      <c r="AQ6115" s="147"/>
      <c r="AR6115" s="147"/>
      <c r="AS6115" s="209" t="s">
        <v>68</v>
      </c>
      <c r="AT6115" s="223" t="str">
        <f>MONTH(B6115)&amp;"/"&amp;YEAR(B6115)</f>
        <v>3/2026</v>
      </c>
      <c r="AU6115" s="223">
        <f>WEEKNUM(B6115)-WEEKNUM(EOMONTH(B6115,-1)+1)+1</f>
        <v>5</v>
      </c>
      <c r="AV6115" s="209" t="str">
        <f>MONTH(R6115)&amp;"/"&amp;YEAR(R6115)</f>
        <v>1/1900</v>
      </c>
      <c r="AW6115" s="209" t="e">
        <f>WEEKNUM(R6115)-WEEKNUM(EOMONTH(R6115,-1)+1)+1</f>
        <v>#NUM!</v>
      </c>
      <c r="AX6115" s="209">
        <f>IF(BB6115="S",IF(Q6115="1. Aceitou o programa",R6115-B6115,0),0)</f>
        <v>0</v>
      </c>
      <c r="AY6115" s="209">
        <f>IF(BB6115="S",IF(AND(S6115&lt;&gt;"",R6115&lt;&gt;""),S6115-R6115,0),0)</f>
        <v>0</v>
      </c>
      <c r="AZ6115" s="209">
        <f>IF(BB6115="S",IF(Q6115="1. Aceitou o programa",IF(OR(X6115="Não se Aplica",X6115=""),IF(OR(W6115="Não se Aplica",W6115=""),0,W6115-V6115),AVERAGE(X6115-W6115,W6115-V6115)),0),0)</f>
        <v>0</v>
      </c>
      <c r="BA6115" s="209">
        <f>IF(BB6115="S",IF(AND(Q6115="1. Aceitou o programa",AH6115="Realizada"),IFERROR(IF(AG6115="",0,AG6115-R6115),0),0),0)</f>
        <v>0</v>
      </c>
      <c r="BB6115" s="209" t="str">
        <f>_xlfn.XLOOKUP(U6115,'Lista Suspensa'!$AA$20:$AA$23,'Lista Suspensa'!$AB$20:$AB$23,"N/A")</f>
        <v>S</v>
      </c>
    </row>
    <row r="6116" spans="1:54" ht="12" customHeight="1">
      <c r="A6116" s="151" t="s">
        <v>54</v>
      </c>
      <c r="B6116" s="152">
        <v>46112</v>
      </c>
      <c r="C6116" s="153" t="s">
        <v>55</v>
      </c>
      <c r="D6116" s="153" t="s">
        <v>56</v>
      </c>
      <c r="E6116" s="244">
        <v>81656257</v>
      </c>
      <c r="F6116" s="144" t="s">
        <v>10410</v>
      </c>
      <c r="G6116" s="230"/>
      <c r="H6116" s="154">
        <v>29563</v>
      </c>
      <c r="I6116" s="153">
        <v>45</v>
      </c>
      <c r="J6116" s="148" t="s">
        <v>58</v>
      </c>
      <c r="K6116" s="153"/>
      <c r="L6116" s="153"/>
      <c r="M6116" s="153"/>
      <c r="N6116" s="153"/>
      <c r="O6116" s="155">
        <v>11986405690</v>
      </c>
      <c r="P6116" s="156" t="s">
        <v>60</v>
      </c>
      <c r="Q6116" s="157" t="s">
        <v>8211</v>
      </c>
      <c r="R6116" s="158"/>
      <c r="S6116" s="159"/>
      <c r="T6116" s="159" t="s">
        <v>6983</v>
      </c>
      <c r="U6116" s="159" t="s">
        <v>8212</v>
      </c>
      <c r="V6116" s="154">
        <v>46148</v>
      </c>
      <c r="W6116" s="154">
        <v>46155</v>
      </c>
      <c r="X6116" s="154"/>
      <c r="Y6116" s="160"/>
      <c r="Z6116" s="160"/>
      <c r="AA6116" s="153"/>
      <c r="AB6116" s="153"/>
      <c r="AC6116" s="182" t="e">
        <f t="shared" si="192"/>
        <v>#DIV/0!</v>
      </c>
      <c r="AD6116" s="153" t="e">
        <f t="shared" si="193"/>
        <v>#DIV/0!</v>
      </c>
      <c r="AE6116" s="207"/>
      <c r="AF6116" s="153"/>
      <c r="AG6116" s="159"/>
      <c r="AH6116" s="153"/>
      <c r="AI6116" s="161"/>
      <c r="AJ6116" s="153"/>
      <c r="AK6116" s="153"/>
      <c r="AL6116" s="207"/>
      <c r="AM6116" s="207"/>
      <c r="AN6116" s="207"/>
      <c r="AO6116" s="207"/>
      <c r="AP6116" s="147" t="s">
        <v>54</v>
      </c>
      <c r="AQ6116" s="147"/>
      <c r="AR6116" s="147"/>
      <c r="AS6116" s="209" t="s">
        <v>68</v>
      </c>
      <c r="AT6116" s="223" t="str">
        <f>MONTH(B6116)&amp;"/"&amp;YEAR(B6116)</f>
        <v>3/2026</v>
      </c>
      <c r="AU6116" s="223">
        <f>WEEKNUM(B6116)-WEEKNUM(EOMONTH(B6116,-1)+1)+1</f>
        <v>5</v>
      </c>
      <c r="AV6116" s="209" t="str">
        <f>MONTH(R6116)&amp;"/"&amp;YEAR(R6116)</f>
        <v>1/1900</v>
      </c>
      <c r="AW6116" s="209" t="e">
        <f>WEEKNUM(R6116)-WEEKNUM(EOMONTH(R6116,-1)+1)+1</f>
        <v>#NUM!</v>
      </c>
      <c r="AX6116" s="209">
        <f>IF(BB6116="S",IF(Q6116="1. Aceitou o programa",R6116-B6116,0),0)</f>
        <v>0</v>
      </c>
      <c r="AY6116" s="209">
        <f>IF(BB6116="S",IF(AND(S6116&lt;&gt;"",R6116&lt;&gt;""),S6116-R6116,0),0)</f>
        <v>0</v>
      </c>
      <c r="AZ6116" s="209">
        <f>IF(BB6116="S",IF(Q6116="1. Aceitou o programa",IF(OR(X6116="Não se Aplica",X6116=""),IF(OR(W6116="Não se Aplica",W6116=""),0,W6116-V6116),AVERAGE(X6116-W6116,W6116-V6116)),0),0)</f>
        <v>0</v>
      </c>
      <c r="BA6116" s="209">
        <f>IF(BB6116="S",IF(AND(Q6116="1. Aceitou o programa",AH6116="Realizada"),IFERROR(IF(AG6116="",0,AG6116-R6116),0),0),0)</f>
        <v>0</v>
      </c>
      <c r="BB6116" s="209" t="str">
        <f>_xlfn.XLOOKUP(U6116,'Lista Suspensa'!$AA$20:$AA$23,'Lista Suspensa'!$AB$20:$AB$23,"N/A")</f>
        <v>S</v>
      </c>
    </row>
    <row r="6117" spans="1:54" ht="12" customHeight="1">
      <c r="A6117" s="151" t="s">
        <v>54</v>
      </c>
      <c r="B6117" s="152">
        <v>46112</v>
      </c>
      <c r="C6117" s="153" t="s">
        <v>55</v>
      </c>
      <c r="D6117" s="153" t="s">
        <v>56</v>
      </c>
      <c r="E6117" s="244">
        <v>79312206</v>
      </c>
      <c r="F6117" s="144" t="s">
        <v>10411</v>
      </c>
      <c r="G6117" s="230"/>
      <c r="H6117" s="154">
        <v>29568</v>
      </c>
      <c r="I6117" s="153">
        <v>45</v>
      </c>
      <c r="J6117" s="148" t="s">
        <v>70</v>
      </c>
      <c r="K6117" s="153"/>
      <c r="L6117" s="153"/>
      <c r="M6117" s="153"/>
      <c r="N6117" s="153"/>
      <c r="O6117" s="155">
        <v>11972594202</v>
      </c>
      <c r="P6117" s="156" t="s">
        <v>60</v>
      </c>
      <c r="Q6117" s="157" t="s">
        <v>8211</v>
      </c>
      <c r="R6117" s="158"/>
      <c r="S6117" s="159"/>
      <c r="T6117" s="159" t="s">
        <v>6983</v>
      </c>
      <c r="U6117" s="159" t="s">
        <v>8212</v>
      </c>
      <c r="V6117" s="154">
        <v>46148</v>
      </c>
      <c r="W6117" s="154">
        <v>46155</v>
      </c>
      <c r="X6117" s="154"/>
      <c r="Y6117" s="160"/>
      <c r="Z6117" s="160"/>
      <c r="AA6117" s="153"/>
      <c r="AB6117" s="153"/>
      <c r="AC6117" s="182" t="e">
        <f t="shared" si="192"/>
        <v>#DIV/0!</v>
      </c>
      <c r="AD6117" s="153" t="e">
        <f t="shared" si="193"/>
        <v>#DIV/0!</v>
      </c>
      <c r="AE6117" s="207"/>
      <c r="AF6117" s="153"/>
      <c r="AG6117" s="159"/>
      <c r="AH6117" s="153"/>
      <c r="AI6117" s="161"/>
      <c r="AJ6117" s="153"/>
      <c r="AK6117" s="153"/>
      <c r="AL6117" s="207"/>
      <c r="AM6117" s="207"/>
      <c r="AN6117" s="207"/>
      <c r="AO6117" s="207"/>
      <c r="AP6117" s="147" t="s">
        <v>54</v>
      </c>
      <c r="AQ6117" s="147"/>
      <c r="AR6117" s="147"/>
      <c r="AS6117" s="209" t="s">
        <v>68</v>
      </c>
      <c r="AT6117" s="223" t="str">
        <f>MONTH(B6117)&amp;"/"&amp;YEAR(B6117)</f>
        <v>3/2026</v>
      </c>
      <c r="AU6117" s="223">
        <f>WEEKNUM(B6117)-WEEKNUM(EOMONTH(B6117,-1)+1)+1</f>
        <v>5</v>
      </c>
      <c r="AV6117" s="209" t="str">
        <f>MONTH(R6117)&amp;"/"&amp;YEAR(R6117)</f>
        <v>1/1900</v>
      </c>
      <c r="AW6117" s="209" t="e">
        <f>WEEKNUM(R6117)-WEEKNUM(EOMONTH(R6117,-1)+1)+1</f>
        <v>#NUM!</v>
      </c>
      <c r="AX6117" s="209">
        <f>IF(BB6117="S",IF(Q6117="1. Aceitou o programa",R6117-B6117,0),0)</f>
        <v>0</v>
      </c>
      <c r="AY6117" s="209">
        <f>IF(BB6117="S",IF(AND(S6117&lt;&gt;"",R6117&lt;&gt;""),S6117-R6117,0),0)</f>
        <v>0</v>
      </c>
      <c r="AZ6117" s="209">
        <f>IF(BB6117="S",IF(Q6117="1. Aceitou o programa",IF(OR(X6117="Não se Aplica",X6117=""),IF(OR(W6117="Não se Aplica",W6117=""),0,W6117-V6117),AVERAGE(X6117-W6117,W6117-V6117)),0),0)</f>
        <v>0</v>
      </c>
      <c r="BA6117" s="209">
        <f>IF(BB6117="S",IF(AND(Q6117="1. Aceitou o programa",AH6117="Realizada"),IFERROR(IF(AG6117="",0,AG6117-R6117),0),0),0)</f>
        <v>0</v>
      </c>
      <c r="BB6117" s="209" t="str">
        <f>_xlfn.XLOOKUP(U6117,'Lista Suspensa'!$AA$20:$AA$23,'Lista Suspensa'!$AB$20:$AB$23,"N/A")</f>
        <v>S</v>
      </c>
    </row>
    <row r="6118" spans="1:54" ht="12" customHeight="1">
      <c r="A6118" s="151" t="s">
        <v>54</v>
      </c>
      <c r="B6118" s="152">
        <v>46112</v>
      </c>
      <c r="C6118" s="153" t="s">
        <v>55</v>
      </c>
      <c r="D6118" s="153" t="s">
        <v>56</v>
      </c>
      <c r="E6118" s="244">
        <v>81846248</v>
      </c>
      <c r="F6118" s="144" t="s">
        <v>10412</v>
      </c>
      <c r="G6118" s="230"/>
      <c r="H6118" s="154">
        <v>29580</v>
      </c>
      <c r="I6118" s="153">
        <v>45</v>
      </c>
      <c r="J6118" s="148" t="s">
        <v>70</v>
      </c>
      <c r="K6118" s="153"/>
      <c r="L6118" s="153"/>
      <c r="M6118" s="153"/>
      <c r="N6118" s="153"/>
      <c r="O6118" s="155">
        <v>21964797039</v>
      </c>
      <c r="P6118" s="156" t="s">
        <v>60</v>
      </c>
      <c r="Q6118" s="157" t="s">
        <v>8211</v>
      </c>
      <c r="R6118" s="158"/>
      <c r="S6118" s="159"/>
      <c r="T6118" s="159" t="s">
        <v>6983</v>
      </c>
      <c r="U6118" s="159" t="s">
        <v>8212</v>
      </c>
      <c r="V6118" s="154">
        <v>46148</v>
      </c>
      <c r="W6118" s="154">
        <v>46155</v>
      </c>
      <c r="X6118" s="154"/>
      <c r="Y6118" s="160"/>
      <c r="Z6118" s="160"/>
      <c r="AA6118" s="153"/>
      <c r="AB6118" s="153"/>
      <c r="AC6118" s="182" t="e">
        <f t="shared" si="192"/>
        <v>#DIV/0!</v>
      </c>
      <c r="AD6118" s="153" t="e">
        <f t="shared" si="193"/>
        <v>#DIV/0!</v>
      </c>
      <c r="AE6118" s="207"/>
      <c r="AF6118" s="153"/>
      <c r="AG6118" s="159"/>
      <c r="AH6118" s="153"/>
      <c r="AI6118" s="161"/>
      <c r="AJ6118" s="153"/>
      <c r="AK6118" s="153"/>
      <c r="AL6118" s="207"/>
      <c r="AM6118" s="207"/>
      <c r="AN6118" s="207"/>
      <c r="AO6118" s="207"/>
      <c r="AP6118" s="147" t="s">
        <v>54</v>
      </c>
      <c r="AQ6118" s="147"/>
      <c r="AR6118" s="147"/>
      <c r="AS6118" s="209" t="s">
        <v>68</v>
      </c>
      <c r="AT6118" s="223" t="str">
        <f>MONTH(B6118)&amp;"/"&amp;YEAR(B6118)</f>
        <v>3/2026</v>
      </c>
      <c r="AU6118" s="223">
        <f>WEEKNUM(B6118)-WEEKNUM(EOMONTH(B6118,-1)+1)+1</f>
        <v>5</v>
      </c>
      <c r="AV6118" s="209" t="str">
        <f>MONTH(R6118)&amp;"/"&amp;YEAR(R6118)</f>
        <v>1/1900</v>
      </c>
      <c r="AW6118" s="209" t="e">
        <f>WEEKNUM(R6118)-WEEKNUM(EOMONTH(R6118,-1)+1)+1</f>
        <v>#NUM!</v>
      </c>
      <c r="AX6118" s="209">
        <f>IF(BB6118="S",IF(Q6118="1. Aceitou o programa",R6118-B6118,0),0)</f>
        <v>0</v>
      </c>
      <c r="AY6118" s="209">
        <f>IF(BB6118="S",IF(AND(S6118&lt;&gt;"",R6118&lt;&gt;""),S6118-R6118,0),0)</f>
        <v>0</v>
      </c>
      <c r="AZ6118" s="209">
        <f>IF(BB6118="S",IF(Q6118="1. Aceitou o programa",IF(OR(X6118="Não se Aplica",X6118=""),IF(OR(W6118="Não se Aplica",W6118=""),0,W6118-V6118),AVERAGE(X6118-W6118,W6118-V6118)),0),0)</f>
        <v>0</v>
      </c>
      <c r="BA6118" s="209">
        <f>IF(BB6118="S",IF(AND(Q6118="1. Aceitou o programa",AH6118="Realizada"),IFERROR(IF(AG6118="",0,AG6118-R6118),0),0),0)</f>
        <v>0</v>
      </c>
      <c r="BB6118" s="209" t="str">
        <f>_xlfn.XLOOKUP(U6118,'Lista Suspensa'!$AA$20:$AA$23,'Lista Suspensa'!$AB$20:$AB$23,"N/A")</f>
        <v>S</v>
      </c>
    </row>
    <row r="6119" spans="1:54" ht="12" customHeight="1">
      <c r="A6119" s="151" t="s">
        <v>54</v>
      </c>
      <c r="B6119" s="152">
        <v>46112</v>
      </c>
      <c r="C6119" s="153" t="s">
        <v>55</v>
      </c>
      <c r="D6119" s="153" t="s">
        <v>56</v>
      </c>
      <c r="E6119" s="244">
        <v>84161384</v>
      </c>
      <c r="F6119" s="144" t="s">
        <v>10413</v>
      </c>
      <c r="G6119" s="230"/>
      <c r="H6119" s="154">
        <v>29588</v>
      </c>
      <c r="I6119" s="153">
        <v>45</v>
      </c>
      <c r="J6119" s="148" t="s">
        <v>70</v>
      </c>
      <c r="K6119" s="153"/>
      <c r="L6119" s="153"/>
      <c r="M6119" s="153"/>
      <c r="N6119" s="153"/>
      <c r="O6119" s="155">
        <v>11967610107</v>
      </c>
      <c r="P6119" s="156" t="s">
        <v>60</v>
      </c>
      <c r="Q6119" s="157" t="s">
        <v>8211</v>
      </c>
      <c r="R6119" s="158"/>
      <c r="S6119" s="159"/>
      <c r="T6119" s="159" t="s">
        <v>6983</v>
      </c>
      <c r="U6119" s="159" t="s">
        <v>8212</v>
      </c>
      <c r="V6119" s="154">
        <v>46148</v>
      </c>
      <c r="W6119" s="154">
        <v>46155</v>
      </c>
      <c r="X6119" s="154"/>
      <c r="Y6119" s="160"/>
      <c r="Z6119" s="160"/>
      <c r="AA6119" s="153"/>
      <c r="AB6119" s="153"/>
      <c r="AC6119" s="182" t="e">
        <f t="shared" si="192"/>
        <v>#DIV/0!</v>
      </c>
      <c r="AD6119" s="153" t="e">
        <f t="shared" si="193"/>
        <v>#DIV/0!</v>
      </c>
      <c r="AE6119" s="207"/>
      <c r="AF6119" s="153"/>
      <c r="AG6119" s="159"/>
      <c r="AH6119" s="153"/>
      <c r="AI6119" s="161"/>
      <c r="AJ6119" s="153"/>
      <c r="AK6119" s="153"/>
      <c r="AL6119" s="207"/>
      <c r="AM6119" s="207"/>
      <c r="AN6119" s="207"/>
      <c r="AO6119" s="207"/>
      <c r="AP6119" s="147" t="s">
        <v>54</v>
      </c>
      <c r="AQ6119" s="147"/>
      <c r="AR6119" s="147"/>
      <c r="AS6119" s="209" t="s">
        <v>68</v>
      </c>
      <c r="AT6119" s="223" t="str">
        <f>MONTH(B6119)&amp;"/"&amp;YEAR(B6119)</f>
        <v>3/2026</v>
      </c>
      <c r="AU6119" s="223">
        <f>WEEKNUM(B6119)-WEEKNUM(EOMONTH(B6119,-1)+1)+1</f>
        <v>5</v>
      </c>
      <c r="AV6119" s="209" t="str">
        <f>MONTH(R6119)&amp;"/"&amp;YEAR(R6119)</f>
        <v>1/1900</v>
      </c>
      <c r="AW6119" s="209" t="e">
        <f>WEEKNUM(R6119)-WEEKNUM(EOMONTH(R6119,-1)+1)+1</f>
        <v>#NUM!</v>
      </c>
      <c r="AX6119" s="209">
        <f>IF(BB6119="S",IF(Q6119="1. Aceitou o programa",R6119-B6119,0),0)</f>
        <v>0</v>
      </c>
      <c r="AY6119" s="209">
        <f>IF(BB6119="S",IF(AND(S6119&lt;&gt;"",R6119&lt;&gt;""),S6119-R6119,0),0)</f>
        <v>0</v>
      </c>
      <c r="AZ6119" s="209">
        <f>IF(BB6119="S",IF(Q6119="1. Aceitou o programa",IF(OR(X6119="Não se Aplica",X6119=""),IF(OR(W6119="Não se Aplica",W6119=""),0,W6119-V6119),AVERAGE(X6119-W6119,W6119-V6119)),0),0)</f>
        <v>0</v>
      </c>
      <c r="BA6119" s="209">
        <f>IF(BB6119="S",IF(AND(Q6119="1. Aceitou o programa",AH6119="Realizada"),IFERROR(IF(AG6119="",0,AG6119-R6119),0),0),0)</f>
        <v>0</v>
      </c>
      <c r="BB6119" s="209" t="str">
        <f>_xlfn.XLOOKUP(U6119,'Lista Suspensa'!$AA$20:$AA$23,'Lista Suspensa'!$AB$20:$AB$23,"N/A")</f>
        <v>S</v>
      </c>
    </row>
    <row r="6120" spans="1:54" ht="12" customHeight="1">
      <c r="A6120" s="151" t="s">
        <v>54</v>
      </c>
      <c r="B6120" s="152">
        <v>46112</v>
      </c>
      <c r="C6120" s="153" t="s">
        <v>55</v>
      </c>
      <c r="D6120" s="153" t="s">
        <v>56</v>
      </c>
      <c r="E6120" s="244">
        <v>86210589</v>
      </c>
      <c r="F6120" s="144" t="s">
        <v>10414</v>
      </c>
      <c r="G6120" s="230"/>
      <c r="H6120" s="154">
        <v>29612</v>
      </c>
      <c r="I6120" s="153">
        <v>45</v>
      </c>
      <c r="J6120" s="148" t="s">
        <v>70</v>
      </c>
      <c r="K6120" s="153"/>
      <c r="L6120" s="153"/>
      <c r="M6120" s="153"/>
      <c r="N6120" s="153"/>
      <c r="O6120" s="155">
        <v>21968085588</v>
      </c>
      <c r="P6120" s="156" t="s">
        <v>60</v>
      </c>
      <c r="Q6120" s="157" t="s">
        <v>8211</v>
      </c>
      <c r="R6120" s="158"/>
      <c r="S6120" s="159"/>
      <c r="T6120" s="159" t="s">
        <v>6983</v>
      </c>
      <c r="U6120" s="159" t="s">
        <v>8212</v>
      </c>
      <c r="V6120" s="154">
        <v>46148</v>
      </c>
      <c r="W6120" s="154">
        <v>46155</v>
      </c>
      <c r="X6120" s="154"/>
      <c r="Y6120" s="160"/>
      <c r="Z6120" s="160"/>
      <c r="AA6120" s="153"/>
      <c r="AB6120" s="153"/>
      <c r="AC6120" s="182" t="e">
        <f t="shared" si="192"/>
        <v>#DIV/0!</v>
      </c>
      <c r="AD6120" s="153" t="e">
        <f t="shared" si="193"/>
        <v>#DIV/0!</v>
      </c>
      <c r="AE6120" s="207"/>
      <c r="AF6120" s="153"/>
      <c r="AG6120" s="159"/>
      <c r="AH6120" s="153"/>
      <c r="AI6120" s="161"/>
      <c r="AJ6120" s="153"/>
      <c r="AK6120" s="153"/>
      <c r="AL6120" s="207"/>
      <c r="AM6120" s="207"/>
      <c r="AN6120" s="207"/>
      <c r="AO6120" s="207"/>
      <c r="AP6120" s="147" t="s">
        <v>54</v>
      </c>
      <c r="AQ6120" s="147"/>
      <c r="AR6120" s="147"/>
      <c r="AS6120" s="209" t="s">
        <v>68</v>
      </c>
      <c r="AT6120" s="223" t="str">
        <f>MONTH(B6120)&amp;"/"&amp;YEAR(B6120)</f>
        <v>3/2026</v>
      </c>
      <c r="AU6120" s="223">
        <f>WEEKNUM(B6120)-WEEKNUM(EOMONTH(B6120,-1)+1)+1</f>
        <v>5</v>
      </c>
      <c r="AV6120" s="209" t="str">
        <f>MONTH(R6120)&amp;"/"&amp;YEAR(R6120)</f>
        <v>1/1900</v>
      </c>
      <c r="AW6120" s="209" t="e">
        <f>WEEKNUM(R6120)-WEEKNUM(EOMONTH(R6120,-1)+1)+1</f>
        <v>#NUM!</v>
      </c>
      <c r="AX6120" s="209">
        <f>IF(BB6120="S",IF(Q6120="1. Aceitou o programa",R6120-B6120,0),0)</f>
        <v>0</v>
      </c>
      <c r="AY6120" s="209">
        <f>IF(BB6120="S",IF(AND(S6120&lt;&gt;"",R6120&lt;&gt;""),S6120-R6120,0),0)</f>
        <v>0</v>
      </c>
      <c r="AZ6120" s="209">
        <f>IF(BB6120="S",IF(Q6120="1. Aceitou o programa",IF(OR(X6120="Não se Aplica",X6120=""),IF(OR(W6120="Não se Aplica",W6120=""),0,W6120-V6120),AVERAGE(X6120-W6120,W6120-V6120)),0),0)</f>
        <v>0</v>
      </c>
      <c r="BA6120" s="209">
        <f>IF(BB6120="S",IF(AND(Q6120="1. Aceitou o programa",AH6120="Realizada"),IFERROR(IF(AG6120="",0,AG6120-R6120),0),0),0)</f>
        <v>0</v>
      </c>
      <c r="BB6120" s="209" t="str">
        <f>_xlfn.XLOOKUP(U6120,'Lista Suspensa'!$AA$20:$AA$23,'Lista Suspensa'!$AB$20:$AB$23,"N/A")</f>
        <v>S</v>
      </c>
    </row>
    <row r="6121" spans="1:54" ht="12" customHeight="1">
      <c r="A6121" s="151" t="s">
        <v>54</v>
      </c>
      <c r="B6121" s="152">
        <v>46112</v>
      </c>
      <c r="C6121" s="153" t="s">
        <v>55</v>
      </c>
      <c r="D6121" s="153" t="s">
        <v>56</v>
      </c>
      <c r="E6121" s="244">
        <v>82319892</v>
      </c>
      <c r="F6121" s="144" t="s">
        <v>10415</v>
      </c>
      <c r="G6121" s="230"/>
      <c r="H6121" s="154">
        <v>29652</v>
      </c>
      <c r="I6121" s="153">
        <v>45</v>
      </c>
      <c r="J6121" s="148" t="s">
        <v>70</v>
      </c>
      <c r="K6121" s="153"/>
      <c r="L6121" s="153"/>
      <c r="M6121" s="153"/>
      <c r="N6121" s="153"/>
      <c r="O6121" s="155">
        <v>21964707950</v>
      </c>
      <c r="P6121" s="156" t="s">
        <v>60</v>
      </c>
      <c r="Q6121" s="157" t="s">
        <v>8211</v>
      </c>
      <c r="R6121" s="158"/>
      <c r="S6121" s="159"/>
      <c r="T6121" s="159" t="s">
        <v>6983</v>
      </c>
      <c r="U6121" s="159" t="s">
        <v>8212</v>
      </c>
      <c r="V6121" s="154">
        <v>46148</v>
      </c>
      <c r="W6121" s="154">
        <v>46155</v>
      </c>
      <c r="X6121" s="154"/>
      <c r="Y6121" s="160"/>
      <c r="Z6121" s="160"/>
      <c r="AA6121" s="153"/>
      <c r="AB6121" s="153"/>
      <c r="AC6121" s="182" t="e">
        <f t="shared" si="192"/>
        <v>#DIV/0!</v>
      </c>
      <c r="AD6121" s="153" t="e">
        <f t="shared" si="193"/>
        <v>#DIV/0!</v>
      </c>
      <c r="AE6121" s="207"/>
      <c r="AF6121" s="153"/>
      <c r="AG6121" s="159"/>
      <c r="AH6121" s="153"/>
      <c r="AI6121" s="161"/>
      <c r="AJ6121" s="153"/>
      <c r="AK6121" s="153"/>
      <c r="AL6121" s="207"/>
      <c r="AM6121" s="207"/>
      <c r="AN6121" s="207"/>
      <c r="AO6121" s="207"/>
      <c r="AP6121" s="147" t="s">
        <v>54</v>
      </c>
      <c r="AQ6121" s="147"/>
      <c r="AR6121" s="147"/>
      <c r="AS6121" s="209" t="s">
        <v>68</v>
      </c>
      <c r="AT6121" s="223" t="str">
        <f>MONTH(B6121)&amp;"/"&amp;YEAR(B6121)</f>
        <v>3/2026</v>
      </c>
      <c r="AU6121" s="223">
        <f>WEEKNUM(B6121)-WEEKNUM(EOMONTH(B6121,-1)+1)+1</f>
        <v>5</v>
      </c>
      <c r="AV6121" s="209" t="str">
        <f>MONTH(R6121)&amp;"/"&amp;YEAR(R6121)</f>
        <v>1/1900</v>
      </c>
      <c r="AW6121" s="209" t="e">
        <f>WEEKNUM(R6121)-WEEKNUM(EOMONTH(R6121,-1)+1)+1</f>
        <v>#NUM!</v>
      </c>
      <c r="AX6121" s="209">
        <f>IF(BB6121="S",IF(Q6121="1. Aceitou o programa",R6121-B6121,0),0)</f>
        <v>0</v>
      </c>
      <c r="AY6121" s="209">
        <f>IF(BB6121="S",IF(AND(S6121&lt;&gt;"",R6121&lt;&gt;""),S6121-R6121,0),0)</f>
        <v>0</v>
      </c>
      <c r="AZ6121" s="209">
        <f>IF(BB6121="S",IF(Q6121="1. Aceitou o programa",IF(OR(X6121="Não se Aplica",X6121=""),IF(OR(W6121="Não se Aplica",W6121=""),0,W6121-V6121),AVERAGE(X6121-W6121,W6121-V6121)),0),0)</f>
        <v>0</v>
      </c>
      <c r="BA6121" s="209">
        <f>IF(BB6121="S",IF(AND(Q6121="1. Aceitou o programa",AH6121="Realizada"),IFERROR(IF(AG6121="",0,AG6121-R6121),0),0),0)</f>
        <v>0</v>
      </c>
      <c r="BB6121" s="209" t="str">
        <f>_xlfn.XLOOKUP(U6121,'Lista Suspensa'!$AA$20:$AA$23,'Lista Suspensa'!$AB$20:$AB$23,"N/A")</f>
        <v>S</v>
      </c>
    </row>
    <row r="6122" spans="1:54" ht="12" customHeight="1">
      <c r="A6122" s="151" t="s">
        <v>54</v>
      </c>
      <c r="B6122" s="152">
        <v>46112</v>
      </c>
      <c r="C6122" s="153" t="s">
        <v>55</v>
      </c>
      <c r="D6122" s="153" t="s">
        <v>56</v>
      </c>
      <c r="E6122" s="244">
        <v>75613523</v>
      </c>
      <c r="F6122" s="144" t="s">
        <v>10416</v>
      </c>
      <c r="G6122" s="230"/>
      <c r="H6122" s="154">
        <v>29700</v>
      </c>
      <c r="I6122" s="153">
        <v>45</v>
      </c>
      <c r="J6122" s="148" t="s">
        <v>70</v>
      </c>
      <c r="K6122" s="153"/>
      <c r="L6122" s="153"/>
      <c r="M6122" s="153"/>
      <c r="N6122" s="153"/>
      <c r="O6122" s="155">
        <v>11976267720</v>
      </c>
      <c r="P6122" s="156" t="s">
        <v>60</v>
      </c>
      <c r="Q6122" s="157" t="s">
        <v>8211</v>
      </c>
      <c r="R6122" s="158"/>
      <c r="S6122" s="159"/>
      <c r="T6122" s="159" t="s">
        <v>6983</v>
      </c>
      <c r="U6122" s="159" t="s">
        <v>8212</v>
      </c>
      <c r="V6122" s="154">
        <v>46148</v>
      </c>
      <c r="W6122" s="154">
        <v>46155</v>
      </c>
      <c r="X6122" s="154"/>
      <c r="Y6122" s="160"/>
      <c r="Z6122" s="160"/>
      <c r="AA6122" s="153"/>
      <c r="AB6122" s="153"/>
      <c r="AC6122" s="182" t="e">
        <f t="shared" si="192"/>
        <v>#DIV/0!</v>
      </c>
      <c r="AD6122" s="153" t="e">
        <f t="shared" si="193"/>
        <v>#DIV/0!</v>
      </c>
      <c r="AE6122" s="207"/>
      <c r="AF6122" s="153"/>
      <c r="AG6122" s="159"/>
      <c r="AH6122" s="153"/>
      <c r="AI6122" s="161"/>
      <c r="AJ6122" s="153"/>
      <c r="AK6122" s="153"/>
      <c r="AL6122" s="207"/>
      <c r="AM6122" s="207"/>
      <c r="AN6122" s="207"/>
      <c r="AO6122" s="207"/>
      <c r="AP6122" s="147" t="s">
        <v>54</v>
      </c>
      <c r="AQ6122" s="147"/>
      <c r="AR6122" s="147"/>
      <c r="AS6122" s="209" t="s">
        <v>68</v>
      </c>
      <c r="AT6122" s="223" t="str">
        <f>MONTH(B6122)&amp;"/"&amp;YEAR(B6122)</f>
        <v>3/2026</v>
      </c>
      <c r="AU6122" s="223">
        <f>WEEKNUM(B6122)-WEEKNUM(EOMONTH(B6122,-1)+1)+1</f>
        <v>5</v>
      </c>
      <c r="AV6122" s="209" t="str">
        <f>MONTH(R6122)&amp;"/"&amp;YEAR(R6122)</f>
        <v>1/1900</v>
      </c>
      <c r="AW6122" s="209" t="e">
        <f>WEEKNUM(R6122)-WEEKNUM(EOMONTH(R6122,-1)+1)+1</f>
        <v>#NUM!</v>
      </c>
      <c r="AX6122" s="209">
        <f>IF(BB6122="S",IF(Q6122="1. Aceitou o programa",R6122-B6122,0),0)</f>
        <v>0</v>
      </c>
      <c r="AY6122" s="209">
        <f>IF(BB6122="S",IF(AND(S6122&lt;&gt;"",R6122&lt;&gt;""),S6122-R6122,0),0)</f>
        <v>0</v>
      </c>
      <c r="AZ6122" s="209">
        <f>IF(BB6122="S",IF(Q6122="1. Aceitou o programa",IF(OR(X6122="Não se Aplica",X6122=""),IF(OR(W6122="Não se Aplica",W6122=""),0,W6122-V6122),AVERAGE(X6122-W6122,W6122-V6122)),0),0)</f>
        <v>0</v>
      </c>
      <c r="BA6122" s="209">
        <f>IF(BB6122="S",IF(AND(Q6122="1. Aceitou o programa",AH6122="Realizada"),IFERROR(IF(AG6122="",0,AG6122-R6122),0),0),0)</f>
        <v>0</v>
      </c>
      <c r="BB6122" s="209" t="str">
        <f>_xlfn.XLOOKUP(U6122,'Lista Suspensa'!$AA$20:$AA$23,'Lista Suspensa'!$AB$20:$AB$23,"N/A")</f>
        <v>S</v>
      </c>
    </row>
    <row r="6123" spans="1:54" ht="12" customHeight="1">
      <c r="A6123" s="151" t="s">
        <v>54</v>
      </c>
      <c r="B6123" s="152">
        <v>46112</v>
      </c>
      <c r="C6123" s="153" t="s">
        <v>55</v>
      </c>
      <c r="D6123" s="153" t="s">
        <v>56</v>
      </c>
      <c r="E6123" s="244">
        <v>79155455</v>
      </c>
      <c r="F6123" s="144" t="s">
        <v>10417</v>
      </c>
      <c r="G6123" s="230"/>
      <c r="H6123" s="154">
        <v>29807</v>
      </c>
      <c r="I6123" s="153">
        <v>44</v>
      </c>
      <c r="J6123" s="148" t="s">
        <v>58</v>
      </c>
      <c r="K6123" s="153"/>
      <c r="L6123" s="153"/>
      <c r="M6123" s="153"/>
      <c r="N6123" s="153"/>
      <c r="O6123" s="155">
        <v>11959715309</v>
      </c>
      <c r="P6123" s="156" t="s">
        <v>60</v>
      </c>
      <c r="Q6123" s="157" t="s">
        <v>8211</v>
      </c>
      <c r="R6123" s="158"/>
      <c r="S6123" s="159"/>
      <c r="T6123" s="159" t="s">
        <v>6983</v>
      </c>
      <c r="U6123" s="159" t="s">
        <v>8212</v>
      </c>
      <c r="V6123" s="154">
        <v>46148</v>
      </c>
      <c r="W6123" s="154">
        <v>46155</v>
      </c>
      <c r="X6123" s="154"/>
      <c r="Y6123" s="160"/>
      <c r="Z6123" s="160"/>
      <c r="AA6123" s="153"/>
      <c r="AB6123" s="153"/>
      <c r="AC6123" s="182" t="e">
        <f t="shared" si="192"/>
        <v>#DIV/0!</v>
      </c>
      <c r="AD6123" s="153" t="e">
        <f t="shared" si="193"/>
        <v>#DIV/0!</v>
      </c>
      <c r="AE6123" s="207"/>
      <c r="AF6123" s="153"/>
      <c r="AG6123" s="159"/>
      <c r="AH6123" s="153"/>
      <c r="AI6123" s="161"/>
      <c r="AJ6123" s="153"/>
      <c r="AK6123" s="153"/>
      <c r="AL6123" s="207"/>
      <c r="AM6123" s="207"/>
      <c r="AN6123" s="207"/>
      <c r="AO6123" s="207"/>
      <c r="AP6123" s="147" t="s">
        <v>54</v>
      </c>
      <c r="AQ6123" s="147"/>
      <c r="AR6123" s="147"/>
      <c r="AS6123" s="209" t="s">
        <v>68</v>
      </c>
      <c r="AT6123" s="223" t="str">
        <f>MONTH(B6123)&amp;"/"&amp;YEAR(B6123)</f>
        <v>3/2026</v>
      </c>
      <c r="AU6123" s="223">
        <f>WEEKNUM(B6123)-WEEKNUM(EOMONTH(B6123,-1)+1)+1</f>
        <v>5</v>
      </c>
      <c r="AV6123" s="209" t="str">
        <f>MONTH(R6123)&amp;"/"&amp;YEAR(R6123)</f>
        <v>1/1900</v>
      </c>
      <c r="AW6123" s="209" t="e">
        <f>WEEKNUM(R6123)-WEEKNUM(EOMONTH(R6123,-1)+1)+1</f>
        <v>#NUM!</v>
      </c>
      <c r="AX6123" s="209">
        <f>IF(BB6123="S",IF(Q6123="1. Aceitou o programa",R6123-B6123,0),0)</f>
        <v>0</v>
      </c>
      <c r="AY6123" s="209">
        <f>IF(BB6123="S",IF(AND(S6123&lt;&gt;"",R6123&lt;&gt;""),S6123-R6123,0),0)</f>
        <v>0</v>
      </c>
      <c r="AZ6123" s="209">
        <f>IF(BB6123="S",IF(Q6123="1. Aceitou o programa",IF(OR(X6123="Não se Aplica",X6123=""),IF(OR(W6123="Não se Aplica",W6123=""),0,W6123-V6123),AVERAGE(X6123-W6123,W6123-V6123)),0),0)</f>
        <v>0</v>
      </c>
      <c r="BA6123" s="209">
        <f>IF(BB6123="S",IF(AND(Q6123="1. Aceitou o programa",AH6123="Realizada"),IFERROR(IF(AG6123="",0,AG6123-R6123),0),0),0)</f>
        <v>0</v>
      </c>
      <c r="BB6123" s="209" t="str">
        <f>_xlfn.XLOOKUP(U6123,'Lista Suspensa'!$AA$20:$AA$23,'Lista Suspensa'!$AB$20:$AB$23,"N/A")</f>
        <v>S</v>
      </c>
    </row>
    <row r="6124" spans="1:54" ht="12" customHeight="1">
      <c r="A6124" s="151" t="s">
        <v>54</v>
      </c>
      <c r="B6124" s="152">
        <v>46112</v>
      </c>
      <c r="C6124" s="153" t="s">
        <v>55</v>
      </c>
      <c r="D6124" s="153" t="s">
        <v>56</v>
      </c>
      <c r="E6124" s="244">
        <v>88402758</v>
      </c>
      <c r="F6124" s="144" t="s">
        <v>10418</v>
      </c>
      <c r="G6124" s="230"/>
      <c r="H6124" s="154">
        <v>29859</v>
      </c>
      <c r="I6124" s="153">
        <v>44</v>
      </c>
      <c r="J6124" s="148" t="s">
        <v>70</v>
      </c>
      <c r="K6124" s="153"/>
      <c r="L6124" s="153"/>
      <c r="M6124" s="153"/>
      <c r="N6124" s="153"/>
      <c r="O6124" s="155">
        <v>21976437091</v>
      </c>
      <c r="P6124" s="156" t="s">
        <v>60</v>
      </c>
      <c r="Q6124" s="157" t="s">
        <v>8211</v>
      </c>
      <c r="R6124" s="158"/>
      <c r="S6124" s="159"/>
      <c r="T6124" s="159" t="s">
        <v>6983</v>
      </c>
      <c r="U6124" s="159" t="s">
        <v>8212</v>
      </c>
      <c r="V6124" s="154">
        <v>46148</v>
      </c>
      <c r="W6124" s="154">
        <v>46155</v>
      </c>
      <c r="X6124" s="154"/>
      <c r="Y6124" s="160"/>
      <c r="Z6124" s="160"/>
      <c r="AA6124" s="153"/>
      <c r="AB6124" s="153"/>
      <c r="AC6124" s="182" t="e">
        <f t="shared" si="192"/>
        <v>#DIV/0!</v>
      </c>
      <c r="AD6124" s="153" t="e">
        <f t="shared" si="193"/>
        <v>#DIV/0!</v>
      </c>
      <c r="AE6124" s="207"/>
      <c r="AF6124" s="153"/>
      <c r="AG6124" s="159"/>
      <c r="AH6124" s="153"/>
      <c r="AI6124" s="161"/>
      <c r="AJ6124" s="153"/>
      <c r="AK6124" s="153"/>
      <c r="AL6124" s="207"/>
      <c r="AM6124" s="207"/>
      <c r="AN6124" s="207"/>
      <c r="AO6124" s="207"/>
      <c r="AP6124" s="147" t="s">
        <v>54</v>
      </c>
      <c r="AQ6124" s="147"/>
      <c r="AR6124" s="147"/>
      <c r="AS6124" s="209" t="s">
        <v>68</v>
      </c>
      <c r="AT6124" s="223" t="str">
        <f>MONTH(B6124)&amp;"/"&amp;YEAR(B6124)</f>
        <v>3/2026</v>
      </c>
      <c r="AU6124" s="223">
        <f>WEEKNUM(B6124)-WEEKNUM(EOMONTH(B6124,-1)+1)+1</f>
        <v>5</v>
      </c>
      <c r="AV6124" s="209" t="str">
        <f>MONTH(R6124)&amp;"/"&amp;YEAR(R6124)</f>
        <v>1/1900</v>
      </c>
      <c r="AW6124" s="209" t="e">
        <f>WEEKNUM(R6124)-WEEKNUM(EOMONTH(R6124,-1)+1)+1</f>
        <v>#NUM!</v>
      </c>
      <c r="AX6124" s="209">
        <f>IF(BB6124="S",IF(Q6124="1. Aceitou o programa",R6124-B6124,0),0)</f>
        <v>0</v>
      </c>
      <c r="AY6124" s="209">
        <f>IF(BB6124="S",IF(AND(S6124&lt;&gt;"",R6124&lt;&gt;""),S6124-R6124,0),0)</f>
        <v>0</v>
      </c>
      <c r="AZ6124" s="209">
        <f>IF(BB6124="S",IF(Q6124="1. Aceitou o programa",IF(OR(X6124="Não se Aplica",X6124=""),IF(OR(W6124="Não se Aplica",W6124=""),0,W6124-V6124),AVERAGE(X6124-W6124,W6124-V6124)),0),0)</f>
        <v>0</v>
      </c>
      <c r="BA6124" s="209">
        <f>IF(BB6124="S",IF(AND(Q6124="1. Aceitou o programa",AH6124="Realizada"),IFERROR(IF(AG6124="",0,AG6124-R6124),0),0),0)</f>
        <v>0</v>
      </c>
      <c r="BB6124" s="209" t="str">
        <f>_xlfn.XLOOKUP(U6124,'Lista Suspensa'!$AA$20:$AA$23,'Lista Suspensa'!$AB$20:$AB$23,"N/A")</f>
        <v>S</v>
      </c>
    </row>
    <row r="6125" spans="1:54" ht="12" customHeight="1">
      <c r="A6125" s="151" t="s">
        <v>54</v>
      </c>
      <c r="B6125" s="152">
        <v>46112</v>
      </c>
      <c r="C6125" s="153" t="s">
        <v>55</v>
      </c>
      <c r="D6125" s="153" t="s">
        <v>56</v>
      </c>
      <c r="E6125" s="244">
        <v>75714237</v>
      </c>
      <c r="F6125" s="144" t="s">
        <v>10419</v>
      </c>
      <c r="G6125" s="230"/>
      <c r="H6125" s="154">
        <v>29879</v>
      </c>
      <c r="I6125" s="153">
        <v>44</v>
      </c>
      <c r="J6125" s="148" t="s">
        <v>70</v>
      </c>
      <c r="K6125" s="153"/>
      <c r="L6125" s="153"/>
      <c r="M6125" s="153"/>
      <c r="N6125" s="153"/>
      <c r="O6125" s="155">
        <v>11986769987</v>
      </c>
      <c r="P6125" s="156" t="s">
        <v>60</v>
      </c>
      <c r="Q6125" s="157" t="s">
        <v>8211</v>
      </c>
      <c r="R6125" s="158"/>
      <c r="S6125" s="159"/>
      <c r="T6125" s="159" t="s">
        <v>6983</v>
      </c>
      <c r="U6125" s="159" t="s">
        <v>8212</v>
      </c>
      <c r="V6125" s="154">
        <v>46148</v>
      </c>
      <c r="W6125" s="154">
        <v>46155</v>
      </c>
      <c r="X6125" s="154"/>
      <c r="Y6125" s="160"/>
      <c r="Z6125" s="160"/>
      <c r="AA6125" s="153"/>
      <c r="AB6125" s="153"/>
      <c r="AC6125" s="182" t="e">
        <f t="shared" si="192"/>
        <v>#DIV/0!</v>
      </c>
      <c r="AD6125" s="153" t="e">
        <f t="shared" si="193"/>
        <v>#DIV/0!</v>
      </c>
      <c r="AE6125" s="207"/>
      <c r="AF6125" s="153"/>
      <c r="AG6125" s="159"/>
      <c r="AH6125" s="153"/>
      <c r="AI6125" s="161"/>
      <c r="AJ6125" s="153"/>
      <c r="AK6125" s="153"/>
      <c r="AL6125" s="207"/>
      <c r="AM6125" s="207"/>
      <c r="AN6125" s="207"/>
      <c r="AO6125" s="207"/>
      <c r="AP6125" s="147" t="s">
        <v>54</v>
      </c>
      <c r="AQ6125" s="147"/>
      <c r="AR6125" s="147"/>
      <c r="AS6125" s="209" t="s">
        <v>68</v>
      </c>
      <c r="AT6125" s="223" t="str">
        <f>MONTH(B6125)&amp;"/"&amp;YEAR(B6125)</f>
        <v>3/2026</v>
      </c>
      <c r="AU6125" s="223">
        <f>WEEKNUM(B6125)-WEEKNUM(EOMONTH(B6125,-1)+1)+1</f>
        <v>5</v>
      </c>
      <c r="AV6125" s="209" t="str">
        <f>MONTH(R6125)&amp;"/"&amp;YEAR(R6125)</f>
        <v>1/1900</v>
      </c>
      <c r="AW6125" s="209" t="e">
        <f>WEEKNUM(R6125)-WEEKNUM(EOMONTH(R6125,-1)+1)+1</f>
        <v>#NUM!</v>
      </c>
      <c r="AX6125" s="209">
        <f>IF(BB6125="S",IF(Q6125="1. Aceitou o programa",R6125-B6125,0),0)</f>
        <v>0</v>
      </c>
      <c r="AY6125" s="209">
        <f>IF(BB6125="S",IF(AND(S6125&lt;&gt;"",R6125&lt;&gt;""),S6125-R6125,0),0)</f>
        <v>0</v>
      </c>
      <c r="AZ6125" s="209">
        <f>IF(BB6125="S",IF(Q6125="1. Aceitou o programa",IF(OR(X6125="Não se Aplica",X6125=""),IF(OR(W6125="Não se Aplica",W6125=""),0,W6125-V6125),AVERAGE(X6125-W6125,W6125-V6125)),0),0)</f>
        <v>0</v>
      </c>
      <c r="BA6125" s="209">
        <f>IF(BB6125="S",IF(AND(Q6125="1. Aceitou o programa",AH6125="Realizada"),IFERROR(IF(AG6125="",0,AG6125-R6125),0),0),0)</f>
        <v>0</v>
      </c>
      <c r="BB6125" s="209" t="str">
        <f>_xlfn.XLOOKUP(U6125,'Lista Suspensa'!$AA$20:$AA$23,'Lista Suspensa'!$AB$20:$AB$23,"N/A")</f>
        <v>S</v>
      </c>
    </row>
    <row r="6126" spans="1:54" ht="12" customHeight="1">
      <c r="A6126" s="151" t="s">
        <v>54</v>
      </c>
      <c r="B6126" s="152">
        <v>46112</v>
      </c>
      <c r="C6126" s="153" t="s">
        <v>55</v>
      </c>
      <c r="D6126" s="153" t="s">
        <v>56</v>
      </c>
      <c r="E6126" s="244">
        <v>75904661</v>
      </c>
      <c r="F6126" s="144" t="s">
        <v>10420</v>
      </c>
      <c r="G6126" s="230"/>
      <c r="H6126" s="154">
        <v>29907</v>
      </c>
      <c r="I6126" s="153">
        <v>44</v>
      </c>
      <c r="J6126" s="148" t="s">
        <v>70</v>
      </c>
      <c r="K6126" s="153"/>
      <c r="L6126" s="153"/>
      <c r="M6126" s="153"/>
      <c r="N6126" s="153"/>
      <c r="O6126" s="155">
        <v>11975202730</v>
      </c>
      <c r="P6126" s="156" t="s">
        <v>60</v>
      </c>
      <c r="Q6126" s="157" t="s">
        <v>8211</v>
      </c>
      <c r="R6126" s="158"/>
      <c r="S6126" s="159"/>
      <c r="T6126" s="159" t="s">
        <v>6983</v>
      </c>
      <c r="U6126" s="159" t="s">
        <v>8212</v>
      </c>
      <c r="V6126" s="154">
        <v>46148</v>
      </c>
      <c r="W6126" s="154">
        <v>46155</v>
      </c>
      <c r="X6126" s="154"/>
      <c r="Y6126" s="160"/>
      <c r="Z6126" s="160"/>
      <c r="AA6126" s="153"/>
      <c r="AB6126" s="153"/>
      <c r="AC6126" s="182" t="e">
        <f t="shared" si="192"/>
        <v>#DIV/0!</v>
      </c>
      <c r="AD6126" s="153" t="e">
        <f t="shared" si="193"/>
        <v>#DIV/0!</v>
      </c>
      <c r="AE6126" s="207"/>
      <c r="AF6126" s="153"/>
      <c r="AG6126" s="159"/>
      <c r="AH6126" s="153"/>
      <c r="AI6126" s="161"/>
      <c r="AJ6126" s="153"/>
      <c r="AK6126" s="153"/>
      <c r="AL6126" s="207"/>
      <c r="AM6126" s="207"/>
      <c r="AN6126" s="207"/>
      <c r="AO6126" s="207"/>
      <c r="AP6126" s="147" t="s">
        <v>54</v>
      </c>
      <c r="AQ6126" s="147"/>
      <c r="AR6126" s="147"/>
      <c r="AS6126" s="209" t="s">
        <v>68</v>
      </c>
      <c r="AT6126" s="223" t="str">
        <f>MONTH(B6126)&amp;"/"&amp;YEAR(B6126)</f>
        <v>3/2026</v>
      </c>
      <c r="AU6126" s="223">
        <f>WEEKNUM(B6126)-WEEKNUM(EOMONTH(B6126,-1)+1)+1</f>
        <v>5</v>
      </c>
      <c r="AV6126" s="209" t="str">
        <f>MONTH(R6126)&amp;"/"&amp;YEAR(R6126)</f>
        <v>1/1900</v>
      </c>
      <c r="AW6126" s="209" t="e">
        <f>WEEKNUM(R6126)-WEEKNUM(EOMONTH(R6126,-1)+1)+1</f>
        <v>#NUM!</v>
      </c>
      <c r="AX6126" s="209">
        <f>IF(BB6126="S",IF(Q6126="1. Aceitou o programa",R6126-B6126,0),0)</f>
        <v>0</v>
      </c>
      <c r="AY6126" s="209">
        <f>IF(BB6126="S",IF(AND(S6126&lt;&gt;"",R6126&lt;&gt;""),S6126-R6126,0),0)</f>
        <v>0</v>
      </c>
      <c r="AZ6126" s="209">
        <f>IF(BB6126="S",IF(Q6126="1. Aceitou o programa",IF(OR(X6126="Não se Aplica",X6126=""),IF(OR(W6126="Não se Aplica",W6126=""),0,W6126-V6126),AVERAGE(X6126-W6126,W6126-V6126)),0),0)</f>
        <v>0</v>
      </c>
      <c r="BA6126" s="209">
        <f>IF(BB6126="S",IF(AND(Q6126="1. Aceitou o programa",AH6126="Realizada"),IFERROR(IF(AG6126="",0,AG6126-R6126),0),0),0)</f>
        <v>0</v>
      </c>
      <c r="BB6126" s="209" t="str">
        <f>_xlfn.XLOOKUP(U6126,'Lista Suspensa'!$AA$20:$AA$23,'Lista Suspensa'!$AB$20:$AB$23,"N/A")</f>
        <v>S</v>
      </c>
    </row>
    <row r="6127" spans="1:54" ht="12" customHeight="1">
      <c r="A6127" s="151" t="s">
        <v>54</v>
      </c>
      <c r="B6127" s="152">
        <v>46112</v>
      </c>
      <c r="C6127" s="153" t="s">
        <v>55</v>
      </c>
      <c r="D6127" s="153" t="s">
        <v>56</v>
      </c>
      <c r="E6127" s="244">
        <v>84779693</v>
      </c>
      <c r="F6127" s="144" t="s">
        <v>10421</v>
      </c>
      <c r="G6127" s="230"/>
      <c r="H6127" s="154">
        <v>29920</v>
      </c>
      <c r="I6127" s="153">
        <v>44</v>
      </c>
      <c r="J6127" s="148" t="s">
        <v>70</v>
      </c>
      <c r="K6127" s="153"/>
      <c r="L6127" s="153"/>
      <c r="M6127" s="153"/>
      <c r="N6127" s="153"/>
      <c r="O6127" s="155">
        <v>21984803857</v>
      </c>
      <c r="P6127" s="156" t="s">
        <v>60</v>
      </c>
      <c r="Q6127" s="157" t="s">
        <v>8211</v>
      </c>
      <c r="R6127" s="158"/>
      <c r="S6127" s="159"/>
      <c r="T6127" s="159" t="s">
        <v>6983</v>
      </c>
      <c r="U6127" s="159" t="s">
        <v>8212</v>
      </c>
      <c r="V6127" s="154">
        <v>46148</v>
      </c>
      <c r="W6127" s="154">
        <v>46155</v>
      </c>
      <c r="X6127" s="154"/>
      <c r="Y6127" s="160"/>
      <c r="Z6127" s="160"/>
      <c r="AA6127" s="153"/>
      <c r="AB6127" s="153"/>
      <c r="AC6127" s="182" t="e">
        <f t="shared" si="192"/>
        <v>#DIV/0!</v>
      </c>
      <c r="AD6127" s="153" t="e">
        <f t="shared" si="193"/>
        <v>#DIV/0!</v>
      </c>
      <c r="AE6127" s="207"/>
      <c r="AF6127" s="153"/>
      <c r="AG6127" s="159"/>
      <c r="AH6127" s="153"/>
      <c r="AI6127" s="161"/>
      <c r="AJ6127" s="153"/>
      <c r="AK6127" s="153"/>
      <c r="AL6127" s="207"/>
      <c r="AM6127" s="207"/>
      <c r="AN6127" s="207"/>
      <c r="AO6127" s="207"/>
      <c r="AP6127" s="147" t="s">
        <v>54</v>
      </c>
      <c r="AQ6127" s="147"/>
      <c r="AR6127" s="147"/>
      <c r="AS6127" s="209" t="s">
        <v>68</v>
      </c>
      <c r="AT6127" s="223" t="str">
        <f>MONTH(B6127)&amp;"/"&amp;YEAR(B6127)</f>
        <v>3/2026</v>
      </c>
      <c r="AU6127" s="223">
        <f>WEEKNUM(B6127)-WEEKNUM(EOMONTH(B6127,-1)+1)+1</f>
        <v>5</v>
      </c>
      <c r="AV6127" s="209" t="str">
        <f>MONTH(R6127)&amp;"/"&amp;YEAR(R6127)</f>
        <v>1/1900</v>
      </c>
      <c r="AW6127" s="209" t="e">
        <f>WEEKNUM(R6127)-WEEKNUM(EOMONTH(R6127,-1)+1)+1</f>
        <v>#NUM!</v>
      </c>
      <c r="AX6127" s="209">
        <f>IF(BB6127="S",IF(Q6127="1. Aceitou o programa",R6127-B6127,0),0)</f>
        <v>0</v>
      </c>
      <c r="AY6127" s="209">
        <f>IF(BB6127="S",IF(AND(S6127&lt;&gt;"",R6127&lt;&gt;""),S6127-R6127,0),0)</f>
        <v>0</v>
      </c>
      <c r="AZ6127" s="209">
        <f>IF(BB6127="S",IF(Q6127="1. Aceitou o programa",IF(OR(X6127="Não se Aplica",X6127=""),IF(OR(W6127="Não se Aplica",W6127=""),0,W6127-V6127),AVERAGE(X6127-W6127,W6127-V6127)),0),0)</f>
        <v>0</v>
      </c>
      <c r="BA6127" s="209">
        <f>IF(BB6127="S",IF(AND(Q6127="1. Aceitou o programa",AH6127="Realizada"),IFERROR(IF(AG6127="",0,AG6127-R6127),0),0),0)</f>
        <v>0</v>
      </c>
      <c r="BB6127" s="209" t="str">
        <f>_xlfn.XLOOKUP(U6127,'Lista Suspensa'!$AA$20:$AA$23,'Lista Suspensa'!$AB$20:$AB$23,"N/A")</f>
        <v>S</v>
      </c>
    </row>
    <row r="6128" spans="1:54" ht="12" customHeight="1">
      <c r="A6128" s="151" t="s">
        <v>54</v>
      </c>
      <c r="B6128" s="152">
        <v>46112</v>
      </c>
      <c r="C6128" s="153" t="s">
        <v>55</v>
      </c>
      <c r="D6128" s="153" t="s">
        <v>56</v>
      </c>
      <c r="E6128" s="244">
        <v>82387715</v>
      </c>
      <c r="F6128" s="144" t="s">
        <v>10422</v>
      </c>
      <c r="G6128" s="230"/>
      <c r="H6128" s="154">
        <v>29938</v>
      </c>
      <c r="I6128" s="153">
        <v>44</v>
      </c>
      <c r="J6128" s="148" t="s">
        <v>70</v>
      </c>
      <c r="K6128" s="153"/>
      <c r="L6128" s="153"/>
      <c r="M6128" s="153"/>
      <c r="N6128" s="153"/>
      <c r="O6128" s="155">
        <v>21985367061</v>
      </c>
      <c r="P6128" s="156" t="s">
        <v>60</v>
      </c>
      <c r="Q6128" s="157" t="s">
        <v>8211</v>
      </c>
      <c r="R6128" s="158"/>
      <c r="S6128" s="159"/>
      <c r="T6128" s="159" t="s">
        <v>6983</v>
      </c>
      <c r="U6128" s="159" t="s">
        <v>8212</v>
      </c>
      <c r="V6128" s="154">
        <v>46148</v>
      </c>
      <c r="W6128" s="154">
        <v>46155</v>
      </c>
      <c r="X6128" s="154"/>
      <c r="Y6128" s="160"/>
      <c r="Z6128" s="160"/>
      <c r="AA6128" s="153"/>
      <c r="AB6128" s="153"/>
      <c r="AC6128" s="182" t="e">
        <f t="shared" si="192"/>
        <v>#DIV/0!</v>
      </c>
      <c r="AD6128" s="153" t="e">
        <f t="shared" si="193"/>
        <v>#DIV/0!</v>
      </c>
      <c r="AE6128" s="207"/>
      <c r="AF6128" s="153"/>
      <c r="AG6128" s="159"/>
      <c r="AH6128" s="153"/>
      <c r="AI6128" s="161"/>
      <c r="AJ6128" s="153"/>
      <c r="AK6128" s="153"/>
      <c r="AL6128" s="207"/>
      <c r="AM6128" s="207"/>
      <c r="AN6128" s="207"/>
      <c r="AO6128" s="207"/>
      <c r="AP6128" s="147" t="s">
        <v>54</v>
      </c>
      <c r="AQ6128" s="147"/>
      <c r="AR6128" s="147"/>
      <c r="AS6128" s="209" t="s">
        <v>68</v>
      </c>
      <c r="AT6128" s="223" t="str">
        <f>MONTH(B6128)&amp;"/"&amp;YEAR(B6128)</f>
        <v>3/2026</v>
      </c>
      <c r="AU6128" s="223">
        <f>WEEKNUM(B6128)-WEEKNUM(EOMONTH(B6128,-1)+1)+1</f>
        <v>5</v>
      </c>
      <c r="AV6128" s="209" t="str">
        <f>MONTH(R6128)&amp;"/"&amp;YEAR(R6128)</f>
        <v>1/1900</v>
      </c>
      <c r="AW6128" s="209" t="e">
        <f>WEEKNUM(R6128)-WEEKNUM(EOMONTH(R6128,-1)+1)+1</f>
        <v>#NUM!</v>
      </c>
      <c r="AX6128" s="209">
        <f>IF(BB6128="S",IF(Q6128="1. Aceitou o programa",R6128-B6128,0),0)</f>
        <v>0</v>
      </c>
      <c r="AY6128" s="209">
        <f>IF(BB6128="S",IF(AND(S6128&lt;&gt;"",R6128&lt;&gt;""),S6128-R6128,0),0)</f>
        <v>0</v>
      </c>
      <c r="AZ6128" s="209">
        <f>IF(BB6128="S",IF(Q6128="1. Aceitou o programa",IF(OR(X6128="Não se Aplica",X6128=""),IF(OR(W6128="Não se Aplica",W6128=""),0,W6128-V6128),AVERAGE(X6128-W6128,W6128-V6128)),0),0)</f>
        <v>0</v>
      </c>
      <c r="BA6128" s="209">
        <f>IF(BB6128="S",IF(AND(Q6128="1. Aceitou o programa",AH6128="Realizada"),IFERROR(IF(AG6128="",0,AG6128-R6128),0),0),0)</f>
        <v>0</v>
      </c>
      <c r="BB6128" s="209" t="str">
        <f>_xlfn.XLOOKUP(U6128,'Lista Suspensa'!$AA$20:$AA$23,'Lista Suspensa'!$AB$20:$AB$23,"N/A")</f>
        <v>S</v>
      </c>
    </row>
    <row r="6129" spans="1:54" ht="12" customHeight="1">
      <c r="A6129" s="151" t="s">
        <v>54</v>
      </c>
      <c r="B6129" s="152">
        <v>46112</v>
      </c>
      <c r="C6129" s="153" t="s">
        <v>55</v>
      </c>
      <c r="D6129" s="153" t="s">
        <v>56</v>
      </c>
      <c r="E6129" s="244">
        <v>85213164</v>
      </c>
      <c r="F6129" s="144" t="s">
        <v>10423</v>
      </c>
      <c r="G6129" s="230"/>
      <c r="H6129" s="154">
        <v>29955</v>
      </c>
      <c r="I6129" s="153">
        <v>44</v>
      </c>
      <c r="J6129" s="148" t="s">
        <v>70</v>
      </c>
      <c r="K6129" s="153"/>
      <c r="L6129" s="153"/>
      <c r="M6129" s="153"/>
      <c r="N6129" s="153"/>
      <c r="O6129" s="155">
        <v>11997214361</v>
      </c>
      <c r="P6129" s="156" t="s">
        <v>60</v>
      </c>
      <c r="Q6129" s="157" t="s">
        <v>8211</v>
      </c>
      <c r="R6129" s="158"/>
      <c r="S6129" s="159"/>
      <c r="T6129" s="159" t="s">
        <v>6983</v>
      </c>
      <c r="U6129" s="159" t="s">
        <v>8212</v>
      </c>
      <c r="V6129" s="154">
        <v>46148</v>
      </c>
      <c r="W6129" s="154">
        <v>46155</v>
      </c>
      <c r="X6129" s="154"/>
      <c r="Y6129" s="160"/>
      <c r="Z6129" s="160"/>
      <c r="AA6129" s="153"/>
      <c r="AB6129" s="153"/>
      <c r="AC6129" s="182" t="e">
        <f t="shared" si="192"/>
        <v>#DIV/0!</v>
      </c>
      <c r="AD6129" s="153" t="e">
        <f t="shared" si="193"/>
        <v>#DIV/0!</v>
      </c>
      <c r="AE6129" s="207"/>
      <c r="AF6129" s="153"/>
      <c r="AG6129" s="159"/>
      <c r="AH6129" s="153"/>
      <c r="AI6129" s="161"/>
      <c r="AJ6129" s="153"/>
      <c r="AK6129" s="153"/>
      <c r="AL6129" s="207"/>
      <c r="AM6129" s="207"/>
      <c r="AN6129" s="207"/>
      <c r="AO6129" s="207"/>
      <c r="AP6129" s="147" t="s">
        <v>54</v>
      </c>
      <c r="AQ6129" s="147"/>
      <c r="AR6129" s="147"/>
      <c r="AS6129" s="209" t="s">
        <v>68</v>
      </c>
      <c r="AT6129" s="223" t="str">
        <f>MONTH(B6129)&amp;"/"&amp;YEAR(B6129)</f>
        <v>3/2026</v>
      </c>
      <c r="AU6129" s="223">
        <f>WEEKNUM(B6129)-WEEKNUM(EOMONTH(B6129,-1)+1)+1</f>
        <v>5</v>
      </c>
      <c r="AV6129" s="209" t="str">
        <f>MONTH(R6129)&amp;"/"&amp;YEAR(R6129)</f>
        <v>1/1900</v>
      </c>
      <c r="AW6129" s="209" t="e">
        <f>WEEKNUM(R6129)-WEEKNUM(EOMONTH(R6129,-1)+1)+1</f>
        <v>#NUM!</v>
      </c>
      <c r="AX6129" s="209">
        <f>IF(BB6129="S",IF(Q6129="1. Aceitou o programa",R6129-B6129,0),0)</f>
        <v>0</v>
      </c>
      <c r="AY6129" s="209">
        <f>IF(BB6129="S",IF(AND(S6129&lt;&gt;"",R6129&lt;&gt;""),S6129-R6129,0),0)</f>
        <v>0</v>
      </c>
      <c r="AZ6129" s="209">
        <f>IF(BB6129="S",IF(Q6129="1. Aceitou o programa",IF(OR(X6129="Não se Aplica",X6129=""),IF(OR(W6129="Não se Aplica",W6129=""),0,W6129-V6129),AVERAGE(X6129-W6129,W6129-V6129)),0),0)</f>
        <v>0</v>
      </c>
      <c r="BA6129" s="209">
        <f>IF(BB6129="S",IF(AND(Q6129="1. Aceitou o programa",AH6129="Realizada"),IFERROR(IF(AG6129="",0,AG6129-R6129),0),0),0)</f>
        <v>0</v>
      </c>
      <c r="BB6129" s="209" t="str">
        <f>_xlfn.XLOOKUP(U6129,'Lista Suspensa'!$AA$20:$AA$23,'Lista Suspensa'!$AB$20:$AB$23,"N/A")</f>
        <v>S</v>
      </c>
    </row>
    <row r="6130" spans="1:54" ht="12" customHeight="1">
      <c r="A6130" s="151" t="s">
        <v>54</v>
      </c>
      <c r="B6130" s="152">
        <v>46112</v>
      </c>
      <c r="C6130" s="153" t="s">
        <v>55</v>
      </c>
      <c r="D6130" s="153" t="s">
        <v>56</v>
      </c>
      <c r="E6130" s="244">
        <v>78360323</v>
      </c>
      <c r="F6130" s="144" t="s">
        <v>10424</v>
      </c>
      <c r="G6130" s="230"/>
      <c r="H6130" s="154">
        <v>29969</v>
      </c>
      <c r="I6130" s="153">
        <v>44</v>
      </c>
      <c r="J6130" s="148" t="s">
        <v>58</v>
      </c>
      <c r="K6130" s="153"/>
      <c r="L6130" s="153"/>
      <c r="M6130" s="153"/>
      <c r="N6130" s="153"/>
      <c r="O6130" s="155">
        <v>21981594447</v>
      </c>
      <c r="P6130" s="156" t="s">
        <v>60</v>
      </c>
      <c r="Q6130" s="157" t="s">
        <v>8211</v>
      </c>
      <c r="R6130" s="158"/>
      <c r="S6130" s="159"/>
      <c r="T6130" s="159" t="s">
        <v>6983</v>
      </c>
      <c r="U6130" s="159" t="s">
        <v>8212</v>
      </c>
      <c r="V6130" s="154">
        <v>46148</v>
      </c>
      <c r="W6130" s="154">
        <v>46155</v>
      </c>
      <c r="X6130" s="154"/>
      <c r="Y6130" s="160"/>
      <c r="Z6130" s="160"/>
      <c r="AA6130" s="153"/>
      <c r="AB6130" s="153"/>
      <c r="AC6130" s="182" t="e">
        <f t="shared" si="192"/>
        <v>#DIV/0!</v>
      </c>
      <c r="AD6130" s="153" t="e">
        <f t="shared" si="193"/>
        <v>#DIV/0!</v>
      </c>
      <c r="AE6130" s="207"/>
      <c r="AF6130" s="153"/>
      <c r="AG6130" s="159"/>
      <c r="AH6130" s="153"/>
      <c r="AI6130" s="161"/>
      <c r="AJ6130" s="153"/>
      <c r="AK6130" s="153"/>
      <c r="AL6130" s="207"/>
      <c r="AM6130" s="207"/>
      <c r="AN6130" s="207"/>
      <c r="AO6130" s="207"/>
      <c r="AP6130" s="147" t="s">
        <v>54</v>
      </c>
      <c r="AQ6130" s="147"/>
      <c r="AR6130" s="147"/>
      <c r="AS6130" s="209" t="s">
        <v>68</v>
      </c>
      <c r="AT6130" s="223" t="str">
        <f>MONTH(B6130)&amp;"/"&amp;YEAR(B6130)</f>
        <v>3/2026</v>
      </c>
      <c r="AU6130" s="223">
        <f>WEEKNUM(B6130)-WEEKNUM(EOMONTH(B6130,-1)+1)+1</f>
        <v>5</v>
      </c>
      <c r="AV6130" s="209" t="str">
        <f>MONTH(R6130)&amp;"/"&amp;YEAR(R6130)</f>
        <v>1/1900</v>
      </c>
      <c r="AW6130" s="209" t="e">
        <f>WEEKNUM(R6130)-WEEKNUM(EOMONTH(R6130,-1)+1)+1</f>
        <v>#NUM!</v>
      </c>
      <c r="AX6130" s="209">
        <f>IF(BB6130="S",IF(Q6130="1. Aceitou o programa",R6130-B6130,0),0)</f>
        <v>0</v>
      </c>
      <c r="AY6130" s="209">
        <f>IF(BB6130="S",IF(AND(S6130&lt;&gt;"",R6130&lt;&gt;""),S6130-R6130,0),0)</f>
        <v>0</v>
      </c>
      <c r="AZ6130" s="209">
        <f>IF(BB6130="S",IF(Q6130="1. Aceitou o programa",IF(OR(X6130="Não se Aplica",X6130=""),IF(OR(W6130="Não se Aplica",W6130=""),0,W6130-V6130),AVERAGE(X6130-W6130,W6130-V6130)),0),0)</f>
        <v>0</v>
      </c>
      <c r="BA6130" s="209">
        <f>IF(BB6130="S",IF(AND(Q6130="1. Aceitou o programa",AH6130="Realizada"),IFERROR(IF(AG6130="",0,AG6130-R6130),0),0),0)</f>
        <v>0</v>
      </c>
      <c r="BB6130" s="209" t="str">
        <f>_xlfn.XLOOKUP(U6130,'Lista Suspensa'!$AA$20:$AA$23,'Lista Suspensa'!$AB$20:$AB$23,"N/A")</f>
        <v>S</v>
      </c>
    </row>
    <row r="6131" spans="1:54" ht="12" customHeight="1">
      <c r="A6131" s="151" t="s">
        <v>54</v>
      </c>
      <c r="B6131" s="152">
        <v>46112</v>
      </c>
      <c r="C6131" s="153" t="s">
        <v>55</v>
      </c>
      <c r="D6131" s="153" t="s">
        <v>56</v>
      </c>
      <c r="E6131" s="244">
        <v>88508450</v>
      </c>
      <c r="F6131" s="144" t="s">
        <v>10425</v>
      </c>
      <c r="G6131" s="230"/>
      <c r="H6131" s="154">
        <v>29980</v>
      </c>
      <c r="I6131" s="153">
        <v>44</v>
      </c>
      <c r="J6131" s="148" t="s">
        <v>70</v>
      </c>
      <c r="K6131" s="153"/>
      <c r="L6131" s="153"/>
      <c r="M6131" s="153"/>
      <c r="N6131" s="153"/>
      <c r="O6131" s="155">
        <v>11970716529</v>
      </c>
      <c r="P6131" s="156" t="s">
        <v>60</v>
      </c>
      <c r="Q6131" s="157" t="s">
        <v>8211</v>
      </c>
      <c r="R6131" s="158"/>
      <c r="S6131" s="159"/>
      <c r="T6131" s="159" t="s">
        <v>6983</v>
      </c>
      <c r="U6131" s="159" t="s">
        <v>8212</v>
      </c>
      <c r="V6131" s="154">
        <v>46148</v>
      </c>
      <c r="W6131" s="154">
        <v>46155</v>
      </c>
      <c r="X6131" s="154"/>
      <c r="Y6131" s="160"/>
      <c r="Z6131" s="160"/>
      <c r="AA6131" s="153"/>
      <c r="AB6131" s="153"/>
      <c r="AC6131" s="182" t="e">
        <f t="shared" si="192"/>
        <v>#DIV/0!</v>
      </c>
      <c r="AD6131" s="153" t="e">
        <f t="shared" si="193"/>
        <v>#DIV/0!</v>
      </c>
      <c r="AE6131" s="207"/>
      <c r="AF6131" s="153"/>
      <c r="AG6131" s="159"/>
      <c r="AH6131" s="153"/>
      <c r="AI6131" s="161"/>
      <c r="AJ6131" s="153"/>
      <c r="AK6131" s="153"/>
      <c r="AL6131" s="207"/>
      <c r="AM6131" s="207"/>
      <c r="AN6131" s="207"/>
      <c r="AO6131" s="207"/>
      <c r="AP6131" s="147" t="s">
        <v>54</v>
      </c>
      <c r="AQ6131" s="147"/>
      <c r="AR6131" s="147"/>
      <c r="AS6131" s="209" t="s">
        <v>68</v>
      </c>
      <c r="AT6131" s="223" t="str">
        <f>MONTH(B6131)&amp;"/"&amp;YEAR(B6131)</f>
        <v>3/2026</v>
      </c>
      <c r="AU6131" s="223">
        <f>WEEKNUM(B6131)-WEEKNUM(EOMONTH(B6131,-1)+1)+1</f>
        <v>5</v>
      </c>
      <c r="AV6131" s="209" t="str">
        <f>MONTH(R6131)&amp;"/"&amp;YEAR(R6131)</f>
        <v>1/1900</v>
      </c>
      <c r="AW6131" s="209" t="e">
        <f>WEEKNUM(R6131)-WEEKNUM(EOMONTH(R6131,-1)+1)+1</f>
        <v>#NUM!</v>
      </c>
      <c r="AX6131" s="209">
        <f>IF(BB6131="S",IF(Q6131="1. Aceitou o programa",R6131-B6131,0),0)</f>
        <v>0</v>
      </c>
      <c r="AY6131" s="209">
        <f>IF(BB6131="S",IF(AND(S6131&lt;&gt;"",R6131&lt;&gt;""),S6131-R6131,0),0)</f>
        <v>0</v>
      </c>
      <c r="AZ6131" s="209">
        <f>IF(BB6131="S",IF(Q6131="1. Aceitou o programa",IF(OR(X6131="Não se Aplica",X6131=""),IF(OR(W6131="Não se Aplica",W6131=""),0,W6131-V6131),AVERAGE(X6131-W6131,W6131-V6131)),0),0)</f>
        <v>0</v>
      </c>
      <c r="BA6131" s="209">
        <f>IF(BB6131="S",IF(AND(Q6131="1. Aceitou o programa",AH6131="Realizada"),IFERROR(IF(AG6131="",0,AG6131-R6131),0),0),0)</f>
        <v>0</v>
      </c>
      <c r="BB6131" s="209" t="str">
        <f>_xlfn.XLOOKUP(U6131,'Lista Suspensa'!$AA$20:$AA$23,'Lista Suspensa'!$AB$20:$AB$23,"N/A")</f>
        <v>S</v>
      </c>
    </row>
    <row r="6132" spans="1:54" ht="12" customHeight="1">
      <c r="A6132" s="151" t="s">
        <v>54</v>
      </c>
      <c r="B6132" s="152">
        <v>46112</v>
      </c>
      <c r="C6132" s="153" t="s">
        <v>55</v>
      </c>
      <c r="D6132" s="153" t="s">
        <v>56</v>
      </c>
      <c r="E6132" s="244">
        <v>79587387</v>
      </c>
      <c r="F6132" s="144" t="s">
        <v>10426</v>
      </c>
      <c r="G6132" s="230"/>
      <c r="H6132" s="154">
        <v>29997</v>
      </c>
      <c r="I6132" s="153">
        <v>44</v>
      </c>
      <c r="J6132" s="148" t="s">
        <v>58</v>
      </c>
      <c r="K6132" s="153"/>
      <c r="L6132" s="153"/>
      <c r="M6132" s="153"/>
      <c r="N6132" s="153"/>
      <c r="O6132" s="155">
        <v>11967711631</v>
      </c>
      <c r="P6132" s="156" t="s">
        <v>60</v>
      </c>
      <c r="Q6132" s="157" t="s">
        <v>8211</v>
      </c>
      <c r="R6132" s="158"/>
      <c r="S6132" s="159"/>
      <c r="T6132" s="159" t="s">
        <v>6983</v>
      </c>
      <c r="U6132" s="159" t="s">
        <v>8212</v>
      </c>
      <c r="V6132" s="154">
        <v>46148</v>
      </c>
      <c r="W6132" s="154">
        <v>46155</v>
      </c>
      <c r="X6132" s="154"/>
      <c r="Y6132" s="160"/>
      <c r="Z6132" s="160"/>
      <c r="AA6132" s="153"/>
      <c r="AB6132" s="153"/>
      <c r="AC6132" s="182" t="e">
        <f t="shared" si="192"/>
        <v>#DIV/0!</v>
      </c>
      <c r="AD6132" s="153" t="e">
        <f t="shared" si="193"/>
        <v>#DIV/0!</v>
      </c>
      <c r="AE6132" s="207"/>
      <c r="AF6132" s="153"/>
      <c r="AG6132" s="159"/>
      <c r="AH6132" s="153"/>
      <c r="AI6132" s="161"/>
      <c r="AJ6132" s="153"/>
      <c r="AK6132" s="153"/>
      <c r="AL6132" s="207"/>
      <c r="AM6132" s="207"/>
      <c r="AN6132" s="207"/>
      <c r="AO6132" s="207"/>
      <c r="AP6132" s="147" t="s">
        <v>54</v>
      </c>
      <c r="AQ6132" s="147"/>
      <c r="AR6132" s="147"/>
      <c r="AS6132" s="209" t="s">
        <v>68</v>
      </c>
      <c r="AT6132" s="223" t="str">
        <f>MONTH(B6132)&amp;"/"&amp;YEAR(B6132)</f>
        <v>3/2026</v>
      </c>
      <c r="AU6132" s="223">
        <f>WEEKNUM(B6132)-WEEKNUM(EOMONTH(B6132,-1)+1)+1</f>
        <v>5</v>
      </c>
      <c r="AV6132" s="209" t="str">
        <f>MONTH(R6132)&amp;"/"&amp;YEAR(R6132)</f>
        <v>1/1900</v>
      </c>
      <c r="AW6132" s="209" t="e">
        <f>WEEKNUM(R6132)-WEEKNUM(EOMONTH(R6132,-1)+1)+1</f>
        <v>#NUM!</v>
      </c>
      <c r="AX6132" s="209">
        <f>IF(BB6132="S",IF(Q6132="1. Aceitou o programa",R6132-B6132,0),0)</f>
        <v>0</v>
      </c>
      <c r="AY6132" s="209">
        <f>IF(BB6132="S",IF(AND(S6132&lt;&gt;"",R6132&lt;&gt;""),S6132-R6132,0),0)</f>
        <v>0</v>
      </c>
      <c r="AZ6132" s="209">
        <f>IF(BB6132="S",IF(Q6132="1. Aceitou o programa",IF(OR(X6132="Não se Aplica",X6132=""),IF(OR(W6132="Não se Aplica",W6132=""),0,W6132-V6132),AVERAGE(X6132-W6132,W6132-V6132)),0),0)</f>
        <v>0</v>
      </c>
      <c r="BA6132" s="209">
        <f>IF(BB6132="S",IF(AND(Q6132="1. Aceitou o programa",AH6132="Realizada"),IFERROR(IF(AG6132="",0,AG6132-R6132),0),0),0)</f>
        <v>0</v>
      </c>
      <c r="BB6132" s="209" t="str">
        <f>_xlfn.XLOOKUP(U6132,'Lista Suspensa'!$AA$20:$AA$23,'Lista Suspensa'!$AB$20:$AB$23,"N/A")</f>
        <v>S</v>
      </c>
    </row>
    <row r="6133" spans="1:54" ht="12" customHeight="1">
      <c r="A6133" s="151" t="s">
        <v>54</v>
      </c>
      <c r="B6133" s="152">
        <v>46112</v>
      </c>
      <c r="C6133" s="153" t="s">
        <v>55</v>
      </c>
      <c r="D6133" s="153" t="s">
        <v>56</v>
      </c>
      <c r="E6133" s="244">
        <v>83936332</v>
      </c>
      <c r="F6133" s="144" t="s">
        <v>10427</v>
      </c>
      <c r="G6133" s="230"/>
      <c r="H6133" s="154">
        <v>30001</v>
      </c>
      <c r="I6133" s="153">
        <v>44</v>
      </c>
      <c r="J6133" s="148" t="s">
        <v>70</v>
      </c>
      <c r="K6133" s="153"/>
      <c r="L6133" s="153"/>
      <c r="M6133" s="153"/>
      <c r="N6133" s="153"/>
      <c r="O6133" s="155">
        <v>11980821182</v>
      </c>
      <c r="P6133" s="156" t="s">
        <v>60</v>
      </c>
      <c r="Q6133" s="157" t="s">
        <v>8211</v>
      </c>
      <c r="R6133" s="158"/>
      <c r="S6133" s="159"/>
      <c r="T6133" s="159" t="s">
        <v>6983</v>
      </c>
      <c r="U6133" s="159" t="s">
        <v>8212</v>
      </c>
      <c r="V6133" s="154">
        <v>46148</v>
      </c>
      <c r="W6133" s="154">
        <v>46155</v>
      </c>
      <c r="X6133" s="154"/>
      <c r="Y6133" s="160"/>
      <c r="Z6133" s="160"/>
      <c r="AA6133" s="153"/>
      <c r="AB6133" s="153"/>
      <c r="AC6133" s="182" t="e">
        <f t="shared" si="192"/>
        <v>#DIV/0!</v>
      </c>
      <c r="AD6133" s="153" t="e">
        <f t="shared" si="193"/>
        <v>#DIV/0!</v>
      </c>
      <c r="AE6133" s="207"/>
      <c r="AF6133" s="153"/>
      <c r="AG6133" s="159"/>
      <c r="AH6133" s="153"/>
      <c r="AI6133" s="161"/>
      <c r="AJ6133" s="153"/>
      <c r="AK6133" s="153"/>
      <c r="AL6133" s="207"/>
      <c r="AM6133" s="207"/>
      <c r="AN6133" s="207"/>
      <c r="AO6133" s="207"/>
      <c r="AP6133" s="147" t="s">
        <v>54</v>
      </c>
      <c r="AQ6133" s="147"/>
      <c r="AR6133" s="147"/>
      <c r="AS6133" s="209" t="s">
        <v>68</v>
      </c>
      <c r="AT6133" s="223" t="str">
        <f>MONTH(B6133)&amp;"/"&amp;YEAR(B6133)</f>
        <v>3/2026</v>
      </c>
      <c r="AU6133" s="223">
        <f>WEEKNUM(B6133)-WEEKNUM(EOMONTH(B6133,-1)+1)+1</f>
        <v>5</v>
      </c>
      <c r="AV6133" s="209" t="str">
        <f>MONTH(R6133)&amp;"/"&amp;YEAR(R6133)</f>
        <v>1/1900</v>
      </c>
      <c r="AW6133" s="209" t="e">
        <f>WEEKNUM(R6133)-WEEKNUM(EOMONTH(R6133,-1)+1)+1</f>
        <v>#NUM!</v>
      </c>
      <c r="AX6133" s="209">
        <f>IF(BB6133="S",IF(Q6133="1. Aceitou o programa",R6133-B6133,0),0)</f>
        <v>0</v>
      </c>
      <c r="AY6133" s="209">
        <f>IF(BB6133="S",IF(AND(S6133&lt;&gt;"",R6133&lt;&gt;""),S6133-R6133,0),0)</f>
        <v>0</v>
      </c>
      <c r="AZ6133" s="209">
        <f>IF(BB6133="S",IF(Q6133="1. Aceitou o programa",IF(OR(X6133="Não se Aplica",X6133=""),IF(OR(W6133="Não se Aplica",W6133=""),0,W6133-V6133),AVERAGE(X6133-W6133,W6133-V6133)),0),0)</f>
        <v>0</v>
      </c>
      <c r="BA6133" s="209">
        <f>IF(BB6133="S",IF(AND(Q6133="1. Aceitou o programa",AH6133="Realizada"),IFERROR(IF(AG6133="",0,AG6133-R6133),0),0),0)</f>
        <v>0</v>
      </c>
      <c r="BB6133" s="209" t="str">
        <f>_xlfn.XLOOKUP(U6133,'Lista Suspensa'!$AA$20:$AA$23,'Lista Suspensa'!$AB$20:$AB$23,"N/A")</f>
        <v>S</v>
      </c>
    </row>
    <row r="6134" spans="1:54" ht="12" customHeight="1">
      <c r="A6134" s="151" t="s">
        <v>54</v>
      </c>
      <c r="B6134" s="152">
        <v>46112</v>
      </c>
      <c r="C6134" s="153" t="s">
        <v>55</v>
      </c>
      <c r="D6134" s="153" t="s">
        <v>56</v>
      </c>
      <c r="E6134" s="244">
        <v>87555888</v>
      </c>
      <c r="F6134" s="144" t="s">
        <v>10428</v>
      </c>
      <c r="G6134" s="230"/>
      <c r="H6134" s="154">
        <v>30004</v>
      </c>
      <c r="I6134" s="153">
        <v>44</v>
      </c>
      <c r="J6134" s="148" t="s">
        <v>58</v>
      </c>
      <c r="K6134" s="153"/>
      <c r="L6134" s="153"/>
      <c r="M6134" s="153"/>
      <c r="N6134" s="153"/>
      <c r="O6134" s="155">
        <v>21984653166</v>
      </c>
      <c r="P6134" s="156" t="s">
        <v>60</v>
      </c>
      <c r="Q6134" s="157" t="s">
        <v>8211</v>
      </c>
      <c r="R6134" s="158"/>
      <c r="S6134" s="159"/>
      <c r="T6134" s="159" t="s">
        <v>6983</v>
      </c>
      <c r="U6134" s="159" t="s">
        <v>8212</v>
      </c>
      <c r="V6134" s="154">
        <v>46148</v>
      </c>
      <c r="W6134" s="154">
        <v>46155</v>
      </c>
      <c r="X6134" s="154"/>
      <c r="Y6134" s="160"/>
      <c r="Z6134" s="160"/>
      <c r="AA6134" s="153"/>
      <c r="AB6134" s="153"/>
      <c r="AC6134" s="182" t="e">
        <f t="shared" si="192"/>
        <v>#DIV/0!</v>
      </c>
      <c r="AD6134" s="153" t="e">
        <f t="shared" si="193"/>
        <v>#DIV/0!</v>
      </c>
      <c r="AE6134" s="207"/>
      <c r="AF6134" s="153"/>
      <c r="AG6134" s="159"/>
      <c r="AH6134" s="153"/>
      <c r="AI6134" s="161"/>
      <c r="AJ6134" s="153"/>
      <c r="AK6134" s="153"/>
      <c r="AL6134" s="207"/>
      <c r="AM6134" s="207"/>
      <c r="AN6134" s="207"/>
      <c r="AO6134" s="207"/>
      <c r="AP6134" s="147" t="s">
        <v>54</v>
      </c>
      <c r="AQ6134" s="147"/>
      <c r="AR6134" s="147"/>
      <c r="AS6134" s="209" t="s">
        <v>68</v>
      </c>
      <c r="AT6134" s="223" t="str">
        <f>MONTH(B6134)&amp;"/"&amp;YEAR(B6134)</f>
        <v>3/2026</v>
      </c>
      <c r="AU6134" s="223">
        <f>WEEKNUM(B6134)-WEEKNUM(EOMONTH(B6134,-1)+1)+1</f>
        <v>5</v>
      </c>
      <c r="AV6134" s="209" t="str">
        <f>MONTH(R6134)&amp;"/"&amp;YEAR(R6134)</f>
        <v>1/1900</v>
      </c>
      <c r="AW6134" s="209" t="e">
        <f>WEEKNUM(R6134)-WEEKNUM(EOMONTH(R6134,-1)+1)+1</f>
        <v>#NUM!</v>
      </c>
      <c r="AX6134" s="209">
        <f>IF(BB6134="S",IF(Q6134="1. Aceitou o programa",R6134-B6134,0),0)</f>
        <v>0</v>
      </c>
      <c r="AY6134" s="209">
        <f>IF(BB6134="S",IF(AND(S6134&lt;&gt;"",R6134&lt;&gt;""),S6134-R6134,0),0)</f>
        <v>0</v>
      </c>
      <c r="AZ6134" s="209">
        <f>IF(BB6134="S",IF(Q6134="1. Aceitou o programa",IF(OR(X6134="Não se Aplica",X6134=""),IF(OR(W6134="Não se Aplica",W6134=""),0,W6134-V6134),AVERAGE(X6134-W6134,W6134-V6134)),0),0)</f>
        <v>0</v>
      </c>
      <c r="BA6134" s="209">
        <f>IF(BB6134="S",IF(AND(Q6134="1. Aceitou o programa",AH6134="Realizada"),IFERROR(IF(AG6134="",0,AG6134-R6134),0),0),0)</f>
        <v>0</v>
      </c>
      <c r="BB6134" s="209" t="str">
        <f>_xlfn.XLOOKUP(U6134,'Lista Suspensa'!$AA$20:$AA$23,'Lista Suspensa'!$AB$20:$AB$23,"N/A")</f>
        <v>S</v>
      </c>
    </row>
    <row r="6135" spans="1:54" ht="12" customHeight="1">
      <c r="A6135" s="151" t="s">
        <v>54</v>
      </c>
      <c r="B6135" s="152">
        <v>46112</v>
      </c>
      <c r="C6135" s="153" t="s">
        <v>55</v>
      </c>
      <c r="D6135" s="153" t="s">
        <v>56</v>
      </c>
      <c r="E6135" s="244">
        <v>87561716</v>
      </c>
      <c r="F6135" s="144" t="s">
        <v>10429</v>
      </c>
      <c r="G6135" s="230"/>
      <c r="H6135" s="154">
        <v>30044</v>
      </c>
      <c r="I6135" s="153">
        <v>44</v>
      </c>
      <c r="J6135" s="148" t="s">
        <v>70</v>
      </c>
      <c r="K6135" s="153"/>
      <c r="L6135" s="153"/>
      <c r="M6135" s="153"/>
      <c r="N6135" s="153"/>
      <c r="O6135" s="155">
        <v>21988862895</v>
      </c>
      <c r="P6135" s="156" t="s">
        <v>60</v>
      </c>
      <c r="Q6135" s="157" t="s">
        <v>8211</v>
      </c>
      <c r="R6135" s="158"/>
      <c r="S6135" s="159"/>
      <c r="T6135" s="159" t="s">
        <v>6983</v>
      </c>
      <c r="U6135" s="159" t="s">
        <v>8212</v>
      </c>
      <c r="V6135" s="154">
        <v>46148</v>
      </c>
      <c r="W6135" s="154">
        <v>46155</v>
      </c>
      <c r="X6135" s="154"/>
      <c r="Y6135" s="160"/>
      <c r="Z6135" s="160"/>
      <c r="AA6135" s="153"/>
      <c r="AB6135" s="153"/>
      <c r="AC6135" s="182" t="e">
        <f t="shared" si="192"/>
        <v>#DIV/0!</v>
      </c>
      <c r="AD6135" s="153" t="e">
        <f t="shared" si="193"/>
        <v>#DIV/0!</v>
      </c>
      <c r="AE6135" s="207"/>
      <c r="AF6135" s="153"/>
      <c r="AG6135" s="159"/>
      <c r="AH6135" s="153"/>
      <c r="AI6135" s="161"/>
      <c r="AJ6135" s="153"/>
      <c r="AK6135" s="153"/>
      <c r="AL6135" s="207"/>
      <c r="AM6135" s="207"/>
      <c r="AN6135" s="207"/>
      <c r="AO6135" s="207"/>
      <c r="AP6135" s="147" t="s">
        <v>54</v>
      </c>
      <c r="AQ6135" s="147"/>
      <c r="AR6135" s="147"/>
      <c r="AS6135" s="209" t="s">
        <v>68</v>
      </c>
      <c r="AT6135" s="223" t="str">
        <f>MONTH(B6135)&amp;"/"&amp;YEAR(B6135)</f>
        <v>3/2026</v>
      </c>
      <c r="AU6135" s="223">
        <f>WEEKNUM(B6135)-WEEKNUM(EOMONTH(B6135,-1)+1)+1</f>
        <v>5</v>
      </c>
      <c r="AV6135" s="209" t="str">
        <f>MONTH(R6135)&amp;"/"&amp;YEAR(R6135)</f>
        <v>1/1900</v>
      </c>
      <c r="AW6135" s="209" t="e">
        <f>WEEKNUM(R6135)-WEEKNUM(EOMONTH(R6135,-1)+1)+1</f>
        <v>#NUM!</v>
      </c>
      <c r="AX6135" s="209">
        <f>IF(BB6135="S",IF(Q6135="1. Aceitou o programa",R6135-B6135,0),0)</f>
        <v>0</v>
      </c>
      <c r="AY6135" s="209">
        <f>IF(BB6135="S",IF(AND(S6135&lt;&gt;"",R6135&lt;&gt;""),S6135-R6135,0),0)</f>
        <v>0</v>
      </c>
      <c r="AZ6135" s="209">
        <f>IF(BB6135="S",IF(Q6135="1. Aceitou o programa",IF(OR(X6135="Não se Aplica",X6135=""),IF(OR(W6135="Não se Aplica",W6135=""),0,W6135-V6135),AVERAGE(X6135-W6135,W6135-V6135)),0),0)</f>
        <v>0</v>
      </c>
      <c r="BA6135" s="209">
        <f>IF(BB6135="S",IF(AND(Q6135="1. Aceitou o programa",AH6135="Realizada"),IFERROR(IF(AG6135="",0,AG6135-R6135),0),0),0)</f>
        <v>0</v>
      </c>
      <c r="BB6135" s="209" t="str">
        <f>_xlfn.XLOOKUP(U6135,'Lista Suspensa'!$AA$20:$AA$23,'Lista Suspensa'!$AB$20:$AB$23,"N/A")</f>
        <v>S</v>
      </c>
    </row>
    <row r="6136" spans="1:54" ht="12" customHeight="1">
      <c r="A6136" s="151" t="s">
        <v>54</v>
      </c>
      <c r="B6136" s="152">
        <v>46112</v>
      </c>
      <c r="C6136" s="153" t="s">
        <v>55</v>
      </c>
      <c r="D6136" s="153" t="s">
        <v>56</v>
      </c>
      <c r="E6136" s="244">
        <v>88143908</v>
      </c>
      <c r="F6136" s="144" t="s">
        <v>10430</v>
      </c>
      <c r="G6136" s="230"/>
      <c r="H6136" s="154">
        <v>30117</v>
      </c>
      <c r="I6136" s="153">
        <v>43</v>
      </c>
      <c r="J6136" s="148" t="s">
        <v>58</v>
      </c>
      <c r="K6136" s="153"/>
      <c r="L6136" s="153"/>
      <c r="M6136" s="153"/>
      <c r="N6136" s="153"/>
      <c r="O6136" s="155">
        <v>21982006553</v>
      </c>
      <c r="P6136" s="156" t="s">
        <v>60</v>
      </c>
      <c r="Q6136" s="157" t="s">
        <v>8211</v>
      </c>
      <c r="R6136" s="158"/>
      <c r="S6136" s="159"/>
      <c r="T6136" s="159" t="s">
        <v>6983</v>
      </c>
      <c r="U6136" s="159" t="s">
        <v>8212</v>
      </c>
      <c r="V6136" s="154">
        <v>46148</v>
      </c>
      <c r="W6136" s="154">
        <v>46155</v>
      </c>
      <c r="X6136" s="154"/>
      <c r="Y6136" s="160"/>
      <c r="Z6136" s="160"/>
      <c r="AA6136" s="153"/>
      <c r="AB6136" s="153"/>
      <c r="AC6136" s="182" t="e">
        <f t="shared" si="192"/>
        <v>#DIV/0!</v>
      </c>
      <c r="AD6136" s="153" t="e">
        <f t="shared" si="193"/>
        <v>#DIV/0!</v>
      </c>
      <c r="AE6136" s="207"/>
      <c r="AF6136" s="153"/>
      <c r="AG6136" s="159"/>
      <c r="AH6136" s="153"/>
      <c r="AI6136" s="161"/>
      <c r="AJ6136" s="153"/>
      <c r="AK6136" s="153"/>
      <c r="AL6136" s="207"/>
      <c r="AM6136" s="207"/>
      <c r="AN6136" s="207"/>
      <c r="AO6136" s="207"/>
      <c r="AP6136" s="147" t="s">
        <v>54</v>
      </c>
      <c r="AQ6136" s="147"/>
      <c r="AR6136" s="147"/>
      <c r="AS6136" s="209" t="s">
        <v>68</v>
      </c>
      <c r="AT6136" s="223" t="str">
        <f>MONTH(B6136)&amp;"/"&amp;YEAR(B6136)</f>
        <v>3/2026</v>
      </c>
      <c r="AU6136" s="223">
        <f>WEEKNUM(B6136)-WEEKNUM(EOMONTH(B6136,-1)+1)+1</f>
        <v>5</v>
      </c>
      <c r="AV6136" s="209" t="str">
        <f>MONTH(R6136)&amp;"/"&amp;YEAR(R6136)</f>
        <v>1/1900</v>
      </c>
      <c r="AW6136" s="209" t="e">
        <f>WEEKNUM(R6136)-WEEKNUM(EOMONTH(R6136,-1)+1)+1</f>
        <v>#NUM!</v>
      </c>
      <c r="AX6136" s="209">
        <f>IF(BB6136="S",IF(Q6136="1. Aceitou o programa",R6136-B6136,0),0)</f>
        <v>0</v>
      </c>
      <c r="AY6136" s="209">
        <f>IF(BB6136="S",IF(AND(S6136&lt;&gt;"",R6136&lt;&gt;""),S6136-R6136,0),0)</f>
        <v>0</v>
      </c>
      <c r="AZ6136" s="209">
        <f>IF(BB6136="S",IF(Q6136="1. Aceitou o programa",IF(OR(X6136="Não se Aplica",X6136=""),IF(OR(W6136="Não se Aplica",W6136=""),0,W6136-V6136),AVERAGE(X6136-W6136,W6136-V6136)),0),0)</f>
        <v>0</v>
      </c>
      <c r="BA6136" s="209">
        <f>IF(BB6136="S",IF(AND(Q6136="1. Aceitou o programa",AH6136="Realizada"),IFERROR(IF(AG6136="",0,AG6136-R6136),0),0),0)</f>
        <v>0</v>
      </c>
      <c r="BB6136" s="209" t="str">
        <f>_xlfn.XLOOKUP(U6136,'Lista Suspensa'!$AA$20:$AA$23,'Lista Suspensa'!$AB$20:$AB$23,"N/A")</f>
        <v>S</v>
      </c>
    </row>
    <row r="6137" spans="1:54" ht="12" customHeight="1">
      <c r="A6137" s="151" t="s">
        <v>54</v>
      </c>
      <c r="B6137" s="152">
        <v>46112</v>
      </c>
      <c r="C6137" s="153" t="s">
        <v>55</v>
      </c>
      <c r="D6137" s="153" t="s">
        <v>56</v>
      </c>
      <c r="E6137" s="244">
        <v>88042695</v>
      </c>
      <c r="F6137" s="144" t="s">
        <v>10431</v>
      </c>
      <c r="G6137" s="230"/>
      <c r="H6137" s="154">
        <v>30179</v>
      </c>
      <c r="I6137" s="153">
        <v>43</v>
      </c>
      <c r="J6137" s="148" t="s">
        <v>70</v>
      </c>
      <c r="K6137" s="153"/>
      <c r="L6137" s="153"/>
      <c r="M6137" s="153"/>
      <c r="N6137" s="153"/>
      <c r="O6137" s="155">
        <v>21979392534</v>
      </c>
      <c r="P6137" s="156" t="s">
        <v>60</v>
      </c>
      <c r="Q6137" s="157" t="s">
        <v>8211</v>
      </c>
      <c r="R6137" s="158"/>
      <c r="S6137" s="159"/>
      <c r="T6137" s="159" t="s">
        <v>6983</v>
      </c>
      <c r="U6137" s="159" t="s">
        <v>8212</v>
      </c>
      <c r="V6137" s="154">
        <v>46148</v>
      </c>
      <c r="W6137" s="154">
        <v>46155</v>
      </c>
      <c r="X6137" s="154"/>
      <c r="Y6137" s="160"/>
      <c r="Z6137" s="160"/>
      <c r="AA6137" s="153"/>
      <c r="AB6137" s="153"/>
      <c r="AC6137" s="182" t="e">
        <f t="shared" si="192"/>
        <v>#DIV/0!</v>
      </c>
      <c r="AD6137" s="153" t="e">
        <f t="shared" si="193"/>
        <v>#DIV/0!</v>
      </c>
      <c r="AE6137" s="207"/>
      <c r="AF6137" s="153"/>
      <c r="AG6137" s="159"/>
      <c r="AH6137" s="153"/>
      <c r="AI6137" s="161"/>
      <c r="AJ6137" s="153"/>
      <c r="AK6137" s="153"/>
      <c r="AL6137" s="207"/>
      <c r="AM6137" s="207"/>
      <c r="AN6137" s="207"/>
      <c r="AO6137" s="207"/>
      <c r="AP6137" s="147" t="s">
        <v>54</v>
      </c>
      <c r="AQ6137" s="147"/>
      <c r="AR6137" s="147"/>
      <c r="AS6137" s="209" t="s">
        <v>68</v>
      </c>
      <c r="AT6137" s="223" t="str">
        <f>MONTH(B6137)&amp;"/"&amp;YEAR(B6137)</f>
        <v>3/2026</v>
      </c>
      <c r="AU6137" s="223">
        <f>WEEKNUM(B6137)-WEEKNUM(EOMONTH(B6137,-1)+1)+1</f>
        <v>5</v>
      </c>
      <c r="AV6137" s="209" t="str">
        <f>MONTH(R6137)&amp;"/"&amp;YEAR(R6137)</f>
        <v>1/1900</v>
      </c>
      <c r="AW6137" s="209" t="e">
        <f>WEEKNUM(R6137)-WEEKNUM(EOMONTH(R6137,-1)+1)+1</f>
        <v>#NUM!</v>
      </c>
      <c r="AX6137" s="209">
        <f>IF(BB6137="S",IF(Q6137="1. Aceitou o programa",R6137-B6137,0),0)</f>
        <v>0</v>
      </c>
      <c r="AY6137" s="209">
        <f>IF(BB6137="S",IF(AND(S6137&lt;&gt;"",R6137&lt;&gt;""),S6137-R6137,0),0)</f>
        <v>0</v>
      </c>
      <c r="AZ6137" s="209">
        <f>IF(BB6137="S",IF(Q6137="1. Aceitou o programa",IF(OR(X6137="Não se Aplica",X6137=""),IF(OR(W6137="Não se Aplica",W6137=""),0,W6137-V6137),AVERAGE(X6137-W6137,W6137-V6137)),0),0)</f>
        <v>0</v>
      </c>
      <c r="BA6137" s="209">
        <f>IF(BB6137="S",IF(AND(Q6137="1. Aceitou o programa",AH6137="Realizada"),IFERROR(IF(AG6137="",0,AG6137-R6137),0),0),0)</f>
        <v>0</v>
      </c>
      <c r="BB6137" s="209" t="str">
        <f>_xlfn.XLOOKUP(U6137,'Lista Suspensa'!$AA$20:$AA$23,'Lista Suspensa'!$AB$20:$AB$23,"N/A")</f>
        <v>S</v>
      </c>
    </row>
    <row r="6138" spans="1:54" ht="12" customHeight="1">
      <c r="A6138" s="151" t="s">
        <v>54</v>
      </c>
      <c r="B6138" s="152">
        <v>46112</v>
      </c>
      <c r="C6138" s="153" t="s">
        <v>55</v>
      </c>
      <c r="D6138" s="153" t="s">
        <v>56</v>
      </c>
      <c r="E6138" s="244">
        <v>85864756</v>
      </c>
      <c r="F6138" s="144" t="s">
        <v>10432</v>
      </c>
      <c r="G6138" s="230"/>
      <c r="H6138" s="154">
        <v>30194</v>
      </c>
      <c r="I6138" s="153">
        <v>43</v>
      </c>
      <c r="J6138" s="148" t="s">
        <v>70</v>
      </c>
      <c r="K6138" s="153"/>
      <c r="L6138" s="153"/>
      <c r="M6138" s="153"/>
      <c r="N6138" s="153"/>
      <c r="O6138" s="155">
        <v>11951505148</v>
      </c>
      <c r="P6138" s="156" t="s">
        <v>60</v>
      </c>
      <c r="Q6138" s="157" t="s">
        <v>8211</v>
      </c>
      <c r="R6138" s="158"/>
      <c r="S6138" s="159"/>
      <c r="T6138" s="159" t="s">
        <v>6983</v>
      </c>
      <c r="U6138" s="159" t="s">
        <v>8212</v>
      </c>
      <c r="V6138" s="154">
        <v>46148</v>
      </c>
      <c r="W6138" s="154">
        <v>46155</v>
      </c>
      <c r="X6138" s="154"/>
      <c r="Y6138" s="160"/>
      <c r="Z6138" s="160"/>
      <c r="AA6138" s="153"/>
      <c r="AB6138" s="153"/>
      <c r="AC6138" s="182" t="e">
        <f t="shared" si="192"/>
        <v>#DIV/0!</v>
      </c>
      <c r="AD6138" s="153" t="e">
        <f t="shared" si="193"/>
        <v>#DIV/0!</v>
      </c>
      <c r="AE6138" s="207"/>
      <c r="AF6138" s="153"/>
      <c r="AG6138" s="159"/>
      <c r="AH6138" s="153"/>
      <c r="AI6138" s="161"/>
      <c r="AJ6138" s="153"/>
      <c r="AK6138" s="153"/>
      <c r="AL6138" s="207"/>
      <c r="AM6138" s="207"/>
      <c r="AN6138" s="207"/>
      <c r="AO6138" s="207"/>
      <c r="AP6138" s="147" t="s">
        <v>54</v>
      </c>
      <c r="AQ6138" s="147"/>
      <c r="AR6138" s="147"/>
      <c r="AS6138" s="209" t="s">
        <v>68</v>
      </c>
      <c r="AT6138" s="223" t="str">
        <f>MONTH(B6138)&amp;"/"&amp;YEAR(B6138)</f>
        <v>3/2026</v>
      </c>
      <c r="AU6138" s="223">
        <f>WEEKNUM(B6138)-WEEKNUM(EOMONTH(B6138,-1)+1)+1</f>
        <v>5</v>
      </c>
      <c r="AV6138" s="209" t="str">
        <f>MONTH(R6138)&amp;"/"&amp;YEAR(R6138)</f>
        <v>1/1900</v>
      </c>
      <c r="AW6138" s="209" t="e">
        <f>WEEKNUM(R6138)-WEEKNUM(EOMONTH(R6138,-1)+1)+1</f>
        <v>#NUM!</v>
      </c>
      <c r="AX6138" s="209">
        <f>IF(BB6138="S",IF(Q6138="1. Aceitou o programa",R6138-B6138,0),0)</f>
        <v>0</v>
      </c>
      <c r="AY6138" s="209">
        <f>IF(BB6138="S",IF(AND(S6138&lt;&gt;"",R6138&lt;&gt;""),S6138-R6138,0),0)</f>
        <v>0</v>
      </c>
      <c r="AZ6138" s="209">
        <f>IF(BB6138="S",IF(Q6138="1. Aceitou o programa",IF(OR(X6138="Não se Aplica",X6138=""),IF(OR(W6138="Não se Aplica",W6138=""),0,W6138-V6138),AVERAGE(X6138-W6138,W6138-V6138)),0),0)</f>
        <v>0</v>
      </c>
      <c r="BA6138" s="209">
        <f>IF(BB6138="S",IF(AND(Q6138="1. Aceitou o programa",AH6138="Realizada"),IFERROR(IF(AG6138="",0,AG6138-R6138),0),0),0)</f>
        <v>0</v>
      </c>
      <c r="BB6138" s="209" t="str">
        <f>_xlfn.XLOOKUP(U6138,'Lista Suspensa'!$AA$20:$AA$23,'Lista Suspensa'!$AB$20:$AB$23,"N/A")</f>
        <v>S</v>
      </c>
    </row>
    <row r="6139" spans="1:54" ht="12" customHeight="1">
      <c r="A6139" s="151" t="s">
        <v>54</v>
      </c>
      <c r="B6139" s="152">
        <v>46112</v>
      </c>
      <c r="C6139" s="153" t="s">
        <v>55</v>
      </c>
      <c r="D6139" s="153" t="s">
        <v>56</v>
      </c>
      <c r="E6139" s="244">
        <v>89009366</v>
      </c>
      <c r="F6139" s="144" t="s">
        <v>10433</v>
      </c>
      <c r="G6139" s="230"/>
      <c r="H6139" s="154">
        <v>30196</v>
      </c>
      <c r="I6139" s="153">
        <v>43</v>
      </c>
      <c r="J6139" s="148" t="s">
        <v>58</v>
      </c>
      <c r="K6139" s="153"/>
      <c r="L6139" s="153"/>
      <c r="M6139" s="153"/>
      <c r="N6139" s="153"/>
      <c r="O6139" s="155">
        <v>11984182986</v>
      </c>
      <c r="P6139" s="156" t="s">
        <v>60</v>
      </c>
      <c r="Q6139" s="157" t="s">
        <v>8211</v>
      </c>
      <c r="R6139" s="158"/>
      <c r="S6139" s="159"/>
      <c r="T6139" s="159" t="s">
        <v>6983</v>
      </c>
      <c r="U6139" s="159" t="s">
        <v>8212</v>
      </c>
      <c r="V6139" s="154">
        <v>46148</v>
      </c>
      <c r="W6139" s="154">
        <v>46155</v>
      </c>
      <c r="X6139" s="154"/>
      <c r="Y6139" s="160"/>
      <c r="Z6139" s="160"/>
      <c r="AA6139" s="153"/>
      <c r="AB6139" s="153"/>
      <c r="AC6139" s="182" t="e">
        <f t="shared" si="192"/>
        <v>#DIV/0!</v>
      </c>
      <c r="AD6139" s="153" t="e">
        <f t="shared" si="193"/>
        <v>#DIV/0!</v>
      </c>
      <c r="AE6139" s="207"/>
      <c r="AF6139" s="153"/>
      <c r="AG6139" s="159"/>
      <c r="AH6139" s="153"/>
      <c r="AI6139" s="161"/>
      <c r="AJ6139" s="153"/>
      <c r="AK6139" s="153"/>
      <c r="AL6139" s="207"/>
      <c r="AM6139" s="207"/>
      <c r="AN6139" s="207"/>
      <c r="AO6139" s="207"/>
      <c r="AP6139" s="147" t="s">
        <v>54</v>
      </c>
      <c r="AQ6139" s="147"/>
      <c r="AR6139" s="147"/>
      <c r="AS6139" s="209" t="s">
        <v>68</v>
      </c>
      <c r="AT6139" s="223" t="str">
        <f>MONTH(B6139)&amp;"/"&amp;YEAR(B6139)</f>
        <v>3/2026</v>
      </c>
      <c r="AU6139" s="223">
        <f>WEEKNUM(B6139)-WEEKNUM(EOMONTH(B6139,-1)+1)+1</f>
        <v>5</v>
      </c>
      <c r="AV6139" s="209" t="str">
        <f>MONTH(R6139)&amp;"/"&amp;YEAR(R6139)</f>
        <v>1/1900</v>
      </c>
      <c r="AW6139" s="209" t="e">
        <f>WEEKNUM(R6139)-WEEKNUM(EOMONTH(R6139,-1)+1)+1</f>
        <v>#NUM!</v>
      </c>
      <c r="AX6139" s="209">
        <f>IF(BB6139="S",IF(Q6139="1. Aceitou o programa",R6139-B6139,0),0)</f>
        <v>0</v>
      </c>
      <c r="AY6139" s="209">
        <f>IF(BB6139="S",IF(AND(S6139&lt;&gt;"",R6139&lt;&gt;""),S6139-R6139,0),0)</f>
        <v>0</v>
      </c>
      <c r="AZ6139" s="209">
        <f>IF(BB6139="S",IF(Q6139="1. Aceitou o programa",IF(OR(X6139="Não se Aplica",X6139=""),IF(OR(W6139="Não se Aplica",W6139=""),0,W6139-V6139),AVERAGE(X6139-W6139,W6139-V6139)),0),0)</f>
        <v>0</v>
      </c>
      <c r="BA6139" s="209">
        <f>IF(BB6139="S",IF(AND(Q6139="1. Aceitou o programa",AH6139="Realizada"),IFERROR(IF(AG6139="",0,AG6139-R6139),0),0),0)</f>
        <v>0</v>
      </c>
      <c r="BB6139" s="209" t="str">
        <f>_xlfn.XLOOKUP(U6139,'Lista Suspensa'!$AA$20:$AA$23,'Lista Suspensa'!$AB$20:$AB$23,"N/A")</f>
        <v>S</v>
      </c>
    </row>
    <row r="6140" spans="1:54" ht="12" customHeight="1">
      <c r="A6140" s="151" t="s">
        <v>54</v>
      </c>
      <c r="B6140" s="152">
        <v>46112</v>
      </c>
      <c r="C6140" s="153" t="s">
        <v>55</v>
      </c>
      <c r="D6140" s="153" t="s">
        <v>56</v>
      </c>
      <c r="E6140" s="244">
        <v>81115874</v>
      </c>
      <c r="F6140" s="144" t="s">
        <v>10434</v>
      </c>
      <c r="G6140" s="230"/>
      <c r="H6140" s="154">
        <v>30252</v>
      </c>
      <c r="I6140" s="153">
        <v>43</v>
      </c>
      <c r="J6140" s="148" t="s">
        <v>70</v>
      </c>
      <c r="K6140" s="153"/>
      <c r="L6140" s="153"/>
      <c r="M6140" s="153"/>
      <c r="N6140" s="153"/>
      <c r="O6140" s="155">
        <v>21964772615</v>
      </c>
      <c r="P6140" s="156" t="s">
        <v>60</v>
      </c>
      <c r="Q6140" s="157" t="s">
        <v>8211</v>
      </c>
      <c r="R6140" s="158"/>
      <c r="S6140" s="159"/>
      <c r="T6140" s="159" t="s">
        <v>6983</v>
      </c>
      <c r="U6140" s="159" t="s">
        <v>8212</v>
      </c>
      <c r="V6140" s="154">
        <v>46148</v>
      </c>
      <c r="W6140" s="154">
        <v>46155</v>
      </c>
      <c r="X6140" s="154"/>
      <c r="Y6140" s="160"/>
      <c r="Z6140" s="160"/>
      <c r="AA6140" s="153"/>
      <c r="AB6140" s="153"/>
      <c r="AC6140" s="182" t="e">
        <f t="shared" si="192"/>
        <v>#DIV/0!</v>
      </c>
      <c r="AD6140" s="153" t="e">
        <f t="shared" si="193"/>
        <v>#DIV/0!</v>
      </c>
      <c r="AE6140" s="207"/>
      <c r="AF6140" s="153"/>
      <c r="AG6140" s="159"/>
      <c r="AH6140" s="153"/>
      <c r="AI6140" s="161"/>
      <c r="AJ6140" s="153"/>
      <c r="AK6140" s="153"/>
      <c r="AL6140" s="207"/>
      <c r="AM6140" s="207"/>
      <c r="AN6140" s="207"/>
      <c r="AO6140" s="207"/>
      <c r="AP6140" s="147" t="s">
        <v>54</v>
      </c>
      <c r="AQ6140" s="147"/>
      <c r="AR6140" s="147"/>
      <c r="AS6140" s="209" t="s">
        <v>68</v>
      </c>
      <c r="AT6140" s="223" t="str">
        <f>MONTH(B6140)&amp;"/"&amp;YEAR(B6140)</f>
        <v>3/2026</v>
      </c>
      <c r="AU6140" s="223">
        <f>WEEKNUM(B6140)-WEEKNUM(EOMONTH(B6140,-1)+1)+1</f>
        <v>5</v>
      </c>
      <c r="AV6140" s="209" t="str">
        <f>MONTH(R6140)&amp;"/"&amp;YEAR(R6140)</f>
        <v>1/1900</v>
      </c>
      <c r="AW6140" s="209" t="e">
        <f>WEEKNUM(R6140)-WEEKNUM(EOMONTH(R6140,-1)+1)+1</f>
        <v>#NUM!</v>
      </c>
      <c r="AX6140" s="209">
        <f>IF(BB6140="S",IF(Q6140="1. Aceitou o programa",R6140-B6140,0),0)</f>
        <v>0</v>
      </c>
      <c r="AY6140" s="209">
        <f>IF(BB6140="S",IF(AND(S6140&lt;&gt;"",R6140&lt;&gt;""),S6140-R6140,0),0)</f>
        <v>0</v>
      </c>
      <c r="AZ6140" s="209">
        <f>IF(BB6140="S",IF(Q6140="1. Aceitou o programa",IF(OR(X6140="Não se Aplica",X6140=""),IF(OR(W6140="Não se Aplica",W6140=""),0,W6140-V6140),AVERAGE(X6140-W6140,W6140-V6140)),0),0)</f>
        <v>0</v>
      </c>
      <c r="BA6140" s="209">
        <f>IF(BB6140="S",IF(AND(Q6140="1. Aceitou o programa",AH6140="Realizada"),IFERROR(IF(AG6140="",0,AG6140-R6140),0),0),0)</f>
        <v>0</v>
      </c>
      <c r="BB6140" s="209" t="str">
        <f>_xlfn.XLOOKUP(U6140,'Lista Suspensa'!$AA$20:$AA$23,'Lista Suspensa'!$AB$20:$AB$23,"N/A")</f>
        <v>S</v>
      </c>
    </row>
    <row r="6141" spans="1:54" ht="12" customHeight="1">
      <c r="A6141" s="151" t="s">
        <v>54</v>
      </c>
      <c r="B6141" s="152">
        <v>46112</v>
      </c>
      <c r="C6141" s="153" t="s">
        <v>55</v>
      </c>
      <c r="D6141" s="153" t="s">
        <v>56</v>
      </c>
      <c r="E6141" s="244">
        <v>88964088</v>
      </c>
      <c r="F6141" s="144" t="s">
        <v>10435</v>
      </c>
      <c r="G6141" s="230"/>
      <c r="H6141" s="154">
        <v>30283</v>
      </c>
      <c r="I6141" s="153">
        <v>43</v>
      </c>
      <c r="J6141" s="148" t="s">
        <v>70</v>
      </c>
      <c r="K6141" s="153"/>
      <c r="L6141" s="153"/>
      <c r="M6141" s="153"/>
      <c r="N6141" s="153"/>
      <c r="O6141" s="155">
        <v>11962536555</v>
      </c>
      <c r="P6141" s="156" t="s">
        <v>60</v>
      </c>
      <c r="Q6141" s="157" t="s">
        <v>8211</v>
      </c>
      <c r="R6141" s="158"/>
      <c r="S6141" s="159"/>
      <c r="T6141" s="159" t="s">
        <v>6983</v>
      </c>
      <c r="U6141" s="159" t="s">
        <v>8212</v>
      </c>
      <c r="V6141" s="154">
        <v>46148</v>
      </c>
      <c r="W6141" s="154">
        <v>46155</v>
      </c>
      <c r="X6141" s="154"/>
      <c r="Y6141" s="160"/>
      <c r="Z6141" s="160"/>
      <c r="AA6141" s="153"/>
      <c r="AB6141" s="153"/>
      <c r="AC6141" s="182" t="e">
        <f t="shared" si="192"/>
        <v>#DIV/0!</v>
      </c>
      <c r="AD6141" s="153" t="e">
        <f t="shared" si="193"/>
        <v>#DIV/0!</v>
      </c>
      <c r="AE6141" s="207"/>
      <c r="AF6141" s="153"/>
      <c r="AG6141" s="159"/>
      <c r="AH6141" s="153"/>
      <c r="AI6141" s="161"/>
      <c r="AJ6141" s="153"/>
      <c r="AK6141" s="153"/>
      <c r="AL6141" s="207"/>
      <c r="AM6141" s="207"/>
      <c r="AN6141" s="207"/>
      <c r="AO6141" s="207"/>
      <c r="AP6141" s="147" t="s">
        <v>54</v>
      </c>
      <c r="AQ6141" s="147"/>
      <c r="AR6141" s="147"/>
      <c r="AS6141" s="209" t="s">
        <v>68</v>
      </c>
      <c r="AT6141" s="223" t="str">
        <f>MONTH(B6141)&amp;"/"&amp;YEAR(B6141)</f>
        <v>3/2026</v>
      </c>
      <c r="AU6141" s="223">
        <f>WEEKNUM(B6141)-WEEKNUM(EOMONTH(B6141,-1)+1)+1</f>
        <v>5</v>
      </c>
      <c r="AV6141" s="209" t="str">
        <f>MONTH(R6141)&amp;"/"&amp;YEAR(R6141)</f>
        <v>1/1900</v>
      </c>
      <c r="AW6141" s="209" t="e">
        <f>WEEKNUM(R6141)-WEEKNUM(EOMONTH(R6141,-1)+1)+1</f>
        <v>#NUM!</v>
      </c>
      <c r="AX6141" s="209">
        <f>IF(BB6141="S",IF(Q6141="1. Aceitou o programa",R6141-B6141,0),0)</f>
        <v>0</v>
      </c>
      <c r="AY6141" s="209">
        <f>IF(BB6141="S",IF(AND(S6141&lt;&gt;"",R6141&lt;&gt;""),S6141-R6141,0),0)</f>
        <v>0</v>
      </c>
      <c r="AZ6141" s="209">
        <f>IF(BB6141="S",IF(Q6141="1. Aceitou o programa",IF(OR(X6141="Não se Aplica",X6141=""),IF(OR(W6141="Não se Aplica",W6141=""),0,W6141-V6141),AVERAGE(X6141-W6141,W6141-V6141)),0),0)</f>
        <v>0</v>
      </c>
      <c r="BA6141" s="209">
        <f>IF(BB6141="S",IF(AND(Q6141="1. Aceitou o programa",AH6141="Realizada"),IFERROR(IF(AG6141="",0,AG6141-R6141),0),0),0)</f>
        <v>0</v>
      </c>
      <c r="BB6141" s="209" t="str">
        <f>_xlfn.XLOOKUP(U6141,'Lista Suspensa'!$AA$20:$AA$23,'Lista Suspensa'!$AB$20:$AB$23,"N/A")</f>
        <v>S</v>
      </c>
    </row>
    <row r="6142" spans="1:54" ht="12" customHeight="1">
      <c r="A6142" s="151" t="s">
        <v>54</v>
      </c>
      <c r="B6142" s="152">
        <v>46112</v>
      </c>
      <c r="C6142" s="153" t="s">
        <v>55</v>
      </c>
      <c r="D6142" s="153" t="s">
        <v>56</v>
      </c>
      <c r="E6142" s="244">
        <v>82164607</v>
      </c>
      <c r="F6142" s="144" t="s">
        <v>10436</v>
      </c>
      <c r="G6142" s="230"/>
      <c r="H6142" s="154">
        <v>30371</v>
      </c>
      <c r="I6142" s="153">
        <v>43</v>
      </c>
      <c r="J6142" s="148" t="s">
        <v>70</v>
      </c>
      <c r="K6142" s="153"/>
      <c r="L6142" s="153"/>
      <c r="M6142" s="153"/>
      <c r="N6142" s="153"/>
      <c r="O6142" s="155">
        <v>21977577981</v>
      </c>
      <c r="P6142" s="156" t="s">
        <v>60</v>
      </c>
      <c r="Q6142" s="157" t="s">
        <v>8211</v>
      </c>
      <c r="R6142" s="158"/>
      <c r="S6142" s="159"/>
      <c r="T6142" s="159" t="s">
        <v>6983</v>
      </c>
      <c r="U6142" s="159" t="s">
        <v>8212</v>
      </c>
      <c r="V6142" s="154">
        <v>46148</v>
      </c>
      <c r="W6142" s="154">
        <v>46155</v>
      </c>
      <c r="X6142" s="154"/>
      <c r="Y6142" s="160"/>
      <c r="Z6142" s="160"/>
      <c r="AA6142" s="153"/>
      <c r="AB6142" s="153"/>
      <c r="AC6142" s="182" t="e">
        <f t="shared" si="192"/>
        <v>#DIV/0!</v>
      </c>
      <c r="AD6142" s="153" t="e">
        <f t="shared" si="193"/>
        <v>#DIV/0!</v>
      </c>
      <c r="AE6142" s="207"/>
      <c r="AF6142" s="153"/>
      <c r="AG6142" s="159"/>
      <c r="AH6142" s="153"/>
      <c r="AI6142" s="161"/>
      <c r="AJ6142" s="153"/>
      <c r="AK6142" s="153"/>
      <c r="AL6142" s="207"/>
      <c r="AM6142" s="207"/>
      <c r="AN6142" s="207"/>
      <c r="AO6142" s="207"/>
      <c r="AP6142" s="147" t="s">
        <v>54</v>
      </c>
      <c r="AQ6142" s="147"/>
      <c r="AR6142" s="147"/>
      <c r="AS6142" s="209" t="s">
        <v>68</v>
      </c>
      <c r="AT6142" s="223" t="str">
        <f>MONTH(B6142)&amp;"/"&amp;YEAR(B6142)</f>
        <v>3/2026</v>
      </c>
      <c r="AU6142" s="223">
        <f>WEEKNUM(B6142)-WEEKNUM(EOMONTH(B6142,-1)+1)+1</f>
        <v>5</v>
      </c>
      <c r="AV6142" s="209" t="str">
        <f>MONTH(R6142)&amp;"/"&amp;YEAR(R6142)</f>
        <v>1/1900</v>
      </c>
      <c r="AW6142" s="209" t="e">
        <f>WEEKNUM(R6142)-WEEKNUM(EOMONTH(R6142,-1)+1)+1</f>
        <v>#NUM!</v>
      </c>
      <c r="AX6142" s="209">
        <f>IF(BB6142="S",IF(Q6142="1. Aceitou o programa",R6142-B6142,0),0)</f>
        <v>0</v>
      </c>
      <c r="AY6142" s="209">
        <f>IF(BB6142="S",IF(AND(S6142&lt;&gt;"",R6142&lt;&gt;""),S6142-R6142,0),0)</f>
        <v>0</v>
      </c>
      <c r="AZ6142" s="209">
        <f>IF(BB6142="S",IF(Q6142="1. Aceitou o programa",IF(OR(X6142="Não se Aplica",X6142=""),IF(OR(W6142="Não se Aplica",W6142=""),0,W6142-V6142),AVERAGE(X6142-W6142,W6142-V6142)),0),0)</f>
        <v>0</v>
      </c>
      <c r="BA6142" s="209">
        <f>IF(BB6142="S",IF(AND(Q6142="1. Aceitou o programa",AH6142="Realizada"),IFERROR(IF(AG6142="",0,AG6142-R6142),0),0),0)</f>
        <v>0</v>
      </c>
      <c r="BB6142" s="209" t="str">
        <f>_xlfn.XLOOKUP(U6142,'Lista Suspensa'!$AA$20:$AA$23,'Lista Suspensa'!$AB$20:$AB$23,"N/A")</f>
        <v>S</v>
      </c>
    </row>
    <row r="6143" spans="1:54" ht="12" customHeight="1">
      <c r="A6143" s="151" t="s">
        <v>54</v>
      </c>
      <c r="B6143" s="152">
        <v>46112</v>
      </c>
      <c r="C6143" s="153" t="s">
        <v>55</v>
      </c>
      <c r="D6143" s="153" t="s">
        <v>56</v>
      </c>
      <c r="E6143" s="244">
        <v>81306096</v>
      </c>
      <c r="F6143" s="144" t="s">
        <v>10437</v>
      </c>
      <c r="G6143" s="230"/>
      <c r="H6143" s="154">
        <v>30414</v>
      </c>
      <c r="I6143" s="153">
        <v>43</v>
      </c>
      <c r="J6143" s="148" t="s">
        <v>70</v>
      </c>
      <c r="K6143" s="153"/>
      <c r="L6143" s="153"/>
      <c r="M6143" s="153"/>
      <c r="N6143" s="153"/>
      <c r="O6143" s="155">
        <v>21974617102</v>
      </c>
      <c r="P6143" s="156" t="s">
        <v>60</v>
      </c>
      <c r="Q6143" s="157" t="s">
        <v>8211</v>
      </c>
      <c r="R6143" s="158"/>
      <c r="S6143" s="159"/>
      <c r="T6143" s="159" t="s">
        <v>6983</v>
      </c>
      <c r="U6143" s="159" t="s">
        <v>8212</v>
      </c>
      <c r="V6143" s="154">
        <v>46148</v>
      </c>
      <c r="W6143" s="154">
        <v>46155</v>
      </c>
      <c r="X6143" s="154"/>
      <c r="Y6143" s="160"/>
      <c r="Z6143" s="160"/>
      <c r="AA6143" s="153"/>
      <c r="AB6143" s="153"/>
      <c r="AC6143" s="182" t="e">
        <f t="shared" si="192"/>
        <v>#DIV/0!</v>
      </c>
      <c r="AD6143" s="153" t="e">
        <f t="shared" si="193"/>
        <v>#DIV/0!</v>
      </c>
      <c r="AE6143" s="207"/>
      <c r="AF6143" s="153"/>
      <c r="AG6143" s="159"/>
      <c r="AH6143" s="153"/>
      <c r="AI6143" s="161"/>
      <c r="AJ6143" s="153"/>
      <c r="AK6143" s="153"/>
      <c r="AL6143" s="207"/>
      <c r="AM6143" s="207"/>
      <c r="AN6143" s="207"/>
      <c r="AO6143" s="207"/>
      <c r="AP6143" s="147" t="s">
        <v>54</v>
      </c>
      <c r="AQ6143" s="147"/>
      <c r="AR6143" s="147"/>
      <c r="AS6143" s="209" t="s">
        <v>68</v>
      </c>
      <c r="AT6143" s="223" t="str">
        <f>MONTH(B6143)&amp;"/"&amp;YEAR(B6143)</f>
        <v>3/2026</v>
      </c>
      <c r="AU6143" s="223">
        <f>WEEKNUM(B6143)-WEEKNUM(EOMONTH(B6143,-1)+1)+1</f>
        <v>5</v>
      </c>
      <c r="AV6143" s="209" t="str">
        <f>MONTH(R6143)&amp;"/"&amp;YEAR(R6143)</f>
        <v>1/1900</v>
      </c>
      <c r="AW6143" s="209" t="e">
        <f>WEEKNUM(R6143)-WEEKNUM(EOMONTH(R6143,-1)+1)+1</f>
        <v>#NUM!</v>
      </c>
      <c r="AX6143" s="209">
        <f>IF(BB6143="S",IF(Q6143="1. Aceitou o programa",R6143-B6143,0),0)</f>
        <v>0</v>
      </c>
      <c r="AY6143" s="209">
        <f>IF(BB6143="S",IF(AND(S6143&lt;&gt;"",R6143&lt;&gt;""),S6143-R6143,0),0)</f>
        <v>0</v>
      </c>
      <c r="AZ6143" s="209">
        <f>IF(BB6143="S",IF(Q6143="1. Aceitou o programa",IF(OR(X6143="Não se Aplica",X6143=""),IF(OR(W6143="Não se Aplica",W6143=""),0,W6143-V6143),AVERAGE(X6143-W6143,W6143-V6143)),0),0)</f>
        <v>0</v>
      </c>
      <c r="BA6143" s="209">
        <f>IF(BB6143="S",IF(AND(Q6143="1. Aceitou o programa",AH6143="Realizada"),IFERROR(IF(AG6143="",0,AG6143-R6143),0),0),0)</f>
        <v>0</v>
      </c>
      <c r="BB6143" s="209" t="str">
        <f>_xlfn.XLOOKUP(U6143,'Lista Suspensa'!$AA$20:$AA$23,'Lista Suspensa'!$AB$20:$AB$23,"N/A")</f>
        <v>S</v>
      </c>
    </row>
    <row r="6144" spans="1:54" ht="12" customHeight="1">
      <c r="A6144" s="151" t="s">
        <v>54</v>
      </c>
      <c r="B6144" s="152">
        <v>46112</v>
      </c>
      <c r="C6144" s="153" t="s">
        <v>55</v>
      </c>
      <c r="D6144" s="153" t="s">
        <v>56</v>
      </c>
      <c r="E6144" s="244">
        <v>82518972</v>
      </c>
      <c r="F6144" s="144" t="s">
        <v>10438</v>
      </c>
      <c r="G6144" s="230"/>
      <c r="H6144" s="154">
        <v>30420</v>
      </c>
      <c r="I6144" s="153">
        <v>43</v>
      </c>
      <c r="J6144" s="148" t="s">
        <v>58</v>
      </c>
      <c r="K6144" s="153"/>
      <c r="L6144" s="153"/>
      <c r="M6144" s="153"/>
      <c r="N6144" s="153"/>
      <c r="O6144" s="155">
        <v>11970470999</v>
      </c>
      <c r="P6144" s="156" t="s">
        <v>60</v>
      </c>
      <c r="Q6144" s="157" t="s">
        <v>8211</v>
      </c>
      <c r="R6144" s="158"/>
      <c r="S6144" s="159"/>
      <c r="T6144" s="159" t="s">
        <v>6983</v>
      </c>
      <c r="U6144" s="159" t="s">
        <v>8212</v>
      </c>
      <c r="V6144" s="154">
        <v>46148</v>
      </c>
      <c r="W6144" s="154">
        <v>46155</v>
      </c>
      <c r="X6144" s="154"/>
      <c r="Y6144" s="160"/>
      <c r="Z6144" s="160"/>
      <c r="AA6144" s="153"/>
      <c r="AB6144" s="153"/>
      <c r="AC6144" s="182" t="e">
        <f t="shared" si="192"/>
        <v>#DIV/0!</v>
      </c>
      <c r="AD6144" s="153" t="e">
        <f t="shared" si="193"/>
        <v>#DIV/0!</v>
      </c>
      <c r="AE6144" s="207"/>
      <c r="AF6144" s="153"/>
      <c r="AG6144" s="159"/>
      <c r="AH6144" s="153"/>
      <c r="AI6144" s="161"/>
      <c r="AJ6144" s="153"/>
      <c r="AK6144" s="153"/>
      <c r="AL6144" s="207"/>
      <c r="AM6144" s="207"/>
      <c r="AN6144" s="207"/>
      <c r="AO6144" s="207"/>
      <c r="AP6144" s="147" t="s">
        <v>54</v>
      </c>
      <c r="AQ6144" s="147"/>
      <c r="AR6144" s="147"/>
      <c r="AS6144" s="209" t="s">
        <v>68</v>
      </c>
      <c r="AT6144" s="223" t="str">
        <f>MONTH(B6144)&amp;"/"&amp;YEAR(B6144)</f>
        <v>3/2026</v>
      </c>
      <c r="AU6144" s="223">
        <f>WEEKNUM(B6144)-WEEKNUM(EOMONTH(B6144,-1)+1)+1</f>
        <v>5</v>
      </c>
      <c r="AV6144" s="209" t="str">
        <f>MONTH(R6144)&amp;"/"&amp;YEAR(R6144)</f>
        <v>1/1900</v>
      </c>
      <c r="AW6144" s="209" t="e">
        <f>WEEKNUM(R6144)-WEEKNUM(EOMONTH(R6144,-1)+1)+1</f>
        <v>#NUM!</v>
      </c>
      <c r="AX6144" s="209">
        <f>IF(BB6144="S",IF(Q6144="1. Aceitou o programa",R6144-B6144,0),0)</f>
        <v>0</v>
      </c>
      <c r="AY6144" s="209">
        <f>IF(BB6144="S",IF(AND(S6144&lt;&gt;"",R6144&lt;&gt;""),S6144-R6144,0),0)</f>
        <v>0</v>
      </c>
      <c r="AZ6144" s="209">
        <f>IF(BB6144="S",IF(Q6144="1. Aceitou o programa",IF(OR(X6144="Não se Aplica",X6144=""),IF(OR(W6144="Não se Aplica",W6144=""),0,W6144-V6144),AVERAGE(X6144-W6144,W6144-V6144)),0),0)</f>
        <v>0</v>
      </c>
      <c r="BA6144" s="209">
        <f>IF(BB6144="S",IF(AND(Q6144="1. Aceitou o programa",AH6144="Realizada"),IFERROR(IF(AG6144="",0,AG6144-R6144),0),0),0)</f>
        <v>0</v>
      </c>
      <c r="BB6144" s="209" t="str">
        <f>_xlfn.XLOOKUP(U6144,'Lista Suspensa'!$AA$20:$AA$23,'Lista Suspensa'!$AB$20:$AB$23,"N/A")</f>
        <v>S</v>
      </c>
    </row>
    <row r="6145" spans="1:54" ht="12" customHeight="1">
      <c r="A6145" s="151" t="s">
        <v>54</v>
      </c>
      <c r="B6145" s="152">
        <v>46112</v>
      </c>
      <c r="C6145" s="153" t="s">
        <v>55</v>
      </c>
      <c r="D6145" s="153" t="s">
        <v>56</v>
      </c>
      <c r="E6145" s="244">
        <v>81379348</v>
      </c>
      <c r="F6145" s="144" t="s">
        <v>10439</v>
      </c>
      <c r="G6145" s="230"/>
      <c r="H6145" s="154">
        <v>30426</v>
      </c>
      <c r="I6145" s="153">
        <v>43</v>
      </c>
      <c r="J6145" s="148" t="s">
        <v>70</v>
      </c>
      <c r="K6145" s="153"/>
      <c r="L6145" s="153"/>
      <c r="M6145" s="153"/>
      <c r="N6145" s="153"/>
      <c r="O6145" s="155">
        <v>11940015561</v>
      </c>
      <c r="P6145" s="156" t="s">
        <v>60</v>
      </c>
      <c r="Q6145" s="157" t="s">
        <v>8211</v>
      </c>
      <c r="R6145" s="158"/>
      <c r="S6145" s="159"/>
      <c r="T6145" s="159" t="s">
        <v>6983</v>
      </c>
      <c r="U6145" s="159" t="s">
        <v>8212</v>
      </c>
      <c r="V6145" s="154">
        <v>46148</v>
      </c>
      <c r="W6145" s="154">
        <v>46155</v>
      </c>
      <c r="X6145" s="154"/>
      <c r="Y6145" s="160"/>
      <c r="Z6145" s="160"/>
      <c r="AA6145" s="153"/>
      <c r="AB6145" s="153"/>
      <c r="AC6145" s="182" t="e">
        <f t="shared" si="192"/>
        <v>#DIV/0!</v>
      </c>
      <c r="AD6145" s="153" t="e">
        <f t="shared" si="193"/>
        <v>#DIV/0!</v>
      </c>
      <c r="AE6145" s="207"/>
      <c r="AF6145" s="153"/>
      <c r="AG6145" s="159"/>
      <c r="AH6145" s="153"/>
      <c r="AI6145" s="161"/>
      <c r="AJ6145" s="153"/>
      <c r="AK6145" s="153"/>
      <c r="AL6145" s="207"/>
      <c r="AM6145" s="207"/>
      <c r="AN6145" s="207"/>
      <c r="AO6145" s="207"/>
      <c r="AP6145" s="147" t="s">
        <v>54</v>
      </c>
      <c r="AQ6145" s="147"/>
      <c r="AR6145" s="147"/>
      <c r="AS6145" s="209" t="s">
        <v>68</v>
      </c>
      <c r="AT6145" s="223" t="str">
        <f>MONTH(B6145)&amp;"/"&amp;YEAR(B6145)</f>
        <v>3/2026</v>
      </c>
      <c r="AU6145" s="223">
        <f>WEEKNUM(B6145)-WEEKNUM(EOMONTH(B6145,-1)+1)+1</f>
        <v>5</v>
      </c>
      <c r="AV6145" s="209" t="str">
        <f>MONTH(R6145)&amp;"/"&amp;YEAR(R6145)</f>
        <v>1/1900</v>
      </c>
      <c r="AW6145" s="209" t="e">
        <f>WEEKNUM(R6145)-WEEKNUM(EOMONTH(R6145,-1)+1)+1</f>
        <v>#NUM!</v>
      </c>
      <c r="AX6145" s="209">
        <f>IF(BB6145="S",IF(Q6145="1. Aceitou o programa",R6145-B6145,0),0)</f>
        <v>0</v>
      </c>
      <c r="AY6145" s="209">
        <f>IF(BB6145="S",IF(AND(S6145&lt;&gt;"",R6145&lt;&gt;""),S6145-R6145,0),0)</f>
        <v>0</v>
      </c>
      <c r="AZ6145" s="209">
        <f>IF(BB6145="S",IF(Q6145="1. Aceitou o programa",IF(OR(X6145="Não se Aplica",X6145=""),IF(OR(W6145="Não se Aplica",W6145=""),0,W6145-V6145),AVERAGE(X6145-W6145,W6145-V6145)),0),0)</f>
        <v>0</v>
      </c>
      <c r="BA6145" s="209">
        <f>IF(BB6145="S",IF(AND(Q6145="1. Aceitou o programa",AH6145="Realizada"),IFERROR(IF(AG6145="",0,AG6145-R6145),0),0),0)</f>
        <v>0</v>
      </c>
      <c r="BB6145" s="209" t="str">
        <f>_xlfn.XLOOKUP(U6145,'Lista Suspensa'!$AA$20:$AA$23,'Lista Suspensa'!$AB$20:$AB$23,"N/A")</f>
        <v>S</v>
      </c>
    </row>
    <row r="6146" spans="1:54" ht="12" customHeight="1">
      <c r="A6146" s="151" t="s">
        <v>54</v>
      </c>
      <c r="B6146" s="152">
        <v>46112</v>
      </c>
      <c r="C6146" s="153" t="s">
        <v>55</v>
      </c>
      <c r="D6146" s="153" t="s">
        <v>56</v>
      </c>
      <c r="E6146" s="244">
        <v>89359941</v>
      </c>
      <c r="F6146" s="144" t="s">
        <v>10440</v>
      </c>
      <c r="G6146" s="230"/>
      <c r="H6146" s="154">
        <v>30459</v>
      </c>
      <c r="I6146" s="153">
        <v>42</v>
      </c>
      <c r="J6146" s="148" t="s">
        <v>58</v>
      </c>
      <c r="K6146" s="153"/>
      <c r="L6146" s="153"/>
      <c r="M6146" s="153"/>
      <c r="N6146" s="153"/>
      <c r="O6146" s="155">
        <v>11954300787</v>
      </c>
      <c r="P6146" s="156" t="s">
        <v>60</v>
      </c>
      <c r="Q6146" s="157" t="s">
        <v>8211</v>
      </c>
      <c r="R6146" s="158"/>
      <c r="S6146" s="159"/>
      <c r="T6146" s="159" t="s">
        <v>6983</v>
      </c>
      <c r="U6146" s="159" t="s">
        <v>8212</v>
      </c>
      <c r="V6146" s="154">
        <v>46148</v>
      </c>
      <c r="W6146" s="154">
        <v>46155</v>
      </c>
      <c r="X6146" s="154"/>
      <c r="Y6146" s="160"/>
      <c r="Z6146" s="160"/>
      <c r="AA6146" s="153"/>
      <c r="AB6146" s="153"/>
      <c r="AC6146" s="182" t="e">
        <f t="shared" ref="AC6146:AC6209" si="194">SUM(AA6146/(AB6146^2))</f>
        <v>#DIV/0!</v>
      </c>
      <c r="AD6146" s="153" t="e">
        <f t="shared" ref="AD6146:AD6209" si="195">IF(AC6146&lt;18.5,"ABAIXO DO PESO",
(IF(AC6146&lt;=24.9,"PESO NORMAL",
(IF(AC6146&lt;=29.9,"SOBREPESO",
(IF(AC6146&lt;=34.9,"OBESIDADE I",
(IF(AC6146&lt;=39.9,"OBESIDADE II",
(IF(AC6146&lt;=999,"OBESIDADE III","VAZIO")))))))))))</f>
        <v>#DIV/0!</v>
      </c>
      <c r="AE6146" s="207"/>
      <c r="AF6146" s="153"/>
      <c r="AG6146" s="159"/>
      <c r="AH6146" s="153"/>
      <c r="AI6146" s="161"/>
      <c r="AJ6146" s="153"/>
      <c r="AK6146" s="153"/>
      <c r="AL6146" s="207"/>
      <c r="AM6146" s="207"/>
      <c r="AN6146" s="207"/>
      <c r="AO6146" s="207"/>
      <c r="AP6146" s="147" t="s">
        <v>54</v>
      </c>
      <c r="AQ6146" s="147"/>
      <c r="AR6146" s="147"/>
      <c r="AS6146" s="209" t="s">
        <v>68</v>
      </c>
      <c r="AT6146" s="223" t="str">
        <f>MONTH(B6146)&amp;"/"&amp;YEAR(B6146)</f>
        <v>3/2026</v>
      </c>
      <c r="AU6146" s="223">
        <f>WEEKNUM(B6146)-WEEKNUM(EOMONTH(B6146,-1)+1)+1</f>
        <v>5</v>
      </c>
      <c r="AV6146" s="209" t="str">
        <f>MONTH(R6146)&amp;"/"&amp;YEAR(R6146)</f>
        <v>1/1900</v>
      </c>
      <c r="AW6146" s="209" t="e">
        <f>WEEKNUM(R6146)-WEEKNUM(EOMONTH(R6146,-1)+1)+1</f>
        <v>#NUM!</v>
      </c>
      <c r="AX6146" s="209">
        <f>IF(BB6146="S",IF(Q6146="1. Aceitou o programa",R6146-B6146,0),0)</f>
        <v>0</v>
      </c>
      <c r="AY6146" s="209">
        <f>IF(BB6146="S",IF(AND(S6146&lt;&gt;"",R6146&lt;&gt;""),S6146-R6146,0),0)</f>
        <v>0</v>
      </c>
      <c r="AZ6146" s="209">
        <f>IF(BB6146="S",IF(Q6146="1. Aceitou o programa",IF(OR(X6146="Não se Aplica",X6146=""),IF(OR(W6146="Não se Aplica",W6146=""),0,W6146-V6146),AVERAGE(X6146-W6146,W6146-V6146)),0),0)</f>
        <v>0</v>
      </c>
      <c r="BA6146" s="209">
        <f>IF(BB6146="S",IF(AND(Q6146="1. Aceitou o programa",AH6146="Realizada"),IFERROR(IF(AG6146="",0,AG6146-R6146),0),0),0)</f>
        <v>0</v>
      </c>
      <c r="BB6146" s="209" t="str">
        <f>_xlfn.XLOOKUP(U6146,'Lista Suspensa'!$AA$20:$AA$23,'Lista Suspensa'!$AB$20:$AB$23,"N/A")</f>
        <v>S</v>
      </c>
    </row>
    <row r="6147" spans="1:54" ht="12" customHeight="1">
      <c r="A6147" s="151" t="s">
        <v>54</v>
      </c>
      <c r="B6147" s="152">
        <v>46112</v>
      </c>
      <c r="C6147" s="153" t="s">
        <v>55</v>
      </c>
      <c r="D6147" s="153" t="s">
        <v>56</v>
      </c>
      <c r="E6147" s="244">
        <v>82247446</v>
      </c>
      <c r="F6147" s="144" t="s">
        <v>10441</v>
      </c>
      <c r="G6147" s="230"/>
      <c r="H6147" s="154">
        <v>30507</v>
      </c>
      <c r="I6147" s="153">
        <v>42</v>
      </c>
      <c r="J6147" s="148" t="s">
        <v>58</v>
      </c>
      <c r="K6147" s="153"/>
      <c r="L6147" s="153"/>
      <c r="M6147" s="153"/>
      <c r="N6147" s="153"/>
      <c r="O6147" s="155">
        <v>21964319627</v>
      </c>
      <c r="P6147" s="156" t="s">
        <v>60</v>
      </c>
      <c r="Q6147" s="157" t="s">
        <v>8211</v>
      </c>
      <c r="R6147" s="158"/>
      <c r="S6147" s="159"/>
      <c r="T6147" s="159" t="s">
        <v>6983</v>
      </c>
      <c r="U6147" s="159" t="s">
        <v>8212</v>
      </c>
      <c r="V6147" s="154">
        <v>46148</v>
      </c>
      <c r="W6147" s="154">
        <v>46155</v>
      </c>
      <c r="X6147" s="154"/>
      <c r="Y6147" s="160"/>
      <c r="Z6147" s="160"/>
      <c r="AA6147" s="153"/>
      <c r="AB6147" s="153"/>
      <c r="AC6147" s="182" t="e">
        <f t="shared" si="194"/>
        <v>#DIV/0!</v>
      </c>
      <c r="AD6147" s="153" t="e">
        <f t="shared" si="195"/>
        <v>#DIV/0!</v>
      </c>
      <c r="AE6147" s="207"/>
      <c r="AF6147" s="153"/>
      <c r="AG6147" s="159"/>
      <c r="AH6147" s="153"/>
      <c r="AI6147" s="161"/>
      <c r="AJ6147" s="153"/>
      <c r="AK6147" s="153"/>
      <c r="AL6147" s="207"/>
      <c r="AM6147" s="207"/>
      <c r="AN6147" s="207"/>
      <c r="AO6147" s="207"/>
      <c r="AP6147" s="147" t="s">
        <v>54</v>
      </c>
      <c r="AQ6147" s="147"/>
      <c r="AR6147" s="147"/>
      <c r="AS6147" s="209" t="s">
        <v>68</v>
      </c>
      <c r="AT6147" s="223" t="str">
        <f>MONTH(B6147)&amp;"/"&amp;YEAR(B6147)</f>
        <v>3/2026</v>
      </c>
      <c r="AU6147" s="223">
        <f>WEEKNUM(B6147)-WEEKNUM(EOMONTH(B6147,-1)+1)+1</f>
        <v>5</v>
      </c>
      <c r="AV6147" s="209" t="str">
        <f>MONTH(R6147)&amp;"/"&amp;YEAR(R6147)</f>
        <v>1/1900</v>
      </c>
      <c r="AW6147" s="209" t="e">
        <f>WEEKNUM(R6147)-WEEKNUM(EOMONTH(R6147,-1)+1)+1</f>
        <v>#NUM!</v>
      </c>
      <c r="AX6147" s="209">
        <f>IF(BB6147="S",IF(Q6147="1. Aceitou o programa",R6147-B6147,0),0)</f>
        <v>0</v>
      </c>
      <c r="AY6147" s="209">
        <f>IF(BB6147="S",IF(AND(S6147&lt;&gt;"",R6147&lt;&gt;""),S6147-R6147,0),0)</f>
        <v>0</v>
      </c>
      <c r="AZ6147" s="209">
        <f>IF(BB6147="S",IF(Q6147="1. Aceitou o programa",IF(OR(X6147="Não se Aplica",X6147=""),IF(OR(W6147="Não se Aplica",W6147=""),0,W6147-V6147),AVERAGE(X6147-W6147,W6147-V6147)),0),0)</f>
        <v>0</v>
      </c>
      <c r="BA6147" s="209">
        <f>IF(BB6147="S",IF(AND(Q6147="1. Aceitou o programa",AH6147="Realizada"),IFERROR(IF(AG6147="",0,AG6147-R6147),0),0),0)</f>
        <v>0</v>
      </c>
      <c r="BB6147" s="209" t="str">
        <f>_xlfn.XLOOKUP(U6147,'Lista Suspensa'!$AA$20:$AA$23,'Lista Suspensa'!$AB$20:$AB$23,"N/A")</f>
        <v>S</v>
      </c>
    </row>
    <row r="6148" spans="1:54" ht="12" customHeight="1">
      <c r="A6148" s="151" t="s">
        <v>54</v>
      </c>
      <c r="B6148" s="152">
        <v>46112</v>
      </c>
      <c r="C6148" s="153" t="s">
        <v>55</v>
      </c>
      <c r="D6148" s="153" t="s">
        <v>56</v>
      </c>
      <c r="E6148" s="244">
        <v>89569621</v>
      </c>
      <c r="F6148" s="144" t="s">
        <v>10442</v>
      </c>
      <c r="G6148" s="230"/>
      <c r="H6148" s="154">
        <v>30596</v>
      </c>
      <c r="I6148" s="153">
        <v>42</v>
      </c>
      <c r="J6148" s="148" t="s">
        <v>70</v>
      </c>
      <c r="K6148" s="153"/>
      <c r="L6148" s="153"/>
      <c r="M6148" s="153"/>
      <c r="N6148" s="153"/>
      <c r="O6148" s="155">
        <v>21983255087</v>
      </c>
      <c r="P6148" s="156" t="s">
        <v>3265</v>
      </c>
      <c r="Q6148" s="157" t="s">
        <v>8211</v>
      </c>
      <c r="R6148" s="158"/>
      <c r="S6148" s="159"/>
      <c r="T6148" s="159" t="s">
        <v>6983</v>
      </c>
      <c r="U6148" s="159" t="s">
        <v>8212</v>
      </c>
      <c r="V6148" s="154">
        <v>46148</v>
      </c>
      <c r="W6148" s="154">
        <v>46155</v>
      </c>
      <c r="X6148" s="154"/>
      <c r="Y6148" s="160"/>
      <c r="Z6148" s="160"/>
      <c r="AA6148" s="153"/>
      <c r="AB6148" s="153"/>
      <c r="AC6148" s="182" t="e">
        <f t="shared" si="194"/>
        <v>#DIV/0!</v>
      </c>
      <c r="AD6148" s="153" t="e">
        <f t="shared" si="195"/>
        <v>#DIV/0!</v>
      </c>
      <c r="AE6148" s="207"/>
      <c r="AF6148" s="153"/>
      <c r="AG6148" s="159"/>
      <c r="AH6148" s="153"/>
      <c r="AI6148" s="161"/>
      <c r="AJ6148" s="153"/>
      <c r="AK6148" s="153"/>
      <c r="AL6148" s="207"/>
      <c r="AM6148" s="207"/>
      <c r="AN6148" s="207"/>
      <c r="AO6148" s="207"/>
      <c r="AP6148" s="147" t="s">
        <v>54</v>
      </c>
      <c r="AQ6148" s="147"/>
      <c r="AR6148" s="147"/>
      <c r="AS6148" s="209" t="s">
        <v>68</v>
      </c>
      <c r="AT6148" s="223" t="str">
        <f>MONTH(B6148)&amp;"/"&amp;YEAR(B6148)</f>
        <v>3/2026</v>
      </c>
      <c r="AU6148" s="223">
        <f>WEEKNUM(B6148)-WEEKNUM(EOMONTH(B6148,-1)+1)+1</f>
        <v>5</v>
      </c>
      <c r="AV6148" s="209" t="str">
        <f>MONTH(R6148)&amp;"/"&amp;YEAR(R6148)</f>
        <v>1/1900</v>
      </c>
      <c r="AW6148" s="209" t="e">
        <f>WEEKNUM(R6148)-WEEKNUM(EOMONTH(R6148,-1)+1)+1</f>
        <v>#NUM!</v>
      </c>
      <c r="AX6148" s="209">
        <f>IF(BB6148="S",IF(Q6148="1. Aceitou o programa",R6148-B6148,0),0)</f>
        <v>0</v>
      </c>
      <c r="AY6148" s="209">
        <f>IF(BB6148="S",IF(AND(S6148&lt;&gt;"",R6148&lt;&gt;""),S6148-R6148,0),0)</f>
        <v>0</v>
      </c>
      <c r="AZ6148" s="209">
        <f>IF(BB6148="S",IF(Q6148="1. Aceitou o programa",IF(OR(X6148="Não se Aplica",X6148=""),IF(OR(W6148="Não se Aplica",W6148=""),0,W6148-V6148),AVERAGE(X6148-W6148,W6148-V6148)),0),0)</f>
        <v>0</v>
      </c>
      <c r="BA6148" s="209">
        <f>IF(BB6148="S",IF(AND(Q6148="1. Aceitou o programa",AH6148="Realizada"),IFERROR(IF(AG6148="",0,AG6148-R6148),0),0),0)</f>
        <v>0</v>
      </c>
      <c r="BB6148" s="209" t="str">
        <f>_xlfn.XLOOKUP(U6148,'Lista Suspensa'!$AA$20:$AA$23,'Lista Suspensa'!$AB$20:$AB$23,"N/A")</f>
        <v>S</v>
      </c>
    </row>
    <row r="6149" spans="1:54" ht="12" customHeight="1">
      <c r="A6149" s="151" t="s">
        <v>54</v>
      </c>
      <c r="B6149" s="152">
        <v>46112</v>
      </c>
      <c r="C6149" s="153" t="s">
        <v>55</v>
      </c>
      <c r="D6149" s="153" t="s">
        <v>56</v>
      </c>
      <c r="E6149" s="244">
        <v>75496637</v>
      </c>
      <c r="F6149" s="144" t="s">
        <v>10443</v>
      </c>
      <c r="G6149" s="230"/>
      <c r="H6149" s="154">
        <v>30629</v>
      </c>
      <c r="I6149" s="153">
        <v>42</v>
      </c>
      <c r="J6149" s="148" t="s">
        <v>58</v>
      </c>
      <c r="K6149" s="153"/>
      <c r="L6149" s="153"/>
      <c r="M6149" s="153"/>
      <c r="N6149" s="153"/>
      <c r="O6149" s="155">
        <v>11996738790</v>
      </c>
      <c r="P6149" s="156" t="s">
        <v>60</v>
      </c>
      <c r="Q6149" s="157" t="s">
        <v>8211</v>
      </c>
      <c r="R6149" s="158"/>
      <c r="S6149" s="159"/>
      <c r="T6149" s="159" t="s">
        <v>6983</v>
      </c>
      <c r="U6149" s="159" t="s">
        <v>8212</v>
      </c>
      <c r="V6149" s="154">
        <v>46148</v>
      </c>
      <c r="W6149" s="154">
        <v>46155</v>
      </c>
      <c r="X6149" s="154"/>
      <c r="Y6149" s="160"/>
      <c r="Z6149" s="160"/>
      <c r="AA6149" s="153"/>
      <c r="AB6149" s="153"/>
      <c r="AC6149" s="182" t="e">
        <f t="shared" si="194"/>
        <v>#DIV/0!</v>
      </c>
      <c r="AD6149" s="153" t="e">
        <f t="shared" si="195"/>
        <v>#DIV/0!</v>
      </c>
      <c r="AE6149" s="207"/>
      <c r="AF6149" s="153"/>
      <c r="AG6149" s="159"/>
      <c r="AH6149" s="153"/>
      <c r="AI6149" s="161"/>
      <c r="AJ6149" s="153"/>
      <c r="AK6149" s="153"/>
      <c r="AL6149" s="207"/>
      <c r="AM6149" s="207"/>
      <c r="AN6149" s="207"/>
      <c r="AO6149" s="207"/>
      <c r="AP6149" s="147" t="s">
        <v>54</v>
      </c>
      <c r="AQ6149" s="147"/>
      <c r="AR6149" s="147"/>
      <c r="AS6149" s="209" t="s">
        <v>68</v>
      </c>
      <c r="AT6149" s="223" t="str">
        <f>MONTH(B6149)&amp;"/"&amp;YEAR(B6149)</f>
        <v>3/2026</v>
      </c>
      <c r="AU6149" s="223">
        <f>WEEKNUM(B6149)-WEEKNUM(EOMONTH(B6149,-1)+1)+1</f>
        <v>5</v>
      </c>
      <c r="AV6149" s="209" t="str">
        <f>MONTH(R6149)&amp;"/"&amp;YEAR(R6149)</f>
        <v>1/1900</v>
      </c>
      <c r="AW6149" s="209" t="e">
        <f>WEEKNUM(R6149)-WEEKNUM(EOMONTH(R6149,-1)+1)+1</f>
        <v>#NUM!</v>
      </c>
      <c r="AX6149" s="209">
        <f>IF(BB6149="S",IF(Q6149="1. Aceitou o programa",R6149-B6149,0),0)</f>
        <v>0</v>
      </c>
      <c r="AY6149" s="209">
        <f>IF(BB6149="S",IF(AND(S6149&lt;&gt;"",R6149&lt;&gt;""),S6149-R6149,0),0)</f>
        <v>0</v>
      </c>
      <c r="AZ6149" s="209">
        <f>IF(BB6149="S",IF(Q6149="1. Aceitou o programa",IF(OR(X6149="Não se Aplica",X6149=""),IF(OR(W6149="Não se Aplica",W6149=""),0,W6149-V6149),AVERAGE(X6149-W6149,W6149-V6149)),0),0)</f>
        <v>0</v>
      </c>
      <c r="BA6149" s="209">
        <f>IF(BB6149="S",IF(AND(Q6149="1. Aceitou o programa",AH6149="Realizada"),IFERROR(IF(AG6149="",0,AG6149-R6149),0),0),0)</f>
        <v>0</v>
      </c>
      <c r="BB6149" s="209" t="str">
        <f>_xlfn.XLOOKUP(U6149,'Lista Suspensa'!$AA$20:$AA$23,'Lista Suspensa'!$AB$20:$AB$23,"N/A")</f>
        <v>S</v>
      </c>
    </row>
    <row r="6150" spans="1:54" ht="12" customHeight="1">
      <c r="A6150" s="151" t="s">
        <v>54</v>
      </c>
      <c r="B6150" s="152">
        <v>46112</v>
      </c>
      <c r="C6150" s="153" t="s">
        <v>55</v>
      </c>
      <c r="D6150" s="153" t="s">
        <v>56</v>
      </c>
      <c r="E6150" s="244">
        <v>75536710</v>
      </c>
      <c r="F6150" s="144" t="s">
        <v>10444</v>
      </c>
      <c r="G6150" s="230"/>
      <c r="H6150" s="154">
        <v>30658</v>
      </c>
      <c r="I6150" s="153">
        <v>42</v>
      </c>
      <c r="J6150" s="148" t="s">
        <v>70</v>
      </c>
      <c r="K6150" s="153"/>
      <c r="L6150" s="153"/>
      <c r="M6150" s="153"/>
      <c r="N6150" s="153"/>
      <c r="O6150" s="155">
        <v>11993798577</v>
      </c>
      <c r="P6150" s="156" t="s">
        <v>60</v>
      </c>
      <c r="Q6150" s="157" t="s">
        <v>8211</v>
      </c>
      <c r="R6150" s="158"/>
      <c r="S6150" s="159"/>
      <c r="T6150" s="159" t="s">
        <v>6983</v>
      </c>
      <c r="U6150" s="159" t="s">
        <v>8212</v>
      </c>
      <c r="V6150" s="154">
        <v>46148</v>
      </c>
      <c r="W6150" s="154">
        <v>46155</v>
      </c>
      <c r="X6150" s="154"/>
      <c r="Y6150" s="160"/>
      <c r="Z6150" s="160"/>
      <c r="AA6150" s="153"/>
      <c r="AB6150" s="153"/>
      <c r="AC6150" s="182" t="e">
        <f t="shared" si="194"/>
        <v>#DIV/0!</v>
      </c>
      <c r="AD6150" s="153" t="e">
        <f t="shared" si="195"/>
        <v>#DIV/0!</v>
      </c>
      <c r="AE6150" s="207"/>
      <c r="AF6150" s="153"/>
      <c r="AG6150" s="159"/>
      <c r="AH6150" s="153"/>
      <c r="AI6150" s="161"/>
      <c r="AJ6150" s="153"/>
      <c r="AK6150" s="153"/>
      <c r="AL6150" s="207"/>
      <c r="AM6150" s="207"/>
      <c r="AN6150" s="207"/>
      <c r="AO6150" s="207"/>
      <c r="AP6150" s="147" t="s">
        <v>54</v>
      </c>
      <c r="AQ6150" s="147"/>
      <c r="AR6150" s="147"/>
      <c r="AS6150" s="209" t="s">
        <v>68</v>
      </c>
      <c r="AT6150" s="223" t="str">
        <f>MONTH(B6150)&amp;"/"&amp;YEAR(B6150)</f>
        <v>3/2026</v>
      </c>
      <c r="AU6150" s="223">
        <f>WEEKNUM(B6150)-WEEKNUM(EOMONTH(B6150,-1)+1)+1</f>
        <v>5</v>
      </c>
      <c r="AV6150" s="209" t="str">
        <f>MONTH(R6150)&amp;"/"&amp;YEAR(R6150)</f>
        <v>1/1900</v>
      </c>
      <c r="AW6150" s="209" t="e">
        <f>WEEKNUM(R6150)-WEEKNUM(EOMONTH(R6150,-1)+1)+1</f>
        <v>#NUM!</v>
      </c>
      <c r="AX6150" s="209">
        <f>IF(BB6150="S",IF(Q6150="1. Aceitou o programa",R6150-B6150,0),0)</f>
        <v>0</v>
      </c>
      <c r="AY6150" s="209">
        <f>IF(BB6150="S",IF(AND(S6150&lt;&gt;"",R6150&lt;&gt;""),S6150-R6150,0),0)</f>
        <v>0</v>
      </c>
      <c r="AZ6150" s="209">
        <f>IF(BB6150="S",IF(Q6150="1. Aceitou o programa",IF(OR(X6150="Não se Aplica",X6150=""),IF(OR(W6150="Não se Aplica",W6150=""),0,W6150-V6150),AVERAGE(X6150-W6150,W6150-V6150)),0),0)</f>
        <v>0</v>
      </c>
      <c r="BA6150" s="209">
        <f>IF(BB6150="S",IF(AND(Q6150="1. Aceitou o programa",AH6150="Realizada"),IFERROR(IF(AG6150="",0,AG6150-R6150),0),0),0)</f>
        <v>0</v>
      </c>
      <c r="BB6150" s="209" t="str">
        <f>_xlfn.XLOOKUP(U6150,'Lista Suspensa'!$AA$20:$AA$23,'Lista Suspensa'!$AB$20:$AB$23,"N/A")</f>
        <v>S</v>
      </c>
    </row>
    <row r="6151" spans="1:54" ht="12" customHeight="1">
      <c r="A6151" s="151" t="s">
        <v>54</v>
      </c>
      <c r="B6151" s="152">
        <v>46112</v>
      </c>
      <c r="C6151" s="153" t="s">
        <v>55</v>
      </c>
      <c r="D6151" s="153" t="s">
        <v>56</v>
      </c>
      <c r="E6151" s="244">
        <v>89337423</v>
      </c>
      <c r="F6151" s="144" t="s">
        <v>10445</v>
      </c>
      <c r="G6151" s="230"/>
      <c r="H6151" s="154">
        <v>30697</v>
      </c>
      <c r="I6151" s="153">
        <v>42</v>
      </c>
      <c r="J6151" s="148" t="s">
        <v>58</v>
      </c>
      <c r="K6151" s="153"/>
      <c r="L6151" s="153"/>
      <c r="M6151" s="153"/>
      <c r="N6151" s="153"/>
      <c r="O6151" s="155">
        <v>21994866220</v>
      </c>
      <c r="P6151" s="156" t="s">
        <v>60</v>
      </c>
      <c r="Q6151" s="157" t="s">
        <v>8211</v>
      </c>
      <c r="R6151" s="158"/>
      <c r="S6151" s="159"/>
      <c r="T6151" s="159" t="s">
        <v>6983</v>
      </c>
      <c r="U6151" s="159" t="s">
        <v>8212</v>
      </c>
      <c r="V6151" s="154">
        <v>46148</v>
      </c>
      <c r="W6151" s="154">
        <v>46155</v>
      </c>
      <c r="X6151" s="154"/>
      <c r="Y6151" s="160"/>
      <c r="Z6151" s="160"/>
      <c r="AA6151" s="153"/>
      <c r="AB6151" s="153"/>
      <c r="AC6151" s="182" t="e">
        <f t="shared" si="194"/>
        <v>#DIV/0!</v>
      </c>
      <c r="AD6151" s="153" t="e">
        <f t="shared" si="195"/>
        <v>#DIV/0!</v>
      </c>
      <c r="AE6151" s="207"/>
      <c r="AF6151" s="153"/>
      <c r="AG6151" s="159"/>
      <c r="AH6151" s="153"/>
      <c r="AI6151" s="161"/>
      <c r="AJ6151" s="153"/>
      <c r="AK6151" s="153"/>
      <c r="AL6151" s="207"/>
      <c r="AM6151" s="207"/>
      <c r="AN6151" s="207"/>
      <c r="AO6151" s="207"/>
      <c r="AP6151" s="147" t="s">
        <v>54</v>
      </c>
      <c r="AQ6151" s="147"/>
      <c r="AR6151" s="147"/>
      <c r="AS6151" s="209" t="s">
        <v>68</v>
      </c>
      <c r="AT6151" s="223" t="str">
        <f>MONTH(B6151)&amp;"/"&amp;YEAR(B6151)</f>
        <v>3/2026</v>
      </c>
      <c r="AU6151" s="223">
        <f>WEEKNUM(B6151)-WEEKNUM(EOMONTH(B6151,-1)+1)+1</f>
        <v>5</v>
      </c>
      <c r="AV6151" s="209" t="str">
        <f>MONTH(R6151)&amp;"/"&amp;YEAR(R6151)</f>
        <v>1/1900</v>
      </c>
      <c r="AW6151" s="209" t="e">
        <f>WEEKNUM(R6151)-WEEKNUM(EOMONTH(R6151,-1)+1)+1</f>
        <v>#NUM!</v>
      </c>
      <c r="AX6151" s="209">
        <f>IF(BB6151="S",IF(Q6151="1. Aceitou o programa",R6151-B6151,0),0)</f>
        <v>0</v>
      </c>
      <c r="AY6151" s="209">
        <f>IF(BB6151="S",IF(AND(S6151&lt;&gt;"",R6151&lt;&gt;""),S6151-R6151,0),0)</f>
        <v>0</v>
      </c>
      <c r="AZ6151" s="209">
        <f>IF(BB6151="S",IF(Q6151="1. Aceitou o programa",IF(OR(X6151="Não se Aplica",X6151=""),IF(OR(W6151="Não se Aplica",W6151=""),0,W6151-V6151),AVERAGE(X6151-W6151,W6151-V6151)),0),0)</f>
        <v>0</v>
      </c>
      <c r="BA6151" s="209">
        <f>IF(BB6151="S",IF(AND(Q6151="1. Aceitou o programa",AH6151="Realizada"),IFERROR(IF(AG6151="",0,AG6151-R6151),0),0),0)</f>
        <v>0</v>
      </c>
      <c r="BB6151" s="209" t="str">
        <f>_xlfn.XLOOKUP(U6151,'Lista Suspensa'!$AA$20:$AA$23,'Lista Suspensa'!$AB$20:$AB$23,"N/A")</f>
        <v>S</v>
      </c>
    </row>
    <row r="6152" spans="1:54" ht="12" customHeight="1">
      <c r="A6152" s="151" t="s">
        <v>54</v>
      </c>
      <c r="B6152" s="152">
        <v>46112</v>
      </c>
      <c r="C6152" s="153" t="s">
        <v>55</v>
      </c>
      <c r="D6152" s="153" t="s">
        <v>56</v>
      </c>
      <c r="E6152" s="244">
        <v>79873825</v>
      </c>
      <c r="F6152" s="144" t="s">
        <v>10446</v>
      </c>
      <c r="G6152" s="230"/>
      <c r="H6152" s="154">
        <v>30708</v>
      </c>
      <c r="I6152" s="153">
        <v>42</v>
      </c>
      <c r="J6152" s="148" t="s">
        <v>70</v>
      </c>
      <c r="K6152" s="153"/>
      <c r="L6152" s="153"/>
      <c r="M6152" s="153"/>
      <c r="N6152" s="153"/>
      <c r="O6152" s="155">
        <v>21982473016</v>
      </c>
      <c r="P6152" s="156" t="s">
        <v>60</v>
      </c>
      <c r="Q6152" s="157" t="s">
        <v>8211</v>
      </c>
      <c r="R6152" s="158"/>
      <c r="S6152" s="159"/>
      <c r="T6152" s="159" t="s">
        <v>6983</v>
      </c>
      <c r="U6152" s="159" t="s">
        <v>8212</v>
      </c>
      <c r="V6152" s="154">
        <v>46148</v>
      </c>
      <c r="W6152" s="154">
        <v>46155</v>
      </c>
      <c r="X6152" s="154"/>
      <c r="Y6152" s="160"/>
      <c r="Z6152" s="160"/>
      <c r="AA6152" s="153"/>
      <c r="AB6152" s="153"/>
      <c r="AC6152" s="182" t="e">
        <f t="shared" si="194"/>
        <v>#DIV/0!</v>
      </c>
      <c r="AD6152" s="153" t="e">
        <f t="shared" si="195"/>
        <v>#DIV/0!</v>
      </c>
      <c r="AE6152" s="207"/>
      <c r="AF6152" s="153"/>
      <c r="AG6152" s="159"/>
      <c r="AH6152" s="153"/>
      <c r="AI6152" s="161"/>
      <c r="AJ6152" s="153"/>
      <c r="AK6152" s="153"/>
      <c r="AL6152" s="207"/>
      <c r="AM6152" s="207"/>
      <c r="AN6152" s="207"/>
      <c r="AO6152" s="207"/>
      <c r="AP6152" s="147" t="s">
        <v>54</v>
      </c>
      <c r="AQ6152" s="147"/>
      <c r="AR6152" s="147"/>
      <c r="AS6152" s="209" t="s">
        <v>68</v>
      </c>
      <c r="AT6152" s="223" t="str">
        <f>MONTH(B6152)&amp;"/"&amp;YEAR(B6152)</f>
        <v>3/2026</v>
      </c>
      <c r="AU6152" s="223">
        <f>WEEKNUM(B6152)-WEEKNUM(EOMONTH(B6152,-1)+1)+1</f>
        <v>5</v>
      </c>
      <c r="AV6152" s="209" t="str">
        <f>MONTH(R6152)&amp;"/"&amp;YEAR(R6152)</f>
        <v>1/1900</v>
      </c>
      <c r="AW6152" s="209" t="e">
        <f>WEEKNUM(R6152)-WEEKNUM(EOMONTH(R6152,-1)+1)+1</f>
        <v>#NUM!</v>
      </c>
      <c r="AX6152" s="209">
        <f>IF(BB6152="S",IF(Q6152="1. Aceitou o programa",R6152-B6152,0),0)</f>
        <v>0</v>
      </c>
      <c r="AY6152" s="209">
        <f>IF(BB6152="S",IF(AND(S6152&lt;&gt;"",R6152&lt;&gt;""),S6152-R6152,0),0)</f>
        <v>0</v>
      </c>
      <c r="AZ6152" s="209">
        <f>IF(BB6152="S",IF(Q6152="1. Aceitou o programa",IF(OR(X6152="Não se Aplica",X6152=""),IF(OR(W6152="Não se Aplica",W6152=""),0,W6152-V6152),AVERAGE(X6152-W6152,W6152-V6152)),0),0)</f>
        <v>0</v>
      </c>
      <c r="BA6152" s="209">
        <f>IF(BB6152="S",IF(AND(Q6152="1. Aceitou o programa",AH6152="Realizada"),IFERROR(IF(AG6152="",0,AG6152-R6152),0),0),0)</f>
        <v>0</v>
      </c>
      <c r="BB6152" s="209" t="str">
        <f>_xlfn.XLOOKUP(U6152,'Lista Suspensa'!$AA$20:$AA$23,'Lista Suspensa'!$AB$20:$AB$23,"N/A")</f>
        <v>S</v>
      </c>
    </row>
    <row r="6153" spans="1:54" ht="12" customHeight="1">
      <c r="A6153" s="151" t="s">
        <v>54</v>
      </c>
      <c r="B6153" s="152">
        <v>46112</v>
      </c>
      <c r="C6153" s="153" t="s">
        <v>55</v>
      </c>
      <c r="D6153" s="153" t="s">
        <v>56</v>
      </c>
      <c r="E6153" s="244">
        <v>75942898</v>
      </c>
      <c r="F6153" s="144" t="s">
        <v>10447</v>
      </c>
      <c r="G6153" s="230"/>
      <c r="H6153" s="154">
        <v>30716</v>
      </c>
      <c r="I6153" s="153">
        <v>42</v>
      </c>
      <c r="J6153" s="148" t="s">
        <v>70</v>
      </c>
      <c r="K6153" s="153"/>
      <c r="L6153" s="153"/>
      <c r="M6153" s="153"/>
      <c r="N6153" s="153"/>
      <c r="O6153" s="155">
        <v>11984466203</v>
      </c>
      <c r="P6153" s="156" t="s">
        <v>60</v>
      </c>
      <c r="Q6153" s="157" t="s">
        <v>8211</v>
      </c>
      <c r="R6153" s="158"/>
      <c r="S6153" s="159"/>
      <c r="T6153" s="159" t="s">
        <v>6983</v>
      </c>
      <c r="U6153" s="159" t="s">
        <v>8212</v>
      </c>
      <c r="V6153" s="154">
        <v>46148</v>
      </c>
      <c r="W6153" s="154">
        <v>46155</v>
      </c>
      <c r="X6153" s="154"/>
      <c r="Y6153" s="160"/>
      <c r="Z6153" s="160"/>
      <c r="AA6153" s="153"/>
      <c r="AB6153" s="153"/>
      <c r="AC6153" s="182" t="e">
        <f t="shared" si="194"/>
        <v>#DIV/0!</v>
      </c>
      <c r="AD6153" s="153" t="e">
        <f t="shared" si="195"/>
        <v>#DIV/0!</v>
      </c>
      <c r="AE6153" s="207"/>
      <c r="AF6153" s="153"/>
      <c r="AG6153" s="159"/>
      <c r="AH6153" s="153"/>
      <c r="AI6153" s="161"/>
      <c r="AJ6153" s="153"/>
      <c r="AK6153" s="153"/>
      <c r="AL6153" s="207"/>
      <c r="AM6153" s="207"/>
      <c r="AN6153" s="207"/>
      <c r="AO6153" s="207"/>
      <c r="AP6153" s="147" t="s">
        <v>54</v>
      </c>
      <c r="AQ6153" s="147"/>
      <c r="AR6153" s="147"/>
      <c r="AS6153" s="209" t="s">
        <v>68</v>
      </c>
      <c r="AT6153" s="223" t="str">
        <f>MONTH(B6153)&amp;"/"&amp;YEAR(B6153)</f>
        <v>3/2026</v>
      </c>
      <c r="AU6153" s="223">
        <f>WEEKNUM(B6153)-WEEKNUM(EOMONTH(B6153,-1)+1)+1</f>
        <v>5</v>
      </c>
      <c r="AV6153" s="209" t="str">
        <f>MONTH(R6153)&amp;"/"&amp;YEAR(R6153)</f>
        <v>1/1900</v>
      </c>
      <c r="AW6153" s="209" t="e">
        <f>WEEKNUM(R6153)-WEEKNUM(EOMONTH(R6153,-1)+1)+1</f>
        <v>#NUM!</v>
      </c>
      <c r="AX6153" s="209">
        <f>IF(BB6153="S",IF(Q6153="1. Aceitou o programa",R6153-B6153,0),0)</f>
        <v>0</v>
      </c>
      <c r="AY6153" s="209">
        <f>IF(BB6153="S",IF(AND(S6153&lt;&gt;"",R6153&lt;&gt;""),S6153-R6153,0),0)</f>
        <v>0</v>
      </c>
      <c r="AZ6153" s="209">
        <f>IF(BB6153="S",IF(Q6153="1. Aceitou o programa",IF(OR(X6153="Não se Aplica",X6153=""),IF(OR(W6153="Não se Aplica",W6153=""),0,W6153-V6153),AVERAGE(X6153-W6153,W6153-V6153)),0),0)</f>
        <v>0</v>
      </c>
      <c r="BA6153" s="209">
        <f>IF(BB6153="S",IF(AND(Q6153="1. Aceitou o programa",AH6153="Realizada"),IFERROR(IF(AG6153="",0,AG6153-R6153),0),0),0)</f>
        <v>0</v>
      </c>
      <c r="BB6153" s="209" t="str">
        <f>_xlfn.XLOOKUP(U6153,'Lista Suspensa'!$AA$20:$AA$23,'Lista Suspensa'!$AB$20:$AB$23,"N/A")</f>
        <v>S</v>
      </c>
    </row>
    <row r="6154" spans="1:54" ht="12" customHeight="1">
      <c r="A6154" s="151" t="s">
        <v>54</v>
      </c>
      <c r="B6154" s="152">
        <v>46112</v>
      </c>
      <c r="C6154" s="153" t="s">
        <v>55</v>
      </c>
      <c r="D6154" s="153" t="s">
        <v>56</v>
      </c>
      <c r="E6154" s="244">
        <v>88416775</v>
      </c>
      <c r="F6154" s="144" t="s">
        <v>10448</v>
      </c>
      <c r="G6154" s="230"/>
      <c r="H6154" s="154">
        <v>30763</v>
      </c>
      <c r="I6154" s="153">
        <v>42</v>
      </c>
      <c r="J6154" s="148" t="s">
        <v>70</v>
      </c>
      <c r="K6154" s="153"/>
      <c r="L6154" s="153"/>
      <c r="M6154" s="153"/>
      <c r="N6154" s="153"/>
      <c r="O6154" s="155">
        <v>11982484988</v>
      </c>
      <c r="P6154" s="156" t="s">
        <v>60</v>
      </c>
      <c r="Q6154" s="157" t="s">
        <v>8211</v>
      </c>
      <c r="R6154" s="158"/>
      <c r="S6154" s="159"/>
      <c r="T6154" s="159" t="s">
        <v>6983</v>
      </c>
      <c r="U6154" s="159" t="s">
        <v>8212</v>
      </c>
      <c r="V6154" s="154">
        <v>46148</v>
      </c>
      <c r="W6154" s="154">
        <v>46155</v>
      </c>
      <c r="X6154" s="154"/>
      <c r="Y6154" s="160"/>
      <c r="Z6154" s="160"/>
      <c r="AA6154" s="153"/>
      <c r="AB6154" s="153"/>
      <c r="AC6154" s="182" t="e">
        <f t="shared" si="194"/>
        <v>#DIV/0!</v>
      </c>
      <c r="AD6154" s="153" t="e">
        <f t="shared" si="195"/>
        <v>#DIV/0!</v>
      </c>
      <c r="AE6154" s="207"/>
      <c r="AF6154" s="153"/>
      <c r="AG6154" s="159"/>
      <c r="AH6154" s="153"/>
      <c r="AI6154" s="161"/>
      <c r="AJ6154" s="153"/>
      <c r="AK6154" s="153"/>
      <c r="AL6154" s="207"/>
      <c r="AM6154" s="207"/>
      <c r="AN6154" s="207"/>
      <c r="AO6154" s="207"/>
      <c r="AP6154" s="147" t="s">
        <v>54</v>
      </c>
      <c r="AQ6154" s="147"/>
      <c r="AR6154" s="147"/>
      <c r="AS6154" s="209" t="s">
        <v>68</v>
      </c>
      <c r="AT6154" s="223" t="str">
        <f>MONTH(B6154)&amp;"/"&amp;YEAR(B6154)</f>
        <v>3/2026</v>
      </c>
      <c r="AU6154" s="223">
        <f>WEEKNUM(B6154)-WEEKNUM(EOMONTH(B6154,-1)+1)+1</f>
        <v>5</v>
      </c>
      <c r="AV6154" s="209" t="str">
        <f>MONTH(R6154)&amp;"/"&amp;YEAR(R6154)</f>
        <v>1/1900</v>
      </c>
      <c r="AW6154" s="209" t="e">
        <f>WEEKNUM(R6154)-WEEKNUM(EOMONTH(R6154,-1)+1)+1</f>
        <v>#NUM!</v>
      </c>
      <c r="AX6154" s="209">
        <f>IF(BB6154="S",IF(Q6154="1. Aceitou o programa",R6154-B6154,0),0)</f>
        <v>0</v>
      </c>
      <c r="AY6154" s="209">
        <f>IF(BB6154="S",IF(AND(S6154&lt;&gt;"",R6154&lt;&gt;""),S6154-R6154,0),0)</f>
        <v>0</v>
      </c>
      <c r="AZ6154" s="209">
        <f>IF(BB6154="S",IF(Q6154="1. Aceitou o programa",IF(OR(X6154="Não se Aplica",X6154=""),IF(OR(W6154="Não se Aplica",W6154=""),0,W6154-V6154),AVERAGE(X6154-W6154,W6154-V6154)),0),0)</f>
        <v>0</v>
      </c>
      <c r="BA6154" s="209">
        <f>IF(BB6154="S",IF(AND(Q6154="1. Aceitou o programa",AH6154="Realizada"),IFERROR(IF(AG6154="",0,AG6154-R6154),0),0),0)</f>
        <v>0</v>
      </c>
      <c r="BB6154" s="209" t="str">
        <f>_xlfn.XLOOKUP(U6154,'Lista Suspensa'!$AA$20:$AA$23,'Lista Suspensa'!$AB$20:$AB$23,"N/A")</f>
        <v>S</v>
      </c>
    </row>
    <row r="6155" spans="1:54" ht="12" customHeight="1">
      <c r="A6155" s="151" t="s">
        <v>54</v>
      </c>
      <c r="B6155" s="152">
        <v>46112</v>
      </c>
      <c r="C6155" s="153" t="s">
        <v>55</v>
      </c>
      <c r="D6155" s="153" t="s">
        <v>56</v>
      </c>
      <c r="E6155" s="244">
        <v>80909349</v>
      </c>
      <c r="F6155" s="144" t="s">
        <v>10449</v>
      </c>
      <c r="G6155" s="230"/>
      <c r="H6155" s="154">
        <v>30833</v>
      </c>
      <c r="I6155" s="153">
        <v>41</v>
      </c>
      <c r="J6155" s="148" t="s">
        <v>70</v>
      </c>
      <c r="K6155" s="153"/>
      <c r="L6155" s="153"/>
      <c r="M6155" s="153"/>
      <c r="N6155" s="153"/>
      <c r="O6155" s="155">
        <v>11966940452</v>
      </c>
      <c r="P6155" s="156" t="s">
        <v>60</v>
      </c>
      <c r="Q6155" s="157" t="s">
        <v>8211</v>
      </c>
      <c r="R6155" s="158"/>
      <c r="S6155" s="159"/>
      <c r="T6155" s="159" t="s">
        <v>6983</v>
      </c>
      <c r="U6155" s="159" t="s">
        <v>8212</v>
      </c>
      <c r="V6155" s="154">
        <v>46148</v>
      </c>
      <c r="W6155" s="154">
        <v>46155</v>
      </c>
      <c r="X6155" s="154"/>
      <c r="Y6155" s="160"/>
      <c r="Z6155" s="160"/>
      <c r="AA6155" s="153"/>
      <c r="AB6155" s="153"/>
      <c r="AC6155" s="182" t="e">
        <f t="shared" si="194"/>
        <v>#DIV/0!</v>
      </c>
      <c r="AD6155" s="153" t="e">
        <f t="shared" si="195"/>
        <v>#DIV/0!</v>
      </c>
      <c r="AE6155" s="207"/>
      <c r="AF6155" s="153"/>
      <c r="AG6155" s="159"/>
      <c r="AH6155" s="153"/>
      <c r="AI6155" s="161"/>
      <c r="AJ6155" s="153"/>
      <c r="AK6155" s="153"/>
      <c r="AL6155" s="207"/>
      <c r="AM6155" s="207"/>
      <c r="AN6155" s="207"/>
      <c r="AO6155" s="207"/>
      <c r="AP6155" s="147" t="s">
        <v>54</v>
      </c>
      <c r="AQ6155" s="147"/>
      <c r="AR6155" s="147"/>
      <c r="AS6155" s="209" t="s">
        <v>68</v>
      </c>
      <c r="AT6155" s="223" t="str">
        <f>MONTH(B6155)&amp;"/"&amp;YEAR(B6155)</f>
        <v>3/2026</v>
      </c>
      <c r="AU6155" s="223">
        <f>WEEKNUM(B6155)-WEEKNUM(EOMONTH(B6155,-1)+1)+1</f>
        <v>5</v>
      </c>
      <c r="AV6155" s="209" t="str">
        <f>MONTH(R6155)&amp;"/"&amp;YEAR(R6155)</f>
        <v>1/1900</v>
      </c>
      <c r="AW6155" s="209" t="e">
        <f>WEEKNUM(R6155)-WEEKNUM(EOMONTH(R6155,-1)+1)+1</f>
        <v>#NUM!</v>
      </c>
      <c r="AX6155" s="209">
        <f>IF(BB6155="S",IF(Q6155="1. Aceitou o programa",R6155-B6155,0),0)</f>
        <v>0</v>
      </c>
      <c r="AY6155" s="209">
        <f>IF(BB6155="S",IF(AND(S6155&lt;&gt;"",R6155&lt;&gt;""),S6155-R6155,0),0)</f>
        <v>0</v>
      </c>
      <c r="AZ6155" s="209">
        <f>IF(BB6155="S",IF(Q6155="1. Aceitou o programa",IF(OR(X6155="Não se Aplica",X6155=""),IF(OR(W6155="Não se Aplica",W6155=""),0,W6155-V6155),AVERAGE(X6155-W6155,W6155-V6155)),0),0)</f>
        <v>0</v>
      </c>
      <c r="BA6155" s="209">
        <f>IF(BB6155="S",IF(AND(Q6155="1. Aceitou o programa",AH6155="Realizada"),IFERROR(IF(AG6155="",0,AG6155-R6155),0),0),0)</f>
        <v>0</v>
      </c>
      <c r="BB6155" s="209" t="str">
        <f>_xlfn.XLOOKUP(U6155,'Lista Suspensa'!$AA$20:$AA$23,'Lista Suspensa'!$AB$20:$AB$23,"N/A")</f>
        <v>S</v>
      </c>
    </row>
    <row r="6156" spans="1:54" ht="12" customHeight="1">
      <c r="A6156" s="151" t="s">
        <v>54</v>
      </c>
      <c r="B6156" s="152">
        <v>46112</v>
      </c>
      <c r="C6156" s="153" t="s">
        <v>55</v>
      </c>
      <c r="D6156" s="153" t="s">
        <v>56</v>
      </c>
      <c r="E6156" s="244">
        <v>82865971</v>
      </c>
      <c r="F6156" s="144" t="s">
        <v>10450</v>
      </c>
      <c r="G6156" s="230"/>
      <c r="H6156" s="154">
        <v>30845</v>
      </c>
      <c r="I6156" s="153">
        <v>41</v>
      </c>
      <c r="J6156" s="148" t="s">
        <v>70</v>
      </c>
      <c r="K6156" s="153"/>
      <c r="L6156" s="153"/>
      <c r="M6156" s="153"/>
      <c r="N6156" s="153"/>
      <c r="O6156" s="155">
        <v>11947589209</v>
      </c>
      <c r="P6156" s="156" t="s">
        <v>60</v>
      </c>
      <c r="Q6156" s="157" t="s">
        <v>8211</v>
      </c>
      <c r="R6156" s="158"/>
      <c r="S6156" s="159"/>
      <c r="T6156" s="159" t="s">
        <v>6983</v>
      </c>
      <c r="U6156" s="159" t="s">
        <v>8212</v>
      </c>
      <c r="V6156" s="154">
        <v>46148</v>
      </c>
      <c r="W6156" s="154">
        <v>46155</v>
      </c>
      <c r="X6156" s="154"/>
      <c r="Y6156" s="160"/>
      <c r="Z6156" s="160"/>
      <c r="AA6156" s="153"/>
      <c r="AB6156" s="153"/>
      <c r="AC6156" s="182" t="e">
        <f t="shared" si="194"/>
        <v>#DIV/0!</v>
      </c>
      <c r="AD6156" s="153" t="e">
        <f t="shared" si="195"/>
        <v>#DIV/0!</v>
      </c>
      <c r="AE6156" s="207"/>
      <c r="AF6156" s="153"/>
      <c r="AG6156" s="159"/>
      <c r="AH6156" s="153"/>
      <c r="AI6156" s="161"/>
      <c r="AJ6156" s="153"/>
      <c r="AK6156" s="153"/>
      <c r="AL6156" s="207"/>
      <c r="AM6156" s="207"/>
      <c r="AN6156" s="207"/>
      <c r="AO6156" s="207"/>
      <c r="AP6156" s="147" t="s">
        <v>54</v>
      </c>
      <c r="AQ6156" s="147"/>
      <c r="AR6156" s="147"/>
      <c r="AS6156" s="209" t="s">
        <v>68</v>
      </c>
      <c r="AT6156" s="223" t="str">
        <f>MONTH(B6156)&amp;"/"&amp;YEAR(B6156)</f>
        <v>3/2026</v>
      </c>
      <c r="AU6156" s="223">
        <f>WEEKNUM(B6156)-WEEKNUM(EOMONTH(B6156,-1)+1)+1</f>
        <v>5</v>
      </c>
      <c r="AV6156" s="209" t="str">
        <f>MONTH(R6156)&amp;"/"&amp;YEAR(R6156)</f>
        <v>1/1900</v>
      </c>
      <c r="AW6156" s="209" t="e">
        <f>WEEKNUM(R6156)-WEEKNUM(EOMONTH(R6156,-1)+1)+1</f>
        <v>#NUM!</v>
      </c>
      <c r="AX6156" s="209">
        <f>IF(BB6156="S",IF(Q6156="1. Aceitou o programa",R6156-B6156,0),0)</f>
        <v>0</v>
      </c>
      <c r="AY6156" s="209">
        <f>IF(BB6156="S",IF(AND(S6156&lt;&gt;"",R6156&lt;&gt;""),S6156-R6156,0),0)</f>
        <v>0</v>
      </c>
      <c r="AZ6156" s="209">
        <f>IF(BB6156="S",IF(Q6156="1. Aceitou o programa",IF(OR(X6156="Não se Aplica",X6156=""),IF(OR(W6156="Não se Aplica",W6156=""),0,W6156-V6156),AVERAGE(X6156-W6156,W6156-V6156)),0),0)</f>
        <v>0</v>
      </c>
      <c r="BA6156" s="209">
        <f>IF(BB6156="S",IF(AND(Q6156="1. Aceitou o programa",AH6156="Realizada"),IFERROR(IF(AG6156="",0,AG6156-R6156),0),0),0)</f>
        <v>0</v>
      </c>
      <c r="BB6156" s="209" t="str">
        <f>_xlfn.XLOOKUP(U6156,'Lista Suspensa'!$AA$20:$AA$23,'Lista Suspensa'!$AB$20:$AB$23,"N/A")</f>
        <v>S</v>
      </c>
    </row>
    <row r="6157" spans="1:54" ht="12" customHeight="1">
      <c r="A6157" s="151" t="s">
        <v>54</v>
      </c>
      <c r="B6157" s="152">
        <v>46112</v>
      </c>
      <c r="C6157" s="153" t="s">
        <v>55</v>
      </c>
      <c r="D6157" s="153" t="s">
        <v>56</v>
      </c>
      <c r="E6157" s="244">
        <v>75811307</v>
      </c>
      <c r="F6157" s="144" t="s">
        <v>10451</v>
      </c>
      <c r="G6157" s="230"/>
      <c r="H6157" s="154">
        <v>30921</v>
      </c>
      <c r="I6157" s="153">
        <v>41</v>
      </c>
      <c r="J6157" s="148" t="s">
        <v>70</v>
      </c>
      <c r="K6157" s="153"/>
      <c r="L6157" s="153"/>
      <c r="M6157" s="153"/>
      <c r="N6157" s="153"/>
      <c r="O6157" s="155">
        <v>11971504466</v>
      </c>
      <c r="P6157" s="156" t="s">
        <v>60</v>
      </c>
      <c r="Q6157" s="157" t="s">
        <v>8211</v>
      </c>
      <c r="R6157" s="158"/>
      <c r="S6157" s="159"/>
      <c r="T6157" s="159" t="s">
        <v>6983</v>
      </c>
      <c r="U6157" s="159" t="s">
        <v>8212</v>
      </c>
      <c r="V6157" s="154">
        <v>46148</v>
      </c>
      <c r="W6157" s="154">
        <v>46155</v>
      </c>
      <c r="X6157" s="154"/>
      <c r="Y6157" s="160"/>
      <c r="Z6157" s="160"/>
      <c r="AA6157" s="153"/>
      <c r="AB6157" s="153"/>
      <c r="AC6157" s="182" t="e">
        <f t="shared" si="194"/>
        <v>#DIV/0!</v>
      </c>
      <c r="AD6157" s="153" t="e">
        <f t="shared" si="195"/>
        <v>#DIV/0!</v>
      </c>
      <c r="AE6157" s="207"/>
      <c r="AF6157" s="153"/>
      <c r="AG6157" s="159"/>
      <c r="AH6157" s="153"/>
      <c r="AI6157" s="161"/>
      <c r="AJ6157" s="153"/>
      <c r="AK6157" s="153"/>
      <c r="AL6157" s="207"/>
      <c r="AM6157" s="207"/>
      <c r="AN6157" s="207"/>
      <c r="AO6157" s="207"/>
      <c r="AP6157" s="147" t="s">
        <v>54</v>
      </c>
      <c r="AQ6157" s="147"/>
      <c r="AR6157" s="147"/>
      <c r="AS6157" s="209" t="s">
        <v>68</v>
      </c>
      <c r="AT6157" s="223" t="str">
        <f>MONTH(B6157)&amp;"/"&amp;YEAR(B6157)</f>
        <v>3/2026</v>
      </c>
      <c r="AU6157" s="223">
        <f>WEEKNUM(B6157)-WEEKNUM(EOMONTH(B6157,-1)+1)+1</f>
        <v>5</v>
      </c>
      <c r="AV6157" s="209" t="str">
        <f>MONTH(R6157)&amp;"/"&amp;YEAR(R6157)</f>
        <v>1/1900</v>
      </c>
      <c r="AW6157" s="209" t="e">
        <f>WEEKNUM(R6157)-WEEKNUM(EOMONTH(R6157,-1)+1)+1</f>
        <v>#NUM!</v>
      </c>
      <c r="AX6157" s="209">
        <f>IF(BB6157="S",IF(Q6157="1. Aceitou o programa",R6157-B6157,0),0)</f>
        <v>0</v>
      </c>
      <c r="AY6157" s="209">
        <f>IF(BB6157="S",IF(AND(S6157&lt;&gt;"",R6157&lt;&gt;""),S6157-R6157,0),0)</f>
        <v>0</v>
      </c>
      <c r="AZ6157" s="209">
        <f>IF(BB6157="S",IF(Q6157="1. Aceitou o programa",IF(OR(X6157="Não se Aplica",X6157=""),IF(OR(W6157="Não se Aplica",W6157=""),0,W6157-V6157),AVERAGE(X6157-W6157,W6157-V6157)),0),0)</f>
        <v>0</v>
      </c>
      <c r="BA6157" s="209">
        <f>IF(BB6157="S",IF(AND(Q6157="1. Aceitou o programa",AH6157="Realizada"),IFERROR(IF(AG6157="",0,AG6157-R6157),0),0),0)</f>
        <v>0</v>
      </c>
      <c r="BB6157" s="209" t="str">
        <f>_xlfn.XLOOKUP(U6157,'Lista Suspensa'!$AA$20:$AA$23,'Lista Suspensa'!$AB$20:$AB$23,"N/A")</f>
        <v>S</v>
      </c>
    </row>
    <row r="6158" spans="1:54" ht="12" customHeight="1">
      <c r="A6158" s="151" t="s">
        <v>54</v>
      </c>
      <c r="B6158" s="152">
        <v>46112</v>
      </c>
      <c r="C6158" s="153" t="s">
        <v>55</v>
      </c>
      <c r="D6158" s="153" t="s">
        <v>56</v>
      </c>
      <c r="E6158" s="244">
        <v>86698817</v>
      </c>
      <c r="F6158" s="144" t="s">
        <v>10452</v>
      </c>
      <c r="G6158" s="230"/>
      <c r="H6158" s="154">
        <v>30937</v>
      </c>
      <c r="I6158" s="153">
        <v>41</v>
      </c>
      <c r="J6158" s="148" t="s">
        <v>70</v>
      </c>
      <c r="K6158" s="153"/>
      <c r="L6158" s="153"/>
      <c r="M6158" s="153"/>
      <c r="N6158" s="153"/>
      <c r="O6158" s="155">
        <v>11983317738</v>
      </c>
      <c r="P6158" s="156" t="s">
        <v>60</v>
      </c>
      <c r="Q6158" s="157" t="s">
        <v>8211</v>
      </c>
      <c r="R6158" s="158"/>
      <c r="S6158" s="159"/>
      <c r="T6158" s="159" t="s">
        <v>6983</v>
      </c>
      <c r="U6158" s="159" t="s">
        <v>8212</v>
      </c>
      <c r="V6158" s="154">
        <v>46148</v>
      </c>
      <c r="W6158" s="154">
        <v>46155</v>
      </c>
      <c r="X6158" s="154"/>
      <c r="Y6158" s="160"/>
      <c r="Z6158" s="160"/>
      <c r="AA6158" s="153"/>
      <c r="AB6158" s="153"/>
      <c r="AC6158" s="182" t="e">
        <f t="shared" si="194"/>
        <v>#DIV/0!</v>
      </c>
      <c r="AD6158" s="153" t="e">
        <f t="shared" si="195"/>
        <v>#DIV/0!</v>
      </c>
      <c r="AE6158" s="207"/>
      <c r="AF6158" s="153"/>
      <c r="AG6158" s="159"/>
      <c r="AH6158" s="153"/>
      <c r="AI6158" s="161"/>
      <c r="AJ6158" s="153"/>
      <c r="AK6158" s="153"/>
      <c r="AL6158" s="207"/>
      <c r="AM6158" s="207"/>
      <c r="AN6158" s="207"/>
      <c r="AO6158" s="207"/>
      <c r="AP6158" s="147" t="s">
        <v>54</v>
      </c>
      <c r="AQ6158" s="147"/>
      <c r="AR6158" s="147"/>
      <c r="AS6158" s="209" t="s">
        <v>68</v>
      </c>
      <c r="AT6158" s="223" t="str">
        <f>MONTH(B6158)&amp;"/"&amp;YEAR(B6158)</f>
        <v>3/2026</v>
      </c>
      <c r="AU6158" s="223">
        <f>WEEKNUM(B6158)-WEEKNUM(EOMONTH(B6158,-1)+1)+1</f>
        <v>5</v>
      </c>
      <c r="AV6158" s="209" t="str">
        <f>MONTH(R6158)&amp;"/"&amp;YEAR(R6158)</f>
        <v>1/1900</v>
      </c>
      <c r="AW6158" s="209" t="e">
        <f>WEEKNUM(R6158)-WEEKNUM(EOMONTH(R6158,-1)+1)+1</f>
        <v>#NUM!</v>
      </c>
      <c r="AX6158" s="209">
        <f>IF(BB6158="S",IF(Q6158="1. Aceitou o programa",R6158-B6158,0),0)</f>
        <v>0</v>
      </c>
      <c r="AY6158" s="209">
        <f>IF(BB6158="S",IF(AND(S6158&lt;&gt;"",R6158&lt;&gt;""),S6158-R6158,0),0)</f>
        <v>0</v>
      </c>
      <c r="AZ6158" s="209">
        <f>IF(BB6158="S",IF(Q6158="1. Aceitou o programa",IF(OR(X6158="Não se Aplica",X6158=""),IF(OR(W6158="Não se Aplica",W6158=""),0,W6158-V6158),AVERAGE(X6158-W6158,W6158-V6158)),0),0)</f>
        <v>0</v>
      </c>
      <c r="BA6158" s="209">
        <f>IF(BB6158="S",IF(AND(Q6158="1. Aceitou o programa",AH6158="Realizada"),IFERROR(IF(AG6158="",0,AG6158-R6158),0),0),0)</f>
        <v>0</v>
      </c>
      <c r="BB6158" s="209" t="str">
        <f>_xlfn.XLOOKUP(U6158,'Lista Suspensa'!$AA$20:$AA$23,'Lista Suspensa'!$AB$20:$AB$23,"N/A")</f>
        <v>S</v>
      </c>
    </row>
    <row r="6159" spans="1:54" ht="12" customHeight="1">
      <c r="A6159" s="151" t="s">
        <v>54</v>
      </c>
      <c r="B6159" s="152">
        <v>46112</v>
      </c>
      <c r="C6159" s="153" t="s">
        <v>55</v>
      </c>
      <c r="D6159" s="153" t="s">
        <v>56</v>
      </c>
      <c r="E6159" s="244">
        <v>75867035</v>
      </c>
      <c r="F6159" s="144" t="s">
        <v>10453</v>
      </c>
      <c r="G6159" s="230"/>
      <c r="H6159" s="154">
        <v>30947</v>
      </c>
      <c r="I6159" s="153">
        <v>41</v>
      </c>
      <c r="J6159" s="148" t="s">
        <v>70</v>
      </c>
      <c r="K6159" s="153"/>
      <c r="L6159" s="153"/>
      <c r="M6159" s="153"/>
      <c r="N6159" s="153"/>
      <c r="O6159" s="155">
        <v>11960540190</v>
      </c>
      <c r="P6159" s="156" t="s">
        <v>60</v>
      </c>
      <c r="Q6159" s="157" t="s">
        <v>8211</v>
      </c>
      <c r="R6159" s="158"/>
      <c r="S6159" s="159"/>
      <c r="T6159" s="159" t="s">
        <v>6983</v>
      </c>
      <c r="U6159" s="159" t="s">
        <v>8212</v>
      </c>
      <c r="V6159" s="154">
        <v>46148</v>
      </c>
      <c r="W6159" s="154">
        <v>46155</v>
      </c>
      <c r="X6159" s="154"/>
      <c r="Y6159" s="160"/>
      <c r="Z6159" s="160"/>
      <c r="AA6159" s="153"/>
      <c r="AB6159" s="153"/>
      <c r="AC6159" s="182" t="e">
        <f t="shared" si="194"/>
        <v>#DIV/0!</v>
      </c>
      <c r="AD6159" s="153" t="e">
        <f t="shared" si="195"/>
        <v>#DIV/0!</v>
      </c>
      <c r="AE6159" s="207"/>
      <c r="AF6159" s="153"/>
      <c r="AG6159" s="159"/>
      <c r="AH6159" s="153"/>
      <c r="AI6159" s="161"/>
      <c r="AJ6159" s="153"/>
      <c r="AK6159" s="153"/>
      <c r="AL6159" s="207"/>
      <c r="AM6159" s="207"/>
      <c r="AN6159" s="207"/>
      <c r="AO6159" s="207"/>
      <c r="AP6159" s="147" t="s">
        <v>54</v>
      </c>
      <c r="AQ6159" s="147"/>
      <c r="AR6159" s="147"/>
      <c r="AS6159" s="209" t="s">
        <v>68</v>
      </c>
      <c r="AT6159" s="223" t="str">
        <f>MONTH(B6159)&amp;"/"&amp;YEAR(B6159)</f>
        <v>3/2026</v>
      </c>
      <c r="AU6159" s="223">
        <f>WEEKNUM(B6159)-WEEKNUM(EOMONTH(B6159,-1)+1)+1</f>
        <v>5</v>
      </c>
      <c r="AV6159" s="209" t="str">
        <f>MONTH(R6159)&amp;"/"&amp;YEAR(R6159)</f>
        <v>1/1900</v>
      </c>
      <c r="AW6159" s="209" t="e">
        <f>WEEKNUM(R6159)-WEEKNUM(EOMONTH(R6159,-1)+1)+1</f>
        <v>#NUM!</v>
      </c>
      <c r="AX6159" s="209">
        <f>IF(BB6159="S",IF(Q6159="1. Aceitou o programa",R6159-B6159,0),0)</f>
        <v>0</v>
      </c>
      <c r="AY6159" s="209">
        <f>IF(BB6159="S",IF(AND(S6159&lt;&gt;"",R6159&lt;&gt;""),S6159-R6159,0),0)</f>
        <v>0</v>
      </c>
      <c r="AZ6159" s="209">
        <f>IF(BB6159="S",IF(Q6159="1. Aceitou o programa",IF(OR(X6159="Não se Aplica",X6159=""),IF(OR(W6159="Não se Aplica",W6159=""),0,W6159-V6159),AVERAGE(X6159-W6159,W6159-V6159)),0),0)</f>
        <v>0</v>
      </c>
      <c r="BA6159" s="209">
        <f>IF(BB6159="S",IF(AND(Q6159="1. Aceitou o programa",AH6159="Realizada"),IFERROR(IF(AG6159="",0,AG6159-R6159),0),0),0)</f>
        <v>0</v>
      </c>
      <c r="BB6159" s="209" t="str">
        <f>_xlfn.XLOOKUP(U6159,'Lista Suspensa'!$AA$20:$AA$23,'Lista Suspensa'!$AB$20:$AB$23,"N/A")</f>
        <v>S</v>
      </c>
    </row>
    <row r="6160" spans="1:54" ht="12" customHeight="1">
      <c r="A6160" s="151" t="s">
        <v>54</v>
      </c>
      <c r="B6160" s="152">
        <v>46112</v>
      </c>
      <c r="C6160" s="153" t="s">
        <v>55</v>
      </c>
      <c r="D6160" s="153" t="s">
        <v>56</v>
      </c>
      <c r="E6160" s="244">
        <v>84427884</v>
      </c>
      <c r="F6160" s="144" t="s">
        <v>10454</v>
      </c>
      <c r="G6160" s="230"/>
      <c r="H6160" s="154">
        <v>30968</v>
      </c>
      <c r="I6160" s="153">
        <v>41</v>
      </c>
      <c r="J6160" s="148" t="s">
        <v>70</v>
      </c>
      <c r="K6160" s="153"/>
      <c r="L6160" s="153"/>
      <c r="M6160" s="153"/>
      <c r="N6160" s="153"/>
      <c r="O6160" s="155">
        <v>11957900896</v>
      </c>
      <c r="P6160" s="156" t="s">
        <v>60</v>
      </c>
      <c r="Q6160" s="157" t="s">
        <v>8211</v>
      </c>
      <c r="R6160" s="158"/>
      <c r="S6160" s="159"/>
      <c r="T6160" s="159" t="s">
        <v>6983</v>
      </c>
      <c r="U6160" s="159" t="s">
        <v>8212</v>
      </c>
      <c r="V6160" s="154">
        <v>46148</v>
      </c>
      <c r="W6160" s="154">
        <v>46155</v>
      </c>
      <c r="X6160" s="154"/>
      <c r="Y6160" s="160"/>
      <c r="Z6160" s="160"/>
      <c r="AA6160" s="153"/>
      <c r="AB6160" s="153"/>
      <c r="AC6160" s="182" t="e">
        <f t="shared" si="194"/>
        <v>#DIV/0!</v>
      </c>
      <c r="AD6160" s="153" t="e">
        <f t="shared" si="195"/>
        <v>#DIV/0!</v>
      </c>
      <c r="AE6160" s="207"/>
      <c r="AF6160" s="153"/>
      <c r="AG6160" s="159"/>
      <c r="AH6160" s="153"/>
      <c r="AI6160" s="161"/>
      <c r="AJ6160" s="153"/>
      <c r="AK6160" s="153"/>
      <c r="AL6160" s="207"/>
      <c r="AM6160" s="207"/>
      <c r="AN6160" s="207"/>
      <c r="AO6160" s="207"/>
      <c r="AP6160" s="147" t="s">
        <v>54</v>
      </c>
      <c r="AQ6160" s="147"/>
      <c r="AR6160" s="147"/>
      <c r="AS6160" s="209" t="s">
        <v>68</v>
      </c>
      <c r="AT6160" s="223" t="str">
        <f>MONTH(B6160)&amp;"/"&amp;YEAR(B6160)</f>
        <v>3/2026</v>
      </c>
      <c r="AU6160" s="223">
        <f>WEEKNUM(B6160)-WEEKNUM(EOMONTH(B6160,-1)+1)+1</f>
        <v>5</v>
      </c>
      <c r="AV6160" s="209" t="str">
        <f>MONTH(R6160)&amp;"/"&amp;YEAR(R6160)</f>
        <v>1/1900</v>
      </c>
      <c r="AW6160" s="209" t="e">
        <f>WEEKNUM(R6160)-WEEKNUM(EOMONTH(R6160,-1)+1)+1</f>
        <v>#NUM!</v>
      </c>
      <c r="AX6160" s="209">
        <f>IF(BB6160="S",IF(Q6160="1. Aceitou o programa",R6160-B6160,0),0)</f>
        <v>0</v>
      </c>
      <c r="AY6160" s="209">
        <f>IF(BB6160="S",IF(AND(S6160&lt;&gt;"",R6160&lt;&gt;""),S6160-R6160,0),0)</f>
        <v>0</v>
      </c>
      <c r="AZ6160" s="209">
        <f>IF(BB6160="S",IF(Q6160="1. Aceitou o programa",IF(OR(X6160="Não se Aplica",X6160=""),IF(OR(W6160="Não se Aplica",W6160=""),0,W6160-V6160),AVERAGE(X6160-W6160,W6160-V6160)),0),0)</f>
        <v>0</v>
      </c>
      <c r="BA6160" s="209">
        <f>IF(BB6160="S",IF(AND(Q6160="1. Aceitou o programa",AH6160="Realizada"),IFERROR(IF(AG6160="",0,AG6160-R6160),0),0),0)</f>
        <v>0</v>
      </c>
      <c r="BB6160" s="209" t="str">
        <f>_xlfn.XLOOKUP(U6160,'Lista Suspensa'!$AA$20:$AA$23,'Lista Suspensa'!$AB$20:$AB$23,"N/A")</f>
        <v>S</v>
      </c>
    </row>
    <row r="6161" spans="1:54" ht="12" customHeight="1">
      <c r="A6161" s="151" t="s">
        <v>54</v>
      </c>
      <c r="B6161" s="152">
        <v>46112</v>
      </c>
      <c r="C6161" s="153" t="s">
        <v>55</v>
      </c>
      <c r="D6161" s="153" t="s">
        <v>56</v>
      </c>
      <c r="E6161" s="244">
        <v>76422430</v>
      </c>
      <c r="F6161" s="144" t="s">
        <v>10455</v>
      </c>
      <c r="G6161" s="230"/>
      <c r="H6161" s="154">
        <v>30999</v>
      </c>
      <c r="I6161" s="153">
        <v>41</v>
      </c>
      <c r="J6161" s="148" t="s">
        <v>70</v>
      </c>
      <c r="K6161" s="153"/>
      <c r="L6161" s="153"/>
      <c r="M6161" s="153"/>
      <c r="N6161" s="153"/>
      <c r="O6161" s="155">
        <v>21970154964</v>
      </c>
      <c r="P6161" s="156" t="s">
        <v>60</v>
      </c>
      <c r="Q6161" s="157" t="s">
        <v>8211</v>
      </c>
      <c r="R6161" s="158"/>
      <c r="S6161" s="159"/>
      <c r="T6161" s="159" t="s">
        <v>6983</v>
      </c>
      <c r="U6161" s="159" t="s">
        <v>8212</v>
      </c>
      <c r="V6161" s="154">
        <v>46148</v>
      </c>
      <c r="W6161" s="154">
        <v>46155</v>
      </c>
      <c r="X6161" s="154"/>
      <c r="Y6161" s="160"/>
      <c r="Z6161" s="160"/>
      <c r="AA6161" s="153"/>
      <c r="AB6161" s="153"/>
      <c r="AC6161" s="182" t="e">
        <f t="shared" si="194"/>
        <v>#DIV/0!</v>
      </c>
      <c r="AD6161" s="153" t="e">
        <f t="shared" si="195"/>
        <v>#DIV/0!</v>
      </c>
      <c r="AE6161" s="207"/>
      <c r="AF6161" s="153"/>
      <c r="AG6161" s="159"/>
      <c r="AH6161" s="153"/>
      <c r="AI6161" s="161"/>
      <c r="AJ6161" s="153"/>
      <c r="AK6161" s="153"/>
      <c r="AL6161" s="207"/>
      <c r="AM6161" s="207"/>
      <c r="AN6161" s="207"/>
      <c r="AO6161" s="207"/>
      <c r="AP6161" s="147" t="s">
        <v>54</v>
      </c>
      <c r="AQ6161" s="147"/>
      <c r="AR6161" s="147"/>
      <c r="AS6161" s="209" t="s">
        <v>68</v>
      </c>
      <c r="AT6161" s="223" t="str">
        <f>MONTH(B6161)&amp;"/"&amp;YEAR(B6161)</f>
        <v>3/2026</v>
      </c>
      <c r="AU6161" s="223">
        <f>WEEKNUM(B6161)-WEEKNUM(EOMONTH(B6161,-1)+1)+1</f>
        <v>5</v>
      </c>
      <c r="AV6161" s="209" t="str">
        <f>MONTH(R6161)&amp;"/"&amp;YEAR(R6161)</f>
        <v>1/1900</v>
      </c>
      <c r="AW6161" s="209" t="e">
        <f>WEEKNUM(R6161)-WEEKNUM(EOMONTH(R6161,-1)+1)+1</f>
        <v>#NUM!</v>
      </c>
      <c r="AX6161" s="209">
        <f>IF(BB6161="S",IF(Q6161="1. Aceitou o programa",R6161-B6161,0),0)</f>
        <v>0</v>
      </c>
      <c r="AY6161" s="209">
        <f>IF(BB6161="S",IF(AND(S6161&lt;&gt;"",R6161&lt;&gt;""),S6161-R6161,0),0)</f>
        <v>0</v>
      </c>
      <c r="AZ6161" s="209">
        <f>IF(BB6161="S",IF(Q6161="1. Aceitou o programa",IF(OR(X6161="Não se Aplica",X6161=""),IF(OR(W6161="Não se Aplica",W6161=""),0,W6161-V6161),AVERAGE(X6161-W6161,W6161-V6161)),0),0)</f>
        <v>0</v>
      </c>
      <c r="BA6161" s="209">
        <f>IF(BB6161="S",IF(AND(Q6161="1. Aceitou o programa",AH6161="Realizada"),IFERROR(IF(AG6161="",0,AG6161-R6161),0),0),0)</f>
        <v>0</v>
      </c>
      <c r="BB6161" s="209" t="str">
        <f>_xlfn.XLOOKUP(U6161,'Lista Suspensa'!$AA$20:$AA$23,'Lista Suspensa'!$AB$20:$AB$23,"N/A")</f>
        <v>S</v>
      </c>
    </row>
    <row r="6162" spans="1:54" ht="12" customHeight="1">
      <c r="A6162" s="151" t="s">
        <v>54</v>
      </c>
      <c r="B6162" s="152">
        <v>46112</v>
      </c>
      <c r="C6162" s="153" t="s">
        <v>55</v>
      </c>
      <c r="D6162" s="153" t="s">
        <v>56</v>
      </c>
      <c r="E6162" s="244">
        <v>86633377</v>
      </c>
      <c r="F6162" s="144" t="s">
        <v>10456</v>
      </c>
      <c r="G6162" s="230"/>
      <c r="H6162" s="154">
        <v>31068</v>
      </c>
      <c r="I6162" s="153">
        <v>41</v>
      </c>
      <c r="J6162" s="148" t="s">
        <v>70</v>
      </c>
      <c r="K6162" s="153"/>
      <c r="L6162" s="153"/>
      <c r="M6162" s="153"/>
      <c r="N6162" s="153"/>
      <c r="O6162" s="155">
        <v>21985311464</v>
      </c>
      <c r="P6162" s="156" t="s">
        <v>60</v>
      </c>
      <c r="Q6162" s="157" t="s">
        <v>8211</v>
      </c>
      <c r="R6162" s="158"/>
      <c r="S6162" s="159"/>
      <c r="T6162" s="159" t="s">
        <v>6983</v>
      </c>
      <c r="U6162" s="159" t="s">
        <v>8212</v>
      </c>
      <c r="V6162" s="154">
        <v>46148</v>
      </c>
      <c r="W6162" s="154">
        <v>46155</v>
      </c>
      <c r="X6162" s="154"/>
      <c r="Y6162" s="160"/>
      <c r="Z6162" s="160"/>
      <c r="AA6162" s="153"/>
      <c r="AB6162" s="153"/>
      <c r="AC6162" s="182" t="e">
        <f t="shared" si="194"/>
        <v>#DIV/0!</v>
      </c>
      <c r="AD6162" s="153" t="e">
        <f t="shared" si="195"/>
        <v>#DIV/0!</v>
      </c>
      <c r="AE6162" s="207"/>
      <c r="AF6162" s="153"/>
      <c r="AG6162" s="159"/>
      <c r="AH6162" s="153"/>
      <c r="AI6162" s="161"/>
      <c r="AJ6162" s="153"/>
      <c r="AK6162" s="153"/>
      <c r="AL6162" s="207"/>
      <c r="AM6162" s="207"/>
      <c r="AN6162" s="207"/>
      <c r="AO6162" s="207"/>
      <c r="AP6162" s="147" t="s">
        <v>54</v>
      </c>
      <c r="AQ6162" s="147"/>
      <c r="AR6162" s="147"/>
      <c r="AS6162" s="209" t="s">
        <v>68</v>
      </c>
      <c r="AT6162" s="223" t="str">
        <f>MONTH(B6162)&amp;"/"&amp;YEAR(B6162)</f>
        <v>3/2026</v>
      </c>
      <c r="AU6162" s="223">
        <f>WEEKNUM(B6162)-WEEKNUM(EOMONTH(B6162,-1)+1)+1</f>
        <v>5</v>
      </c>
      <c r="AV6162" s="209" t="str">
        <f>MONTH(R6162)&amp;"/"&amp;YEAR(R6162)</f>
        <v>1/1900</v>
      </c>
      <c r="AW6162" s="209" t="e">
        <f>WEEKNUM(R6162)-WEEKNUM(EOMONTH(R6162,-1)+1)+1</f>
        <v>#NUM!</v>
      </c>
      <c r="AX6162" s="209">
        <f>IF(BB6162="S",IF(Q6162="1. Aceitou o programa",R6162-B6162,0),0)</f>
        <v>0</v>
      </c>
      <c r="AY6162" s="209">
        <f>IF(BB6162="S",IF(AND(S6162&lt;&gt;"",R6162&lt;&gt;""),S6162-R6162,0),0)</f>
        <v>0</v>
      </c>
      <c r="AZ6162" s="209">
        <f>IF(BB6162="S",IF(Q6162="1. Aceitou o programa",IF(OR(X6162="Não se Aplica",X6162=""),IF(OR(W6162="Não se Aplica",W6162=""),0,W6162-V6162),AVERAGE(X6162-W6162,W6162-V6162)),0),0)</f>
        <v>0</v>
      </c>
      <c r="BA6162" s="209">
        <f>IF(BB6162="S",IF(AND(Q6162="1. Aceitou o programa",AH6162="Realizada"),IFERROR(IF(AG6162="",0,AG6162-R6162),0),0),0)</f>
        <v>0</v>
      </c>
      <c r="BB6162" s="209" t="str">
        <f>_xlfn.XLOOKUP(U6162,'Lista Suspensa'!$AA$20:$AA$23,'Lista Suspensa'!$AB$20:$AB$23,"N/A")</f>
        <v>S</v>
      </c>
    </row>
    <row r="6163" spans="1:54" ht="12" customHeight="1">
      <c r="A6163" s="151" t="s">
        <v>54</v>
      </c>
      <c r="B6163" s="152">
        <v>46112</v>
      </c>
      <c r="C6163" s="153" t="s">
        <v>55</v>
      </c>
      <c r="D6163" s="153" t="s">
        <v>56</v>
      </c>
      <c r="E6163" s="244">
        <v>82141593</v>
      </c>
      <c r="F6163" s="144" t="s">
        <v>10457</v>
      </c>
      <c r="G6163" s="230"/>
      <c r="H6163" s="154">
        <v>31073</v>
      </c>
      <c r="I6163" s="153">
        <v>41</v>
      </c>
      <c r="J6163" s="148" t="s">
        <v>70</v>
      </c>
      <c r="K6163" s="153"/>
      <c r="L6163" s="153"/>
      <c r="M6163" s="153"/>
      <c r="N6163" s="153"/>
      <c r="O6163" s="155">
        <v>21938993896</v>
      </c>
      <c r="P6163" s="156" t="s">
        <v>60</v>
      </c>
      <c r="Q6163" s="157" t="s">
        <v>8211</v>
      </c>
      <c r="R6163" s="158"/>
      <c r="S6163" s="159"/>
      <c r="T6163" s="159" t="s">
        <v>6983</v>
      </c>
      <c r="U6163" s="159" t="s">
        <v>8212</v>
      </c>
      <c r="V6163" s="154">
        <v>46148</v>
      </c>
      <c r="W6163" s="154">
        <v>46155</v>
      </c>
      <c r="X6163" s="154"/>
      <c r="Y6163" s="160"/>
      <c r="Z6163" s="160"/>
      <c r="AA6163" s="153"/>
      <c r="AB6163" s="153"/>
      <c r="AC6163" s="182" t="e">
        <f t="shared" si="194"/>
        <v>#DIV/0!</v>
      </c>
      <c r="AD6163" s="153" t="e">
        <f t="shared" si="195"/>
        <v>#DIV/0!</v>
      </c>
      <c r="AE6163" s="207"/>
      <c r="AF6163" s="153"/>
      <c r="AG6163" s="159"/>
      <c r="AH6163" s="153"/>
      <c r="AI6163" s="161"/>
      <c r="AJ6163" s="153"/>
      <c r="AK6163" s="153"/>
      <c r="AL6163" s="207" t="s">
        <v>85</v>
      </c>
      <c r="AM6163" s="207" t="s">
        <v>86</v>
      </c>
      <c r="AN6163" s="207"/>
      <c r="AO6163" s="207"/>
      <c r="AP6163" s="147" t="s">
        <v>54</v>
      </c>
      <c r="AQ6163" s="147"/>
      <c r="AR6163" s="147"/>
      <c r="AS6163" s="209" t="s">
        <v>68</v>
      </c>
      <c r="AT6163" s="223" t="str">
        <f>MONTH(B6163)&amp;"/"&amp;YEAR(B6163)</f>
        <v>3/2026</v>
      </c>
      <c r="AU6163" s="223">
        <f>WEEKNUM(B6163)-WEEKNUM(EOMONTH(B6163,-1)+1)+1</f>
        <v>5</v>
      </c>
      <c r="AV6163" s="209" t="str">
        <f>MONTH(R6163)&amp;"/"&amp;YEAR(R6163)</f>
        <v>1/1900</v>
      </c>
      <c r="AW6163" s="209" t="e">
        <f>WEEKNUM(R6163)-WEEKNUM(EOMONTH(R6163,-1)+1)+1</f>
        <v>#NUM!</v>
      </c>
      <c r="AX6163" s="209">
        <f>IF(BB6163="S",IF(Q6163="1. Aceitou o programa",R6163-B6163,0),0)</f>
        <v>0</v>
      </c>
      <c r="AY6163" s="209">
        <f>IF(BB6163="S",IF(AND(S6163&lt;&gt;"",R6163&lt;&gt;""),S6163-R6163,0),0)</f>
        <v>0</v>
      </c>
      <c r="AZ6163" s="209">
        <f>IF(BB6163="S",IF(Q6163="1. Aceitou o programa",IF(OR(X6163="Não se Aplica",X6163=""),IF(OR(W6163="Não se Aplica",W6163=""),0,W6163-V6163),AVERAGE(X6163-W6163,W6163-V6163)),0),0)</f>
        <v>0</v>
      </c>
      <c r="BA6163" s="209">
        <f>IF(BB6163="S",IF(AND(Q6163="1. Aceitou o programa",AH6163="Realizada"),IFERROR(IF(AG6163="",0,AG6163-R6163),0),0),0)</f>
        <v>0</v>
      </c>
      <c r="BB6163" s="209" t="str">
        <f>_xlfn.XLOOKUP(U6163,'Lista Suspensa'!$AA$20:$AA$23,'Lista Suspensa'!$AB$20:$AB$23,"N/A")</f>
        <v>S</v>
      </c>
    </row>
    <row r="6164" spans="1:54" ht="12" customHeight="1">
      <c r="A6164" s="151" t="s">
        <v>54</v>
      </c>
      <c r="B6164" s="152">
        <v>46112</v>
      </c>
      <c r="C6164" s="153" t="s">
        <v>55</v>
      </c>
      <c r="D6164" s="153" t="s">
        <v>56</v>
      </c>
      <c r="E6164" s="244">
        <v>75931770</v>
      </c>
      <c r="F6164" s="144" t="s">
        <v>10458</v>
      </c>
      <c r="G6164" s="230"/>
      <c r="H6164" s="154">
        <v>31092</v>
      </c>
      <c r="I6164" s="153">
        <v>41</v>
      </c>
      <c r="J6164" s="148" t="s">
        <v>70</v>
      </c>
      <c r="K6164" s="153"/>
      <c r="L6164" s="153"/>
      <c r="M6164" s="153"/>
      <c r="N6164" s="153"/>
      <c r="O6164" s="155">
        <v>11971580447</v>
      </c>
      <c r="P6164" s="156" t="s">
        <v>60</v>
      </c>
      <c r="Q6164" s="157" t="s">
        <v>8211</v>
      </c>
      <c r="R6164" s="158"/>
      <c r="S6164" s="159"/>
      <c r="T6164" s="159" t="s">
        <v>6983</v>
      </c>
      <c r="U6164" s="159" t="s">
        <v>8212</v>
      </c>
      <c r="V6164" s="154">
        <v>46148</v>
      </c>
      <c r="W6164" s="154">
        <v>46155</v>
      </c>
      <c r="X6164" s="154"/>
      <c r="Y6164" s="160"/>
      <c r="Z6164" s="160"/>
      <c r="AA6164" s="153"/>
      <c r="AB6164" s="153"/>
      <c r="AC6164" s="182" t="e">
        <f t="shared" si="194"/>
        <v>#DIV/0!</v>
      </c>
      <c r="AD6164" s="153" t="e">
        <f t="shared" si="195"/>
        <v>#DIV/0!</v>
      </c>
      <c r="AE6164" s="207"/>
      <c r="AF6164" s="153"/>
      <c r="AG6164" s="159"/>
      <c r="AH6164" s="153"/>
      <c r="AI6164" s="161"/>
      <c r="AJ6164" s="153"/>
      <c r="AK6164" s="153"/>
      <c r="AL6164" s="207"/>
      <c r="AM6164" s="207"/>
      <c r="AN6164" s="207"/>
      <c r="AO6164" s="207"/>
      <c r="AP6164" s="147" t="s">
        <v>54</v>
      </c>
      <c r="AQ6164" s="147"/>
      <c r="AR6164" s="147"/>
      <c r="AS6164" s="209" t="s">
        <v>68</v>
      </c>
      <c r="AT6164" s="223" t="str">
        <f>MONTH(B6164)&amp;"/"&amp;YEAR(B6164)</f>
        <v>3/2026</v>
      </c>
      <c r="AU6164" s="223">
        <f>WEEKNUM(B6164)-WEEKNUM(EOMONTH(B6164,-1)+1)+1</f>
        <v>5</v>
      </c>
      <c r="AV6164" s="209" t="str">
        <f>MONTH(R6164)&amp;"/"&amp;YEAR(R6164)</f>
        <v>1/1900</v>
      </c>
      <c r="AW6164" s="209" t="e">
        <f>WEEKNUM(R6164)-WEEKNUM(EOMONTH(R6164,-1)+1)+1</f>
        <v>#NUM!</v>
      </c>
      <c r="AX6164" s="209">
        <f>IF(BB6164="S",IF(Q6164="1. Aceitou o programa",R6164-B6164,0),0)</f>
        <v>0</v>
      </c>
      <c r="AY6164" s="209">
        <f>IF(BB6164="S",IF(AND(S6164&lt;&gt;"",R6164&lt;&gt;""),S6164-R6164,0),0)</f>
        <v>0</v>
      </c>
      <c r="AZ6164" s="209">
        <f>IF(BB6164="S",IF(Q6164="1. Aceitou o programa",IF(OR(X6164="Não se Aplica",X6164=""),IF(OR(W6164="Não se Aplica",W6164=""),0,W6164-V6164),AVERAGE(X6164-W6164,W6164-V6164)),0),0)</f>
        <v>0</v>
      </c>
      <c r="BA6164" s="209">
        <f>IF(BB6164="S",IF(AND(Q6164="1. Aceitou o programa",AH6164="Realizada"),IFERROR(IF(AG6164="",0,AG6164-R6164),0),0),0)</f>
        <v>0</v>
      </c>
      <c r="BB6164" s="209" t="str">
        <f>_xlfn.XLOOKUP(U6164,'Lista Suspensa'!$AA$20:$AA$23,'Lista Suspensa'!$AB$20:$AB$23,"N/A")</f>
        <v>S</v>
      </c>
    </row>
    <row r="6165" spans="1:54" ht="12" customHeight="1">
      <c r="A6165" s="151" t="s">
        <v>54</v>
      </c>
      <c r="B6165" s="152">
        <v>46112</v>
      </c>
      <c r="C6165" s="153" t="s">
        <v>55</v>
      </c>
      <c r="D6165" s="153" t="s">
        <v>56</v>
      </c>
      <c r="E6165" s="244">
        <v>85230051</v>
      </c>
      <c r="F6165" s="144" t="s">
        <v>10459</v>
      </c>
      <c r="G6165" s="230"/>
      <c r="H6165" s="154">
        <v>31121</v>
      </c>
      <c r="I6165" s="153">
        <v>41</v>
      </c>
      <c r="J6165" s="148" t="s">
        <v>70</v>
      </c>
      <c r="K6165" s="153"/>
      <c r="L6165" s="153"/>
      <c r="M6165" s="153"/>
      <c r="N6165" s="153"/>
      <c r="O6165" s="155">
        <v>11972458156</v>
      </c>
      <c r="P6165" s="156" t="s">
        <v>60</v>
      </c>
      <c r="Q6165" s="157" t="s">
        <v>8211</v>
      </c>
      <c r="R6165" s="158"/>
      <c r="S6165" s="159"/>
      <c r="T6165" s="159" t="s">
        <v>6983</v>
      </c>
      <c r="U6165" s="159" t="s">
        <v>8212</v>
      </c>
      <c r="V6165" s="154">
        <v>46148</v>
      </c>
      <c r="W6165" s="154">
        <v>46155</v>
      </c>
      <c r="X6165" s="154"/>
      <c r="Y6165" s="160"/>
      <c r="Z6165" s="160"/>
      <c r="AA6165" s="153"/>
      <c r="AB6165" s="153"/>
      <c r="AC6165" s="182" t="e">
        <f t="shared" si="194"/>
        <v>#DIV/0!</v>
      </c>
      <c r="AD6165" s="153" t="e">
        <f t="shared" si="195"/>
        <v>#DIV/0!</v>
      </c>
      <c r="AE6165" s="207"/>
      <c r="AF6165" s="153"/>
      <c r="AG6165" s="159"/>
      <c r="AH6165" s="153"/>
      <c r="AI6165" s="161"/>
      <c r="AJ6165" s="153"/>
      <c r="AK6165" s="153"/>
      <c r="AL6165" s="207"/>
      <c r="AM6165" s="207"/>
      <c r="AN6165" s="207"/>
      <c r="AO6165" s="207"/>
      <c r="AP6165" s="147" t="s">
        <v>54</v>
      </c>
      <c r="AQ6165" s="147"/>
      <c r="AR6165" s="147"/>
      <c r="AS6165" s="209" t="s">
        <v>68</v>
      </c>
      <c r="AT6165" s="223" t="str">
        <f>MONTH(B6165)&amp;"/"&amp;YEAR(B6165)</f>
        <v>3/2026</v>
      </c>
      <c r="AU6165" s="223">
        <f>WEEKNUM(B6165)-WEEKNUM(EOMONTH(B6165,-1)+1)+1</f>
        <v>5</v>
      </c>
      <c r="AV6165" s="209" t="str">
        <f>MONTH(R6165)&amp;"/"&amp;YEAR(R6165)</f>
        <v>1/1900</v>
      </c>
      <c r="AW6165" s="209" t="e">
        <f>WEEKNUM(R6165)-WEEKNUM(EOMONTH(R6165,-1)+1)+1</f>
        <v>#NUM!</v>
      </c>
      <c r="AX6165" s="209">
        <f>IF(BB6165="S",IF(Q6165="1. Aceitou o programa",R6165-B6165,0),0)</f>
        <v>0</v>
      </c>
      <c r="AY6165" s="209">
        <f>IF(BB6165="S",IF(AND(S6165&lt;&gt;"",R6165&lt;&gt;""),S6165-R6165,0),0)</f>
        <v>0</v>
      </c>
      <c r="AZ6165" s="209">
        <f>IF(BB6165="S",IF(Q6165="1. Aceitou o programa",IF(OR(X6165="Não se Aplica",X6165=""),IF(OR(W6165="Não se Aplica",W6165=""),0,W6165-V6165),AVERAGE(X6165-W6165,W6165-V6165)),0),0)</f>
        <v>0</v>
      </c>
      <c r="BA6165" s="209">
        <f>IF(BB6165="S",IF(AND(Q6165="1. Aceitou o programa",AH6165="Realizada"),IFERROR(IF(AG6165="",0,AG6165-R6165),0),0),0)</f>
        <v>0</v>
      </c>
      <c r="BB6165" s="209" t="str">
        <f>_xlfn.XLOOKUP(U6165,'Lista Suspensa'!$AA$20:$AA$23,'Lista Suspensa'!$AB$20:$AB$23,"N/A")</f>
        <v>S</v>
      </c>
    </row>
    <row r="6166" spans="1:54" ht="12" customHeight="1">
      <c r="A6166" s="151" t="s">
        <v>54</v>
      </c>
      <c r="B6166" s="152">
        <v>46112</v>
      </c>
      <c r="C6166" s="153" t="s">
        <v>55</v>
      </c>
      <c r="D6166" s="153" t="s">
        <v>56</v>
      </c>
      <c r="E6166" s="244">
        <v>84820354</v>
      </c>
      <c r="F6166" s="144" t="s">
        <v>10460</v>
      </c>
      <c r="G6166" s="230"/>
      <c r="H6166" s="154">
        <v>31121</v>
      </c>
      <c r="I6166" s="153">
        <v>41</v>
      </c>
      <c r="J6166" s="148" t="s">
        <v>70</v>
      </c>
      <c r="K6166" s="153"/>
      <c r="L6166" s="153"/>
      <c r="M6166" s="153"/>
      <c r="N6166" s="153"/>
      <c r="O6166" s="155">
        <v>21980053438</v>
      </c>
      <c r="P6166" s="156" t="s">
        <v>60</v>
      </c>
      <c r="Q6166" s="157" t="s">
        <v>8211</v>
      </c>
      <c r="R6166" s="158"/>
      <c r="S6166" s="159"/>
      <c r="T6166" s="159" t="s">
        <v>6983</v>
      </c>
      <c r="U6166" s="159" t="s">
        <v>8212</v>
      </c>
      <c r="V6166" s="154">
        <v>46148</v>
      </c>
      <c r="W6166" s="154">
        <v>46155</v>
      </c>
      <c r="X6166" s="154"/>
      <c r="Y6166" s="160"/>
      <c r="Z6166" s="160"/>
      <c r="AA6166" s="153"/>
      <c r="AB6166" s="153"/>
      <c r="AC6166" s="182" t="e">
        <f t="shared" si="194"/>
        <v>#DIV/0!</v>
      </c>
      <c r="AD6166" s="153" t="e">
        <f t="shared" si="195"/>
        <v>#DIV/0!</v>
      </c>
      <c r="AE6166" s="207"/>
      <c r="AF6166" s="153"/>
      <c r="AG6166" s="159"/>
      <c r="AH6166" s="153"/>
      <c r="AI6166" s="161"/>
      <c r="AJ6166" s="153"/>
      <c r="AK6166" s="153"/>
      <c r="AL6166" s="207"/>
      <c r="AM6166" s="207"/>
      <c r="AN6166" s="207"/>
      <c r="AO6166" s="207"/>
      <c r="AP6166" s="147" t="s">
        <v>54</v>
      </c>
      <c r="AQ6166" s="147"/>
      <c r="AR6166" s="147"/>
      <c r="AS6166" s="209" t="s">
        <v>68</v>
      </c>
      <c r="AT6166" s="223" t="str">
        <f>MONTH(B6166)&amp;"/"&amp;YEAR(B6166)</f>
        <v>3/2026</v>
      </c>
      <c r="AU6166" s="223">
        <f>WEEKNUM(B6166)-WEEKNUM(EOMONTH(B6166,-1)+1)+1</f>
        <v>5</v>
      </c>
      <c r="AV6166" s="209" t="str">
        <f>MONTH(R6166)&amp;"/"&amp;YEAR(R6166)</f>
        <v>1/1900</v>
      </c>
      <c r="AW6166" s="209" t="e">
        <f>WEEKNUM(R6166)-WEEKNUM(EOMONTH(R6166,-1)+1)+1</f>
        <v>#NUM!</v>
      </c>
      <c r="AX6166" s="209">
        <f>IF(BB6166="S",IF(Q6166="1. Aceitou o programa",R6166-B6166,0),0)</f>
        <v>0</v>
      </c>
      <c r="AY6166" s="209">
        <f>IF(BB6166="S",IF(AND(S6166&lt;&gt;"",R6166&lt;&gt;""),S6166-R6166,0),0)</f>
        <v>0</v>
      </c>
      <c r="AZ6166" s="209">
        <f>IF(BB6166="S",IF(Q6166="1. Aceitou o programa",IF(OR(X6166="Não se Aplica",X6166=""),IF(OR(W6166="Não se Aplica",W6166=""),0,W6166-V6166),AVERAGE(X6166-W6166,W6166-V6166)),0),0)</f>
        <v>0</v>
      </c>
      <c r="BA6166" s="209">
        <f>IF(BB6166="S",IF(AND(Q6166="1. Aceitou o programa",AH6166="Realizada"),IFERROR(IF(AG6166="",0,AG6166-R6166),0),0),0)</f>
        <v>0</v>
      </c>
      <c r="BB6166" s="209" t="str">
        <f>_xlfn.XLOOKUP(U6166,'Lista Suspensa'!$AA$20:$AA$23,'Lista Suspensa'!$AB$20:$AB$23,"N/A")</f>
        <v>S</v>
      </c>
    </row>
    <row r="6167" spans="1:54" ht="12" customHeight="1">
      <c r="A6167" s="151" t="s">
        <v>54</v>
      </c>
      <c r="B6167" s="152">
        <v>46112</v>
      </c>
      <c r="C6167" s="153" t="s">
        <v>55</v>
      </c>
      <c r="D6167" s="153" t="s">
        <v>56</v>
      </c>
      <c r="E6167" s="244">
        <v>88420736</v>
      </c>
      <c r="F6167" s="144" t="s">
        <v>10461</v>
      </c>
      <c r="G6167" s="230"/>
      <c r="H6167" s="154">
        <v>31127</v>
      </c>
      <c r="I6167" s="153">
        <v>41</v>
      </c>
      <c r="J6167" s="148" t="s">
        <v>70</v>
      </c>
      <c r="K6167" s="153"/>
      <c r="L6167" s="153"/>
      <c r="M6167" s="153"/>
      <c r="N6167" s="153"/>
      <c r="O6167" s="155">
        <v>11941344667</v>
      </c>
      <c r="P6167" s="156" t="s">
        <v>60</v>
      </c>
      <c r="Q6167" s="157" t="s">
        <v>8211</v>
      </c>
      <c r="R6167" s="158"/>
      <c r="S6167" s="159"/>
      <c r="T6167" s="159" t="s">
        <v>6983</v>
      </c>
      <c r="U6167" s="159" t="s">
        <v>8212</v>
      </c>
      <c r="V6167" s="154">
        <v>46148</v>
      </c>
      <c r="W6167" s="154">
        <v>46155</v>
      </c>
      <c r="X6167" s="154"/>
      <c r="Y6167" s="160"/>
      <c r="Z6167" s="160"/>
      <c r="AA6167" s="153"/>
      <c r="AB6167" s="153"/>
      <c r="AC6167" s="182" t="e">
        <f t="shared" si="194"/>
        <v>#DIV/0!</v>
      </c>
      <c r="AD6167" s="153" t="e">
        <f t="shared" si="195"/>
        <v>#DIV/0!</v>
      </c>
      <c r="AE6167" s="207"/>
      <c r="AF6167" s="153"/>
      <c r="AG6167" s="159"/>
      <c r="AH6167" s="153"/>
      <c r="AI6167" s="161"/>
      <c r="AJ6167" s="153"/>
      <c r="AK6167" s="153"/>
      <c r="AL6167" s="207"/>
      <c r="AM6167" s="207"/>
      <c r="AN6167" s="207"/>
      <c r="AO6167" s="207"/>
      <c r="AP6167" s="147" t="s">
        <v>54</v>
      </c>
      <c r="AQ6167" s="147"/>
      <c r="AR6167" s="147"/>
      <c r="AS6167" s="209" t="s">
        <v>68</v>
      </c>
      <c r="AT6167" s="223" t="str">
        <f>MONTH(B6167)&amp;"/"&amp;YEAR(B6167)</f>
        <v>3/2026</v>
      </c>
      <c r="AU6167" s="223">
        <f>WEEKNUM(B6167)-WEEKNUM(EOMONTH(B6167,-1)+1)+1</f>
        <v>5</v>
      </c>
      <c r="AV6167" s="209" t="str">
        <f>MONTH(R6167)&amp;"/"&amp;YEAR(R6167)</f>
        <v>1/1900</v>
      </c>
      <c r="AW6167" s="209" t="e">
        <f>WEEKNUM(R6167)-WEEKNUM(EOMONTH(R6167,-1)+1)+1</f>
        <v>#NUM!</v>
      </c>
      <c r="AX6167" s="209">
        <f>IF(BB6167="S",IF(Q6167="1. Aceitou o programa",R6167-B6167,0),0)</f>
        <v>0</v>
      </c>
      <c r="AY6167" s="209">
        <f>IF(BB6167="S",IF(AND(S6167&lt;&gt;"",R6167&lt;&gt;""),S6167-R6167,0),0)</f>
        <v>0</v>
      </c>
      <c r="AZ6167" s="209">
        <f>IF(BB6167="S",IF(Q6167="1. Aceitou o programa",IF(OR(X6167="Não se Aplica",X6167=""),IF(OR(W6167="Não se Aplica",W6167=""),0,W6167-V6167),AVERAGE(X6167-W6167,W6167-V6167)),0),0)</f>
        <v>0</v>
      </c>
      <c r="BA6167" s="209">
        <f>IF(BB6167="S",IF(AND(Q6167="1. Aceitou o programa",AH6167="Realizada"),IFERROR(IF(AG6167="",0,AG6167-R6167),0),0),0)</f>
        <v>0</v>
      </c>
      <c r="BB6167" s="209" t="str">
        <f>_xlfn.XLOOKUP(U6167,'Lista Suspensa'!$AA$20:$AA$23,'Lista Suspensa'!$AB$20:$AB$23,"N/A")</f>
        <v>S</v>
      </c>
    </row>
    <row r="6168" spans="1:54" ht="12" customHeight="1">
      <c r="A6168" s="151" t="s">
        <v>54</v>
      </c>
      <c r="B6168" s="152">
        <v>46112</v>
      </c>
      <c r="C6168" s="153" t="s">
        <v>55</v>
      </c>
      <c r="D6168" s="153" t="s">
        <v>56</v>
      </c>
      <c r="E6168" s="244">
        <v>89899240</v>
      </c>
      <c r="F6168" s="144" t="s">
        <v>10462</v>
      </c>
      <c r="G6168" s="230"/>
      <c r="H6168" s="154">
        <v>31172</v>
      </c>
      <c r="I6168" s="153">
        <v>41</v>
      </c>
      <c r="J6168" s="148" t="s">
        <v>70</v>
      </c>
      <c r="K6168" s="153"/>
      <c r="L6168" s="153"/>
      <c r="M6168" s="153"/>
      <c r="N6168" s="153"/>
      <c r="O6168" s="155">
        <v>11954077656</v>
      </c>
      <c r="P6168" s="156" t="s">
        <v>60</v>
      </c>
      <c r="Q6168" s="157" t="s">
        <v>8211</v>
      </c>
      <c r="R6168" s="158"/>
      <c r="S6168" s="159"/>
      <c r="T6168" s="159" t="s">
        <v>6983</v>
      </c>
      <c r="U6168" s="159" t="s">
        <v>8212</v>
      </c>
      <c r="V6168" s="154">
        <v>46148</v>
      </c>
      <c r="W6168" s="154">
        <v>46155</v>
      </c>
      <c r="X6168" s="154"/>
      <c r="Y6168" s="160"/>
      <c r="Z6168" s="160"/>
      <c r="AA6168" s="153"/>
      <c r="AB6168" s="153"/>
      <c r="AC6168" s="182" t="e">
        <f t="shared" si="194"/>
        <v>#DIV/0!</v>
      </c>
      <c r="AD6168" s="153" t="e">
        <f t="shared" si="195"/>
        <v>#DIV/0!</v>
      </c>
      <c r="AE6168" s="207"/>
      <c r="AF6168" s="153"/>
      <c r="AG6168" s="159"/>
      <c r="AH6168" s="153"/>
      <c r="AI6168" s="161"/>
      <c r="AJ6168" s="153"/>
      <c r="AK6168" s="153"/>
      <c r="AL6168" s="207"/>
      <c r="AM6168" s="207"/>
      <c r="AN6168" s="207"/>
      <c r="AO6168" s="207"/>
      <c r="AP6168" s="147" t="s">
        <v>54</v>
      </c>
      <c r="AQ6168" s="147"/>
      <c r="AR6168" s="147"/>
      <c r="AS6168" s="209" t="s">
        <v>68</v>
      </c>
      <c r="AT6168" s="223" t="str">
        <f>MONTH(B6168)&amp;"/"&amp;YEAR(B6168)</f>
        <v>3/2026</v>
      </c>
      <c r="AU6168" s="223">
        <f>WEEKNUM(B6168)-WEEKNUM(EOMONTH(B6168,-1)+1)+1</f>
        <v>5</v>
      </c>
      <c r="AV6168" s="209" t="str">
        <f>MONTH(R6168)&amp;"/"&amp;YEAR(R6168)</f>
        <v>1/1900</v>
      </c>
      <c r="AW6168" s="209" t="e">
        <f>WEEKNUM(R6168)-WEEKNUM(EOMONTH(R6168,-1)+1)+1</f>
        <v>#NUM!</v>
      </c>
      <c r="AX6168" s="209">
        <f>IF(BB6168="S",IF(Q6168="1. Aceitou o programa",R6168-B6168,0),0)</f>
        <v>0</v>
      </c>
      <c r="AY6168" s="209">
        <f>IF(BB6168="S",IF(AND(S6168&lt;&gt;"",R6168&lt;&gt;""),S6168-R6168,0),0)</f>
        <v>0</v>
      </c>
      <c r="AZ6168" s="209">
        <f>IF(BB6168="S",IF(Q6168="1. Aceitou o programa",IF(OR(X6168="Não se Aplica",X6168=""),IF(OR(W6168="Não se Aplica",W6168=""),0,W6168-V6168),AVERAGE(X6168-W6168,W6168-V6168)),0),0)</f>
        <v>0</v>
      </c>
      <c r="BA6168" s="209">
        <f>IF(BB6168="S",IF(AND(Q6168="1. Aceitou o programa",AH6168="Realizada"),IFERROR(IF(AG6168="",0,AG6168-R6168),0),0),0)</f>
        <v>0</v>
      </c>
      <c r="BB6168" s="209" t="str">
        <f>_xlfn.XLOOKUP(U6168,'Lista Suspensa'!$AA$20:$AA$23,'Lista Suspensa'!$AB$20:$AB$23,"N/A")</f>
        <v>S</v>
      </c>
    </row>
    <row r="6169" spans="1:54" ht="12" customHeight="1">
      <c r="A6169" s="151" t="s">
        <v>54</v>
      </c>
      <c r="B6169" s="152">
        <v>46112</v>
      </c>
      <c r="C6169" s="153" t="s">
        <v>55</v>
      </c>
      <c r="D6169" s="153" t="s">
        <v>56</v>
      </c>
      <c r="E6169" s="244">
        <v>83100175</v>
      </c>
      <c r="F6169" s="144" t="s">
        <v>10463</v>
      </c>
      <c r="G6169" s="230"/>
      <c r="H6169" s="154">
        <v>31184</v>
      </c>
      <c r="I6169" s="153">
        <v>41</v>
      </c>
      <c r="J6169" s="148" t="s">
        <v>70</v>
      </c>
      <c r="K6169" s="153"/>
      <c r="L6169" s="153"/>
      <c r="M6169" s="153"/>
      <c r="N6169" s="153"/>
      <c r="O6169" s="155">
        <v>11913411679</v>
      </c>
      <c r="P6169" s="156" t="s">
        <v>60</v>
      </c>
      <c r="Q6169" s="157" t="s">
        <v>8211</v>
      </c>
      <c r="R6169" s="158"/>
      <c r="S6169" s="159"/>
      <c r="T6169" s="159" t="s">
        <v>6983</v>
      </c>
      <c r="U6169" s="159" t="s">
        <v>8212</v>
      </c>
      <c r="V6169" s="154">
        <v>46148</v>
      </c>
      <c r="W6169" s="154">
        <v>46155</v>
      </c>
      <c r="X6169" s="154"/>
      <c r="Y6169" s="160"/>
      <c r="Z6169" s="160"/>
      <c r="AA6169" s="153"/>
      <c r="AB6169" s="153"/>
      <c r="AC6169" s="182" t="e">
        <f t="shared" si="194"/>
        <v>#DIV/0!</v>
      </c>
      <c r="AD6169" s="153" t="e">
        <f t="shared" si="195"/>
        <v>#DIV/0!</v>
      </c>
      <c r="AE6169" s="207"/>
      <c r="AF6169" s="153"/>
      <c r="AG6169" s="159"/>
      <c r="AH6169" s="153"/>
      <c r="AI6169" s="161"/>
      <c r="AJ6169" s="153"/>
      <c r="AK6169" s="153"/>
      <c r="AL6169" s="207"/>
      <c r="AM6169" s="207"/>
      <c r="AN6169" s="207"/>
      <c r="AO6169" s="207"/>
      <c r="AP6169" s="147" t="s">
        <v>54</v>
      </c>
      <c r="AQ6169" s="147"/>
      <c r="AR6169" s="147"/>
      <c r="AS6169" s="209" t="s">
        <v>68</v>
      </c>
      <c r="AT6169" s="223" t="str">
        <f>MONTH(B6169)&amp;"/"&amp;YEAR(B6169)</f>
        <v>3/2026</v>
      </c>
      <c r="AU6169" s="223">
        <f>WEEKNUM(B6169)-WEEKNUM(EOMONTH(B6169,-1)+1)+1</f>
        <v>5</v>
      </c>
      <c r="AV6169" s="209" t="str">
        <f>MONTH(R6169)&amp;"/"&amp;YEAR(R6169)</f>
        <v>1/1900</v>
      </c>
      <c r="AW6169" s="209" t="e">
        <f>WEEKNUM(R6169)-WEEKNUM(EOMONTH(R6169,-1)+1)+1</f>
        <v>#NUM!</v>
      </c>
      <c r="AX6169" s="209">
        <f>IF(BB6169="S",IF(Q6169="1. Aceitou o programa",R6169-B6169,0),0)</f>
        <v>0</v>
      </c>
      <c r="AY6169" s="209">
        <f>IF(BB6169="S",IF(AND(S6169&lt;&gt;"",R6169&lt;&gt;""),S6169-R6169,0),0)</f>
        <v>0</v>
      </c>
      <c r="AZ6169" s="209">
        <f>IF(BB6169="S",IF(Q6169="1. Aceitou o programa",IF(OR(X6169="Não se Aplica",X6169=""),IF(OR(W6169="Não se Aplica",W6169=""),0,W6169-V6169),AVERAGE(X6169-W6169,W6169-V6169)),0),0)</f>
        <v>0</v>
      </c>
      <c r="BA6169" s="209">
        <f>IF(BB6169="S",IF(AND(Q6169="1. Aceitou o programa",AH6169="Realizada"),IFERROR(IF(AG6169="",0,AG6169-R6169),0),0),0)</f>
        <v>0</v>
      </c>
      <c r="BB6169" s="209" t="str">
        <f>_xlfn.XLOOKUP(U6169,'Lista Suspensa'!$AA$20:$AA$23,'Lista Suspensa'!$AB$20:$AB$23,"N/A")</f>
        <v>S</v>
      </c>
    </row>
    <row r="6170" spans="1:54" ht="12" customHeight="1">
      <c r="A6170" s="151" t="s">
        <v>54</v>
      </c>
      <c r="B6170" s="152">
        <v>46112</v>
      </c>
      <c r="C6170" s="153" t="s">
        <v>55</v>
      </c>
      <c r="D6170" s="153" t="s">
        <v>56</v>
      </c>
      <c r="E6170" s="244">
        <v>81229381</v>
      </c>
      <c r="F6170" s="144" t="s">
        <v>10464</v>
      </c>
      <c r="G6170" s="230"/>
      <c r="H6170" s="154">
        <v>31188</v>
      </c>
      <c r="I6170" s="153">
        <v>40</v>
      </c>
      <c r="J6170" s="148" t="s">
        <v>70</v>
      </c>
      <c r="K6170" s="153"/>
      <c r="L6170" s="153"/>
      <c r="M6170" s="153"/>
      <c r="N6170" s="153"/>
      <c r="O6170" s="155">
        <v>11951742734</v>
      </c>
      <c r="P6170" s="156" t="s">
        <v>60</v>
      </c>
      <c r="Q6170" s="157" t="s">
        <v>8211</v>
      </c>
      <c r="R6170" s="158"/>
      <c r="S6170" s="159"/>
      <c r="T6170" s="159" t="s">
        <v>6983</v>
      </c>
      <c r="U6170" s="159" t="s">
        <v>8212</v>
      </c>
      <c r="V6170" s="154">
        <v>46148</v>
      </c>
      <c r="W6170" s="154">
        <v>46155</v>
      </c>
      <c r="X6170" s="154"/>
      <c r="Y6170" s="160"/>
      <c r="Z6170" s="160"/>
      <c r="AA6170" s="153"/>
      <c r="AB6170" s="153"/>
      <c r="AC6170" s="182" t="e">
        <f t="shared" si="194"/>
        <v>#DIV/0!</v>
      </c>
      <c r="AD6170" s="153" t="e">
        <f t="shared" si="195"/>
        <v>#DIV/0!</v>
      </c>
      <c r="AE6170" s="207"/>
      <c r="AF6170" s="153"/>
      <c r="AG6170" s="159"/>
      <c r="AH6170" s="153"/>
      <c r="AI6170" s="161"/>
      <c r="AJ6170" s="153"/>
      <c r="AK6170" s="153"/>
      <c r="AL6170" s="207"/>
      <c r="AM6170" s="207"/>
      <c r="AN6170" s="207"/>
      <c r="AO6170" s="207"/>
      <c r="AP6170" s="147" t="s">
        <v>54</v>
      </c>
      <c r="AQ6170" s="147"/>
      <c r="AR6170" s="147"/>
      <c r="AS6170" s="209" t="s">
        <v>68</v>
      </c>
      <c r="AT6170" s="223" t="str">
        <f>MONTH(B6170)&amp;"/"&amp;YEAR(B6170)</f>
        <v>3/2026</v>
      </c>
      <c r="AU6170" s="223">
        <f>WEEKNUM(B6170)-WEEKNUM(EOMONTH(B6170,-1)+1)+1</f>
        <v>5</v>
      </c>
      <c r="AV6170" s="209" t="str">
        <f>MONTH(R6170)&amp;"/"&amp;YEAR(R6170)</f>
        <v>1/1900</v>
      </c>
      <c r="AW6170" s="209" t="e">
        <f>WEEKNUM(R6170)-WEEKNUM(EOMONTH(R6170,-1)+1)+1</f>
        <v>#NUM!</v>
      </c>
      <c r="AX6170" s="209">
        <f>IF(BB6170="S",IF(Q6170="1. Aceitou o programa",R6170-B6170,0),0)</f>
        <v>0</v>
      </c>
      <c r="AY6170" s="209">
        <f>IF(BB6170="S",IF(AND(S6170&lt;&gt;"",R6170&lt;&gt;""),S6170-R6170,0),0)</f>
        <v>0</v>
      </c>
      <c r="AZ6170" s="209">
        <f>IF(BB6170="S",IF(Q6170="1. Aceitou o programa",IF(OR(X6170="Não se Aplica",X6170=""),IF(OR(W6170="Não se Aplica",W6170=""),0,W6170-V6170),AVERAGE(X6170-W6170,W6170-V6170)),0),0)</f>
        <v>0</v>
      </c>
      <c r="BA6170" s="209">
        <f>IF(BB6170="S",IF(AND(Q6170="1. Aceitou o programa",AH6170="Realizada"),IFERROR(IF(AG6170="",0,AG6170-R6170),0),0),0)</f>
        <v>0</v>
      </c>
      <c r="BB6170" s="209" t="str">
        <f>_xlfn.XLOOKUP(U6170,'Lista Suspensa'!$AA$20:$AA$23,'Lista Suspensa'!$AB$20:$AB$23,"N/A")</f>
        <v>S</v>
      </c>
    </row>
    <row r="6171" spans="1:54" ht="12" customHeight="1">
      <c r="A6171" s="151" t="s">
        <v>54</v>
      </c>
      <c r="B6171" s="152">
        <v>46112</v>
      </c>
      <c r="C6171" s="153" t="s">
        <v>55</v>
      </c>
      <c r="D6171" s="153" t="s">
        <v>56</v>
      </c>
      <c r="E6171" s="244">
        <v>87992236</v>
      </c>
      <c r="F6171" s="144" t="s">
        <v>10465</v>
      </c>
      <c r="G6171" s="230"/>
      <c r="H6171" s="154">
        <v>31201</v>
      </c>
      <c r="I6171" s="153">
        <v>40</v>
      </c>
      <c r="J6171" s="148" t="s">
        <v>58</v>
      </c>
      <c r="K6171" s="153"/>
      <c r="L6171" s="153"/>
      <c r="M6171" s="153"/>
      <c r="N6171" s="153"/>
      <c r="O6171" s="155">
        <v>11981761867</v>
      </c>
      <c r="P6171" s="156" t="s">
        <v>60</v>
      </c>
      <c r="Q6171" s="157" t="s">
        <v>8211</v>
      </c>
      <c r="R6171" s="158"/>
      <c r="S6171" s="159"/>
      <c r="T6171" s="159" t="s">
        <v>6983</v>
      </c>
      <c r="U6171" s="159" t="s">
        <v>8212</v>
      </c>
      <c r="V6171" s="154">
        <v>46148</v>
      </c>
      <c r="W6171" s="154">
        <v>46155</v>
      </c>
      <c r="X6171" s="154"/>
      <c r="Y6171" s="160"/>
      <c r="Z6171" s="160"/>
      <c r="AA6171" s="153"/>
      <c r="AB6171" s="153"/>
      <c r="AC6171" s="182" t="e">
        <f t="shared" si="194"/>
        <v>#DIV/0!</v>
      </c>
      <c r="AD6171" s="153" t="e">
        <f t="shared" si="195"/>
        <v>#DIV/0!</v>
      </c>
      <c r="AE6171" s="207"/>
      <c r="AF6171" s="153"/>
      <c r="AG6171" s="159"/>
      <c r="AH6171" s="153"/>
      <c r="AI6171" s="161"/>
      <c r="AJ6171" s="153"/>
      <c r="AK6171" s="153"/>
      <c r="AL6171" s="207"/>
      <c r="AM6171" s="207"/>
      <c r="AN6171" s="207"/>
      <c r="AO6171" s="207"/>
      <c r="AP6171" s="147" t="s">
        <v>54</v>
      </c>
      <c r="AQ6171" s="147"/>
      <c r="AR6171" s="147"/>
      <c r="AS6171" s="209" t="s">
        <v>68</v>
      </c>
      <c r="AT6171" s="223" t="str">
        <f>MONTH(B6171)&amp;"/"&amp;YEAR(B6171)</f>
        <v>3/2026</v>
      </c>
      <c r="AU6171" s="223">
        <f>WEEKNUM(B6171)-WEEKNUM(EOMONTH(B6171,-1)+1)+1</f>
        <v>5</v>
      </c>
      <c r="AV6171" s="209" t="str">
        <f>MONTH(R6171)&amp;"/"&amp;YEAR(R6171)</f>
        <v>1/1900</v>
      </c>
      <c r="AW6171" s="209" t="e">
        <f>WEEKNUM(R6171)-WEEKNUM(EOMONTH(R6171,-1)+1)+1</f>
        <v>#NUM!</v>
      </c>
      <c r="AX6171" s="209">
        <f>IF(BB6171="S",IF(Q6171="1. Aceitou o programa",R6171-B6171,0),0)</f>
        <v>0</v>
      </c>
      <c r="AY6171" s="209">
        <f>IF(BB6171="S",IF(AND(S6171&lt;&gt;"",R6171&lt;&gt;""),S6171-R6171,0),0)</f>
        <v>0</v>
      </c>
      <c r="AZ6171" s="209">
        <f>IF(BB6171="S",IF(Q6171="1. Aceitou o programa",IF(OR(X6171="Não se Aplica",X6171=""),IF(OR(W6171="Não se Aplica",W6171=""),0,W6171-V6171),AVERAGE(X6171-W6171,W6171-V6171)),0),0)</f>
        <v>0</v>
      </c>
      <c r="BA6171" s="209">
        <f>IF(BB6171="S",IF(AND(Q6171="1. Aceitou o programa",AH6171="Realizada"),IFERROR(IF(AG6171="",0,AG6171-R6171),0),0),0)</f>
        <v>0</v>
      </c>
      <c r="BB6171" s="209" t="str">
        <f>_xlfn.XLOOKUP(U6171,'Lista Suspensa'!$AA$20:$AA$23,'Lista Suspensa'!$AB$20:$AB$23,"N/A")</f>
        <v>S</v>
      </c>
    </row>
    <row r="6172" spans="1:54" ht="12" customHeight="1">
      <c r="A6172" s="151" t="s">
        <v>54</v>
      </c>
      <c r="B6172" s="152">
        <v>46112</v>
      </c>
      <c r="C6172" s="153" t="s">
        <v>55</v>
      </c>
      <c r="D6172" s="153" t="s">
        <v>56</v>
      </c>
      <c r="E6172" s="244">
        <v>87036372</v>
      </c>
      <c r="F6172" s="144" t="s">
        <v>10466</v>
      </c>
      <c r="G6172" s="230"/>
      <c r="H6172" s="154">
        <v>31242</v>
      </c>
      <c r="I6172" s="153">
        <v>40</v>
      </c>
      <c r="J6172" s="148" t="s">
        <v>70</v>
      </c>
      <c r="K6172" s="153"/>
      <c r="L6172" s="153"/>
      <c r="M6172" s="153"/>
      <c r="N6172" s="153"/>
      <c r="O6172" s="155">
        <v>11939061584</v>
      </c>
      <c r="P6172" s="156" t="s">
        <v>60</v>
      </c>
      <c r="Q6172" s="157" t="s">
        <v>8211</v>
      </c>
      <c r="R6172" s="158"/>
      <c r="S6172" s="159"/>
      <c r="T6172" s="159" t="s">
        <v>6983</v>
      </c>
      <c r="U6172" s="159" t="s">
        <v>8212</v>
      </c>
      <c r="V6172" s="154">
        <v>46148</v>
      </c>
      <c r="W6172" s="154">
        <v>46155</v>
      </c>
      <c r="X6172" s="154"/>
      <c r="Y6172" s="160"/>
      <c r="Z6172" s="160"/>
      <c r="AA6172" s="153"/>
      <c r="AB6172" s="153"/>
      <c r="AC6172" s="182" t="e">
        <f t="shared" si="194"/>
        <v>#DIV/0!</v>
      </c>
      <c r="AD6172" s="153" t="e">
        <f t="shared" si="195"/>
        <v>#DIV/0!</v>
      </c>
      <c r="AE6172" s="207"/>
      <c r="AF6172" s="153"/>
      <c r="AG6172" s="159"/>
      <c r="AH6172" s="153"/>
      <c r="AI6172" s="161"/>
      <c r="AJ6172" s="153"/>
      <c r="AK6172" s="153"/>
      <c r="AL6172" s="207"/>
      <c r="AM6172" s="207"/>
      <c r="AN6172" s="207"/>
      <c r="AO6172" s="207"/>
      <c r="AP6172" s="147" t="s">
        <v>54</v>
      </c>
      <c r="AQ6172" s="147"/>
      <c r="AR6172" s="147"/>
      <c r="AS6172" s="209" t="s">
        <v>68</v>
      </c>
      <c r="AT6172" s="223" t="str">
        <f>MONTH(B6172)&amp;"/"&amp;YEAR(B6172)</f>
        <v>3/2026</v>
      </c>
      <c r="AU6172" s="223">
        <f>WEEKNUM(B6172)-WEEKNUM(EOMONTH(B6172,-1)+1)+1</f>
        <v>5</v>
      </c>
      <c r="AV6172" s="209" t="str">
        <f>MONTH(R6172)&amp;"/"&amp;YEAR(R6172)</f>
        <v>1/1900</v>
      </c>
      <c r="AW6172" s="209" t="e">
        <f>WEEKNUM(R6172)-WEEKNUM(EOMONTH(R6172,-1)+1)+1</f>
        <v>#NUM!</v>
      </c>
      <c r="AX6172" s="209">
        <f>IF(BB6172="S",IF(Q6172="1. Aceitou o programa",R6172-B6172,0),0)</f>
        <v>0</v>
      </c>
      <c r="AY6172" s="209">
        <f>IF(BB6172="S",IF(AND(S6172&lt;&gt;"",R6172&lt;&gt;""),S6172-R6172,0),0)</f>
        <v>0</v>
      </c>
      <c r="AZ6172" s="209">
        <f>IF(BB6172="S",IF(Q6172="1. Aceitou o programa",IF(OR(X6172="Não se Aplica",X6172=""),IF(OR(W6172="Não se Aplica",W6172=""),0,W6172-V6172),AVERAGE(X6172-W6172,W6172-V6172)),0),0)</f>
        <v>0</v>
      </c>
      <c r="BA6172" s="209">
        <f>IF(BB6172="S",IF(AND(Q6172="1. Aceitou o programa",AH6172="Realizada"),IFERROR(IF(AG6172="",0,AG6172-R6172),0),0),0)</f>
        <v>0</v>
      </c>
      <c r="BB6172" s="209" t="str">
        <f>_xlfn.XLOOKUP(U6172,'Lista Suspensa'!$AA$20:$AA$23,'Lista Suspensa'!$AB$20:$AB$23,"N/A")</f>
        <v>S</v>
      </c>
    </row>
    <row r="6173" spans="1:54" ht="12" customHeight="1">
      <c r="A6173" s="151" t="s">
        <v>54</v>
      </c>
      <c r="B6173" s="152">
        <v>46112</v>
      </c>
      <c r="C6173" s="153" t="s">
        <v>55</v>
      </c>
      <c r="D6173" s="153" t="s">
        <v>56</v>
      </c>
      <c r="E6173" s="244">
        <v>89560708</v>
      </c>
      <c r="F6173" s="144" t="s">
        <v>10467</v>
      </c>
      <c r="G6173" s="230"/>
      <c r="H6173" s="154">
        <v>31265</v>
      </c>
      <c r="I6173" s="153">
        <v>40</v>
      </c>
      <c r="J6173" s="148" t="s">
        <v>70</v>
      </c>
      <c r="K6173" s="153"/>
      <c r="L6173" s="153"/>
      <c r="M6173" s="153"/>
      <c r="N6173" s="153"/>
      <c r="O6173" s="155">
        <v>11988251316</v>
      </c>
      <c r="P6173" s="156" t="s">
        <v>60</v>
      </c>
      <c r="Q6173" s="157" t="s">
        <v>8211</v>
      </c>
      <c r="R6173" s="158"/>
      <c r="S6173" s="159"/>
      <c r="T6173" s="159" t="s">
        <v>6983</v>
      </c>
      <c r="U6173" s="159" t="s">
        <v>8212</v>
      </c>
      <c r="V6173" s="154">
        <v>46148</v>
      </c>
      <c r="W6173" s="154">
        <v>46155</v>
      </c>
      <c r="X6173" s="154"/>
      <c r="Y6173" s="160"/>
      <c r="Z6173" s="160"/>
      <c r="AA6173" s="153"/>
      <c r="AB6173" s="153"/>
      <c r="AC6173" s="182" t="e">
        <f t="shared" si="194"/>
        <v>#DIV/0!</v>
      </c>
      <c r="AD6173" s="153" t="e">
        <f t="shared" si="195"/>
        <v>#DIV/0!</v>
      </c>
      <c r="AE6173" s="207"/>
      <c r="AF6173" s="153"/>
      <c r="AG6173" s="159"/>
      <c r="AH6173" s="153"/>
      <c r="AI6173" s="161"/>
      <c r="AJ6173" s="153"/>
      <c r="AK6173" s="153"/>
      <c r="AL6173" s="207"/>
      <c r="AM6173" s="207"/>
      <c r="AN6173" s="207"/>
      <c r="AO6173" s="207"/>
      <c r="AP6173" s="147" t="s">
        <v>54</v>
      </c>
      <c r="AQ6173" s="147"/>
      <c r="AR6173" s="147"/>
      <c r="AS6173" s="209" t="s">
        <v>68</v>
      </c>
      <c r="AT6173" s="223" t="str">
        <f>MONTH(B6173)&amp;"/"&amp;YEAR(B6173)</f>
        <v>3/2026</v>
      </c>
      <c r="AU6173" s="223">
        <f>WEEKNUM(B6173)-WEEKNUM(EOMONTH(B6173,-1)+1)+1</f>
        <v>5</v>
      </c>
      <c r="AV6173" s="209" t="str">
        <f>MONTH(R6173)&amp;"/"&amp;YEAR(R6173)</f>
        <v>1/1900</v>
      </c>
      <c r="AW6173" s="209" t="e">
        <f>WEEKNUM(R6173)-WEEKNUM(EOMONTH(R6173,-1)+1)+1</f>
        <v>#NUM!</v>
      </c>
      <c r="AX6173" s="209">
        <f>IF(BB6173="S",IF(Q6173="1. Aceitou o programa",R6173-B6173,0),0)</f>
        <v>0</v>
      </c>
      <c r="AY6173" s="209">
        <f>IF(BB6173="S",IF(AND(S6173&lt;&gt;"",R6173&lt;&gt;""),S6173-R6173,0),0)</f>
        <v>0</v>
      </c>
      <c r="AZ6173" s="209">
        <f>IF(BB6173="S",IF(Q6173="1. Aceitou o programa",IF(OR(X6173="Não se Aplica",X6173=""),IF(OR(W6173="Não se Aplica",W6173=""),0,W6173-V6173),AVERAGE(X6173-W6173,W6173-V6173)),0),0)</f>
        <v>0</v>
      </c>
      <c r="BA6173" s="209">
        <f>IF(BB6173="S",IF(AND(Q6173="1. Aceitou o programa",AH6173="Realizada"),IFERROR(IF(AG6173="",0,AG6173-R6173),0),0),0)</f>
        <v>0</v>
      </c>
      <c r="BB6173" s="209" t="str">
        <f>_xlfn.XLOOKUP(U6173,'Lista Suspensa'!$AA$20:$AA$23,'Lista Suspensa'!$AB$20:$AB$23,"N/A")</f>
        <v>S</v>
      </c>
    </row>
    <row r="6174" spans="1:54" ht="12" customHeight="1">
      <c r="A6174" s="151" t="s">
        <v>54</v>
      </c>
      <c r="B6174" s="152">
        <v>46112</v>
      </c>
      <c r="C6174" s="153" t="s">
        <v>55</v>
      </c>
      <c r="D6174" s="153" t="s">
        <v>56</v>
      </c>
      <c r="E6174" s="244">
        <v>78147781</v>
      </c>
      <c r="F6174" s="144" t="s">
        <v>10468</v>
      </c>
      <c r="G6174" s="230"/>
      <c r="H6174" s="154">
        <v>31276</v>
      </c>
      <c r="I6174" s="153">
        <v>40</v>
      </c>
      <c r="J6174" s="148" t="s">
        <v>70</v>
      </c>
      <c r="K6174" s="153"/>
      <c r="L6174" s="153"/>
      <c r="M6174" s="153"/>
      <c r="N6174" s="153"/>
      <c r="O6174" s="155">
        <v>11940341577</v>
      </c>
      <c r="P6174" s="156" t="s">
        <v>60</v>
      </c>
      <c r="Q6174" s="157" t="s">
        <v>8211</v>
      </c>
      <c r="R6174" s="158"/>
      <c r="S6174" s="159"/>
      <c r="T6174" s="159" t="s">
        <v>6983</v>
      </c>
      <c r="U6174" s="159" t="s">
        <v>8212</v>
      </c>
      <c r="V6174" s="154">
        <v>46148</v>
      </c>
      <c r="W6174" s="154">
        <v>46155</v>
      </c>
      <c r="X6174" s="154"/>
      <c r="Y6174" s="160"/>
      <c r="Z6174" s="160"/>
      <c r="AA6174" s="153"/>
      <c r="AB6174" s="153"/>
      <c r="AC6174" s="182" t="e">
        <f t="shared" si="194"/>
        <v>#DIV/0!</v>
      </c>
      <c r="AD6174" s="153" t="e">
        <f t="shared" si="195"/>
        <v>#DIV/0!</v>
      </c>
      <c r="AE6174" s="207"/>
      <c r="AF6174" s="153"/>
      <c r="AG6174" s="159"/>
      <c r="AH6174" s="153"/>
      <c r="AI6174" s="161"/>
      <c r="AJ6174" s="153"/>
      <c r="AK6174" s="153"/>
      <c r="AL6174" s="207"/>
      <c r="AM6174" s="207"/>
      <c r="AN6174" s="207"/>
      <c r="AO6174" s="207"/>
      <c r="AP6174" s="147" t="s">
        <v>54</v>
      </c>
      <c r="AQ6174" s="147"/>
      <c r="AR6174" s="147"/>
      <c r="AS6174" s="209" t="s">
        <v>68</v>
      </c>
      <c r="AT6174" s="223" t="str">
        <f>MONTH(B6174)&amp;"/"&amp;YEAR(B6174)</f>
        <v>3/2026</v>
      </c>
      <c r="AU6174" s="223">
        <f>WEEKNUM(B6174)-WEEKNUM(EOMONTH(B6174,-1)+1)+1</f>
        <v>5</v>
      </c>
      <c r="AV6174" s="209" t="str">
        <f>MONTH(R6174)&amp;"/"&amp;YEAR(R6174)</f>
        <v>1/1900</v>
      </c>
      <c r="AW6174" s="209" t="e">
        <f>WEEKNUM(R6174)-WEEKNUM(EOMONTH(R6174,-1)+1)+1</f>
        <v>#NUM!</v>
      </c>
      <c r="AX6174" s="209">
        <f>IF(BB6174="S",IF(Q6174="1. Aceitou o programa",R6174-B6174,0),0)</f>
        <v>0</v>
      </c>
      <c r="AY6174" s="209">
        <f>IF(BB6174="S",IF(AND(S6174&lt;&gt;"",R6174&lt;&gt;""),S6174-R6174,0),0)</f>
        <v>0</v>
      </c>
      <c r="AZ6174" s="209">
        <f>IF(BB6174="S",IF(Q6174="1. Aceitou o programa",IF(OR(X6174="Não se Aplica",X6174=""),IF(OR(W6174="Não se Aplica",W6174=""),0,W6174-V6174),AVERAGE(X6174-W6174,W6174-V6174)),0),0)</f>
        <v>0</v>
      </c>
      <c r="BA6174" s="209">
        <f>IF(BB6174="S",IF(AND(Q6174="1. Aceitou o programa",AH6174="Realizada"),IFERROR(IF(AG6174="",0,AG6174-R6174),0),0),0)</f>
        <v>0</v>
      </c>
      <c r="BB6174" s="209" t="str">
        <f>_xlfn.XLOOKUP(U6174,'Lista Suspensa'!$AA$20:$AA$23,'Lista Suspensa'!$AB$20:$AB$23,"N/A")</f>
        <v>S</v>
      </c>
    </row>
    <row r="6175" spans="1:54" ht="12" customHeight="1">
      <c r="A6175" s="151" t="s">
        <v>54</v>
      </c>
      <c r="B6175" s="152">
        <v>46112</v>
      </c>
      <c r="C6175" s="153" t="s">
        <v>55</v>
      </c>
      <c r="D6175" s="153" t="s">
        <v>56</v>
      </c>
      <c r="E6175" s="244">
        <v>75685585</v>
      </c>
      <c r="F6175" s="144" t="s">
        <v>10469</v>
      </c>
      <c r="G6175" s="230"/>
      <c r="H6175" s="154">
        <v>31335</v>
      </c>
      <c r="I6175" s="153">
        <v>40</v>
      </c>
      <c r="J6175" s="148" t="s">
        <v>70</v>
      </c>
      <c r="K6175" s="153"/>
      <c r="L6175" s="153"/>
      <c r="M6175" s="153"/>
      <c r="N6175" s="153"/>
      <c r="O6175" s="155">
        <v>11983031691</v>
      </c>
      <c r="P6175" s="156" t="s">
        <v>60</v>
      </c>
      <c r="Q6175" s="157" t="s">
        <v>8211</v>
      </c>
      <c r="R6175" s="158"/>
      <c r="S6175" s="159"/>
      <c r="T6175" s="159" t="s">
        <v>6983</v>
      </c>
      <c r="U6175" s="159" t="s">
        <v>8212</v>
      </c>
      <c r="V6175" s="154">
        <v>46148</v>
      </c>
      <c r="W6175" s="154">
        <v>46155</v>
      </c>
      <c r="X6175" s="154"/>
      <c r="Y6175" s="160"/>
      <c r="Z6175" s="160"/>
      <c r="AA6175" s="153"/>
      <c r="AB6175" s="153"/>
      <c r="AC6175" s="182" t="e">
        <f t="shared" si="194"/>
        <v>#DIV/0!</v>
      </c>
      <c r="AD6175" s="153" t="e">
        <f t="shared" si="195"/>
        <v>#DIV/0!</v>
      </c>
      <c r="AE6175" s="207"/>
      <c r="AF6175" s="153"/>
      <c r="AG6175" s="159"/>
      <c r="AH6175" s="153"/>
      <c r="AI6175" s="161"/>
      <c r="AJ6175" s="153"/>
      <c r="AK6175" s="153"/>
      <c r="AL6175" s="207"/>
      <c r="AM6175" s="207"/>
      <c r="AN6175" s="207"/>
      <c r="AO6175" s="207"/>
      <c r="AP6175" s="147" t="s">
        <v>54</v>
      </c>
      <c r="AQ6175" s="147"/>
      <c r="AR6175" s="147"/>
      <c r="AS6175" s="209" t="s">
        <v>68</v>
      </c>
      <c r="AT6175" s="223" t="str">
        <f>MONTH(B6175)&amp;"/"&amp;YEAR(B6175)</f>
        <v>3/2026</v>
      </c>
      <c r="AU6175" s="223">
        <f>WEEKNUM(B6175)-WEEKNUM(EOMONTH(B6175,-1)+1)+1</f>
        <v>5</v>
      </c>
      <c r="AV6175" s="209" t="str">
        <f>MONTH(R6175)&amp;"/"&amp;YEAR(R6175)</f>
        <v>1/1900</v>
      </c>
      <c r="AW6175" s="209" t="e">
        <f>WEEKNUM(R6175)-WEEKNUM(EOMONTH(R6175,-1)+1)+1</f>
        <v>#NUM!</v>
      </c>
      <c r="AX6175" s="209">
        <f>IF(BB6175="S",IF(Q6175="1. Aceitou o programa",R6175-B6175,0),0)</f>
        <v>0</v>
      </c>
      <c r="AY6175" s="209">
        <f>IF(BB6175="S",IF(AND(S6175&lt;&gt;"",R6175&lt;&gt;""),S6175-R6175,0),0)</f>
        <v>0</v>
      </c>
      <c r="AZ6175" s="209">
        <f>IF(BB6175="S",IF(Q6175="1. Aceitou o programa",IF(OR(X6175="Não se Aplica",X6175=""),IF(OR(W6175="Não se Aplica",W6175=""),0,W6175-V6175),AVERAGE(X6175-W6175,W6175-V6175)),0),0)</f>
        <v>0</v>
      </c>
      <c r="BA6175" s="209">
        <f>IF(BB6175="S",IF(AND(Q6175="1. Aceitou o programa",AH6175="Realizada"),IFERROR(IF(AG6175="",0,AG6175-R6175),0),0),0)</f>
        <v>0</v>
      </c>
      <c r="BB6175" s="209" t="str">
        <f>_xlfn.XLOOKUP(U6175,'Lista Suspensa'!$AA$20:$AA$23,'Lista Suspensa'!$AB$20:$AB$23,"N/A")</f>
        <v>S</v>
      </c>
    </row>
    <row r="6176" spans="1:54" ht="12" customHeight="1">
      <c r="A6176" s="151" t="s">
        <v>54</v>
      </c>
      <c r="B6176" s="152">
        <v>46112</v>
      </c>
      <c r="C6176" s="153" t="s">
        <v>55</v>
      </c>
      <c r="D6176" s="153" t="s">
        <v>56</v>
      </c>
      <c r="E6176" s="244">
        <v>82929480</v>
      </c>
      <c r="F6176" s="144" t="s">
        <v>10470</v>
      </c>
      <c r="G6176" s="230"/>
      <c r="H6176" s="154">
        <v>31362</v>
      </c>
      <c r="I6176" s="153">
        <v>40</v>
      </c>
      <c r="J6176" s="148" t="s">
        <v>70</v>
      </c>
      <c r="K6176" s="153"/>
      <c r="L6176" s="153"/>
      <c r="M6176" s="153"/>
      <c r="N6176" s="153"/>
      <c r="O6176" s="155">
        <v>21985857575</v>
      </c>
      <c r="P6176" s="156" t="s">
        <v>60</v>
      </c>
      <c r="Q6176" s="157" t="s">
        <v>8211</v>
      </c>
      <c r="R6176" s="158"/>
      <c r="S6176" s="159"/>
      <c r="T6176" s="159" t="s">
        <v>6983</v>
      </c>
      <c r="U6176" s="159" t="s">
        <v>8212</v>
      </c>
      <c r="V6176" s="154">
        <v>46148</v>
      </c>
      <c r="W6176" s="154">
        <v>46155</v>
      </c>
      <c r="X6176" s="154"/>
      <c r="Y6176" s="160"/>
      <c r="Z6176" s="160"/>
      <c r="AA6176" s="153"/>
      <c r="AB6176" s="153"/>
      <c r="AC6176" s="182" t="e">
        <f t="shared" si="194"/>
        <v>#DIV/0!</v>
      </c>
      <c r="AD6176" s="153" t="e">
        <f t="shared" si="195"/>
        <v>#DIV/0!</v>
      </c>
      <c r="AE6176" s="207"/>
      <c r="AF6176" s="153"/>
      <c r="AG6176" s="159"/>
      <c r="AH6176" s="153"/>
      <c r="AI6176" s="161"/>
      <c r="AJ6176" s="153"/>
      <c r="AK6176" s="153"/>
      <c r="AL6176" s="207"/>
      <c r="AM6176" s="207"/>
      <c r="AN6176" s="207"/>
      <c r="AO6176" s="207"/>
      <c r="AP6176" s="147" t="s">
        <v>54</v>
      </c>
      <c r="AQ6176" s="147"/>
      <c r="AR6176" s="147"/>
      <c r="AS6176" s="209" t="s">
        <v>68</v>
      </c>
      <c r="AT6176" s="223" t="str">
        <f>MONTH(B6176)&amp;"/"&amp;YEAR(B6176)</f>
        <v>3/2026</v>
      </c>
      <c r="AU6176" s="223">
        <f>WEEKNUM(B6176)-WEEKNUM(EOMONTH(B6176,-1)+1)+1</f>
        <v>5</v>
      </c>
      <c r="AV6176" s="209" t="str">
        <f>MONTH(R6176)&amp;"/"&amp;YEAR(R6176)</f>
        <v>1/1900</v>
      </c>
      <c r="AW6176" s="209" t="e">
        <f>WEEKNUM(R6176)-WEEKNUM(EOMONTH(R6176,-1)+1)+1</f>
        <v>#NUM!</v>
      </c>
      <c r="AX6176" s="209">
        <f>IF(BB6176="S",IF(Q6176="1. Aceitou o programa",R6176-B6176,0),0)</f>
        <v>0</v>
      </c>
      <c r="AY6176" s="209">
        <f>IF(BB6176="S",IF(AND(S6176&lt;&gt;"",R6176&lt;&gt;""),S6176-R6176,0),0)</f>
        <v>0</v>
      </c>
      <c r="AZ6176" s="209">
        <f>IF(BB6176="S",IF(Q6176="1. Aceitou o programa",IF(OR(X6176="Não se Aplica",X6176=""),IF(OR(W6176="Não se Aplica",W6176=""),0,W6176-V6176),AVERAGE(X6176-W6176,W6176-V6176)),0),0)</f>
        <v>0</v>
      </c>
      <c r="BA6176" s="209">
        <f>IF(BB6176="S",IF(AND(Q6176="1. Aceitou o programa",AH6176="Realizada"),IFERROR(IF(AG6176="",0,AG6176-R6176),0),0),0)</f>
        <v>0</v>
      </c>
      <c r="BB6176" s="209" t="str">
        <f>_xlfn.XLOOKUP(U6176,'Lista Suspensa'!$AA$20:$AA$23,'Lista Suspensa'!$AB$20:$AB$23,"N/A")</f>
        <v>S</v>
      </c>
    </row>
    <row r="6177" spans="1:54" ht="12" customHeight="1">
      <c r="A6177" s="151" t="s">
        <v>54</v>
      </c>
      <c r="B6177" s="152">
        <v>46112</v>
      </c>
      <c r="C6177" s="153" t="s">
        <v>55</v>
      </c>
      <c r="D6177" s="153" t="s">
        <v>56</v>
      </c>
      <c r="E6177" s="244">
        <v>89296447</v>
      </c>
      <c r="F6177" s="144" t="s">
        <v>10471</v>
      </c>
      <c r="G6177" s="230"/>
      <c r="H6177" s="154">
        <v>31378</v>
      </c>
      <c r="I6177" s="153">
        <v>40</v>
      </c>
      <c r="J6177" s="148" t="s">
        <v>70</v>
      </c>
      <c r="K6177" s="153"/>
      <c r="L6177" s="153"/>
      <c r="M6177" s="153"/>
      <c r="N6177" s="153"/>
      <c r="O6177" s="155">
        <v>11991981187</v>
      </c>
      <c r="P6177" s="156" t="s">
        <v>60</v>
      </c>
      <c r="Q6177" s="157" t="s">
        <v>8211</v>
      </c>
      <c r="R6177" s="158"/>
      <c r="S6177" s="159"/>
      <c r="T6177" s="159" t="s">
        <v>6983</v>
      </c>
      <c r="U6177" s="159" t="s">
        <v>8212</v>
      </c>
      <c r="V6177" s="154">
        <v>46148</v>
      </c>
      <c r="W6177" s="154">
        <v>46155</v>
      </c>
      <c r="X6177" s="154"/>
      <c r="Y6177" s="160"/>
      <c r="Z6177" s="160"/>
      <c r="AA6177" s="153"/>
      <c r="AB6177" s="153"/>
      <c r="AC6177" s="182" t="e">
        <f t="shared" si="194"/>
        <v>#DIV/0!</v>
      </c>
      <c r="AD6177" s="153" t="e">
        <f t="shared" si="195"/>
        <v>#DIV/0!</v>
      </c>
      <c r="AE6177" s="207"/>
      <c r="AF6177" s="153"/>
      <c r="AG6177" s="159"/>
      <c r="AH6177" s="153"/>
      <c r="AI6177" s="161"/>
      <c r="AJ6177" s="153"/>
      <c r="AK6177" s="153"/>
      <c r="AL6177" s="207"/>
      <c r="AM6177" s="207"/>
      <c r="AN6177" s="207"/>
      <c r="AO6177" s="207"/>
      <c r="AP6177" s="147" t="s">
        <v>54</v>
      </c>
      <c r="AQ6177" s="147"/>
      <c r="AR6177" s="147"/>
      <c r="AS6177" s="209" t="s">
        <v>68</v>
      </c>
      <c r="AT6177" s="223" t="str">
        <f>MONTH(B6177)&amp;"/"&amp;YEAR(B6177)</f>
        <v>3/2026</v>
      </c>
      <c r="AU6177" s="223">
        <f>WEEKNUM(B6177)-WEEKNUM(EOMONTH(B6177,-1)+1)+1</f>
        <v>5</v>
      </c>
      <c r="AV6177" s="209" t="str">
        <f>MONTH(R6177)&amp;"/"&amp;YEAR(R6177)</f>
        <v>1/1900</v>
      </c>
      <c r="AW6177" s="209" t="e">
        <f>WEEKNUM(R6177)-WEEKNUM(EOMONTH(R6177,-1)+1)+1</f>
        <v>#NUM!</v>
      </c>
      <c r="AX6177" s="209">
        <f>IF(BB6177="S",IF(Q6177="1. Aceitou o programa",R6177-B6177,0),0)</f>
        <v>0</v>
      </c>
      <c r="AY6177" s="209">
        <f>IF(BB6177="S",IF(AND(S6177&lt;&gt;"",R6177&lt;&gt;""),S6177-R6177,0),0)</f>
        <v>0</v>
      </c>
      <c r="AZ6177" s="209">
        <f>IF(BB6177="S",IF(Q6177="1. Aceitou o programa",IF(OR(X6177="Não se Aplica",X6177=""),IF(OR(W6177="Não se Aplica",W6177=""),0,W6177-V6177),AVERAGE(X6177-W6177,W6177-V6177)),0),0)</f>
        <v>0</v>
      </c>
      <c r="BA6177" s="209">
        <f>IF(BB6177="S",IF(AND(Q6177="1. Aceitou o programa",AH6177="Realizada"),IFERROR(IF(AG6177="",0,AG6177-R6177),0),0),0)</f>
        <v>0</v>
      </c>
      <c r="BB6177" s="209" t="str">
        <f>_xlfn.XLOOKUP(U6177,'Lista Suspensa'!$AA$20:$AA$23,'Lista Suspensa'!$AB$20:$AB$23,"N/A")</f>
        <v>S</v>
      </c>
    </row>
    <row r="6178" spans="1:54" ht="12" customHeight="1">
      <c r="A6178" s="151" t="s">
        <v>54</v>
      </c>
      <c r="B6178" s="152">
        <v>46112</v>
      </c>
      <c r="C6178" s="153" t="s">
        <v>55</v>
      </c>
      <c r="D6178" s="153" t="s">
        <v>56</v>
      </c>
      <c r="E6178" s="244">
        <v>87750562</v>
      </c>
      <c r="F6178" s="144" t="s">
        <v>10472</v>
      </c>
      <c r="G6178" s="230"/>
      <c r="H6178" s="154">
        <v>31423</v>
      </c>
      <c r="I6178" s="153">
        <v>40</v>
      </c>
      <c r="J6178" s="148" t="s">
        <v>70</v>
      </c>
      <c r="K6178" s="153"/>
      <c r="L6178" s="153"/>
      <c r="M6178" s="153"/>
      <c r="N6178" s="153"/>
      <c r="O6178" s="155">
        <v>21999114277</v>
      </c>
      <c r="P6178" s="156" t="s">
        <v>60</v>
      </c>
      <c r="Q6178" s="157" t="s">
        <v>8211</v>
      </c>
      <c r="R6178" s="158"/>
      <c r="S6178" s="159"/>
      <c r="T6178" s="159" t="s">
        <v>6983</v>
      </c>
      <c r="U6178" s="159" t="s">
        <v>8212</v>
      </c>
      <c r="V6178" s="154">
        <v>46148</v>
      </c>
      <c r="W6178" s="154">
        <v>46155</v>
      </c>
      <c r="X6178" s="154"/>
      <c r="Y6178" s="160"/>
      <c r="Z6178" s="160"/>
      <c r="AA6178" s="153"/>
      <c r="AB6178" s="153"/>
      <c r="AC6178" s="182" t="e">
        <f t="shared" si="194"/>
        <v>#DIV/0!</v>
      </c>
      <c r="AD6178" s="153" t="e">
        <f t="shared" si="195"/>
        <v>#DIV/0!</v>
      </c>
      <c r="AE6178" s="207"/>
      <c r="AF6178" s="153"/>
      <c r="AG6178" s="159"/>
      <c r="AH6178" s="153"/>
      <c r="AI6178" s="161"/>
      <c r="AJ6178" s="153"/>
      <c r="AK6178" s="153"/>
      <c r="AL6178" s="207"/>
      <c r="AM6178" s="207"/>
      <c r="AN6178" s="207"/>
      <c r="AO6178" s="207"/>
      <c r="AP6178" s="147" t="s">
        <v>54</v>
      </c>
      <c r="AQ6178" s="147"/>
      <c r="AR6178" s="147"/>
      <c r="AS6178" s="209" t="s">
        <v>68</v>
      </c>
      <c r="AT6178" s="223" t="str">
        <f>MONTH(B6178)&amp;"/"&amp;YEAR(B6178)</f>
        <v>3/2026</v>
      </c>
      <c r="AU6178" s="223">
        <f>WEEKNUM(B6178)-WEEKNUM(EOMONTH(B6178,-1)+1)+1</f>
        <v>5</v>
      </c>
      <c r="AV6178" s="209" t="str">
        <f>MONTH(R6178)&amp;"/"&amp;YEAR(R6178)</f>
        <v>1/1900</v>
      </c>
      <c r="AW6178" s="209" t="e">
        <f>WEEKNUM(R6178)-WEEKNUM(EOMONTH(R6178,-1)+1)+1</f>
        <v>#NUM!</v>
      </c>
      <c r="AX6178" s="209">
        <f>IF(BB6178="S",IF(Q6178="1. Aceitou o programa",R6178-B6178,0),0)</f>
        <v>0</v>
      </c>
      <c r="AY6178" s="209">
        <f>IF(BB6178="S",IF(AND(S6178&lt;&gt;"",R6178&lt;&gt;""),S6178-R6178,0),0)</f>
        <v>0</v>
      </c>
      <c r="AZ6178" s="209">
        <f>IF(BB6178="S",IF(Q6178="1. Aceitou o programa",IF(OR(X6178="Não se Aplica",X6178=""),IF(OR(W6178="Não se Aplica",W6178=""),0,W6178-V6178),AVERAGE(X6178-W6178,W6178-V6178)),0),0)</f>
        <v>0</v>
      </c>
      <c r="BA6178" s="209">
        <f>IF(BB6178="S",IF(AND(Q6178="1. Aceitou o programa",AH6178="Realizada"),IFERROR(IF(AG6178="",0,AG6178-R6178),0),0),0)</f>
        <v>0</v>
      </c>
      <c r="BB6178" s="209" t="str">
        <f>_xlfn.XLOOKUP(U6178,'Lista Suspensa'!$AA$20:$AA$23,'Lista Suspensa'!$AB$20:$AB$23,"N/A")</f>
        <v>S</v>
      </c>
    </row>
    <row r="6179" spans="1:54" ht="12" customHeight="1">
      <c r="A6179" s="151" t="s">
        <v>54</v>
      </c>
      <c r="B6179" s="152">
        <v>46112</v>
      </c>
      <c r="C6179" s="153" t="s">
        <v>55</v>
      </c>
      <c r="D6179" s="153" t="s">
        <v>56</v>
      </c>
      <c r="E6179" s="244">
        <v>86541102</v>
      </c>
      <c r="F6179" s="144" t="s">
        <v>10473</v>
      </c>
      <c r="G6179" s="230"/>
      <c r="H6179" s="154">
        <v>31429</v>
      </c>
      <c r="I6179" s="153">
        <v>40</v>
      </c>
      <c r="J6179" s="148" t="s">
        <v>70</v>
      </c>
      <c r="K6179" s="153"/>
      <c r="L6179" s="153"/>
      <c r="M6179" s="153"/>
      <c r="N6179" s="153"/>
      <c r="O6179" s="155">
        <v>11989554014</v>
      </c>
      <c r="P6179" s="156" t="s">
        <v>60</v>
      </c>
      <c r="Q6179" s="157" t="s">
        <v>8211</v>
      </c>
      <c r="R6179" s="158"/>
      <c r="S6179" s="159"/>
      <c r="T6179" s="159" t="s">
        <v>6983</v>
      </c>
      <c r="U6179" s="159" t="s">
        <v>8212</v>
      </c>
      <c r="V6179" s="154">
        <v>46148</v>
      </c>
      <c r="W6179" s="154">
        <v>46155</v>
      </c>
      <c r="X6179" s="154"/>
      <c r="Y6179" s="160"/>
      <c r="Z6179" s="160"/>
      <c r="AA6179" s="153"/>
      <c r="AB6179" s="153"/>
      <c r="AC6179" s="182" t="e">
        <f t="shared" si="194"/>
        <v>#DIV/0!</v>
      </c>
      <c r="AD6179" s="153" t="e">
        <f t="shared" si="195"/>
        <v>#DIV/0!</v>
      </c>
      <c r="AE6179" s="207"/>
      <c r="AF6179" s="153"/>
      <c r="AG6179" s="159"/>
      <c r="AH6179" s="153"/>
      <c r="AI6179" s="161"/>
      <c r="AJ6179" s="153"/>
      <c r="AK6179" s="153"/>
      <c r="AL6179" s="207"/>
      <c r="AM6179" s="207"/>
      <c r="AN6179" s="207"/>
      <c r="AO6179" s="207"/>
      <c r="AP6179" s="147" t="s">
        <v>54</v>
      </c>
      <c r="AQ6179" s="147"/>
      <c r="AR6179" s="147"/>
      <c r="AS6179" s="209" t="s">
        <v>68</v>
      </c>
      <c r="AT6179" s="223" t="str">
        <f>MONTH(B6179)&amp;"/"&amp;YEAR(B6179)</f>
        <v>3/2026</v>
      </c>
      <c r="AU6179" s="223">
        <f>WEEKNUM(B6179)-WEEKNUM(EOMONTH(B6179,-1)+1)+1</f>
        <v>5</v>
      </c>
      <c r="AV6179" s="209" t="str">
        <f>MONTH(R6179)&amp;"/"&amp;YEAR(R6179)</f>
        <v>1/1900</v>
      </c>
      <c r="AW6179" s="209" t="e">
        <f>WEEKNUM(R6179)-WEEKNUM(EOMONTH(R6179,-1)+1)+1</f>
        <v>#NUM!</v>
      </c>
      <c r="AX6179" s="209">
        <f>IF(BB6179="S",IF(Q6179="1. Aceitou o programa",R6179-B6179,0),0)</f>
        <v>0</v>
      </c>
      <c r="AY6179" s="209">
        <f>IF(BB6179="S",IF(AND(S6179&lt;&gt;"",R6179&lt;&gt;""),S6179-R6179,0),0)</f>
        <v>0</v>
      </c>
      <c r="AZ6179" s="209">
        <f>IF(BB6179="S",IF(Q6179="1. Aceitou o programa",IF(OR(X6179="Não se Aplica",X6179=""),IF(OR(W6179="Não se Aplica",W6179=""),0,W6179-V6179),AVERAGE(X6179-W6179,W6179-V6179)),0),0)</f>
        <v>0</v>
      </c>
      <c r="BA6179" s="209">
        <f>IF(BB6179="S",IF(AND(Q6179="1. Aceitou o programa",AH6179="Realizada"),IFERROR(IF(AG6179="",0,AG6179-R6179),0),0),0)</f>
        <v>0</v>
      </c>
      <c r="BB6179" s="209" t="str">
        <f>_xlfn.XLOOKUP(U6179,'Lista Suspensa'!$AA$20:$AA$23,'Lista Suspensa'!$AB$20:$AB$23,"N/A")</f>
        <v>S</v>
      </c>
    </row>
    <row r="6180" spans="1:54" ht="12" customHeight="1">
      <c r="A6180" s="151" t="s">
        <v>54</v>
      </c>
      <c r="B6180" s="152">
        <v>46112</v>
      </c>
      <c r="C6180" s="153" t="s">
        <v>55</v>
      </c>
      <c r="D6180" s="153" t="s">
        <v>56</v>
      </c>
      <c r="E6180" s="244">
        <v>89702295</v>
      </c>
      <c r="F6180" s="144" t="s">
        <v>10474</v>
      </c>
      <c r="G6180" s="230"/>
      <c r="H6180" s="154">
        <v>31455</v>
      </c>
      <c r="I6180" s="153">
        <v>40</v>
      </c>
      <c r="J6180" s="148" t="s">
        <v>58</v>
      </c>
      <c r="K6180" s="153"/>
      <c r="L6180" s="153"/>
      <c r="M6180" s="153"/>
      <c r="N6180" s="153"/>
      <c r="O6180" s="155">
        <v>21969843476</v>
      </c>
      <c r="P6180" s="156" t="s">
        <v>60</v>
      </c>
      <c r="Q6180" s="157" t="s">
        <v>8211</v>
      </c>
      <c r="R6180" s="158"/>
      <c r="S6180" s="159"/>
      <c r="T6180" s="159" t="s">
        <v>6983</v>
      </c>
      <c r="U6180" s="159" t="s">
        <v>8212</v>
      </c>
      <c r="V6180" s="154">
        <v>46148</v>
      </c>
      <c r="W6180" s="154">
        <v>46155</v>
      </c>
      <c r="X6180" s="154"/>
      <c r="Y6180" s="160"/>
      <c r="Z6180" s="160"/>
      <c r="AA6180" s="153"/>
      <c r="AB6180" s="153"/>
      <c r="AC6180" s="182" t="e">
        <f t="shared" si="194"/>
        <v>#DIV/0!</v>
      </c>
      <c r="AD6180" s="153" t="e">
        <f t="shared" si="195"/>
        <v>#DIV/0!</v>
      </c>
      <c r="AE6180" s="207"/>
      <c r="AF6180" s="153"/>
      <c r="AG6180" s="159"/>
      <c r="AH6180" s="153"/>
      <c r="AI6180" s="161"/>
      <c r="AJ6180" s="153"/>
      <c r="AK6180" s="153"/>
      <c r="AL6180" s="207"/>
      <c r="AM6180" s="207"/>
      <c r="AN6180" s="207"/>
      <c r="AO6180" s="207"/>
      <c r="AP6180" s="147" t="s">
        <v>54</v>
      </c>
      <c r="AQ6180" s="147"/>
      <c r="AR6180" s="147"/>
      <c r="AS6180" s="209" t="s">
        <v>68</v>
      </c>
      <c r="AT6180" s="223" t="str">
        <f>MONTH(B6180)&amp;"/"&amp;YEAR(B6180)</f>
        <v>3/2026</v>
      </c>
      <c r="AU6180" s="223">
        <f>WEEKNUM(B6180)-WEEKNUM(EOMONTH(B6180,-1)+1)+1</f>
        <v>5</v>
      </c>
      <c r="AV6180" s="209" t="str">
        <f>MONTH(R6180)&amp;"/"&amp;YEAR(R6180)</f>
        <v>1/1900</v>
      </c>
      <c r="AW6180" s="209" t="e">
        <f>WEEKNUM(R6180)-WEEKNUM(EOMONTH(R6180,-1)+1)+1</f>
        <v>#NUM!</v>
      </c>
      <c r="AX6180" s="209">
        <f>IF(BB6180="S",IF(Q6180="1. Aceitou o programa",R6180-B6180,0),0)</f>
        <v>0</v>
      </c>
      <c r="AY6180" s="209">
        <f>IF(BB6180="S",IF(AND(S6180&lt;&gt;"",R6180&lt;&gt;""),S6180-R6180,0),0)</f>
        <v>0</v>
      </c>
      <c r="AZ6180" s="209">
        <f>IF(BB6180="S",IF(Q6180="1. Aceitou o programa",IF(OR(X6180="Não se Aplica",X6180=""),IF(OR(W6180="Não se Aplica",W6180=""),0,W6180-V6180),AVERAGE(X6180-W6180,W6180-V6180)),0),0)</f>
        <v>0</v>
      </c>
      <c r="BA6180" s="209">
        <f>IF(BB6180="S",IF(AND(Q6180="1. Aceitou o programa",AH6180="Realizada"),IFERROR(IF(AG6180="",0,AG6180-R6180),0),0),0)</f>
        <v>0</v>
      </c>
      <c r="BB6180" s="209" t="str">
        <f>_xlfn.XLOOKUP(U6180,'Lista Suspensa'!$AA$20:$AA$23,'Lista Suspensa'!$AB$20:$AB$23,"N/A")</f>
        <v>S</v>
      </c>
    </row>
    <row r="6181" spans="1:54" ht="12" customHeight="1">
      <c r="A6181" s="151" t="s">
        <v>54</v>
      </c>
      <c r="B6181" s="152">
        <v>46112</v>
      </c>
      <c r="C6181" s="153" t="s">
        <v>55</v>
      </c>
      <c r="D6181" s="153" t="s">
        <v>56</v>
      </c>
      <c r="E6181" s="244">
        <v>83567386</v>
      </c>
      <c r="F6181" s="144" t="s">
        <v>10475</v>
      </c>
      <c r="G6181" s="230"/>
      <c r="H6181" s="154">
        <v>31556</v>
      </c>
      <c r="I6181" s="153">
        <v>39</v>
      </c>
      <c r="J6181" s="148" t="s">
        <v>70</v>
      </c>
      <c r="K6181" s="153"/>
      <c r="L6181" s="153"/>
      <c r="M6181" s="153"/>
      <c r="N6181" s="153"/>
      <c r="O6181" s="155">
        <v>2198211261</v>
      </c>
      <c r="P6181" s="156" t="s">
        <v>60</v>
      </c>
      <c r="Q6181" s="157" t="s">
        <v>8211</v>
      </c>
      <c r="R6181" s="158"/>
      <c r="S6181" s="159"/>
      <c r="T6181" s="159" t="s">
        <v>6983</v>
      </c>
      <c r="U6181" s="159" t="s">
        <v>8212</v>
      </c>
      <c r="V6181" s="154">
        <v>46148</v>
      </c>
      <c r="W6181" s="154">
        <v>46155</v>
      </c>
      <c r="X6181" s="154"/>
      <c r="Y6181" s="160"/>
      <c r="Z6181" s="160"/>
      <c r="AA6181" s="153"/>
      <c r="AB6181" s="153"/>
      <c r="AC6181" s="182" t="e">
        <f t="shared" si="194"/>
        <v>#DIV/0!</v>
      </c>
      <c r="AD6181" s="153" t="e">
        <f t="shared" si="195"/>
        <v>#DIV/0!</v>
      </c>
      <c r="AE6181" s="207"/>
      <c r="AF6181" s="153"/>
      <c r="AG6181" s="159"/>
      <c r="AH6181" s="153"/>
      <c r="AI6181" s="161"/>
      <c r="AJ6181" s="153"/>
      <c r="AK6181" s="153"/>
      <c r="AL6181" s="207"/>
      <c r="AM6181" s="207"/>
      <c r="AN6181" s="207"/>
      <c r="AO6181" s="207"/>
      <c r="AP6181" s="147" t="s">
        <v>54</v>
      </c>
      <c r="AQ6181" s="147"/>
      <c r="AR6181" s="147"/>
      <c r="AS6181" s="209" t="s">
        <v>68</v>
      </c>
      <c r="AT6181" s="223" t="str">
        <f>MONTH(B6181)&amp;"/"&amp;YEAR(B6181)</f>
        <v>3/2026</v>
      </c>
      <c r="AU6181" s="223">
        <f>WEEKNUM(B6181)-WEEKNUM(EOMONTH(B6181,-1)+1)+1</f>
        <v>5</v>
      </c>
      <c r="AV6181" s="209" t="str">
        <f>MONTH(R6181)&amp;"/"&amp;YEAR(R6181)</f>
        <v>1/1900</v>
      </c>
      <c r="AW6181" s="209" t="e">
        <f>WEEKNUM(R6181)-WEEKNUM(EOMONTH(R6181,-1)+1)+1</f>
        <v>#NUM!</v>
      </c>
      <c r="AX6181" s="209">
        <f>IF(BB6181="S",IF(Q6181="1. Aceitou o programa",R6181-B6181,0),0)</f>
        <v>0</v>
      </c>
      <c r="AY6181" s="209">
        <f>IF(BB6181="S",IF(AND(S6181&lt;&gt;"",R6181&lt;&gt;""),S6181-R6181,0),0)</f>
        <v>0</v>
      </c>
      <c r="AZ6181" s="209">
        <f>IF(BB6181="S",IF(Q6181="1. Aceitou o programa",IF(OR(X6181="Não se Aplica",X6181=""),IF(OR(W6181="Não se Aplica",W6181=""),0,W6181-V6181),AVERAGE(X6181-W6181,W6181-V6181)),0),0)</f>
        <v>0</v>
      </c>
      <c r="BA6181" s="209">
        <f>IF(BB6181="S",IF(AND(Q6181="1. Aceitou o programa",AH6181="Realizada"),IFERROR(IF(AG6181="",0,AG6181-R6181),0),0),0)</f>
        <v>0</v>
      </c>
      <c r="BB6181" s="209" t="str">
        <f>_xlfn.XLOOKUP(U6181,'Lista Suspensa'!$AA$20:$AA$23,'Lista Suspensa'!$AB$20:$AB$23,"N/A")</f>
        <v>S</v>
      </c>
    </row>
    <row r="6182" spans="1:54" ht="12" customHeight="1">
      <c r="A6182" s="151" t="s">
        <v>54</v>
      </c>
      <c r="B6182" s="152">
        <v>46112</v>
      </c>
      <c r="C6182" s="153" t="s">
        <v>55</v>
      </c>
      <c r="D6182" s="153" t="s">
        <v>56</v>
      </c>
      <c r="E6182" s="244">
        <v>74635052</v>
      </c>
      <c r="F6182" s="144" t="s">
        <v>10476</v>
      </c>
      <c r="G6182" s="230"/>
      <c r="H6182" s="154">
        <v>31561</v>
      </c>
      <c r="I6182" s="153">
        <v>39</v>
      </c>
      <c r="J6182" s="148" t="s">
        <v>58</v>
      </c>
      <c r="K6182" s="153"/>
      <c r="L6182" s="153"/>
      <c r="M6182" s="153"/>
      <c r="N6182" s="153"/>
      <c r="O6182" s="155">
        <v>21966993284</v>
      </c>
      <c r="P6182" s="156" t="s">
        <v>60</v>
      </c>
      <c r="Q6182" s="157" t="s">
        <v>8211</v>
      </c>
      <c r="R6182" s="158"/>
      <c r="S6182" s="159"/>
      <c r="T6182" s="159" t="s">
        <v>6983</v>
      </c>
      <c r="U6182" s="159" t="s">
        <v>8212</v>
      </c>
      <c r="V6182" s="154">
        <v>46148</v>
      </c>
      <c r="W6182" s="154">
        <v>46155</v>
      </c>
      <c r="X6182" s="154"/>
      <c r="Y6182" s="160"/>
      <c r="Z6182" s="160"/>
      <c r="AA6182" s="153"/>
      <c r="AB6182" s="153"/>
      <c r="AC6182" s="182" t="e">
        <f t="shared" si="194"/>
        <v>#DIV/0!</v>
      </c>
      <c r="AD6182" s="153" t="e">
        <f t="shared" si="195"/>
        <v>#DIV/0!</v>
      </c>
      <c r="AE6182" s="207"/>
      <c r="AF6182" s="153"/>
      <c r="AG6182" s="159"/>
      <c r="AH6182" s="153"/>
      <c r="AI6182" s="161"/>
      <c r="AJ6182" s="153"/>
      <c r="AK6182" s="153"/>
      <c r="AL6182" s="207"/>
      <c r="AM6182" s="207"/>
      <c r="AN6182" s="207"/>
      <c r="AO6182" s="207"/>
      <c r="AP6182" s="147" t="s">
        <v>54</v>
      </c>
      <c r="AQ6182" s="147"/>
      <c r="AR6182" s="147"/>
      <c r="AS6182" s="209" t="s">
        <v>68</v>
      </c>
      <c r="AT6182" s="223" t="str">
        <f>MONTH(B6182)&amp;"/"&amp;YEAR(B6182)</f>
        <v>3/2026</v>
      </c>
      <c r="AU6182" s="223">
        <f>WEEKNUM(B6182)-WEEKNUM(EOMONTH(B6182,-1)+1)+1</f>
        <v>5</v>
      </c>
      <c r="AV6182" s="209" t="str">
        <f>MONTH(R6182)&amp;"/"&amp;YEAR(R6182)</f>
        <v>1/1900</v>
      </c>
      <c r="AW6182" s="209" t="e">
        <f>WEEKNUM(R6182)-WEEKNUM(EOMONTH(R6182,-1)+1)+1</f>
        <v>#NUM!</v>
      </c>
      <c r="AX6182" s="209">
        <f>IF(BB6182="S",IF(Q6182="1. Aceitou o programa",R6182-B6182,0),0)</f>
        <v>0</v>
      </c>
      <c r="AY6182" s="209">
        <f>IF(BB6182="S",IF(AND(S6182&lt;&gt;"",R6182&lt;&gt;""),S6182-R6182,0),0)</f>
        <v>0</v>
      </c>
      <c r="AZ6182" s="209">
        <f>IF(BB6182="S",IF(Q6182="1. Aceitou o programa",IF(OR(X6182="Não se Aplica",X6182=""),IF(OR(W6182="Não se Aplica",W6182=""),0,W6182-V6182),AVERAGE(X6182-W6182,W6182-V6182)),0),0)</f>
        <v>0</v>
      </c>
      <c r="BA6182" s="209">
        <f>IF(BB6182="S",IF(AND(Q6182="1. Aceitou o programa",AH6182="Realizada"),IFERROR(IF(AG6182="",0,AG6182-R6182),0),0),0)</f>
        <v>0</v>
      </c>
      <c r="BB6182" s="209" t="str">
        <f>_xlfn.XLOOKUP(U6182,'Lista Suspensa'!$AA$20:$AA$23,'Lista Suspensa'!$AB$20:$AB$23,"N/A")</f>
        <v>S</v>
      </c>
    </row>
    <row r="6183" spans="1:54" ht="12" customHeight="1">
      <c r="A6183" s="151" t="s">
        <v>54</v>
      </c>
      <c r="B6183" s="152">
        <v>46112</v>
      </c>
      <c r="C6183" s="153" t="s">
        <v>55</v>
      </c>
      <c r="D6183" s="153" t="s">
        <v>56</v>
      </c>
      <c r="E6183" s="244">
        <v>89971787</v>
      </c>
      <c r="F6183" s="144" t="s">
        <v>10477</v>
      </c>
      <c r="G6183" s="230"/>
      <c r="H6183" s="154">
        <v>31604</v>
      </c>
      <c r="I6183" s="153">
        <v>39</v>
      </c>
      <c r="J6183" s="148" t="s">
        <v>70</v>
      </c>
      <c r="K6183" s="153"/>
      <c r="L6183" s="153"/>
      <c r="M6183" s="153"/>
      <c r="N6183" s="153"/>
      <c r="O6183" s="155">
        <v>11984841335</v>
      </c>
      <c r="P6183" s="156" t="s">
        <v>60</v>
      </c>
      <c r="Q6183" s="157" t="s">
        <v>8211</v>
      </c>
      <c r="R6183" s="158"/>
      <c r="S6183" s="159"/>
      <c r="T6183" s="159" t="s">
        <v>6983</v>
      </c>
      <c r="U6183" s="159" t="s">
        <v>8212</v>
      </c>
      <c r="V6183" s="154">
        <v>46148</v>
      </c>
      <c r="W6183" s="154">
        <v>46155</v>
      </c>
      <c r="X6183" s="154"/>
      <c r="Y6183" s="160"/>
      <c r="Z6183" s="160"/>
      <c r="AA6183" s="153"/>
      <c r="AB6183" s="153"/>
      <c r="AC6183" s="182" t="e">
        <f t="shared" si="194"/>
        <v>#DIV/0!</v>
      </c>
      <c r="AD6183" s="153" t="e">
        <f t="shared" si="195"/>
        <v>#DIV/0!</v>
      </c>
      <c r="AE6183" s="207"/>
      <c r="AF6183" s="153"/>
      <c r="AG6183" s="159"/>
      <c r="AH6183" s="153"/>
      <c r="AI6183" s="161"/>
      <c r="AJ6183" s="153"/>
      <c r="AK6183" s="153"/>
      <c r="AL6183" s="207"/>
      <c r="AM6183" s="207"/>
      <c r="AN6183" s="207"/>
      <c r="AO6183" s="207"/>
      <c r="AP6183" s="147" t="s">
        <v>54</v>
      </c>
      <c r="AQ6183" s="147"/>
      <c r="AR6183" s="147"/>
      <c r="AS6183" s="209" t="s">
        <v>68</v>
      </c>
      <c r="AT6183" s="223" t="str">
        <f>MONTH(B6183)&amp;"/"&amp;YEAR(B6183)</f>
        <v>3/2026</v>
      </c>
      <c r="AU6183" s="223">
        <f>WEEKNUM(B6183)-WEEKNUM(EOMONTH(B6183,-1)+1)+1</f>
        <v>5</v>
      </c>
      <c r="AV6183" s="209" t="str">
        <f>MONTH(R6183)&amp;"/"&amp;YEAR(R6183)</f>
        <v>1/1900</v>
      </c>
      <c r="AW6183" s="209" t="e">
        <f>WEEKNUM(R6183)-WEEKNUM(EOMONTH(R6183,-1)+1)+1</f>
        <v>#NUM!</v>
      </c>
      <c r="AX6183" s="209">
        <f>IF(BB6183="S",IF(Q6183="1. Aceitou o programa",R6183-B6183,0),0)</f>
        <v>0</v>
      </c>
      <c r="AY6183" s="209">
        <f>IF(BB6183="S",IF(AND(S6183&lt;&gt;"",R6183&lt;&gt;""),S6183-R6183,0),0)</f>
        <v>0</v>
      </c>
      <c r="AZ6183" s="209">
        <f>IF(BB6183="S",IF(Q6183="1. Aceitou o programa",IF(OR(X6183="Não se Aplica",X6183=""),IF(OR(W6183="Não se Aplica",W6183=""),0,W6183-V6183),AVERAGE(X6183-W6183,W6183-V6183)),0),0)</f>
        <v>0</v>
      </c>
      <c r="BA6183" s="209">
        <f>IF(BB6183="S",IF(AND(Q6183="1. Aceitou o programa",AH6183="Realizada"),IFERROR(IF(AG6183="",0,AG6183-R6183),0),0),0)</f>
        <v>0</v>
      </c>
      <c r="BB6183" s="209" t="str">
        <f>_xlfn.XLOOKUP(U6183,'Lista Suspensa'!$AA$20:$AA$23,'Lista Suspensa'!$AB$20:$AB$23,"N/A")</f>
        <v>S</v>
      </c>
    </row>
    <row r="6184" spans="1:54" ht="12" customHeight="1">
      <c r="A6184" s="151" t="s">
        <v>54</v>
      </c>
      <c r="B6184" s="152">
        <v>46112</v>
      </c>
      <c r="C6184" s="153" t="s">
        <v>55</v>
      </c>
      <c r="D6184" s="153" t="s">
        <v>56</v>
      </c>
      <c r="E6184" s="244">
        <v>85850893</v>
      </c>
      <c r="F6184" s="144" t="s">
        <v>10478</v>
      </c>
      <c r="G6184" s="230"/>
      <c r="H6184" s="154">
        <v>31624</v>
      </c>
      <c r="I6184" s="153">
        <v>39</v>
      </c>
      <c r="J6184" s="148" t="s">
        <v>70</v>
      </c>
      <c r="K6184" s="153"/>
      <c r="L6184" s="153"/>
      <c r="M6184" s="153"/>
      <c r="N6184" s="153"/>
      <c r="O6184" s="155">
        <v>21965549440</v>
      </c>
      <c r="P6184" s="156" t="s">
        <v>60</v>
      </c>
      <c r="Q6184" s="157" t="s">
        <v>8211</v>
      </c>
      <c r="R6184" s="158"/>
      <c r="S6184" s="159"/>
      <c r="T6184" s="159" t="s">
        <v>6983</v>
      </c>
      <c r="U6184" s="159" t="s">
        <v>8212</v>
      </c>
      <c r="V6184" s="154">
        <v>46148</v>
      </c>
      <c r="W6184" s="154">
        <v>46155</v>
      </c>
      <c r="X6184" s="154"/>
      <c r="Y6184" s="160"/>
      <c r="Z6184" s="160"/>
      <c r="AA6184" s="153"/>
      <c r="AB6184" s="153"/>
      <c r="AC6184" s="182" t="e">
        <f t="shared" si="194"/>
        <v>#DIV/0!</v>
      </c>
      <c r="AD6184" s="153" t="e">
        <f t="shared" si="195"/>
        <v>#DIV/0!</v>
      </c>
      <c r="AE6184" s="207"/>
      <c r="AF6184" s="153"/>
      <c r="AG6184" s="159"/>
      <c r="AH6184" s="153"/>
      <c r="AI6184" s="161"/>
      <c r="AJ6184" s="153"/>
      <c r="AK6184" s="153"/>
      <c r="AL6184" s="207"/>
      <c r="AM6184" s="207"/>
      <c r="AN6184" s="207"/>
      <c r="AO6184" s="207"/>
      <c r="AP6184" s="147" t="s">
        <v>54</v>
      </c>
      <c r="AQ6184" s="147"/>
      <c r="AR6184" s="147"/>
      <c r="AS6184" s="209" t="s">
        <v>68</v>
      </c>
      <c r="AT6184" s="223" t="str">
        <f>MONTH(B6184)&amp;"/"&amp;YEAR(B6184)</f>
        <v>3/2026</v>
      </c>
      <c r="AU6184" s="223">
        <f>WEEKNUM(B6184)-WEEKNUM(EOMONTH(B6184,-1)+1)+1</f>
        <v>5</v>
      </c>
      <c r="AV6184" s="209" t="str">
        <f>MONTH(R6184)&amp;"/"&amp;YEAR(R6184)</f>
        <v>1/1900</v>
      </c>
      <c r="AW6184" s="209" t="e">
        <f>WEEKNUM(R6184)-WEEKNUM(EOMONTH(R6184,-1)+1)+1</f>
        <v>#NUM!</v>
      </c>
      <c r="AX6184" s="209">
        <f>IF(BB6184="S",IF(Q6184="1. Aceitou o programa",R6184-B6184,0),0)</f>
        <v>0</v>
      </c>
      <c r="AY6184" s="209">
        <f>IF(BB6184="S",IF(AND(S6184&lt;&gt;"",R6184&lt;&gt;""),S6184-R6184,0),0)</f>
        <v>0</v>
      </c>
      <c r="AZ6184" s="209">
        <f>IF(BB6184="S",IF(Q6184="1. Aceitou o programa",IF(OR(X6184="Não se Aplica",X6184=""),IF(OR(W6184="Não se Aplica",W6184=""),0,W6184-V6184),AVERAGE(X6184-W6184,W6184-V6184)),0),0)</f>
        <v>0</v>
      </c>
      <c r="BA6184" s="209">
        <f>IF(BB6184="S",IF(AND(Q6184="1. Aceitou o programa",AH6184="Realizada"),IFERROR(IF(AG6184="",0,AG6184-R6184),0),0),0)</f>
        <v>0</v>
      </c>
      <c r="BB6184" s="209" t="str">
        <f>_xlfn.XLOOKUP(U6184,'Lista Suspensa'!$AA$20:$AA$23,'Lista Suspensa'!$AB$20:$AB$23,"N/A")</f>
        <v>S</v>
      </c>
    </row>
    <row r="6185" spans="1:54" ht="12" customHeight="1">
      <c r="A6185" s="151" t="s">
        <v>54</v>
      </c>
      <c r="B6185" s="152">
        <v>46112</v>
      </c>
      <c r="C6185" s="153" t="s">
        <v>55</v>
      </c>
      <c r="D6185" s="153" t="s">
        <v>56</v>
      </c>
      <c r="E6185" s="244">
        <v>89960945</v>
      </c>
      <c r="F6185" s="144" t="s">
        <v>10479</v>
      </c>
      <c r="G6185" s="230"/>
      <c r="H6185" s="154">
        <v>31625</v>
      </c>
      <c r="I6185" s="153">
        <v>39</v>
      </c>
      <c r="J6185" s="148" t="s">
        <v>70</v>
      </c>
      <c r="K6185" s="153"/>
      <c r="L6185" s="153"/>
      <c r="M6185" s="153"/>
      <c r="N6185" s="153"/>
      <c r="O6185" s="155">
        <v>11932045009</v>
      </c>
      <c r="P6185" s="156" t="s">
        <v>60</v>
      </c>
      <c r="Q6185" s="157" t="s">
        <v>8211</v>
      </c>
      <c r="R6185" s="158"/>
      <c r="S6185" s="159"/>
      <c r="T6185" s="159" t="s">
        <v>6983</v>
      </c>
      <c r="U6185" s="159" t="s">
        <v>8212</v>
      </c>
      <c r="V6185" s="154">
        <v>46148</v>
      </c>
      <c r="W6185" s="154">
        <v>46155</v>
      </c>
      <c r="X6185" s="154"/>
      <c r="Y6185" s="160"/>
      <c r="Z6185" s="160"/>
      <c r="AA6185" s="153"/>
      <c r="AB6185" s="153"/>
      <c r="AC6185" s="182" t="e">
        <f t="shared" si="194"/>
        <v>#DIV/0!</v>
      </c>
      <c r="AD6185" s="153" t="e">
        <f t="shared" si="195"/>
        <v>#DIV/0!</v>
      </c>
      <c r="AE6185" s="207"/>
      <c r="AF6185" s="153"/>
      <c r="AG6185" s="159"/>
      <c r="AH6185" s="153"/>
      <c r="AI6185" s="161"/>
      <c r="AJ6185" s="153"/>
      <c r="AK6185" s="153"/>
      <c r="AL6185" s="207"/>
      <c r="AM6185" s="207"/>
      <c r="AN6185" s="207"/>
      <c r="AO6185" s="207"/>
      <c r="AP6185" s="147" t="s">
        <v>54</v>
      </c>
      <c r="AQ6185" s="147"/>
      <c r="AR6185" s="147"/>
      <c r="AS6185" s="209" t="s">
        <v>68</v>
      </c>
      <c r="AT6185" s="223" t="str">
        <f>MONTH(B6185)&amp;"/"&amp;YEAR(B6185)</f>
        <v>3/2026</v>
      </c>
      <c r="AU6185" s="223">
        <f>WEEKNUM(B6185)-WEEKNUM(EOMONTH(B6185,-1)+1)+1</f>
        <v>5</v>
      </c>
      <c r="AV6185" s="209" t="str">
        <f>MONTH(R6185)&amp;"/"&amp;YEAR(R6185)</f>
        <v>1/1900</v>
      </c>
      <c r="AW6185" s="209" t="e">
        <f>WEEKNUM(R6185)-WEEKNUM(EOMONTH(R6185,-1)+1)+1</f>
        <v>#NUM!</v>
      </c>
      <c r="AX6185" s="209">
        <f>IF(BB6185="S",IF(Q6185="1. Aceitou o programa",R6185-B6185,0),0)</f>
        <v>0</v>
      </c>
      <c r="AY6185" s="209">
        <f>IF(BB6185="S",IF(AND(S6185&lt;&gt;"",R6185&lt;&gt;""),S6185-R6185,0),0)</f>
        <v>0</v>
      </c>
      <c r="AZ6185" s="209">
        <f>IF(BB6185="S",IF(Q6185="1. Aceitou o programa",IF(OR(X6185="Não se Aplica",X6185=""),IF(OR(W6185="Não se Aplica",W6185=""),0,W6185-V6185),AVERAGE(X6185-W6185,W6185-V6185)),0),0)</f>
        <v>0</v>
      </c>
      <c r="BA6185" s="209">
        <f>IF(BB6185="S",IF(AND(Q6185="1. Aceitou o programa",AH6185="Realizada"),IFERROR(IF(AG6185="",0,AG6185-R6185),0),0),0)</f>
        <v>0</v>
      </c>
      <c r="BB6185" s="209" t="str">
        <f>_xlfn.XLOOKUP(U6185,'Lista Suspensa'!$AA$20:$AA$23,'Lista Suspensa'!$AB$20:$AB$23,"N/A")</f>
        <v>S</v>
      </c>
    </row>
    <row r="6186" spans="1:54" ht="12" customHeight="1">
      <c r="A6186" s="151" t="s">
        <v>54</v>
      </c>
      <c r="B6186" s="152">
        <v>46112</v>
      </c>
      <c r="C6186" s="153" t="s">
        <v>55</v>
      </c>
      <c r="D6186" s="153" t="s">
        <v>56</v>
      </c>
      <c r="E6186" s="244">
        <v>89430376</v>
      </c>
      <c r="F6186" s="144" t="s">
        <v>10480</v>
      </c>
      <c r="G6186" s="230"/>
      <c r="H6186" s="154">
        <v>31649</v>
      </c>
      <c r="I6186" s="153">
        <v>39</v>
      </c>
      <c r="J6186" s="148" t="s">
        <v>70</v>
      </c>
      <c r="K6186" s="153"/>
      <c r="L6186" s="153"/>
      <c r="M6186" s="153"/>
      <c r="N6186" s="153"/>
      <c r="O6186" s="155">
        <v>11987080355</v>
      </c>
      <c r="P6186" s="156" t="s">
        <v>60</v>
      </c>
      <c r="Q6186" s="157" t="s">
        <v>8211</v>
      </c>
      <c r="R6186" s="158"/>
      <c r="S6186" s="159"/>
      <c r="T6186" s="159" t="s">
        <v>6983</v>
      </c>
      <c r="U6186" s="159" t="s">
        <v>8212</v>
      </c>
      <c r="V6186" s="154">
        <v>46148</v>
      </c>
      <c r="W6186" s="154">
        <v>46155</v>
      </c>
      <c r="X6186" s="154"/>
      <c r="Y6186" s="160"/>
      <c r="Z6186" s="160"/>
      <c r="AA6186" s="153"/>
      <c r="AB6186" s="153"/>
      <c r="AC6186" s="182" t="e">
        <f t="shared" si="194"/>
        <v>#DIV/0!</v>
      </c>
      <c r="AD6186" s="153" t="e">
        <f t="shared" si="195"/>
        <v>#DIV/0!</v>
      </c>
      <c r="AE6186" s="207"/>
      <c r="AF6186" s="153"/>
      <c r="AG6186" s="159"/>
      <c r="AH6186" s="153"/>
      <c r="AI6186" s="161"/>
      <c r="AJ6186" s="153"/>
      <c r="AK6186" s="153"/>
      <c r="AL6186" s="207"/>
      <c r="AM6186" s="207"/>
      <c r="AN6186" s="207"/>
      <c r="AO6186" s="207"/>
      <c r="AP6186" s="147" t="s">
        <v>54</v>
      </c>
      <c r="AQ6186" s="147"/>
      <c r="AR6186" s="147"/>
      <c r="AS6186" s="209" t="s">
        <v>68</v>
      </c>
      <c r="AT6186" s="223" t="str">
        <f>MONTH(B6186)&amp;"/"&amp;YEAR(B6186)</f>
        <v>3/2026</v>
      </c>
      <c r="AU6186" s="223">
        <f>WEEKNUM(B6186)-WEEKNUM(EOMONTH(B6186,-1)+1)+1</f>
        <v>5</v>
      </c>
      <c r="AV6186" s="209" t="str">
        <f>MONTH(R6186)&amp;"/"&amp;YEAR(R6186)</f>
        <v>1/1900</v>
      </c>
      <c r="AW6186" s="209" t="e">
        <f>WEEKNUM(R6186)-WEEKNUM(EOMONTH(R6186,-1)+1)+1</f>
        <v>#NUM!</v>
      </c>
      <c r="AX6186" s="209">
        <f>IF(BB6186="S",IF(Q6186="1. Aceitou o programa",R6186-B6186,0),0)</f>
        <v>0</v>
      </c>
      <c r="AY6186" s="209">
        <f>IF(BB6186="S",IF(AND(S6186&lt;&gt;"",R6186&lt;&gt;""),S6186-R6186,0),0)</f>
        <v>0</v>
      </c>
      <c r="AZ6186" s="209">
        <f>IF(BB6186="S",IF(Q6186="1. Aceitou o programa",IF(OR(X6186="Não se Aplica",X6186=""),IF(OR(W6186="Não se Aplica",W6186=""),0,W6186-V6186),AVERAGE(X6186-W6186,W6186-V6186)),0),0)</f>
        <v>0</v>
      </c>
      <c r="BA6186" s="209">
        <f>IF(BB6186="S",IF(AND(Q6186="1. Aceitou o programa",AH6186="Realizada"),IFERROR(IF(AG6186="",0,AG6186-R6186),0),0),0)</f>
        <v>0</v>
      </c>
      <c r="BB6186" s="209" t="str">
        <f>_xlfn.XLOOKUP(U6186,'Lista Suspensa'!$AA$20:$AA$23,'Lista Suspensa'!$AB$20:$AB$23,"N/A")</f>
        <v>S</v>
      </c>
    </row>
    <row r="6187" spans="1:54" ht="12" customHeight="1">
      <c r="A6187" s="151" t="s">
        <v>54</v>
      </c>
      <c r="B6187" s="152">
        <v>46112</v>
      </c>
      <c r="C6187" s="153" t="s">
        <v>55</v>
      </c>
      <c r="D6187" s="153" t="s">
        <v>56</v>
      </c>
      <c r="E6187" s="244">
        <v>88526720</v>
      </c>
      <c r="F6187" s="144" t="s">
        <v>10481</v>
      </c>
      <c r="G6187" s="230"/>
      <c r="H6187" s="154">
        <v>31713</v>
      </c>
      <c r="I6187" s="153">
        <v>39</v>
      </c>
      <c r="J6187" s="148" t="s">
        <v>70</v>
      </c>
      <c r="K6187" s="153"/>
      <c r="L6187" s="153"/>
      <c r="M6187" s="153"/>
      <c r="N6187" s="153"/>
      <c r="O6187" s="155">
        <v>11968278821</v>
      </c>
      <c r="P6187" s="156" t="s">
        <v>60</v>
      </c>
      <c r="Q6187" s="157" t="s">
        <v>8211</v>
      </c>
      <c r="R6187" s="158"/>
      <c r="S6187" s="159"/>
      <c r="T6187" s="159" t="s">
        <v>6983</v>
      </c>
      <c r="U6187" s="159" t="s">
        <v>8212</v>
      </c>
      <c r="V6187" s="154">
        <v>46148</v>
      </c>
      <c r="W6187" s="154">
        <v>46155</v>
      </c>
      <c r="X6187" s="154"/>
      <c r="Y6187" s="160"/>
      <c r="Z6187" s="160"/>
      <c r="AA6187" s="153"/>
      <c r="AB6187" s="153"/>
      <c r="AC6187" s="182" t="e">
        <f t="shared" si="194"/>
        <v>#DIV/0!</v>
      </c>
      <c r="AD6187" s="153" t="e">
        <f t="shared" si="195"/>
        <v>#DIV/0!</v>
      </c>
      <c r="AE6187" s="207"/>
      <c r="AF6187" s="153"/>
      <c r="AG6187" s="159"/>
      <c r="AH6187" s="153"/>
      <c r="AI6187" s="161"/>
      <c r="AJ6187" s="153"/>
      <c r="AK6187" s="153"/>
      <c r="AL6187" s="207"/>
      <c r="AM6187" s="207"/>
      <c r="AN6187" s="207"/>
      <c r="AO6187" s="207"/>
      <c r="AP6187" s="147" t="s">
        <v>54</v>
      </c>
      <c r="AQ6187" s="147"/>
      <c r="AR6187" s="147"/>
      <c r="AS6187" s="209" t="s">
        <v>68</v>
      </c>
      <c r="AT6187" s="223" t="str">
        <f>MONTH(B6187)&amp;"/"&amp;YEAR(B6187)</f>
        <v>3/2026</v>
      </c>
      <c r="AU6187" s="223">
        <f>WEEKNUM(B6187)-WEEKNUM(EOMONTH(B6187,-1)+1)+1</f>
        <v>5</v>
      </c>
      <c r="AV6187" s="209" t="str">
        <f>MONTH(R6187)&amp;"/"&amp;YEAR(R6187)</f>
        <v>1/1900</v>
      </c>
      <c r="AW6187" s="209" t="e">
        <f>WEEKNUM(R6187)-WEEKNUM(EOMONTH(R6187,-1)+1)+1</f>
        <v>#NUM!</v>
      </c>
      <c r="AX6187" s="209">
        <f>IF(BB6187="S",IF(Q6187="1. Aceitou o programa",R6187-B6187,0),0)</f>
        <v>0</v>
      </c>
      <c r="AY6187" s="209">
        <f>IF(BB6187="S",IF(AND(S6187&lt;&gt;"",R6187&lt;&gt;""),S6187-R6187,0),0)</f>
        <v>0</v>
      </c>
      <c r="AZ6187" s="209">
        <f>IF(BB6187="S",IF(Q6187="1. Aceitou o programa",IF(OR(X6187="Não se Aplica",X6187=""),IF(OR(W6187="Não se Aplica",W6187=""),0,W6187-V6187),AVERAGE(X6187-W6187,W6187-V6187)),0),0)</f>
        <v>0</v>
      </c>
      <c r="BA6187" s="209">
        <f>IF(BB6187="S",IF(AND(Q6187="1. Aceitou o programa",AH6187="Realizada"),IFERROR(IF(AG6187="",0,AG6187-R6187),0),0),0)</f>
        <v>0</v>
      </c>
      <c r="BB6187" s="209" t="str">
        <f>_xlfn.XLOOKUP(U6187,'Lista Suspensa'!$AA$20:$AA$23,'Lista Suspensa'!$AB$20:$AB$23,"N/A")</f>
        <v>S</v>
      </c>
    </row>
    <row r="6188" spans="1:54" ht="12" customHeight="1">
      <c r="A6188" s="151" t="s">
        <v>54</v>
      </c>
      <c r="B6188" s="152">
        <v>46112</v>
      </c>
      <c r="C6188" s="153" t="s">
        <v>55</v>
      </c>
      <c r="D6188" s="153" t="s">
        <v>56</v>
      </c>
      <c r="E6188" s="244">
        <v>85404700</v>
      </c>
      <c r="F6188" s="144" t="s">
        <v>10482</v>
      </c>
      <c r="G6188" s="230"/>
      <c r="H6188" s="154">
        <v>31718</v>
      </c>
      <c r="I6188" s="153">
        <v>39</v>
      </c>
      <c r="J6188" s="148" t="s">
        <v>70</v>
      </c>
      <c r="K6188" s="153"/>
      <c r="L6188" s="153"/>
      <c r="M6188" s="153"/>
      <c r="N6188" s="153"/>
      <c r="O6188" s="155">
        <v>11965679749</v>
      </c>
      <c r="P6188" s="156" t="s">
        <v>60</v>
      </c>
      <c r="Q6188" s="157" t="s">
        <v>8211</v>
      </c>
      <c r="R6188" s="158"/>
      <c r="S6188" s="159"/>
      <c r="T6188" s="159" t="s">
        <v>6983</v>
      </c>
      <c r="U6188" s="159" t="s">
        <v>8212</v>
      </c>
      <c r="V6188" s="154">
        <v>46148</v>
      </c>
      <c r="W6188" s="154">
        <v>46155</v>
      </c>
      <c r="X6188" s="154"/>
      <c r="Y6188" s="160"/>
      <c r="Z6188" s="160"/>
      <c r="AA6188" s="153"/>
      <c r="AB6188" s="153"/>
      <c r="AC6188" s="182" t="e">
        <f t="shared" si="194"/>
        <v>#DIV/0!</v>
      </c>
      <c r="AD6188" s="153" t="e">
        <f t="shared" si="195"/>
        <v>#DIV/0!</v>
      </c>
      <c r="AE6188" s="207"/>
      <c r="AF6188" s="153"/>
      <c r="AG6188" s="159"/>
      <c r="AH6188" s="153"/>
      <c r="AI6188" s="161"/>
      <c r="AJ6188" s="153"/>
      <c r="AK6188" s="153"/>
      <c r="AL6188" s="207"/>
      <c r="AM6188" s="207"/>
      <c r="AN6188" s="207"/>
      <c r="AO6188" s="207"/>
      <c r="AP6188" s="147" t="s">
        <v>54</v>
      </c>
      <c r="AQ6188" s="147"/>
      <c r="AR6188" s="147"/>
      <c r="AS6188" s="209" t="s">
        <v>68</v>
      </c>
      <c r="AT6188" s="223" t="str">
        <f>MONTH(B6188)&amp;"/"&amp;YEAR(B6188)</f>
        <v>3/2026</v>
      </c>
      <c r="AU6188" s="223">
        <f>WEEKNUM(B6188)-WEEKNUM(EOMONTH(B6188,-1)+1)+1</f>
        <v>5</v>
      </c>
      <c r="AV6188" s="209" t="str">
        <f>MONTH(R6188)&amp;"/"&amp;YEAR(R6188)</f>
        <v>1/1900</v>
      </c>
      <c r="AW6188" s="209" t="e">
        <f>WEEKNUM(R6188)-WEEKNUM(EOMONTH(R6188,-1)+1)+1</f>
        <v>#NUM!</v>
      </c>
      <c r="AX6188" s="209">
        <f>IF(BB6188="S",IF(Q6188="1. Aceitou o programa",R6188-B6188,0),0)</f>
        <v>0</v>
      </c>
      <c r="AY6188" s="209">
        <f>IF(BB6188="S",IF(AND(S6188&lt;&gt;"",R6188&lt;&gt;""),S6188-R6188,0),0)</f>
        <v>0</v>
      </c>
      <c r="AZ6188" s="209">
        <f>IF(BB6188="S",IF(Q6188="1. Aceitou o programa",IF(OR(X6188="Não se Aplica",X6188=""),IF(OR(W6188="Não se Aplica",W6188=""),0,W6188-V6188),AVERAGE(X6188-W6188,W6188-V6188)),0),0)</f>
        <v>0</v>
      </c>
      <c r="BA6188" s="209">
        <f>IF(BB6188="S",IF(AND(Q6188="1. Aceitou o programa",AH6188="Realizada"),IFERROR(IF(AG6188="",0,AG6188-R6188),0),0),0)</f>
        <v>0</v>
      </c>
      <c r="BB6188" s="209" t="str">
        <f>_xlfn.XLOOKUP(U6188,'Lista Suspensa'!$AA$20:$AA$23,'Lista Suspensa'!$AB$20:$AB$23,"N/A")</f>
        <v>S</v>
      </c>
    </row>
    <row r="6189" spans="1:54" ht="12" customHeight="1">
      <c r="A6189" s="151" t="s">
        <v>54</v>
      </c>
      <c r="B6189" s="152">
        <v>46112</v>
      </c>
      <c r="C6189" s="153" t="s">
        <v>55</v>
      </c>
      <c r="D6189" s="153" t="s">
        <v>56</v>
      </c>
      <c r="E6189" s="244">
        <v>78392295</v>
      </c>
      <c r="F6189" s="144" t="s">
        <v>10483</v>
      </c>
      <c r="G6189" s="230"/>
      <c r="H6189" s="154">
        <v>31743</v>
      </c>
      <c r="I6189" s="153">
        <v>39</v>
      </c>
      <c r="J6189" s="148" t="s">
        <v>70</v>
      </c>
      <c r="K6189" s="153"/>
      <c r="L6189" s="153"/>
      <c r="M6189" s="153"/>
      <c r="N6189" s="153"/>
      <c r="O6189" s="155">
        <v>11983034674</v>
      </c>
      <c r="P6189" s="156" t="s">
        <v>60</v>
      </c>
      <c r="Q6189" s="157" t="s">
        <v>8211</v>
      </c>
      <c r="R6189" s="158"/>
      <c r="S6189" s="159"/>
      <c r="T6189" s="159" t="s">
        <v>6983</v>
      </c>
      <c r="U6189" s="159" t="s">
        <v>8212</v>
      </c>
      <c r="V6189" s="154">
        <v>46148</v>
      </c>
      <c r="W6189" s="154">
        <v>46155</v>
      </c>
      <c r="X6189" s="154"/>
      <c r="Y6189" s="160"/>
      <c r="Z6189" s="160"/>
      <c r="AA6189" s="153"/>
      <c r="AB6189" s="153"/>
      <c r="AC6189" s="182" t="e">
        <f t="shared" si="194"/>
        <v>#DIV/0!</v>
      </c>
      <c r="AD6189" s="153" t="e">
        <f t="shared" si="195"/>
        <v>#DIV/0!</v>
      </c>
      <c r="AE6189" s="207"/>
      <c r="AF6189" s="153"/>
      <c r="AG6189" s="159"/>
      <c r="AH6189" s="153"/>
      <c r="AI6189" s="161"/>
      <c r="AJ6189" s="153"/>
      <c r="AK6189" s="153"/>
      <c r="AL6189" s="207"/>
      <c r="AM6189" s="207"/>
      <c r="AN6189" s="207"/>
      <c r="AO6189" s="207"/>
      <c r="AP6189" s="147" t="s">
        <v>54</v>
      </c>
      <c r="AQ6189" s="147"/>
      <c r="AR6189" s="147"/>
      <c r="AS6189" s="209" t="s">
        <v>68</v>
      </c>
      <c r="AT6189" s="223" t="str">
        <f>MONTH(B6189)&amp;"/"&amp;YEAR(B6189)</f>
        <v>3/2026</v>
      </c>
      <c r="AU6189" s="223">
        <f>WEEKNUM(B6189)-WEEKNUM(EOMONTH(B6189,-1)+1)+1</f>
        <v>5</v>
      </c>
      <c r="AV6189" s="209" t="str">
        <f>MONTH(R6189)&amp;"/"&amp;YEAR(R6189)</f>
        <v>1/1900</v>
      </c>
      <c r="AW6189" s="209" t="e">
        <f>WEEKNUM(R6189)-WEEKNUM(EOMONTH(R6189,-1)+1)+1</f>
        <v>#NUM!</v>
      </c>
      <c r="AX6189" s="209">
        <f>IF(BB6189="S",IF(Q6189="1. Aceitou o programa",R6189-B6189,0),0)</f>
        <v>0</v>
      </c>
      <c r="AY6189" s="209">
        <f>IF(BB6189="S",IF(AND(S6189&lt;&gt;"",R6189&lt;&gt;""),S6189-R6189,0),0)</f>
        <v>0</v>
      </c>
      <c r="AZ6189" s="209">
        <f>IF(BB6189="S",IF(Q6189="1. Aceitou o programa",IF(OR(X6189="Não se Aplica",X6189=""),IF(OR(W6189="Não se Aplica",W6189=""),0,W6189-V6189),AVERAGE(X6189-W6189,W6189-V6189)),0),0)</f>
        <v>0</v>
      </c>
      <c r="BA6189" s="209">
        <f>IF(BB6189="S",IF(AND(Q6189="1. Aceitou o programa",AH6189="Realizada"),IFERROR(IF(AG6189="",0,AG6189-R6189),0),0),0)</f>
        <v>0</v>
      </c>
      <c r="BB6189" s="209" t="str">
        <f>_xlfn.XLOOKUP(U6189,'Lista Suspensa'!$AA$20:$AA$23,'Lista Suspensa'!$AB$20:$AB$23,"N/A")</f>
        <v>S</v>
      </c>
    </row>
    <row r="6190" spans="1:54" ht="12" customHeight="1">
      <c r="A6190" s="151" t="s">
        <v>54</v>
      </c>
      <c r="B6190" s="152">
        <v>46112</v>
      </c>
      <c r="C6190" s="153" t="s">
        <v>55</v>
      </c>
      <c r="D6190" s="153" t="s">
        <v>56</v>
      </c>
      <c r="E6190" s="244">
        <v>84634314</v>
      </c>
      <c r="F6190" s="144" t="s">
        <v>10484</v>
      </c>
      <c r="G6190" s="230"/>
      <c r="H6190" s="154">
        <v>31743</v>
      </c>
      <c r="I6190" s="153">
        <v>39</v>
      </c>
      <c r="J6190" s="148" t="s">
        <v>70</v>
      </c>
      <c r="K6190" s="153"/>
      <c r="L6190" s="153"/>
      <c r="M6190" s="153"/>
      <c r="N6190" s="153"/>
      <c r="O6190" s="155">
        <v>11941793939</v>
      </c>
      <c r="P6190" s="156" t="s">
        <v>60</v>
      </c>
      <c r="Q6190" s="157" t="s">
        <v>8211</v>
      </c>
      <c r="R6190" s="158"/>
      <c r="S6190" s="159"/>
      <c r="T6190" s="159" t="s">
        <v>6983</v>
      </c>
      <c r="U6190" s="159" t="s">
        <v>8212</v>
      </c>
      <c r="V6190" s="154">
        <v>46148</v>
      </c>
      <c r="W6190" s="154">
        <v>46155</v>
      </c>
      <c r="X6190" s="154"/>
      <c r="Y6190" s="160"/>
      <c r="Z6190" s="160"/>
      <c r="AA6190" s="153"/>
      <c r="AB6190" s="153"/>
      <c r="AC6190" s="182" t="e">
        <f t="shared" si="194"/>
        <v>#DIV/0!</v>
      </c>
      <c r="AD6190" s="153" t="e">
        <f t="shared" si="195"/>
        <v>#DIV/0!</v>
      </c>
      <c r="AE6190" s="207"/>
      <c r="AF6190" s="153"/>
      <c r="AG6190" s="159"/>
      <c r="AH6190" s="153"/>
      <c r="AI6190" s="161"/>
      <c r="AJ6190" s="153"/>
      <c r="AK6190" s="153"/>
      <c r="AL6190" s="207"/>
      <c r="AM6190" s="207"/>
      <c r="AN6190" s="207"/>
      <c r="AO6190" s="207"/>
      <c r="AP6190" s="147" t="s">
        <v>54</v>
      </c>
      <c r="AQ6190" s="147"/>
      <c r="AR6190" s="147"/>
      <c r="AS6190" s="209" t="s">
        <v>68</v>
      </c>
      <c r="AT6190" s="223" t="str">
        <f>MONTH(B6190)&amp;"/"&amp;YEAR(B6190)</f>
        <v>3/2026</v>
      </c>
      <c r="AU6190" s="223">
        <f>WEEKNUM(B6190)-WEEKNUM(EOMONTH(B6190,-1)+1)+1</f>
        <v>5</v>
      </c>
      <c r="AV6190" s="209" t="str">
        <f>MONTH(R6190)&amp;"/"&amp;YEAR(R6190)</f>
        <v>1/1900</v>
      </c>
      <c r="AW6190" s="209" t="e">
        <f>WEEKNUM(R6190)-WEEKNUM(EOMONTH(R6190,-1)+1)+1</f>
        <v>#NUM!</v>
      </c>
      <c r="AX6190" s="209">
        <f>IF(BB6190="S",IF(Q6190="1. Aceitou o programa",R6190-B6190,0),0)</f>
        <v>0</v>
      </c>
      <c r="AY6190" s="209">
        <f>IF(BB6190="S",IF(AND(S6190&lt;&gt;"",R6190&lt;&gt;""),S6190-R6190,0),0)</f>
        <v>0</v>
      </c>
      <c r="AZ6190" s="209">
        <f>IF(BB6190="S",IF(Q6190="1. Aceitou o programa",IF(OR(X6190="Não se Aplica",X6190=""),IF(OR(W6190="Não se Aplica",W6190=""),0,W6190-V6190),AVERAGE(X6190-W6190,W6190-V6190)),0),0)</f>
        <v>0</v>
      </c>
      <c r="BA6190" s="209">
        <f>IF(BB6190="S",IF(AND(Q6190="1. Aceitou o programa",AH6190="Realizada"),IFERROR(IF(AG6190="",0,AG6190-R6190),0),0),0)</f>
        <v>0</v>
      </c>
      <c r="BB6190" s="209" t="str">
        <f>_xlfn.XLOOKUP(U6190,'Lista Suspensa'!$AA$20:$AA$23,'Lista Suspensa'!$AB$20:$AB$23,"N/A")</f>
        <v>S</v>
      </c>
    </row>
    <row r="6191" spans="1:54" ht="12" customHeight="1">
      <c r="A6191" s="151" t="s">
        <v>54</v>
      </c>
      <c r="B6191" s="152">
        <v>46112</v>
      </c>
      <c r="C6191" s="153" t="s">
        <v>55</v>
      </c>
      <c r="D6191" s="153" t="s">
        <v>56</v>
      </c>
      <c r="E6191" s="244">
        <v>89737104</v>
      </c>
      <c r="F6191" s="144" t="s">
        <v>10485</v>
      </c>
      <c r="G6191" s="230"/>
      <c r="H6191" s="154">
        <v>31813</v>
      </c>
      <c r="I6191" s="153">
        <v>39</v>
      </c>
      <c r="J6191" s="148" t="s">
        <v>70</v>
      </c>
      <c r="K6191" s="153"/>
      <c r="L6191" s="153"/>
      <c r="M6191" s="153"/>
      <c r="N6191" s="153"/>
      <c r="O6191" s="155">
        <v>11953571156</v>
      </c>
      <c r="P6191" s="156" t="s">
        <v>60</v>
      </c>
      <c r="Q6191" s="157" t="s">
        <v>8211</v>
      </c>
      <c r="R6191" s="158"/>
      <c r="S6191" s="159"/>
      <c r="T6191" s="159" t="s">
        <v>6983</v>
      </c>
      <c r="U6191" s="159" t="s">
        <v>8212</v>
      </c>
      <c r="V6191" s="154">
        <v>46148</v>
      </c>
      <c r="W6191" s="154">
        <v>46155</v>
      </c>
      <c r="X6191" s="154"/>
      <c r="Y6191" s="160"/>
      <c r="Z6191" s="160"/>
      <c r="AA6191" s="153"/>
      <c r="AB6191" s="153"/>
      <c r="AC6191" s="182" t="e">
        <f t="shared" si="194"/>
        <v>#DIV/0!</v>
      </c>
      <c r="AD6191" s="153" t="e">
        <f t="shared" si="195"/>
        <v>#DIV/0!</v>
      </c>
      <c r="AE6191" s="207"/>
      <c r="AF6191" s="153"/>
      <c r="AG6191" s="159"/>
      <c r="AH6191" s="153"/>
      <c r="AI6191" s="161"/>
      <c r="AJ6191" s="153"/>
      <c r="AK6191" s="153"/>
      <c r="AL6191" s="207"/>
      <c r="AM6191" s="207"/>
      <c r="AN6191" s="207"/>
      <c r="AO6191" s="207"/>
      <c r="AP6191" s="147" t="s">
        <v>54</v>
      </c>
      <c r="AQ6191" s="147"/>
      <c r="AR6191" s="147"/>
      <c r="AS6191" s="209" t="s">
        <v>68</v>
      </c>
      <c r="AT6191" s="223" t="str">
        <f>MONTH(B6191)&amp;"/"&amp;YEAR(B6191)</f>
        <v>3/2026</v>
      </c>
      <c r="AU6191" s="223">
        <f>WEEKNUM(B6191)-WEEKNUM(EOMONTH(B6191,-1)+1)+1</f>
        <v>5</v>
      </c>
      <c r="AV6191" s="209" t="str">
        <f>MONTH(R6191)&amp;"/"&amp;YEAR(R6191)</f>
        <v>1/1900</v>
      </c>
      <c r="AW6191" s="209" t="e">
        <f>WEEKNUM(R6191)-WEEKNUM(EOMONTH(R6191,-1)+1)+1</f>
        <v>#NUM!</v>
      </c>
      <c r="AX6191" s="209">
        <f>IF(BB6191="S",IF(Q6191="1. Aceitou o programa",R6191-B6191,0),0)</f>
        <v>0</v>
      </c>
      <c r="AY6191" s="209">
        <f>IF(BB6191="S",IF(AND(S6191&lt;&gt;"",R6191&lt;&gt;""),S6191-R6191,0),0)</f>
        <v>0</v>
      </c>
      <c r="AZ6191" s="209">
        <f>IF(BB6191="S",IF(Q6191="1. Aceitou o programa",IF(OR(X6191="Não se Aplica",X6191=""),IF(OR(W6191="Não se Aplica",W6191=""),0,W6191-V6191),AVERAGE(X6191-W6191,W6191-V6191)),0),0)</f>
        <v>0</v>
      </c>
      <c r="BA6191" s="209">
        <f>IF(BB6191="S",IF(AND(Q6191="1. Aceitou o programa",AH6191="Realizada"),IFERROR(IF(AG6191="",0,AG6191-R6191),0),0),0)</f>
        <v>0</v>
      </c>
      <c r="BB6191" s="209" t="str">
        <f>_xlfn.XLOOKUP(U6191,'Lista Suspensa'!$AA$20:$AA$23,'Lista Suspensa'!$AB$20:$AB$23,"N/A")</f>
        <v>S</v>
      </c>
    </row>
    <row r="6192" spans="1:54" ht="12" customHeight="1">
      <c r="A6192" s="151" t="s">
        <v>54</v>
      </c>
      <c r="B6192" s="152">
        <v>46112</v>
      </c>
      <c r="C6192" s="153" t="s">
        <v>55</v>
      </c>
      <c r="D6192" s="153" t="s">
        <v>56</v>
      </c>
      <c r="E6192" s="244">
        <v>89033986</v>
      </c>
      <c r="F6192" s="144" t="s">
        <v>10486</v>
      </c>
      <c r="G6192" s="230"/>
      <c r="H6192" s="154">
        <v>31828</v>
      </c>
      <c r="I6192" s="153">
        <v>39</v>
      </c>
      <c r="J6192" s="148" t="s">
        <v>70</v>
      </c>
      <c r="K6192" s="153"/>
      <c r="L6192" s="153"/>
      <c r="M6192" s="153"/>
      <c r="N6192" s="153"/>
      <c r="O6192" s="155">
        <v>11974712994</v>
      </c>
      <c r="P6192" s="156" t="s">
        <v>60</v>
      </c>
      <c r="Q6192" s="157" t="s">
        <v>8211</v>
      </c>
      <c r="R6192" s="158"/>
      <c r="S6192" s="159"/>
      <c r="T6192" s="159" t="s">
        <v>6983</v>
      </c>
      <c r="U6192" s="159" t="s">
        <v>8212</v>
      </c>
      <c r="V6192" s="154">
        <v>46148</v>
      </c>
      <c r="W6192" s="154">
        <v>46155</v>
      </c>
      <c r="X6192" s="154"/>
      <c r="Y6192" s="160"/>
      <c r="Z6192" s="160"/>
      <c r="AA6192" s="153"/>
      <c r="AB6192" s="153"/>
      <c r="AC6192" s="182" t="e">
        <f t="shared" si="194"/>
        <v>#DIV/0!</v>
      </c>
      <c r="AD6192" s="153" t="e">
        <f t="shared" si="195"/>
        <v>#DIV/0!</v>
      </c>
      <c r="AE6192" s="207"/>
      <c r="AF6192" s="153"/>
      <c r="AG6192" s="159"/>
      <c r="AH6192" s="153"/>
      <c r="AI6192" s="161"/>
      <c r="AJ6192" s="153"/>
      <c r="AK6192" s="153"/>
      <c r="AL6192" s="207"/>
      <c r="AM6192" s="207"/>
      <c r="AN6192" s="207"/>
      <c r="AO6192" s="207"/>
      <c r="AP6192" s="147" t="s">
        <v>54</v>
      </c>
      <c r="AQ6192" s="147"/>
      <c r="AR6192" s="147"/>
      <c r="AS6192" s="209" t="s">
        <v>68</v>
      </c>
      <c r="AT6192" s="223" t="str">
        <f>MONTH(B6192)&amp;"/"&amp;YEAR(B6192)</f>
        <v>3/2026</v>
      </c>
      <c r="AU6192" s="223">
        <f>WEEKNUM(B6192)-WEEKNUM(EOMONTH(B6192,-1)+1)+1</f>
        <v>5</v>
      </c>
      <c r="AV6192" s="209" t="str">
        <f>MONTH(R6192)&amp;"/"&amp;YEAR(R6192)</f>
        <v>1/1900</v>
      </c>
      <c r="AW6192" s="209" t="e">
        <f>WEEKNUM(R6192)-WEEKNUM(EOMONTH(R6192,-1)+1)+1</f>
        <v>#NUM!</v>
      </c>
      <c r="AX6192" s="209">
        <f>IF(BB6192="S",IF(Q6192="1. Aceitou o programa",R6192-B6192,0),0)</f>
        <v>0</v>
      </c>
      <c r="AY6192" s="209">
        <f>IF(BB6192="S",IF(AND(S6192&lt;&gt;"",R6192&lt;&gt;""),S6192-R6192,0),0)</f>
        <v>0</v>
      </c>
      <c r="AZ6192" s="209">
        <f>IF(BB6192="S",IF(Q6192="1. Aceitou o programa",IF(OR(X6192="Não se Aplica",X6192=""),IF(OR(W6192="Não se Aplica",W6192=""),0,W6192-V6192),AVERAGE(X6192-W6192,W6192-V6192)),0),0)</f>
        <v>0</v>
      </c>
      <c r="BA6192" s="209">
        <f>IF(BB6192="S",IF(AND(Q6192="1. Aceitou o programa",AH6192="Realizada"),IFERROR(IF(AG6192="",0,AG6192-R6192),0),0),0)</f>
        <v>0</v>
      </c>
      <c r="BB6192" s="209" t="str">
        <f>_xlfn.XLOOKUP(U6192,'Lista Suspensa'!$AA$20:$AA$23,'Lista Suspensa'!$AB$20:$AB$23,"N/A")</f>
        <v>S</v>
      </c>
    </row>
    <row r="6193" spans="1:54" ht="12" customHeight="1">
      <c r="A6193" s="151" t="s">
        <v>54</v>
      </c>
      <c r="B6193" s="152">
        <v>46112</v>
      </c>
      <c r="C6193" s="153" t="s">
        <v>55</v>
      </c>
      <c r="D6193" s="153" t="s">
        <v>56</v>
      </c>
      <c r="E6193" s="244">
        <v>83936964</v>
      </c>
      <c r="F6193" s="144" t="s">
        <v>10487</v>
      </c>
      <c r="G6193" s="230"/>
      <c r="H6193" s="154">
        <v>31858</v>
      </c>
      <c r="I6193" s="153">
        <v>39</v>
      </c>
      <c r="J6193" s="148" t="s">
        <v>70</v>
      </c>
      <c r="K6193" s="153"/>
      <c r="L6193" s="153"/>
      <c r="M6193" s="153"/>
      <c r="N6193" s="153"/>
      <c r="O6193" s="155">
        <v>11994905568</v>
      </c>
      <c r="P6193" s="156" t="s">
        <v>60</v>
      </c>
      <c r="Q6193" s="157" t="s">
        <v>8211</v>
      </c>
      <c r="R6193" s="158"/>
      <c r="S6193" s="159"/>
      <c r="T6193" s="159" t="s">
        <v>6983</v>
      </c>
      <c r="U6193" s="159" t="s">
        <v>8212</v>
      </c>
      <c r="V6193" s="154">
        <v>46148</v>
      </c>
      <c r="W6193" s="154">
        <v>46155</v>
      </c>
      <c r="X6193" s="154"/>
      <c r="Y6193" s="160"/>
      <c r="Z6193" s="160"/>
      <c r="AA6193" s="153"/>
      <c r="AB6193" s="153"/>
      <c r="AC6193" s="182" t="e">
        <f t="shared" si="194"/>
        <v>#DIV/0!</v>
      </c>
      <c r="AD6193" s="153" t="e">
        <f t="shared" si="195"/>
        <v>#DIV/0!</v>
      </c>
      <c r="AE6193" s="207"/>
      <c r="AF6193" s="153"/>
      <c r="AG6193" s="159"/>
      <c r="AH6193" s="153"/>
      <c r="AI6193" s="161"/>
      <c r="AJ6193" s="153"/>
      <c r="AK6193" s="153"/>
      <c r="AL6193" s="207"/>
      <c r="AM6193" s="207"/>
      <c r="AN6193" s="207"/>
      <c r="AO6193" s="207"/>
      <c r="AP6193" s="147" t="s">
        <v>54</v>
      </c>
      <c r="AQ6193" s="147"/>
      <c r="AR6193" s="147"/>
      <c r="AS6193" s="209" t="s">
        <v>68</v>
      </c>
      <c r="AT6193" s="223" t="str">
        <f>MONTH(B6193)&amp;"/"&amp;YEAR(B6193)</f>
        <v>3/2026</v>
      </c>
      <c r="AU6193" s="223">
        <f>WEEKNUM(B6193)-WEEKNUM(EOMONTH(B6193,-1)+1)+1</f>
        <v>5</v>
      </c>
      <c r="AV6193" s="209" t="str">
        <f>MONTH(R6193)&amp;"/"&amp;YEAR(R6193)</f>
        <v>1/1900</v>
      </c>
      <c r="AW6193" s="209" t="e">
        <f>WEEKNUM(R6193)-WEEKNUM(EOMONTH(R6193,-1)+1)+1</f>
        <v>#NUM!</v>
      </c>
      <c r="AX6193" s="209">
        <f>IF(BB6193="S",IF(Q6193="1. Aceitou o programa",R6193-B6193,0),0)</f>
        <v>0</v>
      </c>
      <c r="AY6193" s="209">
        <f>IF(BB6193="S",IF(AND(S6193&lt;&gt;"",R6193&lt;&gt;""),S6193-R6193,0),0)</f>
        <v>0</v>
      </c>
      <c r="AZ6193" s="209">
        <f>IF(BB6193="S",IF(Q6193="1. Aceitou o programa",IF(OR(X6193="Não se Aplica",X6193=""),IF(OR(W6193="Não se Aplica",W6193=""),0,W6193-V6193),AVERAGE(X6193-W6193,W6193-V6193)),0),0)</f>
        <v>0</v>
      </c>
      <c r="BA6193" s="209">
        <f>IF(BB6193="S",IF(AND(Q6193="1. Aceitou o programa",AH6193="Realizada"),IFERROR(IF(AG6193="",0,AG6193-R6193),0),0),0)</f>
        <v>0</v>
      </c>
      <c r="BB6193" s="209" t="str">
        <f>_xlfn.XLOOKUP(U6193,'Lista Suspensa'!$AA$20:$AA$23,'Lista Suspensa'!$AB$20:$AB$23,"N/A")</f>
        <v>S</v>
      </c>
    </row>
    <row r="6194" spans="1:54" ht="12" customHeight="1">
      <c r="A6194" s="151" t="s">
        <v>54</v>
      </c>
      <c r="B6194" s="152">
        <v>46112</v>
      </c>
      <c r="C6194" s="153" t="s">
        <v>55</v>
      </c>
      <c r="D6194" s="153" t="s">
        <v>56</v>
      </c>
      <c r="E6194" s="244">
        <v>89661091</v>
      </c>
      <c r="F6194" s="144" t="s">
        <v>10488</v>
      </c>
      <c r="G6194" s="230"/>
      <c r="H6194" s="154">
        <v>31860</v>
      </c>
      <c r="I6194" s="153">
        <v>39</v>
      </c>
      <c r="J6194" s="148" t="s">
        <v>70</v>
      </c>
      <c r="K6194" s="153"/>
      <c r="L6194" s="153"/>
      <c r="M6194" s="153"/>
      <c r="N6194" s="153"/>
      <c r="O6194" s="155">
        <v>11986498320</v>
      </c>
      <c r="P6194" s="156" t="s">
        <v>60</v>
      </c>
      <c r="Q6194" s="157" t="s">
        <v>8211</v>
      </c>
      <c r="R6194" s="158"/>
      <c r="S6194" s="159"/>
      <c r="T6194" s="159" t="s">
        <v>6983</v>
      </c>
      <c r="U6194" s="159" t="s">
        <v>8212</v>
      </c>
      <c r="V6194" s="154">
        <v>46148</v>
      </c>
      <c r="W6194" s="154">
        <v>46155</v>
      </c>
      <c r="X6194" s="154"/>
      <c r="Y6194" s="160"/>
      <c r="Z6194" s="160"/>
      <c r="AA6194" s="153"/>
      <c r="AB6194" s="153"/>
      <c r="AC6194" s="182" t="e">
        <f t="shared" si="194"/>
        <v>#DIV/0!</v>
      </c>
      <c r="AD6194" s="153" t="e">
        <f t="shared" si="195"/>
        <v>#DIV/0!</v>
      </c>
      <c r="AE6194" s="207"/>
      <c r="AF6194" s="153"/>
      <c r="AG6194" s="159"/>
      <c r="AH6194" s="153"/>
      <c r="AI6194" s="161"/>
      <c r="AJ6194" s="153"/>
      <c r="AK6194" s="153"/>
      <c r="AL6194" s="207"/>
      <c r="AM6194" s="207"/>
      <c r="AN6194" s="207"/>
      <c r="AO6194" s="207"/>
      <c r="AP6194" s="147" t="s">
        <v>54</v>
      </c>
      <c r="AQ6194" s="147"/>
      <c r="AR6194" s="147"/>
      <c r="AS6194" s="209" t="s">
        <v>68</v>
      </c>
      <c r="AT6194" s="223" t="str">
        <f>MONTH(B6194)&amp;"/"&amp;YEAR(B6194)</f>
        <v>3/2026</v>
      </c>
      <c r="AU6194" s="223">
        <f>WEEKNUM(B6194)-WEEKNUM(EOMONTH(B6194,-1)+1)+1</f>
        <v>5</v>
      </c>
      <c r="AV6194" s="209" t="str">
        <f>MONTH(R6194)&amp;"/"&amp;YEAR(R6194)</f>
        <v>1/1900</v>
      </c>
      <c r="AW6194" s="209" t="e">
        <f>WEEKNUM(R6194)-WEEKNUM(EOMONTH(R6194,-1)+1)+1</f>
        <v>#NUM!</v>
      </c>
      <c r="AX6194" s="209">
        <f>IF(BB6194="S",IF(Q6194="1. Aceitou o programa",R6194-B6194,0),0)</f>
        <v>0</v>
      </c>
      <c r="AY6194" s="209">
        <f>IF(BB6194="S",IF(AND(S6194&lt;&gt;"",R6194&lt;&gt;""),S6194-R6194,0),0)</f>
        <v>0</v>
      </c>
      <c r="AZ6194" s="209">
        <f>IF(BB6194="S",IF(Q6194="1. Aceitou o programa",IF(OR(X6194="Não se Aplica",X6194=""),IF(OR(W6194="Não se Aplica",W6194=""),0,W6194-V6194),AVERAGE(X6194-W6194,W6194-V6194)),0),0)</f>
        <v>0</v>
      </c>
      <c r="BA6194" s="209">
        <f>IF(BB6194="S",IF(AND(Q6194="1. Aceitou o programa",AH6194="Realizada"),IFERROR(IF(AG6194="",0,AG6194-R6194),0),0),0)</f>
        <v>0</v>
      </c>
      <c r="BB6194" s="209" t="str">
        <f>_xlfn.XLOOKUP(U6194,'Lista Suspensa'!$AA$20:$AA$23,'Lista Suspensa'!$AB$20:$AB$23,"N/A")</f>
        <v>S</v>
      </c>
    </row>
    <row r="6195" spans="1:54" ht="12" customHeight="1">
      <c r="A6195" s="151" t="s">
        <v>54</v>
      </c>
      <c r="B6195" s="152">
        <v>46112</v>
      </c>
      <c r="C6195" s="153" t="s">
        <v>55</v>
      </c>
      <c r="D6195" s="153" t="s">
        <v>56</v>
      </c>
      <c r="E6195" s="244">
        <v>89528111</v>
      </c>
      <c r="F6195" s="144" t="s">
        <v>10489</v>
      </c>
      <c r="G6195" s="230"/>
      <c r="H6195" s="154">
        <v>31870</v>
      </c>
      <c r="I6195" s="153">
        <v>39</v>
      </c>
      <c r="J6195" s="148" t="s">
        <v>70</v>
      </c>
      <c r="K6195" s="153"/>
      <c r="L6195" s="153"/>
      <c r="M6195" s="153"/>
      <c r="N6195" s="153"/>
      <c r="O6195" s="155">
        <v>11957878184</v>
      </c>
      <c r="P6195" s="156" t="s">
        <v>60</v>
      </c>
      <c r="Q6195" s="157" t="s">
        <v>8211</v>
      </c>
      <c r="R6195" s="158"/>
      <c r="S6195" s="159"/>
      <c r="T6195" s="159" t="s">
        <v>6983</v>
      </c>
      <c r="U6195" s="159" t="s">
        <v>8212</v>
      </c>
      <c r="V6195" s="154">
        <v>46148</v>
      </c>
      <c r="W6195" s="154">
        <v>46155</v>
      </c>
      <c r="X6195" s="154"/>
      <c r="Y6195" s="160"/>
      <c r="Z6195" s="160"/>
      <c r="AA6195" s="153"/>
      <c r="AB6195" s="153"/>
      <c r="AC6195" s="182" t="e">
        <f t="shared" si="194"/>
        <v>#DIV/0!</v>
      </c>
      <c r="AD6195" s="153" t="e">
        <f t="shared" si="195"/>
        <v>#DIV/0!</v>
      </c>
      <c r="AE6195" s="207"/>
      <c r="AF6195" s="153"/>
      <c r="AG6195" s="159"/>
      <c r="AH6195" s="153"/>
      <c r="AI6195" s="161"/>
      <c r="AJ6195" s="153"/>
      <c r="AK6195" s="153"/>
      <c r="AL6195" s="207"/>
      <c r="AM6195" s="207"/>
      <c r="AN6195" s="207"/>
      <c r="AO6195" s="207"/>
      <c r="AP6195" s="147" t="s">
        <v>54</v>
      </c>
      <c r="AQ6195" s="147"/>
      <c r="AR6195" s="147"/>
      <c r="AS6195" s="209" t="s">
        <v>68</v>
      </c>
      <c r="AT6195" s="223" t="str">
        <f>MONTH(B6195)&amp;"/"&amp;YEAR(B6195)</f>
        <v>3/2026</v>
      </c>
      <c r="AU6195" s="223">
        <f>WEEKNUM(B6195)-WEEKNUM(EOMONTH(B6195,-1)+1)+1</f>
        <v>5</v>
      </c>
      <c r="AV6195" s="209" t="str">
        <f>MONTH(R6195)&amp;"/"&amp;YEAR(R6195)</f>
        <v>1/1900</v>
      </c>
      <c r="AW6195" s="209" t="e">
        <f>WEEKNUM(R6195)-WEEKNUM(EOMONTH(R6195,-1)+1)+1</f>
        <v>#NUM!</v>
      </c>
      <c r="AX6195" s="209">
        <f>IF(BB6195="S",IF(Q6195="1. Aceitou o programa",R6195-B6195,0),0)</f>
        <v>0</v>
      </c>
      <c r="AY6195" s="209">
        <f>IF(BB6195="S",IF(AND(S6195&lt;&gt;"",R6195&lt;&gt;""),S6195-R6195,0),0)</f>
        <v>0</v>
      </c>
      <c r="AZ6195" s="209">
        <f>IF(BB6195="S",IF(Q6195="1. Aceitou o programa",IF(OR(X6195="Não se Aplica",X6195=""),IF(OR(W6195="Não se Aplica",W6195=""),0,W6195-V6195),AVERAGE(X6195-W6195,W6195-V6195)),0),0)</f>
        <v>0</v>
      </c>
      <c r="BA6195" s="209">
        <f>IF(BB6195="S",IF(AND(Q6195="1. Aceitou o programa",AH6195="Realizada"),IFERROR(IF(AG6195="",0,AG6195-R6195),0),0),0)</f>
        <v>0</v>
      </c>
      <c r="BB6195" s="209" t="str">
        <f>_xlfn.XLOOKUP(U6195,'Lista Suspensa'!$AA$20:$AA$23,'Lista Suspensa'!$AB$20:$AB$23,"N/A")</f>
        <v>S</v>
      </c>
    </row>
    <row r="6196" spans="1:54" ht="12" customHeight="1">
      <c r="A6196" s="151" t="s">
        <v>54</v>
      </c>
      <c r="B6196" s="152">
        <v>46112</v>
      </c>
      <c r="C6196" s="153" t="s">
        <v>55</v>
      </c>
      <c r="D6196" s="153" t="s">
        <v>56</v>
      </c>
      <c r="E6196" s="244">
        <v>88994804</v>
      </c>
      <c r="F6196" s="144" t="s">
        <v>10490</v>
      </c>
      <c r="G6196" s="230"/>
      <c r="H6196" s="154">
        <v>31877</v>
      </c>
      <c r="I6196" s="153">
        <v>39</v>
      </c>
      <c r="J6196" s="148" t="s">
        <v>58</v>
      </c>
      <c r="K6196" s="153"/>
      <c r="L6196" s="153"/>
      <c r="M6196" s="153"/>
      <c r="N6196" s="153"/>
      <c r="O6196" s="155">
        <v>21979069279</v>
      </c>
      <c r="P6196" s="156" t="s">
        <v>60</v>
      </c>
      <c r="Q6196" s="157" t="s">
        <v>8211</v>
      </c>
      <c r="R6196" s="158"/>
      <c r="S6196" s="159"/>
      <c r="T6196" s="159" t="s">
        <v>6983</v>
      </c>
      <c r="U6196" s="159" t="s">
        <v>8212</v>
      </c>
      <c r="V6196" s="154">
        <v>46148</v>
      </c>
      <c r="W6196" s="154">
        <v>46155</v>
      </c>
      <c r="X6196" s="154"/>
      <c r="Y6196" s="160"/>
      <c r="Z6196" s="160"/>
      <c r="AA6196" s="153"/>
      <c r="AB6196" s="153"/>
      <c r="AC6196" s="182" t="e">
        <f t="shared" si="194"/>
        <v>#DIV/0!</v>
      </c>
      <c r="AD6196" s="153" t="e">
        <f t="shared" si="195"/>
        <v>#DIV/0!</v>
      </c>
      <c r="AE6196" s="207"/>
      <c r="AF6196" s="153"/>
      <c r="AG6196" s="159"/>
      <c r="AH6196" s="153"/>
      <c r="AI6196" s="161"/>
      <c r="AJ6196" s="153"/>
      <c r="AK6196" s="153"/>
      <c r="AL6196" s="207"/>
      <c r="AM6196" s="207"/>
      <c r="AN6196" s="207"/>
      <c r="AO6196" s="207"/>
      <c r="AP6196" s="147" t="s">
        <v>54</v>
      </c>
      <c r="AQ6196" s="147"/>
      <c r="AR6196" s="147"/>
      <c r="AS6196" s="209" t="s">
        <v>68</v>
      </c>
      <c r="AT6196" s="223" t="str">
        <f>MONTH(B6196)&amp;"/"&amp;YEAR(B6196)</f>
        <v>3/2026</v>
      </c>
      <c r="AU6196" s="223">
        <f>WEEKNUM(B6196)-WEEKNUM(EOMONTH(B6196,-1)+1)+1</f>
        <v>5</v>
      </c>
      <c r="AV6196" s="209" t="str">
        <f>MONTH(R6196)&amp;"/"&amp;YEAR(R6196)</f>
        <v>1/1900</v>
      </c>
      <c r="AW6196" s="209" t="e">
        <f>WEEKNUM(R6196)-WEEKNUM(EOMONTH(R6196,-1)+1)+1</f>
        <v>#NUM!</v>
      </c>
      <c r="AX6196" s="209">
        <f>IF(BB6196="S",IF(Q6196="1. Aceitou o programa",R6196-B6196,0),0)</f>
        <v>0</v>
      </c>
      <c r="AY6196" s="209">
        <f>IF(BB6196="S",IF(AND(S6196&lt;&gt;"",R6196&lt;&gt;""),S6196-R6196,0),0)</f>
        <v>0</v>
      </c>
      <c r="AZ6196" s="209">
        <f>IF(BB6196="S",IF(Q6196="1. Aceitou o programa",IF(OR(X6196="Não se Aplica",X6196=""),IF(OR(W6196="Não se Aplica",W6196=""),0,W6196-V6196),AVERAGE(X6196-W6196,W6196-V6196)),0),0)</f>
        <v>0</v>
      </c>
      <c r="BA6196" s="209">
        <f>IF(BB6196="S",IF(AND(Q6196="1. Aceitou o programa",AH6196="Realizada"),IFERROR(IF(AG6196="",0,AG6196-R6196),0),0),0)</f>
        <v>0</v>
      </c>
      <c r="BB6196" s="209" t="str">
        <f>_xlfn.XLOOKUP(U6196,'Lista Suspensa'!$AA$20:$AA$23,'Lista Suspensa'!$AB$20:$AB$23,"N/A")</f>
        <v>S</v>
      </c>
    </row>
    <row r="6197" spans="1:54" ht="12" customHeight="1">
      <c r="A6197" s="151" t="s">
        <v>54</v>
      </c>
      <c r="B6197" s="152">
        <v>46112</v>
      </c>
      <c r="C6197" s="153" t="s">
        <v>55</v>
      </c>
      <c r="D6197" s="153" t="s">
        <v>56</v>
      </c>
      <c r="E6197" s="244">
        <v>92593030</v>
      </c>
      <c r="F6197" s="144" t="s">
        <v>10491</v>
      </c>
      <c r="G6197" s="230"/>
      <c r="H6197" s="154">
        <v>31890</v>
      </c>
      <c r="I6197" s="153">
        <v>39</v>
      </c>
      <c r="J6197" s="148" t="s">
        <v>58</v>
      </c>
      <c r="K6197" s="153"/>
      <c r="L6197" s="153"/>
      <c r="M6197" s="153"/>
      <c r="N6197" s="153"/>
      <c r="O6197" s="155">
        <v>21964441863</v>
      </c>
      <c r="P6197" s="156" t="s">
        <v>60</v>
      </c>
      <c r="Q6197" s="157" t="s">
        <v>8211</v>
      </c>
      <c r="R6197" s="158"/>
      <c r="S6197" s="159"/>
      <c r="T6197" s="159" t="s">
        <v>6983</v>
      </c>
      <c r="U6197" s="159" t="s">
        <v>8212</v>
      </c>
      <c r="V6197" s="154">
        <v>46148</v>
      </c>
      <c r="W6197" s="154">
        <v>46155</v>
      </c>
      <c r="X6197" s="154"/>
      <c r="Y6197" s="160"/>
      <c r="Z6197" s="160"/>
      <c r="AA6197" s="153"/>
      <c r="AB6197" s="153"/>
      <c r="AC6197" s="182" t="e">
        <f t="shared" si="194"/>
        <v>#DIV/0!</v>
      </c>
      <c r="AD6197" s="153" t="e">
        <f t="shared" si="195"/>
        <v>#DIV/0!</v>
      </c>
      <c r="AE6197" s="207"/>
      <c r="AF6197" s="153"/>
      <c r="AG6197" s="159"/>
      <c r="AH6197" s="153"/>
      <c r="AI6197" s="161"/>
      <c r="AJ6197" s="153"/>
      <c r="AK6197" s="153"/>
      <c r="AL6197" s="207"/>
      <c r="AM6197" s="207"/>
      <c r="AN6197" s="207"/>
      <c r="AO6197" s="207"/>
      <c r="AP6197" s="147" t="s">
        <v>54</v>
      </c>
      <c r="AQ6197" s="147"/>
      <c r="AR6197" s="147"/>
      <c r="AS6197" s="209" t="s">
        <v>68</v>
      </c>
      <c r="AT6197" s="223" t="str">
        <f>MONTH(B6197)&amp;"/"&amp;YEAR(B6197)</f>
        <v>3/2026</v>
      </c>
      <c r="AU6197" s="223">
        <f>WEEKNUM(B6197)-WEEKNUM(EOMONTH(B6197,-1)+1)+1</f>
        <v>5</v>
      </c>
      <c r="AV6197" s="209" t="str">
        <f>MONTH(R6197)&amp;"/"&amp;YEAR(R6197)</f>
        <v>1/1900</v>
      </c>
      <c r="AW6197" s="209" t="e">
        <f>WEEKNUM(R6197)-WEEKNUM(EOMONTH(R6197,-1)+1)+1</f>
        <v>#NUM!</v>
      </c>
      <c r="AX6197" s="209">
        <f>IF(BB6197="S",IF(Q6197="1. Aceitou o programa",R6197-B6197,0),0)</f>
        <v>0</v>
      </c>
      <c r="AY6197" s="209">
        <f>IF(BB6197="S",IF(AND(S6197&lt;&gt;"",R6197&lt;&gt;""),S6197-R6197,0),0)</f>
        <v>0</v>
      </c>
      <c r="AZ6197" s="209">
        <f>IF(BB6197="S",IF(Q6197="1. Aceitou o programa",IF(OR(X6197="Não se Aplica",X6197=""),IF(OR(W6197="Não se Aplica",W6197=""),0,W6197-V6197),AVERAGE(X6197-W6197,W6197-V6197)),0),0)</f>
        <v>0</v>
      </c>
      <c r="BA6197" s="209">
        <f>IF(BB6197="S",IF(AND(Q6197="1. Aceitou o programa",AH6197="Realizada"),IFERROR(IF(AG6197="",0,AG6197-R6197),0),0),0)</f>
        <v>0</v>
      </c>
      <c r="BB6197" s="209" t="str">
        <f>_xlfn.XLOOKUP(U6197,'Lista Suspensa'!$AA$20:$AA$23,'Lista Suspensa'!$AB$20:$AB$23,"N/A")</f>
        <v>S</v>
      </c>
    </row>
    <row r="6198" spans="1:54" ht="12" customHeight="1">
      <c r="A6198" s="151" t="s">
        <v>54</v>
      </c>
      <c r="B6198" s="152">
        <v>46112</v>
      </c>
      <c r="C6198" s="153" t="s">
        <v>55</v>
      </c>
      <c r="D6198" s="153" t="s">
        <v>56</v>
      </c>
      <c r="E6198" s="244">
        <v>93070643</v>
      </c>
      <c r="F6198" s="144" t="s">
        <v>10492</v>
      </c>
      <c r="G6198" s="230"/>
      <c r="H6198" s="154">
        <v>31900</v>
      </c>
      <c r="I6198" s="153">
        <v>39</v>
      </c>
      <c r="J6198" s="148" t="s">
        <v>70</v>
      </c>
      <c r="K6198" s="153"/>
      <c r="L6198" s="153"/>
      <c r="M6198" s="153"/>
      <c r="N6198" s="153"/>
      <c r="O6198" s="155">
        <v>21982303883</v>
      </c>
      <c r="P6198" s="156" t="s">
        <v>60</v>
      </c>
      <c r="Q6198" s="157" t="s">
        <v>8211</v>
      </c>
      <c r="R6198" s="158"/>
      <c r="S6198" s="159"/>
      <c r="T6198" s="159" t="s">
        <v>6983</v>
      </c>
      <c r="U6198" s="159" t="s">
        <v>8212</v>
      </c>
      <c r="V6198" s="154">
        <v>46148</v>
      </c>
      <c r="W6198" s="154">
        <v>46155</v>
      </c>
      <c r="X6198" s="154"/>
      <c r="Y6198" s="160"/>
      <c r="Z6198" s="160"/>
      <c r="AA6198" s="153"/>
      <c r="AB6198" s="153"/>
      <c r="AC6198" s="182" t="e">
        <f t="shared" si="194"/>
        <v>#DIV/0!</v>
      </c>
      <c r="AD6198" s="153" t="e">
        <f t="shared" si="195"/>
        <v>#DIV/0!</v>
      </c>
      <c r="AE6198" s="207"/>
      <c r="AF6198" s="153"/>
      <c r="AG6198" s="159"/>
      <c r="AH6198" s="153"/>
      <c r="AI6198" s="161"/>
      <c r="AJ6198" s="153"/>
      <c r="AK6198" s="153"/>
      <c r="AL6198" s="207"/>
      <c r="AM6198" s="207"/>
      <c r="AN6198" s="207"/>
      <c r="AO6198" s="207"/>
      <c r="AP6198" s="147" t="s">
        <v>54</v>
      </c>
      <c r="AQ6198" s="147"/>
      <c r="AR6198" s="147"/>
      <c r="AS6198" s="209" t="s">
        <v>68</v>
      </c>
      <c r="AT6198" s="223" t="str">
        <f>MONTH(B6198)&amp;"/"&amp;YEAR(B6198)</f>
        <v>3/2026</v>
      </c>
      <c r="AU6198" s="223">
        <f>WEEKNUM(B6198)-WEEKNUM(EOMONTH(B6198,-1)+1)+1</f>
        <v>5</v>
      </c>
      <c r="AV6198" s="209" t="str">
        <f>MONTH(R6198)&amp;"/"&amp;YEAR(R6198)</f>
        <v>1/1900</v>
      </c>
      <c r="AW6198" s="209" t="e">
        <f>WEEKNUM(R6198)-WEEKNUM(EOMONTH(R6198,-1)+1)+1</f>
        <v>#NUM!</v>
      </c>
      <c r="AX6198" s="209">
        <f>IF(BB6198="S",IF(Q6198="1. Aceitou o programa",R6198-B6198,0),0)</f>
        <v>0</v>
      </c>
      <c r="AY6198" s="209">
        <f>IF(BB6198="S",IF(AND(S6198&lt;&gt;"",R6198&lt;&gt;""),S6198-R6198,0),0)</f>
        <v>0</v>
      </c>
      <c r="AZ6198" s="209">
        <f>IF(BB6198="S",IF(Q6198="1. Aceitou o programa",IF(OR(X6198="Não se Aplica",X6198=""),IF(OR(W6198="Não se Aplica",W6198=""),0,W6198-V6198),AVERAGE(X6198-W6198,W6198-V6198)),0),0)</f>
        <v>0</v>
      </c>
      <c r="BA6198" s="209">
        <f>IF(BB6198="S",IF(AND(Q6198="1. Aceitou o programa",AH6198="Realizada"),IFERROR(IF(AG6198="",0,AG6198-R6198),0),0),0)</f>
        <v>0</v>
      </c>
      <c r="BB6198" s="209" t="str">
        <f>_xlfn.XLOOKUP(U6198,'Lista Suspensa'!$AA$20:$AA$23,'Lista Suspensa'!$AB$20:$AB$23,"N/A")</f>
        <v>S</v>
      </c>
    </row>
    <row r="6199" spans="1:54" ht="12" customHeight="1">
      <c r="A6199" s="151" t="s">
        <v>54</v>
      </c>
      <c r="B6199" s="152">
        <v>46112</v>
      </c>
      <c r="C6199" s="153" t="s">
        <v>55</v>
      </c>
      <c r="D6199" s="153" t="s">
        <v>56</v>
      </c>
      <c r="E6199" s="244">
        <v>93050085</v>
      </c>
      <c r="F6199" s="144" t="s">
        <v>10493</v>
      </c>
      <c r="G6199" s="230"/>
      <c r="H6199" s="154">
        <v>31914</v>
      </c>
      <c r="I6199" s="153">
        <v>39</v>
      </c>
      <c r="J6199" s="148" t="s">
        <v>70</v>
      </c>
      <c r="K6199" s="153"/>
      <c r="L6199" s="153"/>
      <c r="M6199" s="153"/>
      <c r="N6199" s="153"/>
      <c r="O6199" s="155">
        <v>21981439793</v>
      </c>
      <c r="P6199" s="156" t="s">
        <v>60</v>
      </c>
      <c r="Q6199" s="157" t="s">
        <v>8211</v>
      </c>
      <c r="R6199" s="158"/>
      <c r="S6199" s="159"/>
      <c r="T6199" s="159" t="s">
        <v>6983</v>
      </c>
      <c r="U6199" s="159" t="s">
        <v>8212</v>
      </c>
      <c r="V6199" s="154">
        <v>46148</v>
      </c>
      <c r="W6199" s="154">
        <v>46155</v>
      </c>
      <c r="X6199" s="154"/>
      <c r="Y6199" s="160"/>
      <c r="Z6199" s="160"/>
      <c r="AA6199" s="153"/>
      <c r="AB6199" s="153"/>
      <c r="AC6199" s="182" t="e">
        <f t="shared" si="194"/>
        <v>#DIV/0!</v>
      </c>
      <c r="AD6199" s="153" t="e">
        <f t="shared" si="195"/>
        <v>#DIV/0!</v>
      </c>
      <c r="AE6199" s="207"/>
      <c r="AF6199" s="153"/>
      <c r="AG6199" s="159"/>
      <c r="AH6199" s="153"/>
      <c r="AI6199" s="161"/>
      <c r="AJ6199" s="153"/>
      <c r="AK6199" s="153"/>
      <c r="AL6199" s="207"/>
      <c r="AM6199" s="207"/>
      <c r="AN6199" s="207"/>
      <c r="AO6199" s="207"/>
      <c r="AP6199" s="147" t="s">
        <v>54</v>
      </c>
      <c r="AQ6199" s="147"/>
      <c r="AR6199" s="147"/>
      <c r="AS6199" s="209" t="s">
        <v>68</v>
      </c>
      <c r="AT6199" s="223" t="str">
        <f>MONTH(B6199)&amp;"/"&amp;YEAR(B6199)</f>
        <v>3/2026</v>
      </c>
      <c r="AU6199" s="223">
        <f>WEEKNUM(B6199)-WEEKNUM(EOMONTH(B6199,-1)+1)+1</f>
        <v>5</v>
      </c>
      <c r="AV6199" s="209" t="str">
        <f>MONTH(R6199)&amp;"/"&amp;YEAR(R6199)</f>
        <v>1/1900</v>
      </c>
      <c r="AW6199" s="209" t="e">
        <f>WEEKNUM(R6199)-WEEKNUM(EOMONTH(R6199,-1)+1)+1</f>
        <v>#NUM!</v>
      </c>
      <c r="AX6199" s="209">
        <f>IF(BB6199="S",IF(Q6199="1. Aceitou o programa",R6199-B6199,0),0)</f>
        <v>0</v>
      </c>
      <c r="AY6199" s="209">
        <f>IF(BB6199="S",IF(AND(S6199&lt;&gt;"",R6199&lt;&gt;""),S6199-R6199,0),0)</f>
        <v>0</v>
      </c>
      <c r="AZ6199" s="209">
        <f>IF(BB6199="S",IF(Q6199="1. Aceitou o programa",IF(OR(X6199="Não se Aplica",X6199=""),IF(OR(W6199="Não se Aplica",W6199=""),0,W6199-V6199),AVERAGE(X6199-W6199,W6199-V6199)),0),0)</f>
        <v>0</v>
      </c>
      <c r="BA6199" s="209">
        <f>IF(BB6199="S",IF(AND(Q6199="1. Aceitou o programa",AH6199="Realizada"),IFERROR(IF(AG6199="",0,AG6199-R6199),0),0),0)</f>
        <v>0</v>
      </c>
      <c r="BB6199" s="209" t="str">
        <f>_xlfn.XLOOKUP(U6199,'Lista Suspensa'!$AA$20:$AA$23,'Lista Suspensa'!$AB$20:$AB$23,"N/A")</f>
        <v>S</v>
      </c>
    </row>
    <row r="6200" spans="1:54" ht="12" customHeight="1">
      <c r="A6200" s="151" t="s">
        <v>54</v>
      </c>
      <c r="B6200" s="152">
        <v>46112</v>
      </c>
      <c r="C6200" s="153" t="s">
        <v>55</v>
      </c>
      <c r="D6200" s="153" t="s">
        <v>56</v>
      </c>
      <c r="E6200" s="244">
        <v>84161157</v>
      </c>
      <c r="F6200" s="144" t="s">
        <v>10494</v>
      </c>
      <c r="G6200" s="230"/>
      <c r="H6200" s="154">
        <v>31947</v>
      </c>
      <c r="I6200" s="153">
        <v>38</v>
      </c>
      <c r="J6200" s="148" t="s">
        <v>70</v>
      </c>
      <c r="K6200" s="153"/>
      <c r="L6200" s="153"/>
      <c r="M6200" s="153"/>
      <c r="N6200" s="153"/>
      <c r="O6200" s="155">
        <v>11955524950</v>
      </c>
      <c r="P6200" s="156" t="s">
        <v>60</v>
      </c>
      <c r="Q6200" s="157" t="s">
        <v>8211</v>
      </c>
      <c r="R6200" s="158"/>
      <c r="S6200" s="159"/>
      <c r="T6200" s="159" t="s">
        <v>6983</v>
      </c>
      <c r="U6200" s="159" t="s">
        <v>8212</v>
      </c>
      <c r="V6200" s="154">
        <v>46148</v>
      </c>
      <c r="W6200" s="154">
        <v>46155</v>
      </c>
      <c r="X6200" s="154"/>
      <c r="Y6200" s="160"/>
      <c r="Z6200" s="160"/>
      <c r="AA6200" s="153"/>
      <c r="AB6200" s="153"/>
      <c r="AC6200" s="182" t="e">
        <f t="shared" si="194"/>
        <v>#DIV/0!</v>
      </c>
      <c r="AD6200" s="153" t="e">
        <f t="shared" si="195"/>
        <v>#DIV/0!</v>
      </c>
      <c r="AE6200" s="207"/>
      <c r="AF6200" s="153"/>
      <c r="AG6200" s="159"/>
      <c r="AH6200" s="153"/>
      <c r="AI6200" s="161"/>
      <c r="AJ6200" s="153"/>
      <c r="AK6200" s="153"/>
      <c r="AL6200" s="207"/>
      <c r="AM6200" s="207"/>
      <c r="AN6200" s="207"/>
      <c r="AO6200" s="207"/>
      <c r="AP6200" s="147" t="s">
        <v>54</v>
      </c>
      <c r="AQ6200" s="147"/>
      <c r="AR6200" s="147"/>
      <c r="AS6200" s="209" t="s">
        <v>68</v>
      </c>
      <c r="AT6200" s="223" t="str">
        <f>MONTH(B6200)&amp;"/"&amp;YEAR(B6200)</f>
        <v>3/2026</v>
      </c>
      <c r="AU6200" s="223">
        <f>WEEKNUM(B6200)-WEEKNUM(EOMONTH(B6200,-1)+1)+1</f>
        <v>5</v>
      </c>
      <c r="AV6200" s="209" t="str">
        <f>MONTH(R6200)&amp;"/"&amp;YEAR(R6200)</f>
        <v>1/1900</v>
      </c>
      <c r="AW6200" s="209" t="e">
        <f>WEEKNUM(R6200)-WEEKNUM(EOMONTH(R6200,-1)+1)+1</f>
        <v>#NUM!</v>
      </c>
      <c r="AX6200" s="209">
        <f>IF(BB6200="S",IF(Q6200="1. Aceitou o programa",R6200-B6200,0),0)</f>
        <v>0</v>
      </c>
      <c r="AY6200" s="209">
        <f>IF(BB6200="S",IF(AND(S6200&lt;&gt;"",R6200&lt;&gt;""),S6200-R6200,0),0)</f>
        <v>0</v>
      </c>
      <c r="AZ6200" s="209">
        <f>IF(BB6200="S",IF(Q6200="1. Aceitou o programa",IF(OR(X6200="Não se Aplica",X6200=""),IF(OR(W6200="Não se Aplica",W6200=""),0,W6200-V6200),AVERAGE(X6200-W6200,W6200-V6200)),0),0)</f>
        <v>0</v>
      </c>
      <c r="BA6200" s="209">
        <f>IF(BB6200="S",IF(AND(Q6200="1. Aceitou o programa",AH6200="Realizada"),IFERROR(IF(AG6200="",0,AG6200-R6200),0),0),0)</f>
        <v>0</v>
      </c>
      <c r="BB6200" s="209" t="str">
        <f>_xlfn.XLOOKUP(U6200,'Lista Suspensa'!$AA$20:$AA$23,'Lista Suspensa'!$AB$20:$AB$23,"N/A")</f>
        <v>S</v>
      </c>
    </row>
    <row r="6201" spans="1:54" ht="12" customHeight="1">
      <c r="A6201" s="151" t="s">
        <v>54</v>
      </c>
      <c r="B6201" s="152">
        <v>46112</v>
      </c>
      <c r="C6201" s="153" t="s">
        <v>55</v>
      </c>
      <c r="D6201" s="153" t="s">
        <v>56</v>
      </c>
      <c r="E6201" s="244">
        <v>92634329</v>
      </c>
      <c r="F6201" s="144" t="s">
        <v>10495</v>
      </c>
      <c r="G6201" s="230"/>
      <c r="H6201" s="154">
        <v>31948</v>
      </c>
      <c r="I6201" s="153">
        <v>38</v>
      </c>
      <c r="J6201" s="148" t="s">
        <v>70</v>
      </c>
      <c r="K6201" s="153"/>
      <c r="L6201" s="153"/>
      <c r="M6201" s="153"/>
      <c r="N6201" s="153"/>
      <c r="O6201" s="155">
        <v>21991190429</v>
      </c>
      <c r="P6201" s="156" t="s">
        <v>60</v>
      </c>
      <c r="Q6201" s="157" t="s">
        <v>8211</v>
      </c>
      <c r="R6201" s="158"/>
      <c r="S6201" s="159"/>
      <c r="T6201" s="159" t="s">
        <v>6983</v>
      </c>
      <c r="U6201" s="159" t="s">
        <v>8212</v>
      </c>
      <c r="V6201" s="154">
        <v>46148</v>
      </c>
      <c r="W6201" s="154">
        <v>46155</v>
      </c>
      <c r="X6201" s="154"/>
      <c r="Y6201" s="160"/>
      <c r="Z6201" s="160"/>
      <c r="AA6201" s="153"/>
      <c r="AB6201" s="153"/>
      <c r="AC6201" s="182" t="e">
        <f t="shared" si="194"/>
        <v>#DIV/0!</v>
      </c>
      <c r="AD6201" s="153" t="e">
        <f t="shared" si="195"/>
        <v>#DIV/0!</v>
      </c>
      <c r="AE6201" s="207"/>
      <c r="AF6201" s="153"/>
      <c r="AG6201" s="159"/>
      <c r="AH6201" s="153"/>
      <c r="AI6201" s="161"/>
      <c r="AJ6201" s="153"/>
      <c r="AK6201" s="153"/>
      <c r="AL6201" s="207"/>
      <c r="AM6201" s="207"/>
      <c r="AN6201" s="207"/>
      <c r="AO6201" s="207"/>
      <c r="AP6201" s="147" t="s">
        <v>54</v>
      </c>
      <c r="AQ6201" s="147"/>
      <c r="AR6201" s="147"/>
      <c r="AS6201" s="209" t="s">
        <v>68</v>
      </c>
      <c r="AT6201" s="223" t="str">
        <f>MONTH(B6201)&amp;"/"&amp;YEAR(B6201)</f>
        <v>3/2026</v>
      </c>
      <c r="AU6201" s="223">
        <f>WEEKNUM(B6201)-WEEKNUM(EOMONTH(B6201,-1)+1)+1</f>
        <v>5</v>
      </c>
      <c r="AV6201" s="209" t="str">
        <f>MONTH(R6201)&amp;"/"&amp;YEAR(R6201)</f>
        <v>1/1900</v>
      </c>
      <c r="AW6201" s="209" t="e">
        <f>WEEKNUM(R6201)-WEEKNUM(EOMONTH(R6201,-1)+1)+1</f>
        <v>#NUM!</v>
      </c>
      <c r="AX6201" s="209">
        <f>IF(BB6201="S",IF(Q6201="1. Aceitou o programa",R6201-B6201,0),0)</f>
        <v>0</v>
      </c>
      <c r="AY6201" s="209">
        <f>IF(BB6201="S",IF(AND(S6201&lt;&gt;"",R6201&lt;&gt;""),S6201-R6201,0),0)</f>
        <v>0</v>
      </c>
      <c r="AZ6201" s="209">
        <f>IF(BB6201="S",IF(Q6201="1. Aceitou o programa",IF(OR(X6201="Não se Aplica",X6201=""),IF(OR(W6201="Não se Aplica",W6201=""),0,W6201-V6201),AVERAGE(X6201-W6201,W6201-V6201)),0),0)</f>
        <v>0</v>
      </c>
      <c r="BA6201" s="209">
        <f>IF(BB6201="S",IF(AND(Q6201="1. Aceitou o programa",AH6201="Realizada"),IFERROR(IF(AG6201="",0,AG6201-R6201),0),0),0)</f>
        <v>0</v>
      </c>
      <c r="BB6201" s="209" t="str">
        <f>_xlfn.XLOOKUP(U6201,'Lista Suspensa'!$AA$20:$AA$23,'Lista Suspensa'!$AB$20:$AB$23,"N/A")</f>
        <v>S</v>
      </c>
    </row>
    <row r="6202" spans="1:54" ht="12" customHeight="1">
      <c r="A6202" s="151" t="s">
        <v>54</v>
      </c>
      <c r="B6202" s="152">
        <v>46112</v>
      </c>
      <c r="C6202" s="153" t="s">
        <v>55</v>
      </c>
      <c r="D6202" s="153" t="s">
        <v>56</v>
      </c>
      <c r="E6202" s="244">
        <v>85896097</v>
      </c>
      <c r="F6202" s="144" t="s">
        <v>10496</v>
      </c>
      <c r="G6202" s="230"/>
      <c r="H6202" s="154">
        <v>31951</v>
      </c>
      <c r="I6202" s="153">
        <v>38</v>
      </c>
      <c r="J6202" s="148" t="s">
        <v>70</v>
      </c>
      <c r="K6202" s="153"/>
      <c r="L6202" s="153"/>
      <c r="M6202" s="153"/>
      <c r="N6202" s="153"/>
      <c r="O6202" s="155">
        <v>11998196079</v>
      </c>
      <c r="P6202" s="156" t="s">
        <v>60</v>
      </c>
      <c r="Q6202" s="157" t="s">
        <v>8211</v>
      </c>
      <c r="R6202" s="158"/>
      <c r="S6202" s="159"/>
      <c r="T6202" s="159" t="s">
        <v>6983</v>
      </c>
      <c r="U6202" s="159" t="s">
        <v>8212</v>
      </c>
      <c r="V6202" s="154">
        <v>46148</v>
      </c>
      <c r="W6202" s="154">
        <v>46155</v>
      </c>
      <c r="X6202" s="154"/>
      <c r="Y6202" s="160"/>
      <c r="Z6202" s="160"/>
      <c r="AA6202" s="153"/>
      <c r="AB6202" s="153"/>
      <c r="AC6202" s="182" t="e">
        <f t="shared" si="194"/>
        <v>#DIV/0!</v>
      </c>
      <c r="AD6202" s="153" t="e">
        <f t="shared" si="195"/>
        <v>#DIV/0!</v>
      </c>
      <c r="AE6202" s="207"/>
      <c r="AF6202" s="153"/>
      <c r="AG6202" s="159"/>
      <c r="AH6202" s="153"/>
      <c r="AI6202" s="161"/>
      <c r="AJ6202" s="153"/>
      <c r="AK6202" s="153"/>
      <c r="AL6202" s="207"/>
      <c r="AM6202" s="207"/>
      <c r="AN6202" s="207"/>
      <c r="AO6202" s="207"/>
      <c r="AP6202" s="147" t="s">
        <v>54</v>
      </c>
      <c r="AQ6202" s="147"/>
      <c r="AR6202" s="147"/>
      <c r="AS6202" s="209" t="s">
        <v>68</v>
      </c>
      <c r="AT6202" s="223" t="str">
        <f>MONTH(B6202)&amp;"/"&amp;YEAR(B6202)</f>
        <v>3/2026</v>
      </c>
      <c r="AU6202" s="223">
        <f>WEEKNUM(B6202)-WEEKNUM(EOMONTH(B6202,-1)+1)+1</f>
        <v>5</v>
      </c>
      <c r="AV6202" s="209" t="str">
        <f>MONTH(R6202)&amp;"/"&amp;YEAR(R6202)</f>
        <v>1/1900</v>
      </c>
      <c r="AW6202" s="209" t="e">
        <f>WEEKNUM(R6202)-WEEKNUM(EOMONTH(R6202,-1)+1)+1</f>
        <v>#NUM!</v>
      </c>
      <c r="AX6202" s="209">
        <f>IF(BB6202="S",IF(Q6202="1. Aceitou o programa",R6202-B6202,0),0)</f>
        <v>0</v>
      </c>
      <c r="AY6202" s="209">
        <f>IF(BB6202="S",IF(AND(S6202&lt;&gt;"",R6202&lt;&gt;""),S6202-R6202,0),0)</f>
        <v>0</v>
      </c>
      <c r="AZ6202" s="209">
        <f>IF(BB6202="S",IF(Q6202="1. Aceitou o programa",IF(OR(X6202="Não se Aplica",X6202=""),IF(OR(W6202="Não se Aplica",W6202=""),0,W6202-V6202),AVERAGE(X6202-W6202,W6202-V6202)),0),0)</f>
        <v>0</v>
      </c>
      <c r="BA6202" s="209">
        <f>IF(BB6202="S",IF(AND(Q6202="1. Aceitou o programa",AH6202="Realizada"),IFERROR(IF(AG6202="",0,AG6202-R6202),0),0),0)</f>
        <v>0</v>
      </c>
      <c r="BB6202" s="209" t="str">
        <f>_xlfn.XLOOKUP(U6202,'Lista Suspensa'!$AA$20:$AA$23,'Lista Suspensa'!$AB$20:$AB$23,"N/A")</f>
        <v>S</v>
      </c>
    </row>
    <row r="6203" spans="1:54" ht="12" customHeight="1">
      <c r="A6203" s="151" t="s">
        <v>54</v>
      </c>
      <c r="B6203" s="152">
        <v>46112</v>
      </c>
      <c r="C6203" s="153" t="s">
        <v>55</v>
      </c>
      <c r="D6203" s="153" t="s">
        <v>56</v>
      </c>
      <c r="E6203" s="244">
        <v>93131679</v>
      </c>
      <c r="F6203" s="144" t="s">
        <v>10497</v>
      </c>
      <c r="G6203" s="230"/>
      <c r="H6203" s="154">
        <v>31959</v>
      </c>
      <c r="I6203" s="153">
        <v>38</v>
      </c>
      <c r="J6203" s="148" t="s">
        <v>70</v>
      </c>
      <c r="K6203" s="153"/>
      <c r="L6203" s="153"/>
      <c r="M6203" s="153"/>
      <c r="N6203" s="153"/>
      <c r="O6203" s="155">
        <v>11969814661</v>
      </c>
      <c r="P6203" s="156" t="s">
        <v>60</v>
      </c>
      <c r="Q6203" s="157" t="s">
        <v>8211</v>
      </c>
      <c r="R6203" s="158"/>
      <c r="S6203" s="159"/>
      <c r="T6203" s="159" t="s">
        <v>6983</v>
      </c>
      <c r="U6203" s="159" t="s">
        <v>8212</v>
      </c>
      <c r="V6203" s="154">
        <v>46148</v>
      </c>
      <c r="W6203" s="154">
        <v>46155</v>
      </c>
      <c r="X6203" s="154"/>
      <c r="Y6203" s="160"/>
      <c r="Z6203" s="160"/>
      <c r="AA6203" s="153"/>
      <c r="AB6203" s="153"/>
      <c r="AC6203" s="182" t="e">
        <f t="shared" si="194"/>
        <v>#DIV/0!</v>
      </c>
      <c r="AD6203" s="153" t="e">
        <f t="shared" si="195"/>
        <v>#DIV/0!</v>
      </c>
      <c r="AE6203" s="207"/>
      <c r="AF6203" s="153"/>
      <c r="AG6203" s="159"/>
      <c r="AH6203" s="153"/>
      <c r="AI6203" s="161"/>
      <c r="AJ6203" s="153"/>
      <c r="AK6203" s="153"/>
      <c r="AL6203" s="207"/>
      <c r="AM6203" s="207"/>
      <c r="AN6203" s="207"/>
      <c r="AO6203" s="207"/>
      <c r="AP6203" s="147" t="s">
        <v>54</v>
      </c>
      <c r="AQ6203" s="147"/>
      <c r="AR6203" s="147"/>
      <c r="AS6203" s="209" t="s">
        <v>68</v>
      </c>
      <c r="AT6203" s="223" t="str">
        <f>MONTH(B6203)&amp;"/"&amp;YEAR(B6203)</f>
        <v>3/2026</v>
      </c>
      <c r="AU6203" s="223">
        <f>WEEKNUM(B6203)-WEEKNUM(EOMONTH(B6203,-1)+1)+1</f>
        <v>5</v>
      </c>
      <c r="AV6203" s="209" t="str">
        <f>MONTH(R6203)&amp;"/"&amp;YEAR(R6203)</f>
        <v>1/1900</v>
      </c>
      <c r="AW6203" s="209" t="e">
        <f>WEEKNUM(R6203)-WEEKNUM(EOMONTH(R6203,-1)+1)+1</f>
        <v>#NUM!</v>
      </c>
      <c r="AX6203" s="209">
        <f>IF(BB6203="S",IF(Q6203="1. Aceitou o programa",R6203-B6203,0),0)</f>
        <v>0</v>
      </c>
      <c r="AY6203" s="209">
        <f>IF(BB6203="S",IF(AND(S6203&lt;&gt;"",R6203&lt;&gt;""),S6203-R6203,0),0)</f>
        <v>0</v>
      </c>
      <c r="AZ6203" s="209">
        <f>IF(BB6203="S",IF(Q6203="1. Aceitou o programa",IF(OR(X6203="Não se Aplica",X6203=""),IF(OR(W6203="Não se Aplica",W6203=""),0,W6203-V6203),AVERAGE(X6203-W6203,W6203-V6203)),0),0)</f>
        <v>0</v>
      </c>
      <c r="BA6203" s="209">
        <f>IF(BB6203="S",IF(AND(Q6203="1. Aceitou o programa",AH6203="Realizada"),IFERROR(IF(AG6203="",0,AG6203-R6203),0),0),0)</f>
        <v>0</v>
      </c>
      <c r="BB6203" s="209" t="str">
        <f>_xlfn.XLOOKUP(U6203,'Lista Suspensa'!$AA$20:$AA$23,'Lista Suspensa'!$AB$20:$AB$23,"N/A")</f>
        <v>S</v>
      </c>
    </row>
    <row r="6204" spans="1:54" ht="12" customHeight="1">
      <c r="A6204" s="151" t="s">
        <v>54</v>
      </c>
      <c r="B6204" s="152">
        <v>46112</v>
      </c>
      <c r="C6204" s="153" t="s">
        <v>55</v>
      </c>
      <c r="D6204" s="153" t="s">
        <v>56</v>
      </c>
      <c r="E6204" s="244">
        <v>84775517</v>
      </c>
      <c r="F6204" s="144" t="s">
        <v>10498</v>
      </c>
      <c r="G6204" s="230"/>
      <c r="H6204" s="154">
        <v>32005</v>
      </c>
      <c r="I6204" s="153">
        <v>38</v>
      </c>
      <c r="J6204" s="148" t="s">
        <v>70</v>
      </c>
      <c r="K6204" s="153"/>
      <c r="L6204" s="153"/>
      <c r="M6204" s="153"/>
      <c r="N6204" s="153"/>
      <c r="O6204" s="155">
        <v>21999267483</v>
      </c>
      <c r="P6204" s="156" t="s">
        <v>60</v>
      </c>
      <c r="Q6204" s="157" t="s">
        <v>8211</v>
      </c>
      <c r="R6204" s="158"/>
      <c r="S6204" s="159"/>
      <c r="T6204" s="159" t="s">
        <v>6983</v>
      </c>
      <c r="U6204" s="159" t="s">
        <v>8212</v>
      </c>
      <c r="V6204" s="154">
        <v>46148</v>
      </c>
      <c r="W6204" s="154">
        <v>46155</v>
      </c>
      <c r="X6204" s="154"/>
      <c r="Y6204" s="160"/>
      <c r="Z6204" s="160"/>
      <c r="AA6204" s="153"/>
      <c r="AB6204" s="153"/>
      <c r="AC6204" s="182" t="e">
        <f t="shared" si="194"/>
        <v>#DIV/0!</v>
      </c>
      <c r="AD6204" s="153" t="e">
        <f t="shared" si="195"/>
        <v>#DIV/0!</v>
      </c>
      <c r="AE6204" s="207"/>
      <c r="AF6204" s="153"/>
      <c r="AG6204" s="159"/>
      <c r="AH6204" s="153"/>
      <c r="AI6204" s="161"/>
      <c r="AJ6204" s="153"/>
      <c r="AK6204" s="153"/>
      <c r="AL6204" s="207" t="s">
        <v>85</v>
      </c>
      <c r="AM6204" s="207" t="s">
        <v>86</v>
      </c>
      <c r="AN6204" s="207" t="s">
        <v>191</v>
      </c>
      <c r="AO6204" s="207"/>
      <c r="AP6204" s="147" t="s">
        <v>54</v>
      </c>
      <c r="AQ6204" s="147"/>
      <c r="AR6204" s="147"/>
      <c r="AS6204" s="209" t="s">
        <v>68</v>
      </c>
      <c r="AT6204" s="223" t="str">
        <f>MONTH(B6204)&amp;"/"&amp;YEAR(B6204)</f>
        <v>3/2026</v>
      </c>
      <c r="AU6204" s="223">
        <f>WEEKNUM(B6204)-WEEKNUM(EOMONTH(B6204,-1)+1)+1</f>
        <v>5</v>
      </c>
      <c r="AV6204" s="209" t="str">
        <f>MONTH(R6204)&amp;"/"&amp;YEAR(R6204)</f>
        <v>1/1900</v>
      </c>
      <c r="AW6204" s="209" t="e">
        <f>WEEKNUM(R6204)-WEEKNUM(EOMONTH(R6204,-1)+1)+1</f>
        <v>#NUM!</v>
      </c>
      <c r="AX6204" s="209">
        <f>IF(BB6204="S",IF(Q6204="1. Aceitou o programa",R6204-B6204,0),0)</f>
        <v>0</v>
      </c>
      <c r="AY6204" s="209">
        <f>IF(BB6204="S",IF(AND(S6204&lt;&gt;"",R6204&lt;&gt;""),S6204-R6204,0),0)</f>
        <v>0</v>
      </c>
      <c r="AZ6204" s="209">
        <f>IF(BB6204="S",IF(Q6204="1. Aceitou o programa",IF(OR(X6204="Não se Aplica",X6204=""),IF(OR(W6204="Não se Aplica",W6204=""),0,W6204-V6204),AVERAGE(X6204-W6204,W6204-V6204)),0),0)</f>
        <v>0</v>
      </c>
      <c r="BA6204" s="209">
        <f>IF(BB6204="S",IF(AND(Q6204="1. Aceitou o programa",AH6204="Realizada"),IFERROR(IF(AG6204="",0,AG6204-R6204),0),0),0)</f>
        <v>0</v>
      </c>
      <c r="BB6204" s="209" t="str">
        <f>_xlfn.XLOOKUP(U6204,'Lista Suspensa'!$AA$20:$AA$23,'Lista Suspensa'!$AB$20:$AB$23,"N/A")</f>
        <v>S</v>
      </c>
    </row>
    <row r="6205" spans="1:54" ht="12" customHeight="1">
      <c r="A6205" s="151" t="s">
        <v>54</v>
      </c>
      <c r="B6205" s="152">
        <v>46112</v>
      </c>
      <c r="C6205" s="153" t="s">
        <v>55</v>
      </c>
      <c r="D6205" s="153" t="s">
        <v>56</v>
      </c>
      <c r="E6205" s="244">
        <v>88907185</v>
      </c>
      <c r="F6205" s="144" t="s">
        <v>10499</v>
      </c>
      <c r="G6205" s="230"/>
      <c r="H6205" s="154">
        <v>32021</v>
      </c>
      <c r="I6205" s="153">
        <v>38</v>
      </c>
      <c r="J6205" s="148" t="s">
        <v>70</v>
      </c>
      <c r="K6205" s="153"/>
      <c r="L6205" s="153"/>
      <c r="M6205" s="153"/>
      <c r="N6205" s="153"/>
      <c r="O6205" s="155">
        <v>11980436459</v>
      </c>
      <c r="P6205" s="156" t="s">
        <v>60</v>
      </c>
      <c r="Q6205" s="157" t="s">
        <v>8211</v>
      </c>
      <c r="R6205" s="158"/>
      <c r="S6205" s="159"/>
      <c r="T6205" s="159" t="s">
        <v>6983</v>
      </c>
      <c r="U6205" s="159" t="s">
        <v>8212</v>
      </c>
      <c r="V6205" s="154">
        <v>46148</v>
      </c>
      <c r="W6205" s="154">
        <v>46155</v>
      </c>
      <c r="X6205" s="154"/>
      <c r="Y6205" s="160"/>
      <c r="Z6205" s="160"/>
      <c r="AA6205" s="153"/>
      <c r="AB6205" s="153"/>
      <c r="AC6205" s="182" t="e">
        <f t="shared" si="194"/>
        <v>#DIV/0!</v>
      </c>
      <c r="AD6205" s="153" t="e">
        <f t="shared" si="195"/>
        <v>#DIV/0!</v>
      </c>
      <c r="AE6205" s="207"/>
      <c r="AF6205" s="153"/>
      <c r="AG6205" s="159"/>
      <c r="AH6205" s="153"/>
      <c r="AI6205" s="161"/>
      <c r="AJ6205" s="153"/>
      <c r="AK6205" s="153"/>
      <c r="AL6205" s="207"/>
      <c r="AM6205" s="207"/>
      <c r="AN6205" s="207"/>
      <c r="AO6205" s="207"/>
      <c r="AP6205" s="147" t="s">
        <v>54</v>
      </c>
      <c r="AQ6205" s="147"/>
      <c r="AR6205" s="147"/>
      <c r="AS6205" s="209" t="s">
        <v>68</v>
      </c>
      <c r="AT6205" s="223" t="str">
        <f>MONTH(B6205)&amp;"/"&amp;YEAR(B6205)</f>
        <v>3/2026</v>
      </c>
      <c r="AU6205" s="223">
        <f>WEEKNUM(B6205)-WEEKNUM(EOMONTH(B6205,-1)+1)+1</f>
        <v>5</v>
      </c>
      <c r="AV6205" s="209" t="str">
        <f>MONTH(R6205)&amp;"/"&amp;YEAR(R6205)</f>
        <v>1/1900</v>
      </c>
      <c r="AW6205" s="209" t="e">
        <f>WEEKNUM(R6205)-WEEKNUM(EOMONTH(R6205,-1)+1)+1</f>
        <v>#NUM!</v>
      </c>
      <c r="AX6205" s="209">
        <f>IF(BB6205="S",IF(Q6205="1. Aceitou o programa",R6205-B6205,0),0)</f>
        <v>0</v>
      </c>
      <c r="AY6205" s="209">
        <f>IF(BB6205="S",IF(AND(S6205&lt;&gt;"",R6205&lt;&gt;""),S6205-R6205,0),0)</f>
        <v>0</v>
      </c>
      <c r="AZ6205" s="209">
        <f>IF(BB6205="S",IF(Q6205="1. Aceitou o programa",IF(OR(X6205="Não se Aplica",X6205=""),IF(OR(W6205="Não se Aplica",W6205=""),0,W6205-V6205),AVERAGE(X6205-W6205,W6205-V6205)),0),0)</f>
        <v>0</v>
      </c>
      <c r="BA6205" s="209">
        <f>IF(BB6205="S",IF(AND(Q6205="1. Aceitou o programa",AH6205="Realizada"),IFERROR(IF(AG6205="",0,AG6205-R6205),0),0),0)</f>
        <v>0</v>
      </c>
      <c r="BB6205" s="209" t="str">
        <f>_xlfn.XLOOKUP(U6205,'Lista Suspensa'!$AA$20:$AA$23,'Lista Suspensa'!$AB$20:$AB$23,"N/A")</f>
        <v>S</v>
      </c>
    </row>
    <row r="6206" spans="1:54" ht="12" customHeight="1">
      <c r="A6206" s="151" t="s">
        <v>54</v>
      </c>
      <c r="B6206" s="152">
        <v>46112</v>
      </c>
      <c r="C6206" s="153" t="s">
        <v>55</v>
      </c>
      <c r="D6206" s="153" t="s">
        <v>56</v>
      </c>
      <c r="E6206" s="244">
        <v>93067991</v>
      </c>
      <c r="F6206" s="144" t="s">
        <v>10500</v>
      </c>
      <c r="G6206" s="230"/>
      <c r="H6206" s="154">
        <v>32034</v>
      </c>
      <c r="I6206" s="153">
        <v>38</v>
      </c>
      <c r="J6206" s="148" t="s">
        <v>70</v>
      </c>
      <c r="K6206" s="153"/>
      <c r="L6206" s="153"/>
      <c r="M6206" s="153"/>
      <c r="N6206" s="153"/>
      <c r="O6206" s="155">
        <v>21999357460</v>
      </c>
      <c r="P6206" s="156" t="s">
        <v>60</v>
      </c>
      <c r="Q6206" s="157" t="s">
        <v>8211</v>
      </c>
      <c r="R6206" s="158"/>
      <c r="S6206" s="159"/>
      <c r="T6206" s="159" t="s">
        <v>6983</v>
      </c>
      <c r="U6206" s="159" t="s">
        <v>8212</v>
      </c>
      <c r="V6206" s="154">
        <v>46148</v>
      </c>
      <c r="W6206" s="154">
        <v>46155</v>
      </c>
      <c r="X6206" s="154"/>
      <c r="Y6206" s="160"/>
      <c r="Z6206" s="160"/>
      <c r="AA6206" s="153"/>
      <c r="AB6206" s="153"/>
      <c r="AC6206" s="182" t="e">
        <f t="shared" si="194"/>
        <v>#DIV/0!</v>
      </c>
      <c r="AD6206" s="153" t="e">
        <f t="shared" si="195"/>
        <v>#DIV/0!</v>
      </c>
      <c r="AE6206" s="207"/>
      <c r="AF6206" s="153"/>
      <c r="AG6206" s="159"/>
      <c r="AH6206" s="153"/>
      <c r="AI6206" s="161"/>
      <c r="AJ6206" s="153"/>
      <c r="AK6206" s="153"/>
      <c r="AL6206" s="207"/>
      <c r="AM6206" s="207"/>
      <c r="AN6206" s="207"/>
      <c r="AO6206" s="207"/>
      <c r="AP6206" s="147" t="s">
        <v>54</v>
      </c>
      <c r="AQ6206" s="147"/>
      <c r="AR6206" s="147"/>
      <c r="AS6206" s="209" t="s">
        <v>68</v>
      </c>
      <c r="AT6206" s="223" t="str">
        <f>MONTH(B6206)&amp;"/"&amp;YEAR(B6206)</f>
        <v>3/2026</v>
      </c>
      <c r="AU6206" s="223">
        <f>WEEKNUM(B6206)-WEEKNUM(EOMONTH(B6206,-1)+1)+1</f>
        <v>5</v>
      </c>
      <c r="AV6206" s="209" t="str">
        <f>MONTH(R6206)&amp;"/"&amp;YEAR(R6206)</f>
        <v>1/1900</v>
      </c>
      <c r="AW6206" s="209" t="e">
        <f>WEEKNUM(R6206)-WEEKNUM(EOMONTH(R6206,-1)+1)+1</f>
        <v>#NUM!</v>
      </c>
      <c r="AX6206" s="209">
        <f>IF(BB6206="S",IF(Q6206="1. Aceitou o programa",R6206-B6206,0),0)</f>
        <v>0</v>
      </c>
      <c r="AY6206" s="209">
        <f>IF(BB6206="S",IF(AND(S6206&lt;&gt;"",R6206&lt;&gt;""),S6206-R6206,0),0)</f>
        <v>0</v>
      </c>
      <c r="AZ6206" s="209">
        <f>IF(BB6206="S",IF(Q6206="1. Aceitou o programa",IF(OR(X6206="Não se Aplica",X6206=""),IF(OR(W6206="Não se Aplica",W6206=""),0,W6206-V6206),AVERAGE(X6206-W6206,W6206-V6206)),0),0)</f>
        <v>0</v>
      </c>
      <c r="BA6206" s="209">
        <f>IF(BB6206="S",IF(AND(Q6206="1. Aceitou o programa",AH6206="Realizada"),IFERROR(IF(AG6206="",0,AG6206-R6206),0),0),0)</f>
        <v>0</v>
      </c>
      <c r="BB6206" s="209" t="str">
        <f>_xlfn.XLOOKUP(U6206,'Lista Suspensa'!$AA$20:$AA$23,'Lista Suspensa'!$AB$20:$AB$23,"N/A")</f>
        <v>S</v>
      </c>
    </row>
    <row r="6207" spans="1:54" ht="12" customHeight="1">
      <c r="A6207" s="151" t="s">
        <v>54</v>
      </c>
      <c r="B6207" s="152">
        <v>46112</v>
      </c>
      <c r="C6207" s="153" t="s">
        <v>55</v>
      </c>
      <c r="D6207" s="153" t="s">
        <v>56</v>
      </c>
      <c r="E6207" s="244">
        <v>81394829</v>
      </c>
      <c r="F6207" s="144" t="s">
        <v>10501</v>
      </c>
      <c r="G6207" s="230"/>
      <c r="H6207" s="154">
        <v>32060</v>
      </c>
      <c r="I6207" s="153">
        <v>38</v>
      </c>
      <c r="J6207" s="148" t="s">
        <v>70</v>
      </c>
      <c r="K6207" s="153"/>
      <c r="L6207" s="153"/>
      <c r="M6207" s="153"/>
      <c r="N6207" s="153"/>
      <c r="O6207" s="155">
        <v>21965602154</v>
      </c>
      <c r="P6207" s="156" t="s">
        <v>60</v>
      </c>
      <c r="Q6207" s="157" t="s">
        <v>8211</v>
      </c>
      <c r="R6207" s="158"/>
      <c r="S6207" s="159"/>
      <c r="T6207" s="159" t="s">
        <v>6983</v>
      </c>
      <c r="U6207" s="159" t="s">
        <v>8212</v>
      </c>
      <c r="V6207" s="154">
        <v>46148</v>
      </c>
      <c r="W6207" s="154">
        <v>46155</v>
      </c>
      <c r="X6207" s="154"/>
      <c r="Y6207" s="160"/>
      <c r="Z6207" s="160"/>
      <c r="AA6207" s="153"/>
      <c r="AB6207" s="153"/>
      <c r="AC6207" s="182" t="e">
        <f t="shared" si="194"/>
        <v>#DIV/0!</v>
      </c>
      <c r="AD6207" s="153" t="e">
        <f t="shared" si="195"/>
        <v>#DIV/0!</v>
      </c>
      <c r="AE6207" s="207"/>
      <c r="AF6207" s="153"/>
      <c r="AG6207" s="159"/>
      <c r="AH6207" s="153"/>
      <c r="AI6207" s="161"/>
      <c r="AJ6207" s="153"/>
      <c r="AK6207" s="153"/>
      <c r="AL6207" s="207"/>
      <c r="AM6207" s="207"/>
      <c r="AN6207" s="207"/>
      <c r="AO6207" s="207"/>
      <c r="AP6207" s="147" t="s">
        <v>54</v>
      </c>
      <c r="AQ6207" s="147"/>
      <c r="AR6207" s="147"/>
      <c r="AS6207" s="209" t="s">
        <v>68</v>
      </c>
      <c r="AT6207" s="223" t="str">
        <f>MONTH(B6207)&amp;"/"&amp;YEAR(B6207)</f>
        <v>3/2026</v>
      </c>
      <c r="AU6207" s="223">
        <f>WEEKNUM(B6207)-WEEKNUM(EOMONTH(B6207,-1)+1)+1</f>
        <v>5</v>
      </c>
      <c r="AV6207" s="209" t="str">
        <f>MONTH(R6207)&amp;"/"&amp;YEAR(R6207)</f>
        <v>1/1900</v>
      </c>
      <c r="AW6207" s="209" t="e">
        <f>WEEKNUM(R6207)-WEEKNUM(EOMONTH(R6207,-1)+1)+1</f>
        <v>#NUM!</v>
      </c>
      <c r="AX6207" s="209">
        <f>IF(BB6207="S",IF(Q6207="1. Aceitou o programa",R6207-B6207,0),0)</f>
        <v>0</v>
      </c>
      <c r="AY6207" s="209">
        <f>IF(BB6207="S",IF(AND(S6207&lt;&gt;"",R6207&lt;&gt;""),S6207-R6207,0),0)</f>
        <v>0</v>
      </c>
      <c r="AZ6207" s="209">
        <f>IF(BB6207="S",IF(Q6207="1. Aceitou o programa",IF(OR(X6207="Não se Aplica",X6207=""),IF(OR(W6207="Não se Aplica",W6207=""),0,W6207-V6207),AVERAGE(X6207-W6207,W6207-V6207)),0),0)</f>
        <v>0</v>
      </c>
      <c r="BA6207" s="209">
        <f>IF(BB6207="S",IF(AND(Q6207="1. Aceitou o programa",AH6207="Realizada"),IFERROR(IF(AG6207="",0,AG6207-R6207),0),0),0)</f>
        <v>0</v>
      </c>
      <c r="BB6207" s="209" t="str">
        <f>_xlfn.XLOOKUP(U6207,'Lista Suspensa'!$AA$20:$AA$23,'Lista Suspensa'!$AB$20:$AB$23,"N/A")</f>
        <v>S</v>
      </c>
    </row>
    <row r="6208" spans="1:54" ht="12" customHeight="1">
      <c r="A6208" s="151" t="s">
        <v>54</v>
      </c>
      <c r="B6208" s="152">
        <v>46112</v>
      </c>
      <c r="C6208" s="153" t="s">
        <v>55</v>
      </c>
      <c r="D6208" s="153" t="s">
        <v>56</v>
      </c>
      <c r="E6208" s="244">
        <v>86328257</v>
      </c>
      <c r="F6208" s="144" t="s">
        <v>10502</v>
      </c>
      <c r="G6208" s="230"/>
      <c r="H6208" s="154">
        <v>32107</v>
      </c>
      <c r="I6208" s="153">
        <v>38</v>
      </c>
      <c r="J6208" s="148" t="s">
        <v>70</v>
      </c>
      <c r="K6208" s="153"/>
      <c r="L6208" s="153"/>
      <c r="M6208" s="153"/>
      <c r="N6208" s="153"/>
      <c r="O6208" s="155">
        <v>21975742138</v>
      </c>
      <c r="P6208" s="156" t="s">
        <v>60</v>
      </c>
      <c r="Q6208" s="157" t="s">
        <v>8211</v>
      </c>
      <c r="R6208" s="158"/>
      <c r="S6208" s="159"/>
      <c r="T6208" s="159" t="s">
        <v>6983</v>
      </c>
      <c r="U6208" s="159" t="s">
        <v>8212</v>
      </c>
      <c r="V6208" s="154">
        <v>46148</v>
      </c>
      <c r="W6208" s="154">
        <v>46155</v>
      </c>
      <c r="X6208" s="154"/>
      <c r="Y6208" s="160"/>
      <c r="Z6208" s="160"/>
      <c r="AA6208" s="153"/>
      <c r="AB6208" s="153"/>
      <c r="AC6208" s="182" t="e">
        <f t="shared" si="194"/>
        <v>#DIV/0!</v>
      </c>
      <c r="AD6208" s="153" t="e">
        <f t="shared" si="195"/>
        <v>#DIV/0!</v>
      </c>
      <c r="AE6208" s="207"/>
      <c r="AF6208" s="153"/>
      <c r="AG6208" s="159"/>
      <c r="AH6208" s="153"/>
      <c r="AI6208" s="161"/>
      <c r="AJ6208" s="153"/>
      <c r="AK6208" s="153"/>
      <c r="AL6208" s="207"/>
      <c r="AM6208" s="207"/>
      <c r="AN6208" s="207"/>
      <c r="AO6208" s="207"/>
      <c r="AP6208" s="147" t="s">
        <v>54</v>
      </c>
      <c r="AQ6208" s="147"/>
      <c r="AR6208" s="147"/>
      <c r="AS6208" s="209" t="s">
        <v>68</v>
      </c>
      <c r="AT6208" s="223" t="str">
        <f>MONTH(B6208)&amp;"/"&amp;YEAR(B6208)</f>
        <v>3/2026</v>
      </c>
      <c r="AU6208" s="223">
        <f>WEEKNUM(B6208)-WEEKNUM(EOMONTH(B6208,-1)+1)+1</f>
        <v>5</v>
      </c>
      <c r="AV6208" s="209" t="str">
        <f>MONTH(R6208)&amp;"/"&amp;YEAR(R6208)</f>
        <v>1/1900</v>
      </c>
      <c r="AW6208" s="209" t="e">
        <f>WEEKNUM(R6208)-WEEKNUM(EOMONTH(R6208,-1)+1)+1</f>
        <v>#NUM!</v>
      </c>
      <c r="AX6208" s="209">
        <f>IF(BB6208="S",IF(Q6208="1. Aceitou o programa",R6208-B6208,0),0)</f>
        <v>0</v>
      </c>
      <c r="AY6208" s="209">
        <f>IF(BB6208="S",IF(AND(S6208&lt;&gt;"",R6208&lt;&gt;""),S6208-R6208,0),0)</f>
        <v>0</v>
      </c>
      <c r="AZ6208" s="209">
        <f>IF(BB6208="S",IF(Q6208="1. Aceitou o programa",IF(OR(X6208="Não se Aplica",X6208=""),IF(OR(W6208="Não se Aplica",W6208=""),0,W6208-V6208),AVERAGE(X6208-W6208,W6208-V6208)),0),0)</f>
        <v>0</v>
      </c>
      <c r="BA6208" s="209">
        <f>IF(BB6208="S",IF(AND(Q6208="1. Aceitou o programa",AH6208="Realizada"),IFERROR(IF(AG6208="",0,AG6208-R6208),0),0),0)</f>
        <v>0</v>
      </c>
      <c r="BB6208" s="209" t="str">
        <f>_xlfn.XLOOKUP(U6208,'Lista Suspensa'!$AA$20:$AA$23,'Lista Suspensa'!$AB$20:$AB$23,"N/A")</f>
        <v>S</v>
      </c>
    </row>
    <row r="6209" spans="1:54" ht="12" customHeight="1">
      <c r="A6209" s="151" t="s">
        <v>54</v>
      </c>
      <c r="B6209" s="152">
        <v>46112</v>
      </c>
      <c r="C6209" s="153" t="s">
        <v>55</v>
      </c>
      <c r="D6209" s="153" t="s">
        <v>56</v>
      </c>
      <c r="E6209" s="244">
        <v>92628809</v>
      </c>
      <c r="F6209" s="144" t="s">
        <v>10503</v>
      </c>
      <c r="G6209" s="230"/>
      <c r="H6209" s="154">
        <v>32121</v>
      </c>
      <c r="I6209" s="153">
        <v>38</v>
      </c>
      <c r="J6209" s="148" t="s">
        <v>58</v>
      </c>
      <c r="K6209" s="153"/>
      <c r="L6209" s="153"/>
      <c r="M6209" s="153"/>
      <c r="N6209" s="153"/>
      <c r="O6209" s="155">
        <v>11951470749</v>
      </c>
      <c r="P6209" s="156" t="s">
        <v>60</v>
      </c>
      <c r="Q6209" s="157" t="s">
        <v>8211</v>
      </c>
      <c r="R6209" s="158"/>
      <c r="S6209" s="159"/>
      <c r="T6209" s="159" t="s">
        <v>6983</v>
      </c>
      <c r="U6209" s="159" t="s">
        <v>8212</v>
      </c>
      <c r="V6209" s="154">
        <v>46148</v>
      </c>
      <c r="W6209" s="154">
        <v>46155</v>
      </c>
      <c r="X6209" s="154"/>
      <c r="Y6209" s="160"/>
      <c r="Z6209" s="160"/>
      <c r="AA6209" s="153"/>
      <c r="AB6209" s="153"/>
      <c r="AC6209" s="182" t="e">
        <f t="shared" si="194"/>
        <v>#DIV/0!</v>
      </c>
      <c r="AD6209" s="153" t="e">
        <f t="shared" si="195"/>
        <v>#DIV/0!</v>
      </c>
      <c r="AE6209" s="207"/>
      <c r="AF6209" s="153"/>
      <c r="AG6209" s="159"/>
      <c r="AH6209" s="153"/>
      <c r="AI6209" s="161"/>
      <c r="AJ6209" s="153"/>
      <c r="AK6209" s="153"/>
      <c r="AL6209" s="207"/>
      <c r="AM6209" s="207"/>
      <c r="AN6209" s="207"/>
      <c r="AO6209" s="207"/>
      <c r="AP6209" s="147" t="s">
        <v>54</v>
      </c>
      <c r="AQ6209" s="147"/>
      <c r="AR6209" s="147"/>
      <c r="AS6209" s="209" t="s">
        <v>68</v>
      </c>
      <c r="AT6209" s="223" t="str">
        <f>MONTH(B6209)&amp;"/"&amp;YEAR(B6209)</f>
        <v>3/2026</v>
      </c>
      <c r="AU6209" s="223">
        <f>WEEKNUM(B6209)-WEEKNUM(EOMONTH(B6209,-1)+1)+1</f>
        <v>5</v>
      </c>
      <c r="AV6209" s="209" t="str">
        <f>MONTH(R6209)&amp;"/"&amp;YEAR(R6209)</f>
        <v>1/1900</v>
      </c>
      <c r="AW6209" s="209" t="e">
        <f>WEEKNUM(R6209)-WEEKNUM(EOMONTH(R6209,-1)+1)+1</f>
        <v>#NUM!</v>
      </c>
      <c r="AX6209" s="209">
        <f>IF(BB6209="S",IF(Q6209="1. Aceitou o programa",R6209-B6209,0),0)</f>
        <v>0</v>
      </c>
      <c r="AY6209" s="209">
        <f>IF(BB6209="S",IF(AND(S6209&lt;&gt;"",R6209&lt;&gt;""),S6209-R6209,0),0)</f>
        <v>0</v>
      </c>
      <c r="AZ6209" s="209">
        <f>IF(BB6209="S",IF(Q6209="1. Aceitou o programa",IF(OR(X6209="Não se Aplica",X6209=""),IF(OR(W6209="Não se Aplica",W6209=""),0,W6209-V6209),AVERAGE(X6209-W6209,W6209-V6209)),0),0)</f>
        <v>0</v>
      </c>
      <c r="BA6209" s="209">
        <f>IF(BB6209="S",IF(AND(Q6209="1. Aceitou o programa",AH6209="Realizada"),IFERROR(IF(AG6209="",0,AG6209-R6209),0),0),0)</f>
        <v>0</v>
      </c>
      <c r="BB6209" s="209" t="str">
        <f>_xlfn.XLOOKUP(U6209,'Lista Suspensa'!$AA$20:$AA$23,'Lista Suspensa'!$AB$20:$AB$23,"N/A")</f>
        <v>S</v>
      </c>
    </row>
    <row r="6210" spans="1:54" ht="12" customHeight="1">
      <c r="A6210" s="151" t="s">
        <v>54</v>
      </c>
      <c r="B6210" s="152">
        <v>46112</v>
      </c>
      <c r="C6210" s="153" t="s">
        <v>55</v>
      </c>
      <c r="D6210" s="153" t="s">
        <v>56</v>
      </c>
      <c r="E6210" s="244">
        <v>86345645</v>
      </c>
      <c r="F6210" s="144" t="s">
        <v>10504</v>
      </c>
      <c r="G6210" s="230"/>
      <c r="H6210" s="154">
        <v>32162</v>
      </c>
      <c r="I6210" s="153">
        <v>38</v>
      </c>
      <c r="J6210" s="148" t="s">
        <v>70</v>
      </c>
      <c r="K6210" s="153"/>
      <c r="L6210" s="153"/>
      <c r="M6210" s="153"/>
      <c r="N6210" s="153"/>
      <c r="O6210" s="155">
        <v>11980819034</v>
      </c>
      <c r="P6210" s="156" t="s">
        <v>60</v>
      </c>
      <c r="Q6210" s="157" t="s">
        <v>8211</v>
      </c>
      <c r="R6210" s="158"/>
      <c r="S6210" s="159"/>
      <c r="T6210" s="159" t="s">
        <v>6983</v>
      </c>
      <c r="U6210" s="159" t="s">
        <v>8212</v>
      </c>
      <c r="V6210" s="154">
        <v>46148</v>
      </c>
      <c r="W6210" s="154">
        <v>46155</v>
      </c>
      <c r="X6210" s="154"/>
      <c r="Y6210" s="160"/>
      <c r="Z6210" s="160"/>
      <c r="AA6210" s="153"/>
      <c r="AB6210" s="153"/>
      <c r="AC6210" s="182" t="e">
        <f t="shared" ref="AC6210:AC6273" si="196">SUM(AA6210/(AB6210^2))</f>
        <v>#DIV/0!</v>
      </c>
      <c r="AD6210" s="153" t="e">
        <f t="shared" ref="AD6210:AD6273" si="197">IF(AC6210&lt;18.5,"ABAIXO DO PESO",
(IF(AC6210&lt;=24.9,"PESO NORMAL",
(IF(AC6210&lt;=29.9,"SOBREPESO",
(IF(AC6210&lt;=34.9,"OBESIDADE I",
(IF(AC6210&lt;=39.9,"OBESIDADE II",
(IF(AC6210&lt;=999,"OBESIDADE III","VAZIO")))))))))))</f>
        <v>#DIV/0!</v>
      </c>
      <c r="AE6210" s="207"/>
      <c r="AF6210" s="153"/>
      <c r="AG6210" s="159"/>
      <c r="AH6210" s="153"/>
      <c r="AI6210" s="161"/>
      <c r="AJ6210" s="153"/>
      <c r="AK6210" s="153"/>
      <c r="AL6210" s="207"/>
      <c r="AM6210" s="207"/>
      <c r="AN6210" s="207"/>
      <c r="AO6210" s="207"/>
      <c r="AP6210" s="147" t="s">
        <v>54</v>
      </c>
      <c r="AQ6210" s="147"/>
      <c r="AR6210" s="147"/>
      <c r="AS6210" s="209" t="s">
        <v>68</v>
      </c>
      <c r="AT6210" s="223" t="str">
        <f>MONTH(B6210)&amp;"/"&amp;YEAR(B6210)</f>
        <v>3/2026</v>
      </c>
      <c r="AU6210" s="223">
        <f>WEEKNUM(B6210)-WEEKNUM(EOMONTH(B6210,-1)+1)+1</f>
        <v>5</v>
      </c>
      <c r="AV6210" s="209" t="str">
        <f>MONTH(R6210)&amp;"/"&amp;YEAR(R6210)</f>
        <v>1/1900</v>
      </c>
      <c r="AW6210" s="209" t="e">
        <f>WEEKNUM(R6210)-WEEKNUM(EOMONTH(R6210,-1)+1)+1</f>
        <v>#NUM!</v>
      </c>
      <c r="AX6210" s="209">
        <f>IF(BB6210="S",IF(Q6210="1. Aceitou o programa",R6210-B6210,0),0)</f>
        <v>0</v>
      </c>
      <c r="AY6210" s="209">
        <f>IF(BB6210="S",IF(AND(S6210&lt;&gt;"",R6210&lt;&gt;""),S6210-R6210,0),0)</f>
        <v>0</v>
      </c>
      <c r="AZ6210" s="209">
        <f>IF(BB6210="S",IF(Q6210="1. Aceitou o programa",IF(OR(X6210="Não se Aplica",X6210=""),IF(OR(W6210="Não se Aplica",W6210=""),0,W6210-V6210),AVERAGE(X6210-W6210,W6210-V6210)),0),0)</f>
        <v>0</v>
      </c>
      <c r="BA6210" s="209">
        <f>IF(BB6210="S",IF(AND(Q6210="1. Aceitou o programa",AH6210="Realizada"),IFERROR(IF(AG6210="",0,AG6210-R6210),0),0),0)</f>
        <v>0</v>
      </c>
      <c r="BB6210" s="209" t="str">
        <f>_xlfn.XLOOKUP(U6210,'Lista Suspensa'!$AA$20:$AA$23,'Lista Suspensa'!$AB$20:$AB$23,"N/A")</f>
        <v>S</v>
      </c>
    </row>
    <row r="6211" spans="1:54" ht="12" customHeight="1">
      <c r="A6211" s="151" t="s">
        <v>54</v>
      </c>
      <c r="B6211" s="152">
        <v>46112</v>
      </c>
      <c r="C6211" s="153" t="s">
        <v>55</v>
      </c>
      <c r="D6211" s="153" t="s">
        <v>56</v>
      </c>
      <c r="E6211" s="244">
        <v>92598324</v>
      </c>
      <c r="F6211" s="144" t="s">
        <v>10505</v>
      </c>
      <c r="G6211" s="230"/>
      <c r="H6211" s="154">
        <v>32182</v>
      </c>
      <c r="I6211" s="153">
        <v>38</v>
      </c>
      <c r="J6211" s="148" t="s">
        <v>70</v>
      </c>
      <c r="K6211" s="153"/>
      <c r="L6211" s="153"/>
      <c r="M6211" s="153"/>
      <c r="N6211" s="153"/>
      <c r="O6211" s="155">
        <v>21999979380</v>
      </c>
      <c r="P6211" s="156" t="s">
        <v>60</v>
      </c>
      <c r="Q6211" s="157" t="s">
        <v>8211</v>
      </c>
      <c r="R6211" s="158"/>
      <c r="S6211" s="159"/>
      <c r="T6211" s="159" t="s">
        <v>6983</v>
      </c>
      <c r="U6211" s="159" t="s">
        <v>8212</v>
      </c>
      <c r="V6211" s="154">
        <v>46148</v>
      </c>
      <c r="W6211" s="154">
        <v>46155</v>
      </c>
      <c r="X6211" s="154"/>
      <c r="Y6211" s="160"/>
      <c r="Z6211" s="160"/>
      <c r="AA6211" s="153"/>
      <c r="AB6211" s="153"/>
      <c r="AC6211" s="182" t="e">
        <f t="shared" si="196"/>
        <v>#DIV/0!</v>
      </c>
      <c r="AD6211" s="153" t="e">
        <f t="shared" si="197"/>
        <v>#DIV/0!</v>
      </c>
      <c r="AE6211" s="207"/>
      <c r="AF6211" s="153"/>
      <c r="AG6211" s="159"/>
      <c r="AH6211" s="153"/>
      <c r="AI6211" s="161"/>
      <c r="AJ6211" s="153"/>
      <c r="AK6211" s="153"/>
      <c r="AL6211" s="207" t="s">
        <v>85</v>
      </c>
      <c r="AM6211" s="207" t="s">
        <v>86</v>
      </c>
      <c r="AN6211" s="207"/>
      <c r="AO6211" s="207"/>
      <c r="AP6211" s="147" t="s">
        <v>54</v>
      </c>
      <c r="AQ6211" s="147"/>
      <c r="AR6211" s="147"/>
      <c r="AS6211" s="209" t="s">
        <v>68</v>
      </c>
      <c r="AT6211" s="223" t="str">
        <f>MONTH(B6211)&amp;"/"&amp;YEAR(B6211)</f>
        <v>3/2026</v>
      </c>
      <c r="AU6211" s="223">
        <f>WEEKNUM(B6211)-WEEKNUM(EOMONTH(B6211,-1)+1)+1</f>
        <v>5</v>
      </c>
      <c r="AV6211" s="209" t="str">
        <f>MONTH(R6211)&amp;"/"&amp;YEAR(R6211)</f>
        <v>1/1900</v>
      </c>
      <c r="AW6211" s="209" t="e">
        <f>WEEKNUM(R6211)-WEEKNUM(EOMONTH(R6211,-1)+1)+1</f>
        <v>#NUM!</v>
      </c>
      <c r="AX6211" s="209">
        <f>IF(BB6211="S",IF(Q6211="1. Aceitou o programa",R6211-B6211,0),0)</f>
        <v>0</v>
      </c>
      <c r="AY6211" s="209">
        <f>IF(BB6211="S",IF(AND(S6211&lt;&gt;"",R6211&lt;&gt;""),S6211-R6211,0),0)</f>
        <v>0</v>
      </c>
      <c r="AZ6211" s="209">
        <f>IF(BB6211="S",IF(Q6211="1. Aceitou o programa",IF(OR(X6211="Não se Aplica",X6211=""),IF(OR(W6211="Não se Aplica",W6211=""),0,W6211-V6211),AVERAGE(X6211-W6211,W6211-V6211)),0),0)</f>
        <v>0</v>
      </c>
      <c r="BA6211" s="209">
        <f>IF(BB6211="S",IF(AND(Q6211="1. Aceitou o programa",AH6211="Realizada"),IFERROR(IF(AG6211="",0,AG6211-R6211),0),0),0)</f>
        <v>0</v>
      </c>
      <c r="BB6211" s="209" t="str">
        <f>_xlfn.XLOOKUP(U6211,'Lista Suspensa'!$AA$20:$AA$23,'Lista Suspensa'!$AB$20:$AB$23,"N/A")</f>
        <v>S</v>
      </c>
    </row>
    <row r="6212" spans="1:54" ht="12" customHeight="1">
      <c r="A6212" s="151" t="s">
        <v>54</v>
      </c>
      <c r="B6212" s="152">
        <v>46112</v>
      </c>
      <c r="C6212" s="153" t="s">
        <v>55</v>
      </c>
      <c r="D6212" s="153" t="s">
        <v>56</v>
      </c>
      <c r="E6212" s="244">
        <v>93429035</v>
      </c>
      <c r="F6212" s="144" t="s">
        <v>10506</v>
      </c>
      <c r="G6212" s="230"/>
      <c r="H6212" s="154">
        <v>32252</v>
      </c>
      <c r="I6212" s="153">
        <v>38</v>
      </c>
      <c r="J6212" s="148" t="s">
        <v>70</v>
      </c>
      <c r="K6212" s="153"/>
      <c r="L6212" s="153"/>
      <c r="M6212" s="153"/>
      <c r="N6212" s="153"/>
      <c r="O6212" s="155">
        <v>21998854200</v>
      </c>
      <c r="P6212" s="156" t="s">
        <v>60</v>
      </c>
      <c r="Q6212" s="157" t="s">
        <v>8211</v>
      </c>
      <c r="R6212" s="158"/>
      <c r="S6212" s="159"/>
      <c r="T6212" s="159" t="s">
        <v>6983</v>
      </c>
      <c r="U6212" s="159" t="s">
        <v>8212</v>
      </c>
      <c r="V6212" s="154">
        <v>46148</v>
      </c>
      <c r="W6212" s="154">
        <v>46155</v>
      </c>
      <c r="X6212" s="154"/>
      <c r="Y6212" s="160"/>
      <c r="Z6212" s="160"/>
      <c r="AA6212" s="153"/>
      <c r="AB6212" s="153"/>
      <c r="AC6212" s="182" t="e">
        <f t="shared" si="196"/>
        <v>#DIV/0!</v>
      </c>
      <c r="AD6212" s="153" t="e">
        <f t="shared" si="197"/>
        <v>#DIV/0!</v>
      </c>
      <c r="AE6212" s="207"/>
      <c r="AF6212" s="153"/>
      <c r="AG6212" s="159"/>
      <c r="AH6212" s="153"/>
      <c r="AI6212" s="161"/>
      <c r="AJ6212" s="153"/>
      <c r="AK6212" s="153"/>
      <c r="AL6212" s="207"/>
      <c r="AM6212" s="207"/>
      <c r="AN6212" s="207"/>
      <c r="AO6212" s="207"/>
      <c r="AP6212" s="147" t="s">
        <v>54</v>
      </c>
      <c r="AQ6212" s="147"/>
      <c r="AR6212" s="147"/>
      <c r="AS6212" s="209" t="s">
        <v>68</v>
      </c>
      <c r="AT6212" s="223" t="str">
        <f>MONTH(B6212)&amp;"/"&amp;YEAR(B6212)</f>
        <v>3/2026</v>
      </c>
      <c r="AU6212" s="223">
        <f>WEEKNUM(B6212)-WEEKNUM(EOMONTH(B6212,-1)+1)+1</f>
        <v>5</v>
      </c>
      <c r="AV6212" s="209" t="str">
        <f>MONTH(R6212)&amp;"/"&amp;YEAR(R6212)</f>
        <v>1/1900</v>
      </c>
      <c r="AW6212" s="209" t="e">
        <f>WEEKNUM(R6212)-WEEKNUM(EOMONTH(R6212,-1)+1)+1</f>
        <v>#NUM!</v>
      </c>
      <c r="AX6212" s="209">
        <f>IF(BB6212="S",IF(Q6212="1. Aceitou o programa",R6212-B6212,0),0)</f>
        <v>0</v>
      </c>
      <c r="AY6212" s="209">
        <f>IF(BB6212="S",IF(AND(S6212&lt;&gt;"",R6212&lt;&gt;""),S6212-R6212,0),0)</f>
        <v>0</v>
      </c>
      <c r="AZ6212" s="209">
        <f>IF(BB6212="S",IF(Q6212="1. Aceitou o programa",IF(OR(X6212="Não se Aplica",X6212=""),IF(OR(W6212="Não se Aplica",W6212=""),0,W6212-V6212),AVERAGE(X6212-W6212,W6212-V6212)),0),0)</f>
        <v>0</v>
      </c>
      <c r="BA6212" s="209">
        <f>IF(BB6212="S",IF(AND(Q6212="1. Aceitou o programa",AH6212="Realizada"),IFERROR(IF(AG6212="",0,AG6212-R6212),0),0),0)</f>
        <v>0</v>
      </c>
      <c r="BB6212" s="209" t="str">
        <f>_xlfn.XLOOKUP(U6212,'Lista Suspensa'!$AA$20:$AA$23,'Lista Suspensa'!$AB$20:$AB$23,"N/A")</f>
        <v>S</v>
      </c>
    </row>
    <row r="6213" spans="1:54" ht="12" customHeight="1">
      <c r="A6213" s="151" t="s">
        <v>54</v>
      </c>
      <c r="B6213" s="152">
        <v>46112</v>
      </c>
      <c r="C6213" s="153" t="s">
        <v>55</v>
      </c>
      <c r="D6213" s="153" t="s">
        <v>56</v>
      </c>
      <c r="E6213" s="244">
        <v>87083827</v>
      </c>
      <c r="F6213" s="144" t="s">
        <v>10507</v>
      </c>
      <c r="G6213" s="230"/>
      <c r="H6213" s="154">
        <v>32273</v>
      </c>
      <c r="I6213" s="153">
        <v>38</v>
      </c>
      <c r="J6213" s="148" t="s">
        <v>70</v>
      </c>
      <c r="K6213" s="153"/>
      <c r="L6213" s="153"/>
      <c r="M6213" s="153"/>
      <c r="N6213" s="153"/>
      <c r="O6213" s="155">
        <v>11995376444</v>
      </c>
      <c r="P6213" s="156" t="s">
        <v>60</v>
      </c>
      <c r="Q6213" s="157" t="s">
        <v>8211</v>
      </c>
      <c r="R6213" s="158"/>
      <c r="S6213" s="159"/>
      <c r="T6213" s="159" t="s">
        <v>6983</v>
      </c>
      <c r="U6213" s="159" t="s">
        <v>8212</v>
      </c>
      <c r="V6213" s="154">
        <v>46148</v>
      </c>
      <c r="W6213" s="154">
        <v>46155</v>
      </c>
      <c r="X6213" s="154"/>
      <c r="Y6213" s="160"/>
      <c r="Z6213" s="160"/>
      <c r="AA6213" s="153"/>
      <c r="AB6213" s="153"/>
      <c r="AC6213" s="182" t="e">
        <f t="shared" si="196"/>
        <v>#DIV/0!</v>
      </c>
      <c r="AD6213" s="153" t="e">
        <f t="shared" si="197"/>
        <v>#DIV/0!</v>
      </c>
      <c r="AE6213" s="207"/>
      <c r="AF6213" s="153"/>
      <c r="AG6213" s="159"/>
      <c r="AH6213" s="153"/>
      <c r="AI6213" s="161"/>
      <c r="AJ6213" s="153"/>
      <c r="AK6213" s="153"/>
      <c r="AL6213" s="207"/>
      <c r="AM6213" s="207"/>
      <c r="AN6213" s="207"/>
      <c r="AO6213" s="207"/>
      <c r="AP6213" s="147" t="s">
        <v>54</v>
      </c>
      <c r="AQ6213" s="147"/>
      <c r="AR6213" s="147"/>
      <c r="AS6213" s="209" t="s">
        <v>68</v>
      </c>
      <c r="AT6213" s="223" t="str">
        <f>MONTH(B6213)&amp;"/"&amp;YEAR(B6213)</f>
        <v>3/2026</v>
      </c>
      <c r="AU6213" s="223">
        <f>WEEKNUM(B6213)-WEEKNUM(EOMONTH(B6213,-1)+1)+1</f>
        <v>5</v>
      </c>
      <c r="AV6213" s="209" t="str">
        <f>MONTH(R6213)&amp;"/"&amp;YEAR(R6213)</f>
        <v>1/1900</v>
      </c>
      <c r="AW6213" s="209" t="e">
        <f>WEEKNUM(R6213)-WEEKNUM(EOMONTH(R6213,-1)+1)+1</f>
        <v>#NUM!</v>
      </c>
      <c r="AX6213" s="209">
        <f>IF(BB6213="S",IF(Q6213="1. Aceitou o programa",R6213-B6213,0),0)</f>
        <v>0</v>
      </c>
      <c r="AY6213" s="209">
        <f>IF(BB6213="S",IF(AND(S6213&lt;&gt;"",R6213&lt;&gt;""),S6213-R6213,0),0)</f>
        <v>0</v>
      </c>
      <c r="AZ6213" s="209">
        <f>IF(BB6213="S",IF(Q6213="1. Aceitou o programa",IF(OR(X6213="Não se Aplica",X6213=""),IF(OR(W6213="Não se Aplica",W6213=""),0,W6213-V6213),AVERAGE(X6213-W6213,W6213-V6213)),0),0)</f>
        <v>0</v>
      </c>
      <c r="BA6213" s="209">
        <f>IF(BB6213="S",IF(AND(Q6213="1. Aceitou o programa",AH6213="Realizada"),IFERROR(IF(AG6213="",0,AG6213-R6213),0),0),0)</f>
        <v>0</v>
      </c>
      <c r="BB6213" s="209" t="str">
        <f>_xlfn.XLOOKUP(U6213,'Lista Suspensa'!$AA$20:$AA$23,'Lista Suspensa'!$AB$20:$AB$23,"N/A")</f>
        <v>S</v>
      </c>
    </row>
    <row r="6214" spans="1:54" ht="12" customHeight="1">
      <c r="A6214" s="151" t="s">
        <v>54</v>
      </c>
      <c r="B6214" s="152">
        <v>46112</v>
      </c>
      <c r="C6214" s="153" t="s">
        <v>55</v>
      </c>
      <c r="D6214" s="153" t="s">
        <v>56</v>
      </c>
      <c r="E6214" s="244">
        <v>80945952</v>
      </c>
      <c r="F6214" s="144" t="s">
        <v>10508</v>
      </c>
      <c r="G6214" s="230"/>
      <c r="H6214" s="154">
        <v>32280</v>
      </c>
      <c r="I6214" s="153">
        <v>38</v>
      </c>
      <c r="J6214" s="148" t="s">
        <v>70</v>
      </c>
      <c r="K6214" s="153"/>
      <c r="L6214" s="153"/>
      <c r="M6214" s="153"/>
      <c r="N6214" s="153"/>
      <c r="O6214" s="155">
        <v>11979580707</v>
      </c>
      <c r="P6214" s="156" t="s">
        <v>60</v>
      </c>
      <c r="Q6214" s="157" t="s">
        <v>8211</v>
      </c>
      <c r="R6214" s="158"/>
      <c r="S6214" s="159"/>
      <c r="T6214" s="159" t="s">
        <v>6983</v>
      </c>
      <c r="U6214" s="159" t="s">
        <v>8212</v>
      </c>
      <c r="V6214" s="154">
        <v>46148</v>
      </c>
      <c r="W6214" s="154">
        <v>46155</v>
      </c>
      <c r="X6214" s="154"/>
      <c r="Y6214" s="160"/>
      <c r="Z6214" s="160"/>
      <c r="AA6214" s="153"/>
      <c r="AB6214" s="153"/>
      <c r="AC6214" s="182" t="e">
        <f t="shared" si="196"/>
        <v>#DIV/0!</v>
      </c>
      <c r="AD6214" s="153" t="e">
        <f t="shared" si="197"/>
        <v>#DIV/0!</v>
      </c>
      <c r="AE6214" s="207"/>
      <c r="AF6214" s="153"/>
      <c r="AG6214" s="159"/>
      <c r="AH6214" s="153"/>
      <c r="AI6214" s="161"/>
      <c r="AJ6214" s="153"/>
      <c r="AK6214" s="153"/>
      <c r="AL6214" s="207"/>
      <c r="AM6214" s="207"/>
      <c r="AN6214" s="207"/>
      <c r="AO6214" s="207"/>
      <c r="AP6214" s="147" t="s">
        <v>54</v>
      </c>
      <c r="AQ6214" s="147"/>
      <c r="AR6214" s="147"/>
      <c r="AS6214" s="209" t="s">
        <v>68</v>
      </c>
      <c r="AT6214" s="223" t="str">
        <f>MONTH(B6214)&amp;"/"&amp;YEAR(B6214)</f>
        <v>3/2026</v>
      </c>
      <c r="AU6214" s="223">
        <f>WEEKNUM(B6214)-WEEKNUM(EOMONTH(B6214,-1)+1)+1</f>
        <v>5</v>
      </c>
      <c r="AV6214" s="209" t="str">
        <f>MONTH(R6214)&amp;"/"&amp;YEAR(R6214)</f>
        <v>1/1900</v>
      </c>
      <c r="AW6214" s="209" t="e">
        <f>WEEKNUM(R6214)-WEEKNUM(EOMONTH(R6214,-1)+1)+1</f>
        <v>#NUM!</v>
      </c>
      <c r="AX6214" s="209">
        <f>IF(BB6214="S",IF(Q6214="1. Aceitou o programa",R6214-B6214,0),0)</f>
        <v>0</v>
      </c>
      <c r="AY6214" s="209">
        <f>IF(BB6214="S",IF(AND(S6214&lt;&gt;"",R6214&lt;&gt;""),S6214-R6214,0),0)</f>
        <v>0</v>
      </c>
      <c r="AZ6214" s="209">
        <f>IF(BB6214="S",IF(Q6214="1. Aceitou o programa",IF(OR(X6214="Não se Aplica",X6214=""),IF(OR(W6214="Não se Aplica",W6214=""),0,W6214-V6214),AVERAGE(X6214-W6214,W6214-V6214)),0),0)</f>
        <v>0</v>
      </c>
      <c r="BA6214" s="209">
        <f>IF(BB6214="S",IF(AND(Q6214="1. Aceitou o programa",AH6214="Realizada"),IFERROR(IF(AG6214="",0,AG6214-R6214),0),0),0)</f>
        <v>0</v>
      </c>
      <c r="BB6214" s="209" t="str">
        <f>_xlfn.XLOOKUP(U6214,'Lista Suspensa'!$AA$20:$AA$23,'Lista Suspensa'!$AB$20:$AB$23,"N/A")</f>
        <v>S</v>
      </c>
    </row>
    <row r="6215" spans="1:54" ht="12" customHeight="1">
      <c r="A6215" s="151" t="s">
        <v>54</v>
      </c>
      <c r="B6215" s="152">
        <v>46112</v>
      </c>
      <c r="C6215" s="153" t="s">
        <v>55</v>
      </c>
      <c r="D6215" s="153" t="s">
        <v>56</v>
      </c>
      <c r="E6215" s="244">
        <v>86652790</v>
      </c>
      <c r="F6215" s="144" t="s">
        <v>10509</v>
      </c>
      <c r="G6215" s="230"/>
      <c r="H6215" s="154">
        <v>32281</v>
      </c>
      <c r="I6215" s="153">
        <v>38</v>
      </c>
      <c r="J6215" s="148" t="s">
        <v>70</v>
      </c>
      <c r="K6215" s="153"/>
      <c r="L6215" s="153"/>
      <c r="M6215" s="153"/>
      <c r="N6215" s="153"/>
      <c r="O6215" s="155">
        <v>21998372544</v>
      </c>
      <c r="P6215" s="156" t="s">
        <v>60</v>
      </c>
      <c r="Q6215" s="157" t="s">
        <v>8211</v>
      </c>
      <c r="R6215" s="158"/>
      <c r="S6215" s="159"/>
      <c r="T6215" s="159" t="s">
        <v>6983</v>
      </c>
      <c r="U6215" s="159" t="s">
        <v>8212</v>
      </c>
      <c r="V6215" s="154">
        <v>46148</v>
      </c>
      <c r="W6215" s="154">
        <v>46155</v>
      </c>
      <c r="X6215" s="154"/>
      <c r="Y6215" s="160"/>
      <c r="Z6215" s="160"/>
      <c r="AA6215" s="153"/>
      <c r="AB6215" s="153"/>
      <c r="AC6215" s="182" t="e">
        <f t="shared" si="196"/>
        <v>#DIV/0!</v>
      </c>
      <c r="AD6215" s="153" t="e">
        <f t="shared" si="197"/>
        <v>#DIV/0!</v>
      </c>
      <c r="AE6215" s="207"/>
      <c r="AF6215" s="153"/>
      <c r="AG6215" s="159"/>
      <c r="AH6215" s="153"/>
      <c r="AI6215" s="161"/>
      <c r="AJ6215" s="153"/>
      <c r="AK6215" s="153"/>
      <c r="AL6215" s="207"/>
      <c r="AM6215" s="207"/>
      <c r="AN6215" s="207"/>
      <c r="AO6215" s="207"/>
      <c r="AP6215" s="147" t="s">
        <v>54</v>
      </c>
      <c r="AQ6215" s="147"/>
      <c r="AR6215" s="147"/>
      <c r="AS6215" s="209" t="s">
        <v>68</v>
      </c>
      <c r="AT6215" s="223" t="str">
        <f>MONTH(B6215)&amp;"/"&amp;YEAR(B6215)</f>
        <v>3/2026</v>
      </c>
      <c r="AU6215" s="223">
        <f>WEEKNUM(B6215)-WEEKNUM(EOMONTH(B6215,-1)+1)+1</f>
        <v>5</v>
      </c>
      <c r="AV6215" s="209" t="str">
        <f>MONTH(R6215)&amp;"/"&amp;YEAR(R6215)</f>
        <v>1/1900</v>
      </c>
      <c r="AW6215" s="209" t="e">
        <f>WEEKNUM(R6215)-WEEKNUM(EOMONTH(R6215,-1)+1)+1</f>
        <v>#NUM!</v>
      </c>
      <c r="AX6215" s="209">
        <f>IF(BB6215="S",IF(Q6215="1. Aceitou o programa",R6215-B6215,0),0)</f>
        <v>0</v>
      </c>
      <c r="AY6215" s="209">
        <f>IF(BB6215="S",IF(AND(S6215&lt;&gt;"",R6215&lt;&gt;""),S6215-R6215,0),0)</f>
        <v>0</v>
      </c>
      <c r="AZ6215" s="209">
        <f>IF(BB6215="S",IF(Q6215="1. Aceitou o programa",IF(OR(X6215="Não se Aplica",X6215=""),IF(OR(W6215="Não se Aplica",W6215=""),0,W6215-V6215),AVERAGE(X6215-W6215,W6215-V6215)),0),0)</f>
        <v>0</v>
      </c>
      <c r="BA6215" s="209">
        <f>IF(BB6215="S",IF(AND(Q6215="1. Aceitou o programa",AH6215="Realizada"),IFERROR(IF(AG6215="",0,AG6215-R6215),0),0),0)</f>
        <v>0</v>
      </c>
      <c r="BB6215" s="209" t="str">
        <f>_xlfn.XLOOKUP(U6215,'Lista Suspensa'!$AA$20:$AA$23,'Lista Suspensa'!$AB$20:$AB$23,"N/A")</f>
        <v>S</v>
      </c>
    </row>
    <row r="6216" spans="1:54" ht="12" customHeight="1">
      <c r="A6216" s="151" t="s">
        <v>54</v>
      </c>
      <c r="B6216" s="152">
        <v>46112</v>
      </c>
      <c r="C6216" s="153" t="s">
        <v>55</v>
      </c>
      <c r="D6216" s="153" t="s">
        <v>56</v>
      </c>
      <c r="E6216" s="244">
        <v>93501418</v>
      </c>
      <c r="F6216" s="144" t="s">
        <v>10510</v>
      </c>
      <c r="G6216" s="230"/>
      <c r="H6216" s="154">
        <v>32304</v>
      </c>
      <c r="I6216" s="153">
        <v>37</v>
      </c>
      <c r="J6216" s="148" t="s">
        <v>70</v>
      </c>
      <c r="K6216" s="153"/>
      <c r="L6216" s="153"/>
      <c r="M6216" s="153"/>
      <c r="N6216" s="153"/>
      <c r="O6216" s="155">
        <v>21990521182</v>
      </c>
      <c r="P6216" s="156" t="s">
        <v>60</v>
      </c>
      <c r="Q6216" s="157" t="s">
        <v>8211</v>
      </c>
      <c r="R6216" s="158"/>
      <c r="S6216" s="159"/>
      <c r="T6216" s="159" t="s">
        <v>6983</v>
      </c>
      <c r="U6216" s="159" t="s">
        <v>8212</v>
      </c>
      <c r="V6216" s="154">
        <v>46148</v>
      </c>
      <c r="W6216" s="154">
        <v>46155</v>
      </c>
      <c r="X6216" s="154"/>
      <c r="Y6216" s="160"/>
      <c r="Z6216" s="160"/>
      <c r="AA6216" s="153"/>
      <c r="AB6216" s="153"/>
      <c r="AC6216" s="182" t="e">
        <f t="shared" si="196"/>
        <v>#DIV/0!</v>
      </c>
      <c r="AD6216" s="153" t="e">
        <f t="shared" si="197"/>
        <v>#DIV/0!</v>
      </c>
      <c r="AE6216" s="207"/>
      <c r="AF6216" s="153"/>
      <c r="AG6216" s="159"/>
      <c r="AH6216" s="153"/>
      <c r="AI6216" s="161"/>
      <c r="AJ6216" s="153"/>
      <c r="AK6216" s="153"/>
      <c r="AL6216" s="207"/>
      <c r="AM6216" s="207"/>
      <c r="AN6216" s="207"/>
      <c r="AO6216" s="207"/>
      <c r="AP6216" s="147" t="s">
        <v>54</v>
      </c>
      <c r="AQ6216" s="147"/>
      <c r="AR6216" s="147"/>
      <c r="AS6216" s="209" t="s">
        <v>68</v>
      </c>
      <c r="AT6216" s="223" t="str">
        <f>MONTH(B6216)&amp;"/"&amp;YEAR(B6216)</f>
        <v>3/2026</v>
      </c>
      <c r="AU6216" s="223">
        <f>WEEKNUM(B6216)-WEEKNUM(EOMONTH(B6216,-1)+1)+1</f>
        <v>5</v>
      </c>
      <c r="AV6216" s="209" t="str">
        <f>MONTH(R6216)&amp;"/"&amp;YEAR(R6216)</f>
        <v>1/1900</v>
      </c>
      <c r="AW6216" s="209" t="e">
        <f>WEEKNUM(R6216)-WEEKNUM(EOMONTH(R6216,-1)+1)+1</f>
        <v>#NUM!</v>
      </c>
      <c r="AX6216" s="209">
        <f>IF(BB6216="S",IF(Q6216="1. Aceitou o programa",R6216-B6216,0),0)</f>
        <v>0</v>
      </c>
      <c r="AY6216" s="209">
        <f>IF(BB6216="S",IF(AND(S6216&lt;&gt;"",R6216&lt;&gt;""),S6216-R6216,0),0)</f>
        <v>0</v>
      </c>
      <c r="AZ6216" s="209">
        <f>IF(BB6216="S",IF(Q6216="1. Aceitou o programa",IF(OR(X6216="Não se Aplica",X6216=""),IF(OR(W6216="Não se Aplica",W6216=""),0,W6216-V6216),AVERAGE(X6216-W6216,W6216-V6216)),0),0)</f>
        <v>0</v>
      </c>
      <c r="BA6216" s="209">
        <f>IF(BB6216="S",IF(AND(Q6216="1. Aceitou o programa",AH6216="Realizada"),IFERROR(IF(AG6216="",0,AG6216-R6216),0),0),0)</f>
        <v>0</v>
      </c>
      <c r="BB6216" s="209" t="str">
        <f>_xlfn.XLOOKUP(U6216,'Lista Suspensa'!$AA$20:$AA$23,'Lista Suspensa'!$AB$20:$AB$23,"N/A")</f>
        <v>S</v>
      </c>
    </row>
    <row r="6217" spans="1:54" ht="12" customHeight="1">
      <c r="A6217" s="151" t="s">
        <v>54</v>
      </c>
      <c r="B6217" s="152">
        <v>46112</v>
      </c>
      <c r="C6217" s="153" t="s">
        <v>55</v>
      </c>
      <c r="D6217" s="153" t="s">
        <v>56</v>
      </c>
      <c r="E6217" s="244">
        <v>82630840</v>
      </c>
      <c r="F6217" s="144" t="s">
        <v>10511</v>
      </c>
      <c r="G6217" s="230"/>
      <c r="H6217" s="154">
        <v>32326</v>
      </c>
      <c r="I6217" s="153">
        <v>37</v>
      </c>
      <c r="J6217" s="148" t="s">
        <v>70</v>
      </c>
      <c r="K6217" s="153"/>
      <c r="L6217" s="153"/>
      <c r="M6217" s="153"/>
      <c r="N6217" s="153"/>
      <c r="O6217" s="155">
        <v>11964595948</v>
      </c>
      <c r="P6217" s="156" t="s">
        <v>60</v>
      </c>
      <c r="Q6217" s="157" t="s">
        <v>8211</v>
      </c>
      <c r="R6217" s="158"/>
      <c r="S6217" s="159"/>
      <c r="T6217" s="159" t="s">
        <v>6983</v>
      </c>
      <c r="U6217" s="159" t="s">
        <v>8212</v>
      </c>
      <c r="V6217" s="154">
        <v>46148</v>
      </c>
      <c r="W6217" s="154">
        <v>46155</v>
      </c>
      <c r="X6217" s="154"/>
      <c r="Y6217" s="160"/>
      <c r="Z6217" s="160"/>
      <c r="AA6217" s="153"/>
      <c r="AB6217" s="153"/>
      <c r="AC6217" s="182" t="e">
        <f t="shared" si="196"/>
        <v>#DIV/0!</v>
      </c>
      <c r="AD6217" s="153" t="e">
        <f t="shared" si="197"/>
        <v>#DIV/0!</v>
      </c>
      <c r="AE6217" s="207"/>
      <c r="AF6217" s="153"/>
      <c r="AG6217" s="159"/>
      <c r="AH6217" s="153"/>
      <c r="AI6217" s="161"/>
      <c r="AJ6217" s="153"/>
      <c r="AK6217" s="153"/>
      <c r="AL6217" s="207"/>
      <c r="AM6217" s="207"/>
      <c r="AN6217" s="207"/>
      <c r="AO6217" s="207"/>
      <c r="AP6217" s="147" t="s">
        <v>54</v>
      </c>
      <c r="AQ6217" s="147"/>
      <c r="AR6217" s="147"/>
      <c r="AS6217" s="209" t="s">
        <v>68</v>
      </c>
      <c r="AT6217" s="223" t="str">
        <f>MONTH(B6217)&amp;"/"&amp;YEAR(B6217)</f>
        <v>3/2026</v>
      </c>
      <c r="AU6217" s="223">
        <f>WEEKNUM(B6217)-WEEKNUM(EOMONTH(B6217,-1)+1)+1</f>
        <v>5</v>
      </c>
      <c r="AV6217" s="209" t="str">
        <f>MONTH(R6217)&amp;"/"&amp;YEAR(R6217)</f>
        <v>1/1900</v>
      </c>
      <c r="AW6217" s="209" t="e">
        <f>WEEKNUM(R6217)-WEEKNUM(EOMONTH(R6217,-1)+1)+1</f>
        <v>#NUM!</v>
      </c>
      <c r="AX6217" s="209">
        <f>IF(BB6217="S",IF(Q6217="1. Aceitou o programa",R6217-B6217,0),0)</f>
        <v>0</v>
      </c>
      <c r="AY6217" s="209">
        <f>IF(BB6217="S",IF(AND(S6217&lt;&gt;"",R6217&lt;&gt;""),S6217-R6217,0),0)</f>
        <v>0</v>
      </c>
      <c r="AZ6217" s="209">
        <f>IF(BB6217="S",IF(Q6217="1. Aceitou o programa",IF(OR(X6217="Não se Aplica",X6217=""),IF(OR(W6217="Não se Aplica",W6217=""),0,W6217-V6217),AVERAGE(X6217-W6217,W6217-V6217)),0),0)</f>
        <v>0</v>
      </c>
      <c r="BA6217" s="209">
        <f>IF(BB6217="S",IF(AND(Q6217="1. Aceitou o programa",AH6217="Realizada"),IFERROR(IF(AG6217="",0,AG6217-R6217),0),0),0)</f>
        <v>0</v>
      </c>
      <c r="BB6217" s="209" t="str">
        <f>_xlfn.XLOOKUP(U6217,'Lista Suspensa'!$AA$20:$AA$23,'Lista Suspensa'!$AB$20:$AB$23,"N/A")</f>
        <v>S</v>
      </c>
    </row>
    <row r="6218" spans="1:54" ht="12" customHeight="1">
      <c r="A6218" s="151" t="s">
        <v>54</v>
      </c>
      <c r="B6218" s="152">
        <v>46112</v>
      </c>
      <c r="C6218" s="153" t="s">
        <v>55</v>
      </c>
      <c r="D6218" s="153" t="s">
        <v>56</v>
      </c>
      <c r="E6218" s="244">
        <v>89416133</v>
      </c>
      <c r="F6218" s="144" t="s">
        <v>10512</v>
      </c>
      <c r="G6218" s="230"/>
      <c r="H6218" s="154">
        <v>32332</v>
      </c>
      <c r="I6218" s="153">
        <v>37</v>
      </c>
      <c r="J6218" s="148" t="s">
        <v>70</v>
      </c>
      <c r="K6218" s="153"/>
      <c r="L6218" s="153"/>
      <c r="M6218" s="153"/>
      <c r="N6218" s="153"/>
      <c r="O6218" s="155">
        <v>21981516440</v>
      </c>
      <c r="P6218" s="156" t="s">
        <v>60</v>
      </c>
      <c r="Q6218" s="157" t="s">
        <v>8211</v>
      </c>
      <c r="R6218" s="158"/>
      <c r="S6218" s="159"/>
      <c r="T6218" s="159" t="s">
        <v>6983</v>
      </c>
      <c r="U6218" s="159" t="s">
        <v>8212</v>
      </c>
      <c r="V6218" s="154">
        <v>46148</v>
      </c>
      <c r="W6218" s="154">
        <v>46155</v>
      </c>
      <c r="X6218" s="154"/>
      <c r="Y6218" s="160"/>
      <c r="Z6218" s="160"/>
      <c r="AA6218" s="153"/>
      <c r="AB6218" s="153"/>
      <c r="AC6218" s="182" t="e">
        <f t="shared" si="196"/>
        <v>#DIV/0!</v>
      </c>
      <c r="AD6218" s="153" t="e">
        <f t="shared" si="197"/>
        <v>#DIV/0!</v>
      </c>
      <c r="AE6218" s="207"/>
      <c r="AF6218" s="153"/>
      <c r="AG6218" s="159"/>
      <c r="AH6218" s="153"/>
      <c r="AI6218" s="161"/>
      <c r="AJ6218" s="153"/>
      <c r="AK6218" s="153"/>
      <c r="AL6218" s="207"/>
      <c r="AM6218" s="207"/>
      <c r="AN6218" s="207"/>
      <c r="AO6218" s="207"/>
      <c r="AP6218" s="147" t="s">
        <v>54</v>
      </c>
      <c r="AQ6218" s="147"/>
      <c r="AR6218" s="147"/>
      <c r="AS6218" s="209" t="s">
        <v>68</v>
      </c>
      <c r="AT6218" s="223" t="str">
        <f>MONTH(B6218)&amp;"/"&amp;YEAR(B6218)</f>
        <v>3/2026</v>
      </c>
      <c r="AU6218" s="223">
        <f>WEEKNUM(B6218)-WEEKNUM(EOMONTH(B6218,-1)+1)+1</f>
        <v>5</v>
      </c>
      <c r="AV6218" s="209" t="str">
        <f>MONTH(R6218)&amp;"/"&amp;YEAR(R6218)</f>
        <v>1/1900</v>
      </c>
      <c r="AW6218" s="209" t="e">
        <f>WEEKNUM(R6218)-WEEKNUM(EOMONTH(R6218,-1)+1)+1</f>
        <v>#NUM!</v>
      </c>
      <c r="AX6218" s="209">
        <f>IF(BB6218="S",IF(Q6218="1. Aceitou o programa",R6218-B6218,0),0)</f>
        <v>0</v>
      </c>
      <c r="AY6218" s="209">
        <f>IF(BB6218="S",IF(AND(S6218&lt;&gt;"",R6218&lt;&gt;""),S6218-R6218,0),0)</f>
        <v>0</v>
      </c>
      <c r="AZ6218" s="209">
        <f>IF(BB6218="S",IF(Q6218="1. Aceitou o programa",IF(OR(X6218="Não se Aplica",X6218=""),IF(OR(W6218="Não se Aplica",W6218=""),0,W6218-V6218),AVERAGE(X6218-W6218,W6218-V6218)),0),0)</f>
        <v>0</v>
      </c>
      <c r="BA6218" s="209">
        <f>IF(BB6218="S",IF(AND(Q6218="1. Aceitou o programa",AH6218="Realizada"),IFERROR(IF(AG6218="",0,AG6218-R6218),0),0),0)</f>
        <v>0</v>
      </c>
      <c r="BB6218" s="209" t="str">
        <f>_xlfn.XLOOKUP(U6218,'Lista Suspensa'!$AA$20:$AA$23,'Lista Suspensa'!$AB$20:$AB$23,"N/A")</f>
        <v>S</v>
      </c>
    </row>
    <row r="6219" spans="1:54" ht="12" customHeight="1">
      <c r="A6219" s="151" t="s">
        <v>54</v>
      </c>
      <c r="B6219" s="152">
        <v>46112</v>
      </c>
      <c r="C6219" s="153" t="s">
        <v>55</v>
      </c>
      <c r="D6219" s="153" t="s">
        <v>56</v>
      </c>
      <c r="E6219" s="244">
        <v>81891153</v>
      </c>
      <c r="F6219" s="144" t="s">
        <v>10513</v>
      </c>
      <c r="G6219" s="230"/>
      <c r="H6219" s="154">
        <v>32346</v>
      </c>
      <c r="I6219" s="153">
        <v>37</v>
      </c>
      <c r="J6219" s="148" t="s">
        <v>58</v>
      </c>
      <c r="K6219" s="153"/>
      <c r="L6219" s="153"/>
      <c r="M6219" s="153"/>
      <c r="N6219" s="153"/>
      <c r="O6219" s="155">
        <v>21964401884</v>
      </c>
      <c r="P6219" s="156" t="s">
        <v>60</v>
      </c>
      <c r="Q6219" s="157" t="s">
        <v>8211</v>
      </c>
      <c r="R6219" s="158"/>
      <c r="S6219" s="159"/>
      <c r="T6219" s="159" t="s">
        <v>6983</v>
      </c>
      <c r="U6219" s="159" t="s">
        <v>8212</v>
      </c>
      <c r="V6219" s="154">
        <v>46148</v>
      </c>
      <c r="W6219" s="154">
        <v>46155</v>
      </c>
      <c r="X6219" s="154"/>
      <c r="Y6219" s="160"/>
      <c r="Z6219" s="160"/>
      <c r="AA6219" s="153"/>
      <c r="AB6219" s="153"/>
      <c r="AC6219" s="182" t="e">
        <f t="shared" si="196"/>
        <v>#DIV/0!</v>
      </c>
      <c r="AD6219" s="153" t="e">
        <f t="shared" si="197"/>
        <v>#DIV/0!</v>
      </c>
      <c r="AE6219" s="207"/>
      <c r="AF6219" s="153"/>
      <c r="AG6219" s="159"/>
      <c r="AH6219" s="153"/>
      <c r="AI6219" s="161"/>
      <c r="AJ6219" s="153"/>
      <c r="AK6219" s="153"/>
      <c r="AL6219" s="207"/>
      <c r="AM6219" s="207"/>
      <c r="AN6219" s="207"/>
      <c r="AO6219" s="207"/>
      <c r="AP6219" s="147" t="s">
        <v>54</v>
      </c>
      <c r="AQ6219" s="147"/>
      <c r="AR6219" s="147"/>
      <c r="AS6219" s="209" t="s">
        <v>68</v>
      </c>
      <c r="AT6219" s="223" t="str">
        <f>MONTH(B6219)&amp;"/"&amp;YEAR(B6219)</f>
        <v>3/2026</v>
      </c>
      <c r="AU6219" s="223">
        <f>WEEKNUM(B6219)-WEEKNUM(EOMONTH(B6219,-1)+1)+1</f>
        <v>5</v>
      </c>
      <c r="AV6219" s="209" t="str">
        <f>MONTH(R6219)&amp;"/"&amp;YEAR(R6219)</f>
        <v>1/1900</v>
      </c>
      <c r="AW6219" s="209" t="e">
        <f>WEEKNUM(R6219)-WEEKNUM(EOMONTH(R6219,-1)+1)+1</f>
        <v>#NUM!</v>
      </c>
      <c r="AX6219" s="209">
        <f>IF(BB6219="S",IF(Q6219="1. Aceitou o programa",R6219-B6219,0),0)</f>
        <v>0</v>
      </c>
      <c r="AY6219" s="209">
        <f>IF(BB6219="S",IF(AND(S6219&lt;&gt;"",R6219&lt;&gt;""),S6219-R6219,0),0)</f>
        <v>0</v>
      </c>
      <c r="AZ6219" s="209">
        <f>IF(BB6219="S",IF(Q6219="1. Aceitou o programa",IF(OR(X6219="Não se Aplica",X6219=""),IF(OR(W6219="Não se Aplica",W6219=""),0,W6219-V6219),AVERAGE(X6219-W6219,W6219-V6219)),0),0)</f>
        <v>0</v>
      </c>
      <c r="BA6219" s="209">
        <f>IF(BB6219="S",IF(AND(Q6219="1. Aceitou o programa",AH6219="Realizada"),IFERROR(IF(AG6219="",0,AG6219-R6219),0),0),0)</f>
        <v>0</v>
      </c>
      <c r="BB6219" s="209" t="str">
        <f>_xlfn.XLOOKUP(U6219,'Lista Suspensa'!$AA$20:$AA$23,'Lista Suspensa'!$AB$20:$AB$23,"N/A")</f>
        <v>S</v>
      </c>
    </row>
    <row r="6220" spans="1:54" ht="12" customHeight="1">
      <c r="A6220" s="151" t="s">
        <v>54</v>
      </c>
      <c r="B6220" s="152">
        <v>46112</v>
      </c>
      <c r="C6220" s="153" t="s">
        <v>55</v>
      </c>
      <c r="D6220" s="153" t="s">
        <v>56</v>
      </c>
      <c r="E6220" s="244">
        <v>77575954</v>
      </c>
      <c r="F6220" s="144" t="s">
        <v>10514</v>
      </c>
      <c r="G6220" s="230"/>
      <c r="H6220" s="154">
        <v>32371</v>
      </c>
      <c r="I6220" s="153">
        <v>37</v>
      </c>
      <c r="J6220" s="148" t="s">
        <v>70</v>
      </c>
      <c r="K6220" s="153"/>
      <c r="L6220" s="153"/>
      <c r="M6220" s="153"/>
      <c r="N6220" s="153"/>
      <c r="O6220" s="155">
        <v>11971383029</v>
      </c>
      <c r="P6220" s="156" t="s">
        <v>60</v>
      </c>
      <c r="Q6220" s="157" t="s">
        <v>8211</v>
      </c>
      <c r="R6220" s="158"/>
      <c r="S6220" s="159"/>
      <c r="T6220" s="159" t="s">
        <v>6983</v>
      </c>
      <c r="U6220" s="159" t="s">
        <v>8212</v>
      </c>
      <c r="V6220" s="154">
        <v>46148</v>
      </c>
      <c r="W6220" s="154">
        <v>46155</v>
      </c>
      <c r="X6220" s="154"/>
      <c r="Y6220" s="160"/>
      <c r="Z6220" s="160"/>
      <c r="AA6220" s="153"/>
      <c r="AB6220" s="153"/>
      <c r="AC6220" s="182" t="e">
        <f t="shared" si="196"/>
        <v>#DIV/0!</v>
      </c>
      <c r="AD6220" s="153" t="e">
        <f t="shared" si="197"/>
        <v>#DIV/0!</v>
      </c>
      <c r="AE6220" s="207"/>
      <c r="AF6220" s="153"/>
      <c r="AG6220" s="159"/>
      <c r="AH6220" s="153"/>
      <c r="AI6220" s="161"/>
      <c r="AJ6220" s="153"/>
      <c r="AK6220" s="153"/>
      <c r="AL6220" s="207"/>
      <c r="AM6220" s="207"/>
      <c r="AN6220" s="207"/>
      <c r="AO6220" s="207"/>
      <c r="AP6220" s="147" t="s">
        <v>54</v>
      </c>
      <c r="AQ6220" s="147"/>
      <c r="AR6220" s="147"/>
      <c r="AS6220" s="209" t="s">
        <v>68</v>
      </c>
      <c r="AT6220" s="223" t="str">
        <f>MONTH(B6220)&amp;"/"&amp;YEAR(B6220)</f>
        <v>3/2026</v>
      </c>
      <c r="AU6220" s="223">
        <f>WEEKNUM(B6220)-WEEKNUM(EOMONTH(B6220,-1)+1)+1</f>
        <v>5</v>
      </c>
      <c r="AV6220" s="209" t="str">
        <f>MONTH(R6220)&amp;"/"&amp;YEAR(R6220)</f>
        <v>1/1900</v>
      </c>
      <c r="AW6220" s="209" t="e">
        <f>WEEKNUM(R6220)-WEEKNUM(EOMONTH(R6220,-1)+1)+1</f>
        <v>#NUM!</v>
      </c>
      <c r="AX6220" s="209">
        <f>IF(BB6220="S",IF(Q6220="1. Aceitou o programa",R6220-B6220,0),0)</f>
        <v>0</v>
      </c>
      <c r="AY6220" s="209">
        <f>IF(BB6220="S",IF(AND(S6220&lt;&gt;"",R6220&lt;&gt;""),S6220-R6220,0),0)</f>
        <v>0</v>
      </c>
      <c r="AZ6220" s="209">
        <f>IF(BB6220="S",IF(Q6220="1. Aceitou o programa",IF(OR(X6220="Não se Aplica",X6220=""),IF(OR(W6220="Não se Aplica",W6220=""),0,W6220-V6220),AVERAGE(X6220-W6220,W6220-V6220)),0),0)</f>
        <v>0</v>
      </c>
      <c r="BA6220" s="209">
        <f>IF(BB6220="S",IF(AND(Q6220="1. Aceitou o programa",AH6220="Realizada"),IFERROR(IF(AG6220="",0,AG6220-R6220),0),0),0)</f>
        <v>0</v>
      </c>
      <c r="BB6220" s="209" t="str">
        <f>_xlfn.XLOOKUP(U6220,'Lista Suspensa'!$AA$20:$AA$23,'Lista Suspensa'!$AB$20:$AB$23,"N/A")</f>
        <v>S</v>
      </c>
    </row>
    <row r="6221" spans="1:54" ht="12" customHeight="1">
      <c r="A6221" s="151" t="s">
        <v>54</v>
      </c>
      <c r="B6221" s="152">
        <v>46112</v>
      </c>
      <c r="C6221" s="153" t="s">
        <v>55</v>
      </c>
      <c r="D6221" s="153" t="s">
        <v>56</v>
      </c>
      <c r="E6221" s="244">
        <v>93645517</v>
      </c>
      <c r="F6221" s="144" t="s">
        <v>10515</v>
      </c>
      <c r="G6221" s="230"/>
      <c r="H6221" s="154">
        <v>32378</v>
      </c>
      <c r="I6221" s="153">
        <v>37</v>
      </c>
      <c r="J6221" s="148" t="s">
        <v>70</v>
      </c>
      <c r="K6221" s="153"/>
      <c r="L6221" s="153"/>
      <c r="M6221" s="153"/>
      <c r="N6221" s="153"/>
      <c r="O6221" s="155">
        <v>11988256670</v>
      </c>
      <c r="P6221" s="156" t="s">
        <v>60</v>
      </c>
      <c r="Q6221" s="157" t="s">
        <v>8211</v>
      </c>
      <c r="R6221" s="158"/>
      <c r="S6221" s="159"/>
      <c r="T6221" s="159" t="s">
        <v>6983</v>
      </c>
      <c r="U6221" s="159" t="s">
        <v>8212</v>
      </c>
      <c r="V6221" s="154">
        <v>46148</v>
      </c>
      <c r="W6221" s="154">
        <v>46155</v>
      </c>
      <c r="X6221" s="154"/>
      <c r="Y6221" s="160"/>
      <c r="Z6221" s="160"/>
      <c r="AA6221" s="153"/>
      <c r="AB6221" s="153"/>
      <c r="AC6221" s="182" t="e">
        <f t="shared" si="196"/>
        <v>#DIV/0!</v>
      </c>
      <c r="AD6221" s="153" t="e">
        <f t="shared" si="197"/>
        <v>#DIV/0!</v>
      </c>
      <c r="AE6221" s="207"/>
      <c r="AF6221" s="153"/>
      <c r="AG6221" s="159"/>
      <c r="AH6221" s="153"/>
      <c r="AI6221" s="161"/>
      <c r="AJ6221" s="153"/>
      <c r="AK6221" s="153"/>
      <c r="AL6221" s="207"/>
      <c r="AM6221" s="207"/>
      <c r="AN6221" s="207"/>
      <c r="AO6221" s="207"/>
      <c r="AP6221" s="147" t="s">
        <v>54</v>
      </c>
      <c r="AQ6221" s="147"/>
      <c r="AR6221" s="147"/>
      <c r="AS6221" s="209" t="s">
        <v>68</v>
      </c>
      <c r="AT6221" s="223" t="str">
        <f>MONTH(B6221)&amp;"/"&amp;YEAR(B6221)</f>
        <v>3/2026</v>
      </c>
      <c r="AU6221" s="223">
        <f>WEEKNUM(B6221)-WEEKNUM(EOMONTH(B6221,-1)+1)+1</f>
        <v>5</v>
      </c>
      <c r="AV6221" s="209" t="str">
        <f>MONTH(R6221)&amp;"/"&amp;YEAR(R6221)</f>
        <v>1/1900</v>
      </c>
      <c r="AW6221" s="209" t="e">
        <f>WEEKNUM(R6221)-WEEKNUM(EOMONTH(R6221,-1)+1)+1</f>
        <v>#NUM!</v>
      </c>
      <c r="AX6221" s="209">
        <f>IF(BB6221="S",IF(Q6221="1. Aceitou o programa",R6221-B6221,0),0)</f>
        <v>0</v>
      </c>
      <c r="AY6221" s="209">
        <f>IF(BB6221="S",IF(AND(S6221&lt;&gt;"",R6221&lt;&gt;""),S6221-R6221,0),0)</f>
        <v>0</v>
      </c>
      <c r="AZ6221" s="209">
        <f>IF(BB6221="S",IF(Q6221="1. Aceitou o programa",IF(OR(X6221="Não se Aplica",X6221=""),IF(OR(W6221="Não se Aplica",W6221=""),0,W6221-V6221),AVERAGE(X6221-W6221,W6221-V6221)),0),0)</f>
        <v>0</v>
      </c>
      <c r="BA6221" s="209">
        <f>IF(BB6221="S",IF(AND(Q6221="1. Aceitou o programa",AH6221="Realizada"),IFERROR(IF(AG6221="",0,AG6221-R6221),0),0),0)</f>
        <v>0</v>
      </c>
      <c r="BB6221" s="209" t="str">
        <f>_xlfn.XLOOKUP(U6221,'Lista Suspensa'!$AA$20:$AA$23,'Lista Suspensa'!$AB$20:$AB$23,"N/A")</f>
        <v>S</v>
      </c>
    </row>
    <row r="6222" spans="1:54" ht="12" customHeight="1">
      <c r="A6222" s="151" t="s">
        <v>54</v>
      </c>
      <c r="B6222" s="152">
        <v>46112</v>
      </c>
      <c r="C6222" s="153" t="s">
        <v>55</v>
      </c>
      <c r="D6222" s="153" t="s">
        <v>56</v>
      </c>
      <c r="E6222" s="244">
        <v>89015939</v>
      </c>
      <c r="F6222" s="144" t="s">
        <v>10516</v>
      </c>
      <c r="G6222" s="230"/>
      <c r="H6222" s="154">
        <v>32378</v>
      </c>
      <c r="I6222" s="153">
        <v>37</v>
      </c>
      <c r="J6222" s="148" t="s">
        <v>70</v>
      </c>
      <c r="K6222" s="153"/>
      <c r="L6222" s="153"/>
      <c r="M6222" s="153"/>
      <c r="N6222" s="153"/>
      <c r="O6222" s="155">
        <v>13982034087</v>
      </c>
      <c r="P6222" s="156" t="s">
        <v>60</v>
      </c>
      <c r="Q6222" s="157" t="s">
        <v>8211</v>
      </c>
      <c r="R6222" s="158"/>
      <c r="S6222" s="159"/>
      <c r="T6222" s="159" t="s">
        <v>6983</v>
      </c>
      <c r="U6222" s="159" t="s">
        <v>8212</v>
      </c>
      <c r="V6222" s="154">
        <v>46148</v>
      </c>
      <c r="W6222" s="154">
        <v>46155</v>
      </c>
      <c r="X6222" s="154"/>
      <c r="Y6222" s="160"/>
      <c r="Z6222" s="160"/>
      <c r="AA6222" s="153"/>
      <c r="AB6222" s="153"/>
      <c r="AC6222" s="182" t="e">
        <f t="shared" si="196"/>
        <v>#DIV/0!</v>
      </c>
      <c r="AD6222" s="153" t="e">
        <f t="shared" si="197"/>
        <v>#DIV/0!</v>
      </c>
      <c r="AE6222" s="207"/>
      <c r="AF6222" s="153"/>
      <c r="AG6222" s="159"/>
      <c r="AH6222" s="153"/>
      <c r="AI6222" s="161"/>
      <c r="AJ6222" s="153"/>
      <c r="AK6222" s="153"/>
      <c r="AL6222" s="207"/>
      <c r="AM6222" s="207"/>
      <c r="AN6222" s="207"/>
      <c r="AO6222" s="207"/>
      <c r="AP6222" s="147" t="s">
        <v>54</v>
      </c>
      <c r="AQ6222" s="147"/>
      <c r="AR6222" s="147"/>
      <c r="AS6222" s="209" t="s">
        <v>68</v>
      </c>
      <c r="AT6222" s="223" t="str">
        <f>MONTH(B6222)&amp;"/"&amp;YEAR(B6222)</f>
        <v>3/2026</v>
      </c>
      <c r="AU6222" s="223">
        <f>WEEKNUM(B6222)-WEEKNUM(EOMONTH(B6222,-1)+1)+1</f>
        <v>5</v>
      </c>
      <c r="AV6222" s="209" t="str">
        <f>MONTH(R6222)&amp;"/"&amp;YEAR(R6222)</f>
        <v>1/1900</v>
      </c>
      <c r="AW6222" s="209" t="e">
        <f>WEEKNUM(R6222)-WEEKNUM(EOMONTH(R6222,-1)+1)+1</f>
        <v>#NUM!</v>
      </c>
      <c r="AX6222" s="209">
        <f>IF(BB6222="S",IF(Q6222="1. Aceitou o programa",R6222-B6222,0),0)</f>
        <v>0</v>
      </c>
      <c r="AY6222" s="209">
        <f>IF(BB6222="S",IF(AND(S6222&lt;&gt;"",R6222&lt;&gt;""),S6222-R6222,0),0)</f>
        <v>0</v>
      </c>
      <c r="AZ6222" s="209">
        <f>IF(BB6222="S",IF(Q6222="1. Aceitou o programa",IF(OR(X6222="Não se Aplica",X6222=""),IF(OR(W6222="Não se Aplica",W6222=""),0,W6222-V6222),AVERAGE(X6222-W6222,W6222-V6222)),0),0)</f>
        <v>0</v>
      </c>
      <c r="BA6222" s="209">
        <f>IF(BB6222="S",IF(AND(Q6222="1. Aceitou o programa",AH6222="Realizada"),IFERROR(IF(AG6222="",0,AG6222-R6222),0),0),0)</f>
        <v>0</v>
      </c>
      <c r="BB6222" s="209" t="str">
        <f>_xlfn.XLOOKUP(U6222,'Lista Suspensa'!$AA$20:$AA$23,'Lista Suspensa'!$AB$20:$AB$23,"N/A")</f>
        <v>S</v>
      </c>
    </row>
    <row r="6223" spans="1:54" ht="12" customHeight="1">
      <c r="A6223" s="151" t="s">
        <v>54</v>
      </c>
      <c r="B6223" s="152">
        <v>46112</v>
      </c>
      <c r="C6223" s="153" t="s">
        <v>55</v>
      </c>
      <c r="D6223" s="153" t="s">
        <v>56</v>
      </c>
      <c r="E6223" s="244">
        <v>87562404</v>
      </c>
      <c r="F6223" s="144" t="s">
        <v>10517</v>
      </c>
      <c r="G6223" s="230"/>
      <c r="H6223" s="154">
        <v>32393</v>
      </c>
      <c r="I6223" s="153">
        <v>37</v>
      </c>
      <c r="J6223" s="148" t="s">
        <v>70</v>
      </c>
      <c r="K6223" s="153"/>
      <c r="L6223" s="153"/>
      <c r="M6223" s="153"/>
      <c r="N6223" s="153"/>
      <c r="O6223" s="155">
        <v>21992264393</v>
      </c>
      <c r="P6223" s="156" t="s">
        <v>60</v>
      </c>
      <c r="Q6223" s="157" t="s">
        <v>8211</v>
      </c>
      <c r="R6223" s="158"/>
      <c r="S6223" s="159"/>
      <c r="T6223" s="159" t="s">
        <v>6983</v>
      </c>
      <c r="U6223" s="159" t="s">
        <v>8212</v>
      </c>
      <c r="V6223" s="154">
        <v>46148</v>
      </c>
      <c r="W6223" s="154">
        <v>46155</v>
      </c>
      <c r="X6223" s="154"/>
      <c r="Y6223" s="160"/>
      <c r="Z6223" s="160"/>
      <c r="AA6223" s="153"/>
      <c r="AB6223" s="153"/>
      <c r="AC6223" s="182" t="e">
        <f t="shared" si="196"/>
        <v>#DIV/0!</v>
      </c>
      <c r="AD6223" s="153" t="e">
        <f t="shared" si="197"/>
        <v>#DIV/0!</v>
      </c>
      <c r="AE6223" s="207"/>
      <c r="AF6223" s="153"/>
      <c r="AG6223" s="159"/>
      <c r="AH6223" s="153"/>
      <c r="AI6223" s="161"/>
      <c r="AJ6223" s="153"/>
      <c r="AK6223" s="153"/>
      <c r="AL6223" s="207"/>
      <c r="AM6223" s="207"/>
      <c r="AN6223" s="207"/>
      <c r="AO6223" s="207"/>
      <c r="AP6223" s="147" t="s">
        <v>54</v>
      </c>
      <c r="AQ6223" s="147"/>
      <c r="AR6223" s="147"/>
      <c r="AS6223" s="209" t="s">
        <v>68</v>
      </c>
      <c r="AT6223" s="223" t="str">
        <f>MONTH(B6223)&amp;"/"&amp;YEAR(B6223)</f>
        <v>3/2026</v>
      </c>
      <c r="AU6223" s="223">
        <f>WEEKNUM(B6223)-WEEKNUM(EOMONTH(B6223,-1)+1)+1</f>
        <v>5</v>
      </c>
      <c r="AV6223" s="209" t="str">
        <f>MONTH(R6223)&amp;"/"&amp;YEAR(R6223)</f>
        <v>1/1900</v>
      </c>
      <c r="AW6223" s="209" t="e">
        <f>WEEKNUM(R6223)-WEEKNUM(EOMONTH(R6223,-1)+1)+1</f>
        <v>#NUM!</v>
      </c>
      <c r="AX6223" s="209">
        <f>IF(BB6223="S",IF(Q6223="1. Aceitou o programa",R6223-B6223,0),0)</f>
        <v>0</v>
      </c>
      <c r="AY6223" s="209">
        <f>IF(BB6223="S",IF(AND(S6223&lt;&gt;"",R6223&lt;&gt;""),S6223-R6223,0),0)</f>
        <v>0</v>
      </c>
      <c r="AZ6223" s="209">
        <f>IF(BB6223="S",IF(Q6223="1. Aceitou o programa",IF(OR(X6223="Não se Aplica",X6223=""),IF(OR(W6223="Não se Aplica",W6223=""),0,W6223-V6223),AVERAGE(X6223-W6223,W6223-V6223)),0),0)</f>
        <v>0</v>
      </c>
      <c r="BA6223" s="209">
        <f>IF(BB6223="S",IF(AND(Q6223="1. Aceitou o programa",AH6223="Realizada"),IFERROR(IF(AG6223="",0,AG6223-R6223),0),0),0)</f>
        <v>0</v>
      </c>
      <c r="BB6223" s="209" t="str">
        <f>_xlfn.XLOOKUP(U6223,'Lista Suspensa'!$AA$20:$AA$23,'Lista Suspensa'!$AB$20:$AB$23,"N/A")</f>
        <v>S</v>
      </c>
    </row>
    <row r="6224" spans="1:54" ht="12" customHeight="1">
      <c r="A6224" s="151" t="s">
        <v>54</v>
      </c>
      <c r="B6224" s="152">
        <v>46112</v>
      </c>
      <c r="C6224" s="153" t="s">
        <v>55</v>
      </c>
      <c r="D6224" s="153" t="s">
        <v>56</v>
      </c>
      <c r="E6224" s="244">
        <v>87725107</v>
      </c>
      <c r="F6224" s="144" t="s">
        <v>10518</v>
      </c>
      <c r="G6224" s="230"/>
      <c r="H6224" s="154">
        <v>32430</v>
      </c>
      <c r="I6224" s="153">
        <v>37</v>
      </c>
      <c r="J6224" s="148" t="s">
        <v>70</v>
      </c>
      <c r="K6224" s="153"/>
      <c r="L6224" s="153"/>
      <c r="M6224" s="153"/>
      <c r="N6224" s="153"/>
      <c r="O6224" s="155">
        <v>11992020832</v>
      </c>
      <c r="P6224" s="156" t="s">
        <v>60</v>
      </c>
      <c r="Q6224" s="157" t="s">
        <v>8211</v>
      </c>
      <c r="R6224" s="158"/>
      <c r="S6224" s="159"/>
      <c r="T6224" s="159" t="s">
        <v>6983</v>
      </c>
      <c r="U6224" s="159" t="s">
        <v>8212</v>
      </c>
      <c r="V6224" s="154">
        <v>46148</v>
      </c>
      <c r="W6224" s="154">
        <v>46155</v>
      </c>
      <c r="X6224" s="154"/>
      <c r="Y6224" s="160"/>
      <c r="Z6224" s="160"/>
      <c r="AA6224" s="153"/>
      <c r="AB6224" s="153"/>
      <c r="AC6224" s="182" t="e">
        <f t="shared" si="196"/>
        <v>#DIV/0!</v>
      </c>
      <c r="AD6224" s="153" t="e">
        <f t="shared" si="197"/>
        <v>#DIV/0!</v>
      </c>
      <c r="AE6224" s="207"/>
      <c r="AF6224" s="153"/>
      <c r="AG6224" s="159"/>
      <c r="AH6224" s="153"/>
      <c r="AI6224" s="161"/>
      <c r="AJ6224" s="153"/>
      <c r="AK6224" s="153"/>
      <c r="AL6224" s="207"/>
      <c r="AM6224" s="207"/>
      <c r="AN6224" s="207"/>
      <c r="AO6224" s="207"/>
      <c r="AP6224" s="147" t="s">
        <v>54</v>
      </c>
      <c r="AQ6224" s="147"/>
      <c r="AR6224" s="147"/>
      <c r="AS6224" s="209" t="s">
        <v>68</v>
      </c>
      <c r="AT6224" s="223" t="str">
        <f>MONTH(B6224)&amp;"/"&amp;YEAR(B6224)</f>
        <v>3/2026</v>
      </c>
      <c r="AU6224" s="223">
        <f>WEEKNUM(B6224)-WEEKNUM(EOMONTH(B6224,-1)+1)+1</f>
        <v>5</v>
      </c>
      <c r="AV6224" s="209" t="str">
        <f>MONTH(R6224)&amp;"/"&amp;YEAR(R6224)</f>
        <v>1/1900</v>
      </c>
      <c r="AW6224" s="209" t="e">
        <f>WEEKNUM(R6224)-WEEKNUM(EOMONTH(R6224,-1)+1)+1</f>
        <v>#NUM!</v>
      </c>
      <c r="AX6224" s="209">
        <f>IF(BB6224="S",IF(Q6224="1. Aceitou o programa",R6224-B6224,0),0)</f>
        <v>0</v>
      </c>
      <c r="AY6224" s="209">
        <f>IF(BB6224="S",IF(AND(S6224&lt;&gt;"",R6224&lt;&gt;""),S6224-R6224,0),0)</f>
        <v>0</v>
      </c>
      <c r="AZ6224" s="209">
        <f>IF(BB6224="S",IF(Q6224="1. Aceitou o programa",IF(OR(X6224="Não se Aplica",X6224=""),IF(OR(W6224="Não se Aplica",W6224=""),0,W6224-V6224),AVERAGE(X6224-W6224,W6224-V6224)),0),0)</f>
        <v>0</v>
      </c>
      <c r="BA6224" s="209">
        <f>IF(BB6224="S",IF(AND(Q6224="1. Aceitou o programa",AH6224="Realizada"),IFERROR(IF(AG6224="",0,AG6224-R6224),0),0),0)</f>
        <v>0</v>
      </c>
      <c r="BB6224" s="209" t="str">
        <f>_xlfn.XLOOKUP(U6224,'Lista Suspensa'!$AA$20:$AA$23,'Lista Suspensa'!$AB$20:$AB$23,"N/A")</f>
        <v>S</v>
      </c>
    </row>
    <row r="6225" spans="1:54" ht="12" customHeight="1">
      <c r="A6225" s="151" t="s">
        <v>54</v>
      </c>
      <c r="B6225" s="152">
        <v>46112</v>
      </c>
      <c r="C6225" s="153" t="s">
        <v>55</v>
      </c>
      <c r="D6225" s="153" t="s">
        <v>56</v>
      </c>
      <c r="E6225" s="244">
        <v>89090848</v>
      </c>
      <c r="F6225" s="144" t="s">
        <v>10519</v>
      </c>
      <c r="G6225" s="230"/>
      <c r="H6225" s="154">
        <v>32444</v>
      </c>
      <c r="I6225" s="153">
        <v>37</v>
      </c>
      <c r="J6225" s="148" t="s">
        <v>70</v>
      </c>
      <c r="K6225" s="153"/>
      <c r="L6225" s="153"/>
      <c r="M6225" s="153"/>
      <c r="N6225" s="153"/>
      <c r="O6225" s="155">
        <v>21970054102</v>
      </c>
      <c r="P6225" s="156" t="s">
        <v>60</v>
      </c>
      <c r="Q6225" s="157" t="s">
        <v>8211</v>
      </c>
      <c r="R6225" s="158"/>
      <c r="S6225" s="159"/>
      <c r="T6225" s="159" t="s">
        <v>6983</v>
      </c>
      <c r="U6225" s="159" t="s">
        <v>8212</v>
      </c>
      <c r="V6225" s="154">
        <v>46148</v>
      </c>
      <c r="W6225" s="154">
        <v>46155</v>
      </c>
      <c r="X6225" s="154"/>
      <c r="Y6225" s="160"/>
      <c r="Z6225" s="160"/>
      <c r="AA6225" s="153"/>
      <c r="AB6225" s="153"/>
      <c r="AC6225" s="182" t="e">
        <f t="shared" si="196"/>
        <v>#DIV/0!</v>
      </c>
      <c r="AD6225" s="153" t="e">
        <f t="shared" si="197"/>
        <v>#DIV/0!</v>
      </c>
      <c r="AE6225" s="207"/>
      <c r="AF6225" s="153"/>
      <c r="AG6225" s="159"/>
      <c r="AH6225" s="153"/>
      <c r="AI6225" s="161"/>
      <c r="AJ6225" s="153"/>
      <c r="AK6225" s="153"/>
      <c r="AL6225" s="207"/>
      <c r="AM6225" s="207"/>
      <c r="AN6225" s="207"/>
      <c r="AO6225" s="207"/>
      <c r="AP6225" s="147" t="s">
        <v>54</v>
      </c>
      <c r="AQ6225" s="147"/>
      <c r="AR6225" s="147"/>
      <c r="AS6225" s="209" t="s">
        <v>68</v>
      </c>
      <c r="AT6225" s="223" t="str">
        <f>MONTH(B6225)&amp;"/"&amp;YEAR(B6225)</f>
        <v>3/2026</v>
      </c>
      <c r="AU6225" s="223">
        <f>WEEKNUM(B6225)-WEEKNUM(EOMONTH(B6225,-1)+1)+1</f>
        <v>5</v>
      </c>
      <c r="AV6225" s="209" t="str">
        <f>MONTH(R6225)&amp;"/"&amp;YEAR(R6225)</f>
        <v>1/1900</v>
      </c>
      <c r="AW6225" s="209" t="e">
        <f>WEEKNUM(R6225)-WEEKNUM(EOMONTH(R6225,-1)+1)+1</f>
        <v>#NUM!</v>
      </c>
      <c r="AX6225" s="209">
        <f>IF(BB6225="S",IF(Q6225="1. Aceitou o programa",R6225-B6225,0),0)</f>
        <v>0</v>
      </c>
      <c r="AY6225" s="209">
        <f>IF(BB6225="S",IF(AND(S6225&lt;&gt;"",R6225&lt;&gt;""),S6225-R6225,0),0)</f>
        <v>0</v>
      </c>
      <c r="AZ6225" s="209">
        <f>IF(BB6225="S",IF(Q6225="1. Aceitou o programa",IF(OR(X6225="Não se Aplica",X6225=""),IF(OR(W6225="Não se Aplica",W6225=""),0,W6225-V6225),AVERAGE(X6225-W6225,W6225-V6225)),0),0)</f>
        <v>0</v>
      </c>
      <c r="BA6225" s="209">
        <f>IF(BB6225="S",IF(AND(Q6225="1. Aceitou o programa",AH6225="Realizada"),IFERROR(IF(AG6225="",0,AG6225-R6225),0),0),0)</f>
        <v>0</v>
      </c>
      <c r="BB6225" s="209" t="str">
        <f>_xlfn.XLOOKUP(U6225,'Lista Suspensa'!$AA$20:$AA$23,'Lista Suspensa'!$AB$20:$AB$23,"N/A")</f>
        <v>S</v>
      </c>
    </row>
    <row r="6226" spans="1:54" ht="12" customHeight="1">
      <c r="A6226" s="151" t="s">
        <v>54</v>
      </c>
      <c r="B6226" s="152">
        <v>46112</v>
      </c>
      <c r="C6226" s="153" t="s">
        <v>55</v>
      </c>
      <c r="D6226" s="153" t="s">
        <v>56</v>
      </c>
      <c r="E6226" s="244">
        <v>84738065</v>
      </c>
      <c r="F6226" s="144" t="s">
        <v>10520</v>
      </c>
      <c r="G6226" s="230"/>
      <c r="H6226" s="154">
        <v>32451</v>
      </c>
      <c r="I6226" s="153">
        <v>37</v>
      </c>
      <c r="J6226" s="148" t="s">
        <v>58</v>
      </c>
      <c r="K6226" s="153"/>
      <c r="L6226" s="153"/>
      <c r="M6226" s="153"/>
      <c r="N6226" s="153"/>
      <c r="O6226" s="155">
        <v>21965434666</v>
      </c>
      <c r="P6226" s="156" t="s">
        <v>60</v>
      </c>
      <c r="Q6226" s="157" t="s">
        <v>8211</v>
      </c>
      <c r="R6226" s="158"/>
      <c r="S6226" s="159"/>
      <c r="T6226" s="159" t="s">
        <v>6983</v>
      </c>
      <c r="U6226" s="159" t="s">
        <v>8212</v>
      </c>
      <c r="V6226" s="154">
        <v>46148</v>
      </c>
      <c r="W6226" s="154">
        <v>46155</v>
      </c>
      <c r="X6226" s="154"/>
      <c r="Y6226" s="160"/>
      <c r="Z6226" s="160"/>
      <c r="AA6226" s="153"/>
      <c r="AB6226" s="153"/>
      <c r="AC6226" s="182" t="e">
        <f t="shared" si="196"/>
        <v>#DIV/0!</v>
      </c>
      <c r="AD6226" s="153" t="e">
        <f t="shared" si="197"/>
        <v>#DIV/0!</v>
      </c>
      <c r="AE6226" s="207"/>
      <c r="AF6226" s="153"/>
      <c r="AG6226" s="159"/>
      <c r="AH6226" s="153"/>
      <c r="AI6226" s="161"/>
      <c r="AJ6226" s="153"/>
      <c r="AK6226" s="153"/>
      <c r="AL6226" s="207"/>
      <c r="AM6226" s="207"/>
      <c r="AN6226" s="207"/>
      <c r="AO6226" s="207"/>
      <c r="AP6226" s="147" t="s">
        <v>54</v>
      </c>
      <c r="AQ6226" s="147"/>
      <c r="AR6226" s="147"/>
      <c r="AS6226" s="209" t="s">
        <v>68</v>
      </c>
      <c r="AT6226" s="223" t="str">
        <f>MONTH(B6226)&amp;"/"&amp;YEAR(B6226)</f>
        <v>3/2026</v>
      </c>
      <c r="AU6226" s="223">
        <f>WEEKNUM(B6226)-WEEKNUM(EOMONTH(B6226,-1)+1)+1</f>
        <v>5</v>
      </c>
      <c r="AV6226" s="209" t="str">
        <f>MONTH(R6226)&amp;"/"&amp;YEAR(R6226)</f>
        <v>1/1900</v>
      </c>
      <c r="AW6226" s="209" t="e">
        <f>WEEKNUM(R6226)-WEEKNUM(EOMONTH(R6226,-1)+1)+1</f>
        <v>#NUM!</v>
      </c>
      <c r="AX6226" s="209">
        <f>IF(BB6226="S",IF(Q6226="1. Aceitou o programa",R6226-B6226,0),0)</f>
        <v>0</v>
      </c>
      <c r="AY6226" s="209">
        <f>IF(BB6226="S",IF(AND(S6226&lt;&gt;"",R6226&lt;&gt;""),S6226-R6226,0),0)</f>
        <v>0</v>
      </c>
      <c r="AZ6226" s="209">
        <f>IF(BB6226="S",IF(Q6226="1. Aceitou o programa",IF(OR(X6226="Não se Aplica",X6226=""),IF(OR(W6226="Não se Aplica",W6226=""),0,W6226-V6226),AVERAGE(X6226-W6226,W6226-V6226)),0),0)</f>
        <v>0</v>
      </c>
      <c r="BA6226" s="209">
        <f>IF(BB6226="S",IF(AND(Q6226="1. Aceitou o programa",AH6226="Realizada"),IFERROR(IF(AG6226="",0,AG6226-R6226),0),0),0)</f>
        <v>0</v>
      </c>
      <c r="BB6226" s="209" t="str">
        <f>_xlfn.XLOOKUP(U6226,'Lista Suspensa'!$AA$20:$AA$23,'Lista Suspensa'!$AB$20:$AB$23,"N/A")</f>
        <v>S</v>
      </c>
    </row>
    <row r="6227" spans="1:54" ht="12" customHeight="1">
      <c r="A6227" s="151" t="s">
        <v>54</v>
      </c>
      <c r="B6227" s="152">
        <v>46112</v>
      </c>
      <c r="C6227" s="153" t="s">
        <v>55</v>
      </c>
      <c r="D6227" s="153" t="s">
        <v>56</v>
      </c>
      <c r="E6227" s="244">
        <v>72195584</v>
      </c>
      <c r="F6227" s="144" t="s">
        <v>10521</v>
      </c>
      <c r="G6227" s="230"/>
      <c r="H6227" s="154">
        <v>32451</v>
      </c>
      <c r="I6227" s="153">
        <v>37</v>
      </c>
      <c r="J6227" s="148" t="s">
        <v>70</v>
      </c>
      <c r="K6227" s="153"/>
      <c r="L6227" s="153"/>
      <c r="M6227" s="153"/>
      <c r="N6227" s="153"/>
      <c r="O6227" s="155">
        <v>11975559292</v>
      </c>
      <c r="P6227" s="156" t="s">
        <v>60</v>
      </c>
      <c r="Q6227" s="157" t="s">
        <v>8211</v>
      </c>
      <c r="R6227" s="158"/>
      <c r="S6227" s="159"/>
      <c r="T6227" s="159" t="s">
        <v>6983</v>
      </c>
      <c r="U6227" s="159" t="s">
        <v>8212</v>
      </c>
      <c r="V6227" s="154">
        <v>46148</v>
      </c>
      <c r="W6227" s="154">
        <v>46155</v>
      </c>
      <c r="X6227" s="154"/>
      <c r="Y6227" s="160"/>
      <c r="Z6227" s="160"/>
      <c r="AA6227" s="153"/>
      <c r="AB6227" s="153"/>
      <c r="AC6227" s="182" t="e">
        <f t="shared" si="196"/>
        <v>#DIV/0!</v>
      </c>
      <c r="AD6227" s="153" t="e">
        <f t="shared" si="197"/>
        <v>#DIV/0!</v>
      </c>
      <c r="AE6227" s="207"/>
      <c r="AF6227" s="153"/>
      <c r="AG6227" s="159"/>
      <c r="AH6227" s="153"/>
      <c r="AI6227" s="161"/>
      <c r="AJ6227" s="153"/>
      <c r="AK6227" s="153"/>
      <c r="AL6227" s="207"/>
      <c r="AM6227" s="207"/>
      <c r="AN6227" s="207"/>
      <c r="AO6227" s="207"/>
      <c r="AP6227" s="147" t="s">
        <v>54</v>
      </c>
      <c r="AQ6227" s="147"/>
      <c r="AR6227" s="147"/>
      <c r="AS6227" s="209" t="s">
        <v>68</v>
      </c>
      <c r="AT6227" s="223" t="str">
        <f>MONTH(B6227)&amp;"/"&amp;YEAR(B6227)</f>
        <v>3/2026</v>
      </c>
      <c r="AU6227" s="223">
        <f>WEEKNUM(B6227)-WEEKNUM(EOMONTH(B6227,-1)+1)+1</f>
        <v>5</v>
      </c>
      <c r="AV6227" s="209" t="str">
        <f>MONTH(R6227)&amp;"/"&amp;YEAR(R6227)</f>
        <v>1/1900</v>
      </c>
      <c r="AW6227" s="209" t="e">
        <f>WEEKNUM(R6227)-WEEKNUM(EOMONTH(R6227,-1)+1)+1</f>
        <v>#NUM!</v>
      </c>
      <c r="AX6227" s="209">
        <f>IF(BB6227="S",IF(Q6227="1. Aceitou o programa",R6227-B6227,0),0)</f>
        <v>0</v>
      </c>
      <c r="AY6227" s="209">
        <f>IF(BB6227="S",IF(AND(S6227&lt;&gt;"",R6227&lt;&gt;""),S6227-R6227,0),0)</f>
        <v>0</v>
      </c>
      <c r="AZ6227" s="209">
        <f>IF(BB6227="S",IF(Q6227="1. Aceitou o programa",IF(OR(X6227="Não se Aplica",X6227=""),IF(OR(W6227="Não se Aplica",W6227=""),0,W6227-V6227),AVERAGE(X6227-W6227,W6227-V6227)),0),0)</f>
        <v>0</v>
      </c>
      <c r="BA6227" s="209">
        <f>IF(BB6227="S",IF(AND(Q6227="1. Aceitou o programa",AH6227="Realizada"),IFERROR(IF(AG6227="",0,AG6227-R6227),0),0),0)</f>
        <v>0</v>
      </c>
      <c r="BB6227" s="209" t="str">
        <f>_xlfn.XLOOKUP(U6227,'Lista Suspensa'!$AA$20:$AA$23,'Lista Suspensa'!$AB$20:$AB$23,"N/A")</f>
        <v>S</v>
      </c>
    </row>
    <row r="6228" spans="1:54" ht="12" customHeight="1">
      <c r="A6228" s="151" t="s">
        <v>54</v>
      </c>
      <c r="B6228" s="152">
        <v>46112</v>
      </c>
      <c r="C6228" s="153" t="s">
        <v>55</v>
      </c>
      <c r="D6228" s="153" t="s">
        <v>56</v>
      </c>
      <c r="E6228" s="244">
        <v>87386755</v>
      </c>
      <c r="F6228" s="144" t="s">
        <v>10522</v>
      </c>
      <c r="G6228" s="230"/>
      <c r="H6228" s="154">
        <v>32471</v>
      </c>
      <c r="I6228" s="153">
        <v>37</v>
      </c>
      <c r="J6228" s="148" t="s">
        <v>58</v>
      </c>
      <c r="K6228" s="153"/>
      <c r="L6228" s="153"/>
      <c r="M6228" s="153"/>
      <c r="N6228" s="153"/>
      <c r="O6228" s="155">
        <v>11982363592</v>
      </c>
      <c r="P6228" s="156" t="s">
        <v>60</v>
      </c>
      <c r="Q6228" s="157" t="s">
        <v>8211</v>
      </c>
      <c r="R6228" s="158"/>
      <c r="S6228" s="159"/>
      <c r="T6228" s="159" t="s">
        <v>6983</v>
      </c>
      <c r="U6228" s="159" t="s">
        <v>8212</v>
      </c>
      <c r="V6228" s="154">
        <v>46148</v>
      </c>
      <c r="W6228" s="154">
        <v>46155</v>
      </c>
      <c r="X6228" s="154"/>
      <c r="Y6228" s="160"/>
      <c r="Z6228" s="160"/>
      <c r="AA6228" s="153"/>
      <c r="AB6228" s="153"/>
      <c r="AC6228" s="182" t="e">
        <f t="shared" si="196"/>
        <v>#DIV/0!</v>
      </c>
      <c r="AD6228" s="153" t="e">
        <f t="shared" si="197"/>
        <v>#DIV/0!</v>
      </c>
      <c r="AE6228" s="207"/>
      <c r="AF6228" s="153"/>
      <c r="AG6228" s="159"/>
      <c r="AH6228" s="153"/>
      <c r="AI6228" s="161"/>
      <c r="AJ6228" s="153"/>
      <c r="AK6228" s="153"/>
      <c r="AL6228" s="207"/>
      <c r="AM6228" s="207"/>
      <c r="AN6228" s="207"/>
      <c r="AO6228" s="207"/>
      <c r="AP6228" s="147" t="s">
        <v>54</v>
      </c>
      <c r="AQ6228" s="147"/>
      <c r="AR6228" s="147"/>
      <c r="AS6228" s="209" t="s">
        <v>68</v>
      </c>
      <c r="AT6228" s="223" t="str">
        <f>MONTH(B6228)&amp;"/"&amp;YEAR(B6228)</f>
        <v>3/2026</v>
      </c>
      <c r="AU6228" s="223">
        <f>WEEKNUM(B6228)-WEEKNUM(EOMONTH(B6228,-1)+1)+1</f>
        <v>5</v>
      </c>
      <c r="AV6228" s="209" t="str">
        <f>MONTH(R6228)&amp;"/"&amp;YEAR(R6228)</f>
        <v>1/1900</v>
      </c>
      <c r="AW6228" s="209" t="e">
        <f>WEEKNUM(R6228)-WEEKNUM(EOMONTH(R6228,-1)+1)+1</f>
        <v>#NUM!</v>
      </c>
      <c r="AX6228" s="209">
        <f>IF(BB6228="S",IF(Q6228="1. Aceitou o programa",R6228-B6228,0),0)</f>
        <v>0</v>
      </c>
      <c r="AY6228" s="209">
        <f>IF(BB6228="S",IF(AND(S6228&lt;&gt;"",R6228&lt;&gt;""),S6228-R6228,0),0)</f>
        <v>0</v>
      </c>
      <c r="AZ6228" s="209">
        <f>IF(BB6228="S",IF(Q6228="1. Aceitou o programa",IF(OR(X6228="Não se Aplica",X6228=""),IF(OR(W6228="Não se Aplica",W6228=""),0,W6228-V6228),AVERAGE(X6228-W6228,W6228-V6228)),0),0)</f>
        <v>0</v>
      </c>
      <c r="BA6228" s="209">
        <f>IF(BB6228="S",IF(AND(Q6228="1. Aceitou o programa",AH6228="Realizada"),IFERROR(IF(AG6228="",0,AG6228-R6228),0),0),0)</f>
        <v>0</v>
      </c>
      <c r="BB6228" s="209" t="str">
        <f>_xlfn.XLOOKUP(U6228,'Lista Suspensa'!$AA$20:$AA$23,'Lista Suspensa'!$AB$20:$AB$23,"N/A")</f>
        <v>S</v>
      </c>
    </row>
    <row r="6229" spans="1:54" ht="12" customHeight="1">
      <c r="A6229" s="151" t="s">
        <v>54</v>
      </c>
      <c r="B6229" s="152">
        <v>46112</v>
      </c>
      <c r="C6229" s="153" t="s">
        <v>55</v>
      </c>
      <c r="D6229" s="153" t="s">
        <v>56</v>
      </c>
      <c r="E6229" s="244">
        <v>75554664</v>
      </c>
      <c r="F6229" s="144" t="s">
        <v>10523</v>
      </c>
      <c r="G6229" s="230"/>
      <c r="H6229" s="154">
        <v>32489</v>
      </c>
      <c r="I6229" s="153">
        <v>37</v>
      </c>
      <c r="J6229" s="148" t="s">
        <v>70</v>
      </c>
      <c r="K6229" s="153"/>
      <c r="L6229" s="153"/>
      <c r="M6229" s="153"/>
      <c r="N6229" s="153"/>
      <c r="O6229" s="155">
        <v>11989224784</v>
      </c>
      <c r="P6229" s="156" t="s">
        <v>60</v>
      </c>
      <c r="Q6229" s="157" t="s">
        <v>8211</v>
      </c>
      <c r="R6229" s="158"/>
      <c r="S6229" s="159"/>
      <c r="T6229" s="159" t="s">
        <v>6983</v>
      </c>
      <c r="U6229" s="159" t="s">
        <v>8212</v>
      </c>
      <c r="V6229" s="154">
        <v>46148</v>
      </c>
      <c r="W6229" s="154">
        <v>46155</v>
      </c>
      <c r="X6229" s="154"/>
      <c r="Y6229" s="160"/>
      <c r="Z6229" s="160"/>
      <c r="AA6229" s="153"/>
      <c r="AB6229" s="153"/>
      <c r="AC6229" s="182" t="e">
        <f t="shared" si="196"/>
        <v>#DIV/0!</v>
      </c>
      <c r="AD6229" s="153" t="e">
        <f t="shared" si="197"/>
        <v>#DIV/0!</v>
      </c>
      <c r="AE6229" s="207"/>
      <c r="AF6229" s="153"/>
      <c r="AG6229" s="159"/>
      <c r="AH6229" s="153"/>
      <c r="AI6229" s="161"/>
      <c r="AJ6229" s="153"/>
      <c r="AK6229" s="153"/>
      <c r="AL6229" s="207"/>
      <c r="AM6229" s="207"/>
      <c r="AN6229" s="207"/>
      <c r="AO6229" s="207"/>
      <c r="AP6229" s="147" t="s">
        <v>54</v>
      </c>
      <c r="AQ6229" s="147"/>
      <c r="AR6229" s="147"/>
      <c r="AS6229" s="209" t="s">
        <v>68</v>
      </c>
      <c r="AT6229" s="223" t="str">
        <f>MONTH(B6229)&amp;"/"&amp;YEAR(B6229)</f>
        <v>3/2026</v>
      </c>
      <c r="AU6229" s="223">
        <f>WEEKNUM(B6229)-WEEKNUM(EOMONTH(B6229,-1)+1)+1</f>
        <v>5</v>
      </c>
      <c r="AV6229" s="209" t="str">
        <f>MONTH(R6229)&amp;"/"&amp;YEAR(R6229)</f>
        <v>1/1900</v>
      </c>
      <c r="AW6229" s="209" t="e">
        <f>WEEKNUM(R6229)-WEEKNUM(EOMONTH(R6229,-1)+1)+1</f>
        <v>#NUM!</v>
      </c>
      <c r="AX6229" s="209">
        <f>IF(BB6229="S",IF(Q6229="1. Aceitou o programa",R6229-B6229,0),0)</f>
        <v>0</v>
      </c>
      <c r="AY6229" s="209">
        <f>IF(BB6229="S",IF(AND(S6229&lt;&gt;"",R6229&lt;&gt;""),S6229-R6229,0),0)</f>
        <v>0</v>
      </c>
      <c r="AZ6229" s="209">
        <f>IF(BB6229="S",IF(Q6229="1. Aceitou o programa",IF(OR(X6229="Não se Aplica",X6229=""),IF(OR(W6229="Não se Aplica",W6229=""),0,W6229-V6229),AVERAGE(X6229-W6229,W6229-V6229)),0),0)</f>
        <v>0</v>
      </c>
      <c r="BA6229" s="209">
        <f>IF(BB6229="S",IF(AND(Q6229="1. Aceitou o programa",AH6229="Realizada"),IFERROR(IF(AG6229="",0,AG6229-R6229),0),0),0)</f>
        <v>0</v>
      </c>
      <c r="BB6229" s="209" t="str">
        <f>_xlfn.XLOOKUP(U6229,'Lista Suspensa'!$AA$20:$AA$23,'Lista Suspensa'!$AB$20:$AB$23,"N/A")</f>
        <v>S</v>
      </c>
    </row>
    <row r="6230" spans="1:54" ht="12" customHeight="1">
      <c r="A6230" s="151" t="s">
        <v>54</v>
      </c>
      <c r="B6230" s="152">
        <v>46112</v>
      </c>
      <c r="C6230" s="153" t="s">
        <v>55</v>
      </c>
      <c r="D6230" s="153" t="s">
        <v>56</v>
      </c>
      <c r="E6230" s="244">
        <v>82299084</v>
      </c>
      <c r="F6230" s="144" t="s">
        <v>10524</v>
      </c>
      <c r="G6230" s="230"/>
      <c r="H6230" s="154">
        <v>32507</v>
      </c>
      <c r="I6230" s="153">
        <v>37</v>
      </c>
      <c r="J6230" s="148" t="s">
        <v>70</v>
      </c>
      <c r="K6230" s="153"/>
      <c r="L6230" s="153"/>
      <c r="M6230" s="153"/>
      <c r="N6230" s="153"/>
      <c r="O6230" s="155">
        <v>21973051507</v>
      </c>
      <c r="P6230" s="156" t="s">
        <v>60</v>
      </c>
      <c r="Q6230" s="157" t="s">
        <v>8211</v>
      </c>
      <c r="R6230" s="158"/>
      <c r="S6230" s="159"/>
      <c r="T6230" s="159" t="s">
        <v>6983</v>
      </c>
      <c r="U6230" s="159" t="s">
        <v>8212</v>
      </c>
      <c r="V6230" s="154">
        <v>46148</v>
      </c>
      <c r="W6230" s="154">
        <v>46155</v>
      </c>
      <c r="X6230" s="154"/>
      <c r="Y6230" s="160"/>
      <c r="Z6230" s="160"/>
      <c r="AA6230" s="153"/>
      <c r="AB6230" s="153"/>
      <c r="AC6230" s="182" t="e">
        <f t="shared" si="196"/>
        <v>#DIV/0!</v>
      </c>
      <c r="AD6230" s="153" t="e">
        <f t="shared" si="197"/>
        <v>#DIV/0!</v>
      </c>
      <c r="AE6230" s="207"/>
      <c r="AF6230" s="153"/>
      <c r="AG6230" s="159"/>
      <c r="AH6230" s="153"/>
      <c r="AI6230" s="161"/>
      <c r="AJ6230" s="153"/>
      <c r="AK6230" s="153"/>
      <c r="AL6230" s="207"/>
      <c r="AM6230" s="207"/>
      <c r="AN6230" s="207"/>
      <c r="AO6230" s="207"/>
      <c r="AP6230" s="147" t="s">
        <v>54</v>
      </c>
      <c r="AQ6230" s="147"/>
      <c r="AR6230" s="147"/>
      <c r="AS6230" s="209" t="s">
        <v>68</v>
      </c>
      <c r="AT6230" s="223" t="str">
        <f>MONTH(B6230)&amp;"/"&amp;YEAR(B6230)</f>
        <v>3/2026</v>
      </c>
      <c r="AU6230" s="223">
        <f>WEEKNUM(B6230)-WEEKNUM(EOMONTH(B6230,-1)+1)+1</f>
        <v>5</v>
      </c>
      <c r="AV6230" s="209" t="str">
        <f>MONTH(R6230)&amp;"/"&amp;YEAR(R6230)</f>
        <v>1/1900</v>
      </c>
      <c r="AW6230" s="209" t="e">
        <f>WEEKNUM(R6230)-WEEKNUM(EOMONTH(R6230,-1)+1)+1</f>
        <v>#NUM!</v>
      </c>
      <c r="AX6230" s="209">
        <f>IF(BB6230="S",IF(Q6230="1. Aceitou o programa",R6230-B6230,0),0)</f>
        <v>0</v>
      </c>
      <c r="AY6230" s="209">
        <f>IF(BB6230="S",IF(AND(S6230&lt;&gt;"",R6230&lt;&gt;""),S6230-R6230,0),0)</f>
        <v>0</v>
      </c>
      <c r="AZ6230" s="209">
        <f>IF(BB6230="S",IF(Q6230="1. Aceitou o programa",IF(OR(X6230="Não se Aplica",X6230=""),IF(OR(W6230="Não se Aplica",W6230=""),0,W6230-V6230),AVERAGE(X6230-W6230,W6230-V6230)),0),0)</f>
        <v>0</v>
      </c>
      <c r="BA6230" s="209">
        <f>IF(BB6230="S",IF(AND(Q6230="1. Aceitou o programa",AH6230="Realizada"),IFERROR(IF(AG6230="",0,AG6230-R6230),0),0),0)</f>
        <v>0</v>
      </c>
      <c r="BB6230" s="209" t="str">
        <f>_xlfn.XLOOKUP(U6230,'Lista Suspensa'!$AA$20:$AA$23,'Lista Suspensa'!$AB$20:$AB$23,"N/A")</f>
        <v>S</v>
      </c>
    </row>
    <row r="6231" spans="1:54" ht="12" customHeight="1">
      <c r="A6231" s="151" t="s">
        <v>54</v>
      </c>
      <c r="B6231" s="152">
        <v>46112</v>
      </c>
      <c r="C6231" s="153" t="s">
        <v>55</v>
      </c>
      <c r="D6231" s="153" t="s">
        <v>56</v>
      </c>
      <c r="E6231" s="244">
        <v>89018101</v>
      </c>
      <c r="F6231" s="144" t="s">
        <v>10525</v>
      </c>
      <c r="G6231" s="230"/>
      <c r="H6231" s="154">
        <v>32510</v>
      </c>
      <c r="I6231" s="153">
        <v>37</v>
      </c>
      <c r="J6231" s="148" t="s">
        <v>70</v>
      </c>
      <c r="K6231" s="153"/>
      <c r="L6231" s="153"/>
      <c r="M6231" s="153"/>
      <c r="N6231" s="153"/>
      <c r="O6231" s="155">
        <v>11966610055</v>
      </c>
      <c r="P6231" s="156" t="s">
        <v>60</v>
      </c>
      <c r="Q6231" s="157" t="s">
        <v>8211</v>
      </c>
      <c r="R6231" s="158"/>
      <c r="S6231" s="159"/>
      <c r="T6231" s="159" t="s">
        <v>6983</v>
      </c>
      <c r="U6231" s="159" t="s">
        <v>8212</v>
      </c>
      <c r="V6231" s="154">
        <v>46148</v>
      </c>
      <c r="W6231" s="154">
        <v>46155</v>
      </c>
      <c r="X6231" s="154"/>
      <c r="Y6231" s="160"/>
      <c r="Z6231" s="160"/>
      <c r="AA6231" s="153"/>
      <c r="AB6231" s="153"/>
      <c r="AC6231" s="182" t="e">
        <f t="shared" si="196"/>
        <v>#DIV/0!</v>
      </c>
      <c r="AD6231" s="153" t="e">
        <f t="shared" si="197"/>
        <v>#DIV/0!</v>
      </c>
      <c r="AE6231" s="207"/>
      <c r="AF6231" s="153"/>
      <c r="AG6231" s="159"/>
      <c r="AH6231" s="153"/>
      <c r="AI6231" s="161"/>
      <c r="AJ6231" s="153"/>
      <c r="AK6231" s="153"/>
      <c r="AL6231" s="207"/>
      <c r="AM6231" s="207"/>
      <c r="AN6231" s="207"/>
      <c r="AO6231" s="207"/>
      <c r="AP6231" s="147" t="s">
        <v>54</v>
      </c>
      <c r="AQ6231" s="147"/>
      <c r="AR6231" s="147"/>
      <c r="AS6231" s="209" t="s">
        <v>68</v>
      </c>
      <c r="AT6231" s="223" t="str">
        <f>MONTH(B6231)&amp;"/"&amp;YEAR(B6231)</f>
        <v>3/2026</v>
      </c>
      <c r="AU6231" s="223">
        <f>WEEKNUM(B6231)-WEEKNUM(EOMONTH(B6231,-1)+1)+1</f>
        <v>5</v>
      </c>
      <c r="AV6231" s="209" t="str">
        <f>MONTH(R6231)&amp;"/"&amp;YEAR(R6231)</f>
        <v>1/1900</v>
      </c>
      <c r="AW6231" s="209" t="e">
        <f>WEEKNUM(R6231)-WEEKNUM(EOMONTH(R6231,-1)+1)+1</f>
        <v>#NUM!</v>
      </c>
      <c r="AX6231" s="209">
        <f>IF(BB6231="S",IF(Q6231="1. Aceitou o programa",R6231-B6231,0),0)</f>
        <v>0</v>
      </c>
      <c r="AY6231" s="209">
        <f>IF(BB6231="S",IF(AND(S6231&lt;&gt;"",R6231&lt;&gt;""),S6231-R6231,0),0)</f>
        <v>0</v>
      </c>
      <c r="AZ6231" s="209">
        <f>IF(BB6231="S",IF(Q6231="1. Aceitou o programa",IF(OR(X6231="Não se Aplica",X6231=""),IF(OR(W6231="Não se Aplica",W6231=""),0,W6231-V6231),AVERAGE(X6231-W6231,W6231-V6231)),0),0)</f>
        <v>0</v>
      </c>
      <c r="BA6231" s="209">
        <f>IF(BB6231="S",IF(AND(Q6231="1. Aceitou o programa",AH6231="Realizada"),IFERROR(IF(AG6231="",0,AG6231-R6231),0),0),0)</f>
        <v>0</v>
      </c>
      <c r="BB6231" s="209" t="str">
        <f>_xlfn.XLOOKUP(U6231,'Lista Suspensa'!$AA$20:$AA$23,'Lista Suspensa'!$AB$20:$AB$23,"N/A")</f>
        <v>S</v>
      </c>
    </row>
    <row r="6232" spans="1:54" ht="12" customHeight="1">
      <c r="A6232" s="151" t="s">
        <v>54</v>
      </c>
      <c r="B6232" s="152">
        <v>46112</v>
      </c>
      <c r="C6232" s="153" t="s">
        <v>55</v>
      </c>
      <c r="D6232" s="153" t="s">
        <v>56</v>
      </c>
      <c r="E6232" s="244">
        <v>92673242</v>
      </c>
      <c r="F6232" s="144" t="s">
        <v>10526</v>
      </c>
      <c r="G6232" s="230"/>
      <c r="H6232" s="154">
        <v>32528</v>
      </c>
      <c r="I6232" s="153">
        <v>37</v>
      </c>
      <c r="J6232" s="148" t="s">
        <v>70</v>
      </c>
      <c r="K6232" s="153"/>
      <c r="L6232" s="153"/>
      <c r="M6232" s="153"/>
      <c r="N6232" s="153"/>
      <c r="O6232" s="155">
        <v>11993969090</v>
      </c>
      <c r="P6232" s="156" t="s">
        <v>60</v>
      </c>
      <c r="Q6232" s="157" t="s">
        <v>8211</v>
      </c>
      <c r="R6232" s="158"/>
      <c r="S6232" s="159"/>
      <c r="T6232" s="159" t="s">
        <v>6983</v>
      </c>
      <c r="U6232" s="159" t="s">
        <v>8212</v>
      </c>
      <c r="V6232" s="154">
        <v>46148</v>
      </c>
      <c r="W6232" s="154">
        <v>46155</v>
      </c>
      <c r="X6232" s="154"/>
      <c r="Y6232" s="160"/>
      <c r="Z6232" s="160"/>
      <c r="AA6232" s="153"/>
      <c r="AB6232" s="153"/>
      <c r="AC6232" s="182" t="e">
        <f t="shared" si="196"/>
        <v>#DIV/0!</v>
      </c>
      <c r="AD6232" s="153" t="e">
        <f t="shared" si="197"/>
        <v>#DIV/0!</v>
      </c>
      <c r="AE6232" s="207"/>
      <c r="AF6232" s="153"/>
      <c r="AG6232" s="159"/>
      <c r="AH6232" s="153"/>
      <c r="AI6232" s="161"/>
      <c r="AJ6232" s="153"/>
      <c r="AK6232" s="153"/>
      <c r="AL6232" s="207"/>
      <c r="AM6232" s="207"/>
      <c r="AN6232" s="207"/>
      <c r="AO6232" s="207"/>
      <c r="AP6232" s="147" t="s">
        <v>54</v>
      </c>
      <c r="AQ6232" s="147"/>
      <c r="AR6232" s="147"/>
      <c r="AS6232" s="209" t="s">
        <v>68</v>
      </c>
      <c r="AT6232" s="223" t="str">
        <f>MONTH(B6232)&amp;"/"&amp;YEAR(B6232)</f>
        <v>3/2026</v>
      </c>
      <c r="AU6232" s="223">
        <f>WEEKNUM(B6232)-WEEKNUM(EOMONTH(B6232,-1)+1)+1</f>
        <v>5</v>
      </c>
      <c r="AV6232" s="209" t="str">
        <f>MONTH(R6232)&amp;"/"&amp;YEAR(R6232)</f>
        <v>1/1900</v>
      </c>
      <c r="AW6232" s="209" t="e">
        <f>WEEKNUM(R6232)-WEEKNUM(EOMONTH(R6232,-1)+1)+1</f>
        <v>#NUM!</v>
      </c>
      <c r="AX6232" s="209">
        <f>IF(BB6232="S",IF(Q6232="1. Aceitou o programa",R6232-B6232,0),0)</f>
        <v>0</v>
      </c>
      <c r="AY6232" s="209">
        <f>IF(BB6232="S",IF(AND(S6232&lt;&gt;"",R6232&lt;&gt;""),S6232-R6232,0),0)</f>
        <v>0</v>
      </c>
      <c r="AZ6232" s="209">
        <f>IF(BB6232="S",IF(Q6232="1. Aceitou o programa",IF(OR(X6232="Não se Aplica",X6232=""),IF(OR(W6232="Não se Aplica",W6232=""),0,W6232-V6232),AVERAGE(X6232-W6232,W6232-V6232)),0),0)</f>
        <v>0</v>
      </c>
      <c r="BA6232" s="209">
        <f>IF(BB6232="S",IF(AND(Q6232="1. Aceitou o programa",AH6232="Realizada"),IFERROR(IF(AG6232="",0,AG6232-R6232),0),0),0)</f>
        <v>0</v>
      </c>
      <c r="BB6232" s="209" t="str">
        <f>_xlfn.XLOOKUP(U6232,'Lista Suspensa'!$AA$20:$AA$23,'Lista Suspensa'!$AB$20:$AB$23,"N/A")</f>
        <v>S</v>
      </c>
    </row>
    <row r="6233" spans="1:54" ht="12" customHeight="1">
      <c r="A6233" s="151" t="s">
        <v>54</v>
      </c>
      <c r="B6233" s="152">
        <v>46112</v>
      </c>
      <c r="C6233" s="153" t="s">
        <v>55</v>
      </c>
      <c r="D6233" s="153" t="s">
        <v>56</v>
      </c>
      <c r="E6233" s="244">
        <v>75890176</v>
      </c>
      <c r="F6233" s="144" t="s">
        <v>10527</v>
      </c>
      <c r="G6233" s="230"/>
      <c r="H6233" s="154">
        <v>32557</v>
      </c>
      <c r="I6233" s="153">
        <v>37</v>
      </c>
      <c r="J6233" s="148" t="s">
        <v>70</v>
      </c>
      <c r="K6233" s="153"/>
      <c r="L6233" s="153"/>
      <c r="M6233" s="153"/>
      <c r="N6233" s="153"/>
      <c r="O6233" s="155">
        <v>11959645676</v>
      </c>
      <c r="P6233" s="156" t="s">
        <v>60</v>
      </c>
      <c r="Q6233" s="157" t="s">
        <v>8211</v>
      </c>
      <c r="R6233" s="158"/>
      <c r="S6233" s="159"/>
      <c r="T6233" s="159" t="s">
        <v>6983</v>
      </c>
      <c r="U6233" s="159" t="s">
        <v>8212</v>
      </c>
      <c r="V6233" s="154">
        <v>46148</v>
      </c>
      <c r="W6233" s="154">
        <v>46155</v>
      </c>
      <c r="X6233" s="154"/>
      <c r="Y6233" s="160"/>
      <c r="Z6233" s="160"/>
      <c r="AA6233" s="153"/>
      <c r="AB6233" s="153"/>
      <c r="AC6233" s="182" t="e">
        <f t="shared" si="196"/>
        <v>#DIV/0!</v>
      </c>
      <c r="AD6233" s="153" t="e">
        <f t="shared" si="197"/>
        <v>#DIV/0!</v>
      </c>
      <c r="AE6233" s="207"/>
      <c r="AF6233" s="153"/>
      <c r="AG6233" s="159"/>
      <c r="AH6233" s="153"/>
      <c r="AI6233" s="161"/>
      <c r="AJ6233" s="153"/>
      <c r="AK6233" s="153"/>
      <c r="AL6233" s="207"/>
      <c r="AM6233" s="207"/>
      <c r="AN6233" s="207"/>
      <c r="AO6233" s="207"/>
      <c r="AP6233" s="147" t="s">
        <v>54</v>
      </c>
      <c r="AQ6233" s="147"/>
      <c r="AR6233" s="147"/>
      <c r="AS6233" s="209" t="s">
        <v>68</v>
      </c>
      <c r="AT6233" s="223" t="str">
        <f>MONTH(B6233)&amp;"/"&amp;YEAR(B6233)</f>
        <v>3/2026</v>
      </c>
      <c r="AU6233" s="223">
        <f>WEEKNUM(B6233)-WEEKNUM(EOMONTH(B6233,-1)+1)+1</f>
        <v>5</v>
      </c>
      <c r="AV6233" s="209" t="str">
        <f>MONTH(R6233)&amp;"/"&amp;YEAR(R6233)</f>
        <v>1/1900</v>
      </c>
      <c r="AW6233" s="209" t="e">
        <f>WEEKNUM(R6233)-WEEKNUM(EOMONTH(R6233,-1)+1)+1</f>
        <v>#NUM!</v>
      </c>
      <c r="AX6233" s="209">
        <f>IF(BB6233="S",IF(Q6233="1. Aceitou o programa",R6233-B6233,0),0)</f>
        <v>0</v>
      </c>
      <c r="AY6233" s="209">
        <f>IF(BB6233="S",IF(AND(S6233&lt;&gt;"",R6233&lt;&gt;""),S6233-R6233,0),0)</f>
        <v>0</v>
      </c>
      <c r="AZ6233" s="209">
        <f>IF(BB6233="S",IF(Q6233="1. Aceitou o programa",IF(OR(X6233="Não se Aplica",X6233=""),IF(OR(W6233="Não se Aplica",W6233=""),0,W6233-V6233),AVERAGE(X6233-W6233,W6233-V6233)),0),0)</f>
        <v>0</v>
      </c>
      <c r="BA6233" s="209">
        <f>IF(BB6233="S",IF(AND(Q6233="1. Aceitou o programa",AH6233="Realizada"),IFERROR(IF(AG6233="",0,AG6233-R6233),0),0),0)</f>
        <v>0</v>
      </c>
      <c r="BB6233" s="209" t="str">
        <f>_xlfn.XLOOKUP(U6233,'Lista Suspensa'!$AA$20:$AA$23,'Lista Suspensa'!$AB$20:$AB$23,"N/A")</f>
        <v>S</v>
      </c>
    </row>
    <row r="6234" spans="1:54" ht="12" customHeight="1">
      <c r="A6234" s="151" t="s">
        <v>54</v>
      </c>
      <c r="B6234" s="152">
        <v>46112</v>
      </c>
      <c r="C6234" s="153" t="s">
        <v>55</v>
      </c>
      <c r="D6234" s="153" t="s">
        <v>56</v>
      </c>
      <c r="E6234" s="244">
        <v>84701765</v>
      </c>
      <c r="F6234" s="144" t="s">
        <v>10528</v>
      </c>
      <c r="G6234" s="230"/>
      <c r="H6234" s="154">
        <v>32558</v>
      </c>
      <c r="I6234" s="153">
        <v>37</v>
      </c>
      <c r="J6234" s="148" t="s">
        <v>70</v>
      </c>
      <c r="K6234" s="153"/>
      <c r="L6234" s="153"/>
      <c r="M6234" s="153"/>
      <c r="N6234" s="153"/>
      <c r="O6234" s="155">
        <v>21966694620</v>
      </c>
      <c r="P6234" s="156" t="s">
        <v>60</v>
      </c>
      <c r="Q6234" s="157" t="s">
        <v>8211</v>
      </c>
      <c r="R6234" s="158"/>
      <c r="S6234" s="159"/>
      <c r="T6234" s="159" t="s">
        <v>6983</v>
      </c>
      <c r="U6234" s="159" t="s">
        <v>8212</v>
      </c>
      <c r="V6234" s="154">
        <v>46148</v>
      </c>
      <c r="W6234" s="154">
        <v>46155</v>
      </c>
      <c r="X6234" s="154"/>
      <c r="Y6234" s="160"/>
      <c r="Z6234" s="160"/>
      <c r="AA6234" s="153"/>
      <c r="AB6234" s="153"/>
      <c r="AC6234" s="182" t="e">
        <f t="shared" si="196"/>
        <v>#DIV/0!</v>
      </c>
      <c r="AD6234" s="153" t="e">
        <f t="shared" si="197"/>
        <v>#DIV/0!</v>
      </c>
      <c r="AE6234" s="207"/>
      <c r="AF6234" s="153"/>
      <c r="AG6234" s="159"/>
      <c r="AH6234" s="153"/>
      <c r="AI6234" s="161"/>
      <c r="AJ6234" s="153"/>
      <c r="AK6234" s="153"/>
      <c r="AL6234" s="207"/>
      <c r="AM6234" s="207"/>
      <c r="AN6234" s="207"/>
      <c r="AO6234" s="207"/>
      <c r="AP6234" s="147" t="s">
        <v>54</v>
      </c>
      <c r="AQ6234" s="147"/>
      <c r="AR6234" s="147"/>
      <c r="AS6234" s="209" t="s">
        <v>68</v>
      </c>
      <c r="AT6234" s="223" t="str">
        <f>MONTH(B6234)&amp;"/"&amp;YEAR(B6234)</f>
        <v>3/2026</v>
      </c>
      <c r="AU6234" s="223">
        <f>WEEKNUM(B6234)-WEEKNUM(EOMONTH(B6234,-1)+1)+1</f>
        <v>5</v>
      </c>
      <c r="AV6234" s="209" t="str">
        <f>MONTH(R6234)&amp;"/"&amp;YEAR(R6234)</f>
        <v>1/1900</v>
      </c>
      <c r="AW6234" s="209" t="e">
        <f>WEEKNUM(R6234)-WEEKNUM(EOMONTH(R6234,-1)+1)+1</f>
        <v>#NUM!</v>
      </c>
      <c r="AX6234" s="209">
        <f>IF(BB6234="S",IF(Q6234="1. Aceitou o programa",R6234-B6234,0),0)</f>
        <v>0</v>
      </c>
      <c r="AY6234" s="209">
        <f>IF(BB6234="S",IF(AND(S6234&lt;&gt;"",R6234&lt;&gt;""),S6234-R6234,0),0)</f>
        <v>0</v>
      </c>
      <c r="AZ6234" s="209">
        <f>IF(BB6234="S",IF(Q6234="1. Aceitou o programa",IF(OR(X6234="Não se Aplica",X6234=""),IF(OR(W6234="Não se Aplica",W6234=""),0,W6234-V6234),AVERAGE(X6234-W6234,W6234-V6234)),0),0)</f>
        <v>0</v>
      </c>
      <c r="BA6234" s="209">
        <f>IF(BB6234="S",IF(AND(Q6234="1. Aceitou o programa",AH6234="Realizada"),IFERROR(IF(AG6234="",0,AG6234-R6234),0),0),0)</f>
        <v>0</v>
      </c>
      <c r="BB6234" s="209" t="str">
        <f>_xlfn.XLOOKUP(U6234,'Lista Suspensa'!$AA$20:$AA$23,'Lista Suspensa'!$AB$20:$AB$23,"N/A")</f>
        <v>S</v>
      </c>
    </row>
    <row r="6235" spans="1:54" ht="12" customHeight="1">
      <c r="A6235" s="151" t="s">
        <v>54</v>
      </c>
      <c r="B6235" s="152">
        <v>46112</v>
      </c>
      <c r="C6235" s="153" t="s">
        <v>55</v>
      </c>
      <c r="D6235" s="153" t="s">
        <v>56</v>
      </c>
      <c r="E6235" s="244">
        <v>92642913</v>
      </c>
      <c r="F6235" s="144" t="s">
        <v>10529</v>
      </c>
      <c r="G6235" s="230"/>
      <c r="H6235" s="154">
        <v>32573</v>
      </c>
      <c r="I6235" s="153">
        <v>37</v>
      </c>
      <c r="J6235" s="148" t="s">
        <v>58</v>
      </c>
      <c r="K6235" s="153"/>
      <c r="L6235" s="153"/>
      <c r="M6235" s="153"/>
      <c r="N6235" s="153"/>
      <c r="O6235" s="155">
        <v>11974515214</v>
      </c>
      <c r="P6235" s="156" t="s">
        <v>60</v>
      </c>
      <c r="Q6235" s="157" t="s">
        <v>8211</v>
      </c>
      <c r="R6235" s="158"/>
      <c r="S6235" s="159"/>
      <c r="T6235" s="159" t="s">
        <v>6983</v>
      </c>
      <c r="U6235" s="159" t="s">
        <v>8212</v>
      </c>
      <c r="V6235" s="154">
        <v>46148</v>
      </c>
      <c r="W6235" s="154">
        <v>46155</v>
      </c>
      <c r="X6235" s="154"/>
      <c r="Y6235" s="160"/>
      <c r="Z6235" s="160"/>
      <c r="AA6235" s="153"/>
      <c r="AB6235" s="153"/>
      <c r="AC6235" s="182" t="e">
        <f t="shared" si="196"/>
        <v>#DIV/0!</v>
      </c>
      <c r="AD6235" s="153" t="e">
        <f t="shared" si="197"/>
        <v>#DIV/0!</v>
      </c>
      <c r="AE6235" s="207"/>
      <c r="AF6235" s="153"/>
      <c r="AG6235" s="159"/>
      <c r="AH6235" s="153"/>
      <c r="AI6235" s="161"/>
      <c r="AJ6235" s="153"/>
      <c r="AK6235" s="153"/>
      <c r="AL6235" s="207"/>
      <c r="AM6235" s="207"/>
      <c r="AN6235" s="207"/>
      <c r="AO6235" s="207"/>
      <c r="AP6235" s="147" t="s">
        <v>54</v>
      </c>
      <c r="AQ6235" s="147"/>
      <c r="AR6235" s="147"/>
      <c r="AS6235" s="209" t="s">
        <v>68</v>
      </c>
      <c r="AT6235" s="223" t="str">
        <f>MONTH(B6235)&amp;"/"&amp;YEAR(B6235)</f>
        <v>3/2026</v>
      </c>
      <c r="AU6235" s="223">
        <f>WEEKNUM(B6235)-WEEKNUM(EOMONTH(B6235,-1)+1)+1</f>
        <v>5</v>
      </c>
      <c r="AV6235" s="209" t="str">
        <f>MONTH(R6235)&amp;"/"&amp;YEAR(R6235)</f>
        <v>1/1900</v>
      </c>
      <c r="AW6235" s="209" t="e">
        <f>WEEKNUM(R6235)-WEEKNUM(EOMONTH(R6235,-1)+1)+1</f>
        <v>#NUM!</v>
      </c>
      <c r="AX6235" s="209">
        <f>IF(BB6235="S",IF(Q6235="1. Aceitou o programa",R6235-B6235,0),0)</f>
        <v>0</v>
      </c>
      <c r="AY6235" s="209">
        <f>IF(BB6235="S",IF(AND(S6235&lt;&gt;"",R6235&lt;&gt;""),S6235-R6235,0),0)</f>
        <v>0</v>
      </c>
      <c r="AZ6235" s="209">
        <f>IF(BB6235="S",IF(Q6235="1. Aceitou o programa",IF(OR(X6235="Não se Aplica",X6235=""),IF(OR(W6235="Não se Aplica",W6235=""),0,W6235-V6235),AVERAGE(X6235-W6235,W6235-V6235)),0),0)</f>
        <v>0</v>
      </c>
      <c r="BA6235" s="209">
        <f>IF(BB6235="S",IF(AND(Q6235="1. Aceitou o programa",AH6235="Realizada"),IFERROR(IF(AG6235="",0,AG6235-R6235),0),0),0)</f>
        <v>0</v>
      </c>
      <c r="BB6235" s="209" t="str">
        <f>_xlfn.XLOOKUP(U6235,'Lista Suspensa'!$AA$20:$AA$23,'Lista Suspensa'!$AB$20:$AB$23,"N/A")</f>
        <v>S</v>
      </c>
    </row>
    <row r="6236" spans="1:54" ht="12" customHeight="1">
      <c r="A6236" s="151" t="s">
        <v>54</v>
      </c>
      <c r="B6236" s="152">
        <v>46112</v>
      </c>
      <c r="C6236" s="153" t="s">
        <v>55</v>
      </c>
      <c r="D6236" s="153" t="s">
        <v>56</v>
      </c>
      <c r="E6236" s="244">
        <v>89663557</v>
      </c>
      <c r="F6236" s="144" t="s">
        <v>10530</v>
      </c>
      <c r="G6236" s="230"/>
      <c r="H6236" s="154">
        <v>32573</v>
      </c>
      <c r="I6236" s="153">
        <v>37</v>
      </c>
      <c r="J6236" s="148" t="s">
        <v>70</v>
      </c>
      <c r="K6236" s="153"/>
      <c r="L6236" s="153"/>
      <c r="M6236" s="153"/>
      <c r="N6236" s="153"/>
      <c r="O6236" s="155">
        <v>11981396213</v>
      </c>
      <c r="P6236" s="156" t="s">
        <v>60</v>
      </c>
      <c r="Q6236" s="157" t="s">
        <v>8211</v>
      </c>
      <c r="R6236" s="158"/>
      <c r="S6236" s="159"/>
      <c r="T6236" s="159" t="s">
        <v>6983</v>
      </c>
      <c r="U6236" s="159" t="s">
        <v>8212</v>
      </c>
      <c r="V6236" s="154">
        <v>46148</v>
      </c>
      <c r="W6236" s="154">
        <v>46155</v>
      </c>
      <c r="X6236" s="154"/>
      <c r="Y6236" s="160"/>
      <c r="Z6236" s="160"/>
      <c r="AA6236" s="153"/>
      <c r="AB6236" s="153"/>
      <c r="AC6236" s="182" t="e">
        <f t="shared" si="196"/>
        <v>#DIV/0!</v>
      </c>
      <c r="AD6236" s="153" t="e">
        <f t="shared" si="197"/>
        <v>#DIV/0!</v>
      </c>
      <c r="AE6236" s="207"/>
      <c r="AF6236" s="153"/>
      <c r="AG6236" s="159"/>
      <c r="AH6236" s="153"/>
      <c r="AI6236" s="161"/>
      <c r="AJ6236" s="153"/>
      <c r="AK6236" s="153"/>
      <c r="AL6236" s="207"/>
      <c r="AM6236" s="207"/>
      <c r="AN6236" s="207"/>
      <c r="AO6236" s="207"/>
      <c r="AP6236" s="147" t="s">
        <v>54</v>
      </c>
      <c r="AQ6236" s="147"/>
      <c r="AR6236" s="147"/>
      <c r="AS6236" s="209" t="s">
        <v>68</v>
      </c>
      <c r="AT6236" s="223" t="str">
        <f>MONTH(B6236)&amp;"/"&amp;YEAR(B6236)</f>
        <v>3/2026</v>
      </c>
      <c r="AU6236" s="223">
        <f>WEEKNUM(B6236)-WEEKNUM(EOMONTH(B6236,-1)+1)+1</f>
        <v>5</v>
      </c>
      <c r="AV6236" s="209" t="str">
        <f>MONTH(R6236)&amp;"/"&amp;YEAR(R6236)</f>
        <v>1/1900</v>
      </c>
      <c r="AW6236" s="209" t="e">
        <f>WEEKNUM(R6236)-WEEKNUM(EOMONTH(R6236,-1)+1)+1</f>
        <v>#NUM!</v>
      </c>
      <c r="AX6236" s="209">
        <f>IF(BB6236="S",IF(Q6236="1. Aceitou o programa",R6236-B6236,0),0)</f>
        <v>0</v>
      </c>
      <c r="AY6236" s="209">
        <f>IF(BB6236="S",IF(AND(S6236&lt;&gt;"",R6236&lt;&gt;""),S6236-R6236,0),0)</f>
        <v>0</v>
      </c>
      <c r="AZ6236" s="209">
        <f>IF(BB6236="S",IF(Q6236="1. Aceitou o programa",IF(OR(X6236="Não se Aplica",X6236=""),IF(OR(W6236="Não se Aplica",W6236=""),0,W6236-V6236),AVERAGE(X6236-W6236,W6236-V6236)),0),0)</f>
        <v>0</v>
      </c>
      <c r="BA6236" s="209">
        <f>IF(BB6236="S",IF(AND(Q6236="1. Aceitou o programa",AH6236="Realizada"),IFERROR(IF(AG6236="",0,AG6236-R6236),0),0),0)</f>
        <v>0</v>
      </c>
      <c r="BB6236" s="209" t="str">
        <f>_xlfn.XLOOKUP(U6236,'Lista Suspensa'!$AA$20:$AA$23,'Lista Suspensa'!$AB$20:$AB$23,"N/A")</f>
        <v>S</v>
      </c>
    </row>
    <row r="6237" spans="1:54" ht="12" customHeight="1">
      <c r="A6237" s="151" t="s">
        <v>54</v>
      </c>
      <c r="B6237" s="152">
        <v>46112</v>
      </c>
      <c r="C6237" s="153" t="s">
        <v>55</v>
      </c>
      <c r="D6237" s="153" t="s">
        <v>56</v>
      </c>
      <c r="E6237" s="244">
        <v>93764465</v>
      </c>
      <c r="F6237" s="144" t="s">
        <v>10531</v>
      </c>
      <c r="G6237" s="230"/>
      <c r="H6237" s="154">
        <v>32586</v>
      </c>
      <c r="I6237" s="153">
        <v>37</v>
      </c>
      <c r="J6237" s="148" t="s">
        <v>70</v>
      </c>
      <c r="K6237" s="153"/>
      <c r="L6237" s="153"/>
      <c r="M6237" s="153"/>
      <c r="N6237" s="153"/>
      <c r="O6237" s="155">
        <v>11981782264</v>
      </c>
      <c r="P6237" s="156" t="s">
        <v>60</v>
      </c>
      <c r="Q6237" s="157" t="s">
        <v>8211</v>
      </c>
      <c r="R6237" s="158"/>
      <c r="S6237" s="159"/>
      <c r="T6237" s="159" t="s">
        <v>6983</v>
      </c>
      <c r="U6237" s="159" t="s">
        <v>8212</v>
      </c>
      <c r="V6237" s="154">
        <v>46148</v>
      </c>
      <c r="W6237" s="154">
        <v>46155</v>
      </c>
      <c r="X6237" s="154"/>
      <c r="Y6237" s="160"/>
      <c r="Z6237" s="160"/>
      <c r="AA6237" s="153"/>
      <c r="AB6237" s="153"/>
      <c r="AC6237" s="182" t="e">
        <f t="shared" si="196"/>
        <v>#DIV/0!</v>
      </c>
      <c r="AD6237" s="153" t="e">
        <f t="shared" si="197"/>
        <v>#DIV/0!</v>
      </c>
      <c r="AE6237" s="207"/>
      <c r="AF6237" s="153"/>
      <c r="AG6237" s="159"/>
      <c r="AH6237" s="153"/>
      <c r="AI6237" s="161"/>
      <c r="AJ6237" s="153"/>
      <c r="AK6237" s="153"/>
      <c r="AL6237" s="207"/>
      <c r="AM6237" s="207"/>
      <c r="AN6237" s="207"/>
      <c r="AO6237" s="207"/>
      <c r="AP6237" s="147" t="s">
        <v>54</v>
      </c>
      <c r="AQ6237" s="147"/>
      <c r="AR6237" s="147"/>
      <c r="AS6237" s="209" t="s">
        <v>68</v>
      </c>
      <c r="AT6237" s="223" t="str">
        <f>MONTH(B6237)&amp;"/"&amp;YEAR(B6237)</f>
        <v>3/2026</v>
      </c>
      <c r="AU6237" s="223">
        <f>WEEKNUM(B6237)-WEEKNUM(EOMONTH(B6237,-1)+1)+1</f>
        <v>5</v>
      </c>
      <c r="AV6237" s="209" t="str">
        <f>MONTH(R6237)&amp;"/"&amp;YEAR(R6237)</f>
        <v>1/1900</v>
      </c>
      <c r="AW6237" s="209" t="e">
        <f>WEEKNUM(R6237)-WEEKNUM(EOMONTH(R6237,-1)+1)+1</f>
        <v>#NUM!</v>
      </c>
      <c r="AX6237" s="209">
        <f>IF(BB6237="S",IF(Q6237="1. Aceitou o programa",R6237-B6237,0),0)</f>
        <v>0</v>
      </c>
      <c r="AY6237" s="209">
        <f>IF(BB6237="S",IF(AND(S6237&lt;&gt;"",R6237&lt;&gt;""),S6237-R6237,0),0)</f>
        <v>0</v>
      </c>
      <c r="AZ6237" s="209">
        <f>IF(BB6237="S",IF(Q6237="1. Aceitou o programa",IF(OR(X6237="Não se Aplica",X6237=""),IF(OR(W6237="Não se Aplica",W6237=""),0,W6237-V6237),AVERAGE(X6237-W6237,W6237-V6237)),0),0)</f>
        <v>0</v>
      </c>
      <c r="BA6237" s="209">
        <f>IF(BB6237="S",IF(AND(Q6237="1. Aceitou o programa",AH6237="Realizada"),IFERROR(IF(AG6237="",0,AG6237-R6237),0),0),0)</f>
        <v>0</v>
      </c>
      <c r="BB6237" s="209" t="str">
        <f>_xlfn.XLOOKUP(U6237,'Lista Suspensa'!$AA$20:$AA$23,'Lista Suspensa'!$AB$20:$AB$23,"N/A")</f>
        <v>S</v>
      </c>
    </row>
    <row r="6238" spans="1:54" ht="12" customHeight="1">
      <c r="A6238" s="151" t="s">
        <v>54</v>
      </c>
      <c r="B6238" s="152">
        <v>46112</v>
      </c>
      <c r="C6238" s="153" t="s">
        <v>55</v>
      </c>
      <c r="D6238" s="153" t="s">
        <v>56</v>
      </c>
      <c r="E6238" s="244">
        <v>83424877</v>
      </c>
      <c r="F6238" s="144" t="s">
        <v>10532</v>
      </c>
      <c r="G6238" s="230"/>
      <c r="H6238" s="154">
        <v>32595</v>
      </c>
      <c r="I6238" s="153">
        <v>37</v>
      </c>
      <c r="J6238" s="148" t="s">
        <v>70</v>
      </c>
      <c r="K6238" s="153"/>
      <c r="L6238" s="153"/>
      <c r="M6238" s="153"/>
      <c r="N6238" s="153"/>
      <c r="O6238" s="155">
        <v>21969853809</v>
      </c>
      <c r="P6238" s="156" t="s">
        <v>60</v>
      </c>
      <c r="Q6238" s="157" t="s">
        <v>8211</v>
      </c>
      <c r="R6238" s="158"/>
      <c r="S6238" s="159"/>
      <c r="T6238" s="159" t="s">
        <v>6983</v>
      </c>
      <c r="U6238" s="159" t="s">
        <v>8212</v>
      </c>
      <c r="V6238" s="154">
        <v>46148</v>
      </c>
      <c r="W6238" s="154">
        <v>46155</v>
      </c>
      <c r="X6238" s="154"/>
      <c r="Y6238" s="160"/>
      <c r="Z6238" s="160"/>
      <c r="AA6238" s="153"/>
      <c r="AB6238" s="153"/>
      <c r="AC6238" s="182" t="e">
        <f t="shared" si="196"/>
        <v>#DIV/0!</v>
      </c>
      <c r="AD6238" s="153" t="e">
        <f t="shared" si="197"/>
        <v>#DIV/0!</v>
      </c>
      <c r="AE6238" s="207"/>
      <c r="AF6238" s="153"/>
      <c r="AG6238" s="159"/>
      <c r="AH6238" s="153"/>
      <c r="AI6238" s="161"/>
      <c r="AJ6238" s="153"/>
      <c r="AK6238" s="153"/>
      <c r="AL6238" s="207"/>
      <c r="AM6238" s="207"/>
      <c r="AN6238" s="207"/>
      <c r="AO6238" s="207"/>
      <c r="AP6238" s="147" t="s">
        <v>54</v>
      </c>
      <c r="AQ6238" s="147"/>
      <c r="AR6238" s="147"/>
      <c r="AS6238" s="209" t="s">
        <v>68</v>
      </c>
      <c r="AT6238" s="223" t="str">
        <f>MONTH(B6238)&amp;"/"&amp;YEAR(B6238)</f>
        <v>3/2026</v>
      </c>
      <c r="AU6238" s="223">
        <f>WEEKNUM(B6238)-WEEKNUM(EOMONTH(B6238,-1)+1)+1</f>
        <v>5</v>
      </c>
      <c r="AV6238" s="209" t="str">
        <f>MONTH(R6238)&amp;"/"&amp;YEAR(R6238)</f>
        <v>1/1900</v>
      </c>
      <c r="AW6238" s="209" t="e">
        <f>WEEKNUM(R6238)-WEEKNUM(EOMONTH(R6238,-1)+1)+1</f>
        <v>#NUM!</v>
      </c>
      <c r="AX6238" s="209">
        <f>IF(BB6238="S",IF(Q6238="1. Aceitou o programa",R6238-B6238,0),0)</f>
        <v>0</v>
      </c>
      <c r="AY6238" s="209">
        <f>IF(BB6238="S",IF(AND(S6238&lt;&gt;"",R6238&lt;&gt;""),S6238-R6238,0),0)</f>
        <v>0</v>
      </c>
      <c r="AZ6238" s="209">
        <f>IF(BB6238="S",IF(Q6238="1. Aceitou o programa",IF(OR(X6238="Não se Aplica",X6238=""),IF(OR(W6238="Não se Aplica",W6238=""),0,W6238-V6238),AVERAGE(X6238-W6238,W6238-V6238)),0),0)</f>
        <v>0</v>
      </c>
      <c r="BA6238" s="209">
        <f>IF(BB6238="S",IF(AND(Q6238="1. Aceitou o programa",AH6238="Realizada"),IFERROR(IF(AG6238="",0,AG6238-R6238),0),0),0)</f>
        <v>0</v>
      </c>
      <c r="BB6238" s="209" t="str">
        <f>_xlfn.XLOOKUP(U6238,'Lista Suspensa'!$AA$20:$AA$23,'Lista Suspensa'!$AB$20:$AB$23,"N/A")</f>
        <v>S</v>
      </c>
    </row>
    <row r="6239" spans="1:54" ht="12" customHeight="1">
      <c r="A6239" s="151" t="s">
        <v>54</v>
      </c>
      <c r="B6239" s="152">
        <v>46112</v>
      </c>
      <c r="C6239" s="153" t="s">
        <v>55</v>
      </c>
      <c r="D6239" s="153" t="s">
        <v>56</v>
      </c>
      <c r="E6239" s="244">
        <v>93782091</v>
      </c>
      <c r="F6239" s="144" t="s">
        <v>10533</v>
      </c>
      <c r="G6239" s="230"/>
      <c r="H6239" s="154">
        <v>32662</v>
      </c>
      <c r="I6239" s="153">
        <v>36</v>
      </c>
      <c r="J6239" s="148" t="s">
        <v>70</v>
      </c>
      <c r="K6239" s="153"/>
      <c r="L6239" s="153"/>
      <c r="M6239" s="153"/>
      <c r="N6239" s="153"/>
      <c r="O6239" s="155">
        <v>21984255667</v>
      </c>
      <c r="P6239" s="156" t="s">
        <v>60</v>
      </c>
      <c r="Q6239" s="157" t="s">
        <v>8211</v>
      </c>
      <c r="R6239" s="158"/>
      <c r="S6239" s="159"/>
      <c r="T6239" s="159" t="s">
        <v>6983</v>
      </c>
      <c r="U6239" s="159" t="s">
        <v>8212</v>
      </c>
      <c r="V6239" s="154">
        <v>46148</v>
      </c>
      <c r="W6239" s="154">
        <v>46155</v>
      </c>
      <c r="X6239" s="154"/>
      <c r="Y6239" s="160"/>
      <c r="Z6239" s="160"/>
      <c r="AA6239" s="153"/>
      <c r="AB6239" s="153"/>
      <c r="AC6239" s="182" t="e">
        <f t="shared" si="196"/>
        <v>#DIV/0!</v>
      </c>
      <c r="AD6239" s="153" t="e">
        <f t="shared" si="197"/>
        <v>#DIV/0!</v>
      </c>
      <c r="AE6239" s="207"/>
      <c r="AF6239" s="153"/>
      <c r="AG6239" s="159"/>
      <c r="AH6239" s="153"/>
      <c r="AI6239" s="161"/>
      <c r="AJ6239" s="153"/>
      <c r="AK6239" s="153"/>
      <c r="AL6239" s="207"/>
      <c r="AM6239" s="207"/>
      <c r="AN6239" s="207"/>
      <c r="AO6239" s="207"/>
      <c r="AP6239" s="147" t="s">
        <v>54</v>
      </c>
      <c r="AQ6239" s="147"/>
      <c r="AR6239" s="147"/>
      <c r="AS6239" s="209" t="s">
        <v>68</v>
      </c>
      <c r="AT6239" s="223" t="str">
        <f>MONTH(B6239)&amp;"/"&amp;YEAR(B6239)</f>
        <v>3/2026</v>
      </c>
      <c r="AU6239" s="223">
        <f>WEEKNUM(B6239)-WEEKNUM(EOMONTH(B6239,-1)+1)+1</f>
        <v>5</v>
      </c>
      <c r="AV6239" s="209" t="str">
        <f>MONTH(R6239)&amp;"/"&amp;YEAR(R6239)</f>
        <v>1/1900</v>
      </c>
      <c r="AW6239" s="209" t="e">
        <f>WEEKNUM(R6239)-WEEKNUM(EOMONTH(R6239,-1)+1)+1</f>
        <v>#NUM!</v>
      </c>
      <c r="AX6239" s="209">
        <f>IF(BB6239="S",IF(Q6239="1. Aceitou o programa",R6239-B6239,0),0)</f>
        <v>0</v>
      </c>
      <c r="AY6239" s="209">
        <f>IF(BB6239="S",IF(AND(S6239&lt;&gt;"",R6239&lt;&gt;""),S6239-R6239,0),0)</f>
        <v>0</v>
      </c>
      <c r="AZ6239" s="209">
        <f>IF(BB6239="S",IF(Q6239="1. Aceitou o programa",IF(OR(X6239="Não se Aplica",X6239=""),IF(OR(W6239="Não se Aplica",W6239=""),0,W6239-V6239),AVERAGE(X6239-W6239,W6239-V6239)),0),0)</f>
        <v>0</v>
      </c>
      <c r="BA6239" s="209">
        <f>IF(BB6239="S",IF(AND(Q6239="1. Aceitou o programa",AH6239="Realizada"),IFERROR(IF(AG6239="",0,AG6239-R6239),0),0),0)</f>
        <v>0</v>
      </c>
      <c r="BB6239" s="209" t="str">
        <f>_xlfn.XLOOKUP(U6239,'Lista Suspensa'!$AA$20:$AA$23,'Lista Suspensa'!$AB$20:$AB$23,"N/A")</f>
        <v>S</v>
      </c>
    </row>
    <row r="6240" spans="1:54" ht="12" customHeight="1">
      <c r="A6240" s="151" t="s">
        <v>54</v>
      </c>
      <c r="B6240" s="152">
        <v>46112</v>
      </c>
      <c r="C6240" s="153" t="s">
        <v>55</v>
      </c>
      <c r="D6240" s="153" t="s">
        <v>56</v>
      </c>
      <c r="E6240" s="244">
        <v>93756407</v>
      </c>
      <c r="F6240" s="144" t="s">
        <v>10534</v>
      </c>
      <c r="G6240" s="230"/>
      <c r="H6240" s="154">
        <v>32683</v>
      </c>
      <c r="I6240" s="153">
        <v>36</v>
      </c>
      <c r="J6240" s="148" t="s">
        <v>70</v>
      </c>
      <c r="K6240" s="153"/>
      <c r="L6240" s="153"/>
      <c r="M6240" s="153"/>
      <c r="N6240" s="153"/>
      <c r="O6240" s="155">
        <v>11992452569</v>
      </c>
      <c r="P6240" s="156" t="s">
        <v>60</v>
      </c>
      <c r="Q6240" s="157" t="s">
        <v>8211</v>
      </c>
      <c r="R6240" s="158"/>
      <c r="S6240" s="159"/>
      <c r="T6240" s="159" t="s">
        <v>6983</v>
      </c>
      <c r="U6240" s="159" t="s">
        <v>8212</v>
      </c>
      <c r="V6240" s="154">
        <v>46148</v>
      </c>
      <c r="W6240" s="154">
        <v>46155</v>
      </c>
      <c r="X6240" s="154"/>
      <c r="Y6240" s="160"/>
      <c r="Z6240" s="160"/>
      <c r="AA6240" s="153"/>
      <c r="AB6240" s="153"/>
      <c r="AC6240" s="182" t="e">
        <f t="shared" si="196"/>
        <v>#DIV/0!</v>
      </c>
      <c r="AD6240" s="153" t="e">
        <f t="shared" si="197"/>
        <v>#DIV/0!</v>
      </c>
      <c r="AE6240" s="207"/>
      <c r="AF6240" s="153"/>
      <c r="AG6240" s="159"/>
      <c r="AH6240" s="153"/>
      <c r="AI6240" s="161"/>
      <c r="AJ6240" s="153"/>
      <c r="AK6240" s="153"/>
      <c r="AL6240" s="207"/>
      <c r="AM6240" s="207"/>
      <c r="AN6240" s="207"/>
      <c r="AO6240" s="207"/>
      <c r="AP6240" s="147" t="s">
        <v>54</v>
      </c>
      <c r="AQ6240" s="147"/>
      <c r="AR6240" s="147"/>
      <c r="AS6240" s="209" t="s">
        <v>68</v>
      </c>
      <c r="AT6240" s="223" t="str">
        <f>MONTH(B6240)&amp;"/"&amp;YEAR(B6240)</f>
        <v>3/2026</v>
      </c>
      <c r="AU6240" s="223">
        <f>WEEKNUM(B6240)-WEEKNUM(EOMONTH(B6240,-1)+1)+1</f>
        <v>5</v>
      </c>
      <c r="AV6240" s="209" t="str">
        <f>MONTH(R6240)&amp;"/"&amp;YEAR(R6240)</f>
        <v>1/1900</v>
      </c>
      <c r="AW6240" s="209" t="e">
        <f>WEEKNUM(R6240)-WEEKNUM(EOMONTH(R6240,-1)+1)+1</f>
        <v>#NUM!</v>
      </c>
      <c r="AX6240" s="209">
        <f>IF(BB6240="S",IF(Q6240="1. Aceitou o programa",R6240-B6240,0),0)</f>
        <v>0</v>
      </c>
      <c r="AY6240" s="209">
        <f>IF(BB6240="S",IF(AND(S6240&lt;&gt;"",R6240&lt;&gt;""),S6240-R6240,0),0)</f>
        <v>0</v>
      </c>
      <c r="AZ6240" s="209">
        <f>IF(BB6240="S",IF(Q6240="1. Aceitou o programa",IF(OR(X6240="Não se Aplica",X6240=""),IF(OR(W6240="Não se Aplica",W6240=""),0,W6240-V6240),AVERAGE(X6240-W6240,W6240-V6240)),0),0)</f>
        <v>0</v>
      </c>
      <c r="BA6240" s="209">
        <f>IF(BB6240="S",IF(AND(Q6240="1. Aceitou o programa",AH6240="Realizada"),IFERROR(IF(AG6240="",0,AG6240-R6240),0),0),0)</f>
        <v>0</v>
      </c>
      <c r="BB6240" s="209" t="str">
        <f>_xlfn.XLOOKUP(U6240,'Lista Suspensa'!$AA$20:$AA$23,'Lista Suspensa'!$AB$20:$AB$23,"N/A")</f>
        <v>S</v>
      </c>
    </row>
    <row r="6241" spans="1:54" ht="12" customHeight="1">
      <c r="A6241" s="151" t="s">
        <v>54</v>
      </c>
      <c r="B6241" s="152">
        <v>46112</v>
      </c>
      <c r="C6241" s="153" t="s">
        <v>55</v>
      </c>
      <c r="D6241" s="153" t="s">
        <v>56</v>
      </c>
      <c r="E6241" s="244">
        <v>82227102</v>
      </c>
      <c r="F6241" s="144" t="s">
        <v>10535</v>
      </c>
      <c r="G6241" s="230"/>
      <c r="H6241" s="154">
        <v>32708</v>
      </c>
      <c r="I6241" s="153">
        <v>36</v>
      </c>
      <c r="J6241" s="148" t="s">
        <v>70</v>
      </c>
      <c r="K6241" s="153"/>
      <c r="L6241" s="153"/>
      <c r="M6241" s="153"/>
      <c r="N6241" s="153"/>
      <c r="O6241" s="155">
        <v>21982509241</v>
      </c>
      <c r="P6241" s="156" t="s">
        <v>60</v>
      </c>
      <c r="Q6241" s="157" t="s">
        <v>8211</v>
      </c>
      <c r="R6241" s="158"/>
      <c r="S6241" s="159"/>
      <c r="T6241" s="159" t="s">
        <v>6983</v>
      </c>
      <c r="U6241" s="159" t="s">
        <v>8212</v>
      </c>
      <c r="V6241" s="154">
        <v>46148</v>
      </c>
      <c r="W6241" s="154">
        <v>46155</v>
      </c>
      <c r="X6241" s="154"/>
      <c r="Y6241" s="160"/>
      <c r="Z6241" s="160"/>
      <c r="AA6241" s="153"/>
      <c r="AB6241" s="153"/>
      <c r="AC6241" s="182" t="e">
        <f t="shared" si="196"/>
        <v>#DIV/0!</v>
      </c>
      <c r="AD6241" s="153" t="e">
        <f t="shared" si="197"/>
        <v>#DIV/0!</v>
      </c>
      <c r="AE6241" s="207"/>
      <c r="AF6241" s="153"/>
      <c r="AG6241" s="159"/>
      <c r="AH6241" s="153"/>
      <c r="AI6241" s="161"/>
      <c r="AJ6241" s="153"/>
      <c r="AK6241" s="153"/>
      <c r="AL6241" s="207"/>
      <c r="AM6241" s="207"/>
      <c r="AN6241" s="207"/>
      <c r="AO6241" s="207"/>
      <c r="AP6241" s="147" t="s">
        <v>54</v>
      </c>
      <c r="AQ6241" s="147"/>
      <c r="AR6241" s="147"/>
      <c r="AS6241" s="209" t="s">
        <v>68</v>
      </c>
      <c r="AT6241" s="223" t="str">
        <f>MONTH(B6241)&amp;"/"&amp;YEAR(B6241)</f>
        <v>3/2026</v>
      </c>
      <c r="AU6241" s="223">
        <f>WEEKNUM(B6241)-WEEKNUM(EOMONTH(B6241,-1)+1)+1</f>
        <v>5</v>
      </c>
      <c r="AV6241" s="209" t="str">
        <f>MONTH(R6241)&amp;"/"&amp;YEAR(R6241)</f>
        <v>1/1900</v>
      </c>
      <c r="AW6241" s="209" t="e">
        <f>WEEKNUM(R6241)-WEEKNUM(EOMONTH(R6241,-1)+1)+1</f>
        <v>#NUM!</v>
      </c>
      <c r="AX6241" s="209">
        <f>IF(BB6241="S",IF(Q6241="1. Aceitou o programa",R6241-B6241,0),0)</f>
        <v>0</v>
      </c>
      <c r="AY6241" s="209">
        <f>IF(BB6241="S",IF(AND(S6241&lt;&gt;"",R6241&lt;&gt;""),S6241-R6241,0),0)</f>
        <v>0</v>
      </c>
      <c r="AZ6241" s="209">
        <f>IF(BB6241="S",IF(Q6241="1. Aceitou o programa",IF(OR(X6241="Não se Aplica",X6241=""),IF(OR(W6241="Não se Aplica",W6241=""),0,W6241-V6241),AVERAGE(X6241-W6241,W6241-V6241)),0),0)</f>
        <v>0</v>
      </c>
      <c r="BA6241" s="209">
        <f>IF(BB6241="S",IF(AND(Q6241="1. Aceitou o programa",AH6241="Realizada"),IFERROR(IF(AG6241="",0,AG6241-R6241),0),0),0)</f>
        <v>0</v>
      </c>
      <c r="BB6241" s="209" t="str">
        <f>_xlfn.XLOOKUP(U6241,'Lista Suspensa'!$AA$20:$AA$23,'Lista Suspensa'!$AB$20:$AB$23,"N/A")</f>
        <v>S</v>
      </c>
    </row>
    <row r="6242" spans="1:54" ht="12" customHeight="1">
      <c r="A6242" s="151" t="s">
        <v>54</v>
      </c>
      <c r="B6242" s="152">
        <v>46112</v>
      </c>
      <c r="C6242" s="153" t="s">
        <v>55</v>
      </c>
      <c r="D6242" s="153" t="s">
        <v>56</v>
      </c>
      <c r="E6242" s="244">
        <v>86795269</v>
      </c>
      <c r="F6242" s="144" t="s">
        <v>10536</v>
      </c>
      <c r="G6242" s="230"/>
      <c r="H6242" s="154">
        <v>32717</v>
      </c>
      <c r="I6242" s="153">
        <v>36</v>
      </c>
      <c r="J6242" s="148" t="s">
        <v>70</v>
      </c>
      <c r="K6242" s="153"/>
      <c r="L6242" s="153"/>
      <c r="M6242" s="153"/>
      <c r="N6242" s="153"/>
      <c r="O6242" s="155">
        <v>2197018405</v>
      </c>
      <c r="P6242" s="156" t="s">
        <v>60</v>
      </c>
      <c r="Q6242" s="157" t="s">
        <v>8211</v>
      </c>
      <c r="R6242" s="158"/>
      <c r="S6242" s="159"/>
      <c r="T6242" s="159" t="s">
        <v>6983</v>
      </c>
      <c r="U6242" s="159" t="s">
        <v>8212</v>
      </c>
      <c r="V6242" s="154">
        <v>46148</v>
      </c>
      <c r="W6242" s="154">
        <v>46155</v>
      </c>
      <c r="X6242" s="154"/>
      <c r="Y6242" s="160"/>
      <c r="Z6242" s="160"/>
      <c r="AA6242" s="153"/>
      <c r="AB6242" s="153"/>
      <c r="AC6242" s="182" t="e">
        <f t="shared" si="196"/>
        <v>#DIV/0!</v>
      </c>
      <c r="AD6242" s="153" t="e">
        <f t="shared" si="197"/>
        <v>#DIV/0!</v>
      </c>
      <c r="AE6242" s="207"/>
      <c r="AF6242" s="153"/>
      <c r="AG6242" s="159"/>
      <c r="AH6242" s="153"/>
      <c r="AI6242" s="161"/>
      <c r="AJ6242" s="153"/>
      <c r="AK6242" s="153"/>
      <c r="AL6242" s="207"/>
      <c r="AM6242" s="207"/>
      <c r="AN6242" s="207"/>
      <c r="AO6242" s="207"/>
      <c r="AP6242" s="147" t="s">
        <v>54</v>
      </c>
      <c r="AQ6242" s="147"/>
      <c r="AR6242" s="147"/>
      <c r="AS6242" s="209" t="s">
        <v>68</v>
      </c>
      <c r="AT6242" s="223" t="str">
        <f>MONTH(B6242)&amp;"/"&amp;YEAR(B6242)</f>
        <v>3/2026</v>
      </c>
      <c r="AU6242" s="223">
        <f>WEEKNUM(B6242)-WEEKNUM(EOMONTH(B6242,-1)+1)+1</f>
        <v>5</v>
      </c>
      <c r="AV6242" s="209" t="str">
        <f>MONTH(R6242)&amp;"/"&amp;YEAR(R6242)</f>
        <v>1/1900</v>
      </c>
      <c r="AW6242" s="209" t="e">
        <f>WEEKNUM(R6242)-WEEKNUM(EOMONTH(R6242,-1)+1)+1</f>
        <v>#NUM!</v>
      </c>
      <c r="AX6242" s="209">
        <f>IF(BB6242="S",IF(Q6242="1. Aceitou o programa",R6242-B6242,0),0)</f>
        <v>0</v>
      </c>
      <c r="AY6242" s="209">
        <f>IF(BB6242="S",IF(AND(S6242&lt;&gt;"",R6242&lt;&gt;""),S6242-R6242,0),0)</f>
        <v>0</v>
      </c>
      <c r="AZ6242" s="209">
        <f>IF(BB6242="S",IF(Q6242="1. Aceitou o programa",IF(OR(X6242="Não se Aplica",X6242=""),IF(OR(W6242="Não se Aplica",W6242=""),0,W6242-V6242),AVERAGE(X6242-W6242,W6242-V6242)),0),0)</f>
        <v>0</v>
      </c>
      <c r="BA6242" s="209">
        <f>IF(BB6242="S",IF(AND(Q6242="1. Aceitou o programa",AH6242="Realizada"),IFERROR(IF(AG6242="",0,AG6242-R6242),0),0),0)</f>
        <v>0</v>
      </c>
      <c r="BB6242" s="209" t="str">
        <f>_xlfn.XLOOKUP(U6242,'Lista Suspensa'!$AA$20:$AA$23,'Lista Suspensa'!$AB$20:$AB$23,"N/A")</f>
        <v>S</v>
      </c>
    </row>
    <row r="6243" spans="1:54" ht="12" customHeight="1">
      <c r="A6243" s="151" t="s">
        <v>54</v>
      </c>
      <c r="B6243" s="152">
        <v>46112</v>
      </c>
      <c r="C6243" s="153" t="s">
        <v>55</v>
      </c>
      <c r="D6243" s="153" t="s">
        <v>56</v>
      </c>
      <c r="E6243" s="244">
        <v>93091131</v>
      </c>
      <c r="F6243" s="144" t="s">
        <v>10537</v>
      </c>
      <c r="G6243" s="230"/>
      <c r="H6243" s="154">
        <v>32719</v>
      </c>
      <c r="I6243" s="153">
        <v>36</v>
      </c>
      <c r="J6243" s="148" t="s">
        <v>70</v>
      </c>
      <c r="K6243" s="153"/>
      <c r="L6243" s="153"/>
      <c r="M6243" s="153"/>
      <c r="N6243" s="153"/>
      <c r="O6243" s="155">
        <v>21993143326</v>
      </c>
      <c r="P6243" s="156" t="s">
        <v>60</v>
      </c>
      <c r="Q6243" s="157" t="s">
        <v>8211</v>
      </c>
      <c r="R6243" s="158"/>
      <c r="S6243" s="159"/>
      <c r="T6243" s="159" t="s">
        <v>6983</v>
      </c>
      <c r="U6243" s="159" t="s">
        <v>8212</v>
      </c>
      <c r="V6243" s="154">
        <v>46148</v>
      </c>
      <c r="W6243" s="154">
        <v>46155</v>
      </c>
      <c r="X6243" s="154"/>
      <c r="Y6243" s="160"/>
      <c r="Z6243" s="160"/>
      <c r="AA6243" s="153"/>
      <c r="AB6243" s="153"/>
      <c r="AC6243" s="182" t="e">
        <f t="shared" si="196"/>
        <v>#DIV/0!</v>
      </c>
      <c r="AD6243" s="153" t="e">
        <f t="shared" si="197"/>
        <v>#DIV/0!</v>
      </c>
      <c r="AE6243" s="207"/>
      <c r="AF6243" s="153"/>
      <c r="AG6243" s="159"/>
      <c r="AH6243" s="153"/>
      <c r="AI6243" s="161"/>
      <c r="AJ6243" s="153"/>
      <c r="AK6243" s="153"/>
      <c r="AL6243" s="207"/>
      <c r="AM6243" s="207"/>
      <c r="AN6243" s="207"/>
      <c r="AO6243" s="207"/>
      <c r="AP6243" s="147" t="s">
        <v>54</v>
      </c>
      <c r="AQ6243" s="147"/>
      <c r="AR6243" s="147"/>
      <c r="AS6243" s="209" t="s">
        <v>68</v>
      </c>
      <c r="AT6243" s="223" t="str">
        <f>MONTH(B6243)&amp;"/"&amp;YEAR(B6243)</f>
        <v>3/2026</v>
      </c>
      <c r="AU6243" s="223">
        <f>WEEKNUM(B6243)-WEEKNUM(EOMONTH(B6243,-1)+1)+1</f>
        <v>5</v>
      </c>
      <c r="AV6243" s="209" t="str">
        <f>MONTH(R6243)&amp;"/"&amp;YEAR(R6243)</f>
        <v>1/1900</v>
      </c>
      <c r="AW6243" s="209" t="e">
        <f>WEEKNUM(R6243)-WEEKNUM(EOMONTH(R6243,-1)+1)+1</f>
        <v>#NUM!</v>
      </c>
      <c r="AX6243" s="209">
        <f>IF(BB6243="S",IF(Q6243="1. Aceitou o programa",R6243-B6243,0),0)</f>
        <v>0</v>
      </c>
      <c r="AY6243" s="209">
        <f>IF(BB6243="S",IF(AND(S6243&lt;&gt;"",R6243&lt;&gt;""),S6243-R6243,0),0)</f>
        <v>0</v>
      </c>
      <c r="AZ6243" s="209">
        <f>IF(BB6243="S",IF(Q6243="1. Aceitou o programa",IF(OR(X6243="Não se Aplica",X6243=""),IF(OR(W6243="Não se Aplica",W6243=""),0,W6243-V6243),AVERAGE(X6243-W6243,W6243-V6243)),0),0)</f>
        <v>0</v>
      </c>
      <c r="BA6243" s="209">
        <f>IF(BB6243="S",IF(AND(Q6243="1. Aceitou o programa",AH6243="Realizada"),IFERROR(IF(AG6243="",0,AG6243-R6243),0),0),0)</f>
        <v>0</v>
      </c>
      <c r="BB6243" s="209" t="str">
        <f>_xlfn.XLOOKUP(U6243,'Lista Suspensa'!$AA$20:$AA$23,'Lista Suspensa'!$AB$20:$AB$23,"N/A")</f>
        <v>S</v>
      </c>
    </row>
    <row r="6244" spans="1:54" ht="12" customHeight="1">
      <c r="A6244" s="151" t="s">
        <v>54</v>
      </c>
      <c r="B6244" s="152">
        <v>46112</v>
      </c>
      <c r="C6244" s="153" t="s">
        <v>55</v>
      </c>
      <c r="D6244" s="153" t="s">
        <v>56</v>
      </c>
      <c r="E6244" s="244">
        <v>82143570</v>
      </c>
      <c r="F6244" s="144" t="s">
        <v>10538</v>
      </c>
      <c r="G6244" s="230"/>
      <c r="H6244" s="154">
        <v>32749</v>
      </c>
      <c r="I6244" s="153">
        <v>36</v>
      </c>
      <c r="J6244" s="148" t="s">
        <v>58</v>
      </c>
      <c r="K6244" s="153"/>
      <c r="L6244" s="153"/>
      <c r="M6244" s="153"/>
      <c r="N6244" s="153"/>
      <c r="O6244" s="155">
        <v>21964167933</v>
      </c>
      <c r="P6244" s="156" t="s">
        <v>60</v>
      </c>
      <c r="Q6244" s="157" t="s">
        <v>8211</v>
      </c>
      <c r="R6244" s="158"/>
      <c r="S6244" s="159"/>
      <c r="T6244" s="159" t="s">
        <v>6983</v>
      </c>
      <c r="U6244" s="159" t="s">
        <v>8212</v>
      </c>
      <c r="V6244" s="154">
        <v>46148</v>
      </c>
      <c r="W6244" s="154">
        <v>46155</v>
      </c>
      <c r="X6244" s="154"/>
      <c r="Y6244" s="160"/>
      <c r="Z6244" s="160"/>
      <c r="AA6244" s="153"/>
      <c r="AB6244" s="153"/>
      <c r="AC6244" s="182" t="e">
        <f t="shared" si="196"/>
        <v>#DIV/0!</v>
      </c>
      <c r="AD6244" s="153" t="e">
        <f t="shared" si="197"/>
        <v>#DIV/0!</v>
      </c>
      <c r="AE6244" s="207"/>
      <c r="AF6244" s="153"/>
      <c r="AG6244" s="159"/>
      <c r="AH6244" s="153"/>
      <c r="AI6244" s="161"/>
      <c r="AJ6244" s="153"/>
      <c r="AK6244" s="153"/>
      <c r="AL6244" s="207"/>
      <c r="AM6244" s="207"/>
      <c r="AN6244" s="207"/>
      <c r="AO6244" s="207"/>
      <c r="AP6244" s="147" t="s">
        <v>54</v>
      </c>
      <c r="AQ6244" s="147"/>
      <c r="AR6244" s="147"/>
      <c r="AS6244" s="209" t="s">
        <v>68</v>
      </c>
      <c r="AT6244" s="223" t="str">
        <f>MONTH(B6244)&amp;"/"&amp;YEAR(B6244)</f>
        <v>3/2026</v>
      </c>
      <c r="AU6244" s="223">
        <f>WEEKNUM(B6244)-WEEKNUM(EOMONTH(B6244,-1)+1)+1</f>
        <v>5</v>
      </c>
      <c r="AV6244" s="209" t="str">
        <f>MONTH(R6244)&amp;"/"&amp;YEAR(R6244)</f>
        <v>1/1900</v>
      </c>
      <c r="AW6244" s="209" t="e">
        <f>WEEKNUM(R6244)-WEEKNUM(EOMONTH(R6244,-1)+1)+1</f>
        <v>#NUM!</v>
      </c>
      <c r="AX6244" s="209">
        <f>IF(BB6244="S",IF(Q6244="1. Aceitou o programa",R6244-B6244,0),0)</f>
        <v>0</v>
      </c>
      <c r="AY6244" s="209">
        <f>IF(BB6244="S",IF(AND(S6244&lt;&gt;"",R6244&lt;&gt;""),S6244-R6244,0),0)</f>
        <v>0</v>
      </c>
      <c r="AZ6244" s="209">
        <f>IF(BB6244="S",IF(Q6244="1. Aceitou o programa",IF(OR(X6244="Não se Aplica",X6244=""),IF(OR(W6244="Não se Aplica",W6244=""),0,W6244-V6244),AVERAGE(X6244-W6244,W6244-V6244)),0),0)</f>
        <v>0</v>
      </c>
      <c r="BA6244" s="209">
        <f>IF(BB6244="S",IF(AND(Q6244="1. Aceitou o programa",AH6244="Realizada"),IFERROR(IF(AG6244="",0,AG6244-R6244),0),0),0)</f>
        <v>0</v>
      </c>
      <c r="BB6244" s="209" t="str">
        <f>_xlfn.XLOOKUP(U6244,'Lista Suspensa'!$AA$20:$AA$23,'Lista Suspensa'!$AB$20:$AB$23,"N/A")</f>
        <v>S</v>
      </c>
    </row>
    <row r="6245" spans="1:54" ht="12" customHeight="1">
      <c r="A6245" s="151" t="s">
        <v>54</v>
      </c>
      <c r="B6245" s="152">
        <v>46112</v>
      </c>
      <c r="C6245" s="153" t="s">
        <v>55</v>
      </c>
      <c r="D6245" s="153" t="s">
        <v>56</v>
      </c>
      <c r="E6245" s="244">
        <v>93690201</v>
      </c>
      <c r="F6245" s="144" t="s">
        <v>10539</v>
      </c>
      <c r="G6245" s="230"/>
      <c r="H6245" s="154">
        <v>32767</v>
      </c>
      <c r="I6245" s="153">
        <v>36</v>
      </c>
      <c r="J6245" s="148" t="s">
        <v>58</v>
      </c>
      <c r="K6245" s="153"/>
      <c r="L6245" s="153"/>
      <c r="M6245" s="153"/>
      <c r="N6245" s="153"/>
      <c r="O6245" s="155">
        <v>21973050355</v>
      </c>
      <c r="P6245" s="156" t="s">
        <v>60</v>
      </c>
      <c r="Q6245" s="157" t="s">
        <v>8211</v>
      </c>
      <c r="R6245" s="158"/>
      <c r="S6245" s="159"/>
      <c r="T6245" s="159" t="s">
        <v>6983</v>
      </c>
      <c r="U6245" s="159" t="s">
        <v>8212</v>
      </c>
      <c r="V6245" s="154">
        <v>46148</v>
      </c>
      <c r="W6245" s="154">
        <v>46155</v>
      </c>
      <c r="X6245" s="154"/>
      <c r="Y6245" s="160"/>
      <c r="Z6245" s="160"/>
      <c r="AA6245" s="153"/>
      <c r="AB6245" s="153"/>
      <c r="AC6245" s="182" t="e">
        <f t="shared" si="196"/>
        <v>#DIV/0!</v>
      </c>
      <c r="AD6245" s="153" t="e">
        <f t="shared" si="197"/>
        <v>#DIV/0!</v>
      </c>
      <c r="AE6245" s="207"/>
      <c r="AF6245" s="153"/>
      <c r="AG6245" s="159"/>
      <c r="AH6245" s="153"/>
      <c r="AI6245" s="161"/>
      <c r="AJ6245" s="153"/>
      <c r="AK6245" s="153"/>
      <c r="AL6245" s="207"/>
      <c r="AM6245" s="207"/>
      <c r="AN6245" s="207"/>
      <c r="AO6245" s="207"/>
      <c r="AP6245" s="147" t="s">
        <v>54</v>
      </c>
      <c r="AQ6245" s="147"/>
      <c r="AR6245" s="147"/>
      <c r="AS6245" s="209" t="s">
        <v>68</v>
      </c>
      <c r="AT6245" s="223" t="str">
        <f>MONTH(B6245)&amp;"/"&amp;YEAR(B6245)</f>
        <v>3/2026</v>
      </c>
      <c r="AU6245" s="223">
        <f>WEEKNUM(B6245)-WEEKNUM(EOMONTH(B6245,-1)+1)+1</f>
        <v>5</v>
      </c>
      <c r="AV6245" s="209" t="str">
        <f>MONTH(R6245)&amp;"/"&amp;YEAR(R6245)</f>
        <v>1/1900</v>
      </c>
      <c r="AW6245" s="209" t="e">
        <f>WEEKNUM(R6245)-WEEKNUM(EOMONTH(R6245,-1)+1)+1</f>
        <v>#NUM!</v>
      </c>
      <c r="AX6245" s="209">
        <f>IF(BB6245="S",IF(Q6245="1. Aceitou o programa",R6245-B6245,0),0)</f>
        <v>0</v>
      </c>
      <c r="AY6245" s="209">
        <f>IF(BB6245="S",IF(AND(S6245&lt;&gt;"",R6245&lt;&gt;""),S6245-R6245,0),0)</f>
        <v>0</v>
      </c>
      <c r="AZ6245" s="209">
        <f>IF(BB6245="S",IF(Q6245="1. Aceitou o programa",IF(OR(X6245="Não se Aplica",X6245=""),IF(OR(W6245="Não se Aplica",W6245=""),0,W6245-V6245),AVERAGE(X6245-W6245,W6245-V6245)),0),0)</f>
        <v>0</v>
      </c>
      <c r="BA6245" s="209">
        <f>IF(BB6245="S",IF(AND(Q6245="1. Aceitou o programa",AH6245="Realizada"),IFERROR(IF(AG6245="",0,AG6245-R6245),0),0),0)</f>
        <v>0</v>
      </c>
      <c r="BB6245" s="209" t="str">
        <f>_xlfn.XLOOKUP(U6245,'Lista Suspensa'!$AA$20:$AA$23,'Lista Suspensa'!$AB$20:$AB$23,"N/A")</f>
        <v>S</v>
      </c>
    </row>
    <row r="6246" spans="1:54" ht="12" customHeight="1">
      <c r="A6246" s="151" t="s">
        <v>54</v>
      </c>
      <c r="B6246" s="152">
        <v>46112</v>
      </c>
      <c r="C6246" s="153" t="s">
        <v>55</v>
      </c>
      <c r="D6246" s="153" t="s">
        <v>56</v>
      </c>
      <c r="E6246" s="244">
        <v>93162960</v>
      </c>
      <c r="F6246" s="144" t="s">
        <v>10540</v>
      </c>
      <c r="G6246" s="230"/>
      <c r="H6246" s="154">
        <v>32783</v>
      </c>
      <c r="I6246" s="153">
        <v>36</v>
      </c>
      <c r="J6246" s="148" t="s">
        <v>70</v>
      </c>
      <c r="K6246" s="153"/>
      <c r="L6246" s="153"/>
      <c r="M6246" s="153"/>
      <c r="N6246" s="153"/>
      <c r="O6246" s="155">
        <v>21980888542</v>
      </c>
      <c r="P6246" s="156" t="s">
        <v>60</v>
      </c>
      <c r="Q6246" s="157" t="s">
        <v>8211</v>
      </c>
      <c r="R6246" s="158"/>
      <c r="S6246" s="159"/>
      <c r="T6246" s="159" t="s">
        <v>6983</v>
      </c>
      <c r="U6246" s="159" t="s">
        <v>8212</v>
      </c>
      <c r="V6246" s="154">
        <v>46148</v>
      </c>
      <c r="W6246" s="154">
        <v>46155</v>
      </c>
      <c r="X6246" s="154"/>
      <c r="Y6246" s="160"/>
      <c r="Z6246" s="160"/>
      <c r="AA6246" s="153"/>
      <c r="AB6246" s="153"/>
      <c r="AC6246" s="182" t="e">
        <f t="shared" si="196"/>
        <v>#DIV/0!</v>
      </c>
      <c r="AD6246" s="153" t="e">
        <f t="shared" si="197"/>
        <v>#DIV/0!</v>
      </c>
      <c r="AE6246" s="207"/>
      <c r="AF6246" s="153"/>
      <c r="AG6246" s="159"/>
      <c r="AH6246" s="153"/>
      <c r="AI6246" s="161"/>
      <c r="AJ6246" s="153"/>
      <c r="AK6246" s="153"/>
      <c r="AL6246" s="207"/>
      <c r="AM6246" s="207"/>
      <c r="AN6246" s="207"/>
      <c r="AO6246" s="207"/>
      <c r="AP6246" s="147" t="s">
        <v>54</v>
      </c>
      <c r="AQ6246" s="147"/>
      <c r="AR6246" s="147"/>
      <c r="AS6246" s="209" t="s">
        <v>68</v>
      </c>
      <c r="AT6246" s="223" t="str">
        <f>MONTH(B6246)&amp;"/"&amp;YEAR(B6246)</f>
        <v>3/2026</v>
      </c>
      <c r="AU6246" s="223">
        <f>WEEKNUM(B6246)-WEEKNUM(EOMONTH(B6246,-1)+1)+1</f>
        <v>5</v>
      </c>
      <c r="AV6246" s="209" t="str">
        <f>MONTH(R6246)&amp;"/"&amp;YEAR(R6246)</f>
        <v>1/1900</v>
      </c>
      <c r="AW6246" s="209" t="e">
        <f>WEEKNUM(R6246)-WEEKNUM(EOMONTH(R6246,-1)+1)+1</f>
        <v>#NUM!</v>
      </c>
      <c r="AX6246" s="209">
        <f>IF(BB6246="S",IF(Q6246="1. Aceitou o programa",R6246-B6246,0),0)</f>
        <v>0</v>
      </c>
      <c r="AY6246" s="209">
        <f>IF(BB6246="S",IF(AND(S6246&lt;&gt;"",R6246&lt;&gt;""),S6246-R6246,0),0)</f>
        <v>0</v>
      </c>
      <c r="AZ6246" s="209">
        <f>IF(BB6246="S",IF(Q6246="1. Aceitou o programa",IF(OR(X6246="Não se Aplica",X6246=""),IF(OR(W6246="Não se Aplica",W6246=""),0,W6246-V6246),AVERAGE(X6246-W6246,W6246-V6246)),0),0)</f>
        <v>0</v>
      </c>
      <c r="BA6246" s="209">
        <f>IF(BB6246="S",IF(AND(Q6246="1. Aceitou o programa",AH6246="Realizada"),IFERROR(IF(AG6246="",0,AG6246-R6246),0),0),0)</f>
        <v>0</v>
      </c>
      <c r="BB6246" s="209" t="str">
        <f>_xlfn.XLOOKUP(U6246,'Lista Suspensa'!$AA$20:$AA$23,'Lista Suspensa'!$AB$20:$AB$23,"N/A")</f>
        <v>S</v>
      </c>
    </row>
    <row r="6247" spans="1:54" ht="12" customHeight="1">
      <c r="A6247" s="151" t="s">
        <v>54</v>
      </c>
      <c r="B6247" s="152">
        <v>46112</v>
      </c>
      <c r="C6247" s="153" t="s">
        <v>55</v>
      </c>
      <c r="D6247" s="153" t="s">
        <v>56</v>
      </c>
      <c r="E6247" s="244">
        <v>89049901</v>
      </c>
      <c r="F6247" s="144" t="s">
        <v>10541</v>
      </c>
      <c r="G6247" s="230"/>
      <c r="H6247" s="154">
        <v>32795</v>
      </c>
      <c r="I6247" s="153">
        <v>36</v>
      </c>
      <c r="J6247" s="148" t="s">
        <v>70</v>
      </c>
      <c r="K6247" s="153"/>
      <c r="L6247" s="153"/>
      <c r="M6247" s="153"/>
      <c r="N6247" s="153"/>
      <c r="O6247" s="155">
        <v>21975951166</v>
      </c>
      <c r="P6247" s="156" t="s">
        <v>60</v>
      </c>
      <c r="Q6247" s="157" t="s">
        <v>8211</v>
      </c>
      <c r="R6247" s="158"/>
      <c r="S6247" s="159"/>
      <c r="T6247" s="159" t="s">
        <v>6983</v>
      </c>
      <c r="U6247" s="159" t="s">
        <v>8212</v>
      </c>
      <c r="V6247" s="154">
        <v>46148</v>
      </c>
      <c r="W6247" s="154">
        <v>46155</v>
      </c>
      <c r="X6247" s="154"/>
      <c r="Y6247" s="160"/>
      <c r="Z6247" s="160"/>
      <c r="AA6247" s="153"/>
      <c r="AB6247" s="153"/>
      <c r="AC6247" s="182" t="e">
        <f t="shared" si="196"/>
        <v>#DIV/0!</v>
      </c>
      <c r="AD6247" s="153" t="e">
        <f t="shared" si="197"/>
        <v>#DIV/0!</v>
      </c>
      <c r="AE6247" s="207"/>
      <c r="AF6247" s="153"/>
      <c r="AG6247" s="159"/>
      <c r="AH6247" s="153"/>
      <c r="AI6247" s="161"/>
      <c r="AJ6247" s="153"/>
      <c r="AK6247" s="153"/>
      <c r="AL6247" s="207"/>
      <c r="AM6247" s="207"/>
      <c r="AN6247" s="207"/>
      <c r="AO6247" s="207"/>
      <c r="AP6247" s="147" t="s">
        <v>54</v>
      </c>
      <c r="AQ6247" s="147"/>
      <c r="AR6247" s="147"/>
      <c r="AS6247" s="209" t="s">
        <v>68</v>
      </c>
      <c r="AT6247" s="223" t="str">
        <f>MONTH(B6247)&amp;"/"&amp;YEAR(B6247)</f>
        <v>3/2026</v>
      </c>
      <c r="AU6247" s="223">
        <f>WEEKNUM(B6247)-WEEKNUM(EOMONTH(B6247,-1)+1)+1</f>
        <v>5</v>
      </c>
      <c r="AV6247" s="209" t="str">
        <f>MONTH(R6247)&amp;"/"&amp;YEAR(R6247)</f>
        <v>1/1900</v>
      </c>
      <c r="AW6247" s="209" t="e">
        <f>WEEKNUM(R6247)-WEEKNUM(EOMONTH(R6247,-1)+1)+1</f>
        <v>#NUM!</v>
      </c>
      <c r="AX6247" s="209">
        <f>IF(BB6247="S",IF(Q6247="1. Aceitou o programa",R6247-B6247,0),0)</f>
        <v>0</v>
      </c>
      <c r="AY6247" s="209">
        <f>IF(BB6247="S",IF(AND(S6247&lt;&gt;"",R6247&lt;&gt;""),S6247-R6247,0),0)</f>
        <v>0</v>
      </c>
      <c r="AZ6247" s="209">
        <f>IF(BB6247="S",IF(Q6247="1. Aceitou o programa",IF(OR(X6247="Não se Aplica",X6247=""),IF(OR(W6247="Não se Aplica",W6247=""),0,W6247-V6247),AVERAGE(X6247-W6247,W6247-V6247)),0),0)</f>
        <v>0</v>
      </c>
      <c r="BA6247" s="209">
        <f>IF(BB6247="S",IF(AND(Q6247="1. Aceitou o programa",AH6247="Realizada"),IFERROR(IF(AG6247="",0,AG6247-R6247),0),0),0)</f>
        <v>0</v>
      </c>
      <c r="BB6247" s="209" t="str">
        <f>_xlfn.XLOOKUP(U6247,'Lista Suspensa'!$AA$20:$AA$23,'Lista Suspensa'!$AB$20:$AB$23,"N/A")</f>
        <v>S</v>
      </c>
    </row>
    <row r="6248" spans="1:54" ht="12" customHeight="1">
      <c r="A6248" s="151" t="s">
        <v>54</v>
      </c>
      <c r="B6248" s="152">
        <v>46112</v>
      </c>
      <c r="C6248" s="153" t="s">
        <v>55</v>
      </c>
      <c r="D6248" s="153" t="s">
        <v>56</v>
      </c>
      <c r="E6248" s="244">
        <v>87924212</v>
      </c>
      <c r="F6248" s="144" t="s">
        <v>10542</v>
      </c>
      <c r="G6248" s="230"/>
      <c r="H6248" s="154">
        <v>32802</v>
      </c>
      <c r="I6248" s="153">
        <v>36</v>
      </c>
      <c r="J6248" s="148" t="s">
        <v>70</v>
      </c>
      <c r="K6248" s="153"/>
      <c r="L6248" s="153"/>
      <c r="M6248" s="153"/>
      <c r="N6248" s="153"/>
      <c r="O6248" s="155">
        <v>21975287550</v>
      </c>
      <c r="P6248" s="156" t="s">
        <v>60</v>
      </c>
      <c r="Q6248" s="157" t="s">
        <v>8211</v>
      </c>
      <c r="R6248" s="158"/>
      <c r="S6248" s="159"/>
      <c r="T6248" s="159" t="s">
        <v>6983</v>
      </c>
      <c r="U6248" s="159" t="s">
        <v>8212</v>
      </c>
      <c r="V6248" s="154">
        <v>46148</v>
      </c>
      <c r="W6248" s="154">
        <v>46155</v>
      </c>
      <c r="X6248" s="154"/>
      <c r="Y6248" s="160"/>
      <c r="Z6248" s="160"/>
      <c r="AA6248" s="153"/>
      <c r="AB6248" s="153"/>
      <c r="AC6248" s="182" t="e">
        <f t="shared" si="196"/>
        <v>#DIV/0!</v>
      </c>
      <c r="AD6248" s="153" t="e">
        <f t="shared" si="197"/>
        <v>#DIV/0!</v>
      </c>
      <c r="AE6248" s="207"/>
      <c r="AF6248" s="153"/>
      <c r="AG6248" s="159"/>
      <c r="AH6248" s="153"/>
      <c r="AI6248" s="161"/>
      <c r="AJ6248" s="153"/>
      <c r="AK6248" s="153"/>
      <c r="AL6248" s="207"/>
      <c r="AM6248" s="207"/>
      <c r="AN6248" s="207"/>
      <c r="AO6248" s="207"/>
      <c r="AP6248" s="147" t="s">
        <v>54</v>
      </c>
      <c r="AQ6248" s="147"/>
      <c r="AR6248" s="147"/>
      <c r="AS6248" s="209" t="s">
        <v>68</v>
      </c>
      <c r="AT6248" s="223" t="str">
        <f>MONTH(B6248)&amp;"/"&amp;YEAR(B6248)</f>
        <v>3/2026</v>
      </c>
      <c r="AU6248" s="223">
        <f>WEEKNUM(B6248)-WEEKNUM(EOMONTH(B6248,-1)+1)+1</f>
        <v>5</v>
      </c>
      <c r="AV6248" s="209" t="str">
        <f>MONTH(R6248)&amp;"/"&amp;YEAR(R6248)</f>
        <v>1/1900</v>
      </c>
      <c r="AW6248" s="209" t="e">
        <f>WEEKNUM(R6248)-WEEKNUM(EOMONTH(R6248,-1)+1)+1</f>
        <v>#NUM!</v>
      </c>
      <c r="AX6248" s="209">
        <f>IF(BB6248="S",IF(Q6248="1. Aceitou o programa",R6248-B6248,0),0)</f>
        <v>0</v>
      </c>
      <c r="AY6248" s="209">
        <f>IF(BB6248="S",IF(AND(S6248&lt;&gt;"",R6248&lt;&gt;""),S6248-R6248,0),0)</f>
        <v>0</v>
      </c>
      <c r="AZ6248" s="209">
        <f>IF(BB6248="S",IF(Q6248="1. Aceitou o programa",IF(OR(X6248="Não se Aplica",X6248=""),IF(OR(W6248="Não se Aplica",W6248=""),0,W6248-V6248),AVERAGE(X6248-W6248,W6248-V6248)),0),0)</f>
        <v>0</v>
      </c>
      <c r="BA6248" s="209">
        <f>IF(BB6248="S",IF(AND(Q6248="1. Aceitou o programa",AH6248="Realizada"),IFERROR(IF(AG6248="",0,AG6248-R6248),0),0),0)</f>
        <v>0</v>
      </c>
      <c r="BB6248" s="209" t="str">
        <f>_xlfn.XLOOKUP(U6248,'Lista Suspensa'!$AA$20:$AA$23,'Lista Suspensa'!$AB$20:$AB$23,"N/A")</f>
        <v>S</v>
      </c>
    </row>
    <row r="6249" spans="1:54" ht="12" customHeight="1">
      <c r="A6249" s="151" t="s">
        <v>54</v>
      </c>
      <c r="B6249" s="152">
        <v>46112</v>
      </c>
      <c r="C6249" s="153" t="s">
        <v>55</v>
      </c>
      <c r="D6249" s="153" t="s">
        <v>56</v>
      </c>
      <c r="E6249" s="244">
        <v>93349457</v>
      </c>
      <c r="F6249" s="144" t="s">
        <v>10543</v>
      </c>
      <c r="G6249" s="230"/>
      <c r="H6249" s="154">
        <v>32840</v>
      </c>
      <c r="I6249" s="153">
        <v>36</v>
      </c>
      <c r="J6249" s="148" t="s">
        <v>70</v>
      </c>
      <c r="K6249" s="153"/>
      <c r="L6249" s="153"/>
      <c r="M6249" s="153"/>
      <c r="N6249" s="153"/>
      <c r="O6249" s="155">
        <v>21986659511</v>
      </c>
      <c r="P6249" s="156" t="s">
        <v>60</v>
      </c>
      <c r="Q6249" s="157" t="s">
        <v>8211</v>
      </c>
      <c r="R6249" s="158"/>
      <c r="S6249" s="159"/>
      <c r="T6249" s="159" t="s">
        <v>6983</v>
      </c>
      <c r="U6249" s="159" t="s">
        <v>8212</v>
      </c>
      <c r="V6249" s="154">
        <v>46148</v>
      </c>
      <c r="W6249" s="154">
        <v>46155</v>
      </c>
      <c r="X6249" s="154"/>
      <c r="Y6249" s="160"/>
      <c r="Z6249" s="160"/>
      <c r="AA6249" s="153"/>
      <c r="AB6249" s="153"/>
      <c r="AC6249" s="182" t="e">
        <f t="shared" si="196"/>
        <v>#DIV/0!</v>
      </c>
      <c r="AD6249" s="153" t="e">
        <f t="shared" si="197"/>
        <v>#DIV/0!</v>
      </c>
      <c r="AE6249" s="207"/>
      <c r="AF6249" s="153"/>
      <c r="AG6249" s="159"/>
      <c r="AH6249" s="153"/>
      <c r="AI6249" s="161"/>
      <c r="AJ6249" s="153"/>
      <c r="AK6249" s="153"/>
      <c r="AL6249" s="207"/>
      <c r="AM6249" s="207"/>
      <c r="AN6249" s="207"/>
      <c r="AO6249" s="207"/>
      <c r="AP6249" s="147" t="s">
        <v>54</v>
      </c>
      <c r="AQ6249" s="147"/>
      <c r="AR6249" s="147"/>
      <c r="AS6249" s="209" t="s">
        <v>68</v>
      </c>
      <c r="AT6249" s="223" t="str">
        <f>MONTH(B6249)&amp;"/"&amp;YEAR(B6249)</f>
        <v>3/2026</v>
      </c>
      <c r="AU6249" s="223">
        <f>WEEKNUM(B6249)-WEEKNUM(EOMONTH(B6249,-1)+1)+1</f>
        <v>5</v>
      </c>
      <c r="AV6249" s="209" t="str">
        <f>MONTH(R6249)&amp;"/"&amp;YEAR(R6249)</f>
        <v>1/1900</v>
      </c>
      <c r="AW6249" s="209" t="e">
        <f>WEEKNUM(R6249)-WEEKNUM(EOMONTH(R6249,-1)+1)+1</f>
        <v>#NUM!</v>
      </c>
      <c r="AX6249" s="209">
        <f>IF(BB6249="S",IF(Q6249="1. Aceitou o programa",R6249-B6249,0),0)</f>
        <v>0</v>
      </c>
      <c r="AY6249" s="209">
        <f>IF(BB6249="S",IF(AND(S6249&lt;&gt;"",R6249&lt;&gt;""),S6249-R6249,0),0)</f>
        <v>0</v>
      </c>
      <c r="AZ6249" s="209">
        <f>IF(BB6249="S",IF(Q6249="1. Aceitou o programa",IF(OR(X6249="Não se Aplica",X6249=""),IF(OR(W6249="Não se Aplica",W6249=""),0,W6249-V6249),AVERAGE(X6249-W6249,W6249-V6249)),0),0)</f>
        <v>0</v>
      </c>
      <c r="BA6249" s="209">
        <f>IF(BB6249="S",IF(AND(Q6249="1. Aceitou o programa",AH6249="Realizada"),IFERROR(IF(AG6249="",0,AG6249-R6249),0),0),0)</f>
        <v>0</v>
      </c>
      <c r="BB6249" s="209" t="str">
        <f>_xlfn.XLOOKUP(U6249,'Lista Suspensa'!$AA$20:$AA$23,'Lista Suspensa'!$AB$20:$AB$23,"N/A")</f>
        <v>S</v>
      </c>
    </row>
    <row r="6250" spans="1:54" ht="12" customHeight="1">
      <c r="A6250" s="151" t="s">
        <v>54</v>
      </c>
      <c r="B6250" s="152">
        <v>46112</v>
      </c>
      <c r="C6250" s="153" t="s">
        <v>55</v>
      </c>
      <c r="D6250" s="153" t="s">
        <v>56</v>
      </c>
      <c r="E6250" s="244">
        <v>75789621</v>
      </c>
      <c r="F6250" s="144" t="s">
        <v>10544</v>
      </c>
      <c r="G6250" s="230"/>
      <c r="H6250" s="154">
        <v>32855</v>
      </c>
      <c r="I6250" s="153">
        <v>36</v>
      </c>
      <c r="J6250" s="148" t="s">
        <v>70</v>
      </c>
      <c r="K6250" s="153"/>
      <c r="L6250" s="153"/>
      <c r="M6250" s="153"/>
      <c r="N6250" s="153"/>
      <c r="O6250" s="155">
        <v>11953174450</v>
      </c>
      <c r="P6250" s="156" t="s">
        <v>60</v>
      </c>
      <c r="Q6250" s="157" t="s">
        <v>8211</v>
      </c>
      <c r="R6250" s="158"/>
      <c r="S6250" s="159"/>
      <c r="T6250" s="159" t="s">
        <v>6983</v>
      </c>
      <c r="U6250" s="159" t="s">
        <v>8212</v>
      </c>
      <c r="V6250" s="154">
        <v>46148</v>
      </c>
      <c r="W6250" s="154">
        <v>46155</v>
      </c>
      <c r="X6250" s="154"/>
      <c r="Y6250" s="160"/>
      <c r="Z6250" s="160"/>
      <c r="AA6250" s="153"/>
      <c r="AB6250" s="153"/>
      <c r="AC6250" s="182" t="e">
        <f t="shared" si="196"/>
        <v>#DIV/0!</v>
      </c>
      <c r="AD6250" s="153" t="e">
        <f t="shared" si="197"/>
        <v>#DIV/0!</v>
      </c>
      <c r="AE6250" s="207"/>
      <c r="AF6250" s="153"/>
      <c r="AG6250" s="159"/>
      <c r="AH6250" s="153"/>
      <c r="AI6250" s="161"/>
      <c r="AJ6250" s="153"/>
      <c r="AK6250" s="153"/>
      <c r="AL6250" s="207"/>
      <c r="AM6250" s="207"/>
      <c r="AN6250" s="207"/>
      <c r="AO6250" s="207"/>
      <c r="AP6250" s="147" t="s">
        <v>54</v>
      </c>
      <c r="AQ6250" s="147"/>
      <c r="AR6250" s="147"/>
      <c r="AS6250" s="209" t="s">
        <v>68</v>
      </c>
      <c r="AT6250" s="223" t="str">
        <f>MONTH(B6250)&amp;"/"&amp;YEAR(B6250)</f>
        <v>3/2026</v>
      </c>
      <c r="AU6250" s="223">
        <f>WEEKNUM(B6250)-WEEKNUM(EOMONTH(B6250,-1)+1)+1</f>
        <v>5</v>
      </c>
      <c r="AV6250" s="209" t="str">
        <f>MONTH(R6250)&amp;"/"&amp;YEAR(R6250)</f>
        <v>1/1900</v>
      </c>
      <c r="AW6250" s="209" t="e">
        <f>WEEKNUM(R6250)-WEEKNUM(EOMONTH(R6250,-1)+1)+1</f>
        <v>#NUM!</v>
      </c>
      <c r="AX6250" s="209">
        <f>IF(BB6250="S",IF(Q6250="1. Aceitou o programa",R6250-B6250,0),0)</f>
        <v>0</v>
      </c>
      <c r="AY6250" s="209">
        <f>IF(BB6250="S",IF(AND(S6250&lt;&gt;"",R6250&lt;&gt;""),S6250-R6250,0),0)</f>
        <v>0</v>
      </c>
      <c r="AZ6250" s="209">
        <f>IF(BB6250="S",IF(Q6250="1. Aceitou o programa",IF(OR(X6250="Não se Aplica",X6250=""),IF(OR(W6250="Não se Aplica",W6250=""),0,W6250-V6250),AVERAGE(X6250-W6250,W6250-V6250)),0),0)</f>
        <v>0</v>
      </c>
      <c r="BA6250" s="209">
        <f>IF(BB6250="S",IF(AND(Q6250="1. Aceitou o programa",AH6250="Realizada"),IFERROR(IF(AG6250="",0,AG6250-R6250),0),0),0)</f>
        <v>0</v>
      </c>
      <c r="BB6250" s="209" t="str">
        <f>_xlfn.XLOOKUP(U6250,'Lista Suspensa'!$AA$20:$AA$23,'Lista Suspensa'!$AB$20:$AB$23,"N/A")</f>
        <v>S</v>
      </c>
    </row>
    <row r="6251" spans="1:54" ht="12" customHeight="1">
      <c r="A6251" s="151" t="s">
        <v>54</v>
      </c>
      <c r="B6251" s="152">
        <v>46112</v>
      </c>
      <c r="C6251" s="153" t="s">
        <v>55</v>
      </c>
      <c r="D6251" s="153" t="s">
        <v>56</v>
      </c>
      <c r="E6251" s="244">
        <v>87132919</v>
      </c>
      <c r="F6251" s="144" t="s">
        <v>10545</v>
      </c>
      <c r="G6251" s="230"/>
      <c r="H6251" s="154">
        <v>32871</v>
      </c>
      <c r="I6251" s="153">
        <v>36</v>
      </c>
      <c r="J6251" s="148" t="s">
        <v>70</v>
      </c>
      <c r="K6251" s="153"/>
      <c r="L6251" s="153"/>
      <c r="M6251" s="153"/>
      <c r="N6251" s="153"/>
      <c r="O6251" s="155">
        <v>11932211066</v>
      </c>
      <c r="P6251" s="156" t="s">
        <v>60</v>
      </c>
      <c r="Q6251" s="157" t="s">
        <v>8211</v>
      </c>
      <c r="R6251" s="158"/>
      <c r="S6251" s="159"/>
      <c r="T6251" s="159" t="s">
        <v>6983</v>
      </c>
      <c r="U6251" s="159" t="s">
        <v>8212</v>
      </c>
      <c r="V6251" s="154">
        <v>46148</v>
      </c>
      <c r="W6251" s="154">
        <v>46155</v>
      </c>
      <c r="X6251" s="154"/>
      <c r="Y6251" s="160"/>
      <c r="Z6251" s="160"/>
      <c r="AA6251" s="153"/>
      <c r="AB6251" s="153"/>
      <c r="AC6251" s="182" t="e">
        <f t="shared" si="196"/>
        <v>#DIV/0!</v>
      </c>
      <c r="AD6251" s="153" t="e">
        <f t="shared" si="197"/>
        <v>#DIV/0!</v>
      </c>
      <c r="AE6251" s="207"/>
      <c r="AF6251" s="153"/>
      <c r="AG6251" s="159"/>
      <c r="AH6251" s="153"/>
      <c r="AI6251" s="161"/>
      <c r="AJ6251" s="153"/>
      <c r="AK6251" s="153"/>
      <c r="AL6251" s="207"/>
      <c r="AM6251" s="207"/>
      <c r="AN6251" s="207"/>
      <c r="AO6251" s="207"/>
      <c r="AP6251" s="147" t="s">
        <v>54</v>
      </c>
      <c r="AQ6251" s="147"/>
      <c r="AR6251" s="147"/>
      <c r="AS6251" s="209" t="s">
        <v>68</v>
      </c>
      <c r="AT6251" s="223" t="str">
        <f>MONTH(B6251)&amp;"/"&amp;YEAR(B6251)</f>
        <v>3/2026</v>
      </c>
      <c r="AU6251" s="223">
        <f>WEEKNUM(B6251)-WEEKNUM(EOMONTH(B6251,-1)+1)+1</f>
        <v>5</v>
      </c>
      <c r="AV6251" s="209" t="str">
        <f>MONTH(R6251)&amp;"/"&amp;YEAR(R6251)</f>
        <v>1/1900</v>
      </c>
      <c r="AW6251" s="209" t="e">
        <f>WEEKNUM(R6251)-WEEKNUM(EOMONTH(R6251,-1)+1)+1</f>
        <v>#NUM!</v>
      </c>
      <c r="AX6251" s="209">
        <f>IF(BB6251="S",IF(Q6251="1. Aceitou o programa",R6251-B6251,0),0)</f>
        <v>0</v>
      </c>
      <c r="AY6251" s="209">
        <f>IF(BB6251="S",IF(AND(S6251&lt;&gt;"",R6251&lt;&gt;""),S6251-R6251,0),0)</f>
        <v>0</v>
      </c>
      <c r="AZ6251" s="209">
        <f>IF(BB6251="S",IF(Q6251="1. Aceitou o programa",IF(OR(X6251="Não se Aplica",X6251=""),IF(OR(W6251="Não se Aplica",W6251=""),0,W6251-V6251),AVERAGE(X6251-W6251,W6251-V6251)),0),0)</f>
        <v>0</v>
      </c>
      <c r="BA6251" s="209">
        <f>IF(BB6251="S",IF(AND(Q6251="1. Aceitou o programa",AH6251="Realizada"),IFERROR(IF(AG6251="",0,AG6251-R6251),0),0),0)</f>
        <v>0</v>
      </c>
      <c r="BB6251" s="209" t="str">
        <f>_xlfn.XLOOKUP(U6251,'Lista Suspensa'!$AA$20:$AA$23,'Lista Suspensa'!$AB$20:$AB$23,"N/A")</f>
        <v>S</v>
      </c>
    </row>
    <row r="6252" spans="1:54" ht="12" customHeight="1">
      <c r="A6252" s="151" t="s">
        <v>54</v>
      </c>
      <c r="B6252" s="152">
        <v>46112</v>
      </c>
      <c r="C6252" s="153" t="s">
        <v>55</v>
      </c>
      <c r="D6252" s="153" t="s">
        <v>56</v>
      </c>
      <c r="E6252" s="244">
        <v>89027426</v>
      </c>
      <c r="F6252" s="144" t="s">
        <v>10546</v>
      </c>
      <c r="G6252" s="230"/>
      <c r="H6252" s="154">
        <v>32889</v>
      </c>
      <c r="I6252" s="153">
        <v>36</v>
      </c>
      <c r="J6252" s="148" t="s">
        <v>58</v>
      </c>
      <c r="K6252" s="153"/>
      <c r="L6252" s="153"/>
      <c r="M6252" s="153"/>
      <c r="N6252" s="153"/>
      <c r="O6252" s="155">
        <v>11959666963</v>
      </c>
      <c r="P6252" s="156" t="s">
        <v>60</v>
      </c>
      <c r="Q6252" s="157" t="s">
        <v>8211</v>
      </c>
      <c r="R6252" s="158"/>
      <c r="S6252" s="159"/>
      <c r="T6252" s="159" t="s">
        <v>6983</v>
      </c>
      <c r="U6252" s="159" t="s">
        <v>8212</v>
      </c>
      <c r="V6252" s="154">
        <v>46148</v>
      </c>
      <c r="W6252" s="154">
        <v>46155</v>
      </c>
      <c r="X6252" s="154"/>
      <c r="Y6252" s="160"/>
      <c r="Z6252" s="160"/>
      <c r="AA6252" s="153"/>
      <c r="AB6252" s="153"/>
      <c r="AC6252" s="182" t="e">
        <f t="shared" si="196"/>
        <v>#DIV/0!</v>
      </c>
      <c r="AD6252" s="153" t="e">
        <f t="shared" si="197"/>
        <v>#DIV/0!</v>
      </c>
      <c r="AE6252" s="207"/>
      <c r="AF6252" s="153"/>
      <c r="AG6252" s="159"/>
      <c r="AH6252" s="153"/>
      <c r="AI6252" s="161"/>
      <c r="AJ6252" s="153"/>
      <c r="AK6252" s="153"/>
      <c r="AL6252" s="207"/>
      <c r="AM6252" s="207"/>
      <c r="AN6252" s="207"/>
      <c r="AO6252" s="207"/>
      <c r="AP6252" s="147" t="s">
        <v>54</v>
      </c>
      <c r="AQ6252" s="147"/>
      <c r="AR6252" s="147"/>
      <c r="AS6252" s="209" t="s">
        <v>68</v>
      </c>
      <c r="AT6252" s="223" t="str">
        <f>MONTH(B6252)&amp;"/"&amp;YEAR(B6252)</f>
        <v>3/2026</v>
      </c>
      <c r="AU6252" s="223">
        <f>WEEKNUM(B6252)-WEEKNUM(EOMONTH(B6252,-1)+1)+1</f>
        <v>5</v>
      </c>
      <c r="AV6252" s="209" t="str">
        <f>MONTH(R6252)&amp;"/"&amp;YEAR(R6252)</f>
        <v>1/1900</v>
      </c>
      <c r="AW6252" s="209" t="e">
        <f>WEEKNUM(R6252)-WEEKNUM(EOMONTH(R6252,-1)+1)+1</f>
        <v>#NUM!</v>
      </c>
      <c r="AX6252" s="209">
        <f>IF(BB6252="S",IF(Q6252="1. Aceitou o programa",R6252-B6252,0),0)</f>
        <v>0</v>
      </c>
      <c r="AY6252" s="209">
        <f>IF(BB6252="S",IF(AND(S6252&lt;&gt;"",R6252&lt;&gt;""),S6252-R6252,0),0)</f>
        <v>0</v>
      </c>
      <c r="AZ6252" s="209">
        <f>IF(BB6252="S",IF(Q6252="1. Aceitou o programa",IF(OR(X6252="Não se Aplica",X6252=""),IF(OR(W6252="Não se Aplica",W6252=""),0,W6252-V6252),AVERAGE(X6252-W6252,W6252-V6252)),0),0)</f>
        <v>0</v>
      </c>
      <c r="BA6252" s="209">
        <f>IF(BB6252="S",IF(AND(Q6252="1. Aceitou o programa",AH6252="Realizada"),IFERROR(IF(AG6252="",0,AG6252-R6252),0),0),0)</f>
        <v>0</v>
      </c>
      <c r="BB6252" s="209" t="str">
        <f>_xlfn.XLOOKUP(U6252,'Lista Suspensa'!$AA$20:$AA$23,'Lista Suspensa'!$AB$20:$AB$23,"N/A")</f>
        <v>S</v>
      </c>
    </row>
    <row r="6253" spans="1:54" ht="12" customHeight="1">
      <c r="A6253" s="151" t="s">
        <v>54</v>
      </c>
      <c r="B6253" s="152">
        <v>46112</v>
      </c>
      <c r="C6253" s="153" t="s">
        <v>55</v>
      </c>
      <c r="D6253" s="153" t="s">
        <v>56</v>
      </c>
      <c r="E6253" s="244">
        <v>93674528</v>
      </c>
      <c r="F6253" s="144" t="s">
        <v>10547</v>
      </c>
      <c r="G6253" s="230"/>
      <c r="H6253" s="154">
        <v>32899</v>
      </c>
      <c r="I6253" s="153">
        <v>36</v>
      </c>
      <c r="J6253" s="148" t="s">
        <v>58</v>
      </c>
      <c r="K6253" s="153"/>
      <c r="L6253" s="153"/>
      <c r="M6253" s="153"/>
      <c r="N6253" s="153"/>
      <c r="O6253" s="155">
        <v>21999629888</v>
      </c>
      <c r="P6253" s="156" t="s">
        <v>60</v>
      </c>
      <c r="Q6253" s="157" t="s">
        <v>8211</v>
      </c>
      <c r="R6253" s="158"/>
      <c r="S6253" s="159"/>
      <c r="T6253" s="159" t="s">
        <v>6983</v>
      </c>
      <c r="U6253" s="159" t="s">
        <v>8212</v>
      </c>
      <c r="V6253" s="154">
        <v>46148</v>
      </c>
      <c r="W6253" s="154">
        <v>46155</v>
      </c>
      <c r="X6253" s="154"/>
      <c r="Y6253" s="160"/>
      <c r="Z6253" s="160"/>
      <c r="AA6253" s="153"/>
      <c r="AB6253" s="153"/>
      <c r="AC6253" s="182" t="e">
        <f t="shared" si="196"/>
        <v>#DIV/0!</v>
      </c>
      <c r="AD6253" s="153" t="e">
        <f t="shared" si="197"/>
        <v>#DIV/0!</v>
      </c>
      <c r="AE6253" s="207"/>
      <c r="AF6253" s="153"/>
      <c r="AG6253" s="159"/>
      <c r="AH6253" s="153"/>
      <c r="AI6253" s="161"/>
      <c r="AJ6253" s="153"/>
      <c r="AK6253" s="153"/>
      <c r="AL6253" s="207"/>
      <c r="AM6253" s="207"/>
      <c r="AN6253" s="207"/>
      <c r="AO6253" s="207"/>
      <c r="AP6253" s="147" t="s">
        <v>54</v>
      </c>
      <c r="AQ6253" s="147"/>
      <c r="AR6253" s="147"/>
      <c r="AS6253" s="209" t="s">
        <v>68</v>
      </c>
      <c r="AT6253" s="223" t="str">
        <f>MONTH(B6253)&amp;"/"&amp;YEAR(B6253)</f>
        <v>3/2026</v>
      </c>
      <c r="AU6253" s="223">
        <f>WEEKNUM(B6253)-WEEKNUM(EOMONTH(B6253,-1)+1)+1</f>
        <v>5</v>
      </c>
      <c r="AV6253" s="209" t="str">
        <f>MONTH(R6253)&amp;"/"&amp;YEAR(R6253)</f>
        <v>1/1900</v>
      </c>
      <c r="AW6253" s="209" t="e">
        <f>WEEKNUM(R6253)-WEEKNUM(EOMONTH(R6253,-1)+1)+1</f>
        <v>#NUM!</v>
      </c>
      <c r="AX6253" s="209">
        <f>IF(BB6253="S",IF(Q6253="1. Aceitou o programa",R6253-B6253,0),0)</f>
        <v>0</v>
      </c>
      <c r="AY6253" s="209">
        <f>IF(BB6253="S",IF(AND(S6253&lt;&gt;"",R6253&lt;&gt;""),S6253-R6253,0),0)</f>
        <v>0</v>
      </c>
      <c r="AZ6253" s="209">
        <f>IF(BB6253="S",IF(Q6253="1. Aceitou o programa",IF(OR(X6253="Não se Aplica",X6253=""),IF(OR(W6253="Não se Aplica",W6253=""),0,W6253-V6253),AVERAGE(X6253-W6253,W6253-V6253)),0),0)</f>
        <v>0</v>
      </c>
      <c r="BA6253" s="209">
        <f>IF(BB6253="S",IF(AND(Q6253="1. Aceitou o programa",AH6253="Realizada"),IFERROR(IF(AG6253="",0,AG6253-R6253),0),0),0)</f>
        <v>0</v>
      </c>
      <c r="BB6253" s="209" t="str">
        <f>_xlfn.XLOOKUP(U6253,'Lista Suspensa'!$AA$20:$AA$23,'Lista Suspensa'!$AB$20:$AB$23,"N/A")</f>
        <v>S</v>
      </c>
    </row>
    <row r="6254" spans="1:54" ht="12" customHeight="1">
      <c r="A6254" s="151" t="s">
        <v>54</v>
      </c>
      <c r="B6254" s="152">
        <v>46112</v>
      </c>
      <c r="C6254" s="153" t="s">
        <v>55</v>
      </c>
      <c r="D6254" s="153" t="s">
        <v>56</v>
      </c>
      <c r="E6254" s="244">
        <v>93678203</v>
      </c>
      <c r="F6254" s="144" t="s">
        <v>10548</v>
      </c>
      <c r="G6254" s="230"/>
      <c r="H6254" s="154">
        <v>32901</v>
      </c>
      <c r="I6254" s="153">
        <v>36</v>
      </c>
      <c r="J6254" s="148" t="s">
        <v>70</v>
      </c>
      <c r="K6254" s="153"/>
      <c r="L6254" s="153"/>
      <c r="M6254" s="153"/>
      <c r="N6254" s="153"/>
      <c r="O6254" s="155">
        <v>21966768452</v>
      </c>
      <c r="P6254" s="156" t="s">
        <v>60</v>
      </c>
      <c r="Q6254" s="157" t="s">
        <v>8211</v>
      </c>
      <c r="R6254" s="158"/>
      <c r="S6254" s="159"/>
      <c r="T6254" s="159" t="s">
        <v>6983</v>
      </c>
      <c r="U6254" s="159" t="s">
        <v>8212</v>
      </c>
      <c r="V6254" s="154">
        <v>46148</v>
      </c>
      <c r="W6254" s="154">
        <v>46155</v>
      </c>
      <c r="X6254" s="154"/>
      <c r="Y6254" s="160"/>
      <c r="Z6254" s="160"/>
      <c r="AA6254" s="153"/>
      <c r="AB6254" s="153"/>
      <c r="AC6254" s="182" t="e">
        <f t="shared" si="196"/>
        <v>#DIV/0!</v>
      </c>
      <c r="AD6254" s="153" t="e">
        <f t="shared" si="197"/>
        <v>#DIV/0!</v>
      </c>
      <c r="AE6254" s="207"/>
      <c r="AF6254" s="153"/>
      <c r="AG6254" s="159"/>
      <c r="AH6254" s="153"/>
      <c r="AI6254" s="161"/>
      <c r="AJ6254" s="153"/>
      <c r="AK6254" s="153"/>
      <c r="AL6254" s="207"/>
      <c r="AM6254" s="207"/>
      <c r="AN6254" s="207"/>
      <c r="AO6254" s="207"/>
      <c r="AP6254" s="147" t="s">
        <v>54</v>
      </c>
      <c r="AQ6254" s="147"/>
      <c r="AR6254" s="147"/>
      <c r="AS6254" s="209" t="s">
        <v>68</v>
      </c>
      <c r="AT6254" s="223" t="str">
        <f>MONTH(B6254)&amp;"/"&amp;YEAR(B6254)</f>
        <v>3/2026</v>
      </c>
      <c r="AU6254" s="223">
        <f>WEEKNUM(B6254)-WEEKNUM(EOMONTH(B6254,-1)+1)+1</f>
        <v>5</v>
      </c>
      <c r="AV6254" s="209" t="str">
        <f>MONTH(R6254)&amp;"/"&amp;YEAR(R6254)</f>
        <v>1/1900</v>
      </c>
      <c r="AW6254" s="209" t="e">
        <f>WEEKNUM(R6254)-WEEKNUM(EOMONTH(R6254,-1)+1)+1</f>
        <v>#NUM!</v>
      </c>
      <c r="AX6254" s="209">
        <f>IF(BB6254="S",IF(Q6254="1. Aceitou o programa",R6254-B6254,0),0)</f>
        <v>0</v>
      </c>
      <c r="AY6254" s="209">
        <f>IF(BB6254="S",IF(AND(S6254&lt;&gt;"",R6254&lt;&gt;""),S6254-R6254,0),0)</f>
        <v>0</v>
      </c>
      <c r="AZ6254" s="209">
        <f>IF(BB6254="S",IF(Q6254="1. Aceitou o programa",IF(OR(X6254="Não se Aplica",X6254=""),IF(OR(W6254="Não se Aplica",W6254=""),0,W6254-V6254),AVERAGE(X6254-W6254,W6254-V6254)),0),0)</f>
        <v>0</v>
      </c>
      <c r="BA6254" s="209">
        <f>IF(BB6254="S",IF(AND(Q6254="1. Aceitou o programa",AH6254="Realizada"),IFERROR(IF(AG6254="",0,AG6254-R6254),0),0),0)</f>
        <v>0</v>
      </c>
      <c r="BB6254" s="209" t="str">
        <f>_xlfn.XLOOKUP(U6254,'Lista Suspensa'!$AA$20:$AA$23,'Lista Suspensa'!$AB$20:$AB$23,"N/A")</f>
        <v>S</v>
      </c>
    </row>
    <row r="6255" spans="1:54" ht="12" customHeight="1">
      <c r="A6255" s="151" t="s">
        <v>54</v>
      </c>
      <c r="B6255" s="152">
        <v>46112</v>
      </c>
      <c r="C6255" s="153" t="s">
        <v>55</v>
      </c>
      <c r="D6255" s="153" t="s">
        <v>56</v>
      </c>
      <c r="E6255" s="244">
        <v>88150250</v>
      </c>
      <c r="F6255" s="144" t="s">
        <v>10549</v>
      </c>
      <c r="G6255" s="230"/>
      <c r="H6255" s="154">
        <v>32904</v>
      </c>
      <c r="I6255" s="153">
        <v>36</v>
      </c>
      <c r="J6255" s="148" t="s">
        <v>58</v>
      </c>
      <c r="K6255" s="153"/>
      <c r="L6255" s="153"/>
      <c r="M6255" s="153"/>
      <c r="N6255" s="153"/>
      <c r="O6255" s="155">
        <v>21973779921</v>
      </c>
      <c r="P6255" s="156" t="s">
        <v>60</v>
      </c>
      <c r="Q6255" s="157" t="s">
        <v>8211</v>
      </c>
      <c r="R6255" s="158"/>
      <c r="S6255" s="159"/>
      <c r="T6255" s="159" t="s">
        <v>6983</v>
      </c>
      <c r="U6255" s="159" t="s">
        <v>8212</v>
      </c>
      <c r="V6255" s="154">
        <v>46148</v>
      </c>
      <c r="W6255" s="154">
        <v>46155</v>
      </c>
      <c r="X6255" s="154"/>
      <c r="Y6255" s="160"/>
      <c r="Z6255" s="160"/>
      <c r="AA6255" s="153"/>
      <c r="AB6255" s="153"/>
      <c r="AC6255" s="182" t="e">
        <f t="shared" si="196"/>
        <v>#DIV/0!</v>
      </c>
      <c r="AD6255" s="153" t="e">
        <f t="shared" si="197"/>
        <v>#DIV/0!</v>
      </c>
      <c r="AE6255" s="207"/>
      <c r="AF6255" s="153"/>
      <c r="AG6255" s="159"/>
      <c r="AH6255" s="153"/>
      <c r="AI6255" s="161"/>
      <c r="AJ6255" s="153"/>
      <c r="AK6255" s="153"/>
      <c r="AL6255" s="207"/>
      <c r="AM6255" s="207"/>
      <c r="AN6255" s="207"/>
      <c r="AO6255" s="207"/>
      <c r="AP6255" s="147" t="s">
        <v>54</v>
      </c>
      <c r="AQ6255" s="147"/>
      <c r="AR6255" s="147"/>
      <c r="AS6255" s="209" t="s">
        <v>68</v>
      </c>
      <c r="AT6255" s="223" t="str">
        <f>MONTH(B6255)&amp;"/"&amp;YEAR(B6255)</f>
        <v>3/2026</v>
      </c>
      <c r="AU6255" s="223">
        <f>WEEKNUM(B6255)-WEEKNUM(EOMONTH(B6255,-1)+1)+1</f>
        <v>5</v>
      </c>
      <c r="AV6255" s="209" t="str">
        <f>MONTH(R6255)&amp;"/"&amp;YEAR(R6255)</f>
        <v>1/1900</v>
      </c>
      <c r="AW6255" s="209" t="e">
        <f>WEEKNUM(R6255)-WEEKNUM(EOMONTH(R6255,-1)+1)+1</f>
        <v>#NUM!</v>
      </c>
      <c r="AX6255" s="209">
        <f>IF(BB6255="S",IF(Q6255="1. Aceitou o programa",R6255-B6255,0),0)</f>
        <v>0</v>
      </c>
      <c r="AY6255" s="209">
        <f>IF(BB6255="S",IF(AND(S6255&lt;&gt;"",R6255&lt;&gt;""),S6255-R6255,0),0)</f>
        <v>0</v>
      </c>
      <c r="AZ6255" s="209">
        <f>IF(BB6255="S",IF(Q6255="1. Aceitou o programa",IF(OR(X6255="Não se Aplica",X6255=""),IF(OR(W6255="Não se Aplica",W6255=""),0,W6255-V6255),AVERAGE(X6255-W6255,W6255-V6255)),0),0)</f>
        <v>0</v>
      </c>
      <c r="BA6255" s="209">
        <f>IF(BB6255="S",IF(AND(Q6255="1. Aceitou o programa",AH6255="Realizada"),IFERROR(IF(AG6255="",0,AG6255-R6255),0),0),0)</f>
        <v>0</v>
      </c>
      <c r="BB6255" s="209" t="str">
        <f>_xlfn.XLOOKUP(U6255,'Lista Suspensa'!$AA$20:$AA$23,'Lista Suspensa'!$AB$20:$AB$23,"N/A")</f>
        <v>S</v>
      </c>
    </row>
    <row r="6256" spans="1:54" ht="12" customHeight="1">
      <c r="A6256" s="151" t="s">
        <v>54</v>
      </c>
      <c r="B6256" s="152">
        <v>46112</v>
      </c>
      <c r="C6256" s="153" t="s">
        <v>55</v>
      </c>
      <c r="D6256" s="153" t="s">
        <v>56</v>
      </c>
      <c r="E6256" s="244">
        <v>93118759</v>
      </c>
      <c r="F6256" s="144" t="s">
        <v>10550</v>
      </c>
      <c r="G6256" s="230"/>
      <c r="H6256" s="154">
        <v>32906</v>
      </c>
      <c r="I6256" s="153">
        <v>36</v>
      </c>
      <c r="J6256" s="148" t="s">
        <v>70</v>
      </c>
      <c r="K6256" s="153"/>
      <c r="L6256" s="153"/>
      <c r="M6256" s="153"/>
      <c r="N6256" s="153"/>
      <c r="O6256" s="155">
        <v>2199613427</v>
      </c>
      <c r="P6256" s="156" t="s">
        <v>60</v>
      </c>
      <c r="Q6256" s="157" t="s">
        <v>8211</v>
      </c>
      <c r="R6256" s="158"/>
      <c r="S6256" s="159"/>
      <c r="T6256" s="159" t="s">
        <v>6983</v>
      </c>
      <c r="U6256" s="159" t="s">
        <v>8212</v>
      </c>
      <c r="V6256" s="154">
        <v>46148</v>
      </c>
      <c r="W6256" s="154">
        <v>46155</v>
      </c>
      <c r="X6256" s="154"/>
      <c r="Y6256" s="160"/>
      <c r="Z6256" s="160"/>
      <c r="AA6256" s="153"/>
      <c r="AB6256" s="153"/>
      <c r="AC6256" s="182" t="e">
        <f t="shared" si="196"/>
        <v>#DIV/0!</v>
      </c>
      <c r="AD6256" s="153" t="e">
        <f t="shared" si="197"/>
        <v>#DIV/0!</v>
      </c>
      <c r="AE6256" s="207"/>
      <c r="AF6256" s="153"/>
      <c r="AG6256" s="159"/>
      <c r="AH6256" s="153"/>
      <c r="AI6256" s="161"/>
      <c r="AJ6256" s="153"/>
      <c r="AK6256" s="153"/>
      <c r="AL6256" s="207"/>
      <c r="AM6256" s="207"/>
      <c r="AN6256" s="207"/>
      <c r="AO6256" s="207"/>
      <c r="AP6256" s="147" t="s">
        <v>54</v>
      </c>
      <c r="AQ6256" s="147"/>
      <c r="AR6256" s="147"/>
      <c r="AS6256" s="209" t="s">
        <v>68</v>
      </c>
      <c r="AT6256" s="223" t="str">
        <f>MONTH(B6256)&amp;"/"&amp;YEAR(B6256)</f>
        <v>3/2026</v>
      </c>
      <c r="AU6256" s="223">
        <f>WEEKNUM(B6256)-WEEKNUM(EOMONTH(B6256,-1)+1)+1</f>
        <v>5</v>
      </c>
      <c r="AV6256" s="209" t="str">
        <f>MONTH(R6256)&amp;"/"&amp;YEAR(R6256)</f>
        <v>1/1900</v>
      </c>
      <c r="AW6256" s="209" t="e">
        <f>WEEKNUM(R6256)-WEEKNUM(EOMONTH(R6256,-1)+1)+1</f>
        <v>#NUM!</v>
      </c>
      <c r="AX6256" s="209">
        <f>IF(BB6256="S",IF(Q6256="1. Aceitou o programa",R6256-B6256,0),0)</f>
        <v>0</v>
      </c>
      <c r="AY6256" s="209">
        <f>IF(BB6256="S",IF(AND(S6256&lt;&gt;"",R6256&lt;&gt;""),S6256-R6256,0),0)</f>
        <v>0</v>
      </c>
      <c r="AZ6256" s="209">
        <f>IF(BB6256="S",IF(Q6256="1. Aceitou o programa",IF(OR(X6256="Não se Aplica",X6256=""),IF(OR(W6256="Não se Aplica",W6256=""),0,W6256-V6256),AVERAGE(X6256-W6256,W6256-V6256)),0),0)</f>
        <v>0</v>
      </c>
      <c r="BA6256" s="209">
        <f>IF(BB6256="S",IF(AND(Q6256="1. Aceitou o programa",AH6256="Realizada"),IFERROR(IF(AG6256="",0,AG6256-R6256),0),0),0)</f>
        <v>0</v>
      </c>
      <c r="BB6256" s="209" t="str">
        <f>_xlfn.XLOOKUP(U6256,'Lista Suspensa'!$AA$20:$AA$23,'Lista Suspensa'!$AB$20:$AB$23,"N/A")</f>
        <v>S</v>
      </c>
    </row>
    <row r="6257" spans="1:54" ht="12" customHeight="1">
      <c r="A6257" s="151" t="s">
        <v>54</v>
      </c>
      <c r="B6257" s="152">
        <v>46112</v>
      </c>
      <c r="C6257" s="153" t="s">
        <v>55</v>
      </c>
      <c r="D6257" s="153" t="s">
        <v>56</v>
      </c>
      <c r="E6257" s="244">
        <v>81291261</v>
      </c>
      <c r="F6257" s="144" t="s">
        <v>10551</v>
      </c>
      <c r="G6257" s="230"/>
      <c r="H6257" s="154">
        <v>32914</v>
      </c>
      <c r="I6257" s="153">
        <v>36</v>
      </c>
      <c r="J6257" s="148" t="s">
        <v>70</v>
      </c>
      <c r="K6257" s="153"/>
      <c r="L6257" s="153"/>
      <c r="M6257" s="153"/>
      <c r="N6257" s="153"/>
      <c r="O6257" s="155">
        <v>11947001228</v>
      </c>
      <c r="P6257" s="156" t="s">
        <v>60</v>
      </c>
      <c r="Q6257" s="157" t="s">
        <v>8211</v>
      </c>
      <c r="R6257" s="158"/>
      <c r="S6257" s="159"/>
      <c r="T6257" s="159" t="s">
        <v>6983</v>
      </c>
      <c r="U6257" s="159" t="s">
        <v>8212</v>
      </c>
      <c r="V6257" s="154">
        <v>46148</v>
      </c>
      <c r="W6257" s="154">
        <v>46155</v>
      </c>
      <c r="X6257" s="154"/>
      <c r="Y6257" s="160"/>
      <c r="Z6257" s="160"/>
      <c r="AA6257" s="153"/>
      <c r="AB6257" s="153"/>
      <c r="AC6257" s="182" t="e">
        <f t="shared" si="196"/>
        <v>#DIV/0!</v>
      </c>
      <c r="AD6257" s="153" t="e">
        <f t="shared" si="197"/>
        <v>#DIV/0!</v>
      </c>
      <c r="AE6257" s="207"/>
      <c r="AF6257" s="153"/>
      <c r="AG6257" s="159"/>
      <c r="AH6257" s="153"/>
      <c r="AI6257" s="161"/>
      <c r="AJ6257" s="153"/>
      <c r="AK6257" s="153"/>
      <c r="AL6257" s="207"/>
      <c r="AM6257" s="207"/>
      <c r="AN6257" s="207"/>
      <c r="AO6257" s="207"/>
      <c r="AP6257" s="147" t="s">
        <v>54</v>
      </c>
      <c r="AQ6257" s="147"/>
      <c r="AR6257" s="147"/>
      <c r="AS6257" s="209" t="s">
        <v>68</v>
      </c>
      <c r="AT6257" s="223" t="str">
        <f>MONTH(B6257)&amp;"/"&amp;YEAR(B6257)</f>
        <v>3/2026</v>
      </c>
      <c r="AU6257" s="223">
        <f>WEEKNUM(B6257)-WEEKNUM(EOMONTH(B6257,-1)+1)+1</f>
        <v>5</v>
      </c>
      <c r="AV6257" s="209" t="str">
        <f>MONTH(R6257)&amp;"/"&amp;YEAR(R6257)</f>
        <v>1/1900</v>
      </c>
      <c r="AW6257" s="209" t="e">
        <f>WEEKNUM(R6257)-WEEKNUM(EOMONTH(R6257,-1)+1)+1</f>
        <v>#NUM!</v>
      </c>
      <c r="AX6257" s="209">
        <f>IF(BB6257="S",IF(Q6257="1. Aceitou o programa",R6257-B6257,0),0)</f>
        <v>0</v>
      </c>
      <c r="AY6257" s="209">
        <f>IF(BB6257="S",IF(AND(S6257&lt;&gt;"",R6257&lt;&gt;""),S6257-R6257,0),0)</f>
        <v>0</v>
      </c>
      <c r="AZ6257" s="209">
        <f>IF(BB6257="S",IF(Q6257="1. Aceitou o programa",IF(OR(X6257="Não se Aplica",X6257=""),IF(OR(W6257="Não se Aplica",W6257=""),0,W6257-V6257),AVERAGE(X6257-W6257,W6257-V6257)),0),0)</f>
        <v>0</v>
      </c>
      <c r="BA6257" s="209">
        <f>IF(BB6257="S",IF(AND(Q6257="1. Aceitou o programa",AH6257="Realizada"),IFERROR(IF(AG6257="",0,AG6257-R6257),0),0),0)</f>
        <v>0</v>
      </c>
      <c r="BB6257" s="209" t="str">
        <f>_xlfn.XLOOKUP(U6257,'Lista Suspensa'!$AA$20:$AA$23,'Lista Suspensa'!$AB$20:$AB$23,"N/A")</f>
        <v>S</v>
      </c>
    </row>
    <row r="6258" spans="1:54" ht="12" customHeight="1">
      <c r="A6258" s="151" t="s">
        <v>54</v>
      </c>
      <c r="B6258" s="152">
        <v>46112</v>
      </c>
      <c r="C6258" s="153" t="s">
        <v>55</v>
      </c>
      <c r="D6258" s="153" t="s">
        <v>56</v>
      </c>
      <c r="E6258" s="244">
        <v>86462032</v>
      </c>
      <c r="F6258" s="144" t="s">
        <v>10552</v>
      </c>
      <c r="G6258" s="230"/>
      <c r="H6258" s="154">
        <v>32944</v>
      </c>
      <c r="I6258" s="153">
        <v>36</v>
      </c>
      <c r="J6258" s="148" t="s">
        <v>58</v>
      </c>
      <c r="K6258" s="153"/>
      <c r="L6258" s="153"/>
      <c r="M6258" s="153"/>
      <c r="N6258" s="153"/>
      <c r="O6258" s="155">
        <v>11986409854</v>
      </c>
      <c r="P6258" s="156" t="s">
        <v>60</v>
      </c>
      <c r="Q6258" s="157" t="s">
        <v>8211</v>
      </c>
      <c r="R6258" s="158"/>
      <c r="S6258" s="159"/>
      <c r="T6258" s="159" t="s">
        <v>6983</v>
      </c>
      <c r="U6258" s="159" t="s">
        <v>8212</v>
      </c>
      <c r="V6258" s="154">
        <v>46148</v>
      </c>
      <c r="W6258" s="154">
        <v>46155</v>
      </c>
      <c r="X6258" s="154"/>
      <c r="Y6258" s="160"/>
      <c r="Z6258" s="160"/>
      <c r="AA6258" s="153"/>
      <c r="AB6258" s="153"/>
      <c r="AC6258" s="182" t="e">
        <f t="shared" si="196"/>
        <v>#DIV/0!</v>
      </c>
      <c r="AD6258" s="153" t="e">
        <f t="shared" si="197"/>
        <v>#DIV/0!</v>
      </c>
      <c r="AE6258" s="207"/>
      <c r="AF6258" s="153"/>
      <c r="AG6258" s="159"/>
      <c r="AH6258" s="153"/>
      <c r="AI6258" s="161"/>
      <c r="AJ6258" s="153"/>
      <c r="AK6258" s="153"/>
      <c r="AL6258" s="207"/>
      <c r="AM6258" s="207"/>
      <c r="AN6258" s="207"/>
      <c r="AO6258" s="207"/>
      <c r="AP6258" s="147" t="s">
        <v>54</v>
      </c>
      <c r="AQ6258" s="147"/>
      <c r="AR6258" s="147"/>
      <c r="AS6258" s="209" t="s">
        <v>68</v>
      </c>
      <c r="AT6258" s="223" t="str">
        <f>MONTH(B6258)&amp;"/"&amp;YEAR(B6258)</f>
        <v>3/2026</v>
      </c>
      <c r="AU6258" s="223">
        <f>WEEKNUM(B6258)-WEEKNUM(EOMONTH(B6258,-1)+1)+1</f>
        <v>5</v>
      </c>
      <c r="AV6258" s="209" t="str">
        <f>MONTH(R6258)&amp;"/"&amp;YEAR(R6258)</f>
        <v>1/1900</v>
      </c>
      <c r="AW6258" s="209" t="e">
        <f>WEEKNUM(R6258)-WEEKNUM(EOMONTH(R6258,-1)+1)+1</f>
        <v>#NUM!</v>
      </c>
      <c r="AX6258" s="209">
        <f>IF(BB6258="S",IF(Q6258="1. Aceitou o programa",R6258-B6258,0),0)</f>
        <v>0</v>
      </c>
      <c r="AY6258" s="209">
        <f>IF(BB6258="S",IF(AND(S6258&lt;&gt;"",R6258&lt;&gt;""),S6258-R6258,0),0)</f>
        <v>0</v>
      </c>
      <c r="AZ6258" s="209">
        <f>IF(BB6258="S",IF(Q6258="1. Aceitou o programa",IF(OR(X6258="Não se Aplica",X6258=""),IF(OR(W6258="Não se Aplica",W6258=""),0,W6258-V6258),AVERAGE(X6258-W6258,W6258-V6258)),0),0)</f>
        <v>0</v>
      </c>
      <c r="BA6258" s="209">
        <f>IF(BB6258="S",IF(AND(Q6258="1. Aceitou o programa",AH6258="Realizada"),IFERROR(IF(AG6258="",0,AG6258-R6258),0),0),0)</f>
        <v>0</v>
      </c>
      <c r="BB6258" s="209" t="str">
        <f>_xlfn.XLOOKUP(U6258,'Lista Suspensa'!$AA$20:$AA$23,'Lista Suspensa'!$AB$20:$AB$23,"N/A")</f>
        <v>S</v>
      </c>
    </row>
    <row r="6259" spans="1:54" ht="12" customHeight="1">
      <c r="A6259" s="151" t="s">
        <v>54</v>
      </c>
      <c r="B6259" s="152">
        <v>46112</v>
      </c>
      <c r="C6259" s="153" t="s">
        <v>55</v>
      </c>
      <c r="D6259" s="153" t="s">
        <v>56</v>
      </c>
      <c r="E6259" s="244">
        <v>89027786</v>
      </c>
      <c r="F6259" s="144" t="s">
        <v>10553</v>
      </c>
      <c r="G6259" s="230"/>
      <c r="H6259" s="154">
        <v>32961</v>
      </c>
      <c r="I6259" s="153">
        <v>36</v>
      </c>
      <c r="J6259" s="148" t="s">
        <v>58</v>
      </c>
      <c r="K6259" s="153"/>
      <c r="L6259" s="153"/>
      <c r="M6259" s="153"/>
      <c r="N6259" s="153"/>
      <c r="O6259" s="155">
        <v>11976504201</v>
      </c>
      <c r="P6259" s="156" t="s">
        <v>60</v>
      </c>
      <c r="Q6259" s="157" t="s">
        <v>8211</v>
      </c>
      <c r="R6259" s="158"/>
      <c r="S6259" s="159"/>
      <c r="T6259" s="159" t="s">
        <v>6983</v>
      </c>
      <c r="U6259" s="159" t="s">
        <v>8212</v>
      </c>
      <c r="V6259" s="154">
        <v>46148</v>
      </c>
      <c r="W6259" s="154">
        <v>46155</v>
      </c>
      <c r="X6259" s="154"/>
      <c r="Y6259" s="160"/>
      <c r="Z6259" s="160"/>
      <c r="AA6259" s="153"/>
      <c r="AB6259" s="153"/>
      <c r="AC6259" s="182" t="e">
        <f t="shared" si="196"/>
        <v>#DIV/0!</v>
      </c>
      <c r="AD6259" s="153" t="e">
        <f t="shared" si="197"/>
        <v>#DIV/0!</v>
      </c>
      <c r="AE6259" s="207"/>
      <c r="AF6259" s="153"/>
      <c r="AG6259" s="159"/>
      <c r="AH6259" s="153"/>
      <c r="AI6259" s="161"/>
      <c r="AJ6259" s="153"/>
      <c r="AK6259" s="153"/>
      <c r="AL6259" s="207"/>
      <c r="AM6259" s="207"/>
      <c r="AN6259" s="207"/>
      <c r="AO6259" s="207"/>
      <c r="AP6259" s="147" t="s">
        <v>54</v>
      </c>
      <c r="AQ6259" s="147"/>
      <c r="AR6259" s="147"/>
      <c r="AS6259" s="209" t="s">
        <v>68</v>
      </c>
      <c r="AT6259" s="223" t="str">
        <f>MONTH(B6259)&amp;"/"&amp;YEAR(B6259)</f>
        <v>3/2026</v>
      </c>
      <c r="AU6259" s="223">
        <f>WEEKNUM(B6259)-WEEKNUM(EOMONTH(B6259,-1)+1)+1</f>
        <v>5</v>
      </c>
      <c r="AV6259" s="209" t="str">
        <f>MONTH(R6259)&amp;"/"&amp;YEAR(R6259)</f>
        <v>1/1900</v>
      </c>
      <c r="AW6259" s="209" t="e">
        <f>WEEKNUM(R6259)-WEEKNUM(EOMONTH(R6259,-1)+1)+1</f>
        <v>#NUM!</v>
      </c>
      <c r="AX6259" s="209">
        <f>IF(BB6259="S",IF(Q6259="1. Aceitou o programa",R6259-B6259,0),0)</f>
        <v>0</v>
      </c>
      <c r="AY6259" s="209">
        <f>IF(BB6259="S",IF(AND(S6259&lt;&gt;"",R6259&lt;&gt;""),S6259-R6259,0),0)</f>
        <v>0</v>
      </c>
      <c r="AZ6259" s="209">
        <f>IF(BB6259="S",IF(Q6259="1. Aceitou o programa",IF(OR(X6259="Não se Aplica",X6259=""),IF(OR(W6259="Não se Aplica",W6259=""),0,W6259-V6259),AVERAGE(X6259-W6259,W6259-V6259)),0),0)</f>
        <v>0</v>
      </c>
      <c r="BA6259" s="209">
        <f>IF(BB6259="S",IF(AND(Q6259="1. Aceitou o programa",AH6259="Realizada"),IFERROR(IF(AG6259="",0,AG6259-R6259),0),0),0)</f>
        <v>0</v>
      </c>
      <c r="BB6259" s="209" t="str">
        <f>_xlfn.XLOOKUP(U6259,'Lista Suspensa'!$AA$20:$AA$23,'Lista Suspensa'!$AB$20:$AB$23,"N/A")</f>
        <v>S</v>
      </c>
    </row>
    <row r="6260" spans="1:54" ht="12" customHeight="1">
      <c r="A6260" s="151" t="s">
        <v>54</v>
      </c>
      <c r="B6260" s="152">
        <v>46112</v>
      </c>
      <c r="C6260" s="153" t="s">
        <v>55</v>
      </c>
      <c r="D6260" s="153" t="s">
        <v>56</v>
      </c>
      <c r="E6260" s="244">
        <v>85592586</v>
      </c>
      <c r="F6260" s="144" t="s">
        <v>10554</v>
      </c>
      <c r="G6260" s="230"/>
      <c r="H6260" s="154">
        <v>33002</v>
      </c>
      <c r="I6260" s="153">
        <v>36</v>
      </c>
      <c r="J6260" s="148" t="s">
        <v>70</v>
      </c>
      <c r="K6260" s="153"/>
      <c r="L6260" s="153"/>
      <c r="M6260" s="153"/>
      <c r="N6260" s="153"/>
      <c r="O6260" s="155">
        <v>21981243271</v>
      </c>
      <c r="P6260" s="156" t="s">
        <v>60</v>
      </c>
      <c r="Q6260" s="157" t="s">
        <v>8211</v>
      </c>
      <c r="R6260" s="158"/>
      <c r="S6260" s="159"/>
      <c r="T6260" s="159" t="s">
        <v>6983</v>
      </c>
      <c r="U6260" s="159" t="s">
        <v>8212</v>
      </c>
      <c r="V6260" s="154">
        <v>46148</v>
      </c>
      <c r="W6260" s="154">
        <v>46155</v>
      </c>
      <c r="X6260" s="154"/>
      <c r="Y6260" s="160"/>
      <c r="Z6260" s="160"/>
      <c r="AA6260" s="153"/>
      <c r="AB6260" s="153"/>
      <c r="AC6260" s="182" t="e">
        <f t="shared" si="196"/>
        <v>#DIV/0!</v>
      </c>
      <c r="AD6260" s="153" t="e">
        <f t="shared" si="197"/>
        <v>#DIV/0!</v>
      </c>
      <c r="AE6260" s="207"/>
      <c r="AF6260" s="153"/>
      <c r="AG6260" s="159"/>
      <c r="AH6260" s="153"/>
      <c r="AI6260" s="161"/>
      <c r="AJ6260" s="153"/>
      <c r="AK6260" s="153"/>
      <c r="AL6260" s="207"/>
      <c r="AM6260" s="207"/>
      <c r="AN6260" s="207"/>
      <c r="AO6260" s="207"/>
      <c r="AP6260" s="147" t="s">
        <v>54</v>
      </c>
      <c r="AQ6260" s="147"/>
      <c r="AR6260" s="147"/>
      <c r="AS6260" s="209" t="s">
        <v>68</v>
      </c>
      <c r="AT6260" s="223" t="str">
        <f>MONTH(B6260)&amp;"/"&amp;YEAR(B6260)</f>
        <v>3/2026</v>
      </c>
      <c r="AU6260" s="223">
        <f>WEEKNUM(B6260)-WEEKNUM(EOMONTH(B6260,-1)+1)+1</f>
        <v>5</v>
      </c>
      <c r="AV6260" s="209" t="str">
        <f>MONTH(R6260)&amp;"/"&amp;YEAR(R6260)</f>
        <v>1/1900</v>
      </c>
      <c r="AW6260" s="209" t="e">
        <f>WEEKNUM(R6260)-WEEKNUM(EOMONTH(R6260,-1)+1)+1</f>
        <v>#NUM!</v>
      </c>
      <c r="AX6260" s="209">
        <f>IF(BB6260="S",IF(Q6260="1. Aceitou o programa",R6260-B6260,0),0)</f>
        <v>0</v>
      </c>
      <c r="AY6260" s="209">
        <f>IF(BB6260="S",IF(AND(S6260&lt;&gt;"",R6260&lt;&gt;""),S6260-R6260,0),0)</f>
        <v>0</v>
      </c>
      <c r="AZ6260" s="209">
        <f>IF(BB6260="S",IF(Q6260="1. Aceitou o programa",IF(OR(X6260="Não se Aplica",X6260=""),IF(OR(W6260="Não se Aplica",W6260=""),0,W6260-V6260),AVERAGE(X6260-W6260,W6260-V6260)),0),0)</f>
        <v>0</v>
      </c>
      <c r="BA6260" s="209">
        <f>IF(BB6260="S",IF(AND(Q6260="1. Aceitou o programa",AH6260="Realizada"),IFERROR(IF(AG6260="",0,AG6260-R6260),0),0),0)</f>
        <v>0</v>
      </c>
      <c r="BB6260" s="209" t="str">
        <f>_xlfn.XLOOKUP(U6260,'Lista Suspensa'!$AA$20:$AA$23,'Lista Suspensa'!$AB$20:$AB$23,"N/A")</f>
        <v>S</v>
      </c>
    </row>
    <row r="6261" spans="1:54" ht="12" customHeight="1">
      <c r="A6261" s="151" t="s">
        <v>54</v>
      </c>
      <c r="B6261" s="152">
        <v>46112</v>
      </c>
      <c r="C6261" s="153" t="s">
        <v>55</v>
      </c>
      <c r="D6261" s="153" t="s">
        <v>56</v>
      </c>
      <c r="E6261" s="244">
        <v>89268485</v>
      </c>
      <c r="F6261" s="144" t="s">
        <v>10555</v>
      </c>
      <c r="G6261" s="230"/>
      <c r="H6261" s="154">
        <v>33018</v>
      </c>
      <c r="I6261" s="153">
        <v>35</v>
      </c>
      <c r="J6261" s="148" t="s">
        <v>70</v>
      </c>
      <c r="K6261" s="153"/>
      <c r="L6261" s="153"/>
      <c r="M6261" s="153"/>
      <c r="N6261" s="153"/>
      <c r="O6261" s="155">
        <v>11949735784</v>
      </c>
      <c r="P6261" s="156" t="s">
        <v>60</v>
      </c>
      <c r="Q6261" s="157" t="s">
        <v>8211</v>
      </c>
      <c r="R6261" s="158"/>
      <c r="S6261" s="159"/>
      <c r="T6261" s="159" t="s">
        <v>6983</v>
      </c>
      <c r="U6261" s="159" t="s">
        <v>8212</v>
      </c>
      <c r="V6261" s="154">
        <v>46148</v>
      </c>
      <c r="W6261" s="154">
        <v>46155</v>
      </c>
      <c r="X6261" s="154"/>
      <c r="Y6261" s="160"/>
      <c r="Z6261" s="160"/>
      <c r="AA6261" s="153"/>
      <c r="AB6261" s="153"/>
      <c r="AC6261" s="182" t="e">
        <f t="shared" si="196"/>
        <v>#DIV/0!</v>
      </c>
      <c r="AD6261" s="153" t="e">
        <f t="shared" si="197"/>
        <v>#DIV/0!</v>
      </c>
      <c r="AE6261" s="207"/>
      <c r="AF6261" s="153"/>
      <c r="AG6261" s="159"/>
      <c r="AH6261" s="153"/>
      <c r="AI6261" s="161"/>
      <c r="AJ6261" s="153"/>
      <c r="AK6261" s="153"/>
      <c r="AL6261" s="207"/>
      <c r="AM6261" s="207"/>
      <c r="AN6261" s="207"/>
      <c r="AO6261" s="207"/>
      <c r="AP6261" s="147" t="s">
        <v>54</v>
      </c>
      <c r="AQ6261" s="147"/>
      <c r="AR6261" s="147"/>
      <c r="AS6261" s="209" t="s">
        <v>68</v>
      </c>
      <c r="AT6261" s="223" t="str">
        <f>MONTH(B6261)&amp;"/"&amp;YEAR(B6261)</f>
        <v>3/2026</v>
      </c>
      <c r="AU6261" s="223">
        <f>WEEKNUM(B6261)-WEEKNUM(EOMONTH(B6261,-1)+1)+1</f>
        <v>5</v>
      </c>
      <c r="AV6261" s="209" t="str">
        <f>MONTH(R6261)&amp;"/"&amp;YEAR(R6261)</f>
        <v>1/1900</v>
      </c>
      <c r="AW6261" s="209" t="e">
        <f>WEEKNUM(R6261)-WEEKNUM(EOMONTH(R6261,-1)+1)+1</f>
        <v>#NUM!</v>
      </c>
      <c r="AX6261" s="209">
        <f>IF(BB6261="S",IF(Q6261="1. Aceitou o programa",R6261-B6261,0),0)</f>
        <v>0</v>
      </c>
      <c r="AY6261" s="209">
        <f>IF(BB6261="S",IF(AND(S6261&lt;&gt;"",R6261&lt;&gt;""),S6261-R6261,0),0)</f>
        <v>0</v>
      </c>
      <c r="AZ6261" s="209">
        <f>IF(BB6261="S",IF(Q6261="1. Aceitou o programa",IF(OR(X6261="Não se Aplica",X6261=""),IF(OR(W6261="Não se Aplica",W6261=""),0,W6261-V6261),AVERAGE(X6261-W6261,W6261-V6261)),0),0)</f>
        <v>0</v>
      </c>
      <c r="BA6261" s="209">
        <f>IF(BB6261="S",IF(AND(Q6261="1. Aceitou o programa",AH6261="Realizada"),IFERROR(IF(AG6261="",0,AG6261-R6261),0),0),0)</f>
        <v>0</v>
      </c>
      <c r="BB6261" s="209" t="str">
        <f>_xlfn.XLOOKUP(U6261,'Lista Suspensa'!$AA$20:$AA$23,'Lista Suspensa'!$AB$20:$AB$23,"N/A")</f>
        <v>S</v>
      </c>
    </row>
    <row r="6262" spans="1:54" ht="12" customHeight="1">
      <c r="A6262" s="151" t="s">
        <v>54</v>
      </c>
      <c r="B6262" s="152">
        <v>46112</v>
      </c>
      <c r="C6262" s="153" t="s">
        <v>55</v>
      </c>
      <c r="D6262" s="153" t="s">
        <v>56</v>
      </c>
      <c r="E6262" s="244">
        <v>93011685</v>
      </c>
      <c r="F6262" s="144" t="s">
        <v>10556</v>
      </c>
      <c r="G6262" s="230"/>
      <c r="H6262" s="154">
        <v>33037</v>
      </c>
      <c r="I6262" s="153">
        <v>35</v>
      </c>
      <c r="J6262" s="148" t="s">
        <v>58</v>
      </c>
      <c r="K6262" s="153"/>
      <c r="L6262" s="153"/>
      <c r="M6262" s="153"/>
      <c r="N6262" s="153"/>
      <c r="O6262" s="155">
        <v>11969747226</v>
      </c>
      <c r="P6262" s="156" t="s">
        <v>60</v>
      </c>
      <c r="Q6262" s="157" t="s">
        <v>8211</v>
      </c>
      <c r="R6262" s="158"/>
      <c r="S6262" s="159"/>
      <c r="T6262" s="159" t="s">
        <v>6983</v>
      </c>
      <c r="U6262" s="159" t="s">
        <v>8212</v>
      </c>
      <c r="V6262" s="154">
        <v>46148</v>
      </c>
      <c r="W6262" s="154">
        <v>46155</v>
      </c>
      <c r="X6262" s="154"/>
      <c r="Y6262" s="160"/>
      <c r="Z6262" s="160"/>
      <c r="AA6262" s="153"/>
      <c r="AB6262" s="153"/>
      <c r="AC6262" s="182" t="e">
        <f t="shared" si="196"/>
        <v>#DIV/0!</v>
      </c>
      <c r="AD6262" s="153" t="e">
        <f t="shared" si="197"/>
        <v>#DIV/0!</v>
      </c>
      <c r="AE6262" s="207"/>
      <c r="AF6262" s="153"/>
      <c r="AG6262" s="159"/>
      <c r="AH6262" s="153"/>
      <c r="AI6262" s="161"/>
      <c r="AJ6262" s="153"/>
      <c r="AK6262" s="153"/>
      <c r="AL6262" s="207"/>
      <c r="AM6262" s="207"/>
      <c r="AN6262" s="207"/>
      <c r="AO6262" s="207"/>
      <c r="AP6262" s="147" t="s">
        <v>54</v>
      </c>
      <c r="AQ6262" s="147"/>
      <c r="AR6262" s="147"/>
      <c r="AS6262" s="209" t="s">
        <v>68</v>
      </c>
      <c r="AT6262" s="223" t="str">
        <f>MONTH(B6262)&amp;"/"&amp;YEAR(B6262)</f>
        <v>3/2026</v>
      </c>
      <c r="AU6262" s="223">
        <f>WEEKNUM(B6262)-WEEKNUM(EOMONTH(B6262,-1)+1)+1</f>
        <v>5</v>
      </c>
      <c r="AV6262" s="209" t="str">
        <f>MONTH(R6262)&amp;"/"&amp;YEAR(R6262)</f>
        <v>1/1900</v>
      </c>
      <c r="AW6262" s="209" t="e">
        <f>WEEKNUM(R6262)-WEEKNUM(EOMONTH(R6262,-1)+1)+1</f>
        <v>#NUM!</v>
      </c>
      <c r="AX6262" s="209">
        <f>IF(BB6262="S",IF(Q6262="1. Aceitou o programa",R6262-B6262,0),0)</f>
        <v>0</v>
      </c>
      <c r="AY6262" s="209">
        <f>IF(BB6262="S",IF(AND(S6262&lt;&gt;"",R6262&lt;&gt;""),S6262-R6262,0),0)</f>
        <v>0</v>
      </c>
      <c r="AZ6262" s="209">
        <f>IF(BB6262="S",IF(Q6262="1. Aceitou o programa",IF(OR(X6262="Não se Aplica",X6262=""),IF(OR(W6262="Não se Aplica",W6262=""),0,W6262-V6262),AVERAGE(X6262-W6262,W6262-V6262)),0),0)</f>
        <v>0</v>
      </c>
      <c r="BA6262" s="209">
        <f>IF(BB6262="S",IF(AND(Q6262="1. Aceitou o programa",AH6262="Realizada"),IFERROR(IF(AG6262="",0,AG6262-R6262),0),0),0)</f>
        <v>0</v>
      </c>
      <c r="BB6262" s="209" t="str">
        <f>_xlfn.XLOOKUP(U6262,'Lista Suspensa'!$AA$20:$AA$23,'Lista Suspensa'!$AB$20:$AB$23,"N/A")</f>
        <v>S</v>
      </c>
    </row>
    <row r="6263" spans="1:54" ht="12" customHeight="1">
      <c r="A6263" s="151" t="s">
        <v>54</v>
      </c>
      <c r="B6263" s="152">
        <v>46112</v>
      </c>
      <c r="C6263" s="153" t="s">
        <v>55</v>
      </c>
      <c r="D6263" s="153" t="s">
        <v>56</v>
      </c>
      <c r="E6263" s="244">
        <v>81303545</v>
      </c>
      <c r="F6263" s="144" t="s">
        <v>10557</v>
      </c>
      <c r="G6263" s="230"/>
      <c r="H6263" s="154">
        <v>33043</v>
      </c>
      <c r="I6263" s="153">
        <v>35</v>
      </c>
      <c r="J6263" s="148" t="s">
        <v>70</v>
      </c>
      <c r="K6263" s="153"/>
      <c r="L6263" s="153"/>
      <c r="M6263" s="153"/>
      <c r="N6263" s="153"/>
      <c r="O6263" s="155">
        <v>11950499425</v>
      </c>
      <c r="P6263" s="156" t="s">
        <v>60</v>
      </c>
      <c r="Q6263" s="157" t="s">
        <v>8211</v>
      </c>
      <c r="R6263" s="158"/>
      <c r="S6263" s="159"/>
      <c r="T6263" s="159" t="s">
        <v>6983</v>
      </c>
      <c r="U6263" s="159" t="s">
        <v>8212</v>
      </c>
      <c r="V6263" s="154">
        <v>46148</v>
      </c>
      <c r="W6263" s="154">
        <v>46155</v>
      </c>
      <c r="X6263" s="154"/>
      <c r="Y6263" s="160"/>
      <c r="Z6263" s="160"/>
      <c r="AA6263" s="153"/>
      <c r="AB6263" s="153"/>
      <c r="AC6263" s="182" t="e">
        <f t="shared" si="196"/>
        <v>#DIV/0!</v>
      </c>
      <c r="AD6263" s="153" t="e">
        <f t="shared" si="197"/>
        <v>#DIV/0!</v>
      </c>
      <c r="AE6263" s="207"/>
      <c r="AF6263" s="153"/>
      <c r="AG6263" s="159"/>
      <c r="AH6263" s="153"/>
      <c r="AI6263" s="161"/>
      <c r="AJ6263" s="153"/>
      <c r="AK6263" s="153"/>
      <c r="AL6263" s="207"/>
      <c r="AM6263" s="207"/>
      <c r="AN6263" s="207"/>
      <c r="AO6263" s="207"/>
      <c r="AP6263" s="147" t="s">
        <v>54</v>
      </c>
      <c r="AQ6263" s="147"/>
      <c r="AR6263" s="147"/>
      <c r="AS6263" s="209" t="s">
        <v>68</v>
      </c>
      <c r="AT6263" s="223" t="str">
        <f>MONTH(B6263)&amp;"/"&amp;YEAR(B6263)</f>
        <v>3/2026</v>
      </c>
      <c r="AU6263" s="223">
        <f>WEEKNUM(B6263)-WEEKNUM(EOMONTH(B6263,-1)+1)+1</f>
        <v>5</v>
      </c>
      <c r="AV6263" s="209" t="str">
        <f>MONTH(R6263)&amp;"/"&amp;YEAR(R6263)</f>
        <v>1/1900</v>
      </c>
      <c r="AW6263" s="209" t="e">
        <f>WEEKNUM(R6263)-WEEKNUM(EOMONTH(R6263,-1)+1)+1</f>
        <v>#NUM!</v>
      </c>
      <c r="AX6263" s="209">
        <f>IF(BB6263="S",IF(Q6263="1. Aceitou o programa",R6263-B6263,0),0)</f>
        <v>0</v>
      </c>
      <c r="AY6263" s="209">
        <f>IF(BB6263="S",IF(AND(S6263&lt;&gt;"",R6263&lt;&gt;""),S6263-R6263,0),0)</f>
        <v>0</v>
      </c>
      <c r="AZ6263" s="209">
        <f>IF(BB6263="S",IF(Q6263="1. Aceitou o programa",IF(OR(X6263="Não se Aplica",X6263=""),IF(OR(W6263="Não se Aplica",W6263=""),0,W6263-V6263),AVERAGE(X6263-W6263,W6263-V6263)),0),0)</f>
        <v>0</v>
      </c>
      <c r="BA6263" s="209">
        <f>IF(BB6263="S",IF(AND(Q6263="1. Aceitou o programa",AH6263="Realizada"),IFERROR(IF(AG6263="",0,AG6263-R6263),0),0),0)</f>
        <v>0</v>
      </c>
      <c r="BB6263" s="209" t="str">
        <f>_xlfn.XLOOKUP(U6263,'Lista Suspensa'!$AA$20:$AA$23,'Lista Suspensa'!$AB$20:$AB$23,"N/A")</f>
        <v>S</v>
      </c>
    </row>
    <row r="6264" spans="1:54" ht="12" customHeight="1">
      <c r="A6264" s="151" t="s">
        <v>54</v>
      </c>
      <c r="B6264" s="152">
        <v>46112</v>
      </c>
      <c r="C6264" s="153" t="s">
        <v>55</v>
      </c>
      <c r="D6264" s="153" t="s">
        <v>56</v>
      </c>
      <c r="E6264" s="244">
        <v>93466436</v>
      </c>
      <c r="F6264" s="144" t="s">
        <v>10558</v>
      </c>
      <c r="G6264" s="230"/>
      <c r="H6264" s="154">
        <v>33079</v>
      </c>
      <c r="I6264" s="153">
        <v>35</v>
      </c>
      <c r="J6264" s="148" t="s">
        <v>58</v>
      </c>
      <c r="K6264" s="153"/>
      <c r="L6264" s="153"/>
      <c r="M6264" s="153"/>
      <c r="N6264" s="153"/>
      <c r="O6264" s="155">
        <v>21983715181</v>
      </c>
      <c r="P6264" s="156" t="s">
        <v>60</v>
      </c>
      <c r="Q6264" s="157" t="s">
        <v>8211</v>
      </c>
      <c r="R6264" s="158"/>
      <c r="S6264" s="159"/>
      <c r="T6264" s="159" t="s">
        <v>6983</v>
      </c>
      <c r="U6264" s="159" t="s">
        <v>8212</v>
      </c>
      <c r="V6264" s="154">
        <v>46148</v>
      </c>
      <c r="W6264" s="154">
        <v>46155</v>
      </c>
      <c r="X6264" s="154"/>
      <c r="Y6264" s="160"/>
      <c r="Z6264" s="160"/>
      <c r="AA6264" s="153"/>
      <c r="AB6264" s="153"/>
      <c r="AC6264" s="182" t="e">
        <f t="shared" si="196"/>
        <v>#DIV/0!</v>
      </c>
      <c r="AD6264" s="153" t="e">
        <f t="shared" si="197"/>
        <v>#DIV/0!</v>
      </c>
      <c r="AE6264" s="207"/>
      <c r="AF6264" s="153"/>
      <c r="AG6264" s="159"/>
      <c r="AH6264" s="153"/>
      <c r="AI6264" s="161"/>
      <c r="AJ6264" s="153"/>
      <c r="AK6264" s="153"/>
      <c r="AL6264" s="207"/>
      <c r="AM6264" s="207"/>
      <c r="AN6264" s="207"/>
      <c r="AO6264" s="207"/>
      <c r="AP6264" s="147" t="s">
        <v>54</v>
      </c>
      <c r="AQ6264" s="147"/>
      <c r="AR6264" s="147"/>
      <c r="AS6264" s="209" t="s">
        <v>68</v>
      </c>
      <c r="AT6264" s="223" t="str">
        <f>MONTH(B6264)&amp;"/"&amp;YEAR(B6264)</f>
        <v>3/2026</v>
      </c>
      <c r="AU6264" s="223">
        <f>WEEKNUM(B6264)-WEEKNUM(EOMONTH(B6264,-1)+1)+1</f>
        <v>5</v>
      </c>
      <c r="AV6264" s="209" t="str">
        <f>MONTH(R6264)&amp;"/"&amp;YEAR(R6264)</f>
        <v>1/1900</v>
      </c>
      <c r="AW6264" s="209" t="e">
        <f>WEEKNUM(R6264)-WEEKNUM(EOMONTH(R6264,-1)+1)+1</f>
        <v>#NUM!</v>
      </c>
      <c r="AX6264" s="209">
        <f>IF(BB6264="S",IF(Q6264="1. Aceitou o programa",R6264-B6264,0),0)</f>
        <v>0</v>
      </c>
      <c r="AY6264" s="209">
        <f>IF(BB6264="S",IF(AND(S6264&lt;&gt;"",R6264&lt;&gt;""),S6264-R6264,0),0)</f>
        <v>0</v>
      </c>
      <c r="AZ6264" s="209">
        <f>IF(BB6264="S",IF(Q6264="1. Aceitou o programa",IF(OR(X6264="Não se Aplica",X6264=""),IF(OR(W6264="Não se Aplica",W6264=""),0,W6264-V6264),AVERAGE(X6264-W6264,W6264-V6264)),0),0)</f>
        <v>0</v>
      </c>
      <c r="BA6264" s="209">
        <f>IF(BB6264="S",IF(AND(Q6264="1. Aceitou o programa",AH6264="Realizada"),IFERROR(IF(AG6264="",0,AG6264-R6264),0),0),0)</f>
        <v>0</v>
      </c>
      <c r="BB6264" s="209" t="str">
        <f>_xlfn.XLOOKUP(U6264,'Lista Suspensa'!$AA$20:$AA$23,'Lista Suspensa'!$AB$20:$AB$23,"N/A")</f>
        <v>S</v>
      </c>
    </row>
    <row r="6265" spans="1:54" ht="12" customHeight="1">
      <c r="A6265" s="151" t="s">
        <v>54</v>
      </c>
      <c r="B6265" s="152">
        <v>46112</v>
      </c>
      <c r="C6265" s="153" t="s">
        <v>55</v>
      </c>
      <c r="D6265" s="153" t="s">
        <v>56</v>
      </c>
      <c r="E6265" s="244">
        <v>93662096</v>
      </c>
      <c r="F6265" s="144" t="s">
        <v>10559</v>
      </c>
      <c r="G6265" s="230"/>
      <c r="H6265" s="154">
        <v>33106</v>
      </c>
      <c r="I6265" s="153">
        <v>35</v>
      </c>
      <c r="J6265" s="148" t="s">
        <v>58</v>
      </c>
      <c r="K6265" s="153"/>
      <c r="L6265" s="153"/>
      <c r="M6265" s="153"/>
      <c r="N6265" s="153"/>
      <c r="O6265" s="155">
        <v>11993978758</v>
      </c>
      <c r="P6265" s="156" t="s">
        <v>60</v>
      </c>
      <c r="Q6265" s="157" t="s">
        <v>8211</v>
      </c>
      <c r="R6265" s="158"/>
      <c r="S6265" s="159"/>
      <c r="T6265" s="159" t="s">
        <v>6983</v>
      </c>
      <c r="U6265" s="159" t="s">
        <v>8212</v>
      </c>
      <c r="V6265" s="154">
        <v>46148</v>
      </c>
      <c r="W6265" s="154">
        <v>46155</v>
      </c>
      <c r="X6265" s="154"/>
      <c r="Y6265" s="160"/>
      <c r="Z6265" s="160"/>
      <c r="AA6265" s="153"/>
      <c r="AB6265" s="153"/>
      <c r="AC6265" s="182" t="e">
        <f t="shared" si="196"/>
        <v>#DIV/0!</v>
      </c>
      <c r="AD6265" s="153" t="e">
        <f t="shared" si="197"/>
        <v>#DIV/0!</v>
      </c>
      <c r="AE6265" s="207"/>
      <c r="AF6265" s="153"/>
      <c r="AG6265" s="159"/>
      <c r="AH6265" s="153"/>
      <c r="AI6265" s="161"/>
      <c r="AJ6265" s="153"/>
      <c r="AK6265" s="153"/>
      <c r="AL6265" s="207"/>
      <c r="AM6265" s="207"/>
      <c r="AN6265" s="207"/>
      <c r="AO6265" s="207"/>
      <c r="AP6265" s="147" t="s">
        <v>54</v>
      </c>
      <c r="AQ6265" s="147"/>
      <c r="AR6265" s="147"/>
      <c r="AS6265" s="209" t="s">
        <v>68</v>
      </c>
      <c r="AT6265" s="223" t="str">
        <f>MONTH(B6265)&amp;"/"&amp;YEAR(B6265)</f>
        <v>3/2026</v>
      </c>
      <c r="AU6265" s="223">
        <f>WEEKNUM(B6265)-WEEKNUM(EOMONTH(B6265,-1)+1)+1</f>
        <v>5</v>
      </c>
      <c r="AV6265" s="209" t="str">
        <f>MONTH(R6265)&amp;"/"&amp;YEAR(R6265)</f>
        <v>1/1900</v>
      </c>
      <c r="AW6265" s="209" t="e">
        <f>WEEKNUM(R6265)-WEEKNUM(EOMONTH(R6265,-1)+1)+1</f>
        <v>#NUM!</v>
      </c>
      <c r="AX6265" s="209">
        <f>IF(BB6265="S",IF(Q6265="1. Aceitou o programa",R6265-B6265,0),0)</f>
        <v>0</v>
      </c>
      <c r="AY6265" s="209">
        <f>IF(BB6265="S",IF(AND(S6265&lt;&gt;"",R6265&lt;&gt;""),S6265-R6265,0),0)</f>
        <v>0</v>
      </c>
      <c r="AZ6265" s="209">
        <f>IF(BB6265="S",IF(Q6265="1. Aceitou o programa",IF(OR(X6265="Não se Aplica",X6265=""),IF(OR(W6265="Não se Aplica",W6265=""),0,W6265-V6265),AVERAGE(X6265-W6265,W6265-V6265)),0),0)</f>
        <v>0</v>
      </c>
      <c r="BA6265" s="209">
        <f>IF(BB6265="S",IF(AND(Q6265="1. Aceitou o programa",AH6265="Realizada"),IFERROR(IF(AG6265="",0,AG6265-R6265),0),0),0)</f>
        <v>0</v>
      </c>
      <c r="BB6265" s="209" t="str">
        <f>_xlfn.XLOOKUP(U6265,'Lista Suspensa'!$AA$20:$AA$23,'Lista Suspensa'!$AB$20:$AB$23,"N/A")</f>
        <v>S</v>
      </c>
    </row>
    <row r="6266" spans="1:54" ht="12" customHeight="1">
      <c r="A6266" s="151" t="s">
        <v>54</v>
      </c>
      <c r="B6266" s="152">
        <v>46112</v>
      </c>
      <c r="C6266" s="153" t="s">
        <v>55</v>
      </c>
      <c r="D6266" s="153" t="s">
        <v>56</v>
      </c>
      <c r="E6266" s="244">
        <v>83566617</v>
      </c>
      <c r="F6266" s="144" t="s">
        <v>10560</v>
      </c>
      <c r="G6266" s="230"/>
      <c r="H6266" s="154">
        <v>33124</v>
      </c>
      <c r="I6266" s="153">
        <v>35</v>
      </c>
      <c r="J6266" s="148" t="s">
        <v>70</v>
      </c>
      <c r="K6266" s="153"/>
      <c r="L6266" s="153"/>
      <c r="M6266" s="153"/>
      <c r="N6266" s="153"/>
      <c r="O6266" s="155">
        <v>21966065111</v>
      </c>
      <c r="P6266" s="156" t="s">
        <v>60</v>
      </c>
      <c r="Q6266" s="157" t="s">
        <v>8211</v>
      </c>
      <c r="R6266" s="158"/>
      <c r="S6266" s="159"/>
      <c r="T6266" s="159" t="s">
        <v>6983</v>
      </c>
      <c r="U6266" s="159" t="s">
        <v>8212</v>
      </c>
      <c r="V6266" s="154">
        <v>46148</v>
      </c>
      <c r="W6266" s="154">
        <v>46155</v>
      </c>
      <c r="X6266" s="154"/>
      <c r="Y6266" s="160"/>
      <c r="Z6266" s="160"/>
      <c r="AA6266" s="153"/>
      <c r="AB6266" s="153"/>
      <c r="AC6266" s="182" t="e">
        <f t="shared" si="196"/>
        <v>#DIV/0!</v>
      </c>
      <c r="AD6266" s="153" t="e">
        <f t="shared" si="197"/>
        <v>#DIV/0!</v>
      </c>
      <c r="AE6266" s="207"/>
      <c r="AF6266" s="153"/>
      <c r="AG6266" s="159"/>
      <c r="AH6266" s="153"/>
      <c r="AI6266" s="161"/>
      <c r="AJ6266" s="153"/>
      <c r="AK6266" s="153"/>
      <c r="AL6266" s="207"/>
      <c r="AM6266" s="207"/>
      <c r="AN6266" s="207"/>
      <c r="AO6266" s="207"/>
      <c r="AP6266" s="147" t="s">
        <v>54</v>
      </c>
      <c r="AQ6266" s="147"/>
      <c r="AR6266" s="147"/>
      <c r="AS6266" s="209" t="s">
        <v>68</v>
      </c>
      <c r="AT6266" s="223" t="str">
        <f>MONTH(B6266)&amp;"/"&amp;YEAR(B6266)</f>
        <v>3/2026</v>
      </c>
      <c r="AU6266" s="223">
        <f>WEEKNUM(B6266)-WEEKNUM(EOMONTH(B6266,-1)+1)+1</f>
        <v>5</v>
      </c>
      <c r="AV6266" s="209" t="str">
        <f>MONTH(R6266)&amp;"/"&amp;YEAR(R6266)</f>
        <v>1/1900</v>
      </c>
      <c r="AW6266" s="209" t="e">
        <f>WEEKNUM(R6266)-WEEKNUM(EOMONTH(R6266,-1)+1)+1</f>
        <v>#NUM!</v>
      </c>
      <c r="AX6266" s="209">
        <f>IF(BB6266="S",IF(Q6266="1. Aceitou o programa",R6266-B6266,0),0)</f>
        <v>0</v>
      </c>
      <c r="AY6266" s="209">
        <f>IF(BB6266="S",IF(AND(S6266&lt;&gt;"",R6266&lt;&gt;""),S6266-R6266,0),0)</f>
        <v>0</v>
      </c>
      <c r="AZ6266" s="209">
        <f>IF(BB6266="S",IF(Q6266="1. Aceitou o programa",IF(OR(X6266="Não se Aplica",X6266=""),IF(OR(W6266="Não se Aplica",W6266=""),0,W6266-V6266),AVERAGE(X6266-W6266,W6266-V6266)),0),0)</f>
        <v>0</v>
      </c>
      <c r="BA6266" s="209">
        <f>IF(BB6266="S",IF(AND(Q6266="1. Aceitou o programa",AH6266="Realizada"),IFERROR(IF(AG6266="",0,AG6266-R6266),0),0),0)</f>
        <v>0</v>
      </c>
      <c r="BB6266" s="209" t="str">
        <f>_xlfn.XLOOKUP(U6266,'Lista Suspensa'!$AA$20:$AA$23,'Lista Suspensa'!$AB$20:$AB$23,"N/A")</f>
        <v>S</v>
      </c>
    </row>
    <row r="6267" spans="1:54" ht="12" customHeight="1">
      <c r="A6267" s="151" t="s">
        <v>54</v>
      </c>
      <c r="B6267" s="152">
        <v>46112</v>
      </c>
      <c r="C6267" s="153" t="s">
        <v>55</v>
      </c>
      <c r="D6267" s="153" t="s">
        <v>56</v>
      </c>
      <c r="E6267" s="244">
        <v>84588239</v>
      </c>
      <c r="F6267" s="144" t="s">
        <v>10561</v>
      </c>
      <c r="G6267" s="230"/>
      <c r="H6267" s="154">
        <v>33172</v>
      </c>
      <c r="I6267" s="153">
        <v>35</v>
      </c>
      <c r="J6267" s="148" t="s">
        <v>70</v>
      </c>
      <c r="K6267" s="153"/>
      <c r="L6267" s="153"/>
      <c r="M6267" s="153"/>
      <c r="N6267" s="153"/>
      <c r="O6267" s="155">
        <v>11981737111</v>
      </c>
      <c r="P6267" s="156" t="s">
        <v>60</v>
      </c>
      <c r="Q6267" s="157" t="s">
        <v>8211</v>
      </c>
      <c r="R6267" s="158"/>
      <c r="S6267" s="159"/>
      <c r="T6267" s="159" t="s">
        <v>6983</v>
      </c>
      <c r="U6267" s="159" t="s">
        <v>8212</v>
      </c>
      <c r="V6267" s="154">
        <v>46148</v>
      </c>
      <c r="W6267" s="154">
        <v>46155</v>
      </c>
      <c r="X6267" s="154"/>
      <c r="Y6267" s="160"/>
      <c r="Z6267" s="160"/>
      <c r="AA6267" s="153"/>
      <c r="AB6267" s="153"/>
      <c r="AC6267" s="182" t="e">
        <f t="shared" si="196"/>
        <v>#DIV/0!</v>
      </c>
      <c r="AD6267" s="153" t="e">
        <f t="shared" si="197"/>
        <v>#DIV/0!</v>
      </c>
      <c r="AE6267" s="207"/>
      <c r="AF6267" s="153"/>
      <c r="AG6267" s="159"/>
      <c r="AH6267" s="153"/>
      <c r="AI6267" s="161"/>
      <c r="AJ6267" s="153"/>
      <c r="AK6267" s="153"/>
      <c r="AL6267" s="207" t="s">
        <v>85</v>
      </c>
      <c r="AM6267" s="207" t="s">
        <v>86</v>
      </c>
      <c r="AN6267" s="207" t="s">
        <v>191</v>
      </c>
      <c r="AO6267" s="207"/>
      <c r="AP6267" s="147" t="s">
        <v>54</v>
      </c>
      <c r="AQ6267" s="147"/>
      <c r="AR6267" s="147"/>
      <c r="AS6267" s="209" t="s">
        <v>68</v>
      </c>
      <c r="AT6267" s="223" t="str">
        <f>MONTH(B6267)&amp;"/"&amp;YEAR(B6267)</f>
        <v>3/2026</v>
      </c>
      <c r="AU6267" s="223">
        <f>WEEKNUM(B6267)-WEEKNUM(EOMONTH(B6267,-1)+1)+1</f>
        <v>5</v>
      </c>
      <c r="AV6267" s="209" t="str">
        <f>MONTH(R6267)&amp;"/"&amp;YEAR(R6267)</f>
        <v>1/1900</v>
      </c>
      <c r="AW6267" s="209" t="e">
        <f>WEEKNUM(R6267)-WEEKNUM(EOMONTH(R6267,-1)+1)+1</f>
        <v>#NUM!</v>
      </c>
      <c r="AX6267" s="209">
        <f>IF(BB6267="S",IF(Q6267="1. Aceitou o programa",R6267-B6267,0),0)</f>
        <v>0</v>
      </c>
      <c r="AY6267" s="209">
        <f>IF(BB6267="S",IF(AND(S6267&lt;&gt;"",R6267&lt;&gt;""),S6267-R6267,0),0)</f>
        <v>0</v>
      </c>
      <c r="AZ6267" s="209">
        <f>IF(BB6267="S",IF(Q6267="1. Aceitou o programa",IF(OR(X6267="Não se Aplica",X6267=""),IF(OR(W6267="Não se Aplica",W6267=""),0,W6267-V6267),AVERAGE(X6267-W6267,W6267-V6267)),0),0)</f>
        <v>0</v>
      </c>
      <c r="BA6267" s="209">
        <f>IF(BB6267="S",IF(AND(Q6267="1. Aceitou o programa",AH6267="Realizada"),IFERROR(IF(AG6267="",0,AG6267-R6267),0),0),0)</f>
        <v>0</v>
      </c>
      <c r="BB6267" s="209" t="str">
        <f>_xlfn.XLOOKUP(U6267,'Lista Suspensa'!$AA$20:$AA$23,'Lista Suspensa'!$AB$20:$AB$23,"N/A")</f>
        <v>S</v>
      </c>
    </row>
    <row r="6268" spans="1:54" ht="12" customHeight="1">
      <c r="A6268" s="151" t="s">
        <v>54</v>
      </c>
      <c r="B6268" s="152">
        <v>46112</v>
      </c>
      <c r="C6268" s="153" t="s">
        <v>55</v>
      </c>
      <c r="D6268" s="153" t="s">
        <v>56</v>
      </c>
      <c r="E6268" s="244">
        <v>85461221</v>
      </c>
      <c r="F6268" s="144" t="s">
        <v>10562</v>
      </c>
      <c r="G6268" s="230"/>
      <c r="H6268" s="154">
        <v>33173</v>
      </c>
      <c r="I6268" s="153">
        <v>35</v>
      </c>
      <c r="J6268" s="148" t="s">
        <v>70</v>
      </c>
      <c r="K6268" s="153"/>
      <c r="L6268" s="153"/>
      <c r="M6268" s="153"/>
      <c r="N6268" s="153"/>
      <c r="O6268" s="155">
        <v>21993257550</v>
      </c>
      <c r="P6268" s="156" t="s">
        <v>60</v>
      </c>
      <c r="Q6268" s="157" t="s">
        <v>8211</v>
      </c>
      <c r="R6268" s="158"/>
      <c r="S6268" s="159"/>
      <c r="T6268" s="159" t="s">
        <v>6983</v>
      </c>
      <c r="U6268" s="159" t="s">
        <v>8212</v>
      </c>
      <c r="V6268" s="154">
        <v>46148</v>
      </c>
      <c r="W6268" s="154">
        <v>46155</v>
      </c>
      <c r="X6268" s="154"/>
      <c r="Y6268" s="160"/>
      <c r="Z6268" s="160"/>
      <c r="AA6268" s="153"/>
      <c r="AB6268" s="153"/>
      <c r="AC6268" s="182" t="e">
        <f t="shared" si="196"/>
        <v>#DIV/0!</v>
      </c>
      <c r="AD6268" s="153" t="e">
        <f t="shared" si="197"/>
        <v>#DIV/0!</v>
      </c>
      <c r="AE6268" s="207"/>
      <c r="AF6268" s="153"/>
      <c r="AG6268" s="159"/>
      <c r="AH6268" s="153"/>
      <c r="AI6268" s="161"/>
      <c r="AJ6268" s="153"/>
      <c r="AK6268" s="153"/>
      <c r="AL6268" s="207"/>
      <c r="AM6268" s="207"/>
      <c r="AN6268" s="207"/>
      <c r="AO6268" s="207"/>
      <c r="AP6268" s="147" t="s">
        <v>54</v>
      </c>
      <c r="AQ6268" s="147"/>
      <c r="AR6268" s="147"/>
      <c r="AS6268" s="209" t="s">
        <v>68</v>
      </c>
      <c r="AT6268" s="223" t="str">
        <f>MONTH(B6268)&amp;"/"&amp;YEAR(B6268)</f>
        <v>3/2026</v>
      </c>
      <c r="AU6268" s="223">
        <f>WEEKNUM(B6268)-WEEKNUM(EOMONTH(B6268,-1)+1)+1</f>
        <v>5</v>
      </c>
      <c r="AV6268" s="209" t="str">
        <f>MONTH(R6268)&amp;"/"&amp;YEAR(R6268)</f>
        <v>1/1900</v>
      </c>
      <c r="AW6268" s="209" t="e">
        <f>WEEKNUM(R6268)-WEEKNUM(EOMONTH(R6268,-1)+1)+1</f>
        <v>#NUM!</v>
      </c>
      <c r="AX6268" s="209">
        <f>IF(BB6268="S",IF(Q6268="1. Aceitou o programa",R6268-B6268,0),0)</f>
        <v>0</v>
      </c>
      <c r="AY6268" s="209">
        <f>IF(BB6268="S",IF(AND(S6268&lt;&gt;"",R6268&lt;&gt;""),S6268-R6268,0),0)</f>
        <v>0</v>
      </c>
      <c r="AZ6268" s="209">
        <f>IF(BB6268="S",IF(Q6268="1. Aceitou o programa",IF(OR(X6268="Não se Aplica",X6268=""),IF(OR(W6268="Não se Aplica",W6268=""),0,W6268-V6268),AVERAGE(X6268-W6268,W6268-V6268)),0),0)</f>
        <v>0</v>
      </c>
      <c r="BA6268" s="209">
        <f>IF(BB6268="S",IF(AND(Q6268="1. Aceitou o programa",AH6268="Realizada"),IFERROR(IF(AG6268="",0,AG6268-R6268),0),0),0)</f>
        <v>0</v>
      </c>
      <c r="BB6268" s="209" t="str">
        <f>_xlfn.XLOOKUP(U6268,'Lista Suspensa'!$AA$20:$AA$23,'Lista Suspensa'!$AB$20:$AB$23,"N/A")</f>
        <v>S</v>
      </c>
    </row>
    <row r="6269" spans="1:54" ht="12" customHeight="1">
      <c r="A6269" s="151" t="s">
        <v>54</v>
      </c>
      <c r="B6269" s="152">
        <v>46112</v>
      </c>
      <c r="C6269" s="153" t="s">
        <v>55</v>
      </c>
      <c r="D6269" s="153" t="s">
        <v>56</v>
      </c>
      <c r="E6269" s="244">
        <v>93802971</v>
      </c>
      <c r="F6269" s="144" t="s">
        <v>10563</v>
      </c>
      <c r="G6269" s="230"/>
      <c r="H6269" s="154">
        <v>33191</v>
      </c>
      <c r="I6269" s="153">
        <v>35</v>
      </c>
      <c r="J6269" s="148" t="s">
        <v>70</v>
      </c>
      <c r="K6269" s="153"/>
      <c r="L6269" s="153"/>
      <c r="M6269" s="153"/>
      <c r="N6269" s="153"/>
      <c r="O6269" s="155">
        <v>11973020157</v>
      </c>
      <c r="P6269" s="156" t="s">
        <v>60</v>
      </c>
      <c r="Q6269" s="157" t="s">
        <v>8211</v>
      </c>
      <c r="R6269" s="158"/>
      <c r="S6269" s="159"/>
      <c r="T6269" s="159" t="s">
        <v>6983</v>
      </c>
      <c r="U6269" s="159" t="s">
        <v>8212</v>
      </c>
      <c r="V6269" s="154">
        <v>46148</v>
      </c>
      <c r="W6269" s="154">
        <v>46155</v>
      </c>
      <c r="X6269" s="154"/>
      <c r="Y6269" s="160"/>
      <c r="Z6269" s="160"/>
      <c r="AA6269" s="153"/>
      <c r="AB6269" s="153"/>
      <c r="AC6269" s="182" t="e">
        <f t="shared" si="196"/>
        <v>#DIV/0!</v>
      </c>
      <c r="AD6269" s="153" t="e">
        <f t="shared" si="197"/>
        <v>#DIV/0!</v>
      </c>
      <c r="AE6269" s="207"/>
      <c r="AF6269" s="153"/>
      <c r="AG6269" s="159"/>
      <c r="AH6269" s="153"/>
      <c r="AI6269" s="161"/>
      <c r="AJ6269" s="153"/>
      <c r="AK6269" s="153"/>
      <c r="AL6269" s="207"/>
      <c r="AM6269" s="207"/>
      <c r="AN6269" s="207"/>
      <c r="AO6269" s="207"/>
      <c r="AP6269" s="147" t="s">
        <v>54</v>
      </c>
      <c r="AQ6269" s="147"/>
      <c r="AR6269" s="147"/>
      <c r="AS6269" s="209" t="s">
        <v>68</v>
      </c>
      <c r="AT6269" s="223" t="str">
        <f>MONTH(B6269)&amp;"/"&amp;YEAR(B6269)</f>
        <v>3/2026</v>
      </c>
      <c r="AU6269" s="223">
        <f>WEEKNUM(B6269)-WEEKNUM(EOMONTH(B6269,-1)+1)+1</f>
        <v>5</v>
      </c>
      <c r="AV6269" s="209" t="str">
        <f>MONTH(R6269)&amp;"/"&amp;YEAR(R6269)</f>
        <v>1/1900</v>
      </c>
      <c r="AW6269" s="209" t="e">
        <f>WEEKNUM(R6269)-WEEKNUM(EOMONTH(R6269,-1)+1)+1</f>
        <v>#NUM!</v>
      </c>
      <c r="AX6269" s="209">
        <f>IF(BB6269="S",IF(Q6269="1. Aceitou o programa",R6269-B6269,0),0)</f>
        <v>0</v>
      </c>
      <c r="AY6269" s="209">
        <f>IF(BB6269="S",IF(AND(S6269&lt;&gt;"",R6269&lt;&gt;""),S6269-R6269,0),0)</f>
        <v>0</v>
      </c>
      <c r="AZ6269" s="209">
        <f>IF(BB6269="S",IF(Q6269="1. Aceitou o programa",IF(OR(X6269="Não se Aplica",X6269=""),IF(OR(W6269="Não se Aplica",W6269=""),0,W6269-V6269),AVERAGE(X6269-W6269,W6269-V6269)),0),0)</f>
        <v>0</v>
      </c>
      <c r="BA6269" s="209">
        <f>IF(BB6269="S",IF(AND(Q6269="1. Aceitou o programa",AH6269="Realizada"),IFERROR(IF(AG6269="",0,AG6269-R6269),0),0),0)</f>
        <v>0</v>
      </c>
      <c r="BB6269" s="209" t="str">
        <f>_xlfn.XLOOKUP(U6269,'Lista Suspensa'!$AA$20:$AA$23,'Lista Suspensa'!$AB$20:$AB$23,"N/A")</f>
        <v>S</v>
      </c>
    </row>
    <row r="6270" spans="1:54" ht="12" customHeight="1">
      <c r="A6270" s="151" t="s">
        <v>54</v>
      </c>
      <c r="B6270" s="152">
        <v>46112</v>
      </c>
      <c r="C6270" s="153" t="s">
        <v>55</v>
      </c>
      <c r="D6270" s="153" t="s">
        <v>56</v>
      </c>
      <c r="E6270" s="244">
        <v>85592778</v>
      </c>
      <c r="F6270" s="144" t="s">
        <v>10564</v>
      </c>
      <c r="G6270" s="230"/>
      <c r="H6270" s="154">
        <v>33193</v>
      </c>
      <c r="I6270" s="153">
        <v>35</v>
      </c>
      <c r="J6270" s="148" t="s">
        <v>58</v>
      </c>
      <c r="K6270" s="153"/>
      <c r="L6270" s="153"/>
      <c r="M6270" s="153"/>
      <c r="N6270" s="153"/>
      <c r="O6270" s="155">
        <v>21973597335</v>
      </c>
      <c r="P6270" s="156" t="s">
        <v>60</v>
      </c>
      <c r="Q6270" s="157" t="s">
        <v>8211</v>
      </c>
      <c r="R6270" s="158"/>
      <c r="S6270" s="159"/>
      <c r="T6270" s="159" t="s">
        <v>6983</v>
      </c>
      <c r="U6270" s="159" t="s">
        <v>8212</v>
      </c>
      <c r="V6270" s="154">
        <v>46148</v>
      </c>
      <c r="W6270" s="154">
        <v>46155</v>
      </c>
      <c r="X6270" s="154"/>
      <c r="Y6270" s="160"/>
      <c r="Z6270" s="160"/>
      <c r="AA6270" s="153"/>
      <c r="AB6270" s="153"/>
      <c r="AC6270" s="182" t="e">
        <f t="shared" si="196"/>
        <v>#DIV/0!</v>
      </c>
      <c r="AD6270" s="153" t="e">
        <f t="shared" si="197"/>
        <v>#DIV/0!</v>
      </c>
      <c r="AE6270" s="207"/>
      <c r="AF6270" s="153"/>
      <c r="AG6270" s="159"/>
      <c r="AH6270" s="153"/>
      <c r="AI6270" s="161"/>
      <c r="AJ6270" s="153"/>
      <c r="AK6270" s="153"/>
      <c r="AL6270" s="207"/>
      <c r="AM6270" s="207"/>
      <c r="AN6270" s="207"/>
      <c r="AO6270" s="207"/>
      <c r="AP6270" s="147" t="s">
        <v>54</v>
      </c>
      <c r="AQ6270" s="147"/>
      <c r="AR6270" s="147"/>
      <c r="AS6270" s="209" t="s">
        <v>68</v>
      </c>
      <c r="AT6270" s="223" t="str">
        <f>MONTH(B6270)&amp;"/"&amp;YEAR(B6270)</f>
        <v>3/2026</v>
      </c>
      <c r="AU6270" s="223">
        <f>WEEKNUM(B6270)-WEEKNUM(EOMONTH(B6270,-1)+1)+1</f>
        <v>5</v>
      </c>
      <c r="AV6270" s="209" t="str">
        <f>MONTH(R6270)&amp;"/"&amp;YEAR(R6270)</f>
        <v>1/1900</v>
      </c>
      <c r="AW6270" s="209" t="e">
        <f>WEEKNUM(R6270)-WEEKNUM(EOMONTH(R6270,-1)+1)+1</f>
        <v>#NUM!</v>
      </c>
      <c r="AX6270" s="209">
        <f>IF(BB6270="S",IF(Q6270="1. Aceitou o programa",R6270-B6270,0),0)</f>
        <v>0</v>
      </c>
      <c r="AY6270" s="209">
        <f>IF(BB6270="S",IF(AND(S6270&lt;&gt;"",R6270&lt;&gt;""),S6270-R6270,0),0)</f>
        <v>0</v>
      </c>
      <c r="AZ6270" s="209">
        <f>IF(BB6270="S",IF(Q6270="1. Aceitou o programa",IF(OR(X6270="Não se Aplica",X6270=""),IF(OR(W6270="Não se Aplica",W6270=""),0,W6270-V6270),AVERAGE(X6270-W6270,W6270-V6270)),0),0)</f>
        <v>0</v>
      </c>
      <c r="BA6270" s="209">
        <f>IF(BB6270="S",IF(AND(Q6270="1. Aceitou o programa",AH6270="Realizada"),IFERROR(IF(AG6270="",0,AG6270-R6270),0),0),0)</f>
        <v>0</v>
      </c>
      <c r="BB6270" s="209" t="str">
        <f>_xlfn.XLOOKUP(U6270,'Lista Suspensa'!$AA$20:$AA$23,'Lista Suspensa'!$AB$20:$AB$23,"N/A")</f>
        <v>S</v>
      </c>
    </row>
    <row r="6271" spans="1:54" ht="12" customHeight="1">
      <c r="A6271" s="151" t="s">
        <v>54</v>
      </c>
      <c r="B6271" s="152">
        <v>46112</v>
      </c>
      <c r="C6271" s="153" t="s">
        <v>55</v>
      </c>
      <c r="D6271" s="153" t="s">
        <v>56</v>
      </c>
      <c r="E6271" s="244">
        <v>85526745</v>
      </c>
      <c r="F6271" s="144" t="s">
        <v>10565</v>
      </c>
      <c r="G6271" s="230"/>
      <c r="H6271" s="154">
        <v>33217</v>
      </c>
      <c r="I6271" s="153">
        <v>35</v>
      </c>
      <c r="J6271" s="148" t="s">
        <v>70</v>
      </c>
      <c r="K6271" s="153"/>
      <c r="L6271" s="153"/>
      <c r="M6271" s="153"/>
      <c r="N6271" s="153"/>
      <c r="O6271" s="155">
        <v>21988109000</v>
      </c>
      <c r="P6271" s="156" t="s">
        <v>60</v>
      </c>
      <c r="Q6271" s="157" t="s">
        <v>8211</v>
      </c>
      <c r="R6271" s="158"/>
      <c r="S6271" s="159"/>
      <c r="T6271" s="159" t="s">
        <v>6983</v>
      </c>
      <c r="U6271" s="159" t="s">
        <v>8212</v>
      </c>
      <c r="V6271" s="154">
        <v>46148</v>
      </c>
      <c r="W6271" s="154">
        <v>46155</v>
      </c>
      <c r="X6271" s="154"/>
      <c r="Y6271" s="160"/>
      <c r="Z6271" s="160"/>
      <c r="AA6271" s="153"/>
      <c r="AB6271" s="153"/>
      <c r="AC6271" s="182" t="e">
        <f t="shared" si="196"/>
        <v>#DIV/0!</v>
      </c>
      <c r="AD6271" s="153" t="e">
        <f t="shared" si="197"/>
        <v>#DIV/0!</v>
      </c>
      <c r="AE6271" s="207"/>
      <c r="AF6271" s="153"/>
      <c r="AG6271" s="159"/>
      <c r="AH6271" s="153"/>
      <c r="AI6271" s="161"/>
      <c r="AJ6271" s="153"/>
      <c r="AK6271" s="153"/>
      <c r="AL6271" s="207"/>
      <c r="AM6271" s="207"/>
      <c r="AN6271" s="207"/>
      <c r="AO6271" s="207"/>
      <c r="AP6271" s="147" t="s">
        <v>54</v>
      </c>
      <c r="AQ6271" s="147"/>
      <c r="AR6271" s="147"/>
      <c r="AS6271" s="209" t="s">
        <v>68</v>
      </c>
      <c r="AT6271" s="223" t="str">
        <f>MONTH(B6271)&amp;"/"&amp;YEAR(B6271)</f>
        <v>3/2026</v>
      </c>
      <c r="AU6271" s="223">
        <f>WEEKNUM(B6271)-WEEKNUM(EOMONTH(B6271,-1)+1)+1</f>
        <v>5</v>
      </c>
      <c r="AV6271" s="209" t="str">
        <f>MONTH(R6271)&amp;"/"&amp;YEAR(R6271)</f>
        <v>1/1900</v>
      </c>
      <c r="AW6271" s="209" t="e">
        <f>WEEKNUM(R6271)-WEEKNUM(EOMONTH(R6271,-1)+1)+1</f>
        <v>#NUM!</v>
      </c>
      <c r="AX6271" s="209">
        <f>IF(BB6271="S",IF(Q6271="1. Aceitou o programa",R6271-B6271,0),0)</f>
        <v>0</v>
      </c>
      <c r="AY6271" s="209">
        <f>IF(BB6271="S",IF(AND(S6271&lt;&gt;"",R6271&lt;&gt;""),S6271-R6271,0),0)</f>
        <v>0</v>
      </c>
      <c r="AZ6271" s="209">
        <f>IF(BB6271="S",IF(Q6271="1. Aceitou o programa",IF(OR(X6271="Não se Aplica",X6271=""),IF(OR(W6271="Não se Aplica",W6271=""),0,W6271-V6271),AVERAGE(X6271-W6271,W6271-V6271)),0),0)</f>
        <v>0</v>
      </c>
      <c r="BA6271" s="209">
        <f>IF(BB6271="S",IF(AND(Q6271="1. Aceitou o programa",AH6271="Realizada"),IFERROR(IF(AG6271="",0,AG6271-R6271),0),0),0)</f>
        <v>0</v>
      </c>
      <c r="BB6271" s="209" t="str">
        <f>_xlfn.XLOOKUP(U6271,'Lista Suspensa'!$AA$20:$AA$23,'Lista Suspensa'!$AB$20:$AB$23,"N/A")</f>
        <v>S</v>
      </c>
    </row>
    <row r="6272" spans="1:54" ht="12" customHeight="1">
      <c r="A6272" s="151" t="s">
        <v>54</v>
      </c>
      <c r="B6272" s="152">
        <v>46112</v>
      </c>
      <c r="C6272" s="153" t="s">
        <v>55</v>
      </c>
      <c r="D6272" s="153" t="s">
        <v>56</v>
      </c>
      <c r="E6272" s="244">
        <v>93084835</v>
      </c>
      <c r="F6272" s="144" t="s">
        <v>10566</v>
      </c>
      <c r="G6272" s="230"/>
      <c r="H6272" s="154">
        <v>33224</v>
      </c>
      <c r="I6272" s="153">
        <v>35</v>
      </c>
      <c r="J6272" s="148" t="s">
        <v>70</v>
      </c>
      <c r="K6272" s="153"/>
      <c r="L6272" s="153"/>
      <c r="M6272" s="153"/>
      <c r="N6272" s="153"/>
      <c r="O6272" s="155">
        <v>21967080625</v>
      </c>
      <c r="P6272" s="156" t="s">
        <v>60</v>
      </c>
      <c r="Q6272" s="157" t="s">
        <v>8211</v>
      </c>
      <c r="R6272" s="158"/>
      <c r="S6272" s="159"/>
      <c r="T6272" s="159" t="s">
        <v>6983</v>
      </c>
      <c r="U6272" s="159" t="s">
        <v>8212</v>
      </c>
      <c r="V6272" s="154">
        <v>46148</v>
      </c>
      <c r="W6272" s="154">
        <v>46155</v>
      </c>
      <c r="X6272" s="154"/>
      <c r="Y6272" s="160"/>
      <c r="Z6272" s="160"/>
      <c r="AA6272" s="153"/>
      <c r="AB6272" s="153"/>
      <c r="AC6272" s="182" t="e">
        <f t="shared" si="196"/>
        <v>#DIV/0!</v>
      </c>
      <c r="AD6272" s="153" t="e">
        <f t="shared" si="197"/>
        <v>#DIV/0!</v>
      </c>
      <c r="AE6272" s="207"/>
      <c r="AF6272" s="153"/>
      <c r="AG6272" s="159"/>
      <c r="AH6272" s="153"/>
      <c r="AI6272" s="161"/>
      <c r="AJ6272" s="153"/>
      <c r="AK6272" s="153"/>
      <c r="AL6272" s="207"/>
      <c r="AM6272" s="207"/>
      <c r="AN6272" s="207"/>
      <c r="AO6272" s="207"/>
      <c r="AP6272" s="147" t="s">
        <v>54</v>
      </c>
      <c r="AQ6272" s="147"/>
      <c r="AR6272" s="147"/>
      <c r="AS6272" s="209" t="s">
        <v>68</v>
      </c>
      <c r="AT6272" s="223" t="str">
        <f>MONTH(B6272)&amp;"/"&amp;YEAR(B6272)</f>
        <v>3/2026</v>
      </c>
      <c r="AU6272" s="223">
        <f>WEEKNUM(B6272)-WEEKNUM(EOMONTH(B6272,-1)+1)+1</f>
        <v>5</v>
      </c>
      <c r="AV6272" s="209" t="str">
        <f>MONTH(R6272)&amp;"/"&amp;YEAR(R6272)</f>
        <v>1/1900</v>
      </c>
      <c r="AW6272" s="209" t="e">
        <f>WEEKNUM(R6272)-WEEKNUM(EOMONTH(R6272,-1)+1)+1</f>
        <v>#NUM!</v>
      </c>
      <c r="AX6272" s="209">
        <f>IF(BB6272="S",IF(Q6272="1. Aceitou o programa",R6272-B6272,0),0)</f>
        <v>0</v>
      </c>
      <c r="AY6272" s="209">
        <f>IF(BB6272="S",IF(AND(S6272&lt;&gt;"",R6272&lt;&gt;""),S6272-R6272,0),0)</f>
        <v>0</v>
      </c>
      <c r="AZ6272" s="209">
        <f>IF(BB6272="S",IF(Q6272="1. Aceitou o programa",IF(OR(X6272="Não se Aplica",X6272=""),IF(OR(W6272="Não se Aplica",W6272=""),0,W6272-V6272),AVERAGE(X6272-W6272,W6272-V6272)),0),0)</f>
        <v>0</v>
      </c>
      <c r="BA6272" s="209">
        <f>IF(BB6272="S",IF(AND(Q6272="1. Aceitou o programa",AH6272="Realizada"),IFERROR(IF(AG6272="",0,AG6272-R6272),0),0),0)</f>
        <v>0</v>
      </c>
      <c r="BB6272" s="209" t="str">
        <f>_xlfn.XLOOKUP(U6272,'Lista Suspensa'!$AA$20:$AA$23,'Lista Suspensa'!$AB$20:$AB$23,"N/A")</f>
        <v>S</v>
      </c>
    </row>
    <row r="6273" spans="1:54" ht="12" customHeight="1">
      <c r="A6273" s="151" t="s">
        <v>54</v>
      </c>
      <c r="B6273" s="152">
        <v>46112</v>
      </c>
      <c r="C6273" s="153" t="s">
        <v>55</v>
      </c>
      <c r="D6273" s="153" t="s">
        <v>56</v>
      </c>
      <c r="E6273" s="244">
        <v>86867631</v>
      </c>
      <c r="F6273" s="144" t="s">
        <v>10567</v>
      </c>
      <c r="G6273" s="230"/>
      <c r="H6273" s="154">
        <v>33232</v>
      </c>
      <c r="I6273" s="153">
        <v>35</v>
      </c>
      <c r="J6273" s="148" t="s">
        <v>58</v>
      </c>
      <c r="K6273" s="153"/>
      <c r="L6273" s="153"/>
      <c r="M6273" s="153"/>
      <c r="N6273" s="153"/>
      <c r="O6273" s="155">
        <v>11949142898</v>
      </c>
      <c r="P6273" s="156" t="s">
        <v>60</v>
      </c>
      <c r="Q6273" s="157" t="s">
        <v>8211</v>
      </c>
      <c r="R6273" s="158"/>
      <c r="S6273" s="159"/>
      <c r="T6273" s="159" t="s">
        <v>6983</v>
      </c>
      <c r="U6273" s="159" t="s">
        <v>8212</v>
      </c>
      <c r="V6273" s="154">
        <v>46148</v>
      </c>
      <c r="W6273" s="154">
        <v>46155</v>
      </c>
      <c r="X6273" s="154"/>
      <c r="Y6273" s="160"/>
      <c r="Z6273" s="160"/>
      <c r="AA6273" s="153"/>
      <c r="AB6273" s="153"/>
      <c r="AC6273" s="182" t="e">
        <f t="shared" si="196"/>
        <v>#DIV/0!</v>
      </c>
      <c r="AD6273" s="153" t="e">
        <f t="shared" si="197"/>
        <v>#DIV/0!</v>
      </c>
      <c r="AE6273" s="207"/>
      <c r="AF6273" s="153"/>
      <c r="AG6273" s="159"/>
      <c r="AH6273" s="153"/>
      <c r="AI6273" s="161"/>
      <c r="AJ6273" s="153"/>
      <c r="AK6273" s="153"/>
      <c r="AL6273" s="207"/>
      <c r="AM6273" s="207"/>
      <c r="AN6273" s="207"/>
      <c r="AO6273" s="207"/>
      <c r="AP6273" s="147" t="s">
        <v>54</v>
      </c>
      <c r="AQ6273" s="147"/>
      <c r="AR6273" s="147"/>
      <c r="AS6273" s="209" t="s">
        <v>68</v>
      </c>
      <c r="AT6273" s="223" t="str">
        <f>MONTH(B6273)&amp;"/"&amp;YEAR(B6273)</f>
        <v>3/2026</v>
      </c>
      <c r="AU6273" s="223">
        <f>WEEKNUM(B6273)-WEEKNUM(EOMONTH(B6273,-1)+1)+1</f>
        <v>5</v>
      </c>
      <c r="AV6273" s="209" t="str">
        <f>MONTH(R6273)&amp;"/"&amp;YEAR(R6273)</f>
        <v>1/1900</v>
      </c>
      <c r="AW6273" s="209" t="e">
        <f>WEEKNUM(R6273)-WEEKNUM(EOMONTH(R6273,-1)+1)+1</f>
        <v>#NUM!</v>
      </c>
      <c r="AX6273" s="209">
        <f>IF(BB6273="S",IF(Q6273="1. Aceitou o programa",R6273-B6273,0),0)</f>
        <v>0</v>
      </c>
      <c r="AY6273" s="209">
        <f>IF(BB6273="S",IF(AND(S6273&lt;&gt;"",R6273&lt;&gt;""),S6273-R6273,0),0)</f>
        <v>0</v>
      </c>
      <c r="AZ6273" s="209">
        <f>IF(BB6273="S",IF(Q6273="1. Aceitou o programa",IF(OR(X6273="Não se Aplica",X6273=""),IF(OR(W6273="Não se Aplica",W6273=""),0,W6273-V6273),AVERAGE(X6273-W6273,W6273-V6273)),0),0)</f>
        <v>0</v>
      </c>
      <c r="BA6273" s="209">
        <f>IF(BB6273="S",IF(AND(Q6273="1. Aceitou o programa",AH6273="Realizada"),IFERROR(IF(AG6273="",0,AG6273-R6273),0),0),0)</f>
        <v>0</v>
      </c>
      <c r="BB6273" s="209" t="str">
        <f>_xlfn.XLOOKUP(U6273,'Lista Suspensa'!$AA$20:$AA$23,'Lista Suspensa'!$AB$20:$AB$23,"N/A")</f>
        <v>S</v>
      </c>
    </row>
    <row r="6274" spans="1:54" ht="12" customHeight="1">
      <c r="A6274" s="151" t="s">
        <v>54</v>
      </c>
      <c r="B6274" s="152">
        <v>46112</v>
      </c>
      <c r="C6274" s="153" t="s">
        <v>55</v>
      </c>
      <c r="D6274" s="153" t="s">
        <v>56</v>
      </c>
      <c r="E6274" s="244">
        <v>79872978</v>
      </c>
      <c r="F6274" s="144" t="s">
        <v>10568</v>
      </c>
      <c r="G6274" s="230"/>
      <c r="H6274" s="154">
        <v>33235</v>
      </c>
      <c r="I6274" s="153">
        <v>35</v>
      </c>
      <c r="J6274" s="148" t="s">
        <v>70</v>
      </c>
      <c r="K6274" s="153"/>
      <c r="L6274" s="153"/>
      <c r="M6274" s="153"/>
      <c r="N6274" s="153"/>
      <c r="O6274" s="155">
        <v>21994612731</v>
      </c>
      <c r="P6274" s="156" t="s">
        <v>60</v>
      </c>
      <c r="Q6274" s="157" t="s">
        <v>8211</v>
      </c>
      <c r="R6274" s="158"/>
      <c r="S6274" s="159"/>
      <c r="T6274" s="159" t="s">
        <v>6983</v>
      </c>
      <c r="U6274" s="159" t="s">
        <v>8212</v>
      </c>
      <c r="V6274" s="154">
        <v>46148</v>
      </c>
      <c r="W6274" s="154">
        <v>46155</v>
      </c>
      <c r="X6274" s="154"/>
      <c r="Y6274" s="160"/>
      <c r="Z6274" s="160"/>
      <c r="AA6274" s="153"/>
      <c r="AB6274" s="153"/>
      <c r="AC6274" s="182" t="e">
        <f t="shared" ref="AC6274:AC6337" si="198">SUM(AA6274/(AB6274^2))</f>
        <v>#DIV/0!</v>
      </c>
      <c r="AD6274" s="153" t="e">
        <f t="shared" ref="AD6274:AD6337" si="199">IF(AC6274&lt;18.5,"ABAIXO DO PESO",
(IF(AC6274&lt;=24.9,"PESO NORMAL",
(IF(AC6274&lt;=29.9,"SOBREPESO",
(IF(AC6274&lt;=34.9,"OBESIDADE I",
(IF(AC6274&lt;=39.9,"OBESIDADE II",
(IF(AC6274&lt;=999,"OBESIDADE III","VAZIO")))))))))))</f>
        <v>#DIV/0!</v>
      </c>
      <c r="AE6274" s="207"/>
      <c r="AF6274" s="153"/>
      <c r="AG6274" s="159"/>
      <c r="AH6274" s="153"/>
      <c r="AI6274" s="161"/>
      <c r="AJ6274" s="153"/>
      <c r="AK6274" s="153"/>
      <c r="AL6274" s="207"/>
      <c r="AM6274" s="207"/>
      <c r="AN6274" s="207"/>
      <c r="AO6274" s="207"/>
      <c r="AP6274" s="147" t="s">
        <v>54</v>
      </c>
      <c r="AQ6274" s="147"/>
      <c r="AR6274" s="147"/>
      <c r="AS6274" s="209" t="s">
        <v>68</v>
      </c>
      <c r="AT6274" s="223" t="str">
        <f>MONTH(B6274)&amp;"/"&amp;YEAR(B6274)</f>
        <v>3/2026</v>
      </c>
      <c r="AU6274" s="223">
        <f>WEEKNUM(B6274)-WEEKNUM(EOMONTH(B6274,-1)+1)+1</f>
        <v>5</v>
      </c>
      <c r="AV6274" s="209" t="str">
        <f>MONTH(R6274)&amp;"/"&amp;YEAR(R6274)</f>
        <v>1/1900</v>
      </c>
      <c r="AW6274" s="209" t="e">
        <f>WEEKNUM(R6274)-WEEKNUM(EOMONTH(R6274,-1)+1)+1</f>
        <v>#NUM!</v>
      </c>
      <c r="AX6274" s="209">
        <f>IF(BB6274="S",IF(Q6274="1. Aceitou o programa",R6274-B6274,0),0)</f>
        <v>0</v>
      </c>
      <c r="AY6274" s="209">
        <f>IF(BB6274="S",IF(AND(S6274&lt;&gt;"",R6274&lt;&gt;""),S6274-R6274,0),0)</f>
        <v>0</v>
      </c>
      <c r="AZ6274" s="209">
        <f>IF(BB6274="S",IF(Q6274="1. Aceitou o programa",IF(OR(X6274="Não se Aplica",X6274=""),IF(OR(W6274="Não se Aplica",W6274=""),0,W6274-V6274),AVERAGE(X6274-W6274,W6274-V6274)),0),0)</f>
        <v>0</v>
      </c>
      <c r="BA6274" s="209">
        <f>IF(BB6274="S",IF(AND(Q6274="1. Aceitou o programa",AH6274="Realizada"),IFERROR(IF(AG6274="",0,AG6274-R6274),0),0),0)</f>
        <v>0</v>
      </c>
      <c r="BB6274" s="209" t="str">
        <f>_xlfn.XLOOKUP(U6274,'Lista Suspensa'!$AA$20:$AA$23,'Lista Suspensa'!$AB$20:$AB$23,"N/A")</f>
        <v>S</v>
      </c>
    </row>
    <row r="6275" spans="1:54" ht="12" customHeight="1">
      <c r="A6275" s="151" t="s">
        <v>54</v>
      </c>
      <c r="B6275" s="152">
        <v>46112</v>
      </c>
      <c r="C6275" s="153" t="s">
        <v>55</v>
      </c>
      <c r="D6275" s="153" t="s">
        <v>56</v>
      </c>
      <c r="E6275" s="244">
        <v>82857323</v>
      </c>
      <c r="F6275" s="144" t="s">
        <v>10569</v>
      </c>
      <c r="G6275" s="230"/>
      <c r="H6275" s="154">
        <v>33255</v>
      </c>
      <c r="I6275" s="153">
        <v>35</v>
      </c>
      <c r="J6275" s="148" t="s">
        <v>70</v>
      </c>
      <c r="K6275" s="153"/>
      <c r="L6275" s="153"/>
      <c r="M6275" s="153"/>
      <c r="N6275" s="153"/>
      <c r="O6275" s="155">
        <v>11995586696</v>
      </c>
      <c r="P6275" s="156" t="s">
        <v>60</v>
      </c>
      <c r="Q6275" s="157" t="s">
        <v>8211</v>
      </c>
      <c r="R6275" s="158"/>
      <c r="S6275" s="159"/>
      <c r="T6275" s="159" t="s">
        <v>6983</v>
      </c>
      <c r="U6275" s="159" t="s">
        <v>8212</v>
      </c>
      <c r="V6275" s="154">
        <v>46148</v>
      </c>
      <c r="W6275" s="154">
        <v>46155</v>
      </c>
      <c r="X6275" s="154"/>
      <c r="Y6275" s="160"/>
      <c r="Z6275" s="160"/>
      <c r="AA6275" s="153"/>
      <c r="AB6275" s="153"/>
      <c r="AC6275" s="182" t="e">
        <f t="shared" si="198"/>
        <v>#DIV/0!</v>
      </c>
      <c r="AD6275" s="153" t="e">
        <f t="shared" si="199"/>
        <v>#DIV/0!</v>
      </c>
      <c r="AE6275" s="207"/>
      <c r="AF6275" s="153"/>
      <c r="AG6275" s="159"/>
      <c r="AH6275" s="153"/>
      <c r="AI6275" s="161"/>
      <c r="AJ6275" s="153"/>
      <c r="AK6275" s="153"/>
      <c r="AL6275" s="207"/>
      <c r="AM6275" s="207"/>
      <c r="AN6275" s="207"/>
      <c r="AO6275" s="207"/>
      <c r="AP6275" s="147" t="s">
        <v>54</v>
      </c>
      <c r="AQ6275" s="147"/>
      <c r="AR6275" s="147"/>
      <c r="AS6275" s="209" t="s">
        <v>68</v>
      </c>
      <c r="AT6275" s="223" t="str">
        <f>MONTH(B6275)&amp;"/"&amp;YEAR(B6275)</f>
        <v>3/2026</v>
      </c>
      <c r="AU6275" s="223">
        <f>WEEKNUM(B6275)-WEEKNUM(EOMONTH(B6275,-1)+1)+1</f>
        <v>5</v>
      </c>
      <c r="AV6275" s="209" t="str">
        <f>MONTH(R6275)&amp;"/"&amp;YEAR(R6275)</f>
        <v>1/1900</v>
      </c>
      <c r="AW6275" s="209" t="e">
        <f>WEEKNUM(R6275)-WEEKNUM(EOMONTH(R6275,-1)+1)+1</f>
        <v>#NUM!</v>
      </c>
      <c r="AX6275" s="209">
        <f>IF(BB6275="S",IF(Q6275="1. Aceitou o programa",R6275-B6275,0),0)</f>
        <v>0</v>
      </c>
      <c r="AY6275" s="209">
        <f>IF(BB6275="S",IF(AND(S6275&lt;&gt;"",R6275&lt;&gt;""),S6275-R6275,0),0)</f>
        <v>0</v>
      </c>
      <c r="AZ6275" s="209">
        <f>IF(BB6275="S",IF(Q6275="1. Aceitou o programa",IF(OR(X6275="Não se Aplica",X6275=""),IF(OR(W6275="Não se Aplica",W6275=""),0,W6275-V6275),AVERAGE(X6275-W6275,W6275-V6275)),0),0)</f>
        <v>0</v>
      </c>
      <c r="BA6275" s="209">
        <f>IF(BB6275="S",IF(AND(Q6275="1. Aceitou o programa",AH6275="Realizada"),IFERROR(IF(AG6275="",0,AG6275-R6275),0),0),0)</f>
        <v>0</v>
      </c>
      <c r="BB6275" s="209" t="str">
        <f>_xlfn.XLOOKUP(U6275,'Lista Suspensa'!$AA$20:$AA$23,'Lista Suspensa'!$AB$20:$AB$23,"N/A")</f>
        <v>S</v>
      </c>
    </row>
    <row r="6276" spans="1:54" ht="12" customHeight="1">
      <c r="A6276" s="151" t="s">
        <v>54</v>
      </c>
      <c r="B6276" s="152">
        <v>46112</v>
      </c>
      <c r="C6276" s="153" t="s">
        <v>55</v>
      </c>
      <c r="D6276" s="153" t="s">
        <v>56</v>
      </c>
      <c r="E6276" s="244">
        <v>84872095</v>
      </c>
      <c r="F6276" s="144" t="s">
        <v>10570</v>
      </c>
      <c r="G6276" s="230"/>
      <c r="H6276" s="154">
        <v>33271</v>
      </c>
      <c r="I6276" s="153">
        <v>35</v>
      </c>
      <c r="J6276" s="148" t="s">
        <v>70</v>
      </c>
      <c r="K6276" s="153"/>
      <c r="L6276" s="153"/>
      <c r="M6276" s="153"/>
      <c r="N6276" s="153"/>
      <c r="O6276" s="155">
        <v>11982210293</v>
      </c>
      <c r="P6276" s="156" t="s">
        <v>60</v>
      </c>
      <c r="Q6276" s="157" t="s">
        <v>8211</v>
      </c>
      <c r="R6276" s="158"/>
      <c r="S6276" s="159"/>
      <c r="T6276" s="159" t="s">
        <v>6983</v>
      </c>
      <c r="U6276" s="159" t="s">
        <v>8212</v>
      </c>
      <c r="V6276" s="154">
        <v>46148</v>
      </c>
      <c r="W6276" s="154">
        <v>46155</v>
      </c>
      <c r="X6276" s="154"/>
      <c r="Y6276" s="160"/>
      <c r="Z6276" s="160"/>
      <c r="AA6276" s="153"/>
      <c r="AB6276" s="153"/>
      <c r="AC6276" s="182" t="e">
        <f t="shared" si="198"/>
        <v>#DIV/0!</v>
      </c>
      <c r="AD6276" s="153" t="e">
        <f t="shared" si="199"/>
        <v>#DIV/0!</v>
      </c>
      <c r="AE6276" s="207"/>
      <c r="AF6276" s="153"/>
      <c r="AG6276" s="159"/>
      <c r="AH6276" s="153"/>
      <c r="AI6276" s="161"/>
      <c r="AJ6276" s="153"/>
      <c r="AK6276" s="153"/>
      <c r="AL6276" s="207"/>
      <c r="AM6276" s="207"/>
      <c r="AN6276" s="207"/>
      <c r="AO6276" s="207"/>
      <c r="AP6276" s="147" t="s">
        <v>54</v>
      </c>
      <c r="AQ6276" s="147"/>
      <c r="AR6276" s="147"/>
      <c r="AS6276" s="209" t="s">
        <v>68</v>
      </c>
      <c r="AT6276" s="223" t="str">
        <f>MONTH(B6276)&amp;"/"&amp;YEAR(B6276)</f>
        <v>3/2026</v>
      </c>
      <c r="AU6276" s="223">
        <f>WEEKNUM(B6276)-WEEKNUM(EOMONTH(B6276,-1)+1)+1</f>
        <v>5</v>
      </c>
      <c r="AV6276" s="209" t="str">
        <f>MONTH(R6276)&amp;"/"&amp;YEAR(R6276)</f>
        <v>1/1900</v>
      </c>
      <c r="AW6276" s="209" t="e">
        <f>WEEKNUM(R6276)-WEEKNUM(EOMONTH(R6276,-1)+1)+1</f>
        <v>#NUM!</v>
      </c>
      <c r="AX6276" s="209">
        <f>IF(BB6276="S",IF(Q6276="1. Aceitou o programa",R6276-B6276,0),0)</f>
        <v>0</v>
      </c>
      <c r="AY6276" s="209">
        <f>IF(BB6276="S",IF(AND(S6276&lt;&gt;"",R6276&lt;&gt;""),S6276-R6276,0),0)</f>
        <v>0</v>
      </c>
      <c r="AZ6276" s="209">
        <f>IF(BB6276="S",IF(Q6276="1. Aceitou o programa",IF(OR(X6276="Não se Aplica",X6276=""),IF(OR(W6276="Não se Aplica",W6276=""),0,W6276-V6276),AVERAGE(X6276-W6276,W6276-V6276)),0),0)</f>
        <v>0</v>
      </c>
      <c r="BA6276" s="209">
        <f>IF(BB6276="S",IF(AND(Q6276="1. Aceitou o programa",AH6276="Realizada"),IFERROR(IF(AG6276="",0,AG6276-R6276),0),0),0)</f>
        <v>0</v>
      </c>
      <c r="BB6276" s="209" t="str">
        <f>_xlfn.XLOOKUP(U6276,'Lista Suspensa'!$AA$20:$AA$23,'Lista Suspensa'!$AB$20:$AB$23,"N/A")</f>
        <v>S</v>
      </c>
    </row>
    <row r="6277" spans="1:54" ht="12" customHeight="1">
      <c r="A6277" s="151" t="s">
        <v>54</v>
      </c>
      <c r="B6277" s="152">
        <v>46112</v>
      </c>
      <c r="C6277" s="153" t="s">
        <v>55</v>
      </c>
      <c r="D6277" s="153" t="s">
        <v>56</v>
      </c>
      <c r="E6277" s="244">
        <v>75458289</v>
      </c>
      <c r="F6277" s="144" t="s">
        <v>10571</v>
      </c>
      <c r="G6277" s="230"/>
      <c r="H6277" s="154">
        <v>33318</v>
      </c>
      <c r="I6277" s="153">
        <v>35</v>
      </c>
      <c r="J6277" s="148" t="s">
        <v>70</v>
      </c>
      <c r="K6277" s="153"/>
      <c r="L6277" s="153"/>
      <c r="M6277" s="153"/>
      <c r="N6277" s="153"/>
      <c r="O6277" s="155">
        <v>11964382065</v>
      </c>
      <c r="P6277" s="156" t="s">
        <v>60</v>
      </c>
      <c r="Q6277" s="157" t="s">
        <v>8211</v>
      </c>
      <c r="R6277" s="158"/>
      <c r="S6277" s="159"/>
      <c r="T6277" s="159" t="s">
        <v>6983</v>
      </c>
      <c r="U6277" s="159" t="s">
        <v>8212</v>
      </c>
      <c r="V6277" s="154">
        <v>46148</v>
      </c>
      <c r="W6277" s="154">
        <v>46155</v>
      </c>
      <c r="X6277" s="154"/>
      <c r="Y6277" s="160"/>
      <c r="Z6277" s="160"/>
      <c r="AA6277" s="153"/>
      <c r="AB6277" s="153"/>
      <c r="AC6277" s="182" t="e">
        <f t="shared" si="198"/>
        <v>#DIV/0!</v>
      </c>
      <c r="AD6277" s="153" t="e">
        <f t="shared" si="199"/>
        <v>#DIV/0!</v>
      </c>
      <c r="AE6277" s="207"/>
      <c r="AF6277" s="153"/>
      <c r="AG6277" s="159"/>
      <c r="AH6277" s="153"/>
      <c r="AI6277" s="161"/>
      <c r="AJ6277" s="153"/>
      <c r="AK6277" s="153"/>
      <c r="AL6277" s="207"/>
      <c r="AM6277" s="207"/>
      <c r="AN6277" s="207"/>
      <c r="AO6277" s="207"/>
      <c r="AP6277" s="147" t="s">
        <v>54</v>
      </c>
      <c r="AQ6277" s="147"/>
      <c r="AR6277" s="147"/>
      <c r="AS6277" s="209" t="s">
        <v>68</v>
      </c>
      <c r="AT6277" s="223" t="str">
        <f>MONTH(B6277)&amp;"/"&amp;YEAR(B6277)</f>
        <v>3/2026</v>
      </c>
      <c r="AU6277" s="223">
        <f>WEEKNUM(B6277)-WEEKNUM(EOMONTH(B6277,-1)+1)+1</f>
        <v>5</v>
      </c>
      <c r="AV6277" s="209" t="str">
        <f>MONTH(R6277)&amp;"/"&amp;YEAR(R6277)</f>
        <v>1/1900</v>
      </c>
      <c r="AW6277" s="209" t="e">
        <f>WEEKNUM(R6277)-WEEKNUM(EOMONTH(R6277,-1)+1)+1</f>
        <v>#NUM!</v>
      </c>
      <c r="AX6277" s="209">
        <f>IF(BB6277="S",IF(Q6277="1. Aceitou o programa",R6277-B6277,0),0)</f>
        <v>0</v>
      </c>
      <c r="AY6277" s="209">
        <f>IF(BB6277="S",IF(AND(S6277&lt;&gt;"",R6277&lt;&gt;""),S6277-R6277,0),0)</f>
        <v>0</v>
      </c>
      <c r="AZ6277" s="209">
        <f>IF(BB6277="S",IF(Q6277="1. Aceitou o programa",IF(OR(X6277="Não se Aplica",X6277=""),IF(OR(W6277="Não se Aplica",W6277=""),0,W6277-V6277),AVERAGE(X6277-W6277,W6277-V6277)),0),0)</f>
        <v>0</v>
      </c>
      <c r="BA6277" s="209">
        <f>IF(BB6277="S",IF(AND(Q6277="1. Aceitou o programa",AH6277="Realizada"),IFERROR(IF(AG6277="",0,AG6277-R6277),0),0),0)</f>
        <v>0</v>
      </c>
      <c r="BB6277" s="209" t="str">
        <f>_xlfn.XLOOKUP(U6277,'Lista Suspensa'!$AA$20:$AA$23,'Lista Suspensa'!$AB$20:$AB$23,"N/A")</f>
        <v>S</v>
      </c>
    </row>
    <row r="6278" spans="1:54" ht="12" customHeight="1">
      <c r="A6278" s="151" t="s">
        <v>54</v>
      </c>
      <c r="B6278" s="152">
        <v>46112</v>
      </c>
      <c r="C6278" s="153" t="s">
        <v>55</v>
      </c>
      <c r="D6278" s="153" t="s">
        <v>56</v>
      </c>
      <c r="E6278" s="244">
        <v>93674527</v>
      </c>
      <c r="F6278" s="144" t="s">
        <v>10572</v>
      </c>
      <c r="G6278" s="230"/>
      <c r="H6278" s="154">
        <v>33319</v>
      </c>
      <c r="I6278" s="153">
        <v>35</v>
      </c>
      <c r="J6278" s="148" t="s">
        <v>70</v>
      </c>
      <c r="K6278" s="153"/>
      <c r="L6278" s="153"/>
      <c r="M6278" s="153"/>
      <c r="N6278" s="153"/>
      <c r="O6278" s="155">
        <v>21994729468</v>
      </c>
      <c r="P6278" s="156" t="s">
        <v>60</v>
      </c>
      <c r="Q6278" s="157" t="s">
        <v>8211</v>
      </c>
      <c r="R6278" s="158"/>
      <c r="S6278" s="159"/>
      <c r="T6278" s="159" t="s">
        <v>6983</v>
      </c>
      <c r="U6278" s="159" t="s">
        <v>8212</v>
      </c>
      <c r="V6278" s="154">
        <v>46148</v>
      </c>
      <c r="W6278" s="154">
        <v>46155</v>
      </c>
      <c r="X6278" s="154"/>
      <c r="Y6278" s="160"/>
      <c r="Z6278" s="160"/>
      <c r="AA6278" s="153"/>
      <c r="AB6278" s="153"/>
      <c r="AC6278" s="182" t="e">
        <f t="shared" si="198"/>
        <v>#DIV/0!</v>
      </c>
      <c r="AD6278" s="153" t="e">
        <f t="shared" si="199"/>
        <v>#DIV/0!</v>
      </c>
      <c r="AE6278" s="207"/>
      <c r="AF6278" s="153"/>
      <c r="AG6278" s="159"/>
      <c r="AH6278" s="153"/>
      <c r="AI6278" s="161"/>
      <c r="AJ6278" s="153"/>
      <c r="AK6278" s="153"/>
      <c r="AL6278" s="207"/>
      <c r="AM6278" s="207"/>
      <c r="AN6278" s="207"/>
      <c r="AO6278" s="207"/>
      <c r="AP6278" s="147" t="s">
        <v>54</v>
      </c>
      <c r="AQ6278" s="147"/>
      <c r="AR6278" s="147"/>
      <c r="AS6278" s="209" t="s">
        <v>68</v>
      </c>
      <c r="AT6278" s="223" t="str">
        <f>MONTH(B6278)&amp;"/"&amp;YEAR(B6278)</f>
        <v>3/2026</v>
      </c>
      <c r="AU6278" s="223">
        <f>WEEKNUM(B6278)-WEEKNUM(EOMONTH(B6278,-1)+1)+1</f>
        <v>5</v>
      </c>
      <c r="AV6278" s="209" t="str">
        <f>MONTH(R6278)&amp;"/"&amp;YEAR(R6278)</f>
        <v>1/1900</v>
      </c>
      <c r="AW6278" s="209" t="e">
        <f>WEEKNUM(R6278)-WEEKNUM(EOMONTH(R6278,-1)+1)+1</f>
        <v>#NUM!</v>
      </c>
      <c r="AX6278" s="209">
        <f>IF(BB6278="S",IF(Q6278="1. Aceitou o programa",R6278-B6278,0),0)</f>
        <v>0</v>
      </c>
      <c r="AY6278" s="209">
        <f>IF(BB6278="S",IF(AND(S6278&lt;&gt;"",R6278&lt;&gt;""),S6278-R6278,0),0)</f>
        <v>0</v>
      </c>
      <c r="AZ6278" s="209">
        <f>IF(BB6278="S",IF(Q6278="1. Aceitou o programa",IF(OR(X6278="Não se Aplica",X6278=""),IF(OR(W6278="Não se Aplica",W6278=""),0,W6278-V6278),AVERAGE(X6278-W6278,W6278-V6278)),0),0)</f>
        <v>0</v>
      </c>
      <c r="BA6278" s="209">
        <f>IF(BB6278="S",IF(AND(Q6278="1. Aceitou o programa",AH6278="Realizada"),IFERROR(IF(AG6278="",0,AG6278-R6278),0),0),0)</f>
        <v>0</v>
      </c>
      <c r="BB6278" s="209" t="str">
        <f>_xlfn.XLOOKUP(U6278,'Lista Suspensa'!$AA$20:$AA$23,'Lista Suspensa'!$AB$20:$AB$23,"N/A")</f>
        <v>S</v>
      </c>
    </row>
    <row r="6279" spans="1:54" ht="12" customHeight="1">
      <c r="A6279" s="151" t="s">
        <v>54</v>
      </c>
      <c r="B6279" s="152">
        <v>46112</v>
      </c>
      <c r="C6279" s="153" t="s">
        <v>55</v>
      </c>
      <c r="D6279" s="153" t="s">
        <v>56</v>
      </c>
      <c r="E6279" s="244">
        <v>89702174</v>
      </c>
      <c r="F6279" s="144" t="s">
        <v>10573</v>
      </c>
      <c r="G6279" s="230"/>
      <c r="H6279" s="154">
        <v>33365</v>
      </c>
      <c r="I6279" s="153">
        <v>35</v>
      </c>
      <c r="J6279" s="148" t="s">
        <v>70</v>
      </c>
      <c r="K6279" s="153"/>
      <c r="L6279" s="153"/>
      <c r="M6279" s="153"/>
      <c r="N6279" s="153"/>
      <c r="O6279" s="155">
        <v>11952038721</v>
      </c>
      <c r="P6279" s="156" t="s">
        <v>60</v>
      </c>
      <c r="Q6279" s="157" t="s">
        <v>8211</v>
      </c>
      <c r="R6279" s="158"/>
      <c r="S6279" s="159"/>
      <c r="T6279" s="159" t="s">
        <v>6983</v>
      </c>
      <c r="U6279" s="159" t="s">
        <v>8212</v>
      </c>
      <c r="V6279" s="154">
        <v>46148</v>
      </c>
      <c r="W6279" s="154">
        <v>46155</v>
      </c>
      <c r="X6279" s="154"/>
      <c r="Y6279" s="160"/>
      <c r="Z6279" s="160"/>
      <c r="AA6279" s="153"/>
      <c r="AB6279" s="153"/>
      <c r="AC6279" s="182" t="e">
        <f t="shared" si="198"/>
        <v>#DIV/0!</v>
      </c>
      <c r="AD6279" s="153" t="e">
        <f t="shared" si="199"/>
        <v>#DIV/0!</v>
      </c>
      <c r="AE6279" s="207"/>
      <c r="AF6279" s="153"/>
      <c r="AG6279" s="159"/>
      <c r="AH6279" s="153"/>
      <c r="AI6279" s="161"/>
      <c r="AJ6279" s="153"/>
      <c r="AK6279" s="153"/>
      <c r="AL6279" s="207"/>
      <c r="AM6279" s="207"/>
      <c r="AN6279" s="207"/>
      <c r="AO6279" s="207"/>
      <c r="AP6279" s="147" t="s">
        <v>54</v>
      </c>
      <c r="AQ6279" s="147"/>
      <c r="AR6279" s="147"/>
      <c r="AS6279" s="209" t="s">
        <v>68</v>
      </c>
      <c r="AT6279" s="223" t="str">
        <f>MONTH(B6279)&amp;"/"&amp;YEAR(B6279)</f>
        <v>3/2026</v>
      </c>
      <c r="AU6279" s="223">
        <f>WEEKNUM(B6279)-WEEKNUM(EOMONTH(B6279,-1)+1)+1</f>
        <v>5</v>
      </c>
      <c r="AV6279" s="209" t="str">
        <f>MONTH(R6279)&amp;"/"&amp;YEAR(R6279)</f>
        <v>1/1900</v>
      </c>
      <c r="AW6279" s="209" t="e">
        <f>WEEKNUM(R6279)-WEEKNUM(EOMONTH(R6279,-1)+1)+1</f>
        <v>#NUM!</v>
      </c>
      <c r="AX6279" s="209">
        <f>IF(BB6279="S",IF(Q6279="1. Aceitou o programa",R6279-B6279,0),0)</f>
        <v>0</v>
      </c>
      <c r="AY6279" s="209">
        <f>IF(BB6279="S",IF(AND(S6279&lt;&gt;"",R6279&lt;&gt;""),S6279-R6279,0),0)</f>
        <v>0</v>
      </c>
      <c r="AZ6279" s="209">
        <f>IF(BB6279="S",IF(Q6279="1. Aceitou o programa",IF(OR(X6279="Não se Aplica",X6279=""),IF(OR(W6279="Não se Aplica",W6279=""),0,W6279-V6279),AVERAGE(X6279-W6279,W6279-V6279)),0),0)</f>
        <v>0</v>
      </c>
      <c r="BA6279" s="209">
        <f>IF(BB6279="S",IF(AND(Q6279="1. Aceitou o programa",AH6279="Realizada"),IFERROR(IF(AG6279="",0,AG6279-R6279),0),0),0)</f>
        <v>0</v>
      </c>
      <c r="BB6279" s="209" t="str">
        <f>_xlfn.XLOOKUP(U6279,'Lista Suspensa'!$AA$20:$AA$23,'Lista Suspensa'!$AB$20:$AB$23,"N/A")</f>
        <v>S</v>
      </c>
    </row>
    <row r="6280" spans="1:54" ht="12" customHeight="1">
      <c r="A6280" s="151" t="s">
        <v>54</v>
      </c>
      <c r="B6280" s="152">
        <v>46112</v>
      </c>
      <c r="C6280" s="153" t="s">
        <v>55</v>
      </c>
      <c r="D6280" s="153" t="s">
        <v>56</v>
      </c>
      <c r="E6280" s="244">
        <v>87454105</v>
      </c>
      <c r="F6280" s="144" t="s">
        <v>10574</v>
      </c>
      <c r="G6280" s="230"/>
      <c r="H6280" s="154">
        <v>33387</v>
      </c>
      <c r="I6280" s="153">
        <v>34</v>
      </c>
      <c r="J6280" s="148" t="s">
        <v>58</v>
      </c>
      <c r="K6280" s="153"/>
      <c r="L6280" s="153"/>
      <c r="M6280" s="153"/>
      <c r="N6280" s="153"/>
      <c r="O6280" s="155">
        <v>11973485897</v>
      </c>
      <c r="P6280" s="156" t="s">
        <v>60</v>
      </c>
      <c r="Q6280" s="157" t="s">
        <v>8211</v>
      </c>
      <c r="R6280" s="158"/>
      <c r="S6280" s="159"/>
      <c r="T6280" s="159" t="s">
        <v>6983</v>
      </c>
      <c r="U6280" s="159" t="s">
        <v>8212</v>
      </c>
      <c r="V6280" s="154">
        <v>46148</v>
      </c>
      <c r="W6280" s="154">
        <v>46155</v>
      </c>
      <c r="X6280" s="154"/>
      <c r="Y6280" s="160"/>
      <c r="Z6280" s="160"/>
      <c r="AA6280" s="153"/>
      <c r="AB6280" s="153"/>
      <c r="AC6280" s="182" t="e">
        <f t="shared" si="198"/>
        <v>#DIV/0!</v>
      </c>
      <c r="AD6280" s="153" t="e">
        <f t="shared" si="199"/>
        <v>#DIV/0!</v>
      </c>
      <c r="AE6280" s="207"/>
      <c r="AF6280" s="153"/>
      <c r="AG6280" s="159"/>
      <c r="AH6280" s="153"/>
      <c r="AI6280" s="161"/>
      <c r="AJ6280" s="153"/>
      <c r="AK6280" s="153"/>
      <c r="AL6280" s="207"/>
      <c r="AM6280" s="207"/>
      <c r="AN6280" s="207"/>
      <c r="AO6280" s="207"/>
      <c r="AP6280" s="147" t="s">
        <v>54</v>
      </c>
      <c r="AQ6280" s="147"/>
      <c r="AR6280" s="147"/>
      <c r="AS6280" s="209" t="s">
        <v>68</v>
      </c>
      <c r="AT6280" s="223" t="str">
        <f>MONTH(B6280)&amp;"/"&amp;YEAR(B6280)</f>
        <v>3/2026</v>
      </c>
      <c r="AU6280" s="223">
        <f>WEEKNUM(B6280)-WEEKNUM(EOMONTH(B6280,-1)+1)+1</f>
        <v>5</v>
      </c>
      <c r="AV6280" s="209" t="str">
        <f>MONTH(R6280)&amp;"/"&amp;YEAR(R6280)</f>
        <v>1/1900</v>
      </c>
      <c r="AW6280" s="209" t="e">
        <f>WEEKNUM(R6280)-WEEKNUM(EOMONTH(R6280,-1)+1)+1</f>
        <v>#NUM!</v>
      </c>
      <c r="AX6280" s="209">
        <f>IF(BB6280="S",IF(Q6280="1. Aceitou o programa",R6280-B6280,0),0)</f>
        <v>0</v>
      </c>
      <c r="AY6280" s="209">
        <f>IF(BB6280="S",IF(AND(S6280&lt;&gt;"",R6280&lt;&gt;""),S6280-R6280,0),0)</f>
        <v>0</v>
      </c>
      <c r="AZ6280" s="209">
        <f>IF(BB6280="S",IF(Q6280="1. Aceitou o programa",IF(OR(X6280="Não se Aplica",X6280=""),IF(OR(W6280="Não se Aplica",W6280=""),0,W6280-V6280),AVERAGE(X6280-W6280,W6280-V6280)),0),0)</f>
        <v>0</v>
      </c>
      <c r="BA6280" s="209">
        <f>IF(BB6280="S",IF(AND(Q6280="1. Aceitou o programa",AH6280="Realizada"),IFERROR(IF(AG6280="",0,AG6280-R6280),0),0),0)</f>
        <v>0</v>
      </c>
      <c r="BB6280" s="209" t="str">
        <f>_xlfn.XLOOKUP(U6280,'Lista Suspensa'!$AA$20:$AA$23,'Lista Suspensa'!$AB$20:$AB$23,"N/A")</f>
        <v>S</v>
      </c>
    </row>
    <row r="6281" spans="1:54" ht="12" customHeight="1">
      <c r="A6281" s="151" t="s">
        <v>54</v>
      </c>
      <c r="B6281" s="152">
        <v>46112</v>
      </c>
      <c r="C6281" s="153" t="s">
        <v>55</v>
      </c>
      <c r="D6281" s="153" t="s">
        <v>56</v>
      </c>
      <c r="E6281" s="244">
        <v>93815458</v>
      </c>
      <c r="F6281" s="144" t="s">
        <v>10575</v>
      </c>
      <c r="G6281" s="230"/>
      <c r="H6281" s="154">
        <v>33395</v>
      </c>
      <c r="I6281" s="153">
        <v>34</v>
      </c>
      <c r="J6281" s="148" t="s">
        <v>70</v>
      </c>
      <c r="K6281" s="153"/>
      <c r="L6281" s="153"/>
      <c r="M6281" s="153"/>
      <c r="N6281" s="153"/>
      <c r="O6281" s="155">
        <v>21978397887</v>
      </c>
      <c r="P6281" s="156" t="s">
        <v>60</v>
      </c>
      <c r="Q6281" s="157" t="s">
        <v>8211</v>
      </c>
      <c r="R6281" s="158"/>
      <c r="S6281" s="159"/>
      <c r="T6281" s="159" t="s">
        <v>6983</v>
      </c>
      <c r="U6281" s="159" t="s">
        <v>8212</v>
      </c>
      <c r="V6281" s="154">
        <v>46148</v>
      </c>
      <c r="W6281" s="154">
        <v>46155</v>
      </c>
      <c r="X6281" s="154"/>
      <c r="Y6281" s="160"/>
      <c r="Z6281" s="160"/>
      <c r="AA6281" s="153"/>
      <c r="AB6281" s="153"/>
      <c r="AC6281" s="182" t="e">
        <f t="shared" si="198"/>
        <v>#DIV/0!</v>
      </c>
      <c r="AD6281" s="153" t="e">
        <f t="shared" si="199"/>
        <v>#DIV/0!</v>
      </c>
      <c r="AE6281" s="207"/>
      <c r="AF6281" s="153"/>
      <c r="AG6281" s="159"/>
      <c r="AH6281" s="153"/>
      <c r="AI6281" s="161"/>
      <c r="AJ6281" s="153"/>
      <c r="AK6281" s="153"/>
      <c r="AL6281" s="207"/>
      <c r="AM6281" s="207"/>
      <c r="AN6281" s="207"/>
      <c r="AO6281" s="207"/>
      <c r="AP6281" s="147" t="s">
        <v>54</v>
      </c>
      <c r="AQ6281" s="147"/>
      <c r="AR6281" s="147"/>
      <c r="AS6281" s="209" t="s">
        <v>68</v>
      </c>
      <c r="AT6281" s="223" t="str">
        <f>MONTH(B6281)&amp;"/"&amp;YEAR(B6281)</f>
        <v>3/2026</v>
      </c>
      <c r="AU6281" s="223">
        <f>WEEKNUM(B6281)-WEEKNUM(EOMONTH(B6281,-1)+1)+1</f>
        <v>5</v>
      </c>
      <c r="AV6281" s="209" t="str">
        <f>MONTH(R6281)&amp;"/"&amp;YEAR(R6281)</f>
        <v>1/1900</v>
      </c>
      <c r="AW6281" s="209" t="e">
        <f>WEEKNUM(R6281)-WEEKNUM(EOMONTH(R6281,-1)+1)+1</f>
        <v>#NUM!</v>
      </c>
      <c r="AX6281" s="209">
        <f>IF(BB6281="S",IF(Q6281="1. Aceitou o programa",R6281-B6281,0),0)</f>
        <v>0</v>
      </c>
      <c r="AY6281" s="209">
        <f>IF(BB6281="S",IF(AND(S6281&lt;&gt;"",R6281&lt;&gt;""),S6281-R6281,0),0)</f>
        <v>0</v>
      </c>
      <c r="AZ6281" s="209">
        <f>IF(BB6281="S",IF(Q6281="1. Aceitou o programa",IF(OR(X6281="Não se Aplica",X6281=""),IF(OR(W6281="Não se Aplica",W6281=""),0,W6281-V6281),AVERAGE(X6281-W6281,W6281-V6281)),0),0)</f>
        <v>0</v>
      </c>
      <c r="BA6281" s="209">
        <f>IF(BB6281="S",IF(AND(Q6281="1. Aceitou o programa",AH6281="Realizada"),IFERROR(IF(AG6281="",0,AG6281-R6281),0),0),0)</f>
        <v>0</v>
      </c>
      <c r="BB6281" s="209" t="str">
        <f>_xlfn.XLOOKUP(U6281,'Lista Suspensa'!$AA$20:$AA$23,'Lista Suspensa'!$AB$20:$AB$23,"N/A")</f>
        <v>S</v>
      </c>
    </row>
    <row r="6282" spans="1:54" ht="12" customHeight="1">
      <c r="A6282" s="151" t="s">
        <v>54</v>
      </c>
      <c r="B6282" s="152">
        <v>46112</v>
      </c>
      <c r="C6282" s="153" t="s">
        <v>55</v>
      </c>
      <c r="D6282" s="153" t="s">
        <v>56</v>
      </c>
      <c r="E6282" s="244">
        <v>79980483</v>
      </c>
      <c r="F6282" s="144" t="s">
        <v>10576</v>
      </c>
      <c r="G6282" s="230"/>
      <c r="H6282" s="154">
        <v>33401</v>
      </c>
      <c r="I6282" s="153">
        <v>34</v>
      </c>
      <c r="J6282" s="148" t="s">
        <v>70</v>
      </c>
      <c r="K6282" s="153"/>
      <c r="L6282" s="153"/>
      <c r="M6282" s="153"/>
      <c r="N6282" s="153"/>
      <c r="O6282" s="155">
        <v>21965056510</v>
      </c>
      <c r="P6282" s="156" t="s">
        <v>60</v>
      </c>
      <c r="Q6282" s="157" t="s">
        <v>8211</v>
      </c>
      <c r="R6282" s="158"/>
      <c r="S6282" s="159"/>
      <c r="T6282" s="159" t="s">
        <v>6983</v>
      </c>
      <c r="U6282" s="159" t="s">
        <v>8212</v>
      </c>
      <c r="V6282" s="154">
        <v>46148</v>
      </c>
      <c r="W6282" s="154">
        <v>46155</v>
      </c>
      <c r="X6282" s="154"/>
      <c r="Y6282" s="160"/>
      <c r="Z6282" s="160"/>
      <c r="AA6282" s="153"/>
      <c r="AB6282" s="153"/>
      <c r="AC6282" s="182" t="e">
        <f t="shared" si="198"/>
        <v>#DIV/0!</v>
      </c>
      <c r="AD6282" s="153" t="e">
        <f t="shared" si="199"/>
        <v>#DIV/0!</v>
      </c>
      <c r="AE6282" s="207"/>
      <c r="AF6282" s="153"/>
      <c r="AG6282" s="159"/>
      <c r="AH6282" s="153"/>
      <c r="AI6282" s="161"/>
      <c r="AJ6282" s="153"/>
      <c r="AK6282" s="153"/>
      <c r="AL6282" s="207" t="s">
        <v>85</v>
      </c>
      <c r="AM6282" s="207" t="s">
        <v>86</v>
      </c>
      <c r="AN6282" s="207"/>
      <c r="AO6282" s="207"/>
      <c r="AP6282" s="147" t="s">
        <v>54</v>
      </c>
      <c r="AQ6282" s="147"/>
      <c r="AR6282" s="147"/>
      <c r="AS6282" s="209" t="s">
        <v>68</v>
      </c>
      <c r="AT6282" s="223" t="str">
        <f>MONTH(B6282)&amp;"/"&amp;YEAR(B6282)</f>
        <v>3/2026</v>
      </c>
      <c r="AU6282" s="223">
        <f>WEEKNUM(B6282)-WEEKNUM(EOMONTH(B6282,-1)+1)+1</f>
        <v>5</v>
      </c>
      <c r="AV6282" s="209" t="str">
        <f>MONTH(R6282)&amp;"/"&amp;YEAR(R6282)</f>
        <v>1/1900</v>
      </c>
      <c r="AW6282" s="209" t="e">
        <f>WEEKNUM(R6282)-WEEKNUM(EOMONTH(R6282,-1)+1)+1</f>
        <v>#NUM!</v>
      </c>
      <c r="AX6282" s="209">
        <f>IF(BB6282="S",IF(Q6282="1. Aceitou o programa",R6282-B6282,0),0)</f>
        <v>0</v>
      </c>
      <c r="AY6282" s="209">
        <f>IF(BB6282="S",IF(AND(S6282&lt;&gt;"",R6282&lt;&gt;""),S6282-R6282,0),0)</f>
        <v>0</v>
      </c>
      <c r="AZ6282" s="209">
        <f>IF(BB6282="S",IF(Q6282="1. Aceitou o programa",IF(OR(X6282="Não se Aplica",X6282=""),IF(OR(W6282="Não se Aplica",W6282=""),0,W6282-V6282),AVERAGE(X6282-W6282,W6282-V6282)),0),0)</f>
        <v>0</v>
      </c>
      <c r="BA6282" s="209">
        <f>IF(BB6282="S",IF(AND(Q6282="1. Aceitou o programa",AH6282="Realizada"),IFERROR(IF(AG6282="",0,AG6282-R6282),0),0),0)</f>
        <v>0</v>
      </c>
      <c r="BB6282" s="209" t="str">
        <f>_xlfn.XLOOKUP(U6282,'Lista Suspensa'!$AA$20:$AA$23,'Lista Suspensa'!$AB$20:$AB$23,"N/A")</f>
        <v>S</v>
      </c>
    </row>
    <row r="6283" spans="1:54" ht="12" customHeight="1">
      <c r="A6283" s="151" t="s">
        <v>54</v>
      </c>
      <c r="B6283" s="152">
        <v>46112</v>
      </c>
      <c r="C6283" s="153" t="s">
        <v>55</v>
      </c>
      <c r="D6283" s="153" t="s">
        <v>56</v>
      </c>
      <c r="E6283" s="244">
        <v>87553851</v>
      </c>
      <c r="F6283" s="144" t="s">
        <v>10577</v>
      </c>
      <c r="G6283" s="230"/>
      <c r="H6283" s="154">
        <v>33420</v>
      </c>
      <c r="I6283" s="153">
        <v>34</v>
      </c>
      <c r="J6283" s="148" t="s">
        <v>70</v>
      </c>
      <c r="K6283" s="153"/>
      <c r="L6283" s="153"/>
      <c r="M6283" s="153"/>
      <c r="N6283" s="153"/>
      <c r="O6283" s="155">
        <v>21980406236</v>
      </c>
      <c r="P6283" s="156" t="s">
        <v>60</v>
      </c>
      <c r="Q6283" s="157" t="s">
        <v>8211</v>
      </c>
      <c r="R6283" s="158"/>
      <c r="S6283" s="159"/>
      <c r="T6283" s="159" t="s">
        <v>6983</v>
      </c>
      <c r="U6283" s="159" t="s">
        <v>8212</v>
      </c>
      <c r="V6283" s="154">
        <v>46148</v>
      </c>
      <c r="W6283" s="154">
        <v>46155</v>
      </c>
      <c r="X6283" s="154"/>
      <c r="Y6283" s="160"/>
      <c r="Z6283" s="160"/>
      <c r="AA6283" s="153"/>
      <c r="AB6283" s="153"/>
      <c r="AC6283" s="182" t="e">
        <f t="shared" si="198"/>
        <v>#DIV/0!</v>
      </c>
      <c r="AD6283" s="153" t="e">
        <f t="shared" si="199"/>
        <v>#DIV/0!</v>
      </c>
      <c r="AE6283" s="207"/>
      <c r="AF6283" s="153"/>
      <c r="AG6283" s="159"/>
      <c r="AH6283" s="153"/>
      <c r="AI6283" s="161"/>
      <c r="AJ6283" s="153"/>
      <c r="AK6283" s="153"/>
      <c r="AL6283" s="207"/>
      <c r="AM6283" s="207"/>
      <c r="AN6283" s="207"/>
      <c r="AO6283" s="207"/>
      <c r="AP6283" s="147" t="s">
        <v>54</v>
      </c>
      <c r="AQ6283" s="147"/>
      <c r="AR6283" s="147"/>
      <c r="AS6283" s="209" t="s">
        <v>68</v>
      </c>
      <c r="AT6283" s="223" t="str">
        <f>MONTH(B6283)&amp;"/"&amp;YEAR(B6283)</f>
        <v>3/2026</v>
      </c>
      <c r="AU6283" s="223">
        <f>WEEKNUM(B6283)-WEEKNUM(EOMONTH(B6283,-1)+1)+1</f>
        <v>5</v>
      </c>
      <c r="AV6283" s="209" t="str">
        <f>MONTH(R6283)&amp;"/"&amp;YEAR(R6283)</f>
        <v>1/1900</v>
      </c>
      <c r="AW6283" s="209" t="e">
        <f>WEEKNUM(R6283)-WEEKNUM(EOMONTH(R6283,-1)+1)+1</f>
        <v>#NUM!</v>
      </c>
      <c r="AX6283" s="209">
        <f>IF(BB6283="S",IF(Q6283="1. Aceitou o programa",R6283-B6283,0),0)</f>
        <v>0</v>
      </c>
      <c r="AY6283" s="209">
        <f>IF(BB6283="S",IF(AND(S6283&lt;&gt;"",R6283&lt;&gt;""),S6283-R6283,0),0)</f>
        <v>0</v>
      </c>
      <c r="AZ6283" s="209">
        <f>IF(BB6283="S",IF(Q6283="1. Aceitou o programa",IF(OR(X6283="Não se Aplica",X6283=""),IF(OR(W6283="Não se Aplica",W6283=""),0,W6283-V6283),AVERAGE(X6283-W6283,W6283-V6283)),0),0)</f>
        <v>0</v>
      </c>
      <c r="BA6283" s="209">
        <f>IF(BB6283="S",IF(AND(Q6283="1. Aceitou o programa",AH6283="Realizada"),IFERROR(IF(AG6283="",0,AG6283-R6283),0),0),0)</f>
        <v>0</v>
      </c>
      <c r="BB6283" s="209" t="str">
        <f>_xlfn.XLOOKUP(U6283,'Lista Suspensa'!$AA$20:$AA$23,'Lista Suspensa'!$AB$20:$AB$23,"N/A")</f>
        <v>S</v>
      </c>
    </row>
    <row r="6284" spans="1:54" ht="12" customHeight="1">
      <c r="A6284" s="151" t="s">
        <v>54</v>
      </c>
      <c r="B6284" s="152">
        <v>46112</v>
      </c>
      <c r="C6284" s="153" t="s">
        <v>55</v>
      </c>
      <c r="D6284" s="153" t="s">
        <v>56</v>
      </c>
      <c r="E6284" s="244">
        <v>78143621</v>
      </c>
      <c r="F6284" s="144" t="s">
        <v>10578</v>
      </c>
      <c r="G6284" s="230"/>
      <c r="H6284" s="154">
        <v>33443</v>
      </c>
      <c r="I6284" s="153">
        <v>34</v>
      </c>
      <c r="J6284" s="148" t="s">
        <v>58</v>
      </c>
      <c r="K6284" s="153"/>
      <c r="L6284" s="153"/>
      <c r="M6284" s="153"/>
      <c r="N6284" s="153"/>
      <c r="O6284" s="155">
        <v>11998224977</v>
      </c>
      <c r="P6284" s="156" t="s">
        <v>60</v>
      </c>
      <c r="Q6284" s="157" t="s">
        <v>8211</v>
      </c>
      <c r="R6284" s="158"/>
      <c r="S6284" s="159"/>
      <c r="T6284" s="159" t="s">
        <v>6983</v>
      </c>
      <c r="U6284" s="159" t="s">
        <v>8212</v>
      </c>
      <c r="V6284" s="154">
        <v>46148</v>
      </c>
      <c r="W6284" s="154">
        <v>46155</v>
      </c>
      <c r="X6284" s="154"/>
      <c r="Y6284" s="160"/>
      <c r="Z6284" s="160"/>
      <c r="AA6284" s="153"/>
      <c r="AB6284" s="153"/>
      <c r="AC6284" s="182" t="e">
        <f t="shared" si="198"/>
        <v>#DIV/0!</v>
      </c>
      <c r="AD6284" s="153" t="e">
        <f t="shared" si="199"/>
        <v>#DIV/0!</v>
      </c>
      <c r="AE6284" s="207"/>
      <c r="AF6284" s="153"/>
      <c r="AG6284" s="159"/>
      <c r="AH6284" s="153"/>
      <c r="AI6284" s="161"/>
      <c r="AJ6284" s="153"/>
      <c r="AK6284" s="153"/>
      <c r="AL6284" s="207"/>
      <c r="AM6284" s="207"/>
      <c r="AN6284" s="207"/>
      <c r="AO6284" s="207"/>
      <c r="AP6284" s="147" t="s">
        <v>54</v>
      </c>
      <c r="AQ6284" s="147"/>
      <c r="AR6284" s="147"/>
      <c r="AS6284" s="209" t="s">
        <v>68</v>
      </c>
      <c r="AT6284" s="223" t="str">
        <f>MONTH(B6284)&amp;"/"&amp;YEAR(B6284)</f>
        <v>3/2026</v>
      </c>
      <c r="AU6284" s="223">
        <f>WEEKNUM(B6284)-WEEKNUM(EOMONTH(B6284,-1)+1)+1</f>
        <v>5</v>
      </c>
      <c r="AV6284" s="209" t="str">
        <f>MONTH(R6284)&amp;"/"&amp;YEAR(R6284)</f>
        <v>1/1900</v>
      </c>
      <c r="AW6284" s="209" t="e">
        <f>WEEKNUM(R6284)-WEEKNUM(EOMONTH(R6284,-1)+1)+1</f>
        <v>#NUM!</v>
      </c>
      <c r="AX6284" s="209">
        <f>IF(BB6284="S",IF(Q6284="1. Aceitou o programa",R6284-B6284,0),0)</f>
        <v>0</v>
      </c>
      <c r="AY6284" s="209">
        <f>IF(BB6284="S",IF(AND(S6284&lt;&gt;"",R6284&lt;&gt;""),S6284-R6284,0),0)</f>
        <v>0</v>
      </c>
      <c r="AZ6284" s="209">
        <f>IF(BB6284="S",IF(Q6284="1. Aceitou o programa",IF(OR(X6284="Não se Aplica",X6284=""),IF(OR(W6284="Não se Aplica",W6284=""),0,W6284-V6284),AVERAGE(X6284-W6284,W6284-V6284)),0),0)</f>
        <v>0</v>
      </c>
      <c r="BA6284" s="209">
        <f>IF(BB6284="S",IF(AND(Q6284="1. Aceitou o programa",AH6284="Realizada"),IFERROR(IF(AG6284="",0,AG6284-R6284),0),0),0)</f>
        <v>0</v>
      </c>
      <c r="BB6284" s="209" t="str">
        <f>_xlfn.XLOOKUP(U6284,'Lista Suspensa'!$AA$20:$AA$23,'Lista Suspensa'!$AB$20:$AB$23,"N/A")</f>
        <v>S</v>
      </c>
    </row>
    <row r="6285" spans="1:54" ht="12" customHeight="1">
      <c r="A6285" s="151" t="s">
        <v>54</v>
      </c>
      <c r="B6285" s="152">
        <v>46112</v>
      </c>
      <c r="C6285" s="153" t="s">
        <v>55</v>
      </c>
      <c r="D6285" s="153" t="s">
        <v>56</v>
      </c>
      <c r="E6285" s="244">
        <v>75747524</v>
      </c>
      <c r="F6285" s="144" t="s">
        <v>10579</v>
      </c>
      <c r="G6285" s="230"/>
      <c r="H6285" s="154">
        <v>33481</v>
      </c>
      <c r="I6285" s="153">
        <v>34</v>
      </c>
      <c r="J6285" s="148" t="s">
        <v>70</v>
      </c>
      <c r="K6285" s="153"/>
      <c r="L6285" s="153"/>
      <c r="M6285" s="153"/>
      <c r="N6285" s="153"/>
      <c r="O6285" s="155">
        <v>11971927962</v>
      </c>
      <c r="P6285" s="156" t="s">
        <v>60</v>
      </c>
      <c r="Q6285" s="157" t="s">
        <v>8211</v>
      </c>
      <c r="R6285" s="158"/>
      <c r="S6285" s="159"/>
      <c r="T6285" s="159" t="s">
        <v>6983</v>
      </c>
      <c r="U6285" s="159" t="s">
        <v>8212</v>
      </c>
      <c r="V6285" s="154">
        <v>46148</v>
      </c>
      <c r="W6285" s="154">
        <v>46155</v>
      </c>
      <c r="X6285" s="154"/>
      <c r="Y6285" s="160"/>
      <c r="Z6285" s="160"/>
      <c r="AA6285" s="153"/>
      <c r="AB6285" s="153"/>
      <c r="AC6285" s="182" t="e">
        <f t="shared" si="198"/>
        <v>#DIV/0!</v>
      </c>
      <c r="AD6285" s="153" t="e">
        <f t="shared" si="199"/>
        <v>#DIV/0!</v>
      </c>
      <c r="AE6285" s="207"/>
      <c r="AF6285" s="153"/>
      <c r="AG6285" s="159"/>
      <c r="AH6285" s="153"/>
      <c r="AI6285" s="161"/>
      <c r="AJ6285" s="153"/>
      <c r="AK6285" s="153"/>
      <c r="AL6285" s="207"/>
      <c r="AM6285" s="207"/>
      <c r="AN6285" s="207"/>
      <c r="AO6285" s="207"/>
      <c r="AP6285" s="147" t="s">
        <v>54</v>
      </c>
      <c r="AQ6285" s="147"/>
      <c r="AR6285" s="147"/>
      <c r="AS6285" s="209" t="s">
        <v>68</v>
      </c>
      <c r="AT6285" s="223" t="str">
        <f>MONTH(B6285)&amp;"/"&amp;YEAR(B6285)</f>
        <v>3/2026</v>
      </c>
      <c r="AU6285" s="223">
        <f>WEEKNUM(B6285)-WEEKNUM(EOMONTH(B6285,-1)+1)+1</f>
        <v>5</v>
      </c>
      <c r="AV6285" s="209" t="str">
        <f>MONTH(R6285)&amp;"/"&amp;YEAR(R6285)</f>
        <v>1/1900</v>
      </c>
      <c r="AW6285" s="209" t="e">
        <f>WEEKNUM(R6285)-WEEKNUM(EOMONTH(R6285,-1)+1)+1</f>
        <v>#NUM!</v>
      </c>
      <c r="AX6285" s="209">
        <f>IF(BB6285="S",IF(Q6285="1. Aceitou o programa",R6285-B6285,0),0)</f>
        <v>0</v>
      </c>
      <c r="AY6285" s="209">
        <f>IF(BB6285="S",IF(AND(S6285&lt;&gt;"",R6285&lt;&gt;""),S6285-R6285,0),0)</f>
        <v>0</v>
      </c>
      <c r="AZ6285" s="209">
        <f>IF(BB6285="S",IF(Q6285="1. Aceitou o programa",IF(OR(X6285="Não se Aplica",X6285=""),IF(OR(W6285="Não se Aplica",W6285=""),0,W6285-V6285),AVERAGE(X6285-W6285,W6285-V6285)),0),0)</f>
        <v>0</v>
      </c>
      <c r="BA6285" s="209">
        <f>IF(BB6285="S",IF(AND(Q6285="1. Aceitou o programa",AH6285="Realizada"),IFERROR(IF(AG6285="",0,AG6285-R6285),0),0),0)</f>
        <v>0</v>
      </c>
      <c r="BB6285" s="209" t="str">
        <f>_xlfn.XLOOKUP(U6285,'Lista Suspensa'!$AA$20:$AA$23,'Lista Suspensa'!$AB$20:$AB$23,"N/A")</f>
        <v>S</v>
      </c>
    </row>
    <row r="6286" spans="1:54" ht="12" customHeight="1">
      <c r="A6286" s="151" t="s">
        <v>54</v>
      </c>
      <c r="B6286" s="152">
        <v>46112</v>
      </c>
      <c r="C6286" s="153" t="s">
        <v>55</v>
      </c>
      <c r="D6286" s="153" t="s">
        <v>56</v>
      </c>
      <c r="E6286" s="244">
        <v>81328704</v>
      </c>
      <c r="F6286" s="144" t="s">
        <v>10580</v>
      </c>
      <c r="G6286" s="230"/>
      <c r="H6286" s="154">
        <v>33498</v>
      </c>
      <c r="I6286" s="153">
        <v>34</v>
      </c>
      <c r="J6286" s="148" t="s">
        <v>70</v>
      </c>
      <c r="K6286" s="153"/>
      <c r="L6286" s="153"/>
      <c r="M6286" s="153"/>
      <c r="N6286" s="153"/>
      <c r="O6286" s="155">
        <v>1198830410</v>
      </c>
      <c r="P6286" s="156" t="s">
        <v>60</v>
      </c>
      <c r="Q6286" s="157" t="s">
        <v>8211</v>
      </c>
      <c r="R6286" s="158"/>
      <c r="S6286" s="159"/>
      <c r="T6286" s="159" t="s">
        <v>6983</v>
      </c>
      <c r="U6286" s="159" t="s">
        <v>8212</v>
      </c>
      <c r="V6286" s="154">
        <v>46148</v>
      </c>
      <c r="W6286" s="154">
        <v>46155</v>
      </c>
      <c r="X6286" s="154"/>
      <c r="Y6286" s="160"/>
      <c r="Z6286" s="160"/>
      <c r="AA6286" s="153"/>
      <c r="AB6286" s="153"/>
      <c r="AC6286" s="182" t="e">
        <f t="shared" si="198"/>
        <v>#DIV/0!</v>
      </c>
      <c r="AD6286" s="153" t="e">
        <f t="shared" si="199"/>
        <v>#DIV/0!</v>
      </c>
      <c r="AE6286" s="207"/>
      <c r="AF6286" s="153"/>
      <c r="AG6286" s="159"/>
      <c r="AH6286" s="153"/>
      <c r="AI6286" s="161"/>
      <c r="AJ6286" s="153"/>
      <c r="AK6286" s="153"/>
      <c r="AL6286" s="207"/>
      <c r="AM6286" s="207"/>
      <c r="AN6286" s="207"/>
      <c r="AO6286" s="207"/>
      <c r="AP6286" s="147" t="s">
        <v>54</v>
      </c>
      <c r="AQ6286" s="147"/>
      <c r="AR6286" s="147"/>
      <c r="AS6286" s="209" t="s">
        <v>68</v>
      </c>
      <c r="AT6286" s="223" t="str">
        <f>MONTH(B6286)&amp;"/"&amp;YEAR(B6286)</f>
        <v>3/2026</v>
      </c>
      <c r="AU6286" s="223">
        <f>WEEKNUM(B6286)-WEEKNUM(EOMONTH(B6286,-1)+1)+1</f>
        <v>5</v>
      </c>
      <c r="AV6286" s="209" t="str">
        <f>MONTH(R6286)&amp;"/"&amp;YEAR(R6286)</f>
        <v>1/1900</v>
      </c>
      <c r="AW6286" s="209" t="e">
        <f>WEEKNUM(R6286)-WEEKNUM(EOMONTH(R6286,-1)+1)+1</f>
        <v>#NUM!</v>
      </c>
      <c r="AX6286" s="209">
        <f>IF(BB6286="S",IF(Q6286="1. Aceitou o programa",R6286-B6286,0),0)</f>
        <v>0</v>
      </c>
      <c r="AY6286" s="209">
        <f>IF(BB6286="S",IF(AND(S6286&lt;&gt;"",R6286&lt;&gt;""),S6286-R6286,0),0)</f>
        <v>0</v>
      </c>
      <c r="AZ6286" s="209">
        <f>IF(BB6286="S",IF(Q6286="1. Aceitou o programa",IF(OR(X6286="Não se Aplica",X6286=""),IF(OR(W6286="Não se Aplica",W6286=""),0,W6286-V6286),AVERAGE(X6286-W6286,W6286-V6286)),0),0)</f>
        <v>0</v>
      </c>
      <c r="BA6286" s="209">
        <f>IF(BB6286="S",IF(AND(Q6286="1. Aceitou o programa",AH6286="Realizada"),IFERROR(IF(AG6286="",0,AG6286-R6286),0),0),0)</f>
        <v>0</v>
      </c>
      <c r="BB6286" s="209" t="str">
        <f>_xlfn.XLOOKUP(U6286,'Lista Suspensa'!$AA$20:$AA$23,'Lista Suspensa'!$AB$20:$AB$23,"N/A")</f>
        <v>S</v>
      </c>
    </row>
    <row r="6287" spans="1:54" ht="12" customHeight="1">
      <c r="A6287" s="151" t="s">
        <v>54</v>
      </c>
      <c r="B6287" s="152">
        <v>46112</v>
      </c>
      <c r="C6287" s="153" t="s">
        <v>55</v>
      </c>
      <c r="D6287" s="153" t="s">
        <v>56</v>
      </c>
      <c r="E6287" s="244">
        <v>93566745</v>
      </c>
      <c r="F6287" s="144" t="s">
        <v>10581</v>
      </c>
      <c r="G6287" s="230"/>
      <c r="H6287" s="154">
        <v>33517</v>
      </c>
      <c r="I6287" s="153">
        <v>34</v>
      </c>
      <c r="J6287" s="148" t="s">
        <v>58</v>
      </c>
      <c r="K6287" s="153"/>
      <c r="L6287" s="153"/>
      <c r="M6287" s="153"/>
      <c r="N6287" s="153"/>
      <c r="O6287" s="155">
        <v>11977780988</v>
      </c>
      <c r="P6287" s="156" t="s">
        <v>60</v>
      </c>
      <c r="Q6287" s="157" t="s">
        <v>8211</v>
      </c>
      <c r="R6287" s="158"/>
      <c r="S6287" s="159"/>
      <c r="T6287" s="159" t="s">
        <v>6983</v>
      </c>
      <c r="U6287" s="159" t="s">
        <v>8212</v>
      </c>
      <c r="V6287" s="154">
        <v>46148</v>
      </c>
      <c r="W6287" s="154">
        <v>46155</v>
      </c>
      <c r="X6287" s="154"/>
      <c r="Y6287" s="160"/>
      <c r="Z6287" s="160"/>
      <c r="AA6287" s="153"/>
      <c r="AB6287" s="153"/>
      <c r="AC6287" s="182" t="e">
        <f t="shared" si="198"/>
        <v>#DIV/0!</v>
      </c>
      <c r="AD6287" s="153" t="e">
        <f t="shared" si="199"/>
        <v>#DIV/0!</v>
      </c>
      <c r="AE6287" s="207"/>
      <c r="AF6287" s="153"/>
      <c r="AG6287" s="159"/>
      <c r="AH6287" s="153"/>
      <c r="AI6287" s="161"/>
      <c r="AJ6287" s="153"/>
      <c r="AK6287" s="153"/>
      <c r="AL6287" s="207"/>
      <c r="AM6287" s="207"/>
      <c r="AN6287" s="207"/>
      <c r="AO6287" s="207"/>
      <c r="AP6287" s="147" t="s">
        <v>54</v>
      </c>
      <c r="AQ6287" s="147"/>
      <c r="AR6287" s="147"/>
      <c r="AS6287" s="209" t="s">
        <v>68</v>
      </c>
      <c r="AT6287" s="223" t="str">
        <f>MONTH(B6287)&amp;"/"&amp;YEAR(B6287)</f>
        <v>3/2026</v>
      </c>
      <c r="AU6287" s="223">
        <f>WEEKNUM(B6287)-WEEKNUM(EOMONTH(B6287,-1)+1)+1</f>
        <v>5</v>
      </c>
      <c r="AV6287" s="209" t="str">
        <f>MONTH(R6287)&amp;"/"&amp;YEAR(R6287)</f>
        <v>1/1900</v>
      </c>
      <c r="AW6287" s="209" t="e">
        <f>WEEKNUM(R6287)-WEEKNUM(EOMONTH(R6287,-1)+1)+1</f>
        <v>#NUM!</v>
      </c>
      <c r="AX6287" s="209">
        <f>IF(BB6287="S",IF(Q6287="1. Aceitou o programa",R6287-B6287,0),0)</f>
        <v>0</v>
      </c>
      <c r="AY6287" s="209">
        <f>IF(BB6287="S",IF(AND(S6287&lt;&gt;"",R6287&lt;&gt;""),S6287-R6287,0),0)</f>
        <v>0</v>
      </c>
      <c r="AZ6287" s="209">
        <f>IF(BB6287="S",IF(Q6287="1. Aceitou o programa",IF(OR(X6287="Não se Aplica",X6287=""),IF(OR(W6287="Não se Aplica",W6287=""),0,W6287-V6287),AVERAGE(X6287-W6287,W6287-V6287)),0),0)</f>
        <v>0</v>
      </c>
      <c r="BA6287" s="209">
        <f>IF(BB6287="S",IF(AND(Q6287="1. Aceitou o programa",AH6287="Realizada"),IFERROR(IF(AG6287="",0,AG6287-R6287),0),0),0)</f>
        <v>0</v>
      </c>
      <c r="BB6287" s="209" t="str">
        <f>_xlfn.XLOOKUP(U6287,'Lista Suspensa'!$AA$20:$AA$23,'Lista Suspensa'!$AB$20:$AB$23,"N/A")</f>
        <v>S</v>
      </c>
    </row>
    <row r="6288" spans="1:54" ht="12" customHeight="1">
      <c r="A6288" s="151" t="s">
        <v>54</v>
      </c>
      <c r="B6288" s="152">
        <v>46112</v>
      </c>
      <c r="C6288" s="153" t="s">
        <v>55</v>
      </c>
      <c r="D6288" s="153" t="s">
        <v>56</v>
      </c>
      <c r="E6288" s="244">
        <v>82741829</v>
      </c>
      <c r="F6288" s="144" t="s">
        <v>10582</v>
      </c>
      <c r="G6288" s="230"/>
      <c r="H6288" s="154">
        <v>33530</v>
      </c>
      <c r="I6288" s="153">
        <v>34</v>
      </c>
      <c r="J6288" s="148" t="s">
        <v>70</v>
      </c>
      <c r="K6288" s="153"/>
      <c r="L6288" s="153"/>
      <c r="M6288" s="153"/>
      <c r="N6288" s="153"/>
      <c r="O6288" s="155">
        <v>11921824906</v>
      </c>
      <c r="P6288" s="156" t="s">
        <v>60</v>
      </c>
      <c r="Q6288" s="157" t="s">
        <v>8211</v>
      </c>
      <c r="R6288" s="158"/>
      <c r="S6288" s="159"/>
      <c r="T6288" s="159" t="s">
        <v>6983</v>
      </c>
      <c r="U6288" s="159" t="s">
        <v>8212</v>
      </c>
      <c r="V6288" s="154">
        <v>46148</v>
      </c>
      <c r="W6288" s="154">
        <v>46155</v>
      </c>
      <c r="X6288" s="154"/>
      <c r="Y6288" s="160"/>
      <c r="Z6288" s="160"/>
      <c r="AA6288" s="153"/>
      <c r="AB6288" s="153"/>
      <c r="AC6288" s="182" t="e">
        <f t="shared" si="198"/>
        <v>#DIV/0!</v>
      </c>
      <c r="AD6288" s="153" t="e">
        <f t="shared" si="199"/>
        <v>#DIV/0!</v>
      </c>
      <c r="AE6288" s="207"/>
      <c r="AF6288" s="153"/>
      <c r="AG6288" s="159"/>
      <c r="AH6288" s="153"/>
      <c r="AI6288" s="161"/>
      <c r="AJ6288" s="153"/>
      <c r="AK6288" s="153"/>
      <c r="AL6288" s="207"/>
      <c r="AM6288" s="207"/>
      <c r="AN6288" s="207"/>
      <c r="AO6288" s="207"/>
      <c r="AP6288" s="147" t="s">
        <v>54</v>
      </c>
      <c r="AQ6288" s="147"/>
      <c r="AR6288" s="147"/>
      <c r="AS6288" s="209" t="s">
        <v>68</v>
      </c>
      <c r="AT6288" s="223" t="str">
        <f>MONTH(B6288)&amp;"/"&amp;YEAR(B6288)</f>
        <v>3/2026</v>
      </c>
      <c r="AU6288" s="223">
        <f>WEEKNUM(B6288)-WEEKNUM(EOMONTH(B6288,-1)+1)+1</f>
        <v>5</v>
      </c>
      <c r="AV6288" s="209" t="str">
        <f>MONTH(R6288)&amp;"/"&amp;YEAR(R6288)</f>
        <v>1/1900</v>
      </c>
      <c r="AW6288" s="209" t="e">
        <f>WEEKNUM(R6288)-WEEKNUM(EOMONTH(R6288,-1)+1)+1</f>
        <v>#NUM!</v>
      </c>
      <c r="AX6288" s="209">
        <f>IF(BB6288="S",IF(Q6288="1. Aceitou o programa",R6288-B6288,0),0)</f>
        <v>0</v>
      </c>
      <c r="AY6288" s="209">
        <f>IF(BB6288="S",IF(AND(S6288&lt;&gt;"",R6288&lt;&gt;""),S6288-R6288,0),0)</f>
        <v>0</v>
      </c>
      <c r="AZ6288" s="209">
        <f>IF(BB6288="S",IF(Q6288="1. Aceitou o programa",IF(OR(X6288="Não se Aplica",X6288=""),IF(OR(W6288="Não se Aplica",W6288=""),0,W6288-V6288),AVERAGE(X6288-W6288,W6288-V6288)),0),0)</f>
        <v>0</v>
      </c>
      <c r="BA6288" s="209">
        <f>IF(BB6288="S",IF(AND(Q6288="1. Aceitou o programa",AH6288="Realizada"),IFERROR(IF(AG6288="",0,AG6288-R6288),0),0),0)</f>
        <v>0</v>
      </c>
      <c r="BB6288" s="209" t="str">
        <f>_xlfn.XLOOKUP(U6288,'Lista Suspensa'!$AA$20:$AA$23,'Lista Suspensa'!$AB$20:$AB$23,"N/A")</f>
        <v>S</v>
      </c>
    </row>
    <row r="6289" spans="1:54" ht="12" customHeight="1">
      <c r="A6289" s="151" t="s">
        <v>54</v>
      </c>
      <c r="B6289" s="152">
        <v>46112</v>
      </c>
      <c r="C6289" s="153" t="s">
        <v>55</v>
      </c>
      <c r="D6289" s="153" t="s">
        <v>56</v>
      </c>
      <c r="E6289" s="244">
        <v>93893289</v>
      </c>
      <c r="F6289" s="144" t="s">
        <v>10583</v>
      </c>
      <c r="G6289" s="230"/>
      <c r="H6289" s="154">
        <v>33536</v>
      </c>
      <c r="I6289" s="153">
        <v>34</v>
      </c>
      <c r="J6289" s="148" t="s">
        <v>70</v>
      </c>
      <c r="K6289" s="153"/>
      <c r="L6289" s="153"/>
      <c r="M6289" s="153"/>
      <c r="N6289" s="153"/>
      <c r="O6289" s="155">
        <v>21979874571</v>
      </c>
      <c r="P6289" s="156" t="s">
        <v>60</v>
      </c>
      <c r="Q6289" s="157" t="s">
        <v>8211</v>
      </c>
      <c r="R6289" s="158"/>
      <c r="S6289" s="159"/>
      <c r="T6289" s="159" t="s">
        <v>6983</v>
      </c>
      <c r="U6289" s="159" t="s">
        <v>8212</v>
      </c>
      <c r="V6289" s="154">
        <v>46148</v>
      </c>
      <c r="W6289" s="154">
        <v>46155</v>
      </c>
      <c r="X6289" s="154"/>
      <c r="Y6289" s="160"/>
      <c r="Z6289" s="160"/>
      <c r="AA6289" s="153"/>
      <c r="AB6289" s="153"/>
      <c r="AC6289" s="182" t="e">
        <f t="shared" si="198"/>
        <v>#DIV/0!</v>
      </c>
      <c r="AD6289" s="153" t="e">
        <f t="shared" si="199"/>
        <v>#DIV/0!</v>
      </c>
      <c r="AE6289" s="207"/>
      <c r="AF6289" s="153"/>
      <c r="AG6289" s="159"/>
      <c r="AH6289" s="153"/>
      <c r="AI6289" s="161"/>
      <c r="AJ6289" s="153"/>
      <c r="AK6289" s="153"/>
      <c r="AL6289" s="207"/>
      <c r="AM6289" s="207"/>
      <c r="AN6289" s="207"/>
      <c r="AO6289" s="207"/>
      <c r="AP6289" s="147" t="s">
        <v>54</v>
      </c>
      <c r="AQ6289" s="147"/>
      <c r="AR6289" s="147"/>
      <c r="AS6289" s="209" t="s">
        <v>68</v>
      </c>
      <c r="AT6289" s="223" t="str">
        <f>MONTH(B6289)&amp;"/"&amp;YEAR(B6289)</f>
        <v>3/2026</v>
      </c>
      <c r="AU6289" s="223">
        <f>WEEKNUM(B6289)-WEEKNUM(EOMONTH(B6289,-1)+1)+1</f>
        <v>5</v>
      </c>
      <c r="AV6289" s="209" t="str">
        <f>MONTH(R6289)&amp;"/"&amp;YEAR(R6289)</f>
        <v>1/1900</v>
      </c>
      <c r="AW6289" s="209" t="e">
        <f>WEEKNUM(R6289)-WEEKNUM(EOMONTH(R6289,-1)+1)+1</f>
        <v>#NUM!</v>
      </c>
      <c r="AX6289" s="209">
        <f>IF(BB6289="S",IF(Q6289="1. Aceitou o programa",R6289-B6289,0),0)</f>
        <v>0</v>
      </c>
      <c r="AY6289" s="209">
        <f>IF(BB6289="S",IF(AND(S6289&lt;&gt;"",R6289&lt;&gt;""),S6289-R6289,0),0)</f>
        <v>0</v>
      </c>
      <c r="AZ6289" s="209">
        <f>IF(BB6289="S",IF(Q6289="1. Aceitou o programa",IF(OR(X6289="Não se Aplica",X6289=""),IF(OR(W6289="Não se Aplica",W6289=""),0,W6289-V6289),AVERAGE(X6289-W6289,W6289-V6289)),0),0)</f>
        <v>0</v>
      </c>
      <c r="BA6289" s="209">
        <f>IF(BB6289="S",IF(AND(Q6289="1. Aceitou o programa",AH6289="Realizada"),IFERROR(IF(AG6289="",0,AG6289-R6289),0),0),0)</f>
        <v>0</v>
      </c>
      <c r="BB6289" s="209" t="str">
        <f>_xlfn.XLOOKUP(U6289,'Lista Suspensa'!$AA$20:$AA$23,'Lista Suspensa'!$AB$20:$AB$23,"N/A")</f>
        <v>S</v>
      </c>
    </row>
    <row r="6290" spans="1:54" ht="12" customHeight="1">
      <c r="A6290" s="151" t="s">
        <v>54</v>
      </c>
      <c r="B6290" s="152">
        <v>46112</v>
      </c>
      <c r="C6290" s="153" t="s">
        <v>55</v>
      </c>
      <c r="D6290" s="153" t="s">
        <v>56</v>
      </c>
      <c r="E6290" s="244">
        <v>93826953</v>
      </c>
      <c r="F6290" s="144" t="s">
        <v>10584</v>
      </c>
      <c r="G6290" s="230"/>
      <c r="H6290" s="154">
        <v>33584</v>
      </c>
      <c r="I6290" s="153">
        <v>34</v>
      </c>
      <c r="J6290" s="148" t="s">
        <v>70</v>
      </c>
      <c r="K6290" s="153"/>
      <c r="L6290" s="153"/>
      <c r="M6290" s="153"/>
      <c r="N6290" s="153"/>
      <c r="O6290" s="155">
        <v>11958970537</v>
      </c>
      <c r="P6290" s="156" t="s">
        <v>60</v>
      </c>
      <c r="Q6290" s="157" t="s">
        <v>8211</v>
      </c>
      <c r="R6290" s="158"/>
      <c r="S6290" s="159"/>
      <c r="T6290" s="159" t="s">
        <v>6983</v>
      </c>
      <c r="U6290" s="159" t="s">
        <v>8212</v>
      </c>
      <c r="V6290" s="154">
        <v>46148</v>
      </c>
      <c r="W6290" s="154">
        <v>46155</v>
      </c>
      <c r="X6290" s="154"/>
      <c r="Y6290" s="160"/>
      <c r="Z6290" s="160"/>
      <c r="AA6290" s="153"/>
      <c r="AB6290" s="153"/>
      <c r="AC6290" s="182" t="e">
        <f t="shared" si="198"/>
        <v>#DIV/0!</v>
      </c>
      <c r="AD6290" s="153" t="e">
        <f t="shared" si="199"/>
        <v>#DIV/0!</v>
      </c>
      <c r="AE6290" s="207"/>
      <c r="AF6290" s="153"/>
      <c r="AG6290" s="159"/>
      <c r="AH6290" s="153"/>
      <c r="AI6290" s="161"/>
      <c r="AJ6290" s="153"/>
      <c r="AK6290" s="153"/>
      <c r="AL6290" s="207"/>
      <c r="AM6290" s="207"/>
      <c r="AN6290" s="207"/>
      <c r="AO6290" s="207"/>
      <c r="AP6290" s="147" t="s">
        <v>54</v>
      </c>
      <c r="AQ6290" s="147"/>
      <c r="AR6290" s="147"/>
      <c r="AS6290" s="209" t="s">
        <v>68</v>
      </c>
      <c r="AT6290" s="223" t="str">
        <f>MONTH(B6290)&amp;"/"&amp;YEAR(B6290)</f>
        <v>3/2026</v>
      </c>
      <c r="AU6290" s="223">
        <f>WEEKNUM(B6290)-WEEKNUM(EOMONTH(B6290,-1)+1)+1</f>
        <v>5</v>
      </c>
      <c r="AV6290" s="209" t="str">
        <f>MONTH(R6290)&amp;"/"&amp;YEAR(R6290)</f>
        <v>1/1900</v>
      </c>
      <c r="AW6290" s="209" t="e">
        <f>WEEKNUM(R6290)-WEEKNUM(EOMONTH(R6290,-1)+1)+1</f>
        <v>#NUM!</v>
      </c>
      <c r="AX6290" s="209">
        <f>IF(BB6290="S",IF(Q6290="1. Aceitou o programa",R6290-B6290,0),0)</f>
        <v>0</v>
      </c>
      <c r="AY6290" s="209">
        <f>IF(BB6290="S",IF(AND(S6290&lt;&gt;"",R6290&lt;&gt;""),S6290-R6290,0),0)</f>
        <v>0</v>
      </c>
      <c r="AZ6290" s="209">
        <f>IF(BB6290="S",IF(Q6290="1. Aceitou o programa",IF(OR(X6290="Não se Aplica",X6290=""),IF(OR(W6290="Não se Aplica",W6290=""),0,W6290-V6290),AVERAGE(X6290-W6290,W6290-V6290)),0),0)</f>
        <v>0</v>
      </c>
      <c r="BA6290" s="209">
        <f>IF(BB6290="S",IF(AND(Q6290="1. Aceitou o programa",AH6290="Realizada"),IFERROR(IF(AG6290="",0,AG6290-R6290),0),0),0)</f>
        <v>0</v>
      </c>
      <c r="BB6290" s="209" t="str">
        <f>_xlfn.XLOOKUP(U6290,'Lista Suspensa'!$AA$20:$AA$23,'Lista Suspensa'!$AB$20:$AB$23,"N/A")</f>
        <v>S</v>
      </c>
    </row>
    <row r="6291" spans="1:54" ht="12" customHeight="1">
      <c r="A6291" s="151" t="s">
        <v>54</v>
      </c>
      <c r="B6291" s="152">
        <v>46112</v>
      </c>
      <c r="C6291" s="153" t="s">
        <v>55</v>
      </c>
      <c r="D6291" s="153" t="s">
        <v>56</v>
      </c>
      <c r="E6291" s="244">
        <v>92595698</v>
      </c>
      <c r="F6291" s="144" t="s">
        <v>10585</v>
      </c>
      <c r="G6291" s="230"/>
      <c r="H6291" s="154">
        <v>33586</v>
      </c>
      <c r="I6291" s="153">
        <v>34</v>
      </c>
      <c r="J6291" s="148" t="s">
        <v>58</v>
      </c>
      <c r="K6291" s="153"/>
      <c r="L6291" s="153"/>
      <c r="M6291" s="153"/>
      <c r="N6291" s="153"/>
      <c r="O6291" s="155">
        <v>21974398842</v>
      </c>
      <c r="P6291" s="156" t="s">
        <v>60</v>
      </c>
      <c r="Q6291" s="157" t="s">
        <v>8211</v>
      </c>
      <c r="R6291" s="158"/>
      <c r="S6291" s="159"/>
      <c r="T6291" s="159" t="s">
        <v>6983</v>
      </c>
      <c r="U6291" s="159" t="s">
        <v>8212</v>
      </c>
      <c r="V6291" s="154">
        <v>46148</v>
      </c>
      <c r="W6291" s="154">
        <v>46155</v>
      </c>
      <c r="X6291" s="154"/>
      <c r="Y6291" s="160"/>
      <c r="Z6291" s="160"/>
      <c r="AA6291" s="153"/>
      <c r="AB6291" s="153"/>
      <c r="AC6291" s="182" t="e">
        <f t="shared" si="198"/>
        <v>#DIV/0!</v>
      </c>
      <c r="AD6291" s="153" t="e">
        <f t="shared" si="199"/>
        <v>#DIV/0!</v>
      </c>
      <c r="AE6291" s="207"/>
      <c r="AF6291" s="153"/>
      <c r="AG6291" s="159"/>
      <c r="AH6291" s="153"/>
      <c r="AI6291" s="161"/>
      <c r="AJ6291" s="153"/>
      <c r="AK6291" s="153"/>
      <c r="AL6291" s="207"/>
      <c r="AM6291" s="207"/>
      <c r="AN6291" s="207"/>
      <c r="AO6291" s="207"/>
      <c r="AP6291" s="147" t="s">
        <v>54</v>
      </c>
      <c r="AQ6291" s="147"/>
      <c r="AR6291" s="147"/>
      <c r="AS6291" s="209" t="s">
        <v>68</v>
      </c>
      <c r="AT6291" s="223" t="str">
        <f>MONTH(B6291)&amp;"/"&amp;YEAR(B6291)</f>
        <v>3/2026</v>
      </c>
      <c r="AU6291" s="223">
        <f>WEEKNUM(B6291)-WEEKNUM(EOMONTH(B6291,-1)+1)+1</f>
        <v>5</v>
      </c>
      <c r="AV6291" s="209" t="str">
        <f>MONTH(R6291)&amp;"/"&amp;YEAR(R6291)</f>
        <v>1/1900</v>
      </c>
      <c r="AW6291" s="209" t="e">
        <f>WEEKNUM(R6291)-WEEKNUM(EOMONTH(R6291,-1)+1)+1</f>
        <v>#NUM!</v>
      </c>
      <c r="AX6291" s="209">
        <f>IF(BB6291="S",IF(Q6291="1. Aceitou o programa",R6291-B6291,0),0)</f>
        <v>0</v>
      </c>
      <c r="AY6291" s="209">
        <f>IF(BB6291="S",IF(AND(S6291&lt;&gt;"",R6291&lt;&gt;""),S6291-R6291,0),0)</f>
        <v>0</v>
      </c>
      <c r="AZ6291" s="209">
        <f>IF(BB6291="S",IF(Q6291="1. Aceitou o programa",IF(OR(X6291="Não se Aplica",X6291=""),IF(OR(W6291="Não se Aplica",W6291=""),0,W6291-V6291),AVERAGE(X6291-W6291,W6291-V6291)),0),0)</f>
        <v>0</v>
      </c>
      <c r="BA6291" s="209">
        <f>IF(BB6291="S",IF(AND(Q6291="1. Aceitou o programa",AH6291="Realizada"),IFERROR(IF(AG6291="",0,AG6291-R6291),0),0),0)</f>
        <v>0</v>
      </c>
      <c r="BB6291" s="209" t="str">
        <f>_xlfn.XLOOKUP(U6291,'Lista Suspensa'!$AA$20:$AA$23,'Lista Suspensa'!$AB$20:$AB$23,"N/A")</f>
        <v>S</v>
      </c>
    </row>
    <row r="6292" spans="1:54" ht="12" customHeight="1">
      <c r="A6292" s="151" t="s">
        <v>54</v>
      </c>
      <c r="B6292" s="152">
        <v>46112</v>
      </c>
      <c r="C6292" s="153" t="s">
        <v>55</v>
      </c>
      <c r="D6292" s="153" t="s">
        <v>56</v>
      </c>
      <c r="E6292" s="244">
        <v>92874816</v>
      </c>
      <c r="F6292" s="144" t="s">
        <v>10586</v>
      </c>
      <c r="G6292" s="230"/>
      <c r="H6292" s="154">
        <v>33596</v>
      </c>
      <c r="I6292" s="153">
        <v>34</v>
      </c>
      <c r="J6292" s="148" t="s">
        <v>58</v>
      </c>
      <c r="K6292" s="153"/>
      <c r="L6292" s="153"/>
      <c r="M6292" s="153"/>
      <c r="N6292" s="153"/>
      <c r="O6292" s="155">
        <v>2197677303</v>
      </c>
      <c r="P6292" s="156" t="s">
        <v>60</v>
      </c>
      <c r="Q6292" s="157" t="s">
        <v>8211</v>
      </c>
      <c r="R6292" s="158"/>
      <c r="S6292" s="159"/>
      <c r="T6292" s="159" t="s">
        <v>6983</v>
      </c>
      <c r="U6292" s="159" t="s">
        <v>8212</v>
      </c>
      <c r="V6292" s="154">
        <v>46148</v>
      </c>
      <c r="W6292" s="154">
        <v>46155</v>
      </c>
      <c r="X6292" s="154"/>
      <c r="Y6292" s="160"/>
      <c r="Z6292" s="160"/>
      <c r="AA6292" s="153"/>
      <c r="AB6292" s="153"/>
      <c r="AC6292" s="182" t="e">
        <f t="shared" si="198"/>
        <v>#DIV/0!</v>
      </c>
      <c r="AD6292" s="153" t="e">
        <f t="shared" si="199"/>
        <v>#DIV/0!</v>
      </c>
      <c r="AE6292" s="207"/>
      <c r="AF6292" s="153"/>
      <c r="AG6292" s="159"/>
      <c r="AH6292" s="153"/>
      <c r="AI6292" s="161"/>
      <c r="AJ6292" s="153"/>
      <c r="AK6292" s="153"/>
      <c r="AL6292" s="207"/>
      <c r="AM6292" s="207"/>
      <c r="AN6292" s="207"/>
      <c r="AO6292" s="207"/>
      <c r="AP6292" s="147" t="s">
        <v>54</v>
      </c>
      <c r="AQ6292" s="147"/>
      <c r="AR6292" s="147"/>
      <c r="AS6292" s="209" t="s">
        <v>68</v>
      </c>
      <c r="AT6292" s="223" t="str">
        <f>MONTH(B6292)&amp;"/"&amp;YEAR(B6292)</f>
        <v>3/2026</v>
      </c>
      <c r="AU6292" s="223">
        <f>WEEKNUM(B6292)-WEEKNUM(EOMONTH(B6292,-1)+1)+1</f>
        <v>5</v>
      </c>
      <c r="AV6292" s="209" t="str">
        <f>MONTH(R6292)&amp;"/"&amp;YEAR(R6292)</f>
        <v>1/1900</v>
      </c>
      <c r="AW6292" s="209" t="e">
        <f>WEEKNUM(R6292)-WEEKNUM(EOMONTH(R6292,-1)+1)+1</f>
        <v>#NUM!</v>
      </c>
      <c r="AX6292" s="209">
        <f>IF(BB6292="S",IF(Q6292="1. Aceitou o programa",R6292-B6292,0),0)</f>
        <v>0</v>
      </c>
      <c r="AY6292" s="209">
        <f>IF(BB6292="S",IF(AND(S6292&lt;&gt;"",R6292&lt;&gt;""),S6292-R6292,0),0)</f>
        <v>0</v>
      </c>
      <c r="AZ6292" s="209">
        <f>IF(BB6292="S",IF(Q6292="1. Aceitou o programa",IF(OR(X6292="Não se Aplica",X6292=""),IF(OR(W6292="Não se Aplica",W6292=""),0,W6292-V6292),AVERAGE(X6292-W6292,W6292-V6292)),0),0)</f>
        <v>0</v>
      </c>
      <c r="BA6292" s="209">
        <f>IF(BB6292="S",IF(AND(Q6292="1. Aceitou o programa",AH6292="Realizada"),IFERROR(IF(AG6292="",0,AG6292-R6292),0),0),0)</f>
        <v>0</v>
      </c>
      <c r="BB6292" s="209" t="str">
        <f>_xlfn.XLOOKUP(U6292,'Lista Suspensa'!$AA$20:$AA$23,'Lista Suspensa'!$AB$20:$AB$23,"N/A")</f>
        <v>S</v>
      </c>
    </row>
    <row r="6293" spans="1:54" ht="12" customHeight="1">
      <c r="A6293" s="151" t="s">
        <v>54</v>
      </c>
      <c r="B6293" s="152">
        <v>46112</v>
      </c>
      <c r="C6293" s="153" t="s">
        <v>55</v>
      </c>
      <c r="D6293" s="153" t="s">
        <v>56</v>
      </c>
      <c r="E6293" s="244">
        <v>79861857</v>
      </c>
      <c r="F6293" s="144" t="s">
        <v>10587</v>
      </c>
      <c r="G6293" s="230"/>
      <c r="H6293" s="154">
        <v>33616</v>
      </c>
      <c r="I6293" s="153">
        <v>34</v>
      </c>
      <c r="J6293" s="148" t="s">
        <v>70</v>
      </c>
      <c r="K6293" s="153"/>
      <c r="L6293" s="153"/>
      <c r="M6293" s="153"/>
      <c r="N6293" s="153"/>
      <c r="O6293" s="155">
        <v>21992335008</v>
      </c>
      <c r="P6293" s="156" t="s">
        <v>60</v>
      </c>
      <c r="Q6293" s="157" t="s">
        <v>8211</v>
      </c>
      <c r="R6293" s="158"/>
      <c r="S6293" s="159"/>
      <c r="T6293" s="159" t="s">
        <v>6983</v>
      </c>
      <c r="U6293" s="159" t="s">
        <v>8212</v>
      </c>
      <c r="V6293" s="154">
        <v>46148</v>
      </c>
      <c r="W6293" s="154">
        <v>46155</v>
      </c>
      <c r="X6293" s="154"/>
      <c r="Y6293" s="160"/>
      <c r="Z6293" s="160"/>
      <c r="AA6293" s="153"/>
      <c r="AB6293" s="153"/>
      <c r="AC6293" s="182" t="e">
        <f t="shared" si="198"/>
        <v>#DIV/0!</v>
      </c>
      <c r="AD6293" s="153" t="e">
        <f t="shared" si="199"/>
        <v>#DIV/0!</v>
      </c>
      <c r="AE6293" s="207"/>
      <c r="AF6293" s="153"/>
      <c r="AG6293" s="159"/>
      <c r="AH6293" s="153"/>
      <c r="AI6293" s="161"/>
      <c r="AJ6293" s="153"/>
      <c r="AK6293" s="153"/>
      <c r="AL6293" s="207"/>
      <c r="AM6293" s="207"/>
      <c r="AN6293" s="207"/>
      <c r="AO6293" s="207"/>
      <c r="AP6293" s="147" t="s">
        <v>54</v>
      </c>
      <c r="AQ6293" s="147"/>
      <c r="AR6293" s="147"/>
      <c r="AS6293" s="209" t="s">
        <v>68</v>
      </c>
      <c r="AT6293" s="223" t="str">
        <f>MONTH(B6293)&amp;"/"&amp;YEAR(B6293)</f>
        <v>3/2026</v>
      </c>
      <c r="AU6293" s="223">
        <f>WEEKNUM(B6293)-WEEKNUM(EOMONTH(B6293,-1)+1)+1</f>
        <v>5</v>
      </c>
      <c r="AV6293" s="209" t="str">
        <f>MONTH(R6293)&amp;"/"&amp;YEAR(R6293)</f>
        <v>1/1900</v>
      </c>
      <c r="AW6293" s="209" t="e">
        <f>WEEKNUM(R6293)-WEEKNUM(EOMONTH(R6293,-1)+1)+1</f>
        <v>#NUM!</v>
      </c>
      <c r="AX6293" s="209">
        <f>IF(BB6293="S",IF(Q6293="1. Aceitou o programa",R6293-B6293,0),0)</f>
        <v>0</v>
      </c>
      <c r="AY6293" s="209">
        <f>IF(BB6293="S",IF(AND(S6293&lt;&gt;"",R6293&lt;&gt;""),S6293-R6293,0),0)</f>
        <v>0</v>
      </c>
      <c r="AZ6293" s="209">
        <f>IF(BB6293="S",IF(Q6293="1. Aceitou o programa",IF(OR(X6293="Não se Aplica",X6293=""),IF(OR(W6293="Não se Aplica",W6293=""),0,W6293-V6293),AVERAGE(X6293-W6293,W6293-V6293)),0),0)</f>
        <v>0</v>
      </c>
      <c r="BA6293" s="209">
        <f>IF(BB6293="S",IF(AND(Q6293="1. Aceitou o programa",AH6293="Realizada"),IFERROR(IF(AG6293="",0,AG6293-R6293),0),0),0)</f>
        <v>0</v>
      </c>
      <c r="BB6293" s="209" t="str">
        <f>_xlfn.XLOOKUP(U6293,'Lista Suspensa'!$AA$20:$AA$23,'Lista Suspensa'!$AB$20:$AB$23,"N/A")</f>
        <v>S</v>
      </c>
    </row>
    <row r="6294" spans="1:54" ht="12" customHeight="1">
      <c r="A6294" s="151" t="s">
        <v>54</v>
      </c>
      <c r="B6294" s="152">
        <v>46112</v>
      </c>
      <c r="C6294" s="153" t="s">
        <v>55</v>
      </c>
      <c r="D6294" s="153" t="s">
        <v>56</v>
      </c>
      <c r="E6294" s="244">
        <v>93856935</v>
      </c>
      <c r="F6294" s="144" t="s">
        <v>10588</v>
      </c>
      <c r="G6294" s="230"/>
      <c r="H6294" s="154">
        <v>33650</v>
      </c>
      <c r="I6294" s="153">
        <v>34</v>
      </c>
      <c r="J6294" s="148" t="s">
        <v>70</v>
      </c>
      <c r="K6294" s="153"/>
      <c r="L6294" s="153"/>
      <c r="M6294" s="153"/>
      <c r="N6294" s="153"/>
      <c r="O6294" s="155">
        <v>21994731916</v>
      </c>
      <c r="P6294" s="156" t="s">
        <v>60</v>
      </c>
      <c r="Q6294" s="157" t="s">
        <v>8211</v>
      </c>
      <c r="R6294" s="158"/>
      <c r="S6294" s="159"/>
      <c r="T6294" s="159" t="s">
        <v>6983</v>
      </c>
      <c r="U6294" s="159" t="s">
        <v>8212</v>
      </c>
      <c r="V6294" s="154">
        <v>46148</v>
      </c>
      <c r="W6294" s="154">
        <v>46155</v>
      </c>
      <c r="X6294" s="154"/>
      <c r="Y6294" s="160"/>
      <c r="Z6294" s="160"/>
      <c r="AA6294" s="153"/>
      <c r="AB6294" s="153"/>
      <c r="AC6294" s="182" t="e">
        <f t="shared" si="198"/>
        <v>#DIV/0!</v>
      </c>
      <c r="AD6294" s="153" t="e">
        <f t="shared" si="199"/>
        <v>#DIV/0!</v>
      </c>
      <c r="AE6294" s="207"/>
      <c r="AF6294" s="153"/>
      <c r="AG6294" s="159"/>
      <c r="AH6294" s="153"/>
      <c r="AI6294" s="161"/>
      <c r="AJ6294" s="153"/>
      <c r="AK6294" s="153"/>
      <c r="AL6294" s="207"/>
      <c r="AM6294" s="207"/>
      <c r="AN6294" s="207"/>
      <c r="AO6294" s="207"/>
      <c r="AP6294" s="147" t="s">
        <v>54</v>
      </c>
      <c r="AQ6294" s="147"/>
      <c r="AR6294" s="147"/>
      <c r="AS6294" s="209" t="s">
        <v>68</v>
      </c>
      <c r="AT6294" s="223" t="str">
        <f>MONTH(B6294)&amp;"/"&amp;YEAR(B6294)</f>
        <v>3/2026</v>
      </c>
      <c r="AU6294" s="223">
        <f>WEEKNUM(B6294)-WEEKNUM(EOMONTH(B6294,-1)+1)+1</f>
        <v>5</v>
      </c>
      <c r="AV6294" s="209" t="str">
        <f>MONTH(R6294)&amp;"/"&amp;YEAR(R6294)</f>
        <v>1/1900</v>
      </c>
      <c r="AW6294" s="209" t="e">
        <f>WEEKNUM(R6294)-WEEKNUM(EOMONTH(R6294,-1)+1)+1</f>
        <v>#NUM!</v>
      </c>
      <c r="AX6294" s="209">
        <f>IF(BB6294="S",IF(Q6294="1. Aceitou o programa",R6294-B6294,0),0)</f>
        <v>0</v>
      </c>
      <c r="AY6294" s="209">
        <f>IF(BB6294="S",IF(AND(S6294&lt;&gt;"",R6294&lt;&gt;""),S6294-R6294,0),0)</f>
        <v>0</v>
      </c>
      <c r="AZ6294" s="209">
        <f>IF(BB6294="S",IF(Q6294="1. Aceitou o programa",IF(OR(X6294="Não se Aplica",X6294=""),IF(OR(W6294="Não se Aplica",W6294=""),0,W6294-V6294),AVERAGE(X6294-W6294,W6294-V6294)),0),0)</f>
        <v>0</v>
      </c>
      <c r="BA6294" s="209">
        <f>IF(BB6294="S",IF(AND(Q6294="1. Aceitou o programa",AH6294="Realizada"),IFERROR(IF(AG6294="",0,AG6294-R6294),0),0),0)</f>
        <v>0</v>
      </c>
      <c r="BB6294" s="209" t="str">
        <f>_xlfn.XLOOKUP(U6294,'Lista Suspensa'!$AA$20:$AA$23,'Lista Suspensa'!$AB$20:$AB$23,"N/A")</f>
        <v>S</v>
      </c>
    </row>
    <row r="6295" spans="1:54" ht="12" customHeight="1">
      <c r="A6295" s="151" t="s">
        <v>54</v>
      </c>
      <c r="B6295" s="152">
        <v>46112</v>
      </c>
      <c r="C6295" s="153" t="s">
        <v>55</v>
      </c>
      <c r="D6295" s="153" t="s">
        <v>56</v>
      </c>
      <c r="E6295" s="244">
        <v>93155689</v>
      </c>
      <c r="F6295" s="144" t="s">
        <v>10589</v>
      </c>
      <c r="G6295" s="230"/>
      <c r="H6295" s="154">
        <v>33668</v>
      </c>
      <c r="I6295" s="153">
        <v>34</v>
      </c>
      <c r="J6295" s="148" t="s">
        <v>58</v>
      </c>
      <c r="K6295" s="153"/>
      <c r="L6295" s="153"/>
      <c r="M6295" s="153"/>
      <c r="N6295" s="153"/>
      <c r="O6295" s="155">
        <v>21991631343</v>
      </c>
      <c r="P6295" s="156" t="s">
        <v>60</v>
      </c>
      <c r="Q6295" s="157" t="s">
        <v>8211</v>
      </c>
      <c r="R6295" s="158"/>
      <c r="S6295" s="159"/>
      <c r="T6295" s="159" t="s">
        <v>6983</v>
      </c>
      <c r="U6295" s="159" t="s">
        <v>8212</v>
      </c>
      <c r="V6295" s="154">
        <v>46148</v>
      </c>
      <c r="W6295" s="154">
        <v>46155</v>
      </c>
      <c r="X6295" s="154"/>
      <c r="Y6295" s="160"/>
      <c r="Z6295" s="160"/>
      <c r="AA6295" s="153"/>
      <c r="AB6295" s="153"/>
      <c r="AC6295" s="182" t="e">
        <f t="shared" si="198"/>
        <v>#DIV/0!</v>
      </c>
      <c r="AD6295" s="153" t="e">
        <f t="shared" si="199"/>
        <v>#DIV/0!</v>
      </c>
      <c r="AE6295" s="207"/>
      <c r="AF6295" s="153"/>
      <c r="AG6295" s="159"/>
      <c r="AH6295" s="153"/>
      <c r="AI6295" s="161"/>
      <c r="AJ6295" s="153"/>
      <c r="AK6295" s="153"/>
      <c r="AL6295" s="207"/>
      <c r="AM6295" s="207"/>
      <c r="AN6295" s="207"/>
      <c r="AO6295" s="207"/>
      <c r="AP6295" s="147" t="s">
        <v>54</v>
      </c>
      <c r="AQ6295" s="147"/>
      <c r="AR6295" s="147"/>
      <c r="AS6295" s="209" t="s">
        <v>68</v>
      </c>
      <c r="AT6295" s="223" t="str">
        <f>MONTH(B6295)&amp;"/"&amp;YEAR(B6295)</f>
        <v>3/2026</v>
      </c>
      <c r="AU6295" s="223">
        <f>WEEKNUM(B6295)-WEEKNUM(EOMONTH(B6295,-1)+1)+1</f>
        <v>5</v>
      </c>
      <c r="AV6295" s="209" t="str">
        <f>MONTH(R6295)&amp;"/"&amp;YEAR(R6295)</f>
        <v>1/1900</v>
      </c>
      <c r="AW6295" s="209" t="e">
        <f>WEEKNUM(R6295)-WEEKNUM(EOMONTH(R6295,-1)+1)+1</f>
        <v>#NUM!</v>
      </c>
      <c r="AX6295" s="209">
        <f>IF(BB6295="S",IF(Q6295="1. Aceitou o programa",R6295-B6295,0),0)</f>
        <v>0</v>
      </c>
      <c r="AY6295" s="209">
        <f>IF(BB6295="S",IF(AND(S6295&lt;&gt;"",R6295&lt;&gt;""),S6295-R6295,0),0)</f>
        <v>0</v>
      </c>
      <c r="AZ6295" s="209">
        <f>IF(BB6295="S",IF(Q6295="1. Aceitou o programa",IF(OR(X6295="Não se Aplica",X6295=""),IF(OR(W6295="Não se Aplica",W6295=""),0,W6295-V6295),AVERAGE(X6295-W6295,W6295-V6295)),0),0)</f>
        <v>0</v>
      </c>
      <c r="BA6295" s="209">
        <f>IF(BB6295="S",IF(AND(Q6295="1. Aceitou o programa",AH6295="Realizada"),IFERROR(IF(AG6295="",0,AG6295-R6295),0),0),0)</f>
        <v>0</v>
      </c>
      <c r="BB6295" s="209" t="str">
        <f>_xlfn.XLOOKUP(U6295,'Lista Suspensa'!$AA$20:$AA$23,'Lista Suspensa'!$AB$20:$AB$23,"N/A")</f>
        <v>S</v>
      </c>
    </row>
    <row r="6296" spans="1:54" ht="12" customHeight="1">
      <c r="A6296" s="151" t="s">
        <v>54</v>
      </c>
      <c r="B6296" s="152">
        <v>46112</v>
      </c>
      <c r="C6296" s="153" t="s">
        <v>55</v>
      </c>
      <c r="D6296" s="153" t="s">
        <v>56</v>
      </c>
      <c r="E6296" s="244">
        <v>89015576</v>
      </c>
      <c r="F6296" s="144" t="s">
        <v>10590</v>
      </c>
      <c r="G6296" s="230"/>
      <c r="H6296" s="154">
        <v>33678</v>
      </c>
      <c r="I6296" s="153">
        <v>34</v>
      </c>
      <c r="J6296" s="148" t="s">
        <v>58</v>
      </c>
      <c r="K6296" s="153"/>
      <c r="L6296" s="153"/>
      <c r="M6296" s="153"/>
      <c r="N6296" s="153"/>
      <c r="O6296" s="155">
        <v>11988113705</v>
      </c>
      <c r="P6296" s="156" t="s">
        <v>60</v>
      </c>
      <c r="Q6296" s="157" t="s">
        <v>8211</v>
      </c>
      <c r="R6296" s="158"/>
      <c r="S6296" s="159"/>
      <c r="T6296" s="159" t="s">
        <v>6983</v>
      </c>
      <c r="U6296" s="159" t="s">
        <v>8212</v>
      </c>
      <c r="V6296" s="154">
        <v>46148</v>
      </c>
      <c r="W6296" s="154">
        <v>46155</v>
      </c>
      <c r="X6296" s="154"/>
      <c r="Y6296" s="160"/>
      <c r="Z6296" s="160"/>
      <c r="AA6296" s="153"/>
      <c r="AB6296" s="153"/>
      <c r="AC6296" s="182" t="e">
        <f t="shared" si="198"/>
        <v>#DIV/0!</v>
      </c>
      <c r="AD6296" s="153" t="e">
        <f t="shared" si="199"/>
        <v>#DIV/0!</v>
      </c>
      <c r="AE6296" s="207"/>
      <c r="AF6296" s="153"/>
      <c r="AG6296" s="159"/>
      <c r="AH6296" s="153"/>
      <c r="AI6296" s="161"/>
      <c r="AJ6296" s="153"/>
      <c r="AK6296" s="153"/>
      <c r="AL6296" s="207"/>
      <c r="AM6296" s="207"/>
      <c r="AN6296" s="207"/>
      <c r="AO6296" s="207"/>
      <c r="AP6296" s="147" t="s">
        <v>54</v>
      </c>
      <c r="AQ6296" s="147"/>
      <c r="AR6296" s="147"/>
      <c r="AS6296" s="209" t="s">
        <v>68</v>
      </c>
      <c r="AT6296" s="223" t="str">
        <f>MONTH(B6296)&amp;"/"&amp;YEAR(B6296)</f>
        <v>3/2026</v>
      </c>
      <c r="AU6296" s="223">
        <f>WEEKNUM(B6296)-WEEKNUM(EOMONTH(B6296,-1)+1)+1</f>
        <v>5</v>
      </c>
      <c r="AV6296" s="209" t="str">
        <f>MONTH(R6296)&amp;"/"&amp;YEAR(R6296)</f>
        <v>1/1900</v>
      </c>
      <c r="AW6296" s="209" t="e">
        <f>WEEKNUM(R6296)-WEEKNUM(EOMONTH(R6296,-1)+1)+1</f>
        <v>#NUM!</v>
      </c>
      <c r="AX6296" s="209">
        <f>IF(BB6296="S",IF(Q6296="1. Aceitou o programa",R6296-B6296,0),0)</f>
        <v>0</v>
      </c>
      <c r="AY6296" s="209">
        <f>IF(BB6296="S",IF(AND(S6296&lt;&gt;"",R6296&lt;&gt;""),S6296-R6296,0),0)</f>
        <v>0</v>
      </c>
      <c r="AZ6296" s="209">
        <f>IF(BB6296="S",IF(Q6296="1. Aceitou o programa",IF(OR(X6296="Não se Aplica",X6296=""),IF(OR(W6296="Não se Aplica",W6296=""),0,W6296-V6296),AVERAGE(X6296-W6296,W6296-V6296)),0),0)</f>
        <v>0</v>
      </c>
      <c r="BA6296" s="209">
        <f>IF(BB6296="S",IF(AND(Q6296="1. Aceitou o programa",AH6296="Realizada"),IFERROR(IF(AG6296="",0,AG6296-R6296),0),0),0)</f>
        <v>0</v>
      </c>
      <c r="BB6296" s="209" t="str">
        <f>_xlfn.XLOOKUP(U6296,'Lista Suspensa'!$AA$20:$AA$23,'Lista Suspensa'!$AB$20:$AB$23,"N/A")</f>
        <v>S</v>
      </c>
    </row>
    <row r="6297" spans="1:54" ht="12" customHeight="1">
      <c r="A6297" s="151" t="s">
        <v>54</v>
      </c>
      <c r="B6297" s="152">
        <v>46112</v>
      </c>
      <c r="C6297" s="153" t="s">
        <v>55</v>
      </c>
      <c r="D6297" s="153" t="s">
        <v>56</v>
      </c>
      <c r="E6297" s="244">
        <v>94169715</v>
      </c>
      <c r="F6297" s="144" t="s">
        <v>10591</v>
      </c>
      <c r="G6297" s="230"/>
      <c r="H6297" s="154">
        <v>33710</v>
      </c>
      <c r="I6297" s="153">
        <v>34</v>
      </c>
      <c r="J6297" s="148" t="s">
        <v>70</v>
      </c>
      <c r="K6297" s="153"/>
      <c r="L6297" s="153"/>
      <c r="M6297" s="153"/>
      <c r="N6297" s="153"/>
      <c r="O6297" s="155">
        <v>11976806302</v>
      </c>
      <c r="P6297" s="156" t="s">
        <v>60</v>
      </c>
      <c r="Q6297" s="157" t="s">
        <v>8211</v>
      </c>
      <c r="R6297" s="158"/>
      <c r="S6297" s="159"/>
      <c r="T6297" s="159" t="s">
        <v>6983</v>
      </c>
      <c r="U6297" s="159" t="s">
        <v>8212</v>
      </c>
      <c r="V6297" s="154">
        <v>46148</v>
      </c>
      <c r="W6297" s="154">
        <v>46155</v>
      </c>
      <c r="X6297" s="154"/>
      <c r="Y6297" s="160"/>
      <c r="Z6297" s="160"/>
      <c r="AA6297" s="153"/>
      <c r="AB6297" s="153"/>
      <c r="AC6297" s="182" t="e">
        <f t="shared" si="198"/>
        <v>#DIV/0!</v>
      </c>
      <c r="AD6297" s="153" t="e">
        <f t="shared" si="199"/>
        <v>#DIV/0!</v>
      </c>
      <c r="AE6297" s="207"/>
      <c r="AF6297" s="153"/>
      <c r="AG6297" s="159"/>
      <c r="AH6297" s="153"/>
      <c r="AI6297" s="161"/>
      <c r="AJ6297" s="153"/>
      <c r="AK6297" s="153"/>
      <c r="AL6297" s="207"/>
      <c r="AM6297" s="207"/>
      <c r="AN6297" s="207"/>
      <c r="AO6297" s="207"/>
      <c r="AP6297" s="147" t="s">
        <v>54</v>
      </c>
      <c r="AQ6297" s="147"/>
      <c r="AR6297" s="147"/>
      <c r="AS6297" s="209" t="s">
        <v>68</v>
      </c>
      <c r="AT6297" s="223" t="str">
        <f>MONTH(B6297)&amp;"/"&amp;YEAR(B6297)</f>
        <v>3/2026</v>
      </c>
      <c r="AU6297" s="223">
        <f>WEEKNUM(B6297)-WEEKNUM(EOMONTH(B6297,-1)+1)+1</f>
        <v>5</v>
      </c>
      <c r="AV6297" s="209" t="str">
        <f>MONTH(R6297)&amp;"/"&amp;YEAR(R6297)</f>
        <v>1/1900</v>
      </c>
      <c r="AW6297" s="209" t="e">
        <f>WEEKNUM(R6297)-WEEKNUM(EOMONTH(R6297,-1)+1)+1</f>
        <v>#NUM!</v>
      </c>
      <c r="AX6297" s="209">
        <f>IF(BB6297="S",IF(Q6297="1. Aceitou o programa",R6297-B6297,0),0)</f>
        <v>0</v>
      </c>
      <c r="AY6297" s="209">
        <f>IF(BB6297="S",IF(AND(S6297&lt;&gt;"",R6297&lt;&gt;""),S6297-R6297,0),0)</f>
        <v>0</v>
      </c>
      <c r="AZ6297" s="209">
        <f>IF(BB6297="S",IF(Q6297="1. Aceitou o programa",IF(OR(X6297="Não se Aplica",X6297=""),IF(OR(W6297="Não se Aplica",W6297=""),0,W6297-V6297),AVERAGE(X6297-W6297,W6297-V6297)),0),0)</f>
        <v>0</v>
      </c>
      <c r="BA6297" s="209">
        <f>IF(BB6297="S",IF(AND(Q6297="1. Aceitou o programa",AH6297="Realizada"),IFERROR(IF(AG6297="",0,AG6297-R6297),0),0),0)</f>
        <v>0</v>
      </c>
      <c r="BB6297" s="209" t="str">
        <f>_xlfn.XLOOKUP(U6297,'Lista Suspensa'!$AA$20:$AA$23,'Lista Suspensa'!$AB$20:$AB$23,"N/A")</f>
        <v>S</v>
      </c>
    </row>
    <row r="6298" spans="1:54" ht="12" customHeight="1">
      <c r="A6298" s="151" t="s">
        <v>54</v>
      </c>
      <c r="B6298" s="152">
        <v>46112</v>
      </c>
      <c r="C6298" s="153" t="s">
        <v>55</v>
      </c>
      <c r="D6298" s="153" t="s">
        <v>56</v>
      </c>
      <c r="E6298" s="244">
        <v>93105821</v>
      </c>
      <c r="F6298" s="144" t="s">
        <v>10592</v>
      </c>
      <c r="G6298" s="230"/>
      <c r="H6298" s="154">
        <v>33719</v>
      </c>
      <c r="I6298" s="153">
        <v>34</v>
      </c>
      <c r="J6298" s="148" t="s">
        <v>58</v>
      </c>
      <c r="K6298" s="153"/>
      <c r="L6298" s="153"/>
      <c r="M6298" s="153"/>
      <c r="N6298" s="153"/>
      <c r="O6298" s="155">
        <v>21993895619</v>
      </c>
      <c r="P6298" s="156" t="s">
        <v>60</v>
      </c>
      <c r="Q6298" s="157" t="s">
        <v>8211</v>
      </c>
      <c r="R6298" s="158"/>
      <c r="S6298" s="159"/>
      <c r="T6298" s="159" t="s">
        <v>6983</v>
      </c>
      <c r="U6298" s="159" t="s">
        <v>8212</v>
      </c>
      <c r="V6298" s="154">
        <v>46148</v>
      </c>
      <c r="W6298" s="154">
        <v>46155</v>
      </c>
      <c r="X6298" s="154"/>
      <c r="Y6298" s="160"/>
      <c r="Z6298" s="160"/>
      <c r="AA6298" s="153"/>
      <c r="AB6298" s="153"/>
      <c r="AC6298" s="182" t="e">
        <f t="shared" si="198"/>
        <v>#DIV/0!</v>
      </c>
      <c r="AD6298" s="153" t="e">
        <f t="shared" si="199"/>
        <v>#DIV/0!</v>
      </c>
      <c r="AE6298" s="207"/>
      <c r="AF6298" s="153"/>
      <c r="AG6298" s="159"/>
      <c r="AH6298" s="153"/>
      <c r="AI6298" s="161"/>
      <c r="AJ6298" s="153"/>
      <c r="AK6298" s="153"/>
      <c r="AL6298" s="207"/>
      <c r="AM6298" s="207"/>
      <c r="AN6298" s="207"/>
      <c r="AO6298" s="207"/>
      <c r="AP6298" s="147" t="s">
        <v>54</v>
      </c>
      <c r="AQ6298" s="147"/>
      <c r="AR6298" s="147"/>
      <c r="AS6298" s="209" t="s">
        <v>68</v>
      </c>
      <c r="AT6298" s="223" t="str">
        <f>MONTH(B6298)&amp;"/"&amp;YEAR(B6298)</f>
        <v>3/2026</v>
      </c>
      <c r="AU6298" s="223">
        <f>WEEKNUM(B6298)-WEEKNUM(EOMONTH(B6298,-1)+1)+1</f>
        <v>5</v>
      </c>
      <c r="AV6298" s="209" t="str">
        <f>MONTH(R6298)&amp;"/"&amp;YEAR(R6298)</f>
        <v>1/1900</v>
      </c>
      <c r="AW6298" s="209" t="e">
        <f>WEEKNUM(R6298)-WEEKNUM(EOMONTH(R6298,-1)+1)+1</f>
        <v>#NUM!</v>
      </c>
      <c r="AX6298" s="209">
        <f>IF(BB6298="S",IF(Q6298="1. Aceitou o programa",R6298-B6298,0),0)</f>
        <v>0</v>
      </c>
      <c r="AY6298" s="209">
        <f>IF(BB6298="S",IF(AND(S6298&lt;&gt;"",R6298&lt;&gt;""),S6298-R6298,0),0)</f>
        <v>0</v>
      </c>
      <c r="AZ6298" s="209">
        <f>IF(BB6298="S",IF(Q6298="1. Aceitou o programa",IF(OR(X6298="Não se Aplica",X6298=""),IF(OR(W6298="Não se Aplica",W6298=""),0,W6298-V6298),AVERAGE(X6298-W6298,W6298-V6298)),0),0)</f>
        <v>0</v>
      </c>
      <c r="BA6298" s="209">
        <f>IF(BB6298="S",IF(AND(Q6298="1. Aceitou o programa",AH6298="Realizada"),IFERROR(IF(AG6298="",0,AG6298-R6298),0),0),0)</f>
        <v>0</v>
      </c>
      <c r="BB6298" s="209" t="str">
        <f>_xlfn.XLOOKUP(U6298,'Lista Suspensa'!$AA$20:$AA$23,'Lista Suspensa'!$AB$20:$AB$23,"N/A")</f>
        <v>S</v>
      </c>
    </row>
    <row r="6299" spans="1:54" ht="12" customHeight="1">
      <c r="A6299" s="151" t="s">
        <v>54</v>
      </c>
      <c r="B6299" s="152">
        <v>46112</v>
      </c>
      <c r="C6299" s="153" t="s">
        <v>55</v>
      </c>
      <c r="D6299" s="153" t="s">
        <v>56</v>
      </c>
      <c r="E6299" s="244">
        <v>93345712</v>
      </c>
      <c r="F6299" s="144" t="s">
        <v>10593</v>
      </c>
      <c r="G6299" s="230"/>
      <c r="H6299" s="154">
        <v>33791</v>
      </c>
      <c r="I6299" s="153">
        <v>33</v>
      </c>
      <c r="J6299" s="148" t="s">
        <v>70</v>
      </c>
      <c r="K6299" s="153"/>
      <c r="L6299" s="153"/>
      <c r="M6299" s="153"/>
      <c r="N6299" s="153"/>
      <c r="O6299" s="155">
        <v>21997988765</v>
      </c>
      <c r="P6299" s="156" t="s">
        <v>60</v>
      </c>
      <c r="Q6299" s="157" t="s">
        <v>8211</v>
      </c>
      <c r="R6299" s="158"/>
      <c r="S6299" s="159"/>
      <c r="T6299" s="159" t="s">
        <v>6983</v>
      </c>
      <c r="U6299" s="159" t="s">
        <v>8212</v>
      </c>
      <c r="V6299" s="154">
        <v>46148</v>
      </c>
      <c r="W6299" s="154">
        <v>46155</v>
      </c>
      <c r="X6299" s="154"/>
      <c r="Y6299" s="160"/>
      <c r="Z6299" s="160"/>
      <c r="AA6299" s="153"/>
      <c r="AB6299" s="153"/>
      <c r="AC6299" s="182" t="e">
        <f t="shared" si="198"/>
        <v>#DIV/0!</v>
      </c>
      <c r="AD6299" s="153" t="e">
        <f t="shared" si="199"/>
        <v>#DIV/0!</v>
      </c>
      <c r="AE6299" s="207"/>
      <c r="AF6299" s="153"/>
      <c r="AG6299" s="159"/>
      <c r="AH6299" s="153"/>
      <c r="AI6299" s="161"/>
      <c r="AJ6299" s="153"/>
      <c r="AK6299" s="153"/>
      <c r="AL6299" s="207"/>
      <c r="AM6299" s="207"/>
      <c r="AN6299" s="207"/>
      <c r="AO6299" s="207"/>
      <c r="AP6299" s="147" t="s">
        <v>54</v>
      </c>
      <c r="AQ6299" s="147"/>
      <c r="AR6299" s="147"/>
      <c r="AS6299" s="209" t="s">
        <v>68</v>
      </c>
      <c r="AT6299" s="223" t="str">
        <f>MONTH(B6299)&amp;"/"&amp;YEAR(B6299)</f>
        <v>3/2026</v>
      </c>
      <c r="AU6299" s="223">
        <f>WEEKNUM(B6299)-WEEKNUM(EOMONTH(B6299,-1)+1)+1</f>
        <v>5</v>
      </c>
      <c r="AV6299" s="209" t="str">
        <f>MONTH(R6299)&amp;"/"&amp;YEAR(R6299)</f>
        <v>1/1900</v>
      </c>
      <c r="AW6299" s="209" t="e">
        <f>WEEKNUM(R6299)-WEEKNUM(EOMONTH(R6299,-1)+1)+1</f>
        <v>#NUM!</v>
      </c>
      <c r="AX6299" s="209">
        <f>IF(BB6299="S",IF(Q6299="1. Aceitou o programa",R6299-B6299,0),0)</f>
        <v>0</v>
      </c>
      <c r="AY6299" s="209">
        <f>IF(BB6299="S",IF(AND(S6299&lt;&gt;"",R6299&lt;&gt;""),S6299-R6299,0),0)</f>
        <v>0</v>
      </c>
      <c r="AZ6299" s="209">
        <f>IF(BB6299="S",IF(Q6299="1. Aceitou o programa",IF(OR(X6299="Não se Aplica",X6299=""),IF(OR(W6299="Não se Aplica",W6299=""),0,W6299-V6299),AVERAGE(X6299-W6299,W6299-V6299)),0),0)</f>
        <v>0</v>
      </c>
      <c r="BA6299" s="209">
        <f>IF(BB6299="S",IF(AND(Q6299="1. Aceitou o programa",AH6299="Realizada"),IFERROR(IF(AG6299="",0,AG6299-R6299),0),0),0)</f>
        <v>0</v>
      </c>
      <c r="BB6299" s="209" t="str">
        <f>_xlfn.XLOOKUP(U6299,'Lista Suspensa'!$AA$20:$AA$23,'Lista Suspensa'!$AB$20:$AB$23,"N/A")</f>
        <v>S</v>
      </c>
    </row>
    <row r="6300" spans="1:54" ht="12" customHeight="1">
      <c r="A6300" s="151" t="s">
        <v>54</v>
      </c>
      <c r="B6300" s="152">
        <v>46112</v>
      </c>
      <c r="C6300" s="153" t="s">
        <v>55</v>
      </c>
      <c r="D6300" s="153" t="s">
        <v>56</v>
      </c>
      <c r="E6300" s="244">
        <v>83816283</v>
      </c>
      <c r="F6300" s="144" t="s">
        <v>10594</v>
      </c>
      <c r="G6300" s="230"/>
      <c r="H6300" s="154">
        <v>33795</v>
      </c>
      <c r="I6300" s="153">
        <v>33</v>
      </c>
      <c r="J6300" s="148" t="s">
        <v>70</v>
      </c>
      <c r="K6300" s="153"/>
      <c r="L6300" s="153"/>
      <c r="M6300" s="153"/>
      <c r="N6300" s="153"/>
      <c r="O6300" s="155">
        <v>11948987254</v>
      </c>
      <c r="P6300" s="156" t="s">
        <v>60</v>
      </c>
      <c r="Q6300" s="157" t="s">
        <v>8211</v>
      </c>
      <c r="R6300" s="158"/>
      <c r="S6300" s="159"/>
      <c r="T6300" s="159" t="s">
        <v>6983</v>
      </c>
      <c r="U6300" s="159" t="s">
        <v>8212</v>
      </c>
      <c r="V6300" s="154">
        <v>46148</v>
      </c>
      <c r="W6300" s="154">
        <v>46155</v>
      </c>
      <c r="X6300" s="154"/>
      <c r="Y6300" s="160"/>
      <c r="Z6300" s="160"/>
      <c r="AA6300" s="153"/>
      <c r="AB6300" s="153"/>
      <c r="AC6300" s="182" t="e">
        <f t="shared" si="198"/>
        <v>#DIV/0!</v>
      </c>
      <c r="AD6300" s="153" t="e">
        <f t="shared" si="199"/>
        <v>#DIV/0!</v>
      </c>
      <c r="AE6300" s="207"/>
      <c r="AF6300" s="153"/>
      <c r="AG6300" s="159"/>
      <c r="AH6300" s="153"/>
      <c r="AI6300" s="161"/>
      <c r="AJ6300" s="153"/>
      <c r="AK6300" s="153"/>
      <c r="AL6300" s="207"/>
      <c r="AM6300" s="207"/>
      <c r="AN6300" s="207"/>
      <c r="AO6300" s="207"/>
      <c r="AP6300" s="147" t="s">
        <v>54</v>
      </c>
      <c r="AQ6300" s="147"/>
      <c r="AR6300" s="147"/>
      <c r="AS6300" s="209" t="s">
        <v>68</v>
      </c>
      <c r="AT6300" s="223" t="str">
        <f>MONTH(B6300)&amp;"/"&amp;YEAR(B6300)</f>
        <v>3/2026</v>
      </c>
      <c r="AU6300" s="223">
        <f>WEEKNUM(B6300)-WEEKNUM(EOMONTH(B6300,-1)+1)+1</f>
        <v>5</v>
      </c>
      <c r="AV6300" s="209" t="str">
        <f>MONTH(R6300)&amp;"/"&amp;YEAR(R6300)</f>
        <v>1/1900</v>
      </c>
      <c r="AW6300" s="209" t="e">
        <f>WEEKNUM(R6300)-WEEKNUM(EOMONTH(R6300,-1)+1)+1</f>
        <v>#NUM!</v>
      </c>
      <c r="AX6300" s="209">
        <f>IF(BB6300="S",IF(Q6300="1. Aceitou o programa",R6300-B6300,0),0)</f>
        <v>0</v>
      </c>
      <c r="AY6300" s="209">
        <f>IF(BB6300="S",IF(AND(S6300&lt;&gt;"",R6300&lt;&gt;""),S6300-R6300,0),0)</f>
        <v>0</v>
      </c>
      <c r="AZ6300" s="209">
        <f>IF(BB6300="S",IF(Q6300="1. Aceitou o programa",IF(OR(X6300="Não se Aplica",X6300=""),IF(OR(W6300="Não se Aplica",W6300=""),0,W6300-V6300),AVERAGE(X6300-W6300,W6300-V6300)),0),0)</f>
        <v>0</v>
      </c>
      <c r="BA6300" s="209">
        <f>IF(BB6300="S",IF(AND(Q6300="1. Aceitou o programa",AH6300="Realizada"),IFERROR(IF(AG6300="",0,AG6300-R6300),0),0),0)</f>
        <v>0</v>
      </c>
      <c r="BB6300" s="209" t="str">
        <f>_xlfn.XLOOKUP(U6300,'Lista Suspensa'!$AA$20:$AA$23,'Lista Suspensa'!$AB$20:$AB$23,"N/A")</f>
        <v>S</v>
      </c>
    </row>
    <row r="6301" spans="1:54" ht="12" customHeight="1">
      <c r="A6301" s="151" t="s">
        <v>54</v>
      </c>
      <c r="B6301" s="152">
        <v>46112</v>
      </c>
      <c r="C6301" s="153" t="s">
        <v>55</v>
      </c>
      <c r="D6301" s="153" t="s">
        <v>56</v>
      </c>
      <c r="E6301" s="244">
        <v>93145279</v>
      </c>
      <c r="F6301" s="144" t="s">
        <v>10595</v>
      </c>
      <c r="G6301" s="230"/>
      <c r="H6301" s="154">
        <v>33805</v>
      </c>
      <c r="I6301" s="153">
        <v>33</v>
      </c>
      <c r="J6301" s="148" t="s">
        <v>58</v>
      </c>
      <c r="K6301" s="153"/>
      <c r="L6301" s="153"/>
      <c r="M6301" s="153"/>
      <c r="N6301" s="153"/>
      <c r="O6301" s="155">
        <v>11965063575</v>
      </c>
      <c r="P6301" s="156" t="s">
        <v>60</v>
      </c>
      <c r="Q6301" s="157" t="s">
        <v>8211</v>
      </c>
      <c r="R6301" s="158"/>
      <c r="S6301" s="159"/>
      <c r="T6301" s="159" t="s">
        <v>6983</v>
      </c>
      <c r="U6301" s="159" t="s">
        <v>8212</v>
      </c>
      <c r="V6301" s="154">
        <v>46148</v>
      </c>
      <c r="W6301" s="154">
        <v>46155</v>
      </c>
      <c r="X6301" s="154"/>
      <c r="Y6301" s="160"/>
      <c r="Z6301" s="160"/>
      <c r="AA6301" s="153"/>
      <c r="AB6301" s="153"/>
      <c r="AC6301" s="182" t="e">
        <f t="shared" si="198"/>
        <v>#DIV/0!</v>
      </c>
      <c r="AD6301" s="153" t="e">
        <f t="shared" si="199"/>
        <v>#DIV/0!</v>
      </c>
      <c r="AE6301" s="207"/>
      <c r="AF6301" s="153"/>
      <c r="AG6301" s="159"/>
      <c r="AH6301" s="153"/>
      <c r="AI6301" s="161"/>
      <c r="AJ6301" s="153"/>
      <c r="AK6301" s="153"/>
      <c r="AL6301" s="207"/>
      <c r="AM6301" s="207"/>
      <c r="AN6301" s="207"/>
      <c r="AO6301" s="207"/>
      <c r="AP6301" s="147" t="s">
        <v>54</v>
      </c>
      <c r="AQ6301" s="147"/>
      <c r="AR6301" s="147"/>
      <c r="AS6301" s="209" t="s">
        <v>68</v>
      </c>
      <c r="AT6301" s="223" t="str">
        <f>MONTH(B6301)&amp;"/"&amp;YEAR(B6301)</f>
        <v>3/2026</v>
      </c>
      <c r="AU6301" s="223">
        <f>WEEKNUM(B6301)-WEEKNUM(EOMONTH(B6301,-1)+1)+1</f>
        <v>5</v>
      </c>
      <c r="AV6301" s="209" t="str">
        <f>MONTH(R6301)&amp;"/"&amp;YEAR(R6301)</f>
        <v>1/1900</v>
      </c>
      <c r="AW6301" s="209" t="e">
        <f>WEEKNUM(R6301)-WEEKNUM(EOMONTH(R6301,-1)+1)+1</f>
        <v>#NUM!</v>
      </c>
      <c r="AX6301" s="209">
        <f>IF(BB6301="S",IF(Q6301="1. Aceitou o programa",R6301-B6301,0),0)</f>
        <v>0</v>
      </c>
      <c r="AY6301" s="209">
        <f>IF(BB6301="S",IF(AND(S6301&lt;&gt;"",R6301&lt;&gt;""),S6301-R6301,0),0)</f>
        <v>0</v>
      </c>
      <c r="AZ6301" s="209">
        <f>IF(BB6301="S",IF(Q6301="1. Aceitou o programa",IF(OR(X6301="Não se Aplica",X6301=""),IF(OR(W6301="Não se Aplica",W6301=""),0,W6301-V6301),AVERAGE(X6301-W6301,W6301-V6301)),0),0)</f>
        <v>0</v>
      </c>
      <c r="BA6301" s="209">
        <f>IF(BB6301="S",IF(AND(Q6301="1. Aceitou o programa",AH6301="Realizada"),IFERROR(IF(AG6301="",0,AG6301-R6301),0),0),0)</f>
        <v>0</v>
      </c>
      <c r="BB6301" s="209" t="str">
        <f>_xlfn.XLOOKUP(U6301,'Lista Suspensa'!$AA$20:$AA$23,'Lista Suspensa'!$AB$20:$AB$23,"N/A")</f>
        <v>S</v>
      </c>
    </row>
    <row r="6302" spans="1:54" ht="12" customHeight="1">
      <c r="A6302" s="151" t="s">
        <v>54</v>
      </c>
      <c r="B6302" s="152">
        <v>46112</v>
      </c>
      <c r="C6302" s="153" t="s">
        <v>55</v>
      </c>
      <c r="D6302" s="153" t="s">
        <v>56</v>
      </c>
      <c r="E6302" s="244">
        <v>83304678</v>
      </c>
      <c r="F6302" s="144" t="s">
        <v>10596</v>
      </c>
      <c r="G6302" s="230"/>
      <c r="H6302" s="154">
        <v>33845</v>
      </c>
      <c r="I6302" s="153">
        <v>33</v>
      </c>
      <c r="J6302" s="148" t="s">
        <v>70</v>
      </c>
      <c r="K6302" s="153"/>
      <c r="L6302" s="153"/>
      <c r="M6302" s="153"/>
      <c r="N6302" s="153"/>
      <c r="O6302" s="155">
        <v>11980846697</v>
      </c>
      <c r="P6302" s="156" t="s">
        <v>60</v>
      </c>
      <c r="Q6302" s="157" t="s">
        <v>8211</v>
      </c>
      <c r="R6302" s="158"/>
      <c r="S6302" s="159"/>
      <c r="T6302" s="159" t="s">
        <v>6983</v>
      </c>
      <c r="U6302" s="159" t="s">
        <v>8212</v>
      </c>
      <c r="V6302" s="154">
        <v>46148</v>
      </c>
      <c r="W6302" s="154">
        <v>46155</v>
      </c>
      <c r="X6302" s="154"/>
      <c r="Y6302" s="160"/>
      <c r="Z6302" s="160"/>
      <c r="AA6302" s="153"/>
      <c r="AB6302" s="153"/>
      <c r="AC6302" s="182" t="e">
        <f t="shared" si="198"/>
        <v>#DIV/0!</v>
      </c>
      <c r="AD6302" s="153" t="e">
        <f t="shared" si="199"/>
        <v>#DIV/0!</v>
      </c>
      <c r="AE6302" s="207"/>
      <c r="AF6302" s="153"/>
      <c r="AG6302" s="159"/>
      <c r="AH6302" s="153"/>
      <c r="AI6302" s="161"/>
      <c r="AJ6302" s="153"/>
      <c r="AK6302" s="153"/>
      <c r="AL6302" s="207"/>
      <c r="AM6302" s="207"/>
      <c r="AN6302" s="207"/>
      <c r="AO6302" s="207"/>
      <c r="AP6302" s="147" t="s">
        <v>54</v>
      </c>
      <c r="AQ6302" s="147"/>
      <c r="AR6302" s="147"/>
      <c r="AS6302" s="209" t="s">
        <v>68</v>
      </c>
      <c r="AT6302" s="223" t="str">
        <f>MONTH(B6302)&amp;"/"&amp;YEAR(B6302)</f>
        <v>3/2026</v>
      </c>
      <c r="AU6302" s="223">
        <f>WEEKNUM(B6302)-WEEKNUM(EOMONTH(B6302,-1)+1)+1</f>
        <v>5</v>
      </c>
      <c r="AV6302" s="209" t="str">
        <f>MONTH(R6302)&amp;"/"&amp;YEAR(R6302)</f>
        <v>1/1900</v>
      </c>
      <c r="AW6302" s="209" t="e">
        <f>WEEKNUM(R6302)-WEEKNUM(EOMONTH(R6302,-1)+1)+1</f>
        <v>#NUM!</v>
      </c>
      <c r="AX6302" s="209">
        <f>IF(BB6302="S",IF(Q6302="1. Aceitou o programa",R6302-B6302,0),0)</f>
        <v>0</v>
      </c>
      <c r="AY6302" s="209">
        <f>IF(BB6302="S",IF(AND(S6302&lt;&gt;"",R6302&lt;&gt;""),S6302-R6302,0),0)</f>
        <v>0</v>
      </c>
      <c r="AZ6302" s="209">
        <f>IF(BB6302="S",IF(Q6302="1. Aceitou o programa",IF(OR(X6302="Não se Aplica",X6302=""),IF(OR(W6302="Não se Aplica",W6302=""),0,W6302-V6302),AVERAGE(X6302-W6302,W6302-V6302)),0),0)</f>
        <v>0</v>
      </c>
      <c r="BA6302" s="209">
        <f>IF(BB6302="S",IF(AND(Q6302="1. Aceitou o programa",AH6302="Realizada"),IFERROR(IF(AG6302="",0,AG6302-R6302),0),0),0)</f>
        <v>0</v>
      </c>
      <c r="BB6302" s="209" t="str">
        <f>_xlfn.XLOOKUP(U6302,'Lista Suspensa'!$AA$20:$AA$23,'Lista Suspensa'!$AB$20:$AB$23,"N/A")</f>
        <v>S</v>
      </c>
    </row>
    <row r="6303" spans="1:54" ht="12" customHeight="1">
      <c r="A6303" s="151" t="s">
        <v>54</v>
      </c>
      <c r="B6303" s="152">
        <v>46112</v>
      </c>
      <c r="C6303" s="153" t="s">
        <v>55</v>
      </c>
      <c r="D6303" s="153" t="s">
        <v>56</v>
      </c>
      <c r="E6303" s="244">
        <v>75833445</v>
      </c>
      <c r="F6303" s="144" t="s">
        <v>10597</v>
      </c>
      <c r="G6303" s="230"/>
      <c r="H6303" s="154">
        <v>33848</v>
      </c>
      <c r="I6303" s="153">
        <v>33</v>
      </c>
      <c r="J6303" s="148" t="s">
        <v>70</v>
      </c>
      <c r="K6303" s="153"/>
      <c r="L6303" s="153"/>
      <c r="M6303" s="153"/>
      <c r="N6303" s="153"/>
      <c r="O6303" s="155">
        <v>11971804742</v>
      </c>
      <c r="P6303" s="156" t="s">
        <v>60</v>
      </c>
      <c r="Q6303" s="157" t="s">
        <v>8211</v>
      </c>
      <c r="R6303" s="158"/>
      <c r="S6303" s="159"/>
      <c r="T6303" s="159" t="s">
        <v>6983</v>
      </c>
      <c r="U6303" s="159" t="s">
        <v>8212</v>
      </c>
      <c r="V6303" s="154">
        <v>46148</v>
      </c>
      <c r="W6303" s="154">
        <v>46155</v>
      </c>
      <c r="X6303" s="154"/>
      <c r="Y6303" s="160"/>
      <c r="Z6303" s="160"/>
      <c r="AA6303" s="153"/>
      <c r="AB6303" s="153"/>
      <c r="AC6303" s="182" t="e">
        <f t="shared" si="198"/>
        <v>#DIV/0!</v>
      </c>
      <c r="AD6303" s="153" t="e">
        <f t="shared" si="199"/>
        <v>#DIV/0!</v>
      </c>
      <c r="AE6303" s="207"/>
      <c r="AF6303" s="153"/>
      <c r="AG6303" s="159"/>
      <c r="AH6303" s="153"/>
      <c r="AI6303" s="161"/>
      <c r="AJ6303" s="153"/>
      <c r="AK6303" s="153"/>
      <c r="AL6303" s="207"/>
      <c r="AM6303" s="207"/>
      <c r="AN6303" s="207"/>
      <c r="AO6303" s="207"/>
      <c r="AP6303" s="147" t="s">
        <v>54</v>
      </c>
      <c r="AQ6303" s="147"/>
      <c r="AR6303" s="147"/>
      <c r="AS6303" s="209" t="s">
        <v>68</v>
      </c>
      <c r="AT6303" s="223" t="str">
        <f>MONTH(B6303)&amp;"/"&amp;YEAR(B6303)</f>
        <v>3/2026</v>
      </c>
      <c r="AU6303" s="223">
        <f>WEEKNUM(B6303)-WEEKNUM(EOMONTH(B6303,-1)+1)+1</f>
        <v>5</v>
      </c>
      <c r="AV6303" s="209" t="str">
        <f>MONTH(R6303)&amp;"/"&amp;YEAR(R6303)</f>
        <v>1/1900</v>
      </c>
      <c r="AW6303" s="209" t="e">
        <f>WEEKNUM(R6303)-WEEKNUM(EOMONTH(R6303,-1)+1)+1</f>
        <v>#NUM!</v>
      </c>
      <c r="AX6303" s="209">
        <f>IF(BB6303="S",IF(Q6303="1. Aceitou o programa",R6303-B6303,0),0)</f>
        <v>0</v>
      </c>
      <c r="AY6303" s="209">
        <f>IF(BB6303="S",IF(AND(S6303&lt;&gt;"",R6303&lt;&gt;""),S6303-R6303,0),0)</f>
        <v>0</v>
      </c>
      <c r="AZ6303" s="209">
        <f>IF(BB6303="S",IF(Q6303="1. Aceitou o programa",IF(OR(X6303="Não se Aplica",X6303=""),IF(OR(W6303="Não se Aplica",W6303=""),0,W6303-V6303),AVERAGE(X6303-W6303,W6303-V6303)),0),0)</f>
        <v>0</v>
      </c>
      <c r="BA6303" s="209">
        <f>IF(BB6303="S",IF(AND(Q6303="1. Aceitou o programa",AH6303="Realizada"),IFERROR(IF(AG6303="",0,AG6303-R6303),0),0),0)</f>
        <v>0</v>
      </c>
      <c r="BB6303" s="209" t="str">
        <f>_xlfn.XLOOKUP(U6303,'Lista Suspensa'!$AA$20:$AA$23,'Lista Suspensa'!$AB$20:$AB$23,"N/A")</f>
        <v>S</v>
      </c>
    </row>
    <row r="6304" spans="1:54" ht="12" customHeight="1">
      <c r="A6304" s="151" t="s">
        <v>54</v>
      </c>
      <c r="B6304" s="152">
        <v>46112</v>
      </c>
      <c r="C6304" s="153" t="s">
        <v>55</v>
      </c>
      <c r="D6304" s="153" t="s">
        <v>56</v>
      </c>
      <c r="E6304" s="244">
        <v>93472855</v>
      </c>
      <c r="F6304" s="144" t="s">
        <v>10598</v>
      </c>
      <c r="G6304" s="230"/>
      <c r="H6304" s="154">
        <v>33849</v>
      </c>
      <c r="I6304" s="153">
        <v>33</v>
      </c>
      <c r="J6304" s="148" t="s">
        <v>58</v>
      </c>
      <c r="K6304" s="153"/>
      <c r="L6304" s="153"/>
      <c r="M6304" s="153"/>
      <c r="N6304" s="153"/>
      <c r="O6304" s="155">
        <v>21976292209</v>
      </c>
      <c r="P6304" s="156" t="s">
        <v>60</v>
      </c>
      <c r="Q6304" s="157" t="s">
        <v>8211</v>
      </c>
      <c r="R6304" s="158"/>
      <c r="S6304" s="159"/>
      <c r="T6304" s="159" t="s">
        <v>6983</v>
      </c>
      <c r="U6304" s="159" t="s">
        <v>8212</v>
      </c>
      <c r="V6304" s="154">
        <v>46148</v>
      </c>
      <c r="W6304" s="154">
        <v>46155</v>
      </c>
      <c r="X6304" s="154"/>
      <c r="Y6304" s="160"/>
      <c r="Z6304" s="160"/>
      <c r="AA6304" s="153"/>
      <c r="AB6304" s="153"/>
      <c r="AC6304" s="182" t="e">
        <f t="shared" si="198"/>
        <v>#DIV/0!</v>
      </c>
      <c r="AD6304" s="153" t="e">
        <f t="shared" si="199"/>
        <v>#DIV/0!</v>
      </c>
      <c r="AE6304" s="207"/>
      <c r="AF6304" s="153"/>
      <c r="AG6304" s="159"/>
      <c r="AH6304" s="153"/>
      <c r="AI6304" s="161"/>
      <c r="AJ6304" s="153"/>
      <c r="AK6304" s="153"/>
      <c r="AL6304" s="207"/>
      <c r="AM6304" s="207"/>
      <c r="AN6304" s="207"/>
      <c r="AO6304" s="207"/>
      <c r="AP6304" s="147" t="s">
        <v>54</v>
      </c>
      <c r="AQ6304" s="147"/>
      <c r="AR6304" s="147"/>
      <c r="AS6304" s="209" t="s">
        <v>68</v>
      </c>
      <c r="AT6304" s="223" t="str">
        <f>MONTH(B6304)&amp;"/"&amp;YEAR(B6304)</f>
        <v>3/2026</v>
      </c>
      <c r="AU6304" s="223">
        <f>WEEKNUM(B6304)-WEEKNUM(EOMONTH(B6304,-1)+1)+1</f>
        <v>5</v>
      </c>
      <c r="AV6304" s="209" t="str">
        <f>MONTH(R6304)&amp;"/"&amp;YEAR(R6304)</f>
        <v>1/1900</v>
      </c>
      <c r="AW6304" s="209" t="e">
        <f>WEEKNUM(R6304)-WEEKNUM(EOMONTH(R6304,-1)+1)+1</f>
        <v>#NUM!</v>
      </c>
      <c r="AX6304" s="209">
        <f>IF(BB6304="S",IF(Q6304="1. Aceitou o programa",R6304-B6304,0),0)</f>
        <v>0</v>
      </c>
      <c r="AY6304" s="209">
        <f>IF(BB6304="S",IF(AND(S6304&lt;&gt;"",R6304&lt;&gt;""),S6304-R6304,0),0)</f>
        <v>0</v>
      </c>
      <c r="AZ6304" s="209">
        <f>IF(BB6304="S",IF(Q6304="1. Aceitou o programa",IF(OR(X6304="Não se Aplica",X6304=""),IF(OR(W6304="Não se Aplica",W6304=""),0,W6304-V6304),AVERAGE(X6304-W6304,W6304-V6304)),0),0)</f>
        <v>0</v>
      </c>
      <c r="BA6304" s="209">
        <f>IF(BB6304="S",IF(AND(Q6304="1. Aceitou o programa",AH6304="Realizada"),IFERROR(IF(AG6304="",0,AG6304-R6304),0),0),0)</f>
        <v>0</v>
      </c>
      <c r="BB6304" s="209" t="str">
        <f>_xlfn.XLOOKUP(U6304,'Lista Suspensa'!$AA$20:$AA$23,'Lista Suspensa'!$AB$20:$AB$23,"N/A")</f>
        <v>S</v>
      </c>
    </row>
    <row r="6305" spans="1:54" ht="12" customHeight="1">
      <c r="A6305" s="151" t="s">
        <v>54</v>
      </c>
      <c r="B6305" s="152">
        <v>46112</v>
      </c>
      <c r="C6305" s="153" t="s">
        <v>55</v>
      </c>
      <c r="D6305" s="153" t="s">
        <v>56</v>
      </c>
      <c r="E6305" s="244">
        <v>92622493</v>
      </c>
      <c r="F6305" s="144" t="s">
        <v>10599</v>
      </c>
      <c r="G6305" s="230"/>
      <c r="H6305" s="154">
        <v>33875</v>
      </c>
      <c r="I6305" s="153">
        <v>33</v>
      </c>
      <c r="J6305" s="148" t="s">
        <v>70</v>
      </c>
      <c r="K6305" s="153"/>
      <c r="L6305" s="153"/>
      <c r="M6305" s="153"/>
      <c r="N6305" s="153"/>
      <c r="O6305" s="155">
        <v>21994547806</v>
      </c>
      <c r="P6305" s="156" t="s">
        <v>60</v>
      </c>
      <c r="Q6305" s="157" t="s">
        <v>8211</v>
      </c>
      <c r="R6305" s="158"/>
      <c r="S6305" s="159"/>
      <c r="T6305" s="159" t="s">
        <v>6983</v>
      </c>
      <c r="U6305" s="159" t="s">
        <v>8212</v>
      </c>
      <c r="V6305" s="154">
        <v>46148</v>
      </c>
      <c r="W6305" s="154">
        <v>46155</v>
      </c>
      <c r="X6305" s="154"/>
      <c r="Y6305" s="160"/>
      <c r="Z6305" s="160"/>
      <c r="AA6305" s="153"/>
      <c r="AB6305" s="153"/>
      <c r="AC6305" s="182" t="e">
        <f t="shared" si="198"/>
        <v>#DIV/0!</v>
      </c>
      <c r="AD6305" s="153" t="e">
        <f t="shared" si="199"/>
        <v>#DIV/0!</v>
      </c>
      <c r="AE6305" s="207"/>
      <c r="AF6305" s="153"/>
      <c r="AG6305" s="159"/>
      <c r="AH6305" s="153"/>
      <c r="AI6305" s="161"/>
      <c r="AJ6305" s="153"/>
      <c r="AK6305" s="153"/>
      <c r="AL6305" s="207"/>
      <c r="AM6305" s="207"/>
      <c r="AN6305" s="207"/>
      <c r="AO6305" s="207"/>
      <c r="AP6305" s="147" t="s">
        <v>54</v>
      </c>
      <c r="AQ6305" s="147"/>
      <c r="AR6305" s="147"/>
      <c r="AS6305" s="209" t="s">
        <v>68</v>
      </c>
      <c r="AT6305" s="223" t="str">
        <f>MONTH(B6305)&amp;"/"&amp;YEAR(B6305)</f>
        <v>3/2026</v>
      </c>
      <c r="AU6305" s="223">
        <f>WEEKNUM(B6305)-WEEKNUM(EOMONTH(B6305,-1)+1)+1</f>
        <v>5</v>
      </c>
      <c r="AV6305" s="209" t="str">
        <f>MONTH(R6305)&amp;"/"&amp;YEAR(R6305)</f>
        <v>1/1900</v>
      </c>
      <c r="AW6305" s="209" t="e">
        <f>WEEKNUM(R6305)-WEEKNUM(EOMONTH(R6305,-1)+1)+1</f>
        <v>#NUM!</v>
      </c>
      <c r="AX6305" s="209">
        <f>IF(BB6305="S",IF(Q6305="1. Aceitou o programa",R6305-B6305,0),0)</f>
        <v>0</v>
      </c>
      <c r="AY6305" s="209">
        <f>IF(BB6305="S",IF(AND(S6305&lt;&gt;"",R6305&lt;&gt;""),S6305-R6305,0),0)</f>
        <v>0</v>
      </c>
      <c r="AZ6305" s="209">
        <f>IF(BB6305="S",IF(Q6305="1. Aceitou o programa",IF(OR(X6305="Não se Aplica",X6305=""),IF(OR(W6305="Não se Aplica",W6305=""),0,W6305-V6305),AVERAGE(X6305-W6305,W6305-V6305)),0),0)</f>
        <v>0</v>
      </c>
      <c r="BA6305" s="209">
        <f>IF(BB6305="S",IF(AND(Q6305="1. Aceitou o programa",AH6305="Realizada"),IFERROR(IF(AG6305="",0,AG6305-R6305),0),0),0)</f>
        <v>0</v>
      </c>
      <c r="BB6305" s="209" t="str">
        <f>_xlfn.XLOOKUP(U6305,'Lista Suspensa'!$AA$20:$AA$23,'Lista Suspensa'!$AB$20:$AB$23,"N/A")</f>
        <v>S</v>
      </c>
    </row>
    <row r="6306" spans="1:54" ht="12" customHeight="1">
      <c r="A6306" s="151" t="s">
        <v>54</v>
      </c>
      <c r="B6306" s="152">
        <v>46112</v>
      </c>
      <c r="C6306" s="153" t="s">
        <v>55</v>
      </c>
      <c r="D6306" s="153" t="s">
        <v>56</v>
      </c>
      <c r="E6306" s="244">
        <v>89065795</v>
      </c>
      <c r="F6306" s="144" t="s">
        <v>10600</v>
      </c>
      <c r="G6306" s="230"/>
      <c r="H6306" s="154">
        <v>33914</v>
      </c>
      <c r="I6306" s="153">
        <v>33</v>
      </c>
      <c r="J6306" s="148" t="s">
        <v>70</v>
      </c>
      <c r="K6306" s="153"/>
      <c r="L6306" s="153"/>
      <c r="M6306" s="153"/>
      <c r="N6306" s="153"/>
      <c r="O6306" s="155">
        <v>11948608593</v>
      </c>
      <c r="P6306" s="156" t="s">
        <v>60</v>
      </c>
      <c r="Q6306" s="157" t="s">
        <v>8211</v>
      </c>
      <c r="R6306" s="158"/>
      <c r="S6306" s="159"/>
      <c r="T6306" s="159" t="s">
        <v>6983</v>
      </c>
      <c r="U6306" s="159" t="s">
        <v>8212</v>
      </c>
      <c r="V6306" s="154">
        <v>46148</v>
      </c>
      <c r="W6306" s="154">
        <v>46155</v>
      </c>
      <c r="X6306" s="154"/>
      <c r="Y6306" s="160"/>
      <c r="Z6306" s="160"/>
      <c r="AA6306" s="153"/>
      <c r="AB6306" s="153"/>
      <c r="AC6306" s="182" t="e">
        <f t="shared" si="198"/>
        <v>#DIV/0!</v>
      </c>
      <c r="AD6306" s="153" t="e">
        <f t="shared" si="199"/>
        <v>#DIV/0!</v>
      </c>
      <c r="AE6306" s="207"/>
      <c r="AF6306" s="153"/>
      <c r="AG6306" s="159"/>
      <c r="AH6306" s="153"/>
      <c r="AI6306" s="161"/>
      <c r="AJ6306" s="153"/>
      <c r="AK6306" s="153"/>
      <c r="AL6306" s="207"/>
      <c r="AM6306" s="207"/>
      <c r="AN6306" s="207"/>
      <c r="AO6306" s="207"/>
      <c r="AP6306" s="147" t="s">
        <v>54</v>
      </c>
      <c r="AQ6306" s="147"/>
      <c r="AR6306" s="147"/>
      <c r="AS6306" s="209" t="s">
        <v>68</v>
      </c>
      <c r="AT6306" s="223" t="str">
        <f>MONTH(B6306)&amp;"/"&amp;YEAR(B6306)</f>
        <v>3/2026</v>
      </c>
      <c r="AU6306" s="223">
        <f>WEEKNUM(B6306)-WEEKNUM(EOMONTH(B6306,-1)+1)+1</f>
        <v>5</v>
      </c>
      <c r="AV6306" s="209" t="str">
        <f>MONTH(R6306)&amp;"/"&amp;YEAR(R6306)</f>
        <v>1/1900</v>
      </c>
      <c r="AW6306" s="209" t="e">
        <f>WEEKNUM(R6306)-WEEKNUM(EOMONTH(R6306,-1)+1)+1</f>
        <v>#NUM!</v>
      </c>
      <c r="AX6306" s="209">
        <f>IF(BB6306="S",IF(Q6306="1. Aceitou o programa",R6306-B6306,0),0)</f>
        <v>0</v>
      </c>
      <c r="AY6306" s="209">
        <f>IF(BB6306="S",IF(AND(S6306&lt;&gt;"",R6306&lt;&gt;""),S6306-R6306,0),0)</f>
        <v>0</v>
      </c>
      <c r="AZ6306" s="209">
        <f>IF(BB6306="S",IF(Q6306="1. Aceitou o programa",IF(OR(X6306="Não se Aplica",X6306=""),IF(OR(W6306="Não se Aplica",W6306=""),0,W6306-V6306),AVERAGE(X6306-W6306,W6306-V6306)),0),0)</f>
        <v>0</v>
      </c>
      <c r="BA6306" s="209">
        <f>IF(BB6306="S",IF(AND(Q6306="1. Aceitou o programa",AH6306="Realizada"),IFERROR(IF(AG6306="",0,AG6306-R6306),0),0),0)</f>
        <v>0</v>
      </c>
      <c r="BB6306" s="209" t="str">
        <f>_xlfn.XLOOKUP(U6306,'Lista Suspensa'!$AA$20:$AA$23,'Lista Suspensa'!$AB$20:$AB$23,"N/A")</f>
        <v>S</v>
      </c>
    </row>
    <row r="6307" spans="1:54" ht="12" customHeight="1">
      <c r="A6307" s="151" t="s">
        <v>54</v>
      </c>
      <c r="B6307" s="152">
        <v>46112</v>
      </c>
      <c r="C6307" s="153" t="s">
        <v>55</v>
      </c>
      <c r="D6307" s="153" t="s">
        <v>56</v>
      </c>
      <c r="E6307" s="244">
        <v>85482028</v>
      </c>
      <c r="F6307" s="144" t="s">
        <v>10601</v>
      </c>
      <c r="G6307" s="230"/>
      <c r="H6307" s="154">
        <v>33915</v>
      </c>
      <c r="I6307" s="153">
        <v>33</v>
      </c>
      <c r="J6307" s="148" t="s">
        <v>70</v>
      </c>
      <c r="K6307" s="153"/>
      <c r="L6307" s="153"/>
      <c r="M6307" s="153"/>
      <c r="N6307" s="153"/>
      <c r="O6307" s="155">
        <v>11946438803</v>
      </c>
      <c r="P6307" s="156" t="s">
        <v>60</v>
      </c>
      <c r="Q6307" s="157" t="s">
        <v>8211</v>
      </c>
      <c r="R6307" s="158"/>
      <c r="S6307" s="159"/>
      <c r="T6307" s="159" t="s">
        <v>6983</v>
      </c>
      <c r="U6307" s="159" t="s">
        <v>8212</v>
      </c>
      <c r="V6307" s="154">
        <v>46148</v>
      </c>
      <c r="W6307" s="154">
        <v>46155</v>
      </c>
      <c r="X6307" s="154"/>
      <c r="Y6307" s="160"/>
      <c r="Z6307" s="160"/>
      <c r="AA6307" s="153"/>
      <c r="AB6307" s="153"/>
      <c r="AC6307" s="182" t="e">
        <f t="shared" si="198"/>
        <v>#DIV/0!</v>
      </c>
      <c r="AD6307" s="153" t="e">
        <f t="shared" si="199"/>
        <v>#DIV/0!</v>
      </c>
      <c r="AE6307" s="207"/>
      <c r="AF6307" s="153"/>
      <c r="AG6307" s="159"/>
      <c r="AH6307" s="153"/>
      <c r="AI6307" s="161"/>
      <c r="AJ6307" s="153"/>
      <c r="AK6307" s="153"/>
      <c r="AL6307" s="207" t="s">
        <v>85</v>
      </c>
      <c r="AM6307" s="207" t="s">
        <v>86</v>
      </c>
      <c r="AN6307" s="207" t="s">
        <v>191</v>
      </c>
      <c r="AO6307" s="207"/>
      <c r="AP6307" s="147" t="s">
        <v>54</v>
      </c>
      <c r="AQ6307" s="147"/>
      <c r="AR6307" s="147"/>
      <c r="AS6307" s="209" t="s">
        <v>68</v>
      </c>
      <c r="AT6307" s="223" t="str">
        <f>MONTH(B6307)&amp;"/"&amp;YEAR(B6307)</f>
        <v>3/2026</v>
      </c>
      <c r="AU6307" s="223">
        <f>WEEKNUM(B6307)-WEEKNUM(EOMONTH(B6307,-1)+1)+1</f>
        <v>5</v>
      </c>
      <c r="AV6307" s="209" t="str">
        <f>MONTH(R6307)&amp;"/"&amp;YEAR(R6307)</f>
        <v>1/1900</v>
      </c>
      <c r="AW6307" s="209" t="e">
        <f>WEEKNUM(R6307)-WEEKNUM(EOMONTH(R6307,-1)+1)+1</f>
        <v>#NUM!</v>
      </c>
      <c r="AX6307" s="209">
        <f>IF(BB6307="S",IF(Q6307="1. Aceitou o programa",R6307-B6307,0),0)</f>
        <v>0</v>
      </c>
      <c r="AY6307" s="209">
        <f>IF(BB6307="S",IF(AND(S6307&lt;&gt;"",R6307&lt;&gt;""),S6307-R6307,0),0)</f>
        <v>0</v>
      </c>
      <c r="AZ6307" s="209">
        <f>IF(BB6307="S",IF(Q6307="1. Aceitou o programa",IF(OR(X6307="Não se Aplica",X6307=""),IF(OR(W6307="Não se Aplica",W6307=""),0,W6307-V6307),AVERAGE(X6307-W6307,W6307-V6307)),0),0)</f>
        <v>0</v>
      </c>
      <c r="BA6307" s="209">
        <f>IF(BB6307="S",IF(AND(Q6307="1. Aceitou o programa",AH6307="Realizada"),IFERROR(IF(AG6307="",0,AG6307-R6307),0),0),0)</f>
        <v>0</v>
      </c>
      <c r="BB6307" s="209" t="str">
        <f>_xlfn.XLOOKUP(U6307,'Lista Suspensa'!$AA$20:$AA$23,'Lista Suspensa'!$AB$20:$AB$23,"N/A")</f>
        <v>S</v>
      </c>
    </row>
    <row r="6308" spans="1:54" ht="12" customHeight="1">
      <c r="A6308" s="151" t="s">
        <v>54</v>
      </c>
      <c r="B6308" s="152">
        <v>46112</v>
      </c>
      <c r="C6308" s="153" t="s">
        <v>55</v>
      </c>
      <c r="D6308" s="153" t="s">
        <v>56</v>
      </c>
      <c r="E6308" s="244">
        <v>93393700</v>
      </c>
      <c r="F6308" s="144" t="s">
        <v>10602</v>
      </c>
      <c r="G6308" s="230"/>
      <c r="H6308" s="154">
        <v>34013</v>
      </c>
      <c r="I6308" s="153">
        <v>33</v>
      </c>
      <c r="J6308" s="148" t="s">
        <v>58</v>
      </c>
      <c r="K6308" s="153"/>
      <c r="L6308" s="153"/>
      <c r="M6308" s="153"/>
      <c r="N6308" s="153"/>
      <c r="O6308" s="155">
        <v>21994398811</v>
      </c>
      <c r="P6308" s="156" t="s">
        <v>60</v>
      </c>
      <c r="Q6308" s="157" t="s">
        <v>8211</v>
      </c>
      <c r="R6308" s="158"/>
      <c r="S6308" s="159"/>
      <c r="T6308" s="159" t="s">
        <v>6983</v>
      </c>
      <c r="U6308" s="159" t="s">
        <v>8212</v>
      </c>
      <c r="V6308" s="154">
        <v>46148</v>
      </c>
      <c r="W6308" s="154">
        <v>46155</v>
      </c>
      <c r="X6308" s="154"/>
      <c r="Y6308" s="160"/>
      <c r="Z6308" s="160"/>
      <c r="AA6308" s="153"/>
      <c r="AB6308" s="153"/>
      <c r="AC6308" s="182" t="e">
        <f t="shared" si="198"/>
        <v>#DIV/0!</v>
      </c>
      <c r="AD6308" s="153" t="e">
        <f t="shared" si="199"/>
        <v>#DIV/0!</v>
      </c>
      <c r="AE6308" s="207"/>
      <c r="AF6308" s="153"/>
      <c r="AG6308" s="159"/>
      <c r="AH6308" s="153"/>
      <c r="AI6308" s="161"/>
      <c r="AJ6308" s="153"/>
      <c r="AK6308" s="153"/>
      <c r="AL6308" s="207"/>
      <c r="AM6308" s="207"/>
      <c r="AN6308" s="207"/>
      <c r="AO6308" s="207"/>
      <c r="AP6308" s="147" t="s">
        <v>54</v>
      </c>
      <c r="AQ6308" s="147"/>
      <c r="AR6308" s="147"/>
      <c r="AS6308" s="209" t="s">
        <v>68</v>
      </c>
      <c r="AT6308" s="223" t="str">
        <f>MONTH(B6308)&amp;"/"&amp;YEAR(B6308)</f>
        <v>3/2026</v>
      </c>
      <c r="AU6308" s="223">
        <f>WEEKNUM(B6308)-WEEKNUM(EOMONTH(B6308,-1)+1)+1</f>
        <v>5</v>
      </c>
      <c r="AV6308" s="209" t="str">
        <f>MONTH(R6308)&amp;"/"&amp;YEAR(R6308)</f>
        <v>1/1900</v>
      </c>
      <c r="AW6308" s="209" t="e">
        <f>WEEKNUM(R6308)-WEEKNUM(EOMONTH(R6308,-1)+1)+1</f>
        <v>#NUM!</v>
      </c>
      <c r="AX6308" s="209">
        <f>IF(BB6308="S",IF(Q6308="1. Aceitou o programa",R6308-B6308,0),0)</f>
        <v>0</v>
      </c>
      <c r="AY6308" s="209">
        <f>IF(BB6308="S",IF(AND(S6308&lt;&gt;"",R6308&lt;&gt;""),S6308-R6308,0),0)</f>
        <v>0</v>
      </c>
      <c r="AZ6308" s="209">
        <f>IF(BB6308="S",IF(Q6308="1. Aceitou o programa",IF(OR(X6308="Não se Aplica",X6308=""),IF(OR(W6308="Não se Aplica",W6308=""),0,W6308-V6308),AVERAGE(X6308-W6308,W6308-V6308)),0),0)</f>
        <v>0</v>
      </c>
      <c r="BA6308" s="209">
        <f>IF(BB6308="S",IF(AND(Q6308="1. Aceitou o programa",AH6308="Realizada"),IFERROR(IF(AG6308="",0,AG6308-R6308),0),0),0)</f>
        <v>0</v>
      </c>
      <c r="BB6308" s="209" t="str">
        <f>_xlfn.XLOOKUP(U6308,'Lista Suspensa'!$AA$20:$AA$23,'Lista Suspensa'!$AB$20:$AB$23,"N/A")</f>
        <v>S</v>
      </c>
    </row>
    <row r="6309" spans="1:54" ht="12" customHeight="1">
      <c r="A6309" s="151" t="s">
        <v>54</v>
      </c>
      <c r="B6309" s="152">
        <v>46112</v>
      </c>
      <c r="C6309" s="153" t="s">
        <v>55</v>
      </c>
      <c r="D6309" s="153" t="s">
        <v>56</v>
      </c>
      <c r="E6309" s="244">
        <v>82338281</v>
      </c>
      <c r="F6309" s="144" t="s">
        <v>10603</v>
      </c>
      <c r="G6309" s="230"/>
      <c r="H6309" s="154">
        <v>34048</v>
      </c>
      <c r="I6309" s="153">
        <v>33</v>
      </c>
      <c r="J6309" s="148" t="s">
        <v>70</v>
      </c>
      <c r="K6309" s="153"/>
      <c r="L6309" s="153"/>
      <c r="M6309" s="153"/>
      <c r="N6309" s="153"/>
      <c r="O6309" s="155">
        <v>11983789475</v>
      </c>
      <c r="P6309" s="156" t="s">
        <v>60</v>
      </c>
      <c r="Q6309" s="157" t="s">
        <v>8211</v>
      </c>
      <c r="R6309" s="158"/>
      <c r="S6309" s="159"/>
      <c r="T6309" s="159" t="s">
        <v>6983</v>
      </c>
      <c r="U6309" s="159" t="s">
        <v>8212</v>
      </c>
      <c r="V6309" s="154">
        <v>46148</v>
      </c>
      <c r="W6309" s="154">
        <v>46155</v>
      </c>
      <c r="X6309" s="154"/>
      <c r="Y6309" s="160"/>
      <c r="Z6309" s="160"/>
      <c r="AA6309" s="153"/>
      <c r="AB6309" s="153"/>
      <c r="AC6309" s="182" t="e">
        <f t="shared" si="198"/>
        <v>#DIV/0!</v>
      </c>
      <c r="AD6309" s="153" t="e">
        <f t="shared" si="199"/>
        <v>#DIV/0!</v>
      </c>
      <c r="AE6309" s="207"/>
      <c r="AF6309" s="153"/>
      <c r="AG6309" s="159"/>
      <c r="AH6309" s="153"/>
      <c r="AI6309" s="161"/>
      <c r="AJ6309" s="153"/>
      <c r="AK6309" s="153"/>
      <c r="AL6309" s="207"/>
      <c r="AM6309" s="207"/>
      <c r="AN6309" s="207"/>
      <c r="AO6309" s="207"/>
      <c r="AP6309" s="147" t="s">
        <v>54</v>
      </c>
      <c r="AQ6309" s="147"/>
      <c r="AR6309" s="147"/>
      <c r="AS6309" s="209" t="s">
        <v>68</v>
      </c>
      <c r="AT6309" s="223" t="str">
        <f>MONTH(B6309)&amp;"/"&amp;YEAR(B6309)</f>
        <v>3/2026</v>
      </c>
      <c r="AU6309" s="223">
        <f>WEEKNUM(B6309)-WEEKNUM(EOMONTH(B6309,-1)+1)+1</f>
        <v>5</v>
      </c>
      <c r="AV6309" s="209" t="str">
        <f>MONTH(R6309)&amp;"/"&amp;YEAR(R6309)</f>
        <v>1/1900</v>
      </c>
      <c r="AW6309" s="209" t="e">
        <f>WEEKNUM(R6309)-WEEKNUM(EOMONTH(R6309,-1)+1)+1</f>
        <v>#NUM!</v>
      </c>
      <c r="AX6309" s="209">
        <f>IF(BB6309="S",IF(Q6309="1. Aceitou o programa",R6309-B6309,0),0)</f>
        <v>0</v>
      </c>
      <c r="AY6309" s="209">
        <f>IF(BB6309="S",IF(AND(S6309&lt;&gt;"",R6309&lt;&gt;""),S6309-R6309,0),0)</f>
        <v>0</v>
      </c>
      <c r="AZ6309" s="209">
        <f>IF(BB6309="S",IF(Q6309="1. Aceitou o programa",IF(OR(X6309="Não se Aplica",X6309=""),IF(OR(W6309="Não se Aplica",W6309=""),0,W6309-V6309),AVERAGE(X6309-W6309,W6309-V6309)),0),0)</f>
        <v>0</v>
      </c>
      <c r="BA6309" s="209">
        <f>IF(BB6309="S",IF(AND(Q6309="1. Aceitou o programa",AH6309="Realizada"),IFERROR(IF(AG6309="",0,AG6309-R6309),0),0),0)</f>
        <v>0</v>
      </c>
      <c r="BB6309" s="209" t="str">
        <f>_xlfn.XLOOKUP(U6309,'Lista Suspensa'!$AA$20:$AA$23,'Lista Suspensa'!$AB$20:$AB$23,"N/A")</f>
        <v>S</v>
      </c>
    </row>
    <row r="6310" spans="1:54" ht="12" customHeight="1">
      <c r="A6310" s="151" t="s">
        <v>54</v>
      </c>
      <c r="B6310" s="152">
        <v>46112</v>
      </c>
      <c r="C6310" s="153" t="s">
        <v>55</v>
      </c>
      <c r="D6310" s="153" t="s">
        <v>56</v>
      </c>
      <c r="E6310" s="244">
        <v>86412007</v>
      </c>
      <c r="F6310" s="144" t="s">
        <v>10604</v>
      </c>
      <c r="G6310" s="230"/>
      <c r="H6310" s="154">
        <v>34054</v>
      </c>
      <c r="I6310" s="153">
        <v>33</v>
      </c>
      <c r="J6310" s="148" t="s">
        <v>70</v>
      </c>
      <c r="K6310" s="153"/>
      <c r="L6310" s="153"/>
      <c r="M6310" s="153"/>
      <c r="N6310" s="153"/>
      <c r="O6310" s="155">
        <v>21988354728</v>
      </c>
      <c r="P6310" s="156" t="s">
        <v>60</v>
      </c>
      <c r="Q6310" s="157" t="s">
        <v>8211</v>
      </c>
      <c r="R6310" s="158"/>
      <c r="S6310" s="159"/>
      <c r="T6310" s="159" t="s">
        <v>6983</v>
      </c>
      <c r="U6310" s="159" t="s">
        <v>8212</v>
      </c>
      <c r="V6310" s="154">
        <v>46148</v>
      </c>
      <c r="W6310" s="154">
        <v>46155</v>
      </c>
      <c r="X6310" s="154"/>
      <c r="Y6310" s="160"/>
      <c r="Z6310" s="160"/>
      <c r="AA6310" s="153"/>
      <c r="AB6310" s="153"/>
      <c r="AC6310" s="182" t="e">
        <f t="shared" si="198"/>
        <v>#DIV/0!</v>
      </c>
      <c r="AD6310" s="153" t="e">
        <f t="shared" si="199"/>
        <v>#DIV/0!</v>
      </c>
      <c r="AE6310" s="207"/>
      <c r="AF6310" s="153"/>
      <c r="AG6310" s="159"/>
      <c r="AH6310" s="153"/>
      <c r="AI6310" s="161"/>
      <c r="AJ6310" s="153"/>
      <c r="AK6310" s="153"/>
      <c r="AL6310" s="207"/>
      <c r="AM6310" s="207"/>
      <c r="AN6310" s="207"/>
      <c r="AO6310" s="207"/>
      <c r="AP6310" s="147" t="s">
        <v>54</v>
      </c>
      <c r="AQ6310" s="147"/>
      <c r="AR6310" s="147"/>
      <c r="AS6310" s="209" t="s">
        <v>68</v>
      </c>
      <c r="AT6310" s="223" t="str">
        <f>MONTH(B6310)&amp;"/"&amp;YEAR(B6310)</f>
        <v>3/2026</v>
      </c>
      <c r="AU6310" s="223">
        <f>WEEKNUM(B6310)-WEEKNUM(EOMONTH(B6310,-1)+1)+1</f>
        <v>5</v>
      </c>
      <c r="AV6310" s="209" t="str">
        <f>MONTH(R6310)&amp;"/"&amp;YEAR(R6310)</f>
        <v>1/1900</v>
      </c>
      <c r="AW6310" s="209" t="e">
        <f>WEEKNUM(R6310)-WEEKNUM(EOMONTH(R6310,-1)+1)+1</f>
        <v>#NUM!</v>
      </c>
      <c r="AX6310" s="209">
        <f>IF(BB6310="S",IF(Q6310="1. Aceitou o programa",R6310-B6310,0),0)</f>
        <v>0</v>
      </c>
      <c r="AY6310" s="209">
        <f>IF(BB6310="S",IF(AND(S6310&lt;&gt;"",R6310&lt;&gt;""),S6310-R6310,0),0)</f>
        <v>0</v>
      </c>
      <c r="AZ6310" s="209">
        <f>IF(BB6310="S",IF(Q6310="1. Aceitou o programa",IF(OR(X6310="Não se Aplica",X6310=""),IF(OR(W6310="Não se Aplica",W6310=""),0,W6310-V6310),AVERAGE(X6310-W6310,W6310-V6310)),0),0)</f>
        <v>0</v>
      </c>
      <c r="BA6310" s="209">
        <f>IF(BB6310="S",IF(AND(Q6310="1. Aceitou o programa",AH6310="Realizada"),IFERROR(IF(AG6310="",0,AG6310-R6310),0),0),0)</f>
        <v>0</v>
      </c>
      <c r="BB6310" s="209" t="str">
        <f>_xlfn.XLOOKUP(U6310,'Lista Suspensa'!$AA$20:$AA$23,'Lista Suspensa'!$AB$20:$AB$23,"N/A")</f>
        <v>S</v>
      </c>
    </row>
    <row r="6311" spans="1:54" ht="12" customHeight="1">
      <c r="A6311" s="151" t="s">
        <v>54</v>
      </c>
      <c r="B6311" s="152">
        <v>46112</v>
      </c>
      <c r="C6311" s="153" t="s">
        <v>55</v>
      </c>
      <c r="D6311" s="153" t="s">
        <v>56</v>
      </c>
      <c r="E6311" s="244">
        <v>86555921</v>
      </c>
      <c r="F6311" s="144" t="s">
        <v>10605</v>
      </c>
      <c r="G6311" s="230"/>
      <c r="H6311" s="154">
        <v>34150</v>
      </c>
      <c r="I6311" s="153">
        <v>32</v>
      </c>
      <c r="J6311" s="148" t="s">
        <v>70</v>
      </c>
      <c r="K6311" s="153"/>
      <c r="L6311" s="153"/>
      <c r="M6311" s="153"/>
      <c r="N6311" s="153"/>
      <c r="O6311" s="155">
        <v>21985259805</v>
      </c>
      <c r="P6311" s="156" t="s">
        <v>60</v>
      </c>
      <c r="Q6311" s="157" t="s">
        <v>8211</v>
      </c>
      <c r="R6311" s="158"/>
      <c r="S6311" s="159"/>
      <c r="T6311" s="159" t="s">
        <v>6983</v>
      </c>
      <c r="U6311" s="159" t="s">
        <v>8212</v>
      </c>
      <c r="V6311" s="154">
        <v>46148</v>
      </c>
      <c r="W6311" s="154">
        <v>46155</v>
      </c>
      <c r="X6311" s="154"/>
      <c r="Y6311" s="160"/>
      <c r="Z6311" s="160"/>
      <c r="AA6311" s="153"/>
      <c r="AB6311" s="153"/>
      <c r="AC6311" s="182" t="e">
        <f t="shared" si="198"/>
        <v>#DIV/0!</v>
      </c>
      <c r="AD6311" s="153" t="e">
        <f t="shared" si="199"/>
        <v>#DIV/0!</v>
      </c>
      <c r="AE6311" s="207"/>
      <c r="AF6311" s="153"/>
      <c r="AG6311" s="159"/>
      <c r="AH6311" s="153"/>
      <c r="AI6311" s="161"/>
      <c r="AJ6311" s="153"/>
      <c r="AK6311" s="153"/>
      <c r="AL6311" s="207"/>
      <c r="AM6311" s="207"/>
      <c r="AN6311" s="207"/>
      <c r="AO6311" s="207"/>
      <c r="AP6311" s="147" t="s">
        <v>54</v>
      </c>
      <c r="AQ6311" s="147"/>
      <c r="AR6311" s="147"/>
      <c r="AS6311" s="209" t="s">
        <v>68</v>
      </c>
      <c r="AT6311" s="223" t="str">
        <f>MONTH(B6311)&amp;"/"&amp;YEAR(B6311)</f>
        <v>3/2026</v>
      </c>
      <c r="AU6311" s="223">
        <f>WEEKNUM(B6311)-WEEKNUM(EOMONTH(B6311,-1)+1)+1</f>
        <v>5</v>
      </c>
      <c r="AV6311" s="209" t="str">
        <f>MONTH(R6311)&amp;"/"&amp;YEAR(R6311)</f>
        <v>1/1900</v>
      </c>
      <c r="AW6311" s="209" t="e">
        <f>WEEKNUM(R6311)-WEEKNUM(EOMONTH(R6311,-1)+1)+1</f>
        <v>#NUM!</v>
      </c>
      <c r="AX6311" s="209">
        <f>IF(BB6311="S",IF(Q6311="1. Aceitou o programa",R6311-B6311,0),0)</f>
        <v>0</v>
      </c>
      <c r="AY6311" s="209">
        <f>IF(BB6311="S",IF(AND(S6311&lt;&gt;"",R6311&lt;&gt;""),S6311-R6311,0),0)</f>
        <v>0</v>
      </c>
      <c r="AZ6311" s="209">
        <f>IF(BB6311="S",IF(Q6311="1. Aceitou o programa",IF(OR(X6311="Não se Aplica",X6311=""),IF(OR(W6311="Não se Aplica",W6311=""),0,W6311-V6311),AVERAGE(X6311-W6311,W6311-V6311)),0),0)</f>
        <v>0</v>
      </c>
      <c r="BA6311" s="209">
        <f>IF(BB6311="S",IF(AND(Q6311="1. Aceitou o programa",AH6311="Realizada"),IFERROR(IF(AG6311="",0,AG6311-R6311),0),0),0)</f>
        <v>0</v>
      </c>
      <c r="BB6311" s="209" t="str">
        <f>_xlfn.XLOOKUP(U6311,'Lista Suspensa'!$AA$20:$AA$23,'Lista Suspensa'!$AB$20:$AB$23,"N/A")</f>
        <v>S</v>
      </c>
    </row>
    <row r="6312" spans="1:54" ht="12" customHeight="1">
      <c r="A6312" s="151" t="s">
        <v>54</v>
      </c>
      <c r="B6312" s="152">
        <v>46112</v>
      </c>
      <c r="C6312" s="153" t="s">
        <v>55</v>
      </c>
      <c r="D6312" s="153" t="s">
        <v>56</v>
      </c>
      <c r="E6312" s="244">
        <v>87569616</v>
      </c>
      <c r="F6312" s="144" t="s">
        <v>10606</v>
      </c>
      <c r="G6312" s="230"/>
      <c r="H6312" s="154">
        <v>34212</v>
      </c>
      <c r="I6312" s="153">
        <v>32</v>
      </c>
      <c r="J6312" s="148" t="s">
        <v>70</v>
      </c>
      <c r="K6312" s="153"/>
      <c r="L6312" s="153"/>
      <c r="M6312" s="153"/>
      <c r="N6312" s="153"/>
      <c r="O6312" s="155">
        <v>21998806339</v>
      </c>
      <c r="P6312" s="156" t="s">
        <v>60</v>
      </c>
      <c r="Q6312" s="157" t="s">
        <v>8211</v>
      </c>
      <c r="R6312" s="158"/>
      <c r="S6312" s="159"/>
      <c r="T6312" s="159" t="s">
        <v>6983</v>
      </c>
      <c r="U6312" s="159" t="s">
        <v>8212</v>
      </c>
      <c r="V6312" s="154">
        <v>46148</v>
      </c>
      <c r="W6312" s="154">
        <v>46155</v>
      </c>
      <c r="X6312" s="154"/>
      <c r="Y6312" s="160"/>
      <c r="Z6312" s="160"/>
      <c r="AA6312" s="153"/>
      <c r="AB6312" s="153"/>
      <c r="AC6312" s="182" t="e">
        <f t="shared" si="198"/>
        <v>#DIV/0!</v>
      </c>
      <c r="AD6312" s="153" t="e">
        <f t="shared" si="199"/>
        <v>#DIV/0!</v>
      </c>
      <c r="AE6312" s="207"/>
      <c r="AF6312" s="153"/>
      <c r="AG6312" s="159"/>
      <c r="AH6312" s="153"/>
      <c r="AI6312" s="161"/>
      <c r="AJ6312" s="153"/>
      <c r="AK6312" s="153"/>
      <c r="AL6312" s="207"/>
      <c r="AM6312" s="207"/>
      <c r="AN6312" s="207"/>
      <c r="AO6312" s="207"/>
      <c r="AP6312" s="147" t="s">
        <v>54</v>
      </c>
      <c r="AQ6312" s="147"/>
      <c r="AR6312" s="147"/>
      <c r="AS6312" s="209" t="s">
        <v>68</v>
      </c>
      <c r="AT6312" s="223" t="str">
        <f>MONTH(B6312)&amp;"/"&amp;YEAR(B6312)</f>
        <v>3/2026</v>
      </c>
      <c r="AU6312" s="223">
        <f>WEEKNUM(B6312)-WEEKNUM(EOMONTH(B6312,-1)+1)+1</f>
        <v>5</v>
      </c>
      <c r="AV6312" s="209" t="str">
        <f>MONTH(R6312)&amp;"/"&amp;YEAR(R6312)</f>
        <v>1/1900</v>
      </c>
      <c r="AW6312" s="209" t="e">
        <f>WEEKNUM(R6312)-WEEKNUM(EOMONTH(R6312,-1)+1)+1</f>
        <v>#NUM!</v>
      </c>
      <c r="AX6312" s="209">
        <f>IF(BB6312="S",IF(Q6312="1. Aceitou o programa",R6312-B6312,0),0)</f>
        <v>0</v>
      </c>
      <c r="AY6312" s="209">
        <f>IF(BB6312="S",IF(AND(S6312&lt;&gt;"",R6312&lt;&gt;""),S6312-R6312,0),0)</f>
        <v>0</v>
      </c>
      <c r="AZ6312" s="209">
        <f>IF(BB6312="S",IF(Q6312="1. Aceitou o programa",IF(OR(X6312="Não se Aplica",X6312=""),IF(OR(W6312="Não se Aplica",W6312=""),0,W6312-V6312),AVERAGE(X6312-W6312,W6312-V6312)),0),0)</f>
        <v>0</v>
      </c>
      <c r="BA6312" s="209">
        <f>IF(BB6312="S",IF(AND(Q6312="1. Aceitou o programa",AH6312="Realizada"),IFERROR(IF(AG6312="",0,AG6312-R6312),0),0),0)</f>
        <v>0</v>
      </c>
      <c r="BB6312" s="209" t="str">
        <f>_xlfn.XLOOKUP(U6312,'Lista Suspensa'!$AA$20:$AA$23,'Lista Suspensa'!$AB$20:$AB$23,"N/A")</f>
        <v>S</v>
      </c>
    </row>
    <row r="6313" spans="1:54" ht="12" customHeight="1">
      <c r="A6313" s="151" t="s">
        <v>54</v>
      </c>
      <c r="B6313" s="152">
        <v>46112</v>
      </c>
      <c r="C6313" s="153" t="s">
        <v>55</v>
      </c>
      <c r="D6313" s="153" t="s">
        <v>56</v>
      </c>
      <c r="E6313" s="244">
        <v>93416904</v>
      </c>
      <c r="F6313" s="144" t="s">
        <v>10607</v>
      </c>
      <c r="G6313" s="230"/>
      <c r="H6313" s="154">
        <v>34217</v>
      </c>
      <c r="I6313" s="153">
        <v>32</v>
      </c>
      <c r="J6313" s="148" t="s">
        <v>70</v>
      </c>
      <c r="K6313" s="153"/>
      <c r="L6313" s="153"/>
      <c r="M6313" s="153"/>
      <c r="N6313" s="153"/>
      <c r="O6313" s="155">
        <v>11984794076</v>
      </c>
      <c r="P6313" s="156" t="s">
        <v>60</v>
      </c>
      <c r="Q6313" s="157" t="s">
        <v>8211</v>
      </c>
      <c r="R6313" s="158"/>
      <c r="S6313" s="159"/>
      <c r="T6313" s="159" t="s">
        <v>6983</v>
      </c>
      <c r="U6313" s="159" t="s">
        <v>8212</v>
      </c>
      <c r="V6313" s="154">
        <v>46148</v>
      </c>
      <c r="W6313" s="154">
        <v>46155</v>
      </c>
      <c r="X6313" s="154"/>
      <c r="Y6313" s="160"/>
      <c r="Z6313" s="160"/>
      <c r="AA6313" s="153"/>
      <c r="AB6313" s="153"/>
      <c r="AC6313" s="182" t="e">
        <f t="shared" si="198"/>
        <v>#DIV/0!</v>
      </c>
      <c r="AD6313" s="153" t="e">
        <f t="shared" si="199"/>
        <v>#DIV/0!</v>
      </c>
      <c r="AE6313" s="207"/>
      <c r="AF6313" s="153"/>
      <c r="AG6313" s="159"/>
      <c r="AH6313" s="153"/>
      <c r="AI6313" s="161"/>
      <c r="AJ6313" s="153"/>
      <c r="AK6313" s="153"/>
      <c r="AL6313" s="207"/>
      <c r="AM6313" s="207"/>
      <c r="AN6313" s="207"/>
      <c r="AO6313" s="207"/>
      <c r="AP6313" s="147" t="s">
        <v>54</v>
      </c>
      <c r="AQ6313" s="147"/>
      <c r="AR6313" s="147"/>
      <c r="AS6313" s="209" t="s">
        <v>68</v>
      </c>
      <c r="AT6313" s="223" t="str">
        <f>MONTH(B6313)&amp;"/"&amp;YEAR(B6313)</f>
        <v>3/2026</v>
      </c>
      <c r="AU6313" s="223">
        <f>WEEKNUM(B6313)-WEEKNUM(EOMONTH(B6313,-1)+1)+1</f>
        <v>5</v>
      </c>
      <c r="AV6313" s="209" t="str">
        <f>MONTH(R6313)&amp;"/"&amp;YEAR(R6313)</f>
        <v>1/1900</v>
      </c>
      <c r="AW6313" s="209" t="e">
        <f>WEEKNUM(R6313)-WEEKNUM(EOMONTH(R6313,-1)+1)+1</f>
        <v>#NUM!</v>
      </c>
      <c r="AX6313" s="209">
        <f>IF(BB6313="S",IF(Q6313="1. Aceitou o programa",R6313-B6313,0),0)</f>
        <v>0</v>
      </c>
      <c r="AY6313" s="209">
        <f>IF(BB6313="S",IF(AND(S6313&lt;&gt;"",R6313&lt;&gt;""),S6313-R6313,0),0)</f>
        <v>0</v>
      </c>
      <c r="AZ6313" s="209">
        <f>IF(BB6313="S",IF(Q6313="1. Aceitou o programa",IF(OR(X6313="Não se Aplica",X6313=""),IF(OR(W6313="Não se Aplica",W6313=""),0,W6313-V6313),AVERAGE(X6313-W6313,W6313-V6313)),0),0)</f>
        <v>0</v>
      </c>
      <c r="BA6313" s="209">
        <f>IF(BB6313="S",IF(AND(Q6313="1. Aceitou o programa",AH6313="Realizada"),IFERROR(IF(AG6313="",0,AG6313-R6313),0),0),0)</f>
        <v>0</v>
      </c>
      <c r="BB6313" s="209" t="str">
        <f>_xlfn.XLOOKUP(U6313,'Lista Suspensa'!$AA$20:$AA$23,'Lista Suspensa'!$AB$20:$AB$23,"N/A")</f>
        <v>S</v>
      </c>
    </row>
    <row r="6314" spans="1:54" ht="12" customHeight="1">
      <c r="A6314" s="151" t="s">
        <v>54</v>
      </c>
      <c r="B6314" s="152">
        <v>46112</v>
      </c>
      <c r="C6314" s="153" t="s">
        <v>55</v>
      </c>
      <c r="D6314" s="153" t="s">
        <v>56</v>
      </c>
      <c r="E6314" s="244">
        <v>87708551</v>
      </c>
      <c r="F6314" s="144" t="s">
        <v>10608</v>
      </c>
      <c r="G6314" s="230"/>
      <c r="H6314" s="154">
        <v>34223</v>
      </c>
      <c r="I6314" s="153">
        <v>32</v>
      </c>
      <c r="J6314" s="148" t="s">
        <v>70</v>
      </c>
      <c r="K6314" s="153"/>
      <c r="L6314" s="153"/>
      <c r="M6314" s="153"/>
      <c r="N6314" s="153"/>
      <c r="O6314" s="155">
        <v>21983749274</v>
      </c>
      <c r="P6314" s="156" t="s">
        <v>60</v>
      </c>
      <c r="Q6314" s="157" t="s">
        <v>8211</v>
      </c>
      <c r="R6314" s="158"/>
      <c r="S6314" s="159"/>
      <c r="T6314" s="159" t="s">
        <v>6983</v>
      </c>
      <c r="U6314" s="159" t="s">
        <v>8212</v>
      </c>
      <c r="V6314" s="154">
        <v>46148</v>
      </c>
      <c r="W6314" s="154">
        <v>46155</v>
      </c>
      <c r="X6314" s="154"/>
      <c r="Y6314" s="160"/>
      <c r="Z6314" s="160"/>
      <c r="AA6314" s="153"/>
      <c r="AB6314" s="153"/>
      <c r="AC6314" s="182" t="e">
        <f t="shared" si="198"/>
        <v>#DIV/0!</v>
      </c>
      <c r="AD6314" s="153" t="e">
        <f t="shared" si="199"/>
        <v>#DIV/0!</v>
      </c>
      <c r="AE6314" s="207"/>
      <c r="AF6314" s="153"/>
      <c r="AG6314" s="159"/>
      <c r="AH6314" s="153"/>
      <c r="AI6314" s="161"/>
      <c r="AJ6314" s="153"/>
      <c r="AK6314" s="153"/>
      <c r="AL6314" s="207"/>
      <c r="AM6314" s="207"/>
      <c r="AN6314" s="207"/>
      <c r="AO6314" s="207"/>
      <c r="AP6314" s="147" t="s">
        <v>54</v>
      </c>
      <c r="AQ6314" s="147"/>
      <c r="AR6314" s="147"/>
      <c r="AS6314" s="209" t="s">
        <v>68</v>
      </c>
      <c r="AT6314" s="223" t="str">
        <f>MONTH(B6314)&amp;"/"&amp;YEAR(B6314)</f>
        <v>3/2026</v>
      </c>
      <c r="AU6314" s="223">
        <f>WEEKNUM(B6314)-WEEKNUM(EOMONTH(B6314,-1)+1)+1</f>
        <v>5</v>
      </c>
      <c r="AV6314" s="209" t="str">
        <f>MONTH(R6314)&amp;"/"&amp;YEAR(R6314)</f>
        <v>1/1900</v>
      </c>
      <c r="AW6314" s="209" t="e">
        <f>WEEKNUM(R6314)-WEEKNUM(EOMONTH(R6314,-1)+1)+1</f>
        <v>#NUM!</v>
      </c>
      <c r="AX6314" s="209">
        <f>IF(BB6314="S",IF(Q6314="1. Aceitou o programa",R6314-B6314,0),0)</f>
        <v>0</v>
      </c>
      <c r="AY6314" s="209">
        <f>IF(BB6314="S",IF(AND(S6314&lt;&gt;"",R6314&lt;&gt;""),S6314-R6314,0),0)</f>
        <v>0</v>
      </c>
      <c r="AZ6314" s="209">
        <f>IF(BB6314="S",IF(Q6314="1. Aceitou o programa",IF(OR(X6314="Não se Aplica",X6314=""),IF(OR(W6314="Não se Aplica",W6314=""),0,W6314-V6314),AVERAGE(X6314-W6314,W6314-V6314)),0),0)</f>
        <v>0</v>
      </c>
      <c r="BA6314" s="209">
        <f>IF(BB6314="S",IF(AND(Q6314="1. Aceitou o programa",AH6314="Realizada"),IFERROR(IF(AG6314="",0,AG6314-R6314),0),0),0)</f>
        <v>0</v>
      </c>
      <c r="BB6314" s="209" t="str">
        <f>_xlfn.XLOOKUP(U6314,'Lista Suspensa'!$AA$20:$AA$23,'Lista Suspensa'!$AB$20:$AB$23,"N/A")</f>
        <v>S</v>
      </c>
    </row>
    <row r="6315" spans="1:54" ht="12" customHeight="1">
      <c r="A6315" s="151" t="s">
        <v>54</v>
      </c>
      <c r="B6315" s="152">
        <v>46112</v>
      </c>
      <c r="C6315" s="153" t="s">
        <v>55</v>
      </c>
      <c r="D6315" s="153" t="s">
        <v>56</v>
      </c>
      <c r="E6315" s="244">
        <v>93819101</v>
      </c>
      <c r="F6315" s="144" t="s">
        <v>10609</v>
      </c>
      <c r="G6315" s="230"/>
      <c r="H6315" s="154">
        <v>34225</v>
      </c>
      <c r="I6315" s="153">
        <v>32</v>
      </c>
      <c r="J6315" s="148" t="s">
        <v>70</v>
      </c>
      <c r="K6315" s="153"/>
      <c r="L6315" s="153"/>
      <c r="M6315" s="153"/>
      <c r="N6315" s="153"/>
      <c r="O6315" s="155">
        <v>11955546240</v>
      </c>
      <c r="P6315" s="156" t="s">
        <v>60</v>
      </c>
      <c r="Q6315" s="157" t="s">
        <v>8211</v>
      </c>
      <c r="R6315" s="158"/>
      <c r="S6315" s="159"/>
      <c r="T6315" s="159" t="s">
        <v>6983</v>
      </c>
      <c r="U6315" s="159" t="s">
        <v>8212</v>
      </c>
      <c r="V6315" s="154">
        <v>46148</v>
      </c>
      <c r="W6315" s="154">
        <v>46155</v>
      </c>
      <c r="X6315" s="154"/>
      <c r="Y6315" s="160"/>
      <c r="Z6315" s="160"/>
      <c r="AA6315" s="153"/>
      <c r="AB6315" s="153"/>
      <c r="AC6315" s="182" t="e">
        <f t="shared" si="198"/>
        <v>#DIV/0!</v>
      </c>
      <c r="AD6315" s="153" t="e">
        <f t="shared" si="199"/>
        <v>#DIV/0!</v>
      </c>
      <c r="AE6315" s="207"/>
      <c r="AF6315" s="153"/>
      <c r="AG6315" s="159"/>
      <c r="AH6315" s="153"/>
      <c r="AI6315" s="161"/>
      <c r="AJ6315" s="153"/>
      <c r="AK6315" s="153"/>
      <c r="AL6315" s="207"/>
      <c r="AM6315" s="207"/>
      <c r="AN6315" s="207"/>
      <c r="AO6315" s="207"/>
      <c r="AP6315" s="147" t="s">
        <v>54</v>
      </c>
      <c r="AQ6315" s="147"/>
      <c r="AR6315" s="147"/>
      <c r="AS6315" s="209" t="s">
        <v>68</v>
      </c>
      <c r="AT6315" s="223" t="str">
        <f>MONTH(B6315)&amp;"/"&amp;YEAR(B6315)</f>
        <v>3/2026</v>
      </c>
      <c r="AU6315" s="223">
        <f>WEEKNUM(B6315)-WEEKNUM(EOMONTH(B6315,-1)+1)+1</f>
        <v>5</v>
      </c>
      <c r="AV6315" s="209" t="str">
        <f>MONTH(R6315)&amp;"/"&amp;YEAR(R6315)</f>
        <v>1/1900</v>
      </c>
      <c r="AW6315" s="209" t="e">
        <f>WEEKNUM(R6315)-WEEKNUM(EOMONTH(R6315,-1)+1)+1</f>
        <v>#NUM!</v>
      </c>
      <c r="AX6315" s="209">
        <f>IF(BB6315="S",IF(Q6315="1. Aceitou o programa",R6315-B6315,0),0)</f>
        <v>0</v>
      </c>
      <c r="AY6315" s="209">
        <f>IF(BB6315="S",IF(AND(S6315&lt;&gt;"",R6315&lt;&gt;""),S6315-R6315,0),0)</f>
        <v>0</v>
      </c>
      <c r="AZ6315" s="209">
        <f>IF(BB6315="S",IF(Q6315="1. Aceitou o programa",IF(OR(X6315="Não se Aplica",X6315=""),IF(OR(W6315="Não se Aplica",W6315=""),0,W6315-V6315),AVERAGE(X6315-W6315,W6315-V6315)),0),0)</f>
        <v>0</v>
      </c>
      <c r="BA6315" s="209">
        <f>IF(BB6315="S",IF(AND(Q6315="1. Aceitou o programa",AH6315="Realizada"),IFERROR(IF(AG6315="",0,AG6315-R6315),0),0),0)</f>
        <v>0</v>
      </c>
      <c r="BB6315" s="209" t="str">
        <f>_xlfn.XLOOKUP(U6315,'Lista Suspensa'!$AA$20:$AA$23,'Lista Suspensa'!$AB$20:$AB$23,"N/A")</f>
        <v>S</v>
      </c>
    </row>
    <row r="6316" spans="1:54" ht="12" customHeight="1">
      <c r="A6316" s="151" t="s">
        <v>54</v>
      </c>
      <c r="B6316" s="152">
        <v>46112</v>
      </c>
      <c r="C6316" s="153" t="s">
        <v>55</v>
      </c>
      <c r="D6316" s="153" t="s">
        <v>56</v>
      </c>
      <c r="E6316" s="244">
        <v>86748353</v>
      </c>
      <c r="F6316" s="144" t="s">
        <v>10610</v>
      </c>
      <c r="G6316" s="230"/>
      <c r="H6316" s="154">
        <v>34235</v>
      </c>
      <c r="I6316" s="153">
        <v>32</v>
      </c>
      <c r="J6316" s="148" t="s">
        <v>70</v>
      </c>
      <c r="K6316" s="153"/>
      <c r="L6316" s="153"/>
      <c r="M6316" s="153"/>
      <c r="N6316" s="153"/>
      <c r="O6316" s="155">
        <v>11943895237</v>
      </c>
      <c r="P6316" s="156" t="s">
        <v>60</v>
      </c>
      <c r="Q6316" s="157" t="s">
        <v>8211</v>
      </c>
      <c r="R6316" s="158"/>
      <c r="S6316" s="159"/>
      <c r="T6316" s="159" t="s">
        <v>6983</v>
      </c>
      <c r="U6316" s="159" t="s">
        <v>8212</v>
      </c>
      <c r="V6316" s="154">
        <v>46148</v>
      </c>
      <c r="W6316" s="154">
        <v>46155</v>
      </c>
      <c r="X6316" s="154"/>
      <c r="Y6316" s="160"/>
      <c r="Z6316" s="160"/>
      <c r="AA6316" s="153"/>
      <c r="AB6316" s="153"/>
      <c r="AC6316" s="182" t="e">
        <f t="shared" si="198"/>
        <v>#DIV/0!</v>
      </c>
      <c r="AD6316" s="153" t="e">
        <f t="shared" si="199"/>
        <v>#DIV/0!</v>
      </c>
      <c r="AE6316" s="207"/>
      <c r="AF6316" s="153"/>
      <c r="AG6316" s="159"/>
      <c r="AH6316" s="153"/>
      <c r="AI6316" s="161"/>
      <c r="AJ6316" s="153"/>
      <c r="AK6316" s="153"/>
      <c r="AL6316" s="207"/>
      <c r="AM6316" s="207"/>
      <c r="AN6316" s="207"/>
      <c r="AO6316" s="207"/>
      <c r="AP6316" s="147" t="s">
        <v>54</v>
      </c>
      <c r="AQ6316" s="147"/>
      <c r="AR6316" s="147"/>
      <c r="AS6316" s="209" t="s">
        <v>68</v>
      </c>
      <c r="AT6316" s="223" t="str">
        <f>MONTH(B6316)&amp;"/"&amp;YEAR(B6316)</f>
        <v>3/2026</v>
      </c>
      <c r="AU6316" s="223">
        <f>WEEKNUM(B6316)-WEEKNUM(EOMONTH(B6316,-1)+1)+1</f>
        <v>5</v>
      </c>
      <c r="AV6316" s="209" t="str">
        <f>MONTH(R6316)&amp;"/"&amp;YEAR(R6316)</f>
        <v>1/1900</v>
      </c>
      <c r="AW6316" s="209" t="e">
        <f>WEEKNUM(R6316)-WEEKNUM(EOMONTH(R6316,-1)+1)+1</f>
        <v>#NUM!</v>
      </c>
      <c r="AX6316" s="209">
        <f>IF(BB6316="S",IF(Q6316="1. Aceitou o programa",R6316-B6316,0),0)</f>
        <v>0</v>
      </c>
      <c r="AY6316" s="209">
        <f>IF(BB6316="S",IF(AND(S6316&lt;&gt;"",R6316&lt;&gt;""),S6316-R6316,0),0)</f>
        <v>0</v>
      </c>
      <c r="AZ6316" s="209">
        <f>IF(BB6316="S",IF(Q6316="1. Aceitou o programa",IF(OR(X6316="Não se Aplica",X6316=""),IF(OR(W6316="Não se Aplica",W6316=""),0,W6316-V6316),AVERAGE(X6316-W6316,W6316-V6316)),0),0)</f>
        <v>0</v>
      </c>
      <c r="BA6316" s="209">
        <f>IF(BB6316="S",IF(AND(Q6316="1. Aceitou o programa",AH6316="Realizada"),IFERROR(IF(AG6316="",0,AG6316-R6316),0),0),0)</f>
        <v>0</v>
      </c>
      <c r="BB6316" s="209" t="str">
        <f>_xlfn.XLOOKUP(U6316,'Lista Suspensa'!$AA$20:$AA$23,'Lista Suspensa'!$AB$20:$AB$23,"N/A")</f>
        <v>S</v>
      </c>
    </row>
    <row r="6317" spans="1:54" ht="12" customHeight="1">
      <c r="A6317" s="151" t="s">
        <v>54</v>
      </c>
      <c r="B6317" s="152">
        <v>46112</v>
      </c>
      <c r="C6317" s="153" t="s">
        <v>55</v>
      </c>
      <c r="D6317" s="153" t="s">
        <v>56</v>
      </c>
      <c r="E6317" s="244">
        <v>92628860</v>
      </c>
      <c r="F6317" s="144" t="s">
        <v>10611</v>
      </c>
      <c r="G6317" s="230"/>
      <c r="H6317" s="154">
        <v>34247</v>
      </c>
      <c r="I6317" s="153">
        <v>32</v>
      </c>
      <c r="J6317" s="148" t="s">
        <v>70</v>
      </c>
      <c r="K6317" s="153"/>
      <c r="L6317" s="153"/>
      <c r="M6317" s="153"/>
      <c r="N6317" s="153"/>
      <c r="O6317" s="155">
        <v>11954341031</v>
      </c>
      <c r="P6317" s="156" t="s">
        <v>60</v>
      </c>
      <c r="Q6317" s="157" t="s">
        <v>8211</v>
      </c>
      <c r="R6317" s="158"/>
      <c r="S6317" s="159"/>
      <c r="T6317" s="159" t="s">
        <v>6983</v>
      </c>
      <c r="U6317" s="159" t="s">
        <v>8212</v>
      </c>
      <c r="V6317" s="154">
        <v>46148</v>
      </c>
      <c r="W6317" s="154">
        <v>46155</v>
      </c>
      <c r="X6317" s="154"/>
      <c r="Y6317" s="160"/>
      <c r="Z6317" s="160"/>
      <c r="AA6317" s="153"/>
      <c r="AB6317" s="153"/>
      <c r="AC6317" s="182" t="e">
        <f t="shared" si="198"/>
        <v>#DIV/0!</v>
      </c>
      <c r="AD6317" s="153" t="e">
        <f t="shared" si="199"/>
        <v>#DIV/0!</v>
      </c>
      <c r="AE6317" s="207"/>
      <c r="AF6317" s="153"/>
      <c r="AG6317" s="159"/>
      <c r="AH6317" s="153"/>
      <c r="AI6317" s="161"/>
      <c r="AJ6317" s="153"/>
      <c r="AK6317" s="153"/>
      <c r="AL6317" s="207"/>
      <c r="AM6317" s="207"/>
      <c r="AN6317" s="207"/>
      <c r="AO6317" s="207"/>
      <c r="AP6317" s="147" t="s">
        <v>54</v>
      </c>
      <c r="AQ6317" s="147"/>
      <c r="AR6317" s="147"/>
      <c r="AS6317" s="209" t="s">
        <v>68</v>
      </c>
      <c r="AT6317" s="223" t="str">
        <f>MONTH(B6317)&amp;"/"&amp;YEAR(B6317)</f>
        <v>3/2026</v>
      </c>
      <c r="AU6317" s="223">
        <f>WEEKNUM(B6317)-WEEKNUM(EOMONTH(B6317,-1)+1)+1</f>
        <v>5</v>
      </c>
      <c r="AV6317" s="209" t="str">
        <f>MONTH(R6317)&amp;"/"&amp;YEAR(R6317)</f>
        <v>1/1900</v>
      </c>
      <c r="AW6317" s="209" t="e">
        <f>WEEKNUM(R6317)-WEEKNUM(EOMONTH(R6317,-1)+1)+1</f>
        <v>#NUM!</v>
      </c>
      <c r="AX6317" s="209">
        <f>IF(BB6317="S",IF(Q6317="1. Aceitou o programa",R6317-B6317,0),0)</f>
        <v>0</v>
      </c>
      <c r="AY6317" s="209">
        <f>IF(BB6317="S",IF(AND(S6317&lt;&gt;"",R6317&lt;&gt;""),S6317-R6317,0),0)</f>
        <v>0</v>
      </c>
      <c r="AZ6317" s="209">
        <f>IF(BB6317="S",IF(Q6317="1. Aceitou o programa",IF(OR(X6317="Não se Aplica",X6317=""),IF(OR(W6317="Não se Aplica",W6317=""),0,W6317-V6317),AVERAGE(X6317-W6317,W6317-V6317)),0),0)</f>
        <v>0</v>
      </c>
      <c r="BA6317" s="209">
        <f>IF(BB6317="S",IF(AND(Q6317="1. Aceitou o programa",AH6317="Realizada"),IFERROR(IF(AG6317="",0,AG6317-R6317),0),0),0)</f>
        <v>0</v>
      </c>
      <c r="BB6317" s="209" t="str">
        <f>_xlfn.XLOOKUP(U6317,'Lista Suspensa'!$AA$20:$AA$23,'Lista Suspensa'!$AB$20:$AB$23,"N/A")</f>
        <v>S</v>
      </c>
    </row>
    <row r="6318" spans="1:54" ht="12" customHeight="1">
      <c r="A6318" s="151" t="s">
        <v>54</v>
      </c>
      <c r="B6318" s="152">
        <v>46112</v>
      </c>
      <c r="C6318" s="153" t="s">
        <v>55</v>
      </c>
      <c r="D6318" s="153" t="s">
        <v>56</v>
      </c>
      <c r="E6318" s="244">
        <v>93796739</v>
      </c>
      <c r="F6318" s="144" t="s">
        <v>10612</v>
      </c>
      <c r="G6318" s="230"/>
      <c r="H6318" s="154">
        <v>34287</v>
      </c>
      <c r="I6318" s="153">
        <v>32</v>
      </c>
      <c r="J6318" s="148" t="s">
        <v>70</v>
      </c>
      <c r="K6318" s="153"/>
      <c r="L6318" s="153"/>
      <c r="M6318" s="153"/>
      <c r="N6318" s="153"/>
      <c r="O6318" s="155">
        <v>11953523342</v>
      </c>
      <c r="P6318" s="156" t="s">
        <v>60</v>
      </c>
      <c r="Q6318" s="157" t="s">
        <v>8211</v>
      </c>
      <c r="R6318" s="158"/>
      <c r="S6318" s="159"/>
      <c r="T6318" s="159" t="s">
        <v>6983</v>
      </c>
      <c r="U6318" s="159" t="s">
        <v>8212</v>
      </c>
      <c r="V6318" s="154">
        <v>46148</v>
      </c>
      <c r="W6318" s="154">
        <v>46155</v>
      </c>
      <c r="X6318" s="154"/>
      <c r="Y6318" s="160"/>
      <c r="Z6318" s="160"/>
      <c r="AA6318" s="153"/>
      <c r="AB6318" s="153"/>
      <c r="AC6318" s="182" t="e">
        <f t="shared" si="198"/>
        <v>#DIV/0!</v>
      </c>
      <c r="AD6318" s="153" t="e">
        <f t="shared" si="199"/>
        <v>#DIV/0!</v>
      </c>
      <c r="AE6318" s="207"/>
      <c r="AF6318" s="153"/>
      <c r="AG6318" s="159"/>
      <c r="AH6318" s="153"/>
      <c r="AI6318" s="161"/>
      <c r="AJ6318" s="153"/>
      <c r="AK6318" s="153"/>
      <c r="AL6318" s="207"/>
      <c r="AM6318" s="207"/>
      <c r="AN6318" s="207"/>
      <c r="AO6318" s="207"/>
      <c r="AP6318" s="147" t="s">
        <v>54</v>
      </c>
      <c r="AQ6318" s="147"/>
      <c r="AR6318" s="147"/>
      <c r="AS6318" s="209" t="s">
        <v>68</v>
      </c>
      <c r="AT6318" s="223" t="str">
        <f>MONTH(B6318)&amp;"/"&amp;YEAR(B6318)</f>
        <v>3/2026</v>
      </c>
      <c r="AU6318" s="223">
        <f>WEEKNUM(B6318)-WEEKNUM(EOMONTH(B6318,-1)+1)+1</f>
        <v>5</v>
      </c>
      <c r="AV6318" s="209" t="str">
        <f>MONTH(R6318)&amp;"/"&amp;YEAR(R6318)</f>
        <v>1/1900</v>
      </c>
      <c r="AW6318" s="209" t="e">
        <f>WEEKNUM(R6318)-WEEKNUM(EOMONTH(R6318,-1)+1)+1</f>
        <v>#NUM!</v>
      </c>
      <c r="AX6318" s="209">
        <f>IF(BB6318="S",IF(Q6318="1. Aceitou o programa",R6318-B6318,0),0)</f>
        <v>0</v>
      </c>
      <c r="AY6318" s="209">
        <f>IF(BB6318="S",IF(AND(S6318&lt;&gt;"",R6318&lt;&gt;""),S6318-R6318,0),0)</f>
        <v>0</v>
      </c>
      <c r="AZ6318" s="209">
        <f>IF(BB6318="S",IF(Q6318="1. Aceitou o programa",IF(OR(X6318="Não se Aplica",X6318=""),IF(OR(W6318="Não se Aplica",W6318=""),0,W6318-V6318),AVERAGE(X6318-W6318,W6318-V6318)),0),0)</f>
        <v>0</v>
      </c>
      <c r="BA6318" s="209">
        <f>IF(BB6318="S",IF(AND(Q6318="1. Aceitou o programa",AH6318="Realizada"),IFERROR(IF(AG6318="",0,AG6318-R6318),0),0),0)</f>
        <v>0</v>
      </c>
      <c r="BB6318" s="209" t="str">
        <f>_xlfn.XLOOKUP(U6318,'Lista Suspensa'!$AA$20:$AA$23,'Lista Suspensa'!$AB$20:$AB$23,"N/A")</f>
        <v>S</v>
      </c>
    </row>
    <row r="6319" spans="1:54" ht="12" customHeight="1">
      <c r="A6319" s="151" t="s">
        <v>54</v>
      </c>
      <c r="B6319" s="152">
        <v>46112</v>
      </c>
      <c r="C6319" s="153" t="s">
        <v>55</v>
      </c>
      <c r="D6319" s="153" t="s">
        <v>56</v>
      </c>
      <c r="E6319" s="244">
        <v>87929532</v>
      </c>
      <c r="F6319" s="144" t="s">
        <v>10613</v>
      </c>
      <c r="G6319" s="230"/>
      <c r="H6319" s="154">
        <v>34370</v>
      </c>
      <c r="I6319" s="153">
        <v>32</v>
      </c>
      <c r="J6319" s="148" t="s">
        <v>70</v>
      </c>
      <c r="K6319" s="153"/>
      <c r="L6319" s="153"/>
      <c r="M6319" s="153"/>
      <c r="N6319" s="153"/>
      <c r="O6319" s="155">
        <v>21979835589</v>
      </c>
      <c r="P6319" s="156" t="s">
        <v>60</v>
      </c>
      <c r="Q6319" s="157" t="s">
        <v>8211</v>
      </c>
      <c r="R6319" s="158"/>
      <c r="S6319" s="159"/>
      <c r="T6319" s="159" t="s">
        <v>6983</v>
      </c>
      <c r="U6319" s="159" t="s">
        <v>8212</v>
      </c>
      <c r="V6319" s="154">
        <v>46148</v>
      </c>
      <c r="W6319" s="154">
        <v>46155</v>
      </c>
      <c r="X6319" s="154"/>
      <c r="Y6319" s="160"/>
      <c r="Z6319" s="160"/>
      <c r="AA6319" s="153"/>
      <c r="AB6319" s="153"/>
      <c r="AC6319" s="182" t="e">
        <f t="shared" si="198"/>
        <v>#DIV/0!</v>
      </c>
      <c r="AD6319" s="153" t="e">
        <f t="shared" si="199"/>
        <v>#DIV/0!</v>
      </c>
      <c r="AE6319" s="207"/>
      <c r="AF6319" s="153"/>
      <c r="AG6319" s="159"/>
      <c r="AH6319" s="153"/>
      <c r="AI6319" s="161"/>
      <c r="AJ6319" s="153"/>
      <c r="AK6319" s="153"/>
      <c r="AL6319" s="207"/>
      <c r="AM6319" s="207"/>
      <c r="AN6319" s="207"/>
      <c r="AO6319" s="207"/>
      <c r="AP6319" s="147" t="s">
        <v>54</v>
      </c>
      <c r="AQ6319" s="147"/>
      <c r="AR6319" s="147"/>
      <c r="AS6319" s="209" t="s">
        <v>68</v>
      </c>
      <c r="AT6319" s="223" t="str">
        <f>MONTH(B6319)&amp;"/"&amp;YEAR(B6319)</f>
        <v>3/2026</v>
      </c>
      <c r="AU6319" s="223">
        <f>WEEKNUM(B6319)-WEEKNUM(EOMONTH(B6319,-1)+1)+1</f>
        <v>5</v>
      </c>
      <c r="AV6319" s="209" t="str">
        <f>MONTH(R6319)&amp;"/"&amp;YEAR(R6319)</f>
        <v>1/1900</v>
      </c>
      <c r="AW6319" s="209" t="e">
        <f>WEEKNUM(R6319)-WEEKNUM(EOMONTH(R6319,-1)+1)+1</f>
        <v>#NUM!</v>
      </c>
      <c r="AX6319" s="209">
        <f>IF(BB6319="S",IF(Q6319="1. Aceitou o programa",R6319-B6319,0),0)</f>
        <v>0</v>
      </c>
      <c r="AY6319" s="209">
        <f>IF(BB6319="S",IF(AND(S6319&lt;&gt;"",R6319&lt;&gt;""),S6319-R6319,0),0)</f>
        <v>0</v>
      </c>
      <c r="AZ6319" s="209">
        <f>IF(BB6319="S",IF(Q6319="1. Aceitou o programa",IF(OR(X6319="Não se Aplica",X6319=""),IF(OR(W6319="Não se Aplica",W6319=""),0,W6319-V6319),AVERAGE(X6319-W6319,W6319-V6319)),0),0)</f>
        <v>0</v>
      </c>
      <c r="BA6319" s="209">
        <f>IF(BB6319="S",IF(AND(Q6319="1. Aceitou o programa",AH6319="Realizada"),IFERROR(IF(AG6319="",0,AG6319-R6319),0),0),0)</f>
        <v>0</v>
      </c>
      <c r="BB6319" s="209" t="str">
        <f>_xlfn.XLOOKUP(U6319,'Lista Suspensa'!$AA$20:$AA$23,'Lista Suspensa'!$AB$20:$AB$23,"N/A")</f>
        <v>S</v>
      </c>
    </row>
    <row r="6320" spans="1:54" ht="12" customHeight="1">
      <c r="A6320" s="151" t="s">
        <v>54</v>
      </c>
      <c r="B6320" s="152">
        <v>46112</v>
      </c>
      <c r="C6320" s="153" t="s">
        <v>55</v>
      </c>
      <c r="D6320" s="153" t="s">
        <v>56</v>
      </c>
      <c r="E6320" s="244">
        <v>93472203</v>
      </c>
      <c r="F6320" s="144" t="s">
        <v>10614</v>
      </c>
      <c r="G6320" s="230"/>
      <c r="H6320" s="154">
        <v>34371</v>
      </c>
      <c r="I6320" s="153">
        <v>32</v>
      </c>
      <c r="J6320" s="148" t="s">
        <v>58</v>
      </c>
      <c r="K6320" s="153"/>
      <c r="L6320" s="153"/>
      <c r="M6320" s="153"/>
      <c r="N6320" s="153"/>
      <c r="O6320" s="155">
        <v>21982671855</v>
      </c>
      <c r="P6320" s="156" t="s">
        <v>60</v>
      </c>
      <c r="Q6320" s="157" t="s">
        <v>8211</v>
      </c>
      <c r="R6320" s="158"/>
      <c r="S6320" s="159"/>
      <c r="T6320" s="159" t="s">
        <v>6983</v>
      </c>
      <c r="U6320" s="159" t="s">
        <v>8212</v>
      </c>
      <c r="V6320" s="154">
        <v>46148</v>
      </c>
      <c r="W6320" s="154">
        <v>46155</v>
      </c>
      <c r="X6320" s="154"/>
      <c r="Y6320" s="160"/>
      <c r="Z6320" s="160"/>
      <c r="AA6320" s="153"/>
      <c r="AB6320" s="153"/>
      <c r="AC6320" s="182" t="e">
        <f t="shared" si="198"/>
        <v>#DIV/0!</v>
      </c>
      <c r="AD6320" s="153" t="e">
        <f t="shared" si="199"/>
        <v>#DIV/0!</v>
      </c>
      <c r="AE6320" s="207"/>
      <c r="AF6320" s="153"/>
      <c r="AG6320" s="159"/>
      <c r="AH6320" s="153"/>
      <c r="AI6320" s="161"/>
      <c r="AJ6320" s="153"/>
      <c r="AK6320" s="153"/>
      <c r="AL6320" s="207"/>
      <c r="AM6320" s="207"/>
      <c r="AN6320" s="207"/>
      <c r="AO6320" s="207"/>
      <c r="AP6320" s="147" t="s">
        <v>54</v>
      </c>
      <c r="AQ6320" s="147"/>
      <c r="AR6320" s="147"/>
      <c r="AS6320" s="209" t="s">
        <v>68</v>
      </c>
      <c r="AT6320" s="223" t="str">
        <f>MONTH(B6320)&amp;"/"&amp;YEAR(B6320)</f>
        <v>3/2026</v>
      </c>
      <c r="AU6320" s="223">
        <f>WEEKNUM(B6320)-WEEKNUM(EOMONTH(B6320,-1)+1)+1</f>
        <v>5</v>
      </c>
      <c r="AV6320" s="209" t="str">
        <f>MONTH(R6320)&amp;"/"&amp;YEAR(R6320)</f>
        <v>1/1900</v>
      </c>
      <c r="AW6320" s="209" t="e">
        <f>WEEKNUM(R6320)-WEEKNUM(EOMONTH(R6320,-1)+1)+1</f>
        <v>#NUM!</v>
      </c>
      <c r="AX6320" s="209">
        <f>IF(BB6320="S",IF(Q6320="1. Aceitou o programa",R6320-B6320,0),0)</f>
        <v>0</v>
      </c>
      <c r="AY6320" s="209">
        <f>IF(BB6320="S",IF(AND(S6320&lt;&gt;"",R6320&lt;&gt;""),S6320-R6320,0),0)</f>
        <v>0</v>
      </c>
      <c r="AZ6320" s="209">
        <f>IF(BB6320="S",IF(Q6320="1. Aceitou o programa",IF(OR(X6320="Não se Aplica",X6320=""),IF(OR(W6320="Não se Aplica",W6320=""),0,W6320-V6320),AVERAGE(X6320-W6320,W6320-V6320)),0),0)</f>
        <v>0</v>
      </c>
      <c r="BA6320" s="209">
        <f>IF(BB6320="S",IF(AND(Q6320="1. Aceitou o programa",AH6320="Realizada"),IFERROR(IF(AG6320="",0,AG6320-R6320),0),0),0)</f>
        <v>0</v>
      </c>
      <c r="BB6320" s="209" t="str">
        <f>_xlfn.XLOOKUP(U6320,'Lista Suspensa'!$AA$20:$AA$23,'Lista Suspensa'!$AB$20:$AB$23,"N/A")</f>
        <v>S</v>
      </c>
    </row>
    <row r="6321" spans="1:54" ht="12" customHeight="1">
      <c r="A6321" s="151" t="s">
        <v>54</v>
      </c>
      <c r="B6321" s="152">
        <v>46112</v>
      </c>
      <c r="C6321" s="153" t="s">
        <v>55</v>
      </c>
      <c r="D6321" s="153" t="s">
        <v>56</v>
      </c>
      <c r="E6321" s="244">
        <v>83034638</v>
      </c>
      <c r="F6321" s="144" t="s">
        <v>10615</v>
      </c>
      <c r="G6321" s="230"/>
      <c r="H6321" s="154">
        <v>34371</v>
      </c>
      <c r="I6321" s="153">
        <v>32</v>
      </c>
      <c r="J6321" s="148" t="s">
        <v>70</v>
      </c>
      <c r="K6321" s="153"/>
      <c r="L6321" s="153"/>
      <c r="M6321" s="153"/>
      <c r="N6321" s="153"/>
      <c r="O6321" s="155">
        <v>11958469967</v>
      </c>
      <c r="P6321" s="156" t="s">
        <v>60</v>
      </c>
      <c r="Q6321" s="157" t="s">
        <v>8211</v>
      </c>
      <c r="R6321" s="158"/>
      <c r="S6321" s="159"/>
      <c r="T6321" s="159" t="s">
        <v>6983</v>
      </c>
      <c r="U6321" s="159" t="s">
        <v>8212</v>
      </c>
      <c r="V6321" s="154">
        <v>46148</v>
      </c>
      <c r="W6321" s="154">
        <v>46155</v>
      </c>
      <c r="X6321" s="154"/>
      <c r="Y6321" s="160"/>
      <c r="Z6321" s="160"/>
      <c r="AA6321" s="153"/>
      <c r="AB6321" s="153"/>
      <c r="AC6321" s="182" t="e">
        <f t="shared" si="198"/>
        <v>#DIV/0!</v>
      </c>
      <c r="AD6321" s="153" t="e">
        <f t="shared" si="199"/>
        <v>#DIV/0!</v>
      </c>
      <c r="AE6321" s="207"/>
      <c r="AF6321" s="153"/>
      <c r="AG6321" s="159"/>
      <c r="AH6321" s="153"/>
      <c r="AI6321" s="161"/>
      <c r="AJ6321" s="153"/>
      <c r="AK6321" s="153"/>
      <c r="AL6321" s="207"/>
      <c r="AM6321" s="207"/>
      <c r="AN6321" s="207"/>
      <c r="AO6321" s="207"/>
      <c r="AP6321" s="147" t="s">
        <v>54</v>
      </c>
      <c r="AQ6321" s="147"/>
      <c r="AR6321" s="147"/>
      <c r="AS6321" s="209" t="s">
        <v>68</v>
      </c>
      <c r="AT6321" s="223" t="str">
        <f>MONTH(B6321)&amp;"/"&amp;YEAR(B6321)</f>
        <v>3/2026</v>
      </c>
      <c r="AU6321" s="223">
        <f>WEEKNUM(B6321)-WEEKNUM(EOMONTH(B6321,-1)+1)+1</f>
        <v>5</v>
      </c>
      <c r="AV6321" s="209" t="str">
        <f>MONTH(R6321)&amp;"/"&amp;YEAR(R6321)</f>
        <v>1/1900</v>
      </c>
      <c r="AW6321" s="209" t="e">
        <f>WEEKNUM(R6321)-WEEKNUM(EOMONTH(R6321,-1)+1)+1</f>
        <v>#NUM!</v>
      </c>
      <c r="AX6321" s="209">
        <f>IF(BB6321="S",IF(Q6321="1. Aceitou o programa",R6321-B6321,0),0)</f>
        <v>0</v>
      </c>
      <c r="AY6321" s="209">
        <f>IF(BB6321="S",IF(AND(S6321&lt;&gt;"",R6321&lt;&gt;""),S6321-R6321,0),0)</f>
        <v>0</v>
      </c>
      <c r="AZ6321" s="209">
        <f>IF(BB6321="S",IF(Q6321="1. Aceitou o programa",IF(OR(X6321="Não se Aplica",X6321=""),IF(OR(W6321="Não se Aplica",W6321=""),0,W6321-V6321),AVERAGE(X6321-W6321,W6321-V6321)),0),0)</f>
        <v>0</v>
      </c>
      <c r="BA6321" s="209">
        <f>IF(BB6321="S",IF(AND(Q6321="1. Aceitou o programa",AH6321="Realizada"),IFERROR(IF(AG6321="",0,AG6321-R6321),0),0),0)</f>
        <v>0</v>
      </c>
      <c r="BB6321" s="209" t="str">
        <f>_xlfn.XLOOKUP(U6321,'Lista Suspensa'!$AA$20:$AA$23,'Lista Suspensa'!$AB$20:$AB$23,"N/A")</f>
        <v>S</v>
      </c>
    </row>
    <row r="6322" spans="1:54" ht="12" customHeight="1">
      <c r="A6322" s="151" t="s">
        <v>54</v>
      </c>
      <c r="B6322" s="152">
        <v>46112</v>
      </c>
      <c r="C6322" s="153" t="s">
        <v>55</v>
      </c>
      <c r="D6322" s="153" t="s">
        <v>56</v>
      </c>
      <c r="E6322" s="244">
        <v>93851149</v>
      </c>
      <c r="F6322" s="144" t="s">
        <v>10616</v>
      </c>
      <c r="G6322" s="230"/>
      <c r="H6322" s="154">
        <v>34453</v>
      </c>
      <c r="I6322" s="153">
        <v>32</v>
      </c>
      <c r="J6322" s="148" t="s">
        <v>70</v>
      </c>
      <c r="K6322" s="153"/>
      <c r="L6322" s="153"/>
      <c r="M6322" s="153"/>
      <c r="N6322" s="153"/>
      <c r="O6322" s="155">
        <v>21971105823</v>
      </c>
      <c r="P6322" s="156" t="s">
        <v>60</v>
      </c>
      <c r="Q6322" s="157" t="s">
        <v>8211</v>
      </c>
      <c r="R6322" s="158"/>
      <c r="S6322" s="159"/>
      <c r="T6322" s="159" t="s">
        <v>6983</v>
      </c>
      <c r="U6322" s="159" t="s">
        <v>8212</v>
      </c>
      <c r="V6322" s="154">
        <v>46148</v>
      </c>
      <c r="W6322" s="154">
        <v>46155</v>
      </c>
      <c r="X6322" s="154"/>
      <c r="Y6322" s="160"/>
      <c r="Z6322" s="160"/>
      <c r="AA6322" s="153"/>
      <c r="AB6322" s="153"/>
      <c r="AC6322" s="182" t="e">
        <f t="shared" si="198"/>
        <v>#DIV/0!</v>
      </c>
      <c r="AD6322" s="153" t="e">
        <f t="shared" si="199"/>
        <v>#DIV/0!</v>
      </c>
      <c r="AE6322" s="207"/>
      <c r="AF6322" s="153"/>
      <c r="AG6322" s="159"/>
      <c r="AH6322" s="153"/>
      <c r="AI6322" s="161"/>
      <c r="AJ6322" s="153"/>
      <c r="AK6322" s="153"/>
      <c r="AL6322" s="207"/>
      <c r="AM6322" s="207"/>
      <c r="AN6322" s="207"/>
      <c r="AO6322" s="207"/>
      <c r="AP6322" s="147" t="s">
        <v>54</v>
      </c>
      <c r="AQ6322" s="147"/>
      <c r="AR6322" s="147"/>
      <c r="AS6322" s="209" t="s">
        <v>68</v>
      </c>
      <c r="AT6322" s="223" t="str">
        <f>MONTH(B6322)&amp;"/"&amp;YEAR(B6322)</f>
        <v>3/2026</v>
      </c>
      <c r="AU6322" s="223">
        <f>WEEKNUM(B6322)-WEEKNUM(EOMONTH(B6322,-1)+1)+1</f>
        <v>5</v>
      </c>
      <c r="AV6322" s="209" t="str">
        <f>MONTH(R6322)&amp;"/"&amp;YEAR(R6322)</f>
        <v>1/1900</v>
      </c>
      <c r="AW6322" s="209" t="e">
        <f>WEEKNUM(R6322)-WEEKNUM(EOMONTH(R6322,-1)+1)+1</f>
        <v>#NUM!</v>
      </c>
      <c r="AX6322" s="209">
        <f>IF(BB6322="S",IF(Q6322="1. Aceitou o programa",R6322-B6322,0),0)</f>
        <v>0</v>
      </c>
      <c r="AY6322" s="209">
        <f>IF(BB6322="S",IF(AND(S6322&lt;&gt;"",R6322&lt;&gt;""),S6322-R6322,0),0)</f>
        <v>0</v>
      </c>
      <c r="AZ6322" s="209">
        <f>IF(BB6322="S",IF(Q6322="1. Aceitou o programa",IF(OR(X6322="Não se Aplica",X6322=""),IF(OR(W6322="Não se Aplica",W6322=""),0,W6322-V6322),AVERAGE(X6322-W6322,W6322-V6322)),0),0)</f>
        <v>0</v>
      </c>
      <c r="BA6322" s="209">
        <f>IF(BB6322="S",IF(AND(Q6322="1. Aceitou o programa",AH6322="Realizada"),IFERROR(IF(AG6322="",0,AG6322-R6322),0),0),0)</f>
        <v>0</v>
      </c>
      <c r="BB6322" s="209" t="str">
        <f>_xlfn.XLOOKUP(U6322,'Lista Suspensa'!$AA$20:$AA$23,'Lista Suspensa'!$AB$20:$AB$23,"N/A")</f>
        <v>S</v>
      </c>
    </row>
    <row r="6323" spans="1:54" ht="12" customHeight="1">
      <c r="A6323" s="151" t="s">
        <v>54</v>
      </c>
      <c r="B6323" s="152">
        <v>46112</v>
      </c>
      <c r="C6323" s="153" t="s">
        <v>55</v>
      </c>
      <c r="D6323" s="153" t="s">
        <v>56</v>
      </c>
      <c r="E6323" s="244">
        <v>84647039</v>
      </c>
      <c r="F6323" s="144" t="s">
        <v>10617</v>
      </c>
      <c r="G6323" s="230"/>
      <c r="H6323" s="154">
        <v>34460</v>
      </c>
      <c r="I6323" s="153">
        <v>32</v>
      </c>
      <c r="J6323" s="148" t="s">
        <v>70</v>
      </c>
      <c r="K6323" s="153"/>
      <c r="L6323" s="153"/>
      <c r="M6323" s="153"/>
      <c r="N6323" s="153"/>
      <c r="O6323" s="155">
        <v>21975010692</v>
      </c>
      <c r="P6323" s="156" t="s">
        <v>60</v>
      </c>
      <c r="Q6323" s="157" t="s">
        <v>8211</v>
      </c>
      <c r="R6323" s="158"/>
      <c r="S6323" s="159"/>
      <c r="T6323" s="159" t="s">
        <v>6983</v>
      </c>
      <c r="U6323" s="159" t="s">
        <v>8212</v>
      </c>
      <c r="V6323" s="154">
        <v>46148</v>
      </c>
      <c r="W6323" s="154">
        <v>46155</v>
      </c>
      <c r="X6323" s="154"/>
      <c r="Y6323" s="160"/>
      <c r="Z6323" s="160"/>
      <c r="AA6323" s="153"/>
      <c r="AB6323" s="153"/>
      <c r="AC6323" s="182" t="e">
        <f t="shared" si="198"/>
        <v>#DIV/0!</v>
      </c>
      <c r="AD6323" s="153" t="e">
        <f t="shared" si="199"/>
        <v>#DIV/0!</v>
      </c>
      <c r="AE6323" s="207"/>
      <c r="AF6323" s="153"/>
      <c r="AG6323" s="159"/>
      <c r="AH6323" s="153"/>
      <c r="AI6323" s="161"/>
      <c r="AJ6323" s="153"/>
      <c r="AK6323" s="153"/>
      <c r="AL6323" s="207"/>
      <c r="AM6323" s="207"/>
      <c r="AN6323" s="207"/>
      <c r="AO6323" s="207"/>
      <c r="AP6323" s="147" t="s">
        <v>54</v>
      </c>
      <c r="AQ6323" s="147"/>
      <c r="AR6323" s="147"/>
      <c r="AS6323" s="209" t="s">
        <v>68</v>
      </c>
      <c r="AT6323" s="223" t="str">
        <f>MONTH(B6323)&amp;"/"&amp;YEAR(B6323)</f>
        <v>3/2026</v>
      </c>
      <c r="AU6323" s="223">
        <f>WEEKNUM(B6323)-WEEKNUM(EOMONTH(B6323,-1)+1)+1</f>
        <v>5</v>
      </c>
      <c r="AV6323" s="209" t="str">
        <f>MONTH(R6323)&amp;"/"&amp;YEAR(R6323)</f>
        <v>1/1900</v>
      </c>
      <c r="AW6323" s="209" t="e">
        <f>WEEKNUM(R6323)-WEEKNUM(EOMONTH(R6323,-1)+1)+1</f>
        <v>#NUM!</v>
      </c>
      <c r="AX6323" s="209">
        <f>IF(BB6323="S",IF(Q6323="1. Aceitou o programa",R6323-B6323,0),0)</f>
        <v>0</v>
      </c>
      <c r="AY6323" s="209">
        <f>IF(BB6323="S",IF(AND(S6323&lt;&gt;"",R6323&lt;&gt;""),S6323-R6323,0),0)</f>
        <v>0</v>
      </c>
      <c r="AZ6323" s="209">
        <f>IF(BB6323="S",IF(Q6323="1. Aceitou o programa",IF(OR(X6323="Não se Aplica",X6323=""),IF(OR(W6323="Não se Aplica",W6323=""),0,W6323-V6323),AVERAGE(X6323-W6323,W6323-V6323)),0),0)</f>
        <v>0</v>
      </c>
      <c r="BA6323" s="209">
        <f>IF(BB6323="S",IF(AND(Q6323="1. Aceitou o programa",AH6323="Realizada"),IFERROR(IF(AG6323="",0,AG6323-R6323),0),0),0)</f>
        <v>0</v>
      </c>
      <c r="BB6323" s="209" t="str">
        <f>_xlfn.XLOOKUP(U6323,'Lista Suspensa'!$AA$20:$AA$23,'Lista Suspensa'!$AB$20:$AB$23,"N/A")</f>
        <v>S</v>
      </c>
    </row>
    <row r="6324" spans="1:54" ht="12" customHeight="1">
      <c r="A6324" s="151" t="s">
        <v>54</v>
      </c>
      <c r="B6324" s="152">
        <v>46112</v>
      </c>
      <c r="C6324" s="153" t="s">
        <v>55</v>
      </c>
      <c r="D6324" s="153" t="s">
        <v>56</v>
      </c>
      <c r="E6324" s="244">
        <v>94356996</v>
      </c>
      <c r="F6324" s="144" t="s">
        <v>10618</v>
      </c>
      <c r="G6324" s="230"/>
      <c r="H6324" s="154">
        <v>34472</v>
      </c>
      <c r="I6324" s="153">
        <v>32</v>
      </c>
      <c r="J6324" s="148" t="s">
        <v>58</v>
      </c>
      <c r="K6324" s="153"/>
      <c r="L6324" s="153"/>
      <c r="M6324" s="153"/>
      <c r="N6324" s="153"/>
      <c r="O6324" s="155">
        <v>21972299195</v>
      </c>
      <c r="P6324" s="156" t="s">
        <v>60</v>
      </c>
      <c r="Q6324" s="157" t="s">
        <v>8211</v>
      </c>
      <c r="R6324" s="158"/>
      <c r="S6324" s="159"/>
      <c r="T6324" s="159" t="s">
        <v>6983</v>
      </c>
      <c r="U6324" s="159" t="s">
        <v>8212</v>
      </c>
      <c r="V6324" s="154">
        <v>46148</v>
      </c>
      <c r="W6324" s="154">
        <v>46155</v>
      </c>
      <c r="X6324" s="154"/>
      <c r="Y6324" s="160"/>
      <c r="Z6324" s="160"/>
      <c r="AA6324" s="153"/>
      <c r="AB6324" s="153"/>
      <c r="AC6324" s="182" t="e">
        <f t="shared" si="198"/>
        <v>#DIV/0!</v>
      </c>
      <c r="AD6324" s="153" t="e">
        <f t="shared" si="199"/>
        <v>#DIV/0!</v>
      </c>
      <c r="AE6324" s="207"/>
      <c r="AF6324" s="153"/>
      <c r="AG6324" s="159"/>
      <c r="AH6324" s="153"/>
      <c r="AI6324" s="161"/>
      <c r="AJ6324" s="153"/>
      <c r="AK6324" s="153"/>
      <c r="AL6324" s="207"/>
      <c r="AM6324" s="207"/>
      <c r="AN6324" s="207"/>
      <c r="AO6324" s="207"/>
      <c r="AP6324" s="147" t="s">
        <v>54</v>
      </c>
      <c r="AQ6324" s="147"/>
      <c r="AR6324" s="147"/>
      <c r="AS6324" s="209" t="s">
        <v>68</v>
      </c>
      <c r="AT6324" s="223" t="str">
        <f>MONTH(B6324)&amp;"/"&amp;YEAR(B6324)</f>
        <v>3/2026</v>
      </c>
      <c r="AU6324" s="223">
        <f>WEEKNUM(B6324)-WEEKNUM(EOMONTH(B6324,-1)+1)+1</f>
        <v>5</v>
      </c>
      <c r="AV6324" s="209" t="str">
        <f>MONTH(R6324)&amp;"/"&amp;YEAR(R6324)</f>
        <v>1/1900</v>
      </c>
      <c r="AW6324" s="209" t="e">
        <f>WEEKNUM(R6324)-WEEKNUM(EOMONTH(R6324,-1)+1)+1</f>
        <v>#NUM!</v>
      </c>
      <c r="AX6324" s="209">
        <f>IF(BB6324="S",IF(Q6324="1. Aceitou o programa",R6324-B6324,0),0)</f>
        <v>0</v>
      </c>
      <c r="AY6324" s="209">
        <f>IF(BB6324="S",IF(AND(S6324&lt;&gt;"",R6324&lt;&gt;""),S6324-R6324,0),0)</f>
        <v>0</v>
      </c>
      <c r="AZ6324" s="209">
        <f>IF(BB6324="S",IF(Q6324="1. Aceitou o programa",IF(OR(X6324="Não se Aplica",X6324=""),IF(OR(W6324="Não se Aplica",W6324=""),0,W6324-V6324),AVERAGE(X6324-W6324,W6324-V6324)),0),0)</f>
        <v>0</v>
      </c>
      <c r="BA6324" s="209">
        <f>IF(BB6324="S",IF(AND(Q6324="1. Aceitou o programa",AH6324="Realizada"),IFERROR(IF(AG6324="",0,AG6324-R6324),0),0),0)</f>
        <v>0</v>
      </c>
      <c r="BB6324" s="209" t="str">
        <f>_xlfn.XLOOKUP(U6324,'Lista Suspensa'!$AA$20:$AA$23,'Lista Suspensa'!$AB$20:$AB$23,"N/A")</f>
        <v>S</v>
      </c>
    </row>
    <row r="6325" spans="1:54" ht="12" customHeight="1">
      <c r="A6325" s="151" t="s">
        <v>54</v>
      </c>
      <c r="B6325" s="152">
        <v>46112</v>
      </c>
      <c r="C6325" s="153" t="s">
        <v>55</v>
      </c>
      <c r="D6325" s="153" t="s">
        <v>56</v>
      </c>
      <c r="E6325" s="244">
        <v>93365881</v>
      </c>
      <c r="F6325" s="144" t="s">
        <v>10619</v>
      </c>
      <c r="G6325" s="230"/>
      <c r="H6325" s="154">
        <v>34478</v>
      </c>
      <c r="I6325" s="153">
        <v>31</v>
      </c>
      <c r="J6325" s="148" t="s">
        <v>70</v>
      </c>
      <c r="K6325" s="153"/>
      <c r="L6325" s="153"/>
      <c r="M6325" s="153"/>
      <c r="N6325" s="153"/>
      <c r="O6325" s="155">
        <v>21996003110</v>
      </c>
      <c r="P6325" s="156" t="s">
        <v>60</v>
      </c>
      <c r="Q6325" s="157" t="s">
        <v>8211</v>
      </c>
      <c r="R6325" s="158"/>
      <c r="S6325" s="159"/>
      <c r="T6325" s="159" t="s">
        <v>6983</v>
      </c>
      <c r="U6325" s="159" t="s">
        <v>8212</v>
      </c>
      <c r="V6325" s="154">
        <v>46148</v>
      </c>
      <c r="W6325" s="154">
        <v>46155</v>
      </c>
      <c r="X6325" s="154"/>
      <c r="Y6325" s="160"/>
      <c r="Z6325" s="160"/>
      <c r="AA6325" s="153"/>
      <c r="AB6325" s="153"/>
      <c r="AC6325" s="182" t="e">
        <f t="shared" si="198"/>
        <v>#DIV/0!</v>
      </c>
      <c r="AD6325" s="153" t="e">
        <f t="shared" si="199"/>
        <v>#DIV/0!</v>
      </c>
      <c r="AE6325" s="207"/>
      <c r="AF6325" s="153"/>
      <c r="AG6325" s="159"/>
      <c r="AH6325" s="153"/>
      <c r="AI6325" s="161"/>
      <c r="AJ6325" s="153"/>
      <c r="AK6325" s="153"/>
      <c r="AL6325" s="207"/>
      <c r="AM6325" s="207"/>
      <c r="AN6325" s="207"/>
      <c r="AO6325" s="207"/>
      <c r="AP6325" s="147" t="s">
        <v>54</v>
      </c>
      <c r="AQ6325" s="147"/>
      <c r="AR6325" s="147"/>
      <c r="AS6325" s="209" t="s">
        <v>68</v>
      </c>
      <c r="AT6325" s="223" t="str">
        <f>MONTH(B6325)&amp;"/"&amp;YEAR(B6325)</f>
        <v>3/2026</v>
      </c>
      <c r="AU6325" s="223">
        <f>WEEKNUM(B6325)-WEEKNUM(EOMONTH(B6325,-1)+1)+1</f>
        <v>5</v>
      </c>
      <c r="AV6325" s="209" t="str">
        <f>MONTH(R6325)&amp;"/"&amp;YEAR(R6325)</f>
        <v>1/1900</v>
      </c>
      <c r="AW6325" s="209" t="e">
        <f>WEEKNUM(R6325)-WEEKNUM(EOMONTH(R6325,-1)+1)+1</f>
        <v>#NUM!</v>
      </c>
      <c r="AX6325" s="209">
        <f>IF(BB6325="S",IF(Q6325="1. Aceitou o programa",R6325-B6325,0),0)</f>
        <v>0</v>
      </c>
      <c r="AY6325" s="209">
        <f>IF(BB6325="S",IF(AND(S6325&lt;&gt;"",R6325&lt;&gt;""),S6325-R6325,0),0)</f>
        <v>0</v>
      </c>
      <c r="AZ6325" s="209">
        <f>IF(BB6325="S",IF(Q6325="1. Aceitou o programa",IF(OR(X6325="Não se Aplica",X6325=""),IF(OR(W6325="Não se Aplica",W6325=""),0,W6325-V6325),AVERAGE(X6325-W6325,W6325-V6325)),0),0)</f>
        <v>0</v>
      </c>
      <c r="BA6325" s="209">
        <f>IF(BB6325="S",IF(AND(Q6325="1. Aceitou o programa",AH6325="Realizada"),IFERROR(IF(AG6325="",0,AG6325-R6325),0),0),0)</f>
        <v>0</v>
      </c>
      <c r="BB6325" s="209" t="str">
        <f>_xlfn.XLOOKUP(U6325,'Lista Suspensa'!$AA$20:$AA$23,'Lista Suspensa'!$AB$20:$AB$23,"N/A")</f>
        <v>S</v>
      </c>
    </row>
    <row r="6326" spans="1:54" ht="12" customHeight="1">
      <c r="A6326" s="151" t="s">
        <v>54</v>
      </c>
      <c r="B6326" s="152">
        <v>46112</v>
      </c>
      <c r="C6326" s="153" t="s">
        <v>55</v>
      </c>
      <c r="D6326" s="153" t="s">
        <v>56</v>
      </c>
      <c r="E6326" s="244">
        <v>89259447</v>
      </c>
      <c r="F6326" s="144" t="s">
        <v>10620</v>
      </c>
      <c r="G6326" s="230"/>
      <c r="H6326" s="154">
        <v>34485</v>
      </c>
      <c r="I6326" s="153">
        <v>31</v>
      </c>
      <c r="J6326" s="148" t="s">
        <v>70</v>
      </c>
      <c r="K6326" s="153"/>
      <c r="L6326" s="153"/>
      <c r="M6326" s="153"/>
      <c r="N6326" s="153"/>
      <c r="O6326" s="155">
        <v>11999115223</v>
      </c>
      <c r="P6326" s="156" t="s">
        <v>60</v>
      </c>
      <c r="Q6326" s="157" t="s">
        <v>8211</v>
      </c>
      <c r="R6326" s="158"/>
      <c r="S6326" s="159"/>
      <c r="T6326" s="159" t="s">
        <v>6983</v>
      </c>
      <c r="U6326" s="159" t="s">
        <v>8212</v>
      </c>
      <c r="V6326" s="154">
        <v>46148</v>
      </c>
      <c r="W6326" s="154">
        <v>46155</v>
      </c>
      <c r="X6326" s="154"/>
      <c r="Y6326" s="160"/>
      <c r="Z6326" s="160"/>
      <c r="AA6326" s="153"/>
      <c r="AB6326" s="153"/>
      <c r="AC6326" s="182" t="e">
        <f t="shared" si="198"/>
        <v>#DIV/0!</v>
      </c>
      <c r="AD6326" s="153" t="e">
        <f t="shared" si="199"/>
        <v>#DIV/0!</v>
      </c>
      <c r="AE6326" s="207"/>
      <c r="AF6326" s="153"/>
      <c r="AG6326" s="159"/>
      <c r="AH6326" s="153"/>
      <c r="AI6326" s="161"/>
      <c r="AJ6326" s="153"/>
      <c r="AK6326" s="153"/>
      <c r="AL6326" s="207"/>
      <c r="AM6326" s="207"/>
      <c r="AN6326" s="207"/>
      <c r="AO6326" s="207"/>
      <c r="AP6326" s="147" t="s">
        <v>54</v>
      </c>
      <c r="AQ6326" s="147"/>
      <c r="AR6326" s="147"/>
      <c r="AS6326" s="209" t="s">
        <v>68</v>
      </c>
      <c r="AT6326" s="223" t="str">
        <f>MONTH(B6326)&amp;"/"&amp;YEAR(B6326)</f>
        <v>3/2026</v>
      </c>
      <c r="AU6326" s="223">
        <f>WEEKNUM(B6326)-WEEKNUM(EOMONTH(B6326,-1)+1)+1</f>
        <v>5</v>
      </c>
      <c r="AV6326" s="209" t="str">
        <f>MONTH(R6326)&amp;"/"&amp;YEAR(R6326)</f>
        <v>1/1900</v>
      </c>
      <c r="AW6326" s="209" t="e">
        <f>WEEKNUM(R6326)-WEEKNUM(EOMONTH(R6326,-1)+1)+1</f>
        <v>#NUM!</v>
      </c>
      <c r="AX6326" s="209">
        <f>IF(BB6326="S",IF(Q6326="1. Aceitou o programa",R6326-B6326,0),0)</f>
        <v>0</v>
      </c>
      <c r="AY6326" s="209">
        <f>IF(BB6326="S",IF(AND(S6326&lt;&gt;"",R6326&lt;&gt;""),S6326-R6326,0),0)</f>
        <v>0</v>
      </c>
      <c r="AZ6326" s="209">
        <f>IF(BB6326="S",IF(Q6326="1. Aceitou o programa",IF(OR(X6326="Não se Aplica",X6326=""),IF(OR(W6326="Não se Aplica",W6326=""),0,W6326-V6326),AVERAGE(X6326-W6326,W6326-V6326)),0),0)</f>
        <v>0</v>
      </c>
      <c r="BA6326" s="209">
        <f>IF(BB6326="S",IF(AND(Q6326="1. Aceitou o programa",AH6326="Realizada"),IFERROR(IF(AG6326="",0,AG6326-R6326),0),0),0)</f>
        <v>0</v>
      </c>
      <c r="BB6326" s="209" t="str">
        <f>_xlfn.XLOOKUP(U6326,'Lista Suspensa'!$AA$20:$AA$23,'Lista Suspensa'!$AB$20:$AB$23,"N/A")</f>
        <v>S</v>
      </c>
    </row>
    <row r="6327" spans="1:54" ht="12" customHeight="1">
      <c r="A6327" s="151" t="s">
        <v>54</v>
      </c>
      <c r="B6327" s="152">
        <v>46112</v>
      </c>
      <c r="C6327" s="153" t="s">
        <v>55</v>
      </c>
      <c r="D6327" s="153" t="s">
        <v>56</v>
      </c>
      <c r="E6327" s="244">
        <v>93974079</v>
      </c>
      <c r="F6327" s="144" t="s">
        <v>10621</v>
      </c>
      <c r="G6327" s="230"/>
      <c r="H6327" s="154">
        <v>34492</v>
      </c>
      <c r="I6327" s="153">
        <v>31</v>
      </c>
      <c r="J6327" s="148" t="s">
        <v>70</v>
      </c>
      <c r="K6327" s="153"/>
      <c r="L6327" s="153"/>
      <c r="M6327" s="153"/>
      <c r="N6327" s="153"/>
      <c r="O6327" s="155">
        <v>11983178819</v>
      </c>
      <c r="P6327" s="156" t="s">
        <v>60</v>
      </c>
      <c r="Q6327" s="157" t="s">
        <v>8211</v>
      </c>
      <c r="R6327" s="158"/>
      <c r="S6327" s="159"/>
      <c r="T6327" s="159" t="s">
        <v>6983</v>
      </c>
      <c r="U6327" s="159" t="s">
        <v>8212</v>
      </c>
      <c r="V6327" s="154">
        <v>46149</v>
      </c>
      <c r="W6327" s="154">
        <v>46155</v>
      </c>
      <c r="X6327" s="154"/>
      <c r="Y6327" s="160"/>
      <c r="Z6327" s="160"/>
      <c r="AA6327" s="153"/>
      <c r="AB6327" s="153"/>
      <c r="AC6327" s="182" t="e">
        <f t="shared" si="198"/>
        <v>#DIV/0!</v>
      </c>
      <c r="AD6327" s="153" t="e">
        <f t="shared" si="199"/>
        <v>#DIV/0!</v>
      </c>
      <c r="AE6327" s="207"/>
      <c r="AF6327" s="153"/>
      <c r="AG6327" s="159"/>
      <c r="AH6327" s="153"/>
      <c r="AI6327" s="161"/>
      <c r="AJ6327" s="153"/>
      <c r="AK6327" s="153"/>
      <c r="AL6327" s="207"/>
      <c r="AM6327" s="207"/>
      <c r="AN6327" s="207"/>
      <c r="AO6327" s="207"/>
      <c r="AP6327" s="147" t="s">
        <v>54</v>
      </c>
      <c r="AQ6327" s="147"/>
      <c r="AR6327" s="147"/>
      <c r="AS6327" s="209" t="s">
        <v>68</v>
      </c>
      <c r="AT6327" s="223" t="str">
        <f>MONTH(B6327)&amp;"/"&amp;YEAR(B6327)</f>
        <v>3/2026</v>
      </c>
      <c r="AU6327" s="223">
        <f>WEEKNUM(B6327)-WEEKNUM(EOMONTH(B6327,-1)+1)+1</f>
        <v>5</v>
      </c>
      <c r="AV6327" s="209" t="str">
        <f>MONTH(R6327)&amp;"/"&amp;YEAR(R6327)</f>
        <v>1/1900</v>
      </c>
      <c r="AW6327" s="209" t="e">
        <f>WEEKNUM(R6327)-WEEKNUM(EOMONTH(R6327,-1)+1)+1</f>
        <v>#NUM!</v>
      </c>
      <c r="AX6327" s="209">
        <f>IF(BB6327="S",IF(Q6327="1. Aceitou o programa",R6327-B6327,0),0)</f>
        <v>0</v>
      </c>
      <c r="AY6327" s="209">
        <f>IF(BB6327="S",IF(AND(S6327&lt;&gt;"",R6327&lt;&gt;""),S6327-R6327,0),0)</f>
        <v>0</v>
      </c>
      <c r="AZ6327" s="209">
        <f>IF(BB6327="S",IF(Q6327="1. Aceitou o programa",IF(OR(X6327="Não se Aplica",X6327=""),IF(OR(W6327="Não se Aplica",W6327=""),0,W6327-V6327),AVERAGE(X6327-W6327,W6327-V6327)),0),0)</f>
        <v>0</v>
      </c>
      <c r="BA6327" s="209">
        <f>IF(BB6327="S",IF(AND(Q6327="1. Aceitou o programa",AH6327="Realizada"),IFERROR(IF(AG6327="",0,AG6327-R6327),0),0),0)</f>
        <v>0</v>
      </c>
      <c r="BB6327" s="209" t="str">
        <f>_xlfn.XLOOKUP(U6327,'Lista Suspensa'!$AA$20:$AA$23,'Lista Suspensa'!$AB$20:$AB$23,"N/A")</f>
        <v>S</v>
      </c>
    </row>
    <row r="6328" spans="1:54" ht="12" customHeight="1">
      <c r="A6328" s="151" t="s">
        <v>54</v>
      </c>
      <c r="B6328" s="152">
        <v>46112</v>
      </c>
      <c r="C6328" s="153" t="s">
        <v>55</v>
      </c>
      <c r="D6328" s="153" t="s">
        <v>56</v>
      </c>
      <c r="E6328" s="244">
        <v>83266732</v>
      </c>
      <c r="F6328" s="144" t="s">
        <v>10622</v>
      </c>
      <c r="G6328" s="230"/>
      <c r="H6328" s="154">
        <v>34510</v>
      </c>
      <c r="I6328" s="153">
        <v>31</v>
      </c>
      <c r="J6328" s="148" t="s">
        <v>70</v>
      </c>
      <c r="K6328" s="153"/>
      <c r="L6328" s="153"/>
      <c r="M6328" s="153"/>
      <c r="N6328" s="153"/>
      <c r="O6328" s="155">
        <v>21998053105</v>
      </c>
      <c r="P6328" s="156" t="s">
        <v>60</v>
      </c>
      <c r="Q6328" s="157" t="s">
        <v>8211</v>
      </c>
      <c r="R6328" s="158"/>
      <c r="S6328" s="159"/>
      <c r="T6328" s="159" t="s">
        <v>6983</v>
      </c>
      <c r="U6328" s="159" t="s">
        <v>8212</v>
      </c>
      <c r="V6328" s="154">
        <v>46149</v>
      </c>
      <c r="W6328" s="154">
        <v>46155</v>
      </c>
      <c r="X6328" s="154"/>
      <c r="Y6328" s="160"/>
      <c r="Z6328" s="160"/>
      <c r="AA6328" s="153"/>
      <c r="AB6328" s="153"/>
      <c r="AC6328" s="182" t="e">
        <f t="shared" si="198"/>
        <v>#DIV/0!</v>
      </c>
      <c r="AD6328" s="153" t="e">
        <f t="shared" si="199"/>
        <v>#DIV/0!</v>
      </c>
      <c r="AE6328" s="207"/>
      <c r="AF6328" s="153"/>
      <c r="AG6328" s="159"/>
      <c r="AH6328" s="153"/>
      <c r="AI6328" s="161"/>
      <c r="AJ6328" s="153"/>
      <c r="AK6328" s="153"/>
      <c r="AL6328" s="207"/>
      <c r="AM6328" s="207"/>
      <c r="AN6328" s="207"/>
      <c r="AO6328" s="207"/>
      <c r="AP6328" s="147" t="s">
        <v>54</v>
      </c>
      <c r="AQ6328" s="147"/>
      <c r="AR6328" s="147"/>
      <c r="AS6328" s="209" t="s">
        <v>68</v>
      </c>
      <c r="AT6328" s="223" t="str">
        <f>MONTH(B6328)&amp;"/"&amp;YEAR(B6328)</f>
        <v>3/2026</v>
      </c>
      <c r="AU6328" s="223">
        <f>WEEKNUM(B6328)-WEEKNUM(EOMONTH(B6328,-1)+1)+1</f>
        <v>5</v>
      </c>
      <c r="AV6328" s="209" t="str">
        <f>MONTH(R6328)&amp;"/"&amp;YEAR(R6328)</f>
        <v>1/1900</v>
      </c>
      <c r="AW6328" s="209" t="e">
        <f>WEEKNUM(R6328)-WEEKNUM(EOMONTH(R6328,-1)+1)+1</f>
        <v>#NUM!</v>
      </c>
      <c r="AX6328" s="209">
        <f>IF(BB6328="S",IF(Q6328="1. Aceitou o programa",R6328-B6328,0),0)</f>
        <v>0</v>
      </c>
      <c r="AY6328" s="209">
        <f>IF(BB6328="S",IF(AND(S6328&lt;&gt;"",R6328&lt;&gt;""),S6328-R6328,0),0)</f>
        <v>0</v>
      </c>
      <c r="AZ6328" s="209">
        <f>IF(BB6328="S",IF(Q6328="1. Aceitou o programa",IF(OR(X6328="Não se Aplica",X6328=""),IF(OR(W6328="Não se Aplica",W6328=""),0,W6328-V6328),AVERAGE(X6328-W6328,W6328-V6328)),0),0)</f>
        <v>0</v>
      </c>
      <c r="BA6328" s="209">
        <f>IF(BB6328="S",IF(AND(Q6328="1. Aceitou o programa",AH6328="Realizada"),IFERROR(IF(AG6328="",0,AG6328-R6328),0),0),0)</f>
        <v>0</v>
      </c>
      <c r="BB6328" s="209" t="str">
        <f>_xlfn.XLOOKUP(U6328,'Lista Suspensa'!$AA$20:$AA$23,'Lista Suspensa'!$AB$20:$AB$23,"N/A")</f>
        <v>S</v>
      </c>
    </row>
    <row r="6329" spans="1:54" ht="12" customHeight="1">
      <c r="A6329" s="151" t="s">
        <v>54</v>
      </c>
      <c r="B6329" s="152">
        <v>46112</v>
      </c>
      <c r="C6329" s="153" t="s">
        <v>55</v>
      </c>
      <c r="D6329" s="153" t="s">
        <v>56</v>
      </c>
      <c r="E6329" s="244">
        <v>87091939</v>
      </c>
      <c r="F6329" s="144" t="s">
        <v>10623</v>
      </c>
      <c r="G6329" s="230"/>
      <c r="H6329" s="154">
        <v>34527</v>
      </c>
      <c r="I6329" s="153">
        <v>31</v>
      </c>
      <c r="J6329" s="148" t="s">
        <v>70</v>
      </c>
      <c r="K6329" s="153"/>
      <c r="L6329" s="153"/>
      <c r="M6329" s="153"/>
      <c r="N6329" s="153"/>
      <c r="O6329" s="155">
        <v>11961512575</v>
      </c>
      <c r="P6329" s="156" t="s">
        <v>60</v>
      </c>
      <c r="Q6329" s="157" t="s">
        <v>8211</v>
      </c>
      <c r="R6329" s="158"/>
      <c r="S6329" s="159"/>
      <c r="T6329" s="159" t="s">
        <v>6983</v>
      </c>
      <c r="U6329" s="159" t="s">
        <v>8212</v>
      </c>
      <c r="V6329" s="154">
        <v>46149</v>
      </c>
      <c r="W6329" s="154">
        <v>46155</v>
      </c>
      <c r="X6329" s="154"/>
      <c r="Y6329" s="160"/>
      <c r="Z6329" s="160"/>
      <c r="AA6329" s="153"/>
      <c r="AB6329" s="153"/>
      <c r="AC6329" s="182" t="e">
        <f t="shared" si="198"/>
        <v>#DIV/0!</v>
      </c>
      <c r="AD6329" s="153" t="e">
        <f t="shared" si="199"/>
        <v>#DIV/0!</v>
      </c>
      <c r="AE6329" s="207"/>
      <c r="AF6329" s="153"/>
      <c r="AG6329" s="159"/>
      <c r="AH6329" s="153"/>
      <c r="AI6329" s="161"/>
      <c r="AJ6329" s="153"/>
      <c r="AK6329" s="153"/>
      <c r="AL6329" s="207"/>
      <c r="AM6329" s="207"/>
      <c r="AN6329" s="207"/>
      <c r="AO6329" s="207"/>
      <c r="AP6329" s="147" t="s">
        <v>54</v>
      </c>
      <c r="AQ6329" s="147"/>
      <c r="AR6329" s="147"/>
      <c r="AS6329" s="209" t="s">
        <v>68</v>
      </c>
      <c r="AT6329" s="223" t="str">
        <f>MONTH(B6329)&amp;"/"&amp;YEAR(B6329)</f>
        <v>3/2026</v>
      </c>
      <c r="AU6329" s="223">
        <f>WEEKNUM(B6329)-WEEKNUM(EOMONTH(B6329,-1)+1)+1</f>
        <v>5</v>
      </c>
      <c r="AV6329" s="209" t="str">
        <f>MONTH(R6329)&amp;"/"&amp;YEAR(R6329)</f>
        <v>1/1900</v>
      </c>
      <c r="AW6329" s="209" t="e">
        <f>WEEKNUM(R6329)-WEEKNUM(EOMONTH(R6329,-1)+1)+1</f>
        <v>#NUM!</v>
      </c>
      <c r="AX6329" s="209">
        <f>IF(BB6329="S",IF(Q6329="1. Aceitou o programa",R6329-B6329,0),0)</f>
        <v>0</v>
      </c>
      <c r="AY6329" s="209">
        <f>IF(BB6329="S",IF(AND(S6329&lt;&gt;"",R6329&lt;&gt;""),S6329-R6329,0),0)</f>
        <v>0</v>
      </c>
      <c r="AZ6329" s="209">
        <f>IF(BB6329="S",IF(Q6329="1. Aceitou o programa",IF(OR(X6329="Não se Aplica",X6329=""),IF(OR(W6329="Não se Aplica",W6329=""),0,W6329-V6329),AVERAGE(X6329-W6329,W6329-V6329)),0),0)</f>
        <v>0</v>
      </c>
      <c r="BA6329" s="209">
        <f>IF(BB6329="S",IF(AND(Q6329="1. Aceitou o programa",AH6329="Realizada"),IFERROR(IF(AG6329="",0,AG6329-R6329),0),0),0)</f>
        <v>0</v>
      </c>
      <c r="BB6329" s="209" t="str">
        <f>_xlfn.XLOOKUP(U6329,'Lista Suspensa'!$AA$20:$AA$23,'Lista Suspensa'!$AB$20:$AB$23,"N/A")</f>
        <v>S</v>
      </c>
    </row>
    <row r="6330" spans="1:54" ht="12" customHeight="1">
      <c r="A6330" s="151" t="s">
        <v>54</v>
      </c>
      <c r="B6330" s="152">
        <v>46112</v>
      </c>
      <c r="C6330" s="153" t="s">
        <v>55</v>
      </c>
      <c r="D6330" s="153" t="s">
        <v>56</v>
      </c>
      <c r="E6330" s="244">
        <v>89639101</v>
      </c>
      <c r="F6330" s="144" t="s">
        <v>10624</v>
      </c>
      <c r="G6330" s="230"/>
      <c r="H6330" s="154">
        <v>34555</v>
      </c>
      <c r="I6330" s="153">
        <v>31</v>
      </c>
      <c r="J6330" s="148" t="s">
        <v>70</v>
      </c>
      <c r="K6330" s="153"/>
      <c r="L6330" s="153"/>
      <c r="M6330" s="153"/>
      <c r="N6330" s="153"/>
      <c r="O6330" s="155">
        <v>21975717718</v>
      </c>
      <c r="P6330" s="156" t="s">
        <v>60</v>
      </c>
      <c r="Q6330" s="157" t="s">
        <v>8211</v>
      </c>
      <c r="R6330" s="158"/>
      <c r="S6330" s="159"/>
      <c r="T6330" s="159" t="s">
        <v>6983</v>
      </c>
      <c r="U6330" s="159" t="s">
        <v>8212</v>
      </c>
      <c r="V6330" s="154">
        <v>46149</v>
      </c>
      <c r="W6330" s="154">
        <v>46155</v>
      </c>
      <c r="X6330" s="154"/>
      <c r="Y6330" s="160"/>
      <c r="Z6330" s="160"/>
      <c r="AA6330" s="153"/>
      <c r="AB6330" s="153"/>
      <c r="AC6330" s="182" t="e">
        <f t="shared" si="198"/>
        <v>#DIV/0!</v>
      </c>
      <c r="AD6330" s="153" t="e">
        <f t="shared" si="199"/>
        <v>#DIV/0!</v>
      </c>
      <c r="AE6330" s="207"/>
      <c r="AF6330" s="153"/>
      <c r="AG6330" s="159"/>
      <c r="AH6330" s="153"/>
      <c r="AI6330" s="161"/>
      <c r="AJ6330" s="153"/>
      <c r="AK6330" s="153"/>
      <c r="AL6330" s="207"/>
      <c r="AM6330" s="207"/>
      <c r="AN6330" s="207"/>
      <c r="AO6330" s="207"/>
      <c r="AP6330" s="147" t="s">
        <v>54</v>
      </c>
      <c r="AQ6330" s="147"/>
      <c r="AR6330" s="147"/>
      <c r="AS6330" s="209" t="s">
        <v>68</v>
      </c>
      <c r="AT6330" s="223" t="str">
        <f>MONTH(B6330)&amp;"/"&amp;YEAR(B6330)</f>
        <v>3/2026</v>
      </c>
      <c r="AU6330" s="223">
        <f>WEEKNUM(B6330)-WEEKNUM(EOMONTH(B6330,-1)+1)+1</f>
        <v>5</v>
      </c>
      <c r="AV6330" s="209" t="str">
        <f>MONTH(R6330)&amp;"/"&amp;YEAR(R6330)</f>
        <v>1/1900</v>
      </c>
      <c r="AW6330" s="209" t="e">
        <f>WEEKNUM(R6330)-WEEKNUM(EOMONTH(R6330,-1)+1)+1</f>
        <v>#NUM!</v>
      </c>
      <c r="AX6330" s="209">
        <f>IF(BB6330="S",IF(Q6330="1. Aceitou o programa",R6330-B6330,0),0)</f>
        <v>0</v>
      </c>
      <c r="AY6330" s="209">
        <f>IF(BB6330="S",IF(AND(S6330&lt;&gt;"",R6330&lt;&gt;""),S6330-R6330,0),0)</f>
        <v>0</v>
      </c>
      <c r="AZ6330" s="209">
        <f>IF(BB6330="S",IF(Q6330="1. Aceitou o programa",IF(OR(X6330="Não se Aplica",X6330=""),IF(OR(W6330="Não se Aplica",W6330=""),0,W6330-V6330),AVERAGE(X6330-W6330,W6330-V6330)),0),0)</f>
        <v>0</v>
      </c>
      <c r="BA6330" s="209">
        <f>IF(BB6330="S",IF(AND(Q6330="1. Aceitou o programa",AH6330="Realizada"),IFERROR(IF(AG6330="",0,AG6330-R6330),0),0),0)</f>
        <v>0</v>
      </c>
      <c r="BB6330" s="209" t="str">
        <f>_xlfn.XLOOKUP(U6330,'Lista Suspensa'!$AA$20:$AA$23,'Lista Suspensa'!$AB$20:$AB$23,"N/A")</f>
        <v>S</v>
      </c>
    </row>
    <row r="6331" spans="1:54" ht="12" customHeight="1">
      <c r="A6331" s="151" t="s">
        <v>54</v>
      </c>
      <c r="B6331" s="152">
        <v>46112</v>
      </c>
      <c r="C6331" s="153" t="s">
        <v>55</v>
      </c>
      <c r="D6331" s="153" t="s">
        <v>56</v>
      </c>
      <c r="E6331" s="244">
        <v>94297669</v>
      </c>
      <c r="F6331" s="144" t="s">
        <v>10625</v>
      </c>
      <c r="G6331" s="230"/>
      <c r="H6331" s="154">
        <v>34576</v>
      </c>
      <c r="I6331" s="153">
        <v>31</v>
      </c>
      <c r="J6331" s="148" t="s">
        <v>70</v>
      </c>
      <c r="K6331" s="153"/>
      <c r="L6331" s="153"/>
      <c r="M6331" s="153"/>
      <c r="N6331" s="153"/>
      <c r="O6331" s="155">
        <v>21982304674</v>
      </c>
      <c r="P6331" s="156" t="s">
        <v>60</v>
      </c>
      <c r="Q6331" s="157" t="s">
        <v>8211</v>
      </c>
      <c r="R6331" s="158"/>
      <c r="S6331" s="159"/>
      <c r="T6331" s="159" t="s">
        <v>6983</v>
      </c>
      <c r="U6331" s="159" t="s">
        <v>8212</v>
      </c>
      <c r="V6331" s="154">
        <v>46149</v>
      </c>
      <c r="W6331" s="154">
        <v>46155</v>
      </c>
      <c r="X6331" s="154"/>
      <c r="Y6331" s="160"/>
      <c r="Z6331" s="160"/>
      <c r="AA6331" s="153"/>
      <c r="AB6331" s="153"/>
      <c r="AC6331" s="182" t="e">
        <f t="shared" si="198"/>
        <v>#DIV/0!</v>
      </c>
      <c r="AD6331" s="153" t="e">
        <f t="shared" si="199"/>
        <v>#DIV/0!</v>
      </c>
      <c r="AE6331" s="207"/>
      <c r="AF6331" s="153"/>
      <c r="AG6331" s="159"/>
      <c r="AH6331" s="153"/>
      <c r="AI6331" s="161"/>
      <c r="AJ6331" s="153"/>
      <c r="AK6331" s="153"/>
      <c r="AL6331" s="207"/>
      <c r="AM6331" s="207"/>
      <c r="AN6331" s="207"/>
      <c r="AO6331" s="207"/>
      <c r="AP6331" s="147" t="s">
        <v>54</v>
      </c>
      <c r="AQ6331" s="147"/>
      <c r="AR6331" s="147"/>
      <c r="AS6331" s="209" t="s">
        <v>68</v>
      </c>
      <c r="AT6331" s="223" t="str">
        <f>MONTH(B6331)&amp;"/"&amp;YEAR(B6331)</f>
        <v>3/2026</v>
      </c>
      <c r="AU6331" s="223">
        <f>WEEKNUM(B6331)-WEEKNUM(EOMONTH(B6331,-1)+1)+1</f>
        <v>5</v>
      </c>
      <c r="AV6331" s="209" t="str">
        <f>MONTH(R6331)&amp;"/"&amp;YEAR(R6331)</f>
        <v>1/1900</v>
      </c>
      <c r="AW6331" s="209" t="e">
        <f>WEEKNUM(R6331)-WEEKNUM(EOMONTH(R6331,-1)+1)+1</f>
        <v>#NUM!</v>
      </c>
      <c r="AX6331" s="209">
        <f>IF(BB6331="S",IF(Q6331="1. Aceitou o programa",R6331-B6331,0),0)</f>
        <v>0</v>
      </c>
      <c r="AY6331" s="209">
        <f>IF(BB6331="S",IF(AND(S6331&lt;&gt;"",R6331&lt;&gt;""),S6331-R6331,0),0)</f>
        <v>0</v>
      </c>
      <c r="AZ6331" s="209">
        <f>IF(BB6331="S",IF(Q6331="1. Aceitou o programa",IF(OR(X6331="Não se Aplica",X6331=""),IF(OR(W6331="Não se Aplica",W6331=""),0,W6331-V6331),AVERAGE(X6331-W6331,W6331-V6331)),0),0)</f>
        <v>0</v>
      </c>
      <c r="BA6331" s="209">
        <f>IF(BB6331="S",IF(AND(Q6331="1. Aceitou o programa",AH6331="Realizada"),IFERROR(IF(AG6331="",0,AG6331-R6331),0),0),0)</f>
        <v>0</v>
      </c>
      <c r="BB6331" s="209" t="str">
        <f>_xlfn.XLOOKUP(U6331,'Lista Suspensa'!$AA$20:$AA$23,'Lista Suspensa'!$AB$20:$AB$23,"N/A")</f>
        <v>S</v>
      </c>
    </row>
    <row r="6332" spans="1:54" ht="12" customHeight="1">
      <c r="A6332" s="151" t="s">
        <v>54</v>
      </c>
      <c r="B6332" s="152">
        <v>46112</v>
      </c>
      <c r="C6332" s="153" t="s">
        <v>55</v>
      </c>
      <c r="D6332" s="153" t="s">
        <v>56</v>
      </c>
      <c r="E6332" s="244">
        <v>87675791</v>
      </c>
      <c r="F6332" s="144" t="s">
        <v>10626</v>
      </c>
      <c r="G6332" s="230"/>
      <c r="H6332" s="154">
        <v>34586</v>
      </c>
      <c r="I6332" s="153">
        <v>31</v>
      </c>
      <c r="J6332" s="148" t="s">
        <v>58</v>
      </c>
      <c r="K6332" s="153"/>
      <c r="L6332" s="153"/>
      <c r="M6332" s="153"/>
      <c r="N6332" s="153"/>
      <c r="O6332" s="155">
        <v>11987495892</v>
      </c>
      <c r="P6332" s="156" t="s">
        <v>60</v>
      </c>
      <c r="Q6332" s="157" t="s">
        <v>8211</v>
      </c>
      <c r="R6332" s="158"/>
      <c r="S6332" s="159"/>
      <c r="T6332" s="159" t="s">
        <v>6983</v>
      </c>
      <c r="U6332" s="159" t="s">
        <v>8212</v>
      </c>
      <c r="V6332" s="154">
        <v>46149</v>
      </c>
      <c r="W6332" s="154">
        <v>46155</v>
      </c>
      <c r="X6332" s="154"/>
      <c r="Y6332" s="160"/>
      <c r="Z6332" s="160"/>
      <c r="AA6332" s="153"/>
      <c r="AB6332" s="153"/>
      <c r="AC6332" s="182" t="e">
        <f t="shared" si="198"/>
        <v>#DIV/0!</v>
      </c>
      <c r="AD6332" s="153" t="e">
        <f t="shared" si="199"/>
        <v>#DIV/0!</v>
      </c>
      <c r="AE6332" s="207"/>
      <c r="AF6332" s="153"/>
      <c r="AG6332" s="159"/>
      <c r="AH6332" s="153"/>
      <c r="AI6332" s="161"/>
      <c r="AJ6332" s="153"/>
      <c r="AK6332" s="153"/>
      <c r="AL6332" s="207"/>
      <c r="AM6332" s="207"/>
      <c r="AN6332" s="207"/>
      <c r="AO6332" s="207"/>
      <c r="AP6332" s="147" t="s">
        <v>54</v>
      </c>
      <c r="AQ6332" s="147"/>
      <c r="AR6332" s="147"/>
      <c r="AS6332" s="209" t="s">
        <v>68</v>
      </c>
      <c r="AT6332" s="223" t="str">
        <f>MONTH(B6332)&amp;"/"&amp;YEAR(B6332)</f>
        <v>3/2026</v>
      </c>
      <c r="AU6332" s="223">
        <f>WEEKNUM(B6332)-WEEKNUM(EOMONTH(B6332,-1)+1)+1</f>
        <v>5</v>
      </c>
      <c r="AV6332" s="209" t="str">
        <f>MONTH(R6332)&amp;"/"&amp;YEAR(R6332)</f>
        <v>1/1900</v>
      </c>
      <c r="AW6332" s="209" t="e">
        <f>WEEKNUM(R6332)-WEEKNUM(EOMONTH(R6332,-1)+1)+1</f>
        <v>#NUM!</v>
      </c>
      <c r="AX6332" s="209">
        <f>IF(BB6332="S",IF(Q6332="1. Aceitou o programa",R6332-B6332,0),0)</f>
        <v>0</v>
      </c>
      <c r="AY6332" s="209">
        <f>IF(BB6332="S",IF(AND(S6332&lt;&gt;"",R6332&lt;&gt;""),S6332-R6332,0),0)</f>
        <v>0</v>
      </c>
      <c r="AZ6332" s="209">
        <f>IF(BB6332="S",IF(Q6332="1. Aceitou o programa",IF(OR(X6332="Não se Aplica",X6332=""),IF(OR(W6332="Não se Aplica",W6332=""),0,W6332-V6332),AVERAGE(X6332-W6332,W6332-V6332)),0),0)</f>
        <v>0</v>
      </c>
      <c r="BA6332" s="209">
        <f>IF(BB6332="S",IF(AND(Q6332="1. Aceitou o programa",AH6332="Realizada"),IFERROR(IF(AG6332="",0,AG6332-R6332),0),0),0)</f>
        <v>0</v>
      </c>
      <c r="BB6332" s="209" t="str">
        <f>_xlfn.XLOOKUP(U6332,'Lista Suspensa'!$AA$20:$AA$23,'Lista Suspensa'!$AB$20:$AB$23,"N/A")</f>
        <v>S</v>
      </c>
    </row>
    <row r="6333" spans="1:54" ht="12" customHeight="1">
      <c r="A6333" s="151" t="s">
        <v>54</v>
      </c>
      <c r="B6333" s="152">
        <v>46112</v>
      </c>
      <c r="C6333" s="153" t="s">
        <v>55</v>
      </c>
      <c r="D6333" s="153" t="s">
        <v>56</v>
      </c>
      <c r="E6333" s="244">
        <v>93013184</v>
      </c>
      <c r="F6333" s="144" t="s">
        <v>10627</v>
      </c>
      <c r="G6333" s="230"/>
      <c r="H6333" s="154">
        <v>34597</v>
      </c>
      <c r="I6333" s="153">
        <v>31</v>
      </c>
      <c r="J6333" s="148" t="s">
        <v>58</v>
      </c>
      <c r="K6333" s="153"/>
      <c r="L6333" s="153"/>
      <c r="M6333" s="153"/>
      <c r="N6333" s="153"/>
      <c r="O6333" s="155">
        <v>21997424904</v>
      </c>
      <c r="P6333" s="156" t="s">
        <v>60</v>
      </c>
      <c r="Q6333" s="157" t="s">
        <v>8211</v>
      </c>
      <c r="R6333" s="158"/>
      <c r="S6333" s="159"/>
      <c r="T6333" s="159" t="s">
        <v>6983</v>
      </c>
      <c r="U6333" s="159" t="s">
        <v>8212</v>
      </c>
      <c r="V6333" s="154">
        <v>46149</v>
      </c>
      <c r="W6333" s="154">
        <v>46155</v>
      </c>
      <c r="X6333" s="154"/>
      <c r="Y6333" s="160"/>
      <c r="Z6333" s="160"/>
      <c r="AA6333" s="153"/>
      <c r="AB6333" s="153"/>
      <c r="AC6333" s="182" t="e">
        <f t="shared" si="198"/>
        <v>#DIV/0!</v>
      </c>
      <c r="AD6333" s="153" t="e">
        <f t="shared" si="199"/>
        <v>#DIV/0!</v>
      </c>
      <c r="AE6333" s="207"/>
      <c r="AF6333" s="153"/>
      <c r="AG6333" s="159"/>
      <c r="AH6333" s="153"/>
      <c r="AI6333" s="161"/>
      <c r="AJ6333" s="153"/>
      <c r="AK6333" s="153"/>
      <c r="AL6333" s="207"/>
      <c r="AM6333" s="207"/>
      <c r="AN6333" s="207"/>
      <c r="AO6333" s="207"/>
      <c r="AP6333" s="147" t="s">
        <v>54</v>
      </c>
      <c r="AQ6333" s="147"/>
      <c r="AR6333" s="147"/>
      <c r="AS6333" s="209" t="s">
        <v>68</v>
      </c>
      <c r="AT6333" s="223" t="str">
        <f>MONTH(B6333)&amp;"/"&amp;YEAR(B6333)</f>
        <v>3/2026</v>
      </c>
      <c r="AU6333" s="223">
        <f>WEEKNUM(B6333)-WEEKNUM(EOMONTH(B6333,-1)+1)+1</f>
        <v>5</v>
      </c>
      <c r="AV6333" s="209" t="str">
        <f>MONTH(R6333)&amp;"/"&amp;YEAR(R6333)</f>
        <v>1/1900</v>
      </c>
      <c r="AW6333" s="209" t="e">
        <f>WEEKNUM(R6333)-WEEKNUM(EOMONTH(R6333,-1)+1)+1</f>
        <v>#NUM!</v>
      </c>
      <c r="AX6333" s="209">
        <f>IF(BB6333="S",IF(Q6333="1. Aceitou o programa",R6333-B6333,0),0)</f>
        <v>0</v>
      </c>
      <c r="AY6333" s="209">
        <f>IF(BB6333="S",IF(AND(S6333&lt;&gt;"",R6333&lt;&gt;""),S6333-R6333,0),0)</f>
        <v>0</v>
      </c>
      <c r="AZ6333" s="209">
        <f>IF(BB6333="S",IF(Q6333="1. Aceitou o programa",IF(OR(X6333="Não se Aplica",X6333=""),IF(OR(W6333="Não se Aplica",W6333=""),0,W6333-V6333),AVERAGE(X6333-W6333,W6333-V6333)),0),0)</f>
        <v>0</v>
      </c>
      <c r="BA6333" s="209">
        <f>IF(BB6333="S",IF(AND(Q6333="1. Aceitou o programa",AH6333="Realizada"),IFERROR(IF(AG6333="",0,AG6333-R6333),0),0),0)</f>
        <v>0</v>
      </c>
      <c r="BB6333" s="209" t="str">
        <f>_xlfn.XLOOKUP(U6333,'Lista Suspensa'!$AA$20:$AA$23,'Lista Suspensa'!$AB$20:$AB$23,"N/A")</f>
        <v>S</v>
      </c>
    </row>
    <row r="6334" spans="1:54" ht="12" customHeight="1">
      <c r="A6334" s="151" t="s">
        <v>54</v>
      </c>
      <c r="B6334" s="152">
        <v>46112</v>
      </c>
      <c r="C6334" s="153" t="s">
        <v>55</v>
      </c>
      <c r="D6334" s="153" t="s">
        <v>56</v>
      </c>
      <c r="E6334" s="244">
        <v>88964188</v>
      </c>
      <c r="F6334" s="144" t="s">
        <v>10628</v>
      </c>
      <c r="G6334" s="230"/>
      <c r="H6334" s="154">
        <v>34623</v>
      </c>
      <c r="I6334" s="153">
        <v>31</v>
      </c>
      <c r="J6334" s="148" t="s">
        <v>70</v>
      </c>
      <c r="K6334" s="153"/>
      <c r="L6334" s="153"/>
      <c r="M6334" s="153"/>
      <c r="N6334" s="153"/>
      <c r="O6334" s="155">
        <v>11970417034</v>
      </c>
      <c r="P6334" s="156" t="s">
        <v>60</v>
      </c>
      <c r="Q6334" s="157" t="s">
        <v>8211</v>
      </c>
      <c r="R6334" s="158"/>
      <c r="S6334" s="159"/>
      <c r="T6334" s="159" t="s">
        <v>6983</v>
      </c>
      <c r="U6334" s="159" t="s">
        <v>8212</v>
      </c>
      <c r="V6334" s="154">
        <v>46149</v>
      </c>
      <c r="W6334" s="154">
        <v>46155</v>
      </c>
      <c r="X6334" s="154"/>
      <c r="Y6334" s="160"/>
      <c r="Z6334" s="160"/>
      <c r="AA6334" s="153"/>
      <c r="AB6334" s="153"/>
      <c r="AC6334" s="182" t="e">
        <f t="shared" si="198"/>
        <v>#DIV/0!</v>
      </c>
      <c r="AD6334" s="153" t="e">
        <f t="shared" si="199"/>
        <v>#DIV/0!</v>
      </c>
      <c r="AE6334" s="207"/>
      <c r="AF6334" s="153"/>
      <c r="AG6334" s="159"/>
      <c r="AH6334" s="153"/>
      <c r="AI6334" s="161"/>
      <c r="AJ6334" s="153"/>
      <c r="AK6334" s="153"/>
      <c r="AL6334" s="207"/>
      <c r="AM6334" s="207"/>
      <c r="AN6334" s="207"/>
      <c r="AO6334" s="207"/>
      <c r="AP6334" s="147" t="s">
        <v>54</v>
      </c>
      <c r="AQ6334" s="147"/>
      <c r="AR6334" s="147"/>
      <c r="AS6334" s="209" t="s">
        <v>68</v>
      </c>
      <c r="AT6334" s="223" t="str">
        <f>MONTH(B6334)&amp;"/"&amp;YEAR(B6334)</f>
        <v>3/2026</v>
      </c>
      <c r="AU6334" s="223">
        <f>WEEKNUM(B6334)-WEEKNUM(EOMONTH(B6334,-1)+1)+1</f>
        <v>5</v>
      </c>
      <c r="AV6334" s="209" t="str">
        <f>MONTH(R6334)&amp;"/"&amp;YEAR(R6334)</f>
        <v>1/1900</v>
      </c>
      <c r="AW6334" s="209" t="e">
        <f>WEEKNUM(R6334)-WEEKNUM(EOMONTH(R6334,-1)+1)+1</f>
        <v>#NUM!</v>
      </c>
      <c r="AX6334" s="209">
        <f>IF(BB6334="S",IF(Q6334="1. Aceitou o programa",R6334-B6334,0),0)</f>
        <v>0</v>
      </c>
      <c r="AY6334" s="209">
        <f>IF(BB6334="S",IF(AND(S6334&lt;&gt;"",R6334&lt;&gt;""),S6334-R6334,0),0)</f>
        <v>0</v>
      </c>
      <c r="AZ6334" s="209">
        <f>IF(BB6334="S",IF(Q6334="1. Aceitou o programa",IF(OR(X6334="Não se Aplica",X6334=""),IF(OR(W6334="Não se Aplica",W6334=""),0,W6334-V6334),AVERAGE(X6334-W6334,W6334-V6334)),0),0)</f>
        <v>0</v>
      </c>
      <c r="BA6334" s="209">
        <f>IF(BB6334="S",IF(AND(Q6334="1. Aceitou o programa",AH6334="Realizada"),IFERROR(IF(AG6334="",0,AG6334-R6334),0),0),0)</f>
        <v>0</v>
      </c>
      <c r="BB6334" s="209" t="str">
        <f>_xlfn.XLOOKUP(U6334,'Lista Suspensa'!$AA$20:$AA$23,'Lista Suspensa'!$AB$20:$AB$23,"N/A")</f>
        <v>S</v>
      </c>
    </row>
    <row r="6335" spans="1:54" ht="12" customHeight="1">
      <c r="A6335" s="151" t="s">
        <v>54</v>
      </c>
      <c r="B6335" s="152">
        <v>46112</v>
      </c>
      <c r="C6335" s="153" t="s">
        <v>55</v>
      </c>
      <c r="D6335" s="153" t="s">
        <v>56</v>
      </c>
      <c r="E6335" s="244">
        <v>93654184</v>
      </c>
      <c r="F6335" s="144" t="s">
        <v>10629</v>
      </c>
      <c r="G6335" s="230"/>
      <c r="H6335" s="154">
        <v>34664</v>
      </c>
      <c r="I6335" s="153">
        <v>31</v>
      </c>
      <c r="J6335" s="148" t="s">
        <v>70</v>
      </c>
      <c r="K6335" s="153"/>
      <c r="L6335" s="153"/>
      <c r="M6335" s="153"/>
      <c r="N6335" s="153"/>
      <c r="O6335" s="155">
        <v>11975164042</v>
      </c>
      <c r="P6335" s="156" t="s">
        <v>60</v>
      </c>
      <c r="Q6335" s="157" t="s">
        <v>8211</v>
      </c>
      <c r="R6335" s="158"/>
      <c r="S6335" s="159"/>
      <c r="T6335" s="159" t="s">
        <v>6983</v>
      </c>
      <c r="U6335" s="159" t="s">
        <v>8212</v>
      </c>
      <c r="V6335" s="154">
        <v>46149</v>
      </c>
      <c r="W6335" s="154">
        <v>46155</v>
      </c>
      <c r="X6335" s="154"/>
      <c r="Y6335" s="160"/>
      <c r="Z6335" s="160"/>
      <c r="AA6335" s="153"/>
      <c r="AB6335" s="153"/>
      <c r="AC6335" s="182" t="e">
        <f t="shared" si="198"/>
        <v>#DIV/0!</v>
      </c>
      <c r="AD6335" s="153" t="e">
        <f t="shared" si="199"/>
        <v>#DIV/0!</v>
      </c>
      <c r="AE6335" s="207"/>
      <c r="AF6335" s="153"/>
      <c r="AG6335" s="159"/>
      <c r="AH6335" s="153"/>
      <c r="AI6335" s="161"/>
      <c r="AJ6335" s="153"/>
      <c r="AK6335" s="153"/>
      <c r="AL6335" s="207"/>
      <c r="AM6335" s="207"/>
      <c r="AN6335" s="207"/>
      <c r="AO6335" s="207"/>
      <c r="AP6335" s="147" t="s">
        <v>54</v>
      </c>
      <c r="AQ6335" s="147"/>
      <c r="AR6335" s="147"/>
      <c r="AS6335" s="209" t="s">
        <v>68</v>
      </c>
      <c r="AT6335" s="223" t="str">
        <f>MONTH(B6335)&amp;"/"&amp;YEAR(B6335)</f>
        <v>3/2026</v>
      </c>
      <c r="AU6335" s="223">
        <f>WEEKNUM(B6335)-WEEKNUM(EOMONTH(B6335,-1)+1)+1</f>
        <v>5</v>
      </c>
      <c r="AV6335" s="209" t="str">
        <f>MONTH(R6335)&amp;"/"&amp;YEAR(R6335)</f>
        <v>1/1900</v>
      </c>
      <c r="AW6335" s="209" t="e">
        <f>WEEKNUM(R6335)-WEEKNUM(EOMONTH(R6335,-1)+1)+1</f>
        <v>#NUM!</v>
      </c>
      <c r="AX6335" s="209">
        <f>IF(BB6335="S",IF(Q6335="1. Aceitou o programa",R6335-B6335,0),0)</f>
        <v>0</v>
      </c>
      <c r="AY6335" s="209">
        <f>IF(BB6335="S",IF(AND(S6335&lt;&gt;"",R6335&lt;&gt;""),S6335-R6335,0),0)</f>
        <v>0</v>
      </c>
      <c r="AZ6335" s="209">
        <f>IF(BB6335="S",IF(Q6335="1. Aceitou o programa",IF(OR(X6335="Não se Aplica",X6335=""),IF(OR(W6335="Não se Aplica",W6335=""),0,W6335-V6335),AVERAGE(X6335-W6335,W6335-V6335)),0),0)</f>
        <v>0</v>
      </c>
      <c r="BA6335" s="209">
        <f>IF(BB6335="S",IF(AND(Q6335="1. Aceitou o programa",AH6335="Realizada"),IFERROR(IF(AG6335="",0,AG6335-R6335),0),0),0)</f>
        <v>0</v>
      </c>
      <c r="BB6335" s="209" t="str">
        <f>_xlfn.XLOOKUP(U6335,'Lista Suspensa'!$AA$20:$AA$23,'Lista Suspensa'!$AB$20:$AB$23,"N/A")</f>
        <v>S</v>
      </c>
    </row>
    <row r="6336" spans="1:54" ht="12" customHeight="1">
      <c r="A6336" s="151" t="s">
        <v>54</v>
      </c>
      <c r="B6336" s="152">
        <v>46112</v>
      </c>
      <c r="C6336" s="153" t="s">
        <v>55</v>
      </c>
      <c r="D6336" s="153" t="s">
        <v>56</v>
      </c>
      <c r="E6336" s="244">
        <v>84775688</v>
      </c>
      <c r="F6336" s="144" t="s">
        <v>10630</v>
      </c>
      <c r="G6336" s="230"/>
      <c r="H6336" s="154">
        <v>34679</v>
      </c>
      <c r="I6336" s="153">
        <v>31</v>
      </c>
      <c r="J6336" s="148" t="s">
        <v>70</v>
      </c>
      <c r="K6336" s="153"/>
      <c r="L6336" s="153"/>
      <c r="M6336" s="153"/>
      <c r="N6336" s="153"/>
      <c r="O6336" s="155">
        <v>11966361720</v>
      </c>
      <c r="P6336" s="156" t="s">
        <v>60</v>
      </c>
      <c r="Q6336" s="157" t="s">
        <v>8211</v>
      </c>
      <c r="R6336" s="158"/>
      <c r="S6336" s="159"/>
      <c r="T6336" s="159" t="s">
        <v>6983</v>
      </c>
      <c r="U6336" s="159" t="s">
        <v>8212</v>
      </c>
      <c r="V6336" s="154">
        <v>46149</v>
      </c>
      <c r="W6336" s="154">
        <v>46155</v>
      </c>
      <c r="X6336" s="154"/>
      <c r="Y6336" s="160"/>
      <c r="Z6336" s="160"/>
      <c r="AA6336" s="153"/>
      <c r="AB6336" s="153"/>
      <c r="AC6336" s="182" t="e">
        <f t="shared" si="198"/>
        <v>#DIV/0!</v>
      </c>
      <c r="AD6336" s="153" t="e">
        <f t="shared" si="199"/>
        <v>#DIV/0!</v>
      </c>
      <c r="AE6336" s="207"/>
      <c r="AF6336" s="153"/>
      <c r="AG6336" s="159"/>
      <c r="AH6336" s="153"/>
      <c r="AI6336" s="161"/>
      <c r="AJ6336" s="153"/>
      <c r="AK6336" s="153"/>
      <c r="AL6336" s="207"/>
      <c r="AM6336" s="207"/>
      <c r="AN6336" s="207"/>
      <c r="AO6336" s="207"/>
      <c r="AP6336" s="147" t="s">
        <v>54</v>
      </c>
      <c r="AQ6336" s="147"/>
      <c r="AR6336" s="147"/>
      <c r="AS6336" s="209" t="s">
        <v>68</v>
      </c>
      <c r="AT6336" s="223" t="str">
        <f>MONTH(B6336)&amp;"/"&amp;YEAR(B6336)</f>
        <v>3/2026</v>
      </c>
      <c r="AU6336" s="223">
        <f>WEEKNUM(B6336)-WEEKNUM(EOMONTH(B6336,-1)+1)+1</f>
        <v>5</v>
      </c>
      <c r="AV6336" s="209" t="str">
        <f>MONTH(R6336)&amp;"/"&amp;YEAR(R6336)</f>
        <v>1/1900</v>
      </c>
      <c r="AW6336" s="209" t="e">
        <f>WEEKNUM(R6336)-WEEKNUM(EOMONTH(R6336,-1)+1)+1</f>
        <v>#NUM!</v>
      </c>
      <c r="AX6336" s="209">
        <f>IF(BB6336="S",IF(Q6336="1. Aceitou o programa",R6336-B6336,0),0)</f>
        <v>0</v>
      </c>
      <c r="AY6336" s="209">
        <f>IF(BB6336="S",IF(AND(S6336&lt;&gt;"",R6336&lt;&gt;""),S6336-R6336,0),0)</f>
        <v>0</v>
      </c>
      <c r="AZ6336" s="209">
        <f>IF(BB6336="S",IF(Q6336="1. Aceitou o programa",IF(OR(X6336="Não se Aplica",X6336=""),IF(OR(W6336="Não se Aplica",W6336=""),0,W6336-V6336),AVERAGE(X6336-W6336,W6336-V6336)),0),0)</f>
        <v>0</v>
      </c>
      <c r="BA6336" s="209">
        <f>IF(BB6336="S",IF(AND(Q6336="1. Aceitou o programa",AH6336="Realizada"),IFERROR(IF(AG6336="",0,AG6336-R6336),0),0),0)</f>
        <v>0</v>
      </c>
      <c r="BB6336" s="209" t="str">
        <f>_xlfn.XLOOKUP(U6336,'Lista Suspensa'!$AA$20:$AA$23,'Lista Suspensa'!$AB$20:$AB$23,"N/A")</f>
        <v>S</v>
      </c>
    </row>
    <row r="6337" spans="1:54" ht="12" customHeight="1">
      <c r="A6337" s="151" t="s">
        <v>54</v>
      </c>
      <c r="B6337" s="152">
        <v>46112</v>
      </c>
      <c r="C6337" s="153" t="s">
        <v>55</v>
      </c>
      <c r="D6337" s="153" t="s">
        <v>56</v>
      </c>
      <c r="E6337" s="244">
        <v>93520401</v>
      </c>
      <c r="F6337" s="144" t="s">
        <v>10631</v>
      </c>
      <c r="G6337" s="230"/>
      <c r="H6337" s="154">
        <v>34760</v>
      </c>
      <c r="I6337" s="153">
        <v>31</v>
      </c>
      <c r="J6337" s="148" t="s">
        <v>70</v>
      </c>
      <c r="K6337" s="153"/>
      <c r="L6337" s="153"/>
      <c r="M6337" s="153"/>
      <c r="N6337" s="153"/>
      <c r="O6337" s="155">
        <v>11950512086</v>
      </c>
      <c r="P6337" s="156" t="s">
        <v>60</v>
      </c>
      <c r="Q6337" s="157" t="s">
        <v>8211</v>
      </c>
      <c r="R6337" s="158"/>
      <c r="S6337" s="159"/>
      <c r="T6337" s="159" t="s">
        <v>6983</v>
      </c>
      <c r="U6337" s="159" t="s">
        <v>8212</v>
      </c>
      <c r="V6337" s="154">
        <v>46149</v>
      </c>
      <c r="W6337" s="154">
        <v>46155</v>
      </c>
      <c r="X6337" s="154"/>
      <c r="Y6337" s="160"/>
      <c r="Z6337" s="160"/>
      <c r="AA6337" s="153"/>
      <c r="AB6337" s="153"/>
      <c r="AC6337" s="182" t="e">
        <f t="shared" si="198"/>
        <v>#DIV/0!</v>
      </c>
      <c r="AD6337" s="153" t="e">
        <f t="shared" si="199"/>
        <v>#DIV/0!</v>
      </c>
      <c r="AE6337" s="207"/>
      <c r="AF6337" s="153"/>
      <c r="AG6337" s="159"/>
      <c r="AH6337" s="153"/>
      <c r="AI6337" s="161"/>
      <c r="AJ6337" s="153"/>
      <c r="AK6337" s="153"/>
      <c r="AL6337" s="207"/>
      <c r="AM6337" s="207"/>
      <c r="AN6337" s="207"/>
      <c r="AO6337" s="207"/>
      <c r="AP6337" s="147" t="s">
        <v>54</v>
      </c>
      <c r="AQ6337" s="147"/>
      <c r="AR6337" s="147"/>
      <c r="AS6337" s="209" t="s">
        <v>68</v>
      </c>
      <c r="AT6337" s="223" t="str">
        <f>MONTH(B6337)&amp;"/"&amp;YEAR(B6337)</f>
        <v>3/2026</v>
      </c>
      <c r="AU6337" s="223">
        <f>WEEKNUM(B6337)-WEEKNUM(EOMONTH(B6337,-1)+1)+1</f>
        <v>5</v>
      </c>
      <c r="AV6337" s="209" t="str">
        <f>MONTH(R6337)&amp;"/"&amp;YEAR(R6337)</f>
        <v>1/1900</v>
      </c>
      <c r="AW6337" s="209" t="e">
        <f>WEEKNUM(R6337)-WEEKNUM(EOMONTH(R6337,-1)+1)+1</f>
        <v>#NUM!</v>
      </c>
      <c r="AX6337" s="209">
        <f>IF(BB6337="S",IF(Q6337="1. Aceitou o programa",R6337-B6337,0),0)</f>
        <v>0</v>
      </c>
      <c r="AY6337" s="209">
        <f>IF(BB6337="S",IF(AND(S6337&lt;&gt;"",R6337&lt;&gt;""),S6337-R6337,0),0)</f>
        <v>0</v>
      </c>
      <c r="AZ6337" s="209">
        <f>IF(BB6337="S",IF(Q6337="1. Aceitou o programa",IF(OR(X6337="Não se Aplica",X6337=""),IF(OR(W6337="Não se Aplica",W6337=""),0,W6337-V6337),AVERAGE(X6337-W6337,W6337-V6337)),0),0)</f>
        <v>0</v>
      </c>
      <c r="BA6337" s="209">
        <f>IF(BB6337="S",IF(AND(Q6337="1. Aceitou o programa",AH6337="Realizada"),IFERROR(IF(AG6337="",0,AG6337-R6337),0),0),0)</f>
        <v>0</v>
      </c>
      <c r="BB6337" s="209" t="str">
        <f>_xlfn.XLOOKUP(U6337,'Lista Suspensa'!$AA$20:$AA$23,'Lista Suspensa'!$AB$20:$AB$23,"N/A")</f>
        <v>S</v>
      </c>
    </row>
    <row r="6338" spans="1:54" ht="12" customHeight="1">
      <c r="A6338" s="151" t="s">
        <v>54</v>
      </c>
      <c r="B6338" s="152">
        <v>46112</v>
      </c>
      <c r="C6338" s="153" t="s">
        <v>55</v>
      </c>
      <c r="D6338" s="153" t="s">
        <v>56</v>
      </c>
      <c r="E6338" s="244">
        <v>75843143</v>
      </c>
      <c r="F6338" s="144" t="s">
        <v>10632</v>
      </c>
      <c r="G6338" s="230"/>
      <c r="H6338" s="154">
        <v>34764</v>
      </c>
      <c r="I6338" s="153">
        <v>31</v>
      </c>
      <c r="J6338" s="148" t="s">
        <v>70</v>
      </c>
      <c r="K6338" s="153"/>
      <c r="L6338" s="153"/>
      <c r="M6338" s="153"/>
      <c r="N6338" s="153"/>
      <c r="O6338" s="155">
        <v>11977827380</v>
      </c>
      <c r="P6338" s="156" t="s">
        <v>60</v>
      </c>
      <c r="Q6338" s="157" t="s">
        <v>8211</v>
      </c>
      <c r="R6338" s="158"/>
      <c r="S6338" s="159"/>
      <c r="T6338" s="159" t="s">
        <v>6983</v>
      </c>
      <c r="U6338" s="159" t="s">
        <v>8212</v>
      </c>
      <c r="V6338" s="154">
        <v>46149</v>
      </c>
      <c r="W6338" s="154">
        <v>46155</v>
      </c>
      <c r="X6338" s="154"/>
      <c r="Y6338" s="160"/>
      <c r="Z6338" s="160"/>
      <c r="AA6338" s="153"/>
      <c r="AB6338" s="153"/>
      <c r="AC6338" s="182" t="e">
        <f t="shared" ref="AC6338:AC6401" si="200">SUM(AA6338/(AB6338^2))</f>
        <v>#DIV/0!</v>
      </c>
      <c r="AD6338" s="153" t="e">
        <f t="shared" ref="AD6338:AD6401" si="201">IF(AC6338&lt;18.5,"ABAIXO DO PESO",
(IF(AC6338&lt;=24.9,"PESO NORMAL",
(IF(AC6338&lt;=29.9,"SOBREPESO",
(IF(AC6338&lt;=34.9,"OBESIDADE I",
(IF(AC6338&lt;=39.9,"OBESIDADE II",
(IF(AC6338&lt;=999,"OBESIDADE III","VAZIO")))))))))))</f>
        <v>#DIV/0!</v>
      </c>
      <c r="AE6338" s="207"/>
      <c r="AF6338" s="153"/>
      <c r="AG6338" s="159"/>
      <c r="AH6338" s="153"/>
      <c r="AI6338" s="161"/>
      <c r="AJ6338" s="153"/>
      <c r="AK6338" s="153"/>
      <c r="AL6338" s="207"/>
      <c r="AM6338" s="207"/>
      <c r="AN6338" s="207"/>
      <c r="AO6338" s="207"/>
      <c r="AP6338" s="147" t="s">
        <v>54</v>
      </c>
      <c r="AQ6338" s="147"/>
      <c r="AR6338" s="147"/>
      <c r="AS6338" s="209" t="s">
        <v>68</v>
      </c>
      <c r="AT6338" s="223" t="str">
        <f>MONTH(B6338)&amp;"/"&amp;YEAR(B6338)</f>
        <v>3/2026</v>
      </c>
      <c r="AU6338" s="223">
        <f>WEEKNUM(B6338)-WEEKNUM(EOMONTH(B6338,-1)+1)+1</f>
        <v>5</v>
      </c>
      <c r="AV6338" s="209" t="str">
        <f>MONTH(R6338)&amp;"/"&amp;YEAR(R6338)</f>
        <v>1/1900</v>
      </c>
      <c r="AW6338" s="209" t="e">
        <f>WEEKNUM(R6338)-WEEKNUM(EOMONTH(R6338,-1)+1)+1</f>
        <v>#NUM!</v>
      </c>
      <c r="AX6338" s="209">
        <f>IF(BB6338="S",IF(Q6338="1. Aceitou o programa",R6338-B6338,0),0)</f>
        <v>0</v>
      </c>
      <c r="AY6338" s="209">
        <f>IF(BB6338="S",IF(AND(S6338&lt;&gt;"",R6338&lt;&gt;""),S6338-R6338,0),0)</f>
        <v>0</v>
      </c>
      <c r="AZ6338" s="209">
        <f>IF(BB6338="S",IF(Q6338="1. Aceitou o programa",IF(OR(X6338="Não se Aplica",X6338=""),IF(OR(W6338="Não se Aplica",W6338=""),0,W6338-V6338),AVERAGE(X6338-W6338,W6338-V6338)),0),0)</f>
        <v>0</v>
      </c>
      <c r="BA6338" s="209">
        <f>IF(BB6338="S",IF(AND(Q6338="1. Aceitou o programa",AH6338="Realizada"),IFERROR(IF(AG6338="",0,AG6338-R6338),0),0),0)</f>
        <v>0</v>
      </c>
      <c r="BB6338" s="209" t="str">
        <f>_xlfn.XLOOKUP(U6338,'Lista Suspensa'!$AA$20:$AA$23,'Lista Suspensa'!$AB$20:$AB$23,"N/A")</f>
        <v>S</v>
      </c>
    </row>
    <row r="6339" spans="1:54" ht="12" customHeight="1">
      <c r="A6339" s="151" t="s">
        <v>54</v>
      </c>
      <c r="B6339" s="152">
        <v>46112</v>
      </c>
      <c r="C6339" s="153" t="s">
        <v>55</v>
      </c>
      <c r="D6339" s="153" t="s">
        <v>56</v>
      </c>
      <c r="E6339" s="244">
        <v>84459913</v>
      </c>
      <c r="F6339" s="144" t="s">
        <v>10633</v>
      </c>
      <c r="G6339" s="230"/>
      <c r="H6339" s="154">
        <v>34766</v>
      </c>
      <c r="I6339" s="153">
        <v>31</v>
      </c>
      <c r="J6339" s="148" t="s">
        <v>58</v>
      </c>
      <c r="K6339" s="153"/>
      <c r="L6339" s="153"/>
      <c r="M6339" s="153"/>
      <c r="N6339" s="153"/>
      <c r="O6339" s="155">
        <v>21991918062</v>
      </c>
      <c r="P6339" s="156" t="s">
        <v>60</v>
      </c>
      <c r="Q6339" s="157" t="s">
        <v>8211</v>
      </c>
      <c r="R6339" s="158"/>
      <c r="S6339" s="159"/>
      <c r="T6339" s="159" t="s">
        <v>6983</v>
      </c>
      <c r="U6339" s="159" t="s">
        <v>8212</v>
      </c>
      <c r="V6339" s="154">
        <v>46149</v>
      </c>
      <c r="W6339" s="154">
        <v>46155</v>
      </c>
      <c r="X6339" s="154"/>
      <c r="Y6339" s="160"/>
      <c r="Z6339" s="160"/>
      <c r="AA6339" s="153"/>
      <c r="AB6339" s="153"/>
      <c r="AC6339" s="182" t="e">
        <f t="shared" si="200"/>
        <v>#DIV/0!</v>
      </c>
      <c r="AD6339" s="153" t="e">
        <f t="shared" si="201"/>
        <v>#DIV/0!</v>
      </c>
      <c r="AE6339" s="207"/>
      <c r="AF6339" s="153"/>
      <c r="AG6339" s="159"/>
      <c r="AH6339" s="153"/>
      <c r="AI6339" s="161"/>
      <c r="AJ6339" s="153"/>
      <c r="AK6339" s="153"/>
      <c r="AL6339" s="207"/>
      <c r="AM6339" s="207"/>
      <c r="AN6339" s="207"/>
      <c r="AO6339" s="207"/>
      <c r="AP6339" s="147" t="s">
        <v>54</v>
      </c>
      <c r="AQ6339" s="147"/>
      <c r="AR6339" s="147"/>
      <c r="AS6339" s="209" t="s">
        <v>68</v>
      </c>
      <c r="AT6339" s="223" t="str">
        <f>MONTH(B6339)&amp;"/"&amp;YEAR(B6339)</f>
        <v>3/2026</v>
      </c>
      <c r="AU6339" s="223">
        <f>WEEKNUM(B6339)-WEEKNUM(EOMONTH(B6339,-1)+1)+1</f>
        <v>5</v>
      </c>
      <c r="AV6339" s="209" t="str">
        <f>MONTH(R6339)&amp;"/"&amp;YEAR(R6339)</f>
        <v>1/1900</v>
      </c>
      <c r="AW6339" s="209" t="e">
        <f>WEEKNUM(R6339)-WEEKNUM(EOMONTH(R6339,-1)+1)+1</f>
        <v>#NUM!</v>
      </c>
      <c r="AX6339" s="209">
        <f>IF(BB6339="S",IF(Q6339="1. Aceitou o programa",R6339-B6339,0),0)</f>
        <v>0</v>
      </c>
      <c r="AY6339" s="209">
        <f>IF(BB6339="S",IF(AND(S6339&lt;&gt;"",R6339&lt;&gt;""),S6339-R6339,0),0)</f>
        <v>0</v>
      </c>
      <c r="AZ6339" s="209">
        <f>IF(BB6339="S",IF(Q6339="1. Aceitou o programa",IF(OR(X6339="Não se Aplica",X6339=""),IF(OR(W6339="Não se Aplica",W6339=""),0,W6339-V6339),AVERAGE(X6339-W6339,W6339-V6339)),0),0)</f>
        <v>0</v>
      </c>
      <c r="BA6339" s="209">
        <f>IF(BB6339="S",IF(AND(Q6339="1. Aceitou o programa",AH6339="Realizada"),IFERROR(IF(AG6339="",0,AG6339-R6339),0),0),0)</f>
        <v>0</v>
      </c>
      <c r="BB6339" s="209" t="str">
        <f>_xlfn.XLOOKUP(U6339,'Lista Suspensa'!$AA$20:$AA$23,'Lista Suspensa'!$AB$20:$AB$23,"N/A")</f>
        <v>S</v>
      </c>
    </row>
    <row r="6340" spans="1:54" ht="12" customHeight="1">
      <c r="A6340" s="151" t="s">
        <v>54</v>
      </c>
      <c r="B6340" s="152">
        <v>46112</v>
      </c>
      <c r="C6340" s="153" t="s">
        <v>55</v>
      </c>
      <c r="D6340" s="153" t="s">
        <v>56</v>
      </c>
      <c r="E6340" s="244">
        <v>84648391</v>
      </c>
      <c r="F6340" s="144" t="s">
        <v>10634</v>
      </c>
      <c r="G6340" s="230"/>
      <c r="H6340" s="154">
        <v>34770</v>
      </c>
      <c r="I6340" s="153">
        <v>31</v>
      </c>
      <c r="J6340" s="148" t="s">
        <v>70</v>
      </c>
      <c r="K6340" s="153"/>
      <c r="L6340" s="153"/>
      <c r="M6340" s="153"/>
      <c r="N6340" s="153"/>
      <c r="O6340" s="155">
        <v>21994480303</v>
      </c>
      <c r="P6340" s="156" t="s">
        <v>60</v>
      </c>
      <c r="Q6340" s="157" t="s">
        <v>8211</v>
      </c>
      <c r="R6340" s="158"/>
      <c r="S6340" s="159"/>
      <c r="T6340" s="159" t="s">
        <v>6983</v>
      </c>
      <c r="U6340" s="159" t="s">
        <v>8212</v>
      </c>
      <c r="V6340" s="154">
        <v>46149</v>
      </c>
      <c r="W6340" s="154">
        <v>46155</v>
      </c>
      <c r="X6340" s="154"/>
      <c r="Y6340" s="160"/>
      <c r="Z6340" s="160"/>
      <c r="AA6340" s="153"/>
      <c r="AB6340" s="153"/>
      <c r="AC6340" s="182" t="e">
        <f t="shared" si="200"/>
        <v>#DIV/0!</v>
      </c>
      <c r="AD6340" s="153" t="e">
        <f t="shared" si="201"/>
        <v>#DIV/0!</v>
      </c>
      <c r="AE6340" s="207"/>
      <c r="AF6340" s="153"/>
      <c r="AG6340" s="159"/>
      <c r="AH6340" s="153"/>
      <c r="AI6340" s="161"/>
      <c r="AJ6340" s="153"/>
      <c r="AK6340" s="153"/>
      <c r="AL6340" s="207"/>
      <c r="AM6340" s="207"/>
      <c r="AN6340" s="207"/>
      <c r="AO6340" s="207"/>
      <c r="AP6340" s="147" t="s">
        <v>54</v>
      </c>
      <c r="AQ6340" s="147"/>
      <c r="AR6340" s="147"/>
      <c r="AS6340" s="209" t="s">
        <v>68</v>
      </c>
      <c r="AT6340" s="223" t="str">
        <f>MONTH(B6340)&amp;"/"&amp;YEAR(B6340)</f>
        <v>3/2026</v>
      </c>
      <c r="AU6340" s="223">
        <f>WEEKNUM(B6340)-WEEKNUM(EOMONTH(B6340,-1)+1)+1</f>
        <v>5</v>
      </c>
      <c r="AV6340" s="209" t="str">
        <f>MONTH(R6340)&amp;"/"&amp;YEAR(R6340)</f>
        <v>1/1900</v>
      </c>
      <c r="AW6340" s="209" t="e">
        <f>WEEKNUM(R6340)-WEEKNUM(EOMONTH(R6340,-1)+1)+1</f>
        <v>#NUM!</v>
      </c>
      <c r="AX6340" s="209">
        <f>IF(BB6340="S",IF(Q6340="1. Aceitou o programa",R6340-B6340,0),0)</f>
        <v>0</v>
      </c>
      <c r="AY6340" s="209">
        <f>IF(BB6340="S",IF(AND(S6340&lt;&gt;"",R6340&lt;&gt;""),S6340-R6340,0),0)</f>
        <v>0</v>
      </c>
      <c r="AZ6340" s="209">
        <f>IF(BB6340="S",IF(Q6340="1. Aceitou o programa",IF(OR(X6340="Não se Aplica",X6340=""),IF(OR(W6340="Não se Aplica",W6340=""),0,W6340-V6340),AVERAGE(X6340-W6340,W6340-V6340)),0),0)</f>
        <v>0</v>
      </c>
      <c r="BA6340" s="209">
        <f>IF(BB6340="S",IF(AND(Q6340="1. Aceitou o programa",AH6340="Realizada"),IFERROR(IF(AG6340="",0,AG6340-R6340),0),0),0)</f>
        <v>0</v>
      </c>
      <c r="BB6340" s="209" t="str">
        <f>_xlfn.XLOOKUP(U6340,'Lista Suspensa'!$AA$20:$AA$23,'Lista Suspensa'!$AB$20:$AB$23,"N/A")</f>
        <v>S</v>
      </c>
    </row>
    <row r="6341" spans="1:54" ht="12" customHeight="1">
      <c r="A6341" s="151" t="s">
        <v>54</v>
      </c>
      <c r="B6341" s="152">
        <v>46112</v>
      </c>
      <c r="C6341" s="153" t="s">
        <v>55</v>
      </c>
      <c r="D6341" s="153" t="s">
        <v>56</v>
      </c>
      <c r="E6341" s="244">
        <v>85838103</v>
      </c>
      <c r="F6341" s="144" t="s">
        <v>10635</v>
      </c>
      <c r="G6341" s="230"/>
      <c r="H6341" s="154">
        <v>34785</v>
      </c>
      <c r="I6341" s="153">
        <v>31</v>
      </c>
      <c r="J6341" s="148" t="s">
        <v>70</v>
      </c>
      <c r="K6341" s="153"/>
      <c r="L6341" s="153"/>
      <c r="M6341" s="153"/>
      <c r="N6341" s="153"/>
      <c r="O6341" s="155">
        <v>11930769292</v>
      </c>
      <c r="P6341" s="156" t="s">
        <v>60</v>
      </c>
      <c r="Q6341" s="157" t="s">
        <v>8211</v>
      </c>
      <c r="R6341" s="158"/>
      <c r="S6341" s="159"/>
      <c r="T6341" s="159" t="s">
        <v>6983</v>
      </c>
      <c r="U6341" s="159" t="s">
        <v>8212</v>
      </c>
      <c r="V6341" s="154">
        <v>46149</v>
      </c>
      <c r="W6341" s="154">
        <v>46155</v>
      </c>
      <c r="X6341" s="154"/>
      <c r="Y6341" s="160"/>
      <c r="Z6341" s="160"/>
      <c r="AA6341" s="153"/>
      <c r="AB6341" s="153"/>
      <c r="AC6341" s="182" t="e">
        <f t="shared" si="200"/>
        <v>#DIV/0!</v>
      </c>
      <c r="AD6341" s="153" t="e">
        <f t="shared" si="201"/>
        <v>#DIV/0!</v>
      </c>
      <c r="AE6341" s="207"/>
      <c r="AF6341" s="153"/>
      <c r="AG6341" s="159"/>
      <c r="AH6341" s="153"/>
      <c r="AI6341" s="161"/>
      <c r="AJ6341" s="153"/>
      <c r="AK6341" s="153"/>
      <c r="AL6341" s="207"/>
      <c r="AM6341" s="207"/>
      <c r="AN6341" s="207"/>
      <c r="AO6341" s="207"/>
      <c r="AP6341" s="147" t="s">
        <v>54</v>
      </c>
      <c r="AQ6341" s="147"/>
      <c r="AR6341" s="147"/>
      <c r="AS6341" s="209" t="s">
        <v>68</v>
      </c>
      <c r="AT6341" s="223" t="str">
        <f>MONTH(B6341)&amp;"/"&amp;YEAR(B6341)</f>
        <v>3/2026</v>
      </c>
      <c r="AU6341" s="223">
        <f>WEEKNUM(B6341)-WEEKNUM(EOMONTH(B6341,-1)+1)+1</f>
        <v>5</v>
      </c>
      <c r="AV6341" s="209" t="str">
        <f>MONTH(R6341)&amp;"/"&amp;YEAR(R6341)</f>
        <v>1/1900</v>
      </c>
      <c r="AW6341" s="209" t="e">
        <f>WEEKNUM(R6341)-WEEKNUM(EOMONTH(R6341,-1)+1)+1</f>
        <v>#NUM!</v>
      </c>
      <c r="AX6341" s="209">
        <f>IF(BB6341="S",IF(Q6341="1. Aceitou o programa",R6341-B6341,0),0)</f>
        <v>0</v>
      </c>
      <c r="AY6341" s="209">
        <f>IF(BB6341="S",IF(AND(S6341&lt;&gt;"",R6341&lt;&gt;""),S6341-R6341,0),0)</f>
        <v>0</v>
      </c>
      <c r="AZ6341" s="209">
        <f>IF(BB6341="S",IF(Q6341="1. Aceitou o programa",IF(OR(X6341="Não se Aplica",X6341=""),IF(OR(W6341="Não se Aplica",W6341=""),0,W6341-V6341),AVERAGE(X6341-W6341,W6341-V6341)),0),0)</f>
        <v>0</v>
      </c>
      <c r="BA6341" s="209">
        <f>IF(BB6341="S",IF(AND(Q6341="1. Aceitou o programa",AH6341="Realizada"),IFERROR(IF(AG6341="",0,AG6341-R6341),0),0),0)</f>
        <v>0</v>
      </c>
      <c r="BB6341" s="209" t="str">
        <f>_xlfn.XLOOKUP(U6341,'Lista Suspensa'!$AA$20:$AA$23,'Lista Suspensa'!$AB$20:$AB$23,"N/A")</f>
        <v>S</v>
      </c>
    </row>
    <row r="6342" spans="1:54" ht="12" customHeight="1">
      <c r="A6342" s="151" t="s">
        <v>54</v>
      </c>
      <c r="B6342" s="152">
        <v>46112</v>
      </c>
      <c r="C6342" s="153" t="s">
        <v>55</v>
      </c>
      <c r="D6342" s="153" t="s">
        <v>56</v>
      </c>
      <c r="E6342" s="244">
        <v>93269592</v>
      </c>
      <c r="F6342" s="144" t="s">
        <v>10636</v>
      </c>
      <c r="G6342" s="230"/>
      <c r="H6342" s="154">
        <v>34801</v>
      </c>
      <c r="I6342" s="153">
        <v>31</v>
      </c>
      <c r="J6342" s="148" t="s">
        <v>70</v>
      </c>
      <c r="K6342" s="153"/>
      <c r="L6342" s="153"/>
      <c r="M6342" s="153"/>
      <c r="N6342" s="153"/>
      <c r="O6342" s="155">
        <v>21980259879</v>
      </c>
      <c r="P6342" s="156" t="s">
        <v>60</v>
      </c>
      <c r="Q6342" s="157" t="s">
        <v>8211</v>
      </c>
      <c r="R6342" s="158"/>
      <c r="S6342" s="159"/>
      <c r="T6342" s="159" t="s">
        <v>6983</v>
      </c>
      <c r="U6342" s="159" t="s">
        <v>8212</v>
      </c>
      <c r="V6342" s="154">
        <v>46149</v>
      </c>
      <c r="W6342" s="154">
        <v>46155</v>
      </c>
      <c r="X6342" s="154"/>
      <c r="Y6342" s="160"/>
      <c r="Z6342" s="160"/>
      <c r="AA6342" s="153"/>
      <c r="AB6342" s="153"/>
      <c r="AC6342" s="182" t="e">
        <f t="shared" si="200"/>
        <v>#DIV/0!</v>
      </c>
      <c r="AD6342" s="153" t="e">
        <f t="shared" si="201"/>
        <v>#DIV/0!</v>
      </c>
      <c r="AE6342" s="207"/>
      <c r="AF6342" s="153"/>
      <c r="AG6342" s="159"/>
      <c r="AH6342" s="153"/>
      <c r="AI6342" s="161"/>
      <c r="AJ6342" s="153"/>
      <c r="AK6342" s="153"/>
      <c r="AL6342" s="207"/>
      <c r="AM6342" s="207"/>
      <c r="AN6342" s="207"/>
      <c r="AO6342" s="207"/>
      <c r="AP6342" s="147" t="s">
        <v>54</v>
      </c>
      <c r="AQ6342" s="147"/>
      <c r="AR6342" s="147"/>
      <c r="AS6342" s="209" t="s">
        <v>68</v>
      </c>
      <c r="AT6342" s="223" t="str">
        <f>MONTH(B6342)&amp;"/"&amp;YEAR(B6342)</f>
        <v>3/2026</v>
      </c>
      <c r="AU6342" s="223">
        <f>WEEKNUM(B6342)-WEEKNUM(EOMONTH(B6342,-1)+1)+1</f>
        <v>5</v>
      </c>
      <c r="AV6342" s="209" t="str">
        <f>MONTH(R6342)&amp;"/"&amp;YEAR(R6342)</f>
        <v>1/1900</v>
      </c>
      <c r="AW6342" s="209" t="e">
        <f>WEEKNUM(R6342)-WEEKNUM(EOMONTH(R6342,-1)+1)+1</f>
        <v>#NUM!</v>
      </c>
      <c r="AX6342" s="209">
        <f>IF(BB6342="S",IF(Q6342="1. Aceitou o programa",R6342-B6342,0),0)</f>
        <v>0</v>
      </c>
      <c r="AY6342" s="209">
        <f>IF(BB6342="S",IF(AND(S6342&lt;&gt;"",R6342&lt;&gt;""),S6342-R6342,0),0)</f>
        <v>0</v>
      </c>
      <c r="AZ6342" s="209">
        <f>IF(BB6342="S",IF(Q6342="1. Aceitou o programa",IF(OR(X6342="Não se Aplica",X6342=""),IF(OR(W6342="Não se Aplica",W6342=""),0,W6342-V6342),AVERAGE(X6342-W6342,W6342-V6342)),0),0)</f>
        <v>0</v>
      </c>
      <c r="BA6342" s="209">
        <f>IF(BB6342="S",IF(AND(Q6342="1. Aceitou o programa",AH6342="Realizada"),IFERROR(IF(AG6342="",0,AG6342-R6342),0),0),0)</f>
        <v>0</v>
      </c>
      <c r="BB6342" s="209" t="str">
        <f>_xlfn.XLOOKUP(U6342,'Lista Suspensa'!$AA$20:$AA$23,'Lista Suspensa'!$AB$20:$AB$23,"N/A")</f>
        <v>S</v>
      </c>
    </row>
    <row r="6343" spans="1:54" ht="12" customHeight="1">
      <c r="A6343" s="151" t="s">
        <v>54</v>
      </c>
      <c r="B6343" s="152">
        <v>46112</v>
      </c>
      <c r="C6343" s="153" t="s">
        <v>55</v>
      </c>
      <c r="D6343" s="153" t="s">
        <v>56</v>
      </c>
      <c r="E6343" s="244">
        <v>85576230</v>
      </c>
      <c r="F6343" s="144" t="s">
        <v>10637</v>
      </c>
      <c r="G6343" s="230"/>
      <c r="H6343" s="154">
        <v>34889</v>
      </c>
      <c r="I6343" s="153">
        <v>30</v>
      </c>
      <c r="J6343" s="148" t="s">
        <v>70</v>
      </c>
      <c r="K6343" s="153"/>
      <c r="L6343" s="153"/>
      <c r="M6343" s="153"/>
      <c r="N6343" s="153"/>
      <c r="O6343" s="155">
        <v>21969023402</v>
      </c>
      <c r="P6343" s="156" t="s">
        <v>60</v>
      </c>
      <c r="Q6343" s="157" t="s">
        <v>8211</v>
      </c>
      <c r="R6343" s="158"/>
      <c r="S6343" s="159"/>
      <c r="T6343" s="159" t="s">
        <v>6983</v>
      </c>
      <c r="U6343" s="159" t="s">
        <v>8212</v>
      </c>
      <c r="V6343" s="154">
        <v>46149</v>
      </c>
      <c r="W6343" s="154">
        <v>46155</v>
      </c>
      <c r="X6343" s="154"/>
      <c r="Y6343" s="160"/>
      <c r="Z6343" s="160"/>
      <c r="AA6343" s="153"/>
      <c r="AB6343" s="153"/>
      <c r="AC6343" s="182" t="e">
        <f t="shared" si="200"/>
        <v>#DIV/0!</v>
      </c>
      <c r="AD6343" s="153" t="e">
        <f t="shared" si="201"/>
        <v>#DIV/0!</v>
      </c>
      <c r="AE6343" s="207"/>
      <c r="AF6343" s="153"/>
      <c r="AG6343" s="159"/>
      <c r="AH6343" s="153"/>
      <c r="AI6343" s="161"/>
      <c r="AJ6343" s="153"/>
      <c r="AK6343" s="153"/>
      <c r="AL6343" s="207"/>
      <c r="AM6343" s="207"/>
      <c r="AN6343" s="207"/>
      <c r="AO6343" s="207"/>
      <c r="AP6343" s="147" t="s">
        <v>54</v>
      </c>
      <c r="AQ6343" s="147"/>
      <c r="AR6343" s="147"/>
      <c r="AS6343" s="209" t="s">
        <v>68</v>
      </c>
      <c r="AT6343" s="223" t="str">
        <f>MONTH(B6343)&amp;"/"&amp;YEAR(B6343)</f>
        <v>3/2026</v>
      </c>
      <c r="AU6343" s="223">
        <f>WEEKNUM(B6343)-WEEKNUM(EOMONTH(B6343,-1)+1)+1</f>
        <v>5</v>
      </c>
      <c r="AV6343" s="209" t="str">
        <f>MONTH(R6343)&amp;"/"&amp;YEAR(R6343)</f>
        <v>1/1900</v>
      </c>
      <c r="AW6343" s="209" t="e">
        <f>WEEKNUM(R6343)-WEEKNUM(EOMONTH(R6343,-1)+1)+1</f>
        <v>#NUM!</v>
      </c>
      <c r="AX6343" s="209">
        <f>IF(BB6343="S",IF(Q6343="1. Aceitou o programa",R6343-B6343,0),0)</f>
        <v>0</v>
      </c>
      <c r="AY6343" s="209">
        <f>IF(BB6343="S",IF(AND(S6343&lt;&gt;"",R6343&lt;&gt;""),S6343-R6343,0),0)</f>
        <v>0</v>
      </c>
      <c r="AZ6343" s="209">
        <f>IF(BB6343="S",IF(Q6343="1. Aceitou o programa",IF(OR(X6343="Não se Aplica",X6343=""),IF(OR(W6343="Não se Aplica",W6343=""),0,W6343-V6343),AVERAGE(X6343-W6343,W6343-V6343)),0),0)</f>
        <v>0</v>
      </c>
      <c r="BA6343" s="209">
        <f>IF(BB6343="S",IF(AND(Q6343="1. Aceitou o programa",AH6343="Realizada"),IFERROR(IF(AG6343="",0,AG6343-R6343),0),0),0)</f>
        <v>0</v>
      </c>
      <c r="BB6343" s="209" t="str">
        <f>_xlfn.XLOOKUP(U6343,'Lista Suspensa'!$AA$20:$AA$23,'Lista Suspensa'!$AB$20:$AB$23,"N/A")</f>
        <v>S</v>
      </c>
    </row>
    <row r="6344" spans="1:54" ht="12" customHeight="1">
      <c r="A6344" s="151" t="s">
        <v>54</v>
      </c>
      <c r="B6344" s="152">
        <v>46112</v>
      </c>
      <c r="C6344" s="153" t="s">
        <v>55</v>
      </c>
      <c r="D6344" s="153" t="s">
        <v>56</v>
      </c>
      <c r="E6344" s="244">
        <v>89536858</v>
      </c>
      <c r="F6344" s="144" t="s">
        <v>10638</v>
      </c>
      <c r="G6344" s="230"/>
      <c r="H6344" s="154">
        <v>34953</v>
      </c>
      <c r="I6344" s="153">
        <v>30</v>
      </c>
      <c r="J6344" s="148" t="s">
        <v>58</v>
      </c>
      <c r="K6344" s="153"/>
      <c r="L6344" s="153"/>
      <c r="M6344" s="153"/>
      <c r="N6344" s="153"/>
      <c r="O6344" s="155">
        <v>11955990899</v>
      </c>
      <c r="P6344" s="156" t="s">
        <v>60</v>
      </c>
      <c r="Q6344" s="157" t="s">
        <v>8211</v>
      </c>
      <c r="R6344" s="158"/>
      <c r="S6344" s="159"/>
      <c r="T6344" s="159" t="s">
        <v>6983</v>
      </c>
      <c r="U6344" s="159" t="s">
        <v>8212</v>
      </c>
      <c r="V6344" s="154">
        <v>46149</v>
      </c>
      <c r="W6344" s="154">
        <v>46155</v>
      </c>
      <c r="X6344" s="154"/>
      <c r="Y6344" s="160"/>
      <c r="Z6344" s="160"/>
      <c r="AA6344" s="153"/>
      <c r="AB6344" s="153"/>
      <c r="AC6344" s="182" t="e">
        <f t="shared" si="200"/>
        <v>#DIV/0!</v>
      </c>
      <c r="AD6344" s="153" t="e">
        <f t="shared" si="201"/>
        <v>#DIV/0!</v>
      </c>
      <c r="AE6344" s="207"/>
      <c r="AF6344" s="153"/>
      <c r="AG6344" s="159"/>
      <c r="AH6344" s="153"/>
      <c r="AI6344" s="161"/>
      <c r="AJ6344" s="153"/>
      <c r="AK6344" s="153"/>
      <c r="AL6344" s="207"/>
      <c r="AM6344" s="207"/>
      <c r="AN6344" s="207"/>
      <c r="AO6344" s="207"/>
      <c r="AP6344" s="147" t="s">
        <v>54</v>
      </c>
      <c r="AQ6344" s="147"/>
      <c r="AR6344" s="147"/>
      <c r="AS6344" s="209" t="s">
        <v>68</v>
      </c>
      <c r="AT6344" s="223" t="str">
        <f>MONTH(B6344)&amp;"/"&amp;YEAR(B6344)</f>
        <v>3/2026</v>
      </c>
      <c r="AU6344" s="223">
        <f>WEEKNUM(B6344)-WEEKNUM(EOMONTH(B6344,-1)+1)+1</f>
        <v>5</v>
      </c>
      <c r="AV6344" s="209" t="str">
        <f>MONTH(R6344)&amp;"/"&amp;YEAR(R6344)</f>
        <v>1/1900</v>
      </c>
      <c r="AW6344" s="209" t="e">
        <f>WEEKNUM(R6344)-WEEKNUM(EOMONTH(R6344,-1)+1)+1</f>
        <v>#NUM!</v>
      </c>
      <c r="AX6344" s="209">
        <f>IF(BB6344="S",IF(Q6344="1. Aceitou o programa",R6344-B6344,0),0)</f>
        <v>0</v>
      </c>
      <c r="AY6344" s="209">
        <f>IF(BB6344="S",IF(AND(S6344&lt;&gt;"",R6344&lt;&gt;""),S6344-R6344,0),0)</f>
        <v>0</v>
      </c>
      <c r="AZ6344" s="209">
        <f>IF(BB6344="S",IF(Q6344="1. Aceitou o programa",IF(OR(X6344="Não se Aplica",X6344=""),IF(OR(W6344="Não se Aplica",W6344=""),0,W6344-V6344),AVERAGE(X6344-W6344,W6344-V6344)),0),0)</f>
        <v>0</v>
      </c>
      <c r="BA6344" s="209">
        <f>IF(BB6344="S",IF(AND(Q6344="1. Aceitou o programa",AH6344="Realizada"),IFERROR(IF(AG6344="",0,AG6344-R6344),0),0),0)</f>
        <v>0</v>
      </c>
      <c r="BB6344" s="209" t="str">
        <f>_xlfn.XLOOKUP(U6344,'Lista Suspensa'!$AA$20:$AA$23,'Lista Suspensa'!$AB$20:$AB$23,"N/A")</f>
        <v>S</v>
      </c>
    </row>
    <row r="6345" spans="1:54" ht="12" customHeight="1">
      <c r="A6345" s="151" t="s">
        <v>54</v>
      </c>
      <c r="B6345" s="152">
        <v>46112</v>
      </c>
      <c r="C6345" s="153" t="s">
        <v>55</v>
      </c>
      <c r="D6345" s="153" t="s">
        <v>56</v>
      </c>
      <c r="E6345" s="244">
        <v>94725828</v>
      </c>
      <c r="F6345" s="144" t="s">
        <v>10639</v>
      </c>
      <c r="G6345" s="230"/>
      <c r="H6345" s="154">
        <v>34975</v>
      </c>
      <c r="I6345" s="153">
        <v>30</v>
      </c>
      <c r="J6345" s="148" t="s">
        <v>70</v>
      </c>
      <c r="K6345" s="153"/>
      <c r="L6345" s="153"/>
      <c r="M6345" s="153"/>
      <c r="N6345" s="153"/>
      <c r="O6345" s="155">
        <v>21995901394</v>
      </c>
      <c r="P6345" s="156" t="s">
        <v>60</v>
      </c>
      <c r="Q6345" s="157" t="s">
        <v>8211</v>
      </c>
      <c r="R6345" s="158"/>
      <c r="S6345" s="159"/>
      <c r="T6345" s="159" t="s">
        <v>6983</v>
      </c>
      <c r="U6345" s="159" t="s">
        <v>8212</v>
      </c>
      <c r="V6345" s="154">
        <v>46149</v>
      </c>
      <c r="W6345" s="154">
        <v>46155</v>
      </c>
      <c r="X6345" s="154"/>
      <c r="Y6345" s="160"/>
      <c r="Z6345" s="160"/>
      <c r="AA6345" s="153"/>
      <c r="AB6345" s="153"/>
      <c r="AC6345" s="182" t="e">
        <f t="shared" si="200"/>
        <v>#DIV/0!</v>
      </c>
      <c r="AD6345" s="153" t="e">
        <f t="shared" si="201"/>
        <v>#DIV/0!</v>
      </c>
      <c r="AE6345" s="207"/>
      <c r="AF6345" s="153"/>
      <c r="AG6345" s="159"/>
      <c r="AH6345" s="153"/>
      <c r="AI6345" s="161"/>
      <c r="AJ6345" s="153"/>
      <c r="AK6345" s="153"/>
      <c r="AL6345" s="207"/>
      <c r="AM6345" s="207"/>
      <c r="AN6345" s="207"/>
      <c r="AO6345" s="207"/>
      <c r="AP6345" s="147" t="s">
        <v>54</v>
      </c>
      <c r="AQ6345" s="147"/>
      <c r="AR6345" s="147"/>
      <c r="AS6345" s="209" t="s">
        <v>68</v>
      </c>
      <c r="AT6345" s="223" t="str">
        <f>MONTH(B6345)&amp;"/"&amp;YEAR(B6345)</f>
        <v>3/2026</v>
      </c>
      <c r="AU6345" s="223">
        <f>WEEKNUM(B6345)-WEEKNUM(EOMONTH(B6345,-1)+1)+1</f>
        <v>5</v>
      </c>
      <c r="AV6345" s="209" t="str">
        <f>MONTH(R6345)&amp;"/"&amp;YEAR(R6345)</f>
        <v>1/1900</v>
      </c>
      <c r="AW6345" s="209" t="e">
        <f>WEEKNUM(R6345)-WEEKNUM(EOMONTH(R6345,-1)+1)+1</f>
        <v>#NUM!</v>
      </c>
      <c r="AX6345" s="209">
        <f>IF(BB6345="S",IF(Q6345="1. Aceitou o programa",R6345-B6345,0),0)</f>
        <v>0</v>
      </c>
      <c r="AY6345" s="209">
        <f>IF(BB6345="S",IF(AND(S6345&lt;&gt;"",R6345&lt;&gt;""),S6345-R6345,0),0)</f>
        <v>0</v>
      </c>
      <c r="AZ6345" s="209">
        <f>IF(BB6345="S",IF(Q6345="1. Aceitou o programa",IF(OR(X6345="Não se Aplica",X6345=""),IF(OR(W6345="Não se Aplica",W6345=""),0,W6345-V6345),AVERAGE(X6345-W6345,W6345-V6345)),0),0)</f>
        <v>0</v>
      </c>
      <c r="BA6345" s="209">
        <f>IF(BB6345="S",IF(AND(Q6345="1. Aceitou o programa",AH6345="Realizada"),IFERROR(IF(AG6345="",0,AG6345-R6345),0),0),0)</f>
        <v>0</v>
      </c>
      <c r="BB6345" s="209" t="str">
        <f>_xlfn.XLOOKUP(U6345,'Lista Suspensa'!$AA$20:$AA$23,'Lista Suspensa'!$AB$20:$AB$23,"N/A")</f>
        <v>S</v>
      </c>
    </row>
    <row r="6346" spans="1:54" ht="12" customHeight="1">
      <c r="A6346" s="151" t="s">
        <v>54</v>
      </c>
      <c r="B6346" s="152">
        <v>46112</v>
      </c>
      <c r="C6346" s="153" t="s">
        <v>55</v>
      </c>
      <c r="D6346" s="153" t="s">
        <v>56</v>
      </c>
      <c r="E6346" s="244">
        <v>81023207</v>
      </c>
      <c r="F6346" s="144" t="s">
        <v>10640</v>
      </c>
      <c r="G6346" s="230"/>
      <c r="H6346" s="154">
        <v>34982</v>
      </c>
      <c r="I6346" s="153">
        <v>30</v>
      </c>
      <c r="J6346" s="148" t="s">
        <v>70</v>
      </c>
      <c r="K6346" s="153"/>
      <c r="L6346" s="153"/>
      <c r="M6346" s="153"/>
      <c r="N6346" s="153"/>
      <c r="O6346" s="155">
        <v>21979864542</v>
      </c>
      <c r="P6346" s="156" t="s">
        <v>60</v>
      </c>
      <c r="Q6346" s="157" t="s">
        <v>8211</v>
      </c>
      <c r="R6346" s="158"/>
      <c r="S6346" s="159"/>
      <c r="T6346" s="159" t="s">
        <v>6983</v>
      </c>
      <c r="U6346" s="159" t="s">
        <v>8212</v>
      </c>
      <c r="V6346" s="154">
        <v>46149</v>
      </c>
      <c r="W6346" s="154">
        <v>46155</v>
      </c>
      <c r="X6346" s="154"/>
      <c r="Y6346" s="160"/>
      <c r="Z6346" s="160"/>
      <c r="AA6346" s="153"/>
      <c r="AB6346" s="153"/>
      <c r="AC6346" s="182" t="e">
        <f t="shared" si="200"/>
        <v>#DIV/0!</v>
      </c>
      <c r="AD6346" s="153" t="e">
        <f t="shared" si="201"/>
        <v>#DIV/0!</v>
      </c>
      <c r="AE6346" s="207"/>
      <c r="AF6346" s="153"/>
      <c r="AG6346" s="159"/>
      <c r="AH6346" s="153"/>
      <c r="AI6346" s="161"/>
      <c r="AJ6346" s="153"/>
      <c r="AK6346" s="153"/>
      <c r="AL6346" s="207"/>
      <c r="AM6346" s="207"/>
      <c r="AN6346" s="207"/>
      <c r="AO6346" s="207"/>
      <c r="AP6346" s="147" t="s">
        <v>54</v>
      </c>
      <c r="AQ6346" s="147"/>
      <c r="AR6346" s="147"/>
      <c r="AS6346" s="209" t="s">
        <v>68</v>
      </c>
      <c r="AT6346" s="223" t="str">
        <f>MONTH(B6346)&amp;"/"&amp;YEAR(B6346)</f>
        <v>3/2026</v>
      </c>
      <c r="AU6346" s="223">
        <f>WEEKNUM(B6346)-WEEKNUM(EOMONTH(B6346,-1)+1)+1</f>
        <v>5</v>
      </c>
      <c r="AV6346" s="209" t="str">
        <f>MONTH(R6346)&amp;"/"&amp;YEAR(R6346)</f>
        <v>1/1900</v>
      </c>
      <c r="AW6346" s="209" t="e">
        <f>WEEKNUM(R6346)-WEEKNUM(EOMONTH(R6346,-1)+1)+1</f>
        <v>#NUM!</v>
      </c>
      <c r="AX6346" s="209">
        <f>IF(BB6346="S",IF(Q6346="1. Aceitou o programa",R6346-B6346,0),0)</f>
        <v>0</v>
      </c>
      <c r="AY6346" s="209">
        <f>IF(BB6346="S",IF(AND(S6346&lt;&gt;"",R6346&lt;&gt;""),S6346-R6346,0),0)</f>
        <v>0</v>
      </c>
      <c r="AZ6346" s="209">
        <f>IF(BB6346="S",IF(Q6346="1. Aceitou o programa",IF(OR(X6346="Não se Aplica",X6346=""),IF(OR(W6346="Não se Aplica",W6346=""),0,W6346-V6346),AVERAGE(X6346-W6346,W6346-V6346)),0),0)</f>
        <v>0</v>
      </c>
      <c r="BA6346" s="209">
        <f>IF(BB6346="S",IF(AND(Q6346="1. Aceitou o programa",AH6346="Realizada"),IFERROR(IF(AG6346="",0,AG6346-R6346),0),0),0)</f>
        <v>0</v>
      </c>
      <c r="BB6346" s="209" t="str">
        <f>_xlfn.XLOOKUP(U6346,'Lista Suspensa'!$AA$20:$AA$23,'Lista Suspensa'!$AB$20:$AB$23,"N/A")</f>
        <v>S</v>
      </c>
    </row>
    <row r="6347" spans="1:54" ht="12" customHeight="1">
      <c r="A6347" s="151" t="s">
        <v>54</v>
      </c>
      <c r="B6347" s="152">
        <v>46112</v>
      </c>
      <c r="C6347" s="153" t="s">
        <v>55</v>
      </c>
      <c r="D6347" s="153" t="s">
        <v>56</v>
      </c>
      <c r="E6347" s="244">
        <v>82968563</v>
      </c>
      <c r="F6347" s="144" t="s">
        <v>10641</v>
      </c>
      <c r="G6347" s="230"/>
      <c r="H6347" s="154">
        <v>34996</v>
      </c>
      <c r="I6347" s="153">
        <v>30</v>
      </c>
      <c r="J6347" s="148" t="s">
        <v>58</v>
      </c>
      <c r="K6347" s="153"/>
      <c r="L6347" s="153"/>
      <c r="M6347" s="153"/>
      <c r="N6347" s="153"/>
      <c r="O6347" s="155">
        <v>21964391825</v>
      </c>
      <c r="P6347" s="156" t="s">
        <v>60</v>
      </c>
      <c r="Q6347" s="157" t="s">
        <v>8211</v>
      </c>
      <c r="R6347" s="158"/>
      <c r="S6347" s="159"/>
      <c r="T6347" s="159" t="s">
        <v>6983</v>
      </c>
      <c r="U6347" s="159" t="s">
        <v>8212</v>
      </c>
      <c r="V6347" s="154">
        <v>46149</v>
      </c>
      <c r="W6347" s="154">
        <v>46155</v>
      </c>
      <c r="X6347" s="154"/>
      <c r="Y6347" s="160"/>
      <c r="Z6347" s="160"/>
      <c r="AA6347" s="153"/>
      <c r="AB6347" s="153"/>
      <c r="AC6347" s="182" t="e">
        <f t="shared" si="200"/>
        <v>#DIV/0!</v>
      </c>
      <c r="AD6347" s="153" t="e">
        <f t="shared" si="201"/>
        <v>#DIV/0!</v>
      </c>
      <c r="AE6347" s="207"/>
      <c r="AF6347" s="153"/>
      <c r="AG6347" s="159"/>
      <c r="AH6347" s="153"/>
      <c r="AI6347" s="161"/>
      <c r="AJ6347" s="153"/>
      <c r="AK6347" s="153"/>
      <c r="AL6347" s="207"/>
      <c r="AM6347" s="207"/>
      <c r="AN6347" s="207"/>
      <c r="AO6347" s="207"/>
      <c r="AP6347" s="147" t="s">
        <v>54</v>
      </c>
      <c r="AQ6347" s="147"/>
      <c r="AR6347" s="147"/>
      <c r="AS6347" s="209" t="s">
        <v>68</v>
      </c>
      <c r="AT6347" s="223" t="str">
        <f>MONTH(B6347)&amp;"/"&amp;YEAR(B6347)</f>
        <v>3/2026</v>
      </c>
      <c r="AU6347" s="223">
        <f>WEEKNUM(B6347)-WEEKNUM(EOMONTH(B6347,-1)+1)+1</f>
        <v>5</v>
      </c>
      <c r="AV6347" s="209" t="str">
        <f>MONTH(R6347)&amp;"/"&amp;YEAR(R6347)</f>
        <v>1/1900</v>
      </c>
      <c r="AW6347" s="209" t="e">
        <f>WEEKNUM(R6347)-WEEKNUM(EOMONTH(R6347,-1)+1)+1</f>
        <v>#NUM!</v>
      </c>
      <c r="AX6347" s="209">
        <f>IF(BB6347="S",IF(Q6347="1. Aceitou o programa",R6347-B6347,0),0)</f>
        <v>0</v>
      </c>
      <c r="AY6347" s="209">
        <f>IF(BB6347="S",IF(AND(S6347&lt;&gt;"",R6347&lt;&gt;""),S6347-R6347,0),0)</f>
        <v>0</v>
      </c>
      <c r="AZ6347" s="209">
        <f>IF(BB6347="S",IF(Q6347="1. Aceitou o programa",IF(OR(X6347="Não se Aplica",X6347=""),IF(OR(W6347="Não se Aplica",W6347=""),0,W6347-V6347),AVERAGE(X6347-W6347,W6347-V6347)),0),0)</f>
        <v>0</v>
      </c>
      <c r="BA6347" s="209">
        <f>IF(BB6347="S",IF(AND(Q6347="1. Aceitou o programa",AH6347="Realizada"),IFERROR(IF(AG6347="",0,AG6347-R6347),0),0),0)</f>
        <v>0</v>
      </c>
      <c r="BB6347" s="209" t="str">
        <f>_xlfn.XLOOKUP(U6347,'Lista Suspensa'!$AA$20:$AA$23,'Lista Suspensa'!$AB$20:$AB$23,"N/A")</f>
        <v>S</v>
      </c>
    </row>
    <row r="6348" spans="1:54" ht="12" customHeight="1">
      <c r="A6348" s="151" t="s">
        <v>54</v>
      </c>
      <c r="B6348" s="152">
        <v>46112</v>
      </c>
      <c r="C6348" s="153" t="s">
        <v>55</v>
      </c>
      <c r="D6348" s="153" t="s">
        <v>56</v>
      </c>
      <c r="E6348" s="244">
        <v>94570252</v>
      </c>
      <c r="F6348" s="144" t="s">
        <v>10642</v>
      </c>
      <c r="G6348" s="230"/>
      <c r="H6348" s="154">
        <v>34999</v>
      </c>
      <c r="I6348" s="153">
        <v>30</v>
      </c>
      <c r="J6348" s="148" t="s">
        <v>70</v>
      </c>
      <c r="K6348" s="153"/>
      <c r="L6348" s="153"/>
      <c r="M6348" s="153"/>
      <c r="N6348" s="153"/>
      <c r="O6348" s="155">
        <v>11982985875</v>
      </c>
      <c r="P6348" s="156" t="s">
        <v>60</v>
      </c>
      <c r="Q6348" s="157" t="s">
        <v>8211</v>
      </c>
      <c r="R6348" s="158"/>
      <c r="S6348" s="159"/>
      <c r="T6348" s="159" t="s">
        <v>6983</v>
      </c>
      <c r="U6348" s="159" t="s">
        <v>8212</v>
      </c>
      <c r="V6348" s="154">
        <v>46149</v>
      </c>
      <c r="W6348" s="154">
        <v>46155</v>
      </c>
      <c r="X6348" s="154"/>
      <c r="Y6348" s="160"/>
      <c r="Z6348" s="160"/>
      <c r="AA6348" s="153"/>
      <c r="AB6348" s="153"/>
      <c r="AC6348" s="182" t="e">
        <f t="shared" si="200"/>
        <v>#DIV/0!</v>
      </c>
      <c r="AD6348" s="153" t="e">
        <f t="shared" si="201"/>
        <v>#DIV/0!</v>
      </c>
      <c r="AE6348" s="207"/>
      <c r="AF6348" s="153"/>
      <c r="AG6348" s="159"/>
      <c r="AH6348" s="153"/>
      <c r="AI6348" s="161"/>
      <c r="AJ6348" s="153"/>
      <c r="AK6348" s="153"/>
      <c r="AL6348" s="207"/>
      <c r="AM6348" s="207"/>
      <c r="AN6348" s="207"/>
      <c r="AO6348" s="207"/>
      <c r="AP6348" s="147" t="s">
        <v>54</v>
      </c>
      <c r="AQ6348" s="147"/>
      <c r="AR6348" s="147"/>
      <c r="AS6348" s="209" t="s">
        <v>68</v>
      </c>
      <c r="AT6348" s="223" t="str">
        <f>MONTH(B6348)&amp;"/"&amp;YEAR(B6348)</f>
        <v>3/2026</v>
      </c>
      <c r="AU6348" s="223">
        <f>WEEKNUM(B6348)-WEEKNUM(EOMONTH(B6348,-1)+1)+1</f>
        <v>5</v>
      </c>
      <c r="AV6348" s="209" t="str">
        <f>MONTH(R6348)&amp;"/"&amp;YEAR(R6348)</f>
        <v>1/1900</v>
      </c>
      <c r="AW6348" s="209" t="e">
        <f>WEEKNUM(R6348)-WEEKNUM(EOMONTH(R6348,-1)+1)+1</f>
        <v>#NUM!</v>
      </c>
      <c r="AX6348" s="209">
        <f>IF(BB6348="S",IF(Q6348="1. Aceitou o programa",R6348-B6348,0),0)</f>
        <v>0</v>
      </c>
      <c r="AY6348" s="209">
        <f>IF(BB6348="S",IF(AND(S6348&lt;&gt;"",R6348&lt;&gt;""),S6348-R6348,0),0)</f>
        <v>0</v>
      </c>
      <c r="AZ6348" s="209">
        <f>IF(BB6348="S",IF(Q6348="1. Aceitou o programa",IF(OR(X6348="Não se Aplica",X6348=""),IF(OR(W6348="Não se Aplica",W6348=""),0,W6348-V6348),AVERAGE(X6348-W6348,W6348-V6348)),0),0)</f>
        <v>0</v>
      </c>
      <c r="BA6348" s="209">
        <f>IF(BB6348="S",IF(AND(Q6348="1. Aceitou o programa",AH6348="Realizada"),IFERROR(IF(AG6348="",0,AG6348-R6348),0),0),0)</f>
        <v>0</v>
      </c>
      <c r="BB6348" s="209" t="str">
        <f>_xlfn.XLOOKUP(U6348,'Lista Suspensa'!$AA$20:$AA$23,'Lista Suspensa'!$AB$20:$AB$23,"N/A")</f>
        <v>S</v>
      </c>
    </row>
    <row r="6349" spans="1:54" ht="12" customHeight="1">
      <c r="A6349" s="151" t="s">
        <v>54</v>
      </c>
      <c r="B6349" s="152">
        <v>46112</v>
      </c>
      <c r="C6349" s="153" t="s">
        <v>55</v>
      </c>
      <c r="D6349" s="153" t="s">
        <v>56</v>
      </c>
      <c r="E6349" s="244">
        <v>78685760</v>
      </c>
      <c r="F6349" s="144" t="s">
        <v>10643</v>
      </c>
      <c r="G6349" s="230"/>
      <c r="H6349" s="154">
        <v>35007</v>
      </c>
      <c r="I6349" s="153">
        <v>30</v>
      </c>
      <c r="J6349" s="148" t="s">
        <v>70</v>
      </c>
      <c r="K6349" s="153"/>
      <c r="L6349" s="153"/>
      <c r="M6349" s="153"/>
      <c r="N6349" s="153"/>
      <c r="O6349" s="155">
        <v>21964656736</v>
      </c>
      <c r="P6349" s="156" t="s">
        <v>60</v>
      </c>
      <c r="Q6349" s="157" t="s">
        <v>8211</v>
      </c>
      <c r="R6349" s="158"/>
      <c r="S6349" s="159"/>
      <c r="T6349" s="159" t="s">
        <v>6983</v>
      </c>
      <c r="U6349" s="159" t="s">
        <v>8212</v>
      </c>
      <c r="V6349" s="154">
        <v>46149</v>
      </c>
      <c r="W6349" s="154">
        <v>46155</v>
      </c>
      <c r="X6349" s="154"/>
      <c r="Y6349" s="160"/>
      <c r="Z6349" s="160"/>
      <c r="AA6349" s="153"/>
      <c r="AB6349" s="153"/>
      <c r="AC6349" s="182" t="e">
        <f t="shared" si="200"/>
        <v>#DIV/0!</v>
      </c>
      <c r="AD6349" s="153" t="e">
        <f t="shared" si="201"/>
        <v>#DIV/0!</v>
      </c>
      <c r="AE6349" s="207"/>
      <c r="AF6349" s="153"/>
      <c r="AG6349" s="159"/>
      <c r="AH6349" s="153"/>
      <c r="AI6349" s="161"/>
      <c r="AJ6349" s="153"/>
      <c r="AK6349" s="153"/>
      <c r="AL6349" s="207"/>
      <c r="AM6349" s="207"/>
      <c r="AN6349" s="207"/>
      <c r="AO6349" s="207"/>
      <c r="AP6349" s="147" t="s">
        <v>54</v>
      </c>
      <c r="AQ6349" s="147"/>
      <c r="AR6349" s="147"/>
      <c r="AS6349" s="209" t="s">
        <v>68</v>
      </c>
      <c r="AT6349" s="223" t="str">
        <f>MONTH(B6349)&amp;"/"&amp;YEAR(B6349)</f>
        <v>3/2026</v>
      </c>
      <c r="AU6349" s="223">
        <f>WEEKNUM(B6349)-WEEKNUM(EOMONTH(B6349,-1)+1)+1</f>
        <v>5</v>
      </c>
      <c r="AV6349" s="209" t="str">
        <f>MONTH(R6349)&amp;"/"&amp;YEAR(R6349)</f>
        <v>1/1900</v>
      </c>
      <c r="AW6349" s="209" t="e">
        <f>WEEKNUM(R6349)-WEEKNUM(EOMONTH(R6349,-1)+1)+1</f>
        <v>#NUM!</v>
      </c>
      <c r="AX6349" s="209">
        <f>IF(BB6349="S",IF(Q6349="1. Aceitou o programa",R6349-B6349,0),0)</f>
        <v>0</v>
      </c>
      <c r="AY6349" s="209">
        <f>IF(BB6349="S",IF(AND(S6349&lt;&gt;"",R6349&lt;&gt;""),S6349-R6349,0),0)</f>
        <v>0</v>
      </c>
      <c r="AZ6349" s="209">
        <f>IF(BB6349="S",IF(Q6349="1. Aceitou o programa",IF(OR(X6349="Não se Aplica",X6349=""),IF(OR(W6349="Não se Aplica",W6349=""),0,W6349-V6349),AVERAGE(X6349-W6349,W6349-V6349)),0),0)</f>
        <v>0</v>
      </c>
      <c r="BA6349" s="209">
        <f>IF(BB6349="S",IF(AND(Q6349="1. Aceitou o programa",AH6349="Realizada"),IFERROR(IF(AG6349="",0,AG6349-R6349),0),0),0)</f>
        <v>0</v>
      </c>
      <c r="BB6349" s="209" t="str">
        <f>_xlfn.XLOOKUP(U6349,'Lista Suspensa'!$AA$20:$AA$23,'Lista Suspensa'!$AB$20:$AB$23,"N/A")</f>
        <v>S</v>
      </c>
    </row>
    <row r="6350" spans="1:54" ht="12" customHeight="1">
      <c r="A6350" s="151" t="s">
        <v>54</v>
      </c>
      <c r="B6350" s="152">
        <v>46112</v>
      </c>
      <c r="C6350" s="153" t="s">
        <v>55</v>
      </c>
      <c r="D6350" s="153" t="s">
        <v>56</v>
      </c>
      <c r="E6350" s="244">
        <v>94364514</v>
      </c>
      <c r="F6350" s="144" t="s">
        <v>10644</v>
      </c>
      <c r="G6350" s="230"/>
      <c r="H6350" s="154">
        <v>35020</v>
      </c>
      <c r="I6350" s="153">
        <v>30</v>
      </c>
      <c r="J6350" s="148" t="s">
        <v>70</v>
      </c>
      <c r="K6350" s="153"/>
      <c r="L6350" s="153"/>
      <c r="M6350" s="153"/>
      <c r="N6350" s="153"/>
      <c r="O6350" s="155">
        <v>21990587668</v>
      </c>
      <c r="P6350" s="156" t="s">
        <v>60</v>
      </c>
      <c r="Q6350" s="157" t="s">
        <v>8211</v>
      </c>
      <c r="R6350" s="158"/>
      <c r="S6350" s="159"/>
      <c r="T6350" s="159" t="s">
        <v>6983</v>
      </c>
      <c r="U6350" s="159" t="s">
        <v>8212</v>
      </c>
      <c r="V6350" s="154">
        <v>46149</v>
      </c>
      <c r="W6350" s="154">
        <v>46155</v>
      </c>
      <c r="X6350" s="154"/>
      <c r="Y6350" s="160"/>
      <c r="Z6350" s="160"/>
      <c r="AA6350" s="153"/>
      <c r="AB6350" s="153"/>
      <c r="AC6350" s="182" t="e">
        <f t="shared" si="200"/>
        <v>#DIV/0!</v>
      </c>
      <c r="AD6350" s="153" t="e">
        <f t="shared" si="201"/>
        <v>#DIV/0!</v>
      </c>
      <c r="AE6350" s="207"/>
      <c r="AF6350" s="153"/>
      <c r="AG6350" s="159"/>
      <c r="AH6350" s="153"/>
      <c r="AI6350" s="161"/>
      <c r="AJ6350" s="153"/>
      <c r="AK6350" s="153"/>
      <c r="AL6350" s="207"/>
      <c r="AM6350" s="207"/>
      <c r="AN6350" s="207"/>
      <c r="AO6350" s="207"/>
      <c r="AP6350" s="147" t="s">
        <v>54</v>
      </c>
      <c r="AQ6350" s="147"/>
      <c r="AR6350" s="147"/>
      <c r="AS6350" s="209" t="s">
        <v>68</v>
      </c>
      <c r="AT6350" s="223" t="str">
        <f>MONTH(B6350)&amp;"/"&amp;YEAR(B6350)</f>
        <v>3/2026</v>
      </c>
      <c r="AU6350" s="223">
        <f>WEEKNUM(B6350)-WEEKNUM(EOMONTH(B6350,-1)+1)+1</f>
        <v>5</v>
      </c>
      <c r="AV6350" s="209" t="str">
        <f>MONTH(R6350)&amp;"/"&amp;YEAR(R6350)</f>
        <v>1/1900</v>
      </c>
      <c r="AW6350" s="209" t="e">
        <f>WEEKNUM(R6350)-WEEKNUM(EOMONTH(R6350,-1)+1)+1</f>
        <v>#NUM!</v>
      </c>
      <c r="AX6350" s="209">
        <f>IF(BB6350="S",IF(Q6350="1. Aceitou o programa",R6350-B6350,0),0)</f>
        <v>0</v>
      </c>
      <c r="AY6350" s="209">
        <f>IF(BB6350="S",IF(AND(S6350&lt;&gt;"",R6350&lt;&gt;""),S6350-R6350,0),0)</f>
        <v>0</v>
      </c>
      <c r="AZ6350" s="209">
        <f>IF(BB6350="S",IF(Q6350="1. Aceitou o programa",IF(OR(X6350="Não se Aplica",X6350=""),IF(OR(W6350="Não se Aplica",W6350=""),0,W6350-V6350),AVERAGE(X6350-W6350,W6350-V6350)),0),0)</f>
        <v>0</v>
      </c>
      <c r="BA6350" s="209">
        <f>IF(BB6350="S",IF(AND(Q6350="1. Aceitou o programa",AH6350="Realizada"),IFERROR(IF(AG6350="",0,AG6350-R6350),0),0),0)</f>
        <v>0</v>
      </c>
      <c r="BB6350" s="209" t="str">
        <f>_xlfn.XLOOKUP(U6350,'Lista Suspensa'!$AA$20:$AA$23,'Lista Suspensa'!$AB$20:$AB$23,"N/A")</f>
        <v>S</v>
      </c>
    </row>
    <row r="6351" spans="1:54" ht="12" customHeight="1">
      <c r="A6351" s="151" t="s">
        <v>54</v>
      </c>
      <c r="B6351" s="152">
        <v>46112</v>
      </c>
      <c r="C6351" s="153" t="s">
        <v>55</v>
      </c>
      <c r="D6351" s="153" t="s">
        <v>56</v>
      </c>
      <c r="E6351" s="244">
        <v>84750590</v>
      </c>
      <c r="F6351" s="144" t="s">
        <v>10645</v>
      </c>
      <c r="G6351" s="230"/>
      <c r="H6351" s="154">
        <v>35043</v>
      </c>
      <c r="I6351" s="153">
        <v>30</v>
      </c>
      <c r="J6351" s="148" t="s">
        <v>70</v>
      </c>
      <c r="K6351" s="153"/>
      <c r="L6351" s="153"/>
      <c r="M6351" s="153"/>
      <c r="N6351" s="153"/>
      <c r="O6351" s="155">
        <v>11986045111</v>
      </c>
      <c r="P6351" s="156" t="s">
        <v>60</v>
      </c>
      <c r="Q6351" s="157" t="s">
        <v>8211</v>
      </c>
      <c r="R6351" s="158"/>
      <c r="S6351" s="159"/>
      <c r="T6351" s="159" t="s">
        <v>6983</v>
      </c>
      <c r="U6351" s="159" t="s">
        <v>8212</v>
      </c>
      <c r="V6351" s="154">
        <v>46149</v>
      </c>
      <c r="W6351" s="154">
        <v>46155</v>
      </c>
      <c r="X6351" s="154"/>
      <c r="Y6351" s="160"/>
      <c r="Z6351" s="160"/>
      <c r="AA6351" s="153"/>
      <c r="AB6351" s="153"/>
      <c r="AC6351" s="182" t="e">
        <f t="shared" si="200"/>
        <v>#DIV/0!</v>
      </c>
      <c r="AD6351" s="153" t="e">
        <f t="shared" si="201"/>
        <v>#DIV/0!</v>
      </c>
      <c r="AE6351" s="207"/>
      <c r="AF6351" s="153"/>
      <c r="AG6351" s="159"/>
      <c r="AH6351" s="153"/>
      <c r="AI6351" s="161"/>
      <c r="AJ6351" s="153"/>
      <c r="AK6351" s="153"/>
      <c r="AL6351" s="207"/>
      <c r="AM6351" s="207"/>
      <c r="AN6351" s="207"/>
      <c r="AO6351" s="207"/>
      <c r="AP6351" s="147" t="s">
        <v>54</v>
      </c>
      <c r="AQ6351" s="147"/>
      <c r="AR6351" s="147"/>
      <c r="AS6351" s="209" t="s">
        <v>68</v>
      </c>
      <c r="AT6351" s="223" t="str">
        <f>MONTH(B6351)&amp;"/"&amp;YEAR(B6351)</f>
        <v>3/2026</v>
      </c>
      <c r="AU6351" s="223">
        <f>WEEKNUM(B6351)-WEEKNUM(EOMONTH(B6351,-1)+1)+1</f>
        <v>5</v>
      </c>
      <c r="AV6351" s="209" t="str">
        <f>MONTH(R6351)&amp;"/"&amp;YEAR(R6351)</f>
        <v>1/1900</v>
      </c>
      <c r="AW6351" s="209" t="e">
        <f>WEEKNUM(R6351)-WEEKNUM(EOMONTH(R6351,-1)+1)+1</f>
        <v>#NUM!</v>
      </c>
      <c r="AX6351" s="209">
        <f>IF(BB6351="S",IF(Q6351="1. Aceitou o programa",R6351-B6351,0),0)</f>
        <v>0</v>
      </c>
      <c r="AY6351" s="209">
        <f>IF(BB6351="S",IF(AND(S6351&lt;&gt;"",R6351&lt;&gt;""),S6351-R6351,0),0)</f>
        <v>0</v>
      </c>
      <c r="AZ6351" s="209">
        <f>IF(BB6351="S",IF(Q6351="1. Aceitou o programa",IF(OR(X6351="Não se Aplica",X6351=""),IF(OR(W6351="Não se Aplica",W6351=""),0,W6351-V6351),AVERAGE(X6351-W6351,W6351-V6351)),0),0)</f>
        <v>0</v>
      </c>
      <c r="BA6351" s="209">
        <f>IF(BB6351="S",IF(AND(Q6351="1. Aceitou o programa",AH6351="Realizada"),IFERROR(IF(AG6351="",0,AG6351-R6351),0),0),0)</f>
        <v>0</v>
      </c>
      <c r="BB6351" s="209" t="str">
        <f>_xlfn.XLOOKUP(U6351,'Lista Suspensa'!$AA$20:$AA$23,'Lista Suspensa'!$AB$20:$AB$23,"N/A")</f>
        <v>S</v>
      </c>
    </row>
    <row r="6352" spans="1:54" ht="12" customHeight="1">
      <c r="A6352" s="151" t="s">
        <v>54</v>
      </c>
      <c r="B6352" s="152">
        <v>46112</v>
      </c>
      <c r="C6352" s="153" t="s">
        <v>55</v>
      </c>
      <c r="D6352" s="153" t="s">
        <v>56</v>
      </c>
      <c r="E6352" s="244">
        <v>89775965</v>
      </c>
      <c r="F6352" s="144" t="s">
        <v>10646</v>
      </c>
      <c r="G6352" s="230"/>
      <c r="H6352" s="154">
        <v>35050</v>
      </c>
      <c r="I6352" s="153">
        <v>30</v>
      </c>
      <c r="J6352" s="148" t="s">
        <v>70</v>
      </c>
      <c r="K6352" s="153"/>
      <c r="L6352" s="153"/>
      <c r="M6352" s="153"/>
      <c r="N6352" s="153"/>
      <c r="O6352" s="155">
        <v>11982381063</v>
      </c>
      <c r="P6352" s="156" t="s">
        <v>60</v>
      </c>
      <c r="Q6352" s="157" t="s">
        <v>8211</v>
      </c>
      <c r="R6352" s="158"/>
      <c r="S6352" s="159"/>
      <c r="T6352" s="159" t="s">
        <v>6983</v>
      </c>
      <c r="U6352" s="159" t="s">
        <v>8212</v>
      </c>
      <c r="V6352" s="154">
        <v>46149</v>
      </c>
      <c r="W6352" s="154">
        <v>46155</v>
      </c>
      <c r="X6352" s="154"/>
      <c r="Y6352" s="160"/>
      <c r="Z6352" s="160"/>
      <c r="AA6352" s="153"/>
      <c r="AB6352" s="153"/>
      <c r="AC6352" s="182" t="e">
        <f t="shared" si="200"/>
        <v>#DIV/0!</v>
      </c>
      <c r="AD6352" s="153" t="e">
        <f t="shared" si="201"/>
        <v>#DIV/0!</v>
      </c>
      <c r="AE6352" s="207"/>
      <c r="AF6352" s="153"/>
      <c r="AG6352" s="159"/>
      <c r="AH6352" s="153"/>
      <c r="AI6352" s="161"/>
      <c r="AJ6352" s="153"/>
      <c r="AK6352" s="153"/>
      <c r="AL6352" s="207"/>
      <c r="AM6352" s="207"/>
      <c r="AN6352" s="207"/>
      <c r="AO6352" s="207"/>
      <c r="AP6352" s="147" t="s">
        <v>54</v>
      </c>
      <c r="AQ6352" s="147"/>
      <c r="AR6352" s="147"/>
      <c r="AS6352" s="209" t="s">
        <v>68</v>
      </c>
      <c r="AT6352" s="223" t="str">
        <f>MONTH(B6352)&amp;"/"&amp;YEAR(B6352)</f>
        <v>3/2026</v>
      </c>
      <c r="AU6352" s="223">
        <f>WEEKNUM(B6352)-WEEKNUM(EOMONTH(B6352,-1)+1)+1</f>
        <v>5</v>
      </c>
      <c r="AV6352" s="209" t="str">
        <f>MONTH(R6352)&amp;"/"&amp;YEAR(R6352)</f>
        <v>1/1900</v>
      </c>
      <c r="AW6352" s="209" t="e">
        <f>WEEKNUM(R6352)-WEEKNUM(EOMONTH(R6352,-1)+1)+1</f>
        <v>#NUM!</v>
      </c>
      <c r="AX6352" s="209">
        <f>IF(BB6352="S",IF(Q6352="1. Aceitou o programa",R6352-B6352,0),0)</f>
        <v>0</v>
      </c>
      <c r="AY6352" s="209">
        <f>IF(BB6352="S",IF(AND(S6352&lt;&gt;"",R6352&lt;&gt;""),S6352-R6352,0),0)</f>
        <v>0</v>
      </c>
      <c r="AZ6352" s="209">
        <f>IF(BB6352="S",IF(Q6352="1. Aceitou o programa",IF(OR(X6352="Não se Aplica",X6352=""),IF(OR(W6352="Não se Aplica",W6352=""),0,W6352-V6352),AVERAGE(X6352-W6352,W6352-V6352)),0),0)</f>
        <v>0</v>
      </c>
      <c r="BA6352" s="209">
        <f>IF(BB6352="S",IF(AND(Q6352="1. Aceitou o programa",AH6352="Realizada"),IFERROR(IF(AG6352="",0,AG6352-R6352),0),0),0)</f>
        <v>0</v>
      </c>
      <c r="BB6352" s="209" t="str">
        <f>_xlfn.XLOOKUP(U6352,'Lista Suspensa'!$AA$20:$AA$23,'Lista Suspensa'!$AB$20:$AB$23,"N/A")</f>
        <v>S</v>
      </c>
    </row>
    <row r="6353" spans="1:54" ht="12" customHeight="1">
      <c r="A6353" s="151" t="s">
        <v>54</v>
      </c>
      <c r="B6353" s="152">
        <v>46112</v>
      </c>
      <c r="C6353" s="153" t="s">
        <v>55</v>
      </c>
      <c r="D6353" s="153" t="s">
        <v>56</v>
      </c>
      <c r="E6353" s="244">
        <v>89852739</v>
      </c>
      <c r="F6353" s="144" t="s">
        <v>10647</v>
      </c>
      <c r="G6353" s="230"/>
      <c r="H6353" s="154">
        <v>35111</v>
      </c>
      <c r="I6353" s="153">
        <v>30</v>
      </c>
      <c r="J6353" s="148" t="s">
        <v>58</v>
      </c>
      <c r="K6353" s="153"/>
      <c r="L6353" s="153"/>
      <c r="M6353" s="153"/>
      <c r="N6353" s="153"/>
      <c r="O6353" s="155">
        <v>21998615422</v>
      </c>
      <c r="P6353" s="156" t="s">
        <v>60</v>
      </c>
      <c r="Q6353" s="157" t="s">
        <v>8211</v>
      </c>
      <c r="R6353" s="158"/>
      <c r="S6353" s="159"/>
      <c r="T6353" s="159" t="s">
        <v>6983</v>
      </c>
      <c r="U6353" s="159" t="s">
        <v>8212</v>
      </c>
      <c r="V6353" s="154">
        <v>46149</v>
      </c>
      <c r="W6353" s="154">
        <v>46155</v>
      </c>
      <c r="X6353" s="154"/>
      <c r="Y6353" s="160"/>
      <c r="Z6353" s="160"/>
      <c r="AA6353" s="153"/>
      <c r="AB6353" s="153"/>
      <c r="AC6353" s="182" t="e">
        <f t="shared" si="200"/>
        <v>#DIV/0!</v>
      </c>
      <c r="AD6353" s="153" t="e">
        <f t="shared" si="201"/>
        <v>#DIV/0!</v>
      </c>
      <c r="AE6353" s="207"/>
      <c r="AF6353" s="153"/>
      <c r="AG6353" s="159"/>
      <c r="AH6353" s="153"/>
      <c r="AI6353" s="161"/>
      <c r="AJ6353" s="153"/>
      <c r="AK6353" s="153"/>
      <c r="AL6353" s="207"/>
      <c r="AM6353" s="207"/>
      <c r="AN6353" s="207"/>
      <c r="AO6353" s="207"/>
      <c r="AP6353" s="147" t="s">
        <v>54</v>
      </c>
      <c r="AQ6353" s="147"/>
      <c r="AR6353" s="147"/>
      <c r="AS6353" s="209" t="s">
        <v>68</v>
      </c>
      <c r="AT6353" s="223" t="str">
        <f>MONTH(B6353)&amp;"/"&amp;YEAR(B6353)</f>
        <v>3/2026</v>
      </c>
      <c r="AU6353" s="223">
        <f>WEEKNUM(B6353)-WEEKNUM(EOMONTH(B6353,-1)+1)+1</f>
        <v>5</v>
      </c>
      <c r="AV6353" s="209" t="str">
        <f>MONTH(R6353)&amp;"/"&amp;YEAR(R6353)</f>
        <v>1/1900</v>
      </c>
      <c r="AW6353" s="209" t="e">
        <f>WEEKNUM(R6353)-WEEKNUM(EOMONTH(R6353,-1)+1)+1</f>
        <v>#NUM!</v>
      </c>
      <c r="AX6353" s="209">
        <f>IF(BB6353="S",IF(Q6353="1. Aceitou o programa",R6353-B6353,0),0)</f>
        <v>0</v>
      </c>
      <c r="AY6353" s="209">
        <f>IF(BB6353="S",IF(AND(S6353&lt;&gt;"",R6353&lt;&gt;""),S6353-R6353,0),0)</f>
        <v>0</v>
      </c>
      <c r="AZ6353" s="209">
        <f>IF(BB6353="S",IF(Q6353="1. Aceitou o programa",IF(OR(X6353="Não se Aplica",X6353=""),IF(OR(W6353="Não se Aplica",W6353=""),0,W6353-V6353),AVERAGE(X6353-W6353,W6353-V6353)),0),0)</f>
        <v>0</v>
      </c>
      <c r="BA6353" s="209">
        <f>IF(BB6353="S",IF(AND(Q6353="1. Aceitou o programa",AH6353="Realizada"),IFERROR(IF(AG6353="",0,AG6353-R6353),0),0),0)</f>
        <v>0</v>
      </c>
      <c r="BB6353" s="209" t="str">
        <f>_xlfn.XLOOKUP(U6353,'Lista Suspensa'!$AA$20:$AA$23,'Lista Suspensa'!$AB$20:$AB$23,"N/A")</f>
        <v>S</v>
      </c>
    </row>
    <row r="6354" spans="1:54" ht="12" customHeight="1">
      <c r="A6354" s="151" t="s">
        <v>54</v>
      </c>
      <c r="B6354" s="152">
        <v>46112</v>
      </c>
      <c r="C6354" s="153" t="s">
        <v>55</v>
      </c>
      <c r="D6354" s="153" t="s">
        <v>56</v>
      </c>
      <c r="E6354" s="244">
        <v>75891786</v>
      </c>
      <c r="F6354" s="144" t="s">
        <v>10648</v>
      </c>
      <c r="G6354" s="230"/>
      <c r="H6354" s="154">
        <v>35115</v>
      </c>
      <c r="I6354" s="153">
        <v>30</v>
      </c>
      <c r="J6354" s="148" t="s">
        <v>70</v>
      </c>
      <c r="K6354" s="153"/>
      <c r="L6354" s="153"/>
      <c r="M6354" s="153"/>
      <c r="N6354" s="153"/>
      <c r="O6354" s="155">
        <v>1144631047</v>
      </c>
      <c r="P6354" s="156" t="s">
        <v>60</v>
      </c>
      <c r="Q6354" s="157" t="s">
        <v>8211</v>
      </c>
      <c r="R6354" s="158"/>
      <c r="S6354" s="159"/>
      <c r="T6354" s="159" t="s">
        <v>6983</v>
      </c>
      <c r="U6354" s="159" t="s">
        <v>8212</v>
      </c>
      <c r="V6354" s="154">
        <v>46149</v>
      </c>
      <c r="W6354" s="154">
        <v>46155</v>
      </c>
      <c r="X6354" s="154"/>
      <c r="Y6354" s="160"/>
      <c r="Z6354" s="160"/>
      <c r="AA6354" s="153"/>
      <c r="AB6354" s="153"/>
      <c r="AC6354" s="182" t="e">
        <f t="shared" si="200"/>
        <v>#DIV/0!</v>
      </c>
      <c r="AD6354" s="153" t="e">
        <f t="shared" si="201"/>
        <v>#DIV/0!</v>
      </c>
      <c r="AE6354" s="207"/>
      <c r="AF6354" s="153"/>
      <c r="AG6354" s="159"/>
      <c r="AH6354" s="153"/>
      <c r="AI6354" s="161"/>
      <c r="AJ6354" s="153"/>
      <c r="AK6354" s="153"/>
      <c r="AL6354" s="207"/>
      <c r="AM6354" s="207"/>
      <c r="AN6354" s="207"/>
      <c r="AO6354" s="207"/>
      <c r="AP6354" s="147" t="s">
        <v>54</v>
      </c>
      <c r="AQ6354" s="147"/>
      <c r="AR6354" s="147"/>
      <c r="AS6354" s="209" t="s">
        <v>68</v>
      </c>
      <c r="AT6354" s="223" t="str">
        <f>MONTH(B6354)&amp;"/"&amp;YEAR(B6354)</f>
        <v>3/2026</v>
      </c>
      <c r="AU6354" s="223">
        <f>WEEKNUM(B6354)-WEEKNUM(EOMONTH(B6354,-1)+1)+1</f>
        <v>5</v>
      </c>
      <c r="AV6354" s="209" t="str">
        <f>MONTH(R6354)&amp;"/"&amp;YEAR(R6354)</f>
        <v>1/1900</v>
      </c>
      <c r="AW6354" s="209" t="e">
        <f>WEEKNUM(R6354)-WEEKNUM(EOMONTH(R6354,-1)+1)+1</f>
        <v>#NUM!</v>
      </c>
      <c r="AX6354" s="209">
        <f>IF(BB6354="S",IF(Q6354="1. Aceitou o programa",R6354-B6354,0),0)</f>
        <v>0</v>
      </c>
      <c r="AY6354" s="209">
        <f>IF(BB6354="S",IF(AND(S6354&lt;&gt;"",R6354&lt;&gt;""),S6354-R6354,0),0)</f>
        <v>0</v>
      </c>
      <c r="AZ6354" s="209">
        <f>IF(BB6354="S",IF(Q6354="1. Aceitou o programa",IF(OR(X6354="Não se Aplica",X6354=""),IF(OR(W6354="Não se Aplica",W6354=""),0,W6354-V6354),AVERAGE(X6354-W6354,W6354-V6354)),0),0)</f>
        <v>0</v>
      </c>
      <c r="BA6354" s="209">
        <f>IF(BB6354="S",IF(AND(Q6354="1. Aceitou o programa",AH6354="Realizada"),IFERROR(IF(AG6354="",0,AG6354-R6354),0),0),0)</f>
        <v>0</v>
      </c>
      <c r="BB6354" s="209" t="str">
        <f>_xlfn.XLOOKUP(U6354,'Lista Suspensa'!$AA$20:$AA$23,'Lista Suspensa'!$AB$20:$AB$23,"N/A")</f>
        <v>S</v>
      </c>
    </row>
    <row r="6355" spans="1:54" ht="12" customHeight="1">
      <c r="A6355" s="151" t="s">
        <v>54</v>
      </c>
      <c r="B6355" s="152">
        <v>46112</v>
      </c>
      <c r="C6355" s="153" t="s">
        <v>55</v>
      </c>
      <c r="D6355" s="153" t="s">
        <v>56</v>
      </c>
      <c r="E6355" s="244">
        <v>93105441</v>
      </c>
      <c r="F6355" s="144" t="s">
        <v>10649</v>
      </c>
      <c r="G6355" s="230"/>
      <c r="H6355" s="154">
        <v>35121</v>
      </c>
      <c r="I6355" s="153">
        <v>30</v>
      </c>
      <c r="J6355" s="148" t="s">
        <v>70</v>
      </c>
      <c r="K6355" s="153"/>
      <c r="L6355" s="153"/>
      <c r="M6355" s="153"/>
      <c r="N6355" s="153"/>
      <c r="O6355" s="155">
        <v>21976691618</v>
      </c>
      <c r="P6355" s="156" t="s">
        <v>60</v>
      </c>
      <c r="Q6355" s="157" t="s">
        <v>8211</v>
      </c>
      <c r="R6355" s="158"/>
      <c r="S6355" s="159"/>
      <c r="T6355" s="159" t="s">
        <v>6983</v>
      </c>
      <c r="U6355" s="159" t="s">
        <v>8212</v>
      </c>
      <c r="V6355" s="154">
        <v>46149</v>
      </c>
      <c r="W6355" s="154">
        <v>46155</v>
      </c>
      <c r="X6355" s="154"/>
      <c r="Y6355" s="160"/>
      <c r="Z6355" s="160"/>
      <c r="AA6355" s="153"/>
      <c r="AB6355" s="153"/>
      <c r="AC6355" s="182" t="e">
        <f t="shared" si="200"/>
        <v>#DIV/0!</v>
      </c>
      <c r="AD6355" s="153" t="e">
        <f t="shared" si="201"/>
        <v>#DIV/0!</v>
      </c>
      <c r="AE6355" s="207"/>
      <c r="AF6355" s="153"/>
      <c r="AG6355" s="159"/>
      <c r="AH6355" s="153"/>
      <c r="AI6355" s="161"/>
      <c r="AJ6355" s="153"/>
      <c r="AK6355" s="153"/>
      <c r="AL6355" s="207"/>
      <c r="AM6355" s="207"/>
      <c r="AN6355" s="207"/>
      <c r="AO6355" s="207"/>
      <c r="AP6355" s="147" t="s">
        <v>54</v>
      </c>
      <c r="AQ6355" s="147"/>
      <c r="AR6355" s="147"/>
      <c r="AS6355" s="209" t="s">
        <v>68</v>
      </c>
      <c r="AT6355" s="223" t="str">
        <f>MONTH(B6355)&amp;"/"&amp;YEAR(B6355)</f>
        <v>3/2026</v>
      </c>
      <c r="AU6355" s="223">
        <f>WEEKNUM(B6355)-WEEKNUM(EOMONTH(B6355,-1)+1)+1</f>
        <v>5</v>
      </c>
      <c r="AV6355" s="209" t="str">
        <f>MONTH(R6355)&amp;"/"&amp;YEAR(R6355)</f>
        <v>1/1900</v>
      </c>
      <c r="AW6355" s="209" t="e">
        <f>WEEKNUM(R6355)-WEEKNUM(EOMONTH(R6355,-1)+1)+1</f>
        <v>#NUM!</v>
      </c>
      <c r="AX6355" s="209">
        <f>IF(BB6355="S",IF(Q6355="1. Aceitou o programa",R6355-B6355,0),0)</f>
        <v>0</v>
      </c>
      <c r="AY6355" s="209">
        <f>IF(BB6355="S",IF(AND(S6355&lt;&gt;"",R6355&lt;&gt;""),S6355-R6355,0),0)</f>
        <v>0</v>
      </c>
      <c r="AZ6355" s="209">
        <f>IF(BB6355="S",IF(Q6355="1. Aceitou o programa",IF(OR(X6355="Não se Aplica",X6355=""),IF(OR(W6355="Não se Aplica",W6355=""),0,W6355-V6355),AVERAGE(X6355-W6355,W6355-V6355)),0),0)</f>
        <v>0</v>
      </c>
      <c r="BA6355" s="209">
        <f>IF(BB6355="S",IF(AND(Q6355="1. Aceitou o programa",AH6355="Realizada"),IFERROR(IF(AG6355="",0,AG6355-R6355),0),0),0)</f>
        <v>0</v>
      </c>
      <c r="BB6355" s="209" t="str">
        <f>_xlfn.XLOOKUP(U6355,'Lista Suspensa'!$AA$20:$AA$23,'Lista Suspensa'!$AB$20:$AB$23,"N/A")</f>
        <v>S</v>
      </c>
    </row>
    <row r="6356" spans="1:54" ht="12" customHeight="1">
      <c r="A6356" s="151" t="s">
        <v>54</v>
      </c>
      <c r="B6356" s="152">
        <v>46112</v>
      </c>
      <c r="C6356" s="153" t="s">
        <v>55</v>
      </c>
      <c r="D6356" s="153" t="s">
        <v>56</v>
      </c>
      <c r="E6356" s="244">
        <v>75473596</v>
      </c>
      <c r="F6356" s="144" t="s">
        <v>10650</v>
      </c>
      <c r="G6356" s="230"/>
      <c r="H6356" s="154">
        <v>35139</v>
      </c>
      <c r="I6356" s="153">
        <v>30</v>
      </c>
      <c r="J6356" s="148" t="s">
        <v>58</v>
      </c>
      <c r="K6356" s="153"/>
      <c r="L6356" s="153"/>
      <c r="M6356" s="153"/>
      <c r="N6356" s="153"/>
      <c r="O6356" s="155">
        <v>11987590511</v>
      </c>
      <c r="P6356" s="156" t="s">
        <v>60</v>
      </c>
      <c r="Q6356" s="157" t="s">
        <v>8211</v>
      </c>
      <c r="R6356" s="158"/>
      <c r="S6356" s="159"/>
      <c r="T6356" s="159" t="s">
        <v>6983</v>
      </c>
      <c r="U6356" s="159" t="s">
        <v>8212</v>
      </c>
      <c r="V6356" s="154">
        <v>46149</v>
      </c>
      <c r="W6356" s="154">
        <v>46155</v>
      </c>
      <c r="X6356" s="154"/>
      <c r="Y6356" s="160"/>
      <c r="Z6356" s="160"/>
      <c r="AA6356" s="153"/>
      <c r="AB6356" s="153"/>
      <c r="AC6356" s="182" t="e">
        <f t="shared" si="200"/>
        <v>#DIV/0!</v>
      </c>
      <c r="AD6356" s="153" t="e">
        <f t="shared" si="201"/>
        <v>#DIV/0!</v>
      </c>
      <c r="AE6356" s="207"/>
      <c r="AF6356" s="153"/>
      <c r="AG6356" s="159"/>
      <c r="AH6356" s="153"/>
      <c r="AI6356" s="161"/>
      <c r="AJ6356" s="153"/>
      <c r="AK6356" s="153"/>
      <c r="AL6356" s="207"/>
      <c r="AM6356" s="207"/>
      <c r="AN6356" s="207"/>
      <c r="AO6356" s="207"/>
      <c r="AP6356" s="147" t="s">
        <v>54</v>
      </c>
      <c r="AQ6356" s="147"/>
      <c r="AR6356" s="147"/>
      <c r="AS6356" s="209" t="s">
        <v>68</v>
      </c>
      <c r="AT6356" s="223" t="str">
        <f>MONTH(B6356)&amp;"/"&amp;YEAR(B6356)</f>
        <v>3/2026</v>
      </c>
      <c r="AU6356" s="223">
        <f>WEEKNUM(B6356)-WEEKNUM(EOMONTH(B6356,-1)+1)+1</f>
        <v>5</v>
      </c>
      <c r="AV6356" s="209" t="str">
        <f>MONTH(R6356)&amp;"/"&amp;YEAR(R6356)</f>
        <v>1/1900</v>
      </c>
      <c r="AW6356" s="209" t="e">
        <f>WEEKNUM(R6356)-WEEKNUM(EOMONTH(R6356,-1)+1)+1</f>
        <v>#NUM!</v>
      </c>
      <c r="AX6356" s="209">
        <f>IF(BB6356="S",IF(Q6356="1. Aceitou o programa",R6356-B6356,0),0)</f>
        <v>0</v>
      </c>
      <c r="AY6356" s="209">
        <f>IF(BB6356="S",IF(AND(S6356&lt;&gt;"",R6356&lt;&gt;""),S6356-R6356,0),0)</f>
        <v>0</v>
      </c>
      <c r="AZ6356" s="209">
        <f>IF(BB6356="S",IF(Q6356="1. Aceitou o programa",IF(OR(X6356="Não se Aplica",X6356=""),IF(OR(W6356="Não se Aplica",W6356=""),0,W6356-V6356),AVERAGE(X6356-W6356,W6356-V6356)),0),0)</f>
        <v>0</v>
      </c>
      <c r="BA6356" s="209">
        <f>IF(BB6356="S",IF(AND(Q6356="1. Aceitou o programa",AH6356="Realizada"),IFERROR(IF(AG6356="",0,AG6356-R6356),0),0),0)</f>
        <v>0</v>
      </c>
      <c r="BB6356" s="209" t="str">
        <f>_xlfn.XLOOKUP(U6356,'Lista Suspensa'!$AA$20:$AA$23,'Lista Suspensa'!$AB$20:$AB$23,"N/A")</f>
        <v>S</v>
      </c>
    </row>
    <row r="6357" spans="1:54" ht="12" customHeight="1">
      <c r="A6357" s="151" t="s">
        <v>54</v>
      </c>
      <c r="B6357" s="152">
        <v>46112</v>
      </c>
      <c r="C6357" s="153" t="s">
        <v>55</v>
      </c>
      <c r="D6357" s="153" t="s">
        <v>56</v>
      </c>
      <c r="E6357" s="244">
        <v>89089376</v>
      </c>
      <c r="F6357" s="144" t="s">
        <v>10651</v>
      </c>
      <c r="G6357" s="230"/>
      <c r="H6357" s="154">
        <v>35149</v>
      </c>
      <c r="I6357" s="153">
        <v>30</v>
      </c>
      <c r="J6357" s="148" t="s">
        <v>70</v>
      </c>
      <c r="K6357" s="153"/>
      <c r="L6357" s="153"/>
      <c r="M6357" s="153"/>
      <c r="N6357" s="153"/>
      <c r="O6357" s="155">
        <v>11977846470</v>
      </c>
      <c r="P6357" s="156" t="s">
        <v>60</v>
      </c>
      <c r="Q6357" s="157" t="s">
        <v>8211</v>
      </c>
      <c r="R6357" s="158"/>
      <c r="S6357" s="159"/>
      <c r="T6357" s="159" t="s">
        <v>6983</v>
      </c>
      <c r="U6357" s="159" t="s">
        <v>8212</v>
      </c>
      <c r="V6357" s="154">
        <v>46149</v>
      </c>
      <c r="W6357" s="154">
        <v>46155</v>
      </c>
      <c r="X6357" s="154"/>
      <c r="Y6357" s="160"/>
      <c r="Z6357" s="160"/>
      <c r="AA6357" s="153"/>
      <c r="AB6357" s="153"/>
      <c r="AC6357" s="182" t="e">
        <f t="shared" si="200"/>
        <v>#DIV/0!</v>
      </c>
      <c r="AD6357" s="153" t="e">
        <f t="shared" si="201"/>
        <v>#DIV/0!</v>
      </c>
      <c r="AE6357" s="207"/>
      <c r="AF6357" s="153"/>
      <c r="AG6357" s="159"/>
      <c r="AH6357" s="153"/>
      <c r="AI6357" s="161"/>
      <c r="AJ6357" s="153"/>
      <c r="AK6357" s="153"/>
      <c r="AL6357" s="207"/>
      <c r="AM6357" s="207"/>
      <c r="AN6357" s="207"/>
      <c r="AO6357" s="207"/>
      <c r="AP6357" s="147" t="s">
        <v>54</v>
      </c>
      <c r="AQ6357" s="147"/>
      <c r="AR6357" s="147"/>
      <c r="AS6357" s="209" t="s">
        <v>68</v>
      </c>
      <c r="AT6357" s="223" t="str">
        <f>MONTH(B6357)&amp;"/"&amp;YEAR(B6357)</f>
        <v>3/2026</v>
      </c>
      <c r="AU6357" s="223">
        <f>WEEKNUM(B6357)-WEEKNUM(EOMONTH(B6357,-1)+1)+1</f>
        <v>5</v>
      </c>
      <c r="AV6357" s="209" t="str">
        <f>MONTH(R6357)&amp;"/"&amp;YEAR(R6357)</f>
        <v>1/1900</v>
      </c>
      <c r="AW6357" s="209" t="e">
        <f>WEEKNUM(R6357)-WEEKNUM(EOMONTH(R6357,-1)+1)+1</f>
        <v>#NUM!</v>
      </c>
      <c r="AX6357" s="209">
        <f>IF(BB6357="S",IF(Q6357="1. Aceitou o programa",R6357-B6357,0),0)</f>
        <v>0</v>
      </c>
      <c r="AY6357" s="209">
        <f>IF(BB6357="S",IF(AND(S6357&lt;&gt;"",R6357&lt;&gt;""),S6357-R6357,0),0)</f>
        <v>0</v>
      </c>
      <c r="AZ6357" s="209">
        <f>IF(BB6357="S",IF(Q6357="1. Aceitou o programa",IF(OR(X6357="Não se Aplica",X6357=""),IF(OR(W6357="Não se Aplica",W6357=""),0,W6357-V6357),AVERAGE(X6357-W6357,W6357-V6357)),0),0)</f>
        <v>0</v>
      </c>
      <c r="BA6357" s="209">
        <f>IF(BB6357="S",IF(AND(Q6357="1. Aceitou o programa",AH6357="Realizada"),IFERROR(IF(AG6357="",0,AG6357-R6357),0),0),0)</f>
        <v>0</v>
      </c>
      <c r="BB6357" s="209" t="str">
        <f>_xlfn.XLOOKUP(U6357,'Lista Suspensa'!$AA$20:$AA$23,'Lista Suspensa'!$AB$20:$AB$23,"N/A")</f>
        <v>S</v>
      </c>
    </row>
    <row r="6358" spans="1:54" ht="12" customHeight="1">
      <c r="A6358" s="151" t="s">
        <v>54</v>
      </c>
      <c r="B6358" s="152">
        <v>46112</v>
      </c>
      <c r="C6358" s="153" t="s">
        <v>55</v>
      </c>
      <c r="D6358" s="153" t="s">
        <v>56</v>
      </c>
      <c r="E6358" s="244">
        <v>95019638</v>
      </c>
      <c r="F6358" s="144" t="s">
        <v>10652</v>
      </c>
      <c r="G6358" s="230"/>
      <c r="H6358" s="154">
        <v>35158</v>
      </c>
      <c r="I6358" s="153">
        <v>30</v>
      </c>
      <c r="J6358" s="148" t="s">
        <v>70</v>
      </c>
      <c r="K6358" s="153"/>
      <c r="L6358" s="153"/>
      <c r="M6358" s="153"/>
      <c r="N6358" s="153"/>
      <c r="O6358" s="155">
        <v>62993029650</v>
      </c>
      <c r="P6358" s="156" t="s">
        <v>60</v>
      </c>
      <c r="Q6358" s="157" t="s">
        <v>8211</v>
      </c>
      <c r="R6358" s="158"/>
      <c r="S6358" s="159"/>
      <c r="T6358" s="159" t="s">
        <v>6983</v>
      </c>
      <c r="U6358" s="159" t="s">
        <v>8212</v>
      </c>
      <c r="V6358" s="154">
        <v>46149</v>
      </c>
      <c r="W6358" s="154">
        <v>46155</v>
      </c>
      <c r="X6358" s="154"/>
      <c r="Y6358" s="160"/>
      <c r="Z6358" s="160"/>
      <c r="AA6358" s="153"/>
      <c r="AB6358" s="153"/>
      <c r="AC6358" s="182" t="e">
        <f t="shared" si="200"/>
        <v>#DIV/0!</v>
      </c>
      <c r="AD6358" s="153" t="e">
        <f t="shared" si="201"/>
        <v>#DIV/0!</v>
      </c>
      <c r="AE6358" s="207"/>
      <c r="AF6358" s="153"/>
      <c r="AG6358" s="159"/>
      <c r="AH6358" s="153"/>
      <c r="AI6358" s="161"/>
      <c r="AJ6358" s="153"/>
      <c r="AK6358" s="153"/>
      <c r="AL6358" s="207"/>
      <c r="AM6358" s="207"/>
      <c r="AN6358" s="207"/>
      <c r="AO6358" s="207"/>
      <c r="AP6358" s="147" t="s">
        <v>54</v>
      </c>
      <c r="AQ6358" s="147"/>
      <c r="AR6358" s="147"/>
      <c r="AS6358" s="209" t="s">
        <v>68</v>
      </c>
      <c r="AT6358" s="223" t="str">
        <f>MONTH(B6358)&amp;"/"&amp;YEAR(B6358)</f>
        <v>3/2026</v>
      </c>
      <c r="AU6358" s="223">
        <f>WEEKNUM(B6358)-WEEKNUM(EOMONTH(B6358,-1)+1)+1</f>
        <v>5</v>
      </c>
      <c r="AV6358" s="209" t="str">
        <f>MONTH(R6358)&amp;"/"&amp;YEAR(R6358)</f>
        <v>1/1900</v>
      </c>
      <c r="AW6358" s="209" t="e">
        <f>WEEKNUM(R6358)-WEEKNUM(EOMONTH(R6358,-1)+1)+1</f>
        <v>#NUM!</v>
      </c>
      <c r="AX6358" s="209">
        <f>IF(BB6358="S",IF(Q6358="1. Aceitou o programa",R6358-B6358,0),0)</f>
        <v>0</v>
      </c>
      <c r="AY6358" s="209">
        <f>IF(BB6358="S",IF(AND(S6358&lt;&gt;"",R6358&lt;&gt;""),S6358-R6358,0),0)</f>
        <v>0</v>
      </c>
      <c r="AZ6358" s="209">
        <f>IF(BB6358="S",IF(Q6358="1. Aceitou o programa",IF(OR(X6358="Não se Aplica",X6358=""),IF(OR(W6358="Não se Aplica",W6358=""),0,W6358-V6358),AVERAGE(X6358-W6358,W6358-V6358)),0),0)</f>
        <v>0</v>
      </c>
      <c r="BA6358" s="209">
        <f>IF(BB6358="S",IF(AND(Q6358="1. Aceitou o programa",AH6358="Realizada"),IFERROR(IF(AG6358="",0,AG6358-R6358),0),0),0)</f>
        <v>0</v>
      </c>
      <c r="BB6358" s="209" t="str">
        <f>_xlfn.XLOOKUP(U6358,'Lista Suspensa'!$AA$20:$AA$23,'Lista Suspensa'!$AB$20:$AB$23,"N/A")</f>
        <v>S</v>
      </c>
    </row>
    <row r="6359" spans="1:54" ht="12" customHeight="1">
      <c r="A6359" s="151" t="s">
        <v>54</v>
      </c>
      <c r="B6359" s="152">
        <v>46112</v>
      </c>
      <c r="C6359" s="153" t="s">
        <v>55</v>
      </c>
      <c r="D6359" s="153" t="s">
        <v>56</v>
      </c>
      <c r="E6359" s="244">
        <v>88964699</v>
      </c>
      <c r="F6359" s="144" t="s">
        <v>10653</v>
      </c>
      <c r="G6359" s="230"/>
      <c r="H6359" s="154">
        <v>35199</v>
      </c>
      <c r="I6359" s="153">
        <v>30</v>
      </c>
      <c r="J6359" s="148" t="s">
        <v>70</v>
      </c>
      <c r="K6359" s="153"/>
      <c r="L6359" s="153"/>
      <c r="M6359" s="153"/>
      <c r="N6359" s="153"/>
      <c r="O6359" s="155">
        <v>11930160028</v>
      </c>
      <c r="P6359" s="156" t="s">
        <v>60</v>
      </c>
      <c r="Q6359" s="157" t="s">
        <v>8211</v>
      </c>
      <c r="R6359" s="158"/>
      <c r="S6359" s="159"/>
      <c r="T6359" s="159" t="s">
        <v>6983</v>
      </c>
      <c r="U6359" s="159" t="s">
        <v>8212</v>
      </c>
      <c r="V6359" s="154">
        <v>46149</v>
      </c>
      <c r="W6359" s="154">
        <v>46155</v>
      </c>
      <c r="X6359" s="154"/>
      <c r="Y6359" s="160"/>
      <c r="Z6359" s="160"/>
      <c r="AA6359" s="153"/>
      <c r="AB6359" s="153"/>
      <c r="AC6359" s="182" t="e">
        <f t="shared" si="200"/>
        <v>#DIV/0!</v>
      </c>
      <c r="AD6359" s="153" t="e">
        <f t="shared" si="201"/>
        <v>#DIV/0!</v>
      </c>
      <c r="AE6359" s="207"/>
      <c r="AF6359" s="153"/>
      <c r="AG6359" s="159"/>
      <c r="AH6359" s="153"/>
      <c r="AI6359" s="161"/>
      <c r="AJ6359" s="153"/>
      <c r="AK6359" s="153"/>
      <c r="AL6359" s="207"/>
      <c r="AM6359" s="207"/>
      <c r="AN6359" s="207"/>
      <c r="AO6359" s="207"/>
      <c r="AP6359" s="147" t="s">
        <v>54</v>
      </c>
      <c r="AQ6359" s="147"/>
      <c r="AR6359" s="147"/>
      <c r="AS6359" s="209" t="s">
        <v>68</v>
      </c>
      <c r="AT6359" s="223" t="str">
        <f>MONTH(B6359)&amp;"/"&amp;YEAR(B6359)</f>
        <v>3/2026</v>
      </c>
      <c r="AU6359" s="223">
        <f>WEEKNUM(B6359)-WEEKNUM(EOMONTH(B6359,-1)+1)+1</f>
        <v>5</v>
      </c>
      <c r="AV6359" s="209" t="str">
        <f>MONTH(R6359)&amp;"/"&amp;YEAR(R6359)</f>
        <v>1/1900</v>
      </c>
      <c r="AW6359" s="209" t="e">
        <f>WEEKNUM(R6359)-WEEKNUM(EOMONTH(R6359,-1)+1)+1</f>
        <v>#NUM!</v>
      </c>
      <c r="AX6359" s="209">
        <f>IF(BB6359="S",IF(Q6359="1. Aceitou o programa",R6359-B6359,0),0)</f>
        <v>0</v>
      </c>
      <c r="AY6359" s="209">
        <f>IF(BB6359="S",IF(AND(S6359&lt;&gt;"",R6359&lt;&gt;""),S6359-R6359,0),0)</f>
        <v>0</v>
      </c>
      <c r="AZ6359" s="209">
        <f>IF(BB6359="S",IF(Q6359="1. Aceitou o programa",IF(OR(X6359="Não se Aplica",X6359=""),IF(OR(W6359="Não se Aplica",W6359=""),0,W6359-V6359),AVERAGE(X6359-W6359,W6359-V6359)),0),0)</f>
        <v>0</v>
      </c>
      <c r="BA6359" s="209">
        <f>IF(BB6359="S",IF(AND(Q6359="1. Aceitou o programa",AH6359="Realizada"),IFERROR(IF(AG6359="",0,AG6359-R6359),0),0),0)</f>
        <v>0</v>
      </c>
      <c r="BB6359" s="209" t="str">
        <f>_xlfn.XLOOKUP(U6359,'Lista Suspensa'!$AA$20:$AA$23,'Lista Suspensa'!$AB$20:$AB$23,"N/A")</f>
        <v>S</v>
      </c>
    </row>
    <row r="6360" spans="1:54" ht="12" customHeight="1">
      <c r="A6360" s="151" t="s">
        <v>54</v>
      </c>
      <c r="B6360" s="152">
        <v>46112</v>
      </c>
      <c r="C6360" s="153" t="s">
        <v>55</v>
      </c>
      <c r="D6360" s="153" t="s">
        <v>56</v>
      </c>
      <c r="E6360" s="244">
        <v>94327077</v>
      </c>
      <c r="F6360" s="144" t="s">
        <v>10654</v>
      </c>
      <c r="G6360" s="230"/>
      <c r="H6360" s="154">
        <v>35243</v>
      </c>
      <c r="I6360" s="153">
        <v>29</v>
      </c>
      <c r="J6360" s="148" t="s">
        <v>70</v>
      </c>
      <c r="K6360" s="153"/>
      <c r="L6360" s="153"/>
      <c r="M6360" s="153"/>
      <c r="N6360" s="153"/>
      <c r="O6360" s="155">
        <v>11991371966</v>
      </c>
      <c r="P6360" s="156" t="s">
        <v>60</v>
      </c>
      <c r="Q6360" s="157" t="s">
        <v>8211</v>
      </c>
      <c r="R6360" s="158"/>
      <c r="S6360" s="159"/>
      <c r="T6360" s="159" t="s">
        <v>6983</v>
      </c>
      <c r="U6360" s="159" t="s">
        <v>8212</v>
      </c>
      <c r="V6360" s="154">
        <v>46149</v>
      </c>
      <c r="W6360" s="154">
        <v>46155</v>
      </c>
      <c r="X6360" s="154"/>
      <c r="Y6360" s="160"/>
      <c r="Z6360" s="160"/>
      <c r="AA6360" s="153"/>
      <c r="AB6360" s="153"/>
      <c r="AC6360" s="182" t="e">
        <f t="shared" si="200"/>
        <v>#DIV/0!</v>
      </c>
      <c r="AD6360" s="153" t="e">
        <f t="shared" si="201"/>
        <v>#DIV/0!</v>
      </c>
      <c r="AE6360" s="207"/>
      <c r="AF6360" s="153"/>
      <c r="AG6360" s="159"/>
      <c r="AH6360" s="153"/>
      <c r="AI6360" s="161"/>
      <c r="AJ6360" s="153"/>
      <c r="AK6360" s="153"/>
      <c r="AL6360" s="207"/>
      <c r="AM6360" s="207"/>
      <c r="AN6360" s="207"/>
      <c r="AO6360" s="207"/>
      <c r="AP6360" s="147" t="s">
        <v>54</v>
      </c>
      <c r="AQ6360" s="147"/>
      <c r="AR6360" s="147"/>
      <c r="AS6360" s="209" t="s">
        <v>68</v>
      </c>
      <c r="AT6360" s="223" t="str">
        <f>MONTH(B6360)&amp;"/"&amp;YEAR(B6360)</f>
        <v>3/2026</v>
      </c>
      <c r="AU6360" s="223">
        <f>WEEKNUM(B6360)-WEEKNUM(EOMONTH(B6360,-1)+1)+1</f>
        <v>5</v>
      </c>
      <c r="AV6360" s="209" t="str">
        <f>MONTH(R6360)&amp;"/"&amp;YEAR(R6360)</f>
        <v>1/1900</v>
      </c>
      <c r="AW6360" s="209" t="e">
        <f>WEEKNUM(R6360)-WEEKNUM(EOMONTH(R6360,-1)+1)+1</f>
        <v>#NUM!</v>
      </c>
      <c r="AX6360" s="209">
        <f>IF(BB6360="S",IF(Q6360="1. Aceitou o programa",R6360-B6360,0),0)</f>
        <v>0</v>
      </c>
      <c r="AY6360" s="209">
        <f>IF(BB6360="S",IF(AND(S6360&lt;&gt;"",R6360&lt;&gt;""),S6360-R6360,0),0)</f>
        <v>0</v>
      </c>
      <c r="AZ6360" s="209">
        <f>IF(BB6360="S",IF(Q6360="1. Aceitou o programa",IF(OR(X6360="Não se Aplica",X6360=""),IF(OR(W6360="Não se Aplica",W6360=""),0,W6360-V6360),AVERAGE(X6360-W6360,W6360-V6360)),0),0)</f>
        <v>0</v>
      </c>
      <c r="BA6360" s="209">
        <f>IF(BB6360="S",IF(AND(Q6360="1. Aceitou o programa",AH6360="Realizada"),IFERROR(IF(AG6360="",0,AG6360-R6360),0),0),0)</f>
        <v>0</v>
      </c>
      <c r="BB6360" s="209" t="str">
        <f>_xlfn.XLOOKUP(U6360,'Lista Suspensa'!$AA$20:$AA$23,'Lista Suspensa'!$AB$20:$AB$23,"N/A")</f>
        <v>S</v>
      </c>
    </row>
    <row r="6361" spans="1:54" ht="12" customHeight="1">
      <c r="A6361" s="151" t="s">
        <v>54</v>
      </c>
      <c r="B6361" s="152">
        <v>46112</v>
      </c>
      <c r="C6361" s="153" t="s">
        <v>55</v>
      </c>
      <c r="D6361" s="153" t="s">
        <v>56</v>
      </c>
      <c r="E6361" s="244">
        <v>94264512</v>
      </c>
      <c r="F6361" s="144" t="s">
        <v>10655</v>
      </c>
      <c r="G6361" s="230"/>
      <c r="H6361" s="154">
        <v>35262</v>
      </c>
      <c r="I6361" s="153">
        <v>29</v>
      </c>
      <c r="J6361" s="148" t="s">
        <v>70</v>
      </c>
      <c r="K6361" s="153"/>
      <c r="L6361" s="153"/>
      <c r="M6361" s="153"/>
      <c r="N6361" s="153"/>
      <c r="O6361" s="155">
        <v>21976062435</v>
      </c>
      <c r="P6361" s="156" t="s">
        <v>60</v>
      </c>
      <c r="Q6361" s="157" t="s">
        <v>8211</v>
      </c>
      <c r="R6361" s="158"/>
      <c r="S6361" s="159"/>
      <c r="T6361" s="159" t="s">
        <v>6983</v>
      </c>
      <c r="U6361" s="159" t="s">
        <v>8212</v>
      </c>
      <c r="V6361" s="154">
        <v>46149</v>
      </c>
      <c r="W6361" s="154">
        <v>46155</v>
      </c>
      <c r="X6361" s="154"/>
      <c r="Y6361" s="160"/>
      <c r="Z6361" s="160"/>
      <c r="AA6361" s="153"/>
      <c r="AB6361" s="153"/>
      <c r="AC6361" s="182" t="e">
        <f t="shared" si="200"/>
        <v>#DIV/0!</v>
      </c>
      <c r="AD6361" s="153" t="e">
        <f t="shared" si="201"/>
        <v>#DIV/0!</v>
      </c>
      <c r="AE6361" s="207"/>
      <c r="AF6361" s="153"/>
      <c r="AG6361" s="159"/>
      <c r="AH6361" s="153"/>
      <c r="AI6361" s="161"/>
      <c r="AJ6361" s="153"/>
      <c r="AK6361" s="153"/>
      <c r="AL6361" s="207"/>
      <c r="AM6361" s="207"/>
      <c r="AN6361" s="207"/>
      <c r="AO6361" s="207"/>
      <c r="AP6361" s="147" t="s">
        <v>54</v>
      </c>
      <c r="AQ6361" s="147"/>
      <c r="AR6361" s="147"/>
      <c r="AS6361" s="209" t="s">
        <v>68</v>
      </c>
      <c r="AT6361" s="223" t="str">
        <f>MONTH(B6361)&amp;"/"&amp;YEAR(B6361)</f>
        <v>3/2026</v>
      </c>
      <c r="AU6361" s="223">
        <f>WEEKNUM(B6361)-WEEKNUM(EOMONTH(B6361,-1)+1)+1</f>
        <v>5</v>
      </c>
      <c r="AV6361" s="209" t="str">
        <f>MONTH(R6361)&amp;"/"&amp;YEAR(R6361)</f>
        <v>1/1900</v>
      </c>
      <c r="AW6361" s="209" t="e">
        <f>WEEKNUM(R6361)-WEEKNUM(EOMONTH(R6361,-1)+1)+1</f>
        <v>#NUM!</v>
      </c>
      <c r="AX6361" s="209">
        <f>IF(BB6361="S",IF(Q6361="1. Aceitou o programa",R6361-B6361,0),0)</f>
        <v>0</v>
      </c>
      <c r="AY6361" s="209">
        <f>IF(BB6361="S",IF(AND(S6361&lt;&gt;"",R6361&lt;&gt;""),S6361-R6361,0),0)</f>
        <v>0</v>
      </c>
      <c r="AZ6361" s="209">
        <f>IF(BB6361="S",IF(Q6361="1. Aceitou o programa",IF(OR(X6361="Não se Aplica",X6361=""),IF(OR(W6361="Não se Aplica",W6361=""),0,W6361-V6361),AVERAGE(X6361-W6361,W6361-V6361)),0),0)</f>
        <v>0</v>
      </c>
      <c r="BA6361" s="209">
        <f>IF(BB6361="S",IF(AND(Q6361="1. Aceitou o programa",AH6361="Realizada"),IFERROR(IF(AG6361="",0,AG6361-R6361),0),0),0)</f>
        <v>0</v>
      </c>
      <c r="BB6361" s="209" t="str">
        <f>_xlfn.XLOOKUP(U6361,'Lista Suspensa'!$AA$20:$AA$23,'Lista Suspensa'!$AB$20:$AB$23,"N/A")</f>
        <v>S</v>
      </c>
    </row>
    <row r="6362" spans="1:54" ht="12" customHeight="1">
      <c r="A6362" s="151" t="s">
        <v>54</v>
      </c>
      <c r="B6362" s="152">
        <v>46112</v>
      </c>
      <c r="C6362" s="153" t="s">
        <v>55</v>
      </c>
      <c r="D6362" s="153" t="s">
        <v>56</v>
      </c>
      <c r="E6362" s="244">
        <v>94870615</v>
      </c>
      <c r="F6362" s="144" t="s">
        <v>10656</v>
      </c>
      <c r="G6362" s="230"/>
      <c r="H6362" s="154">
        <v>35293</v>
      </c>
      <c r="I6362" s="153">
        <v>29</v>
      </c>
      <c r="J6362" s="148" t="s">
        <v>70</v>
      </c>
      <c r="K6362" s="153"/>
      <c r="L6362" s="153"/>
      <c r="M6362" s="153"/>
      <c r="N6362" s="153"/>
      <c r="O6362" s="155">
        <v>21969827656</v>
      </c>
      <c r="P6362" s="156" t="s">
        <v>60</v>
      </c>
      <c r="Q6362" s="157" t="s">
        <v>8211</v>
      </c>
      <c r="R6362" s="158"/>
      <c r="S6362" s="159"/>
      <c r="T6362" s="159" t="s">
        <v>6983</v>
      </c>
      <c r="U6362" s="159" t="s">
        <v>8212</v>
      </c>
      <c r="V6362" s="154">
        <v>46149</v>
      </c>
      <c r="W6362" s="154">
        <v>46155</v>
      </c>
      <c r="X6362" s="154"/>
      <c r="Y6362" s="160"/>
      <c r="Z6362" s="160"/>
      <c r="AA6362" s="153"/>
      <c r="AB6362" s="153"/>
      <c r="AC6362" s="182" t="e">
        <f t="shared" si="200"/>
        <v>#DIV/0!</v>
      </c>
      <c r="AD6362" s="153" t="e">
        <f t="shared" si="201"/>
        <v>#DIV/0!</v>
      </c>
      <c r="AE6362" s="207"/>
      <c r="AF6362" s="153"/>
      <c r="AG6362" s="159"/>
      <c r="AH6362" s="153"/>
      <c r="AI6362" s="161"/>
      <c r="AJ6362" s="153"/>
      <c r="AK6362" s="153"/>
      <c r="AL6362" s="207"/>
      <c r="AM6362" s="207"/>
      <c r="AN6362" s="207"/>
      <c r="AO6362" s="207"/>
      <c r="AP6362" s="147" t="s">
        <v>54</v>
      </c>
      <c r="AQ6362" s="147"/>
      <c r="AR6362" s="147"/>
      <c r="AS6362" s="209" t="s">
        <v>68</v>
      </c>
      <c r="AT6362" s="223" t="str">
        <f>MONTH(B6362)&amp;"/"&amp;YEAR(B6362)</f>
        <v>3/2026</v>
      </c>
      <c r="AU6362" s="223">
        <f>WEEKNUM(B6362)-WEEKNUM(EOMONTH(B6362,-1)+1)+1</f>
        <v>5</v>
      </c>
      <c r="AV6362" s="209" t="str">
        <f>MONTH(R6362)&amp;"/"&amp;YEAR(R6362)</f>
        <v>1/1900</v>
      </c>
      <c r="AW6362" s="209" t="e">
        <f>WEEKNUM(R6362)-WEEKNUM(EOMONTH(R6362,-1)+1)+1</f>
        <v>#NUM!</v>
      </c>
      <c r="AX6362" s="209">
        <f>IF(BB6362="S",IF(Q6362="1. Aceitou o programa",R6362-B6362,0),0)</f>
        <v>0</v>
      </c>
      <c r="AY6362" s="209">
        <f>IF(BB6362="S",IF(AND(S6362&lt;&gt;"",R6362&lt;&gt;""),S6362-R6362,0),0)</f>
        <v>0</v>
      </c>
      <c r="AZ6362" s="209">
        <f>IF(BB6362="S",IF(Q6362="1. Aceitou o programa",IF(OR(X6362="Não se Aplica",X6362=""),IF(OR(W6362="Não se Aplica",W6362=""),0,W6362-V6362),AVERAGE(X6362-W6362,W6362-V6362)),0),0)</f>
        <v>0</v>
      </c>
      <c r="BA6362" s="209">
        <f>IF(BB6362="S",IF(AND(Q6362="1. Aceitou o programa",AH6362="Realizada"),IFERROR(IF(AG6362="",0,AG6362-R6362),0),0),0)</f>
        <v>0</v>
      </c>
      <c r="BB6362" s="209" t="str">
        <f>_xlfn.XLOOKUP(U6362,'Lista Suspensa'!$AA$20:$AA$23,'Lista Suspensa'!$AB$20:$AB$23,"N/A")</f>
        <v>S</v>
      </c>
    </row>
    <row r="6363" spans="1:54" ht="12" customHeight="1">
      <c r="A6363" s="151" t="s">
        <v>54</v>
      </c>
      <c r="B6363" s="152">
        <v>46112</v>
      </c>
      <c r="C6363" s="153" t="s">
        <v>55</v>
      </c>
      <c r="D6363" s="153" t="s">
        <v>56</v>
      </c>
      <c r="E6363" s="244">
        <v>92672664</v>
      </c>
      <c r="F6363" s="144" t="s">
        <v>10657</v>
      </c>
      <c r="G6363" s="230"/>
      <c r="H6363" s="154">
        <v>35294</v>
      </c>
      <c r="I6363" s="153">
        <v>29</v>
      </c>
      <c r="J6363" s="148" t="s">
        <v>70</v>
      </c>
      <c r="K6363" s="153"/>
      <c r="L6363" s="153"/>
      <c r="M6363" s="153"/>
      <c r="N6363" s="153"/>
      <c r="O6363" s="155">
        <v>11933568911</v>
      </c>
      <c r="P6363" s="156" t="s">
        <v>60</v>
      </c>
      <c r="Q6363" s="157" t="s">
        <v>8211</v>
      </c>
      <c r="R6363" s="158"/>
      <c r="S6363" s="159"/>
      <c r="T6363" s="159" t="s">
        <v>6983</v>
      </c>
      <c r="U6363" s="159" t="s">
        <v>8212</v>
      </c>
      <c r="V6363" s="154">
        <v>46149</v>
      </c>
      <c r="W6363" s="154">
        <v>46155</v>
      </c>
      <c r="X6363" s="154"/>
      <c r="Y6363" s="160"/>
      <c r="Z6363" s="160"/>
      <c r="AA6363" s="153"/>
      <c r="AB6363" s="153"/>
      <c r="AC6363" s="182" t="e">
        <f t="shared" si="200"/>
        <v>#DIV/0!</v>
      </c>
      <c r="AD6363" s="153" t="e">
        <f t="shared" si="201"/>
        <v>#DIV/0!</v>
      </c>
      <c r="AE6363" s="207"/>
      <c r="AF6363" s="153"/>
      <c r="AG6363" s="159"/>
      <c r="AH6363" s="153"/>
      <c r="AI6363" s="161"/>
      <c r="AJ6363" s="153"/>
      <c r="AK6363" s="153"/>
      <c r="AL6363" s="207"/>
      <c r="AM6363" s="207"/>
      <c r="AN6363" s="207"/>
      <c r="AO6363" s="207"/>
      <c r="AP6363" s="147" t="s">
        <v>54</v>
      </c>
      <c r="AQ6363" s="147"/>
      <c r="AR6363" s="147"/>
      <c r="AS6363" s="209" t="s">
        <v>68</v>
      </c>
      <c r="AT6363" s="223" t="str">
        <f>MONTH(B6363)&amp;"/"&amp;YEAR(B6363)</f>
        <v>3/2026</v>
      </c>
      <c r="AU6363" s="223">
        <f>WEEKNUM(B6363)-WEEKNUM(EOMONTH(B6363,-1)+1)+1</f>
        <v>5</v>
      </c>
      <c r="AV6363" s="209" t="str">
        <f>MONTH(R6363)&amp;"/"&amp;YEAR(R6363)</f>
        <v>1/1900</v>
      </c>
      <c r="AW6363" s="209" t="e">
        <f>WEEKNUM(R6363)-WEEKNUM(EOMONTH(R6363,-1)+1)+1</f>
        <v>#NUM!</v>
      </c>
      <c r="AX6363" s="209">
        <f>IF(BB6363="S",IF(Q6363="1. Aceitou o programa",R6363-B6363,0),0)</f>
        <v>0</v>
      </c>
      <c r="AY6363" s="209">
        <f>IF(BB6363="S",IF(AND(S6363&lt;&gt;"",R6363&lt;&gt;""),S6363-R6363,0),0)</f>
        <v>0</v>
      </c>
      <c r="AZ6363" s="209">
        <f>IF(BB6363="S",IF(Q6363="1. Aceitou o programa",IF(OR(X6363="Não se Aplica",X6363=""),IF(OR(W6363="Não se Aplica",W6363=""),0,W6363-V6363),AVERAGE(X6363-W6363,W6363-V6363)),0),0)</f>
        <v>0</v>
      </c>
      <c r="BA6363" s="209">
        <f>IF(BB6363="S",IF(AND(Q6363="1. Aceitou o programa",AH6363="Realizada"),IFERROR(IF(AG6363="",0,AG6363-R6363),0),0),0)</f>
        <v>0</v>
      </c>
      <c r="BB6363" s="209" t="str">
        <f>_xlfn.XLOOKUP(U6363,'Lista Suspensa'!$AA$20:$AA$23,'Lista Suspensa'!$AB$20:$AB$23,"N/A")</f>
        <v>S</v>
      </c>
    </row>
    <row r="6364" spans="1:54" ht="12" customHeight="1">
      <c r="A6364" s="151" t="s">
        <v>54</v>
      </c>
      <c r="B6364" s="152">
        <v>46112</v>
      </c>
      <c r="C6364" s="153" t="s">
        <v>55</v>
      </c>
      <c r="D6364" s="153" t="s">
        <v>56</v>
      </c>
      <c r="E6364" s="244">
        <v>93644613</v>
      </c>
      <c r="F6364" s="144" t="s">
        <v>10658</v>
      </c>
      <c r="G6364" s="230"/>
      <c r="H6364" s="154">
        <v>35358</v>
      </c>
      <c r="I6364" s="153">
        <v>29</v>
      </c>
      <c r="J6364" s="148" t="s">
        <v>70</v>
      </c>
      <c r="K6364" s="153"/>
      <c r="L6364" s="153"/>
      <c r="M6364" s="153"/>
      <c r="N6364" s="153"/>
      <c r="O6364" s="155">
        <v>21979823816</v>
      </c>
      <c r="P6364" s="156" t="s">
        <v>60</v>
      </c>
      <c r="Q6364" s="157" t="s">
        <v>8211</v>
      </c>
      <c r="R6364" s="158"/>
      <c r="S6364" s="159"/>
      <c r="T6364" s="159" t="s">
        <v>6983</v>
      </c>
      <c r="U6364" s="159" t="s">
        <v>8212</v>
      </c>
      <c r="V6364" s="154">
        <v>46149</v>
      </c>
      <c r="W6364" s="154">
        <v>46155</v>
      </c>
      <c r="X6364" s="154"/>
      <c r="Y6364" s="160"/>
      <c r="Z6364" s="160"/>
      <c r="AA6364" s="153"/>
      <c r="AB6364" s="153"/>
      <c r="AC6364" s="182" t="e">
        <f t="shared" si="200"/>
        <v>#DIV/0!</v>
      </c>
      <c r="AD6364" s="153" t="e">
        <f t="shared" si="201"/>
        <v>#DIV/0!</v>
      </c>
      <c r="AE6364" s="207"/>
      <c r="AF6364" s="153"/>
      <c r="AG6364" s="159"/>
      <c r="AH6364" s="153"/>
      <c r="AI6364" s="161"/>
      <c r="AJ6364" s="153"/>
      <c r="AK6364" s="153"/>
      <c r="AL6364" s="207"/>
      <c r="AM6364" s="207"/>
      <c r="AN6364" s="207"/>
      <c r="AO6364" s="207"/>
      <c r="AP6364" s="147" t="s">
        <v>54</v>
      </c>
      <c r="AQ6364" s="147"/>
      <c r="AR6364" s="147"/>
      <c r="AS6364" s="209" t="s">
        <v>68</v>
      </c>
      <c r="AT6364" s="223" t="str">
        <f>MONTH(B6364)&amp;"/"&amp;YEAR(B6364)</f>
        <v>3/2026</v>
      </c>
      <c r="AU6364" s="223">
        <f>WEEKNUM(B6364)-WEEKNUM(EOMONTH(B6364,-1)+1)+1</f>
        <v>5</v>
      </c>
      <c r="AV6364" s="209" t="str">
        <f>MONTH(R6364)&amp;"/"&amp;YEAR(R6364)</f>
        <v>1/1900</v>
      </c>
      <c r="AW6364" s="209" t="e">
        <f>WEEKNUM(R6364)-WEEKNUM(EOMONTH(R6364,-1)+1)+1</f>
        <v>#NUM!</v>
      </c>
      <c r="AX6364" s="209">
        <f>IF(BB6364="S",IF(Q6364="1. Aceitou o programa",R6364-B6364,0),0)</f>
        <v>0</v>
      </c>
      <c r="AY6364" s="209">
        <f>IF(BB6364="S",IF(AND(S6364&lt;&gt;"",R6364&lt;&gt;""),S6364-R6364,0),0)</f>
        <v>0</v>
      </c>
      <c r="AZ6364" s="209">
        <f>IF(BB6364="S",IF(Q6364="1. Aceitou o programa",IF(OR(X6364="Não se Aplica",X6364=""),IF(OR(W6364="Não se Aplica",W6364=""),0,W6364-V6364),AVERAGE(X6364-W6364,W6364-V6364)),0),0)</f>
        <v>0</v>
      </c>
      <c r="BA6364" s="209">
        <f>IF(BB6364="S",IF(AND(Q6364="1. Aceitou o programa",AH6364="Realizada"),IFERROR(IF(AG6364="",0,AG6364-R6364),0),0),0)</f>
        <v>0</v>
      </c>
      <c r="BB6364" s="209" t="str">
        <f>_xlfn.XLOOKUP(U6364,'Lista Suspensa'!$AA$20:$AA$23,'Lista Suspensa'!$AB$20:$AB$23,"N/A")</f>
        <v>S</v>
      </c>
    </row>
    <row r="6365" spans="1:54" ht="12" customHeight="1">
      <c r="A6365" s="151" t="s">
        <v>54</v>
      </c>
      <c r="B6365" s="152">
        <v>46112</v>
      </c>
      <c r="C6365" s="153" t="s">
        <v>55</v>
      </c>
      <c r="D6365" s="153" t="s">
        <v>56</v>
      </c>
      <c r="E6365" s="244">
        <v>87311066</v>
      </c>
      <c r="F6365" s="144" t="s">
        <v>10659</v>
      </c>
      <c r="G6365" s="230"/>
      <c r="H6365" s="154">
        <v>35359</v>
      </c>
      <c r="I6365" s="153">
        <v>29</v>
      </c>
      <c r="J6365" s="148" t="s">
        <v>70</v>
      </c>
      <c r="K6365" s="153"/>
      <c r="L6365" s="153"/>
      <c r="M6365" s="153"/>
      <c r="N6365" s="153"/>
      <c r="O6365" s="155">
        <v>81979028660</v>
      </c>
      <c r="P6365" s="156" t="s">
        <v>60</v>
      </c>
      <c r="Q6365" s="157" t="s">
        <v>8211</v>
      </c>
      <c r="R6365" s="158"/>
      <c r="S6365" s="159"/>
      <c r="T6365" s="159" t="s">
        <v>6983</v>
      </c>
      <c r="U6365" s="159" t="s">
        <v>8212</v>
      </c>
      <c r="V6365" s="154">
        <v>46149</v>
      </c>
      <c r="W6365" s="154">
        <v>46155</v>
      </c>
      <c r="X6365" s="154"/>
      <c r="Y6365" s="160"/>
      <c r="Z6365" s="160"/>
      <c r="AA6365" s="153"/>
      <c r="AB6365" s="153"/>
      <c r="AC6365" s="182" t="e">
        <f t="shared" si="200"/>
        <v>#DIV/0!</v>
      </c>
      <c r="AD6365" s="153" t="e">
        <f t="shared" si="201"/>
        <v>#DIV/0!</v>
      </c>
      <c r="AE6365" s="207"/>
      <c r="AF6365" s="153"/>
      <c r="AG6365" s="159"/>
      <c r="AH6365" s="153"/>
      <c r="AI6365" s="161"/>
      <c r="AJ6365" s="153"/>
      <c r="AK6365" s="153"/>
      <c r="AL6365" s="207"/>
      <c r="AM6365" s="207"/>
      <c r="AN6365" s="207"/>
      <c r="AO6365" s="207"/>
      <c r="AP6365" s="147" t="s">
        <v>54</v>
      </c>
      <c r="AQ6365" s="147"/>
      <c r="AR6365" s="147"/>
      <c r="AS6365" s="209" t="s">
        <v>68</v>
      </c>
      <c r="AT6365" s="223" t="str">
        <f>MONTH(B6365)&amp;"/"&amp;YEAR(B6365)</f>
        <v>3/2026</v>
      </c>
      <c r="AU6365" s="223">
        <f>WEEKNUM(B6365)-WEEKNUM(EOMONTH(B6365,-1)+1)+1</f>
        <v>5</v>
      </c>
      <c r="AV6365" s="209" t="str">
        <f>MONTH(R6365)&amp;"/"&amp;YEAR(R6365)</f>
        <v>1/1900</v>
      </c>
      <c r="AW6365" s="209" t="e">
        <f>WEEKNUM(R6365)-WEEKNUM(EOMONTH(R6365,-1)+1)+1</f>
        <v>#NUM!</v>
      </c>
      <c r="AX6365" s="209">
        <f>IF(BB6365="S",IF(Q6365="1. Aceitou o programa",R6365-B6365,0),0)</f>
        <v>0</v>
      </c>
      <c r="AY6365" s="209">
        <f>IF(BB6365="S",IF(AND(S6365&lt;&gt;"",R6365&lt;&gt;""),S6365-R6365,0),0)</f>
        <v>0</v>
      </c>
      <c r="AZ6365" s="209">
        <f>IF(BB6365="S",IF(Q6365="1. Aceitou o programa",IF(OR(X6365="Não se Aplica",X6365=""),IF(OR(W6365="Não se Aplica",W6365=""),0,W6365-V6365),AVERAGE(X6365-W6365,W6365-V6365)),0),0)</f>
        <v>0</v>
      </c>
      <c r="BA6365" s="209">
        <f>IF(BB6365="S",IF(AND(Q6365="1. Aceitou o programa",AH6365="Realizada"),IFERROR(IF(AG6365="",0,AG6365-R6365),0),0),0)</f>
        <v>0</v>
      </c>
      <c r="BB6365" s="209" t="str">
        <f>_xlfn.XLOOKUP(U6365,'Lista Suspensa'!$AA$20:$AA$23,'Lista Suspensa'!$AB$20:$AB$23,"N/A")</f>
        <v>S</v>
      </c>
    </row>
    <row r="6366" spans="1:54" ht="12" customHeight="1">
      <c r="A6366" s="151" t="s">
        <v>54</v>
      </c>
      <c r="B6366" s="152">
        <v>46112</v>
      </c>
      <c r="C6366" s="153" t="s">
        <v>55</v>
      </c>
      <c r="D6366" s="153" t="s">
        <v>56</v>
      </c>
      <c r="E6366" s="244">
        <v>93153169</v>
      </c>
      <c r="F6366" s="144" t="s">
        <v>10660</v>
      </c>
      <c r="G6366" s="230"/>
      <c r="H6366" s="154">
        <v>35363</v>
      </c>
      <c r="I6366" s="153">
        <v>29</v>
      </c>
      <c r="J6366" s="148" t="s">
        <v>58</v>
      </c>
      <c r="K6366" s="153"/>
      <c r="L6366" s="153"/>
      <c r="M6366" s="153"/>
      <c r="N6366" s="153"/>
      <c r="O6366" s="155">
        <v>21975115400</v>
      </c>
      <c r="P6366" s="156" t="s">
        <v>60</v>
      </c>
      <c r="Q6366" s="157" t="s">
        <v>8211</v>
      </c>
      <c r="R6366" s="158"/>
      <c r="S6366" s="159"/>
      <c r="T6366" s="159" t="s">
        <v>6983</v>
      </c>
      <c r="U6366" s="159" t="s">
        <v>8212</v>
      </c>
      <c r="V6366" s="154">
        <v>46149</v>
      </c>
      <c r="W6366" s="154">
        <v>46155</v>
      </c>
      <c r="X6366" s="154"/>
      <c r="Y6366" s="160"/>
      <c r="Z6366" s="160"/>
      <c r="AA6366" s="153"/>
      <c r="AB6366" s="153"/>
      <c r="AC6366" s="182" t="e">
        <f t="shared" si="200"/>
        <v>#DIV/0!</v>
      </c>
      <c r="AD6366" s="153" t="e">
        <f t="shared" si="201"/>
        <v>#DIV/0!</v>
      </c>
      <c r="AE6366" s="207"/>
      <c r="AF6366" s="153"/>
      <c r="AG6366" s="159"/>
      <c r="AH6366" s="153"/>
      <c r="AI6366" s="161"/>
      <c r="AJ6366" s="153"/>
      <c r="AK6366" s="153"/>
      <c r="AL6366" s="207"/>
      <c r="AM6366" s="207"/>
      <c r="AN6366" s="207"/>
      <c r="AO6366" s="207"/>
      <c r="AP6366" s="147" t="s">
        <v>54</v>
      </c>
      <c r="AQ6366" s="147"/>
      <c r="AR6366" s="147"/>
      <c r="AS6366" s="209" t="s">
        <v>68</v>
      </c>
      <c r="AT6366" s="223" t="str">
        <f>MONTH(B6366)&amp;"/"&amp;YEAR(B6366)</f>
        <v>3/2026</v>
      </c>
      <c r="AU6366" s="223">
        <f>WEEKNUM(B6366)-WEEKNUM(EOMONTH(B6366,-1)+1)+1</f>
        <v>5</v>
      </c>
      <c r="AV6366" s="209" t="str">
        <f>MONTH(R6366)&amp;"/"&amp;YEAR(R6366)</f>
        <v>1/1900</v>
      </c>
      <c r="AW6366" s="209" t="e">
        <f>WEEKNUM(R6366)-WEEKNUM(EOMONTH(R6366,-1)+1)+1</f>
        <v>#NUM!</v>
      </c>
      <c r="AX6366" s="209">
        <f>IF(BB6366="S",IF(Q6366="1. Aceitou o programa",R6366-B6366,0),0)</f>
        <v>0</v>
      </c>
      <c r="AY6366" s="209">
        <f>IF(BB6366="S",IF(AND(S6366&lt;&gt;"",R6366&lt;&gt;""),S6366-R6366,0),0)</f>
        <v>0</v>
      </c>
      <c r="AZ6366" s="209">
        <f>IF(BB6366="S",IF(Q6366="1. Aceitou o programa",IF(OR(X6366="Não se Aplica",X6366=""),IF(OR(W6366="Não se Aplica",W6366=""),0,W6366-V6366),AVERAGE(X6366-W6366,W6366-V6366)),0),0)</f>
        <v>0</v>
      </c>
      <c r="BA6366" s="209">
        <f>IF(BB6366="S",IF(AND(Q6366="1. Aceitou o programa",AH6366="Realizada"),IFERROR(IF(AG6366="",0,AG6366-R6366),0),0),0)</f>
        <v>0</v>
      </c>
      <c r="BB6366" s="209" t="str">
        <f>_xlfn.XLOOKUP(U6366,'Lista Suspensa'!$AA$20:$AA$23,'Lista Suspensa'!$AB$20:$AB$23,"N/A")</f>
        <v>S</v>
      </c>
    </row>
    <row r="6367" spans="1:54" ht="12" customHeight="1">
      <c r="A6367" s="151" t="s">
        <v>54</v>
      </c>
      <c r="B6367" s="152">
        <v>46112</v>
      </c>
      <c r="C6367" s="153" t="s">
        <v>55</v>
      </c>
      <c r="D6367" s="153" t="s">
        <v>56</v>
      </c>
      <c r="E6367" s="244">
        <v>94049755</v>
      </c>
      <c r="F6367" s="144" t="s">
        <v>10661</v>
      </c>
      <c r="G6367" s="230"/>
      <c r="H6367" s="154">
        <v>35374</v>
      </c>
      <c r="I6367" s="153">
        <v>29</v>
      </c>
      <c r="J6367" s="148" t="s">
        <v>70</v>
      </c>
      <c r="K6367" s="153"/>
      <c r="L6367" s="153"/>
      <c r="M6367" s="153"/>
      <c r="N6367" s="153"/>
      <c r="O6367" s="155">
        <v>11953545711</v>
      </c>
      <c r="P6367" s="156" t="s">
        <v>60</v>
      </c>
      <c r="Q6367" s="157" t="s">
        <v>8211</v>
      </c>
      <c r="R6367" s="158"/>
      <c r="S6367" s="159"/>
      <c r="T6367" s="159" t="s">
        <v>6983</v>
      </c>
      <c r="U6367" s="159" t="s">
        <v>8212</v>
      </c>
      <c r="V6367" s="154">
        <v>46149</v>
      </c>
      <c r="W6367" s="154">
        <v>46155</v>
      </c>
      <c r="X6367" s="154"/>
      <c r="Y6367" s="160"/>
      <c r="Z6367" s="160"/>
      <c r="AA6367" s="153"/>
      <c r="AB6367" s="153"/>
      <c r="AC6367" s="182" t="e">
        <f t="shared" si="200"/>
        <v>#DIV/0!</v>
      </c>
      <c r="AD6367" s="153" t="e">
        <f t="shared" si="201"/>
        <v>#DIV/0!</v>
      </c>
      <c r="AE6367" s="207"/>
      <c r="AF6367" s="153"/>
      <c r="AG6367" s="159"/>
      <c r="AH6367" s="153"/>
      <c r="AI6367" s="161"/>
      <c r="AJ6367" s="153"/>
      <c r="AK6367" s="153"/>
      <c r="AL6367" s="207"/>
      <c r="AM6367" s="207"/>
      <c r="AN6367" s="207"/>
      <c r="AO6367" s="207"/>
      <c r="AP6367" s="147" t="s">
        <v>54</v>
      </c>
      <c r="AQ6367" s="147"/>
      <c r="AR6367" s="147"/>
      <c r="AS6367" s="209" t="s">
        <v>68</v>
      </c>
      <c r="AT6367" s="223" t="str">
        <f>MONTH(B6367)&amp;"/"&amp;YEAR(B6367)</f>
        <v>3/2026</v>
      </c>
      <c r="AU6367" s="223">
        <f>WEEKNUM(B6367)-WEEKNUM(EOMONTH(B6367,-1)+1)+1</f>
        <v>5</v>
      </c>
      <c r="AV6367" s="209" t="str">
        <f>MONTH(R6367)&amp;"/"&amp;YEAR(R6367)</f>
        <v>1/1900</v>
      </c>
      <c r="AW6367" s="209" t="e">
        <f>WEEKNUM(R6367)-WEEKNUM(EOMONTH(R6367,-1)+1)+1</f>
        <v>#NUM!</v>
      </c>
      <c r="AX6367" s="209">
        <f>IF(BB6367="S",IF(Q6367="1. Aceitou o programa",R6367-B6367,0),0)</f>
        <v>0</v>
      </c>
      <c r="AY6367" s="209">
        <f>IF(BB6367="S",IF(AND(S6367&lt;&gt;"",R6367&lt;&gt;""),S6367-R6367,0),0)</f>
        <v>0</v>
      </c>
      <c r="AZ6367" s="209">
        <f>IF(BB6367="S",IF(Q6367="1. Aceitou o programa",IF(OR(X6367="Não se Aplica",X6367=""),IF(OR(W6367="Não se Aplica",W6367=""),0,W6367-V6367),AVERAGE(X6367-W6367,W6367-V6367)),0),0)</f>
        <v>0</v>
      </c>
      <c r="BA6367" s="209">
        <f>IF(BB6367="S",IF(AND(Q6367="1. Aceitou o programa",AH6367="Realizada"),IFERROR(IF(AG6367="",0,AG6367-R6367),0),0),0)</f>
        <v>0</v>
      </c>
      <c r="BB6367" s="209" t="str">
        <f>_xlfn.XLOOKUP(U6367,'Lista Suspensa'!$AA$20:$AA$23,'Lista Suspensa'!$AB$20:$AB$23,"N/A")</f>
        <v>S</v>
      </c>
    </row>
    <row r="6368" spans="1:54" ht="12" customHeight="1">
      <c r="A6368" s="151" t="s">
        <v>54</v>
      </c>
      <c r="B6368" s="152">
        <v>46112</v>
      </c>
      <c r="C6368" s="153" t="s">
        <v>55</v>
      </c>
      <c r="D6368" s="153" t="s">
        <v>56</v>
      </c>
      <c r="E6368" s="244">
        <v>89249474</v>
      </c>
      <c r="F6368" s="144" t="s">
        <v>10662</v>
      </c>
      <c r="G6368" s="230"/>
      <c r="H6368" s="154">
        <v>35385</v>
      </c>
      <c r="I6368" s="153">
        <v>29</v>
      </c>
      <c r="J6368" s="148" t="s">
        <v>58</v>
      </c>
      <c r="K6368" s="153"/>
      <c r="L6368" s="153"/>
      <c r="M6368" s="153"/>
      <c r="N6368" s="153"/>
      <c r="O6368" s="155">
        <v>21973441530</v>
      </c>
      <c r="P6368" s="156" t="s">
        <v>60</v>
      </c>
      <c r="Q6368" s="157" t="s">
        <v>8211</v>
      </c>
      <c r="R6368" s="158"/>
      <c r="S6368" s="159"/>
      <c r="T6368" s="159" t="s">
        <v>6983</v>
      </c>
      <c r="U6368" s="159" t="s">
        <v>8212</v>
      </c>
      <c r="V6368" s="154">
        <v>46149</v>
      </c>
      <c r="W6368" s="154">
        <v>46155</v>
      </c>
      <c r="X6368" s="154"/>
      <c r="Y6368" s="160"/>
      <c r="Z6368" s="160"/>
      <c r="AA6368" s="153"/>
      <c r="AB6368" s="153"/>
      <c r="AC6368" s="182" t="e">
        <f t="shared" si="200"/>
        <v>#DIV/0!</v>
      </c>
      <c r="AD6368" s="153" t="e">
        <f t="shared" si="201"/>
        <v>#DIV/0!</v>
      </c>
      <c r="AE6368" s="207"/>
      <c r="AF6368" s="153"/>
      <c r="AG6368" s="159"/>
      <c r="AH6368" s="153"/>
      <c r="AI6368" s="161"/>
      <c r="AJ6368" s="153"/>
      <c r="AK6368" s="153"/>
      <c r="AL6368" s="207"/>
      <c r="AM6368" s="207"/>
      <c r="AN6368" s="207"/>
      <c r="AO6368" s="207"/>
      <c r="AP6368" s="147" t="s">
        <v>54</v>
      </c>
      <c r="AQ6368" s="147"/>
      <c r="AR6368" s="147"/>
      <c r="AS6368" s="209" t="s">
        <v>68</v>
      </c>
      <c r="AT6368" s="223" t="str">
        <f>MONTH(B6368)&amp;"/"&amp;YEAR(B6368)</f>
        <v>3/2026</v>
      </c>
      <c r="AU6368" s="223">
        <f>WEEKNUM(B6368)-WEEKNUM(EOMONTH(B6368,-1)+1)+1</f>
        <v>5</v>
      </c>
      <c r="AV6368" s="209" t="str">
        <f>MONTH(R6368)&amp;"/"&amp;YEAR(R6368)</f>
        <v>1/1900</v>
      </c>
      <c r="AW6368" s="209" t="e">
        <f>WEEKNUM(R6368)-WEEKNUM(EOMONTH(R6368,-1)+1)+1</f>
        <v>#NUM!</v>
      </c>
      <c r="AX6368" s="209">
        <f>IF(BB6368="S",IF(Q6368="1. Aceitou o programa",R6368-B6368,0),0)</f>
        <v>0</v>
      </c>
      <c r="AY6368" s="209">
        <f>IF(BB6368="S",IF(AND(S6368&lt;&gt;"",R6368&lt;&gt;""),S6368-R6368,0),0)</f>
        <v>0</v>
      </c>
      <c r="AZ6368" s="209">
        <f>IF(BB6368="S",IF(Q6368="1. Aceitou o programa",IF(OR(X6368="Não se Aplica",X6368=""),IF(OR(W6368="Não se Aplica",W6368=""),0,W6368-V6368),AVERAGE(X6368-W6368,W6368-V6368)),0),0)</f>
        <v>0</v>
      </c>
      <c r="BA6368" s="209">
        <f>IF(BB6368="S",IF(AND(Q6368="1. Aceitou o programa",AH6368="Realizada"),IFERROR(IF(AG6368="",0,AG6368-R6368),0),0),0)</f>
        <v>0</v>
      </c>
      <c r="BB6368" s="209" t="str">
        <f>_xlfn.XLOOKUP(U6368,'Lista Suspensa'!$AA$20:$AA$23,'Lista Suspensa'!$AB$20:$AB$23,"N/A")</f>
        <v>S</v>
      </c>
    </row>
    <row r="6369" spans="1:54" ht="12" customHeight="1">
      <c r="A6369" s="151" t="s">
        <v>54</v>
      </c>
      <c r="B6369" s="152">
        <v>46112</v>
      </c>
      <c r="C6369" s="153" t="s">
        <v>55</v>
      </c>
      <c r="D6369" s="153" t="s">
        <v>56</v>
      </c>
      <c r="E6369" s="244">
        <v>94461102</v>
      </c>
      <c r="F6369" s="144" t="s">
        <v>10663</v>
      </c>
      <c r="G6369" s="230"/>
      <c r="H6369" s="154">
        <v>35405</v>
      </c>
      <c r="I6369" s="153">
        <v>29</v>
      </c>
      <c r="J6369" s="148" t="s">
        <v>70</v>
      </c>
      <c r="K6369" s="153"/>
      <c r="L6369" s="153"/>
      <c r="M6369" s="153"/>
      <c r="N6369" s="153"/>
      <c r="O6369" s="155">
        <v>21968860685</v>
      </c>
      <c r="P6369" s="156" t="s">
        <v>60</v>
      </c>
      <c r="Q6369" s="157" t="s">
        <v>8211</v>
      </c>
      <c r="R6369" s="158"/>
      <c r="S6369" s="159"/>
      <c r="T6369" s="159" t="s">
        <v>6983</v>
      </c>
      <c r="U6369" s="159" t="s">
        <v>8212</v>
      </c>
      <c r="V6369" s="154">
        <v>46149</v>
      </c>
      <c r="W6369" s="154">
        <v>46155</v>
      </c>
      <c r="X6369" s="154"/>
      <c r="Y6369" s="160"/>
      <c r="Z6369" s="160"/>
      <c r="AA6369" s="153"/>
      <c r="AB6369" s="153"/>
      <c r="AC6369" s="182" t="e">
        <f t="shared" si="200"/>
        <v>#DIV/0!</v>
      </c>
      <c r="AD6369" s="153" t="e">
        <f t="shared" si="201"/>
        <v>#DIV/0!</v>
      </c>
      <c r="AE6369" s="207"/>
      <c r="AF6369" s="153"/>
      <c r="AG6369" s="159"/>
      <c r="AH6369" s="153"/>
      <c r="AI6369" s="161"/>
      <c r="AJ6369" s="153"/>
      <c r="AK6369" s="153"/>
      <c r="AL6369" s="207"/>
      <c r="AM6369" s="207"/>
      <c r="AN6369" s="207"/>
      <c r="AO6369" s="207"/>
      <c r="AP6369" s="147" t="s">
        <v>54</v>
      </c>
      <c r="AQ6369" s="147"/>
      <c r="AR6369" s="147"/>
      <c r="AS6369" s="209" t="s">
        <v>68</v>
      </c>
      <c r="AT6369" s="223" t="str">
        <f>MONTH(B6369)&amp;"/"&amp;YEAR(B6369)</f>
        <v>3/2026</v>
      </c>
      <c r="AU6369" s="223">
        <f>WEEKNUM(B6369)-WEEKNUM(EOMONTH(B6369,-1)+1)+1</f>
        <v>5</v>
      </c>
      <c r="AV6369" s="209" t="str">
        <f>MONTH(R6369)&amp;"/"&amp;YEAR(R6369)</f>
        <v>1/1900</v>
      </c>
      <c r="AW6369" s="209" t="e">
        <f>WEEKNUM(R6369)-WEEKNUM(EOMONTH(R6369,-1)+1)+1</f>
        <v>#NUM!</v>
      </c>
      <c r="AX6369" s="209">
        <f>IF(BB6369="S",IF(Q6369="1. Aceitou o programa",R6369-B6369,0),0)</f>
        <v>0</v>
      </c>
      <c r="AY6369" s="209">
        <f>IF(BB6369="S",IF(AND(S6369&lt;&gt;"",R6369&lt;&gt;""),S6369-R6369,0),0)</f>
        <v>0</v>
      </c>
      <c r="AZ6369" s="209">
        <f>IF(BB6369="S",IF(Q6369="1. Aceitou o programa",IF(OR(X6369="Não se Aplica",X6369=""),IF(OR(W6369="Não se Aplica",W6369=""),0,W6369-V6369),AVERAGE(X6369-W6369,W6369-V6369)),0),0)</f>
        <v>0</v>
      </c>
      <c r="BA6369" s="209">
        <f>IF(BB6369="S",IF(AND(Q6369="1. Aceitou o programa",AH6369="Realizada"),IFERROR(IF(AG6369="",0,AG6369-R6369),0),0),0)</f>
        <v>0</v>
      </c>
      <c r="BB6369" s="209" t="str">
        <f>_xlfn.XLOOKUP(U6369,'Lista Suspensa'!$AA$20:$AA$23,'Lista Suspensa'!$AB$20:$AB$23,"N/A")</f>
        <v>S</v>
      </c>
    </row>
    <row r="6370" spans="1:54" ht="12" customHeight="1">
      <c r="A6370" s="151" t="s">
        <v>54</v>
      </c>
      <c r="B6370" s="152">
        <v>46112</v>
      </c>
      <c r="C6370" s="153" t="s">
        <v>55</v>
      </c>
      <c r="D6370" s="153" t="s">
        <v>56</v>
      </c>
      <c r="E6370" s="244">
        <v>93096572</v>
      </c>
      <c r="F6370" s="144" t="s">
        <v>10664</v>
      </c>
      <c r="G6370" s="230"/>
      <c r="H6370" s="154">
        <v>35416</v>
      </c>
      <c r="I6370" s="153">
        <v>29</v>
      </c>
      <c r="J6370" s="148" t="s">
        <v>58</v>
      </c>
      <c r="K6370" s="153"/>
      <c r="L6370" s="153"/>
      <c r="M6370" s="153"/>
      <c r="N6370" s="153"/>
      <c r="O6370" s="155">
        <v>21964956719</v>
      </c>
      <c r="P6370" s="156" t="s">
        <v>60</v>
      </c>
      <c r="Q6370" s="157" t="s">
        <v>8211</v>
      </c>
      <c r="R6370" s="158"/>
      <c r="S6370" s="159"/>
      <c r="T6370" s="159" t="s">
        <v>6983</v>
      </c>
      <c r="U6370" s="159" t="s">
        <v>8212</v>
      </c>
      <c r="V6370" s="154">
        <v>46149</v>
      </c>
      <c r="W6370" s="154">
        <v>46155</v>
      </c>
      <c r="X6370" s="154"/>
      <c r="Y6370" s="160"/>
      <c r="Z6370" s="160"/>
      <c r="AA6370" s="153"/>
      <c r="AB6370" s="153"/>
      <c r="AC6370" s="182" t="e">
        <f t="shared" si="200"/>
        <v>#DIV/0!</v>
      </c>
      <c r="AD6370" s="153" t="e">
        <f t="shared" si="201"/>
        <v>#DIV/0!</v>
      </c>
      <c r="AE6370" s="207"/>
      <c r="AF6370" s="153"/>
      <c r="AG6370" s="159"/>
      <c r="AH6370" s="153"/>
      <c r="AI6370" s="161"/>
      <c r="AJ6370" s="153"/>
      <c r="AK6370" s="153"/>
      <c r="AL6370" s="207"/>
      <c r="AM6370" s="207"/>
      <c r="AN6370" s="207"/>
      <c r="AO6370" s="207"/>
      <c r="AP6370" s="147" t="s">
        <v>54</v>
      </c>
      <c r="AQ6370" s="147"/>
      <c r="AR6370" s="147"/>
      <c r="AS6370" s="209" t="s">
        <v>68</v>
      </c>
      <c r="AT6370" s="223" t="str">
        <f>MONTH(B6370)&amp;"/"&amp;YEAR(B6370)</f>
        <v>3/2026</v>
      </c>
      <c r="AU6370" s="223">
        <f>WEEKNUM(B6370)-WEEKNUM(EOMONTH(B6370,-1)+1)+1</f>
        <v>5</v>
      </c>
      <c r="AV6370" s="209" t="str">
        <f>MONTH(R6370)&amp;"/"&amp;YEAR(R6370)</f>
        <v>1/1900</v>
      </c>
      <c r="AW6370" s="209" t="e">
        <f>WEEKNUM(R6370)-WEEKNUM(EOMONTH(R6370,-1)+1)+1</f>
        <v>#NUM!</v>
      </c>
      <c r="AX6370" s="209">
        <f>IF(BB6370="S",IF(Q6370="1. Aceitou o programa",R6370-B6370,0),0)</f>
        <v>0</v>
      </c>
      <c r="AY6370" s="209">
        <f>IF(BB6370="S",IF(AND(S6370&lt;&gt;"",R6370&lt;&gt;""),S6370-R6370,0),0)</f>
        <v>0</v>
      </c>
      <c r="AZ6370" s="209">
        <f>IF(BB6370="S",IF(Q6370="1. Aceitou o programa",IF(OR(X6370="Não se Aplica",X6370=""),IF(OR(W6370="Não se Aplica",W6370=""),0,W6370-V6370),AVERAGE(X6370-W6370,W6370-V6370)),0),0)</f>
        <v>0</v>
      </c>
      <c r="BA6370" s="209">
        <f>IF(BB6370="S",IF(AND(Q6370="1. Aceitou o programa",AH6370="Realizada"),IFERROR(IF(AG6370="",0,AG6370-R6370),0),0),0)</f>
        <v>0</v>
      </c>
      <c r="BB6370" s="209" t="str">
        <f>_xlfn.XLOOKUP(U6370,'Lista Suspensa'!$AA$20:$AA$23,'Lista Suspensa'!$AB$20:$AB$23,"N/A")</f>
        <v>S</v>
      </c>
    </row>
    <row r="6371" spans="1:54" ht="12" customHeight="1">
      <c r="A6371" s="151" t="s">
        <v>54</v>
      </c>
      <c r="B6371" s="152">
        <v>46112</v>
      </c>
      <c r="C6371" s="153" t="s">
        <v>55</v>
      </c>
      <c r="D6371" s="153" t="s">
        <v>56</v>
      </c>
      <c r="E6371" s="244">
        <v>87436828</v>
      </c>
      <c r="F6371" s="144" t="s">
        <v>10665</v>
      </c>
      <c r="G6371" s="230"/>
      <c r="H6371" s="154">
        <v>35433</v>
      </c>
      <c r="I6371" s="153">
        <v>29</v>
      </c>
      <c r="J6371" s="148" t="s">
        <v>70</v>
      </c>
      <c r="K6371" s="153"/>
      <c r="L6371" s="153"/>
      <c r="M6371" s="153"/>
      <c r="N6371" s="153"/>
      <c r="O6371" s="155">
        <v>21989740557</v>
      </c>
      <c r="P6371" s="156" t="s">
        <v>60</v>
      </c>
      <c r="Q6371" s="157" t="s">
        <v>8211</v>
      </c>
      <c r="R6371" s="158"/>
      <c r="S6371" s="159"/>
      <c r="T6371" s="159" t="s">
        <v>6983</v>
      </c>
      <c r="U6371" s="159" t="s">
        <v>8212</v>
      </c>
      <c r="V6371" s="154">
        <v>46149</v>
      </c>
      <c r="W6371" s="154">
        <v>46155</v>
      </c>
      <c r="X6371" s="154"/>
      <c r="Y6371" s="160"/>
      <c r="Z6371" s="160"/>
      <c r="AA6371" s="153"/>
      <c r="AB6371" s="153"/>
      <c r="AC6371" s="182" t="e">
        <f t="shared" si="200"/>
        <v>#DIV/0!</v>
      </c>
      <c r="AD6371" s="153" t="e">
        <f t="shared" si="201"/>
        <v>#DIV/0!</v>
      </c>
      <c r="AE6371" s="207"/>
      <c r="AF6371" s="153"/>
      <c r="AG6371" s="159"/>
      <c r="AH6371" s="153"/>
      <c r="AI6371" s="161"/>
      <c r="AJ6371" s="153"/>
      <c r="AK6371" s="153"/>
      <c r="AL6371" s="207"/>
      <c r="AM6371" s="207"/>
      <c r="AN6371" s="207"/>
      <c r="AO6371" s="207"/>
      <c r="AP6371" s="147" t="s">
        <v>54</v>
      </c>
      <c r="AQ6371" s="147"/>
      <c r="AR6371" s="147"/>
      <c r="AS6371" s="209" t="s">
        <v>68</v>
      </c>
      <c r="AT6371" s="223" t="str">
        <f>MONTH(B6371)&amp;"/"&amp;YEAR(B6371)</f>
        <v>3/2026</v>
      </c>
      <c r="AU6371" s="223">
        <f>WEEKNUM(B6371)-WEEKNUM(EOMONTH(B6371,-1)+1)+1</f>
        <v>5</v>
      </c>
      <c r="AV6371" s="209" t="str">
        <f>MONTH(R6371)&amp;"/"&amp;YEAR(R6371)</f>
        <v>1/1900</v>
      </c>
      <c r="AW6371" s="209" t="e">
        <f>WEEKNUM(R6371)-WEEKNUM(EOMONTH(R6371,-1)+1)+1</f>
        <v>#NUM!</v>
      </c>
      <c r="AX6371" s="209">
        <f>IF(BB6371="S",IF(Q6371="1. Aceitou o programa",R6371-B6371,0),0)</f>
        <v>0</v>
      </c>
      <c r="AY6371" s="209">
        <f>IF(BB6371="S",IF(AND(S6371&lt;&gt;"",R6371&lt;&gt;""),S6371-R6371,0),0)</f>
        <v>0</v>
      </c>
      <c r="AZ6371" s="209">
        <f>IF(BB6371="S",IF(Q6371="1. Aceitou o programa",IF(OR(X6371="Não se Aplica",X6371=""),IF(OR(W6371="Não se Aplica",W6371=""),0,W6371-V6371),AVERAGE(X6371-W6371,W6371-V6371)),0),0)</f>
        <v>0</v>
      </c>
      <c r="BA6371" s="209">
        <f>IF(BB6371="S",IF(AND(Q6371="1. Aceitou o programa",AH6371="Realizada"),IFERROR(IF(AG6371="",0,AG6371-R6371),0),0),0)</f>
        <v>0</v>
      </c>
      <c r="BB6371" s="209" t="str">
        <f>_xlfn.XLOOKUP(U6371,'Lista Suspensa'!$AA$20:$AA$23,'Lista Suspensa'!$AB$20:$AB$23,"N/A")</f>
        <v>S</v>
      </c>
    </row>
    <row r="6372" spans="1:54" ht="12" customHeight="1">
      <c r="A6372" s="151" t="s">
        <v>54</v>
      </c>
      <c r="B6372" s="152">
        <v>46112</v>
      </c>
      <c r="C6372" s="153" t="s">
        <v>55</v>
      </c>
      <c r="D6372" s="153" t="s">
        <v>56</v>
      </c>
      <c r="E6372" s="244">
        <v>94092578</v>
      </c>
      <c r="F6372" s="144" t="s">
        <v>10666</v>
      </c>
      <c r="G6372" s="230"/>
      <c r="H6372" s="154">
        <v>35436</v>
      </c>
      <c r="I6372" s="153">
        <v>29</v>
      </c>
      <c r="J6372" s="148" t="s">
        <v>58</v>
      </c>
      <c r="K6372" s="153"/>
      <c r="L6372" s="153"/>
      <c r="M6372" s="153"/>
      <c r="N6372" s="153"/>
      <c r="O6372" s="155">
        <v>11951254306</v>
      </c>
      <c r="P6372" s="156" t="s">
        <v>60</v>
      </c>
      <c r="Q6372" s="157" t="s">
        <v>8211</v>
      </c>
      <c r="R6372" s="158"/>
      <c r="S6372" s="159"/>
      <c r="T6372" s="159" t="s">
        <v>6983</v>
      </c>
      <c r="U6372" s="159" t="s">
        <v>8212</v>
      </c>
      <c r="V6372" s="154">
        <v>46149</v>
      </c>
      <c r="W6372" s="154">
        <v>46155</v>
      </c>
      <c r="X6372" s="154"/>
      <c r="Y6372" s="160"/>
      <c r="Z6372" s="160"/>
      <c r="AA6372" s="153"/>
      <c r="AB6372" s="153"/>
      <c r="AC6372" s="182" t="e">
        <f t="shared" si="200"/>
        <v>#DIV/0!</v>
      </c>
      <c r="AD6372" s="153" t="e">
        <f t="shared" si="201"/>
        <v>#DIV/0!</v>
      </c>
      <c r="AE6372" s="207"/>
      <c r="AF6372" s="153"/>
      <c r="AG6372" s="159"/>
      <c r="AH6372" s="153"/>
      <c r="AI6372" s="161"/>
      <c r="AJ6372" s="153"/>
      <c r="AK6372" s="153"/>
      <c r="AL6372" s="207"/>
      <c r="AM6372" s="207"/>
      <c r="AN6372" s="207"/>
      <c r="AO6372" s="207"/>
      <c r="AP6372" s="147" t="s">
        <v>54</v>
      </c>
      <c r="AQ6372" s="147"/>
      <c r="AR6372" s="147"/>
      <c r="AS6372" s="209" t="s">
        <v>68</v>
      </c>
      <c r="AT6372" s="223" t="str">
        <f>MONTH(B6372)&amp;"/"&amp;YEAR(B6372)</f>
        <v>3/2026</v>
      </c>
      <c r="AU6372" s="223">
        <f>WEEKNUM(B6372)-WEEKNUM(EOMONTH(B6372,-1)+1)+1</f>
        <v>5</v>
      </c>
      <c r="AV6372" s="209" t="str">
        <f>MONTH(R6372)&amp;"/"&amp;YEAR(R6372)</f>
        <v>1/1900</v>
      </c>
      <c r="AW6372" s="209" t="e">
        <f>WEEKNUM(R6372)-WEEKNUM(EOMONTH(R6372,-1)+1)+1</f>
        <v>#NUM!</v>
      </c>
      <c r="AX6372" s="209">
        <f>IF(BB6372="S",IF(Q6372="1. Aceitou o programa",R6372-B6372,0),0)</f>
        <v>0</v>
      </c>
      <c r="AY6372" s="209">
        <f>IF(BB6372="S",IF(AND(S6372&lt;&gt;"",R6372&lt;&gt;""),S6372-R6372,0),0)</f>
        <v>0</v>
      </c>
      <c r="AZ6372" s="209">
        <f>IF(BB6372="S",IF(Q6372="1. Aceitou o programa",IF(OR(X6372="Não se Aplica",X6372=""),IF(OR(W6372="Não se Aplica",W6372=""),0,W6372-V6372),AVERAGE(X6372-W6372,W6372-V6372)),0),0)</f>
        <v>0</v>
      </c>
      <c r="BA6372" s="209">
        <f>IF(BB6372="S",IF(AND(Q6372="1. Aceitou o programa",AH6372="Realizada"),IFERROR(IF(AG6372="",0,AG6372-R6372),0),0),0)</f>
        <v>0</v>
      </c>
      <c r="BB6372" s="209" t="str">
        <f>_xlfn.XLOOKUP(U6372,'Lista Suspensa'!$AA$20:$AA$23,'Lista Suspensa'!$AB$20:$AB$23,"N/A")</f>
        <v>S</v>
      </c>
    </row>
    <row r="6373" spans="1:54" ht="12" customHeight="1">
      <c r="A6373" s="151" t="s">
        <v>54</v>
      </c>
      <c r="B6373" s="152">
        <v>46112</v>
      </c>
      <c r="C6373" s="153" t="s">
        <v>55</v>
      </c>
      <c r="D6373" s="153" t="s">
        <v>56</v>
      </c>
      <c r="E6373" s="244">
        <v>89371037</v>
      </c>
      <c r="F6373" s="144" t="s">
        <v>10667</v>
      </c>
      <c r="G6373" s="230"/>
      <c r="H6373" s="154">
        <v>35449</v>
      </c>
      <c r="I6373" s="153">
        <v>29</v>
      </c>
      <c r="J6373" s="148" t="s">
        <v>58</v>
      </c>
      <c r="K6373" s="153"/>
      <c r="L6373" s="153"/>
      <c r="M6373" s="153"/>
      <c r="N6373" s="153"/>
      <c r="O6373" s="155">
        <v>11985034519</v>
      </c>
      <c r="P6373" s="156" t="s">
        <v>60</v>
      </c>
      <c r="Q6373" s="157" t="s">
        <v>8211</v>
      </c>
      <c r="R6373" s="158"/>
      <c r="S6373" s="159"/>
      <c r="T6373" s="159" t="s">
        <v>6983</v>
      </c>
      <c r="U6373" s="159" t="s">
        <v>8212</v>
      </c>
      <c r="V6373" s="154">
        <v>46149</v>
      </c>
      <c r="W6373" s="154">
        <v>46155</v>
      </c>
      <c r="X6373" s="154"/>
      <c r="Y6373" s="160"/>
      <c r="Z6373" s="160"/>
      <c r="AA6373" s="153"/>
      <c r="AB6373" s="153"/>
      <c r="AC6373" s="182" t="e">
        <f t="shared" si="200"/>
        <v>#DIV/0!</v>
      </c>
      <c r="AD6373" s="153" t="e">
        <f t="shared" si="201"/>
        <v>#DIV/0!</v>
      </c>
      <c r="AE6373" s="207"/>
      <c r="AF6373" s="153"/>
      <c r="AG6373" s="159"/>
      <c r="AH6373" s="153"/>
      <c r="AI6373" s="161"/>
      <c r="AJ6373" s="153"/>
      <c r="AK6373" s="153"/>
      <c r="AL6373" s="207"/>
      <c r="AM6373" s="207"/>
      <c r="AN6373" s="207"/>
      <c r="AO6373" s="207"/>
      <c r="AP6373" s="147" t="s">
        <v>54</v>
      </c>
      <c r="AQ6373" s="147"/>
      <c r="AR6373" s="147"/>
      <c r="AS6373" s="209" t="s">
        <v>68</v>
      </c>
      <c r="AT6373" s="223" t="str">
        <f>MONTH(B6373)&amp;"/"&amp;YEAR(B6373)</f>
        <v>3/2026</v>
      </c>
      <c r="AU6373" s="223">
        <f>WEEKNUM(B6373)-WEEKNUM(EOMONTH(B6373,-1)+1)+1</f>
        <v>5</v>
      </c>
      <c r="AV6373" s="209" t="str">
        <f>MONTH(R6373)&amp;"/"&amp;YEAR(R6373)</f>
        <v>1/1900</v>
      </c>
      <c r="AW6373" s="209" t="e">
        <f>WEEKNUM(R6373)-WEEKNUM(EOMONTH(R6373,-1)+1)+1</f>
        <v>#NUM!</v>
      </c>
      <c r="AX6373" s="209">
        <f>IF(BB6373="S",IF(Q6373="1. Aceitou o programa",R6373-B6373,0),0)</f>
        <v>0</v>
      </c>
      <c r="AY6373" s="209">
        <f>IF(BB6373="S",IF(AND(S6373&lt;&gt;"",R6373&lt;&gt;""),S6373-R6373,0),0)</f>
        <v>0</v>
      </c>
      <c r="AZ6373" s="209">
        <f>IF(BB6373="S",IF(Q6373="1. Aceitou o programa",IF(OR(X6373="Não se Aplica",X6373=""),IF(OR(W6373="Não se Aplica",W6373=""),0,W6373-V6373),AVERAGE(X6373-W6373,W6373-V6373)),0),0)</f>
        <v>0</v>
      </c>
      <c r="BA6373" s="209">
        <f>IF(BB6373="S",IF(AND(Q6373="1. Aceitou o programa",AH6373="Realizada"),IFERROR(IF(AG6373="",0,AG6373-R6373),0),0),0)</f>
        <v>0</v>
      </c>
      <c r="BB6373" s="209" t="str">
        <f>_xlfn.XLOOKUP(U6373,'Lista Suspensa'!$AA$20:$AA$23,'Lista Suspensa'!$AB$20:$AB$23,"N/A")</f>
        <v>S</v>
      </c>
    </row>
    <row r="6374" spans="1:54" ht="12" customHeight="1">
      <c r="A6374" s="151" t="s">
        <v>54</v>
      </c>
      <c r="B6374" s="152">
        <v>46112</v>
      </c>
      <c r="C6374" s="153" t="s">
        <v>55</v>
      </c>
      <c r="D6374" s="153" t="s">
        <v>56</v>
      </c>
      <c r="E6374" s="244">
        <v>88205311</v>
      </c>
      <c r="F6374" s="144" t="s">
        <v>10668</v>
      </c>
      <c r="G6374" s="230"/>
      <c r="H6374" s="154">
        <v>35449</v>
      </c>
      <c r="I6374" s="153">
        <v>29</v>
      </c>
      <c r="J6374" s="148" t="s">
        <v>70</v>
      </c>
      <c r="K6374" s="153"/>
      <c r="L6374" s="153"/>
      <c r="M6374" s="153"/>
      <c r="N6374" s="153"/>
      <c r="O6374" s="155">
        <v>21966668930</v>
      </c>
      <c r="P6374" s="156" t="s">
        <v>60</v>
      </c>
      <c r="Q6374" s="157" t="s">
        <v>8211</v>
      </c>
      <c r="R6374" s="158"/>
      <c r="S6374" s="159"/>
      <c r="T6374" s="159" t="s">
        <v>6983</v>
      </c>
      <c r="U6374" s="159" t="s">
        <v>8212</v>
      </c>
      <c r="V6374" s="154">
        <v>46149</v>
      </c>
      <c r="W6374" s="154">
        <v>46155</v>
      </c>
      <c r="X6374" s="154"/>
      <c r="Y6374" s="160"/>
      <c r="Z6374" s="160"/>
      <c r="AA6374" s="153"/>
      <c r="AB6374" s="153"/>
      <c r="AC6374" s="182" t="e">
        <f t="shared" si="200"/>
        <v>#DIV/0!</v>
      </c>
      <c r="AD6374" s="153" t="e">
        <f t="shared" si="201"/>
        <v>#DIV/0!</v>
      </c>
      <c r="AE6374" s="207"/>
      <c r="AF6374" s="153"/>
      <c r="AG6374" s="159"/>
      <c r="AH6374" s="153"/>
      <c r="AI6374" s="161"/>
      <c r="AJ6374" s="153"/>
      <c r="AK6374" s="153"/>
      <c r="AL6374" s="207"/>
      <c r="AM6374" s="207"/>
      <c r="AN6374" s="207"/>
      <c r="AO6374" s="207"/>
      <c r="AP6374" s="147" t="s">
        <v>54</v>
      </c>
      <c r="AQ6374" s="147"/>
      <c r="AR6374" s="147"/>
      <c r="AS6374" s="209" t="s">
        <v>68</v>
      </c>
      <c r="AT6374" s="223" t="str">
        <f>MONTH(B6374)&amp;"/"&amp;YEAR(B6374)</f>
        <v>3/2026</v>
      </c>
      <c r="AU6374" s="223">
        <f>WEEKNUM(B6374)-WEEKNUM(EOMONTH(B6374,-1)+1)+1</f>
        <v>5</v>
      </c>
      <c r="AV6374" s="209" t="str">
        <f>MONTH(R6374)&amp;"/"&amp;YEAR(R6374)</f>
        <v>1/1900</v>
      </c>
      <c r="AW6374" s="209" t="e">
        <f>WEEKNUM(R6374)-WEEKNUM(EOMONTH(R6374,-1)+1)+1</f>
        <v>#NUM!</v>
      </c>
      <c r="AX6374" s="209">
        <f>IF(BB6374="S",IF(Q6374="1. Aceitou o programa",R6374-B6374,0),0)</f>
        <v>0</v>
      </c>
      <c r="AY6374" s="209">
        <f>IF(BB6374="S",IF(AND(S6374&lt;&gt;"",R6374&lt;&gt;""),S6374-R6374,0),0)</f>
        <v>0</v>
      </c>
      <c r="AZ6374" s="209">
        <f>IF(BB6374="S",IF(Q6374="1. Aceitou o programa",IF(OR(X6374="Não se Aplica",X6374=""),IF(OR(W6374="Não se Aplica",W6374=""),0,W6374-V6374),AVERAGE(X6374-W6374,W6374-V6374)),0),0)</f>
        <v>0</v>
      </c>
      <c r="BA6374" s="209">
        <f>IF(BB6374="S",IF(AND(Q6374="1. Aceitou o programa",AH6374="Realizada"),IFERROR(IF(AG6374="",0,AG6374-R6374),0),0),0)</f>
        <v>0</v>
      </c>
      <c r="BB6374" s="209" t="str">
        <f>_xlfn.XLOOKUP(U6374,'Lista Suspensa'!$AA$20:$AA$23,'Lista Suspensa'!$AB$20:$AB$23,"N/A")</f>
        <v>S</v>
      </c>
    </row>
    <row r="6375" spans="1:54" ht="12" customHeight="1">
      <c r="A6375" s="151" t="s">
        <v>54</v>
      </c>
      <c r="B6375" s="152">
        <v>46112</v>
      </c>
      <c r="C6375" s="153" t="s">
        <v>55</v>
      </c>
      <c r="D6375" s="153" t="s">
        <v>56</v>
      </c>
      <c r="E6375" s="244">
        <v>94058393</v>
      </c>
      <c r="F6375" s="144" t="s">
        <v>10669</v>
      </c>
      <c r="G6375" s="230"/>
      <c r="H6375" s="154">
        <v>35465</v>
      </c>
      <c r="I6375" s="153">
        <v>29</v>
      </c>
      <c r="J6375" s="148" t="s">
        <v>70</v>
      </c>
      <c r="K6375" s="153"/>
      <c r="L6375" s="153"/>
      <c r="M6375" s="153"/>
      <c r="N6375" s="153"/>
      <c r="O6375" s="155">
        <v>11978211683</v>
      </c>
      <c r="P6375" s="156" t="s">
        <v>60</v>
      </c>
      <c r="Q6375" s="157" t="s">
        <v>8211</v>
      </c>
      <c r="R6375" s="158"/>
      <c r="S6375" s="159"/>
      <c r="T6375" s="159" t="s">
        <v>6983</v>
      </c>
      <c r="U6375" s="159" t="s">
        <v>8212</v>
      </c>
      <c r="V6375" s="154">
        <v>46149</v>
      </c>
      <c r="W6375" s="154">
        <v>46155</v>
      </c>
      <c r="X6375" s="154"/>
      <c r="Y6375" s="160"/>
      <c r="Z6375" s="160"/>
      <c r="AA6375" s="153"/>
      <c r="AB6375" s="153"/>
      <c r="AC6375" s="182" t="e">
        <f t="shared" si="200"/>
        <v>#DIV/0!</v>
      </c>
      <c r="AD6375" s="153" t="e">
        <f t="shared" si="201"/>
        <v>#DIV/0!</v>
      </c>
      <c r="AE6375" s="207"/>
      <c r="AF6375" s="153"/>
      <c r="AG6375" s="159"/>
      <c r="AH6375" s="153"/>
      <c r="AI6375" s="161"/>
      <c r="AJ6375" s="153"/>
      <c r="AK6375" s="153"/>
      <c r="AL6375" s="207"/>
      <c r="AM6375" s="207"/>
      <c r="AN6375" s="207"/>
      <c r="AO6375" s="207"/>
      <c r="AP6375" s="147" t="s">
        <v>54</v>
      </c>
      <c r="AQ6375" s="147"/>
      <c r="AR6375" s="147"/>
      <c r="AS6375" s="209" t="s">
        <v>68</v>
      </c>
      <c r="AT6375" s="223" t="str">
        <f>MONTH(B6375)&amp;"/"&amp;YEAR(B6375)</f>
        <v>3/2026</v>
      </c>
      <c r="AU6375" s="223">
        <f>WEEKNUM(B6375)-WEEKNUM(EOMONTH(B6375,-1)+1)+1</f>
        <v>5</v>
      </c>
      <c r="AV6375" s="209" t="str">
        <f>MONTH(R6375)&amp;"/"&amp;YEAR(R6375)</f>
        <v>1/1900</v>
      </c>
      <c r="AW6375" s="209" t="e">
        <f>WEEKNUM(R6375)-WEEKNUM(EOMONTH(R6375,-1)+1)+1</f>
        <v>#NUM!</v>
      </c>
      <c r="AX6375" s="209">
        <f>IF(BB6375="S",IF(Q6375="1. Aceitou o programa",R6375-B6375,0),0)</f>
        <v>0</v>
      </c>
      <c r="AY6375" s="209">
        <f>IF(BB6375="S",IF(AND(S6375&lt;&gt;"",R6375&lt;&gt;""),S6375-R6375,0),0)</f>
        <v>0</v>
      </c>
      <c r="AZ6375" s="209">
        <f>IF(BB6375="S",IF(Q6375="1. Aceitou o programa",IF(OR(X6375="Não se Aplica",X6375=""),IF(OR(W6375="Não se Aplica",W6375=""),0,W6375-V6375),AVERAGE(X6375-W6375,W6375-V6375)),0),0)</f>
        <v>0</v>
      </c>
      <c r="BA6375" s="209">
        <f>IF(BB6375="S",IF(AND(Q6375="1. Aceitou o programa",AH6375="Realizada"),IFERROR(IF(AG6375="",0,AG6375-R6375),0),0),0)</f>
        <v>0</v>
      </c>
      <c r="BB6375" s="209" t="str">
        <f>_xlfn.XLOOKUP(U6375,'Lista Suspensa'!$AA$20:$AA$23,'Lista Suspensa'!$AB$20:$AB$23,"N/A")</f>
        <v>S</v>
      </c>
    </row>
    <row r="6376" spans="1:54" ht="12" customHeight="1">
      <c r="A6376" s="151" t="s">
        <v>54</v>
      </c>
      <c r="B6376" s="152">
        <v>46112</v>
      </c>
      <c r="C6376" s="153" t="s">
        <v>55</v>
      </c>
      <c r="D6376" s="153" t="s">
        <v>56</v>
      </c>
      <c r="E6376" s="244">
        <v>83518963</v>
      </c>
      <c r="F6376" s="144" t="s">
        <v>10670</v>
      </c>
      <c r="G6376" s="230"/>
      <c r="H6376" s="154">
        <v>35477</v>
      </c>
      <c r="I6376" s="153">
        <v>29</v>
      </c>
      <c r="J6376" s="148" t="s">
        <v>70</v>
      </c>
      <c r="K6376" s="153"/>
      <c r="L6376" s="153"/>
      <c r="M6376" s="153"/>
      <c r="N6376" s="153"/>
      <c r="O6376" s="155">
        <v>21972410438</v>
      </c>
      <c r="P6376" s="156" t="s">
        <v>60</v>
      </c>
      <c r="Q6376" s="157" t="s">
        <v>8211</v>
      </c>
      <c r="R6376" s="158"/>
      <c r="S6376" s="159"/>
      <c r="T6376" s="159" t="s">
        <v>6983</v>
      </c>
      <c r="U6376" s="159" t="s">
        <v>8212</v>
      </c>
      <c r="V6376" s="154">
        <v>46149</v>
      </c>
      <c r="W6376" s="154">
        <v>46155</v>
      </c>
      <c r="X6376" s="154"/>
      <c r="Y6376" s="160"/>
      <c r="Z6376" s="160"/>
      <c r="AA6376" s="153"/>
      <c r="AB6376" s="153"/>
      <c r="AC6376" s="182" t="e">
        <f t="shared" si="200"/>
        <v>#DIV/0!</v>
      </c>
      <c r="AD6376" s="153" t="e">
        <f t="shared" si="201"/>
        <v>#DIV/0!</v>
      </c>
      <c r="AE6376" s="207"/>
      <c r="AF6376" s="153"/>
      <c r="AG6376" s="159"/>
      <c r="AH6376" s="153"/>
      <c r="AI6376" s="161"/>
      <c r="AJ6376" s="153"/>
      <c r="AK6376" s="153"/>
      <c r="AL6376" s="207"/>
      <c r="AM6376" s="207"/>
      <c r="AN6376" s="207"/>
      <c r="AO6376" s="207"/>
      <c r="AP6376" s="147" t="s">
        <v>54</v>
      </c>
      <c r="AQ6376" s="147"/>
      <c r="AR6376" s="147"/>
      <c r="AS6376" s="209" t="s">
        <v>68</v>
      </c>
      <c r="AT6376" s="223" t="str">
        <f>MONTH(B6376)&amp;"/"&amp;YEAR(B6376)</f>
        <v>3/2026</v>
      </c>
      <c r="AU6376" s="223">
        <f>WEEKNUM(B6376)-WEEKNUM(EOMONTH(B6376,-1)+1)+1</f>
        <v>5</v>
      </c>
      <c r="AV6376" s="209" t="str">
        <f>MONTH(R6376)&amp;"/"&amp;YEAR(R6376)</f>
        <v>1/1900</v>
      </c>
      <c r="AW6376" s="209" t="e">
        <f>WEEKNUM(R6376)-WEEKNUM(EOMONTH(R6376,-1)+1)+1</f>
        <v>#NUM!</v>
      </c>
      <c r="AX6376" s="209">
        <f>IF(BB6376="S",IF(Q6376="1. Aceitou o programa",R6376-B6376,0),0)</f>
        <v>0</v>
      </c>
      <c r="AY6376" s="209">
        <f>IF(BB6376="S",IF(AND(S6376&lt;&gt;"",R6376&lt;&gt;""),S6376-R6376,0),0)</f>
        <v>0</v>
      </c>
      <c r="AZ6376" s="209">
        <f>IF(BB6376="S",IF(Q6376="1. Aceitou o programa",IF(OR(X6376="Não se Aplica",X6376=""),IF(OR(W6376="Não se Aplica",W6376=""),0,W6376-V6376),AVERAGE(X6376-W6376,W6376-V6376)),0),0)</f>
        <v>0</v>
      </c>
      <c r="BA6376" s="209">
        <f>IF(BB6376="S",IF(AND(Q6376="1. Aceitou o programa",AH6376="Realizada"),IFERROR(IF(AG6376="",0,AG6376-R6376),0),0),0)</f>
        <v>0</v>
      </c>
      <c r="BB6376" s="209" t="str">
        <f>_xlfn.XLOOKUP(U6376,'Lista Suspensa'!$AA$20:$AA$23,'Lista Suspensa'!$AB$20:$AB$23,"N/A")</f>
        <v>S</v>
      </c>
    </row>
    <row r="6377" spans="1:54" ht="12" customHeight="1">
      <c r="A6377" s="151" t="s">
        <v>54</v>
      </c>
      <c r="B6377" s="152">
        <v>46112</v>
      </c>
      <c r="C6377" s="153" t="s">
        <v>55</v>
      </c>
      <c r="D6377" s="153" t="s">
        <v>56</v>
      </c>
      <c r="E6377" s="244">
        <v>87356276</v>
      </c>
      <c r="F6377" s="144" t="s">
        <v>10671</v>
      </c>
      <c r="G6377" s="230"/>
      <c r="H6377" s="154">
        <v>35497</v>
      </c>
      <c r="I6377" s="153">
        <v>29</v>
      </c>
      <c r="J6377" s="148" t="s">
        <v>70</v>
      </c>
      <c r="K6377" s="153"/>
      <c r="L6377" s="153"/>
      <c r="M6377" s="153"/>
      <c r="N6377" s="153"/>
      <c r="O6377" s="155">
        <v>11978040131</v>
      </c>
      <c r="P6377" s="156" t="s">
        <v>60</v>
      </c>
      <c r="Q6377" s="157" t="s">
        <v>8211</v>
      </c>
      <c r="R6377" s="158"/>
      <c r="S6377" s="159"/>
      <c r="T6377" s="159" t="s">
        <v>6983</v>
      </c>
      <c r="U6377" s="159" t="s">
        <v>8212</v>
      </c>
      <c r="V6377" s="154">
        <v>46149</v>
      </c>
      <c r="W6377" s="154">
        <v>46155</v>
      </c>
      <c r="X6377" s="154"/>
      <c r="Y6377" s="160"/>
      <c r="Z6377" s="160"/>
      <c r="AA6377" s="153"/>
      <c r="AB6377" s="153"/>
      <c r="AC6377" s="182" t="e">
        <f t="shared" si="200"/>
        <v>#DIV/0!</v>
      </c>
      <c r="AD6377" s="153" t="e">
        <f t="shared" si="201"/>
        <v>#DIV/0!</v>
      </c>
      <c r="AE6377" s="207"/>
      <c r="AF6377" s="153"/>
      <c r="AG6377" s="159"/>
      <c r="AH6377" s="153"/>
      <c r="AI6377" s="161"/>
      <c r="AJ6377" s="153"/>
      <c r="AK6377" s="153"/>
      <c r="AL6377" s="207"/>
      <c r="AM6377" s="207"/>
      <c r="AN6377" s="207"/>
      <c r="AO6377" s="207"/>
      <c r="AP6377" s="147" t="s">
        <v>54</v>
      </c>
      <c r="AQ6377" s="147"/>
      <c r="AR6377" s="147"/>
      <c r="AS6377" s="209" t="s">
        <v>68</v>
      </c>
      <c r="AT6377" s="223" t="str">
        <f>MONTH(B6377)&amp;"/"&amp;YEAR(B6377)</f>
        <v>3/2026</v>
      </c>
      <c r="AU6377" s="223">
        <f>WEEKNUM(B6377)-WEEKNUM(EOMONTH(B6377,-1)+1)+1</f>
        <v>5</v>
      </c>
      <c r="AV6377" s="209" t="str">
        <f>MONTH(R6377)&amp;"/"&amp;YEAR(R6377)</f>
        <v>1/1900</v>
      </c>
      <c r="AW6377" s="209" t="e">
        <f>WEEKNUM(R6377)-WEEKNUM(EOMONTH(R6377,-1)+1)+1</f>
        <v>#NUM!</v>
      </c>
      <c r="AX6377" s="209">
        <f>IF(BB6377="S",IF(Q6377="1. Aceitou o programa",R6377-B6377,0),0)</f>
        <v>0</v>
      </c>
      <c r="AY6377" s="209">
        <f>IF(BB6377="S",IF(AND(S6377&lt;&gt;"",R6377&lt;&gt;""),S6377-R6377,0),0)</f>
        <v>0</v>
      </c>
      <c r="AZ6377" s="209">
        <f>IF(BB6377="S",IF(Q6377="1. Aceitou o programa",IF(OR(X6377="Não se Aplica",X6377=""),IF(OR(W6377="Não se Aplica",W6377=""),0,W6377-V6377),AVERAGE(X6377-W6377,W6377-V6377)),0),0)</f>
        <v>0</v>
      </c>
      <c r="BA6377" s="209">
        <f>IF(BB6377="S",IF(AND(Q6377="1. Aceitou o programa",AH6377="Realizada"),IFERROR(IF(AG6377="",0,AG6377-R6377),0),0),0)</f>
        <v>0</v>
      </c>
      <c r="BB6377" s="209" t="str">
        <f>_xlfn.XLOOKUP(U6377,'Lista Suspensa'!$AA$20:$AA$23,'Lista Suspensa'!$AB$20:$AB$23,"N/A")</f>
        <v>S</v>
      </c>
    </row>
    <row r="6378" spans="1:54" ht="12" customHeight="1">
      <c r="A6378" s="151" t="s">
        <v>54</v>
      </c>
      <c r="B6378" s="152">
        <v>46112</v>
      </c>
      <c r="C6378" s="153" t="s">
        <v>55</v>
      </c>
      <c r="D6378" s="153" t="s">
        <v>56</v>
      </c>
      <c r="E6378" s="244">
        <v>94046892</v>
      </c>
      <c r="F6378" s="144" t="s">
        <v>10672</v>
      </c>
      <c r="G6378" s="230"/>
      <c r="H6378" s="154">
        <v>35507</v>
      </c>
      <c r="I6378" s="153">
        <v>29</v>
      </c>
      <c r="J6378" s="148" t="s">
        <v>70</v>
      </c>
      <c r="K6378" s="153"/>
      <c r="L6378" s="153"/>
      <c r="M6378" s="153"/>
      <c r="N6378" s="153"/>
      <c r="O6378" s="155">
        <v>21987006725</v>
      </c>
      <c r="P6378" s="156" t="s">
        <v>60</v>
      </c>
      <c r="Q6378" s="157" t="s">
        <v>8211</v>
      </c>
      <c r="R6378" s="158"/>
      <c r="S6378" s="159"/>
      <c r="T6378" s="159" t="s">
        <v>6983</v>
      </c>
      <c r="U6378" s="159" t="s">
        <v>8212</v>
      </c>
      <c r="V6378" s="154">
        <v>46149</v>
      </c>
      <c r="W6378" s="154">
        <v>46155</v>
      </c>
      <c r="X6378" s="154"/>
      <c r="Y6378" s="160"/>
      <c r="Z6378" s="160"/>
      <c r="AA6378" s="153"/>
      <c r="AB6378" s="153"/>
      <c r="AC6378" s="182" t="e">
        <f t="shared" si="200"/>
        <v>#DIV/0!</v>
      </c>
      <c r="AD6378" s="153" t="e">
        <f t="shared" si="201"/>
        <v>#DIV/0!</v>
      </c>
      <c r="AE6378" s="207"/>
      <c r="AF6378" s="153"/>
      <c r="AG6378" s="159"/>
      <c r="AH6378" s="153"/>
      <c r="AI6378" s="161"/>
      <c r="AJ6378" s="153"/>
      <c r="AK6378" s="153"/>
      <c r="AL6378" s="207"/>
      <c r="AM6378" s="207"/>
      <c r="AN6378" s="207"/>
      <c r="AO6378" s="207"/>
      <c r="AP6378" s="147" t="s">
        <v>54</v>
      </c>
      <c r="AQ6378" s="147"/>
      <c r="AR6378" s="147"/>
      <c r="AS6378" s="209" t="s">
        <v>68</v>
      </c>
      <c r="AT6378" s="223" t="str">
        <f>MONTH(B6378)&amp;"/"&amp;YEAR(B6378)</f>
        <v>3/2026</v>
      </c>
      <c r="AU6378" s="223">
        <f>WEEKNUM(B6378)-WEEKNUM(EOMONTH(B6378,-1)+1)+1</f>
        <v>5</v>
      </c>
      <c r="AV6378" s="209" t="str">
        <f>MONTH(R6378)&amp;"/"&amp;YEAR(R6378)</f>
        <v>1/1900</v>
      </c>
      <c r="AW6378" s="209" t="e">
        <f>WEEKNUM(R6378)-WEEKNUM(EOMONTH(R6378,-1)+1)+1</f>
        <v>#NUM!</v>
      </c>
      <c r="AX6378" s="209">
        <f>IF(BB6378="S",IF(Q6378="1. Aceitou o programa",R6378-B6378,0),0)</f>
        <v>0</v>
      </c>
      <c r="AY6378" s="209">
        <f>IF(BB6378="S",IF(AND(S6378&lt;&gt;"",R6378&lt;&gt;""),S6378-R6378,0),0)</f>
        <v>0</v>
      </c>
      <c r="AZ6378" s="209">
        <f>IF(BB6378="S",IF(Q6378="1. Aceitou o programa",IF(OR(X6378="Não se Aplica",X6378=""),IF(OR(W6378="Não se Aplica",W6378=""),0,W6378-V6378),AVERAGE(X6378-W6378,W6378-V6378)),0),0)</f>
        <v>0</v>
      </c>
      <c r="BA6378" s="209">
        <f>IF(BB6378="S",IF(AND(Q6378="1. Aceitou o programa",AH6378="Realizada"),IFERROR(IF(AG6378="",0,AG6378-R6378),0),0),0)</f>
        <v>0</v>
      </c>
      <c r="BB6378" s="209" t="str">
        <f>_xlfn.XLOOKUP(U6378,'Lista Suspensa'!$AA$20:$AA$23,'Lista Suspensa'!$AB$20:$AB$23,"N/A")</f>
        <v>S</v>
      </c>
    </row>
    <row r="6379" spans="1:54" ht="12" customHeight="1">
      <c r="A6379" s="151" t="s">
        <v>54</v>
      </c>
      <c r="B6379" s="152">
        <v>46112</v>
      </c>
      <c r="C6379" s="153" t="s">
        <v>55</v>
      </c>
      <c r="D6379" s="153" t="s">
        <v>56</v>
      </c>
      <c r="E6379" s="244">
        <v>92891254</v>
      </c>
      <c r="F6379" s="144" t="s">
        <v>10673</v>
      </c>
      <c r="G6379" s="230"/>
      <c r="H6379" s="154">
        <v>35555</v>
      </c>
      <c r="I6379" s="153">
        <v>29</v>
      </c>
      <c r="J6379" s="148" t="s">
        <v>70</v>
      </c>
      <c r="K6379" s="153"/>
      <c r="L6379" s="153"/>
      <c r="M6379" s="153"/>
      <c r="N6379" s="153"/>
      <c r="O6379" s="155">
        <v>11959357839</v>
      </c>
      <c r="P6379" s="156" t="s">
        <v>60</v>
      </c>
      <c r="Q6379" s="157" t="s">
        <v>8211</v>
      </c>
      <c r="R6379" s="158"/>
      <c r="S6379" s="159"/>
      <c r="T6379" s="159" t="s">
        <v>6983</v>
      </c>
      <c r="U6379" s="159" t="s">
        <v>8212</v>
      </c>
      <c r="V6379" s="154">
        <v>46149</v>
      </c>
      <c r="W6379" s="154">
        <v>46155</v>
      </c>
      <c r="X6379" s="154"/>
      <c r="Y6379" s="160"/>
      <c r="Z6379" s="160"/>
      <c r="AA6379" s="153"/>
      <c r="AB6379" s="153"/>
      <c r="AC6379" s="182" t="e">
        <f t="shared" si="200"/>
        <v>#DIV/0!</v>
      </c>
      <c r="AD6379" s="153" t="e">
        <f t="shared" si="201"/>
        <v>#DIV/0!</v>
      </c>
      <c r="AE6379" s="207"/>
      <c r="AF6379" s="153"/>
      <c r="AG6379" s="159"/>
      <c r="AH6379" s="153"/>
      <c r="AI6379" s="161"/>
      <c r="AJ6379" s="153"/>
      <c r="AK6379" s="153"/>
      <c r="AL6379" s="207"/>
      <c r="AM6379" s="207"/>
      <c r="AN6379" s="207"/>
      <c r="AO6379" s="207"/>
      <c r="AP6379" s="147" t="s">
        <v>54</v>
      </c>
      <c r="AQ6379" s="147"/>
      <c r="AR6379" s="147"/>
      <c r="AS6379" s="209" t="s">
        <v>68</v>
      </c>
      <c r="AT6379" s="223" t="str">
        <f>MONTH(B6379)&amp;"/"&amp;YEAR(B6379)</f>
        <v>3/2026</v>
      </c>
      <c r="AU6379" s="223">
        <f>WEEKNUM(B6379)-WEEKNUM(EOMONTH(B6379,-1)+1)+1</f>
        <v>5</v>
      </c>
      <c r="AV6379" s="209" t="str">
        <f>MONTH(R6379)&amp;"/"&amp;YEAR(R6379)</f>
        <v>1/1900</v>
      </c>
      <c r="AW6379" s="209" t="e">
        <f>WEEKNUM(R6379)-WEEKNUM(EOMONTH(R6379,-1)+1)+1</f>
        <v>#NUM!</v>
      </c>
      <c r="AX6379" s="209">
        <f>IF(BB6379="S",IF(Q6379="1. Aceitou o programa",R6379-B6379,0),0)</f>
        <v>0</v>
      </c>
      <c r="AY6379" s="209">
        <f>IF(BB6379="S",IF(AND(S6379&lt;&gt;"",R6379&lt;&gt;""),S6379-R6379,0),0)</f>
        <v>0</v>
      </c>
      <c r="AZ6379" s="209">
        <f>IF(BB6379="S",IF(Q6379="1. Aceitou o programa",IF(OR(X6379="Não se Aplica",X6379=""),IF(OR(W6379="Não se Aplica",W6379=""),0,W6379-V6379),AVERAGE(X6379-W6379,W6379-V6379)),0),0)</f>
        <v>0</v>
      </c>
      <c r="BA6379" s="209">
        <f>IF(BB6379="S",IF(AND(Q6379="1. Aceitou o programa",AH6379="Realizada"),IFERROR(IF(AG6379="",0,AG6379-R6379),0),0),0)</f>
        <v>0</v>
      </c>
      <c r="BB6379" s="209" t="str">
        <f>_xlfn.XLOOKUP(U6379,'Lista Suspensa'!$AA$20:$AA$23,'Lista Suspensa'!$AB$20:$AB$23,"N/A")</f>
        <v>S</v>
      </c>
    </row>
    <row r="6380" spans="1:54" ht="12" customHeight="1">
      <c r="A6380" s="151" t="s">
        <v>54</v>
      </c>
      <c r="B6380" s="152">
        <v>46112</v>
      </c>
      <c r="C6380" s="153" t="s">
        <v>55</v>
      </c>
      <c r="D6380" s="153" t="s">
        <v>56</v>
      </c>
      <c r="E6380" s="244">
        <v>95090135</v>
      </c>
      <c r="F6380" s="144" t="s">
        <v>10674</v>
      </c>
      <c r="G6380" s="230"/>
      <c r="H6380" s="154">
        <v>35578</v>
      </c>
      <c r="I6380" s="153">
        <v>28</v>
      </c>
      <c r="J6380" s="148" t="s">
        <v>70</v>
      </c>
      <c r="K6380" s="153"/>
      <c r="L6380" s="153"/>
      <c r="M6380" s="153"/>
      <c r="N6380" s="153"/>
      <c r="O6380" s="155">
        <v>21983031375</v>
      </c>
      <c r="P6380" s="156" t="s">
        <v>60</v>
      </c>
      <c r="Q6380" s="157" t="s">
        <v>8211</v>
      </c>
      <c r="R6380" s="158"/>
      <c r="S6380" s="159"/>
      <c r="T6380" s="159" t="s">
        <v>6983</v>
      </c>
      <c r="U6380" s="159" t="s">
        <v>8212</v>
      </c>
      <c r="V6380" s="154">
        <v>46149</v>
      </c>
      <c r="W6380" s="154">
        <v>46155</v>
      </c>
      <c r="X6380" s="154"/>
      <c r="Y6380" s="160"/>
      <c r="Z6380" s="160"/>
      <c r="AA6380" s="153"/>
      <c r="AB6380" s="153"/>
      <c r="AC6380" s="182" t="e">
        <f t="shared" si="200"/>
        <v>#DIV/0!</v>
      </c>
      <c r="AD6380" s="153" t="e">
        <f t="shared" si="201"/>
        <v>#DIV/0!</v>
      </c>
      <c r="AE6380" s="207"/>
      <c r="AF6380" s="153"/>
      <c r="AG6380" s="159"/>
      <c r="AH6380" s="153"/>
      <c r="AI6380" s="161"/>
      <c r="AJ6380" s="153"/>
      <c r="AK6380" s="153"/>
      <c r="AL6380" s="207"/>
      <c r="AM6380" s="207"/>
      <c r="AN6380" s="207"/>
      <c r="AO6380" s="207"/>
      <c r="AP6380" s="147" t="s">
        <v>54</v>
      </c>
      <c r="AQ6380" s="147"/>
      <c r="AR6380" s="147"/>
      <c r="AS6380" s="209" t="s">
        <v>68</v>
      </c>
      <c r="AT6380" s="223" t="str">
        <f>MONTH(B6380)&amp;"/"&amp;YEAR(B6380)</f>
        <v>3/2026</v>
      </c>
      <c r="AU6380" s="223">
        <f>WEEKNUM(B6380)-WEEKNUM(EOMONTH(B6380,-1)+1)+1</f>
        <v>5</v>
      </c>
      <c r="AV6380" s="209" t="str">
        <f>MONTH(R6380)&amp;"/"&amp;YEAR(R6380)</f>
        <v>1/1900</v>
      </c>
      <c r="AW6380" s="209" t="e">
        <f>WEEKNUM(R6380)-WEEKNUM(EOMONTH(R6380,-1)+1)+1</f>
        <v>#NUM!</v>
      </c>
      <c r="AX6380" s="209">
        <f>IF(BB6380="S",IF(Q6380="1. Aceitou o programa",R6380-B6380,0),0)</f>
        <v>0</v>
      </c>
      <c r="AY6380" s="209">
        <f>IF(BB6380="S",IF(AND(S6380&lt;&gt;"",R6380&lt;&gt;""),S6380-R6380,0),0)</f>
        <v>0</v>
      </c>
      <c r="AZ6380" s="209">
        <f>IF(BB6380="S",IF(Q6380="1. Aceitou o programa",IF(OR(X6380="Não se Aplica",X6380=""),IF(OR(W6380="Não se Aplica",W6380=""),0,W6380-V6380),AVERAGE(X6380-W6380,W6380-V6380)),0),0)</f>
        <v>0</v>
      </c>
      <c r="BA6380" s="209">
        <f>IF(BB6380="S",IF(AND(Q6380="1. Aceitou o programa",AH6380="Realizada"),IFERROR(IF(AG6380="",0,AG6380-R6380),0),0),0)</f>
        <v>0</v>
      </c>
      <c r="BB6380" s="209" t="str">
        <f>_xlfn.XLOOKUP(U6380,'Lista Suspensa'!$AA$20:$AA$23,'Lista Suspensa'!$AB$20:$AB$23,"N/A")</f>
        <v>S</v>
      </c>
    </row>
    <row r="6381" spans="1:54" ht="12" customHeight="1">
      <c r="A6381" s="151" t="s">
        <v>54</v>
      </c>
      <c r="B6381" s="152">
        <v>46112</v>
      </c>
      <c r="C6381" s="153" t="s">
        <v>55</v>
      </c>
      <c r="D6381" s="153" t="s">
        <v>56</v>
      </c>
      <c r="E6381" s="244">
        <v>87626455</v>
      </c>
      <c r="F6381" s="144" t="s">
        <v>10675</v>
      </c>
      <c r="G6381" s="230"/>
      <c r="H6381" s="154">
        <v>35626</v>
      </c>
      <c r="I6381" s="153">
        <v>28</v>
      </c>
      <c r="J6381" s="148" t="s">
        <v>58</v>
      </c>
      <c r="K6381" s="153"/>
      <c r="L6381" s="153"/>
      <c r="M6381" s="153"/>
      <c r="N6381" s="153"/>
      <c r="O6381" s="155">
        <v>11987137093</v>
      </c>
      <c r="P6381" s="156" t="s">
        <v>60</v>
      </c>
      <c r="Q6381" s="157" t="s">
        <v>8211</v>
      </c>
      <c r="R6381" s="158"/>
      <c r="S6381" s="159"/>
      <c r="T6381" s="159" t="s">
        <v>6983</v>
      </c>
      <c r="U6381" s="159" t="s">
        <v>8212</v>
      </c>
      <c r="V6381" s="154">
        <v>46149</v>
      </c>
      <c r="W6381" s="154">
        <v>46155</v>
      </c>
      <c r="X6381" s="154"/>
      <c r="Y6381" s="160"/>
      <c r="Z6381" s="160"/>
      <c r="AA6381" s="153"/>
      <c r="AB6381" s="153"/>
      <c r="AC6381" s="182" t="e">
        <f t="shared" si="200"/>
        <v>#DIV/0!</v>
      </c>
      <c r="AD6381" s="153" t="e">
        <f t="shared" si="201"/>
        <v>#DIV/0!</v>
      </c>
      <c r="AE6381" s="207"/>
      <c r="AF6381" s="153"/>
      <c r="AG6381" s="159"/>
      <c r="AH6381" s="153"/>
      <c r="AI6381" s="161"/>
      <c r="AJ6381" s="153"/>
      <c r="AK6381" s="153"/>
      <c r="AL6381" s="207"/>
      <c r="AM6381" s="207"/>
      <c r="AN6381" s="207"/>
      <c r="AO6381" s="207"/>
      <c r="AP6381" s="147" t="s">
        <v>54</v>
      </c>
      <c r="AQ6381" s="147"/>
      <c r="AR6381" s="147"/>
      <c r="AS6381" s="209" t="s">
        <v>68</v>
      </c>
      <c r="AT6381" s="223" t="str">
        <f>MONTH(B6381)&amp;"/"&amp;YEAR(B6381)</f>
        <v>3/2026</v>
      </c>
      <c r="AU6381" s="223">
        <f>WEEKNUM(B6381)-WEEKNUM(EOMONTH(B6381,-1)+1)+1</f>
        <v>5</v>
      </c>
      <c r="AV6381" s="209" t="str">
        <f>MONTH(R6381)&amp;"/"&amp;YEAR(R6381)</f>
        <v>1/1900</v>
      </c>
      <c r="AW6381" s="209" t="e">
        <f>WEEKNUM(R6381)-WEEKNUM(EOMONTH(R6381,-1)+1)+1</f>
        <v>#NUM!</v>
      </c>
      <c r="AX6381" s="209">
        <f>IF(BB6381="S",IF(Q6381="1. Aceitou o programa",R6381-B6381,0),0)</f>
        <v>0</v>
      </c>
      <c r="AY6381" s="209">
        <f>IF(BB6381="S",IF(AND(S6381&lt;&gt;"",R6381&lt;&gt;""),S6381-R6381,0),0)</f>
        <v>0</v>
      </c>
      <c r="AZ6381" s="209">
        <f>IF(BB6381="S",IF(Q6381="1. Aceitou o programa",IF(OR(X6381="Não se Aplica",X6381=""),IF(OR(W6381="Não se Aplica",W6381=""),0,W6381-V6381),AVERAGE(X6381-W6381,W6381-V6381)),0),0)</f>
        <v>0</v>
      </c>
      <c r="BA6381" s="209">
        <f>IF(BB6381="S",IF(AND(Q6381="1. Aceitou o programa",AH6381="Realizada"),IFERROR(IF(AG6381="",0,AG6381-R6381),0),0),0)</f>
        <v>0</v>
      </c>
      <c r="BB6381" s="209" t="str">
        <f>_xlfn.XLOOKUP(U6381,'Lista Suspensa'!$AA$20:$AA$23,'Lista Suspensa'!$AB$20:$AB$23,"N/A")</f>
        <v>S</v>
      </c>
    </row>
    <row r="6382" spans="1:54" ht="12" customHeight="1">
      <c r="A6382" s="151" t="s">
        <v>54</v>
      </c>
      <c r="B6382" s="152">
        <v>46112</v>
      </c>
      <c r="C6382" s="153" t="s">
        <v>55</v>
      </c>
      <c r="D6382" s="153" t="s">
        <v>56</v>
      </c>
      <c r="E6382" s="244">
        <v>95017452</v>
      </c>
      <c r="F6382" s="144" t="s">
        <v>10676</v>
      </c>
      <c r="G6382" s="230"/>
      <c r="H6382" s="154">
        <v>35647</v>
      </c>
      <c r="I6382" s="153">
        <v>28</v>
      </c>
      <c r="J6382" s="148" t="s">
        <v>70</v>
      </c>
      <c r="K6382" s="153"/>
      <c r="L6382" s="153"/>
      <c r="M6382" s="153"/>
      <c r="N6382" s="153"/>
      <c r="O6382" s="155">
        <v>21959275036</v>
      </c>
      <c r="P6382" s="156" t="s">
        <v>60</v>
      </c>
      <c r="Q6382" s="157" t="s">
        <v>8211</v>
      </c>
      <c r="R6382" s="158"/>
      <c r="S6382" s="159"/>
      <c r="T6382" s="159" t="s">
        <v>6983</v>
      </c>
      <c r="U6382" s="159" t="s">
        <v>8212</v>
      </c>
      <c r="V6382" s="154">
        <v>46149</v>
      </c>
      <c r="W6382" s="154">
        <v>46155</v>
      </c>
      <c r="X6382" s="154"/>
      <c r="Y6382" s="160"/>
      <c r="Z6382" s="160"/>
      <c r="AA6382" s="153"/>
      <c r="AB6382" s="153"/>
      <c r="AC6382" s="182" t="e">
        <f t="shared" si="200"/>
        <v>#DIV/0!</v>
      </c>
      <c r="AD6382" s="153" t="e">
        <f t="shared" si="201"/>
        <v>#DIV/0!</v>
      </c>
      <c r="AE6382" s="207"/>
      <c r="AF6382" s="153"/>
      <c r="AG6382" s="159"/>
      <c r="AH6382" s="153"/>
      <c r="AI6382" s="161"/>
      <c r="AJ6382" s="153"/>
      <c r="AK6382" s="153"/>
      <c r="AL6382" s="207"/>
      <c r="AM6382" s="207"/>
      <c r="AN6382" s="207"/>
      <c r="AO6382" s="207"/>
      <c r="AP6382" s="147" t="s">
        <v>54</v>
      </c>
      <c r="AQ6382" s="147"/>
      <c r="AR6382" s="147"/>
      <c r="AS6382" s="209" t="s">
        <v>68</v>
      </c>
      <c r="AT6382" s="223" t="str">
        <f>MONTH(B6382)&amp;"/"&amp;YEAR(B6382)</f>
        <v>3/2026</v>
      </c>
      <c r="AU6382" s="223">
        <f>WEEKNUM(B6382)-WEEKNUM(EOMONTH(B6382,-1)+1)+1</f>
        <v>5</v>
      </c>
      <c r="AV6382" s="209" t="str">
        <f>MONTH(R6382)&amp;"/"&amp;YEAR(R6382)</f>
        <v>1/1900</v>
      </c>
      <c r="AW6382" s="209" t="e">
        <f>WEEKNUM(R6382)-WEEKNUM(EOMONTH(R6382,-1)+1)+1</f>
        <v>#NUM!</v>
      </c>
      <c r="AX6382" s="209">
        <f>IF(BB6382="S",IF(Q6382="1. Aceitou o programa",R6382-B6382,0),0)</f>
        <v>0</v>
      </c>
      <c r="AY6382" s="209">
        <f>IF(BB6382="S",IF(AND(S6382&lt;&gt;"",R6382&lt;&gt;""),S6382-R6382,0),0)</f>
        <v>0</v>
      </c>
      <c r="AZ6382" s="209">
        <f>IF(BB6382="S",IF(Q6382="1. Aceitou o programa",IF(OR(X6382="Não se Aplica",X6382=""),IF(OR(W6382="Não se Aplica",W6382=""),0,W6382-V6382),AVERAGE(X6382-W6382,W6382-V6382)),0),0)</f>
        <v>0</v>
      </c>
      <c r="BA6382" s="209">
        <f>IF(BB6382="S",IF(AND(Q6382="1. Aceitou o programa",AH6382="Realizada"),IFERROR(IF(AG6382="",0,AG6382-R6382),0),0),0)</f>
        <v>0</v>
      </c>
      <c r="BB6382" s="209" t="str">
        <f>_xlfn.XLOOKUP(U6382,'Lista Suspensa'!$AA$20:$AA$23,'Lista Suspensa'!$AB$20:$AB$23,"N/A")</f>
        <v>S</v>
      </c>
    </row>
    <row r="6383" spans="1:54" ht="12" customHeight="1">
      <c r="A6383" s="151" t="s">
        <v>54</v>
      </c>
      <c r="B6383" s="152">
        <v>46112</v>
      </c>
      <c r="C6383" s="153" t="s">
        <v>55</v>
      </c>
      <c r="D6383" s="153" t="s">
        <v>56</v>
      </c>
      <c r="E6383" s="244">
        <v>95042239</v>
      </c>
      <c r="F6383" s="144" t="s">
        <v>10677</v>
      </c>
      <c r="G6383" s="230"/>
      <c r="H6383" s="154">
        <v>35676</v>
      </c>
      <c r="I6383" s="153">
        <v>28</v>
      </c>
      <c r="J6383" s="148" t="s">
        <v>70</v>
      </c>
      <c r="K6383" s="153"/>
      <c r="L6383" s="153"/>
      <c r="M6383" s="153"/>
      <c r="N6383" s="153"/>
      <c r="O6383" s="155">
        <v>21969975862</v>
      </c>
      <c r="P6383" s="156" t="s">
        <v>60</v>
      </c>
      <c r="Q6383" s="157" t="s">
        <v>8211</v>
      </c>
      <c r="R6383" s="158"/>
      <c r="S6383" s="159"/>
      <c r="T6383" s="159" t="s">
        <v>6983</v>
      </c>
      <c r="U6383" s="159" t="s">
        <v>8212</v>
      </c>
      <c r="V6383" s="154">
        <v>46149</v>
      </c>
      <c r="W6383" s="154">
        <v>46155</v>
      </c>
      <c r="X6383" s="154"/>
      <c r="Y6383" s="160"/>
      <c r="Z6383" s="160"/>
      <c r="AA6383" s="153"/>
      <c r="AB6383" s="153"/>
      <c r="AC6383" s="182" t="e">
        <f t="shared" si="200"/>
        <v>#DIV/0!</v>
      </c>
      <c r="AD6383" s="153" t="e">
        <f t="shared" si="201"/>
        <v>#DIV/0!</v>
      </c>
      <c r="AE6383" s="207"/>
      <c r="AF6383" s="153"/>
      <c r="AG6383" s="159"/>
      <c r="AH6383" s="153"/>
      <c r="AI6383" s="161"/>
      <c r="AJ6383" s="153"/>
      <c r="AK6383" s="153"/>
      <c r="AL6383" s="207"/>
      <c r="AM6383" s="207"/>
      <c r="AN6383" s="207"/>
      <c r="AO6383" s="207"/>
      <c r="AP6383" s="147" t="s">
        <v>54</v>
      </c>
      <c r="AQ6383" s="147"/>
      <c r="AR6383" s="147"/>
      <c r="AS6383" s="209" t="s">
        <v>68</v>
      </c>
      <c r="AT6383" s="223" t="str">
        <f>MONTH(B6383)&amp;"/"&amp;YEAR(B6383)</f>
        <v>3/2026</v>
      </c>
      <c r="AU6383" s="223">
        <f>WEEKNUM(B6383)-WEEKNUM(EOMONTH(B6383,-1)+1)+1</f>
        <v>5</v>
      </c>
      <c r="AV6383" s="209" t="str">
        <f>MONTH(R6383)&amp;"/"&amp;YEAR(R6383)</f>
        <v>1/1900</v>
      </c>
      <c r="AW6383" s="209" t="e">
        <f>WEEKNUM(R6383)-WEEKNUM(EOMONTH(R6383,-1)+1)+1</f>
        <v>#NUM!</v>
      </c>
      <c r="AX6383" s="209">
        <f>IF(BB6383="S",IF(Q6383="1. Aceitou o programa",R6383-B6383,0),0)</f>
        <v>0</v>
      </c>
      <c r="AY6383" s="209">
        <f>IF(BB6383="S",IF(AND(S6383&lt;&gt;"",R6383&lt;&gt;""),S6383-R6383,0),0)</f>
        <v>0</v>
      </c>
      <c r="AZ6383" s="209">
        <f>IF(BB6383="S",IF(Q6383="1. Aceitou o programa",IF(OR(X6383="Não se Aplica",X6383=""),IF(OR(W6383="Não se Aplica",W6383=""),0,W6383-V6383),AVERAGE(X6383-W6383,W6383-V6383)),0),0)</f>
        <v>0</v>
      </c>
      <c r="BA6383" s="209">
        <f>IF(BB6383="S",IF(AND(Q6383="1. Aceitou o programa",AH6383="Realizada"),IFERROR(IF(AG6383="",0,AG6383-R6383),0),0),0)</f>
        <v>0</v>
      </c>
      <c r="BB6383" s="209" t="str">
        <f>_xlfn.XLOOKUP(U6383,'Lista Suspensa'!$AA$20:$AA$23,'Lista Suspensa'!$AB$20:$AB$23,"N/A")</f>
        <v>S</v>
      </c>
    </row>
    <row r="6384" spans="1:54" ht="12" customHeight="1">
      <c r="A6384" s="151" t="s">
        <v>54</v>
      </c>
      <c r="B6384" s="152">
        <v>46112</v>
      </c>
      <c r="C6384" s="153" t="s">
        <v>55</v>
      </c>
      <c r="D6384" s="153" t="s">
        <v>56</v>
      </c>
      <c r="E6384" s="244">
        <v>89053117</v>
      </c>
      <c r="F6384" s="144" t="s">
        <v>10678</v>
      </c>
      <c r="G6384" s="230"/>
      <c r="H6384" s="154">
        <v>35710</v>
      </c>
      <c r="I6384" s="153">
        <v>28</v>
      </c>
      <c r="J6384" s="148" t="s">
        <v>58</v>
      </c>
      <c r="K6384" s="153"/>
      <c r="L6384" s="153"/>
      <c r="M6384" s="153"/>
      <c r="N6384" s="153"/>
      <c r="O6384" s="155">
        <v>11964628885</v>
      </c>
      <c r="P6384" s="156" t="s">
        <v>60</v>
      </c>
      <c r="Q6384" s="157" t="s">
        <v>8211</v>
      </c>
      <c r="R6384" s="158"/>
      <c r="S6384" s="159"/>
      <c r="T6384" s="159" t="s">
        <v>6983</v>
      </c>
      <c r="U6384" s="159" t="s">
        <v>8212</v>
      </c>
      <c r="V6384" s="154">
        <v>46149</v>
      </c>
      <c r="W6384" s="154">
        <v>46155</v>
      </c>
      <c r="X6384" s="154"/>
      <c r="Y6384" s="160"/>
      <c r="Z6384" s="160"/>
      <c r="AA6384" s="153"/>
      <c r="AB6384" s="153"/>
      <c r="AC6384" s="182" t="e">
        <f t="shared" si="200"/>
        <v>#DIV/0!</v>
      </c>
      <c r="AD6384" s="153" t="e">
        <f t="shared" si="201"/>
        <v>#DIV/0!</v>
      </c>
      <c r="AE6384" s="207"/>
      <c r="AF6384" s="153"/>
      <c r="AG6384" s="159"/>
      <c r="AH6384" s="153"/>
      <c r="AI6384" s="161"/>
      <c r="AJ6384" s="153"/>
      <c r="AK6384" s="153"/>
      <c r="AL6384" s="207"/>
      <c r="AM6384" s="207"/>
      <c r="AN6384" s="207"/>
      <c r="AO6384" s="207"/>
      <c r="AP6384" s="147" t="s">
        <v>54</v>
      </c>
      <c r="AQ6384" s="147"/>
      <c r="AR6384" s="147"/>
      <c r="AS6384" s="209" t="s">
        <v>68</v>
      </c>
      <c r="AT6384" s="223" t="str">
        <f>MONTH(B6384)&amp;"/"&amp;YEAR(B6384)</f>
        <v>3/2026</v>
      </c>
      <c r="AU6384" s="223">
        <f>WEEKNUM(B6384)-WEEKNUM(EOMONTH(B6384,-1)+1)+1</f>
        <v>5</v>
      </c>
      <c r="AV6384" s="209" t="str">
        <f>MONTH(R6384)&amp;"/"&amp;YEAR(R6384)</f>
        <v>1/1900</v>
      </c>
      <c r="AW6384" s="209" t="e">
        <f>WEEKNUM(R6384)-WEEKNUM(EOMONTH(R6384,-1)+1)+1</f>
        <v>#NUM!</v>
      </c>
      <c r="AX6384" s="209">
        <f>IF(BB6384="S",IF(Q6384="1. Aceitou o programa",R6384-B6384,0),0)</f>
        <v>0</v>
      </c>
      <c r="AY6384" s="209">
        <f>IF(BB6384="S",IF(AND(S6384&lt;&gt;"",R6384&lt;&gt;""),S6384-R6384,0),0)</f>
        <v>0</v>
      </c>
      <c r="AZ6384" s="209">
        <f>IF(BB6384="S",IF(Q6384="1. Aceitou o programa",IF(OR(X6384="Não se Aplica",X6384=""),IF(OR(W6384="Não se Aplica",W6384=""),0,W6384-V6384),AVERAGE(X6384-W6384,W6384-V6384)),0),0)</f>
        <v>0</v>
      </c>
      <c r="BA6384" s="209">
        <f>IF(BB6384="S",IF(AND(Q6384="1. Aceitou o programa",AH6384="Realizada"),IFERROR(IF(AG6384="",0,AG6384-R6384),0),0),0)</f>
        <v>0</v>
      </c>
      <c r="BB6384" s="209" t="str">
        <f>_xlfn.XLOOKUP(U6384,'Lista Suspensa'!$AA$20:$AA$23,'Lista Suspensa'!$AB$20:$AB$23,"N/A")</f>
        <v>S</v>
      </c>
    </row>
    <row r="6385" spans="1:54" ht="12" customHeight="1">
      <c r="A6385" s="151" t="s">
        <v>54</v>
      </c>
      <c r="B6385" s="152">
        <v>46112</v>
      </c>
      <c r="C6385" s="153" t="s">
        <v>55</v>
      </c>
      <c r="D6385" s="153" t="s">
        <v>56</v>
      </c>
      <c r="E6385" s="244">
        <v>87313760</v>
      </c>
      <c r="F6385" s="144" t="s">
        <v>10679</v>
      </c>
      <c r="G6385" s="230"/>
      <c r="H6385" s="154">
        <v>35720</v>
      </c>
      <c r="I6385" s="153">
        <v>28</v>
      </c>
      <c r="J6385" s="148" t="s">
        <v>70</v>
      </c>
      <c r="K6385" s="153"/>
      <c r="L6385" s="153"/>
      <c r="M6385" s="153"/>
      <c r="N6385" s="153"/>
      <c r="O6385" s="155">
        <v>21993461270</v>
      </c>
      <c r="P6385" s="156" t="s">
        <v>60</v>
      </c>
      <c r="Q6385" s="157" t="s">
        <v>8211</v>
      </c>
      <c r="R6385" s="158"/>
      <c r="S6385" s="159"/>
      <c r="T6385" s="159" t="s">
        <v>6983</v>
      </c>
      <c r="U6385" s="159" t="s">
        <v>8212</v>
      </c>
      <c r="V6385" s="154">
        <v>46149</v>
      </c>
      <c r="W6385" s="154">
        <v>46155</v>
      </c>
      <c r="X6385" s="154"/>
      <c r="Y6385" s="160"/>
      <c r="Z6385" s="160"/>
      <c r="AA6385" s="153"/>
      <c r="AB6385" s="153"/>
      <c r="AC6385" s="182" t="e">
        <f t="shared" si="200"/>
        <v>#DIV/0!</v>
      </c>
      <c r="AD6385" s="153" t="e">
        <f t="shared" si="201"/>
        <v>#DIV/0!</v>
      </c>
      <c r="AE6385" s="207"/>
      <c r="AF6385" s="153"/>
      <c r="AG6385" s="159"/>
      <c r="AH6385" s="153"/>
      <c r="AI6385" s="161"/>
      <c r="AJ6385" s="153"/>
      <c r="AK6385" s="153"/>
      <c r="AL6385" s="207"/>
      <c r="AM6385" s="207"/>
      <c r="AN6385" s="207"/>
      <c r="AO6385" s="207"/>
      <c r="AP6385" s="147" t="s">
        <v>54</v>
      </c>
      <c r="AQ6385" s="147"/>
      <c r="AR6385" s="147"/>
      <c r="AS6385" s="209" t="s">
        <v>68</v>
      </c>
      <c r="AT6385" s="223" t="str">
        <f>MONTH(B6385)&amp;"/"&amp;YEAR(B6385)</f>
        <v>3/2026</v>
      </c>
      <c r="AU6385" s="223">
        <f>WEEKNUM(B6385)-WEEKNUM(EOMONTH(B6385,-1)+1)+1</f>
        <v>5</v>
      </c>
      <c r="AV6385" s="209" t="str">
        <f>MONTH(R6385)&amp;"/"&amp;YEAR(R6385)</f>
        <v>1/1900</v>
      </c>
      <c r="AW6385" s="209" t="e">
        <f>WEEKNUM(R6385)-WEEKNUM(EOMONTH(R6385,-1)+1)+1</f>
        <v>#NUM!</v>
      </c>
      <c r="AX6385" s="209">
        <f>IF(BB6385="S",IF(Q6385="1. Aceitou o programa",R6385-B6385,0),0)</f>
        <v>0</v>
      </c>
      <c r="AY6385" s="209">
        <f>IF(BB6385="S",IF(AND(S6385&lt;&gt;"",R6385&lt;&gt;""),S6385-R6385,0),0)</f>
        <v>0</v>
      </c>
      <c r="AZ6385" s="209">
        <f>IF(BB6385="S",IF(Q6385="1. Aceitou o programa",IF(OR(X6385="Não se Aplica",X6385=""),IF(OR(W6385="Não se Aplica",W6385=""),0,W6385-V6385),AVERAGE(X6385-W6385,W6385-V6385)),0),0)</f>
        <v>0</v>
      </c>
      <c r="BA6385" s="209">
        <f>IF(BB6385="S",IF(AND(Q6385="1. Aceitou o programa",AH6385="Realizada"),IFERROR(IF(AG6385="",0,AG6385-R6385),0),0),0)</f>
        <v>0</v>
      </c>
      <c r="BB6385" s="209" t="str">
        <f>_xlfn.XLOOKUP(U6385,'Lista Suspensa'!$AA$20:$AA$23,'Lista Suspensa'!$AB$20:$AB$23,"N/A")</f>
        <v>S</v>
      </c>
    </row>
    <row r="6386" spans="1:54" ht="12" customHeight="1">
      <c r="A6386" s="151" t="s">
        <v>54</v>
      </c>
      <c r="B6386" s="152">
        <v>46112</v>
      </c>
      <c r="C6386" s="153" t="s">
        <v>55</v>
      </c>
      <c r="D6386" s="153" t="s">
        <v>56</v>
      </c>
      <c r="E6386" s="244">
        <v>92922742</v>
      </c>
      <c r="F6386" s="144" t="s">
        <v>10680</v>
      </c>
      <c r="G6386" s="230"/>
      <c r="H6386" s="154">
        <v>35744</v>
      </c>
      <c r="I6386" s="153">
        <v>28</v>
      </c>
      <c r="J6386" s="148" t="s">
        <v>70</v>
      </c>
      <c r="K6386" s="153"/>
      <c r="L6386" s="153"/>
      <c r="M6386" s="153"/>
      <c r="N6386" s="153"/>
      <c r="O6386" s="155">
        <v>11992866674</v>
      </c>
      <c r="P6386" s="156" t="s">
        <v>60</v>
      </c>
      <c r="Q6386" s="157" t="s">
        <v>8211</v>
      </c>
      <c r="R6386" s="158"/>
      <c r="S6386" s="159"/>
      <c r="T6386" s="159" t="s">
        <v>6983</v>
      </c>
      <c r="U6386" s="159" t="s">
        <v>8212</v>
      </c>
      <c r="V6386" s="154">
        <v>46149</v>
      </c>
      <c r="W6386" s="154">
        <v>46155</v>
      </c>
      <c r="X6386" s="154"/>
      <c r="Y6386" s="160"/>
      <c r="Z6386" s="160"/>
      <c r="AA6386" s="153"/>
      <c r="AB6386" s="153"/>
      <c r="AC6386" s="182" t="e">
        <f t="shared" si="200"/>
        <v>#DIV/0!</v>
      </c>
      <c r="AD6386" s="153" t="e">
        <f t="shared" si="201"/>
        <v>#DIV/0!</v>
      </c>
      <c r="AE6386" s="207"/>
      <c r="AF6386" s="153"/>
      <c r="AG6386" s="159"/>
      <c r="AH6386" s="153"/>
      <c r="AI6386" s="161"/>
      <c r="AJ6386" s="153"/>
      <c r="AK6386" s="153"/>
      <c r="AL6386" s="207"/>
      <c r="AM6386" s="207"/>
      <c r="AN6386" s="207"/>
      <c r="AO6386" s="207"/>
      <c r="AP6386" s="147" t="s">
        <v>54</v>
      </c>
      <c r="AQ6386" s="147"/>
      <c r="AR6386" s="147"/>
      <c r="AS6386" s="209" t="s">
        <v>68</v>
      </c>
      <c r="AT6386" s="223" t="str">
        <f>MONTH(B6386)&amp;"/"&amp;YEAR(B6386)</f>
        <v>3/2026</v>
      </c>
      <c r="AU6386" s="223">
        <f>WEEKNUM(B6386)-WEEKNUM(EOMONTH(B6386,-1)+1)+1</f>
        <v>5</v>
      </c>
      <c r="AV6386" s="209" t="str">
        <f>MONTH(R6386)&amp;"/"&amp;YEAR(R6386)</f>
        <v>1/1900</v>
      </c>
      <c r="AW6386" s="209" t="e">
        <f>WEEKNUM(R6386)-WEEKNUM(EOMONTH(R6386,-1)+1)+1</f>
        <v>#NUM!</v>
      </c>
      <c r="AX6386" s="209">
        <f>IF(BB6386="S",IF(Q6386="1. Aceitou o programa",R6386-B6386,0),0)</f>
        <v>0</v>
      </c>
      <c r="AY6386" s="209">
        <f>IF(BB6386="S",IF(AND(S6386&lt;&gt;"",R6386&lt;&gt;""),S6386-R6386,0),0)</f>
        <v>0</v>
      </c>
      <c r="AZ6386" s="209">
        <f>IF(BB6386="S",IF(Q6386="1. Aceitou o programa",IF(OR(X6386="Não se Aplica",X6386=""),IF(OR(W6386="Não se Aplica",W6386=""),0,W6386-V6386),AVERAGE(X6386-W6386,W6386-V6386)),0),0)</f>
        <v>0</v>
      </c>
      <c r="BA6386" s="209">
        <f>IF(BB6386="S",IF(AND(Q6386="1. Aceitou o programa",AH6386="Realizada"),IFERROR(IF(AG6386="",0,AG6386-R6386),0),0),0)</f>
        <v>0</v>
      </c>
      <c r="BB6386" s="209" t="str">
        <f>_xlfn.XLOOKUP(U6386,'Lista Suspensa'!$AA$20:$AA$23,'Lista Suspensa'!$AB$20:$AB$23,"N/A")</f>
        <v>S</v>
      </c>
    </row>
    <row r="6387" spans="1:54" ht="12" customHeight="1">
      <c r="A6387" s="151" t="s">
        <v>54</v>
      </c>
      <c r="B6387" s="152">
        <v>46112</v>
      </c>
      <c r="C6387" s="153" t="s">
        <v>55</v>
      </c>
      <c r="D6387" s="153" t="s">
        <v>56</v>
      </c>
      <c r="E6387" s="244">
        <v>88357165</v>
      </c>
      <c r="F6387" s="144" t="s">
        <v>10681</v>
      </c>
      <c r="G6387" s="230"/>
      <c r="H6387" s="154">
        <v>35763</v>
      </c>
      <c r="I6387" s="153">
        <v>28</v>
      </c>
      <c r="J6387" s="148" t="s">
        <v>70</v>
      </c>
      <c r="K6387" s="153"/>
      <c r="L6387" s="153"/>
      <c r="M6387" s="153"/>
      <c r="N6387" s="153"/>
      <c r="O6387" s="155">
        <v>11940466055</v>
      </c>
      <c r="P6387" s="156" t="s">
        <v>60</v>
      </c>
      <c r="Q6387" s="157" t="s">
        <v>8211</v>
      </c>
      <c r="R6387" s="158"/>
      <c r="S6387" s="159"/>
      <c r="T6387" s="159" t="s">
        <v>6983</v>
      </c>
      <c r="U6387" s="159" t="s">
        <v>8212</v>
      </c>
      <c r="V6387" s="154">
        <v>46149</v>
      </c>
      <c r="W6387" s="154">
        <v>46155</v>
      </c>
      <c r="X6387" s="154"/>
      <c r="Y6387" s="160"/>
      <c r="Z6387" s="160"/>
      <c r="AA6387" s="153"/>
      <c r="AB6387" s="153"/>
      <c r="AC6387" s="182" t="e">
        <f t="shared" si="200"/>
        <v>#DIV/0!</v>
      </c>
      <c r="AD6387" s="153" t="e">
        <f t="shared" si="201"/>
        <v>#DIV/0!</v>
      </c>
      <c r="AE6387" s="207"/>
      <c r="AF6387" s="153"/>
      <c r="AG6387" s="159"/>
      <c r="AH6387" s="153"/>
      <c r="AI6387" s="161"/>
      <c r="AJ6387" s="153"/>
      <c r="AK6387" s="153"/>
      <c r="AL6387" s="207"/>
      <c r="AM6387" s="207"/>
      <c r="AN6387" s="207"/>
      <c r="AO6387" s="207"/>
      <c r="AP6387" s="147" t="s">
        <v>54</v>
      </c>
      <c r="AQ6387" s="147"/>
      <c r="AR6387" s="147"/>
      <c r="AS6387" s="209" t="s">
        <v>68</v>
      </c>
      <c r="AT6387" s="223" t="str">
        <f>MONTH(B6387)&amp;"/"&amp;YEAR(B6387)</f>
        <v>3/2026</v>
      </c>
      <c r="AU6387" s="223">
        <f>WEEKNUM(B6387)-WEEKNUM(EOMONTH(B6387,-1)+1)+1</f>
        <v>5</v>
      </c>
      <c r="AV6387" s="209" t="str">
        <f>MONTH(R6387)&amp;"/"&amp;YEAR(R6387)</f>
        <v>1/1900</v>
      </c>
      <c r="AW6387" s="209" t="e">
        <f>WEEKNUM(R6387)-WEEKNUM(EOMONTH(R6387,-1)+1)+1</f>
        <v>#NUM!</v>
      </c>
      <c r="AX6387" s="209">
        <f>IF(BB6387="S",IF(Q6387="1. Aceitou o programa",R6387-B6387,0),0)</f>
        <v>0</v>
      </c>
      <c r="AY6387" s="209">
        <f>IF(BB6387="S",IF(AND(S6387&lt;&gt;"",R6387&lt;&gt;""),S6387-R6387,0),0)</f>
        <v>0</v>
      </c>
      <c r="AZ6387" s="209">
        <f>IF(BB6387="S",IF(Q6387="1. Aceitou o programa",IF(OR(X6387="Não se Aplica",X6387=""),IF(OR(W6387="Não se Aplica",W6387=""),0,W6387-V6387),AVERAGE(X6387-W6387,W6387-V6387)),0),0)</f>
        <v>0</v>
      </c>
      <c r="BA6387" s="209">
        <f>IF(BB6387="S",IF(AND(Q6387="1. Aceitou o programa",AH6387="Realizada"),IFERROR(IF(AG6387="",0,AG6387-R6387),0),0),0)</f>
        <v>0</v>
      </c>
      <c r="BB6387" s="209" t="str">
        <f>_xlfn.XLOOKUP(U6387,'Lista Suspensa'!$AA$20:$AA$23,'Lista Suspensa'!$AB$20:$AB$23,"N/A")</f>
        <v>S</v>
      </c>
    </row>
    <row r="6388" spans="1:54" ht="12" customHeight="1">
      <c r="A6388" s="151" t="s">
        <v>54</v>
      </c>
      <c r="B6388" s="152">
        <v>46112</v>
      </c>
      <c r="C6388" s="153" t="s">
        <v>55</v>
      </c>
      <c r="D6388" s="153" t="s">
        <v>56</v>
      </c>
      <c r="E6388" s="244">
        <v>79578191</v>
      </c>
      <c r="F6388" s="144" t="s">
        <v>10682</v>
      </c>
      <c r="G6388" s="230"/>
      <c r="H6388" s="154">
        <v>35841</v>
      </c>
      <c r="I6388" s="153">
        <v>28</v>
      </c>
      <c r="J6388" s="148" t="s">
        <v>58</v>
      </c>
      <c r="K6388" s="153"/>
      <c r="L6388" s="153"/>
      <c r="M6388" s="153"/>
      <c r="N6388" s="153"/>
      <c r="O6388" s="155">
        <v>21964198608</v>
      </c>
      <c r="P6388" s="156" t="s">
        <v>60</v>
      </c>
      <c r="Q6388" s="157" t="s">
        <v>8211</v>
      </c>
      <c r="R6388" s="158"/>
      <c r="S6388" s="159"/>
      <c r="T6388" s="159" t="s">
        <v>6983</v>
      </c>
      <c r="U6388" s="159" t="s">
        <v>8212</v>
      </c>
      <c r="V6388" s="154">
        <v>46149</v>
      </c>
      <c r="W6388" s="154">
        <v>46155</v>
      </c>
      <c r="X6388" s="154"/>
      <c r="Y6388" s="160"/>
      <c r="Z6388" s="160"/>
      <c r="AA6388" s="153"/>
      <c r="AB6388" s="153"/>
      <c r="AC6388" s="182" t="e">
        <f t="shared" si="200"/>
        <v>#DIV/0!</v>
      </c>
      <c r="AD6388" s="153" t="e">
        <f t="shared" si="201"/>
        <v>#DIV/0!</v>
      </c>
      <c r="AE6388" s="207"/>
      <c r="AF6388" s="153"/>
      <c r="AG6388" s="159"/>
      <c r="AH6388" s="153"/>
      <c r="AI6388" s="161"/>
      <c r="AJ6388" s="153"/>
      <c r="AK6388" s="153"/>
      <c r="AL6388" s="207"/>
      <c r="AM6388" s="207"/>
      <c r="AN6388" s="207"/>
      <c r="AO6388" s="207"/>
      <c r="AP6388" s="147" t="s">
        <v>54</v>
      </c>
      <c r="AQ6388" s="147"/>
      <c r="AR6388" s="147"/>
      <c r="AS6388" s="209" t="s">
        <v>68</v>
      </c>
      <c r="AT6388" s="223" t="str">
        <f>MONTH(B6388)&amp;"/"&amp;YEAR(B6388)</f>
        <v>3/2026</v>
      </c>
      <c r="AU6388" s="223">
        <f>WEEKNUM(B6388)-WEEKNUM(EOMONTH(B6388,-1)+1)+1</f>
        <v>5</v>
      </c>
      <c r="AV6388" s="209" t="str">
        <f>MONTH(R6388)&amp;"/"&amp;YEAR(R6388)</f>
        <v>1/1900</v>
      </c>
      <c r="AW6388" s="209" t="e">
        <f>WEEKNUM(R6388)-WEEKNUM(EOMONTH(R6388,-1)+1)+1</f>
        <v>#NUM!</v>
      </c>
      <c r="AX6388" s="209">
        <f>IF(BB6388="S",IF(Q6388="1. Aceitou o programa",R6388-B6388,0),0)</f>
        <v>0</v>
      </c>
      <c r="AY6388" s="209">
        <f>IF(BB6388="S",IF(AND(S6388&lt;&gt;"",R6388&lt;&gt;""),S6388-R6388,0),0)</f>
        <v>0</v>
      </c>
      <c r="AZ6388" s="209">
        <f>IF(BB6388="S",IF(Q6388="1. Aceitou o programa",IF(OR(X6388="Não se Aplica",X6388=""),IF(OR(W6388="Não se Aplica",W6388=""),0,W6388-V6388),AVERAGE(X6388-W6388,W6388-V6388)),0),0)</f>
        <v>0</v>
      </c>
      <c r="BA6388" s="209">
        <f>IF(BB6388="S",IF(AND(Q6388="1. Aceitou o programa",AH6388="Realizada"),IFERROR(IF(AG6388="",0,AG6388-R6388),0),0),0)</f>
        <v>0</v>
      </c>
      <c r="BB6388" s="209" t="str">
        <f>_xlfn.XLOOKUP(U6388,'Lista Suspensa'!$AA$20:$AA$23,'Lista Suspensa'!$AB$20:$AB$23,"N/A")</f>
        <v>S</v>
      </c>
    </row>
    <row r="6389" spans="1:54" ht="12" customHeight="1">
      <c r="A6389" s="151" t="s">
        <v>54</v>
      </c>
      <c r="B6389" s="152">
        <v>46112</v>
      </c>
      <c r="C6389" s="153" t="s">
        <v>55</v>
      </c>
      <c r="D6389" s="153" t="s">
        <v>56</v>
      </c>
      <c r="E6389" s="244">
        <v>95483127</v>
      </c>
      <c r="F6389" s="144" t="s">
        <v>10683</v>
      </c>
      <c r="G6389" s="230"/>
      <c r="H6389" s="154">
        <v>35860</v>
      </c>
      <c r="I6389" s="153">
        <v>28</v>
      </c>
      <c r="J6389" s="148" t="s">
        <v>70</v>
      </c>
      <c r="K6389" s="153"/>
      <c r="L6389" s="153"/>
      <c r="M6389" s="153"/>
      <c r="N6389" s="153"/>
      <c r="O6389" s="155">
        <v>21975850742</v>
      </c>
      <c r="P6389" s="156" t="s">
        <v>60</v>
      </c>
      <c r="Q6389" s="157" t="s">
        <v>8211</v>
      </c>
      <c r="R6389" s="158"/>
      <c r="S6389" s="159"/>
      <c r="T6389" s="159" t="s">
        <v>6983</v>
      </c>
      <c r="U6389" s="159" t="s">
        <v>8212</v>
      </c>
      <c r="V6389" s="154">
        <v>46149</v>
      </c>
      <c r="W6389" s="154">
        <v>46155</v>
      </c>
      <c r="X6389" s="154"/>
      <c r="Y6389" s="160"/>
      <c r="Z6389" s="160"/>
      <c r="AA6389" s="153"/>
      <c r="AB6389" s="153"/>
      <c r="AC6389" s="182" t="e">
        <f t="shared" si="200"/>
        <v>#DIV/0!</v>
      </c>
      <c r="AD6389" s="153" t="e">
        <f t="shared" si="201"/>
        <v>#DIV/0!</v>
      </c>
      <c r="AE6389" s="207"/>
      <c r="AF6389" s="153"/>
      <c r="AG6389" s="159"/>
      <c r="AH6389" s="153"/>
      <c r="AI6389" s="161"/>
      <c r="AJ6389" s="153"/>
      <c r="AK6389" s="153"/>
      <c r="AL6389" s="207"/>
      <c r="AM6389" s="207"/>
      <c r="AN6389" s="207"/>
      <c r="AO6389" s="207"/>
      <c r="AP6389" s="147" t="s">
        <v>54</v>
      </c>
      <c r="AQ6389" s="147"/>
      <c r="AR6389" s="147"/>
      <c r="AS6389" s="209" t="s">
        <v>68</v>
      </c>
      <c r="AT6389" s="223" t="str">
        <f>MONTH(B6389)&amp;"/"&amp;YEAR(B6389)</f>
        <v>3/2026</v>
      </c>
      <c r="AU6389" s="223">
        <f>WEEKNUM(B6389)-WEEKNUM(EOMONTH(B6389,-1)+1)+1</f>
        <v>5</v>
      </c>
      <c r="AV6389" s="209" t="str">
        <f>MONTH(R6389)&amp;"/"&amp;YEAR(R6389)</f>
        <v>1/1900</v>
      </c>
      <c r="AW6389" s="209" t="e">
        <f>WEEKNUM(R6389)-WEEKNUM(EOMONTH(R6389,-1)+1)+1</f>
        <v>#NUM!</v>
      </c>
      <c r="AX6389" s="209">
        <f>IF(BB6389="S",IF(Q6389="1. Aceitou o programa",R6389-B6389,0),0)</f>
        <v>0</v>
      </c>
      <c r="AY6389" s="209">
        <f>IF(BB6389="S",IF(AND(S6389&lt;&gt;"",R6389&lt;&gt;""),S6389-R6389,0),0)</f>
        <v>0</v>
      </c>
      <c r="AZ6389" s="209">
        <f>IF(BB6389="S",IF(Q6389="1. Aceitou o programa",IF(OR(X6389="Não se Aplica",X6389=""),IF(OR(W6389="Não se Aplica",W6389=""),0,W6389-V6389),AVERAGE(X6389-W6389,W6389-V6389)),0),0)</f>
        <v>0</v>
      </c>
      <c r="BA6389" s="209">
        <f>IF(BB6389="S",IF(AND(Q6389="1. Aceitou o programa",AH6389="Realizada"),IFERROR(IF(AG6389="",0,AG6389-R6389),0),0),0)</f>
        <v>0</v>
      </c>
      <c r="BB6389" s="209" t="str">
        <f>_xlfn.XLOOKUP(U6389,'Lista Suspensa'!$AA$20:$AA$23,'Lista Suspensa'!$AB$20:$AB$23,"N/A")</f>
        <v>S</v>
      </c>
    </row>
    <row r="6390" spans="1:54" ht="12" customHeight="1">
      <c r="A6390" s="151" t="s">
        <v>54</v>
      </c>
      <c r="B6390" s="152">
        <v>46112</v>
      </c>
      <c r="C6390" s="153" t="s">
        <v>55</v>
      </c>
      <c r="D6390" s="153" t="s">
        <v>56</v>
      </c>
      <c r="E6390" s="244">
        <v>92766289</v>
      </c>
      <c r="F6390" s="144" t="s">
        <v>10684</v>
      </c>
      <c r="G6390" s="230"/>
      <c r="H6390" s="154">
        <v>35870</v>
      </c>
      <c r="I6390" s="153">
        <v>28</v>
      </c>
      <c r="J6390" s="148" t="s">
        <v>70</v>
      </c>
      <c r="K6390" s="153"/>
      <c r="L6390" s="153"/>
      <c r="M6390" s="153"/>
      <c r="N6390" s="153"/>
      <c r="O6390" s="155">
        <v>21969040459</v>
      </c>
      <c r="P6390" s="156" t="s">
        <v>60</v>
      </c>
      <c r="Q6390" s="157" t="s">
        <v>8211</v>
      </c>
      <c r="R6390" s="158"/>
      <c r="S6390" s="159"/>
      <c r="T6390" s="159" t="s">
        <v>6983</v>
      </c>
      <c r="U6390" s="159" t="s">
        <v>8212</v>
      </c>
      <c r="V6390" s="154">
        <v>46149</v>
      </c>
      <c r="W6390" s="154">
        <v>46155</v>
      </c>
      <c r="X6390" s="154"/>
      <c r="Y6390" s="160"/>
      <c r="Z6390" s="160"/>
      <c r="AA6390" s="153"/>
      <c r="AB6390" s="153"/>
      <c r="AC6390" s="182" t="e">
        <f t="shared" si="200"/>
        <v>#DIV/0!</v>
      </c>
      <c r="AD6390" s="153" t="e">
        <f t="shared" si="201"/>
        <v>#DIV/0!</v>
      </c>
      <c r="AE6390" s="207"/>
      <c r="AF6390" s="153"/>
      <c r="AG6390" s="159"/>
      <c r="AH6390" s="153"/>
      <c r="AI6390" s="161"/>
      <c r="AJ6390" s="153"/>
      <c r="AK6390" s="153"/>
      <c r="AL6390" s="207"/>
      <c r="AM6390" s="207"/>
      <c r="AN6390" s="207"/>
      <c r="AO6390" s="207"/>
      <c r="AP6390" s="147" t="s">
        <v>54</v>
      </c>
      <c r="AQ6390" s="147"/>
      <c r="AR6390" s="147"/>
      <c r="AS6390" s="209" t="s">
        <v>68</v>
      </c>
      <c r="AT6390" s="223" t="str">
        <f>MONTH(B6390)&amp;"/"&amp;YEAR(B6390)</f>
        <v>3/2026</v>
      </c>
      <c r="AU6390" s="223">
        <f>WEEKNUM(B6390)-WEEKNUM(EOMONTH(B6390,-1)+1)+1</f>
        <v>5</v>
      </c>
      <c r="AV6390" s="209" t="str">
        <f>MONTH(R6390)&amp;"/"&amp;YEAR(R6390)</f>
        <v>1/1900</v>
      </c>
      <c r="AW6390" s="209" t="e">
        <f>WEEKNUM(R6390)-WEEKNUM(EOMONTH(R6390,-1)+1)+1</f>
        <v>#NUM!</v>
      </c>
      <c r="AX6390" s="209">
        <f>IF(BB6390="S",IF(Q6390="1. Aceitou o programa",R6390-B6390,0),0)</f>
        <v>0</v>
      </c>
      <c r="AY6390" s="209">
        <f>IF(BB6390="S",IF(AND(S6390&lt;&gt;"",R6390&lt;&gt;""),S6390-R6390,0),0)</f>
        <v>0</v>
      </c>
      <c r="AZ6390" s="209">
        <f>IF(BB6390="S",IF(Q6390="1. Aceitou o programa",IF(OR(X6390="Não se Aplica",X6390=""),IF(OR(W6390="Não se Aplica",W6390=""),0,W6390-V6390),AVERAGE(X6390-W6390,W6390-V6390)),0),0)</f>
        <v>0</v>
      </c>
      <c r="BA6390" s="209">
        <f>IF(BB6390="S",IF(AND(Q6390="1. Aceitou o programa",AH6390="Realizada"),IFERROR(IF(AG6390="",0,AG6390-R6390),0),0),0)</f>
        <v>0</v>
      </c>
      <c r="BB6390" s="209" t="str">
        <f>_xlfn.XLOOKUP(U6390,'Lista Suspensa'!$AA$20:$AA$23,'Lista Suspensa'!$AB$20:$AB$23,"N/A")</f>
        <v>S</v>
      </c>
    </row>
    <row r="6391" spans="1:54" ht="12" customHeight="1">
      <c r="A6391" s="151" t="s">
        <v>54</v>
      </c>
      <c r="B6391" s="152">
        <v>46112</v>
      </c>
      <c r="C6391" s="153" t="s">
        <v>55</v>
      </c>
      <c r="D6391" s="153" t="s">
        <v>56</v>
      </c>
      <c r="E6391" s="244">
        <v>83499161</v>
      </c>
      <c r="F6391" s="144" t="s">
        <v>10685</v>
      </c>
      <c r="G6391" s="230"/>
      <c r="H6391" s="154">
        <v>35907</v>
      </c>
      <c r="I6391" s="153">
        <v>28</v>
      </c>
      <c r="J6391" s="148" t="s">
        <v>70</v>
      </c>
      <c r="K6391" s="153"/>
      <c r="L6391" s="153"/>
      <c r="M6391" s="153"/>
      <c r="N6391" s="153"/>
      <c r="O6391" s="155">
        <v>11948734155</v>
      </c>
      <c r="P6391" s="156" t="s">
        <v>60</v>
      </c>
      <c r="Q6391" s="157" t="s">
        <v>8211</v>
      </c>
      <c r="R6391" s="158"/>
      <c r="S6391" s="159"/>
      <c r="T6391" s="159" t="s">
        <v>6983</v>
      </c>
      <c r="U6391" s="159" t="s">
        <v>8212</v>
      </c>
      <c r="V6391" s="154">
        <v>46149</v>
      </c>
      <c r="W6391" s="154">
        <v>46155</v>
      </c>
      <c r="X6391" s="154"/>
      <c r="Y6391" s="160"/>
      <c r="Z6391" s="160"/>
      <c r="AA6391" s="153"/>
      <c r="AB6391" s="153"/>
      <c r="AC6391" s="182" t="e">
        <f t="shared" si="200"/>
        <v>#DIV/0!</v>
      </c>
      <c r="AD6391" s="153" t="e">
        <f t="shared" si="201"/>
        <v>#DIV/0!</v>
      </c>
      <c r="AE6391" s="207"/>
      <c r="AF6391" s="153"/>
      <c r="AG6391" s="159"/>
      <c r="AH6391" s="153"/>
      <c r="AI6391" s="161"/>
      <c r="AJ6391" s="153"/>
      <c r="AK6391" s="153"/>
      <c r="AL6391" s="207"/>
      <c r="AM6391" s="207"/>
      <c r="AN6391" s="207"/>
      <c r="AO6391" s="207"/>
      <c r="AP6391" s="147" t="s">
        <v>54</v>
      </c>
      <c r="AQ6391" s="147"/>
      <c r="AR6391" s="147"/>
      <c r="AS6391" s="209" t="s">
        <v>68</v>
      </c>
      <c r="AT6391" s="223" t="str">
        <f>MONTH(B6391)&amp;"/"&amp;YEAR(B6391)</f>
        <v>3/2026</v>
      </c>
      <c r="AU6391" s="223">
        <f>WEEKNUM(B6391)-WEEKNUM(EOMONTH(B6391,-1)+1)+1</f>
        <v>5</v>
      </c>
      <c r="AV6391" s="209" t="str">
        <f>MONTH(R6391)&amp;"/"&amp;YEAR(R6391)</f>
        <v>1/1900</v>
      </c>
      <c r="AW6391" s="209" t="e">
        <f>WEEKNUM(R6391)-WEEKNUM(EOMONTH(R6391,-1)+1)+1</f>
        <v>#NUM!</v>
      </c>
      <c r="AX6391" s="209">
        <f>IF(BB6391="S",IF(Q6391="1. Aceitou o programa",R6391-B6391,0),0)</f>
        <v>0</v>
      </c>
      <c r="AY6391" s="209">
        <f>IF(BB6391="S",IF(AND(S6391&lt;&gt;"",R6391&lt;&gt;""),S6391-R6391,0),0)</f>
        <v>0</v>
      </c>
      <c r="AZ6391" s="209">
        <f>IF(BB6391="S",IF(Q6391="1. Aceitou o programa",IF(OR(X6391="Não se Aplica",X6391=""),IF(OR(W6391="Não se Aplica",W6391=""),0,W6391-V6391),AVERAGE(X6391-W6391,W6391-V6391)),0),0)</f>
        <v>0</v>
      </c>
      <c r="BA6391" s="209">
        <f>IF(BB6391="S",IF(AND(Q6391="1. Aceitou o programa",AH6391="Realizada"),IFERROR(IF(AG6391="",0,AG6391-R6391),0),0),0)</f>
        <v>0</v>
      </c>
      <c r="BB6391" s="209" t="str">
        <f>_xlfn.XLOOKUP(U6391,'Lista Suspensa'!$AA$20:$AA$23,'Lista Suspensa'!$AB$20:$AB$23,"N/A")</f>
        <v>S</v>
      </c>
    </row>
    <row r="6392" spans="1:54" ht="12" customHeight="1">
      <c r="A6392" s="151" t="s">
        <v>54</v>
      </c>
      <c r="B6392" s="152">
        <v>46112</v>
      </c>
      <c r="C6392" s="153" t="s">
        <v>55</v>
      </c>
      <c r="D6392" s="153" t="s">
        <v>56</v>
      </c>
      <c r="E6392" s="244">
        <v>95691561</v>
      </c>
      <c r="F6392" s="144" t="s">
        <v>10686</v>
      </c>
      <c r="G6392" s="230"/>
      <c r="H6392" s="154">
        <v>35954</v>
      </c>
      <c r="I6392" s="153">
        <v>27</v>
      </c>
      <c r="J6392" s="148" t="s">
        <v>70</v>
      </c>
      <c r="K6392" s="153"/>
      <c r="L6392" s="153"/>
      <c r="M6392" s="153"/>
      <c r="N6392" s="153"/>
      <c r="O6392" s="155">
        <v>21979085208</v>
      </c>
      <c r="P6392" s="156" t="s">
        <v>60</v>
      </c>
      <c r="Q6392" s="157" t="s">
        <v>8211</v>
      </c>
      <c r="R6392" s="158"/>
      <c r="S6392" s="159"/>
      <c r="T6392" s="159" t="s">
        <v>6983</v>
      </c>
      <c r="U6392" s="159" t="s">
        <v>8212</v>
      </c>
      <c r="V6392" s="154">
        <v>46149</v>
      </c>
      <c r="W6392" s="154">
        <v>46155</v>
      </c>
      <c r="X6392" s="154"/>
      <c r="Y6392" s="160"/>
      <c r="Z6392" s="160"/>
      <c r="AA6392" s="153"/>
      <c r="AB6392" s="153"/>
      <c r="AC6392" s="182" t="e">
        <f t="shared" si="200"/>
        <v>#DIV/0!</v>
      </c>
      <c r="AD6392" s="153" t="e">
        <f t="shared" si="201"/>
        <v>#DIV/0!</v>
      </c>
      <c r="AE6392" s="207"/>
      <c r="AF6392" s="153"/>
      <c r="AG6392" s="159"/>
      <c r="AH6392" s="153"/>
      <c r="AI6392" s="161"/>
      <c r="AJ6392" s="153"/>
      <c r="AK6392" s="153"/>
      <c r="AL6392" s="207"/>
      <c r="AM6392" s="207"/>
      <c r="AN6392" s="207"/>
      <c r="AO6392" s="207"/>
      <c r="AP6392" s="147" t="s">
        <v>54</v>
      </c>
      <c r="AQ6392" s="147"/>
      <c r="AR6392" s="147"/>
      <c r="AS6392" s="209" t="s">
        <v>68</v>
      </c>
      <c r="AT6392" s="223" t="str">
        <f>MONTH(B6392)&amp;"/"&amp;YEAR(B6392)</f>
        <v>3/2026</v>
      </c>
      <c r="AU6392" s="223">
        <f>WEEKNUM(B6392)-WEEKNUM(EOMONTH(B6392,-1)+1)+1</f>
        <v>5</v>
      </c>
      <c r="AV6392" s="209" t="str">
        <f>MONTH(R6392)&amp;"/"&amp;YEAR(R6392)</f>
        <v>1/1900</v>
      </c>
      <c r="AW6392" s="209" t="e">
        <f>WEEKNUM(R6392)-WEEKNUM(EOMONTH(R6392,-1)+1)+1</f>
        <v>#NUM!</v>
      </c>
      <c r="AX6392" s="209">
        <f>IF(BB6392="S",IF(Q6392="1. Aceitou o programa",R6392-B6392,0),0)</f>
        <v>0</v>
      </c>
      <c r="AY6392" s="209">
        <f>IF(BB6392="S",IF(AND(S6392&lt;&gt;"",R6392&lt;&gt;""),S6392-R6392,0),0)</f>
        <v>0</v>
      </c>
      <c r="AZ6392" s="209">
        <f>IF(BB6392="S",IF(Q6392="1. Aceitou o programa",IF(OR(X6392="Não se Aplica",X6392=""),IF(OR(W6392="Não se Aplica",W6392=""),0,W6392-V6392),AVERAGE(X6392-W6392,W6392-V6392)),0),0)</f>
        <v>0</v>
      </c>
      <c r="BA6392" s="209">
        <f>IF(BB6392="S",IF(AND(Q6392="1. Aceitou o programa",AH6392="Realizada"),IFERROR(IF(AG6392="",0,AG6392-R6392),0),0),0)</f>
        <v>0</v>
      </c>
      <c r="BB6392" s="209" t="str">
        <f>_xlfn.XLOOKUP(U6392,'Lista Suspensa'!$AA$20:$AA$23,'Lista Suspensa'!$AB$20:$AB$23,"N/A")</f>
        <v>S</v>
      </c>
    </row>
    <row r="6393" spans="1:54" ht="12" customHeight="1">
      <c r="A6393" s="151" t="s">
        <v>54</v>
      </c>
      <c r="B6393" s="152">
        <v>46112</v>
      </c>
      <c r="C6393" s="153" t="s">
        <v>55</v>
      </c>
      <c r="D6393" s="153" t="s">
        <v>56</v>
      </c>
      <c r="E6393" s="244">
        <v>92930229</v>
      </c>
      <c r="F6393" s="144" t="s">
        <v>10687</v>
      </c>
      <c r="G6393" s="230"/>
      <c r="H6393" s="154">
        <v>35971</v>
      </c>
      <c r="I6393" s="153">
        <v>27</v>
      </c>
      <c r="J6393" s="148" t="s">
        <v>70</v>
      </c>
      <c r="K6393" s="153"/>
      <c r="L6393" s="153"/>
      <c r="M6393" s="153"/>
      <c r="N6393" s="153"/>
      <c r="O6393" s="155" t="s">
        <v>10688</v>
      </c>
      <c r="P6393" s="156" t="s">
        <v>60</v>
      </c>
      <c r="Q6393" s="157" t="s">
        <v>8211</v>
      </c>
      <c r="R6393" s="158"/>
      <c r="S6393" s="159"/>
      <c r="T6393" s="159" t="s">
        <v>6983</v>
      </c>
      <c r="U6393" s="159" t="s">
        <v>8212</v>
      </c>
      <c r="V6393" s="154">
        <v>46149</v>
      </c>
      <c r="W6393" s="154">
        <v>46155</v>
      </c>
      <c r="X6393" s="154"/>
      <c r="Y6393" s="160"/>
      <c r="Z6393" s="160"/>
      <c r="AA6393" s="153"/>
      <c r="AB6393" s="153"/>
      <c r="AC6393" s="182" t="e">
        <f t="shared" si="200"/>
        <v>#DIV/0!</v>
      </c>
      <c r="AD6393" s="153" t="e">
        <f t="shared" si="201"/>
        <v>#DIV/0!</v>
      </c>
      <c r="AE6393" s="207"/>
      <c r="AF6393" s="153"/>
      <c r="AG6393" s="159"/>
      <c r="AH6393" s="153"/>
      <c r="AI6393" s="161"/>
      <c r="AJ6393" s="153"/>
      <c r="AK6393" s="153"/>
      <c r="AL6393" s="207"/>
      <c r="AM6393" s="207"/>
      <c r="AN6393" s="207"/>
      <c r="AO6393" s="207"/>
      <c r="AP6393" s="147" t="s">
        <v>54</v>
      </c>
      <c r="AQ6393" s="147"/>
      <c r="AR6393" s="147"/>
      <c r="AS6393" s="209" t="s">
        <v>68</v>
      </c>
      <c r="AT6393" s="223" t="str">
        <f>MONTH(B6393)&amp;"/"&amp;YEAR(B6393)</f>
        <v>3/2026</v>
      </c>
      <c r="AU6393" s="223">
        <f>WEEKNUM(B6393)-WEEKNUM(EOMONTH(B6393,-1)+1)+1</f>
        <v>5</v>
      </c>
      <c r="AV6393" s="209" t="str">
        <f>MONTH(R6393)&amp;"/"&amp;YEAR(R6393)</f>
        <v>1/1900</v>
      </c>
      <c r="AW6393" s="209" t="e">
        <f>WEEKNUM(R6393)-WEEKNUM(EOMONTH(R6393,-1)+1)+1</f>
        <v>#NUM!</v>
      </c>
      <c r="AX6393" s="209">
        <f>IF(BB6393="S",IF(Q6393="1. Aceitou o programa",R6393-B6393,0),0)</f>
        <v>0</v>
      </c>
      <c r="AY6393" s="209">
        <f>IF(BB6393="S",IF(AND(S6393&lt;&gt;"",R6393&lt;&gt;""),S6393-R6393,0),0)</f>
        <v>0</v>
      </c>
      <c r="AZ6393" s="209">
        <f>IF(BB6393="S",IF(Q6393="1. Aceitou o programa",IF(OR(X6393="Não se Aplica",X6393=""),IF(OR(W6393="Não se Aplica",W6393=""),0,W6393-V6393),AVERAGE(X6393-W6393,W6393-V6393)),0),0)</f>
        <v>0</v>
      </c>
      <c r="BA6393" s="209">
        <f>IF(BB6393="S",IF(AND(Q6393="1. Aceitou o programa",AH6393="Realizada"),IFERROR(IF(AG6393="",0,AG6393-R6393),0),0),0)</f>
        <v>0</v>
      </c>
      <c r="BB6393" s="209" t="str">
        <f>_xlfn.XLOOKUP(U6393,'Lista Suspensa'!$AA$20:$AA$23,'Lista Suspensa'!$AB$20:$AB$23,"N/A")</f>
        <v>S</v>
      </c>
    </row>
    <row r="6394" spans="1:54" ht="12" customHeight="1">
      <c r="A6394" s="151" t="s">
        <v>54</v>
      </c>
      <c r="B6394" s="152">
        <v>46112</v>
      </c>
      <c r="C6394" s="153" t="s">
        <v>55</v>
      </c>
      <c r="D6394" s="153" t="s">
        <v>56</v>
      </c>
      <c r="E6394" s="244">
        <v>94231521</v>
      </c>
      <c r="F6394" s="144" t="s">
        <v>10689</v>
      </c>
      <c r="G6394" s="230"/>
      <c r="H6394" s="154">
        <v>35992</v>
      </c>
      <c r="I6394" s="153">
        <v>27</v>
      </c>
      <c r="J6394" s="148" t="s">
        <v>70</v>
      </c>
      <c r="K6394" s="153"/>
      <c r="L6394" s="153"/>
      <c r="M6394" s="153"/>
      <c r="N6394" s="153"/>
      <c r="O6394" s="155">
        <v>21974398823</v>
      </c>
      <c r="P6394" s="156" t="s">
        <v>60</v>
      </c>
      <c r="Q6394" s="157" t="s">
        <v>8211</v>
      </c>
      <c r="R6394" s="158"/>
      <c r="S6394" s="159"/>
      <c r="T6394" s="159" t="s">
        <v>6983</v>
      </c>
      <c r="U6394" s="159" t="s">
        <v>8212</v>
      </c>
      <c r="V6394" s="154">
        <v>46149</v>
      </c>
      <c r="W6394" s="154">
        <v>46155</v>
      </c>
      <c r="X6394" s="154"/>
      <c r="Y6394" s="160"/>
      <c r="Z6394" s="160"/>
      <c r="AA6394" s="153"/>
      <c r="AB6394" s="153"/>
      <c r="AC6394" s="182" t="e">
        <f t="shared" si="200"/>
        <v>#DIV/0!</v>
      </c>
      <c r="AD6394" s="153" t="e">
        <f t="shared" si="201"/>
        <v>#DIV/0!</v>
      </c>
      <c r="AE6394" s="207"/>
      <c r="AF6394" s="153"/>
      <c r="AG6394" s="159"/>
      <c r="AH6394" s="153"/>
      <c r="AI6394" s="161"/>
      <c r="AJ6394" s="153"/>
      <c r="AK6394" s="153"/>
      <c r="AL6394" s="207"/>
      <c r="AM6394" s="207"/>
      <c r="AN6394" s="207"/>
      <c r="AO6394" s="207"/>
      <c r="AP6394" s="147" t="s">
        <v>54</v>
      </c>
      <c r="AQ6394" s="147"/>
      <c r="AR6394" s="147"/>
      <c r="AS6394" s="209" t="s">
        <v>68</v>
      </c>
      <c r="AT6394" s="223" t="str">
        <f>MONTH(B6394)&amp;"/"&amp;YEAR(B6394)</f>
        <v>3/2026</v>
      </c>
      <c r="AU6394" s="223">
        <f>WEEKNUM(B6394)-WEEKNUM(EOMONTH(B6394,-1)+1)+1</f>
        <v>5</v>
      </c>
      <c r="AV6394" s="209" t="str">
        <f>MONTH(R6394)&amp;"/"&amp;YEAR(R6394)</f>
        <v>1/1900</v>
      </c>
      <c r="AW6394" s="209" t="e">
        <f>WEEKNUM(R6394)-WEEKNUM(EOMONTH(R6394,-1)+1)+1</f>
        <v>#NUM!</v>
      </c>
      <c r="AX6394" s="209">
        <f>IF(BB6394="S",IF(Q6394="1. Aceitou o programa",R6394-B6394,0),0)</f>
        <v>0</v>
      </c>
      <c r="AY6394" s="209">
        <f>IF(BB6394="S",IF(AND(S6394&lt;&gt;"",R6394&lt;&gt;""),S6394-R6394,0),0)</f>
        <v>0</v>
      </c>
      <c r="AZ6394" s="209">
        <f>IF(BB6394="S",IF(Q6394="1. Aceitou o programa",IF(OR(X6394="Não se Aplica",X6394=""),IF(OR(W6394="Não se Aplica",W6394=""),0,W6394-V6394),AVERAGE(X6394-W6394,W6394-V6394)),0),0)</f>
        <v>0</v>
      </c>
      <c r="BA6394" s="209">
        <f>IF(BB6394="S",IF(AND(Q6394="1. Aceitou o programa",AH6394="Realizada"),IFERROR(IF(AG6394="",0,AG6394-R6394),0),0),0)</f>
        <v>0</v>
      </c>
      <c r="BB6394" s="209" t="str">
        <f>_xlfn.XLOOKUP(U6394,'Lista Suspensa'!$AA$20:$AA$23,'Lista Suspensa'!$AB$20:$AB$23,"N/A")</f>
        <v>S</v>
      </c>
    </row>
    <row r="6395" spans="1:54" ht="12" customHeight="1">
      <c r="A6395" s="151" t="s">
        <v>54</v>
      </c>
      <c r="B6395" s="152">
        <v>46112</v>
      </c>
      <c r="C6395" s="153" t="s">
        <v>55</v>
      </c>
      <c r="D6395" s="153" t="s">
        <v>56</v>
      </c>
      <c r="E6395" s="244">
        <v>84838193</v>
      </c>
      <c r="F6395" s="144" t="s">
        <v>10690</v>
      </c>
      <c r="G6395" s="230"/>
      <c r="H6395" s="154">
        <v>35996</v>
      </c>
      <c r="I6395" s="153">
        <v>27</v>
      </c>
      <c r="J6395" s="148" t="s">
        <v>70</v>
      </c>
      <c r="K6395" s="153"/>
      <c r="L6395" s="153"/>
      <c r="M6395" s="153"/>
      <c r="N6395" s="153"/>
      <c r="O6395" s="155">
        <v>21981271295</v>
      </c>
      <c r="P6395" s="156" t="s">
        <v>60</v>
      </c>
      <c r="Q6395" s="157" t="s">
        <v>8211</v>
      </c>
      <c r="R6395" s="158"/>
      <c r="S6395" s="159"/>
      <c r="T6395" s="159" t="s">
        <v>6983</v>
      </c>
      <c r="U6395" s="159" t="s">
        <v>8212</v>
      </c>
      <c r="V6395" s="154">
        <v>46149</v>
      </c>
      <c r="W6395" s="154">
        <v>46155</v>
      </c>
      <c r="X6395" s="154"/>
      <c r="Y6395" s="160"/>
      <c r="Z6395" s="160"/>
      <c r="AA6395" s="153"/>
      <c r="AB6395" s="153"/>
      <c r="AC6395" s="182" t="e">
        <f t="shared" si="200"/>
        <v>#DIV/0!</v>
      </c>
      <c r="AD6395" s="153" t="e">
        <f t="shared" si="201"/>
        <v>#DIV/0!</v>
      </c>
      <c r="AE6395" s="207"/>
      <c r="AF6395" s="153"/>
      <c r="AG6395" s="159"/>
      <c r="AH6395" s="153"/>
      <c r="AI6395" s="161"/>
      <c r="AJ6395" s="153"/>
      <c r="AK6395" s="153"/>
      <c r="AL6395" s="207"/>
      <c r="AM6395" s="207"/>
      <c r="AN6395" s="207"/>
      <c r="AO6395" s="207"/>
      <c r="AP6395" s="147" t="s">
        <v>54</v>
      </c>
      <c r="AQ6395" s="147"/>
      <c r="AR6395" s="147"/>
      <c r="AS6395" s="209" t="s">
        <v>68</v>
      </c>
      <c r="AT6395" s="223" t="str">
        <f>MONTH(B6395)&amp;"/"&amp;YEAR(B6395)</f>
        <v>3/2026</v>
      </c>
      <c r="AU6395" s="223">
        <f>WEEKNUM(B6395)-WEEKNUM(EOMONTH(B6395,-1)+1)+1</f>
        <v>5</v>
      </c>
      <c r="AV6395" s="209" t="str">
        <f>MONTH(R6395)&amp;"/"&amp;YEAR(R6395)</f>
        <v>1/1900</v>
      </c>
      <c r="AW6395" s="209" t="e">
        <f>WEEKNUM(R6395)-WEEKNUM(EOMONTH(R6395,-1)+1)+1</f>
        <v>#NUM!</v>
      </c>
      <c r="AX6395" s="209">
        <f>IF(BB6395="S",IF(Q6395="1. Aceitou o programa",R6395-B6395,0),0)</f>
        <v>0</v>
      </c>
      <c r="AY6395" s="209">
        <f>IF(BB6395="S",IF(AND(S6395&lt;&gt;"",R6395&lt;&gt;""),S6395-R6395,0),0)</f>
        <v>0</v>
      </c>
      <c r="AZ6395" s="209">
        <f>IF(BB6395="S",IF(Q6395="1. Aceitou o programa",IF(OR(X6395="Não se Aplica",X6395=""),IF(OR(W6395="Não se Aplica",W6395=""),0,W6395-V6395),AVERAGE(X6395-W6395,W6395-V6395)),0),0)</f>
        <v>0</v>
      </c>
      <c r="BA6395" s="209">
        <f>IF(BB6395="S",IF(AND(Q6395="1. Aceitou o programa",AH6395="Realizada"),IFERROR(IF(AG6395="",0,AG6395-R6395),0),0),0)</f>
        <v>0</v>
      </c>
      <c r="BB6395" s="209" t="str">
        <f>_xlfn.XLOOKUP(U6395,'Lista Suspensa'!$AA$20:$AA$23,'Lista Suspensa'!$AB$20:$AB$23,"N/A")</f>
        <v>S</v>
      </c>
    </row>
    <row r="6396" spans="1:54" ht="12" customHeight="1">
      <c r="A6396" s="151" t="s">
        <v>54</v>
      </c>
      <c r="B6396" s="152">
        <v>46112</v>
      </c>
      <c r="C6396" s="153" t="s">
        <v>55</v>
      </c>
      <c r="D6396" s="153" t="s">
        <v>56</v>
      </c>
      <c r="E6396" s="244">
        <v>75608650</v>
      </c>
      <c r="F6396" s="144" t="s">
        <v>10691</v>
      </c>
      <c r="G6396" s="230"/>
      <c r="H6396" s="154">
        <v>36027</v>
      </c>
      <c r="I6396" s="153">
        <v>27</v>
      </c>
      <c r="J6396" s="148" t="s">
        <v>70</v>
      </c>
      <c r="K6396" s="153"/>
      <c r="L6396" s="153"/>
      <c r="M6396" s="153"/>
      <c r="N6396" s="153"/>
      <c r="O6396" s="155">
        <v>11959629339</v>
      </c>
      <c r="P6396" s="156" t="s">
        <v>60</v>
      </c>
      <c r="Q6396" s="157" t="s">
        <v>8211</v>
      </c>
      <c r="R6396" s="158"/>
      <c r="S6396" s="159"/>
      <c r="T6396" s="159" t="s">
        <v>6983</v>
      </c>
      <c r="U6396" s="159" t="s">
        <v>8212</v>
      </c>
      <c r="V6396" s="154">
        <v>46149</v>
      </c>
      <c r="W6396" s="154">
        <v>46155</v>
      </c>
      <c r="X6396" s="154"/>
      <c r="Y6396" s="160"/>
      <c r="Z6396" s="160"/>
      <c r="AA6396" s="153"/>
      <c r="AB6396" s="153"/>
      <c r="AC6396" s="182" t="e">
        <f t="shared" si="200"/>
        <v>#DIV/0!</v>
      </c>
      <c r="AD6396" s="153" t="e">
        <f t="shared" si="201"/>
        <v>#DIV/0!</v>
      </c>
      <c r="AE6396" s="207"/>
      <c r="AF6396" s="153"/>
      <c r="AG6396" s="159"/>
      <c r="AH6396" s="153"/>
      <c r="AI6396" s="161"/>
      <c r="AJ6396" s="153"/>
      <c r="AK6396" s="153"/>
      <c r="AL6396" s="207"/>
      <c r="AM6396" s="207"/>
      <c r="AN6396" s="207"/>
      <c r="AO6396" s="207"/>
      <c r="AP6396" s="147" t="s">
        <v>54</v>
      </c>
      <c r="AQ6396" s="147"/>
      <c r="AR6396" s="147"/>
      <c r="AS6396" s="209" t="s">
        <v>68</v>
      </c>
      <c r="AT6396" s="223" t="str">
        <f>MONTH(B6396)&amp;"/"&amp;YEAR(B6396)</f>
        <v>3/2026</v>
      </c>
      <c r="AU6396" s="223">
        <f>WEEKNUM(B6396)-WEEKNUM(EOMONTH(B6396,-1)+1)+1</f>
        <v>5</v>
      </c>
      <c r="AV6396" s="209" t="str">
        <f>MONTH(R6396)&amp;"/"&amp;YEAR(R6396)</f>
        <v>1/1900</v>
      </c>
      <c r="AW6396" s="209" t="e">
        <f>WEEKNUM(R6396)-WEEKNUM(EOMONTH(R6396,-1)+1)+1</f>
        <v>#NUM!</v>
      </c>
      <c r="AX6396" s="209">
        <f>IF(BB6396="S",IF(Q6396="1. Aceitou o programa",R6396-B6396,0),0)</f>
        <v>0</v>
      </c>
      <c r="AY6396" s="209">
        <f>IF(BB6396="S",IF(AND(S6396&lt;&gt;"",R6396&lt;&gt;""),S6396-R6396,0),0)</f>
        <v>0</v>
      </c>
      <c r="AZ6396" s="209">
        <f>IF(BB6396="S",IF(Q6396="1. Aceitou o programa",IF(OR(X6396="Não se Aplica",X6396=""),IF(OR(W6396="Não se Aplica",W6396=""),0,W6396-V6396),AVERAGE(X6396-W6396,W6396-V6396)),0),0)</f>
        <v>0</v>
      </c>
      <c r="BA6396" s="209">
        <f>IF(BB6396="S",IF(AND(Q6396="1. Aceitou o programa",AH6396="Realizada"),IFERROR(IF(AG6396="",0,AG6396-R6396),0),0),0)</f>
        <v>0</v>
      </c>
      <c r="BB6396" s="209" t="str">
        <f>_xlfn.XLOOKUP(U6396,'Lista Suspensa'!$AA$20:$AA$23,'Lista Suspensa'!$AB$20:$AB$23,"N/A")</f>
        <v>S</v>
      </c>
    </row>
    <row r="6397" spans="1:54" ht="12" customHeight="1">
      <c r="A6397" s="151" t="s">
        <v>54</v>
      </c>
      <c r="B6397" s="152">
        <v>46112</v>
      </c>
      <c r="C6397" s="153" t="s">
        <v>55</v>
      </c>
      <c r="D6397" s="153" t="s">
        <v>56</v>
      </c>
      <c r="E6397" s="244">
        <v>94052681</v>
      </c>
      <c r="F6397" s="144" t="s">
        <v>10692</v>
      </c>
      <c r="G6397" s="230"/>
      <c r="H6397" s="154">
        <v>36061</v>
      </c>
      <c r="I6397" s="153">
        <v>27</v>
      </c>
      <c r="J6397" s="148" t="s">
        <v>70</v>
      </c>
      <c r="K6397" s="153"/>
      <c r="L6397" s="153"/>
      <c r="M6397" s="153"/>
      <c r="N6397" s="153"/>
      <c r="O6397" s="155">
        <v>21965886647</v>
      </c>
      <c r="P6397" s="156" t="s">
        <v>60</v>
      </c>
      <c r="Q6397" s="157" t="s">
        <v>8211</v>
      </c>
      <c r="R6397" s="158"/>
      <c r="S6397" s="159"/>
      <c r="T6397" s="159" t="s">
        <v>6983</v>
      </c>
      <c r="U6397" s="159" t="s">
        <v>8212</v>
      </c>
      <c r="V6397" s="154">
        <v>46149</v>
      </c>
      <c r="W6397" s="154">
        <v>46155</v>
      </c>
      <c r="X6397" s="154"/>
      <c r="Y6397" s="160"/>
      <c r="Z6397" s="160"/>
      <c r="AA6397" s="153"/>
      <c r="AB6397" s="153"/>
      <c r="AC6397" s="182" t="e">
        <f t="shared" si="200"/>
        <v>#DIV/0!</v>
      </c>
      <c r="AD6397" s="153" t="e">
        <f t="shared" si="201"/>
        <v>#DIV/0!</v>
      </c>
      <c r="AE6397" s="207"/>
      <c r="AF6397" s="153"/>
      <c r="AG6397" s="159"/>
      <c r="AH6397" s="153"/>
      <c r="AI6397" s="161"/>
      <c r="AJ6397" s="153"/>
      <c r="AK6397" s="153"/>
      <c r="AL6397" s="207"/>
      <c r="AM6397" s="207"/>
      <c r="AN6397" s="207"/>
      <c r="AO6397" s="207"/>
      <c r="AP6397" s="147" t="s">
        <v>54</v>
      </c>
      <c r="AQ6397" s="147"/>
      <c r="AR6397" s="147"/>
      <c r="AS6397" s="209" t="s">
        <v>68</v>
      </c>
      <c r="AT6397" s="223" t="str">
        <f>MONTH(B6397)&amp;"/"&amp;YEAR(B6397)</f>
        <v>3/2026</v>
      </c>
      <c r="AU6397" s="223">
        <f>WEEKNUM(B6397)-WEEKNUM(EOMONTH(B6397,-1)+1)+1</f>
        <v>5</v>
      </c>
      <c r="AV6397" s="209" t="str">
        <f>MONTH(R6397)&amp;"/"&amp;YEAR(R6397)</f>
        <v>1/1900</v>
      </c>
      <c r="AW6397" s="209" t="e">
        <f>WEEKNUM(R6397)-WEEKNUM(EOMONTH(R6397,-1)+1)+1</f>
        <v>#NUM!</v>
      </c>
      <c r="AX6397" s="209">
        <f>IF(BB6397="S",IF(Q6397="1. Aceitou o programa",R6397-B6397,0),0)</f>
        <v>0</v>
      </c>
      <c r="AY6397" s="209">
        <f>IF(BB6397="S",IF(AND(S6397&lt;&gt;"",R6397&lt;&gt;""),S6397-R6397,0),0)</f>
        <v>0</v>
      </c>
      <c r="AZ6397" s="209">
        <f>IF(BB6397="S",IF(Q6397="1. Aceitou o programa",IF(OR(X6397="Não se Aplica",X6397=""),IF(OR(W6397="Não se Aplica",W6397=""),0,W6397-V6397),AVERAGE(X6397-W6397,W6397-V6397)),0),0)</f>
        <v>0</v>
      </c>
      <c r="BA6397" s="209">
        <f>IF(BB6397="S",IF(AND(Q6397="1. Aceitou o programa",AH6397="Realizada"),IFERROR(IF(AG6397="",0,AG6397-R6397),0),0),0)</f>
        <v>0</v>
      </c>
      <c r="BB6397" s="209" t="str">
        <f>_xlfn.XLOOKUP(U6397,'Lista Suspensa'!$AA$20:$AA$23,'Lista Suspensa'!$AB$20:$AB$23,"N/A")</f>
        <v>S</v>
      </c>
    </row>
    <row r="6398" spans="1:54" ht="12" customHeight="1">
      <c r="A6398" s="151" t="s">
        <v>54</v>
      </c>
      <c r="B6398" s="152">
        <v>46112</v>
      </c>
      <c r="C6398" s="153" t="s">
        <v>55</v>
      </c>
      <c r="D6398" s="153" t="s">
        <v>56</v>
      </c>
      <c r="E6398" s="244">
        <v>75901475</v>
      </c>
      <c r="F6398" s="144" t="s">
        <v>10693</v>
      </c>
      <c r="G6398" s="230"/>
      <c r="H6398" s="154">
        <v>36068</v>
      </c>
      <c r="I6398" s="153">
        <v>27</v>
      </c>
      <c r="J6398" s="148" t="s">
        <v>70</v>
      </c>
      <c r="K6398" s="153"/>
      <c r="L6398" s="153"/>
      <c r="M6398" s="153"/>
      <c r="N6398" s="153"/>
      <c r="O6398" s="155">
        <v>11958978526</v>
      </c>
      <c r="P6398" s="156" t="s">
        <v>60</v>
      </c>
      <c r="Q6398" s="157" t="s">
        <v>8211</v>
      </c>
      <c r="R6398" s="158"/>
      <c r="S6398" s="159"/>
      <c r="T6398" s="159" t="s">
        <v>6983</v>
      </c>
      <c r="U6398" s="159" t="s">
        <v>8212</v>
      </c>
      <c r="V6398" s="154">
        <v>46149</v>
      </c>
      <c r="W6398" s="154">
        <v>46155</v>
      </c>
      <c r="X6398" s="154"/>
      <c r="Y6398" s="160"/>
      <c r="Z6398" s="160"/>
      <c r="AA6398" s="153"/>
      <c r="AB6398" s="153"/>
      <c r="AC6398" s="182" t="e">
        <f t="shared" si="200"/>
        <v>#DIV/0!</v>
      </c>
      <c r="AD6398" s="153" t="e">
        <f t="shared" si="201"/>
        <v>#DIV/0!</v>
      </c>
      <c r="AE6398" s="207"/>
      <c r="AF6398" s="153"/>
      <c r="AG6398" s="159"/>
      <c r="AH6398" s="153"/>
      <c r="AI6398" s="161"/>
      <c r="AJ6398" s="153"/>
      <c r="AK6398" s="153"/>
      <c r="AL6398" s="207"/>
      <c r="AM6398" s="207"/>
      <c r="AN6398" s="207"/>
      <c r="AO6398" s="207"/>
      <c r="AP6398" s="147" t="s">
        <v>54</v>
      </c>
      <c r="AQ6398" s="147"/>
      <c r="AR6398" s="147"/>
      <c r="AS6398" s="209" t="s">
        <v>68</v>
      </c>
      <c r="AT6398" s="223" t="str">
        <f>MONTH(B6398)&amp;"/"&amp;YEAR(B6398)</f>
        <v>3/2026</v>
      </c>
      <c r="AU6398" s="223">
        <f>WEEKNUM(B6398)-WEEKNUM(EOMONTH(B6398,-1)+1)+1</f>
        <v>5</v>
      </c>
      <c r="AV6398" s="209" t="str">
        <f>MONTH(R6398)&amp;"/"&amp;YEAR(R6398)</f>
        <v>1/1900</v>
      </c>
      <c r="AW6398" s="209" t="e">
        <f>WEEKNUM(R6398)-WEEKNUM(EOMONTH(R6398,-1)+1)+1</f>
        <v>#NUM!</v>
      </c>
      <c r="AX6398" s="209">
        <f>IF(BB6398="S",IF(Q6398="1. Aceitou o programa",R6398-B6398,0),0)</f>
        <v>0</v>
      </c>
      <c r="AY6398" s="209">
        <f>IF(BB6398="S",IF(AND(S6398&lt;&gt;"",R6398&lt;&gt;""),S6398-R6398,0),0)</f>
        <v>0</v>
      </c>
      <c r="AZ6398" s="209">
        <f>IF(BB6398="S",IF(Q6398="1. Aceitou o programa",IF(OR(X6398="Não se Aplica",X6398=""),IF(OR(W6398="Não se Aplica",W6398=""),0,W6398-V6398),AVERAGE(X6398-W6398,W6398-V6398)),0),0)</f>
        <v>0</v>
      </c>
      <c r="BA6398" s="209">
        <f>IF(BB6398="S",IF(AND(Q6398="1. Aceitou o programa",AH6398="Realizada"),IFERROR(IF(AG6398="",0,AG6398-R6398),0),0),0)</f>
        <v>0</v>
      </c>
      <c r="BB6398" s="209" t="str">
        <f>_xlfn.XLOOKUP(U6398,'Lista Suspensa'!$AA$20:$AA$23,'Lista Suspensa'!$AB$20:$AB$23,"N/A")</f>
        <v>S</v>
      </c>
    </row>
    <row r="6399" spans="1:54" ht="12" customHeight="1">
      <c r="A6399" s="151" t="s">
        <v>54</v>
      </c>
      <c r="B6399" s="152">
        <v>46112</v>
      </c>
      <c r="C6399" s="153" t="s">
        <v>55</v>
      </c>
      <c r="D6399" s="153" t="s">
        <v>56</v>
      </c>
      <c r="E6399" s="244">
        <v>89978060</v>
      </c>
      <c r="F6399" s="144" t="s">
        <v>10694</v>
      </c>
      <c r="G6399" s="230"/>
      <c r="H6399" s="154">
        <v>36081</v>
      </c>
      <c r="I6399" s="153">
        <v>27</v>
      </c>
      <c r="J6399" s="148" t="s">
        <v>70</v>
      </c>
      <c r="K6399" s="153"/>
      <c r="L6399" s="153"/>
      <c r="M6399" s="153"/>
      <c r="N6399" s="153"/>
      <c r="O6399" s="155">
        <v>21977050774</v>
      </c>
      <c r="P6399" s="156" t="s">
        <v>60</v>
      </c>
      <c r="Q6399" s="157" t="s">
        <v>8211</v>
      </c>
      <c r="R6399" s="158"/>
      <c r="S6399" s="159"/>
      <c r="T6399" s="159" t="s">
        <v>6983</v>
      </c>
      <c r="U6399" s="159" t="s">
        <v>8212</v>
      </c>
      <c r="V6399" s="154">
        <v>46149</v>
      </c>
      <c r="W6399" s="154">
        <v>46155</v>
      </c>
      <c r="X6399" s="154"/>
      <c r="Y6399" s="160"/>
      <c r="Z6399" s="160"/>
      <c r="AA6399" s="153"/>
      <c r="AB6399" s="153"/>
      <c r="AC6399" s="182" t="e">
        <f t="shared" si="200"/>
        <v>#DIV/0!</v>
      </c>
      <c r="AD6399" s="153" t="e">
        <f t="shared" si="201"/>
        <v>#DIV/0!</v>
      </c>
      <c r="AE6399" s="207"/>
      <c r="AF6399" s="153"/>
      <c r="AG6399" s="159"/>
      <c r="AH6399" s="153"/>
      <c r="AI6399" s="161"/>
      <c r="AJ6399" s="153"/>
      <c r="AK6399" s="153"/>
      <c r="AL6399" s="207"/>
      <c r="AM6399" s="207"/>
      <c r="AN6399" s="207"/>
      <c r="AO6399" s="207"/>
      <c r="AP6399" s="147" t="s">
        <v>54</v>
      </c>
      <c r="AQ6399" s="147"/>
      <c r="AR6399" s="147"/>
      <c r="AS6399" s="209" t="s">
        <v>68</v>
      </c>
      <c r="AT6399" s="223" t="str">
        <f>MONTH(B6399)&amp;"/"&amp;YEAR(B6399)</f>
        <v>3/2026</v>
      </c>
      <c r="AU6399" s="223">
        <f>WEEKNUM(B6399)-WEEKNUM(EOMONTH(B6399,-1)+1)+1</f>
        <v>5</v>
      </c>
      <c r="AV6399" s="209" t="str">
        <f>MONTH(R6399)&amp;"/"&amp;YEAR(R6399)</f>
        <v>1/1900</v>
      </c>
      <c r="AW6399" s="209" t="e">
        <f>WEEKNUM(R6399)-WEEKNUM(EOMONTH(R6399,-1)+1)+1</f>
        <v>#NUM!</v>
      </c>
      <c r="AX6399" s="209">
        <f>IF(BB6399="S",IF(Q6399="1. Aceitou o programa",R6399-B6399,0),0)</f>
        <v>0</v>
      </c>
      <c r="AY6399" s="209">
        <f>IF(BB6399="S",IF(AND(S6399&lt;&gt;"",R6399&lt;&gt;""),S6399-R6399,0),0)</f>
        <v>0</v>
      </c>
      <c r="AZ6399" s="209">
        <f>IF(BB6399="S",IF(Q6399="1. Aceitou o programa",IF(OR(X6399="Não se Aplica",X6399=""),IF(OR(W6399="Não se Aplica",W6399=""),0,W6399-V6399),AVERAGE(X6399-W6399,W6399-V6399)),0),0)</f>
        <v>0</v>
      </c>
      <c r="BA6399" s="209">
        <f>IF(BB6399="S",IF(AND(Q6399="1. Aceitou o programa",AH6399="Realizada"),IFERROR(IF(AG6399="",0,AG6399-R6399),0),0),0)</f>
        <v>0</v>
      </c>
      <c r="BB6399" s="209" t="str">
        <f>_xlfn.XLOOKUP(U6399,'Lista Suspensa'!$AA$20:$AA$23,'Lista Suspensa'!$AB$20:$AB$23,"N/A")</f>
        <v>S</v>
      </c>
    </row>
    <row r="6400" spans="1:54" ht="12" customHeight="1">
      <c r="A6400" s="151" t="s">
        <v>54</v>
      </c>
      <c r="B6400" s="152">
        <v>46112</v>
      </c>
      <c r="C6400" s="153" t="s">
        <v>55</v>
      </c>
      <c r="D6400" s="153" t="s">
        <v>56</v>
      </c>
      <c r="E6400" s="244">
        <v>93806659</v>
      </c>
      <c r="F6400" s="144" t="s">
        <v>10695</v>
      </c>
      <c r="G6400" s="230"/>
      <c r="H6400" s="154">
        <v>36128</v>
      </c>
      <c r="I6400" s="153">
        <v>27</v>
      </c>
      <c r="J6400" s="148" t="s">
        <v>70</v>
      </c>
      <c r="K6400" s="153"/>
      <c r="L6400" s="153"/>
      <c r="M6400" s="153"/>
      <c r="N6400" s="153"/>
      <c r="O6400" s="155">
        <v>21981216901</v>
      </c>
      <c r="P6400" s="156" t="s">
        <v>60</v>
      </c>
      <c r="Q6400" s="157" t="s">
        <v>8211</v>
      </c>
      <c r="R6400" s="158"/>
      <c r="S6400" s="159"/>
      <c r="T6400" s="159" t="s">
        <v>6983</v>
      </c>
      <c r="U6400" s="159" t="s">
        <v>8212</v>
      </c>
      <c r="V6400" s="154">
        <v>46149</v>
      </c>
      <c r="W6400" s="154">
        <v>46155</v>
      </c>
      <c r="X6400" s="154"/>
      <c r="Y6400" s="160"/>
      <c r="Z6400" s="160"/>
      <c r="AA6400" s="153"/>
      <c r="AB6400" s="153"/>
      <c r="AC6400" s="182" t="e">
        <f t="shared" si="200"/>
        <v>#DIV/0!</v>
      </c>
      <c r="AD6400" s="153" t="e">
        <f t="shared" si="201"/>
        <v>#DIV/0!</v>
      </c>
      <c r="AE6400" s="207"/>
      <c r="AF6400" s="153"/>
      <c r="AG6400" s="159"/>
      <c r="AH6400" s="153"/>
      <c r="AI6400" s="161"/>
      <c r="AJ6400" s="153"/>
      <c r="AK6400" s="153"/>
      <c r="AL6400" s="207"/>
      <c r="AM6400" s="207"/>
      <c r="AN6400" s="207"/>
      <c r="AO6400" s="207"/>
      <c r="AP6400" s="147" t="s">
        <v>54</v>
      </c>
      <c r="AQ6400" s="147"/>
      <c r="AR6400" s="147"/>
      <c r="AS6400" s="209" t="s">
        <v>68</v>
      </c>
      <c r="AT6400" s="223" t="str">
        <f>MONTH(B6400)&amp;"/"&amp;YEAR(B6400)</f>
        <v>3/2026</v>
      </c>
      <c r="AU6400" s="223">
        <f>WEEKNUM(B6400)-WEEKNUM(EOMONTH(B6400,-1)+1)+1</f>
        <v>5</v>
      </c>
      <c r="AV6400" s="209" t="str">
        <f>MONTH(R6400)&amp;"/"&amp;YEAR(R6400)</f>
        <v>1/1900</v>
      </c>
      <c r="AW6400" s="209" t="e">
        <f>WEEKNUM(R6400)-WEEKNUM(EOMONTH(R6400,-1)+1)+1</f>
        <v>#NUM!</v>
      </c>
      <c r="AX6400" s="209">
        <f>IF(BB6400="S",IF(Q6400="1. Aceitou o programa",R6400-B6400,0),0)</f>
        <v>0</v>
      </c>
      <c r="AY6400" s="209">
        <f>IF(BB6400="S",IF(AND(S6400&lt;&gt;"",R6400&lt;&gt;""),S6400-R6400,0),0)</f>
        <v>0</v>
      </c>
      <c r="AZ6400" s="209">
        <f>IF(BB6400="S",IF(Q6400="1. Aceitou o programa",IF(OR(X6400="Não se Aplica",X6400=""),IF(OR(W6400="Não se Aplica",W6400=""),0,W6400-V6400),AVERAGE(X6400-W6400,W6400-V6400)),0),0)</f>
        <v>0</v>
      </c>
      <c r="BA6400" s="209">
        <f>IF(BB6400="S",IF(AND(Q6400="1. Aceitou o programa",AH6400="Realizada"),IFERROR(IF(AG6400="",0,AG6400-R6400),0),0),0)</f>
        <v>0</v>
      </c>
      <c r="BB6400" s="209" t="str">
        <f>_xlfn.XLOOKUP(U6400,'Lista Suspensa'!$AA$20:$AA$23,'Lista Suspensa'!$AB$20:$AB$23,"N/A")</f>
        <v>S</v>
      </c>
    </row>
    <row r="6401" spans="1:54" ht="12" customHeight="1">
      <c r="A6401" s="151" t="s">
        <v>54</v>
      </c>
      <c r="B6401" s="152">
        <v>46112</v>
      </c>
      <c r="C6401" s="153" t="s">
        <v>55</v>
      </c>
      <c r="D6401" s="153" t="s">
        <v>56</v>
      </c>
      <c r="E6401" s="244">
        <v>94886309</v>
      </c>
      <c r="F6401" s="144" t="s">
        <v>10696</v>
      </c>
      <c r="G6401" s="230"/>
      <c r="H6401" s="154">
        <v>36139</v>
      </c>
      <c r="I6401" s="153">
        <v>27</v>
      </c>
      <c r="J6401" s="148" t="s">
        <v>70</v>
      </c>
      <c r="K6401" s="153"/>
      <c r="L6401" s="153"/>
      <c r="M6401" s="153"/>
      <c r="N6401" s="153"/>
      <c r="O6401" s="155">
        <v>21983421794</v>
      </c>
      <c r="P6401" s="156" t="s">
        <v>60</v>
      </c>
      <c r="Q6401" s="157" t="s">
        <v>8211</v>
      </c>
      <c r="R6401" s="158"/>
      <c r="S6401" s="159"/>
      <c r="T6401" s="159" t="s">
        <v>6983</v>
      </c>
      <c r="U6401" s="159" t="s">
        <v>8212</v>
      </c>
      <c r="V6401" s="154">
        <v>46149</v>
      </c>
      <c r="W6401" s="154">
        <v>46155</v>
      </c>
      <c r="X6401" s="154"/>
      <c r="Y6401" s="160"/>
      <c r="Z6401" s="160"/>
      <c r="AA6401" s="153"/>
      <c r="AB6401" s="153"/>
      <c r="AC6401" s="182" t="e">
        <f t="shared" si="200"/>
        <v>#DIV/0!</v>
      </c>
      <c r="AD6401" s="153" t="e">
        <f t="shared" si="201"/>
        <v>#DIV/0!</v>
      </c>
      <c r="AE6401" s="207"/>
      <c r="AF6401" s="153"/>
      <c r="AG6401" s="159"/>
      <c r="AH6401" s="153"/>
      <c r="AI6401" s="161"/>
      <c r="AJ6401" s="153"/>
      <c r="AK6401" s="153"/>
      <c r="AL6401" s="207"/>
      <c r="AM6401" s="207"/>
      <c r="AN6401" s="207"/>
      <c r="AO6401" s="207"/>
      <c r="AP6401" s="147" t="s">
        <v>54</v>
      </c>
      <c r="AQ6401" s="147"/>
      <c r="AR6401" s="147"/>
      <c r="AS6401" s="209" t="s">
        <v>68</v>
      </c>
      <c r="AT6401" s="223" t="str">
        <f>MONTH(B6401)&amp;"/"&amp;YEAR(B6401)</f>
        <v>3/2026</v>
      </c>
      <c r="AU6401" s="223">
        <f>WEEKNUM(B6401)-WEEKNUM(EOMONTH(B6401,-1)+1)+1</f>
        <v>5</v>
      </c>
      <c r="AV6401" s="209" t="str">
        <f>MONTH(R6401)&amp;"/"&amp;YEAR(R6401)</f>
        <v>1/1900</v>
      </c>
      <c r="AW6401" s="209" t="e">
        <f>WEEKNUM(R6401)-WEEKNUM(EOMONTH(R6401,-1)+1)+1</f>
        <v>#NUM!</v>
      </c>
      <c r="AX6401" s="209">
        <f>IF(BB6401="S",IF(Q6401="1. Aceitou o programa",R6401-B6401,0),0)</f>
        <v>0</v>
      </c>
      <c r="AY6401" s="209">
        <f>IF(BB6401="S",IF(AND(S6401&lt;&gt;"",R6401&lt;&gt;""),S6401-R6401,0),0)</f>
        <v>0</v>
      </c>
      <c r="AZ6401" s="209">
        <f>IF(BB6401="S",IF(Q6401="1. Aceitou o programa",IF(OR(X6401="Não se Aplica",X6401=""),IF(OR(W6401="Não se Aplica",W6401=""),0,W6401-V6401),AVERAGE(X6401-W6401,W6401-V6401)),0),0)</f>
        <v>0</v>
      </c>
      <c r="BA6401" s="209">
        <f>IF(BB6401="S",IF(AND(Q6401="1. Aceitou o programa",AH6401="Realizada"),IFERROR(IF(AG6401="",0,AG6401-R6401),0),0),0)</f>
        <v>0</v>
      </c>
      <c r="BB6401" s="209" t="str">
        <f>_xlfn.XLOOKUP(U6401,'Lista Suspensa'!$AA$20:$AA$23,'Lista Suspensa'!$AB$20:$AB$23,"N/A")</f>
        <v>S</v>
      </c>
    </row>
    <row r="6402" spans="1:54" ht="12" customHeight="1">
      <c r="A6402" s="151" t="s">
        <v>54</v>
      </c>
      <c r="B6402" s="152">
        <v>46112</v>
      </c>
      <c r="C6402" s="153" t="s">
        <v>55</v>
      </c>
      <c r="D6402" s="153" t="s">
        <v>56</v>
      </c>
      <c r="E6402" s="244">
        <v>94082059</v>
      </c>
      <c r="F6402" s="144" t="s">
        <v>10697</v>
      </c>
      <c r="G6402" s="230"/>
      <c r="H6402" s="154">
        <v>36166</v>
      </c>
      <c r="I6402" s="153">
        <v>27</v>
      </c>
      <c r="J6402" s="148" t="s">
        <v>58</v>
      </c>
      <c r="K6402" s="153"/>
      <c r="L6402" s="153"/>
      <c r="M6402" s="153"/>
      <c r="N6402" s="153"/>
      <c r="O6402" s="155">
        <v>11919165521</v>
      </c>
      <c r="P6402" s="156" t="s">
        <v>60</v>
      </c>
      <c r="Q6402" s="157" t="s">
        <v>8211</v>
      </c>
      <c r="R6402" s="158"/>
      <c r="S6402" s="159"/>
      <c r="T6402" s="159" t="s">
        <v>6983</v>
      </c>
      <c r="U6402" s="159" t="s">
        <v>8212</v>
      </c>
      <c r="V6402" s="154">
        <v>46149</v>
      </c>
      <c r="W6402" s="154">
        <v>46155</v>
      </c>
      <c r="X6402" s="154"/>
      <c r="Y6402" s="160"/>
      <c r="Z6402" s="160"/>
      <c r="AA6402" s="153"/>
      <c r="AB6402" s="153"/>
      <c r="AC6402" s="182" t="e">
        <f t="shared" ref="AC6402:AC6465" si="202">SUM(AA6402/(AB6402^2))</f>
        <v>#DIV/0!</v>
      </c>
      <c r="AD6402" s="153" t="e">
        <f t="shared" ref="AD6402:AD6465" si="203">IF(AC6402&lt;18.5,"ABAIXO DO PESO",
(IF(AC6402&lt;=24.9,"PESO NORMAL",
(IF(AC6402&lt;=29.9,"SOBREPESO",
(IF(AC6402&lt;=34.9,"OBESIDADE I",
(IF(AC6402&lt;=39.9,"OBESIDADE II",
(IF(AC6402&lt;=999,"OBESIDADE III","VAZIO")))))))))))</f>
        <v>#DIV/0!</v>
      </c>
      <c r="AE6402" s="207"/>
      <c r="AF6402" s="153"/>
      <c r="AG6402" s="159"/>
      <c r="AH6402" s="153"/>
      <c r="AI6402" s="161"/>
      <c r="AJ6402" s="153"/>
      <c r="AK6402" s="153"/>
      <c r="AL6402" s="207"/>
      <c r="AM6402" s="207"/>
      <c r="AN6402" s="207"/>
      <c r="AO6402" s="207"/>
      <c r="AP6402" s="147" t="s">
        <v>54</v>
      </c>
      <c r="AQ6402" s="147"/>
      <c r="AR6402" s="147"/>
      <c r="AS6402" s="209" t="s">
        <v>68</v>
      </c>
      <c r="AT6402" s="223" t="str">
        <f>MONTH(B6402)&amp;"/"&amp;YEAR(B6402)</f>
        <v>3/2026</v>
      </c>
      <c r="AU6402" s="223">
        <f>WEEKNUM(B6402)-WEEKNUM(EOMONTH(B6402,-1)+1)+1</f>
        <v>5</v>
      </c>
      <c r="AV6402" s="209" t="str">
        <f>MONTH(R6402)&amp;"/"&amp;YEAR(R6402)</f>
        <v>1/1900</v>
      </c>
      <c r="AW6402" s="209" t="e">
        <f>WEEKNUM(R6402)-WEEKNUM(EOMONTH(R6402,-1)+1)+1</f>
        <v>#NUM!</v>
      </c>
      <c r="AX6402" s="209">
        <f>IF(BB6402="S",IF(Q6402="1. Aceitou o programa",R6402-B6402,0),0)</f>
        <v>0</v>
      </c>
      <c r="AY6402" s="209">
        <f>IF(BB6402="S",IF(AND(S6402&lt;&gt;"",R6402&lt;&gt;""),S6402-R6402,0),0)</f>
        <v>0</v>
      </c>
      <c r="AZ6402" s="209">
        <f>IF(BB6402="S",IF(Q6402="1. Aceitou o programa",IF(OR(X6402="Não se Aplica",X6402=""),IF(OR(W6402="Não se Aplica",W6402=""),0,W6402-V6402),AVERAGE(X6402-W6402,W6402-V6402)),0),0)</f>
        <v>0</v>
      </c>
      <c r="BA6402" s="209">
        <f>IF(BB6402="S",IF(AND(Q6402="1. Aceitou o programa",AH6402="Realizada"),IFERROR(IF(AG6402="",0,AG6402-R6402),0),0),0)</f>
        <v>0</v>
      </c>
      <c r="BB6402" s="209" t="str">
        <f>_xlfn.XLOOKUP(U6402,'Lista Suspensa'!$AA$20:$AA$23,'Lista Suspensa'!$AB$20:$AB$23,"N/A")</f>
        <v>S</v>
      </c>
    </row>
    <row r="6403" spans="1:54" ht="12" customHeight="1">
      <c r="A6403" s="151" t="s">
        <v>54</v>
      </c>
      <c r="B6403" s="152">
        <v>46112</v>
      </c>
      <c r="C6403" s="153" t="s">
        <v>55</v>
      </c>
      <c r="D6403" s="153" t="s">
        <v>56</v>
      </c>
      <c r="E6403" s="244">
        <v>85011666</v>
      </c>
      <c r="F6403" s="144" t="s">
        <v>10698</v>
      </c>
      <c r="G6403" s="230"/>
      <c r="H6403" s="154">
        <v>36195</v>
      </c>
      <c r="I6403" s="153">
        <v>27</v>
      </c>
      <c r="J6403" s="148" t="s">
        <v>58</v>
      </c>
      <c r="K6403" s="153"/>
      <c r="L6403" s="153"/>
      <c r="M6403" s="153"/>
      <c r="N6403" s="153"/>
      <c r="O6403" s="155">
        <v>21972874931</v>
      </c>
      <c r="P6403" s="156" t="s">
        <v>60</v>
      </c>
      <c r="Q6403" s="157" t="s">
        <v>8211</v>
      </c>
      <c r="R6403" s="158"/>
      <c r="S6403" s="159"/>
      <c r="T6403" s="159" t="s">
        <v>6983</v>
      </c>
      <c r="U6403" s="159" t="s">
        <v>8212</v>
      </c>
      <c r="V6403" s="154">
        <v>46149</v>
      </c>
      <c r="W6403" s="154">
        <v>46155</v>
      </c>
      <c r="X6403" s="154"/>
      <c r="Y6403" s="160"/>
      <c r="Z6403" s="160"/>
      <c r="AA6403" s="153"/>
      <c r="AB6403" s="153"/>
      <c r="AC6403" s="182" t="e">
        <f t="shared" si="202"/>
        <v>#DIV/0!</v>
      </c>
      <c r="AD6403" s="153" t="e">
        <f t="shared" si="203"/>
        <v>#DIV/0!</v>
      </c>
      <c r="AE6403" s="207"/>
      <c r="AF6403" s="153"/>
      <c r="AG6403" s="159"/>
      <c r="AH6403" s="153"/>
      <c r="AI6403" s="161"/>
      <c r="AJ6403" s="153"/>
      <c r="AK6403" s="153"/>
      <c r="AL6403" s="207"/>
      <c r="AM6403" s="207"/>
      <c r="AN6403" s="207"/>
      <c r="AO6403" s="207"/>
      <c r="AP6403" s="147" t="s">
        <v>54</v>
      </c>
      <c r="AQ6403" s="147"/>
      <c r="AR6403" s="147"/>
      <c r="AS6403" s="209" t="s">
        <v>68</v>
      </c>
      <c r="AT6403" s="223" t="str">
        <f>MONTH(B6403)&amp;"/"&amp;YEAR(B6403)</f>
        <v>3/2026</v>
      </c>
      <c r="AU6403" s="223">
        <f>WEEKNUM(B6403)-WEEKNUM(EOMONTH(B6403,-1)+1)+1</f>
        <v>5</v>
      </c>
      <c r="AV6403" s="209" t="str">
        <f>MONTH(R6403)&amp;"/"&amp;YEAR(R6403)</f>
        <v>1/1900</v>
      </c>
      <c r="AW6403" s="209" t="e">
        <f>WEEKNUM(R6403)-WEEKNUM(EOMONTH(R6403,-1)+1)+1</f>
        <v>#NUM!</v>
      </c>
      <c r="AX6403" s="209">
        <f>IF(BB6403="S",IF(Q6403="1. Aceitou o programa",R6403-B6403,0),0)</f>
        <v>0</v>
      </c>
      <c r="AY6403" s="209">
        <f>IF(BB6403="S",IF(AND(S6403&lt;&gt;"",R6403&lt;&gt;""),S6403-R6403,0),0)</f>
        <v>0</v>
      </c>
      <c r="AZ6403" s="209">
        <f>IF(BB6403="S",IF(Q6403="1. Aceitou o programa",IF(OR(X6403="Não se Aplica",X6403=""),IF(OR(W6403="Não se Aplica",W6403=""),0,W6403-V6403),AVERAGE(X6403-W6403,W6403-V6403)),0),0)</f>
        <v>0</v>
      </c>
      <c r="BA6403" s="209">
        <f>IF(BB6403="S",IF(AND(Q6403="1. Aceitou o programa",AH6403="Realizada"),IFERROR(IF(AG6403="",0,AG6403-R6403),0),0),0)</f>
        <v>0</v>
      </c>
      <c r="BB6403" s="209" t="str">
        <f>_xlfn.XLOOKUP(U6403,'Lista Suspensa'!$AA$20:$AA$23,'Lista Suspensa'!$AB$20:$AB$23,"N/A")</f>
        <v>S</v>
      </c>
    </row>
    <row r="6404" spans="1:54" ht="12" customHeight="1">
      <c r="A6404" s="151" t="s">
        <v>54</v>
      </c>
      <c r="B6404" s="152">
        <v>46112</v>
      </c>
      <c r="C6404" s="153" t="s">
        <v>55</v>
      </c>
      <c r="D6404" s="153" t="s">
        <v>56</v>
      </c>
      <c r="E6404" s="244">
        <v>94667757</v>
      </c>
      <c r="F6404" s="144" t="s">
        <v>10699</v>
      </c>
      <c r="G6404" s="230"/>
      <c r="H6404" s="154">
        <v>36211</v>
      </c>
      <c r="I6404" s="153">
        <v>27</v>
      </c>
      <c r="J6404" s="148" t="s">
        <v>70</v>
      </c>
      <c r="K6404" s="153"/>
      <c r="L6404" s="153"/>
      <c r="M6404" s="153"/>
      <c r="N6404" s="153"/>
      <c r="O6404" s="155">
        <v>21990572500</v>
      </c>
      <c r="P6404" s="156" t="s">
        <v>60</v>
      </c>
      <c r="Q6404" s="157" t="s">
        <v>8211</v>
      </c>
      <c r="R6404" s="158"/>
      <c r="S6404" s="159"/>
      <c r="T6404" s="159" t="s">
        <v>6983</v>
      </c>
      <c r="U6404" s="159" t="s">
        <v>8212</v>
      </c>
      <c r="V6404" s="154">
        <v>46149</v>
      </c>
      <c r="W6404" s="154">
        <v>46155</v>
      </c>
      <c r="X6404" s="154"/>
      <c r="Y6404" s="160"/>
      <c r="Z6404" s="160"/>
      <c r="AA6404" s="153"/>
      <c r="AB6404" s="153"/>
      <c r="AC6404" s="182" t="e">
        <f t="shared" si="202"/>
        <v>#DIV/0!</v>
      </c>
      <c r="AD6404" s="153" t="e">
        <f t="shared" si="203"/>
        <v>#DIV/0!</v>
      </c>
      <c r="AE6404" s="207"/>
      <c r="AF6404" s="153"/>
      <c r="AG6404" s="159"/>
      <c r="AH6404" s="153"/>
      <c r="AI6404" s="161"/>
      <c r="AJ6404" s="153"/>
      <c r="AK6404" s="153"/>
      <c r="AL6404" s="207"/>
      <c r="AM6404" s="207"/>
      <c r="AN6404" s="207"/>
      <c r="AO6404" s="207"/>
      <c r="AP6404" s="147" t="s">
        <v>54</v>
      </c>
      <c r="AQ6404" s="147"/>
      <c r="AR6404" s="147"/>
      <c r="AS6404" s="209" t="s">
        <v>68</v>
      </c>
      <c r="AT6404" s="223" t="str">
        <f>MONTH(B6404)&amp;"/"&amp;YEAR(B6404)</f>
        <v>3/2026</v>
      </c>
      <c r="AU6404" s="223">
        <f>WEEKNUM(B6404)-WEEKNUM(EOMONTH(B6404,-1)+1)+1</f>
        <v>5</v>
      </c>
      <c r="AV6404" s="209" t="str">
        <f>MONTH(R6404)&amp;"/"&amp;YEAR(R6404)</f>
        <v>1/1900</v>
      </c>
      <c r="AW6404" s="209" t="e">
        <f>WEEKNUM(R6404)-WEEKNUM(EOMONTH(R6404,-1)+1)+1</f>
        <v>#NUM!</v>
      </c>
      <c r="AX6404" s="209">
        <f>IF(BB6404="S",IF(Q6404="1. Aceitou o programa",R6404-B6404,0),0)</f>
        <v>0</v>
      </c>
      <c r="AY6404" s="209">
        <f>IF(BB6404="S",IF(AND(S6404&lt;&gt;"",R6404&lt;&gt;""),S6404-R6404,0),0)</f>
        <v>0</v>
      </c>
      <c r="AZ6404" s="209">
        <f>IF(BB6404="S",IF(Q6404="1. Aceitou o programa",IF(OR(X6404="Não se Aplica",X6404=""),IF(OR(W6404="Não se Aplica",W6404=""),0,W6404-V6404),AVERAGE(X6404-W6404,W6404-V6404)),0),0)</f>
        <v>0</v>
      </c>
      <c r="BA6404" s="209">
        <f>IF(BB6404="S",IF(AND(Q6404="1. Aceitou o programa",AH6404="Realizada"),IFERROR(IF(AG6404="",0,AG6404-R6404),0),0),0)</f>
        <v>0</v>
      </c>
      <c r="BB6404" s="209" t="str">
        <f>_xlfn.XLOOKUP(U6404,'Lista Suspensa'!$AA$20:$AA$23,'Lista Suspensa'!$AB$20:$AB$23,"N/A")</f>
        <v>S</v>
      </c>
    </row>
    <row r="6405" spans="1:54" ht="12" customHeight="1">
      <c r="A6405" s="151" t="s">
        <v>54</v>
      </c>
      <c r="B6405" s="152">
        <v>46112</v>
      </c>
      <c r="C6405" s="153" t="s">
        <v>55</v>
      </c>
      <c r="D6405" s="153" t="s">
        <v>56</v>
      </c>
      <c r="E6405" s="244">
        <v>94312025</v>
      </c>
      <c r="F6405" s="144" t="s">
        <v>10700</v>
      </c>
      <c r="G6405" s="230"/>
      <c r="H6405" s="154">
        <v>36221</v>
      </c>
      <c r="I6405" s="153">
        <v>27</v>
      </c>
      <c r="J6405" s="148" t="s">
        <v>58</v>
      </c>
      <c r="K6405" s="153"/>
      <c r="L6405" s="153"/>
      <c r="M6405" s="153"/>
      <c r="N6405" s="153"/>
      <c r="O6405" s="155">
        <v>21981969934</v>
      </c>
      <c r="P6405" s="156" t="s">
        <v>60</v>
      </c>
      <c r="Q6405" s="157" t="s">
        <v>8211</v>
      </c>
      <c r="R6405" s="158"/>
      <c r="S6405" s="159"/>
      <c r="T6405" s="159" t="s">
        <v>6983</v>
      </c>
      <c r="U6405" s="159" t="s">
        <v>8212</v>
      </c>
      <c r="V6405" s="154">
        <v>46149</v>
      </c>
      <c r="W6405" s="154">
        <v>46155</v>
      </c>
      <c r="X6405" s="154"/>
      <c r="Y6405" s="160"/>
      <c r="Z6405" s="160"/>
      <c r="AA6405" s="153"/>
      <c r="AB6405" s="153"/>
      <c r="AC6405" s="182" t="e">
        <f t="shared" si="202"/>
        <v>#DIV/0!</v>
      </c>
      <c r="AD6405" s="153" t="e">
        <f t="shared" si="203"/>
        <v>#DIV/0!</v>
      </c>
      <c r="AE6405" s="207"/>
      <c r="AF6405" s="153"/>
      <c r="AG6405" s="159"/>
      <c r="AH6405" s="153"/>
      <c r="AI6405" s="161"/>
      <c r="AJ6405" s="153"/>
      <c r="AK6405" s="153"/>
      <c r="AL6405" s="207"/>
      <c r="AM6405" s="207"/>
      <c r="AN6405" s="207"/>
      <c r="AO6405" s="207"/>
      <c r="AP6405" s="147" t="s">
        <v>54</v>
      </c>
      <c r="AQ6405" s="147"/>
      <c r="AR6405" s="147"/>
      <c r="AS6405" s="209" t="s">
        <v>68</v>
      </c>
      <c r="AT6405" s="223" t="str">
        <f>MONTH(B6405)&amp;"/"&amp;YEAR(B6405)</f>
        <v>3/2026</v>
      </c>
      <c r="AU6405" s="223">
        <f>WEEKNUM(B6405)-WEEKNUM(EOMONTH(B6405,-1)+1)+1</f>
        <v>5</v>
      </c>
      <c r="AV6405" s="209" t="str">
        <f>MONTH(R6405)&amp;"/"&amp;YEAR(R6405)</f>
        <v>1/1900</v>
      </c>
      <c r="AW6405" s="209" t="e">
        <f>WEEKNUM(R6405)-WEEKNUM(EOMONTH(R6405,-1)+1)+1</f>
        <v>#NUM!</v>
      </c>
      <c r="AX6405" s="209">
        <f>IF(BB6405="S",IF(Q6405="1. Aceitou o programa",R6405-B6405,0),0)</f>
        <v>0</v>
      </c>
      <c r="AY6405" s="209">
        <f>IF(BB6405="S",IF(AND(S6405&lt;&gt;"",R6405&lt;&gt;""),S6405-R6405,0),0)</f>
        <v>0</v>
      </c>
      <c r="AZ6405" s="209">
        <f>IF(BB6405="S",IF(Q6405="1. Aceitou o programa",IF(OR(X6405="Não se Aplica",X6405=""),IF(OR(W6405="Não se Aplica",W6405=""),0,W6405-V6405),AVERAGE(X6405-W6405,W6405-V6405)),0),0)</f>
        <v>0</v>
      </c>
      <c r="BA6405" s="209">
        <f>IF(BB6405="S",IF(AND(Q6405="1. Aceitou o programa",AH6405="Realizada"),IFERROR(IF(AG6405="",0,AG6405-R6405),0),0),0)</f>
        <v>0</v>
      </c>
      <c r="BB6405" s="209" t="str">
        <f>_xlfn.XLOOKUP(U6405,'Lista Suspensa'!$AA$20:$AA$23,'Lista Suspensa'!$AB$20:$AB$23,"N/A")</f>
        <v>S</v>
      </c>
    </row>
    <row r="6406" spans="1:54" ht="12" customHeight="1">
      <c r="A6406" s="151" t="s">
        <v>54</v>
      </c>
      <c r="B6406" s="152">
        <v>46112</v>
      </c>
      <c r="C6406" s="153" t="s">
        <v>55</v>
      </c>
      <c r="D6406" s="153" t="s">
        <v>56</v>
      </c>
      <c r="E6406" s="244">
        <v>94593952</v>
      </c>
      <c r="F6406" s="144" t="s">
        <v>10701</v>
      </c>
      <c r="G6406" s="230"/>
      <c r="H6406" s="154">
        <v>36225</v>
      </c>
      <c r="I6406" s="153">
        <v>27</v>
      </c>
      <c r="J6406" s="148" t="s">
        <v>58</v>
      </c>
      <c r="K6406" s="153"/>
      <c r="L6406" s="153"/>
      <c r="M6406" s="153"/>
      <c r="N6406" s="153"/>
      <c r="O6406" s="155">
        <v>21975015292</v>
      </c>
      <c r="P6406" s="156" t="s">
        <v>60</v>
      </c>
      <c r="Q6406" s="157" t="s">
        <v>8211</v>
      </c>
      <c r="R6406" s="158"/>
      <c r="S6406" s="159"/>
      <c r="T6406" s="159" t="s">
        <v>6983</v>
      </c>
      <c r="U6406" s="159" t="s">
        <v>8212</v>
      </c>
      <c r="V6406" s="154">
        <v>46149</v>
      </c>
      <c r="W6406" s="154">
        <v>46155</v>
      </c>
      <c r="X6406" s="154"/>
      <c r="Y6406" s="160"/>
      <c r="Z6406" s="160"/>
      <c r="AA6406" s="153"/>
      <c r="AB6406" s="153"/>
      <c r="AC6406" s="182" t="e">
        <f t="shared" si="202"/>
        <v>#DIV/0!</v>
      </c>
      <c r="AD6406" s="153" t="e">
        <f t="shared" si="203"/>
        <v>#DIV/0!</v>
      </c>
      <c r="AE6406" s="207"/>
      <c r="AF6406" s="153"/>
      <c r="AG6406" s="159"/>
      <c r="AH6406" s="153"/>
      <c r="AI6406" s="161"/>
      <c r="AJ6406" s="153"/>
      <c r="AK6406" s="153"/>
      <c r="AL6406" s="207"/>
      <c r="AM6406" s="207"/>
      <c r="AN6406" s="207"/>
      <c r="AO6406" s="207"/>
      <c r="AP6406" s="147" t="s">
        <v>54</v>
      </c>
      <c r="AQ6406" s="147"/>
      <c r="AR6406" s="147"/>
      <c r="AS6406" s="209" t="s">
        <v>68</v>
      </c>
      <c r="AT6406" s="223" t="str">
        <f>MONTH(B6406)&amp;"/"&amp;YEAR(B6406)</f>
        <v>3/2026</v>
      </c>
      <c r="AU6406" s="223">
        <f>WEEKNUM(B6406)-WEEKNUM(EOMONTH(B6406,-1)+1)+1</f>
        <v>5</v>
      </c>
      <c r="AV6406" s="209" t="str">
        <f>MONTH(R6406)&amp;"/"&amp;YEAR(R6406)</f>
        <v>1/1900</v>
      </c>
      <c r="AW6406" s="209" t="e">
        <f>WEEKNUM(R6406)-WEEKNUM(EOMONTH(R6406,-1)+1)+1</f>
        <v>#NUM!</v>
      </c>
      <c r="AX6406" s="209">
        <f>IF(BB6406="S",IF(Q6406="1. Aceitou o programa",R6406-B6406,0),0)</f>
        <v>0</v>
      </c>
      <c r="AY6406" s="209">
        <f>IF(BB6406="S",IF(AND(S6406&lt;&gt;"",R6406&lt;&gt;""),S6406-R6406,0),0)</f>
        <v>0</v>
      </c>
      <c r="AZ6406" s="209">
        <f>IF(BB6406="S",IF(Q6406="1. Aceitou o programa",IF(OR(X6406="Não se Aplica",X6406=""),IF(OR(W6406="Não se Aplica",W6406=""),0,W6406-V6406),AVERAGE(X6406-W6406,W6406-V6406)),0),0)</f>
        <v>0</v>
      </c>
      <c r="BA6406" s="209">
        <f>IF(BB6406="S",IF(AND(Q6406="1. Aceitou o programa",AH6406="Realizada"),IFERROR(IF(AG6406="",0,AG6406-R6406),0),0),0)</f>
        <v>0</v>
      </c>
      <c r="BB6406" s="209" t="str">
        <f>_xlfn.XLOOKUP(U6406,'Lista Suspensa'!$AA$20:$AA$23,'Lista Suspensa'!$AB$20:$AB$23,"N/A")</f>
        <v>S</v>
      </c>
    </row>
    <row r="6407" spans="1:54" ht="12" customHeight="1">
      <c r="A6407" s="151" t="s">
        <v>54</v>
      </c>
      <c r="B6407" s="152">
        <v>46112</v>
      </c>
      <c r="C6407" s="153" t="s">
        <v>55</v>
      </c>
      <c r="D6407" s="153" t="s">
        <v>56</v>
      </c>
      <c r="E6407" s="244">
        <v>94647933</v>
      </c>
      <c r="F6407" s="144" t="s">
        <v>10702</v>
      </c>
      <c r="G6407" s="230"/>
      <c r="H6407" s="154">
        <v>36234</v>
      </c>
      <c r="I6407" s="153">
        <v>27</v>
      </c>
      <c r="J6407" s="148" t="s">
        <v>70</v>
      </c>
      <c r="K6407" s="153"/>
      <c r="L6407" s="153"/>
      <c r="M6407" s="153"/>
      <c r="N6407" s="153"/>
      <c r="O6407" s="155">
        <v>21988282239</v>
      </c>
      <c r="P6407" s="156" t="s">
        <v>60</v>
      </c>
      <c r="Q6407" s="157" t="s">
        <v>8211</v>
      </c>
      <c r="R6407" s="158"/>
      <c r="S6407" s="159"/>
      <c r="T6407" s="159" t="s">
        <v>6983</v>
      </c>
      <c r="U6407" s="159" t="s">
        <v>8212</v>
      </c>
      <c r="V6407" s="154">
        <v>46149</v>
      </c>
      <c r="W6407" s="154">
        <v>46155</v>
      </c>
      <c r="X6407" s="154"/>
      <c r="Y6407" s="160"/>
      <c r="Z6407" s="160"/>
      <c r="AA6407" s="153"/>
      <c r="AB6407" s="153"/>
      <c r="AC6407" s="182" t="e">
        <f t="shared" si="202"/>
        <v>#DIV/0!</v>
      </c>
      <c r="AD6407" s="153" t="e">
        <f t="shared" si="203"/>
        <v>#DIV/0!</v>
      </c>
      <c r="AE6407" s="207"/>
      <c r="AF6407" s="153"/>
      <c r="AG6407" s="159"/>
      <c r="AH6407" s="153"/>
      <c r="AI6407" s="161"/>
      <c r="AJ6407" s="153"/>
      <c r="AK6407" s="153"/>
      <c r="AL6407" s="207"/>
      <c r="AM6407" s="207"/>
      <c r="AN6407" s="207"/>
      <c r="AO6407" s="207"/>
      <c r="AP6407" s="147" t="s">
        <v>54</v>
      </c>
      <c r="AQ6407" s="147"/>
      <c r="AR6407" s="147"/>
      <c r="AS6407" s="209" t="s">
        <v>68</v>
      </c>
      <c r="AT6407" s="223" t="str">
        <f>MONTH(B6407)&amp;"/"&amp;YEAR(B6407)</f>
        <v>3/2026</v>
      </c>
      <c r="AU6407" s="223">
        <f>WEEKNUM(B6407)-WEEKNUM(EOMONTH(B6407,-1)+1)+1</f>
        <v>5</v>
      </c>
      <c r="AV6407" s="209" t="str">
        <f>MONTH(R6407)&amp;"/"&amp;YEAR(R6407)</f>
        <v>1/1900</v>
      </c>
      <c r="AW6407" s="209" t="e">
        <f>WEEKNUM(R6407)-WEEKNUM(EOMONTH(R6407,-1)+1)+1</f>
        <v>#NUM!</v>
      </c>
      <c r="AX6407" s="209">
        <f>IF(BB6407="S",IF(Q6407="1. Aceitou o programa",R6407-B6407,0),0)</f>
        <v>0</v>
      </c>
      <c r="AY6407" s="209">
        <f>IF(BB6407="S",IF(AND(S6407&lt;&gt;"",R6407&lt;&gt;""),S6407-R6407,0),0)</f>
        <v>0</v>
      </c>
      <c r="AZ6407" s="209">
        <f>IF(BB6407="S",IF(Q6407="1. Aceitou o programa",IF(OR(X6407="Não se Aplica",X6407=""),IF(OR(W6407="Não se Aplica",W6407=""),0,W6407-V6407),AVERAGE(X6407-W6407,W6407-V6407)),0),0)</f>
        <v>0</v>
      </c>
      <c r="BA6407" s="209">
        <f>IF(BB6407="S",IF(AND(Q6407="1. Aceitou o programa",AH6407="Realizada"),IFERROR(IF(AG6407="",0,AG6407-R6407),0),0),0)</f>
        <v>0</v>
      </c>
      <c r="BB6407" s="209" t="str">
        <f>_xlfn.XLOOKUP(U6407,'Lista Suspensa'!$AA$20:$AA$23,'Lista Suspensa'!$AB$20:$AB$23,"N/A")</f>
        <v>S</v>
      </c>
    </row>
    <row r="6408" spans="1:54" ht="12" customHeight="1">
      <c r="A6408" s="151" t="s">
        <v>54</v>
      </c>
      <c r="B6408" s="152">
        <v>46112</v>
      </c>
      <c r="C6408" s="153" t="s">
        <v>55</v>
      </c>
      <c r="D6408" s="153" t="s">
        <v>56</v>
      </c>
      <c r="E6408" s="244">
        <v>95904642</v>
      </c>
      <c r="F6408" s="144" t="s">
        <v>10703</v>
      </c>
      <c r="G6408" s="230"/>
      <c r="H6408" s="154">
        <v>36290</v>
      </c>
      <c r="I6408" s="153">
        <v>27</v>
      </c>
      <c r="J6408" s="148" t="s">
        <v>70</v>
      </c>
      <c r="K6408" s="153"/>
      <c r="L6408" s="153"/>
      <c r="M6408" s="153"/>
      <c r="N6408" s="153"/>
      <c r="O6408" s="155">
        <v>22998784787</v>
      </c>
      <c r="P6408" s="156" t="s">
        <v>60</v>
      </c>
      <c r="Q6408" s="157" t="s">
        <v>8211</v>
      </c>
      <c r="R6408" s="158"/>
      <c r="S6408" s="159"/>
      <c r="T6408" s="159" t="s">
        <v>6983</v>
      </c>
      <c r="U6408" s="159" t="s">
        <v>8212</v>
      </c>
      <c r="V6408" s="154">
        <v>46149</v>
      </c>
      <c r="W6408" s="154">
        <v>46155</v>
      </c>
      <c r="X6408" s="154"/>
      <c r="Y6408" s="160"/>
      <c r="Z6408" s="160"/>
      <c r="AA6408" s="153"/>
      <c r="AB6408" s="153"/>
      <c r="AC6408" s="182" t="e">
        <f t="shared" si="202"/>
        <v>#DIV/0!</v>
      </c>
      <c r="AD6408" s="153" t="e">
        <f t="shared" si="203"/>
        <v>#DIV/0!</v>
      </c>
      <c r="AE6408" s="207"/>
      <c r="AF6408" s="153"/>
      <c r="AG6408" s="159"/>
      <c r="AH6408" s="153"/>
      <c r="AI6408" s="161"/>
      <c r="AJ6408" s="153"/>
      <c r="AK6408" s="153"/>
      <c r="AL6408" s="207"/>
      <c r="AM6408" s="207"/>
      <c r="AN6408" s="207"/>
      <c r="AO6408" s="207"/>
      <c r="AP6408" s="147" t="s">
        <v>54</v>
      </c>
      <c r="AQ6408" s="147"/>
      <c r="AR6408" s="147"/>
      <c r="AS6408" s="209" t="s">
        <v>68</v>
      </c>
      <c r="AT6408" s="223" t="str">
        <f>MONTH(B6408)&amp;"/"&amp;YEAR(B6408)</f>
        <v>3/2026</v>
      </c>
      <c r="AU6408" s="223">
        <f>WEEKNUM(B6408)-WEEKNUM(EOMONTH(B6408,-1)+1)+1</f>
        <v>5</v>
      </c>
      <c r="AV6408" s="209" t="str">
        <f>MONTH(R6408)&amp;"/"&amp;YEAR(R6408)</f>
        <v>1/1900</v>
      </c>
      <c r="AW6408" s="209" t="e">
        <f>WEEKNUM(R6408)-WEEKNUM(EOMONTH(R6408,-1)+1)+1</f>
        <v>#NUM!</v>
      </c>
      <c r="AX6408" s="209">
        <f>IF(BB6408="S",IF(Q6408="1. Aceitou o programa",R6408-B6408,0),0)</f>
        <v>0</v>
      </c>
      <c r="AY6408" s="209">
        <f>IF(BB6408="S",IF(AND(S6408&lt;&gt;"",R6408&lt;&gt;""),S6408-R6408,0),0)</f>
        <v>0</v>
      </c>
      <c r="AZ6408" s="209">
        <f>IF(BB6408="S",IF(Q6408="1. Aceitou o programa",IF(OR(X6408="Não se Aplica",X6408=""),IF(OR(W6408="Não se Aplica",W6408=""),0,W6408-V6408),AVERAGE(X6408-W6408,W6408-V6408)),0),0)</f>
        <v>0</v>
      </c>
      <c r="BA6408" s="209">
        <f>IF(BB6408="S",IF(AND(Q6408="1. Aceitou o programa",AH6408="Realizada"),IFERROR(IF(AG6408="",0,AG6408-R6408),0),0),0)</f>
        <v>0</v>
      </c>
      <c r="BB6408" s="209" t="str">
        <f>_xlfn.XLOOKUP(U6408,'Lista Suspensa'!$AA$20:$AA$23,'Lista Suspensa'!$AB$20:$AB$23,"N/A")</f>
        <v>S</v>
      </c>
    </row>
    <row r="6409" spans="1:54" ht="12" customHeight="1">
      <c r="A6409" s="151" t="s">
        <v>54</v>
      </c>
      <c r="B6409" s="152">
        <v>46112</v>
      </c>
      <c r="C6409" s="153" t="s">
        <v>55</v>
      </c>
      <c r="D6409" s="153" t="s">
        <v>56</v>
      </c>
      <c r="E6409" s="244">
        <v>87569617</v>
      </c>
      <c r="F6409" s="144" t="s">
        <v>10704</v>
      </c>
      <c r="G6409" s="230"/>
      <c r="H6409" s="154">
        <v>36298</v>
      </c>
      <c r="I6409" s="153">
        <v>27</v>
      </c>
      <c r="J6409" s="148" t="s">
        <v>58</v>
      </c>
      <c r="K6409" s="153"/>
      <c r="L6409" s="153"/>
      <c r="M6409" s="153"/>
      <c r="N6409" s="153"/>
      <c r="O6409" s="155">
        <v>21964792075</v>
      </c>
      <c r="P6409" s="156" t="s">
        <v>60</v>
      </c>
      <c r="Q6409" s="157" t="s">
        <v>8211</v>
      </c>
      <c r="R6409" s="158"/>
      <c r="S6409" s="159"/>
      <c r="T6409" s="159" t="s">
        <v>6983</v>
      </c>
      <c r="U6409" s="159" t="s">
        <v>8212</v>
      </c>
      <c r="V6409" s="154">
        <v>46149</v>
      </c>
      <c r="W6409" s="154">
        <v>46155</v>
      </c>
      <c r="X6409" s="154"/>
      <c r="Y6409" s="160"/>
      <c r="Z6409" s="160"/>
      <c r="AA6409" s="153"/>
      <c r="AB6409" s="153"/>
      <c r="AC6409" s="182" t="e">
        <f t="shared" si="202"/>
        <v>#DIV/0!</v>
      </c>
      <c r="AD6409" s="153" t="e">
        <f t="shared" si="203"/>
        <v>#DIV/0!</v>
      </c>
      <c r="AE6409" s="207"/>
      <c r="AF6409" s="153"/>
      <c r="AG6409" s="159"/>
      <c r="AH6409" s="153"/>
      <c r="AI6409" s="161"/>
      <c r="AJ6409" s="153"/>
      <c r="AK6409" s="153"/>
      <c r="AL6409" s="207"/>
      <c r="AM6409" s="207"/>
      <c r="AN6409" s="207"/>
      <c r="AO6409" s="207"/>
      <c r="AP6409" s="147" t="s">
        <v>54</v>
      </c>
      <c r="AQ6409" s="147"/>
      <c r="AR6409" s="147"/>
      <c r="AS6409" s="209" t="s">
        <v>68</v>
      </c>
      <c r="AT6409" s="223" t="str">
        <f>MONTH(B6409)&amp;"/"&amp;YEAR(B6409)</f>
        <v>3/2026</v>
      </c>
      <c r="AU6409" s="223">
        <f>WEEKNUM(B6409)-WEEKNUM(EOMONTH(B6409,-1)+1)+1</f>
        <v>5</v>
      </c>
      <c r="AV6409" s="209" t="str">
        <f>MONTH(R6409)&amp;"/"&amp;YEAR(R6409)</f>
        <v>1/1900</v>
      </c>
      <c r="AW6409" s="209" t="e">
        <f>WEEKNUM(R6409)-WEEKNUM(EOMONTH(R6409,-1)+1)+1</f>
        <v>#NUM!</v>
      </c>
      <c r="AX6409" s="209">
        <f>IF(BB6409="S",IF(Q6409="1. Aceitou o programa",R6409-B6409,0),0)</f>
        <v>0</v>
      </c>
      <c r="AY6409" s="209">
        <f>IF(BB6409="S",IF(AND(S6409&lt;&gt;"",R6409&lt;&gt;""),S6409-R6409,0),0)</f>
        <v>0</v>
      </c>
      <c r="AZ6409" s="209">
        <f>IF(BB6409="S",IF(Q6409="1. Aceitou o programa",IF(OR(X6409="Não se Aplica",X6409=""),IF(OR(W6409="Não se Aplica",W6409=""),0,W6409-V6409),AVERAGE(X6409-W6409,W6409-V6409)),0),0)</f>
        <v>0</v>
      </c>
      <c r="BA6409" s="209">
        <f>IF(BB6409="S",IF(AND(Q6409="1. Aceitou o programa",AH6409="Realizada"),IFERROR(IF(AG6409="",0,AG6409-R6409),0),0),0)</f>
        <v>0</v>
      </c>
      <c r="BB6409" s="209" t="str">
        <f>_xlfn.XLOOKUP(U6409,'Lista Suspensa'!$AA$20:$AA$23,'Lista Suspensa'!$AB$20:$AB$23,"N/A")</f>
        <v>S</v>
      </c>
    </row>
    <row r="6410" spans="1:54" ht="12" customHeight="1">
      <c r="A6410" s="151" t="s">
        <v>54</v>
      </c>
      <c r="B6410" s="152">
        <v>46112</v>
      </c>
      <c r="C6410" s="153" t="s">
        <v>55</v>
      </c>
      <c r="D6410" s="153" t="s">
        <v>56</v>
      </c>
      <c r="E6410" s="244">
        <v>95070749</v>
      </c>
      <c r="F6410" s="144" t="s">
        <v>10705</v>
      </c>
      <c r="G6410" s="230"/>
      <c r="H6410" s="154">
        <v>36343</v>
      </c>
      <c r="I6410" s="153">
        <v>26</v>
      </c>
      <c r="J6410" s="148" t="s">
        <v>70</v>
      </c>
      <c r="K6410" s="153"/>
      <c r="L6410" s="153"/>
      <c r="M6410" s="153"/>
      <c r="N6410" s="153"/>
      <c r="O6410" s="155">
        <v>11975423790</v>
      </c>
      <c r="P6410" s="156" t="s">
        <v>60</v>
      </c>
      <c r="Q6410" s="157" t="s">
        <v>8211</v>
      </c>
      <c r="R6410" s="158"/>
      <c r="S6410" s="159"/>
      <c r="T6410" s="159" t="s">
        <v>6983</v>
      </c>
      <c r="U6410" s="159" t="s">
        <v>8212</v>
      </c>
      <c r="V6410" s="154">
        <v>46149</v>
      </c>
      <c r="W6410" s="154">
        <v>46155</v>
      </c>
      <c r="X6410" s="154"/>
      <c r="Y6410" s="160"/>
      <c r="Z6410" s="160"/>
      <c r="AA6410" s="153"/>
      <c r="AB6410" s="153"/>
      <c r="AC6410" s="182" t="e">
        <f t="shared" si="202"/>
        <v>#DIV/0!</v>
      </c>
      <c r="AD6410" s="153" t="e">
        <f t="shared" si="203"/>
        <v>#DIV/0!</v>
      </c>
      <c r="AE6410" s="207"/>
      <c r="AF6410" s="153"/>
      <c r="AG6410" s="159"/>
      <c r="AH6410" s="153"/>
      <c r="AI6410" s="161"/>
      <c r="AJ6410" s="153"/>
      <c r="AK6410" s="153"/>
      <c r="AL6410" s="207"/>
      <c r="AM6410" s="207"/>
      <c r="AN6410" s="207"/>
      <c r="AO6410" s="207"/>
      <c r="AP6410" s="147" t="s">
        <v>54</v>
      </c>
      <c r="AQ6410" s="147"/>
      <c r="AR6410" s="147"/>
      <c r="AS6410" s="209" t="s">
        <v>68</v>
      </c>
      <c r="AT6410" s="223" t="str">
        <f>MONTH(B6410)&amp;"/"&amp;YEAR(B6410)</f>
        <v>3/2026</v>
      </c>
      <c r="AU6410" s="223">
        <f>WEEKNUM(B6410)-WEEKNUM(EOMONTH(B6410,-1)+1)+1</f>
        <v>5</v>
      </c>
      <c r="AV6410" s="209" t="str">
        <f>MONTH(R6410)&amp;"/"&amp;YEAR(R6410)</f>
        <v>1/1900</v>
      </c>
      <c r="AW6410" s="209" t="e">
        <f>WEEKNUM(R6410)-WEEKNUM(EOMONTH(R6410,-1)+1)+1</f>
        <v>#NUM!</v>
      </c>
      <c r="AX6410" s="209">
        <f>IF(BB6410="S",IF(Q6410="1. Aceitou o programa",R6410-B6410,0),0)</f>
        <v>0</v>
      </c>
      <c r="AY6410" s="209">
        <f>IF(BB6410="S",IF(AND(S6410&lt;&gt;"",R6410&lt;&gt;""),S6410-R6410,0),0)</f>
        <v>0</v>
      </c>
      <c r="AZ6410" s="209">
        <f>IF(BB6410="S",IF(Q6410="1. Aceitou o programa",IF(OR(X6410="Não se Aplica",X6410=""),IF(OR(W6410="Não se Aplica",W6410=""),0,W6410-V6410),AVERAGE(X6410-W6410,W6410-V6410)),0),0)</f>
        <v>0</v>
      </c>
      <c r="BA6410" s="209">
        <f>IF(BB6410="S",IF(AND(Q6410="1. Aceitou o programa",AH6410="Realizada"),IFERROR(IF(AG6410="",0,AG6410-R6410),0),0),0)</f>
        <v>0</v>
      </c>
      <c r="BB6410" s="209" t="str">
        <f>_xlfn.XLOOKUP(U6410,'Lista Suspensa'!$AA$20:$AA$23,'Lista Suspensa'!$AB$20:$AB$23,"N/A")</f>
        <v>S</v>
      </c>
    </row>
    <row r="6411" spans="1:54" ht="12" customHeight="1">
      <c r="A6411" s="151" t="s">
        <v>54</v>
      </c>
      <c r="B6411" s="152">
        <v>46112</v>
      </c>
      <c r="C6411" s="153" t="s">
        <v>55</v>
      </c>
      <c r="D6411" s="153" t="s">
        <v>56</v>
      </c>
      <c r="E6411" s="244">
        <v>94962584</v>
      </c>
      <c r="F6411" s="144" t="s">
        <v>10706</v>
      </c>
      <c r="G6411" s="230"/>
      <c r="H6411" s="154">
        <v>36348</v>
      </c>
      <c r="I6411" s="153">
        <v>26</v>
      </c>
      <c r="J6411" s="148" t="s">
        <v>58</v>
      </c>
      <c r="K6411" s="153"/>
      <c r="L6411" s="153"/>
      <c r="M6411" s="153"/>
      <c r="N6411" s="153"/>
      <c r="O6411" s="155">
        <v>21967793664</v>
      </c>
      <c r="P6411" s="156" t="s">
        <v>60</v>
      </c>
      <c r="Q6411" s="157" t="s">
        <v>8211</v>
      </c>
      <c r="R6411" s="158"/>
      <c r="S6411" s="159"/>
      <c r="T6411" s="159" t="s">
        <v>6983</v>
      </c>
      <c r="U6411" s="159" t="s">
        <v>8212</v>
      </c>
      <c r="V6411" s="154">
        <v>46149</v>
      </c>
      <c r="W6411" s="154">
        <v>46155</v>
      </c>
      <c r="X6411" s="154"/>
      <c r="Y6411" s="160"/>
      <c r="Z6411" s="160"/>
      <c r="AA6411" s="153"/>
      <c r="AB6411" s="153"/>
      <c r="AC6411" s="182" t="e">
        <f t="shared" si="202"/>
        <v>#DIV/0!</v>
      </c>
      <c r="AD6411" s="153" t="e">
        <f t="shared" si="203"/>
        <v>#DIV/0!</v>
      </c>
      <c r="AE6411" s="207"/>
      <c r="AF6411" s="153"/>
      <c r="AG6411" s="159"/>
      <c r="AH6411" s="153"/>
      <c r="AI6411" s="161"/>
      <c r="AJ6411" s="153"/>
      <c r="AK6411" s="153"/>
      <c r="AL6411" s="207"/>
      <c r="AM6411" s="207"/>
      <c r="AN6411" s="207"/>
      <c r="AO6411" s="207"/>
      <c r="AP6411" s="147" t="s">
        <v>54</v>
      </c>
      <c r="AQ6411" s="147"/>
      <c r="AR6411" s="147"/>
      <c r="AS6411" s="209" t="s">
        <v>68</v>
      </c>
      <c r="AT6411" s="223" t="str">
        <f>MONTH(B6411)&amp;"/"&amp;YEAR(B6411)</f>
        <v>3/2026</v>
      </c>
      <c r="AU6411" s="223">
        <f>WEEKNUM(B6411)-WEEKNUM(EOMONTH(B6411,-1)+1)+1</f>
        <v>5</v>
      </c>
      <c r="AV6411" s="209" t="str">
        <f>MONTH(R6411)&amp;"/"&amp;YEAR(R6411)</f>
        <v>1/1900</v>
      </c>
      <c r="AW6411" s="209" t="e">
        <f>WEEKNUM(R6411)-WEEKNUM(EOMONTH(R6411,-1)+1)+1</f>
        <v>#NUM!</v>
      </c>
      <c r="AX6411" s="209">
        <f>IF(BB6411="S",IF(Q6411="1. Aceitou o programa",R6411-B6411,0),0)</f>
        <v>0</v>
      </c>
      <c r="AY6411" s="209">
        <f>IF(BB6411="S",IF(AND(S6411&lt;&gt;"",R6411&lt;&gt;""),S6411-R6411,0),0)</f>
        <v>0</v>
      </c>
      <c r="AZ6411" s="209">
        <f>IF(BB6411="S",IF(Q6411="1. Aceitou o programa",IF(OR(X6411="Não se Aplica",X6411=""),IF(OR(W6411="Não se Aplica",W6411=""),0,W6411-V6411),AVERAGE(X6411-W6411,W6411-V6411)),0),0)</f>
        <v>0</v>
      </c>
      <c r="BA6411" s="209">
        <f>IF(BB6411="S",IF(AND(Q6411="1. Aceitou o programa",AH6411="Realizada"),IFERROR(IF(AG6411="",0,AG6411-R6411),0),0),0)</f>
        <v>0</v>
      </c>
      <c r="BB6411" s="209" t="str">
        <f>_xlfn.XLOOKUP(U6411,'Lista Suspensa'!$AA$20:$AA$23,'Lista Suspensa'!$AB$20:$AB$23,"N/A")</f>
        <v>S</v>
      </c>
    </row>
    <row r="6412" spans="1:54" ht="12" customHeight="1">
      <c r="A6412" s="151" t="s">
        <v>54</v>
      </c>
      <c r="B6412" s="152">
        <v>46112</v>
      </c>
      <c r="C6412" s="153" t="s">
        <v>55</v>
      </c>
      <c r="D6412" s="153" t="s">
        <v>56</v>
      </c>
      <c r="E6412" s="244">
        <v>93924926</v>
      </c>
      <c r="F6412" s="144" t="s">
        <v>10707</v>
      </c>
      <c r="G6412" s="230"/>
      <c r="H6412" s="154">
        <v>36376</v>
      </c>
      <c r="I6412" s="153">
        <v>26</v>
      </c>
      <c r="J6412" s="148" t="s">
        <v>70</v>
      </c>
      <c r="K6412" s="153"/>
      <c r="L6412" s="153"/>
      <c r="M6412" s="153"/>
      <c r="N6412" s="153"/>
      <c r="O6412" s="155">
        <v>21959038038</v>
      </c>
      <c r="P6412" s="156" t="s">
        <v>60</v>
      </c>
      <c r="Q6412" s="157" t="s">
        <v>8211</v>
      </c>
      <c r="R6412" s="158"/>
      <c r="S6412" s="159"/>
      <c r="T6412" s="159" t="s">
        <v>6983</v>
      </c>
      <c r="U6412" s="159" t="s">
        <v>8212</v>
      </c>
      <c r="V6412" s="154">
        <v>46149</v>
      </c>
      <c r="W6412" s="154">
        <v>46155</v>
      </c>
      <c r="X6412" s="154"/>
      <c r="Y6412" s="160"/>
      <c r="Z6412" s="160"/>
      <c r="AA6412" s="153"/>
      <c r="AB6412" s="153"/>
      <c r="AC6412" s="182" t="e">
        <f t="shared" si="202"/>
        <v>#DIV/0!</v>
      </c>
      <c r="AD6412" s="153" t="e">
        <f t="shared" si="203"/>
        <v>#DIV/0!</v>
      </c>
      <c r="AE6412" s="207"/>
      <c r="AF6412" s="153"/>
      <c r="AG6412" s="159"/>
      <c r="AH6412" s="153"/>
      <c r="AI6412" s="161"/>
      <c r="AJ6412" s="153"/>
      <c r="AK6412" s="153"/>
      <c r="AL6412" s="207"/>
      <c r="AM6412" s="207"/>
      <c r="AN6412" s="207"/>
      <c r="AO6412" s="207"/>
      <c r="AP6412" s="147" t="s">
        <v>54</v>
      </c>
      <c r="AQ6412" s="147"/>
      <c r="AR6412" s="147"/>
      <c r="AS6412" s="209" t="s">
        <v>68</v>
      </c>
      <c r="AT6412" s="223" t="str">
        <f>MONTH(B6412)&amp;"/"&amp;YEAR(B6412)</f>
        <v>3/2026</v>
      </c>
      <c r="AU6412" s="223">
        <f>WEEKNUM(B6412)-WEEKNUM(EOMONTH(B6412,-1)+1)+1</f>
        <v>5</v>
      </c>
      <c r="AV6412" s="209" t="str">
        <f>MONTH(R6412)&amp;"/"&amp;YEAR(R6412)</f>
        <v>1/1900</v>
      </c>
      <c r="AW6412" s="209" t="e">
        <f>WEEKNUM(R6412)-WEEKNUM(EOMONTH(R6412,-1)+1)+1</f>
        <v>#NUM!</v>
      </c>
      <c r="AX6412" s="209">
        <f>IF(BB6412="S",IF(Q6412="1. Aceitou o programa",R6412-B6412,0),0)</f>
        <v>0</v>
      </c>
      <c r="AY6412" s="209">
        <f>IF(BB6412="S",IF(AND(S6412&lt;&gt;"",R6412&lt;&gt;""),S6412-R6412,0),0)</f>
        <v>0</v>
      </c>
      <c r="AZ6412" s="209">
        <f>IF(BB6412="S",IF(Q6412="1. Aceitou o programa",IF(OR(X6412="Não se Aplica",X6412=""),IF(OR(W6412="Não se Aplica",W6412=""),0,W6412-V6412),AVERAGE(X6412-W6412,W6412-V6412)),0),0)</f>
        <v>0</v>
      </c>
      <c r="BA6412" s="209">
        <f>IF(BB6412="S",IF(AND(Q6412="1. Aceitou o programa",AH6412="Realizada"),IFERROR(IF(AG6412="",0,AG6412-R6412),0),0),0)</f>
        <v>0</v>
      </c>
      <c r="BB6412" s="209" t="str">
        <f>_xlfn.XLOOKUP(U6412,'Lista Suspensa'!$AA$20:$AA$23,'Lista Suspensa'!$AB$20:$AB$23,"N/A")</f>
        <v>S</v>
      </c>
    </row>
    <row r="6413" spans="1:54" ht="12" customHeight="1">
      <c r="A6413" s="151" t="s">
        <v>54</v>
      </c>
      <c r="B6413" s="152">
        <v>46112</v>
      </c>
      <c r="C6413" s="153" t="s">
        <v>55</v>
      </c>
      <c r="D6413" s="153" t="s">
        <v>56</v>
      </c>
      <c r="E6413" s="244">
        <v>94373287</v>
      </c>
      <c r="F6413" s="144" t="s">
        <v>10708</v>
      </c>
      <c r="G6413" s="230"/>
      <c r="H6413" s="154">
        <v>36382</v>
      </c>
      <c r="I6413" s="153">
        <v>26</v>
      </c>
      <c r="J6413" s="148" t="s">
        <v>70</v>
      </c>
      <c r="K6413" s="153"/>
      <c r="L6413" s="153"/>
      <c r="M6413" s="153"/>
      <c r="N6413" s="153"/>
      <c r="O6413" s="155">
        <v>21987111785</v>
      </c>
      <c r="P6413" s="156" t="s">
        <v>60</v>
      </c>
      <c r="Q6413" s="157" t="s">
        <v>8211</v>
      </c>
      <c r="R6413" s="158"/>
      <c r="S6413" s="159"/>
      <c r="T6413" s="159" t="s">
        <v>6983</v>
      </c>
      <c r="U6413" s="159" t="s">
        <v>8212</v>
      </c>
      <c r="V6413" s="154">
        <v>46149</v>
      </c>
      <c r="W6413" s="154">
        <v>46155</v>
      </c>
      <c r="X6413" s="154"/>
      <c r="Y6413" s="160"/>
      <c r="Z6413" s="160"/>
      <c r="AA6413" s="153"/>
      <c r="AB6413" s="153"/>
      <c r="AC6413" s="182" t="e">
        <f t="shared" si="202"/>
        <v>#DIV/0!</v>
      </c>
      <c r="AD6413" s="153" t="e">
        <f t="shared" si="203"/>
        <v>#DIV/0!</v>
      </c>
      <c r="AE6413" s="207"/>
      <c r="AF6413" s="153"/>
      <c r="AG6413" s="159"/>
      <c r="AH6413" s="153"/>
      <c r="AI6413" s="161"/>
      <c r="AJ6413" s="153"/>
      <c r="AK6413" s="153"/>
      <c r="AL6413" s="207"/>
      <c r="AM6413" s="207"/>
      <c r="AN6413" s="207"/>
      <c r="AO6413" s="207"/>
      <c r="AP6413" s="147" t="s">
        <v>54</v>
      </c>
      <c r="AQ6413" s="147"/>
      <c r="AR6413" s="147"/>
      <c r="AS6413" s="209" t="s">
        <v>68</v>
      </c>
      <c r="AT6413" s="223" t="str">
        <f>MONTH(B6413)&amp;"/"&amp;YEAR(B6413)</f>
        <v>3/2026</v>
      </c>
      <c r="AU6413" s="223">
        <f>WEEKNUM(B6413)-WEEKNUM(EOMONTH(B6413,-1)+1)+1</f>
        <v>5</v>
      </c>
      <c r="AV6413" s="209" t="str">
        <f>MONTH(R6413)&amp;"/"&amp;YEAR(R6413)</f>
        <v>1/1900</v>
      </c>
      <c r="AW6413" s="209" t="e">
        <f>WEEKNUM(R6413)-WEEKNUM(EOMONTH(R6413,-1)+1)+1</f>
        <v>#NUM!</v>
      </c>
      <c r="AX6413" s="209">
        <f>IF(BB6413="S",IF(Q6413="1. Aceitou o programa",R6413-B6413,0),0)</f>
        <v>0</v>
      </c>
      <c r="AY6413" s="209">
        <f>IF(BB6413="S",IF(AND(S6413&lt;&gt;"",R6413&lt;&gt;""),S6413-R6413,0),0)</f>
        <v>0</v>
      </c>
      <c r="AZ6413" s="209">
        <f>IF(BB6413="S",IF(Q6413="1. Aceitou o programa",IF(OR(X6413="Não se Aplica",X6413=""),IF(OR(W6413="Não se Aplica",W6413=""),0,W6413-V6413),AVERAGE(X6413-W6413,W6413-V6413)),0),0)</f>
        <v>0</v>
      </c>
      <c r="BA6413" s="209">
        <f>IF(BB6413="S",IF(AND(Q6413="1. Aceitou o programa",AH6413="Realizada"),IFERROR(IF(AG6413="",0,AG6413-R6413),0),0),0)</f>
        <v>0</v>
      </c>
      <c r="BB6413" s="209" t="str">
        <f>_xlfn.XLOOKUP(U6413,'Lista Suspensa'!$AA$20:$AA$23,'Lista Suspensa'!$AB$20:$AB$23,"N/A")</f>
        <v>S</v>
      </c>
    </row>
    <row r="6414" spans="1:54" ht="12" customHeight="1">
      <c r="A6414" s="151" t="s">
        <v>54</v>
      </c>
      <c r="B6414" s="152">
        <v>46112</v>
      </c>
      <c r="C6414" s="153" t="s">
        <v>55</v>
      </c>
      <c r="D6414" s="153" t="s">
        <v>56</v>
      </c>
      <c r="E6414" s="244">
        <v>93733664</v>
      </c>
      <c r="F6414" s="144" t="s">
        <v>10709</v>
      </c>
      <c r="G6414" s="230"/>
      <c r="H6414" s="154">
        <v>36401</v>
      </c>
      <c r="I6414" s="153">
        <v>26</v>
      </c>
      <c r="J6414" s="148" t="s">
        <v>70</v>
      </c>
      <c r="K6414" s="153"/>
      <c r="L6414" s="153"/>
      <c r="M6414" s="153"/>
      <c r="N6414" s="153"/>
      <c r="O6414" s="155">
        <v>21965008623</v>
      </c>
      <c r="P6414" s="156" t="s">
        <v>60</v>
      </c>
      <c r="Q6414" s="157" t="s">
        <v>8211</v>
      </c>
      <c r="R6414" s="158"/>
      <c r="S6414" s="159"/>
      <c r="T6414" s="159" t="s">
        <v>6983</v>
      </c>
      <c r="U6414" s="159" t="s">
        <v>8212</v>
      </c>
      <c r="V6414" s="154">
        <v>46149</v>
      </c>
      <c r="W6414" s="154">
        <v>46155</v>
      </c>
      <c r="X6414" s="154"/>
      <c r="Y6414" s="160"/>
      <c r="Z6414" s="160"/>
      <c r="AA6414" s="153"/>
      <c r="AB6414" s="153"/>
      <c r="AC6414" s="182" t="e">
        <f t="shared" si="202"/>
        <v>#DIV/0!</v>
      </c>
      <c r="AD6414" s="153" t="e">
        <f t="shared" si="203"/>
        <v>#DIV/0!</v>
      </c>
      <c r="AE6414" s="207"/>
      <c r="AF6414" s="153"/>
      <c r="AG6414" s="159"/>
      <c r="AH6414" s="153"/>
      <c r="AI6414" s="161"/>
      <c r="AJ6414" s="153"/>
      <c r="AK6414" s="153"/>
      <c r="AL6414" s="207"/>
      <c r="AM6414" s="207"/>
      <c r="AN6414" s="207"/>
      <c r="AO6414" s="207"/>
      <c r="AP6414" s="147" t="s">
        <v>54</v>
      </c>
      <c r="AQ6414" s="147"/>
      <c r="AR6414" s="147"/>
      <c r="AS6414" s="209" t="s">
        <v>68</v>
      </c>
      <c r="AT6414" s="223" t="str">
        <f>MONTH(B6414)&amp;"/"&amp;YEAR(B6414)</f>
        <v>3/2026</v>
      </c>
      <c r="AU6414" s="223">
        <f>WEEKNUM(B6414)-WEEKNUM(EOMONTH(B6414,-1)+1)+1</f>
        <v>5</v>
      </c>
      <c r="AV6414" s="209" t="str">
        <f>MONTH(R6414)&amp;"/"&amp;YEAR(R6414)</f>
        <v>1/1900</v>
      </c>
      <c r="AW6414" s="209" t="e">
        <f>WEEKNUM(R6414)-WEEKNUM(EOMONTH(R6414,-1)+1)+1</f>
        <v>#NUM!</v>
      </c>
      <c r="AX6414" s="209">
        <f>IF(BB6414="S",IF(Q6414="1. Aceitou o programa",R6414-B6414,0),0)</f>
        <v>0</v>
      </c>
      <c r="AY6414" s="209">
        <f>IF(BB6414="S",IF(AND(S6414&lt;&gt;"",R6414&lt;&gt;""),S6414-R6414,0),0)</f>
        <v>0</v>
      </c>
      <c r="AZ6414" s="209">
        <f>IF(BB6414="S",IF(Q6414="1. Aceitou o programa",IF(OR(X6414="Não se Aplica",X6414=""),IF(OR(W6414="Não se Aplica",W6414=""),0,W6414-V6414),AVERAGE(X6414-W6414,W6414-V6414)),0),0)</f>
        <v>0</v>
      </c>
      <c r="BA6414" s="209">
        <f>IF(BB6414="S",IF(AND(Q6414="1. Aceitou o programa",AH6414="Realizada"),IFERROR(IF(AG6414="",0,AG6414-R6414),0),0),0)</f>
        <v>0</v>
      </c>
      <c r="BB6414" s="209" t="str">
        <f>_xlfn.XLOOKUP(U6414,'Lista Suspensa'!$AA$20:$AA$23,'Lista Suspensa'!$AB$20:$AB$23,"N/A")</f>
        <v>S</v>
      </c>
    </row>
    <row r="6415" spans="1:54" ht="12" customHeight="1">
      <c r="A6415" s="151" t="s">
        <v>54</v>
      </c>
      <c r="B6415" s="152">
        <v>46112</v>
      </c>
      <c r="C6415" s="153" t="s">
        <v>55</v>
      </c>
      <c r="D6415" s="153" t="s">
        <v>56</v>
      </c>
      <c r="E6415" s="244">
        <v>89764894</v>
      </c>
      <c r="F6415" s="144" t="s">
        <v>10710</v>
      </c>
      <c r="G6415" s="230"/>
      <c r="H6415" s="154">
        <v>36410</v>
      </c>
      <c r="I6415" s="153">
        <v>26</v>
      </c>
      <c r="J6415" s="148" t="s">
        <v>58</v>
      </c>
      <c r="K6415" s="153"/>
      <c r="L6415" s="153"/>
      <c r="M6415" s="153"/>
      <c r="N6415" s="153"/>
      <c r="O6415" s="155">
        <v>11953648528</v>
      </c>
      <c r="P6415" s="156" t="s">
        <v>60</v>
      </c>
      <c r="Q6415" s="157" t="s">
        <v>8211</v>
      </c>
      <c r="R6415" s="158"/>
      <c r="S6415" s="159"/>
      <c r="T6415" s="159" t="s">
        <v>6983</v>
      </c>
      <c r="U6415" s="159" t="s">
        <v>8212</v>
      </c>
      <c r="V6415" s="154">
        <v>46149</v>
      </c>
      <c r="W6415" s="154">
        <v>46155</v>
      </c>
      <c r="X6415" s="154"/>
      <c r="Y6415" s="160"/>
      <c r="Z6415" s="160"/>
      <c r="AA6415" s="153"/>
      <c r="AB6415" s="153"/>
      <c r="AC6415" s="182" t="e">
        <f t="shared" si="202"/>
        <v>#DIV/0!</v>
      </c>
      <c r="AD6415" s="153" t="e">
        <f t="shared" si="203"/>
        <v>#DIV/0!</v>
      </c>
      <c r="AE6415" s="207"/>
      <c r="AF6415" s="153"/>
      <c r="AG6415" s="159"/>
      <c r="AH6415" s="153"/>
      <c r="AI6415" s="161"/>
      <c r="AJ6415" s="153"/>
      <c r="AK6415" s="153"/>
      <c r="AL6415" s="207"/>
      <c r="AM6415" s="207"/>
      <c r="AN6415" s="207"/>
      <c r="AO6415" s="207"/>
      <c r="AP6415" s="147" t="s">
        <v>54</v>
      </c>
      <c r="AQ6415" s="147"/>
      <c r="AR6415" s="147"/>
      <c r="AS6415" s="209" t="s">
        <v>68</v>
      </c>
      <c r="AT6415" s="223" t="str">
        <f>MONTH(B6415)&amp;"/"&amp;YEAR(B6415)</f>
        <v>3/2026</v>
      </c>
      <c r="AU6415" s="223">
        <f>WEEKNUM(B6415)-WEEKNUM(EOMONTH(B6415,-1)+1)+1</f>
        <v>5</v>
      </c>
      <c r="AV6415" s="209" t="str">
        <f>MONTH(R6415)&amp;"/"&amp;YEAR(R6415)</f>
        <v>1/1900</v>
      </c>
      <c r="AW6415" s="209" t="e">
        <f>WEEKNUM(R6415)-WEEKNUM(EOMONTH(R6415,-1)+1)+1</f>
        <v>#NUM!</v>
      </c>
      <c r="AX6415" s="209">
        <f>IF(BB6415="S",IF(Q6415="1. Aceitou o programa",R6415-B6415,0),0)</f>
        <v>0</v>
      </c>
      <c r="AY6415" s="209">
        <f>IF(BB6415="S",IF(AND(S6415&lt;&gt;"",R6415&lt;&gt;""),S6415-R6415,0),0)</f>
        <v>0</v>
      </c>
      <c r="AZ6415" s="209">
        <f>IF(BB6415="S",IF(Q6415="1. Aceitou o programa",IF(OR(X6415="Não se Aplica",X6415=""),IF(OR(W6415="Não se Aplica",W6415=""),0,W6415-V6415),AVERAGE(X6415-W6415,W6415-V6415)),0),0)</f>
        <v>0</v>
      </c>
      <c r="BA6415" s="209">
        <f>IF(BB6415="S",IF(AND(Q6415="1. Aceitou o programa",AH6415="Realizada"),IFERROR(IF(AG6415="",0,AG6415-R6415),0),0),0)</f>
        <v>0</v>
      </c>
      <c r="BB6415" s="209" t="str">
        <f>_xlfn.XLOOKUP(U6415,'Lista Suspensa'!$AA$20:$AA$23,'Lista Suspensa'!$AB$20:$AB$23,"N/A")</f>
        <v>S</v>
      </c>
    </row>
    <row r="6416" spans="1:54" ht="12" customHeight="1">
      <c r="A6416" s="151" t="s">
        <v>54</v>
      </c>
      <c r="B6416" s="152">
        <v>46112</v>
      </c>
      <c r="C6416" s="153" t="s">
        <v>55</v>
      </c>
      <c r="D6416" s="153" t="s">
        <v>56</v>
      </c>
      <c r="E6416" s="244">
        <v>94245208</v>
      </c>
      <c r="F6416" s="144" t="s">
        <v>10711</v>
      </c>
      <c r="G6416" s="230"/>
      <c r="H6416" s="154">
        <v>36423</v>
      </c>
      <c r="I6416" s="153">
        <v>26</v>
      </c>
      <c r="J6416" s="148" t="s">
        <v>58</v>
      </c>
      <c r="K6416" s="153"/>
      <c r="L6416" s="153"/>
      <c r="M6416" s="153"/>
      <c r="N6416" s="153"/>
      <c r="O6416" s="155">
        <v>21975301385</v>
      </c>
      <c r="P6416" s="156" t="s">
        <v>60</v>
      </c>
      <c r="Q6416" s="157" t="s">
        <v>8211</v>
      </c>
      <c r="R6416" s="158"/>
      <c r="S6416" s="159"/>
      <c r="T6416" s="159" t="s">
        <v>6983</v>
      </c>
      <c r="U6416" s="159" t="s">
        <v>8212</v>
      </c>
      <c r="V6416" s="154">
        <v>46149</v>
      </c>
      <c r="W6416" s="154">
        <v>46155</v>
      </c>
      <c r="X6416" s="154"/>
      <c r="Y6416" s="160"/>
      <c r="Z6416" s="160"/>
      <c r="AA6416" s="153"/>
      <c r="AB6416" s="153"/>
      <c r="AC6416" s="182" t="e">
        <f t="shared" si="202"/>
        <v>#DIV/0!</v>
      </c>
      <c r="AD6416" s="153" t="e">
        <f t="shared" si="203"/>
        <v>#DIV/0!</v>
      </c>
      <c r="AE6416" s="207"/>
      <c r="AF6416" s="153"/>
      <c r="AG6416" s="159"/>
      <c r="AH6416" s="153"/>
      <c r="AI6416" s="161"/>
      <c r="AJ6416" s="153"/>
      <c r="AK6416" s="153"/>
      <c r="AL6416" s="207"/>
      <c r="AM6416" s="207"/>
      <c r="AN6416" s="207"/>
      <c r="AO6416" s="207"/>
      <c r="AP6416" s="147" t="s">
        <v>54</v>
      </c>
      <c r="AQ6416" s="147"/>
      <c r="AR6416" s="147"/>
      <c r="AS6416" s="209" t="s">
        <v>68</v>
      </c>
      <c r="AT6416" s="223" t="str">
        <f>MONTH(B6416)&amp;"/"&amp;YEAR(B6416)</f>
        <v>3/2026</v>
      </c>
      <c r="AU6416" s="223">
        <f>WEEKNUM(B6416)-WEEKNUM(EOMONTH(B6416,-1)+1)+1</f>
        <v>5</v>
      </c>
      <c r="AV6416" s="209" t="str">
        <f>MONTH(R6416)&amp;"/"&amp;YEAR(R6416)</f>
        <v>1/1900</v>
      </c>
      <c r="AW6416" s="209" t="e">
        <f>WEEKNUM(R6416)-WEEKNUM(EOMONTH(R6416,-1)+1)+1</f>
        <v>#NUM!</v>
      </c>
      <c r="AX6416" s="209">
        <f>IF(BB6416="S",IF(Q6416="1. Aceitou o programa",R6416-B6416,0),0)</f>
        <v>0</v>
      </c>
      <c r="AY6416" s="209">
        <f>IF(BB6416="S",IF(AND(S6416&lt;&gt;"",R6416&lt;&gt;""),S6416-R6416,0),0)</f>
        <v>0</v>
      </c>
      <c r="AZ6416" s="209">
        <f>IF(BB6416="S",IF(Q6416="1. Aceitou o programa",IF(OR(X6416="Não se Aplica",X6416=""),IF(OR(W6416="Não se Aplica",W6416=""),0,W6416-V6416),AVERAGE(X6416-W6416,W6416-V6416)),0),0)</f>
        <v>0</v>
      </c>
      <c r="BA6416" s="209">
        <f>IF(BB6416="S",IF(AND(Q6416="1. Aceitou o programa",AH6416="Realizada"),IFERROR(IF(AG6416="",0,AG6416-R6416),0),0),0)</f>
        <v>0</v>
      </c>
      <c r="BB6416" s="209" t="str">
        <f>_xlfn.XLOOKUP(U6416,'Lista Suspensa'!$AA$20:$AA$23,'Lista Suspensa'!$AB$20:$AB$23,"N/A")</f>
        <v>S</v>
      </c>
    </row>
    <row r="6417" spans="1:54" ht="12" customHeight="1">
      <c r="A6417" s="151" t="s">
        <v>54</v>
      </c>
      <c r="B6417" s="152">
        <v>46112</v>
      </c>
      <c r="C6417" s="153" t="s">
        <v>55</v>
      </c>
      <c r="D6417" s="153" t="s">
        <v>56</v>
      </c>
      <c r="E6417" s="244">
        <v>84780278</v>
      </c>
      <c r="F6417" s="144" t="s">
        <v>10712</v>
      </c>
      <c r="G6417" s="230"/>
      <c r="H6417" s="154">
        <v>36429</v>
      </c>
      <c r="I6417" s="153">
        <v>26</v>
      </c>
      <c r="J6417" s="148" t="s">
        <v>58</v>
      </c>
      <c r="K6417" s="153"/>
      <c r="L6417" s="153"/>
      <c r="M6417" s="153"/>
      <c r="N6417" s="153"/>
      <c r="O6417" s="155">
        <v>21969841217</v>
      </c>
      <c r="P6417" s="156" t="s">
        <v>60</v>
      </c>
      <c r="Q6417" s="157" t="s">
        <v>8211</v>
      </c>
      <c r="R6417" s="158"/>
      <c r="S6417" s="159"/>
      <c r="T6417" s="159" t="s">
        <v>6983</v>
      </c>
      <c r="U6417" s="159" t="s">
        <v>8212</v>
      </c>
      <c r="V6417" s="154">
        <v>46149</v>
      </c>
      <c r="W6417" s="154">
        <v>46155</v>
      </c>
      <c r="X6417" s="154"/>
      <c r="Y6417" s="160"/>
      <c r="Z6417" s="160"/>
      <c r="AA6417" s="153"/>
      <c r="AB6417" s="153"/>
      <c r="AC6417" s="182" t="e">
        <f t="shared" si="202"/>
        <v>#DIV/0!</v>
      </c>
      <c r="AD6417" s="153" t="e">
        <f t="shared" si="203"/>
        <v>#DIV/0!</v>
      </c>
      <c r="AE6417" s="207"/>
      <c r="AF6417" s="153"/>
      <c r="AG6417" s="159"/>
      <c r="AH6417" s="153"/>
      <c r="AI6417" s="161"/>
      <c r="AJ6417" s="153"/>
      <c r="AK6417" s="153"/>
      <c r="AL6417" s="207" t="s">
        <v>85</v>
      </c>
      <c r="AM6417" s="207" t="s">
        <v>86</v>
      </c>
      <c r="AN6417" s="207"/>
      <c r="AO6417" s="207"/>
      <c r="AP6417" s="147" t="s">
        <v>54</v>
      </c>
      <c r="AQ6417" s="147"/>
      <c r="AR6417" s="147"/>
      <c r="AS6417" s="209" t="s">
        <v>68</v>
      </c>
      <c r="AT6417" s="223" t="str">
        <f>MONTH(B6417)&amp;"/"&amp;YEAR(B6417)</f>
        <v>3/2026</v>
      </c>
      <c r="AU6417" s="223">
        <f>WEEKNUM(B6417)-WEEKNUM(EOMONTH(B6417,-1)+1)+1</f>
        <v>5</v>
      </c>
      <c r="AV6417" s="209" t="str">
        <f>MONTH(R6417)&amp;"/"&amp;YEAR(R6417)</f>
        <v>1/1900</v>
      </c>
      <c r="AW6417" s="209" t="e">
        <f>WEEKNUM(R6417)-WEEKNUM(EOMONTH(R6417,-1)+1)+1</f>
        <v>#NUM!</v>
      </c>
      <c r="AX6417" s="209">
        <f>IF(BB6417="S",IF(Q6417="1. Aceitou o programa",R6417-B6417,0),0)</f>
        <v>0</v>
      </c>
      <c r="AY6417" s="209">
        <f>IF(BB6417="S",IF(AND(S6417&lt;&gt;"",R6417&lt;&gt;""),S6417-R6417,0),0)</f>
        <v>0</v>
      </c>
      <c r="AZ6417" s="209">
        <f>IF(BB6417="S",IF(Q6417="1. Aceitou o programa",IF(OR(X6417="Não se Aplica",X6417=""),IF(OR(W6417="Não se Aplica",W6417=""),0,W6417-V6417),AVERAGE(X6417-W6417,W6417-V6417)),0),0)</f>
        <v>0</v>
      </c>
      <c r="BA6417" s="209">
        <f>IF(BB6417="S",IF(AND(Q6417="1. Aceitou o programa",AH6417="Realizada"),IFERROR(IF(AG6417="",0,AG6417-R6417),0),0),0)</f>
        <v>0</v>
      </c>
      <c r="BB6417" s="209" t="str">
        <f>_xlfn.XLOOKUP(U6417,'Lista Suspensa'!$AA$20:$AA$23,'Lista Suspensa'!$AB$20:$AB$23,"N/A")</f>
        <v>S</v>
      </c>
    </row>
    <row r="6418" spans="1:54" ht="12" customHeight="1">
      <c r="A6418" s="151" t="s">
        <v>54</v>
      </c>
      <c r="B6418" s="152">
        <v>46112</v>
      </c>
      <c r="C6418" s="153" t="s">
        <v>55</v>
      </c>
      <c r="D6418" s="153" t="s">
        <v>56</v>
      </c>
      <c r="E6418" s="244">
        <v>92764590</v>
      </c>
      <c r="F6418" s="144" t="s">
        <v>10713</v>
      </c>
      <c r="G6418" s="230"/>
      <c r="H6418" s="154">
        <v>36442</v>
      </c>
      <c r="I6418" s="153">
        <v>26</v>
      </c>
      <c r="J6418" s="148" t="s">
        <v>70</v>
      </c>
      <c r="K6418" s="153"/>
      <c r="L6418" s="153"/>
      <c r="M6418" s="153"/>
      <c r="N6418" s="153"/>
      <c r="O6418" s="155">
        <v>21973807965</v>
      </c>
      <c r="P6418" s="156" t="s">
        <v>60</v>
      </c>
      <c r="Q6418" s="157" t="s">
        <v>8211</v>
      </c>
      <c r="R6418" s="158"/>
      <c r="S6418" s="159"/>
      <c r="T6418" s="159" t="s">
        <v>6983</v>
      </c>
      <c r="U6418" s="159" t="s">
        <v>8212</v>
      </c>
      <c r="V6418" s="154">
        <v>46149</v>
      </c>
      <c r="W6418" s="154">
        <v>46155</v>
      </c>
      <c r="X6418" s="154"/>
      <c r="Y6418" s="160"/>
      <c r="Z6418" s="160"/>
      <c r="AA6418" s="153"/>
      <c r="AB6418" s="153"/>
      <c r="AC6418" s="182" t="e">
        <f t="shared" si="202"/>
        <v>#DIV/0!</v>
      </c>
      <c r="AD6418" s="153" t="e">
        <f t="shared" si="203"/>
        <v>#DIV/0!</v>
      </c>
      <c r="AE6418" s="207"/>
      <c r="AF6418" s="153"/>
      <c r="AG6418" s="159"/>
      <c r="AH6418" s="153"/>
      <c r="AI6418" s="161"/>
      <c r="AJ6418" s="153"/>
      <c r="AK6418" s="153"/>
      <c r="AL6418" s="207"/>
      <c r="AM6418" s="207"/>
      <c r="AN6418" s="207"/>
      <c r="AO6418" s="207"/>
      <c r="AP6418" s="147" t="s">
        <v>54</v>
      </c>
      <c r="AQ6418" s="147"/>
      <c r="AR6418" s="147"/>
      <c r="AS6418" s="209" t="s">
        <v>68</v>
      </c>
      <c r="AT6418" s="223" t="str">
        <f>MONTH(B6418)&amp;"/"&amp;YEAR(B6418)</f>
        <v>3/2026</v>
      </c>
      <c r="AU6418" s="223">
        <f>WEEKNUM(B6418)-WEEKNUM(EOMONTH(B6418,-1)+1)+1</f>
        <v>5</v>
      </c>
      <c r="AV6418" s="209" t="str">
        <f>MONTH(R6418)&amp;"/"&amp;YEAR(R6418)</f>
        <v>1/1900</v>
      </c>
      <c r="AW6418" s="209" t="e">
        <f>WEEKNUM(R6418)-WEEKNUM(EOMONTH(R6418,-1)+1)+1</f>
        <v>#NUM!</v>
      </c>
      <c r="AX6418" s="209">
        <f>IF(BB6418="S",IF(Q6418="1. Aceitou o programa",R6418-B6418,0),0)</f>
        <v>0</v>
      </c>
      <c r="AY6418" s="209">
        <f>IF(BB6418="S",IF(AND(S6418&lt;&gt;"",R6418&lt;&gt;""),S6418-R6418,0),0)</f>
        <v>0</v>
      </c>
      <c r="AZ6418" s="209">
        <f>IF(BB6418="S",IF(Q6418="1. Aceitou o programa",IF(OR(X6418="Não se Aplica",X6418=""),IF(OR(W6418="Não se Aplica",W6418=""),0,W6418-V6418),AVERAGE(X6418-W6418,W6418-V6418)),0),0)</f>
        <v>0</v>
      </c>
      <c r="BA6418" s="209">
        <f>IF(BB6418="S",IF(AND(Q6418="1. Aceitou o programa",AH6418="Realizada"),IFERROR(IF(AG6418="",0,AG6418-R6418),0),0),0)</f>
        <v>0</v>
      </c>
      <c r="BB6418" s="209" t="str">
        <f>_xlfn.XLOOKUP(U6418,'Lista Suspensa'!$AA$20:$AA$23,'Lista Suspensa'!$AB$20:$AB$23,"N/A")</f>
        <v>S</v>
      </c>
    </row>
    <row r="6419" spans="1:54" ht="12" customHeight="1">
      <c r="A6419" s="151" t="s">
        <v>54</v>
      </c>
      <c r="B6419" s="152">
        <v>46112</v>
      </c>
      <c r="C6419" s="153" t="s">
        <v>55</v>
      </c>
      <c r="D6419" s="153" t="s">
        <v>56</v>
      </c>
      <c r="E6419" s="244">
        <v>93144454</v>
      </c>
      <c r="F6419" s="144" t="s">
        <v>10714</v>
      </c>
      <c r="G6419" s="230"/>
      <c r="H6419" s="154">
        <v>36451</v>
      </c>
      <c r="I6419" s="153">
        <v>26</v>
      </c>
      <c r="J6419" s="148" t="s">
        <v>58</v>
      </c>
      <c r="K6419" s="153"/>
      <c r="L6419" s="153"/>
      <c r="M6419" s="153"/>
      <c r="N6419" s="153"/>
      <c r="O6419" s="155">
        <v>11951256992</v>
      </c>
      <c r="P6419" s="156" t="s">
        <v>60</v>
      </c>
      <c r="Q6419" s="157" t="s">
        <v>8211</v>
      </c>
      <c r="R6419" s="158"/>
      <c r="S6419" s="159"/>
      <c r="T6419" s="159" t="s">
        <v>6983</v>
      </c>
      <c r="U6419" s="159" t="s">
        <v>8212</v>
      </c>
      <c r="V6419" s="154">
        <v>46149</v>
      </c>
      <c r="W6419" s="154">
        <v>46155</v>
      </c>
      <c r="X6419" s="154"/>
      <c r="Y6419" s="160"/>
      <c r="Z6419" s="160"/>
      <c r="AA6419" s="153"/>
      <c r="AB6419" s="153"/>
      <c r="AC6419" s="182" t="e">
        <f t="shared" si="202"/>
        <v>#DIV/0!</v>
      </c>
      <c r="AD6419" s="153" t="e">
        <f t="shared" si="203"/>
        <v>#DIV/0!</v>
      </c>
      <c r="AE6419" s="207"/>
      <c r="AF6419" s="153"/>
      <c r="AG6419" s="159"/>
      <c r="AH6419" s="153"/>
      <c r="AI6419" s="161"/>
      <c r="AJ6419" s="153"/>
      <c r="AK6419" s="153"/>
      <c r="AL6419" s="207"/>
      <c r="AM6419" s="207"/>
      <c r="AN6419" s="207"/>
      <c r="AO6419" s="207"/>
      <c r="AP6419" s="147" t="s">
        <v>54</v>
      </c>
      <c r="AQ6419" s="147"/>
      <c r="AR6419" s="147"/>
      <c r="AS6419" s="209" t="s">
        <v>68</v>
      </c>
      <c r="AT6419" s="223" t="str">
        <f>MONTH(B6419)&amp;"/"&amp;YEAR(B6419)</f>
        <v>3/2026</v>
      </c>
      <c r="AU6419" s="223">
        <f>WEEKNUM(B6419)-WEEKNUM(EOMONTH(B6419,-1)+1)+1</f>
        <v>5</v>
      </c>
      <c r="AV6419" s="209" t="str">
        <f>MONTH(R6419)&amp;"/"&amp;YEAR(R6419)</f>
        <v>1/1900</v>
      </c>
      <c r="AW6419" s="209" t="e">
        <f>WEEKNUM(R6419)-WEEKNUM(EOMONTH(R6419,-1)+1)+1</f>
        <v>#NUM!</v>
      </c>
      <c r="AX6419" s="209">
        <f>IF(BB6419="S",IF(Q6419="1. Aceitou o programa",R6419-B6419,0),0)</f>
        <v>0</v>
      </c>
      <c r="AY6419" s="209">
        <f>IF(BB6419="S",IF(AND(S6419&lt;&gt;"",R6419&lt;&gt;""),S6419-R6419,0),0)</f>
        <v>0</v>
      </c>
      <c r="AZ6419" s="209">
        <f>IF(BB6419="S",IF(Q6419="1. Aceitou o programa",IF(OR(X6419="Não se Aplica",X6419=""),IF(OR(W6419="Não se Aplica",W6419=""),0,W6419-V6419),AVERAGE(X6419-W6419,W6419-V6419)),0),0)</f>
        <v>0</v>
      </c>
      <c r="BA6419" s="209">
        <f>IF(BB6419="S",IF(AND(Q6419="1. Aceitou o programa",AH6419="Realizada"),IFERROR(IF(AG6419="",0,AG6419-R6419),0),0),0)</f>
        <v>0</v>
      </c>
      <c r="BB6419" s="209" t="str">
        <f>_xlfn.XLOOKUP(U6419,'Lista Suspensa'!$AA$20:$AA$23,'Lista Suspensa'!$AB$20:$AB$23,"N/A")</f>
        <v>S</v>
      </c>
    </row>
    <row r="6420" spans="1:54" ht="12" customHeight="1">
      <c r="A6420" s="151" t="s">
        <v>54</v>
      </c>
      <c r="B6420" s="152">
        <v>46112</v>
      </c>
      <c r="C6420" s="153" t="s">
        <v>55</v>
      </c>
      <c r="D6420" s="153" t="s">
        <v>56</v>
      </c>
      <c r="E6420" s="244">
        <v>93450339</v>
      </c>
      <c r="F6420" s="144" t="s">
        <v>10715</v>
      </c>
      <c r="G6420" s="230"/>
      <c r="H6420" s="154">
        <v>36460</v>
      </c>
      <c r="I6420" s="153">
        <v>26</v>
      </c>
      <c r="J6420" s="148" t="s">
        <v>70</v>
      </c>
      <c r="K6420" s="153"/>
      <c r="L6420" s="153"/>
      <c r="M6420" s="153"/>
      <c r="N6420" s="153"/>
      <c r="O6420" s="155">
        <v>11964133101</v>
      </c>
      <c r="P6420" s="156" t="s">
        <v>60</v>
      </c>
      <c r="Q6420" s="157" t="s">
        <v>8211</v>
      </c>
      <c r="R6420" s="158"/>
      <c r="S6420" s="159"/>
      <c r="T6420" s="159" t="s">
        <v>6983</v>
      </c>
      <c r="U6420" s="159" t="s">
        <v>8212</v>
      </c>
      <c r="V6420" s="154">
        <v>46149</v>
      </c>
      <c r="W6420" s="154">
        <v>46155</v>
      </c>
      <c r="X6420" s="154"/>
      <c r="Y6420" s="160"/>
      <c r="Z6420" s="160"/>
      <c r="AA6420" s="153"/>
      <c r="AB6420" s="153"/>
      <c r="AC6420" s="182" t="e">
        <f t="shared" si="202"/>
        <v>#DIV/0!</v>
      </c>
      <c r="AD6420" s="153" t="e">
        <f t="shared" si="203"/>
        <v>#DIV/0!</v>
      </c>
      <c r="AE6420" s="207"/>
      <c r="AF6420" s="153"/>
      <c r="AG6420" s="159"/>
      <c r="AH6420" s="153"/>
      <c r="AI6420" s="161"/>
      <c r="AJ6420" s="153"/>
      <c r="AK6420" s="153"/>
      <c r="AL6420" s="207"/>
      <c r="AM6420" s="207"/>
      <c r="AN6420" s="207"/>
      <c r="AO6420" s="207"/>
      <c r="AP6420" s="147" t="s">
        <v>54</v>
      </c>
      <c r="AQ6420" s="147"/>
      <c r="AR6420" s="147"/>
      <c r="AS6420" s="209" t="s">
        <v>68</v>
      </c>
      <c r="AT6420" s="223" t="str">
        <f>MONTH(B6420)&amp;"/"&amp;YEAR(B6420)</f>
        <v>3/2026</v>
      </c>
      <c r="AU6420" s="223">
        <f>WEEKNUM(B6420)-WEEKNUM(EOMONTH(B6420,-1)+1)+1</f>
        <v>5</v>
      </c>
      <c r="AV6420" s="209" t="str">
        <f>MONTH(R6420)&amp;"/"&amp;YEAR(R6420)</f>
        <v>1/1900</v>
      </c>
      <c r="AW6420" s="209" t="e">
        <f>WEEKNUM(R6420)-WEEKNUM(EOMONTH(R6420,-1)+1)+1</f>
        <v>#NUM!</v>
      </c>
      <c r="AX6420" s="209">
        <f>IF(BB6420="S",IF(Q6420="1. Aceitou o programa",R6420-B6420,0),0)</f>
        <v>0</v>
      </c>
      <c r="AY6420" s="209">
        <f>IF(BB6420="S",IF(AND(S6420&lt;&gt;"",R6420&lt;&gt;""),S6420-R6420,0),0)</f>
        <v>0</v>
      </c>
      <c r="AZ6420" s="209">
        <f>IF(BB6420="S",IF(Q6420="1. Aceitou o programa",IF(OR(X6420="Não se Aplica",X6420=""),IF(OR(W6420="Não se Aplica",W6420=""),0,W6420-V6420),AVERAGE(X6420-W6420,W6420-V6420)),0),0)</f>
        <v>0</v>
      </c>
      <c r="BA6420" s="209">
        <f>IF(BB6420="S",IF(AND(Q6420="1. Aceitou o programa",AH6420="Realizada"),IFERROR(IF(AG6420="",0,AG6420-R6420),0),0),0)</f>
        <v>0</v>
      </c>
      <c r="BB6420" s="209" t="str">
        <f>_xlfn.XLOOKUP(U6420,'Lista Suspensa'!$AA$20:$AA$23,'Lista Suspensa'!$AB$20:$AB$23,"N/A")</f>
        <v>S</v>
      </c>
    </row>
    <row r="6421" spans="1:54" ht="12" customHeight="1">
      <c r="A6421" s="151" t="s">
        <v>54</v>
      </c>
      <c r="B6421" s="152">
        <v>46112</v>
      </c>
      <c r="C6421" s="153" t="s">
        <v>55</v>
      </c>
      <c r="D6421" s="153" t="s">
        <v>56</v>
      </c>
      <c r="E6421" s="244">
        <v>82887703</v>
      </c>
      <c r="F6421" s="144" t="s">
        <v>10716</v>
      </c>
      <c r="G6421" s="230"/>
      <c r="H6421" s="154">
        <v>36521</v>
      </c>
      <c r="I6421" s="153">
        <v>26</v>
      </c>
      <c r="J6421" s="148" t="s">
        <v>70</v>
      </c>
      <c r="K6421" s="153"/>
      <c r="L6421" s="153"/>
      <c r="M6421" s="153"/>
      <c r="N6421" s="153"/>
      <c r="O6421" s="155">
        <v>21982948840</v>
      </c>
      <c r="P6421" s="156" t="s">
        <v>60</v>
      </c>
      <c r="Q6421" s="157" t="s">
        <v>8211</v>
      </c>
      <c r="R6421" s="158"/>
      <c r="S6421" s="159"/>
      <c r="T6421" s="159" t="s">
        <v>6983</v>
      </c>
      <c r="U6421" s="159" t="s">
        <v>8212</v>
      </c>
      <c r="V6421" s="154">
        <v>46149</v>
      </c>
      <c r="W6421" s="154">
        <v>46155</v>
      </c>
      <c r="X6421" s="154"/>
      <c r="Y6421" s="160"/>
      <c r="Z6421" s="160"/>
      <c r="AA6421" s="153"/>
      <c r="AB6421" s="153"/>
      <c r="AC6421" s="182" t="e">
        <f t="shared" si="202"/>
        <v>#DIV/0!</v>
      </c>
      <c r="AD6421" s="153" t="e">
        <f t="shared" si="203"/>
        <v>#DIV/0!</v>
      </c>
      <c r="AE6421" s="207"/>
      <c r="AF6421" s="153"/>
      <c r="AG6421" s="159"/>
      <c r="AH6421" s="153"/>
      <c r="AI6421" s="161"/>
      <c r="AJ6421" s="153"/>
      <c r="AK6421" s="153"/>
      <c r="AL6421" s="207"/>
      <c r="AM6421" s="207"/>
      <c r="AN6421" s="207"/>
      <c r="AO6421" s="207"/>
      <c r="AP6421" s="147" t="s">
        <v>54</v>
      </c>
      <c r="AQ6421" s="147"/>
      <c r="AR6421" s="147"/>
      <c r="AS6421" s="209" t="s">
        <v>68</v>
      </c>
      <c r="AT6421" s="223" t="str">
        <f>MONTH(B6421)&amp;"/"&amp;YEAR(B6421)</f>
        <v>3/2026</v>
      </c>
      <c r="AU6421" s="223">
        <f>WEEKNUM(B6421)-WEEKNUM(EOMONTH(B6421,-1)+1)+1</f>
        <v>5</v>
      </c>
      <c r="AV6421" s="209" t="str">
        <f>MONTH(R6421)&amp;"/"&amp;YEAR(R6421)</f>
        <v>1/1900</v>
      </c>
      <c r="AW6421" s="209" t="e">
        <f>WEEKNUM(R6421)-WEEKNUM(EOMONTH(R6421,-1)+1)+1</f>
        <v>#NUM!</v>
      </c>
      <c r="AX6421" s="209">
        <f>IF(BB6421="S",IF(Q6421="1. Aceitou o programa",R6421-B6421,0),0)</f>
        <v>0</v>
      </c>
      <c r="AY6421" s="209">
        <f>IF(BB6421="S",IF(AND(S6421&lt;&gt;"",R6421&lt;&gt;""),S6421-R6421,0),0)</f>
        <v>0</v>
      </c>
      <c r="AZ6421" s="209">
        <f>IF(BB6421="S",IF(Q6421="1. Aceitou o programa",IF(OR(X6421="Não se Aplica",X6421=""),IF(OR(W6421="Não se Aplica",W6421=""),0,W6421-V6421),AVERAGE(X6421-W6421,W6421-V6421)),0),0)</f>
        <v>0</v>
      </c>
      <c r="BA6421" s="209">
        <f>IF(BB6421="S",IF(AND(Q6421="1. Aceitou o programa",AH6421="Realizada"),IFERROR(IF(AG6421="",0,AG6421-R6421),0),0),0)</f>
        <v>0</v>
      </c>
      <c r="BB6421" s="209" t="str">
        <f>_xlfn.XLOOKUP(U6421,'Lista Suspensa'!$AA$20:$AA$23,'Lista Suspensa'!$AB$20:$AB$23,"N/A")</f>
        <v>S</v>
      </c>
    </row>
    <row r="6422" spans="1:54" ht="12" customHeight="1">
      <c r="A6422" s="151" t="s">
        <v>54</v>
      </c>
      <c r="B6422" s="152">
        <v>46112</v>
      </c>
      <c r="C6422" s="153" t="s">
        <v>55</v>
      </c>
      <c r="D6422" s="153" t="s">
        <v>56</v>
      </c>
      <c r="E6422" s="244">
        <v>94747486</v>
      </c>
      <c r="F6422" s="144" t="s">
        <v>10717</v>
      </c>
      <c r="G6422" s="230"/>
      <c r="H6422" s="154">
        <v>36521</v>
      </c>
      <c r="I6422" s="153">
        <v>26</v>
      </c>
      <c r="J6422" s="148" t="s">
        <v>70</v>
      </c>
      <c r="K6422" s="153"/>
      <c r="L6422" s="153"/>
      <c r="M6422" s="153"/>
      <c r="N6422" s="153"/>
      <c r="O6422" s="155">
        <v>21981587804</v>
      </c>
      <c r="P6422" s="156" t="s">
        <v>60</v>
      </c>
      <c r="Q6422" s="157" t="s">
        <v>8211</v>
      </c>
      <c r="R6422" s="158"/>
      <c r="S6422" s="159"/>
      <c r="T6422" s="159" t="s">
        <v>6983</v>
      </c>
      <c r="U6422" s="159" t="s">
        <v>8212</v>
      </c>
      <c r="V6422" s="154">
        <v>46149</v>
      </c>
      <c r="W6422" s="154">
        <v>46155</v>
      </c>
      <c r="X6422" s="154"/>
      <c r="Y6422" s="160"/>
      <c r="Z6422" s="160"/>
      <c r="AA6422" s="153"/>
      <c r="AB6422" s="153"/>
      <c r="AC6422" s="182" t="e">
        <f t="shared" si="202"/>
        <v>#DIV/0!</v>
      </c>
      <c r="AD6422" s="153" t="e">
        <f t="shared" si="203"/>
        <v>#DIV/0!</v>
      </c>
      <c r="AE6422" s="207"/>
      <c r="AF6422" s="153"/>
      <c r="AG6422" s="159"/>
      <c r="AH6422" s="153"/>
      <c r="AI6422" s="161"/>
      <c r="AJ6422" s="153"/>
      <c r="AK6422" s="153"/>
      <c r="AL6422" s="207"/>
      <c r="AM6422" s="207"/>
      <c r="AN6422" s="207"/>
      <c r="AO6422" s="207"/>
      <c r="AP6422" s="147" t="s">
        <v>54</v>
      </c>
      <c r="AQ6422" s="147"/>
      <c r="AR6422" s="147"/>
      <c r="AS6422" s="209" t="s">
        <v>68</v>
      </c>
      <c r="AT6422" s="223" t="str">
        <f>MONTH(B6422)&amp;"/"&amp;YEAR(B6422)</f>
        <v>3/2026</v>
      </c>
      <c r="AU6422" s="223">
        <f>WEEKNUM(B6422)-WEEKNUM(EOMONTH(B6422,-1)+1)+1</f>
        <v>5</v>
      </c>
      <c r="AV6422" s="209" t="str">
        <f>MONTH(R6422)&amp;"/"&amp;YEAR(R6422)</f>
        <v>1/1900</v>
      </c>
      <c r="AW6422" s="209" t="e">
        <f>WEEKNUM(R6422)-WEEKNUM(EOMONTH(R6422,-1)+1)+1</f>
        <v>#NUM!</v>
      </c>
      <c r="AX6422" s="209">
        <f>IF(BB6422="S",IF(Q6422="1. Aceitou o programa",R6422-B6422,0),0)</f>
        <v>0</v>
      </c>
      <c r="AY6422" s="209">
        <f>IF(BB6422="S",IF(AND(S6422&lt;&gt;"",R6422&lt;&gt;""),S6422-R6422,0),0)</f>
        <v>0</v>
      </c>
      <c r="AZ6422" s="209">
        <f>IF(BB6422="S",IF(Q6422="1. Aceitou o programa",IF(OR(X6422="Não se Aplica",X6422=""),IF(OR(W6422="Não se Aplica",W6422=""),0,W6422-V6422),AVERAGE(X6422-W6422,W6422-V6422)),0),0)</f>
        <v>0</v>
      </c>
      <c r="BA6422" s="209">
        <f>IF(BB6422="S",IF(AND(Q6422="1. Aceitou o programa",AH6422="Realizada"),IFERROR(IF(AG6422="",0,AG6422-R6422),0),0),0)</f>
        <v>0</v>
      </c>
      <c r="BB6422" s="209" t="str">
        <f>_xlfn.XLOOKUP(U6422,'Lista Suspensa'!$AA$20:$AA$23,'Lista Suspensa'!$AB$20:$AB$23,"N/A")</f>
        <v>S</v>
      </c>
    </row>
    <row r="6423" spans="1:54" ht="12" customHeight="1">
      <c r="A6423" s="151" t="s">
        <v>54</v>
      </c>
      <c r="B6423" s="152">
        <v>46112</v>
      </c>
      <c r="C6423" s="153" t="s">
        <v>55</v>
      </c>
      <c r="D6423" s="153" t="s">
        <v>56</v>
      </c>
      <c r="E6423" s="244">
        <v>95208544</v>
      </c>
      <c r="F6423" s="144" t="s">
        <v>10718</v>
      </c>
      <c r="G6423" s="230"/>
      <c r="H6423" s="154">
        <v>36619</v>
      </c>
      <c r="I6423" s="153">
        <v>26</v>
      </c>
      <c r="J6423" s="148" t="s">
        <v>70</v>
      </c>
      <c r="K6423" s="153"/>
      <c r="L6423" s="153"/>
      <c r="M6423" s="153"/>
      <c r="N6423" s="153"/>
      <c r="O6423" s="155">
        <v>21986583823</v>
      </c>
      <c r="P6423" s="156" t="s">
        <v>60</v>
      </c>
      <c r="Q6423" s="157" t="s">
        <v>8211</v>
      </c>
      <c r="R6423" s="158"/>
      <c r="S6423" s="159"/>
      <c r="T6423" s="159" t="s">
        <v>6983</v>
      </c>
      <c r="U6423" s="159" t="s">
        <v>8212</v>
      </c>
      <c r="V6423" s="154">
        <v>46149</v>
      </c>
      <c r="W6423" s="154">
        <v>46155</v>
      </c>
      <c r="X6423" s="154"/>
      <c r="Y6423" s="160"/>
      <c r="Z6423" s="160"/>
      <c r="AA6423" s="153"/>
      <c r="AB6423" s="153"/>
      <c r="AC6423" s="182" t="e">
        <f t="shared" si="202"/>
        <v>#DIV/0!</v>
      </c>
      <c r="AD6423" s="153" t="e">
        <f t="shared" si="203"/>
        <v>#DIV/0!</v>
      </c>
      <c r="AE6423" s="207"/>
      <c r="AF6423" s="153"/>
      <c r="AG6423" s="159"/>
      <c r="AH6423" s="153"/>
      <c r="AI6423" s="161"/>
      <c r="AJ6423" s="153"/>
      <c r="AK6423" s="153"/>
      <c r="AL6423" s="207"/>
      <c r="AM6423" s="207"/>
      <c r="AN6423" s="207"/>
      <c r="AO6423" s="207"/>
      <c r="AP6423" s="147" t="s">
        <v>54</v>
      </c>
      <c r="AQ6423" s="147"/>
      <c r="AR6423" s="147"/>
      <c r="AS6423" s="209" t="s">
        <v>68</v>
      </c>
      <c r="AT6423" s="223" t="str">
        <f>MONTH(B6423)&amp;"/"&amp;YEAR(B6423)</f>
        <v>3/2026</v>
      </c>
      <c r="AU6423" s="223">
        <f>WEEKNUM(B6423)-WEEKNUM(EOMONTH(B6423,-1)+1)+1</f>
        <v>5</v>
      </c>
      <c r="AV6423" s="209" t="str">
        <f>MONTH(R6423)&amp;"/"&amp;YEAR(R6423)</f>
        <v>1/1900</v>
      </c>
      <c r="AW6423" s="209" t="e">
        <f>WEEKNUM(R6423)-WEEKNUM(EOMONTH(R6423,-1)+1)+1</f>
        <v>#NUM!</v>
      </c>
      <c r="AX6423" s="209">
        <f>IF(BB6423="S",IF(Q6423="1. Aceitou o programa",R6423-B6423,0),0)</f>
        <v>0</v>
      </c>
      <c r="AY6423" s="209">
        <f>IF(BB6423="S",IF(AND(S6423&lt;&gt;"",R6423&lt;&gt;""),S6423-R6423,0),0)</f>
        <v>0</v>
      </c>
      <c r="AZ6423" s="209">
        <f>IF(BB6423="S",IF(Q6423="1. Aceitou o programa",IF(OR(X6423="Não se Aplica",X6423=""),IF(OR(W6423="Não se Aplica",W6423=""),0,W6423-V6423),AVERAGE(X6423-W6423,W6423-V6423)),0),0)</f>
        <v>0</v>
      </c>
      <c r="BA6423" s="209">
        <f>IF(BB6423="S",IF(AND(Q6423="1. Aceitou o programa",AH6423="Realizada"),IFERROR(IF(AG6423="",0,AG6423-R6423),0),0),0)</f>
        <v>0</v>
      </c>
      <c r="BB6423" s="209" t="str">
        <f>_xlfn.XLOOKUP(U6423,'Lista Suspensa'!$AA$20:$AA$23,'Lista Suspensa'!$AB$20:$AB$23,"N/A")</f>
        <v>S</v>
      </c>
    </row>
    <row r="6424" spans="1:54" ht="12" customHeight="1">
      <c r="A6424" s="151" t="s">
        <v>54</v>
      </c>
      <c r="B6424" s="152">
        <v>46112</v>
      </c>
      <c r="C6424" s="153" t="s">
        <v>55</v>
      </c>
      <c r="D6424" s="153" t="s">
        <v>56</v>
      </c>
      <c r="E6424" s="244">
        <v>93019097</v>
      </c>
      <c r="F6424" s="144" t="s">
        <v>10719</v>
      </c>
      <c r="G6424" s="230"/>
      <c r="H6424" s="154">
        <v>36631</v>
      </c>
      <c r="I6424" s="153">
        <v>26</v>
      </c>
      <c r="J6424" s="148" t="s">
        <v>70</v>
      </c>
      <c r="K6424" s="153"/>
      <c r="L6424" s="153"/>
      <c r="M6424" s="153"/>
      <c r="N6424" s="153"/>
      <c r="O6424" s="155">
        <v>11982164348</v>
      </c>
      <c r="P6424" s="156" t="s">
        <v>60</v>
      </c>
      <c r="Q6424" s="157" t="s">
        <v>8211</v>
      </c>
      <c r="R6424" s="158"/>
      <c r="S6424" s="159"/>
      <c r="T6424" s="159" t="s">
        <v>6983</v>
      </c>
      <c r="U6424" s="159" t="s">
        <v>8212</v>
      </c>
      <c r="V6424" s="154">
        <v>46149</v>
      </c>
      <c r="W6424" s="154">
        <v>46155</v>
      </c>
      <c r="X6424" s="154"/>
      <c r="Y6424" s="160"/>
      <c r="Z6424" s="160"/>
      <c r="AA6424" s="153"/>
      <c r="AB6424" s="153"/>
      <c r="AC6424" s="182" t="e">
        <f t="shared" si="202"/>
        <v>#DIV/0!</v>
      </c>
      <c r="AD6424" s="153" t="e">
        <f t="shared" si="203"/>
        <v>#DIV/0!</v>
      </c>
      <c r="AE6424" s="207"/>
      <c r="AF6424" s="153"/>
      <c r="AG6424" s="159"/>
      <c r="AH6424" s="153"/>
      <c r="AI6424" s="161"/>
      <c r="AJ6424" s="153"/>
      <c r="AK6424" s="153"/>
      <c r="AL6424" s="207"/>
      <c r="AM6424" s="207"/>
      <c r="AN6424" s="207"/>
      <c r="AO6424" s="207"/>
      <c r="AP6424" s="147" t="s">
        <v>54</v>
      </c>
      <c r="AQ6424" s="147"/>
      <c r="AR6424" s="147"/>
      <c r="AS6424" s="209" t="s">
        <v>68</v>
      </c>
      <c r="AT6424" s="223" t="str">
        <f>MONTH(B6424)&amp;"/"&amp;YEAR(B6424)</f>
        <v>3/2026</v>
      </c>
      <c r="AU6424" s="223">
        <f>WEEKNUM(B6424)-WEEKNUM(EOMONTH(B6424,-1)+1)+1</f>
        <v>5</v>
      </c>
      <c r="AV6424" s="209" t="str">
        <f>MONTH(R6424)&amp;"/"&amp;YEAR(R6424)</f>
        <v>1/1900</v>
      </c>
      <c r="AW6424" s="209" t="e">
        <f>WEEKNUM(R6424)-WEEKNUM(EOMONTH(R6424,-1)+1)+1</f>
        <v>#NUM!</v>
      </c>
      <c r="AX6424" s="209">
        <f>IF(BB6424="S",IF(Q6424="1. Aceitou o programa",R6424-B6424,0),0)</f>
        <v>0</v>
      </c>
      <c r="AY6424" s="209">
        <f>IF(BB6424="S",IF(AND(S6424&lt;&gt;"",R6424&lt;&gt;""),S6424-R6424,0),0)</f>
        <v>0</v>
      </c>
      <c r="AZ6424" s="209">
        <f>IF(BB6424="S",IF(Q6424="1. Aceitou o programa",IF(OR(X6424="Não se Aplica",X6424=""),IF(OR(W6424="Não se Aplica",W6424=""),0,W6424-V6424),AVERAGE(X6424-W6424,W6424-V6424)),0),0)</f>
        <v>0</v>
      </c>
      <c r="BA6424" s="209">
        <f>IF(BB6424="S",IF(AND(Q6424="1. Aceitou o programa",AH6424="Realizada"),IFERROR(IF(AG6424="",0,AG6424-R6424),0),0),0)</f>
        <v>0</v>
      </c>
      <c r="BB6424" s="209" t="str">
        <f>_xlfn.XLOOKUP(U6424,'Lista Suspensa'!$AA$20:$AA$23,'Lista Suspensa'!$AB$20:$AB$23,"N/A")</f>
        <v>S</v>
      </c>
    </row>
    <row r="6425" spans="1:54" ht="12" customHeight="1">
      <c r="A6425" s="151" t="s">
        <v>54</v>
      </c>
      <c r="B6425" s="152">
        <v>46112</v>
      </c>
      <c r="C6425" s="153" t="s">
        <v>55</v>
      </c>
      <c r="D6425" s="153" t="s">
        <v>56</v>
      </c>
      <c r="E6425" s="244">
        <v>95072504</v>
      </c>
      <c r="F6425" s="144" t="s">
        <v>10720</v>
      </c>
      <c r="G6425" s="230"/>
      <c r="H6425" s="154">
        <v>36634</v>
      </c>
      <c r="I6425" s="153">
        <v>26</v>
      </c>
      <c r="J6425" s="148" t="s">
        <v>70</v>
      </c>
      <c r="K6425" s="153"/>
      <c r="L6425" s="153"/>
      <c r="M6425" s="153"/>
      <c r="N6425" s="153"/>
      <c r="O6425" s="155">
        <v>21975794154</v>
      </c>
      <c r="P6425" s="156" t="s">
        <v>60</v>
      </c>
      <c r="Q6425" s="157" t="s">
        <v>8211</v>
      </c>
      <c r="R6425" s="158"/>
      <c r="S6425" s="159"/>
      <c r="T6425" s="159" t="s">
        <v>6983</v>
      </c>
      <c r="U6425" s="159" t="s">
        <v>8212</v>
      </c>
      <c r="V6425" s="154">
        <v>46149</v>
      </c>
      <c r="W6425" s="154">
        <v>46155</v>
      </c>
      <c r="X6425" s="154"/>
      <c r="Y6425" s="160"/>
      <c r="Z6425" s="160"/>
      <c r="AA6425" s="153"/>
      <c r="AB6425" s="153"/>
      <c r="AC6425" s="182" t="e">
        <f t="shared" si="202"/>
        <v>#DIV/0!</v>
      </c>
      <c r="AD6425" s="153" t="e">
        <f t="shared" si="203"/>
        <v>#DIV/0!</v>
      </c>
      <c r="AE6425" s="207"/>
      <c r="AF6425" s="153"/>
      <c r="AG6425" s="159"/>
      <c r="AH6425" s="153"/>
      <c r="AI6425" s="161"/>
      <c r="AJ6425" s="153"/>
      <c r="AK6425" s="153"/>
      <c r="AL6425" s="207"/>
      <c r="AM6425" s="207"/>
      <c r="AN6425" s="207"/>
      <c r="AO6425" s="207"/>
      <c r="AP6425" s="147" t="s">
        <v>54</v>
      </c>
      <c r="AQ6425" s="147"/>
      <c r="AR6425" s="147"/>
      <c r="AS6425" s="209" t="s">
        <v>68</v>
      </c>
      <c r="AT6425" s="223" t="str">
        <f>MONTH(B6425)&amp;"/"&amp;YEAR(B6425)</f>
        <v>3/2026</v>
      </c>
      <c r="AU6425" s="223">
        <f>WEEKNUM(B6425)-WEEKNUM(EOMONTH(B6425,-1)+1)+1</f>
        <v>5</v>
      </c>
      <c r="AV6425" s="209" t="str">
        <f>MONTH(R6425)&amp;"/"&amp;YEAR(R6425)</f>
        <v>1/1900</v>
      </c>
      <c r="AW6425" s="209" t="e">
        <f>WEEKNUM(R6425)-WEEKNUM(EOMONTH(R6425,-1)+1)+1</f>
        <v>#NUM!</v>
      </c>
      <c r="AX6425" s="209">
        <f>IF(BB6425="S",IF(Q6425="1. Aceitou o programa",R6425-B6425,0),0)</f>
        <v>0</v>
      </c>
      <c r="AY6425" s="209">
        <f>IF(BB6425="S",IF(AND(S6425&lt;&gt;"",R6425&lt;&gt;""),S6425-R6425,0),0)</f>
        <v>0</v>
      </c>
      <c r="AZ6425" s="209">
        <f>IF(BB6425="S",IF(Q6425="1. Aceitou o programa",IF(OR(X6425="Não se Aplica",X6425=""),IF(OR(W6425="Não se Aplica",W6425=""),0,W6425-V6425),AVERAGE(X6425-W6425,W6425-V6425)),0),0)</f>
        <v>0</v>
      </c>
      <c r="BA6425" s="209">
        <f>IF(BB6425="S",IF(AND(Q6425="1. Aceitou o programa",AH6425="Realizada"),IFERROR(IF(AG6425="",0,AG6425-R6425),0),0),0)</f>
        <v>0</v>
      </c>
      <c r="BB6425" s="209" t="str">
        <f>_xlfn.XLOOKUP(U6425,'Lista Suspensa'!$AA$20:$AA$23,'Lista Suspensa'!$AB$20:$AB$23,"N/A")</f>
        <v>S</v>
      </c>
    </row>
    <row r="6426" spans="1:54" ht="12" customHeight="1">
      <c r="A6426" s="151" t="s">
        <v>54</v>
      </c>
      <c r="B6426" s="152">
        <v>46112</v>
      </c>
      <c r="C6426" s="153" t="s">
        <v>55</v>
      </c>
      <c r="D6426" s="153" t="s">
        <v>56</v>
      </c>
      <c r="E6426" s="244">
        <v>93814728</v>
      </c>
      <c r="F6426" s="144" t="s">
        <v>10721</v>
      </c>
      <c r="G6426" s="230"/>
      <c r="H6426" s="154">
        <v>36661</v>
      </c>
      <c r="I6426" s="153">
        <v>26</v>
      </c>
      <c r="J6426" s="148" t="s">
        <v>70</v>
      </c>
      <c r="K6426" s="153"/>
      <c r="L6426" s="153"/>
      <c r="M6426" s="153"/>
      <c r="N6426" s="153"/>
      <c r="O6426" s="155">
        <v>11974567133</v>
      </c>
      <c r="P6426" s="156" t="s">
        <v>60</v>
      </c>
      <c r="Q6426" s="157" t="s">
        <v>8211</v>
      </c>
      <c r="R6426" s="158"/>
      <c r="S6426" s="159"/>
      <c r="T6426" s="159" t="s">
        <v>6983</v>
      </c>
      <c r="U6426" s="159" t="s">
        <v>8212</v>
      </c>
      <c r="V6426" s="154">
        <v>46149</v>
      </c>
      <c r="W6426" s="154">
        <v>46155</v>
      </c>
      <c r="X6426" s="154"/>
      <c r="Y6426" s="160"/>
      <c r="Z6426" s="160"/>
      <c r="AA6426" s="153"/>
      <c r="AB6426" s="153"/>
      <c r="AC6426" s="182" t="e">
        <f t="shared" si="202"/>
        <v>#DIV/0!</v>
      </c>
      <c r="AD6426" s="153" t="e">
        <f t="shared" si="203"/>
        <v>#DIV/0!</v>
      </c>
      <c r="AE6426" s="207"/>
      <c r="AF6426" s="153"/>
      <c r="AG6426" s="159"/>
      <c r="AH6426" s="153"/>
      <c r="AI6426" s="161"/>
      <c r="AJ6426" s="153"/>
      <c r="AK6426" s="153"/>
      <c r="AL6426" s="207"/>
      <c r="AM6426" s="207"/>
      <c r="AN6426" s="207"/>
      <c r="AO6426" s="207"/>
      <c r="AP6426" s="147" t="s">
        <v>54</v>
      </c>
      <c r="AQ6426" s="147"/>
      <c r="AR6426" s="147"/>
      <c r="AS6426" s="209" t="s">
        <v>68</v>
      </c>
      <c r="AT6426" s="223" t="str">
        <f>MONTH(B6426)&amp;"/"&amp;YEAR(B6426)</f>
        <v>3/2026</v>
      </c>
      <c r="AU6426" s="223">
        <f>WEEKNUM(B6426)-WEEKNUM(EOMONTH(B6426,-1)+1)+1</f>
        <v>5</v>
      </c>
      <c r="AV6426" s="209" t="str">
        <f>MONTH(R6426)&amp;"/"&amp;YEAR(R6426)</f>
        <v>1/1900</v>
      </c>
      <c r="AW6426" s="209" t="e">
        <f>WEEKNUM(R6426)-WEEKNUM(EOMONTH(R6426,-1)+1)+1</f>
        <v>#NUM!</v>
      </c>
      <c r="AX6426" s="209">
        <f>IF(BB6426="S",IF(Q6426="1. Aceitou o programa",R6426-B6426,0),0)</f>
        <v>0</v>
      </c>
      <c r="AY6426" s="209">
        <f>IF(BB6426="S",IF(AND(S6426&lt;&gt;"",R6426&lt;&gt;""),S6426-R6426,0),0)</f>
        <v>0</v>
      </c>
      <c r="AZ6426" s="209">
        <f>IF(BB6426="S",IF(Q6426="1. Aceitou o programa",IF(OR(X6426="Não se Aplica",X6426=""),IF(OR(W6426="Não se Aplica",W6426=""),0,W6426-V6426),AVERAGE(X6426-W6426,W6426-V6426)),0),0)</f>
        <v>0</v>
      </c>
      <c r="BA6426" s="209">
        <f>IF(BB6426="S",IF(AND(Q6426="1. Aceitou o programa",AH6426="Realizada"),IFERROR(IF(AG6426="",0,AG6426-R6426),0),0),0)</f>
        <v>0</v>
      </c>
      <c r="BB6426" s="209" t="str">
        <f>_xlfn.XLOOKUP(U6426,'Lista Suspensa'!$AA$20:$AA$23,'Lista Suspensa'!$AB$20:$AB$23,"N/A")</f>
        <v>S</v>
      </c>
    </row>
    <row r="6427" spans="1:54" ht="12" customHeight="1">
      <c r="A6427" s="151" t="s">
        <v>54</v>
      </c>
      <c r="B6427" s="152">
        <v>46112</v>
      </c>
      <c r="C6427" s="153" t="s">
        <v>55</v>
      </c>
      <c r="D6427" s="153" t="s">
        <v>56</v>
      </c>
      <c r="E6427" s="244">
        <v>94092579</v>
      </c>
      <c r="F6427" s="144" t="s">
        <v>10722</v>
      </c>
      <c r="G6427" s="230"/>
      <c r="H6427" s="154">
        <v>36690</v>
      </c>
      <c r="I6427" s="153">
        <v>25</v>
      </c>
      <c r="J6427" s="148" t="s">
        <v>70</v>
      </c>
      <c r="K6427" s="153"/>
      <c r="L6427" s="153"/>
      <c r="M6427" s="153"/>
      <c r="N6427" s="153"/>
      <c r="O6427" s="155">
        <v>11949902613</v>
      </c>
      <c r="P6427" s="156" t="s">
        <v>60</v>
      </c>
      <c r="Q6427" s="157" t="s">
        <v>8211</v>
      </c>
      <c r="R6427" s="158"/>
      <c r="S6427" s="159"/>
      <c r="T6427" s="159" t="s">
        <v>6983</v>
      </c>
      <c r="U6427" s="159" t="s">
        <v>8212</v>
      </c>
      <c r="V6427" s="154">
        <v>46149</v>
      </c>
      <c r="W6427" s="154">
        <v>46155</v>
      </c>
      <c r="X6427" s="154"/>
      <c r="Y6427" s="160"/>
      <c r="Z6427" s="160"/>
      <c r="AA6427" s="153"/>
      <c r="AB6427" s="153"/>
      <c r="AC6427" s="182" t="e">
        <f t="shared" si="202"/>
        <v>#DIV/0!</v>
      </c>
      <c r="AD6427" s="153" t="e">
        <f t="shared" si="203"/>
        <v>#DIV/0!</v>
      </c>
      <c r="AE6427" s="207"/>
      <c r="AF6427" s="153"/>
      <c r="AG6427" s="159"/>
      <c r="AH6427" s="153"/>
      <c r="AI6427" s="161"/>
      <c r="AJ6427" s="153"/>
      <c r="AK6427" s="153"/>
      <c r="AL6427" s="207"/>
      <c r="AM6427" s="207"/>
      <c r="AN6427" s="207"/>
      <c r="AO6427" s="207"/>
      <c r="AP6427" s="147" t="s">
        <v>54</v>
      </c>
      <c r="AQ6427" s="147"/>
      <c r="AR6427" s="147"/>
      <c r="AS6427" s="209" t="s">
        <v>68</v>
      </c>
      <c r="AT6427" s="223" t="str">
        <f>MONTH(B6427)&amp;"/"&amp;YEAR(B6427)</f>
        <v>3/2026</v>
      </c>
      <c r="AU6427" s="223">
        <f>WEEKNUM(B6427)-WEEKNUM(EOMONTH(B6427,-1)+1)+1</f>
        <v>5</v>
      </c>
      <c r="AV6427" s="209" t="str">
        <f>MONTH(R6427)&amp;"/"&amp;YEAR(R6427)</f>
        <v>1/1900</v>
      </c>
      <c r="AW6427" s="209" t="e">
        <f>WEEKNUM(R6427)-WEEKNUM(EOMONTH(R6427,-1)+1)+1</f>
        <v>#NUM!</v>
      </c>
      <c r="AX6427" s="209">
        <f>IF(BB6427="S",IF(Q6427="1. Aceitou o programa",R6427-B6427,0),0)</f>
        <v>0</v>
      </c>
      <c r="AY6427" s="209">
        <f>IF(BB6427="S",IF(AND(S6427&lt;&gt;"",R6427&lt;&gt;""),S6427-R6427,0),0)</f>
        <v>0</v>
      </c>
      <c r="AZ6427" s="209">
        <f>IF(BB6427="S",IF(Q6427="1. Aceitou o programa",IF(OR(X6427="Não se Aplica",X6427=""),IF(OR(W6427="Não se Aplica",W6427=""),0,W6427-V6427),AVERAGE(X6427-W6427,W6427-V6427)),0),0)</f>
        <v>0</v>
      </c>
      <c r="BA6427" s="209">
        <f>IF(BB6427="S",IF(AND(Q6427="1. Aceitou o programa",AH6427="Realizada"),IFERROR(IF(AG6427="",0,AG6427-R6427),0),0),0)</f>
        <v>0</v>
      </c>
      <c r="BB6427" s="209" t="str">
        <f>_xlfn.XLOOKUP(U6427,'Lista Suspensa'!$AA$20:$AA$23,'Lista Suspensa'!$AB$20:$AB$23,"N/A")</f>
        <v>S</v>
      </c>
    </row>
    <row r="6428" spans="1:54" ht="12" customHeight="1">
      <c r="A6428" s="151" t="s">
        <v>54</v>
      </c>
      <c r="B6428" s="152">
        <v>46112</v>
      </c>
      <c r="C6428" s="153" t="s">
        <v>55</v>
      </c>
      <c r="D6428" s="153" t="s">
        <v>56</v>
      </c>
      <c r="E6428" s="244">
        <v>94883637</v>
      </c>
      <c r="F6428" s="144" t="s">
        <v>10723</v>
      </c>
      <c r="G6428" s="230"/>
      <c r="H6428" s="154">
        <v>36706</v>
      </c>
      <c r="I6428" s="153">
        <v>25</v>
      </c>
      <c r="J6428" s="148" t="s">
        <v>70</v>
      </c>
      <c r="K6428" s="153"/>
      <c r="L6428" s="153"/>
      <c r="M6428" s="153"/>
      <c r="N6428" s="153"/>
      <c r="O6428" s="155">
        <v>21978482442</v>
      </c>
      <c r="P6428" s="156" t="s">
        <v>60</v>
      </c>
      <c r="Q6428" s="157" t="s">
        <v>8211</v>
      </c>
      <c r="R6428" s="158"/>
      <c r="S6428" s="159"/>
      <c r="T6428" s="159" t="s">
        <v>6983</v>
      </c>
      <c r="U6428" s="159" t="s">
        <v>8212</v>
      </c>
      <c r="V6428" s="154">
        <v>46149</v>
      </c>
      <c r="W6428" s="154">
        <v>46155</v>
      </c>
      <c r="X6428" s="154"/>
      <c r="Y6428" s="160"/>
      <c r="Z6428" s="160"/>
      <c r="AA6428" s="153"/>
      <c r="AB6428" s="153"/>
      <c r="AC6428" s="182" t="e">
        <f t="shared" si="202"/>
        <v>#DIV/0!</v>
      </c>
      <c r="AD6428" s="153" t="e">
        <f t="shared" si="203"/>
        <v>#DIV/0!</v>
      </c>
      <c r="AE6428" s="207"/>
      <c r="AF6428" s="153"/>
      <c r="AG6428" s="159"/>
      <c r="AH6428" s="153"/>
      <c r="AI6428" s="161"/>
      <c r="AJ6428" s="153"/>
      <c r="AK6428" s="153"/>
      <c r="AL6428" s="207"/>
      <c r="AM6428" s="207"/>
      <c r="AN6428" s="207"/>
      <c r="AO6428" s="207"/>
      <c r="AP6428" s="147" t="s">
        <v>54</v>
      </c>
      <c r="AQ6428" s="147"/>
      <c r="AR6428" s="147"/>
      <c r="AS6428" s="209" t="s">
        <v>68</v>
      </c>
      <c r="AT6428" s="223" t="str">
        <f>MONTH(B6428)&amp;"/"&amp;YEAR(B6428)</f>
        <v>3/2026</v>
      </c>
      <c r="AU6428" s="223">
        <f>WEEKNUM(B6428)-WEEKNUM(EOMONTH(B6428,-1)+1)+1</f>
        <v>5</v>
      </c>
      <c r="AV6428" s="209" t="str">
        <f>MONTH(R6428)&amp;"/"&amp;YEAR(R6428)</f>
        <v>1/1900</v>
      </c>
      <c r="AW6428" s="209" t="e">
        <f>WEEKNUM(R6428)-WEEKNUM(EOMONTH(R6428,-1)+1)+1</f>
        <v>#NUM!</v>
      </c>
      <c r="AX6428" s="209">
        <f>IF(BB6428="S",IF(Q6428="1. Aceitou o programa",R6428-B6428,0),0)</f>
        <v>0</v>
      </c>
      <c r="AY6428" s="209">
        <f>IF(BB6428="S",IF(AND(S6428&lt;&gt;"",R6428&lt;&gt;""),S6428-R6428,0),0)</f>
        <v>0</v>
      </c>
      <c r="AZ6428" s="209">
        <f>IF(BB6428="S",IF(Q6428="1. Aceitou o programa",IF(OR(X6428="Não se Aplica",X6428=""),IF(OR(W6428="Não se Aplica",W6428=""),0,W6428-V6428),AVERAGE(X6428-W6428,W6428-V6428)),0),0)</f>
        <v>0</v>
      </c>
      <c r="BA6428" s="209">
        <f>IF(BB6428="S",IF(AND(Q6428="1. Aceitou o programa",AH6428="Realizada"),IFERROR(IF(AG6428="",0,AG6428-R6428),0),0),0)</f>
        <v>0</v>
      </c>
      <c r="BB6428" s="209" t="str">
        <f>_xlfn.XLOOKUP(U6428,'Lista Suspensa'!$AA$20:$AA$23,'Lista Suspensa'!$AB$20:$AB$23,"N/A")</f>
        <v>S</v>
      </c>
    </row>
    <row r="6429" spans="1:54" ht="12" customHeight="1">
      <c r="A6429" s="151" t="s">
        <v>54</v>
      </c>
      <c r="B6429" s="152">
        <v>46112</v>
      </c>
      <c r="C6429" s="153" t="s">
        <v>55</v>
      </c>
      <c r="D6429" s="153" t="s">
        <v>56</v>
      </c>
      <c r="E6429" s="244">
        <v>87179552</v>
      </c>
      <c r="F6429" s="144" t="s">
        <v>10724</v>
      </c>
      <c r="G6429" s="230"/>
      <c r="H6429" s="154">
        <v>36780</v>
      </c>
      <c r="I6429" s="153">
        <v>25</v>
      </c>
      <c r="J6429" s="148" t="s">
        <v>58</v>
      </c>
      <c r="K6429" s="153"/>
      <c r="L6429" s="153"/>
      <c r="M6429" s="153"/>
      <c r="N6429" s="153"/>
      <c r="O6429" s="155">
        <v>21986508593</v>
      </c>
      <c r="P6429" s="156" t="s">
        <v>60</v>
      </c>
      <c r="Q6429" s="157" t="s">
        <v>8211</v>
      </c>
      <c r="R6429" s="158"/>
      <c r="S6429" s="159"/>
      <c r="T6429" s="159" t="s">
        <v>6983</v>
      </c>
      <c r="U6429" s="159" t="s">
        <v>8212</v>
      </c>
      <c r="V6429" s="154">
        <v>46149</v>
      </c>
      <c r="W6429" s="154">
        <v>46155</v>
      </c>
      <c r="X6429" s="154"/>
      <c r="Y6429" s="160"/>
      <c r="Z6429" s="160"/>
      <c r="AA6429" s="153"/>
      <c r="AB6429" s="153"/>
      <c r="AC6429" s="182" t="e">
        <f t="shared" si="202"/>
        <v>#DIV/0!</v>
      </c>
      <c r="AD6429" s="153" t="e">
        <f t="shared" si="203"/>
        <v>#DIV/0!</v>
      </c>
      <c r="AE6429" s="207"/>
      <c r="AF6429" s="153"/>
      <c r="AG6429" s="159"/>
      <c r="AH6429" s="153"/>
      <c r="AI6429" s="161"/>
      <c r="AJ6429" s="153"/>
      <c r="AK6429" s="153"/>
      <c r="AL6429" s="207"/>
      <c r="AM6429" s="207"/>
      <c r="AN6429" s="207"/>
      <c r="AO6429" s="207"/>
      <c r="AP6429" s="147" t="s">
        <v>54</v>
      </c>
      <c r="AQ6429" s="147"/>
      <c r="AR6429" s="147"/>
      <c r="AS6429" s="209" t="s">
        <v>68</v>
      </c>
      <c r="AT6429" s="223" t="str">
        <f>MONTH(B6429)&amp;"/"&amp;YEAR(B6429)</f>
        <v>3/2026</v>
      </c>
      <c r="AU6429" s="223">
        <f>WEEKNUM(B6429)-WEEKNUM(EOMONTH(B6429,-1)+1)+1</f>
        <v>5</v>
      </c>
      <c r="AV6429" s="209" t="str">
        <f>MONTH(R6429)&amp;"/"&amp;YEAR(R6429)</f>
        <v>1/1900</v>
      </c>
      <c r="AW6429" s="209" t="e">
        <f>WEEKNUM(R6429)-WEEKNUM(EOMONTH(R6429,-1)+1)+1</f>
        <v>#NUM!</v>
      </c>
      <c r="AX6429" s="209">
        <f>IF(BB6429="S",IF(Q6429="1. Aceitou o programa",R6429-B6429,0),0)</f>
        <v>0</v>
      </c>
      <c r="AY6429" s="209">
        <f>IF(BB6429="S",IF(AND(S6429&lt;&gt;"",R6429&lt;&gt;""),S6429-R6429,0),0)</f>
        <v>0</v>
      </c>
      <c r="AZ6429" s="209">
        <f>IF(BB6429="S",IF(Q6429="1. Aceitou o programa",IF(OR(X6429="Não se Aplica",X6429=""),IF(OR(W6429="Não se Aplica",W6429=""),0,W6429-V6429),AVERAGE(X6429-W6429,W6429-V6429)),0),0)</f>
        <v>0</v>
      </c>
      <c r="BA6429" s="209">
        <f>IF(BB6429="S",IF(AND(Q6429="1. Aceitou o programa",AH6429="Realizada"),IFERROR(IF(AG6429="",0,AG6429-R6429),0),0),0)</f>
        <v>0</v>
      </c>
      <c r="BB6429" s="209" t="str">
        <f>_xlfn.XLOOKUP(U6429,'Lista Suspensa'!$AA$20:$AA$23,'Lista Suspensa'!$AB$20:$AB$23,"N/A")</f>
        <v>S</v>
      </c>
    </row>
    <row r="6430" spans="1:54" ht="12" customHeight="1">
      <c r="A6430" s="151" t="s">
        <v>54</v>
      </c>
      <c r="B6430" s="152">
        <v>46112</v>
      </c>
      <c r="C6430" s="153" t="s">
        <v>55</v>
      </c>
      <c r="D6430" s="153" t="s">
        <v>56</v>
      </c>
      <c r="E6430" s="244">
        <v>94005635</v>
      </c>
      <c r="F6430" s="144" t="s">
        <v>10725</v>
      </c>
      <c r="G6430" s="230"/>
      <c r="H6430" s="154">
        <v>36838</v>
      </c>
      <c r="I6430" s="153">
        <v>25</v>
      </c>
      <c r="J6430" s="148" t="s">
        <v>70</v>
      </c>
      <c r="K6430" s="153"/>
      <c r="L6430" s="153"/>
      <c r="M6430" s="153"/>
      <c r="N6430" s="153"/>
      <c r="O6430" s="155">
        <v>11933903290</v>
      </c>
      <c r="P6430" s="156" t="s">
        <v>60</v>
      </c>
      <c r="Q6430" s="157" t="s">
        <v>8211</v>
      </c>
      <c r="R6430" s="158"/>
      <c r="S6430" s="159"/>
      <c r="T6430" s="159" t="s">
        <v>6983</v>
      </c>
      <c r="U6430" s="159" t="s">
        <v>8212</v>
      </c>
      <c r="V6430" s="154">
        <v>46149</v>
      </c>
      <c r="W6430" s="154">
        <v>46155</v>
      </c>
      <c r="X6430" s="154"/>
      <c r="Y6430" s="160"/>
      <c r="Z6430" s="160"/>
      <c r="AA6430" s="153"/>
      <c r="AB6430" s="153"/>
      <c r="AC6430" s="182" t="e">
        <f t="shared" si="202"/>
        <v>#DIV/0!</v>
      </c>
      <c r="AD6430" s="153" t="e">
        <f t="shared" si="203"/>
        <v>#DIV/0!</v>
      </c>
      <c r="AE6430" s="207"/>
      <c r="AF6430" s="153"/>
      <c r="AG6430" s="159"/>
      <c r="AH6430" s="153"/>
      <c r="AI6430" s="161"/>
      <c r="AJ6430" s="153"/>
      <c r="AK6430" s="153"/>
      <c r="AL6430" s="207"/>
      <c r="AM6430" s="207"/>
      <c r="AN6430" s="207"/>
      <c r="AO6430" s="207"/>
      <c r="AP6430" s="147" t="s">
        <v>54</v>
      </c>
      <c r="AQ6430" s="147"/>
      <c r="AR6430" s="147"/>
      <c r="AS6430" s="209" t="s">
        <v>68</v>
      </c>
      <c r="AT6430" s="223" t="str">
        <f>MONTH(B6430)&amp;"/"&amp;YEAR(B6430)</f>
        <v>3/2026</v>
      </c>
      <c r="AU6430" s="223">
        <f>WEEKNUM(B6430)-WEEKNUM(EOMONTH(B6430,-1)+1)+1</f>
        <v>5</v>
      </c>
      <c r="AV6430" s="209" t="str">
        <f>MONTH(R6430)&amp;"/"&amp;YEAR(R6430)</f>
        <v>1/1900</v>
      </c>
      <c r="AW6430" s="209" t="e">
        <f>WEEKNUM(R6430)-WEEKNUM(EOMONTH(R6430,-1)+1)+1</f>
        <v>#NUM!</v>
      </c>
      <c r="AX6430" s="209">
        <f>IF(BB6430="S",IF(Q6430="1. Aceitou o programa",R6430-B6430,0),0)</f>
        <v>0</v>
      </c>
      <c r="AY6430" s="209">
        <f>IF(BB6430="S",IF(AND(S6430&lt;&gt;"",R6430&lt;&gt;""),S6430-R6430,0),0)</f>
        <v>0</v>
      </c>
      <c r="AZ6430" s="209">
        <f>IF(BB6430="S",IF(Q6430="1. Aceitou o programa",IF(OR(X6430="Não se Aplica",X6430=""),IF(OR(W6430="Não se Aplica",W6430=""),0,W6430-V6430),AVERAGE(X6430-W6430,W6430-V6430)),0),0)</f>
        <v>0</v>
      </c>
      <c r="BA6430" s="209">
        <f>IF(BB6430="S",IF(AND(Q6430="1. Aceitou o programa",AH6430="Realizada"),IFERROR(IF(AG6430="",0,AG6430-R6430),0),0),0)</f>
        <v>0</v>
      </c>
      <c r="BB6430" s="209" t="str">
        <f>_xlfn.XLOOKUP(U6430,'Lista Suspensa'!$AA$20:$AA$23,'Lista Suspensa'!$AB$20:$AB$23,"N/A")</f>
        <v>S</v>
      </c>
    </row>
    <row r="6431" spans="1:54" ht="12" customHeight="1">
      <c r="A6431" s="151" t="s">
        <v>54</v>
      </c>
      <c r="B6431" s="152">
        <v>46112</v>
      </c>
      <c r="C6431" s="153" t="s">
        <v>55</v>
      </c>
      <c r="D6431" s="153" t="s">
        <v>56</v>
      </c>
      <c r="E6431" s="244">
        <v>92673642</v>
      </c>
      <c r="F6431" s="144" t="s">
        <v>10726</v>
      </c>
      <c r="G6431" s="230"/>
      <c r="H6431" s="154">
        <v>36844</v>
      </c>
      <c r="I6431" s="153">
        <v>25</v>
      </c>
      <c r="J6431" s="148" t="s">
        <v>58</v>
      </c>
      <c r="K6431" s="153"/>
      <c r="L6431" s="153"/>
      <c r="M6431" s="153"/>
      <c r="N6431" s="153"/>
      <c r="O6431" s="155">
        <v>21990717801</v>
      </c>
      <c r="P6431" s="156" t="s">
        <v>60</v>
      </c>
      <c r="Q6431" s="157" t="s">
        <v>8211</v>
      </c>
      <c r="R6431" s="158"/>
      <c r="S6431" s="159"/>
      <c r="T6431" s="159" t="s">
        <v>6983</v>
      </c>
      <c r="U6431" s="159" t="s">
        <v>8212</v>
      </c>
      <c r="V6431" s="154">
        <v>46149</v>
      </c>
      <c r="W6431" s="154">
        <v>46155</v>
      </c>
      <c r="X6431" s="154"/>
      <c r="Y6431" s="160"/>
      <c r="Z6431" s="160"/>
      <c r="AA6431" s="153"/>
      <c r="AB6431" s="153"/>
      <c r="AC6431" s="182" t="e">
        <f t="shared" si="202"/>
        <v>#DIV/0!</v>
      </c>
      <c r="AD6431" s="153" t="e">
        <f t="shared" si="203"/>
        <v>#DIV/0!</v>
      </c>
      <c r="AE6431" s="207"/>
      <c r="AF6431" s="153"/>
      <c r="AG6431" s="159"/>
      <c r="AH6431" s="153"/>
      <c r="AI6431" s="161"/>
      <c r="AJ6431" s="153"/>
      <c r="AK6431" s="153"/>
      <c r="AL6431" s="207"/>
      <c r="AM6431" s="207"/>
      <c r="AN6431" s="207"/>
      <c r="AO6431" s="207"/>
      <c r="AP6431" s="147" t="s">
        <v>54</v>
      </c>
      <c r="AQ6431" s="147"/>
      <c r="AR6431" s="147"/>
      <c r="AS6431" s="209" t="s">
        <v>68</v>
      </c>
      <c r="AT6431" s="223" t="str">
        <f>MONTH(B6431)&amp;"/"&amp;YEAR(B6431)</f>
        <v>3/2026</v>
      </c>
      <c r="AU6431" s="223">
        <f>WEEKNUM(B6431)-WEEKNUM(EOMONTH(B6431,-1)+1)+1</f>
        <v>5</v>
      </c>
      <c r="AV6431" s="209" t="str">
        <f>MONTH(R6431)&amp;"/"&amp;YEAR(R6431)</f>
        <v>1/1900</v>
      </c>
      <c r="AW6431" s="209" t="e">
        <f>WEEKNUM(R6431)-WEEKNUM(EOMONTH(R6431,-1)+1)+1</f>
        <v>#NUM!</v>
      </c>
      <c r="AX6431" s="209">
        <f>IF(BB6431="S",IF(Q6431="1. Aceitou o programa",R6431-B6431,0),0)</f>
        <v>0</v>
      </c>
      <c r="AY6431" s="209">
        <f>IF(BB6431="S",IF(AND(S6431&lt;&gt;"",R6431&lt;&gt;""),S6431-R6431,0),0)</f>
        <v>0</v>
      </c>
      <c r="AZ6431" s="209">
        <f>IF(BB6431="S",IF(Q6431="1. Aceitou o programa",IF(OR(X6431="Não se Aplica",X6431=""),IF(OR(W6431="Não se Aplica",W6431=""),0,W6431-V6431),AVERAGE(X6431-W6431,W6431-V6431)),0),0)</f>
        <v>0</v>
      </c>
      <c r="BA6431" s="209">
        <f>IF(BB6431="S",IF(AND(Q6431="1. Aceitou o programa",AH6431="Realizada"),IFERROR(IF(AG6431="",0,AG6431-R6431),0),0),0)</f>
        <v>0</v>
      </c>
      <c r="BB6431" s="209" t="str">
        <f>_xlfn.XLOOKUP(U6431,'Lista Suspensa'!$AA$20:$AA$23,'Lista Suspensa'!$AB$20:$AB$23,"N/A")</f>
        <v>S</v>
      </c>
    </row>
    <row r="6432" spans="1:54" ht="12" customHeight="1">
      <c r="A6432" s="151" t="s">
        <v>54</v>
      </c>
      <c r="B6432" s="152">
        <v>46112</v>
      </c>
      <c r="C6432" s="153" t="s">
        <v>55</v>
      </c>
      <c r="D6432" s="153" t="s">
        <v>56</v>
      </c>
      <c r="E6432" s="244">
        <v>81809659</v>
      </c>
      <c r="F6432" s="144" t="s">
        <v>10727</v>
      </c>
      <c r="G6432" s="230"/>
      <c r="H6432" s="154">
        <v>36851</v>
      </c>
      <c r="I6432" s="153">
        <v>25</v>
      </c>
      <c r="J6432" s="148" t="s">
        <v>70</v>
      </c>
      <c r="K6432" s="153"/>
      <c r="L6432" s="153"/>
      <c r="M6432" s="153"/>
      <c r="N6432" s="153"/>
      <c r="O6432" s="155">
        <v>21969091218</v>
      </c>
      <c r="P6432" s="156" t="s">
        <v>60</v>
      </c>
      <c r="Q6432" s="157" t="s">
        <v>8211</v>
      </c>
      <c r="R6432" s="158"/>
      <c r="S6432" s="159"/>
      <c r="T6432" s="159" t="s">
        <v>6983</v>
      </c>
      <c r="U6432" s="159" t="s">
        <v>8212</v>
      </c>
      <c r="V6432" s="154">
        <v>46149</v>
      </c>
      <c r="W6432" s="154">
        <v>46155</v>
      </c>
      <c r="X6432" s="154"/>
      <c r="Y6432" s="160"/>
      <c r="Z6432" s="160"/>
      <c r="AA6432" s="153"/>
      <c r="AB6432" s="153"/>
      <c r="AC6432" s="182" t="e">
        <f t="shared" si="202"/>
        <v>#DIV/0!</v>
      </c>
      <c r="AD6432" s="153" t="e">
        <f t="shared" si="203"/>
        <v>#DIV/0!</v>
      </c>
      <c r="AE6432" s="207"/>
      <c r="AF6432" s="153"/>
      <c r="AG6432" s="159"/>
      <c r="AH6432" s="153"/>
      <c r="AI6432" s="161"/>
      <c r="AJ6432" s="153"/>
      <c r="AK6432" s="153"/>
      <c r="AL6432" s="207"/>
      <c r="AM6432" s="207"/>
      <c r="AN6432" s="207"/>
      <c r="AO6432" s="207"/>
      <c r="AP6432" s="147" t="s">
        <v>54</v>
      </c>
      <c r="AQ6432" s="147"/>
      <c r="AR6432" s="147"/>
      <c r="AS6432" s="209" t="s">
        <v>68</v>
      </c>
      <c r="AT6432" s="223" t="str">
        <f>MONTH(B6432)&amp;"/"&amp;YEAR(B6432)</f>
        <v>3/2026</v>
      </c>
      <c r="AU6432" s="223">
        <f>WEEKNUM(B6432)-WEEKNUM(EOMONTH(B6432,-1)+1)+1</f>
        <v>5</v>
      </c>
      <c r="AV6432" s="209" t="str">
        <f>MONTH(R6432)&amp;"/"&amp;YEAR(R6432)</f>
        <v>1/1900</v>
      </c>
      <c r="AW6432" s="209" t="e">
        <f>WEEKNUM(R6432)-WEEKNUM(EOMONTH(R6432,-1)+1)+1</f>
        <v>#NUM!</v>
      </c>
      <c r="AX6432" s="209">
        <f>IF(BB6432="S",IF(Q6432="1. Aceitou o programa",R6432-B6432,0),0)</f>
        <v>0</v>
      </c>
      <c r="AY6432" s="209">
        <f>IF(BB6432="S",IF(AND(S6432&lt;&gt;"",R6432&lt;&gt;""),S6432-R6432,0),0)</f>
        <v>0</v>
      </c>
      <c r="AZ6432" s="209">
        <f>IF(BB6432="S",IF(Q6432="1. Aceitou o programa",IF(OR(X6432="Não se Aplica",X6432=""),IF(OR(W6432="Não se Aplica",W6432=""),0,W6432-V6432),AVERAGE(X6432-W6432,W6432-V6432)),0),0)</f>
        <v>0</v>
      </c>
      <c r="BA6432" s="209">
        <f>IF(BB6432="S",IF(AND(Q6432="1. Aceitou o programa",AH6432="Realizada"),IFERROR(IF(AG6432="",0,AG6432-R6432),0),0),0)</f>
        <v>0</v>
      </c>
      <c r="BB6432" s="209" t="str">
        <f>_xlfn.XLOOKUP(U6432,'Lista Suspensa'!$AA$20:$AA$23,'Lista Suspensa'!$AB$20:$AB$23,"N/A")</f>
        <v>S</v>
      </c>
    </row>
    <row r="6433" spans="1:54" ht="12" customHeight="1">
      <c r="A6433" s="151" t="s">
        <v>54</v>
      </c>
      <c r="B6433" s="152">
        <v>46112</v>
      </c>
      <c r="C6433" s="153" t="s">
        <v>55</v>
      </c>
      <c r="D6433" s="153" t="s">
        <v>56</v>
      </c>
      <c r="E6433" s="244">
        <v>93774323</v>
      </c>
      <c r="F6433" s="144" t="s">
        <v>10728</v>
      </c>
      <c r="G6433" s="230"/>
      <c r="H6433" s="154">
        <v>36855</v>
      </c>
      <c r="I6433" s="153">
        <v>25</v>
      </c>
      <c r="J6433" s="148" t="s">
        <v>70</v>
      </c>
      <c r="K6433" s="153"/>
      <c r="L6433" s="153"/>
      <c r="M6433" s="153"/>
      <c r="N6433" s="153"/>
      <c r="O6433" s="155">
        <v>11978264070</v>
      </c>
      <c r="P6433" s="156" t="s">
        <v>60</v>
      </c>
      <c r="Q6433" s="157" t="s">
        <v>8211</v>
      </c>
      <c r="R6433" s="158"/>
      <c r="S6433" s="159"/>
      <c r="T6433" s="159" t="s">
        <v>6983</v>
      </c>
      <c r="U6433" s="159" t="s">
        <v>8212</v>
      </c>
      <c r="V6433" s="154">
        <v>46149</v>
      </c>
      <c r="W6433" s="154">
        <v>46155</v>
      </c>
      <c r="X6433" s="154"/>
      <c r="Y6433" s="160"/>
      <c r="Z6433" s="160"/>
      <c r="AA6433" s="153"/>
      <c r="AB6433" s="153"/>
      <c r="AC6433" s="182" t="e">
        <f t="shared" si="202"/>
        <v>#DIV/0!</v>
      </c>
      <c r="AD6433" s="153" t="e">
        <f t="shared" si="203"/>
        <v>#DIV/0!</v>
      </c>
      <c r="AE6433" s="207"/>
      <c r="AF6433" s="153"/>
      <c r="AG6433" s="159"/>
      <c r="AH6433" s="153"/>
      <c r="AI6433" s="161"/>
      <c r="AJ6433" s="153"/>
      <c r="AK6433" s="153"/>
      <c r="AL6433" s="207"/>
      <c r="AM6433" s="207"/>
      <c r="AN6433" s="207"/>
      <c r="AO6433" s="207"/>
      <c r="AP6433" s="147" t="s">
        <v>54</v>
      </c>
      <c r="AQ6433" s="147"/>
      <c r="AR6433" s="147"/>
      <c r="AS6433" s="209" t="s">
        <v>68</v>
      </c>
      <c r="AT6433" s="223" t="str">
        <f>MONTH(B6433)&amp;"/"&amp;YEAR(B6433)</f>
        <v>3/2026</v>
      </c>
      <c r="AU6433" s="223">
        <f>WEEKNUM(B6433)-WEEKNUM(EOMONTH(B6433,-1)+1)+1</f>
        <v>5</v>
      </c>
      <c r="AV6433" s="209" t="str">
        <f>MONTH(R6433)&amp;"/"&amp;YEAR(R6433)</f>
        <v>1/1900</v>
      </c>
      <c r="AW6433" s="209" t="e">
        <f>WEEKNUM(R6433)-WEEKNUM(EOMONTH(R6433,-1)+1)+1</f>
        <v>#NUM!</v>
      </c>
      <c r="AX6433" s="209">
        <f>IF(BB6433="S",IF(Q6433="1. Aceitou o programa",R6433-B6433,0),0)</f>
        <v>0</v>
      </c>
      <c r="AY6433" s="209">
        <f>IF(BB6433="S",IF(AND(S6433&lt;&gt;"",R6433&lt;&gt;""),S6433-R6433,0),0)</f>
        <v>0</v>
      </c>
      <c r="AZ6433" s="209">
        <f>IF(BB6433="S",IF(Q6433="1. Aceitou o programa",IF(OR(X6433="Não se Aplica",X6433=""),IF(OR(W6433="Não se Aplica",W6433=""),0,W6433-V6433),AVERAGE(X6433-W6433,W6433-V6433)),0),0)</f>
        <v>0</v>
      </c>
      <c r="BA6433" s="209">
        <f>IF(BB6433="S",IF(AND(Q6433="1. Aceitou o programa",AH6433="Realizada"),IFERROR(IF(AG6433="",0,AG6433-R6433),0),0),0)</f>
        <v>0</v>
      </c>
      <c r="BB6433" s="209" t="str">
        <f>_xlfn.XLOOKUP(U6433,'Lista Suspensa'!$AA$20:$AA$23,'Lista Suspensa'!$AB$20:$AB$23,"N/A")</f>
        <v>S</v>
      </c>
    </row>
    <row r="6434" spans="1:54" ht="12" customHeight="1">
      <c r="A6434" s="151" t="s">
        <v>54</v>
      </c>
      <c r="B6434" s="152">
        <v>46112</v>
      </c>
      <c r="C6434" s="153" t="s">
        <v>55</v>
      </c>
      <c r="D6434" s="153" t="s">
        <v>56</v>
      </c>
      <c r="E6434" s="244">
        <v>93141623</v>
      </c>
      <c r="F6434" s="144" t="s">
        <v>10729</v>
      </c>
      <c r="G6434" s="230"/>
      <c r="H6434" s="154">
        <v>36868</v>
      </c>
      <c r="I6434" s="153">
        <v>25</v>
      </c>
      <c r="J6434" s="148" t="s">
        <v>58</v>
      </c>
      <c r="K6434" s="153"/>
      <c r="L6434" s="153"/>
      <c r="M6434" s="153"/>
      <c r="N6434" s="153"/>
      <c r="O6434" s="155">
        <v>11983964418</v>
      </c>
      <c r="P6434" s="156" t="s">
        <v>60</v>
      </c>
      <c r="Q6434" s="157" t="s">
        <v>8211</v>
      </c>
      <c r="R6434" s="158"/>
      <c r="S6434" s="159"/>
      <c r="T6434" s="159" t="s">
        <v>6983</v>
      </c>
      <c r="U6434" s="159" t="s">
        <v>8212</v>
      </c>
      <c r="V6434" s="154">
        <v>46149</v>
      </c>
      <c r="W6434" s="154">
        <v>46155</v>
      </c>
      <c r="X6434" s="154"/>
      <c r="Y6434" s="160"/>
      <c r="Z6434" s="160"/>
      <c r="AA6434" s="153"/>
      <c r="AB6434" s="153"/>
      <c r="AC6434" s="182" t="e">
        <f t="shared" si="202"/>
        <v>#DIV/0!</v>
      </c>
      <c r="AD6434" s="153" t="e">
        <f t="shared" si="203"/>
        <v>#DIV/0!</v>
      </c>
      <c r="AE6434" s="207"/>
      <c r="AF6434" s="153"/>
      <c r="AG6434" s="159"/>
      <c r="AH6434" s="153"/>
      <c r="AI6434" s="161"/>
      <c r="AJ6434" s="153"/>
      <c r="AK6434" s="153"/>
      <c r="AL6434" s="207"/>
      <c r="AM6434" s="207"/>
      <c r="AN6434" s="207"/>
      <c r="AO6434" s="207"/>
      <c r="AP6434" s="147" t="s">
        <v>54</v>
      </c>
      <c r="AQ6434" s="147"/>
      <c r="AR6434" s="147"/>
      <c r="AS6434" s="209" t="s">
        <v>68</v>
      </c>
      <c r="AT6434" s="223" t="str">
        <f>MONTH(B6434)&amp;"/"&amp;YEAR(B6434)</f>
        <v>3/2026</v>
      </c>
      <c r="AU6434" s="223">
        <f>WEEKNUM(B6434)-WEEKNUM(EOMONTH(B6434,-1)+1)+1</f>
        <v>5</v>
      </c>
      <c r="AV6434" s="209" t="str">
        <f>MONTH(R6434)&amp;"/"&amp;YEAR(R6434)</f>
        <v>1/1900</v>
      </c>
      <c r="AW6434" s="209" t="e">
        <f>WEEKNUM(R6434)-WEEKNUM(EOMONTH(R6434,-1)+1)+1</f>
        <v>#NUM!</v>
      </c>
      <c r="AX6434" s="209">
        <f>IF(BB6434="S",IF(Q6434="1. Aceitou o programa",R6434-B6434,0),0)</f>
        <v>0</v>
      </c>
      <c r="AY6434" s="209">
        <f>IF(BB6434="S",IF(AND(S6434&lt;&gt;"",R6434&lt;&gt;""),S6434-R6434,0),0)</f>
        <v>0</v>
      </c>
      <c r="AZ6434" s="209">
        <f>IF(BB6434="S",IF(Q6434="1. Aceitou o programa",IF(OR(X6434="Não se Aplica",X6434=""),IF(OR(W6434="Não se Aplica",W6434=""),0,W6434-V6434),AVERAGE(X6434-W6434,W6434-V6434)),0),0)</f>
        <v>0</v>
      </c>
      <c r="BA6434" s="209">
        <f>IF(BB6434="S",IF(AND(Q6434="1. Aceitou o programa",AH6434="Realizada"),IFERROR(IF(AG6434="",0,AG6434-R6434),0),0),0)</f>
        <v>0</v>
      </c>
      <c r="BB6434" s="209" t="str">
        <f>_xlfn.XLOOKUP(U6434,'Lista Suspensa'!$AA$20:$AA$23,'Lista Suspensa'!$AB$20:$AB$23,"N/A")</f>
        <v>S</v>
      </c>
    </row>
    <row r="6435" spans="1:54" ht="12" customHeight="1">
      <c r="A6435" s="151" t="s">
        <v>54</v>
      </c>
      <c r="B6435" s="152">
        <v>46112</v>
      </c>
      <c r="C6435" s="153" t="s">
        <v>55</v>
      </c>
      <c r="D6435" s="153" t="s">
        <v>56</v>
      </c>
      <c r="E6435" s="244">
        <v>86421535</v>
      </c>
      <c r="F6435" s="144" t="s">
        <v>10730</v>
      </c>
      <c r="G6435" s="230"/>
      <c r="H6435" s="154">
        <v>36927</v>
      </c>
      <c r="I6435" s="153">
        <v>25</v>
      </c>
      <c r="J6435" s="148" t="s">
        <v>70</v>
      </c>
      <c r="K6435" s="153"/>
      <c r="L6435" s="153"/>
      <c r="M6435" s="153"/>
      <c r="N6435" s="153"/>
      <c r="O6435" s="155">
        <v>11957103391</v>
      </c>
      <c r="P6435" s="156" t="s">
        <v>60</v>
      </c>
      <c r="Q6435" s="157" t="s">
        <v>8211</v>
      </c>
      <c r="R6435" s="158"/>
      <c r="S6435" s="159"/>
      <c r="T6435" s="159" t="s">
        <v>6983</v>
      </c>
      <c r="U6435" s="159" t="s">
        <v>8212</v>
      </c>
      <c r="V6435" s="154">
        <v>46149</v>
      </c>
      <c r="W6435" s="154">
        <v>46155</v>
      </c>
      <c r="X6435" s="154"/>
      <c r="Y6435" s="160"/>
      <c r="Z6435" s="160"/>
      <c r="AA6435" s="153"/>
      <c r="AB6435" s="153"/>
      <c r="AC6435" s="182" t="e">
        <f t="shared" si="202"/>
        <v>#DIV/0!</v>
      </c>
      <c r="AD6435" s="153" t="e">
        <f t="shared" si="203"/>
        <v>#DIV/0!</v>
      </c>
      <c r="AE6435" s="207"/>
      <c r="AF6435" s="153"/>
      <c r="AG6435" s="159"/>
      <c r="AH6435" s="153"/>
      <c r="AI6435" s="161"/>
      <c r="AJ6435" s="153"/>
      <c r="AK6435" s="153"/>
      <c r="AL6435" s="207"/>
      <c r="AM6435" s="207"/>
      <c r="AN6435" s="207"/>
      <c r="AO6435" s="207"/>
      <c r="AP6435" s="147" t="s">
        <v>54</v>
      </c>
      <c r="AQ6435" s="147"/>
      <c r="AR6435" s="147"/>
      <c r="AS6435" s="209" t="s">
        <v>68</v>
      </c>
      <c r="AT6435" s="223" t="str">
        <f>MONTH(B6435)&amp;"/"&amp;YEAR(B6435)</f>
        <v>3/2026</v>
      </c>
      <c r="AU6435" s="223">
        <f>WEEKNUM(B6435)-WEEKNUM(EOMONTH(B6435,-1)+1)+1</f>
        <v>5</v>
      </c>
      <c r="AV6435" s="209" t="str">
        <f>MONTH(R6435)&amp;"/"&amp;YEAR(R6435)</f>
        <v>1/1900</v>
      </c>
      <c r="AW6435" s="209" t="e">
        <f>WEEKNUM(R6435)-WEEKNUM(EOMONTH(R6435,-1)+1)+1</f>
        <v>#NUM!</v>
      </c>
      <c r="AX6435" s="209">
        <f>IF(BB6435="S",IF(Q6435="1. Aceitou o programa",R6435-B6435,0),0)</f>
        <v>0</v>
      </c>
      <c r="AY6435" s="209">
        <f>IF(BB6435="S",IF(AND(S6435&lt;&gt;"",R6435&lt;&gt;""),S6435-R6435,0),0)</f>
        <v>0</v>
      </c>
      <c r="AZ6435" s="209">
        <f>IF(BB6435="S",IF(Q6435="1. Aceitou o programa",IF(OR(X6435="Não se Aplica",X6435=""),IF(OR(W6435="Não se Aplica",W6435=""),0,W6435-V6435),AVERAGE(X6435-W6435,W6435-V6435)),0),0)</f>
        <v>0</v>
      </c>
      <c r="BA6435" s="209">
        <f>IF(BB6435="S",IF(AND(Q6435="1. Aceitou o programa",AH6435="Realizada"),IFERROR(IF(AG6435="",0,AG6435-R6435),0),0),0)</f>
        <v>0</v>
      </c>
      <c r="BB6435" s="209" t="str">
        <f>_xlfn.XLOOKUP(U6435,'Lista Suspensa'!$AA$20:$AA$23,'Lista Suspensa'!$AB$20:$AB$23,"N/A")</f>
        <v>S</v>
      </c>
    </row>
    <row r="6436" spans="1:54" ht="12" customHeight="1">
      <c r="A6436" s="151" t="s">
        <v>54</v>
      </c>
      <c r="B6436" s="152">
        <v>46112</v>
      </c>
      <c r="C6436" s="153" t="s">
        <v>55</v>
      </c>
      <c r="D6436" s="153" t="s">
        <v>56</v>
      </c>
      <c r="E6436" s="244">
        <v>93834349</v>
      </c>
      <c r="F6436" s="144" t="s">
        <v>10731</v>
      </c>
      <c r="G6436" s="230"/>
      <c r="H6436" s="154">
        <v>36929</v>
      </c>
      <c r="I6436" s="153">
        <v>25</v>
      </c>
      <c r="J6436" s="148" t="s">
        <v>70</v>
      </c>
      <c r="K6436" s="153"/>
      <c r="L6436" s="153"/>
      <c r="M6436" s="153"/>
      <c r="N6436" s="153"/>
      <c r="O6436" s="155">
        <v>21964571738</v>
      </c>
      <c r="P6436" s="156" t="s">
        <v>60</v>
      </c>
      <c r="Q6436" s="157" t="s">
        <v>8211</v>
      </c>
      <c r="R6436" s="158"/>
      <c r="S6436" s="159"/>
      <c r="T6436" s="159" t="s">
        <v>6983</v>
      </c>
      <c r="U6436" s="159" t="s">
        <v>8212</v>
      </c>
      <c r="V6436" s="154">
        <v>46149</v>
      </c>
      <c r="W6436" s="154">
        <v>46155</v>
      </c>
      <c r="X6436" s="154"/>
      <c r="Y6436" s="160"/>
      <c r="Z6436" s="160"/>
      <c r="AA6436" s="153"/>
      <c r="AB6436" s="153"/>
      <c r="AC6436" s="182" t="e">
        <f t="shared" si="202"/>
        <v>#DIV/0!</v>
      </c>
      <c r="AD6436" s="153" t="e">
        <f t="shared" si="203"/>
        <v>#DIV/0!</v>
      </c>
      <c r="AE6436" s="207"/>
      <c r="AF6436" s="153"/>
      <c r="AG6436" s="159"/>
      <c r="AH6436" s="153"/>
      <c r="AI6436" s="161"/>
      <c r="AJ6436" s="153"/>
      <c r="AK6436" s="153"/>
      <c r="AL6436" s="207"/>
      <c r="AM6436" s="207"/>
      <c r="AN6436" s="207"/>
      <c r="AO6436" s="207"/>
      <c r="AP6436" s="147" t="s">
        <v>54</v>
      </c>
      <c r="AQ6436" s="147"/>
      <c r="AR6436" s="147"/>
      <c r="AS6436" s="209" t="s">
        <v>68</v>
      </c>
      <c r="AT6436" s="223" t="str">
        <f>MONTH(B6436)&amp;"/"&amp;YEAR(B6436)</f>
        <v>3/2026</v>
      </c>
      <c r="AU6436" s="223">
        <f>WEEKNUM(B6436)-WEEKNUM(EOMONTH(B6436,-1)+1)+1</f>
        <v>5</v>
      </c>
      <c r="AV6436" s="209" t="str">
        <f>MONTH(R6436)&amp;"/"&amp;YEAR(R6436)</f>
        <v>1/1900</v>
      </c>
      <c r="AW6436" s="209" t="e">
        <f>WEEKNUM(R6436)-WEEKNUM(EOMONTH(R6436,-1)+1)+1</f>
        <v>#NUM!</v>
      </c>
      <c r="AX6436" s="209">
        <f>IF(BB6436="S",IF(Q6436="1. Aceitou o programa",R6436-B6436,0),0)</f>
        <v>0</v>
      </c>
      <c r="AY6436" s="209">
        <f>IF(BB6436="S",IF(AND(S6436&lt;&gt;"",R6436&lt;&gt;""),S6436-R6436,0),0)</f>
        <v>0</v>
      </c>
      <c r="AZ6436" s="209">
        <f>IF(BB6436="S",IF(Q6436="1. Aceitou o programa",IF(OR(X6436="Não se Aplica",X6436=""),IF(OR(W6436="Não se Aplica",W6436=""),0,W6436-V6436),AVERAGE(X6436-W6436,W6436-V6436)),0),0)</f>
        <v>0</v>
      </c>
      <c r="BA6436" s="209">
        <f>IF(BB6436="S",IF(AND(Q6436="1. Aceitou o programa",AH6436="Realizada"),IFERROR(IF(AG6436="",0,AG6436-R6436),0),0),0)</f>
        <v>0</v>
      </c>
      <c r="BB6436" s="209" t="str">
        <f>_xlfn.XLOOKUP(U6436,'Lista Suspensa'!$AA$20:$AA$23,'Lista Suspensa'!$AB$20:$AB$23,"N/A")</f>
        <v>S</v>
      </c>
    </row>
    <row r="6437" spans="1:54" ht="12" customHeight="1">
      <c r="A6437" s="151" t="s">
        <v>54</v>
      </c>
      <c r="B6437" s="152">
        <v>46112</v>
      </c>
      <c r="C6437" s="153" t="s">
        <v>55</v>
      </c>
      <c r="D6437" s="153" t="s">
        <v>56</v>
      </c>
      <c r="E6437" s="244">
        <v>85652339</v>
      </c>
      <c r="F6437" s="144" t="s">
        <v>10732</v>
      </c>
      <c r="G6437" s="230"/>
      <c r="H6437" s="154">
        <v>36964</v>
      </c>
      <c r="I6437" s="153">
        <v>25</v>
      </c>
      <c r="J6437" s="148" t="s">
        <v>58</v>
      </c>
      <c r="K6437" s="153"/>
      <c r="L6437" s="153"/>
      <c r="M6437" s="153"/>
      <c r="N6437" s="153"/>
      <c r="O6437" s="155">
        <v>11945558755</v>
      </c>
      <c r="P6437" s="156" t="s">
        <v>60</v>
      </c>
      <c r="Q6437" s="157" t="s">
        <v>8211</v>
      </c>
      <c r="R6437" s="158"/>
      <c r="S6437" s="159"/>
      <c r="T6437" s="159" t="s">
        <v>6983</v>
      </c>
      <c r="U6437" s="159" t="s">
        <v>8212</v>
      </c>
      <c r="V6437" s="154">
        <v>46149</v>
      </c>
      <c r="W6437" s="154">
        <v>46155</v>
      </c>
      <c r="X6437" s="154"/>
      <c r="Y6437" s="160"/>
      <c r="Z6437" s="160"/>
      <c r="AA6437" s="153"/>
      <c r="AB6437" s="153"/>
      <c r="AC6437" s="182" t="e">
        <f t="shared" si="202"/>
        <v>#DIV/0!</v>
      </c>
      <c r="AD6437" s="153" t="e">
        <f t="shared" si="203"/>
        <v>#DIV/0!</v>
      </c>
      <c r="AE6437" s="207"/>
      <c r="AF6437" s="153"/>
      <c r="AG6437" s="159"/>
      <c r="AH6437" s="153"/>
      <c r="AI6437" s="161"/>
      <c r="AJ6437" s="153"/>
      <c r="AK6437" s="153"/>
      <c r="AL6437" s="207"/>
      <c r="AM6437" s="207"/>
      <c r="AN6437" s="207"/>
      <c r="AO6437" s="207"/>
      <c r="AP6437" s="147" t="s">
        <v>54</v>
      </c>
      <c r="AQ6437" s="147"/>
      <c r="AR6437" s="147"/>
      <c r="AS6437" s="209" t="s">
        <v>68</v>
      </c>
      <c r="AT6437" s="223" t="str">
        <f>MONTH(B6437)&amp;"/"&amp;YEAR(B6437)</f>
        <v>3/2026</v>
      </c>
      <c r="AU6437" s="223">
        <f>WEEKNUM(B6437)-WEEKNUM(EOMONTH(B6437,-1)+1)+1</f>
        <v>5</v>
      </c>
      <c r="AV6437" s="209" t="str">
        <f>MONTH(R6437)&amp;"/"&amp;YEAR(R6437)</f>
        <v>1/1900</v>
      </c>
      <c r="AW6437" s="209" t="e">
        <f>WEEKNUM(R6437)-WEEKNUM(EOMONTH(R6437,-1)+1)+1</f>
        <v>#NUM!</v>
      </c>
      <c r="AX6437" s="209">
        <f>IF(BB6437="S",IF(Q6437="1. Aceitou o programa",R6437-B6437,0),0)</f>
        <v>0</v>
      </c>
      <c r="AY6437" s="209">
        <f>IF(BB6437="S",IF(AND(S6437&lt;&gt;"",R6437&lt;&gt;""),S6437-R6437,0),0)</f>
        <v>0</v>
      </c>
      <c r="AZ6437" s="209">
        <f>IF(BB6437="S",IF(Q6437="1. Aceitou o programa",IF(OR(X6437="Não se Aplica",X6437=""),IF(OR(W6437="Não se Aplica",W6437=""),0,W6437-V6437),AVERAGE(X6437-W6437,W6437-V6437)),0),0)</f>
        <v>0</v>
      </c>
      <c r="BA6437" s="209">
        <f>IF(BB6437="S",IF(AND(Q6437="1. Aceitou o programa",AH6437="Realizada"),IFERROR(IF(AG6437="",0,AG6437-R6437),0),0),0)</f>
        <v>0</v>
      </c>
      <c r="BB6437" s="209" t="str">
        <f>_xlfn.XLOOKUP(U6437,'Lista Suspensa'!$AA$20:$AA$23,'Lista Suspensa'!$AB$20:$AB$23,"N/A")</f>
        <v>S</v>
      </c>
    </row>
    <row r="6438" spans="1:54" ht="12" customHeight="1">
      <c r="A6438" s="151" t="s">
        <v>54</v>
      </c>
      <c r="B6438" s="152">
        <v>46112</v>
      </c>
      <c r="C6438" s="153" t="s">
        <v>55</v>
      </c>
      <c r="D6438" s="153" t="s">
        <v>56</v>
      </c>
      <c r="E6438" s="244">
        <v>93928995</v>
      </c>
      <c r="F6438" s="144" t="s">
        <v>10733</v>
      </c>
      <c r="G6438" s="230"/>
      <c r="H6438" s="154">
        <v>36971</v>
      </c>
      <c r="I6438" s="153">
        <v>25</v>
      </c>
      <c r="J6438" s="148" t="s">
        <v>58</v>
      </c>
      <c r="K6438" s="153"/>
      <c r="L6438" s="153"/>
      <c r="M6438" s="153"/>
      <c r="N6438" s="153"/>
      <c r="O6438" s="155">
        <v>11939051372</v>
      </c>
      <c r="P6438" s="156" t="s">
        <v>60</v>
      </c>
      <c r="Q6438" s="157" t="s">
        <v>8211</v>
      </c>
      <c r="R6438" s="158"/>
      <c r="S6438" s="159"/>
      <c r="T6438" s="159" t="s">
        <v>6983</v>
      </c>
      <c r="U6438" s="159" t="s">
        <v>8212</v>
      </c>
      <c r="V6438" s="154">
        <v>46149</v>
      </c>
      <c r="W6438" s="154">
        <v>46155</v>
      </c>
      <c r="X6438" s="154"/>
      <c r="Y6438" s="160"/>
      <c r="Z6438" s="160"/>
      <c r="AA6438" s="153"/>
      <c r="AB6438" s="153"/>
      <c r="AC6438" s="182" t="e">
        <f t="shared" si="202"/>
        <v>#DIV/0!</v>
      </c>
      <c r="AD6438" s="153" t="e">
        <f t="shared" si="203"/>
        <v>#DIV/0!</v>
      </c>
      <c r="AE6438" s="207"/>
      <c r="AF6438" s="153"/>
      <c r="AG6438" s="159"/>
      <c r="AH6438" s="153"/>
      <c r="AI6438" s="161"/>
      <c r="AJ6438" s="153"/>
      <c r="AK6438" s="153"/>
      <c r="AL6438" s="207"/>
      <c r="AM6438" s="207"/>
      <c r="AN6438" s="207"/>
      <c r="AO6438" s="207"/>
      <c r="AP6438" s="147" t="s">
        <v>54</v>
      </c>
      <c r="AQ6438" s="147"/>
      <c r="AR6438" s="147"/>
      <c r="AS6438" s="209" t="s">
        <v>68</v>
      </c>
      <c r="AT6438" s="223" t="str">
        <f>MONTH(B6438)&amp;"/"&amp;YEAR(B6438)</f>
        <v>3/2026</v>
      </c>
      <c r="AU6438" s="223">
        <f>WEEKNUM(B6438)-WEEKNUM(EOMONTH(B6438,-1)+1)+1</f>
        <v>5</v>
      </c>
      <c r="AV6438" s="209" t="str">
        <f>MONTH(R6438)&amp;"/"&amp;YEAR(R6438)</f>
        <v>1/1900</v>
      </c>
      <c r="AW6438" s="209" t="e">
        <f>WEEKNUM(R6438)-WEEKNUM(EOMONTH(R6438,-1)+1)+1</f>
        <v>#NUM!</v>
      </c>
      <c r="AX6438" s="209">
        <f>IF(BB6438="S",IF(Q6438="1. Aceitou o programa",R6438-B6438,0),0)</f>
        <v>0</v>
      </c>
      <c r="AY6438" s="209">
        <f>IF(BB6438="S",IF(AND(S6438&lt;&gt;"",R6438&lt;&gt;""),S6438-R6438,0),0)</f>
        <v>0</v>
      </c>
      <c r="AZ6438" s="209">
        <f>IF(BB6438="S",IF(Q6438="1. Aceitou o programa",IF(OR(X6438="Não se Aplica",X6438=""),IF(OR(W6438="Não se Aplica",W6438=""),0,W6438-V6438),AVERAGE(X6438-W6438,W6438-V6438)),0),0)</f>
        <v>0</v>
      </c>
      <c r="BA6438" s="209">
        <f>IF(BB6438="S",IF(AND(Q6438="1. Aceitou o programa",AH6438="Realizada"),IFERROR(IF(AG6438="",0,AG6438-R6438),0),0),0)</f>
        <v>0</v>
      </c>
      <c r="BB6438" s="209" t="str">
        <f>_xlfn.XLOOKUP(U6438,'Lista Suspensa'!$AA$20:$AA$23,'Lista Suspensa'!$AB$20:$AB$23,"N/A")</f>
        <v>S</v>
      </c>
    </row>
    <row r="6439" spans="1:54" ht="12" customHeight="1">
      <c r="A6439" s="151" t="s">
        <v>54</v>
      </c>
      <c r="B6439" s="152">
        <v>46112</v>
      </c>
      <c r="C6439" s="153" t="s">
        <v>55</v>
      </c>
      <c r="D6439" s="153" t="s">
        <v>56</v>
      </c>
      <c r="E6439" s="244">
        <v>93920937</v>
      </c>
      <c r="F6439" s="144" t="s">
        <v>10734</v>
      </c>
      <c r="G6439" s="230"/>
      <c r="H6439" s="154">
        <v>36974</v>
      </c>
      <c r="I6439" s="153">
        <v>25</v>
      </c>
      <c r="J6439" s="148" t="s">
        <v>70</v>
      </c>
      <c r="K6439" s="153"/>
      <c r="L6439" s="153"/>
      <c r="M6439" s="153"/>
      <c r="N6439" s="153"/>
      <c r="O6439" s="155">
        <v>21976712128</v>
      </c>
      <c r="P6439" s="156" t="s">
        <v>60</v>
      </c>
      <c r="Q6439" s="157" t="s">
        <v>8211</v>
      </c>
      <c r="R6439" s="158"/>
      <c r="S6439" s="159"/>
      <c r="T6439" s="159" t="s">
        <v>6983</v>
      </c>
      <c r="U6439" s="159" t="s">
        <v>8212</v>
      </c>
      <c r="V6439" s="154">
        <v>46149</v>
      </c>
      <c r="W6439" s="154">
        <v>46155</v>
      </c>
      <c r="X6439" s="154"/>
      <c r="Y6439" s="160"/>
      <c r="Z6439" s="160"/>
      <c r="AA6439" s="153"/>
      <c r="AB6439" s="153"/>
      <c r="AC6439" s="182" t="e">
        <f t="shared" si="202"/>
        <v>#DIV/0!</v>
      </c>
      <c r="AD6439" s="153" t="e">
        <f t="shared" si="203"/>
        <v>#DIV/0!</v>
      </c>
      <c r="AE6439" s="207"/>
      <c r="AF6439" s="153"/>
      <c r="AG6439" s="159"/>
      <c r="AH6439" s="153"/>
      <c r="AI6439" s="161"/>
      <c r="AJ6439" s="153"/>
      <c r="AK6439" s="153"/>
      <c r="AL6439" s="207"/>
      <c r="AM6439" s="207"/>
      <c r="AN6439" s="207"/>
      <c r="AO6439" s="207"/>
      <c r="AP6439" s="147" t="s">
        <v>54</v>
      </c>
      <c r="AQ6439" s="147"/>
      <c r="AR6439" s="147"/>
      <c r="AS6439" s="209" t="s">
        <v>68</v>
      </c>
      <c r="AT6439" s="223" t="str">
        <f>MONTH(B6439)&amp;"/"&amp;YEAR(B6439)</f>
        <v>3/2026</v>
      </c>
      <c r="AU6439" s="223">
        <f>WEEKNUM(B6439)-WEEKNUM(EOMONTH(B6439,-1)+1)+1</f>
        <v>5</v>
      </c>
      <c r="AV6439" s="209" t="str">
        <f>MONTH(R6439)&amp;"/"&amp;YEAR(R6439)</f>
        <v>1/1900</v>
      </c>
      <c r="AW6439" s="209" t="e">
        <f>WEEKNUM(R6439)-WEEKNUM(EOMONTH(R6439,-1)+1)+1</f>
        <v>#NUM!</v>
      </c>
      <c r="AX6439" s="209">
        <f>IF(BB6439="S",IF(Q6439="1. Aceitou o programa",R6439-B6439,0),0)</f>
        <v>0</v>
      </c>
      <c r="AY6439" s="209">
        <f>IF(BB6439="S",IF(AND(S6439&lt;&gt;"",R6439&lt;&gt;""),S6439-R6439,0),0)</f>
        <v>0</v>
      </c>
      <c r="AZ6439" s="209">
        <f>IF(BB6439="S",IF(Q6439="1. Aceitou o programa",IF(OR(X6439="Não se Aplica",X6439=""),IF(OR(W6439="Não se Aplica",W6439=""),0,W6439-V6439),AVERAGE(X6439-W6439,W6439-V6439)),0),0)</f>
        <v>0</v>
      </c>
      <c r="BA6439" s="209">
        <f>IF(BB6439="S",IF(AND(Q6439="1. Aceitou o programa",AH6439="Realizada"),IFERROR(IF(AG6439="",0,AG6439-R6439),0),0),0)</f>
        <v>0</v>
      </c>
      <c r="BB6439" s="209" t="str">
        <f>_xlfn.XLOOKUP(U6439,'Lista Suspensa'!$AA$20:$AA$23,'Lista Suspensa'!$AB$20:$AB$23,"N/A")</f>
        <v>S</v>
      </c>
    </row>
    <row r="6440" spans="1:54" ht="12" customHeight="1">
      <c r="A6440" s="151" t="s">
        <v>54</v>
      </c>
      <c r="B6440" s="152">
        <v>46112</v>
      </c>
      <c r="C6440" s="153" t="s">
        <v>55</v>
      </c>
      <c r="D6440" s="153" t="s">
        <v>56</v>
      </c>
      <c r="E6440" s="244">
        <v>78386309</v>
      </c>
      <c r="F6440" s="144" t="s">
        <v>10735</v>
      </c>
      <c r="G6440" s="230"/>
      <c r="H6440" s="154">
        <v>36987</v>
      </c>
      <c r="I6440" s="153">
        <v>25</v>
      </c>
      <c r="J6440" s="148" t="s">
        <v>58</v>
      </c>
      <c r="K6440" s="153"/>
      <c r="L6440" s="153"/>
      <c r="M6440" s="153"/>
      <c r="N6440" s="153"/>
      <c r="O6440" s="155">
        <v>1197142518</v>
      </c>
      <c r="P6440" s="156" t="s">
        <v>60</v>
      </c>
      <c r="Q6440" s="157" t="s">
        <v>8211</v>
      </c>
      <c r="R6440" s="158"/>
      <c r="S6440" s="159"/>
      <c r="T6440" s="159" t="s">
        <v>6983</v>
      </c>
      <c r="U6440" s="159" t="s">
        <v>8212</v>
      </c>
      <c r="V6440" s="154">
        <v>46149</v>
      </c>
      <c r="W6440" s="154">
        <v>46155</v>
      </c>
      <c r="X6440" s="154"/>
      <c r="Y6440" s="160"/>
      <c r="Z6440" s="160"/>
      <c r="AA6440" s="153"/>
      <c r="AB6440" s="153"/>
      <c r="AC6440" s="182" t="e">
        <f t="shared" si="202"/>
        <v>#DIV/0!</v>
      </c>
      <c r="AD6440" s="153" t="e">
        <f t="shared" si="203"/>
        <v>#DIV/0!</v>
      </c>
      <c r="AE6440" s="207"/>
      <c r="AF6440" s="153"/>
      <c r="AG6440" s="159"/>
      <c r="AH6440" s="153"/>
      <c r="AI6440" s="161"/>
      <c r="AJ6440" s="153"/>
      <c r="AK6440" s="153"/>
      <c r="AL6440" s="207"/>
      <c r="AM6440" s="207"/>
      <c r="AN6440" s="207"/>
      <c r="AO6440" s="207"/>
      <c r="AP6440" s="147" t="s">
        <v>54</v>
      </c>
      <c r="AQ6440" s="147"/>
      <c r="AR6440" s="147"/>
      <c r="AS6440" s="209" t="s">
        <v>68</v>
      </c>
      <c r="AT6440" s="223" t="str">
        <f>MONTH(B6440)&amp;"/"&amp;YEAR(B6440)</f>
        <v>3/2026</v>
      </c>
      <c r="AU6440" s="223">
        <f>WEEKNUM(B6440)-WEEKNUM(EOMONTH(B6440,-1)+1)+1</f>
        <v>5</v>
      </c>
      <c r="AV6440" s="209" t="str">
        <f>MONTH(R6440)&amp;"/"&amp;YEAR(R6440)</f>
        <v>1/1900</v>
      </c>
      <c r="AW6440" s="209" t="e">
        <f>WEEKNUM(R6440)-WEEKNUM(EOMONTH(R6440,-1)+1)+1</f>
        <v>#NUM!</v>
      </c>
      <c r="AX6440" s="209">
        <f>IF(BB6440="S",IF(Q6440="1. Aceitou o programa",R6440-B6440,0),0)</f>
        <v>0</v>
      </c>
      <c r="AY6440" s="209">
        <f>IF(BB6440="S",IF(AND(S6440&lt;&gt;"",R6440&lt;&gt;""),S6440-R6440,0),0)</f>
        <v>0</v>
      </c>
      <c r="AZ6440" s="209">
        <f>IF(BB6440="S",IF(Q6440="1. Aceitou o programa",IF(OR(X6440="Não se Aplica",X6440=""),IF(OR(W6440="Não se Aplica",W6440=""),0,W6440-V6440),AVERAGE(X6440-W6440,W6440-V6440)),0),0)</f>
        <v>0</v>
      </c>
      <c r="BA6440" s="209">
        <f>IF(BB6440="S",IF(AND(Q6440="1. Aceitou o programa",AH6440="Realizada"),IFERROR(IF(AG6440="",0,AG6440-R6440),0),0),0)</f>
        <v>0</v>
      </c>
      <c r="BB6440" s="209" t="str">
        <f>_xlfn.XLOOKUP(U6440,'Lista Suspensa'!$AA$20:$AA$23,'Lista Suspensa'!$AB$20:$AB$23,"N/A")</f>
        <v>S</v>
      </c>
    </row>
    <row r="6441" spans="1:54" ht="12" customHeight="1">
      <c r="A6441" s="151" t="s">
        <v>54</v>
      </c>
      <c r="B6441" s="152">
        <v>46112</v>
      </c>
      <c r="C6441" s="153" t="s">
        <v>55</v>
      </c>
      <c r="D6441" s="153" t="s">
        <v>56</v>
      </c>
      <c r="E6441" s="244">
        <v>94640142</v>
      </c>
      <c r="F6441" s="144" t="s">
        <v>10736</v>
      </c>
      <c r="G6441" s="230"/>
      <c r="H6441" s="154">
        <v>37011</v>
      </c>
      <c r="I6441" s="153">
        <v>25</v>
      </c>
      <c r="J6441" s="148" t="s">
        <v>58</v>
      </c>
      <c r="K6441" s="153"/>
      <c r="L6441" s="153"/>
      <c r="M6441" s="153"/>
      <c r="N6441" s="153"/>
      <c r="O6441" s="155">
        <v>21998051597</v>
      </c>
      <c r="P6441" s="156" t="s">
        <v>60</v>
      </c>
      <c r="Q6441" s="157" t="s">
        <v>8211</v>
      </c>
      <c r="R6441" s="158"/>
      <c r="S6441" s="159"/>
      <c r="T6441" s="159" t="s">
        <v>6983</v>
      </c>
      <c r="U6441" s="159" t="s">
        <v>8212</v>
      </c>
      <c r="V6441" s="154">
        <v>46149</v>
      </c>
      <c r="W6441" s="154">
        <v>46155</v>
      </c>
      <c r="X6441" s="154"/>
      <c r="Y6441" s="160"/>
      <c r="Z6441" s="160"/>
      <c r="AA6441" s="153"/>
      <c r="AB6441" s="153"/>
      <c r="AC6441" s="182" t="e">
        <f t="shared" si="202"/>
        <v>#DIV/0!</v>
      </c>
      <c r="AD6441" s="153" t="e">
        <f t="shared" si="203"/>
        <v>#DIV/0!</v>
      </c>
      <c r="AE6441" s="207"/>
      <c r="AF6441" s="153"/>
      <c r="AG6441" s="159"/>
      <c r="AH6441" s="153"/>
      <c r="AI6441" s="161"/>
      <c r="AJ6441" s="153"/>
      <c r="AK6441" s="153"/>
      <c r="AL6441" s="207"/>
      <c r="AM6441" s="207"/>
      <c r="AN6441" s="207"/>
      <c r="AO6441" s="207"/>
      <c r="AP6441" s="147" t="s">
        <v>54</v>
      </c>
      <c r="AQ6441" s="147"/>
      <c r="AR6441" s="147"/>
      <c r="AS6441" s="209" t="s">
        <v>68</v>
      </c>
      <c r="AT6441" s="223" t="str">
        <f>MONTH(B6441)&amp;"/"&amp;YEAR(B6441)</f>
        <v>3/2026</v>
      </c>
      <c r="AU6441" s="223">
        <f>WEEKNUM(B6441)-WEEKNUM(EOMONTH(B6441,-1)+1)+1</f>
        <v>5</v>
      </c>
      <c r="AV6441" s="209" t="str">
        <f>MONTH(R6441)&amp;"/"&amp;YEAR(R6441)</f>
        <v>1/1900</v>
      </c>
      <c r="AW6441" s="209" t="e">
        <f>WEEKNUM(R6441)-WEEKNUM(EOMONTH(R6441,-1)+1)+1</f>
        <v>#NUM!</v>
      </c>
      <c r="AX6441" s="209">
        <f>IF(BB6441="S",IF(Q6441="1. Aceitou o programa",R6441-B6441,0),0)</f>
        <v>0</v>
      </c>
      <c r="AY6441" s="209">
        <f>IF(BB6441="S",IF(AND(S6441&lt;&gt;"",R6441&lt;&gt;""),S6441-R6441,0),0)</f>
        <v>0</v>
      </c>
      <c r="AZ6441" s="209">
        <f>IF(BB6441="S",IF(Q6441="1. Aceitou o programa",IF(OR(X6441="Não se Aplica",X6441=""),IF(OR(W6441="Não se Aplica",W6441=""),0,W6441-V6441),AVERAGE(X6441-W6441,W6441-V6441)),0),0)</f>
        <v>0</v>
      </c>
      <c r="BA6441" s="209">
        <f>IF(BB6441="S",IF(AND(Q6441="1. Aceitou o programa",AH6441="Realizada"),IFERROR(IF(AG6441="",0,AG6441-R6441),0),0),0)</f>
        <v>0</v>
      </c>
      <c r="BB6441" s="209" t="str">
        <f>_xlfn.XLOOKUP(U6441,'Lista Suspensa'!$AA$20:$AA$23,'Lista Suspensa'!$AB$20:$AB$23,"N/A")</f>
        <v>S</v>
      </c>
    </row>
    <row r="6442" spans="1:54" ht="12" customHeight="1">
      <c r="A6442" s="151" t="s">
        <v>54</v>
      </c>
      <c r="B6442" s="152">
        <v>46112</v>
      </c>
      <c r="C6442" s="153" t="s">
        <v>55</v>
      </c>
      <c r="D6442" s="153" t="s">
        <v>56</v>
      </c>
      <c r="E6442" s="244">
        <v>94754578</v>
      </c>
      <c r="F6442" s="144" t="s">
        <v>10737</v>
      </c>
      <c r="G6442" s="230"/>
      <c r="H6442" s="154">
        <v>37049</v>
      </c>
      <c r="I6442" s="153">
        <v>24</v>
      </c>
      <c r="J6442" s="148" t="s">
        <v>70</v>
      </c>
      <c r="K6442" s="153"/>
      <c r="L6442" s="153"/>
      <c r="M6442" s="153"/>
      <c r="N6442" s="153"/>
      <c r="O6442" s="155">
        <v>21988076655</v>
      </c>
      <c r="P6442" s="156" t="s">
        <v>60</v>
      </c>
      <c r="Q6442" s="157" t="s">
        <v>8211</v>
      </c>
      <c r="R6442" s="158"/>
      <c r="S6442" s="159"/>
      <c r="T6442" s="159" t="s">
        <v>6983</v>
      </c>
      <c r="U6442" s="159" t="s">
        <v>8212</v>
      </c>
      <c r="V6442" s="154">
        <v>46149</v>
      </c>
      <c r="W6442" s="154">
        <v>46155</v>
      </c>
      <c r="X6442" s="154"/>
      <c r="Y6442" s="160"/>
      <c r="Z6442" s="160"/>
      <c r="AA6442" s="153"/>
      <c r="AB6442" s="153"/>
      <c r="AC6442" s="182" t="e">
        <f t="shared" si="202"/>
        <v>#DIV/0!</v>
      </c>
      <c r="AD6442" s="153" t="e">
        <f t="shared" si="203"/>
        <v>#DIV/0!</v>
      </c>
      <c r="AE6442" s="207"/>
      <c r="AF6442" s="153"/>
      <c r="AG6442" s="159"/>
      <c r="AH6442" s="153"/>
      <c r="AI6442" s="161"/>
      <c r="AJ6442" s="153"/>
      <c r="AK6442" s="153"/>
      <c r="AL6442" s="207"/>
      <c r="AM6442" s="207"/>
      <c r="AN6442" s="207"/>
      <c r="AO6442" s="207"/>
      <c r="AP6442" s="147" t="s">
        <v>54</v>
      </c>
      <c r="AQ6442" s="147"/>
      <c r="AR6442" s="147"/>
      <c r="AS6442" s="209" t="s">
        <v>68</v>
      </c>
      <c r="AT6442" s="223" t="str">
        <f>MONTH(B6442)&amp;"/"&amp;YEAR(B6442)</f>
        <v>3/2026</v>
      </c>
      <c r="AU6442" s="223">
        <f>WEEKNUM(B6442)-WEEKNUM(EOMONTH(B6442,-1)+1)+1</f>
        <v>5</v>
      </c>
      <c r="AV6442" s="209" t="str">
        <f>MONTH(R6442)&amp;"/"&amp;YEAR(R6442)</f>
        <v>1/1900</v>
      </c>
      <c r="AW6442" s="209" t="e">
        <f>WEEKNUM(R6442)-WEEKNUM(EOMONTH(R6442,-1)+1)+1</f>
        <v>#NUM!</v>
      </c>
      <c r="AX6442" s="209">
        <f>IF(BB6442="S",IF(Q6442="1. Aceitou o programa",R6442-B6442,0),0)</f>
        <v>0</v>
      </c>
      <c r="AY6442" s="209">
        <f>IF(BB6442="S",IF(AND(S6442&lt;&gt;"",R6442&lt;&gt;""),S6442-R6442,0),0)</f>
        <v>0</v>
      </c>
      <c r="AZ6442" s="209">
        <f>IF(BB6442="S",IF(Q6442="1. Aceitou o programa",IF(OR(X6442="Não se Aplica",X6442=""),IF(OR(W6442="Não se Aplica",W6442=""),0,W6442-V6442),AVERAGE(X6442-W6442,W6442-V6442)),0),0)</f>
        <v>0</v>
      </c>
      <c r="BA6442" s="209">
        <f>IF(BB6442="S",IF(AND(Q6442="1. Aceitou o programa",AH6442="Realizada"),IFERROR(IF(AG6442="",0,AG6442-R6442),0),0),0)</f>
        <v>0</v>
      </c>
      <c r="BB6442" s="209" t="str">
        <f>_xlfn.XLOOKUP(U6442,'Lista Suspensa'!$AA$20:$AA$23,'Lista Suspensa'!$AB$20:$AB$23,"N/A")</f>
        <v>S</v>
      </c>
    </row>
    <row r="6443" spans="1:54" ht="12" customHeight="1">
      <c r="A6443" s="151" t="s">
        <v>54</v>
      </c>
      <c r="B6443" s="152">
        <v>46112</v>
      </c>
      <c r="C6443" s="153" t="s">
        <v>55</v>
      </c>
      <c r="D6443" s="153" t="s">
        <v>56</v>
      </c>
      <c r="E6443" s="244">
        <v>93572675</v>
      </c>
      <c r="F6443" s="144" t="s">
        <v>10738</v>
      </c>
      <c r="G6443" s="230"/>
      <c r="H6443" s="154">
        <v>37067</v>
      </c>
      <c r="I6443" s="153">
        <v>24</v>
      </c>
      <c r="J6443" s="148" t="s">
        <v>58</v>
      </c>
      <c r="K6443" s="153"/>
      <c r="L6443" s="153"/>
      <c r="M6443" s="153"/>
      <c r="N6443" s="153"/>
      <c r="O6443" s="155">
        <v>11959296989</v>
      </c>
      <c r="P6443" s="156" t="s">
        <v>60</v>
      </c>
      <c r="Q6443" s="157" t="s">
        <v>8211</v>
      </c>
      <c r="R6443" s="158"/>
      <c r="S6443" s="159"/>
      <c r="T6443" s="159" t="s">
        <v>6983</v>
      </c>
      <c r="U6443" s="159" t="s">
        <v>8212</v>
      </c>
      <c r="V6443" s="154">
        <v>46149</v>
      </c>
      <c r="W6443" s="154">
        <v>46155</v>
      </c>
      <c r="X6443" s="154"/>
      <c r="Y6443" s="160"/>
      <c r="Z6443" s="160"/>
      <c r="AA6443" s="153"/>
      <c r="AB6443" s="153"/>
      <c r="AC6443" s="182" t="e">
        <f t="shared" si="202"/>
        <v>#DIV/0!</v>
      </c>
      <c r="AD6443" s="153" t="e">
        <f t="shared" si="203"/>
        <v>#DIV/0!</v>
      </c>
      <c r="AE6443" s="207"/>
      <c r="AF6443" s="153"/>
      <c r="AG6443" s="159"/>
      <c r="AH6443" s="153"/>
      <c r="AI6443" s="161"/>
      <c r="AJ6443" s="153"/>
      <c r="AK6443" s="153"/>
      <c r="AL6443" s="207"/>
      <c r="AM6443" s="207"/>
      <c r="AN6443" s="207"/>
      <c r="AO6443" s="207"/>
      <c r="AP6443" s="147" t="s">
        <v>54</v>
      </c>
      <c r="AQ6443" s="147"/>
      <c r="AR6443" s="147"/>
      <c r="AS6443" s="209" t="s">
        <v>68</v>
      </c>
      <c r="AT6443" s="223" t="str">
        <f>MONTH(B6443)&amp;"/"&amp;YEAR(B6443)</f>
        <v>3/2026</v>
      </c>
      <c r="AU6443" s="223">
        <f>WEEKNUM(B6443)-WEEKNUM(EOMONTH(B6443,-1)+1)+1</f>
        <v>5</v>
      </c>
      <c r="AV6443" s="209" t="str">
        <f>MONTH(R6443)&amp;"/"&amp;YEAR(R6443)</f>
        <v>1/1900</v>
      </c>
      <c r="AW6443" s="209" t="e">
        <f>WEEKNUM(R6443)-WEEKNUM(EOMONTH(R6443,-1)+1)+1</f>
        <v>#NUM!</v>
      </c>
      <c r="AX6443" s="209">
        <f>IF(BB6443="S",IF(Q6443="1. Aceitou o programa",R6443-B6443,0),0)</f>
        <v>0</v>
      </c>
      <c r="AY6443" s="209">
        <f>IF(BB6443="S",IF(AND(S6443&lt;&gt;"",R6443&lt;&gt;""),S6443-R6443,0),0)</f>
        <v>0</v>
      </c>
      <c r="AZ6443" s="209">
        <f>IF(BB6443="S",IF(Q6443="1. Aceitou o programa",IF(OR(X6443="Não se Aplica",X6443=""),IF(OR(W6443="Não se Aplica",W6443=""),0,W6443-V6443),AVERAGE(X6443-W6443,W6443-V6443)),0),0)</f>
        <v>0</v>
      </c>
      <c r="BA6443" s="209">
        <f>IF(BB6443="S",IF(AND(Q6443="1. Aceitou o programa",AH6443="Realizada"),IFERROR(IF(AG6443="",0,AG6443-R6443),0),0),0)</f>
        <v>0</v>
      </c>
      <c r="BB6443" s="209" t="str">
        <f>_xlfn.XLOOKUP(U6443,'Lista Suspensa'!$AA$20:$AA$23,'Lista Suspensa'!$AB$20:$AB$23,"N/A")</f>
        <v>S</v>
      </c>
    </row>
    <row r="6444" spans="1:54" ht="12" customHeight="1">
      <c r="A6444" s="151" t="s">
        <v>54</v>
      </c>
      <c r="B6444" s="152">
        <v>46112</v>
      </c>
      <c r="C6444" s="153" t="s">
        <v>55</v>
      </c>
      <c r="D6444" s="153" t="s">
        <v>56</v>
      </c>
      <c r="E6444" s="244">
        <v>87986184</v>
      </c>
      <c r="F6444" s="144" t="s">
        <v>10739</v>
      </c>
      <c r="G6444" s="230"/>
      <c r="H6444" s="154">
        <v>37071</v>
      </c>
      <c r="I6444" s="153">
        <v>24</v>
      </c>
      <c r="J6444" s="148" t="s">
        <v>70</v>
      </c>
      <c r="K6444" s="153"/>
      <c r="L6444" s="153"/>
      <c r="M6444" s="153"/>
      <c r="N6444" s="153"/>
      <c r="O6444" s="155">
        <v>11972718245</v>
      </c>
      <c r="P6444" s="156" t="s">
        <v>60</v>
      </c>
      <c r="Q6444" s="157" t="s">
        <v>8211</v>
      </c>
      <c r="R6444" s="158"/>
      <c r="S6444" s="159"/>
      <c r="T6444" s="159" t="s">
        <v>6983</v>
      </c>
      <c r="U6444" s="159" t="s">
        <v>8212</v>
      </c>
      <c r="V6444" s="154">
        <v>46149</v>
      </c>
      <c r="W6444" s="154">
        <v>46155</v>
      </c>
      <c r="X6444" s="154"/>
      <c r="Y6444" s="160"/>
      <c r="Z6444" s="160"/>
      <c r="AA6444" s="153"/>
      <c r="AB6444" s="153"/>
      <c r="AC6444" s="182" t="e">
        <f t="shared" si="202"/>
        <v>#DIV/0!</v>
      </c>
      <c r="AD6444" s="153" t="e">
        <f t="shared" si="203"/>
        <v>#DIV/0!</v>
      </c>
      <c r="AE6444" s="207"/>
      <c r="AF6444" s="153"/>
      <c r="AG6444" s="159"/>
      <c r="AH6444" s="153"/>
      <c r="AI6444" s="161"/>
      <c r="AJ6444" s="153"/>
      <c r="AK6444" s="153"/>
      <c r="AL6444" s="207"/>
      <c r="AM6444" s="207"/>
      <c r="AN6444" s="207"/>
      <c r="AO6444" s="207"/>
      <c r="AP6444" s="147" t="s">
        <v>54</v>
      </c>
      <c r="AQ6444" s="147"/>
      <c r="AR6444" s="147"/>
      <c r="AS6444" s="209" t="s">
        <v>68</v>
      </c>
      <c r="AT6444" s="223" t="str">
        <f>MONTH(B6444)&amp;"/"&amp;YEAR(B6444)</f>
        <v>3/2026</v>
      </c>
      <c r="AU6444" s="223">
        <f>WEEKNUM(B6444)-WEEKNUM(EOMONTH(B6444,-1)+1)+1</f>
        <v>5</v>
      </c>
      <c r="AV6444" s="209" t="str">
        <f>MONTH(R6444)&amp;"/"&amp;YEAR(R6444)</f>
        <v>1/1900</v>
      </c>
      <c r="AW6444" s="209" t="e">
        <f>WEEKNUM(R6444)-WEEKNUM(EOMONTH(R6444,-1)+1)+1</f>
        <v>#NUM!</v>
      </c>
      <c r="AX6444" s="209">
        <f>IF(BB6444="S",IF(Q6444="1. Aceitou o programa",R6444-B6444,0),0)</f>
        <v>0</v>
      </c>
      <c r="AY6444" s="209">
        <f>IF(BB6444="S",IF(AND(S6444&lt;&gt;"",R6444&lt;&gt;""),S6444-R6444,0),0)</f>
        <v>0</v>
      </c>
      <c r="AZ6444" s="209">
        <f>IF(BB6444="S",IF(Q6444="1. Aceitou o programa",IF(OR(X6444="Não se Aplica",X6444=""),IF(OR(W6444="Não se Aplica",W6444=""),0,W6444-V6444),AVERAGE(X6444-W6444,W6444-V6444)),0),0)</f>
        <v>0</v>
      </c>
      <c r="BA6444" s="209">
        <f>IF(BB6444="S",IF(AND(Q6444="1. Aceitou o programa",AH6444="Realizada"),IFERROR(IF(AG6444="",0,AG6444-R6444),0),0),0)</f>
        <v>0</v>
      </c>
      <c r="BB6444" s="209" t="str">
        <f>_xlfn.XLOOKUP(U6444,'Lista Suspensa'!$AA$20:$AA$23,'Lista Suspensa'!$AB$20:$AB$23,"N/A")</f>
        <v>S</v>
      </c>
    </row>
    <row r="6445" spans="1:54" ht="12" customHeight="1">
      <c r="A6445" s="151" t="s">
        <v>54</v>
      </c>
      <c r="B6445" s="152">
        <v>46112</v>
      </c>
      <c r="C6445" s="153" t="s">
        <v>55</v>
      </c>
      <c r="D6445" s="153" t="s">
        <v>56</v>
      </c>
      <c r="E6445" s="244">
        <v>81783029</v>
      </c>
      <c r="F6445" s="144" t="s">
        <v>10740</v>
      </c>
      <c r="G6445" s="230"/>
      <c r="H6445" s="154">
        <v>37076</v>
      </c>
      <c r="I6445" s="153">
        <v>24</v>
      </c>
      <c r="J6445" s="148" t="s">
        <v>58</v>
      </c>
      <c r="K6445" s="153"/>
      <c r="L6445" s="153"/>
      <c r="M6445" s="153"/>
      <c r="N6445" s="153"/>
      <c r="O6445" s="155">
        <v>21966740046</v>
      </c>
      <c r="P6445" s="156" t="s">
        <v>60</v>
      </c>
      <c r="Q6445" s="157" t="s">
        <v>8211</v>
      </c>
      <c r="R6445" s="158"/>
      <c r="S6445" s="159"/>
      <c r="T6445" s="159" t="s">
        <v>6983</v>
      </c>
      <c r="U6445" s="159" t="s">
        <v>8212</v>
      </c>
      <c r="V6445" s="154">
        <v>46149</v>
      </c>
      <c r="W6445" s="154">
        <v>46155</v>
      </c>
      <c r="X6445" s="154"/>
      <c r="Y6445" s="160"/>
      <c r="Z6445" s="160"/>
      <c r="AA6445" s="153"/>
      <c r="AB6445" s="153"/>
      <c r="AC6445" s="182" t="e">
        <f t="shared" si="202"/>
        <v>#DIV/0!</v>
      </c>
      <c r="AD6445" s="153" t="e">
        <f t="shared" si="203"/>
        <v>#DIV/0!</v>
      </c>
      <c r="AE6445" s="207"/>
      <c r="AF6445" s="153"/>
      <c r="AG6445" s="159"/>
      <c r="AH6445" s="153"/>
      <c r="AI6445" s="161"/>
      <c r="AJ6445" s="153"/>
      <c r="AK6445" s="153"/>
      <c r="AL6445" s="207"/>
      <c r="AM6445" s="207"/>
      <c r="AN6445" s="207"/>
      <c r="AO6445" s="207"/>
      <c r="AP6445" s="147" t="s">
        <v>54</v>
      </c>
      <c r="AQ6445" s="147"/>
      <c r="AR6445" s="147"/>
      <c r="AS6445" s="209" t="s">
        <v>68</v>
      </c>
      <c r="AT6445" s="223" t="str">
        <f>MONTH(B6445)&amp;"/"&amp;YEAR(B6445)</f>
        <v>3/2026</v>
      </c>
      <c r="AU6445" s="223">
        <f>WEEKNUM(B6445)-WEEKNUM(EOMONTH(B6445,-1)+1)+1</f>
        <v>5</v>
      </c>
      <c r="AV6445" s="209" t="str">
        <f>MONTH(R6445)&amp;"/"&amp;YEAR(R6445)</f>
        <v>1/1900</v>
      </c>
      <c r="AW6445" s="209" t="e">
        <f>WEEKNUM(R6445)-WEEKNUM(EOMONTH(R6445,-1)+1)+1</f>
        <v>#NUM!</v>
      </c>
      <c r="AX6445" s="209">
        <f>IF(BB6445="S",IF(Q6445="1. Aceitou o programa",R6445-B6445,0),0)</f>
        <v>0</v>
      </c>
      <c r="AY6445" s="209">
        <f>IF(BB6445="S",IF(AND(S6445&lt;&gt;"",R6445&lt;&gt;""),S6445-R6445,0),0)</f>
        <v>0</v>
      </c>
      <c r="AZ6445" s="209">
        <f>IF(BB6445="S",IF(Q6445="1. Aceitou o programa",IF(OR(X6445="Não se Aplica",X6445=""),IF(OR(W6445="Não se Aplica",W6445=""),0,W6445-V6445),AVERAGE(X6445-W6445,W6445-V6445)),0),0)</f>
        <v>0</v>
      </c>
      <c r="BA6445" s="209">
        <f>IF(BB6445="S",IF(AND(Q6445="1. Aceitou o programa",AH6445="Realizada"),IFERROR(IF(AG6445="",0,AG6445-R6445),0),0),0)</f>
        <v>0</v>
      </c>
      <c r="BB6445" s="209" t="str">
        <f>_xlfn.XLOOKUP(U6445,'Lista Suspensa'!$AA$20:$AA$23,'Lista Suspensa'!$AB$20:$AB$23,"N/A")</f>
        <v>S</v>
      </c>
    </row>
    <row r="6446" spans="1:54" ht="12" customHeight="1">
      <c r="A6446" s="151" t="s">
        <v>54</v>
      </c>
      <c r="B6446" s="152">
        <v>46112</v>
      </c>
      <c r="C6446" s="153" t="s">
        <v>55</v>
      </c>
      <c r="D6446" s="153" t="s">
        <v>56</v>
      </c>
      <c r="E6446" s="244">
        <v>79549166</v>
      </c>
      <c r="F6446" s="144" t="s">
        <v>10741</v>
      </c>
      <c r="G6446" s="230"/>
      <c r="H6446" s="154">
        <v>37099</v>
      </c>
      <c r="I6446" s="153">
        <v>24</v>
      </c>
      <c r="J6446" s="148" t="s">
        <v>70</v>
      </c>
      <c r="K6446" s="153"/>
      <c r="L6446" s="153"/>
      <c r="M6446" s="153"/>
      <c r="N6446" s="153"/>
      <c r="O6446" s="155">
        <v>21992516705</v>
      </c>
      <c r="P6446" s="156" t="s">
        <v>60</v>
      </c>
      <c r="Q6446" s="157" t="s">
        <v>8211</v>
      </c>
      <c r="R6446" s="158"/>
      <c r="S6446" s="159"/>
      <c r="T6446" s="159" t="s">
        <v>6983</v>
      </c>
      <c r="U6446" s="159" t="s">
        <v>8212</v>
      </c>
      <c r="V6446" s="154">
        <v>46149</v>
      </c>
      <c r="W6446" s="154">
        <v>46155</v>
      </c>
      <c r="X6446" s="154"/>
      <c r="Y6446" s="160"/>
      <c r="Z6446" s="160"/>
      <c r="AA6446" s="153"/>
      <c r="AB6446" s="153"/>
      <c r="AC6446" s="182" t="e">
        <f t="shared" si="202"/>
        <v>#DIV/0!</v>
      </c>
      <c r="AD6446" s="153" t="e">
        <f t="shared" si="203"/>
        <v>#DIV/0!</v>
      </c>
      <c r="AE6446" s="207"/>
      <c r="AF6446" s="153"/>
      <c r="AG6446" s="159"/>
      <c r="AH6446" s="153"/>
      <c r="AI6446" s="161"/>
      <c r="AJ6446" s="153"/>
      <c r="AK6446" s="153"/>
      <c r="AL6446" s="207"/>
      <c r="AM6446" s="207"/>
      <c r="AN6446" s="207"/>
      <c r="AO6446" s="207"/>
      <c r="AP6446" s="147" t="s">
        <v>54</v>
      </c>
      <c r="AQ6446" s="147"/>
      <c r="AR6446" s="147"/>
      <c r="AS6446" s="209" t="s">
        <v>68</v>
      </c>
      <c r="AT6446" s="223" t="str">
        <f>MONTH(B6446)&amp;"/"&amp;YEAR(B6446)</f>
        <v>3/2026</v>
      </c>
      <c r="AU6446" s="223">
        <f>WEEKNUM(B6446)-WEEKNUM(EOMONTH(B6446,-1)+1)+1</f>
        <v>5</v>
      </c>
      <c r="AV6446" s="209" t="str">
        <f>MONTH(R6446)&amp;"/"&amp;YEAR(R6446)</f>
        <v>1/1900</v>
      </c>
      <c r="AW6446" s="209" t="e">
        <f>WEEKNUM(R6446)-WEEKNUM(EOMONTH(R6446,-1)+1)+1</f>
        <v>#NUM!</v>
      </c>
      <c r="AX6446" s="209">
        <f>IF(BB6446="S",IF(Q6446="1. Aceitou o programa",R6446-B6446,0),0)</f>
        <v>0</v>
      </c>
      <c r="AY6446" s="209">
        <f>IF(BB6446="S",IF(AND(S6446&lt;&gt;"",R6446&lt;&gt;""),S6446-R6446,0),0)</f>
        <v>0</v>
      </c>
      <c r="AZ6446" s="209">
        <f>IF(BB6446="S",IF(Q6446="1. Aceitou o programa",IF(OR(X6446="Não se Aplica",X6446=""),IF(OR(W6446="Não se Aplica",W6446=""),0,W6446-V6446),AVERAGE(X6446-W6446,W6446-V6446)),0),0)</f>
        <v>0</v>
      </c>
      <c r="BA6446" s="209">
        <f>IF(BB6446="S",IF(AND(Q6446="1. Aceitou o programa",AH6446="Realizada"),IFERROR(IF(AG6446="",0,AG6446-R6446),0),0),0)</f>
        <v>0</v>
      </c>
      <c r="BB6446" s="209" t="str">
        <f>_xlfn.XLOOKUP(U6446,'Lista Suspensa'!$AA$20:$AA$23,'Lista Suspensa'!$AB$20:$AB$23,"N/A")</f>
        <v>S</v>
      </c>
    </row>
    <row r="6447" spans="1:54" ht="12" customHeight="1">
      <c r="A6447" s="151" t="s">
        <v>54</v>
      </c>
      <c r="B6447" s="152">
        <v>46112</v>
      </c>
      <c r="C6447" s="153" t="s">
        <v>55</v>
      </c>
      <c r="D6447" s="153" t="s">
        <v>56</v>
      </c>
      <c r="E6447" s="244">
        <v>89097679</v>
      </c>
      <c r="F6447" s="144" t="s">
        <v>10742</v>
      </c>
      <c r="G6447" s="230"/>
      <c r="H6447" s="154">
        <v>37209</v>
      </c>
      <c r="I6447" s="153">
        <v>24</v>
      </c>
      <c r="J6447" s="148" t="s">
        <v>58</v>
      </c>
      <c r="K6447" s="153"/>
      <c r="L6447" s="153"/>
      <c r="M6447" s="153"/>
      <c r="N6447" s="153"/>
      <c r="O6447" s="155">
        <v>21983159963</v>
      </c>
      <c r="P6447" s="156" t="s">
        <v>60</v>
      </c>
      <c r="Q6447" s="157" t="s">
        <v>8211</v>
      </c>
      <c r="R6447" s="158"/>
      <c r="S6447" s="159"/>
      <c r="T6447" s="159" t="s">
        <v>6983</v>
      </c>
      <c r="U6447" s="159" t="s">
        <v>8212</v>
      </c>
      <c r="V6447" s="154">
        <v>46149</v>
      </c>
      <c r="W6447" s="154">
        <v>46155</v>
      </c>
      <c r="X6447" s="154"/>
      <c r="Y6447" s="160"/>
      <c r="Z6447" s="160"/>
      <c r="AA6447" s="153"/>
      <c r="AB6447" s="153"/>
      <c r="AC6447" s="182" t="e">
        <f t="shared" si="202"/>
        <v>#DIV/0!</v>
      </c>
      <c r="AD6447" s="153" t="e">
        <f t="shared" si="203"/>
        <v>#DIV/0!</v>
      </c>
      <c r="AE6447" s="207"/>
      <c r="AF6447" s="153"/>
      <c r="AG6447" s="159"/>
      <c r="AH6447" s="153"/>
      <c r="AI6447" s="161"/>
      <c r="AJ6447" s="153"/>
      <c r="AK6447" s="153"/>
      <c r="AL6447" s="207"/>
      <c r="AM6447" s="207"/>
      <c r="AN6447" s="207"/>
      <c r="AO6447" s="207"/>
      <c r="AP6447" s="147" t="s">
        <v>54</v>
      </c>
      <c r="AQ6447" s="147"/>
      <c r="AR6447" s="147"/>
      <c r="AS6447" s="209" t="s">
        <v>68</v>
      </c>
      <c r="AT6447" s="223" t="str">
        <f>MONTH(B6447)&amp;"/"&amp;YEAR(B6447)</f>
        <v>3/2026</v>
      </c>
      <c r="AU6447" s="223">
        <f>WEEKNUM(B6447)-WEEKNUM(EOMONTH(B6447,-1)+1)+1</f>
        <v>5</v>
      </c>
      <c r="AV6447" s="209" t="str">
        <f>MONTH(R6447)&amp;"/"&amp;YEAR(R6447)</f>
        <v>1/1900</v>
      </c>
      <c r="AW6447" s="209" t="e">
        <f>WEEKNUM(R6447)-WEEKNUM(EOMONTH(R6447,-1)+1)+1</f>
        <v>#NUM!</v>
      </c>
      <c r="AX6447" s="209">
        <f>IF(BB6447="S",IF(Q6447="1. Aceitou o programa",R6447-B6447,0),0)</f>
        <v>0</v>
      </c>
      <c r="AY6447" s="209">
        <f>IF(BB6447="S",IF(AND(S6447&lt;&gt;"",R6447&lt;&gt;""),S6447-R6447,0),0)</f>
        <v>0</v>
      </c>
      <c r="AZ6447" s="209">
        <f>IF(BB6447="S",IF(Q6447="1. Aceitou o programa",IF(OR(X6447="Não se Aplica",X6447=""),IF(OR(W6447="Não se Aplica",W6447=""),0,W6447-V6447),AVERAGE(X6447-W6447,W6447-V6447)),0),0)</f>
        <v>0</v>
      </c>
      <c r="BA6447" s="209">
        <f>IF(BB6447="S",IF(AND(Q6447="1. Aceitou o programa",AH6447="Realizada"),IFERROR(IF(AG6447="",0,AG6447-R6447),0),0),0)</f>
        <v>0</v>
      </c>
      <c r="BB6447" s="209" t="str">
        <f>_xlfn.XLOOKUP(U6447,'Lista Suspensa'!$AA$20:$AA$23,'Lista Suspensa'!$AB$20:$AB$23,"N/A")</f>
        <v>S</v>
      </c>
    </row>
    <row r="6448" spans="1:54" ht="12" customHeight="1">
      <c r="A6448" s="151" t="s">
        <v>54</v>
      </c>
      <c r="B6448" s="152">
        <v>46112</v>
      </c>
      <c r="C6448" s="153" t="s">
        <v>55</v>
      </c>
      <c r="D6448" s="153" t="s">
        <v>56</v>
      </c>
      <c r="E6448" s="244">
        <v>94993893</v>
      </c>
      <c r="F6448" s="144" t="s">
        <v>10743</v>
      </c>
      <c r="G6448" s="230"/>
      <c r="H6448" s="154">
        <v>37277</v>
      </c>
      <c r="I6448" s="153">
        <v>24</v>
      </c>
      <c r="J6448" s="148" t="s">
        <v>70</v>
      </c>
      <c r="K6448" s="153"/>
      <c r="L6448" s="153"/>
      <c r="M6448" s="153"/>
      <c r="N6448" s="153"/>
      <c r="O6448" s="155">
        <v>21977425522</v>
      </c>
      <c r="P6448" s="156" t="s">
        <v>60</v>
      </c>
      <c r="Q6448" s="157" t="s">
        <v>8211</v>
      </c>
      <c r="R6448" s="158"/>
      <c r="S6448" s="159"/>
      <c r="T6448" s="159" t="s">
        <v>6983</v>
      </c>
      <c r="U6448" s="159" t="s">
        <v>8212</v>
      </c>
      <c r="V6448" s="154">
        <v>46149</v>
      </c>
      <c r="W6448" s="154">
        <v>46155</v>
      </c>
      <c r="X6448" s="154"/>
      <c r="Y6448" s="160"/>
      <c r="Z6448" s="160"/>
      <c r="AA6448" s="153"/>
      <c r="AB6448" s="153"/>
      <c r="AC6448" s="182" t="e">
        <f t="shared" si="202"/>
        <v>#DIV/0!</v>
      </c>
      <c r="AD6448" s="153" t="e">
        <f t="shared" si="203"/>
        <v>#DIV/0!</v>
      </c>
      <c r="AE6448" s="207"/>
      <c r="AF6448" s="153"/>
      <c r="AG6448" s="159"/>
      <c r="AH6448" s="153"/>
      <c r="AI6448" s="161"/>
      <c r="AJ6448" s="153"/>
      <c r="AK6448" s="153"/>
      <c r="AL6448" s="207"/>
      <c r="AM6448" s="207"/>
      <c r="AN6448" s="207"/>
      <c r="AO6448" s="207"/>
      <c r="AP6448" s="147" t="s">
        <v>54</v>
      </c>
      <c r="AQ6448" s="147"/>
      <c r="AR6448" s="147"/>
      <c r="AS6448" s="209" t="s">
        <v>68</v>
      </c>
      <c r="AT6448" s="223" t="str">
        <f>MONTH(B6448)&amp;"/"&amp;YEAR(B6448)</f>
        <v>3/2026</v>
      </c>
      <c r="AU6448" s="223">
        <f>WEEKNUM(B6448)-WEEKNUM(EOMONTH(B6448,-1)+1)+1</f>
        <v>5</v>
      </c>
      <c r="AV6448" s="209" t="str">
        <f>MONTH(R6448)&amp;"/"&amp;YEAR(R6448)</f>
        <v>1/1900</v>
      </c>
      <c r="AW6448" s="209" t="e">
        <f>WEEKNUM(R6448)-WEEKNUM(EOMONTH(R6448,-1)+1)+1</f>
        <v>#NUM!</v>
      </c>
      <c r="AX6448" s="209">
        <f>IF(BB6448="S",IF(Q6448="1. Aceitou o programa",R6448-B6448,0),0)</f>
        <v>0</v>
      </c>
      <c r="AY6448" s="209">
        <f>IF(BB6448="S",IF(AND(S6448&lt;&gt;"",R6448&lt;&gt;""),S6448-R6448,0),0)</f>
        <v>0</v>
      </c>
      <c r="AZ6448" s="209">
        <f>IF(BB6448="S",IF(Q6448="1. Aceitou o programa",IF(OR(X6448="Não se Aplica",X6448=""),IF(OR(W6448="Não se Aplica",W6448=""),0,W6448-V6448),AVERAGE(X6448-W6448,W6448-V6448)),0),0)</f>
        <v>0</v>
      </c>
      <c r="BA6448" s="209">
        <f>IF(BB6448="S",IF(AND(Q6448="1. Aceitou o programa",AH6448="Realizada"),IFERROR(IF(AG6448="",0,AG6448-R6448),0),0),0)</f>
        <v>0</v>
      </c>
      <c r="BB6448" s="209" t="str">
        <f>_xlfn.XLOOKUP(U6448,'Lista Suspensa'!$AA$20:$AA$23,'Lista Suspensa'!$AB$20:$AB$23,"N/A")</f>
        <v>S</v>
      </c>
    </row>
    <row r="6449" spans="1:54" ht="12" customHeight="1">
      <c r="A6449" s="151" t="s">
        <v>54</v>
      </c>
      <c r="B6449" s="152">
        <v>46112</v>
      </c>
      <c r="C6449" s="153" t="s">
        <v>55</v>
      </c>
      <c r="D6449" s="153" t="s">
        <v>56</v>
      </c>
      <c r="E6449" s="244">
        <v>89441204</v>
      </c>
      <c r="F6449" s="144" t="s">
        <v>10744</v>
      </c>
      <c r="G6449" s="230"/>
      <c r="H6449" s="154">
        <v>37333</v>
      </c>
      <c r="I6449" s="153">
        <v>24</v>
      </c>
      <c r="J6449" s="148" t="s">
        <v>70</v>
      </c>
      <c r="K6449" s="153"/>
      <c r="L6449" s="153"/>
      <c r="M6449" s="153"/>
      <c r="N6449" s="153"/>
      <c r="O6449" s="155">
        <v>21983127346</v>
      </c>
      <c r="P6449" s="156" t="s">
        <v>60</v>
      </c>
      <c r="Q6449" s="157" t="s">
        <v>8211</v>
      </c>
      <c r="R6449" s="158"/>
      <c r="S6449" s="159"/>
      <c r="T6449" s="159" t="s">
        <v>6983</v>
      </c>
      <c r="U6449" s="159" t="s">
        <v>8212</v>
      </c>
      <c r="V6449" s="154">
        <v>46149</v>
      </c>
      <c r="W6449" s="154">
        <v>46155</v>
      </c>
      <c r="X6449" s="154"/>
      <c r="Y6449" s="160"/>
      <c r="Z6449" s="160"/>
      <c r="AA6449" s="153"/>
      <c r="AB6449" s="153"/>
      <c r="AC6449" s="182" t="e">
        <f t="shared" si="202"/>
        <v>#DIV/0!</v>
      </c>
      <c r="AD6449" s="153" t="e">
        <f t="shared" si="203"/>
        <v>#DIV/0!</v>
      </c>
      <c r="AE6449" s="207"/>
      <c r="AF6449" s="153"/>
      <c r="AG6449" s="159"/>
      <c r="AH6449" s="153"/>
      <c r="AI6449" s="161"/>
      <c r="AJ6449" s="153"/>
      <c r="AK6449" s="153"/>
      <c r="AL6449" s="207"/>
      <c r="AM6449" s="207"/>
      <c r="AN6449" s="207"/>
      <c r="AO6449" s="207"/>
      <c r="AP6449" s="147" t="s">
        <v>54</v>
      </c>
      <c r="AQ6449" s="147"/>
      <c r="AR6449" s="147"/>
      <c r="AS6449" s="209" t="s">
        <v>68</v>
      </c>
      <c r="AT6449" s="223" t="str">
        <f>MONTH(B6449)&amp;"/"&amp;YEAR(B6449)</f>
        <v>3/2026</v>
      </c>
      <c r="AU6449" s="223">
        <f>WEEKNUM(B6449)-WEEKNUM(EOMONTH(B6449,-1)+1)+1</f>
        <v>5</v>
      </c>
      <c r="AV6449" s="209" t="str">
        <f>MONTH(R6449)&amp;"/"&amp;YEAR(R6449)</f>
        <v>1/1900</v>
      </c>
      <c r="AW6449" s="209" t="e">
        <f>WEEKNUM(R6449)-WEEKNUM(EOMONTH(R6449,-1)+1)+1</f>
        <v>#NUM!</v>
      </c>
      <c r="AX6449" s="209">
        <f>IF(BB6449="S",IF(Q6449="1. Aceitou o programa",R6449-B6449,0),0)</f>
        <v>0</v>
      </c>
      <c r="AY6449" s="209">
        <f>IF(BB6449="S",IF(AND(S6449&lt;&gt;"",R6449&lt;&gt;""),S6449-R6449,0),0)</f>
        <v>0</v>
      </c>
      <c r="AZ6449" s="209">
        <f>IF(BB6449="S",IF(Q6449="1. Aceitou o programa",IF(OR(X6449="Não se Aplica",X6449=""),IF(OR(W6449="Não se Aplica",W6449=""),0,W6449-V6449),AVERAGE(X6449-W6449,W6449-V6449)),0),0)</f>
        <v>0</v>
      </c>
      <c r="BA6449" s="209">
        <f>IF(BB6449="S",IF(AND(Q6449="1. Aceitou o programa",AH6449="Realizada"),IFERROR(IF(AG6449="",0,AG6449-R6449),0),0),0)</f>
        <v>0</v>
      </c>
      <c r="BB6449" s="209" t="str">
        <f>_xlfn.XLOOKUP(U6449,'Lista Suspensa'!$AA$20:$AA$23,'Lista Suspensa'!$AB$20:$AB$23,"N/A")</f>
        <v>S</v>
      </c>
    </row>
    <row r="6450" spans="1:54" ht="12" customHeight="1">
      <c r="A6450" s="151" t="s">
        <v>54</v>
      </c>
      <c r="B6450" s="152">
        <v>46112</v>
      </c>
      <c r="C6450" s="153" t="s">
        <v>55</v>
      </c>
      <c r="D6450" s="153" t="s">
        <v>56</v>
      </c>
      <c r="E6450" s="244">
        <v>95533501</v>
      </c>
      <c r="F6450" s="144" t="s">
        <v>10745</v>
      </c>
      <c r="G6450" s="230"/>
      <c r="H6450" s="154">
        <v>37338</v>
      </c>
      <c r="I6450" s="153">
        <v>24</v>
      </c>
      <c r="J6450" s="148" t="s">
        <v>70</v>
      </c>
      <c r="K6450" s="153"/>
      <c r="L6450" s="153"/>
      <c r="M6450" s="153"/>
      <c r="N6450" s="153"/>
      <c r="O6450" s="155">
        <v>11985806307</v>
      </c>
      <c r="P6450" s="156" t="s">
        <v>60</v>
      </c>
      <c r="Q6450" s="157" t="s">
        <v>8211</v>
      </c>
      <c r="R6450" s="158"/>
      <c r="S6450" s="159"/>
      <c r="T6450" s="159" t="s">
        <v>6983</v>
      </c>
      <c r="U6450" s="159" t="s">
        <v>8212</v>
      </c>
      <c r="V6450" s="154">
        <v>46149</v>
      </c>
      <c r="W6450" s="154">
        <v>46155</v>
      </c>
      <c r="X6450" s="154"/>
      <c r="Y6450" s="160"/>
      <c r="Z6450" s="160"/>
      <c r="AA6450" s="153"/>
      <c r="AB6450" s="153"/>
      <c r="AC6450" s="182" t="e">
        <f t="shared" si="202"/>
        <v>#DIV/0!</v>
      </c>
      <c r="AD6450" s="153" t="e">
        <f t="shared" si="203"/>
        <v>#DIV/0!</v>
      </c>
      <c r="AE6450" s="207"/>
      <c r="AF6450" s="153"/>
      <c r="AG6450" s="159"/>
      <c r="AH6450" s="153"/>
      <c r="AI6450" s="161"/>
      <c r="AJ6450" s="153"/>
      <c r="AK6450" s="153"/>
      <c r="AL6450" s="207"/>
      <c r="AM6450" s="207"/>
      <c r="AN6450" s="207"/>
      <c r="AO6450" s="207"/>
      <c r="AP6450" s="147" t="s">
        <v>54</v>
      </c>
      <c r="AQ6450" s="147"/>
      <c r="AR6450" s="147"/>
      <c r="AS6450" s="209" t="s">
        <v>68</v>
      </c>
      <c r="AT6450" s="223" t="str">
        <f>MONTH(B6450)&amp;"/"&amp;YEAR(B6450)</f>
        <v>3/2026</v>
      </c>
      <c r="AU6450" s="223">
        <f>WEEKNUM(B6450)-WEEKNUM(EOMONTH(B6450,-1)+1)+1</f>
        <v>5</v>
      </c>
      <c r="AV6450" s="209" t="str">
        <f>MONTH(R6450)&amp;"/"&amp;YEAR(R6450)</f>
        <v>1/1900</v>
      </c>
      <c r="AW6450" s="209" t="e">
        <f>WEEKNUM(R6450)-WEEKNUM(EOMONTH(R6450,-1)+1)+1</f>
        <v>#NUM!</v>
      </c>
      <c r="AX6450" s="209">
        <f>IF(BB6450="S",IF(Q6450="1. Aceitou o programa",R6450-B6450,0),0)</f>
        <v>0</v>
      </c>
      <c r="AY6450" s="209">
        <f>IF(BB6450="S",IF(AND(S6450&lt;&gt;"",R6450&lt;&gt;""),S6450-R6450,0),0)</f>
        <v>0</v>
      </c>
      <c r="AZ6450" s="209">
        <f>IF(BB6450="S",IF(Q6450="1. Aceitou o programa",IF(OR(X6450="Não se Aplica",X6450=""),IF(OR(W6450="Não se Aplica",W6450=""),0,W6450-V6450),AVERAGE(X6450-W6450,W6450-V6450)),0),0)</f>
        <v>0</v>
      </c>
      <c r="BA6450" s="209">
        <f>IF(BB6450="S",IF(AND(Q6450="1. Aceitou o programa",AH6450="Realizada"),IFERROR(IF(AG6450="",0,AG6450-R6450),0),0),0)</f>
        <v>0</v>
      </c>
      <c r="BB6450" s="209" t="str">
        <f>_xlfn.XLOOKUP(U6450,'Lista Suspensa'!$AA$20:$AA$23,'Lista Suspensa'!$AB$20:$AB$23,"N/A")</f>
        <v>S</v>
      </c>
    </row>
    <row r="6451" spans="1:54" ht="12" customHeight="1">
      <c r="A6451" s="151" t="s">
        <v>54</v>
      </c>
      <c r="B6451" s="152">
        <v>46112</v>
      </c>
      <c r="C6451" s="153" t="s">
        <v>55</v>
      </c>
      <c r="D6451" s="153" t="s">
        <v>56</v>
      </c>
      <c r="E6451" s="244">
        <v>94120630</v>
      </c>
      <c r="F6451" s="144" t="s">
        <v>10746</v>
      </c>
      <c r="G6451" s="230"/>
      <c r="H6451" s="154">
        <v>37484</v>
      </c>
      <c r="I6451" s="153">
        <v>23</v>
      </c>
      <c r="J6451" s="148" t="s">
        <v>58</v>
      </c>
      <c r="K6451" s="153"/>
      <c r="L6451" s="153"/>
      <c r="M6451" s="153"/>
      <c r="N6451" s="153"/>
      <c r="O6451" s="155">
        <v>11993930584</v>
      </c>
      <c r="P6451" s="156" t="s">
        <v>60</v>
      </c>
      <c r="Q6451" s="157" t="s">
        <v>8211</v>
      </c>
      <c r="R6451" s="158"/>
      <c r="S6451" s="159"/>
      <c r="T6451" s="159" t="s">
        <v>6983</v>
      </c>
      <c r="U6451" s="159" t="s">
        <v>8212</v>
      </c>
      <c r="V6451" s="154">
        <v>46149</v>
      </c>
      <c r="W6451" s="154">
        <v>46155</v>
      </c>
      <c r="X6451" s="154"/>
      <c r="Y6451" s="160"/>
      <c r="Z6451" s="160"/>
      <c r="AA6451" s="153"/>
      <c r="AB6451" s="153"/>
      <c r="AC6451" s="182" t="e">
        <f t="shared" si="202"/>
        <v>#DIV/0!</v>
      </c>
      <c r="AD6451" s="153" t="e">
        <f t="shared" si="203"/>
        <v>#DIV/0!</v>
      </c>
      <c r="AE6451" s="207"/>
      <c r="AF6451" s="153"/>
      <c r="AG6451" s="159"/>
      <c r="AH6451" s="153"/>
      <c r="AI6451" s="161"/>
      <c r="AJ6451" s="153"/>
      <c r="AK6451" s="153"/>
      <c r="AL6451" s="207"/>
      <c r="AM6451" s="207"/>
      <c r="AN6451" s="207"/>
      <c r="AO6451" s="207"/>
      <c r="AP6451" s="147" t="s">
        <v>54</v>
      </c>
      <c r="AQ6451" s="147"/>
      <c r="AR6451" s="147"/>
      <c r="AS6451" s="209" t="s">
        <v>68</v>
      </c>
      <c r="AT6451" s="223" t="str">
        <f>MONTH(B6451)&amp;"/"&amp;YEAR(B6451)</f>
        <v>3/2026</v>
      </c>
      <c r="AU6451" s="223">
        <f>WEEKNUM(B6451)-WEEKNUM(EOMONTH(B6451,-1)+1)+1</f>
        <v>5</v>
      </c>
      <c r="AV6451" s="209" t="str">
        <f>MONTH(R6451)&amp;"/"&amp;YEAR(R6451)</f>
        <v>1/1900</v>
      </c>
      <c r="AW6451" s="209" t="e">
        <f>WEEKNUM(R6451)-WEEKNUM(EOMONTH(R6451,-1)+1)+1</f>
        <v>#NUM!</v>
      </c>
      <c r="AX6451" s="209">
        <f>IF(BB6451="S",IF(Q6451="1. Aceitou o programa",R6451-B6451,0),0)</f>
        <v>0</v>
      </c>
      <c r="AY6451" s="209">
        <f>IF(BB6451="S",IF(AND(S6451&lt;&gt;"",R6451&lt;&gt;""),S6451-R6451,0),0)</f>
        <v>0</v>
      </c>
      <c r="AZ6451" s="209">
        <f>IF(BB6451="S",IF(Q6451="1. Aceitou o programa",IF(OR(X6451="Não se Aplica",X6451=""),IF(OR(W6451="Não se Aplica",W6451=""),0,W6451-V6451),AVERAGE(X6451-W6451,W6451-V6451)),0),0)</f>
        <v>0</v>
      </c>
      <c r="BA6451" s="209">
        <f>IF(BB6451="S",IF(AND(Q6451="1. Aceitou o programa",AH6451="Realizada"),IFERROR(IF(AG6451="",0,AG6451-R6451),0),0),0)</f>
        <v>0</v>
      </c>
      <c r="BB6451" s="209" t="str">
        <f>_xlfn.XLOOKUP(U6451,'Lista Suspensa'!$AA$20:$AA$23,'Lista Suspensa'!$AB$20:$AB$23,"N/A")</f>
        <v>S</v>
      </c>
    </row>
    <row r="6452" spans="1:54" ht="12" customHeight="1">
      <c r="A6452" s="151" t="s">
        <v>54</v>
      </c>
      <c r="B6452" s="152">
        <v>46112</v>
      </c>
      <c r="C6452" s="153" t="s">
        <v>55</v>
      </c>
      <c r="D6452" s="153" t="s">
        <v>56</v>
      </c>
      <c r="E6452" s="244">
        <v>86523500</v>
      </c>
      <c r="F6452" s="144" t="s">
        <v>10747</v>
      </c>
      <c r="G6452" s="230"/>
      <c r="H6452" s="154">
        <v>37573</v>
      </c>
      <c r="I6452" s="153">
        <v>23</v>
      </c>
      <c r="J6452" s="148" t="s">
        <v>70</v>
      </c>
      <c r="K6452" s="153"/>
      <c r="L6452" s="153"/>
      <c r="M6452" s="153"/>
      <c r="N6452" s="153"/>
      <c r="O6452" s="155">
        <v>11966231605</v>
      </c>
      <c r="P6452" s="156" t="s">
        <v>60</v>
      </c>
      <c r="Q6452" s="157" t="s">
        <v>8211</v>
      </c>
      <c r="R6452" s="158"/>
      <c r="S6452" s="159"/>
      <c r="T6452" s="159" t="s">
        <v>6983</v>
      </c>
      <c r="U6452" s="159" t="s">
        <v>8212</v>
      </c>
      <c r="V6452" s="154">
        <v>46149</v>
      </c>
      <c r="W6452" s="154">
        <v>46155</v>
      </c>
      <c r="X6452" s="154"/>
      <c r="Y6452" s="160"/>
      <c r="Z6452" s="160"/>
      <c r="AA6452" s="153"/>
      <c r="AB6452" s="153"/>
      <c r="AC6452" s="182" t="e">
        <f t="shared" si="202"/>
        <v>#DIV/0!</v>
      </c>
      <c r="AD6452" s="153" t="e">
        <f t="shared" si="203"/>
        <v>#DIV/0!</v>
      </c>
      <c r="AE6452" s="207"/>
      <c r="AF6452" s="153"/>
      <c r="AG6452" s="159"/>
      <c r="AH6452" s="153"/>
      <c r="AI6452" s="161"/>
      <c r="AJ6452" s="153"/>
      <c r="AK6452" s="153"/>
      <c r="AL6452" s="207"/>
      <c r="AM6452" s="207"/>
      <c r="AN6452" s="207"/>
      <c r="AO6452" s="207"/>
      <c r="AP6452" s="147" t="s">
        <v>54</v>
      </c>
      <c r="AQ6452" s="147"/>
      <c r="AR6452" s="147"/>
      <c r="AS6452" s="209" t="s">
        <v>68</v>
      </c>
      <c r="AT6452" s="223" t="str">
        <f>MONTH(B6452)&amp;"/"&amp;YEAR(B6452)</f>
        <v>3/2026</v>
      </c>
      <c r="AU6452" s="223">
        <f>WEEKNUM(B6452)-WEEKNUM(EOMONTH(B6452,-1)+1)+1</f>
        <v>5</v>
      </c>
      <c r="AV6452" s="209" t="str">
        <f>MONTH(R6452)&amp;"/"&amp;YEAR(R6452)</f>
        <v>1/1900</v>
      </c>
      <c r="AW6452" s="209" t="e">
        <f>WEEKNUM(R6452)-WEEKNUM(EOMONTH(R6452,-1)+1)+1</f>
        <v>#NUM!</v>
      </c>
      <c r="AX6452" s="209">
        <f>IF(BB6452="S",IF(Q6452="1. Aceitou o programa",R6452-B6452,0),0)</f>
        <v>0</v>
      </c>
      <c r="AY6452" s="209">
        <f>IF(BB6452="S",IF(AND(S6452&lt;&gt;"",R6452&lt;&gt;""),S6452-R6452,0),0)</f>
        <v>0</v>
      </c>
      <c r="AZ6452" s="209">
        <f>IF(BB6452="S",IF(Q6452="1. Aceitou o programa",IF(OR(X6452="Não se Aplica",X6452=""),IF(OR(W6452="Não se Aplica",W6452=""),0,W6452-V6452),AVERAGE(X6452-W6452,W6452-V6452)),0),0)</f>
        <v>0</v>
      </c>
      <c r="BA6452" s="209">
        <f>IF(BB6452="S",IF(AND(Q6452="1. Aceitou o programa",AH6452="Realizada"),IFERROR(IF(AG6452="",0,AG6452-R6452),0),0),0)</f>
        <v>0</v>
      </c>
      <c r="BB6452" s="209" t="str">
        <f>_xlfn.XLOOKUP(U6452,'Lista Suspensa'!$AA$20:$AA$23,'Lista Suspensa'!$AB$20:$AB$23,"N/A")</f>
        <v>S</v>
      </c>
    </row>
    <row r="6453" spans="1:54" ht="12" customHeight="1">
      <c r="A6453" s="151" t="s">
        <v>54</v>
      </c>
      <c r="B6453" s="152">
        <v>46112</v>
      </c>
      <c r="C6453" s="153" t="s">
        <v>55</v>
      </c>
      <c r="D6453" s="153" t="s">
        <v>56</v>
      </c>
      <c r="E6453" s="244">
        <v>95185782</v>
      </c>
      <c r="F6453" s="144" t="s">
        <v>10748</v>
      </c>
      <c r="G6453" s="230"/>
      <c r="H6453" s="154">
        <v>37594</v>
      </c>
      <c r="I6453" s="153">
        <v>23</v>
      </c>
      <c r="J6453" s="148" t="s">
        <v>70</v>
      </c>
      <c r="K6453" s="153"/>
      <c r="L6453" s="153"/>
      <c r="M6453" s="153"/>
      <c r="N6453" s="153"/>
      <c r="O6453" s="155">
        <v>21994592284</v>
      </c>
      <c r="P6453" s="156" t="s">
        <v>60</v>
      </c>
      <c r="Q6453" s="157" t="s">
        <v>8211</v>
      </c>
      <c r="R6453" s="158"/>
      <c r="S6453" s="159"/>
      <c r="T6453" s="159" t="s">
        <v>6983</v>
      </c>
      <c r="U6453" s="159" t="s">
        <v>8212</v>
      </c>
      <c r="V6453" s="154">
        <v>46149</v>
      </c>
      <c r="W6453" s="154">
        <v>46155</v>
      </c>
      <c r="X6453" s="154"/>
      <c r="Y6453" s="160"/>
      <c r="Z6453" s="160"/>
      <c r="AA6453" s="153"/>
      <c r="AB6453" s="153"/>
      <c r="AC6453" s="182" t="e">
        <f t="shared" si="202"/>
        <v>#DIV/0!</v>
      </c>
      <c r="AD6453" s="153" t="e">
        <f t="shared" si="203"/>
        <v>#DIV/0!</v>
      </c>
      <c r="AE6453" s="207"/>
      <c r="AF6453" s="153"/>
      <c r="AG6453" s="159"/>
      <c r="AH6453" s="153"/>
      <c r="AI6453" s="161"/>
      <c r="AJ6453" s="153"/>
      <c r="AK6453" s="153"/>
      <c r="AL6453" s="207"/>
      <c r="AM6453" s="207"/>
      <c r="AN6453" s="207"/>
      <c r="AO6453" s="207"/>
      <c r="AP6453" s="147" t="s">
        <v>54</v>
      </c>
      <c r="AQ6453" s="147"/>
      <c r="AR6453" s="147"/>
      <c r="AS6453" s="209" t="s">
        <v>68</v>
      </c>
      <c r="AT6453" s="223" t="str">
        <f>MONTH(B6453)&amp;"/"&amp;YEAR(B6453)</f>
        <v>3/2026</v>
      </c>
      <c r="AU6453" s="223">
        <f>WEEKNUM(B6453)-WEEKNUM(EOMONTH(B6453,-1)+1)+1</f>
        <v>5</v>
      </c>
      <c r="AV6453" s="209" t="str">
        <f>MONTH(R6453)&amp;"/"&amp;YEAR(R6453)</f>
        <v>1/1900</v>
      </c>
      <c r="AW6453" s="209" t="e">
        <f>WEEKNUM(R6453)-WEEKNUM(EOMONTH(R6453,-1)+1)+1</f>
        <v>#NUM!</v>
      </c>
      <c r="AX6453" s="209">
        <f>IF(BB6453="S",IF(Q6453="1. Aceitou o programa",R6453-B6453,0),0)</f>
        <v>0</v>
      </c>
      <c r="AY6453" s="209">
        <f>IF(BB6453="S",IF(AND(S6453&lt;&gt;"",R6453&lt;&gt;""),S6453-R6453,0),0)</f>
        <v>0</v>
      </c>
      <c r="AZ6453" s="209">
        <f>IF(BB6453="S",IF(Q6453="1. Aceitou o programa",IF(OR(X6453="Não se Aplica",X6453=""),IF(OR(W6453="Não se Aplica",W6453=""),0,W6453-V6453),AVERAGE(X6453-W6453,W6453-V6453)),0),0)</f>
        <v>0</v>
      </c>
      <c r="BA6453" s="209">
        <f>IF(BB6453="S",IF(AND(Q6453="1. Aceitou o programa",AH6453="Realizada"),IFERROR(IF(AG6453="",0,AG6453-R6453),0),0),0)</f>
        <v>0</v>
      </c>
      <c r="BB6453" s="209" t="str">
        <f>_xlfn.XLOOKUP(U6453,'Lista Suspensa'!$AA$20:$AA$23,'Lista Suspensa'!$AB$20:$AB$23,"N/A")</f>
        <v>S</v>
      </c>
    </row>
    <row r="6454" spans="1:54" ht="12" customHeight="1">
      <c r="A6454" s="151" t="s">
        <v>54</v>
      </c>
      <c r="B6454" s="152">
        <v>46112</v>
      </c>
      <c r="C6454" s="153" t="s">
        <v>55</v>
      </c>
      <c r="D6454" s="153" t="s">
        <v>56</v>
      </c>
      <c r="E6454" s="244">
        <v>78494257</v>
      </c>
      <c r="F6454" s="144" t="s">
        <v>10749</v>
      </c>
      <c r="G6454" s="230"/>
      <c r="H6454" s="154">
        <v>37594</v>
      </c>
      <c r="I6454" s="153">
        <v>23</v>
      </c>
      <c r="J6454" s="148" t="s">
        <v>70</v>
      </c>
      <c r="K6454" s="153"/>
      <c r="L6454" s="153"/>
      <c r="M6454" s="153"/>
      <c r="N6454" s="153"/>
      <c r="O6454" s="155">
        <v>21983616348</v>
      </c>
      <c r="P6454" s="156" t="s">
        <v>60</v>
      </c>
      <c r="Q6454" s="157" t="s">
        <v>8211</v>
      </c>
      <c r="R6454" s="158"/>
      <c r="S6454" s="159"/>
      <c r="T6454" s="159" t="s">
        <v>6983</v>
      </c>
      <c r="U6454" s="159" t="s">
        <v>8212</v>
      </c>
      <c r="V6454" s="154">
        <v>46149</v>
      </c>
      <c r="W6454" s="154">
        <v>46155</v>
      </c>
      <c r="X6454" s="154"/>
      <c r="Y6454" s="160"/>
      <c r="Z6454" s="160"/>
      <c r="AA6454" s="153"/>
      <c r="AB6454" s="153"/>
      <c r="AC6454" s="182" t="e">
        <f t="shared" si="202"/>
        <v>#DIV/0!</v>
      </c>
      <c r="AD6454" s="153" t="e">
        <f t="shared" si="203"/>
        <v>#DIV/0!</v>
      </c>
      <c r="AE6454" s="207"/>
      <c r="AF6454" s="153"/>
      <c r="AG6454" s="159"/>
      <c r="AH6454" s="153"/>
      <c r="AI6454" s="161"/>
      <c r="AJ6454" s="153"/>
      <c r="AK6454" s="153"/>
      <c r="AL6454" s="207"/>
      <c r="AM6454" s="207"/>
      <c r="AN6454" s="207"/>
      <c r="AO6454" s="207"/>
      <c r="AP6454" s="147" t="s">
        <v>54</v>
      </c>
      <c r="AQ6454" s="147"/>
      <c r="AR6454" s="147"/>
      <c r="AS6454" s="209" t="s">
        <v>68</v>
      </c>
      <c r="AT6454" s="223" t="str">
        <f>MONTH(B6454)&amp;"/"&amp;YEAR(B6454)</f>
        <v>3/2026</v>
      </c>
      <c r="AU6454" s="223">
        <f>WEEKNUM(B6454)-WEEKNUM(EOMONTH(B6454,-1)+1)+1</f>
        <v>5</v>
      </c>
      <c r="AV6454" s="209" t="str">
        <f>MONTH(R6454)&amp;"/"&amp;YEAR(R6454)</f>
        <v>1/1900</v>
      </c>
      <c r="AW6454" s="209" t="e">
        <f>WEEKNUM(R6454)-WEEKNUM(EOMONTH(R6454,-1)+1)+1</f>
        <v>#NUM!</v>
      </c>
      <c r="AX6454" s="209">
        <f>IF(BB6454="S",IF(Q6454="1. Aceitou o programa",R6454-B6454,0),0)</f>
        <v>0</v>
      </c>
      <c r="AY6454" s="209">
        <f>IF(BB6454="S",IF(AND(S6454&lt;&gt;"",R6454&lt;&gt;""),S6454-R6454,0),0)</f>
        <v>0</v>
      </c>
      <c r="AZ6454" s="209">
        <f>IF(BB6454="S",IF(Q6454="1. Aceitou o programa",IF(OR(X6454="Não se Aplica",X6454=""),IF(OR(W6454="Não se Aplica",W6454=""),0,W6454-V6454),AVERAGE(X6454-W6454,W6454-V6454)),0),0)</f>
        <v>0</v>
      </c>
      <c r="BA6454" s="209">
        <f>IF(BB6454="S",IF(AND(Q6454="1. Aceitou o programa",AH6454="Realizada"),IFERROR(IF(AG6454="",0,AG6454-R6454),0),0),0)</f>
        <v>0</v>
      </c>
      <c r="BB6454" s="209" t="str">
        <f>_xlfn.XLOOKUP(U6454,'Lista Suspensa'!$AA$20:$AA$23,'Lista Suspensa'!$AB$20:$AB$23,"N/A")</f>
        <v>S</v>
      </c>
    </row>
    <row r="6455" spans="1:54" ht="12" customHeight="1">
      <c r="A6455" s="151" t="s">
        <v>54</v>
      </c>
      <c r="B6455" s="152">
        <v>46112</v>
      </c>
      <c r="C6455" s="153" t="s">
        <v>55</v>
      </c>
      <c r="D6455" s="153" t="s">
        <v>56</v>
      </c>
      <c r="E6455" s="244">
        <v>87039992</v>
      </c>
      <c r="F6455" s="144" t="s">
        <v>10750</v>
      </c>
      <c r="G6455" s="230"/>
      <c r="H6455" s="154">
        <v>37596</v>
      </c>
      <c r="I6455" s="153">
        <v>23</v>
      </c>
      <c r="J6455" s="148" t="s">
        <v>70</v>
      </c>
      <c r="K6455" s="153"/>
      <c r="L6455" s="153"/>
      <c r="M6455" s="153"/>
      <c r="N6455" s="153"/>
      <c r="O6455" s="155">
        <v>11990248613</v>
      </c>
      <c r="P6455" s="156" t="s">
        <v>60</v>
      </c>
      <c r="Q6455" s="157" t="s">
        <v>8211</v>
      </c>
      <c r="R6455" s="158"/>
      <c r="S6455" s="159"/>
      <c r="T6455" s="159" t="s">
        <v>6983</v>
      </c>
      <c r="U6455" s="159" t="s">
        <v>8212</v>
      </c>
      <c r="V6455" s="154">
        <v>46149</v>
      </c>
      <c r="W6455" s="154">
        <v>46155</v>
      </c>
      <c r="X6455" s="154"/>
      <c r="Y6455" s="160"/>
      <c r="Z6455" s="160"/>
      <c r="AA6455" s="153"/>
      <c r="AB6455" s="153"/>
      <c r="AC6455" s="182" t="e">
        <f t="shared" si="202"/>
        <v>#DIV/0!</v>
      </c>
      <c r="AD6455" s="153" t="e">
        <f t="shared" si="203"/>
        <v>#DIV/0!</v>
      </c>
      <c r="AE6455" s="207"/>
      <c r="AF6455" s="153"/>
      <c r="AG6455" s="159"/>
      <c r="AH6455" s="153"/>
      <c r="AI6455" s="161"/>
      <c r="AJ6455" s="153"/>
      <c r="AK6455" s="153"/>
      <c r="AL6455" s="207"/>
      <c r="AM6455" s="207"/>
      <c r="AN6455" s="207"/>
      <c r="AO6455" s="207"/>
      <c r="AP6455" s="147" t="s">
        <v>54</v>
      </c>
      <c r="AQ6455" s="147"/>
      <c r="AR6455" s="147"/>
      <c r="AS6455" s="209" t="s">
        <v>68</v>
      </c>
      <c r="AT6455" s="223" t="str">
        <f>MONTH(B6455)&amp;"/"&amp;YEAR(B6455)</f>
        <v>3/2026</v>
      </c>
      <c r="AU6455" s="223">
        <f>WEEKNUM(B6455)-WEEKNUM(EOMONTH(B6455,-1)+1)+1</f>
        <v>5</v>
      </c>
      <c r="AV6455" s="209" t="str">
        <f>MONTH(R6455)&amp;"/"&amp;YEAR(R6455)</f>
        <v>1/1900</v>
      </c>
      <c r="AW6455" s="209" t="e">
        <f>WEEKNUM(R6455)-WEEKNUM(EOMONTH(R6455,-1)+1)+1</f>
        <v>#NUM!</v>
      </c>
      <c r="AX6455" s="209">
        <f>IF(BB6455="S",IF(Q6455="1. Aceitou o programa",R6455-B6455,0),0)</f>
        <v>0</v>
      </c>
      <c r="AY6455" s="209">
        <f>IF(BB6455="S",IF(AND(S6455&lt;&gt;"",R6455&lt;&gt;""),S6455-R6455,0),0)</f>
        <v>0</v>
      </c>
      <c r="AZ6455" s="209">
        <f>IF(BB6455="S",IF(Q6455="1. Aceitou o programa",IF(OR(X6455="Não se Aplica",X6455=""),IF(OR(W6455="Não se Aplica",W6455=""),0,W6455-V6455),AVERAGE(X6455-W6455,W6455-V6455)),0),0)</f>
        <v>0</v>
      </c>
      <c r="BA6455" s="209">
        <f>IF(BB6455="S",IF(AND(Q6455="1. Aceitou o programa",AH6455="Realizada"),IFERROR(IF(AG6455="",0,AG6455-R6455),0),0),0)</f>
        <v>0</v>
      </c>
      <c r="BB6455" s="209" t="str">
        <f>_xlfn.XLOOKUP(U6455,'Lista Suspensa'!$AA$20:$AA$23,'Lista Suspensa'!$AB$20:$AB$23,"N/A")</f>
        <v>S</v>
      </c>
    </row>
    <row r="6456" spans="1:54" ht="12" customHeight="1">
      <c r="A6456" s="151" t="s">
        <v>54</v>
      </c>
      <c r="B6456" s="152">
        <v>46112</v>
      </c>
      <c r="C6456" s="153" t="s">
        <v>55</v>
      </c>
      <c r="D6456" s="153" t="s">
        <v>56</v>
      </c>
      <c r="E6456" s="244">
        <v>81454568</v>
      </c>
      <c r="F6456" s="144" t="s">
        <v>10751</v>
      </c>
      <c r="G6456" s="230"/>
      <c r="H6456" s="154">
        <v>37629</v>
      </c>
      <c r="I6456" s="153">
        <v>23</v>
      </c>
      <c r="J6456" s="148" t="s">
        <v>70</v>
      </c>
      <c r="K6456" s="153"/>
      <c r="L6456" s="153"/>
      <c r="M6456" s="153"/>
      <c r="N6456" s="153"/>
      <c r="O6456" s="155">
        <v>21964084088</v>
      </c>
      <c r="P6456" s="156" t="s">
        <v>60</v>
      </c>
      <c r="Q6456" s="157" t="s">
        <v>8211</v>
      </c>
      <c r="R6456" s="158"/>
      <c r="S6456" s="159"/>
      <c r="T6456" s="159" t="s">
        <v>6983</v>
      </c>
      <c r="U6456" s="159" t="s">
        <v>8212</v>
      </c>
      <c r="V6456" s="154">
        <v>46149</v>
      </c>
      <c r="W6456" s="154">
        <v>46155</v>
      </c>
      <c r="X6456" s="154"/>
      <c r="Y6456" s="160"/>
      <c r="Z6456" s="160"/>
      <c r="AA6456" s="153"/>
      <c r="AB6456" s="153"/>
      <c r="AC6456" s="182" t="e">
        <f t="shared" si="202"/>
        <v>#DIV/0!</v>
      </c>
      <c r="AD6456" s="153" t="e">
        <f t="shared" si="203"/>
        <v>#DIV/0!</v>
      </c>
      <c r="AE6456" s="207"/>
      <c r="AF6456" s="153"/>
      <c r="AG6456" s="159"/>
      <c r="AH6456" s="153"/>
      <c r="AI6456" s="161"/>
      <c r="AJ6456" s="153"/>
      <c r="AK6456" s="153"/>
      <c r="AL6456" s="207"/>
      <c r="AM6456" s="207"/>
      <c r="AN6456" s="207"/>
      <c r="AO6456" s="207"/>
      <c r="AP6456" s="147" t="s">
        <v>54</v>
      </c>
      <c r="AQ6456" s="147"/>
      <c r="AR6456" s="147"/>
      <c r="AS6456" s="209" t="s">
        <v>68</v>
      </c>
      <c r="AT6456" s="223" t="str">
        <f>MONTH(B6456)&amp;"/"&amp;YEAR(B6456)</f>
        <v>3/2026</v>
      </c>
      <c r="AU6456" s="223">
        <f>WEEKNUM(B6456)-WEEKNUM(EOMONTH(B6456,-1)+1)+1</f>
        <v>5</v>
      </c>
      <c r="AV6456" s="209" t="str">
        <f>MONTH(R6456)&amp;"/"&amp;YEAR(R6456)</f>
        <v>1/1900</v>
      </c>
      <c r="AW6456" s="209" t="e">
        <f>WEEKNUM(R6456)-WEEKNUM(EOMONTH(R6456,-1)+1)+1</f>
        <v>#NUM!</v>
      </c>
      <c r="AX6456" s="209">
        <f>IF(BB6456="S",IF(Q6456="1. Aceitou o programa",R6456-B6456,0),0)</f>
        <v>0</v>
      </c>
      <c r="AY6456" s="209">
        <f>IF(BB6456="S",IF(AND(S6456&lt;&gt;"",R6456&lt;&gt;""),S6456-R6456,0),0)</f>
        <v>0</v>
      </c>
      <c r="AZ6456" s="209">
        <f>IF(BB6456="S",IF(Q6456="1. Aceitou o programa",IF(OR(X6456="Não se Aplica",X6456=""),IF(OR(W6456="Não se Aplica",W6456=""),0,W6456-V6456),AVERAGE(X6456-W6456,W6456-V6456)),0),0)</f>
        <v>0</v>
      </c>
      <c r="BA6456" s="209">
        <f>IF(BB6456="S",IF(AND(Q6456="1. Aceitou o programa",AH6456="Realizada"),IFERROR(IF(AG6456="",0,AG6456-R6456),0),0),0)</f>
        <v>0</v>
      </c>
      <c r="BB6456" s="209" t="str">
        <f>_xlfn.XLOOKUP(U6456,'Lista Suspensa'!$AA$20:$AA$23,'Lista Suspensa'!$AB$20:$AB$23,"N/A")</f>
        <v>S</v>
      </c>
    </row>
    <row r="6457" spans="1:54" ht="12" customHeight="1">
      <c r="A6457" s="151" t="s">
        <v>54</v>
      </c>
      <c r="B6457" s="152">
        <v>46112</v>
      </c>
      <c r="C6457" s="153" t="s">
        <v>55</v>
      </c>
      <c r="D6457" s="153" t="s">
        <v>56</v>
      </c>
      <c r="E6457" s="244">
        <v>94903629</v>
      </c>
      <c r="F6457" s="144" t="s">
        <v>10752</v>
      </c>
      <c r="G6457" s="230"/>
      <c r="H6457" s="154">
        <v>37687</v>
      </c>
      <c r="I6457" s="153">
        <v>23</v>
      </c>
      <c r="J6457" s="148" t="s">
        <v>70</v>
      </c>
      <c r="K6457" s="153"/>
      <c r="L6457" s="153"/>
      <c r="M6457" s="153"/>
      <c r="N6457" s="153"/>
      <c r="O6457" s="155">
        <v>21967770703</v>
      </c>
      <c r="P6457" s="156" t="s">
        <v>60</v>
      </c>
      <c r="Q6457" s="157" t="s">
        <v>8211</v>
      </c>
      <c r="R6457" s="158"/>
      <c r="S6457" s="159"/>
      <c r="T6457" s="159" t="s">
        <v>6983</v>
      </c>
      <c r="U6457" s="159" t="s">
        <v>8212</v>
      </c>
      <c r="V6457" s="154">
        <v>46149</v>
      </c>
      <c r="W6457" s="154">
        <v>46155</v>
      </c>
      <c r="X6457" s="154"/>
      <c r="Y6457" s="160"/>
      <c r="Z6457" s="160"/>
      <c r="AA6457" s="153"/>
      <c r="AB6457" s="153"/>
      <c r="AC6457" s="182" t="e">
        <f t="shared" si="202"/>
        <v>#DIV/0!</v>
      </c>
      <c r="AD6457" s="153" t="e">
        <f t="shared" si="203"/>
        <v>#DIV/0!</v>
      </c>
      <c r="AE6457" s="207"/>
      <c r="AF6457" s="153"/>
      <c r="AG6457" s="159"/>
      <c r="AH6457" s="153"/>
      <c r="AI6457" s="161"/>
      <c r="AJ6457" s="153"/>
      <c r="AK6457" s="153"/>
      <c r="AL6457" s="207"/>
      <c r="AM6457" s="207"/>
      <c r="AN6457" s="207"/>
      <c r="AO6457" s="207"/>
      <c r="AP6457" s="147" t="s">
        <v>54</v>
      </c>
      <c r="AQ6457" s="147"/>
      <c r="AR6457" s="147"/>
      <c r="AS6457" s="209" t="s">
        <v>68</v>
      </c>
      <c r="AT6457" s="223" t="str">
        <f>MONTH(B6457)&amp;"/"&amp;YEAR(B6457)</f>
        <v>3/2026</v>
      </c>
      <c r="AU6457" s="223">
        <f>WEEKNUM(B6457)-WEEKNUM(EOMONTH(B6457,-1)+1)+1</f>
        <v>5</v>
      </c>
      <c r="AV6457" s="209" t="str">
        <f>MONTH(R6457)&amp;"/"&amp;YEAR(R6457)</f>
        <v>1/1900</v>
      </c>
      <c r="AW6457" s="209" t="e">
        <f>WEEKNUM(R6457)-WEEKNUM(EOMONTH(R6457,-1)+1)+1</f>
        <v>#NUM!</v>
      </c>
      <c r="AX6457" s="209">
        <f>IF(BB6457="S",IF(Q6457="1. Aceitou o programa",R6457-B6457,0),0)</f>
        <v>0</v>
      </c>
      <c r="AY6457" s="209">
        <f>IF(BB6457="S",IF(AND(S6457&lt;&gt;"",R6457&lt;&gt;""),S6457-R6457,0),0)</f>
        <v>0</v>
      </c>
      <c r="AZ6457" s="209">
        <f>IF(BB6457="S",IF(Q6457="1. Aceitou o programa",IF(OR(X6457="Não se Aplica",X6457=""),IF(OR(W6457="Não se Aplica",W6457=""),0,W6457-V6457),AVERAGE(X6457-W6457,W6457-V6457)),0),0)</f>
        <v>0</v>
      </c>
      <c r="BA6457" s="209">
        <f>IF(BB6457="S",IF(AND(Q6457="1. Aceitou o programa",AH6457="Realizada"),IFERROR(IF(AG6457="",0,AG6457-R6457),0),0),0)</f>
        <v>0</v>
      </c>
      <c r="BB6457" s="209" t="str">
        <f>_xlfn.XLOOKUP(U6457,'Lista Suspensa'!$AA$20:$AA$23,'Lista Suspensa'!$AB$20:$AB$23,"N/A")</f>
        <v>S</v>
      </c>
    </row>
    <row r="6458" spans="1:54" ht="12" customHeight="1">
      <c r="A6458" s="151" t="s">
        <v>54</v>
      </c>
      <c r="B6458" s="152">
        <v>46112</v>
      </c>
      <c r="C6458" s="153" t="s">
        <v>55</v>
      </c>
      <c r="D6458" s="153" t="s">
        <v>56</v>
      </c>
      <c r="E6458" s="244">
        <v>76689312</v>
      </c>
      <c r="F6458" s="144" t="s">
        <v>10753</v>
      </c>
      <c r="G6458" s="230"/>
      <c r="H6458" s="154">
        <v>37735</v>
      </c>
      <c r="I6458" s="153">
        <v>23</v>
      </c>
      <c r="J6458" s="148" t="s">
        <v>58</v>
      </c>
      <c r="K6458" s="153"/>
      <c r="L6458" s="153"/>
      <c r="M6458" s="153"/>
      <c r="N6458" s="153"/>
      <c r="O6458" s="155">
        <v>21964676438</v>
      </c>
      <c r="P6458" s="156" t="s">
        <v>60</v>
      </c>
      <c r="Q6458" s="157" t="s">
        <v>8211</v>
      </c>
      <c r="R6458" s="158"/>
      <c r="S6458" s="159"/>
      <c r="T6458" s="159" t="s">
        <v>6983</v>
      </c>
      <c r="U6458" s="159" t="s">
        <v>8212</v>
      </c>
      <c r="V6458" s="154">
        <v>46149</v>
      </c>
      <c r="W6458" s="154">
        <v>46155</v>
      </c>
      <c r="X6458" s="154"/>
      <c r="Y6458" s="160"/>
      <c r="Z6458" s="160"/>
      <c r="AA6458" s="153"/>
      <c r="AB6458" s="153"/>
      <c r="AC6458" s="182" t="e">
        <f t="shared" si="202"/>
        <v>#DIV/0!</v>
      </c>
      <c r="AD6458" s="153" t="e">
        <f t="shared" si="203"/>
        <v>#DIV/0!</v>
      </c>
      <c r="AE6458" s="207"/>
      <c r="AF6458" s="153"/>
      <c r="AG6458" s="159"/>
      <c r="AH6458" s="153"/>
      <c r="AI6458" s="161"/>
      <c r="AJ6458" s="153"/>
      <c r="AK6458" s="153"/>
      <c r="AL6458" s="207"/>
      <c r="AM6458" s="207"/>
      <c r="AN6458" s="207"/>
      <c r="AO6458" s="207"/>
      <c r="AP6458" s="147" t="s">
        <v>54</v>
      </c>
      <c r="AQ6458" s="147"/>
      <c r="AR6458" s="147"/>
      <c r="AS6458" s="209" t="s">
        <v>68</v>
      </c>
      <c r="AT6458" s="223" t="str">
        <f>MONTH(B6458)&amp;"/"&amp;YEAR(B6458)</f>
        <v>3/2026</v>
      </c>
      <c r="AU6458" s="223">
        <f>WEEKNUM(B6458)-WEEKNUM(EOMONTH(B6458,-1)+1)+1</f>
        <v>5</v>
      </c>
      <c r="AV6458" s="209" t="str">
        <f>MONTH(R6458)&amp;"/"&amp;YEAR(R6458)</f>
        <v>1/1900</v>
      </c>
      <c r="AW6458" s="209" t="e">
        <f>WEEKNUM(R6458)-WEEKNUM(EOMONTH(R6458,-1)+1)+1</f>
        <v>#NUM!</v>
      </c>
      <c r="AX6458" s="209">
        <f>IF(BB6458="S",IF(Q6458="1. Aceitou o programa",R6458-B6458,0),0)</f>
        <v>0</v>
      </c>
      <c r="AY6458" s="209">
        <f>IF(BB6458="S",IF(AND(S6458&lt;&gt;"",R6458&lt;&gt;""),S6458-R6458,0),0)</f>
        <v>0</v>
      </c>
      <c r="AZ6458" s="209">
        <f>IF(BB6458="S",IF(Q6458="1. Aceitou o programa",IF(OR(X6458="Não se Aplica",X6458=""),IF(OR(W6458="Não se Aplica",W6458=""),0,W6458-V6458),AVERAGE(X6458-W6458,W6458-V6458)),0),0)</f>
        <v>0</v>
      </c>
      <c r="BA6458" s="209">
        <f>IF(BB6458="S",IF(AND(Q6458="1. Aceitou o programa",AH6458="Realizada"),IFERROR(IF(AG6458="",0,AG6458-R6458),0),0),0)</f>
        <v>0</v>
      </c>
      <c r="BB6458" s="209" t="str">
        <f>_xlfn.XLOOKUP(U6458,'Lista Suspensa'!$AA$20:$AA$23,'Lista Suspensa'!$AB$20:$AB$23,"N/A")</f>
        <v>S</v>
      </c>
    </row>
    <row r="6459" spans="1:54" ht="12" customHeight="1">
      <c r="A6459" s="151" t="s">
        <v>54</v>
      </c>
      <c r="B6459" s="152">
        <v>46112</v>
      </c>
      <c r="C6459" s="153" t="s">
        <v>55</v>
      </c>
      <c r="D6459" s="153" t="s">
        <v>56</v>
      </c>
      <c r="E6459" s="244">
        <v>87743012</v>
      </c>
      <c r="F6459" s="144" t="s">
        <v>10754</v>
      </c>
      <c r="G6459" s="230"/>
      <c r="H6459" s="154">
        <v>37739</v>
      </c>
      <c r="I6459" s="153">
        <v>23</v>
      </c>
      <c r="J6459" s="148" t="s">
        <v>70</v>
      </c>
      <c r="K6459" s="153"/>
      <c r="L6459" s="153"/>
      <c r="M6459" s="153"/>
      <c r="N6459" s="153"/>
      <c r="O6459" s="155">
        <v>11988797123</v>
      </c>
      <c r="P6459" s="156" t="s">
        <v>60</v>
      </c>
      <c r="Q6459" s="157" t="s">
        <v>8211</v>
      </c>
      <c r="R6459" s="158"/>
      <c r="S6459" s="159"/>
      <c r="T6459" s="159" t="s">
        <v>6983</v>
      </c>
      <c r="U6459" s="159" t="s">
        <v>8212</v>
      </c>
      <c r="V6459" s="154">
        <v>46149</v>
      </c>
      <c r="W6459" s="154">
        <v>46155</v>
      </c>
      <c r="X6459" s="154"/>
      <c r="Y6459" s="160"/>
      <c r="Z6459" s="160"/>
      <c r="AA6459" s="153"/>
      <c r="AB6459" s="153"/>
      <c r="AC6459" s="182" t="e">
        <f t="shared" si="202"/>
        <v>#DIV/0!</v>
      </c>
      <c r="AD6459" s="153" t="e">
        <f t="shared" si="203"/>
        <v>#DIV/0!</v>
      </c>
      <c r="AE6459" s="207"/>
      <c r="AF6459" s="153"/>
      <c r="AG6459" s="159"/>
      <c r="AH6459" s="153"/>
      <c r="AI6459" s="161"/>
      <c r="AJ6459" s="153"/>
      <c r="AK6459" s="153"/>
      <c r="AL6459" s="207"/>
      <c r="AM6459" s="207"/>
      <c r="AN6459" s="207"/>
      <c r="AO6459" s="207"/>
      <c r="AP6459" s="147" t="s">
        <v>54</v>
      </c>
      <c r="AQ6459" s="147"/>
      <c r="AR6459" s="147"/>
      <c r="AS6459" s="209" t="s">
        <v>68</v>
      </c>
      <c r="AT6459" s="223" t="str">
        <f>MONTH(B6459)&amp;"/"&amp;YEAR(B6459)</f>
        <v>3/2026</v>
      </c>
      <c r="AU6459" s="223">
        <f>WEEKNUM(B6459)-WEEKNUM(EOMONTH(B6459,-1)+1)+1</f>
        <v>5</v>
      </c>
      <c r="AV6459" s="209" t="str">
        <f>MONTH(R6459)&amp;"/"&amp;YEAR(R6459)</f>
        <v>1/1900</v>
      </c>
      <c r="AW6459" s="209" t="e">
        <f>WEEKNUM(R6459)-WEEKNUM(EOMONTH(R6459,-1)+1)+1</f>
        <v>#NUM!</v>
      </c>
      <c r="AX6459" s="209">
        <f>IF(BB6459="S",IF(Q6459="1. Aceitou o programa",R6459-B6459,0),0)</f>
        <v>0</v>
      </c>
      <c r="AY6459" s="209">
        <f>IF(BB6459="S",IF(AND(S6459&lt;&gt;"",R6459&lt;&gt;""),S6459-R6459,0),0)</f>
        <v>0</v>
      </c>
      <c r="AZ6459" s="209">
        <f>IF(BB6459="S",IF(Q6459="1. Aceitou o programa",IF(OR(X6459="Não se Aplica",X6459=""),IF(OR(W6459="Não se Aplica",W6459=""),0,W6459-V6459),AVERAGE(X6459-W6459,W6459-V6459)),0),0)</f>
        <v>0</v>
      </c>
      <c r="BA6459" s="209">
        <f>IF(BB6459="S",IF(AND(Q6459="1. Aceitou o programa",AH6459="Realizada"),IFERROR(IF(AG6459="",0,AG6459-R6459),0),0),0)</f>
        <v>0</v>
      </c>
      <c r="BB6459" s="209" t="str">
        <f>_xlfn.XLOOKUP(U6459,'Lista Suspensa'!$AA$20:$AA$23,'Lista Suspensa'!$AB$20:$AB$23,"N/A")</f>
        <v>S</v>
      </c>
    </row>
    <row r="6460" spans="1:54" ht="12" customHeight="1">
      <c r="A6460" s="151" t="s">
        <v>54</v>
      </c>
      <c r="B6460" s="152">
        <v>46112</v>
      </c>
      <c r="C6460" s="153" t="s">
        <v>55</v>
      </c>
      <c r="D6460" s="153" t="s">
        <v>56</v>
      </c>
      <c r="E6460" s="244">
        <v>95140326</v>
      </c>
      <c r="F6460" s="144" t="s">
        <v>10755</v>
      </c>
      <c r="G6460" s="230"/>
      <c r="H6460" s="154">
        <v>37747</v>
      </c>
      <c r="I6460" s="153">
        <v>23</v>
      </c>
      <c r="J6460" s="148" t="s">
        <v>70</v>
      </c>
      <c r="K6460" s="153"/>
      <c r="L6460" s="153"/>
      <c r="M6460" s="153"/>
      <c r="N6460" s="153"/>
      <c r="O6460" s="155">
        <v>11970799323</v>
      </c>
      <c r="P6460" s="156" t="s">
        <v>60</v>
      </c>
      <c r="Q6460" s="157" t="s">
        <v>8211</v>
      </c>
      <c r="R6460" s="158"/>
      <c r="S6460" s="159"/>
      <c r="T6460" s="159" t="s">
        <v>6983</v>
      </c>
      <c r="U6460" s="159" t="s">
        <v>8212</v>
      </c>
      <c r="V6460" s="154">
        <v>46149</v>
      </c>
      <c r="W6460" s="154">
        <v>46155</v>
      </c>
      <c r="X6460" s="154"/>
      <c r="Y6460" s="160"/>
      <c r="Z6460" s="160"/>
      <c r="AA6460" s="153"/>
      <c r="AB6460" s="153"/>
      <c r="AC6460" s="182" t="e">
        <f t="shared" si="202"/>
        <v>#DIV/0!</v>
      </c>
      <c r="AD6460" s="153" t="e">
        <f t="shared" si="203"/>
        <v>#DIV/0!</v>
      </c>
      <c r="AE6460" s="207"/>
      <c r="AF6460" s="153"/>
      <c r="AG6460" s="159"/>
      <c r="AH6460" s="153"/>
      <c r="AI6460" s="161"/>
      <c r="AJ6460" s="153"/>
      <c r="AK6460" s="153"/>
      <c r="AL6460" s="207"/>
      <c r="AM6460" s="207"/>
      <c r="AN6460" s="207"/>
      <c r="AO6460" s="207"/>
      <c r="AP6460" s="147" t="s">
        <v>54</v>
      </c>
      <c r="AQ6460" s="147"/>
      <c r="AR6460" s="147"/>
      <c r="AS6460" s="209" t="s">
        <v>68</v>
      </c>
      <c r="AT6460" s="223" t="str">
        <f>MONTH(B6460)&amp;"/"&amp;YEAR(B6460)</f>
        <v>3/2026</v>
      </c>
      <c r="AU6460" s="223">
        <f>WEEKNUM(B6460)-WEEKNUM(EOMONTH(B6460,-1)+1)+1</f>
        <v>5</v>
      </c>
      <c r="AV6460" s="209" t="str">
        <f>MONTH(R6460)&amp;"/"&amp;YEAR(R6460)</f>
        <v>1/1900</v>
      </c>
      <c r="AW6460" s="209" t="e">
        <f>WEEKNUM(R6460)-WEEKNUM(EOMONTH(R6460,-1)+1)+1</f>
        <v>#NUM!</v>
      </c>
      <c r="AX6460" s="209">
        <f>IF(BB6460="S",IF(Q6460="1. Aceitou o programa",R6460-B6460,0),0)</f>
        <v>0</v>
      </c>
      <c r="AY6460" s="209">
        <f>IF(BB6460="S",IF(AND(S6460&lt;&gt;"",R6460&lt;&gt;""),S6460-R6460,0),0)</f>
        <v>0</v>
      </c>
      <c r="AZ6460" s="209">
        <f>IF(BB6460="S",IF(Q6460="1. Aceitou o programa",IF(OR(X6460="Não se Aplica",X6460=""),IF(OR(W6460="Não se Aplica",W6460=""),0,W6460-V6460),AVERAGE(X6460-W6460,W6460-V6460)),0),0)</f>
        <v>0</v>
      </c>
      <c r="BA6460" s="209">
        <f>IF(BB6460="S",IF(AND(Q6460="1. Aceitou o programa",AH6460="Realizada"),IFERROR(IF(AG6460="",0,AG6460-R6460),0),0),0)</f>
        <v>0</v>
      </c>
      <c r="BB6460" s="209" t="str">
        <f>_xlfn.XLOOKUP(U6460,'Lista Suspensa'!$AA$20:$AA$23,'Lista Suspensa'!$AB$20:$AB$23,"N/A")</f>
        <v>S</v>
      </c>
    </row>
    <row r="6461" spans="1:54" ht="12" customHeight="1">
      <c r="A6461" s="151" t="s">
        <v>54</v>
      </c>
      <c r="B6461" s="152">
        <v>46112</v>
      </c>
      <c r="C6461" s="153" t="s">
        <v>55</v>
      </c>
      <c r="D6461" s="153" t="s">
        <v>56</v>
      </c>
      <c r="E6461" s="244">
        <v>93622680</v>
      </c>
      <c r="F6461" s="144" t="s">
        <v>10756</v>
      </c>
      <c r="G6461" s="230"/>
      <c r="H6461" s="154">
        <v>37757</v>
      </c>
      <c r="I6461" s="153">
        <v>23</v>
      </c>
      <c r="J6461" s="148" t="s">
        <v>70</v>
      </c>
      <c r="K6461" s="153"/>
      <c r="L6461" s="153"/>
      <c r="M6461" s="153"/>
      <c r="N6461" s="153"/>
      <c r="O6461" s="155">
        <v>11947009494</v>
      </c>
      <c r="P6461" s="156" t="s">
        <v>60</v>
      </c>
      <c r="Q6461" s="157" t="s">
        <v>8211</v>
      </c>
      <c r="R6461" s="158"/>
      <c r="S6461" s="159"/>
      <c r="T6461" s="159" t="s">
        <v>6983</v>
      </c>
      <c r="U6461" s="159" t="s">
        <v>8212</v>
      </c>
      <c r="V6461" s="154">
        <v>46149</v>
      </c>
      <c r="W6461" s="154">
        <v>46155</v>
      </c>
      <c r="X6461" s="154"/>
      <c r="Y6461" s="160"/>
      <c r="Z6461" s="160"/>
      <c r="AA6461" s="153"/>
      <c r="AB6461" s="153"/>
      <c r="AC6461" s="182" t="e">
        <f t="shared" si="202"/>
        <v>#DIV/0!</v>
      </c>
      <c r="AD6461" s="153" t="e">
        <f t="shared" si="203"/>
        <v>#DIV/0!</v>
      </c>
      <c r="AE6461" s="207"/>
      <c r="AF6461" s="153"/>
      <c r="AG6461" s="159"/>
      <c r="AH6461" s="153"/>
      <c r="AI6461" s="161"/>
      <c r="AJ6461" s="153"/>
      <c r="AK6461" s="153"/>
      <c r="AL6461" s="207"/>
      <c r="AM6461" s="207"/>
      <c r="AN6461" s="207"/>
      <c r="AO6461" s="207"/>
      <c r="AP6461" s="147" t="s">
        <v>54</v>
      </c>
      <c r="AQ6461" s="147"/>
      <c r="AR6461" s="147"/>
      <c r="AS6461" s="209" t="s">
        <v>68</v>
      </c>
      <c r="AT6461" s="223" t="str">
        <f>MONTH(B6461)&amp;"/"&amp;YEAR(B6461)</f>
        <v>3/2026</v>
      </c>
      <c r="AU6461" s="223">
        <f>WEEKNUM(B6461)-WEEKNUM(EOMONTH(B6461,-1)+1)+1</f>
        <v>5</v>
      </c>
      <c r="AV6461" s="209" t="str">
        <f>MONTH(R6461)&amp;"/"&amp;YEAR(R6461)</f>
        <v>1/1900</v>
      </c>
      <c r="AW6461" s="209" t="e">
        <f>WEEKNUM(R6461)-WEEKNUM(EOMONTH(R6461,-1)+1)+1</f>
        <v>#NUM!</v>
      </c>
      <c r="AX6461" s="209">
        <f>IF(BB6461="S",IF(Q6461="1. Aceitou o programa",R6461-B6461,0),0)</f>
        <v>0</v>
      </c>
      <c r="AY6461" s="209">
        <f>IF(BB6461="S",IF(AND(S6461&lt;&gt;"",R6461&lt;&gt;""),S6461-R6461,0),0)</f>
        <v>0</v>
      </c>
      <c r="AZ6461" s="209">
        <f>IF(BB6461="S",IF(Q6461="1. Aceitou o programa",IF(OR(X6461="Não se Aplica",X6461=""),IF(OR(W6461="Não se Aplica",W6461=""),0,W6461-V6461),AVERAGE(X6461-W6461,W6461-V6461)),0),0)</f>
        <v>0</v>
      </c>
      <c r="BA6461" s="209">
        <f>IF(BB6461="S",IF(AND(Q6461="1. Aceitou o programa",AH6461="Realizada"),IFERROR(IF(AG6461="",0,AG6461-R6461),0),0),0)</f>
        <v>0</v>
      </c>
      <c r="BB6461" s="209" t="str">
        <f>_xlfn.XLOOKUP(U6461,'Lista Suspensa'!$AA$20:$AA$23,'Lista Suspensa'!$AB$20:$AB$23,"N/A")</f>
        <v>S</v>
      </c>
    </row>
    <row r="6462" spans="1:54" ht="12" customHeight="1">
      <c r="A6462" s="151" t="s">
        <v>54</v>
      </c>
      <c r="B6462" s="152">
        <v>46112</v>
      </c>
      <c r="C6462" s="153" t="s">
        <v>55</v>
      </c>
      <c r="D6462" s="153" t="s">
        <v>56</v>
      </c>
      <c r="E6462" s="244">
        <v>88165751</v>
      </c>
      <c r="F6462" s="144" t="s">
        <v>10757</v>
      </c>
      <c r="G6462" s="230"/>
      <c r="H6462" s="154">
        <v>37760</v>
      </c>
      <c r="I6462" s="153">
        <v>23</v>
      </c>
      <c r="J6462" s="148" t="s">
        <v>70</v>
      </c>
      <c r="K6462" s="153"/>
      <c r="L6462" s="153"/>
      <c r="M6462" s="153"/>
      <c r="N6462" s="153"/>
      <c r="O6462" s="155">
        <v>21987215041</v>
      </c>
      <c r="P6462" s="156" t="s">
        <v>60</v>
      </c>
      <c r="Q6462" s="157" t="s">
        <v>8211</v>
      </c>
      <c r="R6462" s="158"/>
      <c r="S6462" s="159"/>
      <c r="T6462" s="159" t="s">
        <v>6983</v>
      </c>
      <c r="U6462" s="159" t="s">
        <v>8212</v>
      </c>
      <c r="V6462" s="154">
        <v>46149</v>
      </c>
      <c r="W6462" s="154">
        <v>46155</v>
      </c>
      <c r="X6462" s="154"/>
      <c r="Y6462" s="160"/>
      <c r="Z6462" s="160"/>
      <c r="AA6462" s="153"/>
      <c r="AB6462" s="153"/>
      <c r="AC6462" s="182" t="e">
        <f t="shared" si="202"/>
        <v>#DIV/0!</v>
      </c>
      <c r="AD6462" s="153" t="e">
        <f t="shared" si="203"/>
        <v>#DIV/0!</v>
      </c>
      <c r="AE6462" s="207"/>
      <c r="AF6462" s="153"/>
      <c r="AG6462" s="159"/>
      <c r="AH6462" s="153"/>
      <c r="AI6462" s="161"/>
      <c r="AJ6462" s="153"/>
      <c r="AK6462" s="153"/>
      <c r="AL6462" s="207"/>
      <c r="AM6462" s="207"/>
      <c r="AN6462" s="207"/>
      <c r="AO6462" s="207"/>
      <c r="AP6462" s="147" t="s">
        <v>54</v>
      </c>
      <c r="AQ6462" s="147"/>
      <c r="AR6462" s="147"/>
      <c r="AS6462" s="209" t="s">
        <v>68</v>
      </c>
      <c r="AT6462" s="223" t="str">
        <f>MONTH(B6462)&amp;"/"&amp;YEAR(B6462)</f>
        <v>3/2026</v>
      </c>
      <c r="AU6462" s="223">
        <f>WEEKNUM(B6462)-WEEKNUM(EOMONTH(B6462,-1)+1)+1</f>
        <v>5</v>
      </c>
      <c r="AV6462" s="209" t="str">
        <f>MONTH(R6462)&amp;"/"&amp;YEAR(R6462)</f>
        <v>1/1900</v>
      </c>
      <c r="AW6462" s="209" t="e">
        <f>WEEKNUM(R6462)-WEEKNUM(EOMONTH(R6462,-1)+1)+1</f>
        <v>#NUM!</v>
      </c>
      <c r="AX6462" s="209">
        <f>IF(BB6462="S",IF(Q6462="1. Aceitou o programa",R6462-B6462,0),0)</f>
        <v>0</v>
      </c>
      <c r="AY6462" s="209">
        <f>IF(BB6462="S",IF(AND(S6462&lt;&gt;"",R6462&lt;&gt;""),S6462-R6462,0),0)</f>
        <v>0</v>
      </c>
      <c r="AZ6462" s="209">
        <f>IF(BB6462="S",IF(Q6462="1. Aceitou o programa",IF(OR(X6462="Não se Aplica",X6462=""),IF(OR(W6462="Não se Aplica",W6462=""),0,W6462-V6462),AVERAGE(X6462-W6462,W6462-V6462)),0),0)</f>
        <v>0</v>
      </c>
      <c r="BA6462" s="209">
        <f>IF(BB6462="S",IF(AND(Q6462="1. Aceitou o programa",AH6462="Realizada"),IFERROR(IF(AG6462="",0,AG6462-R6462),0),0),0)</f>
        <v>0</v>
      </c>
      <c r="BB6462" s="209" t="str">
        <f>_xlfn.XLOOKUP(U6462,'Lista Suspensa'!$AA$20:$AA$23,'Lista Suspensa'!$AB$20:$AB$23,"N/A")</f>
        <v>S</v>
      </c>
    </row>
    <row r="6463" spans="1:54" ht="12" customHeight="1">
      <c r="A6463" s="151" t="s">
        <v>54</v>
      </c>
      <c r="B6463" s="152">
        <v>46112</v>
      </c>
      <c r="C6463" s="153" t="s">
        <v>55</v>
      </c>
      <c r="D6463" s="153" t="s">
        <v>56</v>
      </c>
      <c r="E6463" s="244">
        <v>94931969</v>
      </c>
      <c r="F6463" s="144" t="s">
        <v>10758</v>
      </c>
      <c r="G6463" s="230"/>
      <c r="H6463" s="154">
        <v>37874</v>
      </c>
      <c r="I6463" s="153">
        <v>22</v>
      </c>
      <c r="J6463" s="148" t="s">
        <v>70</v>
      </c>
      <c r="K6463" s="153"/>
      <c r="L6463" s="153"/>
      <c r="M6463" s="153"/>
      <c r="N6463" s="153"/>
      <c r="O6463" s="155">
        <v>11993321275</v>
      </c>
      <c r="P6463" s="156" t="s">
        <v>60</v>
      </c>
      <c r="Q6463" s="157" t="s">
        <v>8211</v>
      </c>
      <c r="R6463" s="158"/>
      <c r="S6463" s="159"/>
      <c r="T6463" s="159" t="s">
        <v>6983</v>
      </c>
      <c r="U6463" s="159" t="s">
        <v>8212</v>
      </c>
      <c r="V6463" s="154">
        <v>46149</v>
      </c>
      <c r="W6463" s="154">
        <v>46155</v>
      </c>
      <c r="X6463" s="154"/>
      <c r="Y6463" s="160"/>
      <c r="Z6463" s="160"/>
      <c r="AA6463" s="153"/>
      <c r="AB6463" s="153"/>
      <c r="AC6463" s="182" t="e">
        <f t="shared" si="202"/>
        <v>#DIV/0!</v>
      </c>
      <c r="AD6463" s="153" t="e">
        <f t="shared" si="203"/>
        <v>#DIV/0!</v>
      </c>
      <c r="AE6463" s="207"/>
      <c r="AF6463" s="153"/>
      <c r="AG6463" s="159"/>
      <c r="AH6463" s="153"/>
      <c r="AI6463" s="161"/>
      <c r="AJ6463" s="153"/>
      <c r="AK6463" s="153"/>
      <c r="AL6463" s="207"/>
      <c r="AM6463" s="207"/>
      <c r="AN6463" s="207"/>
      <c r="AO6463" s="207"/>
      <c r="AP6463" s="147" t="s">
        <v>54</v>
      </c>
      <c r="AQ6463" s="147"/>
      <c r="AR6463" s="147"/>
      <c r="AS6463" s="209" t="s">
        <v>68</v>
      </c>
      <c r="AT6463" s="223" t="str">
        <f>MONTH(B6463)&amp;"/"&amp;YEAR(B6463)</f>
        <v>3/2026</v>
      </c>
      <c r="AU6463" s="223">
        <f>WEEKNUM(B6463)-WEEKNUM(EOMONTH(B6463,-1)+1)+1</f>
        <v>5</v>
      </c>
      <c r="AV6463" s="209" t="str">
        <f>MONTH(R6463)&amp;"/"&amp;YEAR(R6463)</f>
        <v>1/1900</v>
      </c>
      <c r="AW6463" s="209" t="e">
        <f>WEEKNUM(R6463)-WEEKNUM(EOMONTH(R6463,-1)+1)+1</f>
        <v>#NUM!</v>
      </c>
      <c r="AX6463" s="209">
        <f>IF(BB6463="S",IF(Q6463="1. Aceitou o programa",R6463-B6463,0),0)</f>
        <v>0</v>
      </c>
      <c r="AY6463" s="209">
        <f>IF(BB6463="S",IF(AND(S6463&lt;&gt;"",R6463&lt;&gt;""),S6463-R6463,0),0)</f>
        <v>0</v>
      </c>
      <c r="AZ6463" s="209">
        <f>IF(BB6463="S",IF(Q6463="1. Aceitou o programa",IF(OR(X6463="Não se Aplica",X6463=""),IF(OR(W6463="Não se Aplica",W6463=""),0,W6463-V6463),AVERAGE(X6463-W6463,W6463-V6463)),0),0)</f>
        <v>0</v>
      </c>
      <c r="BA6463" s="209">
        <f>IF(BB6463="S",IF(AND(Q6463="1. Aceitou o programa",AH6463="Realizada"),IFERROR(IF(AG6463="",0,AG6463-R6463),0),0),0)</f>
        <v>0</v>
      </c>
      <c r="BB6463" s="209" t="str">
        <f>_xlfn.XLOOKUP(U6463,'Lista Suspensa'!$AA$20:$AA$23,'Lista Suspensa'!$AB$20:$AB$23,"N/A")</f>
        <v>S</v>
      </c>
    </row>
    <row r="6464" spans="1:54" ht="12" customHeight="1">
      <c r="A6464" s="151" t="s">
        <v>54</v>
      </c>
      <c r="B6464" s="152">
        <v>46112</v>
      </c>
      <c r="C6464" s="153" t="s">
        <v>55</v>
      </c>
      <c r="D6464" s="153" t="s">
        <v>56</v>
      </c>
      <c r="E6464" s="244">
        <v>94974353</v>
      </c>
      <c r="F6464" s="144" t="s">
        <v>10759</v>
      </c>
      <c r="G6464" s="230"/>
      <c r="H6464" s="154">
        <v>37956</v>
      </c>
      <c r="I6464" s="153">
        <v>22</v>
      </c>
      <c r="J6464" s="148" t="s">
        <v>70</v>
      </c>
      <c r="K6464" s="153"/>
      <c r="L6464" s="153"/>
      <c r="M6464" s="153"/>
      <c r="N6464" s="153"/>
      <c r="O6464" s="155">
        <v>21981378005</v>
      </c>
      <c r="P6464" s="156" t="s">
        <v>60</v>
      </c>
      <c r="Q6464" s="157" t="s">
        <v>8211</v>
      </c>
      <c r="R6464" s="158"/>
      <c r="S6464" s="159"/>
      <c r="T6464" s="159" t="s">
        <v>6983</v>
      </c>
      <c r="U6464" s="159" t="s">
        <v>8212</v>
      </c>
      <c r="V6464" s="154">
        <v>46149</v>
      </c>
      <c r="W6464" s="154">
        <v>46155</v>
      </c>
      <c r="X6464" s="154"/>
      <c r="Y6464" s="160"/>
      <c r="Z6464" s="160"/>
      <c r="AA6464" s="153"/>
      <c r="AB6464" s="153"/>
      <c r="AC6464" s="182" t="e">
        <f t="shared" si="202"/>
        <v>#DIV/0!</v>
      </c>
      <c r="AD6464" s="153" t="e">
        <f t="shared" si="203"/>
        <v>#DIV/0!</v>
      </c>
      <c r="AE6464" s="207"/>
      <c r="AF6464" s="153"/>
      <c r="AG6464" s="159"/>
      <c r="AH6464" s="153"/>
      <c r="AI6464" s="161"/>
      <c r="AJ6464" s="153"/>
      <c r="AK6464" s="153"/>
      <c r="AL6464" s="207"/>
      <c r="AM6464" s="207"/>
      <c r="AN6464" s="207"/>
      <c r="AO6464" s="207"/>
      <c r="AP6464" s="147" t="s">
        <v>54</v>
      </c>
      <c r="AQ6464" s="147"/>
      <c r="AR6464" s="147"/>
      <c r="AS6464" s="209" t="s">
        <v>68</v>
      </c>
      <c r="AT6464" s="223" t="str">
        <f>MONTH(B6464)&amp;"/"&amp;YEAR(B6464)</f>
        <v>3/2026</v>
      </c>
      <c r="AU6464" s="223">
        <f>WEEKNUM(B6464)-WEEKNUM(EOMONTH(B6464,-1)+1)+1</f>
        <v>5</v>
      </c>
      <c r="AV6464" s="209" t="str">
        <f>MONTH(R6464)&amp;"/"&amp;YEAR(R6464)</f>
        <v>1/1900</v>
      </c>
      <c r="AW6464" s="209" t="e">
        <f>WEEKNUM(R6464)-WEEKNUM(EOMONTH(R6464,-1)+1)+1</f>
        <v>#NUM!</v>
      </c>
      <c r="AX6464" s="209">
        <f>IF(BB6464="S",IF(Q6464="1. Aceitou o programa",R6464-B6464,0),0)</f>
        <v>0</v>
      </c>
      <c r="AY6464" s="209">
        <f>IF(BB6464="S",IF(AND(S6464&lt;&gt;"",R6464&lt;&gt;""),S6464-R6464,0),0)</f>
        <v>0</v>
      </c>
      <c r="AZ6464" s="209">
        <f>IF(BB6464="S",IF(Q6464="1. Aceitou o programa",IF(OR(X6464="Não se Aplica",X6464=""),IF(OR(W6464="Não se Aplica",W6464=""),0,W6464-V6464),AVERAGE(X6464-W6464,W6464-V6464)),0),0)</f>
        <v>0</v>
      </c>
      <c r="BA6464" s="209">
        <f>IF(BB6464="S",IF(AND(Q6464="1. Aceitou o programa",AH6464="Realizada"),IFERROR(IF(AG6464="",0,AG6464-R6464),0),0),0)</f>
        <v>0</v>
      </c>
      <c r="BB6464" s="209" t="str">
        <f>_xlfn.XLOOKUP(U6464,'Lista Suspensa'!$AA$20:$AA$23,'Lista Suspensa'!$AB$20:$AB$23,"N/A")</f>
        <v>S</v>
      </c>
    </row>
    <row r="6465" spans="1:54" ht="12" customHeight="1">
      <c r="A6465" s="151" t="s">
        <v>54</v>
      </c>
      <c r="B6465" s="152">
        <v>46112</v>
      </c>
      <c r="C6465" s="153" t="s">
        <v>55</v>
      </c>
      <c r="D6465" s="153" t="s">
        <v>56</v>
      </c>
      <c r="E6465" s="244">
        <v>93084123</v>
      </c>
      <c r="F6465" s="144" t="s">
        <v>10760</v>
      </c>
      <c r="G6465" s="230"/>
      <c r="H6465" s="154">
        <v>37971</v>
      </c>
      <c r="I6465" s="153">
        <v>22</v>
      </c>
      <c r="J6465" s="148" t="s">
        <v>70</v>
      </c>
      <c r="K6465" s="153"/>
      <c r="L6465" s="153"/>
      <c r="M6465" s="153"/>
      <c r="N6465" s="153"/>
      <c r="O6465" s="155">
        <v>21968515209</v>
      </c>
      <c r="P6465" s="156" t="s">
        <v>60</v>
      </c>
      <c r="Q6465" s="157" t="s">
        <v>8211</v>
      </c>
      <c r="R6465" s="158"/>
      <c r="S6465" s="159"/>
      <c r="T6465" s="159" t="s">
        <v>6983</v>
      </c>
      <c r="U6465" s="159" t="s">
        <v>8212</v>
      </c>
      <c r="V6465" s="154">
        <v>46149</v>
      </c>
      <c r="W6465" s="154">
        <v>46155</v>
      </c>
      <c r="X6465" s="154"/>
      <c r="Y6465" s="160"/>
      <c r="Z6465" s="160"/>
      <c r="AA6465" s="153"/>
      <c r="AB6465" s="153"/>
      <c r="AC6465" s="182" t="e">
        <f t="shared" si="202"/>
        <v>#DIV/0!</v>
      </c>
      <c r="AD6465" s="153" t="e">
        <f t="shared" si="203"/>
        <v>#DIV/0!</v>
      </c>
      <c r="AE6465" s="207"/>
      <c r="AF6465" s="153"/>
      <c r="AG6465" s="159"/>
      <c r="AH6465" s="153"/>
      <c r="AI6465" s="161"/>
      <c r="AJ6465" s="153"/>
      <c r="AK6465" s="153"/>
      <c r="AL6465" s="207"/>
      <c r="AM6465" s="207"/>
      <c r="AN6465" s="207"/>
      <c r="AO6465" s="207"/>
      <c r="AP6465" s="147" t="s">
        <v>54</v>
      </c>
      <c r="AQ6465" s="147"/>
      <c r="AR6465" s="147"/>
      <c r="AS6465" s="209" t="s">
        <v>68</v>
      </c>
      <c r="AT6465" s="223" t="str">
        <f>MONTH(B6465)&amp;"/"&amp;YEAR(B6465)</f>
        <v>3/2026</v>
      </c>
      <c r="AU6465" s="223">
        <f>WEEKNUM(B6465)-WEEKNUM(EOMONTH(B6465,-1)+1)+1</f>
        <v>5</v>
      </c>
      <c r="AV6465" s="209" t="str">
        <f>MONTH(R6465)&amp;"/"&amp;YEAR(R6465)</f>
        <v>1/1900</v>
      </c>
      <c r="AW6465" s="209" t="e">
        <f>WEEKNUM(R6465)-WEEKNUM(EOMONTH(R6465,-1)+1)+1</f>
        <v>#NUM!</v>
      </c>
      <c r="AX6465" s="209">
        <f>IF(BB6465="S",IF(Q6465="1. Aceitou o programa",R6465-B6465,0),0)</f>
        <v>0</v>
      </c>
      <c r="AY6465" s="209">
        <f>IF(BB6465="S",IF(AND(S6465&lt;&gt;"",R6465&lt;&gt;""),S6465-R6465,0),0)</f>
        <v>0</v>
      </c>
      <c r="AZ6465" s="209">
        <f>IF(BB6465="S",IF(Q6465="1. Aceitou o programa",IF(OR(X6465="Não se Aplica",X6465=""),IF(OR(W6465="Não se Aplica",W6465=""),0,W6465-V6465),AVERAGE(X6465-W6465,W6465-V6465)),0),0)</f>
        <v>0</v>
      </c>
      <c r="BA6465" s="209">
        <f>IF(BB6465="S",IF(AND(Q6465="1. Aceitou o programa",AH6465="Realizada"),IFERROR(IF(AG6465="",0,AG6465-R6465),0),0),0)</f>
        <v>0</v>
      </c>
      <c r="BB6465" s="209" t="str">
        <f>_xlfn.XLOOKUP(U6465,'Lista Suspensa'!$AA$20:$AA$23,'Lista Suspensa'!$AB$20:$AB$23,"N/A")</f>
        <v>S</v>
      </c>
    </row>
    <row r="6466" spans="1:54" ht="12" customHeight="1">
      <c r="A6466" s="151" t="s">
        <v>54</v>
      </c>
      <c r="B6466" s="152">
        <v>46112</v>
      </c>
      <c r="C6466" s="153" t="s">
        <v>55</v>
      </c>
      <c r="D6466" s="153" t="s">
        <v>56</v>
      </c>
      <c r="E6466" s="244">
        <v>94779414</v>
      </c>
      <c r="F6466" s="144" t="s">
        <v>10761</v>
      </c>
      <c r="G6466" s="230"/>
      <c r="H6466" s="154">
        <v>38019</v>
      </c>
      <c r="I6466" s="153">
        <v>22</v>
      </c>
      <c r="J6466" s="148" t="s">
        <v>70</v>
      </c>
      <c r="K6466" s="153"/>
      <c r="L6466" s="153"/>
      <c r="M6466" s="153"/>
      <c r="N6466" s="153"/>
      <c r="O6466" s="155">
        <v>21984802004</v>
      </c>
      <c r="P6466" s="156" t="s">
        <v>60</v>
      </c>
      <c r="Q6466" s="157" t="s">
        <v>8211</v>
      </c>
      <c r="R6466" s="158"/>
      <c r="S6466" s="159"/>
      <c r="T6466" s="159" t="s">
        <v>6983</v>
      </c>
      <c r="U6466" s="159" t="s">
        <v>8212</v>
      </c>
      <c r="V6466" s="154">
        <v>46149</v>
      </c>
      <c r="W6466" s="154">
        <v>46155</v>
      </c>
      <c r="X6466" s="154"/>
      <c r="Y6466" s="160"/>
      <c r="Z6466" s="160"/>
      <c r="AA6466" s="153"/>
      <c r="AB6466" s="153"/>
      <c r="AC6466" s="182" t="e">
        <f t="shared" ref="AC6466:AC6529" si="204">SUM(AA6466/(AB6466^2))</f>
        <v>#DIV/0!</v>
      </c>
      <c r="AD6466" s="153" t="e">
        <f t="shared" ref="AD6466:AD6529" si="205">IF(AC6466&lt;18.5,"ABAIXO DO PESO",
(IF(AC6466&lt;=24.9,"PESO NORMAL",
(IF(AC6466&lt;=29.9,"SOBREPESO",
(IF(AC6466&lt;=34.9,"OBESIDADE I",
(IF(AC6466&lt;=39.9,"OBESIDADE II",
(IF(AC6466&lt;=999,"OBESIDADE III","VAZIO")))))))))))</f>
        <v>#DIV/0!</v>
      </c>
      <c r="AE6466" s="207"/>
      <c r="AF6466" s="153"/>
      <c r="AG6466" s="159"/>
      <c r="AH6466" s="153"/>
      <c r="AI6466" s="161"/>
      <c r="AJ6466" s="153"/>
      <c r="AK6466" s="153"/>
      <c r="AL6466" s="207"/>
      <c r="AM6466" s="207"/>
      <c r="AN6466" s="207"/>
      <c r="AO6466" s="207"/>
      <c r="AP6466" s="147" t="s">
        <v>54</v>
      </c>
      <c r="AQ6466" s="147"/>
      <c r="AR6466" s="147"/>
      <c r="AS6466" s="209" t="s">
        <v>68</v>
      </c>
      <c r="AT6466" s="223" t="str">
        <f>MONTH(B6466)&amp;"/"&amp;YEAR(B6466)</f>
        <v>3/2026</v>
      </c>
      <c r="AU6466" s="223">
        <f>WEEKNUM(B6466)-WEEKNUM(EOMONTH(B6466,-1)+1)+1</f>
        <v>5</v>
      </c>
      <c r="AV6466" s="209" t="str">
        <f>MONTH(R6466)&amp;"/"&amp;YEAR(R6466)</f>
        <v>1/1900</v>
      </c>
      <c r="AW6466" s="209" t="e">
        <f>WEEKNUM(R6466)-WEEKNUM(EOMONTH(R6466,-1)+1)+1</f>
        <v>#NUM!</v>
      </c>
      <c r="AX6466" s="209">
        <f>IF(BB6466="S",IF(Q6466="1. Aceitou o programa",R6466-B6466,0),0)</f>
        <v>0</v>
      </c>
      <c r="AY6466" s="209">
        <f>IF(BB6466="S",IF(AND(S6466&lt;&gt;"",R6466&lt;&gt;""),S6466-R6466,0),0)</f>
        <v>0</v>
      </c>
      <c r="AZ6466" s="209">
        <f>IF(BB6466="S",IF(Q6466="1. Aceitou o programa",IF(OR(X6466="Não se Aplica",X6466=""),IF(OR(W6466="Não se Aplica",W6466=""),0,W6466-V6466),AVERAGE(X6466-W6466,W6466-V6466)),0),0)</f>
        <v>0</v>
      </c>
      <c r="BA6466" s="209">
        <f>IF(BB6466="S",IF(AND(Q6466="1. Aceitou o programa",AH6466="Realizada"),IFERROR(IF(AG6466="",0,AG6466-R6466),0),0),0)</f>
        <v>0</v>
      </c>
      <c r="BB6466" s="209" t="str">
        <f>_xlfn.XLOOKUP(U6466,'Lista Suspensa'!$AA$20:$AA$23,'Lista Suspensa'!$AB$20:$AB$23,"N/A")</f>
        <v>S</v>
      </c>
    </row>
    <row r="6467" spans="1:54" ht="12" customHeight="1">
      <c r="A6467" s="151" t="s">
        <v>54</v>
      </c>
      <c r="B6467" s="152">
        <v>46112</v>
      </c>
      <c r="C6467" s="153" t="s">
        <v>55</v>
      </c>
      <c r="D6467" s="153" t="s">
        <v>56</v>
      </c>
      <c r="E6467" s="244">
        <v>784311439</v>
      </c>
      <c r="F6467" s="144" t="s">
        <v>10762</v>
      </c>
      <c r="G6467" s="230"/>
      <c r="H6467" s="154">
        <v>38146</v>
      </c>
      <c r="I6467" s="153">
        <v>21</v>
      </c>
      <c r="J6467" s="148" t="s">
        <v>70</v>
      </c>
      <c r="K6467" s="153"/>
      <c r="L6467" s="153"/>
      <c r="M6467" s="153"/>
      <c r="N6467" s="153"/>
      <c r="O6467" s="155">
        <v>11971583211</v>
      </c>
      <c r="P6467" s="156" t="s">
        <v>60</v>
      </c>
      <c r="Q6467" s="157" t="s">
        <v>8211</v>
      </c>
      <c r="R6467" s="158"/>
      <c r="S6467" s="159"/>
      <c r="T6467" s="159" t="s">
        <v>6983</v>
      </c>
      <c r="U6467" s="159" t="s">
        <v>8212</v>
      </c>
      <c r="V6467" s="154">
        <v>46149</v>
      </c>
      <c r="W6467" s="154">
        <v>46155</v>
      </c>
      <c r="X6467" s="154"/>
      <c r="Y6467" s="160"/>
      <c r="Z6467" s="160"/>
      <c r="AA6467" s="153"/>
      <c r="AB6467" s="153"/>
      <c r="AC6467" s="182" t="e">
        <f t="shared" si="204"/>
        <v>#DIV/0!</v>
      </c>
      <c r="AD6467" s="153" t="e">
        <f t="shared" si="205"/>
        <v>#DIV/0!</v>
      </c>
      <c r="AE6467" s="207"/>
      <c r="AF6467" s="153"/>
      <c r="AG6467" s="159"/>
      <c r="AH6467" s="153"/>
      <c r="AI6467" s="161"/>
      <c r="AJ6467" s="153"/>
      <c r="AK6467" s="153"/>
      <c r="AL6467" s="207"/>
      <c r="AM6467" s="207"/>
      <c r="AN6467" s="207"/>
      <c r="AO6467" s="207"/>
      <c r="AP6467" s="147" t="s">
        <v>54</v>
      </c>
      <c r="AQ6467" s="147"/>
      <c r="AR6467" s="147"/>
      <c r="AS6467" s="209" t="s">
        <v>68</v>
      </c>
      <c r="AT6467" s="223" t="str">
        <f>MONTH(B6467)&amp;"/"&amp;YEAR(B6467)</f>
        <v>3/2026</v>
      </c>
      <c r="AU6467" s="223">
        <f>WEEKNUM(B6467)-WEEKNUM(EOMONTH(B6467,-1)+1)+1</f>
        <v>5</v>
      </c>
      <c r="AV6467" s="209" t="str">
        <f>MONTH(R6467)&amp;"/"&amp;YEAR(R6467)</f>
        <v>1/1900</v>
      </c>
      <c r="AW6467" s="209" t="e">
        <f>WEEKNUM(R6467)-WEEKNUM(EOMONTH(R6467,-1)+1)+1</f>
        <v>#NUM!</v>
      </c>
      <c r="AX6467" s="209">
        <f>IF(BB6467="S",IF(Q6467="1. Aceitou o programa",R6467-B6467,0),0)</f>
        <v>0</v>
      </c>
      <c r="AY6467" s="209">
        <f>IF(BB6467="S",IF(AND(S6467&lt;&gt;"",R6467&lt;&gt;""),S6467-R6467,0),0)</f>
        <v>0</v>
      </c>
      <c r="AZ6467" s="209">
        <f>IF(BB6467="S",IF(Q6467="1. Aceitou o programa",IF(OR(X6467="Não se Aplica",X6467=""),IF(OR(W6467="Não se Aplica",W6467=""),0,W6467-V6467),AVERAGE(X6467-W6467,W6467-V6467)),0),0)</f>
        <v>0</v>
      </c>
      <c r="BA6467" s="209">
        <f>IF(BB6467="S",IF(AND(Q6467="1. Aceitou o programa",AH6467="Realizada"),IFERROR(IF(AG6467="",0,AG6467-R6467),0),0),0)</f>
        <v>0</v>
      </c>
      <c r="BB6467" s="209" t="str">
        <f>_xlfn.XLOOKUP(U6467,'Lista Suspensa'!$AA$20:$AA$23,'Lista Suspensa'!$AB$20:$AB$23,"N/A")</f>
        <v>S</v>
      </c>
    </row>
    <row r="6468" spans="1:54" ht="12" customHeight="1">
      <c r="A6468" s="151" t="s">
        <v>54</v>
      </c>
      <c r="B6468" s="152">
        <v>46112</v>
      </c>
      <c r="C6468" s="153" t="s">
        <v>55</v>
      </c>
      <c r="D6468" s="153" t="s">
        <v>56</v>
      </c>
      <c r="E6468" s="244">
        <v>89267518</v>
      </c>
      <c r="F6468" s="144" t="s">
        <v>10763</v>
      </c>
      <c r="G6468" s="230"/>
      <c r="H6468" s="154">
        <v>38231</v>
      </c>
      <c r="I6468" s="153">
        <v>21</v>
      </c>
      <c r="J6468" s="148" t="s">
        <v>70</v>
      </c>
      <c r="K6468" s="153"/>
      <c r="L6468" s="153"/>
      <c r="M6468" s="153"/>
      <c r="N6468" s="153"/>
      <c r="O6468" s="155">
        <v>11959125608</v>
      </c>
      <c r="P6468" s="156" t="s">
        <v>60</v>
      </c>
      <c r="Q6468" s="157" t="s">
        <v>8211</v>
      </c>
      <c r="R6468" s="158"/>
      <c r="S6468" s="159"/>
      <c r="T6468" s="159" t="s">
        <v>6983</v>
      </c>
      <c r="U6468" s="159" t="s">
        <v>8212</v>
      </c>
      <c r="V6468" s="154">
        <v>46149</v>
      </c>
      <c r="W6468" s="154">
        <v>46155</v>
      </c>
      <c r="X6468" s="154"/>
      <c r="Y6468" s="160"/>
      <c r="Z6468" s="160"/>
      <c r="AA6468" s="153"/>
      <c r="AB6468" s="153"/>
      <c r="AC6468" s="182" t="e">
        <f t="shared" si="204"/>
        <v>#DIV/0!</v>
      </c>
      <c r="AD6468" s="153" t="e">
        <f t="shared" si="205"/>
        <v>#DIV/0!</v>
      </c>
      <c r="AE6468" s="207"/>
      <c r="AF6468" s="153"/>
      <c r="AG6468" s="159"/>
      <c r="AH6468" s="153"/>
      <c r="AI6468" s="161"/>
      <c r="AJ6468" s="153"/>
      <c r="AK6468" s="153"/>
      <c r="AL6468" s="207"/>
      <c r="AM6468" s="207"/>
      <c r="AN6468" s="207"/>
      <c r="AO6468" s="207"/>
      <c r="AP6468" s="147" t="s">
        <v>54</v>
      </c>
      <c r="AQ6468" s="147"/>
      <c r="AR6468" s="147"/>
      <c r="AS6468" s="209" t="s">
        <v>68</v>
      </c>
      <c r="AT6468" s="223" t="str">
        <f>MONTH(B6468)&amp;"/"&amp;YEAR(B6468)</f>
        <v>3/2026</v>
      </c>
      <c r="AU6468" s="223">
        <f>WEEKNUM(B6468)-WEEKNUM(EOMONTH(B6468,-1)+1)+1</f>
        <v>5</v>
      </c>
      <c r="AV6468" s="209" t="str">
        <f>MONTH(R6468)&amp;"/"&amp;YEAR(R6468)</f>
        <v>1/1900</v>
      </c>
      <c r="AW6468" s="209" t="e">
        <f>WEEKNUM(R6468)-WEEKNUM(EOMONTH(R6468,-1)+1)+1</f>
        <v>#NUM!</v>
      </c>
      <c r="AX6468" s="209">
        <f>IF(BB6468="S",IF(Q6468="1. Aceitou o programa",R6468-B6468,0),0)</f>
        <v>0</v>
      </c>
      <c r="AY6468" s="209">
        <f>IF(BB6468="S",IF(AND(S6468&lt;&gt;"",R6468&lt;&gt;""),S6468-R6468,0),0)</f>
        <v>0</v>
      </c>
      <c r="AZ6468" s="209">
        <f>IF(BB6468="S",IF(Q6468="1. Aceitou o programa",IF(OR(X6468="Não se Aplica",X6468=""),IF(OR(W6468="Não se Aplica",W6468=""),0,W6468-V6468),AVERAGE(X6468-W6468,W6468-V6468)),0),0)</f>
        <v>0</v>
      </c>
      <c r="BA6468" s="209">
        <f>IF(BB6468="S",IF(AND(Q6468="1. Aceitou o programa",AH6468="Realizada"),IFERROR(IF(AG6468="",0,AG6468-R6468),0),0),0)</f>
        <v>0</v>
      </c>
      <c r="BB6468" s="209" t="str">
        <f>_xlfn.XLOOKUP(U6468,'Lista Suspensa'!$AA$20:$AA$23,'Lista Suspensa'!$AB$20:$AB$23,"N/A")</f>
        <v>S</v>
      </c>
    </row>
    <row r="6469" spans="1:54" ht="12" customHeight="1">
      <c r="A6469" s="151" t="s">
        <v>54</v>
      </c>
      <c r="B6469" s="152">
        <v>46112</v>
      </c>
      <c r="C6469" s="153" t="s">
        <v>55</v>
      </c>
      <c r="D6469" s="153" t="s">
        <v>56</v>
      </c>
      <c r="E6469" s="244">
        <v>81875153</v>
      </c>
      <c r="F6469" s="144" t="s">
        <v>10764</v>
      </c>
      <c r="G6469" s="230"/>
      <c r="H6469" s="154">
        <v>38249</v>
      </c>
      <c r="I6469" s="153">
        <v>21</v>
      </c>
      <c r="J6469" s="148" t="s">
        <v>70</v>
      </c>
      <c r="K6469" s="153"/>
      <c r="L6469" s="153"/>
      <c r="M6469" s="153"/>
      <c r="N6469" s="153"/>
      <c r="O6469" s="155">
        <v>11998047942</v>
      </c>
      <c r="P6469" s="156" t="s">
        <v>60</v>
      </c>
      <c r="Q6469" s="157" t="s">
        <v>8211</v>
      </c>
      <c r="R6469" s="158"/>
      <c r="S6469" s="159"/>
      <c r="T6469" s="159" t="s">
        <v>6983</v>
      </c>
      <c r="U6469" s="159" t="s">
        <v>8212</v>
      </c>
      <c r="V6469" s="154">
        <v>46149</v>
      </c>
      <c r="W6469" s="154">
        <v>46155</v>
      </c>
      <c r="X6469" s="154"/>
      <c r="Y6469" s="160"/>
      <c r="Z6469" s="160"/>
      <c r="AA6469" s="153"/>
      <c r="AB6469" s="153"/>
      <c r="AC6469" s="182" t="e">
        <f t="shared" si="204"/>
        <v>#DIV/0!</v>
      </c>
      <c r="AD6469" s="153" t="e">
        <f t="shared" si="205"/>
        <v>#DIV/0!</v>
      </c>
      <c r="AE6469" s="207"/>
      <c r="AF6469" s="153"/>
      <c r="AG6469" s="159"/>
      <c r="AH6469" s="153"/>
      <c r="AI6469" s="161"/>
      <c r="AJ6469" s="153"/>
      <c r="AK6469" s="153"/>
      <c r="AL6469" s="207"/>
      <c r="AM6469" s="207"/>
      <c r="AN6469" s="207"/>
      <c r="AO6469" s="207"/>
      <c r="AP6469" s="147" t="s">
        <v>54</v>
      </c>
      <c r="AQ6469" s="147"/>
      <c r="AR6469" s="147"/>
      <c r="AS6469" s="209" t="s">
        <v>68</v>
      </c>
      <c r="AT6469" s="223" t="str">
        <f>MONTH(B6469)&amp;"/"&amp;YEAR(B6469)</f>
        <v>3/2026</v>
      </c>
      <c r="AU6469" s="223">
        <f>WEEKNUM(B6469)-WEEKNUM(EOMONTH(B6469,-1)+1)+1</f>
        <v>5</v>
      </c>
      <c r="AV6469" s="209" t="str">
        <f>MONTH(R6469)&amp;"/"&amp;YEAR(R6469)</f>
        <v>1/1900</v>
      </c>
      <c r="AW6469" s="209" t="e">
        <f>WEEKNUM(R6469)-WEEKNUM(EOMONTH(R6469,-1)+1)+1</f>
        <v>#NUM!</v>
      </c>
      <c r="AX6469" s="209">
        <f>IF(BB6469="S",IF(Q6469="1. Aceitou o programa",R6469-B6469,0),0)</f>
        <v>0</v>
      </c>
      <c r="AY6469" s="209">
        <f>IF(BB6469="S",IF(AND(S6469&lt;&gt;"",R6469&lt;&gt;""),S6469-R6469,0),0)</f>
        <v>0</v>
      </c>
      <c r="AZ6469" s="209">
        <f>IF(BB6469="S",IF(Q6469="1. Aceitou o programa",IF(OR(X6469="Não se Aplica",X6469=""),IF(OR(W6469="Não se Aplica",W6469=""),0,W6469-V6469),AVERAGE(X6469-W6469,W6469-V6469)),0),0)</f>
        <v>0</v>
      </c>
      <c r="BA6469" s="209">
        <f>IF(BB6469="S",IF(AND(Q6469="1. Aceitou o programa",AH6469="Realizada"),IFERROR(IF(AG6469="",0,AG6469-R6469),0),0),0)</f>
        <v>0</v>
      </c>
      <c r="BB6469" s="209" t="str">
        <f>_xlfn.XLOOKUP(U6469,'Lista Suspensa'!$AA$20:$AA$23,'Lista Suspensa'!$AB$20:$AB$23,"N/A")</f>
        <v>S</v>
      </c>
    </row>
    <row r="6470" spans="1:54" ht="12" customHeight="1">
      <c r="A6470" s="151" t="s">
        <v>54</v>
      </c>
      <c r="B6470" s="152">
        <v>46112</v>
      </c>
      <c r="C6470" s="153" t="s">
        <v>55</v>
      </c>
      <c r="D6470" s="153" t="s">
        <v>56</v>
      </c>
      <c r="E6470" s="244">
        <v>93825675</v>
      </c>
      <c r="F6470" s="144" t="s">
        <v>10765</v>
      </c>
      <c r="G6470" s="230"/>
      <c r="H6470" s="154">
        <v>38274</v>
      </c>
      <c r="I6470" s="153">
        <v>21</v>
      </c>
      <c r="J6470" s="148" t="s">
        <v>58</v>
      </c>
      <c r="K6470" s="153"/>
      <c r="L6470" s="153"/>
      <c r="M6470" s="153"/>
      <c r="N6470" s="153"/>
      <c r="O6470" s="155">
        <v>21967111002</v>
      </c>
      <c r="P6470" s="156" t="s">
        <v>60</v>
      </c>
      <c r="Q6470" s="157" t="s">
        <v>8211</v>
      </c>
      <c r="R6470" s="158"/>
      <c r="S6470" s="159"/>
      <c r="T6470" s="159" t="s">
        <v>6983</v>
      </c>
      <c r="U6470" s="159" t="s">
        <v>8212</v>
      </c>
      <c r="V6470" s="154">
        <v>46149</v>
      </c>
      <c r="W6470" s="154">
        <v>46155</v>
      </c>
      <c r="X6470" s="154"/>
      <c r="Y6470" s="160"/>
      <c r="Z6470" s="160"/>
      <c r="AA6470" s="153"/>
      <c r="AB6470" s="153"/>
      <c r="AC6470" s="182" t="e">
        <f t="shared" si="204"/>
        <v>#DIV/0!</v>
      </c>
      <c r="AD6470" s="153" t="e">
        <f t="shared" si="205"/>
        <v>#DIV/0!</v>
      </c>
      <c r="AE6470" s="207"/>
      <c r="AF6470" s="153"/>
      <c r="AG6470" s="159"/>
      <c r="AH6470" s="153"/>
      <c r="AI6470" s="161"/>
      <c r="AJ6470" s="153"/>
      <c r="AK6470" s="153"/>
      <c r="AL6470" s="207"/>
      <c r="AM6470" s="207"/>
      <c r="AN6470" s="207"/>
      <c r="AO6470" s="207"/>
      <c r="AP6470" s="147" t="s">
        <v>54</v>
      </c>
      <c r="AQ6470" s="147"/>
      <c r="AR6470" s="147"/>
      <c r="AS6470" s="209" t="s">
        <v>68</v>
      </c>
      <c r="AT6470" s="223" t="str">
        <f>MONTH(B6470)&amp;"/"&amp;YEAR(B6470)</f>
        <v>3/2026</v>
      </c>
      <c r="AU6470" s="223">
        <f>WEEKNUM(B6470)-WEEKNUM(EOMONTH(B6470,-1)+1)+1</f>
        <v>5</v>
      </c>
      <c r="AV6470" s="209" t="str">
        <f>MONTH(R6470)&amp;"/"&amp;YEAR(R6470)</f>
        <v>1/1900</v>
      </c>
      <c r="AW6470" s="209" t="e">
        <f>WEEKNUM(R6470)-WEEKNUM(EOMONTH(R6470,-1)+1)+1</f>
        <v>#NUM!</v>
      </c>
      <c r="AX6470" s="209">
        <f>IF(BB6470="S",IF(Q6470="1. Aceitou o programa",R6470-B6470,0),0)</f>
        <v>0</v>
      </c>
      <c r="AY6470" s="209">
        <f>IF(BB6470="S",IF(AND(S6470&lt;&gt;"",R6470&lt;&gt;""),S6470-R6470,0),0)</f>
        <v>0</v>
      </c>
      <c r="AZ6470" s="209">
        <f>IF(BB6470="S",IF(Q6470="1. Aceitou o programa",IF(OR(X6470="Não se Aplica",X6470=""),IF(OR(W6470="Não se Aplica",W6470=""),0,W6470-V6470),AVERAGE(X6470-W6470,W6470-V6470)),0),0)</f>
        <v>0</v>
      </c>
      <c r="BA6470" s="209">
        <f>IF(BB6470="S",IF(AND(Q6470="1. Aceitou o programa",AH6470="Realizada"),IFERROR(IF(AG6470="",0,AG6470-R6470),0),0),0)</f>
        <v>0</v>
      </c>
      <c r="BB6470" s="209" t="str">
        <f>_xlfn.XLOOKUP(U6470,'Lista Suspensa'!$AA$20:$AA$23,'Lista Suspensa'!$AB$20:$AB$23,"N/A")</f>
        <v>S</v>
      </c>
    </row>
    <row r="6471" spans="1:54" ht="12" customHeight="1">
      <c r="A6471" s="151" t="s">
        <v>54</v>
      </c>
      <c r="B6471" s="152">
        <v>46112</v>
      </c>
      <c r="C6471" s="153" t="s">
        <v>55</v>
      </c>
      <c r="D6471" s="153" t="s">
        <v>56</v>
      </c>
      <c r="E6471" s="244">
        <v>93856662</v>
      </c>
      <c r="F6471" s="144" t="s">
        <v>10766</v>
      </c>
      <c r="G6471" s="230"/>
      <c r="H6471" s="154">
        <v>38318</v>
      </c>
      <c r="I6471" s="153">
        <v>21</v>
      </c>
      <c r="J6471" s="148" t="s">
        <v>70</v>
      </c>
      <c r="K6471" s="153"/>
      <c r="L6471" s="153"/>
      <c r="M6471" s="153"/>
      <c r="N6471" s="153"/>
      <c r="O6471" s="155">
        <v>11920324102</v>
      </c>
      <c r="P6471" s="156" t="s">
        <v>60</v>
      </c>
      <c r="Q6471" s="157" t="s">
        <v>8211</v>
      </c>
      <c r="R6471" s="158"/>
      <c r="S6471" s="159"/>
      <c r="T6471" s="159" t="s">
        <v>6983</v>
      </c>
      <c r="U6471" s="159" t="s">
        <v>8212</v>
      </c>
      <c r="V6471" s="154">
        <v>46149</v>
      </c>
      <c r="W6471" s="154">
        <v>46155</v>
      </c>
      <c r="X6471" s="154"/>
      <c r="Y6471" s="160"/>
      <c r="Z6471" s="160"/>
      <c r="AA6471" s="153"/>
      <c r="AB6471" s="153"/>
      <c r="AC6471" s="182" t="e">
        <f t="shared" si="204"/>
        <v>#DIV/0!</v>
      </c>
      <c r="AD6471" s="153" t="e">
        <f t="shared" si="205"/>
        <v>#DIV/0!</v>
      </c>
      <c r="AE6471" s="207"/>
      <c r="AF6471" s="153"/>
      <c r="AG6471" s="159"/>
      <c r="AH6471" s="153"/>
      <c r="AI6471" s="161"/>
      <c r="AJ6471" s="153"/>
      <c r="AK6471" s="153"/>
      <c r="AL6471" s="207"/>
      <c r="AM6471" s="207"/>
      <c r="AN6471" s="207"/>
      <c r="AO6471" s="207"/>
      <c r="AP6471" s="147" t="s">
        <v>54</v>
      </c>
      <c r="AQ6471" s="147"/>
      <c r="AR6471" s="147"/>
      <c r="AS6471" s="209" t="s">
        <v>68</v>
      </c>
      <c r="AT6471" s="223" t="str">
        <f>MONTH(B6471)&amp;"/"&amp;YEAR(B6471)</f>
        <v>3/2026</v>
      </c>
      <c r="AU6471" s="223">
        <f>WEEKNUM(B6471)-WEEKNUM(EOMONTH(B6471,-1)+1)+1</f>
        <v>5</v>
      </c>
      <c r="AV6471" s="209" t="str">
        <f>MONTH(R6471)&amp;"/"&amp;YEAR(R6471)</f>
        <v>1/1900</v>
      </c>
      <c r="AW6471" s="209" t="e">
        <f>WEEKNUM(R6471)-WEEKNUM(EOMONTH(R6471,-1)+1)+1</f>
        <v>#NUM!</v>
      </c>
      <c r="AX6471" s="209">
        <f>IF(BB6471="S",IF(Q6471="1. Aceitou o programa",R6471-B6471,0),0)</f>
        <v>0</v>
      </c>
      <c r="AY6471" s="209">
        <f>IF(BB6471="S",IF(AND(S6471&lt;&gt;"",R6471&lt;&gt;""),S6471-R6471,0),0)</f>
        <v>0</v>
      </c>
      <c r="AZ6471" s="209">
        <f>IF(BB6471="S",IF(Q6471="1. Aceitou o programa",IF(OR(X6471="Não se Aplica",X6471=""),IF(OR(W6471="Não se Aplica",W6471=""),0,W6471-V6471),AVERAGE(X6471-W6471,W6471-V6471)),0),0)</f>
        <v>0</v>
      </c>
      <c r="BA6471" s="209">
        <f>IF(BB6471="S",IF(AND(Q6471="1. Aceitou o programa",AH6471="Realizada"),IFERROR(IF(AG6471="",0,AG6471-R6471),0),0),0)</f>
        <v>0</v>
      </c>
      <c r="BB6471" s="209" t="str">
        <f>_xlfn.XLOOKUP(U6471,'Lista Suspensa'!$AA$20:$AA$23,'Lista Suspensa'!$AB$20:$AB$23,"N/A")</f>
        <v>S</v>
      </c>
    </row>
    <row r="6472" spans="1:54" ht="12" customHeight="1">
      <c r="A6472" s="151" t="s">
        <v>54</v>
      </c>
      <c r="B6472" s="152">
        <v>46112</v>
      </c>
      <c r="C6472" s="153" t="s">
        <v>55</v>
      </c>
      <c r="D6472" s="153" t="s">
        <v>56</v>
      </c>
      <c r="E6472" s="244">
        <v>93173784</v>
      </c>
      <c r="F6472" s="144" t="s">
        <v>10767</v>
      </c>
      <c r="G6472" s="230"/>
      <c r="H6472" s="154">
        <v>38342</v>
      </c>
      <c r="I6472" s="153">
        <v>21</v>
      </c>
      <c r="J6472" s="148" t="s">
        <v>70</v>
      </c>
      <c r="K6472" s="153"/>
      <c r="L6472" s="153"/>
      <c r="M6472" s="153"/>
      <c r="N6472" s="153"/>
      <c r="O6472" s="155">
        <v>21985327398</v>
      </c>
      <c r="P6472" s="156" t="s">
        <v>60</v>
      </c>
      <c r="Q6472" s="157" t="s">
        <v>8211</v>
      </c>
      <c r="R6472" s="158"/>
      <c r="S6472" s="159"/>
      <c r="T6472" s="159" t="s">
        <v>6983</v>
      </c>
      <c r="U6472" s="159" t="s">
        <v>8212</v>
      </c>
      <c r="V6472" s="154">
        <v>46149</v>
      </c>
      <c r="W6472" s="154">
        <v>46155</v>
      </c>
      <c r="X6472" s="154"/>
      <c r="Y6472" s="160"/>
      <c r="Z6472" s="160"/>
      <c r="AA6472" s="153"/>
      <c r="AB6472" s="153"/>
      <c r="AC6472" s="182" t="e">
        <f t="shared" si="204"/>
        <v>#DIV/0!</v>
      </c>
      <c r="AD6472" s="153" t="e">
        <f t="shared" si="205"/>
        <v>#DIV/0!</v>
      </c>
      <c r="AE6472" s="207"/>
      <c r="AF6472" s="153"/>
      <c r="AG6472" s="159"/>
      <c r="AH6472" s="153"/>
      <c r="AI6472" s="161"/>
      <c r="AJ6472" s="153"/>
      <c r="AK6472" s="153"/>
      <c r="AL6472" s="207"/>
      <c r="AM6472" s="207"/>
      <c r="AN6472" s="207"/>
      <c r="AO6472" s="207"/>
      <c r="AP6472" s="147" t="s">
        <v>54</v>
      </c>
      <c r="AQ6472" s="147"/>
      <c r="AR6472" s="147"/>
      <c r="AS6472" s="209" t="s">
        <v>68</v>
      </c>
      <c r="AT6472" s="223" t="str">
        <f>MONTH(B6472)&amp;"/"&amp;YEAR(B6472)</f>
        <v>3/2026</v>
      </c>
      <c r="AU6472" s="223">
        <f>WEEKNUM(B6472)-WEEKNUM(EOMONTH(B6472,-1)+1)+1</f>
        <v>5</v>
      </c>
      <c r="AV6472" s="209" t="str">
        <f>MONTH(R6472)&amp;"/"&amp;YEAR(R6472)</f>
        <v>1/1900</v>
      </c>
      <c r="AW6472" s="209" t="e">
        <f>WEEKNUM(R6472)-WEEKNUM(EOMONTH(R6472,-1)+1)+1</f>
        <v>#NUM!</v>
      </c>
      <c r="AX6472" s="209">
        <f>IF(BB6472="S",IF(Q6472="1. Aceitou o programa",R6472-B6472,0),0)</f>
        <v>0</v>
      </c>
      <c r="AY6472" s="209">
        <f>IF(BB6472="S",IF(AND(S6472&lt;&gt;"",R6472&lt;&gt;""),S6472-R6472,0),0)</f>
        <v>0</v>
      </c>
      <c r="AZ6472" s="209">
        <f>IF(BB6472="S",IF(Q6472="1. Aceitou o programa",IF(OR(X6472="Não se Aplica",X6472=""),IF(OR(W6472="Não se Aplica",W6472=""),0,W6472-V6472),AVERAGE(X6472-W6472,W6472-V6472)),0),0)</f>
        <v>0</v>
      </c>
      <c r="BA6472" s="209">
        <f>IF(BB6472="S",IF(AND(Q6472="1. Aceitou o programa",AH6472="Realizada"),IFERROR(IF(AG6472="",0,AG6472-R6472),0),0),0)</f>
        <v>0</v>
      </c>
      <c r="BB6472" s="209" t="str">
        <f>_xlfn.XLOOKUP(U6472,'Lista Suspensa'!$AA$20:$AA$23,'Lista Suspensa'!$AB$20:$AB$23,"N/A")</f>
        <v>S</v>
      </c>
    </row>
    <row r="6473" spans="1:54" ht="12" customHeight="1">
      <c r="A6473" s="151" t="s">
        <v>54</v>
      </c>
      <c r="B6473" s="152">
        <v>46112</v>
      </c>
      <c r="C6473" s="153" t="s">
        <v>55</v>
      </c>
      <c r="D6473" s="153" t="s">
        <v>56</v>
      </c>
      <c r="E6473" s="244">
        <v>92606688</v>
      </c>
      <c r="F6473" s="144" t="s">
        <v>10768</v>
      </c>
      <c r="G6473" s="230"/>
      <c r="H6473" s="154">
        <v>38381</v>
      </c>
      <c r="I6473" s="153">
        <v>21</v>
      </c>
      <c r="J6473" s="148" t="s">
        <v>58</v>
      </c>
      <c r="K6473" s="153"/>
      <c r="L6473" s="153"/>
      <c r="M6473" s="153"/>
      <c r="N6473" s="153"/>
      <c r="O6473" s="155">
        <v>11943746717</v>
      </c>
      <c r="P6473" s="156" t="s">
        <v>60</v>
      </c>
      <c r="Q6473" s="157" t="s">
        <v>8211</v>
      </c>
      <c r="R6473" s="158"/>
      <c r="S6473" s="159"/>
      <c r="T6473" s="159" t="s">
        <v>6983</v>
      </c>
      <c r="U6473" s="159" t="s">
        <v>8212</v>
      </c>
      <c r="V6473" s="154">
        <v>46149</v>
      </c>
      <c r="W6473" s="154">
        <v>46155</v>
      </c>
      <c r="X6473" s="154"/>
      <c r="Y6473" s="160"/>
      <c r="Z6473" s="160"/>
      <c r="AA6473" s="153"/>
      <c r="AB6473" s="153"/>
      <c r="AC6473" s="182" t="e">
        <f t="shared" si="204"/>
        <v>#DIV/0!</v>
      </c>
      <c r="AD6473" s="153" t="e">
        <f t="shared" si="205"/>
        <v>#DIV/0!</v>
      </c>
      <c r="AE6473" s="207"/>
      <c r="AF6473" s="153"/>
      <c r="AG6473" s="159"/>
      <c r="AH6473" s="153"/>
      <c r="AI6473" s="161"/>
      <c r="AJ6473" s="153"/>
      <c r="AK6473" s="153"/>
      <c r="AL6473" s="207"/>
      <c r="AM6473" s="207"/>
      <c r="AN6473" s="207"/>
      <c r="AO6473" s="207"/>
      <c r="AP6473" s="147" t="s">
        <v>54</v>
      </c>
      <c r="AQ6473" s="147"/>
      <c r="AR6473" s="147"/>
      <c r="AS6473" s="209" t="s">
        <v>68</v>
      </c>
      <c r="AT6473" s="223" t="str">
        <f>MONTH(B6473)&amp;"/"&amp;YEAR(B6473)</f>
        <v>3/2026</v>
      </c>
      <c r="AU6473" s="223">
        <f>WEEKNUM(B6473)-WEEKNUM(EOMONTH(B6473,-1)+1)+1</f>
        <v>5</v>
      </c>
      <c r="AV6473" s="209" t="str">
        <f>MONTH(R6473)&amp;"/"&amp;YEAR(R6473)</f>
        <v>1/1900</v>
      </c>
      <c r="AW6473" s="209" t="e">
        <f>WEEKNUM(R6473)-WEEKNUM(EOMONTH(R6473,-1)+1)+1</f>
        <v>#NUM!</v>
      </c>
      <c r="AX6473" s="209">
        <f>IF(BB6473="S",IF(Q6473="1. Aceitou o programa",R6473-B6473,0),0)</f>
        <v>0</v>
      </c>
      <c r="AY6473" s="209">
        <f>IF(BB6473="S",IF(AND(S6473&lt;&gt;"",R6473&lt;&gt;""),S6473-R6473,0),0)</f>
        <v>0</v>
      </c>
      <c r="AZ6473" s="209">
        <f>IF(BB6473="S",IF(Q6473="1. Aceitou o programa",IF(OR(X6473="Não se Aplica",X6473=""),IF(OR(W6473="Não se Aplica",W6473=""),0,W6473-V6473),AVERAGE(X6473-W6473,W6473-V6473)),0),0)</f>
        <v>0</v>
      </c>
      <c r="BA6473" s="209">
        <f>IF(BB6473="S",IF(AND(Q6473="1. Aceitou o programa",AH6473="Realizada"),IFERROR(IF(AG6473="",0,AG6473-R6473),0),0),0)</f>
        <v>0</v>
      </c>
      <c r="BB6473" s="209" t="str">
        <f>_xlfn.XLOOKUP(U6473,'Lista Suspensa'!$AA$20:$AA$23,'Lista Suspensa'!$AB$20:$AB$23,"N/A")</f>
        <v>S</v>
      </c>
    </row>
    <row r="6474" spans="1:54" ht="12" customHeight="1">
      <c r="A6474" s="151" t="s">
        <v>54</v>
      </c>
      <c r="B6474" s="152">
        <v>46112</v>
      </c>
      <c r="C6474" s="153" t="s">
        <v>55</v>
      </c>
      <c r="D6474" s="153" t="s">
        <v>56</v>
      </c>
      <c r="E6474" s="244">
        <v>89953927</v>
      </c>
      <c r="F6474" s="144" t="s">
        <v>10769</v>
      </c>
      <c r="G6474" s="230"/>
      <c r="H6474" s="154">
        <v>38461</v>
      </c>
      <c r="I6474" s="153">
        <v>21</v>
      </c>
      <c r="J6474" s="148" t="s">
        <v>70</v>
      </c>
      <c r="K6474" s="153"/>
      <c r="L6474" s="153"/>
      <c r="M6474" s="153"/>
      <c r="N6474" s="153"/>
      <c r="O6474" s="155">
        <v>11922046229</v>
      </c>
      <c r="P6474" s="156" t="s">
        <v>60</v>
      </c>
      <c r="Q6474" s="157" t="s">
        <v>8211</v>
      </c>
      <c r="R6474" s="158"/>
      <c r="S6474" s="159"/>
      <c r="T6474" s="159" t="s">
        <v>6983</v>
      </c>
      <c r="U6474" s="159" t="s">
        <v>8212</v>
      </c>
      <c r="V6474" s="154">
        <v>46149</v>
      </c>
      <c r="W6474" s="154">
        <v>46155</v>
      </c>
      <c r="X6474" s="154"/>
      <c r="Y6474" s="160"/>
      <c r="Z6474" s="160"/>
      <c r="AA6474" s="153"/>
      <c r="AB6474" s="153"/>
      <c r="AC6474" s="182" t="e">
        <f t="shared" si="204"/>
        <v>#DIV/0!</v>
      </c>
      <c r="AD6474" s="153" t="e">
        <f t="shared" si="205"/>
        <v>#DIV/0!</v>
      </c>
      <c r="AE6474" s="207"/>
      <c r="AF6474" s="153"/>
      <c r="AG6474" s="159"/>
      <c r="AH6474" s="153"/>
      <c r="AI6474" s="161"/>
      <c r="AJ6474" s="153"/>
      <c r="AK6474" s="153"/>
      <c r="AL6474" s="207"/>
      <c r="AM6474" s="207"/>
      <c r="AN6474" s="207"/>
      <c r="AO6474" s="207"/>
      <c r="AP6474" s="147" t="s">
        <v>54</v>
      </c>
      <c r="AQ6474" s="147"/>
      <c r="AR6474" s="147"/>
      <c r="AS6474" s="209" t="s">
        <v>68</v>
      </c>
      <c r="AT6474" s="223" t="str">
        <f>MONTH(B6474)&amp;"/"&amp;YEAR(B6474)</f>
        <v>3/2026</v>
      </c>
      <c r="AU6474" s="223">
        <f>WEEKNUM(B6474)-WEEKNUM(EOMONTH(B6474,-1)+1)+1</f>
        <v>5</v>
      </c>
      <c r="AV6474" s="209" t="str">
        <f>MONTH(R6474)&amp;"/"&amp;YEAR(R6474)</f>
        <v>1/1900</v>
      </c>
      <c r="AW6474" s="209" t="e">
        <f>WEEKNUM(R6474)-WEEKNUM(EOMONTH(R6474,-1)+1)+1</f>
        <v>#NUM!</v>
      </c>
      <c r="AX6474" s="209">
        <f>IF(BB6474="S",IF(Q6474="1. Aceitou o programa",R6474-B6474,0),0)</f>
        <v>0</v>
      </c>
      <c r="AY6474" s="209">
        <f>IF(BB6474="S",IF(AND(S6474&lt;&gt;"",R6474&lt;&gt;""),S6474-R6474,0),0)</f>
        <v>0</v>
      </c>
      <c r="AZ6474" s="209">
        <f>IF(BB6474="S",IF(Q6474="1. Aceitou o programa",IF(OR(X6474="Não se Aplica",X6474=""),IF(OR(W6474="Não se Aplica",W6474=""),0,W6474-V6474),AVERAGE(X6474-W6474,W6474-V6474)),0),0)</f>
        <v>0</v>
      </c>
      <c r="BA6474" s="209">
        <f>IF(BB6474="S",IF(AND(Q6474="1. Aceitou o programa",AH6474="Realizada"),IFERROR(IF(AG6474="",0,AG6474-R6474),0),0),0)</f>
        <v>0</v>
      </c>
      <c r="BB6474" s="209" t="str">
        <f>_xlfn.XLOOKUP(U6474,'Lista Suspensa'!$AA$20:$AA$23,'Lista Suspensa'!$AB$20:$AB$23,"N/A")</f>
        <v>S</v>
      </c>
    </row>
    <row r="6475" spans="1:54" ht="12" customHeight="1">
      <c r="A6475" s="151" t="s">
        <v>54</v>
      </c>
      <c r="B6475" s="152">
        <v>46112</v>
      </c>
      <c r="C6475" s="153" t="s">
        <v>55</v>
      </c>
      <c r="D6475" s="153" t="s">
        <v>56</v>
      </c>
      <c r="E6475" s="244">
        <v>93882948</v>
      </c>
      <c r="F6475" s="144" t="s">
        <v>10770</v>
      </c>
      <c r="G6475" s="230"/>
      <c r="H6475" s="154">
        <v>38512</v>
      </c>
      <c r="I6475" s="153">
        <v>20</v>
      </c>
      <c r="J6475" s="148" t="s">
        <v>58</v>
      </c>
      <c r="K6475" s="153"/>
      <c r="L6475" s="153"/>
      <c r="M6475" s="153"/>
      <c r="N6475" s="153"/>
      <c r="O6475" s="155">
        <v>11961649265</v>
      </c>
      <c r="P6475" s="156" t="s">
        <v>60</v>
      </c>
      <c r="Q6475" s="157" t="s">
        <v>8211</v>
      </c>
      <c r="R6475" s="158"/>
      <c r="S6475" s="159"/>
      <c r="T6475" s="159" t="s">
        <v>6983</v>
      </c>
      <c r="U6475" s="159" t="s">
        <v>8212</v>
      </c>
      <c r="V6475" s="154">
        <v>46149</v>
      </c>
      <c r="W6475" s="154">
        <v>46155</v>
      </c>
      <c r="X6475" s="154"/>
      <c r="Y6475" s="160"/>
      <c r="Z6475" s="160"/>
      <c r="AA6475" s="153"/>
      <c r="AB6475" s="153"/>
      <c r="AC6475" s="182" t="e">
        <f t="shared" si="204"/>
        <v>#DIV/0!</v>
      </c>
      <c r="AD6475" s="153" t="e">
        <f t="shared" si="205"/>
        <v>#DIV/0!</v>
      </c>
      <c r="AE6475" s="207"/>
      <c r="AF6475" s="153"/>
      <c r="AG6475" s="159"/>
      <c r="AH6475" s="153"/>
      <c r="AI6475" s="161"/>
      <c r="AJ6475" s="153"/>
      <c r="AK6475" s="153"/>
      <c r="AL6475" s="207"/>
      <c r="AM6475" s="207"/>
      <c r="AN6475" s="207"/>
      <c r="AO6475" s="207"/>
      <c r="AP6475" s="147" t="s">
        <v>54</v>
      </c>
      <c r="AQ6475" s="147"/>
      <c r="AR6475" s="147"/>
      <c r="AS6475" s="209" t="s">
        <v>68</v>
      </c>
      <c r="AT6475" s="223" t="str">
        <f>MONTH(B6475)&amp;"/"&amp;YEAR(B6475)</f>
        <v>3/2026</v>
      </c>
      <c r="AU6475" s="223">
        <f>WEEKNUM(B6475)-WEEKNUM(EOMONTH(B6475,-1)+1)+1</f>
        <v>5</v>
      </c>
      <c r="AV6475" s="209" t="str">
        <f>MONTH(R6475)&amp;"/"&amp;YEAR(R6475)</f>
        <v>1/1900</v>
      </c>
      <c r="AW6475" s="209" t="e">
        <f>WEEKNUM(R6475)-WEEKNUM(EOMONTH(R6475,-1)+1)+1</f>
        <v>#NUM!</v>
      </c>
      <c r="AX6475" s="209">
        <f>IF(BB6475="S",IF(Q6475="1. Aceitou o programa",R6475-B6475,0),0)</f>
        <v>0</v>
      </c>
      <c r="AY6475" s="209">
        <f>IF(BB6475="S",IF(AND(S6475&lt;&gt;"",R6475&lt;&gt;""),S6475-R6475,0),0)</f>
        <v>0</v>
      </c>
      <c r="AZ6475" s="209">
        <f>IF(BB6475="S",IF(Q6475="1. Aceitou o programa",IF(OR(X6475="Não se Aplica",X6475=""),IF(OR(W6475="Não se Aplica",W6475=""),0,W6475-V6475),AVERAGE(X6475-W6475,W6475-V6475)),0),0)</f>
        <v>0</v>
      </c>
      <c r="BA6475" s="209">
        <f>IF(BB6475="S",IF(AND(Q6475="1. Aceitou o programa",AH6475="Realizada"),IFERROR(IF(AG6475="",0,AG6475-R6475),0),0),0)</f>
        <v>0</v>
      </c>
      <c r="BB6475" s="209" t="str">
        <f>_xlfn.XLOOKUP(U6475,'Lista Suspensa'!$AA$20:$AA$23,'Lista Suspensa'!$AB$20:$AB$23,"N/A")</f>
        <v>S</v>
      </c>
    </row>
    <row r="6476" spans="1:54" ht="12" customHeight="1">
      <c r="A6476" s="151" t="s">
        <v>54</v>
      </c>
      <c r="B6476" s="152">
        <v>46112</v>
      </c>
      <c r="C6476" s="153" t="s">
        <v>55</v>
      </c>
      <c r="D6476" s="153" t="s">
        <v>56</v>
      </c>
      <c r="E6476" s="244">
        <v>75755341</v>
      </c>
      <c r="F6476" s="144" t="s">
        <v>10771</v>
      </c>
      <c r="G6476" s="230"/>
      <c r="H6476" s="154">
        <v>38567</v>
      </c>
      <c r="I6476" s="153">
        <v>20</v>
      </c>
      <c r="J6476" s="148" t="s">
        <v>58</v>
      </c>
      <c r="K6476" s="153"/>
      <c r="L6476" s="153"/>
      <c r="M6476" s="153"/>
      <c r="N6476" s="153"/>
      <c r="O6476" s="155">
        <v>1195534290</v>
      </c>
      <c r="P6476" s="156" t="s">
        <v>60</v>
      </c>
      <c r="Q6476" s="157" t="s">
        <v>8211</v>
      </c>
      <c r="R6476" s="158"/>
      <c r="S6476" s="159"/>
      <c r="T6476" s="159" t="s">
        <v>6983</v>
      </c>
      <c r="U6476" s="159" t="s">
        <v>8212</v>
      </c>
      <c r="V6476" s="154">
        <v>46149</v>
      </c>
      <c r="W6476" s="154">
        <v>46155</v>
      </c>
      <c r="X6476" s="154"/>
      <c r="Y6476" s="160"/>
      <c r="Z6476" s="160"/>
      <c r="AA6476" s="153"/>
      <c r="AB6476" s="153"/>
      <c r="AC6476" s="182" t="e">
        <f t="shared" si="204"/>
        <v>#DIV/0!</v>
      </c>
      <c r="AD6476" s="153" t="e">
        <f t="shared" si="205"/>
        <v>#DIV/0!</v>
      </c>
      <c r="AE6476" s="207"/>
      <c r="AF6476" s="153"/>
      <c r="AG6476" s="159"/>
      <c r="AH6476" s="153"/>
      <c r="AI6476" s="161"/>
      <c r="AJ6476" s="153"/>
      <c r="AK6476" s="153"/>
      <c r="AL6476" s="207"/>
      <c r="AM6476" s="207"/>
      <c r="AN6476" s="207"/>
      <c r="AO6476" s="207"/>
      <c r="AP6476" s="147" t="s">
        <v>54</v>
      </c>
      <c r="AQ6476" s="147"/>
      <c r="AR6476" s="147"/>
      <c r="AS6476" s="209" t="s">
        <v>68</v>
      </c>
      <c r="AT6476" s="223" t="str">
        <f>MONTH(B6476)&amp;"/"&amp;YEAR(B6476)</f>
        <v>3/2026</v>
      </c>
      <c r="AU6476" s="223">
        <f>WEEKNUM(B6476)-WEEKNUM(EOMONTH(B6476,-1)+1)+1</f>
        <v>5</v>
      </c>
      <c r="AV6476" s="209" t="str">
        <f>MONTH(R6476)&amp;"/"&amp;YEAR(R6476)</f>
        <v>1/1900</v>
      </c>
      <c r="AW6476" s="209" t="e">
        <f>WEEKNUM(R6476)-WEEKNUM(EOMONTH(R6476,-1)+1)+1</f>
        <v>#NUM!</v>
      </c>
      <c r="AX6476" s="209">
        <f>IF(BB6476="S",IF(Q6476="1. Aceitou o programa",R6476-B6476,0),0)</f>
        <v>0</v>
      </c>
      <c r="AY6476" s="209">
        <f>IF(BB6476="S",IF(AND(S6476&lt;&gt;"",R6476&lt;&gt;""),S6476-R6476,0),0)</f>
        <v>0</v>
      </c>
      <c r="AZ6476" s="209">
        <f>IF(BB6476="S",IF(Q6476="1. Aceitou o programa",IF(OR(X6476="Não se Aplica",X6476=""),IF(OR(W6476="Não se Aplica",W6476=""),0,W6476-V6476),AVERAGE(X6476-W6476,W6476-V6476)),0),0)</f>
        <v>0</v>
      </c>
      <c r="BA6476" s="209">
        <f>IF(BB6476="S",IF(AND(Q6476="1. Aceitou o programa",AH6476="Realizada"),IFERROR(IF(AG6476="",0,AG6476-R6476),0),0),0)</f>
        <v>0</v>
      </c>
      <c r="BB6476" s="209" t="str">
        <f>_xlfn.XLOOKUP(U6476,'Lista Suspensa'!$AA$20:$AA$23,'Lista Suspensa'!$AB$20:$AB$23,"N/A")</f>
        <v>S</v>
      </c>
    </row>
    <row r="6477" spans="1:54" ht="12" customHeight="1">
      <c r="A6477" s="151" t="s">
        <v>54</v>
      </c>
      <c r="B6477" s="152">
        <v>46112</v>
      </c>
      <c r="C6477" s="153" t="s">
        <v>55</v>
      </c>
      <c r="D6477" s="153" t="s">
        <v>56</v>
      </c>
      <c r="E6477" s="244">
        <v>93727648</v>
      </c>
      <c r="F6477" s="144" t="s">
        <v>10772</v>
      </c>
      <c r="G6477" s="230"/>
      <c r="H6477" s="154">
        <v>38660</v>
      </c>
      <c r="I6477" s="153">
        <v>20</v>
      </c>
      <c r="J6477" s="148" t="s">
        <v>70</v>
      </c>
      <c r="K6477" s="153"/>
      <c r="L6477" s="153"/>
      <c r="M6477" s="153"/>
      <c r="N6477" s="153"/>
      <c r="O6477" s="155">
        <v>42998159976</v>
      </c>
      <c r="P6477" s="156" t="s">
        <v>60</v>
      </c>
      <c r="Q6477" s="157" t="s">
        <v>8211</v>
      </c>
      <c r="R6477" s="158"/>
      <c r="S6477" s="159"/>
      <c r="T6477" s="159" t="s">
        <v>6983</v>
      </c>
      <c r="U6477" s="159" t="s">
        <v>8212</v>
      </c>
      <c r="V6477" s="154">
        <v>46149</v>
      </c>
      <c r="W6477" s="154">
        <v>46155</v>
      </c>
      <c r="X6477" s="154"/>
      <c r="Y6477" s="160"/>
      <c r="Z6477" s="160"/>
      <c r="AA6477" s="153"/>
      <c r="AB6477" s="153"/>
      <c r="AC6477" s="182" t="e">
        <f t="shared" si="204"/>
        <v>#DIV/0!</v>
      </c>
      <c r="AD6477" s="153" t="e">
        <f t="shared" si="205"/>
        <v>#DIV/0!</v>
      </c>
      <c r="AE6477" s="207"/>
      <c r="AF6477" s="153"/>
      <c r="AG6477" s="159"/>
      <c r="AH6477" s="153"/>
      <c r="AI6477" s="161"/>
      <c r="AJ6477" s="153"/>
      <c r="AK6477" s="153"/>
      <c r="AL6477" s="207"/>
      <c r="AM6477" s="207"/>
      <c r="AN6477" s="207"/>
      <c r="AO6477" s="207"/>
      <c r="AP6477" s="147" t="s">
        <v>54</v>
      </c>
      <c r="AQ6477" s="147"/>
      <c r="AR6477" s="147"/>
      <c r="AS6477" s="209" t="s">
        <v>68</v>
      </c>
      <c r="AT6477" s="223" t="str">
        <f>MONTH(B6477)&amp;"/"&amp;YEAR(B6477)</f>
        <v>3/2026</v>
      </c>
      <c r="AU6477" s="223">
        <f>WEEKNUM(B6477)-WEEKNUM(EOMONTH(B6477,-1)+1)+1</f>
        <v>5</v>
      </c>
      <c r="AV6477" s="209" t="str">
        <f>MONTH(R6477)&amp;"/"&amp;YEAR(R6477)</f>
        <v>1/1900</v>
      </c>
      <c r="AW6477" s="209" t="e">
        <f>WEEKNUM(R6477)-WEEKNUM(EOMONTH(R6477,-1)+1)+1</f>
        <v>#NUM!</v>
      </c>
      <c r="AX6477" s="209">
        <f>IF(BB6477="S",IF(Q6477="1. Aceitou o programa",R6477-B6477,0),0)</f>
        <v>0</v>
      </c>
      <c r="AY6477" s="209">
        <f>IF(BB6477="S",IF(AND(S6477&lt;&gt;"",R6477&lt;&gt;""),S6477-R6477,0),0)</f>
        <v>0</v>
      </c>
      <c r="AZ6477" s="209">
        <f>IF(BB6477="S",IF(Q6477="1. Aceitou o programa",IF(OR(X6477="Não se Aplica",X6477=""),IF(OR(W6477="Não se Aplica",W6477=""),0,W6477-V6477),AVERAGE(X6477-W6477,W6477-V6477)),0),0)</f>
        <v>0</v>
      </c>
      <c r="BA6477" s="209">
        <f>IF(BB6477="S",IF(AND(Q6477="1. Aceitou o programa",AH6477="Realizada"),IFERROR(IF(AG6477="",0,AG6477-R6477),0),0),0)</f>
        <v>0</v>
      </c>
      <c r="BB6477" s="209" t="str">
        <f>_xlfn.XLOOKUP(U6477,'Lista Suspensa'!$AA$20:$AA$23,'Lista Suspensa'!$AB$20:$AB$23,"N/A")</f>
        <v>S</v>
      </c>
    </row>
    <row r="6478" spans="1:54" ht="12" customHeight="1">
      <c r="A6478" s="151" t="s">
        <v>54</v>
      </c>
      <c r="B6478" s="152">
        <v>46112</v>
      </c>
      <c r="C6478" s="153" t="s">
        <v>55</v>
      </c>
      <c r="D6478" s="153" t="s">
        <v>56</v>
      </c>
      <c r="E6478" s="244">
        <v>84026657</v>
      </c>
      <c r="F6478" s="144" t="s">
        <v>10773</v>
      </c>
      <c r="G6478" s="230"/>
      <c r="H6478" s="154">
        <v>38746</v>
      </c>
      <c r="I6478" s="153">
        <v>20</v>
      </c>
      <c r="J6478" s="148" t="s">
        <v>58</v>
      </c>
      <c r="K6478" s="153"/>
      <c r="L6478" s="153"/>
      <c r="M6478" s="153"/>
      <c r="N6478" s="153"/>
      <c r="O6478" s="155">
        <v>11930220965</v>
      </c>
      <c r="P6478" s="156" t="s">
        <v>60</v>
      </c>
      <c r="Q6478" s="157" t="s">
        <v>8211</v>
      </c>
      <c r="R6478" s="158"/>
      <c r="S6478" s="159"/>
      <c r="T6478" s="159" t="s">
        <v>6983</v>
      </c>
      <c r="U6478" s="159" t="s">
        <v>8212</v>
      </c>
      <c r="V6478" s="154">
        <v>46149</v>
      </c>
      <c r="W6478" s="154">
        <v>46155</v>
      </c>
      <c r="X6478" s="154"/>
      <c r="Y6478" s="160"/>
      <c r="Z6478" s="160"/>
      <c r="AA6478" s="153"/>
      <c r="AB6478" s="153"/>
      <c r="AC6478" s="182" t="e">
        <f t="shared" si="204"/>
        <v>#DIV/0!</v>
      </c>
      <c r="AD6478" s="153" t="e">
        <f t="shared" si="205"/>
        <v>#DIV/0!</v>
      </c>
      <c r="AE6478" s="207"/>
      <c r="AF6478" s="153"/>
      <c r="AG6478" s="159"/>
      <c r="AH6478" s="153"/>
      <c r="AI6478" s="161"/>
      <c r="AJ6478" s="153"/>
      <c r="AK6478" s="153"/>
      <c r="AL6478" s="207"/>
      <c r="AM6478" s="207"/>
      <c r="AN6478" s="207"/>
      <c r="AO6478" s="207"/>
      <c r="AP6478" s="147" t="s">
        <v>54</v>
      </c>
      <c r="AQ6478" s="147"/>
      <c r="AR6478" s="147"/>
      <c r="AS6478" s="209" t="s">
        <v>68</v>
      </c>
      <c r="AT6478" s="223" t="str">
        <f>MONTH(B6478)&amp;"/"&amp;YEAR(B6478)</f>
        <v>3/2026</v>
      </c>
      <c r="AU6478" s="223">
        <f>WEEKNUM(B6478)-WEEKNUM(EOMONTH(B6478,-1)+1)+1</f>
        <v>5</v>
      </c>
      <c r="AV6478" s="209" t="str">
        <f>MONTH(R6478)&amp;"/"&amp;YEAR(R6478)</f>
        <v>1/1900</v>
      </c>
      <c r="AW6478" s="209" t="e">
        <f>WEEKNUM(R6478)-WEEKNUM(EOMONTH(R6478,-1)+1)+1</f>
        <v>#NUM!</v>
      </c>
      <c r="AX6478" s="209">
        <f>IF(BB6478="S",IF(Q6478="1. Aceitou o programa",R6478-B6478,0),0)</f>
        <v>0</v>
      </c>
      <c r="AY6478" s="209">
        <f>IF(BB6478="S",IF(AND(S6478&lt;&gt;"",R6478&lt;&gt;""),S6478-R6478,0),0)</f>
        <v>0</v>
      </c>
      <c r="AZ6478" s="209">
        <f>IF(BB6478="S",IF(Q6478="1. Aceitou o programa",IF(OR(X6478="Não se Aplica",X6478=""),IF(OR(W6478="Não se Aplica",W6478=""),0,W6478-V6478),AVERAGE(X6478-W6478,W6478-V6478)),0),0)</f>
        <v>0</v>
      </c>
      <c r="BA6478" s="209">
        <f>IF(BB6478="S",IF(AND(Q6478="1. Aceitou o programa",AH6478="Realizada"),IFERROR(IF(AG6478="",0,AG6478-R6478),0),0),0)</f>
        <v>0</v>
      </c>
      <c r="BB6478" s="209" t="str">
        <f>_xlfn.XLOOKUP(U6478,'Lista Suspensa'!$AA$20:$AA$23,'Lista Suspensa'!$AB$20:$AB$23,"N/A")</f>
        <v>S</v>
      </c>
    </row>
    <row r="6479" spans="1:54" ht="12" customHeight="1">
      <c r="A6479" s="151" t="s">
        <v>54</v>
      </c>
      <c r="B6479" s="152">
        <v>46112</v>
      </c>
      <c r="C6479" s="153" t="s">
        <v>55</v>
      </c>
      <c r="D6479" s="153" t="s">
        <v>56</v>
      </c>
      <c r="E6479" s="244">
        <v>418543399</v>
      </c>
      <c r="F6479" s="144" t="s">
        <v>10774</v>
      </c>
      <c r="G6479" s="230"/>
      <c r="H6479" s="154">
        <v>38754</v>
      </c>
      <c r="I6479" s="153">
        <v>20</v>
      </c>
      <c r="J6479" s="148" t="s">
        <v>70</v>
      </c>
      <c r="K6479" s="153"/>
      <c r="L6479" s="153"/>
      <c r="M6479" s="153"/>
      <c r="N6479" s="153"/>
      <c r="O6479" s="155">
        <v>21992028514</v>
      </c>
      <c r="P6479" s="156" t="s">
        <v>60</v>
      </c>
      <c r="Q6479" s="157" t="s">
        <v>8211</v>
      </c>
      <c r="R6479" s="158"/>
      <c r="S6479" s="159"/>
      <c r="T6479" s="159" t="s">
        <v>6983</v>
      </c>
      <c r="U6479" s="159" t="s">
        <v>8212</v>
      </c>
      <c r="V6479" s="154">
        <v>46149</v>
      </c>
      <c r="W6479" s="154">
        <v>46155</v>
      </c>
      <c r="X6479" s="154"/>
      <c r="Y6479" s="160"/>
      <c r="Z6479" s="160"/>
      <c r="AA6479" s="153"/>
      <c r="AB6479" s="153"/>
      <c r="AC6479" s="182" t="e">
        <f t="shared" si="204"/>
        <v>#DIV/0!</v>
      </c>
      <c r="AD6479" s="153" t="e">
        <f t="shared" si="205"/>
        <v>#DIV/0!</v>
      </c>
      <c r="AE6479" s="207"/>
      <c r="AF6479" s="153"/>
      <c r="AG6479" s="159"/>
      <c r="AH6479" s="153"/>
      <c r="AI6479" s="161"/>
      <c r="AJ6479" s="153"/>
      <c r="AK6479" s="153"/>
      <c r="AL6479" s="207"/>
      <c r="AM6479" s="207"/>
      <c r="AN6479" s="207"/>
      <c r="AO6479" s="207"/>
      <c r="AP6479" s="147" t="s">
        <v>54</v>
      </c>
      <c r="AQ6479" s="147"/>
      <c r="AR6479" s="147"/>
      <c r="AS6479" s="209" t="s">
        <v>68</v>
      </c>
      <c r="AT6479" s="223" t="str">
        <f>MONTH(B6479)&amp;"/"&amp;YEAR(B6479)</f>
        <v>3/2026</v>
      </c>
      <c r="AU6479" s="223">
        <f>WEEKNUM(B6479)-WEEKNUM(EOMONTH(B6479,-1)+1)+1</f>
        <v>5</v>
      </c>
      <c r="AV6479" s="209" t="str">
        <f>MONTH(R6479)&amp;"/"&amp;YEAR(R6479)</f>
        <v>1/1900</v>
      </c>
      <c r="AW6479" s="209" t="e">
        <f>WEEKNUM(R6479)-WEEKNUM(EOMONTH(R6479,-1)+1)+1</f>
        <v>#NUM!</v>
      </c>
      <c r="AX6479" s="209">
        <f>IF(BB6479="S",IF(Q6479="1. Aceitou o programa",R6479-B6479,0),0)</f>
        <v>0</v>
      </c>
      <c r="AY6479" s="209">
        <f>IF(BB6479="S",IF(AND(S6479&lt;&gt;"",R6479&lt;&gt;""),S6479-R6479,0),0)</f>
        <v>0</v>
      </c>
      <c r="AZ6479" s="209">
        <f>IF(BB6479="S",IF(Q6479="1. Aceitou o programa",IF(OR(X6479="Não se Aplica",X6479=""),IF(OR(W6479="Não se Aplica",W6479=""),0,W6479-V6479),AVERAGE(X6479-W6479,W6479-V6479)),0),0)</f>
        <v>0</v>
      </c>
      <c r="BA6479" s="209">
        <f>IF(BB6479="S",IF(AND(Q6479="1. Aceitou o programa",AH6479="Realizada"),IFERROR(IF(AG6479="",0,AG6479-R6479),0),0),0)</f>
        <v>0</v>
      </c>
      <c r="BB6479" s="209" t="str">
        <f>_xlfn.XLOOKUP(U6479,'Lista Suspensa'!$AA$20:$AA$23,'Lista Suspensa'!$AB$20:$AB$23,"N/A")</f>
        <v>S</v>
      </c>
    </row>
    <row r="6480" spans="1:54" ht="12" customHeight="1">
      <c r="A6480" s="151" t="s">
        <v>54</v>
      </c>
      <c r="B6480" s="152">
        <v>46112</v>
      </c>
      <c r="C6480" s="153" t="s">
        <v>55</v>
      </c>
      <c r="D6480" s="153" t="s">
        <v>56</v>
      </c>
      <c r="E6480" s="244">
        <v>94122219</v>
      </c>
      <c r="F6480" s="144" t="s">
        <v>10775</v>
      </c>
      <c r="G6480" s="230"/>
      <c r="H6480" s="154">
        <v>38771</v>
      </c>
      <c r="I6480" s="153">
        <v>20</v>
      </c>
      <c r="J6480" s="148" t="s">
        <v>58</v>
      </c>
      <c r="K6480" s="153"/>
      <c r="L6480" s="153"/>
      <c r="M6480" s="153"/>
      <c r="N6480" s="153"/>
      <c r="O6480" s="155">
        <v>21985180428</v>
      </c>
      <c r="P6480" s="156" t="s">
        <v>60</v>
      </c>
      <c r="Q6480" s="157" t="s">
        <v>8211</v>
      </c>
      <c r="R6480" s="158"/>
      <c r="S6480" s="159"/>
      <c r="T6480" s="159" t="s">
        <v>6983</v>
      </c>
      <c r="U6480" s="159" t="s">
        <v>8212</v>
      </c>
      <c r="V6480" s="154">
        <v>46149</v>
      </c>
      <c r="W6480" s="154">
        <v>46155</v>
      </c>
      <c r="X6480" s="154"/>
      <c r="Y6480" s="160"/>
      <c r="Z6480" s="160"/>
      <c r="AA6480" s="153"/>
      <c r="AB6480" s="153"/>
      <c r="AC6480" s="182" t="e">
        <f t="shared" si="204"/>
        <v>#DIV/0!</v>
      </c>
      <c r="AD6480" s="153" t="e">
        <f t="shared" si="205"/>
        <v>#DIV/0!</v>
      </c>
      <c r="AE6480" s="207"/>
      <c r="AF6480" s="153"/>
      <c r="AG6480" s="159"/>
      <c r="AH6480" s="153"/>
      <c r="AI6480" s="161"/>
      <c r="AJ6480" s="153"/>
      <c r="AK6480" s="153"/>
      <c r="AL6480" s="207"/>
      <c r="AM6480" s="207"/>
      <c r="AN6480" s="207"/>
      <c r="AO6480" s="207"/>
      <c r="AP6480" s="147" t="s">
        <v>54</v>
      </c>
      <c r="AQ6480" s="147"/>
      <c r="AR6480" s="147"/>
      <c r="AS6480" s="209" t="s">
        <v>68</v>
      </c>
      <c r="AT6480" s="223" t="str">
        <f>MONTH(B6480)&amp;"/"&amp;YEAR(B6480)</f>
        <v>3/2026</v>
      </c>
      <c r="AU6480" s="223">
        <f>WEEKNUM(B6480)-WEEKNUM(EOMONTH(B6480,-1)+1)+1</f>
        <v>5</v>
      </c>
      <c r="AV6480" s="209" t="str">
        <f>MONTH(R6480)&amp;"/"&amp;YEAR(R6480)</f>
        <v>1/1900</v>
      </c>
      <c r="AW6480" s="209" t="e">
        <f>WEEKNUM(R6480)-WEEKNUM(EOMONTH(R6480,-1)+1)+1</f>
        <v>#NUM!</v>
      </c>
      <c r="AX6480" s="209">
        <f>IF(BB6480="S",IF(Q6480="1. Aceitou o programa",R6480-B6480,0),0)</f>
        <v>0</v>
      </c>
      <c r="AY6480" s="209">
        <f>IF(BB6480="S",IF(AND(S6480&lt;&gt;"",R6480&lt;&gt;""),S6480-R6480,0),0)</f>
        <v>0</v>
      </c>
      <c r="AZ6480" s="209">
        <f>IF(BB6480="S",IF(Q6480="1. Aceitou o programa",IF(OR(X6480="Não se Aplica",X6480=""),IF(OR(W6480="Não se Aplica",W6480=""),0,W6480-V6480),AVERAGE(X6480-W6480,W6480-V6480)),0),0)</f>
        <v>0</v>
      </c>
      <c r="BA6480" s="209">
        <f>IF(BB6480="S",IF(AND(Q6480="1. Aceitou o programa",AH6480="Realizada"),IFERROR(IF(AG6480="",0,AG6480-R6480),0),0),0)</f>
        <v>0</v>
      </c>
      <c r="BB6480" s="209" t="str">
        <f>_xlfn.XLOOKUP(U6480,'Lista Suspensa'!$AA$20:$AA$23,'Lista Suspensa'!$AB$20:$AB$23,"N/A")</f>
        <v>S</v>
      </c>
    </row>
    <row r="6481" spans="1:54" ht="12" customHeight="1">
      <c r="A6481" s="151" t="s">
        <v>54</v>
      </c>
      <c r="B6481" s="152">
        <v>46112</v>
      </c>
      <c r="C6481" s="153" t="s">
        <v>55</v>
      </c>
      <c r="D6481" s="153" t="s">
        <v>56</v>
      </c>
      <c r="E6481" s="244">
        <v>93111432</v>
      </c>
      <c r="F6481" s="144" t="s">
        <v>10776</v>
      </c>
      <c r="G6481" s="230"/>
      <c r="H6481" s="154">
        <v>38771</v>
      </c>
      <c r="I6481" s="153">
        <v>20</v>
      </c>
      <c r="J6481" s="148" t="s">
        <v>58</v>
      </c>
      <c r="K6481" s="153"/>
      <c r="L6481" s="153"/>
      <c r="M6481" s="153"/>
      <c r="N6481" s="153"/>
      <c r="O6481" s="155">
        <v>21969535887</v>
      </c>
      <c r="P6481" s="156" t="s">
        <v>60</v>
      </c>
      <c r="Q6481" s="157" t="s">
        <v>8211</v>
      </c>
      <c r="R6481" s="158"/>
      <c r="S6481" s="159"/>
      <c r="T6481" s="159" t="s">
        <v>6983</v>
      </c>
      <c r="U6481" s="159" t="s">
        <v>8212</v>
      </c>
      <c r="V6481" s="154">
        <v>46149</v>
      </c>
      <c r="W6481" s="154">
        <v>46155</v>
      </c>
      <c r="X6481" s="154"/>
      <c r="Y6481" s="160"/>
      <c r="Z6481" s="160"/>
      <c r="AA6481" s="153"/>
      <c r="AB6481" s="153"/>
      <c r="AC6481" s="182" t="e">
        <f t="shared" si="204"/>
        <v>#DIV/0!</v>
      </c>
      <c r="AD6481" s="153" t="e">
        <f t="shared" si="205"/>
        <v>#DIV/0!</v>
      </c>
      <c r="AE6481" s="207"/>
      <c r="AF6481" s="153"/>
      <c r="AG6481" s="159"/>
      <c r="AH6481" s="153"/>
      <c r="AI6481" s="161"/>
      <c r="AJ6481" s="153"/>
      <c r="AK6481" s="153"/>
      <c r="AL6481" s="207"/>
      <c r="AM6481" s="207"/>
      <c r="AN6481" s="207"/>
      <c r="AO6481" s="207"/>
      <c r="AP6481" s="147" t="s">
        <v>54</v>
      </c>
      <c r="AQ6481" s="147"/>
      <c r="AR6481" s="147"/>
      <c r="AS6481" s="209" t="s">
        <v>68</v>
      </c>
      <c r="AT6481" s="223" t="str">
        <f>MONTH(B6481)&amp;"/"&amp;YEAR(B6481)</f>
        <v>3/2026</v>
      </c>
      <c r="AU6481" s="223">
        <f>WEEKNUM(B6481)-WEEKNUM(EOMONTH(B6481,-1)+1)+1</f>
        <v>5</v>
      </c>
      <c r="AV6481" s="209" t="str">
        <f>MONTH(R6481)&amp;"/"&amp;YEAR(R6481)</f>
        <v>1/1900</v>
      </c>
      <c r="AW6481" s="209" t="e">
        <f>WEEKNUM(R6481)-WEEKNUM(EOMONTH(R6481,-1)+1)+1</f>
        <v>#NUM!</v>
      </c>
      <c r="AX6481" s="209">
        <f>IF(BB6481="S",IF(Q6481="1. Aceitou o programa",R6481-B6481,0),0)</f>
        <v>0</v>
      </c>
      <c r="AY6481" s="209">
        <f>IF(BB6481="S",IF(AND(S6481&lt;&gt;"",R6481&lt;&gt;""),S6481-R6481,0),0)</f>
        <v>0</v>
      </c>
      <c r="AZ6481" s="209">
        <f>IF(BB6481="S",IF(Q6481="1. Aceitou o programa",IF(OR(X6481="Não se Aplica",X6481=""),IF(OR(W6481="Não se Aplica",W6481=""),0,W6481-V6481),AVERAGE(X6481-W6481,W6481-V6481)),0),0)</f>
        <v>0</v>
      </c>
      <c r="BA6481" s="209">
        <f>IF(BB6481="S",IF(AND(Q6481="1. Aceitou o programa",AH6481="Realizada"),IFERROR(IF(AG6481="",0,AG6481-R6481),0),0),0)</f>
        <v>0</v>
      </c>
      <c r="BB6481" s="209" t="str">
        <f>_xlfn.XLOOKUP(U6481,'Lista Suspensa'!$AA$20:$AA$23,'Lista Suspensa'!$AB$20:$AB$23,"N/A")</f>
        <v>S</v>
      </c>
    </row>
    <row r="6482" spans="1:54" ht="12" customHeight="1">
      <c r="A6482" s="151" t="s">
        <v>54</v>
      </c>
      <c r="B6482" s="152">
        <v>46112</v>
      </c>
      <c r="C6482" s="153" t="s">
        <v>55</v>
      </c>
      <c r="D6482" s="153" t="s">
        <v>56</v>
      </c>
      <c r="E6482" s="244">
        <v>757722717</v>
      </c>
      <c r="F6482" s="144" t="s">
        <v>10777</v>
      </c>
      <c r="G6482" s="230"/>
      <c r="H6482" s="154">
        <v>38795</v>
      </c>
      <c r="I6482" s="153">
        <v>20</v>
      </c>
      <c r="J6482" s="148" t="s">
        <v>58</v>
      </c>
      <c r="K6482" s="153"/>
      <c r="L6482" s="153"/>
      <c r="M6482" s="153"/>
      <c r="N6482" s="153"/>
      <c r="O6482" s="155">
        <v>21975953928</v>
      </c>
      <c r="P6482" s="156" t="s">
        <v>60</v>
      </c>
      <c r="Q6482" s="157" t="s">
        <v>8211</v>
      </c>
      <c r="R6482" s="158"/>
      <c r="S6482" s="159"/>
      <c r="T6482" s="159" t="s">
        <v>6983</v>
      </c>
      <c r="U6482" s="159" t="s">
        <v>8212</v>
      </c>
      <c r="V6482" s="154">
        <v>46149</v>
      </c>
      <c r="W6482" s="154">
        <v>46155</v>
      </c>
      <c r="X6482" s="154"/>
      <c r="Y6482" s="160"/>
      <c r="Z6482" s="160"/>
      <c r="AA6482" s="153"/>
      <c r="AB6482" s="153"/>
      <c r="AC6482" s="182" t="e">
        <f t="shared" si="204"/>
        <v>#DIV/0!</v>
      </c>
      <c r="AD6482" s="153" t="e">
        <f t="shared" si="205"/>
        <v>#DIV/0!</v>
      </c>
      <c r="AE6482" s="207"/>
      <c r="AF6482" s="153"/>
      <c r="AG6482" s="159"/>
      <c r="AH6482" s="153"/>
      <c r="AI6482" s="161"/>
      <c r="AJ6482" s="153"/>
      <c r="AK6482" s="153"/>
      <c r="AL6482" s="207"/>
      <c r="AM6482" s="207"/>
      <c r="AN6482" s="207"/>
      <c r="AO6482" s="207"/>
      <c r="AP6482" s="147" t="s">
        <v>54</v>
      </c>
      <c r="AQ6482" s="147"/>
      <c r="AR6482" s="147"/>
      <c r="AS6482" s="209" t="s">
        <v>68</v>
      </c>
      <c r="AT6482" s="223" t="str">
        <f>MONTH(B6482)&amp;"/"&amp;YEAR(B6482)</f>
        <v>3/2026</v>
      </c>
      <c r="AU6482" s="223">
        <f>WEEKNUM(B6482)-WEEKNUM(EOMONTH(B6482,-1)+1)+1</f>
        <v>5</v>
      </c>
      <c r="AV6482" s="209" t="str">
        <f>MONTH(R6482)&amp;"/"&amp;YEAR(R6482)</f>
        <v>1/1900</v>
      </c>
      <c r="AW6482" s="209" t="e">
        <f>WEEKNUM(R6482)-WEEKNUM(EOMONTH(R6482,-1)+1)+1</f>
        <v>#NUM!</v>
      </c>
      <c r="AX6482" s="209">
        <f>IF(BB6482="S",IF(Q6482="1. Aceitou o programa",R6482-B6482,0),0)</f>
        <v>0</v>
      </c>
      <c r="AY6482" s="209">
        <f>IF(BB6482="S",IF(AND(S6482&lt;&gt;"",R6482&lt;&gt;""),S6482-R6482,0),0)</f>
        <v>0</v>
      </c>
      <c r="AZ6482" s="209">
        <f>IF(BB6482="S",IF(Q6482="1. Aceitou o programa",IF(OR(X6482="Não se Aplica",X6482=""),IF(OR(W6482="Não se Aplica",W6482=""),0,W6482-V6482),AVERAGE(X6482-W6482,W6482-V6482)),0),0)</f>
        <v>0</v>
      </c>
      <c r="BA6482" s="209">
        <f>IF(BB6482="S",IF(AND(Q6482="1. Aceitou o programa",AH6482="Realizada"),IFERROR(IF(AG6482="",0,AG6482-R6482),0),0),0)</f>
        <v>0</v>
      </c>
      <c r="BB6482" s="209" t="str">
        <f>_xlfn.XLOOKUP(U6482,'Lista Suspensa'!$AA$20:$AA$23,'Lista Suspensa'!$AB$20:$AB$23,"N/A")</f>
        <v>S</v>
      </c>
    </row>
    <row r="6483" spans="1:54" ht="12" customHeight="1">
      <c r="A6483" s="151" t="s">
        <v>54</v>
      </c>
      <c r="B6483" s="152">
        <v>46112</v>
      </c>
      <c r="C6483" s="153" t="s">
        <v>55</v>
      </c>
      <c r="D6483" s="153" t="s">
        <v>56</v>
      </c>
      <c r="E6483" s="244">
        <v>83790041</v>
      </c>
      <c r="F6483" s="144" t="s">
        <v>10778</v>
      </c>
      <c r="G6483" s="230"/>
      <c r="H6483" s="154">
        <v>38825</v>
      </c>
      <c r="I6483" s="153">
        <v>20</v>
      </c>
      <c r="J6483" s="148" t="s">
        <v>70</v>
      </c>
      <c r="K6483" s="153"/>
      <c r="L6483" s="153"/>
      <c r="M6483" s="153"/>
      <c r="N6483" s="153"/>
      <c r="O6483" s="155">
        <v>11939484215</v>
      </c>
      <c r="P6483" s="156" t="s">
        <v>60</v>
      </c>
      <c r="Q6483" s="157" t="s">
        <v>8211</v>
      </c>
      <c r="R6483" s="158"/>
      <c r="S6483" s="159"/>
      <c r="T6483" s="159" t="s">
        <v>6983</v>
      </c>
      <c r="U6483" s="159" t="s">
        <v>8212</v>
      </c>
      <c r="V6483" s="154">
        <v>46149</v>
      </c>
      <c r="W6483" s="154">
        <v>46155</v>
      </c>
      <c r="X6483" s="154"/>
      <c r="Y6483" s="160"/>
      <c r="Z6483" s="160"/>
      <c r="AA6483" s="153"/>
      <c r="AB6483" s="153"/>
      <c r="AC6483" s="182" t="e">
        <f t="shared" si="204"/>
        <v>#DIV/0!</v>
      </c>
      <c r="AD6483" s="153" t="e">
        <f t="shared" si="205"/>
        <v>#DIV/0!</v>
      </c>
      <c r="AE6483" s="207"/>
      <c r="AF6483" s="153"/>
      <c r="AG6483" s="159"/>
      <c r="AH6483" s="153"/>
      <c r="AI6483" s="161"/>
      <c r="AJ6483" s="153"/>
      <c r="AK6483" s="153"/>
      <c r="AL6483" s="207"/>
      <c r="AM6483" s="207"/>
      <c r="AN6483" s="207"/>
      <c r="AO6483" s="207"/>
      <c r="AP6483" s="147" t="s">
        <v>54</v>
      </c>
      <c r="AQ6483" s="147"/>
      <c r="AR6483" s="147"/>
      <c r="AS6483" s="209" t="s">
        <v>68</v>
      </c>
      <c r="AT6483" s="223" t="str">
        <f>MONTH(B6483)&amp;"/"&amp;YEAR(B6483)</f>
        <v>3/2026</v>
      </c>
      <c r="AU6483" s="223">
        <f>WEEKNUM(B6483)-WEEKNUM(EOMONTH(B6483,-1)+1)+1</f>
        <v>5</v>
      </c>
      <c r="AV6483" s="209" t="str">
        <f>MONTH(R6483)&amp;"/"&amp;YEAR(R6483)</f>
        <v>1/1900</v>
      </c>
      <c r="AW6483" s="209" t="e">
        <f>WEEKNUM(R6483)-WEEKNUM(EOMONTH(R6483,-1)+1)+1</f>
        <v>#NUM!</v>
      </c>
      <c r="AX6483" s="209">
        <f>IF(BB6483="S",IF(Q6483="1. Aceitou o programa",R6483-B6483,0),0)</f>
        <v>0</v>
      </c>
      <c r="AY6483" s="209">
        <f>IF(BB6483="S",IF(AND(S6483&lt;&gt;"",R6483&lt;&gt;""),S6483-R6483,0),0)</f>
        <v>0</v>
      </c>
      <c r="AZ6483" s="209">
        <f>IF(BB6483="S",IF(Q6483="1. Aceitou o programa",IF(OR(X6483="Não se Aplica",X6483=""),IF(OR(W6483="Não se Aplica",W6483=""),0,W6483-V6483),AVERAGE(X6483-W6483,W6483-V6483)),0),0)</f>
        <v>0</v>
      </c>
      <c r="BA6483" s="209">
        <f>IF(BB6483="S",IF(AND(Q6483="1. Aceitou o programa",AH6483="Realizada"),IFERROR(IF(AG6483="",0,AG6483-R6483),0),0),0)</f>
        <v>0</v>
      </c>
      <c r="BB6483" s="209" t="str">
        <f>_xlfn.XLOOKUP(U6483,'Lista Suspensa'!$AA$20:$AA$23,'Lista Suspensa'!$AB$20:$AB$23,"N/A")</f>
        <v>S</v>
      </c>
    </row>
    <row r="6484" spans="1:54" ht="12" customHeight="1">
      <c r="A6484" s="151" t="s">
        <v>54</v>
      </c>
      <c r="B6484" s="152">
        <v>46112</v>
      </c>
      <c r="C6484" s="153" t="s">
        <v>55</v>
      </c>
      <c r="D6484" s="153" t="s">
        <v>56</v>
      </c>
      <c r="E6484" s="244">
        <v>93749158</v>
      </c>
      <c r="F6484" s="144" t="s">
        <v>10779</v>
      </c>
      <c r="G6484" s="230"/>
      <c r="H6484" s="154">
        <v>38857</v>
      </c>
      <c r="I6484" s="153">
        <v>20</v>
      </c>
      <c r="J6484" s="148" t="s">
        <v>70</v>
      </c>
      <c r="K6484" s="153"/>
      <c r="L6484" s="153"/>
      <c r="M6484" s="153"/>
      <c r="N6484" s="153"/>
      <c r="O6484" s="155">
        <v>21997603443</v>
      </c>
      <c r="P6484" s="156" t="s">
        <v>60</v>
      </c>
      <c r="Q6484" s="157" t="s">
        <v>6982</v>
      </c>
      <c r="R6484" s="158"/>
      <c r="S6484" s="159">
        <v>46181</v>
      </c>
      <c r="T6484" s="159" t="s">
        <v>6983</v>
      </c>
      <c r="U6484" s="159" t="s">
        <v>6152</v>
      </c>
      <c r="V6484" s="154">
        <v>46149</v>
      </c>
      <c r="W6484" s="154">
        <v>46155</v>
      </c>
      <c r="X6484" s="154"/>
      <c r="Y6484" s="160"/>
      <c r="Z6484" s="160"/>
      <c r="AA6484" s="153"/>
      <c r="AB6484" s="153"/>
      <c r="AC6484" s="182" t="e">
        <f t="shared" si="204"/>
        <v>#DIV/0!</v>
      </c>
      <c r="AD6484" s="153" t="e">
        <f t="shared" si="205"/>
        <v>#DIV/0!</v>
      </c>
      <c r="AE6484" s="207"/>
      <c r="AF6484" s="153"/>
      <c r="AG6484" s="159"/>
      <c r="AH6484" s="153"/>
      <c r="AI6484" s="161"/>
      <c r="AJ6484" s="153"/>
      <c r="AK6484" s="153"/>
      <c r="AL6484" s="207"/>
      <c r="AM6484" s="207"/>
      <c r="AN6484" s="207"/>
      <c r="AO6484" s="207"/>
      <c r="AP6484" s="147" t="s">
        <v>54</v>
      </c>
      <c r="AQ6484" s="147"/>
      <c r="AR6484" s="147"/>
      <c r="AS6484" s="209" t="s">
        <v>68</v>
      </c>
      <c r="AT6484" s="223" t="str">
        <f>MONTH(B6484)&amp;"/"&amp;YEAR(B6484)</f>
        <v>3/2026</v>
      </c>
      <c r="AU6484" s="223">
        <f>WEEKNUM(B6484)-WEEKNUM(EOMONTH(B6484,-1)+1)+1</f>
        <v>5</v>
      </c>
      <c r="AV6484" s="209" t="str">
        <f>MONTH(R6484)&amp;"/"&amp;YEAR(R6484)</f>
        <v>1/1900</v>
      </c>
      <c r="AW6484" s="209" t="e">
        <f>WEEKNUM(R6484)-WEEKNUM(EOMONTH(R6484,-1)+1)+1</f>
        <v>#NUM!</v>
      </c>
      <c r="AX6484" s="209">
        <f>IF(BB6484="S",IF(Q6484="1. Aceitou o programa",R6484-B6484,0),0)</f>
        <v>0</v>
      </c>
      <c r="AY6484" s="209">
        <f>IF(BB6484="S",IF(AND(S6484&lt;&gt;"",R6484&lt;&gt;""),S6484-R6484,0),0)</f>
        <v>0</v>
      </c>
      <c r="AZ6484" s="209">
        <f>IF(BB6484="S",IF(Q6484="1. Aceitou o programa",IF(OR(X6484="Não se Aplica",X6484=""),IF(OR(W6484="Não se Aplica",W6484=""),0,W6484-V6484),AVERAGE(X6484-W6484,W6484-V6484)),0),0)</f>
        <v>0</v>
      </c>
      <c r="BA6484" s="209">
        <f>IF(BB6484="S",IF(AND(Q6484="1. Aceitou o programa",AH6484="Realizada"),IFERROR(IF(AG6484="",0,AG6484-R6484),0),0),0)</f>
        <v>0</v>
      </c>
      <c r="BB6484" s="209" t="str">
        <f>_xlfn.XLOOKUP(U6484,'Lista Suspensa'!$AA$20:$AA$23,'Lista Suspensa'!$AB$20:$AB$23,"N/A")</f>
        <v>S</v>
      </c>
    </row>
    <row r="6485" spans="1:54" ht="12" customHeight="1">
      <c r="A6485" s="151" t="s">
        <v>54</v>
      </c>
      <c r="B6485" s="152">
        <v>46112</v>
      </c>
      <c r="C6485" s="153" t="s">
        <v>55</v>
      </c>
      <c r="D6485" s="153" t="s">
        <v>56</v>
      </c>
      <c r="E6485" s="244">
        <v>81392801</v>
      </c>
      <c r="F6485" s="144" t="s">
        <v>10780</v>
      </c>
      <c r="G6485" s="230"/>
      <c r="H6485" s="154">
        <v>38986</v>
      </c>
      <c r="I6485" s="153">
        <v>19</v>
      </c>
      <c r="J6485" s="148" t="s">
        <v>70</v>
      </c>
      <c r="K6485" s="153"/>
      <c r="L6485" s="153"/>
      <c r="M6485" s="153"/>
      <c r="N6485" s="153"/>
      <c r="O6485" s="155">
        <v>21970164210</v>
      </c>
      <c r="P6485" s="156" t="s">
        <v>60</v>
      </c>
      <c r="Q6485" s="157" t="s">
        <v>8211</v>
      </c>
      <c r="R6485" s="158"/>
      <c r="S6485" s="159"/>
      <c r="T6485" s="159" t="s">
        <v>6983</v>
      </c>
      <c r="U6485" s="159" t="s">
        <v>8212</v>
      </c>
      <c r="V6485" s="154">
        <v>46149</v>
      </c>
      <c r="W6485" s="154">
        <v>46155</v>
      </c>
      <c r="X6485" s="154"/>
      <c r="Y6485" s="160"/>
      <c r="Z6485" s="160"/>
      <c r="AA6485" s="153"/>
      <c r="AB6485" s="153"/>
      <c r="AC6485" s="182" t="e">
        <f t="shared" si="204"/>
        <v>#DIV/0!</v>
      </c>
      <c r="AD6485" s="153" t="e">
        <f t="shared" si="205"/>
        <v>#DIV/0!</v>
      </c>
      <c r="AE6485" s="207"/>
      <c r="AF6485" s="153"/>
      <c r="AG6485" s="159"/>
      <c r="AH6485" s="153"/>
      <c r="AI6485" s="161"/>
      <c r="AJ6485" s="153"/>
      <c r="AK6485" s="153"/>
      <c r="AL6485" s="207"/>
      <c r="AM6485" s="207"/>
      <c r="AN6485" s="207"/>
      <c r="AO6485" s="207"/>
      <c r="AP6485" s="147" t="s">
        <v>54</v>
      </c>
      <c r="AQ6485" s="147"/>
      <c r="AR6485" s="147"/>
      <c r="AS6485" s="209" t="s">
        <v>68</v>
      </c>
      <c r="AT6485" s="223" t="str">
        <f>MONTH(B6485)&amp;"/"&amp;YEAR(B6485)</f>
        <v>3/2026</v>
      </c>
      <c r="AU6485" s="223">
        <f>WEEKNUM(B6485)-WEEKNUM(EOMONTH(B6485,-1)+1)+1</f>
        <v>5</v>
      </c>
      <c r="AV6485" s="209" t="str">
        <f>MONTH(R6485)&amp;"/"&amp;YEAR(R6485)</f>
        <v>1/1900</v>
      </c>
      <c r="AW6485" s="209" t="e">
        <f>WEEKNUM(R6485)-WEEKNUM(EOMONTH(R6485,-1)+1)+1</f>
        <v>#NUM!</v>
      </c>
      <c r="AX6485" s="209">
        <f>IF(BB6485="S",IF(Q6485="1. Aceitou o programa",R6485-B6485,0),0)</f>
        <v>0</v>
      </c>
      <c r="AY6485" s="209">
        <f>IF(BB6485="S",IF(AND(S6485&lt;&gt;"",R6485&lt;&gt;""),S6485-R6485,0),0)</f>
        <v>0</v>
      </c>
      <c r="AZ6485" s="209">
        <f>IF(BB6485="S",IF(Q6485="1. Aceitou o programa",IF(OR(X6485="Não se Aplica",X6485=""),IF(OR(W6485="Não se Aplica",W6485=""),0,W6485-V6485),AVERAGE(X6485-W6485,W6485-V6485)),0),0)</f>
        <v>0</v>
      </c>
      <c r="BA6485" s="209">
        <f>IF(BB6485="S",IF(AND(Q6485="1. Aceitou o programa",AH6485="Realizada"),IFERROR(IF(AG6485="",0,AG6485-R6485),0),0),0)</f>
        <v>0</v>
      </c>
      <c r="BB6485" s="209" t="str">
        <f>_xlfn.XLOOKUP(U6485,'Lista Suspensa'!$AA$20:$AA$23,'Lista Suspensa'!$AB$20:$AB$23,"N/A")</f>
        <v>S</v>
      </c>
    </row>
    <row r="6486" spans="1:54" ht="12" customHeight="1">
      <c r="A6486" s="151" t="s">
        <v>54</v>
      </c>
      <c r="B6486" s="152">
        <v>46112</v>
      </c>
      <c r="C6486" s="153" t="s">
        <v>55</v>
      </c>
      <c r="D6486" s="153" t="s">
        <v>56</v>
      </c>
      <c r="E6486" s="244">
        <v>93366724</v>
      </c>
      <c r="F6486" s="144" t="s">
        <v>10781</v>
      </c>
      <c r="G6486" s="230"/>
      <c r="H6486" s="154">
        <v>39000</v>
      </c>
      <c r="I6486" s="153">
        <v>19</v>
      </c>
      <c r="J6486" s="148" t="s">
        <v>70</v>
      </c>
      <c r="K6486" s="153"/>
      <c r="L6486" s="153"/>
      <c r="M6486" s="153"/>
      <c r="N6486" s="153"/>
      <c r="O6486" s="155">
        <v>21991613358</v>
      </c>
      <c r="P6486" s="156" t="s">
        <v>60</v>
      </c>
      <c r="Q6486" s="157" t="s">
        <v>8211</v>
      </c>
      <c r="R6486" s="158"/>
      <c r="S6486" s="159"/>
      <c r="T6486" s="159" t="s">
        <v>6983</v>
      </c>
      <c r="U6486" s="159" t="s">
        <v>8212</v>
      </c>
      <c r="V6486" s="154">
        <v>46149</v>
      </c>
      <c r="W6486" s="154">
        <v>46155</v>
      </c>
      <c r="X6486" s="154"/>
      <c r="Y6486" s="160"/>
      <c r="Z6486" s="160"/>
      <c r="AA6486" s="153"/>
      <c r="AB6486" s="153"/>
      <c r="AC6486" s="182" t="e">
        <f t="shared" si="204"/>
        <v>#DIV/0!</v>
      </c>
      <c r="AD6486" s="153" t="e">
        <f t="shared" si="205"/>
        <v>#DIV/0!</v>
      </c>
      <c r="AE6486" s="207"/>
      <c r="AF6486" s="153"/>
      <c r="AG6486" s="159"/>
      <c r="AH6486" s="153"/>
      <c r="AI6486" s="161"/>
      <c r="AJ6486" s="153"/>
      <c r="AK6486" s="153"/>
      <c r="AL6486" s="207"/>
      <c r="AM6486" s="207"/>
      <c r="AN6486" s="207"/>
      <c r="AO6486" s="207"/>
      <c r="AP6486" s="147" t="s">
        <v>54</v>
      </c>
      <c r="AQ6486" s="147"/>
      <c r="AR6486" s="147"/>
      <c r="AS6486" s="209" t="s">
        <v>68</v>
      </c>
      <c r="AT6486" s="223" t="str">
        <f>MONTH(B6486)&amp;"/"&amp;YEAR(B6486)</f>
        <v>3/2026</v>
      </c>
      <c r="AU6486" s="223">
        <f>WEEKNUM(B6486)-WEEKNUM(EOMONTH(B6486,-1)+1)+1</f>
        <v>5</v>
      </c>
      <c r="AV6486" s="209" t="str">
        <f>MONTH(R6486)&amp;"/"&amp;YEAR(R6486)</f>
        <v>1/1900</v>
      </c>
      <c r="AW6486" s="209" t="e">
        <f>WEEKNUM(R6486)-WEEKNUM(EOMONTH(R6486,-1)+1)+1</f>
        <v>#NUM!</v>
      </c>
      <c r="AX6486" s="209">
        <f>IF(BB6486="S",IF(Q6486="1. Aceitou o programa",R6486-B6486,0),0)</f>
        <v>0</v>
      </c>
      <c r="AY6486" s="209">
        <f>IF(BB6486="S",IF(AND(S6486&lt;&gt;"",R6486&lt;&gt;""),S6486-R6486,0),0)</f>
        <v>0</v>
      </c>
      <c r="AZ6486" s="209">
        <f>IF(BB6486="S",IF(Q6486="1. Aceitou o programa",IF(OR(X6486="Não se Aplica",X6486=""),IF(OR(W6486="Não se Aplica",W6486=""),0,W6486-V6486),AVERAGE(X6486-W6486,W6486-V6486)),0),0)</f>
        <v>0</v>
      </c>
      <c r="BA6486" s="209">
        <f>IF(BB6486="S",IF(AND(Q6486="1. Aceitou o programa",AH6486="Realizada"),IFERROR(IF(AG6486="",0,AG6486-R6486),0),0),0)</f>
        <v>0</v>
      </c>
      <c r="BB6486" s="209" t="str">
        <f>_xlfn.XLOOKUP(U6486,'Lista Suspensa'!$AA$20:$AA$23,'Lista Suspensa'!$AB$20:$AB$23,"N/A")</f>
        <v>S</v>
      </c>
    </row>
    <row r="6487" spans="1:54" ht="12" customHeight="1">
      <c r="A6487" s="151" t="s">
        <v>54</v>
      </c>
      <c r="B6487" s="152">
        <v>46112</v>
      </c>
      <c r="C6487" s="153" t="s">
        <v>55</v>
      </c>
      <c r="D6487" s="153" t="s">
        <v>56</v>
      </c>
      <c r="E6487" s="244">
        <v>76962323</v>
      </c>
      <c r="F6487" s="144" t="s">
        <v>10782</v>
      </c>
      <c r="G6487" s="230"/>
      <c r="H6487" s="154">
        <v>39012</v>
      </c>
      <c r="I6487" s="153">
        <v>19</v>
      </c>
      <c r="J6487" s="148" t="s">
        <v>70</v>
      </c>
      <c r="K6487" s="153"/>
      <c r="L6487" s="153"/>
      <c r="M6487" s="153"/>
      <c r="N6487" s="153"/>
      <c r="O6487" s="155">
        <v>11987252478</v>
      </c>
      <c r="P6487" s="156" t="s">
        <v>60</v>
      </c>
      <c r="Q6487" s="157" t="s">
        <v>8211</v>
      </c>
      <c r="R6487" s="158"/>
      <c r="S6487" s="159"/>
      <c r="T6487" s="159" t="s">
        <v>6983</v>
      </c>
      <c r="U6487" s="159" t="s">
        <v>8212</v>
      </c>
      <c r="V6487" s="154">
        <v>46149</v>
      </c>
      <c r="W6487" s="154">
        <v>46155</v>
      </c>
      <c r="X6487" s="154"/>
      <c r="Y6487" s="160"/>
      <c r="Z6487" s="160"/>
      <c r="AA6487" s="153"/>
      <c r="AB6487" s="153"/>
      <c r="AC6487" s="182" t="e">
        <f t="shared" si="204"/>
        <v>#DIV/0!</v>
      </c>
      <c r="AD6487" s="153" t="e">
        <f t="shared" si="205"/>
        <v>#DIV/0!</v>
      </c>
      <c r="AE6487" s="207"/>
      <c r="AF6487" s="153"/>
      <c r="AG6487" s="159"/>
      <c r="AH6487" s="153"/>
      <c r="AI6487" s="161"/>
      <c r="AJ6487" s="153"/>
      <c r="AK6487" s="153"/>
      <c r="AL6487" s="207"/>
      <c r="AM6487" s="207"/>
      <c r="AN6487" s="207"/>
      <c r="AO6487" s="207"/>
      <c r="AP6487" s="147" t="s">
        <v>54</v>
      </c>
      <c r="AQ6487" s="147"/>
      <c r="AR6487" s="147"/>
      <c r="AS6487" s="209" t="s">
        <v>68</v>
      </c>
      <c r="AT6487" s="223" t="str">
        <f>MONTH(B6487)&amp;"/"&amp;YEAR(B6487)</f>
        <v>3/2026</v>
      </c>
      <c r="AU6487" s="223">
        <f>WEEKNUM(B6487)-WEEKNUM(EOMONTH(B6487,-1)+1)+1</f>
        <v>5</v>
      </c>
      <c r="AV6487" s="209" t="str">
        <f>MONTH(R6487)&amp;"/"&amp;YEAR(R6487)</f>
        <v>1/1900</v>
      </c>
      <c r="AW6487" s="209" t="e">
        <f>WEEKNUM(R6487)-WEEKNUM(EOMONTH(R6487,-1)+1)+1</f>
        <v>#NUM!</v>
      </c>
      <c r="AX6487" s="209">
        <f>IF(BB6487="S",IF(Q6487="1. Aceitou o programa",R6487-B6487,0),0)</f>
        <v>0</v>
      </c>
      <c r="AY6487" s="209">
        <f>IF(BB6487="S",IF(AND(S6487&lt;&gt;"",R6487&lt;&gt;""),S6487-R6487,0),0)</f>
        <v>0</v>
      </c>
      <c r="AZ6487" s="209">
        <f>IF(BB6487="S",IF(Q6487="1. Aceitou o programa",IF(OR(X6487="Não se Aplica",X6487=""),IF(OR(W6487="Não se Aplica",W6487=""),0,W6487-V6487),AVERAGE(X6487-W6487,W6487-V6487)),0),0)</f>
        <v>0</v>
      </c>
      <c r="BA6487" s="209">
        <f>IF(BB6487="S",IF(AND(Q6487="1. Aceitou o programa",AH6487="Realizada"),IFERROR(IF(AG6487="",0,AG6487-R6487),0),0),0)</f>
        <v>0</v>
      </c>
      <c r="BB6487" s="209" t="str">
        <f>_xlfn.XLOOKUP(U6487,'Lista Suspensa'!$AA$20:$AA$23,'Lista Suspensa'!$AB$20:$AB$23,"N/A")</f>
        <v>S</v>
      </c>
    </row>
    <row r="6488" spans="1:54" ht="12" customHeight="1">
      <c r="A6488" s="151" t="s">
        <v>54</v>
      </c>
      <c r="B6488" s="152">
        <v>46112</v>
      </c>
      <c r="C6488" s="153" t="s">
        <v>55</v>
      </c>
      <c r="D6488" s="153" t="s">
        <v>56</v>
      </c>
      <c r="E6488" s="244">
        <v>94480302</v>
      </c>
      <c r="F6488" s="144" t="s">
        <v>10783</v>
      </c>
      <c r="G6488" s="230"/>
      <c r="H6488" s="154">
        <v>39027</v>
      </c>
      <c r="I6488" s="153">
        <v>19</v>
      </c>
      <c r="J6488" s="148" t="s">
        <v>70</v>
      </c>
      <c r="K6488" s="153"/>
      <c r="L6488" s="153"/>
      <c r="M6488" s="153"/>
      <c r="N6488" s="153"/>
      <c r="O6488" s="155">
        <v>11966021993</v>
      </c>
      <c r="P6488" s="156" t="s">
        <v>60</v>
      </c>
      <c r="Q6488" s="157" t="s">
        <v>8211</v>
      </c>
      <c r="R6488" s="158"/>
      <c r="S6488" s="159"/>
      <c r="T6488" s="159" t="s">
        <v>6983</v>
      </c>
      <c r="U6488" s="159" t="s">
        <v>8212</v>
      </c>
      <c r="V6488" s="154">
        <v>46149</v>
      </c>
      <c r="W6488" s="154">
        <v>46155</v>
      </c>
      <c r="X6488" s="154"/>
      <c r="Y6488" s="160"/>
      <c r="Z6488" s="160"/>
      <c r="AA6488" s="153"/>
      <c r="AB6488" s="153"/>
      <c r="AC6488" s="182" t="e">
        <f t="shared" si="204"/>
        <v>#DIV/0!</v>
      </c>
      <c r="AD6488" s="153" t="e">
        <f t="shared" si="205"/>
        <v>#DIV/0!</v>
      </c>
      <c r="AE6488" s="207"/>
      <c r="AF6488" s="153"/>
      <c r="AG6488" s="159"/>
      <c r="AH6488" s="153"/>
      <c r="AI6488" s="161"/>
      <c r="AJ6488" s="153"/>
      <c r="AK6488" s="153"/>
      <c r="AL6488" s="207"/>
      <c r="AM6488" s="207"/>
      <c r="AN6488" s="207"/>
      <c r="AO6488" s="207"/>
      <c r="AP6488" s="147" t="s">
        <v>54</v>
      </c>
      <c r="AQ6488" s="147"/>
      <c r="AR6488" s="147"/>
      <c r="AS6488" s="209" t="s">
        <v>68</v>
      </c>
      <c r="AT6488" s="223" t="str">
        <f>MONTH(B6488)&amp;"/"&amp;YEAR(B6488)</f>
        <v>3/2026</v>
      </c>
      <c r="AU6488" s="223">
        <f>WEEKNUM(B6488)-WEEKNUM(EOMONTH(B6488,-1)+1)+1</f>
        <v>5</v>
      </c>
      <c r="AV6488" s="209" t="str">
        <f>MONTH(R6488)&amp;"/"&amp;YEAR(R6488)</f>
        <v>1/1900</v>
      </c>
      <c r="AW6488" s="209" t="e">
        <f>WEEKNUM(R6488)-WEEKNUM(EOMONTH(R6488,-1)+1)+1</f>
        <v>#NUM!</v>
      </c>
      <c r="AX6488" s="209">
        <f>IF(BB6488="S",IF(Q6488="1. Aceitou o programa",R6488-B6488,0),0)</f>
        <v>0</v>
      </c>
      <c r="AY6488" s="209">
        <f>IF(BB6488="S",IF(AND(S6488&lt;&gt;"",R6488&lt;&gt;""),S6488-R6488,0),0)</f>
        <v>0</v>
      </c>
      <c r="AZ6488" s="209">
        <f>IF(BB6488="S",IF(Q6488="1. Aceitou o programa",IF(OR(X6488="Não se Aplica",X6488=""),IF(OR(W6488="Não se Aplica",W6488=""),0,W6488-V6488),AVERAGE(X6488-W6488,W6488-V6488)),0),0)</f>
        <v>0</v>
      </c>
      <c r="BA6488" s="209">
        <f>IF(BB6488="S",IF(AND(Q6488="1. Aceitou o programa",AH6488="Realizada"),IFERROR(IF(AG6488="",0,AG6488-R6488),0),0),0)</f>
        <v>0</v>
      </c>
      <c r="BB6488" s="209" t="str">
        <f>_xlfn.XLOOKUP(U6488,'Lista Suspensa'!$AA$20:$AA$23,'Lista Suspensa'!$AB$20:$AB$23,"N/A")</f>
        <v>S</v>
      </c>
    </row>
    <row r="6489" spans="1:54" ht="12" customHeight="1">
      <c r="A6489" s="151" t="s">
        <v>54</v>
      </c>
      <c r="B6489" s="152">
        <v>46112</v>
      </c>
      <c r="C6489" s="153" t="s">
        <v>55</v>
      </c>
      <c r="D6489" s="153" t="s">
        <v>56</v>
      </c>
      <c r="E6489" s="244">
        <v>89184295</v>
      </c>
      <c r="F6489" s="144" t="s">
        <v>10784</v>
      </c>
      <c r="G6489" s="230"/>
      <c r="H6489" s="154">
        <v>39035</v>
      </c>
      <c r="I6489" s="153">
        <v>19</v>
      </c>
      <c r="J6489" s="148" t="s">
        <v>58</v>
      </c>
      <c r="K6489" s="153"/>
      <c r="L6489" s="153"/>
      <c r="M6489" s="153"/>
      <c r="N6489" s="153"/>
      <c r="O6489" s="155">
        <v>21990057830</v>
      </c>
      <c r="P6489" s="156" t="s">
        <v>60</v>
      </c>
      <c r="Q6489" s="157" t="s">
        <v>8211</v>
      </c>
      <c r="R6489" s="158"/>
      <c r="S6489" s="159"/>
      <c r="T6489" s="159" t="s">
        <v>6983</v>
      </c>
      <c r="U6489" s="159" t="s">
        <v>8212</v>
      </c>
      <c r="V6489" s="154">
        <v>46149</v>
      </c>
      <c r="W6489" s="154">
        <v>46155</v>
      </c>
      <c r="X6489" s="154"/>
      <c r="Y6489" s="160"/>
      <c r="Z6489" s="160"/>
      <c r="AA6489" s="153"/>
      <c r="AB6489" s="153"/>
      <c r="AC6489" s="182" t="e">
        <f t="shared" si="204"/>
        <v>#DIV/0!</v>
      </c>
      <c r="AD6489" s="153" t="e">
        <f t="shared" si="205"/>
        <v>#DIV/0!</v>
      </c>
      <c r="AE6489" s="207"/>
      <c r="AF6489" s="153"/>
      <c r="AG6489" s="159"/>
      <c r="AH6489" s="153"/>
      <c r="AI6489" s="161"/>
      <c r="AJ6489" s="153"/>
      <c r="AK6489" s="153"/>
      <c r="AL6489" s="207"/>
      <c r="AM6489" s="207"/>
      <c r="AN6489" s="207"/>
      <c r="AO6489" s="207"/>
      <c r="AP6489" s="147" t="s">
        <v>54</v>
      </c>
      <c r="AQ6489" s="147"/>
      <c r="AR6489" s="147"/>
      <c r="AS6489" s="209" t="s">
        <v>68</v>
      </c>
      <c r="AT6489" s="223" t="str">
        <f>MONTH(B6489)&amp;"/"&amp;YEAR(B6489)</f>
        <v>3/2026</v>
      </c>
      <c r="AU6489" s="223">
        <f>WEEKNUM(B6489)-WEEKNUM(EOMONTH(B6489,-1)+1)+1</f>
        <v>5</v>
      </c>
      <c r="AV6489" s="209" t="str">
        <f>MONTH(R6489)&amp;"/"&amp;YEAR(R6489)</f>
        <v>1/1900</v>
      </c>
      <c r="AW6489" s="209" t="e">
        <f>WEEKNUM(R6489)-WEEKNUM(EOMONTH(R6489,-1)+1)+1</f>
        <v>#NUM!</v>
      </c>
      <c r="AX6489" s="209">
        <f>IF(BB6489="S",IF(Q6489="1. Aceitou o programa",R6489-B6489,0),0)</f>
        <v>0</v>
      </c>
      <c r="AY6489" s="209">
        <f>IF(BB6489="S",IF(AND(S6489&lt;&gt;"",R6489&lt;&gt;""),S6489-R6489,0),0)</f>
        <v>0</v>
      </c>
      <c r="AZ6489" s="209">
        <f>IF(BB6489="S",IF(Q6489="1. Aceitou o programa",IF(OR(X6489="Não se Aplica",X6489=""),IF(OR(W6489="Não se Aplica",W6489=""),0,W6489-V6489),AVERAGE(X6489-W6489,W6489-V6489)),0),0)</f>
        <v>0</v>
      </c>
      <c r="BA6489" s="209">
        <f>IF(BB6489="S",IF(AND(Q6489="1. Aceitou o programa",AH6489="Realizada"),IFERROR(IF(AG6489="",0,AG6489-R6489),0),0),0)</f>
        <v>0</v>
      </c>
      <c r="BB6489" s="209" t="str">
        <f>_xlfn.XLOOKUP(U6489,'Lista Suspensa'!$AA$20:$AA$23,'Lista Suspensa'!$AB$20:$AB$23,"N/A")</f>
        <v>S</v>
      </c>
    </row>
    <row r="6490" spans="1:54" ht="12" customHeight="1">
      <c r="A6490" s="151" t="s">
        <v>54</v>
      </c>
      <c r="B6490" s="152">
        <v>46112</v>
      </c>
      <c r="C6490" s="153" t="s">
        <v>55</v>
      </c>
      <c r="D6490" s="153" t="s">
        <v>56</v>
      </c>
      <c r="E6490" s="244">
        <v>94597796</v>
      </c>
      <c r="F6490" s="144" t="s">
        <v>10785</v>
      </c>
      <c r="G6490" s="230"/>
      <c r="H6490" s="154">
        <v>39176</v>
      </c>
      <c r="I6490" s="153">
        <v>19</v>
      </c>
      <c r="J6490" s="148" t="s">
        <v>70</v>
      </c>
      <c r="K6490" s="153"/>
      <c r="L6490" s="153"/>
      <c r="M6490" s="153"/>
      <c r="N6490" s="153"/>
      <c r="O6490" s="155">
        <v>21964021887</v>
      </c>
      <c r="P6490" s="156" t="s">
        <v>60</v>
      </c>
      <c r="Q6490" s="157" t="s">
        <v>8211</v>
      </c>
      <c r="R6490" s="158"/>
      <c r="S6490" s="159"/>
      <c r="T6490" s="159" t="s">
        <v>6983</v>
      </c>
      <c r="U6490" s="159" t="s">
        <v>8212</v>
      </c>
      <c r="V6490" s="154">
        <v>46149</v>
      </c>
      <c r="W6490" s="154">
        <v>46155</v>
      </c>
      <c r="X6490" s="154"/>
      <c r="Y6490" s="160"/>
      <c r="Z6490" s="160"/>
      <c r="AA6490" s="153"/>
      <c r="AB6490" s="153"/>
      <c r="AC6490" s="182" t="e">
        <f t="shared" si="204"/>
        <v>#DIV/0!</v>
      </c>
      <c r="AD6490" s="153" t="e">
        <f t="shared" si="205"/>
        <v>#DIV/0!</v>
      </c>
      <c r="AE6490" s="207"/>
      <c r="AF6490" s="153"/>
      <c r="AG6490" s="159"/>
      <c r="AH6490" s="153"/>
      <c r="AI6490" s="161"/>
      <c r="AJ6490" s="153"/>
      <c r="AK6490" s="153"/>
      <c r="AL6490" s="207"/>
      <c r="AM6490" s="207"/>
      <c r="AN6490" s="207"/>
      <c r="AO6490" s="207"/>
      <c r="AP6490" s="147" t="s">
        <v>54</v>
      </c>
      <c r="AQ6490" s="147"/>
      <c r="AR6490" s="147"/>
      <c r="AS6490" s="209" t="s">
        <v>68</v>
      </c>
      <c r="AT6490" s="223" t="str">
        <f>MONTH(B6490)&amp;"/"&amp;YEAR(B6490)</f>
        <v>3/2026</v>
      </c>
      <c r="AU6490" s="223">
        <f>WEEKNUM(B6490)-WEEKNUM(EOMONTH(B6490,-1)+1)+1</f>
        <v>5</v>
      </c>
      <c r="AV6490" s="209" t="str">
        <f>MONTH(R6490)&amp;"/"&amp;YEAR(R6490)</f>
        <v>1/1900</v>
      </c>
      <c r="AW6490" s="209" t="e">
        <f>WEEKNUM(R6490)-WEEKNUM(EOMONTH(R6490,-1)+1)+1</f>
        <v>#NUM!</v>
      </c>
      <c r="AX6490" s="209">
        <f>IF(BB6490="S",IF(Q6490="1. Aceitou o programa",R6490-B6490,0),0)</f>
        <v>0</v>
      </c>
      <c r="AY6490" s="209">
        <f>IF(BB6490="S",IF(AND(S6490&lt;&gt;"",R6490&lt;&gt;""),S6490-R6490,0),0)</f>
        <v>0</v>
      </c>
      <c r="AZ6490" s="209">
        <f>IF(BB6490="S",IF(Q6490="1. Aceitou o programa",IF(OR(X6490="Não se Aplica",X6490=""),IF(OR(W6490="Não se Aplica",W6490=""),0,W6490-V6490),AVERAGE(X6490-W6490,W6490-V6490)),0),0)</f>
        <v>0</v>
      </c>
      <c r="BA6490" s="209">
        <f>IF(BB6490="S",IF(AND(Q6490="1. Aceitou o programa",AH6490="Realizada"),IFERROR(IF(AG6490="",0,AG6490-R6490),0),0),0)</f>
        <v>0</v>
      </c>
      <c r="BB6490" s="209" t="str">
        <f>_xlfn.XLOOKUP(U6490,'Lista Suspensa'!$AA$20:$AA$23,'Lista Suspensa'!$AB$20:$AB$23,"N/A")</f>
        <v>S</v>
      </c>
    </row>
    <row r="6491" spans="1:54" ht="12" customHeight="1">
      <c r="A6491" s="151" t="s">
        <v>54</v>
      </c>
      <c r="B6491" s="152">
        <v>46112</v>
      </c>
      <c r="C6491" s="153" t="s">
        <v>55</v>
      </c>
      <c r="D6491" s="153" t="s">
        <v>56</v>
      </c>
      <c r="E6491" s="244">
        <v>94787904</v>
      </c>
      <c r="F6491" s="144" t="s">
        <v>10786</v>
      </c>
      <c r="G6491" s="230"/>
      <c r="H6491" s="154">
        <v>39291</v>
      </c>
      <c r="I6491" s="153">
        <v>18</v>
      </c>
      <c r="J6491" s="148" t="s">
        <v>70</v>
      </c>
      <c r="K6491" s="153"/>
      <c r="L6491" s="153"/>
      <c r="M6491" s="153"/>
      <c r="N6491" s="153"/>
      <c r="O6491" s="155">
        <v>11913468312</v>
      </c>
      <c r="P6491" s="156" t="s">
        <v>60</v>
      </c>
      <c r="Q6491" s="157" t="s">
        <v>8211</v>
      </c>
      <c r="R6491" s="158"/>
      <c r="S6491" s="159"/>
      <c r="T6491" s="159" t="s">
        <v>6983</v>
      </c>
      <c r="U6491" s="159" t="s">
        <v>8212</v>
      </c>
      <c r="V6491" s="154">
        <v>46149</v>
      </c>
      <c r="W6491" s="154">
        <v>46155</v>
      </c>
      <c r="X6491" s="154"/>
      <c r="Y6491" s="160"/>
      <c r="Z6491" s="160"/>
      <c r="AA6491" s="153"/>
      <c r="AB6491" s="153"/>
      <c r="AC6491" s="182" t="e">
        <f t="shared" si="204"/>
        <v>#DIV/0!</v>
      </c>
      <c r="AD6491" s="153" t="e">
        <f t="shared" si="205"/>
        <v>#DIV/0!</v>
      </c>
      <c r="AE6491" s="207"/>
      <c r="AF6491" s="153"/>
      <c r="AG6491" s="159"/>
      <c r="AH6491" s="153"/>
      <c r="AI6491" s="161"/>
      <c r="AJ6491" s="153"/>
      <c r="AK6491" s="153"/>
      <c r="AL6491" s="207"/>
      <c r="AM6491" s="207"/>
      <c r="AN6491" s="207"/>
      <c r="AO6491" s="207"/>
      <c r="AP6491" s="147" t="s">
        <v>54</v>
      </c>
      <c r="AQ6491" s="147"/>
      <c r="AR6491" s="147"/>
      <c r="AS6491" s="209" t="s">
        <v>68</v>
      </c>
      <c r="AT6491" s="223" t="str">
        <f>MONTH(B6491)&amp;"/"&amp;YEAR(B6491)</f>
        <v>3/2026</v>
      </c>
      <c r="AU6491" s="223">
        <f>WEEKNUM(B6491)-WEEKNUM(EOMONTH(B6491,-1)+1)+1</f>
        <v>5</v>
      </c>
      <c r="AV6491" s="209" t="str">
        <f>MONTH(R6491)&amp;"/"&amp;YEAR(R6491)</f>
        <v>1/1900</v>
      </c>
      <c r="AW6491" s="209" t="e">
        <f>WEEKNUM(R6491)-WEEKNUM(EOMONTH(R6491,-1)+1)+1</f>
        <v>#NUM!</v>
      </c>
      <c r="AX6491" s="209">
        <f>IF(BB6491="S",IF(Q6491="1. Aceitou o programa",R6491-B6491,0),0)</f>
        <v>0</v>
      </c>
      <c r="AY6491" s="209">
        <f>IF(BB6491="S",IF(AND(S6491&lt;&gt;"",R6491&lt;&gt;""),S6491-R6491,0),0)</f>
        <v>0</v>
      </c>
      <c r="AZ6491" s="209">
        <f>IF(BB6491="S",IF(Q6491="1. Aceitou o programa",IF(OR(X6491="Não se Aplica",X6491=""),IF(OR(W6491="Não se Aplica",W6491=""),0,W6491-V6491),AVERAGE(X6491-W6491,W6491-V6491)),0),0)</f>
        <v>0</v>
      </c>
      <c r="BA6491" s="209">
        <f>IF(BB6491="S",IF(AND(Q6491="1. Aceitou o programa",AH6491="Realizada"),IFERROR(IF(AG6491="",0,AG6491-R6491),0),0),0)</f>
        <v>0</v>
      </c>
      <c r="BB6491" s="209" t="str">
        <f>_xlfn.XLOOKUP(U6491,'Lista Suspensa'!$AA$20:$AA$23,'Lista Suspensa'!$AB$20:$AB$23,"N/A")</f>
        <v>S</v>
      </c>
    </row>
    <row r="6492" spans="1:54" ht="12" customHeight="1">
      <c r="A6492" s="151" t="s">
        <v>54</v>
      </c>
      <c r="B6492" s="152">
        <v>46112</v>
      </c>
      <c r="C6492" s="153" t="s">
        <v>55</v>
      </c>
      <c r="D6492" s="153" t="s">
        <v>56</v>
      </c>
      <c r="E6492" s="244">
        <v>881345806</v>
      </c>
      <c r="F6492" s="144" t="s">
        <v>10787</v>
      </c>
      <c r="G6492" s="230"/>
      <c r="H6492" s="154">
        <v>39343</v>
      </c>
      <c r="I6492" s="153">
        <v>18</v>
      </c>
      <c r="J6492" s="148" t="s">
        <v>70</v>
      </c>
      <c r="K6492" s="153"/>
      <c r="L6492" s="153"/>
      <c r="M6492" s="153"/>
      <c r="N6492" s="153"/>
      <c r="O6492" s="155">
        <v>21984197425</v>
      </c>
      <c r="P6492" s="156" t="s">
        <v>60</v>
      </c>
      <c r="Q6492" s="157" t="s">
        <v>8211</v>
      </c>
      <c r="R6492" s="158"/>
      <c r="S6492" s="159"/>
      <c r="T6492" s="159" t="s">
        <v>6983</v>
      </c>
      <c r="U6492" s="159" t="s">
        <v>8212</v>
      </c>
      <c r="V6492" s="154">
        <v>46149</v>
      </c>
      <c r="W6492" s="154">
        <v>46155</v>
      </c>
      <c r="X6492" s="154"/>
      <c r="Y6492" s="160"/>
      <c r="Z6492" s="160"/>
      <c r="AA6492" s="153"/>
      <c r="AB6492" s="153"/>
      <c r="AC6492" s="182" t="e">
        <f t="shared" si="204"/>
        <v>#DIV/0!</v>
      </c>
      <c r="AD6492" s="153" t="e">
        <f t="shared" si="205"/>
        <v>#DIV/0!</v>
      </c>
      <c r="AE6492" s="207"/>
      <c r="AF6492" s="153"/>
      <c r="AG6492" s="159"/>
      <c r="AH6492" s="153"/>
      <c r="AI6492" s="161"/>
      <c r="AJ6492" s="153"/>
      <c r="AK6492" s="153"/>
      <c r="AL6492" s="207"/>
      <c r="AM6492" s="207"/>
      <c r="AN6492" s="207"/>
      <c r="AO6492" s="207"/>
      <c r="AP6492" s="147" t="s">
        <v>54</v>
      </c>
      <c r="AQ6492" s="147"/>
      <c r="AR6492" s="147"/>
      <c r="AS6492" s="209" t="s">
        <v>68</v>
      </c>
      <c r="AT6492" s="223" t="str">
        <f>MONTH(B6492)&amp;"/"&amp;YEAR(B6492)</f>
        <v>3/2026</v>
      </c>
      <c r="AU6492" s="223">
        <f>WEEKNUM(B6492)-WEEKNUM(EOMONTH(B6492,-1)+1)+1</f>
        <v>5</v>
      </c>
      <c r="AV6492" s="209" t="str">
        <f>MONTH(R6492)&amp;"/"&amp;YEAR(R6492)</f>
        <v>1/1900</v>
      </c>
      <c r="AW6492" s="209" t="e">
        <f>WEEKNUM(R6492)-WEEKNUM(EOMONTH(R6492,-1)+1)+1</f>
        <v>#NUM!</v>
      </c>
      <c r="AX6492" s="209">
        <f>IF(BB6492="S",IF(Q6492="1. Aceitou o programa",R6492-B6492,0),0)</f>
        <v>0</v>
      </c>
      <c r="AY6492" s="209">
        <f>IF(BB6492="S",IF(AND(S6492&lt;&gt;"",R6492&lt;&gt;""),S6492-R6492,0),0)</f>
        <v>0</v>
      </c>
      <c r="AZ6492" s="209">
        <f>IF(BB6492="S",IF(Q6492="1. Aceitou o programa",IF(OR(X6492="Não se Aplica",X6492=""),IF(OR(W6492="Não se Aplica",W6492=""),0,W6492-V6492),AVERAGE(X6492-W6492,W6492-V6492)),0),0)</f>
        <v>0</v>
      </c>
      <c r="BA6492" s="209">
        <f>IF(BB6492="S",IF(AND(Q6492="1. Aceitou o programa",AH6492="Realizada"),IFERROR(IF(AG6492="",0,AG6492-R6492),0),0),0)</f>
        <v>0</v>
      </c>
      <c r="BB6492" s="209" t="str">
        <f>_xlfn.XLOOKUP(U6492,'Lista Suspensa'!$AA$20:$AA$23,'Lista Suspensa'!$AB$20:$AB$23,"N/A")</f>
        <v>S</v>
      </c>
    </row>
    <row r="6493" spans="1:54" ht="12" customHeight="1">
      <c r="A6493" s="151" t="s">
        <v>54</v>
      </c>
      <c r="B6493" s="152">
        <v>46112</v>
      </c>
      <c r="C6493" s="153" t="s">
        <v>55</v>
      </c>
      <c r="D6493" s="153" t="s">
        <v>56</v>
      </c>
      <c r="E6493" s="244">
        <v>89415083</v>
      </c>
      <c r="F6493" s="144" t="s">
        <v>10788</v>
      </c>
      <c r="G6493" s="230"/>
      <c r="H6493" s="154">
        <v>39645</v>
      </c>
      <c r="I6493" s="153">
        <v>17</v>
      </c>
      <c r="J6493" s="148" t="s">
        <v>70</v>
      </c>
      <c r="K6493" s="153"/>
      <c r="L6493" s="153"/>
      <c r="M6493" s="153"/>
      <c r="N6493" s="153"/>
      <c r="O6493" s="155">
        <v>11982354237</v>
      </c>
      <c r="P6493" s="156" t="s">
        <v>60</v>
      </c>
      <c r="Q6493" s="157" t="s">
        <v>8211</v>
      </c>
      <c r="R6493" s="158"/>
      <c r="S6493" s="159"/>
      <c r="T6493" s="159" t="s">
        <v>6983</v>
      </c>
      <c r="U6493" s="159" t="s">
        <v>8212</v>
      </c>
      <c r="V6493" s="154">
        <v>46149</v>
      </c>
      <c r="W6493" s="154">
        <v>46155</v>
      </c>
      <c r="X6493" s="154"/>
      <c r="Y6493" s="160"/>
      <c r="Z6493" s="160"/>
      <c r="AA6493" s="153"/>
      <c r="AB6493" s="153"/>
      <c r="AC6493" s="182" t="e">
        <f t="shared" si="204"/>
        <v>#DIV/0!</v>
      </c>
      <c r="AD6493" s="153" t="e">
        <f t="shared" si="205"/>
        <v>#DIV/0!</v>
      </c>
      <c r="AE6493" s="207"/>
      <c r="AF6493" s="153"/>
      <c r="AG6493" s="159"/>
      <c r="AH6493" s="153"/>
      <c r="AI6493" s="161"/>
      <c r="AJ6493" s="153"/>
      <c r="AK6493" s="153"/>
      <c r="AL6493" s="207"/>
      <c r="AM6493" s="207"/>
      <c r="AN6493" s="207"/>
      <c r="AO6493" s="207"/>
      <c r="AP6493" s="147" t="s">
        <v>54</v>
      </c>
      <c r="AQ6493" s="147"/>
      <c r="AR6493" s="147"/>
      <c r="AS6493" s="209" t="s">
        <v>68</v>
      </c>
      <c r="AT6493" s="223" t="str">
        <f>MONTH(B6493)&amp;"/"&amp;YEAR(B6493)</f>
        <v>3/2026</v>
      </c>
      <c r="AU6493" s="223">
        <f>WEEKNUM(B6493)-WEEKNUM(EOMONTH(B6493,-1)+1)+1</f>
        <v>5</v>
      </c>
      <c r="AV6493" s="209" t="str">
        <f>MONTH(R6493)&amp;"/"&amp;YEAR(R6493)</f>
        <v>1/1900</v>
      </c>
      <c r="AW6493" s="209" t="e">
        <f>WEEKNUM(R6493)-WEEKNUM(EOMONTH(R6493,-1)+1)+1</f>
        <v>#NUM!</v>
      </c>
      <c r="AX6493" s="209">
        <f>IF(BB6493="S",IF(Q6493="1. Aceitou o programa",R6493-B6493,0),0)</f>
        <v>0</v>
      </c>
      <c r="AY6493" s="209">
        <f>IF(BB6493="S",IF(AND(S6493&lt;&gt;"",R6493&lt;&gt;""),S6493-R6493,0),0)</f>
        <v>0</v>
      </c>
      <c r="AZ6493" s="209">
        <f>IF(BB6493="S",IF(Q6493="1. Aceitou o programa",IF(OR(X6493="Não se Aplica",X6493=""),IF(OR(W6493="Não se Aplica",W6493=""),0,W6493-V6493),AVERAGE(X6493-W6493,W6493-V6493)),0),0)</f>
        <v>0</v>
      </c>
      <c r="BA6493" s="209">
        <f>IF(BB6493="S",IF(AND(Q6493="1. Aceitou o programa",AH6493="Realizada"),IFERROR(IF(AG6493="",0,AG6493-R6493),0),0),0)</f>
        <v>0</v>
      </c>
      <c r="BB6493" s="209" t="str">
        <f>_xlfn.XLOOKUP(U6493,'Lista Suspensa'!$AA$20:$AA$23,'Lista Suspensa'!$AB$20:$AB$23,"N/A")</f>
        <v>S</v>
      </c>
    </row>
    <row r="6494" spans="1:54" ht="12" customHeight="1">
      <c r="A6494" s="151" t="s">
        <v>54</v>
      </c>
      <c r="B6494" s="152">
        <v>46112</v>
      </c>
      <c r="C6494" s="153" t="s">
        <v>55</v>
      </c>
      <c r="D6494" s="153" t="s">
        <v>56</v>
      </c>
      <c r="E6494" s="244">
        <v>95605702</v>
      </c>
      <c r="F6494" s="144" t="s">
        <v>10789</v>
      </c>
      <c r="G6494" s="230"/>
      <c r="H6494" s="154">
        <v>39713</v>
      </c>
      <c r="I6494" s="153">
        <v>17</v>
      </c>
      <c r="J6494" s="148" t="s">
        <v>70</v>
      </c>
      <c r="K6494" s="153"/>
      <c r="L6494" s="153"/>
      <c r="M6494" s="153"/>
      <c r="N6494" s="153"/>
      <c r="O6494" s="155">
        <v>11949622610</v>
      </c>
      <c r="P6494" s="156" t="s">
        <v>60</v>
      </c>
      <c r="Q6494" s="157" t="s">
        <v>8211</v>
      </c>
      <c r="R6494" s="158"/>
      <c r="S6494" s="159"/>
      <c r="T6494" s="159" t="s">
        <v>6983</v>
      </c>
      <c r="U6494" s="159" t="s">
        <v>8212</v>
      </c>
      <c r="V6494" s="154">
        <v>46149</v>
      </c>
      <c r="W6494" s="154">
        <v>46155</v>
      </c>
      <c r="X6494" s="154"/>
      <c r="Y6494" s="160"/>
      <c r="Z6494" s="160"/>
      <c r="AA6494" s="153"/>
      <c r="AB6494" s="153"/>
      <c r="AC6494" s="182" t="e">
        <f t="shared" si="204"/>
        <v>#DIV/0!</v>
      </c>
      <c r="AD6494" s="153" t="e">
        <f t="shared" si="205"/>
        <v>#DIV/0!</v>
      </c>
      <c r="AE6494" s="207"/>
      <c r="AF6494" s="153"/>
      <c r="AG6494" s="159"/>
      <c r="AH6494" s="153"/>
      <c r="AI6494" s="161"/>
      <c r="AJ6494" s="153"/>
      <c r="AK6494" s="153"/>
      <c r="AL6494" s="207"/>
      <c r="AM6494" s="207"/>
      <c r="AN6494" s="207"/>
      <c r="AO6494" s="207"/>
      <c r="AP6494" s="147" t="s">
        <v>54</v>
      </c>
      <c r="AQ6494" s="147"/>
      <c r="AR6494" s="147"/>
      <c r="AS6494" s="209" t="s">
        <v>68</v>
      </c>
      <c r="AT6494" s="223" t="str">
        <f>MONTH(B6494)&amp;"/"&amp;YEAR(B6494)</f>
        <v>3/2026</v>
      </c>
      <c r="AU6494" s="223">
        <f>WEEKNUM(B6494)-WEEKNUM(EOMONTH(B6494,-1)+1)+1</f>
        <v>5</v>
      </c>
      <c r="AV6494" s="209" t="str">
        <f>MONTH(R6494)&amp;"/"&amp;YEAR(R6494)</f>
        <v>1/1900</v>
      </c>
      <c r="AW6494" s="209" t="e">
        <f>WEEKNUM(R6494)-WEEKNUM(EOMONTH(R6494,-1)+1)+1</f>
        <v>#NUM!</v>
      </c>
      <c r="AX6494" s="209">
        <f>IF(BB6494="S",IF(Q6494="1. Aceitou o programa",R6494-B6494,0),0)</f>
        <v>0</v>
      </c>
      <c r="AY6494" s="209">
        <f>IF(BB6494="S",IF(AND(S6494&lt;&gt;"",R6494&lt;&gt;""),S6494-R6494,0),0)</f>
        <v>0</v>
      </c>
      <c r="AZ6494" s="209">
        <f>IF(BB6494="S",IF(Q6494="1. Aceitou o programa",IF(OR(X6494="Não se Aplica",X6494=""),IF(OR(W6494="Não se Aplica",W6494=""),0,W6494-V6494),AVERAGE(X6494-W6494,W6494-V6494)),0),0)</f>
        <v>0</v>
      </c>
      <c r="BA6494" s="209">
        <f>IF(BB6494="S",IF(AND(Q6494="1. Aceitou o programa",AH6494="Realizada"),IFERROR(IF(AG6494="",0,AG6494-R6494),0),0),0)</f>
        <v>0</v>
      </c>
      <c r="BB6494" s="209" t="str">
        <f>_xlfn.XLOOKUP(U6494,'Lista Suspensa'!$AA$20:$AA$23,'Lista Suspensa'!$AB$20:$AB$23,"N/A")</f>
        <v>S</v>
      </c>
    </row>
    <row r="6495" spans="1:54" ht="12" customHeight="1">
      <c r="A6495" s="151" t="s">
        <v>54</v>
      </c>
      <c r="B6495" s="152">
        <v>46112</v>
      </c>
      <c r="C6495" s="153" t="s">
        <v>55</v>
      </c>
      <c r="D6495" s="153" t="s">
        <v>56</v>
      </c>
      <c r="E6495" s="244">
        <v>95355698</v>
      </c>
      <c r="F6495" s="144" t="s">
        <v>10790</v>
      </c>
      <c r="G6495" s="230"/>
      <c r="H6495" s="154">
        <v>39770</v>
      </c>
      <c r="I6495" s="153">
        <v>17</v>
      </c>
      <c r="J6495" s="148" t="s">
        <v>58</v>
      </c>
      <c r="K6495" s="153"/>
      <c r="L6495" s="153"/>
      <c r="M6495" s="153"/>
      <c r="N6495" s="153"/>
      <c r="O6495" s="155">
        <v>11967327206</v>
      </c>
      <c r="P6495" s="156" t="s">
        <v>60</v>
      </c>
      <c r="Q6495" s="157" t="s">
        <v>8211</v>
      </c>
      <c r="R6495" s="158"/>
      <c r="S6495" s="159"/>
      <c r="T6495" s="159" t="s">
        <v>6983</v>
      </c>
      <c r="U6495" s="159" t="s">
        <v>8212</v>
      </c>
      <c r="V6495" s="154">
        <v>46149</v>
      </c>
      <c r="W6495" s="154">
        <v>46155</v>
      </c>
      <c r="X6495" s="154"/>
      <c r="Y6495" s="160"/>
      <c r="Z6495" s="160"/>
      <c r="AA6495" s="153"/>
      <c r="AB6495" s="153"/>
      <c r="AC6495" s="182" t="e">
        <f t="shared" si="204"/>
        <v>#DIV/0!</v>
      </c>
      <c r="AD6495" s="153" t="e">
        <f t="shared" si="205"/>
        <v>#DIV/0!</v>
      </c>
      <c r="AE6495" s="207"/>
      <c r="AF6495" s="153"/>
      <c r="AG6495" s="159"/>
      <c r="AH6495" s="153"/>
      <c r="AI6495" s="161"/>
      <c r="AJ6495" s="153"/>
      <c r="AK6495" s="153"/>
      <c r="AL6495" s="207"/>
      <c r="AM6495" s="207"/>
      <c r="AN6495" s="207"/>
      <c r="AO6495" s="207"/>
      <c r="AP6495" s="147" t="s">
        <v>54</v>
      </c>
      <c r="AQ6495" s="147"/>
      <c r="AR6495" s="147"/>
      <c r="AS6495" s="209" t="s">
        <v>68</v>
      </c>
      <c r="AT6495" s="223" t="str">
        <f>MONTH(B6495)&amp;"/"&amp;YEAR(B6495)</f>
        <v>3/2026</v>
      </c>
      <c r="AU6495" s="223">
        <f>WEEKNUM(B6495)-WEEKNUM(EOMONTH(B6495,-1)+1)+1</f>
        <v>5</v>
      </c>
      <c r="AV6495" s="209" t="str">
        <f>MONTH(R6495)&amp;"/"&amp;YEAR(R6495)</f>
        <v>1/1900</v>
      </c>
      <c r="AW6495" s="209" t="e">
        <f>WEEKNUM(R6495)-WEEKNUM(EOMONTH(R6495,-1)+1)+1</f>
        <v>#NUM!</v>
      </c>
      <c r="AX6495" s="209">
        <f>IF(BB6495="S",IF(Q6495="1. Aceitou o programa",R6495-B6495,0),0)</f>
        <v>0</v>
      </c>
      <c r="AY6495" s="209">
        <f>IF(BB6495="S",IF(AND(S6495&lt;&gt;"",R6495&lt;&gt;""),S6495-R6495,0),0)</f>
        <v>0</v>
      </c>
      <c r="AZ6495" s="209">
        <f>IF(BB6495="S",IF(Q6495="1. Aceitou o programa",IF(OR(X6495="Não se Aplica",X6495=""),IF(OR(W6495="Não se Aplica",W6495=""),0,W6495-V6495),AVERAGE(X6495-W6495,W6495-V6495)),0),0)</f>
        <v>0</v>
      </c>
      <c r="BA6495" s="209">
        <f>IF(BB6495="S",IF(AND(Q6495="1. Aceitou o programa",AH6495="Realizada"),IFERROR(IF(AG6495="",0,AG6495-R6495),0),0),0)</f>
        <v>0</v>
      </c>
      <c r="BB6495" s="209" t="str">
        <f>_xlfn.XLOOKUP(U6495,'Lista Suspensa'!$AA$20:$AA$23,'Lista Suspensa'!$AB$20:$AB$23,"N/A")</f>
        <v>S</v>
      </c>
    </row>
    <row r="6496" spans="1:54" ht="12" customHeight="1">
      <c r="A6496" s="151" t="s">
        <v>54</v>
      </c>
      <c r="B6496" s="152">
        <v>46112</v>
      </c>
      <c r="C6496" s="153" t="s">
        <v>55</v>
      </c>
      <c r="D6496" s="153" t="s">
        <v>56</v>
      </c>
      <c r="E6496" s="244">
        <v>82680415</v>
      </c>
      <c r="F6496" s="144" t="s">
        <v>10791</v>
      </c>
      <c r="G6496" s="230"/>
      <c r="H6496" s="154">
        <v>39774</v>
      </c>
      <c r="I6496" s="153">
        <v>17</v>
      </c>
      <c r="J6496" s="148" t="s">
        <v>70</v>
      </c>
      <c r="K6496" s="153"/>
      <c r="L6496" s="153"/>
      <c r="M6496" s="153"/>
      <c r="N6496" s="153"/>
      <c r="O6496" s="155">
        <v>11976565538</v>
      </c>
      <c r="P6496" s="156" t="s">
        <v>60</v>
      </c>
      <c r="Q6496" s="157" t="s">
        <v>8211</v>
      </c>
      <c r="R6496" s="158"/>
      <c r="S6496" s="159"/>
      <c r="T6496" s="159" t="s">
        <v>6983</v>
      </c>
      <c r="U6496" s="159" t="s">
        <v>8212</v>
      </c>
      <c r="V6496" s="154">
        <v>46149</v>
      </c>
      <c r="W6496" s="154">
        <v>46155</v>
      </c>
      <c r="X6496" s="154"/>
      <c r="Y6496" s="160"/>
      <c r="Z6496" s="160"/>
      <c r="AA6496" s="153"/>
      <c r="AB6496" s="153"/>
      <c r="AC6496" s="182" t="e">
        <f t="shared" si="204"/>
        <v>#DIV/0!</v>
      </c>
      <c r="AD6496" s="153" t="e">
        <f t="shared" si="205"/>
        <v>#DIV/0!</v>
      </c>
      <c r="AE6496" s="207"/>
      <c r="AF6496" s="153"/>
      <c r="AG6496" s="159"/>
      <c r="AH6496" s="153"/>
      <c r="AI6496" s="161"/>
      <c r="AJ6496" s="153"/>
      <c r="AK6496" s="153"/>
      <c r="AL6496" s="207"/>
      <c r="AM6496" s="207"/>
      <c r="AN6496" s="207"/>
      <c r="AO6496" s="207"/>
      <c r="AP6496" s="147" t="s">
        <v>54</v>
      </c>
      <c r="AQ6496" s="147"/>
      <c r="AR6496" s="147"/>
      <c r="AS6496" s="209" t="s">
        <v>68</v>
      </c>
      <c r="AT6496" s="223" t="str">
        <f>MONTH(B6496)&amp;"/"&amp;YEAR(B6496)</f>
        <v>3/2026</v>
      </c>
      <c r="AU6496" s="223">
        <f>WEEKNUM(B6496)-WEEKNUM(EOMONTH(B6496,-1)+1)+1</f>
        <v>5</v>
      </c>
      <c r="AV6496" s="209" t="str">
        <f>MONTH(R6496)&amp;"/"&amp;YEAR(R6496)</f>
        <v>1/1900</v>
      </c>
      <c r="AW6496" s="209" t="e">
        <f>WEEKNUM(R6496)-WEEKNUM(EOMONTH(R6496,-1)+1)+1</f>
        <v>#NUM!</v>
      </c>
      <c r="AX6496" s="209">
        <f>IF(BB6496="S",IF(Q6496="1. Aceitou o programa",R6496-B6496,0),0)</f>
        <v>0</v>
      </c>
      <c r="AY6496" s="209">
        <f>IF(BB6496="S",IF(AND(S6496&lt;&gt;"",R6496&lt;&gt;""),S6496-R6496,0),0)</f>
        <v>0</v>
      </c>
      <c r="AZ6496" s="209">
        <f>IF(BB6496="S",IF(Q6496="1. Aceitou o programa",IF(OR(X6496="Não se Aplica",X6496=""),IF(OR(W6496="Não se Aplica",W6496=""),0,W6496-V6496),AVERAGE(X6496-W6496,W6496-V6496)),0),0)</f>
        <v>0</v>
      </c>
      <c r="BA6496" s="209">
        <f>IF(BB6496="S",IF(AND(Q6496="1. Aceitou o programa",AH6496="Realizada"),IFERROR(IF(AG6496="",0,AG6496-R6496),0),0),0)</f>
        <v>0</v>
      </c>
      <c r="BB6496" s="209" t="str">
        <f>_xlfn.XLOOKUP(U6496,'Lista Suspensa'!$AA$20:$AA$23,'Lista Suspensa'!$AB$20:$AB$23,"N/A")</f>
        <v>S</v>
      </c>
    </row>
    <row r="6497" spans="1:54" ht="12" customHeight="1">
      <c r="A6497" s="151" t="s">
        <v>54</v>
      </c>
      <c r="B6497" s="152">
        <v>46112</v>
      </c>
      <c r="C6497" s="153" t="s">
        <v>55</v>
      </c>
      <c r="D6497" s="153" t="s">
        <v>56</v>
      </c>
      <c r="E6497" s="244">
        <v>93579842</v>
      </c>
      <c r="F6497" s="144" t="s">
        <v>10792</v>
      </c>
      <c r="G6497" s="230"/>
      <c r="H6497" s="154">
        <v>39966</v>
      </c>
      <c r="I6497" s="153">
        <v>16</v>
      </c>
      <c r="J6497" s="148" t="s">
        <v>58</v>
      </c>
      <c r="K6497" s="153"/>
      <c r="L6497" s="153"/>
      <c r="M6497" s="153"/>
      <c r="N6497" s="153"/>
      <c r="O6497" s="155">
        <v>21992215963</v>
      </c>
      <c r="P6497" s="156" t="s">
        <v>60</v>
      </c>
      <c r="Q6497" s="157" t="s">
        <v>8211</v>
      </c>
      <c r="R6497" s="158"/>
      <c r="S6497" s="159"/>
      <c r="T6497" s="159" t="s">
        <v>6983</v>
      </c>
      <c r="U6497" s="159" t="s">
        <v>8212</v>
      </c>
      <c r="V6497" s="154">
        <v>46149</v>
      </c>
      <c r="W6497" s="154">
        <v>46155</v>
      </c>
      <c r="X6497" s="154"/>
      <c r="Y6497" s="160"/>
      <c r="Z6497" s="160"/>
      <c r="AA6497" s="153"/>
      <c r="AB6497" s="153"/>
      <c r="AC6497" s="182" t="e">
        <f t="shared" si="204"/>
        <v>#DIV/0!</v>
      </c>
      <c r="AD6497" s="153" t="e">
        <f t="shared" si="205"/>
        <v>#DIV/0!</v>
      </c>
      <c r="AE6497" s="207"/>
      <c r="AF6497" s="153"/>
      <c r="AG6497" s="159"/>
      <c r="AH6497" s="153"/>
      <c r="AI6497" s="161"/>
      <c r="AJ6497" s="153"/>
      <c r="AK6497" s="153"/>
      <c r="AL6497" s="207"/>
      <c r="AM6497" s="207"/>
      <c r="AN6497" s="207"/>
      <c r="AO6497" s="207"/>
      <c r="AP6497" s="147" t="s">
        <v>54</v>
      </c>
      <c r="AQ6497" s="147"/>
      <c r="AR6497" s="147"/>
      <c r="AS6497" s="209" t="s">
        <v>68</v>
      </c>
      <c r="AT6497" s="223" t="str">
        <f>MONTH(B6497)&amp;"/"&amp;YEAR(B6497)</f>
        <v>3/2026</v>
      </c>
      <c r="AU6497" s="223">
        <f>WEEKNUM(B6497)-WEEKNUM(EOMONTH(B6497,-1)+1)+1</f>
        <v>5</v>
      </c>
      <c r="AV6497" s="209" t="str">
        <f>MONTH(R6497)&amp;"/"&amp;YEAR(R6497)</f>
        <v>1/1900</v>
      </c>
      <c r="AW6497" s="209" t="e">
        <f>WEEKNUM(R6497)-WEEKNUM(EOMONTH(R6497,-1)+1)+1</f>
        <v>#NUM!</v>
      </c>
      <c r="AX6497" s="209">
        <f>IF(BB6497="S",IF(Q6497="1. Aceitou o programa",R6497-B6497,0),0)</f>
        <v>0</v>
      </c>
      <c r="AY6497" s="209">
        <f>IF(BB6497="S",IF(AND(S6497&lt;&gt;"",R6497&lt;&gt;""),S6497-R6497,0),0)</f>
        <v>0</v>
      </c>
      <c r="AZ6497" s="209">
        <f>IF(BB6497="S",IF(Q6497="1. Aceitou o programa",IF(OR(X6497="Não se Aplica",X6497=""),IF(OR(W6497="Não se Aplica",W6497=""),0,W6497-V6497),AVERAGE(X6497-W6497,W6497-V6497)),0),0)</f>
        <v>0</v>
      </c>
      <c r="BA6497" s="209">
        <f>IF(BB6497="S",IF(AND(Q6497="1. Aceitou o programa",AH6497="Realizada"),IFERROR(IF(AG6497="",0,AG6497-R6497),0),0),0)</f>
        <v>0</v>
      </c>
      <c r="BB6497" s="209" t="str">
        <f>_xlfn.XLOOKUP(U6497,'Lista Suspensa'!$AA$20:$AA$23,'Lista Suspensa'!$AB$20:$AB$23,"N/A")</f>
        <v>S</v>
      </c>
    </row>
    <row r="6498" spans="1:54" ht="12" customHeight="1">
      <c r="A6498" s="151" t="s">
        <v>54</v>
      </c>
      <c r="B6498" s="152">
        <v>46112</v>
      </c>
      <c r="C6498" s="153" t="s">
        <v>55</v>
      </c>
      <c r="D6498" s="153" t="s">
        <v>56</v>
      </c>
      <c r="E6498" s="244">
        <v>804859582</v>
      </c>
      <c r="F6498" s="144" t="s">
        <v>10793</v>
      </c>
      <c r="G6498" s="230"/>
      <c r="H6498" s="154">
        <v>39987</v>
      </c>
      <c r="I6498" s="153">
        <v>16</v>
      </c>
      <c r="J6498" s="148" t="s">
        <v>70</v>
      </c>
      <c r="K6498" s="153"/>
      <c r="L6498" s="153"/>
      <c r="M6498" s="153"/>
      <c r="N6498" s="153"/>
      <c r="O6498" s="155">
        <v>11992145564</v>
      </c>
      <c r="P6498" s="156" t="s">
        <v>60</v>
      </c>
      <c r="Q6498" s="157" t="s">
        <v>8211</v>
      </c>
      <c r="R6498" s="158"/>
      <c r="S6498" s="159"/>
      <c r="T6498" s="159" t="s">
        <v>6983</v>
      </c>
      <c r="U6498" s="159" t="s">
        <v>8212</v>
      </c>
      <c r="V6498" s="154">
        <v>46149</v>
      </c>
      <c r="W6498" s="154">
        <v>46155</v>
      </c>
      <c r="X6498" s="154"/>
      <c r="Y6498" s="160"/>
      <c r="Z6498" s="160"/>
      <c r="AA6498" s="153"/>
      <c r="AB6498" s="153"/>
      <c r="AC6498" s="182" t="e">
        <f t="shared" si="204"/>
        <v>#DIV/0!</v>
      </c>
      <c r="AD6498" s="153" t="e">
        <f t="shared" si="205"/>
        <v>#DIV/0!</v>
      </c>
      <c r="AE6498" s="207"/>
      <c r="AF6498" s="153"/>
      <c r="AG6498" s="159"/>
      <c r="AH6498" s="153"/>
      <c r="AI6498" s="161"/>
      <c r="AJ6498" s="153"/>
      <c r="AK6498" s="153"/>
      <c r="AL6498" s="207"/>
      <c r="AM6498" s="207"/>
      <c r="AN6498" s="207"/>
      <c r="AO6498" s="207"/>
      <c r="AP6498" s="147" t="s">
        <v>54</v>
      </c>
      <c r="AQ6498" s="147"/>
      <c r="AR6498" s="147"/>
      <c r="AS6498" s="209" t="s">
        <v>68</v>
      </c>
      <c r="AT6498" s="223" t="str">
        <f>MONTH(B6498)&amp;"/"&amp;YEAR(B6498)</f>
        <v>3/2026</v>
      </c>
      <c r="AU6498" s="223">
        <f>WEEKNUM(B6498)-WEEKNUM(EOMONTH(B6498,-1)+1)+1</f>
        <v>5</v>
      </c>
      <c r="AV6498" s="209" t="str">
        <f>MONTH(R6498)&amp;"/"&amp;YEAR(R6498)</f>
        <v>1/1900</v>
      </c>
      <c r="AW6498" s="209" t="e">
        <f>WEEKNUM(R6498)-WEEKNUM(EOMONTH(R6498,-1)+1)+1</f>
        <v>#NUM!</v>
      </c>
      <c r="AX6498" s="209">
        <f>IF(BB6498="S",IF(Q6498="1. Aceitou o programa",R6498-B6498,0),0)</f>
        <v>0</v>
      </c>
      <c r="AY6498" s="209">
        <f>IF(BB6498="S",IF(AND(S6498&lt;&gt;"",R6498&lt;&gt;""),S6498-R6498,0),0)</f>
        <v>0</v>
      </c>
      <c r="AZ6498" s="209">
        <f>IF(BB6498="S",IF(Q6498="1. Aceitou o programa",IF(OR(X6498="Não se Aplica",X6498=""),IF(OR(W6498="Não se Aplica",W6498=""),0,W6498-V6498),AVERAGE(X6498-W6498,W6498-V6498)),0),0)</f>
        <v>0</v>
      </c>
      <c r="BA6498" s="209">
        <f>IF(BB6498="S",IF(AND(Q6498="1. Aceitou o programa",AH6498="Realizada"),IFERROR(IF(AG6498="",0,AG6498-R6498),0),0),0)</f>
        <v>0</v>
      </c>
      <c r="BB6498" s="209" t="str">
        <f>_xlfn.XLOOKUP(U6498,'Lista Suspensa'!$AA$20:$AA$23,'Lista Suspensa'!$AB$20:$AB$23,"N/A")</f>
        <v>S</v>
      </c>
    </row>
    <row r="6499" spans="1:54" ht="12" customHeight="1">
      <c r="A6499" s="151" t="s">
        <v>2040</v>
      </c>
      <c r="B6499" s="152">
        <v>46113</v>
      </c>
      <c r="C6499" s="153" t="s">
        <v>55</v>
      </c>
      <c r="D6499" s="153" t="s">
        <v>56</v>
      </c>
      <c r="E6499" s="244">
        <v>83765029</v>
      </c>
      <c r="F6499" s="144" t="s">
        <v>10794</v>
      </c>
      <c r="G6499" s="230"/>
      <c r="H6499" s="154">
        <v>31792</v>
      </c>
      <c r="I6499" s="153">
        <v>39</v>
      </c>
      <c r="J6499" s="148" t="s">
        <v>70</v>
      </c>
      <c r="K6499" s="153"/>
      <c r="L6499" s="153"/>
      <c r="M6499" s="153"/>
      <c r="N6499" s="153"/>
      <c r="O6499" s="155">
        <v>11961521040</v>
      </c>
      <c r="P6499" s="156" t="s">
        <v>60</v>
      </c>
      <c r="Q6499" s="157" t="s">
        <v>8211</v>
      </c>
      <c r="R6499" s="158"/>
      <c r="S6499" s="159"/>
      <c r="T6499" s="159" t="s">
        <v>6983</v>
      </c>
      <c r="U6499" s="159" t="s">
        <v>8212</v>
      </c>
      <c r="V6499" s="154">
        <v>46146</v>
      </c>
      <c r="W6499" s="154">
        <v>46155</v>
      </c>
      <c r="X6499" s="154"/>
      <c r="Y6499" s="160"/>
      <c r="Z6499" s="160"/>
      <c r="AA6499" s="153"/>
      <c r="AB6499" s="153"/>
      <c r="AC6499" s="182" t="e">
        <f t="shared" si="204"/>
        <v>#DIV/0!</v>
      </c>
      <c r="AD6499" s="153" t="e">
        <f t="shared" si="205"/>
        <v>#DIV/0!</v>
      </c>
      <c r="AE6499" s="207"/>
      <c r="AF6499" s="153"/>
      <c r="AG6499" s="159"/>
      <c r="AH6499" s="153"/>
      <c r="AI6499" s="161"/>
      <c r="AJ6499" s="153"/>
      <c r="AK6499" s="153"/>
      <c r="AL6499" s="207"/>
      <c r="AM6499" s="207"/>
      <c r="AN6499" s="207"/>
      <c r="AO6499" s="207"/>
      <c r="AP6499" s="147" t="s">
        <v>54</v>
      </c>
      <c r="AQ6499" s="147"/>
      <c r="AR6499" s="147"/>
      <c r="AS6499" s="209" t="s">
        <v>68</v>
      </c>
      <c r="AT6499" s="223" t="str">
        <f>MONTH(B6499)&amp;"/"&amp;YEAR(B6499)</f>
        <v>4/2026</v>
      </c>
      <c r="AU6499" s="223">
        <f>WEEKNUM(B6499)-WEEKNUM(EOMONTH(B6499,-1)+1)+1</f>
        <v>1</v>
      </c>
      <c r="AV6499" s="209" t="str">
        <f>MONTH(R6499)&amp;"/"&amp;YEAR(R6499)</f>
        <v>1/1900</v>
      </c>
      <c r="AW6499" s="209" t="e">
        <f>WEEKNUM(R6499)-WEEKNUM(EOMONTH(R6499,-1)+1)+1</f>
        <v>#NUM!</v>
      </c>
      <c r="AX6499" s="209">
        <f>IF(BB6499="S",IF(Q6499="1. Aceitou o programa",R6499-B6499,0),0)</f>
        <v>0</v>
      </c>
      <c r="AY6499" s="209">
        <f>IF(BB6499="S",IF(AND(S6499&lt;&gt;"",R6499&lt;&gt;""),S6499-R6499,0),0)</f>
        <v>0</v>
      </c>
      <c r="AZ6499" s="209">
        <f>IF(BB6499="S",IF(Q6499="1. Aceitou o programa",IF(OR(X6499="Não se Aplica",X6499=""),IF(OR(W6499="Não se Aplica",W6499=""),0,W6499-V6499),AVERAGE(X6499-W6499,W6499-V6499)),0),0)</f>
        <v>0</v>
      </c>
      <c r="BA6499" s="209">
        <f>IF(BB6499="S",IF(AND(Q6499="1. Aceitou o programa",AH6499="Realizada"),IFERROR(IF(AG6499="",0,AG6499-R6499),0),0),0)</f>
        <v>0</v>
      </c>
      <c r="BB6499" s="209" t="str">
        <f>_xlfn.XLOOKUP(U6499,'Lista Suspensa'!$AA$20:$AA$23,'Lista Suspensa'!$AB$20:$AB$23,"N/A")</f>
        <v>S</v>
      </c>
    </row>
    <row r="6500" spans="1:54" ht="12" customHeight="1">
      <c r="A6500" s="151" t="s">
        <v>67</v>
      </c>
      <c r="B6500" s="152">
        <v>46128</v>
      </c>
      <c r="C6500" s="153" t="s">
        <v>122</v>
      </c>
      <c r="D6500" s="153" t="s">
        <v>471</v>
      </c>
      <c r="E6500" s="244">
        <v>74338719</v>
      </c>
      <c r="F6500" s="144" t="s">
        <v>10795</v>
      </c>
      <c r="G6500" s="230"/>
      <c r="H6500" s="154">
        <v>34505</v>
      </c>
      <c r="I6500" s="153">
        <v>31</v>
      </c>
      <c r="J6500" s="148" t="s">
        <v>70</v>
      </c>
      <c r="K6500" s="153" t="s">
        <v>101</v>
      </c>
      <c r="L6500" s="153"/>
      <c r="M6500" s="153"/>
      <c r="N6500" s="153">
        <v>50</v>
      </c>
      <c r="O6500" s="155">
        <v>21980930582</v>
      </c>
      <c r="P6500" s="156" t="s">
        <v>60</v>
      </c>
      <c r="Q6500" s="157" t="s">
        <v>8211</v>
      </c>
      <c r="R6500" s="158"/>
      <c r="S6500" s="159"/>
      <c r="T6500" s="159" t="s">
        <v>6983</v>
      </c>
      <c r="U6500" s="159" t="s">
        <v>8212</v>
      </c>
      <c r="V6500" s="154">
        <v>46139</v>
      </c>
      <c r="W6500" s="154">
        <v>46146</v>
      </c>
      <c r="X6500" s="154"/>
      <c r="Y6500" s="160"/>
      <c r="Z6500" s="160"/>
      <c r="AA6500" s="153"/>
      <c r="AB6500" s="153"/>
      <c r="AC6500" s="182" t="e">
        <f t="shared" si="204"/>
        <v>#DIV/0!</v>
      </c>
      <c r="AD6500" s="153" t="e">
        <f t="shared" si="205"/>
        <v>#DIV/0!</v>
      </c>
      <c r="AE6500" s="207"/>
      <c r="AF6500" s="153"/>
      <c r="AG6500" s="159"/>
      <c r="AH6500" s="153"/>
      <c r="AI6500" s="161"/>
      <c r="AJ6500" s="153"/>
      <c r="AK6500" s="153"/>
      <c r="AL6500" s="207"/>
      <c r="AM6500" s="207"/>
      <c r="AN6500" s="207"/>
      <c r="AO6500" s="207"/>
      <c r="AP6500" s="147" t="s">
        <v>54</v>
      </c>
      <c r="AQ6500" s="147"/>
      <c r="AR6500" s="147"/>
      <c r="AS6500" s="209" t="s">
        <v>68</v>
      </c>
      <c r="AT6500" s="223" t="str">
        <f>MONTH(B6500)&amp;"/"&amp;YEAR(B6500)</f>
        <v>4/2026</v>
      </c>
      <c r="AU6500" s="223">
        <f>WEEKNUM(B6500)-WEEKNUM(EOMONTH(B6500,-1)+1)+1</f>
        <v>3</v>
      </c>
      <c r="AV6500" s="209" t="str">
        <f>MONTH(R6500)&amp;"/"&amp;YEAR(R6500)</f>
        <v>1/1900</v>
      </c>
      <c r="AW6500" s="209" t="e">
        <f>WEEKNUM(R6500)-WEEKNUM(EOMONTH(R6500,-1)+1)+1</f>
        <v>#NUM!</v>
      </c>
      <c r="AX6500" s="209">
        <f>IF(BB6500="S",IF(Q6500="1. Aceitou o programa",R6500-B6500,0),0)</f>
        <v>0</v>
      </c>
      <c r="AY6500" s="209">
        <f>IF(BB6500="S",IF(AND(S6500&lt;&gt;"",R6500&lt;&gt;""),S6500-R6500,0),0)</f>
        <v>0</v>
      </c>
      <c r="AZ6500" s="209">
        <f>IF(BB6500="S",IF(Q6500="1. Aceitou o programa",IF(OR(X6500="Não se Aplica",X6500=""),IF(OR(W6500="Não se Aplica",W6500=""),0,W6500-V6500),AVERAGE(X6500-W6500,W6500-V6500)),0),0)</f>
        <v>0</v>
      </c>
      <c r="BA6500" s="209">
        <f>IF(BB6500="S",IF(AND(Q6500="1. Aceitou o programa",AH6500="Realizada"),IFERROR(IF(AG6500="",0,AG6500-R6500),0),0),0)</f>
        <v>0</v>
      </c>
      <c r="BB6500" s="209" t="str">
        <f>_xlfn.XLOOKUP(U6500,'Lista Suspensa'!$AA$20:$AA$23,'Lista Suspensa'!$AB$20:$AB$23,"N/A")</f>
        <v>S</v>
      </c>
    </row>
    <row r="6501" spans="1:54" ht="12" customHeight="1">
      <c r="A6501" s="151" t="s">
        <v>67</v>
      </c>
      <c r="B6501" s="152">
        <v>46128</v>
      </c>
      <c r="C6501" s="153" t="s">
        <v>122</v>
      </c>
      <c r="D6501" s="153" t="s">
        <v>471</v>
      </c>
      <c r="E6501" s="244">
        <v>74338723</v>
      </c>
      <c r="F6501" s="144" t="s">
        <v>10796</v>
      </c>
      <c r="G6501" s="230"/>
      <c r="H6501" s="154">
        <v>37688</v>
      </c>
      <c r="I6501" s="153">
        <v>23</v>
      </c>
      <c r="J6501" s="148" t="s">
        <v>58</v>
      </c>
      <c r="K6501" s="153" t="s">
        <v>101</v>
      </c>
      <c r="L6501" s="153"/>
      <c r="M6501" s="153"/>
      <c r="N6501" s="153">
        <v>50</v>
      </c>
      <c r="O6501" s="155">
        <v>21970713045</v>
      </c>
      <c r="P6501" s="156" t="s">
        <v>60</v>
      </c>
      <c r="Q6501" s="157" t="s">
        <v>8211</v>
      </c>
      <c r="R6501" s="158"/>
      <c r="S6501" s="159"/>
      <c r="T6501" s="159" t="s">
        <v>6983</v>
      </c>
      <c r="U6501" s="159" t="s">
        <v>8212</v>
      </c>
      <c r="V6501" s="154">
        <v>46139</v>
      </c>
      <c r="W6501" s="154">
        <v>46146</v>
      </c>
      <c r="X6501" s="154"/>
      <c r="Y6501" s="160"/>
      <c r="Z6501" s="160"/>
      <c r="AA6501" s="153"/>
      <c r="AB6501" s="153"/>
      <c r="AC6501" s="182" t="e">
        <f t="shared" si="204"/>
        <v>#DIV/0!</v>
      </c>
      <c r="AD6501" s="153" t="e">
        <f t="shared" si="205"/>
        <v>#DIV/0!</v>
      </c>
      <c r="AE6501" s="207"/>
      <c r="AF6501" s="153"/>
      <c r="AG6501" s="159"/>
      <c r="AH6501" s="153"/>
      <c r="AI6501" s="161"/>
      <c r="AJ6501" s="153"/>
      <c r="AK6501" s="153"/>
      <c r="AL6501" s="207"/>
      <c r="AM6501" s="207"/>
      <c r="AN6501" s="207"/>
      <c r="AO6501" s="207"/>
      <c r="AP6501" s="147" t="s">
        <v>54</v>
      </c>
      <c r="AQ6501" s="147"/>
      <c r="AR6501" s="147"/>
      <c r="AS6501" s="209" t="s">
        <v>68</v>
      </c>
      <c r="AT6501" s="223" t="str">
        <f>MONTH(B6501)&amp;"/"&amp;YEAR(B6501)</f>
        <v>4/2026</v>
      </c>
      <c r="AU6501" s="223">
        <f>WEEKNUM(B6501)-WEEKNUM(EOMONTH(B6501,-1)+1)+1</f>
        <v>3</v>
      </c>
      <c r="AV6501" s="209" t="str">
        <f>MONTH(R6501)&amp;"/"&amp;YEAR(R6501)</f>
        <v>1/1900</v>
      </c>
      <c r="AW6501" s="209" t="e">
        <f>WEEKNUM(R6501)-WEEKNUM(EOMONTH(R6501,-1)+1)+1</f>
        <v>#NUM!</v>
      </c>
      <c r="AX6501" s="209">
        <f>IF(BB6501="S",IF(Q6501="1. Aceitou o programa",R6501-B6501,0),0)</f>
        <v>0</v>
      </c>
      <c r="AY6501" s="209">
        <f>IF(BB6501="S",IF(AND(S6501&lt;&gt;"",R6501&lt;&gt;""),S6501-R6501,0),0)</f>
        <v>0</v>
      </c>
      <c r="AZ6501" s="209">
        <f>IF(BB6501="S",IF(Q6501="1. Aceitou o programa",IF(OR(X6501="Não se Aplica",X6501=""),IF(OR(W6501="Não se Aplica",W6501=""),0,W6501-V6501),AVERAGE(X6501-W6501,W6501-V6501)),0),0)</f>
        <v>0</v>
      </c>
      <c r="BA6501" s="209">
        <f>IF(BB6501="S",IF(AND(Q6501="1. Aceitou o programa",AH6501="Realizada"),IFERROR(IF(AG6501="",0,AG6501-R6501),0),0),0)</f>
        <v>0</v>
      </c>
      <c r="BB6501" s="209" t="str">
        <f>_xlfn.XLOOKUP(U6501,'Lista Suspensa'!$AA$20:$AA$23,'Lista Suspensa'!$AB$20:$AB$23,"N/A")</f>
        <v>S</v>
      </c>
    </row>
    <row r="6502" spans="1:54" ht="12" customHeight="1">
      <c r="A6502" s="151" t="s">
        <v>54</v>
      </c>
      <c r="B6502" s="152">
        <v>46139</v>
      </c>
      <c r="C6502" s="153" t="s">
        <v>122</v>
      </c>
      <c r="D6502" s="153" t="s">
        <v>167</v>
      </c>
      <c r="E6502" s="244">
        <v>96140336</v>
      </c>
      <c r="F6502" s="144" t="s">
        <v>10797</v>
      </c>
      <c r="G6502" s="230"/>
      <c r="H6502" s="154">
        <v>27365</v>
      </c>
      <c r="I6502" s="153">
        <v>51</v>
      </c>
      <c r="J6502" s="148" t="s">
        <v>58</v>
      </c>
      <c r="K6502" s="153" t="s">
        <v>59</v>
      </c>
      <c r="L6502" s="153"/>
      <c r="M6502" s="153"/>
      <c r="N6502" s="153">
        <v>450</v>
      </c>
      <c r="O6502" s="155">
        <v>11976102067</v>
      </c>
      <c r="P6502" s="156" t="s">
        <v>60</v>
      </c>
      <c r="Q6502" s="157" t="s">
        <v>8211</v>
      </c>
      <c r="R6502" s="158"/>
      <c r="S6502" s="159"/>
      <c r="T6502" s="159" t="s">
        <v>6983</v>
      </c>
      <c r="U6502" s="159" t="s">
        <v>8212</v>
      </c>
      <c r="V6502" s="154">
        <v>46148</v>
      </c>
      <c r="W6502" s="154">
        <v>46177</v>
      </c>
      <c r="X6502" s="154"/>
      <c r="Y6502" s="160"/>
      <c r="Z6502" s="160"/>
      <c r="AA6502" s="153"/>
      <c r="AB6502" s="153"/>
      <c r="AC6502" s="182" t="e">
        <f t="shared" si="204"/>
        <v>#DIV/0!</v>
      </c>
      <c r="AD6502" s="153" t="e">
        <f t="shared" si="205"/>
        <v>#DIV/0!</v>
      </c>
      <c r="AE6502" s="207"/>
      <c r="AF6502" s="153"/>
      <c r="AG6502" s="159"/>
      <c r="AH6502" s="153"/>
      <c r="AI6502" s="161"/>
      <c r="AJ6502" s="153"/>
      <c r="AK6502" s="153"/>
      <c r="AL6502" s="207"/>
      <c r="AM6502" s="207"/>
      <c r="AN6502" s="207"/>
      <c r="AO6502" s="207"/>
      <c r="AP6502" s="147" t="s">
        <v>54</v>
      </c>
      <c r="AQ6502" s="147"/>
      <c r="AR6502" s="147"/>
      <c r="AS6502" s="209" t="s">
        <v>68</v>
      </c>
      <c r="AT6502" s="223" t="str">
        <f>MONTH(B6502)&amp;"/"&amp;YEAR(B6502)</f>
        <v>4/2026</v>
      </c>
      <c r="AU6502" s="223">
        <f>WEEKNUM(B6502)-WEEKNUM(EOMONTH(B6502,-1)+1)+1</f>
        <v>5</v>
      </c>
      <c r="AV6502" s="209" t="str">
        <f>MONTH(R6502)&amp;"/"&amp;YEAR(R6502)</f>
        <v>1/1900</v>
      </c>
      <c r="AW6502" s="209" t="e">
        <f>WEEKNUM(R6502)-WEEKNUM(EOMONTH(R6502,-1)+1)+1</f>
        <v>#NUM!</v>
      </c>
      <c r="AX6502" s="209">
        <f>IF(BB6502="S",IF(Q6502="1. Aceitou o programa",R6502-B6502,0),0)</f>
        <v>0</v>
      </c>
      <c r="AY6502" s="209">
        <f>IF(BB6502="S",IF(AND(S6502&lt;&gt;"",R6502&lt;&gt;""),S6502-R6502,0),0)</f>
        <v>0</v>
      </c>
      <c r="AZ6502" s="209">
        <f>IF(BB6502="S",IF(Q6502="1. Aceitou o programa",IF(OR(X6502="Não se Aplica",X6502=""),IF(OR(W6502="Não se Aplica",W6502=""),0,W6502-V6502),AVERAGE(X6502-W6502,W6502-V6502)),0),0)</f>
        <v>0</v>
      </c>
      <c r="BA6502" s="209">
        <f>IF(BB6502="S",IF(AND(Q6502="1. Aceitou o programa",AH6502="Realizada"),IFERROR(IF(AG6502="",0,AG6502-R6502),0),0),0)</f>
        <v>0</v>
      </c>
      <c r="BB6502" s="209" t="str">
        <f>_xlfn.XLOOKUP(U6502,'Lista Suspensa'!$AA$20:$AA$23,'Lista Suspensa'!$AB$20:$AB$23,"N/A")</f>
        <v>S</v>
      </c>
    </row>
    <row r="6503" spans="1:54" ht="12" customHeight="1">
      <c r="A6503" s="151" t="s">
        <v>67</v>
      </c>
      <c r="B6503" s="152">
        <v>46142</v>
      </c>
      <c r="C6503" s="153" t="s">
        <v>122</v>
      </c>
      <c r="D6503" s="153" t="s">
        <v>167</v>
      </c>
      <c r="E6503" s="244">
        <v>97152984</v>
      </c>
      <c r="F6503" s="144" t="s">
        <v>10798</v>
      </c>
      <c r="G6503" s="230"/>
      <c r="H6503" s="154">
        <v>34228</v>
      </c>
      <c r="I6503" s="153">
        <v>32</v>
      </c>
      <c r="J6503" s="148"/>
      <c r="K6503" s="153" t="s">
        <v>59</v>
      </c>
      <c r="L6503" s="153"/>
      <c r="M6503" s="153"/>
      <c r="N6503" s="153">
        <v>380</v>
      </c>
      <c r="O6503" s="155">
        <v>11988167579</v>
      </c>
      <c r="P6503" s="156" t="s">
        <v>89</v>
      </c>
      <c r="Q6503" s="157" t="s">
        <v>8211</v>
      </c>
      <c r="R6503" s="158"/>
      <c r="S6503" s="159"/>
      <c r="T6503" s="159" t="s">
        <v>6983</v>
      </c>
      <c r="U6503" s="159" t="s">
        <v>8212</v>
      </c>
      <c r="V6503" s="154">
        <v>46146</v>
      </c>
      <c r="W6503" s="154">
        <v>46155</v>
      </c>
      <c r="X6503" s="154"/>
      <c r="Y6503" s="160"/>
      <c r="Z6503" s="160"/>
      <c r="AA6503" s="153"/>
      <c r="AB6503" s="153"/>
      <c r="AC6503" s="182" t="e">
        <f t="shared" si="204"/>
        <v>#DIV/0!</v>
      </c>
      <c r="AD6503" s="153" t="e">
        <f t="shared" si="205"/>
        <v>#DIV/0!</v>
      </c>
      <c r="AE6503" s="207"/>
      <c r="AF6503" s="153"/>
      <c r="AG6503" s="159"/>
      <c r="AH6503" s="153"/>
      <c r="AI6503" s="161"/>
      <c r="AJ6503" s="153"/>
      <c r="AK6503" s="153"/>
      <c r="AL6503" s="207"/>
      <c r="AM6503" s="207"/>
      <c r="AN6503" s="207"/>
      <c r="AO6503" s="207"/>
      <c r="AP6503" s="147" t="s">
        <v>54</v>
      </c>
      <c r="AQ6503" s="147"/>
      <c r="AR6503" s="147"/>
      <c r="AS6503" s="209" t="s">
        <v>68</v>
      </c>
      <c r="AT6503" s="223" t="str">
        <f>MONTH(B6503)&amp;"/"&amp;YEAR(B6503)</f>
        <v>4/2026</v>
      </c>
      <c r="AU6503" s="223">
        <f>WEEKNUM(B6503)-WEEKNUM(EOMONTH(B6503,-1)+1)+1</f>
        <v>5</v>
      </c>
      <c r="AV6503" s="209" t="str">
        <f>MONTH(R6503)&amp;"/"&amp;YEAR(R6503)</f>
        <v>1/1900</v>
      </c>
      <c r="AW6503" s="209" t="e">
        <f>WEEKNUM(R6503)-WEEKNUM(EOMONTH(R6503,-1)+1)+1</f>
        <v>#NUM!</v>
      </c>
      <c r="AX6503" s="209">
        <f>IF(BB6503="S",IF(Q6503="1. Aceitou o programa",R6503-B6503,0),0)</f>
        <v>0</v>
      </c>
      <c r="AY6503" s="209">
        <f>IF(BB6503="S",IF(AND(S6503&lt;&gt;"",R6503&lt;&gt;""),S6503-R6503,0),0)</f>
        <v>0</v>
      </c>
      <c r="AZ6503" s="209">
        <f>IF(BB6503="S",IF(Q6503="1. Aceitou o programa",IF(OR(X6503="Não se Aplica",X6503=""),IF(OR(W6503="Não se Aplica",W6503=""),0,W6503-V6503),AVERAGE(X6503-W6503,W6503-V6503)),0),0)</f>
        <v>0</v>
      </c>
      <c r="BA6503" s="209">
        <f>IF(BB6503="S",IF(AND(Q6503="1. Aceitou o programa",AH6503="Realizada"),IFERROR(IF(AG6503="",0,AG6503-R6503),0),0),0)</f>
        <v>0</v>
      </c>
      <c r="BB6503" s="209" t="str">
        <f>_xlfn.XLOOKUP(U6503,'Lista Suspensa'!$AA$20:$AA$23,'Lista Suspensa'!$AB$20:$AB$23,"N/A")</f>
        <v>S</v>
      </c>
    </row>
    <row r="6504" spans="1:54" ht="12" customHeight="1">
      <c r="A6504" s="151" t="s">
        <v>67</v>
      </c>
      <c r="B6504" s="152">
        <v>46142</v>
      </c>
      <c r="C6504" s="153" t="s">
        <v>122</v>
      </c>
      <c r="D6504" s="153" t="s">
        <v>167</v>
      </c>
      <c r="E6504" s="244">
        <v>97142731</v>
      </c>
      <c r="F6504" s="144" t="s">
        <v>10799</v>
      </c>
      <c r="G6504" s="230"/>
      <c r="H6504" s="154">
        <v>35206</v>
      </c>
      <c r="I6504" s="153">
        <v>29</v>
      </c>
      <c r="J6504" s="148"/>
      <c r="K6504" s="153" t="s">
        <v>59</v>
      </c>
      <c r="L6504" s="153"/>
      <c r="M6504" s="153"/>
      <c r="N6504" s="153">
        <v>380</v>
      </c>
      <c r="O6504" s="155">
        <v>11919671335</v>
      </c>
      <c r="P6504" s="156" t="s">
        <v>60</v>
      </c>
      <c r="Q6504" s="157" t="s">
        <v>8211</v>
      </c>
      <c r="R6504" s="158"/>
      <c r="S6504" s="159"/>
      <c r="T6504" s="159" t="s">
        <v>6983</v>
      </c>
      <c r="U6504" s="159" t="s">
        <v>8212</v>
      </c>
      <c r="V6504" s="154">
        <v>46146</v>
      </c>
      <c r="W6504" s="154">
        <v>46155</v>
      </c>
      <c r="X6504" s="154"/>
      <c r="Y6504" s="160"/>
      <c r="Z6504" s="160"/>
      <c r="AA6504" s="153"/>
      <c r="AB6504" s="153"/>
      <c r="AC6504" s="182" t="e">
        <f t="shared" si="204"/>
        <v>#DIV/0!</v>
      </c>
      <c r="AD6504" s="153" t="e">
        <f t="shared" si="205"/>
        <v>#DIV/0!</v>
      </c>
      <c r="AE6504" s="207"/>
      <c r="AF6504" s="153"/>
      <c r="AG6504" s="159"/>
      <c r="AH6504" s="153"/>
      <c r="AI6504" s="161"/>
      <c r="AJ6504" s="153"/>
      <c r="AK6504" s="153"/>
      <c r="AL6504" s="207"/>
      <c r="AM6504" s="207"/>
      <c r="AN6504" s="207"/>
      <c r="AO6504" s="207"/>
      <c r="AP6504" s="147" t="s">
        <v>54</v>
      </c>
      <c r="AQ6504" s="147"/>
      <c r="AR6504" s="147"/>
      <c r="AS6504" s="209" t="s">
        <v>68</v>
      </c>
      <c r="AT6504" s="223" t="str">
        <f>MONTH(B6504)&amp;"/"&amp;YEAR(B6504)</f>
        <v>4/2026</v>
      </c>
      <c r="AU6504" s="223">
        <f>WEEKNUM(B6504)-WEEKNUM(EOMONTH(B6504,-1)+1)+1</f>
        <v>5</v>
      </c>
      <c r="AV6504" s="209" t="str">
        <f>MONTH(R6504)&amp;"/"&amp;YEAR(R6504)</f>
        <v>1/1900</v>
      </c>
      <c r="AW6504" s="209" t="e">
        <f>WEEKNUM(R6504)-WEEKNUM(EOMONTH(R6504,-1)+1)+1</f>
        <v>#NUM!</v>
      </c>
      <c r="AX6504" s="209">
        <f>IF(BB6504="S",IF(Q6504="1. Aceitou o programa",R6504-B6504,0),0)</f>
        <v>0</v>
      </c>
      <c r="AY6504" s="209">
        <f>IF(BB6504="S",IF(AND(S6504&lt;&gt;"",R6504&lt;&gt;""),S6504-R6504,0),0)</f>
        <v>0</v>
      </c>
      <c r="AZ6504" s="209">
        <f>IF(BB6504="S",IF(Q6504="1. Aceitou o programa",IF(OR(X6504="Não se Aplica",X6504=""),IF(OR(W6504="Não se Aplica",W6504=""),0,W6504-V6504),AVERAGE(X6504-W6504,W6504-V6504)),0),0)</f>
        <v>0</v>
      </c>
      <c r="BA6504" s="209">
        <f>IF(BB6504="S",IF(AND(Q6504="1. Aceitou o programa",AH6504="Realizada"),IFERROR(IF(AG6504="",0,AG6504-R6504),0),0),0)</f>
        <v>0</v>
      </c>
      <c r="BB6504" s="209" t="str">
        <f>_xlfn.XLOOKUP(U6504,'Lista Suspensa'!$AA$20:$AA$23,'Lista Suspensa'!$AB$20:$AB$23,"N/A")</f>
        <v>S</v>
      </c>
    </row>
    <row r="6505" spans="1:54" ht="12" customHeight="1">
      <c r="A6505" s="151" t="s">
        <v>67</v>
      </c>
      <c r="B6505" s="152">
        <v>46142</v>
      </c>
      <c r="C6505" s="153" t="s">
        <v>122</v>
      </c>
      <c r="D6505" s="153" t="s">
        <v>167</v>
      </c>
      <c r="E6505" s="244">
        <v>97147393</v>
      </c>
      <c r="F6505" s="144" t="s">
        <v>10800</v>
      </c>
      <c r="G6505" s="230"/>
      <c r="H6505" s="154">
        <v>27552</v>
      </c>
      <c r="I6505" s="153">
        <v>50</v>
      </c>
      <c r="J6505" s="148"/>
      <c r="K6505" s="153" t="s">
        <v>59</v>
      </c>
      <c r="L6505" s="153"/>
      <c r="M6505" s="153"/>
      <c r="N6505" s="153">
        <v>380</v>
      </c>
      <c r="O6505" s="155">
        <v>11980487016</v>
      </c>
      <c r="P6505" s="156" t="s">
        <v>89</v>
      </c>
      <c r="Q6505" s="157" t="s">
        <v>8211</v>
      </c>
      <c r="R6505" s="158"/>
      <c r="S6505" s="159"/>
      <c r="T6505" s="159" t="s">
        <v>6983</v>
      </c>
      <c r="U6505" s="159" t="s">
        <v>8212</v>
      </c>
      <c r="V6505" s="154">
        <v>46146</v>
      </c>
      <c r="W6505" s="154">
        <v>46155</v>
      </c>
      <c r="X6505" s="154"/>
      <c r="Y6505" s="160"/>
      <c r="Z6505" s="160"/>
      <c r="AA6505" s="153"/>
      <c r="AB6505" s="153"/>
      <c r="AC6505" s="182" t="e">
        <f t="shared" si="204"/>
        <v>#DIV/0!</v>
      </c>
      <c r="AD6505" s="153" t="e">
        <f t="shared" si="205"/>
        <v>#DIV/0!</v>
      </c>
      <c r="AE6505" s="207"/>
      <c r="AF6505" s="153"/>
      <c r="AG6505" s="159"/>
      <c r="AH6505" s="153"/>
      <c r="AI6505" s="161"/>
      <c r="AJ6505" s="153"/>
      <c r="AK6505" s="153"/>
      <c r="AL6505" s="207"/>
      <c r="AM6505" s="207"/>
      <c r="AN6505" s="207"/>
      <c r="AO6505" s="207"/>
      <c r="AP6505" s="147" t="s">
        <v>54</v>
      </c>
      <c r="AQ6505" s="147"/>
      <c r="AR6505" s="147"/>
      <c r="AS6505" s="209" t="s">
        <v>68</v>
      </c>
      <c r="AT6505" s="223" t="str">
        <f>MONTH(B6505)&amp;"/"&amp;YEAR(B6505)</f>
        <v>4/2026</v>
      </c>
      <c r="AU6505" s="223">
        <f>WEEKNUM(B6505)-WEEKNUM(EOMONTH(B6505,-1)+1)+1</f>
        <v>5</v>
      </c>
      <c r="AV6505" s="209" t="str">
        <f>MONTH(R6505)&amp;"/"&amp;YEAR(R6505)</f>
        <v>1/1900</v>
      </c>
      <c r="AW6505" s="209" t="e">
        <f>WEEKNUM(R6505)-WEEKNUM(EOMONTH(R6505,-1)+1)+1</f>
        <v>#NUM!</v>
      </c>
      <c r="AX6505" s="209">
        <f>IF(BB6505="S",IF(Q6505="1. Aceitou o programa",R6505-B6505,0),0)</f>
        <v>0</v>
      </c>
      <c r="AY6505" s="209">
        <f>IF(BB6505="S",IF(AND(S6505&lt;&gt;"",R6505&lt;&gt;""),S6505-R6505,0),0)</f>
        <v>0</v>
      </c>
      <c r="AZ6505" s="209">
        <f>IF(BB6505="S",IF(Q6505="1. Aceitou o programa",IF(OR(X6505="Não se Aplica",X6505=""),IF(OR(W6505="Não se Aplica",W6505=""),0,W6505-V6505),AVERAGE(X6505-W6505,W6505-V6505)),0),0)</f>
        <v>0</v>
      </c>
      <c r="BA6505" s="209">
        <f>IF(BB6505="S",IF(AND(Q6505="1. Aceitou o programa",AH6505="Realizada"),IFERROR(IF(AG6505="",0,AG6505-R6505),0),0),0)</f>
        <v>0</v>
      </c>
      <c r="BB6505" s="209" t="str">
        <f>_xlfn.XLOOKUP(U6505,'Lista Suspensa'!$AA$20:$AA$23,'Lista Suspensa'!$AB$20:$AB$23,"N/A")</f>
        <v>S</v>
      </c>
    </row>
    <row r="6506" spans="1:54" ht="12" customHeight="1">
      <c r="A6506" s="151" t="s">
        <v>67</v>
      </c>
      <c r="B6506" s="152">
        <v>46155</v>
      </c>
      <c r="C6506" s="153" t="s">
        <v>122</v>
      </c>
      <c r="D6506" s="153" t="s">
        <v>3751</v>
      </c>
      <c r="E6506" s="244">
        <v>96465331</v>
      </c>
      <c r="F6506" s="144" t="s">
        <v>10801</v>
      </c>
      <c r="G6506" s="230"/>
      <c r="H6506" s="154">
        <v>29709</v>
      </c>
      <c r="I6506" s="153">
        <v>45</v>
      </c>
      <c r="J6506" s="148"/>
      <c r="K6506" s="153" t="s">
        <v>101</v>
      </c>
      <c r="L6506" s="153"/>
      <c r="M6506" s="153"/>
      <c r="N6506" s="153">
        <v>75</v>
      </c>
      <c r="O6506" s="155">
        <v>21988859259</v>
      </c>
      <c r="P6506" s="156" t="s">
        <v>60</v>
      </c>
      <c r="Q6506" s="157" t="s">
        <v>110</v>
      </c>
      <c r="R6506" s="158">
        <v>46160</v>
      </c>
      <c r="S6506" s="159"/>
      <c r="T6506" s="159" t="s">
        <v>62</v>
      </c>
      <c r="U6506" s="159" t="s">
        <v>111</v>
      </c>
      <c r="V6506" s="154">
        <v>46155</v>
      </c>
      <c r="W6506" s="154">
        <v>46177</v>
      </c>
      <c r="X6506" s="154"/>
      <c r="Y6506" s="160"/>
      <c r="Z6506" s="160" t="s">
        <v>128</v>
      </c>
      <c r="AA6506" s="153">
        <v>110</v>
      </c>
      <c r="AB6506" s="153">
        <v>1.55</v>
      </c>
      <c r="AC6506" s="182">
        <f t="shared" si="204"/>
        <v>45.785639958376684</v>
      </c>
      <c r="AD6506" s="153" t="str">
        <f t="shared" si="205"/>
        <v>OBESIDADE III</v>
      </c>
      <c r="AE6506" s="233" t="s">
        <v>66</v>
      </c>
      <c r="AF6506" s="153"/>
      <c r="AG6506" s="159"/>
      <c r="AH6506" s="153"/>
      <c r="AI6506" s="161"/>
      <c r="AJ6506" s="153"/>
      <c r="AK6506" s="153"/>
      <c r="AL6506" s="207" t="s">
        <v>131</v>
      </c>
      <c r="AM6506" s="207"/>
      <c r="AN6506" s="207"/>
      <c r="AO6506" s="207" t="str">
        <f ca="1">IF(R6506="","",IF(R6506&gt;TODAY(),"0 meses",DATEDIF(R6506,TODAY(),"m") &amp; " meses"))</f>
        <v>0 meses</v>
      </c>
      <c r="AP6506" s="147" t="s">
        <v>54</v>
      </c>
      <c r="AQ6506" s="147"/>
      <c r="AR6506" s="147"/>
      <c r="AS6506" s="209" t="s">
        <v>68</v>
      </c>
      <c r="AT6506" s="223" t="str">
        <f>MONTH(B6506)&amp;"/"&amp;YEAR(B6506)</f>
        <v>5/2026</v>
      </c>
      <c r="AU6506" s="223">
        <f>WEEKNUM(B6506)-WEEKNUM(EOMONTH(B6506,-1)+1)+1</f>
        <v>3</v>
      </c>
      <c r="AV6506" s="209" t="str">
        <f>MONTH(R6506)&amp;"/"&amp;YEAR(R6506)</f>
        <v>5/2026</v>
      </c>
      <c r="AW6506" s="209">
        <f>WEEKNUM(R6506)-WEEKNUM(EOMONTH(R6506,-1)+1)+1</f>
        <v>4</v>
      </c>
      <c r="AX6506" s="209">
        <f>IF(BB6506="S",IF(Q6506="1. Aceitou o programa",R6506-B6506,0),0)</f>
        <v>5</v>
      </c>
      <c r="AY6506" s="209">
        <f>IF(BB6506="S",IF(AND(S6506&lt;&gt;"",R6506&lt;&gt;""),S6506-R6506,0),0)</f>
        <v>0</v>
      </c>
      <c r="AZ6506" s="209">
        <f>IF(BB6506="S",IF(Q6506="1. Aceitou o programa",IF(OR(X6506="Não se Aplica",X6506=""),IF(OR(W6506="Não se Aplica",W6506=""),0,W6506-V6506),AVERAGE(X6506-W6506,W6506-V6506)),0),0)</f>
        <v>22</v>
      </c>
      <c r="BA6506" s="209">
        <f>IF(BB6506="S",IF(AND(Q6506="1. Aceitou o programa",AH6506="Realizada"),IFERROR(IF(AG6506="",0,AG6506-R6506),0),0),0)</f>
        <v>0</v>
      </c>
      <c r="BB6506" s="209" t="str">
        <f>_xlfn.XLOOKUP(U6506,'Lista Suspensa'!$AA$20:$AA$23,'Lista Suspensa'!$AB$20:$AB$23,"N/A")</f>
        <v>S</v>
      </c>
    </row>
    <row r="6507" spans="1:54" ht="12" customHeight="1">
      <c r="A6507" s="151" t="s">
        <v>67</v>
      </c>
      <c r="B6507" s="152">
        <v>46155</v>
      </c>
      <c r="C6507" s="153" t="s">
        <v>122</v>
      </c>
      <c r="D6507" s="153" t="s">
        <v>471</v>
      </c>
      <c r="E6507" s="244">
        <v>96123520</v>
      </c>
      <c r="F6507" s="144" t="s">
        <v>10802</v>
      </c>
      <c r="G6507" s="230"/>
      <c r="H6507" s="154">
        <v>36097</v>
      </c>
      <c r="I6507" s="153">
        <v>27</v>
      </c>
      <c r="J6507" s="148"/>
      <c r="K6507" s="153" t="s">
        <v>101</v>
      </c>
      <c r="L6507" s="153"/>
      <c r="M6507" s="153"/>
      <c r="N6507" s="153">
        <v>75</v>
      </c>
      <c r="O6507" s="155">
        <v>21982436119</v>
      </c>
      <c r="P6507" s="156" t="s">
        <v>60</v>
      </c>
      <c r="Q6507" s="157" t="s">
        <v>8211</v>
      </c>
      <c r="R6507" s="158"/>
      <c r="S6507" s="159"/>
      <c r="T6507" s="159" t="s">
        <v>6983</v>
      </c>
      <c r="U6507" s="159" t="s">
        <v>8212</v>
      </c>
      <c r="V6507" s="154">
        <v>46155</v>
      </c>
      <c r="W6507" s="154">
        <v>46177</v>
      </c>
      <c r="X6507" s="154"/>
      <c r="Y6507" s="160"/>
      <c r="Z6507" s="160"/>
      <c r="AA6507" s="153"/>
      <c r="AB6507" s="153"/>
      <c r="AC6507" s="182" t="e">
        <f t="shared" si="204"/>
        <v>#DIV/0!</v>
      </c>
      <c r="AD6507" s="153" t="e">
        <f t="shared" si="205"/>
        <v>#DIV/0!</v>
      </c>
      <c r="AE6507" s="207"/>
      <c r="AF6507" s="153"/>
      <c r="AG6507" s="159"/>
      <c r="AH6507" s="153"/>
      <c r="AI6507" s="161"/>
      <c r="AJ6507" s="153"/>
      <c r="AK6507" s="153"/>
      <c r="AL6507" s="207"/>
      <c r="AM6507" s="207"/>
      <c r="AN6507" s="207"/>
      <c r="AO6507" s="207"/>
      <c r="AP6507" s="147" t="s">
        <v>54</v>
      </c>
      <c r="AQ6507" s="147"/>
      <c r="AR6507" s="147"/>
      <c r="AS6507" s="209" t="s">
        <v>68</v>
      </c>
      <c r="AT6507" s="223" t="str">
        <f>MONTH(B6507)&amp;"/"&amp;YEAR(B6507)</f>
        <v>5/2026</v>
      </c>
      <c r="AU6507" s="223">
        <f>WEEKNUM(B6507)-WEEKNUM(EOMONTH(B6507,-1)+1)+1</f>
        <v>3</v>
      </c>
      <c r="AV6507" s="209" t="str">
        <f>MONTH(R6507)&amp;"/"&amp;YEAR(R6507)</f>
        <v>1/1900</v>
      </c>
      <c r="AW6507" s="209" t="e">
        <f>WEEKNUM(R6507)-WEEKNUM(EOMONTH(R6507,-1)+1)+1</f>
        <v>#NUM!</v>
      </c>
      <c r="AX6507" s="209">
        <f>IF(BB6507="S",IF(Q6507="1. Aceitou o programa",R6507-B6507,0),0)</f>
        <v>0</v>
      </c>
      <c r="AY6507" s="209">
        <f>IF(BB6507="S",IF(AND(S6507&lt;&gt;"",R6507&lt;&gt;""),S6507-R6507,0),0)</f>
        <v>0</v>
      </c>
      <c r="AZ6507" s="209">
        <f>IF(BB6507="S",IF(Q6507="1. Aceitou o programa",IF(OR(X6507="Não se Aplica",X6507=""),IF(OR(W6507="Não se Aplica",W6507=""),0,W6507-V6507),AVERAGE(X6507-W6507,W6507-V6507)),0),0)</f>
        <v>0</v>
      </c>
      <c r="BA6507" s="209">
        <f>IF(BB6507="S",IF(AND(Q6507="1. Aceitou o programa",AH6507="Realizada"),IFERROR(IF(AG6507="",0,AG6507-R6507),0),0),0)</f>
        <v>0</v>
      </c>
      <c r="BB6507" s="209" t="str">
        <f>_xlfn.XLOOKUP(U6507,'Lista Suspensa'!$AA$20:$AA$23,'Lista Suspensa'!$AB$20:$AB$23,"N/A")</f>
        <v>S</v>
      </c>
    </row>
    <row r="6508" spans="1:54" ht="12" customHeight="1">
      <c r="A6508" s="151" t="s">
        <v>67</v>
      </c>
      <c r="B6508" s="152">
        <v>46155</v>
      </c>
      <c r="C6508" s="153" t="s">
        <v>122</v>
      </c>
      <c r="D6508" s="153" t="s">
        <v>167</v>
      </c>
      <c r="E6508" s="244">
        <v>84072781</v>
      </c>
      <c r="F6508" s="144" t="s">
        <v>10803</v>
      </c>
      <c r="G6508" s="230"/>
      <c r="H6508" s="154">
        <v>31308</v>
      </c>
      <c r="I6508" s="153">
        <v>40</v>
      </c>
      <c r="J6508" s="148"/>
      <c r="K6508" s="153" t="s">
        <v>59</v>
      </c>
      <c r="L6508" s="153"/>
      <c r="M6508" s="153"/>
      <c r="N6508" s="153">
        <v>380</v>
      </c>
      <c r="O6508" s="155">
        <v>11967406745</v>
      </c>
      <c r="P6508" s="156" t="s">
        <v>60</v>
      </c>
      <c r="Q6508" s="157" t="s">
        <v>8211</v>
      </c>
      <c r="R6508" s="158"/>
      <c r="S6508" s="159"/>
      <c r="T6508" s="159" t="s">
        <v>6983</v>
      </c>
      <c r="U6508" s="159" t="s">
        <v>8212</v>
      </c>
      <c r="V6508" s="154">
        <v>46155</v>
      </c>
      <c r="W6508" s="154">
        <v>46177</v>
      </c>
      <c r="X6508" s="154"/>
      <c r="Y6508" s="160"/>
      <c r="Z6508" s="160"/>
      <c r="AA6508" s="153"/>
      <c r="AB6508" s="153"/>
      <c r="AC6508" s="182" t="e">
        <f t="shared" si="204"/>
        <v>#DIV/0!</v>
      </c>
      <c r="AD6508" s="153" t="e">
        <f t="shared" si="205"/>
        <v>#DIV/0!</v>
      </c>
      <c r="AE6508" s="207"/>
      <c r="AF6508" s="153"/>
      <c r="AG6508" s="159"/>
      <c r="AH6508" s="153"/>
      <c r="AI6508" s="161"/>
      <c r="AJ6508" s="153"/>
      <c r="AK6508" s="153"/>
      <c r="AL6508" s="207"/>
      <c r="AM6508" s="207"/>
      <c r="AN6508" s="207"/>
      <c r="AO6508" s="207"/>
      <c r="AP6508" s="147" t="s">
        <v>54</v>
      </c>
      <c r="AQ6508" s="147"/>
      <c r="AR6508" s="147"/>
      <c r="AS6508" s="209" t="s">
        <v>68</v>
      </c>
      <c r="AT6508" s="223" t="str">
        <f>MONTH(B6508)&amp;"/"&amp;YEAR(B6508)</f>
        <v>5/2026</v>
      </c>
      <c r="AU6508" s="223">
        <f>WEEKNUM(B6508)-WEEKNUM(EOMONTH(B6508,-1)+1)+1</f>
        <v>3</v>
      </c>
      <c r="AV6508" s="209" t="str">
        <f>MONTH(R6508)&amp;"/"&amp;YEAR(R6508)</f>
        <v>1/1900</v>
      </c>
      <c r="AW6508" s="209" t="e">
        <f>WEEKNUM(R6508)-WEEKNUM(EOMONTH(R6508,-1)+1)+1</f>
        <v>#NUM!</v>
      </c>
      <c r="AX6508" s="209">
        <f>IF(BB6508="S",IF(Q6508="1. Aceitou o programa",R6508-B6508,0),0)</f>
        <v>0</v>
      </c>
      <c r="AY6508" s="209">
        <f>IF(BB6508="S",IF(AND(S6508&lt;&gt;"",R6508&lt;&gt;""),S6508-R6508,0),0)</f>
        <v>0</v>
      </c>
      <c r="AZ6508" s="209">
        <f>IF(BB6508="S",IF(Q6508="1. Aceitou o programa",IF(OR(X6508="Não se Aplica",X6508=""),IF(OR(W6508="Não se Aplica",W6508=""),0,W6508-V6508),AVERAGE(X6508-W6508,W6508-V6508)),0),0)</f>
        <v>0</v>
      </c>
      <c r="BA6508" s="209">
        <f>IF(BB6508="S",IF(AND(Q6508="1. Aceitou o programa",AH6508="Realizada"),IFERROR(IF(AG6508="",0,AG6508-R6508),0),0),0)</f>
        <v>0</v>
      </c>
      <c r="BB6508" s="209" t="str">
        <f>_xlfn.XLOOKUP(U6508,'Lista Suspensa'!$AA$20:$AA$23,'Lista Suspensa'!$AB$20:$AB$23,"N/A")</f>
        <v>S</v>
      </c>
    </row>
    <row r="6509" spans="1:54" ht="12" customHeight="1">
      <c r="A6509" s="151" t="s">
        <v>54</v>
      </c>
      <c r="B6509" s="152">
        <v>46112</v>
      </c>
      <c r="C6509" s="153" t="s">
        <v>55</v>
      </c>
      <c r="D6509" s="153" t="s">
        <v>56</v>
      </c>
      <c r="E6509" s="244">
        <v>94946224</v>
      </c>
      <c r="F6509" s="144" t="s">
        <v>10804</v>
      </c>
      <c r="G6509" s="230"/>
      <c r="H6509" s="154">
        <v>29398</v>
      </c>
      <c r="I6509" s="153">
        <v>45</v>
      </c>
      <c r="J6509" s="148" t="s">
        <v>70</v>
      </c>
      <c r="K6509" s="153" t="s">
        <v>59</v>
      </c>
      <c r="L6509" s="153"/>
      <c r="M6509" s="153"/>
      <c r="N6509" s="153"/>
      <c r="O6509" s="155">
        <v>11952297471</v>
      </c>
      <c r="P6509" s="156" t="s">
        <v>60</v>
      </c>
      <c r="Q6509" s="157" t="s">
        <v>8211</v>
      </c>
      <c r="R6509" s="158"/>
      <c r="S6509" s="159"/>
      <c r="T6509" s="159" t="s">
        <v>6983</v>
      </c>
      <c r="U6509" s="159" t="s">
        <v>8212</v>
      </c>
      <c r="V6509" s="154">
        <v>46148</v>
      </c>
      <c r="W6509" s="154">
        <v>46177</v>
      </c>
      <c r="X6509" s="154"/>
      <c r="Y6509" s="160"/>
      <c r="Z6509" s="160" t="s">
        <v>128</v>
      </c>
      <c r="AA6509" s="153">
        <v>90</v>
      </c>
      <c r="AB6509" s="153"/>
      <c r="AC6509" s="182" t="e">
        <f t="shared" si="204"/>
        <v>#DIV/0!</v>
      </c>
      <c r="AD6509" s="153" t="e">
        <f t="shared" si="205"/>
        <v>#DIV/0!</v>
      </c>
      <c r="AE6509" s="207"/>
      <c r="AF6509" s="153"/>
      <c r="AG6509" s="159"/>
      <c r="AH6509" s="153"/>
      <c r="AI6509" s="161"/>
      <c r="AJ6509" s="153"/>
      <c r="AK6509" s="153"/>
      <c r="AL6509" s="207"/>
      <c r="AM6509" s="207"/>
      <c r="AN6509" s="207"/>
      <c r="AO6509" s="207" t="s">
        <v>6882</v>
      </c>
      <c r="AP6509" s="147" t="s">
        <v>67</v>
      </c>
      <c r="AQ6509" s="147" t="s">
        <v>67</v>
      </c>
      <c r="AR6509" s="147"/>
      <c r="AS6509" s="209" t="s">
        <v>68</v>
      </c>
      <c r="AT6509" s="223" t="str">
        <f>MONTH(B6509)&amp;"/"&amp;YEAR(B6509)</f>
        <v>3/2026</v>
      </c>
      <c r="AU6509" s="223">
        <f>WEEKNUM(B6509)-WEEKNUM(EOMONTH(B6509,-1)+1)+1</f>
        <v>5</v>
      </c>
      <c r="AV6509" s="209" t="str">
        <f>MONTH(R6509)&amp;"/"&amp;YEAR(R6509)</f>
        <v>1/1900</v>
      </c>
      <c r="AW6509" s="209" t="e">
        <f>WEEKNUM(R6509)-WEEKNUM(EOMONTH(R6509,-1)+1)+1</f>
        <v>#NUM!</v>
      </c>
      <c r="AX6509" s="209">
        <f>IF(BB6509="S",IF(Q6509="1. Aceitou o programa",R6509-B6509,0),0)</f>
        <v>0</v>
      </c>
      <c r="AY6509" s="209">
        <f>IF(BB6509="S",IF(AND(S6509&lt;&gt;"",R6509&lt;&gt;""),S6509-R6509,0),0)</f>
        <v>0</v>
      </c>
      <c r="AZ6509" s="209">
        <f>IF(BB6509="S",IF(Q6509="1. Aceitou o programa",IF(OR(X6509="Não se Aplica",X6509=""),IF(OR(W6509="Não se Aplica",W6509=""),0,W6509-V6509),AVERAGE(X6509-W6509,W6509-V6509)),0),0)</f>
        <v>0</v>
      </c>
      <c r="BA6509" s="209">
        <f>IF(BB6509="S",IF(AND(Q6509="1. Aceitou o programa",AH6509="Realizada"),IFERROR(IF(AG6509="",0,AG6509-R6509),0),0),0)</f>
        <v>0</v>
      </c>
      <c r="BB6509" s="209" t="str">
        <f>_xlfn.XLOOKUP(U6509,'Lista Suspensa'!$AA$20:$AA$23,'Lista Suspensa'!$AB$20:$AB$23,"N/A")</f>
        <v>S</v>
      </c>
    </row>
    <row r="6510" spans="1:54" ht="12" customHeight="1">
      <c r="A6510" s="151" t="s">
        <v>54</v>
      </c>
      <c r="B6510" s="152">
        <v>46112</v>
      </c>
      <c r="C6510" s="153" t="s">
        <v>55</v>
      </c>
      <c r="D6510" s="153" t="s">
        <v>56</v>
      </c>
      <c r="E6510" s="244">
        <v>88426570</v>
      </c>
      <c r="F6510" s="144" t="s">
        <v>10805</v>
      </c>
      <c r="G6510" s="230"/>
      <c r="H6510" s="154">
        <v>33879</v>
      </c>
      <c r="I6510" s="153">
        <v>33</v>
      </c>
      <c r="J6510" s="148" t="s">
        <v>70</v>
      </c>
      <c r="K6510" s="153"/>
      <c r="L6510" s="153"/>
      <c r="M6510" s="153"/>
      <c r="N6510" s="153"/>
      <c r="O6510" s="155">
        <v>11962475511</v>
      </c>
      <c r="P6510" s="156" t="s">
        <v>60</v>
      </c>
      <c r="Q6510" s="157" t="s">
        <v>8211</v>
      </c>
      <c r="R6510" s="158"/>
      <c r="S6510" s="159"/>
      <c r="T6510" s="159" t="s">
        <v>6983</v>
      </c>
      <c r="U6510" s="159" t="s">
        <v>8212</v>
      </c>
      <c r="V6510" s="154">
        <v>46148</v>
      </c>
      <c r="W6510" s="154">
        <v>46177</v>
      </c>
      <c r="X6510" s="154"/>
      <c r="Y6510" s="160"/>
      <c r="Z6510" s="160" t="s">
        <v>128</v>
      </c>
      <c r="AA6510" s="153">
        <v>103</v>
      </c>
      <c r="AB6510" s="153"/>
      <c r="AC6510" s="182" t="e">
        <f t="shared" si="204"/>
        <v>#DIV/0!</v>
      </c>
      <c r="AD6510" s="153" t="e">
        <f t="shared" si="205"/>
        <v>#DIV/0!</v>
      </c>
      <c r="AE6510" s="207" t="s">
        <v>225</v>
      </c>
      <c r="AF6510" s="153"/>
      <c r="AG6510" s="159"/>
      <c r="AH6510" s="153"/>
      <c r="AI6510" s="161"/>
      <c r="AJ6510" s="153"/>
      <c r="AK6510" s="153"/>
      <c r="AL6510" s="207"/>
      <c r="AM6510" s="207"/>
      <c r="AN6510" s="207"/>
      <c r="AO6510" s="207" t="s">
        <v>6882</v>
      </c>
      <c r="AP6510" s="147" t="s">
        <v>67</v>
      </c>
      <c r="AQ6510" s="147" t="s">
        <v>67</v>
      </c>
      <c r="AR6510" s="147"/>
      <c r="AS6510" s="209" t="s">
        <v>68</v>
      </c>
      <c r="AT6510" s="223" t="str">
        <f>MONTH(B6510)&amp;"/"&amp;YEAR(B6510)</f>
        <v>3/2026</v>
      </c>
      <c r="AU6510" s="223">
        <f>WEEKNUM(B6510)-WEEKNUM(EOMONTH(B6510,-1)+1)+1</f>
        <v>5</v>
      </c>
      <c r="AV6510" s="209" t="str">
        <f>MONTH(R6510)&amp;"/"&amp;YEAR(R6510)</f>
        <v>1/1900</v>
      </c>
      <c r="AW6510" s="209" t="e">
        <f>WEEKNUM(R6510)-WEEKNUM(EOMONTH(R6510,-1)+1)+1</f>
        <v>#NUM!</v>
      </c>
      <c r="AX6510" s="209">
        <f>IF(BB6510="S",IF(Q6510="1. Aceitou o programa",R6510-B6510,0),0)</f>
        <v>0</v>
      </c>
      <c r="AY6510" s="209">
        <f>IF(BB6510="S",IF(AND(S6510&lt;&gt;"",R6510&lt;&gt;""),S6510-R6510,0),0)</f>
        <v>0</v>
      </c>
      <c r="AZ6510" s="209">
        <f>IF(BB6510="S",IF(Q6510="1. Aceitou o programa",IF(OR(X6510="Não se Aplica",X6510=""),IF(OR(W6510="Não se Aplica",W6510=""),0,W6510-V6510),AVERAGE(X6510-W6510,W6510-V6510)),0),0)</f>
        <v>0</v>
      </c>
      <c r="BA6510" s="209">
        <f>IF(BB6510="S",IF(AND(Q6510="1. Aceitou o programa",AH6510="Realizada"),IFERROR(IF(AG6510="",0,AG6510-R6510),0),0),0)</f>
        <v>0</v>
      </c>
      <c r="BB6510" s="209" t="str">
        <f>_xlfn.XLOOKUP(U6510,'Lista Suspensa'!$AA$20:$AA$23,'Lista Suspensa'!$AB$20:$AB$23,"N/A")</f>
        <v>S</v>
      </c>
    </row>
    <row r="6511" spans="1:54" ht="12" customHeight="1">
      <c r="A6511" s="151" t="s">
        <v>54</v>
      </c>
      <c r="B6511" s="152">
        <v>46112</v>
      </c>
      <c r="C6511" s="153" t="s">
        <v>55</v>
      </c>
      <c r="D6511" s="153" t="s">
        <v>56</v>
      </c>
      <c r="E6511" s="244">
        <v>82380993</v>
      </c>
      <c r="F6511" s="144" t="s">
        <v>10806</v>
      </c>
      <c r="G6511" s="230"/>
      <c r="H6511" s="154">
        <v>21858</v>
      </c>
      <c r="I6511" s="153">
        <v>66</v>
      </c>
      <c r="J6511" s="148" t="s">
        <v>70</v>
      </c>
      <c r="K6511" s="153" t="s">
        <v>101</v>
      </c>
      <c r="L6511" s="153"/>
      <c r="M6511" s="153"/>
      <c r="N6511" s="153"/>
      <c r="O6511" s="155">
        <v>21978259696</v>
      </c>
      <c r="P6511" s="156" t="s">
        <v>60</v>
      </c>
      <c r="Q6511" s="157" t="s">
        <v>8211</v>
      </c>
      <c r="R6511" s="158"/>
      <c r="S6511" s="159"/>
      <c r="T6511" s="159" t="s">
        <v>6983</v>
      </c>
      <c r="U6511" s="159" t="s">
        <v>8212</v>
      </c>
      <c r="V6511" s="154">
        <v>46146</v>
      </c>
      <c r="W6511" s="154">
        <v>46177</v>
      </c>
      <c r="X6511" s="154"/>
      <c r="Y6511" s="160" t="s">
        <v>3154</v>
      </c>
      <c r="Z6511" s="160" t="s">
        <v>128</v>
      </c>
      <c r="AA6511" s="153"/>
      <c r="AB6511" s="153"/>
      <c r="AC6511" s="182" t="e">
        <f t="shared" si="204"/>
        <v>#DIV/0!</v>
      </c>
      <c r="AD6511" s="153" t="e">
        <f t="shared" si="205"/>
        <v>#DIV/0!</v>
      </c>
      <c r="AE6511" s="207"/>
      <c r="AF6511" s="153" t="s">
        <v>130</v>
      </c>
      <c r="AG6511" s="159"/>
      <c r="AH6511" s="153"/>
      <c r="AI6511" s="161"/>
      <c r="AJ6511" s="153"/>
      <c r="AK6511" s="153"/>
      <c r="AL6511" s="207"/>
      <c r="AM6511" s="207"/>
      <c r="AN6511" s="207"/>
      <c r="AO6511" s="207" t="s">
        <v>6882</v>
      </c>
      <c r="AP6511" s="147" t="s">
        <v>67</v>
      </c>
      <c r="AQ6511" s="147" t="s">
        <v>67</v>
      </c>
      <c r="AR6511" s="147"/>
      <c r="AS6511" s="209" t="s">
        <v>68</v>
      </c>
      <c r="AT6511" s="223" t="str">
        <f>MONTH(B6511)&amp;"/"&amp;YEAR(B6511)</f>
        <v>3/2026</v>
      </c>
      <c r="AU6511" s="223">
        <f>WEEKNUM(B6511)-WEEKNUM(EOMONTH(B6511,-1)+1)+1</f>
        <v>5</v>
      </c>
      <c r="AV6511" s="209" t="str">
        <f>MONTH(R6511)&amp;"/"&amp;YEAR(R6511)</f>
        <v>1/1900</v>
      </c>
      <c r="AW6511" s="209" t="e">
        <f>WEEKNUM(R6511)-WEEKNUM(EOMONTH(R6511,-1)+1)+1</f>
        <v>#NUM!</v>
      </c>
      <c r="AX6511" s="209">
        <f>IF(BB6511="S",IF(Q6511="1. Aceitou o programa",R6511-B6511,0),0)</f>
        <v>0</v>
      </c>
      <c r="AY6511" s="209">
        <f>IF(BB6511="S",IF(AND(S6511&lt;&gt;"",R6511&lt;&gt;""),S6511-R6511,0),0)</f>
        <v>0</v>
      </c>
      <c r="AZ6511" s="209">
        <f>IF(BB6511="S",IF(Q6511="1. Aceitou o programa",IF(OR(X6511="Não se Aplica",X6511=""),IF(OR(W6511="Não se Aplica",W6511=""),0,W6511-V6511),AVERAGE(X6511-W6511,W6511-V6511)),0),0)</f>
        <v>0</v>
      </c>
      <c r="BA6511" s="209">
        <f>IF(BB6511="S",IF(AND(Q6511="1. Aceitou o programa",AH6511="Realizada"),IFERROR(IF(AG6511="",0,AG6511-R6511),0),0),0)</f>
        <v>0</v>
      </c>
      <c r="BB6511" s="209" t="str">
        <f>_xlfn.XLOOKUP(U6511,'Lista Suspensa'!$AA$20:$AA$23,'Lista Suspensa'!$AB$20:$AB$23,"N/A")</f>
        <v>S</v>
      </c>
    </row>
    <row r="6512" spans="1:54" ht="12" customHeight="1">
      <c r="A6512" s="151" t="s">
        <v>54</v>
      </c>
      <c r="B6512" s="152">
        <v>46112</v>
      </c>
      <c r="C6512" s="153" t="s">
        <v>55</v>
      </c>
      <c r="D6512" s="153" t="s">
        <v>56</v>
      </c>
      <c r="E6512" s="244">
        <v>764731998</v>
      </c>
      <c r="F6512" s="144" t="s">
        <v>10807</v>
      </c>
      <c r="G6512" s="230"/>
      <c r="H6512" s="154">
        <v>21712</v>
      </c>
      <c r="I6512" s="153">
        <v>66</v>
      </c>
      <c r="J6512" s="148" t="s">
        <v>58</v>
      </c>
      <c r="K6512" s="153" t="s">
        <v>101</v>
      </c>
      <c r="L6512" s="153"/>
      <c r="M6512" s="153"/>
      <c r="N6512" s="153"/>
      <c r="O6512" s="155">
        <v>21964213149</v>
      </c>
      <c r="P6512" s="156" t="s">
        <v>60</v>
      </c>
      <c r="Q6512" s="157" t="s">
        <v>8211</v>
      </c>
      <c r="R6512" s="158"/>
      <c r="S6512" s="159"/>
      <c r="T6512" s="159" t="s">
        <v>6983</v>
      </c>
      <c r="U6512" s="159" t="s">
        <v>8212</v>
      </c>
      <c r="V6512" s="154">
        <v>46146</v>
      </c>
      <c r="W6512" s="154">
        <v>46177</v>
      </c>
      <c r="X6512" s="154"/>
      <c r="Y6512" s="160"/>
      <c r="Z6512" s="160" t="s">
        <v>128</v>
      </c>
      <c r="AA6512" s="153"/>
      <c r="AB6512" s="153"/>
      <c r="AC6512" s="182" t="e">
        <f t="shared" si="204"/>
        <v>#DIV/0!</v>
      </c>
      <c r="AD6512" s="153" t="e">
        <f t="shared" si="205"/>
        <v>#DIV/0!</v>
      </c>
      <c r="AE6512" s="207"/>
      <c r="AF6512" s="153" t="s">
        <v>130</v>
      </c>
      <c r="AG6512" s="159"/>
      <c r="AH6512" s="153"/>
      <c r="AI6512" s="161"/>
      <c r="AJ6512" s="153"/>
      <c r="AK6512" s="153"/>
      <c r="AL6512" s="207"/>
      <c r="AM6512" s="207"/>
      <c r="AN6512" s="207"/>
      <c r="AO6512" s="207" t="s">
        <v>6882</v>
      </c>
      <c r="AP6512" s="147" t="s">
        <v>67</v>
      </c>
      <c r="AQ6512" s="147" t="s">
        <v>67</v>
      </c>
      <c r="AR6512" s="147"/>
      <c r="AS6512" s="209" t="s">
        <v>68</v>
      </c>
      <c r="AT6512" s="223" t="str">
        <f>MONTH(B6512)&amp;"/"&amp;YEAR(B6512)</f>
        <v>3/2026</v>
      </c>
      <c r="AU6512" s="223">
        <f>WEEKNUM(B6512)-WEEKNUM(EOMONTH(B6512,-1)+1)+1</f>
        <v>5</v>
      </c>
      <c r="AV6512" s="209" t="str">
        <f>MONTH(R6512)&amp;"/"&amp;YEAR(R6512)</f>
        <v>1/1900</v>
      </c>
      <c r="AW6512" s="209" t="e">
        <f>WEEKNUM(R6512)-WEEKNUM(EOMONTH(R6512,-1)+1)+1</f>
        <v>#NUM!</v>
      </c>
      <c r="AX6512" s="209">
        <f>IF(BB6512="S",IF(Q6512="1. Aceitou o programa",R6512-B6512,0),0)</f>
        <v>0</v>
      </c>
      <c r="AY6512" s="209">
        <f>IF(BB6512="S",IF(AND(S6512&lt;&gt;"",R6512&lt;&gt;""),S6512-R6512,0),0)</f>
        <v>0</v>
      </c>
      <c r="AZ6512" s="209">
        <f>IF(BB6512="S",IF(Q6512="1. Aceitou o programa",IF(OR(X6512="Não se Aplica",X6512=""),IF(OR(W6512="Não se Aplica",W6512=""),0,W6512-V6512),AVERAGE(X6512-W6512,W6512-V6512)),0),0)</f>
        <v>0</v>
      </c>
      <c r="BA6512" s="209">
        <f>IF(BB6512="S",IF(AND(Q6512="1. Aceitou o programa",AH6512="Realizada"),IFERROR(IF(AG6512="",0,AG6512-R6512),0),0),0)</f>
        <v>0</v>
      </c>
      <c r="BB6512" s="209" t="str">
        <f>_xlfn.XLOOKUP(U6512,'Lista Suspensa'!$AA$20:$AA$23,'Lista Suspensa'!$AB$20:$AB$23,"N/A")</f>
        <v>S</v>
      </c>
    </row>
    <row r="6513" spans="1:54" ht="12" customHeight="1">
      <c r="A6513" s="151" t="s">
        <v>54</v>
      </c>
      <c r="B6513" s="152">
        <v>46112</v>
      </c>
      <c r="C6513" s="153" t="s">
        <v>55</v>
      </c>
      <c r="D6513" s="153" t="s">
        <v>56</v>
      </c>
      <c r="E6513" s="244">
        <v>94958634</v>
      </c>
      <c r="F6513" s="144" t="s">
        <v>10808</v>
      </c>
      <c r="G6513" s="230"/>
      <c r="H6513" s="154">
        <v>21839</v>
      </c>
      <c r="I6513" s="153">
        <v>66</v>
      </c>
      <c r="J6513" s="148" t="s">
        <v>70</v>
      </c>
      <c r="K6513" s="153" t="s">
        <v>101</v>
      </c>
      <c r="L6513" s="153"/>
      <c r="M6513" s="153"/>
      <c r="N6513" s="153"/>
      <c r="O6513" s="155">
        <v>21979908640</v>
      </c>
      <c r="P6513" s="156" t="s">
        <v>60</v>
      </c>
      <c r="Q6513" s="157" t="s">
        <v>8211</v>
      </c>
      <c r="R6513" s="158"/>
      <c r="S6513" s="159"/>
      <c r="T6513" s="159" t="s">
        <v>6983</v>
      </c>
      <c r="U6513" s="159" t="s">
        <v>8212</v>
      </c>
      <c r="V6513" s="154">
        <v>46146</v>
      </c>
      <c r="W6513" s="154">
        <v>46177</v>
      </c>
      <c r="X6513" s="154"/>
      <c r="Y6513" s="160"/>
      <c r="Z6513" s="160" t="s">
        <v>128</v>
      </c>
      <c r="AA6513" s="153"/>
      <c r="AB6513" s="153"/>
      <c r="AC6513" s="182" t="e">
        <f t="shared" si="204"/>
        <v>#DIV/0!</v>
      </c>
      <c r="AD6513" s="153" t="e">
        <f t="shared" si="205"/>
        <v>#DIV/0!</v>
      </c>
      <c r="AE6513" s="207"/>
      <c r="AF6513" s="153" t="s">
        <v>130</v>
      </c>
      <c r="AG6513" s="159"/>
      <c r="AH6513" s="153"/>
      <c r="AI6513" s="161"/>
      <c r="AJ6513" s="153"/>
      <c r="AK6513" s="153"/>
      <c r="AL6513" s="207"/>
      <c r="AM6513" s="207"/>
      <c r="AN6513" s="207"/>
      <c r="AO6513" s="207" t="s">
        <v>6882</v>
      </c>
      <c r="AP6513" s="147" t="s">
        <v>67</v>
      </c>
      <c r="AQ6513" s="147" t="s">
        <v>67</v>
      </c>
      <c r="AR6513" s="147"/>
      <c r="AS6513" s="209" t="s">
        <v>68</v>
      </c>
      <c r="AT6513" s="223" t="str">
        <f>MONTH(B6513)&amp;"/"&amp;YEAR(B6513)</f>
        <v>3/2026</v>
      </c>
      <c r="AU6513" s="223">
        <f>WEEKNUM(B6513)-WEEKNUM(EOMONTH(B6513,-1)+1)+1</f>
        <v>5</v>
      </c>
      <c r="AV6513" s="209" t="str">
        <f>MONTH(R6513)&amp;"/"&amp;YEAR(R6513)</f>
        <v>1/1900</v>
      </c>
      <c r="AW6513" s="209" t="e">
        <f>WEEKNUM(R6513)-WEEKNUM(EOMONTH(R6513,-1)+1)+1</f>
        <v>#NUM!</v>
      </c>
      <c r="AX6513" s="209">
        <f>IF(BB6513="S",IF(Q6513="1. Aceitou o programa",R6513-B6513,0),0)</f>
        <v>0</v>
      </c>
      <c r="AY6513" s="209">
        <f>IF(BB6513="S",IF(AND(S6513&lt;&gt;"",R6513&lt;&gt;""),S6513-R6513,0),0)</f>
        <v>0</v>
      </c>
      <c r="AZ6513" s="209">
        <f>IF(BB6513="S",IF(Q6513="1. Aceitou o programa",IF(OR(X6513="Não se Aplica",X6513=""),IF(OR(W6513="Não se Aplica",W6513=""),0,W6513-V6513),AVERAGE(X6513-W6513,W6513-V6513)),0),0)</f>
        <v>0</v>
      </c>
      <c r="BA6513" s="209">
        <f>IF(BB6513="S",IF(AND(Q6513="1. Aceitou o programa",AH6513="Realizada"),IFERROR(IF(AG6513="",0,AG6513-R6513),0),0),0)</f>
        <v>0</v>
      </c>
      <c r="BB6513" s="209" t="str">
        <f>_xlfn.XLOOKUP(U6513,'Lista Suspensa'!$AA$20:$AA$23,'Lista Suspensa'!$AB$20:$AB$23,"N/A")</f>
        <v>S</v>
      </c>
    </row>
    <row r="6514" spans="1:54" ht="12" customHeight="1">
      <c r="A6514" s="151" t="s">
        <v>54</v>
      </c>
      <c r="B6514" s="152">
        <v>46112</v>
      </c>
      <c r="C6514" s="153" t="s">
        <v>55</v>
      </c>
      <c r="D6514" s="153" t="s">
        <v>56</v>
      </c>
      <c r="E6514" s="244">
        <v>917355652</v>
      </c>
      <c r="F6514" s="144" t="s">
        <v>10809</v>
      </c>
      <c r="G6514" s="230"/>
      <c r="H6514" s="154">
        <v>21893</v>
      </c>
      <c r="I6514" s="153">
        <v>66</v>
      </c>
      <c r="J6514" s="148" t="s">
        <v>58</v>
      </c>
      <c r="K6514" s="153" t="s">
        <v>101</v>
      </c>
      <c r="L6514" s="153"/>
      <c r="M6514" s="153"/>
      <c r="N6514" s="153"/>
      <c r="O6514" s="155">
        <v>21992526790</v>
      </c>
      <c r="P6514" s="156" t="s">
        <v>60</v>
      </c>
      <c r="Q6514" s="157" t="s">
        <v>8211</v>
      </c>
      <c r="R6514" s="158"/>
      <c r="S6514" s="159"/>
      <c r="T6514" s="159" t="s">
        <v>6983</v>
      </c>
      <c r="U6514" s="159" t="s">
        <v>8212</v>
      </c>
      <c r="V6514" s="154">
        <v>46146</v>
      </c>
      <c r="W6514" s="154">
        <v>46177</v>
      </c>
      <c r="X6514" s="154"/>
      <c r="Y6514" s="160"/>
      <c r="Z6514" s="160" t="s">
        <v>128</v>
      </c>
      <c r="AA6514" s="153"/>
      <c r="AB6514" s="153"/>
      <c r="AC6514" s="182" t="e">
        <f t="shared" si="204"/>
        <v>#DIV/0!</v>
      </c>
      <c r="AD6514" s="153" t="e">
        <f t="shared" si="205"/>
        <v>#DIV/0!</v>
      </c>
      <c r="AE6514" s="207"/>
      <c r="AF6514" s="153" t="s">
        <v>130</v>
      </c>
      <c r="AG6514" s="159"/>
      <c r="AH6514" s="153"/>
      <c r="AI6514" s="161"/>
      <c r="AJ6514" s="153"/>
      <c r="AK6514" s="153"/>
      <c r="AL6514" s="207"/>
      <c r="AM6514" s="207"/>
      <c r="AN6514" s="207"/>
      <c r="AO6514" s="207" t="s">
        <v>6882</v>
      </c>
      <c r="AP6514" s="147" t="s">
        <v>67</v>
      </c>
      <c r="AQ6514" s="147" t="s">
        <v>67</v>
      </c>
      <c r="AR6514" s="147"/>
      <c r="AS6514" s="209" t="s">
        <v>68</v>
      </c>
      <c r="AT6514" s="223" t="str">
        <f>MONTH(B6514)&amp;"/"&amp;YEAR(B6514)</f>
        <v>3/2026</v>
      </c>
      <c r="AU6514" s="223">
        <f>WEEKNUM(B6514)-WEEKNUM(EOMONTH(B6514,-1)+1)+1</f>
        <v>5</v>
      </c>
      <c r="AV6514" s="209" t="str">
        <f>MONTH(R6514)&amp;"/"&amp;YEAR(R6514)</f>
        <v>1/1900</v>
      </c>
      <c r="AW6514" s="209" t="e">
        <f>WEEKNUM(R6514)-WEEKNUM(EOMONTH(R6514,-1)+1)+1</f>
        <v>#NUM!</v>
      </c>
      <c r="AX6514" s="209">
        <f>IF(BB6514="S",IF(Q6514="1. Aceitou o programa",R6514-B6514,0),0)</f>
        <v>0</v>
      </c>
      <c r="AY6514" s="209">
        <f>IF(BB6514="S",IF(AND(S6514&lt;&gt;"",R6514&lt;&gt;""),S6514-R6514,0),0)</f>
        <v>0</v>
      </c>
      <c r="AZ6514" s="209">
        <f>IF(BB6514="S",IF(Q6514="1. Aceitou o programa",IF(OR(X6514="Não se Aplica",X6514=""),IF(OR(W6514="Não se Aplica",W6514=""),0,W6514-V6514),AVERAGE(X6514-W6514,W6514-V6514)),0),0)</f>
        <v>0</v>
      </c>
      <c r="BA6514" s="209">
        <f>IF(BB6514="S",IF(AND(Q6514="1. Aceitou o programa",AH6514="Realizada"),IFERROR(IF(AG6514="",0,AG6514-R6514),0),0),0)</f>
        <v>0</v>
      </c>
      <c r="BB6514" s="209" t="str">
        <f>_xlfn.XLOOKUP(U6514,'Lista Suspensa'!$AA$20:$AA$23,'Lista Suspensa'!$AB$20:$AB$23,"N/A")</f>
        <v>S</v>
      </c>
    </row>
    <row r="6515" spans="1:54" ht="12" customHeight="1">
      <c r="A6515" s="151" t="s">
        <v>54</v>
      </c>
      <c r="B6515" s="152">
        <v>46112</v>
      </c>
      <c r="C6515" s="153" t="s">
        <v>55</v>
      </c>
      <c r="D6515" s="153" t="s">
        <v>56</v>
      </c>
      <c r="E6515" s="244">
        <v>89334664</v>
      </c>
      <c r="F6515" s="144" t="s">
        <v>10810</v>
      </c>
      <c r="G6515" s="230"/>
      <c r="H6515" s="154">
        <v>23181</v>
      </c>
      <c r="I6515" s="153">
        <v>62</v>
      </c>
      <c r="J6515" s="148" t="s">
        <v>70</v>
      </c>
      <c r="K6515" s="153" t="s">
        <v>59</v>
      </c>
      <c r="L6515" s="153"/>
      <c r="M6515" s="153"/>
      <c r="N6515" s="153"/>
      <c r="O6515" s="155">
        <v>11997790581</v>
      </c>
      <c r="P6515" s="156" t="s">
        <v>60</v>
      </c>
      <c r="Q6515" s="157" t="s">
        <v>8211</v>
      </c>
      <c r="R6515" s="158"/>
      <c r="S6515" s="159"/>
      <c r="T6515" s="159" t="s">
        <v>6983</v>
      </c>
      <c r="U6515" s="159" t="s">
        <v>8212</v>
      </c>
      <c r="V6515" s="154">
        <v>46148</v>
      </c>
      <c r="W6515" s="154">
        <v>46177</v>
      </c>
      <c r="X6515" s="154"/>
      <c r="Y6515" s="160"/>
      <c r="Z6515" s="160" t="s">
        <v>128</v>
      </c>
      <c r="AA6515" s="153">
        <v>72</v>
      </c>
      <c r="AB6515" s="153">
        <v>1.62</v>
      </c>
      <c r="AC6515" s="182">
        <f t="shared" si="204"/>
        <v>27.434842249657059</v>
      </c>
      <c r="AD6515" s="153" t="str">
        <f t="shared" si="205"/>
        <v>SOBREPESO</v>
      </c>
      <c r="AE6515" s="207" t="s">
        <v>1752</v>
      </c>
      <c r="AF6515" s="153"/>
      <c r="AG6515" s="159"/>
      <c r="AH6515" s="153"/>
      <c r="AI6515" s="161"/>
      <c r="AJ6515" s="153"/>
      <c r="AK6515" s="153"/>
      <c r="AL6515" s="207"/>
      <c r="AM6515" s="207"/>
      <c r="AN6515" s="207"/>
      <c r="AO6515" s="207" t="s">
        <v>6882</v>
      </c>
      <c r="AP6515" s="147" t="s">
        <v>67</v>
      </c>
      <c r="AQ6515" s="147" t="s">
        <v>67</v>
      </c>
      <c r="AR6515" s="147"/>
      <c r="AS6515" s="209" t="s">
        <v>68</v>
      </c>
      <c r="AT6515" s="223" t="str">
        <f>MONTH(B6515)&amp;"/"&amp;YEAR(B6515)</f>
        <v>3/2026</v>
      </c>
      <c r="AU6515" s="223">
        <f>WEEKNUM(B6515)-WEEKNUM(EOMONTH(B6515,-1)+1)+1</f>
        <v>5</v>
      </c>
      <c r="AV6515" s="209" t="str">
        <f>MONTH(R6515)&amp;"/"&amp;YEAR(R6515)</f>
        <v>1/1900</v>
      </c>
      <c r="AW6515" s="209" t="e">
        <f>WEEKNUM(R6515)-WEEKNUM(EOMONTH(R6515,-1)+1)+1</f>
        <v>#NUM!</v>
      </c>
      <c r="AX6515" s="209">
        <f>IF(BB6515="S",IF(Q6515="1. Aceitou o programa",R6515-B6515,0),0)</f>
        <v>0</v>
      </c>
      <c r="AY6515" s="209">
        <f>IF(BB6515="S",IF(AND(S6515&lt;&gt;"",R6515&lt;&gt;""),S6515-R6515,0),0)</f>
        <v>0</v>
      </c>
      <c r="AZ6515" s="209">
        <f>IF(BB6515="S",IF(Q6515="1. Aceitou o programa",IF(OR(X6515="Não se Aplica",X6515=""),IF(OR(W6515="Não se Aplica",W6515=""),0,W6515-V6515),AVERAGE(X6515-W6515,W6515-V6515)),0),0)</f>
        <v>0</v>
      </c>
      <c r="BA6515" s="209">
        <f>IF(BB6515="S",IF(AND(Q6515="1. Aceitou o programa",AH6515="Realizada"),IFERROR(IF(AG6515="",0,AG6515-R6515),0),0),0)</f>
        <v>0</v>
      </c>
      <c r="BB6515" s="209" t="str">
        <f>_xlfn.XLOOKUP(U6515,'Lista Suspensa'!$AA$20:$AA$23,'Lista Suspensa'!$AB$20:$AB$23,"N/A")</f>
        <v>S</v>
      </c>
    </row>
    <row r="6516" spans="1:54" ht="12" customHeight="1">
      <c r="A6516" s="151" t="s">
        <v>54</v>
      </c>
      <c r="B6516" s="152">
        <v>46112</v>
      </c>
      <c r="C6516" s="153" t="s">
        <v>55</v>
      </c>
      <c r="D6516" s="153" t="s">
        <v>56</v>
      </c>
      <c r="E6516" s="244">
        <v>87903309</v>
      </c>
      <c r="F6516" s="144" t="s">
        <v>10811</v>
      </c>
      <c r="G6516" s="230"/>
      <c r="H6516" s="154">
        <v>26219</v>
      </c>
      <c r="I6516" s="153">
        <v>54</v>
      </c>
      <c r="J6516" s="148" t="s">
        <v>70</v>
      </c>
      <c r="K6516" s="153" t="s">
        <v>59</v>
      </c>
      <c r="L6516" s="153"/>
      <c r="M6516" s="153"/>
      <c r="N6516" s="153"/>
      <c r="O6516" s="155">
        <v>11971332818</v>
      </c>
      <c r="P6516" s="156" t="s">
        <v>60</v>
      </c>
      <c r="Q6516" s="157" t="s">
        <v>8211</v>
      </c>
      <c r="R6516" s="158"/>
      <c r="S6516" s="159"/>
      <c r="T6516" s="159" t="s">
        <v>6983</v>
      </c>
      <c r="U6516" s="159" t="s">
        <v>8212</v>
      </c>
      <c r="V6516" s="154">
        <v>46148</v>
      </c>
      <c r="W6516" s="154">
        <v>46177</v>
      </c>
      <c r="X6516" s="154"/>
      <c r="Y6516" s="160"/>
      <c r="Z6516" s="160" t="s">
        <v>128</v>
      </c>
      <c r="AA6516" s="153">
        <v>100</v>
      </c>
      <c r="AB6516" s="153">
        <v>1.56</v>
      </c>
      <c r="AC6516" s="182">
        <f t="shared" si="204"/>
        <v>41.091387245233399</v>
      </c>
      <c r="AD6516" s="153" t="str">
        <f t="shared" si="205"/>
        <v>OBESIDADE III</v>
      </c>
      <c r="AE6516" s="207" t="s">
        <v>2027</v>
      </c>
      <c r="AF6516" s="153"/>
      <c r="AG6516" s="159"/>
      <c r="AH6516" s="153"/>
      <c r="AI6516" s="161"/>
      <c r="AJ6516" s="153"/>
      <c r="AK6516" s="153"/>
      <c r="AL6516" s="207"/>
      <c r="AM6516" s="207"/>
      <c r="AN6516" s="207"/>
      <c r="AO6516" s="207" t="s">
        <v>6882</v>
      </c>
      <c r="AP6516" s="147" t="s">
        <v>67</v>
      </c>
      <c r="AQ6516" s="147" t="s">
        <v>67</v>
      </c>
      <c r="AR6516" s="147"/>
      <c r="AS6516" s="209" t="s">
        <v>68</v>
      </c>
      <c r="AT6516" s="223" t="str">
        <f>MONTH(B6516)&amp;"/"&amp;YEAR(B6516)</f>
        <v>3/2026</v>
      </c>
      <c r="AU6516" s="223">
        <f>WEEKNUM(B6516)-WEEKNUM(EOMONTH(B6516,-1)+1)+1</f>
        <v>5</v>
      </c>
      <c r="AV6516" s="209" t="str">
        <f>MONTH(R6516)&amp;"/"&amp;YEAR(R6516)</f>
        <v>1/1900</v>
      </c>
      <c r="AW6516" s="209" t="e">
        <f>WEEKNUM(R6516)-WEEKNUM(EOMONTH(R6516,-1)+1)+1</f>
        <v>#NUM!</v>
      </c>
      <c r="AX6516" s="209">
        <f>IF(BB6516="S",IF(Q6516="1. Aceitou o programa",R6516-B6516,0),0)</f>
        <v>0</v>
      </c>
      <c r="AY6516" s="209">
        <f>IF(BB6516="S",IF(AND(S6516&lt;&gt;"",R6516&lt;&gt;""),S6516-R6516,0),0)</f>
        <v>0</v>
      </c>
      <c r="AZ6516" s="209">
        <f>IF(BB6516="S",IF(Q6516="1. Aceitou o programa",IF(OR(X6516="Não se Aplica",X6516=""),IF(OR(W6516="Não se Aplica",W6516=""),0,W6516-V6516),AVERAGE(X6516-W6516,W6516-V6516)),0),0)</f>
        <v>0</v>
      </c>
      <c r="BA6516" s="209">
        <f>IF(BB6516="S",IF(AND(Q6516="1. Aceitou o programa",AH6516="Realizada"),IFERROR(IF(AG6516="",0,AG6516-R6516),0),0),0)</f>
        <v>0</v>
      </c>
      <c r="BB6516" s="209" t="str">
        <f>_xlfn.XLOOKUP(U6516,'Lista Suspensa'!$AA$20:$AA$23,'Lista Suspensa'!$AB$20:$AB$23,"N/A")</f>
        <v>S</v>
      </c>
    </row>
    <row r="6517" spans="1:54" ht="12" customHeight="1">
      <c r="A6517" s="151" t="s">
        <v>54</v>
      </c>
      <c r="B6517" s="152">
        <v>46112</v>
      </c>
      <c r="C6517" s="153" t="s">
        <v>55</v>
      </c>
      <c r="D6517" s="153" t="s">
        <v>56</v>
      </c>
      <c r="E6517" s="244">
        <v>81087840</v>
      </c>
      <c r="F6517" s="144" t="s">
        <v>10812</v>
      </c>
      <c r="G6517" s="230"/>
      <c r="H6517" s="154">
        <v>28376</v>
      </c>
      <c r="I6517" s="153">
        <v>48</v>
      </c>
      <c r="J6517" s="148" t="s">
        <v>70</v>
      </c>
      <c r="K6517" s="153"/>
      <c r="L6517" s="153"/>
      <c r="M6517" s="153"/>
      <c r="N6517" s="153"/>
      <c r="O6517" s="155">
        <v>11964959525</v>
      </c>
      <c r="P6517" s="156" t="s">
        <v>60</v>
      </c>
      <c r="Q6517" s="157" t="s">
        <v>8211</v>
      </c>
      <c r="R6517" s="158"/>
      <c r="S6517" s="159"/>
      <c r="T6517" s="159" t="s">
        <v>6983</v>
      </c>
      <c r="U6517" s="159" t="s">
        <v>8212</v>
      </c>
      <c r="V6517" s="154">
        <v>46148</v>
      </c>
      <c r="W6517" s="154">
        <v>46177</v>
      </c>
      <c r="X6517" s="154"/>
      <c r="Y6517" s="160"/>
      <c r="Z6517" s="160"/>
      <c r="AA6517" s="153">
        <v>120</v>
      </c>
      <c r="AB6517" s="153">
        <v>1.53</v>
      </c>
      <c r="AC6517" s="182">
        <f t="shared" si="204"/>
        <v>51.262334999359219</v>
      </c>
      <c r="AD6517" s="153" t="str">
        <f t="shared" si="205"/>
        <v>OBESIDADE III</v>
      </c>
      <c r="AE6517" s="207"/>
      <c r="AF6517" s="153"/>
      <c r="AG6517" s="159"/>
      <c r="AH6517" s="153"/>
      <c r="AI6517" s="161"/>
      <c r="AJ6517" s="153"/>
      <c r="AK6517" s="153"/>
      <c r="AL6517" s="207"/>
      <c r="AM6517" s="207"/>
      <c r="AN6517" s="207"/>
      <c r="AO6517" s="207" t="s">
        <v>6882</v>
      </c>
      <c r="AP6517" s="147" t="s">
        <v>67</v>
      </c>
      <c r="AQ6517" s="147" t="s">
        <v>67</v>
      </c>
      <c r="AR6517" s="147"/>
      <c r="AS6517" s="209" t="s">
        <v>68</v>
      </c>
      <c r="AT6517" s="223" t="str">
        <f>MONTH(B6517)&amp;"/"&amp;YEAR(B6517)</f>
        <v>3/2026</v>
      </c>
      <c r="AU6517" s="223">
        <f>WEEKNUM(B6517)-WEEKNUM(EOMONTH(B6517,-1)+1)+1</f>
        <v>5</v>
      </c>
      <c r="AV6517" s="209" t="str">
        <f>MONTH(R6517)&amp;"/"&amp;YEAR(R6517)</f>
        <v>1/1900</v>
      </c>
      <c r="AW6517" s="209" t="e">
        <f>WEEKNUM(R6517)-WEEKNUM(EOMONTH(R6517,-1)+1)+1</f>
        <v>#NUM!</v>
      </c>
      <c r="AX6517" s="209">
        <f>IF(BB6517="S",IF(Q6517="1. Aceitou o programa",R6517-B6517,0),0)</f>
        <v>0</v>
      </c>
      <c r="AY6517" s="209">
        <f>IF(BB6517="S",IF(AND(S6517&lt;&gt;"",R6517&lt;&gt;""),S6517-R6517,0),0)</f>
        <v>0</v>
      </c>
      <c r="AZ6517" s="209">
        <f>IF(BB6517="S",IF(Q6517="1. Aceitou o programa",IF(OR(X6517="Não se Aplica",X6517=""),IF(OR(W6517="Não se Aplica",W6517=""),0,W6517-V6517),AVERAGE(X6517-W6517,W6517-V6517)),0),0)</f>
        <v>0</v>
      </c>
      <c r="BA6517" s="209">
        <f>IF(BB6517="S",IF(AND(Q6517="1. Aceitou o programa",AH6517="Realizada"),IFERROR(IF(AG6517="",0,AG6517-R6517),0),0),0)</f>
        <v>0</v>
      </c>
      <c r="BB6517" s="209" t="str">
        <f>_xlfn.XLOOKUP(U6517,'Lista Suspensa'!$AA$20:$AA$23,'Lista Suspensa'!$AB$20:$AB$23,"N/A")</f>
        <v>S</v>
      </c>
    </row>
    <row r="6518" spans="1:54" ht="12" customHeight="1">
      <c r="A6518" s="151" t="s">
        <v>54</v>
      </c>
      <c r="B6518" s="152">
        <v>46112</v>
      </c>
      <c r="C6518" s="153" t="s">
        <v>55</v>
      </c>
      <c r="D6518" s="153" t="s">
        <v>56</v>
      </c>
      <c r="E6518" s="244">
        <v>93967506</v>
      </c>
      <c r="F6518" s="144" t="s">
        <v>10813</v>
      </c>
      <c r="G6518" s="230"/>
      <c r="H6518" s="154">
        <v>28145</v>
      </c>
      <c r="I6518" s="153">
        <v>49</v>
      </c>
      <c r="J6518" s="148" t="s">
        <v>70</v>
      </c>
      <c r="K6518" s="153" t="s">
        <v>59</v>
      </c>
      <c r="L6518" s="153"/>
      <c r="M6518" s="153"/>
      <c r="N6518" s="153"/>
      <c r="O6518" s="155">
        <v>11914869635</v>
      </c>
      <c r="P6518" s="156" t="s">
        <v>60</v>
      </c>
      <c r="Q6518" s="157" t="s">
        <v>8211</v>
      </c>
      <c r="R6518" s="158"/>
      <c r="S6518" s="159"/>
      <c r="T6518" s="159" t="s">
        <v>6983</v>
      </c>
      <c r="U6518" s="159" t="s">
        <v>8212</v>
      </c>
      <c r="V6518" s="154">
        <v>46148</v>
      </c>
      <c r="W6518" s="154">
        <v>46177</v>
      </c>
      <c r="X6518" s="154"/>
      <c r="Y6518" s="160"/>
      <c r="Z6518" s="160" t="s">
        <v>134</v>
      </c>
      <c r="AA6518" s="153">
        <v>92</v>
      </c>
      <c r="AB6518" s="153">
        <v>1.63</v>
      </c>
      <c r="AC6518" s="182">
        <f t="shared" si="204"/>
        <v>34.626820730927022</v>
      </c>
      <c r="AD6518" s="153" t="str">
        <f t="shared" si="205"/>
        <v>OBESIDADE I</v>
      </c>
      <c r="AE6518" s="207" t="s">
        <v>10814</v>
      </c>
      <c r="AF6518" s="153"/>
      <c r="AG6518" s="159"/>
      <c r="AH6518" s="153"/>
      <c r="AI6518" s="161"/>
      <c r="AJ6518" s="153"/>
      <c r="AK6518" s="153"/>
      <c r="AL6518" s="207"/>
      <c r="AM6518" s="207"/>
      <c r="AN6518" s="207"/>
      <c r="AO6518" s="207" t="s">
        <v>6882</v>
      </c>
      <c r="AP6518" s="147" t="s">
        <v>67</v>
      </c>
      <c r="AQ6518" s="147" t="s">
        <v>67</v>
      </c>
      <c r="AR6518" s="147"/>
      <c r="AS6518" s="209" t="s">
        <v>68</v>
      </c>
      <c r="AT6518" s="223" t="str">
        <f>MONTH(B6518)&amp;"/"&amp;YEAR(B6518)</f>
        <v>3/2026</v>
      </c>
      <c r="AU6518" s="223">
        <f>WEEKNUM(B6518)-WEEKNUM(EOMONTH(B6518,-1)+1)+1</f>
        <v>5</v>
      </c>
      <c r="AV6518" s="209" t="str">
        <f>MONTH(R6518)&amp;"/"&amp;YEAR(R6518)</f>
        <v>1/1900</v>
      </c>
      <c r="AW6518" s="209" t="e">
        <f>WEEKNUM(R6518)-WEEKNUM(EOMONTH(R6518,-1)+1)+1</f>
        <v>#NUM!</v>
      </c>
      <c r="AX6518" s="209">
        <f>IF(BB6518="S",IF(Q6518="1. Aceitou o programa",R6518-B6518,0),0)</f>
        <v>0</v>
      </c>
      <c r="AY6518" s="209">
        <f>IF(BB6518="S",IF(AND(S6518&lt;&gt;"",R6518&lt;&gt;""),S6518-R6518,0),0)</f>
        <v>0</v>
      </c>
      <c r="AZ6518" s="209">
        <f>IF(BB6518="S",IF(Q6518="1. Aceitou o programa",IF(OR(X6518="Não se Aplica",X6518=""),IF(OR(W6518="Não se Aplica",W6518=""),0,W6518-V6518),AVERAGE(X6518-W6518,W6518-V6518)),0),0)</f>
        <v>0</v>
      </c>
      <c r="BA6518" s="209">
        <f>IF(BB6518="S",IF(AND(Q6518="1. Aceitou o programa",AH6518="Realizada"),IFERROR(IF(AG6518="",0,AG6518-R6518),0),0),0)</f>
        <v>0</v>
      </c>
      <c r="BB6518" s="209" t="str">
        <f>_xlfn.XLOOKUP(U6518,'Lista Suspensa'!$AA$20:$AA$23,'Lista Suspensa'!$AB$20:$AB$23,"N/A")</f>
        <v>S</v>
      </c>
    </row>
    <row r="6519" spans="1:54" ht="12" customHeight="1">
      <c r="A6519" s="151" t="s">
        <v>54</v>
      </c>
      <c r="B6519" s="152">
        <v>46112</v>
      </c>
      <c r="C6519" s="153" t="s">
        <v>55</v>
      </c>
      <c r="D6519" s="153" t="s">
        <v>56</v>
      </c>
      <c r="E6519" s="244">
        <v>92599771</v>
      </c>
      <c r="F6519" s="144" t="s">
        <v>10815</v>
      </c>
      <c r="G6519" s="230"/>
      <c r="H6519" s="154">
        <v>32133</v>
      </c>
      <c r="I6519" s="153">
        <v>38</v>
      </c>
      <c r="J6519" s="148" t="s">
        <v>70</v>
      </c>
      <c r="K6519" s="153"/>
      <c r="L6519" s="153"/>
      <c r="M6519" s="153"/>
      <c r="N6519" s="153"/>
      <c r="O6519" s="155">
        <v>21987249423</v>
      </c>
      <c r="P6519" s="156" t="s">
        <v>60</v>
      </c>
      <c r="Q6519" s="157" t="s">
        <v>8211</v>
      </c>
      <c r="R6519" s="158"/>
      <c r="S6519" s="159"/>
      <c r="T6519" s="159" t="s">
        <v>6983</v>
      </c>
      <c r="U6519" s="159" t="s">
        <v>8212</v>
      </c>
      <c r="V6519" s="154">
        <v>46148</v>
      </c>
      <c r="W6519" s="154">
        <v>46177</v>
      </c>
      <c r="X6519" s="154"/>
      <c r="Y6519" s="160"/>
      <c r="Z6519" s="160"/>
      <c r="AA6519" s="153">
        <v>103</v>
      </c>
      <c r="AB6519" s="153">
        <v>1.65</v>
      </c>
      <c r="AC6519" s="182">
        <f t="shared" si="204"/>
        <v>37.832874196510566</v>
      </c>
      <c r="AD6519" s="153" t="str">
        <f t="shared" si="205"/>
        <v>OBESIDADE II</v>
      </c>
      <c r="AE6519" s="207" t="s">
        <v>1092</v>
      </c>
      <c r="AF6519" s="153"/>
      <c r="AG6519" s="159"/>
      <c r="AH6519" s="153"/>
      <c r="AI6519" s="161"/>
      <c r="AJ6519" s="153"/>
      <c r="AK6519" s="153"/>
      <c r="AL6519" s="207"/>
      <c r="AM6519" s="207"/>
      <c r="AN6519" s="207"/>
      <c r="AO6519" s="207" t="s">
        <v>6882</v>
      </c>
      <c r="AP6519" s="147" t="s">
        <v>67</v>
      </c>
      <c r="AQ6519" s="147" t="s">
        <v>67</v>
      </c>
      <c r="AR6519" s="147"/>
      <c r="AS6519" s="209" t="s">
        <v>68</v>
      </c>
      <c r="AT6519" s="223" t="str">
        <f>MONTH(B6519)&amp;"/"&amp;YEAR(B6519)</f>
        <v>3/2026</v>
      </c>
      <c r="AU6519" s="223">
        <f>WEEKNUM(B6519)-WEEKNUM(EOMONTH(B6519,-1)+1)+1</f>
        <v>5</v>
      </c>
      <c r="AV6519" s="209" t="str">
        <f>MONTH(R6519)&amp;"/"&amp;YEAR(R6519)</f>
        <v>1/1900</v>
      </c>
      <c r="AW6519" s="209" t="e">
        <f>WEEKNUM(R6519)-WEEKNUM(EOMONTH(R6519,-1)+1)+1</f>
        <v>#NUM!</v>
      </c>
      <c r="AX6519" s="209">
        <f>IF(BB6519="S",IF(Q6519="1. Aceitou o programa",R6519-B6519,0),0)</f>
        <v>0</v>
      </c>
      <c r="AY6519" s="209">
        <f>IF(BB6519="S",IF(AND(S6519&lt;&gt;"",R6519&lt;&gt;""),S6519-R6519,0),0)</f>
        <v>0</v>
      </c>
      <c r="AZ6519" s="209">
        <f>IF(BB6519="S",IF(Q6519="1. Aceitou o programa",IF(OR(X6519="Não se Aplica",X6519=""),IF(OR(W6519="Não se Aplica",W6519=""),0,W6519-V6519),AVERAGE(X6519-W6519,W6519-V6519)),0),0)</f>
        <v>0</v>
      </c>
      <c r="BA6519" s="209">
        <f>IF(BB6519="S",IF(AND(Q6519="1. Aceitou o programa",AH6519="Realizada"),IFERROR(IF(AG6519="",0,AG6519-R6519),0),0),0)</f>
        <v>0</v>
      </c>
      <c r="BB6519" s="209" t="str">
        <f>_xlfn.XLOOKUP(U6519,'Lista Suspensa'!$AA$20:$AA$23,'Lista Suspensa'!$AB$20:$AB$23,"N/A")</f>
        <v>S</v>
      </c>
    </row>
    <row r="6520" spans="1:54" ht="12" customHeight="1">
      <c r="A6520" s="151" t="s">
        <v>54</v>
      </c>
      <c r="B6520" s="152">
        <v>46112</v>
      </c>
      <c r="C6520" s="153" t="s">
        <v>55</v>
      </c>
      <c r="D6520" s="153" t="s">
        <v>56</v>
      </c>
      <c r="E6520" s="244">
        <v>95303859</v>
      </c>
      <c r="F6520" s="144" t="s">
        <v>10816</v>
      </c>
      <c r="G6520" s="230"/>
      <c r="H6520" s="154">
        <v>28696</v>
      </c>
      <c r="I6520" s="153">
        <v>47</v>
      </c>
      <c r="J6520" s="148" t="s">
        <v>70</v>
      </c>
      <c r="K6520" s="153" t="s">
        <v>59</v>
      </c>
      <c r="L6520" s="153"/>
      <c r="M6520" s="153"/>
      <c r="N6520" s="153"/>
      <c r="O6520" s="155">
        <v>11980277084</v>
      </c>
      <c r="P6520" s="156" t="s">
        <v>60</v>
      </c>
      <c r="Q6520" s="157" t="s">
        <v>8211</v>
      </c>
      <c r="R6520" s="158"/>
      <c r="S6520" s="159"/>
      <c r="T6520" s="159" t="s">
        <v>6983</v>
      </c>
      <c r="U6520" s="159" t="s">
        <v>8212</v>
      </c>
      <c r="V6520" s="154">
        <v>46148</v>
      </c>
      <c r="W6520" s="154">
        <v>46177</v>
      </c>
      <c r="X6520" s="154"/>
      <c r="Y6520" s="160"/>
      <c r="Z6520" s="160"/>
      <c r="AA6520" s="153">
        <v>60</v>
      </c>
      <c r="AB6520" s="153">
        <v>1.54</v>
      </c>
      <c r="AC6520" s="182">
        <f t="shared" si="204"/>
        <v>25.299375948726599</v>
      </c>
      <c r="AD6520" s="153" t="str">
        <f t="shared" si="205"/>
        <v>SOBREPESO</v>
      </c>
      <c r="AE6520" s="207" t="s">
        <v>225</v>
      </c>
      <c r="AF6520" s="153"/>
      <c r="AG6520" s="159"/>
      <c r="AH6520" s="153"/>
      <c r="AI6520" s="161"/>
      <c r="AJ6520" s="153"/>
      <c r="AK6520" s="153"/>
      <c r="AL6520" s="207"/>
      <c r="AM6520" s="207"/>
      <c r="AN6520" s="207"/>
      <c r="AO6520" s="207" t="s">
        <v>6882</v>
      </c>
      <c r="AP6520" s="147" t="s">
        <v>67</v>
      </c>
      <c r="AQ6520" s="147" t="s">
        <v>67</v>
      </c>
      <c r="AR6520" s="147"/>
      <c r="AS6520" s="209" t="s">
        <v>68</v>
      </c>
      <c r="AT6520" s="223" t="str">
        <f>MONTH(B6520)&amp;"/"&amp;YEAR(B6520)</f>
        <v>3/2026</v>
      </c>
      <c r="AU6520" s="223">
        <f>WEEKNUM(B6520)-WEEKNUM(EOMONTH(B6520,-1)+1)+1</f>
        <v>5</v>
      </c>
      <c r="AV6520" s="209" t="str">
        <f>MONTH(R6520)&amp;"/"&amp;YEAR(R6520)</f>
        <v>1/1900</v>
      </c>
      <c r="AW6520" s="209" t="e">
        <f>WEEKNUM(R6520)-WEEKNUM(EOMONTH(R6520,-1)+1)+1</f>
        <v>#NUM!</v>
      </c>
      <c r="AX6520" s="209">
        <f>IF(BB6520="S",IF(Q6520="1. Aceitou o programa",R6520-B6520,0),0)</f>
        <v>0</v>
      </c>
      <c r="AY6520" s="209">
        <f>IF(BB6520="S",IF(AND(S6520&lt;&gt;"",R6520&lt;&gt;""),S6520-R6520,0),0)</f>
        <v>0</v>
      </c>
      <c r="AZ6520" s="209">
        <f>IF(BB6520="S",IF(Q6520="1. Aceitou o programa",IF(OR(X6520="Não se Aplica",X6520=""),IF(OR(W6520="Não se Aplica",W6520=""),0,W6520-V6520),AVERAGE(X6520-W6520,W6520-V6520)),0),0)</f>
        <v>0</v>
      </c>
      <c r="BA6520" s="209">
        <f>IF(BB6520="S",IF(AND(Q6520="1. Aceitou o programa",AH6520="Realizada"),IFERROR(IF(AG6520="",0,AG6520-R6520),0),0),0)</f>
        <v>0</v>
      </c>
      <c r="BB6520" s="209" t="str">
        <f>_xlfn.XLOOKUP(U6520,'Lista Suspensa'!$AA$20:$AA$23,'Lista Suspensa'!$AB$20:$AB$23,"N/A")</f>
        <v>S</v>
      </c>
    </row>
    <row r="6521" spans="1:54" ht="12" customHeight="1">
      <c r="A6521" s="151" t="s">
        <v>54</v>
      </c>
      <c r="B6521" s="152">
        <v>46112</v>
      </c>
      <c r="C6521" s="153" t="s">
        <v>55</v>
      </c>
      <c r="D6521" s="153" t="s">
        <v>56</v>
      </c>
      <c r="E6521" s="244">
        <v>82201577</v>
      </c>
      <c r="F6521" s="144" t="s">
        <v>10817</v>
      </c>
      <c r="G6521" s="230"/>
      <c r="H6521" s="154">
        <v>30199</v>
      </c>
      <c r="I6521" s="153">
        <v>43</v>
      </c>
      <c r="J6521" s="148" t="s">
        <v>70</v>
      </c>
      <c r="K6521" s="153"/>
      <c r="L6521" s="153"/>
      <c r="M6521" s="153"/>
      <c r="N6521" s="153"/>
      <c r="O6521" s="155">
        <v>21975331947</v>
      </c>
      <c r="P6521" s="156" t="s">
        <v>60</v>
      </c>
      <c r="Q6521" s="157" t="s">
        <v>8211</v>
      </c>
      <c r="R6521" s="158"/>
      <c r="S6521" s="159"/>
      <c r="T6521" s="159" t="s">
        <v>6983</v>
      </c>
      <c r="U6521" s="159" t="s">
        <v>8212</v>
      </c>
      <c r="V6521" s="154">
        <v>46148</v>
      </c>
      <c r="W6521" s="154">
        <v>46177</v>
      </c>
      <c r="X6521" s="154"/>
      <c r="Y6521" s="160"/>
      <c r="Z6521" s="160"/>
      <c r="AA6521" s="153">
        <v>87</v>
      </c>
      <c r="AB6521" s="153">
        <v>1.69</v>
      </c>
      <c r="AC6521" s="182">
        <f t="shared" si="204"/>
        <v>30.461118308182492</v>
      </c>
      <c r="AD6521" s="153" t="str">
        <f t="shared" si="205"/>
        <v>OBESIDADE I</v>
      </c>
      <c r="AE6521" s="207" t="s">
        <v>139</v>
      </c>
      <c r="AF6521" s="153"/>
      <c r="AG6521" s="159"/>
      <c r="AH6521" s="153"/>
      <c r="AI6521" s="161"/>
      <c r="AJ6521" s="153"/>
      <c r="AK6521" s="153"/>
      <c r="AL6521" s="207"/>
      <c r="AM6521" s="207"/>
      <c r="AN6521" s="207"/>
      <c r="AO6521" s="207" t="s">
        <v>6882</v>
      </c>
      <c r="AP6521" s="147" t="s">
        <v>67</v>
      </c>
      <c r="AQ6521" s="147" t="s">
        <v>67</v>
      </c>
      <c r="AR6521" s="147"/>
      <c r="AS6521" s="209" t="s">
        <v>68</v>
      </c>
      <c r="AT6521" s="223" t="str">
        <f>MONTH(B6521)&amp;"/"&amp;YEAR(B6521)</f>
        <v>3/2026</v>
      </c>
      <c r="AU6521" s="223">
        <f>WEEKNUM(B6521)-WEEKNUM(EOMONTH(B6521,-1)+1)+1</f>
        <v>5</v>
      </c>
      <c r="AV6521" s="209" t="str">
        <f>MONTH(R6521)&amp;"/"&amp;YEAR(R6521)</f>
        <v>1/1900</v>
      </c>
      <c r="AW6521" s="209" t="e">
        <f>WEEKNUM(R6521)-WEEKNUM(EOMONTH(R6521,-1)+1)+1</f>
        <v>#NUM!</v>
      </c>
      <c r="AX6521" s="209">
        <f>IF(BB6521="S",IF(Q6521="1. Aceitou o programa",R6521-B6521,0),0)</f>
        <v>0</v>
      </c>
      <c r="AY6521" s="209">
        <f>IF(BB6521="S",IF(AND(S6521&lt;&gt;"",R6521&lt;&gt;""),S6521-R6521,0),0)</f>
        <v>0</v>
      </c>
      <c r="AZ6521" s="209">
        <f>IF(BB6521="S",IF(Q6521="1. Aceitou o programa",IF(OR(X6521="Não se Aplica",X6521=""),IF(OR(W6521="Não se Aplica",W6521=""),0,W6521-V6521),AVERAGE(X6521-W6521,W6521-V6521)),0),0)</f>
        <v>0</v>
      </c>
      <c r="BA6521" s="209">
        <f>IF(BB6521="S",IF(AND(Q6521="1. Aceitou o programa",AH6521="Realizada"),IFERROR(IF(AG6521="",0,AG6521-R6521),0),0),0)</f>
        <v>0</v>
      </c>
      <c r="BB6521" s="209" t="str">
        <f>_xlfn.XLOOKUP(U6521,'Lista Suspensa'!$AA$20:$AA$23,'Lista Suspensa'!$AB$20:$AB$23,"N/A")</f>
        <v>S</v>
      </c>
    </row>
    <row r="6522" spans="1:54" ht="12" customHeight="1">
      <c r="A6522" s="151" t="s">
        <v>54</v>
      </c>
      <c r="B6522" s="152">
        <v>46112</v>
      </c>
      <c r="C6522" s="153" t="s">
        <v>55</v>
      </c>
      <c r="D6522" s="153" t="s">
        <v>56</v>
      </c>
      <c r="E6522" s="244">
        <v>96086151</v>
      </c>
      <c r="F6522" s="144" t="s">
        <v>10818</v>
      </c>
      <c r="G6522" s="230"/>
      <c r="H6522" s="154">
        <v>34391</v>
      </c>
      <c r="I6522" s="153">
        <v>32</v>
      </c>
      <c r="J6522" s="148" t="s">
        <v>70</v>
      </c>
      <c r="K6522" s="153" t="s">
        <v>59</v>
      </c>
      <c r="L6522" s="153"/>
      <c r="M6522" s="153"/>
      <c r="N6522" s="153"/>
      <c r="O6522" s="155">
        <v>11974332906</v>
      </c>
      <c r="P6522" s="156" t="s">
        <v>60</v>
      </c>
      <c r="Q6522" s="157" t="s">
        <v>8211</v>
      </c>
      <c r="R6522" s="158"/>
      <c r="S6522" s="159"/>
      <c r="T6522" s="159" t="s">
        <v>6983</v>
      </c>
      <c r="U6522" s="159" t="s">
        <v>8212</v>
      </c>
      <c r="V6522" s="154">
        <v>46148</v>
      </c>
      <c r="W6522" s="154">
        <v>46177</v>
      </c>
      <c r="X6522" s="154"/>
      <c r="Y6522" s="160"/>
      <c r="Z6522" s="160"/>
      <c r="AA6522" s="153">
        <v>129</v>
      </c>
      <c r="AB6522" s="153">
        <v>1.72</v>
      </c>
      <c r="AC6522" s="182">
        <f t="shared" si="204"/>
        <v>43.604651162790702</v>
      </c>
      <c r="AD6522" s="153" t="str">
        <f t="shared" si="205"/>
        <v>OBESIDADE III</v>
      </c>
      <c r="AE6522" s="207" t="s">
        <v>225</v>
      </c>
      <c r="AF6522" s="153"/>
      <c r="AG6522" s="159"/>
      <c r="AH6522" s="153"/>
      <c r="AI6522" s="161"/>
      <c r="AJ6522" s="153"/>
      <c r="AK6522" s="153"/>
      <c r="AL6522" s="207"/>
      <c r="AM6522" s="207"/>
      <c r="AN6522" s="207"/>
      <c r="AO6522" s="207" t="s">
        <v>6882</v>
      </c>
      <c r="AP6522" s="147" t="s">
        <v>67</v>
      </c>
      <c r="AQ6522" s="147" t="s">
        <v>67</v>
      </c>
      <c r="AR6522" s="147"/>
      <c r="AS6522" s="209" t="s">
        <v>68</v>
      </c>
      <c r="AT6522" s="223" t="str">
        <f>MONTH(B6522)&amp;"/"&amp;YEAR(B6522)</f>
        <v>3/2026</v>
      </c>
      <c r="AU6522" s="223">
        <f>WEEKNUM(B6522)-WEEKNUM(EOMONTH(B6522,-1)+1)+1</f>
        <v>5</v>
      </c>
      <c r="AV6522" s="209" t="str">
        <f>MONTH(R6522)&amp;"/"&amp;YEAR(R6522)</f>
        <v>1/1900</v>
      </c>
      <c r="AW6522" s="209" t="e">
        <f>WEEKNUM(R6522)-WEEKNUM(EOMONTH(R6522,-1)+1)+1</f>
        <v>#NUM!</v>
      </c>
      <c r="AX6522" s="209">
        <f>IF(BB6522="S",IF(Q6522="1. Aceitou o programa",R6522-B6522,0),0)</f>
        <v>0</v>
      </c>
      <c r="AY6522" s="209">
        <f>IF(BB6522="S",IF(AND(S6522&lt;&gt;"",R6522&lt;&gt;""),S6522-R6522,0),0)</f>
        <v>0</v>
      </c>
      <c r="AZ6522" s="209">
        <f>IF(BB6522="S",IF(Q6522="1. Aceitou o programa",IF(OR(X6522="Não se Aplica",X6522=""),IF(OR(W6522="Não se Aplica",W6522=""),0,W6522-V6522),AVERAGE(X6522-W6522,W6522-V6522)),0),0)</f>
        <v>0</v>
      </c>
      <c r="BA6522" s="209">
        <f>IF(BB6522="S",IF(AND(Q6522="1. Aceitou o programa",AH6522="Realizada"),IFERROR(IF(AG6522="",0,AG6522-R6522),0),0),0)</f>
        <v>0</v>
      </c>
      <c r="BB6522" s="209" t="str">
        <f>_xlfn.XLOOKUP(U6522,'Lista Suspensa'!$AA$20:$AA$23,'Lista Suspensa'!$AB$20:$AB$23,"N/A")</f>
        <v>S</v>
      </c>
    </row>
    <row r="6523" spans="1:54" ht="12" customHeight="1">
      <c r="A6523" s="151" t="s">
        <v>54</v>
      </c>
      <c r="B6523" s="152">
        <v>46112</v>
      </c>
      <c r="C6523" s="153" t="s">
        <v>55</v>
      </c>
      <c r="D6523" s="153" t="s">
        <v>56</v>
      </c>
      <c r="E6523" s="244">
        <v>75586299</v>
      </c>
      <c r="F6523" s="144" t="s">
        <v>10819</v>
      </c>
      <c r="G6523" s="230"/>
      <c r="H6523" s="154">
        <v>24799</v>
      </c>
      <c r="I6523" s="153">
        <v>58</v>
      </c>
      <c r="J6523" s="148" t="s">
        <v>70</v>
      </c>
      <c r="K6523" s="153"/>
      <c r="L6523" s="153"/>
      <c r="M6523" s="153"/>
      <c r="N6523" s="153"/>
      <c r="O6523" s="155">
        <v>11973222885</v>
      </c>
      <c r="P6523" s="156" t="s">
        <v>60</v>
      </c>
      <c r="Q6523" s="157" t="s">
        <v>8211</v>
      </c>
      <c r="R6523" s="158"/>
      <c r="S6523" s="159"/>
      <c r="T6523" s="159" t="s">
        <v>6983</v>
      </c>
      <c r="U6523" s="159" t="s">
        <v>8212</v>
      </c>
      <c r="V6523" s="154">
        <v>46148</v>
      </c>
      <c r="W6523" s="154">
        <v>46177</v>
      </c>
      <c r="X6523" s="154"/>
      <c r="Y6523" s="160"/>
      <c r="Z6523" s="160" t="s">
        <v>128</v>
      </c>
      <c r="AA6523" s="153">
        <v>84</v>
      </c>
      <c r="AB6523" s="153">
        <v>1.58</v>
      </c>
      <c r="AC6523" s="182">
        <f t="shared" si="204"/>
        <v>33.648453773433737</v>
      </c>
      <c r="AD6523" s="153" t="str">
        <f t="shared" si="205"/>
        <v>OBESIDADE I</v>
      </c>
      <c r="AE6523" s="207" t="s">
        <v>1054</v>
      </c>
      <c r="AF6523" s="153"/>
      <c r="AG6523" s="159"/>
      <c r="AH6523" s="153"/>
      <c r="AI6523" s="161"/>
      <c r="AJ6523" s="153"/>
      <c r="AK6523" s="153"/>
      <c r="AL6523" s="207"/>
      <c r="AM6523" s="207"/>
      <c r="AN6523" s="207"/>
      <c r="AO6523" s="207" t="s">
        <v>6882</v>
      </c>
      <c r="AP6523" s="147" t="s">
        <v>67</v>
      </c>
      <c r="AQ6523" s="147" t="s">
        <v>67</v>
      </c>
      <c r="AR6523" s="147"/>
      <c r="AS6523" s="209" t="s">
        <v>68</v>
      </c>
      <c r="AT6523" s="223" t="str">
        <f>MONTH(B6523)&amp;"/"&amp;YEAR(B6523)</f>
        <v>3/2026</v>
      </c>
      <c r="AU6523" s="223">
        <f>WEEKNUM(B6523)-WEEKNUM(EOMONTH(B6523,-1)+1)+1</f>
        <v>5</v>
      </c>
      <c r="AV6523" s="209" t="str">
        <f>MONTH(R6523)&amp;"/"&amp;YEAR(R6523)</f>
        <v>1/1900</v>
      </c>
      <c r="AW6523" s="209" t="e">
        <f>WEEKNUM(R6523)-WEEKNUM(EOMONTH(R6523,-1)+1)+1</f>
        <v>#NUM!</v>
      </c>
      <c r="AX6523" s="209">
        <f>IF(BB6523="S",IF(Q6523="1. Aceitou o programa",R6523-B6523,0),0)</f>
        <v>0</v>
      </c>
      <c r="AY6523" s="209">
        <f>IF(BB6523="S",IF(AND(S6523&lt;&gt;"",R6523&lt;&gt;""),S6523-R6523,0),0)</f>
        <v>0</v>
      </c>
      <c r="AZ6523" s="209">
        <f>IF(BB6523="S",IF(Q6523="1. Aceitou o programa",IF(OR(X6523="Não se Aplica",X6523=""),IF(OR(W6523="Não se Aplica",W6523=""),0,W6523-V6523),AVERAGE(X6523-W6523,W6523-V6523)),0),0)</f>
        <v>0</v>
      </c>
      <c r="BA6523" s="209">
        <f>IF(BB6523="S",IF(AND(Q6523="1. Aceitou o programa",AH6523="Realizada"),IFERROR(IF(AG6523="",0,AG6523-R6523),0),0),0)</f>
        <v>0</v>
      </c>
      <c r="BB6523" s="209" t="str">
        <f>_xlfn.XLOOKUP(U6523,'Lista Suspensa'!$AA$20:$AA$23,'Lista Suspensa'!$AB$20:$AB$23,"N/A")</f>
        <v>S</v>
      </c>
    </row>
    <row r="6524" spans="1:54" ht="12" customHeight="1">
      <c r="A6524" s="151" t="s">
        <v>54</v>
      </c>
      <c r="B6524" s="152">
        <v>46112</v>
      </c>
      <c r="C6524" s="153" t="s">
        <v>55</v>
      </c>
      <c r="D6524" s="153" t="s">
        <v>56</v>
      </c>
      <c r="E6524" s="244">
        <v>75833246</v>
      </c>
      <c r="F6524" s="144" t="s">
        <v>10820</v>
      </c>
      <c r="G6524" s="230"/>
      <c r="H6524" s="154">
        <v>25359</v>
      </c>
      <c r="I6524" s="153">
        <v>56</v>
      </c>
      <c r="J6524" s="148" t="s">
        <v>70</v>
      </c>
      <c r="K6524" s="153"/>
      <c r="L6524" s="153"/>
      <c r="M6524" s="153"/>
      <c r="N6524" s="153"/>
      <c r="O6524" s="155" t="s">
        <v>10821</v>
      </c>
      <c r="P6524" s="156" t="s">
        <v>60</v>
      </c>
      <c r="Q6524" s="157" t="s">
        <v>8211</v>
      </c>
      <c r="R6524" s="158"/>
      <c r="S6524" s="159"/>
      <c r="T6524" s="159" t="s">
        <v>6983</v>
      </c>
      <c r="U6524" s="159" t="s">
        <v>8212</v>
      </c>
      <c r="V6524" s="154">
        <v>46148</v>
      </c>
      <c r="W6524" s="154">
        <v>46177</v>
      </c>
      <c r="X6524" s="154"/>
      <c r="Y6524" s="160"/>
      <c r="Z6524" s="160" t="s">
        <v>128</v>
      </c>
      <c r="AA6524" s="153">
        <v>105</v>
      </c>
      <c r="AB6524" s="153">
        <v>1.62</v>
      </c>
      <c r="AC6524" s="182">
        <f t="shared" si="204"/>
        <v>40.009144947416544</v>
      </c>
      <c r="AD6524" s="153" t="str">
        <f t="shared" si="205"/>
        <v>OBESIDADE III</v>
      </c>
      <c r="AE6524" s="207" t="s">
        <v>10822</v>
      </c>
      <c r="AF6524" s="153"/>
      <c r="AG6524" s="159"/>
      <c r="AH6524" s="153"/>
      <c r="AI6524" s="161"/>
      <c r="AJ6524" s="153"/>
      <c r="AK6524" s="153"/>
      <c r="AL6524" s="207"/>
      <c r="AM6524" s="207"/>
      <c r="AN6524" s="207"/>
      <c r="AO6524" s="207" t="s">
        <v>6882</v>
      </c>
      <c r="AP6524" s="147" t="s">
        <v>67</v>
      </c>
      <c r="AQ6524" s="147" t="s">
        <v>67</v>
      </c>
      <c r="AR6524" s="147"/>
      <c r="AS6524" s="209" t="s">
        <v>68</v>
      </c>
      <c r="AT6524" s="223" t="str">
        <f>MONTH(B6524)&amp;"/"&amp;YEAR(B6524)</f>
        <v>3/2026</v>
      </c>
      <c r="AU6524" s="223">
        <f>WEEKNUM(B6524)-WEEKNUM(EOMONTH(B6524,-1)+1)+1</f>
        <v>5</v>
      </c>
      <c r="AV6524" s="209" t="str">
        <f>MONTH(R6524)&amp;"/"&amp;YEAR(R6524)</f>
        <v>1/1900</v>
      </c>
      <c r="AW6524" s="209" t="e">
        <f>WEEKNUM(R6524)-WEEKNUM(EOMONTH(R6524,-1)+1)+1</f>
        <v>#NUM!</v>
      </c>
      <c r="AX6524" s="209">
        <f>IF(BB6524="S",IF(Q6524="1. Aceitou o programa",R6524-B6524,0),0)</f>
        <v>0</v>
      </c>
      <c r="AY6524" s="209">
        <f>IF(BB6524="S",IF(AND(S6524&lt;&gt;"",R6524&lt;&gt;""),S6524-R6524,0),0)</f>
        <v>0</v>
      </c>
      <c r="AZ6524" s="209">
        <f>IF(BB6524="S",IF(Q6524="1. Aceitou o programa",IF(OR(X6524="Não se Aplica",X6524=""),IF(OR(W6524="Não se Aplica",W6524=""),0,W6524-V6524),AVERAGE(X6524-W6524,W6524-V6524)),0),0)</f>
        <v>0</v>
      </c>
      <c r="BA6524" s="209">
        <f>IF(BB6524="S",IF(AND(Q6524="1. Aceitou o programa",AH6524="Realizada"),IFERROR(IF(AG6524="",0,AG6524-R6524),0),0),0)</f>
        <v>0</v>
      </c>
      <c r="BB6524" s="209" t="str">
        <f>_xlfn.XLOOKUP(U6524,'Lista Suspensa'!$AA$20:$AA$23,'Lista Suspensa'!$AB$20:$AB$23,"N/A")</f>
        <v>S</v>
      </c>
    </row>
    <row r="6525" spans="1:54" ht="12" customHeight="1">
      <c r="A6525" s="151" t="s">
        <v>54</v>
      </c>
      <c r="B6525" s="152">
        <v>46112</v>
      </c>
      <c r="C6525" s="153" t="s">
        <v>55</v>
      </c>
      <c r="D6525" s="153" t="s">
        <v>56</v>
      </c>
      <c r="E6525" s="244">
        <v>82976167</v>
      </c>
      <c r="F6525" s="144" t="s">
        <v>10823</v>
      </c>
      <c r="G6525" s="230"/>
      <c r="H6525" s="154">
        <v>31083</v>
      </c>
      <c r="I6525" s="153">
        <v>41</v>
      </c>
      <c r="J6525" s="148" t="s">
        <v>70</v>
      </c>
      <c r="K6525" s="153"/>
      <c r="L6525" s="153"/>
      <c r="M6525" s="153"/>
      <c r="N6525" s="153"/>
      <c r="O6525" s="155">
        <v>21969260010</v>
      </c>
      <c r="P6525" s="156" t="s">
        <v>60</v>
      </c>
      <c r="Q6525" s="157" t="s">
        <v>8211</v>
      </c>
      <c r="R6525" s="158"/>
      <c r="S6525" s="159"/>
      <c r="T6525" s="159" t="s">
        <v>6983</v>
      </c>
      <c r="U6525" s="159" t="s">
        <v>8212</v>
      </c>
      <c r="V6525" s="154">
        <v>46148</v>
      </c>
      <c r="W6525" s="154">
        <v>46177</v>
      </c>
      <c r="X6525" s="154"/>
      <c r="Y6525" s="160"/>
      <c r="Z6525" s="160"/>
      <c r="AA6525" s="153">
        <v>81</v>
      </c>
      <c r="AB6525" s="153">
        <v>1.58</v>
      </c>
      <c r="AC6525" s="182">
        <f t="shared" si="204"/>
        <v>32.446723281525394</v>
      </c>
      <c r="AD6525" s="153" t="str">
        <f t="shared" si="205"/>
        <v>OBESIDADE I</v>
      </c>
      <c r="AE6525" s="207" t="s">
        <v>947</v>
      </c>
      <c r="AF6525" s="153"/>
      <c r="AG6525" s="159"/>
      <c r="AH6525" s="153"/>
      <c r="AI6525" s="161"/>
      <c r="AJ6525" s="153"/>
      <c r="AK6525" s="153"/>
      <c r="AL6525" s="207"/>
      <c r="AM6525" s="207"/>
      <c r="AN6525" s="207"/>
      <c r="AO6525" s="207" t="s">
        <v>6882</v>
      </c>
      <c r="AP6525" s="147" t="s">
        <v>67</v>
      </c>
      <c r="AQ6525" s="147" t="s">
        <v>67</v>
      </c>
      <c r="AR6525" s="147"/>
      <c r="AS6525" s="209" t="s">
        <v>68</v>
      </c>
      <c r="AT6525" s="223" t="str">
        <f>MONTH(B6525)&amp;"/"&amp;YEAR(B6525)</f>
        <v>3/2026</v>
      </c>
      <c r="AU6525" s="223">
        <f>WEEKNUM(B6525)-WEEKNUM(EOMONTH(B6525,-1)+1)+1</f>
        <v>5</v>
      </c>
      <c r="AV6525" s="209" t="str">
        <f>MONTH(R6525)&amp;"/"&amp;YEAR(R6525)</f>
        <v>1/1900</v>
      </c>
      <c r="AW6525" s="209" t="e">
        <f>WEEKNUM(R6525)-WEEKNUM(EOMONTH(R6525,-1)+1)+1</f>
        <v>#NUM!</v>
      </c>
      <c r="AX6525" s="209">
        <f>IF(BB6525="S",IF(Q6525="1. Aceitou o programa",R6525-B6525,0),0)</f>
        <v>0</v>
      </c>
      <c r="AY6525" s="209">
        <f>IF(BB6525="S",IF(AND(S6525&lt;&gt;"",R6525&lt;&gt;""),S6525-R6525,0),0)</f>
        <v>0</v>
      </c>
      <c r="AZ6525" s="209">
        <f>IF(BB6525="S",IF(Q6525="1. Aceitou o programa",IF(OR(X6525="Não se Aplica",X6525=""),IF(OR(W6525="Não se Aplica",W6525=""),0,W6525-V6525),AVERAGE(X6525-W6525,W6525-V6525)),0),0)</f>
        <v>0</v>
      </c>
      <c r="BA6525" s="209">
        <f>IF(BB6525="S",IF(AND(Q6525="1. Aceitou o programa",AH6525="Realizada"),IFERROR(IF(AG6525="",0,AG6525-R6525),0),0),0)</f>
        <v>0</v>
      </c>
      <c r="BB6525" s="209" t="str">
        <f>_xlfn.XLOOKUP(U6525,'Lista Suspensa'!$AA$20:$AA$23,'Lista Suspensa'!$AB$20:$AB$23,"N/A")</f>
        <v>S</v>
      </c>
    </row>
    <row r="6526" spans="1:54" ht="12" customHeight="1">
      <c r="A6526" s="151" t="s">
        <v>54</v>
      </c>
      <c r="B6526" s="152">
        <v>46112</v>
      </c>
      <c r="C6526" s="153" t="s">
        <v>55</v>
      </c>
      <c r="D6526" s="153" t="s">
        <v>56</v>
      </c>
      <c r="E6526" s="244">
        <v>86886742</v>
      </c>
      <c r="F6526" s="144" t="s">
        <v>10824</v>
      </c>
      <c r="G6526" s="230"/>
      <c r="H6526" s="154">
        <v>33743</v>
      </c>
      <c r="I6526" s="153">
        <v>34</v>
      </c>
      <c r="J6526" s="148" t="s">
        <v>70</v>
      </c>
      <c r="K6526" s="153"/>
      <c r="L6526" s="153"/>
      <c r="M6526" s="153"/>
      <c r="N6526" s="153"/>
      <c r="O6526" s="155">
        <v>11942435254</v>
      </c>
      <c r="P6526" s="156" t="s">
        <v>60</v>
      </c>
      <c r="Q6526" s="157" t="s">
        <v>8211</v>
      </c>
      <c r="R6526" s="158"/>
      <c r="S6526" s="159"/>
      <c r="T6526" s="159" t="s">
        <v>6983</v>
      </c>
      <c r="U6526" s="159" t="s">
        <v>8212</v>
      </c>
      <c r="V6526" s="154">
        <v>46148</v>
      </c>
      <c r="W6526" s="154">
        <v>46177</v>
      </c>
      <c r="X6526" s="154"/>
      <c r="Y6526" s="160"/>
      <c r="Z6526" s="160"/>
      <c r="AA6526" s="153">
        <v>115</v>
      </c>
      <c r="AB6526" s="153">
        <v>1.62</v>
      </c>
      <c r="AC6526" s="182">
        <f t="shared" si="204"/>
        <v>43.819539704313357</v>
      </c>
      <c r="AD6526" s="153" t="str">
        <f t="shared" si="205"/>
        <v>OBESIDADE III</v>
      </c>
      <c r="AE6526" s="207" t="s">
        <v>1752</v>
      </c>
      <c r="AF6526" s="153"/>
      <c r="AG6526" s="159"/>
      <c r="AH6526" s="153"/>
      <c r="AI6526" s="161"/>
      <c r="AJ6526" s="153"/>
      <c r="AK6526" s="153"/>
      <c r="AL6526" s="207"/>
      <c r="AM6526" s="207"/>
      <c r="AN6526" s="207"/>
      <c r="AO6526" s="207" t="s">
        <v>6882</v>
      </c>
      <c r="AP6526" s="147" t="s">
        <v>67</v>
      </c>
      <c r="AQ6526" s="147" t="s">
        <v>67</v>
      </c>
      <c r="AR6526" s="147"/>
      <c r="AS6526" s="209" t="s">
        <v>68</v>
      </c>
      <c r="AT6526" s="223" t="str">
        <f>MONTH(B6526)&amp;"/"&amp;YEAR(B6526)</f>
        <v>3/2026</v>
      </c>
      <c r="AU6526" s="223">
        <f>WEEKNUM(B6526)-WEEKNUM(EOMONTH(B6526,-1)+1)+1</f>
        <v>5</v>
      </c>
      <c r="AV6526" s="209" t="str">
        <f>MONTH(R6526)&amp;"/"&amp;YEAR(R6526)</f>
        <v>1/1900</v>
      </c>
      <c r="AW6526" s="209" t="e">
        <f>WEEKNUM(R6526)-WEEKNUM(EOMONTH(R6526,-1)+1)+1</f>
        <v>#NUM!</v>
      </c>
      <c r="AX6526" s="209">
        <f>IF(BB6526="S",IF(Q6526="1. Aceitou o programa",R6526-B6526,0),0)</f>
        <v>0</v>
      </c>
      <c r="AY6526" s="209">
        <f>IF(BB6526="S",IF(AND(S6526&lt;&gt;"",R6526&lt;&gt;""),S6526-R6526,0),0)</f>
        <v>0</v>
      </c>
      <c r="AZ6526" s="209">
        <f>IF(BB6526="S",IF(Q6526="1. Aceitou o programa",IF(OR(X6526="Não se Aplica",X6526=""),IF(OR(W6526="Não se Aplica",W6526=""),0,W6526-V6526),AVERAGE(X6526-W6526,W6526-V6526)),0),0)</f>
        <v>0</v>
      </c>
      <c r="BA6526" s="209">
        <f>IF(BB6526="S",IF(AND(Q6526="1. Aceitou o programa",AH6526="Realizada"),IFERROR(IF(AG6526="",0,AG6526-R6526),0),0),0)</f>
        <v>0</v>
      </c>
      <c r="BB6526" s="209" t="str">
        <f>_xlfn.XLOOKUP(U6526,'Lista Suspensa'!$AA$20:$AA$23,'Lista Suspensa'!$AB$20:$AB$23,"N/A")</f>
        <v>S</v>
      </c>
    </row>
    <row r="6527" spans="1:54" ht="12" customHeight="1">
      <c r="A6527" s="151" t="s">
        <v>54</v>
      </c>
      <c r="B6527" s="152">
        <v>46112</v>
      </c>
      <c r="C6527" s="153" t="s">
        <v>55</v>
      </c>
      <c r="D6527" s="153" t="s">
        <v>56</v>
      </c>
      <c r="E6527" s="244">
        <v>94425824</v>
      </c>
      <c r="F6527" s="144" t="s">
        <v>10825</v>
      </c>
      <c r="G6527" s="230"/>
      <c r="H6527" s="154">
        <v>31967</v>
      </c>
      <c r="I6527" s="153">
        <v>38</v>
      </c>
      <c r="J6527" s="148" t="s">
        <v>70</v>
      </c>
      <c r="K6527" s="153" t="s">
        <v>59</v>
      </c>
      <c r="L6527" s="153"/>
      <c r="M6527" s="153"/>
      <c r="N6527" s="153"/>
      <c r="O6527" s="155">
        <v>11957076002</v>
      </c>
      <c r="P6527" s="156" t="s">
        <v>60</v>
      </c>
      <c r="Q6527" s="157" t="s">
        <v>8211</v>
      </c>
      <c r="R6527" s="158"/>
      <c r="S6527" s="159"/>
      <c r="T6527" s="159" t="s">
        <v>6983</v>
      </c>
      <c r="U6527" s="159" t="s">
        <v>8212</v>
      </c>
      <c r="V6527" s="154">
        <v>46148</v>
      </c>
      <c r="W6527" s="154">
        <v>46177</v>
      </c>
      <c r="X6527" s="154"/>
      <c r="Y6527" s="160"/>
      <c r="Z6527" s="160"/>
      <c r="AA6527" s="153">
        <v>100</v>
      </c>
      <c r="AB6527" s="153">
        <v>1.75</v>
      </c>
      <c r="AC6527" s="182">
        <f t="shared" si="204"/>
        <v>32.653061224489797</v>
      </c>
      <c r="AD6527" s="153" t="str">
        <f t="shared" si="205"/>
        <v>OBESIDADE I</v>
      </c>
      <c r="AE6527" s="207"/>
      <c r="AF6527" s="153"/>
      <c r="AG6527" s="159"/>
      <c r="AH6527" s="153"/>
      <c r="AI6527" s="161"/>
      <c r="AJ6527" s="153"/>
      <c r="AK6527" s="153"/>
      <c r="AL6527" s="207"/>
      <c r="AM6527" s="207"/>
      <c r="AN6527" s="207"/>
      <c r="AO6527" s="207" t="s">
        <v>6882</v>
      </c>
      <c r="AP6527" s="147" t="s">
        <v>67</v>
      </c>
      <c r="AQ6527" s="147" t="s">
        <v>67</v>
      </c>
      <c r="AR6527" s="147"/>
      <c r="AS6527" s="209" t="s">
        <v>68</v>
      </c>
      <c r="AT6527" s="223" t="str">
        <f>MONTH(B6527)&amp;"/"&amp;YEAR(B6527)</f>
        <v>3/2026</v>
      </c>
      <c r="AU6527" s="223">
        <f>WEEKNUM(B6527)-WEEKNUM(EOMONTH(B6527,-1)+1)+1</f>
        <v>5</v>
      </c>
      <c r="AV6527" s="209" t="str">
        <f>MONTH(R6527)&amp;"/"&amp;YEAR(R6527)</f>
        <v>1/1900</v>
      </c>
      <c r="AW6527" s="209" t="e">
        <f>WEEKNUM(R6527)-WEEKNUM(EOMONTH(R6527,-1)+1)+1</f>
        <v>#NUM!</v>
      </c>
      <c r="AX6527" s="209">
        <f>IF(BB6527="S",IF(Q6527="1. Aceitou o programa",R6527-B6527,0),0)</f>
        <v>0</v>
      </c>
      <c r="AY6527" s="209">
        <f>IF(BB6527="S",IF(AND(S6527&lt;&gt;"",R6527&lt;&gt;""),S6527-R6527,0),0)</f>
        <v>0</v>
      </c>
      <c r="AZ6527" s="209">
        <f>IF(BB6527="S",IF(Q6527="1. Aceitou o programa",IF(OR(X6527="Não se Aplica",X6527=""),IF(OR(W6527="Não se Aplica",W6527=""),0,W6527-V6527),AVERAGE(X6527-W6527,W6527-V6527)),0),0)</f>
        <v>0</v>
      </c>
      <c r="BA6527" s="209">
        <f>IF(BB6527="S",IF(AND(Q6527="1. Aceitou o programa",AH6527="Realizada"),IFERROR(IF(AG6527="",0,AG6527-R6527),0),0),0)</f>
        <v>0</v>
      </c>
      <c r="BB6527" s="209" t="str">
        <f>_xlfn.XLOOKUP(U6527,'Lista Suspensa'!$AA$20:$AA$23,'Lista Suspensa'!$AB$20:$AB$23,"N/A")</f>
        <v>S</v>
      </c>
    </row>
    <row r="6528" spans="1:54" ht="12" customHeight="1">
      <c r="A6528" s="151" t="s">
        <v>54</v>
      </c>
      <c r="B6528" s="152">
        <v>46112</v>
      </c>
      <c r="C6528" s="153" t="s">
        <v>55</v>
      </c>
      <c r="D6528" s="153" t="s">
        <v>56</v>
      </c>
      <c r="E6528" s="244">
        <v>81837743</v>
      </c>
      <c r="F6528" s="144" t="s">
        <v>10826</v>
      </c>
      <c r="G6528" s="230"/>
      <c r="H6528" s="154">
        <v>32266</v>
      </c>
      <c r="I6528" s="153">
        <v>38</v>
      </c>
      <c r="J6528" s="148" t="s">
        <v>70</v>
      </c>
      <c r="K6528" s="153"/>
      <c r="L6528" s="153"/>
      <c r="M6528" s="153"/>
      <c r="N6528" s="153"/>
      <c r="O6528" s="155">
        <v>21976348511</v>
      </c>
      <c r="P6528" s="156" t="s">
        <v>60</v>
      </c>
      <c r="Q6528" s="157" t="s">
        <v>8211</v>
      </c>
      <c r="R6528" s="158"/>
      <c r="S6528" s="159"/>
      <c r="T6528" s="159" t="s">
        <v>6983</v>
      </c>
      <c r="U6528" s="159" t="s">
        <v>8212</v>
      </c>
      <c r="V6528" s="154">
        <v>46148</v>
      </c>
      <c r="W6528" s="154">
        <v>46177</v>
      </c>
      <c r="X6528" s="154"/>
      <c r="Y6528" s="160"/>
      <c r="Z6528" s="160"/>
      <c r="AA6528" s="153">
        <v>116</v>
      </c>
      <c r="AB6528" s="153">
        <v>1.56</v>
      </c>
      <c r="AC6528" s="182">
        <f t="shared" si="204"/>
        <v>47.66600920447074</v>
      </c>
      <c r="AD6528" s="153" t="str">
        <f t="shared" si="205"/>
        <v>OBESIDADE III</v>
      </c>
      <c r="AE6528" s="207" t="s">
        <v>2027</v>
      </c>
      <c r="AF6528" s="153"/>
      <c r="AG6528" s="159"/>
      <c r="AH6528" s="153"/>
      <c r="AI6528" s="161"/>
      <c r="AJ6528" s="153"/>
      <c r="AK6528" s="153"/>
      <c r="AL6528" s="207"/>
      <c r="AM6528" s="207"/>
      <c r="AN6528" s="207"/>
      <c r="AO6528" s="207" t="s">
        <v>6882</v>
      </c>
      <c r="AP6528" s="147" t="s">
        <v>67</v>
      </c>
      <c r="AQ6528" s="147" t="s">
        <v>67</v>
      </c>
      <c r="AR6528" s="147"/>
      <c r="AS6528" s="209" t="s">
        <v>68</v>
      </c>
      <c r="AT6528" s="223" t="str">
        <f>MONTH(B6528)&amp;"/"&amp;YEAR(B6528)</f>
        <v>3/2026</v>
      </c>
      <c r="AU6528" s="223">
        <f>WEEKNUM(B6528)-WEEKNUM(EOMONTH(B6528,-1)+1)+1</f>
        <v>5</v>
      </c>
      <c r="AV6528" s="209" t="str">
        <f>MONTH(R6528)&amp;"/"&amp;YEAR(R6528)</f>
        <v>1/1900</v>
      </c>
      <c r="AW6528" s="209" t="e">
        <f>WEEKNUM(R6528)-WEEKNUM(EOMONTH(R6528,-1)+1)+1</f>
        <v>#NUM!</v>
      </c>
      <c r="AX6528" s="209">
        <f>IF(BB6528="S",IF(Q6528="1. Aceitou o programa",R6528-B6528,0),0)</f>
        <v>0</v>
      </c>
      <c r="AY6528" s="209">
        <f>IF(BB6528="S",IF(AND(S6528&lt;&gt;"",R6528&lt;&gt;""),S6528-R6528,0),0)</f>
        <v>0</v>
      </c>
      <c r="AZ6528" s="209">
        <f>IF(BB6528="S",IF(Q6528="1. Aceitou o programa",IF(OR(X6528="Não se Aplica",X6528=""),IF(OR(W6528="Não se Aplica",W6528=""),0,W6528-V6528),AVERAGE(X6528-W6528,W6528-V6528)),0),0)</f>
        <v>0</v>
      </c>
      <c r="BA6528" s="209">
        <f>IF(BB6528="S",IF(AND(Q6528="1. Aceitou o programa",AH6528="Realizada"),IFERROR(IF(AG6528="",0,AG6528-R6528),0),0),0)</f>
        <v>0</v>
      </c>
      <c r="BB6528" s="209" t="str">
        <f>_xlfn.XLOOKUP(U6528,'Lista Suspensa'!$AA$20:$AA$23,'Lista Suspensa'!$AB$20:$AB$23,"N/A")</f>
        <v>S</v>
      </c>
    </row>
    <row r="6529" spans="1:54" ht="12" customHeight="1">
      <c r="A6529" s="151" t="s">
        <v>54</v>
      </c>
      <c r="B6529" s="152">
        <v>46112</v>
      </c>
      <c r="C6529" s="153" t="s">
        <v>55</v>
      </c>
      <c r="D6529" s="153" t="s">
        <v>56</v>
      </c>
      <c r="E6529" s="244">
        <v>75891202</v>
      </c>
      <c r="F6529" s="144" t="s">
        <v>10827</v>
      </c>
      <c r="G6529" s="230"/>
      <c r="H6529" s="154">
        <v>31729</v>
      </c>
      <c r="I6529" s="153">
        <v>39</v>
      </c>
      <c r="J6529" s="148" t="s">
        <v>70</v>
      </c>
      <c r="K6529" s="153"/>
      <c r="L6529" s="153"/>
      <c r="M6529" s="153"/>
      <c r="N6529" s="153"/>
      <c r="O6529" s="155">
        <v>11962757679</v>
      </c>
      <c r="P6529" s="156" t="s">
        <v>60</v>
      </c>
      <c r="Q6529" s="157" t="s">
        <v>8211</v>
      </c>
      <c r="R6529" s="158"/>
      <c r="S6529" s="159"/>
      <c r="T6529" s="159" t="s">
        <v>6983</v>
      </c>
      <c r="U6529" s="159" t="s">
        <v>8212</v>
      </c>
      <c r="V6529" s="154">
        <v>46148</v>
      </c>
      <c r="W6529" s="154">
        <v>46177</v>
      </c>
      <c r="X6529" s="154"/>
      <c r="Y6529" s="160"/>
      <c r="Z6529" s="160" t="s">
        <v>128</v>
      </c>
      <c r="AA6529" s="153">
        <v>128</v>
      </c>
      <c r="AB6529" s="153">
        <v>1.63</v>
      </c>
      <c r="AC6529" s="182">
        <f t="shared" si="204"/>
        <v>48.176446234333248</v>
      </c>
      <c r="AD6529" s="153" t="str">
        <f t="shared" si="205"/>
        <v>OBESIDADE III</v>
      </c>
      <c r="AE6529" s="207"/>
      <c r="AF6529" s="153"/>
      <c r="AG6529" s="159"/>
      <c r="AH6529" s="153"/>
      <c r="AI6529" s="161"/>
      <c r="AJ6529" s="153"/>
      <c r="AK6529" s="153"/>
      <c r="AL6529" s="207"/>
      <c r="AM6529" s="207"/>
      <c r="AN6529" s="207"/>
      <c r="AO6529" s="207" t="s">
        <v>6882</v>
      </c>
      <c r="AP6529" s="147" t="s">
        <v>67</v>
      </c>
      <c r="AQ6529" s="147" t="s">
        <v>67</v>
      </c>
      <c r="AR6529" s="147"/>
      <c r="AS6529" s="209" t="s">
        <v>68</v>
      </c>
      <c r="AT6529" s="223" t="str">
        <f>MONTH(B6529)&amp;"/"&amp;YEAR(B6529)</f>
        <v>3/2026</v>
      </c>
      <c r="AU6529" s="223">
        <f>WEEKNUM(B6529)-WEEKNUM(EOMONTH(B6529,-1)+1)+1</f>
        <v>5</v>
      </c>
      <c r="AV6529" s="209" t="str">
        <f>MONTH(R6529)&amp;"/"&amp;YEAR(R6529)</f>
        <v>1/1900</v>
      </c>
      <c r="AW6529" s="209" t="e">
        <f>WEEKNUM(R6529)-WEEKNUM(EOMONTH(R6529,-1)+1)+1</f>
        <v>#NUM!</v>
      </c>
      <c r="AX6529" s="209">
        <f>IF(BB6529="S",IF(Q6529="1. Aceitou o programa",R6529-B6529,0),0)</f>
        <v>0</v>
      </c>
      <c r="AY6529" s="209">
        <f>IF(BB6529="S",IF(AND(S6529&lt;&gt;"",R6529&lt;&gt;""),S6529-R6529,0),0)</f>
        <v>0</v>
      </c>
      <c r="AZ6529" s="209">
        <f>IF(BB6529="S",IF(Q6529="1. Aceitou o programa",IF(OR(X6529="Não se Aplica",X6529=""),IF(OR(W6529="Não se Aplica",W6529=""),0,W6529-V6529),AVERAGE(X6529-W6529,W6529-V6529)),0),0)</f>
        <v>0</v>
      </c>
      <c r="BA6529" s="209">
        <f>IF(BB6529="S",IF(AND(Q6529="1. Aceitou o programa",AH6529="Realizada"),IFERROR(IF(AG6529="",0,AG6529-R6529),0),0),0)</f>
        <v>0</v>
      </c>
      <c r="BB6529" s="209" t="str">
        <f>_xlfn.XLOOKUP(U6529,'Lista Suspensa'!$AA$20:$AA$23,'Lista Suspensa'!$AB$20:$AB$23,"N/A")</f>
        <v>S</v>
      </c>
    </row>
    <row r="6530" spans="1:54" ht="12" customHeight="1">
      <c r="A6530" s="151" t="s">
        <v>54</v>
      </c>
      <c r="B6530" s="152">
        <v>46112</v>
      </c>
      <c r="C6530" s="153" t="s">
        <v>55</v>
      </c>
      <c r="D6530" s="153" t="s">
        <v>56</v>
      </c>
      <c r="E6530" s="244">
        <v>596337930</v>
      </c>
      <c r="F6530" s="144" t="s">
        <v>10828</v>
      </c>
      <c r="G6530" s="230"/>
      <c r="H6530" s="154">
        <v>29777</v>
      </c>
      <c r="I6530" s="153">
        <v>44</v>
      </c>
      <c r="J6530" s="148" t="s">
        <v>70</v>
      </c>
      <c r="K6530" s="153" t="s">
        <v>59</v>
      </c>
      <c r="L6530" s="153"/>
      <c r="M6530" s="153"/>
      <c r="N6530" s="153"/>
      <c r="O6530" s="155">
        <v>11940145449</v>
      </c>
      <c r="P6530" s="156" t="s">
        <v>60</v>
      </c>
      <c r="Q6530" s="157" t="s">
        <v>8211</v>
      </c>
      <c r="R6530" s="158"/>
      <c r="S6530" s="159"/>
      <c r="T6530" s="159" t="s">
        <v>6983</v>
      </c>
      <c r="U6530" s="159" t="s">
        <v>8212</v>
      </c>
      <c r="V6530" s="154">
        <v>46148</v>
      </c>
      <c r="W6530" s="154">
        <v>46177</v>
      </c>
      <c r="X6530" s="154"/>
      <c r="Y6530" s="160"/>
      <c r="Z6530" s="160"/>
      <c r="AA6530" s="153">
        <v>80</v>
      </c>
      <c r="AB6530" s="153">
        <v>1.64</v>
      </c>
      <c r="AC6530" s="182">
        <f t="shared" ref="AC6530:AC6593" si="206">SUM(AA6530/(AB6530^2))</f>
        <v>29.744199881023206</v>
      </c>
      <c r="AD6530" s="153" t="str">
        <f t="shared" ref="AD6530:AD6593" si="207">IF(AC6530&lt;18.5,"ABAIXO DO PESO",
(IF(AC6530&lt;=24.9,"PESO NORMAL",
(IF(AC6530&lt;=29.9,"SOBREPESO",
(IF(AC6530&lt;=34.9,"OBESIDADE I",
(IF(AC6530&lt;=39.9,"OBESIDADE II",
(IF(AC6530&lt;=999,"OBESIDADE III","VAZIO")))))))))))</f>
        <v>SOBREPESO</v>
      </c>
      <c r="AE6530" s="207" t="s">
        <v>225</v>
      </c>
      <c r="AF6530" s="153"/>
      <c r="AG6530" s="159"/>
      <c r="AH6530" s="153"/>
      <c r="AI6530" s="161"/>
      <c r="AJ6530" s="153"/>
      <c r="AK6530" s="153"/>
      <c r="AL6530" s="207"/>
      <c r="AM6530" s="207"/>
      <c r="AN6530" s="207"/>
      <c r="AO6530" s="207" t="s">
        <v>6882</v>
      </c>
      <c r="AP6530" s="147" t="s">
        <v>67</v>
      </c>
      <c r="AQ6530" s="147" t="s">
        <v>67</v>
      </c>
      <c r="AR6530" s="147"/>
      <c r="AS6530" s="209" t="s">
        <v>68</v>
      </c>
      <c r="AT6530" s="223" t="str">
        <f>MONTH(B6530)&amp;"/"&amp;YEAR(B6530)</f>
        <v>3/2026</v>
      </c>
      <c r="AU6530" s="223">
        <f>WEEKNUM(B6530)-WEEKNUM(EOMONTH(B6530,-1)+1)+1</f>
        <v>5</v>
      </c>
      <c r="AV6530" s="209" t="str">
        <f>MONTH(R6530)&amp;"/"&amp;YEAR(R6530)</f>
        <v>1/1900</v>
      </c>
      <c r="AW6530" s="209" t="e">
        <f>WEEKNUM(R6530)-WEEKNUM(EOMONTH(R6530,-1)+1)+1</f>
        <v>#NUM!</v>
      </c>
      <c r="AX6530" s="209">
        <f>IF(BB6530="S",IF(Q6530="1. Aceitou o programa",R6530-B6530,0),0)</f>
        <v>0</v>
      </c>
      <c r="AY6530" s="209">
        <f>IF(BB6530="S",IF(AND(S6530&lt;&gt;"",R6530&lt;&gt;""),S6530-R6530,0),0)</f>
        <v>0</v>
      </c>
      <c r="AZ6530" s="209">
        <f>IF(BB6530="S",IF(Q6530="1. Aceitou o programa",IF(OR(X6530="Não se Aplica",X6530=""),IF(OR(W6530="Não se Aplica",W6530=""),0,W6530-V6530),AVERAGE(X6530-W6530,W6530-V6530)),0),0)</f>
        <v>0</v>
      </c>
      <c r="BA6530" s="209">
        <f>IF(BB6530="S",IF(AND(Q6530="1. Aceitou o programa",AH6530="Realizada"),IFERROR(IF(AG6530="",0,AG6530-R6530),0),0),0)</f>
        <v>0</v>
      </c>
      <c r="BB6530" s="209" t="str">
        <f>_xlfn.XLOOKUP(U6530,'Lista Suspensa'!$AA$20:$AA$23,'Lista Suspensa'!$AB$20:$AB$23,"N/A")</f>
        <v>S</v>
      </c>
    </row>
    <row r="6531" spans="1:54" ht="12" customHeight="1">
      <c r="A6531" s="151" t="s">
        <v>54</v>
      </c>
      <c r="B6531" s="152">
        <v>46112</v>
      </c>
      <c r="C6531" s="153" t="s">
        <v>55</v>
      </c>
      <c r="D6531" s="153" t="s">
        <v>56</v>
      </c>
      <c r="E6531" s="244">
        <v>94525358</v>
      </c>
      <c r="F6531" s="144" t="s">
        <v>10829</v>
      </c>
      <c r="G6531" s="230"/>
      <c r="H6531" s="154">
        <v>31160</v>
      </c>
      <c r="I6531" s="153">
        <v>41</v>
      </c>
      <c r="J6531" s="148" t="s">
        <v>70</v>
      </c>
      <c r="K6531" s="153" t="s">
        <v>59</v>
      </c>
      <c r="L6531" s="153"/>
      <c r="M6531" s="153"/>
      <c r="N6531" s="153"/>
      <c r="O6531" s="155">
        <v>11993414236</v>
      </c>
      <c r="P6531" s="156" t="s">
        <v>60</v>
      </c>
      <c r="Q6531" s="157" t="s">
        <v>8211</v>
      </c>
      <c r="R6531" s="158"/>
      <c r="S6531" s="159"/>
      <c r="T6531" s="159" t="s">
        <v>6983</v>
      </c>
      <c r="U6531" s="159" t="s">
        <v>8212</v>
      </c>
      <c r="V6531" s="154">
        <v>46148</v>
      </c>
      <c r="W6531" s="154">
        <v>46177</v>
      </c>
      <c r="X6531" s="154"/>
      <c r="Y6531" s="160"/>
      <c r="Z6531" s="160"/>
      <c r="AA6531" s="153">
        <v>88</v>
      </c>
      <c r="AB6531" s="153">
        <v>1.62</v>
      </c>
      <c r="AC6531" s="182">
        <f t="shared" si="206"/>
        <v>33.53147386069196</v>
      </c>
      <c r="AD6531" s="153" t="str">
        <f t="shared" si="207"/>
        <v>OBESIDADE I</v>
      </c>
      <c r="AE6531" s="207" t="s">
        <v>225</v>
      </c>
      <c r="AF6531" s="153"/>
      <c r="AG6531" s="159"/>
      <c r="AH6531" s="153"/>
      <c r="AI6531" s="161"/>
      <c r="AJ6531" s="153"/>
      <c r="AK6531" s="153"/>
      <c r="AL6531" s="207"/>
      <c r="AM6531" s="207"/>
      <c r="AN6531" s="207"/>
      <c r="AO6531" s="207" t="s">
        <v>6882</v>
      </c>
      <c r="AP6531" s="147" t="s">
        <v>67</v>
      </c>
      <c r="AQ6531" s="147" t="s">
        <v>67</v>
      </c>
      <c r="AR6531" s="147"/>
      <c r="AS6531" s="209" t="s">
        <v>68</v>
      </c>
      <c r="AT6531" s="223" t="str">
        <f>MONTH(B6531)&amp;"/"&amp;YEAR(B6531)</f>
        <v>3/2026</v>
      </c>
      <c r="AU6531" s="223">
        <f>WEEKNUM(B6531)-WEEKNUM(EOMONTH(B6531,-1)+1)+1</f>
        <v>5</v>
      </c>
      <c r="AV6531" s="209" t="str">
        <f>MONTH(R6531)&amp;"/"&amp;YEAR(R6531)</f>
        <v>1/1900</v>
      </c>
      <c r="AW6531" s="209" t="e">
        <f>WEEKNUM(R6531)-WEEKNUM(EOMONTH(R6531,-1)+1)+1</f>
        <v>#NUM!</v>
      </c>
      <c r="AX6531" s="209">
        <f>IF(BB6531="S",IF(Q6531="1. Aceitou o programa",R6531-B6531,0),0)</f>
        <v>0</v>
      </c>
      <c r="AY6531" s="209">
        <f>IF(BB6531="S",IF(AND(S6531&lt;&gt;"",R6531&lt;&gt;""),S6531-R6531,0),0)</f>
        <v>0</v>
      </c>
      <c r="AZ6531" s="209">
        <f>IF(BB6531="S",IF(Q6531="1. Aceitou o programa",IF(OR(X6531="Não se Aplica",X6531=""),IF(OR(W6531="Não se Aplica",W6531=""),0,W6531-V6531),AVERAGE(X6531-W6531,W6531-V6531)),0),0)</f>
        <v>0</v>
      </c>
      <c r="BA6531" s="209">
        <f>IF(BB6531="S",IF(AND(Q6531="1. Aceitou o programa",AH6531="Realizada"),IFERROR(IF(AG6531="",0,AG6531-R6531),0),0),0)</f>
        <v>0</v>
      </c>
      <c r="BB6531" s="209" t="str">
        <f>_xlfn.XLOOKUP(U6531,'Lista Suspensa'!$AA$20:$AA$23,'Lista Suspensa'!$AB$20:$AB$23,"N/A")</f>
        <v>S</v>
      </c>
    </row>
    <row r="6532" spans="1:54" ht="12" customHeight="1">
      <c r="A6532" s="151" t="s">
        <v>54</v>
      </c>
      <c r="B6532" s="152">
        <v>46112</v>
      </c>
      <c r="C6532" s="153" t="s">
        <v>55</v>
      </c>
      <c r="D6532" s="153" t="s">
        <v>56</v>
      </c>
      <c r="E6532" s="244">
        <v>88331461</v>
      </c>
      <c r="F6532" s="144" t="s">
        <v>10830</v>
      </c>
      <c r="G6532" s="230"/>
      <c r="H6532" s="154">
        <v>33861</v>
      </c>
      <c r="I6532" s="153">
        <v>33</v>
      </c>
      <c r="J6532" s="148" t="s">
        <v>70</v>
      </c>
      <c r="K6532" s="153"/>
      <c r="L6532" s="153"/>
      <c r="M6532" s="153"/>
      <c r="N6532" s="153"/>
      <c r="O6532" s="155">
        <v>11970561449</v>
      </c>
      <c r="P6532" s="156" t="s">
        <v>60</v>
      </c>
      <c r="Q6532" s="157" t="s">
        <v>8211</v>
      </c>
      <c r="R6532" s="158"/>
      <c r="S6532" s="159"/>
      <c r="T6532" s="159" t="s">
        <v>6983</v>
      </c>
      <c r="U6532" s="159" t="s">
        <v>8212</v>
      </c>
      <c r="V6532" s="154">
        <v>46148</v>
      </c>
      <c r="W6532" s="154">
        <v>46177</v>
      </c>
      <c r="X6532" s="154"/>
      <c r="Y6532" s="160"/>
      <c r="Z6532" s="160"/>
      <c r="AA6532" s="153">
        <v>116</v>
      </c>
      <c r="AB6532" s="153">
        <v>1.56</v>
      </c>
      <c r="AC6532" s="182">
        <f t="shared" si="206"/>
        <v>47.66600920447074</v>
      </c>
      <c r="AD6532" s="153" t="str">
        <f t="shared" si="207"/>
        <v>OBESIDADE III</v>
      </c>
      <c r="AE6532" s="207" t="s">
        <v>2027</v>
      </c>
      <c r="AF6532" s="153"/>
      <c r="AG6532" s="159"/>
      <c r="AH6532" s="153"/>
      <c r="AI6532" s="161"/>
      <c r="AJ6532" s="153"/>
      <c r="AK6532" s="153"/>
      <c r="AL6532" s="207"/>
      <c r="AM6532" s="207"/>
      <c r="AN6532" s="207"/>
      <c r="AO6532" s="207" t="s">
        <v>6882</v>
      </c>
      <c r="AP6532" s="147" t="s">
        <v>67</v>
      </c>
      <c r="AQ6532" s="147" t="s">
        <v>67</v>
      </c>
      <c r="AR6532" s="147"/>
      <c r="AS6532" s="209" t="s">
        <v>68</v>
      </c>
      <c r="AT6532" s="223" t="str">
        <f>MONTH(B6532)&amp;"/"&amp;YEAR(B6532)</f>
        <v>3/2026</v>
      </c>
      <c r="AU6532" s="223">
        <f>WEEKNUM(B6532)-WEEKNUM(EOMONTH(B6532,-1)+1)+1</f>
        <v>5</v>
      </c>
      <c r="AV6532" s="209" t="str">
        <f>MONTH(R6532)&amp;"/"&amp;YEAR(R6532)</f>
        <v>1/1900</v>
      </c>
      <c r="AW6532" s="209" t="e">
        <f>WEEKNUM(R6532)-WEEKNUM(EOMONTH(R6532,-1)+1)+1</f>
        <v>#NUM!</v>
      </c>
      <c r="AX6532" s="209">
        <f>IF(BB6532="S",IF(Q6532="1. Aceitou o programa",R6532-B6532,0),0)</f>
        <v>0</v>
      </c>
      <c r="AY6532" s="209">
        <f>IF(BB6532="S",IF(AND(S6532&lt;&gt;"",R6532&lt;&gt;""),S6532-R6532,0),0)</f>
        <v>0</v>
      </c>
      <c r="AZ6532" s="209">
        <f>IF(BB6532="S",IF(Q6532="1. Aceitou o programa",IF(OR(X6532="Não se Aplica",X6532=""),IF(OR(W6532="Não se Aplica",W6532=""),0,W6532-V6532),AVERAGE(X6532-W6532,W6532-V6532)),0),0)</f>
        <v>0</v>
      </c>
      <c r="BA6532" s="209">
        <f>IF(BB6532="S",IF(AND(Q6532="1. Aceitou o programa",AH6532="Realizada"),IFERROR(IF(AG6532="",0,AG6532-R6532),0),0),0)</f>
        <v>0</v>
      </c>
      <c r="BB6532" s="209" t="str">
        <f>_xlfn.XLOOKUP(U6532,'Lista Suspensa'!$AA$20:$AA$23,'Lista Suspensa'!$AB$20:$AB$23,"N/A")</f>
        <v>S</v>
      </c>
    </row>
    <row r="6533" spans="1:54" ht="12" customHeight="1">
      <c r="A6533" s="151" t="s">
        <v>54</v>
      </c>
      <c r="B6533" s="152">
        <v>46112</v>
      </c>
      <c r="C6533" s="153" t="s">
        <v>55</v>
      </c>
      <c r="D6533" s="153" t="s">
        <v>56</v>
      </c>
      <c r="E6533" s="244">
        <v>75887604</v>
      </c>
      <c r="F6533" s="144" t="s">
        <v>10831</v>
      </c>
      <c r="G6533" s="230"/>
      <c r="H6533" s="154">
        <v>32814</v>
      </c>
      <c r="I6533" s="153">
        <v>36</v>
      </c>
      <c r="J6533" s="148" t="s">
        <v>70</v>
      </c>
      <c r="K6533" s="153"/>
      <c r="L6533" s="153"/>
      <c r="M6533" s="153"/>
      <c r="N6533" s="153"/>
      <c r="O6533" s="155">
        <v>11947333349</v>
      </c>
      <c r="P6533" s="156" t="s">
        <v>60</v>
      </c>
      <c r="Q6533" s="157" t="s">
        <v>8211</v>
      </c>
      <c r="R6533" s="158"/>
      <c r="S6533" s="159"/>
      <c r="T6533" s="159" t="s">
        <v>6983</v>
      </c>
      <c r="U6533" s="159" t="s">
        <v>8212</v>
      </c>
      <c r="V6533" s="154">
        <v>46148</v>
      </c>
      <c r="W6533" s="154">
        <v>46177</v>
      </c>
      <c r="X6533" s="154"/>
      <c r="Y6533" s="160"/>
      <c r="Z6533" s="160" t="s">
        <v>128</v>
      </c>
      <c r="AA6533" s="153">
        <v>140</v>
      </c>
      <c r="AB6533" s="153">
        <v>1.68</v>
      </c>
      <c r="AC6533" s="182">
        <f t="shared" si="206"/>
        <v>49.603174603174608</v>
      </c>
      <c r="AD6533" s="153" t="str">
        <f t="shared" si="207"/>
        <v>OBESIDADE III</v>
      </c>
      <c r="AE6533" s="207" t="s">
        <v>10832</v>
      </c>
      <c r="AF6533" s="153"/>
      <c r="AG6533" s="159"/>
      <c r="AH6533" s="153"/>
      <c r="AI6533" s="161"/>
      <c r="AJ6533" s="153"/>
      <c r="AK6533" s="153"/>
      <c r="AL6533" s="207"/>
      <c r="AM6533" s="207"/>
      <c r="AN6533" s="207"/>
      <c r="AO6533" s="207" t="s">
        <v>6882</v>
      </c>
      <c r="AP6533" s="147" t="s">
        <v>67</v>
      </c>
      <c r="AQ6533" s="147" t="s">
        <v>67</v>
      </c>
      <c r="AR6533" s="147"/>
      <c r="AS6533" s="209" t="s">
        <v>68</v>
      </c>
      <c r="AT6533" s="223" t="str">
        <f>MONTH(B6533)&amp;"/"&amp;YEAR(B6533)</f>
        <v>3/2026</v>
      </c>
      <c r="AU6533" s="223">
        <f>WEEKNUM(B6533)-WEEKNUM(EOMONTH(B6533,-1)+1)+1</f>
        <v>5</v>
      </c>
      <c r="AV6533" s="209" t="str">
        <f>MONTH(R6533)&amp;"/"&amp;YEAR(R6533)</f>
        <v>1/1900</v>
      </c>
      <c r="AW6533" s="209" t="e">
        <f>WEEKNUM(R6533)-WEEKNUM(EOMONTH(R6533,-1)+1)+1</f>
        <v>#NUM!</v>
      </c>
      <c r="AX6533" s="209">
        <f>IF(BB6533="S",IF(Q6533="1. Aceitou o programa",R6533-B6533,0),0)</f>
        <v>0</v>
      </c>
      <c r="AY6533" s="209">
        <f>IF(BB6533="S",IF(AND(S6533&lt;&gt;"",R6533&lt;&gt;""),S6533-R6533,0),0)</f>
        <v>0</v>
      </c>
      <c r="AZ6533" s="209">
        <f>IF(BB6533="S",IF(Q6533="1. Aceitou o programa",IF(OR(X6533="Não se Aplica",X6533=""),IF(OR(W6533="Não se Aplica",W6533=""),0,W6533-V6533),AVERAGE(X6533-W6533,W6533-V6533)),0),0)</f>
        <v>0</v>
      </c>
      <c r="BA6533" s="209">
        <f>IF(BB6533="S",IF(AND(Q6533="1. Aceitou o programa",AH6533="Realizada"),IFERROR(IF(AG6533="",0,AG6533-R6533),0),0),0)</f>
        <v>0</v>
      </c>
      <c r="BB6533" s="209" t="str">
        <f>_xlfn.XLOOKUP(U6533,'Lista Suspensa'!$AA$20:$AA$23,'Lista Suspensa'!$AB$20:$AB$23,"N/A")</f>
        <v>S</v>
      </c>
    </row>
    <row r="6534" spans="1:54" ht="12" customHeight="1">
      <c r="A6534" s="151" t="s">
        <v>54</v>
      </c>
      <c r="B6534" s="152">
        <v>46112</v>
      </c>
      <c r="C6534" s="153" t="s">
        <v>55</v>
      </c>
      <c r="D6534" s="153" t="s">
        <v>56</v>
      </c>
      <c r="E6534" s="244">
        <v>88281301</v>
      </c>
      <c r="F6534" s="144" t="s">
        <v>10833</v>
      </c>
      <c r="G6534" s="230"/>
      <c r="H6534" s="154">
        <v>32561</v>
      </c>
      <c r="I6534" s="153">
        <v>37</v>
      </c>
      <c r="J6534" s="148" t="s">
        <v>58</v>
      </c>
      <c r="K6534" s="153"/>
      <c r="L6534" s="153"/>
      <c r="M6534" s="153"/>
      <c r="N6534" s="153"/>
      <c r="O6534" s="155">
        <v>11988356662</v>
      </c>
      <c r="P6534" s="156" t="s">
        <v>60</v>
      </c>
      <c r="Q6534" s="157" t="s">
        <v>8211</v>
      </c>
      <c r="R6534" s="158"/>
      <c r="S6534" s="159"/>
      <c r="T6534" s="159" t="s">
        <v>6983</v>
      </c>
      <c r="U6534" s="159" t="s">
        <v>8212</v>
      </c>
      <c r="V6534" s="154">
        <v>46148</v>
      </c>
      <c r="W6534" s="154">
        <v>46177</v>
      </c>
      <c r="X6534" s="154"/>
      <c r="Y6534" s="160"/>
      <c r="Z6534" s="160"/>
      <c r="AA6534" s="153">
        <v>140</v>
      </c>
      <c r="AB6534" s="153"/>
      <c r="AC6534" s="182" t="e">
        <f t="shared" si="206"/>
        <v>#DIV/0!</v>
      </c>
      <c r="AD6534" s="153" t="e">
        <f t="shared" si="207"/>
        <v>#DIV/0!</v>
      </c>
      <c r="AE6534" s="207"/>
      <c r="AF6534" s="153"/>
      <c r="AG6534" s="159"/>
      <c r="AH6534" s="153"/>
      <c r="AI6534" s="161"/>
      <c r="AJ6534" s="153"/>
      <c r="AK6534" s="153"/>
      <c r="AL6534" s="207"/>
      <c r="AM6534" s="207"/>
      <c r="AN6534" s="207"/>
      <c r="AO6534" s="207" t="s">
        <v>6882</v>
      </c>
      <c r="AP6534" s="147" t="s">
        <v>67</v>
      </c>
      <c r="AQ6534" s="147" t="s">
        <v>67</v>
      </c>
      <c r="AR6534" s="147"/>
      <c r="AS6534" s="209" t="s">
        <v>68</v>
      </c>
      <c r="AT6534" s="223" t="str">
        <f>MONTH(B6534)&amp;"/"&amp;YEAR(B6534)</f>
        <v>3/2026</v>
      </c>
      <c r="AU6534" s="223">
        <f>WEEKNUM(B6534)-WEEKNUM(EOMONTH(B6534,-1)+1)+1</f>
        <v>5</v>
      </c>
      <c r="AV6534" s="209" t="str">
        <f>MONTH(R6534)&amp;"/"&amp;YEAR(R6534)</f>
        <v>1/1900</v>
      </c>
      <c r="AW6534" s="209" t="e">
        <f>WEEKNUM(R6534)-WEEKNUM(EOMONTH(R6534,-1)+1)+1</f>
        <v>#NUM!</v>
      </c>
      <c r="AX6534" s="209">
        <f>IF(BB6534="S",IF(Q6534="1. Aceitou o programa",R6534-B6534,0),0)</f>
        <v>0</v>
      </c>
      <c r="AY6534" s="209">
        <f>IF(BB6534="S",IF(AND(S6534&lt;&gt;"",R6534&lt;&gt;""),S6534-R6534,0),0)</f>
        <v>0</v>
      </c>
      <c r="AZ6534" s="209">
        <f>IF(BB6534="S",IF(Q6534="1. Aceitou o programa",IF(OR(X6534="Não se Aplica",X6534=""),IF(OR(W6534="Não se Aplica",W6534=""),0,W6534-V6534),AVERAGE(X6534-W6534,W6534-V6534)),0),0)</f>
        <v>0</v>
      </c>
      <c r="BA6534" s="209">
        <f>IF(BB6534="S",IF(AND(Q6534="1. Aceitou o programa",AH6534="Realizada"),IFERROR(IF(AG6534="",0,AG6534-R6534),0),0),0)</f>
        <v>0</v>
      </c>
      <c r="BB6534" s="209" t="str">
        <f>_xlfn.XLOOKUP(U6534,'Lista Suspensa'!$AA$20:$AA$23,'Lista Suspensa'!$AB$20:$AB$23,"N/A")</f>
        <v>S</v>
      </c>
    </row>
    <row r="6535" spans="1:54" ht="12" customHeight="1">
      <c r="A6535" s="151" t="s">
        <v>54</v>
      </c>
      <c r="B6535" s="152">
        <v>46112</v>
      </c>
      <c r="C6535" s="153" t="s">
        <v>55</v>
      </c>
      <c r="D6535" s="153" t="s">
        <v>56</v>
      </c>
      <c r="E6535" s="244">
        <v>86005988</v>
      </c>
      <c r="F6535" s="144" t="s">
        <v>10834</v>
      </c>
      <c r="G6535" s="230"/>
      <c r="H6535" s="154">
        <v>26994</v>
      </c>
      <c r="I6535" s="153">
        <v>52</v>
      </c>
      <c r="J6535" s="148" t="s">
        <v>58</v>
      </c>
      <c r="K6535" s="153" t="s">
        <v>59</v>
      </c>
      <c r="L6535" s="153"/>
      <c r="M6535" s="153"/>
      <c r="N6535" s="153"/>
      <c r="O6535" s="155">
        <v>11998908830</v>
      </c>
      <c r="P6535" s="156" t="s">
        <v>60</v>
      </c>
      <c r="Q6535" s="157" t="s">
        <v>8211</v>
      </c>
      <c r="R6535" s="158"/>
      <c r="S6535" s="159"/>
      <c r="T6535" s="159" t="s">
        <v>6983</v>
      </c>
      <c r="U6535" s="159" t="s">
        <v>8212</v>
      </c>
      <c r="V6535" s="154">
        <v>46148</v>
      </c>
      <c r="W6535" s="154">
        <v>46177</v>
      </c>
      <c r="X6535" s="154"/>
      <c r="Y6535" s="160"/>
      <c r="Z6535" s="160"/>
      <c r="AA6535" s="153">
        <v>140</v>
      </c>
      <c r="AB6535" s="153">
        <v>1.91</v>
      </c>
      <c r="AC6535" s="182">
        <f t="shared" si="206"/>
        <v>38.376141004906664</v>
      </c>
      <c r="AD6535" s="153" t="str">
        <f t="shared" si="207"/>
        <v>OBESIDADE II</v>
      </c>
      <c r="AE6535" s="207" t="s">
        <v>135</v>
      </c>
      <c r="AF6535" s="153"/>
      <c r="AG6535" s="159"/>
      <c r="AH6535" s="153"/>
      <c r="AI6535" s="161"/>
      <c r="AJ6535" s="153"/>
      <c r="AK6535" s="153"/>
      <c r="AL6535" s="207"/>
      <c r="AM6535" s="207"/>
      <c r="AN6535" s="207"/>
      <c r="AO6535" s="207" t="s">
        <v>6882</v>
      </c>
      <c r="AP6535" s="147" t="s">
        <v>67</v>
      </c>
      <c r="AQ6535" s="147" t="s">
        <v>67</v>
      </c>
      <c r="AR6535" s="147"/>
      <c r="AS6535" s="209" t="s">
        <v>68</v>
      </c>
      <c r="AT6535" s="223" t="str">
        <f>MONTH(B6535)&amp;"/"&amp;YEAR(B6535)</f>
        <v>3/2026</v>
      </c>
      <c r="AU6535" s="223">
        <f>WEEKNUM(B6535)-WEEKNUM(EOMONTH(B6535,-1)+1)+1</f>
        <v>5</v>
      </c>
      <c r="AV6535" s="209" t="str">
        <f>MONTH(R6535)&amp;"/"&amp;YEAR(R6535)</f>
        <v>1/1900</v>
      </c>
      <c r="AW6535" s="209" t="e">
        <f>WEEKNUM(R6535)-WEEKNUM(EOMONTH(R6535,-1)+1)+1</f>
        <v>#NUM!</v>
      </c>
      <c r="AX6535" s="209">
        <f>IF(BB6535="S",IF(Q6535="1. Aceitou o programa",R6535-B6535,0),0)</f>
        <v>0</v>
      </c>
      <c r="AY6535" s="209">
        <f>IF(BB6535="S",IF(AND(S6535&lt;&gt;"",R6535&lt;&gt;""),S6535-R6535,0),0)</f>
        <v>0</v>
      </c>
      <c r="AZ6535" s="209">
        <f>IF(BB6535="S",IF(Q6535="1. Aceitou o programa",IF(OR(X6535="Não se Aplica",X6535=""),IF(OR(W6535="Não se Aplica",W6535=""),0,W6535-V6535),AVERAGE(X6535-W6535,W6535-V6535)),0),0)</f>
        <v>0</v>
      </c>
      <c r="BA6535" s="209">
        <f>IF(BB6535="S",IF(AND(Q6535="1. Aceitou o programa",AH6535="Realizada"),IFERROR(IF(AG6535="",0,AG6535-R6535),0),0),0)</f>
        <v>0</v>
      </c>
      <c r="BB6535" s="209" t="str">
        <f>_xlfn.XLOOKUP(U6535,'Lista Suspensa'!$AA$20:$AA$23,'Lista Suspensa'!$AB$20:$AB$23,"N/A")</f>
        <v>S</v>
      </c>
    </row>
    <row r="6536" spans="1:54" ht="12" customHeight="1">
      <c r="A6536" s="151" t="s">
        <v>54</v>
      </c>
      <c r="B6536" s="152">
        <v>46079</v>
      </c>
      <c r="C6536" s="153" t="s">
        <v>297</v>
      </c>
      <c r="D6536" s="153" t="s">
        <v>455</v>
      </c>
      <c r="E6536" s="244">
        <v>806679034</v>
      </c>
      <c r="F6536" s="144" t="s">
        <v>10835</v>
      </c>
      <c r="G6536" s="230"/>
      <c r="H6536" s="154">
        <v>26046</v>
      </c>
      <c r="I6536" s="153">
        <v>55</v>
      </c>
      <c r="J6536" s="148" t="s">
        <v>70</v>
      </c>
      <c r="K6536" s="153" t="s">
        <v>59</v>
      </c>
      <c r="L6536" s="153"/>
      <c r="M6536" s="153"/>
      <c r="N6536" s="153"/>
      <c r="O6536" s="155">
        <v>1158441772</v>
      </c>
      <c r="P6536" s="156" t="s">
        <v>60</v>
      </c>
      <c r="Q6536" s="157" t="s">
        <v>8211</v>
      </c>
      <c r="R6536" s="158"/>
      <c r="S6536" s="159"/>
      <c r="T6536" s="159" t="s">
        <v>6983</v>
      </c>
      <c r="U6536" s="159" t="s">
        <v>8212</v>
      </c>
      <c r="V6536" s="154">
        <v>46125</v>
      </c>
      <c r="W6536" s="154">
        <v>46141</v>
      </c>
      <c r="X6536" s="154"/>
      <c r="Y6536" s="160"/>
      <c r="Z6536" s="160"/>
      <c r="AA6536" s="153"/>
      <c r="AB6536" s="153"/>
      <c r="AC6536" s="182" t="e">
        <f t="shared" si="206"/>
        <v>#DIV/0!</v>
      </c>
      <c r="AD6536" s="153" t="e">
        <f t="shared" si="207"/>
        <v>#DIV/0!</v>
      </c>
      <c r="AE6536" s="207"/>
      <c r="AF6536" s="153"/>
      <c r="AG6536" s="159"/>
      <c r="AH6536" s="153"/>
      <c r="AI6536" s="161"/>
      <c r="AJ6536" s="153"/>
      <c r="AK6536" s="153"/>
      <c r="AL6536" s="207"/>
      <c r="AM6536" s="207"/>
      <c r="AN6536" s="207"/>
      <c r="AO6536" s="207"/>
      <c r="AP6536" s="147" t="s">
        <v>67</v>
      </c>
      <c r="AQ6536" s="147" t="s">
        <v>67</v>
      </c>
      <c r="AR6536" s="147"/>
      <c r="AS6536" s="209" t="s">
        <v>68</v>
      </c>
      <c r="AT6536" s="223" t="str">
        <f>MONTH(B6536)&amp;"/"&amp;YEAR(B6536)</f>
        <v>2/2026</v>
      </c>
      <c r="AU6536" s="223">
        <f>WEEKNUM(B6536)-WEEKNUM(EOMONTH(B6536,-1)+1)+1</f>
        <v>4</v>
      </c>
      <c r="AV6536" s="209" t="str">
        <f>MONTH(R6536)&amp;"/"&amp;YEAR(R6536)</f>
        <v>1/1900</v>
      </c>
      <c r="AW6536" s="209" t="e">
        <f>WEEKNUM(R6536)-WEEKNUM(EOMONTH(R6536,-1)+1)+1</f>
        <v>#NUM!</v>
      </c>
      <c r="AX6536" s="209">
        <f>IF(BB6536="S",IF(Q6536="1. Aceitou o programa",R6536-B6536,0),0)</f>
        <v>0</v>
      </c>
      <c r="AY6536" s="209">
        <f>IF(BB6536="S",IF(AND(S6536&lt;&gt;"",R6536&lt;&gt;""),S6536-R6536,0),0)</f>
        <v>0</v>
      </c>
      <c r="AZ6536" s="209">
        <f>IF(BB6536="S",IF(Q6536="1. Aceitou o programa",IF(OR(X6536="Não se Aplica",X6536=""),IF(OR(W6536="Não se Aplica",W6536=""),0,W6536-V6536),AVERAGE(X6536-W6536,W6536-V6536)),0),0)</f>
        <v>0</v>
      </c>
      <c r="BA6536" s="209">
        <f>IF(BB6536="S",IF(AND(Q6536="1. Aceitou o programa",AH6536="Realizada"),IFERROR(IF(AG6536="",0,AG6536-R6536),0),0),0)</f>
        <v>0</v>
      </c>
      <c r="BB6536" s="209" t="str">
        <f>_xlfn.XLOOKUP(U6536,'Lista Suspensa'!$AA$20:$AA$23,'Lista Suspensa'!$AB$20:$AB$23,"N/A")</f>
        <v>S</v>
      </c>
    </row>
    <row r="6537" spans="1:54" ht="12" customHeight="1">
      <c r="A6537" s="151" t="s">
        <v>54</v>
      </c>
      <c r="B6537" s="152">
        <v>46079</v>
      </c>
      <c r="C6537" s="153" t="s">
        <v>297</v>
      </c>
      <c r="D6537" s="153" t="s">
        <v>455</v>
      </c>
      <c r="E6537" s="244">
        <v>451772105</v>
      </c>
      <c r="F6537" s="144" t="s">
        <v>10836</v>
      </c>
      <c r="G6537" s="230"/>
      <c r="H6537" s="154">
        <v>14922</v>
      </c>
      <c r="I6537" s="153">
        <v>85</v>
      </c>
      <c r="J6537" s="148" t="s">
        <v>70</v>
      </c>
      <c r="K6537" s="153" t="s">
        <v>59</v>
      </c>
      <c r="L6537" s="153"/>
      <c r="M6537" s="153"/>
      <c r="N6537" s="153"/>
      <c r="O6537" s="155" t="s">
        <v>10837</v>
      </c>
      <c r="P6537" s="156" t="s">
        <v>60</v>
      </c>
      <c r="Q6537" s="157" t="s">
        <v>8211</v>
      </c>
      <c r="R6537" s="158"/>
      <c r="S6537" s="159"/>
      <c r="T6537" s="159" t="s">
        <v>6983</v>
      </c>
      <c r="U6537" s="159" t="s">
        <v>8212</v>
      </c>
      <c r="V6537" s="154">
        <v>46139</v>
      </c>
      <c r="W6537" s="154">
        <v>46141</v>
      </c>
      <c r="X6537" s="154"/>
      <c r="Y6537" s="160"/>
      <c r="Z6537" s="160"/>
      <c r="AA6537" s="153"/>
      <c r="AB6537" s="153"/>
      <c r="AC6537" s="182" t="e">
        <f t="shared" si="206"/>
        <v>#DIV/0!</v>
      </c>
      <c r="AD6537" s="153" t="e">
        <f t="shared" si="207"/>
        <v>#DIV/0!</v>
      </c>
      <c r="AE6537" s="207"/>
      <c r="AF6537" s="153"/>
      <c r="AG6537" s="159"/>
      <c r="AH6537" s="153"/>
      <c r="AI6537" s="161"/>
      <c r="AJ6537" s="153"/>
      <c r="AK6537" s="153"/>
      <c r="AL6537" s="207"/>
      <c r="AM6537" s="207"/>
      <c r="AN6537" s="207"/>
      <c r="AO6537" s="207"/>
      <c r="AP6537" s="147" t="s">
        <v>67</v>
      </c>
      <c r="AQ6537" s="147" t="s">
        <v>67</v>
      </c>
      <c r="AR6537" s="147"/>
      <c r="AS6537" s="209" t="s">
        <v>68</v>
      </c>
      <c r="AT6537" s="223" t="str">
        <f>MONTH(B6537)&amp;"/"&amp;YEAR(B6537)</f>
        <v>2/2026</v>
      </c>
      <c r="AU6537" s="223">
        <f>WEEKNUM(B6537)-WEEKNUM(EOMONTH(B6537,-1)+1)+1</f>
        <v>4</v>
      </c>
      <c r="AV6537" s="209" t="str">
        <f>MONTH(R6537)&amp;"/"&amp;YEAR(R6537)</f>
        <v>1/1900</v>
      </c>
      <c r="AW6537" s="209" t="e">
        <f>WEEKNUM(R6537)-WEEKNUM(EOMONTH(R6537,-1)+1)+1</f>
        <v>#NUM!</v>
      </c>
      <c r="AX6537" s="209">
        <f>IF(BB6537="S",IF(Q6537="1. Aceitou o programa",R6537-B6537,0),0)</f>
        <v>0</v>
      </c>
      <c r="AY6537" s="209">
        <f>IF(BB6537="S",IF(AND(S6537&lt;&gt;"",R6537&lt;&gt;""),S6537-R6537,0),0)</f>
        <v>0</v>
      </c>
      <c r="AZ6537" s="209">
        <f>IF(BB6537="S",IF(Q6537="1. Aceitou o programa",IF(OR(X6537="Não se Aplica",X6537=""),IF(OR(W6537="Não se Aplica",W6537=""),0,W6537-V6537),AVERAGE(X6537-W6537,W6537-V6537)),0),0)</f>
        <v>0</v>
      </c>
      <c r="BA6537" s="209">
        <f>IF(BB6537="S",IF(AND(Q6537="1. Aceitou o programa",AH6537="Realizada"),IFERROR(IF(AG6537="",0,AG6537-R6537),0),0),0)</f>
        <v>0</v>
      </c>
      <c r="BB6537" s="209" t="str">
        <f>_xlfn.XLOOKUP(U6537,'Lista Suspensa'!$AA$20:$AA$23,'Lista Suspensa'!$AB$20:$AB$23,"N/A")</f>
        <v>S</v>
      </c>
    </row>
    <row r="6538" spans="1:54" ht="12" customHeight="1">
      <c r="A6538" s="151" t="s">
        <v>54</v>
      </c>
      <c r="B6538" s="152">
        <v>46083</v>
      </c>
      <c r="C6538" s="153" t="s">
        <v>55</v>
      </c>
      <c r="D6538" s="153" t="s">
        <v>56</v>
      </c>
      <c r="E6538" s="244">
        <v>72291962</v>
      </c>
      <c r="F6538" s="144" t="s">
        <v>10838</v>
      </c>
      <c r="G6538" s="230"/>
      <c r="H6538" s="154">
        <v>31852</v>
      </c>
      <c r="I6538" s="153">
        <v>39</v>
      </c>
      <c r="J6538" s="148" t="s">
        <v>70</v>
      </c>
      <c r="K6538" s="153" t="s">
        <v>101</v>
      </c>
      <c r="L6538" s="153"/>
      <c r="M6538" s="153"/>
      <c r="N6538" s="153">
        <v>700</v>
      </c>
      <c r="O6538" s="155" t="s">
        <v>10839</v>
      </c>
      <c r="P6538" s="156" t="s">
        <v>60</v>
      </c>
      <c r="Q6538" s="157" t="s">
        <v>8211</v>
      </c>
      <c r="R6538" s="158"/>
      <c r="S6538" s="159"/>
      <c r="T6538" s="159" t="s">
        <v>6983</v>
      </c>
      <c r="U6538" s="159" t="s">
        <v>8212</v>
      </c>
      <c r="V6538" s="154">
        <v>46113</v>
      </c>
      <c r="W6538" s="154">
        <v>46118</v>
      </c>
      <c r="X6538" s="154"/>
      <c r="Y6538" s="160"/>
      <c r="Z6538" s="160"/>
      <c r="AA6538" s="153"/>
      <c r="AB6538" s="153"/>
      <c r="AC6538" s="182" t="e">
        <f t="shared" si="206"/>
        <v>#DIV/0!</v>
      </c>
      <c r="AD6538" s="153" t="e">
        <f t="shared" si="207"/>
        <v>#DIV/0!</v>
      </c>
      <c r="AE6538" s="207"/>
      <c r="AF6538" s="153"/>
      <c r="AG6538" s="159"/>
      <c r="AH6538" s="153"/>
      <c r="AI6538" s="161"/>
      <c r="AJ6538" s="153"/>
      <c r="AK6538" s="153"/>
      <c r="AL6538" s="207"/>
      <c r="AM6538" s="207"/>
      <c r="AN6538" s="207"/>
      <c r="AO6538" s="207"/>
      <c r="AP6538" s="147" t="s">
        <v>67</v>
      </c>
      <c r="AQ6538" s="147" t="s">
        <v>67</v>
      </c>
      <c r="AR6538" s="147"/>
      <c r="AS6538" s="209" t="s">
        <v>68</v>
      </c>
      <c r="AT6538" s="223" t="str">
        <f>MONTH(B6538)&amp;"/"&amp;YEAR(B6538)</f>
        <v>3/2026</v>
      </c>
      <c r="AU6538" s="223">
        <f>WEEKNUM(B6538)-WEEKNUM(EOMONTH(B6538,-1)+1)+1</f>
        <v>1</v>
      </c>
      <c r="AV6538" s="209" t="str">
        <f>MONTH(R6538)&amp;"/"&amp;YEAR(R6538)</f>
        <v>1/1900</v>
      </c>
      <c r="AW6538" s="209" t="e">
        <f>WEEKNUM(R6538)-WEEKNUM(EOMONTH(R6538,-1)+1)+1</f>
        <v>#NUM!</v>
      </c>
      <c r="AX6538" s="209">
        <f>IF(BB6538="S",IF(Q6538="1. Aceitou o programa",R6538-B6538,0),0)</f>
        <v>0</v>
      </c>
      <c r="AY6538" s="209">
        <f>IF(BB6538="S",IF(AND(S6538&lt;&gt;"",R6538&lt;&gt;""),S6538-R6538,0),0)</f>
        <v>0</v>
      </c>
      <c r="AZ6538" s="209">
        <f>IF(BB6538="S",IF(Q6538="1. Aceitou o programa",IF(OR(X6538="Não se Aplica",X6538=""),IF(OR(W6538="Não se Aplica",W6538=""),0,W6538-V6538),AVERAGE(X6538-W6538,W6538-V6538)),0),0)</f>
        <v>0</v>
      </c>
      <c r="BA6538" s="209">
        <f>IF(BB6538="S",IF(AND(Q6538="1. Aceitou o programa",AH6538="Realizada"),IFERROR(IF(AG6538="",0,AG6538-R6538),0),0),0)</f>
        <v>0</v>
      </c>
      <c r="BB6538" s="209" t="str">
        <f>_xlfn.XLOOKUP(U6538,'Lista Suspensa'!$AA$20:$AA$23,'Lista Suspensa'!$AB$20:$AB$23,"N/A")</f>
        <v>S</v>
      </c>
    </row>
    <row r="6539" spans="1:54" ht="12" customHeight="1">
      <c r="A6539" s="151" t="s">
        <v>54</v>
      </c>
      <c r="B6539" s="152">
        <v>46083</v>
      </c>
      <c r="C6539" s="153" t="s">
        <v>297</v>
      </c>
      <c r="D6539" s="153" t="s">
        <v>455</v>
      </c>
      <c r="E6539" s="244">
        <v>84181815</v>
      </c>
      <c r="F6539" s="144" t="s">
        <v>10840</v>
      </c>
      <c r="G6539" s="230"/>
      <c r="H6539" s="154">
        <v>23317</v>
      </c>
      <c r="I6539" s="153">
        <v>62</v>
      </c>
      <c r="J6539" s="148" t="s">
        <v>58</v>
      </c>
      <c r="K6539" s="153" t="s">
        <v>101</v>
      </c>
      <c r="L6539" s="153"/>
      <c r="M6539" s="153"/>
      <c r="N6539" s="153">
        <v>600</v>
      </c>
      <c r="O6539" s="155" t="s">
        <v>10841</v>
      </c>
      <c r="P6539" s="156" t="s">
        <v>60</v>
      </c>
      <c r="Q6539" s="157" t="s">
        <v>8211</v>
      </c>
      <c r="R6539" s="158"/>
      <c r="S6539" s="159"/>
      <c r="T6539" s="159" t="s">
        <v>6983</v>
      </c>
      <c r="U6539" s="159" t="s">
        <v>8212</v>
      </c>
      <c r="V6539" s="154">
        <v>46114</v>
      </c>
      <c r="W6539" s="154">
        <v>46150</v>
      </c>
      <c r="X6539" s="154"/>
      <c r="Y6539" s="160"/>
      <c r="Z6539" s="160"/>
      <c r="AA6539" s="153"/>
      <c r="AB6539" s="153"/>
      <c r="AC6539" s="182" t="e">
        <f t="shared" si="206"/>
        <v>#DIV/0!</v>
      </c>
      <c r="AD6539" s="153" t="e">
        <f t="shared" si="207"/>
        <v>#DIV/0!</v>
      </c>
      <c r="AE6539" s="207"/>
      <c r="AF6539" s="153"/>
      <c r="AG6539" s="159"/>
      <c r="AH6539" s="153"/>
      <c r="AI6539" s="161"/>
      <c r="AJ6539" s="153"/>
      <c r="AK6539" s="153"/>
      <c r="AL6539" s="207"/>
      <c r="AM6539" s="207"/>
      <c r="AN6539" s="207"/>
      <c r="AO6539" s="207"/>
      <c r="AP6539" s="147" t="s">
        <v>67</v>
      </c>
      <c r="AQ6539" s="147" t="s">
        <v>67</v>
      </c>
      <c r="AR6539" s="147"/>
      <c r="AS6539" s="209" t="s">
        <v>68</v>
      </c>
      <c r="AT6539" s="223" t="str">
        <f>MONTH(B6539)&amp;"/"&amp;YEAR(B6539)</f>
        <v>3/2026</v>
      </c>
      <c r="AU6539" s="223">
        <f>WEEKNUM(B6539)-WEEKNUM(EOMONTH(B6539,-1)+1)+1</f>
        <v>1</v>
      </c>
      <c r="AV6539" s="209" t="str">
        <f>MONTH(R6539)&amp;"/"&amp;YEAR(R6539)</f>
        <v>1/1900</v>
      </c>
      <c r="AW6539" s="209" t="e">
        <f>WEEKNUM(R6539)-WEEKNUM(EOMONTH(R6539,-1)+1)+1</f>
        <v>#NUM!</v>
      </c>
      <c r="AX6539" s="209">
        <f>IF(BB6539="S",IF(Q6539="1. Aceitou o programa",R6539-B6539,0),0)</f>
        <v>0</v>
      </c>
      <c r="AY6539" s="209">
        <f>IF(BB6539="S",IF(AND(S6539&lt;&gt;"",R6539&lt;&gt;""),S6539-R6539,0),0)</f>
        <v>0</v>
      </c>
      <c r="AZ6539" s="209">
        <f>IF(BB6539="S",IF(Q6539="1. Aceitou o programa",IF(OR(X6539="Não se Aplica",X6539=""),IF(OR(W6539="Não se Aplica",W6539=""),0,W6539-V6539),AVERAGE(X6539-W6539,W6539-V6539)),0),0)</f>
        <v>0</v>
      </c>
      <c r="BA6539" s="209">
        <f>IF(BB6539="S",IF(AND(Q6539="1. Aceitou o programa",AH6539="Realizada"),IFERROR(IF(AG6539="",0,AG6539-R6539),0),0),0)</f>
        <v>0</v>
      </c>
      <c r="BB6539" s="209" t="str">
        <f>_xlfn.XLOOKUP(U6539,'Lista Suspensa'!$AA$20:$AA$23,'Lista Suspensa'!$AB$20:$AB$23,"N/A")</f>
        <v>S</v>
      </c>
    </row>
    <row r="6540" spans="1:54" ht="12" customHeight="1">
      <c r="A6540" s="151" t="s">
        <v>54</v>
      </c>
      <c r="B6540" s="152">
        <v>46083</v>
      </c>
      <c r="C6540" s="153" t="s">
        <v>297</v>
      </c>
      <c r="D6540" s="153" t="s">
        <v>167</v>
      </c>
      <c r="E6540" s="244">
        <v>89106890</v>
      </c>
      <c r="F6540" s="144" t="s">
        <v>10842</v>
      </c>
      <c r="G6540" s="230"/>
      <c r="H6540" s="154">
        <v>30704</v>
      </c>
      <c r="I6540" s="153">
        <v>42</v>
      </c>
      <c r="J6540" s="148" t="s">
        <v>70</v>
      </c>
      <c r="K6540" s="153"/>
      <c r="L6540" s="153"/>
      <c r="M6540" s="153"/>
      <c r="N6540" s="153">
        <v>400</v>
      </c>
      <c r="O6540" s="155">
        <v>11948527291</v>
      </c>
      <c r="P6540" s="156" t="s">
        <v>60</v>
      </c>
      <c r="Q6540" s="157" t="s">
        <v>8211</v>
      </c>
      <c r="R6540" s="158"/>
      <c r="S6540" s="159"/>
      <c r="T6540" s="159" t="s">
        <v>6983</v>
      </c>
      <c r="U6540" s="159" t="s">
        <v>8212</v>
      </c>
      <c r="V6540" s="154">
        <v>46118</v>
      </c>
      <c r="W6540" s="154">
        <v>46150</v>
      </c>
      <c r="X6540" s="154"/>
      <c r="Y6540" s="160"/>
      <c r="Z6540" s="160"/>
      <c r="AA6540" s="153"/>
      <c r="AB6540" s="153"/>
      <c r="AC6540" s="182" t="e">
        <f t="shared" si="206"/>
        <v>#DIV/0!</v>
      </c>
      <c r="AD6540" s="153" t="e">
        <f t="shared" si="207"/>
        <v>#DIV/0!</v>
      </c>
      <c r="AE6540" s="207"/>
      <c r="AF6540" s="153"/>
      <c r="AG6540" s="159"/>
      <c r="AH6540" s="153"/>
      <c r="AI6540" s="161"/>
      <c r="AJ6540" s="153"/>
      <c r="AK6540" s="153"/>
      <c r="AL6540" s="207"/>
      <c r="AM6540" s="207"/>
      <c r="AN6540" s="207"/>
      <c r="AO6540" s="207"/>
      <c r="AP6540" s="147" t="s">
        <v>67</v>
      </c>
      <c r="AQ6540" s="147" t="s">
        <v>67</v>
      </c>
      <c r="AR6540" s="147"/>
      <c r="AS6540" s="209" t="s">
        <v>68</v>
      </c>
      <c r="AT6540" s="223" t="str">
        <f>MONTH(B6540)&amp;"/"&amp;YEAR(B6540)</f>
        <v>3/2026</v>
      </c>
      <c r="AU6540" s="223">
        <f>WEEKNUM(B6540)-WEEKNUM(EOMONTH(B6540,-1)+1)+1</f>
        <v>1</v>
      </c>
      <c r="AV6540" s="209" t="str">
        <f>MONTH(R6540)&amp;"/"&amp;YEAR(R6540)</f>
        <v>1/1900</v>
      </c>
      <c r="AW6540" s="209" t="e">
        <f>WEEKNUM(R6540)-WEEKNUM(EOMONTH(R6540,-1)+1)+1</f>
        <v>#NUM!</v>
      </c>
      <c r="AX6540" s="209">
        <f>IF(BB6540="S",IF(Q6540="1. Aceitou o programa",R6540-B6540,0),0)</f>
        <v>0</v>
      </c>
      <c r="AY6540" s="209">
        <f>IF(BB6540="S",IF(AND(S6540&lt;&gt;"",R6540&lt;&gt;""),S6540-R6540,0),0)</f>
        <v>0</v>
      </c>
      <c r="AZ6540" s="209">
        <f>IF(BB6540="S",IF(Q6540="1. Aceitou o programa",IF(OR(X6540="Não se Aplica",X6540=""),IF(OR(W6540="Não se Aplica",W6540=""),0,W6540-V6540),AVERAGE(X6540-W6540,W6540-V6540)),0),0)</f>
        <v>0</v>
      </c>
      <c r="BA6540" s="209">
        <f>IF(BB6540="S",IF(AND(Q6540="1. Aceitou o programa",AH6540="Realizada"),IFERROR(IF(AG6540="",0,AG6540-R6540),0),0),0)</f>
        <v>0</v>
      </c>
      <c r="BB6540" s="209" t="str">
        <f>_xlfn.XLOOKUP(U6540,'Lista Suspensa'!$AA$20:$AA$23,'Lista Suspensa'!$AB$20:$AB$23,"N/A")</f>
        <v>S</v>
      </c>
    </row>
    <row r="6541" spans="1:54" ht="12" customHeight="1">
      <c r="A6541" s="151" t="s">
        <v>54</v>
      </c>
      <c r="B6541" s="152">
        <v>46083</v>
      </c>
      <c r="C6541" s="153" t="s">
        <v>55</v>
      </c>
      <c r="D6541" s="153" t="s">
        <v>56</v>
      </c>
      <c r="E6541" s="244">
        <v>96333839</v>
      </c>
      <c r="F6541" s="144" t="s">
        <v>10843</v>
      </c>
      <c r="G6541" s="230"/>
      <c r="H6541" s="154">
        <v>33938</v>
      </c>
      <c r="I6541" s="153">
        <v>33</v>
      </c>
      <c r="J6541" s="148" t="s">
        <v>70</v>
      </c>
      <c r="K6541" s="153" t="s">
        <v>4894</v>
      </c>
      <c r="L6541" s="153"/>
      <c r="M6541" s="153"/>
      <c r="N6541" s="153">
        <v>380</v>
      </c>
      <c r="O6541" s="155">
        <v>71991263040</v>
      </c>
      <c r="P6541" s="156" t="s">
        <v>60</v>
      </c>
      <c r="Q6541" s="157" t="s">
        <v>8211</v>
      </c>
      <c r="R6541" s="158"/>
      <c r="S6541" s="159"/>
      <c r="T6541" s="159" t="s">
        <v>6983</v>
      </c>
      <c r="U6541" s="159" t="s">
        <v>8212</v>
      </c>
      <c r="V6541" s="154">
        <v>46126</v>
      </c>
      <c r="W6541" s="154">
        <v>46150</v>
      </c>
      <c r="X6541" s="154"/>
      <c r="Y6541" s="160"/>
      <c r="Z6541" s="160"/>
      <c r="AA6541" s="153"/>
      <c r="AB6541" s="153"/>
      <c r="AC6541" s="182" t="e">
        <f t="shared" si="206"/>
        <v>#DIV/0!</v>
      </c>
      <c r="AD6541" s="153" t="e">
        <f t="shared" si="207"/>
        <v>#DIV/0!</v>
      </c>
      <c r="AE6541" s="207"/>
      <c r="AF6541" s="153"/>
      <c r="AG6541" s="159"/>
      <c r="AH6541" s="153"/>
      <c r="AI6541" s="161"/>
      <c r="AJ6541" s="153"/>
      <c r="AK6541" s="153"/>
      <c r="AL6541" s="207"/>
      <c r="AM6541" s="207"/>
      <c r="AN6541" s="207"/>
      <c r="AO6541" s="207"/>
      <c r="AP6541" s="147" t="s">
        <v>67</v>
      </c>
      <c r="AQ6541" s="147" t="s">
        <v>67</v>
      </c>
      <c r="AR6541" s="147"/>
      <c r="AS6541" s="209" t="s">
        <v>68</v>
      </c>
      <c r="AT6541" s="223" t="str">
        <f>MONTH(B6541)&amp;"/"&amp;YEAR(B6541)</f>
        <v>3/2026</v>
      </c>
      <c r="AU6541" s="223">
        <f>WEEKNUM(B6541)-WEEKNUM(EOMONTH(B6541,-1)+1)+1</f>
        <v>1</v>
      </c>
      <c r="AV6541" s="209" t="str">
        <f>MONTH(R6541)&amp;"/"&amp;YEAR(R6541)</f>
        <v>1/1900</v>
      </c>
      <c r="AW6541" s="209" t="e">
        <f>WEEKNUM(R6541)-WEEKNUM(EOMONTH(R6541,-1)+1)+1</f>
        <v>#NUM!</v>
      </c>
      <c r="AX6541" s="209">
        <f>IF(BB6541="S",IF(Q6541="1. Aceitou o programa",R6541-B6541,0),0)</f>
        <v>0</v>
      </c>
      <c r="AY6541" s="209">
        <f>IF(BB6541="S",IF(AND(S6541&lt;&gt;"",R6541&lt;&gt;""),S6541-R6541,0),0)</f>
        <v>0</v>
      </c>
      <c r="AZ6541" s="209">
        <f>IF(BB6541="S",IF(Q6541="1. Aceitou o programa",IF(OR(X6541="Não se Aplica",X6541=""),IF(OR(W6541="Não se Aplica",W6541=""),0,W6541-V6541),AVERAGE(X6541-W6541,W6541-V6541)),0),0)</f>
        <v>0</v>
      </c>
      <c r="BA6541" s="209">
        <f>IF(BB6541="S",IF(AND(Q6541="1. Aceitou o programa",AH6541="Realizada"),IFERROR(IF(AG6541="",0,AG6541-R6541),0),0),0)</f>
        <v>0</v>
      </c>
      <c r="BB6541" s="209" t="str">
        <f>_xlfn.XLOOKUP(U6541,'Lista Suspensa'!$AA$20:$AA$23,'Lista Suspensa'!$AB$20:$AB$23,"N/A")</f>
        <v>S</v>
      </c>
    </row>
    <row r="6542" spans="1:54" ht="12" customHeight="1">
      <c r="A6542" s="151" t="s">
        <v>54</v>
      </c>
      <c r="B6542" s="152">
        <v>46083</v>
      </c>
      <c r="C6542" s="153" t="s">
        <v>55</v>
      </c>
      <c r="D6542" s="153" t="s">
        <v>56</v>
      </c>
      <c r="E6542" s="244">
        <v>92966862</v>
      </c>
      <c r="F6542" s="144" t="s">
        <v>10844</v>
      </c>
      <c r="G6542" s="230"/>
      <c r="H6542" s="154">
        <v>27656</v>
      </c>
      <c r="I6542" s="153">
        <v>50</v>
      </c>
      <c r="J6542" s="148" t="s">
        <v>70</v>
      </c>
      <c r="K6542" s="153" t="s">
        <v>422</v>
      </c>
      <c r="L6542" s="153"/>
      <c r="M6542" s="153"/>
      <c r="N6542" s="153">
        <v>380</v>
      </c>
      <c r="O6542" s="155" t="s">
        <v>10845</v>
      </c>
      <c r="P6542" s="156" t="s">
        <v>60</v>
      </c>
      <c r="Q6542" s="157" t="s">
        <v>8211</v>
      </c>
      <c r="R6542" s="158"/>
      <c r="S6542" s="159"/>
      <c r="T6542" s="159" t="s">
        <v>6983</v>
      </c>
      <c r="U6542" s="159" t="s">
        <v>8212</v>
      </c>
      <c r="V6542" s="154">
        <v>46126</v>
      </c>
      <c r="W6542" s="154">
        <v>46150</v>
      </c>
      <c r="X6542" s="154"/>
      <c r="Y6542" s="160"/>
      <c r="Z6542" s="160"/>
      <c r="AA6542" s="153"/>
      <c r="AB6542" s="153"/>
      <c r="AC6542" s="182" t="e">
        <f t="shared" si="206"/>
        <v>#DIV/0!</v>
      </c>
      <c r="AD6542" s="153" t="e">
        <f t="shared" si="207"/>
        <v>#DIV/0!</v>
      </c>
      <c r="AE6542" s="207"/>
      <c r="AF6542" s="153"/>
      <c r="AG6542" s="159"/>
      <c r="AH6542" s="153"/>
      <c r="AI6542" s="161"/>
      <c r="AJ6542" s="153"/>
      <c r="AK6542" s="153"/>
      <c r="AL6542" s="207"/>
      <c r="AM6542" s="207"/>
      <c r="AN6542" s="207"/>
      <c r="AO6542" s="207"/>
      <c r="AP6542" s="147" t="s">
        <v>67</v>
      </c>
      <c r="AQ6542" s="147" t="s">
        <v>67</v>
      </c>
      <c r="AR6542" s="147"/>
      <c r="AS6542" s="209" t="s">
        <v>68</v>
      </c>
      <c r="AT6542" s="223" t="str">
        <f>MONTH(B6542)&amp;"/"&amp;YEAR(B6542)</f>
        <v>3/2026</v>
      </c>
      <c r="AU6542" s="223">
        <f>WEEKNUM(B6542)-WEEKNUM(EOMONTH(B6542,-1)+1)+1</f>
        <v>1</v>
      </c>
      <c r="AV6542" s="209" t="str">
        <f>MONTH(R6542)&amp;"/"&amp;YEAR(R6542)</f>
        <v>1/1900</v>
      </c>
      <c r="AW6542" s="209" t="e">
        <f>WEEKNUM(R6542)-WEEKNUM(EOMONTH(R6542,-1)+1)+1</f>
        <v>#NUM!</v>
      </c>
      <c r="AX6542" s="209">
        <f>IF(BB6542="S",IF(Q6542="1. Aceitou o programa",R6542-B6542,0),0)</f>
        <v>0</v>
      </c>
      <c r="AY6542" s="209">
        <f>IF(BB6542="S",IF(AND(S6542&lt;&gt;"",R6542&lt;&gt;""),S6542-R6542,0),0)</f>
        <v>0</v>
      </c>
      <c r="AZ6542" s="209">
        <f>IF(BB6542="S",IF(Q6542="1. Aceitou o programa",IF(OR(X6542="Não se Aplica",X6542=""),IF(OR(W6542="Não se Aplica",W6542=""),0,W6542-V6542),AVERAGE(X6542-W6542,W6542-V6542)),0),0)</f>
        <v>0</v>
      </c>
      <c r="BA6542" s="209">
        <f>IF(BB6542="S",IF(AND(Q6542="1. Aceitou o programa",AH6542="Realizada"),IFERROR(IF(AG6542="",0,AG6542-R6542),0),0),0)</f>
        <v>0</v>
      </c>
      <c r="BB6542" s="209" t="str">
        <f>_xlfn.XLOOKUP(U6542,'Lista Suspensa'!$AA$20:$AA$23,'Lista Suspensa'!$AB$20:$AB$23,"N/A")</f>
        <v>S</v>
      </c>
    </row>
    <row r="6543" spans="1:54" ht="12" customHeight="1">
      <c r="A6543" s="151" t="s">
        <v>54</v>
      </c>
      <c r="B6543" s="152">
        <v>46083</v>
      </c>
      <c r="C6543" s="153" t="s">
        <v>55</v>
      </c>
      <c r="D6543" s="153" t="s">
        <v>56</v>
      </c>
      <c r="E6543" s="244">
        <v>841547106</v>
      </c>
      <c r="F6543" s="144" t="s">
        <v>10846</v>
      </c>
      <c r="G6543" s="230"/>
      <c r="H6543" s="154">
        <v>26298</v>
      </c>
      <c r="I6543" s="153">
        <v>54</v>
      </c>
      <c r="J6543" s="148" t="s">
        <v>58</v>
      </c>
      <c r="K6543" s="153" t="s">
        <v>1066</v>
      </c>
      <c r="L6543" s="153"/>
      <c r="M6543" s="153"/>
      <c r="N6543" s="153">
        <v>200</v>
      </c>
      <c r="O6543" s="155" t="s">
        <v>10847</v>
      </c>
      <c r="P6543" s="156" t="s">
        <v>2026</v>
      </c>
      <c r="Q6543" s="157" t="s">
        <v>8211</v>
      </c>
      <c r="R6543" s="158"/>
      <c r="S6543" s="159"/>
      <c r="T6543" s="159" t="s">
        <v>6983</v>
      </c>
      <c r="U6543" s="159" t="s">
        <v>8212</v>
      </c>
      <c r="V6543" s="154">
        <v>46111</v>
      </c>
      <c r="W6543" s="154">
        <v>46150</v>
      </c>
      <c r="X6543" s="154"/>
      <c r="Y6543" s="160"/>
      <c r="Z6543" s="160"/>
      <c r="AA6543" s="153"/>
      <c r="AB6543" s="153"/>
      <c r="AC6543" s="182" t="e">
        <f t="shared" si="206"/>
        <v>#DIV/0!</v>
      </c>
      <c r="AD6543" s="153" t="e">
        <f t="shared" si="207"/>
        <v>#DIV/0!</v>
      </c>
      <c r="AE6543" s="207"/>
      <c r="AF6543" s="153"/>
      <c r="AG6543" s="159"/>
      <c r="AH6543" s="153"/>
      <c r="AI6543" s="161"/>
      <c r="AJ6543" s="153"/>
      <c r="AK6543" s="153"/>
      <c r="AL6543" s="207"/>
      <c r="AM6543" s="207"/>
      <c r="AN6543" s="207"/>
      <c r="AO6543" s="207"/>
      <c r="AP6543" s="147" t="s">
        <v>67</v>
      </c>
      <c r="AQ6543" s="147" t="s">
        <v>67</v>
      </c>
      <c r="AR6543" s="147"/>
      <c r="AS6543" s="209" t="s">
        <v>68</v>
      </c>
      <c r="AT6543" s="223" t="str">
        <f>MONTH(B6543)&amp;"/"&amp;YEAR(B6543)</f>
        <v>3/2026</v>
      </c>
      <c r="AU6543" s="223">
        <f>WEEKNUM(B6543)-WEEKNUM(EOMONTH(B6543,-1)+1)+1</f>
        <v>1</v>
      </c>
      <c r="AV6543" s="209" t="str">
        <f>MONTH(R6543)&amp;"/"&amp;YEAR(R6543)</f>
        <v>1/1900</v>
      </c>
      <c r="AW6543" s="209" t="e">
        <f>WEEKNUM(R6543)-WEEKNUM(EOMONTH(R6543,-1)+1)+1</f>
        <v>#NUM!</v>
      </c>
      <c r="AX6543" s="209">
        <f>IF(BB6543="S",IF(Q6543="1. Aceitou o programa",R6543-B6543,0),0)</f>
        <v>0</v>
      </c>
      <c r="AY6543" s="209">
        <f>IF(BB6543="S",IF(AND(S6543&lt;&gt;"",R6543&lt;&gt;""),S6543-R6543,0),0)</f>
        <v>0</v>
      </c>
      <c r="AZ6543" s="209">
        <f>IF(BB6543="S",IF(Q6543="1. Aceitou o programa",IF(OR(X6543="Não se Aplica",X6543=""),IF(OR(W6543="Não se Aplica",W6543=""),0,W6543-V6543),AVERAGE(X6543-W6543,W6543-V6543)),0),0)</f>
        <v>0</v>
      </c>
      <c r="BA6543" s="209">
        <f>IF(BB6543="S",IF(AND(Q6543="1. Aceitou o programa",AH6543="Realizada"),IFERROR(IF(AG6543="",0,AG6543-R6543),0),0),0)</f>
        <v>0</v>
      </c>
      <c r="BB6543" s="209" t="str">
        <f>_xlfn.XLOOKUP(U6543,'Lista Suspensa'!$AA$20:$AA$23,'Lista Suspensa'!$AB$20:$AB$23,"N/A")</f>
        <v>S</v>
      </c>
    </row>
    <row r="6544" spans="1:54" ht="12" customHeight="1">
      <c r="A6544" s="151" t="s">
        <v>54</v>
      </c>
      <c r="B6544" s="152">
        <v>46083</v>
      </c>
      <c r="C6544" s="153" t="s">
        <v>55</v>
      </c>
      <c r="D6544" s="153" t="s">
        <v>56</v>
      </c>
      <c r="E6544" s="244">
        <v>88148144</v>
      </c>
      <c r="F6544" s="144" t="s">
        <v>10848</v>
      </c>
      <c r="G6544" s="230"/>
      <c r="H6544" s="154">
        <v>29063</v>
      </c>
      <c r="I6544" s="153">
        <v>46</v>
      </c>
      <c r="J6544" s="148" t="s">
        <v>58</v>
      </c>
      <c r="K6544" s="153" t="s">
        <v>1066</v>
      </c>
      <c r="L6544" s="153"/>
      <c r="M6544" s="153"/>
      <c r="N6544" s="153">
        <v>380</v>
      </c>
      <c r="O6544" s="155" t="s">
        <v>10849</v>
      </c>
      <c r="P6544" s="156" t="s">
        <v>71</v>
      </c>
      <c r="Q6544" s="157" t="s">
        <v>8211</v>
      </c>
      <c r="R6544" s="158"/>
      <c r="S6544" s="159"/>
      <c r="T6544" s="159" t="s">
        <v>6983</v>
      </c>
      <c r="U6544" s="159" t="s">
        <v>8212</v>
      </c>
      <c r="V6544" s="154">
        <v>46112</v>
      </c>
      <c r="W6544" s="154">
        <v>46150</v>
      </c>
      <c r="X6544" s="154"/>
      <c r="Y6544" s="160"/>
      <c r="Z6544" s="160"/>
      <c r="AA6544" s="153"/>
      <c r="AB6544" s="153"/>
      <c r="AC6544" s="182" t="e">
        <f t="shared" si="206"/>
        <v>#DIV/0!</v>
      </c>
      <c r="AD6544" s="153" t="e">
        <f t="shared" si="207"/>
        <v>#DIV/0!</v>
      </c>
      <c r="AE6544" s="207"/>
      <c r="AF6544" s="153"/>
      <c r="AG6544" s="159"/>
      <c r="AH6544" s="153"/>
      <c r="AI6544" s="161"/>
      <c r="AJ6544" s="153"/>
      <c r="AK6544" s="153"/>
      <c r="AL6544" s="207"/>
      <c r="AM6544" s="207"/>
      <c r="AN6544" s="207"/>
      <c r="AO6544" s="207"/>
      <c r="AP6544" s="147" t="s">
        <v>67</v>
      </c>
      <c r="AQ6544" s="147" t="s">
        <v>67</v>
      </c>
      <c r="AR6544" s="147"/>
      <c r="AS6544" s="209" t="s">
        <v>68</v>
      </c>
      <c r="AT6544" s="223" t="str">
        <f>MONTH(B6544)&amp;"/"&amp;YEAR(B6544)</f>
        <v>3/2026</v>
      </c>
      <c r="AU6544" s="223">
        <f>WEEKNUM(B6544)-WEEKNUM(EOMONTH(B6544,-1)+1)+1</f>
        <v>1</v>
      </c>
      <c r="AV6544" s="209" t="str">
        <f>MONTH(R6544)&amp;"/"&amp;YEAR(R6544)</f>
        <v>1/1900</v>
      </c>
      <c r="AW6544" s="209" t="e">
        <f>WEEKNUM(R6544)-WEEKNUM(EOMONTH(R6544,-1)+1)+1</f>
        <v>#NUM!</v>
      </c>
      <c r="AX6544" s="209">
        <f>IF(BB6544="S",IF(Q6544="1. Aceitou o programa",R6544-B6544,0),0)</f>
        <v>0</v>
      </c>
      <c r="AY6544" s="209">
        <f>IF(BB6544="S",IF(AND(S6544&lt;&gt;"",R6544&lt;&gt;""),S6544-R6544,0),0)</f>
        <v>0</v>
      </c>
      <c r="AZ6544" s="209">
        <f>IF(BB6544="S",IF(Q6544="1. Aceitou o programa",IF(OR(X6544="Não se Aplica",X6544=""),IF(OR(W6544="Não se Aplica",W6544=""),0,W6544-V6544),AVERAGE(X6544-W6544,W6544-V6544)),0),0)</f>
        <v>0</v>
      </c>
      <c r="BA6544" s="209">
        <f>IF(BB6544="S",IF(AND(Q6544="1. Aceitou o programa",AH6544="Realizada"),IFERROR(IF(AG6544="",0,AG6544-R6544),0),0),0)</f>
        <v>0</v>
      </c>
      <c r="BB6544" s="209" t="str">
        <f>_xlfn.XLOOKUP(U6544,'Lista Suspensa'!$AA$20:$AA$23,'Lista Suspensa'!$AB$20:$AB$23,"N/A")</f>
        <v>S</v>
      </c>
    </row>
    <row r="6545" spans="1:54" ht="12" customHeight="1">
      <c r="A6545" s="151" t="s">
        <v>54</v>
      </c>
      <c r="B6545" s="152">
        <v>46083</v>
      </c>
      <c r="C6545" s="153" t="s">
        <v>55</v>
      </c>
      <c r="D6545" s="153" t="s">
        <v>56</v>
      </c>
      <c r="E6545" s="244">
        <v>76921122</v>
      </c>
      <c r="F6545" s="144" t="s">
        <v>10850</v>
      </c>
      <c r="G6545" s="230"/>
      <c r="H6545" s="154">
        <v>19889</v>
      </c>
      <c r="I6545" s="153">
        <v>71</v>
      </c>
      <c r="J6545" s="148" t="s">
        <v>58</v>
      </c>
      <c r="K6545" s="153" t="s">
        <v>101</v>
      </c>
      <c r="L6545" s="153"/>
      <c r="M6545" s="153"/>
      <c r="N6545" s="153">
        <v>50</v>
      </c>
      <c r="O6545" s="155" t="s">
        <v>10851</v>
      </c>
      <c r="P6545" s="156" t="s">
        <v>2026</v>
      </c>
      <c r="Q6545" s="157" t="s">
        <v>8211</v>
      </c>
      <c r="R6545" s="158"/>
      <c r="S6545" s="159"/>
      <c r="T6545" s="159" t="s">
        <v>6983</v>
      </c>
      <c r="U6545" s="159" t="s">
        <v>8212</v>
      </c>
      <c r="V6545" s="154">
        <v>46112</v>
      </c>
      <c r="W6545" s="154">
        <v>46150</v>
      </c>
      <c r="X6545" s="154"/>
      <c r="Y6545" s="160"/>
      <c r="Z6545" s="160"/>
      <c r="AA6545" s="153"/>
      <c r="AB6545" s="153"/>
      <c r="AC6545" s="182" t="e">
        <f t="shared" si="206"/>
        <v>#DIV/0!</v>
      </c>
      <c r="AD6545" s="153" t="e">
        <f t="shared" si="207"/>
        <v>#DIV/0!</v>
      </c>
      <c r="AE6545" s="207"/>
      <c r="AF6545" s="153"/>
      <c r="AG6545" s="159"/>
      <c r="AH6545" s="153"/>
      <c r="AI6545" s="161"/>
      <c r="AJ6545" s="153"/>
      <c r="AK6545" s="153"/>
      <c r="AL6545" s="207"/>
      <c r="AM6545" s="207"/>
      <c r="AN6545" s="207"/>
      <c r="AO6545" s="207"/>
      <c r="AP6545" s="147" t="s">
        <v>67</v>
      </c>
      <c r="AQ6545" s="147" t="s">
        <v>67</v>
      </c>
      <c r="AR6545" s="147"/>
      <c r="AS6545" s="209" t="s">
        <v>68</v>
      </c>
      <c r="AT6545" s="223" t="str">
        <f>MONTH(B6545)&amp;"/"&amp;YEAR(B6545)</f>
        <v>3/2026</v>
      </c>
      <c r="AU6545" s="223">
        <f>WEEKNUM(B6545)-WEEKNUM(EOMONTH(B6545,-1)+1)+1</f>
        <v>1</v>
      </c>
      <c r="AV6545" s="209" t="str">
        <f>MONTH(R6545)&amp;"/"&amp;YEAR(R6545)</f>
        <v>1/1900</v>
      </c>
      <c r="AW6545" s="209" t="e">
        <f>WEEKNUM(R6545)-WEEKNUM(EOMONTH(R6545,-1)+1)+1</f>
        <v>#NUM!</v>
      </c>
      <c r="AX6545" s="209">
        <f>IF(BB6545="S",IF(Q6545="1. Aceitou o programa",R6545-B6545,0),0)</f>
        <v>0</v>
      </c>
      <c r="AY6545" s="209">
        <f>IF(BB6545="S",IF(AND(S6545&lt;&gt;"",R6545&lt;&gt;""),S6545-R6545,0),0)</f>
        <v>0</v>
      </c>
      <c r="AZ6545" s="209">
        <f>IF(BB6545="S",IF(Q6545="1. Aceitou o programa",IF(OR(X6545="Não se Aplica",X6545=""),IF(OR(W6545="Não se Aplica",W6545=""),0,W6545-V6545),AVERAGE(X6545-W6545,W6545-V6545)),0),0)</f>
        <v>0</v>
      </c>
      <c r="BA6545" s="209">
        <f>IF(BB6545="S",IF(AND(Q6545="1. Aceitou o programa",AH6545="Realizada"),IFERROR(IF(AG6545="",0,AG6545-R6545),0),0),0)</f>
        <v>0</v>
      </c>
      <c r="BB6545" s="209" t="str">
        <f>_xlfn.XLOOKUP(U6545,'Lista Suspensa'!$AA$20:$AA$23,'Lista Suspensa'!$AB$20:$AB$23,"N/A")</f>
        <v>S</v>
      </c>
    </row>
    <row r="6546" spans="1:54" ht="12" customHeight="1">
      <c r="A6546" s="151" t="s">
        <v>54</v>
      </c>
      <c r="B6546" s="152">
        <v>46083</v>
      </c>
      <c r="C6546" s="153" t="s">
        <v>55</v>
      </c>
      <c r="D6546" s="153" t="s">
        <v>56</v>
      </c>
      <c r="E6546" s="244">
        <v>83851749</v>
      </c>
      <c r="F6546" s="144" t="s">
        <v>10852</v>
      </c>
      <c r="G6546" s="230"/>
      <c r="H6546" s="154">
        <v>23071</v>
      </c>
      <c r="I6546" s="153">
        <v>63</v>
      </c>
      <c r="J6546" s="148" t="s">
        <v>58</v>
      </c>
      <c r="K6546" s="153" t="s">
        <v>101</v>
      </c>
      <c r="L6546" s="153"/>
      <c r="M6546" s="153"/>
      <c r="N6546" s="153">
        <v>750</v>
      </c>
      <c r="O6546" s="155" t="s">
        <v>10853</v>
      </c>
      <c r="P6546" s="156" t="s">
        <v>60</v>
      </c>
      <c r="Q6546" s="157" t="s">
        <v>8211</v>
      </c>
      <c r="R6546" s="158"/>
      <c r="S6546" s="159"/>
      <c r="T6546" s="159" t="s">
        <v>6983</v>
      </c>
      <c r="U6546" s="159" t="s">
        <v>8212</v>
      </c>
      <c r="V6546" s="154">
        <v>46114</v>
      </c>
      <c r="W6546" s="154">
        <v>46150</v>
      </c>
      <c r="X6546" s="154"/>
      <c r="Y6546" s="160"/>
      <c r="Z6546" s="160"/>
      <c r="AA6546" s="153"/>
      <c r="AB6546" s="153"/>
      <c r="AC6546" s="182" t="e">
        <f t="shared" si="206"/>
        <v>#DIV/0!</v>
      </c>
      <c r="AD6546" s="153" t="e">
        <f t="shared" si="207"/>
        <v>#DIV/0!</v>
      </c>
      <c r="AE6546" s="207"/>
      <c r="AF6546" s="153"/>
      <c r="AG6546" s="159"/>
      <c r="AH6546" s="153"/>
      <c r="AI6546" s="161"/>
      <c r="AJ6546" s="153"/>
      <c r="AK6546" s="153"/>
      <c r="AL6546" s="207"/>
      <c r="AM6546" s="207"/>
      <c r="AN6546" s="207"/>
      <c r="AO6546" s="207"/>
      <c r="AP6546" s="147" t="s">
        <v>67</v>
      </c>
      <c r="AQ6546" s="147" t="s">
        <v>67</v>
      </c>
      <c r="AR6546" s="147"/>
      <c r="AS6546" s="209" t="s">
        <v>68</v>
      </c>
      <c r="AT6546" s="223" t="str">
        <f>MONTH(B6546)&amp;"/"&amp;YEAR(B6546)</f>
        <v>3/2026</v>
      </c>
      <c r="AU6546" s="223">
        <f>WEEKNUM(B6546)-WEEKNUM(EOMONTH(B6546,-1)+1)+1</f>
        <v>1</v>
      </c>
      <c r="AV6546" s="209" t="str">
        <f>MONTH(R6546)&amp;"/"&amp;YEAR(R6546)</f>
        <v>1/1900</v>
      </c>
      <c r="AW6546" s="209" t="e">
        <f>WEEKNUM(R6546)-WEEKNUM(EOMONTH(R6546,-1)+1)+1</f>
        <v>#NUM!</v>
      </c>
      <c r="AX6546" s="209">
        <f>IF(BB6546="S",IF(Q6546="1. Aceitou o programa",R6546-B6546,0),0)</f>
        <v>0</v>
      </c>
      <c r="AY6546" s="209">
        <f>IF(BB6546="S",IF(AND(S6546&lt;&gt;"",R6546&lt;&gt;""),S6546-R6546,0),0)</f>
        <v>0</v>
      </c>
      <c r="AZ6546" s="209">
        <f>IF(BB6546="S",IF(Q6546="1. Aceitou o programa",IF(OR(X6546="Não se Aplica",X6546=""),IF(OR(W6546="Não se Aplica",W6546=""),0,W6546-V6546),AVERAGE(X6546-W6546,W6546-V6546)),0),0)</f>
        <v>0</v>
      </c>
      <c r="BA6546" s="209">
        <f>IF(BB6546="S",IF(AND(Q6546="1. Aceitou o programa",AH6546="Realizada"),IFERROR(IF(AG6546="",0,AG6546-R6546),0),0),0)</f>
        <v>0</v>
      </c>
      <c r="BB6546" s="209" t="str">
        <f>_xlfn.XLOOKUP(U6546,'Lista Suspensa'!$AA$20:$AA$23,'Lista Suspensa'!$AB$20:$AB$23,"N/A")</f>
        <v>S</v>
      </c>
    </row>
    <row r="6547" spans="1:54" ht="12" customHeight="1">
      <c r="A6547" s="151" t="s">
        <v>54</v>
      </c>
      <c r="B6547" s="152">
        <v>46083</v>
      </c>
      <c r="C6547" s="153" t="s">
        <v>55</v>
      </c>
      <c r="D6547" s="153" t="s">
        <v>56</v>
      </c>
      <c r="E6547" s="244">
        <v>88107637</v>
      </c>
      <c r="F6547" s="144" t="s">
        <v>10854</v>
      </c>
      <c r="G6547" s="230"/>
      <c r="H6547" s="154">
        <v>23501</v>
      </c>
      <c r="I6547" s="153">
        <v>62</v>
      </c>
      <c r="J6547" s="148" t="s">
        <v>70</v>
      </c>
      <c r="K6547" s="153" t="s">
        <v>101</v>
      </c>
      <c r="L6547" s="153"/>
      <c r="M6547" s="153"/>
      <c r="N6547" s="153">
        <v>450</v>
      </c>
      <c r="O6547" s="155" t="s">
        <v>10855</v>
      </c>
      <c r="P6547" s="156" t="s">
        <v>60</v>
      </c>
      <c r="Q6547" s="157" t="s">
        <v>8211</v>
      </c>
      <c r="R6547" s="158"/>
      <c r="S6547" s="159"/>
      <c r="T6547" s="159" t="s">
        <v>6983</v>
      </c>
      <c r="U6547" s="159" t="s">
        <v>8212</v>
      </c>
      <c r="V6547" s="154">
        <v>46118</v>
      </c>
      <c r="W6547" s="154">
        <v>46150</v>
      </c>
      <c r="X6547" s="154"/>
      <c r="Y6547" s="160"/>
      <c r="Z6547" s="160"/>
      <c r="AA6547" s="153"/>
      <c r="AB6547" s="153"/>
      <c r="AC6547" s="182" t="e">
        <f t="shared" si="206"/>
        <v>#DIV/0!</v>
      </c>
      <c r="AD6547" s="153" t="e">
        <f t="shared" si="207"/>
        <v>#DIV/0!</v>
      </c>
      <c r="AE6547" s="207"/>
      <c r="AF6547" s="153"/>
      <c r="AG6547" s="159"/>
      <c r="AH6547" s="153"/>
      <c r="AI6547" s="161"/>
      <c r="AJ6547" s="153"/>
      <c r="AK6547" s="153"/>
      <c r="AL6547" s="207"/>
      <c r="AM6547" s="207"/>
      <c r="AN6547" s="207"/>
      <c r="AO6547" s="207"/>
      <c r="AP6547" s="147" t="s">
        <v>67</v>
      </c>
      <c r="AQ6547" s="147" t="s">
        <v>67</v>
      </c>
      <c r="AR6547" s="147"/>
      <c r="AS6547" s="209" t="s">
        <v>68</v>
      </c>
      <c r="AT6547" s="223" t="str">
        <f>MONTH(B6547)&amp;"/"&amp;YEAR(B6547)</f>
        <v>3/2026</v>
      </c>
      <c r="AU6547" s="223">
        <f>WEEKNUM(B6547)-WEEKNUM(EOMONTH(B6547,-1)+1)+1</f>
        <v>1</v>
      </c>
      <c r="AV6547" s="209" t="str">
        <f>MONTH(R6547)&amp;"/"&amp;YEAR(R6547)</f>
        <v>1/1900</v>
      </c>
      <c r="AW6547" s="209" t="e">
        <f>WEEKNUM(R6547)-WEEKNUM(EOMONTH(R6547,-1)+1)+1</f>
        <v>#NUM!</v>
      </c>
      <c r="AX6547" s="209">
        <f>IF(BB6547="S",IF(Q6547="1. Aceitou o programa",R6547-B6547,0),0)</f>
        <v>0</v>
      </c>
      <c r="AY6547" s="209">
        <f>IF(BB6547="S",IF(AND(S6547&lt;&gt;"",R6547&lt;&gt;""),S6547-R6547,0),0)</f>
        <v>0</v>
      </c>
      <c r="AZ6547" s="209">
        <f>IF(BB6547="S",IF(Q6547="1. Aceitou o programa",IF(OR(X6547="Não se Aplica",X6547=""),IF(OR(W6547="Não se Aplica",W6547=""),0,W6547-V6547),AVERAGE(X6547-W6547,W6547-V6547)),0),0)</f>
        <v>0</v>
      </c>
      <c r="BA6547" s="209">
        <f>IF(BB6547="S",IF(AND(Q6547="1. Aceitou o programa",AH6547="Realizada"),IFERROR(IF(AG6547="",0,AG6547-R6547),0),0),0)</f>
        <v>0</v>
      </c>
      <c r="BB6547" s="209" t="str">
        <f>_xlfn.XLOOKUP(U6547,'Lista Suspensa'!$AA$20:$AA$23,'Lista Suspensa'!$AB$20:$AB$23,"N/A")</f>
        <v>S</v>
      </c>
    </row>
    <row r="6548" spans="1:54" ht="12" customHeight="1">
      <c r="A6548" s="151" t="s">
        <v>54</v>
      </c>
      <c r="B6548" s="152">
        <v>46083</v>
      </c>
      <c r="C6548" s="153" t="s">
        <v>55</v>
      </c>
      <c r="D6548" s="153" t="s">
        <v>56</v>
      </c>
      <c r="E6548" s="244">
        <v>93421406</v>
      </c>
      <c r="F6548" s="144" t="s">
        <v>10856</v>
      </c>
      <c r="G6548" s="230"/>
      <c r="H6548" s="154">
        <v>24542</v>
      </c>
      <c r="I6548" s="153">
        <v>59</v>
      </c>
      <c r="J6548" s="148" t="s">
        <v>70</v>
      </c>
      <c r="K6548" s="153" t="s">
        <v>101</v>
      </c>
      <c r="L6548" s="153"/>
      <c r="M6548" s="153"/>
      <c r="N6548" s="153">
        <v>380</v>
      </c>
      <c r="O6548" s="155" t="s">
        <v>10857</v>
      </c>
      <c r="P6548" s="156" t="s">
        <v>60</v>
      </c>
      <c r="Q6548" s="157" t="s">
        <v>8211</v>
      </c>
      <c r="R6548" s="158"/>
      <c r="S6548" s="159"/>
      <c r="T6548" s="159" t="s">
        <v>6983</v>
      </c>
      <c r="U6548" s="159" t="s">
        <v>8212</v>
      </c>
      <c r="V6548" s="154">
        <v>46126</v>
      </c>
      <c r="W6548" s="154">
        <v>46150</v>
      </c>
      <c r="X6548" s="154"/>
      <c r="Y6548" s="160"/>
      <c r="Z6548" s="160"/>
      <c r="AA6548" s="153"/>
      <c r="AB6548" s="153"/>
      <c r="AC6548" s="182" t="e">
        <f t="shared" si="206"/>
        <v>#DIV/0!</v>
      </c>
      <c r="AD6548" s="153" t="e">
        <f t="shared" si="207"/>
        <v>#DIV/0!</v>
      </c>
      <c r="AE6548" s="207"/>
      <c r="AF6548" s="153"/>
      <c r="AG6548" s="159"/>
      <c r="AH6548" s="153"/>
      <c r="AI6548" s="161"/>
      <c r="AJ6548" s="153"/>
      <c r="AK6548" s="153"/>
      <c r="AL6548" s="207"/>
      <c r="AM6548" s="207"/>
      <c r="AN6548" s="207"/>
      <c r="AO6548" s="207"/>
      <c r="AP6548" s="147" t="s">
        <v>67</v>
      </c>
      <c r="AQ6548" s="147" t="s">
        <v>67</v>
      </c>
      <c r="AR6548" s="147"/>
      <c r="AS6548" s="209" t="s">
        <v>68</v>
      </c>
      <c r="AT6548" s="223" t="str">
        <f>MONTH(B6548)&amp;"/"&amp;YEAR(B6548)</f>
        <v>3/2026</v>
      </c>
      <c r="AU6548" s="223">
        <f>WEEKNUM(B6548)-WEEKNUM(EOMONTH(B6548,-1)+1)+1</f>
        <v>1</v>
      </c>
      <c r="AV6548" s="209" t="str">
        <f>MONTH(R6548)&amp;"/"&amp;YEAR(R6548)</f>
        <v>1/1900</v>
      </c>
      <c r="AW6548" s="209" t="e">
        <f>WEEKNUM(R6548)-WEEKNUM(EOMONTH(R6548,-1)+1)+1</f>
        <v>#NUM!</v>
      </c>
      <c r="AX6548" s="209">
        <f>IF(BB6548="S",IF(Q6548="1. Aceitou o programa",R6548-B6548,0),0)</f>
        <v>0</v>
      </c>
      <c r="AY6548" s="209">
        <f>IF(BB6548="S",IF(AND(S6548&lt;&gt;"",R6548&lt;&gt;""),S6548-R6548,0),0)</f>
        <v>0</v>
      </c>
      <c r="AZ6548" s="209">
        <f>IF(BB6548="S",IF(Q6548="1. Aceitou o programa",IF(OR(X6548="Não se Aplica",X6548=""),IF(OR(W6548="Não se Aplica",W6548=""),0,W6548-V6548),AVERAGE(X6548-W6548,W6548-V6548)),0),0)</f>
        <v>0</v>
      </c>
      <c r="BA6548" s="209">
        <f>IF(BB6548="S",IF(AND(Q6548="1. Aceitou o programa",AH6548="Realizada"),IFERROR(IF(AG6548="",0,AG6548-R6548),0),0),0)</f>
        <v>0</v>
      </c>
      <c r="BB6548" s="209" t="str">
        <f>_xlfn.XLOOKUP(U6548,'Lista Suspensa'!$AA$20:$AA$23,'Lista Suspensa'!$AB$20:$AB$23,"N/A")</f>
        <v>S</v>
      </c>
    </row>
    <row r="6549" spans="1:54" ht="12" customHeight="1">
      <c r="A6549" s="151" t="s">
        <v>54</v>
      </c>
      <c r="B6549" s="152">
        <v>46083</v>
      </c>
      <c r="C6549" s="153" t="s">
        <v>55</v>
      </c>
      <c r="D6549" s="153" t="s">
        <v>56</v>
      </c>
      <c r="E6549" s="244">
        <v>84586161</v>
      </c>
      <c r="F6549" s="144" t="s">
        <v>10858</v>
      </c>
      <c r="G6549" s="230"/>
      <c r="H6549" s="154">
        <v>25835</v>
      </c>
      <c r="I6549" s="153">
        <v>55</v>
      </c>
      <c r="J6549" s="148" t="s">
        <v>58</v>
      </c>
      <c r="K6549" s="153" t="s">
        <v>101</v>
      </c>
      <c r="L6549" s="153"/>
      <c r="M6549" s="153"/>
      <c r="N6549" s="153">
        <v>380</v>
      </c>
      <c r="O6549" s="155" t="s">
        <v>10859</v>
      </c>
      <c r="P6549" s="156" t="s">
        <v>60</v>
      </c>
      <c r="Q6549" s="157" t="s">
        <v>8211</v>
      </c>
      <c r="R6549" s="158"/>
      <c r="S6549" s="159"/>
      <c r="T6549" s="159" t="s">
        <v>6983</v>
      </c>
      <c r="U6549" s="159" t="s">
        <v>8212</v>
      </c>
      <c r="V6549" s="154">
        <v>46114</v>
      </c>
      <c r="W6549" s="154">
        <v>46150</v>
      </c>
      <c r="X6549" s="154"/>
      <c r="Y6549" s="160"/>
      <c r="Z6549" s="160"/>
      <c r="AA6549" s="153"/>
      <c r="AB6549" s="153"/>
      <c r="AC6549" s="182" t="e">
        <f t="shared" si="206"/>
        <v>#DIV/0!</v>
      </c>
      <c r="AD6549" s="153" t="e">
        <f t="shared" si="207"/>
        <v>#DIV/0!</v>
      </c>
      <c r="AE6549" s="207"/>
      <c r="AF6549" s="153"/>
      <c r="AG6549" s="159"/>
      <c r="AH6549" s="153"/>
      <c r="AI6549" s="161"/>
      <c r="AJ6549" s="153"/>
      <c r="AK6549" s="153"/>
      <c r="AL6549" s="207"/>
      <c r="AM6549" s="207"/>
      <c r="AN6549" s="207"/>
      <c r="AO6549" s="207"/>
      <c r="AP6549" s="147" t="s">
        <v>67</v>
      </c>
      <c r="AQ6549" s="147" t="s">
        <v>67</v>
      </c>
      <c r="AR6549" s="147"/>
      <c r="AS6549" s="209" t="s">
        <v>68</v>
      </c>
      <c r="AT6549" s="223" t="str">
        <f>MONTH(B6549)&amp;"/"&amp;YEAR(B6549)</f>
        <v>3/2026</v>
      </c>
      <c r="AU6549" s="223">
        <f>WEEKNUM(B6549)-WEEKNUM(EOMONTH(B6549,-1)+1)+1</f>
        <v>1</v>
      </c>
      <c r="AV6549" s="209" t="str">
        <f>MONTH(R6549)&amp;"/"&amp;YEAR(R6549)</f>
        <v>1/1900</v>
      </c>
      <c r="AW6549" s="209" t="e">
        <f>WEEKNUM(R6549)-WEEKNUM(EOMONTH(R6549,-1)+1)+1</f>
        <v>#NUM!</v>
      </c>
      <c r="AX6549" s="209">
        <f>IF(BB6549="S",IF(Q6549="1. Aceitou o programa",R6549-B6549,0),0)</f>
        <v>0</v>
      </c>
      <c r="AY6549" s="209">
        <f>IF(BB6549="S",IF(AND(S6549&lt;&gt;"",R6549&lt;&gt;""),S6549-R6549,0),0)</f>
        <v>0</v>
      </c>
      <c r="AZ6549" s="209">
        <f>IF(BB6549="S",IF(Q6549="1. Aceitou o programa",IF(OR(X6549="Não se Aplica",X6549=""),IF(OR(W6549="Não se Aplica",W6549=""),0,W6549-V6549),AVERAGE(X6549-W6549,W6549-V6549)),0),0)</f>
        <v>0</v>
      </c>
      <c r="BA6549" s="209">
        <f>IF(BB6549="S",IF(AND(Q6549="1. Aceitou o programa",AH6549="Realizada"),IFERROR(IF(AG6549="",0,AG6549-R6549),0),0),0)</f>
        <v>0</v>
      </c>
      <c r="BB6549" s="209" t="str">
        <f>_xlfn.XLOOKUP(U6549,'Lista Suspensa'!$AA$20:$AA$23,'Lista Suspensa'!$AB$20:$AB$23,"N/A")</f>
        <v>S</v>
      </c>
    </row>
    <row r="6550" spans="1:54" ht="12" customHeight="1">
      <c r="A6550" s="151" t="s">
        <v>54</v>
      </c>
      <c r="B6550" s="152">
        <v>46083</v>
      </c>
      <c r="C6550" s="153" t="s">
        <v>55</v>
      </c>
      <c r="D6550" s="153" t="s">
        <v>56</v>
      </c>
      <c r="E6550" s="244">
        <v>87911787</v>
      </c>
      <c r="F6550" s="144" t="s">
        <v>10860</v>
      </c>
      <c r="G6550" s="230"/>
      <c r="H6550" s="154">
        <v>26452</v>
      </c>
      <c r="I6550" s="153">
        <v>53</v>
      </c>
      <c r="J6550" s="148" t="s">
        <v>58</v>
      </c>
      <c r="K6550" s="153" t="s">
        <v>101</v>
      </c>
      <c r="L6550" s="153"/>
      <c r="M6550" s="153"/>
      <c r="N6550" s="153">
        <v>450</v>
      </c>
      <c r="O6550" s="155" t="s">
        <v>10861</v>
      </c>
      <c r="P6550" s="156" t="s">
        <v>2026</v>
      </c>
      <c r="Q6550" s="157" t="s">
        <v>8211</v>
      </c>
      <c r="R6550" s="158"/>
      <c r="S6550" s="159"/>
      <c r="T6550" s="159" t="s">
        <v>6983</v>
      </c>
      <c r="U6550" s="159" t="s">
        <v>8212</v>
      </c>
      <c r="V6550" s="154">
        <v>46112</v>
      </c>
      <c r="W6550" s="154">
        <v>46150</v>
      </c>
      <c r="X6550" s="154"/>
      <c r="Y6550" s="160"/>
      <c r="Z6550" s="160"/>
      <c r="AA6550" s="153"/>
      <c r="AB6550" s="153"/>
      <c r="AC6550" s="182" t="e">
        <f t="shared" si="206"/>
        <v>#DIV/0!</v>
      </c>
      <c r="AD6550" s="153" t="e">
        <f t="shared" si="207"/>
        <v>#DIV/0!</v>
      </c>
      <c r="AE6550" s="207"/>
      <c r="AF6550" s="153"/>
      <c r="AG6550" s="159"/>
      <c r="AH6550" s="153"/>
      <c r="AI6550" s="161"/>
      <c r="AJ6550" s="153"/>
      <c r="AK6550" s="153"/>
      <c r="AL6550" s="207"/>
      <c r="AM6550" s="207"/>
      <c r="AN6550" s="207"/>
      <c r="AO6550" s="207"/>
      <c r="AP6550" s="147" t="s">
        <v>67</v>
      </c>
      <c r="AQ6550" s="147" t="s">
        <v>67</v>
      </c>
      <c r="AR6550" s="147"/>
      <c r="AS6550" s="209" t="s">
        <v>68</v>
      </c>
      <c r="AT6550" s="223" t="str">
        <f>MONTH(B6550)&amp;"/"&amp;YEAR(B6550)</f>
        <v>3/2026</v>
      </c>
      <c r="AU6550" s="223">
        <f>WEEKNUM(B6550)-WEEKNUM(EOMONTH(B6550,-1)+1)+1</f>
        <v>1</v>
      </c>
      <c r="AV6550" s="209" t="str">
        <f>MONTH(R6550)&amp;"/"&amp;YEAR(R6550)</f>
        <v>1/1900</v>
      </c>
      <c r="AW6550" s="209" t="e">
        <f>WEEKNUM(R6550)-WEEKNUM(EOMONTH(R6550,-1)+1)+1</f>
        <v>#NUM!</v>
      </c>
      <c r="AX6550" s="209">
        <f>IF(BB6550="S",IF(Q6550="1. Aceitou o programa",R6550-B6550,0),0)</f>
        <v>0</v>
      </c>
      <c r="AY6550" s="209">
        <f>IF(BB6550="S",IF(AND(S6550&lt;&gt;"",R6550&lt;&gt;""),S6550-R6550,0),0)</f>
        <v>0</v>
      </c>
      <c r="AZ6550" s="209">
        <f>IF(BB6550="S",IF(Q6550="1. Aceitou o programa",IF(OR(X6550="Não se Aplica",X6550=""),IF(OR(W6550="Não se Aplica",W6550=""),0,W6550-V6550),AVERAGE(X6550-W6550,W6550-V6550)),0),0)</f>
        <v>0</v>
      </c>
      <c r="BA6550" s="209">
        <f>IF(BB6550="S",IF(AND(Q6550="1. Aceitou o programa",AH6550="Realizada"),IFERROR(IF(AG6550="",0,AG6550-R6550),0),0),0)</f>
        <v>0</v>
      </c>
      <c r="BB6550" s="209" t="str">
        <f>_xlfn.XLOOKUP(U6550,'Lista Suspensa'!$AA$20:$AA$23,'Lista Suspensa'!$AB$20:$AB$23,"N/A")</f>
        <v>S</v>
      </c>
    </row>
    <row r="6551" spans="1:54" ht="12" customHeight="1">
      <c r="A6551" s="151" t="s">
        <v>54</v>
      </c>
      <c r="B6551" s="152">
        <v>46083</v>
      </c>
      <c r="C6551" s="153" t="s">
        <v>55</v>
      </c>
      <c r="D6551" s="153" t="s">
        <v>56</v>
      </c>
      <c r="E6551" s="244">
        <v>89770806</v>
      </c>
      <c r="F6551" s="144" t="s">
        <v>10862</v>
      </c>
      <c r="G6551" s="230"/>
      <c r="H6551" s="154">
        <v>28322</v>
      </c>
      <c r="I6551" s="153">
        <v>48</v>
      </c>
      <c r="J6551" s="148" t="s">
        <v>70</v>
      </c>
      <c r="K6551" s="153" t="s">
        <v>101</v>
      </c>
      <c r="L6551" s="153"/>
      <c r="M6551" s="153"/>
      <c r="N6551" s="153">
        <v>400</v>
      </c>
      <c r="O6551" s="155" t="s">
        <v>10863</v>
      </c>
      <c r="P6551" s="156" t="s">
        <v>60</v>
      </c>
      <c r="Q6551" s="157" t="s">
        <v>8211</v>
      </c>
      <c r="R6551" s="158"/>
      <c r="S6551" s="159"/>
      <c r="T6551" s="159" t="s">
        <v>6983</v>
      </c>
      <c r="U6551" s="159" t="s">
        <v>8212</v>
      </c>
      <c r="V6551" s="154">
        <v>46125</v>
      </c>
      <c r="W6551" s="154">
        <v>46150</v>
      </c>
      <c r="X6551" s="154"/>
      <c r="Y6551" s="160"/>
      <c r="Z6551" s="160"/>
      <c r="AA6551" s="153"/>
      <c r="AB6551" s="153"/>
      <c r="AC6551" s="182" t="e">
        <f t="shared" si="206"/>
        <v>#DIV/0!</v>
      </c>
      <c r="AD6551" s="153" t="e">
        <f t="shared" si="207"/>
        <v>#DIV/0!</v>
      </c>
      <c r="AE6551" s="207"/>
      <c r="AF6551" s="153"/>
      <c r="AG6551" s="159"/>
      <c r="AH6551" s="153"/>
      <c r="AI6551" s="161"/>
      <c r="AJ6551" s="153"/>
      <c r="AK6551" s="153"/>
      <c r="AL6551" s="207"/>
      <c r="AM6551" s="207"/>
      <c r="AN6551" s="207"/>
      <c r="AO6551" s="207"/>
      <c r="AP6551" s="147" t="s">
        <v>67</v>
      </c>
      <c r="AQ6551" s="147" t="s">
        <v>67</v>
      </c>
      <c r="AR6551" s="147"/>
      <c r="AS6551" s="209" t="s">
        <v>68</v>
      </c>
      <c r="AT6551" s="223" t="str">
        <f>MONTH(B6551)&amp;"/"&amp;YEAR(B6551)</f>
        <v>3/2026</v>
      </c>
      <c r="AU6551" s="223">
        <f>WEEKNUM(B6551)-WEEKNUM(EOMONTH(B6551,-1)+1)+1</f>
        <v>1</v>
      </c>
      <c r="AV6551" s="209" t="str">
        <f>MONTH(R6551)&amp;"/"&amp;YEAR(R6551)</f>
        <v>1/1900</v>
      </c>
      <c r="AW6551" s="209" t="e">
        <f>WEEKNUM(R6551)-WEEKNUM(EOMONTH(R6551,-1)+1)+1</f>
        <v>#NUM!</v>
      </c>
      <c r="AX6551" s="209">
        <f>IF(BB6551="S",IF(Q6551="1. Aceitou o programa",R6551-B6551,0),0)</f>
        <v>0</v>
      </c>
      <c r="AY6551" s="209">
        <f>IF(BB6551="S",IF(AND(S6551&lt;&gt;"",R6551&lt;&gt;""),S6551-R6551,0),0)</f>
        <v>0</v>
      </c>
      <c r="AZ6551" s="209">
        <f>IF(BB6551="S",IF(Q6551="1. Aceitou o programa",IF(OR(X6551="Não se Aplica",X6551=""),IF(OR(W6551="Não se Aplica",W6551=""),0,W6551-V6551),AVERAGE(X6551-W6551,W6551-V6551)),0),0)</f>
        <v>0</v>
      </c>
      <c r="BA6551" s="209">
        <f>IF(BB6551="S",IF(AND(Q6551="1. Aceitou o programa",AH6551="Realizada"),IFERROR(IF(AG6551="",0,AG6551-R6551),0),0),0)</f>
        <v>0</v>
      </c>
      <c r="BB6551" s="209" t="str">
        <f>_xlfn.XLOOKUP(U6551,'Lista Suspensa'!$AA$20:$AA$23,'Lista Suspensa'!$AB$20:$AB$23,"N/A")</f>
        <v>S</v>
      </c>
    </row>
    <row r="6552" spans="1:54" ht="12" customHeight="1">
      <c r="A6552" s="151" t="s">
        <v>54</v>
      </c>
      <c r="B6552" s="152">
        <v>46083</v>
      </c>
      <c r="C6552" s="153" t="s">
        <v>55</v>
      </c>
      <c r="D6552" s="153" t="s">
        <v>56</v>
      </c>
      <c r="E6552" s="244">
        <v>93841358</v>
      </c>
      <c r="F6552" s="144" t="s">
        <v>10864</v>
      </c>
      <c r="G6552" s="230"/>
      <c r="H6552" s="154">
        <v>28877</v>
      </c>
      <c r="I6552" s="153">
        <v>47</v>
      </c>
      <c r="J6552" s="148" t="s">
        <v>70</v>
      </c>
      <c r="K6552" s="153" t="s">
        <v>101</v>
      </c>
      <c r="L6552" s="153"/>
      <c r="M6552" s="153"/>
      <c r="N6552" s="153">
        <v>75</v>
      </c>
      <c r="O6552" s="155" t="s">
        <v>10865</v>
      </c>
      <c r="P6552" s="156" t="s">
        <v>2026</v>
      </c>
      <c r="Q6552" s="157" t="s">
        <v>8211</v>
      </c>
      <c r="R6552" s="158"/>
      <c r="S6552" s="159"/>
      <c r="T6552" s="159" t="s">
        <v>6983</v>
      </c>
      <c r="U6552" s="159" t="s">
        <v>8212</v>
      </c>
      <c r="V6552" s="154">
        <v>46111</v>
      </c>
      <c r="W6552" s="154">
        <v>46150</v>
      </c>
      <c r="X6552" s="154"/>
      <c r="Y6552" s="160"/>
      <c r="Z6552" s="160"/>
      <c r="AA6552" s="153"/>
      <c r="AB6552" s="153"/>
      <c r="AC6552" s="182" t="e">
        <f t="shared" si="206"/>
        <v>#DIV/0!</v>
      </c>
      <c r="AD6552" s="153" t="e">
        <f t="shared" si="207"/>
        <v>#DIV/0!</v>
      </c>
      <c r="AE6552" s="207"/>
      <c r="AF6552" s="153"/>
      <c r="AG6552" s="159"/>
      <c r="AH6552" s="153"/>
      <c r="AI6552" s="161"/>
      <c r="AJ6552" s="153"/>
      <c r="AK6552" s="153"/>
      <c r="AL6552" s="207"/>
      <c r="AM6552" s="207"/>
      <c r="AN6552" s="207"/>
      <c r="AO6552" s="207"/>
      <c r="AP6552" s="147" t="s">
        <v>67</v>
      </c>
      <c r="AQ6552" s="147" t="s">
        <v>67</v>
      </c>
      <c r="AR6552" s="147"/>
      <c r="AS6552" s="209" t="s">
        <v>68</v>
      </c>
      <c r="AT6552" s="223" t="str">
        <f>MONTH(B6552)&amp;"/"&amp;YEAR(B6552)</f>
        <v>3/2026</v>
      </c>
      <c r="AU6552" s="223">
        <f>WEEKNUM(B6552)-WEEKNUM(EOMONTH(B6552,-1)+1)+1</f>
        <v>1</v>
      </c>
      <c r="AV6552" s="209" t="str">
        <f>MONTH(R6552)&amp;"/"&amp;YEAR(R6552)</f>
        <v>1/1900</v>
      </c>
      <c r="AW6552" s="209" t="e">
        <f>WEEKNUM(R6552)-WEEKNUM(EOMONTH(R6552,-1)+1)+1</f>
        <v>#NUM!</v>
      </c>
      <c r="AX6552" s="209">
        <f>IF(BB6552="S",IF(Q6552="1. Aceitou o programa",R6552-B6552,0),0)</f>
        <v>0</v>
      </c>
      <c r="AY6552" s="209">
        <f>IF(BB6552="S",IF(AND(S6552&lt;&gt;"",R6552&lt;&gt;""),S6552-R6552,0),0)</f>
        <v>0</v>
      </c>
      <c r="AZ6552" s="209">
        <f>IF(BB6552="S",IF(Q6552="1. Aceitou o programa",IF(OR(X6552="Não se Aplica",X6552=""),IF(OR(W6552="Não se Aplica",W6552=""),0,W6552-V6552),AVERAGE(X6552-W6552,W6552-V6552)),0),0)</f>
        <v>0</v>
      </c>
      <c r="BA6552" s="209">
        <f>IF(BB6552="S",IF(AND(Q6552="1. Aceitou o programa",AH6552="Realizada"),IFERROR(IF(AG6552="",0,AG6552-R6552),0),0),0)</f>
        <v>0</v>
      </c>
      <c r="BB6552" s="209" t="str">
        <f>_xlfn.XLOOKUP(U6552,'Lista Suspensa'!$AA$20:$AA$23,'Lista Suspensa'!$AB$20:$AB$23,"N/A")</f>
        <v>S</v>
      </c>
    </row>
    <row r="6553" spans="1:54" ht="12" customHeight="1">
      <c r="A6553" s="151" t="s">
        <v>54</v>
      </c>
      <c r="B6553" s="152">
        <v>46083</v>
      </c>
      <c r="C6553" s="153" t="s">
        <v>55</v>
      </c>
      <c r="D6553" s="153" t="s">
        <v>56</v>
      </c>
      <c r="E6553" s="244">
        <v>89631841</v>
      </c>
      <c r="F6553" s="144" t="s">
        <v>10866</v>
      </c>
      <c r="G6553" s="230"/>
      <c r="H6553" s="154">
        <v>28930</v>
      </c>
      <c r="I6553" s="153">
        <v>47</v>
      </c>
      <c r="J6553" s="148" t="s">
        <v>70</v>
      </c>
      <c r="K6553" s="153" t="s">
        <v>101</v>
      </c>
      <c r="L6553" s="153"/>
      <c r="M6553" s="153"/>
      <c r="N6553" s="153">
        <v>600</v>
      </c>
      <c r="O6553" s="155" t="s">
        <v>10867</v>
      </c>
      <c r="P6553" s="156" t="s">
        <v>60</v>
      </c>
      <c r="Q6553" s="157" t="s">
        <v>8211</v>
      </c>
      <c r="R6553" s="158"/>
      <c r="S6553" s="159"/>
      <c r="T6553" s="159" t="s">
        <v>6983</v>
      </c>
      <c r="U6553" s="159" t="s">
        <v>8212</v>
      </c>
      <c r="V6553" s="154">
        <v>46118</v>
      </c>
      <c r="W6553" s="154">
        <v>46150</v>
      </c>
      <c r="X6553" s="154"/>
      <c r="Y6553" s="160"/>
      <c r="Z6553" s="160"/>
      <c r="AA6553" s="153"/>
      <c r="AB6553" s="153"/>
      <c r="AC6553" s="182" t="e">
        <f t="shared" si="206"/>
        <v>#DIV/0!</v>
      </c>
      <c r="AD6553" s="153" t="e">
        <f t="shared" si="207"/>
        <v>#DIV/0!</v>
      </c>
      <c r="AE6553" s="207"/>
      <c r="AF6553" s="153"/>
      <c r="AG6553" s="159"/>
      <c r="AH6553" s="153"/>
      <c r="AI6553" s="161"/>
      <c r="AJ6553" s="153"/>
      <c r="AK6553" s="153"/>
      <c r="AL6553" s="207"/>
      <c r="AM6553" s="207"/>
      <c r="AN6553" s="207"/>
      <c r="AO6553" s="207"/>
      <c r="AP6553" s="147" t="s">
        <v>67</v>
      </c>
      <c r="AQ6553" s="147" t="s">
        <v>67</v>
      </c>
      <c r="AR6553" s="147"/>
      <c r="AS6553" s="209" t="s">
        <v>68</v>
      </c>
      <c r="AT6553" s="223" t="str">
        <f>MONTH(B6553)&amp;"/"&amp;YEAR(B6553)</f>
        <v>3/2026</v>
      </c>
      <c r="AU6553" s="223">
        <f>WEEKNUM(B6553)-WEEKNUM(EOMONTH(B6553,-1)+1)+1</f>
        <v>1</v>
      </c>
      <c r="AV6553" s="209" t="str">
        <f>MONTH(R6553)&amp;"/"&amp;YEAR(R6553)</f>
        <v>1/1900</v>
      </c>
      <c r="AW6553" s="209" t="e">
        <f>WEEKNUM(R6553)-WEEKNUM(EOMONTH(R6553,-1)+1)+1</f>
        <v>#NUM!</v>
      </c>
      <c r="AX6553" s="209">
        <f>IF(BB6553="S",IF(Q6553="1. Aceitou o programa",R6553-B6553,0),0)</f>
        <v>0</v>
      </c>
      <c r="AY6553" s="209">
        <f>IF(BB6553="S",IF(AND(S6553&lt;&gt;"",R6553&lt;&gt;""),S6553-R6553,0),0)</f>
        <v>0</v>
      </c>
      <c r="AZ6553" s="209">
        <f>IF(BB6553="S",IF(Q6553="1. Aceitou o programa",IF(OR(X6553="Não se Aplica",X6553=""),IF(OR(W6553="Não se Aplica",W6553=""),0,W6553-V6553),AVERAGE(X6553-W6553,W6553-V6553)),0),0)</f>
        <v>0</v>
      </c>
      <c r="BA6553" s="209">
        <f>IF(BB6553="S",IF(AND(Q6553="1. Aceitou o programa",AH6553="Realizada"),IFERROR(IF(AG6553="",0,AG6553-R6553),0),0),0)</f>
        <v>0</v>
      </c>
      <c r="BB6553" s="209" t="str">
        <f>_xlfn.XLOOKUP(U6553,'Lista Suspensa'!$AA$20:$AA$23,'Lista Suspensa'!$AB$20:$AB$23,"N/A")</f>
        <v>S</v>
      </c>
    </row>
    <row r="6554" spans="1:54" ht="12" customHeight="1">
      <c r="A6554" s="151" t="s">
        <v>54</v>
      </c>
      <c r="B6554" s="152">
        <v>46083</v>
      </c>
      <c r="C6554" s="153" t="s">
        <v>55</v>
      </c>
      <c r="D6554" s="153" t="s">
        <v>56</v>
      </c>
      <c r="E6554" s="244">
        <v>652439136</v>
      </c>
      <c r="F6554" s="144" t="s">
        <v>10868</v>
      </c>
      <c r="G6554" s="230"/>
      <c r="H6554" s="154">
        <v>29344</v>
      </c>
      <c r="I6554" s="153">
        <v>46</v>
      </c>
      <c r="J6554" s="148" t="s">
        <v>58</v>
      </c>
      <c r="K6554" s="153" t="s">
        <v>101</v>
      </c>
      <c r="L6554" s="153"/>
      <c r="M6554" s="153"/>
      <c r="N6554" s="153">
        <v>400</v>
      </c>
      <c r="O6554" s="155" t="s">
        <v>10869</v>
      </c>
      <c r="P6554" s="156" t="s">
        <v>60</v>
      </c>
      <c r="Q6554" s="157" t="s">
        <v>8211</v>
      </c>
      <c r="R6554" s="158"/>
      <c r="S6554" s="159"/>
      <c r="T6554" s="159" t="s">
        <v>6983</v>
      </c>
      <c r="U6554" s="159" t="s">
        <v>8212</v>
      </c>
      <c r="V6554" s="154">
        <v>46126</v>
      </c>
      <c r="W6554" s="154">
        <v>46150</v>
      </c>
      <c r="X6554" s="154"/>
      <c r="Y6554" s="160"/>
      <c r="Z6554" s="160"/>
      <c r="AA6554" s="153"/>
      <c r="AB6554" s="153"/>
      <c r="AC6554" s="182" t="e">
        <f t="shared" si="206"/>
        <v>#DIV/0!</v>
      </c>
      <c r="AD6554" s="153" t="e">
        <f t="shared" si="207"/>
        <v>#DIV/0!</v>
      </c>
      <c r="AE6554" s="207"/>
      <c r="AF6554" s="153"/>
      <c r="AG6554" s="159"/>
      <c r="AH6554" s="153"/>
      <c r="AI6554" s="161"/>
      <c r="AJ6554" s="153"/>
      <c r="AK6554" s="153"/>
      <c r="AL6554" s="207" t="s">
        <v>85</v>
      </c>
      <c r="AM6554" s="207" t="s">
        <v>86</v>
      </c>
      <c r="AN6554" s="207" t="s">
        <v>191</v>
      </c>
      <c r="AO6554" s="207"/>
      <c r="AP6554" s="147" t="s">
        <v>67</v>
      </c>
      <c r="AQ6554" s="147" t="s">
        <v>67</v>
      </c>
      <c r="AR6554" s="147"/>
      <c r="AS6554" s="209" t="s">
        <v>68</v>
      </c>
      <c r="AT6554" s="223" t="str">
        <f>MONTH(B6554)&amp;"/"&amp;YEAR(B6554)</f>
        <v>3/2026</v>
      </c>
      <c r="AU6554" s="223">
        <f>WEEKNUM(B6554)-WEEKNUM(EOMONTH(B6554,-1)+1)+1</f>
        <v>1</v>
      </c>
      <c r="AV6554" s="209" t="str">
        <f>MONTH(R6554)&amp;"/"&amp;YEAR(R6554)</f>
        <v>1/1900</v>
      </c>
      <c r="AW6554" s="209" t="e">
        <f>WEEKNUM(R6554)-WEEKNUM(EOMONTH(R6554,-1)+1)+1</f>
        <v>#NUM!</v>
      </c>
      <c r="AX6554" s="209">
        <f>IF(BB6554="S",IF(Q6554="1. Aceitou o programa",R6554-B6554,0),0)</f>
        <v>0</v>
      </c>
      <c r="AY6554" s="209">
        <f>IF(BB6554="S",IF(AND(S6554&lt;&gt;"",R6554&lt;&gt;""),S6554-R6554,0),0)</f>
        <v>0</v>
      </c>
      <c r="AZ6554" s="209">
        <f>IF(BB6554="S",IF(Q6554="1. Aceitou o programa",IF(OR(X6554="Não se Aplica",X6554=""),IF(OR(W6554="Não se Aplica",W6554=""),0,W6554-V6554),AVERAGE(X6554-W6554,W6554-V6554)),0),0)</f>
        <v>0</v>
      </c>
      <c r="BA6554" s="209">
        <f>IF(BB6554="S",IF(AND(Q6554="1. Aceitou o programa",AH6554="Realizada"),IFERROR(IF(AG6554="",0,AG6554-R6554),0),0),0)</f>
        <v>0</v>
      </c>
      <c r="BB6554" s="209" t="str">
        <f>_xlfn.XLOOKUP(U6554,'Lista Suspensa'!$AA$20:$AA$23,'Lista Suspensa'!$AB$20:$AB$23,"N/A")</f>
        <v>S</v>
      </c>
    </row>
    <row r="6555" spans="1:54" ht="12" customHeight="1">
      <c r="A6555" s="151" t="s">
        <v>54</v>
      </c>
      <c r="B6555" s="152">
        <v>46083</v>
      </c>
      <c r="C6555" s="153" t="s">
        <v>55</v>
      </c>
      <c r="D6555" s="153" t="s">
        <v>56</v>
      </c>
      <c r="E6555" s="244">
        <v>92634999</v>
      </c>
      <c r="F6555" s="144" t="s">
        <v>10870</v>
      </c>
      <c r="G6555" s="230"/>
      <c r="H6555" s="154">
        <v>29371</v>
      </c>
      <c r="I6555" s="153">
        <v>45</v>
      </c>
      <c r="J6555" s="148" t="s">
        <v>70</v>
      </c>
      <c r="K6555" s="153" t="s">
        <v>101</v>
      </c>
      <c r="L6555" s="153"/>
      <c r="M6555" s="153"/>
      <c r="N6555" s="153">
        <v>600</v>
      </c>
      <c r="O6555" s="155" t="s">
        <v>10871</v>
      </c>
      <c r="P6555" s="156" t="s">
        <v>60</v>
      </c>
      <c r="Q6555" s="157" t="s">
        <v>8211</v>
      </c>
      <c r="R6555" s="158"/>
      <c r="S6555" s="159"/>
      <c r="T6555" s="159" t="s">
        <v>6983</v>
      </c>
      <c r="U6555" s="159" t="s">
        <v>8212</v>
      </c>
      <c r="V6555" s="154">
        <v>46126</v>
      </c>
      <c r="W6555" s="154">
        <v>46150</v>
      </c>
      <c r="X6555" s="154"/>
      <c r="Y6555" s="160"/>
      <c r="Z6555" s="160"/>
      <c r="AA6555" s="153"/>
      <c r="AB6555" s="153"/>
      <c r="AC6555" s="182" t="e">
        <f t="shared" si="206"/>
        <v>#DIV/0!</v>
      </c>
      <c r="AD6555" s="153" t="e">
        <f t="shared" si="207"/>
        <v>#DIV/0!</v>
      </c>
      <c r="AE6555" s="207"/>
      <c r="AF6555" s="153"/>
      <c r="AG6555" s="159"/>
      <c r="AH6555" s="153"/>
      <c r="AI6555" s="161"/>
      <c r="AJ6555" s="153"/>
      <c r="AK6555" s="153"/>
      <c r="AL6555" s="207"/>
      <c r="AM6555" s="207"/>
      <c r="AN6555" s="207"/>
      <c r="AO6555" s="207"/>
      <c r="AP6555" s="147" t="s">
        <v>67</v>
      </c>
      <c r="AQ6555" s="147" t="s">
        <v>67</v>
      </c>
      <c r="AR6555" s="147"/>
      <c r="AS6555" s="209" t="s">
        <v>68</v>
      </c>
      <c r="AT6555" s="223" t="str">
        <f>MONTH(B6555)&amp;"/"&amp;YEAR(B6555)</f>
        <v>3/2026</v>
      </c>
      <c r="AU6555" s="223">
        <f>WEEKNUM(B6555)-WEEKNUM(EOMONTH(B6555,-1)+1)+1</f>
        <v>1</v>
      </c>
      <c r="AV6555" s="209" t="str">
        <f>MONTH(R6555)&amp;"/"&amp;YEAR(R6555)</f>
        <v>1/1900</v>
      </c>
      <c r="AW6555" s="209" t="e">
        <f>WEEKNUM(R6555)-WEEKNUM(EOMONTH(R6555,-1)+1)+1</f>
        <v>#NUM!</v>
      </c>
      <c r="AX6555" s="209">
        <f>IF(BB6555="S",IF(Q6555="1. Aceitou o programa",R6555-B6555,0),0)</f>
        <v>0</v>
      </c>
      <c r="AY6555" s="209">
        <f>IF(BB6555="S",IF(AND(S6555&lt;&gt;"",R6555&lt;&gt;""),S6555-R6555,0),0)</f>
        <v>0</v>
      </c>
      <c r="AZ6555" s="209">
        <f>IF(BB6555="S",IF(Q6555="1. Aceitou o programa",IF(OR(X6555="Não se Aplica",X6555=""),IF(OR(W6555="Não se Aplica",W6555=""),0,W6555-V6555),AVERAGE(X6555-W6555,W6555-V6555)),0),0)</f>
        <v>0</v>
      </c>
      <c r="BA6555" s="209">
        <f>IF(BB6555="S",IF(AND(Q6555="1. Aceitou o programa",AH6555="Realizada"),IFERROR(IF(AG6555="",0,AG6555-R6555),0),0),0)</f>
        <v>0</v>
      </c>
      <c r="BB6555" s="209" t="str">
        <f>_xlfn.XLOOKUP(U6555,'Lista Suspensa'!$AA$20:$AA$23,'Lista Suspensa'!$AB$20:$AB$23,"N/A")</f>
        <v>S</v>
      </c>
    </row>
    <row r="6556" spans="1:54" ht="12" customHeight="1">
      <c r="A6556" s="151" t="s">
        <v>54</v>
      </c>
      <c r="B6556" s="152">
        <v>46083</v>
      </c>
      <c r="C6556" s="153" t="s">
        <v>55</v>
      </c>
      <c r="D6556" s="153" t="s">
        <v>56</v>
      </c>
      <c r="E6556" s="244">
        <v>93792176</v>
      </c>
      <c r="F6556" s="144" t="s">
        <v>10872</v>
      </c>
      <c r="G6556" s="230"/>
      <c r="H6556" s="154">
        <v>30424</v>
      </c>
      <c r="I6556" s="153">
        <v>43</v>
      </c>
      <c r="J6556" s="148" t="s">
        <v>70</v>
      </c>
      <c r="K6556" s="153" t="s">
        <v>101</v>
      </c>
      <c r="L6556" s="153"/>
      <c r="M6556" s="153"/>
      <c r="N6556" s="153">
        <v>75</v>
      </c>
      <c r="O6556" s="155" t="s">
        <v>10873</v>
      </c>
      <c r="P6556" s="156" t="s">
        <v>60</v>
      </c>
      <c r="Q6556" s="157" t="s">
        <v>8211</v>
      </c>
      <c r="R6556" s="158"/>
      <c r="S6556" s="159"/>
      <c r="T6556" s="159" t="s">
        <v>6983</v>
      </c>
      <c r="U6556" s="159" t="s">
        <v>8212</v>
      </c>
      <c r="V6556" s="154">
        <v>46126</v>
      </c>
      <c r="W6556" s="154">
        <v>46150</v>
      </c>
      <c r="X6556" s="154"/>
      <c r="Y6556" s="160"/>
      <c r="Z6556" s="160"/>
      <c r="AA6556" s="153"/>
      <c r="AB6556" s="153"/>
      <c r="AC6556" s="182" t="e">
        <f t="shared" si="206"/>
        <v>#DIV/0!</v>
      </c>
      <c r="AD6556" s="153" t="e">
        <f t="shared" si="207"/>
        <v>#DIV/0!</v>
      </c>
      <c r="AE6556" s="207"/>
      <c r="AF6556" s="153"/>
      <c r="AG6556" s="159"/>
      <c r="AH6556" s="153"/>
      <c r="AI6556" s="161"/>
      <c r="AJ6556" s="153"/>
      <c r="AK6556" s="153"/>
      <c r="AL6556" s="207"/>
      <c r="AM6556" s="207"/>
      <c r="AN6556" s="207"/>
      <c r="AO6556" s="207"/>
      <c r="AP6556" s="147" t="s">
        <v>67</v>
      </c>
      <c r="AQ6556" s="147" t="s">
        <v>67</v>
      </c>
      <c r="AR6556" s="147"/>
      <c r="AS6556" s="209" t="s">
        <v>68</v>
      </c>
      <c r="AT6556" s="223" t="str">
        <f>MONTH(B6556)&amp;"/"&amp;YEAR(B6556)</f>
        <v>3/2026</v>
      </c>
      <c r="AU6556" s="223">
        <f>WEEKNUM(B6556)-WEEKNUM(EOMONTH(B6556,-1)+1)+1</f>
        <v>1</v>
      </c>
      <c r="AV6556" s="209" t="str">
        <f>MONTH(R6556)&amp;"/"&amp;YEAR(R6556)</f>
        <v>1/1900</v>
      </c>
      <c r="AW6556" s="209" t="e">
        <f>WEEKNUM(R6556)-WEEKNUM(EOMONTH(R6556,-1)+1)+1</f>
        <v>#NUM!</v>
      </c>
      <c r="AX6556" s="209">
        <f>IF(BB6556="S",IF(Q6556="1. Aceitou o programa",R6556-B6556,0),0)</f>
        <v>0</v>
      </c>
      <c r="AY6556" s="209">
        <f>IF(BB6556="S",IF(AND(S6556&lt;&gt;"",R6556&lt;&gt;""),S6556-R6556,0),0)</f>
        <v>0</v>
      </c>
      <c r="AZ6556" s="209">
        <f>IF(BB6556="S",IF(Q6556="1. Aceitou o programa",IF(OR(X6556="Não se Aplica",X6556=""),IF(OR(W6556="Não se Aplica",W6556=""),0,W6556-V6556),AVERAGE(X6556-W6556,W6556-V6556)),0),0)</f>
        <v>0</v>
      </c>
      <c r="BA6556" s="209">
        <f>IF(BB6556="S",IF(AND(Q6556="1. Aceitou o programa",AH6556="Realizada"),IFERROR(IF(AG6556="",0,AG6556-R6556),0),0),0)</f>
        <v>0</v>
      </c>
      <c r="BB6556" s="209" t="str">
        <f>_xlfn.XLOOKUP(U6556,'Lista Suspensa'!$AA$20:$AA$23,'Lista Suspensa'!$AB$20:$AB$23,"N/A")</f>
        <v>S</v>
      </c>
    </row>
    <row r="6557" spans="1:54" ht="12" customHeight="1">
      <c r="A6557" s="151" t="s">
        <v>54</v>
      </c>
      <c r="B6557" s="152">
        <v>46083</v>
      </c>
      <c r="C6557" s="153" t="s">
        <v>55</v>
      </c>
      <c r="D6557" s="153" t="s">
        <v>56</v>
      </c>
      <c r="E6557" s="244">
        <v>95550222</v>
      </c>
      <c r="F6557" s="144" t="s">
        <v>10874</v>
      </c>
      <c r="G6557" s="230"/>
      <c r="H6557" s="154">
        <v>30441</v>
      </c>
      <c r="I6557" s="153">
        <v>43</v>
      </c>
      <c r="J6557" s="148" t="s">
        <v>70</v>
      </c>
      <c r="K6557" s="153" t="s">
        <v>101</v>
      </c>
      <c r="L6557" s="153"/>
      <c r="M6557" s="153"/>
      <c r="N6557" s="153">
        <v>400</v>
      </c>
      <c r="O6557" s="155" t="s">
        <v>10875</v>
      </c>
      <c r="P6557" s="156" t="s">
        <v>2026</v>
      </c>
      <c r="Q6557" s="157" t="s">
        <v>8211</v>
      </c>
      <c r="R6557" s="158"/>
      <c r="S6557" s="159"/>
      <c r="T6557" s="159" t="s">
        <v>6983</v>
      </c>
      <c r="U6557" s="159" t="s">
        <v>8212</v>
      </c>
      <c r="V6557" s="154">
        <v>46111</v>
      </c>
      <c r="W6557" s="154">
        <v>46150</v>
      </c>
      <c r="X6557" s="154"/>
      <c r="Y6557" s="160"/>
      <c r="Z6557" s="160"/>
      <c r="AA6557" s="153"/>
      <c r="AB6557" s="153"/>
      <c r="AC6557" s="182" t="e">
        <f t="shared" si="206"/>
        <v>#DIV/0!</v>
      </c>
      <c r="AD6557" s="153" t="e">
        <f t="shared" si="207"/>
        <v>#DIV/0!</v>
      </c>
      <c r="AE6557" s="207"/>
      <c r="AF6557" s="153"/>
      <c r="AG6557" s="159"/>
      <c r="AH6557" s="153"/>
      <c r="AI6557" s="161"/>
      <c r="AJ6557" s="153"/>
      <c r="AK6557" s="153"/>
      <c r="AL6557" s="207"/>
      <c r="AM6557" s="207"/>
      <c r="AN6557" s="207"/>
      <c r="AO6557" s="207"/>
      <c r="AP6557" s="147" t="s">
        <v>67</v>
      </c>
      <c r="AQ6557" s="147" t="s">
        <v>67</v>
      </c>
      <c r="AR6557" s="147"/>
      <c r="AS6557" s="209" t="s">
        <v>68</v>
      </c>
      <c r="AT6557" s="223" t="str">
        <f>MONTH(B6557)&amp;"/"&amp;YEAR(B6557)</f>
        <v>3/2026</v>
      </c>
      <c r="AU6557" s="223">
        <f>WEEKNUM(B6557)-WEEKNUM(EOMONTH(B6557,-1)+1)+1</f>
        <v>1</v>
      </c>
      <c r="AV6557" s="209" t="str">
        <f>MONTH(R6557)&amp;"/"&amp;YEAR(R6557)</f>
        <v>1/1900</v>
      </c>
      <c r="AW6557" s="209" t="e">
        <f>WEEKNUM(R6557)-WEEKNUM(EOMONTH(R6557,-1)+1)+1</f>
        <v>#NUM!</v>
      </c>
      <c r="AX6557" s="209">
        <f>IF(BB6557="S",IF(Q6557="1. Aceitou o programa",R6557-B6557,0),0)</f>
        <v>0</v>
      </c>
      <c r="AY6557" s="209">
        <f>IF(BB6557="S",IF(AND(S6557&lt;&gt;"",R6557&lt;&gt;""),S6557-R6557,0),0)</f>
        <v>0</v>
      </c>
      <c r="AZ6557" s="209">
        <f>IF(BB6557="S",IF(Q6557="1. Aceitou o programa",IF(OR(X6557="Não se Aplica",X6557=""),IF(OR(W6557="Não se Aplica",W6557=""),0,W6557-V6557),AVERAGE(X6557-W6557,W6557-V6557)),0),0)</f>
        <v>0</v>
      </c>
      <c r="BA6557" s="209">
        <f>IF(BB6557="S",IF(AND(Q6557="1. Aceitou o programa",AH6557="Realizada"),IFERROR(IF(AG6557="",0,AG6557-R6557),0),0),0)</f>
        <v>0</v>
      </c>
      <c r="BB6557" s="209" t="str">
        <f>_xlfn.XLOOKUP(U6557,'Lista Suspensa'!$AA$20:$AA$23,'Lista Suspensa'!$AB$20:$AB$23,"N/A")</f>
        <v>S</v>
      </c>
    </row>
    <row r="6558" spans="1:54" ht="12" customHeight="1">
      <c r="A6558" s="151" t="s">
        <v>54</v>
      </c>
      <c r="B6558" s="152">
        <v>46083</v>
      </c>
      <c r="C6558" s="153" t="s">
        <v>55</v>
      </c>
      <c r="D6558" s="153" t="s">
        <v>56</v>
      </c>
      <c r="E6558" s="244">
        <v>652439624</v>
      </c>
      <c r="F6558" s="144" t="s">
        <v>10876</v>
      </c>
      <c r="G6558" s="230"/>
      <c r="H6558" s="154">
        <v>31529</v>
      </c>
      <c r="I6558" s="153">
        <v>40</v>
      </c>
      <c r="J6558" s="148" t="s">
        <v>70</v>
      </c>
      <c r="K6558" s="153" t="s">
        <v>101</v>
      </c>
      <c r="L6558" s="153"/>
      <c r="M6558" s="153"/>
      <c r="N6558" s="153">
        <v>400</v>
      </c>
      <c r="O6558" s="155" t="s">
        <v>10877</v>
      </c>
      <c r="P6558" s="156" t="s">
        <v>60</v>
      </c>
      <c r="Q6558" s="157" t="s">
        <v>8211</v>
      </c>
      <c r="R6558" s="158"/>
      <c r="S6558" s="159"/>
      <c r="T6558" s="159" t="s">
        <v>6983</v>
      </c>
      <c r="U6558" s="159" t="s">
        <v>8212</v>
      </c>
      <c r="V6558" s="154">
        <v>46126</v>
      </c>
      <c r="W6558" s="154">
        <v>46150</v>
      </c>
      <c r="X6558" s="154"/>
      <c r="Y6558" s="160"/>
      <c r="Z6558" s="160"/>
      <c r="AA6558" s="153"/>
      <c r="AB6558" s="153"/>
      <c r="AC6558" s="182" t="e">
        <f t="shared" si="206"/>
        <v>#DIV/0!</v>
      </c>
      <c r="AD6558" s="153" t="e">
        <f t="shared" si="207"/>
        <v>#DIV/0!</v>
      </c>
      <c r="AE6558" s="207"/>
      <c r="AF6558" s="153"/>
      <c r="AG6558" s="159"/>
      <c r="AH6558" s="153"/>
      <c r="AI6558" s="161"/>
      <c r="AJ6558" s="153"/>
      <c r="AK6558" s="153"/>
      <c r="AL6558" s="207"/>
      <c r="AM6558" s="207"/>
      <c r="AN6558" s="207"/>
      <c r="AO6558" s="207"/>
      <c r="AP6558" s="147" t="s">
        <v>67</v>
      </c>
      <c r="AQ6558" s="147" t="s">
        <v>67</v>
      </c>
      <c r="AR6558" s="147"/>
      <c r="AS6558" s="209" t="s">
        <v>68</v>
      </c>
      <c r="AT6558" s="223" t="str">
        <f>MONTH(B6558)&amp;"/"&amp;YEAR(B6558)</f>
        <v>3/2026</v>
      </c>
      <c r="AU6558" s="223">
        <f>WEEKNUM(B6558)-WEEKNUM(EOMONTH(B6558,-1)+1)+1</f>
        <v>1</v>
      </c>
      <c r="AV6558" s="209" t="str">
        <f>MONTH(R6558)&amp;"/"&amp;YEAR(R6558)</f>
        <v>1/1900</v>
      </c>
      <c r="AW6558" s="209" t="e">
        <f>WEEKNUM(R6558)-WEEKNUM(EOMONTH(R6558,-1)+1)+1</f>
        <v>#NUM!</v>
      </c>
      <c r="AX6558" s="209">
        <f>IF(BB6558="S",IF(Q6558="1. Aceitou o programa",R6558-B6558,0),0)</f>
        <v>0</v>
      </c>
      <c r="AY6558" s="209">
        <f>IF(BB6558="S",IF(AND(S6558&lt;&gt;"",R6558&lt;&gt;""),S6558-R6558,0),0)</f>
        <v>0</v>
      </c>
      <c r="AZ6558" s="209">
        <f>IF(BB6558="S",IF(Q6558="1. Aceitou o programa",IF(OR(X6558="Não se Aplica",X6558=""),IF(OR(W6558="Não se Aplica",W6558=""),0,W6558-V6558),AVERAGE(X6558-W6558,W6558-V6558)),0),0)</f>
        <v>0</v>
      </c>
      <c r="BA6558" s="209">
        <f>IF(BB6558="S",IF(AND(Q6558="1. Aceitou o programa",AH6558="Realizada"),IFERROR(IF(AG6558="",0,AG6558-R6558),0),0),0)</f>
        <v>0</v>
      </c>
      <c r="BB6558" s="209" t="str">
        <f>_xlfn.XLOOKUP(U6558,'Lista Suspensa'!$AA$20:$AA$23,'Lista Suspensa'!$AB$20:$AB$23,"N/A")</f>
        <v>S</v>
      </c>
    </row>
    <row r="6559" spans="1:54" ht="12" customHeight="1">
      <c r="A6559" s="151" t="s">
        <v>54</v>
      </c>
      <c r="B6559" s="152">
        <v>46083</v>
      </c>
      <c r="C6559" s="153" t="s">
        <v>55</v>
      </c>
      <c r="D6559" s="153" t="s">
        <v>56</v>
      </c>
      <c r="E6559" s="244">
        <v>95638545</v>
      </c>
      <c r="F6559" s="144" t="s">
        <v>10878</v>
      </c>
      <c r="G6559" s="230"/>
      <c r="H6559" s="154">
        <v>29399</v>
      </c>
      <c r="I6559" s="153">
        <v>45</v>
      </c>
      <c r="J6559" s="148" t="s">
        <v>70</v>
      </c>
      <c r="K6559" s="153" t="s">
        <v>844</v>
      </c>
      <c r="L6559" s="153"/>
      <c r="M6559" s="153"/>
      <c r="N6559" s="153">
        <v>380</v>
      </c>
      <c r="O6559" s="155" t="s">
        <v>10879</v>
      </c>
      <c r="P6559" s="156" t="s">
        <v>71</v>
      </c>
      <c r="Q6559" s="157" t="s">
        <v>8211</v>
      </c>
      <c r="R6559" s="158"/>
      <c r="S6559" s="159"/>
      <c r="T6559" s="159" t="s">
        <v>6983</v>
      </c>
      <c r="U6559" s="159" t="s">
        <v>8212</v>
      </c>
      <c r="V6559" s="154">
        <v>46099</v>
      </c>
      <c r="W6559" s="154">
        <v>46150</v>
      </c>
      <c r="X6559" s="154"/>
      <c r="Y6559" s="160"/>
      <c r="Z6559" s="160"/>
      <c r="AA6559" s="153"/>
      <c r="AB6559" s="153"/>
      <c r="AC6559" s="182" t="e">
        <f t="shared" si="206"/>
        <v>#DIV/0!</v>
      </c>
      <c r="AD6559" s="153" t="e">
        <f t="shared" si="207"/>
        <v>#DIV/0!</v>
      </c>
      <c r="AE6559" s="207"/>
      <c r="AF6559" s="153"/>
      <c r="AG6559" s="159"/>
      <c r="AH6559" s="153"/>
      <c r="AI6559" s="161"/>
      <c r="AJ6559" s="153"/>
      <c r="AK6559" s="153"/>
      <c r="AL6559" s="207"/>
      <c r="AM6559" s="207"/>
      <c r="AN6559" s="207"/>
      <c r="AO6559" s="207"/>
      <c r="AP6559" s="147" t="s">
        <v>67</v>
      </c>
      <c r="AQ6559" s="147" t="s">
        <v>67</v>
      </c>
      <c r="AR6559" s="147"/>
      <c r="AS6559" s="209" t="s">
        <v>68</v>
      </c>
      <c r="AT6559" s="223" t="str">
        <f>MONTH(B6559)&amp;"/"&amp;YEAR(B6559)</f>
        <v>3/2026</v>
      </c>
      <c r="AU6559" s="223">
        <f>WEEKNUM(B6559)-WEEKNUM(EOMONTH(B6559,-1)+1)+1</f>
        <v>1</v>
      </c>
      <c r="AV6559" s="209" t="str">
        <f>MONTH(R6559)&amp;"/"&amp;YEAR(R6559)</f>
        <v>1/1900</v>
      </c>
      <c r="AW6559" s="209" t="e">
        <f>WEEKNUM(R6559)-WEEKNUM(EOMONTH(R6559,-1)+1)+1</f>
        <v>#NUM!</v>
      </c>
      <c r="AX6559" s="209">
        <f>IF(BB6559="S",IF(Q6559="1. Aceitou o programa",R6559-B6559,0),0)</f>
        <v>0</v>
      </c>
      <c r="AY6559" s="209">
        <f>IF(BB6559="S",IF(AND(S6559&lt;&gt;"",R6559&lt;&gt;""),S6559-R6559,0),0)</f>
        <v>0</v>
      </c>
      <c r="AZ6559" s="209">
        <f>IF(BB6559="S",IF(Q6559="1. Aceitou o programa",IF(OR(X6559="Não se Aplica",X6559=""),IF(OR(W6559="Não se Aplica",W6559=""),0,W6559-V6559),AVERAGE(X6559-W6559,W6559-V6559)),0),0)</f>
        <v>0</v>
      </c>
      <c r="BA6559" s="209">
        <f>IF(BB6559="S",IF(AND(Q6559="1. Aceitou o programa",AH6559="Realizada"),IFERROR(IF(AG6559="",0,AG6559-R6559),0),0),0)</f>
        <v>0</v>
      </c>
      <c r="BB6559" s="209" t="str">
        <f>_xlfn.XLOOKUP(U6559,'Lista Suspensa'!$AA$20:$AA$23,'Lista Suspensa'!$AB$20:$AB$23,"N/A")</f>
        <v>S</v>
      </c>
    </row>
    <row r="6560" spans="1:54" ht="12" customHeight="1">
      <c r="A6560" s="151" t="s">
        <v>54</v>
      </c>
      <c r="B6560" s="152">
        <v>46083</v>
      </c>
      <c r="C6560" s="153" t="s">
        <v>55</v>
      </c>
      <c r="D6560" s="153" t="s">
        <v>56</v>
      </c>
      <c r="E6560" s="244">
        <v>87569897</v>
      </c>
      <c r="F6560" s="144" t="s">
        <v>10880</v>
      </c>
      <c r="G6560" s="230"/>
      <c r="H6560" s="154">
        <v>21401</v>
      </c>
      <c r="I6560" s="153">
        <v>67</v>
      </c>
      <c r="J6560" s="148" t="s">
        <v>70</v>
      </c>
      <c r="K6560" s="153" t="s">
        <v>59</v>
      </c>
      <c r="L6560" s="153"/>
      <c r="M6560" s="153"/>
      <c r="N6560" s="153">
        <v>400</v>
      </c>
      <c r="O6560" s="155" t="s">
        <v>10881</v>
      </c>
      <c r="P6560" s="156" t="s">
        <v>89</v>
      </c>
      <c r="Q6560" s="157" t="s">
        <v>110</v>
      </c>
      <c r="R6560" s="158">
        <v>46156</v>
      </c>
      <c r="S6560" s="159"/>
      <c r="T6560" s="159" t="s">
        <v>62</v>
      </c>
      <c r="U6560" s="159" t="s">
        <v>111</v>
      </c>
      <c r="V6560" s="154">
        <v>46118</v>
      </c>
      <c r="W6560" s="154">
        <v>46150</v>
      </c>
      <c r="X6560" s="154">
        <v>46156</v>
      </c>
      <c r="Y6560" s="160"/>
      <c r="Z6560" s="160" t="s">
        <v>128</v>
      </c>
      <c r="AA6560" s="153"/>
      <c r="AB6560" s="153"/>
      <c r="AC6560" s="182" t="e">
        <f t="shared" si="206"/>
        <v>#DIV/0!</v>
      </c>
      <c r="AD6560" s="153" t="e">
        <f t="shared" si="207"/>
        <v>#DIV/0!</v>
      </c>
      <c r="AE6560" s="233" t="s">
        <v>66</v>
      </c>
      <c r="AF6560" s="153"/>
      <c r="AG6560" s="159"/>
      <c r="AH6560" s="153"/>
      <c r="AI6560" s="161"/>
      <c r="AJ6560" s="153"/>
      <c r="AK6560" s="153"/>
      <c r="AL6560" s="207"/>
      <c r="AM6560" s="207"/>
      <c r="AN6560" s="207"/>
      <c r="AO6560" s="207"/>
      <c r="AP6560" s="147" t="s">
        <v>67</v>
      </c>
      <c r="AQ6560" s="147" t="s">
        <v>67</v>
      </c>
      <c r="AR6560" s="147"/>
      <c r="AS6560" s="209" t="s">
        <v>68</v>
      </c>
      <c r="AT6560" s="223" t="str">
        <f>MONTH(B6560)&amp;"/"&amp;YEAR(B6560)</f>
        <v>3/2026</v>
      </c>
      <c r="AU6560" s="223">
        <f>WEEKNUM(B6560)-WEEKNUM(EOMONTH(B6560,-1)+1)+1</f>
        <v>1</v>
      </c>
      <c r="AV6560" s="209" t="str">
        <f>MONTH(R6560)&amp;"/"&amp;YEAR(R6560)</f>
        <v>5/2026</v>
      </c>
      <c r="AW6560" s="209">
        <f>WEEKNUM(R6560)-WEEKNUM(EOMONTH(R6560,-1)+1)+1</f>
        <v>3</v>
      </c>
      <c r="AX6560" s="209">
        <f>IF(BB6560="S",IF(Q6560="1. Aceitou o programa",R6560-B6560,0),0)</f>
        <v>73</v>
      </c>
      <c r="AY6560" s="209">
        <f>IF(BB6560="S",IF(AND(S6560&lt;&gt;"",R6560&lt;&gt;""),S6560-R6560,0),0)</f>
        <v>0</v>
      </c>
      <c r="AZ6560" s="209">
        <f>IF(BB6560="S",IF(Q6560="1. Aceitou o programa",IF(OR(X6560="Não se Aplica",X6560=""),IF(OR(W6560="Não se Aplica",W6560=""),0,W6560-V6560),AVERAGE(X6560-W6560,W6560-V6560)),0),0)</f>
        <v>19</v>
      </c>
      <c r="BA6560" s="209">
        <f>IF(BB6560="S",IF(AND(Q6560="1. Aceitou o programa",AH6560="Realizada"),IFERROR(IF(AG6560="",0,AG6560-R6560),0),0),0)</f>
        <v>0</v>
      </c>
      <c r="BB6560" s="209" t="str">
        <f>_xlfn.XLOOKUP(U6560,'Lista Suspensa'!$AA$20:$AA$23,'Lista Suspensa'!$AB$20:$AB$23,"N/A")</f>
        <v>S</v>
      </c>
    </row>
    <row r="6561" spans="1:54" ht="12" customHeight="1">
      <c r="A6561" s="151" t="s">
        <v>54</v>
      </c>
      <c r="B6561" s="152">
        <v>46083</v>
      </c>
      <c r="C6561" s="153" t="s">
        <v>55</v>
      </c>
      <c r="D6561" s="153" t="s">
        <v>56</v>
      </c>
      <c r="E6561" s="244">
        <v>89386948</v>
      </c>
      <c r="F6561" s="144" t="s">
        <v>10882</v>
      </c>
      <c r="G6561" s="230"/>
      <c r="H6561" s="154">
        <v>21600</v>
      </c>
      <c r="I6561" s="153">
        <v>67</v>
      </c>
      <c r="J6561" s="148" t="s">
        <v>58</v>
      </c>
      <c r="K6561" s="153" t="s">
        <v>59</v>
      </c>
      <c r="L6561" s="153"/>
      <c r="M6561" s="153"/>
      <c r="N6561" s="153">
        <v>380</v>
      </c>
      <c r="O6561" s="155" t="s">
        <v>10883</v>
      </c>
      <c r="P6561" s="156" t="s">
        <v>2026</v>
      </c>
      <c r="Q6561" s="157" t="s">
        <v>8211</v>
      </c>
      <c r="R6561" s="158"/>
      <c r="S6561" s="159"/>
      <c r="T6561" s="159" t="s">
        <v>6983</v>
      </c>
      <c r="U6561" s="159" t="s">
        <v>8212</v>
      </c>
      <c r="V6561" s="154">
        <v>46112</v>
      </c>
      <c r="W6561" s="154">
        <v>46150</v>
      </c>
      <c r="X6561" s="154"/>
      <c r="Y6561" s="160"/>
      <c r="Z6561" s="160"/>
      <c r="AA6561" s="153"/>
      <c r="AB6561" s="153"/>
      <c r="AC6561" s="182" t="e">
        <f t="shared" si="206"/>
        <v>#DIV/0!</v>
      </c>
      <c r="AD6561" s="153" t="e">
        <f t="shared" si="207"/>
        <v>#DIV/0!</v>
      </c>
      <c r="AE6561" s="207"/>
      <c r="AF6561" s="153"/>
      <c r="AG6561" s="159"/>
      <c r="AH6561" s="153"/>
      <c r="AI6561" s="161"/>
      <c r="AJ6561" s="153"/>
      <c r="AK6561" s="153"/>
      <c r="AL6561" s="207"/>
      <c r="AM6561" s="207"/>
      <c r="AN6561" s="207"/>
      <c r="AO6561" s="207"/>
      <c r="AP6561" s="147" t="s">
        <v>67</v>
      </c>
      <c r="AQ6561" s="147" t="s">
        <v>67</v>
      </c>
      <c r="AR6561" s="147"/>
      <c r="AS6561" s="209" t="s">
        <v>68</v>
      </c>
      <c r="AT6561" s="223" t="str">
        <f>MONTH(B6561)&amp;"/"&amp;YEAR(B6561)</f>
        <v>3/2026</v>
      </c>
      <c r="AU6561" s="223">
        <f>WEEKNUM(B6561)-WEEKNUM(EOMONTH(B6561,-1)+1)+1</f>
        <v>1</v>
      </c>
      <c r="AV6561" s="209" t="str">
        <f>MONTH(R6561)&amp;"/"&amp;YEAR(R6561)</f>
        <v>1/1900</v>
      </c>
      <c r="AW6561" s="209" t="e">
        <f>WEEKNUM(R6561)-WEEKNUM(EOMONTH(R6561,-1)+1)+1</f>
        <v>#NUM!</v>
      </c>
      <c r="AX6561" s="209">
        <f>IF(BB6561="S",IF(Q6561="1. Aceitou o programa",R6561-B6561,0),0)</f>
        <v>0</v>
      </c>
      <c r="AY6561" s="209">
        <f>IF(BB6561="S",IF(AND(S6561&lt;&gt;"",R6561&lt;&gt;""),S6561-R6561,0),0)</f>
        <v>0</v>
      </c>
      <c r="AZ6561" s="209">
        <f>IF(BB6561="S",IF(Q6561="1. Aceitou o programa",IF(OR(X6561="Não se Aplica",X6561=""),IF(OR(W6561="Não se Aplica",W6561=""),0,W6561-V6561),AVERAGE(X6561-W6561,W6561-V6561)),0),0)</f>
        <v>0</v>
      </c>
      <c r="BA6561" s="209">
        <f>IF(BB6561="S",IF(AND(Q6561="1. Aceitou o programa",AH6561="Realizada"),IFERROR(IF(AG6561="",0,AG6561-R6561),0),0),0)</f>
        <v>0</v>
      </c>
      <c r="BB6561" s="209" t="str">
        <f>_xlfn.XLOOKUP(U6561,'Lista Suspensa'!$AA$20:$AA$23,'Lista Suspensa'!$AB$20:$AB$23,"N/A")</f>
        <v>S</v>
      </c>
    </row>
    <row r="6562" spans="1:54" ht="12" customHeight="1">
      <c r="A6562" s="151" t="s">
        <v>54</v>
      </c>
      <c r="B6562" s="152">
        <v>46083</v>
      </c>
      <c r="C6562" s="153" t="s">
        <v>55</v>
      </c>
      <c r="D6562" s="153" t="s">
        <v>56</v>
      </c>
      <c r="E6562" s="244">
        <v>89098217</v>
      </c>
      <c r="F6562" s="144" t="s">
        <v>10884</v>
      </c>
      <c r="G6562" s="230"/>
      <c r="H6562" s="154">
        <v>24801</v>
      </c>
      <c r="I6562" s="153">
        <v>58</v>
      </c>
      <c r="J6562" s="148" t="s">
        <v>58</v>
      </c>
      <c r="K6562" s="153" t="s">
        <v>59</v>
      </c>
      <c r="L6562" s="153"/>
      <c r="M6562" s="153"/>
      <c r="N6562" s="153">
        <v>380</v>
      </c>
      <c r="O6562" s="155" t="s">
        <v>10885</v>
      </c>
      <c r="P6562" s="156" t="s">
        <v>60</v>
      </c>
      <c r="Q6562" s="157" t="s">
        <v>8211</v>
      </c>
      <c r="R6562" s="158"/>
      <c r="S6562" s="159"/>
      <c r="T6562" s="159" t="s">
        <v>6983</v>
      </c>
      <c r="U6562" s="159" t="s">
        <v>8212</v>
      </c>
      <c r="V6562" s="154">
        <v>46118</v>
      </c>
      <c r="W6562" s="154">
        <v>46150</v>
      </c>
      <c r="X6562" s="154"/>
      <c r="Y6562" s="160"/>
      <c r="Z6562" s="160"/>
      <c r="AA6562" s="153"/>
      <c r="AB6562" s="153"/>
      <c r="AC6562" s="182" t="e">
        <f t="shared" si="206"/>
        <v>#DIV/0!</v>
      </c>
      <c r="AD6562" s="153" t="e">
        <f t="shared" si="207"/>
        <v>#DIV/0!</v>
      </c>
      <c r="AE6562" s="207"/>
      <c r="AF6562" s="153"/>
      <c r="AG6562" s="159"/>
      <c r="AH6562" s="153"/>
      <c r="AI6562" s="161"/>
      <c r="AJ6562" s="153"/>
      <c r="AK6562" s="153"/>
      <c r="AL6562" s="207"/>
      <c r="AM6562" s="207"/>
      <c r="AN6562" s="207"/>
      <c r="AO6562" s="207"/>
      <c r="AP6562" s="147" t="s">
        <v>67</v>
      </c>
      <c r="AQ6562" s="147" t="s">
        <v>67</v>
      </c>
      <c r="AR6562" s="147"/>
      <c r="AS6562" s="209" t="s">
        <v>68</v>
      </c>
      <c r="AT6562" s="223" t="str">
        <f>MONTH(B6562)&amp;"/"&amp;YEAR(B6562)</f>
        <v>3/2026</v>
      </c>
      <c r="AU6562" s="223">
        <f>WEEKNUM(B6562)-WEEKNUM(EOMONTH(B6562,-1)+1)+1</f>
        <v>1</v>
      </c>
      <c r="AV6562" s="209" t="str">
        <f>MONTH(R6562)&amp;"/"&amp;YEAR(R6562)</f>
        <v>1/1900</v>
      </c>
      <c r="AW6562" s="209" t="e">
        <f>WEEKNUM(R6562)-WEEKNUM(EOMONTH(R6562,-1)+1)+1</f>
        <v>#NUM!</v>
      </c>
      <c r="AX6562" s="209">
        <f>IF(BB6562="S",IF(Q6562="1. Aceitou o programa",R6562-B6562,0),0)</f>
        <v>0</v>
      </c>
      <c r="AY6562" s="209">
        <f>IF(BB6562="S",IF(AND(S6562&lt;&gt;"",R6562&lt;&gt;""),S6562-R6562,0),0)</f>
        <v>0</v>
      </c>
      <c r="AZ6562" s="209">
        <f>IF(BB6562="S",IF(Q6562="1. Aceitou o programa",IF(OR(X6562="Não se Aplica",X6562=""),IF(OR(W6562="Não se Aplica",W6562=""),0,W6562-V6562),AVERAGE(X6562-W6562,W6562-V6562)),0),0)</f>
        <v>0</v>
      </c>
      <c r="BA6562" s="209">
        <f>IF(BB6562="S",IF(AND(Q6562="1. Aceitou o programa",AH6562="Realizada"),IFERROR(IF(AG6562="",0,AG6562-R6562),0),0),0)</f>
        <v>0</v>
      </c>
      <c r="BB6562" s="209" t="str">
        <f>_xlfn.XLOOKUP(U6562,'Lista Suspensa'!$AA$20:$AA$23,'Lista Suspensa'!$AB$20:$AB$23,"N/A")</f>
        <v>S</v>
      </c>
    </row>
    <row r="6563" spans="1:54" ht="12" customHeight="1">
      <c r="A6563" s="151" t="s">
        <v>54</v>
      </c>
      <c r="B6563" s="152">
        <v>46083</v>
      </c>
      <c r="C6563" s="153" t="s">
        <v>55</v>
      </c>
      <c r="D6563" s="153" t="s">
        <v>56</v>
      </c>
      <c r="E6563" s="244">
        <v>79603923</v>
      </c>
      <c r="F6563" s="144" t="s">
        <v>10886</v>
      </c>
      <c r="G6563" s="230"/>
      <c r="H6563" s="154">
        <v>24974</v>
      </c>
      <c r="I6563" s="153">
        <v>58</v>
      </c>
      <c r="J6563" s="148" t="s">
        <v>70</v>
      </c>
      <c r="K6563" s="153" t="s">
        <v>59</v>
      </c>
      <c r="L6563" s="153"/>
      <c r="M6563" s="153"/>
      <c r="N6563" s="153">
        <v>380</v>
      </c>
      <c r="O6563" s="155" t="s">
        <v>10887</v>
      </c>
      <c r="P6563" s="156" t="s">
        <v>60</v>
      </c>
      <c r="Q6563" s="157" t="s">
        <v>8211</v>
      </c>
      <c r="R6563" s="158"/>
      <c r="S6563" s="159"/>
      <c r="T6563" s="159" t="s">
        <v>6983</v>
      </c>
      <c r="U6563" s="159" t="s">
        <v>8212</v>
      </c>
      <c r="V6563" s="154">
        <v>46114</v>
      </c>
      <c r="W6563" s="154">
        <v>46150</v>
      </c>
      <c r="X6563" s="154"/>
      <c r="Y6563" s="160"/>
      <c r="Z6563" s="160"/>
      <c r="AA6563" s="153"/>
      <c r="AB6563" s="153"/>
      <c r="AC6563" s="182" t="e">
        <f t="shared" si="206"/>
        <v>#DIV/0!</v>
      </c>
      <c r="AD6563" s="153" t="e">
        <f t="shared" si="207"/>
        <v>#DIV/0!</v>
      </c>
      <c r="AE6563" s="207"/>
      <c r="AF6563" s="153"/>
      <c r="AG6563" s="159"/>
      <c r="AH6563" s="153"/>
      <c r="AI6563" s="161"/>
      <c r="AJ6563" s="153"/>
      <c r="AK6563" s="153"/>
      <c r="AL6563" s="207"/>
      <c r="AM6563" s="207"/>
      <c r="AN6563" s="207"/>
      <c r="AO6563" s="207"/>
      <c r="AP6563" s="147" t="s">
        <v>67</v>
      </c>
      <c r="AQ6563" s="147" t="s">
        <v>67</v>
      </c>
      <c r="AR6563" s="147"/>
      <c r="AS6563" s="209" t="s">
        <v>68</v>
      </c>
      <c r="AT6563" s="223" t="str">
        <f>MONTH(B6563)&amp;"/"&amp;YEAR(B6563)</f>
        <v>3/2026</v>
      </c>
      <c r="AU6563" s="223">
        <f>WEEKNUM(B6563)-WEEKNUM(EOMONTH(B6563,-1)+1)+1</f>
        <v>1</v>
      </c>
      <c r="AV6563" s="209" t="str">
        <f>MONTH(R6563)&amp;"/"&amp;YEAR(R6563)</f>
        <v>1/1900</v>
      </c>
      <c r="AW6563" s="209" t="e">
        <f>WEEKNUM(R6563)-WEEKNUM(EOMONTH(R6563,-1)+1)+1</f>
        <v>#NUM!</v>
      </c>
      <c r="AX6563" s="209">
        <f>IF(BB6563="S",IF(Q6563="1. Aceitou o programa",R6563-B6563,0),0)</f>
        <v>0</v>
      </c>
      <c r="AY6563" s="209">
        <f>IF(BB6563="S",IF(AND(S6563&lt;&gt;"",R6563&lt;&gt;""),S6563-R6563,0),0)</f>
        <v>0</v>
      </c>
      <c r="AZ6563" s="209">
        <f>IF(BB6563="S",IF(Q6563="1. Aceitou o programa",IF(OR(X6563="Não se Aplica",X6563=""),IF(OR(W6563="Não se Aplica",W6563=""),0,W6563-V6563),AVERAGE(X6563-W6563,W6563-V6563)),0),0)</f>
        <v>0</v>
      </c>
      <c r="BA6563" s="209">
        <f>IF(BB6563="S",IF(AND(Q6563="1. Aceitou o programa",AH6563="Realizada"),IFERROR(IF(AG6563="",0,AG6563-R6563),0),0),0)</f>
        <v>0</v>
      </c>
      <c r="BB6563" s="209" t="str">
        <f>_xlfn.XLOOKUP(U6563,'Lista Suspensa'!$AA$20:$AA$23,'Lista Suspensa'!$AB$20:$AB$23,"N/A")</f>
        <v>S</v>
      </c>
    </row>
    <row r="6564" spans="1:54" ht="12" customHeight="1">
      <c r="A6564" s="151" t="s">
        <v>54</v>
      </c>
      <c r="B6564" s="152">
        <v>46083</v>
      </c>
      <c r="C6564" s="153" t="s">
        <v>55</v>
      </c>
      <c r="D6564" s="153" t="s">
        <v>56</v>
      </c>
      <c r="E6564" s="244">
        <v>981071287</v>
      </c>
      <c r="F6564" s="144" t="s">
        <v>10888</v>
      </c>
      <c r="G6564" s="230"/>
      <c r="H6564" s="154">
        <v>25400</v>
      </c>
      <c r="I6564" s="153">
        <v>56</v>
      </c>
      <c r="J6564" s="148" t="s">
        <v>58</v>
      </c>
      <c r="K6564" s="153" t="s">
        <v>59</v>
      </c>
      <c r="L6564" s="153"/>
      <c r="M6564" s="153"/>
      <c r="N6564" s="153">
        <v>300</v>
      </c>
      <c r="O6564" s="155">
        <v>11981869490</v>
      </c>
      <c r="P6564" s="156" t="s">
        <v>60</v>
      </c>
      <c r="Q6564" s="157" t="s">
        <v>8211</v>
      </c>
      <c r="R6564" s="158"/>
      <c r="S6564" s="159"/>
      <c r="T6564" s="159" t="s">
        <v>6983</v>
      </c>
      <c r="U6564" s="159" t="s">
        <v>8212</v>
      </c>
      <c r="V6564" s="154">
        <v>46125</v>
      </c>
      <c r="W6564" s="154">
        <v>46150</v>
      </c>
      <c r="X6564" s="154"/>
      <c r="Y6564" s="160"/>
      <c r="Z6564" s="160"/>
      <c r="AA6564" s="153"/>
      <c r="AB6564" s="153"/>
      <c r="AC6564" s="182" t="e">
        <f t="shared" si="206"/>
        <v>#DIV/0!</v>
      </c>
      <c r="AD6564" s="153" t="e">
        <f t="shared" si="207"/>
        <v>#DIV/0!</v>
      </c>
      <c r="AE6564" s="207"/>
      <c r="AF6564" s="153"/>
      <c r="AG6564" s="159"/>
      <c r="AH6564" s="153"/>
      <c r="AI6564" s="161"/>
      <c r="AJ6564" s="153"/>
      <c r="AK6564" s="153"/>
      <c r="AL6564" s="207"/>
      <c r="AM6564" s="207"/>
      <c r="AN6564" s="207"/>
      <c r="AO6564" s="207"/>
      <c r="AP6564" s="147" t="s">
        <v>67</v>
      </c>
      <c r="AQ6564" s="147" t="s">
        <v>67</v>
      </c>
      <c r="AR6564" s="147"/>
      <c r="AS6564" s="209" t="s">
        <v>68</v>
      </c>
      <c r="AT6564" s="223" t="str">
        <f>MONTH(B6564)&amp;"/"&amp;YEAR(B6564)</f>
        <v>3/2026</v>
      </c>
      <c r="AU6564" s="223">
        <f>WEEKNUM(B6564)-WEEKNUM(EOMONTH(B6564,-1)+1)+1</f>
        <v>1</v>
      </c>
      <c r="AV6564" s="209" t="str">
        <f>MONTH(R6564)&amp;"/"&amp;YEAR(R6564)</f>
        <v>1/1900</v>
      </c>
      <c r="AW6564" s="209" t="e">
        <f>WEEKNUM(R6564)-WEEKNUM(EOMONTH(R6564,-1)+1)+1</f>
        <v>#NUM!</v>
      </c>
      <c r="AX6564" s="209">
        <f>IF(BB6564="S",IF(Q6564="1. Aceitou o programa",R6564-B6564,0),0)</f>
        <v>0</v>
      </c>
      <c r="AY6564" s="209">
        <f>IF(BB6564="S",IF(AND(S6564&lt;&gt;"",R6564&lt;&gt;""),S6564-R6564,0),0)</f>
        <v>0</v>
      </c>
      <c r="AZ6564" s="209">
        <f>IF(BB6564="S",IF(Q6564="1. Aceitou o programa",IF(OR(X6564="Não se Aplica",X6564=""),IF(OR(W6564="Não se Aplica",W6564=""),0,W6564-V6564),AVERAGE(X6564-W6564,W6564-V6564)),0),0)</f>
        <v>0</v>
      </c>
      <c r="BA6564" s="209">
        <f>IF(BB6564="S",IF(AND(Q6564="1. Aceitou o programa",AH6564="Realizada"),IFERROR(IF(AG6564="",0,AG6564-R6564),0),0),0)</f>
        <v>0</v>
      </c>
      <c r="BB6564" s="209" t="str">
        <f>_xlfn.XLOOKUP(U6564,'Lista Suspensa'!$AA$20:$AA$23,'Lista Suspensa'!$AB$20:$AB$23,"N/A")</f>
        <v>S</v>
      </c>
    </row>
    <row r="6565" spans="1:54" ht="12" customHeight="1">
      <c r="A6565" s="151" t="s">
        <v>54</v>
      </c>
      <c r="B6565" s="152">
        <v>46083</v>
      </c>
      <c r="C6565" s="153" t="s">
        <v>55</v>
      </c>
      <c r="D6565" s="153" t="s">
        <v>56</v>
      </c>
      <c r="E6565" s="244">
        <v>87846841</v>
      </c>
      <c r="F6565" s="144" t="s">
        <v>10889</v>
      </c>
      <c r="G6565" s="230"/>
      <c r="H6565" s="154">
        <v>26795</v>
      </c>
      <c r="I6565" s="153">
        <v>53</v>
      </c>
      <c r="J6565" s="148" t="s">
        <v>70</v>
      </c>
      <c r="K6565" s="153" t="s">
        <v>59</v>
      </c>
      <c r="L6565" s="153"/>
      <c r="M6565" s="153"/>
      <c r="N6565" s="153">
        <v>60</v>
      </c>
      <c r="O6565" s="155" t="s">
        <v>10890</v>
      </c>
      <c r="P6565" s="156" t="s">
        <v>2026</v>
      </c>
      <c r="Q6565" s="157" t="s">
        <v>8211</v>
      </c>
      <c r="R6565" s="158"/>
      <c r="S6565" s="159"/>
      <c r="T6565" s="159" t="s">
        <v>6983</v>
      </c>
      <c r="U6565" s="159" t="s">
        <v>8212</v>
      </c>
      <c r="V6565" s="154">
        <v>46112</v>
      </c>
      <c r="W6565" s="154">
        <v>46150</v>
      </c>
      <c r="X6565" s="154"/>
      <c r="Y6565" s="160"/>
      <c r="Z6565" s="160"/>
      <c r="AA6565" s="153"/>
      <c r="AB6565" s="153"/>
      <c r="AC6565" s="182" t="e">
        <f t="shared" si="206"/>
        <v>#DIV/0!</v>
      </c>
      <c r="AD6565" s="153" t="e">
        <f t="shared" si="207"/>
        <v>#DIV/0!</v>
      </c>
      <c r="AE6565" s="207"/>
      <c r="AF6565" s="153"/>
      <c r="AG6565" s="159"/>
      <c r="AH6565" s="153"/>
      <c r="AI6565" s="161"/>
      <c r="AJ6565" s="153"/>
      <c r="AK6565" s="153"/>
      <c r="AL6565" s="207"/>
      <c r="AM6565" s="207"/>
      <c r="AN6565" s="207"/>
      <c r="AO6565" s="207"/>
      <c r="AP6565" s="147" t="s">
        <v>67</v>
      </c>
      <c r="AQ6565" s="147" t="s">
        <v>67</v>
      </c>
      <c r="AR6565" s="147"/>
      <c r="AS6565" s="209" t="s">
        <v>68</v>
      </c>
      <c r="AT6565" s="223" t="str">
        <f>MONTH(B6565)&amp;"/"&amp;YEAR(B6565)</f>
        <v>3/2026</v>
      </c>
      <c r="AU6565" s="223">
        <f>WEEKNUM(B6565)-WEEKNUM(EOMONTH(B6565,-1)+1)+1</f>
        <v>1</v>
      </c>
      <c r="AV6565" s="209" t="str">
        <f>MONTH(R6565)&amp;"/"&amp;YEAR(R6565)</f>
        <v>1/1900</v>
      </c>
      <c r="AW6565" s="209" t="e">
        <f>WEEKNUM(R6565)-WEEKNUM(EOMONTH(R6565,-1)+1)+1</f>
        <v>#NUM!</v>
      </c>
      <c r="AX6565" s="209">
        <f>IF(BB6565="S",IF(Q6565="1. Aceitou o programa",R6565-B6565,0),0)</f>
        <v>0</v>
      </c>
      <c r="AY6565" s="209">
        <f>IF(BB6565="S",IF(AND(S6565&lt;&gt;"",R6565&lt;&gt;""),S6565-R6565,0),0)</f>
        <v>0</v>
      </c>
      <c r="AZ6565" s="209">
        <f>IF(BB6565="S",IF(Q6565="1. Aceitou o programa",IF(OR(X6565="Não se Aplica",X6565=""),IF(OR(W6565="Não se Aplica",W6565=""),0,W6565-V6565),AVERAGE(X6565-W6565,W6565-V6565)),0),0)</f>
        <v>0</v>
      </c>
      <c r="BA6565" s="209">
        <f>IF(BB6565="S",IF(AND(Q6565="1. Aceitou o programa",AH6565="Realizada"),IFERROR(IF(AG6565="",0,AG6565-R6565),0),0),0)</f>
        <v>0</v>
      </c>
      <c r="BB6565" s="209" t="str">
        <f>_xlfn.XLOOKUP(U6565,'Lista Suspensa'!$AA$20:$AA$23,'Lista Suspensa'!$AB$20:$AB$23,"N/A")</f>
        <v>S</v>
      </c>
    </row>
    <row r="6566" spans="1:54" ht="12" customHeight="1">
      <c r="A6566" s="151" t="s">
        <v>54</v>
      </c>
      <c r="B6566" s="152">
        <v>46083</v>
      </c>
      <c r="C6566" s="153" t="s">
        <v>55</v>
      </c>
      <c r="D6566" s="153" t="s">
        <v>56</v>
      </c>
      <c r="E6566" s="244">
        <v>451900359</v>
      </c>
      <c r="F6566" s="144" t="s">
        <v>10891</v>
      </c>
      <c r="G6566" s="230"/>
      <c r="H6566" s="154">
        <v>27877</v>
      </c>
      <c r="I6566" s="153">
        <v>50</v>
      </c>
      <c r="J6566" s="148" t="s">
        <v>70</v>
      </c>
      <c r="K6566" s="153" t="s">
        <v>59</v>
      </c>
      <c r="L6566" s="153"/>
      <c r="M6566" s="153"/>
      <c r="N6566" s="153">
        <v>400</v>
      </c>
      <c r="O6566" s="155">
        <v>11941610846</v>
      </c>
      <c r="P6566" s="156" t="s">
        <v>60</v>
      </c>
      <c r="Q6566" s="157" t="s">
        <v>8211</v>
      </c>
      <c r="R6566" s="158"/>
      <c r="S6566" s="159"/>
      <c r="T6566" s="159" t="s">
        <v>6983</v>
      </c>
      <c r="U6566" s="159" t="s">
        <v>8212</v>
      </c>
      <c r="V6566" s="154">
        <v>46126</v>
      </c>
      <c r="W6566" s="154">
        <v>46150</v>
      </c>
      <c r="X6566" s="154"/>
      <c r="Y6566" s="160"/>
      <c r="Z6566" s="160"/>
      <c r="AA6566" s="153"/>
      <c r="AB6566" s="153"/>
      <c r="AC6566" s="182" t="e">
        <f t="shared" si="206"/>
        <v>#DIV/0!</v>
      </c>
      <c r="AD6566" s="153" t="e">
        <f t="shared" si="207"/>
        <v>#DIV/0!</v>
      </c>
      <c r="AE6566" s="207"/>
      <c r="AF6566" s="153"/>
      <c r="AG6566" s="159"/>
      <c r="AH6566" s="153"/>
      <c r="AI6566" s="161"/>
      <c r="AJ6566" s="153"/>
      <c r="AK6566" s="153"/>
      <c r="AL6566" s="207"/>
      <c r="AM6566" s="207"/>
      <c r="AN6566" s="207"/>
      <c r="AO6566" s="207"/>
      <c r="AP6566" s="147" t="s">
        <v>67</v>
      </c>
      <c r="AQ6566" s="147" t="s">
        <v>67</v>
      </c>
      <c r="AR6566" s="147"/>
      <c r="AS6566" s="209" t="s">
        <v>68</v>
      </c>
      <c r="AT6566" s="223" t="str">
        <f>MONTH(B6566)&amp;"/"&amp;YEAR(B6566)</f>
        <v>3/2026</v>
      </c>
      <c r="AU6566" s="223">
        <f>WEEKNUM(B6566)-WEEKNUM(EOMONTH(B6566,-1)+1)+1</f>
        <v>1</v>
      </c>
      <c r="AV6566" s="209" t="str">
        <f>MONTH(R6566)&amp;"/"&amp;YEAR(R6566)</f>
        <v>1/1900</v>
      </c>
      <c r="AW6566" s="209" t="e">
        <f>WEEKNUM(R6566)-WEEKNUM(EOMONTH(R6566,-1)+1)+1</f>
        <v>#NUM!</v>
      </c>
      <c r="AX6566" s="209">
        <f>IF(BB6566="S",IF(Q6566="1. Aceitou o programa",R6566-B6566,0),0)</f>
        <v>0</v>
      </c>
      <c r="AY6566" s="209">
        <f>IF(BB6566="S",IF(AND(S6566&lt;&gt;"",R6566&lt;&gt;""),S6566-R6566,0),0)</f>
        <v>0</v>
      </c>
      <c r="AZ6566" s="209">
        <f>IF(BB6566="S",IF(Q6566="1. Aceitou o programa",IF(OR(X6566="Não se Aplica",X6566=""),IF(OR(W6566="Não se Aplica",W6566=""),0,W6566-V6566),AVERAGE(X6566-W6566,W6566-V6566)),0),0)</f>
        <v>0</v>
      </c>
      <c r="BA6566" s="209">
        <f>IF(BB6566="S",IF(AND(Q6566="1. Aceitou o programa",AH6566="Realizada"),IFERROR(IF(AG6566="",0,AG6566-R6566),0),0),0)</f>
        <v>0</v>
      </c>
      <c r="BB6566" s="209" t="str">
        <f>_xlfn.XLOOKUP(U6566,'Lista Suspensa'!$AA$20:$AA$23,'Lista Suspensa'!$AB$20:$AB$23,"N/A")</f>
        <v>S</v>
      </c>
    </row>
    <row r="6567" spans="1:54" ht="12" customHeight="1">
      <c r="A6567" s="151" t="s">
        <v>54</v>
      </c>
      <c r="B6567" s="152">
        <v>46083</v>
      </c>
      <c r="C6567" s="153" t="s">
        <v>55</v>
      </c>
      <c r="D6567" s="153" t="s">
        <v>56</v>
      </c>
      <c r="E6567" s="244">
        <v>87865304</v>
      </c>
      <c r="F6567" s="144" t="s">
        <v>10892</v>
      </c>
      <c r="G6567" s="230"/>
      <c r="H6567" s="154">
        <v>28787</v>
      </c>
      <c r="I6567" s="153">
        <v>47</v>
      </c>
      <c r="J6567" s="148" t="s">
        <v>70</v>
      </c>
      <c r="K6567" s="153" t="s">
        <v>59</v>
      </c>
      <c r="L6567" s="153"/>
      <c r="M6567" s="153"/>
      <c r="N6567" s="153">
        <v>80</v>
      </c>
      <c r="O6567" s="155" t="s">
        <v>10893</v>
      </c>
      <c r="P6567" s="156" t="s">
        <v>60</v>
      </c>
      <c r="Q6567" s="157" t="s">
        <v>8211</v>
      </c>
      <c r="R6567" s="158"/>
      <c r="S6567" s="159"/>
      <c r="T6567" s="159" t="s">
        <v>6983</v>
      </c>
      <c r="U6567" s="159" t="s">
        <v>8212</v>
      </c>
      <c r="V6567" s="154">
        <v>46112</v>
      </c>
      <c r="W6567" s="154">
        <v>46150</v>
      </c>
      <c r="X6567" s="154"/>
      <c r="Y6567" s="160"/>
      <c r="Z6567" s="160"/>
      <c r="AA6567" s="153"/>
      <c r="AB6567" s="153"/>
      <c r="AC6567" s="182" t="e">
        <f t="shared" si="206"/>
        <v>#DIV/0!</v>
      </c>
      <c r="AD6567" s="153" t="e">
        <f t="shared" si="207"/>
        <v>#DIV/0!</v>
      </c>
      <c r="AE6567" s="207"/>
      <c r="AF6567" s="153"/>
      <c r="AG6567" s="159"/>
      <c r="AH6567" s="153"/>
      <c r="AI6567" s="161"/>
      <c r="AJ6567" s="153"/>
      <c r="AK6567" s="153"/>
      <c r="AL6567" s="207"/>
      <c r="AM6567" s="207"/>
      <c r="AN6567" s="207"/>
      <c r="AO6567" s="207"/>
      <c r="AP6567" s="147" t="s">
        <v>67</v>
      </c>
      <c r="AQ6567" s="147" t="s">
        <v>67</v>
      </c>
      <c r="AR6567" s="147"/>
      <c r="AS6567" s="209" t="s">
        <v>68</v>
      </c>
      <c r="AT6567" s="223" t="str">
        <f>MONTH(B6567)&amp;"/"&amp;YEAR(B6567)</f>
        <v>3/2026</v>
      </c>
      <c r="AU6567" s="223">
        <f>WEEKNUM(B6567)-WEEKNUM(EOMONTH(B6567,-1)+1)+1</f>
        <v>1</v>
      </c>
      <c r="AV6567" s="209" t="str">
        <f>MONTH(R6567)&amp;"/"&amp;YEAR(R6567)</f>
        <v>1/1900</v>
      </c>
      <c r="AW6567" s="209" t="e">
        <f>WEEKNUM(R6567)-WEEKNUM(EOMONTH(R6567,-1)+1)+1</f>
        <v>#NUM!</v>
      </c>
      <c r="AX6567" s="209">
        <f>IF(BB6567="S",IF(Q6567="1. Aceitou o programa",R6567-B6567,0),0)</f>
        <v>0</v>
      </c>
      <c r="AY6567" s="209">
        <f>IF(BB6567="S",IF(AND(S6567&lt;&gt;"",R6567&lt;&gt;""),S6567-R6567,0),0)</f>
        <v>0</v>
      </c>
      <c r="AZ6567" s="209">
        <f>IF(BB6567="S",IF(Q6567="1. Aceitou o programa",IF(OR(X6567="Não se Aplica",X6567=""),IF(OR(W6567="Não se Aplica",W6567=""),0,W6567-V6567),AVERAGE(X6567-W6567,W6567-V6567)),0),0)</f>
        <v>0</v>
      </c>
      <c r="BA6567" s="209">
        <f>IF(BB6567="S",IF(AND(Q6567="1. Aceitou o programa",AH6567="Realizada"),IFERROR(IF(AG6567="",0,AG6567-R6567),0),0),0)</f>
        <v>0</v>
      </c>
      <c r="BB6567" s="209" t="str">
        <f>_xlfn.XLOOKUP(U6567,'Lista Suspensa'!$AA$20:$AA$23,'Lista Suspensa'!$AB$20:$AB$23,"N/A")</f>
        <v>S</v>
      </c>
    </row>
    <row r="6568" spans="1:54" ht="12" customHeight="1">
      <c r="A6568" s="151" t="s">
        <v>54</v>
      </c>
      <c r="B6568" s="152">
        <v>46083</v>
      </c>
      <c r="C6568" s="153" t="s">
        <v>55</v>
      </c>
      <c r="D6568" s="153" t="s">
        <v>56</v>
      </c>
      <c r="E6568" s="244">
        <v>447509454</v>
      </c>
      <c r="F6568" s="144" t="s">
        <v>10894</v>
      </c>
      <c r="G6568" s="230"/>
      <c r="H6568" s="154">
        <v>30448</v>
      </c>
      <c r="I6568" s="153">
        <v>43</v>
      </c>
      <c r="J6568" s="148" t="s">
        <v>70</v>
      </c>
      <c r="K6568" s="153" t="s">
        <v>59</v>
      </c>
      <c r="L6568" s="153"/>
      <c r="M6568" s="153"/>
      <c r="N6568" s="153">
        <v>500</v>
      </c>
      <c r="O6568" s="155" t="s">
        <v>10895</v>
      </c>
      <c r="P6568" s="156" t="s">
        <v>60</v>
      </c>
      <c r="Q6568" s="157" t="s">
        <v>8211</v>
      </c>
      <c r="R6568" s="158"/>
      <c r="S6568" s="159"/>
      <c r="T6568" s="159" t="s">
        <v>6983</v>
      </c>
      <c r="U6568" s="159" t="s">
        <v>8212</v>
      </c>
      <c r="V6568" s="154">
        <v>46126</v>
      </c>
      <c r="W6568" s="154">
        <v>46150</v>
      </c>
      <c r="X6568" s="154"/>
      <c r="Y6568" s="160"/>
      <c r="Z6568" s="160"/>
      <c r="AA6568" s="153"/>
      <c r="AB6568" s="153"/>
      <c r="AC6568" s="182" t="e">
        <f t="shared" si="206"/>
        <v>#DIV/0!</v>
      </c>
      <c r="AD6568" s="153" t="e">
        <f t="shared" si="207"/>
        <v>#DIV/0!</v>
      </c>
      <c r="AE6568" s="207"/>
      <c r="AF6568" s="153"/>
      <c r="AG6568" s="159"/>
      <c r="AH6568" s="153"/>
      <c r="AI6568" s="161"/>
      <c r="AJ6568" s="153"/>
      <c r="AK6568" s="153"/>
      <c r="AL6568" s="207"/>
      <c r="AM6568" s="207"/>
      <c r="AN6568" s="207"/>
      <c r="AO6568" s="207"/>
      <c r="AP6568" s="147" t="s">
        <v>67</v>
      </c>
      <c r="AQ6568" s="147" t="s">
        <v>67</v>
      </c>
      <c r="AR6568" s="147"/>
      <c r="AS6568" s="209" t="s">
        <v>68</v>
      </c>
      <c r="AT6568" s="223" t="str">
        <f>MONTH(B6568)&amp;"/"&amp;YEAR(B6568)</f>
        <v>3/2026</v>
      </c>
      <c r="AU6568" s="223">
        <f>WEEKNUM(B6568)-WEEKNUM(EOMONTH(B6568,-1)+1)+1</f>
        <v>1</v>
      </c>
      <c r="AV6568" s="209" t="str">
        <f>MONTH(R6568)&amp;"/"&amp;YEAR(R6568)</f>
        <v>1/1900</v>
      </c>
      <c r="AW6568" s="209" t="e">
        <f>WEEKNUM(R6568)-WEEKNUM(EOMONTH(R6568,-1)+1)+1</f>
        <v>#NUM!</v>
      </c>
      <c r="AX6568" s="209">
        <f>IF(BB6568="S",IF(Q6568="1. Aceitou o programa",R6568-B6568,0),0)</f>
        <v>0</v>
      </c>
      <c r="AY6568" s="209">
        <f>IF(BB6568="S",IF(AND(S6568&lt;&gt;"",R6568&lt;&gt;""),S6568-R6568,0),0)</f>
        <v>0</v>
      </c>
      <c r="AZ6568" s="209">
        <f>IF(BB6568="S",IF(Q6568="1. Aceitou o programa",IF(OR(X6568="Não se Aplica",X6568=""),IF(OR(W6568="Não se Aplica",W6568=""),0,W6568-V6568),AVERAGE(X6568-W6568,W6568-V6568)),0),0)</f>
        <v>0</v>
      </c>
      <c r="BA6568" s="209">
        <f>IF(BB6568="S",IF(AND(Q6568="1. Aceitou o programa",AH6568="Realizada"),IFERROR(IF(AG6568="",0,AG6568-R6568),0),0),0)</f>
        <v>0</v>
      </c>
      <c r="BB6568" s="209" t="str">
        <f>_xlfn.XLOOKUP(U6568,'Lista Suspensa'!$AA$20:$AA$23,'Lista Suspensa'!$AB$20:$AB$23,"N/A")</f>
        <v>S</v>
      </c>
    </row>
    <row r="6569" spans="1:54" ht="12" customHeight="1">
      <c r="A6569" s="151" t="s">
        <v>54</v>
      </c>
      <c r="B6569" s="152">
        <v>46083</v>
      </c>
      <c r="C6569" s="153" t="s">
        <v>55</v>
      </c>
      <c r="D6569" s="153" t="s">
        <v>56</v>
      </c>
      <c r="E6569" s="244">
        <v>94723883</v>
      </c>
      <c r="F6569" s="144" t="s">
        <v>10896</v>
      </c>
      <c r="G6569" s="230"/>
      <c r="H6569" s="154">
        <v>30800</v>
      </c>
      <c r="I6569" s="153">
        <v>42</v>
      </c>
      <c r="J6569" s="148" t="s">
        <v>58</v>
      </c>
      <c r="K6569" s="153" t="s">
        <v>59</v>
      </c>
      <c r="L6569" s="153"/>
      <c r="M6569" s="153"/>
      <c r="N6569" s="153">
        <v>750</v>
      </c>
      <c r="O6569" s="155" t="s">
        <v>10897</v>
      </c>
      <c r="P6569" s="156" t="s">
        <v>2026</v>
      </c>
      <c r="Q6569" s="157" t="s">
        <v>8211</v>
      </c>
      <c r="R6569" s="158"/>
      <c r="S6569" s="159"/>
      <c r="T6569" s="159" t="s">
        <v>6983</v>
      </c>
      <c r="U6569" s="159" t="s">
        <v>8212</v>
      </c>
      <c r="V6569" s="154">
        <v>46111</v>
      </c>
      <c r="W6569" s="154">
        <v>46155</v>
      </c>
      <c r="X6569" s="154"/>
      <c r="Y6569" s="160"/>
      <c r="Z6569" s="160"/>
      <c r="AA6569" s="153"/>
      <c r="AB6569" s="153"/>
      <c r="AC6569" s="182" t="e">
        <f t="shared" si="206"/>
        <v>#DIV/0!</v>
      </c>
      <c r="AD6569" s="153" t="e">
        <f t="shared" si="207"/>
        <v>#DIV/0!</v>
      </c>
      <c r="AE6569" s="207"/>
      <c r="AF6569" s="153"/>
      <c r="AG6569" s="159"/>
      <c r="AH6569" s="153"/>
      <c r="AI6569" s="161"/>
      <c r="AJ6569" s="153"/>
      <c r="AK6569" s="153"/>
      <c r="AL6569" s="207"/>
      <c r="AM6569" s="207"/>
      <c r="AN6569" s="207"/>
      <c r="AO6569" s="207"/>
      <c r="AP6569" s="147" t="s">
        <v>67</v>
      </c>
      <c r="AQ6569" s="147" t="s">
        <v>67</v>
      </c>
      <c r="AR6569" s="147"/>
      <c r="AS6569" s="209" t="s">
        <v>68</v>
      </c>
      <c r="AT6569" s="223" t="str">
        <f>MONTH(B6569)&amp;"/"&amp;YEAR(B6569)</f>
        <v>3/2026</v>
      </c>
      <c r="AU6569" s="223">
        <f>WEEKNUM(B6569)-WEEKNUM(EOMONTH(B6569,-1)+1)+1</f>
        <v>1</v>
      </c>
      <c r="AV6569" s="209" t="str">
        <f>MONTH(R6569)&amp;"/"&amp;YEAR(R6569)</f>
        <v>1/1900</v>
      </c>
      <c r="AW6569" s="209" t="e">
        <f>WEEKNUM(R6569)-WEEKNUM(EOMONTH(R6569,-1)+1)+1</f>
        <v>#NUM!</v>
      </c>
      <c r="AX6569" s="209">
        <f>IF(BB6569="S",IF(Q6569="1. Aceitou o programa",R6569-B6569,0),0)</f>
        <v>0</v>
      </c>
      <c r="AY6569" s="209">
        <f>IF(BB6569="S",IF(AND(S6569&lt;&gt;"",R6569&lt;&gt;""),S6569-R6569,0),0)</f>
        <v>0</v>
      </c>
      <c r="AZ6569" s="209">
        <f>IF(BB6569="S",IF(Q6569="1. Aceitou o programa",IF(OR(X6569="Não se Aplica",X6569=""),IF(OR(W6569="Não se Aplica",W6569=""),0,W6569-V6569),AVERAGE(X6569-W6569,W6569-V6569)),0),0)</f>
        <v>0</v>
      </c>
      <c r="BA6569" s="209">
        <f>IF(BB6569="S",IF(AND(Q6569="1. Aceitou o programa",AH6569="Realizada"),IFERROR(IF(AG6569="",0,AG6569-R6569),0),0),0)</f>
        <v>0</v>
      </c>
      <c r="BB6569" s="209" t="str">
        <f>_xlfn.XLOOKUP(U6569,'Lista Suspensa'!$AA$20:$AA$23,'Lista Suspensa'!$AB$20:$AB$23,"N/A")</f>
        <v>S</v>
      </c>
    </row>
    <row r="6570" spans="1:54" ht="12" customHeight="1">
      <c r="A6570" s="151" t="s">
        <v>54</v>
      </c>
      <c r="B6570" s="152">
        <v>46083</v>
      </c>
      <c r="C6570" s="153" t="s">
        <v>55</v>
      </c>
      <c r="D6570" s="153" t="s">
        <v>56</v>
      </c>
      <c r="E6570" s="244">
        <v>94589882</v>
      </c>
      <c r="F6570" s="144" t="s">
        <v>10898</v>
      </c>
      <c r="G6570" s="230"/>
      <c r="H6570" s="154">
        <v>33586</v>
      </c>
      <c r="I6570" s="153">
        <v>34</v>
      </c>
      <c r="J6570" s="148" t="s">
        <v>70</v>
      </c>
      <c r="K6570" s="153" t="s">
        <v>59</v>
      </c>
      <c r="L6570" s="153"/>
      <c r="M6570" s="153"/>
      <c r="N6570" s="153">
        <v>600</v>
      </c>
      <c r="O6570" s="155" t="s">
        <v>10899</v>
      </c>
      <c r="P6570" s="156" t="s">
        <v>60</v>
      </c>
      <c r="Q6570" s="157" t="s">
        <v>8211</v>
      </c>
      <c r="R6570" s="158"/>
      <c r="S6570" s="159"/>
      <c r="T6570" s="159" t="s">
        <v>6983</v>
      </c>
      <c r="U6570" s="159" t="s">
        <v>8212</v>
      </c>
      <c r="V6570" s="154">
        <v>46126</v>
      </c>
      <c r="W6570" s="154">
        <v>46150</v>
      </c>
      <c r="X6570" s="154"/>
      <c r="Y6570" s="160"/>
      <c r="Z6570" s="160"/>
      <c r="AA6570" s="153"/>
      <c r="AB6570" s="153"/>
      <c r="AC6570" s="182" t="e">
        <f t="shared" si="206"/>
        <v>#DIV/0!</v>
      </c>
      <c r="AD6570" s="153" t="e">
        <f t="shared" si="207"/>
        <v>#DIV/0!</v>
      </c>
      <c r="AE6570" s="207"/>
      <c r="AF6570" s="153"/>
      <c r="AG6570" s="159"/>
      <c r="AH6570" s="153"/>
      <c r="AI6570" s="161"/>
      <c r="AJ6570" s="153"/>
      <c r="AK6570" s="153"/>
      <c r="AL6570" s="207"/>
      <c r="AM6570" s="207"/>
      <c r="AN6570" s="207"/>
      <c r="AO6570" s="207"/>
      <c r="AP6570" s="147" t="s">
        <v>67</v>
      </c>
      <c r="AQ6570" s="147" t="s">
        <v>67</v>
      </c>
      <c r="AR6570" s="147"/>
      <c r="AS6570" s="209" t="s">
        <v>68</v>
      </c>
      <c r="AT6570" s="223" t="str">
        <f>MONTH(B6570)&amp;"/"&amp;YEAR(B6570)</f>
        <v>3/2026</v>
      </c>
      <c r="AU6570" s="223">
        <f>WEEKNUM(B6570)-WEEKNUM(EOMONTH(B6570,-1)+1)+1</f>
        <v>1</v>
      </c>
      <c r="AV6570" s="209" t="str">
        <f>MONTH(R6570)&amp;"/"&amp;YEAR(R6570)</f>
        <v>1/1900</v>
      </c>
      <c r="AW6570" s="209" t="e">
        <f>WEEKNUM(R6570)-WEEKNUM(EOMONTH(R6570,-1)+1)+1</f>
        <v>#NUM!</v>
      </c>
      <c r="AX6570" s="209">
        <f>IF(BB6570="S",IF(Q6570="1. Aceitou o programa",R6570-B6570,0),0)</f>
        <v>0</v>
      </c>
      <c r="AY6570" s="209">
        <f>IF(BB6570="S",IF(AND(S6570&lt;&gt;"",R6570&lt;&gt;""),S6570-R6570,0),0)</f>
        <v>0</v>
      </c>
      <c r="AZ6570" s="209">
        <f>IF(BB6570="S",IF(Q6570="1. Aceitou o programa",IF(OR(X6570="Não se Aplica",X6570=""),IF(OR(W6570="Não se Aplica",W6570=""),0,W6570-V6570),AVERAGE(X6570-W6570,W6570-V6570)),0),0)</f>
        <v>0</v>
      </c>
      <c r="BA6570" s="209">
        <f>IF(BB6570="S",IF(AND(Q6570="1. Aceitou o programa",AH6570="Realizada"),IFERROR(IF(AG6570="",0,AG6570-R6570),0),0),0)</f>
        <v>0</v>
      </c>
      <c r="BB6570" s="209" t="str">
        <f>_xlfn.XLOOKUP(U6570,'Lista Suspensa'!$AA$20:$AA$23,'Lista Suspensa'!$AB$20:$AB$23,"N/A")</f>
        <v>S</v>
      </c>
    </row>
    <row r="6571" spans="1:54" ht="12" customHeight="1">
      <c r="A6571" s="151" t="s">
        <v>54</v>
      </c>
      <c r="B6571" s="152">
        <v>46083</v>
      </c>
      <c r="C6571" s="153" t="s">
        <v>55</v>
      </c>
      <c r="D6571" s="153" t="s">
        <v>56</v>
      </c>
      <c r="E6571" s="244">
        <v>21380775</v>
      </c>
      <c r="F6571" s="144" t="s">
        <v>10900</v>
      </c>
      <c r="G6571" s="230"/>
      <c r="H6571" s="154">
        <v>19763</v>
      </c>
      <c r="I6571" s="153">
        <v>72</v>
      </c>
      <c r="J6571" s="148" t="s">
        <v>70</v>
      </c>
      <c r="K6571" s="153"/>
      <c r="L6571" s="153"/>
      <c r="M6571" s="153"/>
      <c r="N6571" s="153">
        <v>600</v>
      </c>
      <c r="O6571" s="155" t="s">
        <v>10901</v>
      </c>
      <c r="P6571" s="156" t="s">
        <v>60</v>
      </c>
      <c r="Q6571" s="157" t="s">
        <v>8211</v>
      </c>
      <c r="R6571" s="158"/>
      <c r="S6571" s="159"/>
      <c r="T6571" s="159" t="s">
        <v>6983</v>
      </c>
      <c r="U6571" s="159" t="s">
        <v>8212</v>
      </c>
      <c r="V6571" s="154">
        <v>46113</v>
      </c>
      <c r="W6571" s="154">
        <v>46150</v>
      </c>
      <c r="X6571" s="154"/>
      <c r="Y6571" s="160"/>
      <c r="Z6571" s="160"/>
      <c r="AA6571" s="153"/>
      <c r="AB6571" s="153"/>
      <c r="AC6571" s="182" t="e">
        <f t="shared" si="206"/>
        <v>#DIV/0!</v>
      </c>
      <c r="AD6571" s="153" t="e">
        <f t="shared" si="207"/>
        <v>#DIV/0!</v>
      </c>
      <c r="AE6571" s="207"/>
      <c r="AF6571" s="153"/>
      <c r="AG6571" s="159"/>
      <c r="AH6571" s="153"/>
      <c r="AI6571" s="161"/>
      <c r="AJ6571" s="153"/>
      <c r="AK6571" s="153"/>
      <c r="AL6571" s="207"/>
      <c r="AM6571" s="207"/>
      <c r="AN6571" s="207"/>
      <c r="AO6571" s="207"/>
      <c r="AP6571" s="147" t="s">
        <v>67</v>
      </c>
      <c r="AQ6571" s="147" t="s">
        <v>67</v>
      </c>
      <c r="AR6571" s="147"/>
      <c r="AS6571" s="209" t="s">
        <v>68</v>
      </c>
      <c r="AT6571" s="223" t="str">
        <f>MONTH(B6571)&amp;"/"&amp;YEAR(B6571)</f>
        <v>3/2026</v>
      </c>
      <c r="AU6571" s="223">
        <f>WEEKNUM(B6571)-WEEKNUM(EOMONTH(B6571,-1)+1)+1</f>
        <v>1</v>
      </c>
      <c r="AV6571" s="209" t="str">
        <f>MONTH(R6571)&amp;"/"&amp;YEAR(R6571)</f>
        <v>1/1900</v>
      </c>
      <c r="AW6571" s="209" t="e">
        <f>WEEKNUM(R6571)-WEEKNUM(EOMONTH(R6571,-1)+1)+1</f>
        <v>#NUM!</v>
      </c>
      <c r="AX6571" s="209">
        <f>IF(BB6571="S",IF(Q6571="1. Aceitou o programa",R6571-B6571,0),0)</f>
        <v>0</v>
      </c>
      <c r="AY6571" s="209">
        <f>IF(BB6571="S",IF(AND(S6571&lt;&gt;"",R6571&lt;&gt;""),S6571-R6571,0),0)</f>
        <v>0</v>
      </c>
      <c r="AZ6571" s="209">
        <f>IF(BB6571="S",IF(Q6571="1. Aceitou o programa",IF(OR(X6571="Não se Aplica",X6571=""),IF(OR(W6571="Não se Aplica",W6571=""),0,W6571-V6571),AVERAGE(X6571-W6571,W6571-V6571)),0),0)</f>
        <v>0</v>
      </c>
      <c r="BA6571" s="209">
        <f>IF(BB6571="S",IF(AND(Q6571="1. Aceitou o programa",AH6571="Realizada"),IFERROR(IF(AG6571="",0,AG6571-R6571),0),0),0)</f>
        <v>0</v>
      </c>
      <c r="BB6571" s="209" t="str">
        <f>_xlfn.XLOOKUP(U6571,'Lista Suspensa'!$AA$20:$AA$23,'Lista Suspensa'!$AB$20:$AB$23,"N/A")</f>
        <v>S</v>
      </c>
    </row>
    <row r="6572" spans="1:54" ht="12" customHeight="1">
      <c r="A6572" s="151" t="s">
        <v>54</v>
      </c>
      <c r="B6572" s="152">
        <v>46083</v>
      </c>
      <c r="C6572" s="153" t="s">
        <v>55</v>
      </c>
      <c r="D6572" s="153" t="s">
        <v>56</v>
      </c>
      <c r="E6572" s="244">
        <v>76263839</v>
      </c>
      <c r="F6572" s="144" t="s">
        <v>10902</v>
      </c>
      <c r="G6572" s="230"/>
      <c r="H6572" s="154">
        <v>26330</v>
      </c>
      <c r="I6572" s="153">
        <v>54</v>
      </c>
      <c r="J6572" s="148" t="s">
        <v>70</v>
      </c>
      <c r="K6572" s="153"/>
      <c r="L6572" s="153"/>
      <c r="M6572" s="153"/>
      <c r="N6572" s="153">
        <v>50</v>
      </c>
      <c r="O6572" s="155" t="s">
        <v>10903</v>
      </c>
      <c r="P6572" s="156" t="s">
        <v>60</v>
      </c>
      <c r="Q6572" s="157" t="s">
        <v>8211</v>
      </c>
      <c r="R6572" s="158"/>
      <c r="S6572" s="159"/>
      <c r="T6572" s="159" t="s">
        <v>6983</v>
      </c>
      <c r="U6572" s="159" t="s">
        <v>8212</v>
      </c>
      <c r="V6572" s="154">
        <v>46113</v>
      </c>
      <c r="W6572" s="154">
        <v>46150</v>
      </c>
      <c r="X6572" s="154"/>
      <c r="Y6572" s="160"/>
      <c r="Z6572" s="160"/>
      <c r="AA6572" s="153"/>
      <c r="AB6572" s="153"/>
      <c r="AC6572" s="182" t="e">
        <f t="shared" si="206"/>
        <v>#DIV/0!</v>
      </c>
      <c r="AD6572" s="153" t="e">
        <f t="shared" si="207"/>
        <v>#DIV/0!</v>
      </c>
      <c r="AE6572" s="207"/>
      <c r="AF6572" s="153"/>
      <c r="AG6572" s="159"/>
      <c r="AH6572" s="153"/>
      <c r="AI6572" s="161"/>
      <c r="AJ6572" s="153"/>
      <c r="AK6572" s="153"/>
      <c r="AL6572" s="207"/>
      <c r="AM6572" s="207"/>
      <c r="AN6572" s="207"/>
      <c r="AO6572" s="207"/>
      <c r="AP6572" s="147" t="s">
        <v>67</v>
      </c>
      <c r="AQ6572" s="147" t="s">
        <v>67</v>
      </c>
      <c r="AR6572" s="147"/>
      <c r="AS6572" s="209" t="s">
        <v>68</v>
      </c>
      <c r="AT6572" s="223" t="str">
        <f>MONTH(B6572)&amp;"/"&amp;YEAR(B6572)</f>
        <v>3/2026</v>
      </c>
      <c r="AU6572" s="223">
        <f>WEEKNUM(B6572)-WEEKNUM(EOMONTH(B6572,-1)+1)+1</f>
        <v>1</v>
      </c>
      <c r="AV6572" s="209" t="str">
        <f>MONTH(R6572)&amp;"/"&amp;YEAR(R6572)</f>
        <v>1/1900</v>
      </c>
      <c r="AW6572" s="209" t="e">
        <f>WEEKNUM(R6572)-WEEKNUM(EOMONTH(R6572,-1)+1)+1</f>
        <v>#NUM!</v>
      </c>
      <c r="AX6572" s="209">
        <f>IF(BB6572="S",IF(Q6572="1. Aceitou o programa",R6572-B6572,0),0)</f>
        <v>0</v>
      </c>
      <c r="AY6572" s="209">
        <f>IF(BB6572="S",IF(AND(S6572&lt;&gt;"",R6572&lt;&gt;""),S6572-R6572,0),0)</f>
        <v>0</v>
      </c>
      <c r="AZ6572" s="209">
        <f>IF(BB6572="S",IF(Q6572="1. Aceitou o programa",IF(OR(X6572="Não se Aplica",X6572=""),IF(OR(W6572="Não se Aplica",W6572=""),0,W6572-V6572),AVERAGE(X6572-W6572,W6572-V6572)),0),0)</f>
        <v>0</v>
      </c>
      <c r="BA6572" s="209">
        <f>IF(BB6572="S",IF(AND(Q6572="1. Aceitou o programa",AH6572="Realizada"),IFERROR(IF(AG6572="",0,AG6572-R6572),0),0),0)</f>
        <v>0</v>
      </c>
      <c r="BB6572" s="209" t="str">
        <f>_xlfn.XLOOKUP(U6572,'Lista Suspensa'!$AA$20:$AA$23,'Lista Suspensa'!$AB$20:$AB$23,"N/A")</f>
        <v>S</v>
      </c>
    </row>
    <row r="6573" spans="1:54" ht="12" customHeight="1">
      <c r="A6573" s="151" t="s">
        <v>54</v>
      </c>
      <c r="B6573" s="152">
        <v>46083</v>
      </c>
      <c r="C6573" s="153" t="s">
        <v>55</v>
      </c>
      <c r="D6573" s="153" t="s">
        <v>56</v>
      </c>
      <c r="E6573" s="244">
        <v>78383753</v>
      </c>
      <c r="F6573" s="144" t="s">
        <v>10904</v>
      </c>
      <c r="G6573" s="230"/>
      <c r="H6573" s="154">
        <v>26812</v>
      </c>
      <c r="I6573" s="153">
        <v>52</v>
      </c>
      <c r="J6573" s="148" t="s">
        <v>70</v>
      </c>
      <c r="K6573" s="153"/>
      <c r="L6573" s="153"/>
      <c r="M6573" s="153"/>
      <c r="N6573" s="153">
        <v>380</v>
      </c>
      <c r="O6573" s="155" t="s">
        <v>10905</v>
      </c>
      <c r="P6573" s="156" t="s">
        <v>60</v>
      </c>
      <c r="Q6573" s="157" t="s">
        <v>8211</v>
      </c>
      <c r="R6573" s="158"/>
      <c r="S6573" s="159"/>
      <c r="T6573" s="159" t="s">
        <v>6983</v>
      </c>
      <c r="U6573" s="159" t="s">
        <v>8212</v>
      </c>
      <c r="V6573" s="154">
        <v>46113</v>
      </c>
      <c r="W6573" s="154">
        <v>46150</v>
      </c>
      <c r="X6573" s="154"/>
      <c r="Y6573" s="160"/>
      <c r="Z6573" s="160"/>
      <c r="AA6573" s="153"/>
      <c r="AB6573" s="153"/>
      <c r="AC6573" s="182" t="e">
        <f t="shared" si="206"/>
        <v>#DIV/0!</v>
      </c>
      <c r="AD6573" s="153" t="e">
        <f t="shared" si="207"/>
        <v>#DIV/0!</v>
      </c>
      <c r="AE6573" s="207"/>
      <c r="AF6573" s="153"/>
      <c r="AG6573" s="159"/>
      <c r="AH6573" s="153"/>
      <c r="AI6573" s="161"/>
      <c r="AJ6573" s="153"/>
      <c r="AK6573" s="153"/>
      <c r="AL6573" s="207"/>
      <c r="AM6573" s="207"/>
      <c r="AN6573" s="207"/>
      <c r="AO6573" s="207"/>
      <c r="AP6573" s="147" t="s">
        <v>67</v>
      </c>
      <c r="AQ6573" s="147" t="s">
        <v>67</v>
      </c>
      <c r="AR6573" s="147"/>
      <c r="AS6573" s="209" t="s">
        <v>68</v>
      </c>
      <c r="AT6573" s="223" t="str">
        <f>MONTH(B6573)&amp;"/"&amp;YEAR(B6573)</f>
        <v>3/2026</v>
      </c>
      <c r="AU6573" s="223">
        <f>WEEKNUM(B6573)-WEEKNUM(EOMONTH(B6573,-1)+1)+1</f>
        <v>1</v>
      </c>
      <c r="AV6573" s="209" t="str">
        <f>MONTH(R6573)&amp;"/"&amp;YEAR(R6573)</f>
        <v>1/1900</v>
      </c>
      <c r="AW6573" s="209" t="e">
        <f>WEEKNUM(R6573)-WEEKNUM(EOMONTH(R6573,-1)+1)+1</f>
        <v>#NUM!</v>
      </c>
      <c r="AX6573" s="209">
        <f>IF(BB6573="S",IF(Q6573="1. Aceitou o programa",R6573-B6573,0),0)</f>
        <v>0</v>
      </c>
      <c r="AY6573" s="209">
        <f>IF(BB6573="S",IF(AND(S6573&lt;&gt;"",R6573&lt;&gt;""),S6573-R6573,0),0)</f>
        <v>0</v>
      </c>
      <c r="AZ6573" s="209">
        <f>IF(BB6573="S",IF(Q6573="1. Aceitou o programa",IF(OR(X6573="Não se Aplica",X6573=""),IF(OR(W6573="Não se Aplica",W6573=""),0,W6573-V6573),AVERAGE(X6573-W6573,W6573-V6573)),0),0)</f>
        <v>0</v>
      </c>
      <c r="BA6573" s="209">
        <f>IF(BB6573="S",IF(AND(Q6573="1. Aceitou o programa",AH6573="Realizada"),IFERROR(IF(AG6573="",0,AG6573-R6573),0),0),0)</f>
        <v>0</v>
      </c>
      <c r="BB6573" s="209" t="str">
        <f>_xlfn.XLOOKUP(U6573,'Lista Suspensa'!$AA$20:$AA$23,'Lista Suspensa'!$AB$20:$AB$23,"N/A")</f>
        <v>S</v>
      </c>
    </row>
    <row r="6574" spans="1:54" ht="12" customHeight="1">
      <c r="A6574" s="151" t="s">
        <v>54</v>
      </c>
      <c r="B6574" s="152">
        <v>46083</v>
      </c>
      <c r="C6574" s="153" t="s">
        <v>55</v>
      </c>
      <c r="D6574" s="153" t="s">
        <v>56</v>
      </c>
      <c r="E6574" s="244">
        <v>77388956</v>
      </c>
      <c r="F6574" s="144" t="s">
        <v>10906</v>
      </c>
      <c r="G6574" s="230"/>
      <c r="H6574" s="154">
        <v>27065</v>
      </c>
      <c r="I6574" s="153">
        <v>52</v>
      </c>
      <c r="J6574" s="148" t="s">
        <v>70</v>
      </c>
      <c r="K6574" s="153"/>
      <c r="L6574" s="153"/>
      <c r="M6574" s="153"/>
      <c r="N6574" s="153">
        <v>400</v>
      </c>
      <c r="O6574" s="155" t="s">
        <v>10907</v>
      </c>
      <c r="P6574" s="156" t="s">
        <v>60</v>
      </c>
      <c r="Q6574" s="157" t="s">
        <v>8211</v>
      </c>
      <c r="R6574" s="158"/>
      <c r="S6574" s="159"/>
      <c r="T6574" s="159" t="s">
        <v>6983</v>
      </c>
      <c r="U6574" s="159" t="s">
        <v>8212</v>
      </c>
      <c r="V6574" s="154">
        <v>46113</v>
      </c>
      <c r="W6574" s="154">
        <v>46150</v>
      </c>
      <c r="X6574" s="154"/>
      <c r="Y6574" s="160"/>
      <c r="Z6574" s="160"/>
      <c r="AA6574" s="153"/>
      <c r="AB6574" s="153"/>
      <c r="AC6574" s="182" t="e">
        <f t="shared" si="206"/>
        <v>#DIV/0!</v>
      </c>
      <c r="AD6574" s="153" t="e">
        <f t="shared" si="207"/>
        <v>#DIV/0!</v>
      </c>
      <c r="AE6574" s="207"/>
      <c r="AF6574" s="153"/>
      <c r="AG6574" s="159"/>
      <c r="AH6574" s="153"/>
      <c r="AI6574" s="161"/>
      <c r="AJ6574" s="153"/>
      <c r="AK6574" s="153"/>
      <c r="AL6574" s="207"/>
      <c r="AM6574" s="207"/>
      <c r="AN6574" s="207"/>
      <c r="AO6574" s="207"/>
      <c r="AP6574" s="147" t="s">
        <v>67</v>
      </c>
      <c r="AQ6574" s="147"/>
      <c r="AR6574" s="147"/>
      <c r="AS6574" s="209" t="s">
        <v>68</v>
      </c>
      <c r="AT6574" s="223" t="str">
        <f>MONTH(B6574)&amp;"/"&amp;YEAR(B6574)</f>
        <v>3/2026</v>
      </c>
      <c r="AU6574" s="223">
        <f>WEEKNUM(B6574)-WEEKNUM(EOMONTH(B6574,-1)+1)+1</f>
        <v>1</v>
      </c>
      <c r="AV6574" s="209" t="str">
        <f>MONTH(R6574)&amp;"/"&amp;YEAR(R6574)</f>
        <v>1/1900</v>
      </c>
      <c r="AW6574" s="209" t="e">
        <f>WEEKNUM(R6574)-WEEKNUM(EOMONTH(R6574,-1)+1)+1</f>
        <v>#NUM!</v>
      </c>
      <c r="AX6574" s="209">
        <f>IF(BB6574="S",IF(Q6574="1. Aceitou o programa",R6574-B6574,0),0)</f>
        <v>0</v>
      </c>
      <c r="AY6574" s="209">
        <f>IF(BB6574="S",IF(AND(S6574&lt;&gt;"",R6574&lt;&gt;""),S6574-R6574,0),0)</f>
        <v>0</v>
      </c>
      <c r="AZ6574" s="209">
        <f>IF(BB6574="S",IF(Q6574="1. Aceitou o programa",IF(OR(X6574="Não se Aplica",X6574=""),IF(OR(W6574="Não se Aplica",W6574=""),0,W6574-V6574),AVERAGE(X6574-W6574,W6574-V6574)),0),0)</f>
        <v>0</v>
      </c>
      <c r="BA6574" s="209">
        <f>IF(BB6574="S",IF(AND(Q6574="1. Aceitou o programa",AH6574="Realizada"),IFERROR(IF(AG6574="",0,AG6574-R6574),0),0),0)</f>
        <v>0</v>
      </c>
      <c r="BB6574" s="209" t="str">
        <f>_xlfn.XLOOKUP(U6574,'Lista Suspensa'!$AA$20:$AA$23,'Lista Suspensa'!$AB$20:$AB$23,"N/A")</f>
        <v>S</v>
      </c>
    </row>
    <row r="6575" spans="1:54" ht="12" customHeight="1">
      <c r="A6575" s="151" t="s">
        <v>54</v>
      </c>
      <c r="B6575" s="152">
        <v>46083</v>
      </c>
      <c r="C6575" s="153" t="s">
        <v>55</v>
      </c>
      <c r="D6575" s="153" t="s">
        <v>56</v>
      </c>
      <c r="E6575" s="244">
        <v>47051744</v>
      </c>
      <c r="F6575" s="144" t="s">
        <v>10908</v>
      </c>
      <c r="G6575" s="230"/>
      <c r="H6575" s="154">
        <v>27276</v>
      </c>
      <c r="I6575" s="153">
        <v>51</v>
      </c>
      <c r="J6575" s="148" t="s">
        <v>70</v>
      </c>
      <c r="K6575" s="153"/>
      <c r="L6575" s="153"/>
      <c r="M6575" s="153"/>
      <c r="N6575" s="153">
        <v>600</v>
      </c>
      <c r="O6575" s="155" t="s">
        <v>10909</v>
      </c>
      <c r="P6575" s="156" t="s">
        <v>2026</v>
      </c>
      <c r="Q6575" s="157" t="s">
        <v>8211</v>
      </c>
      <c r="R6575" s="158"/>
      <c r="S6575" s="159"/>
      <c r="T6575" s="159" t="s">
        <v>6983</v>
      </c>
      <c r="U6575" s="159" t="s">
        <v>8212</v>
      </c>
      <c r="V6575" s="154">
        <v>46112</v>
      </c>
      <c r="W6575" s="154">
        <v>46150</v>
      </c>
      <c r="X6575" s="154"/>
      <c r="Y6575" s="160"/>
      <c r="Z6575" s="160"/>
      <c r="AA6575" s="153"/>
      <c r="AB6575" s="153"/>
      <c r="AC6575" s="182" t="e">
        <f t="shared" si="206"/>
        <v>#DIV/0!</v>
      </c>
      <c r="AD6575" s="153" t="e">
        <f t="shared" si="207"/>
        <v>#DIV/0!</v>
      </c>
      <c r="AE6575" s="207"/>
      <c r="AF6575" s="153"/>
      <c r="AG6575" s="159"/>
      <c r="AH6575" s="153"/>
      <c r="AI6575" s="161"/>
      <c r="AJ6575" s="153"/>
      <c r="AK6575" s="153"/>
      <c r="AL6575" s="207"/>
      <c r="AM6575" s="207"/>
      <c r="AN6575" s="207"/>
      <c r="AO6575" s="207"/>
      <c r="AP6575" s="147" t="s">
        <v>67</v>
      </c>
      <c r="AQ6575" s="147"/>
      <c r="AR6575" s="147"/>
      <c r="AS6575" s="209" t="s">
        <v>68</v>
      </c>
      <c r="AT6575" s="223" t="str">
        <f>MONTH(B6575)&amp;"/"&amp;YEAR(B6575)</f>
        <v>3/2026</v>
      </c>
      <c r="AU6575" s="223">
        <f>WEEKNUM(B6575)-WEEKNUM(EOMONTH(B6575,-1)+1)+1</f>
        <v>1</v>
      </c>
      <c r="AV6575" s="209" t="str">
        <f>MONTH(R6575)&amp;"/"&amp;YEAR(R6575)</f>
        <v>1/1900</v>
      </c>
      <c r="AW6575" s="209" t="e">
        <f>WEEKNUM(R6575)-WEEKNUM(EOMONTH(R6575,-1)+1)+1</f>
        <v>#NUM!</v>
      </c>
      <c r="AX6575" s="209">
        <f>IF(BB6575="S",IF(Q6575="1. Aceitou o programa",R6575-B6575,0),0)</f>
        <v>0</v>
      </c>
      <c r="AY6575" s="209">
        <f>IF(BB6575="S",IF(AND(S6575&lt;&gt;"",R6575&lt;&gt;""),S6575-R6575,0),0)</f>
        <v>0</v>
      </c>
      <c r="AZ6575" s="209">
        <f>IF(BB6575="S",IF(Q6575="1. Aceitou o programa",IF(OR(X6575="Não se Aplica",X6575=""),IF(OR(W6575="Não se Aplica",W6575=""),0,W6575-V6575),AVERAGE(X6575-W6575,W6575-V6575)),0),0)</f>
        <v>0</v>
      </c>
      <c r="BA6575" s="209">
        <f>IF(BB6575="S",IF(AND(Q6575="1. Aceitou o programa",AH6575="Realizada"),IFERROR(IF(AG6575="",0,AG6575-R6575),0),0),0)</f>
        <v>0</v>
      </c>
      <c r="BB6575" s="209" t="str">
        <f>_xlfn.XLOOKUP(U6575,'Lista Suspensa'!$AA$20:$AA$23,'Lista Suspensa'!$AB$20:$AB$23,"N/A")</f>
        <v>S</v>
      </c>
    </row>
    <row r="6576" spans="1:54" ht="12" customHeight="1">
      <c r="A6576" s="151" t="s">
        <v>54</v>
      </c>
      <c r="B6576" s="152">
        <v>46083</v>
      </c>
      <c r="C6576" s="153" t="s">
        <v>55</v>
      </c>
      <c r="D6576" s="153" t="s">
        <v>56</v>
      </c>
      <c r="E6576" s="244">
        <v>83415177</v>
      </c>
      <c r="F6576" s="144" t="s">
        <v>10910</v>
      </c>
      <c r="G6576" s="230"/>
      <c r="H6576" s="154">
        <v>27799</v>
      </c>
      <c r="I6576" s="153">
        <v>50</v>
      </c>
      <c r="J6576" s="148" t="s">
        <v>70</v>
      </c>
      <c r="K6576" s="153"/>
      <c r="L6576" s="153"/>
      <c r="M6576" s="153"/>
      <c r="N6576" s="153">
        <v>80</v>
      </c>
      <c r="O6576" s="155" t="s">
        <v>10911</v>
      </c>
      <c r="P6576" s="156" t="s">
        <v>2026</v>
      </c>
      <c r="Q6576" s="157" t="s">
        <v>8211</v>
      </c>
      <c r="R6576" s="158"/>
      <c r="S6576" s="159"/>
      <c r="T6576" s="159" t="s">
        <v>6983</v>
      </c>
      <c r="U6576" s="159" t="s">
        <v>8212</v>
      </c>
      <c r="V6576" s="154">
        <v>46112</v>
      </c>
      <c r="W6576" s="154">
        <v>46150</v>
      </c>
      <c r="X6576" s="154"/>
      <c r="Y6576" s="160"/>
      <c r="Z6576" s="160"/>
      <c r="AA6576" s="153"/>
      <c r="AB6576" s="153"/>
      <c r="AC6576" s="182" t="e">
        <f t="shared" si="206"/>
        <v>#DIV/0!</v>
      </c>
      <c r="AD6576" s="153" t="e">
        <f t="shared" si="207"/>
        <v>#DIV/0!</v>
      </c>
      <c r="AE6576" s="207"/>
      <c r="AF6576" s="153"/>
      <c r="AG6576" s="159"/>
      <c r="AH6576" s="153"/>
      <c r="AI6576" s="161"/>
      <c r="AJ6576" s="153"/>
      <c r="AK6576" s="153"/>
      <c r="AL6576" s="207"/>
      <c r="AM6576" s="207"/>
      <c r="AN6576" s="207"/>
      <c r="AO6576" s="207"/>
      <c r="AP6576" s="147" t="s">
        <v>67</v>
      </c>
      <c r="AQ6576" s="147" t="s">
        <v>67</v>
      </c>
      <c r="AR6576" s="147"/>
      <c r="AS6576" s="209" t="s">
        <v>68</v>
      </c>
      <c r="AT6576" s="223" t="str">
        <f>MONTH(B6576)&amp;"/"&amp;YEAR(B6576)</f>
        <v>3/2026</v>
      </c>
      <c r="AU6576" s="223">
        <f>WEEKNUM(B6576)-WEEKNUM(EOMONTH(B6576,-1)+1)+1</f>
        <v>1</v>
      </c>
      <c r="AV6576" s="209" t="str">
        <f>MONTH(R6576)&amp;"/"&amp;YEAR(R6576)</f>
        <v>1/1900</v>
      </c>
      <c r="AW6576" s="209" t="e">
        <f>WEEKNUM(R6576)-WEEKNUM(EOMONTH(R6576,-1)+1)+1</f>
        <v>#NUM!</v>
      </c>
      <c r="AX6576" s="209">
        <f>IF(BB6576="S",IF(Q6576="1. Aceitou o programa",R6576-B6576,0),0)</f>
        <v>0</v>
      </c>
      <c r="AY6576" s="209">
        <f>IF(BB6576="S",IF(AND(S6576&lt;&gt;"",R6576&lt;&gt;""),S6576-R6576,0),0)</f>
        <v>0</v>
      </c>
      <c r="AZ6576" s="209">
        <f>IF(BB6576="S",IF(Q6576="1. Aceitou o programa",IF(OR(X6576="Não se Aplica",X6576=""),IF(OR(W6576="Não se Aplica",W6576=""),0,W6576-V6576),AVERAGE(X6576-W6576,W6576-V6576)),0),0)</f>
        <v>0</v>
      </c>
      <c r="BA6576" s="209">
        <f>IF(BB6576="S",IF(AND(Q6576="1. Aceitou o programa",AH6576="Realizada"),IFERROR(IF(AG6576="",0,AG6576-R6576),0),0),0)</f>
        <v>0</v>
      </c>
      <c r="BB6576" s="209" t="str">
        <f>_xlfn.XLOOKUP(U6576,'Lista Suspensa'!$AA$20:$AA$23,'Lista Suspensa'!$AB$20:$AB$23,"N/A")</f>
        <v>S</v>
      </c>
    </row>
    <row r="6577" spans="1:54" ht="12" customHeight="1">
      <c r="A6577" s="151" t="s">
        <v>54</v>
      </c>
      <c r="B6577" s="152">
        <v>46083</v>
      </c>
      <c r="C6577" s="153" t="s">
        <v>55</v>
      </c>
      <c r="D6577" s="153" t="s">
        <v>56</v>
      </c>
      <c r="E6577" s="244">
        <v>81085076</v>
      </c>
      <c r="F6577" s="144" t="s">
        <v>10912</v>
      </c>
      <c r="G6577" s="230"/>
      <c r="H6577" s="154">
        <v>28527</v>
      </c>
      <c r="I6577" s="153">
        <v>48</v>
      </c>
      <c r="J6577" s="148" t="s">
        <v>70</v>
      </c>
      <c r="K6577" s="153"/>
      <c r="L6577" s="153"/>
      <c r="M6577" s="153"/>
      <c r="N6577" s="153">
        <v>450</v>
      </c>
      <c r="O6577" s="155" t="s">
        <v>10913</v>
      </c>
      <c r="P6577" s="156" t="s">
        <v>2026</v>
      </c>
      <c r="Q6577" s="157" t="s">
        <v>8211</v>
      </c>
      <c r="R6577" s="158"/>
      <c r="S6577" s="159"/>
      <c r="T6577" s="159" t="s">
        <v>6983</v>
      </c>
      <c r="U6577" s="159" t="s">
        <v>8212</v>
      </c>
      <c r="V6577" s="154">
        <v>46112</v>
      </c>
      <c r="W6577" s="154">
        <v>46150</v>
      </c>
      <c r="X6577" s="154"/>
      <c r="Y6577" s="160"/>
      <c r="Z6577" s="160"/>
      <c r="AA6577" s="153"/>
      <c r="AB6577" s="153"/>
      <c r="AC6577" s="182" t="e">
        <f t="shared" si="206"/>
        <v>#DIV/0!</v>
      </c>
      <c r="AD6577" s="153" t="e">
        <f t="shared" si="207"/>
        <v>#DIV/0!</v>
      </c>
      <c r="AE6577" s="207"/>
      <c r="AF6577" s="153"/>
      <c r="AG6577" s="159"/>
      <c r="AH6577" s="153"/>
      <c r="AI6577" s="161"/>
      <c r="AJ6577" s="153"/>
      <c r="AK6577" s="153"/>
      <c r="AL6577" s="207"/>
      <c r="AM6577" s="207"/>
      <c r="AN6577" s="207"/>
      <c r="AO6577" s="207"/>
      <c r="AP6577" s="147" t="s">
        <v>67</v>
      </c>
      <c r="AQ6577" s="147" t="s">
        <v>67</v>
      </c>
      <c r="AR6577" s="147"/>
      <c r="AS6577" s="209" t="s">
        <v>68</v>
      </c>
      <c r="AT6577" s="223" t="str">
        <f>MONTH(B6577)&amp;"/"&amp;YEAR(B6577)</f>
        <v>3/2026</v>
      </c>
      <c r="AU6577" s="223">
        <f>WEEKNUM(B6577)-WEEKNUM(EOMONTH(B6577,-1)+1)+1</f>
        <v>1</v>
      </c>
      <c r="AV6577" s="209" t="str">
        <f>MONTH(R6577)&amp;"/"&amp;YEAR(R6577)</f>
        <v>1/1900</v>
      </c>
      <c r="AW6577" s="209" t="e">
        <f>WEEKNUM(R6577)-WEEKNUM(EOMONTH(R6577,-1)+1)+1</f>
        <v>#NUM!</v>
      </c>
      <c r="AX6577" s="209">
        <f>IF(BB6577="S",IF(Q6577="1. Aceitou o programa",R6577-B6577,0),0)</f>
        <v>0</v>
      </c>
      <c r="AY6577" s="209">
        <f>IF(BB6577="S",IF(AND(S6577&lt;&gt;"",R6577&lt;&gt;""),S6577-R6577,0),0)</f>
        <v>0</v>
      </c>
      <c r="AZ6577" s="209">
        <f>IF(BB6577="S",IF(Q6577="1. Aceitou o programa",IF(OR(X6577="Não se Aplica",X6577=""),IF(OR(W6577="Não se Aplica",W6577=""),0,W6577-V6577),AVERAGE(X6577-W6577,W6577-V6577)),0),0)</f>
        <v>0</v>
      </c>
      <c r="BA6577" s="209">
        <f>IF(BB6577="S",IF(AND(Q6577="1. Aceitou o programa",AH6577="Realizada"),IFERROR(IF(AG6577="",0,AG6577-R6577),0),0),0)</f>
        <v>0</v>
      </c>
      <c r="BB6577" s="209" t="str">
        <f>_xlfn.XLOOKUP(U6577,'Lista Suspensa'!$AA$20:$AA$23,'Lista Suspensa'!$AB$20:$AB$23,"N/A")</f>
        <v>S</v>
      </c>
    </row>
    <row r="6578" spans="1:54" ht="12" customHeight="1">
      <c r="A6578" s="151" t="s">
        <v>54</v>
      </c>
      <c r="B6578" s="152">
        <v>46083</v>
      </c>
      <c r="C6578" s="153" t="s">
        <v>55</v>
      </c>
      <c r="D6578" s="153" t="s">
        <v>56</v>
      </c>
      <c r="E6578" s="244">
        <v>78383297</v>
      </c>
      <c r="F6578" s="144" t="s">
        <v>10914</v>
      </c>
      <c r="G6578" s="230"/>
      <c r="H6578" s="154">
        <v>29244</v>
      </c>
      <c r="I6578" s="153">
        <v>46</v>
      </c>
      <c r="J6578" s="148" t="s">
        <v>70</v>
      </c>
      <c r="K6578" s="153"/>
      <c r="L6578" s="153"/>
      <c r="M6578" s="153"/>
      <c r="N6578" s="153">
        <v>600</v>
      </c>
      <c r="O6578" s="155" t="s">
        <v>10915</v>
      </c>
      <c r="P6578" s="156" t="s">
        <v>60</v>
      </c>
      <c r="Q6578" s="157" t="s">
        <v>8211</v>
      </c>
      <c r="R6578" s="158"/>
      <c r="S6578" s="159"/>
      <c r="T6578" s="159" t="s">
        <v>6983</v>
      </c>
      <c r="U6578" s="159" t="s">
        <v>8212</v>
      </c>
      <c r="V6578" s="154">
        <v>46113</v>
      </c>
      <c r="W6578" s="154">
        <v>46150</v>
      </c>
      <c r="X6578" s="154"/>
      <c r="Y6578" s="160"/>
      <c r="Z6578" s="160"/>
      <c r="AA6578" s="153"/>
      <c r="AB6578" s="153"/>
      <c r="AC6578" s="182" t="e">
        <f t="shared" si="206"/>
        <v>#DIV/0!</v>
      </c>
      <c r="AD6578" s="153" t="e">
        <f t="shared" si="207"/>
        <v>#DIV/0!</v>
      </c>
      <c r="AE6578" s="207"/>
      <c r="AF6578" s="153"/>
      <c r="AG6578" s="159"/>
      <c r="AH6578" s="153"/>
      <c r="AI6578" s="161"/>
      <c r="AJ6578" s="153"/>
      <c r="AK6578" s="153"/>
      <c r="AL6578" s="207"/>
      <c r="AM6578" s="207"/>
      <c r="AN6578" s="207"/>
      <c r="AO6578" s="207"/>
      <c r="AP6578" s="147" t="s">
        <v>67</v>
      </c>
      <c r="AQ6578" s="147" t="s">
        <v>67</v>
      </c>
      <c r="AR6578" s="147"/>
      <c r="AS6578" s="209" t="s">
        <v>68</v>
      </c>
      <c r="AT6578" s="223" t="str">
        <f>MONTH(B6578)&amp;"/"&amp;YEAR(B6578)</f>
        <v>3/2026</v>
      </c>
      <c r="AU6578" s="223">
        <f>WEEKNUM(B6578)-WEEKNUM(EOMONTH(B6578,-1)+1)+1</f>
        <v>1</v>
      </c>
      <c r="AV6578" s="209" t="str">
        <f>MONTH(R6578)&amp;"/"&amp;YEAR(R6578)</f>
        <v>1/1900</v>
      </c>
      <c r="AW6578" s="209" t="e">
        <f>WEEKNUM(R6578)-WEEKNUM(EOMONTH(R6578,-1)+1)+1</f>
        <v>#NUM!</v>
      </c>
      <c r="AX6578" s="209">
        <f>IF(BB6578="S",IF(Q6578="1. Aceitou o programa",R6578-B6578,0),0)</f>
        <v>0</v>
      </c>
      <c r="AY6578" s="209">
        <f>IF(BB6578="S",IF(AND(S6578&lt;&gt;"",R6578&lt;&gt;""),S6578-R6578,0),0)</f>
        <v>0</v>
      </c>
      <c r="AZ6578" s="209">
        <f>IF(BB6578="S",IF(Q6578="1. Aceitou o programa",IF(OR(X6578="Não se Aplica",X6578=""),IF(OR(W6578="Não se Aplica",W6578=""),0,W6578-V6578),AVERAGE(X6578-W6578,W6578-V6578)),0),0)</f>
        <v>0</v>
      </c>
      <c r="BA6578" s="209">
        <f>IF(BB6578="S",IF(AND(Q6578="1. Aceitou o programa",AH6578="Realizada"),IFERROR(IF(AG6578="",0,AG6578-R6578),0),0),0)</f>
        <v>0</v>
      </c>
      <c r="BB6578" s="209" t="str">
        <f>_xlfn.XLOOKUP(U6578,'Lista Suspensa'!$AA$20:$AA$23,'Lista Suspensa'!$AB$20:$AB$23,"N/A")</f>
        <v>S</v>
      </c>
    </row>
    <row r="6579" spans="1:54" ht="12" customHeight="1">
      <c r="A6579" s="151" t="s">
        <v>54</v>
      </c>
      <c r="B6579" s="152">
        <v>46083</v>
      </c>
      <c r="C6579" s="153" t="s">
        <v>55</v>
      </c>
      <c r="D6579" s="153" t="s">
        <v>56</v>
      </c>
      <c r="E6579" s="244">
        <v>73072341</v>
      </c>
      <c r="F6579" s="144" t="s">
        <v>10916</v>
      </c>
      <c r="G6579" s="230"/>
      <c r="H6579" s="154">
        <v>29652</v>
      </c>
      <c r="I6579" s="153">
        <v>45</v>
      </c>
      <c r="J6579" s="148" t="s">
        <v>70</v>
      </c>
      <c r="K6579" s="153"/>
      <c r="L6579" s="153"/>
      <c r="M6579" s="153"/>
      <c r="N6579" s="153">
        <v>200</v>
      </c>
      <c r="O6579" s="155" t="s">
        <v>10917</v>
      </c>
      <c r="P6579" s="156" t="s">
        <v>60</v>
      </c>
      <c r="Q6579" s="157" t="s">
        <v>8211</v>
      </c>
      <c r="R6579" s="158"/>
      <c r="S6579" s="159"/>
      <c r="T6579" s="159" t="s">
        <v>6983</v>
      </c>
      <c r="U6579" s="159" t="s">
        <v>8212</v>
      </c>
      <c r="V6579" s="154">
        <v>46113</v>
      </c>
      <c r="W6579" s="154">
        <v>46150</v>
      </c>
      <c r="X6579" s="154"/>
      <c r="Y6579" s="160"/>
      <c r="Z6579" s="160"/>
      <c r="AA6579" s="153"/>
      <c r="AB6579" s="153"/>
      <c r="AC6579" s="182" t="e">
        <f t="shared" si="206"/>
        <v>#DIV/0!</v>
      </c>
      <c r="AD6579" s="153" t="e">
        <f t="shared" si="207"/>
        <v>#DIV/0!</v>
      </c>
      <c r="AE6579" s="207"/>
      <c r="AF6579" s="153"/>
      <c r="AG6579" s="159"/>
      <c r="AH6579" s="153"/>
      <c r="AI6579" s="161"/>
      <c r="AJ6579" s="153"/>
      <c r="AK6579" s="153"/>
      <c r="AL6579" s="207"/>
      <c r="AM6579" s="207"/>
      <c r="AN6579" s="207"/>
      <c r="AO6579" s="207"/>
      <c r="AP6579" s="147" t="s">
        <v>67</v>
      </c>
      <c r="AQ6579" s="147" t="s">
        <v>67</v>
      </c>
      <c r="AR6579" s="147"/>
      <c r="AS6579" s="209" t="s">
        <v>68</v>
      </c>
      <c r="AT6579" s="223" t="str">
        <f>MONTH(B6579)&amp;"/"&amp;YEAR(B6579)</f>
        <v>3/2026</v>
      </c>
      <c r="AU6579" s="223">
        <f>WEEKNUM(B6579)-WEEKNUM(EOMONTH(B6579,-1)+1)+1</f>
        <v>1</v>
      </c>
      <c r="AV6579" s="209" t="str">
        <f>MONTH(R6579)&amp;"/"&amp;YEAR(R6579)</f>
        <v>1/1900</v>
      </c>
      <c r="AW6579" s="209" t="e">
        <f>WEEKNUM(R6579)-WEEKNUM(EOMONTH(R6579,-1)+1)+1</f>
        <v>#NUM!</v>
      </c>
      <c r="AX6579" s="209">
        <f>IF(BB6579="S",IF(Q6579="1. Aceitou o programa",R6579-B6579,0),0)</f>
        <v>0</v>
      </c>
      <c r="AY6579" s="209">
        <f>IF(BB6579="S",IF(AND(S6579&lt;&gt;"",R6579&lt;&gt;""),S6579-R6579,0),0)</f>
        <v>0</v>
      </c>
      <c r="AZ6579" s="209">
        <f>IF(BB6579="S",IF(Q6579="1. Aceitou o programa",IF(OR(X6579="Não se Aplica",X6579=""),IF(OR(W6579="Não se Aplica",W6579=""),0,W6579-V6579),AVERAGE(X6579-W6579,W6579-V6579)),0),0)</f>
        <v>0</v>
      </c>
      <c r="BA6579" s="209">
        <f>IF(BB6579="S",IF(AND(Q6579="1. Aceitou o programa",AH6579="Realizada"),IFERROR(IF(AG6579="",0,AG6579-R6579),0),0),0)</f>
        <v>0</v>
      </c>
      <c r="BB6579" s="209" t="str">
        <f>_xlfn.XLOOKUP(U6579,'Lista Suspensa'!$AA$20:$AA$23,'Lista Suspensa'!$AB$20:$AB$23,"N/A")</f>
        <v>S</v>
      </c>
    </row>
    <row r="6580" spans="1:54" ht="12" customHeight="1">
      <c r="A6580" s="151" t="s">
        <v>54</v>
      </c>
      <c r="B6580" s="152">
        <v>46083</v>
      </c>
      <c r="C6580" s="153" t="s">
        <v>55</v>
      </c>
      <c r="D6580" s="153" t="s">
        <v>56</v>
      </c>
      <c r="E6580" s="244">
        <v>85013858</v>
      </c>
      <c r="F6580" s="144" t="s">
        <v>10918</v>
      </c>
      <c r="G6580" s="230"/>
      <c r="H6580" s="154">
        <v>29838</v>
      </c>
      <c r="I6580" s="153">
        <v>44</v>
      </c>
      <c r="J6580" s="148" t="s">
        <v>70</v>
      </c>
      <c r="K6580" s="153"/>
      <c r="L6580" s="153"/>
      <c r="M6580" s="153"/>
      <c r="N6580" s="153">
        <v>600</v>
      </c>
      <c r="O6580" s="155" t="s">
        <v>10919</v>
      </c>
      <c r="P6580" s="156" t="s">
        <v>60</v>
      </c>
      <c r="Q6580" s="157" t="s">
        <v>8211</v>
      </c>
      <c r="R6580" s="158"/>
      <c r="S6580" s="159"/>
      <c r="T6580" s="159" t="s">
        <v>6983</v>
      </c>
      <c r="U6580" s="159" t="s">
        <v>8212</v>
      </c>
      <c r="V6580" s="154">
        <v>46114</v>
      </c>
      <c r="W6580" s="154">
        <v>46150</v>
      </c>
      <c r="X6580" s="154"/>
      <c r="Y6580" s="160"/>
      <c r="Z6580" s="160"/>
      <c r="AA6580" s="153"/>
      <c r="AB6580" s="153"/>
      <c r="AC6580" s="182" t="e">
        <f t="shared" si="206"/>
        <v>#DIV/0!</v>
      </c>
      <c r="AD6580" s="153" t="e">
        <f t="shared" si="207"/>
        <v>#DIV/0!</v>
      </c>
      <c r="AE6580" s="207"/>
      <c r="AF6580" s="153"/>
      <c r="AG6580" s="159"/>
      <c r="AH6580" s="153"/>
      <c r="AI6580" s="161"/>
      <c r="AJ6580" s="153"/>
      <c r="AK6580" s="153"/>
      <c r="AL6580" s="207"/>
      <c r="AM6580" s="207"/>
      <c r="AN6580" s="207"/>
      <c r="AO6580" s="207"/>
      <c r="AP6580" s="147" t="s">
        <v>67</v>
      </c>
      <c r="AQ6580" s="147" t="s">
        <v>67</v>
      </c>
      <c r="AR6580" s="147"/>
      <c r="AS6580" s="209" t="s">
        <v>68</v>
      </c>
      <c r="AT6580" s="223" t="str">
        <f>MONTH(B6580)&amp;"/"&amp;YEAR(B6580)</f>
        <v>3/2026</v>
      </c>
      <c r="AU6580" s="223">
        <f>WEEKNUM(B6580)-WEEKNUM(EOMONTH(B6580,-1)+1)+1</f>
        <v>1</v>
      </c>
      <c r="AV6580" s="209" t="str">
        <f>MONTH(R6580)&amp;"/"&amp;YEAR(R6580)</f>
        <v>1/1900</v>
      </c>
      <c r="AW6580" s="209" t="e">
        <f>WEEKNUM(R6580)-WEEKNUM(EOMONTH(R6580,-1)+1)+1</f>
        <v>#NUM!</v>
      </c>
      <c r="AX6580" s="209">
        <f>IF(BB6580="S",IF(Q6580="1. Aceitou o programa",R6580-B6580,0),0)</f>
        <v>0</v>
      </c>
      <c r="AY6580" s="209">
        <f>IF(BB6580="S",IF(AND(S6580&lt;&gt;"",R6580&lt;&gt;""),S6580-R6580,0),0)</f>
        <v>0</v>
      </c>
      <c r="AZ6580" s="209">
        <f>IF(BB6580="S",IF(Q6580="1. Aceitou o programa",IF(OR(X6580="Não se Aplica",X6580=""),IF(OR(W6580="Não se Aplica",W6580=""),0,W6580-V6580),AVERAGE(X6580-W6580,W6580-V6580)),0),0)</f>
        <v>0</v>
      </c>
      <c r="BA6580" s="209">
        <f>IF(BB6580="S",IF(AND(Q6580="1. Aceitou o programa",AH6580="Realizada"),IFERROR(IF(AG6580="",0,AG6580-R6580),0),0),0)</f>
        <v>0</v>
      </c>
      <c r="BB6580" s="209" t="str">
        <f>_xlfn.XLOOKUP(U6580,'Lista Suspensa'!$AA$20:$AA$23,'Lista Suspensa'!$AB$20:$AB$23,"N/A")</f>
        <v>S</v>
      </c>
    </row>
    <row r="6581" spans="1:54" ht="12" customHeight="1">
      <c r="A6581" s="151" t="s">
        <v>54</v>
      </c>
      <c r="B6581" s="152">
        <v>46083</v>
      </c>
      <c r="C6581" s="153" t="s">
        <v>55</v>
      </c>
      <c r="D6581" s="153" t="s">
        <v>56</v>
      </c>
      <c r="E6581" s="244">
        <v>72313152</v>
      </c>
      <c r="F6581" s="144" t="s">
        <v>10920</v>
      </c>
      <c r="G6581" s="230"/>
      <c r="H6581" s="154">
        <v>29897</v>
      </c>
      <c r="I6581" s="153">
        <v>44</v>
      </c>
      <c r="J6581" s="148" t="s">
        <v>70</v>
      </c>
      <c r="K6581" s="153"/>
      <c r="L6581" s="153"/>
      <c r="M6581" s="153"/>
      <c r="N6581" s="153"/>
      <c r="O6581" s="155">
        <v>11986430832</v>
      </c>
      <c r="P6581" s="156" t="s">
        <v>60</v>
      </c>
      <c r="Q6581" s="157" t="s">
        <v>8211</v>
      </c>
      <c r="R6581" s="158"/>
      <c r="S6581" s="159"/>
      <c r="T6581" s="159" t="s">
        <v>6983</v>
      </c>
      <c r="U6581" s="159" t="s">
        <v>8212</v>
      </c>
      <c r="V6581" s="154">
        <v>46113</v>
      </c>
      <c r="W6581" s="154">
        <v>46150</v>
      </c>
      <c r="X6581" s="154"/>
      <c r="Y6581" s="160"/>
      <c r="Z6581" s="160"/>
      <c r="AA6581" s="153"/>
      <c r="AB6581" s="153"/>
      <c r="AC6581" s="182" t="e">
        <f t="shared" si="206"/>
        <v>#DIV/0!</v>
      </c>
      <c r="AD6581" s="153" t="e">
        <f t="shared" si="207"/>
        <v>#DIV/0!</v>
      </c>
      <c r="AE6581" s="207"/>
      <c r="AF6581" s="153"/>
      <c r="AG6581" s="159"/>
      <c r="AH6581" s="153"/>
      <c r="AI6581" s="161"/>
      <c r="AJ6581" s="153"/>
      <c r="AK6581" s="153"/>
      <c r="AL6581" s="207"/>
      <c r="AM6581" s="207"/>
      <c r="AN6581" s="207"/>
      <c r="AO6581" s="207"/>
      <c r="AP6581" s="147" t="s">
        <v>67</v>
      </c>
      <c r="AQ6581" s="147" t="s">
        <v>67</v>
      </c>
      <c r="AR6581" s="147"/>
      <c r="AS6581" s="209" t="s">
        <v>68</v>
      </c>
      <c r="AT6581" s="223" t="str">
        <f>MONTH(B6581)&amp;"/"&amp;YEAR(B6581)</f>
        <v>3/2026</v>
      </c>
      <c r="AU6581" s="223">
        <f>WEEKNUM(B6581)-WEEKNUM(EOMONTH(B6581,-1)+1)+1</f>
        <v>1</v>
      </c>
      <c r="AV6581" s="209" t="str">
        <f>MONTH(R6581)&amp;"/"&amp;YEAR(R6581)</f>
        <v>1/1900</v>
      </c>
      <c r="AW6581" s="209" t="e">
        <f>WEEKNUM(R6581)-WEEKNUM(EOMONTH(R6581,-1)+1)+1</f>
        <v>#NUM!</v>
      </c>
      <c r="AX6581" s="209">
        <f>IF(BB6581="S",IF(Q6581="1. Aceitou o programa",R6581-B6581,0),0)</f>
        <v>0</v>
      </c>
      <c r="AY6581" s="209">
        <f>IF(BB6581="S",IF(AND(S6581&lt;&gt;"",R6581&lt;&gt;""),S6581-R6581,0),0)</f>
        <v>0</v>
      </c>
      <c r="AZ6581" s="209">
        <f>IF(BB6581="S",IF(Q6581="1. Aceitou o programa",IF(OR(X6581="Não se Aplica",X6581=""),IF(OR(W6581="Não se Aplica",W6581=""),0,W6581-V6581),AVERAGE(X6581-W6581,W6581-V6581)),0),0)</f>
        <v>0</v>
      </c>
      <c r="BA6581" s="209">
        <f>IF(BB6581="S",IF(AND(Q6581="1. Aceitou o programa",AH6581="Realizada"),IFERROR(IF(AG6581="",0,AG6581-R6581),0),0),0)</f>
        <v>0</v>
      </c>
      <c r="BB6581" s="209" t="str">
        <f>_xlfn.XLOOKUP(U6581,'Lista Suspensa'!$AA$20:$AA$23,'Lista Suspensa'!$AB$20:$AB$23,"N/A")</f>
        <v>S</v>
      </c>
    </row>
    <row r="6582" spans="1:54" ht="12" customHeight="1">
      <c r="A6582" s="151" t="s">
        <v>54</v>
      </c>
      <c r="B6582" s="152">
        <v>46083</v>
      </c>
      <c r="C6582" s="153" t="s">
        <v>55</v>
      </c>
      <c r="D6582" s="153" t="s">
        <v>56</v>
      </c>
      <c r="E6582" s="244">
        <v>82595940</v>
      </c>
      <c r="F6582" s="144" t="s">
        <v>10921</v>
      </c>
      <c r="G6582" s="230"/>
      <c r="H6582" s="154">
        <v>30249</v>
      </c>
      <c r="I6582" s="153">
        <v>43</v>
      </c>
      <c r="J6582" s="148" t="s">
        <v>70</v>
      </c>
      <c r="K6582" s="153"/>
      <c r="L6582" s="153"/>
      <c r="M6582" s="153"/>
      <c r="N6582" s="153">
        <v>450</v>
      </c>
      <c r="O6582" s="155" t="s">
        <v>10922</v>
      </c>
      <c r="P6582" s="156" t="s">
        <v>60</v>
      </c>
      <c r="Q6582" s="157" t="s">
        <v>8211</v>
      </c>
      <c r="R6582" s="158"/>
      <c r="S6582" s="159"/>
      <c r="T6582" s="159" t="s">
        <v>6983</v>
      </c>
      <c r="U6582" s="159" t="s">
        <v>8212</v>
      </c>
      <c r="V6582" s="154">
        <v>46114</v>
      </c>
      <c r="W6582" s="154">
        <v>46150</v>
      </c>
      <c r="X6582" s="154"/>
      <c r="Y6582" s="160"/>
      <c r="Z6582" s="160"/>
      <c r="AA6582" s="153"/>
      <c r="AB6582" s="153"/>
      <c r="AC6582" s="182" t="e">
        <f t="shared" si="206"/>
        <v>#DIV/0!</v>
      </c>
      <c r="AD6582" s="153" t="e">
        <f t="shared" si="207"/>
        <v>#DIV/0!</v>
      </c>
      <c r="AE6582" s="207"/>
      <c r="AF6582" s="153"/>
      <c r="AG6582" s="159"/>
      <c r="AH6582" s="153"/>
      <c r="AI6582" s="161"/>
      <c r="AJ6582" s="153"/>
      <c r="AK6582" s="153"/>
      <c r="AL6582" s="207"/>
      <c r="AM6582" s="207"/>
      <c r="AN6582" s="207"/>
      <c r="AO6582" s="207"/>
      <c r="AP6582" s="147" t="s">
        <v>67</v>
      </c>
      <c r="AQ6582" s="147" t="s">
        <v>67</v>
      </c>
      <c r="AR6582" s="147"/>
      <c r="AS6582" s="209" t="s">
        <v>68</v>
      </c>
      <c r="AT6582" s="223" t="str">
        <f>MONTH(B6582)&amp;"/"&amp;YEAR(B6582)</f>
        <v>3/2026</v>
      </c>
      <c r="AU6582" s="223">
        <f>WEEKNUM(B6582)-WEEKNUM(EOMONTH(B6582,-1)+1)+1</f>
        <v>1</v>
      </c>
      <c r="AV6582" s="209" t="str">
        <f>MONTH(R6582)&amp;"/"&amp;YEAR(R6582)</f>
        <v>1/1900</v>
      </c>
      <c r="AW6582" s="209" t="e">
        <f>WEEKNUM(R6582)-WEEKNUM(EOMONTH(R6582,-1)+1)+1</f>
        <v>#NUM!</v>
      </c>
      <c r="AX6582" s="209">
        <f>IF(BB6582="S",IF(Q6582="1. Aceitou o programa",R6582-B6582,0),0)</f>
        <v>0</v>
      </c>
      <c r="AY6582" s="209">
        <f>IF(BB6582="S",IF(AND(S6582&lt;&gt;"",R6582&lt;&gt;""),S6582-R6582,0),0)</f>
        <v>0</v>
      </c>
      <c r="AZ6582" s="209">
        <f>IF(BB6582="S",IF(Q6582="1. Aceitou o programa",IF(OR(X6582="Não se Aplica",X6582=""),IF(OR(W6582="Não se Aplica",W6582=""),0,W6582-V6582),AVERAGE(X6582-W6582,W6582-V6582)),0),0)</f>
        <v>0</v>
      </c>
      <c r="BA6582" s="209">
        <f>IF(BB6582="S",IF(AND(Q6582="1. Aceitou o programa",AH6582="Realizada"),IFERROR(IF(AG6582="",0,AG6582-R6582),0),0),0)</f>
        <v>0</v>
      </c>
      <c r="BB6582" s="209" t="str">
        <f>_xlfn.XLOOKUP(U6582,'Lista Suspensa'!$AA$20:$AA$23,'Lista Suspensa'!$AB$20:$AB$23,"N/A")</f>
        <v>S</v>
      </c>
    </row>
    <row r="6583" spans="1:54" ht="12" customHeight="1">
      <c r="A6583" s="151" t="s">
        <v>54</v>
      </c>
      <c r="B6583" s="152">
        <v>46083</v>
      </c>
      <c r="C6583" s="153" t="s">
        <v>55</v>
      </c>
      <c r="D6583" s="153" t="s">
        <v>56</v>
      </c>
      <c r="E6583" s="244">
        <v>86846578</v>
      </c>
      <c r="F6583" s="144" t="s">
        <v>10923</v>
      </c>
      <c r="G6583" s="230"/>
      <c r="H6583" s="154">
        <v>30509</v>
      </c>
      <c r="I6583" s="153">
        <v>42</v>
      </c>
      <c r="J6583" s="148" t="s">
        <v>58</v>
      </c>
      <c r="K6583" s="153"/>
      <c r="L6583" s="153"/>
      <c r="M6583" s="153"/>
      <c r="N6583" s="153">
        <v>380</v>
      </c>
      <c r="O6583" s="155" t="s">
        <v>10924</v>
      </c>
      <c r="P6583" s="156" t="s">
        <v>60</v>
      </c>
      <c r="Q6583" s="157" t="s">
        <v>8211</v>
      </c>
      <c r="R6583" s="158"/>
      <c r="S6583" s="159"/>
      <c r="T6583" s="159" t="s">
        <v>6983</v>
      </c>
      <c r="U6583" s="159" t="s">
        <v>8212</v>
      </c>
      <c r="V6583" s="154">
        <v>46114</v>
      </c>
      <c r="W6583" s="154">
        <v>46150</v>
      </c>
      <c r="X6583" s="154"/>
      <c r="Y6583" s="160"/>
      <c r="Z6583" s="160"/>
      <c r="AA6583" s="153"/>
      <c r="AB6583" s="153"/>
      <c r="AC6583" s="182" t="e">
        <f t="shared" si="206"/>
        <v>#DIV/0!</v>
      </c>
      <c r="AD6583" s="153" t="e">
        <f t="shared" si="207"/>
        <v>#DIV/0!</v>
      </c>
      <c r="AE6583" s="207"/>
      <c r="AF6583" s="153"/>
      <c r="AG6583" s="159"/>
      <c r="AH6583" s="153"/>
      <c r="AI6583" s="161"/>
      <c r="AJ6583" s="153"/>
      <c r="AK6583" s="153"/>
      <c r="AL6583" s="207"/>
      <c r="AM6583" s="207"/>
      <c r="AN6583" s="207"/>
      <c r="AO6583" s="207"/>
      <c r="AP6583" s="147" t="s">
        <v>67</v>
      </c>
      <c r="AQ6583" s="147" t="s">
        <v>67</v>
      </c>
      <c r="AR6583" s="147"/>
      <c r="AS6583" s="209" t="s">
        <v>68</v>
      </c>
      <c r="AT6583" s="223" t="str">
        <f>MONTH(B6583)&amp;"/"&amp;YEAR(B6583)</f>
        <v>3/2026</v>
      </c>
      <c r="AU6583" s="223">
        <f>WEEKNUM(B6583)-WEEKNUM(EOMONTH(B6583,-1)+1)+1</f>
        <v>1</v>
      </c>
      <c r="AV6583" s="209" t="str">
        <f>MONTH(R6583)&amp;"/"&amp;YEAR(R6583)</f>
        <v>1/1900</v>
      </c>
      <c r="AW6583" s="209" t="e">
        <f>WEEKNUM(R6583)-WEEKNUM(EOMONTH(R6583,-1)+1)+1</f>
        <v>#NUM!</v>
      </c>
      <c r="AX6583" s="209">
        <f>IF(BB6583="S",IF(Q6583="1. Aceitou o programa",R6583-B6583,0),0)</f>
        <v>0</v>
      </c>
      <c r="AY6583" s="209">
        <f>IF(BB6583="S",IF(AND(S6583&lt;&gt;"",R6583&lt;&gt;""),S6583-R6583,0),0)</f>
        <v>0</v>
      </c>
      <c r="AZ6583" s="209">
        <f>IF(BB6583="S",IF(Q6583="1. Aceitou o programa",IF(OR(X6583="Não se Aplica",X6583=""),IF(OR(W6583="Não se Aplica",W6583=""),0,W6583-V6583),AVERAGE(X6583-W6583,W6583-V6583)),0),0)</f>
        <v>0</v>
      </c>
      <c r="BA6583" s="209">
        <f>IF(BB6583="S",IF(AND(Q6583="1. Aceitou o programa",AH6583="Realizada"),IFERROR(IF(AG6583="",0,AG6583-R6583),0),0),0)</f>
        <v>0</v>
      </c>
      <c r="BB6583" s="209" t="str">
        <f>_xlfn.XLOOKUP(U6583,'Lista Suspensa'!$AA$20:$AA$23,'Lista Suspensa'!$AB$20:$AB$23,"N/A")</f>
        <v>S</v>
      </c>
    </row>
    <row r="6584" spans="1:54" ht="12" customHeight="1">
      <c r="A6584" s="151" t="s">
        <v>54</v>
      </c>
      <c r="B6584" s="152">
        <v>46083</v>
      </c>
      <c r="C6584" s="153" t="s">
        <v>55</v>
      </c>
      <c r="D6584" s="153" t="s">
        <v>56</v>
      </c>
      <c r="E6584" s="244">
        <v>84964917</v>
      </c>
      <c r="F6584" s="144" t="s">
        <v>10925</v>
      </c>
      <c r="G6584" s="230"/>
      <c r="H6584" s="154">
        <v>30607</v>
      </c>
      <c r="I6584" s="153">
        <v>42</v>
      </c>
      <c r="J6584" s="148" t="s">
        <v>58</v>
      </c>
      <c r="K6584" s="153"/>
      <c r="L6584" s="153"/>
      <c r="M6584" s="153"/>
      <c r="N6584" s="153">
        <v>750</v>
      </c>
      <c r="O6584" s="155" t="s">
        <v>10926</v>
      </c>
      <c r="P6584" s="156" t="s">
        <v>60</v>
      </c>
      <c r="Q6584" s="157" t="s">
        <v>8211</v>
      </c>
      <c r="R6584" s="158"/>
      <c r="S6584" s="159"/>
      <c r="T6584" s="159" t="s">
        <v>6983</v>
      </c>
      <c r="U6584" s="159" t="s">
        <v>8212</v>
      </c>
      <c r="V6584" s="154">
        <v>46114</v>
      </c>
      <c r="W6584" s="154">
        <v>46150</v>
      </c>
      <c r="X6584" s="154"/>
      <c r="Y6584" s="160"/>
      <c r="Z6584" s="160"/>
      <c r="AA6584" s="153"/>
      <c r="AB6584" s="153"/>
      <c r="AC6584" s="182" t="e">
        <f t="shared" si="206"/>
        <v>#DIV/0!</v>
      </c>
      <c r="AD6584" s="153" t="e">
        <f t="shared" si="207"/>
        <v>#DIV/0!</v>
      </c>
      <c r="AE6584" s="207"/>
      <c r="AF6584" s="153"/>
      <c r="AG6584" s="159"/>
      <c r="AH6584" s="153"/>
      <c r="AI6584" s="161"/>
      <c r="AJ6584" s="153"/>
      <c r="AK6584" s="153"/>
      <c r="AL6584" s="207"/>
      <c r="AM6584" s="207"/>
      <c r="AN6584" s="207"/>
      <c r="AO6584" s="207"/>
      <c r="AP6584" s="147" t="s">
        <v>67</v>
      </c>
      <c r="AQ6584" s="147" t="s">
        <v>67</v>
      </c>
      <c r="AR6584" s="147"/>
      <c r="AS6584" s="209" t="s">
        <v>68</v>
      </c>
      <c r="AT6584" s="223" t="str">
        <f>MONTH(B6584)&amp;"/"&amp;YEAR(B6584)</f>
        <v>3/2026</v>
      </c>
      <c r="AU6584" s="223">
        <f>WEEKNUM(B6584)-WEEKNUM(EOMONTH(B6584,-1)+1)+1</f>
        <v>1</v>
      </c>
      <c r="AV6584" s="209" t="str">
        <f>MONTH(R6584)&amp;"/"&amp;YEAR(R6584)</f>
        <v>1/1900</v>
      </c>
      <c r="AW6584" s="209" t="e">
        <f>WEEKNUM(R6584)-WEEKNUM(EOMONTH(R6584,-1)+1)+1</f>
        <v>#NUM!</v>
      </c>
      <c r="AX6584" s="209">
        <f>IF(BB6584="S",IF(Q6584="1. Aceitou o programa",R6584-B6584,0),0)</f>
        <v>0</v>
      </c>
      <c r="AY6584" s="209">
        <f>IF(BB6584="S",IF(AND(S6584&lt;&gt;"",R6584&lt;&gt;""),S6584-R6584,0),0)</f>
        <v>0</v>
      </c>
      <c r="AZ6584" s="209">
        <f>IF(BB6584="S",IF(Q6584="1. Aceitou o programa",IF(OR(X6584="Não se Aplica",X6584=""),IF(OR(W6584="Não se Aplica",W6584=""),0,W6584-V6584),AVERAGE(X6584-W6584,W6584-V6584)),0),0)</f>
        <v>0</v>
      </c>
      <c r="BA6584" s="209">
        <f>IF(BB6584="S",IF(AND(Q6584="1. Aceitou o programa",AH6584="Realizada"),IFERROR(IF(AG6584="",0,AG6584-R6584),0),0),0)</f>
        <v>0</v>
      </c>
      <c r="BB6584" s="209" t="str">
        <f>_xlfn.XLOOKUP(U6584,'Lista Suspensa'!$AA$20:$AA$23,'Lista Suspensa'!$AB$20:$AB$23,"N/A")</f>
        <v>S</v>
      </c>
    </row>
    <row r="6585" spans="1:54" ht="12" customHeight="1">
      <c r="A6585" s="151" t="s">
        <v>54</v>
      </c>
      <c r="B6585" s="152">
        <v>46083</v>
      </c>
      <c r="C6585" s="153" t="s">
        <v>55</v>
      </c>
      <c r="D6585" s="153" t="s">
        <v>56</v>
      </c>
      <c r="E6585" s="244">
        <v>78387119</v>
      </c>
      <c r="F6585" s="144" t="s">
        <v>10927</v>
      </c>
      <c r="G6585" s="230"/>
      <c r="H6585" s="154">
        <v>30840</v>
      </c>
      <c r="I6585" s="153">
        <v>41</v>
      </c>
      <c r="J6585" s="148" t="s">
        <v>70</v>
      </c>
      <c r="K6585" s="153"/>
      <c r="L6585" s="153"/>
      <c r="M6585" s="153"/>
      <c r="N6585" s="153">
        <v>600</v>
      </c>
      <c r="O6585" s="155" t="s">
        <v>10928</v>
      </c>
      <c r="P6585" s="156" t="s">
        <v>60</v>
      </c>
      <c r="Q6585" s="157" t="s">
        <v>8211</v>
      </c>
      <c r="R6585" s="158"/>
      <c r="S6585" s="159"/>
      <c r="T6585" s="159" t="s">
        <v>6983</v>
      </c>
      <c r="U6585" s="159" t="s">
        <v>8212</v>
      </c>
      <c r="V6585" s="154">
        <v>46113</v>
      </c>
      <c r="W6585" s="154">
        <v>46150</v>
      </c>
      <c r="X6585" s="154"/>
      <c r="Y6585" s="160"/>
      <c r="Z6585" s="160"/>
      <c r="AA6585" s="153"/>
      <c r="AB6585" s="153"/>
      <c r="AC6585" s="182" t="e">
        <f t="shared" si="206"/>
        <v>#DIV/0!</v>
      </c>
      <c r="AD6585" s="153" t="e">
        <f t="shared" si="207"/>
        <v>#DIV/0!</v>
      </c>
      <c r="AE6585" s="207"/>
      <c r="AF6585" s="153"/>
      <c r="AG6585" s="159"/>
      <c r="AH6585" s="153"/>
      <c r="AI6585" s="161"/>
      <c r="AJ6585" s="153"/>
      <c r="AK6585" s="153"/>
      <c r="AL6585" s="207"/>
      <c r="AM6585" s="207"/>
      <c r="AN6585" s="207"/>
      <c r="AO6585" s="207"/>
      <c r="AP6585" s="147" t="s">
        <v>67</v>
      </c>
      <c r="AQ6585" s="147" t="s">
        <v>67</v>
      </c>
      <c r="AR6585" s="147"/>
      <c r="AS6585" s="209" t="s">
        <v>68</v>
      </c>
      <c r="AT6585" s="223" t="str">
        <f>MONTH(B6585)&amp;"/"&amp;YEAR(B6585)</f>
        <v>3/2026</v>
      </c>
      <c r="AU6585" s="223">
        <f>WEEKNUM(B6585)-WEEKNUM(EOMONTH(B6585,-1)+1)+1</f>
        <v>1</v>
      </c>
      <c r="AV6585" s="209" t="str">
        <f>MONTH(R6585)&amp;"/"&amp;YEAR(R6585)</f>
        <v>1/1900</v>
      </c>
      <c r="AW6585" s="209" t="e">
        <f>WEEKNUM(R6585)-WEEKNUM(EOMONTH(R6585,-1)+1)+1</f>
        <v>#NUM!</v>
      </c>
      <c r="AX6585" s="209">
        <f>IF(BB6585="S",IF(Q6585="1. Aceitou o programa",R6585-B6585,0),0)</f>
        <v>0</v>
      </c>
      <c r="AY6585" s="209">
        <f>IF(BB6585="S",IF(AND(S6585&lt;&gt;"",R6585&lt;&gt;""),S6585-R6585,0),0)</f>
        <v>0</v>
      </c>
      <c r="AZ6585" s="209">
        <f>IF(BB6585="S",IF(Q6585="1. Aceitou o programa",IF(OR(X6585="Não se Aplica",X6585=""),IF(OR(W6585="Não se Aplica",W6585=""),0,W6585-V6585),AVERAGE(X6585-W6585,W6585-V6585)),0),0)</f>
        <v>0</v>
      </c>
      <c r="BA6585" s="209">
        <f>IF(BB6585="S",IF(AND(Q6585="1. Aceitou o programa",AH6585="Realizada"),IFERROR(IF(AG6585="",0,AG6585-R6585),0),0),0)</f>
        <v>0</v>
      </c>
      <c r="BB6585" s="209" t="str">
        <f>_xlfn.XLOOKUP(U6585,'Lista Suspensa'!$AA$20:$AA$23,'Lista Suspensa'!$AB$20:$AB$23,"N/A")</f>
        <v>S</v>
      </c>
    </row>
    <row r="6586" spans="1:54" ht="12" customHeight="1">
      <c r="A6586" s="151" t="s">
        <v>54</v>
      </c>
      <c r="B6586" s="152">
        <v>46083</v>
      </c>
      <c r="C6586" s="153" t="s">
        <v>55</v>
      </c>
      <c r="D6586" s="153" t="s">
        <v>56</v>
      </c>
      <c r="E6586" s="244">
        <v>89007770</v>
      </c>
      <c r="F6586" s="144" t="s">
        <v>10929</v>
      </c>
      <c r="G6586" s="230"/>
      <c r="H6586" s="154">
        <v>30939</v>
      </c>
      <c r="I6586" s="153">
        <v>41</v>
      </c>
      <c r="J6586" s="148" t="s">
        <v>58</v>
      </c>
      <c r="K6586" s="153"/>
      <c r="L6586" s="153"/>
      <c r="M6586" s="153"/>
      <c r="N6586" s="153">
        <v>120</v>
      </c>
      <c r="O6586" s="155" t="s">
        <v>10930</v>
      </c>
      <c r="P6586" s="156" t="s">
        <v>60</v>
      </c>
      <c r="Q6586" s="157" t="s">
        <v>8211</v>
      </c>
      <c r="R6586" s="158"/>
      <c r="S6586" s="159"/>
      <c r="T6586" s="159" t="s">
        <v>6983</v>
      </c>
      <c r="U6586" s="159" t="s">
        <v>8212</v>
      </c>
      <c r="V6586" s="154">
        <v>46118</v>
      </c>
      <c r="W6586" s="154">
        <v>46150</v>
      </c>
      <c r="X6586" s="154"/>
      <c r="Y6586" s="160"/>
      <c r="Z6586" s="160"/>
      <c r="AA6586" s="153"/>
      <c r="AB6586" s="153"/>
      <c r="AC6586" s="182" t="e">
        <f t="shared" si="206"/>
        <v>#DIV/0!</v>
      </c>
      <c r="AD6586" s="153" t="e">
        <f t="shared" si="207"/>
        <v>#DIV/0!</v>
      </c>
      <c r="AE6586" s="207"/>
      <c r="AF6586" s="153"/>
      <c r="AG6586" s="159"/>
      <c r="AH6586" s="153"/>
      <c r="AI6586" s="161"/>
      <c r="AJ6586" s="153"/>
      <c r="AK6586" s="153"/>
      <c r="AL6586" s="207"/>
      <c r="AM6586" s="207"/>
      <c r="AN6586" s="207"/>
      <c r="AO6586" s="207"/>
      <c r="AP6586" s="147" t="s">
        <v>67</v>
      </c>
      <c r="AQ6586" s="147" t="s">
        <v>67</v>
      </c>
      <c r="AR6586" s="147"/>
      <c r="AS6586" s="209" t="s">
        <v>68</v>
      </c>
      <c r="AT6586" s="223" t="str">
        <f>MONTH(B6586)&amp;"/"&amp;YEAR(B6586)</f>
        <v>3/2026</v>
      </c>
      <c r="AU6586" s="223">
        <f>WEEKNUM(B6586)-WEEKNUM(EOMONTH(B6586,-1)+1)+1</f>
        <v>1</v>
      </c>
      <c r="AV6586" s="209" t="str">
        <f>MONTH(R6586)&amp;"/"&amp;YEAR(R6586)</f>
        <v>1/1900</v>
      </c>
      <c r="AW6586" s="209" t="e">
        <f>WEEKNUM(R6586)-WEEKNUM(EOMONTH(R6586,-1)+1)+1</f>
        <v>#NUM!</v>
      </c>
      <c r="AX6586" s="209">
        <f>IF(BB6586="S",IF(Q6586="1. Aceitou o programa",R6586-B6586,0),0)</f>
        <v>0</v>
      </c>
      <c r="AY6586" s="209">
        <f>IF(BB6586="S",IF(AND(S6586&lt;&gt;"",R6586&lt;&gt;""),S6586-R6586,0),0)</f>
        <v>0</v>
      </c>
      <c r="AZ6586" s="209">
        <f>IF(BB6586="S",IF(Q6586="1. Aceitou o programa",IF(OR(X6586="Não se Aplica",X6586=""),IF(OR(W6586="Não se Aplica",W6586=""),0,W6586-V6586),AVERAGE(X6586-W6586,W6586-V6586)),0),0)</f>
        <v>0</v>
      </c>
      <c r="BA6586" s="209">
        <f>IF(BB6586="S",IF(AND(Q6586="1. Aceitou o programa",AH6586="Realizada"),IFERROR(IF(AG6586="",0,AG6586-R6586),0),0),0)</f>
        <v>0</v>
      </c>
      <c r="BB6586" s="209" t="str">
        <f>_xlfn.XLOOKUP(U6586,'Lista Suspensa'!$AA$20:$AA$23,'Lista Suspensa'!$AB$20:$AB$23,"N/A")</f>
        <v>S</v>
      </c>
    </row>
    <row r="6587" spans="1:54" ht="12" customHeight="1">
      <c r="A6587" s="151" t="s">
        <v>54</v>
      </c>
      <c r="B6587" s="152">
        <v>46083</v>
      </c>
      <c r="C6587" s="153" t="s">
        <v>55</v>
      </c>
      <c r="D6587" s="153" t="s">
        <v>56</v>
      </c>
      <c r="E6587" s="244">
        <v>78391184</v>
      </c>
      <c r="F6587" s="144" t="s">
        <v>10931</v>
      </c>
      <c r="G6587" s="230"/>
      <c r="H6587" s="154">
        <v>31057</v>
      </c>
      <c r="I6587" s="153">
        <v>41</v>
      </c>
      <c r="J6587" s="148" t="s">
        <v>70</v>
      </c>
      <c r="K6587" s="153"/>
      <c r="L6587" s="153"/>
      <c r="M6587" s="153"/>
      <c r="N6587" s="153">
        <v>600</v>
      </c>
      <c r="O6587" s="155" t="s">
        <v>10932</v>
      </c>
      <c r="P6587" s="156" t="s">
        <v>60</v>
      </c>
      <c r="Q6587" s="157" t="s">
        <v>8211</v>
      </c>
      <c r="R6587" s="158"/>
      <c r="S6587" s="159"/>
      <c r="T6587" s="159" t="s">
        <v>6983</v>
      </c>
      <c r="U6587" s="159" t="s">
        <v>8212</v>
      </c>
      <c r="V6587" s="154">
        <v>46113</v>
      </c>
      <c r="W6587" s="154">
        <v>46150</v>
      </c>
      <c r="X6587" s="154"/>
      <c r="Y6587" s="160"/>
      <c r="Z6587" s="160"/>
      <c r="AA6587" s="153"/>
      <c r="AB6587" s="153"/>
      <c r="AC6587" s="182" t="e">
        <f t="shared" si="206"/>
        <v>#DIV/0!</v>
      </c>
      <c r="AD6587" s="153" t="e">
        <f t="shared" si="207"/>
        <v>#DIV/0!</v>
      </c>
      <c r="AE6587" s="207"/>
      <c r="AF6587" s="153"/>
      <c r="AG6587" s="159"/>
      <c r="AH6587" s="153"/>
      <c r="AI6587" s="161"/>
      <c r="AJ6587" s="153"/>
      <c r="AK6587" s="153"/>
      <c r="AL6587" s="207"/>
      <c r="AM6587" s="207"/>
      <c r="AN6587" s="207"/>
      <c r="AO6587" s="207"/>
      <c r="AP6587" s="147" t="s">
        <v>67</v>
      </c>
      <c r="AQ6587" s="147" t="s">
        <v>67</v>
      </c>
      <c r="AR6587" s="147"/>
      <c r="AS6587" s="209" t="s">
        <v>68</v>
      </c>
      <c r="AT6587" s="223" t="str">
        <f>MONTH(B6587)&amp;"/"&amp;YEAR(B6587)</f>
        <v>3/2026</v>
      </c>
      <c r="AU6587" s="223">
        <f>WEEKNUM(B6587)-WEEKNUM(EOMONTH(B6587,-1)+1)+1</f>
        <v>1</v>
      </c>
      <c r="AV6587" s="209" t="str">
        <f>MONTH(R6587)&amp;"/"&amp;YEAR(R6587)</f>
        <v>1/1900</v>
      </c>
      <c r="AW6587" s="209" t="e">
        <f>WEEKNUM(R6587)-WEEKNUM(EOMONTH(R6587,-1)+1)+1</f>
        <v>#NUM!</v>
      </c>
      <c r="AX6587" s="209">
        <f>IF(BB6587="S",IF(Q6587="1. Aceitou o programa",R6587-B6587,0),0)</f>
        <v>0</v>
      </c>
      <c r="AY6587" s="209">
        <f>IF(BB6587="S",IF(AND(S6587&lt;&gt;"",R6587&lt;&gt;""),S6587-R6587,0),0)</f>
        <v>0</v>
      </c>
      <c r="AZ6587" s="209">
        <f>IF(BB6587="S",IF(Q6587="1. Aceitou o programa",IF(OR(X6587="Não se Aplica",X6587=""),IF(OR(W6587="Não se Aplica",W6587=""),0,W6587-V6587),AVERAGE(X6587-W6587,W6587-V6587)),0),0)</f>
        <v>0</v>
      </c>
      <c r="BA6587" s="209">
        <f>IF(BB6587="S",IF(AND(Q6587="1. Aceitou o programa",AH6587="Realizada"),IFERROR(IF(AG6587="",0,AG6587-R6587),0),0),0)</f>
        <v>0</v>
      </c>
      <c r="BB6587" s="209" t="str">
        <f>_xlfn.XLOOKUP(U6587,'Lista Suspensa'!$AA$20:$AA$23,'Lista Suspensa'!$AB$20:$AB$23,"N/A")</f>
        <v>S</v>
      </c>
    </row>
    <row r="6588" spans="1:54" ht="12" customHeight="1">
      <c r="A6588" s="151" t="s">
        <v>54</v>
      </c>
      <c r="B6588" s="152">
        <v>46083</v>
      </c>
      <c r="C6588" s="153" t="s">
        <v>55</v>
      </c>
      <c r="D6588" s="153" t="s">
        <v>56</v>
      </c>
      <c r="E6588" s="244">
        <v>78392274</v>
      </c>
      <c r="F6588" s="144" t="s">
        <v>10933</v>
      </c>
      <c r="G6588" s="230"/>
      <c r="H6588" s="154">
        <v>31304</v>
      </c>
      <c r="I6588" s="153">
        <v>40</v>
      </c>
      <c r="J6588" s="148" t="s">
        <v>70</v>
      </c>
      <c r="K6588" s="153"/>
      <c r="L6588" s="153"/>
      <c r="M6588" s="153"/>
      <c r="N6588" s="153">
        <v>600</v>
      </c>
      <c r="O6588" s="155" t="s">
        <v>10934</v>
      </c>
      <c r="P6588" s="156" t="s">
        <v>2026</v>
      </c>
      <c r="Q6588" s="157" t="s">
        <v>8211</v>
      </c>
      <c r="R6588" s="158"/>
      <c r="S6588" s="159"/>
      <c r="T6588" s="159" t="s">
        <v>6983</v>
      </c>
      <c r="U6588" s="159" t="s">
        <v>8212</v>
      </c>
      <c r="V6588" s="154">
        <v>46112</v>
      </c>
      <c r="W6588" s="154">
        <v>46150</v>
      </c>
      <c r="X6588" s="154"/>
      <c r="Y6588" s="160"/>
      <c r="Z6588" s="160"/>
      <c r="AA6588" s="153"/>
      <c r="AB6588" s="153"/>
      <c r="AC6588" s="182" t="e">
        <f t="shared" si="206"/>
        <v>#DIV/0!</v>
      </c>
      <c r="AD6588" s="153" t="e">
        <f t="shared" si="207"/>
        <v>#DIV/0!</v>
      </c>
      <c r="AE6588" s="207"/>
      <c r="AF6588" s="153"/>
      <c r="AG6588" s="159"/>
      <c r="AH6588" s="153"/>
      <c r="AI6588" s="161"/>
      <c r="AJ6588" s="153"/>
      <c r="AK6588" s="153"/>
      <c r="AL6588" s="207"/>
      <c r="AM6588" s="207"/>
      <c r="AN6588" s="207"/>
      <c r="AO6588" s="207"/>
      <c r="AP6588" s="147" t="s">
        <v>67</v>
      </c>
      <c r="AQ6588" s="147" t="s">
        <v>67</v>
      </c>
      <c r="AR6588" s="147"/>
      <c r="AS6588" s="209" t="s">
        <v>68</v>
      </c>
      <c r="AT6588" s="223" t="str">
        <f>MONTH(B6588)&amp;"/"&amp;YEAR(B6588)</f>
        <v>3/2026</v>
      </c>
      <c r="AU6588" s="223">
        <f>WEEKNUM(B6588)-WEEKNUM(EOMONTH(B6588,-1)+1)+1</f>
        <v>1</v>
      </c>
      <c r="AV6588" s="209" t="str">
        <f>MONTH(R6588)&amp;"/"&amp;YEAR(R6588)</f>
        <v>1/1900</v>
      </c>
      <c r="AW6588" s="209" t="e">
        <f>WEEKNUM(R6588)-WEEKNUM(EOMONTH(R6588,-1)+1)+1</f>
        <v>#NUM!</v>
      </c>
      <c r="AX6588" s="209">
        <f>IF(BB6588="S",IF(Q6588="1. Aceitou o programa",R6588-B6588,0),0)</f>
        <v>0</v>
      </c>
      <c r="AY6588" s="209">
        <f>IF(BB6588="S",IF(AND(S6588&lt;&gt;"",R6588&lt;&gt;""),S6588-R6588,0),0)</f>
        <v>0</v>
      </c>
      <c r="AZ6588" s="209">
        <f>IF(BB6588="S",IF(Q6588="1. Aceitou o programa",IF(OR(X6588="Não se Aplica",X6588=""),IF(OR(W6588="Não se Aplica",W6588=""),0,W6588-V6588),AVERAGE(X6588-W6588,W6588-V6588)),0),0)</f>
        <v>0</v>
      </c>
      <c r="BA6588" s="209">
        <f>IF(BB6588="S",IF(AND(Q6588="1. Aceitou o programa",AH6588="Realizada"),IFERROR(IF(AG6588="",0,AG6588-R6588),0),0),0)</f>
        <v>0</v>
      </c>
      <c r="BB6588" s="209" t="str">
        <f>_xlfn.XLOOKUP(U6588,'Lista Suspensa'!$AA$20:$AA$23,'Lista Suspensa'!$AB$20:$AB$23,"N/A")</f>
        <v>S</v>
      </c>
    </row>
    <row r="6589" spans="1:54" ht="12" customHeight="1">
      <c r="A6589" s="151" t="s">
        <v>54</v>
      </c>
      <c r="B6589" s="152">
        <v>46083</v>
      </c>
      <c r="C6589" s="153" t="s">
        <v>55</v>
      </c>
      <c r="D6589" s="153" t="s">
        <v>56</v>
      </c>
      <c r="E6589" s="244">
        <v>92894441</v>
      </c>
      <c r="F6589" s="144" t="s">
        <v>10935</v>
      </c>
      <c r="G6589" s="230"/>
      <c r="H6589" s="154">
        <v>31732</v>
      </c>
      <c r="I6589" s="153">
        <v>39</v>
      </c>
      <c r="J6589" s="148" t="s">
        <v>70</v>
      </c>
      <c r="K6589" s="153"/>
      <c r="L6589" s="153"/>
      <c r="M6589" s="153"/>
      <c r="N6589" s="153">
        <v>60</v>
      </c>
      <c r="O6589" s="155" t="s">
        <v>10936</v>
      </c>
      <c r="P6589" s="156" t="s">
        <v>60</v>
      </c>
      <c r="Q6589" s="157" t="s">
        <v>8211</v>
      </c>
      <c r="R6589" s="158"/>
      <c r="S6589" s="159"/>
      <c r="T6589" s="159" t="s">
        <v>6983</v>
      </c>
      <c r="U6589" s="159" t="s">
        <v>8212</v>
      </c>
      <c r="V6589" s="154">
        <v>46126</v>
      </c>
      <c r="W6589" s="154">
        <v>46150</v>
      </c>
      <c r="X6589" s="154"/>
      <c r="Y6589" s="160"/>
      <c r="Z6589" s="160"/>
      <c r="AA6589" s="153"/>
      <c r="AB6589" s="153"/>
      <c r="AC6589" s="182" t="e">
        <f t="shared" si="206"/>
        <v>#DIV/0!</v>
      </c>
      <c r="AD6589" s="153" t="e">
        <f t="shared" si="207"/>
        <v>#DIV/0!</v>
      </c>
      <c r="AE6589" s="207"/>
      <c r="AF6589" s="153"/>
      <c r="AG6589" s="159"/>
      <c r="AH6589" s="153"/>
      <c r="AI6589" s="161"/>
      <c r="AJ6589" s="153"/>
      <c r="AK6589" s="153"/>
      <c r="AL6589" s="207"/>
      <c r="AM6589" s="207"/>
      <c r="AN6589" s="207"/>
      <c r="AO6589" s="207"/>
      <c r="AP6589" s="147" t="s">
        <v>67</v>
      </c>
      <c r="AQ6589" s="147" t="s">
        <v>67</v>
      </c>
      <c r="AR6589" s="147"/>
      <c r="AS6589" s="209" t="s">
        <v>68</v>
      </c>
      <c r="AT6589" s="223" t="str">
        <f>MONTH(B6589)&amp;"/"&amp;YEAR(B6589)</f>
        <v>3/2026</v>
      </c>
      <c r="AU6589" s="223">
        <f>WEEKNUM(B6589)-WEEKNUM(EOMONTH(B6589,-1)+1)+1</f>
        <v>1</v>
      </c>
      <c r="AV6589" s="209" t="str">
        <f>MONTH(R6589)&amp;"/"&amp;YEAR(R6589)</f>
        <v>1/1900</v>
      </c>
      <c r="AW6589" s="209" t="e">
        <f>WEEKNUM(R6589)-WEEKNUM(EOMONTH(R6589,-1)+1)+1</f>
        <v>#NUM!</v>
      </c>
      <c r="AX6589" s="209">
        <f>IF(BB6589="S",IF(Q6589="1. Aceitou o programa",R6589-B6589,0),0)</f>
        <v>0</v>
      </c>
      <c r="AY6589" s="209">
        <f>IF(BB6589="S",IF(AND(S6589&lt;&gt;"",R6589&lt;&gt;""),S6589-R6589,0),0)</f>
        <v>0</v>
      </c>
      <c r="AZ6589" s="209">
        <f>IF(BB6589="S",IF(Q6589="1. Aceitou o programa",IF(OR(X6589="Não se Aplica",X6589=""),IF(OR(W6589="Não se Aplica",W6589=""),0,W6589-V6589),AVERAGE(X6589-W6589,W6589-V6589)),0),0)</f>
        <v>0</v>
      </c>
      <c r="BA6589" s="209">
        <f>IF(BB6589="S",IF(AND(Q6589="1. Aceitou o programa",AH6589="Realizada"),IFERROR(IF(AG6589="",0,AG6589-R6589),0),0),0)</f>
        <v>0</v>
      </c>
      <c r="BB6589" s="209" t="str">
        <f>_xlfn.XLOOKUP(U6589,'Lista Suspensa'!$AA$20:$AA$23,'Lista Suspensa'!$AB$20:$AB$23,"N/A")</f>
        <v>S</v>
      </c>
    </row>
    <row r="6590" spans="1:54" ht="12" customHeight="1">
      <c r="A6590" s="151" t="s">
        <v>54</v>
      </c>
      <c r="B6590" s="152">
        <v>46083</v>
      </c>
      <c r="C6590" s="153" t="s">
        <v>55</v>
      </c>
      <c r="D6590" s="153" t="s">
        <v>56</v>
      </c>
      <c r="E6590" s="244">
        <v>92683230</v>
      </c>
      <c r="F6590" s="144" t="s">
        <v>10937</v>
      </c>
      <c r="G6590" s="230"/>
      <c r="H6590" s="154">
        <v>31921</v>
      </c>
      <c r="I6590" s="153">
        <v>38</v>
      </c>
      <c r="J6590" s="148" t="s">
        <v>70</v>
      </c>
      <c r="K6590" s="153"/>
      <c r="L6590" s="153"/>
      <c r="M6590" s="153"/>
      <c r="N6590" s="153">
        <v>80</v>
      </c>
      <c r="O6590" s="155" t="s">
        <v>10938</v>
      </c>
      <c r="P6590" s="156" t="s">
        <v>2026</v>
      </c>
      <c r="Q6590" s="157" t="s">
        <v>8211</v>
      </c>
      <c r="R6590" s="158"/>
      <c r="S6590" s="159"/>
      <c r="T6590" s="159" t="s">
        <v>6983</v>
      </c>
      <c r="U6590" s="159" t="s">
        <v>8212</v>
      </c>
      <c r="V6590" s="154">
        <v>46111</v>
      </c>
      <c r="W6590" s="154">
        <v>46150</v>
      </c>
      <c r="X6590" s="154"/>
      <c r="Y6590" s="160"/>
      <c r="Z6590" s="160"/>
      <c r="AA6590" s="153"/>
      <c r="AB6590" s="153"/>
      <c r="AC6590" s="182" t="e">
        <f t="shared" si="206"/>
        <v>#DIV/0!</v>
      </c>
      <c r="AD6590" s="153" t="e">
        <f t="shared" si="207"/>
        <v>#DIV/0!</v>
      </c>
      <c r="AE6590" s="207"/>
      <c r="AF6590" s="153"/>
      <c r="AG6590" s="159"/>
      <c r="AH6590" s="153"/>
      <c r="AI6590" s="161"/>
      <c r="AJ6590" s="153"/>
      <c r="AK6590" s="153"/>
      <c r="AL6590" s="207"/>
      <c r="AM6590" s="207"/>
      <c r="AN6590" s="207"/>
      <c r="AO6590" s="207"/>
      <c r="AP6590" s="147" t="s">
        <v>67</v>
      </c>
      <c r="AQ6590" s="147" t="s">
        <v>67</v>
      </c>
      <c r="AR6590" s="147"/>
      <c r="AS6590" s="209" t="s">
        <v>68</v>
      </c>
      <c r="AT6590" s="223" t="str">
        <f>MONTH(B6590)&amp;"/"&amp;YEAR(B6590)</f>
        <v>3/2026</v>
      </c>
      <c r="AU6590" s="223">
        <f>WEEKNUM(B6590)-WEEKNUM(EOMONTH(B6590,-1)+1)+1</f>
        <v>1</v>
      </c>
      <c r="AV6590" s="209" t="str">
        <f>MONTH(R6590)&amp;"/"&amp;YEAR(R6590)</f>
        <v>1/1900</v>
      </c>
      <c r="AW6590" s="209" t="e">
        <f>WEEKNUM(R6590)-WEEKNUM(EOMONTH(R6590,-1)+1)+1</f>
        <v>#NUM!</v>
      </c>
      <c r="AX6590" s="209">
        <f>IF(BB6590="S",IF(Q6590="1. Aceitou o programa",R6590-B6590,0),0)</f>
        <v>0</v>
      </c>
      <c r="AY6590" s="209">
        <f>IF(BB6590="S",IF(AND(S6590&lt;&gt;"",R6590&lt;&gt;""),S6590-R6590,0),0)</f>
        <v>0</v>
      </c>
      <c r="AZ6590" s="209">
        <f>IF(BB6590="S",IF(Q6590="1. Aceitou o programa",IF(OR(X6590="Não se Aplica",X6590=""),IF(OR(W6590="Não se Aplica",W6590=""),0,W6590-V6590),AVERAGE(X6590-W6590,W6590-V6590)),0),0)</f>
        <v>0</v>
      </c>
      <c r="BA6590" s="209">
        <f>IF(BB6590="S",IF(AND(Q6590="1. Aceitou o programa",AH6590="Realizada"),IFERROR(IF(AG6590="",0,AG6590-R6590),0),0),0)</f>
        <v>0</v>
      </c>
      <c r="BB6590" s="209" t="str">
        <f>_xlfn.XLOOKUP(U6590,'Lista Suspensa'!$AA$20:$AA$23,'Lista Suspensa'!$AB$20:$AB$23,"N/A")</f>
        <v>S</v>
      </c>
    </row>
    <row r="6591" spans="1:54" ht="12" customHeight="1">
      <c r="A6591" s="151" t="s">
        <v>54</v>
      </c>
      <c r="B6591" s="152">
        <v>46083</v>
      </c>
      <c r="C6591" s="153" t="s">
        <v>55</v>
      </c>
      <c r="D6591" s="153" t="s">
        <v>56</v>
      </c>
      <c r="E6591" s="244">
        <v>87698119</v>
      </c>
      <c r="F6591" s="144" t="s">
        <v>10939</v>
      </c>
      <c r="G6591" s="230"/>
      <c r="H6591" s="154">
        <v>32088</v>
      </c>
      <c r="I6591" s="153">
        <v>38</v>
      </c>
      <c r="J6591" s="148" t="s">
        <v>70</v>
      </c>
      <c r="K6591" s="153"/>
      <c r="L6591" s="153"/>
      <c r="M6591" s="153"/>
      <c r="N6591" s="153">
        <v>600</v>
      </c>
      <c r="O6591" s="155" t="s">
        <v>10940</v>
      </c>
      <c r="P6591" s="156" t="s">
        <v>60</v>
      </c>
      <c r="Q6591" s="157" t="s">
        <v>8211</v>
      </c>
      <c r="R6591" s="158"/>
      <c r="S6591" s="159"/>
      <c r="T6591" s="159" t="s">
        <v>6983</v>
      </c>
      <c r="U6591" s="159" t="s">
        <v>8212</v>
      </c>
      <c r="V6591" s="154">
        <v>46118</v>
      </c>
      <c r="W6591" s="154">
        <v>46150</v>
      </c>
      <c r="X6591" s="154"/>
      <c r="Y6591" s="160"/>
      <c r="Z6591" s="160"/>
      <c r="AA6591" s="153"/>
      <c r="AB6591" s="153"/>
      <c r="AC6591" s="182" t="e">
        <f t="shared" si="206"/>
        <v>#DIV/0!</v>
      </c>
      <c r="AD6591" s="153" t="e">
        <f t="shared" si="207"/>
        <v>#DIV/0!</v>
      </c>
      <c r="AE6591" s="207"/>
      <c r="AF6591" s="153"/>
      <c r="AG6591" s="159"/>
      <c r="AH6591" s="153"/>
      <c r="AI6591" s="161"/>
      <c r="AJ6591" s="153"/>
      <c r="AK6591" s="153"/>
      <c r="AL6591" s="207"/>
      <c r="AM6591" s="207"/>
      <c r="AN6591" s="207"/>
      <c r="AO6591" s="207"/>
      <c r="AP6591" s="147" t="s">
        <v>67</v>
      </c>
      <c r="AQ6591" s="147" t="s">
        <v>67</v>
      </c>
      <c r="AR6591" s="147"/>
      <c r="AS6591" s="209" t="s">
        <v>68</v>
      </c>
      <c r="AT6591" s="223" t="str">
        <f>MONTH(B6591)&amp;"/"&amp;YEAR(B6591)</f>
        <v>3/2026</v>
      </c>
      <c r="AU6591" s="223">
        <f>WEEKNUM(B6591)-WEEKNUM(EOMONTH(B6591,-1)+1)+1</f>
        <v>1</v>
      </c>
      <c r="AV6591" s="209" t="str">
        <f>MONTH(R6591)&amp;"/"&amp;YEAR(R6591)</f>
        <v>1/1900</v>
      </c>
      <c r="AW6591" s="209" t="e">
        <f>WEEKNUM(R6591)-WEEKNUM(EOMONTH(R6591,-1)+1)+1</f>
        <v>#NUM!</v>
      </c>
      <c r="AX6591" s="209">
        <f>IF(BB6591="S",IF(Q6591="1. Aceitou o programa",R6591-B6591,0),0)</f>
        <v>0</v>
      </c>
      <c r="AY6591" s="209">
        <f>IF(BB6591="S",IF(AND(S6591&lt;&gt;"",R6591&lt;&gt;""),S6591-R6591,0),0)</f>
        <v>0</v>
      </c>
      <c r="AZ6591" s="209">
        <f>IF(BB6591="S",IF(Q6591="1. Aceitou o programa",IF(OR(X6591="Não se Aplica",X6591=""),IF(OR(W6591="Não se Aplica",W6591=""),0,W6591-V6591),AVERAGE(X6591-W6591,W6591-V6591)),0),0)</f>
        <v>0</v>
      </c>
      <c r="BA6591" s="209">
        <f>IF(BB6591="S",IF(AND(Q6591="1. Aceitou o programa",AH6591="Realizada"),IFERROR(IF(AG6591="",0,AG6591-R6591),0),0),0)</f>
        <v>0</v>
      </c>
      <c r="BB6591" s="209" t="str">
        <f>_xlfn.XLOOKUP(U6591,'Lista Suspensa'!$AA$20:$AA$23,'Lista Suspensa'!$AB$20:$AB$23,"N/A")</f>
        <v>S</v>
      </c>
    </row>
    <row r="6592" spans="1:54" ht="12" customHeight="1">
      <c r="A6592" s="151" t="s">
        <v>54</v>
      </c>
      <c r="B6592" s="152">
        <v>46083</v>
      </c>
      <c r="C6592" s="153" t="s">
        <v>55</v>
      </c>
      <c r="D6592" s="153" t="s">
        <v>56</v>
      </c>
      <c r="E6592" s="244">
        <v>72975074</v>
      </c>
      <c r="F6592" s="144" t="s">
        <v>10941</v>
      </c>
      <c r="G6592" s="230"/>
      <c r="H6592" s="154">
        <v>32121</v>
      </c>
      <c r="I6592" s="153">
        <v>38</v>
      </c>
      <c r="J6592" s="148" t="s">
        <v>70</v>
      </c>
      <c r="K6592" s="153"/>
      <c r="L6592" s="153"/>
      <c r="M6592" s="153"/>
      <c r="N6592" s="153">
        <v>50</v>
      </c>
      <c r="O6592" s="155" t="s">
        <v>10942</v>
      </c>
      <c r="P6592" s="156" t="s">
        <v>60</v>
      </c>
      <c r="Q6592" s="157" t="s">
        <v>8211</v>
      </c>
      <c r="R6592" s="158"/>
      <c r="S6592" s="159"/>
      <c r="T6592" s="159" t="s">
        <v>6983</v>
      </c>
      <c r="U6592" s="159" t="s">
        <v>8212</v>
      </c>
      <c r="V6592" s="154">
        <v>46113</v>
      </c>
      <c r="W6592" s="154">
        <v>46150</v>
      </c>
      <c r="X6592" s="154"/>
      <c r="Y6592" s="160"/>
      <c r="Z6592" s="160"/>
      <c r="AA6592" s="153"/>
      <c r="AB6592" s="153"/>
      <c r="AC6592" s="182" t="e">
        <f t="shared" si="206"/>
        <v>#DIV/0!</v>
      </c>
      <c r="AD6592" s="153" t="e">
        <f t="shared" si="207"/>
        <v>#DIV/0!</v>
      </c>
      <c r="AE6592" s="207"/>
      <c r="AF6592" s="153"/>
      <c r="AG6592" s="159"/>
      <c r="AH6592" s="153"/>
      <c r="AI6592" s="161"/>
      <c r="AJ6592" s="153"/>
      <c r="AK6592" s="153"/>
      <c r="AL6592" s="207"/>
      <c r="AM6592" s="207"/>
      <c r="AN6592" s="207"/>
      <c r="AO6592" s="207"/>
      <c r="AP6592" s="147" t="s">
        <v>67</v>
      </c>
      <c r="AQ6592" s="147" t="s">
        <v>67</v>
      </c>
      <c r="AR6592" s="147"/>
      <c r="AS6592" s="209" t="s">
        <v>68</v>
      </c>
      <c r="AT6592" s="223" t="str">
        <f>MONTH(B6592)&amp;"/"&amp;YEAR(B6592)</f>
        <v>3/2026</v>
      </c>
      <c r="AU6592" s="223">
        <f>WEEKNUM(B6592)-WEEKNUM(EOMONTH(B6592,-1)+1)+1</f>
        <v>1</v>
      </c>
      <c r="AV6592" s="209" t="str">
        <f>MONTH(R6592)&amp;"/"&amp;YEAR(R6592)</f>
        <v>1/1900</v>
      </c>
      <c r="AW6592" s="209" t="e">
        <f>WEEKNUM(R6592)-WEEKNUM(EOMONTH(R6592,-1)+1)+1</f>
        <v>#NUM!</v>
      </c>
      <c r="AX6592" s="209">
        <f>IF(BB6592="S",IF(Q6592="1. Aceitou o programa",R6592-B6592,0),0)</f>
        <v>0</v>
      </c>
      <c r="AY6592" s="209">
        <f>IF(BB6592="S",IF(AND(S6592&lt;&gt;"",R6592&lt;&gt;""),S6592-R6592,0),0)</f>
        <v>0</v>
      </c>
      <c r="AZ6592" s="209">
        <f>IF(BB6592="S",IF(Q6592="1. Aceitou o programa",IF(OR(X6592="Não se Aplica",X6592=""),IF(OR(W6592="Não se Aplica",W6592=""),0,W6592-V6592),AVERAGE(X6592-W6592,W6592-V6592)),0),0)</f>
        <v>0</v>
      </c>
      <c r="BA6592" s="209">
        <f>IF(BB6592="S",IF(AND(Q6592="1. Aceitou o programa",AH6592="Realizada"),IFERROR(IF(AG6592="",0,AG6592-R6592),0),0),0)</f>
        <v>0</v>
      </c>
      <c r="BB6592" s="209" t="str">
        <f>_xlfn.XLOOKUP(U6592,'Lista Suspensa'!$AA$20:$AA$23,'Lista Suspensa'!$AB$20:$AB$23,"N/A")</f>
        <v>S</v>
      </c>
    </row>
    <row r="6593" spans="1:54" ht="12" customHeight="1">
      <c r="A6593" s="151" t="s">
        <v>54</v>
      </c>
      <c r="B6593" s="152">
        <v>46083</v>
      </c>
      <c r="C6593" s="153" t="s">
        <v>55</v>
      </c>
      <c r="D6593" s="153" t="s">
        <v>56</v>
      </c>
      <c r="E6593" s="244">
        <v>78383419</v>
      </c>
      <c r="F6593" s="144" t="s">
        <v>10943</v>
      </c>
      <c r="G6593" s="230"/>
      <c r="H6593" s="154">
        <v>32170</v>
      </c>
      <c r="I6593" s="153">
        <v>38</v>
      </c>
      <c r="J6593" s="148" t="s">
        <v>70</v>
      </c>
      <c r="K6593" s="153"/>
      <c r="L6593" s="153"/>
      <c r="M6593" s="153"/>
      <c r="N6593" s="153">
        <v>600</v>
      </c>
      <c r="O6593" s="155" t="s">
        <v>10944</v>
      </c>
      <c r="P6593" s="156" t="s">
        <v>2026</v>
      </c>
      <c r="Q6593" s="157" t="s">
        <v>8211</v>
      </c>
      <c r="R6593" s="158"/>
      <c r="S6593" s="159"/>
      <c r="T6593" s="159" t="s">
        <v>6983</v>
      </c>
      <c r="U6593" s="159" t="s">
        <v>8212</v>
      </c>
      <c r="V6593" s="154">
        <v>46112</v>
      </c>
      <c r="W6593" s="154">
        <v>46150</v>
      </c>
      <c r="X6593" s="154"/>
      <c r="Y6593" s="160"/>
      <c r="Z6593" s="160"/>
      <c r="AA6593" s="153"/>
      <c r="AB6593" s="153"/>
      <c r="AC6593" s="182" t="e">
        <f t="shared" si="206"/>
        <v>#DIV/0!</v>
      </c>
      <c r="AD6593" s="153" t="e">
        <f t="shared" si="207"/>
        <v>#DIV/0!</v>
      </c>
      <c r="AE6593" s="207"/>
      <c r="AF6593" s="153"/>
      <c r="AG6593" s="159"/>
      <c r="AH6593" s="153"/>
      <c r="AI6593" s="161"/>
      <c r="AJ6593" s="153"/>
      <c r="AK6593" s="153"/>
      <c r="AL6593" s="207"/>
      <c r="AM6593" s="207"/>
      <c r="AN6593" s="207"/>
      <c r="AO6593" s="207"/>
      <c r="AP6593" s="147" t="s">
        <v>67</v>
      </c>
      <c r="AQ6593" s="147" t="s">
        <v>67</v>
      </c>
      <c r="AR6593" s="147"/>
      <c r="AS6593" s="209" t="s">
        <v>68</v>
      </c>
      <c r="AT6593" s="223" t="str">
        <f>MONTH(B6593)&amp;"/"&amp;YEAR(B6593)</f>
        <v>3/2026</v>
      </c>
      <c r="AU6593" s="223">
        <f>WEEKNUM(B6593)-WEEKNUM(EOMONTH(B6593,-1)+1)+1</f>
        <v>1</v>
      </c>
      <c r="AV6593" s="209" t="str">
        <f>MONTH(R6593)&amp;"/"&amp;YEAR(R6593)</f>
        <v>1/1900</v>
      </c>
      <c r="AW6593" s="209" t="e">
        <f>WEEKNUM(R6593)-WEEKNUM(EOMONTH(R6593,-1)+1)+1</f>
        <v>#NUM!</v>
      </c>
      <c r="AX6593" s="209">
        <f>IF(BB6593="S",IF(Q6593="1. Aceitou o programa",R6593-B6593,0),0)</f>
        <v>0</v>
      </c>
      <c r="AY6593" s="209">
        <f>IF(BB6593="S",IF(AND(S6593&lt;&gt;"",R6593&lt;&gt;""),S6593-R6593,0),0)</f>
        <v>0</v>
      </c>
      <c r="AZ6593" s="209">
        <f>IF(BB6593="S",IF(Q6593="1. Aceitou o programa",IF(OR(X6593="Não se Aplica",X6593=""),IF(OR(W6593="Não se Aplica",W6593=""),0,W6593-V6593),AVERAGE(X6593-W6593,W6593-V6593)),0),0)</f>
        <v>0</v>
      </c>
      <c r="BA6593" s="209">
        <f>IF(BB6593="S",IF(AND(Q6593="1. Aceitou o programa",AH6593="Realizada"),IFERROR(IF(AG6593="",0,AG6593-R6593),0),0),0)</f>
        <v>0</v>
      </c>
      <c r="BB6593" s="209" t="str">
        <f>_xlfn.XLOOKUP(U6593,'Lista Suspensa'!$AA$20:$AA$23,'Lista Suspensa'!$AB$20:$AB$23,"N/A")</f>
        <v>S</v>
      </c>
    </row>
    <row r="6594" spans="1:54" ht="12" customHeight="1">
      <c r="A6594" s="151" t="s">
        <v>54</v>
      </c>
      <c r="B6594" s="152">
        <v>46083</v>
      </c>
      <c r="C6594" s="153" t="s">
        <v>55</v>
      </c>
      <c r="D6594" s="153" t="s">
        <v>56</v>
      </c>
      <c r="E6594" s="244">
        <v>78382989</v>
      </c>
      <c r="F6594" s="144" t="s">
        <v>10945</v>
      </c>
      <c r="G6594" s="230"/>
      <c r="H6594" s="154">
        <v>32216</v>
      </c>
      <c r="I6594" s="153">
        <v>38</v>
      </c>
      <c r="J6594" s="148" t="s">
        <v>70</v>
      </c>
      <c r="K6594" s="153"/>
      <c r="L6594" s="153"/>
      <c r="M6594" s="153"/>
      <c r="N6594" s="153">
        <v>600</v>
      </c>
      <c r="O6594" s="155" t="s">
        <v>10946</v>
      </c>
      <c r="P6594" s="156" t="s">
        <v>60</v>
      </c>
      <c r="Q6594" s="157" t="s">
        <v>8211</v>
      </c>
      <c r="R6594" s="158"/>
      <c r="S6594" s="159"/>
      <c r="T6594" s="159" t="s">
        <v>6983</v>
      </c>
      <c r="U6594" s="159" t="s">
        <v>8212</v>
      </c>
      <c r="V6594" s="154">
        <v>46113</v>
      </c>
      <c r="W6594" s="154">
        <v>46150</v>
      </c>
      <c r="X6594" s="154"/>
      <c r="Y6594" s="160"/>
      <c r="Z6594" s="160"/>
      <c r="AA6594" s="153"/>
      <c r="AB6594" s="153"/>
      <c r="AC6594" s="182" t="e">
        <f t="shared" ref="AC6594:AC6657" si="208">SUM(AA6594/(AB6594^2))</f>
        <v>#DIV/0!</v>
      </c>
      <c r="AD6594" s="153" t="e">
        <f t="shared" ref="AD6594:AD6657" si="209">IF(AC6594&lt;18.5,"ABAIXO DO PESO",
(IF(AC6594&lt;=24.9,"PESO NORMAL",
(IF(AC6594&lt;=29.9,"SOBREPESO",
(IF(AC6594&lt;=34.9,"OBESIDADE I",
(IF(AC6594&lt;=39.9,"OBESIDADE II",
(IF(AC6594&lt;=999,"OBESIDADE III","VAZIO")))))))))))</f>
        <v>#DIV/0!</v>
      </c>
      <c r="AE6594" s="207"/>
      <c r="AF6594" s="153"/>
      <c r="AG6594" s="159"/>
      <c r="AH6594" s="153"/>
      <c r="AI6594" s="161"/>
      <c r="AJ6594" s="153"/>
      <c r="AK6594" s="153"/>
      <c r="AL6594" s="207"/>
      <c r="AM6594" s="207"/>
      <c r="AN6594" s="207"/>
      <c r="AO6594" s="207"/>
      <c r="AP6594" s="147" t="s">
        <v>67</v>
      </c>
      <c r="AQ6594" s="147" t="s">
        <v>67</v>
      </c>
      <c r="AR6594" s="147"/>
      <c r="AS6594" s="209" t="s">
        <v>68</v>
      </c>
      <c r="AT6594" s="223" t="str">
        <f>MONTH(B6594)&amp;"/"&amp;YEAR(B6594)</f>
        <v>3/2026</v>
      </c>
      <c r="AU6594" s="223">
        <f>WEEKNUM(B6594)-WEEKNUM(EOMONTH(B6594,-1)+1)+1</f>
        <v>1</v>
      </c>
      <c r="AV6594" s="209" t="str">
        <f>MONTH(R6594)&amp;"/"&amp;YEAR(R6594)</f>
        <v>1/1900</v>
      </c>
      <c r="AW6594" s="209" t="e">
        <f>WEEKNUM(R6594)-WEEKNUM(EOMONTH(R6594,-1)+1)+1</f>
        <v>#NUM!</v>
      </c>
      <c r="AX6594" s="209">
        <f>IF(BB6594="S",IF(Q6594="1. Aceitou o programa",R6594-B6594,0),0)</f>
        <v>0</v>
      </c>
      <c r="AY6594" s="209">
        <f>IF(BB6594="S",IF(AND(S6594&lt;&gt;"",R6594&lt;&gt;""),S6594-R6594,0),0)</f>
        <v>0</v>
      </c>
      <c r="AZ6594" s="209">
        <f>IF(BB6594="S",IF(Q6594="1. Aceitou o programa",IF(OR(X6594="Não se Aplica",X6594=""),IF(OR(W6594="Não se Aplica",W6594=""),0,W6594-V6594),AVERAGE(X6594-W6594,W6594-V6594)),0),0)</f>
        <v>0</v>
      </c>
      <c r="BA6594" s="209">
        <f>IF(BB6594="S",IF(AND(Q6594="1. Aceitou o programa",AH6594="Realizada"),IFERROR(IF(AG6594="",0,AG6594-R6594),0),0),0)</f>
        <v>0</v>
      </c>
      <c r="BB6594" s="209" t="str">
        <f>_xlfn.XLOOKUP(U6594,'Lista Suspensa'!$AA$20:$AA$23,'Lista Suspensa'!$AB$20:$AB$23,"N/A")</f>
        <v>S</v>
      </c>
    </row>
    <row r="6595" spans="1:54" ht="12" customHeight="1">
      <c r="A6595" s="151" t="s">
        <v>54</v>
      </c>
      <c r="B6595" s="152">
        <v>46083</v>
      </c>
      <c r="C6595" s="153" t="s">
        <v>55</v>
      </c>
      <c r="D6595" s="153" t="s">
        <v>56</v>
      </c>
      <c r="E6595" s="244">
        <v>84873909</v>
      </c>
      <c r="F6595" s="144" t="s">
        <v>10947</v>
      </c>
      <c r="G6595" s="230"/>
      <c r="H6595" s="154">
        <v>32241</v>
      </c>
      <c r="I6595" s="153">
        <v>38</v>
      </c>
      <c r="J6595" s="148" t="s">
        <v>70</v>
      </c>
      <c r="K6595" s="153"/>
      <c r="L6595" s="153"/>
      <c r="M6595" s="153"/>
      <c r="N6595" s="153">
        <v>380</v>
      </c>
      <c r="O6595" s="155">
        <v>41999459390</v>
      </c>
      <c r="P6595" s="156" t="s">
        <v>60</v>
      </c>
      <c r="Q6595" s="157" t="s">
        <v>8211</v>
      </c>
      <c r="R6595" s="158"/>
      <c r="S6595" s="159"/>
      <c r="T6595" s="159" t="s">
        <v>6983</v>
      </c>
      <c r="U6595" s="159" t="s">
        <v>8212</v>
      </c>
      <c r="V6595" s="154">
        <v>46118</v>
      </c>
      <c r="W6595" s="154">
        <v>46155</v>
      </c>
      <c r="X6595" s="154"/>
      <c r="Y6595" s="160"/>
      <c r="Z6595" s="160"/>
      <c r="AA6595" s="153"/>
      <c r="AB6595" s="153"/>
      <c r="AC6595" s="182" t="e">
        <f t="shared" si="208"/>
        <v>#DIV/0!</v>
      </c>
      <c r="AD6595" s="153" t="e">
        <f t="shared" si="209"/>
        <v>#DIV/0!</v>
      </c>
      <c r="AE6595" s="207"/>
      <c r="AF6595" s="153"/>
      <c r="AG6595" s="159"/>
      <c r="AH6595" s="153"/>
      <c r="AI6595" s="161"/>
      <c r="AJ6595" s="153"/>
      <c r="AK6595" s="153"/>
      <c r="AL6595" s="207"/>
      <c r="AM6595" s="207"/>
      <c r="AN6595" s="207"/>
      <c r="AO6595" s="207"/>
      <c r="AP6595" s="147" t="s">
        <v>67</v>
      </c>
      <c r="AQ6595" s="147" t="s">
        <v>67</v>
      </c>
      <c r="AR6595" s="147"/>
      <c r="AS6595" s="209" t="s">
        <v>68</v>
      </c>
      <c r="AT6595" s="223" t="str">
        <f>MONTH(B6595)&amp;"/"&amp;YEAR(B6595)</f>
        <v>3/2026</v>
      </c>
      <c r="AU6595" s="223">
        <f>WEEKNUM(B6595)-WEEKNUM(EOMONTH(B6595,-1)+1)+1</f>
        <v>1</v>
      </c>
      <c r="AV6595" s="209" t="str">
        <f>MONTH(R6595)&amp;"/"&amp;YEAR(R6595)</f>
        <v>1/1900</v>
      </c>
      <c r="AW6595" s="209" t="e">
        <f>WEEKNUM(R6595)-WEEKNUM(EOMONTH(R6595,-1)+1)+1</f>
        <v>#NUM!</v>
      </c>
      <c r="AX6595" s="209">
        <f>IF(BB6595="S",IF(Q6595="1. Aceitou o programa",R6595-B6595,0),0)</f>
        <v>0</v>
      </c>
      <c r="AY6595" s="209">
        <f>IF(BB6595="S",IF(AND(S6595&lt;&gt;"",R6595&lt;&gt;""),S6595-R6595,0),0)</f>
        <v>0</v>
      </c>
      <c r="AZ6595" s="209">
        <f>IF(BB6595="S",IF(Q6595="1. Aceitou o programa",IF(OR(X6595="Não se Aplica",X6595=""),IF(OR(W6595="Não se Aplica",W6595=""),0,W6595-V6595),AVERAGE(X6595-W6595,W6595-V6595)),0),0)</f>
        <v>0</v>
      </c>
      <c r="BA6595" s="209">
        <f>IF(BB6595="S",IF(AND(Q6595="1. Aceitou o programa",AH6595="Realizada"),IFERROR(IF(AG6595="",0,AG6595-R6595),0),0),0)</f>
        <v>0</v>
      </c>
      <c r="BB6595" s="209" t="str">
        <f>_xlfn.XLOOKUP(U6595,'Lista Suspensa'!$AA$20:$AA$23,'Lista Suspensa'!$AB$20:$AB$23,"N/A")</f>
        <v>S</v>
      </c>
    </row>
    <row r="6596" spans="1:54" ht="12" customHeight="1">
      <c r="A6596" s="151" t="s">
        <v>54</v>
      </c>
      <c r="B6596" s="152">
        <v>46083</v>
      </c>
      <c r="C6596" s="153" t="s">
        <v>55</v>
      </c>
      <c r="D6596" s="153" t="s">
        <v>56</v>
      </c>
      <c r="E6596" s="244">
        <v>78384754</v>
      </c>
      <c r="F6596" s="144" t="s">
        <v>10948</v>
      </c>
      <c r="G6596" s="230"/>
      <c r="H6596" s="154">
        <v>32807</v>
      </c>
      <c r="I6596" s="153">
        <v>36</v>
      </c>
      <c r="J6596" s="148" t="s">
        <v>70</v>
      </c>
      <c r="K6596" s="153"/>
      <c r="L6596" s="153"/>
      <c r="M6596" s="153"/>
      <c r="N6596" s="153">
        <v>750</v>
      </c>
      <c r="O6596" s="155" t="s">
        <v>10949</v>
      </c>
      <c r="P6596" s="156" t="s">
        <v>60</v>
      </c>
      <c r="Q6596" s="157" t="s">
        <v>8211</v>
      </c>
      <c r="R6596" s="158"/>
      <c r="S6596" s="159"/>
      <c r="T6596" s="159" t="s">
        <v>6983</v>
      </c>
      <c r="U6596" s="159" t="s">
        <v>8212</v>
      </c>
      <c r="V6596" s="154">
        <v>46113</v>
      </c>
      <c r="W6596" s="154">
        <v>46155</v>
      </c>
      <c r="X6596" s="154"/>
      <c r="Y6596" s="160"/>
      <c r="Z6596" s="160"/>
      <c r="AA6596" s="153"/>
      <c r="AB6596" s="153"/>
      <c r="AC6596" s="182" t="e">
        <f t="shared" si="208"/>
        <v>#DIV/0!</v>
      </c>
      <c r="AD6596" s="153" t="e">
        <f t="shared" si="209"/>
        <v>#DIV/0!</v>
      </c>
      <c r="AE6596" s="207"/>
      <c r="AF6596" s="153"/>
      <c r="AG6596" s="159"/>
      <c r="AH6596" s="153"/>
      <c r="AI6596" s="161"/>
      <c r="AJ6596" s="153"/>
      <c r="AK6596" s="153"/>
      <c r="AL6596" s="207"/>
      <c r="AM6596" s="207"/>
      <c r="AN6596" s="207"/>
      <c r="AO6596" s="207"/>
      <c r="AP6596" s="147" t="s">
        <v>67</v>
      </c>
      <c r="AQ6596" s="147" t="s">
        <v>67</v>
      </c>
      <c r="AR6596" s="147"/>
      <c r="AS6596" s="209" t="s">
        <v>68</v>
      </c>
      <c r="AT6596" s="223" t="str">
        <f>MONTH(B6596)&amp;"/"&amp;YEAR(B6596)</f>
        <v>3/2026</v>
      </c>
      <c r="AU6596" s="223">
        <f>WEEKNUM(B6596)-WEEKNUM(EOMONTH(B6596,-1)+1)+1</f>
        <v>1</v>
      </c>
      <c r="AV6596" s="209" t="str">
        <f>MONTH(R6596)&amp;"/"&amp;YEAR(R6596)</f>
        <v>1/1900</v>
      </c>
      <c r="AW6596" s="209" t="e">
        <f>WEEKNUM(R6596)-WEEKNUM(EOMONTH(R6596,-1)+1)+1</f>
        <v>#NUM!</v>
      </c>
      <c r="AX6596" s="209">
        <f>IF(BB6596="S",IF(Q6596="1. Aceitou o programa",R6596-B6596,0),0)</f>
        <v>0</v>
      </c>
      <c r="AY6596" s="209">
        <f>IF(BB6596="S",IF(AND(S6596&lt;&gt;"",R6596&lt;&gt;""),S6596-R6596,0),0)</f>
        <v>0</v>
      </c>
      <c r="AZ6596" s="209">
        <f>IF(BB6596="S",IF(Q6596="1. Aceitou o programa",IF(OR(X6596="Não se Aplica",X6596=""),IF(OR(W6596="Não se Aplica",W6596=""),0,W6596-V6596),AVERAGE(X6596-W6596,W6596-V6596)),0),0)</f>
        <v>0</v>
      </c>
      <c r="BA6596" s="209">
        <f>IF(BB6596="S",IF(AND(Q6596="1. Aceitou o programa",AH6596="Realizada"),IFERROR(IF(AG6596="",0,AG6596-R6596),0),0),0)</f>
        <v>0</v>
      </c>
      <c r="BB6596" s="209" t="str">
        <f>_xlfn.XLOOKUP(U6596,'Lista Suspensa'!$AA$20:$AA$23,'Lista Suspensa'!$AB$20:$AB$23,"N/A")</f>
        <v>S</v>
      </c>
    </row>
    <row r="6597" spans="1:54" ht="12" customHeight="1">
      <c r="A6597" s="151" t="s">
        <v>54</v>
      </c>
      <c r="B6597" s="152">
        <v>46083</v>
      </c>
      <c r="C6597" s="153" t="s">
        <v>55</v>
      </c>
      <c r="D6597" s="153" t="s">
        <v>56</v>
      </c>
      <c r="E6597" s="244">
        <v>89734012</v>
      </c>
      <c r="F6597" s="144" t="s">
        <v>10950</v>
      </c>
      <c r="G6597" s="230"/>
      <c r="H6597" s="154">
        <v>33636</v>
      </c>
      <c r="I6597" s="153">
        <v>34</v>
      </c>
      <c r="J6597" s="148" t="s">
        <v>70</v>
      </c>
      <c r="K6597" s="153"/>
      <c r="L6597" s="153"/>
      <c r="M6597" s="153"/>
      <c r="N6597" s="153">
        <v>100</v>
      </c>
      <c r="O6597" s="155">
        <v>14996389173</v>
      </c>
      <c r="P6597" s="156" t="s">
        <v>60</v>
      </c>
      <c r="Q6597" s="157" t="s">
        <v>8211</v>
      </c>
      <c r="R6597" s="158"/>
      <c r="S6597" s="159"/>
      <c r="T6597" s="159" t="s">
        <v>6983</v>
      </c>
      <c r="U6597" s="159" t="s">
        <v>8212</v>
      </c>
      <c r="V6597" s="154">
        <v>46118</v>
      </c>
      <c r="W6597" s="154">
        <v>46155</v>
      </c>
      <c r="X6597" s="154"/>
      <c r="Y6597" s="160"/>
      <c r="Z6597" s="160"/>
      <c r="AA6597" s="153"/>
      <c r="AB6597" s="153"/>
      <c r="AC6597" s="182" t="e">
        <f t="shared" si="208"/>
        <v>#DIV/0!</v>
      </c>
      <c r="AD6597" s="153" t="e">
        <f t="shared" si="209"/>
        <v>#DIV/0!</v>
      </c>
      <c r="AE6597" s="207"/>
      <c r="AF6597" s="153"/>
      <c r="AG6597" s="159"/>
      <c r="AH6597" s="153"/>
      <c r="AI6597" s="161"/>
      <c r="AJ6597" s="153"/>
      <c r="AK6597" s="153"/>
      <c r="AL6597" s="207"/>
      <c r="AM6597" s="207"/>
      <c r="AN6597" s="207"/>
      <c r="AO6597" s="207"/>
      <c r="AP6597" s="147" t="s">
        <v>67</v>
      </c>
      <c r="AQ6597" s="147" t="s">
        <v>67</v>
      </c>
      <c r="AR6597" s="147"/>
      <c r="AS6597" s="209" t="s">
        <v>68</v>
      </c>
      <c r="AT6597" s="223" t="str">
        <f>MONTH(B6597)&amp;"/"&amp;YEAR(B6597)</f>
        <v>3/2026</v>
      </c>
      <c r="AU6597" s="223">
        <f>WEEKNUM(B6597)-WEEKNUM(EOMONTH(B6597,-1)+1)+1</f>
        <v>1</v>
      </c>
      <c r="AV6597" s="209" t="str">
        <f>MONTH(R6597)&amp;"/"&amp;YEAR(R6597)</f>
        <v>1/1900</v>
      </c>
      <c r="AW6597" s="209" t="e">
        <f>WEEKNUM(R6597)-WEEKNUM(EOMONTH(R6597,-1)+1)+1</f>
        <v>#NUM!</v>
      </c>
      <c r="AX6597" s="209">
        <f>IF(BB6597="S",IF(Q6597="1. Aceitou o programa",R6597-B6597,0),0)</f>
        <v>0</v>
      </c>
      <c r="AY6597" s="209">
        <f>IF(BB6597="S",IF(AND(S6597&lt;&gt;"",R6597&lt;&gt;""),S6597-R6597,0),0)</f>
        <v>0</v>
      </c>
      <c r="AZ6597" s="209">
        <f>IF(BB6597="S",IF(Q6597="1. Aceitou o programa",IF(OR(X6597="Não se Aplica",X6597=""),IF(OR(W6597="Não se Aplica",W6597=""),0,W6597-V6597),AVERAGE(X6597-W6597,W6597-V6597)),0),0)</f>
        <v>0</v>
      </c>
      <c r="BA6597" s="209">
        <f>IF(BB6597="S",IF(AND(Q6597="1. Aceitou o programa",AH6597="Realizada"),IFERROR(IF(AG6597="",0,AG6597-R6597),0),0),0)</f>
        <v>0</v>
      </c>
      <c r="BB6597" s="209" t="str">
        <f>_xlfn.XLOOKUP(U6597,'Lista Suspensa'!$AA$20:$AA$23,'Lista Suspensa'!$AB$20:$AB$23,"N/A")</f>
        <v>S</v>
      </c>
    </row>
    <row r="6598" spans="1:54" ht="12" customHeight="1">
      <c r="A6598" s="151" t="s">
        <v>54</v>
      </c>
      <c r="B6598" s="152">
        <v>46083</v>
      </c>
      <c r="C6598" s="153" t="s">
        <v>55</v>
      </c>
      <c r="D6598" s="153" t="s">
        <v>56</v>
      </c>
      <c r="E6598" s="244">
        <v>89837531</v>
      </c>
      <c r="F6598" s="144" t="s">
        <v>10951</v>
      </c>
      <c r="G6598" s="230"/>
      <c r="H6598" s="154">
        <v>34515</v>
      </c>
      <c r="I6598" s="153">
        <v>31</v>
      </c>
      <c r="J6598" s="148" t="s">
        <v>70</v>
      </c>
      <c r="K6598" s="153"/>
      <c r="L6598" s="153"/>
      <c r="M6598" s="153"/>
      <c r="N6598" s="153">
        <v>50</v>
      </c>
      <c r="O6598" s="155" t="s">
        <v>10952</v>
      </c>
      <c r="P6598" s="156" t="s">
        <v>2026</v>
      </c>
      <c r="Q6598" s="157" t="s">
        <v>8211</v>
      </c>
      <c r="R6598" s="158"/>
      <c r="S6598" s="159"/>
      <c r="T6598" s="159" t="s">
        <v>6983</v>
      </c>
      <c r="U6598" s="159" t="s">
        <v>8212</v>
      </c>
      <c r="V6598" s="154">
        <v>46111</v>
      </c>
      <c r="W6598" s="154">
        <v>46142</v>
      </c>
      <c r="X6598" s="154"/>
      <c r="Y6598" s="160"/>
      <c r="Z6598" s="160"/>
      <c r="AA6598" s="153"/>
      <c r="AB6598" s="153"/>
      <c r="AC6598" s="182" t="e">
        <f t="shared" si="208"/>
        <v>#DIV/0!</v>
      </c>
      <c r="AD6598" s="153" t="e">
        <f t="shared" si="209"/>
        <v>#DIV/0!</v>
      </c>
      <c r="AE6598" s="207"/>
      <c r="AF6598" s="153"/>
      <c r="AG6598" s="159"/>
      <c r="AH6598" s="153"/>
      <c r="AI6598" s="161"/>
      <c r="AJ6598" s="153"/>
      <c r="AK6598" s="153"/>
      <c r="AL6598" s="207"/>
      <c r="AM6598" s="207"/>
      <c r="AN6598" s="207"/>
      <c r="AO6598" s="207"/>
      <c r="AP6598" s="147" t="s">
        <v>67</v>
      </c>
      <c r="AQ6598" s="147" t="s">
        <v>67</v>
      </c>
      <c r="AR6598" s="147"/>
      <c r="AS6598" s="209" t="s">
        <v>68</v>
      </c>
      <c r="AT6598" s="223" t="str">
        <f>MONTH(B6598)&amp;"/"&amp;YEAR(B6598)</f>
        <v>3/2026</v>
      </c>
      <c r="AU6598" s="223">
        <f>WEEKNUM(B6598)-WEEKNUM(EOMONTH(B6598,-1)+1)+1</f>
        <v>1</v>
      </c>
      <c r="AV6598" s="209" t="str">
        <f>MONTH(R6598)&amp;"/"&amp;YEAR(R6598)</f>
        <v>1/1900</v>
      </c>
      <c r="AW6598" s="209" t="e">
        <f>WEEKNUM(R6598)-WEEKNUM(EOMONTH(R6598,-1)+1)+1</f>
        <v>#NUM!</v>
      </c>
      <c r="AX6598" s="209">
        <f>IF(BB6598="S",IF(Q6598="1. Aceitou o programa",R6598-B6598,0),0)</f>
        <v>0</v>
      </c>
      <c r="AY6598" s="209">
        <f>IF(BB6598="S",IF(AND(S6598&lt;&gt;"",R6598&lt;&gt;""),S6598-R6598,0),0)</f>
        <v>0</v>
      </c>
      <c r="AZ6598" s="209">
        <f>IF(BB6598="S",IF(Q6598="1. Aceitou o programa",IF(OR(X6598="Não se Aplica",X6598=""),IF(OR(W6598="Não se Aplica",W6598=""),0,W6598-V6598),AVERAGE(X6598-W6598,W6598-V6598)),0),0)</f>
        <v>0</v>
      </c>
      <c r="BA6598" s="209">
        <f>IF(BB6598="S",IF(AND(Q6598="1. Aceitou o programa",AH6598="Realizada"),IFERROR(IF(AG6598="",0,AG6598-R6598),0),0),0)</f>
        <v>0</v>
      </c>
      <c r="BB6598" s="209" t="str">
        <f>_xlfn.XLOOKUP(U6598,'Lista Suspensa'!$AA$20:$AA$23,'Lista Suspensa'!$AB$20:$AB$23,"N/A")</f>
        <v>S</v>
      </c>
    </row>
    <row r="6599" spans="1:54" ht="12" customHeight="1">
      <c r="A6599" s="151" t="s">
        <v>54</v>
      </c>
      <c r="B6599" s="152">
        <v>46083</v>
      </c>
      <c r="C6599" s="153" t="s">
        <v>55</v>
      </c>
      <c r="D6599" s="153" t="s">
        <v>56</v>
      </c>
      <c r="E6599" s="244">
        <v>89413692</v>
      </c>
      <c r="F6599" s="144" t="s">
        <v>10953</v>
      </c>
      <c r="G6599" s="230"/>
      <c r="H6599" s="154">
        <v>34648</v>
      </c>
      <c r="I6599" s="153">
        <v>31</v>
      </c>
      <c r="J6599" s="148" t="s">
        <v>70</v>
      </c>
      <c r="K6599" s="153"/>
      <c r="L6599" s="153"/>
      <c r="M6599" s="153"/>
      <c r="N6599" s="153">
        <v>600</v>
      </c>
      <c r="O6599" s="155" t="s">
        <v>10954</v>
      </c>
      <c r="P6599" s="156" t="s">
        <v>60</v>
      </c>
      <c r="Q6599" s="157" t="s">
        <v>8211</v>
      </c>
      <c r="R6599" s="158"/>
      <c r="S6599" s="159"/>
      <c r="T6599" s="159" t="s">
        <v>6983</v>
      </c>
      <c r="U6599" s="159" t="s">
        <v>8212</v>
      </c>
      <c r="V6599" s="154">
        <v>46118</v>
      </c>
      <c r="W6599" s="154">
        <v>46142</v>
      </c>
      <c r="X6599" s="154"/>
      <c r="Y6599" s="160"/>
      <c r="Z6599" s="160"/>
      <c r="AA6599" s="153"/>
      <c r="AB6599" s="153"/>
      <c r="AC6599" s="182" t="e">
        <f t="shared" si="208"/>
        <v>#DIV/0!</v>
      </c>
      <c r="AD6599" s="153" t="e">
        <f t="shared" si="209"/>
        <v>#DIV/0!</v>
      </c>
      <c r="AE6599" s="207"/>
      <c r="AF6599" s="153"/>
      <c r="AG6599" s="159"/>
      <c r="AH6599" s="153"/>
      <c r="AI6599" s="161"/>
      <c r="AJ6599" s="153"/>
      <c r="AK6599" s="153"/>
      <c r="AL6599" s="207"/>
      <c r="AM6599" s="207"/>
      <c r="AN6599" s="207"/>
      <c r="AO6599" s="207"/>
      <c r="AP6599" s="147" t="s">
        <v>67</v>
      </c>
      <c r="AQ6599" s="147" t="s">
        <v>67</v>
      </c>
      <c r="AR6599" s="147"/>
      <c r="AS6599" s="209" t="s">
        <v>68</v>
      </c>
      <c r="AT6599" s="223" t="str">
        <f>MONTH(B6599)&amp;"/"&amp;YEAR(B6599)</f>
        <v>3/2026</v>
      </c>
      <c r="AU6599" s="223">
        <f>WEEKNUM(B6599)-WEEKNUM(EOMONTH(B6599,-1)+1)+1</f>
        <v>1</v>
      </c>
      <c r="AV6599" s="209" t="str">
        <f>MONTH(R6599)&amp;"/"&amp;YEAR(R6599)</f>
        <v>1/1900</v>
      </c>
      <c r="AW6599" s="209" t="e">
        <f>WEEKNUM(R6599)-WEEKNUM(EOMONTH(R6599,-1)+1)+1</f>
        <v>#NUM!</v>
      </c>
      <c r="AX6599" s="209">
        <f>IF(BB6599="S",IF(Q6599="1. Aceitou o programa",R6599-B6599,0),0)</f>
        <v>0</v>
      </c>
      <c r="AY6599" s="209">
        <f>IF(BB6599="S",IF(AND(S6599&lt;&gt;"",R6599&lt;&gt;""),S6599-R6599,0),0)</f>
        <v>0</v>
      </c>
      <c r="AZ6599" s="209">
        <f>IF(BB6599="S",IF(Q6599="1. Aceitou o programa",IF(OR(X6599="Não se Aplica",X6599=""),IF(OR(W6599="Não se Aplica",W6599=""),0,W6599-V6599),AVERAGE(X6599-W6599,W6599-V6599)),0),0)</f>
        <v>0</v>
      </c>
      <c r="BA6599" s="209">
        <f>IF(BB6599="S",IF(AND(Q6599="1. Aceitou o programa",AH6599="Realizada"),IFERROR(IF(AG6599="",0,AG6599-R6599),0),0),0)</f>
        <v>0</v>
      </c>
      <c r="BB6599" s="209" t="str">
        <f>_xlfn.XLOOKUP(U6599,'Lista Suspensa'!$AA$20:$AA$23,'Lista Suspensa'!$AB$20:$AB$23,"N/A")</f>
        <v>S</v>
      </c>
    </row>
    <row r="6600" spans="1:54" ht="12" customHeight="1">
      <c r="A6600" s="151" t="s">
        <v>54</v>
      </c>
      <c r="B6600" s="152">
        <v>46083</v>
      </c>
      <c r="C6600" s="153" t="s">
        <v>55</v>
      </c>
      <c r="D6600" s="153" t="s">
        <v>56</v>
      </c>
      <c r="E6600" s="244">
        <v>79213777</v>
      </c>
      <c r="F6600" s="144" t="s">
        <v>10955</v>
      </c>
      <c r="G6600" s="230"/>
      <c r="H6600" s="154">
        <v>34754</v>
      </c>
      <c r="I6600" s="153">
        <v>31</v>
      </c>
      <c r="J6600" s="148" t="s">
        <v>70</v>
      </c>
      <c r="K6600" s="153"/>
      <c r="L6600" s="153"/>
      <c r="M6600" s="153"/>
      <c r="N6600" s="153">
        <v>80</v>
      </c>
      <c r="O6600" s="155">
        <v>11949792631</v>
      </c>
      <c r="P6600" s="156" t="s">
        <v>2026</v>
      </c>
      <c r="Q6600" s="157" t="s">
        <v>8211</v>
      </c>
      <c r="R6600" s="158"/>
      <c r="S6600" s="159"/>
      <c r="T6600" s="159" t="s">
        <v>6983</v>
      </c>
      <c r="U6600" s="159" t="s">
        <v>8212</v>
      </c>
      <c r="V6600" s="154">
        <v>46112</v>
      </c>
      <c r="W6600" s="154">
        <v>46142</v>
      </c>
      <c r="X6600" s="154"/>
      <c r="Y6600" s="160"/>
      <c r="Z6600" s="160"/>
      <c r="AA6600" s="153"/>
      <c r="AB6600" s="153"/>
      <c r="AC6600" s="182" t="e">
        <f t="shared" si="208"/>
        <v>#DIV/0!</v>
      </c>
      <c r="AD6600" s="153" t="e">
        <f t="shared" si="209"/>
        <v>#DIV/0!</v>
      </c>
      <c r="AE6600" s="207"/>
      <c r="AF6600" s="153"/>
      <c r="AG6600" s="159"/>
      <c r="AH6600" s="153"/>
      <c r="AI6600" s="161"/>
      <c r="AJ6600" s="153"/>
      <c r="AK6600" s="153"/>
      <c r="AL6600" s="207"/>
      <c r="AM6600" s="207"/>
      <c r="AN6600" s="207"/>
      <c r="AO6600" s="207"/>
      <c r="AP6600" s="147" t="s">
        <v>67</v>
      </c>
      <c r="AQ6600" s="147" t="s">
        <v>67</v>
      </c>
      <c r="AR6600" s="147"/>
      <c r="AS6600" s="209" t="s">
        <v>68</v>
      </c>
      <c r="AT6600" s="223" t="str">
        <f>MONTH(B6600)&amp;"/"&amp;YEAR(B6600)</f>
        <v>3/2026</v>
      </c>
      <c r="AU6600" s="223">
        <f>WEEKNUM(B6600)-WEEKNUM(EOMONTH(B6600,-1)+1)+1</f>
        <v>1</v>
      </c>
      <c r="AV6600" s="209" t="str">
        <f>MONTH(R6600)&amp;"/"&amp;YEAR(R6600)</f>
        <v>1/1900</v>
      </c>
      <c r="AW6600" s="209" t="e">
        <f>WEEKNUM(R6600)-WEEKNUM(EOMONTH(R6600,-1)+1)+1</f>
        <v>#NUM!</v>
      </c>
      <c r="AX6600" s="209">
        <f>IF(BB6600="S",IF(Q6600="1. Aceitou o programa",R6600-B6600,0),0)</f>
        <v>0</v>
      </c>
      <c r="AY6600" s="209">
        <f>IF(BB6600="S",IF(AND(S6600&lt;&gt;"",R6600&lt;&gt;""),S6600-R6600,0),0)</f>
        <v>0</v>
      </c>
      <c r="AZ6600" s="209">
        <f>IF(BB6600="S",IF(Q6600="1. Aceitou o programa",IF(OR(X6600="Não se Aplica",X6600=""),IF(OR(W6600="Não se Aplica",W6600=""),0,W6600-V6600),AVERAGE(X6600-W6600,W6600-V6600)),0),0)</f>
        <v>0</v>
      </c>
      <c r="BA6600" s="209">
        <f>IF(BB6600="S",IF(AND(Q6600="1. Aceitou o programa",AH6600="Realizada"),IFERROR(IF(AG6600="",0,AG6600-R6600),0),0),0)</f>
        <v>0</v>
      </c>
      <c r="BB6600" s="209" t="str">
        <f>_xlfn.XLOOKUP(U6600,'Lista Suspensa'!$AA$20:$AA$23,'Lista Suspensa'!$AB$20:$AB$23,"N/A")</f>
        <v>S</v>
      </c>
    </row>
    <row r="6601" spans="1:54" ht="12" customHeight="1">
      <c r="A6601" s="151" t="s">
        <v>54</v>
      </c>
      <c r="B6601" s="152">
        <v>46083</v>
      </c>
      <c r="C6601" s="153" t="s">
        <v>55</v>
      </c>
      <c r="D6601" s="153" t="s">
        <v>56</v>
      </c>
      <c r="E6601" s="244">
        <v>94390424</v>
      </c>
      <c r="F6601" s="144" t="s">
        <v>10956</v>
      </c>
      <c r="G6601" s="230"/>
      <c r="H6601" s="154">
        <v>34932</v>
      </c>
      <c r="I6601" s="153">
        <v>30</v>
      </c>
      <c r="J6601" s="148" t="s">
        <v>58</v>
      </c>
      <c r="K6601" s="153"/>
      <c r="L6601" s="153"/>
      <c r="M6601" s="153"/>
      <c r="N6601" s="153">
        <v>450</v>
      </c>
      <c r="O6601" s="155" t="s">
        <v>10957</v>
      </c>
      <c r="P6601" s="156" t="s">
        <v>2026</v>
      </c>
      <c r="Q6601" s="157" t="s">
        <v>8211</v>
      </c>
      <c r="R6601" s="158"/>
      <c r="S6601" s="159"/>
      <c r="T6601" s="159" t="s">
        <v>6983</v>
      </c>
      <c r="U6601" s="159" t="s">
        <v>8212</v>
      </c>
      <c r="V6601" s="154">
        <v>46111</v>
      </c>
      <c r="W6601" s="154">
        <v>46142</v>
      </c>
      <c r="X6601" s="154"/>
      <c r="Y6601" s="160"/>
      <c r="Z6601" s="160"/>
      <c r="AA6601" s="153"/>
      <c r="AB6601" s="153"/>
      <c r="AC6601" s="182" t="e">
        <f t="shared" si="208"/>
        <v>#DIV/0!</v>
      </c>
      <c r="AD6601" s="153" t="e">
        <f t="shared" si="209"/>
        <v>#DIV/0!</v>
      </c>
      <c r="AE6601" s="207"/>
      <c r="AF6601" s="153"/>
      <c r="AG6601" s="159"/>
      <c r="AH6601" s="153"/>
      <c r="AI6601" s="161"/>
      <c r="AJ6601" s="153"/>
      <c r="AK6601" s="153"/>
      <c r="AL6601" s="207"/>
      <c r="AM6601" s="207"/>
      <c r="AN6601" s="207"/>
      <c r="AO6601" s="207"/>
      <c r="AP6601" s="147" t="s">
        <v>67</v>
      </c>
      <c r="AQ6601" s="147" t="s">
        <v>67</v>
      </c>
      <c r="AR6601" s="147"/>
      <c r="AS6601" s="209" t="s">
        <v>68</v>
      </c>
      <c r="AT6601" s="223" t="str">
        <f>MONTH(B6601)&amp;"/"&amp;YEAR(B6601)</f>
        <v>3/2026</v>
      </c>
      <c r="AU6601" s="223">
        <f>WEEKNUM(B6601)-WEEKNUM(EOMONTH(B6601,-1)+1)+1</f>
        <v>1</v>
      </c>
      <c r="AV6601" s="209" t="str">
        <f>MONTH(R6601)&amp;"/"&amp;YEAR(R6601)</f>
        <v>1/1900</v>
      </c>
      <c r="AW6601" s="209" t="e">
        <f>WEEKNUM(R6601)-WEEKNUM(EOMONTH(R6601,-1)+1)+1</f>
        <v>#NUM!</v>
      </c>
      <c r="AX6601" s="209">
        <f>IF(BB6601="S",IF(Q6601="1. Aceitou o programa",R6601-B6601,0),0)</f>
        <v>0</v>
      </c>
      <c r="AY6601" s="209">
        <f>IF(BB6601="S",IF(AND(S6601&lt;&gt;"",R6601&lt;&gt;""),S6601-R6601,0),0)</f>
        <v>0</v>
      </c>
      <c r="AZ6601" s="209">
        <f>IF(BB6601="S",IF(Q6601="1. Aceitou o programa",IF(OR(X6601="Não se Aplica",X6601=""),IF(OR(W6601="Não se Aplica",W6601=""),0,W6601-V6601),AVERAGE(X6601-W6601,W6601-V6601)),0),0)</f>
        <v>0</v>
      </c>
      <c r="BA6601" s="209">
        <f>IF(BB6601="S",IF(AND(Q6601="1. Aceitou o programa",AH6601="Realizada"),IFERROR(IF(AG6601="",0,AG6601-R6601),0),0),0)</f>
        <v>0</v>
      </c>
      <c r="BB6601" s="209" t="str">
        <f>_xlfn.XLOOKUP(U6601,'Lista Suspensa'!$AA$20:$AA$23,'Lista Suspensa'!$AB$20:$AB$23,"N/A")</f>
        <v>S</v>
      </c>
    </row>
    <row r="6602" spans="1:54" ht="12" customHeight="1">
      <c r="A6602" s="151" t="s">
        <v>54</v>
      </c>
      <c r="B6602" s="152">
        <v>46083</v>
      </c>
      <c r="C6602" s="153" t="s">
        <v>55</v>
      </c>
      <c r="D6602" s="153" t="s">
        <v>56</v>
      </c>
      <c r="E6602" s="244">
        <v>95027152</v>
      </c>
      <c r="F6602" s="144" t="s">
        <v>10958</v>
      </c>
      <c r="G6602" s="230"/>
      <c r="H6602" s="154">
        <v>35234</v>
      </c>
      <c r="I6602" s="153">
        <v>29</v>
      </c>
      <c r="J6602" s="148" t="s">
        <v>70</v>
      </c>
      <c r="K6602" s="153"/>
      <c r="L6602" s="153"/>
      <c r="M6602" s="153"/>
      <c r="N6602" s="153">
        <v>60</v>
      </c>
      <c r="O6602" s="155">
        <v>21999041181</v>
      </c>
      <c r="P6602" s="156" t="s">
        <v>60</v>
      </c>
      <c r="Q6602" s="157" t="s">
        <v>8211</v>
      </c>
      <c r="R6602" s="158"/>
      <c r="S6602" s="159"/>
      <c r="T6602" s="159" t="s">
        <v>6983</v>
      </c>
      <c r="U6602" s="159" t="s">
        <v>8212</v>
      </c>
      <c r="V6602" s="154">
        <v>46126</v>
      </c>
      <c r="W6602" s="154">
        <v>46142</v>
      </c>
      <c r="X6602" s="154"/>
      <c r="Y6602" s="160"/>
      <c r="Z6602" s="160"/>
      <c r="AA6602" s="153"/>
      <c r="AB6602" s="153"/>
      <c r="AC6602" s="182" t="e">
        <f t="shared" si="208"/>
        <v>#DIV/0!</v>
      </c>
      <c r="AD6602" s="153" t="e">
        <f t="shared" si="209"/>
        <v>#DIV/0!</v>
      </c>
      <c r="AE6602" s="207"/>
      <c r="AF6602" s="153"/>
      <c r="AG6602" s="159"/>
      <c r="AH6602" s="153"/>
      <c r="AI6602" s="161"/>
      <c r="AJ6602" s="153"/>
      <c r="AK6602" s="153"/>
      <c r="AL6602" s="207"/>
      <c r="AM6602" s="207"/>
      <c r="AN6602" s="207"/>
      <c r="AO6602" s="207"/>
      <c r="AP6602" s="147" t="s">
        <v>67</v>
      </c>
      <c r="AQ6602" s="147" t="s">
        <v>67</v>
      </c>
      <c r="AR6602" s="147"/>
      <c r="AS6602" s="209" t="s">
        <v>68</v>
      </c>
      <c r="AT6602" s="223" t="str">
        <f>MONTH(B6602)&amp;"/"&amp;YEAR(B6602)</f>
        <v>3/2026</v>
      </c>
      <c r="AU6602" s="223">
        <f>WEEKNUM(B6602)-WEEKNUM(EOMONTH(B6602,-1)+1)+1</f>
        <v>1</v>
      </c>
      <c r="AV6602" s="209" t="str">
        <f>MONTH(R6602)&amp;"/"&amp;YEAR(R6602)</f>
        <v>1/1900</v>
      </c>
      <c r="AW6602" s="209" t="e">
        <f>WEEKNUM(R6602)-WEEKNUM(EOMONTH(R6602,-1)+1)+1</f>
        <v>#NUM!</v>
      </c>
      <c r="AX6602" s="209">
        <f>IF(BB6602="S",IF(Q6602="1. Aceitou o programa",R6602-B6602,0),0)</f>
        <v>0</v>
      </c>
      <c r="AY6602" s="209">
        <f>IF(BB6602="S",IF(AND(S6602&lt;&gt;"",R6602&lt;&gt;""),S6602-R6602,0),0)</f>
        <v>0</v>
      </c>
      <c r="AZ6602" s="209">
        <f>IF(BB6602="S",IF(Q6602="1. Aceitou o programa",IF(OR(X6602="Não se Aplica",X6602=""),IF(OR(W6602="Não se Aplica",W6602=""),0,W6602-V6602),AVERAGE(X6602-W6602,W6602-V6602)),0),0)</f>
        <v>0</v>
      </c>
      <c r="BA6602" s="209">
        <f>IF(BB6602="S",IF(AND(Q6602="1. Aceitou o programa",AH6602="Realizada"),IFERROR(IF(AG6602="",0,AG6602-R6602),0),0),0)</f>
        <v>0</v>
      </c>
      <c r="BB6602" s="209" t="str">
        <f>_xlfn.XLOOKUP(U6602,'Lista Suspensa'!$AA$20:$AA$23,'Lista Suspensa'!$AB$20:$AB$23,"N/A")</f>
        <v>S</v>
      </c>
    </row>
    <row r="6603" spans="1:54" ht="12" customHeight="1">
      <c r="A6603" s="151" t="s">
        <v>54</v>
      </c>
      <c r="B6603" s="152">
        <v>46083</v>
      </c>
      <c r="C6603" s="153" t="s">
        <v>55</v>
      </c>
      <c r="D6603" s="153" t="s">
        <v>56</v>
      </c>
      <c r="E6603" s="244">
        <v>95361989</v>
      </c>
      <c r="F6603" s="144" t="s">
        <v>10959</v>
      </c>
      <c r="G6603" s="230"/>
      <c r="H6603" s="154">
        <v>35452</v>
      </c>
      <c r="I6603" s="153">
        <v>29</v>
      </c>
      <c r="J6603" s="148" t="s">
        <v>70</v>
      </c>
      <c r="K6603" s="153"/>
      <c r="L6603" s="153"/>
      <c r="M6603" s="153"/>
      <c r="N6603" s="153">
        <v>600</v>
      </c>
      <c r="O6603" s="155" t="s">
        <v>10960</v>
      </c>
      <c r="P6603" s="156" t="s">
        <v>2026</v>
      </c>
      <c r="Q6603" s="157" t="s">
        <v>8211</v>
      </c>
      <c r="R6603" s="158"/>
      <c r="S6603" s="159"/>
      <c r="T6603" s="159" t="s">
        <v>6983</v>
      </c>
      <c r="U6603" s="159" t="s">
        <v>8212</v>
      </c>
      <c r="V6603" s="154">
        <v>46111</v>
      </c>
      <c r="W6603" s="154">
        <v>46142</v>
      </c>
      <c r="X6603" s="154"/>
      <c r="Y6603" s="160"/>
      <c r="Z6603" s="160"/>
      <c r="AA6603" s="153"/>
      <c r="AB6603" s="153"/>
      <c r="AC6603" s="182" t="e">
        <f t="shared" si="208"/>
        <v>#DIV/0!</v>
      </c>
      <c r="AD6603" s="153" t="e">
        <f t="shared" si="209"/>
        <v>#DIV/0!</v>
      </c>
      <c r="AE6603" s="207"/>
      <c r="AF6603" s="153"/>
      <c r="AG6603" s="159"/>
      <c r="AH6603" s="153"/>
      <c r="AI6603" s="161"/>
      <c r="AJ6603" s="153"/>
      <c r="AK6603" s="153"/>
      <c r="AL6603" s="207"/>
      <c r="AM6603" s="207"/>
      <c r="AN6603" s="207"/>
      <c r="AO6603" s="207"/>
      <c r="AP6603" s="147" t="s">
        <v>67</v>
      </c>
      <c r="AQ6603" s="147" t="s">
        <v>67</v>
      </c>
      <c r="AR6603" s="147"/>
      <c r="AS6603" s="209" t="s">
        <v>68</v>
      </c>
      <c r="AT6603" s="223" t="str">
        <f>MONTH(B6603)&amp;"/"&amp;YEAR(B6603)</f>
        <v>3/2026</v>
      </c>
      <c r="AU6603" s="223">
        <f>WEEKNUM(B6603)-WEEKNUM(EOMONTH(B6603,-1)+1)+1</f>
        <v>1</v>
      </c>
      <c r="AV6603" s="209" t="str">
        <f>MONTH(R6603)&amp;"/"&amp;YEAR(R6603)</f>
        <v>1/1900</v>
      </c>
      <c r="AW6603" s="209" t="e">
        <f>WEEKNUM(R6603)-WEEKNUM(EOMONTH(R6603,-1)+1)+1</f>
        <v>#NUM!</v>
      </c>
      <c r="AX6603" s="209">
        <f>IF(BB6603="S",IF(Q6603="1. Aceitou o programa",R6603-B6603,0),0)</f>
        <v>0</v>
      </c>
      <c r="AY6603" s="209">
        <f>IF(BB6603="S",IF(AND(S6603&lt;&gt;"",R6603&lt;&gt;""),S6603-R6603,0),0)</f>
        <v>0</v>
      </c>
      <c r="AZ6603" s="209">
        <f>IF(BB6603="S",IF(Q6603="1. Aceitou o programa",IF(OR(X6603="Não se Aplica",X6603=""),IF(OR(W6603="Não se Aplica",W6603=""),0,W6603-V6603),AVERAGE(X6603-W6603,W6603-V6603)),0),0)</f>
        <v>0</v>
      </c>
      <c r="BA6603" s="209">
        <f>IF(BB6603="S",IF(AND(Q6603="1. Aceitou o programa",AH6603="Realizada"),IFERROR(IF(AG6603="",0,AG6603-R6603),0),0),0)</f>
        <v>0</v>
      </c>
      <c r="BB6603" s="209" t="str">
        <f>_xlfn.XLOOKUP(U6603,'Lista Suspensa'!$AA$20:$AA$23,'Lista Suspensa'!$AB$20:$AB$23,"N/A")</f>
        <v>S</v>
      </c>
    </row>
    <row r="6604" spans="1:54" ht="12" customHeight="1">
      <c r="A6604" s="151" t="s">
        <v>54</v>
      </c>
      <c r="B6604" s="152">
        <v>46083</v>
      </c>
      <c r="C6604" s="153" t="s">
        <v>55</v>
      </c>
      <c r="D6604" s="153" t="s">
        <v>56</v>
      </c>
      <c r="E6604" s="244">
        <v>92641188</v>
      </c>
      <c r="F6604" s="144" t="s">
        <v>10961</v>
      </c>
      <c r="G6604" s="230"/>
      <c r="H6604" s="154">
        <v>35723</v>
      </c>
      <c r="I6604" s="153">
        <v>28</v>
      </c>
      <c r="J6604" s="148" t="s">
        <v>70</v>
      </c>
      <c r="K6604" s="153"/>
      <c r="L6604" s="153"/>
      <c r="M6604" s="153"/>
      <c r="N6604" s="153">
        <v>380</v>
      </c>
      <c r="O6604" s="155" t="s">
        <v>10962</v>
      </c>
      <c r="P6604" s="156" t="s">
        <v>71</v>
      </c>
      <c r="Q6604" s="157" t="s">
        <v>8211</v>
      </c>
      <c r="R6604" s="158"/>
      <c r="S6604" s="159"/>
      <c r="T6604" s="159" t="s">
        <v>6983</v>
      </c>
      <c r="U6604" s="159" t="s">
        <v>8212</v>
      </c>
      <c r="V6604" s="154">
        <v>46099</v>
      </c>
      <c r="W6604" s="154">
        <v>46142</v>
      </c>
      <c r="X6604" s="154"/>
      <c r="Y6604" s="160"/>
      <c r="Z6604" s="160"/>
      <c r="AA6604" s="153"/>
      <c r="AB6604" s="153"/>
      <c r="AC6604" s="182" t="e">
        <f t="shared" si="208"/>
        <v>#DIV/0!</v>
      </c>
      <c r="AD6604" s="153" t="e">
        <f t="shared" si="209"/>
        <v>#DIV/0!</v>
      </c>
      <c r="AE6604" s="207"/>
      <c r="AF6604" s="153"/>
      <c r="AG6604" s="159"/>
      <c r="AH6604" s="153"/>
      <c r="AI6604" s="161"/>
      <c r="AJ6604" s="153"/>
      <c r="AK6604" s="153"/>
      <c r="AL6604" s="207"/>
      <c r="AM6604" s="207"/>
      <c r="AN6604" s="207"/>
      <c r="AO6604" s="207"/>
      <c r="AP6604" s="147" t="s">
        <v>67</v>
      </c>
      <c r="AQ6604" s="147" t="s">
        <v>67</v>
      </c>
      <c r="AR6604" s="147"/>
      <c r="AS6604" s="209" t="s">
        <v>68</v>
      </c>
      <c r="AT6604" s="223" t="str">
        <f>MONTH(B6604)&amp;"/"&amp;YEAR(B6604)</f>
        <v>3/2026</v>
      </c>
      <c r="AU6604" s="223">
        <f>WEEKNUM(B6604)-WEEKNUM(EOMONTH(B6604,-1)+1)+1</f>
        <v>1</v>
      </c>
      <c r="AV6604" s="209" t="str">
        <f>MONTH(R6604)&amp;"/"&amp;YEAR(R6604)</f>
        <v>1/1900</v>
      </c>
      <c r="AW6604" s="209" t="e">
        <f>WEEKNUM(R6604)-WEEKNUM(EOMONTH(R6604,-1)+1)+1</f>
        <v>#NUM!</v>
      </c>
      <c r="AX6604" s="209">
        <f>IF(BB6604="S",IF(Q6604="1. Aceitou o programa",R6604-B6604,0),0)</f>
        <v>0</v>
      </c>
      <c r="AY6604" s="209">
        <f>IF(BB6604="S",IF(AND(S6604&lt;&gt;"",R6604&lt;&gt;""),S6604-R6604,0),0)</f>
        <v>0</v>
      </c>
      <c r="AZ6604" s="209">
        <f>IF(BB6604="S",IF(Q6604="1. Aceitou o programa",IF(OR(X6604="Não se Aplica",X6604=""),IF(OR(W6604="Não se Aplica",W6604=""),0,W6604-V6604),AVERAGE(X6604-W6604,W6604-V6604)),0),0)</f>
        <v>0</v>
      </c>
      <c r="BA6604" s="209">
        <f>IF(BB6604="S",IF(AND(Q6604="1. Aceitou o programa",AH6604="Realizada"),IFERROR(IF(AG6604="",0,AG6604-R6604),0),0),0)</f>
        <v>0</v>
      </c>
      <c r="BB6604" s="209" t="str">
        <f>_xlfn.XLOOKUP(U6604,'Lista Suspensa'!$AA$20:$AA$23,'Lista Suspensa'!$AB$20:$AB$23,"N/A")</f>
        <v>S</v>
      </c>
    </row>
    <row r="6605" spans="1:54" ht="12" customHeight="1">
      <c r="A6605" s="151" t="s">
        <v>54</v>
      </c>
      <c r="B6605" s="152">
        <v>46083</v>
      </c>
      <c r="C6605" s="153" t="s">
        <v>55</v>
      </c>
      <c r="D6605" s="153" t="s">
        <v>56</v>
      </c>
      <c r="E6605" s="244">
        <v>93034222</v>
      </c>
      <c r="F6605" s="144" t="s">
        <v>10963</v>
      </c>
      <c r="G6605" s="230"/>
      <c r="H6605" s="154">
        <v>35734</v>
      </c>
      <c r="I6605" s="153">
        <v>28</v>
      </c>
      <c r="J6605" s="148" t="s">
        <v>58</v>
      </c>
      <c r="K6605" s="153"/>
      <c r="L6605" s="153"/>
      <c r="M6605" s="153"/>
      <c r="N6605" s="153">
        <v>600</v>
      </c>
      <c r="O6605" s="155">
        <v>11939059866</v>
      </c>
      <c r="P6605" s="156" t="s">
        <v>60</v>
      </c>
      <c r="Q6605" s="157" t="s">
        <v>8211</v>
      </c>
      <c r="R6605" s="158"/>
      <c r="S6605" s="159"/>
      <c r="T6605" s="159" t="s">
        <v>6983</v>
      </c>
      <c r="U6605" s="159" t="s">
        <v>8212</v>
      </c>
      <c r="V6605" s="154">
        <v>46126</v>
      </c>
      <c r="W6605" s="154">
        <v>46142</v>
      </c>
      <c r="X6605" s="154"/>
      <c r="Y6605" s="160"/>
      <c r="Z6605" s="160"/>
      <c r="AA6605" s="153"/>
      <c r="AB6605" s="153"/>
      <c r="AC6605" s="182" t="e">
        <f t="shared" si="208"/>
        <v>#DIV/0!</v>
      </c>
      <c r="AD6605" s="153" t="e">
        <f t="shared" si="209"/>
        <v>#DIV/0!</v>
      </c>
      <c r="AE6605" s="207"/>
      <c r="AF6605" s="153"/>
      <c r="AG6605" s="159"/>
      <c r="AH6605" s="153"/>
      <c r="AI6605" s="161"/>
      <c r="AJ6605" s="153"/>
      <c r="AK6605" s="153"/>
      <c r="AL6605" s="207"/>
      <c r="AM6605" s="207"/>
      <c r="AN6605" s="207"/>
      <c r="AO6605" s="207"/>
      <c r="AP6605" s="147" t="s">
        <v>67</v>
      </c>
      <c r="AQ6605" s="147" t="s">
        <v>67</v>
      </c>
      <c r="AR6605" s="147"/>
      <c r="AS6605" s="209" t="s">
        <v>68</v>
      </c>
      <c r="AT6605" s="223" t="str">
        <f>MONTH(B6605)&amp;"/"&amp;YEAR(B6605)</f>
        <v>3/2026</v>
      </c>
      <c r="AU6605" s="223">
        <f>WEEKNUM(B6605)-WEEKNUM(EOMONTH(B6605,-1)+1)+1</f>
        <v>1</v>
      </c>
      <c r="AV6605" s="209" t="str">
        <f>MONTH(R6605)&amp;"/"&amp;YEAR(R6605)</f>
        <v>1/1900</v>
      </c>
      <c r="AW6605" s="209" t="e">
        <f>WEEKNUM(R6605)-WEEKNUM(EOMONTH(R6605,-1)+1)+1</f>
        <v>#NUM!</v>
      </c>
      <c r="AX6605" s="209">
        <f>IF(BB6605="S",IF(Q6605="1. Aceitou o programa",R6605-B6605,0),0)</f>
        <v>0</v>
      </c>
      <c r="AY6605" s="209">
        <f>IF(BB6605="S",IF(AND(S6605&lt;&gt;"",R6605&lt;&gt;""),S6605-R6605,0),0)</f>
        <v>0</v>
      </c>
      <c r="AZ6605" s="209">
        <f>IF(BB6605="S",IF(Q6605="1. Aceitou o programa",IF(OR(X6605="Não se Aplica",X6605=""),IF(OR(W6605="Não se Aplica",W6605=""),0,W6605-V6605),AVERAGE(X6605-W6605,W6605-V6605)),0),0)</f>
        <v>0</v>
      </c>
      <c r="BA6605" s="209">
        <f>IF(BB6605="S",IF(AND(Q6605="1. Aceitou o programa",AH6605="Realizada"),IFERROR(IF(AG6605="",0,AG6605-R6605),0),0),0)</f>
        <v>0</v>
      </c>
      <c r="BB6605" s="209" t="str">
        <f>_xlfn.XLOOKUP(U6605,'Lista Suspensa'!$AA$20:$AA$23,'Lista Suspensa'!$AB$20:$AB$23,"N/A")</f>
        <v>S</v>
      </c>
    </row>
    <row r="6606" spans="1:54" ht="12" customHeight="1">
      <c r="A6606" s="151" t="s">
        <v>54</v>
      </c>
      <c r="B6606" s="152">
        <v>46083</v>
      </c>
      <c r="C6606" s="153" t="s">
        <v>55</v>
      </c>
      <c r="D6606" s="153" t="s">
        <v>56</v>
      </c>
      <c r="E6606" s="244">
        <v>83919684</v>
      </c>
      <c r="F6606" s="144" t="s">
        <v>10964</v>
      </c>
      <c r="G6606" s="230"/>
      <c r="H6606" s="154">
        <v>35864</v>
      </c>
      <c r="I6606" s="153">
        <v>28</v>
      </c>
      <c r="J6606" s="148" t="s">
        <v>70</v>
      </c>
      <c r="K6606" s="153"/>
      <c r="L6606" s="153"/>
      <c r="M6606" s="153"/>
      <c r="N6606" s="153">
        <v>600</v>
      </c>
      <c r="O6606" s="155" t="s">
        <v>10965</v>
      </c>
      <c r="P6606" s="156" t="s">
        <v>60</v>
      </c>
      <c r="Q6606" s="157" t="s">
        <v>8211</v>
      </c>
      <c r="R6606" s="158"/>
      <c r="S6606" s="159"/>
      <c r="T6606" s="159" t="s">
        <v>6983</v>
      </c>
      <c r="U6606" s="159" t="s">
        <v>8212</v>
      </c>
      <c r="V6606" s="154">
        <v>46114</v>
      </c>
      <c r="W6606" s="154">
        <v>46142</v>
      </c>
      <c r="X6606" s="154"/>
      <c r="Y6606" s="160"/>
      <c r="Z6606" s="160"/>
      <c r="AA6606" s="153"/>
      <c r="AB6606" s="153"/>
      <c r="AC6606" s="182" t="e">
        <f t="shared" si="208"/>
        <v>#DIV/0!</v>
      </c>
      <c r="AD6606" s="153" t="e">
        <f t="shared" si="209"/>
        <v>#DIV/0!</v>
      </c>
      <c r="AE6606" s="207"/>
      <c r="AF6606" s="153"/>
      <c r="AG6606" s="159"/>
      <c r="AH6606" s="153"/>
      <c r="AI6606" s="161"/>
      <c r="AJ6606" s="153"/>
      <c r="AK6606" s="153"/>
      <c r="AL6606" s="207"/>
      <c r="AM6606" s="207"/>
      <c r="AN6606" s="207"/>
      <c r="AO6606" s="207"/>
      <c r="AP6606" s="147" t="s">
        <v>67</v>
      </c>
      <c r="AQ6606" s="147" t="s">
        <v>67</v>
      </c>
      <c r="AR6606" s="147"/>
      <c r="AS6606" s="209" t="s">
        <v>68</v>
      </c>
      <c r="AT6606" s="223" t="str">
        <f>MONTH(B6606)&amp;"/"&amp;YEAR(B6606)</f>
        <v>3/2026</v>
      </c>
      <c r="AU6606" s="223">
        <f>WEEKNUM(B6606)-WEEKNUM(EOMONTH(B6606,-1)+1)+1</f>
        <v>1</v>
      </c>
      <c r="AV6606" s="209" t="str">
        <f>MONTH(R6606)&amp;"/"&amp;YEAR(R6606)</f>
        <v>1/1900</v>
      </c>
      <c r="AW6606" s="209" t="e">
        <f>WEEKNUM(R6606)-WEEKNUM(EOMONTH(R6606,-1)+1)+1</f>
        <v>#NUM!</v>
      </c>
      <c r="AX6606" s="209">
        <f>IF(BB6606="S",IF(Q6606="1. Aceitou o programa",R6606-B6606,0),0)</f>
        <v>0</v>
      </c>
      <c r="AY6606" s="209">
        <f>IF(BB6606="S",IF(AND(S6606&lt;&gt;"",R6606&lt;&gt;""),S6606-R6606,0),0)</f>
        <v>0</v>
      </c>
      <c r="AZ6606" s="209">
        <f>IF(BB6606="S",IF(Q6606="1. Aceitou o programa",IF(OR(X6606="Não se Aplica",X6606=""),IF(OR(W6606="Não se Aplica",W6606=""),0,W6606-V6606),AVERAGE(X6606-W6606,W6606-V6606)),0),0)</f>
        <v>0</v>
      </c>
      <c r="BA6606" s="209">
        <f>IF(BB6606="S",IF(AND(Q6606="1. Aceitou o programa",AH6606="Realizada"),IFERROR(IF(AG6606="",0,AG6606-R6606),0),0),0)</f>
        <v>0</v>
      </c>
      <c r="BB6606" s="209" t="str">
        <f>_xlfn.XLOOKUP(U6606,'Lista Suspensa'!$AA$20:$AA$23,'Lista Suspensa'!$AB$20:$AB$23,"N/A")</f>
        <v>S</v>
      </c>
    </row>
    <row r="6607" spans="1:54" ht="12" customHeight="1">
      <c r="A6607" s="151" t="s">
        <v>54</v>
      </c>
      <c r="B6607" s="152">
        <v>46083</v>
      </c>
      <c r="C6607" s="153" t="s">
        <v>55</v>
      </c>
      <c r="D6607" s="153" t="s">
        <v>56</v>
      </c>
      <c r="E6607" s="244">
        <v>83195091</v>
      </c>
      <c r="F6607" s="144" t="s">
        <v>10966</v>
      </c>
      <c r="G6607" s="230"/>
      <c r="H6607" s="154">
        <v>35887</v>
      </c>
      <c r="I6607" s="153">
        <v>28</v>
      </c>
      <c r="J6607" s="148" t="s">
        <v>70</v>
      </c>
      <c r="K6607" s="153"/>
      <c r="L6607" s="153"/>
      <c r="M6607" s="153"/>
      <c r="N6607" s="153">
        <v>60</v>
      </c>
      <c r="O6607" s="155" t="s">
        <v>10967</v>
      </c>
      <c r="P6607" s="156" t="s">
        <v>60</v>
      </c>
      <c r="Q6607" s="157" t="s">
        <v>8211</v>
      </c>
      <c r="R6607" s="158"/>
      <c r="S6607" s="159"/>
      <c r="T6607" s="159" t="s">
        <v>6983</v>
      </c>
      <c r="U6607" s="159" t="s">
        <v>8212</v>
      </c>
      <c r="V6607" s="154">
        <v>46114</v>
      </c>
      <c r="W6607" s="154">
        <v>46142</v>
      </c>
      <c r="X6607" s="154"/>
      <c r="Y6607" s="160"/>
      <c r="Z6607" s="160"/>
      <c r="AA6607" s="153"/>
      <c r="AB6607" s="153"/>
      <c r="AC6607" s="182" t="e">
        <f t="shared" si="208"/>
        <v>#DIV/0!</v>
      </c>
      <c r="AD6607" s="153" t="e">
        <f t="shared" si="209"/>
        <v>#DIV/0!</v>
      </c>
      <c r="AE6607" s="207"/>
      <c r="AF6607" s="153"/>
      <c r="AG6607" s="159"/>
      <c r="AH6607" s="153"/>
      <c r="AI6607" s="161"/>
      <c r="AJ6607" s="153"/>
      <c r="AK6607" s="153"/>
      <c r="AL6607" s="207"/>
      <c r="AM6607" s="207"/>
      <c r="AN6607" s="207"/>
      <c r="AO6607" s="207"/>
      <c r="AP6607" s="147" t="s">
        <v>67</v>
      </c>
      <c r="AQ6607" s="147" t="s">
        <v>67</v>
      </c>
      <c r="AR6607" s="147"/>
      <c r="AS6607" s="209" t="s">
        <v>68</v>
      </c>
      <c r="AT6607" s="223" t="str">
        <f>MONTH(B6607)&amp;"/"&amp;YEAR(B6607)</f>
        <v>3/2026</v>
      </c>
      <c r="AU6607" s="223">
        <f>WEEKNUM(B6607)-WEEKNUM(EOMONTH(B6607,-1)+1)+1</f>
        <v>1</v>
      </c>
      <c r="AV6607" s="209" t="str">
        <f>MONTH(R6607)&amp;"/"&amp;YEAR(R6607)</f>
        <v>1/1900</v>
      </c>
      <c r="AW6607" s="209" t="e">
        <f>WEEKNUM(R6607)-WEEKNUM(EOMONTH(R6607,-1)+1)+1</f>
        <v>#NUM!</v>
      </c>
      <c r="AX6607" s="209">
        <f>IF(BB6607="S",IF(Q6607="1. Aceitou o programa",R6607-B6607,0),0)</f>
        <v>0</v>
      </c>
      <c r="AY6607" s="209">
        <f>IF(BB6607="S",IF(AND(S6607&lt;&gt;"",R6607&lt;&gt;""),S6607-R6607,0),0)</f>
        <v>0</v>
      </c>
      <c r="AZ6607" s="209">
        <f>IF(BB6607="S",IF(Q6607="1. Aceitou o programa",IF(OR(X6607="Não se Aplica",X6607=""),IF(OR(W6607="Não se Aplica",W6607=""),0,W6607-V6607),AVERAGE(X6607-W6607,W6607-V6607)),0),0)</f>
        <v>0</v>
      </c>
      <c r="BA6607" s="209">
        <f>IF(BB6607="S",IF(AND(Q6607="1. Aceitou o programa",AH6607="Realizada"),IFERROR(IF(AG6607="",0,AG6607-R6607),0),0),0)</f>
        <v>0</v>
      </c>
      <c r="BB6607" s="209" t="str">
        <f>_xlfn.XLOOKUP(U6607,'Lista Suspensa'!$AA$20:$AA$23,'Lista Suspensa'!$AB$20:$AB$23,"N/A")</f>
        <v>S</v>
      </c>
    </row>
    <row r="6608" spans="1:54" ht="12" customHeight="1">
      <c r="A6608" s="151" t="s">
        <v>54</v>
      </c>
      <c r="B6608" s="152">
        <v>46083</v>
      </c>
      <c r="C6608" s="153" t="s">
        <v>55</v>
      </c>
      <c r="D6608" s="153" t="s">
        <v>56</v>
      </c>
      <c r="E6608" s="244">
        <v>87727822</v>
      </c>
      <c r="F6608" s="144" t="s">
        <v>10968</v>
      </c>
      <c r="G6608" s="230"/>
      <c r="H6608" s="154">
        <v>35955</v>
      </c>
      <c r="I6608" s="153">
        <v>27</v>
      </c>
      <c r="J6608" s="148" t="s">
        <v>70</v>
      </c>
      <c r="K6608" s="153"/>
      <c r="L6608" s="153"/>
      <c r="M6608" s="153"/>
      <c r="N6608" s="153">
        <v>75</v>
      </c>
      <c r="O6608" s="155" t="s">
        <v>10969</v>
      </c>
      <c r="P6608" s="156" t="s">
        <v>60</v>
      </c>
      <c r="Q6608" s="157" t="s">
        <v>8211</v>
      </c>
      <c r="R6608" s="158"/>
      <c r="S6608" s="159"/>
      <c r="T6608" s="159" t="s">
        <v>6983</v>
      </c>
      <c r="U6608" s="159" t="s">
        <v>8212</v>
      </c>
      <c r="V6608" s="154">
        <v>46118</v>
      </c>
      <c r="W6608" s="154">
        <v>46142</v>
      </c>
      <c r="X6608" s="154"/>
      <c r="Y6608" s="160"/>
      <c r="Z6608" s="160"/>
      <c r="AA6608" s="153"/>
      <c r="AB6608" s="153"/>
      <c r="AC6608" s="182" t="e">
        <f t="shared" si="208"/>
        <v>#DIV/0!</v>
      </c>
      <c r="AD6608" s="153" t="e">
        <f t="shared" si="209"/>
        <v>#DIV/0!</v>
      </c>
      <c r="AE6608" s="207"/>
      <c r="AF6608" s="153"/>
      <c r="AG6608" s="159"/>
      <c r="AH6608" s="153"/>
      <c r="AI6608" s="161"/>
      <c r="AJ6608" s="153"/>
      <c r="AK6608" s="153"/>
      <c r="AL6608" s="207"/>
      <c r="AM6608" s="207"/>
      <c r="AN6608" s="207"/>
      <c r="AO6608" s="207"/>
      <c r="AP6608" s="147" t="s">
        <v>67</v>
      </c>
      <c r="AQ6608" s="147" t="s">
        <v>67</v>
      </c>
      <c r="AR6608" s="147"/>
      <c r="AS6608" s="209" t="s">
        <v>68</v>
      </c>
      <c r="AT6608" s="223" t="str">
        <f>MONTH(B6608)&amp;"/"&amp;YEAR(B6608)</f>
        <v>3/2026</v>
      </c>
      <c r="AU6608" s="223">
        <f>WEEKNUM(B6608)-WEEKNUM(EOMONTH(B6608,-1)+1)+1</f>
        <v>1</v>
      </c>
      <c r="AV6608" s="209" t="str">
        <f>MONTH(R6608)&amp;"/"&amp;YEAR(R6608)</f>
        <v>1/1900</v>
      </c>
      <c r="AW6608" s="209" t="e">
        <f>WEEKNUM(R6608)-WEEKNUM(EOMONTH(R6608,-1)+1)+1</f>
        <v>#NUM!</v>
      </c>
      <c r="AX6608" s="209">
        <f>IF(BB6608="S",IF(Q6608="1. Aceitou o programa",R6608-B6608,0),0)</f>
        <v>0</v>
      </c>
      <c r="AY6608" s="209">
        <f>IF(BB6608="S",IF(AND(S6608&lt;&gt;"",R6608&lt;&gt;""),S6608-R6608,0),0)</f>
        <v>0</v>
      </c>
      <c r="AZ6608" s="209">
        <f>IF(BB6608="S",IF(Q6608="1. Aceitou o programa",IF(OR(X6608="Não se Aplica",X6608=""),IF(OR(W6608="Não se Aplica",W6608=""),0,W6608-V6608),AVERAGE(X6608-W6608,W6608-V6608)),0),0)</f>
        <v>0</v>
      </c>
      <c r="BA6608" s="209">
        <f>IF(BB6608="S",IF(AND(Q6608="1. Aceitou o programa",AH6608="Realizada"),IFERROR(IF(AG6608="",0,AG6608-R6608),0),0),0)</f>
        <v>0</v>
      </c>
      <c r="BB6608" s="209" t="str">
        <f>_xlfn.XLOOKUP(U6608,'Lista Suspensa'!$AA$20:$AA$23,'Lista Suspensa'!$AB$20:$AB$23,"N/A")</f>
        <v>S</v>
      </c>
    </row>
    <row r="6609" spans="1:54" ht="12" customHeight="1">
      <c r="A6609" s="151" t="s">
        <v>54</v>
      </c>
      <c r="B6609" s="152">
        <v>46083</v>
      </c>
      <c r="C6609" s="153" t="s">
        <v>55</v>
      </c>
      <c r="D6609" s="153" t="s">
        <v>56</v>
      </c>
      <c r="E6609" s="244">
        <v>842358935</v>
      </c>
      <c r="F6609" s="144" t="s">
        <v>10970</v>
      </c>
      <c r="G6609" s="230"/>
      <c r="H6609" s="154">
        <v>35578</v>
      </c>
      <c r="I6609" s="153">
        <v>28</v>
      </c>
      <c r="J6609" s="148" t="s">
        <v>58</v>
      </c>
      <c r="K6609" s="153" t="s">
        <v>10971</v>
      </c>
      <c r="L6609" s="153"/>
      <c r="M6609" s="153"/>
      <c r="N6609" s="153">
        <v>200</v>
      </c>
      <c r="O6609" s="155" t="s">
        <v>10972</v>
      </c>
      <c r="P6609" s="156" t="s">
        <v>60</v>
      </c>
      <c r="Q6609" s="157" t="s">
        <v>8211</v>
      </c>
      <c r="R6609" s="158"/>
      <c r="S6609" s="159"/>
      <c r="T6609" s="159" t="s">
        <v>6983</v>
      </c>
      <c r="U6609" s="159" t="s">
        <v>8212</v>
      </c>
      <c r="V6609" s="154">
        <v>46139</v>
      </c>
      <c r="W6609" s="154">
        <v>46141</v>
      </c>
      <c r="X6609" s="154"/>
      <c r="Y6609" s="160"/>
      <c r="Z6609" s="160"/>
      <c r="AA6609" s="153"/>
      <c r="AB6609" s="153"/>
      <c r="AC6609" s="182" t="e">
        <f t="shared" si="208"/>
        <v>#DIV/0!</v>
      </c>
      <c r="AD6609" s="153" t="e">
        <f t="shared" si="209"/>
        <v>#DIV/0!</v>
      </c>
      <c r="AE6609" s="207"/>
      <c r="AF6609" s="153"/>
      <c r="AG6609" s="159"/>
      <c r="AH6609" s="153"/>
      <c r="AI6609" s="161"/>
      <c r="AJ6609" s="153"/>
      <c r="AK6609" s="153"/>
      <c r="AL6609" s="207"/>
      <c r="AM6609" s="207"/>
      <c r="AN6609" s="207"/>
      <c r="AO6609" s="207"/>
      <c r="AP6609" s="147" t="s">
        <v>67</v>
      </c>
      <c r="AQ6609" s="147"/>
      <c r="AR6609" s="147"/>
      <c r="AS6609" s="209" t="s">
        <v>68</v>
      </c>
      <c r="AT6609" s="223" t="str">
        <f>MONTH(B6609)&amp;"/"&amp;YEAR(B6609)</f>
        <v>3/2026</v>
      </c>
      <c r="AU6609" s="223">
        <f>WEEKNUM(B6609)-WEEKNUM(EOMONTH(B6609,-1)+1)+1</f>
        <v>1</v>
      </c>
      <c r="AV6609" s="209" t="str">
        <f>MONTH(R6609)&amp;"/"&amp;YEAR(R6609)</f>
        <v>1/1900</v>
      </c>
      <c r="AW6609" s="209" t="e">
        <f>WEEKNUM(R6609)-WEEKNUM(EOMONTH(R6609,-1)+1)+1</f>
        <v>#NUM!</v>
      </c>
      <c r="AX6609" s="209">
        <f>IF(BB6609="S",IF(Q6609="1. Aceitou o programa",R6609-B6609,0),0)</f>
        <v>0</v>
      </c>
      <c r="AY6609" s="209">
        <f>IF(BB6609="S",IF(AND(S6609&lt;&gt;"",R6609&lt;&gt;""),S6609-R6609,0),0)</f>
        <v>0</v>
      </c>
      <c r="AZ6609" s="209">
        <f>IF(BB6609="S",IF(Q6609="1. Aceitou o programa",IF(OR(X6609="Não se Aplica",X6609=""),IF(OR(W6609="Não se Aplica",W6609=""),0,W6609-V6609),AVERAGE(X6609-W6609,W6609-V6609)),0),0)</f>
        <v>0</v>
      </c>
      <c r="BA6609" s="209">
        <f>IF(BB6609="S",IF(AND(Q6609="1. Aceitou o programa",AH6609="Realizada"),IFERROR(IF(AG6609="",0,AG6609-R6609),0),0),0)</f>
        <v>0</v>
      </c>
      <c r="BB6609" s="209" t="str">
        <f>_xlfn.XLOOKUP(U6609,'Lista Suspensa'!$AA$20:$AA$23,'Lista Suspensa'!$AB$20:$AB$23,"N/A")</f>
        <v>S</v>
      </c>
    </row>
    <row r="6610" spans="1:54" ht="12" customHeight="1">
      <c r="A6610" s="151" t="s">
        <v>54</v>
      </c>
      <c r="B6610" s="152">
        <v>46083</v>
      </c>
      <c r="C6610" s="153" t="s">
        <v>55</v>
      </c>
      <c r="D6610" s="153" t="s">
        <v>56</v>
      </c>
      <c r="E6610" s="244">
        <v>433921765</v>
      </c>
      <c r="F6610" s="144" t="s">
        <v>10973</v>
      </c>
      <c r="G6610" s="230"/>
      <c r="H6610" s="154">
        <v>32474</v>
      </c>
      <c r="I6610" s="153">
        <v>37</v>
      </c>
      <c r="J6610" s="148" t="s">
        <v>70</v>
      </c>
      <c r="K6610" s="153" t="s">
        <v>1183</v>
      </c>
      <c r="L6610" s="153"/>
      <c r="M6610" s="153"/>
      <c r="N6610" s="153">
        <v>400</v>
      </c>
      <c r="O6610" s="155" t="s">
        <v>10974</v>
      </c>
      <c r="P6610" s="156" t="s">
        <v>60</v>
      </c>
      <c r="Q6610" s="157" t="s">
        <v>8211</v>
      </c>
      <c r="R6610" s="158"/>
      <c r="S6610" s="159"/>
      <c r="T6610" s="159" t="s">
        <v>6983</v>
      </c>
      <c r="U6610" s="159" t="s">
        <v>8212</v>
      </c>
      <c r="V6610" s="154">
        <v>46139</v>
      </c>
      <c r="W6610" s="154">
        <v>46141</v>
      </c>
      <c r="X6610" s="154"/>
      <c r="Y6610" s="160"/>
      <c r="Z6610" s="160"/>
      <c r="AA6610" s="153"/>
      <c r="AB6610" s="153"/>
      <c r="AC6610" s="182" t="e">
        <f t="shared" si="208"/>
        <v>#DIV/0!</v>
      </c>
      <c r="AD6610" s="153" t="e">
        <f t="shared" si="209"/>
        <v>#DIV/0!</v>
      </c>
      <c r="AE6610" s="207"/>
      <c r="AF6610" s="153"/>
      <c r="AG6610" s="159"/>
      <c r="AH6610" s="153"/>
      <c r="AI6610" s="161"/>
      <c r="AJ6610" s="153"/>
      <c r="AK6610" s="153"/>
      <c r="AL6610" s="207"/>
      <c r="AM6610" s="207"/>
      <c r="AN6610" s="207"/>
      <c r="AO6610" s="207"/>
      <c r="AP6610" s="147" t="s">
        <v>67</v>
      </c>
      <c r="AQ6610" s="147" t="s">
        <v>67</v>
      </c>
      <c r="AR6610" s="147"/>
      <c r="AS6610" s="209" t="s">
        <v>68</v>
      </c>
      <c r="AT6610" s="223" t="str">
        <f>MONTH(B6610)&amp;"/"&amp;YEAR(B6610)</f>
        <v>3/2026</v>
      </c>
      <c r="AU6610" s="223">
        <f>WEEKNUM(B6610)-WEEKNUM(EOMONTH(B6610,-1)+1)+1</f>
        <v>1</v>
      </c>
      <c r="AV6610" s="209" t="str">
        <f>MONTH(R6610)&amp;"/"&amp;YEAR(R6610)</f>
        <v>1/1900</v>
      </c>
      <c r="AW6610" s="209" t="e">
        <f>WEEKNUM(R6610)-WEEKNUM(EOMONTH(R6610,-1)+1)+1</f>
        <v>#NUM!</v>
      </c>
      <c r="AX6610" s="209">
        <f>IF(BB6610="S",IF(Q6610="1. Aceitou o programa",R6610-B6610,0),0)</f>
        <v>0</v>
      </c>
      <c r="AY6610" s="209">
        <f>IF(BB6610="S",IF(AND(S6610&lt;&gt;"",R6610&lt;&gt;""),S6610-R6610,0),0)</f>
        <v>0</v>
      </c>
      <c r="AZ6610" s="209">
        <f>IF(BB6610="S",IF(Q6610="1. Aceitou o programa",IF(OR(X6610="Não se Aplica",X6610=""),IF(OR(W6610="Não se Aplica",W6610=""),0,W6610-V6610),AVERAGE(X6610-W6610,W6610-V6610)),0),0)</f>
        <v>0</v>
      </c>
      <c r="BA6610" s="209">
        <f>IF(BB6610="S",IF(AND(Q6610="1. Aceitou o programa",AH6610="Realizada"),IFERROR(IF(AG6610="",0,AG6610-R6610),0),0),0)</f>
        <v>0</v>
      </c>
      <c r="BB6610" s="209" t="str">
        <f>_xlfn.XLOOKUP(U6610,'Lista Suspensa'!$AA$20:$AA$23,'Lista Suspensa'!$AB$20:$AB$23,"N/A")</f>
        <v>S</v>
      </c>
    </row>
    <row r="6611" spans="1:54" ht="12" customHeight="1">
      <c r="A6611" s="151" t="s">
        <v>54</v>
      </c>
      <c r="B6611" s="152">
        <v>46083</v>
      </c>
      <c r="C6611" s="153" t="s">
        <v>55</v>
      </c>
      <c r="D6611" s="153" t="s">
        <v>56</v>
      </c>
      <c r="E6611" s="244">
        <v>93850429</v>
      </c>
      <c r="F6611" s="144" t="s">
        <v>10975</v>
      </c>
      <c r="G6611" s="230"/>
      <c r="H6611" s="154">
        <v>25166</v>
      </c>
      <c r="I6611" s="153">
        <v>57</v>
      </c>
      <c r="J6611" s="148" t="s">
        <v>70</v>
      </c>
      <c r="K6611" s="153" t="s">
        <v>1066</v>
      </c>
      <c r="L6611" s="153"/>
      <c r="M6611" s="153"/>
      <c r="N6611" s="153">
        <v>60</v>
      </c>
      <c r="O6611" s="155" t="s">
        <v>10976</v>
      </c>
      <c r="P6611" s="156" t="s">
        <v>60</v>
      </c>
      <c r="Q6611" s="157" t="s">
        <v>8211</v>
      </c>
      <c r="R6611" s="158"/>
      <c r="S6611" s="159"/>
      <c r="T6611" s="159" t="s">
        <v>6983</v>
      </c>
      <c r="U6611" s="159" t="s">
        <v>8212</v>
      </c>
      <c r="V6611" s="154">
        <v>46139</v>
      </c>
      <c r="W6611" s="154">
        <v>46141</v>
      </c>
      <c r="X6611" s="154"/>
      <c r="Y6611" s="160"/>
      <c r="Z6611" s="160"/>
      <c r="AA6611" s="153"/>
      <c r="AB6611" s="153"/>
      <c r="AC6611" s="182" t="e">
        <f t="shared" si="208"/>
        <v>#DIV/0!</v>
      </c>
      <c r="AD6611" s="153" t="e">
        <f t="shared" si="209"/>
        <v>#DIV/0!</v>
      </c>
      <c r="AE6611" s="207"/>
      <c r="AF6611" s="153"/>
      <c r="AG6611" s="159"/>
      <c r="AH6611" s="153"/>
      <c r="AI6611" s="161"/>
      <c r="AJ6611" s="153"/>
      <c r="AK6611" s="153"/>
      <c r="AL6611" s="207"/>
      <c r="AM6611" s="207"/>
      <c r="AN6611" s="207"/>
      <c r="AO6611" s="207"/>
      <c r="AP6611" s="147" t="s">
        <v>67</v>
      </c>
      <c r="AQ6611" s="147" t="s">
        <v>67</v>
      </c>
      <c r="AR6611" s="147"/>
      <c r="AS6611" s="209" t="s">
        <v>68</v>
      </c>
      <c r="AT6611" s="223" t="str">
        <f>MONTH(B6611)&amp;"/"&amp;YEAR(B6611)</f>
        <v>3/2026</v>
      </c>
      <c r="AU6611" s="223">
        <f>WEEKNUM(B6611)-WEEKNUM(EOMONTH(B6611,-1)+1)+1</f>
        <v>1</v>
      </c>
      <c r="AV6611" s="209" t="str">
        <f>MONTH(R6611)&amp;"/"&amp;YEAR(R6611)</f>
        <v>1/1900</v>
      </c>
      <c r="AW6611" s="209" t="e">
        <f>WEEKNUM(R6611)-WEEKNUM(EOMONTH(R6611,-1)+1)+1</f>
        <v>#NUM!</v>
      </c>
      <c r="AX6611" s="209">
        <f>IF(BB6611="S",IF(Q6611="1. Aceitou o programa",R6611-B6611,0),0)</f>
        <v>0</v>
      </c>
      <c r="AY6611" s="209">
        <f>IF(BB6611="S",IF(AND(S6611&lt;&gt;"",R6611&lt;&gt;""),S6611-R6611,0),0)</f>
        <v>0</v>
      </c>
      <c r="AZ6611" s="209">
        <f>IF(BB6611="S",IF(Q6611="1. Aceitou o programa",IF(OR(X6611="Não se Aplica",X6611=""),IF(OR(W6611="Não se Aplica",W6611=""),0,W6611-V6611),AVERAGE(X6611-W6611,W6611-V6611)),0),0)</f>
        <v>0</v>
      </c>
      <c r="BA6611" s="209">
        <f>IF(BB6611="S",IF(AND(Q6611="1. Aceitou o programa",AH6611="Realizada"),IFERROR(IF(AG6611="",0,AG6611-R6611),0),0),0)</f>
        <v>0</v>
      </c>
      <c r="BB6611" s="209" t="str">
        <f>_xlfn.XLOOKUP(U6611,'Lista Suspensa'!$AA$20:$AA$23,'Lista Suspensa'!$AB$20:$AB$23,"N/A")</f>
        <v>S</v>
      </c>
    </row>
    <row r="6612" spans="1:54" ht="12" customHeight="1">
      <c r="A6612" s="151" t="s">
        <v>54</v>
      </c>
      <c r="B6612" s="152">
        <v>46083</v>
      </c>
      <c r="C6612" s="153" t="s">
        <v>55</v>
      </c>
      <c r="D6612" s="153" t="s">
        <v>56</v>
      </c>
      <c r="E6612" s="244">
        <v>95275425</v>
      </c>
      <c r="F6612" s="144" t="s">
        <v>10977</v>
      </c>
      <c r="G6612" s="230"/>
      <c r="H6612" s="154">
        <v>31625</v>
      </c>
      <c r="I6612" s="153">
        <v>39</v>
      </c>
      <c r="J6612" s="148" t="s">
        <v>70</v>
      </c>
      <c r="K6612" s="153" t="s">
        <v>988</v>
      </c>
      <c r="L6612" s="153"/>
      <c r="M6612" s="153"/>
      <c r="N6612" s="153">
        <v>380</v>
      </c>
      <c r="O6612" s="155" t="s">
        <v>10978</v>
      </c>
      <c r="P6612" s="156" t="s">
        <v>60</v>
      </c>
      <c r="Q6612" s="157" t="s">
        <v>8211</v>
      </c>
      <c r="R6612" s="158"/>
      <c r="S6612" s="159"/>
      <c r="T6612" s="159" t="s">
        <v>6983</v>
      </c>
      <c r="U6612" s="159" t="s">
        <v>8212</v>
      </c>
      <c r="V6612" s="154">
        <v>46149</v>
      </c>
      <c r="W6612" s="154">
        <v>46155</v>
      </c>
      <c r="X6612" s="154"/>
      <c r="Y6612" s="160"/>
      <c r="Z6612" s="160"/>
      <c r="AA6612" s="153"/>
      <c r="AB6612" s="153"/>
      <c r="AC6612" s="182" t="e">
        <f t="shared" si="208"/>
        <v>#DIV/0!</v>
      </c>
      <c r="AD6612" s="153" t="e">
        <f t="shared" si="209"/>
        <v>#DIV/0!</v>
      </c>
      <c r="AE6612" s="207"/>
      <c r="AF6612" s="153"/>
      <c r="AG6612" s="159"/>
      <c r="AH6612" s="153"/>
      <c r="AI6612" s="161"/>
      <c r="AJ6612" s="153"/>
      <c r="AK6612" s="153"/>
      <c r="AL6612" s="207"/>
      <c r="AM6612" s="207"/>
      <c r="AN6612" s="207"/>
      <c r="AO6612" s="207"/>
      <c r="AP6612" s="147" t="s">
        <v>67</v>
      </c>
      <c r="AQ6612" s="147" t="s">
        <v>67</v>
      </c>
      <c r="AR6612" s="147"/>
      <c r="AS6612" s="209" t="s">
        <v>68</v>
      </c>
      <c r="AT6612" s="223" t="str">
        <f>MONTH(B6612)&amp;"/"&amp;YEAR(B6612)</f>
        <v>3/2026</v>
      </c>
      <c r="AU6612" s="223">
        <f>WEEKNUM(B6612)-WEEKNUM(EOMONTH(B6612,-1)+1)+1</f>
        <v>1</v>
      </c>
      <c r="AV6612" s="209" t="str">
        <f>MONTH(R6612)&amp;"/"&amp;YEAR(R6612)</f>
        <v>1/1900</v>
      </c>
      <c r="AW6612" s="209" t="e">
        <f>WEEKNUM(R6612)-WEEKNUM(EOMONTH(R6612,-1)+1)+1</f>
        <v>#NUM!</v>
      </c>
      <c r="AX6612" s="209">
        <f>IF(BB6612="S",IF(Q6612="1. Aceitou o programa",R6612-B6612,0),0)</f>
        <v>0</v>
      </c>
      <c r="AY6612" s="209">
        <f>IF(BB6612="S",IF(AND(S6612&lt;&gt;"",R6612&lt;&gt;""),S6612-R6612,0),0)</f>
        <v>0</v>
      </c>
      <c r="AZ6612" s="209">
        <f>IF(BB6612="S",IF(Q6612="1. Aceitou o programa",IF(OR(X6612="Não se Aplica",X6612=""),IF(OR(W6612="Não se Aplica",W6612=""),0,W6612-V6612),AVERAGE(X6612-W6612,W6612-V6612)),0),0)</f>
        <v>0</v>
      </c>
      <c r="BA6612" s="209">
        <f>IF(BB6612="S",IF(AND(Q6612="1. Aceitou o programa",AH6612="Realizada"),IFERROR(IF(AG6612="",0,AG6612-R6612),0),0),0)</f>
        <v>0</v>
      </c>
      <c r="BB6612" s="209" t="str">
        <f>_xlfn.XLOOKUP(U6612,'Lista Suspensa'!$AA$20:$AA$23,'Lista Suspensa'!$AB$20:$AB$23,"N/A")</f>
        <v>S</v>
      </c>
    </row>
    <row r="6613" spans="1:54" ht="12" customHeight="1">
      <c r="A6613" s="151" t="s">
        <v>54</v>
      </c>
      <c r="B6613" s="152">
        <v>46083</v>
      </c>
      <c r="C6613" s="153" t="s">
        <v>55</v>
      </c>
      <c r="D6613" s="153" t="s">
        <v>56</v>
      </c>
      <c r="E6613" s="244">
        <v>95607712</v>
      </c>
      <c r="F6613" s="144" t="s">
        <v>10979</v>
      </c>
      <c r="G6613" s="230"/>
      <c r="H6613" s="154">
        <v>25068</v>
      </c>
      <c r="I6613" s="153">
        <v>57</v>
      </c>
      <c r="J6613" s="148" t="s">
        <v>70</v>
      </c>
      <c r="K6613" s="153" t="s">
        <v>101</v>
      </c>
      <c r="L6613" s="153"/>
      <c r="M6613" s="153"/>
      <c r="N6613" s="153">
        <v>380</v>
      </c>
      <c r="O6613" s="155" t="s">
        <v>10980</v>
      </c>
      <c r="P6613" s="156" t="s">
        <v>60</v>
      </c>
      <c r="Q6613" s="157" t="s">
        <v>8211</v>
      </c>
      <c r="R6613" s="158"/>
      <c r="S6613" s="159"/>
      <c r="T6613" s="159" t="s">
        <v>6983</v>
      </c>
      <c r="U6613" s="159" t="s">
        <v>8212</v>
      </c>
      <c r="V6613" s="154">
        <v>46149</v>
      </c>
      <c r="W6613" s="154">
        <v>46155</v>
      </c>
      <c r="X6613" s="154"/>
      <c r="Y6613" s="160"/>
      <c r="Z6613" s="160"/>
      <c r="AA6613" s="153"/>
      <c r="AB6613" s="153"/>
      <c r="AC6613" s="182" t="e">
        <f t="shared" si="208"/>
        <v>#DIV/0!</v>
      </c>
      <c r="AD6613" s="153" t="e">
        <f t="shared" si="209"/>
        <v>#DIV/0!</v>
      </c>
      <c r="AE6613" s="207"/>
      <c r="AF6613" s="153"/>
      <c r="AG6613" s="159"/>
      <c r="AH6613" s="153"/>
      <c r="AI6613" s="161"/>
      <c r="AJ6613" s="153"/>
      <c r="AK6613" s="153"/>
      <c r="AL6613" s="207"/>
      <c r="AM6613" s="207"/>
      <c r="AN6613" s="207"/>
      <c r="AO6613" s="207"/>
      <c r="AP6613" s="147" t="s">
        <v>67</v>
      </c>
      <c r="AQ6613" s="147" t="s">
        <v>67</v>
      </c>
      <c r="AR6613" s="147"/>
      <c r="AS6613" s="209" t="s">
        <v>68</v>
      </c>
      <c r="AT6613" s="223" t="str">
        <f>MONTH(B6613)&amp;"/"&amp;YEAR(B6613)</f>
        <v>3/2026</v>
      </c>
      <c r="AU6613" s="223">
        <f>WEEKNUM(B6613)-WEEKNUM(EOMONTH(B6613,-1)+1)+1</f>
        <v>1</v>
      </c>
      <c r="AV6613" s="209" t="str">
        <f>MONTH(R6613)&amp;"/"&amp;YEAR(R6613)</f>
        <v>1/1900</v>
      </c>
      <c r="AW6613" s="209" t="e">
        <f>WEEKNUM(R6613)-WEEKNUM(EOMONTH(R6613,-1)+1)+1</f>
        <v>#NUM!</v>
      </c>
      <c r="AX6613" s="209">
        <f>IF(BB6613="S",IF(Q6613="1. Aceitou o programa",R6613-B6613,0),0)</f>
        <v>0</v>
      </c>
      <c r="AY6613" s="209">
        <f>IF(BB6613="S",IF(AND(S6613&lt;&gt;"",R6613&lt;&gt;""),S6613-R6613,0),0)</f>
        <v>0</v>
      </c>
      <c r="AZ6613" s="209">
        <f>IF(BB6613="S",IF(Q6613="1. Aceitou o programa",IF(OR(X6613="Não se Aplica",X6613=""),IF(OR(W6613="Não se Aplica",W6613=""),0,W6613-V6613),AVERAGE(X6613-W6613,W6613-V6613)),0),0)</f>
        <v>0</v>
      </c>
      <c r="BA6613" s="209">
        <f>IF(BB6613="S",IF(AND(Q6613="1. Aceitou o programa",AH6613="Realizada"),IFERROR(IF(AG6613="",0,AG6613-R6613),0),0),0)</f>
        <v>0</v>
      </c>
      <c r="BB6613" s="209" t="str">
        <f>_xlfn.XLOOKUP(U6613,'Lista Suspensa'!$AA$20:$AA$23,'Lista Suspensa'!$AB$20:$AB$23,"N/A")</f>
        <v>S</v>
      </c>
    </row>
    <row r="6614" spans="1:54" ht="12" customHeight="1">
      <c r="A6614" s="151" t="s">
        <v>54</v>
      </c>
      <c r="B6614" s="152">
        <v>46083</v>
      </c>
      <c r="C6614" s="153" t="s">
        <v>55</v>
      </c>
      <c r="D6614" s="153" t="s">
        <v>56</v>
      </c>
      <c r="E6614" s="244">
        <v>115695176</v>
      </c>
      <c r="F6614" s="144" t="s">
        <v>10981</v>
      </c>
      <c r="G6614" s="230"/>
      <c r="H6614" s="154">
        <v>27214</v>
      </c>
      <c r="I6614" s="153">
        <v>51</v>
      </c>
      <c r="J6614" s="148" t="s">
        <v>70</v>
      </c>
      <c r="K6614" s="153" t="s">
        <v>101</v>
      </c>
      <c r="L6614" s="153"/>
      <c r="M6614" s="153"/>
      <c r="N6614" s="153">
        <v>400</v>
      </c>
      <c r="O6614" s="155" t="s">
        <v>10982</v>
      </c>
      <c r="P6614" s="156" t="s">
        <v>60</v>
      </c>
      <c r="Q6614" s="157" t="s">
        <v>8211</v>
      </c>
      <c r="R6614" s="158"/>
      <c r="S6614" s="159"/>
      <c r="T6614" s="159" t="s">
        <v>6983</v>
      </c>
      <c r="U6614" s="159" t="s">
        <v>8212</v>
      </c>
      <c r="V6614" s="154">
        <v>46149</v>
      </c>
      <c r="W6614" s="154">
        <v>46155</v>
      </c>
      <c r="X6614" s="154"/>
      <c r="Y6614" s="160"/>
      <c r="Z6614" s="160"/>
      <c r="AA6614" s="153"/>
      <c r="AB6614" s="153"/>
      <c r="AC6614" s="182" t="e">
        <f t="shared" si="208"/>
        <v>#DIV/0!</v>
      </c>
      <c r="AD6614" s="153" t="e">
        <f t="shared" si="209"/>
        <v>#DIV/0!</v>
      </c>
      <c r="AE6614" s="207"/>
      <c r="AF6614" s="153"/>
      <c r="AG6614" s="159"/>
      <c r="AH6614" s="153"/>
      <c r="AI6614" s="161"/>
      <c r="AJ6614" s="153"/>
      <c r="AK6614" s="153"/>
      <c r="AL6614" s="207"/>
      <c r="AM6614" s="207"/>
      <c r="AN6614" s="207"/>
      <c r="AO6614" s="207"/>
      <c r="AP6614" s="147" t="s">
        <v>67</v>
      </c>
      <c r="AQ6614" s="147" t="s">
        <v>67</v>
      </c>
      <c r="AR6614" s="147"/>
      <c r="AS6614" s="209" t="s">
        <v>68</v>
      </c>
      <c r="AT6614" s="223" t="str">
        <f>MONTH(B6614)&amp;"/"&amp;YEAR(B6614)</f>
        <v>3/2026</v>
      </c>
      <c r="AU6614" s="223">
        <f>WEEKNUM(B6614)-WEEKNUM(EOMONTH(B6614,-1)+1)+1</f>
        <v>1</v>
      </c>
      <c r="AV6614" s="209" t="str">
        <f>MONTH(R6614)&amp;"/"&amp;YEAR(R6614)</f>
        <v>1/1900</v>
      </c>
      <c r="AW6614" s="209" t="e">
        <f>WEEKNUM(R6614)-WEEKNUM(EOMONTH(R6614,-1)+1)+1</f>
        <v>#NUM!</v>
      </c>
      <c r="AX6614" s="209">
        <f>IF(BB6614="S",IF(Q6614="1. Aceitou o programa",R6614-B6614,0),0)</f>
        <v>0</v>
      </c>
      <c r="AY6614" s="209">
        <f>IF(BB6614="S",IF(AND(S6614&lt;&gt;"",R6614&lt;&gt;""),S6614-R6614,0),0)</f>
        <v>0</v>
      </c>
      <c r="AZ6614" s="209">
        <f>IF(BB6614="S",IF(Q6614="1. Aceitou o programa",IF(OR(X6614="Não se Aplica",X6614=""),IF(OR(W6614="Não se Aplica",W6614=""),0,W6614-V6614),AVERAGE(X6614-W6614,W6614-V6614)),0),0)</f>
        <v>0</v>
      </c>
      <c r="BA6614" s="209">
        <f>IF(BB6614="S",IF(AND(Q6614="1. Aceitou o programa",AH6614="Realizada"),IFERROR(IF(AG6614="",0,AG6614-R6614),0),0),0)</f>
        <v>0</v>
      </c>
      <c r="BB6614" s="209" t="str">
        <f>_xlfn.XLOOKUP(U6614,'Lista Suspensa'!$AA$20:$AA$23,'Lista Suspensa'!$AB$20:$AB$23,"N/A")</f>
        <v>S</v>
      </c>
    </row>
    <row r="6615" spans="1:54" ht="12" customHeight="1">
      <c r="A6615" s="151" t="s">
        <v>54</v>
      </c>
      <c r="B6615" s="152">
        <v>46083</v>
      </c>
      <c r="C6615" s="153" t="s">
        <v>55</v>
      </c>
      <c r="D6615" s="153" t="s">
        <v>56</v>
      </c>
      <c r="E6615" s="244">
        <v>89903282</v>
      </c>
      <c r="F6615" s="144" t="s">
        <v>10983</v>
      </c>
      <c r="G6615" s="230"/>
      <c r="H6615" s="154">
        <v>30029</v>
      </c>
      <c r="I6615" s="153">
        <v>44</v>
      </c>
      <c r="J6615" s="148" t="s">
        <v>70</v>
      </c>
      <c r="K6615" s="153" t="s">
        <v>101</v>
      </c>
      <c r="L6615" s="153"/>
      <c r="M6615" s="153"/>
      <c r="N6615" s="153">
        <v>380</v>
      </c>
      <c r="O6615" s="155" t="s">
        <v>10984</v>
      </c>
      <c r="P6615" s="156" t="s">
        <v>60</v>
      </c>
      <c r="Q6615" s="157" t="s">
        <v>8211</v>
      </c>
      <c r="R6615" s="158"/>
      <c r="S6615" s="159"/>
      <c r="T6615" s="159" t="s">
        <v>6983</v>
      </c>
      <c r="U6615" s="159" t="s">
        <v>8212</v>
      </c>
      <c r="V6615" s="154">
        <v>46149</v>
      </c>
      <c r="W6615" s="154">
        <v>46155</v>
      </c>
      <c r="X6615" s="154"/>
      <c r="Y6615" s="160"/>
      <c r="Z6615" s="160"/>
      <c r="AA6615" s="153"/>
      <c r="AB6615" s="153"/>
      <c r="AC6615" s="182" t="e">
        <f t="shared" si="208"/>
        <v>#DIV/0!</v>
      </c>
      <c r="AD6615" s="153" t="e">
        <f t="shared" si="209"/>
        <v>#DIV/0!</v>
      </c>
      <c r="AE6615" s="207"/>
      <c r="AF6615" s="153"/>
      <c r="AG6615" s="159"/>
      <c r="AH6615" s="153"/>
      <c r="AI6615" s="161"/>
      <c r="AJ6615" s="153"/>
      <c r="AK6615" s="153"/>
      <c r="AL6615" s="207"/>
      <c r="AM6615" s="207"/>
      <c r="AN6615" s="207"/>
      <c r="AO6615" s="207"/>
      <c r="AP6615" s="147" t="s">
        <v>67</v>
      </c>
      <c r="AQ6615" s="147" t="s">
        <v>67</v>
      </c>
      <c r="AR6615" s="147"/>
      <c r="AS6615" s="209" t="s">
        <v>68</v>
      </c>
      <c r="AT6615" s="223" t="str">
        <f>MONTH(B6615)&amp;"/"&amp;YEAR(B6615)</f>
        <v>3/2026</v>
      </c>
      <c r="AU6615" s="223">
        <f>WEEKNUM(B6615)-WEEKNUM(EOMONTH(B6615,-1)+1)+1</f>
        <v>1</v>
      </c>
      <c r="AV6615" s="209" t="str">
        <f>MONTH(R6615)&amp;"/"&amp;YEAR(R6615)</f>
        <v>1/1900</v>
      </c>
      <c r="AW6615" s="209" t="e">
        <f>WEEKNUM(R6615)-WEEKNUM(EOMONTH(R6615,-1)+1)+1</f>
        <v>#NUM!</v>
      </c>
      <c r="AX6615" s="209">
        <f>IF(BB6615="S",IF(Q6615="1. Aceitou o programa",R6615-B6615,0),0)</f>
        <v>0</v>
      </c>
      <c r="AY6615" s="209">
        <f>IF(BB6615="S",IF(AND(S6615&lt;&gt;"",R6615&lt;&gt;""),S6615-R6615,0),0)</f>
        <v>0</v>
      </c>
      <c r="AZ6615" s="209">
        <f>IF(BB6615="S",IF(Q6615="1. Aceitou o programa",IF(OR(X6615="Não se Aplica",X6615=""),IF(OR(W6615="Não se Aplica",W6615=""),0,W6615-V6615),AVERAGE(X6615-W6615,W6615-V6615)),0),0)</f>
        <v>0</v>
      </c>
      <c r="BA6615" s="209">
        <f>IF(BB6615="S",IF(AND(Q6615="1. Aceitou o programa",AH6615="Realizada"),IFERROR(IF(AG6615="",0,AG6615-R6615),0),0),0)</f>
        <v>0</v>
      </c>
      <c r="BB6615" s="209" t="str">
        <f>_xlfn.XLOOKUP(U6615,'Lista Suspensa'!$AA$20:$AA$23,'Lista Suspensa'!$AB$20:$AB$23,"N/A")</f>
        <v>S</v>
      </c>
    </row>
    <row r="6616" spans="1:54" ht="12" customHeight="1">
      <c r="A6616" s="151" t="s">
        <v>54</v>
      </c>
      <c r="B6616" s="152">
        <v>46083</v>
      </c>
      <c r="C6616" s="153" t="s">
        <v>55</v>
      </c>
      <c r="D6616" s="153" t="s">
        <v>56</v>
      </c>
      <c r="E6616" s="244">
        <v>95590968</v>
      </c>
      <c r="F6616" s="144" t="s">
        <v>10985</v>
      </c>
      <c r="G6616" s="230"/>
      <c r="H6616" s="154">
        <v>31839</v>
      </c>
      <c r="I6616" s="153">
        <v>39</v>
      </c>
      <c r="J6616" s="148" t="s">
        <v>70</v>
      </c>
      <c r="K6616" s="153" t="s">
        <v>101</v>
      </c>
      <c r="L6616" s="153"/>
      <c r="M6616" s="153"/>
      <c r="N6616" s="153">
        <v>450</v>
      </c>
      <c r="O6616" s="155" t="s">
        <v>10986</v>
      </c>
      <c r="P6616" s="156" t="s">
        <v>60</v>
      </c>
      <c r="Q6616" s="157" t="s">
        <v>8211</v>
      </c>
      <c r="R6616" s="158"/>
      <c r="S6616" s="159"/>
      <c r="T6616" s="159" t="s">
        <v>6983</v>
      </c>
      <c r="U6616" s="159" t="s">
        <v>8212</v>
      </c>
      <c r="V6616" s="154">
        <v>46149</v>
      </c>
      <c r="W6616" s="154">
        <v>46155</v>
      </c>
      <c r="X6616" s="154"/>
      <c r="Y6616" s="160"/>
      <c r="Z6616" s="160"/>
      <c r="AA6616" s="153"/>
      <c r="AB6616" s="153"/>
      <c r="AC6616" s="182" t="e">
        <f t="shared" si="208"/>
        <v>#DIV/0!</v>
      </c>
      <c r="AD6616" s="153" t="e">
        <f t="shared" si="209"/>
        <v>#DIV/0!</v>
      </c>
      <c r="AE6616" s="207"/>
      <c r="AF6616" s="153"/>
      <c r="AG6616" s="159"/>
      <c r="AH6616" s="153"/>
      <c r="AI6616" s="161"/>
      <c r="AJ6616" s="153"/>
      <c r="AK6616" s="153"/>
      <c r="AL6616" s="207"/>
      <c r="AM6616" s="207"/>
      <c r="AN6616" s="207"/>
      <c r="AO6616" s="207"/>
      <c r="AP6616" s="147" t="s">
        <v>67</v>
      </c>
      <c r="AQ6616" s="147" t="s">
        <v>67</v>
      </c>
      <c r="AR6616" s="147"/>
      <c r="AS6616" s="209" t="s">
        <v>68</v>
      </c>
      <c r="AT6616" s="223" t="str">
        <f>MONTH(B6616)&amp;"/"&amp;YEAR(B6616)</f>
        <v>3/2026</v>
      </c>
      <c r="AU6616" s="223">
        <f>WEEKNUM(B6616)-WEEKNUM(EOMONTH(B6616,-1)+1)+1</f>
        <v>1</v>
      </c>
      <c r="AV6616" s="209" t="str">
        <f>MONTH(R6616)&amp;"/"&amp;YEAR(R6616)</f>
        <v>1/1900</v>
      </c>
      <c r="AW6616" s="209" t="e">
        <f>WEEKNUM(R6616)-WEEKNUM(EOMONTH(R6616,-1)+1)+1</f>
        <v>#NUM!</v>
      </c>
      <c r="AX6616" s="209">
        <f>IF(BB6616="S",IF(Q6616="1. Aceitou o programa",R6616-B6616,0),0)</f>
        <v>0</v>
      </c>
      <c r="AY6616" s="209">
        <f>IF(BB6616="S",IF(AND(S6616&lt;&gt;"",R6616&lt;&gt;""),S6616-R6616,0),0)</f>
        <v>0</v>
      </c>
      <c r="AZ6616" s="209">
        <f>IF(BB6616="S",IF(Q6616="1. Aceitou o programa",IF(OR(X6616="Não se Aplica",X6616=""),IF(OR(W6616="Não se Aplica",W6616=""),0,W6616-V6616),AVERAGE(X6616-W6616,W6616-V6616)),0),0)</f>
        <v>0</v>
      </c>
      <c r="BA6616" s="209">
        <f>IF(BB6616="S",IF(AND(Q6616="1. Aceitou o programa",AH6616="Realizada"),IFERROR(IF(AG6616="",0,AG6616-R6616),0),0),0)</f>
        <v>0</v>
      </c>
      <c r="BB6616" s="209" t="str">
        <f>_xlfn.XLOOKUP(U6616,'Lista Suspensa'!$AA$20:$AA$23,'Lista Suspensa'!$AB$20:$AB$23,"N/A")</f>
        <v>S</v>
      </c>
    </row>
    <row r="6617" spans="1:54" ht="12" customHeight="1">
      <c r="A6617" s="151" t="s">
        <v>54</v>
      </c>
      <c r="B6617" s="152">
        <v>46083</v>
      </c>
      <c r="C6617" s="153" t="s">
        <v>55</v>
      </c>
      <c r="D6617" s="153" t="s">
        <v>56</v>
      </c>
      <c r="E6617" s="244">
        <v>451758188</v>
      </c>
      <c r="F6617" s="144" t="s">
        <v>10987</v>
      </c>
      <c r="G6617" s="230"/>
      <c r="H6617" s="154">
        <v>18864</v>
      </c>
      <c r="I6617" s="153">
        <v>74</v>
      </c>
      <c r="J6617" s="148" t="s">
        <v>70</v>
      </c>
      <c r="K6617" s="153" t="s">
        <v>59</v>
      </c>
      <c r="L6617" s="153"/>
      <c r="M6617" s="153"/>
      <c r="N6617" s="153">
        <v>400</v>
      </c>
      <c r="O6617" s="155" t="s">
        <v>10988</v>
      </c>
      <c r="P6617" s="156" t="s">
        <v>60</v>
      </c>
      <c r="Q6617" s="157" t="s">
        <v>8211</v>
      </c>
      <c r="R6617" s="158"/>
      <c r="S6617" s="159"/>
      <c r="T6617" s="159" t="s">
        <v>6983</v>
      </c>
      <c r="U6617" s="159" t="s">
        <v>8212</v>
      </c>
      <c r="V6617" s="154">
        <v>46149</v>
      </c>
      <c r="W6617" s="154">
        <v>46155</v>
      </c>
      <c r="X6617" s="154"/>
      <c r="Y6617" s="160"/>
      <c r="Z6617" s="160"/>
      <c r="AA6617" s="153"/>
      <c r="AB6617" s="153"/>
      <c r="AC6617" s="182" t="e">
        <f t="shared" si="208"/>
        <v>#DIV/0!</v>
      </c>
      <c r="AD6617" s="153" t="e">
        <f t="shared" si="209"/>
        <v>#DIV/0!</v>
      </c>
      <c r="AE6617" s="207"/>
      <c r="AF6617" s="153"/>
      <c r="AG6617" s="159"/>
      <c r="AH6617" s="153"/>
      <c r="AI6617" s="161"/>
      <c r="AJ6617" s="153"/>
      <c r="AK6617" s="153"/>
      <c r="AL6617" s="207"/>
      <c r="AM6617" s="207"/>
      <c r="AN6617" s="207"/>
      <c r="AO6617" s="207"/>
      <c r="AP6617" s="147" t="s">
        <v>67</v>
      </c>
      <c r="AQ6617" s="147" t="s">
        <v>67</v>
      </c>
      <c r="AR6617" s="147"/>
      <c r="AS6617" s="209" t="s">
        <v>68</v>
      </c>
      <c r="AT6617" s="223" t="str">
        <f>MONTH(B6617)&amp;"/"&amp;YEAR(B6617)</f>
        <v>3/2026</v>
      </c>
      <c r="AU6617" s="223">
        <f>WEEKNUM(B6617)-WEEKNUM(EOMONTH(B6617,-1)+1)+1</f>
        <v>1</v>
      </c>
      <c r="AV6617" s="209" t="str">
        <f>MONTH(R6617)&amp;"/"&amp;YEAR(R6617)</f>
        <v>1/1900</v>
      </c>
      <c r="AW6617" s="209" t="e">
        <f>WEEKNUM(R6617)-WEEKNUM(EOMONTH(R6617,-1)+1)+1</f>
        <v>#NUM!</v>
      </c>
      <c r="AX6617" s="209">
        <f>IF(BB6617="S",IF(Q6617="1. Aceitou o programa",R6617-B6617,0),0)</f>
        <v>0</v>
      </c>
      <c r="AY6617" s="209">
        <f>IF(BB6617="S",IF(AND(S6617&lt;&gt;"",R6617&lt;&gt;""),S6617-R6617,0),0)</f>
        <v>0</v>
      </c>
      <c r="AZ6617" s="209">
        <f>IF(BB6617="S",IF(Q6617="1. Aceitou o programa",IF(OR(X6617="Não se Aplica",X6617=""),IF(OR(W6617="Não se Aplica",W6617=""),0,W6617-V6617),AVERAGE(X6617-W6617,W6617-V6617)),0),0)</f>
        <v>0</v>
      </c>
      <c r="BA6617" s="209">
        <f>IF(BB6617="S",IF(AND(Q6617="1. Aceitou o programa",AH6617="Realizada"),IFERROR(IF(AG6617="",0,AG6617-R6617),0),0),0)</f>
        <v>0</v>
      </c>
      <c r="BB6617" s="209" t="str">
        <f>_xlfn.XLOOKUP(U6617,'Lista Suspensa'!$AA$20:$AA$23,'Lista Suspensa'!$AB$20:$AB$23,"N/A")</f>
        <v>S</v>
      </c>
    </row>
    <row r="6618" spans="1:54" ht="12" customHeight="1">
      <c r="A6618" s="151" t="s">
        <v>54</v>
      </c>
      <c r="B6618" s="152">
        <v>46083</v>
      </c>
      <c r="C6618" s="153" t="s">
        <v>55</v>
      </c>
      <c r="D6618" s="153" t="s">
        <v>56</v>
      </c>
      <c r="E6618" s="244">
        <v>450080366</v>
      </c>
      <c r="F6618" s="144" t="s">
        <v>10989</v>
      </c>
      <c r="G6618" s="230"/>
      <c r="H6618" s="154">
        <v>20126</v>
      </c>
      <c r="I6618" s="153">
        <v>71</v>
      </c>
      <c r="J6618" s="148" t="s">
        <v>70</v>
      </c>
      <c r="K6618" s="153" t="s">
        <v>59</v>
      </c>
      <c r="L6618" s="153"/>
      <c r="M6618" s="153"/>
      <c r="N6618" s="153">
        <v>100</v>
      </c>
      <c r="O6618" s="155">
        <v>11988778317</v>
      </c>
      <c r="P6618" s="156" t="s">
        <v>60</v>
      </c>
      <c r="Q6618" s="157" t="s">
        <v>8211</v>
      </c>
      <c r="R6618" s="158"/>
      <c r="S6618" s="159"/>
      <c r="T6618" s="159" t="s">
        <v>6983</v>
      </c>
      <c r="U6618" s="159" t="s">
        <v>8212</v>
      </c>
      <c r="V6618" s="154">
        <v>46149</v>
      </c>
      <c r="W6618" s="154">
        <v>46155</v>
      </c>
      <c r="X6618" s="154"/>
      <c r="Y6618" s="160"/>
      <c r="Z6618" s="160"/>
      <c r="AA6618" s="153"/>
      <c r="AB6618" s="153"/>
      <c r="AC6618" s="182" t="e">
        <f t="shared" si="208"/>
        <v>#DIV/0!</v>
      </c>
      <c r="AD6618" s="153" t="e">
        <f t="shared" si="209"/>
        <v>#DIV/0!</v>
      </c>
      <c r="AE6618" s="207"/>
      <c r="AF6618" s="153"/>
      <c r="AG6618" s="159"/>
      <c r="AH6618" s="153"/>
      <c r="AI6618" s="161"/>
      <c r="AJ6618" s="153"/>
      <c r="AK6618" s="153"/>
      <c r="AL6618" s="207"/>
      <c r="AM6618" s="207"/>
      <c r="AN6618" s="207"/>
      <c r="AO6618" s="207"/>
      <c r="AP6618" s="147" t="s">
        <v>67</v>
      </c>
      <c r="AQ6618" s="147" t="s">
        <v>67</v>
      </c>
      <c r="AR6618" s="147"/>
      <c r="AS6618" s="209" t="s">
        <v>68</v>
      </c>
      <c r="AT6618" s="223" t="str">
        <f>MONTH(B6618)&amp;"/"&amp;YEAR(B6618)</f>
        <v>3/2026</v>
      </c>
      <c r="AU6618" s="223">
        <f>WEEKNUM(B6618)-WEEKNUM(EOMONTH(B6618,-1)+1)+1</f>
        <v>1</v>
      </c>
      <c r="AV6618" s="209" t="str">
        <f>MONTH(R6618)&amp;"/"&amp;YEAR(R6618)</f>
        <v>1/1900</v>
      </c>
      <c r="AW6618" s="209" t="e">
        <f>WEEKNUM(R6618)-WEEKNUM(EOMONTH(R6618,-1)+1)+1</f>
        <v>#NUM!</v>
      </c>
      <c r="AX6618" s="209">
        <f>IF(BB6618="S",IF(Q6618="1. Aceitou o programa",R6618-B6618,0),0)</f>
        <v>0</v>
      </c>
      <c r="AY6618" s="209">
        <f>IF(BB6618="S",IF(AND(S6618&lt;&gt;"",R6618&lt;&gt;""),S6618-R6618,0),0)</f>
        <v>0</v>
      </c>
      <c r="AZ6618" s="209">
        <f>IF(BB6618="S",IF(Q6618="1. Aceitou o programa",IF(OR(X6618="Não se Aplica",X6618=""),IF(OR(W6618="Não se Aplica",W6618=""),0,W6618-V6618),AVERAGE(X6618-W6618,W6618-V6618)),0),0)</f>
        <v>0</v>
      </c>
      <c r="BA6618" s="209">
        <f>IF(BB6618="S",IF(AND(Q6618="1. Aceitou o programa",AH6618="Realizada"),IFERROR(IF(AG6618="",0,AG6618-R6618),0),0),0)</f>
        <v>0</v>
      </c>
      <c r="BB6618" s="209" t="str">
        <f>_xlfn.XLOOKUP(U6618,'Lista Suspensa'!$AA$20:$AA$23,'Lista Suspensa'!$AB$20:$AB$23,"N/A")</f>
        <v>S</v>
      </c>
    </row>
    <row r="6619" spans="1:54" ht="12" customHeight="1">
      <c r="A6619" s="151" t="s">
        <v>54</v>
      </c>
      <c r="B6619" s="152">
        <v>46083</v>
      </c>
      <c r="C6619" s="153" t="s">
        <v>55</v>
      </c>
      <c r="D6619" s="153" t="s">
        <v>56</v>
      </c>
      <c r="E6619" s="244">
        <v>778853896</v>
      </c>
      <c r="F6619" s="144" t="s">
        <v>10990</v>
      </c>
      <c r="G6619" s="230"/>
      <c r="H6619" s="154">
        <v>20500</v>
      </c>
      <c r="I6619" s="153">
        <v>70</v>
      </c>
      <c r="J6619" s="148" t="s">
        <v>58</v>
      </c>
      <c r="K6619" s="153" t="s">
        <v>59</v>
      </c>
      <c r="L6619" s="153"/>
      <c r="M6619" s="153"/>
      <c r="N6619" s="153">
        <v>400</v>
      </c>
      <c r="O6619" s="155" t="s">
        <v>10991</v>
      </c>
      <c r="P6619" s="156" t="s">
        <v>60</v>
      </c>
      <c r="Q6619" s="157" t="s">
        <v>8211</v>
      </c>
      <c r="R6619" s="158"/>
      <c r="S6619" s="159"/>
      <c r="T6619" s="159" t="s">
        <v>6983</v>
      </c>
      <c r="U6619" s="159" t="s">
        <v>8212</v>
      </c>
      <c r="V6619" s="154">
        <v>46149</v>
      </c>
      <c r="W6619" s="154">
        <v>46155</v>
      </c>
      <c r="X6619" s="154"/>
      <c r="Y6619" s="160"/>
      <c r="Z6619" s="160"/>
      <c r="AA6619" s="153"/>
      <c r="AB6619" s="153"/>
      <c r="AC6619" s="182" t="e">
        <f t="shared" si="208"/>
        <v>#DIV/0!</v>
      </c>
      <c r="AD6619" s="153" t="e">
        <f t="shared" si="209"/>
        <v>#DIV/0!</v>
      </c>
      <c r="AE6619" s="207"/>
      <c r="AF6619" s="153"/>
      <c r="AG6619" s="159"/>
      <c r="AH6619" s="153"/>
      <c r="AI6619" s="161"/>
      <c r="AJ6619" s="153"/>
      <c r="AK6619" s="153"/>
      <c r="AL6619" s="207"/>
      <c r="AM6619" s="207"/>
      <c r="AN6619" s="207"/>
      <c r="AO6619" s="207"/>
      <c r="AP6619" s="147" t="s">
        <v>67</v>
      </c>
      <c r="AQ6619" s="147" t="s">
        <v>67</v>
      </c>
      <c r="AR6619" s="147"/>
      <c r="AS6619" s="209" t="s">
        <v>68</v>
      </c>
      <c r="AT6619" s="223" t="str">
        <f>MONTH(B6619)&amp;"/"&amp;YEAR(B6619)</f>
        <v>3/2026</v>
      </c>
      <c r="AU6619" s="223">
        <f>WEEKNUM(B6619)-WEEKNUM(EOMONTH(B6619,-1)+1)+1</f>
        <v>1</v>
      </c>
      <c r="AV6619" s="209" t="str">
        <f>MONTH(R6619)&amp;"/"&amp;YEAR(R6619)</f>
        <v>1/1900</v>
      </c>
      <c r="AW6619" s="209" t="e">
        <f>WEEKNUM(R6619)-WEEKNUM(EOMONTH(R6619,-1)+1)+1</f>
        <v>#NUM!</v>
      </c>
      <c r="AX6619" s="209">
        <f>IF(BB6619="S",IF(Q6619="1. Aceitou o programa",R6619-B6619,0),0)</f>
        <v>0</v>
      </c>
      <c r="AY6619" s="209">
        <f>IF(BB6619="S",IF(AND(S6619&lt;&gt;"",R6619&lt;&gt;""),S6619-R6619,0),0)</f>
        <v>0</v>
      </c>
      <c r="AZ6619" s="209">
        <f>IF(BB6619="S",IF(Q6619="1. Aceitou o programa",IF(OR(X6619="Não se Aplica",X6619=""),IF(OR(W6619="Não se Aplica",W6619=""),0,W6619-V6619),AVERAGE(X6619-W6619,W6619-V6619)),0),0)</f>
        <v>0</v>
      </c>
      <c r="BA6619" s="209">
        <f>IF(BB6619="S",IF(AND(Q6619="1. Aceitou o programa",AH6619="Realizada"),IFERROR(IF(AG6619="",0,AG6619-R6619),0),0),0)</f>
        <v>0</v>
      </c>
      <c r="BB6619" s="209" t="str">
        <f>_xlfn.XLOOKUP(U6619,'Lista Suspensa'!$AA$20:$AA$23,'Lista Suspensa'!$AB$20:$AB$23,"N/A")</f>
        <v>S</v>
      </c>
    </row>
    <row r="6620" spans="1:54" ht="12" customHeight="1">
      <c r="A6620" s="151" t="s">
        <v>54</v>
      </c>
      <c r="B6620" s="152">
        <v>46083</v>
      </c>
      <c r="C6620" s="153" t="s">
        <v>55</v>
      </c>
      <c r="D6620" s="153" t="s">
        <v>56</v>
      </c>
      <c r="E6620" s="244">
        <v>301332045</v>
      </c>
      <c r="F6620" s="144" t="s">
        <v>10992</v>
      </c>
      <c r="G6620" s="230"/>
      <c r="H6620" s="154">
        <v>22974</v>
      </c>
      <c r="I6620" s="153">
        <v>63</v>
      </c>
      <c r="J6620" s="148" t="s">
        <v>58</v>
      </c>
      <c r="K6620" s="153" t="s">
        <v>59</v>
      </c>
      <c r="L6620" s="153"/>
      <c r="M6620" s="153"/>
      <c r="N6620" s="153">
        <v>600</v>
      </c>
      <c r="O6620" s="155" t="s">
        <v>10993</v>
      </c>
      <c r="P6620" s="156" t="s">
        <v>60</v>
      </c>
      <c r="Q6620" s="157" t="s">
        <v>8211</v>
      </c>
      <c r="R6620" s="158"/>
      <c r="S6620" s="159"/>
      <c r="T6620" s="159" t="s">
        <v>6983</v>
      </c>
      <c r="U6620" s="159" t="s">
        <v>8212</v>
      </c>
      <c r="V6620" s="154">
        <v>46149</v>
      </c>
      <c r="W6620" s="154">
        <v>46155</v>
      </c>
      <c r="X6620" s="154"/>
      <c r="Y6620" s="160"/>
      <c r="Z6620" s="160"/>
      <c r="AA6620" s="153"/>
      <c r="AB6620" s="153"/>
      <c r="AC6620" s="182" t="e">
        <f t="shared" si="208"/>
        <v>#DIV/0!</v>
      </c>
      <c r="AD6620" s="153" t="e">
        <f t="shared" si="209"/>
        <v>#DIV/0!</v>
      </c>
      <c r="AE6620" s="207"/>
      <c r="AF6620" s="153"/>
      <c r="AG6620" s="159"/>
      <c r="AH6620" s="153"/>
      <c r="AI6620" s="161"/>
      <c r="AJ6620" s="153"/>
      <c r="AK6620" s="153"/>
      <c r="AL6620" s="207"/>
      <c r="AM6620" s="207"/>
      <c r="AN6620" s="207"/>
      <c r="AO6620" s="207"/>
      <c r="AP6620" s="147" t="s">
        <v>67</v>
      </c>
      <c r="AQ6620" s="147"/>
      <c r="AR6620" s="147"/>
      <c r="AS6620" s="209" t="s">
        <v>68</v>
      </c>
      <c r="AT6620" s="223" t="str">
        <f>MONTH(B6620)&amp;"/"&amp;YEAR(B6620)</f>
        <v>3/2026</v>
      </c>
      <c r="AU6620" s="223">
        <f>WEEKNUM(B6620)-WEEKNUM(EOMONTH(B6620,-1)+1)+1</f>
        <v>1</v>
      </c>
      <c r="AV6620" s="209" t="str">
        <f>MONTH(R6620)&amp;"/"&amp;YEAR(R6620)</f>
        <v>1/1900</v>
      </c>
      <c r="AW6620" s="209" t="e">
        <f>WEEKNUM(R6620)-WEEKNUM(EOMONTH(R6620,-1)+1)+1</f>
        <v>#NUM!</v>
      </c>
      <c r="AX6620" s="209">
        <f>IF(BB6620="S",IF(Q6620="1. Aceitou o programa",R6620-B6620,0),0)</f>
        <v>0</v>
      </c>
      <c r="AY6620" s="209">
        <f>IF(BB6620="S",IF(AND(S6620&lt;&gt;"",R6620&lt;&gt;""),S6620-R6620,0),0)</f>
        <v>0</v>
      </c>
      <c r="AZ6620" s="209">
        <f>IF(BB6620="S",IF(Q6620="1. Aceitou o programa",IF(OR(X6620="Não se Aplica",X6620=""),IF(OR(W6620="Não se Aplica",W6620=""),0,W6620-V6620),AVERAGE(X6620-W6620,W6620-V6620)),0),0)</f>
        <v>0</v>
      </c>
      <c r="BA6620" s="209">
        <f>IF(BB6620="S",IF(AND(Q6620="1. Aceitou o programa",AH6620="Realizada"),IFERROR(IF(AG6620="",0,AG6620-R6620),0),0),0)</f>
        <v>0</v>
      </c>
      <c r="BB6620" s="209" t="str">
        <f>_xlfn.XLOOKUP(U6620,'Lista Suspensa'!$AA$20:$AA$23,'Lista Suspensa'!$AB$20:$AB$23,"N/A")</f>
        <v>S</v>
      </c>
    </row>
    <row r="6621" spans="1:54" ht="12" customHeight="1">
      <c r="A6621" s="151" t="s">
        <v>54</v>
      </c>
      <c r="B6621" s="152">
        <v>46083</v>
      </c>
      <c r="C6621" s="153" t="s">
        <v>55</v>
      </c>
      <c r="D6621" s="153" t="s">
        <v>56</v>
      </c>
      <c r="E6621" s="244">
        <v>93452219</v>
      </c>
      <c r="F6621" s="144" t="s">
        <v>10994</v>
      </c>
      <c r="G6621" s="230"/>
      <c r="H6621" s="154">
        <v>26915</v>
      </c>
      <c r="I6621" s="153">
        <v>52</v>
      </c>
      <c r="J6621" s="148" t="s">
        <v>70</v>
      </c>
      <c r="K6621" s="153" t="s">
        <v>59</v>
      </c>
      <c r="L6621" s="153"/>
      <c r="M6621" s="153"/>
      <c r="N6621" s="153">
        <v>60</v>
      </c>
      <c r="O6621" s="155">
        <v>1120723971</v>
      </c>
      <c r="P6621" s="156" t="s">
        <v>60</v>
      </c>
      <c r="Q6621" s="157" t="s">
        <v>8211</v>
      </c>
      <c r="R6621" s="158"/>
      <c r="S6621" s="159"/>
      <c r="T6621" s="159" t="s">
        <v>6983</v>
      </c>
      <c r="U6621" s="159" t="s">
        <v>8212</v>
      </c>
      <c r="V6621" s="154">
        <v>46149</v>
      </c>
      <c r="W6621" s="154">
        <v>46155</v>
      </c>
      <c r="X6621" s="154"/>
      <c r="Y6621" s="160"/>
      <c r="Z6621" s="160"/>
      <c r="AA6621" s="153"/>
      <c r="AB6621" s="153"/>
      <c r="AC6621" s="182" t="e">
        <f t="shared" si="208"/>
        <v>#DIV/0!</v>
      </c>
      <c r="AD6621" s="153" t="e">
        <f t="shared" si="209"/>
        <v>#DIV/0!</v>
      </c>
      <c r="AE6621" s="207"/>
      <c r="AF6621" s="153"/>
      <c r="AG6621" s="159"/>
      <c r="AH6621" s="153"/>
      <c r="AI6621" s="161"/>
      <c r="AJ6621" s="153"/>
      <c r="AK6621" s="153"/>
      <c r="AL6621" s="207"/>
      <c r="AM6621" s="207"/>
      <c r="AN6621" s="207"/>
      <c r="AO6621" s="207"/>
      <c r="AP6621" s="147" t="s">
        <v>67</v>
      </c>
      <c r="AQ6621" s="147" t="s">
        <v>67</v>
      </c>
      <c r="AR6621" s="147"/>
      <c r="AS6621" s="209" t="s">
        <v>68</v>
      </c>
      <c r="AT6621" s="223" t="str">
        <f>MONTH(B6621)&amp;"/"&amp;YEAR(B6621)</f>
        <v>3/2026</v>
      </c>
      <c r="AU6621" s="223">
        <f>WEEKNUM(B6621)-WEEKNUM(EOMONTH(B6621,-1)+1)+1</f>
        <v>1</v>
      </c>
      <c r="AV6621" s="209" t="str">
        <f>MONTH(R6621)&amp;"/"&amp;YEAR(R6621)</f>
        <v>1/1900</v>
      </c>
      <c r="AW6621" s="209" t="e">
        <f>WEEKNUM(R6621)-WEEKNUM(EOMONTH(R6621,-1)+1)+1</f>
        <v>#NUM!</v>
      </c>
      <c r="AX6621" s="209">
        <f>IF(BB6621="S",IF(Q6621="1. Aceitou o programa",R6621-B6621,0),0)</f>
        <v>0</v>
      </c>
      <c r="AY6621" s="209">
        <f>IF(BB6621="S",IF(AND(S6621&lt;&gt;"",R6621&lt;&gt;""),S6621-R6621,0),0)</f>
        <v>0</v>
      </c>
      <c r="AZ6621" s="209">
        <f>IF(BB6621="S",IF(Q6621="1. Aceitou o programa",IF(OR(X6621="Não se Aplica",X6621=""),IF(OR(W6621="Não se Aplica",W6621=""),0,W6621-V6621),AVERAGE(X6621-W6621,W6621-V6621)),0),0)</f>
        <v>0</v>
      </c>
      <c r="BA6621" s="209">
        <f>IF(BB6621="S",IF(AND(Q6621="1. Aceitou o programa",AH6621="Realizada"),IFERROR(IF(AG6621="",0,AG6621-R6621),0),0),0)</f>
        <v>0</v>
      </c>
      <c r="BB6621" s="209" t="str">
        <f>_xlfn.XLOOKUP(U6621,'Lista Suspensa'!$AA$20:$AA$23,'Lista Suspensa'!$AB$20:$AB$23,"N/A")</f>
        <v>S</v>
      </c>
    </row>
    <row r="6622" spans="1:54" ht="12" customHeight="1">
      <c r="A6622" s="151" t="s">
        <v>54</v>
      </c>
      <c r="B6622" s="152">
        <v>46083</v>
      </c>
      <c r="C6622" s="153" t="s">
        <v>55</v>
      </c>
      <c r="D6622" s="153" t="s">
        <v>56</v>
      </c>
      <c r="E6622" s="244">
        <v>94758404</v>
      </c>
      <c r="F6622" s="144" t="s">
        <v>10995</v>
      </c>
      <c r="G6622" s="230"/>
      <c r="H6622" s="154">
        <v>27692</v>
      </c>
      <c r="I6622" s="153">
        <v>50</v>
      </c>
      <c r="J6622" s="148" t="s">
        <v>70</v>
      </c>
      <c r="K6622" s="153" t="s">
        <v>59</v>
      </c>
      <c r="L6622" s="153"/>
      <c r="M6622" s="153"/>
      <c r="N6622" s="153">
        <v>600</v>
      </c>
      <c r="O6622" s="155">
        <v>21999395229</v>
      </c>
      <c r="P6622" s="156" t="s">
        <v>60</v>
      </c>
      <c r="Q6622" s="157" t="s">
        <v>8211</v>
      </c>
      <c r="R6622" s="158"/>
      <c r="S6622" s="159"/>
      <c r="T6622" s="159" t="s">
        <v>6983</v>
      </c>
      <c r="U6622" s="159" t="s">
        <v>8212</v>
      </c>
      <c r="V6622" s="154">
        <v>46149</v>
      </c>
      <c r="W6622" s="154">
        <v>46155</v>
      </c>
      <c r="X6622" s="154"/>
      <c r="Y6622" s="160"/>
      <c r="Z6622" s="160"/>
      <c r="AA6622" s="153"/>
      <c r="AB6622" s="153"/>
      <c r="AC6622" s="182" t="e">
        <f t="shared" si="208"/>
        <v>#DIV/0!</v>
      </c>
      <c r="AD6622" s="153" t="e">
        <f t="shared" si="209"/>
        <v>#DIV/0!</v>
      </c>
      <c r="AE6622" s="207"/>
      <c r="AF6622" s="153"/>
      <c r="AG6622" s="159"/>
      <c r="AH6622" s="153"/>
      <c r="AI6622" s="161"/>
      <c r="AJ6622" s="153"/>
      <c r="AK6622" s="153"/>
      <c r="AL6622" s="207"/>
      <c r="AM6622" s="207"/>
      <c r="AN6622" s="207"/>
      <c r="AO6622" s="207"/>
      <c r="AP6622" s="147" t="s">
        <v>67</v>
      </c>
      <c r="AQ6622" s="147" t="s">
        <v>67</v>
      </c>
      <c r="AR6622" s="147"/>
      <c r="AS6622" s="209" t="s">
        <v>68</v>
      </c>
      <c r="AT6622" s="223" t="str">
        <f>MONTH(B6622)&amp;"/"&amp;YEAR(B6622)</f>
        <v>3/2026</v>
      </c>
      <c r="AU6622" s="223">
        <f>WEEKNUM(B6622)-WEEKNUM(EOMONTH(B6622,-1)+1)+1</f>
        <v>1</v>
      </c>
      <c r="AV6622" s="209" t="str">
        <f>MONTH(R6622)&amp;"/"&amp;YEAR(R6622)</f>
        <v>1/1900</v>
      </c>
      <c r="AW6622" s="209" t="e">
        <f>WEEKNUM(R6622)-WEEKNUM(EOMONTH(R6622,-1)+1)+1</f>
        <v>#NUM!</v>
      </c>
      <c r="AX6622" s="209">
        <f>IF(BB6622="S",IF(Q6622="1. Aceitou o programa",R6622-B6622,0),0)</f>
        <v>0</v>
      </c>
      <c r="AY6622" s="209">
        <f>IF(BB6622="S",IF(AND(S6622&lt;&gt;"",R6622&lt;&gt;""),S6622-R6622,0),0)</f>
        <v>0</v>
      </c>
      <c r="AZ6622" s="209">
        <f>IF(BB6622="S",IF(Q6622="1. Aceitou o programa",IF(OR(X6622="Não se Aplica",X6622=""),IF(OR(W6622="Não se Aplica",W6622=""),0,W6622-V6622),AVERAGE(X6622-W6622,W6622-V6622)),0),0)</f>
        <v>0</v>
      </c>
      <c r="BA6622" s="209">
        <f>IF(BB6622="S",IF(AND(Q6622="1. Aceitou o programa",AH6622="Realizada"),IFERROR(IF(AG6622="",0,AG6622-R6622),0),0),0)</f>
        <v>0</v>
      </c>
      <c r="BB6622" s="209" t="str">
        <f>_xlfn.XLOOKUP(U6622,'Lista Suspensa'!$AA$20:$AA$23,'Lista Suspensa'!$AB$20:$AB$23,"N/A")</f>
        <v>S</v>
      </c>
    </row>
    <row r="6623" spans="1:54" ht="12" customHeight="1">
      <c r="A6623" s="151" t="s">
        <v>54</v>
      </c>
      <c r="B6623" s="152">
        <v>46083</v>
      </c>
      <c r="C6623" s="153" t="s">
        <v>55</v>
      </c>
      <c r="D6623" s="153" t="s">
        <v>56</v>
      </c>
      <c r="E6623" s="244">
        <v>94301824</v>
      </c>
      <c r="F6623" s="144" t="s">
        <v>10996</v>
      </c>
      <c r="G6623" s="230"/>
      <c r="H6623" s="154">
        <v>28550</v>
      </c>
      <c r="I6623" s="153">
        <v>48</v>
      </c>
      <c r="J6623" s="148" t="s">
        <v>58</v>
      </c>
      <c r="K6623" s="153" t="s">
        <v>59</v>
      </c>
      <c r="L6623" s="153"/>
      <c r="M6623" s="153"/>
      <c r="N6623" s="153">
        <v>750</v>
      </c>
      <c r="O6623" s="155" t="s">
        <v>10997</v>
      </c>
      <c r="P6623" s="156" t="s">
        <v>60</v>
      </c>
      <c r="Q6623" s="157" t="s">
        <v>8211</v>
      </c>
      <c r="R6623" s="158"/>
      <c r="S6623" s="159"/>
      <c r="T6623" s="159" t="s">
        <v>6983</v>
      </c>
      <c r="U6623" s="159" t="s">
        <v>8212</v>
      </c>
      <c r="V6623" s="154">
        <v>46149</v>
      </c>
      <c r="W6623" s="154">
        <v>46155</v>
      </c>
      <c r="X6623" s="154"/>
      <c r="Y6623" s="160"/>
      <c r="Z6623" s="160"/>
      <c r="AA6623" s="153"/>
      <c r="AB6623" s="153"/>
      <c r="AC6623" s="182" t="e">
        <f t="shared" si="208"/>
        <v>#DIV/0!</v>
      </c>
      <c r="AD6623" s="153" t="e">
        <f t="shared" si="209"/>
        <v>#DIV/0!</v>
      </c>
      <c r="AE6623" s="207"/>
      <c r="AF6623" s="153"/>
      <c r="AG6623" s="159"/>
      <c r="AH6623" s="153"/>
      <c r="AI6623" s="161"/>
      <c r="AJ6623" s="153"/>
      <c r="AK6623" s="153"/>
      <c r="AL6623" s="207"/>
      <c r="AM6623" s="207"/>
      <c r="AN6623" s="207"/>
      <c r="AO6623" s="207"/>
      <c r="AP6623" s="147" t="s">
        <v>67</v>
      </c>
      <c r="AQ6623" s="147" t="s">
        <v>67</v>
      </c>
      <c r="AR6623" s="147"/>
      <c r="AS6623" s="209" t="s">
        <v>68</v>
      </c>
      <c r="AT6623" s="223" t="str">
        <f>MONTH(B6623)&amp;"/"&amp;YEAR(B6623)</f>
        <v>3/2026</v>
      </c>
      <c r="AU6623" s="223">
        <f>WEEKNUM(B6623)-WEEKNUM(EOMONTH(B6623,-1)+1)+1</f>
        <v>1</v>
      </c>
      <c r="AV6623" s="209" t="str">
        <f>MONTH(R6623)&amp;"/"&amp;YEAR(R6623)</f>
        <v>1/1900</v>
      </c>
      <c r="AW6623" s="209" t="e">
        <f>WEEKNUM(R6623)-WEEKNUM(EOMONTH(R6623,-1)+1)+1</f>
        <v>#NUM!</v>
      </c>
      <c r="AX6623" s="209">
        <f>IF(BB6623="S",IF(Q6623="1. Aceitou o programa",R6623-B6623,0),0)</f>
        <v>0</v>
      </c>
      <c r="AY6623" s="209">
        <f>IF(BB6623="S",IF(AND(S6623&lt;&gt;"",R6623&lt;&gt;""),S6623-R6623,0),0)</f>
        <v>0</v>
      </c>
      <c r="AZ6623" s="209">
        <f>IF(BB6623="S",IF(Q6623="1. Aceitou o programa",IF(OR(X6623="Não se Aplica",X6623=""),IF(OR(W6623="Não se Aplica",W6623=""),0,W6623-V6623),AVERAGE(X6623-W6623,W6623-V6623)),0),0)</f>
        <v>0</v>
      </c>
      <c r="BA6623" s="209">
        <f>IF(BB6623="S",IF(AND(Q6623="1. Aceitou o programa",AH6623="Realizada"),IFERROR(IF(AG6623="",0,AG6623-R6623),0),0),0)</f>
        <v>0</v>
      </c>
      <c r="BB6623" s="209" t="str">
        <f>_xlfn.XLOOKUP(U6623,'Lista Suspensa'!$AA$20:$AA$23,'Lista Suspensa'!$AB$20:$AB$23,"N/A")</f>
        <v>S</v>
      </c>
    </row>
    <row r="6624" spans="1:54" ht="12" customHeight="1">
      <c r="A6624" s="151" t="s">
        <v>54</v>
      </c>
      <c r="B6624" s="152">
        <v>46083</v>
      </c>
      <c r="C6624" s="153" t="s">
        <v>55</v>
      </c>
      <c r="D6624" s="153" t="s">
        <v>56</v>
      </c>
      <c r="E6624" s="244">
        <v>92682906</v>
      </c>
      <c r="F6624" s="144" t="s">
        <v>10998</v>
      </c>
      <c r="G6624" s="230"/>
      <c r="H6624" s="154">
        <v>30798</v>
      </c>
      <c r="I6624" s="153">
        <v>42</v>
      </c>
      <c r="J6624" s="148" t="s">
        <v>70</v>
      </c>
      <c r="K6624" s="153" t="s">
        <v>59</v>
      </c>
      <c r="L6624" s="153"/>
      <c r="M6624" s="153"/>
      <c r="N6624" s="153">
        <v>380</v>
      </c>
      <c r="O6624" s="155" t="s">
        <v>10999</v>
      </c>
      <c r="P6624" s="156" t="s">
        <v>60</v>
      </c>
      <c r="Q6624" s="157" t="s">
        <v>8211</v>
      </c>
      <c r="R6624" s="158"/>
      <c r="S6624" s="159"/>
      <c r="T6624" s="159" t="s">
        <v>6983</v>
      </c>
      <c r="U6624" s="159" t="s">
        <v>8212</v>
      </c>
      <c r="V6624" s="154">
        <v>46149</v>
      </c>
      <c r="W6624" s="154">
        <v>46155</v>
      </c>
      <c r="X6624" s="154"/>
      <c r="Y6624" s="160"/>
      <c r="Z6624" s="160"/>
      <c r="AA6624" s="153"/>
      <c r="AB6624" s="153"/>
      <c r="AC6624" s="182" t="e">
        <f t="shared" si="208"/>
        <v>#DIV/0!</v>
      </c>
      <c r="AD6624" s="153" t="e">
        <f t="shared" si="209"/>
        <v>#DIV/0!</v>
      </c>
      <c r="AE6624" s="207"/>
      <c r="AF6624" s="153"/>
      <c r="AG6624" s="159"/>
      <c r="AH6624" s="153"/>
      <c r="AI6624" s="161"/>
      <c r="AJ6624" s="153"/>
      <c r="AK6624" s="153"/>
      <c r="AL6624" s="207"/>
      <c r="AM6624" s="207"/>
      <c r="AN6624" s="207"/>
      <c r="AO6624" s="207"/>
      <c r="AP6624" s="147" t="s">
        <v>67</v>
      </c>
      <c r="AQ6624" s="147" t="s">
        <v>67</v>
      </c>
      <c r="AR6624" s="147"/>
      <c r="AS6624" s="209" t="s">
        <v>68</v>
      </c>
      <c r="AT6624" s="223" t="str">
        <f>MONTH(B6624)&amp;"/"&amp;YEAR(B6624)</f>
        <v>3/2026</v>
      </c>
      <c r="AU6624" s="223">
        <f>WEEKNUM(B6624)-WEEKNUM(EOMONTH(B6624,-1)+1)+1</f>
        <v>1</v>
      </c>
      <c r="AV6624" s="209" t="str">
        <f>MONTH(R6624)&amp;"/"&amp;YEAR(R6624)</f>
        <v>1/1900</v>
      </c>
      <c r="AW6624" s="209" t="e">
        <f>WEEKNUM(R6624)-WEEKNUM(EOMONTH(R6624,-1)+1)+1</f>
        <v>#NUM!</v>
      </c>
      <c r="AX6624" s="209">
        <f>IF(BB6624="S",IF(Q6624="1. Aceitou o programa",R6624-B6624,0),0)</f>
        <v>0</v>
      </c>
      <c r="AY6624" s="209">
        <f>IF(BB6624="S",IF(AND(S6624&lt;&gt;"",R6624&lt;&gt;""),S6624-R6624,0),0)</f>
        <v>0</v>
      </c>
      <c r="AZ6624" s="209">
        <f>IF(BB6624="S",IF(Q6624="1. Aceitou o programa",IF(OR(X6624="Não se Aplica",X6624=""),IF(OR(W6624="Não se Aplica",W6624=""),0,W6624-V6624),AVERAGE(X6624-W6624,W6624-V6624)),0),0)</f>
        <v>0</v>
      </c>
      <c r="BA6624" s="209">
        <f>IF(BB6624="S",IF(AND(Q6624="1. Aceitou o programa",AH6624="Realizada"),IFERROR(IF(AG6624="",0,AG6624-R6624),0),0),0)</f>
        <v>0</v>
      </c>
      <c r="BB6624" s="209" t="str">
        <f>_xlfn.XLOOKUP(U6624,'Lista Suspensa'!$AA$20:$AA$23,'Lista Suspensa'!$AB$20:$AB$23,"N/A")</f>
        <v>S</v>
      </c>
    </row>
    <row r="6625" spans="1:54" ht="12" customHeight="1">
      <c r="A6625" s="151" t="s">
        <v>54</v>
      </c>
      <c r="B6625" s="152">
        <v>46083</v>
      </c>
      <c r="C6625" s="153" t="s">
        <v>55</v>
      </c>
      <c r="D6625" s="153" t="s">
        <v>56</v>
      </c>
      <c r="E6625" s="244">
        <v>588516880</v>
      </c>
      <c r="F6625" s="144" t="s">
        <v>11000</v>
      </c>
      <c r="G6625" s="230"/>
      <c r="H6625" s="154">
        <v>31241</v>
      </c>
      <c r="I6625" s="153">
        <v>40</v>
      </c>
      <c r="J6625" s="148" t="s">
        <v>70</v>
      </c>
      <c r="K6625" s="153" t="s">
        <v>59</v>
      </c>
      <c r="L6625" s="153"/>
      <c r="M6625" s="153"/>
      <c r="N6625" s="153">
        <v>200</v>
      </c>
      <c r="O6625" s="155" t="s">
        <v>11001</v>
      </c>
      <c r="P6625" s="156" t="s">
        <v>60</v>
      </c>
      <c r="Q6625" s="157" t="s">
        <v>8211</v>
      </c>
      <c r="R6625" s="158"/>
      <c r="S6625" s="159"/>
      <c r="T6625" s="159" t="s">
        <v>6983</v>
      </c>
      <c r="U6625" s="159" t="s">
        <v>8212</v>
      </c>
      <c r="V6625" s="154">
        <v>46149</v>
      </c>
      <c r="W6625" s="154">
        <v>46155</v>
      </c>
      <c r="X6625" s="154"/>
      <c r="Y6625" s="160"/>
      <c r="Z6625" s="160"/>
      <c r="AA6625" s="153"/>
      <c r="AB6625" s="153"/>
      <c r="AC6625" s="182" t="e">
        <f t="shared" si="208"/>
        <v>#DIV/0!</v>
      </c>
      <c r="AD6625" s="153" t="e">
        <f t="shared" si="209"/>
        <v>#DIV/0!</v>
      </c>
      <c r="AE6625" s="207"/>
      <c r="AF6625" s="153"/>
      <c r="AG6625" s="159"/>
      <c r="AH6625" s="153"/>
      <c r="AI6625" s="161"/>
      <c r="AJ6625" s="153"/>
      <c r="AK6625" s="153"/>
      <c r="AL6625" s="207"/>
      <c r="AM6625" s="207"/>
      <c r="AN6625" s="207"/>
      <c r="AO6625" s="207"/>
      <c r="AP6625" s="147" t="s">
        <v>67</v>
      </c>
      <c r="AQ6625" s="147" t="s">
        <v>67</v>
      </c>
      <c r="AR6625" s="147"/>
      <c r="AS6625" s="209" t="s">
        <v>68</v>
      </c>
      <c r="AT6625" s="223" t="str">
        <f>MONTH(B6625)&amp;"/"&amp;YEAR(B6625)</f>
        <v>3/2026</v>
      </c>
      <c r="AU6625" s="223">
        <f>WEEKNUM(B6625)-WEEKNUM(EOMONTH(B6625,-1)+1)+1</f>
        <v>1</v>
      </c>
      <c r="AV6625" s="209" t="str">
        <f>MONTH(R6625)&amp;"/"&amp;YEAR(R6625)</f>
        <v>1/1900</v>
      </c>
      <c r="AW6625" s="209" t="e">
        <f>WEEKNUM(R6625)-WEEKNUM(EOMONTH(R6625,-1)+1)+1</f>
        <v>#NUM!</v>
      </c>
      <c r="AX6625" s="209">
        <f>IF(BB6625="S",IF(Q6625="1. Aceitou o programa",R6625-B6625,0),0)</f>
        <v>0</v>
      </c>
      <c r="AY6625" s="209">
        <f>IF(BB6625="S",IF(AND(S6625&lt;&gt;"",R6625&lt;&gt;""),S6625-R6625,0),0)</f>
        <v>0</v>
      </c>
      <c r="AZ6625" s="209">
        <f>IF(BB6625="S",IF(Q6625="1. Aceitou o programa",IF(OR(X6625="Não se Aplica",X6625=""),IF(OR(W6625="Não se Aplica",W6625=""),0,W6625-V6625),AVERAGE(X6625-W6625,W6625-V6625)),0),0)</f>
        <v>0</v>
      </c>
      <c r="BA6625" s="209">
        <f>IF(BB6625="S",IF(AND(Q6625="1. Aceitou o programa",AH6625="Realizada"),IFERROR(IF(AG6625="",0,AG6625-R6625),0),0),0)</f>
        <v>0</v>
      </c>
      <c r="BB6625" s="209" t="str">
        <f>_xlfn.XLOOKUP(U6625,'Lista Suspensa'!$AA$20:$AA$23,'Lista Suspensa'!$AB$20:$AB$23,"N/A")</f>
        <v>S</v>
      </c>
    </row>
    <row r="6626" spans="1:54" ht="12" customHeight="1">
      <c r="A6626" s="151" t="s">
        <v>54</v>
      </c>
      <c r="B6626" s="152">
        <v>46083</v>
      </c>
      <c r="C6626" s="153" t="s">
        <v>55</v>
      </c>
      <c r="D6626" s="153" t="s">
        <v>56</v>
      </c>
      <c r="E6626" s="244">
        <v>93783276</v>
      </c>
      <c r="F6626" s="144" t="s">
        <v>11002</v>
      </c>
      <c r="G6626" s="230"/>
      <c r="H6626" s="154">
        <v>31918</v>
      </c>
      <c r="I6626" s="153">
        <v>38</v>
      </c>
      <c r="J6626" s="148" t="s">
        <v>70</v>
      </c>
      <c r="K6626" s="153" t="s">
        <v>59</v>
      </c>
      <c r="L6626" s="153"/>
      <c r="M6626" s="153"/>
      <c r="N6626" s="153">
        <v>60</v>
      </c>
      <c r="O6626" s="155" t="s">
        <v>11003</v>
      </c>
      <c r="P6626" s="156" t="s">
        <v>60</v>
      </c>
      <c r="Q6626" s="157" t="s">
        <v>8211</v>
      </c>
      <c r="R6626" s="158"/>
      <c r="S6626" s="159"/>
      <c r="T6626" s="159" t="s">
        <v>6983</v>
      </c>
      <c r="U6626" s="159" t="s">
        <v>8212</v>
      </c>
      <c r="V6626" s="154">
        <v>46149</v>
      </c>
      <c r="W6626" s="154">
        <v>46155</v>
      </c>
      <c r="X6626" s="154"/>
      <c r="Y6626" s="160"/>
      <c r="Z6626" s="160"/>
      <c r="AA6626" s="153"/>
      <c r="AB6626" s="153"/>
      <c r="AC6626" s="182" t="e">
        <f t="shared" si="208"/>
        <v>#DIV/0!</v>
      </c>
      <c r="AD6626" s="153" t="e">
        <f t="shared" si="209"/>
        <v>#DIV/0!</v>
      </c>
      <c r="AE6626" s="207"/>
      <c r="AF6626" s="153"/>
      <c r="AG6626" s="159"/>
      <c r="AH6626" s="153"/>
      <c r="AI6626" s="161"/>
      <c r="AJ6626" s="153"/>
      <c r="AK6626" s="153"/>
      <c r="AL6626" s="207"/>
      <c r="AM6626" s="207"/>
      <c r="AN6626" s="207"/>
      <c r="AO6626" s="207"/>
      <c r="AP6626" s="147" t="s">
        <v>67</v>
      </c>
      <c r="AQ6626" s="147" t="s">
        <v>67</v>
      </c>
      <c r="AR6626" s="147"/>
      <c r="AS6626" s="209" t="s">
        <v>68</v>
      </c>
      <c r="AT6626" s="223" t="str">
        <f>MONTH(B6626)&amp;"/"&amp;YEAR(B6626)</f>
        <v>3/2026</v>
      </c>
      <c r="AU6626" s="223">
        <f>WEEKNUM(B6626)-WEEKNUM(EOMONTH(B6626,-1)+1)+1</f>
        <v>1</v>
      </c>
      <c r="AV6626" s="209" t="str">
        <f>MONTH(R6626)&amp;"/"&amp;YEAR(R6626)</f>
        <v>1/1900</v>
      </c>
      <c r="AW6626" s="209" t="e">
        <f>WEEKNUM(R6626)-WEEKNUM(EOMONTH(R6626,-1)+1)+1</f>
        <v>#NUM!</v>
      </c>
      <c r="AX6626" s="209">
        <f>IF(BB6626="S",IF(Q6626="1. Aceitou o programa",R6626-B6626,0),0)</f>
        <v>0</v>
      </c>
      <c r="AY6626" s="209">
        <f>IF(BB6626="S",IF(AND(S6626&lt;&gt;"",R6626&lt;&gt;""),S6626-R6626,0),0)</f>
        <v>0</v>
      </c>
      <c r="AZ6626" s="209">
        <f>IF(BB6626="S",IF(Q6626="1. Aceitou o programa",IF(OR(X6626="Não se Aplica",X6626=""),IF(OR(W6626="Não se Aplica",W6626=""),0,W6626-V6626),AVERAGE(X6626-W6626,W6626-V6626)),0),0)</f>
        <v>0</v>
      </c>
      <c r="BA6626" s="209">
        <f>IF(BB6626="S",IF(AND(Q6626="1. Aceitou o programa",AH6626="Realizada"),IFERROR(IF(AG6626="",0,AG6626-R6626),0),0),0)</f>
        <v>0</v>
      </c>
      <c r="BB6626" s="209" t="str">
        <f>_xlfn.XLOOKUP(U6626,'Lista Suspensa'!$AA$20:$AA$23,'Lista Suspensa'!$AB$20:$AB$23,"N/A")</f>
        <v>S</v>
      </c>
    </row>
    <row r="6627" spans="1:54" ht="12" customHeight="1">
      <c r="A6627" s="151" t="s">
        <v>54</v>
      </c>
      <c r="B6627" s="152">
        <v>46083</v>
      </c>
      <c r="C6627" s="153" t="s">
        <v>55</v>
      </c>
      <c r="D6627" s="153" t="s">
        <v>56</v>
      </c>
      <c r="E6627" s="244">
        <v>95539739</v>
      </c>
      <c r="F6627" s="144" t="s">
        <v>11004</v>
      </c>
      <c r="G6627" s="230"/>
      <c r="H6627" s="154">
        <v>33283</v>
      </c>
      <c r="I6627" s="153">
        <v>35</v>
      </c>
      <c r="J6627" s="148" t="s">
        <v>70</v>
      </c>
      <c r="K6627" s="153" t="s">
        <v>59</v>
      </c>
      <c r="L6627" s="153"/>
      <c r="M6627" s="153"/>
      <c r="N6627" s="153">
        <v>110</v>
      </c>
      <c r="O6627" s="155" t="s">
        <v>11005</v>
      </c>
      <c r="P6627" s="156" t="s">
        <v>60</v>
      </c>
      <c r="Q6627" s="157" t="s">
        <v>8211</v>
      </c>
      <c r="R6627" s="158"/>
      <c r="S6627" s="159"/>
      <c r="T6627" s="159" t="s">
        <v>6983</v>
      </c>
      <c r="U6627" s="159" t="s">
        <v>8212</v>
      </c>
      <c r="V6627" s="154">
        <v>46149</v>
      </c>
      <c r="W6627" s="154">
        <v>46155</v>
      </c>
      <c r="X6627" s="154"/>
      <c r="Y6627" s="160"/>
      <c r="Z6627" s="160"/>
      <c r="AA6627" s="153"/>
      <c r="AB6627" s="153"/>
      <c r="AC6627" s="182" t="e">
        <f t="shared" si="208"/>
        <v>#DIV/0!</v>
      </c>
      <c r="AD6627" s="153" t="e">
        <f t="shared" si="209"/>
        <v>#DIV/0!</v>
      </c>
      <c r="AE6627" s="207"/>
      <c r="AF6627" s="153"/>
      <c r="AG6627" s="159"/>
      <c r="AH6627" s="153"/>
      <c r="AI6627" s="161"/>
      <c r="AJ6627" s="153"/>
      <c r="AK6627" s="153"/>
      <c r="AL6627" s="207"/>
      <c r="AM6627" s="207"/>
      <c r="AN6627" s="207"/>
      <c r="AO6627" s="207"/>
      <c r="AP6627" s="147" t="s">
        <v>67</v>
      </c>
      <c r="AQ6627" s="147" t="s">
        <v>67</v>
      </c>
      <c r="AR6627" s="147"/>
      <c r="AS6627" s="209" t="s">
        <v>68</v>
      </c>
      <c r="AT6627" s="223" t="str">
        <f>MONTH(B6627)&amp;"/"&amp;YEAR(B6627)</f>
        <v>3/2026</v>
      </c>
      <c r="AU6627" s="223">
        <f>WEEKNUM(B6627)-WEEKNUM(EOMONTH(B6627,-1)+1)+1</f>
        <v>1</v>
      </c>
      <c r="AV6627" s="209" t="str">
        <f>MONTH(R6627)&amp;"/"&amp;YEAR(R6627)</f>
        <v>1/1900</v>
      </c>
      <c r="AW6627" s="209" t="e">
        <f>WEEKNUM(R6627)-WEEKNUM(EOMONTH(R6627,-1)+1)+1</f>
        <v>#NUM!</v>
      </c>
      <c r="AX6627" s="209">
        <f>IF(BB6627="S",IF(Q6627="1. Aceitou o programa",R6627-B6627,0),0)</f>
        <v>0</v>
      </c>
      <c r="AY6627" s="209">
        <f>IF(BB6627="S",IF(AND(S6627&lt;&gt;"",R6627&lt;&gt;""),S6627-R6627,0),0)</f>
        <v>0</v>
      </c>
      <c r="AZ6627" s="209">
        <f>IF(BB6627="S",IF(Q6627="1. Aceitou o programa",IF(OR(X6627="Não se Aplica",X6627=""),IF(OR(W6627="Não se Aplica",W6627=""),0,W6627-V6627),AVERAGE(X6627-W6627,W6627-V6627)),0),0)</f>
        <v>0</v>
      </c>
      <c r="BA6627" s="209">
        <f>IF(BB6627="S",IF(AND(Q6627="1. Aceitou o programa",AH6627="Realizada"),IFERROR(IF(AG6627="",0,AG6627-R6627),0),0),0)</f>
        <v>0</v>
      </c>
      <c r="BB6627" s="209" t="str">
        <f>_xlfn.XLOOKUP(U6627,'Lista Suspensa'!$AA$20:$AA$23,'Lista Suspensa'!$AB$20:$AB$23,"N/A")</f>
        <v>S</v>
      </c>
    </row>
    <row r="6628" spans="1:54" ht="12" customHeight="1">
      <c r="A6628" s="151" t="s">
        <v>54</v>
      </c>
      <c r="B6628" s="152">
        <v>46083</v>
      </c>
      <c r="C6628" s="153" t="s">
        <v>55</v>
      </c>
      <c r="D6628" s="153" t="s">
        <v>56</v>
      </c>
      <c r="E6628" s="244">
        <v>95475779</v>
      </c>
      <c r="F6628" s="144" t="s">
        <v>11006</v>
      </c>
      <c r="G6628" s="230"/>
      <c r="H6628" s="154">
        <v>34107</v>
      </c>
      <c r="I6628" s="153">
        <v>33</v>
      </c>
      <c r="J6628" s="148" t="s">
        <v>70</v>
      </c>
      <c r="K6628" s="153" t="s">
        <v>59</v>
      </c>
      <c r="L6628" s="153"/>
      <c r="M6628" s="153"/>
      <c r="N6628" s="153">
        <v>80</v>
      </c>
      <c r="O6628" s="155" t="s">
        <v>11007</v>
      </c>
      <c r="P6628" s="156" t="s">
        <v>60</v>
      </c>
      <c r="Q6628" s="157" t="s">
        <v>8211</v>
      </c>
      <c r="R6628" s="158"/>
      <c r="S6628" s="159"/>
      <c r="T6628" s="159" t="s">
        <v>6983</v>
      </c>
      <c r="U6628" s="159" t="s">
        <v>8212</v>
      </c>
      <c r="V6628" s="154">
        <v>46149</v>
      </c>
      <c r="W6628" s="154">
        <v>46155</v>
      </c>
      <c r="X6628" s="154"/>
      <c r="Y6628" s="160"/>
      <c r="Z6628" s="160"/>
      <c r="AA6628" s="153"/>
      <c r="AB6628" s="153"/>
      <c r="AC6628" s="182" t="e">
        <f t="shared" si="208"/>
        <v>#DIV/0!</v>
      </c>
      <c r="AD6628" s="153" t="e">
        <f t="shared" si="209"/>
        <v>#DIV/0!</v>
      </c>
      <c r="AE6628" s="207"/>
      <c r="AF6628" s="153"/>
      <c r="AG6628" s="159"/>
      <c r="AH6628" s="153"/>
      <c r="AI6628" s="161"/>
      <c r="AJ6628" s="153"/>
      <c r="AK6628" s="153"/>
      <c r="AL6628" s="207"/>
      <c r="AM6628" s="207"/>
      <c r="AN6628" s="207"/>
      <c r="AO6628" s="207"/>
      <c r="AP6628" s="147" t="s">
        <v>67</v>
      </c>
      <c r="AQ6628" s="147" t="s">
        <v>67</v>
      </c>
      <c r="AR6628" s="147"/>
      <c r="AS6628" s="209" t="s">
        <v>68</v>
      </c>
      <c r="AT6628" s="223" t="str">
        <f>MONTH(B6628)&amp;"/"&amp;YEAR(B6628)</f>
        <v>3/2026</v>
      </c>
      <c r="AU6628" s="223">
        <f>WEEKNUM(B6628)-WEEKNUM(EOMONTH(B6628,-1)+1)+1</f>
        <v>1</v>
      </c>
      <c r="AV6628" s="209" t="str">
        <f>MONTH(R6628)&amp;"/"&amp;YEAR(R6628)</f>
        <v>1/1900</v>
      </c>
      <c r="AW6628" s="209" t="e">
        <f>WEEKNUM(R6628)-WEEKNUM(EOMONTH(R6628,-1)+1)+1</f>
        <v>#NUM!</v>
      </c>
      <c r="AX6628" s="209">
        <f>IF(BB6628="S",IF(Q6628="1. Aceitou o programa",R6628-B6628,0),0)</f>
        <v>0</v>
      </c>
      <c r="AY6628" s="209">
        <f>IF(BB6628="S",IF(AND(S6628&lt;&gt;"",R6628&lt;&gt;""),S6628-R6628,0),0)</f>
        <v>0</v>
      </c>
      <c r="AZ6628" s="209">
        <f>IF(BB6628="S",IF(Q6628="1. Aceitou o programa",IF(OR(X6628="Não se Aplica",X6628=""),IF(OR(W6628="Não se Aplica",W6628=""),0,W6628-V6628),AVERAGE(X6628-W6628,W6628-V6628)),0),0)</f>
        <v>0</v>
      </c>
      <c r="BA6628" s="209">
        <f>IF(BB6628="S",IF(AND(Q6628="1. Aceitou o programa",AH6628="Realizada"),IFERROR(IF(AG6628="",0,AG6628-R6628),0),0),0)</f>
        <v>0</v>
      </c>
      <c r="BB6628" s="209" t="str">
        <f>_xlfn.XLOOKUP(U6628,'Lista Suspensa'!$AA$20:$AA$23,'Lista Suspensa'!$AB$20:$AB$23,"N/A")</f>
        <v>S</v>
      </c>
    </row>
    <row r="6629" spans="1:54" ht="12" customHeight="1">
      <c r="A6629" s="151" t="s">
        <v>54</v>
      </c>
      <c r="B6629" s="152">
        <v>46083</v>
      </c>
      <c r="C6629" s="153" t="s">
        <v>55</v>
      </c>
      <c r="D6629" s="153" t="s">
        <v>56</v>
      </c>
      <c r="E6629" s="244">
        <v>789353466</v>
      </c>
      <c r="F6629" s="144" t="s">
        <v>11008</v>
      </c>
      <c r="G6629" s="230"/>
      <c r="H6629" s="154">
        <v>37599</v>
      </c>
      <c r="I6629" s="153">
        <v>23</v>
      </c>
      <c r="J6629" s="148" t="s">
        <v>70</v>
      </c>
      <c r="K6629" s="153" t="s">
        <v>59</v>
      </c>
      <c r="L6629" s="153"/>
      <c r="M6629" s="153"/>
      <c r="N6629" s="153">
        <v>100</v>
      </c>
      <c r="O6629" s="155">
        <v>11959114035</v>
      </c>
      <c r="P6629" s="156" t="s">
        <v>60</v>
      </c>
      <c r="Q6629" s="157" t="s">
        <v>8211</v>
      </c>
      <c r="R6629" s="158"/>
      <c r="S6629" s="159"/>
      <c r="T6629" s="159" t="s">
        <v>6983</v>
      </c>
      <c r="U6629" s="159" t="s">
        <v>8212</v>
      </c>
      <c r="V6629" s="154">
        <v>46149</v>
      </c>
      <c r="W6629" s="154">
        <v>46155</v>
      </c>
      <c r="X6629" s="154"/>
      <c r="Y6629" s="160"/>
      <c r="Z6629" s="160"/>
      <c r="AA6629" s="153"/>
      <c r="AB6629" s="153"/>
      <c r="AC6629" s="182" t="e">
        <f t="shared" si="208"/>
        <v>#DIV/0!</v>
      </c>
      <c r="AD6629" s="153" t="e">
        <f t="shared" si="209"/>
        <v>#DIV/0!</v>
      </c>
      <c r="AE6629" s="207"/>
      <c r="AF6629" s="153"/>
      <c r="AG6629" s="159"/>
      <c r="AH6629" s="153"/>
      <c r="AI6629" s="161"/>
      <c r="AJ6629" s="153"/>
      <c r="AK6629" s="153"/>
      <c r="AL6629" s="207"/>
      <c r="AM6629" s="207"/>
      <c r="AN6629" s="207"/>
      <c r="AO6629" s="207"/>
      <c r="AP6629" s="147" t="s">
        <v>67</v>
      </c>
      <c r="AQ6629" s="147" t="s">
        <v>67</v>
      </c>
      <c r="AR6629" s="147"/>
      <c r="AS6629" s="209" t="s">
        <v>68</v>
      </c>
      <c r="AT6629" s="223" t="str">
        <f>MONTH(B6629)&amp;"/"&amp;YEAR(B6629)</f>
        <v>3/2026</v>
      </c>
      <c r="AU6629" s="223">
        <f>WEEKNUM(B6629)-WEEKNUM(EOMONTH(B6629,-1)+1)+1</f>
        <v>1</v>
      </c>
      <c r="AV6629" s="209" t="str">
        <f>MONTH(R6629)&amp;"/"&amp;YEAR(R6629)</f>
        <v>1/1900</v>
      </c>
      <c r="AW6629" s="209" t="e">
        <f>WEEKNUM(R6629)-WEEKNUM(EOMONTH(R6629,-1)+1)+1</f>
        <v>#NUM!</v>
      </c>
      <c r="AX6629" s="209">
        <f>IF(BB6629="S",IF(Q6629="1. Aceitou o programa",R6629-B6629,0),0)</f>
        <v>0</v>
      </c>
      <c r="AY6629" s="209">
        <f>IF(BB6629="S",IF(AND(S6629&lt;&gt;"",R6629&lt;&gt;""),S6629-R6629,0),0)</f>
        <v>0</v>
      </c>
      <c r="AZ6629" s="209">
        <f>IF(BB6629="S",IF(Q6629="1. Aceitou o programa",IF(OR(X6629="Não se Aplica",X6629=""),IF(OR(W6629="Não se Aplica",W6629=""),0,W6629-V6629),AVERAGE(X6629-W6629,W6629-V6629)),0),0)</f>
        <v>0</v>
      </c>
      <c r="BA6629" s="209">
        <f>IF(BB6629="S",IF(AND(Q6629="1. Aceitou o programa",AH6629="Realizada"),IFERROR(IF(AG6629="",0,AG6629-R6629),0),0),0)</f>
        <v>0</v>
      </c>
      <c r="BB6629" s="209" t="str">
        <f>_xlfn.XLOOKUP(U6629,'Lista Suspensa'!$AA$20:$AA$23,'Lista Suspensa'!$AB$20:$AB$23,"N/A")</f>
        <v>S</v>
      </c>
    </row>
    <row r="6630" spans="1:54" ht="12" customHeight="1">
      <c r="A6630" s="151" t="s">
        <v>54</v>
      </c>
      <c r="B6630" s="152">
        <v>46083</v>
      </c>
      <c r="C6630" s="153" t="s">
        <v>55</v>
      </c>
      <c r="D6630" s="153" t="s">
        <v>56</v>
      </c>
      <c r="E6630" s="244">
        <v>93657528</v>
      </c>
      <c r="F6630" s="144" t="s">
        <v>11009</v>
      </c>
      <c r="G6630" s="230"/>
      <c r="H6630" s="154">
        <v>32715</v>
      </c>
      <c r="I6630" s="153">
        <v>36</v>
      </c>
      <c r="J6630" s="148" t="s">
        <v>70</v>
      </c>
      <c r="K6630" s="153"/>
      <c r="L6630" s="153"/>
      <c r="M6630" s="153"/>
      <c r="N6630" s="153">
        <v>75</v>
      </c>
      <c r="O6630" s="155" t="s">
        <v>11010</v>
      </c>
      <c r="P6630" s="156" t="s">
        <v>60</v>
      </c>
      <c r="Q6630" s="157" t="s">
        <v>8211</v>
      </c>
      <c r="R6630" s="158"/>
      <c r="S6630" s="159"/>
      <c r="T6630" s="159" t="s">
        <v>6983</v>
      </c>
      <c r="U6630" s="159" t="s">
        <v>8212</v>
      </c>
      <c r="V6630" s="154">
        <v>46149</v>
      </c>
      <c r="W6630" s="154">
        <v>46155</v>
      </c>
      <c r="X6630" s="154"/>
      <c r="Y6630" s="160"/>
      <c r="Z6630" s="160"/>
      <c r="AA6630" s="153"/>
      <c r="AB6630" s="153"/>
      <c r="AC6630" s="182" t="e">
        <f t="shared" si="208"/>
        <v>#DIV/0!</v>
      </c>
      <c r="AD6630" s="153" t="e">
        <f t="shared" si="209"/>
        <v>#DIV/0!</v>
      </c>
      <c r="AE6630" s="207"/>
      <c r="AF6630" s="153"/>
      <c r="AG6630" s="159"/>
      <c r="AH6630" s="153"/>
      <c r="AI6630" s="161"/>
      <c r="AJ6630" s="153"/>
      <c r="AK6630" s="153"/>
      <c r="AL6630" s="207"/>
      <c r="AM6630" s="207"/>
      <c r="AN6630" s="207"/>
      <c r="AO6630" s="207"/>
      <c r="AP6630" s="147" t="s">
        <v>67</v>
      </c>
      <c r="AQ6630" s="147" t="s">
        <v>67</v>
      </c>
      <c r="AR6630" s="147"/>
      <c r="AS6630" s="209" t="s">
        <v>68</v>
      </c>
      <c r="AT6630" s="223" t="str">
        <f>MONTH(B6630)&amp;"/"&amp;YEAR(B6630)</f>
        <v>3/2026</v>
      </c>
      <c r="AU6630" s="223">
        <f>WEEKNUM(B6630)-WEEKNUM(EOMONTH(B6630,-1)+1)+1</f>
        <v>1</v>
      </c>
      <c r="AV6630" s="209" t="str">
        <f>MONTH(R6630)&amp;"/"&amp;YEAR(R6630)</f>
        <v>1/1900</v>
      </c>
      <c r="AW6630" s="209" t="e">
        <f>WEEKNUM(R6630)-WEEKNUM(EOMONTH(R6630,-1)+1)+1</f>
        <v>#NUM!</v>
      </c>
      <c r="AX6630" s="209">
        <f>IF(BB6630="S",IF(Q6630="1. Aceitou o programa",R6630-B6630,0),0)</f>
        <v>0</v>
      </c>
      <c r="AY6630" s="209">
        <f>IF(BB6630="S",IF(AND(S6630&lt;&gt;"",R6630&lt;&gt;""),S6630-R6630,0),0)</f>
        <v>0</v>
      </c>
      <c r="AZ6630" s="209">
        <f>IF(BB6630="S",IF(Q6630="1. Aceitou o programa",IF(OR(X6630="Não se Aplica",X6630=""),IF(OR(W6630="Não se Aplica",W6630=""),0,W6630-V6630),AVERAGE(X6630-W6630,W6630-V6630)),0),0)</f>
        <v>0</v>
      </c>
      <c r="BA6630" s="209">
        <f>IF(BB6630="S",IF(AND(Q6630="1. Aceitou o programa",AH6630="Realizada"),IFERROR(IF(AG6630="",0,AG6630-R6630),0),0),0)</f>
        <v>0</v>
      </c>
      <c r="BB6630" s="209" t="str">
        <f>_xlfn.XLOOKUP(U6630,'Lista Suspensa'!$AA$20:$AA$23,'Lista Suspensa'!$AB$20:$AB$23,"N/A")</f>
        <v>S</v>
      </c>
    </row>
    <row r="6631" spans="1:54" ht="12" customHeight="1">
      <c r="A6631" s="151" t="s">
        <v>54</v>
      </c>
      <c r="B6631" s="152">
        <v>46083</v>
      </c>
      <c r="C6631" s="153" t="s">
        <v>55</v>
      </c>
      <c r="D6631" s="153" t="s">
        <v>56</v>
      </c>
      <c r="E6631" s="244">
        <v>92850917</v>
      </c>
      <c r="F6631" s="144" t="s">
        <v>11011</v>
      </c>
      <c r="G6631" s="230"/>
      <c r="H6631" s="154">
        <v>32725</v>
      </c>
      <c r="I6631" s="153">
        <v>36</v>
      </c>
      <c r="J6631" s="148" t="s">
        <v>58</v>
      </c>
      <c r="K6631" s="153"/>
      <c r="L6631" s="153"/>
      <c r="M6631" s="153"/>
      <c r="N6631" s="153">
        <v>450</v>
      </c>
      <c r="O6631" s="155" t="s">
        <v>11012</v>
      </c>
      <c r="P6631" s="156" t="s">
        <v>60</v>
      </c>
      <c r="Q6631" s="157" t="s">
        <v>8211</v>
      </c>
      <c r="R6631" s="158"/>
      <c r="S6631" s="159"/>
      <c r="T6631" s="159" t="s">
        <v>6983</v>
      </c>
      <c r="U6631" s="159" t="s">
        <v>8212</v>
      </c>
      <c r="V6631" s="154">
        <v>46149</v>
      </c>
      <c r="W6631" s="154">
        <v>46155</v>
      </c>
      <c r="X6631" s="154"/>
      <c r="Y6631" s="160"/>
      <c r="Z6631" s="160"/>
      <c r="AA6631" s="153"/>
      <c r="AB6631" s="153"/>
      <c r="AC6631" s="182" t="e">
        <f t="shared" si="208"/>
        <v>#DIV/0!</v>
      </c>
      <c r="AD6631" s="153" t="e">
        <f t="shared" si="209"/>
        <v>#DIV/0!</v>
      </c>
      <c r="AE6631" s="207"/>
      <c r="AF6631" s="153"/>
      <c r="AG6631" s="159"/>
      <c r="AH6631" s="153"/>
      <c r="AI6631" s="161"/>
      <c r="AJ6631" s="153"/>
      <c r="AK6631" s="153"/>
      <c r="AL6631" s="207"/>
      <c r="AM6631" s="207"/>
      <c r="AN6631" s="207"/>
      <c r="AO6631" s="207"/>
      <c r="AP6631" s="147" t="s">
        <v>67</v>
      </c>
      <c r="AQ6631" s="147" t="s">
        <v>67</v>
      </c>
      <c r="AR6631" s="147"/>
      <c r="AS6631" s="209" t="s">
        <v>68</v>
      </c>
      <c r="AT6631" s="223" t="str">
        <f>MONTH(B6631)&amp;"/"&amp;YEAR(B6631)</f>
        <v>3/2026</v>
      </c>
      <c r="AU6631" s="223">
        <f>WEEKNUM(B6631)-WEEKNUM(EOMONTH(B6631,-1)+1)+1</f>
        <v>1</v>
      </c>
      <c r="AV6631" s="209" t="str">
        <f>MONTH(R6631)&amp;"/"&amp;YEAR(R6631)</f>
        <v>1/1900</v>
      </c>
      <c r="AW6631" s="209" t="e">
        <f>WEEKNUM(R6631)-WEEKNUM(EOMONTH(R6631,-1)+1)+1</f>
        <v>#NUM!</v>
      </c>
      <c r="AX6631" s="209">
        <f>IF(BB6631="S",IF(Q6631="1. Aceitou o programa",R6631-B6631,0),0)</f>
        <v>0</v>
      </c>
      <c r="AY6631" s="209">
        <f>IF(BB6631="S",IF(AND(S6631&lt;&gt;"",R6631&lt;&gt;""),S6631-R6631,0),0)</f>
        <v>0</v>
      </c>
      <c r="AZ6631" s="209">
        <f>IF(BB6631="S",IF(Q6631="1. Aceitou o programa",IF(OR(X6631="Não se Aplica",X6631=""),IF(OR(W6631="Não se Aplica",W6631=""),0,W6631-V6631),AVERAGE(X6631-W6631,W6631-V6631)),0),0)</f>
        <v>0</v>
      </c>
      <c r="BA6631" s="209">
        <f>IF(BB6631="S",IF(AND(Q6631="1. Aceitou o programa",AH6631="Realizada"),IFERROR(IF(AG6631="",0,AG6631-R6631),0),0),0)</f>
        <v>0</v>
      </c>
      <c r="BB6631" s="209" t="str">
        <f>_xlfn.XLOOKUP(U6631,'Lista Suspensa'!$AA$20:$AA$23,'Lista Suspensa'!$AB$20:$AB$23,"N/A")</f>
        <v>S</v>
      </c>
    </row>
    <row r="6632" spans="1:54" ht="12" customHeight="1">
      <c r="A6632" s="151" t="s">
        <v>54</v>
      </c>
      <c r="B6632" s="152">
        <v>46083</v>
      </c>
      <c r="C6632" s="153" t="s">
        <v>55</v>
      </c>
      <c r="D6632" s="153" t="s">
        <v>56</v>
      </c>
      <c r="E6632" s="244">
        <v>93662422</v>
      </c>
      <c r="F6632" s="144" t="s">
        <v>11013</v>
      </c>
      <c r="G6632" s="230"/>
      <c r="H6632" s="154">
        <v>33092</v>
      </c>
      <c r="I6632" s="153">
        <v>35</v>
      </c>
      <c r="J6632" s="148" t="s">
        <v>58</v>
      </c>
      <c r="K6632" s="153"/>
      <c r="L6632" s="153"/>
      <c r="M6632" s="153"/>
      <c r="N6632" s="153">
        <v>750</v>
      </c>
      <c r="O6632" s="155" t="s">
        <v>11014</v>
      </c>
      <c r="P6632" s="156" t="s">
        <v>60</v>
      </c>
      <c r="Q6632" s="157" t="s">
        <v>6982</v>
      </c>
      <c r="R6632" s="158"/>
      <c r="S6632" s="159">
        <v>46181</v>
      </c>
      <c r="T6632" s="159" t="s">
        <v>6983</v>
      </c>
      <c r="U6632" s="159" t="s">
        <v>6152</v>
      </c>
      <c r="V6632" s="154">
        <v>46149</v>
      </c>
      <c r="W6632" s="154">
        <v>46155</v>
      </c>
      <c r="X6632" s="154"/>
      <c r="Y6632" s="160"/>
      <c r="Z6632" s="160"/>
      <c r="AA6632" s="153"/>
      <c r="AB6632" s="153"/>
      <c r="AC6632" s="182" t="e">
        <f t="shared" si="208"/>
        <v>#DIV/0!</v>
      </c>
      <c r="AD6632" s="153" t="e">
        <f t="shared" si="209"/>
        <v>#DIV/0!</v>
      </c>
      <c r="AE6632" s="207"/>
      <c r="AF6632" s="153"/>
      <c r="AG6632" s="159"/>
      <c r="AH6632" s="153"/>
      <c r="AI6632" s="161"/>
      <c r="AJ6632" s="153"/>
      <c r="AK6632" s="153"/>
      <c r="AL6632" s="207"/>
      <c r="AM6632" s="207"/>
      <c r="AN6632" s="207"/>
      <c r="AO6632" s="207"/>
      <c r="AP6632" s="147" t="s">
        <v>466</v>
      </c>
      <c r="AQ6632" s="147" t="s">
        <v>67</v>
      </c>
      <c r="AR6632" s="147"/>
      <c r="AS6632" s="209" t="s">
        <v>68</v>
      </c>
      <c r="AT6632" s="223" t="str">
        <f>MONTH(B6632)&amp;"/"&amp;YEAR(B6632)</f>
        <v>3/2026</v>
      </c>
      <c r="AU6632" s="223">
        <f>WEEKNUM(B6632)-WEEKNUM(EOMONTH(B6632,-1)+1)+1</f>
        <v>1</v>
      </c>
      <c r="AV6632" s="209" t="str">
        <f>MONTH(R6632)&amp;"/"&amp;YEAR(R6632)</f>
        <v>1/1900</v>
      </c>
      <c r="AW6632" s="209" t="e">
        <f>WEEKNUM(R6632)-WEEKNUM(EOMONTH(R6632,-1)+1)+1</f>
        <v>#NUM!</v>
      </c>
      <c r="AX6632" s="209">
        <f>IF(BB6632="S",IF(Q6632="1. Aceitou o programa",R6632-B6632,0),0)</f>
        <v>0</v>
      </c>
      <c r="AY6632" s="209">
        <f>IF(BB6632="S",IF(AND(S6632&lt;&gt;"",R6632&lt;&gt;""),S6632-R6632,0),0)</f>
        <v>0</v>
      </c>
      <c r="AZ6632" s="209">
        <f>IF(BB6632="S",IF(Q6632="1. Aceitou o programa",IF(OR(X6632="Não se Aplica",X6632=""),IF(OR(W6632="Não se Aplica",W6632=""),0,W6632-V6632),AVERAGE(X6632-W6632,W6632-V6632)),0),0)</f>
        <v>0</v>
      </c>
      <c r="BA6632" s="209">
        <f>IF(BB6632="S",IF(AND(Q6632="1. Aceitou o programa",AH6632="Realizada"),IFERROR(IF(AG6632="",0,AG6632-R6632),0),0),0)</f>
        <v>0</v>
      </c>
      <c r="BB6632" s="209" t="str">
        <f>_xlfn.XLOOKUP(U6632,'Lista Suspensa'!$AA$20:$AA$23,'Lista Suspensa'!$AB$20:$AB$23,"N/A")</f>
        <v>S</v>
      </c>
    </row>
    <row r="6633" spans="1:54" ht="12" customHeight="1">
      <c r="A6633" s="151" t="s">
        <v>54</v>
      </c>
      <c r="B6633" s="152">
        <v>46083</v>
      </c>
      <c r="C6633" s="153" t="s">
        <v>55</v>
      </c>
      <c r="D6633" s="153" t="s">
        <v>56</v>
      </c>
      <c r="E6633" s="244">
        <v>93662421</v>
      </c>
      <c r="F6633" s="144" t="s">
        <v>11015</v>
      </c>
      <c r="G6633" s="230"/>
      <c r="H6633" s="154">
        <v>33253</v>
      </c>
      <c r="I6633" s="153">
        <v>35</v>
      </c>
      <c r="J6633" s="148" t="s">
        <v>70</v>
      </c>
      <c r="K6633" s="153"/>
      <c r="L6633" s="153"/>
      <c r="M6633" s="153"/>
      <c r="N6633" s="153">
        <v>750</v>
      </c>
      <c r="O6633" s="155" t="s">
        <v>11016</v>
      </c>
      <c r="P6633" s="156" t="s">
        <v>60</v>
      </c>
      <c r="Q6633" s="157" t="s">
        <v>6982</v>
      </c>
      <c r="R6633" s="158"/>
      <c r="S6633" s="159">
        <v>46181</v>
      </c>
      <c r="T6633" s="159" t="s">
        <v>6983</v>
      </c>
      <c r="U6633" s="159" t="s">
        <v>6152</v>
      </c>
      <c r="V6633" s="154">
        <v>46149</v>
      </c>
      <c r="W6633" s="154">
        <v>46155</v>
      </c>
      <c r="X6633" s="154"/>
      <c r="Y6633" s="160"/>
      <c r="Z6633" s="160"/>
      <c r="AA6633" s="153"/>
      <c r="AB6633" s="153"/>
      <c r="AC6633" s="182" t="e">
        <f t="shared" si="208"/>
        <v>#DIV/0!</v>
      </c>
      <c r="AD6633" s="153" t="e">
        <f t="shared" si="209"/>
        <v>#DIV/0!</v>
      </c>
      <c r="AE6633" s="207"/>
      <c r="AF6633" s="153"/>
      <c r="AG6633" s="159"/>
      <c r="AH6633" s="153"/>
      <c r="AI6633" s="161"/>
      <c r="AJ6633" s="153"/>
      <c r="AK6633" s="153"/>
      <c r="AL6633" s="207"/>
      <c r="AM6633" s="207"/>
      <c r="AN6633" s="207"/>
      <c r="AO6633" s="207"/>
      <c r="AP6633" s="147" t="s">
        <v>466</v>
      </c>
      <c r="AQ6633" s="147" t="s">
        <v>67</v>
      </c>
      <c r="AR6633" s="147"/>
      <c r="AS6633" s="209" t="s">
        <v>68</v>
      </c>
      <c r="AT6633" s="223" t="str">
        <f>MONTH(B6633)&amp;"/"&amp;YEAR(B6633)</f>
        <v>3/2026</v>
      </c>
      <c r="AU6633" s="223">
        <f>WEEKNUM(B6633)-WEEKNUM(EOMONTH(B6633,-1)+1)+1</f>
        <v>1</v>
      </c>
      <c r="AV6633" s="209" t="str">
        <f>MONTH(R6633)&amp;"/"&amp;YEAR(R6633)</f>
        <v>1/1900</v>
      </c>
      <c r="AW6633" s="209" t="e">
        <f>WEEKNUM(R6633)-WEEKNUM(EOMONTH(R6633,-1)+1)+1</f>
        <v>#NUM!</v>
      </c>
      <c r="AX6633" s="209">
        <f>IF(BB6633="S",IF(Q6633="1. Aceitou o programa",R6633-B6633,0),0)</f>
        <v>0</v>
      </c>
      <c r="AY6633" s="209">
        <f>IF(BB6633="S",IF(AND(S6633&lt;&gt;"",R6633&lt;&gt;""),S6633-R6633,0),0)</f>
        <v>0</v>
      </c>
      <c r="AZ6633" s="209">
        <f>IF(BB6633="S",IF(Q6633="1. Aceitou o programa",IF(OR(X6633="Não se Aplica",X6633=""),IF(OR(W6633="Não se Aplica",W6633=""),0,W6633-V6633),AVERAGE(X6633-W6633,W6633-V6633)),0),0)</f>
        <v>0</v>
      </c>
      <c r="BA6633" s="209">
        <f>IF(BB6633="S",IF(AND(Q6633="1. Aceitou o programa",AH6633="Realizada"),IFERROR(IF(AG6633="",0,AG6633-R6633),0),0),0)</f>
        <v>0</v>
      </c>
      <c r="BB6633" s="209" t="str">
        <f>_xlfn.XLOOKUP(U6633,'Lista Suspensa'!$AA$20:$AA$23,'Lista Suspensa'!$AB$20:$AB$23,"N/A")</f>
        <v>S</v>
      </c>
    </row>
    <row r="6634" spans="1:54" ht="12" customHeight="1">
      <c r="A6634" s="151" t="s">
        <v>54</v>
      </c>
      <c r="B6634" s="152">
        <v>46083</v>
      </c>
      <c r="C6634" s="153" t="s">
        <v>55</v>
      </c>
      <c r="D6634" s="153" t="s">
        <v>56</v>
      </c>
      <c r="E6634" s="244">
        <v>93863158</v>
      </c>
      <c r="F6634" s="144" t="s">
        <v>11017</v>
      </c>
      <c r="G6634" s="230"/>
      <c r="H6634" s="154">
        <v>34272</v>
      </c>
      <c r="I6634" s="153">
        <v>32</v>
      </c>
      <c r="J6634" s="148" t="s">
        <v>70</v>
      </c>
      <c r="K6634" s="153"/>
      <c r="L6634" s="153"/>
      <c r="M6634" s="153"/>
      <c r="N6634" s="153">
        <v>75</v>
      </c>
      <c r="O6634" s="155" t="s">
        <v>11018</v>
      </c>
      <c r="P6634" s="156" t="s">
        <v>60</v>
      </c>
      <c r="Q6634" s="157" t="s">
        <v>8211</v>
      </c>
      <c r="R6634" s="158"/>
      <c r="S6634" s="159"/>
      <c r="T6634" s="159" t="s">
        <v>6983</v>
      </c>
      <c r="U6634" s="159" t="s">
        <v>8212</v>
      </c>
      <c r="V6634" s="154">
        <v>46149</v>
      </c>
      <c r="W6634" s="154">
        <v>46155</v>
      </c>
      <c r="X6634" s="154"/>
      <c r="Y6634" s="160"/>
      <c r="Z6634" s="160"/>
      <c r="AA6634" s="153"/>
      <c r="AB6634" s="153"/>
      <c r="AC6634" s="182" t="e">
        <f t="shared" si="208"/>
        <v>#DIV/0!</v>
      </c>
      <c r="AD6634" s="153" t="e">
        <f t="shared" si="209"/>
        <v>#DIV/0!</v>
      </c>
      <c r="AE6634" s="207"/>
      <c r="AF6634" s="153"/>
      <c r="AG6634" s="159"/>
      <c r="AH6634" s="153"/>
      <c r="AI6634" s="161"/>
      <c r="AJ6634" s="153"/>
      <c r="AK6634" s="153"/>
      <c r="AL6634" s="207"/>
      <c r="AM6634" s="207"/>
      <c r="AN6634" s="207"/>
      <c r="AO6634" s="207"/>
      <c r="AP6634" s="147" t="s">
        <v>67</v>
      </c>
      <c r="AQ6634" s="147" t="s">
        <v>67</v>
      </c>
      <c r="AR6634" s="147"/>
      <c r="AS6634" s="209" t="s">
        <v>68</v>
      </c>
      <c r="AT6634" s="223" t="str">
        <f>MONTH(B6634)&amp;"/"&amp;YEAR(B6634)</f>
        <v>3/2026</v>
      </c>
      <c r="AU6634" s="223">
        <f>WEEKNUM(B6634)-WEEKNUM(EOMONTH(B6634,-1)+1)+1</f>
        <v>1</v>
      </c>
      <c r="AV6634" s="209" t="str">
        <f>MONTH(R6634)&amp;"/"&amp;YEAR(R6634)</f>
        <v>1/1900</v>
      </c>
      <c r="AW6634" s="209" t="e">
        <f>WEEKNUM(R6634)-WEEKNUM(EOMONTH(R6634,-1)+1)+1</f>
        <v>#NUM!</v>
      </c>
      <c r="AX6634" s="209">
        <f>IF(BB6634="S",IF(Q6634="1. Aceitou o programa",R6634-B6634,0),0)</f>
        <v>0</v>
      </c>
      <c r="AY6634" s="209">
        <f>IF(BB6634="S",IF(AND(S6634&lt;&gt;"",R6634&lt;&gt;""),S6634-R6634,0),0)</f>
        <v>0</v>
      </c>
      <c r="AZ6634" s="209">
        <f>IF(BB6634="S",IF(Q6634="1. Aceitou o programa",IF(OR(X6634="Não se Aplica",X6634=""),IF(OR(W6634="Não se Aplica",W6634=""),0,W6634-V6634),AVERAGE(X6634-W6634,W6634-V6634)),0),0)</f>
        <v>0</v>
      </c>
      <c r="BA6634" s="209">
        <f>IF(BB6634="S",IF(AND(Q6634="1. Aceitou o programa",AH6634="Realizada"),IFERROR(IF(AG6634="",0,AG6634-R6634),0),0),0)</f>
        <v>0</v>
      </c>
      <c r="BB6634" s="209" t="str">
        <f>_xlfn.XLOOKUP(U6634,'Lista Suspensa'!$AA$20:$AA$23,'Lista Suspensa'!$AB$20:$AB$23,"N/A")</f>
        <v>S</v>
      </c>
    </row>
    <row r="6635" spans="1:54" ht="12" customHeight="1">
      <c r="A6635" s="151" t="s">
        <v>54</v>
      </c>
      <c r="B6635" s="152">
        <v>46083</v>
      </c>
      <c r="C6635" s="153" t="s">
        <v>55</v>
      </c>
      <c r="D6635" s="153" t="s">
        <v>56</v>
      </c>
      <c r="E6635" s="244">
        <v>93794126</v>
      </c>
      <c r="F6635" s="144" t="s">
        <v>11019</v>
      </c>
      <c r="G6635" s="230"/>
      <c r="H6635" s="154">
        <v>34464</v>
      </c>
      <c r="I6635" s="153">
        <v>32</v>
      </c>
      <c r="J6635" s="148" t="s">
        <v>70</v>
      </c>
      <c r="K6635" s="153"/>
      <c r="L6635" s="153"/>
      <c r="M6635" s="153"/>
      <c r="N6635" s="153">
        <v>60</v>
      </c>
      <c r="O6635" s="155" t="s">
        <v>11020</v>
      </c>
      <c r="P6635" s="156" t="s">
        <v>60</v>
      </c>
      <c r="Q6635" s="157" t="s">
        <v>8211</v>
      </c>
      <c r="R6635" s="158"/>
      <c r="S6635" s="159"/>
      <c r="T6635" s="159" t="s">
        <v>6983</v>
      </c>
      <c r="U6635" s="159" t="s">
        <v>8212</v>
      </c>
      <c r="V6635" s="154">
        <v>46149</v>
      </c>
      <c r="W6635" s="154">
        <v>46155</v>
      </c>
      <c r="X6635" s="154"/>
      <c r="Y6635" s="160"/>
      <c r="Z6635" s="160"/>
      <c r="AA6635" s="153"/>
      <c r="AB6635" s="153"/>
      <c r="AC6635" s="182" t="e">
        <f t="shared" si="208"/>
        <v>#DIV/0!</v>
      </c>
      <c r="AD6635" s="153" t="e">
        <f t="shared" si="209"/>
        <v>#DIV/0!</v>
      </c>
      <c r="AE6635" s="207"/>
      <c r="AF6635" s="153"/>
      <c r="AG6635" s="159"/>
      <c r="AH6635" s="153"/>
      <c r="AI6635" s="161"/>
      <c r="AJ6635" s="153"/>
      <c r="AK6635" s="153"/>
      <c r="AL6635" s="207"/>
      <c r="AM6635" s="207"/>
      <c r="AN6635" s="207"/>
      <c r="AO6635" s="207"/>
      <c r="AP6635" s="147" t="s">
        <v>67</v>
      </c>
      <c r="AQ6635" s="147" t="s">
        <v>67</v>
      </c>
      <c r="AR6635" s="147"/>
      <c r="AS6635" s="209" t="s">
        <v>68</v>
      </c>
      <c r="AT6635" s="223" t="str">
        <f>MONTH(B6635)&amp;"/"&amp;YEAR(B6635)</f>
        <v>3/2026</v>
      </c>
      <c r="AU6635" s="223">
        <f>WEEKNUM(B6635)-WEEKNUM(EOMONTH(B6635,-1)+1)+1</f>
        <v>1</v>
      </c>
      <c r="AV6635" s="209" t="str">
        <f>MONTH(R6635)&amp;"/"&amp;YEAR(R6635)</f>
        <v>1/1900</v>
      </c>
      <c r="AW6635" s="209" t="e">
        <f>WEEKNUM(R6635)-WEEKNUM(EOMONTH(R6635,-1)+1)+1</f>
        <v>#NUM!</v>
      </c>
      <c r="AX6635" s="209">
        <f>IF(BB6635="S",IF(Q6635="1. Aceitou o programa",R6635-B6635,0),0)</f>
        <v>0</v>
      </c>
      <c r="AY6635" s="209">
        <f>IF(BB6635="S",IF(AND(S6635&lt;&gt;"",R6635&lt;&gt;""),S6635-R6635,0),0)</f>
        <v>0</v>
      </c>
      <c r="AZ6635" s="209">
        <f>IF(BB6635="S",IF(Q6635="1. Aceitou o programa",IF(OR(X6635="Não se Aplica",X6635=""),IF(OR(W6635="Não se Aplica",W6635=""),0,W6635-V6635),AVERAGE(X6635-W6635,W6635-V6635)),0),0)</f>
        <v>0</v>
      </c>
      <c r="BA6635" s="209">
        <f>IF(BB6635="S",IF(AND(Q6635="1. Aceitou o programa",AH6635="Realizada"),IFERROR(IF(AG6635="",0,AG6635-R6635),0),0),0)</f>
        <v>0</v>
      </c>
      <c r="BB6635" s="209" t="str">
        <f>_xlfn.XLOOKUP(U6635,'Lista Suspensa'!$AA$20:$AA$23,'Lista Suspensa'!$AB$20:$AB$23,"N/A")</f>
        <v>S</v>
      </c>
    </row>
    <row r="6636" spans="1:54" ht="12" customHeight="1">
      <c r="A6636" s="151" t="s">
        <v>54</v>
      </c>
      <c r="B6636" s="152">
        <v>46083</v>
      </c>
      <c r="C6636" s="153" t="s">
        <v>55</v>
      </c>
      <c r="D6636" s="153" t="s">
        <v>56</v>
      </c>
      <c r="E6636" s="244">
        <v>89843752</v>
      </c>
      <c r="F6636" s="144" t="s">
        <v>11021</v>
      </c>
      <c r="G6636" s="230"/>
      <c r="H6636" s="154">
        <v>34486</v>
      </c>
      <c r="I6636" s="153">
        <v>31</v>
      </c>
      <c r="J6636" s="148" t="s">
        <v>70</v>
      </c>
      <c r="K6636" s="153"/>
      <c r="L6636" s="153"/>
      <c r="M6636" s="153"/>
      <c r="N6636" s="153">
        <v>380</v>
      </c>
      <c r="O6636" s="155" t="s">
        <v>11022</v>
      </c>
      <c r="P6636" s="156" t="s">
        <v>60</v>
      </c>
      <c r="Q6636" s="157" t="s">
        <v>8211</v>
      </c>
      <c r="R6636" s="158"/>
      <c r="S6636" s="159"/>
      <c r="T6636" s="159" t="s">
        <v>6983</v>
      </c>
      <c r="U6636" s="159" t="s">
        <v>8212</v>
      </c>
      <c r="V6636" s="154">
        <v>46149</v>
      </c>
      <c r="W6636" s="154">
        <v>46155</v>
      </c>
      <c r="X6636" s="154"/>
      <c r="Y6636" s="160"/>
      <c r="Z6636" s="160"/>
      <c r="AA6636" s="153"/>
      <c r="AB6636" s="153"/>
      <c r="AC6636" s="182" t="e">
        <f t="shared" si="208"/>
        <v>#DIV/0!</v>
      </c>
      <c r="AD6636" s="153" t="e">
        <f t="shared" si="209"/>
        <v>#DIV/0!</v>
      </c>
      <c r="AE6636" s="207"/>
      <c r="AF6636" s="153"/>
      <c r="AG6636" s="159"/>
      <c r="AH6636" s="153"/>
      <c r="AI6636" s="161"/>
      <c r="AJ6636" s="153"/>
      <c r="AK6636" s="153"/>
      <c r="AL6636" s="207"/>
      <c r="AM6636" s="207"/>
      <c r="AN6636" s="207"/>
      <c r="AO6636" s="207"/>
      <c r="AP6636" s="147" t="s">
        <v>67</v>
      </c>
      <c r="AQ6636" s="147"/>
      <c r="AR6636" s="147"/>
      <c r="AS6636" s="209" t="s">
        <v>68</v>
      </c>
      <c r="AT6636" s="223" t="str">
        <f>MONTH(B6636)&amp;"/"&amp;YEAR(B6636)</f>
        <v>3/2026</v>
      </c>
      <c r="AU6636" s="223">
        <f>WEEKNUM(B6636)-WEEKNUM(EOMONTH(B6636,-1)+1)+1</f>
        <v>1</v>
      </c>
      <c r="AV6636" s="209" t="str">
        <f>MONTH(R6636)&amp;"/"&amp;YEAR(R6636)</f>
        <v>1/1900</v>
      </c>
      <c r="AW6636" s="209" t="e">
        <f>WEEKNUM(R6636)-WEEKNUM(EOMONTH(R6636,-1)+1)+1</f>
        <v>#NUM!</v>
      </c>
      <c r="AX6636" s="209">
        <f>IF(BB6636="S",IF(Q6636="1. Aceitou o programa",R6636-B6636,0),0)</f>
        <v>0</v>
      </c>
      <c r="AY6636" s="209">
        <f>IF(BB6636="S",IF(AND(S6636&lt;&gt;"",R6636&lt;&gt;""),S6636-R6636,0),0)</f>
        <v>0</v>
      </c>
      <c r="AZ6636" s="209">
        <f>IF(BB6636="S",IF(Q6636="1. Aceitou o programa",IF(OR(X6636="Não se Aplica",X6636=""),IF(OR(W6636="Não se Aplica",W6636=""),0,W6636-V6636),AVERAGE(X6636-W6636,W6636-V6636)),0),0)</f>
        <v>0</v>
      </c>
      <c r="BA6636" s="209">
        <f>IF(BB6636="S",IF(AND(Q6636="1. Aceitou o programa",AH6636="Realizada"),IFERROR(IF(AG6636="",0,AG6636-R6636),0),0),0)</f>
        <v>0</v>
      </c>
      <c r="BB6636" s="209" t="str">
        <f>_xlfn.XLOOKUP(U6636,'Lista Suspensa'!$AA$20:$AA$23,'Lista Suspensa'!$AB$20:$AB$23,"N/A")</f>
        <v>S</v>
      </c>
    </row>
    <row r="6637" spans="1:54" ht="12" customHeight="1">
      <c r="A6637" s="151" t="s">
        <v>54</v>
      </c>
      <c r="B6637" s="152">
        <v>46083</v>
      </c>
      <c r="C6637" s="153" t="s">
        <v>55</v>
      </c>
      <c r="D6637" s="153" t="s">
        <v>56</v>
      </c>
      <c r="E6637" s="244">
        <v>94351592</v>
      </c>
      <c r="F6637" s="144" t="s">
        <v>11023</v>
      </c>
      <c r="G6637" s="230"/>
      <c r="H6637" s="154">
        <v>35690</v>
      </c>
      <c r="I6637" s="153">
        <v>28</v>
      </c>
      <c r="J6637" s="148" t="s">
        <v>70</v>
      </c>
      <c r="K6637" s="153"/>
      <c r="L6637" s="153"/>
      <c r="M6637" s="153"/>
      <c r="N6637" s="153">
        <v>400</v>
      </c>
      <c r="O6637" s="155" t="s">
        <v>11024</v>
      </c>
      <c r="P6637" s="156" t="s">
        <v>60</v>
      </c>
      <c r="Q6637" s="157" t="s">
        <v>8211</v>
      </c>
      <c r="R6637" s="158"/>
      <c r="S6637" s="159"/>
      <c r="T6637" s="159" t="s">
        <v>6983</v>
      </c>
      <c r="U6637" s="159" t="s">
        <v>8212</v>
      </c>
      <c r="V6637" s="154">
        <v>46149</v>
      </c>
      <c r="W6637" s="154">
        <v>46155</v>
      </c>
      <c r="X6637" s="154"/>
      <c r="Y6637" s="160"/>
      <c r="Z6637" s="160"/>
      <c r="AA6637" s="153"/>
      <c r="AB6637" s="153"/>
      <c r="AC6637" s="182" t="e">
        <f t="shared" si="208"/>
        <v>#DIV/0!</v>
      </c>
      <c r="AD6637" s="153" t="e">
        <f t="shared" si="209"/>
        <v>#DIV/0!</v>
      </c>
      <c r="AE6637" s="207"/>
      <c r="AF6637" s="153"/>
      <c r="AG6637" s="159"/>
      <c r="AH6637" s="153"/>
      <c r="AI6637" s="161"/>
      <c r="AJ6637" s="153"/>
      <c r="AK6637" s="153"/>
      <c r="AL6637" s="207"/>
      <c r="AM6637" s="207"/>
      <c r="AN6637" s="207"/>
      <c r="AO6637" s="207"/>
      <c r="AP6637" s="147" t="s">
        <v>67</v>
      </c>
      <c r="AQ6637" s="147" t="s">
        <v>67</v>
      </c>
      <c r="AR6637" s="147"/>
      <c r="AS6637" s="209" t="s">
        <v>68</v>
      </c>
      <c r="AT6637" s="223" t="str">
        <f>MONTH(B6637)&amp;"/"&amp;YEAR(B6637)</f>
        <v>3/2026</v>
      </c>
      <c r="AU6637" s="223">
        <f>WEEKNUM(B6637)-WEEKNUM(EOMONTH(B6637,-1)+1)+1</f>
        <v>1</v>
      </c>
      <c r="AV6637" s="209" t="str">
        <f>MONTH(R6637)&amp;"/"&amp;YEAR(R6637)</f>
        <v>1/1900</v>
      </c>
      <c r="AW6637" s="209" t="e">
        <f>WEEKNUM(R6637)-WEEKNUM(EOMONTH(R6637,-1)+1)+1</f>
        <v>#NUM!</v>
      </c>
      <c r="AX6637" s="209">
        <f>IF(BB6637="S",IF(Q6637="1. Aceitou o programa",R6637-B6637,0),0)</f>
        <v>0</v>
      </c>
      <c r="AY6637" s="209">
        <f>IF(BB6637="S",IF(AND(S6637&lt;&gt;"",R6637&lt;&gt;""),S6637-R6637,0),0)</f>
        <v>0</v>
      </c>
      <c r="AZ6637" s="209">
        <f>IF(BB6637="S",IF(Q6637="1. Aceitou o programa",IF(OR(X6637="Não se Aplica",X6637=""),IF(OR(W6637="Não se Aplica",W6637=""),0,W6637-V6637),AVERAGE(X6637-W6637,W6637-V6637)),0),0)</f>
        <v>0</v>
      </c>
      <c r="BA6637" s="209">
        <f>IF(BB6637="S",IF(AND(Q6637="1. Aceitou o programa",AH6637="Realizada"),IFERROR(IF(AG6637="",0,AG6637-R6637),0),0),0)</f>
        <v>0</v>
      </c>
      <c r="BB6637" s="209" t="str">
        <f>_xlfn.XLOOKUP(U6637,'Lista Suspensa'!$AA$20:$AA$23,'Lista Suspensa'!$AB$20:$AB$23,"N/A")</f>
        <v>S</v>
      </c>
    </row>
    <row r="6638" spans="1:54" ht="12" customHeight="1">
      <c r="A6638" s="151" t="s">
        <v>54</v>
      </c>
      <c r="B6638" s="152">
        <v>46083</v>
      </c>
      <c r="C6638" s="153" t="s">
        <v>55</v>
      </c>
      <c r="D6638" s="153" t="s">
        <v>56</v>
      </c>
      <c r="E6638" s="244">
        <v>94193982</v>
      </c>
      <c r="F6638" s="144" t="s">
        <v>11025</v>
      </c>
      <c r="G6638" s="230"/>
      <c r="H6638" s="154">
        <v>35826</v>
      </c>
      <c r="I6638" s="153">
        <v>28</v>
      </c>
      <c r="J6638" s="148" t="s">
        <v>70</v>
      </c>
      <c r="K6638" s="153"/>
      <c r="L6638" s="153"/>
      <c r="M6638" s="153"/>
      <c r="N6638" s="153">
        <v>450</v>
      </c>
      <c r="O6638" s="155" t="s">
        <v>11026</v>
      </c>
      <c r="P6638" s="156" t="s">
        <v>60</v>
      </c>
      <c r="Q6638" s="157" t="s">
        <v>8211</v>
      </c>
      <c r="R6638" s="158"/>
      <c r="S6638" s="159"/>
      <c r="T6638" s="159" t="s">
        <v>6983</v>
      </c>
      <c r="U6638" s="159" t="s">
        <v>8212</v>
      </c>
      <c r="V6638" s="154">
        <v>46149</v>
      </c>
      <c r="W6638" s="154">
        <v>46155</v>
      </c>
      <c r="X6638" s="154"/>
      <c r="Y6638" s="160"/>
      <c r="Z6638" s="160"/>
      <c r="AA6638" s="153"/>
      <c r="AB6638" s="153"/>
      <c r="AC6638" s="182" t="e">
        <f t="shared" si="208"/>
        <v>#DIV/0!</v>
      </c>
      <c r="AD6638" s="153" t="e">
        <f t="shared" si="209"/>
        <v>#DIV/0!</v>
      </c>
      <c r="AE6638" s="207"/>
      <c r="AF6638" s="153"/>
      <c r="AG6638" s="159"/>
      <c r="AH6638" s="153"/>
      <c r="AI6638" s="161"/>
      <c r="AJ6638" s="153"/>
      <c r="AK6638" s="153"/>
      <c r="AL6638" s="207"/>
      <c r="AM6638" s="207"/>
      <c r="AN6638" s="207"/>
      <c r="AO6638" s="207"/>
      <c r="AP6638" s="147" t="s">
        <v>67</v>
      </c>
      <c r="AQ6638" s="147" t="s">
        <v>67</v>
      </c>
      <c r="AR6638" s="147"/>
      <c r="AS6638" s="209" t="s">
        <v>68</v>
      </c>
      <c r="AT6638" s="223" t="str">
        <f>MONTH(B6638)&amp;"/"&amp;YEAR(B6638)</f>
        <v>3/2026</v>
      </c>
      <c r="AU6638" s="223">
        <f>WEEKNUM(B6638)-WEEKNUM(EOMONTH(B6638,-1)+1)+1</f>
        <v>1</v>
      </c>
      <c r="AV6638" s="209" t="str">
        <f>MONTH(R6638)&amp;"/"&amp;YEAR(R6638)</f>
        <v>1/1900</v>
      </c>
      <c r="AW6638" s="209" t="e">
        <f>WEEKNUM(R6638)-WEEKNUM(EOMONTH(R6638,-1)+1)+1</f>
        <v>#NUM!</v>
      </c>
      <c r="AX6638" s="209">
        <f>IF(BB6638="S",IF(Q6638="1. Aceitou o programa",R6638-B6638,0),0)</f>
        <v>0</v>
      </c>
      <c r="AY6638" s="209">
        <f>IF(BB6638="S",IF(AND(S6638&lt;&gt;"",R6638&lt;&gt;""),S6638-R6638,0),0)</f>
        <v>0</v>
      </c>
      <c r="AZ6638" s="209">
        <f>IF(BB6638="S",IF(Q6638="1. Aceitou o programa",IF(OR(X6638="Não se Aplica",X6638=""),IF(OR(W6638="Não se Aplica",W6638=""),0,W6638-V6638),AVERAGE(X6638-W6638,W6638-V6638)),0),0)</f>
        <v>0</v>
      </c>
      <c r="BA6638" s="209">
        <f>IF(BB6638="S",IF(AND(Q6638="1. Aceitou o programa",AH6638="Realizada"),IFERROR(IF(AG6638="",0,AG6638-R6638),0),0),0)</f>
        <v>0</v>
      </c>
      <c r="BB6638" s="209" t="str">
        <f>_xlfn.XLOOKUP(U6638,'Lista Suspensa'!$AA$20:$AA$23,'Lista Suspensa'!$AB$20:$AB$23,"N/A")</f>
        <v>S</v>
      </c>
    </row>
    <row r="6639" spans="1:54" ht="12" customHeight="1">
      <c r="A6639" s="151" t="s">
        <v>54</v>
      </c>
      <c r="B6639" s="152">
        <v>46083</v>
      </c>
      <c r="C6639" s="153" t="s">
        <v>55</v>
      </c>
      <c r="D6639" s="153" t="s">
        <v>56</v>
      </c>
      <c r="E6639" s="244">
        <v>94169725</v>
      </c>
      <c r="F6639" s="144" t="s">
        <v>11027</v>
      </c>
      <c r="G6639" s="230"/>
      <c r="H6639" s="154">
        <v>35864</v>
      </c>
      <c r="I6639" s="153">
        <v>28</v>
      </c>
      <c r="J6639" s="148" t="s">
        <v>70</v>
      </c>
      <c r="K6639" s="153"/>
      <c r="L6639" s="153"/>
      <c r="M6639" s="153"/>
      <c r="N6639" s="153">
        <v>750</v>
      </c>
      <c r="O6639" s="155">
        <v>21990137772</v>
      </c>
      <c r="P6639" s="156" t="s">
        <v>60</v>
      </c>
      <c r="Q6639" s="157" t="s">
        <v>8211</v>
      </c>
      <c r="R6639" s="158"/>
      <c r="S6639" s="159"/>
      <c r="T6639" s="159" t="s">
        <v>6983</v>
      </c>
      <c r="U6639" s="159" t="s">
        <v>8212</v>
      </c>
      <c r="V6639" s="154">
        <v>46149</v>
      </c>
      <c r="W6639" s="154">
        <v>46155</v>
      </c>
      <c r="X6639" s="154"/>
      <c r="Y6639" s="160"/>
      <c r="Z6639" s="160"/>
      <c r="AA6639" s="153"/>
      <c r="AB6639" s="153"/>
      <c r="AC6639" s="182" t="e">
        <f t="shared" si="208"/>
        <v>#DIV/0!</v>
      </c>
      <c r="AD6639" s="153" t="e">
        <f t="shared" si="209"/>
        <v>#DIV/0!</v>
      </c>
      <c r="AE6639" s="207"/>
      <c r="AF6639" s="153"/>
      <c r="AG6639" s="159"/>
      <c r="AH6639" s="153"/>
      <c r="AI6639" s="161"/>
      <c r="AJ6639" s="153"/>
      <c r="AK6639" s="153"/>
      <c r="AL6639" s="207"/>
      <c r="AM6639" s="207"/>
      <c r="AN6639" s="207"/>
      <c r="AO6639" s="207"/>
      <c r="AP6639" s="147" t="s">
        <v>67</v>
      </c>
      <c r="AQ6639" s="147" t="s">
        <v>67</v>
      </c>
      <c r="AR6639" s="147"/>
      <c r="AS6639" s="209" t="s">
        <v>68</v>
      </c>
      <c r="AT6639" s="223" t="str">
        <f>MONTH(B6639)&amp;"/"&amp;YEAR(B6639)</f>
        <v>3/2026</v>
      </c>
      <c r="AU6639" s="223">
        <f>WEEKNUM(B6639)-WEEKNUM(EOMONTH(B6639,-1)+1)+1</f>
        <v>1</v>
      </c>
      <c r="AV6639" s="209" t="str">
        <f>MONTH(R6639)&amp;"/"&amp;YEAR(R6639)</f>
        <v>1/1900</v>
      </c>
      <c r="AW6639" s="209" t="e">
        <f>WEEKNUM(R6639)-WEEKNUM(EOMONTH(R6639,-1)+1)+1</f>
        <v>#NUM!</v>
      </c>
      <c r="AX6639" s="209">
        <f>IF(BB6639="S",IF(Q6639="1. Aceitou o programa",R6639-B6639,0),0)</f>
        <v>0</v>
      </c>
      <c r="AY6639" s="209">
        <f>IF(BB6639="S",IF(AND(S6639&lt;&gt;"",R6639&lt;&gt;""),S6639-R6639,0),0)</f>
        <v>0</v>
      </c>
      <c r="AZ6639" s="209">
        <f>IF(BB6639="S",IF(Q6639="1. Aceitou o programa",IF(OR(X6639="Não se Aplica",X6639=""),IF(OR(W6639="Não se Aplica",W6639=""),0,W6639-V6639),AVERAGE(X6639-W6639,W6639-V6639)),0),0)</f>
        <v>0</v>
      </c>
      <c r="BA6639" s="209">
        <f>IF(BB6639="S",IF(AND(Q6639="1. Aceitou o programa",AH6639="Realizada"),IFERROR(IF(AG6639="",0,AG6639-R6639),0),0),0)</f>
        <v>0</v>
      </c>
      <c r="BB6639" s="209" t="str">
        <f>_xlfn.XLOOKUP(U6639,'Lista Suspensa'!$AA$20:$AA$23,'Lista Suspensa'!$AB$20:$AB$23,"N/A")</f>
        <v>S</v>
      </c>
    </row>
    <row r="6640" spans="1:54" ht="12" customHeight="1">
      <c r="A6640" s="151" t="s">
        <v>54</v>
      </c>
      <c r="B6640" s="152">
        <v>46083</v>
      </c>
      <c r="C6640" s="153" t="s">
        <v>55</v>
      </c>
      <c r="D6640" s="153" t="s">
        <v>56</v>
      </c>
      <c r="E6640" s="244">
        <v>95389367</v>
      </c>
      <c r="F6640" s="144" t="s">
        <v>11028</v>
      </c>
      <c r="G6640" s="230"/>
      <c r="H6640" s="154">
        <v>37416</v>
      </c>
      <c r="I6640" s="153">
        <v>23</v>
      </c>
      <c r="J6640" s="148" t="s">
        <v>70</v>
      </c>
      <c r="K6640" s="153"/>
      <c r="L6640" s="153"/>
      <c r="M6640" s="153"/>
      <c r="N6640" s="153">
        <v>60</v>
      </c>
      <c r="O6640" s="155">
        <v>11953891511</v>
      </c>
      <c r="P6640" s="156" t="s">
        <v>60</v>
      </c>
      <c r="Q6640" s="157" t="s">
        <v>8211</v>
      </c>
      <c r="R6640" s="158"/>
      <c r="S6640" s="159"/>
      <c r="T6640" s="159" t="s">
        <v>6983</v>
      </c>
      <c r="U6640" s="159" t="s">
        <v>8212</v>
      </c>
      <c r="V6640" s="154">
        <v>46149</v>
      </c>
      <c r="W6640" s="154">
        <v>46155</v>
      </c>
      <c r="X6640" s="154"/>
      <c r="Y6640" s="160"/>
      <c r="Z6640" s="160"/>
      <c r="AA6640" s="153"/>
      <c r="AB6640" s="153"/>
      <c r="AC6640" s="182" t="e">
        <f t="shared" si="208"/>
        <v>#DIV/0!</v>
      </c>
      <c r="AD6640" s="153" t="e">
        <f t="shared" si="209"/>
        <v>#DIV/0!</v>
      </c>
      <c r="AE6640" s="207"/>
      <c r="AF6640" s="153"/>
      <c r="AG6640" s="159"/>
      <c r="AH6640" s="153"/>
      <c r="AI6640" s="161"/>
      <c r="AJ6640" s="153"/>
      <c r="AK6640" s="153"/>
      <c r="AL6640" s="207"/>
      <c r="AM6640" s="207"/>
      <c r="AN6640" s="207"/>
      <c r="AO6640" s="207"/>
      <c r="AP6640" s="147" t="s">
        <v>67</v>
      </c>
      <c r="AQ6640" s="147"/>
      <c r="AR6640" s="147"/>
      <c r="AS6640" s="209" t="s">
        <v>68</v>
      </c>
      <c r="AT6640" s="223" t="str">
        <f>MONTH(B6640)&amp;"/"&amp;YEAR(B6640)</f>
        <v>3/2026</v>
      </c>
      <c r="AU6640" s="223">
        <f>WEEKNUM(B6640)-WEEKNUM(EOMONTH(B6640,-1)+1)+1</f>
        <v>1</v>
      </c>
      <c r="AV6640" s="209" t="str">
        <f>MONTH(R6640)&amp;"/"&amp;YEAR(R6640)</f>
        <v>1/1900</v>
      </c>
      <c r="AW6640" s="209" t="e">
        <f>WEEKNUM(R6640)-WEEKNUM(EOMONTH(R6640,-1)+1)+1</f>
        <v>#NUM!</v>
      </c>
      <c r="AX6640" s="209">
        <f>IF(BB6640="S",IF(Q6640="1. Aceitou o programa",R6640-B6640,0),0)</f>
        <v>0</v>
      </c>
      <c r="AY6640" s="209">
        <f>IF(BB6640="S",IF(AND(S6640&lt;&gt;"",R6640&lt;&gt;""),S6640-R6640,0),0)</f>
        <v>0</v>
      </c>
      <c r="AZ6640" s="209">
        <f>IF(BB6640="S",IF(Q6640="1. Aceitou o programa",IF(OR(X6640="Não se Aplica",X6640=""),IF(OR(W6640="Não se Aplica",W6640=""),0,W6640-V6640),AVERAGE(X6640-W6640,W6640-V6640)),0),0)</f>
        <v>0</v>
      </c>
      <c r="BA6640" s="209">
        <f>IF(BB6640="S",IF(AND(Q6640="1. Aceitou o programa",AH6640="Realizada"),IFERROR(IF(AG6640="",0,AG6640-R6640),0),0),0)</f>
        <v>0</v>
      </c>
      <c r="BB6640" s="209" t="str">
        <f>_xlfn.XLOOKUP(U6640,'Lista Suspensa'!$AA$20:$AA$23,'Lista Suspensa'!$AB$20:$AB$23,"N/A")</f>
        <v>S</v>
      </c>
    </row>
    <row r="6641" spans="1:54" ht="12" customHeight="1">
      <c r="A6641" s="151" t="s">
        <v>54</v>
      </c>
      <c r="B6641" s="152">
        <v>46083</v>
      </c>
      <c r="C6641" s="153" t="s">
        <v>55</v>
      </c>
      <c r="D6641" s="153" t="s">
        <v>56</v>
      </c>
      <c r="E6641" s="244">
        <v>95275496</v>
      </c>
      <c r="F6641" s="144" t="s">
        <v>11029</v>
      </c>
      <c r="G6641" s="230"/>
      <c r="H6641" s="154">
        <v>39036</v>
      </c>
      <c r="I6641" s="153">
        <v>19</v>
      </c>
      <c r="J6641" s="148" t="s">
        <v>58</v>
      </c>
      <c r="K6641" s="153"/>
      <c r="L6641" s="153"/>
      <c r="M6641" s="153"/>
      <c r="N6641" s="153">
        <v>450</v>
      </c>
      <c r="O6641" s="155" t="s">
        <v>11030</v>
      </c>
      <c r="P6641" s="156" t="s">
        <v>60</v>
      </c>
      <c r="Q6641" s="157" t="s">
        <v>8211</v>
      </c>
      <c r="R6641" s="158"/>
      <c r="S6641" s="159"/>
      <c r="T6641" s="159" t="s">
        <v>6983</v>
      </c>
      <c r="U6641" s="159" t="s">
        <v>8212</v>
      </c>
      <c r="V6641" s="154">
        <v>46149</v>
      </c>
      <c r="W6641" s="154">
        <v>46155</v>
      </c>
      <c r="X6641" s="154"/>
      <c r="Y6641" s="160"/>
      <c r="Z6641" s="160"/>
      <c r="AA6641" s="153"/>
      <c r="AB6641" s="153"/>
      <c r="AC6641" s="182" t="e">
        <f t="shared" si="208"/>
        <v>#DIV/0!</v>
      </c>
      <c r="AD6641" s="153" t="e">
        <f t="shared" si="209"/>
        <v>#DIV/0!</v>
      </c>
      <c r="AE6641" s="207"/>
      <c r="AF6641" s="153"/>
      <c r="AG6641" s="159"/>
      <c r="AH6641" s="153"/>
      <c r="AI6641" s="161"/>
      <c r="AJ6641" s="153"/>
      <c r="AK6641" s="153"/>
      <c r="AL6641" s="207"/>
      <c r="AM6641" s="207"/>
      <c r="AN6641" s="207"/>
      <c r="AO6641" s="207"/>
      <c r="AP6641" s="147" t="s">
        <v>67</v>
      </c>
      <c r="AQ6641" s="147" t="s">
        <v>67</v>
      </c>
      <c r="AR6641" s="147"/>
      <c r="AS6641" s="209" t="s">
        <v>68</v>
      </c>
      <c r="AT6641" s="223" t="str">
        <f>MONTH(B6641)&amp;"/"&amp;YEAR(B6641)</f>
        <v>3/2026</v>
      </c>
      <c r="AU6641" s="223">
        <f>WEEKNUM(B6641)-WEEKNUM(EOMONTH(B6641,-1)+1)+1</f>
        <v>1</v>
      </c>
      <c r="AV6641" s="209" t="str">
        <f>MONTH(R6641)&amp;"/"&amp;YEAR(R6641)</f>
        <v>1/1900</v>
      </c>
      <c r="AW6641" s="209" t="e">
        <f>WEEKNUM(R6641)-WEEKNUM(EOMONTH(R6641,-1)+1)+1</f>
        <v>#NUM!</v>
      </c>
      <c r="AX6641" s="209">
        <f>IF(BB6641="S",IF(Q6641="1. Aceitou o programa",R6641-B6641,0),0)</f>
        <v>0</v>
      </c>
      <c r="AY6641" s="209">
        <f>IF(BB6641="S",IF(AND(S6641&lt;&gt;"",R6641&lt;&gt;""),S6641-R6641,0),0)</f>
        <v>0</v>
      </c>
      <c r="AZ6641" s="209">
        <f>IF(BB6641="S",IF(Q6641="1. Aceitou o programa",IF(OR(X6641="Não se Aplica",X6641=""),IF(OR(W6641="Não se Aplica",W6641=""),0,W6641-V6641),AVERAGE(X6641-W6641,W6641-V6641)),0),0)</f>
        <v>0</v>
      </c>
      <c r="BA6641" s="209">
        <f>IF(BB6641="S",IF(AND(Q6641="1. Aceitou o programa",AH6641="Realizada"),IFERROR(IF(AG6641="",0,AG6641-R6641),0),0),0)</f>
        <v>0</v>
      </c>
      <c r="BB6641" s="209" t="str">
        <f>_xlfn.XLOOKUP(U6641,'Lista Suspensa'!$AA$20:$AA$23,'Lista Suspensa'!$AB$20:$AB$23,"N/A")</f>
        <v>S</v>
      </c>
    </row>
    <row r="6642" spans="1:54" ht="12" customHeight="1">
      <c r="A6642" s="151" t="s">
        <v>54</v>
      </c>
      <c r="B6642" s="152">
        <v>46086</v>
      </c>
      <c r="C6642" s="153" t="s">
        <v>297</v>
      </c>
      <c r="D6642" s="153" t="s">
        <v>455</v>
      </c>
      <c r="E6642" s="244">
        <v>86284565</v>
      </c>
      <c r="F6642" s="144" t="s">
        <v>11031</v>
      </c>
      <c r="G6642" s="230"/>
      <c r="H6642" s="154">
        <v>17776</v>
      </c>
      <c r="I6642" s="153">
        <v>77</v>
      </c>
      <c r="J6642" s="148" t="s">
        <v>58</v>
      </c>
      <c r="K6642" s="153" t="s">
        <v>101</v>
      </c>
      <c r="L6642" s="153"/>
      <c r="M6642" s="153"/>
      <c r="N6642" s="153"/>
      <c r="O6642" s="155" t="s">
        <v>11032</v>
      </c>
      <c r="P6642" s="156" t="s">
        <v>60</v>
      </c>
      <c r="Q6642" s="157" t="s">
        <v>8211</v>
      </c>
      <c r="R6642" s="158"/>
      <c r="S6642" s="159"/>
      <c r="T6642" s="159" t="s">
        <v>6983</v>
      </c>
      <c r="U6642" s="159" t="s">
        <v>8212</v>
      </c>
      <c r="V6642" s="154">
        <v>46118</v>
      </c>
      <c r="W6642" s="154">
        <v>46155</v>
      </c>
      <c r="X6642" s="154"/>
      <c r="Y6642" s="160"/>
      <c r="Z6642" s="160"/>
      <c r="AA6642" s="153"/>
      <c r="AB6642" s="153"/>
      <c r="AC6642" s="182" t="e">
        <f t="shared" si="208"/>
        <v>#DIV/0!</v>
      </c>
      <c r="AD6642" s="153" t="e">
        <f t="shared" si="209"/>
        <v>#DIV/0!</v>
      </c>
      <c r="AE6642" s="207"/>
      <c r="AF6642" s="153"/>
      <c r="AG6642" s="159"/>
      <c r="AH6642" s="153"/>
      <c r="AI6642" s="161"/>
      <c r="AJ6642" s="153"/>
      <c r="AK6642" s="153"/>
      <c r="AL6642" s="207"/>
      <c r="AM6642" s="207"/>
      <c r="AN6642" s="207"/>
      <c r="AO6642" s="207"/>
      <c r="AP6642" s="147" t="s">
        <v>67</v>
      </c>
      <c r="AQ6642" s="147" t="s">
        <v>67</v>
      </c>
      <c r="AR6642" s="147"/>
      <c r="AS6642" s="209" t="s">
        <v>68</v>
      </c>
      <c r="AT6642" s="223" t="str">
        <f>MONTH(B6642)&amp;"/"&amp;YEAR(B6642)</f>
        <v>3/2026</v>
      </c>
      <c r="AU6642" s="223">
        <f>WEEKNUM(B6642)-WEEKNUM(EOMONTH(B6642,-1)+1)+1</f>
        <v>1</v>
      </c>
      <c r="AV6642" s="209" t="str">
        <f>MONTH(R6642)&amp;"/"&amp;YEAR(R6642)</f>
        <v>1/1900</v>
      </c>
      <c r="AW6642" s="209" t="e">
        <f>WEEKNUM(R6642)-WEEKNUM(EOMONTH(R6642,-1)+1)+1</f>
        <v>#NUM!</v>
      </c>
      <c r="AX6642" s="209">
        <f>IF(BB6642="S",IF(Q6642="1. Aceitou o programa",R6642-B6642,0),0)</f>
        <v>0</v>
      </c>
      <c r="AY6642" s="209">
        <f>IF(BB6642="S",IF(AND(S6642&lt;&gt;"",R6642&lt;&gt;""),S6642-R6642,0),0)</f>
        <v>0</v>
      </c>
      <c r="AZ6642" s="209">
        <f>IF(BB6642="S",IF(Q6642="1. Aceitou o programa",IF(OR(X6642="Não se Aplica",X6642=""),IF(OR(W6642="Não se Aplica",W6642=""),0,W6642-V6642),AVERAGE(X6642-W6642,W6642-V6642)),0),0)</f>
        <v>0</v>
      </c>
      <c r="BA6642" s="209">
        <f>IF(BB6642="S",IF(AND(Q6642="1. Aceitou o programa",AH6642="Realizada"),IFERROR(IF(AG6642="",0,AG6642-R6642),0),0),0)</f>
        <v>0</v>
      </c>
      <c r="BB6642" s="209" t="str">
        <f>_xlfn.XLOOKUP(U6642,'Lista Suspensa'!$AA$20:$AA$23,'Lista Suspensa'!$AB$20:$AB$23,"N/A")</f>
        <v>S</v>
      </c>
    </row>
    <row r="6643" spans="1:54" ht="12" customHeight="1">
      <c r="A6643" s="151" t="s">
        <v>54</v>
      </c>
      <c r="B6643" s="152">
        <v>46086</v>
      </c>
      <c r="C6643" s="153" t="s">
        <v>297</v>
      </c>
      <c r="D6643" s="153" t="s">
        <v>455</v>
      </c>
      <c r="E6643" s="244">
        <v>87556038</v>
      </c>
      <c r="F6643" s="144" t="s">
        <v>11033</v>
      </c>
      <c r="G6643" s="230"/>
      <c r="H6643" s="154">
        <v>25845</v>
      </c>
      <c r="I6643" s="153">
        <v>55</v>
      </c>
      <c r="J6643" s="148" t="s">
        <v>70</v>
      </c>
      <c r="K6643" s="153" t="s">
        <v>101</v>
      </c>
      <c r="L6643" s="153"/>
      <c r="M6643" s="153"/>
      <c r="N6643" s="153"/>
      <c r="O6643" s="155">
        <v>21975312462</v>
      </c>
      <c r="P6643" s="156" t="s">
        <v>60</v>
      </c>
      <c r="Q6643" s="157" t="s">
        <v>8211</v>
      </c>
      <c r="R6643" s="158"/>
      <c r="S6643" s="159"/>
      <c r="T6643" s="159" t="s">
        <v>6983</v>
      </c>
      <c r="U6643" s="159" t="s">
        <v>8212</v>
      </c>
      <c r="V6643" s="154">
        <v>46118</v>
      </c>
      <c r="W6643" s="154">
        <v>46155</v>
      </c>
      <c r="X6643" s="154"/>
      <c r="Y6643" s="160"/>
      <c r="Z6643" s="160"/>
      <c r="AA6643" s="153"/>
      <c r="AB6643" s="153"/>
      <c r="AC6643" s="182" t="e">
        <f t="shared" si="208"/>
        <v>#DIV/0!</v>
      </c>
      <c r="AD6643" s="153" t="e">
        <f t="shared" si="209"/>
        <v>#DIV/0!</v>
      </c>
      <c r="AE6643" s="207"/>
      <c r="AF6643" s="153"/>
      <c r="AG6643" s="159"/>
      <c r="AH6643" s="153"/>
      <c r="AI6643" s="161"/>
      <c r="AJ6643" s="153"/>
      <c r="AK6643" s="153"/>
      <c r="AL6643" s="207"/>
      <c r="AM6643" s="207"/>
      <c r="AN6643" s="207"/>
      <c r="AO6643" s="207"/>
      <c r="AP6643" s="147" t="s">
        <v>67</v>
      </c>
      <c r="AQ6643" s="147" t="s">
        <v>67</v>
      </c>
      <c r="AR6643" s="147"/>
      <c r="AS6643" s="209" t="s">
        <v>68</v>
      </c>
      <c r="AT6643" s="223" t="str">
        <f>MONTH(B6643)&amp;"/"&amp;YEAR(B6643)</f>
        <v>3/2026</v>
      </c>
      <c r="AU6643" s="223">
        <f>WEEKNUM(B6643)-WEEKNUM(EOMONTH(B6643,-1)+1)+1</f>
        <v>1</v>
      </c>
      <c r="AV6643" s="209" t="str">
        <f>MONTH(R6643)&amp;"/"&amp;YEAR(R6643)</f>
        <v>1/1900</v>
      </c>
      <c r="AW6643" s="209" t="e">
        <f>WEEKNUM(R6643)-WEEKNUM(EOMONTH(R6643,-1)+1)+1</f>
        <v>#NUM!</v>
      </c>
      <c r="AX6643" s="209">
        <f>IF(BB6643="S",IF(Q6643="1. Aceitou o programa",R6643-B6643,0),0)</f>
        <v>0</v>
      </c>
      <c r="AY6643" s="209">
        <f>IF(BB6643="S",IF(AND(S6643&lt;&gt;"",R6643&lt;&gt;""),S6643-R6643,0),0)</f>
        <v>0</v>
      </c>
      <c r="AZ6643" s="209">
        <f>IF(BB6643="S",IF(Q6643="1. Aceitou o programa",IF(OR(X6643="Não se Aplica",X6643=""),IF(OR(W6643="Não se Aplica",W6643=""),0,W6643-V6643),AVERAGE(X6643-W6643,W6643-V6643)),0),0)</f>
        <v>0</v>
      </c>
      <c r="BA6643" s="209">
        <f>IF(BB6643="S",IF(AND(Q6643="1. Aceitou o programa",AH6643="Realizada"),IFERROR(IF(AG6643="",0,AG6643-R6643),0),0),0)</f>
        <v>0</v>
      </c>
      <c r="BB6643" s="209" t="str">
        <f>_xlfn.XLOOKUP(U6643,'Lista Suspensa'!$AA$20:$AA$23,'Lista Suspensa'!$AB$20:$AB$23,"N/A")</f>
        <v>S</v>
      </c>
    </row>
    <row r="6644" spans="1:54" ht="12" customHeight="1">
      <c r="A6644" s="151" t="s">
        <v>54</v>
      </c>
      <c r="B6644" s="152">
        <v>46086</v>
      </c>
      <c r="C6644" s="153" t="s">
        <v>297</v>
      </c>
      <c r="D6644" s="153" t="s">
        <v>455</v>
      </c>
      <c r="E6644" s="244">
        <v>94093387</v>
      </c>
      <c r="F6644" s="144" t="s">
        <v>11034</v>
      </c>
      <c r="G6644" s="230"/>
      <c r="H6644" s="154">
        <v>27748</v>
      </c>
      <c r="I6644" s="153">
        <v>50</v>
      </c>
      <c r="J6644" s="148" t="s">
        <v>70</v>
      </c>
      <c r="K6644" s="153" t="s">
        <v>59</v>
      </c>
      <c r="L6644" s="153"/>
      <c r="M6644" s="153"/>
      <c r="N6644" s="153"/>
      <c r="O6644" s="155">
        <v>11947155998</v>
      </c>
      <c r="P6644" s="156" t="s">
        <v>60</v>
      </c>
      <c r="Q6644" s="157" t="s">
        <v>8211</v>
      </c>
      <c r="R6644" s="158"/>
      <c r="S6644" s="159"/>
      <c r="T6644" s="159" t="s">
        <v>6983</v>
      </c>
      <c r="U6644" s="159" t="s">
        <v>8212</v>
      </c>
      <c r="V6644" s="154">
        <v>46125</v>
      </c>
      <c r="W6644" s="154">
        <v>46155</v>
      </c>
      <c r="X6644" s="154"/>
      <c r="Y6644" s="160"/>
      <c r="Z6644" s="160"/>
      <c r="AA6644" s="153"/>
      <c r="AB6644" s="153"/>
      <c r="AC6644" s="182" t="e">
        <f t="shared" si="208"/>
        <v>#DIV/0!</v>
      </c>
      <c r="AD6644" s="153" t="e">
        <f t="shared" si="209"/>
        <v>#DIV/0!</v>
      </c>
      <c r="AE6644" s="207"/>
      <c r="AF6644" s="153"/>
      <c r="AG6644" s="159"/>
      <c r="AH6644" s="153"/>
      <c r="AI6644" s="161"/>
      <c r="AJ6644" s="153"/>
      <c r="AK6644" s="153"/>
      <c r="AL6644" s="207"/>
      <c r="AM6644" s="207"/>
      <c r="AN6644" s="207"/>
      <c r="AO6644" s="207"/>
      <c r="AP6644" s="147" t="s">
        <v>67</v>
      </c>
      <c r="AQ6644" s="147" t="s">
        <v>67</v>
      </c>
      <c r="AR6644" s="147"/>
      <c r="AS6644" s="209" t="s">
        <v>68</v>
      </c>
      <c r="AT6644" s="223" t="str">
        <f>MONTH(B6644)&amp;"/"&amp;YEAR(B6644)</f>
        <v>3/2026</v>
      </c>
      <c r="AU6644" s="223">
        <f>WEEKNUM(B6644)-WEEKNUM(EOMONTH(B6644,-1)+1)+1</f>
        <v>1</v>
      </c>
      <c r="AV6644" s="209" t="str">
        <f>MONTH(R6644)&amp;"/"&amp;YEAR(R6644)</f>
        <v>1/1900</v>
      </c>
      <c r="AW6644" s="209" t="e">
        <f>WEEKNUM(R6644)-WEEKNUM(EOMONTH(R6644,-1)+1)+1</f>
        <v>#NUM!</v>
      </c>
      <c r="AX6644" s="209">
        <f>IF(BB6644="S",IF(Q6644="1. Aceitou o programa",R6644-B6644,0),0)</f>
        <v>0</v>
      </c>
      <c r="AY6644" s="209">
        <f>IF(BB6644="S",IF(AND(S6644&lt;&gt;"",R6644&lt;&gt;""),S6644-R6644,0),0)</f>
        <v>0</v>
      </c>
      <c r="AZ6644" s="209">
        <f>IF(BB6644="S",IF(Q6644="1. Aceitou o programa",IF(OR(X6644="Não se Aplica",X6644=""),IF(OR(W6644="Não se Aplica",W6644=""),0,W6644-V6644),AVERAGE(X6644-W6644,W6644-V6644)),0),0)</f>
        <v>0</v>
      </c>
      <c r="BA6644" s="209">
        <f>IF(BB6644="S",IF(AND(Q6644="1. Aceitou o programa",AH6644="Realizada"),IFERROR(IF(AG6644="",0,AG6644-R6644),0),0),0)</f>
        <v>0</v>
      </c>
      <c r="BB6644" s="209" t="str">
        <f>_xlfn.XLOOKUP(U6644,'Lista Suspensa'!$AA$20:$AA$23,'Lista Suspensa'!$AB$20:$AB$23,"N/A")</f>
        <v>S</v>
      </c>
    </row>
    <row r="6645" spans="1:54" ht="12" customHeight="1">
      <c r="A6645" s="151" t="s">
        <v>54</v>
      </c>
      <c r="B6645" s="152">
        <v>46086</v>
      </c>
      <c r="C6645" s="153" t="s">
        <v>297</v>
      </c>
      <c r="D6645" s="153" t="s">
        <v>455</v>
      </c>
      <c r="E6645" s="244">
        <v>72039436</v>
      </c>
      <c r="F6645" s="144" t="s">
        <v>11035</v>
      </c>
      <c r="G6645" s="230"/>
      <c r="H6645" s="154">
        <v>21002</v>
      </c>
      <c r="I6645" s="153">
        <v>68</v>
      </c>
      <c r="J6645" s="148" t="s">
        <v>58</v>
      </c>
      <c r="K6645" s="153"/>
      <c r="L6645" s="153"/>
      <c r="M6645" s="153"/>
      <c r="N6645" s="153"/>
      <c r="O6645" s="155">
        <v>2132563734</v>
      </c>
      <c r="P6645" s="156" t="s">
        <v>60</v>
      </c>
      <c r="Q6645" s="157" t="s">
        <v>8211</v>
      </c>
      <c r="R6645" s="158"/>
      <c r="S6645" s="159"/>
      <c r="T6645" s="159" t="s">
        <v>6983</v>
      </c>
      <c r="U6645" s="159" t="s">
        <v>8212</v>
      </c>
      <c r="V6645" s="154">
        <v>46113</v>
      </c>
      <c r="W6645" s="154">
        <v>46118</v>
      </c>
      <c r="X6645" s="154"/>
      <c r="Y6645" s="160"/>
      <c r="Z6645" s="160"/>
      <c r="AA6645" s="153"/>
      <c r="AB6645" s="153"/>
      <c r="AC6645" s="182" t="e">
        <f t="shared" si="208"/>
        <v>#DIV/0!</v>
      </c>
      <c r="AD6645" s="153" t="e">
        <f t="shared" si="209"/>
        <v>#DIV/0!</v>
      </c>
      <c r="AE6645" s="207"/>
      <c r="AF6645" s="153"/>
      <c r="AG6645" s="159"/>
      <c r="AH6645" s="153"/>
      <c r="AI6645" s="161"/>
      <c r="AJ6645" s="153"/>
      <c r="AK6645" s="153"/>
      <c r="AL6645" s="207"/>
      <c r="AM6645" s="207"/>
      <c r="AN6645" s="207"/>
      <c r="AO6645" s="207"/>
      <c r="AP6645" s="147" t="s">
        <v>67</v>
      </c>
      <c r="AQ6645" s="147" t="s">
        <v>67</v>
      </c>
      <c r="AR6645" s="147"/>
      <c r="AS6645" s="209" t="s">
        <v>68</v>
      </c>
      <c r="AT6645" s="223" t="str">
        <f>MONTH(B6645)&amp;"/"&amp;YEAR(B6645)</f>
        <v>3/2026</v>
      </c>
      <c r="AU6645" s="223">
        <f>WEEKNUM(B6645)-WEEKNUM(EOMONTH(B6645,-1)+1)+1</f>
        <v>1</v>
      </c>
      <c r="AV6645" s="209" t="str">
        <f>MONTH(R6645)&amp;"/"&amp;YEAR(R6645)</f>
        <v>1/1900</v>
      </c>
      <c r="AW6645" s="209" t="e">
        <f>WEEKNUM(R6645)-WEEKNUM(EOMONTH(R6645,-1)+1)+1</f>
        <v>#NUM!</v>
      </c>
      <c r="AX6645" s="209">
        <f>IF(BB6645="S",IF(Q6645="1. Aceitou o programa",R6645-B6645,0),0)</f>
        <v>0</v>
      </c>
      <c r="AY6645" s="209">
        <f>IF(BB6645="S",IF(AND(S6645&lt;&gt;"",R6645&lt;&gt;""),S6645-R6645,0),0)</f>
        <v>0</v>
      </c>
      <c r="AZ6645" s="209">
        <f>IF(BB6645="S",IF(Q6645="1. Aceitou o programa",IF(OR(X6645="Não se Aplica",X6645=""),IF(OR(W6645="Não se Aplica",W6645=""),0,W6645-V6645),AVERAGE(X6645-W6645,W6645-V6645)),0),0)</f>
        <v>0</v>
      </c>
      <c r="BA6645" s="209">
        <f>IF(BB6645="S",IF(AND(Q6645="1. Aceitou o programa",AH6645="Realizada"),IFERROR(IF(AG6645="",0,AG6645-R6645),0),0),0)</f>
        <v>0</v>
      </c>
      <c r="BB6645" s="209" t="str">
        <f>_xlfn.XLOOKUP(U6645,'Lista Suspensa'!$AA$20:$AA$23,'Lista Suspensa'!$AB$20:$AB$23,"N/A")</f>
        <v>S</v>
      </c>
    </row>
    <row r="6646" spans="1:54" ht="12" customHeight="1">
      <c r="A6646" s="151" t="s">
        <v>54</v>
      </c>
      <c r="B6646" s="152">
        <v>46086</v>
      </c>
      <c r="C6646" s="153" t="s">
        <v>297</v>
      </c>
      <c r="D6646" s="153" t="s">
        <v>455</v>
      </c>
      <c r="E6646" s="244">
        <v>77352278</v>
      </c>
      <c r="F6646" s="144" t="s">
        <v>11036</v>
      </c>
      <c r="G6646" s="230"/>
      <c r="H6646" s="154">
        <v>24485</v>
      </c>
      <c r="I6646" s="153">
        <v>59</v>
      </c>
      <c r="J6646" s="148" t="s">
        <v>58</v>
      </c>
      <c r="K6646" s="153"/>
      <c r="L6646" s="153"/>
      <c r="M6646" s="153"/>
      <c r="N6646" s="153"/>
      <c r="O6646" s="155">
        <v>21970473601</v>
      </c>
      <c r="P6646" s="156" t="s">
        <v>71</v>
      </c>
      <c r="Q6646" s="157" t="s">
        <v>8211</v>
      </c>
      <c r="R6646" s="158"/>
      <c r="S6646" s="159"/>
      <c r="T6646" s="159" t="s">
        <v>6983</v>
      </c>
      <c r="U6646" s="159" t="s">
        <v>8212</v>
      </c>
      <c r="V6646" s="154">
        <v>46113</v>
      </c>
      <c r="W6646" s="154">
        <v>46118</v>
      </c>
      <c r="X6646" s="154"/>
      <c r="Y6646" s="160"/>
      <c r="Z6646" s="160"/>
      <c r="AA6646" s="153"/>
      <c r="AB6646" s="153"/>
      <c r="AC6646" s="182" t="e">
        <f t="shared" si="208"/>
        <v>#DIV/0!</v>
      </c>
      <c r="AD6646" s="153" t="e">
        <f t="shared" si="209"/>
        <v>#DIV/0!</v>
      </c>
      <c r="AE6646" s="207"/>
      <c r="AF6646" s="153"/>
      <c r="AG6646" s="159"/>
      <c r="AH6646" s="153"/>
      <c r="AI6646" s="161"/>
      <c r="AJ6646" s="153"/>
      <c r="AK6646" s="153"/>
      <c r="AL6646" s="207" t="s">
        <v>85</v>
      </c>
      <c r="AM6646" s="207" t="s">
        <v>86</v>
      </c>
      <c r="AN6646" s="207" t="s">
        <v>191</v>
      </c>
      <c r="AO6646" s="207"/>
      <c r="AP6646" s="147" t="s">
        <v>67</v>
      </c>
      <c r="AQ6646" s="147" t="s">
        <v>67</v>
      </c>
      <c r="AR6646" s="147"/>
      <c r="AS6646" s="209" t="s">
        <v>68</v>
      </c>
      <c r="AT6646" s="223" t="str">
        <f>MONTH(B6646)&amp;"/"&amp;YEAR(B6646)</f>
        <v>3/2026</v>
      </c>
      <c r="AU6646" s="223">
        <f>WEEKNUM(B6646)-WEEKNUM(EOMONTH(B6646,-1)+1)+1</f>
        <v>1</v>
      </c>
      <c r="AV6646" s="209" t="str">
        <f>MONTH(R6646)&amp;"/"&amp;YEAR(R6646)</f>
        <v>1/1900</v>
      </c>
      <c r="AW6646" s="209" t="e">
        <f>WEEKNUM(R6646)-WEEKNUM(EOMONTH(R6646,-1)+1)+1</f>
        <v>#NUM!</v>
      </c>
      <c r="AX6646" s="209">
        <f>IF(BB6646="S",IF(Q6646="1. Aceitou o programa",R6646-B6646,0),0)</f>
        <v>0</v>
      </c>
      <c r="AY6646" s="209">
        <f>IF(BB6646="S",IF(AND(S6646&lt;&gt;"",R6646&lt;&gt;""),S6646-R6646,0),0)</f>
        <v>0</v>
      </c>
      <c r="AZ6646" s="209">
        <f>IF(BB6646="S",IF(Q6646="1. Aceitou o programa",IF(OR(X6646="Não se Aplica",X6646=""),IF(OR(W6646="Não se Aplica",W6646=""),0,W6646-V6646),AVERAGE(X6646-W6646,W6646-V6646)),0),0)</f>
        <v>0</v>
      </c>
      <c r="BA6646" s="209">
        <f>IF(BB6646="S",IF(AND(Q6646="1. Aceitou o programa",AH6646="Realizada"),IFERROR(IF(AG6646="",0,AG6646-R6646),0),0),0)</f>
        <v>0</v>
      </c>
      <c r="BB6646" s="209" t="str">
        <f>_xlfn.XLOOKUP(U6646,'Lista Suspensa'!$AA$20:$AA$23,'Lista Suspensa'!$AB$20:$AB$23,"N/A")</f>
        <v>S</v>
      </c>
    </row>
    <row r="6647" spans="1:54" ht="12" customHeight="1">
      <c r="A6647" s="151" t="s">
        <v>54</v>
      </c>
      <c r="B6647" s="152">
        <v>46086</v>
      </c>
      <c r="C6647" s="153" t="s">
        <v>297</v>
      </c>
      <c r="D6647" s="153" t="s">
        <v>455</v>
      </c>
      <c r="E6647" s="244">
        <v>452043034</v>
      </c>
      <c r="F6647" s="144" t="s">
        <v>11037</v>
      </c>
      <c r="G6647" s="230"/>
      <c r="H6647" s="154">
        <v>17309</v>
      </c>
      <c r="I6647" s="153">
        <v>78</v>
      </c>
      <c r="J6647" s="148" t="s">
        <v>70</v>
      </c>
      <c r="K6647" s="153" t="s">
        <v>59</v>
      </c>
      <c r="L6647" s="153"/>
      <c r="M6647" s="153"/>
      <c r="N6647" s="153"/>
      <c r="O6647" s="155" t="s">
        <v>11038</v>
      </c>
      <c r="P6647" s="156" t="s">
        <v>60</v>
      </c>
      <c r="Q6647" s="157" t="s">
        <v>8211</v>
      </c>
      <c r="R6647" s="158"/>
      <c r="S6647" s="159"/>
      <c r="T6647" s="159" t="s">
        <v>6983</v>
      </c>
      <c r="U6647" s="159" t="s">
        <v>8212</v>
      </c>
      <c r="V6647" s="154">
        <v>46139</v>
      </c>
      <c r="W6647" s="154">
        <v>46155</v>
      </c>
      <c r="X6647" s="154"/>
      <c r="Y6647" s="160"/>
      <c r="Z6647" s="160"/>
      <c r="AA6647" s="153"/>
      <c r="AB6647" s="153"/>
      <c r="AC6647" s="182" t="e">
        <f t="shared" si="208"/>
        <v>#DIV/0!</v>
      </c>
      <c r="AD6647" s="153" t="e">
        <f t="shared" si="209"/>
        <v>#DIV/0!</v>
      </c>
      <c r="AE6647" s="207"/>
      <c r="AF6647" s="153"/>
      <c r="AG6647" s="159"/>
      <c r="AH6647" s="153"/>
      <c r="AI6647" s="161"/>
      <c r="AJ6647" s="153"/>
      <c r="AK6647" s="153"/>
      <c r="AL6647" s="207"/>
      <c r="AM6647" s="207"/>
      <c r="AN6647" s="207"/>
      <c r="AO6647" s="207"/>
      <c r="AP6647" s="147" t="s">
        <v>67</v>
      </c>
      <c r="AQ6647" s="147" t="s">
        <v>67</v>
      </c>
      <c r="AR6647" s="147"/>
      <c r="AS6647" s="209" t="s">
        <v>68</v>
      </c>
      <c r="AT6647" s="223" t="str">
        <f>MONTH(B6647)&amp;"/"&amp;YEAR(B6647)</f>
        <v>3/2026</v>
      </c>
      <c r="AU6647" s="223">
        <f>WEEKNUM(B6647)-WEEKNUM(EOMONTH(B6647,-1)+1)+1</f>
        <v>1</v>
      </c>
      <c r="AV6647" s="209" t="str">
        <f>MONTH(R6647)&amp;"/"&amp;YEAR(R6647)</f>
        <v>1/1900</v>
      </c>
      <c r="AW6647" s="209" t="e">
        <f>WEEKNUM(R6647)-WEEKNUM(EOMONTH(R6647,-1)+1)+1</f>
        <v>#NUM!</v>
      </c>
      <c r="AX6647" s="209">
        <f>IF(BB6647="S",IF(Q6647="1. Aceitou o programa",R6647-B6647,0),0)</f>
        <v>0</v>
      </c>
      <c r="AY6647" s="209">
        <f>IF(BB6647="S",IF(AND(S6647&lt;&gt;"",R6647&lt;&gt;""),S6647-R6647,0),0)</f>
        <v>0</v>
      </c>
      <c r="AZ6647" s="209">
        <f>IF(BB6647="S",IF(Q6647="1. Aceitou o programa",IF(OR(X6647="Não se Aplica",X6647=""),IF(OR(W6647="Não se Aplica",W6647=""),0,W6647-V6647),AVERAGE(X6647-W6647,W6647-V6647)),0),0)</f>
        <v>0</v>
      </c>
      <c r="BA6647" s="209">
        <f>IF(BB6647="S",IF(AND(Q6647="1. Aceitou o programa",AH6647="Realizada"),IFERROR(IF(AG6647="",0,AG6647-R6647),0),0),0)</f>
        <v>0</v>
      </c>
      <c r="BB6647" s="209" t="str">
        <f>_xlfn.XLOOKUP(U6647,'Lista Suspensa'!$AA$20:$AA$23,'Lista Suspensa'!$AB$20:$AB$23,"N/A")</f>
        <v>S</v>
      </c>
    </row>
    <row r="6648" spans="1:54" ht="12" customHeight="1">
      <c r="A6648" s="151" t="s">
        <v>54</v>
      </c>
      <c r="B6648" s="152">
        <v>46086</v>
      </c>
      <c r="C6648" s="153" t="s">
        <v>297</v>
      </c>
      <c r="D6648" s="153" t="s">
        <v>455</v>
      </c>
      <c r="E6648" s="244">
        <v>778467341</v>
      </c>
      <c r="F6648" s="144" t="s">
        <v>11039</v>
      </c>
      <c r="G6648" s="230"/>
      <c r="H6648" s="154">
        <v>26061</v>
      </c>
      <c r="I6648" s="153">
        <v>55</v>
      </c>
      <c r="J6648" s="148" t="s">
        <v>70</v>
      </c>
      <c r="K6648" s="153" t="s">
        <v>59</v>
      </c>
      <c r="L6648" s="153"/>
      <c r="M6648" s="153"/>
      <c r="N6648" s="153"/>
      <c r="O6648" s="155" t="s">
        <v>11040</v>
      </c>
      <c r="P6648" s="156" t="s">
        <v>60</v>
      </c>
      <c r="Q6648" s="157" t="s">
        <v>8211</v>
      </c>
      <c r="R6648" s="158"/>
      <c r="S6648" s="159"/>
      <c r="T6648" s="159" t="s">
        <v>6983</v>
      </c>
      <c r="U6648" s="159" t="s">
        <v>8212</v>
      </c>
      <c r="V6648" s="154">
        <v>46139</v>
      </c>
      <c r="W6648" s="154">
        <v>46155</v>
      </c>
      <c r="X6648" s="154"/>
      <c r="Y6648" s="160"/>
      <c r="Z6648" s="160"/>
      <c r="AA6648" s="153"/>
      <c r="AB6648" s="153"/>
      <c r="AC6648" s="182" t="e">
        <f t="shared" si="208"/>
        <v>#DIV/0!</v>
      </c>
      <c r="AD6648" s="153" t="e">
        <f t="shared" si="209"/>
        <v>#DIV/0!</v>
      </c>
      <c r="AE6648" s="207"/>
      <c r="AF6648" s="153"/>
      <c r="AG6648" s="159"/>
      <c r="AH6648" s="153"/>
      <c r="AI6648" s="161"/>
      <c r="AJ6648" s="153"/>
      <c r="AK6648" s="153"/>
      <c r="AL6648" s="207"/>
      <c r="AM6648" s="207"/>
      <c r="AN6648" s="207"/>
      <c r="AO6648" s="207"/>
      <c r="AP6648" s="147" t="s">
        <v>67</v>
      </c>
      <c r="AQ6648" s="147" t="s">
        <v>67</v>
      </c>
      <c r="AR6648" s="147"/>
      <c r="AS6648" s="209" t="s">
        <v>68</v>
      </c>
      <c r="AT6648" s="223" t="str">
        <f>MONTH(B6648)&amp;"/"&amp;YEAR(B6648)</f>
        <v>3/2026</v>
      </c>
      <c r="AU6648" s="223">
        <f>WEEKNUM(B6648)-WEEKNUM(EOMONTH(B6648,-1)+1)+1</f>
        <v>1</v>
      </c>
      <c r="AV6648" s="209" t="str">
        <f>MONTH(R6648)&amp;"/"&amp;YEAR(R6648)</f>
        <v>1/1900</v>
      </c>
      <c r="AW6648" s="209" t="e">
        <f>WEEKNUM(R6648)-WEEKNUM(EOMONTH(R6648,-1)+1)+1</f>
        <v>#NUM!</v>
      </c>
      <c r="AX6648" s="209">
        <f>IF(BB6648="S",IF(Q6648="1. Aceitou o programa",R6648-B6648,0),0)</f>
        <v>0</v>
      </c>
      <c r="AY6648" s="209">
        <f>IF(BB6648="S",IF(AND(S6648&lt;&gt;"",R6648&lt;&gt;""),S6648-R6648,0),0)</f>
        <v>0</v>
      </c>
      <c r="AZ6648" s="209">
        <f>IF(BB6648="S",IF(Q6648="1. Aceitou o programa",IF(OR(X6648="Não se Aplica",X6648=""),IF(OR(W6648="Não se Aplica",W6648=""),0,W6648-V6648),AVERAGE(X6648-W6648,W6648-V6648)),0),0)</f>
        <v>0</v>
      </c>
      <c r="BA6648" s="209">
        <f>IF(BB6648="S",IF(AND(Q6648="1. Aceitou o programa",AH6648="Realizada"),IFERROR(IF(AG6648="",0,AG6648-R6648),0),0),0)</f>
        <v>0</v>
      </c>
      <c r="BB6648" s="209" t="str">
        <f>_xlfn.XLOOKUP(U6648,'Lista Suspensa'!$AA$20:$AA$23,'Lista Suspensa'!$AB$20:$AB$23,"N/A")</f>
        <v>S</v>
      </c>
    </row>
    <row r="6649" spans="1:54" ht="12" customHeight="1">
      <c r="A6649" s="151" t="s">
        <v>54</v>
      </c>
      <c r="B6649" s="152">
        <v>46093</v>
      </c>
      <c r="C6649" s="153" t="s">
        <v>297</v>
      </c>
      <c r="D6649" s="153" t="s">
        <v>455</v>
      </c>
      <c r="E6649" s="244">
        <v>78793974</v>
      </c>
      <c r="F6649" s="144" t="s">
        <v>11041</v>
      </c>
      <c r="G6649" s="230"/>
      <c r="H6649" s="154">
        <v>22174</v>
      </c>
      <c r="I6649" s="153">
        <v>65</v>
      </c>
      <c r="J6649" s="148" t="s">
        <v>70</v>
      </c>
      <c r="K6649" s="153" t="s">
        <v>59</v>
      </c>
      <c r="L6649" s="153"/>
      <c r="M6649" s="153"/>
      <c r="N6649" s="153"/>
      <c r="O6649" s="155">
        <v>11992693326</v>
      </c>
      <c r="P6649" s="156" t="s">
        <v>60</v>
      </c>
      <c r="Q6649" s="157" t="s">
        <v>8211</v>
      </c>
      <c r="R6649" s="158"/>
      <c r="S6649" s="159"/>
      <c r="T6649" s="159" t="s">
        <v>6983</v>
      </c>
      <c r="U6649" s="159" t="s">
        <v>8212</v>
      </c>
      <c r="V6649" s="154">
        <v>46113</v>
      </c>
      <c r="W6649" s="154">
        <v>46118</v>
      </c>
      <c r="X6649" s="154"/>
      <c r="Y6649" s="160"/>
      <c r="Z6649" s="160"/>
      <c r="AA6649" s="153"/>
      <c r="AB6649" s="153"/>
      <c r="AC6649" s="182" t="e">
        <f t="shared" si="208"/>
        <v>#DIV/0!</v>
      </c>
      <c r="AD6649" s="153" t="e">
        <f t="shared" si="209"/>
        <v>#DIV/0!</v>
      </c>
      <c r="AE6649" s="207"/>
      <c r="AF6649" s="153"/>
      <c r="AG6649" s="159"/>
      <c r="AH6649" s="153"/>
      <c r="AI6649" s="161"/>
      <c r="AJ6649" s="153"/>
      <c r="AK6649" s="153"/>
      <c r="AL6649" s="207"/>
      <c r="AM6649" s="207"/>
      <c r="AN6649" s="207"/>
      <c r="AO6649" s="207"/>
      <c r="AP6649" s="147" t="s">
        <v>67</v>
      </c>
      <c r="AQ6649" s="147" t="s">
        <v>67</v>
      </c>
      <c r="AR6649" s="147"/>
      <c r="AS6649" s="209" t="s">
        <v>68</v>
      </c>
      <c r="AT6649" s="223" t="str">
        <f>MONTH(B6649)&amp;"/"&amp;YEAR(B6649)</f>
        <v>3/2026</v>
      </c>
      <c r="AU6649" s="223">
        <f>WEEKNUM(B6649)-WEEKNUM(EOMONTH(B6649,-1)+1)+1</f>
        <v>2</v>
      </c>
      <c r="AV6649" s="209" t="str">
        <f>MONTH(R6649)&amp;"/"&amp;YEAR(R6649)</f>
        <v>1/1900</v>
      </c>
      <c r="AW6649" s="209" t="e">
        <f>WEEKNUM(R6649)-WEEKNUM(EOMONTH(R6649,-1)+1)+1</f>
        <v>#NUM!</v>
      </c>
      <c r="AX6649" s="209">
        <f>IF(BB6649="S",IF(Q6649="1. Aceitou o programa",R6649-B6649,0),0)</f>
        <v>0</v>
      </c>
      <c r="AY6649" s="209">
        <f>IF(BB6649="S",IF(AND(S6649&lt;&gt;"",R6649&lt;&gt;""),S6649-R6649,0),0)</f>
        <v>0</v>
      </c>
      <c r="AZ6649" s="209">
        <f>IF(BB6649="S",IF(Q6649="1. Aceitou o programa",IF(OR(X6649="Não se Aplica",X6649=""),IF(OR(W6649="Não se Aplica",W6649=""),0,W6649-V6649),AVERAGE(X6649-W6649,W6649-V6649)),0),0)</f>
        <v>0</v>
      </c>
      <c r="BA6649" s="209">
        <f>IF(BB6649="S",IF(AND(Q6649="1. Aceitou o programa",AH6649="Realizada"),IFERROR(IF(AG6649="",0,AG6649-R6649),0),0),0)</f>
        <v>0</v>
      </c>
      <c r="BB6649" s="209" t="str">
        <f>_xlfn.XLOOKUP(U6649,'Lista Suspensa'!$AA$20:$AA$23,'Lista Suspensa'!$AB$20:$AB$23,"N/A")</f>
        <v>S</v>
      </c>
    </row>
    <row r="6650" spans="1:54" ht="12" customHeight="1">
      <c r="A6650" s="151" t="s">
        <v>54</v>
      </c>
      <c r="B6650" s="152">
        <v>46093</v>
      </c>
      <c r="C6650" s="153" t="s">
        <v>297</v>
      </c>
      <c r="D6650" s="153" t="s">
        <v>455</v>
      </c>
      <c r="E6650" s="244">
        <v>83321535</v>
      </c>
      <c r="F6650" s="144" t="s">
        <v>11042</v>
      </c>
      <c r="G6650" s="230"/>
      <c r="H6650" s="154">
        <v>28918</v>
      </c>
      <c r="I6650" s="153">
        <v>47</v>
      </c>
      <c r="J6650" s="148" t="s">
        <v>70</v>
      </c>
      <c r="K6650" s="153"/>
      <c r="L6650" s="153"/>
      <c r="M6650" s="153"/>
      <c r="N6650" s="153"/>
      <c r="O6650" s="155" t="s">
        <v>11043</v>
      </c>
      <c r="P6650" s="156" t="s">
        <v>60</v>
      </c>
      <c r="Q6650" s="157" t="s">
        <v>8211</v>
      </c>
      <c r="R6650" s="158"/>
      <c r="S6650" s="159"/>
      <c r="T6650" s="159" t="s">
        <v>6983</v>
      </c>
      <c r="U6650" s="159" t="s">
        <v>8212</v>
      </c>
      <c r="V6650" s="154">
        <v>46118</v>
      </c>
      <c r="W6650" s="154">
        <v>46155</v>
      </c>
      <c r="X6650" s="154"/>
      <c r="Y6650" s="160"/>
      <c r="Z6650" s="160"/>
      <c r="AA6650" s="153"/>
      <c r="AB6650" s="153"/>
      <c r="AC6650" s="182" t="e">
        <f t="shared" si="208"/>
        <v>#DIV/0!</v>
      </c>
      <c r="AD6650" s="153" t="e">
        <f t="shared" si="209"/>
        <v>#DIV/0!</v>
      </c>
      <c r="AE6650" s="207"/>
      <c r="AF6650" s="153"/>
      <c r="AG6650" s="159"/>
      <c r="AH6650" s="153"/>
      <c r="AI6650" s="161"/>
      <c r="AJ6650" s="153"/>
      <c r="AK6650" s="153"/>
      <c r="AL6650" s="207"/>
      <c r="AM6650" s="207"/>
      <c r="AN6650" s="207"/>
      <c r="AO6650" s="207"/>
      <c r="AP6650" s="147" t="s">
        <v>67</v>
      </c>
      <c r="AQ6650" s="147" t="s">
        <v>67</v>
      </c>
      <c r="AR6650" s="147"/>
      <c r="AS6650" s="209" t="s">
        <v>68</v>
      </c>
      <c r="AT6650" s="223" t="str">
        <f>MONTH(B6650)&amp;"/"&amp;YEAR(B6650)</f>
        <v>3/2026</v>
      </c>
      <c r="AU6650" s="223">
        <f>WEEKNUM(B6650)-WEEKNUM(EOMONTH(B6650,-1)+1)+1</f>
        <v>2</v>
      </c>
      <c r="AV6650" s="209" t="str">
        <f>MONTH(R6650)&amp;"/"&amp;YEAR(R6650)</f>
        <v>1/1900</v>
      </c>
      <c r="AW6650" s="209" t="e">
        <f>WEEKNUM(R6650)-WEEKNUM(EOMONTH(R6650,-1)+1)+1</f>
        <v>#NUM!</v>
      </c>
      <c r="AX6650" s="209">
        <f>IF(BB6650="S",IF(Q6650="1. Aceitou o programa",R6650-B6650,0),0)</f>
        <v>0</v>
      </c>
      <c r="AY6650" s="209">
        <f>IF(BB6650="S",IF(AND(S6650&lt;&gt;"",R6650&lt;&gt;""),S6650-R6650,0),0)</f>
        <v>0</v>
      </c>
      <c r="AZ6650" s="209">
        <f>IF(BB6650="S",IF(Q6650="1. Aceitou o programa",IF(OR(X6650="Não se Aplica",X6650=""),IF(OR(W6650="Não se Aplica",W6650=""),0,W6650-V6650),AVERAGE(X6650-W6650,W6650-V6650)),0),0)</f>
        <v>0</v>
      </c>
      <c r="BA6650" s="209">
        <f>IF(BB6650="S",IF(AND(Q6650="1. Aceitou o programa",AH6650="Realizada"),IFERROR(IF(AG6650="",0,AG6650-R6650),0),0),0)</f>
        <v>0</v>
      </c>
      <c r="BB6650" s="209" t="str">
        <f>_xlfn.XLOOKUP(U6650,'Lista Suspensa'!$AA$20:$AA$23,'Lista Suspensa'!$AB$20:$AB$23,"N/A")</f>
        <v>S</v>
      </c>
    </row>
    <row r="6651" spans="1:54" ht="12" customHeight="1">
      <c r="A6651" s="151" t="s">
        <v>54</v>
      </c>
      <c r="B6651" s="152">
        <v>46093</v>
      </c>
      <c r="C6651" s="153" t="s">
        <v>297</v>
      </c>
      <c r="D6651" s="153" t="s">
        <v>455</v>
      </c>
      <c r="E6651" s="244">
        <v>87049065</v>
      </c>
      <c r="F6651" s="144" t="s">
        <v>11044</v>
      </c>
      <c r="G6651" s="230"/>
      <c r="H6651" s="154">
        <v>34061</v>
      </c>
      <c r="I6651" s="153">
        <v>33</v>
      </c>
      <c r="J6651" s="148" t="s">
        <v>58</v>
      </c>
      <c r="K6651" s="153"/>
      <c r="L6651" s="153"/>
      <c r="M6651" s="153"/>
      <c r="N6651" s="153"/>
      <c r="O6651" s="155" t="s">
        <v>11045</v>
      </c>
      <c r="P6651" s="156" t="s">
        <v>60</v>
      </c>
      <c r="Q6651" s="157" t="s">
        <v>8211</v>
      </c>
      <c r="R6651" s="158"/>
      <c r="S6651" s="159"/>
      <c r="T6651" s="159" t="s">
        <v>6983</v>
      </c>
      <c r="U6651" s="159" t="s">
        <v>8212</v>
      </c>
      <c r="V6651" s="154">
        <v>46118</v>
      </c>
      <c r="W6651" s="154">
        <v>46155</v>
      </c>
      <c r="X6651" s="154"/>
      <c r="Y6651" s="160"/>
      <c r="Z6651" s="160"/>
      <c r="AA6651" s="153"/>
      <c r="AB6651" s="153"/>
      <c r="AC6651" s="182" t="e">
        <f t="shared" si="208"/>
        <v>#DIV/0!</v>
      </c>
      <c r="AD6651" s="153" t="e">
        <f t="shared" si="209"/>
        <v>#DIV/0!</v>
      </c>
      <c r="AE6651" s="207"/>
      <c r="AF6651" s="153"/>
      <c r="AG6651" s="159"/>
      <c r="AH6651" s="153"/>
      <c r="AI6651" s="161"/>
      <c r="AJ6651" s="153"/>
      <c r="AK6651" s="153"/>
      <c r="AL6651" s="207"/>
      <c r="AM6651" s="207"/>
      <c r="AN6651" s="207"/>
      <c r="AO6651" s="207"/>
      <c r="AP6651" s="147" t="s">
        <v>67</v>
      </c>
      <c r="AQ6651" s="147" t="s">
        <v>67</v>
      </c>
      <c r="AR6651" s="147"/>
      <c r="AS6651" s="209" t="s">
        <v>68</v>
      </c>
      <c r="AT6651" s="223" t="str">
        <f>MONTH(B6651)&amp;"/"&amp;YEAR(B6651)</f>
        <v>3/2026</v>
      </c>
      <c r="AU6651" s="223">
        <f>WEEKNUM(B6651)-WEEKNUM(EOMONTH(B6651,-1)+1)+1</f>
        <v>2</v>
      </c>
      <c r="AV6651" s="209" t="str">
        <f>MONTH(R6651)&amp;"/"&amp;YEAR(R6651)</f>
        <v>1/1900</v>
      </c>
      <c r="AW6651" s="209" t="e">
        <f>WEEKNUM(R6651)-WEEKNUM(EOMONTH(R6651,-1)+1)+1</f>
        <v>#NUM!</v>
      </c>
      <c r="AX6651" s="209">
        <f>IF(BB6651="S",IF(Q6651="1. Aceitou o programa",R6651-B6651,0),0)</f>
        <v>0</v>
      </c>
      <c r="AY6651" s="209">
        <f>IF(BB6651="S",IF(AND(S6651&lt;&gt;"",R6651&lt;&gt;""),S6651-R6651,0),0)</f>
        <v>0</v>
      </c>
      <c r="AZ6651" s="209">
        <f>IF(BB6651="S",IF(Q6651="1. Aceitou o programa",IF(OR(X6651="Não se Aplica",X6651=""),IF(OR(W6651="Não se Aplica",W6651=""),0,W6651-V6651),AVERAGE(X6651-W6651,W6651-V6651)),0),0)</f>
        <v>0</v>
      </c>
      <c r="BA6651" s="209">
        <f>IF(BB6651="S",IF(AND(Q6651="1. Aceitou o programa",AH6651="Realizada"),IFERROR(IF(AG6651="",0,AG6651-R6651),0),0),0)</f>
        <v>0</v>
      </c>
      <c r="BB6651" s="209" t="str">
        <f>_xlfn.XLOOKUP(U6651,'Lista Suspensa'!$AA$20:$AA$23,'Lista Suspensa'!$AB$20:$AB$23,"N/A")</f>
        <v>S</v>
      </c>
    </row>
    <row r="6652" spans="1:54" ht="12" customHeight="1">
      <c r="A6652" s="151" t="s">
        <v>54</v>
      </c>
      <c r="B6652" s="152">
        <v>46093</v>
      </c>
      <c r="C6652" s="153" t="s">
        <v>297</v>
      </c>
      <c r="D6652" s="153" t="s">
        <v>455</v>
      </c>
      <c r="E6652" s="244">
        <v>79215204</v>
      </c>
      <c r="F6652" s="144" t="s">
        <v>11046</v>
      </c>
      <c r="G6652" s="230"/>
      <c r="H6652" s="154">
        <v>34623</v>
      </c>
      <c r="I6652" s="153">
        <v>31</v>
      </c>
      <c r="J6652" s="148" t="s">
        <v>70</v>
      </c>
      <c r="K6652" s="153"/>
      <c r="L6652" s="153"/>
      <c r="M6652" s="153"/>
      <c r="N6652" s="153"/>
      <c r="O6652" s="155" t="s">
        <v>11047</v>
      </c>
      <c r="P6652" s="156" t="s">
        <v>60</v>
      </c>
      <c r="Q6652" s="157" t="s">
        <v>8211</v>
      </c>
      <c r="R6652" s="158"/>
      <c r="S6652" s="159"/>
      <c r="T6652" s="159" t="s">
        <v>6983</v>
      </c>
      <c r="U6652" s="159" t="s">
        <v>8212</v>
      </c>
      <c r="V6652" s="154">
        <v>46113</v>
      </c>
      <c r="W6652" s="154">
        <v>46118</v>
      </c>
      <c r="X6652" s="154"/>
      <c r="Y6652" s="160"/>
      <c r="Z6652" s="160"/>
      <c r="AA6652" s="153"/>
      <c r="AB6652" s="153"/>
      <c r="AC6652" s="182" t="e">
        <f t="shared" si="208"/>
        <v>#DIV/0!</v>
      </c>
      <c r="AD6652" s="153" t="e">
        <f t="shared" si="209"/>
        <v>#DIV/0!</v>
      </c>
      <c r="AE6652" s="207"/>
      <c r="AF6652" s="153"/>
      <c r="AG6652" s="159"/>
      <c r="AH6652" s="153"/>
      <c r="AI6652" s="161"/>
      <c r="AJ6652" s="153"/>
      <c r="AK6652" s="153"/>
      <c r="AL6652" s="207"/>
      <c r="AM6652" s="207"/>
      <c r="AN6652" s="207"/>
      <c r="AO6652" s="207"/>
      <c r="AP6652" s="147" t="s">
        <v>67</v>
      </c>
      <c r="AQ6652" s="147" t="s">
        <v>67</v>
      </c>
      <c r="AR6652" s="147"/>
      <c r="AS6652" s="209" t="s">
        <v>68</v>
      </c>
      <c r="AT6652" s="223" t="str">
        <f>MONTH(B6652)&amp;"/"&amp;YEAR(B6652)</f>
        <v>3/2026</v>
      </c>
      <c r="AU6652" s="223">
        <f>WEEKNUM(B6652)-WEEKNUM(EOMONTH(B6652,-1)+1)+1</f>
        <v>2</v>
      </c>
      <c r="AV6652" s="209" t="str">
        <f>MONTH(R6652)&amp;"/"&amp;YEAR(R6652)</f>
        <v>1/1900</v>
      </c>
      <c r="AW6652" s="209" t="e">
        <f>WEEKNUM(R6652)-WEEKNUM(EOMONTH(R6652,-1)+1)+1</f>
        <v>#NUM!</v>
      </c>
      <c r="AX6652" s="209">
        <f>IF(BB6652="S",IF(Q6652="1. Aceitou o programa",R6652-B6652,0),0)</f>
        <v>0</v>
      </c>
      <c r="AY6652" s="209">
        <f>IF(BB6652="S",IF(AND(S6652&lt;&gt;"",R6652&lt;&gt;""),S6652-R6652,0),0)</f>
        <v>0</v>
      </c>
      <c r="AZ6652" s="209">
        <f>IF(BB6652="S",IF(Q6652="1. Aceitou o programa",IF(OR(X6652="Não se Aplica",X6652=""),IF(OR(W6652="Não se Aplica",W6652=""),0,W6652-V6652),AVERAGE(X6652-W6652,W6652-V6652)),0),0)</f>
        <v>0</v>
      </c>
      <c r="BA6652" s="209">
        <f>IF(BB6652="S",IF(AND(Q6652="1. Aceitou o programa",AH6652="Realizada"),IFERROR(IF(AG6652="",0,AG6652-R6652),0),0),0)</f>
        <v>0</v>
      </c>
      <c r="BB6652" s="209" t="str">
        <f>_xlfn.XLOOKUP(U6652,'Lista Suspensa'!$AA$20:$AA$23,'Lista Suspensa'!$AB$20:$AB$23,"N/A")</f>
        <v>S</v>
      </c>
    </row>
    <row r="6653" spans="1:54" ht="12" customHeight="1">
      <c r="A6653" s="151" t="s">
        <v>54</v>
      </c>
      <c r="B6653" s="152">
        <v>46093</v>
      </c>
      <c r="C6653" s="153" t="s">
        <v>297</v>
      </c>
      <c r="D6653" s="153" t="s">
        <v>455</v>
      </c>
      <c r="E6653" s="244">
        <v>84502506</v>
      </c>
      <c r="F6653" s="144" t="s">
        <v>11048</v>
      </c>
      <c r="G6653" s="230"/>
      <c r="H6653" s="154">
        <v>36427</v>
      </c>
      <c r="I6653" s="153">
        <v>26</v>
      </c>
      <c r="J6653" s="148" t="s">
        <v>70</v>
      </c>
      <c r="K6653" s="153"/>
      <c r="L6653" s="153"/>
      <c r="M6653" s="153"/>
      <c r="N6653" s="153"/>
      <c r="O6653" s="155" t="s">
        <v>11049</v>
      </c>
      <c r="P6653" s="156" t="s">
        <v>60</v>
      </c>
      <c r="Q6653" s="157" t="s">
        <v>8211</v>
      </c>
      <c r="R6653" s="158"/>
      <c r="S6653" s="159"/>
      <c r="T6653" s="159" t="s">
        <v>6983</v>
      </c>
      <c r="U6653" s="159" t="s">
        <v>8212</v>
      </c>
      <c r="V6653" s="154">
        <v>46118</v>
      </c>
      <c r="W6653" s="154">
        <v>46155</v>
      </c>
      <c r="X6653" s="154"/>
      <c r="Y6653" s="160"/>
      <c r="Z6653" s="160"/>
      <c r="AA6653" s="153"/>
      <c r="AB6653" s="153"/>
      <c r="AC6653" s="182" t="e">
        <f t="shared" si="208"/>
        <v>#DIV/0!</v>
      </c>
      <c r="AD6653" s="153" t="e">
        <f t="shared" si="209"/>
        <v>#DIV/0!</v>
      </c>
      <c r="AE6653" s="207"/>
      <c r="AF6653" s="153"/>
      <c r="AG6653" s="159"/>
      <c r="AH6653" s="153"/>
      <c r="AI6653" s="161"/>
      <c r="AJ6653" s="153"/>
      <c r="AK6653" s="153"/>
      <c r="AL6653" s="207"/>
      <c r="AM6653" s="207"/>
      <c r="AN6653" s="207"/>
      <c r="AO6653" s="207"/>
      <c r="AP6653" s="147" t="s">
        <v>67</v>
      </c>
      <c r="AQ6653" s="147" t="s">
        <v>67</v>
      </c>
      <c r="AR6653" s="147"/>
      <c r="AS6653" s="209" t="s">
        <v>68</v>
      </c>
      <c r="AT6653" s="223" t="str">
        <f>MONTH(B6653)&amp;"/"&amp;YEAR(B6653)</f>
        <v>3/2026</v>
      </c>
      <c r="AU6653" s="223">
        <f>WEEKNUM(B6653)-WEEKNUM(EOMONTH(B6653,-1)+1)+1</f>
        <v>2</v>
      </c>
      <c r="AV6653" s="209" t="str">
        <f>MONTH(R6653)&amp;"/"&amp;YEAR(R6653)</f>
        <v>1/1900</v>
      </c>
      <c r="AW6653" s="209" t="e">
        <f>WEEKNUM(R6653)-WEEKNUM(EOMONTH(R6653,-1)+1)+1</f>
        <v>#NUM!</v>
      </c>
      <c r="AX6653" s="209">
        <f>IF(BB6653="S",IF(Q6653="1. Aceitou o programa",R6653-B6653,0),0)</f>
        <v>0</v>
      </c>
      <c r="AY6653" s="209">
        <f>IF(BB6653="S",IF(AND(S6653&lt;&gt;"",R6653&lt;&gt;""),S6653-R6653,0),0)</f>
        <v>0</v>
      </c>
      <c r="AZ6653" s="209">
        <f>IF(BB6653="S",IF(Q6653="1. Aceitou o programa",IF(OR(X6653="Não se Aplica",X6653=""),IF(OR(W6653="Não se Aplica",W6653=""),0,W6653-V6653),AVERAGE(X6653-W6653,W6653-V6653)),0),0)</f>
        <v>0</v>
      </c>
      <c r="BA6653" s="209">
        <f>IF(BB6653="S",IF(AND(Q6653="1. Aceitou o programa",AH6653="Realizada"),IFERROR(IF(AG6653="",0,AG6653-R6653),0),0),0)</f>
        <v>0</v>
      </c>
      <c r="BB6653" s="209" t="str">
        <f>_xlfn.XLOOKUP(U6653,'Lista Suspensa'!$AA$20:$AA$23,'Lista Suspensa'!$AB$20:$AB$23,"N/A")</f>
        <v>S</v>
      </c>
    </row>
    <row r="6654" spans="1:54" ht="12" customHeight="1">
      <c r="A6654" s="151" t="s">
        <v>54</v>
      </c>
      <c r="B6654" s="152">
        <v>46093</v>
      </c>
      <c r="C6654" s="153" t="s">
        <v>297</v>
      </c>
      <c r="D6654" s="153" t="s">
        <v>455</v>
      </c>
      <c r="E6654" s="244">
        <v>92885341</v>
      </c>
      <c r="F6654" s="144" t="s">
        <v>11050</v>
      </c>
      <c r="G6654" s="230"/>
      <c r="H6654" s="154">
        <v>33093</v>
      </c>
      <c r="I6654" s="153">
        <v>35</v>
      </c>
      <c r="J6654" s="148" t="s">
        <v>58</v>
      </c>
      <c r="K6654" s="153"/>
      <c r="L6654" s="153"/>
      <c r="M6654" s="153"/>
      <c r="N6654" s="153"/>
      <c r="O6654" s="155">
        <v>11956511428</v>
      </c>
      <c r="P6654" s="156" t="s">
        <v>60</v>
      </c>
      <c r="Q6654" s="157" t="s">
        <v>8211</v>
      </c>
      <c r="R6654" s="158"/>
      <c r="S6654" s="159"/>
      <c r="T6654" s="159" t="s">
        <v>6983</v>
      </c>
      <c r="U6654" s="159" t="s">
        <v>8212</v>
      </c>
      <c r="V6654" s="154">
        <v>46139</v>
      </c>
      <c r="W6654" s="154">
        <v>46155</v>
      </c>
      <c r="X6654" s="154"/>
      <c r="Y6654" s="160"/>
      <c r="Z6654" s="160"/>
      <c r="AA6654" s="153"/>
      <c r="AB6654" s="153"/>
      <c r="AC6654" s="182" t="e">
        <f t="shared" si="208"/>
        <v>#DIV/0!</v>
      </c>
      <c r="AD6654" s="153" t="e">
        <f t="shared" si="209"/>
        <v>#DIV/0!</v>
      </c>
      <c r="AE6654" s="207"/>
      <c r="AF6654" s="153"/>
      <c r="AG6654" s="159"/>
      <c r="AH6654" s="153"/>
      <c r="AI6654" s="161"/>
      <c r="AJ6654" s="153"/>
      <c r="AK6654" s="153"/>
      <c r="AL6654" s="207"/>
      <c r="AM6654" s="207"/>
      <c r="AN6654" s="207"/>
      <c r="AO6654" s="207"/>
      <c r="AP6654" s="147" t="s">
        <v>67</v>
      </c>
      <c r="AQ6654" s="147" t="s">
        <v>67</v>
      </c>
      <c r="AR6654" s="147"/>
      <c r="AS6654" s="209" t="s">
        <v>68</v>
      </c>
      <c r="AT6654" s="223" t="str">
        <f>MONTH(B6654)&amp;"/"&amp;YEAR(B6654)</f>
        <v>3/2026</v>
      </c>
      <c r="AU6654" s="223">
        <f>WEEKNUM(B6654)-WEEKNUM(EOMONTH(B6654,-1)+1)+1</f>
        <v>2</v>
      </c>
      <c r="AV6654" s="209" t="str">
        <f>MONTH(R6654)&amp;"/"&amp;YEAR(R6654)</f>
        <v>1/1900</v>
      </c>
      <c r="AW6654" s="209" t="e">
        <f>WEEKNUM(R6654)-WEEKNUM(EOMONTH(R6654,-1)+1)+1</f>
        <v>#NUM!</v>
      </c>
      <c r="AX6654" s="209">
        <f>IF(BB6654="S",IF(Q6654="1. Aceitou o programa",R6654-B6654,0),0)</f>
        <v>0</v>
      </c>
      <c r="AY6654" s="209">
        <f>IF(BB6654="S",IF(AND(S6654&lt;&gt;"",R6654&lt;&gt;""),S6654-R6654,0),0)</f>
        <v>0</v>
      </c>
      <c r="AZ6654" s="209">
        <f>IF(BB6654="S",IF(Q6654="1. Aceitou o programa",IF(OR(X6654="Não se Aplica",X6654=""),IF(OR(W6654="Não se Aplica",W6654=""),0,W6654-V6654),AVERAGE(X6654-W6654,W6654-V6654)),0),0)</f>
        <v>0</v>
      </c>
      <c r="BA6654" s="209">
        <f>IF(BB6654="S",IF(AND(Q6654="1. Aceitou o programa",AH6654="Realizada"),IFERROR(IF(AG6654="",0,AG6654-R6654),0),0),0)</f>
        <v>0</v>
      </c>
      <c r="BB6654" s="209" t="str">
        <f>_xlfn.XLOOKUP(U6654,'Lista Suspensa'!$AA$20:$AA$23,'Lista Suspensa'!$AB$20:$AB$23,"N/A")</f>
        <v>S</v>
      </c>
    </row>
    <row r="6655" spans="1:54" ht="12" customHeight="1">
      <c r="A6655" s="151" t="s">
        <v>54</v>
      </c>
      <c r="B6655" s="152">
        <v>46104</v>
      </c>
      <c r="C6655" s="153" t="s">
        <v>297</v>
      </c>
      <c r="D6655" s="153" t="s">
        <v>455</v>
      </c>
      <c r="E6655" s="244">
        <v>89445572</v>
      </c>
      <c r="F6655" s="144" t="s">
        <v>11051</v>
      </c>
      <c r="G6655" s="230"/>
      <c r="H6655" s="154">
        <v>27094</v>
      </c>
      <c r="I6655" s="153">
        <v>52</v>
      </c>
      <c r="J6655" s="148" t="s">
        <v>58</v>
      </c>
      <c r="K6655" s="153" t="s">
        <v>59</v>
      </c>
      <c r="L6655" s="153"/>
      <c r="M6655" s="153"/>
      <c r="N6655" s="153"/>
      <c r="O6655" s="155" t="s">
        <v>11052</v>
      </c>
      <c r="P6655" s="156" t="s">
        <v>60</v>
      </c>
      <c r="Q6655" s="157" t="s">
        <v>8211</v>
      </c>
      <c r="R6655" s="158"/>
      <c r="S6655" s="159"/>
      <c r="T6655" s="159" t="s">
        <v>6983</v>
      </c>
      <c r="U6655" s="159" t="s">
        <v>8212</v>
      </c>
      <c r="V6655" s="154">
        <v>46118</v>
      </c>
      <c r="W6655" s="154">
        <v>46155</v>
      </c>
      <c r="X6655" s="154"/>
      <c r="Y6655" s="160"/>
      <c r="Z6655" s="160"/>
      <c r="AA6655" s="153"/>
      <c r="AB6655" s="153"/>
      <c r="AC6655" s="182" t="e">
        <f t="shared" si="208"/>
        <v>#DIV/0!</v>
      </c>
      <c r="AD6655" s="153" t="e">
        <f t="shared" si="209"/>
        <v>#DIV/0!</v>
      </c>
      <c r="AE6655" s="207"/>
      <c r="AF6655" s="153"/>
      <c r="AG6655" s="159"/>
      <c r="AH6655" s="153"/>
      <c r="AI6655" s="161"/>
      <c r="AJ6655" s="153"/>
      <c r="AK6655" s="153"/>
      <c r="AL6655" s="207"/>
      <c r="AM6655" s="207"/>
      <c r="AN6655" s="207"/>
      <c r="AO6655" s="207"/>
      <c r="AP6655" s="147" t="s">
        <v>67</v>
      </c>
      <c r="AQ6655" s="147" t="s">
        <v>67</v>
      </c>
      <c r="AR6655" s="147"/>
      <c r="AS6655" s="209" t="s">
        <v>68</v>
      </c>
      <c r="AT6655" s="223" t="str">
        <f>MONTH(B6655)&amp;"/"&amp;YEAR(B6655)</f>
        <v>3/2026</v>
      </c>
      <c r="AU6655" s="223">
        <f>WEEKNUM(B6655)-WEEKNUM(EOMONTH(B6655,-1)+1)+1</f>
        <v>4</v>
      </c>
      <c r="AV6655" s="209" t="str">
        <f>MONTH(R6655)&amp;"/"&amp;YEAR(R6655)</f>
        <v>1/1900</v>
      </c>
      <c r="AW6655" s="209" t="e">
        <f>WEEKNUM(R6655)-WEEKNUM(EOMONTH(R6655,-1)+1)+1</f>
        <v>#NUM!</v>
      </c>
      <c r="AX6655" s="209">
        <f>IF(BB6655="S",IF(Q6655="1. Aceitou o programa",R6655-B6655,0),0)</f>
        <v>0</v>
      </c>
      <c r="AY6655" s="209">
        <f>IF(BB6655="S",IF(AND(S6655&lt;&gt;"",R6655&lt;&gt;""),S6655-R6655,0),0)</f>
        <v>0</v>
      </c>
      <c r="AZ6655" s="209">
        <f>IF(BB6655="S",IF(Q6655="1. Aceitou o programa",IF(OR(X6655="Não se Aplica",X6655=""),IF(OR(W6655="Não se Aplica",W6655=""),0,W6655-V6655),AVERAGE(X6655-W6655,W6655-V6655)),0),0)</f>
        <v>0</v>
      </c>
      <c r="BA6655" s="209">
        <f>IF(BB6655="S",IF(AND(Q6655="1. Aceitou o programa",AH6655="Realizada"),IFERROR(IF(AG6655="",0,AG6655-R6655),0),0),0)</f>
        <v>0</v>
      </c>
      <c r="BB6655" s="209" t="str">
        <f>_xlfn.XLOOKUP(U6655,'Lista Suspensa'!$AA$20:$AA$23,'Lista Suspensa'!$AB$20:$AB$23,"N/A")</f>
        <v>S</v>
      </c>
    </row>
    <row r="6656" spans="1:54" ht="12" customHeight="1">
      <c r="A6656" s="151" t="s">
        <v>54</v>
      </c>
      <c r="B6656" s="152">
        <v>46104</v>
      </c>
      <c r="C6656" s="153" t="s">
        <v>297</v>
      </c>
      <c r="D6656" s="153" t="s">
        <v>455</v>
      </c>
      <c r="E6656" s="244">
        <v>796022810</v>
      </c>
      <c r="F6656" s="144" t="s">
        <v>11053</v>
      </c>
      <c r="G6656" s="230"/>
      <c r="H6656" s="154">
        <v>35913</v>
      </c>
      <c r="I6656" s="153">
        <v>28</v>
      </c>
      <c r="J6656" s="148" t="s">
        <v>58</v>
      </c>
      <c r="K6656" s="153" t="s">
        <v>59</v>
      </c>
      <c r="L6656" s="153"/>
      <c r="M6656" s="153"/>
      <c r="N6656" s="153"/>
      <c r="O6656" s="155">
        <v>11947691694</v>
      </c>
      <c r="P6656" s="156" t="s">
        <v>60</v>
      </c>
      <c r="Q6656" s="157" t="s">
        <v>8211</v>
      </c>
      <c r="R6656" s="158"/>
      <c r="S6656" s="159"/>
      <c r="T6656" s="159" t="s">
        <v>6983</v>
      </c>
      <c r="U6656" s="159" t="s">
        <v>8212</v>
      </c>
      <c r="V6656" s="154">
        <v>46126</v>
      </c>
      <c r="W6656" s="154">
        <v>46155</v>
      </c>
      <c r="X6656" s="154"/>
      <c r="Y6656" s="160"/>
      <c r="Z6656" s="160"/>
      <c r="AA6656" s="153"/>
      <c r="AB6656" s="153"/>
      <c r="AC6656" s="182" t="e">
        <f t="shared" si="208"/>
        <v>#DIV/0!</v>
      </c>
      <c r="AD6656" s="153" t="e">
        <f t="shared" si="209"/>
        <v>#DIV/0!</v>
      </c>
      <c r="AE6656" s="207"/>
      <c r="AF6656" s="153"/>
      <c r="AG6656" s="159"/>
      <c r="AH6656" s="153"/>
      <c r="AI6656" s="161"/>
      <c r="AJ6656" s="153"/>
      <c r="AK6656" s="153"/>
      <c r="AL6656" s="207"/>
      <c r="AM6656" s="207"/>
      <c r="AN6656" s="207"/>
      <c r="AO6656" s="207"/>
      <c r="AP6656" s="147" t="s">
        <v>67</v>
      </c>
      <c r="AQ6656" s="147" t="s">
        <v>67</v>
      </c>
      <c r="AR6656" s="147"/>
      <c r="AS6656" s="209" t="s">
        <v>68</v>
      </c>
      <c r="AT6656" s="223" t="str">
        <f>MONTH(B6656)&amp;"/"&amp;YEAR(B6656)</f>
        <v>3/2026</v>
      </c>
      <c r="AU6656" s="223">
        <f>WEEKNUM(B6656)-WEEKNUM(EOMONTH(B6656,-1)+1)+1</f>
        <v>4</v>
      </c>
      <c r="AV6656" s="209" t="str">
        <f>MONTH(R6656)&amp;"/"&amp;YEAR(R6656)</f>
        <v>1/1900</v>
      </c>
      <c r="AW6656" s="209" t="e">
        <f>WEEKNUM(R6656)-WEEKNUM(EOMONTH(R6656,-1)+1)+1</f>
        <v>#NUM!</v>
      </c>
      <c r="AX6656" s="209">
        <f>IF(BB6656="S",IF(Q6656="1. Aceitou o programa",R6656-B6656,0),0)</f>
        <v>0</v>
      </c>
      <c r="AY6656" s="209">
        <f>IF(BB6656="S",IF(AND(S6656&lt;&gt;"",R6656&lt;&gt;""),S6656-R6656,0),0)</f>
        <v>0</v>
      </c>
      <c r="AZ6656" s="209">
        <f>IF(BB6656="S",IF(Q6656="1. Aceitou o programa",IF(OR(X6656="Não se Aplica",X6656=""),IF(OR(W6656="Não se Aplica",W6656=""),0,W6656-V6656),AVERAGE(X6656-W6656,W6656-V6656)),0),0)</f>
        <v>0</v>
      </c>
      <c r="BA6656" s="209">
        <f>IF(BB6656="S",IF(AND(Q6656="1. Aceitou o programa",AH6656="Realizada"),IFERROR(IF(AG6656="",0,AG6656-R6656),0),0),0)</f>
        <v>0</v>
      </c>
      <c r="BB6656" s="209" t="str">
        <f>_xlfn.XLOOKUP(U6656,'Lista Suspensa'!$AA$20:$AA$23,'Lista Suspensa'!$AB$20:$AB$23,"N/A")</f>
        <v>S</v>
      </c>
    </row>
    <row r="6657" spans="1:54" ht="12" customHeight="1">
      <c r="A6657" s="151" t="s">
        <v>54</v>
      </c>
      <c r="B6657" s="152">
        <v>46104</v>
      </c>
      <c r="C6657" s="153" t="s">
        <v>297</v>
      </c>
      <c r="D6657" s="153" t="s">
        <v>455</v>
      </c>
      <c r="E6657" s="244">
        <v>94862269</v>
      </c>
      <c r="F6657" s="144" t="s">
        <v>11054</v>
      </c>
      <c r="G6657" s="230"/>
      <c r="H6657" s="154">
        <v>35052</v>
      </c>
      <c r="I6657" s="153">
        <v>30</v>
      </c>
      <c r="J6657" s="148" t="s">
        <v>70</v>
      </c>
      <c r="K6657" s="153"/>
      <c r="L6657" s="153"/>
      <c r="M6657" s="153"/>
      <c r="N6657" s="153"/>
      <c r="O6657" s="155" t="s">
        <v>11055</v>
      </c>
      <c r="P6657" s="156" t="s">
        <v>60</v>
      </c>
      <c r="Q6657" s="157" t="s">
        <v>8211</v>
      </c>
      <c r="R6657" s="158"/>
      <c r="S6657" s="159"/>
      <c r="T6657" s="159" t="s">
        <v>6983</v>
      </c>
      <c r="U6657" s="159" t="s">
        <v>8212</v>
      </c>
      <c r="V6657" s="154">
        <v>46126</v>
      </c>
      <c r="W6657" s="154">
        <v>46155</v>
      </c>
      <c r="X6657" s="154"/>
      <c r="Y6657" s="160"/>
      <c r="Z6657" s="160"/>
      <c r="AA6657" s="153"/>
      <c r="AB6657" s="153"/>
      <c r="AC6657" s="182" t="e">
        <f t="shared" si="208"/>
        <v>#DIV/0!</v>
      </c>
      <c r="AD6657" s="153" t="e">
        <f t="shared" si="209"/>
        <v>#DIV/0!</v>
      </c>
      <c r="AE6657" s="207"/>
      <c r="AF6657" s="153"/>
      <c r="AG6657" s="159"/>
      <c r="AH6657" s="153"/>
      <c r="AI6657" s="161"/>
      <c r="AJ6657" s="153"/>
      <c r="AK6657" s="153"/>
      <c r="AL6657" s="207"/>
      <c r="AM6657" s="207"/>
      <c r="AN6657" s="207"/>
      <c r="AO6657" s="207"/>
      <c r="AP6657" s="147" t="s">
        <v>67</v>
      </c>
      <c r="AQ6657" s="147" t="s">
        <v>67</v>
      </c>
      <c r="AR6657" s="147"/>
      <c r="AS6657" s="209" t="s">
        <v>68</v>
      </c>
      <c r="AT6657" s="223" t="str">
        <f>MONTH(B6657)&amp;"/"&amp;YEAR(B6657)</f>
        <v>3/2026</v>
      </c>
      <c r="AU6657" s="223">
        <f>WEEKNUM(B6657)-WEEKNUM(EOMONTH(B6657,-1)+1)+1</f>
        <v>4</v>
      </c>
      <c r="AV6657" s="209" t="str">
        <f>MONTH(R6657)&amp;"/"&amp;YEAR(R6657)</f>
        <v>1/1900</v>
      </c>
      <c r="AW6657" s="209" t="e">
        <f>WEEKNUM(R6657)-WEEKNUM(EOMONTH(R6657,-1)+1)+1</f>
        <v>#NUM!</v>
      </c>
      <c r="AX6657" s="209">
        <f>IF(BB6657="S",IF(Q6657="1. Aceitou o programa",R6657-B6657,0),0)</f>
        <v>0</v>
      </c>
      <c r="AY6657" s="209">
        <f>IF(BB6657="S",IF(AND(S6657&lt;&gt;"",R6657&lt;&gt;""),S6657-R6657,0),0)</f>
        <v>0</v>
      </c>
      <c r="AZ6657" s="209">
        <f>IF(BB6657="S",IF(Q6657="1. Aceitou o programa",IF(OR(X6657="Não se Aplica",X6657=""),IF(OR(W6657="Não se Aplica",W6657=""),0,W6657-V6657),AVERAGE(X6657-W6657,W6657-V6657)),0),0)</f>
        <v>0</v>
      </c>
      <c r="BA6657" s="209">
        <f>IF(BB6657="S",IF(AND(Q6657="1. Aceitou o programa",AH6657="Realizada"),IFERROR(IF(AG6657="",0,AG6657-R6657),0),0),0)</f>
        <v>0</v>
      </c>
      <c r="BB6657" s="209" t="str">
        <f>_xlfn.XLOOKUP(U6657,'Lista Suspensa'!$AA$20:$AA$23,'Lista Suspensa'!$AB$20:$AB$23,"N/A")</f>
        <v>S</v>
      </c>
    </row>
    <row r="6658" spans="1:54" ht="12" customHeight="1">
      <c r="A6658" s="151" t="s">
        <v>54</v>
      </c>
      <c r="B6658" s="152">
        <v>46104</v>
      </c>
      <c r="C6658" s="153" t="s">
        <v>297</v>
      </c>
      <c r="D6658" s="153" t="s">
        <v>455</v>
      </c>
      <c r="E6658" s="244">
        <v>74184111</v>
      </c>
      <c r="F6658" s="144" t="s">
        <v>11056</v>
      </c>
      <c r="G6658" s="230"/>
      <c r="H6658" s="154">
        <v>35242</v>
      </c>
      <c r="I6658" s="153">
        <v>29</v>
      </c>
      <c r="J6658" s="148" t="s">
        <v>70</v>
      </c>
      <c r="K6658" s="153"/>
      <c r="L6658" s="153"/>
      <c r="M6658" s="153"/>
      <c r="N6658" s="153"/>
      <c r="O6658" s="155" t="s">
        <v>11057</v>
      </c>
      <c r="P6658" s="156" t="s">
        <v>60</v>
      </c>
      <c r="Q6658" s="157" t="s">
        <v>8211</v>
      </c>
      <c r="R6658" s="158"/>
      <c r="S6658" s="159"/>
      <c r="T6658" s="159" t="s">
        <v>6983</v>
      </c>
      <c r="U6658" s="159" t="s">
        <v>8212</v>
      </c>
      <c r="V6658" s="154">
        <v>46113</v>
      </c>
      <c r="W6658" s="154">
        <v>46155</v>
      </c>
      <c r="X6658" s="154"/>
      <c r="Y6658" s="160"/>
      <c r="Z6658" s="160"/>
      <c r="AA6658" s="153"/>
      <c r="AB6658" s="153"/>
      <c r="AC6658" s="182" t="e">
        <f t="shared" ref="AC6658:AC6721" si="210">SUM(AA6658/(AB6658^2))</f>
        <v>#DIV/0!</v>
      </c>
      <c r="AD6658" s="153" t="e">
        <f t="shared" ref="AD6658:AD6721" si="211">IF(AC6658&lt;18.5,"ABAIXO DO PESO",
(IF(AC6658&lt;=24.9,"PESO NORMAL",
(IF(AC6658&lt;=29.9,"SOBREPESO",
(IF(AC6658&lt;=34.9,"OBESIDADE I",
(IF(AC6658&lt;=39.9,"OBESIDADE II",
(IF(AC6658&lt;=999,"OBESIDADE III","VAZIO")))))))))))</f>
        <v>#DIV/0!</v>
      </c>
      <c r="AE6658" s="207"/>
      <c r="AF6658" s="153"/>
      <c r="AG6658" s="159"/>
      <c r="AH6658" s="153"/>
      <c r="AI6658" s="161"/>
      <c r="AJ6658" s="153"/>
      <c r="AK6658" s="153"/>
      <c r="AL6658" s="207"/>
      <c r="AM6658" s="207"/>
      <c r="AN6658" s="207"/>
      <c r="AO6658" s="207"/>
      <c r="AP6658" s="147" t="s">
        <v>67</v>
      </c>
      <c r="AQ6658" s="147" t="s">
        <v>67</v>
      </c>
      <c r="AR6658" s="147"/>
      <c r="AS6658" s="209" t="s">
        <v>68</v>
      </c>
      <c r="AT6658" s="223" t="str">
        <f>MONTH(B6658)&amp;"/"&amp;YEAR(B6658)</f>
        <v>3/2026</v>
      </c>
      <c r="AU6658" s="223">
        <f>WEEKNUM(B6658)-WEEKNUM(EOMONTH(B6658,-1)+1)+1</f>
        <v>4</v>
      </c>
      <c r="AV6658" s="209" t="str">
        <f>MONTH(R6658)&amp;"/"&amp;YEAR(R6658)</f>
        <v>1/1900</v>
      </c>
      <c r="AW6658" s="209" t="e">
        <f>WEEKNUM(R6658)-WEEKNUM(EOMONTH(R6658,-1)+1)+1</f>
        <v>#NUM!</v>
      </c>
      <c r="AX6658" s="209">
        <f>IF(BB6658="S",IF(Q6658="1. Aceitou o programa",R6658-B6658,0),0)</f>
        <v>0</v>
      </c>
      <c r="AY6658" s="209">
        <f>IF(BB6658="S",IF(AND(S6658&lt;&gt;"",R6658&lt;&gt;""),S6658-R6658,0),0)</f>
        <v>0</v>
      </c>
      <c r="AZ6658" s="209">
        <f>IF(BB6658="S",IF(Q6658="1. Aceitou o programa",IF(OR(X6658="Não se Aplica",X6658=""),IF(OR(W6658="Não se Aplica",W6658=""),0,W6658-V6658),AVERAGE(X6658-W6658,W6658-V6658)),0),0)</f>
        <v>0</v>
      </c>
      <c r="BA6658" s="209">
        <f>IF(BB6658="S",IF(AND(Q6658="1. Aceitou o programa",AH6658="Realizada"),IFERROR(IF(AG6658="",0,AG6658-R6658),0),0),0)</f>
        <v>0</v>
      </c>
      <c r="BB6658" s="209" t="str">
        <f>_xlfn.XLOOKUP(U6658,'Lista Suspensa'!$AA$20:$AA$23,'Lista Suspensa'!$AB$20:$AB$23,"N/A")</f>
        <v>S</v>
      </c>
    </row>
    <row r="6659" spans="1:54" ht="12" customHeight="1">
      <c r="A6659" s="151" t="s">
        <v>54</v>
      </c>
      <c r="B6659" s="152">
        <v>46104</v>
      </c>
      <c r="C6659" s="153" t="s">
        <v>297</v>
      </c>
      <c r="D6659" s="153" t="s">
        <v>455</v>
      </c>
      <c r="E6659" s="244">
        <v>95866319</v>
      </c>
      <c r="F6659" s="144" t="s">
        <v>11058</v>
      </c>
      <c r="G6659" s="230"/>
      <c r="H6659" s="154">
        <v>24955</v>
      </c>
      <c r="I6659" s="153">
        <v>58</v>
      </c>
      <c r="J6659" s="148" t="s">
        <v>70</v>
      </c>
      <c r="K6659" s="153" t="s">
        <v>101</v>
      </c>
      <c r="L6659" s="153"/>
      <c r="M6659" s="153"/>
      <c r="N6659" s="153"/>
      <c r="O6659" s="155" t="s">
        <v>11059</v>
      </c>
      <c r="P6659" s="156" t="s">
        <v>60</v>
      </c>
      <c r="Q6659" s="157" t="s">
        <v>8211</v>
      </c>
      <c r="R6659" s="158"/>
      <c r="S6659" s="159"/>
      <c r="T6659" s="159" t="s">
        <v>6983</v>
      </c>
      <c r="U6659" s="159" t="s">
        <v>8212</v>
      </c>
      <c r="V6659" s="154">
        <v>46139</v>
      </c>
      <c r="W6659" s="154">
        <v>46155</v>
      </c>
      <c r="X6659" s="154"/>
      <c r="Y6659" s="160"/>
      <c r="Z6659" s="160"/>
      <c r="AA6659" s="153"/>
      <c r="AB6659" s="153"/>
      <c r="AC6659" s="182" t="e">
        <f t="shared" si="210"/>
        <v>#DIV/0!</v>
      </c>
      <c r="AD6659" s="153" t="e">
        <f t="shared" si="211"/>
        <v>#DIV/0!</v>
      </c>
      <c r="AE6659" s="207"/>
      <c r="AF6659" s="153"/>
      <c r="AG6659" s="159"/>
      <c r="AH6659" s="153"/>
      <c r="AI6659" s="161"/>
      <c r="AJ6659" s="153"/>
      <c r="AK6659" s="153"/>
      <c r="AL6659" s="207"/>
      <c r="AM6659" s="207"/>
      <c r="AN6659" s="207"/>
      <c r="AO6659" s="207"/>
      <c r="AP6659" s="147" t="s">
        <v>67</v>
      </c>
      <c r="AQ6659" s="147" t="s">
        <v>67</v>
      </c>
      <c r="AR6659" s="147"/>
      <c r="AS6659" s="209" t="s">
        <v>68</v>
      </c>
      <c r="AT6659" s="223" t="str">
        <f>MONTH(B6659)&amp;"/"&amp;YEAR(B6659)</f>
        <v>3/2026</v>
      </c>
      <c r="AU6659" s="223">
        <f>WEEKNUM(B6659)-WEEKNUM(EOMONTH(B6659,-1)+1)+1</f>
        <v>4</v>
      </c>
      <c r="AV6659" s="209" t="str">
        <f>MONTH(R6659)&amp;"/"&amp;YEAR(R6659)</f>
        <v>1/1900</v>
      </c>
      <c r="AW6659" s="209" t="e">
        <f>WEEKNUM(R6659)-WEEKNUM(EOMONTH(R6659,-1)+1)+1</f>
        <v>#NUM!</v>
      </c>
      <c r="AX6659" s="209">
        <f>IF(BB6659="S",IF(Q6659="1. Aceitou o programa",R6659-B6659,0),0)</f>
        <v>0</v>
      </c>
      <c r="AY6659" s="209">
        <f>IF(BB6659="S",IF(AND(S6659&lt;&gt;"",R6659&lt;&gt;""),S6659-R6659,0),0)</f>
        <v>0</v>
      </c>
      <c r="AZ6659" s="209">
        <f>IF(BB6659="S",IF(Q6659="1. Aceitou o programa",IF(OR(X6659="Não se Aplica",X6659=""),IF(OR(W6659="Não se Aplica",W6659=""),0,W6659-V6659),AVERAGE(X6659-W6659,W6659-V6659)),0),0)</f>
        <v>0</v>
      </c>
      <c r="BA6659" s="209">
        <f>IF(BB6659="S",IF(AND(Q6659="1. Aceitou o programa",AH6659="Realizada"),IFERROR(IF(AG6659="",0,AG6659-R6659),0),0),0)</f>
        <v>0</v>
      </c>
      <c r="BB6659" s="209" t="str">
        <f>_xlfn.XLOOKUP(U6659,'Lista Suspensa'!$AA$20:$AA$23,'Lista Suspensa'!$AB$20:$AB$23,"N/A")</f>
        <v>S</v>
      </c>
    </row>
    <row r="6660" spans="1:54" ht="12" customHeight="1">
      <c r="A6660" s="151" t="s">
        <v>54</v>
      </c>
      <c r="B6660" s="152">
        <v>46104</v>
      </c>
      <c r="C6660" s="153" t="s">
        <v>297</v>
      </c>
      <c r="D6660" s="153" t="s">
        <v>455</v>
      </c>
      <c r="E6660" s="244">
        <v>93792275</v>
      </c>
      <c r="F6660" s="144" t="s">
        <v>11060</v>
      </c>
      <c r="G6660" s="230"/>
      <c r="H6660" s="154">
        <v>29762</v>
      </c>
      <c r="I6660" s="153">
        <v>44</v>
      </c>
      <c r="J6660" s="148" t="s">
        <v>70</v>
      </c>
      <c r="K6660" s="153" t="s">
        <v>59</v>
      </c>
      <c r="L6660" s="153"/>
      <c r="M6660" s="153"/>
      <c r="N6660" s="153"/>
      <c r="O6660" s="155">
        <v>11947226062</v>
      </c>
      <c r="P6660" s="156" t="s">
        <v>60</v>
      </c>
      <c r="Q6660" s="157" t="s">
        <v>8211</v>
      </c>
      <c r="R6660" s="158"/>
      <c r="S6660" s="159"/>
      <c r="T6660" s="159" t="s">
        <v>6983</v>
      </c>
      <c r="U6660" s="159" t="s">
        <v>8212</v>
      </c>
      <c r="V6660" s="154">
        <v>46139</v>
      </c>
      <c r="W6660" s="154">
        <v>46155</v>
      </c>
      <c r="X6660" s="154"/>
      <c r="Y6660" s="160"/>
      <c r="Z6660" s="160"/>
      <c r="AA6660" s="153"/>
      <c r="AB6660" s="153"/>
      <c r="AC6660" s="182" t="e">
        <f t="shared" si="210"/>
        <v>#DIV/0!</v>
      </c>
      <c r="AD6660" s="153" t="e">
        <f t="shared" si="211"/>
        <v>#DIV/0!</v>
      </c>
      <c r="AE6660" s="207"/>
      <c r="AF6660" s="153"/>
      <c r="AG6660" s="159"/>
      <c r="AH6660" s="153"/>
      <c r="AI6660" s="161"/>
      <c r="AJ6660" s="153"/>
      <c r="AK6660" s="153"/>
      <c r="AL6660" s="207"/>
      <c r="AM6660" s="207"/>
      <c r="AN6660" s="207"/>
      <c r="AO6660" s="207"/>
      <c r="AP6660" s="147" t="s">
        <v>67</v>
      </c>
      <c r="AQ6660" s="147" t="s">
        <v>67</v>
      </c>
      <c r="AR6660" s="147"/>
      <c r="AS6660" s="209" t="s">
        <v>68</v>
      </c>
      <c r="AT6660" s="223" t="str">
        <f>MONTH(B6660)&amp;"/"&amp;YEAR(B6660)</f>
        <v>3/2026</v>
      </c>
      <c r="AU6660" s="223">
        <f>WEEKNUM(B6660)-WEEKNUM(EOMONTH(B6660,-1)+1)+1</f>
        <v>4</v>
      </c>
      <c r="AV6660" s="209" t="str">
        <f>MONTH(R6660)&amp;"/"&amp;YEAR(R6660)</f>
        <v>1/1900</v>
      </c>
      <c r="AW6660" s="209" t="e">
        <f>WEEKNUM(R6660)-WEEKNUM(EOMONTH(R6660,-1)+1)+1</f>
        <v>#NUM!</v>
      </c>
      <c r="AX6660" s="209">
        <f>IF(BB6660="S",IF(Q6660="1. Aceitou o programa",R6660-B6660,0),0)</f>
        <v>0</v>
      </c>
      <c r="AY6660" s="209">
        <f>IF(BB6660="S",IF(AND(S6660&lt;&gt;"",R6660&lt;&gt;""),S6660-R6660,0),0)</f>
        <v>0</v>
      </c>
      <c r="AZ6660" s="209">
        <f>IF(BB6660="S",IF(Q6660="1. Aceitou o programa",IF(OR(X6660="Não se Aplica",X6660=""),IF(OR(W6660="Não se Aplica",W6660=""),0,W6660-V6660),AVERAGE(X6660-W6660,W6660-V6660)),0),0)</f>
        <v>0</v>
      </c>
      <c r="BA6660" s="209">
        <f>IF(BB6660="S",IF(AND(Q6660="1. Aceitou o programa",AH6660="Realizada"),IFERROR(IF(AG6660="",0,AG6660-R6660),0),0),0)</f>
        <v>0</v>
      </c>
      <c r="BB6660" s="209" t="str">
        <f>_xlfn.XLOOKUP(U6660,'Lista Suspensa'!$AA$20:$AA$23,'Lista Suspensa'!$AB$20:$AB$23,"N/A")</f>
        <v>S</v>
      </c>
    </row>
    <row r="6661" spans="1:54" ht="12" customHeight="1">
      <c r="A6661" s="151" t="s">
        <v>67</v>
      </c>
      <c r="B6661" s="152">
        <v>46107</v>
      </c>
      <c r="C6661" s="153" t="s">
        <v>297</v>
      </c>
      <c r="D6661" s="153" t="s">
        <v>455</v>
      </c>
      <c r="E6661" s="244">
        <v>81831307</v>
      </c>
      <c r="F6661" s="144" t="s">
        <v>11061</v>
      </c>
      <c r="G6661" s="230"/>
      <c r="H6661" s="154">
        <v>35504</v>
      </c>
      <c r="I6661" s="153">
        <v>29</v>
      </c>
      <c r="J6661" s="148" t="s">
        <v>70</v>
      </c>
      <c r="K6661" s="153"/>
      <c r="L6661" s="153"/>
      <c r="M6661" s="153"/>
      <c r="N6661" s="153"/>
      <c r="O6661" s="155">
        <v>21980482837</v>
      </c>
      <c r="P6661" s="156" t="s">
        <v>2023</v>
      </c>
      <c r="Q6661" s="157" t="s">
        <v>8211</v>
      </c>
      <c r="R6661" s="158"/>
      <c r="S6661" s="159"/>
      <c r="T6661" s="159" t="s">
        <v>6983</v>
      </c>
      <c r="U6661" s="159" t="s">
        <v>8212</v>
      </c>
      <c r="V6661" s="154">
        <v>46112</v>
      </c>
      <c r="W6661" s="154">
        <v>46155</v>
      </c>
      <c r="X6661" s="154"/>
      <c r="Y6661" s="160"/>
      <c r="Z6661" s="160"/>
      <c r="AA6661" s="153"/>
      <c r="AB6661" s="153"/>
      <c r="AC6661" s="182" t="e">
        <f t="shared" si="210"/>
        <v>#DIV/0!</v>
      </c>
      <c r="AD6661" s="153" t="e">
        <f t="shared" si="211"/>
        <v>#DIV/0!</v>
      </c>
      <c r="AE6661" s="207"/>
      <c r="AF6661" s="153"/>
      <c r="AG6661" s="159"/>
      <c r="AH6661" s="153"/>
      <c r="AI6661" s="161"/>
      <c r="AJ6661" s="153"/>
      <c r="AK6661" s="153"/>
      <c r="AL6661" s="207"/>
      <c r="AM6661" s="207"/>
      <c r="AN6661" s="207"/>
      <c r="AO6661" s="207"/>
      <c r="AP6661" s="147" t="s">
        <v>67</v>
      </c>
      <c r="AQ6661" s="147" t="s">
        <v>67</v>
      </c>
      <c r="AR6661" s="147"/>
      <c r="AS6661" s="209" t="s">
        <v>68</v>
      </c>
      <c r="AT6661" s="223" t="str">
        <f>MONTH(B6661)&amp;"/"&amp;YEAR(B6661)</f>
        <v>3/2026</v>
      </c>
      <c r="AU6661" s="223">
        <f>WEEKNUM(B6661)-WEEKNUM(EOMONTH(B6661,-1)+1)+1</f>
        <v>4</v>
      </c>
      <c r="AV6661" s="209" t="str">
        <f>MONTH(R6661)&amp;"/"&amp;YEAR(R6661)</f>
        <v>1/1900</v>
      </c>
      <c r="AW6661" s="209" t="e">
        <f>WEEKNUM(R6661)-WEEKNUM(EOMONTH(R6661,-1)+1)+1</f>
        <v>#NUM!</v>
      </c>
      <c r="AX6661" s="209">
        <f>IF(BB6661="S",IF(Q6661="1. Aceitou o programa",R6661-B6661,0),0)</f>
        <v>0</v>
      </c>
      <c r="AY6661" s="209">
        <f>IF(BB6661="S",IF(AND(S6661&lt;&gt;"",R6661&lt;&gt;""),S6661-R6661,0),0)</f>
        <v>0</v>
      </c>
      <c r="AZ6661" s="209">
        <f>IF(BB6661="S",IF(Q6661="1. Aceitou o programa",IF(OR(X6661="Não se Aplica",X6661=""),IF(OR(W6661="Não se Aplica",W6661=""),0,W6661-V6661),AVERAGE(X6661-W6661,W6661-V6661)),0),0)</f>
        <v>0</v>
      </c>
      <c r="BA6661" s="209">
        <f>IF(BB6661="S",IF(AND(Q6661="1. Aceitou o programa",AH6661="Realizada"),IFERROR(IF(AG6661="",0,AG6661-R6661),0),0),0)</f>
        <v>0</v>
      </c>
      <c r="BB6661" s="209" t="str">
        <f>_xlfn.XLOOKUP(U6661,'Lista Suspensa'!$AA$20:$AA$23,'Lista Suspensa'!$AB$20:$AB$23,"N/A")</f>
        <v>S</v>
      </c>
    </row>
    <row r="6662" spans="1:54" ht="12" customHeight="1">
      <c r="A6662" s="151" t="s">
        <v>54</v>
      </c>
      <c r="B6662" s="152">
        <v>46112</v>
      </c>
      <c r="C6662" s="153" t="s">
        <v>297</v>
      </c>
      <c r="D6662" s="153" t="s">
        <v>167</v>
      </c>
      <c r="E6662" s="244">
        <v>92640538</v>
      </c>
      <c r="F6662" s="144" t="s">
        <v>11062</v>
      </c>
      <c r="G6662" s="230"/>
      <c r="H6662" s="154">
        <v>38499</v>
      </c>
      <c r="I6662" s="153">
        <v>20</v>
      </c>
      <c r="J6662" s="148" t="s">
        <v>70</v>
      </c>
      <c r="K6662" s="153"/>
      <c r="L6662" s="153"/>
      <c r="M6662" s="153"/>
      <c r="N6662" s="153"/>
      <c r="O6662" s="155">
        <v>73991963507</v>
      </c>
      <c r="P6662" s="156" t="s">
        <v>60</v>
      </c>
      <c r="Q6662" s="157" t="s">
        <v>8211</v>
      </c>
      <c r="R6662" s="158"/>
      <c r="S6662" s="159"/>
      <c r="T6662" s="159" t="s">
        <v>6983</v>
      </c>
      <c r="U6662" s="159" t="s">
        <v>8212</v>
      </c>
      <c r="V6662" s="154">
        <v>46128</v>
      </c>
      <c r="W6662" s="154">
        <v>46146</v>
      </c>
      <c r="X6662" s="154"/>
      <c r="Y6662" s="160"/>
      <c r="Z6662" s="160"/>
      <c r="AA6662" s="153"/>
      <c r="AB6662" s="153"/>
      <c r="AC6662" s="182" t="e">
        <f t="shared" si="210"/>
        <v>#DIV/0!</v>
      </c>
      <c r="AD6662" s="153" t="e">
        <f t="shared" si="211"/>
        <v>#DIV/0!</v>
      </c>
      <c r="AE6662" s="207"/>
      <c r="AF6662" s="153"/>
      <c r="AG6662" s="159"/>
      <c r="AH6662" s="153"/>
      <c r="AI6662" s="161"/>
      <c r="AJ6662" s="153"/>
      <c r="AK6662" s="153"/>
      <c r="AL6662" s="207"/>
      <c r="AM6662" s="207"/>
      <c r="AN6662" s="207"/>
      <c r="AO6662" s="207"/>
      <c r="AP6662" s="147" t="s">
        <v>67</v>
      </c>
      <c r="AQ6662" s="147" t="s">
        <v>67</v>
      </c>
      <c r="AR6662" s="147"/>
      <c r="AS6662" s="209" t="s">
        <v>68</v>
      </c>
      <c r="AT6662" s="223" t="str">
        <f>MONTH(B6662)&amp;"/"&amp;YEAR(B6662)</f>
        <v>3/2026</v>
      </c>
      <c r="AU6662" s="223">
        <f>WEEKNUM(B6662)-WEEKNUM(EOMONTH(B6662,-1)+1)+1</f>
        <v>5</v>
      </c>
      <c r="AV6662" s="209" t="str">
        <f>MONTH(R6662)&amp;"/"&amp;YEAR(R6662)</f>
        <v>1/1900</v>
      </c>
      <c r="AW6662" s="209" t="e">
        <f>WEEKNUM(R6662)-WEEKNUM(EOMONTH(R6662,-1)+1)+1</f>
        <v>#NUM!</v>
      </c>
      <c r="AX6662" s="209">
        <f>IF(BB6662="S",IF(Q6662="1. Aceitou o programa",R6662-B6662,0),0)</f>
        <v>0</v>
      </c>
      <c r="AY6662" s="209">
        <f>IF(BB6662="S",IF(AND(S6662&lt;&gt;"",R6662&lt;&gt;""),S6662-R6662,0),0)</f>
        <v>0</v>
      </c>
      <c r="AZ6662" s="209">
        <f>IF(BB6662="S",IF(Q6662="1. Aceitou o programa",IF(OR(X6662="Não se Aplica",X6662=""),IF(OR(W6662="Não se Aplica",W6662=""),0,W6662-V6662),AVERAGE(X6662-W6662,W6662-V6662)),0),0)</f>
        <v>0</v>
      </c>
      <c r="BA6662" s="209">
        <f>IF(BB6662="S",IF(AND(Q6662="1. Aceitou o programa",AH6662="Realizada"),IFERROR(IF(AG6662="",0,AG6662-R6662),0),0),0)</f>
        <v>0</v>
      </c>
      <c r="BB6662" s="209" t="str">
        <f>_xlfn.XLOOKUP(U6662,'Lista Suspensa'!$AA$20:$AA$23,'Lista Suspensa'!$AB$20:$AB$23,"N/A")</f>
        <v>S</v>
      </c>
    </row>
    <row r="6663" spans="1:54" ht="12" customHeight="1">
      <c r="A6663" s="151" t="s">
        <v>54</v>
      </c>
      <c r="B6663" s="152">
        <v>46112</v>
      </c>
      <c r="C6663" s="153" t="s">
        <v>55</v>
      </c>
      <c r="D6663" s="153" t="s">
        <v>56</v>
      </c>
      <c r="E6663" s="244">
        <v>77750128</v>
      </c>
      <c r="F6663" s="144" t="s">
        <v>11063</v>
      </c>
      <c r="G6663" s="230"/>
      <c r="H6663" s="154">
        <v>26862</v>
      </c>
      <c r="I6663" s="153">
        <v>52</v>
      </c>
      <c r="J6663" s="148" t="s">
        <v>70</v>
      </c>
      <c r="K6663" s="153"/>
      <c r="L6663" s="153"/>
      <c r="M6663" s="153"/>
      <c r="N6663" s="153"/>
      <c r="O6663" s="155">
        <v>11994172598</v>
      </c>
      <c r="P6663" s="156" t="s">
        <v>60</v>
      </c>
      <c r="Q6663" s="157" t="s">
        <v>8211</v>
      </c>
      <c r="R6663" s="158"/>
      <c r="S6663" s="159"/>
      <c r="T6663" s="159" t="s">
        <v>6983</v>
      </c>
      <c r="U6663" s="159" t="s">
        <v>8212</v>
      </c>
      <c r="V6663" s="154">
        <v>46113</v>
      </c>
      <c r="W6663" s="154">
        <v>46146</v>
      </c>
      <c r="X6663" s="154"/>
      <c r="Y6663" s="160"/>
      <c r="Z6663" s="160"/>
      <c r="AA6663" s="153"/>
      <c r="AB6663" s="153"/>
      <c r="AC6663" s="182" t="e">
        <f t="shared" si="210"/>
        <v>#DIV/0!</v>
      </c>
      <c r="AD6663" s="153" t="e">
        <f t="shared" si="211"/>
        <v>#DIV/0!</v>
      </c>
      <c r="AE6663" s="207"/>
      <c r="AF6663" s="153"/>
      <c r="AG6663" s="159"/>
      <c r="AH6663" s="153"/>
      <c r="AI6663" s="161"/>
      <c r="AJ6663" s="153"/>
      <c r="AK6663" s="153"/>
      <c r="AL6663" s="207"/>
      <c r="AM6663" s="207"/>
      <c r="AN6663" s="207"/>
      <c r="AO6663" s="207"/>
      <c r="AP6663" s="147" t="s">
        <v>67</v>
      </c>
      <c r="AQ6663" s="147" t="s">
        <v>67</v>
      </c>
      <c r="AR6663" s="147"/>
      <c r="AS6663" s="209" t="s">
        <v>68</v>
      </c>
      <c r="AT6663" s="223" t="str">
        <f>MONTH(B6663)&amp;"/"&amp;YEAR(B6663)</f>
        <v>3/2026</v>
      </c>
      <c r="AU6663" s="223">
        <f>WEEKNUM(B6663)-WEEKNUM(EOMONTH(B6663,-1)+1)+1</f>
        <v>5</v>
      </c>
      <c r="AV6663" s="209" t="str">
        <f>MONTH(R6663)&amp;"/"&amp;YEAR(R6663)</f>
        <v>1/1900</v>
      </c>
      <c r="AW6663" s="209" t="e">
        <f>WEEKNUM(R6663)-WEEKNUM(EOMONTH(R6663,-1)+1)+1</f>
        <v>#NUM!</v>
      </c>
      <c r="AX6663" s="209">
        <f>IF(BB6663="S",IF(Q6663="1. Aceitou o programa",R6663-B6663,0),0)</f>
        <v>0</v>
      </c>
      <c r="AY6663" s="209">
        <f>IF(BB6663="S",IF(AND(S6663&lt;&gt;"",R6663&lt;&gt;""),S6663-R6663,0),0)</f>
        <v>0</v>
      </c>
      <c r="AZ6663" s="209">
        <f>IF(BB6663="S",IF(Q6663="1. Aceitou o programa",IF(OR(X6663="Não se Aplica",X6663=""),IF(OR(W6663="Não se Aplica",W6663=""),0,W6663-V6663),AVERAGE(X6663-W6663,W6663-V6663)),0),0)</f>
        <v>0</v>
      </c>
      <c r="BA6663" s="209">
        <f>IF(BB6663="S",IF(AND(Q6663="1. Aceitou o programa",AH6663="Realizada"),IFERROR(IF(AG6663="",0,AG6663-R6663),0),0),0)</f>
        <v>0</v>
      </c>
      <c r="BB6663" s="209" t="str">
        <f>_xlfn.XLOOKUP(U6663,'Lista Suspensa'!$AA$20:$AA$23,'Lista Suspensa'!$AB$20:$AB$23,"N/A")</f>
        <v>S</v>
      </c>
    </row>
    <row r="6664" spans="1:54" ht="12" customHeight="1">
      <c r="A6664" s="151" t="s">
        <v>54</v>
      </c>
      <c r="B6664" s="152">
        <v>46112</v>
      </c>
      <c r="C6664" s="153" t="s">
        <v>55</v>
      </c>
      <c r="D6664" s="153" t="s">
        <v>56</v>
      </c>
      <c r="E6664" s="244">
        <v>78353945</v>
      </c>
      <c r="F6664" s="144" t="s">
        <v>11064</v>
      </c>
      <c r="G6664" s="230"/>
      <c r="H6664" s="154">
        <v>29202</v>
      </c>
      <c r="I6664" s="153">
        <v>46</v>
      </c>
      <c r="J6664" s="148" t="s">
        <v>70</v>
      </c>
      <c r="K6664" s="153"/>
      <c r="L6664" s="153"/>
      <c r="M6664" s="153"/>
      <c r="N6664" s="153"/>
      <c r="O6664" s="155">
        <v>21986592314</v>
      </c>
      <c r="P6664" s="156" t="s">
        <v>60</v>
      </c>
      <c r="Q6664" s="157" t="s">
        <v>8211</v>
      </c>
      <c r="R6664" s="158"/>
      <c r="S6664" s="159"/>
      <c r="T6664" s="159" t="s">
        <v>6983</v>
      </c>
      <c r="U6664" s="159" t="s">
        <v>8212</v>
      </c>
      <c r="V6664" s="154">
        <v>46113</v>
      </c>
      <c r="W6664" s="154">
        <v>46146</v>
      </c>
      <c r="X6664" s="154"/>
      <c r="Y6664" s="160"/>
      <c r="Z6664" s="160"/>
      <c r="AA6664" s="153"/>
      <c r="AB6664" s="153"/>
      <c r="AC6664" s="182" t="e">
        <f t="shared" si="210"/>
        <v>#DIV/0!</v>
      </c>
      <c r="AD6664" s="153" t="e">
        <f t="shared" si="211"/>
        <v>#DIV/0!</v>
      </c>
      <c r="AE6664" s="207"/>
      <c r="AF6664" s="153"/>
      <c r="AG6664" s="159"/>
      <c r="AH6664" s="153"/>
      <c r="AI6664" s="161"/>
      <c r="AJ6664" s="153"/>
      <c r="AK6664" s="153"/>
      <c r="AL6664" s="207"/>
      <c r="AM6664" s="207"/>
      <c r="AN6664" s="207"/>
      <c r="AO6664" s="207"/>
      <c r="AP6664" s="147" t="s">
        <v>67</v>
      </c>
      <c r="AQ6664" s="147"/>
      <c r="AR6664" s="147"/>
      <c r="AS6664" s="209" t="s">
        <v>68</v>
      </c>
      <c r="AT6664" s="223" t="str">
        <f>MONTH(B6664)&amp;"/"&amp;YEAR(B6664)</f>
        <v>3/2026</v>
      </c>
      <c r="AU6664" s="223">
        <f>WEEKNUM(B6664)-WEEKNUM(EOMONTH(B6664,-1)+1)+1</f>
        <v>5</v>
      </c>
      <c r="AV6664" s="209" t="str">
        <f>MONTH(R6664)&amp;"/"&amp;YEAR(R6664)</f>
        <v>1/1900</v>
      </c>
      <c r="AW6664" s="209" t="e">
        <f>WEEKNUM(R6664)-WEEKNUM(EOMONTH(R6664,-1)+1)+1</f>
        <v>#NUM!</v>
      </c>
      <c r="AX6664" s="209">
        <f>IF(BB6664="S",IF(Q6664="1. Aceitou o programa",R6664-B6664,0),0)</f>
        <v>0</v>
      </c>
      <c r="AY6664" s="209">
        <f>IF(BB6664="S",IF(AND(S6664&lt;&gt;"",R6664&lt;&gt;""),S6664-R6664,0),0)</f>
        <v>0</v>
      </c>
      <c r="AZ6664" s="209">
        <f>IF(BB6664="S",IF(Q6664="1. Aceitou o programa",IF(OR(X6664="Não se Aplica",X6664=""),IF(OR(W6664="Não se Aplica",W6664=""),0,W6664-V6664),AVERAGE(X6664-W6664,W6664-V6664)),0),0)</f>
        <v>0</v>
      </c>
      <c r="BA6664" s="209">
        <f>IF(BB6664="S",IF(AND(Q6664="1. Aceitou o programa",AH6664="Realizada"),IFERROR(IF(AG6664="",0,AG6664-R6664),0),0),0)</f>
        <v>0</v>
      </c>
      <c r="BB6664" s="209" t="str">
        <f>_xlfn.XLOOKUP(U6664,'Lista Suspensa'!$AA$20:$AA$23,'Lista Suspensa'!$AB$20:$AB$23,"N/A")</f>
        <v>S</v>
      </c>
    </row>
    <row r="6665" spans="1:54" ht="12" customHeight="1">
      <c r="A6665" s="151" t="s">
        <v>54</v>
      </c>
      <c r="B6665" s="152">
        <v>46112</v>
      </c>
      <c r="C6665" s="153" t="s">
        <v>55</v>
      </c>
      <c r="D6665" s="153" t="s">
        <v>56</v>
      </c>
      <c r="E6665" s="244">
        <v>74325546</v>
      </c>
      <c r="F6665" s="144" t="s">
        <v>11065</v>
      </c>
      <c r="G6665" s="230"/>
      <c r="H6665" s="154">
        <v>32267</v>
      </c>
      <c r="I6665" s="153">
        <v>38</v>
      </c>
      <c r="J6665" s="148" t="s">
        <v>70</v>
      </c>
      <c r="K6665" s="153"/>
      <c r="L6665" s="153"/>
      <c r="M6665" s="153"/>
      <c r="N6665" s="153"/>
      <c r="O6665" s="155">
        <v>11983250560</v>
      </c>
      <c r="P6665" s="156" t="s">
        <v>60</v>
      </c>
      <c r="Q6665" s="157" t="s">
        <v>8211</v>
      </c>
      <c r="R6665" s="158"/>
      <c r="S6665" s="159"/>
      <c r="T6665" s="159" t="s">
        <v>6983</v>
      </c>
      <c r="U6665" s="159" t="s">
        <v>8212</v>
      </c>
      <c r="V6665" s="154">
        <v>46113</v>
      </c>
      <c r="W6665" s="154">
        <v>46146</v>
      </c>
      <c r="X6665" s="154"/>
      <c r="Y6665" s="160"/>
      <c r="Z6665" s="160"/>
      <c r="AA6665" s="153"/>
      <c r="AB6665" s="153"/>
      <c r="AC6665" s="182" t="e">
        <f t="shared" si="210"/>
        <v>#DIV/0!</v>
      </c>
      <c r="AD6665" s="153" t="e">
        <f t="shared" si="211"/>
        <v>#DIV/0!</v>
      </c>
      <c r="AE6665" s="207"/>
      <c r="AF6665" s="153"/>
      <c r="AG6665" s="159"/>
      <c r="AH6665" s="153"/>
      <c r="AI6665" s="161"/>
      <c r="AJ6665" s="153"/>
      <c r="AK6665" s="153"/>
      <c r="AL6665" s="207"/>
      <c r="AM6665" s="207"/>
      <c r="AN6665" s="207"/>
      <c r="AO6665" s="207"/>
      <c r="AP6665" s="147" t="s">
        <v>67</v>
      </c>
      <c r="AQ6665" s="147" t="s">
        <v>67</v>
      </c>
      <c r="AR6665" s="147"/>
      <c r="AS6665" s="209" t="s">
        <v>68</v>
      </c>
      <c r="AT6665" s="223" t="str">
        <f>MONTH(B6665)&amp;"/"&amp;YEAR(B6665)</f>
        <v>3/2026</v>
      </c>
      <c r="AU6665" s="223">
        <f>WEEKNUM(B6665)-WEEKNUM(EOMONTH(B6665,-1)+1)+1</f>
        <v>5</v>
      </c>
      <c r="AV6665" s="209" t="str">
        <f>MONTH(R6665)&amp;"/"&amp;YEAR(R6665)</f>
        <v>1/1900</v>
      </c>
      <c r="AW6665" s="209" t="e">
        <f>WEEKNUM(R6665)-WEEKNUM(EOMONTH(R6665,-1)+1)+1</f>
        <v>#NUM!</v>
      </c>
      <c r="AX6665" s="209">
        <f>IF(BB6665="S",IF(Q6665="1. Aceitou o programa",R6665-B6665,0),0)</f>
        <v>0</v>
      </c>
      <c r="AY6665" s="209">
        <f>IF(BB6665="S",IF(AND(S6665&lt;&gt;"",R6665&lt;&gt;""),S6665-R6665,0),0)</f>
        <v>0</v>
      </c>
      <c r="AZ6665" s="209">
        <f>IF(BB6665="S",IF(Q6665="1. Aceitou o programa",IF(OR(X6665="Não se Aplica",X6665=""),IF(OR(W6665="Não se Aplica",W6665=""),0,W6665-V6665),AVERAGE(X6665-W6665,W6665-V6665)),0),0)</f>
        <v>0</v>
      </c>
      <c r="BA6665" s="209">
        <f>IF(BB6665="S",IF(AND(Q6665="1. Aceitou o programa",AH6665="Realizada"),IFERROR(IF(AG6665="",0,AG6665-R6665),0),0),0)</f>
        <v>0</v>
      </c>
      <c r="BB6665" s="209" t="str">
        <f>_xlfn.XLOOKUP(U6665,'Lista Suspensa'!$AA$20:$AA$23,'Lista Suspensa'!$AB$20:$AB$23,"N/A")</f>
        <v>S</v>
      </c>
    </row>
    <row r="6666" spans="1:54" ht="12" customHeight="1">
      <c r="A6666" s="151" t="s">
        <v>54</v>
      </c>
      <c r="B6666" s="152">
        <v>46112</v>
      </c>
      <c r="C6666" s="153" t="s">
        <v>55</v>
      </c>
      <c r="D6666" s="153" t="s">
        <v>56</v>
      </c>
      <c r="E6666" s="244">
        <v>93851395</v>
      </c>
      <c r="F6666" s="144" t="s">
        <v>11066</v>
      </c>
      <c r="G6666" s="230"/>
      <c r="H6666" s="154">
        <v>31770</v>
      </c>
      <c r="I6666" s="153">
        <v>39</v>
      </c>
      <c r="J6666" s="148" t="s">
        <v>70</v>
      </c>
      <c r="K6666" s="153" t="s">
        <v>1066</v>
      </c>
      <c r="L6666" s="153"/>
      <c r="M6666" s="153"/>
      <c r="N6666" s="153"/>
      <c r="O6666" s="155">
        <v>81997945135</v>
      </c>
      <c r="P6666" s="156" t="s">
        <v>60</v>
      </c>
      <c r="Q6666" s="157" t="s">
        <v>8211</v>
      </c>
      <c r="R6666" s="158"/>
      <c r="S6666" s="159"/>
      <c r="T6666" s="159" t="s">
        <v>6983</v>
      </c>
      <c r="U6666" s="159" t="s">
        <v>8212</v>
      </c>
      <c r="V6666" s="154">
        <v>46139</v>
      </c>
      <c r="W6666" s="154">
        <v>46146</v>
      </c>
      <c r="X6666" s="154"/>
      <c r="Y6666" s="160"/>
      <c r="Z6666" s="160"/>
      <c r="AA6666" s="153"/>
      <c r="AB6666" s="153"/>
      <c r="AC6666" s="182" t="e">
        <f t="shared" si="210"/>
        <v>#DIV/0!</v>
      </c>
      <c r="AD6666" s="153" t="e">
        <f t="shared" si="211"/>
        <v>#DIV/0!</v>
      </c>
      <c r="AE6666" s="207"/>
      <c r="AF6666" s="153"/>
      <c r="AG6666" s="159"/>
      <c r="AH6666" s="153"/>
      <c r="AI6666" s="161"/>
      <c r="AJ6666" s="153"/>
      <c r="AK6666" s="153"/>
      <c r="AL6666" s="207"/>
      <c r="AM6666" s="207"/>
      <c r="AN6666" s="207"/>
      <c r="AO6666" s="207"/>
      <c r="AP6666" s="147" t="s">
        <v>67</v>
      </c>
      <c r="AQ6666" s="147" t="s">
        <v>67</v>
      </c>
      <c r="AR6666" s="147"/>
      <c r="AS6666" s="209" t="s">
        <v>68</v>
      </c>
      <c r="AT6666" s="223" t="str">
        <f>MONTH(B6666)&amp;"/"&amp;YEAR(B6666)</f>
        <v>3/2026</v>
      </c>
      <c r="AU6666" s="223">
        <f>WEEKNUM(B6666)-WEEKNUM(EOMONTH(B6666,-1)+1)+1</f>
        <v>5</v>
      </c>
      <c r="AV6666" s="209" t="str">
        <f>MONTH(R6666)&amp;"/"&amp;YEAR(R6666)</f>
        <v>1/1900</v>
      </c>
      <c r="AW6666" s="209" t="e">
        <f>WEEKNUM(R6666)-WEEKNUM(EOMONTH(R6666,-1)+1)+1</f>
        <v>#NUM!</v>
      </c>
      <c r="AX6666" s="209">
        <f>IF(BB6666="S",IF(Q6666="1. Aceitou o programa",R6666-B6666,0),0)</f>
        <v>0</v>
      </c>
      <c r="AY6666" s="209">
        <f>IF(BB6666="S",IF(AND(S6666&lt;&gt;"",R6666&lt;&gt;""),S6666-R6666,0),0)</f>
        <v>0</v>
      </c>
      <c r="AZ6666" s="209">
        <f>IF(BB6666="S",IF(Q6666="1. Aceitou o programa",IF(OR(X6666="Não se Aplica",X6666=""),IF(OR(W6666="Não se Aplica",W6666=""),0,W6666-V6666),AVERAGE(X6666-W6666,W6666-V6666)),0),0)</f>
        <v>0</v>
      </c>
      <c r="BA6666" s="209">
        <f>IF(BB6666="S",IF(AND(Q6666="1. Aceitou o programa",AH6666="Realizada"),IFERROR(IF(AG6666="",0,AG6666-R6666),0),0),0)</f>
        <v>0</v>
      </c>
      <c r="BB6666" s="209" t="str">
        <f>_xlfn.XLOOKUP(U6666,'Lista Suspensa'!$AA$20:$AA$23,'Lista Suspensa'!$AB$20:$AB$23,"N/A")</f>
        <v>S</v>
      </c>
    </row>
    <row r="6667" spans="1:54" ht="12" customHeight="1">
      <c r="A6667" s="151" t="s">
        <v>54</v>
      </c>
      <c r="B6667" s="152">
        <v>46112</v>
      </c>
      <c r="C6667" s="153" t="s">
        <v>55</v>
      </c>
      <c r="D6667" s="153" t="s">
        <v>56</v>
      </c>
      <c r="E6667" s="244">
        <v>93335778</v>
      </c>
      <c r="F6667" s="144" t="s">
        <v>11067</v>
      </c>
      <c r="G6667" s="230"/>
      <c r="H6667" s="154">
        <v>22645</v>
      </c>
      <c r="I6667" s="153">
        <v>64</v>
      </c>
      <c r="J6667" s="148" t="s">
        <v>70</v>
      </c>
      <c r="K6667" s="153" t="s">
        <v>101</v>
      </c>
      <c r="L6667" s="153"/>
      <c r="M6667" s="153"/>
      <c r="N6667" s="153"/>
      <c r="O6667" s="155">
        <v>21976272621</v>
      </c>
      <c r="P6667" s="156" t="s">
        <v>60</v>
      </c>
      <c r="Q6667" s="157" t="s">
        <v>8211</v>
      </c>
      <c r="R6667" s="158"/>
      <c r="S6667" s="159"/>
      <c r="T6667" s="159" t="s">
        <v>6983</v>
      </c>
      <c r="U6667" s="159" t="s">
        <v>8212</v>
      </c>
      <c r="V6667" s="154">
        <v>46146</v>
      </c>
      <c r="W6667" s="154">
        <v>46155</v>
      </c>
      <c r="X6667" s="154"/>
      <c r="Y6667" s="160"/>
      <c r="Z6667" s="160"/>
      <c r="AA6667" s="153"/>
      <c r="AB6667" s="153"/>
      <c r="AC6667" s="182" t="e">
        <f t="shared" si="210"/>
        <v>#DIV/0!</v>
      </c>
      <c r="AD6667" s="153" t="e">
        <f t="shared" si="211"/>
        <v>#DIV/0!</v>
      </c>
      <c r="AE6667" s="207"/>
      <c r="AF6667" s="153"/>
      <c r="AG6667" s="159"/>
      <c r="AH6667" s="153"/>
      <c r="AI6667" s="161"/>
      <c r="AJ6667" s="153"/>
      <c r="AK6667" s="153"/>
      <c r="AL6667" s="207"/>
      <c r="AM6667" s="207"/>
      <c r="AN6667" s="207"/>
      <c r="AO6667" s="207"/>
      <c r="AP6667" s="147" t="s">
        <v>67</v>
      </c>
      <c r="AQ6667" s="147" t="s">
        <v>67</v>
      </c>
      <c r="AR6667" s="147"/>
      <c r="AS6667" s="209" t="s">
        <v>68</v>
      </c>
      <c r="AT6667" s="223" t="str">
        <f>MONTH(B6667)&amp;"/"&amp;YEAR(B6667)</f>
        <v>3/2026</v>
      </c>
      <c r="AU6667" s="223">
        <f>WEEKNUM(B6667)-WEEKNUM(EOMONTH(B6667,-1)+1)+1</f>
        <v>5</v>
      </c>
      <c r="AV6667" s="209" t="str">
        <f>MONTH(R6667)&amp;"/"&amp;YEAR(R6667)</f>
        <v>1/1900</v>
      </c>
      <c r="AW6667" s="209" t="e">
        <f>WEEKNUM(R6667)-WEEKNUM(EOMONTH(R6667,-1)+1)+1</f>
        <v>#NUM!</v>
      </c>
      <c r="AX6667" s="209">
        <f>IF(BB6667="S",IF(Q6667="1. Aceitou o programa",R6667-B6667,0),0)</f>
        <v>0</v>
      </c>
      <c r="AY6667" s="209">
        <f>IF(BB6667="S",IF(AND(S6667&lt;&gt;"",R6667&lt;&gt;""),S6667-R6667,0),0)</f>
        <v>0</v>
      </c>
      <c r="AZ6667" s="209">
        <f>IF(BB6667="S",IF(Q6667="1. Aceitou o programa",IF(OR(X6667="Não se Aplica",X6667=""),IF(OR(W6667="Não se Aplica",W6667=""),0,W6667-V6667),AVERAGE(X6667-W6667,W6667-V6667)),0),0)</f>
        <v>0</v>
      </c>
      <c r="BA6667" s="209">
        <f>IF(BB6667="S",IF(AND(Q6667="1. Aceitou o programa",AH6667="Realizada"),IFERROR(IF(AG6667="",0,AG6667-R6667),0),0),0)</f>
        <v>0</v>
      </c>
      <c r="BB6667" s="209" t="str">
        <f>_xlfn.XLOOKUP(U6667,'Lista Suspensa'!$AA$20:$AA$23,'Lista Suspensa'!$AB$20:$AB$23,"N/A")</f>
        <v>S</v>
      </c>
    </row>
    <row r="6668" spans="1:54" ht="12" customHeight="1">
      <c r="A6668" s="151" t="s">
        <v>54</v>
      </c>
      <c r="B6668" s="152">
        <v>46112</v>
      </c>
      <c r="C6668" s="153" t="s">
        <v>55</v>
      </c>
      <c r="D6668" s="153" t="s">
        <v>56</v>
      </c>
      <c r="E6668" s="244">
        <v>93693162</v>
      </c>
      <c r="F6668" s="144" t="s">
        <v>11068</v>
      </c>
      <c r="G6668" s="230"/>
      <c r="H6668" s="154">
        <v>24835</v>
      </c>
      <c r="I6668" s="153">
        <v>58</v>
      </c>
      <c r="J6668" s="148" t="s">
        <v>70</v>
      </c>
      <c r="K6668" s="153" t="s">
        <v>101</v>
      </c>
      <c r="L6668" s="153"/>
      <c r="M6668" s="153"/>
      <c r="N6668" s="153"/>
      <c r="O6668" s="155">
        <v>21964688478</v>
      </c>
      <c r="P6668" s="156" t="s">
        <v>60</v>
      </c>
      <c r="Q6668" s="157" t="s">
        <v>8211</v>
      </c>
      <c r="R6668" s="158"/>
      <c r="S6668" s="159"/>
      <c r="T6668" s="159" t="s">
        <v>6983</v>
      </c>
      <c r="U6668" s="159" t="s">
        <v>8212</v>
      </c>
      <c r="V6668" s="154">
        <v>46146</v>
      </c>
      <c r="W6668" s="154">
        <v>46155</v>
      </c>
      <c r="X6668" s="154"/>
      <c r="Y6668" s="160"/>
      <c r="Z6668" s="160"/>
      <c r="AA6668" s="153"/>
      <c r="AB6668" s="153"/>
      <c r="AC6668" s="182" t="e">
        <f t="shared" si="210"/>
        <v>#DIV/0!</v>
      </c>
      <c r="AD6668" s="153" t="e">
        <f t="shared" si="211"/>
        <v>#DIV/0!</v>
      </c>
      <c r="AE6668" s="207"/>
      <c r="AF6668" s="153"/>
      <c r="AG6668" s="159"/>
      <c r="AH6668" s="153"/>
      <c r="AI6668" s="161"/>
      <c r="AJ6668" s="153"/>
      <c r="AK6668" s="153"/>
      <c r="AL6668" s="207"/>
      <c r="AM6668" s="207"/>
      <c r="AN6668" s="207"/>
      <c r="AO6668" s="207"/>
      <c r="AP6668" s="147" t="s">
        <v>67</v>
      </c>
      <c r="AQ6668" s="147" t="s">
        <v>67</v>
      </c>
      <c r="AR6668" s="147"/>
      <c r="AS6668" s="209" t="s">
        <v>68</v>
      </c>
      <c r="AT6668" s="223" t="str">
        <f>MONTH(B6668)&amp;"/"&amp;YEAR(B6668)</f>
        <v>3/2026</v>
      </c>
      <c r="AU6668" s="223">
        <f>WEEKNUM(B6668)-WEEKNUM(EOMONTH(B6668,-1)+1)+1</f>
        <v>5</v>
      </c>
      <c r="AV6668" s="209" t="str">
        <f>MONTH(R6668)&amp;"/"&amp;YEAR(R6668)</f>
        <v>1/1900</v>
      </c>
      <c r="AW6668" s="209" t="e">
        <f>WEEKNUM(R6668)-WEEKNUM(EOMONTH(R6668,-1)+1)+1</f>
        <v>#NUM!</v>
      </c>
      <c r="AX6668" s="209">
        <f>IF(BB6668="S",IF(Q6668="1. Aceitou o programa",R6668-B6668,0),0)</f>
        <v>0</v>
      </c>
      <c r="AY6668" s="209">
        <f>IF(BB6668="S",IF(AND(S6668&lt;&gt;"",R6668&lt;&gt;""),S6668-R6668,0),0)</f>
        <v>0</v>
      </c>
      <c r="AZ6668" s="209">
        <f>IF(BB6668="S",IF(Q6668="1. Aceitou o programa",IF(OR(X6668="Não se Aplica",X6668=""),IF(OR(W6668="Não se Aplica",W6668=""),0,W6668-V6668),AVERAGE(X6668-W6668,W6668-V6668)),0),0)</f>
        <v>0</v>
      </c>
      <c r="BA6668" s="209">
        <f>IF(BB6668="S",IF(AND(Q6668="1. Aceitou o programa",AH6668="Realizada"),IFERROR(IF(AG6668="",0,AG6668-R6668),0),0),0)</f>
        <v>0</v>
      </c>
      <c r="BB6668" s="209" t="str">
        <f>_xlfn.XLOOKUP(U6668,'Lista Suspensa'!$AA$20:$AA$23,'Lista Suspensa'!$AB$20:$AB$23,"N/A")</f>
        <v>S</v>
      </c>
    </row>
    <row r="6669" spans="1:54" ht="12" customHeight="1">
      <c r="A6669" s="151" t="s">
        <v>54</v>
      </c>
      <c r="B6669" s="152">
        <v>46112</v>
      </c>
      <c r="C6669" s="153" t="s">
        <v>55</v>
      </c>
      <c r="D6669" s="153" t="s">
        <v>56</v>
      </c>
      <c r="E6669" s="244">
        <v>87226486</v>
      </c>
      <c r="F6669" s="144" t="s">
        <v>11069</v>
      </c>
      <c r="G6669" s="230"/>
      <c r="H6669" s="154">
        <v>25070</v>
      </c>
      <c r="I6669" s="153">
        <v>57</v>
      </c>
      <c r="J6669" s="148" t="s">
        <v>70</v>
      </c>
      <c r="K6669" s="153" t="s">
        <v>101</v>
      </c>
      <c r="L6669" s="153"/>
      <c r="M6669" s="153"/>
      <c r="N6669" s="153"/>
      <c r="O6669" s="155">
        <v>21999453667</v>
      </c>
      <c r="P6669" s="156" t="s">
        <v>60</v>
      </c>
      <c r="Q6669" s="157" t="s">
        <v>8211</v>
      </c>
      <c r="R6669" s="158"/>
      <c r="S6669" s="159"/>
      <c r="T6669" s="159" t="s">
        <v>6983</v>
      </c>
      <c r="U6669" s="159" t="s">
        <v>8212</v>
      </c>
      <c r="V6669" s="154">
        <v>46146</v>
      </c>
      <c r="W6669" s="154">
        <v>46155</v>
      </c>
      <c r="X6669" s="154"/>
      <c r="Y6669" s="160"/>
      <c r="Z6669" s="160"/>
      <c r="AA6669" s="153"/>
      <c r="AB6669" s="153"/>
      <c r="AC6669" s="182" t="e">
        <f t="shared" si="210"/>
        <v>#DIV/0!</v>
      </c>
      <c r="AD6669" s="153" t="e">
        <f t="shared" si="211"/>
        <v>#DIV/0!</v>
      </c>
      <c r="AE6669" s="207"/>
      <c r="AF6669" s="153"/>
      <c r="AG6669" s="159"/>
      <c r="AH6669" s="153"/>
      <c r="AI6669" s="161"/>
      <c r="AJ6669" s="153"/>
      <c r="AK6669" s="153"/>
      <c r="AL6669" s="207"/>
      <c r="AM6669" s="207"/>
      <c r="AN6669" s="207"/>
      <c r="AO6669" s="207"/>
      <c r="AP6669" s="147" t="s">
        <v>67</v>
      </c>
      <c r="AQ6669" s="147" t="s">
        <v>67</v>
      </c>
      <c r="AR6669" s="147"/>
      <c r="AS6669" s="209" t="s">
        <v>68</v>
      </c>
      <c r="AT6669" s="223" t="str">
        <f>MONTH(B6669)&amp;"/"&amp;YEAR(B6669)</f>
        <v>3/2026</v>
      </c>
      <c r="AU6669" s="223">
        <f>WEEKNUM(B6669)-WEEKNUM(EOMONTH(B6669,-1)+1)+1</f>
        <v>5</v>
      </c>
      <c r="AV6669" s="209" t="str">
        <f>MONTH(R6669)&amp;"/"&amp;YEAR(R6669)</f>
        <v>1/1900</v>
      </c>
      <c r="AW6669" s="209" t="e">
        <f>WEEKNUM(R6669)-WEEKNUM(EOMONTH(R6669,-1)+1)+1</f>
        <v>#NUM!</v>
      </c>
      <c r="AX6669" s="209">
        <f>IF(BB6669="S",IF(Q6669="1. Aceitou o programa",R6669-B6669,0),0)</f>
        <v>0</v>
      </c>
      <c r="AY6669" s="209">
        <f>IF(BB6669="S",IF(AND(S6669&lt;&gt;"",R6669&lt;&gt;""),S6669-R6669,0),0)</f>
        <v>0</v>
      </c>
      <c r="AZ6669" s="209">
        <f>IF(BB6669="S",IF(Q6669="1. Aceitou o programa",IF(OR(X6669="Não se Aplica",X6669=""),IF(OR(W6669="Não se Aplica",W6669=""),0,W6669-V6669),AVERAGE(X6669-W6669,W6669-V6669)),0),0)</f>
        <v>0</v>
      </c>
      <c r="BA6669" s="209">
        <f>IF(BB6669="S",IF(AND(Q6669="1. Aceitou o programa",AH6669="Realizada"),IFERROR(IF(AG6669="",0,AG6669-R6669),0),0),0)</f>
        <v>0</v>
      </c>
      <c r="BB6669" s="209" t="str">
        <f>_xlfn.XLOOKUP(U6669,'Lista Suspensa'!$AA$20:$AA$23,'Lista Suspensa'!$AB$20:$AB$23,"N/A")</f>
        <v>S</v>
      </c>
    </row>
    <row r="6670" spans="1:54" ht="12" customHeight="1">
      <c r="A6670" s="151" t="s">
        <v>54</v>
      </c>
      <c r="B6670" s="152">
        <v>46112</v>
      </c>
      <c r="C6670" s="153" t="s">
        <v>55</v>
      </c>
      <c r="D6670" s="153" t="s">
        <v>56</v>
      </c>
      <c r="E6670" s="244">
        <v>93102448</v>
      </c>
      <c r="F6670" s="144" t="s">
        <v>11070</v>
      </c>
      <c r="G6670" s="230"/>
      <c r="H6670" s="154">
        <v>26579</v>
      </c>
      <c r="I6670" s="153">
        <v>53</v>
      </c>
      <c r="J6670" s="148" t="s">
        <v>70</v>
      </c>
      <c r="K6670" s="153" t="s">
        <v>101</v>
      </c>
      <c r="L6670" s="153"/>
      <c r="M6670" s="153"/>
      <c r="N6670" s="153"/>
      <c r="O6670" s="155">
        <v>21998236841</v>
      </c>
      <c r="P6670" s="156" t="s">
        <v>60</v>
      </c>
      <c r="Q6670" s="157" t="s">
        <v>8211</v>
      </c>
      <c r="R6670" s="158"/>
      <c r="S6670" s="159"/>
      <c r="T6670" s="159" t="s">
        <v>6983</v>
      </c>
      <c r="U6670" s="159" t="s">
        <v>8212</v>
      </c>
      <c r="V6670" s="154">
        <v>46146</v>
      </c>
      <c r="W6670" s="154">
        <v>46155</v>
      </c>
      <c r="X6670" s="154"/>
      <c r="Y6670" s="160"/>
      <c r="Z6670" s="160"/>
      <c r="AA6670" s="153"/>
      <c r="AB6670" s="153"/>
      <c r="AC6670" s="182" t="e">
        <f t="shared" si="210"/>
        <v>#DIV/0!</v>
      </c>
      <c r="AD6670" s="153" t="e">
        <f t="shared" si="211"/>
        <v>#DIV/0!</v>
      </c>
      <c r="AE6670" s="207"/>
      <c r="AF6670" s="153"/>
      <c r="AG6670" s="159"/>
      <c r="AH6670" s="153"/>
      <c r="AI6670" s="161"/>
      <c r="AJ6670" s="153"/>
      <c r="AK6670" s="153"/>
      <c r="AL6670" s="207"/>
      <c r="AM6670" s="207"/>
      <c r="AN6670" s="207"/>
      <c r="AO6670" s="207"/>
      <c r="AP6670" s="147" t="s">
        <v>67</v>
      </c>
      <c r="AQ6670" s="147" t="s">
        <v>67</v>
      </c>
      <c r="AR6670" s="147"/>
      <c r="AS6670" s="209" t="s">
        <v>68</v>
      </c>
      <c r="AT6670" s="223" t="str">
        <f>MONTH(B6670)&amp;"/"&amp;YEAR(B6670)</f>
        <v>3/2026</v>
      </c>
      <c r="AU6670" s="223">
        <f>WEEKNUM(B6670)-WEEKNUM(EOMONTH(B6670,-1)+1)+1</f>
        <v>5</v>
      </c>
      <c r="AV6670" s="209" t="str">
        <f>MONTH(R6670)&amp;"/"&amp;YEAR(R6670)</f>
        <v>1/1900</v>
      </c>
      <c r="AW6670" s="209" t="e">
        <f>WEEKNUM(R6670)-WEEKNUM(EOMONTH(R6670,-1)+1)+1</f>
        <v>#NUM!</v>
      </c>
      <c r="AX6670" s="209">
        <f>IF(BB6670="S",IF(Q6670="1. Aceitou o programa",R6670-B6670,0),0)</f>
        <v>0</v>
      </c>
      <c r="AY6670" s="209">
        <f>IF(BB6670="S",IF(AND(S6670&lt;&gt;"",R6670&lt;&gt;""),S6670-R6670,0),0)</f>
        <v>0</v>
      </c>
      <c r="AZ6670" s="209">
        <f>IF(BB6670="S",IF(Q6670="1. Aceitou o programa",IF(OR(X6670="Não se Aplica",X6670=""),IF(OR(W6670="Não se Aplica",W6670=""),0,W6670-V6670),AVERAGE(X6670-W6670,W6670-V6670)),0),0)</f>
        <v>0</v>
      </c>
      <c r="BA6670" s="209">
        <f>IF(BB6670="S",IF(AND(Q6670="1. Aceitou o programa",AH6670="Realizada"),IFERROR(IF(AG6670="",0,AG6670-R6670),0),0),0)</f>
        <v>0</v>
      </c>
      <c r="BB6670" s="209" t="str">
        <f>_xlfn.XLOOKUP(U6670,'Lista Suspensa'!$AA$20:$AA$23,'Lista Suspensa'!$AB$20:$AB$23,"N/A")</f>
        <v>S</v>
      </c>
    </row>
    <row r="6671" spans="1:54" ht="12" customHeight="1">
      <c r="A6671" s="151" t="s">
        <v>54</v>
      </c>
      <c r="B6671" s="152">
        <v>46112</v>
      </c>
      <c r="C6671" s="153" t="s">
        <v>55</v>
      </c>
      <c r="D6671" s="153" t="s">
        <v>56</v>
      </c>
      <c r="E6671" s="244">
        <v>95750836</v>
      </c>
      <c r="F6671" s="144" t="s">
        <v>11071</v>
      </c>
      <c r="G6671" s="230"/>
      <c r="H6671" s="154">
        <v>26591</v>
      </c>
      <c r="I6671" s="153">
        <v>53</v>
      </c>
      <c r="J6671" s="148" t="s">
        <v>70</v>
      </c>
      <c r="K6671" s="153" t="s">
        <v>101</v>
      </c>
      <c r="L6671" s="153"/>
      <c r="M6671" s="153"/>
      <c r="N6671" s="153"/>
      <c r="O6671" s="155">
        <v>21970192041</v>
      </c>
      <c r="P6671" s="156" t="s">
        <v>60</v>
      </c>
      <c r="Q6671" s="157" t="s">
        <v>8211</v>
      </c>
      <c r="R6671" s="158"/>
      <c r="S6671" s="159"/>
      <c r="T6671" s="159" t="s">
        <v>6983</v>
      </c>
      <c r="U6671" s="159" t="s">
        <v>8212</v>
      </c>
      <c r="V6671" s="154">
        <v>46146</v>
      </c>
      <c r="W6671" s="154">
        <v>46155</v>
      </c>
      <c r="X6671" s="154"/>
      <c r="Y6671" s="160"/>
      <c r="Z6671" s="160"/>
      <c r="AA6671" s="153"/>
      <c r="AB6671" s="153"/>
      <c r="AC6671" s="182" t="e">
        <f t="shared" si="210"/>
        <v>#DIV/0!</v>
      </c>
      <c r="AD6671" s="153" t="e">
        <f t="shared" si="211"/>
        <v>#DIV/0!</v>
      </c>
      <c r="AE6671" s="207"/>
      <c r="AF6671" s="153"/>
      <c r="AG6671" s="159"/>
      <c r="AH6671" s="153"/>
      <c r="AI6671" s="161"/>
      <c r="AJ6671" s="153"/>
      <c r="AK6671" s="153"/>
      <c r="AL6671" s="207"/>
      <c r="AM6671" s="207"/>
      <c r="AN6671" s="207"/>
      <c r="AO6671" s="207"/>
      <c r="AP6671" s="147" t="s">
        <v>67</v>
      </c>
      <c r="AQ6671" s="147" t="s">
        <v>67</v>
      </c>
      <c r="AR6671" s="147"/>
      <c r="AS6671" s="209" t="s">
        <v>68</v>
      </c>
      <c r="AT6671" s="223" t="str">
        <f>MONTH(B6671)&amp;"/"&amp;YEAR(B6671)</f>
        <v>3/2026</v>
      </c>
      <c r="AU6671" s="223">
        <f>WEEKNUM(B6671)-WEEKNUM(EOMONTH(B6671,-1)+1)+1</f>
        <v>5</v>
      </c>
      <c r="AV6671" s="209" t="str">
        <f>MONTH(R6671)&amp;"/"&amp;YEAR(R6671)</f>
        <v>1/1900</v>
      </c>
      <c r="AW6671" s="209" t="e">
        <f>WEEKNUM(R6671)-WEEKNUM(EOMONTH(R6671,-1)+1)+1</f>
        <v>#NUM!</v>
      </c>
      <c r="AX6671" s="209">
        <f>IF(BB6671="S",IF(Q6671="1. Aceitou o programa",R6671-B6671,0),0)</f>
        <v>0</v>
      </c>
      <c r="AY6671" s="209">
        <f>IF(BB6671="S",IF(AND(S6671&lt;&gt;"",R6671&lt;&gt;""),S6671-R6671,0),0)</f>
        <v>0</v>
      </c>
      <c r="AZ6671" s="209">
        <f>IF(BB6671="S",IF(Q6671="1. Aceitou o programa",IF(OR(X6671="Não se Aplica",X6671=""),IF(OR(W6671="Não se Aplica",W6671=""),0,W6671-V6671),AVERAGE(X6671-W6671,W6671-V6671)),0),0)</f>
        <v>0</v>
      </c>
      <c r="BA6671" s="209">
        <f>IF(BB6671="S",IF(AND(Q6671="1. Aceitou o programa",AH6671="Realizada"),IFERROR(IF(AG6671="",0,AG6671-R6671),0),0),0)</f>
        <v>0</v>
      </c>
      <c r="BB6671" s="209" t="str">
        <f>_xlfn.XLOOKUP(U6671,'Lista Suspensa'!$AA$20:$AA$23,'Lista Suspensa'!$AB$20:$AB$23,"N/A")</f>
        <v>S</v>
      </c>
    </row>
    <row r="6672" spans="1:54" ht="12" customHeight="1">
      <c r="A6672" s="151" t="s">
        <v>54</v>
      </c>
      <c r="B6672" s="152">
        <v>46112</v>
      </c>
      <c r="C6672" s="153" t="s">
        <v>55</v>
      </c>
      <c r="D6672" s="153" t="s">
        <v>56</v>
      </c>
      <c r="E6672" s="244">
        <v>93798746</v>
      </c>
      <c r="F6672" s="144" t="s">
        <v>11072</v>
      </c>
      <c r="G6672" s="230"/>
      <c r="H6672" s="154">
        <v>28574</v>
      </c>
      <c r="I6672" s="153">
        <v>48</v>
      </c>
      <c r="J6672" s="148" t="s">
        <v>58</v>
      </c>
      <c r="K6672" s="153" t="s">
        <v>101</v>
      </c>
      <c r="L6672" s="153"/>
      <c r="M6672" s="153"/>
      <c r="N6672" s="153"/>
      <c r="O6672" s="155">
        <v>21980203928</v>
      </c>
      <c r="P6672" s="156" t="s">
        <v>60</v>
      </c>
      <c r="Q6672" s="157" t="s">
        <v>8211</v>
      </c>
      <c r="R6672" s="158"/>
      <c r="S6672" s="159"/>
      <c r="T6672" s="159" t="s">
        <v>6983</v>
      </c>
      <c r="U6672" s="159" t="s">
        <v>8212</v>
      </c>
      <c r="V6672" s="154">
        <v>46147</v>
      </c>
      <c r="W6672" s="154">
        <v>46155</v>
      </c>
      <c r="X6672" s="154"/>
      <c r="Y6672" s="160"/>
      <c r="Z6672" s="160"/>
      <c r="AA6672" s="153"/>
      <c r="AB6672" s="153"/>
      <c r="AC6672" s="182" t="e">
        <f t="shared" si="210"/>
        <v>#DIV/0!</v>
      </c>
      <c r="AD6672" s="153" t="e">
        <f t="shared" si="211"/>
        <v>#DIV/0!</v>
      </c>
      <c r="AE6672" s="207"/>
      <c r="AF6672" s="153"/>
      <c r="AG6672" s="159"/>
      <c r="AH6672" s="153"/>
      <c r="AI6672" s="161"/>
      <c r="AJ6672" s="153"/>
      <c r="AK6672" s="153"/>
      <c r="AL6672" s="207"/>
      <c r="AM6672" s="207"/>
      <c r="AN6672" s="207"/>
      <c r="AO6672" s="207"/>
      <c r="AP6672" s="147" t="s">
        <v>67</v>
      </c>
      <c r="AQ6672" s="147" t="s">
        <v>67</v>
      </c>
      <c r="AR6672" s="147"/>
      <c r="AS6672" s="209" t="s">
        <v>68</v>
      </c>
      <c r="AT6672" s="223" t="str">
        <f>MONTH(B6672)&amp;"/"&amp;YEAR(B6672)</f>
        <v>3/2026</v>
      </c>
      <c r="AU6672" s="223">
        <f>WEEKNUM(B6672)-WEEKNUM(EOMONTH(B6672,-1)+1)+1</f>
        <v>5</v>
      </c>
      <c r="AV6672" s="209" t="str">
        <f>MONTH(R6672)&amp;"/"&amp;YEAR(R6672)</f>
        <v>1/1900</v>
      </c>
      <c r="AW6672" s="209" t="e">
        <f>WEEKNUM(R6672)-WEEKNUM(EOMONTH(R6672,-1)+1)+1</f>
        <v>#NUM!</v>
      </c>
      <c r="AX6672" s="209">
        <f>IF(BB6672="S",IF(Q6672="1. Aceitou o programa",R6672-B6672,0),0)</f>
        <v>0</v>
      </c>
      <c r="AY6672" s="209">
        <f>IF(BB6672="S",IF(AND(S6672&lt;&gt;"",R6672&lt;&gt;""),S6672-R6672,0),0)</f>
        <v>0</v>
      </c>
      <c r="AZ6672" s="209">
        <f>IF(BB6672="S",IF(Q6672="1. Aceitou o programa",IF(OR(X6672="Não se Aplica",X6672=""),IF(OR(W6672="Não se Aplica",W6672=""),0,W6672-V6672),AVERAGE(X6672-W6672,W6672-V6672)),0),0)</f>
        <v>0</v>
      </c>
      <c r="BA6672" s="209">
        <f>IF(BB6672="S",IF(AND(Q6672="1. Aceitou o programa",AH6672="Realizada"),IFERROR(IF(AG6672="",0,AG6672-R6672),0),0),0)</f>
        <v>0</v>
      </c>
      <c r="BB6672" s="209" t="str">
        <f>_xlfn.XLOOKUP(U6672,'Lista Suspensa'!$AA$20:$AA$23,'Lista Suspensa'!$AB$20:$AB$23,"N/A")</f>
        <v>S</v>
      </c>
    </row>
    <row r="6673" spans="1:54" ht="12" customHeight="1">
      <c r="A6673" s="151" t="s">
        <v>54</v>
      </c>
      <c r="B6673" s="152">
        <v>46112</v>
      </c>
      <c r="C6673" s="153" t="s">
        <v>55</v>
      </c>
      <c r="D6673" s="153" t="s">
        <v>56</v>
      </c>
      <c r="E6673" s="244">
        <v>92640646</v>
      </c>
      <c r="F6673" s="144" t="s">
        <v>11073</v>
      </c>
      <c r="G6673" s="230"/>
      <c r="H6673" s="154">
        <v>29220</v>
      </c>
      <c r="I6673" s="153">
        <v>46</v>
      </c>
      <c r="J6673" s="148" t="s">
        <v>70</v>
      </c>
      <c r="K6673" s="153" t="s">
        <v>101</v>
      </c>
      <c r="L6673" s="153"/>
      <c r="M6673" s="153"/>
      <c r="N6673" s="153"/>
      <c r="O6673" s="155">
        <v>11988431045</v>
      </c>
      <c r="P6673" s="156" t="s">
        <v>60</v>
      </c>
      <c r="Q6673" s="157" t="s">
        <v>8211</v>
      </c>
      <c r="R6673" s="158"/>
      <c r="S6673" s="159"/>
      <c r="T6673" s="159" t="s">
        <v>6983</v>
      </c>
      <c r="U6673" s="159" t="s">
        <v>8212</v>
      </c>
      <c r="V6673" s="154">
        <v>46147</v>
      </c>
      <c r="W6673" s="154">
        <v>46155</v>
      </c>
      <c r="X6673" s="154"/>
      <c r="Y6673" s="160"/>
      <c r="Z6673" s="160"/>
      <c r="AA6673" s="153"/>
      <c r="AB6673" s="153"/>
      <c r="AC6673" s="182" t="e">
        <f t="shared" si="210"/>
        <v>#DIV/0!</v>
      </c>
      <c r="AD6673" s="153" t="e">
        <f t="shared" si="211"/>
        <v>#DIV/0!</v>
      </c>
      <c r="AE6673" s="207"/>
      <c r="AF6673" s="153"/>
      <c r="AG6673" s="159"/>
      <c r="AH6673" s="153"/>
      <c r="AI6673" s="161"/>
      <c r="AJ6673" s="153"/>
      <c r="AK6673" s="153"/>
      <c r="AL6673" s="207"/>
      <c r="AM6673" s="207"/>
      <c r="AN6673" s="207"/>
      <c r="AO6673" s="207"/>
      <c r="AP6673" s="147" t="s">
        <v>67</v>
      </c>
      <c r="AQ6673" s="147" t="s">
        <v>67</v>
      </c>
      <c r="AR6673" s="147"/>
      <c r="AS6673" s="209" t="s">
        <v>68</v>
      </c>
      <c r="AT6673" s="223" t="str">
        <f>MONTH(B6673)&amp;"/"&amp;YEAR(B6673)</f>
        <v>3/2026</v>
      </c>
      <c r="AU6673" s="223">
        <f>WEEKNUM(B6673)-WEEKNUM(EOMONTH(B6673,-1)+1)+1</f>
        <v>5</v>
      </c>
      <c r="AV6673" s="209" t="str">
        <f>MONTH(R6673)&amp;"/"&amp;YEAR(R6673)</f>
        <v>1/1900</v>
      </c>
      <c r="AW6673" s="209" t="e">
        <f>WEEKNUM(R6673)-WEEKNUM(EOMONTH(R6673,-1)+1)+1</f>
        <v>#NUM!</v>
      </c>
      <c r="AX6673" s="209">
        <f>IF(BB6673="S",IF(Q6673="1. Aceitou o programa",R6673-B6673,0),0)</f>
        <v>0</v>
      </c>
      <c r="AY6673" s="209">
        <f>IF(BB6673="S",IF(AND(S6673&lt;&gt;"",R6673&lt;&gt;""),S6673-R6673,0),0)</f>
        <v>0</v>
      </c>
      <c r="AZ6673" s="209">
        <f>IF(BB6673="S",IF(Q6673="1. Aceitou o programa",IF(OR(X6673="Não se Aplica",X6673=""),IF(OR(W6673="Não se Aplica",W6673=""),0,W6673-V6673),AVERAGE(X6673-W6673,W6673-V6673)),0),0)</f>
        <v>0</v>
      </c>
      <c r="BA6673" s="209">
        <f>IF(BB6673="S",IF(AND(Q6673="1. Aceitou o programa",AH6673="Realizada"),IFERROR(IF(AG6673="",0,AG6673-R6673),0),0),0)</f>
        <v>0</v>
      </c>
      <c r="BB6673" s="209" t="str">
        <f>_xlfn.XLOOKUP(U6673,'Lista Suspensa'!$AA$20:$AA$23,'Lista Suspensa'!$AB$20:$AB$23,"N/A")</f>
        <v>S</v>
      </c>
    </row>
    <row r="6674" spans="1:54" ht="12" customHeight="1">
      <c r="A6674" s="151" t="s">
        <v>54</v>
      </c>
      <c r="B6674" s="152">
        <v>46112</v>
      </c>
      <c r="C6674" s="153" t="s">
        <v>55</v>
      </c>
      <c r="D6674" s="153" t="s">
        <v>56</v>
      </c>
      <c r="E6674" s="244">
        <v>94096595</v>
      </c>
      <c r="F6674" s="144" t="s">
        <v>11074</v>
      </c>
      <c r="G6674" s="230"/>
      <c r="H6674" s="154">
        <v>29227</v>
      </c>
      <c r="I6674" s="153">
        <v>46</v>
      </c>
      <c r="J6674" s="148" t="s">
        <v>70</v>
      </c>
      <c r="K6674" s="153" t="s">
        <v>101</v>
      </c>
      <c r="L6674" s="153"/>
      <c r="M6674" s="153"/>
      <c r="N6674" s="153"/>
      <c r="O6674" s="155">
        <v>21969945774</v>
      </c>
      <c r="P6674" s="156" t="s">
        <v>60</v>
      </c>
      <c r="Q6674" s="157" t="s">
        <v>8211</v>
      </c>
      <c r="R6674" s="158"/>
      <c r="S6674" s="159"/>
      <c r="T6674" s="159" t="s">
        <v>6983</v>
      </c>
      <c r="U6674" s="159" t="s">
        <v>8212</v>
      </c>
      <c r="V6674" s="154">
        <v>46147</v>
      </c>
      <c r="W6674" s="154">
        <v>46155</v>
      </c>
      <c r="X6674" s="154"/>
      <c r="Y6674" s="160"/>
      <c r="Z6674" s="160"/>
      <c r="AA6674" s="153"/>
      <c r="AB6674" s="153"/>
      <c r="AC6674" s="182" t="e">
        <f t="shared" si="210"/>
        <v>#DIV/0!</v>
      </c>
      <c r="AD6674" s="153" t="e">
        <f t="shared" si="211"/>
        <v>#DIV/0!</v>
      </c>
      <c r="AE6674" s="207"/>
      <c r="AF6674" s="153"/>
      <c r="AG6674" s="159"/>
      <c r="AH6674" s="153"/>
      <c r="AI6674" s="161"/>
      <c r="AJ6674" s="153"/>
      <c r="AK6674" s="153"/>
      <c r="AL6674" s="207"/>
      <c r="AM6674" s="207"/>
      <c r="AN6674" s="207"/>
      <c r="AO6674" s="207"/>
      <c r="AP6674" s="147" t="s">
        <v>67</v>
      </c>
      <c r="AQ6674" s="147" t="s">
        <v>67</v>
      </c>
      <c r="AR6674" s="147"/>
      <c r="AS6674" s="209" t="s">
        <v>68</v>
      </c>
      <c r="AT6674" s="223" t="str">
        <f>MONTH(B6674)&amp;"/"&amp;YEAR(B6674)</f>
        <v>3/2026</v>
      </c>
      <c r="AU6674" s="223">
        <f>WEEKNUM(B6674)-WEEKNUM(EOMONTH(B6674,-1)+1)+1</f>
        <v>5</v>
      </c>
      <c r="AV6674" s="209" t="str">
        <f>MONTH(R6674)&amp;"/"&amp;YEAR(R6674)</f>
        <v>1/1900</v>
      </c>
      <c r="AW6674" s="209" t="e">
        <f>WEEKNUM(R6674)-WEEKNUM(EOMONTH(R6674,-1)+1)+1</f>
        <v>#NUM!</v>
      </c>
      <c r="AX6674" s="209">
        <f>IF(BB6674="S",IF(Q6674="1. Aceitou o programa",R6674-B6674,0),0)</f>
        <v>0</v>
      </c>
      <c r="AY6674" s="209">
        <f>IF(BB6674="S",IF(AND(S6674&lt;&gt;"",R6674&lt;&gt;""),S6674-R6674,0),0)</f>
        <v>0</v>
      </c>
      <c r="AZ6674" s="209">
        <f>IF(BB6674="S",IF(Q6674="1. Aceitou o programa",IF(OR(X6674="Não se Aplica",X6674=""),IF(OR(W6674="Não se Aplica",W6674=""),0,W6674-V6674),AVERAGE(X6674-W6674,W6674-V6674)),0),0)</f>
        <v>0</v>
      </c>
      <c r="BA6674" s="209">
        <f>IF(BB6674="S",IF(AND(Q6674="1. Aceitou o programa",AH6674="Realizada"),IFERROR(IF(AG6674="",0,AG6674-R6674),0),0),0)</f>
        <v>0</v>
      </c>
      <c r="BB6674" s="209" t="str">
        <f>_xlfn.XLOOKUP(U6674,'Lista Suspensa'!$AA$20:$AA$23,'Lista Suspensa'!$AB$20:$AB$23,"N/A")</f>
        <v>S</v>
      </c>
    </row>
    <row r="6675" spans="1:54" ht="12" customHeight="1">
      <c r="A6675" s="151" t="s">
        <v>54</v>
      </c>
      <c r="B6675" s="152">
        <v>46112</v>
      </c>
      <c r="C6675" s="153" t="s">
        <v>55</v>
      </c>
      <c r="D6675" s="153" t="s">
        <v>56</v>
      </c>
      <c r="E6675" s="244">
        <v>93122104</v>
      </c>
      <c r="F6675" s="144" t="s">
        <v>11075</v>
      </c>
      <c r="G6675" s="230"/>
      <c r="H6675" s="154">
        <v>29972</v>
      </c>
      <c r="I6675" s="153">
        <v>44</v>
      </c>
      <c r="J6675" s="148" t="s">
        <v>70</v>
      </c>
      <c r="K6675" s="153" t="s">
        <v>101</v>
      </c>
      <c r="L6675" s="153"/>
      <c r="M6675" s="153"/>
      <c r="N6675" s="153"/>
      <c r="O6675" s="155">
        <v>21992033483</v>
      </c>
      <c r="P6675" s="156" t="s">
        <v>60</v>
      </c>
      <c r="Q6675" s="157" t="s">
        <v>8211</v>
      </c>
      <c r="R6675" s="158"/>
      <c r="S6675" s="159"/>
      <c r="T6675" s="159" t="s">
        <v>6983</v>
      </c>
      <c r="U6675" s="159" t="s">
        <v>8212</v>
      </c>
      <c r="V6675" s="154">
        <v>46147</v>
      </c>
      <c r="W6675" s="154">
        <v>46155</v>
      </c>
      <c r="X6675" s="154"/>
      <c r="Y6675" s="160"/>
      <c r="Z6675" s="160"/>
      <c r="AA6675" s="153"/>
      <c r="AB6675" s="153"/>
      <c r="AC6675" s="182" t="e">
        <f t="shared" si="210"/>
        <v>#DIV/0!</v>
      </c>
      <c r="AD6675" s="153" t="e">
        <f t="shared" si="211"/>
        <v>#DIV/0!</v>
      </c>
      <c r="AE6675" s="207"/>
      <c r="AF6675" s="153"/>
      <c r="AG6675" s="159"/>
      <c r="AH6675" s="153"/>
      <c r="AI6675" s="161"/>
      <c r="AJ6675" s="153"/>
      <c r="AK6675" s="153"/>
      <c r="AL6675" s="207"/>
      <c r="AM6675" s="207"/>
      <c r="AN6675" s="207"/>
      <c r="AO6675" s="207"/>
      <c r="AP6675" s="147" t="s">
        <v>67</v>
      </c>
      <c r="AQ6675" s="147" t="s">
        <v>67</v>
      </c>
      <c r="AR6675" s="147"/>
      <c r="AS6675" s="209" t="s">
        <v>68</v>
      </c>
      <c r="AT6675" s="223" t="str">
        <f>MONTH(B6675)&amp;"/"&amp;YEAR(B6675)</f>
        <v>3/2026</v>
      </c>
      <c r="AU6675" s="223">
        <f>WEEKNUM(B6675)-WEEKNUM(EOMONTH(B6675,-1)+1)+1</f>
        <v>5</v>
      </c>
      <c r="AV6675" s="209" t="str">
        <f>MONTH(R6675)&amp;"/"&amp;YEAR(R6675)</f>
        <v>1/1900</v>
      </c>
      <c r="AW6675" s="209" t="e">
        <f>WEEKNUM(R6675)-WEEKNUM(EOMONTH(R6675,-1)+1)+1</f>
        <v>#NUM!</v>
      </c>
      <c r="AX6675" s="209">
        <f>IF(BB6675="S",IF(Q6675="1. Aceitou o programa",R6675-B6675,0),0)</f>
        <v>0</v>
      </c>
      <c r="AY6675" s="209">
        <f>IF(BB6675="S",IF(AND(S6675&lt;&gt;"",R6675&lt;&gt;""),S6675-R6675,0),0)</f>
        <v>0</v>
      </c>
      <c r="AZ6675" s="209">
        <f>IF(BB6675="S",IF(Q6675="1. Aceitou o programa",IF(OR(X6675="Não se Aplica",X6675=""),IF(OR(W6675="Não se Aplica",W6675=""),0,W6675-V6675),AVERAGE(X6675-W6675,W6675-V6675)),0),0)</f>
        <v>0</v>
      </c>
      <c r="BA6675" s="209">
        <f>IF(BB6675="S",IF(AND(Q6675="1. Aceitou o programa",AH6675="Realizada"),IFERROR(IF(AG6675="",0,AG6675-R6675),0),0),0)</f>
        <v>0</v>
      </c>
      <c r="BB6675" s="209" t="str">
        <f>_xlfn.XLOOKUP(U6675,'Lista Suspensa'!$AA$20:$AA$23,'Lista Suspensa'!$AB$20:$AB$23,"N/A")</f>
        <v>S</v>
      </c>
    </row>
    <row r="6676" spans="1:54" ht="12" customHeight="1">
      <c r="A6676" s="151" t="s">
        <v>54</v>
      </c>
      <c r="B6676" s="152">
        <v>46112</v>
      </c>
      <c r="C6676" s="153" t="s">
        <v>55</v>
      </c>
      <c r="D6676" s="153" t="s">
        <v>56</v>
      </c>
      <c r="E6676" s="244">
        <v>93863270</v>
      </c>
      <c r="F6676" s="144" t="s">
        <v>11076</v>
      </c>
      <c r="G6676" s="230"/>
      <c r="H6676" s="154">
        <v>30610</v>
      </c>
      <c r="I6676" s="153">
        <v>42</v>
      </c>
      <c r="J6676" s="148" t="s">
        <v>70</v>
      </c>
      <c r="K6676" s="153" t="s">
        <v>101</v>
      </c>
      <c r="L6676" s="153"/>
      <c r="M6676" s="153"/>
      <c r="N6676" s="153"/>
      <c r="O6676" s="155">
        <v>21974996799</v>
      </c>
      <c r="P6676" s="156" t="s">
        <v>60</v>
      </c>
      <c r="Q6676" s="157" t="s">
        <v>8211</v>
      </c>
      <c r="R6676" s="158"/>
      <c r="S6676" s="159"/>
      <c r="T6676" s="159" t="s">
        <v>6983</v>
      </c>
      <c r="U6676" s="159" t="s">
        <v>8212</v>
      </c>
      <c r="V6676" s="154">
        <v>46147</v>
      </c>
      <c r="W6676" s="154">
        <v>46155</v>
      </c>
      <c r="X6676" s="154"/>
      <c r="Y6676" s="160"/>
      <c r="Z6676" s="160"/>
      <c r="AA6676" s="153"/>
      <c r="AB6676" s="153"/>
      <c r="AC6676" s="182" t="e">
        <f t="shared" si="210"/>
        <v>#DIV/0!</v>
      </c>
      <c r="AD6676" s="153" t="e">
        <f t="shared" si="211"/>
        <v>#DIV/0!</v>
      </c>
      <c r="AE6676" s="207"/>
      <c r="AF6676" s="153"/>
      <c r="AG6676" s="159"/>
      <c r="AH6676" s="153"/>
      <c r="AI6676" s="161"/>
      <c r="AJ6676" s="153"/>
      <c r="AK6676" s="153"/>
      <c r="AL6676" s="207"/>
      <c r="AM6676" s="207"/>
      <c r="AN6676" s="207"/>
      <c r="AO6676" s="207"/>
      <c r="AP6676" s="147" t="s">
        <v>67</v>
      </c>
      <c r="AQ6676" s="147" t="s">
        <v>67</v>
      </c>
      <c r="AR6676" s="147"/>
      <c r="AS6676" s="209" t="s">
        <v>68</v>
      </c>
      <c r="AT6676" s="223" t="str">
        <f>MONTH(B6676)&amp;"/"&amp;YEAR(B6676)</f>
        <v>3/2026</v>
      </c>
      <c r="AU6676" s="223">
        <f>WEEKNUM(B6676)-WEEKNUM(EOMONTH(B6676,-1)+1)+1</f>
        <v>5</v>
      </c>
      <c r="AV6676" s="209" t="str">
        <f>MONTH(R6676)&amp;"/"&amp;YEAR(R6676)</f>
        <v>1/1900</v>
      </c>
      <c r="AW6676" s="209" t="e">
        <f>WEEKNUM(R6676)-WEEKNUM(EOMONTH(R6676,-1)+1)+1</f>
        <v>#NUM!</v>
      </c>
      <c r="AX6676" s="209">
        <f>IF(BB6676="S",IF(Q6676="1. Aceitou o programa",R6676-B6676,0),0)</f>
        <v>0</v>
      </c>
      <c r="AY6676" s="209">
        <f>IF(BB6676="S",IF(AND(S6676&lt;&gt;"",R6676&lt;&gt;""),S6676-R6676,0),0)</f>
        <v>0</v>
      </c>
      <c r="AZ6676" s="209">
        <f>IF(BB6676="S",IF(Q6676="1. Aceitou o programa",IF(OR(X6676="Não se Aplica",X6676=""),IF(OR(W6676="Não se Aplica",W6676=""),0,W6676-V6676),AVERAGE(X6676-W6676,W6676-V6676)),0),0)</f>
        <v>0</v>
      </c>
      <c r="BA6676" s="209">
        <f>IF(BB6676="S",IF(AND(Q6676="1. Aceitou o programa",AH6676="Realizada"),IFERROR(IF(AG6676="",0,AG6676-R6676),0),0),0)</f>
        <v>0</v>
      </c>
      <c r="BB6676" s="209" t="str">
        <f>_xlfn.XLOOKUP(U6676,'Lista Suspensa'!$AA$20:$AA$23,'Lista Suspensa'!$AB$20:$AB$23,"N/A")</f>
        <v>S</v>
      </c>
    </row>
    <row r="6677" spans="1:54" ht="12" customHeight="1">
      <c r="A6677" s="151" t="s">
        <v>54</v>
      </c>
      <c r="B6677" s="152">
        <v>46112</v>
      </c>
      <c r="C6677" s="153" t="s">
        <v>55</v>
      </c>
      <c r="D6677" s="153" t="s">
        <v>56</v>
      </c>
      <c r="E6677" s="244">
        <v>95696764</v>
      </c>
      <c r="F6677" s="144" t="s">
        <v>11077</v>
      </c>
      <c r="G6677" s="230"/>
      <c r="H6677" s="154">
        <v>31977</v>
      </c>
      <c r="I6677" s="153">
        <v>38</v>
      </c>
      <c r="J6677" s="148" t="s">
        <v>70</v>
      </c>
      <c r="K6677" s="153" t="s">
        <v>101</v>
      </c>
      <c r="L6677" s="153"/>
      <c r="M6677" s="153"/>
      <c r="N6677" s="153">
        <v>75</v>
      </c>
      <c r="O6677" s="155">
        <v>21976281191</v>
      </c>
      <c r="P6677" s="156" t="s">
        <v>60</v>
      </c>
      <c r="Q6677" s="157" t="s">
        <v>8211</v>
      </c>
      <c r="R6677" s="158"/>
      <c r="S6677" s="159"/>
      <c r="T6677" s="159" t="s">
        <v>6983</v>
      </c>
      <c r="U6677" s="159" t="s">
        <v>8212</v>
      </c>
      <c r="V6677" s="154">
        <v>46147</v>
      </c>
      <c r="W6677" s="154">
        <v>46155</v>
      </c>
      <c r="X6677" s="154"/>
      <c r="Y6677" s="160"/>
      <c r="Z6677" s="160"/>
      <c r="AA6677" s="153"/>
      <c r="AB6677" s="153"/>
      <c r="AC6677" s="182" t="e">
        <f t="shared" si="210"/>
        <v>#DIV/0!</v>
      </c>
      <c r="AD6677" s="153" t="e">
        <f t="shared" si="211"/>
        <v>#DIV/0!</v>
      </c>
      <c r="AE6677" s="207"/>
      <c r="AF6677" s="153"/>
      <c r="AG6677" s="159"/>
      <c r="AH6677" s="153"/>
      <c r="AI6677" s="161"/>
      <c r="AJ6677" s="153"/>
      <c r="AK6677" s="153"/>
      <c r="AL6677" s="207"/>
      <c r="AM6677" s="207"/>
      <c r="AN6677" s="207"/>
      <c r="AO6677" s="207"/>
      <c r="AP6677" s="147" t="s">
        <v>67</v>
      </c>
      <c r="AQ6677" s="147" t="s">
        <v>67</v>
      </c>
      <c r="AR6677" s="147"/>
      <c r="AS6677" s="209" t="s">
        <v>68</v>
      </c>
      <c r="AT6677" s="223" t="str">
        <f>MONTH(B6677)&amp;"/"&amp;YEAR(B6677)</f>
        <v>3/2026</v>
      </c>
      <c r="AU6677" s="223">
        <f>WEEKNUM(B6677)-WEEKNUM(EOMONTH(B6677,-1)+1)+1</f>
        <v>5</v>
      </c>
      <c r="AV6677" s="209" t="str">
        <f>MONTH(R6677)&amp;"/"&amp;YEAR(R6677)</f>
        <v>1/1900</v>
      </c>
      <c r="AW6677" s="209" t="e">
        <f>WEEKNUM(R6677)-WEEKNUM(EOMONTH(R6677,-1)+1)+1</f>
        <v>#NUM!</v>
      </c>
      <c r="AX6677" s="209">
        <f>IF(BB6677="S",IF(Q6677="1. Aceitou o programa",R6677-B6677,0),0)</f>
        <v>0</v>
      </c>
      <c r="AY6677" s="209">
        <f>IF(BB6677="S",IF(AND(S6677&lt;&gt;"",R6677&lt;&gt;""),S6677-R6677,0),0)</f>
        <v>0</v>
      </c>
      <c r="AZ6677" s="209">
        <f>IF(BB6677="S",IF(Q6677="1. Aceitou o programa",IF(OR(X6677="Não se Aplica",X6677=""),IF(OR(W6677="Não se Aplica",W6677=""),0,W6677-V6677),AVERAGE(X6677-W6677,W6677-V6677)),0),0)</f>
        <v>0</v>
      </c>
      <c r="BA6677" s="209">
        <f>IF(BB6677="S",IF(AND(Q6677="1. Aceitou o programa",AH6677="Realizada"),IFERROR(IF(AG6677="",0,AG6677-R6677),0),0),0)</f>
        <v>0</v>
      </c>
      <c r="BB6677" s="209" t="str">
        <f>_xlfn.XLOOKUP(U6677,'Lista Suspensa'!$AA$20:$AA$23,'Lista Suspensa'!$AB$20:$AB$23,"N/A")</f>
        <v>S</v>
      </c>
    </row>
    <row r="6678" spans="1:54" ht="12" customHeight="1">
      <c r="A6678" s="151" t="s">
        <v>54</v>
      </c>
      <c r="B6678" s="152">
        <v>46112</v>
      </c>
      <c r="C6678" s="153" t="s">
        <v>55</v>
      </c>
      <c r="D6678" s="153" t="s">
        <v>56</v>
      </c>
      <c r="E6678" s="244">
        <v>94456388</v>
      </c>
      <c r="F6678" s="144" t="s">
        <v>11078</v>
      </c>
      <c r="G6678" s="230"/>
      <c r="H6678" s="154">
        <v>25113</v>
      </c>
      <c r="I6678" s="153">
        <v>57</v>
      </c>
      <c r="J6678" s="148" t="s">
        <v>70</v>
      </c>
      <c r="K6678" s="153" t="s">
        <v>59</v>
      </c>
      <c r="L6678" s="153"/>
      <c r="M6678" s="153"/>
      <c r="N6678" s="153"/>
      <c r="O6678" s="155">
        <v>11976143769</v>
      </c>
      <c r="P6678" s="156" t="s">
        <v>60</v>
      </c>
      <c r="Q6678" s="157" t="s">
        <v>8211</v>
      </c>
      <c r="R6678" s="158"/>
      <c r="S6678" s="159"/>
      <c r="T6678" s="159" t="s">
        <v>6983</v>
      </c>
      <c r="U6678" s="159" t="s">
        <v>8212</v>
      </c>
      <c r="V6678" s="154">
        <v>46148</v>
      </c>
      <c r="W6678" s="154">
        <v>46155</v>
      </c>
      <c r="X6678" s="154"/>
      <c r="Y6678" s="160"/>
      <c r="Z6678" s="160"/>
      <c r="AA6678" s="153"/>
      <c r="AB6678" s="153"/>
      <c r="AC6678" s="182" t="e">
        <f t="shared" si="210"/>
        <v>#DIV/0!</v>
      </c>
      <c r="AD6678" s="153" t="e">
        <f t="shared" si="211"/>
        <v>#DIV/0!</v>
      </c>
      <c r="AE6678" s="207"/>
      <c r="AF6678" s="153"/>
      <c r="AG6678" s="159"/>
      <c r="AH6678" s="153"/>
      <c r="AI6678" s="161"/>
      <c r="AJ6678" s="153"/>
      <c r="AK6678" s="153"/>
      <c r="AL6678" s="207"/>
      <c r="AM6678" s="207"/>
      <c r="AN6678" s="207"/>
      <c r="AO6678" s="207"/>
      <c r="AP6678" s="147" t="s">
        <v>67</v>
      </c>
      <c r="AQ6678" s="147" t="s">
        <v>67</v>
      </c>
      <c r="AR6678" s="147"/>
      <c r="AS6678" s="209" t="s">
        <v>68</v>
      </c>
      <c r="AT6678" s="223" t="str">
        <f>MONTH(B6678)&amp;"/"&amp;YEAR(B6678)</f>
        <v>3/2026</v>
      </c>
      <c r="AU6678" s="223">
        <f>WEEKNUM(B6678)-WEEKNUM(EOMONTH(B6678,-1)+1)+1</f>
        <v>5</v>
      </c>
      <c r="AV6678" s="209" t="str">
        <f>MONTH(R6678)&amp;"/"&amp;YEAR(R6678)</f>
        <v>1/1900</v>
      </c>
      <c r="AW6678" s="209" t="e">
        <f>WEEKNUM(R6678)-WEEKNUM(EOMONTH(R6678,-1)+1)+1</f>
        <v>#NUM!</v>
      </c>
      <c r="AX6678" s="209">
        <f>IF(BB6678="S",IF(Q6678="1. Aceitou o programa",R6678-B6678,0),0)</f>
        <v>0</v>
      </c>
      <c r="AY6678" s="209">
        <f>IF(BB6678="S",IF(AND(S6678&lt;&gt;"",R6678&lt;&gt;""),S6678-R6678,0),0)</f>
        <v>0</v>
      </c>
      <c r="AZ6678" s="209">
        <f>IF(BB6678="S",IF(Q6678="1. Aceitou o programa",IF(OR(X6678="Não se Aplica",X6678=""),IF(OR(W6678="Não se Aplica",W6678=""),0,W6678-V6678),AVERAGE(X6678-W6678,W6678-V6678)),0),0)</f>
        <v>0</v>
      </c>
      <c r="BA6678" s="209">
        <f>IF(BB6678="S",IF(AND(Q6678="1. Aceitou o programa",AH6678="Realizada"),IFERROR(IF(AG6678="",0,AG6678-R6678),0),0),0)</f>
        <v>0</v>
      </c>
      <c r="BB6678" s="209" t="str">
        <f>_xlfn.XLOOKUP(U6678,'Lista Suspensa'!$AA$20:$AA$23,'Lista Suspensa'!$AB$20:$AB$23,"N/A")</f>
        <v>S</v>
      </c>
    </row>
    <row r="6679" spans="1:54" ht="12" customHeight="1">
      <c r="A6679" s="151" t="s">
        <v>54</v>
      </c>
      <c r="B6679" s="152">
        <v>46112</v>
      </c>
      <c r="C6679" s="153" t="s">
        <v>55</v>
      </c>
      <c r="D6679" s="153" t="s">
        <v>56</v>
      </c>
      <c r="E6679" s="244">
        <v>92579696</v>
      </c>
      <c r="F6679" s="144" t="s">
        <v>11079</v>
      </c>
      <c r="G6679" s="230"/>
      <c r="H6679" s="154">
        <v>25907</v>
      </c>
      <c r="I6679" s="153">
        <v>55</v>
      </c>
      <c r="J6679" s="148" t="s">
        <v>70</v>
      </c>
      <c r="K6679" s="153" t="s">
        <v>59</v>
      </c>
      <c r="L6679" s="153"/>
      <c r="M6679" s="153"/>
      <c r="N6679" s="153"/>
      <c r="O6679" s="155">
        <v>11958411457</v>
      </c>
      <c r="P6679" s="156" t="s">
        <v>60</v>
      </c>
      <c r="Q6679" s="157" t="s">
        <v>8211</v>
      </c>
      <c r="R6679" s="158"/>
      <c r="S6679" s="159"/>
      <c r="T6679" s="159" t="s">
        <v>6983</v>
      </c>
      <c r="U6679" s="159" t="s">
        <v>8212</v>
      </c>
      <c r="V6679" s="154">
        <v>46148</v>
      </c>
      <c r="W6679" s="154">
        <v>46155</v>
      </c>
      <c r="X6679" s="154"/>
      <c r="Y6679" s="160"/>
      <c r="Z6679" s="160"/>
      <c r="AA6679" s="153"/>
      <c r="AB6679" s="153"/>
      <c r="AC6679" s="182" t="e">
        <f t="shared" si="210"/>
        <v>#DIV/0!</v>
      </c>
      <c r="AD6679" s="153" t="e">
        <f t="shared" si="211"/>
        <v>#DIV/0!</v>
      </c>
      <c r="AE6679" s="207"/>
      <c r="AF6679" s="153"/>
      <c r="AG6679" s="159"/>
      <c r="AH6679" s="153"/>
      <c r="AI6679" s="161"/>
      <c r="AJ6679" s="153"/>
      <c r="AK6679" s="153"/>
      <c r="AL6679" s="207"/>
      <c r="AM6679" s="207"/>
      <c r="AN6679" s="207"/>
      <c r="AO6679" s="207"/>
      <c r="AP6679" s="147" t="s">
        <v>67</v>
      </c>
      <c r="AQ6679" s="147" t="s">
        <v>67</v>
      </c>
      <c r="AR6679" s="147"/>
      <c r="AS6679" s="209" t="s">
        <v>68</v>
      </c>
      <c r="AT6679" s="223" t="str">
        <f>MONTH(B6679)&amp;"/"&amp;YEAR(B6679)</f>
        <v>3/2026</v>
      </c>
      <c r="AU6679" s="223">
        <f>WEEKNUM(B6679)-WEEKNUM(EOMONTH(B6679,-1)+1)+1</f>
        <v>5</v>
      </c>
      <c r="AV6679" s="209" t="str">
        <f>MONTH(R6679)&amp;"/"&amp;YEAR(R6679)</f>
        <v>1/1900</v>
      </c>
      <c r="AW6679" s="209" t="e">
        <f>WEEKNUM(R6679)-WEEKNUM(EOMONTH(R6679,-1)+1)+1</f>
        <v>#NUM!</v>
      </c>
      <c r="AX6679" s="209">
        <f>IF(BB6679="S",IF(Q6679="1. Aceitou o programa",R6679-B6679,0),0)</f>
        <v>0</v>
      </c>
      <c r="AY6679" s="209">
        <f>IF(BB6679="S",IF(AND(S6679&lt;&gt;"",R6679&lt;&gt;""),S6679-R6679,0),0)</f>
        <v>0</v>
      </c>
      <c r="AZ6679" s="209">
        <f>IF(BB6679="S",IF(Q6679="1. Aceitou o programa",IF(OR(X6679="Não se Aplica",X6679=""),IF(OR(W6679="Não se Aplica",W6679=""),0,W6679-V6679),AVERAGE(X6679-W6679,W6679-V6679)),0),0)</f>
        <v>0</v>
      </c>
      <c r="BA6679" s="209">
        <f>IF(BB6679="S",IF(AND(Q6679="1. Aceitou o programa",AH6679="Realizada"),IFERROR(IF(AG6679="",0,AG6679-R6679),0),0),0)</f>
        <v>0</v>
      </c>
      <c r="BB6679" s="209" t="str">
        <f>_xlfn.XLOOKUP(U6679,'Lista Suspensa'!$AA$20:$AA$23,'Lista Suspensa'!$AB$20:$AB$23,"N/A")</f>
        <v>S</v>
      </c>
    </row>
    <row r="6680" spans="1:54" ht="12" customHeight="1">
      <c r="A6680" s="151" t="s">
        <v>54</v>
      </c>
      <c r="B6680" s="152">
        <v>46112</v>
      </c>
      <c r="C6680" s="153" t="s">
        <v>55</v>
      </c>
      <c r="D6680" s="153" t="s">
        <v>56</v>
      </c>
      <c r="E6680" s="244">
        <v>88333499</v>
      </c>
      <c r="F6680" s="144" t="s">
        <v>11080</v>
      </c>
      <c r="G6680" s="230"/>
      <c r="H6680" s="154">
        <v>27149</v>
      </c>
      <c r="I6680" s="153">
        <v>52</v>
      </c>
      <c r="J6680" s="148" t="s">
        <v>70</v>
      </c>
      <c r="K6680" s="153" t="s">
        <v>59</v>
      </c>
      <c r="L6680" s="153"/>
      <c r="M6680" s="153"/>
      <c r="N6680" s="153"/>
      <c r="O6680" s="155">
        <v>11995710113</v>
      </c>
      <c r="P6680" s="156" t="s">
        <v>60</v>
      </c>
      <c r="Q6680" s="157" t="s">
        <v>8211</v>
      </c>
      <c r="R6680" s="158"/>
      <c r="S6680" s="159"/>
      <c r="T6680" s="159" t="s">
        <v>6983</v>
      </c>
      <c r="U6680" s="159" t="s">
        <v>8212</v>
      </c>
      <c r="V6680" s="154">
        <v>46148</v>
      </c>
      <c r="W6680" s="154">
        <v>46155</v>
      </c>
      <c r="X6680" s="154"/>
      <c r="Y6680" s="160"/>
      <c r="Z6680" s="160"/>
      <c r="AA6680" s="153"/>
      <c r="AB6680" s="153"/>
      <c r="AC6680" s="182" t="e">
        <f t="shared" si="210"/>
        <v>#DIV/0!</v>
      </c>
      <c r="AD6680" s="153" t="e">
        <f t="shared" si="211"/>
        <v>#DIV/0!</v>
      </c>
      <c r="AE6680" s="207"/>
      <c r="AF6680" s="153"/>
      <c r="AG6680" s="159"/>
      <c r="AH6680" s="153"/>
      <c r="AI6680" s="161"/>
      <c r="AJ6680" s="153"/>
      <c r="AK6680" s="153"/>
      <c r="AL6680" s="207"/>
      <c r="AM6680" s="207"/>
      <c r="AN6680" s="207"/>
      <c r="AO6680" s="207"/>
      <c r="AP6680" s="147" t="s">
        <v>67</v>
      </c>
      <c r="AQ6680" s="147" t="s">
        <v>67</v>
      </c>
      <c r="AR6680" s="147"/>
      <c r="AS6680" s="209" t="s">
        <v>68</v>
      </c>
      <c r="AT6680" s="223" t="str">
        <f>MONTH(B6680)&amp;"/"&amp;YEAR(B6680)</f>
        <v>3/2026</v>
      </c>
      <c r="AU6680" s="223">
        <f>WEEKNUM(B6680)-WEEKNUM(EOMONTH(B6680,-1)+1)+1</f>
        <v>5</v>
      </c>
      <c r="AV6680" s="209" t="str">
        <f>MONTH(R6680)&amp;"/"&amp;YEAR(R6680)</f>
        <v>1/1900</v>
      </c>
      <c r="AW6680" s="209" t="e">
        <f>WEEKNUM(R6680)-WEEKNUM(EOMONTH(R6680,-1)+1)+1</f>
        <v>#NUM!</v>
      </c>
      <c r="AX6680" s="209">
        <f>IF(BB6680="S",IF(Q6680="1. Aceitou o programa",R6680-B6680,0),0)</f>
        <v>0</v>
      </c>
      <c r="AY6680" s="209">
        <f>IF(BB6680="S",IF(AND(S6680&lt;&gt;"",R6680&lt;&gt;""),S6680-R6680,0),0)</f>
        <v>0</v>
      </c>
      <c r="AZ6680" s="209">
        <f>IF(BB6680="S",IF(Q6680="1. Aceitou o programa",IF(OR(X6680="Não se Aplica",X6680=""),IF(OR(W6680="Não se Aplica",W6680=""),0,W6680-V6680),AVERAGE(X6680-W6680,W6680-V6680)),0),0)</f>
        <v>0</v>
      </c>
      <c r="BA6680" s="209">
        <f>IF(BB6680="S",IF(AND(Q6680="1. Aceitou o programa",AH6680="Realizada"),IFERROR(IF(AG6680="",0,AG6680-R6680),0),0),0)</f>
        <v>0</v>
      </c>
      <c r="BB6680" s="209" t="str">
        <f>_xlfn.XLOOKUP(U6680,'Lista Suspensa'!$AA$20:$AA$23,'Lista Suspensa'!$AB$20:$AB$23,"N/A")</f>
        <v>S</v>
      </c>
    </row>
    <row r="6681" spans="1:54" ht="12" customHeight="1">
      <c r="A6681" s="151" t="s">
        <v>54</v>
      </c>
      <c r="B6681" s="152">
        <v>46112</v>
      </c>
      <c r="C6681" s="153" t="s">
        <v>55</v>
      </c>
      <c r="D6681" s="153" t="s">
        <v>56</v>
      </c>
      <c r="E6681" s="244">
        <v>87813153</v>
      </c>
      <c r="F6681" s="144" t="s">
        <v>11081</v>
      </c>
      <c r="G6681" s="230"/>
      <c r="H6681" s="154">
        <v>27153</v>
      </c>
      <c r="I6681" s="153">
        <v>52</v>
      </c>
      <c r="J6681" s="148" t="s">
        <v>70</v>
      </c>
      <c r="K6681" s="153" t="s">
        <v>59</v>
      </c>
      <c r="L6681" s="153"/>
      <c r="M6681" s="153"/>
      <c r="N6681" s="153"/>
      <c r="O6681" s="155">
        <v>11986792076</v>
      </c>
      <c r="P6681" s="156" t="s">
        <v>60</v>
      </c>
      <c r="Q6681" s="157" t="s">
        <v>8211</v>
      </c>
      <c r="R6681" s="158"/>
      <c r="S6681" s="159"/>
      <c r="T6681" s="159" t="s">
        <v>6983</v>
      </c>
      <c r="U6681" s="159" t="s">
        <v>8212</v>
      </c>
      <c r="V6681" s="154">
        <v>46148</v>
      </c>
      <c r="W6681" s="154">
        <v>46155</v>
      </c>
      <c r="X6681" s="154"/>
      <c r="Y6681" s="160"/>
      <c r="Z6681" s="160"/>
      <c r="AA6681" s="153"/>
      <c r="AB6681" s="153"/>
      <c r="AC6681" s="182" t="e">
        <f t="shared" si="210"/>
        <v>#DIV/0!</v>
      </c>
      <c r="AD6681" s="153" t="e">
        <f t="shared" si="211"/>
        <v>#DIV/0!</v>
      </c>
      <c r="AE6681" s="207"/>
      <c r="AF6681" s="153"/>
      <c r="AG6681" s="159"/>
      <c r="AH6681" s="153"/>
      <c r="AI6681" s="161"/>
      <c r="AJ6681" s="153"/>
      <c r="AK6681" s="153"/>
      <c r="AL6681" s="207"/>
      <c r="AM6681" s="207"/>
      <c r="AN6681" s="207"/>
      <c r="AO6681" s="207"/>
      <c r="AP6681" s="147" t="s">
        <v>67</v>
      </c>
      <c r="AQ6681" s="147" t="s">
        <v>67</v>
      </c>
      <c r="AR6681" s="147"/>
      <c r="AS6681" s="209" t="s">
        <v>68</v>
      </c>
      <c r="AT6681" s="223" t="str">
        <f>MONTH(B6681)&amp;"/"&amp;YEAR(B6681)</f>
        <v>3/2026</v>
      </c>
      <c r="AU6681" s="223">
        <f>WEEKNUM(B6681)-WEEKNUM(EOMONTH(B6681,-1)+1)+1</f>
        <v>5</v>
      </c>
      <c r="AV6681" s="209" t="str">
        <f>MONTH(R6681)&amp;"/"&amp;YEAR(R6681)</f>
        <v>1/1900</v>
      </c>
      <c r="AW6681" s="209" t="e">
        <f>WEEKNUM(R6681)-WEEKNUM(EOMONTH(R6681,-1)+1)+1</f>
        <v>#NUM!</v>
      </c>
      <c r="AX6681" s="209">
        <f>IF(BB6681="S",IF(Q6681="1. Aceitou o programa",R6681-B6681,0),0)</f>
        <v>0</v>
      </c>
      <c r="AY6681" s="209">
        <f>IF(BB6681="S",IF(AND(S6681&lt;&gt;"",R6681&lt;&gt;""),S6681-R6681,0),0)</f>
        <v>0</v>
      </c>
      <c r="AZ6681" s="209">
        <f>IF(BB6681="S",IF(Q6681="1. Aceitou o programa",IF(OR(X6681="Não se Aplica",X6681=""),IF(OR(W6681="Não se Aplica",W6681=""),0,W6681-V6681),AVERAGE(X6681-W6681,W6681-V6681)),0),0)</f>
        <v>0</v>
      </c>
      <c r="BA6681" s="209">
        <f>IF(BB6681="S",IF(AND(Q6681="1. Aceitou o programa",AH6681="Realizada"),IFERROR(IF(AG6681="",0,AG6681-R6681),0),0),0)</f>
        <v>0</v>
      </c>
      <c r="BB6681" s="209" t="str">
        <f>_xlfn.XLOOKUP(U6681,'Lista Suspensa'!$AA$20:$AA$23,'Lista Suspensa'!$AB$20:$AB$23,"N/A")</f>
        <v>S</v>
      </c>
    </row>
    <row r="6682" spans="1:54" ht="12" customHeight="1">
      <c r="A6682" s="151" t="s">
        <v>54</v>
      </c>
      <c r="B6682" s="152">
        <v>46112</v>
      </c>
      <c r="C6682" s="153" t="s">
        <v>55</v>
      </c>
      <c r="D6682" s="153" t="s">
        <v>56</v>
      </c>
      <c r="E6682" s="244">
        <v>450259870</v>
      </c>
      <c r="F6682" s="144" t="s">
        <v>11082</v>
      </c>
      <c r="G6682" s="230"/>
      <c r="H6682" s="154">
        <v>28147</v>
      </c>
      <c r="I6682" s="153">
        <v>49</v>
      </c>
      <c r="J6682" s="148" t="s">
        <v>70</v>
      </c>
      <c r="K6682" s="153" t="s">
        <v>59</v>
      </c>
      <c r="L6682" s="153"/>
      <c r="M6682" s="153"/>
      <c r="N6682" s="153"/>
      <c r="O6682" s="155">
        <v>11984913150</v>
      </c>
      <c r="P6682" s="156" t="s">
        <v>60</v>
      </c>
      <c r="Q6682" s="157" t="s">
        <v>8211</v>
      </c>
      <c r="R6682" s="158"/>
      <c r="S6682" s="159"/>
      <c r="T6682" s="159" t="s">
        <v>6983</v>
      </c>
      <c r="U6682" s="159" t="s">
        <v>8212</v>
      </c>
      <c r="V6682" s="154">
        <v>46148</v>
      </c>
      <c r="W6682" s="154">
        <v>46155</v>
      </c>
      <c r="X6682" s="154"/>
      <c r="Y6682" s="160"/>
      <c r="Z6682" s="160"/>
      <c r="AA6682" s="153"/>
      <c r="AB6682" s="153"/>
      <c r="AC6682" s="182" t="e">
        <f t="shared" si="210"/>
        <v>#DIV/0!</v>
      </c>
      <c r="AD6682" s="153" t="e">
        <f t="shared" si="211"/>
        <v>#DIV/0!</v>
      </c>
      <c r="AE6682" s="207"/>
      <c r="AF6682" s="153"/>
      <c r="AG6682" s="159"/>
      <c r="AH6682" s="153"/>
      <c r="AI6682" s="161"/>
      <c r="AJ6682" s="153"/>
      <c r="AK6682" s="153"/>
      <c r="AL6682" s="207"/>
      <c r="AM6682" s="207"/>
      <c r="AN6682" s="207"/>
      <c r="AO6682" s="207"/>
      <c r="AP6682" s="147" t="s">
        <v>67</v>
      </c>
      <c r="AQ6682" s="147" t="s">
        <v>67</v>
      </c>
      <c r="AR6682" s="147"/>
      <c r="AS6682" s="209" t="s">
        <v>68</v>
      </c>
      <c r="AT6682" s="223" t="str">
        <f>MONTH(B6682)&amp;"/"&amp;YEAR(B6682)</f>
        <v>3/2026</v>
      </c>
      <c r="AU6682" s="223">
        <f>WEEKNUM(B6682)-WEEKNUM(EOMONTH(B6682,-1)+1)+1</f>
        <v>5</v>
      </c>
      <c r="AV6682" s="209" t="str">
        <f>MONTH(R6682)&amp;"/"&amp;YEAR(R6682)</f>
        <v>1/1900</v>
      </c>
      <c r="AW6682" s="209" t="e">
        <f>WEEKNUM(R6682)-WEEKNUM(EOMONTH(R6682,-1)+1)+1</f>
        <v>#NUM!</v>
      </c>
      <c r="AX6682" s="209">
        <f>IF(BB6682="S",IF(Q6682="1. Aceitou o programa",R6682-B6682,0),0)</f>
        <v>0</v>
      </c>
      <c r="AY6682" s="209">
        <f>IF(BB6682="S",IF(AND(S6682&lt;&gt;"",R6682&lt;&gt;""),S6682-R6682,0),0)</f>
        <v>0</v>
      </c>
      <c r="AZ6682" s="209">
        <f>IF(BB6682="S",IF(Q6682="1. Aceitou o programa",IF(OR(X6682="Não se Aplica",X6682=""),IF(OR(W6682="Não se Aplica",W6682=""),0,W6682-V6682),AVERAGE(X6682-W6682,W6682-V6682)),0),0)</f>
        <v>0</v>
      </c>
      <c r="BA6682" s="209">
        <f>IF(BB6682="S",IF(AND(Q6682="1. Aceitou o programa",AH6682="Realizada"),IFERROR(IF(AG6682="",0,AG6682-R6682),0),0),0)</f>
        <v>0</v>
      </c>
      <c r="BB6682" s="209" t="str">
        <f>_xlfn.XLOOKUP(U6682,'Lista Suspensa'!$AA$20:$AA$23,'Lista Suspensa'!$AB$20:$AB$23,"N/A")</f>
        <v>S</v>
      </c>
    </row>
    <row r="6683" spans="1:54" ht="12" customHeight="1">
      <c r="A6683" s="151" t="s">
        <v>54</v>
      </c>
      <c r="B6683" s="152">
        <v>46112</v>
      </c>
      <c r="C6683" s="153" t="s">
        <v>55</v>
      </c>
      <c r="D6683" s="153" t="s">
        <v>56</v>
      </c>
      <c r="E6683" s="244">
        <v>93495026</v>
      </c>
      <c r="F6683" s="144" t="s">
        <v>11083</v>
      </c>
      <c r="G6683" s="230"/>
      <c r="H6683" s="154">
        <v>28434</v>
      </c>
      <c r="I6683" s="153">
        <v>48</v>
      </c>
      <c r="J6683" s="148" t="s">
        <v>58</v>
      </c>
      <c r="K6683" s="153" t="s">
        <v>59</v>
      </c>
      <c r="L6683" s="153"/>
      <c r="M6683" s="153"/>
      <c r="N6683" s="153"/>
      <c r="O6683" s="155">
        <v>11976345505</v>
      </c>
      <c r="P6683" s="156" t="s">
        <v>60</v>
      </c>
      <c r="Q6683" s="157" t="s">
        <v>8211</v>
      </c>
      <c r="R6683" s="158"/>
      <c r="S6683" s="159"/>
      <c r="T6683" s="159" t="s">
        <v>6983</v>
      </c>
      <c r="U6683" s="159" t="s">
        <v>8212</v>
      </c>
      <c r="V6683" s="154">
        <v>46148</v>
      </c>
      <c r="W6683" s="154">
        <v>46155</v>
      </c>
      <c r="X6683" s="154"/>
      <c r="Y6683" s="160"/>
      <c r="Z6683" s="160"/>
      <c r="AA6683" s="153"/>
      <c r="AB6683" s="153"/>
      <c r="AC6683" s="182" t="e">
        <f t="shared" si="210"/>
        <v>#DIV/0!</v>
      </c>
      <c r="AD6683" s="153" t="e">
        <f t="shared" si="211"/>
        <v>#DIV/0!</v>
      </c>
      <c r="AE6683" s="207"/>
      <c r="AF6683" s="153"/>
      <c r="AG6683" s="159"/>
      <c r="AH6683" s="153"/>
      <c r="AI6683" s="161"/>
      <c r="AJ6683" s="153"/>
      <c r="AK6683" s="153"/>
      <c r="AL6683" s="207"/>
      <c r="AM6683" s="207"/>
      <c r="AN6683" s="207"/>
      <c r="AO6683" s="207"/>
      <c r="AP6683" s="147" t="s">
        <v>67</v>
      </c>
      <c r="AQ6683" s="147" t="s">
        <v>67</v>
      </c>
      <c r="AR6683" s="147"/>
      <c r="AS6683" s="209" t="s">
        <v>68</v>
      </c>
      <c r="AT6683" s="223" t="str">
        <f>MONTH(B6683)&amp;"/"&amp;YEAR(B6683)</f>
        <v>3/2026</v>
      </c>
      <c r="AU6683" s="223">
        <f>WEEKNUM(B6683)-WEEKNUM(EOMONTH(B6683,-1)+1)+1</f>
        <v>5</v>
      </c>
      <c r="AV6683" s="209" t="str">
        <f>MONTH(R6683)&amp;"/"&amp;YEAR(R6683)</f>
        <v>1/1900</v>
      </c>
      <c r="AW6683" s="209" t="e">
        <f>WEEKNUM(R6683)-WEEKNUM(EOMONTH(R6683,-1)+1)+1</f>
        <v>#NUM!</v>
      </c>
      <c r="AX6683" s="209">
        <f>IF(BB6683="S",IF(Q6683="1. Aceitou o programa",R6683-B6683,0),0)</f>
        <v>0</v>
      </c>
      <c r="AY6683" s="209">
        <f>IF(BB6683="S",IF(AND(S6683&lt;&gt;"",R6683&lt;&gt;""),S6683-R6683,0),0)</f>
        <v>0</v>
      </c>
      <c r="AZ6683" s="209">
        <f>IF(BB6683="S",IF(Q6683="1. Aceitou o programa",IF(OR(X6683="Não se Aplica",X6683=""),IF(OR(W6683="Não se Aplica",W6683=""),0,W6683-V6683),AVERAGE(X6683-W6683,W6683-V6683)),0),0)</f>
        <v>0</v>
      </c>
      <c r="BA6683" s="209">
        <f>IF(BB6683="S",IF(AND(Q6683="1. Aceitou o programa",AH6683="Realizada"),IFERROR(IF(AG6683="",0,AG6683-R6683),0),0),0)</f>
        <v>0</v>
      </c>
      <c r="BB6683" s="209" t="str">
        <f>_xlfn.XLOOKUP(U6683,'Lista Suspensa'!$AA$20:$AA$23,'Lista Suspensa'!$AB$20:$AB$23,"N/A")</f>
        <v>S</v>
      </c>
    </row>
    <row r="6684" spans="1:54" ht="12" customHeight="1">
      <c r="A6684" s="151" t="s">
        <v>54</v>
      </c>
      <c r="B6684" s="152">
        <v>46112</v>
      </c>
      <c r="C6684" s="153" t="s">
        <v>55</v>
      </c>
      <c r="D6684" s="153" t="s">
        <v>56</v>
      </c>
      <c r="E6684" s="244">
        <v>93797120</v>
      </c>
      <c r="F6684" s="144" t="s">
        <v>11084</v>
      </c>
      <c r="G6684" s="230"/>
      <c r="H6684" s="154">
        <v>28522</v>
      </c>
      <c r="I6684" s="153">
        <v>48</v>
      </c>
      <c r="J6684" s="148" t="s">
        <v>58</v>
      </c>
      <c r="K6684" s="153" t="s">
        <v>59</v>
      </c>
      <c r="L6684" s="153"/>
      <c r="M6684" s="153"/>
      <c r="N6684" s="153"/>
      <c r="O6684" s="155">
        <v>11989010705</v>
      </c>
      <c r="P6684" s="156" t="s">
        <v>60</v>
      </c>
      <c r="Q6684" s="157" t="s">
        <v>8211</v>
      </c>
      <c r="R6684" s="158"/>
      <c r="S6684" s="159"/>
      <c r="T6684" s="159" t="s">
        <v>6983</v>
      </c>
      <c r="U6684" s="159" t="s">
        <v>8212</v>
      </c>
      <c r="V6684" s="154">
        <v>46148</v>
      </c>
      <c r="W6684" s="154">
        <v>46155</v>
      </c>
      <c r="X6684" s="154"/>
      <c r="Y6684" s="160"/>
      <c r="Z6684" s="160"/>
      <c r="AA6684" s="153"/>
      <c r="AB6684" s="153"/>
      <c r="AC6684" s="182" t="e">
        <f t="shared" si="210"/>
        <v>#DIV/0!</v>
      </c>
      <c r="AD6684" s="153" t="e">
        <f t="shared" si="211"/>
        <v>#DIV/0!</v>
      </c>
      <c r="AE6684" s="207"/>
      <c r="AF6684" s="153"/>
      <c r="AG6684" s="159"/>
      <c r="AH6684" s="153"/>
      <c r="AI6684" s="161"/>
      <c r="AJ6684" s="153"/>
      <c r="AK6684" s="153"/>
      <c r="AL6684" s="207"/>
      <c r="AM6684" s="207"/>
      <c r="AN6684" s="207"/>
      <c r="AO6684" s="207"/>
      <c r="AP6684" s="147" t="s">
        <v>67</v>
      </c>
      <c r="AQ6684" s="147" t="s">
        <v>67</v>
      </c>
      <c r="AR6684" s="147"/>
      <c r="AS6684" s="209" t="s">
        <v>68</v>
      </c>
      <c r="AT6684" s="223" t="str">
        <f>MONTH(B6684)&amp;"/"&amp;YEAR(B6684)</f>
        <v>3/2026</v>
      </c>
      <c r="AU6684" s="223">
        <f>WEEKNUM(B6684)-WEEKNUM(EOMONTH(B6684,-1)+1)+1</f>
        <v>5</v>
      </c>
      <c r="AV6684" s="209" t="str">
        <f>MONTH(R6684)&amp;"/"&amp;YEAR(R6684)</f>
        <v>1/1900</v>
      </c>
      <c r="AW6684" s="209" t="e">
        <f>WEEKNUM(R6684)-WEEKNUM(EOMONTH(R6684,-1)+1)+1</f>
        <v>#NUM!</v>
      </c>
      <c r="AX6684" s="209">
        <f>IF(BB6684="S",IF(Q6684="1. Aceitou o programa",R6684-B6684,0),0)</f>
        <v>0</v>
      </c>
      <c r="AY6684" s="209">
        <f>IF(BB6684="S",IF(AND(S6684&lt;&gt;"",R6684&lt;&gt;""),S6684-R6684,0),0)</f>
        <v>0</v>
      </c>
      <c r="AZ6684" s="209">
        <f>IF(BB6684="S",IF(Q6684="1. Aceitou o programa",IF(OR(X6684="Não se Aplica",X6684=""),IF(OR(W6684="Não se Aplica",W6684=""),0,W6684-V6684),AVERAGE(X6684-W6684,W6684-V6684)),0),0)</f>
        <v>0</v>
      </c>
      <c r="BA6684" s="209">
        <f>IF(BB6684="S",IF(AND(Q6684="1. Aceitou o programa",AH6684="Realizada"),IFERROR(IF(AG6684="",0,AG6684-R6684),0),0),0)</f>
        <v>0</v>
      </c>
      <c r="BB6684" s="209" t="str">
        <f>_xlfn.XLOOKUP(U6684,'Lista Suspensa'!$AA$20:$AA$23,'Lista Suspensa'!$AB$20:$AB$23,"N/A")</f>
        <v>S</v>
      </c>
    </row>
    <row r="6685" spans="1:54" ht="12" customHeight="1">
      <c r="A6685" s="151" t="s">
        <v>54</v>
      </c>
      <c r="B6685" s="152">
        <v>46112</v>
      </c>
      <c r="C6685" s="153" t="s">
        <v>55</v>
      </c>
      <c r="D6685" s="153" t="s">
        <v>56</v>
      </c>
      <c r="E6685" s="244">
        <v>93920491</v>
      </c>
      <c r="F6685" s="144" t="s">
        <v>11085</v>
      </c>
      <c r="G6685" s="230"/>
      <c r="H6685" s="154">
        <v>29030</v>
      </c>
      <c r="I6685" s="153">
        <v>46</v>
      </c>
      <c r="J6685" s="148" t="s">
        <v>70</v>
      </c>
      <c r="K6685" s="153" t="s">
        <v>59</v>
      </c>
      <c r="L6685" s="153"/>
      <c r="M6685" s="153"/>
      <c r="N6685" s="153"/>
      <c r="O6685" s="155">
        <v>11960943468</v>
      </c>
      <c r="P6685" s="156" t="s">
        <v>60</v>
      </c>
      <c r="Q6685" s="157" t="s">
        <v>8211</v>
      </c>
      <c r="R6685" s="158"/>
      <c r="S6685" s="159"/>
      <c r="T6685" s="159" t="s">
        <v>6983</v>
      </c>
      <c r="U6685" s="159" t="s">
        <v>8212</v>
      </c>
      <c r="V6685" s="154">
        <v>46148</v>
      </c>
      <c r="W6685" s="154">
        <v>46155</v>
      </c>
      <c r="X6685" s="154"/>
      <c r="Y6685" s="160"/>
      <c r="Z6685" s="160"/>
      <c r="AA6685" s="153"/>
      <c r="AB6685" s="153"/>
      <c r="AC6685" s="182" t="e">
        <f t="shared" si="210"/>
        <v>#DIV/0!</v>
      </c>
      <c r="AD6685" s="153" t="e">
        <f t="shared" si="211"/>
        <v>#DIV/0!</v>
      </c>
      <c r="AE6685" s="207"/>
      <c r="AF6685" s="153"/>
      <c r="AG6685" s="159"/>
      <c r="AH6685" s="153"/>
      <c r="AI6685" s="161"/>
      <c r="AJ6685" s="153"/>
      <c r="AK6685" s="153"/>
      <c r="AL6685" s="207"/>
      <c r="AM6685" s="207"/>
      <c r="AN6685" s="207"/>
      <c r="AO6685" s="207"/>
      <c r="AP6685" s="147" t="s">
        <v>67</v>
      </c>
      <c r="AQ6685" s="147" t="s">
        <v>67</v>
      </c>
      <c r="AR6685" s="147"/>
      <c r="AS6685" s="209" t="s">
        <v>68</v>
      </c>
      <c r="AT6685" s="223" t="str">
        <f>MONTH(B6685)&amp;"/"&amp;YEAR(B6685)</f>
        <v>3/2026</v>
      </c>
      <c r="AU6685" s="223">
        <f>WEEKNUM(B6685)-WEEKNUM(EOMONTH(B6685,-1)+1)+1</f>
        <v>5</v>
      </c>
      <c r="AV6685" s="209" t="str">
        <f>MONTH(R6685)&amp;"/"&amp;YEAR(R6685)</f>
        <v>1/1900</v>
      </c>
      <c r="AW6685" s="209" t="e">
        <f>WEEKNUM(R6685)-WEEKNUM(EOMONTH(R6685,-1)+1)+1</f>
        <v>#NUM!</v>
      </c>
      <c r="AX6685" s="209">
        <f>IF(BB6685="S",IF(Q6685="1. Aceitou o programa",R6685-B6685,0),0)</f>
        <v>0</v>
      </c>
      <c r="AY6685" s="209">
        <f>IF(BB6685="S",IF(AND(S6685&lt;&gt;"",R6685&lt;&gt;""),S6685-R6685,0),0)</f>
        <v>0</v>
      </c>
      <c r="AZ6685" s="209">
        <f>IF(BB6685="S",IF(Q6685="1. Aceitou o programa",IF(OR(X6685="Não se Aplica",X6685=""),IF(OR(W6685="Não se Aplica",W6685=""),0,W6685-V6685),AVERAGE(X6685-W6685,W6685-V6685)),0),0)</f>
        <v>0</v>
      </c>
      <c r="BA6685" s="209">
        <f>IF(BB6685="S",IF(AND(Q6685="1. Aceitou o programa",AH6685="Realizada"),IFERROR(IF(AG6685="",0,AG6685-R6685),0),0),0)</f>
        <v>0</v>
      </c>
      <c r="BB6685" s="209" t="str">
        <f>_xlfn.XLOOKUP(U6685,'Lista Suspensa'!$AA$20:$AA$23,'Lista Suspensa'!$AB$20:$AB$23,"N/A")</f>
        <v>S</v>
      </c>
    </row>
    <row r="6686" spans="1:54" ht="12" customHeight="1">
      <c r="A6686" s="151" t="s">
        <v>54</v>
      </c>
      <c r="B6686" s="152">
        <v>46112</v>
      </c>
      <c r="C6686" s="153" t="s">
        <v>55</v>
      </c>
      <c r="D6686" s="153" t="s">
        <v>56</v>
      </c>
      <c r="E6686" s="244">
        <v>93906355</v>
      </c>
      <c r="F6686" s="144" t="s">
        <v>11086</v>
      </c>
      <c r="G6686" s="230"/>
      <c r="H6686" s="154">
        <v>29102</v>
      </c>
      <c r="I6686" s="153">
        <v>46</v>
      </c>
      <c r="J6686" s="148" t="s">
        <v>70</v>
      </c>
      <c r="K6686" s="153" t="s">
        <v>59</v>
      </c>
      <c r="L6686" s="153"/>
      <c r="M6686" s="153"/>
      <c r="N6686" s="153"/>
      <c r="O6686" s="155">
        <v>11975775777</v>
      </c>
      <c r="P6686" s="156" t="s">
        <v>60</v>
      </c>
      <c r="Q6686" s="157" t="s">
        <v>8211</v>
      </c>
      <c r="R6686" s="158"/>
      <c r="S6686" s="159"/>
      <c r="T6686" s="159" t="s">
        <v>6983</v>
      </c>
      <c r="U6686" s="159" t="s">
        <v>8212</v>
      </c>
      <c r="V6686" s="154">
        <v>46148</v>
      </c>
      <c r="W6686" s="154">
        <v>46155</v>
      </c>
      <c r="X6686" s="154"/>
      <c r="Y6686" s="160"/>
      <c r="Z6686" s="160"/>
      <c r="AA6686" s="153"/>
      <c r="AB6686" s="153"/>
      <c r="AC6686" s="182" t="e">
        <f t="shared" si="210"/>
        <v>#DIV/0!</v>
      </c>
      <c r="AD6686" s="153" t="e">
        <f t="shared" si="211"/>
        <v>#DIV/0!</v>
      </c>
      <c r="AE6686" s="207"/>
      <c r="AF6686" s="153"/>
      <c r="AG6686" s="159"/>
      <c r="AH6686" s="153"/>
      <c r="AI6686" s="161"/>
      <c r="AJ6686" s="153"/>
      <c r="AK6686" s="153"/>
      <c r="AL6686" s="207"/>
      <c r="AM6686" s="207"/>
      <c r="AN6686" s="207"/>
      <c r="AO6686" s="207"/>
      <c r="AP6686" s="147" t="s">
        <v>67</v>
      </c>
      <c r="AQ6686" s="147" t="s">
        <v>67</v>
      </c>
      <c r="AR6686" s="147"/>
      <c r="AS6686" s="209" t="s">
        <v>68</v>
      </c>
      <c r="AT6686" s="223" t="str">
        <f>MONTH(B6686)&amp;"/"&amp;YEAR(B6686)</f>
        <v>3/2026</v>
      </c>
      <c r="AU6686" s="223">
        <f>WEEKNUM(B6686)-WEEKNUM(EOMONTH(B6686,-1)+1)+1</f>
        <v>5</v>
      </c>
      <c r="AV6686" s="209" t="str">
        <f>MONTH(R6686)&amp;"/"&amp;YEAR(R6686)</f>
        <v>1/1900</v>
      </c>
      <c r="AW6686" s="209" t="e">
        <f>WEEKNUM(R6686)-WEEKNUM(EOMONTH(R6686,-1)+1)+1</f>
        <v>#NUM!</v>
      </c>
      <c r="AX6686" s="209">
        <f>IF(BB6686="S",IF(Q6686="1. Aceitou o programa",R6686-B6686,0),0)</f>
        <v>0</v>
      </c>
      <c r="AY6686" s="209">
        <f>IF(BB6686="S",IF(AND(S6686&lt;&gt;"",R6686&lt;&gt;""),S6686-R6686,0),0)</f>
        <v>0</v>
      </c>
      <c r="AZ6686" s="209">
        <f>IF(BB6686="S",IF(Q6686="1. Aceitou o programa",IF(OR(X6686="Não se Aplica",X6686=""),IF(OR(W6686="Não se Aplica",W6686=""),0,W6686-V6686),AVERAGE(X6686-W6686,W6686-V6686)),0),0)</f>
        <v>0</v>
      </c>
      <c r="BA6686" s="209">
        <f>IF(BB6686="S",IF(AND(Q6686="1. Aceitou o programa",AH6686="Realizada"),IFERROR(IF(AG6686="",0,AG6686-R6686),0),0),0)</f>
        <v>0</v>
      </c>
      <c r="BB6686" s="209" t="str">
        <f>_xlfn.XLOOKUP(U6686,'Lista Suspensa'!$AA$20:$AA$23,'Lista Suspensa'!$AB$20:$AB$23,"N/A")</f>
        <v>S</v>
      </c>
    </row>
    <row r="6687" spans="1:54" ht="12" customHeight="1">
      <c r="A6687" s="151" t="s">
        <v>54</v>
      </c>
      <c r="B6687" s="152">
        <v>46112</v>
      </c>
      <c r="C6687" s="153" t="s">
        <v>55</v>
      </c>
      <c r="D6687" s="153" t="s">
        <v>56</v>
      </c>
      <c r="E6687" s="244">
        <v>451612248</v>
      </c>
      <c r="F6687" s="144" t="s">
        <v>11087</v>
      </c>
      <c r="G6687" s="230"/>
      <c r="H6687" s="154">
        <v>29440</v>
      </c>
      <c r="I6687" s="153">
        <v>45</v>
      </c>
      <c r="J6687" s="148" t="s">
        <v>70</v>
      </c>
      <c r="K6687" s="153" t="s">
        <v>59</v>
      </c>
      <c r="L6687" s="153"/>
      <c r="M6687" s="153"/>
      <c r="N6687" s="153"/>
      <c r="O6687" s="155">
        <v>11984287867</v>
      </c>
      <c r="P6687" s="156" t="s">
        <v>60</v>
      </c>
      <c r="Q6687" s="157" t="s">
        <v>8211</v>
      </c>
      <c r="R6687" s="158"/>
      <c r="S6687" s="159"/>
      <c r="T6687" s="159" t="s">
        <v>6983</v>
      </c>
      <c r="U6687" s="159" t="s">
        <v>8212</v>
      </c>
      <c r="V6687" s="154">
        <v>46148</v>
      </c>
      <c r="W6687" s="154">
        <v>46155</v>
      </c>
      <c r="X6687" s="154"/>
      <c r="Y6687" s="160"/>
      <c r="Z6687" s="160"/>
      <c r="AA6687" s="153"/>
      <c r="AB6687" s="153"/>
      <c r="AC6687" s="182" t="e">
        <f t="shared" si="210"/>
        <v>#DIV/0!</v>
      </c>
      <c r="AD6687" s="153" t="e">
        <f t="shared" si="211"/>
        <v>#DIV/0!</v>
      </c>
      <c r="AE6687" s="207"/>
      <c r="AF6687" s="153"/>
      <c r="AG6687" s="159"/>
      <c r="AH6687" s="153"/>
      <c r="AI6687" s="161"/>
      <c r="AJ6687" s="153"/>
      <c r="AK6687" s="153"/>
      <c r="AL6687" s="207"/>
      <c r="AM6687" s="207"/>
      <c r="AN6687" s="207"/>
      <c r="AO6687" s="207"/>
      <c r="AP6687" s="147" t="s">
        <v>67</v>
      </c>
      <c r="AQ6687" s="147" t="s">
        <v>67</v>
      </c>
      <c r="AR6687" s="147"/>
      <c r="AS6687" s="209" t="s">
        <v>68</v>
      </c>
      <c r="AT6687" s="223" t="str">
        <f>MONTH(B6687)&amp;"/"&amp;YEAR(B6687)</f>
        <v>3/2026</v>
      </c>
      <c r="AU6687" s="223">
        <f>WEEKNUM(B6687)-WEEKNUM(EOMONTH(B6687,-1)+1)+1</f>
        <v>5</v>
      </c>
      <c r="AV6687" s="209" t="str">
        <f>MONTH(R6687)&amp;"/"&amp;YEAR(R6687)</f>
        <v>1/1900</v>
      </c>
      <c r="AW6687" s="209" t="e">
        <f>WEEKNUM(R6687)-WEEKNUM(EOMONTH(R6687,-1)+1)+1</f>
        <v>#NUM!</v>
      </c>
      <c r="AX6687" s="209">
        <f>IF(BB6687="S",IF(Q6687="1. Aceitou o programa",R6687-B6687,0),0)</f>
        <v>0</v>
      </c>
      <c r="AY6687" s="209">
        <f>IF(BB6687="S",IF(AND(S6687&lt;&gt;"",R6687&lt;&gt;""),S6687-R6687,0),0)</f>
        <v>0</v>
      </c>
      <c r="AZ6687" s="209">
        <f>IF(BB6687="S",IF(Q6687="1. Aceitou o programa",IF(OR(X6687="Não se Aplica",X6687=""),IF(OR(W6687="Não se Aplica",W6687=""),0,W6687-V6687),AVERAGE(X6687-W6687,W6687-V6687)),0),0)</f>
        <v>0</v>
      </c>
      <c r="BA6687" s="209">
        <f>IF(BB6687="S",IF(AND(Q6687="1. Aceitou o programa",AH6687="Realizada"),IFERROR(IF(AG6687="",0,AG6687-R6687),0),0),0)</f>
        <v>0</v>
      </c>
      <c r="BB6687" s="209" t="str">
        <f>_xlfn.XLOOKUP(U6687,'Lista Suspensa'!$AA$20:$AA$23,'Lista Suspensa'!$AB$20:$AB$23,"N/A")</f>
        <v>S</v>
      </c>
    </row>
    <row r="6688" spans="1:54" ht="12" customHeight="1">
      <c r="A6688" s="151" t="s">
        <v>54</v>
      </c>
      <c r="B6688" s="152">
        <v>46112</v>
      </c>
      <c r="C6688" s="153" t="s">
        <v>55</v>
      </c>
      <c r="D6688" s="153" t="s">
        <v>56</v>
      </c>
      <c r="E6688" s="244">
        <v>93793282</v>
      </c>
      <c r="F6688" s="144" t="s">
        <v>11088</v>
      </c>
      <c r="G6688" s="230"/>
      <c r="H6688" s="154">
        <v>32263</v>
      </c>
      <c r="I6688" s="153">
        <v>38</v>
      </c>
      <c r="J6688" s="148" t="s">
        <v>70</v>
      </c>
      <c r="K6688" s="153" t="s">
        <v>59</v>
      </c>
      <c r="L6688" s="153"/>
      <c r="M6688" s="153"/>
      <c r="N6688" s="153">
        <v>60</v>
      </c>
      <c r="O6688" s="155">
        <v>11953228530</v>
      </c>
      <c r="P6688" s="156" t="s">
        <v>60</v>
      </c>
      <c r="Q6688" s="157" t="s">
        <v>8211</v>
      </c>
      <c r="R6688" s="158"/>
      <c r="S6688" s="159"/>
      <c r="T6688" s="159" t="s">
        <v>6983</v>
      </c>
      <c r="U6688" s="159" t="s">
        <v>8212</v>
      </c>
      <c r="V6688" s="154">
        <v>46148</v>
      </c>
      <c r="W6688" s="154">
        <v>46155</v>
      </c>
      <c r="X6688" s="154"/>
      <c r="Y6688" s="160"/>
      <c r="Z6688" s="160"/>
      <c r="AA6688" s="153"/>
      <c r="AB6688" s="153"/>
      <c r="AC6688" s="182" t="e">
        <f t="shared" si="210"/>
        <v>#DIV/0!</v>
      </c>
      <c r="AD6688" s="153" t="e">
        <f t="shared" si="211"/>
        <v>#DIV/0!</v>
      </c>
      <c r="AE6688" s="207"/>
      <c r="AF6688" s="153"/>
      <c r="AG6688" s="159"/>
      <c r="AH6688" s="153"/>
      <c r="AI6688" s="161"/>
      <c r="AJ6688" s="153"/>
      <c r="AK6688" s="153"/>
      <c r="AL6688" s="207"/>
      <c r="AM6688" s="207"/>
      <c r="AN6688" s="207"/>
      <c r="AO6688" s="207"/>
      <c r="AP6688" s="147" t="s">
        <v>67</v>
      </c>
      <c r="AQ6688" s="147" t="s">
        <v>67</v>
      </c>
      <c r="AR6688" s="147"/>
      <c r="AS6688" s="209" t="s">
        <v>68</v>
      </c>
      <c r="AT6688" s="223" t="str">
        <f>MONTH(B6688)&amp;"/"&amp;YEAR(B6688)</f>
        <v>3/2026</v>
      </c>
      <c r="AU6688" s="223">
        <f>WEEKNUM(B6688)-WEEKNUM(EOMONTH(B6688,-1)+1)+1</f>
        <v>5</v>
      </c>
      <c r="AV6688" s="209" t="str">
        <f>MONTH(R6688)&amp;"/"&amp;YEAR(R6688)</f>
        <v>1/1900</v>
      </c>
      <c r="AW6688" s="209" t="e">
        <f>WEEKNUM(R6688)-WEEKNUM(EOMONTH(R6688,-1)+1)+1</f>
        <v>#NUM!</v>
      </c>
      <c r="AX6688" s="209">
        <f>IF(BB6688="S",IF(Q6688="1. Aceitou o programa",R6688-B6688,0),0)</f>
        <v>0</v>
      </c>
      <c r="AY6688" s="209">
        <f>IF(BB6688="S",IF(AND(S6688&lt;&gt;"",R6688&lt;&gt;""),S6688-R6688,0),0)</f>
        <v>0</v>
      </c>
      <c r="AZ6688" s="209">
        <f>IF(BB6688="S",IF(Q6688="1. Aceitou o programa",IF(OR(X6688="Não se Aplica",X6688=""),IF(OR(W6688="Não se Aplica",W6688=""),0,W6688-V6688),AVERAGE(X6688-W6688,W6688-V6688)),0),0)</f>
        <v>0</v>
      </c>
      <c r="BA6688" s="209">
        <f>IF(BB6688="S",IF(AND(Q6688="1. Aceitou o programa",AH6688="Realizada"),IFERROR(IF(AG6688="",0,AG6688-R6688),0),0),0)</f>
        <v>0</v>
      </c>
      <c r="BB6688" s="209" t="str">
        <f>_xlfn.XLOOKUP(U6688,'Lista Suspensa'!$AA$20:$AA$23,'Lista Suspensa'!$AB$20:$AB$23,"N/A")</f>
        <v>S</v>
      </c>
    </row>
    <row r="6689" spans="1:54" ht="12" customHeight="1">
      <c r="A6689" s="151" t="s">
        <v>54</v>
      </c>
      <c r="B6689" s="152">
        <v>46112</v>
      </c>
      <c r="C6689" s="153" t="s">
        <v>55</v>
      </c>
      <c r="D6689" s="153" t="s">
        <v>56</v>
      </c>
      <c r="E6689" s="244">
        <v>803426950</v>
      </c>
      <c r="F6689" s="144" t="s">
        <v>11089</v>
      </c>
      <c r="G6689" s="230"/>
      <c r="H6689" s="154">
        <v>32889</v>
      </c>
      <c r="I6689" s="153">
        <v>36</v>
      </c>
      <c r="J6689" s="148" t="s">
        <v>70</v>
      </c>
      <c r="K6689" s="153" t="s">
        <v>59</v>
      </c>
      <c r="L6689" s="153"/>
      <c r="M6689" s="153"/>
      <c r="N6689" s="153"/>
      <c r="O6689" s="155">
        <v>11967971695</v>
      </c>
      <c r="P6689" s="156" t="s">
        <v>60</v>
      </c>
      <c r="Q6689" s="157" t="s">
        <v>8211</v>
      </c>
      <c r="R6689" s="158"/>
      <c r="S6689" s="159"/>
      <c r="T6689" s="159" t="s">
        <v>6983</v>
      </c>
      <c r="U6689" s="159" t="s">
        <v>8212</v>
      </c>
      <c r="V6689" s="154">
        <v>46148</v>
      </c>
      <c r="W6689" s="154">
        <v>46155</v>
      </c>
      <c r="X6689" s="154"/>
      <c r="Y6689" s="160"/>
      <c r="Z6689" s="160"/>
      <c r="AA6689" s="153"/>
      <c r="AB6689" s="153"/>
      <c r="AC6689" s="182" t="e">
        <f t="shared" si="210"/>
        <v>#DIV/0!</v>
      </c>
      <c r="AD6689" s="153" t="e">
        <f t="shared" si="211"/>
        <v>#DIV/0!</v>
      </c>
      <c r="AE6689" s="207"/>
      <c r="AF6689" s="153"/>
      <c r="AG6689" s="159"/>
      <c r="AH6689" s="153"/>
      <c r="AI6689" s="161"/>
      <c r="AJ6689" s="153"/>
      <c r="AK6689" s="153"/>
      <c r="AL6689" s="207"/>
      <c r="AM6689" s="207"/>
      <c r="AN6689" s="207"/>
      <c r="AO6689" s="207"/>
      <c r="AP6689" s="147" t="s">
        <v>67</v>
      </c>
      <c r="AQ6689" s="147"/>
      <c r="AR6689" s="147"/>
      <c r="AS6689" s="209" t="s">
        <v>68</v>
      </c>
      <c r="AT6689" s="223" t="str">
        <f>MONTH(B6689)&amp;"/"&amp;YEAR(B6689)</f>
        <v>3/2026</v>
      </c>
      <c r="AU6689" s="223">
        <f>WEEKNUM(B6689)-WEEKNUM(EOMONTH(B6689,-1)+1)+1</f>
        <v>5</v>
      </c>
      <c r="AV6689" s="209" t="str">
        <f>MONTH(R6689)&amp;"/"&amp;YEAR(R6689)</f>
        <v>1/1900</v>
      </c>
      <c r="AW6689" s="209" t="e">
        <f>WEEKNUM(R6689)-WEEKNUM(EOMONTH(R6689,-1)+1)+1</f>
        <v>#NUM!</v>
      </c>
      <c r="AX6689" s="209">
        <f>IF(BB6689="S",IF(Q6689="1. Aceitou o programa",R6689-B6689,0),0)</f>
        <v>0</v>
      </c>
      <c r="AY6689" s="209">
        <f>IF(BB6689="S",IF(AND(S6689&lt;&gt;"",R6689&lt;&gt;""),S6689-R6689,0),0)</f>
        <v>0</v>
      </c>
      <c r="AZ6689" s="209">
        <f>IF(BB6689="S",IF(Q6689="1. Aceitou o programa",IF(OR(X6689="Não se Aplica",X6689=""),IF(OR(W6689="Não se Aplica",W6689=""),0,W6689-V6689),AVERAGE(X6689-W6689,W6689-V6689)),0),0)</f>
        <v>0</v>
      </c>
      <c r="BA6689" s="209">
        <f>IF(BB6689="S",IF(AND(Q6689="1. Aceitou o programa",AH6689="Realizada"),IFERROR(IF(AG6689="",0,AG6689-R6689),0),0),0)</f>
        <v>0</v>
      </c>
      <c r="BB6689" s="209" t="str">
        <f>_xlfn.XLOOKUP(U6689,'Lista Suspensa'!$AA$20:$AA$23,'Lista Suspensa'!$AB$20:$AB$23,"N/A")</f>
        <v>S</v>
      </c>
    </row>
    <row r="6690" spans="1:54" ht="12" customHeight="1">
      <c r="A6690" s="151" t="s">
        <v>54</v>
      </c>
      <c r="B6690" s="152">
        <v>46112</v>
      </c>
      <c r="C6690" s="153" t="s">
        <v>55</v>
      </c>
      <c r="D6690" s="153" t="s">
        <v>56</v>
      </c>
      <c r="E6690" s="244">
        <v>94785396</v>
      </c>
      <c r="F6690" s="144" t="s">
        <v>11090</v>
      </c>
      <c r="G6690" s="230"/>
      <c r="H6690" s="154">
        <v>33372</v>
      </c>
      <c r="I6690" s="153">
        <v>35</v>
      </c>
      <c r="J6690" s="148" t="s">
        <v>70</v>
      </c>
      <c r="K6690" s="153" t="s">
        <v>59</v>
      </c>
      <c r="L6690" s="153"/>
      <c r="M6690" s="153"/>
      <c r="N6690" s="153"/>
      <c r="O6690" s="155">
        <v>11977178230</v>
      </c>
      <c r="P6690" s="156" t="s">
        <v>60</v>
      </c>
      <c r="Q6690" s="157" t="s">
        <v>8211</v>
      </c>
      <c r="R6690" s="158"/>
      <c r="S6690" s="159"/>
      <c r="T6690" s="159" t="s">
        <v>6983</v>
      </c>
      <c r="U6690" s="159" t="s">
        <v>8212</v>
      </c>
      <c r="V6690" s="154">
        <v>46148</v>
      </c>
      <c r="W6690" s="154">
        <v>46155</v>
      </c>
      <c r="X6690" s="154"/>
      <c r="Y6690" s="160"/>
      <c r="Z6690" s="160"/>
      <c r="AA6690" s="153"/>
      <c r="AB6690" s="153"/>
      <c r="AC6690" s="182" t="e">
        <f t="shared" si="210"/>
        <v>#DIV/0!</v>
      </c>
      <c r="AD6690" s="153" t="e">
        <f t="shared" si="211"/>
        <v>#DIV/0!</v>
      </c>
      <c r="AE6690" s="207"/>
      <c r="AF6690" s="153"/>
      <c r="AG6690" s="159"/>
      <c r="AH6690" s="153"/>
      <c r="AI6690" s="161"/>
      <c r="AJ6690" s="153"/>
      <c r="AK6690" s="153"/>
      <c r="AL6690" s="207"/>
      <c r="AM6690" s="207"/>
      <c r="AN6690" s="207"/>
      <c r="AO6690" s="207"/>
      <c r="AP6690" s="147" t="s">
        <v>67</v>
      </c>
      <c r="AQ6690" s="147" t="s">
        <v>67</v>
      </c>
      <c r="AR6690" s="147"/>
      <c r="AS6690" s="209" t="s">
        <v>68</v>
      </c>
      <c r="AT6690" s="223" t="str">
        <f>MONTH(B6690)&amp;"/"&amp;YEAR(B6690)</f>
        <v>3/2026</v>
      </c>
      <c r="AU6690" s="223">
        <f>WEEKNUM(B6690)-WEEKNUM(EOMONTH(B6690,-1)+1)+1</f>
        <v>5</v>
      </c>
      <c r="AV6690" s="209" t="str">
        <f>MONTH(R6690)&amp;"/"&amp;YEAR(R6690)</f>
        <v>1/1900</v>
      </c>
      <c r="AW6690" s="209" t="e">
        <f>WEEKNUM(R6690)-WEEKNUM(EOMONTH(R6690,-1)+1)+1</f>
        <v>#NUM!</v>
      </c>
      <c r="AX6690" s="209">
        <f>IF(BB6690="S",IF(Q6690="1. Aceitou o programa",R6690-B6690,0),0)</f>
        <v>0</v>
      </c>
      <c r="AY6690" s="209">
        <f>IF(BB6690="S",IF(AND(S6690&lt;&gt;"",R6690&lt;&gt;""),S6690-R6690,0),0)</f>
        <v>0</v>
      </c>
      <c r="AZ6690" s="209">
        <f>IF(BB6690="S",IF(Q6690="1. Aceitou o programa",IF(OR(X6690="Não se Aplica",X6690=""),IF(OR(W6690="Não se Aplica",W6690=""),0,W6690-V6690),AVERAGE(X6690-W6690,W6690-V6690)),0),0)</f>
        <v>0</v>
      </c>
      <c r="BA6690" s="209">
        <f>IF(BB6690="S",IF(AND(Q6690="1. Aceitou o programa",AH6690="Realizada"),IFERROR(IF(AG6690="",0,AG6690-R6690),0),0),0)</f>
        <v>0</v>
      </c>
      <c r="BB6690" s="209" t="str">
        <f>_xlfn.XLOOKUP(U6690,'Lista Suspensa'!$AA$20:$AA$23,'Lista Suspensa'!$AB$20:$AB$23,"N/A")</f>
        <v>S</v>
      </c>
    </row>
    <row r="6691" spans="1:54" ht="12" customHeight="1">
      <c r="A6691" s="151" t="s">
        <v>54</v>
      </c>
      <c r="B6691" s="152">
        <v>46112</v>
      </c>
      <c r="C6691" s="153" t="s">
        <v>55</v>
      </c>
      <c r="D6691" s="153" t="s">
        <v>56</v>
      </c>
      <c r="E6691" s="244">
        <v>95459460</v>
      </c>
      <c r="F6691" s="144" t="s">
        <v>11091</v>
      </c>
      <c r="G6691" s="230"/>
      <c r="H6691" s="154">
        <v>33787</v>
      </c>
      <c r="I6691" s="153">
        <v>33</v>
      </c>
      <c r="J6691" s="148" t="s">
        <v>70</v>
      </c>
      <c r="K6691" s="153" t="s">
        <v>59</v>
      </c>
      <c r="L6691" s="153"/>
      <c r="M6691" s="153"/>
      <c r="N6691" s="153"/>
      <c r="O6691" s="155">
        <v>11989834852</v>
      </c>
      <c r="P6691" s="156" t="s">
        <v>60</v>
      </c>
      <c r="Q6691" s="157" t="s">
        <v>8211</v>
      </c>
      <c r="R6691" s="158"/>
      <c r="S6691" s="159"/>
      <c r="T6691" s="159" t="s">
        <v>6983</v>
      </c>
      <c r="U6691" s="159" t="s">
        <v>8212</v>
      </c>
      <c r="V6691" s="154">
        <v>46148</v>
      </c>
      <c r="W6691" s="154">
        <v>46155</v>
      </c>
      <c r="X6691" s="154"/>
      <c r="Y6691" s="160"/>
      <c r="Z6691" s="160"/>
      <c r="AA6691" s="153"/>
      <c r="AB6691" s="153"/>
      <c r="AC6691" s="182" t="e">
        <f t="shared" si="210"/>
        <v>#DIV/0!</v>
      </c>
      <c r="AD6691" s="153" t="e">
        <f t="shared" si="211"/>
        <v>#DIV/0!</v>
      </c>
      <c r="AE6691" s="207"/>
      <c r="AF6691" s="153"/>
      <c r="AG6691" s="159"/>
      <c r="AH6691" s="153"/>
      <c r="AI6691" s="161"/>
      <c r="AJ6691" s="153"/>
      <c r="AK6691" s="153"/>
      <c r="AL6691" s="207"/>
      <c r="AM6691" s="207"/>
      <c r="AN6691" s="207"/>
      <c r="AO6691" s="207"/>
      <c r="AP6691" s="147" t="s">
        <v>67</v>
      </c>
      <c r="AQ6691" s="147" t="s">
        <v>67</v>
      </c>
      <c r="AR6691" s="147"/>
      <c r="AS6691" s="209" t="s">
        <v>68</v>
      </c>
      <c r="AT6691" s="223" t="str">
        <f>MONTH(B6691)&amp;"/"&amp;YEAR(B6691)</f>
        <v>3/2026</v>
      </c>
      <c r="AU6691" s="223">
        <f>WEEKNUM(B6691)-WEEKNUM(EOMONTH(B6691,-1)+1)+1</f>
        <v>5</v>
      </c>
      <c r="AV6691" s="209" t="str">
        <f>MONTH(R6691)&amp;"/"&amp;YEAR(R6691)</f>
        <v>1/1900</v>
      </c>
      <c r="AW6691" s="209" t="e">
        <f>WEEKNUM(R6691)-WEEKNUM(EOMONTH(R6691,-1)+1)+1</f>
        <v>#NUM!</v>
      </c>
      <c r="AX6691" s="209">
        <f>IF(BB6691="S",IF(Q6691="1. Aceitou o programa",R6691-B6691,0),0)</f>
        <v>0</v>
      </c>
      <c r="AY6691" s="209">
        <f>IF(BB6691="S",IF(AND(S6691&lt;&gt;"",R6691&lt;&gt;""),S6691-R6691,0),0)</f>
        <v>0</v>
      </c>
      <c r="AZ6691" s="209">
        <f>IF(BB6691="S",IF(Q6691="1. Aceitou o programa",IF(OR(X6691="Não se Aplica",X6691=""),IF(OR(W6691="Não se Aplica",W6691=""),0,W6691-V6691),AVERAGE(X6691-W6691,W6691-V6691)),0),0)</f>
        <v>0</v>
      </c>
      <c r="BA6691" s="209">
        <f>IF(BB6691="S",IF(AND(Q6691="1. Aceitou o programa",AH6691="Realizada"),IFERROR(IF(AG6691="",0,AG6691-R6691),0),0),0)</f>
        <v>0</v>
      </c>
      <c r="BB6691" s="209" t="str">
        <f>_xlfn.XLOOKUP(U6691,'Lista Suspensa'!$AA$20:$AA$23,'Lista Suspensa'!$AB$20:$AB$23,"N/A")</f>
        <v>S</v>
      </c>
    </row>
    <row r="6692" spans="1:54" ht="12" customHeight="1">
      <c r="A6692" s="151" t="s">
        <v>54</v>
      </c>
      <c r="B6692" s="152">
        <v>46112</v>
      </c>
      <c r="C6692" s="153" t="s">
        <v>55</v>
      </c>
      <c r="D6692" s="153" t="s">
        <v>56</v>
      </c>
      <c r="E6692" s="244">
        <v>95787949</v>
      </c>
      <c r="F6692" s="144" t="s">
        <v>11092</v>
      </c>
      <c r="G6692" s="230"/>
      <c r="H6692" s="154">
        <v>34681</v>
      </c>
      <c r="I6692" s="153">
        <v>31</v>
      </c>
      <c r="J6692" s="148" t="s">
        <v>70</v>
      </c>
      <c r="K6692" s="153" t="s">
        <v>59</v>
      </c>
      <c r="L6692" s="153"/>
      <c r="M6692" s="153"/>
      <c r="N6692" s="153"/>
      <c r="O6692" s="155">
        <v>11995865667</v>
      </c>
      <c r="P6692" s="156" t="s">
        <v>60</v>
      </c>
      <c r="Q6692" s="157" t="s">
        <v>8211</v>
      </c>
      <c r="R6692" s="158"/>
      <c r="S6692" s="159"/>
      <c r="T6692" s="159" t="s">
        <v>6983</v>
      </c>
      <c r="U6692" s="159" t="s">
        <v>8212</v>
      </c>
      <c r="V6692" s="154">
        <v>46148</v>
      </c>
      <c r="W6692" s="154">
        <v>46155</v>
      </c>
      <c r="X6692" s="154"/>
      <c r="Y6692" s="160"/>
      <c r="Z6692" s="160"/>
      <c r="AA6692" s="153"/>
      <c r="AB6692" s="153"/>
      <c r="AC6692" s="182" t="e">
        <f t="shared" si="210"/>
        <v>#DIV/0!</v>
      </c>
      <c r="AD6692" s="153" t="e">
        <f t="shared" si="211"/>
        <v>#DIV/0!</v>
      </c>
      <c r="AE6692" s="207"/>
      <c r="AF6692" s="153"/>
      <c r="AG6692" s="159"/>
      <c r="AH6692" s="153"/>
      <c r="AI6692" s="161"/>
      <c r="AJ6692" s="153"/>
      <c r="AK6692" s="153"/>
      <c r="AL6692" s="207"/>
      <c r="AM6692" s="207"/>
      <c r="AN6692" s="207"/>
      <c r="AO6692" s="207"/>
      <c r="AP6692" s="147" t="s">
        <v>67</v>
      </c>
      <c r="AQ6692" s="147" t="s">
        <v>67</v>
      </c>
      <c r="AR6692" s="147"/>
      <c r="AS6692" s="209" t="s">
        <v>68</v>
      </c>
      <c r="AT6692" s="223" t="str">
        <f>MONTH(B6692)&amp;"/"&amp;YEAR(B6692)</f>
        <v>3/2026</v>
      </c>
      <c r="AU6692" s="223">
        <f>WEEKNUM(B6692)-WEEKNUM(EOMONTH(B6692,-1)+1)+1</f>
        <v>5</v>
      </c>
      <c r="AV6692" s="209" t="str">
        <f>MONTH(R6692)&amp;"/"&amp;YEAR(R6692)</f>
        <v>1/1900</v>
      </c>
      <c r="AW6692" s="209" t="e">
        <f>WEEKNUM(R6692)-WEEKNUM(EOMONTH(R6692,-1)+1)+1</f>
        <v>#NUM!</v>
      </c>
      <c r="AX6692" s="209">
        <f>IF(BB6692="S",IF(Q6692="1. Aceitou o programa",R6692-B6692,0),0)</f>
        <v>0</v>
      </c>
      <c r="AY6692" s="209">
        <f>IF(BB6692="S",IF(AND(S6692&lt;&gt;"",R6692&lt;&gt;""),S6692-R6692,0),0)</f>
        <v>0</v>
      </c>
      <c r="AZ6692" s="209">
        <f>IF(BB6692="S",IF(Q6692="1. Aceitou o programa",IF(OR(X6692="Não se Aplica",X6692=""),IF(OR(W6692="Não se Aplica",W6692=""),0,W6692-V6692),AVERAGE(X6692-W6692,W6692-V6692)),0),0)</f>
        <v>0</v>
      </c>
      <c r="BA6692" s="209">
        <f>IF(BB6692="S",IF(AND(Q6692="1. Aceitou o programa",AH6692="Realizada"),IFERROR(IF(AG6692="",0,AG6692-R6692),0),0),0)</f>
        <v>0</v>
      </c>
      <c r="BB6692" s="209" t="str">
        <f>_xlfn.XLOOKUP(U6692,'Lista Suspensa'!$AA$20:$AA$23,'Lista Suspensa'!$AB$20:$AB$23,"N/A")</f>
        <v>S</v>
      </c>
    </row>
    <row r="6693" spans="1:54" ht="12" customHeight="1">
      <c r="A6693" s="151" t="s">
        <v>54</v>
      </c>
      <c r="B6693" s="152">
        <v>46112</v>
      </c>
      <c r="C6693" s="153" t="s">
        <v>55</v>
      </c>
      <c r="D6693" s="153" t="s">
        <v>56</v>
      </c>
      <c r="E6693" s="244">
        <v>79250190</v>
      </c>
      <c r="F6693" s="144" t="s">
        <v>11093</v>
      </c>
      <c r="G6693" s="230"/>
      <c r="H6693" s="154">
        <v>27267</v>
      </c>
      <c r="I6693" s="153">
        <v>51</v>
      </c>
      <c r="J6693" s="148" t="s">
        <v>70</v>
      </c>
      <c r="K6693" s="153"/>
      <c r="L6693" s="153"/>
      <c r="M6693" s="153"/>
      <c r="N6693" s="153"/>
      <c r="O6693" s="155">
        <v>11997126719</v>
      </c>
      <c r="P6693" s="156" t="s">
        <v>60</v>
      </c>
      <c r="Q6693" s="157" t="s">
        <v>8211</v>
      </c>
      <c r="R6693" s="158"/>
      <c r="S6693" s="159"/>
      <c r="T6693" s="159" t="s">
        <v>6983</v>
      </c>
      <c r="U6693" s="159" t="s">
        <v>8212</v>
      </c>
      <c r="V6693" s="154">
        <v>46148</v>
      </c>
      <c r="W6693" s="154">
        <v>46155</v>
      </c>
      <c r="X6693" s="154"/>
      <c r="Y6693" s="160"/>
      <c r="Z6693" s="160"/>
      <c r="AA6693" s="153"/>
      <c r="AB6693" s="153"/>
      <c r="AC6693" s="182" t="e">
        <f t="shared" si="210"/>
        <v>#DIV/0!</v>
      </c>
      <c r="AD6693" s="153" t="e">
        <f t="shared" si="211"/>
        <v>#DIV/0!</v>
      </c>
      <c r="AE6693" s="207"/>
      <c r="AF6693" s="153"/>
      <c r="AG6693" s="159"/>
      <c r="AH6693" s="153"/>
      <c r="AI6693" s="161"/>
      <c r="AJ6693" s="153"/>
      <c r="AK6693" s="153"/>
      <c r="AL6693" s="207"/>
      <c r="AM6693" s="207"/>
      <c r="AN6693" s="207"/>
      <c r="AO6693" s="207"/>
      <c r="AP6693" s="147" t="s">
        <v>67</v>
      </c>
      <c r="AQ6693" s="147" t="s">
        <v>67</v>
      </c>
      <c r="AR6693" s="147"/>
      <c r="AS6693" s="209" t="s">
        <v>68</v>
      </c>
      <c r="AT6693" s="223" t="str">
        <f>MONTH(B6693)&amp;"/"&amp;YEAR(B6693)</f>
        <v>3/2026</v>
      </c>
      <c r="AU6693" s="223">
        <f>WEEKNUM(B6693)-WEEKNUM(EOMONTH(B6693,-1)+1)+1</f>
        <v>5</v>
      </c>
      <c r="AV6693" s="209" t="str">
        <f>MONTH(R6693)&amp;"/"&amp;YEAR(R6693)</f>
        <v>1/1900</v>
      </c>
      <c r="AW6693" s="209" t="e">
        <f>WEEKNUM(R6693)-WEEKNUM(EOMONTH(R6693,-1)+1)+1</f>
        <v>#NUM!</v>
      </c>
      <c r="AX6693" s="209">
        <f>IF(BB6693="S",IF(Q6693="1. Aceitou o programa",R6693-B6693,0),0)</f>
        <v>0</v>
      </c>
      <c r="AY6693" s="209">
        <f>IF(BB6693="S",IF(AND(S6693&lt;&gt;"",R6693&lt;&gt;""),S6693-R6693,0),0)</f>
        <v>0</v>
      </c>
      <c r="AZ6693" s="209">
        <f>IF(BB6693="S",IF(Q6693="1. Aceitou o programa",IF(OR(X6693="Não se Aplica",X6693=""),IF(OR(W6693="Não se Aplica",W6693=""),0,W6693-V6693),AVERAGE(X6693-W6693,W6693-V6693)),0),0)</f>
        <v>0</v>
      </c>
      <c r="BA6693" s="209">
        <f>IF(BB6693="S",IF(AND(Q6693="1. Aceitou o programa",AH6693="Realizada"),IFERROR(IF(AG6693="",0,AG6693-R6693),0),0),0)</f>
        <v>0</v>
      </c>
      <c r="BB6693" s="209" t="str">
        <f>_xlfn.XLOOKUP(U6693,'Lista Suspensa'!$AA$20:$AA$23,'Lista Suspensa'!$AB$20:$AB$23,"N/A")</f>
        <v>S</v>
      </c>
    </row>
    <row r="6694" spans="1:54" ht="12" customHeight="1">
      <c r="A6694" s="151" t="s">
        <v>54</v>
      </c>
      <c r="B6694" s="152">
        <v>46112</v>
      </c>
      <c r="C6694" s="153" t="s">
        <v>55</v>
      </c>
      <c r="D6694" s="153" t="s">
        <v>56</v>
      </c>
      <c r="E6694" s="244">
        <v>85167496</v>
      </c>
      <c r="F6694" s="144" t="s">
        <v>11094</v>
      </c>
      <c r="G6694" s="230"/>
      <c r="H6694" s="154">
        <v>30561</v>
      </c>
      <c r="I6694" s="153">
        <v>42</v>
      </c>
      <c r="J6694" s="148" t="s">
        <v>70</v>
      </c>
      <c r="K6694" s="153"/>
      <c r="L6694" s="153"/>
      <c r="M6694" s="153"/>
      <c r="N6694" s="153"/>
      <c r="O6694" s="155">
        <v>21990357866</v>
      </c>
      <c r="P6694" s="156" t="s">
        <v>60</v>
      </c>
      <c r="Q6694" s="157" t="s">
        <v>8211</v>
      </c>
      <c r="R6694" s="158"/>
      <c r="S6694" s="159"/>
      <c r="T6694" s="159" t="s">
        <v>6983</v>
      </c>
      <c r="U6694" s="159" t="s">
        <v>8212</v>
      </c>
      <c r="V6694" s="154">
        <v>46148</v>
      </c>
      <c r="W6694" s="154">
        <v>46155</v>
      </c>
      <c r="X6694" s="154"/>
      <c r="Y6694" s="160"/>
      <c r="Z6694" s="160"/>
      <c r="AA6694" s="153"/>
      <c r="AB6694" s="153"/>
      <c r="AC6694" s="182" t="e">
        <f t="shared" si="210"/>
        <v>#DIV/0!</v>
      </c>
      <c r="AD6694" s="153" t="e">
        <f t="shared" si="211"/>
        <v>#DIV/0!</v>
      </c>
      <c r="AE6694" s="207"/>
      <c r="AF6694" s="153"/>
      <c r="AG6694" s="159"/>
      <c r="AH6694" s="153"/>
      <c r="AI6694" s="161"/>
      <c r="AJ6694" s="153"/>
      <c r="AK6694" s="153"/>
      <c r="AL6694" s="207"/>
      <c r="AM6694" s="207"/>
      <c r="AN6694" s="207"/>
      <c r="AO6694" s="207"/>
      <c r="AP6694" s="147" t="s">
        <v>67</v>
      </c>
      <c r="AQ6694" s="147" t="s">
        <v>67</v>
      </c>
      <c r="AR6694" s="147"/>
      <c r="AS6694" s="209" t="s">
        <v>68</v>
      </c>
      <c r="AT6694" s="223" t="str">
        <f>MONTH(B6694)&amp;"/"&amp;YEAR(B6694)</f>
        <v>3/2026</v>
      </c>
      <c r="AU6694" s="223">
        <f>WEEKNUM(B6694)-WEEKNUM(EOMONTH(B6694,-1)+1)+1</f>
        <v>5</v>
      </c>
      <c r="AV6694" s="209" t="str">
        <f>MONTH(R6694)&amp;"/"&amp;YEAR(R6694)</f>
        <v>1/1900</v>
      </c>
      <c r="AW6694" s="209" t="e">
        <f>WEEKNUM(R6694)-WEEKNUM(EOMONTH(R6694,-1)+1)+1</f>
        <v>#NUM!</v>
      </c>
      <c r="AX6694" s="209">
        <f>IF(BB6694="S",IF(Q6694="1. Aceitou o programa",R6694-B6694,0),0)</f>
        <v>0</v>
      </c>
      <c r="AY6694" s="209">
        <f>IF(BB6694="S",IF(AND(S6694&lt;&gt;"",R6694&lt;&gt;""),S6694-R6694,0),0)</f>
        <v>0</v>
      </c>
      <c r="AZ6694" s="209">
        <f>IF(BB6694="S",IF(Q6694="1. Aceitou o programa",IF(OR(X6694="Não se Aplica",X6694=""),IF(OR(W6694="Não se Aplica",W6694=""),0,W6694-V6694),AVERAGE(X6694-W6694,W6694-V6694)),0),0)</f>
        <v>0</v>
      </c>
      <c r="BA6694" s="209">
        <f>IF(BB6694="S",IF(AND(Q6694="1. Aceitou o programa",AH6694="Realizada"),IFERROR(IF(AG6694="",0,AG6694-R6694),0),0),0)</f>
        <v>0</v>
      </c>
      <c r="BB6694" s="209" t="str">
        <f>_xlfn.XLOOKUP(U6694,'Lista Suspensa'!$AA$20:$AA$23,'Lista Suspensa'!$AB$20:$AB$23,"N/A")</f>
        <v>S</v>
      </c>
    </row>
    <row r="6695" spans="1:54" ht="12" customHeight="1">
      <c r="A6695" s="151" t="s">
        <v>54</v>
      </c>
      <c r="B6695" s="152">
        <v>46112</v>
      </c>
      <c r="C6695" s="153" t="s">
        <v>55</v>
      </c>
      <c r="D6695" s="153" t="s">
        <v>56</v>
      </c>
      <c r="E6695" s="244">
        <v>89411745</v>
      </c>
      <c r="F6695" s="144" t="s">
        <v>11095</v>
      </c>
      <c r="G6695" s="230"/>
      <c r="H6695" s="154">
        <v>30800</v>
      </c>
      <c r="I6695" s="153">
        <v>42</v>
      </c>
      <c r="J6695" s="148" t="s">
        <v>70</v>
      </c>
      <c r="K6695" s="153"/>
      <c r="L6695" s="153"/>
      <c r="M6695" s="153"/>
      <c r="N6695" s="153"/>
      <c r="O6695" s="155">
        <v>21988970021</v>
      </c>
      <c r="P6695" s="156" t="s">
        <v>60</v>
      </c>
      <c r="Q6695" s="157" t="s">
        <v>8211</v>
      </c>
      <c r="R6695" s="158"/>
      <c r="S6695" s="159"/>
      <c r="T6695" s="159" t="s">
        <v>6983</v>
      </c>
      <c r="U6695" s="159" t="s">
        <v>8212</v>
      </c>
      <c r="V6695" s="154">
        <v>46148</v>
      </c>
      <c r="W6695" s="154">
        <v>46155</v>
      </c>
      <c r="X6695" s="154"/>
      <c r="Y6695" s="160"/>
      <c r="Z6695" s="160"/>
      <c r="AA6695" s="153"/>
      <c r="AB6695" s="153"/>
      <c r="AC6695" s="182" t="e">
        <f t="shared" si="210"/>
        <v>#DIV/0!</v>
      </c>
      <c r="AD6695" s="153" t="e">
        <f t="shared" si="211"/>
        <v>#DIV/0!</v>
      </c>
      <c r="AE6695" s="207"/>
      <c r="AF6695" s="153"/>
      <c r="AG6695" s="159"/>
      <c r="AH6695" s="153"/>
      <c r="AI6695" s="161"/>
      <c r="AJ6695" s="153"/>
      <c r="AK6695" s="153"/>
      <c r="AL6695" s="207"/>
      <c r="AM6695" s="207"/>
      <c r="AN6695" s="207"/>
      <c r="AO6695" s="207"/>
      <c r="AP6695" s="147" t="s">
        <v>67</v>
      </c>
      <c r="AQ6695" s="147" t="s">
        <v>67</v>
      </c>
      <c r="AR6695" s="147"/>
      <c r="AS6695" s="209" t="s">
        <v>68</v>
      </c>
      <c r="AT6695" s="223" t="str">
        <f>MONTH(B6695)&amp;"/"&amp;YEAR(B6695)</f>
        <v>3/2026</v>
      </c>
      <c r="AU6695" s="223">
        <f>WEEKNUM(B6695)-WEEKNUM(EOMONTH(B6695,-1)+1)+1</f>
        <v>5</v>
      </c>
      <c r="AV6695" s="209" t="str">
        <f>MONTH(R6695)&amp;"/"&amp;YEAR(R6695)</f>
        <v>1/1900</v>
      </c>
      <c r="AW6695" s="209" t="e">
        <f>WEEKNUM(R6695)-WEEKNUM(EOMONTH(R6695,-1)+1)+1</f>
        <v>#NUM!</v>
      </c>
      <c r="AX6695" s="209">
        <f>IF(BB6695="S",IF(Q6695="1. Aceitou o programa",R6695-B6695,0),0)</f>
        <v>0</v>
      </c>
      <c r="AY6695" s="209">
        <f>IF(BB6695="S",IF(AND(S6695&lt;&gt;"",R6695&lt;&gt;""),S6695-R6695,0),0)</f>
        <v>0</v>
      </c>
      <c r="AZ6695" s="209">
        <f>IF(BB6695="S",IF(Q6695="1. Aceitou o programa",IF(OR(X6695="Não se Aplica",X6695=""),IF(OR(W6695="Não se Aplica",W6695=""),0,W6695-V6695),AVERAGE(X6695-W6695,W6695-V6695)),0),0)</f>
        <v>0</v>
      </c>
      <c r="BA6695" s="209">
        <f>IF(BB6695="S",IF(AND(Q6695="1. Aceitou o programa",AH6695="Realizada"),IFERROR(IF(AG6695="",0,AG6695-R6695),0),0),0)</f>
        <v>0</v>
      </c>
      <c r="BB6695" s="209" t="str">
        <f>_xlfn.XLOOKUP(U6695,'Lista Suspensa'!$AA$20:$AA$23,'Lista Suspensa'!$AB$20:$AB$23,"N/A")</f>
        <v>S</v>
      </c>
    </row>
    <row r="6696" spans="1:54" ht="12" customHeight="1">
      <c r="A6696" s="151" t="s">
        <v>54</v>
      </c>
      <c r="B6696" s="152">
        <v>46112</v>
      </c>
      <c r="C6696" s="153" t="s">
        <v>55</v>
      </c>
      <c r="D6696" s="153" t="s">
        <v>56</v>
      </c>
      <c r="E6696" s="244">
        <v>89900743</v>
      </c>
      <c r="F6696" s="144" t="s">
        <v>11096</v>
      </c>
      <c r="G6696" s="230"/>
      <c r="H6696" s="154">
        <v>30812</v>
      </c>
      <c r="I6696" s="153">
        <v>42</v>
      </c>
      <c r="J6696" s="148" t="s">
        <v>58</v>
      </c>
      <c r="K6696" s="153"/>
      <c r="L6696" s="153"/>
      <c r="M6696" s="153"/>
      <c r="N6696" s="153"/>
      <c r="O6696" s="155">
        <v>11948372545</v>
      </c>
      <c r="P6696" s="156" t="s">
        <v>60</v>
      </c>
      <c r="Q6696" s="157" t="s">
        <v>8211</v>
      </c>
      <c r="R6696" s="158"/>
      <c r="S6696" s="159"/>
      <c r="T6696" s="159" t="s">
        <v>6983</v>
      </c>
      <c r="U6696" s="159" t="s">
        <v>8212</v>
      </c>
      <c r="V6696" s="154">
        <v>46148</v>
      </c>
      <c r="W6696" s="154">
        <v>46155</v>
      </c>
      <c r="X6696" s="154"/>
      <c r="Y6696" s="160"/>
      <c r="Z6696" s="160"/>
      <c r="AA6696" s="153"/>
      <c r="AB6696" s="153"/>
      <c r="AC6696" s="182" t="e">
        <f t="shared" si="210"/>
        <v>#DIV/0!</v>
      </c>
      <c r="AD6696" s="153" t="e">
        <f t="shared" si="211"/>
        <v>#DIV/0!</v>
      </c>
      <c r="AE6696" s="207"/>
      <c r="AF6696" s="153"/>
      <c r="AG6696" s="159"/>
      <c r="AH6696" s="153"/>
      <c r="AI6696" s="161"/>
      <c r="AJ6696" s="153"/>
      <c r="AK6696" s="153"/>
      <c r="AL6696" s="207"/>
      <c r="AM6696" s="207"/>
      <c r="AN6696" s="207"/>
      <c r="AO6696" s="207"/>
      <c r="AP6696" s="147" t="s">
        <v>67</v>
      </c>
      <c r="AQ6696" s="147" t="s">
        <v>67</v>
      </c>
      <c r="AR6696" s="147"/>
      <c r="AS6696" s="209" t="s">
        <v>68</v>
      </c>
      <c r="AT6696" s="223" t="str">
        <f>MONTH(B6696)&amp;"/"&amp;YEAR(B6696)</f>
        <v>3/2026</v>
      </c>
      <c r="AU6696" s="223">
        <f>WEEKNUM(B6696)-WEEKNUM(EOMONTH(B6696,-1)+1)+1</f>
        <v>5</v>
      </c>
      <c r="AV6696" s="209" t="str">
        <f>MONTH(R6696)&amp;"/"&amp;YEAR(R6696)</f>
        <v>1/1900</v>
      </c>
      <c r="AW6696" s="209" t="e">
        <f>WEEKNUM(R6696)-WEEKNUM(EOMONTH(R6696,-1)+1)+1</f>
        <v>#NUM!</v>
      </c>
      <c r="AX6696" s="209">
        <f>IF(BB6696="S",IF(Q6696="1. Aceitou o programa",R6696-B6696,0),0)</f>
        <v>0</v>
      </c>
      <c r="AY6696" s="209">
        <f>IF(BB6696="S",IF(AND(S6696&lt;&gt;"",R6696&lt;&gt;""),S6696-R6696,0),0)</f>
        <v>0</v>
      </c>
      <c r="AZ6696" s="209">
        <f>IF(BB6696="S",IF(Q6696="1. Aceitou o programa",IF(OR(X6696="Não se Aplica",X6696=""),IF(OR(W6696="Não se Aplica",W6696=""),0,W6696-V6696),AVERAGE(X6696-W6696,W6696-V6696)),0),0)</f>
        <v>0</v>
      </c>
      <c r="BA6696" s="209">
        <f>IF(BB6696="S",IF(AND(Q6696="1. Aceitou o programa",AH6696="Realizada"),IFERROR(IF(AG6696="",0,AG6696-R6696),0),0),0)</f>
        <v>0</v>
      </c>
      <c r="BB6696" s="209" t="str">
        <f>_xlfn.XLOOKUP(U6696,'Lista Suspensa'!$AA$20:$AA$23,'Lista Suspensa'!$AB$20:$AB$23,"N/A")</f>
        <v>S</v>
      </c>
    </row>
    <row r="6697" spans="1:54" ht="12" customHeight="1">
      <c r="A6697" s="151" t="s">
        <v>54</v>
      </c>
      <c r="B6697" s="152">
        <v>46112</v>
      </c>
      <c r="C6697" s="153" t="s">
        <v>55</v>
      </c>
      <c r="D6697" s="153" t="s">
        <v>56</v>
      </c>
      <c r="E6697" s="244">
        <v>89327189</v>
      </c>
      <c r="F6697" s="144" t="s">
        <v>11097</v>
      </c>
      <c r="G6697" s="230"/>
      <c r="H6697" s="154">
        <v>31192</v>
      </c>
      <c r="I6697" s="153">
        <v>40</v>
      </c>
      <c r="J6697" s="148" t="s">
        <v>70</v>
      </c>
      <c r="K6697" s="153"/>
      <c r="L6697" s="153"/>
      <c r="M6697" s="153"/>
      <c r="N6697" s="153"/>
      <c r="O6697" s="155">
        <v>11953947872</v>
      </c>
      <c r="P6697" s="156" t="s">
        <v>60</v>
      </c>
      <c r="Q6697" s="157" t="s">
        <v>8211</v>
      </c>
      <c r="R6697" s="158"/>
      <c r="S6697" s="159"/>
      <c r="T6697" s="159" t="s">
        <v>6983</v>
      </c>
      <c r="U6697" s="159" t="s">
        <v>8212</v>
      </c>
      <c r="V6697" s="154">
        <v>46148</v>
      </c>
      <c r="W6697" s="154">
        <v>46155</v>
      </c>
      <c r="X6697" s="154"/>
      <c r="Y6697" s="160"/>
      <c r="Z6697" s="160"/>
      <c r="AA6697" s="153"/>
      <c r="AB6697" s="153"/>
      <c r="AC6697" s="182" t="e">
        <f t="shared" si="210"/>
        <v>#DIV/0!</v>
      </c>
      <c r="AD6697" s="153" t="e">
        <f t="shared" si="211"/>
        <v>#DIV/0!</v>
      </c>
      <c r="AE6697" s="207"/>
      <c r="AF6697" s="153"/>
      <c r="AG6697" s="159"/>
      <c r="AH6697" s="153"/>
      <c r="AI6697" s="161"/>
      <c r="AJ6697" s="153"/>
      <c r="AK6697" s="153"/>
      <c r="AL6697" s="207"/>
      <c r="AM6697" s="207"/>
      <c r="AN6697" s="207"/>
      <c r="AO6697" s="207"/>
      <c r="AP6697" s="147" t="s">
        <v>67</v>
      </c>
      <c r="AQ6697" s="147" t="s">
        <v>67</v>
      </c>
      <c r="AR6697" s="147"/>
      <c r="AS6697" s="209" t="s">
        <v>68</v>
      </c>
      <c r="AT6697" s="223" t="str">
        <f>MONTH(B6697)&amp;"/"&amp;YEAR(B6697)</f>
        <v>3/2026</v>
      </c>
      <c r="AU6697" s="223">
        <f>WEEKNUM(B6697)-WEEKNUM(EOMONTH(B6697,-1)+1)+1</f>
        <v>5</v>
      </c>
      <c r="AV6697" s="209" t="str">
        <f>MONTH(R6697)&amp;"/"&amp;YEAR(R6697)</f>
        <v>1/1900</v>
      </c>
      <c r="AW6697" s="209" t="e">
        <f>WEEKNUM(R6697)-WEEKNUM(EOMONTH(R6697,-1)+1)+1</f>
        <v>#NUM!</v>
      </c>
      <c r="AX6697" s="209">
        <f>IF(BB6697="S",IF(Q6697="1. Aceitou o programa",R6697-B6697,0),0)</f>
        <v>0</v>
      </c>
      <c r="AY6697" s="209">
        <f>IF(BB6697="S",IF(AND(S6697&lt;&gt;"",R6697&lt;&gt;""),S6697-R6697,0),0)</f>
        <v>0</v>
      </c>
      <c r="AZ6697" s="209">
        <f>IF(BB6697="S",IF(Q6697="1. Aceitou o programa",IF(OR(X6697="Não se Aplica",X6697=""),IF(OR(W6697="Não se Aplica",W6697=""),0,W6697-V6697),AVERAGE(X6697-W6697,W6697-V6697)),0),0)</f>
        <v>0</v>
      </c>
      <c r="BA6697" s="209">
        <f>IF(BB6697="S",IF(AND(Q6697="1. Aceitou o programa",AH6697="Realizada"),IFERROR(IF(AG6697="",0,AG6697-R6697),0),0),0)</f>
        <v>0</v>
      </c>
      <c r="BB6697" s="209" t="str">
        <f>_xlfn.XLOOKUP(U6697,'Lista Suspensa'!$AA$20:$AA$23,'Lista Suspensa'!$AB$20:$AB$23,"N/A")</f>
        <v>S</v>
      </c>
    </row>
    <row r="6698" spans="1:54" ht="12" customHeight="1">
      <c r="A6698" s="151" t="s">
        <v>54</v>
      </c>
      <c r="B6698" s="152">
        <v>46112</v>
      </c>
      <c r="C6698" s="153" t="s">
        <v>55</v>
      </c>
      <c r="D6698" s="153" t="s">
        <v>56</v>
      </c>
      <c r="E6698" s="244">
        <v>89793669</v>
      </c>
      <c r="F6698" s="144" t="s">
        <v>11098</v>
      </c>
      <c r="G6698" s="230"/>
      <c r="H6698" s="154">
        <v>31286</v>
      </c>
      <c r="I6698" s="153">
        <v>40</v>
      </c>
      <c r="J6698" s="148" t="s">
        <v>70</v>
      </c>
      <c r="K6698" s="153"/>
      <c r="L6698" s="153"/>
      <c r="M6698" s="153"/>
      <c r="N6698" s="153"/>
      <c r="O6698" s="155">
        <v>11986395504</v>
      </c>
      <c r="P6698" s="156" t="s">
        <v>60</v>
      </c>
      <c r="Q6698" s="157" t="s">
        <v>8211</v>
      </c>
      <c r="R6698" s="158"/>
      <c r="S6698" s="159"/>
      <c r="T6698" s="159" t="s">
        <v>6983</v>
      </c>
      <c r="U6698" s="159" t="s">
        <v>8212</v>
      </c>
      <c r="V6698" s="154">
        <v>46148</v>
      </c>
      <c r="W6698" s="154">
        <v>46155</v>
      </c>
      <c r="X6698" s="154"/>
      <c r="Y6698" s="160"/>
      <c r="Z6698" s="160"/>
      <c r="AA6698" s="153"/>
      <c r="AB6698" s="153"/>
      <c r="AC6698" s="182" t="e">
        <f t="shared" si="210"/>
        <v>#DIV/0!</v>
      </c>
      <c r="AD6698" s="153" t="e">
        <f t="shared" si="211"/>
        <v>#DIV/0!</v>
      </c>
      <c r="AE6698" s="207"/>
      <c r="AF6698" s="153"/>
      <c r="AG6698" s="159"/>
      <c r="AH6698" s="153"/>
      <c r="AI6698" s="161"/>
      <c r="AJ6698" s="153"/>
      <c r="AK6698" s="153"/>
      <c r="AL6698" s="207"/>
      <c r="AM6698" s="207"/>
      <c r="AN6698" s="207"/>
      <c r="AO6698" s="207"/>
      <c r="AP6698" s="147" t="s">
        <v>67</v>
      </c>
      <c r="AQ6698" s="147" t="s">
        <v>67</v>
      </c>
      <c r="AR6698" s="147"/>
      <c r="AS6698" s="209" t="s">
        <v>68</v>
      </c>
      <c r="AT6698" s="223" t="str">
        <f>MONTH(B6698)&amp;"/"&amp;YEAR(B6698)</f>
        <v>3/2026</v>
      </c>
      <c r="AU6698" s="223">
        <f>WEEKNUM(B6698)-WEEKNUM(EOMONTH(B6698,-1)+1)+1</f>
        <v>5</v>
      </c>
      <c r="AV6698" s="209" t="str">
        <f>MONTH(R6698)&amp;"/"&amp;YEAR(R6698)</f>
        <v>1/1900</v>
      </c>
      <c r="AW6698" s="209" t="e">
        <f>WEEKNUM(R6698)-WEEKNUM(EOMONTH(R6698,-1)+1)+1</f>
        <v>#NUM!</v>
      </c>
      <c r="AX6698" s="209">
        <f>IF(BB6698="S",IF(Q6698="1. Aceitou o programa",R6698-B6698,0),0)</f>
        <v>0</v>
      </c>
      <c r="AY6698" s="209">
        <f>IF(BB6698="S",IF(AND(S6698&lt;&gt;"",R6698&lt;&gt;""),S6698-R6698,0),0)</f>
        <v>0</v>
      </c>
      <c r="AZ6698" s="209">
        <f>IF(BB6698="S",IF(Q6698="1. Aceitou o programa",IF(OR(X6698="Não se Aplica",X6698=""),IF(OR(W6698="Não se Aplica",W6698=""),0,W6698-V6698),AVERAGE(X6698-W6698,W6698-V6698)),0),0)</f>
        <v>0</v>
      </c>
      <c r="BA6698" s="209">
        <f>IF(BB6698="S",IF(AND(Q6698="1. Aceitou o programa",AH6698="Realizada"),IFERROR(IF(AG6698="",0,AG6698-R6698),0),0),0)</f>
        <v>0</v>
      </c>
      <c r="BB6698" s="209" t="str">
        <f>_xlfn.XLOOKUP(U6698,'Lista Suspensa'!$AA$20:$AA$23,'Lista Suspensa'!$AB$20:$AB$23,"N/A")</f>
        <v>S</v>
      </c>
    </row>
    <row r="6699" spans="1:54" ht="12" customHeight="1">
      <c r="A6699" s="151" t="s">
        <v>54</v>
      </c>
      <c r="B6699" s="152">
        <v>46112</v>
      </c>
      <c r="C6699" s="153" t="s">
        <v>55</v>
      </c>
      <c r="D6699" s="153" t="s">
        <v>56</v>
      </c>
      <c r="E6699" s="244">
        <v>82326550</v>
      </c>
      <c r="F6699" s="144" t="s">
        <v>11099</v>
      </c>
      <c r="G6699" s="230"/>
      <c r="H6699" s="154">
        <v>32601</v>
      </c>
      <c r="I6699" s="153">
        <v>37</v>
      </c>
      <c r="J6699" s="148" t="s">
        <v>70</v>
      </c>
      <c r="K6699" s="153"/>
      <c r="L6699" s="153"/>
      <c r="M6699" s="153"/>
      <c r="N6699" s="153"/>
      <c r="O6699" s="155">
        <v>21975231620</v>
      </c>
      <c r="P6699" s="156" t="s">
        <v>60</v>
      </c>
      <c r="Q6699" s="157" t="s">
        <v>8211</v>
      </c>
      <c r="R6699" s="158"/>
      <c r="S6699" s="159"/>
      <c r="T6699" s="159" t="s">
        <v>6983</v>
      </c>
      <c r="U6699" s="159" t="s">
        <v>8212</v>
      </c>
      <c r="V6699" s="154">
        <v>46148</v>
      </c>
      <c r="W6699" s="154">
        <v>46155</v>
      </c>
      <c r="X6699" s="154"/>
      <c r="Y6699" s="160"/>
      <c r="Z6699" s="160"/>
      <c r="AA6699" s="153"/>
      <c r="AB6699" s="153"/>
      <c r="AC6699" s="182" t="e">
        <f t="shared" si="210"/>
        <v>#DIV/0!</v>
      </c>
      <c r="AD6699" s="153" t="e">
        <f t="shared" si="211"/>
        <v>#DIV/0!</v>
      </c>
      <c r="AE6699" s="207"/>
      <c r="AF6699" s="153"/>
      <c r="AG6699" s="159"/>
      <c r="AH6699" s="153"/>
      <c r="AI6699" s="161"/>
      <c r="AJ6699" s="153"/>
      <c r="AK6699" s="153"/>
      <c r="AL6699" s="207"/>
      <c r="AM6699" s="207"/>
      <c r="AN6699" s="207"/>
      <c r="AO6699" s="207"/>
      <c r="AP6699" s="147" t="s">
        <v>67</v>
      </c>
      <c r="AQ6699" s="147" t="s">
        <v>67</v>
      </c>
      <c r="AR6699" s="147"/>
      <c r="AS6699" s="209" t="s">
        <v>68</v>
      </c>
      <c r="AT6699" s="223" t="str">
        <f>MONTH(B6699)&amp;"/"&amp;YEAR(B6699)</f>
        <v>3/2026</v>
      </c>
      <c r="AU6699" s="223">
        <f>WEEKNUM(B6699)-WEEKNUM(EOMONTH(B6699,-1)+1)+1</f>
        <v>5</v>
      </c>
      <c r="AV6699" s="209" t="str">
        <f>MONTH(R6699)&amp;"/"&amp;YEAR(R6699)</f>
        <v>1/1900</v>
      </c>
      <c r="AW6699" s="209" t="e">
        <f>WEEKNUM(R6699)-WEEKNUM(EOMONTH(R6699,-1)+1)+1</f>
        <v>#NUM!</v>
      </c>
      <c r="AX6699" s="209">
        <f>IF(BB6699="S",IF(Q6699="1. Aceitou o programa",R6699-B6699,0),0)</f>
        <v>0</v>
      </c>
      <c r="AY6699" s="209">
        <f>IF(BB6699="S",IF(AND(S6699&lt;&gt;"",R6699&lt;&gt;""),S6699-R6699,0),0)</f>
        <v>0</v>
      </c>
      <c r="AZ6699" s="209">
        <f>IF(BB6699="S",IF(Q6699="1. Aceitou o programa",IF(OR(X6699="Não se Aplica",X6699=""),IF(OR(W6699="Não se Aplica",W6699=""),0,W6699-V6699),AVERAGE(X6699-W6699,W6699-V6699)),0),0)</f>
        <v>0</v>
      </c>
      <c r="BA6699" s="209">
        <f>IF(BB6699="S",IF(AND(Q6699="1. Aceitou o programa",AH6699="Realizada"),IFERROR(IF(AG6699="",0,AG6699-R6699),0),0),0)</f>
        <v>0</v>
      </c>
      <c r="BB6699" s="209" t="str">
        <f>_xlfn.XLOOKUP(U6699,'Lista Suspensa'!$AA$20:$AA$23,'Lista Suspensa'!$AB$20:$AB$23,"N/A")</f>
        <v>S</v>
      </c>
    </row>
    <row r="6700" spans="1:54" ht="12" customHeight="1">
      <c r="A6700" s="151" t="s">
        <v>54</v>
      </c>
      <c r="B6700" s="152">
        <v>46112</v>
      </c>
      <c r="C6700" s="153" t="s">
        <v>55</v>
      </c>
      <c r="D6700" s="153" t="s">
        <v>56</v>
      </c>
      <c r="E6700" s="244">
        <v>93883268</v>
      </c>
      <c r="F6700" s="144" t="s">
        <v>11100</v>
      </c>
      <c r="G6700" s="230"/>
      <c r="H6700" s="154">
        <v>33201</v>
      </c>
      <c r="I6700" s="153">
        <v>35</v>
      </c>
      <c r="J6700" s="148" t="s">
        <v>70</v>
      </c>
      <c r="K6700" s="153"/>
      <c r="L6700" s="153"/>
      <c r="M6700" s="153"/>
      <c r="N6700" s="153"/>
      <c r="O6700" s="155">
        <v>71991286280</v>
      </c>
      <c r="P6700" s="156" t="s">
        <v>60</v>
      </c>
      <c r="Q6700" s="157" t="s">
        <v>8211</v>
      </c>
      <c r="R6700" s="158"/>
      <c r="S6700" s="159"/>
      <c r="T6700" s="159" t="s">
        <v>6983</v>
      </c>
      <c r="U6700" s="159" t="s">
        <v>8212</v>
      </c>
      <c r="V6700" s="154">
        <v>46148</v>
      </c>
      <c r="W6700" s="154">
        <v>46155</v>
      </c>
      <c r="X6700" s="154"/>
      <c r="Y6700" s="160"/>
      <c r="Z6700" s="160"/>
      <c r="AA6700" s="153"/>
      <c r="AB6700" s="153"/>
      <c r="AC6700" s="182" t="e">
        <f t="shared" si="210"/>
        <v>#DIV/0!</v>
      </c>
      <c r="AD6700" s="153" t="e">
        <f t="shared" si="211"/>
        <v>#DIV/0!</v>
      </c>
      <c r="AE6700" s="207"/>
      <c r="AF6700" s="153"/>
      <c r="AG6700" s="159"/>
      <c r="AH6700" s="153"/>
      <c r="AI6700" s="161"/>
      <c r="AJ6700" s="153"/>
      <c r="AK6700" s="153"/>
      <c r="AL6700" s="207"/>
      <c r="AM6700" s="207"/>
      <c r="AN6700" s="207"/>
      <c r="AO6700" s="207"/>
      <c r="AP6700" s="147" t="s">
        <v>67</v>
      </c>
      <c r="AQ6700" s="147" t="s">
        <v>67</v>
      </c>
      <c r="AR6700" s="147"/>
      <c r="AS6700" s="209" t="s">
        <v>68</v>
      </c>
      <c r="AT6700" s="223" t="str">
        <f>MONTH(B6700)&amp;"/"&amp;YEAR(B6700)</f>
        <v>3/2026</v>
      </c>
      <c r="AU6700" s="223">
        <f>WEEKNUM(B6700)-WEEKNUM(EOMONTH(B6700,-1)+1)+1</f>
        <v>5</v>
      </c>
      <c r="AV6700" s="209" t="str">
        <f>MONTH(R6700)&amp;"/"&amp;YEAR(R6700)</f>
        <v>1/1900</v>
      </c>
      <c r="AW6700" s="209" t="e">
        <f>WEEKNUM(R6700)-WEEKNUM(EOMONTH(R6700,-1)+1)+1</f>
        <v>#NUM!</v>
      </c>
      <c r="AX6700" s="209">
        <f>IF(BB6700="S",IF(Q6700="1. Aceitou o programa",R6700-B6700,0),0)</f>
        <v>0</v>
      </c>
      <c r="AY6700" s="209">
        <f>IF(BB6700="S",IF(AND(S6700&lt;&gt;"",R6700&lt;&gt;""),S6700-R6700,0),0)</f>
        <v>0</v>
      </c>
      <c r="AZ6700" s="209">
        <f>IF(BB6700="S",IF(Q6700="1. Aceitou o programa",IF(OR(X6700="Não se Aplica",X6700=""),IF(OR(W6700="Não se Aplica",W6700=""),0,W6700-V6700),AVERAGE(X6700-W6700,W6700-V6700)),0),0)</f>
        <v>0</v>
      </c>
      <c r="BA6700" s="209">
        <f>IF(BB6700="S",IF(AND(Q6700="1. Aceitou o programa",AH6700="Realizada"),IFERROR(IF(AG6700="",0,AG6700-R6700),0),0),0)</f>
        <v>0</v>
      </c>
      <c r="BB6700" s="209" t="str">
        <f>_xlfn.XLOOKUP(U6700,'Lista Suspensa'!$AA$20:$AA$23,'Lista Suspensa'!$AB$20:$AB$23,"N/A")</f>
        <v>S</v>
      </c>
    </row>
    <row r="6701" spans="1:54" ht="12" customHeight="1">
      <c r="A6701" s="151" t="s">
        <v>54</v>
      </c>
      <c r="B6701" s="152">
        <v>46112</v>
      </c>
      <c r="C6701" s="153" t="s">
        <v>55</v>
      </c>
      <c r="D6701" s="153" t="s">
        <v>56</v>
      </c>
      <c r="E6701" s="244">
        <v>93795128</v>
      </c>
      <c r="F6701" s="144" t="s">
        <v>11101</v>
      </c>
      <c r="G6701" s="230"/>
      <c r="H6701" s="154">
        <v>34193</v>
      </c>
      <c r="I6701" s="153">
        <v>32</v>
      </c>
      <c r="J6701" s="148" t="s">
        <v>70</v>
      </c>
      <c r="K6701" s="153"/>
      <c r="L6701" s="153"/>
      <c r="M6701" s="153"/>
      <c r="N6701" s="153"/>
      <c r="O6701" s="155">
        <v>11986392581</v>
      </c>
      <c r="P6701" s="156" t="s">
        <v>60</v>
      </c>
      <c r="Q6701" s="157" t="s">
        <v>8211</v>
      </c>
      <c r="R6701" s="158"/>
      <c r="S6701" s="159"/>
      <c r="T6701" s="159" t="s">
        <v>6983</v>
      </c>
      <c r="U6701" s="159" t="s">
        <v>8212</v>
      </c>
      <c r="V6701" s="154">
        <v>46148</v>
      </c>
      <c r="W6701" s="154">
        <v>46155</v>
      </c>
      <c r="X6701" s="154"/>
      <c r="Y6701" s="160"/>
      <c r="Z6701" s="160"/>
      <c r="AA6701" s="153"/>
      <c r="AB6701" s="153"/>
      <c r="AC6701" s="182" t="e">
        <f t="shared" si="210"/>
        <v>#DIV/0!</v>
      </c>
      <c r="AD6701" s="153" t="e">
        <f t="shared" si="211"/>
        <v>#DIV/0!</v>
      </c>
      <c r="AE6701" s="207"/>
      <c r="AF6701" s="153"/>
      <c r="AG6701" s="159"/>
      <c r="AH6701" s="153"/>
      <c r="AI6701" s="161"/>
      <c r="AJ6701" s="153"/>
      <c r="AK6701" s="153"/>
      <c r="AL6701" s="207"/>
      <c r="AM6701" s="207"/>
      <c r="AN6701" s="207"/>
      <c r="AO6701" s="207"/>
      <c r="AP6701" s="147" t="s">
        <v>67</v>
      </c>
      <c r="AQ6701" s="147" t="s">
        <v>67</v>
      </c>
      <c r="AR6701" s="147"/>
      <c r="AS6701" s="209" t="s">
        <v>68</v>
      </c>
      <c r="AT6701" s="223" t="str">
        <f>MONTH(B6701)&amp;"/"&amp;YEAR(B6701)</f>
        <v>3/2026</v>
      </c>
      <c r="AU6701" s="223">
        <f>WEEKNUM(B6701)-WEEKNUM(EOMONTH(B6701,-1)+1)+1</f>
        <v>5</v>
      </c>
      <c r="AV6701" s="209" t="str">
        <f>MONTH(R6701)&amp;"/"&amp;YEAR(R6701)</f>
        <v>1/1900</v>
      </c>
      <c r="AW6701" s="209" t="e">
        <f>WEEKNUM(R6701)-WEEKNUM(EOMONTH(R6701,-1)+1)+1</f>
        <v>#NUM!</v>
      </c>
      <c r="AX6701" s="209">
        <f>IF(BB6701="S",IF(Q6701="1. Aceitou o programa",R6701-B6701,0),0)</f>
        <v>0</v>
      </c>
      <c r="AY6701" s="209">
        <f>IF(BB6701="S",IF(AND(S6701&lt;&gt;"",R6701&lt;&gt;""),S6701-R6701,0),0)</f>
        <v>0</v>
      </c>
      <c r="AZ6701" s="209">
        <f>IF(BB6701="S",IF(Q6701="1. Aceitou o programa",IF(OR(X6701="Não se Aplica",X6701=""),IF(OR(W6701="Não se Aplica",W6701=""),0,W6701-V6701),AVERAGE(X6701-W6701,W6701-V6701)),0),0)</f>
        <v>0</v>
      </c>
      <c r="BA6701" s="209">
        <f>IF(BB6701="S",IF(AND(Q6701="1. Aceitou o programa",AH6701="Realizada"),IFERROR(IF(AG6701="",0,AG6701-R6701),0),0),0)</f>
        <v>0</v>
      </c>
      <c r="BB6701" s="209" t="str">
        <f>_xlfn.XLOOKUP(U6701,'Lista Suspensa'!$AA$20:$AA$23,'Lista Suspensa'!$AB$20:$AB$23,"N/A")</f>
        <v>S</v>
      </c>
    </row>
    <row r="6702" spans="1:54" ht="12" customHeight="1">
      <c r="A6702" s="151" t="s">
        <v>54</v>
      </c>
      <c r="B6702" s="152">
        <v>46112</v>
      </c>
      <c r="C6702" s="153" t="s">
        <v>55</v>
      </c>
      <c r="D6702" s="153" t="s">
        <v>56</v>
      </c>
      <c r="E6702" s="244">
        <v>89545493</v>
      </c>
      <c r="F6702" s="144" t="s">
        <v>11102</v>
      </c>
      <c r="G6702" s="230"/>
      <c r="H6702" s="154">
        <v>35254</v>
      </c>
      <c r="I6702" s="153">
        <v>29</v>
      </c>
      <c r="J6702" s="148" t="s">
        <v>70</v>
      </c>
      <c r="K6702" s="153"/>
      <c r="L6702" s="153"/>
      <c r="M6702" s="153"/>
      <c r="N6702" s="153"/>
      <c r="O6702" s="155">
        <v>11965533505</v>
      </c>
      <c r="P6702" s="156" t="s">
        <v>60</v>
      </c>
      <c r="Q6702" s="157" t="s">
        <v>8211</v>
      </c>
      <c r="R6702" s="158"/>
      <c r="S6702" s="159"/>
      <c r="T6702" s="159" t="s">
        <v>6983</v>
      </c>
      <c r="U6702" s="159" t="s">
        <v>8212</v>
      </c>
      <c r="V6702" s="154">
        <v>46149</v>
      </c>
      <c r="W6702" s="154">
        <v>46155</v>
      </c>
      <c r="X6702" s="154"/>
      <c r="Y6702" s="160"/>
      <c r="Z6702" s="160"/>
      <c r="AA6702" s="153"/>
      <c r="AB6702" s="153"/>
      <c r="AC6702" s="182" t="e">
        <f t="shared" si="210"/>
        <v>#DIV/0!</v>
      </c>
      <c r="AD6702" s="153" t="e">
        <f t="shared" si="211"/>
        <v>#DIV/0!</v>
      </c>
      <c r="AE6702" s="207"/>
      <c r="AF6702" s="153"/>
      <c r="AG6702" s="159"/>
      <c r="AH6702" s="153"/>
      <c r="AI6702" s="161"/>
      <c r="AJ6702" s="153"/>
      <c r="AK6702" s="153"/>
      <c r="AL6702" s="207"/>
      <c r="AM6702" s="207"/>
      <c r="AN6702" s="207"/>
      <c r="AO6702" s="207"/>
      <c r="AP6702" s="147" t="s">
        <v>67</v>
      </c>
      <c r="AQ6702" s="147" t="s">
        <v>67</v>
      </c>
      <c r="AR6702" s="147"/>
      <c r="AS6702" s="209" t="s">
        <v>68</v>
      </c>
      <c r="AT6702" s="223" t="str">
        <f>MONTH(B6702)&amp;"/"&amp;YEAR(B6702)</f>
        <v>3/2026</v>
      </c>
      <c r="AU6702" s="223">
        <f>WEEKNUM(B6702)-WEEKNUM(EOMONTH(B6702,-1)+1)+1</f>
        <v>5</v>
      </c>
      <c r="AV6702" s="209" t="str">
        <f>MONTH(R6702)&amp;"/"&amp;YEAR(R6702)</f>
        <v>1/1900</v>
      </c>
      <c r="AW6702" s="209" t="e">
        <f>WEEKNUM(R6702)-WEEKNUM(EOMONTH(R6702,-1)+1)+1</f>
        <v>#NUM!</v>
      </c>
      <c r="AX6702" s="209">
        <f>IF(BB6702="S",IF(Q6702="1. Aceitou o programa",R6702-B6702,0),0)</f>
        <v>0</v>
      </c>
      <c r="AY6702" s="209">
        <f>IF(BB6702="S",IF(AND(S6702&lt;&gt;"",R6702&lt;&gt;""),S6702-R6702,0),0)</f>
        <v>0</v>
      </c>
      <c r="AZ6702" s="209">
        <f>IF(BB6702="S",IF(Q6702="1. Aceitou o programa",IF(OR(X6702="Não se Aplica",X6702=""),IF(OR(W6702="Não se Aplica",W6702=""),0,W6702-V6702),AVERAGE(X6702-W6702,W6702-V6702)),0),0)</f>
        <v>0</v>
      </c>
      <c r="BA6702" s="209">
        <f>IF(BB6702="S",IF(AND(Q6702="1. Aceitou o programa",AH6702="Realizada"),IFERROR(IF(AG6702="",0,AG6702-R6702),0),0),0)</f>
        <v>0</v>
      </c>
      <c r="BB6702" s="209" t="str">
        <f>_xlfn.XLOOKUP(U6702,'Lista Suspensa'!$AA$20:$AA$23,'Lista Suspensa'!$AB$20:$AB$23,"N/A")</f>
        <v>S</v>
      </c>
    </row>
    <row r="6703" spans="1:54" ht="12" customHeight="1">
      <c r="A6703" s="151" t="s">
        <v>54</v>
      </c>
      <c r="B6703" s="152">
        <v>46112</v>
      </c>
      <c r="C6703" s="153" t="s">
        <v>55</v>
      </c>
      <c r="D6703" s="153" t="s">
        <v>56</v>
      </c>
      <c r="E6703" s="244">
        <v>93859823</v>
      </c>
      <c r="F6703" s="144" t="s">
        <v>11103</v>
      </c>
      <c r="G6703" s="230"/>
      <c r="H6703" s="154">
        <v>35478</v>
      </c>
      <c r="I6703" s="153">
        <v>29</v>
      </c>
      <c r="J6703" s="148" t="s">
        <v>70</v>
      </c>
      <c r="K6703" s="153"/>
      <c r="L6703" s="153"/>
      <c r="M6703" s="153"/>
      <c r="N6703" s="153"/>
      <c r="O6703" s="155">
        <v>21968836571</v>
      </c>
      <c r="P6703" s="156" t="s">
        <v>60</v>
      </c>
      <c r="Q6703" s="157" t="s">
        <v>8211</v>
      </c>
      <c r="R6703" s="158"/>
      <c r="S6703" s="159"/>
      <c r="T6703" s="159" t="s">
        <v>6983</v>
      </c>
      <c r="U6703" s="159" t="s">
        <v>8212</v>
      </c>
      <c r="V6703" s="154">
        <v>46149</v>
      </c>
      <c r="W6703" s="154">
        <v>46155</v>
      </c>
      <c r="X6703" s="154"/>
      <c r="Y6703" s="160"/>
      <c r="Z6703" s="160"/>
      <c r="AA6703" s="153"/>
      <c r="AB6703" s="153"/>
      <c r="AC6703" s="182" t="e">
        <f t="shared" si="210"/>
        <v>#DIV/0!</v>
      </c>
      <c r="AD6703" s="153" t="e">
        <f t="shared" si="211"/>
        <v>#DIV/0!</v>
      </c>
      <c r="AE6703" s="207"/>
      <c r="AF6703" s="153"/>
      <c r="AG6703" s="159"/>
      <c r="AH6703" s="153"/>
      <c r="AI6703" s="161"/>
      <c r="AJ6703" s="153"/>
      <c r="AK6703" s="153"/>
      <c r="AL6703" s="207"/>
      <c r="AM6703" s="207"/>
      <c r="AN6703" s="207"/>
      <c r="AO6703" s="207"/>
      <c r="AP6703" s="147" t="s">
        <v>67</v>
      </c>
      <c r="AQ6703" s="147" t="s">
        <v>67</v>
      </c>
      <c r="AR6703" s="147"/>
      <c r="AS6703" s="209" t="s">
        <v>68</v>
      </c>
      <c r="AT6703" s="223" t="str">
        <f>MONTH(B6703)&amp;"/"&amp;YEAR(B6703)</f>
        <v>3/2026</v>
      </c>
      <c r="AU6703" s="223">
        <f>WEEKNUM(B6703)-WEEKNUM(EOMONTH(B6703,-1)+1)+1</f>
        <v>5</v>
      </c>
      <c r="AV6703" s="209" t="str">
        <f>MONTH(R6703)&amp;"/"&amp;YEAR(R6703)</f>
        <v>1/1900</v>
      </c>
      <c r="AW6703" s="209" t="e">
        <f>WEEKNUM(R6703)-WEEKNUM(EOMONTH(R6703,-1)+1)+1</f>
        <v>#NUM!</v>
      </c>
      <c r="AX6703" s="209">
        <f>IF(BB6703="S",IF(Q6703="1. Aceitou o programa",R6703-B6703,0),0)</f>
        <v>0</v>
      </c>
      <c r="AY6703" s="209">
        <f>IF(BB6703="S",IF(AND(S6703&lt;&gt;"",R6703&lt;&gt;""),S6703-R6703,0),0)</f>
        <v>0</v>
      </c>
      <c r="AZ6703" s="209">
        <f>IF(BB6703="S",IF(Q6703="1. Aceitou o programa",IF(OR(X6703="Não se Aplica",X6703=""),IF(OR(W6703="Não se Aplica",W6703=""),0,W6703-V6703),AVERAGE(X6703-W6703,W6703-V6703)),0),0)</f>
        <v>0</v>
      </c>
      <c r="BA6703" s="209">
        <f>IF(BB6703="S",IF(AND(Q6703="1. Aceitou o programa",AH6703="Realizada"),IFERROR(IF(AG6703="",0,AG6703-R6703),0),0),0)</f>
        <v>0</v>
      </c>
      <c r="BB6703" s="209" t="str">
        <f>_xlfn.XLOOKUP(U6703,'Lista Suspensa'!$AA$20:$AA$23,'Lista Suspensa'!$AB$20:$AB$23,"N/A")</f>
        <v>S</v>
      </c>
    </row>
    <row r="6704" spans="1:54" ht="12" customHeight="1">
      <c r="A6704" s="151" t="s">
        <v>54</v>
      </c>
      <c r="B6704" s="152">
        <v>46112</v>
      </c>
      <c r="C6704" s="153" t="s">
        <v>55</v>
      </c>
      <c r="D6704" s="153" t="s">
        <v>56</v>
      </c>
      <c r="E6704" s="244">
        <v>93081244</v>
      </c>
      <c r="F6704" s="144" t="s">
        <v>11104</v>
      </c>
      <c r="G6704" s="230"/>
      <c r="H6704" s="154">
        <v>36032</v>
      </c>
      <c r="I6704" s="153">
        <v>27</v>
      </c>
      <c r="J6704" s="148" t="s">
        <v>70</v>
      </c>
      <c r="K6704" s="153"/>
      <c r="L6704" s="153"/>
      <c r="M6704" s="153"/>
      <c r="N6704" s="153"/>
      <c r="O6704" s="155">
        <v>21983492213</v>
      </c>
      <c r="P6704" s="156" t="s">
        <v>60</v>
      </c>
      <c r="Q6704" s="157" t="s">
        <v>8211</v>
      </c>
      <c r="R6704" s="158"/>
      <c r="S6704" s="159"/>
      <c r="T6704" s="159" t="s">
        <v>6983</v>
      </c>
      <c r="U6704" s="159" t="s">
        <v>8212</v>
      </c>
      <c r="V6704" s="154">
        <v>46149</v>
      </c>
      <c r="W6704" s="154">
        <v>46155</v>
      </c>
      <c r="X6704" s="154"/>
      <c r="Y6704" s="160"/>
      <c r="Z6704" s="160"/>
      <c r="AA6704" s="153"/>
      <c r="AB6704" s="153"/>
      <c r="AC6704" s="182" t="e">
        <f t="shared" si="210"/>
        <v>#DIV/0!</v>
      </c>
      <c r="AD6704" s="153" t="e">
        <f t="shared" si="211"/>
        <v>#DIV/0!</v>
      </c>
      <c r="AE6704" s="207"/>
      <c r="AF6704" s="153"/>
      <c r="AG6704" s="159"/>
      <c r="AH6704" s="153"/>
      <c r="AI6704" s="161"/>
      <c r="AJ6704" s="153"/>
      <c r="AK6704" s="153"/>
      <c r="AL6704" s="207"/>
      <c r="AM6704" s="207"/>
      <c r="AN6704" s="207"/>
      <c r="AO6704" s="207"/>
      <c r="AP6704" s="147" t="s">
        <v>67</v>
      </c>
      <c r="AQ6704" s="147" t="s">
        <v>67</v>
      </c>
      <c r="AR6704" s="147"/>
      <c r="AS6704" s="209" t="s">
        <v>68</v>
      </c>
      <c r="AT6704" s="223" t="str">
        <f>MONTH(B6704)&amp;"/"&amp;YEAR(B6704)</f>
        <v>3/2026</v>
      </c>
      <c r="AU6704" s="223">
        <f>WEEKNUM(B6704)-WEEKNUM(EOMONTH(B6704,-1)+1)+1</f>
        <v>5</v>
      </c>
      <c r="AV6704" s="209" t="str">
        <f>MONTH(R6704)&amp;"/"&amp;YEAR(R6704)</f>
        <v>1/1900</v>
      </c>
      <c r="AW6704" s="209" t="e">
        <f>WEEKNUM(R6704)-WEEKNUM(EOMONTH(R6704,-1)+1)+1</f>
        <v>#NUM!</v>
      </c>
      <c r="AX6704" s="209">
        <f>IF(BB6704="S",IF(Q6704="1. Aceitou o programa",R6704-B6704,0),0)</f>
        <v>0</v>
      </c>
      <c r="AY6704" s="209">
        <f>IF(BB6704="S",IF(AND(S6704&lt;&gt;"",R6704&lt;&gt;""),S6704-R6704,0),0)</f>
        <v>0</v>
      </c>
      <c r="AZ6704" s="209">
        <f>IF(BB6704="S",IF(Q6704="1. Aceitou o programa",IF(OR(X6704="Não se Aplica",X6704=""),IF(OR(W6704="Não se Aplica",W6704=""),0,W6704-V6704),AVERAGE(X6704-W6704,W6704-V6704)),0),0)</f>
        <v>0</v>
      </c>
      <c r="BA6704" s="209">
        <f>IF(BB6704="S",IF(AND(Q6704="1. Aceitou o programa",AH6704="Realizada"),IFERROR(IF(AG6704="",0,AG6704-R6704),0),0),0)</f>
        <v>0</v>
      </c>
      <c r="BB6704" s="209" t="str">
        <f>_xlfn.XLOOKUP(U6704,'Lista Suspensa'!$AA$20:$AA$23,'Lista Suspensa'!$AB$20:$AB$23,"N/A")</f>
        <v>S</v>
      </c>
    </row>
    <row r="6705" spans="1:54" ht="12" customHeight="1">
      <c r="A6705" s="151" t="s">
        <v>54</v>
      </c>
      <c r="B6705" s="152">
        <v>46112</v>
      </c>
      <c r="C6705" s="153" t="s">
        <v>55</v>
      </c>
      <c r="D6705" s="153" t="s">
        <v>56</v>
      </c>
      <c r="E6705" s="244">
        <v>89129158</v>
      </c>
      <c r="F6705" s="144" t="s">
        <v>11105</v>
      </c>
      <c r="G6705" s="230"/>
      <c r="H6705" s="154">
        <v>36316</v>
      </c>
      <c r="I6705" s="153">
        <v>26</v>
      </c>
      <c r="J6705" s="148" t="s">
        <v>70</v>
      </c>
      <c r="K6705" s="153"/>
      <c r="L6705" s="153"/>
      <c r="M6705" s="153"/>
      <c r="N6705" s="153"/>
      <c r="O6705" s="155">
        <v>11988852326</v>
      </c>
      <c r="P6705" s="156" t="s">
        <v>60</v>
      </c>
      <c r="Q6705" s="157" t="s">
        <v>8211</v>
      </c>
      <c r="R6705" s="158"/>
      <c r="S6705" s="159"/>
      <c r="T6705" s="159" t="s">
        <v>6983</v>
      </c>
      <c r="U6705" s="159" t="s">
        <v>8212</v>
      </c>
      <c r="V6705" s="154">
        <v>46149</v>
      </c>
      <c r="W6705" s="154">
        <v>46155</v>
      </c>
      <c r="X6705" s="154"/>
      <c r="Y6705" s="160"/>
      <c r="Z6705" s="160"/>
      <c r="AA6705" s="153"/>
      <c r="AB6705" s="153"/>
      <c r="AC6705" s="182" t="e">
        <f t="shared" si="210"/>
        <v>#DIV/0!</v>
      </c>
      <c r="AD6705" s="153" t="e">
        <f t="shared" si="211"/>
        <v>#DIV/0!</v>
      </c>
      <c r="AE6705" s="207"/>
      <c r="AF6705" s="153"/>
      <c r="AG6705" s="159"/>
      <c r="AH6705" s="153"/>
      <c r="AI6705" s="161"/>
      <c r="AJ6705" s="153"/>
      <c r="AK6705" s="153"/>
      <c r="AL6705" s="207"/>
      <c r="AM6705" s="207"/>
      <c r="AN6705" s="207"/>
      <c r="AO6705" s="207"/>
      <c r="AP6705" s="147" t="s">
        <v>67</v>
      </c>
      <c r="AQ6705" s="147" t="s">
        <v>67</v>
      </c>
      <c r="AR6705" s="147"/>
      <c r="AS6705" s="209" t="s">
        <v>68</v>
      </c>
      <c r="AT6705" s="223" t="str">
        <f>MONTH(B6705)&amp;"/"&amp;YEAR(B6705)</f>
        <v>3/2026</v>
      </c>
      <c r="AU6705" s="223">
        <f>WEEKNUM(B6705)-WEEKNUM(EOMONTH(B6705,-1)+1)+1</f>
        <v>5</v>
      </c>
      <c r="AV6705" s="209" t="str">
        <f>MONTH(R6705)&amp;"/"&amp;YEAR(R6705)</f>
        <v>1/1900</v>
      </c>
      <c r="AW6705" s="209" t="e">
        <f>WEEKNUM(R6705)-WEEKNUM(EOMONTH(R6705,-1)+1)+1</f>
        <v>#NUM!</v>
      </c>
      <c r="AX6705" s="209">
        <f>IF(BB6705="S",IF(Q6705="1. Aceitou o programa",R6705-B6705,0),0)</f>
        <v>0</v>
      </c>
      <c r="AY6705" s="209">
        <f>IF(BB6705="S",IF(AND(S6705&lt;&gt;"",R6705&lt;&gt;""),S6705-R6705,0),0)</f>
        <v>0</v>
      </c>
      <c r="AZ6705" s="209">
        <f>IF(BB6705="S",IF(Q6705="1. Aceitou o programa",IF(OR(X6705="Não se Aplica",X6705=""),IF(OR(W6705="Não se Aplica",W6705=""),0,W6705-V6705),AVERAGE(X6705-W6705,W6705-V6705)),0),0)</f>
        <v>0</v>
      </c>
      <c r="BA6705" s="209">
        <f>IF(BB6705="S",IF(AND(Q6705="1. Aceitou o programa",AH6705="Realizada"),IFERROR(IF(AG6705="",0,AG6705-R6705),0),0),0)</f>
        <v>0</v>
      </c>
      <c r="BB6705" s="209" t="str">
        <f>_xlfn.XLOOKUP(U6705,'Lista Suspensa'!$AA$20:$AA$23,'Lista Suspensa'!$AB$20:$AB$23,"N/A")</f>
        <v>S</v>
      </c>
    </row>
    <row r="6706" spans="1:54" ht="12" customHeight="1">
      <c r="A6706" s="151" t="s">
        <v>54</v>
      </c>
      <c r="B6706" s="152">
        <v>46112</v>
      </c>
      <c r="C6706" s="153" t="s">
        <v>55</v>
      </c>
      <c r="D6706" s="153" t="s">
        <v>56</v>
      </c>
      <c r="E6706" s="244">
        <v>92642533</v>
      </c>
      <c r="F6706" s="144" t="s">
        <v>11106</v>
      </c>
      <c r="G6706" s="230"/>
      <c r="H6706" s="154">
        <v>37585</v>
      </c>
      <c r="I6706" s="153">
        <v>23</v>
      </c>
      <c r="J6706" s="148" t="s">
        <v>70</v>
      </c>
      <c r="K6706" s="153"/>
      <c r="L6706" s="153"/>
      <c r="M6706" s="153"/>
      <c r="N6706" s="153"/>
      <c r="O6706" s="155">
        <v>21997568003</v>
      </c>
      <c r="P6706" s="156" t="s">
        <v>60</v>
      </c>
      <c r="Q6706" s="157" t="s">
        <v>8211</v>
      </c>
      <c r="R6706" s="158"/>
      <c r="S6706" s="159"/>
      <c r="T6706" s="159" t="s">
        <v>6983</v>
      </c>
      <c r="U6706" s="159" t="s">
        <v>8212</v>
      </c>
      <c r="V6706" s="154">
        <v>46149</v>
      </c>
      <c r="W6706" s="154">
        <v>46155</v>
      </c>
      <c r="X6706" s="154"/>
      <c r="Y6706" s="160"/>
      <c r="Z6706" s="160"/>
      <c r="AA6706" s="153"/>
      <c r="AB6706" s="153"/>
      <c r="AC6706" s="182" t="e">
        <f t="shared" si="210"/>
        <v>#DIV/0!</v>
      </c>
      <c r="AD6706" s="153" t="e">
        <f t="shared" si="211"/>
        <v>#DIV/0!</v>
      </c>
      <c r="AE6706" s="207"/>
      <c r="AF6706" s="153"/>
      <c r="AG6706" s="159"/>
      <c r="AH6706" s="153"/>
      <c r="AI6706" s="161"/>
      <c r="AJ6706" s="153"/>
      <c r="AK6706" s="153"/>
      <c r="AL6706" s="207"/>
      <c r="AM6706" s="207"/>
      <c r="AN6706" s="207"/>
      <c r="AO6706" s="207"/>
      <c r="AP6706" s="147" t="s">
        <v>67</v>
      </c>
      <c r="AQ6706" s="147" t="s">
        <v>67</v>
      </c>
      <c r="AR6706" s="147"/>
      <c r="AS6706" s="209" t="s">
        <v>68</v>
      </c>
      <c r="AT6706" s="223" t="str">
        <f>MONTH(B6706)&amp;"/"&amp;YEAR(B6706)</f>
        <v>3/2026</v>
      </c>
      <c r="AU6706" s="223">
        <f>WEEKNUM(B6706)-WEEKNUM(EOMONTH(B6706,-1)+1)+1</f>
        <v>5</v>
      </c>
      <c r="AV6706" s="209" t="str">
        <f>MONTH(R6706)&amp;"/"&amp;YEAR(R6706)</f>
        <v>1/1900</v>
      </c>
      <c r="AW6706" s="209" t="e">
        <f>WEEKNUM(R6706)-WEEKNUM(EOMONTH(R6706,-1)+1)+1</f>
        <v>#NUM!</v>
      </c>
      <c r="AX6706" s="209">
        <f>IF(BB6706="S",IF(Q6706="1. Aceitou o programa",R6706-B6706,0),0)</f>
        <v>0</v>
      </c>
      <c r="AY6706" s="209">
        <f>IF(BB6706="S",IF(AND(S6706&lt;&gt;"",R6706&lt;&gt;""),S6706-R6706,0),0)</f>
        <v>0</v>
      </c>
      <c r="AZ6706" s="209">
        <f>IF(BB6706="S",IF(Q6706="1. Aceitou o programa",IF(OR(X6706="Não se Aplica",X6706=""),IF(OR(W6706="Não se Aplica",W6706=""),0,W6706-V6706),AVERAGE(X6706-W6706,W6706-V6706)),0),0)</f>
        <v>0</v>
      </c>
      <c r="BA6706" s="209">
        <f>IF(BB6706="S",IF(AND(Q6706="1. Aceitou o programa",AH6706="Realizada"),IFERROR(IF(AG6706="",0,AG6706-R6706),0),0),0)</f>
        <v>0</v>
      </c>
      <c r="BB6706" s="209" t="str">
        <f>_xlfn.XLOOKUP(U6706,'Lista Suspensa'!$AA$20:$AA$23,'Lista Suspensa'!$AB$20:$AB$23,"N/A")</f>
        <v>S</v>
      </c>
    </row>
    <row r="6707" spans="1:54" ht="12" customHeight="1">
      <c r="A6707" s="151" t="s">
        <v>54</v>
      </c>
      <c r="B6707" s="152">
        <v>46128</v>
      </c>
      <c r="C6707" s="153" t="s">
        <v>297</v>
      </c>
      <c r="D6707" s="153" t="s">
        <v>455</v>
      </c>
      <c r="E6707" s="244">
        <v>82471119</v>
      </c>
      <c r="F6707" s="144" t="s">
        <v>11107</v>
      </c>
      <c r="G6707" s="230"/>
      <c r="H6707" s="154">
        <v>24597</v>
      </c>
      <c r="I6707" s="153">
        <v>59</v>
      </c>
      <c r="J6707" s="148" t="s">
        <v>70</v>
      </c>
      <c r="K6707" s="153" t="s">
        <v>101</v>
      </c>
      <c r="L6707" s="153"/>
      <c r="M6707" s="153"/>
      <c r="N6707" s="153">
        <v>450</v>
      </c>
      <c r="O6707" s="155" t="s">
        <v>11108</v>
      </c>
      <c r="P6707" s="156" t="s">
        <v>60</v>
      </c>
      <c r="Q6707" s="157" t="s">
        <v>8211</v>
      </c>
      <c r="R6707" s="158"/>
      <c r="S6707" s="159"/>
      <c r="T6707" s="159" t="s">
        <v>6983</v>
      </c>
      <c r="U6707" s="159" t="s">
        <v>8212</v>
      </c>
      <c r="V6707" s="154">
        <v>46100</v>
      </c>
      <c r="W6707" s="154">
        <v>46146</v>
      </c>
      <c r="X6707" s="154"/>
      <c r="Y6707" s="160"/>
      <c r="Z6707" s="160"/>
      <c r="AA6707" s="153"/>
      <c r="AB6707" s="153"/>
      <c r="AC6707" s="182" t="e">
        <f t="shared" si="210"/>
        <v>#DIV/0!</v>
      </c>
      <c r="AD6707" s="153" t="e">
        <f t="shared" si="211"/>
        <v>#DIV/0!</v>
      </c>
      <c r="AE6707" s="207"/>
      <c r="AF6707" s="153"/>
      <c r="AG6707" s="159"/>
      <c r="AH6707" s="153"/>
      <c r="AI6707" s="161"/>
      <c r="AJ6707" s="153"/>
      <c r="AK6707" s="153"/>
      <c r="AL6707" s="207"/>
      <c r="AM6707" s="207"/>
      <c r="AN6707" s="207"/>
      <c r="AO6707" s="207"/>
      <c r="AP6707" s="147" t="s">
        <v>67</v>
      </c>
      <c r="AQ6707" s="147" t="s">
        <v>67</v>
      </c>
      <c r="AR6707" s="147"/>
      <c r="AS6707" s="209" t="s">
        <v>68</v>
      </c>
      <c r="AT6707" s="223" t="str">
        <f>MONTH(B6707)&amp;"/"&amp;YEAR(B6707)</f>
        <v>4/2026</v>
      </c>
      <c r="AU6707" s="223">
        <f>WEEKNUM(B6707)-WEEKNUM(EOMONTH(B6707,-1)+1)+1</f>
        <v>3</v>
      </c>
      <c r="AV6707" s="209" t="str">
        <f>MONTH(R6707)&amp;"/"&amp;YEAR(R6707)</f>
        <v>1/1900</v>
      </c>
      <c r="AW6707" s="209" t="e">
        <f>WEEKNUM(R6707)-WEEKNUM(EOMONTH(R6707,-1)+1)+1</f>
        <v>#NUM!</v>
      </c>
      <c r="AX6707" s="209">
        <f>IF(BB6707="S",IF(Q6707="1. Aceitou o programa",R6707-B6707,0),0)</f>
        <v>0</v>
      </c>
      <c r="AY6707" s="209">
        <f>IF(BB6707="S",IF(AND(S6707&lt;&gt;"",R6707&lt;&gt;""),S6707-R6707,0),0)</f>
        <v>0</v>
      </c>
      <c r="AZ6707" s="209">
        <f>IF(BB6707="S",IF(Q6707="1. Aceitou o programa",IF(OR(X6707="Não se Aplica",X6707=""),IF(OR(W6707="Não se Aplica",W6707=""),0,W6707-V6707),AVERAGE(X6707-W6707,W6707-V6707)),0),0)</f>
        <v>0</v>
      </c>
      <c r="BA6707" s="209">
        <f>IF(BB6707="S",IF(AND(Q6707="1. Aceitou o programa",AH6707="Realizada"),IFERROR(IF(AG6707="",0,AG6707-R6707),0),0),0)</f>
        <v>0</v>
      </c>
      <c r="BB6707" s="209" t="str">
        <f>_xlfn.XLOOKUP(U6707,'Lista Suspensa'!$AA$20:$AA$23,'Lista Suspensa'!$AB$20:$AB$23,"N/A")</f>
        <v>S</v>
      </c>
    </row>
    <row r="6708" spans="1:54" ht="12" customHeight="1">
      <c r="A6708" s="151" t="s">
        <v>54</v>
      </c>
      <c r="B6708" s="152">
        <v>46128</v>
      </c>
      <c r="C6708" s="153" t="s">
        <v>297</v>
      </c>
      <c r="D6708" s="153" t="s">
        <v>455</v>
      </c>
      <c r="E6708" s="244">
        <v>94567468</v>
      </c>
      <c r="F6708" s="144" t="s">
        <v>11109</v>
      </c>
      <c r="G6708" s="230"/>
      <c r="H6708" s="154">
        <v>25671</v>
      </c>
      <c r="I6708" s="153">
        <v>56</v>
      </c>
      <c r="J6708" s="148" t="s">
        <v>70</v>
      </c>
      <c r="K6708" s="153" t="s">
        <v>101</v>
      </c>
      <c r="L6708" s="153"/>
      <c r="M6708" s="153"/>
      <c r="N6708" s="153">
        <v>450</v>
      </c>
      <c r="O6708" s="155" t="s">
        <v>11110</v>
      </c>
      <c r="P6708" s="156" t="s">
        <v>60</v>
      </c>
      <c r="Q6708" s="157" t="s">
        <v>8211</v>
      </c>
      <c r="R6708" s="158"/>
      <c r="S6708" s="159"/>
      <c r="T6708" s="159" t="s">
        <v>6983</v>
      </c>
      <c r="U6708" s="159" t="s">
        <v>8212</v>
      </c>
      <c r="V6708" s="154">
        <v>46119</v>
      </c>
      <c r="W6708" s="154">
        <v>46146</v>
      </c>
      <c r="X6708" s="154"/>
      <c r="Y6708" s="160"/>
      <c r="Z6708" s="160"/>
      <c r="AA6708" s="153"/>
      <c r="AB6708" s="153"/>
      <c r="AC6708" s="182" t="e">
        <f t="shared" si="210"/>
        <v>#DIV/0!</v>
      </c>
      <c r="AD6708" s="153" t="e">
        <f t="shared" si="211"/>
        <v>#DIV/0!</v>
      </c>
      <c r="AE6708" s="207"/>
      <c r="AF6708" s="153"/>
      <c r="AG6708" s="159"/>
      <c r="AH6708" s="153"/>
      <c r="AI6708" s="161"/>
      <c r="AJ6708" s="153"/>
      <c r="AK6708" s="153"/>
      <c r="AL6708" s="207"/>
      <c r="AM6708" s="207"/>
      <c r="AN6708" s="207"/>
      <c r="AO6708" s="207"/>
      <c r="AP6708" s="147" t="s">
        <v>67</v>
      </c>
      <c r="AQ6708" s="147" t="s">
        <v>67</v>
      </c>
      <c r="AR6708" s="147"/>
      <c r="AS6708" s="209" t="s">
        <v>68</v>
      </c>
      <c r="AT6708" s="223" t="str">
        <f>MONTH(B6708)&amp;"/"&amp;YEAR(B6708)</f>
        <v>4/2026</v>
      </c>
      <c r="AU6708" s="223">
        <f>WEEKNUM(B6708)-WEEKNUM(EOMONTH(B6708,-1)+1)+1</f>
        <v>3</v>
      </c>
      <c r="AV6708" s="209" t="str">
        <f>MONTH(R6708)&amp;"/"&amp;YEAR(R6708)</f>
        <v>1/1900</v>
      </c>
      <c r="AW6708" s="209" t="e">
        <f>WEEKNUM(R6708)-WEEKNUM(EOMONTH(R6708,-1)+1)+1</f>
        <v>#NUM!</v>
      </c>
      <c r="AX6708" s="209">
        <f>IF(BB6708="S",IF(Q6708="1. Aceitou o programa",R6708-B6708,0),0)</f>
        <v>0</v>
      </c>
      <c r="AY6708" s="209">
        <f>IF(BB6708="S",IF(AND(S6708&lt;&gt;"",R6708&lt;&gt;""),S6708-R6708,0),0)</f>
        <v>0</v>
      </c>
      <c r="AZ6708" s="209">
        <f>IF(BB6708="S",IF(Q6708="1. Aceitou o programa",IF(OR(X6708="Não se Aplica",X6708=""),IF(OR(W6708="Não se Aplica",W6708=""),0,W6708-V6708),AVERAGE(X6708-W6708,W6708-V6708)),0),0)</f>
        <v>0</v>
      </c>
      <c r="BA6708" s="209">
        <f>IF(BB6708="S",IF(AND(Q6708="1. Aceitou o programa",AH6708="Realizada"),IFERROR(IF(AG6708="",0,AG6708-R6708),0),0),0)</f>
        <v>0</v>
      </c>
      <c r="BB6708" s="209" t="str">
        <f>_xlfn.XLOOKUP(U6708,'Lista Suspensa'!$AA$20:$AA$23,'Lista Suspensa'!$AB$20:$AB$23,"N/A")</f>
        <v>S</v>
      </c>
    </row>
    <row r="6709" spans="1:54" ht="12" customHeight="1">
      <c r="A6709" s="151" t="s">
        <v>54</v>
      </c>
      <c r="B6709" s="152">
        <v>46128</v>
      </c>
      <c r="C6709" s="153" t="s">
        <v>297</v>
      </c>
      <c r="D6709" s="153" t="s">
        <v>455</v>
      </c>
      <c r="E6709" s="244">
        <v>93633778</v>
      </c>
      <c r="F6709" s="144" t="s">
        <v>11111</v>
      </c>
      <c r="G6709" s="230"/>
      <c r="H6709" s="154">
        <v>32737</v>
      </c>
      <c r="I6709" s="153">
        <v>36</v>
      </c>
      <c r="J6709" s="148" t="s">
        <v>70</v>
      </c>
      <c r="K6709" s="153"/>
      <c r="L6709" s="153"/>
      <c r="M6709" s="153"/>
      <c r="N6709" s="153">
        <v>400</v>
      </c>
      <c r="O6709" s="155" t="s">
        <v>11112</v>
      </c>
      <c r="P6709" s="156" t="s">
        <v>60</v>
      </c>
      <c r="Q6709" s="157" t="s">
        <v>8211</v>
      </c>
      <c r="R6709" s="158"/>
      <c r="S6709" s="159"/>
      <c r="T6709" s="159" t="s">
        <v>6983</v>
      </c>
      <c r="U6709" s="159" t="s">
        <v>8212</v>
      </c>
      <c r="V6709" s="154">
        <v>46108</v>
      </c>
      <c r="W6709" s="154">
        <v>46146</v>
      </c>
      <c r="X6709" s="154"/>
      <c r="Y6709" s="160"/>
      <c r="Z6709" s="160"/>
      <c r="AA6709" s="153"/>
      <c r="AB6709" s="153"/>
      <c r="AC6709" s="182" t="e">
        <f t="shared" si="210"/>
        <v>#DIV/0!</v>
      </c>
      <c r="AD6709" s="153" t="e">
        <f t="shared" si="211"/>
        <v>#DIV/0!</v>
      </c>
      <c r="AE6709" s="207"/>
      <c r="AF6709" s="153"/>
      <c r="AG6709" s="159"/>
      <c r="AH6709" s="153"/>
      <c r="AI6709" s="161"/>
      <c r="AJ6709" s="153"/>
      <c r="AK6709" s="153"/>
      <c r="AL6709" s="207"/>
      <c r="AM6709" s="207"/>
      <c r="AN6709" s="207"/>
      <c r="AO6709" s="207"/>
      <c r="AP6709" s="147" t="s">
        <v>67</v>
      </c>
      <c r="AQ6709" s="147" t="s">
        <v>67</v>
      </c>
      <c r="AR6709" s="147"/>
      <c r="AS6709" s="209" t="s">
        <v>68</v>
      </c>
      <c r="AT6709" s="223" t="str">
        <f>MONTH(B6709)&amp;"/"&amp;YEAR(B6709)</f>
        <v>4/2026</v>
      </c>
      <c r="AU6709" s="223">
        <f>WEEKNUM(B6709)-WEEKNUM(EOMONTH(B6709,-1)+1)+1</f>
        <v>3</v>
      </c>
      <c r="AV6709" s="209" t="str">
        <f>MONTH(R6709)&amp;"/"&amp;YEAR(R6709)</f>
        <v>1/1900</v>
      </c>
      <c r="AW6709" s="209" t="e">
        <f>WEEKNUM(R6709)-WEEKNUM(EOMONTH(R6709,-1)+1)+1</f>
        <v>#NUM!</v>
      </c>
      <c r="AX6709" s="209">
        <f>IF(BB6709="S",IF(Q6709="1. Aceitou o programa",R6709-B6709,0),0)</f>
        <v>0</v>
      </c>
      <c r="AY6709" s="209">
        <f>IF(BB6709="S",IF(AND(S6709&lt;&gt;"",R6709&lt;&gt;""),S6709-R6709,0),0)</f>
        <v>0</v>
      </c>
      <c r="AZ6709" s="209">
        <f>IF(BB6709="S",IF(Q6709="1. Aceitou o programa",IF(OR(X6709="Não se Aplica",X6709=""),IF(OR(W6709="Não se Aplica",W6709=""),0,W6709-V6709),AVERAGE(X6709-W6709,W6709-V6709)),0),0)</f>
        <v>0</v>
      </c>
      <c r="BA6709" s="209">
        <f>IF(BB6709="S",IF(AND(Q6709="1. Aceitou o programa",AH6709="Realizada"),IFERROR(IF(AG6709="",0,AG6709-R6709),0),0),0)</f>
        <v>0</v>
      </c>
      <c r="BB6709" s="209" t="str">
        <f>_xlfn.XLOOKUP(U6709,'Lista Suspensa'!$AA$20:$AA$23,'Lista Suspensa'!$AB$20:$AB$23,"N/A")</f>
        <v>S</v>
      </c>
    </row>
    <row r="6710" spans="1:54" ht="12" customHeight="1">
      <c r="A6710" s="151" t="s">
        <v>54</v>
      </c>
      <c r="B6710" s="152">
        <v>46128</v>
      </c>
      <c r="C6710" s="153" t="s">
        <v>297</v>
      </c>
      <c r="D6710" s="153" t="s">
        <v>455</v>
      </c>
      <c r="E6710" s="244">
        <v>85285293</v>
      </c>
      <c r="F6710" s="144" t="s">
        <v>11113</v>
      </c>
      <c r="G6710" s="230"/>
      <c r="H6710" s="154">
        <v>29652</v>
      </c>
      <c r="I6710" s="153">
        <v>45</v>
      </c>
      <c r="J6710" s="148" t="s">
        <v>70</v>
      </c>
      <c r="K6710" s="153"/>
      <c r="L6710" s="153"/>
      <c r="M6710" s="153"/>
      <c r="N6710" s="153">
        <v>500</v>
      </c>
      <c r="O6710" s="155">
        <v>21999000308</v>
      </c>
      <c r="P6710" s="156" t="s">
        <v>60</v>
      </c>
      <c r="Q6710" s="157" t="s">
        <v>8211</v>
      </c>
      <c r="R6710" s="158"/>
      <c r="S6710" s="159"/>
      <c r="T6710" s="159" t="s">
        <v>6983</v>
      </c>
      <c r="U6710" s="159" t="s">
        <v>8212</v>
      </c>
      <c r="V6710" s="154">
        <v>46127</v>
      </c>
      <c r="W6710" s="154">
        <v>46146</v>
      </c>
      <c r="X6710" s="154"/>
      <c r="Y6710" s="160"/>
      <c r="Z6710" s="160"/>
      <c r="AA6710" s="153"/>
      <c r="AB6710" s="153"/>
      <c r="AC6710" s="182" t="e">
        <f t="shared" si="210"/>
        <v>#DIV/0!</v>
      </c>
      <c r="AD6710" s="153" t="e">
        <f t="shared" si="211"/>
        <v>#DIV/0!</v>
      </c>
      <c r="AE6710" s="207"/>
      <c r="AF6710" s="153"/>
      <c r="AG6710" s="159"/>
      <c r="AH6710" s="153"/>
      <c r="AI6710" s="161"/>
      <c r="AJ6710" s="153"/>
      <c r="AK6710" s="153"/>
      <c r="AL6710" s="207"/>
      <c r="AM6710" s="207"/>
      <c r="AN6710" s="207"/>
      <c r="AO6710" s="207"/>
      <c r="AP6710" s="147" t="s">
        <v>67</v>
      </c>
      <c r="AQ6710" s="147" t="s">
        <v>67</v>
      </c>
      <c r="AR6710" s="147"/>
      <c r="AS6710" s="209" t="s">
        <v>68</v>
      </c>
      <c r="AT6710" s="223" t="str">
        <f>MONTH(B6710)&amp;"/"&amp;YEAR(B6710)</f>
        <v>4/2026</v>
      </c>
      <c r="AU6710" s="223">
        <f>WEEKNUM(B6710)-WEEKNUM(EOMONTH(B6710,-1)+1)+1</f>
        <v>3</v>
      </c>
      <c r="AV6710" s="209" t="str">
        <f>MONTH(R6710)&amp;"/"&amp;YEAR(R6710)</f>
        <v>1/1900</v>
      </c>
      <c r="AW6710" s="209" t="e">
        <f>WEEKNUM(R6710)-WEEKNUM(EOMONTH(R6710,-1)+1)+1</f>
        <v>#NUM!</v>
      </c>
      <c r="AX6710" s="209">
        <f>IF(BB6710="S",IF(Q6710="1. Aceitou o programa",R6710-B6710,0),0)</f>
        <v>0</v>
      </c>
      <c r="AY6710" s="209">
        <f>IF(BB6710="S",IF(AND(S6710&lt;&gt;"",R6710&lt;&gt;""),S6710-R6710,0),0)</f>
        <v>0</v>
      </c>
      <c r="AZ6710" s="209">
        <f>IF(BB6710="S",IF(Q6710="1. Aceitou o programa",IF(OR(X6710="Não se Aplica",X6710=""),IF(OR(W6710="Não se Aplica",W6710=""),0,W6710-V6710),AVERAGE(X6710-W6710,W6710-V6710)),0),0)</f>
        <v>0</v>
      </c>
      <c r="BA6710" s="209">
        <f>IF(BB6710="S",IF(AND(Q6710="1. Aceitou o programa",AH6710="Realizada"),IFERROR(IF(AG6710="",0,AG6710-R6710),0),0),0)</f>
        <v>0</v>
      </c>
      <c r="BB6710" s="209" t="str">
        <f>_xlfn.XLOOKUP(U6710,'Lista Suspensa'!$AA$20:$AA$23,'Lista Suspensa'!$AB$20:$AB$23,"N/A")</f>
        <v>S</v>
      </c>
    </row>
    <row r="6711" spans="1:54" ht="12" customHeight="1">
      <c r="A6711" s="151" t="s">
        <v>54</v>
      </c>
      <c r="B6711" s="152">
        <v>46128</v>
      </c>
      <c r="C6711" s="153" t="s">
        <v>297</v>
      </c>
      <c r="D6711" s="153" t="s">
        <v>455</v>
      </c>
      <c r="E6711" s="244">
        <v>430685343</v>
      </c>
      <c r="F6711" s="144" t="s">
        <v>11114</v>
      </c>
      <c r="G6711" s="230"/>
      <c r="H6711" s="154">
        <v>34571</v>
      </c>
      <c r="I6711" s="153">
        <v>31</v>
      </c>
      <c r="J6711" s="148" t="s">
        <v>70</v>
      </c>
      <c r="K6711" s="153"/>
      <c r="L6711" s="153"/>
      <c r="M6711" s="153"/>
      <c r="N6711" s="153">
        <v>400</v>
      </c>
      <c r="O6711" s="155" t="s">
        <v>11115</v>
      </c>
      <c r="P6711" s="156" t="s">
        <v>60</v>
      </c>
      <c r="Q6711" s="157" t="s">
        <v>8211</v>
      </c>
      <c r="R6711" s="158"/>
      <c r="S6711" s="159"/>
      <c r="T6711" s="159" t="s">
        <v>6983</v>
      </c>
      <c r="U6711" s="159" t="s">
        <v>8212</v>
      </c>
      <c r="V6711" s="154">
        <v>46100</v>
      </c>
      <c r="W6711" s="154">
        <v>46146</v>
      </c>
      <c r="X6711" s="154"/>
      <c r="Y6711" s="160"/>
      <c r="Z6711" s="160"/>
      <c r="AA6711" s="153"/>
      <c r="AB6711" s="153"/>
      <c r="AC6711" s="182" t="e">
        <f t="shared" si="210"/>
        <v>#DIV/0!</v>
      </c>
      <c r="AD6711" s="153" t="e">
        <f t="shared" si="211"/>
        <v>#DIV/0!</v>
      </c>
      <c r="AE6711" s="207"/>
      <c r="AF6711" s="153"/>
      <c r="AG6711" s="159"/>
      <c r="AH6711" s="153"/>
      <c r="AI6711" s="161"/>
      <c r="AJ6711" s="153"/>
      <c r="AK6711" s="153"/>
      <c r="AL6711" s="207"/>
      <c r="AM6711" s="207"/>
      <c r="AN6711" s="207"/>
      <c r="AO6711" s="207"/>
      <c r="AP6711" s="147" t="s">
        <v>67</v>
      </c>
      <c r="AQ6711" s="147" t="s">
        <v>67</v>
      </c>
      <c r="AR6711" s="147"/>
      <c r="AS6711" s="209" t="s">
        <v>68</v>
      </c>
      <c r="AT6711" s="223" t="str">
        <f>MONTH(B6711)&amp;"/"&amp;YEAR(B6711)</f>
        <v>4/2026</v>
      </c>
      <c r="AU6711" s="223">
        <f>WEEKNUM(B6711)-WEEKNUM(EOMONTH(B6711,-1)+1)+1</f>
        <v>3</v>
      </c>
      <c r="AV6711" s="209" t="str">
        <f>MONTH(R6711)&amp;"/"&amp;YEAR(R6711)</f>
        <v>1/1900</v>
      </c>
      <c r="AW6711" s="209" t="e">
        <f>WEEKNUM(R6711)-WEEKNUM(EOMONTH(R6711,-1)+1)+1</f>
        <v>#NUM!</v>
      </c>
      <c r="AX6711" s="209">
        <f>IF(BB6711="S",IF(Q6711="1. Aceitou o programa",R6711-B6711,0),0)</f>
        <v>0</v>
      </c>
      <c r="AY6711" s="209">
        <f>IF(BB6711="S",IF(AND(S6711&lt;&gt;"",R6711&lt;&gt;""),S6711-R6711,0),0)</f>
        <v>0</v>
      </c>
      <c r="AZ6711" s="209">
        <f>IF(BB6711="S",IF(Q6711="1. Aceitou o programa",IF(OR(X6711="Não se Aplica",X6711=""),IF(OR(W6711="Não se Aplica",W6711=""),0,W6711-V6711),AVERAGE(X6711-W6711,W6711-V6711)),0),0)</f>
        <v>0</v>
      </c>
      <c r="BA6711" s="209">
        <f>IF(BB6711="S",IF(AND(Q6711="1. Aceitou o programa",AH6711="Realizada"),IFERROR(IF(AG6711="",0,AG6711-R6711),0),0),0)</f>
        <v>0</v>
      </c>
      <c r="BB6711" s="209" t="str">
        <f>_xlfn.XLOOKUP(U6711,'Lista Suspensa'!$AA$20:$AA$23,'Lista Suspensa'!$AB$20:$AB$23,"N/A")</f>
        <v>S</v>
      </c>
    </row>
    <row r="6712" spans="1:54" ht="12" customHeight="1">
      <c r="A6712" s="151" t="s">
        <v>54</v>
      </c>
      <c r="B6712" s="152">
        <v>46128</v>
      </c>
      <c r="C6712" s="153" t="s">
        <v>297</v>
      </c>
      <c r="D6712" s="153" t="s">
        <v>455</v>
      </c>
      <c r="E6712" s="244">
        <v>86812187</v>
      </c>
      <c r="F6712" s="144" t="s">
        <v>11116</v>
      </c>
      <c r="G6712" s="230"/>
      <c r="H6712" s="154">
        <v>27241</v>
      </c>
      <c r="I6712" s="153">
        <v>51</v>
      </c>
      <c r="J6712" s="148" t="s">
        <v>70</v>
      </c>
      <c r="K6712" s="153"/>
      <c r="L6712" s="153"/>
      <c r="M6712" s="153"/>
      <c r="N6712" s="153">
        <v>580</v>
      </c>
      <c r="O6712" s="155" t="s">
        <v>11117</v>
      </c>
      <c r="P6712" s="156" t="s">
        <v>60</v>
      </c>
      <c r="Q6712" s="157" t="s">
        <v>8211</v>
      </c>
      <c r="R6712" s="158"/>
      <c r="S6712" s="159"/>
      <c r="T6712" s="159" t="s">
        <v>6983</v>
      </c>
      <c r="U6712" s="159" t="s">
        <v>8212</v>
      </c>
      <c r="V6712" s="154">
        <v>46125</v>
      </c>
      <c r="W6712" s="154">
        <v>46146</v>
      </c>
      <c r="X6712" s="154"/>
      <c r="Y6712" s="160"/>
      <c r="Z6712" s="160"/>
      <c r="AA6712" s="153"/>
      <c r="AB6712" s="153"/>
      <c r="AC6712" s="182" t="e">
        <f t="shared" si="210"/>
        <v>#DIV/0!</v>
      </c>
      <c r="AD6712" s="153" t="e">
        <f t="shared" si="211"/>
        <v>#DIV/0!</v>
      </c>
      <c r="AE6712" s="207"/>
      <c r="AF6712" s="153"/>
      <c r="AG6712" s="159"/>
      <c r="AH6712" s="153"/>
      <c r="AI6712" s="161"/>
      <c r="AJ6712" s="153"/>
      <c r="AK6712" s="153"/>
      <c r="AL6712" s="207"/>
      <c r="AM6712" s="207"/>
      <c r="AN6712" s="207"/>
      <c r="AO6712" s="207"/>
      <c r="AP6712" s="147" t="s">
        <v>67</v>
      </c>
      <c r="AQ6712" s="147" t="s">
        <v>67</v>
      </c>
      <c r="AR6712" s="147"/>
      <c r="AS6712" s="209" t="s">
        <v>68</v>
      </c>
      <c r="AT6712" s="223" t="str">
        <f>MONTH(B6712)&amp;"/"&amp;YEAR(B6712)</f>
        <v>4/2026</v>
      </c>
      <c r="AU6712" s="223">
        <f>WEEKNUM(B6712)-WEEKNUM(EOMONTH(B6712,-1)+1)+1</f>
        <v>3</v>
      </c>
      <c r="AV6712" s="209" t="str">
        <f>MONTH(R6712)&amp;"/"&amp;YEAR(R6712)</f>
        <v>1/1900</v>
      </c>
      <c r="AW6712" s="209" t="e">
        <f>WEEKNUM(R6712)-WEEKNUM(EOMONTH(R6712,-1)+1)+1</f>
        <v>#NUM!</v>
      </c>
      <c r="AX6712" s="209">
        <f>IF(BB6712="S",IF(Q6712="1. Aceitou o programa",R6712-B6712,0),0)</f>
        <v>0</v>
      </c>
      <c r="AY6712" s="209">
        <f>IF(BB6712="S",IF(AND(S6712&lt;&gt;"",R6712&lt;&gt;""),S6712-R6712,0),0)</f>
        <v>0</v>
      </c>
      <c r="AZ6712" s="209">
        <f>IF(BB6712="S",IF(Q6712="1. Aceitou o programa",IF(OR(X6712="Não se Aplica",X6712=""),IF(OR(W6712="Não se Aplica",W6712=""),0,W6712-V6712),AVERAGE(X6712-W6712,W6712-V6712)),0),0)</f>
        <v>0</v>
      </c>
      <c r="BA6712" s="209">
        <f>IF(BB6712="S",IF(AND(Q6712="1. Aceitou o programa",AH6712="Realizada"),IFERROR(IF(AG6712="",0,AG6712-R6712),0),0),0)</f>
        <v>0</v>
      </c>
      <c r="BB6712" s="209" t="str">
        <f>_xlfn.XLOOKUP(U6712,'Lista Suspensa'!$AA$20:$AA$23,'Lista Suspensa'!$AB$20:$AB$23,"N/A")</f>
        <v>S</v>
      </c>
    </row>
    <row r="6713" spans="1:54" ht="12" customHeight="1">
      <c r="A6713" s="151" t="s">
        <v>54</v>
      </c>
      <c r="B6713" s="152">
        <v>46128</v>
      </c>
      <c r="C6713" s="153" t="s">
        <v>297</v>
      </c>
      <c r="D6713" s="153" t="s">
        <v>455</v>
      </c>
      <c r="E6713" s="244">
        <v>85898116</v>
      </c>
      <c r="F6713" s="144" t="s">
        <v>11118</v>
      </c>
      <c r="G6713" s="230"/>
      <c r="H6713" s="154">
        <v>34542</v>
      </c>
      <c r="I6713" s="153">
        <v>31</v>
      </c>
      <c r="J6713" s="148" t="s">
        <v>70</v>
      </c>
      <c r="K6713" s="153"/>
      <c r="L6713" s="153"/>
      <c r="M6713" s="153"/>
      <c r="N6713" s="153">
        <v>700</v>
      </c>
      <c r="O6713" s="155" t="s">
        <v>11119</v>
      </c>
      <c r="P6713" s="156" t="s">
        <v>60</v>
      </c>
      <c r="Q6713" s="157" t="s">
        <v>8211</v>
      </c>
      <c r="R6713" s="158"/>
      <c r="S6713" s="159"/>
      <c r="T6713" s="159" t="s">
        <v>6983</v>
      </c>
      <c r="U6713" s="159" t="s">
        <v>8212</v>
      </c>
      <c r="V6713" s="154">
        <v>46100</v>
      </c>
      <c r="W6713" s="154">
        <v>46146</v>
      </c>
      <c r="X6713" s="154"/>
      <c r="Y6713" s="160"/>
      <c r="Z6713" s="160"/>
      <c r="AA6713" s="153"/>
      <c r="AB6713" s="153"/>
      <c r="AC6713" s="182" t="e">
        <f t="shared" si="210"/>
        <v>#DIV/0!</v>
      </c>
      <c r="AD6713" s="153" t="e">
        <f t="shared" si="211"/>
        <v>#DIV/0!</v>
      </c>
      <c r="AE6713" s="207"/>
      <c r="AF6713" s="153"/>
      <c r="AG6713" s="159"/>
      <c r="AH6713" s="153"/>
      <c r="AI6713" s="161"/>
      <c r="AJ6713" s="153"/>
      <c r="AK6713" s="153"/>
      <c r="AL6713" s="207" t="s">
        <v>85</v>
      </c>
      <c r="AM6713" s="207" t="s">
        <v>86</v>
      </c>
      <c r="AN6713" s="207"/>
      <c r="AO6713" s="207"/>
      <c r="AP6713" s="147" t="s">
        <v>67</v>
      </c>
      <c r="AQ6713" s="147" t="s">
        <v>67</v>
      </c>
      <c r="AR6713" s="147"/>
      <c r="AS6713" s="209" t="s">
        <v>68</v>
      </c>
      <c r="AT6713" s="223" t="str">
        <f>MONTH(B6713)&amp;"/"&amp;YEAR(B6713)</f>
        <v>4/2026</v>
      </c>
      <c r="AU6713" s="223">
        <f>WEEKNUM(B6713)-WEEKNUM(EOMONTH(B6713,-1)+1)+1</f>
        <v>3</v>
      </c>
      <c r="AV6713" s="209" t="str">
        <f>MONTH(R6713)&amp;"/"&amp;YEAR(R6713)</f>
        <v>1/1900</v>
      </c>
      <c r="AW6713" s="209" t="e">
        <f>WEEKNUM(R6713)-WEEKNUM(EOMONTH(R6713,-1)+1)+1</f>
        <v>#NUM!</v>
      </c>
      <c r="AX6713" s="209">
        <f>IF(BB6713="S",IF(Q6713="1. Aceitou o programa",R6713-B6713,0),0)</f>
        <v>0</v>
      </c>
      <c r="AY6713" s="209">
        <f>IF(BB6713="S",IF(AND(S6713&lt;&gt;"",R6713&lt;&gt;""),S6713-R6713,0),0)</f>
        <v>0</v>
      </c>
      <c r="AZ6713" s="209">
        <f>IF(BB6713="S",IF(Q6713="1. Aceitou o programa",IF(OR(X6713="Não se Aplica",X6713=""),IF(OR(W6713="Não se Aplica",W6713=""),0,W6713-V6713),AVERAGE(X6713-W6713,W6713-V6713)),0),0)</f>
        <v>0</v>
      </c>
      <c r="BA6713" s="209">
        <f>IF(BB6713="S",IF(AND(Q6713="1. Aceitou o programa",AH6713="Realizada"),IFERROR(IF(AG6713="",0,AG6713-R6713),0),0),0)</f>
        <v>0</v>
      </c>
      <c r="BB6713" s="209" t="str">
        <f>_xlfn.XLOOKUP(U6713,'Lista Suspensa'!$AA$20:$AA$23,'Lista Suspensa'!$AB$20:$AB$23,"N/A")</f>
        <v>S</v>
      </c>
    </row>
    <row r="6714" spans="1:54" ht="12" customHeight="1">
      <c r="A6714" s="151" t="s">
        <v>54</v>
      </c>
      <c r="B6714" s="152">
        <v>46128</v>
      </c>
      <c r="C6714" s="153" t="s">
        <v>297</v>
      </c>
      <c r="D6714" s="153" t="s">
        <v>455</v>
      </c>
      <c r="E6714" s="244">
        <v>881382230</v>
      </c>
      <c r="F6714" s="144" t="s">
        <v>11120</v>
      </c>
      <c r="G6714" s="230"/>
      <c r="H6714" s="154">
        <v>23276</v>
      </c>
      <c r="I6714" s="153">
        <v>62</v>
      </c>
      <c r="J6714" s="148" t="s">
        <v>70</v>
      </c>
      <c r="K6714" s="153"/>
      <c r="L6714" s="153"/>
      <c r="M6714" s="153"/>
      <c r="N6714" s="153">
        <v>600</v>
      </c>
      <c r="O6714" s="155" t="s">
        <v>11121</v>
      </c>
      <c r="P6714" s="156" t="s">
        <v>60</v>
      </c>
      <c r="Q6714" s="157" t="s">
        <v>8211</v>
      </c>
      <c r="R6714" s="158"/>
      <c r="S6714" s="159"/>
      <c r="T6714" s="159" t="s">
        <v>6983</v>
      </c>
      <c r="U6714" s="159" t="s">
        <v>8212</v>
      </c>
      <c r="V6714" s="154">
        <v>46108</v>
      </c>
      <c r="W6714" s="154">
        <v>46146</v>
      </c>
      <c r="X6714" s="154"/>
      <c r="Y6714" s="160"/>
      <c r="Z6714" s="160"/>
      <c r="AA6714" s="153"/>
      <c r="AB6714" s="153"/>
      <c r="AC6714" s="182" t="e">
        <f t="shared" si="210"/>
        <v>#DIV/0!</v>
      </c>
      <c r="AD6714" s="153" t="e">
        <f t="shared" si="211"/>
        <v>#DIV/0!</v>
      </c>
      <c r="AE6714" s="207"/>
      <c r="AF6714" s="153"/>
      <c r="AG6714" s="159"/>
      <c r="AH6714" s="153"/>
      <c r="AI6714" s="161"/>
      <c r="AJ6714" s="153"/>
      <c r="AK6714" s="153"/>
      <c r="AL6714" s="207"/>
      <c r="AM6714" s="207"/>
      <c r="AN6714" s="207"/>
      <c r="AO6714" s="207"/>
      <c r="AP6714" s="147" t="s">
        <v>67</v>
      </c>
      <c r="AQ6714" s="147" t="s">
        <v>67</v>
      </c>
      <c r="AR6714" s="147"/>
      <c r="AS6714" s="209" t="s">
        <v>68</v>
      </c>
      <c r="AT6714" s="223" t="str">
        <f>MONTH(B6714)&amp;"/"&amp;YEAR(B6714)</f>
        <v>4/2026</v>
      </c>
      <c r="AU6714" s="223">
        <f>WEEKNUM(B6714)-WEEKNUM(EOMONTH(B6714,-1)+1)+1</f>
        <v>3</v>
      </c>
      <c r="AV6714" s="209" t="str">
        <f>MONTH(R6714)&amp;"/"&amp;YEAR(R6714)</f>
        <v>1/1900</v>
      </c>
      <c r="AW6714" s="209" t="e">
        <f>WEEKNUM(R6714)-WEEKNUM(EOMONTH(R6714,-1)+1)+1</f>
        <v>#NUM!</v>
      </c>
      <c r="AX6714" s="209">
        <f>IF(BB6714="S",IF(Q6714="1. Aceitou o programa",R6714-B6714,0),0)</f>
        <v>0</v>
      </c>
      <c r="AY6714" s="209">
        <f>IF(BB6714="S",IF(AND(S6714&lt;&gt;"",R6714&lt;&gt;""),S6714-R6714,0),0)</f>
        <v>0</v>
      </c>
      <c r="AZ6714" s="209">
        <f>IF(BB6714="S",IF(Q6714="1. Aceitou o programa",IF(OR(X6714="Não se Aplica",X6714=""),IF(OR(W6714="Não se Aplica",W6714=""),0,W6714-V6714),AVERAGE(X6714-W6714,W6714-V6714)),0),0)</f>
        <v>0</v>
      </c>
      <c r="BA6714" s="209">
        <f>IF(BB6714="S",IF(AND(Q6714="1. Aceitou o programa",AH6714="Realizada"),IFERROR(IF(AG6714="",0,AG6714-R6714),0),0),0)</f>
        <v>0</v>
      </c>
      <c r="BB6714" s="209" t="str">
        <f>_xlfn.XLOOKUP(U6714,'Lista Suspensa'!$AA$20:$AA$23,'Lista Suspensa'!$AB$20:$AB$23,"N/A")</f>
        <v>S</v>
      </c>
    </row>
    <row r="6715" spans="1:54" ht="12" customHeight="1">
      <c r="A6715" s="151" t="s">
        <v>54</v>
      </c>
      <c r="B6715" s="152">
        <v>46128</v>
      </c>
      <c r="C6715" s="153" t="s">
        <v>297</v>
      </c>
      <c r="D6715" s="153" t="s">
        <v>455</v>
      </c>
      <c r="E6715" s="244">
        <v>78389624</v>
      </c>
      <c r="F6715" s="144" t="s">
        <v>11122</v>
      </c>
      <c r="G6715" s="230"/>
      <c r="H6715" s="154">
        <v>27662</v>
      </c>
      <c r="I6715" s="153">
        <v>50</v>
      </c>
      <c r="J6715" s="148" t="s">
        <v>58</v>
      </c>
      <c r="K6715" s="153"/>
      <c r="L6715" s="153"/>
      <c r="M6715" s="153"/>
      <c r="N6715" s="153">
        <v>750</v>
      </c>
      <c r="O6715" s="155" t="s">
        <v>11123</v>
      </c>
      <c r="P6715" s="156" t="s">
        <v>89</v>
      </c>
      <c r="Q6715" s="157" t="s">
        <v>8211</v>
      </c>
      <c r="R6715" s="158"/>
      <c r="S6715" s="159"/>
      <c r="T6715" s="159" t="s">
        <v>6983</v>
      </c>
      <c r="U6715" s="159" t="s">
        <v>8212</v>
      </c>
      <c r="V6715" s="154">
        <v>46127</v>
      </c>
      <c r="W6715" s="154">
        <v>46146</v>
      </c>
      <c r="X6715" s="154"/>
      <c r="Y6715" s="160"/>
      <c r="Z6715" s="160"/>
      <c r="AA6715" s="153"/>
      <c r="AB6715" s="153"/>
      <c r="AC6715" s="182" t="e">
        <f t="shared" si="210"/>
        <v>#DIV/0!</v>
      </c>
      <c r="AD6715" s="153" t="e">
        <f t="shared" si="211"/>
        <v>#DIV/0!</v>
      </c>
      <c r="AE6715" s="207"/>
      <c r="AF6715" s="153"/>
      <c r="AG6715" s="159"/>
      <c r="AH6715" s="153"/>
      <c r="AI6715" s="161"/>
      <c r="AJ6715" s="153"/>
      <c r="AK6715" s="153"/>
      <c r="AL6715" s="207"/>
      <c r="AM6715" s="207"/>
      <c r="AN6715" s="207"/>
      <c r="AO6715" s="207"/>
      <c r="AP6715" s="147" t="s">
        <v>67</v>
      </c>
      <c r="AQ6715" s="147" t="s">
        <v>67</v>
      </c>
      <c r="AR6715" s="147"/>
      <c r="AS6715" s="209" t="s">
        <v>68</v>
      </c>
      <c r="AT6715" s="223" t="str">
        <f>MONTH(B6715)&amp;"/"&amp;YEAR(B6715)</f>
        <v>4/2026</v>
      </c>
      <c r="AU6715" s="223">
        <f>WEEKNUM(B6715)-WEEKNUM(EOMONTH(B6715,-1)+1)+1</f>
        <v>3</v>
      </c>
      <c r="AV6715" s="209" t="str">
        <f>MONTH(R6715)&amp;"/"&amp;YEAR(R6715)</f>
        <v>1/1900</v>
      </c>
      <c r="AW6715" s="209" t="e">
        <f>WEEKNUM(R6715)-WEEKNUM(EOMONTH(R6715,-1)+1)+1</f>
        <v>#NUM!</v>
      </c>
      <c r="AX6715" s="209">
        <f>IF(BB6715="S",IF(Q6715="1. Aceitou o programa",R6715-B6715,0),0)</f>
        <v>0</v>
      </c>
      <c r="AY6715" s="209">
        <f>IF(BB6715="S",IF(AND(S6715&lt;&gt;"",R6715&lt;&gt;""),S6715-R6715,0),0)</f>
        <v>0</v>
      </c>
      <c r="AZ6715" s="209">
        <f>IF(BB6715="S",IF(Q6715="1. Aceitou o programa",IF(OR(X6715="Não se Aplica",X6715=""),IF(OR(W6715="Não se Aplica",W6715=""),0,W6715-V6715),AVERAGE(X6715-W6715,W6715-V6715)),0),0)</f>
        <v>0</v>
      </c>
      <c r="BA6715" s="209">
        <f>IF(BB6715="S",IF(AND(Q6715="1. Aceitou o programa",AH6715="Realizada"),IFERROR(IF(AG6715="",0,AG6715-R6715),0),0),0)</f>
        <v>0</v>
      </c>
      <c r="BB6715" s="209" t="str">
        <f>_xlfn.XLOOKUP(U6715,'Lista Suspensa'!$AA$20:$AA$23,'Lista Suspensa'!$AB$20:$AB$23,"N/A")</f>
        <v>S</v>
      </c>
    </row>
    <row r="6716" spans="1:54" ht="12" customHeight="1">
      <c r="A6716" s="151" t="s">
        <v>54</v>
      </c>
      <c r="B6716" s="152">
        <v>46132</v>
      </c>
      <c r="C6716" s="153" t="s">
        <v>297</v>
      </c>
      <c r="D6716" s="153" t="s">
        <v>455</v>
      </c>
      <c r="E6716" s="244">
        <v>95346428</v>
      </c>
      <c r="F6716" s="144" t="s">
        <v>11124</v>
      </c>
      <c r="G6716" s="230"/>
      <c r="H6716" s="154">
        <v>31644</v>
      </c>
      <c r="I6716" s="153">
        <v>39</v>
      </c>
      <c r="J6716" s="148" t="s">
        <v>58</v>
      </c>
      <c r="K6716" s="153" t="s">
        <v>59</v>
      </c>
      <c r="L6716" s="153"/>
      <c r="M6716" s="153"/>
      <c r="N6716" s="153">
        <v>380</v>
      </c>
      <c r="O6716" s="155">
        <v>11974076680</v>
      </c>
      <c r="P6716" s="156" t="s">
        <v>60</v>
      </c>
      <c r="Q6716" s="157" t="s">
        <v>8211</v>
      </c>
      <c r="R6716" s="158"/>
      <c r="S6716" s="159"/>
      <c r="T6716" s="159" t="s">
        <v>6983</v>
      </c>
      <c r="U6716" s="159" t="s">
        <v>8212</v>
      </c>
      <c r="V6716" s="154">
        <v>46139</v>
      </c>
      <c r="W6716" s="154">
        <v>46146</v>
      </c>
      <c r="X6716" s="154"/>
      <c r="Y6716" s="160"/>
      <c r="Z6716" s="160"/>
      <c r="AA6716" s="153"/>
      <c r="AB6716" s="153"/>
      <c r="AC6716" s="182" t="e">
        <f t="shared" si="210"/>
        <v>#DIV/0!</v>
      </c>
      <c r="AD6716" s="153" t="e">
        <f t="shared" si="211"/>
        <v>#DIV/0!</v>
      </c>
      <c r="AE6716" s="207"/>
      <c r="AF6716" s="153"/>
      <c r="AG6716" s="159"/>
      <c r="AH6716" s="153"/>
      <c r="AI6716" s="161"/>
      <c r="AJ6716" s="153"/>
      <c r="AK6716" s="153"/>
      <c r="AL6716" s="207"/>
      <c r="AM6716" s="207"/>
      <c r="AN6716" s="207"/>
      <c r="AO6716" s="207"/>
      <c r="AP6716" s="147" t="s">
        <v>67</v>
      </c>
      <c r="AQ6716" s="147" t="s">
        <v>67</v>
      </c>
      <c r="AR6716" s="147"/>
      <c r="AS6716" s="209" t="s">
        <v>68</v>
      </c>
      <c r="AT6716" s="223" t="str">
        <f>MONTH(B6716)&amp;"/"&amp;YEAR(B6716)</f>
        <v>4/2026</v>
      </c>
      <c r="AU6716" s="223">
        <f>WEEKNUM(B6716)-WEEKNUM(EOMONTH(B6716,-1)+1)+1</f>
        <v>4</v>
      </c>
      <c r="AV6716" s="209" t="str">
        <f>MONTH(R6716)&amp;"/"&amp;YEAR(R6716)</f>
        <v>1/1900</v>
      </c>
      <c r="AW6716" s="209" t="e">
        <f>WEEKNUM(R6716)-WEEKNUM(EOMONTH(R6716,-1)+1)+1</f>
        <v>#NUM!</v>
      </c>
      <c r="AX6716" s="209">
        <f>IF(BB6716="S",IF(Q6716="1. Aceitou o programa",R6716-B6716,0),0)</f>
        <v>0</v>
      </c>
      <c r="AY6716" s="209">
        <f>IF(BB6716="S",IF(AND(S6716&lt;&gt;"",R6716&lt;&gt;""),S6716-R6716,0),0)</f>
        <v>0</v>
      </c>
      <c r="AZ6716" s="209">
        <f>IF(BB6716="S",IF(Q6716="1. Aceitou o programa",IF(OR(X6716="Não se Aplica",X6716=""),IF(OR(W6716="Não se Aplica",W6716=""),0,W6716-V6716),AVERAGE(X6716-W6716,W6716-V6716)),0),0)</f>
        <v>0</v>
      </c>
      <c r="BA6716" s="209">
        <f>IF(BB6716="S",IF(AND(Q6716="1. Aceitou o programa",AH6716="Realizada"),IFERROR(IF(AG6716="",0,AG6716-R6716),0),0),0)</f>
        <v>0</v>
      </c>
      <c r="BB6716" s="209" t="str">
        <f>_xlfn.XLOOKUP(U6716,'Lista Suspensa'!$AA$20:$AA$23,'Lista Suspensa'!$AB$20:$AB$23,"N/A")</f>
        <v>S</v>
      </c>
    </row>
    <row r="6717" spans="1:54" ht="12" customHeight="1">
      <c r="A6717" s="151" t="s">
        <v>54</v>
      </c>
      <c r="B6717" s="152">
        <v>46132</v>
      </c>
      <c r="C6717" s="153" t="s">
        <v>297</v>
      </c>
      <c r="D6717" s="153" t="s">
        <v>455</v>
      </c>
      <c r="E6717" s="244">
        <v>93922612</v>
      </c>
      <c r="F6717" s="144" t="s">
        <v>11125</v>
      </c>
      <c r="G6717" s="230"/>
      <c r="H6717" s="154">
        <v>31815</v>
      </c>
      <c r="I6717" s="153">
        <v>39</v>
      </c>
      <c r="J6717" s="148" t="s">
        <v>70</v>
      </c>
      <c r="K6717" s="153" t="s">
        <v>59</v>
      </c>
      <c r="L6717" s="153"/>
      <c r="M6717" s="153"/>
      <c r="N6717" s="153">
        <v>500</v>
      </c>
      <c r="O6717" s="155" t="s">
        <v>11126</v>
      </c>
      <c r="P6717" s="156" t="s">
        <v>60</v>
      </c>
      <c r="Q6717" s="157" t="s">
        <v>8211</v>
      </c>
      <c r="R6717" s="158"/>
      <c r="S6717" s="159"/>
      <c r="T6717" s="159" t="s">
        <v>6983</v>
      </c>
      <c r="U6717" s="159" t="s">
        <v>8212</v>
      </c>
      <c r="V6717" s="154">
        <v>46139</v>
      </c>
      <c r="W6717" s="154">
        <v>46146</v>
      </c>
      <c r="X6717" s="154"/>
      <c r="Y6717" s="160"/>
      <c r="Z6717" s="160"/>
      <c r="AA6717" s="153"/>
      <c r="AB6717" s="153"/>
      <c r="AC6717" s="182" t="e">
        <f t="shared" si="210"/>
        <v>#DIV/0!</v>
      </c>
      <c r="AD6717" s="153" t="e">
        <f t="shared" si="211"/>
        <v>#DIV/0!</v>
      </c>
      <c r="AE6717" s="207"/>
      <c r="AF6717" s="153"/>
      <c r="AG6717" s="159"/>
      <c r="AH6717" s="153"/>
      <c r="AI6717" s="161"/>
      <c r="AJ6717" s="153"/>
      <c r="AK6717" s="153"/>
      <c r="AL6717" s="207"/>
      <c r="AM6717" s="207"/>
      <c r="AN6717" s="207"/>
      <c r="AO6717" s="207"/>
      <c r="AP6717" s="147" t="s">
        <v>67</v>
      </c>
      <c r="AQ6717" s="147" t="s">
        <v>67</v>
      </c>
      <c r="AR6717" s="147"/>
      <c r="AS6717" s="209" t="s">
        <v>68</v>
      </c>
      <c r="AT6717" s="223" t="str">
        <f>MONTH(B6717)&amp;"/"&amp;YEAR(B6717)</f>
        <v>4/2026</v>
      </c>
      <c r="AU6717" s="223">
        <f>WEEKNUM(B6717)-WEEKNUM(EOMONTH(B6717,-1)+1)+1</f>
        <v>4</v>
      </c>
      <c r="AV6717" s="209" t="str">
        <f>MONTH(R6717)&amp;"/"&amp;YEAR(R6717)</f>
        <v>1/1900</v>
      </c>
      <c r="AW6717" s="209" t="e">
        <f>WEEKNUM(R6717)-WEEKNUM(EOMONTH(R6717,-1)+1)+1</f>
        <v>#NUM!</v>
      </c>
      <c r="AX6717" s="209">
        <f>IF(BB6717="S",IF(Q6717="1. Aceitou o programa",R6717-B6717,0),0)</f>
        <v>0</v>
      </c>
      <c r="AY6717" s="209">
        <f>IF(BB6717="S",IF(AND(S6717&lt;&gt;"",R6717&lt;&gt;""),S6717-R6717,0),0)</f>
        <v>0</v>
      </c>
      <c r="AZ6717" s="209">
        <f>IF(BB6717="S",IF(Q6717="1. Aceitou o programa",IF(OR(X6717="Não se Aplica",X6717=""),IF(OR(W6717="Não se Aplica",W6717=""),0,W6717-V6717),AVERAGE(X6717-W6717,W6717-V6717)),0),0)</f>
        <v>0</v>
      </c>
      <c r="BA6717" s="209">
        <f>IF(BB6717="S",IF(AND(Q6717="1. Aceitou o programa",AH6717="Realizada"),IFERROR(IF(AG6717="",0,AG6717-R6717),0),0),0)</f>
        <v>0</v>
      </c>
      <c r="BB6717" s="209" t="str">
        <f>_xlfn.XLOOKUP(U6717,'Lista Suspensa'!$AA$20:$AA$23,'Lista Suspensa'!$AB$20:$AB$23,"N/A")</f>
        <v>S</v>
      </c>
    </row>
    <row r="6718" spans="1:54" ht="12" customHeight="1">
      <c r="A6718" s="151" t="s">
        <v>54</v>
      </c>
      <c r="B6718" s="152">
        <v>46134</v>
      </c>
      <c r="C6718" s="153" t="s">
        <v>297</v>
      </c>
      <c r="D6718" s="153" t="s">
        <v>455</v>
      </c>
      <c r="E6718" s="244">
        <v>96688833</v>
      </c>
      <c r="F6718" s="144" t="s">
        <v>11127</v>
      </c>
      <c r="G6718" s="230"/>
      <c r="H6718" s="154">
        <v>34951</v>
      </c>
      <c r="I6718" s="153">
        <v>30</v>
      </c>
      <c r="J6718" s="148" t="s">
        <v>70</v>
      </c>
      <c r="K6718" s="153" t="s">
        <v>101</v>
      </c>
      <c r="L6718" s="153"/>
      <c r="M6718" s="153"/>
      <c r="N6718" s="153">
        <v>120</v>
      </c>
      <c r="O6718" s="155" t="s">
        <v>11128</v>
      </c>
      <c r="P6718" s="156" t="s">
        <v>60</v>
      </c>
      <c r="Q6718" s="157" t="s">
        <v>8211</v>
      </c>
      <c r="R6718" s="158"/>
      <c r="S6718" s="159"/>
      <c r="T6718" s="159" t="s">
        <v>6983</v>
      </c>
      <c r="U6718" s="159" t="s">
        <v>8212</v>
      </c>
      <c r="V6718" s="154">
        <v>46139</v>
      </c>
      <c r="W6718" s="154">
        <v>46146</v>
      </c>
      <c r="X6718" s="154"/>
      <c r="Y6718" s="160"/>
      <c r="Z6718" s="160"/>
      <c r="AA6718" s="153"/>
      <c r="AB6718" s="153"/>
      <c r="AC6718" s="182" t="e">
        <f t="shared" si="210"/>
        <v>#DIV/0!</v>
      </c>
      <c r="AD6718" s="153" t="e">
        <f t="shared" si="211"/>
        <v>#DIV/0!</v>
      </c>
      <c r="AE6718" s="207"/>
      <c r="AF6718" s="153"/>
      <c r="AG6718" s="159"/>
      <c r="AH6718" s="153"/>
      <c r="AI6718" s="161"/>
      <c r="AJ6718" s="153"/>
      <c r="AK6718" s="153"/>
      <c r="AL6718" s="207"/>
      <c r="AM6718" s="207"/>
      <c r="AN6718" s="207"/>
      <c r="AO6718" s="207"/>
      <c r="AP6718" s="147" t="s">
        <v>67</v>
      </c>
      <c r="AQ6718" s="147" t="s">
        <v>67</v>
      </c>
      <c r="AR6718" s="147"/>
      <c r="AS6718" s="209" t="s">
        <v>68</v>
      </c>
      <c r="AT6718" s="223" t="str">
        <f>MONTH(B6718)&amp;"/"&amp;YEAR(B6718)</f>
        <v>4/2026</v>
      </c>
      <c r="AU6718" s="223">
        <f>WEEKNUM(B6718)-WEEKNUM(EOMONTH(B6718,-1)+1)+1</f>
        <v>4</v>
      </c>
      <c r="AV6718" s="209" t="str">
        <f>MONTH(R6718)&amp;"/"&amp;YEAR(R6718)</f>
        <v>1/1900</v>
      </c>
      <c r="AW6718" s="209" t="e">
        <f>WEEKNUM(R6718)-WEEKNUM(EOMONTH(R6718,-1)+1)+1</f>
        <v>#NUM!</v>
      </c>
      <c r="AX6718" s="209">
        <f>IF(BB6718="S",IF(Q6718="1. Aceitou o programa",R6718-B6718,0),0)</f>
        <v>0</v>
      </c>
      <c r="AY6718" s="209">
        <f>IF(BB6718="S",IF(AND(S6718&lt;&gt;"",R6718&lt;&gt;""),S6718-R6718,0),0)</f>
        <v>0</v>
      </c>
      <c r="AZ6718" s="209">
        <f>IF(BB6718="S",IF(Q6718="1. Aceitou o programa",IF(OR(X6718="Não se Aplica",X6718=""),IF(OR(W6718="Não se Aplica",W6718=""),0,W6718-V6718),AVERAGE(X6718-W6718,W6718-V6718)),0),0)</f>
        <v>0</v>
      </c>
      <c r="BA6718" s="209">
        <f>IF(BB6718="S",IF(AND(Q6718="1. Aceitou o programa",AH6718="Realizada"),IFERROR(IF(AG6718="",0,AG6718-R6718),0),0),0)</f>
        <v>0</v>
      </c>
      <c r="BB6718" s="209" t="str">
        <f>_xlfn.XLOOKUP(U6718,'Lista Suspensa'!$AA$20:$AA$23,'Lista Suspensa'!$AB$20:$AB$23,"N/A")</f>
        <v>S</v>
      </c>
    </row>
    <row r="6719" spans="1:54" ht="12" customHeight="1">
      <c r="A6719" s="151" t="s">
        <v>67</v>
      </c>
      <c r="B6719" s="152">
        <v>46146</v>
      </c>
      <c r="C6719" s="153" t="s">
        <v>297</v>
      </c>
      <c r="D6719" s="153" t="s">
        <v>455</v>
      </c>
      <c r="E6719" s="244">
        <v>95920991</v>
      </c>
      <c r="F6719" s="144" t="s">
        <v>11129</v>
      </c>
      <c r="G6719" s="230"/>
      <c r="H6719" s="154">
        <v>31114</v>
      </c>
      <c r="I6719" s="153">
        <v>41</v>
      </c>
      <c r="J6719" s="148" t="s">
        <v>70</v>
      </c>
      <c r="K6719" s="153" t="s">
        <v>101</v>
      </c>
      <c r="L6719" s="153"/>
      <c r="M6719" s="153"/>
      <c r="N6719" s="153">
        <v>450</v>
      </c>
      <c r="O6719" s="155" t="s">
        <v>11130</v>
      </c>
      <c r="P6719" s="156" t="s">
        <v>89</v>
      </c>
      <c r="Q6719" s="157" t="s">
        <v>8211</v>
      </c>
      <c r="R6719" s="158"/>
      <c r="S6719" s="159"/>
      <c r="T6719" s="159" t="s">
        <v>6983</v>
      </c>
      <c r="U6719" s="159" t="s">
        <v>8212</v>
      </c>
      <c r="V6719" s="154">
        <v>46146</v>
      </c>
      <c r="W6719" s="154">
        <v>46155</v>
      </c>
      <c r="X6719" s="154"/>
      <c r="Y6719" s="160"/>
      <c r="Z6719" s="160"/>
      <c r="AA6719" s="153"/>
      <c r="AB6719" s="153"/>
      <c r="AC6719" s="182" t="e">
        <f t="shared" si="210"/>
        <v>#DIV/0!</v>
      </c>
      <c r="AD6719" s="153" t="e">
        <f t="shared" si="211"/>
        <v>#DIV/0!</v>
      </c>
      <c r="AE6719" s="207"/>
      <c r="AF6719" s="153"/>
      <c r="AG6719" s="159"/>
      <c r="AH6719" s="153"/>
      <c r="AI6719" s="161"/>
      <c r="AJ6719" s="153"/>
      <c r="AK6719" s="153"/>
      <c r="AL6719" s="207"/>
      <c r="AM6719" s="207"/>
      <c r="AN6719" s="207"/>
      <c r="AO6719" s="207"/>
      <c r="AP6719" s="147" t="s">
        <v>4751</v>
      </c>
      <c r="AQ6719" s="147" t="s">
        <v>67</v>
      </c>
      <c r="AR6719" s="147"/>
      <c r="AS6719" s="209" t="s">
        <v>68</v>
      </c>
      <c r="AT6719" s="223" t="str">
        <f>MONTH(B6719)&amp;"/"&amp;YEAR(B6719)</f>
        <v>5/2026</v>
      </c>
      <c r="AU6719" s="223">
        <f>WEEKNUM(B6719)-WEEKNUM(EOMONTH(B6719,-1)+1)+1</f>
        <v>2</v>
      </c>
      <c r="AV6719" s="209" t="str">
        <f>MONTH(R6719)&amp;"/"&amp;YEAR(R6719)</f>
        <v>1/1900</v>
      </c>
      <c r="AW6719" s="209" t="e">
        <f>WEEKNUM(R6719)-WEEKNUM(EOMONTH(R6719,-1)+1)+1</f>
        <v>#NUM!</v>
      </c>
      <c r="AX6719" s="209">
        <f>IF(BB6719="S",IF(Q6719="1. Aceitou o programa",R6719-B6719,0),0)</f>
        <v>0</v>
      </c>
      <c r="AY6719" s="209">
        <f>IF(BB6719="S",IF(AND(S6719&lt;&gt;"",R6719&lt;&gt;""),S6719-R6719,0),0)</f>
        <v>0</v>
      </c>
      <c r="AZ6719" s="209">
        <f>IF(BB6719="S",IF(Q6719="1. Aceitou o programa",IF(OR(X6719="Não se Aplica",X6719=""),IF(OR(W6719="Não se Aplica",W6719=""),0,W6719-V6719),AVERAGE(X6719-W6719,W6719-V6719)),0),0)</f>
        <v>0</v>
      </c>
      <c r="BA6719" s="209">
        <f>IF(BB6719="S",IF(AND(Q6719="1. Aceitou o programa",AH6719="Realizada"),IFERROR(IF(AG6719="",0,AG6719-R6719),0),0),0)</f>
        <v>0</v>
      </c>
      <c r="BB6719" s="209" t="str">
        <f>_xlfn.XLOOKUP(U6719,'Lista Suspensa'!$AA$20:$AA$23,'Lista Suspensa'!$AB$20:$AB$23,"N/A")</f>
        <v>S</v>
      </c>
    </row>
    <row r="6720" spans="1:54" ht="12" customHeight="1">
      <c r="A6720" s="151" t="s">
        <v>67</v>
      </c>
      <c r="B6720" s="152">
        <v>46147</v>
      </c>
      <c r="C6720" s="153" t="s">
        <v>297</v>
      </c>
      <c r="D6720" s="153" t="s">
        <v>455</v>
      </c>
      <c r="E6720" s="244">
        <v>97454606</v>
      </c>
      <c r="F6720" s="144" t="s">
        <v>11131</v>
      </c>
      <c r="G6720" s="230"/>
      <c r="H6720" s="154">
        <v>37463</v>
      </c>
      <c r="I6720" s="153">
        <v>23</v>
      </c>
      <c r="J6720" s="148" t="s">
        <v>70</v>
      </c>
      <c r="K6720" s="153" t="s">
        <v>59</v>
      </c>
      <c r="L6720" s="153"/>
      <c r="M6720" s="153"/>
      <c r="N6720" s="153">
        <v>450</v>
      </c>
      <c r="O6720" s="155" t="s">
        <v>11132</v>
      </c>
      <c r="P6720" s="156" t="s">
        <v>60</v>
      </c>
      <c r="Q6720" s="157" t="s">
        <v>8211</v>
      </c>
      <c r="R6720" s="158"/>
      <c r="S6720" s="159"/>
      <c r="T6720" s="159" t="s">
        <v>6983</v>
      </c>
      <c r="U6720" s="159" t="s">
        <v>8212</v>
      </c>
      <c r="V6720" s="154">
        <v>46148</v>
      </c>
      <c r="W6720" s="154">
        <v>46155</v>
      </c>
      <c r="X6720" s="154"/>
      <c r="Y6720" s="160"/>
      <c r="Z6720" s="160"/>
      <c r="AA6720" s="153"/>
      <c r="AB6720" s="153"/>
      <c r="AC6720" s="182" t="e">
        <f t="shared" si="210"/>
        <v>#DIV/0!</v>
      </c>
      <c r="AD6720" s="153" t="e">
        <f t="shared" si="211"/>
        <v>#DIV/0!</v>
      </c>
      <c r="AE6720" s="207"/>
      <c r="AF6720" s="153"/>
      <c r="AG6720" s="159"/>
      <c r="AH6720" s="153"/>
      <c r="AI6720" s="161"/>
      <c r="AJ6720" s="153"/>
      <c r="AK6720" s="153"/>
      <c r="AL6720" s="207"/>
      <c r="AM6720" s="207"/>
      <c r="AN6720" s="207"/>
      <c r="AO6720" s="207"/>
      <c r="AP6720" s="147" t="s">
        <v>4751</v>
      </c>
      <c r="AQ6720" s="147" t="s">
        <v>67</v>
      </c>
      <c r="AR6720" s="147"/>
      <c r="AS6720" s="209" t="s">
        <v>68</v>
      </c>
      <c r="AT6720" s="223" t="str">
        <f>MONTH(B6720)&amp;"/"&amp;YEAR(B6720)</f>
        <v>5/2026</v>
      </c>
      <c r="AU6720" s="223">
        <f>WEEKNUM(B6720)-WEEKNUM(EOMONTH(B6720,-1)+1)+1</f>
        <v>2</v>
      </c>
      <c r="AV6720" s="209" t="str">
        <f>MONTH(R6720)&amp;"/"&amp;YEAR(R6720)</f>
        <v>1/1900</v>
      </c>
      <c r="AW6720" s="209" t="e">
        <f>WEEKNUM(R6720)-WEEKNUM(EOMONTH(R6720,-1)+1)+1</f>
        <v>#NUM!</v>
      </c>
      <c r="AX6720" s="209">
        <f>IF(BB6720="S",IF(Q6720="1. Aceitou o programa",R6720-B6720,0),0)</f>
        <v>0</v>
      </c>
      <c r="AY6720" s="209">
        <f>IF(BB6720="S",IF(AND(S6720&lt;&gt;"",R6720&lt;&gt;""),S6720-R6720,0),0)</f>
        <v>0</v>
      </c>
      <c r="AZ6720" s="209">
        <f>IF(BB6720="S",IF(Q6720="1. Aceitou o programa",IF(OR(X6720="Não se Aplica",X6720=""),IF(OR(W6720="Não se Aplica",W6720=""),0,W6720-V6720),AVERAGE(X6720-W6720,W6720-V6720)),0),0)</f>
        <v>0</v>
      </c>
      <c r="BA6720" s="209">
        <f>IF(BB6720="S",IF(AND(Q6720="1. Aceitou o programa",AH6720="Realizada"),IFERROR(IF(AG6720="",0,AG6720-R6720),0),0),0)</f>
        <v>0</v>
      </c>
      <c r="BB6720" s="209" t="str">
        <f>_xlfn.XLOOKUP(U6720,'Lista Suspensa'!$AA$20:$AA$23,'Lista Suspensa'!$AB$20:$AB$23,"N/A")</f>
        <v>S</v>
      </c>
    </row>
    <row r="6721" spans="1:54" ht="12" customHeight="1">
      <c r="A6721" s="151" t="s">
        <v>54</v>
      </c>
      <c r="B6721" s="152">
        <v>46083</v>
      </c>
      <c r="C6721" s="153" t="s">
        <v>297</v>
      </c>
      <c r="D6721" s="153" t="s">
        <v>167</v>
      </c>
      <c r="E6721" s="244">
        <v>84811483</v>
      </c>
      <c r="F6721" s="144" t="s">
        <v>11133</v>
      </c>
      <c r="G6721" s="230"/>
      <c r="H6721" s="154">
        <v>25065</v>
      </c>
      <c r="I6721" s="153">
        <v>57</v>
      </c>
      <c r="J6721" s="148" t="s">
        <v>70</v>
      </c>
      <c r="K6721" s="153" t="s">
        <v>59</v>
      </c>
      <c r="L6721" s="153"/>
      <c r="M6721" s="153"/>
      <c r="N6721" s="153">
        <v>450</v>
      </c>
      <c r="O6721" s="155" t="s">
        <v>11134</v>
      </c>
      <c r="P6721" s="156" t="s">
        <v>60</v>
      </c>
      <c r="Q6721" s="157" t="s">
        <v>8211</v>
      </c>
      <c r="R6721" s="158"/>
      <c r="S6721" s="159"/>
      <c r="T6721" s="159" t="s">
        <v>6983</v>
      </c>
      <c r="U6721" s="159" t="s">
        <v>8212</v>
      </c>
      <c r="V6721" s="154">
        <v>46114</v>
      </c>
      <c r="W6721" s="154">
        <v>46150</v>
      </c>
      <c r="X6721" s="154"/>
      <c r="Y6721" s="160"/>
      <c r="Z6721" s="160"/>
      <c r="AA6721" s="153"/>
      <c r="AB6721" s="153"/>
      <c r="AC6721" s="182" t="e">
        <f t="shared" si="210"/>
        <v>#DIV/0!</v>
      </c>
      <c r="AD6721" s="153" t="e">
        <f t="shared" si="211"/>
        <v>#DIV/0!</v>
      </c>
      <c r="AE6721" s="207"/>
      <c r="AF6721" s="153"/>
      <c r="AG6721" s="159"/>
      <c r="AH6721" s="153"/>
      <c r="AI6721" s="161"/>
      <c r="AJ6721" s="153"/>
      <c r="AK6721" s="153"/>
      <c r="AL6721" s="207"/>
      <c r="AM6721" s="207"/>
      <c r="AN6721" s="207"/>
      <c r="AO6721" s="207"/>
      <c r="AP6721" s="147" t="s">
        <v>4751</v>
      </c>
      <c r="AQ6721" s="147" t="s">
        <v>67</v>
      </c>
      <c r="AR6721" s="147"/>
      <c r="AS6721" s="209" t="s">
        <v>68</v>
      </c>
      <c r="AT6721" s="223" t="str">
        <f>MONTH(B6721)&amp;"/"&amp;YEAR(B6721)</f>
        <v>3/2026</v>
      </c>
      <c r="AU6721" s="223">
        <f>WEEKNUM(B6721)-WEEKNUM(EOMONTH(B6721,-1)+1)+1</f>
        <v>1</v>
      </c>
      <c r="AV6721" s="209" t="str">
        <f>MONTH(R6721)&amp;"/"&amp;YEAR(R6721)</f>
        <v>1/1900</v>
      </c>
      <c r="AW6721" s="209" t="e">
        <f>WEEKNUM(R6721)-WEEKNUM(EOMONTH(R6721,-1)+1)+1</f>
        <v>#NUM!</v>
      </c>
      <c r="AX6721" s="209">
        <f>IF(BB6721="S",IF(Q6721="1. Aceitou o programa",R6721-B6721,0),0)</f>
        <v>0</v>
      </c>
      <c r="AY6721" s="209">
        <f>IF(BB6721="S",IF(AND(S6721&lt;&gt;"",R6721&lt;&gt;""),S6721-R6721,0),0)</f>
        <v>0</v>
      </c>
      <c r="AZ6721" s="209">
        <f>IF(BB6721="S",IF(Q6721="1. Aceitou o programa",IF(OR(X6721="Não se Aplica",X6721=""),IF(OR(W6721="Não se Aplica",W6721=""),0,W6721-V6721),AVERAGE(X6721-W6721,W6721-V6721)),0),0)</f>
        <v>0</v>
      </c>
      <c r="BA6721" s="209">
        <f>IF(BB6721="S",IF(AND(Q6721="1. Aceitou o programa",AH6721="Realizada"),IFERROR(IF(AG6721="",0,AG6721-R6721),0),0),0)</f>
        <v>0</v>
      </c>
      <c r="BB6721" s="209" t="str">
        <f>_xlfn.XLOOKUP(U6721,'Lista Suspensa'!$AA$20:$AA$23,'Lista Suspensa'!$AB$20:$AB$23,"N/A")</f>
        <v>S</v>
      </c>
    </row>
    <row r="6722" spans="1:54" ht="12" customHeight="1">
      <c r="A6722" s="151" t="s">
        <v>54</v>
      </c>
      <c r="B6722" s="152">
        <v>46083</v>
      </c>
      <c r="C6722" s="153" t="s">
        <v>297</v>
      </c>
      <c r="D6722" s="153" t="s">
        <v>167</v>
      </c>
      <c r="E6722" s="244">
        <v>86960667</v>
      </c>
      <c r="F6722" s="144" t="s">
        <v>11135</v>
      </c>
      <c r="G6722" s="230"/>
      <c r="H6722" s="154">
        <v>29054</v>
      </c>
      <c r="I6722" s="153">
        <v>46</v>
      </c>
      <c r="J6722" s="148" t="s">
        <v>70</v>
      </c>
      <c r="K6722" s="153"/>
      <c r="L6722" s="153"/>
      <c r="M6722" s="153"/>
      <c r="N6722" s="153">
        <v>380</v>
      </c>
      <c r="O6722" s="155" t="s">
        <v>11136</v>
      </c>
      <c r="P6722" s="156" t="s">
        <v>60</v>
      </c>
      <c r="Q6722" s="157" t="s">
        <v>8211</v>
      </c>
      <c r="R6722" s="158"/>
      <c r="S6722" s="159"/>
      <c r="T6722" s="159" t="s">
        <v>6983</v>
      </c>
      <c r="U6722" s="159" t="s">
        <v>8212</v>
      </c>
      <c r="V6722" s="154">
        <v>46114</v>
      </c>
      <c r="W6722" s="154">
        <v>46150</v>
      </c>
      <c r="X6722" s="154"/>
      <c r="Y6722" s="160"/>
      <c r="Z6722" s="160"/>
      <c r="AA6722" s="153"/>
      <c r="AB6722" s="153"/>
      <c r="AC6722" s="182" t="e">
        <f t="shared" ref="AC6722:AC6785" si="212">SUM(AA6722/(AB6722^2))</f>
        <v>#DIV/0!</v>
      </c>
      <c r="AD6722" s="153" t="e">
        <f t="shared" ref="AD6722:AD6785" si="213">IF(AC6722&lt;18.5,"ABAIXO DO PESO",
(IF(AC6722&lt;=24.9,"PESO NORMAL",
(IF(AC6722&lt;=29.9,"SOBREPESO",
(IF(AC6722&lt;=34.9,"OBESIDADE I",
(IF(AC6722&lt;=39.9,"OBESIDADE II",
(IF(AC6722&lt;=999,"OBESIDADE III","VAZIO")))))))))))</f>
        <v>#DIV/0!</v>
      </c>
      <c r="AE6722" s="207"/>
      <c r="AF6722" s="153"/>
      <c r="AG6722" s="159"/>
      <c r="AH6722" s="153"/>
      <c r="AI6722" s="161"/>
      <c r="AJ6722" s="153"/>
      <c r="AK6722" s="153"/>
      <c r="AL6722" s="207"/>
      <c r="AM6722" s="207"/>
      <c r="AN6722" s="207"/>
      <c r="AO6722" s="207"/>
      <c r="AP6722" s="147" t="s">
        <v>4751</v>
      </c>
      <c r="AQ6722" s="147" t="s">
        <v>67</v>
      </c>
      <c r="AR6722" s="147"/>
      <c r="AS6722" s="209" t="s">
        <v>68</v>
      </c>
      <c r="AT6722" s="223" t="str">
        <f>MONTH(B6722)&amp;"/"&amp;YEAR(B6722)</f>
        <v>3/2026</v>
      </c>
      <c r="AU6722" s="223">
        <f>WEEKNUM(B6722)-WEEKNUM(EOMONTH(B6722,-1)+1)+1</f>
        <v>1</v>
      </c>
      <c r="AV6722" s="209" t="str">
        <f>MONTH(R6722)&amp;"/"&amp;YEAR(R6722)</f>
        <v>1/1900</v>
      </c>
      <c r="AW6722" s="209" t="e">
        <f>WEEKNUM(R6722)-WEEKNUM(EOMONTH(R6722,-1)+1)+1</f>
        <v>#NUM!</v>
      </c>
      <c r="AX6722" s="209">
        <f>IF(BB6722="S",IF(Q6722="1. Aceitou o programa",R6722-B6722,0),0)</f>
        <v>0</v>
      </c>
      <c r="AY6722" s="209">
        <f>IF(BB6722="S",IF(AND(S6722&lt;&gt;"",R6722&lt;&gt;""),S6722-R6722,0),0)</f>
        <v>0</v>
      </c>
      <c r="AZ6722" s="209">
        <f>IF(BB6722="S",IF(Q6722="1. Aceitou o programa",IF(OR(X6722="Não se Aplica",X6722=""),IF(OR(W6722="Não se Aplica",W6722=""),0,W6722-V6722),AVERAGE(X6722-W6722,W6722-V6722)),0),0)</f>
        <v>0</v>
      </c>
      <c r="BA6722" s="209">
        <f>IF(BB6722="S",IF(AND(Q6722="1. Aceitou o programa",AH6722="Realizada"),IFERROR(IF(AG6722="",0,AG6722-R6722),0),0),0)</f>
        <v>0</v>
      </c>
      <c r="BB6722" s="209" t="str">
        <f>_xlfn.XLOOKUP(U6722,'Lista Suspensa'!$AA$20:$AA$23,'Lista Suspensa'!$AB$20:$AB$23,"N/A")</f>
        <v>S</v>
      </c>
    </row>
    <row r="6723" spans="1:54" ht="12" customHeight="1">
      <c r="A6723" s="151" t="s">
        <v>54</v>
      </c>
      <c r="B6723" s="152">
        <v>46112</v>
      </c>
      <c r="C6723" s="153" t="s">
        <v>297</v>
      </c>
      <c r="D6723" s="153" t="s">
        <v>167</v>
      </c>
      <c r="E6723" s="244">
        <v>631466355</v>
      </c>
      <c r="F6723" s="144" t="s">
        <v>11137</v>
      </c>
      <c r="G6723" s="230"/>
      <c r="H6723" s="154">
        <v>28443</v>
      </c>
      <c r="I6723" s="153">
        <v>48</v>
      </c>
      <c r="J6723" s="148" t="s">
        <v>70</v>
      </c>
      <c r="K6723" s="153" t="s">
        <v>59</v>
      </c>
      <c r="L6723" s="153"/>
      <c r="M6723" s="153"/>
      <c r="N6723" s="153"/>
      <c r="O6723" s="155">
        <v>11988060049</v>
      </c>
      <c r="P6723" s="156" t="s">
        <v>60</v>
      </c>
      <c r="Q6723" s="157" t="s">
        <v>8211</v>
      </c>
      <c r="R6723" s="158"/>
      <c r="S6723" s="159"/>
      <c r="T6723" s="159" t="s">
        <v>6983</v>
      </c>
      <c r="U6723" s="159" t="s">
        <v>8212</v>
      </c>
      <c r="V6723" s="154">
        <v>46128</v>
      </c>
      <c r="W6723" s="154">
        <v>46146</v>
      </c>
      <c r="X6723" s="154"/>
      <c r="Y6723" s="160"/>
      <c r="Z6723" s="160"/>
      <c r="AA6723" s="153"/>
      <c r="AB6723" s="153"/>
      <c r="AC6723" s="182" t="e">
        <f t="shared" si="212"/>
        <v>#DIV/0!</v>
      </c>
      <c r="AD6723" s="153" t="e">
        <f t="shared" si="213"/>
        <v>#DIV/0!</v>
      </c>
      <c r="AE6723" s="207"/>
      <c r="AF6723" s="153"/>
      <c r="AG6723" s="159"/>
      <c r="AH6723" s="153"/>
      <c r="AI6723" s="161"/>
      <c r="AJ6723" s="153"/>
      <c r="AK6723" s="153"/>
      <c r="AL6723" s="207"/>
      <c r="AM6723" s="207"/>
      <c r="AN6723" s="207"/>
      <c r="AO6723" s="207"/>
      <c r="AP6723" s="147" t="s">
        <v>4751</v>
      </c>
      <c r="AQ6723" s="147" t="s">
        <v>67</v>
      </c>
      <c r="AR6723" s="147"/>
      <c r="AS6723" s="209" t="s">
        <v>68</v>
      </c>
      <c r="AT6723" s="223" t="str">
        <f>MONTH(B6723)&amp;"/"&amp;YEAR(B6723)</f>
        <v>3/2026</v>
      </c>
      <c r="AU6723" s="223">
        <f>WEEKNUM(B6723)-WEEKNUM(EOMONTH(B6723,-1)+1)+1</f>
        <v>5</v>
      </c>
      <c r="AV6723" s="209" t="str">
        <f>MONTH(R6723)&amp;"/"&amp;YEAR(R6723)</f>
        <v>1/1900</v>
      </c>
      <c r="AW6723" s="209" t="e">
        <f>WEEKNUM(R6723)-WEEKNUM(EOMONTH(R6723,-1)+1)+1</f>
        <v>#NUM!</v>
      </c>
      <c r="AX6723" s="209">
        <f>IF(BB6723="S",IF(Q6723="1. Aceitou o programa",R6723-B6723,0),0)</f>
        <v>0</v>
      </c>
      <c r="AY6723" s="209">
        <f>IF(BB6723="S",IF(AND(S6723&lt;&gt;"",R6723&lt;&gt;""),S6723-R6723,0),0)</f>
        <v>0</v>
      </c>
      <c r="AZ6723" s="209">
        <f>IF(BB6723="S",IF(Q6723="1. Aceitou o programa",IF(OR(X6723="Não se Aplica",X6723=""),IF(OR(W6723="Não se Aplica",W6723=""),0,W6723-V6723),AVERAGE(X6723-W6723,W6723-V6723)),0),0)</f>
        <v>0</v>
      </c>
      <c r="BA6723" s="209">
        <f>IF(BB6723="S",IF(AND(Q6723="1. Aceitou o programa",AH6723="Realizada"),IFERROR(IF(AG6723="",0,AG6723-R6723),0),0),0)</f>
        <v>0</v>
      </c>
      <c r="BB6723" s="209" t="str">
        <f>_xlfn.XLOOKUP(U6723,'Lista Suspensa'!$AA$20:$AA$23,'Lista Suspensa'!$AB$20:$AB$23,"N/A")</f>
        <v>S</v>
      </c>
    </row>
    <row r="6724" spans="1:54" ht="12" customHeight="1">
      <c r="A6724" s="151" t="s">
        <v>67</v>
      </c>
      <c r="B6724" s="152">
        <v>46139</v>
      </c>
      <c r="C6724" s="153" t="s">
        <v>297</v>
      </c>
      <c r="D6724" s="153" t="s">
        <v>455</v>
      </c>
      <c r="E6724" s="244">
        <v>82750219</v>
      </c>
      <c r="F6724" s="144" t="s">
        <v>11138</v>
      </c>
      <c r="G6724" s="230"/>
      <c r="H6724" s="154">
        <v>24286</v>
      </c>
      <c r="I6724" s="153">
        <v>59</v>
      </c>
      <c r="J6724" s="148" t="s">
        <v>58</v>
      </c>
      <c r="K6724" s="153"/>
      <c r="L6724" s="153"/>
      <c r="M6724" s="153"/>
      <c r="N6724" s="153">
        <v>450</v>
      </c>
      <c r="O6724" s="155">
        <v>21960158634</v>
      </c>
      <c r="P6724" s="156" t="s">
        <v>60</v>
      </c>
      <c r="Q6724" s="157" t="s">
        <v>8211</v>
      </c>
      <c r="R6724" s="158"/>
      <c r="S6724" s="159"/>
      <c r="T6724" s="159" t="s">
        <v>6983</v>
      </c>
      <c r="U6724" s="159" t="s">
        <v>8212</v>
      </c>
      <c r="V6724" s="154">
        <v>46146</v>
      </c>
      <c r="W6724" s="154">
        <v>46155</v>
      </c>
      <c r="X6724" s="154"/>
      <c r="Y6724" s="160"/>
      <c r="Z6724" s="160"/>
      <c r="AA6724" s="153"/>
      <c r="AB6724" s="153"/>
      <c r="AC6724" s="182" t="e">
        <f t="shared" si="212"/>
        <v>#DIV/0!</v>
      </c>
      <c r="AD6724" s="153" t="e">
        <f t="shared" si="213"/>
        <v>#DIV/0!</v>
      </c>
      <c r="AE6724" s="207"/>
      <c r="AF6724" s="153"/>
      <c r="AG6724" s="159"/>
      <c r="AH6724" s="153"/>
      <c r="AI6724" s="161"/>
      <c r="AJ6724" s="153"/>
      <c r="AK6724" s="153"/>
      <c r="AL6724" s="207"/>
      <c r="AM6724" s="207"/>
      <c r="AN6724" s="207"/>
      <c r="AO6724" s="207"/>
      <c r="AP6724" s="147" t="s">
        <v>4751</v>
      </c>
      <c r="AQ6724" s="147" t="s">
        <v>67</v>
      </c>
      <c r="AR6724" s="147"/>
      <c r="AS6724" s="209" t="s">
        <v>68</v>
      </c>
      <c r="AT6724" s="223" t="str">
        <f>MONTH(B6724)&amp;"/"&amp;YEAR(B6724)</f>
        <v>4/2026</v>
      </c>
      <c r="AU6724" s="223">
        <f>WEEKNUM(B6724)-WEEKNUM(EOMONTH(B6724,-1)+1)+1</f>
        <v>5</v>
      </c>
      <c r="AV6724" s="209" t="str">
        <f>MONTH(R6724)&amp;"/"&amp;YEAR(R6724)</f>
        <v>1/1900</v>
      </c>
      <c r="AW6724" s="209" t="e">
        <f>WEEKNUM(R6724)-WEEKNUM(EOMONTH(R6724,-1)+1)+1</f>
        <v>#NUM!</v>
      </c>
      <c r="AX6724" s="209">
        <f>IF(BB6724="S",IF(Q6724="1. Aceitou o programa",R6724-B6724,0),0)</f>
        <v>0</v>
      </c>
      <c r="AY6724" s="209">
        <f>IF(BB6724="S",IF(AND(S6724&lt;&gt;"",R6724&lt;&gt;""),S6724-R6724,0),0)</f>
        <v>0</v>
      </c>
      <c r="AZ6724" s="209">
        <f>IF(BB6724="S",IF(Q6724="1. Aceitou o programa",IF(OR(X6724="Não se Aplica",X6724=""),IF(OR(W6724="Não se Aplica",W6724=""),0,W6724-V6724),AVERAGE(X6724-W6724,W6724-V6724)),0),0)</f>
        <v>0</v>
      </c>
      <c r="BA6724" s="209">
        <f>IF(BB6724="S",IF(AND(Q6724="1. Aceitou o programa",AH6724="Realizada"),IFERROR(IF(AG6724="",0,AG6724-R6724),0),0),0)</f>
        <v>0</v>
      </c>
      <c r="BB6724" s="209" t="str">
        <f>_xlfn.XLOOKUP(U6724,'Lista Suspensa'!$AA$20:$AA$23,'Lista Suspensa'!$AB$20:$AB$23,"N/A")</f>
        <v>S</v>
      </c>
    </row>
    <row r="6725" spans="1:54" ht="12" customHeight="1">
      <c r="A6725" s="151" t="s">
        <v>67</v>
      </c>
      <c r="B6725" s="152">
        <v>46139</v>
      </c>
      <c r="C6725" s="153" t="s">
        <v>297</v>
      </c>
      <c r="D6725" s="153" t="s">
        <v>455</v>
      </c>
      <c r="E6725" s="244">
        <v>318352664</v>
      </c>
      <c r="F6725" s="144" t="s">
        <v>11139</v>
      </c>
      <c r="G6725" s="230"/>
      <c r="H6725" s="154">
        <v>34950</v>
      </c>
      <c r="I6725" s="153">
        <v>30</v>
      </c>
      <c r="J6725" s="148" t="s">
        <v>58</v>
      </c>
      <c r="K6725" s="153" t="s">
        <v>101</v>
      </c>
      <c r="L6725" s="153"/>
      <c r="M6725" s="153"/>
      <c r="N6725" s="153">
        <v>300</v>
      </c>
      <c r="O6725" s="155" t="s">
        <v>11140</v>
      </c>
      <c r="P6725" s="156" t="s">
        <v>60</v>
      </c>
      <c r="Q6725" s="157" t="s">
        <v>8211</v>
      </c>
      <c r="R6725" s="158"/>
      <c r="S6725" s="159"/>
      <c r="T6725" s="159" t="s">
        <v>6983</v>
      </c>
      <c r="U6725" s="159" t="s">
        <v>8212</v>
      </c>
      <c r="V6725" s="154">
        <v>46146</v>
      </c>
      <c r="W6725" s="154">
        <v>46155</v>
      </c>
      <c r="X6725" s="154"/>
      <c r="Y6725" s="160"/>
      <c r="Z6725" s="160"/>
      <c r="AA6725" s="153"/>
      <c r="AB6725" s="153"/>
      <c r="AC6725" s="182" t="e">
        <f t="shared" si="212"/>
        <v>#DIV/0!</v>
      </c>
      <c r="AD6725" s="153" t="e">
        <f t="shared" si="213"/>
        <v>#DIV/0!</v>
      </c>
      <c r="AE6725" s="207"/>
      <c r="AF6725" s="153"/>
      <c r="AG6725" s="159"/>
      <c r="AH6725" s="153"/>
      <c r="AI6725" s="161"/>
      <c r="AJ6725" s="153"/>
      <c r="AK6725" s="153"/>
      <c r="AL6725" s="207"/>
      <c r="AM6725" s="207"/>
      <c r="AN6725" s="207"/>
      <c r="AO6725" s="207"/>
      <c r="AP6725" s="147" t="s">
        <v>4751</v>
      </c>
      <c r="AQ6725" s="147" t="s">
        <v>67</v>
      </c>
      <c r="AR6725" s="147"/>
      <c r="AS6725" s="209" t="s">
        <v>68</v>
      </c>
      <c r="AT6725" s="223" t="str">
        <f>MONTH(B6725)&amp;"/"&amp;YEAR(B6725)</f>
        <v>4/2026</v>
      </c>
      <c r="AU6725" s="223">
        <f>WEEKNUM(B6725)-WEEKNUM(EOMONTH(B6725,-1)+1)+1</f>
        <v>5</v>
      </c>
      <c r="AV6725" s="209" t="str">
        <f>MONTH(R6725)&amp;"/"&amp;YEAR(R6725)</f>
        <v>1/1900</v>
      </c>
      <c r="AW6725" s="209" t="e">
        <f>WEEKNUM(R6725)-WEEKNUM(EOMONTH(R6725,-1)+1)+1</f>
        <v>#NUM!</v>
      </c>
      <c r="AX6725" s="209">
        <f>IF(BB6725="S",IF(Q6725="1. Aceitou o programa",R6725-B6725,0),0)</f>
        <v>0</v>
      </c>
      <c r="AY6725" s="209">
        <f>IF(BB6725="S",IF(AND(S6725&lt;&gt;"",R6725&lt;&gt;""),S6725-R6725,0),0)</f>
        <v>0</v>
      </c>
      <c r="AZ6725" s="209">
        <f>IF(BB6725="S",IF(Q6725="1. Aceitou o programa",IF(OR(X6725="Não se Aplica",X6725=""),IF(OR(W6725="Não se Aplica",W6725=""),0,W6725-V6725),AVERAGE(X6725-W6725,W6725-V6725)),0),0)</f>
        <v>0</v>
      </c>
      <c r="BA6725" s="209">
        <f>IF(BB6725="S",IF(AND(Q6725="1. Aceitou o programa",AH6725="Realizada"),IFERROR(IF(AG6725="",0,AG6725-R6725),0),0),0)</f>
        <v>0</v>
      </c>
      <c r="BB6725" s="209" t="str">
        <f>_xlfn.XLOOKUP(U6725,'Lista Suspensa'!$AA$20:$AA$23,'Lista Suspensa'!$AB$20:$AB$23,"N/A")</f>
        <v>S</v>
      </c>
    </row>
    <row r="6726" spans="1:54" ht="12" customHeight="1">
      <c r="A6726" s="151" t="s">
        <v>67</v>
      </c>
      <c r="B6726" s="152">
        <v>46140</v>
      </c>
      <c r="C6726" s="153" t="s">
        <v>297</v>
      </c>
      <c r="D6726" s="153" t="s">
        <v>455</v>
      </c>
      <c r="E6726" s="244">
        <v>94549152</v>
      </c>
      <c r="F6726" s="144" t="s">
        <v>11141</v>
      </c>
      <c r="G6726" s="230"/>
      <c r="H6726" s="154">
        <v>34372</v>
      </c>
      <c r="I6726" s="153">
        <v>32</v>
      </c>
      <c r="J6726" s="148" t="s">
        <v>70</v>
      </c>
      <c r="K6726" s="153" t="s">
        <v>59</v>
      </c>
      <c r="L6726" s="153"/>
      <c r="M6726" s="153"/>
      <c r="N6726" s="153">
        <v>60</v>
      </c>
      <c r="O6726" s="155" t="s">
        <v>11142</v>
      </c>
      <c r="P6726" s="156" t="s">
        <v>60</v>
      </c>
      <c r="Q6726" s="157" t="s">
        <v>8211</v>
      </c>
      <c r="R6726" s="158"/>
      <c r="S6726" s="159"/>
      <c r="T6726" s="159" t="s">
        <v>6983</v>
      </c>
      <c r="U6726" s="159" t="s">
        <v>8212</v>
      </c>
      <c r="V6726" s="154">
        <v>46141</v>
      </c>
      <c r="W6726" s="154">
        <v>46146</v>
      </c>
      <c r="X6726" s="154"/>
      <c r="Y6726" s="160"/>
      <c r="Z6726" s="160"/>
      <c r="AA6726" s="153"/>
      <c r="AB6726" s="153"/>
      <c r="AC6726" s="182" t="e">
        <f t="shared" si="212"/>
        <v>#DIV/0!</v>
      </c>
      <c r="AD6726" s="153" t="e">
        <f t="shared" si="213"/>
        <v>#DIV/0!</v>
      </c>
      <c r="AE6726" s="207"/>
      <c r="AF6726" s="153" t="s">
        <v>130</v>
      </c>
      <c r="AG6726" s="159"/>
      <c r="AH6726" s="153"/>
      <c r="AI6726" s="161"/>
      <c r="AJ6726" s="153"/>
      <c r="AK6726" s="153"/>
      <c r="AL6726" s="207"/>
      <c r="AM6726" s="207"/>
      <c r="AN6726" s="207"/>
      <c r="AO6726" s="207"/>
      <c r="AP6726" s="147" t="s">
        <v>4751</v>
      </c>
      <c r="AQ6726" s="147" t="s">
        <v>67</v>
      </c>
      <c r="AR6726" s="147"/>
      <c r="AS6726" s="209" t="s">
        <v>68</v>
      </c>
      <c r="AT6726" s="223" t="str">
        <f>MONTH(B6726)&amp;"/"&amp;YEAR(B6726)</f>
        <v>4/2026</v>
      </c>
      <c r="AU6726" s="223">
        <f>WEEKNUM(B6726)-WEEKNUM(EOMONTH(B6726,-1)+1)+1</f>
        <v>5</v>
      </c>
      <c r="AV6726" s="209" t="str">
        <f>MONTH(R6726)&amp;"/"&amp;YEAR(R6726)</f>
        <v>1/1900</v>
      </c>
      <c r="AW6726" s="209" t="e">
        <f>WEEKNUM(R6726)-WEEKNUM(EOMONTH(R6726,-1)+1)+1</f>
        <v>#NUM!</v>
      </c>
      <c r="AX6726" s="209">
        <f>IF(BB6726="S",IF(Q6726="1. Aceitou o programa",R6726-B6726,0),0)</f>
        <v>0</v>
      </c>
      <c r="AY6726" s="209">
        <f>IF(BB6726="S",IF(AND(S6726&lt;&gt;"",R6726&lt;&gt;""),S6726-R6726,0),0)</f>
        <v>0</v>
      </c>
      <c r="AZ6726" s="209">
        <f>IF(BB6726="S",IF(Q6726="1. Aceitou o programa",IF(OR(X6726="Não se Aplica",X6726=""),IF(OR(W6726="Não se Aplica",W6726=""),0,W6726-V6726),AVERAGE(X6726-W6726,W6726-V6726)),0),0)</f>
        <v>0</v>
      </c>
      <c r="BA6726" s="209">
        <f>IF(BB6726="S",IF(AND(Q6726="1. Aceitou o programa",AH6726="Realizada"),IFERROR(IF(AG6726="",0,AG6726-R6726),0),0),0)</f>
        <v>0</v>
      </c>
      <c r="BB6726" s="209" t="str">
        <f>_xlfn.XLOOKUP(U6726,'Lista Suspensa'!$AA$20:$AA$23,'Lista Suspensa'!$AB$20:$AB$23,"N/A")</f>
        <v>S</v>
      </c>
    </row>
    <row r="6727" spans="1:54" ht="12" customHeight="1">
      <c r="A6727" s="151" t="s">
        <v>67</v>
      </c>
      <c r="B6727" s="152">
        <v>46140</v>
      </c>
      <c r="C6727" s="153" t="s">
        <v>297</v>
      </c>
      <c r="D6727" s="153" t="s">
        <v>455</v>
      </c>
      <c r="E6727" s="244">
        <v>452579031</v>
      </c>
      <c r="F6727" s="144" t="s">
        <v>11143</v>
      </c>
      <c r="G6727" s="230"/>
      <c r="H6727" s="154">
        <v>27466</v>
      </c>
      <c r="I6727" s="153">
        <v>51</v>
      </c>
      <c r="J6727" s="148" t="s">
        <v>70</v>
      </c>
      <c r="K6727" s="153" t="s">
        <v>59</v>
      </c>
      <c r="L6727" s="153"/>
      <c r="M6727" s="153"/>
      <c r="N6727" s="153">
        <v>400</v>
      </c>
      <c r="O6727" s="155" t="s">
        <v>11144</v>
      </c>
      <c r="P6727" s="156" t="s">
        <v>60</v>
      </c>
      <c r="Q6727" s="157" t="s">
        <v>8211</v>
      </c>
      <c r="R6727" s="158"/>
      <c r="S6727" s="159"/>
      <c r="T6727" s="159" t="s">
        <v>6983</v>
      </c>
      <c r="U6727" s="159" t="s">
        <v>8212</v>
      </c>
      <c r="V6727" s="154">
        <v>46141</v>
      </c>
      <c r="W6727" s="154">
        <v>46146</v>
      </c>
      <c r="X6727" s="154"/>
      <c r="Y6727" s="160"/>
      <c r="Z6727" s="160"/>
      <c r="AA6727" s="153"/>
      <c r="AB6727" s="153"/>
      <c r="AC6727" s="182" t="e">
        <f t="shared" si="212"/>
        <v>#DIV/0!</v>
      </c>
      <c r="AD6727" s="153" t="e">
        <f t="shared" si="213"/>
        <v>#DIV/0!</v>
      </c>
      <c r="AE6727" s="207"/>
      <c r="AF6727" s="153"/>
      <c r="AG6727" s="159"/>
      <c r="AH6727" s="153"/>
      <c r="AI6727" s="161"/>
      <c r="AJ6727" s="153"/>
      <c r="AK6727" s="153"/>
      <c r="AL6727" s="207"/>
      <c r="AM6727" s="207"/>
      <c r="AN6727" s="207"/>
      <c r="AO6727" s="207"/>
      <c r="AP6727" s="147" t="s">
        <v>4751</v>
      </c>
      <c r="AQ6727" s="147" t="s">
        <v>67</v>
      </c>
      <c r="AR6727" s="147"/>
      <c r="AS6727" s="209" t="s">
        <v>68</v>
      </c>
      <c r="AT6727" s="223" t="str">
        <f>MONTH(B6727)&amp;"/"&amp;YEAR(B6727)</f>
        <v>4/2026</v>
      </c>
      <c r="AU6727" s="223">
        <f>WEEKNUM(B6727)-WEEKNUM(EOMONTH(B6727,-1)+1)+1</f>
        <v>5</v>
      </c>
      <c r="AV6727" s="209" t="str">
        <f>MONTH(R6727)&amp;"/"&amp;YEAR(R6727)</f>
        <v>1/1900</v>
      </c>
      <c r="AW6727" s="209" t="e">
        <f>WEEKNUM(R6727)-WEEKNUM(EOMONTH(R6727,-1)+1)+1</f>
        <v>#NUM!</v>
      </c>
      <c r="AX6727" s="209">
        <f>IF(BB6727="S",IF(Q6727="1. Aceitou o programa",R6727-B6727,0),0)</f>
        <v>0</v>
      </c>
      <c r="AY6727" s="209">
        <f>IF(BB6727="S",IF(AND(S6727&lt;&gt;"",R6727&lt;&gt;""),S6727-R6727,0),0)</f>
        <v>0</v>
      </c>
      <c r="AZ6727" s="209">
        <f>IF(BB6727="S",IF(Q6727="1. Aceitou o programa",IF(OR(X6727="Não se Aplica",X6727=""),IF(OR(W6727="Não se Aplica",W6727=""),0,W6727-V6727),AVERAGE(X6727-W6727,W6727-V6727)),0),0)</f>
        <v>0</v>
      </c>
      <c r="BA6727" s="209">
        <f>IF(BB6727="S",IF(AND(Q6727="1. Aceitou o programa",AH6727="Realizada"),IFERROR(IF(AG6727="",0,AG6727-R6727),0),0),0)</f>
        <v>0</v>
      </c>
      <c r="BB6727" s="209" t="str">
        <f>_xlfn.XLOOKUP(U6727,'Lista Suspensa'!$AA$20:$AA$23,'Lista Suspensa'!$AB$20:$AB$23,"N/A")</f>
        <v>S</v>
      </c>
    </row>
    <row r="6728" spans="1:54" ht="12" customHeight="1">
      <c r="A6728" s="151" t="s">
        <v>67</v>
      </c>
      <c r="B6728" s="152">
        <v>46140</v>
      </c>
      <c r="C6728" s="153" t="s">
        <v>297</v>
      </c>
      <c r="D6728" s="153" t="s">
        <v>455</v>
      </c>
      <c r="E6728" s="244">
        <v>93694244</v>
      </c>
      <c r="F6728" s="144" t="s">
        <v>11145</v>
      </c>
      <c r="G6728" s="230"/>
      <c r="H6728" s="154">
        <v>25726</v>
      </c>
      <c r="I6728" s="153">
        <v>55</v>
      </c>
      <c r="J6728" s="148" t="s">
        <v>70</v>
      </c>
      <c r="K6728" s="153"/>
      <c r="L6728" s="153"/>
      <c r="M6728" s="153"/>
      <c r="N6728" s="153">
        <v>750</v>
      </c>
      <c r="O6728" s="155" t="s">
        <v>11146</v>
      </c>
      <c r="P6728" s="156" t="s">
        <v>60</v>
      </c>
      <c r="Q6728" s="157" t="s">
        <v>8211</v>
      </c>
      <c r="R6728" s="158"/>
      <c r="S6728" s="159"/>
      <c r="T6728" s="159" t="s">
        <v>6983</v>
      </c>
      <c r="U6728" s="159" t="s">
        <v>8212</v>
      </c>
      <c r="V6728" s="154">
        <v>46141</v>
      </c>
      <c r="W6728" s="154">
        <v>46146</v>
      </c>
      <c r="X6728" s="154"/>
      <c r="Y6728" s="160"/>
      <c r="Z6728" s="160"/>
      <c r="AA6728" s="153"/>
      <c r="AB6728" s="153"/>
      <c r="AC6728" s="182" t="e">
        <f t="shared" si="212"/>
        <v>#DIV/0!</v>
      </c>
      <c r="AD6728" s="153" t="e">
        <f t="shared" si="213"/>
        <v>#DIV/0!</v>
      </c>
      <c r="AE6728" s="207"/>
      <c r="AF6728" s="153"/>
      <c r="AG6728" s="159"/>
      <c r="AH6728" s="153"/>
      <c r="AI6728" s="161"/>
      <c r="AJ6728" s="153"/>
      <c r="AK6728" s="153"/>
      <c r="AL6728" s="207"/>
      <c r="AM6728" s="207"/>
      <c r="AN6728" s="207"/>
      <c r="AO6728" s="207"/>
      <c r="AP6728" s="147" t="s">
        <v>4751</v>
      </c>
      <c r="AQ6728" s="147" t="s">
        <v>67</v>
      </c>
      <c r="AR6728" s="147"/>
      <c r="AS6728" s="209" t="s">
        <v>68</v>
      </c>
      <c r="AT6728" s="223" t="str">
        <f>MONTH(B6728)&amp;"/"&amp;YEAR(B6728)</f>
        <v>4/2026</v>
      </c>
      <c r="AU6728" s="223">
        <f>WEEKNUM(B6728)-WEEKNUM(EOMONTH(B6728,-1)+1)+1</f>
        <v>5</v>
      </c>
      <c r="AV6728" s="209" t="str">
        <f>MONTH(R6728)&amp;"/"&amp;YEAR(R6728)</f>
        <v>1/1900</v>
      </c>
      <c r="AW6728" s="209" t="e">
        <f>WEEKNUM(R6728)-WEEKNUM(EOMONTH(R6728,-1)+1)+1</f>
        <v>#NUM!</v>
      </c>
      <c r="AX6728" s="209">
        <f>IF(BB6728="S",IF(Q6728="1. Aceitou o programa",R6728-B6728,0),0)</f>
        <v>0</v>
      </c>
      <c r="AY6728" s="209">
        <f>IF(BB6728="S",IF(AND(S6728&lt;&gt;"",R6728&lt;&gt;""),S6728-R6728,0),0)</f>
        <v>0</v>
      </c>
      <c r="AZ6728" s="209">
        <f>IF(BB6728="S",IF(Q6728="1. Aceitou o programa",IF(OR(X6728="Não se Aplica",X6728=""),IF(OR(W6728="Não se Aplica",W6728=""),0,W6728-V6728),AVERAGE(X6728-W6728,W6728-V6728)),0),0)</f>
        <v>0</v>
      </c>
      <c r="BA6728" s="209">
        <f>IF(BB6728="S",IF(AND(Q6728="1. Aceitou o programa",AH6728="Realizada"),IFERROR(IF(AG6728="",0,AG6728-R6728),0),0),0)</f>
        <v>0</v>
      </c>
      <c r="BB6728" s="209" t="str">
        <f>_xlfn.XLOOKUP(U6728,'Lista Suspensa'!$AA$20:$AA$23,'Lista Suspensa'!$AB$20:$AB$23,"N/A")</f>
        <v>S</v>
      </c>
    </row>
    <row r="6729" spans="1:54" ht="12" customHeight="1">
      <c r="A6729" s="151" t="s">
        <v>67</v>
      </c>
      <c r="B6729" s="152">
        <v>46142</v>
      </c>
      <c r="C6729" s="153" t="s">
        <v>297</v>
      </c>
      <c r="D6729" s="153" t="s">
        <v>455</v>
      </c>
      <c r="E6729" s="244">
        <v>95950489</v>
      </c>
      <c r="F6729" s="144" t="s">
        <v>11147</v>
      </c>
      <c r="G6729" s="230"/>
      <c r="H6729" s="154">
        <v>32614</v>
      </c>
      <c r="I6729" s="153">
        <v>37</v>
      </c>
      <c r="J6729" s="148" t="s">
        <v>70</v>
      </c>
      <c r="K6729" s="153" t="s">
        <v>59</v>
      </c>
      <c r="L6729" s="153"/>
      <c r="M6729" s="153"/>
      <c r="N6729" s="153">
        <v>110</v>
      </c>
      <c r="O6729" s="155" t="s">
        <v>11148</v>
      </c>
      <c r="P6729" s="156" t="s">
        <v>60</v>
      </c>
      <c r="Q6729" s="157" t="s">
        <v>8211</v>
      </c>
      <c r="R6729" s="158"/>
      <c r="S6729" s="159"/>
      <c r="T6729" s="159" t="s">
        <v>6983</v>
      </c>
      <c r="U6729" s="159" t="s">
        <v>8212</v>
      </c>
      <c r="V6729" s="154">
        <v>46146</v>
      </c>
      <c r="W6729" s="154">
        <v>46155</v>
      </c>
      <c r="X6729" s="154"/>
      <c r="Y6729" s="160"/>
      <c r="Z6729" s="160"/>
      <c r="AA6729" s="153"/>
      <c r="AB6729" s="153"/>
      <c r="AC6729" s="182" t="e">
        <f t="shared" si="212"/>
        <v>#DIV/0!</v>
      </c>
      <c r="AD6729" s="153" t="e">
        <f t="shared" si="213"/>
        <v>#DIV/0!</v>
      </c>
      <c r="AE6729" s="207"/>
      <c r="AF6729" s="153"/>
      <c r="AG6729" s="159"/>
      <c r="AH6729" s="153"/>
      <c r="AI6729" s="161"/>
      <c r="AJ6729" s="153"/>
      <c r="AK6729" s="153"/>
      <c r="AL6729" s="207"/>
      <c r="AM6729" s="207"/>
      <c r="AN6729" s="207"/>
      <c r="AO6729" s="207"/>
      <c r="AP6729" s="147" t="s">
        <v>4751</v>
      </c>
      <c r="AQ6729" s="147" t="s">
        <v>67</v>
      </c>
      <c r="AR6729" s="147"/>
      <c r="AS6729" s="209" t="s">
        <v>68</v>
      </c>
      <c r="AT6729" s="223" t="str">
        <f>MONTH(B6729)&amp;"/"&amp;YEAR(B6729)</f>
        <v>4/2026</v>
      </c>
      <c r="AU6729" s="223">
        <f>WEEKNUM(B6729)-WEEKNUM(EOMONTH(B6729,-1)+1)+1</f>
        <v>5</v>
      </c>
      <c r="AV6729" s="209" t="str">
        <f>MONTH(R6729)&amp;"/"&amp;YEAR(R6729)</f>
        <v>1/1900</v>
      </c>
      <c r="AW6729" s="209" t="e">
        <f>WEEKNUM(R6729)-WEEKNUM(EOMONTH(R6729,-1)+1)+1</f>
        <v>#NUM!</v>
      </c>
      <c r="AX6729" s="209">
        <f>IF(BB6729="S",IF(Q6729="1. Aceitou o programa",R6729-B6729,0),0)</f>
        <v>0</v>
      </c>
      <c r="AY6729" s="209">
        <f>IF(BB6729="S",IF(AND(S6729&lt;&gt;"",R6729&lt;&gt;""),S6729-R6729,0),0)</f>
        <v>0</v>
      </c>
      <c r="AZ6729" s="209">
        <f>IF(BB6729="S",IF(Q6729="1. Aceitou o programa",IF(OR(X6729="Não se Aplica",X6729=""),IF(OR(W6729="Não se Aplica",W6729=""),0,W6729-V6729),AVERAGE(X6729-W6729,W6729-V6729)),0),0)</f>
        <v>0</v>
      </c>
      <c r="BA6729" s="209">
        <f>IF(BB6729="S",IF(AND(Q6729="1. Aceitou o programa",AH6729="Realizada"),IFERROR(IF(AG6729="",0,AG6729-R6729),0),0),0)</f>
        <v>0</v>
      </c>
      <c r="BB6729" s="209" t="str">
        <f>_xlfn.XLOOKUP(U6729,'Lista Suspensa'!$AA$20:$AA$23,'Lista Suspensa'!$AB$20:$AB$23,"N/A")</f>
        <v>S</v>
      </c>
    </row>
    <row r="6730" spans="1:54" ht="12" customHeight="1">
      <c r="A6730" s="151" t="s">
        <v>67</v>
      </c>
      <c r="B6730" s="152">
        <v>46142</v>
      </c>
      <c r="C6730" s="153" t="s">
        <v>297</v>
      </c>
      <c r="D6730" s="153" t="s">
        <v>455</v>
      </c>
      <c r="E6730" s="244">
        <v>88280468</v>
      </c>
      <c r="F6730" s="144" t="s">
        <v>11149</v>
      </c>
      <c r="G6730" s="230"/>
      <c r="H6730" s="154">
        <v>28040</v>
      </c>
      <c r="I6730" s="153">
        <v>49</v>
      </c>
      <c r="J6730" s="148" t="s">
        <v>58</v>
      </c>
      <c r="K6730" s="153" t="s">
        <v>59</v>
      </c>
      <c r="L6730" s="153"/>
      <c r="M6730" s="153"/>
      <c r="N6730" s="153">
        <v>60</v>
      </c>
      <c r="O6730" s="155" t="s">
        <v>11150</v>
      </c>
      <c r="P6730" s="156" t="s">
        <v>89</v>
      </c>
      <c r="Q6730" s="157" t="s">
        <v>8211</v>
      </c>
      <c r="R6730" s="158"/>
      <c r="S6730" s="159"/>
      <c r="T6730" s="159" t="s">
        <v>6983</v>
      </c>
      <c r="U6730" s="159" t="s">
        <v>8212</v>
      </c>
      <c r="V6730" s="154">
        <v>46146</v>
      </c>
      <c r="W6730" s="154">
        <v>46155</v>
      </c>
      <c r="X6730" s="154"/>
      <c r="Y6730" s="160"/>
      <c r="Z6730" s="160"/>
      <c r="AA6730" s="153"/>
      <c r="AB6730" s="153"/>
      <c r="AC6730" s="182" t="e">
        <f t="shared" si="212"/>
        <v>#DIV/0!</v>
      </c>
      <c r="AD6730" s="153" t="e">
        <f t="shared" si="213"/>
        <v>#DIV/0!</v>
      </c>
      <c r="AE6730" s="207"/>
      <c r="AF6730" s="153"/>
      <c r="AG6730" s="159"/>
      <c r="AH6730" s="153"/>
      <c r="AI6730" s="161"/>
      <c r="AJ6730" s="153"/>
      <c r="AK6730" s="153"/>
      <c r="AL6730" s="207"/>
      <c r="AM6730" s="207"/>
      <c r="AN6730" s="207"/>
      <c r="AO6730" s="207"/>
      <c r="AP6730" s="147" t="s">
        <v>4751</v>
      </c>
      <c r="AQ6730" s="147" t="s">
        <v>67</v>
      </c>
      <c r="AR6730" s="147"/>
      <c r="AS6730" s="209" t="s">
        <v>68</v>
      </c>
      <c r="AT6730" s="223" t="str">
        <f>MONTH(B6730)&amp;"/"&amp;YEAR(B6730)</f>
        <v>4/2026</v>
      </c>
      <c r="AU6730" s="223">
        <f>WEEKNUM(B6730)-WEEKNUM(EOMONTH(B6730,-1)+1)+1</f>
        <v>5</v>
      </c>
      <c r="AV6730" s="209" t="str">
        <f>MONTH(R6730)&amp;"/"&amp;YEAR(R6730)</f>
        <v>1/1900</v>
      </c>
      <c r="AW6730" s="209" t="e">
        <f>WEEKNUM(R6730)-WEEKNUM(EOMONTH(R6730,-1)+1)+1</f>
        <v>#NUM!</v>
      </c>
      <c r="AX6730" s="209">
        <f>IF(BB6730="S",IF(Q6730="1. Aceitou o programa",R6730-B6730,0),0)</f>
        <v>0</v>
      </c>
      <c r="AY6730" s="209">
        <f>IF(BB6730="S",IF(AND(S6730&lt;&gt;"",R6730&lt;&gt;""),S6730-R6730,0),0)</f>
        <v>0</v>
      </c>
      <c r="AZ6730" s="209">
        <f>IF(BB6730="S",IF(Q6730="1. Aceitou o programa",IF(OR(X6730="Não se Aplica",X6730=""),IF(OR(W6730="Não se Aplica",W6730=""),0,W6730-V6730),AVERAGE(X6730-W6730,W6730-V6730)),0),0)</f>
        <v>0</v>
      </c>
      <c r="BA6730" s="209">
        <f>IF(BB6730="S",IF(AND(Q6730="1. Aceitou o programa",AH6730="Realizada"),IFERROR(IF(AG6730="",0,AG6730-R6730),0),0),0)</f>
        <v>0</v>
      </c>
      <c r="BB6730" s="209" t="str">
        <f>_xlfn.XLOOKUP(U6730,'Lista Suspensa'!$AA$20:$AA$23,'Lista Suspensa'!$AB$20:$AB$23,"N/A")</f>
        <v>S</v>
      </c>
    </row>
    <row r="6731" spans="1:54" ht="12" customHeight="1">
      <c r="A6731" s="151" t="s">
        <v>67</v>
      </c>
      <c r="B6731" s="152">
        <v>46142</v>
      </c>
      <c r="C6731" s="153" t="s">
        <v>297</v>
      </c>
      <c r="D6731" s="153" t="s">
        <v>455</v>
      </c>
      <c r="E6731" s="244">
        <v>95512877</v>
      </c>
      <c r="F6731" s="144" t="s">
        <v>11151</v>
      </c>
      <c r="G6731" s="230"/>
      <c r="H6731" s="154">
        <v>20461</v>
      </c>
      <c r="I6731" s="153">
        <v>70</v>
      </c>
      <c r="J6731" s="148" t="s">
        <v>70</v>
      </c>
      <c r="K6731" s="153" t="s">
        <v>101</v>
      </c>
      <c r="L6731" s="153"/>
      <c r="M6731" s="153"/>
      <c r="N6731" s="153">
        <v>450</v>
      </c>
      <c r="O6731" s="155">
        <v>21994930680</v>
      </c>
      <c r="P6731" s="156" t="s">
        <v>60</v>
      </c>
      <c r="Q6731" s="157" t="s">
        <v>8211</v>
      </c>
      <c r="R6731" s="158"/>
      <c r="S6731" s="159"/>
      <c r="T6731" s="159" t="s">
        <v>6983</v>
      </c>
      <c r="U6731" s="159" t="s">
        <v>8212</v>
      </c>
      <c r="V6731" s="154">
        <v>46146</v>
      </c>
      <c r="W6731" s="154">
        <v>46155</v>
      </c>
      <c r="X6731" s="154"/>
      <c r="Y6731" s="160"/>
      <c r="Z6731" s="160"/>
      <c r="AA6731" s="153"/>
      <c r="AB6731" s="153"/>
      <c r="AC6731" s="182" t="e">
        <f t="shared" si="212"/>
        <v>#DIV/0!</v>
      </c>
      <c r="AD6731" s="153" t="e">
        <f t="shared" si="213"/>
        <v>#DIV/0!</v>
      </c>
      <c r="AE6731" s="207"/>
      <c r="AF6731" s="153"/>
      <c r="AG6731" s="159"/>
      <c r="AH6731" s="153"/>
      <c r="AI6731" s="161"/>
      <c r="AJ6731" s="153"/>
      <c r="AK6731" s="153"/>
      <c r="AL6731" s="207"/>
      <c r="AM6731" s="207"/>
      <c r="AN6731" s="207"/>
      <c r="AO6731" s="207"/>
      <c r="AP6731" s="147" t="s">
        <v>4751</v>
      </c>
      <c r="AQ6731" s="147" t="s">
        <v>67</v>
      </c>
      <c r="AR6731" s="147"/>
      <c r="AS6731" s="209" t="s">
        <v>68</v>
      </c>
      <c r="AT6731" s="223" t="str">
        <f>MONTH(B6731)&amp;"/"&amp;YEAR(B6731)</f>
        <v>4/2026</v>
      </c>
      <c r="AU6731" s="223">
        <f>WEEKNUM(B6731)-WEEKNUM(EOMONTH(B6731,-1)+1)+1</f>
        <v>5</v>
      </c>
      <c r="AV6731" s="209" t="str">
        <f>MONTH(R6731)&amp;"/"&amp;YEAR(R6731)</f>
        <v>1/1900</v>
      </c>
      <c r="AW6731" s="209" t="e">
        <f>WEEKNUM(R6731)-WEEKNUM(EOMONTH(R6731,-1)+1)+1</f>
        <v>#NUM!</v>
      </c>
      <c r="AX6731" s="209">
        <f>IF(BB6731="S",IF(Q6731="1. Aceitou o programa",R6731-B6731,0),0)</f>
        <v>0</v>
      </c>
      <c r="AY6731" s="209">
        <f>IF(BB6731="S",IF(AND(S6731&lt;&gt;"",R6731&lt;&gt;""),S6731-R6731,0),0)</f>
        <v>0</v>
      </c>
      <c r="AZ6731" s="209">
        <f>IF(BB6731="S",IF(Q6731="1. Aceitou o programa",IF(OR(X6731="Não se Aplica",X6731=""),IF(OR(W6731="Não se Aplica",W6731=""),0,W6731-V6731),AVERAGE(X6731-W6731,W6731-V6731)),0),0)</f>
        <v>0</v>
      </c>
      <c r="BA6731" s="209">
        <f>IF(BB6731="S",IF(AND(Q6731="1. Aceitou o programa",AH6731="Realizada"),IFERROR(IF(AG6731="",0,AG6731-R6731),0),0),0)</f>
        <v>0</v>
      </c>
      <c r="BB6731" s="209" t="str">
        <f>_xlfn.XLOOKUP(U6731,'Lista Suspensa'!$AA$20:$AA$23,'Lista Suspensa'!$AB$20:$AB$23,"N/A")</f>
        <v>S</v>
      </c>
    </row>
    <row r="6732" spans="1:54" ht="12" customHeight="1">
      <c r="A6732" s="151" t="s">
        <v>67</v>
      </c>
      <c r="B6732" s="152">
        <v>46142</v>
      </c>
      <c r="C6732" s="153" t="s">
        <v>297</v>
      </c>
      <c r="D6732" s="153" t="s">
        <v>455</v>
      </c>
      <c r="E6732" s="244">
        <v>78386824</v>
      </c>
      <c r="F6732" s="144" t="s">
        <v>11152</v>
      </c>
      <c r="G6732" s="230"/>
      <c r="H6732" s="154">
        <v>32318</v>
      </c>
      <c r="I6732" s="153">
        <v>37</v>
      </c>
      <c r="J6732" s="148" t="s">
        <v>70</v>
      </c>
      <c r="K6732" s="153" t="s">
        <v>59</v>
      </c>
      <c r="L6732" s="153"/>
      <c r="M6732" s="153"/>
      <c r="N6732" s="153">
        <v>750</v>
      </c>
      <c r="O6732" s="155">
        <v>11987324985</v>
      </c>
      <c r="P6732" s="156" t="s">
        <v>60</v>
      </c>
      <c r="Q6732" s="157" t="s">
        <v>8211</v>
      </c>
      <c r="R6732" s="158"/>
      <c r="S6732" s="159"/>
      <c r="T6732" s="159" t="s">
        <v>6983</v>
      </c>
      <c r="U6732" s="159" t="s">
        <v>8212</v>
      </c>
      <c r="V6732" s="154">
        <v>46146</v>
      </c>
      <c r="W6732" s="154">
        <v>46155</v>
      </c>
      <c r="X6732" s="154"/>
      <c r="Y6732" s="160"/>
      <c r="Z6732" s="160"/>
      <c r="AA6732" s="153"/>
      <c r="AB6732" s="153"/>
      <c r="AC6732" s="182" t="e">
        <f t="shared" si="212"/>
        <v>#DIV/0!</v>
      </c>
      <c r="AD6732" s="153" t="e">
        <f t="shared" si="213"/>
        <v>#DIV/0!</v>
      </c>
      <c r="AE6732" s="207"/>
      <c r="AF6732" s="153"/>
      <c r="AG6732" s="159"/>
      <c r="AH6732" s="153"/>
      <c r="AI6732" s="161"/>
      <c r="AJ6732" s="153"/>
      <c r="AK6732" s="153"/>
      <c r="AL6732" s="207"/>
      <c r="AM6732" s="207"/>
      <c r="AN6732" s="207"/>
      <c r="AO6732" s="207"/>
      <c r="AP6732" s="147" t="s">
        <v>4751</v>
      </c>
      <c r="AQ6732" s="147" t="s">
        <v>67</v>
      </c>
      <c r="AR6732" s="147"/>
      <c r="AS6732" s="209" t="s">
        <v>68</v>
      </c>
      <c r="AT6732" s="223" t="str">
        <f>MONTH(B6732)&amp;"/"&amp;YEAR(B6732)</f>
        <v>4/2026</v>
      </c>
      <c r="AU6732" s="223">
        <f>WEEKNUM(B6732)-WEEKNUM(EOMONTH(B6732,-1)+1)+1</f>
        <v>5</v>
      </c>
      <c r="AV6732" s="209" t="str">
        <f>MONTH(R6732)&amp;"/"&amp;YEAR(R6732)</f>
        <v>1/1900</v>
      </c>
      <c r="AW6732" s="209" t="e">
        <f>WEEKNUM(R6732)-WEEKNUM(EOMONTH(R6732,-1)+1)+1</f>
        <v>#NUM!</v>
      </c>
      <c r="AX6732" s="209">
        <f>IF(BB6732="S",IF(Q6732="1. Aceitou o programa",R6732-B6732,0),0)</f>
        <v>0</v>
      </c>
      <c r="AY6732" s="209">
        <f>IF(BB6732="S",IF(AND(S6732&lt;&gt;"",R6732&lt;&gt;""),S6732-R6732,0),0)</f>
        <v>0</v>
      </c>
      <c r="AZ6732" s="209">
        <f>IF(BB6732="S",IF(Q6732="1. Aceitou o programa",IF(OR(X6732="Não se Aplica",X6732=""),IF(OR(W6732="Não se Aplica",W6732=""),0,W6732-V6732),AVERAGE(X6732-W6732,W6732-V6732)),0),0)</f>
        <v>0</v>
      </c>
      <c r="BA6732" s="209">
        <f>IF(BB6732="S",IF(AND(Q6732="1. Aceitou o programa",AH6732="Realizada"),IFERROR(IF(AG6732="",0,AG6732-R6732),0),0),0)</f>
        <v>0</v>
      </c>
      <c r="BB6732" s="209" t="str">
        <f>_xlfn.XLOOKUP(U6732,'Lista Suspensa'!$AA$20:$AA$23,'Lista Suspensa'!$AB$20:$AB$23,"N/A")</f>
        <v>S</v>
      </c>
    </row>
    <row r="6733" spans="1:54" ht="12" customHeight="1">
      <c r="A6733" s="151" t="s">
        <v>67</v>
      </c>
      <c r="B6733" s="152">
        <v>46142</v>
      </c>
      <c r="C6733" s="153" t="s">
        <v>297</v>
      </c>
      <c r="D6733" s="153" t="s">
        <v>455</v>
      </c>
      <c r="E6733" s="244">
        <v>94768693</v>
      </c>
      <c r="F6733" s="144" t="s">
        <v>11153</v>
      </c>
      <c r="G6733" s="230"/>
      <c r="H6733" s="154">
        <v>31225</v>
      </c>
      <c r="I6733" s="153">
        <v>40</v>
      </c>
      <c r="J6733" s="148" t="s">
        <v>58</v>
      </c>
      <c r="K6733" s="153" t="s">
        <v>59</v>
      </c>
      <c r="L6733" s="153"/>
      <c r="M6733" s="153"/>
      <c r="N6733" s="153">
        <v>60</v>
      </c>
      <c r="O6733" s="155" t="s">
        <v>11154</v>
      </c>
      <c r="P6733" s="156" t="s">
        <v>60</v>
      </c>
      <c r="Q6733" s="157" t="s">
        <v>8211</v>
      </c>
      <c r="R6733" s="158"/>
      <c r="S6733" s="159"/>
      <c r="T6733" s="159" t="s">
        <v>6983</v>
      </c>
      <c r="U6733" s="159" t="s">
        <v>8212</v>
      </c>
      <c r="V6733" s="154">
        <v>46146</v>
      </c>
      <c r="W6733" s="154">
        <v>46155</v>
      </c>
      <c r="X6733" s="154"/>
      <c r="Y6733" s="160"/>
      <c r="Z6733" s="160"/>
      <c r="AA6733" s="153"/>
      <c r="AB6733" s="153"/>
      <c r="AC6733" s="182" t="e">
        <f t="shared" si="212"/>
        <v>#DIV/0!</v>
      </c>
      <c r="AD6733" s="153" t="e">
        <f t="shared" si="213"/>
        <v>#DIV/0!</v>
      </c>
      <c r="AE6733" s="207"/>
      <c r="AF6733" s="153"/>
      <c r="AG6733" s="159"/>
      <c r="AH6733" s="153"/>
      <c r="AI6733" s="161"/>
      <c r="AJ6733" s="153"/>
      <c r="AK6733" s="153"/>
      <c r="AL6733" s="207"/>
      <c r="AM6733" s="207"/>
      <c r="AN6733" s="207"/>
      <c r="AO6733" s="207"/>
      <c r="AP6733" s="147" t="s">
        <v>4751</v>
      </c>
      <c r="AQ6733" s="147" t="s">
        <v>67</v>
      </c>
      <c r="AR6733" s="147"/>
      <c r="AS6733" s="209" t="s">
        <v>68</v>
      </c>
      <c r="AT6733" s="223" t="str">
        <f>MONTH(B6733)&amp;"/"&amp;YEAR(B6733)</f>
        <v>4/2026</v>
      </c>
      <c r="AU6733" s="223">
        <f>WEEKNUM(B6733)-WEEKNUM(EOMONTH(B6733,-1)+1)+1</f>
        <v>5</v>
      </c>
      <c r="AV6733" s="209" t="str">
        <f>MONTH(R6733)&amp;"/"&amp;YEAR(R6733)</f>
        <v>1/1900</v>
      </c>
      <c r="AW6733" s="209" t="e">
        <f>WEEKNUM(R6733)-WEEKNUM(EOMONTH(R6733,-1)+1)+1</f>
        <v>#NUM!</v>
      </c>
      <c r="AX6733" s="209">
        <f>IF(BB6733="S",IF(Q6733="1. Aceitou o programa",R6733-B6733,0),0)</f>
        <v>0</v>
      </c>
      <c r="AY6733" s="209">
        <f>IF(BB6733="S",IF(AND(S6733&lt;&gt;"",R6733&lt;&gt;""),S6733-R6733,0),0)</f>
        <v>0</v>
      </c>
      <c r="AZ6733" s="209">
        <f>IF(BB6733="S",IF(Q6733="1. Aceitou o programa",IF(OR(X6733="Não se Aplica",X6733=""),IF(OR(W6733="Não se Aplica",W6733=""),0,W6733-V6733),AVERAGE(X6733-W6733,W6733-V6733)),0),0)</f>
        <v>0</v>
      </c>
      <c r="BA6733" s="209">
        <f>IF(BB6733="S",IF(AND(Q6733="1. Aceitou o programa",AH6733="Realizada"),IFERROR(IF(AG6733="",0,AG6733-R6733),0),0),0)</f>
        <v>0</v>
      </c>
      <c r="BB6733" s="209" t="str">
        <f>_xlfn.XLOOKUP(U6733,'Lista Suspensa'!$AA$20:$AA$23,'Lista Suspensa'!$AB$20:$AB$23,"N/A")</f>
        <v>S</v>
      </c>
    </row>
    <row r="6734" spans="1:54" ht="12" customHeight="1">
      <c r="A6734" s="151" t="s">
        <v>67</v>
      </c>
      <c r="B6734" s="152">
        <v>46153</v>
      </c>
      <c r="C6734" s="153" t="s">
        <v>297</v>
      </c>
      <c r="D6734" s="153" t="s">
        <v>455</v>
      </c>
      <c r="E6734" s="244">
        <v>96104788</v>
      </c>
      <c r="F6734" s="144" t="s">
        <v>11155</v>
      </c>
      <c r="G6734" s="230"/>
      <c r="H6734" s="154">
        <v>29001</v>
      </c>
      <c r="I6734" s="153">
        <v>46</v>
      </c>
      <c r="J6734" s="148" t="s">
        <v>70</v>
      </c>
      <c r="K6734" s="153" t="s">
        <v>101</v>
      </c>
      <c r="L6734" s="153"/>
      <c r="M6734" s="153"/>
      <c r="N6734" s="153">
        <v>750</v>
      </c>
      <c r="O6734" s="155" t="s">
        <v>11156</v>
      </c>
      <c r="P6734" s="156" t="s">
        <v>60</v>
      </c>
      <c r="Q6734" s="157" t="s">
        <v>110</v>
      </c>
      <c r="R6734" s="158">
        <v>46157</v>
      </c>
      <c r="S6734" s="159"/>
      <c r="T6734" s="159" t="s">
        <v>62</v>
      </c>
      <c r="U6734" s="159" t="s">
        <v>111</v>
      </c>
      <c r="V6734" s="154">
        <v>46155</v>
      </c>
      <c r="W6734" s="154">
        <v>46177</v>
      </c>
      <c r="X6734" s="154"/>
      <c r="Y6734" s="160"/>
      <c r="Z6734" s="160" t="s">
        <v>128</v>
      </c>
      <c r="AA6734" s="153">
        <v>95</v>
      </c>
      <c r="AB6734" s="153">
        <v>1.6</v>
      </c>
      <c r="AC6734" s="182">
        <f t="shared" si="212"/>
        <v>37.109374999999993</v>
      </c>
      <c r="AD6734" s="153" t="str">
        <f t="shared" si="213"/>
        <v>OBESIDADE II</v>
      </c>
      <c r="AE6734" s="233" t="s">
        <v>66</v>
      </c>
      <c r="AF6734" s="153"/>
      <c r="AG6734" s="159"/>
      <c r="AH6734" s="153"/>
      <c r="AI6734" s="161"/>
      <c r="AJ6734" s="153"/>
      <c r="AK6734" s="153"/>
      <c r="AL6734" s="207" t="s">
        <v>131</v>
      </c>
      <c r="AM6734" s="207"/>
      <c r="AN6734" s="207"/>
      <c r="AO6734" s="207" t="str">
        <f ca="1">IF(R6734="","",IF(R6734&gt;TODAY(),"0 meses",DATEDIF(R6734,TODAY(),"m") &amp; " meses"))</f>
        <v>0 meses</v>
      </c>
      <c r="AP6734" s="147" t="s">
        <v>4751</v>
      </c>
      <c r="AQ6734" s="147" t="s">
        <v>67</v>
      </c>
      <c r="AR6734" s="147"/>
      <c r="AS6734" s="209" t="s">
        <v>68</v>
      </c>
      <c r="AT6734" s="223" t="str">
        <f>MONTH(B6734)&amp;"/"&amp;YEAR(B6734)</f>
        <v>5/2026</v>
      </c>
      <c r="AU6734" s="223">
        <f>WEEKNUM(B6734)-WEEKNUM(EOMONTH(B6734,-1)+1)+1</f>
        <v>3</v>
      </c>
      <c r="AV6734" s="209" t="str">
        <f>MONTH(R6734)&amp;"/"&amp;YEAR(R6734)</f>
        <v>5/2026</v>
      </c>
      <c r="AW6734" s="209">
        <f>WEEKNUM(R6734)-WEEKNUM(EOMONTH(R6734,-1)+1)+1</f>
        <v>3</v>
      </c>
      <c r="AX6734" s="209">
        <f>IF(BB6734="S",IF(Q6734="1. Aceitou o programa",R6734-B6734,0),0)</f>
        <v>4</v>
      </c>
      <c r="AY6734" s="209">
        <f>IF(BB6734="S",IF(AND(S6734&lt;&gt;"",R6734&lt;&gt;""),S6734-R6734,0),0)</f>
        <v>0</v>
      </c>
      <c r="AZ6734" s="209">
        <f>IF(BB6734="S",IF(Q6734="1. Aceitou o programa",IF(OR(X6734="Não se Aplica",X6734=""),IF(OR(W6734="Não se Aplica",W6734=""),0,W6734-V6734),AVERAGE(X6734-W6734,W6734-V6734)),0),0)</f>
        <v>22</v>
      </c>
      <c r="BA6734" s="209">
        <f>IF(BB6734="S",IF(AND(Q6734="1. Aceitou o programa",AH6734="Realizada"),IFERROR(IF(AG6734="",0,AG6734-R6734),0),0),0)</f>
        <v>0</v>
      </c>
      <c r="BB6734" s="209" t="str">
        <f>_xlfn.XLOOKUP(U6734,'Lista Suspensa'!$AA$20:$AA$23,'Lista Suspensa'!$AB$20:$AB$23,"N/A")</f>
        <v>S</v>
      </c>
    </row>
    <row r="6735" spans="1:54" ht="12" customHeight="1">
      <c r="A6735" s="151" t="s">
        <v>67</v>
      </c>
      <c r="B6735" s="152">
        <v>46153</v>
      </c>
      <c r="C6735" s="153" t="s">
        <v>297</v>
      </c>
      <c r="D6735" s="153" t="s">
        <v>455</v>
      </c>
      <c r="E6735" s="244">
        <v>97479991</v>
      </c>
      <c r="F6735" s="144" t="s">
        <v>11157</v>
      </c>
      <c r="G6735" s="230"/>
      <c r="H6735" s="154">
        <v>29733</v>
      </c>
      <c r="I6735" s="153">
        <v>44</v>
      </c>
      <c r="J6735" s="148" t="s">
        <v>58</v>
      </c>
      <c r="K6735" s="153" t="s">
        <v>101</v>
      </c>
      <c r="L6735" s="153"/>
      <c r="M6735" s="153"/>
      <c r="N6735" s="153">
        <v>380</v>
      </c>
      <c r="O6735" s="155" t="s">
        <v>11158</v>
      </c>
      <c r="P6735" s="156" t="s">
        <v>60</v>
      </c>
      <c r="Q6735" s="157" t="s">
        <v>8211</v>
      </c>
      <c r="R6735" s="158"/>
      <c r="S6735" s="159"/>
      <c r="T6735" s="159" t="s">
        <v>6983</v>
      </c>
      <c r="U6735" s="159" t="s">
        <v>8212</v>
      </c>
      <c r="V6735" s="154">
        <v>46155</v>
      </c>
      <c r="W6735" s="154">
        <v>46177</v>
      </c>
      <c r="X6735" s="154"/>
      <c r="Y6735" s="160"/>
      <c r="Z6735" s="160"/>
      <c r="AA6735" s="153"/>
      <c r="AB6735" s="153"/>
      <c r="AC6735" s="182" t="e">
        <f t="shared" si="212"/>
        <v>#DIV/0!</v>
      </c>
      <c r="AD6735" s="153" t="e">
        <f t="shared" si="213"/>
        <v>#DIV/0!</v>
      </c>
      <c r="AE6735" s="207"/>
      <c r="AF6735" s="153"/>
      <c r="AG6735" s="159"/>
      <c r="AH6735" s="153"/>
      <c r="AI6735" s="161"/>
      <c r="AJ6735" s="153"/>
      <c r="AK6735" s="153"/>
      <c r="AL6735" s="207"/>
      <c r="AM6735" s="207"/>
      <c r="AN6735" s="207"/>
      <c r="AO6735" s="207"/>
      <c r="AP6735" s="147" t="s">
        <v>4751</v>
      </c>
      <c r="AQ6735" s="147" t="s">
        <v>67</v>
      </c>
      <c r="AR6735" s="147"/>
      <c r="AS6735" s="209" t="s">
        <v>68</v>
      </c>
      <c r="AT6735" s="223" t="str">
        <f>MONTH(B6735)&amp;"/"&amp;YEAR(B6735)</f>
        <v>5/2026</v>
      </c>
      <c r="AU6735" s="223">
        <f>WEEKNUM(B6735)-WEEKNUM(EOMONTH(B6735,-1)+1)+1</f>
        <v>3</v>
      </c>
      <c r="AV6735" s="209" t="str">
        <f>MONTH(R6735)&amp;"/"&amp;YEAR(R6735)</f>
        <v>1/1900</v>
      </c>
      <c r="AW6735" s="209" t="e">
        <f>WEEKNUM(R6735)-WEEKNUM(EOMONTH(R6735,-1)+1)+1</f>
        <v>#NUM!</v>
      </c>
      <c r="AX6735" s="209">
        <f>IF(BB6735="S",IF(Q6735="1. Aceitou o programa",R6735-B6735,0),0)</f>
        <v>0</v>
      </c>
      <c r="AY6735" s="209">
        <f>IF(BB6735="S",IF(AND(S6735&lt;&gt;"",R6735&lt;&gt;""),S6735-R6735,0),0)</f>
        <v>0</v>
      </c>
      <c r="AZ6735" s="209">
        <f>IF(BB6735="S",IF(Q6735="1. Aceitou o programa",IF(OR(X6735="Não se Aplica",X6735=""),IF(OR(W6735="Não se Aplica",W6735=""),0,W6735-V6735),AVERAGE(X6735-W6735,W6735-V6735)),0),0)</f>
        <v>0</v>
      </c>
      <c r="BA6735" s="209">
        <f>IF(BB6735="S",IF(AND(Q6735="1. Aceitou o programa",AH6735="Realizada"),IFERROR(IF(AG6735="",0,AG6735-R6735),0),0),0)</f>
        <v>0</v>
      </c>
      <c r="BB6735" s="209" t="str">
        <f>_xlfn.XLOOKUP(U6735,'Lista Suspensa'!$AA$20:$AA$23,'Lista Suspensa'!$AB$20:$AB$23,"N/A")</f>
        <v>S</v>
      </c>
    </row>
    <row r="6736" spans="1:54" ht="12" customHeight="1">
      <c r="A6736" s="151" t="s">
        <v>67</v>
      </c>
      <c r="B6736" s="152">
        <v>46153</v>
      </c>
      <c r="C6736" s="153" t="s">
        <v>297</v>
      </c>
      <c r="D6736" s="153" t="s">
        <v>455</v>
      </c>
      <c r="E6736" s="244">
        <v>84451075</v>
      </c>
      <c r="F6736" s="144" t="s">
        <v>11159</v>
      </c>
      <c r="G6736" s="230"/>
      <c r="H6736" s="154">
        <v>28445</v>
      </c>
      <c r="I6736" s="153">
        <v>48</v>
      </c>
      <c r="J6736" s="148" t="s">
        <v>70</v>
      </c>
      <c r="K6736" s="153"/>
      <c r="L6736" s="153"/>
      <c r="M6736" s="153"/>
      <c r="N6736" s="153">
        <v>80</v>
      </c>
      <c r="O6736" s="155">
        <v>11970213121</v>
      </c>
      <c r="P6736" s="156" t="s">
        <v>60</v>
      </c>
      <c r="Q6736" s="157" t="s">
        <v>8211</v>
      </c>
      <c r="R6736" s="158"/>
      <c r="S6736" s="159"/>
      <c r="T6736" s="159" t="s">
        <v>6983</v>
      </c>
      <c r="U6736" s="159" t="s">
        <v>8212</v>
      </c>
      <c r="V6736" s="154">
        <v>46155</v>
      </c>
      <c r="W6736" s="154">
        <v>46177</v>
      </c>
      <c r="X6736" s="154"/>
      <c r="Y6736" s="160"/>
      <c r="Z6736" s="160"/>
      <c r="AA6736" s="153"/>
      <c r="AB6736" s="153"/>
      <c r="AC6736" s="182" t="e">
        <f t="shared" si="212"/>
        <v>#DIV/0!</v>
      </c>
      <c r="AD6736" s="153" t="e">
        <f t="shared" si="213"/>
        <v>#DIV/0!</v>
      </c>
      <c r="AE6736" s="207"/>
      <c r="AF6736" s="153"/>
      <c r="AG6736" s="159"/>
      <c r="AH6736" s="153"/>
      <c r="AI6736" s="161"/>
      <c r="AJ6736" s="153"/>
      <c r="AK6736" s="153"/>
      <c r="AL6736" s="207"/>
      <c r="AM6736" s="207"/>
      <c r="AN6736" s="207"/>
      <c r="AO6736" s="207"/>
      <c r="AP6736" s="147" t="s">
        <v>4751</v>
      </c>
      <c r="AQ6736" s="147" t="s">
        <v>67</v>
      </c>
      <c r="AR6736" s="147"/>
      <c r="AS6736" s="209" t="s">
        <v>68</v>
      </c>
      <c r="AT6736" s="223" t="str">
        <f>MONTH(B6736)&amp;"/"&amp;YEAR(B6736)</f>
        <v>5/2026</v>
      </c>
      <c r="AU6736" s="223">
        <f>WEEKNUM(B6736)-WEEKNUM(EOMONTH(B6736,-1)+1)+1</f>
        <v>3</v>
      </c>
      <c r="AV6736" s="209" t="str">
        <f>MONTH(R6736)&amp;"/"&amp;YEAR(R6736)</f>
        <v>1/1900</v>
      </c>
      <c r="AW6736" s="209" t="e">
        <f>WEEKNUM(R6736)-WEEKNUM(EOMONTH(R6736,-1)+1)+1</f>
        <v>#NUM!</v>
      </c>
      <c r="AX6736" s="209">
        <f>IF(BB6736="S",IF(Q6736="1. Aceitou o programa",R6736-B6736,0),0)</f>
        <v>0</v>
      </c>
      <c r="AY6736" s="209">
        <f>IF(BB6736="S",IF(AND(S6736&lt;&gt;"",R6736&lt;&gt;""),S6736-R6736,0),0)</f>
        <v>0</v>
      </c>
      <c r="AZ6736" s="209">
        <f>IF(BB6736="S",IF(Q6736="1. Aceitou o programa",IF(OR(X6736="Não se Aplica",X6736=""),IF(OR(W6736="Não se Aplica",W6736=""),0,W6736-V6736),AVERAGE(X6736-W6736,W6736-V6736)),0),0)</f>
        <v>0</v>
      </c>
      <c r="BA6736" s="209">
        <f>IF(BB6736="S",IF(AND(Q6736="1. Aceitou o programa",AH6736="Realizada"),IFERROR(IF(AG6736="",0,AG6736-R6736),0),0),0)</f>
        <v>0</v>
      </c>
      <c r="BB6736" s="209" t="str">
        <f>_xlfn.XLOOKUP(U6736,'Lista Suspensa'!$AA$20:$AA$23,'Lista Suspensa'!$AB$20:$AB$23,"N/A")</f>
        <v>S</v>
      </c>
    </row>
    <row r="6737" spans="1:54" ht="12" customHeight="1">
      <c r="A6737" s="151" t="s">
        <v>67</v>
      </c>
      <c r="B6737" s="152">
        <v>46153</v>
      </c>
      <c r="C6737" s="153" t="s">
        <v>297</v>
      </c>
      <c r="D6737" s="153" t="s">
        <v>455</v>
      </c>
      <c r="E6737" s="244">
        <v>89706097</v>
      </c>
      <c r="F6737" s="144" t="s">
        <v>11160</v>
      </c>
      <c r="G6737" s="230"/>
      <c r="H6737" s="154">
        <v>33836</v>
      </c>
      <c r="I6737" s="153">
        <v>33</v>
      </c>
      <c r="J6737" s="148" t="s">
        <v>70</v>
      </c>
      <c r="K6737" s="153" t="s">
        <v>59</v>
      </c>
      <c r="L6737" s="153"/>
      <c r="M6737" s="153"/>
      <c r="N6737" s="153">
        <v>60</v>
      </c>
      <c r="O6737" s="155">
        <v>11963256556</v>
      </c>
      <c r="P6737" s="156" t="s">
        <v>60</v>
      </c>
      <c r="Q6737" s="157" t="s">
        <v>8211</v>
      </c>
      <c r="R6737" s="158"/>
      <c r="S6737" s="159"/>
      <c r="T6737" s="159" t="s">
        <v>6983</v>
      </c>
      <c r="U6737" s="159" t="s">
        <v>8212</v>
      </c>
      <c r="V6737" s="154">
        <v>46155</v>
      </c>
      <c r="W6737" s="154">
        <v>46177</v>
      </c>
      <c r="X6737" s="154"/>
      <c r="Y6737" s="160"/>
      <c r="Z6737" s="160"/>
      <c r="AA6737" s="153"/>
      <c r="AB6737" s="153"/>
      <c r="AC6737" s="182" t="e">
        <f t="shared" si="212"/>
        <v>#DIV/0!</v>
      </c>
      <c r="AD6737" s="153" t="e">
        <f t="shared" si="213"/>
        <v>#DIV/0!</v>
      </c>
      <c r="AE6737" s="207"/>
      <c r="AF6737" s="153"/>
      <c r="AG6737" s="159"/>
      <c r="AH6737" s="153"/>
      <c r="AI6737" s="161"/>
      <c r="AJ6737" s="153"/>
      <c r="AK6737" s="153"/>
      <c r="AL6737" s="207"/>
      <c r="AM6737" s="207"/>
      <c r="AN6737" s="207"/>
      <c r="AO6737" s="207"/>
      <c r="AP6737" s="147" t="s">
        <v>4751</v>
      </c>
      <c r="AQ6737" s="147" t="s">
        <v>67</v>
      </c>
      <c r="AR6737" s="147"/>
      <c r="AS6737" s="209" t="s">
        <v>68</v>
      </c>
      <c r="AT6737" s="223" t="str">
        <f>MONTH(B6737)&amp;"/"&amp;YEAR(B6737)</f>
        <v>5/2026</v>
      </c>
      <c r="AU6737" s="223">
        <f>WEEKNUM(B6737)-WEEKNUM(EOMONTH(B6737,-1)+1)+1</f>
        <v>3</v>
      </c>
      <c r="AV6737" s="209" t="str">
        <f>MONTH(R6737)&amp;"/"&amp;YEAR(R6737)</f>
        <v>1/1900</v>
      </c>
      <c r="AW6737" s="209" t="e">
        <f>WEEKNUM(R6737)-WEEKNUM(EOMONTH(R6737,-1)+1)+1</f>
        <v>#NUM!</v>
      </c>
      <c r="AX6737" s="209">
        <f>IF(BB6737="S",IF(Q6737="1. Aceitou o programa",R6737-B6737,0),0)</f>
        <v>0</v>
      </c>
      <c r="AY6737" s="209">
        <f>IF(BB6737="S",IF(AND(S6737&lt;&gt;"",R6737&lt;&gt;""),S6737-R6737,0),0)</f>
        <v>0</v>
      </c>
      <c r="AZ6737" s="209">
        <f>IF(BB6737="S",IF(Q6737="1. Aceitou o programa",IF(OR(X6737="Não se Aplica",X6737=""),IF(OR(W6737="Não se Aplica",W6737=""),0,W6737-V6737),AVERAGE(X6737-W6737,W6737-V6737)),0),0)</f>
        <v>0</v>
      </c>
      <c r="BA6737" s="209">
        <f>IF(BB6737="S",IF(AND(Q6737="1. Aceitou o programa",AH6737="Realizada"),IFERROR(IF(AG6737="",0,AG6737-R6737),0),0),0)</f>
        <v>0</v>
      </c>
      <c r="BB6737" s="209" t="str">
        <f>_xlfn.XLOOKUP(U6737,'Lista Suspensa'!$AA$20:$AA$23,'Lista Suspensa'!$AB$20:$AB$23,"N/A")</f>
        <v>S</v>
      </c>
    </row>
    <row r="6738" spans="1:54" ht="12" customHeight="1">
      <c r="A6738" s="151" t="s">
        <v>67</v>
      </c>
      <c r="B6738" s="152">
        <v>46155</v>
      </c>
      <c r="C6738" s="153" t="s">
        <v>297</v>
      </c>
      <c r="D6738" s="153" t="s">
        <v>455</v>
      </c>
      <c r="E6738" s="244">
        <v>96605325</v>
      </c>
      <c r="F6738" s="144" t="s">
        <v>11161</v>
      </c>
      <c r="G6738" s="230"/>
      <c r="H6738" s="154">
        <v>31592</v>
      </c>
      <c r="I6738" s="153">
        <v>39</v>
      </c>
      <c r="J6738" s="148" t="s">
        <v>58</v>
      </c>
      <c r="K6738" s="153" t="s">
        <v>101</v>
      </c>
      <c r="L6738" s="153"/>
      <c r="M6738" s="153"/>
      <c r="N6738" s="153">
        <v>380</v>
      </c>
      <c r="O6738" s="155">
        <v>21979370292</v>
      </c>
      <c r="P6738" s="156" t="s">
        <v>60</v>
      </c>
      <c r="Q6738" s="157" t="s">
        <v>8211</v>
      </c>
      <c r="R6738" s="158"/>
      <c r="S6738" s="159"/>
      <c r="T6738" s="159" t="s">
        <v>6983</v>
      </c>
      <c r="U6738" s="159" t="s">
        <v>8212</v>
      </c>
      <c r="V6738" s="154">
        <v>46155</v>
      </c>
      <c r="W6738" s="154">
        <v>46177</v>
      </c>
      <c r="X6738" s="154"/>
      <c r="Y6738" s="160"/>
      <c r="Z6738" s="160"/>
      <c r="AA6738" s="153"/>
      <c r="AB6738" s="153"/>
      <c r="AC6738" s="182" t="e">
        <f t="shared" si="212"/>
        <v>#DIV/0!</v>
      </c>
      <c r="AD6738" s="153" t="e">
        <f t="shared" si="213"/>
        <v>#DIV/0!</v>
      </c>
      <c r="AE6738" s="207"/>
      <c r="AF6738" s="153"/>
      <c r="AG6738" s="159"/>
      <c r="AH6738" s="153"/>
      <c r="AI6738" s="161"/>
      <c r="AJ6738" s="153"/>
      <c r="AK6738" s="153"/>
      <c r="AL6738" s="207"/>
      <c r="AM6738" s="207"/>
      <c r="AN6738" s="207"/>
      <c r="AO6738" s="207"/>
      <c r="AP6738" s="147" t="s">
        <v>4751</v>
      </c>
      <c r="AQ6738" s="147" t="s">
        <v>67</v>
      </c>
      <c r="AR6738" s="147"/>
      <c r="AS6738" s="209" t="s">
        <v>68</v>
      </c>
      <c r="AT6738" s="223" t="str">
        <f>MONTH(B6738)&amp;"/"&amp;YEAR(B6738)</f>
        <v>5/2026</v>
      </c>
      <c r="AU6738" s="223">
        <f>WEEKNUM(B6738)-WEEKNUM(EOMONTH(B6738,-1)+1)+1</f>
        <v>3</v>
      </c>
      <c r="AV6738" s="209" t="str">
        <f>MONTH(R6738)&amp;"/"&amp;YEAR(R6738)</f>
        <v>1/1900</v>
      </c>
      <c r="AW6738" s="209" t="e">
        <f>WEEKNUM(R6738)-WEEKNUM(EOMONTH(R6738,-1)+1)+1</f>
        <v>#NUM!</v>
      </c>
      <c r="AX6738" s="209">
        <f>IF(BB6738="S",IF(Q6738="1. Aceitou o programa",R6738-B6738,0),0)</f>
        <v>0</v>
      </c>
      <c r="AY6738" s="209">
        <f>IF(BB6738="S",IF(AND(S6738&lt;&gt;"",R6738&lt;&gt;""),S6738-R6738,0),0)</f>
        <v>0</v>
      </c>
      <c r="AZ6738" s="209">
        <f>IF(BB6738="S",IF(Q6738="1. Aceitou o programa",IF(OR(X6738="Não se Aplica",X6738=""),IF(OR(W6738="Não se Aplica",W6738=""),0,W6738-V6738),AVERAGE(X6738-W6738,W6738-V6738)),0),0)</f>
        <v>0</v>
      </c>
      <c r="BA6738" s="209">
        <f>IF(BB6738="S",IF(AND(Q6738="1. Aceitou o programa",AH6738="Realizada"),IFERROR(IF(AG6738="",0,AG6738-R6738),0),0),0)</f>
        <v>0</v>
      </c>
      <c r="BB6738" s="209" t="str">
        <f>_xlfn.XLOOKUP(U6738,'Lista Suspensa'!$AA$20:$AA$23,'Lista Suspensa'!$AB$20:$AB$23,"N/A")</f>
        <v>S</v>
      </c>
    </row>
    <row r="6739" spans="1:54" ht="12" customHeight="1">
      <c r="A6739" s="151" t="s">
        <v>67</v>
      </c>
      <c r="B6739" s="152">
        <v>46155</v>
      </c>
      <c r="C6739" s="153" t="s">
        <v>297</v>
      </c>
      <c r="D6739" s="153" t="s">
        <v>455</v>
      </c>
      <c r="E6739" s="244">
        <v>95665844</v>
      </c>
      <c r="F6739" s="144" t="s">
        <v>11162</v>
      </c>
      <c r="G6739" s="230"/>
      <c r="H6739" s="154">
        <v>39200</v>
      </c>
      <c r="I6739" s="153">
        <v>19</v>
      </c>
      <c r="J6739" s="148" t="s">
        <v>70</v>
      </c>
      <c r="K6739" s="153" t="s">
        <v>101</v>
      </c>
      <c r="L6739" s="153"/>
      <c r="M6739" s="153"/>
      <c r="N6739" s="153">
        <v>380</v>
      </c>
      <c r="O6739" s="155">
        <v>21978780488</v>
      </c>
      <c r="P6739" s="156" t="s">
        <v>60</v>
      </c>
      <c r="Q6739" s="157" t="s">
        <v>8211</v>
      </c>
      <c r="R6739" s="158"/>
      <c r="S6739" s="159"/>
      <c r="T6739" s="159" t="s">
        <v>6983</v>
      </c>
      <c r="U6739" s="159" t="s">
        <v>8212</v>
      </c>
      <c r="V6739" s="154">
        <v>46155</v>
      </c>
      <c r="W6739" s="154">
        <v>46177</v>
      </c>
      <c r="X6739" s="154"/>
      <c r="Y6739" s="160"/>
      <c r="Z6739" s="160"/>
      <c r="AA6739" s="153"/>
      <c r="AB6739" s="153"/>
      <c r="AC6739" s="182" t="e">
        <f t="shared" si="212"/>
        <v>#DIV/0!</v>
      </c>
      <c r="AD6739" s="153" t="e">
        <f t="shared" si="213"/>
        <v>#DIV/0!</v>
      </c>
      <c r="AE6739" s="207"/>
      <c r="AF6739" s="153"/>
      <c r="AG6739" s="159"/>
      <c r="AH6739" s="153"/>
      <c r="AI6739" s="161"/>
      <c r="AJ6739" s="153"/>
      <c r="AK6739" s="153"/>
      <c r="AL6739" s="207"/>
      <c r="AM6739" s="207"/>
      <c r="AN6739" s="207"/>
      <c r="AO6739" s="207"/>
      <c r="AP6739" s="147" t="s">
        <v>4751</v>
      </c>
      <c r="AQ6739" s="147" t="s">
        <v>67</v>
      </c>
      <c r="AR6739" s="147"/>
      <c r="AS6739" s="209" t="s">
        <v>68</v>
      </c>
      <c r="AT6739" s="223" t="str">
        <f>MONTH(B6739)&amp;"/"&amp;YEAR(B6739)</f>
        <v>5/2026</v>
      </c>
      <c r="AU6739" s="223">
        <f>WEEKNUM(B6739)-WEEKNUM(EOMONTH(B6739,-1)+1)+1</f>
        <v>3</v>
      </c>
      <c r="AV6739" s="209" t="str">
        <f>MONTH(R6739)&amp;"/"&amp;YEAR(R6739)</f>
        <v>1/1900</v>
      </c>
      <c r="AW6739" s="209" t="e">
        <f>WEEKNUM(R6739)-WEEKNUM(EOMONTH(R6739,-1)+1)+1</f>
        <v>#NUM!</v>
      </c>
      <c r="AX6739" s="209">
        <f>IF(BB6739="S",IF(Q6739="1. Aceitou o programa",R6739-B6739,0),0)</f>
        <v>0</v>
      </c>
      <c r="AY6739" s="209">
        <f>IF(BB6739="S",IF(AND(S6739&lt;&gt;"",R6739&lt;&gt;""),S6739-R6739,0),0)</f>
        <v>0</v>
      </c>
      <c r="AZ6739" s="209">
        <f>IF(BB6739="S",IF(Q6739="1. Aceitou o programa",IF(OR(X6739="Não se Aplica",X6739=""),IF(OR(W6739="Não se Aplica",W6739=""),0,W6739-V6739),AVERAGE(X6739-W6739,W6739-V6739)),0),0)</f>
        <v>0</v>
      </c>
      <c r="BA6739" s="209">
        <f>IF(BB6739="S",IF(AND(Q6739="1. Aceitou o programa",AH6739="Realizada"),IFERROR(IF(AG6739="",0,AG6739-R6739),0),0),0)</f>
        <v>0</v>
      </c>
      <c r="BB6739" s="209" t="str">
        <f>_xlfn.XLOOKUP(U6739,'Lista Suspensa'!$AA$20:$AA$23,'Lista Suspensa'!$AB$20:$AB$23,"N/A")</f>
        <v>S</v>
      </c>
    </row>
    <row r="6740" spans="1:54" ht="12" customHeight="1">
      <c r="A6740" s="151" t="s">
        <v>67</v>
      </c>
      <c r="B6740" s="152">
        <v>46155</v>
      </c>
      <c r="C6740" s="153" t="s">
        <v>297</v>
      </c>
      <c r="D6740" s="153" t="s">
        <v>455</v>
      </c>
      <c r="E6740" s="244">
        <v>92634173</v>
      </c>
      <c r="F6740" s="144" t="s">
        <v>11163</v>
      </c>
      <c r="G6740" s="230"/>
      <c r="H6740" s="154">
        <v>29517</v>
      </c>
      <c r="I6740" s="153">
        <v>45</v>
      </c>
      <c r="J6740" s="148" t="s">
        <v>70</v>
      </c>
      <c r="K6740" s="153" t="s">
        <v>59</v>
      </c>
      <c r="L6740" s="153"/>
      <c r="M6740" s="153"/>
      <c r="N6740" s="153">
        <v>380</v>
      </c>
      <c r="O6740" s="155">
        <v>11984552966</v>
      </c>
      <c r="P6740" s="156" t="s">
        <v>60</v>
      </c>
      <c r="Q6740" s="157" t="s">
        <v>8211</v>
      </c>
      <c r="R6740" s="158"/>
      <c r="S6740" s="159"/>
      <c r="T6740" s="159" t="s">
        <v>6983</v>
      </c>
      <c r="U6740" s="159" t="s">
        <v>8212</v>
      </c>
      <c r="V6740" s="154">
        <v>46155</v>
      </c>
      <c r="W6740" s="154">
        <v>46177</v>
      </c>
      <c r="X6740" s="154"/>
      <c r="Y6740" s="160"/>
      <c r="Z6740" s="160"/>
      <c r="AA6740" s="153"/>
      <c r="AB6740" s="153"/>
      <c r="AC6740" s="182" t="e">
        <f t="shared" si="212"/>
        <v>#DIV/0!</v>
      </c>
      <c r="AD6740" s="153" t="e">
        <f t="shared" si="213"/>
        <v>#DIV/0!</v>
      </c>
      <c r="AE6740" s="207"/>
      <c r="AF6740" s="153"/>
      <c r="AG6740" s="159"/>
      <c r="AH6740" s="153"/>
      <c r="AI6740" s="161"/>
      <c r="AJ6740" s="153"/>
      <c r="AK6740" s="153"/>
      <c r="AL6740" s="207"/>
      <c r="AM6740" s="207"/>
      <c r="AN6740" s="207"/>
      <c r="AO6740" s="207"/>
      <c r="AP6740" s="147" t="s">
        <v>4751</v>
      </c>
      <c r="AQ6740" s="147" t="s">
        <v>67</v>
      </c>
      <c r="AR6740" s="147"/>
      <c r="AS6740" s="209" t="s">
        <v>68</v>
      </c>
      <c r="AT6740" s="223" t="str">
        <f>MONTH(B6740)&amp;"/"&amp;YEAR(B6740)</f>
        <v>5/2026</v>
      </c>
      <c r="AU6740" s="223">
        <f>WEEKNUM(B6740)-WEEKNUM(EOMONTH(B6740,-1)+1)+1</f>
        <v>3</v>
      </c>
      <c r="AV6740" s="209" t="str">
        <f>MONTH(R6740)&amp;"/"&amp;YEAR(R6740)</f>
        <v>1/1900</v>
      </c>
      <c r="AW6740" s="209" t="e">
        <f>WEEKNUM(R6740)-WEEKNUM(EOMONTH(R6740,-1)+1)+1</f>
        <v>#NUM!</v>
      </c>
      <c r="AX6740" s="209">
        <f>IF(BB6740="S",IF(Q6740="1. Aceitou o programa",R6740-B6740,0),0)</f>
        <v>0</v>
      </c>
      <c r="AY6740" s="209">
        <f>IF(BB6740="S",IF(AND(S6740&lt;&gt;"",R6740&lt;&gt;""),S6740-R6740,0),0)</f>
        <v>0</v>
      </c>
      <c r="AZ6740" s="209">
        <f>IF(BB6740="S",IF(Q6740="1. Aceitou o programa",IF(OR(X6740="Não se Aplica",X6740=""),IF(OR(W6740="Não se Aplica",W6740=""),0,W6740-V6740),AVERAGE(X6740-W6740,W6740-V6740)),0),0)</f>
        <v>0</v>
      </c>
      <c r="BA6740" s="209">
        <f>IF(BB6740="S",IF(AND(Q6740="1. Aceitou o programa",AH6740="Realizada"),IFERROR(IF(AG6740="",0,AG6740-R6740),0),0),0)</f>
        <v>0</v>
      </c>
      <c r="BB6740" s="209" t="str">
        <f>_xlfn.XLOOKUP(U6740,'Lista Suspensa'!$AA$20:$AA$23,'Lista Suspensa'!$AB$20:$AB$23,"N/A")</f>
        <v>S</v>
      </c>
    </row>
    <row r="6741" spans="1:54" ht="12" customHeight="1">
      <c r="A6741" s="151" t="s">
        <v>54</v>
      </c>
      <c r="B6741" s="152">
        <v>46112</v>
      </c>
      <c r="C6741" s="153" t="s">
        <v>55</v>
      </c>
      <c r="D6741" s="153" t="s">
        <v>56</v>
      </c>
      <c r="E6741" s="244">
        <v>84347308</v>
      </c>
      <c r="F6741" s="144" t="s">
        <v>11164</v>
      </c>
      <c r="G6741" s="230"/>
      <c r="H6741" s="154">
        <v>23752</v>
      </c>
      <c r="I6741" s="153">
        <v>61</v>
      </c>
      <c r="J6741" s="148" t="s">
        <v>70</v>
      </c>
      <c r="K6741" s="153" t="s">
        <v>101</v>
      </c>
      <c r="L6741" s="153"/>
      <c r="M6741" s="153"/>
      <c r="N6741" s="153"/>
      <c r="O6741" s="155">
        <v>21995696309</v>
      </c>
      <c r="P6741" s="156" t="s">
        <v>60</v>
      </c>
      <c r="Q6741" s="157" t="s">
        <v>8211</v>
      </c>
      <c r="R6741" s="158"/>
      <c r="S6741" s="159"/>
      <c r="T6741" s="159" t="s">
        <v>6983</v>
      </c>
      <c r="U6741" s="159" t="s">
        <v>8212</v>
      </c>
      <c r="V6741" s="154">
        <v>46146</v>
      </c>
      <c r="W6741" s="154">
        <v>46155</v>
      </c>
      <c r="X6741" s="154"/>
      <c r="Y6741" s="160"/>
      <c r="Z6741" s="160"/>
      <c r="AA6741" s="153"/>
      <c r="AB6741" s="153"/>
      <c r="AC6741" s="182" t="e">
        <f t="shared" si="212"/>
        <v>#DIV/0!</v>
      </c>
      <c r="AD6741" s="153" t="e">
        <f t="shared" si="213"/>
        <v>#DIV/0!</v>
      </c>
      <c r="AE6741" s="207"/>
      <c r="AF6741" s="153"/>
      <c r="AG6741" s="159"/>
      <c r="AH6741" s="153"/>
      <c r="AI6741" s="161"/>
      <c r="AJ6741" s="153"/>
      <c r="AK6741" s="153"/>
      <c r="AL6741" s="207"/>
      <c r="AM6741" s="207"/>
      <c r="AN6741" s="207"/>
      <c r="AO6741" s="207"/>
      <c r="AP6741" s="147" t="s">
        <v>4751</v>
      </c>
      <c r="AQ6741" s="147"/>
      <c r="AR6741" s="147"/>
      <c r="AS6741" s="209" t="s">
        <v>68</v>
      </c>
      <c r="AT6741" s="223" t="str">
        <f>MONTH(B6741)&amp;"/"&amp;YEAR(B6741)</f>
        <v>3/2026</v>
      </c>
      <c r="AU6741" s="223">
        <f>WEEKNUM(B6741)-WEEKNUM(EOMONTH(B6741,-1)+1)+1</f>
        <v>5</v>
      </c>
      <c r="AV6741" s="209" t="str">
        <f>MONTH(R6741)&amp;"/"&amp;YEAR(R6741)</f>
        <v>1/1900</v>
      </c>
      <c r="AW6741" s="209" t="e">
        <f>WEEKNUM(R6741)-WEEKNUM(EOMONTH(R6741,-1)+1)+1</f>
        <v>#NUM!</v>
      </c>
      <c r="AX6741" s="209">
        <f>IF(BB6741="S",IF(Q6741="1. Aceitou o programa",R6741-B6741,0),0)</f>
        <v>0</v>
      </c>
      <c r="AY6741" s="209">
        <f>IF(BB6741="S",IF(AND(S6741&lt;&gt;"",R6741&lt;&gt;""),S6741-R6741,0),0)</f>
        <v>0</v>
      </c>
      <c r="AZ6741" s="209">
        <f>IF(BB6741="S",IF(Q6741="1. Aceitou o programa",IF(OR(X6741="Não se Aplica",X6741=""),IF(OR(W6741="Não se Aplica",W6741=""),0,W6741-V6741),AVERAGE(X6741-W6741,W6741-V6741)),0),0)</f>
        <v>0</v>
      </c>
      <c r="BA6741" s="209">
        <f>IF(BB6741="S",IF(AND(Q6741="1. Aceitou o programa",AH6741="Realizada"),IFERROR(IF(AG6741="",0,AG6741-R6741),0),0),0)</f>
        <v>0</v>
      </c>
      <c r="BB6741" s="209" t="str">
        <f>_xlfn.XLOOKUP(U6741,'Lista Suspensa'!$AA$20:$AA$23,'Lista Suspensa'!$AB$20:$AB$23,"N/A")</f>
        <v>S</v>
      </c>
    </row>
    <row r="6742" spans="1:54" ht="12" customHeight="1">
      <c r="A6742" s="151" t="s">
        <v>54</v>
      </c>
      <c r="B6742" s="152">
        <v>46112</v>
      </c>
      <c r="C6742" s="153" t="s">
        <v>55</v>
      </c>
      <c r="D6742" s="153" t="s">
        <v>56</v>
      </c>
      <c r="E6742" s="244">
        <v>87564591</v>
      </c>
      <c r="F6742" s="144" t="s">
        <v>11165</v>
      </c>
      <c r="G6742" s="230"/>
      <c r="H6742" s="154">
        <v>30511</v>
      </c>
      <c r="I6742" s="153">
        <v>42</v>
      </c>
      <c r="J6742" s="148" t="s">
        <v>70</v>
      </c>
      <c r="K6742" s="153"/>
      <c r="L6742" s="153"/>
      <c r="M6742" s="153"/>
      <c r="N6742" s="153"/>
      <c r="O6742" s="155">
        <v>55219815441</v>
      </c>
      <c r="P6742" s="156" t="s">
        <v>60</v>
      </c>
      <c r="Q6742" s="157" t="s">
        <v>8211</v>
      </c>
      <c r="R6742" s="158"/>
      <c r="S6742" s="159"/>
      <c r="T6742" s="159" t="s">
        <v>6983</v>
      </c>
      <c r="U6742" s="159" t="s">
        <v>8212</v>
      </c>
      <c r="V6742" s="154">
        <v>46148</v>
      </c>
      <c r="W6742" s="154">
        <v>46155</v>
      </c>
      <c r="X6742" s="154"/>
      <c r="Y6742" s="160"/>
      <c r="Z6742" s="160"/>
      <c r="AA6742" s="153"/>
      <c r="AB6742" s="153"/>
      <c r="AC6742" s="182" t="e">
        <f t="shared" si="212"/>
        <v>#DIV/0!</v>
      </c>
      <c r="AD6742" s="153" t="e">
        <f t="shared" si="213"/>
        <v>#DIV/0!</v>
      </c>
      <c r="AE6742" s="207"/>
      <c r="AF6742" s="153"/>
      <c r="AG6742" s="159"/>
      <c r="AH6742" s="153"/>
      <c r="AI6742" s="161"/>
      <c r="AJ6742" s="153"/>
      <c r="AK6742" s="153"/>
      <c r="AL6742" s="207"/>
      <c r="AM6742" s="207"/>
      <c r="AN6742" s="207"/>
      <c r="AO6742" s="207"/>
      <c r="AP6742" s="147" t="s">
        <v>4751</v>
      </c>
      <c r="AQ6742" s="147"/>
      <c r="AR6742" s="147"/>
      <c r="AS6742" s="209" t="s">
        <v>68</v>
      </c>
      <c r="AT6742" s="223" t="str">
        <f>MONTH(B6742)&amp;"/"&amp;YEAR(B6742)</f>
        <v>3/2026</v>
      </c>
      <c r="AU6742" s="223">
        <f>WEEKNUM(B6742)-WEEKNUM(EOMONTH(B6742,-1)+1)+1</f>
        <v>5</v>
      </c>
      <c r="AV6742" s="209" t="str">
        <f>MONTH(R6742)&amp;"/"&amp;YEAR(R6742)</f>
        <v>1/1900</v>
      </c>
      <c r="AW6742" s="209" t="e">
        <f>WEEKNUM(R6742)-WEEKNUM(EOMONTH(R6742,-1)+1)+1</f>
        <v>#NUM!</v>
      </c>
      <c r="AX6742" s="209">
        <f>IF(BB6742="S",IF(Q6742="1. Aceitou o programa",R6742-B6742,0),0)</f>
        <v>0</v>
      </c>
      <c r="AY6742" s="209">
        <f>IF(BB6742="S",IF(AND(S6742&lt;&gt;"",R6742&lt;&gt;""),S6742-R6742,0),0)</f>
        <v>0</v>
      </c>
      <c r="AZ6742" s="209">
        <f>IF(BB6742="S",IF(Q6742="1. Aceitou o programa",IF(OR(X6742="Não se Aplica",X6742=""),IF(OR(W6742="Não se Aplica",W6742=""),0,W6742-V6742),AVERAGE(X6742-W6742,W6742-V6742)),0),0)</f>
        <v>0</v>
      </c>
      <c r="BA6742" s="209">
        <f>IF(BB6742="S",IF(AND(Q6742="1. Aceitou o programa",AH6742="Realizada"),IFERROR(IF(AG6742="",0,AG6742-R6742),0),0),0)</f>
        <v>0</v>
      </c>
      <c r="BB6742" s="209" t="str">
        <f>_xlfn.XLOOKUP(U6742,'Lista Suspensa'!$AA$20:$AA$23,'Lista Suspensa'!$AB$20:$AB$23,"N/A")</f>
        <v>S</v>
      </c>
    </row>
    <row r="6743" spans="1:54" ht="12" customHeight="1">
      <c r="A6743" s="151" t="s">
        <v>67</v>
      </c>
      <c r="B6743" s="152">
        <v>46149</v>
      </c>
      <c r="C6743" s="153" t="s">
        <v>122</v>
      </c>
      <c r="D6743" s="153" t="s">
        <v>167</v>
      </c>
      <c r="E6743" s="244">
        <v>97144905</v>
      </c>
      <c r="F6743" s="144" t="s">
        <v>11166</v>
      </c>
      <c r="G6743" s="230"/>
      <c r="H6743" s="154">
        <v>35018</v>
      </c>
      <c r="I6743" s="153">
        <v>30</v>
      </c>
      <c r="J6743" s="148" t="s">
        <v>70</v>
      </c>
      <c r="K6743" s="153" t="s">
        <v>59</v>
      </c>
      <c r="L6743" s="153"/>
      <c r="M6743" s="153"/>
      <c r="N6743" s="153">
        <v>380</v>
      </c>
      <c r="O6743" s="155">
        <v>11995695615</v>
      </c>
      <c r="P6743" s="156" t="s">
        <v>60</v>
      </c>
      <c r="Q6743" s="157" t="s">
        <v>8211</v>
      </c>
      <c r="R6743" s="158"/>
      <c r="S6743" s="159"/>
      <c r="T6743" s="159" t="s">
        <v>6983</v>
      </c>
      <c r="U6743" s="159" t="s">
        <v>8212</v>
      </c>
      <c r="V6743" s="154">
        <v>46174</v>
      </c>
      <c r="W6743" s="154"/>
      <c r="X6743" s="154"/>
      <c r="Y6743" s="160"/>
      <c r="Z6743" s="160"/>
      <c r="AA6743" s="153"/>
      <c r="AB6743" s="153"/>
      <c r="AC6743" s="182" t="e">
        <f t="shared" si="212"/>
        <v>#DIV/0!</v>
      </c>
      <c r="AD6743" s="153" t="e">
        <f t="shared" si="213"/>
        <v>#DIV/0!</v>
      </c>
      <c r="AE6743" s="207"/>
      <c r="AF6743" s="153"/>
      <c r="AG6743" s="159"/>
      <c r="AH6743" s="153"/>
      <c r="AI6743" s="161"/>
      <c r="AJ6743" s="153"/>
      <c r="AK6743" s="153"/>
      <c r="AL6743" s="207"/>
      <c r="AM6743" s="207"/>
      <c r="AN6743" s="207"/>
      <c r="AO6743" s="207"/>
      <c r="AP6743" s="147" t="s">
        <v>54</v>
      </c>
      <c r="AQ6743" s="147"/>
      <c r="AR6743" s="147"/>
      <c r="AS6743" s="209" t="s">
        <v>68</v>
      </c>
      <c r="AT6743" s="223" t="str">
        <f>MONTH(B6743)&amp;"/"&amp;YEAR(B6743)</f>
        <v>5/2026</v>
      </c>
      <c r="AU6743" s="223">
        <f>WEEKNUM(B6743)-WEEKNUM(EOMONTH(B6743,-1)+1)+1</f>
        <v>2</v>
      </c>
      <c r="AV6743" s="209" t="str">
        <f>MONTH(R6743)&amp;"/"&amp;YEAR(R6743)</f>
        <v>1/1900</v>
      </c>
      <c r="AW6743" s="209" t="e">
        <f>WEEKNUM(R6743)-WEEKNUM(EOMONTH(R6743,-1)+1)+1</f>
        <v>#NUM!</v>
      </c>
      <c r="AX6743" s="209">
        <f>IF(BB6743="S",IF(Q6743="1. Aceitou o programa",R6743-B6743,0),0)</f>
        <v>0</v>
      </c>
      <c r="AY6743" s="209">
        <f>IF(BB6743="S",IF(AND(S6743&lt;&gt;"",R6743&lt;&gt;""),S6743-R6743,0),0)</f>
        <v>0</v>
      </c>
      <c r="AZ6743" s="209">
        <f>IF(BB6743="S",IF(Q6743="1. Aceitou o programa",IF(OR(X6743="Não se Aplica",X6743=""),IF(OR(W6743="Não se Aplica",W6743=""),0,W6743-V6743),AVERAGE(X6743-W6743,W6743-V6743)),0),0)</f>
        <v>0</v>
      </c>
      <c r="BA6743" s="209">
        <f>IF(BB6743="S",IF(AND(Q6743="1. Aceitou o programa",AH6743="Realizada"),IFERROR(IF(AG6743="",0,AG6743-R6743),0),0),0)</f>
        <v>0</v>
      </c>
      <c r="BB6743" s="209" t="str">
        <f>_xlfn.XLOOKUP(U6743,'Lista Suspensa'!$AA$20:$AA$23,'Lista Suspensa'!$AB$20:$AB$23,"N/A")</f>
        <v>S</v>
      </c>
    </row>
    <row r="6744" spans="1:54" ht="12" customHeight="1">
      <c r="A6744" s="151" t="s">
        <v>67</v>
      </c>
      <c r="B6744" s="152">
        <v>46149</v>
      </c>
      <c r="C6744" s="153" t="s">
        <v>122</v>
      </c>
      <c r="D6744" s="153" t="s">
        <v>167</v>
      </c>
      <c r="E6744" s="244">
        <v>451417020</v>
      </c>
      <c r="F6744" s="144" t="s">
        <v>11167</v>
      </c>
      <c r="G6744" s="230"/>
      <c r="H6744" s="154">
        <v>28984</v>
      </c>
      <c r="I6744" s="153">
        <v>47</v>
      </c>
      <c r="J6744" s="148" t="s">
        <v>70</v>
      </c>
      <c r="K6744" s="153" t="s">
        <v>59</v>
      </c>
      <c r="L6744" s="153"/>
      <c r="M6744" s="153"/>
      <c r="N6744" s="153">
        <v>500</v>
      </c>
      <c r="O6744" s="155">
        <v>11995539612</v>
      </c>
      <c r="P6744" s="156" t="s">
        <v>60</v>
      </c>
      <c r="Q6744" s="157" t="s">
        <v>110</v>
      </c>
      <c r="R6744" s="158">
        <v>46163</v>
      </c>
      <c r="S6744" s="159"/>
      <c r="T6744" s="159" t="s">
        <v>62</v>
      </c>
      <c r="U6744" s="159" t="s">
        <v>111</v>
      </c>
      <c r="V6744" s="154">
        <v>46163</v>
      </c>
      <c r="W6744" s="154"/>
      <c r="X6744" s="154"/>
      <c r="Y6744" s="160"/>
      <c r="Z6744" s="160" t="s">
        <v>65</v>
      </c>
      <c r="AA6744" s="153">
        <v>92</v>
      </c>
      <c r="AB6744" s="153">
        <v>1.63</v>
      </c>
      <c r="AC6744" s="182">
        <f t="shared" si="212"/>
        <v>34.626820730927022</v>
      </c>
      <c r="AD6744" s="153" t="str">
        <f t="shared" si="213"/>
        <v>OBESIDADE I</v>
      </c>
      <c r="AE6744" s="233" t="s">
        <v>66</v>
      </c>
      <c r="AF6744" s="153"/>
      <c r="AG6744" s="159"/>
      <c r="AH6744" s="153"/>
      <c r="AI6744" s="161"/>
      <c r="AJ6744" s="153"/>
      <c r="AK6744" s="153"/>
      <c r="AL6744" s="207"/>
      <c r="AM6744" s="207"/>
      <c r="AN6744" s="207"/>
      <c r="AO6744" s="207"/>
      <c r="AP6744" s="147" t="s">
        <v>54</v>
      </c>
      <c r="AQ6744" s="147"/>
      <c r="AR6744" s="147"/>
      <c r="AS6744" s="209" t="s">
        <v>68</v>
      </c>
      <c r="AT6744" s="223" t="str">
        <f>MONTH(B6744)&amp;"/"&amp;YEAR(B6744)</f>
        <v>5/2026</v>
      </c>
      <c r="AU6744" s="223">
        <f>WEEKNUM(B6744)-WEEKNUM(EOMONTH(B6744,-1)+1)+1</f>
        <v>2</v>
      </c>
      <c r="AV6744" s="209" t="str">
        <f>MONTH(R6744)&amp;"/"&amp;YEAR(R6744)</f>
        <v>5/2026</v>
      </c>
      <c r="AW6744" s="209">
        <f>WEEKNUM(R6744)-WEEKNUM(EOMONTH(R6744,-1)+1)+1</f>
        <v>4</v>
      </c>
      <c r="AX6744" s="209">
        <f>IF(BB6744="S",IF(Q6744="1. Aceitou o programa",R6744-B6744,0),0)</f>
        <v>14</v>
      </c>
      <c r="AY6744" s="209">
        <f>IF(BB6744="S",IF(AND(S6744&lt;&gt;"",R6744&lt;&gt;""),S6744-R6744,0),0)</f>
        <v>0</v>
      </c>
      <c r="AZ6744" s="209">
        <f>IF(BB6744="S",IF(Q6744="1. Aceitou o programa",IF(OR(X6744="Não se Aplica",X6744=""),IF(OR(W6744="Não se Aplica",W6744=""),0,W6744-V6744),AVERAGE(X6744-W6744,W6744-V6744)),0),0)</f>
        <v>0</v>
      </c>
      <c r="BA6744" s="209">
        <f>IF(BB6744="S",IF(AND(Q6744="1. Aceitou o programa",AH6744="Realizada"),IFERROR(IF(AG6744="",0,AG6744-R6744),0),0),0)</f>
        <v>0</v>
      </c>
      <c r="BB6744" s="209" t="str">
        <f>_xlfn.XLOOKUP(U6744,'Lista Suspensa'!$AA$20:$AA$23,'Lista Suspensa'!$AB$20:$AB$23,"N/A")</f>
        <v>S</v>
      </c>
    </row>
    <row r="6745" spans="1:54" ht="12" customHeight="1">
      <c r="A6745" s="151" t="s">
        <v>67</v>
      </c>
      <c r="B6745" s="152">
        <v>46149</v>
      </c>
      <c r="C6745" s="153" t="s">
        <v>122</v>
      </c>
      <c r="D6745" s="153" t="s">
        <v>274</v>
      </c>
      <c r="E6745" s="244">
        <v>95562029</v>
      </c>
      <c r="F6745" s="144" t="s">
        <v>11168</v>
      </c>
      <c r="G6745" s="230"/>
      <c r="H6745" s="154">
        <v>28941</v>
      </c>
      <c r="I6745" s="153">
        <v>47</v>
      </c>
      <c r="J6745" s="148" t="s">
        <v>70</v>
      </c>
      <c r="K6745" s="153" t="s">
        <v>101</v>
      </c>
      <c r="L6745" s="153"/>
      <c r="M6745" s="153"/>
      <c r="N6745" s="153">
        <v>380</v>
      </c>
      <c r="O6745" s="155">
        <v>21974439478</v>
      </c>
      <c r="P6745" s="156" t="s">
        <v>60</v>
      </c>
      <c r="Q6745" s="157" t="s">
        <v>8211</v>
      </c>
      <c r="R6745" s="158"/>
      <c r="S6745" s="159"/>
      <c r="T6745" s="159" t="s">
        <v>6983</v>
      </c>
      <c r="U6745" s="159" t="s">
        <v>8212</v>
      </c>
      <c r="V6745" s="154">
        <v>46174</v>
      </c>
      <c r="W6745" s="154"/>
      <c r="X6745" s="154"/>
      <c r="Y6745" s="160"/>
      <c r="Z6745" s="160"/>
      <c r="AA6745" s="153"/>
      <c r="AB6745" s="153"/>
      <c r="AC6745" s="182" t="e">
        <f t="shared" si="212"/>
        <v>#DIV/0!</v>
      </c>
      <c r="AD6745" s="153" t="e">
        <f t="shared" si="213"/>
        <v>#DIV/0!</v>
      </c>
      <c r="AE6745" s="207"/>
      <c r="AF6745" s="153"/>
      <c r="AG6745" s="159"/>
      <c r="AH6745" s="153"/>
      <c r="AI6745" s="161"/>
      <c r="AJ6745" s="153"/>
      <c r="AK6745" s="153"/>
      <c r="AL6745" s="207"/>
      <c r="AM6745" s="207"/>
      <c r="AN6745" s="207"/>
      <c r="AO6745" s="207"/>
      <c r="AP6745" s="147" t="s">
        <v>54</v>
      </c>
      <c r="AQ6745" s="147"/>
      <c r="AR6745" s="147"/>
      <c r="AS6745" s="209" t="s">
        <v>68</v>
      </c>
      <c r="AT6745" s="223" t="str">
        <f>MONTH(B6745)&amp;"/"&amp;YEAR(B6745)</f>
        <v>5/2026</v>
      </c>
      <c r="AU6745" s="223">
        <f>WEEKNUM(B6745)-WEEKNUM(EOMONTH(B6745,-1)+1)+1</f>
        <v>2</v>
      </c>
      <c r="AV6745" s="209" t="str">
        <f>MONTH(R6745)&amp;"/"&amp;YEAR(R6745)</f>
        <v>1/1900</v>
      </c>
      <c r="AW6745" s="209" t="e">
        <f>WEEKNUM(R6745)-WEEKNUM(EOMONTH(R6745,-1)+1)+1</f>
        <v>#NUM!</v>
      </c>
      <c r="AX6745" s="209">
        <f>IF(BB6745="S",IF(Q6745="1. Aceitou o programa",R6745-B6745,0),0)</f>
        <v>0</v>
      </c>
      <c r="AY6745" s="209">
        <f>IF(BB6745="S",IF(AND(S6745&lt;&gt;"",R6745&lt;&gt;""),S6745-R6745,0),0)</f>
        <v>0</v>
      </c>
      <c r="AZ6745" s="209">
        <f>IF(BB6745="S",IF(Q6745="1. Aceitou o programa",IF(OR(X6745="Não se Aplica",X6745=""),IF(OR(W6745="Não se Aplica",W6745=""),0,W6745-V6745),AVERAGE(X6745-W6745,W6745-V6745)),0),0)</f>
        <v>0</v>
      </c>
      <c r="BA6745" s="209">
        <f>IF(BB6745="S",IF(AND(Q6745="1. Aceitou o programa",AH6745="Realizada"),IFERROR(IF(AG6745="",0,AG6745-R6745),0),0),0)</f>
        <v>0</v>
      </c>
      <c r="BB6745" s="209" t="str">
        <f>_xlfn.XLOOKUP(U6745,'Lista Suspensa'!$AA$20:$AA$23,'Lista Suspensa'!$AB$20:$AB$23,"N/A")</f>
        <v>S</v>
      </c>
    </row>
    <row r="6746" spans="1:54" ht="12" customHeight="1">
      <c r="A6746" s="151" t="s">
        <v>67</v>
      </c>
      <c r="B6746" s="152">
        <v>46149</v>
      </c>
      <c r="C6746" s="153" t="s">
        <v>122</v>
      </c>
      <c r="D6746" s="153" t="s">
        <v>471</v>
      </c>
      <c r="E6746" s="244">
        <v>93072778</v>
      </c>
      <c r="F6746" s="144" t="s">
        <v>11169</v>
      </c>
      <c r="G6746" s="230"/>
      <c r="H6746" s="154">
        <v>30287</v>
      </c>
      <c r="I6746" s="153">
        <v>43</v>
      </c>
      <c r="J6746" s="148" t="s">
        <v>70</v>
      </c>
      <c r="K6746" s="153" t="s">
        <v>101</v>
      </c>
      <c r="L6746" s="153"/>
      <c r="M6746" s="153"/>
      <c r="N6746" s="153">
        <v>120</v>
      </c>
      <c r="O6746" s="155" t="s">
        <v>11170</v>
      </c>
      <c r="P6746" s="156" t="s">
        <v>60</v>
      </c>
      <c r="Q6746" s="157" t="s">
        <v>8211</v>
      </c>
      <c r="R6746" s="158"/>
      <c r="S6746" s="159"/>
      <c r="T6746" s="159" t="s">
        <v>6983</v>
      </c>
      <c r="U6746" s="159" t="s">
        <v>8212</v>
      </c>
      <c r="V6746" s="154">
        <v>46174</v>
      </c>
      <c r="W6746" s="154"/>
      <c r="X6746" s="154"/>
      <c r="Y6746" s="160"/>
      <c r="Z6746" s="160"/>
      <c r="AA6746" s="153"/>
      <c r="AB6746" s="153"/>
      <c r="AC6746" s="182" t="e">
        <f t="shared" si="212"/>
        <v>#DIV/0!</v>
      </c>
      <c r="AD6746" s="153" t="e">
        <f t="shared" si="213"/>
        <v>#DIV/0!</v>
      </c>
      <c r="AE6746" s="207"/>
      <c r="AF6746" s="153"/>
      <c r="AG6746" s="159"/>
      <c r="AH6746" s="153"/>
      <c r="AI6746" s="161"/>
      <c r="AJ6746" s="153"/>
      <c r="AK6746" s="153"/>
      <c r="AL6746" s="207"/>
      <c r="AM6746" s="207"/>
      <c r="AN6746" s="207"/>
      <c r="AO6746" s="207"/>
      <c r="AP6746" s="147" t="s">
        <v>54</v>
      </c>
      <c r="AQ6746" s="147"/>
      <c r="AR6746" s="147"/>
      <c r="AS6746" s="209" t="s">
        <v>68</v>
      </c>
      <c r="AT6746" s="223" t="str">
        <f>MONTH(B6746)&amp;"/"&amp;YEAR(B6746)</f>
        <v>5/2026</v>
      </c>
      <c r="AU6746" s="223">
        <f>WEEKNUM(B6746)-WEEKNUM(EOMONTH(B6746,-1)+1)+1</f>
        <v>2</v>
      </c>
      <c r="AV6746" s="209" t="str">
        <f>MONTH(R6746)&amp;"/"&amp;YEAR(R6746)</f>
        <v>1/1900</v>
      </c>
      <c r="AW6746" s="209" t="e">
        <f>WEEKNUM(R6746)-WEEKNUM(EOMONTH(R6746,-1)+1)+1</f>
        <v>#NUM!</v>
      </c>
      <c r="AX6746" s="209">
        <f>IF(BB6746="S",IF(Q6746="1. Aceitou o programa",R6746-B6746,0),0)</f>
        <v>0</v>
      </c>
      <c r="AY6746" s="209">
        <f>IF(BB6746="S",IF(AND(S6746&lt;&gt;"",R6746&lt;&gt;""),S6746-R6746,0),0)</f>
        <v>0</v>
      </c>
      <c r="AZ6746" s="209">
        <f>IF(BB6746="S",IF(Q6746="1. Aceitou o programa",IF(OR(X6746="Não se Aplica",X6746=""),IF(OR(W6746="Não se Aplica",W6746=""),0,W6746-V6746),AVERAGE(X6746-W6746,W6746-V6746)),0),0)</f>
        <v>0</v>
      </c>
      <c r="BA6746" s="209">
        <f>IF(BB6746="S",IF(AND(Q6746="1. Aceitou o programa",AH6746="Realizada"),IFERROR(IF(AG6746="",0,AG6746-R6746),0),0),0)</f>
        <v>0</v>
      </c>
      <c r="BB6746" s="209" t="str">
        <f>_xlfn.XLOOKUP(U6746,'Lista Suspensa'!$AA$20:$AA$23,'Lista Suspensa'!$AB$20:$AB$23,"N/A")</f>
        <v>S</v>
      </c>
    </row>
    <row r="6747" spans="1:54" ht="12" customHeight="1">
      <c r="A6747" s="151" t="s">
        <v>67</v>
      </c>
      <c r="B6747" s="152">
        <v>46149</v>
      </c>
      <c r="C6747" s="153" t="s">
        <v>122</v>
      </c>
      <c r="D6747" s="153" t="s">
        <v>274</v>
      </c>
      <c r="E6747" s="244">
        <v>95082167</v>
      </c>
      <c r="F6747" s="144" t="s">
        <v>11171</v>
      </c>
      <c r="G6747" s="230"/>
      <c r="H6747" s="154">
        <v>33156</v>
      </c>
      <c r="I6747" s="153">
        <v>35</v>
      </c>
      <c r="J6747" s="148" t="s">
        <v>70</v>
      </c>
      <c r="K6747" s="153" t="s">
        <v>101</v>
      </c>
      <c r="L6747" s="153"/>
      <c r="M6747" s="153"/>
      <c r="N6747" s="153">
        <v>380</v>
      </c>
      <c r="O6747" s="155">
        <v>21974160667</v>
      </c>
      <c r="P6747" s="156" t="s">
        <v>60</v>
      </c>
      <c r="Q6747" s="157" t="s">
        <v>8211</v>
      </c>
      <c r="R6747" s="158"/>
      <c r="S6747" s="159"/>
      <c r="T6747" s="159" t="s">
        <v>6983</v>
      </c>
      <c r="U6747" s="159" t="s">
        <v>8212</v>
      </c>
      <c r="V6747" s="154">
        <v>46174</v>
      </c>
      <c r="W6747" s="154"/>
      <c r="X6747" s="154"/>
      <c r="Y6747" s="160"/>
      <c r="Z6747" s="160"/>
      <c r="AA6747" s="153"/>
      <c r="AB6747" s="153"/>
      <c r="AC6747" s="182" t="e">
        <f t="shared" si="212"/>
        <v>#DIV/0!</v>
      </c>
      <c r="AD6747" s="153" t="e">
        <f t="shared" si="213"/>
        <v>#DIV/0!</v>
      </c>
      <c r="AE6747" s="207"/>
      <c r="AF6747" s="153"/>
      <c r="AG6747" s="159"/>
      <c r="AH6747" s="153"/>
      <c r="AI6747" s="161"/>
      <c r="AJ6747" s="153"/>
      <c r="AK6747" s="153"/>
      <c r="AL6747" s="207"/>
      <c r="AM6747" s="207"/>
      <c r="AN6747" s="207"/>
      <c r="AO6747" s="207"/>
      <c r="AP6747" s="147" t="s">
        <v>54</v>
      </c>
      <c r="AQ6747" s="147"/>
      <c r="AR6747" s="147"/>
      <c r="AS6747" s="209" t="s">
        <v>68</v>
      </c>
      <c r="AT6747" s="223" t="str">
        <f>MONTH(B6747)&amp;"/"&amp;YEAR(B6747)</f>
        <v>5/2026</v>
      </c>
      <c r="AU6747" s="223">
        <f>WEEKNUM(B6747)-WEEKNUM(EOMONTH(B6747,-1)+1)+1</f>
        <v>2</v>
      </c>
      <c r="AV6747" s="209" t="str">
        <f>MONTH(R6747)&amp;"/"&amp;YEAR(R6747)</f>
        <v>1/1900</v>
      </c>
      <c r="AW6747" s="209" t="e">
        <f>WEEKNUM(R6747)-WEEKNUM(EOMONTH(R6747,-1)+1)+1</f>
        <v>#NUM!</v>
      </c>
      <c r="AX6747" s="209">
        <f>IF(BB6747="S",IF(Q6747="1. Aceitou o programa",R6747-B6747,0),0)</f>
        <v>0</v>
      </c>
      <c r="AY6747" s="209">
        <f>IF(BB6747="S",IF(AND(S6747&lt;&gt;"",R6747&lt;&gt;""),S6747-R6747,0),0)</f>
        <v>0</v>
      </c>
      <c r="AZ6747" s="209">
        <f>IF(BB6747="S",IF(Q6747="1. Aceitou o programa",IF(OR(X6747="Não se Aplica",X6747=""),IF(OR(W6747="Não se Aplica",W6747=""),0,W6747-V6747),AVERAGE(X6747-W6747,W6747-V6747)),0),0)</f>
        <v>0</v>
      </c>
      <c r="BA6747" s="209">
        <f>IF(BB6747="S",IF(AND(Q6747="1. Aceitou o programa",AH6747="Realizada"),IFERROR(IF(AG6747="",0,AG6747-R6747),0),0),0)</f>
        <v>0</v>
      </c>
      <c r="BB6747" s="209" t="str">
        <f>_xlfn.XLOOKUP(U6747,'Lista Suspensa'!$AA$20:$AA$23,'Lista Suspensa'!$AB$20:$AB$23,"N/A")</f>
        <v>S</v>
      </c>
    </row>
    <row r="6748" spans="1:54" ht="12" customHeight="1">
      <c r="A6748" s="151" t="s">
        <v>67</v>
      </c>
      <c r="B6748" s="152">
        <v>46149</v>
      </c>
      <c r="C6748" s="153" t="s">
        <v>122</v>
      </c>
      <c r="D6748" s="153" t="s">
        <v>274</v>
      </c>
      <c r="E6748" s="244">
        <v>415715660</v>
      </c>
      <c r="F6748" s="144" t="s">
        <v>11172</v>
      </c>
      <c r="G6748" s="230"/>
      <c r="H6748" s="154">
        <v>21709</v>
      </c>
      <c r="I6748" s="153">
        <v>66</v>
      </c>
      <c r="J6748" s="148" t="s">
        <v>70</v>
      </c>
      <c r="K6748" s="153" t="s">
        <v>101</v>
      </c>
      <c r="L6748" s="153"/>
      <c r="M6748" s="153"/>
      <c r="N6748" s="153">
        <v>600</v>
      </c>
      <c r="O6748" s="155">
        <v>21988639282</v>
      </c>
      <c r="P6748" s="156" t="s">
        <v>60</v>
      </c>
      <c r="Q6748" s="157" t="s">
        <v>8211</v>
      </c>
      <c r="R6748" s="158"/>
      <c r="S6748" s="159"/>
      <c r="T6748" s="159" t="s">
        <v>6983</v>
      </c>
      <c r="U6748" s="159" t="s">
        <v>8212</v>
      </c>
      <c r="V6748" s="154">
        <v>46174</v>
      </c>
      <c r="W6748" s="154"/>
      <c r="X6748" s="154"/>
      <c r="Y6748" s="160"/>
      <c r="Z6748" s="160"/>
      <c r="AA6748" s="153"/>
      <c r="AB6748" s="153"/>
      <c r="AC6748" s="182" t="e">
        <f t="shared" si="212"/>
        <v>#DIV/0!</v>
      </c>
      <c r="AD6748" s="153" t="e">
        <f t="shared" si="213"/>
        <v>#DIV/0!</v>
      </c>
      <c r="AE6748" s="207"/>
      <c r="AF6748" s="153"/>
      <c r="AG6748" s="159"/>
      <c r="AH6748" s="153"/>
      <c r="AI6748" s="161"/>
      <c r="AJ6748" s="153"/>
      <c r="AK6748" s="153"/>
      <c r="AL6748" s="207"/>
      <c r="AM6748" s="207"/>
      <c r="AN6748" s="207"/>
      <c r="AO6748" s="207"/>
      <c r="AP6748" s="147" t="s">
        <v>54</v>
      </c>
      <c r="AQ6748" s="147"/>
      <c r="AR6748" s="147"/>
      <c r="AS6748" s="209" t="s">
        <v>68</v>
      </c>
      <c r="AT6748" s="223" t="str">
        <f>MONTH(B6748)&amp;"/"&amp;YEAR(B6748)</f>
        <v>5/2026</v>
      </c>
      <c r="AU6748" s="223">
        <f>WEEKNUM(B6748)-WEEKNUM(EOMONTH(B6748,-1)+1)+1</f>
        <v>2</v>
      </c>
      <c r="AV6748" s="209" t="str">
        <f>MONTH(R6748)&amp;"/"&amp;YEAR(R6748)</f>
        <v>1/1900</v>
      </c>
      <c r="AW6748" s="209" t="e">
        <f>WEEKNUM(R6748)-WEEKNUM(EOMONTH(R6748,-1)+1)+1</f>
        <v>#NUM!</v>
      </c>
      <c r="AX6748" s="209">
        <f>IF(BB6748="S",IF(Q6748="1. Aceitou o programa",R6748-B6748,0),0)</f>
        <v>0</v>
      </c>
      <c r="AY6748" s="209">
        <f>IF(BB6748="S",IF(AND(S6748&lt;&gt;"",R6748&lt;&gt;""),S6748-R6748,0),0)</f>
        <v>0</v>
      </c>
      <c r="AZ6748" s="209">
        <f>IF(BB6748="S",IF(Q6748="1. Aceitou o programa",IF(OR(X6748="Não se Aplica",X6748=""),IF(OR(W6748="Não se Aplica",W6748=""),0,W6748-V6748),AVERAGE(X6748-W6748,W6748-V6748)),0),0)</f>
        <v>0</v>
      </c>
      <c r="BA6748" s="209">
        <f>IF(BB6748="S",IF(AND(Q6748="1. Aceitou o programa",AH6748="Realizada"),IFERROR(IF(AG6748="",0,AG6748-R6748),0),0),0)</f>
        <v>0</v>
      </c>
      <c r="BB6748" s="209" t="str">
        <f>_xlfn.XLOOKUP(U6748,'Lista Suspensa'!$AA$20:$AA$23,'Lista Suspensa'!$AB$20:$AB$23,"N/A")</f>
        <v>S</v>
      </c>
    </row>
    <row r="6749" spans="1:54" ht="12" customHeight="1">
      <c r="A6749" s="151" t="s">
        <v>67</v>
      </c>
      <c r="B6749" s="152">
        <v>46149</v>
      </c>
      <c r="C6749" s="153" t="s">
        <v>122</v>
      </c>
      <c r="D6749" s="153" t="s">
        <v>471</v>
      </c>
      <c r="E6749" s="244">
        <v>95187839</v>
      </c>
      <c r="F6749" s="144" t="s">
        <v>11173</v>
      </c>
      <c r="G6749" s="230"/>
      <c r="H6749" s="154">
        <v>31401</v>
      </c>
      <c r="I6749" s="153">
        <v>40</v>
      </c>
      <c r="J6749" s="148" t="s">
        <v>70</v>
      </c>
      <c r="K6749" s="153" t="s">
        <v>101</v>
      </c>
      <c r="L6749" s="153"/>
      <c r="M6749" s="153"/>
      <c r="N6749" s="153">
        <v>120</v>
      </c>
      <c r="O6749" s="155">
        <v>21981442526</v>
      </c>
      <c r="P6749" s="156" t="s">
        <v>60</v>
      </c>
      <c r="Q6749" s="157" t="s">
        <v>8211</v>
      </c>
      <c r="R6749" s="158"/>
      <c r="S6749" s="159"/>
      <c r="T6749" s="159" t="s">
        <v>6983</v>
      </c>
      <c r="U6749" s="159" t="s">
        <v>8212</v>
      </c>
      <c r="V6749" s="154">
        <v>46174</v>
      </c>
      <c r="W6749" s="154"/>
      <c r="X6749" s="154"/>
      <c r="Y6749" s="160"/>
      <c r="Z6749" s="160"/>
      <c r="AA6749" s="153"/>
      <c r="AB6749" s="153"/>
      <c r="AC6749" s="182" t="e">
        <f t="shared" si="212"/>
        <v>#DIV/0!</v>
      </c>
      <c r="AD6749" s="153" t="e">
        <f t="shared" si="213"/>
        <v>#DIV/0!</v>
      </c>
      <c r="AE6749" s="207"/>
      <c r="AF6749" s="153"/>
      <c r="AG6749" s="159"/>
      <c r="AH6749" s="153"/>
      <c r="AI6749" s="161"/>
      <c r="AJ6749" s="153"/>
      <c r="AK6749" s="153"/>
      <c r="AL6749" s="207"/>
      <c r="AM6749" s="207"/>
      <c r="AN6749" s="207"/>
      <c r="AO6749" s="207"/>
      <c r="AP6749" s="147" t="s">
        <v>54</v>
      </c>
      <c r="AQ6749" s="147"/>
      <c r="AR6749" s="147"/>
      <c r="AS6749" s="209" t="s">
        <v>68</v>
      </c>
      <c r="AT6749" s="223" t="str">
        <f>MONTH(B6749)&amp;"/"&amp;YEAR(B6749)</f>
        <v>5/2026</v>
      </c>
      <c r="AU6749" s="223">
        <f>WEEKNUM(B6749)-WEEKNUM(EOMONTH(B6749,-1)+1)+1</f>
        <v>2</v>
      </c>
      <c r="AV6749" s="209" t="str">
        <f>MONTH(R6749)&amp;"/"&amp;YEAR(R6749)</f>
        <v>1/1900</v>
      </c>
      <c r="AW6749" s="209" t="e">
        <f>WEEKNUM(R6749)-WEEKNUM(EOMONTH(R6749,-1)+1)+1</f>
        <v>#NUM!</v>
      </c>
      <c r="AX6749" s="209">
        <f>IF(BB6749="S",IF(Q6749="1. Aceitou o programa",R6749-B6749,0),0)</f>
        <v>0</v>
      </c>
      <c r="AY6749" s="209">
        <f>IF(BB6749="S",IF(AND(S6749&lt;&gt;"",R6749&lt;&gt;""),S6749-R6749,0),0)</f>
        <v>0</v>
      </c>
      <c r="AZ6749" s="209">
        <f>IF(BB6749="S",IF(Q6749="1. Aceitou o programa",IF(OR(X6749="Não se Aplica",X6749=""),IF(OR(W6749="Não se Aplica",W6749=""),0,W6749-V6749),AVERAGE(X6749-W6749,W6749-V6749)),0),0)</f>
        <v>0</v>
      </c>
      <c r="BA6749" s="209">
        <f>IF(BB6749="S",IF(AND(Q6749="1. Aceitou o programa",AH6749="Realizada"),IFERROR(IF(AG6749="",0,AG6749-R6749),0),0),0)</f>
        <v>0</v>
      </c>
      <c r="BB6749" s="209" t="str">
        <f>_xlfn.XLOOKUP(U6749,'Lista Suspensa'!$AA$20:$AA$23,'Lista Suspensa'!$AB$20:$AB$23,"N/A")</f>
        <v>S</v>
      </c>
    </row>
    <row r="6750" spans="1:54" ht="12" customHeight="1">
      <c r="A6750" s="151" t="s">
        <v>54</v>
      </c>
      <c r="B6750" s="152">
        <v>46083</v>
      </c>
      <c r="C6750" s="153" t="s">
        <v>55</v>
      </c>
      <c r="D6750" s="153" t="s">
        <v>56</v>
      </c>
      <c r="E6750" s="244">
        <v>87700334</v>
      </c>
      <c r="F6750" s="144" t="s">
        <v>11174</v>
      </c>
      <c r="G6750" s="230"/>
      <c r="H6750" s="154">
        <v>29143</v>
      </c>
      <c r="I6750" s="153">
        <v>46</v>
      </c>
      <c r="J6750" s="148" t="s">
        <v>70</v>
      </c>
      <c r="K6750" s="153" t="s">
        <v>101</v>
      </c>
      <c r="L6750" s="153"/>
      <c r="M6750" s="153"/>
      <c r="N6750" s="153">
        <v>75</v>
      </c>
      <c r="O6750" s="155" t="s">
        <v>11175</v>
      </c>
      <c r="P6750" s="156" t="s">
        <v>60</v>
      </c>
      <c r="Q6750" s="157" t="s">
        <v>8211</v>
      </c>
      <c r="R6750" s="158"/>
      <c r="S6750" s="159"/>
      <c r="T6750" s="159" t="s">
        <v>6983</v>
      </c>
      <c r="U6750" s="159" t="s">
        <v>8212</v>
      </c>
      <c r="V6750" s="154">
        <v>46174</v>
      </c>
      <c r="W6750" s="154"/>
      <c r="X6750" s="154"/>
      <c r="Y6750" s="160" t="s">
        <v>7487</v>
      </c>
      <c r="Z6750" s="160"/>
      <c r="AA6750" s="153"/>
      <c r="AB6750" s="153"/>
      <c r="AC6750" s="182" t="e">
        <f t="shared" si="212"/>
        <v>#DIV/0!</v>
      </c>
      <c r="AD6750" s="153" t="e">
        <f t="shared" si="213"/>
        <v>#DIV/0!</v>
      </c>
      <c r="AE6750" s="207"/>
      <c r="AF6750" s="153"/>
      <c r="AG6750" s="159"/>
      <c r="AH6750" s="153"/>
      <c r="AI6750" s="161"/>
      <c r="AJ6750" s="153"/>
      <c r="AK6750" s="153"/>
      <c r="AL6750" s="207"/>
      <c r="AM6750" s="207"/>
      <c r="AN6750" s="207"/>
      <c r="AO6750" s="207"/>
      <c r="AP6750" s="147" t="s">
        <v>54</v>
      </c>
      <c r="AQ6750" s="147"/>
      <c r="AR6750" s="147"/>
      <c r="AS6750" s="209" t="s">
        <v>68</v>
      </c>
      <c r="AT6750" s="223" t="str">
        <f>MONTH(B6750)&amp;"/"&amp;YEAR(B6750)</f>
        <v>3/2026</v>
      </c>
      <c r="AU6750" s="223">
        <f>WEEKNUM(B6750)-WEEKNUM(EOMONTH(B6750,-1)+1)+1</f>
        <v>1</v>
      </c>
      <c r="AV6750" s="209" t="str">
        <f>MONTH(R6750)&amp;"/"&amp;YEAR(R6750)</f>
        <v>1/1900</v>
      </c>
      <c r="AW6750" s="209" t="e">
        <f>WEEKNUM(R6750)-WEEKNUM(EOMONTH(R6750,-1)+1)+1</f>
        <v>#NUM!</v>
      </c>
      <c r="AX6750" s="209">
        <f>IF(BB6750="S",IF(Q6750="1. Aceitou o programa",R6750-B6750,0),0)</f>
        <v>0</v>
      </c>
      <c r="AY6750" s="209">
        <f>IF(BB6750="S",IF(AND(S6750&lt;&gt;"",R6750&lt;&gt;""),S6750-R6750,0),0)</f>
        <v>0</v>
      </c>
      <c r="AZ6750" s="209">
        <f>IF(BB6750="S",IF(Q6750="1. Aceitou o programa",IF(OR(X6750="Não se Aplica",X6750=""),IF(OR(W6750="Não se Aplica",W6750=""),0,W6750-V6750),AVERAGE(X6750-W6750,W6750-V6750)),0),0)</f>
        <v>0</v>
      </c>
      <c r="BA6750" s="209">
        <f>IF(BB6750="S",IF(AND(Q6750="1. Aceitou o programa",AH6750="Realizada"),IFERROR(IF(AG6750="",0,AG6750-R6750),0),0),0)</f>
        <v>0</v>
      </c>
      <c r="BB6750" s="209" t="str">
        <f>_xlfn.XLOOKUP(U6750,'Lista Suspensa'!$AA$20:$AA$23,'Lista Suspensa'!$AB$20:$AB$23,"N/A")</f>
        <v>S</v>
      </c>
    </row>
    <row r="6751" spans="1:54" ht="12" customHeight="1">
      <c r="A6751" s="151" t="s">
        <v>54</v>
      </c>
      <c r="B6751" s="152">
        <v>46083</v>
      </c>
      <c r="C6751" s="153" t="s">
        <v>55</v>
      </c>
      <c r="D6751" s="153" t="s">
        <v>56</v>
      </c>
      <c r="E6751" s="244">
        <v>94553361</v>
      </c>
      <c r="F6751" s="144" t="s">
        <v>11176</v>
      </c>
      <c r="G6751" s="230"/>
      <c r="H6751" s="154">
        <v>32952</v>
      </c>
      <c r="I6751" s="153">
        <v>36</v>
      </c>
      <c r="J6751" s="148" t="s">
        <v>70</v>
      </c>
      <c r="K6751" s="153" t="s">
        <v>101</v>
      </c>
      <c r="L6751" s="153"/>
      <c r="M6751" s="153"/>
      <c r="N6751" s="153">
        <v>120</v>
      </c>
      <c r="O6751" s="155" t="s">
        <v>11175</v>
      </c>
      <c r="P6751" s="156" t="s">
        <v>60</v>
      </c>
      <c r="Q6751" s="157" t="s">
        <v>8211</v>
      </c>
      <c r="R6751" s="158"/>
      <c r="S6751" s="159"/>
      <c r="T6751" s="159" t="s">
        <v>6983</v>
      </c>
      <c r="U6751" s="159" t="s">
        <v>8212</v>
      </c>
      <c r="V6751" s="154">
        <v>46174</v>
      </c>
      <c r="W6751" s="154"/>
      <c r="X6751" s="154"/>
      <c r="Y6751" s="160" t="s">
        <v>7487</v>
      </c>
      <c r="Z6751" s="160"/>
      <c r="AA6751" s="153"/>
      <c r="AB6751" s="153"/>
      <c r="AC6751" s="182" t="e">
        <f t="shared" si="212"/>
        <v>#DIV/0!</v>
      </c>
      <c r="AD6751" s="153" t="e">
        <f t="shared" si="213"/>
        <v>#DIV/0!</v>
      </c>
      <c r="AE6751" s="207"/>
      <c r="AF6751" s="153"/>
      <c r="AG6751" s="159"/>
      <c r="AH6751" s="153"/>
      <c r="AI6751" s="161"/>
      <c r="AJ6751" s="153"/>
      <c r="AK6751" s="153"/>
      <c r="AL6751" s="207"/>
      <c r="AM6751" s="207"/>
      <c r="AN6751" s="207"/>
      <c r="AO6751" s="207"/>
      <c r="AP6751" s="147" t="s">
        <v>54</v>
      </c>
      <c r="AQ6751" s="147"/>
      <c r="AR6751" s="147"/>
      <c r="AS6751" s="209" t="s">
        <v>68</v>
      </c>
      <c r="AT6751" s="223" t="str">
        <f>MONTH(B6751)&amp;"/"&amp;YEAR(B6751)</f>
        <v>3/2026</v>
      </c>
      <c r="AU6751" s="223">
        <f>WEEKNUM(B6751)-WEEKNUM(EOMONTH(B6751,-1)+1)+1</f>
        <v>1</v>
      </c>
      <c r="AV6751" s="209" t="str">
        <f>MONTH(R6751)&amp;"/"&amp;YEAR(R6751)</f>
        <v>1/1900</v>
      </c>
      <c r="AW6751" s="209" t="e">
        <f>WEEKNUM(R6751)-WEEKNUM(EOMONTH(R6751,-1)+1)+1</f>
        <v>#NUM!</v>
      </c>
      <c r="AX6751" s="209">
        <f>IF(BB6751="S",IF(Q6751="1. Aceitou o programa",R6751-B6751,0),0)</f>
        <v>0</v>
      </c>
      <c r="AY6751" s="209">
        <f>IF(BB6751="S",IF(AND(S6751&lt;&gt;"",R6751&lt;&gt;""),S6751-R6751,0),0)</f>
        <v>0</v>
      </c>
      <c r="AZ6751" s="209">
        <f>IF(BB6751="S",IF(Q6751="1. Aceitou o programa",IF(OR(X6751="Não se Aplica",X6751=""),IF(OR(W6751="Não se Aplica",W6751=""),0,W6751-V6751),AVERAGE(X6751-W6751,W6751-V6751)),0),0)</f>
        <v>0</v>
      </c>
      <c r="BA6751" s="209">
        <f>IF(BB6751="S",IF(AND(Q6751="1. Aceitou o programa",AH6751="Realizada"),IFERROR(IF(AG6751="",0,AG6751-R6751),0),0),0)</f>
        <v>0</v>
      </c>
      <c r="BB6751" s="209" t="str">
        <f>_xlfn.XLOOKUP(U6751,'Lista Suspensa'!$AA$20:$AA$23,'Lista Suspensa'!$AB$20:$AB$23,"N/A")</f>
        <v>S</v>
      </c>
    </row>
    <row r="6752" spans="1:54" ht="12" customHeight="1">
      <c r="A6752" s="151" t="s">
        <v>54</v>
      </c>
      <c r="B6752" s="152">
        <v>46083</v>
      </c>
      <c r="C6752" s="153" t="s">
        <v>55</v>
      </c>
      <c r="D6752" s="153" t="s">
        <v>56</v>
      </c>
      <c r="E6752" s="244">
        <v>88279700</v>
      </c>
      <c r="F6752" s="144" t="s">
        <v>11177</v>
      </c>
      <c r="G6752" s="230"/>
      <c r="H6752" s="154">
        <v>36097</v>
      </c>
      <c r="I6752" s="153">
        <v>27</v>
      </c>
      <c r="J6752" s="148" t="s">
        <v>70</v>
      </c>
      <c r="K6752" s="153"/>
      <c r="L6752" s="153"/>
      <c r="M6752" s="153"/>
      <c r="N6752" s="153">
        <v>60</v>
      </c>
      <c r="O6752" s="155" t="s">
        <v>11175</v>
      </c>
      <c r="P6752" s="156" t="s">
        <v>60</v>
      </c>
      <c r="Q6752" s="157" t="s">
        <v>8211</v>
      </c>
      <c r="R6752" s="158"/>
      <c r="S6752" s="159"/>
      <c r="T6752" s="159" t="s">
        <v>6983</v>
      </c>
      <c r="U6752" s="159" t="s">
        <v>8212</v>
      </c>
      <c r="V6752" s="154">
        <v>46174</v>
      </c>
      <c r="W6752" s="154"/>
      <c r="X6752" s="154"/>
      <c r="Y6752" s="160" t="s">
        <v>7487</v>
      </c>
      <c r="Z6752" s="160"/>
      <c r="AA6752" s="153"/>
      <c r="AB6752" s="153"/>
      <c r="AC6752" s="182" t="e">
        <f t="shared" si="212"/>
        <v>#DIV/0!</v>
      </c>
      <c r="AD6752" s="153" t="e">
        <f t="shared" si="213"/>
        <v>#DIV/0!</v>
      </c>
      <c r="AE6752" s="207"/>
      <c r="AF6752" s="153"/>
      <c r="AG6752" s="159"/>
      <c r="AH6752" s="153"/>
      <c r="AI6752" s="161"/>
      <c r="AJ6752" s="153"/>
      <c r="AK6752" s="153"/>
      <c r="AL6752" s="207"/>
      <c r="AM6752" s="207"/>
      <c r="AN6752" s="207"/>
      <c r="AO6752" s="207"/>
      <c r="AP6752" s="147" t="s">
        <v>54</v>
      </c>
      <c r="AQ6752" s="147"/>
      <c r="AR6752" s="147"/>
      <c r="AS6752" s="209" t="s">
        <v>68</v>
      </c>
      <c r="AT6752" s="223" t="str">
        <f>MONTH(B6752)&amp;"/"&amp;YEAR(B6752)</f>
        <v>3/2026</v>
      </c>
      <c r="AU6752" s="223">
        <f>WEEKNUM(B6752)-WEEKNUM(EOMONTH(B6752,-1)+1)+1</f>
        <v>1</v>
      </c>
      <c r="AV6752" s="209" t="str">
        <f>MONTH(R6752)&amp;"/"&amp;YEAR(R6752)</f>
        <v>1/1900</v>
      </c>
      <c r="AW6752" s="209" t="e">
        <f>WEEKNUM(R6752)-WEEKNUM(EOMONTH(R6752,-1)+1)+1</f>
        <v>#NUM!</v>
      </c>
      <c r="AX6752" s="209">
        <f>IF(BB6752="S",IF(Q6752="1. Aceitou o programa",R6752-B6752,0),0)</f>
        <v>0</v>
      </c>
      <c r="AY6752" s="209">
        <f>IF(BB6752="S",IF(AND(S6752&lt;&gt;"",R6752&lt;&gt;""),S6752-R6752,0),0)</f>
        <v>0</v>
      </c>
      <c r="AZ6752" s="209">
        <f>IF(BB6752="S",IF(Q6752="1. Aceitou o programa",IF(OR(X6752="Não se Aplica",X6752=""),IF(OR(W6752="Não se Aplica",W6752=""),0,W6752-V6752),AVERAGE(X6752-W6752,W6752-V6752)),0),0)</f>
        <v>0</v>
      </c>
      <c r="BA6752" s="209">
        <f>IF(BB6752="S",IF(AND(Q6752="1. Aceitou o programa",AH6752="Realizada"),IFERROR(IF(AG6752="",0,AG6752-R6752),0),0),0)</f>
        <v>0</v>
      </c>
      <c r="BB6752" s="209" t="str">
        <f>_xlfn.XLOOKUP(U6752,'Lista Suspensa'!$AA$20:$AA$23,'Lista Suspensa'!$AB$20:$AB$23,"N/A")</f>
        <v>S</v>
      </c>
    </row>
    <row r="6753" spans="1:54" ht="12" customHeight="1">
      <c r="A6753" s="151" t="s">
        <v>67</v>
      </c>
      <c r="B6753" s="152">
        <v>46139</v>
      </c>
      <c r="C6753" s="153" t="s">
        <v>122</v>
      </c>
      <c r="D6753" s="153" t="s">
        <v>167</v>
      </c>
      <c r="E6753" s="244">
        <v>95777630</v>
      </c>
      <c r="F6753" s="144" t="s">
        <v>11178</v>
      </c>
      <c r="G6753" s="230"/>
      <c r="H6753" s="154"/>
      <c r="I6753" s="153">
        <v>126</v>
      </c>
      <c r="J6753" s="148"/>
      <c r="K6753" s="153"/>
      <c r="L6753" s="153"/>
      <c r="M6753" s="153"/>
      <c r="N6753" s="153"/>
      <c r="O6753" s="155" t="s">
        <v>11175</v>
      </c>
      <c r="P6753" s="156" t="s">
        <v>60</v>
      </c>
      <c r="Q6753" s="157" t="s">
        <v>8211</v>
      </c>
      <c r="R6753" s="158"/>
      <c r="S6753" s="159"/>
      <c r="T6753" s="159" t="s">
        <v>6983</v>
      </c>
      <c r="U6753" s="159" t="s">
        <v>8212</v>
      </c>
      <c r="V6753" s="154">
        <v>46174</v>
      </c>
      <c r="W6753" s="154"/>
      <c r="X6753" s="154"/>
      <c r="Y6753" s="160" t="s">
        <v>7487</v>
      </c>
      <c r="Z6753" s="160"/>
      <c r="AA6753" s="153"/>
      <c r="AB6753" s="153"/>
      <c r="AC6753" s="182" t="e">
        <f t="shared" si="212"/>
        <v>#DIV/0!</v>
      </c>
      <c r="AD6753" s="153" t="e">
        <f t="shared" si="213"/>
        <v>#DIV/0!</v>
      </c>
      <c r="AE6753" s="207"/>
      <c r="AF6753" s="153"/>
      <c r="AG6753" s="159"/>
      <c r="AH6753" s="153"/>
      <c r="AI6753" s="161"/>
      <c r="AJ6753" s="153"/>
      <c r="AK6753" s="153"/>
      <c r="AL6753" s="207"/>
      <c r="AM6753" s="207"/>
      <c r="AN6753" s="207"/>
      <c r="AO6753" s="207"/>
      <c r="AP6753" s="147" t="s">
        <v>54</v>
      </c>
      <c r="AQ6753" s="147"/>
      <c r="AR6753" s="147"/>
      <c r="AS6753" s="209" t="s">
        <v>68</v>
      </c>
      <c r="AT6753" s="223" t="str">
        <f>MONTH(B6753)&amp;"/"&amp;YEAR(B6753)</f>
        <v>4/2026</v>
      </c>
      <c r="AU6753" s="223">
        <f>WEEKNUM(B6753)-WEEKNUM(EOMONTH(B6753,-1)+1)+1</f>
        <v>5</v>
      </c>
      <c r="AV6753" s="209" t="str">
        <f>MONTH(R6753)&amp;"/"&amp;YEAR(R6753)</f>
        <v>1/1900</v>
      </c>
      <c r="AW6753" s="209" t="e">
        <f>WEEKNUM(R6753)-WEEKNUM(EOMONTH(R6753,-1)+1)+1</f>
        <v>#NUM!</v>
      </c>
      <c r="AX6753" s="209">
        <f>IF(BB6753="S",IF(Q6753="1. Aceitou o programa",R6753-B6753,0),0)</f>
        <v>0</v>
      </c>
      <c r="AY6753" s="209">
        <f>IF(BB6753="S",IF(AND(S6753&lt;&gt;"",R6753&lt;&gt;""),S6753-R6753,0),0)</f>
        <v>0</v>
      </c>
      <c r="AZ6753" s="209">
        <f>IF(BB6753="S",IF(Q6753="1. Aceitou o programa",IF(OR(X6753="Não se Aplica",X6753=""),IF(OR(W6753="Não se Aplica",W6753=""),0,W6753-V6753),AVERAGE(X6753-W6753,W6753-V6753)),0),0)</f>
        <v>0</v>
      </c>
      <c r="BA6753" s="209">
        <f>IF(BB6753="S",IF(AND(Q6753="1. Aceitou o programa",AH6753="Realizada"),IFERROR(IF(AG6753="",0,AG6753-R6753),0),0),0)</f>
        <v>0</v>
      </c>
      <c r="BB6753" s="209" t="str">
        <f>_xlfn.XLOOKUP(U6753,'Lista Suspensa'!$AA$20:$AA$23,'Lista Suspensa'!$AB$20:$AB$23,"N/A")</f>
        <v>S</v>
      </c>
    </row>
    <row r="6754" spans="1:54" ht="12" customHeight="1">
      <c r="A6754" s="151" t="s">
        <v>67</v>
      </c>
      <c r="B6754" s="152">
        <v>46139</v>
      </c>
      <c r="C6754" s="153" t="s">
        <v>122</v>
      </c>
      <c r="D6754" s="153" t="s">
        <v>167</v>
      </c>
      <c r="E6754" s="244">
        <v>92660178</v>
      </c>
      <c r="F6754" s="144" t="s">
        <v>11179</v>
      </c>
      <c r="G6754" s="230"/>
      <c r="H6754" s="154"/>
      <c r="I6754" s="153">
        <v>126</v>
      </c>
      <c r="J6754" s="148"/>
      <c r="K6754" s="153"/>
      <c r="L6754" s="153"/>
      <c r="M6754" s="153"/>
      <c r="N6754" s="153"/>
      <c r="O6754" s="155" t="s">
        <v>11180</v>
      </c>
      <c r="P6754" s="156" t="s">
        <v>60</v>
      </c>
      <c r="Q6754" s="157" t="s">
        <v>8211</v>
      </c>
      <c r="R6754" s="158"/>
      <c r="S6754" s="159"/>
      <c r="T6754" s="159" t="s">
        <v>6983</v>
      </c>
      <c r="U6754" s="159" t="s">
        <v>8212</v>
      </c>
      <c r="V6754" s="154">
        <v>46174</v>
      </c>
      <c r="W6754" s="154"/>
      <c r="X6754" s="154"/>
      <c r="Y6754" s="160" t="s">
        <v>11181</v>
      </c>
      <c r="Z6754" s="160"/>
      <c r="AA6754" s="153"/>
      <c r="AB6754" s="153"/>
      <c r="AC6754" s="182" t="e">
        <f t="shared" si="212"/>
        <v>#DIV/0!</v>
      </c>
      <c r="AD6754" s="153" t="e">
        <f t="shared" si="213"/>
        <v>#DIV/0!</v>
      </c>
      <c r="AE6754" s="207"/>
      <c r="AF6754" s="153"/>
      <c r="AG6754" s="159"/>
      <c r="AH6754" s="153"/>
      <c r="AI6754" s="161"/>
      <c r="AJ6754" s="153"/>
      <c r="AK6754" s="153"/>
      <c r="AL6754" s="207"/>
      <c r="AM6754" s="207"/>
      <c r="AN6754" s="207"/>
      <c r="AO6754" s="207"/>
      <c r="AP6754" s="147" t="s">
        <v>54</v>
      </c>
      <c r="AQ6754" s="147"/>
      <c r="AR6754" s="147"/>
      <c r="AS6754" s="209" t="s">
        <v>68</v>
      </c>
      <c r="AT6754" s="223" t="str">
        <f>MONTH(B6754)&amp;"/"&amp;YEAR(B6754)</f>
        <v>4/2026</v>
      </c>
      <c r="AU6754" s="223">
        <f>WEEKNUM(B6754)-WEEKNUM(EOMONTH(B6754,-1)+1)+1</f>
        <v>5</v>
      </c>
      <c r="AV6754" s="209" t="str">
        <f>MONTH(R6754)&amp;"/"&amp;YEAR(R6754)</f>
        <v>1/1900</v>
      </c>
      <c r="AW6754" s="209" t="e">
        <f>WEEKNUM(R6754)-WEEKNUM(EOMONTH(R6754,-1)+1)+1</f>
        <v>#NUM!</v>
      </c>
      <c r="AX6754" s="209">
        <f>IF(BB6754="S",IF(Q6754="1. Aceitou o programa",R6754-B6754,0),0)</f>
        <v>0</v>
      </c>
      <c r="AY6754" s="209">
        <f>IF(BB6754="S",IF(AND(S6754&lt;&gt;"",R6754&lt;&gt;""),S6754-R6754,0),0)</f>
        <v>0</v>
      </c>
      <c r="AZ6754" s="209">
        <f>IF(BB6754="S",IF(Q6754="1. Aceitou o programa",IF(OR(X6754="Não se Aplica",X6754=""),IF(OR(W6754="Não se Aplica",W6754=""),0,W6754-V6754),AVERAGE(X6754-W6754,W6754-V6754)),0),0)</f>
        <v>0</v>
      </c>
      <c r="BA6754" s="209">
        <f>IF(BB6754="S",IF(AND(Q6754="1. Aceitou o programa",AH6754="Realizada"),IFERROR(IF(AG6754="",0,AG6754-R6754),0),0),0)</f>
        <v>0</v>
      </c>
      <c r="BB6754" s="209" t="str">
        <f>_xlfn.XLOOKUP(U6754,'Lista Suspensa'!$AA$20:$AA$23,'Lista Suspensa'!$AB$20:$AB$23,"N/A")</f>
        <v>S</v>
      </c>
    </row>
    <row r="6755" spans="1:54" ht="12" customHeight="1">
      <c r="A6755" s="151" t="s">
        <v>67</v>
      </c>
      <c r="B6755" s="152">
        <v>46139</v>
      </c>
      <c r="C6755" s="153" t="s">
        <v>122</v>
      </c>
      <c r="D6755" s="153" t="s">
        <v>167</v>
      </c>
      <c r="E6755" s="244">
        <v>861606787</v>
      </c>
      <c r="F6755" s="144" t="s">
        <v>11182</v>
      </c>
      <c r="G6755" s="230"/>
      <c r="H6755" s="154"/>
      <c r="I6755" s="153">
        <v>126</v>
      </c>
      <c r="J6755" s="148"/>
      <c r="K6755" s="153"/>
      <c r="L6755" s="153"/>
      <c r="M6755" s="153"/>
      <c r="N6755" s="153"/>
      <c r="O6755" s="155" t="s">
        <v>11183</v>
      </c>
      <c r="P6755" s="156" t="s">
        <v>60</v>
      </c>
      <c r="Q6755" s="157" t="s">
        <v>8211</v>
      </c>
      <c r="R6755" s="158"/>
      <c r="S6755" s="159"/>
      <c r="T6755" s="159" t="s">
        <v>6983</v>
      </c>
      <c r="U6755" s="159" t="s">
        <v>8212</v>
      </c>
      <c r="V6755" s="154">
        <v>46174</v>
      </c>
      <c r="W6755" s="154"/>
      <c r="X6755" s="154"/>
      <c r="Y6755" s="160" t="s">
        <v>11181</v>
      </c>
      <c r="Z6755" s="160"/>
      <c r="AA6755" s="153"/>
      <c r="AB6755" s="153"/>
      <c r="AC6755" s="182" t="e">
        <f t="shared" si="212"/>
        <v>#DIV/0!</v>
      </c>
      <c r="AD6755" s="153" t="e">
        <f t="shared" si="213"/>
        <v>#DIV/0!</v>
      </c>
      <c r="AE6755" s="207"/>
      <c r="AF6755" s="153"/>
      <c r="AG6755" s="159"/>
      <c r="AH6755" s="153"/>
      <c r="AI6755" s="161"/>
      <c r="AJ6755" s="153"/>
      <c r="AK6755" s="153"/>
      <c r="AL6755" s="207" t="s">
        <v>85</v>
      </c>
      <c r="AM6755" s="207" t="s">
        <v>86</v>
      </c>
      <c r="AN6755" s="207"/>
      <c r="AO6755" s="207"/>
      <c r="AP6755" s="147" t="s">
        <v>54</v>
      </c>
      <c r="AQ6755" s="147"/>
      <c r="AR6755" s="147"/>
      <c r="AS6755" s="209" t="s">
        <v>68</v>
      </c>
      <c r="AT6755" s="223" t="str">
        <f>MONTH(B6755)&amp;"/"&amp;YEAR(B6755)</f>
        <v>4/2026</v>
      </c>
      <c r="AU6755" s="223">
        <f>WEEKNUM(B6755)-WEEKNUM(EOMONTH(B6755,-1)+1)+1</f>
        <v>5</v>
      </c>
      <c r="AV6755" s="209" t="str">
        <f>MONTH(R6755)&amp;"/"&amp;YEAR(R6755)</f>
        <v>1/1900</v>
      </c>
      <c r="AW6755" s="209" t="e">
        <f>WEEKNUM(R6755)-WEEKNUM(EOMONTH(R6755,-1)+1)+1</f>
        <v>#NUM!</v>
      </c>
      <c r="AX6755" s="209">
        <f>IF(BB6755="S",IF(Q6755="1. Aceitou o programa",R6755-B6755,0),0)</f>
        <v>0</v>
      </c>
      <c r="AY6755" s="209">
        <f>IF(BB6755="S",IF(AND(S6755&lt;&gt;"",R6755&lt;&gt;""),S6755-R6755,0),0)</f>
        <v>0</v>
      </c>
      <c r="AZ6755" s="209">
        <f>IF(BB6755="S",IF(Q6755="1. Aceitou o programa",IF(OR(X6755="Não se Aplica",X6755=""),IF(OR(W6755="Não se Aplica",W6755=""),0,W6755-V6755),AVERAGE(X6755-W6755,W6755-V6755)),0),0)</f>
        <v>0</v>
      </c>
      <c r="BA6755" s="209">
        <f>IF(BB6755="S",IF(AND(Q6755="1. Aceitou o programa",AH6755="Realizada"),IFERROR(IF(AG6755="",0,AG6755-R6755),0),0),0)</f>
        <v>0</v>
      </c>
      <c r="BB6755" s="209" t="str">
        <f>_xlfn.XLOOKUP(U6755,'Lista Suspensa'!$AA$20:$AA$23,'Lista Suspensa'!$AB$20:$AB$23,"N/A")</f>
        <v>S</v>
      </c>
    </row>
    <row r="6756" spans="1:54" ht="12" customHeight="1">
      <c r="A6756" s="151" t="s">
        <v>67</v>
      </c>
      <c r="B6756" s="152">
        <v>46139</v>
      </c>
      <c r="C6756" s="153" t="s">
        <v>122</v>
      </c>
      <c r="D6756" s="153" t="s">
        <v>167</v>
      </c>
      <c r="E6756" s="244">
        <v>94286544</v>
      </c>
      <c r="F6756" s="144" t="s">
        <v>11184</v>
      </c>
      <c r="G6756" s="230"/>
      <c r="H6756" s="154"/>
      <c r="I6756" s="153">
        <v>126</v>
      </c>
      <c r="J6756" s="148"/>
      <c r="K6756" s="153"/>
      <c r="L6756" s="153"/>
      <c r="M6756" s="153"/>
      <c r="N6756" s="153">
        <v>380</v>
      </c>
      <c r="O6756" s="155" t="s">
        <v>11185</v>
      </c>
      <c r="P6756" s="156" t="s">
        <v>60</v>
      </c>
      <c r="Q6756" s="157" t="s">
        <v>8211</v>
      </c>
      <c r="R6756" s="158"/>
      <c r="S6756" s="159"/>
      <c r="T6756" s="159" t="s">
        <v>6983</v>
      </c>
      <c r="U6756" s="159" t="s">
        <v>8212</v>
      </c>
      <c r="V6756" s="154">
        <v>46174</v>
      </c>
      <c r="W6756" s="154"/>
      <c r="X6756" s="154"/>
      <c r="Y6756" s="160" t="s">
        <v>7487</v>
      </c>
      <c r="Z6756" s="160"/>
      <c r="AA6756" s="153"/>
      <c r="AB6756" s="153"/>
      <c r="AC6756" s="182" t="e">
        <f t="shared" si="212"/>
        <v>#DIV/0!</v>
      </c>
      <c r="AD6756" s="153" t="e">
        <f t="shared" si="213"/>
        <v>#DIV/0!</v>
      </c>
      <c r="AE6756" s="207"/>
      <c r="AF6756" s="153"/>
      <c r="AG6756" s="159"/>
      <c r="AH6756" s="153"/>
      <c r="AI6756" s="161"/>
      <c r="AJ6756" s="153"/>
      <c r="AK6756" s="153"/>
      <c r="AL6756" s="207"/>
      <c r="AM6756" s="207"/>
      <c r="AN6756" s="207"/>
      <c r="AO6756" s="207"/>
      <c r="AP6756" s="147" t="s">
        <v>54</v>
      </c>
      <c r="AQ6756" s="147"/>
      <c r="AR6756" s="147"/>
      <c r="AS6756" s="209" t="s">
        <v>68</v>
      </c>
      <c r="AT6756" s="223" t="str">
        <f>MONTH(B6756)&amp;"/"&amp;YEAR(B6756)</f>
        <v>4/2026</v>
      </c>
      <c r="AU6756" s="223">
        <f>WEEKNUM(B6756)-WEEKNUM(EOMONTH(B6756,-1)+1)+1</f>
        <v>5</v>
      </c>
      <c r="AV6756" s="209" t="str">
        <f>MONTH(R6756)&amp;"/"&amp;YEAR(R6756)</f>
        <v>1/1900</v>
      </c>
      <c r="AW6756" s="209" t="e">
        <f>WEEKNUM(R6756)-WEEKNUM(EOMONTH(R6756,-1)+1)+1</f>
        <v>#NUM!</v>
      </c>
      <c r="AX6756" s="209">
        <f>IF(BB6756="S",IF(Q6756="1. Aceitou o programa",R6756-B6756,0),0)</f>
        <v>0</v>
      </c>
      <c r="AY6756" s="209">
        <f>IF(BB6756="S",IF(AND(S6756&lt;&gt;"",R6756&lt;&gt;""),S6756-R6756,0),0)</f>
        <v>0</v>
      </c>
      <c r="AZ6756" s="209">
        <f>IF(BB6756="S",IF(Q6756="1. Aceitou o programa",IF(OR(X6756="Não se Aplica",X6756=""),IF(OR(W6756="Não se Aplica",W6756=""),0,W6756-V6756),AVERAGE(X6756-W6756,W6756-V6756)),0),0)</f>
        <v>0</v>
      </c>
      <c r="BA6756" s="209">
        <f>IF(BB6756="S",IF(AND(Q6756="1. Aceitou o programa",AH6756="Realizada"),IFERROR(IF(AG6756="",0,AG6756-R6756),0),0),0)</f>
        <v>0</v>
      </c>
      <c r="BB6756" s="209" t="str">
        <f>_xlfn.XLOOKUP(U6756,'Lista Suspensa'!$AA$20:$AA$23,'Lista Suspensa'!$AB$20:$AB$23,"N/A")</f>
        <v>S</v>
      </c>
    </row>
    <row r="6757" spans="1:54" ht="12" customHeight="1">
      <c r="A6757" s="151" t="s">
        <v>67</v>
      </c>
      <c r="B6757" s="152">
        <v>46139</v>
      </c>
      <c r="C6757" s="153" t="s">
        <v>122</v>
      </c>
      <c r="D6757" s="153" t="s">
        <v>167</v>
      </c>
      <c r="E6757" s="244">
        <v>439012317</v>
      </c>
      <c r="F6757" s="144" t="s">
        <v>11186</v>
      </c>
      <c r="G6757" s="230"/>
      <c r="H6757" s="154"/>
      <c r="I6757" s="153">
        <v>126</v>
      </c>
      <c r="J6757" s="148"/>
      <c r="K6757" s="153"/>
      <c r="L6757" s="153"/>
      <c r="M6757" s="153"/>
      <c r="N6757" s="153"/>
      <c r="O6757" s="155" t="s">
        <v>11187</v>
      </c>
      <c r="P6757" s="156" t="s">
        <v>60</v>
      </c>
      <c r="Q6757" s="157" t="s">
        <v>8211</v>
      </c>
      <c r="R6757" s="158"/>
      <c r="S6757" s="159"/>
      <c r="T6757" s="159" t="s">
        <v>6983</v>
      </c>
      <c r="U6757" s="159" t="s">
        <v>8212</v>
      </c>
      <c r="V6757" s="154">
        <v>46174</v>
      </c>
      <c r="W6757" s="154"/>
      <c r="X6757" s="154"/>
      <c r="Y6757" s="160" t="s">
        <v>11181</v>
      </c>
      <c r="Z6757" s="160"/>
      <c r="AA6757" s="153"/>
      <c r="AB6757" s="153"/>
      <c r="AC6757" s="182" t="e">
        <f t="shared" si="212"/>
        <v>#DIV/0!</v>
      </c>
      <c r="AD6757" s="153" t="e">
        <f t="shared" si="213"/>
        <v>#DIV/0!</v>
      </c>
      <c r="AE6757" s="207"/>
      <c r="AF6757" s="153"/>
      <c r="AG6757" s="159"/>
      <c r="AH6757" s="153"/>
      <c r="AI6757" s="161"/>
      <c r="AJ6757" s="153"/>
      <c r="AK6757" s="153"/>
      <c r="AL6757" s="207"/>
      <c r="AM6757" s="207"/>
      <c r="AN6757" s="207"/>
      <c r="AO6757" s="207"/>
      <c r="AP6757" s="147" t="s">
        <v>54</v>
      </c>
      <c r="AQ6757" s="147"/>
      <c r="AR6757" s="147"/>
      <c r="AS6757" s="209" t="s">
        <v>68</v>
      </c>
      <c r="AT6757" s="223" t="str">
        <f>MONTH(B6757)&amp;"/"&amp;YEAR(B6757)</f>
        <v>4/2026</v>
      </c>
      <c r="AU6757" s="223">
        <f>WEEKNUM(B6757)-WEEKNUM(EOMONTH(B6757,-1)+1)+1</f>
        <v>5</v>
      </c>
      <c r="AV6757" s="209" t="str">
        <f>MONTH(R6757)&amp;"/"&amp;YEAR(R6757)</f>
        <v>1/1900</v>
      </c>
      <c r="AW6757" s="209" t="e">
        <f>WEEKNUM(R6757)-WEEKNUM(EOMONTH(R6757,-1)+1)+1</f>
        <v>#NUM!</v>
      </c>
      <c r="AX6757" s="209">
        <f>IF(BB6757="S",IF(Q6757="1. Aceitou o programa",R6757-B6757,0),0)</f>
        <v>0</v>
      </c>
      <c r="AY6757" s="209">
        <f>IF(BB6757="S",IF(AND(S6757&lt;&gt;"",R6757&lt;&gt;""),S6757-R6757,0),0)</f>
        <v>0</v>
      </c>
      <c r="AZ6757" s="209">
        <f>IF(BB6757="S",IF(Q6757="1. Aceitou o programa",IF(OR(X6757="Não se Aplica",X6757=""),IF(OR(W6757="Não se Aplica",W6757=""),0,W6757-V6757),AVERAGE(X6757-W6757,W6757-V6757)),0),0)</f>
        <v>0</v>
      </c>
      <c r="BA6757" s="209">
        <f>IF(BB6757="S",IF(AND(Q6757="1. Aceitou o programa",AH6757="Realizada"),IFERROR(IF(AG6757="",0,AG6757-R6757),0),0),0)</f>
        <v>0</v>
      </c>
      <c r="BB6757" s="209" t="str">
        <f>_xlfn.XLOOKUP(U6757,'Lista Suspensa'!$AA$20:$AA$23,'Lista Suspensa'!$AB$20:$AB$23,"N/A")</f>
        <v>S</v>
      </c>
    </row>
    <row r="6758" spans="1:54" ht="12" customHeight="1">
      <c r="A6758" s="151" t="s">
        <v>67</v>
      </c>
      <c r="B6758" s="152">
        <v>46139</v>
      </c>
      <c r="C6758" s="153" t="s">
        <v>122</v>
      </c>
      <c r="D6758" s="153" t="s">
        <v>167</v>
      </c>
      <c r="E6758" s="244">
        <v>83174682</v>
      </c>
      <c r="F6758" s="144" t="s">
        <v>11188</v>
      </c>
      <c r="G6758" s="230"/>
      <c r="H6758" s="154"/>
      <c r="I6758" s="153">
        <v>126</v>
      </c>
      <c r="J6758" s="148"/>
      <c r="K6758" s="153"/>
      <c r="L6758" s="153"/>
      <c r="M6758" s="153"/>
      <c r="N6758" s="153"/>
      <c r="O6758" s="155" t="s">
        <v>11189</v>
      </c>
      <c r="P6758" s="156" t="s">
        <v>60</v>
      </c>
      <c r="Q6758" s="157" t="s">
        <v>8211</v>
      </c>
      <c r="R6758" s="158"/>
      <c r="S6758" s="159"/>
      <c r="T6758" s="159" t="s">
        <v>6983</v>
      </c>
      <c r="U6758" s="159" t="s">
        <v>8212</v>
      </c>
      <c r="V6758" s="154">
        <v>46174</v>
      </c>
      <c r="W6758" s="154"/>
      <c r="X6758" s="154"/>
      <c r="Y6758" s="160" t="s">
        <v>11181</v>
      </c>
      <c r="Z6758" s="160"/>
      <c r="AA6758" s="153"/>
      <c r="AB6758" s="153"/>
      <c r="AC6758" s="182" t="e">
        <f t="shared" si="212"/>
        <v>#DIV/0!</v>
      </c>
      <c r="AD6758" s="153" t="e">
        <f t="shared" si="213"/>
        <v>#DIV/0!</v>
      </c>
      <c r="AE6758" s="207"/>
      <c r="AF6758" s="153"/>
      <c r="AG6758" s="159"/>
      <c r="AH6758" s="153"/>
      <c r="AI6758" s="161"/>
      <c r="AJ6758" s="153"/>
      <c r="AK6758" s="153"/>
      <c r="AL6758" s="207"/>
      <c r="AM6758" s="207"/>
      <c r="AN6758" s="207"/>
      <c r="AO6758" s="207"/>
      <c r="AP6758" s="147" t="s">
        <v>54</v>
      </c>
      <c r="AQ6758" s="147"/>
      <c r="AR6758" s="147"/>
      <c r="AS6758" s="209" t="s">
        <v>68</v>
      </c>
      <c r="AT6758" s="223" t="str">
        <f>MONTH(B6758)&amp;"/"&amp;YEAR(B6758)</f>
        <v>4/2026</v>
      </c>
      <c r="AU6758" s="223">
        <f>WEEKNUM(B6758)-WEEKNUM(EOMONTH(B6758,-1)+1)+1</f>
        <v>5</v>
      </c>
      <c r="AV6758" s="209" t="str">
        <f>MONTH(R6758)&amp;"/"&amp;YEAR(R6758)</f>
        <v>1/1900</v>
      </c>
      <c r="AW6758" s="209" t="e">
        <f>WEEKNUM(R6758)-WEEKNUM(EOMONTH(R6758,-1)+1)+1</f>
        <v>#NUM!</v>
      </c>
      <c r="AX6758" s="209">
        <f>IF(BB6758="S",IF(Q6758="1. Aceitou o programa",R6758-B6758,0),0)</f>
        <v>0</v>
      </c>
      <c r="AY6758" s="209">
        <f>IF(BB6758="S",IF(AND(S6758&lt;&gt;"",R6758&lt;&gt;""),S6758-R6758,0),0)</f>
        <v>0</v>
      </c>
      <c r="AZ6758" s="209">
        <f>IF(BB6758="S",IF(Q6758="1. Aceitou o programa",IF(OR(X6758="Não se Aplica",X6758=""),IF(OR(W6758="Não se Aplica",W6758=""),0,W6758-V6758),AVERAGE(X6758-W6758,W6758-V6758)),0),0)</f>
        <v>0</v>
      </c>
      <c r="BA6758" s="209">
        <f>IF(BB6758="S",IF(AND(Q6758="1. Aceitou o programa",AH6758="Realizada"),IFERROR(IF(AG6758="",0,AG6758-R6758),0),0),0)</f>
        <v>0</v>
      </c>
      <c r="BB6758" s="209" t="str">
        <f>_xlfn.XLOOKUP(U6758,'Lista Suspensa'!$AA$20:$AA$23,'Lista Suspensa'!$AB$20:$AB$23,"N/A")</f>
        <v>S</v>
      </c>
    </row>
    <row r="6759" spans="1:54" ht="12" customHeight="1">
      <c r="A6759" s="151" t="s">
        <v>67</v>
      </c>
      <c r="B6759" s="152">
        <v>46139</v>
      </c>
      <c r="C6759" s="153" t="s">
        <v>122</v>
      </c>
      <c r="D6759" s="153" t="s">
        <v>167</v>
      </c>
      <c r="E6759" s="244">
        <v>83538603</v>
      </c>
      <c r="F6759" s="144" t="s">
        <v>11190</v>
      </c>
      <c r="G6759" s="230"/>
      <c r="H6759" s="154"/>
      <c r="I6759" s="153">
        <v>126</v>
      </c>
      <c r="J6759" s="148"/>
      <c r="K6759" s="153"/>
      <c r="L6759" s="153"/>
      <c r="M6759" s="153"/>
      <c r="N6759" s="153"/>
      <c r="O6759" s="155" t="s">
        <v>11191</v>
      </c>
      <c r="P6759" s="156" t="s">
        <v>60</v>
      </c>
      <c r="Q6759" s="157" t="s">
        <v>8211</v>
      </c>
      <c r="R6759" s="158"/>
      <c r="S6759" s="159"/>
      <c r="T6759" s="159" t="s">
        <v>6983</v>
      </c>
      <c r="U6759" s="159" t="s">
        <v>8212</v>
      </c>
      <c r="V6759" s="154">
        <v>46174</v>
      </c>
      <c r="W6759" s="154"/>
      <c r="X6759" s="154"/>
      <c r="Y6759" s="160" t="s">
        <v>11181</v>
      </c>
      <c r="Z6759" s="160"/>
      <c r="AA6759" s="153"/>
      <c r="AB6759" s="153"/>
      <c r="AC6759" s="182" t="e">
        <f t="shared" si="212"/>
        <v>#DIV/0!</v>
      </c>
      <c r="AD6759" s="153" t="e">
        <f t="shared" si="213"/>
        <v>#DIV/0!</v>
      </c>
      <c r="AE6759" s="207"/>
      <c r="AF6759" s="153"/>
      <c r="AG6759" s="159"/>
      <c r="AH6759" s="153"/>
      <c r="AI6759" s="161"/>
      <c r="AJ6759" s="153"/>
      <c r="AK6759" s="153"/>
      <c r="AL6759" s="207"/>
      <c r="AM6759" s="207"/>
      <c r="AN6759" s="207"/>
      <c r="AO6759" s="207"/>
      <c r="AP6759" s="147" t="s">
        <v>54</v>
      </c>
      <c r="AQ6759" s="147"/>
      <c r="AR6759" s="147"/>
      <c r="AS6759" s="209" t="s">
        <v>68</v>
      </c>
      <c r="AT6759" s="223" t="str">
        <f>MONTH(B6759)&amp;"/"&amp;YEAR(B6759)</f>
        <v>4/2026</v>
      </c>
      <c r="AU6759" s="223">
        <f>WEEKNUM(B6759)-WEEKNUM(EOMONTH(B6759,-1)+1)+1</f>
        <v>5</v>
      </c>
      <c r="AV6759" s="209" t="str">
        <f>MONTH(R6759)&amp;"/"&amp;YEAR(R6759)</f>
        <v>1/1900</v>
      </c>
      <c r="AW6759" s="209" t="e">
        <f>WEEKNUM(R6759)-WEEKNUM(EOMONTH(R6759,-1)+1)+1</f>
        <v>#NUM!</v>
      </c>
      <c r="AX6759" s="209">
        <f>IF(BB6759="S",IF(Q6759="1. Aceitou o programa",R6759-B6759,0),0)</f>
        <v>0</v>
      </c>
      <c r="AY6759" s="209">
        <f>IF(BB6759="S",IF(AND(S6759&lt;&gt;"",R6759&lt;&gt;""),S6759-R6759,0),0)</f>
        <v>0</v>
      </c>
      <c r="AZ6759" s="209">
        <f>IF(BB6759="S",IF(Q6759="1. Aceitou o programa",IF(OR(X6759="Não se Aplica",X6759=""),IF(OR(W6759="Não se Aplica",W6759=""),0,W6759-V6759),AVERAGE(X6759-W6759,W6759-V6759)),0),0)</f>
        <v>0</v>
      </c>
      <c r="BA6759" s="209">
        <f>IF(BB6759="S",IF(AND(Q6759="1. Aceitou o programa",AH6759="Realizada"),IFERROR(IF(AG6759="",0,AG6759-R6759),0),0),0)</f>
        <v>0</v>
      </c>
      <c r="BB6759" s="209" t="str">
        <f>_xlfn.XLOOKUP(U6759,'Lista Suspensa'!$AA$20:$AA$23,'Lista Suspensa'!$AB$20:$AB$23,"N/A")</f>
        <v>S</v>
      </c>
    </row>
    <row r="6760" spans="1:54" ht="12" customHeight="1">
      <c r="A6760" s="151" t="s">
        <v>67</v>
      </c>
      <c r="B6760" s="152">
        <v>46139</v>
      </c>
      <c r="C6760" s="153" t="s">
        <v>122</v>
      </c>
      <c r="D6760" s="153" t="s">
        <v>167</v>
      </c>
      <c r="E6760" s="244">
        <v>89469498</v>
      </c>
      <c r="F6760" s="144" t="s">
        <v>11192</v>
      </c>
      <c r="G6760" s="230"/>
      <c r="H6760" s="154"/>
      <c r="I6760" s="153">
        <v>126</v>
      </c>
      <c r="J6760" s="148"/>
      <c r="K6760" s="153"/>
      <c r="L6760" s="153"/>
      <c r="M6760" s="153"/>
      <c r="N6760" s="153"/>
      <c r="O6760" s="155" t="s">
        <v>11193</v>
      </c>
      <c r="P6760" s="156" t="s">
        <v>60</v>
      </c>
      <c r="Q6760" s="157" t="s">
        <v>8211</v>
      </c>
      <c r="R6760" s="158"/>
      <c r="S6760" s="159"/>
      <c r="T6760" s="159" t="s">
        <v>6983</v>
      </c>
      <c r="U6760" s="159" t="s">
        <v>8212</v>
      </c>
      <c r="V6760" s="154">
        <v>46174</v>
      </c>
      <c r="W6760" s="154"/>
      <c r="X6760" s="154"/>
      <c r="Y6760" s="160" t="s">
        <v>11181</v>
      </c>
      <c r="Z6760" s="160"/>
      <c r="AA6760" s="153"/>
      <c r="AB6760" s="153"/>
      <c r="AC6760" s="182" t="e">
        <f t="shared" si="212"/>
        <v>#DIV/0!</v>
      </c>
      <c r="AD6760" s="153" t="e">
        <f t="shared" si="213"/>
        <v>#DIV/0!</v>
      </c>
      <c r="AE6760" s="207"/>
      <c r="AF6760" s="153"/>
      <c r="AG6760" s="159"/>
      <c r="AH6760" s="153"/>
      <c r="AI6760" s="161"/>
      <c r="AJ6760" s="153"/>
      <c r="AK6760" s="153"/>
      <c r="AL6760" s="207"/>
      <c r="AM6760" s="207"/>
      <c r="AN6760" s="207"/>
      <c r="AO6760" s="207"/>
      <c r="AP6760" s="147" t="s">
        <v>54</v>
      </c>
      <c r="AQ6760" s="147"/>
      <c r="AR6760" s="147"/>
      <c r="AS6760" s="209" t="s">
        <v>68</v>
      </c>
      <c r="AT6760" s="223" t="str">
        <f>MONTH(B6760)&amp;"/"&amp;YEAR(B6760)</f>
        <v>4/2026</v>
      </c>
      <c r="AU6760" s="223">
        <f>WEEKNUM(B6760)-WEEKNUM(EOMONTH(B6760,-1)+1)+1</f>
        <v>5</v>
      </c>
      <c r="AV6760" s="209" t="str">
        <f>MONTH(R6760)&amp;"/"&amp;YEAR(R6760)</f>
        <v>1/1900</v>
      </c>
      <c r="AW6760" s="209" t="e">
        <f>WEEKNUM(R6760)-WEEKNUM(EOMONTH(R6760,-1)+1)+1</f>
        <v>#NUM!</v>
      </c>
      <c r="AX6760" s="209">
        <f>IF(BB6760="S",IF(Q6760="1. Aceitou o programa",R6760-B6760,0),0)</f>
        <v>0</v>
      </c>
      <c r="AY6760" s="209">
        <f>IF(BB6760="S",IF(AND(S6760&lt;&gt;"",R6760&lt;&gt;""),S6760-R6760,0),0)</f>
        <v>0</v>
      </c>
      <c r="AZ6760" s="209">
        <f>IF(BB6760="S",IF(Q6760="1. Aceitou o programa",IF(OR(X6760="Não se Aplica",X6760=""),IF(OR(W6760="Não se Aplica",W6760=""),0,W6760-V6760),AVERAGE(X6760-W6760,W6760-V6760)),0),0)</f>
        <v>0</v>
      </c>
      <c r="BA6760" s="209">
        <f>IF(BB6760="S",IF(AND(Q6760="1. Aceitou o programa",AH6760="Realizada"),IFERROR(IF(AG6760="",0,AG6760-R6760),0),0),0)</f>
        <v>0</v>
      </c>
      <c r="BB6760" s="209" t="str">
        <f>_xlfn.XLOOKUP(U6760,'Lista Suspensa'!$AA$20:$AA$23,'Lista Suspensa'!$AB$20:$AB$23,"N/A")</f>
        <v>S</v>
      </c>
    </row>
    <row r="6761" spans="1:54" ht="12" customHeight="1">
      <c r="A6761" s="151" t="s">
        <v>67</v>
      </c>
      <c r="B6761" s="152">
        <v>46139</v>
      </c>
      <c r="C6761" s="153" t="s">
        <v>122</v>
      </c>
      <c r="D6761" s="153" t="s">
        <v>167</v>
      </c>
      <c r="E6761" s="244">
        <v>89841449</v>
      </c>
      <c r="F6761" s="144" t="s">
        <v>11194</v>
      </c>
      <c r="G6761" s="230"/>
      <c r="H6761" s="154"/>
      <c r="I6761" s="153">
        <v>126</v>
      </c>
      <c r="J6761" s="148"/>
      <c r="K6761" s="153"/>
      <c r="L6761" s="153"/>
      <c r="M6761" s="153"/>
      <c r="N6761" s="153"/>
      <c r="O6761" s="155" t="s">
        <v>11175</v>
      </c>
      <c r="P6761" s="156" t="s">
        <v>60</v>
      </c>
      <c r="Q6761" s="157" t="s">
        <v>8211</v>
      </c>
      <c r="R6761" s="158"/>
      <c r="S6761" s="159"/>
      <c r="T6761" s="159" t="s">
        <v>6983</v>
      </c>
      <c r="U6761" s="159" t="s">
        <v>8212</v>
      </c>
      <c r="V6761" s="154">
        <v>46174</v>
      </c>
      <c r="W6761" s="154"/>
      <c r="X6761" s="154"/>
      <c r="Y6761" s="160" t="s">
        <v>7487</v>
      </c>
      <c r="Z6761" s="160"/>
      <c r="AA6761" s="153"/>
      <c r="AB6761" s="153"/>
      <c r="AC6761" s="182" t="e">
        <f t="shared" si="212"/>
        <v>#DIV/0!</v>
      </c>
      <c r="AD6761" s="153" t="e">
        <f t="shared" si="213"/>
        <v>#DIV/0!</v>
      </c>
      <c r="AE6761" s="207"/>
      <c r="AF6761" s="153"/>
      <c r="AG6761" s="159"/>
      <c r="AH6761" s="153"/>
      <c r="AI6761" s="161"/>
      <c r="AJ6761" s="153"/>
      <c r="AK6761" s="153"/>
      <c r="AL6761" s="207"/>
      <c r="AM6761" s="207"/>
      <c r="AN6761" s="207"/>
      <c r="AO6761" s="207"/>
      <c r="AP6761" s="147" t="s">
        <v>54</v>
      </c>
      <c r="AQ6761" s="147"/>
      <c r="AR6761" s="147"/>
      <c r="AS6761" s="209" t="s">
        <v>68</v>
      </c>
      <c r="AT6761" s="223" t="str">
        <f>MONTH(B6761)&amp;"/"&amp;YEAR(B6761)</f>
        <v>4/2026</v>
      </c>
      <c r="AU6761" s="223">
        <f>WEEKNUM(B6761)-WEEKNUM(EOMONTH(B6761,-1)+1)+1</f>
        <v>5</v>
      </c>
      <c r="AV6761" s="209" t="str">
        <f>MONTH(R6761)&amp;"/"&amp;YEAR(R6761)</f>
        <v>1/1900</v>
      </c>
      <c r="AW6761" s="209" t="e">
        <f>WEEKNUM(R6761)-WEEKNUM(EOMONTH(R6761,-1)+1)+1</f>
        <v>#NUM!</v>
      </c>
      <c r="AX6761" s="209">
        <f>IF(BB6761="S",IF(Q6761="1. Aceitou o programa",R6761-B6761,0),0)</f>
        <v>0</v>
      </c>
      <c r="AY6761" s="209">
        <f>IF(BB6761="S",IF(AND(S6761&lt;&gt;"",R6761&lt;&gt;""),S6761-R6761,0),0)</f>
        <v>0</v>
      </c>
      <c r="AZ6761" s="209">
        <f>IF(BB6761="S",IF(Q6761="1. Aceitou o programa",IF(OR(X6761="Não se Aplica",X6761=""),IF(OR(W6761="Não se Aplica",W6761=""),0,W6761-V6761),AVERAGE(X6761-W6761,W6761-V6761)),0),0)</f>
        <v>0</v>
      </c>
      <c r="BA6761" s="209">
        <f>IF(BB6761="S",IF(AND(Q6761="1. Aceitou o programa",AH6761="Realizada"),IFERROR(IF(AG6761="",0,AG6761-R6761),0),0),0)</f>
        <v>0</v>
      </c>
      <c r="BB6761" s="209" t="str">
        <f>_xlfn.XLOOKUP(U6761,'Lista Suspensa'!$AA$20:$AA$23,'Lista Suspensa'!$AB$20:$AB$23,"N/A")</f>
        <v>S</v>
      </c>
    </row>
    <row r="6762" spans="1:54" ht="12" customHeight="1">
      <c r="A6762" s="151" t="s">
        <v>67</v>
      </c>
      <c r="B6762" s="152">
        <v>46139</v>
      </c>
      <c r="C6762" s="153" t="s">
        <v>122</v>
      </c>
      <c r="D6762" s="153" t="s">
        <v>167</v>
      </c>
      <c r="E6762" s="244">
        <v>89223537</v>
      </c>
      <c r="F6762" s="144" t="s">
        <v>11195</v>
      </c>
      <c r="G6762" s="230"/>
      <c r="H6762" s="154"/>
      <c r="I6762" s="153">
        <v>126</v>
      </c>
      <c r="J6762" s="148"/>
      <c r="K6762" s="153"/>
      <c r="L6762" s="153"/>
      <c r="M6762" s="153"/>
      <c r="N6762" s="153"/>
      <c r="O6762" s="155" t="s">
        <v>11196</v>
      </c>
      <c r="P6762" s="156" t="s">
        <v>60</v>
      </c>
      <c r="Q6762" s="157" t="s">
        <v>8211</v>
      </c>
      <c r="R6762" s="158"/>
      <c r="S6762" s="159"/>
      <c r="T6762" s="159" t="s">
        <v>6983</v>
      </c>
      <c r="U6762" s="159" t="s">
        <v>8212</v>
      </c>
      <c r="V6762" s="154">
        <v>46174</v>
      </c>
      <c r="W6762" s="154"/>
      <c r="X6762" s="154"/>
      <c r="Y6762" s="160" t="s">
        <v>11181</v>
      </c>
      <c r="Z6762" s="160"/>
      <c r="AA6762" s="153"/>
      <c r="AB6762" s="153"/>
      <c r="AC6762" s="182" t="e">
        <f t="shared" si="212"/>
        <v>#DIV/0!</v>
      </c>
      <c r="AD6762" s="153" t="e">
        <f t="shared" si="213"/>
        <v>#DIV/0!</v>
      </c>
      <c r="AE6762" s="207"/>
      <c r="AF6762" s="153"/>
      <c r="AG6762" s="159"/>
      <c r="AH6762" s="153"/>
      <c r="AI6762" s="161"/>
      <c r="AJ6762" s="153"/>
      <c r="AK6762" s="153"/>
      <c r="AL6762" s="207"/>
      <c r="AM6762" s="207"/>
      <c r="AN6762" s="207"/>
      <c r="AO6762" s="207"/>
      <c r="AP6762" s="147" t="s">
        <v>54</v>
      </c>
      <c r="AQ6762" s="147"/>
      <c r="AR6762" s="147"/>
      <c r="AS6762" s="209" t="s">
        <v>68</v>
      </c>
      <c r="AT6762" s="223" t="str">
        <f>MONTH(B6762)&amp;"/"&amp;YEAR(B6762)</f>
        <v>4/2026</v>
      </c>
      <c r="AU6762" s="223">
        <f>WEEKNUM(B6762)-WEEKNUM(EOMONTH(B6762,-1)+1)+1</f>
        <v>5</v>
      </c>
      <c r="AV6762" s="209" t="str">
        <f>MONTH(R6762)&amp;"/"&amp;YEAR(R6762)</f>
        <v>1/1900</v>
      </c>
      <c r="AW6762" s="209" t="e">
        <f>WEEKNUM(R6762)-WEEKNUM(EOMONTH(R6762,-1)+1)+1</f>
        <v>#NUM!</v>
      </c>
      <c r="AX6762" s="209">
        <f>IF(BB6762="S",IF(Q6762="1. Aceitou o programa",R6762-B6762,0),0)</f>
        <v>0</v>
      </c>
      <c r="AY6762" s="209">
        <f>IF(BB6762="S",IF(AND(S6762&lt;&gt;"",R6762&lt;&gt;""),S6762-R6762,0),0)</f>
        <v>0</v>
      </c>
      <c r="AZ6762" s="209">
        <f>IF(BB6762="S",IF(Q6762="1. Aceitou o programa",IF(OR(X6762="Não se Aplica",X6762=""),IF(OR(W6762="Não se Aplica",W6762=""),0,W6762-V6762),AVERAGE(X6762-W6762,W6762-V6762)),0),0)</f>
        <v>0</v>
      </c>
      <c r="BA6762" s="209">
        <f>IF(BB6762="S",IF(AND(Q6762="1. Aceitou o programa",AH6762="Realizada"),IFERROR(IF(AG6762="",0,AG6762-R6762),0),0),0)</f>
        <v>0</v>
      </c>
      <c r="BB6762" s="209" t="str">
        <f>_xlfn.XLOOKUP(U6762,'Lista Suspensa'!$AA$20:$AA$23,'Lista Suspensa'!$AB$20:$AB$23,"N/A")</f>
        <v>S</v>
      </c>
    </row>
    <row r="6763" spans="1:54" ht="12" customHeight="1">
      <c r="A6763" s="151" t="s">
        <v>67</v>
      </c>
      <c r="B6763" s="152">
        <v>46139</v>
      </c>
      <c r="C6763" s="153" t="s">
        <v>122</v>
      </c>
      <c r="D6763" s="153" t="s">
        <v>167</v>
      </c>
      <c r="E6763" s="244">
        <v>85635680</v>
      </c>
      <c r="F6763" s="144" t="s">
        <v>11197</v>
      </c>
      <c r="G6763" s="230"/>
      <c r="H6763" s="154"/>
      <c r="I6763" s="153">
        <v>126</v>
      </c>
      <c r="J6763" s="148"/>
      <c r="K6763" s="153"/>
      <c r="L6763" s="153"/>
      <c r="M6763" s="153"/>
      <c r="N6763" s="153"/>
      <c r="O6763" s="155" t="s">
        <v>11198</v>
      </c>
      <c r="P6763" s="156" t="s">
        <v>60</v>
      </c>
      <c r="Q6763" s="157" t="s">
        <v>8211</v>
      </c>
      <c r="R6763" s="158"/>
      <c r="S6763" s="159"/>
      <c r="T6763" s="159" t="s">
        <v>6983</v>
      </c>
      <c r="U6763" s="159" t="s">
        <v>8212</v>
      </c>
      <c r="V6763" s="154">
        <v>46174</v>
      </c>
      <c r="W6763" s="154"/>
      <c r="X6763" s="154"/>
      <c r="Y6763" s="160" t="s">
        <v>11181</v>
      </c>
      <c r="Z6763" s="160"/>
      <c r="AA6763" s="153"/>
      <c r="AB6763" s="153"/>
      <c r="AC6763" s="182" t="e">
        <f t="shared" si="212"/>
        <v>#DIV/0!</v>
      </c>
      <c r="AD6763" s="153" t="e">
        <f t="shared" si="213"/>
        <v>#DIV/0!</v>
      </c>
      <c r="AE6763" s="207"/>
      <c r="AF6763" s="153"/>
      <c r="AG6763" s="159"/>
      <c r="AH6763" s="153"/>
      <c r="AI6763" s="161"/>
      <c r="AJ6763" s="153"/>
      <c r="AK6763" s="153"/>
      <c r="AL6763" s="207"/>
      <c r="AM6763" s="207"/>
      <c r="AN6763" s="207"/>
      <c r="AO6763" s="207"/>
      <c r="AP6763" s="147" t="s">
        <v>54</v>
      </c>
      <c r="AQ6763" s="147"/>
      <c r="AR6763" s="147"/>
      <c r="AS6763" s="209" t="s">
        <v>68</v>
      </c>
      <c r="AT6763" s="223" t="str">
        <f>MONTH(B6763)&amp;"/"&amp;YEAR(B6763)</f>
        <v>4/2026</v>
      </c>
      <c r="AU6763" s="223">
        <f>WEEKNUM(B6763)-WEEKNUM(EOMONTH(B6763,-1)+1)+1</f>
        <v>5</v>
      </c>
      <c r="AV6763" s="209" t="str">
        <f>MONTH(R6763)&amp;"/"&amp;YEAR(R6763)</f>
        <v>1/1900</v>
      </c>
      <c r="AW6763" s="209" t="e">
        <f>WEEKNUM(R6763)-WEEKNUM(EOMONTH(R6763,-1)+1)+1</f>
        <v>#NUM!</v>
      </c>
      <c r="AX6763" s="209">
        <f>IF(BB6763="S",IF(Q6763="1. Aceitou o programa",R6763-B6763,0),0)</f>
        <v>0</v>
      </c>
      <c r="AY6763" s="209">
        <f>IF(BB6763="S",IF(AND(S6763&lt;&gt;"",R6763&lt;&gt;""),S6763-R6763,0),0)</f>
        <v>0</v>
      </c>
      <c r="AZ6763" s="209">
        <f>IF(BB6763="S",IF(Q6763="1. Aceitou o programa",IF(OR(X6763="Não se Aplica",X6763=""),IF(OR(W6763="Não se Aplica",W6763=""),0,W6763-V6763),AVERAGE(X6763-W6763,W6763-V6763)),0),0)</f>
        <v>0</v>
      </c>
      <c r="BA6763" s="209">
        <f>IF(BB6763="S",IF(AND(Q6763="1. Aceitou o programa",AH6763="Realizada"),IFERROR(IF(AG6763="",0,AG6763-R6763),0),0),0)</f>
        <v>0</v>
      </c>
      <c r="BB6763" s="209" t="str">
        <f>_xlfn.XLOOKUP(U6763,'Lista Suspensa'!$AA$20:$AA$23,'Lista Suspensa'!$AB$20:$AB$23,"N/A")</f>
        <v>S</v>
      </c>
    </row>
    <row r="6764" spans="1:54" ht="12" customHeight="1">
      <c r="A6764" s="151" t="s">
        <v>67</v>
      </c>
      <c r="B6764" s="152">
        <v>46139</v>
      </c>
      <c r="C6764" s="153" t="s">
        <v>122</v>
      </c>
      <c r="D6764" s="153" t="s">
        <v>167</v>
      </c>
      <c r="E6764" s="244">
        <v>85786637</v>
      </c>
      <c r="F6764" s="144" t="s">
        <v>11199</v>
      </c>
      <c r="G6764" s="230"/>
      <c r="H6764" s="154"/>
      <c r="I6764" s="153">
        <v>126</v>
      </c>
      <c r="J6764" s="148"/>
      <c r="K6764" s="153"/>
      <c r="L6764" s="153"/>
      <c r="M6764" s="153"/>
      <c r="N6764" s="153"/>
      <c r="O6764" s="155" t="s">
        <v>11200</v>
      </c>
      <c r="P6764" s="156" t="s">
        <v>60</v>
      </c>
      <c r="Q6764" s="157" t="s">
        <v>8211</v>
      </c>
      <c r="R6764" s="158"/>
      <c r="S6764" s="159"/>
      <c r="T6764" s="159" t="s">
        <v>6983</v>
      </c>
      <c r="U6764" s="159" t="s">
        <v>8212</v>
      </c>
      <c r="V6764" s="154">
        <v>46174</v>
      </c>
      <c r="W6764" s="154"/>
      <c r="X6764" s="154"/>
      <c r="Y6764" s="160" t="s">
        <v>11181</v>
      </c>
      <c r="Z6764" s="160"/>
      <c r="AA6764" s="153"/>
      <c r="AB6764" s="153"/>
      <c r="AC6764" s="182" t="e">
        <f t="shared" si="212"/>
        <v>#DIV/0!</v>
      </c>
      <c r="AD6764" s="153" t="e">
        <f t="shared" si="213"/>
        <v>#DIV/0!</v>
      </c>
      <c r="AE6764" s="207"/>
      <c r="AF6764" s="153"/>
      <c r="AG6764" s="159"/>
      <c r="AH6764" s="153"/>
      <c r="AI6764" s="161"/>
      <c r="AJ6764" s="153"/>
      <c r="AK6764" s="153"/>
      <c r="AL6764" s="207"/>
      <c r="AM6764" s="207"/>
      <c r="AN6764" s="207"/>
      <c r="AO6764" s="207"/>
      <c r="AP6764" s="147" t="s">
        <v>54</v>
      </c>
      <c r="AQ6764" s="147"/>
      <c r="AR6764" s="147"/>
      <c r="AS6764" s="209" t="s">
        <v>68</v>
      </c>
      <c r="AT6764" s="223" t="str">
        <f>MONTH(B6764)&amp;"/"&amp;YEAR(B6764)</f>
        <v>4/2026</v>
      </c>
      <c r="AU6764" s="223">
        <f>WEEKNUM(B6764)-WEEKNUM(EOMONTH(B6764,-1)+1)+1</f>
        <v>5</v>
      </c>
      <c r="AV6764" s="209" t="str">
        <f>MONTH(R6764)&amp;"/"&amp;YEAR(R6764)</f>
        <v>1/1900</v>
      </c>
      <c r="AW6764" s="209" t="e">
        <f>WEEKNUM(R6764)-WEEKNUM(EOMONTH(R6764,-1)+1)+1</f>
        <v>#NUM!</v>
      </c>
      <c r="AX6764" s="209">
        <f>IF(BB6764="S",IF(Q6764="1. Aceitou o programa",R6764-B6764,0),0)</f>
        <v>0</v>
      </c>
      <c r="AY6764" s="209">
        <f>IF(BB6764="S",IF(AND(S6764&lt;&gt;"",R6764&lt;&gt;""),S6764-R6764,0),0)</f>
        <v>0</v>
      </c>
      <c r="AZ6764" s="209">
        <f>IF(BB6764="S",IF(Q6764="1. Aceitou o programa",IF(OR(X6764="Não se Aplica",X6764=""),IF(OR(W6764="Não se Aplica",W6764=""),0,W6764-V6764),AVERAGE(X6764-W6764,W6764-V6764)),0),0)</f>
        <v>0</v>
      </c>
      <c r="BA6764" s="209">
        <f>IF(BB6764="S",IF(AND(Q6764="1. Aceitou o programa",AH6764="Realizada"),IFERROR(IF(AG6764="",0,AG6764-R6764),0),0),0)</f>
        <v>0</v>
      </c>
      <c r="BB6764" s="209" t="str">
        <f>_xlfn.XLOOKUP(U6764,'Lista Suspensa'!$AA$20:$AA$23,'Lista Suspensa'!$AB$20:$AB$23,"N/A")</f>
        <v>S</v>
      </c>
    </row>
    <row r="6765" spans="1:54" ht="12" customHeight="1">
      <c r="A6765" s="151" t="s">
        <v>67</v>
      </c>
      <c r="B6765" s="152">
        <v>46139</v>
      </c>
      <c r="C6765" s="153" t="s">
        <v>122</v>
      </c>
      <c r="D6765" s="153" t="s">
        <v>167</v>
      </c>
      <c r="E6765" s="244">
        <v>88920286</v>
      </c>
      <c r="F6765" s="144" t="s">
        <v>11201</v>
      </c>
      <c r="G6765" s="230"/>
      <c r="H6765" s="154"/>
      <c r="I6765" s="153">
        <v>126</v>
      </c>
      <c r="J6765" s="148"/>
      <c r="K6765" s="153"/>
      <c r="L6765" s="153"/>
      <c r="M6765" s="153"/>
      <c r="N6765" s="153"/>
      <c r="O6765" s="155" t="s">
        <v>11202</v>
      </c>
      <c r="P6765" s="156" t="s">
        <v>60</v>
      </c>
      <c r="Q6765" s="157" t="s">
        <v>8211</v>
      </c>
      <c r="R6765" s="158"/>
      <c r="S6765" s="159"/>
      <c r="T6765" s="159" t="s">
        <v>6983</v>
      </c>
      <c r="U6765" s="159" t="s">
        <v>8212</v>
      </c>
      <c r="V6765" s="154">
        <v>46174</v>
      </c>
      <c r="W6765" s="154"/>
      <c r="X6765" s="154"/>
      <c r="Y6765" s="160" t="s">
        <v>11181</v>
      </c>
      <c r="Z6765" s="160"/>
      <c r="AA6765" s="153"/>
      <c r="AB6765" s="153"/>
      <c r="AC6765" s="182" t="e">
        <f t="shared" si="212"/>
        <v>#DIV/0!</v>
      </c>
      <c r="AD6765" s="153" t="e">
        <f t="shared" si="213"/>
        <v>#DIV/0!</v>
      </c>
      <c r="AE6765" s="207"/>
      <c r="AF6765" s="153"/>
      <c r="AG6765" s="159"/>
      <c r="AH6765" s="153"/>
      <c r="AI6765" s="161"/>
      <c r="AJ6765" s="153"/>
      <c r="AK6765" s="153"/>
      <c r="AL6765" s="207"/>
      <c r="AM6765" s="207"/>
      <c r="AN6765" s="207"/>
      <c r="AO6765" s="207"/>
      <c r="AP6765" s="147" t="s">
        <v>54</v>
      </c>
      <c r="AQ6765" s="147"/>
      <c r="AR6765" s="147"/>
      <c r="AS6765" s="209" t="s">
        <v>68</v>
      </c>
      <c r="AT6765" s="223" t="str">
        <f>MONTH(B6765)&amp;"/"&amp;YEAR(B6765)</f>
        <v>4/2026</v>
      </c>
      <c r="AU6765" s="223">
        <f>WEEKNUM(B6765)-WEEKNUM(EOMONTH(B6765,-1)+1)+1</f>
        <v>5</v>
      </c>
      <c r="AV6765" s="209" t="str">
        <f>MONTH(R6765)&amp;"/"&amp;YEAR(R6765)</f>
        <v>1/1900</v>
      </c>
      <c r="AW6765" s="209" t="e">
        <f>WEEKNUM(R6765)-WEEKNUM(EOMONTH(R6765,-1)+1)+1</f>
        <v>#NUM!</v>
      </c>
      <c r="AX6765" s="209">
        <f>IF(BB6765="S",IF(Q6765="1. Aceitou o programa",R6765-B6765,0),0)</f>
        <v>0</v>
      </c>
      <c r="AY6765" s="209">
        <f>IF(BB6765="S",IF(AND(S6765&lt;&gt;"",R6765&lt;&gt;""),S6765-R6765,0),0)</f>
        <v>0</v>
      </c>
      <c r="AZ6765" s="209">
        <f>IF(BB6765="S",IF(Q6765="1. Aceitou o programa",IF(OR(X6765="Não se Aplica",X6765=""),IF(OR(W6765="Não se Aplica",W6765=""),0,W6765-V6765),AVERAGE(X6765-W6765,W6765-V6765)),0),0)</f>
        <v>0</v>
      </c>
      <c r="BA6765" s="209">
        <f>IF(BB6765="S",IF(AND(Q6765="1. Aceitou o programa",AH6765="Realizada"),IFERROR(IF(AG6765="",0,AG6765-R6765),0),0),0)</f>
        <v>0</v>
      </c>
      <c r="BB6765" s="209" t="str">
        <f>_xlfn.XLOOKUP(U6765,'Lista Suspensa'!$AA$20:$AA$23,'Lista Suspensa'!$AB$20:$AB$23,"N/A")</f>
        <v>S</v>
      </c>
    </row>
    <row r="6766" spans="1:54" ht="12" customHeight="1">
      <c r="A6766" s="151" t="s">
        <v>67</v>
      </c>
      <c r="B6766" s="152">
        <v>46139</v>
      </c>
      <c r="C6766" s="153" t="s">
        <v>122</v>
      </c>
      <c r="D6766" s="153" t="s">
        <v>167</v>
      </c>
      <c r="E6766" s="244">
        <v>79797273</v>
      </c>
      <c r="F6766" s="144" t="s">
        <v>11203</v>
      </c>
      <c r="G6766" s="230"/>
      <c r="H6766" s="154"/>
      <c r="I6766" s="153">
        <v>126</v>
      </c>
      <c r="J6766" s="148"/>
      <c r="K6766" s="153"/>
      <c r="L6766" s="153"/>
      <c r="M6766" s="153"/>
      <c r="N6766" s="153"/>
      <c r="O6766" s="155" t="s">
        <v>11204</v>
      </c>
      <c r="P6766" s="156" t="s">
        <v>60</v>
      </c>
      <c r="Q6766" s="157" t="s">
        <v>8211</v>
      </c>
      <c r="R6766" s="158"/>
      <c r="S6766" s="159"/>
      <c r="T6766" s="159" t="s">
        <v>6983</v>
      </c>
      <c r="U6766" s="159" t="s">
        <v>8212</v>
      </c>
      <c r="V6766" s="154">
        <v>46174</v>
      </c>
      <c r="W6766" s="154"/>
      <c r="X6766" s="154"/>
      <c r="Y6766" s="160" t="s">
        <v>11181</v>
      </c>
      <c r="Z6766" s="160"/>
      <c r="AA6766" s="153"/>
      <c r="AB6766" s="153"/>
      <c r="AC6766" s="182" t="e">
        <f t="shared" si="212"/>
        <v>#DIV/0!</v>
      </c>
      <c r="AD6766" s="153" t="e">
        <f t="shared" si="213"/>
        <v>#DIV/0!</v>
      </c>
      <c r="AE6766" s="207"/>
      <c r="AF6766" s="153"/>
      <c r="AG6766" s="159"/>
      <c r="AH6766" s="153"/>
      <c r="AI6766" s="161"/>
      <c r="AJ6766" s="153"/>
      <c r="AK6766" s="153"/>
      <c r="AL6766" s="207"/>
      <c r="AM6766" s="207"/>
      <c r="AN6766" s="207"/>
      <c r="AO6766" s="207"/>
      <c r="AP6766" s="147" t="s">
        <v>54</v>
      </c>
      <c r="AQ6766" s="147"/>
      <c r="AR6766" s="147"/>
      <c r="AS6766" s="209" t="s">
        <v>68</v>
      </c>
      <c r="AT6766" s="223" t="str">
        <f>MONTH(B6766)&amp;"/"&amp;YEAR(B6766)</f>
        <v>4/2026</v>
      </c>
      <c r="AU6766" s="223">
        <f>WEEKNUM(B6766)-WEEKNUM(EOMONTH(B6766,-1)+1)+1</f>
        <v>5</v>
      </c>
      <c r="AV6766" s="209" t="str">
        <f>MONTH(R6766)&amp;"/"&amp;YEAR(R6766)</f>
        <v>1/1900</v>
      </c>
      <c r="AW6766" s="209" t="e">
        <f>WEEKNUM(R6766)-WEEKNUM(EOMONTH(R6766,-1)+1)+1</f>
        <v>#NUM!</v>
      </c>
      <c r="AX6766" s="209">
        <f>IF(BB6766="S",IF(Q6766="1. Aceitou o programa",R6766-B6766,0),0)</f>
        <v>0</v>
      </c>
      <c r="AY6766" s="209">
        <f>IF(BB6766="S",IF(AND(S6766&lt;&gt;"",R6766&lt;&gt;""),S6766-R6766,0),0)</f>
        <v>0</v>
      </c>
      <c r="AZ6766" s="209">
        <f>IF(BB6766="S",IF(Q6766="1. Aceitou o programa",IF(OR(X6766="Não se Aplica",X6766=""),IF(OR(W6766="Não se Aplica",W6766=""),0,W6766-V6766),AVERAGE(X6766-W6766,W6766-V6766)),0),0)</f>
        <v>0</v>
      </c>
      <c r="BA6766" s="209">
        <f>IF(BB6766="S",IF(AND(Q6766="1. Aceitou o programa",AH6766="Realizada"),IFERROR(IF(AG6766="",0,AG6766-R6766),0),0),0)</f>
        <v>0</v>
      </c>
      <c r="BB6766" s="209" t="str">
        <f>_xlfn.XLOOKUP(U6766,'Lista Suspensa'!$AA$20:$AA$23,'Lista Suspensa'!$AB$20:$AB$23,"N/A")</f>
        <v>S</v>
      </c>
    </row>
    <row r="6767" spans="1:54" ht="12" customHeight="1">
      <c r="A6767" s="151" t="s">
        <v>67</v>
      </c>
      <c r="B6767" s="152">
        <v>46139</v>
      </c>
      <c r="C6767" s="153" t="s">
        <v>122</v>
      </c>
      <c r="D6767" s="153" t="s">
        <v>167</v>
      </c>
      <c r="E6767" s="244">
        <v>92664500</v>
      </c>
      <c r="F6767" s="144" t="s">
        <v>11205</v>
      </c>
      <c r="G6767" s="230"/>
      <c r="H6767" s="154"/>
      <c r="I6767" s="153">
        <v>126</v>
      </c>
      <c r="J6767" s="148"/>
      <c r="K6767" s="153"/>
      <c r="L6767" s="153"/>
      <c r="M6767" s="153"/>
      <c r="N6767" s="153">
        <v>380</v>
      </c>
      <c r="O6767" s="155" t="s">
        <v>11206</v>
      </c>
      <c r="P6767" s="156" t="s">
        <v>60</v>
      </c>
      <c r="Q6767" s="157" t="s">
        <v>8211</v>
      </c>
      <c r="R6767" s="158"/>
      <c r="S6767" s="159"/>
      <c r="T6767" s="159" t="s">
        <v>6983</v>
      </c>
      <c r="U6767" s="159" t="s">
        <v>8212</v>
      </c>
      <c r="V6767" s="154">
        <v>46174</v>
      </c>
      <c r="W6767" s="154"/>
      <c r="X6767" s="154"/>
      <c r="Y6767" s="160" t="s">
        <v>7487</v>
      </c>
      <c r="Z6767" s="160"/>
      <c r="AA6767" s="153"/>
      <c r="AB6767" s="153"/>
      <c r="AC6767" s="182" t="e">
        <f t="shared" si="212"/>
        <v>#DIV/0!</v>
      </c>
      <c r="AD6767" s="153" t="e">
        <f t="shared" si="213"/>
        <v>#DIV/0!</v>
      </c>
      <c r="AE6767" s="207"/>
      <c r="AF6767" s="153"/>
      <c r="AG6767" s="159"/>
      <c r="AH6767" s="153"/>
      <c r="AI6767" s="161"/>
      <c r="AJ6767" s="153"/>
      <c r="AK6767" s="153"/>
      <c r="AL6767" s="207"/>
      <c r="AM6767" s="207"/>
      <c r="AN6767" s="207"/>
      <c r="AO6767" s="207"/>
      <c r="AP6767" s="147" t="s">
        <v>54</v>
      </c>
      <c r="AQ6767" s="147"/>
      <c r="AR6767" s="147"/>
      <c r="AS6767" s="209" t="s">
        <v>68</v>
      </c>
      <c r="AT6767" s="223" t="str">
        <f>MONTH(B6767)&amp;"/"&amp;YEAR(B6767)</f>
        <v>4/2026</v>
      </c>
      <c r="AU6767" s="223">
        <f>WEEKNUM(B6767)-WEEKNUM(EOMONTH(B6767,-1)+1)+1</f>
        <v>5</v>
      </c>
      <c r="AV6767" s="209" t="str">
        <f>MONTH(R6767)&amp;"/"&amp;YEAR(R6767)</f>
        <v>1/1900</v>
      </c>
      <c r="AW6767" s="209" t="e">
        <f>WEEKNUM(R6767)-WEEKNUM(EOMONTH(R6767,-1)+1)+1</f>
        <v>#NUM!</v>
      </c>
      <c r="AX6767" s="209">
        <f>IF(BB6767="S",IF(Q6767="1. Aceitou o programa",R6767-B6767,0),0)</f>
        <v>0</v>
      </c>
      <c r="AY6767" s="209">
        <f>IF(BB6767="S",IF(AND(S6767&lt;&gt;"",R6767&lt;&gt;""),S6767-R6767,0),0)</f>
        <v>0</v>
      </c>
      <c r="AZ6767" s="209">
        <f>IF(BB6767="S",IF(Q6767="1. Aceitou o programa",IF(OR(X6767="Não se Aplica",X6767=""),IF(OR(W6767="Não se Aplica",W6767=""),0,W6767-V6767),AVERAGE(X6767-W6767,W6767-V6767)),0),0)</f>
        <v>0</v>
      </c>
      <c r="BA6767" s="209">
        <f>IF(BB6767="S",IF(AND(Q6767="1. Aceitou o programa",AH6767="Realizada"),IFERROR(IF(AG6767="",0,AG6767-R6767),0),0),0)</f>
        <v>0</v>
      </c>
      <c r="BB6767" s="209" t="str">
        <f>_xlfn.XLOOKUP(U6767,'Lista Suspensa'!$AA$20:$AA$23,'Lista Suspensa'!$AB$20:$AB$23,"N/A")</f>
        <v>S</v>
      </c>
    </row>
    <row r="6768" spans="1:54" ht="12" customHeight="1">
      <c r="A6768" s="151" t="s">
        <v>67</v>
      </c>
      <c r="B6768" s="152">
        <v>46139</v>
      </c>
      <c r="C6768" s="153" t="s">
        <v>122</v>
      </c>
      <c r="D6768" s="153" t="s">
        <v>167</v>
      </c>
      <c r="E6768" s="244">
        <v>86146678</v>
      </c>
      <c r="F6768" s="144" t="s">
        <v>11207</v>
      </c>
      <c r="G6768" s="230"/>
      <c r="H6768" s="154"/>
      <c r="I6768" s="153">
        <v>126</v>
      </c>
      <c r="J6768" s="148"/>
      <c r="K6768" s="153"/>
      <c r="L6768" s="153"/>
      <c r="M6768" s="153"/>
      <c r="N6768" s="153"/>
      <c r="O6768" s="155" t="s">
        <v>11208</v>
      </c>
      <c r="P6768" s="156" t="s">
        <v>60</v>
      </c>
      <c r="Q6768" s="157" t="s">
        <v>8211</v>
      </c>
      <c r="R6768" s="158"/>
      <c r="S6768" s="159"/>
      <c r="T6768" s="159" t="s">
        <v>6983</v>
      </c>
      <c r="U6768" s="159" t="s">
        <v>8212</v>
      </c>
      <c r="V6768" s="154">
        <v>46174</v>
      </c>
      <c r="W6768" s="154"/>
      <c r="X6768" s="154"/>
      <c r="Y6768" s="160" t="s">
        <v>11181</v>
      </c>
      <c r="Z6768" s="160"/>
      <c r="AA6768" s="153"/>
      <c r="AB6768" s="153"/>
      <c r="AC6768" s="182" t="e">
        <f t="shared" si="212"/>
        <v>#DIV/0!</v>
      </c>
      <c r="AD6768" s="153" t="e">
        <f t="shared" si="213"/>
        <v>#DIV/0!</v>
      </c>
      <c r="AE6768" s="207"/>
      <c r="AF6768" s="153"/>
      <c r="AG6768" s="159"/>
      <c r="AH6768" s="153"/>
      <c r="AI6768" s="161"/>
      <c r="AJ6768" s="153"/>
      <c r="AK6768" s="153"/>
      <c r="AL6768" s="207"/>
      <c r="AM6768" s="207"/>
      <c r="AN6768" s="207"/>
      <c r="AO6768" s="207"/>
      <c r="AP6768" s="147" t="s">
        <v>54</v>
      </c>
      <c r="AQ6768" s="147"/>
      <c r="AR6768" s="147"/>
      <c r="AS6768" s="209" t="s">
        <v>68</v>
      </c>
      <c r="AT6768" s="223" t="str">
        <f>MONTH(B6768)&amp;"/"&amp;YEAR(B6768)</f>
        <v>4/2026</v>
      </c>
      <c r="AU6768" s="223">
        <f>WEEKNUM(B6768)-WEEKNUM(EOMONTH(B6768,-1)+1)+1</f>
        <v>5</v>
      </c>
      <c r="AV6768" s="209" t="str">
        <f>MONTH(R6768)&amp;"/"&amp;YEAR(R6768)</f>
        <v>1/1900</v>
      </c>
      <c r="AW6768" s="209" t="e">
        <f>WEEKNUM(R6768)-WEEKNUM(EOMONTH(R6768,-1)+1)+1</f>
        <v>#NUM!</v>
      </c>
      <c r="AX6768" s="209">
        <f>IF(BB6768="S",IF(Q6768="1. Aceitou o programa",R6768-B6768,0),0)</f>
        <v>0</v>
      </c>
      <c r="AY6768" s="209">
        <f>IF(BB6768="S",IF(AND(S6768&lt;&gt;"",R6768&lt;&gt;""),S6768-R6768,0),0)</f>
        <v>0</v>
      </c>
      <c r="AZ6768" s="209">
        <f>IF(BB6768="S",IF(Q6768="1. Aceitou o programa",IF(OR(X6768="Não se Aplica",X6768=""),IF(OR(W6768="Não se Aplica",W6768=""),0,W6768-V6768),AVERAGE(X6768-W6768,W6768-V6768)),0),0)</f>
        <v>0</v>
      </c>
      <c r="BA6768" s="209">
        <f>IF(BB6768="S",IF(AND(Q6768="1. Aceitou o programa",AH6768="Realizada"),IFERROR(IF(AG6768="",0,AG6768-R6768),0),0),0)</f>
        <v>0</v>
      </c>
      <c r="BB6768" s="209" t="str">
        <f>_xlfn.XLOOKUP(U6768,'Lista Suspensa'!$AA$20:$AA$23,'Lista Suspensa'!$AB$20:$AB$23,"N/A")</f>
        <v>S</v>
      </c>
    </row>
    <row r="6769" spans="1:54" ht="12" customHeight="1">
      <c r="A6769" s="151" t="s">
        <v>67</v>
      </c>
      <c r="B6769" s="152">
        <v>46139</v>
      </c>
      <c r="C6769" s="153" t="s">
        <v>122</v>
      </c>
      <c r="D6769" s="153" t="s">
        <v>167</v>
      </c>
      <c r="E6769" s="244">
        <v>927761715</v>
      </c>
      <c r="F6769" s="144" t="s">
        <v>11209</v>
      </c>
      <c r="G6769" s="230"/>
      <c r="H6769" s="154"/>
      <c r="I6769" s="153">
        <v>126</v>
      </c>
      <c r="J6769" s="148"/>
      <c r="K6769" s="153"/>
      <c r="L6769" s="153"/>
      <c r="M6769" s="153"/>
      <c r="N6769" s="153"/>
      <c r="O6769" s="155" t="s">
        <v>11175</v>
      </c>
      <c r="P6769" s="156" t="s">
        <v>60</v>
      </c>
      <c r="Q6769" s="157" t="s">
        <v>8211</v>
      </c>
      <c r="R6769" s="158"/>
      <c r="S6769" s="159"/>
      <c r="T6769" s="159" t="s">
        <v>6983</v>
      </c>
      <c r="U6769" s="159" t="s">
        <v>8212</v>
      </c>
      <c r="V6769" s="154">
        <v>46174</v>
      </c>
      <c r="W6769" s="154"/>
      <c r="X6769" s="154"/>
      <c r="Y6769" s="160" t="s">
        <v>7487</v>
      </c>
      <c r="Z6769" s="160"/>
      <c r="AA6769" s="153"/>
      <c r="AB6769" s="153"/>
      <c r="AC6769" s="182" t="e">
        <f t="shared" si="212"/>
        <v>#DIV/0!</v>
      </c>
      <c r="AD6769" s="153" t="e">
        <f t="shared" si="213"/>
        <v>#DIV/0!</v>
      </c>
      <c r="AE6769" s="207"/>
      <c r="AF6769" s="153"/>
      <c r="AG6769" s="159"/>
      <c r="AH6769" s="153"/>
      <c r="AI6769" s="161"/>
      <c r="AJ6769" s="153"/>
      <c r="AK6769" s="153"/>
      <c r="AL6769" s="207"/>
      <c r="AM6769" s="207"/>
      <c r="AN6769" s="207"/>
      <c r="AO6769" s="207"/>
      <c r="AP6769" s="147" t="s">
        <v>54</v>
      </c>
      <c r="AQ6769" s="147"/>
      <c r="AR6769" s="147"/>
      <c r="AS6769" s="209" t="s">
        <v>68</v>
      </c>
      <c r="AT6769" s="223" t="str">
        <f>MONTH(B6769)&amp;"/"&amp;YEAR(B6769)</f>
        <v>4/2026</v>
      </c>
      <c r="AU6769" s="223">
        <f>WEEKNUM(B6769)-WEEKNUM(EOMONTH(B6769,-1)+1)+1</f>
        <v>5</v>
      </c>
      <c r="AV6769" s="209" t="str">
        <f>MONTH(R6769)&amp;"/"&amp;YEAR(R6769)</f>
        <v>1/1900</v>
      </c>
      <c r="AW6769" s="209" t="e">
        <f>WEEKNUM(R6769)-WEEKNUM(EOMONTH(R6769,-1)+1)+1</f>
        <v>#NUM!</v>
      </c>
      <c r="AX6769" s="209">
        <f>IF(BB6769="S",IF(Q6769="1. Aceitou o programa",R6769-B6769,0),0)</f>
        <v>0</v>
      </c>
      <c r="AY6769" s="209">
        <f>IF(BB6769="S",IF(AND(S6769&lt;&gt;"",R6769&lt;&gt;""),S6769-R6769,0),0)</f>
        <v>0</v>
      </c>
      <c r="AZ6769" s="209">
        <f>IF(BB6769="S",IF(Q6769="1. Aceitou o programa",IF(OR(X6769="Não se Aplica",X6769=""),IF(OR(W6769="Não se Aplica",W6769=""),0,W6769-V6769),AVERAGE(X6769-W6769,W6769-V6769)),0),0)</f>
        <v>0</v>
      </c>
      <c r="BA6769" s="209">
        <f>IF(BB6769="S",IF(AND(Q6769="1. Aceitou o programa",AH6769="Realizada"),IFERROR(IF(AG6769="",0,AG6769-R6769),0),0),0)</f>
        <v>0</v>
      </c>
      <c r="BB6769" s="209" t="str">
        <f>_xlfn.XLOOKUP(U6769,'Lista Suspensa'!$AA$20:$AA$23,'Lista Suspensa'!$AB$20:$AB$23,"N/A")</f>
        <v>S</v>
      </c>
    </row>
    <row r="6770" spans="1:54" ht="12" customHeight="1">
      <c r="A6770" s="151" t="s">
        <v>67</v>
      </c>
      <c r="B6770" s="152">
        <v>46139</v>
      </c>
      <c r="C6770" s="153" t="s">
        <v>122</v>
      </c>
      <c r="D6770" s="153" t="s">
        <v>167</v>
      </c>
      <c r="E6770" s="244">
        <v>88084734</v>
      </c>
      <c r="F6770" s="144" t="s">
        <v>11210</v>
      </c>
      <c r="G6770" s="230"/>
      <c r="H6770" s="154"/>
      <c r="I6770" s="153">
        <v>126</v>
      </c>
      <c r="J6770" s="148"/>
      <c r="K6770" s="153"/>
      <c r="L6770" s="153"/>
      <c r="M6770" s="153"/>
      <c r="N6770" s="153"/>
      <c r="O6770" s="155" t="s">
        <v>11175</v>
      </c>
      <c r="P6770" s="156" t="s">
        <v>60</v>
      </c>
      <c r="Q6770" s="157" t="s">
        <v>8211</v>
      </c>
      <c r="R6770" s="158"/>
      <c r="S6770" s="159"/>
      <c r="T6770" s="159" t="s">
        <v>6983</v>
      </c>
      <c r="U6770" s="159" t="s">
        <v>8212</v>
      </c>
      <c r="V6770" s="154">
        <v>46174</v>
      </c>
      <c r="W6770" s="154"/>
      <c r="X6770" s="154"/>
      <c r="Y6770" s="160" t="s">
        <v>7487</v>
      </c>
      <c r="Z6770" s="160"/>
      <c r="AA6770" s="153"/>
      <c r="AB6770" s="153"/>
      <c r="AC6770" s="182" t="e">
        <f t="shared" si="212"/>
        <v>#DIV/0!</v>
      </c>
      <c r="AD6770" s="153" t="e">
        <f t="shared" si="213"/>
        <v>#DIV/0!</v>
      </c>
      <c r="AE6770" s="207"/>
      <c r="AF6770" s="153"/>
      <c r="AG6770" s="159"/>
      <c r="AH6770" s="153"/>
      <c r="AI6770" s="161"/>
      <c r="AJ6770" s="153"/>
      <c r="AK6770" s="153"/>
      <c r="AL6770" s="207"/>
      <c r="AM6770" s="207"/>
      <c r="AN6770" s="207"/>
      <c r="AO6770" s="207"/>
      <c r="AP6770" s="147" t="s">
        <v>54</v>
      </c>
      <c r="AQ6770" s="147"/>
      <c r="AR6770" s="147"/>
      <c r="AS6770" s="209" t="s">
        <v>68</v>
      </c>
      <c r="AT6770" s="223" t="str">
        <f>MONTH(B6770)&amp;"/"&amp;YEAR(B6770)</f>
        <v>4/2026</v>
      </c>
      <c r="AU6770" s="223">
        <f>WEEKNUM(B6770)-WEEKNUM(EOMONTH(B6770,-1)+1)+1</f>
        <v>5</v>
      </c>
      <c r="AV6770" s="209" t="str">
        <f>MONTH(R6770)&amp;"/"&amp;YEAR(R6770)</f>
        <v>1/1900</v>
      </c>
      <c r="AW6770" s="209" t="e">
        <f>WEEKNUM(R6770)-WEEKNUM(EOMONTH(R6770,-1)+1)+1</f>
        <v>#NUM!</v>
      </c>
      <c r="AX6770" s="209">
        <f>IF(BB6770="S",IF(Q6770="1. Aceitou o programa",R6770-B6770,0),0)</f>
        <v>0</v>
      </c>
      <c r="AY6770" s="209">
        <f>IF(BB6770="S",IF(AND(S6770&lt;&gt;"",R6770&lt;&gt;""),S6770-R6770,0),0)</f>
        <v>0</v>
      </c>
      <c r="AZ6770" s="209">
        <f>IF(BB6770="S",IF(Q6770="1. Aceitou o programa",IF(OR(X6770="Não se Aplica",X6770=""),IF(OR(W6770="Não se Aplica",W6770=""),0,W6770-V6770),AVERAGE(X6770-W6770,W6770-V6770)),0),0)</f>
        <v>0</v>
      </c>
      <c r="BA6770" s="209">
        <f>IF(BB6770="S",IF(AND(Q6770="1. Aceitou o programa",AH6770="Realizada"),IFERROR(IF(AG6770="",0,AG6770-R6770),0),0),0)</f>
        <v>0</v>
      </c>
      <c r="BB6770" s="209" t="str">
        <f>_xlfn.XLOOKUP(U6770,'Lista Suspensa'!$AA$20:$AA$23,'Lista Suspensa'!$AB$20:$AB$23,"N/A")</f>
        <v>S</v>
      </c>
    </row>
    <row r="6771" spans="1:54" ht="12" customHeight="1">
      <c r="A6771" s="151" t="s">
        <v>67</v>
      </c>
      <c r="B6771" s="152">
        <v>46139</v>
      </c>
      <c r="C6771" s="153" t="s">
        <v>122</v>
      </c>
      <c r="D6771" s="153" t="s">
        <v>167</v>
      </c>
      <c r="E6771" s="244">
        <v>89847652</v>
      </c>
      <c r="F6771" s="144" t="s">
        <v>11211</v>
      </c>
      <c r="G6771" s="230"/>
      <c r="H6771" s="154"/>
      <c r="I6771" s="153">
        <v>126</v>
      </c>
      <c r="J6771" s="148"/>
      <c r="K6771" s="153"/>
      <c r="L6771" s="153"/>
      <c r="M6771" s="153"/>
      <c r="N6771" s="153"/>
      <c r="O6771" s="155" t="s">
        <v>11175</v>
      </c>
      <c r="P6771" s="156" t="s">
        <v>60</v>
      </c>
      <c r="Q6771" s="157" t="s">
        <v>8211</v>
      </c>
      <c r="R6771" s="158"/>
      <c r="S6771" s="159"/>
      <c r="T6771" s="159" t="s">
        <v>6983</v>
      </c>
      <c r="U6771" s="159" t="s">
        <v>8212</v>
      </c>
      <c r="V6771" s="154">
        <v>46174</v>
      </c>
      <c r="W6771" s="154"/>
      <c r="X6771" s="154"/>
      <c r="Y6771" s="160" t="s">
        <v>7487</v>
      </c>
      <c r="Z6771" s="160"/>
      <c r="AA6771" s="153"/>
      <c r="AB6771" s="153"/>
      <c r="AC6771" s="182" t="e">
        <f t="shared" si="212"/>
        <v>#DIV/0!</v>
      </c>
      <c r="AD6771" s="153" t="e">
        <f t="shared" si="213"/>
        <v>#DIV/0!</v>
      </c>
      <c r="AE6771" s="207"/>
      <c r="AF6771" s="153"/>
      <c r="AG6771" s="159"/>
      <c r="AH6771" s="153"/>
      <c r="AI6771" s="161"/>
      <c r="AJ6771" s="153"/>
      <c r="AK6771" s="153"/>
      <c r="AL6771" s="207"/>
      <c r="AM6771" s="207"/>
      <c r="AN6771" s="207"/>
      <c r="AO6771" s="207"/>
      <c r="AP6771" s="147" t="s">
        <v>54</v>
      </c>
      <c r="AQ6771" s="147"/>
      <c r="AR6771" s="147"/>
      <c r="AS6771" s="209" t="s">
        <v>68</v>
      </c>
      <c r="AT6771" s="223" t="str">
        <f>MONTH(B6771)&amp;"/"&amp;YEAR(B6771)</f>
        <v>4/2026</v>
      </c>
      <c r="AU6771" s="223">
        <f>WEEKNUM(B6771)-WEEKNUM(EOMONTH(B6771,-1)+1)+1</f>
        <v>5</v>
      </c>
      <c r="AV6771" s="209" t="str">
        <f>MONTH(R6771)&amp;"/"&amp;YEAR(R6771)</f>
        <v>1/1900</v>
      </c>
      <c r="AW6771" s="209" t="e">
        <f>WEEKNUM(R6771)-WEEKNUM(EOMONTH(R6771,-1)+1)+1</f>
        <v>#NUM!</v>
      </c>
      <c r="AX6771" s="209">
        <f>IF(BB6771="S",IF(Q6771="1. Aceitou o programa",R6771-B6771,0),0)</f>
        <v>0</v>
      </c>
      <c r="AY6771" s="209">
        <f>IF(BB6771="S",IF(AND(S6771&lt;&gt;"",R6771&lt;&gt;""),S6771-R6771,0),0)</f>
        <v>0</v>
      </c>
      <c r="AZ6771" s="209">
        <f>IF(BB6771="S",IF(Q6771="1. Aceitou o programa",IF(OR(X6771="Não se Aplica",X6771=""),IF(OR(W6771="Não se Aplica",W6771=""),0,W6771-V6771),AVERAGE(X6771-W6771,W6771-V6771)),0),0)</f>
        <v>0</v>
      </c>
      <c r="BA6771" s="209">
        <f>IF(BB6771="S",IF(AND(Q6771="1. Aceitou o programa",AH6771="Realizada"),IFERROR(IF(AG6771="",0,AG6771-R6771),0),0),0)</f>
        <v>0</v>
      </c>
      <c r="BB6771" s="209" t="str">
        <f>_xlfn.XLOOKUP(U6771,'Lista Suspensa'!$AA$20:$AA$23,'Lista Suspensa'!$AB$20:$AB$23,"N/A")</f>
        <v>S</v>
      </c>
    </row>
    <row r="6772" spans="1:54" ht="12" customHeight="1">
      <c r="A6772" s="151" t="s">
        <v>67</v>
      </c>
      <c r="B6772" s="152">
        <v>46139</v>
      </c>
      <c r="C6772" s="153" t="s">
        <v>122</v>
      </c>
      <c r="D6772" s="153" t="s">
        <v>167</v>
      </c>
      <c r="E6772" s="244">
        <v>78391113</v>
      </c>
      <c r="F6772" s="144" t="s">
        <v>11212</v>
      </c>
      <c r="G6772" s="230"/>
      <c r="H6772" s="154"/>
      <c r="I6772" s="153">
        <v>126</v>
      </c>
      <c r="J6772" s="148"/>
      <c r="K6772" s="153"/>
      <c r="L6772" s="153"/>
      <c r="M6772" s="153"/>
      <c r="N6772" s="153"/>
      <c r="O6772" s="155" t="s">
        <v>11213</v>
      </c>
      <c r="P6772" s="156" t="s">
        <v>60</v>
      </c>
      <c r="Q6772" s="157" t="s">
        <v>8211</v>
      </c>
      <c r="R6772" s="158"/>
      <c r="S6772" s="159"/>
      <c r="T6772" s="159" t="s">
        <v>6983</v>
      </c>
      <c r="U6772" s="159" t="s">
        <v>8212</v>
      </c>
      <c r="V6772" s="154">
        <v>46174</v>
      </c>
      <c r="W6772" s="154"/>
      <c r="X6772" s="154"/>
      <c r="Y6772" s="160" t="s">
        <v>7487</v>
      </c>
      <c r="Z6772" s="160"/>
      <c r="AA6772" s="153"/>
      <c r="AB6772" s="153"/>
      <c r="AC6772" s="182" t="e">
        <f t="shared" si="212"/>
        <v>#DIV/0!</v>
      </c>
      <c r="AD6772" s="153" t="e">
        <f t="shared" si="213"/>
        <v>#DIV/0!</v>
      </c>
      <c r="AE6772" s="207"/>
      <c r="AF6772" s="153"/>
      <c r="AG6772" s="159"/>
      <c r="AH6772" s="153"/>
      <c r="AI6772" s="161"/>
      <c r="AJ6772" s="153"/>
      <c r="AK6772" s="153"/>
      <c r="AL6772" s="207"/>
      <c r="AM6772" s="207"/>
      <c r="AN6772" s="207"/>
      <c r="AO6772" s="207"/>
      <c r="AP6772" s="147" t="s">
        <v>54</v>
      </c>
      <c r="AQ6772" s="147"/>
      <c r="AR6772" s="147"/>
      <c r="AS6772" s="209" t="s">
        <v>68</v>
      </c>
      <c r="AT6772" s="223" t="str">
        <f>MONTH(B6772)&amp;"/"&amp;YEAR(B6772)</f>
        <v>4/2026</v>
      </c>
      <c r="AU6772" s="223">
        <f>WEEKNUM(B6772)-WEEKNUM(EOMONTH(B6772,-1)+1)+1</f>
        <v>5</v>
      </c>
      <c r="AV6772" s="209" t="str">
        <f>MONTH(R6772)&amp;"/"&amp;YEAR(R6772)</f>
        <v>1/1900</v>
      </c>
      <c r="AW6772" s="209" t="e">
        <f>WEEKNUM(R6772)-WEEKNUM(EOMONTH(R6772,-1)+1)+1</f>
        <v>#NUM!</v>
      </c>
      <c r="AX6772" s="209">
        <f>IF(BB6772="S",IF(Q6772="1. Aceitou o programa",R6772-B6772,0),0)</f>
        <v>0</v>
      </c>
      <c r="AY6772" s="209">
        <f>IF(BB6772="S",IF(AND(S6772&lt;&gt;"",R6772&lt;&gt;""),S6772-R6772,0),0)</f>
        <v>0</v>
      </c>
      <c r="AZ6772" s="209">
        <f>IF(BB6772="S",IF(Q6772="1. Aceitou o programa",IF(OR(X6772="Não se Aplica",X6772=""),IF(OR(W6772="Não se Aplica",W6772=""),0,W6772-V6772),AVERAGE(X6772-W6772,W6772-V6772)),0),0)</f>
        <v>0</v>
      </c>
      <c r="BA6772" s="209">
        <f>IF(BB6772="S",IF(AND(Q6772="1. Aceitou o programa",AH6772="Realizada"),IFERROR(IF(AG6772="",0,AG6772-R6772),0),0),0)</f>
        <v>0</v>
      </c>
      <c r="BB6772" s="209" t="str">
        <f>_xlfn.XLOOKUP(U6772,'Lista Suspensa'!$AA$20:$AA$23,'Lista Suspensa'!$AB$20:$AB$23,"N/A")</f>
        <v>S</v>
      </c>
    </row>
    <row r="6773" spans="1:54" ht="12" customHeight="1">
      <c r="A6773" s="151" t="s">
        <v>67</v>
      </c>
      <c r="B6773" s="152">
        <v>46139</v>
      </c>
      <c r="C6773" s="153" t="s">
        <v>122</v>
      </c>
      <c r="D6773" s="153" t="s">
        <v>167</v>
      </c>
      <c r="E6773" s="244">
        <v>89012783</v>
      </c>
      <c r="F6773" s="144" t="s">
        <v>11214</v>
      </c>
      <c r="G6773" s="230"/>
      <c r="H6773" s="154"/>
      <c r="I6773" s="153">
        <v>126</v>
      </c>
      <c r="J6773" s="148"/>
      <c r="K6773" s="153"/>
      <c r="L6773" s="153"/>
      <c r="M6773" s="153"/>
      <c r="N6773" s="153"/>
      <c r="O6773" s="155" t="s">
        <v>11215</v>
      </c>
      <c r="P6773" s="156" t="s">
        <v>60</v>
      </c>
      <c r="Q6773" s="157" t="s">
        <v>8211</v>
      </c>
      <c r="R6773" s="158"/>
      <c r="S6773" s="159"/>
      <c r="T6773" s="159" t="s">
        <v>6983</v>
      </c>
      <c r="U6773" s="159" t="s">
        <v>8212</v>
      </c>
      <c r="V6773" s="154">
        <v>46174</v>
      </c>
      <c r="W6773" s="154"/>
      <c r="X6773" s="154"/>
      <c r="Y6773" s="160" t="s">
        <v>11181</v>
      </c>
      <c r="Z6773" s="160"/>
      <c r="AA6773" s="153"/>
      <c r="AB6773" s="153"/>
      <c r="AC6773" s="182" t="e">
        <f t="shared" si="212"/>
        <v>#DIV/0!</v>
      </c>
      <c r="AD6773" s="153" t="e">
        <f t="shared" si="213"/>
        <v>#DIV/0!</v>
      </c>
      <c r="AE6773" s="207"/>
      <c r="AF6773" s="153"/>
      <c r="AG6773" s="159"/>
      <c r="AH6773" s="153"/>
      <c r="AI6773" s="161"/>
      <c r="AJ6773" s="153"/>
      <c r="AK6773" s="153"/>
      <c r="AL6773" s="207"/>
      <c r="AM6773" s="207"/>
      <c r="AN6773" s="207"/>
      <c r="AO6773" s="207"/>
      <c r="AP6773" s="147" t="s">
        <v>54</v>
      </c>
      <c r="AQ6773" s="147"/>
      <c r="AR6773" s="147"/>
      <c r="AS6773" s="209" t="s">
        <v>68</v>
      </c>
      <c r="AT6773" s="223" t="str">
        <f>MONTH(B6773)&amp;"/"&amp;YEAR(B6773)</f>
        <v>4/2026</v>
      </c>
      <c r="AU6773" s="223">
        <f>WEEKNUM(B6773)-WEEKNUM(EOMONTH(B6773,-1)+1)+1</f>
        <v>5</v>
      </c>
      <c r="AV6773" s="209" t="str">
        <f>MONTH(R6773)&amp;"/"&amp;YEAR(R6773)</f>
        <v>1/1900</v>
      </c>
      <c r="AW6773" s="209" t="e">
        <f>WEEKNUM(R6773)-WEEKNUM(EOMONTH(R6773,-1)+1)+1</f>
        <v>#NUM!</v>
      </c>
      <c r="AX6773" s="209">
        <f>IF(BB6773="S",IF(Q6773="1. Aceitou o programa",R6773-B6773,0),0)</f>
        <v>0</v>
      </c>
      <c r="AY6773" s="209">
        <f>IF(BB6773="S",IF(AND(S6773&lt;&gt;"",R6773&lt;&gt;""),S6773-R6773,0),0)</f>
        <v>0</v>
      </c>
      <c r="AZ6773" s="209">
        <f>IF(BB6773="S",IF(Q6773="1. Aceitou o programa",IF(OR(X6773="Não se Aplica",X6773=""),IF(OR(W6773="Não se Aplica",W6773=""),0,W6773-V6773),AVERAGE(X6773-W6773,W6773-V6773)),0),0)</f>
        <v>0</v>
      </c>
      <c r="BA6773" s="209">
        <f>IF(BB6773="S",IF(AND(Q6773="1. Aceitou o programa",AH6773="Realizada"),IFERROR(IF(AG6773="",0,AG6773-R6773),0),0),0)</f>
        <v>0</v>
      </c>
      <c r="BB6773" s="209" t="str">
        <f>_xlfn.XLOOKUP(U6773,'Lista Suspensa'!$AA$20:$AA$23,'Lista Suspensa'!$AB$20:$AB$23,"N/A")</f>
        <v>S</v>
      </c>
    </row>
    <row r="6774" spans="1:54" ht="12" customHeight="1">
      <c r="A6774" s="151" t="s">
        <v>67</v>
      </c>
      <c r="B6774" s="152">
        <v>46139</v>
      </c>
      <c r="C6774" s="153" t="s">
        <v>122</v>
      </c>
      <c r="D6774" s="153" t="s">
        <v>167</v>
      </c>
      <c r="E6774" s="244">
        <v>93861658</v>
      </c>
      <c r="F6774" s="144" t="s">
        <v>11216</v>
      </c>
      <c r="G6774" s="230"/>
      <c r="H6774" s="154"/>
      <c r="I6774" s="153">
        <v>126</v>
      </c>
      <c r="J6774" s="148"/>
      <c r="K6774" s="153"/>
      <c r="L6774" s="153"/>
      <c r="M6774" s="153"/>
      <c r="N6774" s="153"/>
      <c r="O6774" s="155" t="s">
        <v>11217</v>
      </c>
      <c r="P6774" s="156" t="s">
        <v>60</v>
      </c>
      <c r="Q6774" s="157" t="s">
        <v>8211</v>
      </c>
      <c r="R6774" s="158"/>
      <c r="S6774" s="159"/>
      <c r="T6774" s="159" t="s">
        <v>6983</v>
      </c>
      <c r="U6774" s="159" t="s">
        <v>8212</v>
      </c>
      <c r="V6774" s="154">
        <v>46174</v>
      </c>
      <c r="W6774" s="154"/>
      <c r="X6774" s="154"/>
      <c r="Y6774" s="160" t="s">
        <v>11181</v>
      </c>
      <c r="Z6774" s="160"/>
      <c r="AA6774" s="153"/>
      <c r="AB6774" s="153"/>
      <c r="AC6774" s="182" t="e">
        <f t="shared" si="212"/>
        <v>#DIV/0!</v>
      </c>
      <c r="AD6774" s="153" t="e">
        <f t="shared" si="213"/>
        <v>#DIV/0!</v>
      </c>
      <c r="AE6774" s="207"/>
      <c r="AF6774" s="153"/>
      <c r="AG6774" s="159"/>
      <c r="AH6774" s="153"/>
      <c r="AI6774" s="161"/>
      <c r="AJ6774" s="153"/>
      <c r="AK6774" s="153"/>
      <c r="AL6774" s="207"/>
      <c r="AM6774" s="207"/>
      <c r="AN6774" s="207"/>
      <c r="AO6774" s="207"/>
      <c r="AP6774" s="147" t="s">
        <v>54</v>
      </c>
      <c r="AQ6774" s="147"/>
      <c r="AR6774" s="147"/>
      <c r="AS6774" s="209" t="s">
        <v>68</v>
      </c>
      <c r="AT6774" s="223" t="str">
        <f>MONTH(B6774)&amp;"/"&amp;YEAR(B6774)</f>
        <v>4/2026</v>
      </c>
      <c r="AU6774" s="223">
        <f>WEEKNUM(B6774)-WEEKNUM(EOMONTH(B6774,-1)+1)+1</f>
        <v>5</v>
      </c>
      <c r="AV6774" s="209" t="str">
        <f>MONTH(R6774)&amp;"/"&amp;YEAR(R6774)</f>
        <v>1/1900</v>
      </c>
      <c r="AW6774" s="209" t="e">
        <f>WEEKNUM(R6774)-WEEKNUM(EOMONTH(R6774,-1)+1)+1</f>
        <v>#NUM!</v>
      </c>
      <c r="AX6774" s="209">
        <f>IF(BB6774="S",IF(Q6774="1. Aceitou o programa",R6774-B6774,0),0)</f>
        <v>0</v>
      </c>
      <c r="AY6774" s="209">
        <f>IF(BB6774="S",IF(AND(S6774&lt;&gt;"",R6774&lt;&gt;""),S6774-R6774,0),0)</f>
        <v>0</v>
      </c>
      <c r="AZ6774" s="209">
        <f>IF(BB6774="S",IF(Q6774="1. Aceitou o programa",IF(OR(X6774="Não se Aplica",X6774=""),IF(OR(W6774="Não se Aplica",W6774=""),0,W6774-V6774),AVERAGE(X6774-W6774,W6774-V6774)),0),0)</f>
        <v>0</v>
      </c>
      <c r="BA6774" s="209">
        <f>IF(BB6774="S",IF(AND(Q6774="1. Aceitou o programa",AH6774="Realizada"),IFERROR(IF(AG6774="",0,AG6774-R6774),0),0),0)</f>
        <v>0</v>
      </c>
      <c r="BB6774" s="209" t="str">
        <f>_xlfn.XLOOKUP(U6774,'Lista Suspensa'!$AA$20:$AA$23,'Lista Suspensa'!$AB$20:$AB$23,"N/A")</f>
        <v>S</v>
      </c>
    </row>
    <row r="6775" spans="1:54" ht="12" customHeight="1">
      <c r="A6775" s="151" t="s">
        <v>67</v>
      </c>
      <c r="B6775" s="152">
        <v>46139</v>
      </c>
      <c r="C6775" s="153" t="s">
        <v>122</v>
      </c>
      <c r="D6775" s="153" t="s">
        <v>167</v>
      </c>
      <c r="E6775" s="244">
        <v>773520198</v>
      </c>
      <c r="F6775" s="144" t="s">
        <v>11218</v>
      </c>
      <c r="G6775" s="230"/>
      <c r="H6775" s="154"/>
      <c r="I6775" s="153">
        <v>126</v>
      </c>
      <c r="J6775" s="148"/>
      <c r="K6775" s="153"/>
      <c r="L6775" s="153"/>
      <c r="M6775" s="153"/>
      <c r="N6775" s="153"/>
      <c r="O6775" s="155" t="s">
        <v>11219</v>
      </c>
      <c r="P6775" s="156" t="s">
        <v>60</v>
      </c>
      <c r="Q6775" s="157" t="s">
        <v>8211</v>
      </c>
      <c r="R6775" s="158"/>
      <c r="S6775" s="159"/>
      <c r="T6775" s="159" t="s">
        <v>6983</v>
      </c>
      <c r="U6775" s="159" t="s">
        <v>8212</v>
      </c>
      <c r="V6775" s="154">
        <v>46174</v>
      </c>
      <c r="W6775" s="154"/>
      <c r="X6775" s="154"/>
      <c r="Y6775" s="160" t="s">
        <v>11181</v>
      </c>
      <c r="Z6775" s="160"/>
      <c r="AA6775" s="153"/>
      <c r="AB6775" s="153"/>
      <c r="AC6775" s="182" t="e">
        <f t="shared" si="212"/>
        <v>#DIV/0!</v>
      </c>
      <c r="AD6775" s="153" t="e">
        <f t="shared" si="213"/>
        <v>#DIV/0!</v>
      </c>
      <c r="AE6775" s="207"/>
      <c r="AF6775" s="153"/>
      <c r="AG6775" s="159"/>
      <c r="AH6775" s="153"/>
      <c r="AI6775" s="161"/>
      <c r="AJ6775" s="153"/>
      <c r="AK6775" s="153"/>
      <c r="AL6775" s="207"/>
      <c r="AM6775" s="207"/>
      <c r="AN6775" s="207"/>
      <c r="AO6775" s="207"/>
      <c r="AP6775" s="147" t="s">
        <v>54</v>
      </c>
      <c r="AQ6775" s="147"/>
      <c r="AR6775" s="147"/>
      <c r="AS6775" s="209" t="s">
        <v>68</v>
      </c>
      <c r="AT6775" s="223" t="str">
        <f>MONTH(B6775)&amp;"/"&amp;YEAR(B6775)</f>
        <v>4/2026</v>
      </c>
      <c r="AU6775" s="223">
        <f>WEEKNUM(B6775)-WEEKNUM(EOMONTH(B6775,-1)+1)+1</f>
        <v>5</v>
      </c>
      <c r="AV6775" s="209" t="str">
        <f>MONTH(R6775)&amp;"/"&amp;YEAR(R6775)</f>
        <v>1/1900</v>
      </c>
      <c r="AW6775" s="209" t="e">
        <f>WEEKNUM(R6775)-WEEKNUM(EOMONTH(R6775,-1)+1)+1</f>
        <v>#NUM!</v>
      </c>
      <c r="AX6775" s="209">
        <f>IF(BB6775="S",IF(Q6775="1. Aceitou o programa",R6775-B6775,0),0)</f>
        <v>0</v>
      </c>
      <c r="AY6775" s="209">
        <f>IF(BB6775="S",IF(AND(S6775&lt;&gt;"",R6775&lt;&gt;""),S6775-R6775,0),0)</f>
        <v>0</v>
      </c>
      <c r="AZ6775" s="209">
        <f>IF(BB6775="S",IF(Q6775="1. Aceitou o programa",IF(OR(X6775="Não se Aplica",X6775=""),IF(OR(W6775="Não se Aplica",W6775=""),0,W6775-V6775),AVERAGE(X6775-W6775,W6775-V6775)),0),0)</f>
        <v>0</v>
      </c>
      <c r="BA6775" s="209">
        <f>IF(BB6775="S",IF(AND(Q6775="1. Aceitou o programa",AH6775="Realizada"),IFERROR(IF(AG6775="",0,AG6775-R6775),0),0),0)</f>
        <v>0</v>
      </c>
      <c r="BB6775" s="209" t="str">
        <f>_xlfn.XLOOKUP(U6775,'Lista Suspensa'!$AA$20:$AA$23,'Lista Suspensa'!$AB$20:$AB$23,"N/A")</f>
        <v>S</v>
      </c>
    </row>
    <row r="6776" spans="1:54" ht="12" customHeight="1">
      <c r="A6776" s="151" t="s">
        <v>67</v>
      </c>
      <c r="B6776" s="152">
        <v>46139</v>
      </c>
      <c r="C6776" s="153" t="s">
        <v>122</v>
      </c>
      <c r="D6776" s="153" t="s">
        <v>167</v>
      </c>
      <c r="E6776" s="244">
        <v>89258370</v>
      </c>
      <c r="F6776" s="144" t="s">
        <v>11220</v>
      </c>
      <c r="G6776" s="230"/>
      <c r="H6776" s="154"/>
      <c r="I6776" s="153">
        <v>126</v>
      </c>
      <c r="J6776" s="148"/>
      <c r="K6776" s="153"/>
      <c r="L6776" s="153"/>
      <c r="M6776" s="153"/>
      <c r="N6776" s="153">
        <v>400</v>
      </c>
      <c r="O6776" s="155" t="s">
        <v>11221</v>
      </c>
      <c r="P6776" s="156" t="s">
        <v>60</v>
      </c>
      <c r="Q6776" s="157" t="s">
        <v>8211</v>
      </c>
      <c r="R6776" s="158"/>
      <c r="S6776" s="159"/>
      <c r="T6776" s="159" t="s">
        <v>6983</v>
      </c>
      <c r="U6776" s="159" t="s">
        <v>8212</v>
      </c>
      <c r="V6776" s="154">
        <v>46174</v>
      </c>
      <c r="W6776" s="154"/>
      <c r="X6776" s="154"/>
      <c r="Y6776" s="160" t="s">
        <v>7487</v>
      </c>
      <c r="Z6776" s="160"/>
      <c r="AA6776" s="153"/>
      <c r="AB6776" s="153"/>
      <c r="AC6776" s="182" t="e">
        <f t="shared" si="212"/>
        <v>#DIV/0!</v>
      </c>
      <c r="AD6776" s="153" t="e">
        <f t="shared" si="213"/>
        <v>#DIV/0!</v>
      </c>
      <c r="AE6776" s="207"/>
      <c r="AF6776" s="153"/>
      <c r="AG6776" s="159"/>
      <c r="AH6776" s="153"/>
      <c r="AI6776" s="161"/>
      <c r="AJ6776" s="153"/>
      <c r="AK6776" s="153"/>
      <c r="AL6776" s="207" t="s">
        <v>85</v>
      </c>
      <c r="AM6776" s="207" t="s">
        <v>86</v>
      </c>
      <c r="AN6776" s="207"/>
      <c r="AO6776" s="207"/>
      <c r="AP6776" s="147" t="s">
        <v>54</v>
      </c>
      <c r="AQ6776" s="147"/>
      <c r="AR6776" s="147"/>
      <c r="AS6776" s="209" t="s">
        <v>68</v>
      </c>
      <c r="AT6776" s="223" t="str">
        <f>MONTH(B6776)&amp;"/"&amp;YEAR(B6776)</f>
        <v>4/2026</v>
      </c>
      <c r="AU6776" s="223">
        <f>WEEKNUM(B6776)-WEEKNUM(EOMONTH(B6776,-1)+1)+1</f>
        <v>5</v>
      </c>
      <c r="AV6776" s="209" t="str">
        <f>MONTH(R6776)&amp;"/"&amp;YEAR(R6776)</f>
        <v>1/1900</v>
      </c>
      <c r="AW6776" s="209" t="e">
        <f>WEEKNUM(R6776)-WEEKNUM(EOMONTH(R6776,-1)+1)+1</f>
        <v>#NUM!</v>
      </c>
      <c r="AX6776" s="209">
        <f>IF(BB6776="S",IF(Q6776="1. Aceitou o programa",R6776-B6776,0),0)</f>
        <v>0</v>
      </c>
      <c r="AY6776" s="209">
        <f>IF(BB6776="S",IF(AND(S6776&lt;&gt;"",R6776&lt;&gt;""),S6776-R6776,0),0)</f>
        <v>0</v>
      </c>
      <c r="AZ6776" s="209">
        <f>IF(BB6776="S",IF(Q6776="1. Aceitou o programa",IF(OR(X6776="Não se Aplica",X6776=""),IF(OR(W6776="Não se Aplica",W6776=""),0,W6776-V6776),AVERAGE(X6776-W6776,W6776-V6776)),0),0)</f>
        <v>0</v>
      </c>
      <c r="BA6776" s="209">
        <f>IF(BB6776="S",IF(AND(Q6776="1. Aceitou o programa",AH6776="Realizada"),IFERROR(IF(AG6776="",0,AG6776-R6776),0),0),0)</f>
        <v>0</v>
      </c>
      <c r="BB6776" s="209" t="str">
        <f>_xlfn.XLOOKUP(U6776,'Lista Suspensa'!$AA$20:$AA$23,'Lista Suspensa'!$AB$20:$AB$23,"N/A")</f>
        <v>S</v>
      </c>
    </row>
    <row r="6777" spans="1:54" ht="12" customHeight="1">
      <c r="A6777" s="151" t="s">
        <v>67</v>
      </c>
      <c r="B6777" s="152">
        <v>46139</v>
      </c>
      <c r="C6777" s="153" t="s">
        <v>122</v>
      </c>
      <c r="D6777" s="153" t="s">
        <v>167</v>
      </c>
      <c r="E6777" s="244">
        <v>86517494</v>
      </c>
      <c r="F6777" s="144" t="s">
        <v>11222</v>
      </c>
      <c r="G6777" s="230"/>
      <c r="H6777" s="154"/>
      <c r="I6777" s="153">
        <v>126</v>
      </c>
      <c r="J6777" s="148"/>
      <c r="K6777" s="153"/>
      <c r="L6777" s="153"/>
      <c r="M6777" s="153"/>
      <c r="N6777" s="153">
        <v>400</v>
      </c>
      <c r="O6777" s="155" t="s">
        <v>11223</v>
      </c>
      <c r="P6777" s="156" t="s">
        <v>60</v>
      </c>
      <c r="Q6777" s="157" t="s">
        <v>8211</v>
      </c>
      <c r="R6777" s="158"/>
      <c r="S6777" s="159"/>
      <c r="T6777" s="159" t="s">
        <v>6983</v>
      </c>
      <c r="U6777" s="159" t="s">
        <v>8212</v>
      </c>
      <c r="V6777" s="154">
        <v>46174</v>
      </c>
      <c r="W6777" s="154"/>
      <c r="X6777" s="154"/>
      <c r="Y6777" s="160" t="s">
        <v>7487</v>
      </c>
      <c r="Z6777" s="160"/>
      <c r="AA6777" s="153"/>
      <c r="AB6777" s="153"/>
      <c r="AC6777" s="182" t="e">
        <f t="shared" si="212"/>
        <v>#DIV/0!</v>
      </c>
      <c r="AD6777" s="153" t="e">
        <f t="shared" si="213"/>
        <v>#DIV/0!</v>
      </c>
      <c r="AE6777" s="207"/>
      <c r="AF6777" s="153"/>
      <c r="AG6777" s="159"/>
      <c r="AH6777" s="153"/>
      <c r="AI6777" s="161"/>
      <c r="AJ6777" s="153"/>
      <c r="AK6777" s="153"/>
      <c r="AL6777" s="207"/>
      <c r="AM6777" s="207"/>
      <c r="AN6777" s="207"/>
      <c r="AO6777" s="207"/>
      <c r="AP6777" s="147" t="s">
        <v>54</v>
      </c>
      <c r="AQ6777" s="147"/>
      <c r="AR6777" s="147"/>
      <c r="AS6777" s="209" t="s">
        <v>68</v>
      </c>
      <c r="AT6777" s="223" t="str">
        <f>MONTH(B6777)&amp;"/"&amp;YEAR(B6777)</f>
        <v>4/2026</v>
      </c>
      <c r="AU6777" s="223">
        <f>WEEKNUM(B6777)-WEEKNUM(EOMONTH(B6777,-1)+1)+1</f>
        <v>5</v>
      </c>
      <c r="AV6777" s="209" t="str">
        <f>MONTH(R6777)&amp;"/"&amp;YEAR(R6777)</f>
        <v>1/1900</v>
      </c>
      <c r="AW6777" s="209" t="e">
        <f>WEEKNUM(R6777)-WEEKNUM(EOMONTH(R6777,-1)+1)+1</f>
        <v>#NUM!</v>
      </c>
      <c r="AX6777" s="209">
        <f>IF(BB6777="S",IF(Q6777="1. Aceitou o programa",R6777-B6777,0),0)</f>
        <v>0</v>
      </c>
      <c r="AY6777" s="209">
        <f>IF(BB6777="S",IF(AND(S6777&lt;&gt;"",R6777&lt;&gt;""),S6777-R6777,0),0)</f>
        <v>0</v>
      </c>
      <c r="AZ6777" s="209">
        <f>IF(BB6777="S",IF(Q6777="1. Aceitou o programa",IF(OR(X6777="Não se Aplica",X6777=""),IF(OR(W6777="Não se Aplica",W6777=""),0,W6777-V6777),AVERAGE(X6777-W6777,W6777-V6777)),0),0)</f>
        <v>0</v>
      </c>
      <c r="BA6777" s="209">
        <f>IF(BB6777="S",IF(AND(Q6777="1. Aceitou o programa",AH6777="Realizada"),IFERROR(IF(AG6777="",0,AG6777-R6777),0),0),0)</f>
        <v>0</v>
      </c>
      <c r="BB6777" s="209" t="str">
        <f>_xlfn.XLOOKUP(U6777,'Lista Suspensa'!$AA$20:$AA$23,'Lista Suspensa'!$AB$20:$AB$23,"N/A")</f>
        <v>S</v>
      </c>
    </row>
    <row r="6778" spans="1:54" ht="12" customHeight="1">
      <c r="A6778" s="151" t="s">
        <v>67</v>
      </c>
      <c r="B6778" s="152">
        <v>46139</v>
      </c>
      <c r="C6778" s="153" t="s">
        <v>122</v>
      </c>
      <c r="D6778" s="153" t="s">
        <v>167</v>
      </c>
      <c r="E6778" s="244">
        <v>93794191</v>
      </c>
      <c r="F6778" s="144" t="s">
        <v>11224</v>
      </c>
      <c r="G6778" s="230"/>
      <c r="H6778" s="154"/>
      <c r="I6778" s="153">
        <v>126</v>
      </c>
      <c r="J6778" s="148"/>
      <c r="K6778" s="153"/>
      <c r="L6778" s="153"/>
      <c r="M6778" s="153"/>
      <c r="N6778" s="153"/>
      <c r="O6778" s="155" t="s">
        <v>11225</v>
      </c>
      <c r="P6778" s="156" t="s">
        <v>60</v>
      </c>
      <c r="Q6778" s="157" t="s">
        <v>8211</v>
      </c>
      <c r="R6778" s="158"/>
      <c r="S6778" s="159"/>
      <c r="T6778" s="159" t="s">
        <v>6983</v>
      </c>
      <c r="U6778" s="159" t="s">
        <v>8212</v>
      </c>
      <c r="V6778" s="154">
        <v>46174</v>
      </c>
      <c r="W6778" s="154"/>
      <c r="X6778" s="154"/>
      <c r="Y6778" s="160" t="s">
        <v>11181</v>
      </c>
      <c r="Z6778" s="160"/>
      <c r="AA6778" s="153"/>
      <c r="AB6778" s="153"/>
      <c r="AC6778" s="182" t="e">
        <f t="shared" si="212"/>
        <v>#DIV/0!</v>
      </c>
      <c r="AD6778" s="153" t="e">
        <f t="shared" si="213"/>
        <v>#DIV/0!</v>
      </c>
      <c r="AE6778" s="207"/>
      <c r="AF6778" s="153"/>
      <c r="AG6778" s="159"/>
      <c r="AH6778" s="153"/>
      <c r="AI6778" s="161"/>
      <c r="AJ6778" s="153"/>
      <c r="AK6778" s="153"/>
      <c r="AL6778" s="207"/>
      <c r="AM6778" s="207"/>
      <c r="AN6778" s="207"/>
      <c r="AO6778" s="207"/>
      <c r="AP6778" s="147" t="s">
        <v>54</v>
      </c>
      <c r="AQ6778" s="147"/>
      <c r="AR6778" s="147"/>
      <c r="AS6778" s="209" t="s">
        <v>68</v>
      </c>
      <c r="AT6778" s="223" t="str">
        <f>MONTH(B6778)&amp;"/"&amp;YEAR(B6778)</f>
        <v>4/2026</v>
      </c>
      <c r="AU6778" s="223">
        <f>WEEKNUM(B6778)-WEEKNUM(EOMONTH(B6778,-1)+1)+1</f>
        <v>5</v>
      </c>
      <c r="AV6778" s="209" t="str">
        <f>MONTH(R6778)&amp;"/"&amp;YEAR(R6778)</f>
        <v>1/1900</v>
      </c>
      <c r="AW6778" s="209" t="e">
        <f>WEEKNUM(R6778)-WEEKNUM(EOMONTH(R6778,-1)+1)+1</f>
        <v>#NUM!</v>
      </c>
      <c r="AX6778" s="209">
        <f>IF(BB6778="S",IF(Q6778="1. Aceitou o programa",R6778-B6778,0),0)</f>
        <v>0</v>
      </c>
      <c r="AY6778" s="209">
        <f>IF(BB6778="S",IF(AND(S6778&lt;&gt;"",R6778&lt;&gt;""),S6778-R6778,0),0)</f>
        <v>0</v>
      </c>
      <c r="AZ6778" s="209">
        <f>IF(BB6778="S",IF(Q6778="1. Aceitou o programa",IF(OR(X6778="Não se Aplica",X6778=""),IF(OR(W6778="Não se Aplica",W6778=""),0,W6778-V6778),AVERAGE(X6778-W6778,W6778-V6778)),0),0)</f>
        <v>0</v>
      </c>
      <c r="BA6778" s="209">
        <f>IF(BB6778="S",IF(AND(Q6778="1. Aceitou o programa",AH6778="Realizada"),IFERROR(IF(AG6778="",0,AG6778-R6778),0),0),0)</f>
        <v>0</v>
      </c>
      <c r="BB6778" s="209" t="str">
        <f>_xlfn.XLOOKUP(U6778,'Lista Suspensa'!$AA$20:$AA$23,'Lista Suspensa'!$AB$20:$AB$23,"N/A")</f>
        <v>S</v>
      </c>
    </row>
    <row r="6779" spans="1:54" ht="12" customHeight="1">
      <c r="A6779" s="151" t="s">
        <v>67</v>
      </c>
      <c r="B6779" s="152">
        <v>46139</v>
      </c>
      <c r="C6779" s="153" t="s">
        <v>122</v>
      </c>
      <c r="D6779" s="153" t="s">
        <v>167</v>
      </c>
      <c r="E6779" s="244">
        <v>89741826</v>
      </c>
      <c r="F6779" s="144" t="s">
        <v>11226</v>
      </c>
      <c r="G6779" s="230"/>
      <c r="H6779" s="154"/>
      <c r="I6779" s="153">
        <v>126</v>
      </c>
      <c r="J6779" s="148"/>
      <c r="K6779" s="153"/>
      <c r="L6779" s="153"/>
      <c r="M6779" s="153"/>
      <c r="N6779" s="153"/>
      <c r="O6779" s="155" t="s">
        <v>11175</v>
      </c>
      <c r="P6779" s="156" t="s">
        <v>60</v>
      </c>
      <c r="Q6779" s="157" t="s">
        <v>8211</v>
      </c>
      <c r="R6779" s="158"/>
      <c r="S6779" s="159"/>
      <c r="T6779" s="159" t="s">
        <v>6983</v>
      </c>
      <c r="U6779" s="159" t="s">
        <v>8212</v>
      </c>
      <c r="V6779" s="154">
        <v>46174</v>
      </c>
      <c r="W6779" s="154"/>
      <c r="X6779" s="154"/>
      <c r="Y6779" s="160" t="s">
        <v>7487</v>
      </c>
      <c r="Z6779" s="160"/>
      <c r="AA6779" s="153"/>
      <c r="AB6779" s="153"/>
      <c r="AC6779" s="182" t="e">
        <f t="shared" si="212"/>
        <v>#DIV/0!</v>
      </c>
      <c r="AD6779" s="153" t="e">
        <f t="shared" si="213"/>
        <v>#DIV/0!</v>
      </c>
      <c r="AE6779" s="207"/>
      <c r="AF6779" s="153"/>
      <c r="AG6779" s="159"/>
      <c r="AH6779" s="153"/>
      <c r="AI6779" s="161"/>
      <c r="AJ6779" s="153"/>
      <c r="AK6779" s="153"/>
      <c r="AL6779" s="207"/>
      <c r="AM6779" s="207"/>
      <c r="AN6779" s="207"/>
      <c r="AO6779" s="207"/>
      <c r="AP6779" s="147" t="s">
        <v>54</v>
      </c>
      <c r="AQ6779" s="147"/>
      <c r="AR6779" s="147"/>
      <c r="AS6779" s="209" t="s">
        <v>68</v>
      </c>
      <c r="AT6779" s="223" t="str">
        <f>MONTH(B6779)&amp;"/"&amp;YEAR(B6779)</f>
        <v>4/2026</v>
      </c>
      <c r="AU6779" s="223">
        <f>WEEKNUM(B6779)-WEEKNUM(EOMONTH(B6779,-1)+1)+1</f>
        <v>5</v>
      </c>
      <c r="AV6779" s="209" t="str">
        <f>MONTH(R6779)&amp;"/"&amp;YEAR(R6779)</f>
        <v>1/1900</v>
      </c>
      <c r="AW6779" s="209" t="e">
        <f>WEEKNUM(R6779)-WEEKNUM(EOMONTH(R6779,-1)+1)+1</f>
        <v>#NUM!</v>
      </c>
      <c r="AX6779" s="209">
        <f>IF(BB6779="S",IF(Q6779="1. Aceitou o programa",R6779-B6779,0),0)</f>
        <v>0</v>
      </c>
      <c r="AY6779" s="209">
        <f>IF(BB6779="S",IF(AND(S6779&lt;&gt;"",R6779&lt;&gt;""),S6779-R6779,0),0)</f>
        <v>0</v>
      </c>
      <c r="AZ6779" s="209">
        <f>IF(BB6779="S",IF(Q6779="1. Aceitou o programa",IF(OR(X6779="Não se Aplica",X6779=""),IF(OR(W6779="Não se Aplica",W6779=""),0,W6779-V6779),AVERAGE(X6779-W6779,W6779-V6779)),0),0)</f>
        <v>0</v>
      </c>
      <c r="BA6779" s="209">
        <f>IF(BB6779="S",IF(AND(Q6779="1. Aceitou o programa",AH6779="Realizada"),IFERROR(IF(AG6779="",0,AG6779-R6779),0),0),0)</f>
        <v>0</v>
      </c>
      <c r="BB6779" s="209" t="str">
        <f>_xlfn.XLOOKUP(U6779,'Lista Suspensa'!$AA$20:$AA$23,'Lista Suspensa'!$AB$20:$AB$23,"N/A")</f>
        <v>S</v>
      </c>
    </row>
    <row r="6780" spans="1:54" ht="12" customHeight="1">
      <c r="A6780" s="151" t="s">
        <v>67</v>
      </c>
      <c r="B6780" s="152">
        <v>46139</v>
      </c>
      <c r="C6780" s="153" t="s">
        <v>122</v>
      </c>
      <c r="D6780" s="153" t="s">
        <v>167</v>
      </c>
      <c r="E6780" s="244">
        <v>89748974</v>
      </c>
      <c r="F6780" s="144" t="s">
        <v>11227</v>
      </c>
      <c r="G6780" s="230"/>
      <c r="H6780" s="154"/>
      <c r="I6780" s="153">
        <v>126</v>
      </c>
      <c r="J6780" s="148"/>
      <c r="K6780" s="153"/>
      <c r="L6780" s="153"/>
      <c r="M6780" s="153"/>
      <c r="N6780" s="153"/>
      <c r="O6780" s="155" t="s">
        <v>11228</v>
      </c>
      <c r="P6780" s="156" t="s">
        <v>60</v>
      </c>
      <c r="Q6780" s="157" t="s">
        <v>8211</v>
      </c>
      <c r="R6780" s="158"/>
      <c r="S6780" s="159"/>
      <c r="T6780" s="159" t="s">
        <v>6983</v>
      </c>
      <c r="U6780" s="159" t="s">
        <v>8212</v>
      </c>
      <c r="V6780" s="154">
        <v>46174</v>
      </c>
      <c r="W6780" s="154"/>
      <c r="X6780" s="154"/>
      <c r="Y6780" s="160" t="s">
        <v>11181</v>
      </c>
      <c r="Z6780" s="160"/>
      <c r="AA6780" s="153"/>
      <c r="AB6780" s="153"/>
      <c r="AC6780" s="182" t="e">
        <f t="shared" si="212"/>
        <v>#DIV/0!</v>
      </c>
      <c r="AD6780" s="153" t="e">
        <f t="shared" si="213"/>
        <v>#DIV/0!</v>
      </c>
      <c r="AE6780" s="207"/>
      <c r="AF6780" s="153"/>
      <c r="AG6780" s="159"/>
      <c r="AH6780" s="153"/>
      <c r="AI6780" s="161"/>
      <c r="AJ6780" s="153"/>
      <c r="AK6780" s="153"/>
      <c r="AL6780" s="207"/>
      <c r="AM6780" s="207"/>
      <c r="AN6780" s="207"/>
      <c r="AO6780" s="207"/>
      <c r="AP6780" s="147" t="s">
        <v>54</v>
      </c>
      <c r="AQ6780" s="147"/>
      <c r="AR6780" s="147"/>
      <c r="AS6780" s="209" t="s">
        <v>68</v>
      </c>
      <c r="AT6780" s="223" t="str">
        <f>MONTH(B6780)&amp;"/"&amp;YEAR(B6780)</f>
        <v>4/2026</v>
      </c>
      <c r="AU6780" s="223">
        <f>WEEKNUM(B6780)-WEEKNUM(EOMONTH(B6780,-1)+1)+1</f>
        <v>5</v>
      </c>
      <c r="AV6780" s="209" t="str">
        <f>MONTH(R6780)&amp;"/"&amp;YEAR(R6780)</f>
        <v>1/1900</v>
      </c>
      <c r="AW6780" s="209" t="e">
        <f>WEEKNUM(R6780)-WEEKNUM(EOMONTH(R6780,-1)+1)+1</f>
        <v>#NUM!</v>
      </c>
      <c r="AX6780" s="209">
        <f>IF(BB6780="S",IF(Q6780="1. Aceitou o programa",R6780-B6780,0),0)</f>
        <v>0</v>
      </c>
      <c r="AY6780" s="209">
        <f>IF(BB6780="S",IF(AND(S6780&lt;&gt;"",R6780&lt;&gt;""),S6780-R6780,0),0)</f>
        <v>0</v>
      </c>
      <c r="AZ6780" s="209">
        <f>IF(BB6780="S",IF(Q6780="1. Aceitou o programa",IF(OR(X6780="Não se Aplica",X6780=""),IF(OR(W6780="Não se Aplica",W6780=""),0,W6780-V6780),AVERAGE(X6780-W6780,W6780-V6780)),0),0)</f>
        <v>0</v>
      </c>
      <c r="BA6780" s="209">
        <f>IF(BB6780="S",IF(AND(Q6780="1. Aceitou o programa",AH6780="Realizada"),IFERROR(IF(AG6780="",0,AG6780-R6780),0),0),0)</f>
        <v>0</v>
      </c>
      <c r="BB6780" s="209" t="str">
        <f>_xlfn.XLOOKUP(U6780,'Lista Suspensa'!$AA$20:$AA$23,'Lista Suspensa'!$AB$20:$AB$23,"N/A")</f>
        <v>S</v>
      </c>
    </row>
    <row r="6781" spans="1:54" ht="12" customHeight="1">
      <c r="A6781" s="151" t="s">
        <v>67</v>
      </c>
      <c r="B6781" s="152">
        <v>46139</v>
      </c>
      <c r="C6781" s="153" t="s">
        <v>122</v>
      </c>
      <c r="D6781" s="153" t="s">
        <v>167</v>
      </c>
      <c r="E6781" s="244">
        <v>88319792</v>
      </c>
      <c r="F6781" s="144" t="s">
        <v>11229</v>
      </c>
      <c r="G6781" s="230"/>
      <c r="H6781" s="154"/>
      <c r="I6781" s="153">
        <v>126</v>
      </c>
      <c r="J6781" s="148"/>
      <c r="K6781" s="153"/>
      <c r="L6781" s="153"/>
      <c r="M6781" s="153"/>
      <c r="N6781" s="153"/>
      <c r="O6781" s="155" t="s">
        <v>11230</v>
      </c>
      <c r="P6781" s="156" t="s">
        <v>60</v>
      </c>
      <c r="Q6781" s="157" t="s">
        <v>8211</v>
      </c>
      <c r="R6781" s="158"/>
      <c r="S6781" s="159"/>
      <c r="T6781" s="159" t="s">
        <v>6983</v>
      </c>
      <c r="U6781" s="159" t="s">
        <v>8212</v>
      </c>
      <c r="V6781" s="154">
        <v>46174</v>
      </c>
      <c r="W6781" s="154"/>
      <c r="X6781" s="154"/>
      <c r="Y6781" s="160" t="s">
        <v>11181</v>
      </c>
      <c r="Z6781" s="160"/>
      <c r="AA6781" s="153"/>
      <c r="AB6781" s="153"/>
      <c r="AC6781" s="182" t="e">
        <f t="shared" si="212"/>
        <v>#DIV/0!</v>
      </c>
      <c r="AD6781" s="153" t="e">
        <f t="shared" si="213"/>
        <v>#DIV/0!</v>
      </c>
      <c r="AE6781" s="207"/>
      <c r="AF6781" s="153"/>
      <c r="AG6781" s="159"/>
      <c r="AH6781" s="153"/>
      <c r="AI6781" s="161"/>
      <c r="AJ6781" s="153"/>
      <c r="AK6781" s="153"/>
      <c r="AL6781" s="207"/>
      <c r="AM6781" s="207"/>
      <c r="AN6781" s="207"/>
      <c r="AO6781" s="207"/>
      <c r="AP6781" s="147" t="s">
        <v>54</v>
      </c>
      <c r="AQ6781" s="147"/>
      <c r="AR6781" s="147"/>
      <c r="AS6781" s="209" t="s">
        <v>68</v>
      </c>
      <c r="AT6781" s="223" t="str">
        <f>MONTH(B6781)&amp;"/"&amp;YEAR(B6781)</f>
        <v>4/2026</v>
      </c>
      <c r="AU6781" s="223">
        <f>WEEKNUM(B6781)-WEEKNUM(EOMONTH(B6781,-1)+1)+1</f>
        <v>5</v>
      </c>
      <c r="AV6781" s="209" t="str">
        <f>MONTH(R6781)&amp;"/"&amp;YEAR(R6781)</f>
        <v>1/1900</v>
      </c>
      <c r="AW6781" s="209" t="e">
        <f>WEEKNUM(R6781)-WEEKNUM(EOMONTH(R6781,-1)+1)+1</f>
        <v>#NUM!</v>
      </c>
      <c r="AX6781" s="209">
        <f>IF(BB6781="S",IF(Q6781="1. Aceitou o programa",R6781-B6781,0),0)</f>
        <v>0</v>
      </c>
      <c r="AY6781" s="209">
        <f>IF(BB6781="S",IF(AND(S6781&lt;&gt;"",R6781&lt;&gt;""),S6781-R6781,0),0)</f>
        <v>0</v>
      </c>
      <c r="AZ6781" s="209">
        <f>IF(BB6781="S",IF(Q6781="1. Aceitou o programa",IF(OR(X6781="Não se Aplica",X6781=""),IF(OR(W6781="Não se Aplica",W6781=""),0,W6781-V6781),AVERAGE(X6781-W6781,W6781-V6781)),0),0)</f>
        <v>0</v>
      </c>
      <c r="BA6781" s="209">
        <f>IF(BB6781="S",IF(AND(Q6781="1. Aceitou o programa",AH6781="Realizada"),IFERROR(IF(AG6781="",0,AG6781-R6781),0),0),0)</f>
        <v>0</v>
      </c>
      <c r="BB6781" s="209" t="str">
        <f>_xlfn.XLOOKUP(U6781,'Lista Suspensa'!$AA$20:$AA$23,'Lista Suspensa'!$AB$20:$AB$23,"N/A")</f>
        <v>S</v>
      </c>
    </row>
    <row r="6782" spans="1:54" ht="12" customHeight="1">
      <c r="A6782" s="151" t="s">
        <v>67</v>
      </c>
      <c r="B6782" s="152">
        <v>46139</v>
      </c>
      <c r="C6782" s="153" t="s">
        <v>122</v>
      </c>
      <c r="D6782" s="153" t="s">
        <v>167</v>
      </c>
      <c r="E6782" s="244">
        <v>89490392</v>
      </c>
      <c r="F6782" s="144" t="s">
        <v>11231</v>
      </c>
      <c r="G6782" s="230"/>
      <c r="H6782" s="154"/>
      <c r="I6782" s="153">
        <v>126</v>
      </c>
      <c r="J6782" s="148"/>
      <c r="K6782" s="153"/>
      <c r="L6782" s="153"/>
      <c r="M6782" s="153"/>
      <c r="N6782" s="153"/>
      <c r="O6782" s="155" t="s">
        <v>11232</v>
      </c>
      <c r="P6782" s="156" t="s">
        <v>60</v>
      </c>
      <c r="Q6782" s="157" t="s">
        <v>8211</v>
      </c>
      <c r="R6782" s="158"/>
      <c r="S6782" s="159"/>
      <c r="T6782" s="159" t="s">
        <v>6983</v>
      </c>
      <c r="U6782" s="159" t="s">
        <v>8212</v>
      </c>
      <c r="V6782" s="154">
        <v>46174</v>
      </c>
      <c r="W6782" s="154"/>
      <c r="X6782" s="154"/>
      <c r="Y6782" s="160" t="s">
        <v>11181</v>
      </c>
      <c r="Z6782" s="160"/>
      <c r="AA6782" s="153"/>
      <c r="AB6782" s="153"/>
      <c r="AC6782" s="182" t="e">
        <f t="shared" si="212"/>
        <v>#DIV/0!</v>
      </c>
      <c r="AD6782" s="153" t="e">
        <f t="shared" si="213"/>
        <v>#DIV/0!</v>
      </c>
      <c r="AE6782" s="207"/>
      <c r="AF6782" s="153"/>
      <c r="AG6782" s="159"/>
      <c r="AH6782" s="153"/>
      <c r="AI6782" s="161"/>
      <c r="AJ6782" s="153"/>
      <c r="AK6782" s="153"/>
      <c r="AL6782" s="207"/>
      <c r="AM6782" s="207"/>
      <c r="AN6782" s="207"/>
      <c r="AO6782" s="207"/>
      <c r="AP6782" s="147" t="s">
        <v>54</v>
      </c>
      <c r="AQ6782" s="147"/>
      <c r="AR6782" s="147"/>
      <c r="AS6782" s="209" t="s">
        <v>68</v>
      </c>
      <c r="AT6782" s="223" t="str">
        <f>MONTH(B6782)&amp;"/"&amp;YEAR(B6782)</f>
        <v>4/2026</v>
      </c>
      <c r="AU6782" s="223">
        <f>WEEKNUM(B6782)-WEEKNUM(EOMONTH(B6782,-1)+1)+1</f>
        <v>5</v>
      </c>
      <c r="AV6782" s="209" t="str">
        <f>MONTH(R6782)&amp;"/"&amp;YEAR(R6782)</f>
        <v>1/1900</v>
      </c>
      <c r="AW6782" s="209" t="e">
        <f>WEEKNUM(R6782)-WEEKNUM(EOMONTH(R6782,-1)+1)+1</f>
        <v>#NUM!</v>
      </c>
      <c r="AX6782" s="209">
        <f>IF(BB6782="S",IF(Q6782="1. Aceitou o programa",R6782-B6782,0),0)</f>
        <v>0</v>
      </c>
      <c r="AY6782" s="209">
        <f>IF(BB6782="S",IF(AND(S6782&lt;&gt;"",R6782&lt;&gt;""),S6782-R6782,0),0)</f>
        <v>0</v>
      </c>
      <c r="AZ6782" s="209">
        <f>IF(BB6782="S",IF(Q6782="1. Aceitou o programa",IF(OR(X6782="Não se Aplica",X6782=""),IF(OR(W6782="Não se Aplica",W6782=""),0,W6782-V6782),AVERAGE(X6782-W6782,W6782-V6782)),0),0)</f>
        <v>0</v>
      </c>
      <c r="BA6782" s="209">
        <f>IF(BB6782="S",IF(AND(Q6782="1. Aceitou o programa",AH6782="Realizada"),IFERROR(IF(AG6782="",0,AG6782-R6782),0),0),0)</f>
        <v>0</v>
      </c>
      <c r="BB6782" s="209" t="str">
        <f>_xlfn.XLOOKUP(U6782,'Lista Suspensa'!$AA$20:$AA$23,'Lista Suspensa'!$AB$20:$AB$23,"N/A")</f>
        <v>S</v>
      </c>
    </row>
    <row r="6783" spans="1:54" ht="12" customHeight="1">
      <c r="A6783" s="151" t="s">
        <v>67</v>
      </c>
      <c r="B6783" s="152">
        <v>46139</v>
      </c>
      <c r="C6783" s="153" t="s">
        <v>122</v>
      </c>
      <c r="D6783" s="153" t="s">
        <v>167</v>
      </c>
      <c r="E6783" s="244">
        <v>81363641</v>
      </c>
      <c r="F6783" s="144" t="s">
        <v>11233</v>
      </c>
      <c r="G6783" s="230"/>
      <c r="H6783" s="154"/>
      <c r="I6783" s="153">
        <v>126</v>
      </c>
      <c r="J6783" s="148"/>
      <c r="K6783" s="153"/>
      <c r="L6783" s="153"/>
      <c r="M6783" s="153"/>
      <c r="N6783" s="153"/>
      <c r="O6783" s="155" t="s">
        <v>11234</v>
      </c>
      <c r="P6783" s="156" t="s">
        <v>60</v>
      </c>
      <c r="Q6783" s="157" t="s">
        <v>8211</v>
      </c>
      <c r="R6783" s="158"/>
      <c r="S6783" s="159"/>
      <c r="T6783" s="159" t="s">
        <v>6983</v>
      </c>
      <c r="U6783" s="159" t="s">
        <v>8212</v>
      </c>
      <c r="V6783" s="154">
        <v>46174</v>
      </c>
      <c r="W6783" s="154"/>
      <c r="X6783" s="154"/>
      <c r="Y6783" s="160" t="s">
        <v>11181</v>
      </c>
      <c r="Z6783" s="160"/>
      <c r="AA6783" s="153"/>
      <c r="AB6783" s="153"/>
      <c r="AC6783" s="182" t="e">
        <f t="shared" si="212"/>
        <v>#DIV/0!</v>
      </c>
      <c r="AD6783" s="153" t="e">
        <f t="shared" si="213"/>
        <v>#DIV/0!</v>
      </c>
      <c r="AE6783" s="207"/>
      <c r="AF6783" s="153"/>
      <c r="AG6783" s="159"/>
      <c r="AH6783" s="153"/>
      <c r="AI6783" s="161"/>
      <c r="AJ6783" s="153"/>
      <c r="AK6783" s="153"/>
      <c r="AL6783" s="207"/>
      <c r="AM6783" s="207"/>
      <c r="AN6783" s="207"/>
      <c r="AO6783" s="207"/>
      <c r="AP6783" s="147" t="s">
        <v>54</v>
      </c>
      <c r="AQ6783" s="147"/>
      <c r="AR6783" s="147"/>
      <c r="AS6783" s="209" t="s">
        <v>68</v>
      </c>
      <c r="AT6783" s="223" t="str">
        <f>MONTH(B6783)&amp;"/"&amp;YEAR(B6783)</f>
        <v>4/2026</v>
      </c>
      <c r="AU6783" s="223">
        <f>WEEKNUM(B6783)-WEEKNUM(EOMONTH(B6783,-1)+1)+1</f>
        <v>5</v>
      </c>
      <c r="AV6783" s="209" t="str">
        <f>MONTH(R6783)&amp;"/"&amp;YEAR(R6783)</f>
        <v>1/1900</v>
      </c>
      <c r="AW6783" s="209" t="e">
        <f>WEEKNUM(R6783)-WEEKNUM(EOMONTH(R6783,-1)+1)+1</f>
        <v>#NUM!</v>
      </c>
      <c r="AX6783" s="209">
        <f>IF(BB6783="S",IF(Q6783="1. Aceitou o programa",R6783-B6783,0),0)</f>
        <v>0</v>
      </c>
      <c r="AY6783" s="209">
        <f>IF(BB6783="S",IF(AND(S6783&lt;&gt;"",R6783&lt;&gt;""),S6783-R6783,0),0)</f>
        <v>0</v>
      </c>
      <c r="AZ6783" s="209">
        <f>IF(BB6783="S",IF(Q6783="1. Aceitou o programa",IF(OR(X6783="Não se Aplica",X6783=""),IF(OR(W6783="Não se Aplica",W6783=""),0,W6783-V6783),AVERAGE(X6783-W6783,W6783-V6783)),0),0)</f>
        <v>0</v>
      </c>
      <c r="BA6783" s="209">
        <f>IF(BB6783="S",IF(AND(Q6783="1. Aceitou o programa",AH6783="Realizada"),IFERROR(IF(AG6783="",0,AG6783-R6783),0),0),0)</f>
        <v>0</v>
      </c>
      <c r="BB6783" s="209" t="str">
        <f>_xlfn.XLOOKUP(U6783,'Lista Suspensa'!$AA$20:$AA$23,'Lista Suspensa'!$AB$20:$AB$23,"N/A")</f>
        <v>S</v>
      </c>
    </row>
    <row r="6784" spans="1:54" ht="12" customHeight="1">
      <c r="A6784" s="151" t="s">
        <v>67</v>
      </c>
      <c r="B6784" s="152">
        <v>46139</v>
      </c>
      <c r="C6784" s="153" t="s">
        <v>122</v>
      </c>
      <c r="D6784" s="153" t="s">
        <v>167</v>
      </c>
      <c r="E6784" s="244">
        <v>83064805</v>
      </c>
      <c r="F6784" s="144" t="s">
        <v>11235</v>
      </c>
      <c r="G6784" s="230"/>
      <c r="H6784" s="154"/>
      <c r="I6784" s="153">
        <v>126</v>
      </c>
      <c r="J6784" s="148"/>
      <c r="K6784" s="153"/>
      <c r="L6784" s="153"/>
      <c r="M6784" s="153"/>
      <c r="N6784" s="153"/>
      <c r="O6784" s="155" t="s">
        <v>11236</v>
      </c>
      <c r="P6784" s="156" t="s">
        <v>60</v>
      </c>
      <c r="Q6784" s="157" t="s">
        <v>8211</v>
      </c>
      <c r="R6784" s="158"/>
      <c r="S6784" s="159"/>
      <c r="T6784" s="159" t="s">
        <v>6983</v>
      </c>
      <c r="U6784" s="159" t="s">
        <v>8212</v>
      </c>
      <c r="V6784" s="154">
        <v>46174</v>
      </c>
      <c r="W6784" s="154"/>
      <c r="X6784" s="154"/>
      <c r="Y6784" s="160" t="s">
        <v>11181</v>
      </c>
      <c r="Z6784" s="160"/>
      <c r="AA6784" s="153"/>
      <c r="AB6784" s="153"/>
      <c r="AC6784" s="182" t="e">
        <f t="shared" si="212"/>
        <v>#DIV/0!</v>
      </c>
      <c r="AD6784" s="153" t="e">
        <f t="shared" si="213"/>
        <v>#DIV/0!</v>
      </c>
      <c r="AE6784" s="207"/>
      <c r="AF6784" s="153"/>
      <c r="AG6784" s="159"/>
      <c r="AH6784" s="153"/>
      <c r="AI6784" s="161"/>
      <c r="AJ6784" s="153"/>
      <c r="AK6784" s="153"/>
      <c r="AL6784" s="207"/>
      <c r="AM6784" s="207"/>
      <c r="AN6784" s="207"/>
      <c r="AO6784" s="207"/>
      <c r="AP6784" s="147" t="s">
        <v>54</v>
      </c>
      <c r="AQ6784" s="147"/>
      <c r="AR6784" s="147"/>
      <c r="AS6784" s="209" t="s">
        <v>68</v>
      </c>
      <c r="AT6784" s="223" t="str">
        <f>MONTH(B6784)&amp;"/"&amp;YEAR(B6784)</f>
        <v>4/2026</v>
      </c>
      <c r="AU6784" s="223">
        <f>WEEKNUM(B6784)-WEEKNUM(EOMONTH(B6784,-1)+1)+1</f>
        <v>5</v>
      </c>
      <c r="AV6784" s="209" t="str">
        <f>MONTH(R6784)&amp;"/"&amp;YEAR(R6784)</f>
        <v>1/1900</v>
      </c>
      <c r="AW6784" s="209" t="e">
        <f>WEEKNUM(R6784)-WEEKNUM(EOMONTH(R6784,-1)+1)+1</f>
        <v>#NUM!</v>
      </c>
      <c r="AX6784" s="209">
        <f>IF(BB6784="S",IF(Q6784="1. Aceitou o programa",R6784-B6784,0),0)</f>
        <v>0</v>
      </c>
      <c r="AY6784" s="209">
        <f>IF(BB6784="S",IF(AND(S6784&lt;&gt;"",R6784&lt;&gt;""),S6784-R6784,0),0)</f>
        <v>0</v>
      </c>
      <c r="AZ6784" s="209">
        <f>IF(BB6784="S",IF(Q6784="1. Aceitou o programa",IF(OR(X6784="Não se Aplica",X6784=""),IF(OR(W6784="Não se Aplica",W6784=""),0,W6784-V6784),AVERAGE(X6784-W6784,W6784-V6784)),0),0)</f>
        <v>0</v>
      </c>
      <c r="BA6784" s="209">
        <f>IF(BB6784="S",IF(AND(Q6784="1. Aceitou o programa",AH6784="Realizada"),IFERROR(IF(AG6784="",0,AG6784-R6784),0),0),0)</f>
        <v>0</v>
      </c>
      <c r="BB6784" s="209" t="str">
        <f>_xlfn.XLOOKUP(U6784,'Lista Suspensa'!$AA$20:$AA$23,'Lista Suspensa'!$AB$20:$AB$23,"N/A")</f>
        <v>S</v>
      </c>
    </row>
    <row r="6785" spans="1:54" ht="12" customHeight="1">
      <c r="A6785" s="151" t="s">
        <v>67</v>
      </c>
      <c r="B6785" s="152">
        <v>46139</v>
      </c>
      <c r="C6785" s="153" t="s">
        <v>122</v>
      </c>
      <c r="D6785" s="153" t="s">
        <v>167</v>
      </c>
      <c r="E6785" s="244">
        <v>94912645</v>
      </c>
      <c r="F6785" s="144" t="s">
        <v>11237</v>
      </c>
      <c r="G6785" s="230"/>
      <c r="H6785" s="154"/>
      <c r="I6785" s="153">
        <v>126</v>
      </c>
      <c r="J6785" s="148"/>
      <c r="K6785" s="153"/>
      <c r="L6785" s="153"/>
      <c r="M6785" s="153"/>
      <c r="N6785" s="153"/>
      <c r="O6785" s="155" t="s">
        <v>11238</v>
      </c>
      <c r="P6785" s="156" t="s">
        <v>60</v>
      </c>
      <c r="Q6785" s="157" t="s">
        <v>8211</v>
      </c>
      <c r="R6785" s="158"/>
      <c r="S6785" s="159"/>
      <c r="T6785" s="159" t="s">
        <v>6983</v>
      </c>
      <c r="U6785" s="159" t="s">
        <v>8212</v>
      </c>
      <c r="V6785" s="154">
        <v>46174</v>
      </c>
      <c r="W6785" s="154"/>
      <c r="X6785" s="154"/>
      <c r="Y6785" s="160" t="s">
        <v>11181</v>
      </c>
      <c r="Z6785" s="160"/>
      <c r="AA6785" s="153"/>
      <c r="AB6785" s="153"/>
      <c r="AC6785" s="182" t="e">
        <f t="shared" si="212"/>
        <v>#DIV/0!</v>
      </c>
      <c r="AD6785" s="153" t="e">
        <f t="shared" si="213"/>
        <v>#DIV/0!</v>
      </c>
      <c r="AE6785" s="207"/>
      <c r="AF6785" s="153"/>
      <c r="AG6785" s="159"/>
      <c r="AH6785" s="153"/>
      <c r="AI6785" s="161"/>
      <c r="AJ6785" s="153"/>
      <c r="AK6785" s="153"/>
      <c r="AL6785" s="207"/>
      <c r="AM6785" s="207"/>
      <c r="AN6785" s="207"/>
      <c r="AO6785" s="207"/>
      <c r="AP6785" s="147" t="s">
        <v>54</v>
      </c>
      <c r="AQ6785" s="147"/>
      <c r="AR6785" s="147"/>
      <c r="AS6785" s="209" t="s">
        <v>68</v>
      </c>
      <c r="AT6785" s="223" t="str">
        <f>MONTH(B6785)&amp;"/"&amp;YEAR(B6785)</f>
        <v>4/2026</v>
      </c>
      <c r="AU6785" s="223">
        <f>WEEKNUM(B6785)-WEEKNUM(EOMONTH(B6785,-1)+1)+1</f>
        <v>5</v>
      </c>
      <c r="AV6785" s="209" t="str">
        <f>MONTH(R6785)&amp;"/"&amp;YEAR(R6785)</f>
        <v>1/1900</v>
      </c>
      <c r="AW6785" s="209" t="e">
        <f>WEEKNUM(R6785)-WEEKNUM(EOMONTH(R6785,-1)+1)+1</f>
        <v>#NUM!</v>
      </c>
      <c r="AX6785" s="209">
        <f>IF(BB6785="S",IF(Q6785="1. Aceitou o programa",R6785-B6785,0),0)</f>
        <v>0</v>
      </c>
      <c r="AY6785" s="209">
        <f>IF(BB6785="S",IF(AND(S6785&lt;&gt;"",R6785&lt;&gt;""),S6785-R6785,0),0)</f>
        <v>0</v>
      </c>
      <c r="AZ6785" s="209">
        <f>IF(BB6785="S",IF(Q6785="1. Aceitou o programa",IF(OR(X6785="Não se Aplica",X6785=""),IF(OR(W6785="Não se Aplica",W6785=""),0,W6785-V6785),AVERAGE(X6785-W6785,W6785-V6785)),0),0)</f>
        <v>0</v>
      </c>
      <c r="BA6785" s="209">
        <f>IF(BB6785="S",IF(AND(Q6785="1. Aceitou o programa",AH6785="Realizada"),IFERROR(IF(AG6785="",0,AG6785-R6785),0),0),0)</f>
        <v>0</v>
      </c>
      <c r="BB6785" s="209" t="str">
        <f>_xlfn.XLOOKUP(U6785,'Lista Suspensa'!$AA$20:$AA$23,'Lista Suspensa'!$AB$20:$AB$23,"N/A")</f>
        <v>S</v>
      </c>
    </row>
    <row r="6786" spans="1:54" ht="12" customHeight="1">
      <c r="A6786" s="151" t="s">
        <v>67</v>
      </c>
      <c r="B6786" s="152">
        <v>46139</v>
      </c>
      <c r="C6786" s="153" t="s">
        <v>122</v>
      </c>
      <c r="D6786" s="153" t="s">
        <v>167</v>
      </c>
      <c r="E6786" s="244">
        <v>630879338</v>
      </c>
      <c r="F6786" s="144" t="s">
        <v>11239</v>
      </c>
      <c r="G6786" s="230"/>
      <c r="H6786" s="154"/>
      <c r="I6786" s="153">
        <v>126</v>
      </c>
      <c r="J6786" s="148"/>
      <c r="K6786" s="153"/>
      <c r="L6786" s="153"/>
      <c r="M6786" s="153"/>
      <c r="N6786" s="153"/>
      <c r="O6786" s="155" t="s">
        <v>11240</v>
      </c>
      <c r="P6786" s="156" t="s">
        <v>60</v>
      </c>
      <c r="Q6786" s="157" t="s">
        <v>8211</v>
      </c>
      <c r="R6786" s="158"/>
      <c r="S6786" s="159"/>
      <c r="T6786" s="159" t="s">
        <v>6983</v>
      </c>
      <c r="U6786" s="159" t="s">
        <v>8212</v>
      </c>
      <c r="V6786" s="154">
        <v>46174</v>
      </c>
      <c r="W6786" s="154"/>
      <c r="X6786" s="154"/>
      <c r="Y6786" s="160" t="s">
        <v>11181</v>
      </c>
      <c r="Z6786" s="160"/>
      <c r="AA6786" s="153"/>
      <c r="AB6786" s="153"/>
      <c r="AC6786" s="182" t="e">
        <f t="shared" ref="AC6786:AC6849" si="214">SUM(AA6786/(AB6786^2))</f>
        <v>#DIV/0!</v>
      </c>
      <c r="AD6786" s="153" t="e">
        <f t="shared" ref="AD6786:AD6849" si="215">IF(AC6786&lt;18.5,"ABAIXO DO PESO",
(IF(AC6786&lt;=24.9,"PESO NORMAL",
(IF(AC6786&lt;=29.9,"SOBREPESO",
(IF(AC6786&lt;=34.9,"OBESIDADE I",
(IF(AC6786&lt;=39.9,"OBESIDADE II",
(IF(AC6786&lt;=999,"OBESIDADE III","VAZIO")))))))))))</f>
        <v>#DIV/0!</v>
      </c>
      <c r="AE6786" s="207"/>
      <c r="AF6786" s="153"/>
      <c r="AG6786" s="159"/>
      <c r="AH6786" s="153"/>
      <c r="AI6786" s="161"/>
      <c r="AJ6786" s="153"/>
      <c r="AK6786" s="153"/>
      <c r="AL6786" s="207"/>
      <c r="AM6786" s="207"/>
      <c r="AN6786" s="207"/>
      <c r="AO6786" s="207"/>
      <c r="AP6786" s="147" t="s">
        <v>54</v>
      </c>
      <c r="AQ6786" s="147"/>
      <c r="AR6786" s="147"/>
      <c r="AS6786" s="209" t="s">
        <v>68</v>
      </c>
      <c r="AT6786" s="223" t="str">
        <f>MONTH(B6786)&amp;"/"&amp;YEAR(B6786)</f>
        <v>4/2026</v>
      </c>
      <c r="AU6786" s="223">
        <f>WEEKNUM(B6786)-WEEKNUM(EOMONTH(B6786,-1)+1)+1</f>
        <v>5</v>
      </c>
      <c r="AV6786" s="209" t="str">
        <f>MONTH(R6786)&amp;"/"&amp;YEAR(R6786)</f>
        <v>1/1900</v>
      </c>
      <c r="AW6786" s="209" t="e">
        <f>WEEKNUM(R6786)-WEEKNUM(EOMONTH(R6786,-1)+1)+1</f>
        <v>#NUM!</v>
      </c>
      <c r="AX6786" s="209">
        <f>IF(BB6786="S",IF(Q6786="1. Aceitou o programa",R6786-B6786,0),0)</f>
        <v>0</v>
      </c>
      <c r="AY6786" s="209">
        <f>IF(BB6786="S",IF(AND(S6786&lt;&gt;"",R6786&lt;&gt;""),S6786-R6786,0),0)</f>
        <v>0</v>
      </c>
      <c r="AZ6786" s="209">
        <f>IF(BB6786="S",IF(Q6786="1. Aceitou o programa",IF(OR(X6786="Não se Aplica",X6786=""),IF(OR(W6786="Não se Aplica",W6786=""),0,W6786-V6786),AVERAGE(X6786-W6786,W6786-V6786)),0),0)</f>
        <v>0</v>
      </c>
      <c r="BA6786" s="209">
        <f>IF(BB6786="S",IF(AND(Q6786="1. Aceitou o programa",AH6786="Realizada"),IFERROR(IF(AG6786="",0,AG6786-R6786),0),0),0)</f>
        <v>0</v>
      </c>
      <c r="BB6786" s="209" t="str">
        <f>_xlfn.XLOOKUP(U6786,'Lista Suspensa'!$AA$20:$AA$23,'Lista Suspensa'!$AB$20:$AB$23,"N/A")</f>
        <v>S</v>
      </c>
    </row>
    <row r="6787" spans="1:54" ht="12" customHeight="1">
      <c r="A6787" s="151" t="s">
        <v>67</v>
      </c>
      <c r="B6787" s="152">
        <v>46139</v>
      </c>
      <c r="C6787" s="153" t="s">
        <v>122</v>
      </c>
      <c r="D6787" s="153" t="s">
        <v>167</v>
      </c>
      <c r="E6787" s="244">
        <v>83674010</v>
      </c>
      <c r="F6787" s="144" t="s">
        <v>11241</v>
      </c>
      <c r="G6787" s="230"/>
      <c r="H6787" s="154"/>
      <c r="I6787" s="153">
        <v>126</v>
      </c>
      <c r="J6787" s="148"/>
      <c r="K6787" s="153"/>
      <c r="L6787" s="153"/>
      <c r="M6787" s="153"/>
      <c r="N6787" s="153">
        <v>450</v>
      </c>
      <c r="O6787" s="155" t="s">
        <v>11242</v>
      </c>
      <c r="P6787" s="156" t="s">
        <v>60</v>
      </c>
      <c r="Q6787" s="157" t="s">
        <v>8211</v>
      </c>
      <c r="R6787" s="158"/>
      <c r="S6787" s="159"/>
      <c r="T6787" s="159" t="s">
        <v>6983</v>
      </c>
      <c r="U6787" s="159" t="s">
        <v>8212</v>
      </c>
      <c r="V6787" s="154">
        <v>46174</v>
      </c>
      <c r="W6787" s="154"/>
      <c r="X6787" s="154"/>
      <c r="Y6787" s="160" t="s">
        <v>7487</v>
      </c>
      <c r="Z6787" s="160"/>
      <c r="AA6787" s="153"/>
      <c r="AB6787" s="153"/>
      <c r="AC6787" s="182" t="e">
        <f t="shared" si="214"/>
        <v>#DIV/0!</v>
      </c>
      <c r="AD6787" s="153" t="e">
        <f t="shared" si="215"/>
        <v>#DIV/0!</v>
      </c>
      <c r="AE6787" s="207"/>
      <c r="AF6787" s="153"/>
      <c r="AG6787" s="159"/>
      <c r="AH6787" s="153"/>
      <c r="AI6787" s="161"/>
      <c r="AJ6787" s="153"/>
      <c r="AK6787" s="153"/>
      <c r="AL6787" s="207"/>
      <c r="AM6787" s="207"/>
      <c r="AN6787" s="207"/>
      <c r="AO6787" s="207"/>
      <c r="AP6787" s="147" t="s">
        <v>54</v>
      </c>
      <c r="AQ6787" s="147"/>
      <c r="AR6787" s="147"/>
      <c r="AS6787" s="209" t="s">
        <v>68</v>
      </c>
      <c r="AT6787" s="223" t="str">
        <f>MONTH(B6787)&amp;"/"&amp;YEAR(B6787)</f>
        <v>4/2026</v>
      </c>
      <c r="AU6787" s="223">
        <f>WEEKNUM(B6787)-WEEKNUM(EOMONTH(B6787,-1)+1)+1</f>
        <v>5</v>
      </c>
      <c r="AV6787" s="209" t="str">
        <f>MONTH(R6787)&amp;"/"&amp;YEAR(R6787)</f>
        <v>1/1900</v>
      </c>
      <c r="AW6787" s="209" t="e">
        <f>WEEKNUM(R6787)-WEEKNUM(EOMONTH(R6787,-1)+1)+1</f>
        <v>#NUM!</v>
      </c>
      <c r="AX6787" s="209">
        <f>IF(BB6787="S",IF(Q6787="1. Aceitou o programa",R6787-B6787,0),0)</f>
        <v>0</v>
      </c>
      <c r="AY6787" s="209">
        <f>IF(BB6787="S",IF(AND(S6787&lt;&gt;"",R6787&lt;&gt;""),S6787-R6787,0),0)</f>
        <v>0</v>
      </c>
      <c r="AZ6787" s="209">
        <f>IF(BB6787="S",IF(Q6787="1. Aceitou o programa",IF(OR(X6787="Não se Aplica",X6787=""),IF(OR(W6787="Não se Aplica",W6787=""),0,W6787-V6787),AVERAGE(X6787-W6787,W6787-V6787)),0),0)</f>
        <v>0</v>
      </c>
      <c r="BA6787" s="209">
        <f>IF(BB6787="S",IF(AND(Q6787="1. Aceitou o programa",AH6787="Realizada"),IFERROR(IF(AG6787="",0,AG6787-R6787),0),0),0)</f>
        <v>0</v>
      </c>
      <c r="BB6787" s="209" t="str">
        <f>_xlfn.XLOOKUP(U6787,'Lista Suspensa'!$AA$20:$AA$23,'Lista Suspensa'!$AB$20:$AB$23,"N/A")</f>
        <v>S</v>
      </c>
    </row>
    <row r="6788" spans="1:54" ht="12" customHeight="1">
      <c r="A6788" s="151" t="s">
        <v>67</v>
      </c>
      <c r="B6788" s="152">
        <v>46139</v>
      </c>
      <c r="C6788" s="153" t="s">
        <v>122</v>
      </c>
      <c r="D6788" s="153" t="s">
        <v>167</v>
      </c>
      <c r="E6788" s="244">
        <v>83524319</v>
      </c>
      <c r="F6788" s="144" t="s">
        <v>11243</v>
      </c>
      <c r="G6788" s="230"/>
      <c r="H6788" s="154"/>
      <c r="I6788" s="153">
        <v>126</v>
      </c>
      <c r="J6788" s="148"/>
      <c r="K6788" s="153"/>
      <c r="L6788" s="153"/>
      <c r="M6788" s="153"/>
      <c r="N6788" s="153"/>
      <c r="O6788" s="155" t="s">
        <v>11244</v>
      </c>
      <c r="P6788" s="156" t="s">
        <v>60</v>
      </c>
      <c r="Q6788" s="157" t="s">
        <v>8211</v>
      </c>
      <c r="R6788" s="158"/>
      <c r="S6788" s="159"/>
      <c r="T6788" s="159" t="s">
        <v>6983</v>
      </c>
      <c r="U6788" s="159" t="s">
        <v>8212</v>
      </c>
      <c r="V6788" s="154">
        <v>46174</v>
      </c>
      <c r="W6788" s="154"/>
      <c r="X6788" s="154"/>
      <c r="Y6788" s="160" t="s">
        <v>11181</v>
      </c>
      <c r="Z6788" s="160"/>
      <c r="AA6788" s="153"/>
      <c r="AB6788" s="153"/>
      <c r="AC6788" s="182" t="e">
        <f t="shared" si="214"/>
        <v>#DIV/0!</v>
      </c>
      <c r="AD6788" s="153" t="e">
        <f t="shared" si="215"/>
        <v>#DIV/0!</v>
      </c>
      <c r="AE6788" s="207"/>
      <c r="AF6788" s="153"/>
      <c r="AG6788" s="159"/>
      <c r="AH6788" s="153"/>
      <c r="AI6788" s="161"/>
      <c r="AJ6788" s="153"/>
      <c r="AK6788" s="153"/>
      <c r="AL6788" s="207"/>
      <c r="AM6788" s="207"/>
      <c r="AN6788" s="207"/>
      <c r="AO6788" s="207"/>
      <c r="AP6788" s="147" t="s">
        <v>54</v>
      </c>
      <c r="AQ6788" s="147"/>
      <c r="AR6788" s="147"/>
      <c r="AS6788" s="209" t="s">
        <v>68</v>
      </c>
      <c r="AT6788" s="223" t="str">
        <f>MONTH(B6788)&amp;"/"&amp;YEAR(B6788)</f>
        <v>4/2026</v>
      </c>
      <c r="AU6788" s="223">
        <f>WEEKNUM(B6788)-WEEKNUM(EOMONTH(B6788,-1)+1)+1</f>
        <v>5</v>
      </c>
      <c r="AV6788" s="209" t="str">
        <f>MONTH(R6788)&amp;"/"&amp;YEAR(R6788)</f>
        <v>1/1900</v>
      </c>
      <c r="AW6788" s="209" t="e">
        <f>WEEKNUM(R6788)-WEEKNUM(EOMONTH(R6788,-1)+1)+1</f>
        <v>#NUM!</v>
      </c>
      <c r="AX6788" s="209">
        <f>IF(BB6788="S",IF(Q6788="1. Aceitou o programa",R6788-B6788,0),0)</f>
        <v>0</v>
      </c>
      <c r="AY6788" s="209">
        <f>IF(BB6788="S",IF(AND(S6788&lt;&gt;"",R6788&lt;&gt;""),S6788-R6788,0),0)</f>
        <v>0</v>
      </c>
      <c r="AZ6788" s="209">
        <f>IF(BB6788="S",IF(Q6788="1. Aceitou o programa",IF(OR(X6788="Não se Aplica",X6788=""),IF(OR(W6788="Não se Aplica",W6788=""),0,W6788-V6788),AVERAGE(X6788-W6788,W6788-V6788)),0),0)</f>
        <v>0</v>
      </c>
      <c r="BA6788" s="209">
        <f>IF(BB6788="S",IF(AND(Q6788="1. Aceitou o programa",AH6788="Realizada"),IFERROR(IF(AG6788="",0,AG6788-R6788),0),0),0)</f>
        <v>0</v>
      </c>
      <c r="BB6788" s="209" t="str">
        <f>_xlfn.XLOOKUP(U6788,'Lista Suspensa'!$AA$20:$AA$23,'Lista Suspensa'!$AB$20:$AB$23,"N/A")</f>
        <v>S</v>
      </c>
    </row>
    <row r="6789" spans="1:54" ht="12" customHeight="1">
      <c r="A6789" s="151" t="s">
        <v>67</v>
      </c>
      <c r="B6789" s="152">
        <v>46139</v>
      </c>
      <c r="C6789" s="153" t="s">
        <v>122</v>
      </c>
      <c r="D6789" s="153" t="s">
        <v>167</v>
      </c>
      <c r="E6789" s="244">
        <v>86628832</v>
      </c>
      <c r="F6789" s="144" t="s">
        <v>11245</v>
      </c>
      <c r="G6789" s="230"/>
      <c r="H6789" s="154"/>
      <c r="I6789" s="153">
        <v>126</v>
      </c>
      <c r="J6789" s="148"/>
      <c r="K6789" s="153"/>
      <c r="L6789" s="153"/>
      <c r="M6789" s="153"/>
      <c r="N6789" s="153">
        <v>450</v>
      </c>
      <c r="O6789" s="155" t="s">
        <v>11246</v>
      </c>
      <c r="P6789" s="156" t="s">
        <v>60</v>
      </c>
      <c r="Q6789" s="157" t="s">
        <v>8211</v>
      </c>
      <c r="R6789" s="158"/>
      <c r="S6789" s="159"/>
      <c r="T6789" s="159" t="s">
        <v>6983</v>
      </c>
      <c r="U6789" s="159" t="s">
        <v>8212</v>
      </c>
      <c r="V6789" s="154">
        <v>46174</v>
      </c>
      <c r="W6789" s="154"/>
      <c r="X6789" s="154"/>
      <c r="Y6789" s="160" t="s">
        <v>7487</v>
      </c>
      <c r="Z6789" s="160"/>
      <c r="AA6789" s="153"/>
      <c r="AB6789" s="153"/>
      <c r="AC6789" s="182" t="e">
        <f t="shared" si="214"/>
        <v>#DIV/0!</v>
      </c>
      <c r="AD6789" s="153" t="e">
        <f t="shared" si="215"/>
        <v>#DIV/0!</v>
      </c>
      <c r="AE6789" s="207"/>
      <c r="AF6789" s="153"/>
      <c r="AG6789" s="159"/>
      <c r="AH6789" s="153"/>
      <c r="AI6789" s="161"/>
      <c r="AJ6789" s="153"/>
      <c r="AK6789" s="153"/>
      <c r="AL6789" s="207"/>
      <c r="AM6789" s="207"/>
      <c r="AN6789" s="207"/>
      <c r="AO6789" s="207"/>
      <c r="AP6789" s="147" t="s">
        <v>54</v>
      </c>
      <c r="AQ6789" s="147"/>
      <c r="AR6789" s="147"/>
      <c r="AS6789" s="209" t="s">
        <v>68</v>
      </c>
      <c r="AT6789" s="223" t="str">
        <f>MONTH(B6789)&amp;"/"&amp;YEAR(B6789)</f>
        <v>4/2026</v>
      </c>
      <c r="AU6789" s="223">
        <f>WEEKNUM(B6789)-WEEKNUM(EOMONTH(B6789,-1)+1)+1</f>
        <v>5</v>
      </c>
      <c r="AV6789" s="209" t="str">
        <f>MONTH(R6789)&amp;"/"&amp;YEAR(R6789)</f>
        <v>1/1900</v>
      </c>
      <c r="AW6789" s="209" t="e">
        <f>WEEKNUM(R6789)-WEEKNUM(EOMONTH(R6789,-1)+1)+1</f>
        <v>#NUM!</v>
      </c>
      <c r="AX6789" s="209">
        <f>IF(BB6789="S",IF(Q6789="1. Aceitou o programa",R6789-B6789,0),0)</f>
        <v>0</v>
      </c>
      <c r="AY6789" s="209">
        <f>IF(BB6789="S",IF(AND(S6789&lt;&gt;"",R6789&lt;&gt;""),S6789-R6789,0),0)</f>
        <v>0</v>
      </c>
      <c r="AZ6789" s="209">
        <f>IF(BB6789="S",IF(Q6789="1. Aceitou o programa",IF(OR(X6789="Não se Aplica",X6789=""),IF(OR(W6789="Não se Aplica",W6789=""),0,W6789-V6789),AVERAGE(X6789-W6789,W6789-V6789)),0),0)</f>
        <v>0</v>
      </c>
      <c r="BA6789" s="209">
        <f>IF(BB6789="S",IF(AND(Q6789="1. Aceitou o programa",AH6789="Realizada"),IFERROR(IF(AG6789="",0,AG6789-R6789),0),0),0)</f>
        <v>0</v>
      </c>
      <c r="BB6789" s="209" t="str">
        <f>_xlfn.XLOOKUP(U6789,'Lista Suspensa'!$AA$20:$AA$23,'Lista Suspensa'!$AB$20:$AB$23,"N/A")</f>
        <v>S</v>
      </c>
    </row>
    <row r="6790" spans="1:54" ht="12" customHeight="1">
      <c r="A6790" s="151" t="s">
        <v>67</v>
      </c>
      <c r="B6790" s="152">
        <v>46139</v>
      </c>
      <c r="C6790" s="153" t="s">
        <v>122</v>
      </c>
      <c r="D6790" s="153" t="s">
        <v>167</v>
      </c>
      <c r="E6790" s="244">
        <v>85774241</v>
      </c>
      <c r="F6790" s="144" t="s">
        <v>11247</v>
      </c>
      <c r="G6790" s="230"/>
      <c r="H6790" s="154"/>
      <c r="I6790" s="153">
        <v>126</v>
      </c>
      <c r="J6790" s="148"/>
      <c r="K6790" s="153"/>
      <c r="L6790" s="153"/>
      <c r="M6790" s="153"/>
      <c r="N6790" s="153"/>
      <c r="O6790" s="155" t="s">
        <v>11248</v>
      </c>
      <c r="P6790" s="156" t="s">
        <v>60</v>
      </c>
      <c r="Q6790" s="157" t="s">
        <v>8211</v>
      </c>
      <c r="R6790" s="158"/>
      <c r="S6790" s="159"/>
      <c r="T6790" s="159" t="s">
        <v>6983</v>
      </c>
      <c r="U6790" s="159" t="s">
        <v>8212</v>
      </c>
      <c r="V6790" s="154">
        <v>46174</v>
      </c>
      <c r="W6790" s="154"/>
      <c r="X6790" s="154"/>
      <c r="Y6790" s="160" t="s">
        <v>11181</v>
      </c>
      <c r="Z6790" s="160"/>
      <c r="AA6790" s="153"/>
      <c r="AB6790" s="153"/>
      <c r="AC6790" s="182" t="e">
        <f t="shared" si="214"/>
        <v>#DIV/0!</v>
      </c>
      <c r="AD6790" s="153" t="e">
        <f t="shared" si="215"/>
        <v>#DIV/0!</v>
      </c>
      <c r="AE6790" s="207"/>
      <c r="AF6790" s="153"/>
      <c r="AG6790" s="159"/>
      <c r="AH6790" s="153"/>
      <c r="AI6790" s="161"/>
      <c r="AJ6790" s="153"/>
      <c r="AK6790" s="153"/>
      <c r="AL6790" s="207"/>
      <c r="AM6790" s="207"/>
      <c r="AN6790" s="207"/>
      <c r="AO6790" s="207"/>
      <c r="AP6790" s="147" t="s">
        <v>54</v>
      </c>
      <c r="AQ6790" s="147"/>
      <c r="AR6790" s="147"/>
      <c r="AS6790" s="209" t="s">
        <v>68</v>
      </c>
      <c r="AT6790" s="223" t="str">
        <f>MONTH(B6790)&amp;"/"&amp;YEAR(B6790)</f>
        <v>4/2026</v>
      </c>
      <c r="AU6790" s="223">
        <f>WEEKNUM(B6790)-WEEKNUM(EOMONTH(B6790,-1)+1)+1</f>
        <v>5</v>
      </c>
      <c r="AV6790" s="209" t="str">
        <f>MONTH(R6790)&amp;"/"&amp;YEAR(R6790)</f>
        <v>1/1900</v>
      </c>
      <c r="AW6790" s="209" t="e">
        <f>WEEKNUM(R6790)-WEEKNUM(EOMONTH(R6790,-1)+1)+1</f>
        <v>#NUM!</v>
      </c>
      <c r="AX6790" s="209">
        <f>IF(BB6790="S",IF(Q6790="1. Aceitou o programa",R6790-B6790,0),0)</f>
        <v>0</v>
      </c>
      <c r="AY6790" s="209">
        <f>IF(BB6790="S",IF(AND(S6790&lt;&gt;"",R6790&lt;&gt;""),S6790-R6790,0),0)</f>
        <v>0</v>
      </c>
      <c r="AZ6790" s="209">
        <f>IF(BB6790="S",IF(Q6790="1. Aceitou o programa",IF(OR(X6790="Não se Aplica",X6790=""),IF(OR(W6790="Não se Aplica",W6790=""),0,W6790-V6790),AVERAGE(X6790-W6790,W6790-V6790)),0),0)</f>
        <v>0</v>
      </c>
      <c r="BA6790" s="209">
        <f>IF(BB6790="S",IF(AND(Q6790="1. Aceitou o programa",AH6790="Realizada"),IFERROR(IF(AG6790="",0,AG6790-R6790),0),0),0)</f>
        <v>0</v>
      </c>
      <c r="BB6790" s="209" t="str">
        <f>_xlfn.XLOOKUP(U6790,'Lista Suspensa'!$AA$20:$AA$23,'Lista Suspensa'!$AB$20:$AB$23,"N/A")</f>
        <v>S</v>
      </c>
    </row>
    <row r="6791" spans="1:54" ht="12" customHeight="1">
      <c r="A6791" s="151" t="s">
        <v>67</v>
      </c>
      <c r="B6791" s="152">
        <v>46139</v>
      </c>
      <c r="C6791" s="153" t="s">
        <v>122</v>
      </c>
      <c r="D6791" s="153" t="s">
        <v>167</v>
      </c>
      <c r="E6791" s="244">
        <v>89843619</v>
      </c>
      <c r="F6791" s="144" t="s">
        <v>11249</v>
      </c>
      <c r="G6791" s="230"/>
      <c r="H6791" s="154"/>
      <c r="I6791" s="153">
        <v>126</v>
      </c>
      <c r="J6791" s="148"/>
      <c r="K6791" s="153"/>
      <c r="L6791" s="153"/>
      <c r="M6791" s="153"/>
      <c r="N6791" s="153">
        <v>380</v>
      </c>
      <c r="O6791" s="155" t="s">
        <v>11250</v>
      </c>
      <c r="P6791" s="156" t="s">
        <v>60</v>
      </c>
      <c r="Q6791" s="157" t="s">
        <v>8211</v>
      </c>
      <c r="R6791" s="158"/>
      <c r="S6791" s="159"/>
      <c r="T6791" s="159" t="s">
        <v>6983</v>
      </c>
      <c r="U6791" s="159" t="s">
        <v>8212</v>
      </c>
      <c r="V6791" s="154">
        <v>46174</v>
      </c>
      <c r="W6791" s="154"/>
      <c r="X6791" s="154"/>
      <c r="Y6791" s="160" t="s">
        <v>7487</v>
      </c>
      <c r="Z6791" s="160"/>
      <c r="AA6791" s="153"/>
      <c r="AB6791" s="153"/>
      <c r="AC6791" s="182" t="e">
        <f t="shared" si="214"/>
        <v>#DIV/0!</v>
      </c>
      <c r="AD6791" s="153" t="e">
        <f t="shared" si="215"/>
        <v>#DIV/0!</v>
      </c>
      <c r="AE6791" s="207"/>
      <c r="AF6791" s="153"/>
      <c r="AG6791" s="159"/>
      <c r="AH6791" s="153"/>
      <c r="AI6791" s="161"/>
      <c r="AJ6791" s="153"/>
      <c r="AK6791" s="153"/>
      <c r="AL6791" s="207" t="s">
        <v>85</v>
      </c>
      <c r="AM6791" s="207" t="s">
        <v>86</v>
      </c>
      <c r="AN6791" s="207"/>
      <c r="AO6791" s="207"/>
      <c r="AP6791" s="147" t="s">
        <v>54</v>
      </c>
      <c r="AQ6791" s="147"/>
      <c r="AR6791" s="147"/>
      <c r="AS6791" s="209" t="s">
        <v>68</v>
      </c>
      <c r="AT6791" s="223" t="str">
        <f>MONTH(B6791)&amp;"/"&amp;YEAR(B6791)</f>
        <v>4/2026</v>
      </c>
      <c r="AU6791" s="223">
        <f>WEEKNUM(B6791)-WEEKNUM(EOMONTH(B6791,-1)+1)+1</f>
        <v>5</v>
      </c>
      <c r="AV6791" s="209" t="str">
        <f>MONTH(R6791)&amp;"/"&amp;YEAR(R6791)</f>
        <v>1/1900</v>
      </c>
      <c r="AW6791" s="209" t="e">
        <f>WEEKNUM(R6791)-WEEKNUM(EOMONTH(R6791,-1)+1)+1</f>
        <v>#NUM!</v>
      </c>
      <c r="AX6791" s="209">
        <f>IF(BB6791="S",IF(Q6791="1. Aceitou o programa",R6791-B6791,0),0)</f>
        <v>0</v>
      </c>
      <c r="AY6791" s="209">
        <f>IF(BB6791="S",IF(AND(S6791&lt;&gt;"",R6791&lt;&gt;""),S6791-R6791,0),0)</f>
        <v>0</v>
      </c>
      <c r="AZ6791" s="209">
        <f>IF(BB6791="S",IF(Q6791="1. Aceitou o programa",IF(OR(X6791="Não se Aplica",X6791=""),IF(OR(W6791="Não se Aplica",W6791=""),0,W6791-V6791),AVERAGE(X6791-W6791,W6791-V6791)),0),0)</f>
        <v>0</v>
      </c>
      <c r="BA6791" s="209">
        <f>IF(BB6791="S",IF(AND(Q6791="1. Aceitou o programa",AH6791="Realizada"),IFERROR(IF(AG6791="",0,AG6791-R6791),0),0),0)</f>
        <v>0</v>
      </c>
      <c r="BB6791" s="209" t="str">
        <f>_xlfn.XLOOKUP(U6791,'Lista Suspensa'!$AA$20:$AA$23,'Lista Suspensa'!$AB$20:$AB$23,"N/A")</f>
        <v>S</v>
      </c>
    </row>
    <row r="6792" spans="1:54" ht="12" customHeight="1">
      <c r="A6792" s="151" t="s">
        <v>67</v>
      </c>
      <c r="B6792" s="152">
        <v>46139</v>
      </c>
      <c r="C6792" s="153" t="s">
        <v>122</v>
      </c>
      <c r="D6792" s="153" t="s">
        <v>167</v>
      </c>
      <c r="E6792" s="244">
        <v>82722448</v>
      </c>
      <c r="F6792" s="144" t="s">
        <v>11251</v>
      </c>
      <c r="G6792" s="230"/>
      <c r="H6792" s="154"/>
      <c r="I6792" s="153">
        <v>126</v>
      </c>
      <c r="J6792" s="148"/>
      <c r="K6792" s="153"/>
      <c r="L6792" s="153"/>
      <c r="M6792" s="153"/>
      <c r="N6792" s="153"/>
      <c r="O6792" s="155" t="s">
        <v>11252</v>
      </c>
      <c r="P6792" s="156" t="s">
        <v>60</v>
      </c>
      <c r="Q6792" s="157" t="s">
        <v>8211</v>
      </c>
      <c r="R6792" s="158"/>
      <c r="S6792" s="159"/>
      <c r="T6792" s="159" t="s">
        <v>6983</v>
      </c>
      <c r="U6792" s="159" t="s">
        <v>8212</v>
      </c>
      <c r="V6792" s="154">
        <v>46174</v>
      </c>
      <c r="W6792" s="154"/>
      <c r="X6792" s="154"/>
      <c r="Y6792" s="160" t="s">
        <v>11181</v>
      </c>
      <c r="Z6792" s="160"/>
      <c r="AA6792" s="153"/>
      <c r="AB6792" s="153"/>
      <c r="AC6792" s="182" t="e">
        <f t="shared" si="214"/>
        <v>#DIV/0!</v>
      </c>
      <c r="AD6792" s="153" t="e">
        <f t="shared" si="215"/>
        <v>#DIV/0!</v>
      </c>
      <c r="AE6792" s="207"/>
      <c r="AF6792" s="153"/>
      <c r="AG6792" s="159"/>
      <c r="AH6792" s="153"/>
      <c r="AI6792" s="161"/>
      <c r="AJ6792" s="153"/>
      <c r="AK6792" s="153"/>
      <c r="AL6792" s="207"/>
      <c r="AM6792" s="207"/>
      <c r="AN6792" s="207"/>
      <c r="AO6792" s="207"/>
      <c r="AP6792" s="147" t="s">
        <v>54</v>
      </c>
      <c r="AQ6792" s="147"/>
      <c r="AR6792" s="147"/>
      <c r="AS6792" s="209" t="s">
        <v>68</v>
      </c>
      <c r="AT6792" s="223" t="str">
        <f>MONTH(B6792)&amp;"/"&amp;YEAR(B6792)</f>
        <v>4/2026</v>
      </c>
      <c r="AU6792" s="223">
        <f>WEEKNUM(B6792)-WEEKNUM(EOMONTH(B6792,-1)+1)+1</f>
        <v>5</v>
      </c>
      <c r="AV6792" s="209" t="str">
        <f>MONTH(R6792)&amp;"/"&amp;YEAR(R6792)</f>
        <v>1/1900</v>
      </c>
      <c r="AW6792" s="209" t="e">
        <f>WEEKNUM(R6792)-WEEKNUM(EOMONTH(R6792,-1)+1)+1</f>
        <v>#NUM!</v>
      </c>
      <c r="AX6792" s="209">
        <f>IF(BB6792="S",IF(Q6792="1. Aceitou o programa",R6792-B6792,0),0)</f>
        <v>0</v>
      </c>
      <c r="AY6792" s="209">
        <f>IF(BB6792="S",IF(AND(S6792&lt;&gt;"",R6792&lt;&gt;""),S6792-R6792,0),0)</f>
        <v>0</v>
      </c>
      <c r="AZ6792" s="209">
        <f>IF(BB6792="S",IF(Q6792="1. Aceitou o programa",IF(OR(X6792="Não se Aplica",X6792=""),IF(OR(W6792="Não se Aplica",W6792=""),0,W6792-V6792),AVERAGE(X6792-W6792,W6792-V6792)),0),0)</f>
        <v>0</v>
      </c>
      <c r="BA6792" s="209">
        <f>IF(BB6792="S",IF(AND(Q6792="1. Aceitou o programa",AH6792="Realizada"),IFERROR(IF(AG6792="",0,AG6792-R6792),0),0),0)</f>
        <v>0</v>
      </c>
      <c r="BB6792" s="209" t="str">
        <f>_xlfn.XLOOKUP(U6792,'Lista Suspensa'!$AA$20:$AA$23,'Lista Suspensa'!$AB$20:$AB$23,"N/A")</f>
        <v>S</v>
      </c>
    </row>
    <row r="6793" spans="1:54" ht="12" customHeight="1">
      <c r="A6793" s="151" t="s">
        <v>67</v>
      </c>
      <c r="B6793" s="152">
        <v>46139</v>
      </c>
      <c r="C6793" s="153" t="s">
        <v>122</v>
      </c>
      <c r="D6793" s="153" t="s">
        <v>167</v>
      </c>
      <c r="E6793" s="244">
        <v>89838334</v>
      </c>
      <c r="F6793" s="144" t="s">
        <v>11253</v>
      </c>
      <c r="G6793" s="230"/>
      <c r="H6793" s="154"/>
      <c r="I6793" s="153">
        <v>126</v>
      </c>
      <c r="J6793" s="148"/>
      <c r="K6793" s="153"/>
      <c r="L6793" s="153"/>
      <c r="M6793" s="153"/>
      <c r="N6793" s="153"/>
      <c r="O6793" s="155" t="s">
        <v>11254</v>
      </c>
      <c r="P6793" s="156" t="s">
        <v>60</v>
      </c>
      <c r="Q6793" s="157" t="s">
        <v>8211</v>
      </c>
      <c r="R6793" s="158"/>
      <c r="S6793" s="159"/>
      <c r="T6793" s="159" t="s">
        <v>6983</v>
      </c>
      <c r="U6793" s="159" t="s">
        <v>8212</v>
      </c>
      <c r="V6793" s="154">
        <v>46174</v>
      </c>
      <c r="W6793" s="154"/>
      <c r="X6793" s="154"/>
      <c r="Y6793" s="160" t="s">
        <v>11181</v>
      </c>
      <c r="Z6793" s="160"/>
      <c r="AA6793" s="153"/>
      <c r="AB6793" s="153"/>
      <c r="AC6793" s="182" t="e">
        <f t="shared" si="214"/>
        <v>#DIV/0!</v>
      </c>
      <c r="AD6793" s="153" t="e">
        <f t="shared" si="215"/>
        <v>#DIV/0!</v>
      </c>
      <c r="AE6793" s="207"/>
      <c r="AF6793" s="153"/>
      <c r="AG6793" s="159"/>
      <c r="AH6793" s="153"/>
      <c r="AI6793" s="161"/>
      <c r="AJ6793" s="153"/>
      <c r="AK6793" s="153"/>
      <c r="AL6793" s="207"/>
      <c r="AM6793" s="207"/>
      <c r="AN6793" s="207"/>
      <c r="AO6793" s="207"/>
      <c r="AP6793" s="147" t="s">
        <v>54</v>
      </c>
      <c r="AQ6793" s="147"/>
      <c r="AR6793" s="147"/>
      <c r="AS6793" s="209" t="s">
        <v>68</v>
      </c>
      <c r="AT6793" s="223" t="str">
        <f>MONTH(B6793)&amp;"/"&amp;YEAR(B6793)</f>
        <v>4/2026</v>
      </c>
      <c r="AU6793" s="223">
        <f>WEEKNUM(B6793)-WEEKNUM(EOMONTH(B6793,-1)+1)+1</f>
        <v>5</v>
      </c>
      <c r="AV6793" s="209" t="str">
        <f>MONTH(R6793)&amp;"/"&amp;YEAR(R6793)</f>
        <v>1/1900</v>
      </c>
      <c r="AW6793" s="209" t="e">
        <f>WEEKNUM(R6793)-WEEKNUM(EOMONTH(R6793,-1)+1)+1</f>
        <v>#NUM!</v>
      </c>
      <c r="AX6793" s="209">
        <f>IF(BB6793="S",IF(Q6793="1. Aceitou o programa",R6793-B6793,0),0)</f>
        <v>0</v>
      </c>
      <c r="AY6793" s="209">
        <f>IF(BB6793="S",IF(AND(S6793&lt;&gt;"",R6793&lt;&gt;""),S6793-R6793,0),0)</f>
        <v>0</v>
      </c>
      <c r="AZ6793" s="209">
        <f>IF(BB6793="S",IF(Q6793="1. Aceitou o programa",IF(OR(X6793="Não se Aplica",X6793=""),IF(OR(W6793="Não se Aplica",W6793=""),0,W6793-V6793),AVERAGE(X6793-W6793,W6793-V6793)),0),0)</f>
        <v>0</v>
      </c>
      <c r="BA6793" s="209">
        <f>IF(BB6793="S",IF(AND(Q6793="1. Aceitou o programa",AH6793="Realizada"),IFERROR(IF(AG6793="",0,AG6793-R6793),0),0),0)</f>
        <v>0</v>
      </c>
      <c r="BB6793" s="209" t="str">
        <f>_xlfn.XLOOKUP(U6793,'Lista Suspensa'!$AA$20:$AA$23,'Lista Suspensa'!$AB$20:$AB$23,"N/A")</f>
        <v>S</v>
      </c>
    </row>
    <row r="6794" spans="1:54" ht="12" customHeight="1">
      <c r="A6794" s="151" t="s">
        <v>67</v>
      </c>
      <c r="B6794" s="152">
        <v>46139</v>
      </c>
      <c r="C6794" s="153" t="s">
        <v>122</v>
      </c>
      <c r="D6794" s="153" t="s">
        <v>167</v>
      </c>
      <c r="E6794" s="244">
        <v>92704511</v>
      </c>
      <c r="F6794" s="144" t="s">
        <v>11255</v>
      </c>
      <c r="G6794" s="230"/>
      <c r="H6794" s="154"/>
      <c r="I6794" s="153">
        <v>126</v>
      </c>
      <c r="J6794" s="148"/>
      <c r="K6794" s="153"/>
      <c r="L6794" s="153"/>
      <c r="M6794" s="153"/>
      <c r="N6794" s="153"/>
      <c r="O6794" s="155" t="s">
        <v>11175</v>
      </c>
      <c r="P6794" s="156" t="s">
        <v>60</v>
      </c>
      <c r="Q6794" s="157" t="s">
        <v>8211</v>
      </c>
      <c r="R6794" s="158"/>
      <c r="S6794" s="159"/>
      <c r="T6794" s="159" t="s">
        <v>6983</v>
      </c>
      <c r="U6794" s="159" t="s">
        <v>8212</v>
      </c>
      <c r="V6794" s="154">
        <v>46174</v>
      </c>
      <c r="W6794" s="154"/>
      <c r="X6794" s="154"/>
      <c r="Y6794" s="160" t="s">
        <v>7487</v>
      </c>
      <c r="Z6794" s="160"/>
      <c r="AA6794" s="153"/>
      <c r="AB6794" s="153"/>
      <c r="AC6794" s="182" t="e">
        <f t="shared" si="214"/>
        <v>#DIV/0!</v>
      </c>
      <c r="AD6794" s="153" t="e">
        <f t="shared" si="215"/>
        <v>#DIV/0!</v>
      </c>
      <c r="AE6794" s="207"/>
      <c r="AF6794" s="153"/>
      <c r="AG6794" s="159"/>
      <c r="AH6794" s="153"/>
      <c r="AI6794" s="161"/>
      <c r="AJ6794" s="153"/>
      <c r="AK6794" s="153"/>
      <c r="AL6794" s="207"/>
      <c r="AM6794" s="207"/>
      <c r="AN6794" s="207"/>
      <c r="AO6794" s="207"/>
      <c r="AP6794" s="147" t="s">
        <v>54</v>
      </c>
      <c r="AQ6794" s="147"/>
      <c r="AR6794" s="147"/>
      <c r="AS6794" s="209" t="s">
        <v>68</v>
      </c>
      <c r="AT6794" s="223" t="str">
        <f>MONTH(B6794)&amp;"/"&amp;YEAR(B6794)</f>
        <v>4/2026</v>
      </c>
      <c r="AU6794" s="223">
        <f>WEEKNUM(B6794)-WEEKNUM(EOMONTH(B6794,-1)+1)+1</f>
        <v>5</v>
      </c>
      <c r="AV6794" s="209" t="str">
        <f>MONTH(R6794)&amp;"/"&amp;YEAR(R6794)</f>
        <v>1/1900</v>
      </c>
      <c r="AW6794" s="209" t="e">
        <f>WEEKNUM(R6794)-WEEKNUM(EOMONTH(R6794,-1)+1)+1</f>
        <v>#NUM!</v>
      </c>
      <c r="AX6794" s="209">
        <f>IF(BB6794="S",IF(Q6794="1. Aceitou o programa",R6794-B6794,0),0)</f>
        <v>0</v>
      </c>
      <c r="AY6794" s="209">
        <f>IF(BB6794="S",IF(AND(S6794&lt;&gt;"",R6794&lt;&gt;""),S6794-R6794,0),0)</f>
        <v>0</v>
      </c>
      <c r="AZ6794" s="209">
        <f>IF(BB6794="S",IF(Q6794="1. Aceitou o programa",IF(OR(X6794="Não se Aplica",X6794=""),IF(OR(W6794="Não se Aplica",W6794=""),0,W6794-V6794),AVERAGE(X6794-W6794,W6794-V6794)),0),0)</f>
        <v>0</v>
      </c>
      <c r="BA6794" s="209">
        <f>IF(BB6794="S",IF(AND(Q6794="1. Aceitou o programa",AH6794="Realizada"),IFERROR(IF(AG6794="",0,AG6794-R6794),0),0),0)</f>
        <v>0</v>
      </c>
      <c r="BB6794" s="209" t="str">
        <f>_xlfn.XLOOKUP(U6794,'Lista Suspensa'!$AA$20:$AA$23,'Lista Suspensa'!$AB$20:$AB$23,"N/A")</f>
        <v>S</v>
      </c>
    </row>
    <row r="6795" spans="1:54" ht="12" customHeight="1">
      <c r="A6795" s="151" t="s">
        <v>67</v>
      </c>
      <c r="B6795" s="152">
        <v>46139</v>
      </c>
      <c r="C6795" s="153" t="s">
        <v>122</v>
      </c>
      <c r="D6795" s="153" t="s">
        <v>167</v>
      </c>
      <c r="E6795" s="244">
        <v>86421379</v>
      </c>
      <c r="F6795" s="144" t="s">
        <v>11256</v>
      </c>
      <c r="G6795" s="230"/>
      <c r="H6795" s="154"/>
      <c r="I6795" s="153">
        <v>126</v>
      </c>
      <c r="J6795" s="148"/>
      <c r="K6795" s="153"/>
      <c r="L6795" s="153"/>
      <c r="M6795" s="153"/>
      <c r="N6795" s="153"/>
      <c r="O6795" s="155" t="s">
        <v>11257</v>
      </c>
      <c r="P6795" s="156" t="s">
        <v>60</v>
      </c>
      <c r="Q6795" s="157" t="s">
        <v>8211</v>
      </c>
      <c r="R6795" s="158"/>
      <c r="S6795" s="159"/>
      <c r="T6795" s="159" t="s">
        <v>6983</v>
      </c>
      <c r="U6795" s="159" t="s">
        <v>8212</v>
      </c>
      <c r="V6795" s="154">
        <v>46174</v>
      </c>
      <c r="W6795" s="154"/>
      <c r="X6795" s="154"/>
      <c r="Y6795" s="160" t="s">
        <v>11181</v>
      </c>
      <c r="Z6795" s="160"/>
      <c r="AA6795" s="153"/>
      <c r="AB6795" s="153"/>
      <c r="AC6795" s="182" t="e">
        <f t="shared" si="214"/>
        <v>#DIV/0!</v>
      </c>
      <c r="AD6795" s="153" t="e">
        <f t="shared" si="215"/>
        <v>#DIV/0!</v>
      </c>
      <c r="AE6795" s="207"/>
      <c r="AF6795" s="153"/>
      <c r="AG6795" s="159"/>
      <c r="AH6795" s="153"/>
      <c r="AI6795" s="161"/>
      <c r="AJ6795" s="153"/>
      <c r="AK6795" s="153"/>
      <c r="AL6795" s="207"/>
      <c r="AM6795" s="207"/>
      <c r="AN6795" s="207"/>
      <c r="AO6795" s="207"/>
      <c r="AP6795" s="147" t="s">
        <v>54</v>
      </c>
      <c r="AQ6795" s="147"/>
      <c r="AR6795" s="147"/>
      <c r="AS6795" s="209" t="s">
        <v>68</v>
      </c>
      <c r="AT6795" s="223" t="str">
        <f>MONTH(B6795)&amp;"/"&amp;YEAR(B6795)</f>
        <v>4/2026</v>
      </c>
      <c r="AU6795" s="223">
        <f>WEEKNUM(B6795)-WEEKNUM(EOMONTH(B6795,-1)+1)+1</f>
        <v>5</v>
      </c>
      <c r="AV6795" s="209" t="str">
        <f>MONTH(R6795)&amp;"/"&amp;YEAR(R6795)</f>
        <v>1/1900</v>
      </c>
      <c r="AW6795" s="209" t="e">
        <f>WEEKNUM(R6795)-WEEKNUM(EOMONTH(R6795,-1)+1)+1</f>
        <v>#NUM!</v>
      </c>
      <c r="AX6795" s="209">
        <f>IF(BB6795="S",IF(Q6795="1. Aceitou o programa",R6795-B6795,0),0)</f>
        <v>0</v>
      </c>
      <c r="AY6795" s="209">
        <f>IF(BB6795="S",IF(AND(S6795&lt;&gt;"",R6795&lt;&gt;""),S6795-R6795,0),0)</f>
        <v>0</v>
      </c>
      <c r="AZ6795" s="209">
        <f>IF(BB6795="S",IF(Q6795="1. Aceitou o programa",IF(OR(X6795="Não se Aplica",X6795=""),IF(OR(W6795="Não se Aplica",W6795=""),0,W6795-V6795),AVERAGE(X6795-W6795,W6795-V6795)),0),0)</f>
        <v>0</v>
      </c>
      <c r="BA6795" s="209">
        <f>IF(BB6795="S",IF(AND(Q6795="1. Aceitou o programa",AH6795="Realizada"),IFERROR(IF(AG6795="",0,AG6795-R6795),0),0),0)</f>
        <v>0</v>
      </c>
      <c r="BB6795" s="209" t="str">
        <f>_xlfn.XLOOKUP(U6795,'Lista Suspensa'!$AA$20:$AA$23,'Lista Suspensa'!$AB$20:$AB$23,"N/A")</f>
        <v>S</v>
      </c>
    </row>
    <row r="6796" spans="1:54" ht="12" customHeight="1">
      <c r="A6796" s="151" t="s">
        <v>67</v>
      </c>
      <c r="B6796" s="152">
        <v>46139</v>
      </c>
      <c r="C6796" s="153" t="s">
        <v>122</v>
      </c>
      <c r="D6796" s="153" t="s">
        <v>167</v>
      </c>
      <c r="E6796" s="244">
        <v>85835630</v>
      </c>
      <c r="F6796" s="144" t="s">
        <v>11258</v>
      </c>
      <c r="G6796" s="230"/>
      <c r="H6796" s="154"/>
      <c r="I6796" s="153">
        <v>126</v>
      </c>
      <c r="J6796" s="148"/>
      <c r="K6796" s="153"/>
      <c r="L6796" s="153"/>
      <c r="M6796" s="153"/>
      <c r="N6796" s="153"/>
      <c r="O6796" s="155" t="s">
        <v>11259</v>
      </c>
      <c r="P6796" s="156" t="s">
        <v>60</v>
      </c>
      <c r="Q6796" s="157" t="s">
        <v>8211</v>
      </c>
      <c r="R6796" s="158"/>
      <c r="S6796" s="159"/>
      <c r="T6796" s="159" t="s">
        <v>6983</v>
      </c>
      <c r="U6796" s="159" t="s">
        <v>8212</v>
      </c>
      <c r="V6796" s="154">
        <v>46174</v>
      </c>
      <c r="W6796" s="154"/>
      <c r="X6796" s="154"/>
      <c r="Y6796" s="160" t="s">
        <v>11181</v>
      </c>
      <c r="Z6796" s="160"/>
      <c r="AA6796" s="153"/>
      <c r="AB6796" s="153"/>
      <c r="AC6796" s="182" t="e">
        <f t="shared" si="214"/>
        <v>#DIV/0!</v>
      </c>
      <c r="AD6796" s="153" t="e">
        <f t="shared" si="215"/>
        <v>#DIV/0!</v>
      </c>
      <c r="AE6796" s="207"/>
      <c r="AF6796" s="153"/>
      <c r="AG6796" s="159"/>
      <c r="AH6796" s="153"/>
      <c r="AI6796" s="161"/>
      <c r="AJ6796" s="153"/>
      <c r="AK6796" s="153"/>
      <c r="AL6796" s="207"/>
      <c r="AM6796" s="207"/>
      <c r="AN6796" s="207"/>
      <c r="AO6796" s="207"/>
      <c r="AP6796" s="147" t="s">
        <v>54</v>
      </c>
      <c r="AQ6796" s="147"/>
      <c r="AR6796" s="147"/>
      <c r="AS6796" s="209" t="s">
        <v>68</v>
      </c>
      <c r="AT6796" s="223" t="str">
        <f>MONTH(B6796)&amp;"/"&amp;YEAR(B6796)</f>
        <v>4/2026</v>
      </c>
      <c r="AU6796" s="223">
        <f>WEEKNUM(B6796)-WEEKNUM(EOMONTH(B6796,-1)+1)+1</f>
        <v>5</v>
      </c>
      <c r="AV6796" s="209" t="str">
        <f>MONTH(R6796)&amp;"/"&amp;YEAR(R6796)</f>
        <v>1/1900</v>
      </c>
      <c r="AW6796" s="209" t="e">
        <f>WEEKNUM(R6796)-WEEKNUM(EOMONTH(R6796,-1)+1)+1</f>
        <v>#NUM!</v>
      </c>
      <c r="AX6796" s="209">
        <f>IF(BB6796="S",IF(Q6796="1. Aceitou o programa",R6796-B6796,0),0)</f>
        <v>0</v>
      </c>
      <c r="AY6796" s="209">
        <f>IF(BB6796="S",IF(AND(S6796&lt;&gt;"",R6796&lt;&gt;""),S6796-R6796,0),0)</f>
        <v>0</v>
      </c>
      <c r="AZ6796" s="209">
        <f>IF(BB6796="S",IF(Q6796="1. Aceitou o programa",IF(OR(X6796="Não se Aplica",X6796=""),IF(OR(W6796="Não se Aplica",W6796=""),0,W6796-V6796),AVERAGE(X6796-W6796,W6796-V6796)),0),0)</f>
        <v>0</v>
      </c>
      <c r="BA6796" s="209">
        <f>IF(BB6796="S",IF(AND(Q6796="1. Aceitou o programa",AH6796="Realizada"),IFERROR(IF(AG6796="",0,AG6796-R6796),0),0),0)</f>
        <v>0</v>
      </c>
      <c r="BB6796" s="209" t="str">
        <f>_xlfn.XLOOKUP(U6796,'Lista Suspensa'!$AA$20:$AA$23,'Lista Suspensa'!$AB$20:$AB$23,"N/A")</f>
        <v>S</v>
      </c>
    </row>
    <row r="6797" spans="1:54" ht="12" customHeight="1">
      <c r="A6797" s="151" t="s">
        <v>67</v>
      </c>
      <c r="B6797" s="152">
        <v>46139</v>
      </c>
      <c r="C6797" s="153" t="s">
        <v>122</v>
      </c>
      <c r="D6797" s="153" t="s">
        <v>167</v>
      </c>
      <c r="E6797" s="244">
        <v>89014743</v>
      </c>
      <c r="F6797" s="144" t="s">
        <v>11260</v>
      </c>
      <c r="G6797" s="230"/>
      <c r="H6797" s="154"/>
      <c r="I6797" s="153">
        <v>126</v>
      </c>
      <c r="J6797" s="148"/>
      <c r="K6797" s="153"/>
      <c r="L6797" s="153"/>
      <c r="M6797" s="153"/>
      <c r="N6797" s="153"/>
      <c r="O6797" s="155" t="s">
        <v>11261</v>
      </c>
      <c r="P6797" s="156" t="s">
        <v>60</v>
      </c>
      <c r="Q6797" s="157" t="s">
        <v>8211</v>
      </c>
      <c r="R6797" s="158"/>
      <c r="S6797" s="159"/>
      <c r="T6797" s="159" t="s">
        <v>6983</v>
      </c>
      <c r="U6797" s="159" t="s">
        <v>8212</v>
      </c>
      <c r="V6797" s="154">
        <v>46174</v>
      </c>
      <c r="W6797" s="154"/>
      <c r="X6797" s="154"/>
      <c r="Y6797" s="160" t="s">
        <v>11181</v>
      </c>
      <c r="Z6797" s="160"/>
      <c r="AA6797" s="153"/>
      <c r="AB6797" s="153"/>
      <c r="AC6797" s="182" t="e">
        <f t="shared" si="214"/>
        <v>#DIV/0!</v>
      </c>
      <c r="AD6797" s="153" t="e">
        <f t="shared" si="215"/>
        <v>#DIV/0!</v>
      </c>
      <c r="AE6797" s="207"/>
      <c r="AF6797" s="153"/>
      <c r="AG6797" s="159"/>
      <c r="AH6797" s="153"/>
      <c r="AI6797" s="161"/>
      <c r="AJ6797" s="153"/>
      <c r="AK6797" s="153"/>
      <c r="AL6797" s="207"/>
      <c r="AM6797" s="207"/>
      <c r="AN6797" s="207"/>
      <c r="AO6797" s="207"/>
      <c r="AP6797" s="147" t="s">
        <v>54</v>
      </c>
      <c r="AQ6797" s="147"/>
      <c r="AR6797" s="147"/>
      <c r="AS6797" s="209" t="s">
        <v>68</v>
      </c>
      <c r="AT6797" s="223" t="str">
        <f>MONTH(B6797)&amp;"/"&amp;YEAR(B6797)</f>
        <v>4/2026</v>
      </c>
      <c r="AU6797" s="223">
        <f>WEEKNUM(B6797)-WEEKNUM(EOMONTH(B6797,-1)+1)+1</f>
        <v>5</v>
      </c>
      <c r="AV6797" s="209" t="str">
        <f>MONTH(R6797)&amp;"/"&amp;YEAR(R6797)</f>
        <v>1/1900</v>
      </c>
      <c r="AW6797" s="209" t="e">
        <f>WEEKNUM(R6797)-WEEKNUM(EOMONTH(R6797,-1)+1)+1</f>
        <v>#NUM!</v>
      </c>
      <c r="AX6797" s="209">
        <f>IF(BB6797="S",IF(Q6797="1. Aceitou o programa",R6797-B6797,0),0)</f>
        <v>0</v>
      </c>
      <c r="AY6797" s="209">
        <f>IF(BB6797="S",IF(AND(S6797&lt;&gt;"",R6797&lt;&gt;""),S6797-R6797,0),0)</f>
        <v>0</v>
      </c>
      <c r="AZ6797" s="209">
        <f>IF(BB6797="S",IF(Q6797="1. Aceitou o programa",IF(OR(X6797="Não se Aplica",X6797=""),IF(OR(W6797="Não se Aplica",W6797=""),0,W6797-V6797),AVERAGE(X6797-W6797,W6797-V6797)),0),0)</f>
        <v>0</v>
      </c>
      <c r="BA6797" s="209">
        <f>IF(BB6797="S",IF(AND(Q6797="1. Aceitou o programa",AH6797="Realizada"),IFERROR(IF(AG6797="",0,AG6797-R6797),0),0),0)</f>
        <v>0</v>
      </c>
      <c r="BB6797" s="209" t="str">
        <f>_xlfn.XLOOKUP(U6797,'Lista Suspensa'!$AA$20:$AA$23,'Lista Suspensa'!$AB$20:$AB$23,"N/A")</f>
        <v>S</v>
      </c>
    </row>
    <row r="6798" spans="1:54" ht="12" customHeight="1">
      <c r="A6798" s="151" t="s">
        <v>67</v>
      </c>
      <c r="B6798" s="152">
        <v>46160</v>
      </c>
      <c r="C6798" s="153" t="s">
        <v>122</v>
      </c>
      <c r="D6798" s="153" t="s">
        <v>167</v>
      </c>
      <c r="E6798" s="244">
        <v>95459969</v>
      </c>
      <c r="F6798" s="144" t="s">
        <v>11262</v>
      </c>
      <c r="G6798" s="230"/>
      <c r="H6798" s="154">
        <v>37277</v>
      </c>
      <c r="I6798" s="153">
        <v>24</v>
      </c>
      <c r="J6798" s="148" t="s">
        <v>70</v>
      </c>
      <c r="K6798" s="153" t="s">
        <v>59</v>
      </c>
      <c r="L6798" s="153"/>
      <c r="M6798" s="153"/>
      <c r="N6798" s="153">
        <v>450</v>
      </c>
      <c r="O6798" s="155">
        <v>11900000000</v>
      </c>
      <c r="P6798" s="156" t="s">
        <v>60</v>
      </c>
      <c r="Q6798" s="157" t="s">
        <v>8211</v>
      </c>
      <c r="R6798" s="158"/>
      <c r="S6798" s="159"/>
      <c r="T6798" s="159" t="s">
        <v>6983</v>
      </c>
      <c r="U6798" s="159" t="s">
        <v>8212</v>
      </c>
      <c r="V6798" s="154">
        <v>46174</v>
      </c>
      <c r="W6798" s="154"/>
      <c r="X6798" s="154"/>
      <c r="Y6798" s="160"/>
      <c r="Z6798" s="160"/>
      <c r="AA6798" s="153"/>
      <c r="AB6798" s="153"/>
      <c r="AC6798" s="182" t="e">
        <f t="shared" si="214"/>
        <v>#DIV/0!</v>
      </c>
      <c r="AD6798" s="153" t="e">
        <f t="shared" si="215"/>
        <v>#DIV/0!</v>
      </c>
      <c r="AE6798" s="207"/>
      <c r="AF6798" s="153"/>
      <c r="AG6798" s="159"/>
      <c r="AH6798" s="153"/>
      <c r="AI6798" s="161"/>
      <c r="AJ6798" s="153"/>
      <c r="AK6798" s="153"/>
      <c r="AL6798" s="207"/>
      <c r="AM6798" s="207"/>
      <c r="AN6798" s="207"/>
      <c r="AO6798" s="207"/>
      <c r="AP6798" s="147" t="s">
        <v>54</v>
      </c>
      <c r="AQ6798" s="147"/>
      <c r="AR6798" s="147"/>
      <c r="AS6798" s="209" t="s">
        <v>68</v>
      </c>
      <c r="AT6798" s="223" t="str">
        <f>MONTH(B6798)&amp;"/"&amp;YEAR(B6798)</f>
        <v>5/2026</v>
      </c>
      <c r="AU6798" s="223">
        <f>WEEKNUM(B6798)-WEEKNUM(EOMONTH(B6798,-1)+1)+1</f>
        <v>4</v>
      </c>
      <c r="AV6798" s="209" t="str">
        <f>MONTH(R6798)&amp;"/"&amp;YEAR(R6798)</f>
        <v>1/1900</v>
      </c>
      <c r="AW6798" s="209" t="e">
        <f>WEEKNUM(R6798)-WEEKNUM(EOMONTH(R6798,-1)+1)+1</f>
        <v>#NUM!</v>
      </c>
      <c r="AX6798" s="209">
        <f>IF(BB6798="S",IF(Q6798="1. Aceitou o programa",R6798-B6798,0),0)</f>
        <v>0</v>
      </c>
      <c r="AY6798" s="209">
        <f>IF(BB6798="S",IF(AND(S6798&lt;&gt;"",R6798&lt;&gt;""),S6798-R6798,0),0)</f>
        <v>0</v>
      </c>
      <c r="AZ6798" s="209">
        <f>IF(BB6798="S",IF(Q6798="1. Aceitou o programa",IF(OR(X6798="Não se Aplica",X6798=""),IF(OR(W6798="Não se Aplica",W6798=""),0,W6798-V6798),AVERAGE(X6798-W6798,W6798-V6798)),0),0)</f>
        <v>0</v>
      </c>
      <c r="BA6798" s="209">
        <f>IF(BB6798="S",IF(AND(Q6798="1. Aceitou o programa",AH6798="Realizada"),IFERROR(IF(AG6798="",0,AG6798-R6798),0),0),0)</f>
        <v>0</v>
      </c>
      <c r="BB6798" s="209" t="str">
        <f>_xlfn.XLOOKUP(U6798,'Lista Suspensa'!$AA$20:$AA$23,'Lista Suspensa'!$AB$20:$AB$23,"N/A")</f>
        <v>S</v>
      </c>
    </row>
    <row r="6799" spans="1:54" ht="12" customHeight="1">
      <c r="A6799" s="151" t="s">
        <v>67</v>
      </c>
      <c r="B6799" s="152">
        <v>46160</v>
      </c>
      <c r="C6799" s="153" t="s">
        <v>122</v>
      </c>
      <c r="D6799" s="153" t="s">
        <v>175</v>
      </c>
      <c r="E6799" s="244">
        <v>96913952</v>
      </c>
      <c r="F6799" s="144" t="s">
        <v>11263</v>
      </c>
      <c r="G6799" s="230"/>
      <c r="H6799" s="154">
        <v>23222</v>
      </c>
      <c r="I6799" s="153">
        <v>62</v>
      </c>
      <c r="J6799" s="148" t="s">
        <v>70</v>
      </c>
      <c r="K6799" s="153" t="s">
        <v>59</v>
      </c>
      <c r="L6799" s="153"/>
      <c r="M6799" s="153"/>
      <c r="N6799" s="153">
        <v>450</v>
      </c>
      <c r="O6799" s="155">
        <v>12000000000</v>
      </c>
      <c r="P6799" s="156" t="s">
        <v>60</v>
      </c>
      <c r="Q6799" s="157" t="s">
        <v>8211</v>
      </c>
      <c r="R6799" s="158"/>
      <c r="S6799" s="159"/>
      <c r="T6799" s="159" t="s">
        <v>6983</v>
      </c>
      <c r="U6799" s="159" t="s">
        <v>8212</v>
      </c>
      <c r="V6799" s="154">
        <v>46174</v>
      </c>
      <c r="W6799" s="154"/>
      <c r="X6799" s="154"/>
      <c r="Y6799" s="160"/>
      <c r="Z6799" s="160"/>
      <c r="AA6799" s="153"/>
      <c r="AB6799" s="153"/>
      <c r="AC6799" s="182" t="e">
        <f t="shared" si="214"/>
        <v>#DIV/0!</v>
      </c>
      <c r="AD6799" s="153" t="e">
        <f t="shared" si="215"/>
        <v>#DIV/0!</v>
      </c>
      <c r="AE6799" s="207"/>
      <c r="AF6799" s="153"/>
      <c r="AG6799" s="159"/>
      <c r="AH6799" s="153"/>
      <c r="AI6799" s="161"/>
      <c r="AJ6799" s="153"/>
      <c r="AK6799" s="153"/>
      <c r="AL6799" s="207"/>
      <c r="AM6799" s="207"/>
      <c r="AN6799" s="207"/>
      <c r="AO6799" s="207"/>
      <c r="AP6799" s="147" t="s">
        <v>54</v>
      </c>
      <c r="AQ6799" s="147"/>
      <c r="AR6799" s="147"/>
      <c r="AS6799" s="209" t="s">
        <v>68</v>
      </c>
      <c r="AT6799" s="223" t="str">
        <f>MONTH(B6799)&amp;"/"&amp;YEAR(B6799)</f>
        <v>5/2026</v>
      </c>
      <c r="AU6799" s="223">
        <f>WEEKNUM(B6799)-WEEKNUM(EOMONTH(B6799,-1)+1)+1</f>
        <v>4</v>
      </c>
      <c r="AV6799" s="209" t="str">
        <f>MONTH(R6799)&amp;"/"&amp;YEAR(R6799)</f>
        <v>1/1900</v>
      </c>
      <c r="AW6799" s="209" t="e">
        <f>WEEKNUM(R6799)-WEEKNUM(EOMONTH(R6799,-1)+1)+1</f>
        <v>#NUM!</v>
      </c>
      <c r="AX6799" s="209">
        <f>IF(BB6799="S",IF(Q6799="1. Aceitou o programa",R6799-B6799,0),0)</f>
        <v>0</v>
      </c>
      <c r="AY6799" s="209">
        <f>IF(BB6799="S",IF(AND(S6799&lt;&gt;"",R6799&lt;&gt;""),S6799-R6799,0),0)</f>
        <v>0</v>
      </c>
      <c r="AZ6799" s="209">
        <f>IF(BB6799="S",IF(Q6799="1. Aceitou o programa",IF(OR(X6799="Não se Aplica",X6799=""),IF(OR(W6799="Não se Aplica",W6799=""),0,W6799-V6799),AVERAGE(X6799-W6799,W6799-V6799)),0),0)</f>
        <v>0</v>
      </c>
      <c r="BA6799" s="209">
        <f>IF(BB6799="S",IF(AND(Q6799="1. Aceitou o programa",AH6799="Realizada"),IFERROR(IF(AG6799="",0,AG6799-R6799),0),0),0)</f>
        <v>0</v>
      </c>
      <c r="BB6799" s="209" t="str">
        <f>_xlfn.XLOOKUP(U6799,'Lista Suspensa'!$AA$20:$AA$23,'Lista Suspensa'!$AB$20:$AB$23,"N/A")</f>
        <v>S</v>
      </c>
    </row>
    <row r="6800" spans="1:54" ht="12" customHeight="1">
      <c r="A6800" s="151" t="s">
        <v>67</v>
      </c>
      <c r="B6800" s="152">
        <v>46160</v>
      </c>
      <c r="C6800" s="153" t="s">
        <v>122</v>
      </c>
      <c r="D6800" s="153" t="s">
        <v>175</v>
      </c>
      <c r="E6800" s="244">
        <v>94431782</v>
      </c>
      <c r="F6800" s="144" t="s">
        <v>11264</v>
      </c>
      <c r="G6800" s="230"/>
      <c r="H6800" s="154">
        <v>35523</v>
      </c>
      <c r="I6800" s="153">
        <v>29</v>
      </c>
      <c r="J6800" s="148" t="s">
        <v>70</v>
      </c>
      <c r="K6800" s="153" t="s">
        <v>59</v>
      </c>
      <c r="L6800" s="153"/>
      <c r="M6800" s="153"/>
      <c r="N6800" s="153">
        <v>400</v>
      </c>
      <c r="O6800" s="155">
        <v>12000000000</v>
      </c>
      <c r="P6800" s="156" t="s">
        <v>60</v>
      </c>
      <c r="Q6800" s="157" t="s">
        <v>8211</v>
      </c>
      <c r="R6800" s="158"/>
      <c r="S6800" s="159"/>
      <c r="T6800" s="159" t="s">
        <v>6983</v>
      </c>
      <c r="U6800" s="159" t="s">
        <v>8212</v>
      </c>
      <c r="V6800" s="154">
        <v>46174</v>
      </c>
      <c r="W6800" s="154"/>
      <c r="X6800" s="154"/>
      <c r="Y6800" s="160"/>
      <c r="Z6800" s="160"/>
      <c r="AA6800" s="153"/>
      <c r="AB6800" s="153"/>
      <c r="AC6800" s="182" t="e">
        <f t="shared" si="214"/>
        <v>#DIV/0!</v>
      </c>
      <c r="AD6800" s="153" t="e">
        <f t="shared" si="215"/>
        <v>#DIV/0!</v>
      </c>
      <c r="AE6800" s="207"/>
      <c r="AF6800" s="153"/>
      <c r="AG6800" s="159"/>
      <c r="AH6800" s="153"/>
      <c r="AI6800" s="161"/>
      <c r="AJ6800" s="153"/>
      <c r="AK6800" s="153"/>
      <c r="AL6800" s="207"/>
      <c r="AM6800" s="207"/>
      <c r="AN6800" s="207"/>
      <c r="AO6800" s="207"/>
      <c r="AP6800" s="147" t="s">
        <v>54</v>
      </c>
      <c r="AQ6800" s="147"/>
      <c r="AR6800" s="147"/>
      <c r="AS6800" s="209" t="s">
        <v>68</v>
      </c>
      <c r="AT6800" s="223" t="str">
        <f>MONTH(B6800)&amp;"/"&amp;YEAR(B6800)</f>
        <v>5/2026</v>
      </c>
      <c r="AU6800" s="223">
        <f>WEEKNUM(B6800)-WEEKNUM(EOMONTH(B6800,-1)+1)+1</f>
        <v>4</v>
      </c>
      <c r="AV6800" s="209" t="str">
        <f>MONTH(R6800)&amp;"/"&amp;YEAR(R6800)</f>
        <v>1/1900</v>
      </c>
      <c r="AW6800" s="209" t="e">
        <f>WEEKNUM(R6800)-WEEKNUM(EOMONTH(R6800,-1)+1)+1</f>
        <v>#NUM!</v>
      </c>
      <c r="AX6800" s="209">
        <f>IF(BB6800="S",IF(Q6800="1. Aceitou o programa",R6800-B6800,0),0)</f>
        <v>0</v>
      </c>
      <c r="AY6800" s="209">
        <f>IF(BB6800="S",IF(AND(S6800&lt;&gt;"",R6800&lt;&gt;""),S6800-R6800,0),0)</f>
        <v>0</v>
      </c>
      <c r="AZ6800" s="209">
        <f>IF(BB6800="S",IF(Q6800="1. Aceitou o programa",IF(OR(X6800="Não se Aplica",X6800=""),IF(OR(W6800="Não se Aplica",W6800=""),0,W6800-V6800),AVERAGE(X6800-W6800,W6800-V6800)),0),0)</f>
        <v>0</v>
      </c>
      <c r="BA6800" s="209">
        <f>IF(BB6800="S",IF(AND(Q6800="1. Aceitou o programa",AH6800="Realizada"),IFERROR(IF(AG6800="",0,AG6800-R6800),0),0),0)</f>
        <v>0</v>
      </c>
      <c r="BB6800" s="209" t="str">
        <f>_xlfn.XLOOKUP(U6800,'Lista Suspensa'!$AA$20:$AA$23,'Lista Suspensa'!$AB$20:$AB$23,"N/A")</f>
        <v>S</v>
      </c>
    </row>
    <row r="6801" spans="1:54" ht="12" customHeight="1">
      <c r="A6801" s="151" t="s">
        <v>67</v>
      </c>
      <c r="B6801" s="152">
        <v>46160</v>
      </c>
      <c r="C6801" s="153" t="s">
        <v>122</v>
      </c>
      <c r="D6801" s="153" t="s">
        <v>175</v>
      </c>
      <c r="E6801" s="244">
        <v>92937836</v>
      </c>
      <c r="F6801" s="144" t="s">
        <v>11265</v>
      </c>
      <c r="G6801" s="230"/>
      <c r="H6801" s="154">
        <v>34258</v>
      </c>
      <c r="I6801" s="153">
        <v>32</v>
      </c>
      <c r="J6801" s="148" t="s">
        <v>70</v>
      </c>
      <c r="K6801" s="153" t="s">
        <v>59</v>
      </c>
      <c r="L6801" s="153"/>
      <c r="M6801" s="153"/>
      <c r="N6801" s="153">
        <v>400</v>
      </c>
      <c r="O6801" s="155">
        <v>12000000000</v>
      </c>
      <c r="P6801" s="156" t="s">
        <v>60</v>
      </c>
      <c r="Q6801" s="157" t="s">
        <v>8211</v>
      </c>
      <c r="R6801" s="158"/>
      <c r="S6801" s="159"/>
      <c r="T6801" s="159" t="s">
        <v>6983</v>
      </c>
      <c r="U6801" s="159" t="s">
        <v>8212</v>
      </c>
      <c r="V6801" s="154">
        <v>46174</v>
      </c>
      <c r="W6801" s="154"/>
      <c r="X6801" s="154"/>
      <c r="Y6801" s="160"/>
      <c r="Z6801" s="160"/>
      <c r="AA6801" s="153"/>
      <c r="AB6801" s="153"/>
      <c r="AC6801" s="182" t="e">
        <f t="shared" si="214"/>
        <v>#DIV/0!</v>
      </c>
      <c r="AD6801" s="153" t="e">
        <f t="shared" si="215"/>
        <v>#DIV/0!</v>
      </c>
      <c r="AE6801" s="207"/>
      <c r="AF6801" s="153"/>
      <c r="AG6801" s="159"/>
      <c r="AH6801" s="153"/>
      <c r="AI6801" s="161"/>
      <c r="AJ6801" s="153"/>
      <c r="AK6801" s="153"/>
      <c r="AL6801" s="207"/>
      <c r="AM6801" s="207"/>
      <c r="AN6801" s="207"/>
      <c r="AO6801" s="207"/>
      <c r="AP6801" s="147" t="s">
        <v>54</v>
      </c>
      <c r="AQ6801" s="147"/>
      <c r="AR6801" s="147"/>
      <c r="AS6801" s="209" t="s">
        <v>68</v>
      </c>
      <c r="AT6801" s="223" t="str">
        <f>MONTH(B6801)&amp;"/"&amp;YEAR(B6801)</f>
        <v>5/2026</v>
      </c>
      <c r="AU6801" s="223">
        <f>WEEKNUM(B6801)-WEEKNUM(EOMONTH(B6801,-1)+1)+1</f>
        <v>4</v>
      </c>
      <c r="AV6801" s="209" t="str">
        <f>MONTH(R6801)&amp;"/"&amp;YEAR(R6801)</f>
        <v>1/1900</v>
      </c>
      <c r="AW6801" s="209" t="e">
        <f>WEEKNUM(R6801)-WEEKNUM(EOMONTH(R6801,-1)+1)+1</f>
        <v>#NUM!</v>
      </c>
      <c r="AX6801" s="209">
        <f>IF(BB6801="S",IF(Q6801="1. Aceitou o programa",R6801-B6801,0),0)</f>
        <v>0</v>
      </c>
      <c r="AY6801" s="209">
        <f>IF(BB6801="S",IF(AND(S6801&lt;&gt;"",R6801&lt;&gt;""),S6801-R6801,0),0)</f>
        <v>0</v>
      </c>
      <c r="AZ6801" s="209">
        <f>IF(BB6801="S",IF(Q6801="1. Aceitou o programa",IF(OR(X6801="Não se Aplica",X6801=""),IF(OR(W6801="Não se Aplica",W6801=""),0,W6801-V6801),AVERAGE(X6801-W6801,W6801-V6801)),0),0)</f>
        <v>0</v>
      </c>
      <c r="BA6801" s="209">
        <f>IF(BB6801="S",IF(AND(Q6801="1. Aceitou o programa",AH6801="Realizada"),IFERROR(IF(AG6801="",0,AG6801-R6801),0),0),0)</f>
        <v>0</v>
      </c>
      <c r="BB6801" s="209" t="str">
        <f>_xlfn.XLOOKUP(U6801,'Lista Suspensa'!$AA$20:$AA$23,'Lista Suspensa'!$AB$20:$AB$23,"N/A")</f>
        <v>S</v>
      </c>
    </row>
    <row r="6802" spans="1:54" ht="12" customHeight="1">
      <c r="A6802" s="151" t="s">
        <v>67</v>
      </c>
      <c r="B6802" s="152">
        <v>46162</v>
      </c>
      <c r="C6802" s="153" t="s">
        <v>122</v>
      </c>
      <c r="D6802" s="153" t="s">
        <v>167</v>
      </c>
      <c r="E6802" s="244">
        <v>96153715</v>
      </c>
      <c r="F6802" s="144" t="s">
        <v>11266</v>
      </c>
      <c r="G6802" s="230">
        <v>15266989602</v>
      </c>
      <c r="H6802" s="154">
        <v>37868</v>
      </c>
      <c r="I6802" s="153">
        <v>22</v>
      </c>
      <c r="J6802" s="148" t="s">
        <v>70</v>
      </c>
      <c r="K6802" s="153" t="s">
        <v>59</v>
      </c>
      <c r="L6802" s="153"/>
      <c r="M6802" s="153"/>
      <c r="N6802" s="153">
        <v>450</v>
      </c>
      <c r="O6802" s="155">
        <v>11937466019</v>
      </c>
      <c r="P6802" s="156" t="s">
        <v>60</v>
      </c>
      <c r="Q6802" s="157" t="s">
        <v>8211</v>
      </c>
      <c r="R6802" s="158"/>
      <c r="S6802" s="159"/>
      <c r="T6802" s="159" t="s">
        <v>6983</v>
      </c>
      <c r="U6802" s="159" t="s">
        <v>8212</v>
      </c>
      <c r="V6802" s="154">
        <v>46174</v>
      </c>
      <c r="W6802" s="154"/>
      <c r="X6802" s="154"/>
      <c r="Y6802" s="160"/>
      <c r="Z6802" s="160"/>
      <c r="AA6802" s="153"/>
      <c r="AB6802" s="153"/>
      <c r="AC6802" s="182" t="e">
        <f t="shared" si="214"/>
        <v>#DIV/0!</v>
      </c>
      <c r="AD6802" s="153" t="e">
        <f t="shared" si="215"/>
        <v>#DIV/0!</v>
      </c>
      <c r="AE6802" s="207"/>
      <c r="AF6802" s="153"/>
      <c r="AG6802" s="159"/>
      <c r="AH6802" s="153"/>
      <c r="AI6802" s="161"/>
      <c r="AJ6802" s="153"/>
      <c r="AK6802" s="153"/>
      <c r="AL6802" s="207"/>
      <c r="AM6802" s="207"/>
      <c r="AN6802" s="207"/>
      <c r="AO6802" s="207"/>
      <c r="AP6802" s="147" t="s">
        <v>54</v>
      </c>
      <c r="AQ6802" s="147"/>
      <c r="AR6802" s="147"/>
      <c r="AS6802" s="209" t="s">
        <v>68</v>
      </c>
      <c r="AT6802" s="223" t="str">
        <f>MONTH(B6802)&amp;"/"&amp;YEAR(B6802)</f>
        <v>5/2026</v>
      </c>
      <c r="AU6802" s="223">
        <f>WEEKNUM(B6802)-WEEKNUM(EOMONTH(B6802,-1)+1)+1</f>
        <v>4</v>
      </c>
      <c r="AV6802" s="209" t="str">
        <f>MONTH(R6802)&amp;"/"&amp;YEAR(R6802)</f>
        <v>1/1900</v>
      </c>
      <c r="AW6802" s="209" t="e">
        <f>WEEKNUM(R6802)-WEEKNUM(EOMONTH(R6802,-1)+1)+1</f>
        <v>#NUM!</v>
      </c>
      <c r="AX6802" s="209">
        <f>IF(BB6802="S",IF(Q6802="1. Aceitou o programa",R6802-B6802,0),0)</f>
        <v>0</v>
      </c>
      <c r="AY6802" s="209">
        <f>IF(BB6802="S",IF(AND(S6802&lt;&gt;"",R6802&lt;&gt;""),S6802-R6802,0),0)</f>
        <v>0</v>
      </c>
      <c r="AZ6802" s="209">
        <f>IF(BB6802="S",IF(Q6802="1. Aceitou o programa",IF(OR(X6802="Não se Aplica",X6802=""),IF(OR(W6802="Não se Aplica",W6802=""),0,W6802-V6802),AVERAGE(X6802-W6802,W6802-V6802)),0),0)</f>
        <v>0</v>
      </c>
      <c r="BA6802" s="209">
        <f>IF(BB6802="S",IF(AND(Q6802="1. Aceitou o programa",AH6802="Realizada"),IFERROR(IF(AG6802="",0,AG6802-R6802),0),0),0)</f>
        <v>0</v>
      </c>
      <c r="BB6802" s="209" t="str">
        <f>_xlfn.XLOOKUP(U6802,'Lista Suspensa'!$AA$20:$AA$23,'Lista Suspensa'!$AB$20:$AB$23,"N/A")</f>
        <v>S</v>
      </c>
    </row>
    <row r="6803" spans="1:54" ht="12" customHeight="1">
      <c r="A6803" s="151" t="s">
        <v>67</v>
      </c>
      <c r="B6803" s="152">
        <v>46162</v>
      </c>
      <c r="C6803" s="153" t="s">
        <v>122</v>
      </c>
      <c r="D6803" s="153" t="s">
        <v>471</v>
      </c>
      <c r="E6803" s="244">
        <v>95661811</v>
      </c>
      <c r="F6803" s="144" t="s">
        <v>11267</v>
      </c>
      <c r="G6803" s="230">
        <v>8549599719</v>
      </c>
      <c r="H6803" s="154">
        <v>29417</v>
      </c>
      <c r="I6803" s="153">
        <v>45</v>
      </c>
      <c r="J6803" s="148" t="s">
        <v>58</v>
      </c>
      <c r="K6803" s="153" t="s">
        <v>101</v>
      </c>
      <c r="L6803" s="153"/>
      <c r="M6803" s="153"/>
      <c r="N6803" s="153">
        <v>380</v>
      </c>
      <c r="O6803" s="155">
        <v>21968574011</v>
      </c>
      <c r="P6803" s="156" t="s">
        <v>60</v>
      </c>
      <c r="Q6803" s="157" t="s">
        <v>8211</v>
      </c>
      <c r="R6803" s="158"/>
      <c r="S6803" s="159"/>
      <c r="T6803" s="159" t="s">
        <v>6983</v>
      </c>
      <c r="U6803" s="159" t="s">
        <v>8212</v>
      </c>
      <c r="V6803" s="154">
        <v>46174</v>
      </c>
      <c r="W6803" s="154"/>
      <c r="X6803" s="154"/>
      <c r="Y6803" s="160"/>
      <c r="Z6803" s="160"/>
      <c r="AA6803" s="153"/>
      <c r="AB6803" s="153"/>
      <c r="AC6803" s="182" t="e">
        <f t="shared" si="214"/>
        <v>#DIV/0!</v>
      </c>
      <c r="AD6803" s="153" t="e">
        <f t="shared" si="215"/>
        <v>#DIV/0!</v>
      </c>
      <c r="AE6803" s="207"/>
      <c r="AF6803" s="153"/>
      <c r="AG6803" s="159"/>
      <c r="AH6803" s="153"/>
      <c r="AI6803" s="161"/>
      <c r="AJ6803" s="153"/>
      <c r="AK6803" s="153"/>
      <c r="AL6803" s="207"/>
      <c r="AM6803" s="207"/>
      <c r="AN6803" s="207"/>
      <c r="AO6803" s="207"/>
      <c r="AP6803" s="147" t="s">
        <v>54</v>
      </c>
      <c r="AQ6803" s="147"/>
      <c r="AR6803" s="147"/>
      <c r="AS6803" s="209" t="s">
        <v>68</v>
      </c>
      <c r="AT6803" s="223" t="str">
        <f>MONTH(B6803)&amp;"/"&amp;YEAR(B6803)</f>
        <v>5/2026</v>
      </c>
      <c r="AU6803" s="223">
        <f>WEEKNUM(B6803)-WEEKNUM(EOMONTH(B6803,-1)+1)+1</f>
        <v>4</v>
      </c>
      <c r="AV6803" s="209" t="str">
        <f>MONTH(R6803)&amp;"/"&amp;YEAR(R6803)</f>
        <v>1/1900</v>
      </c>
      <c r="AW6803" s="209" t="e">
        <f>WEEKNUM(R6803)-WEEKNUM(EOMONTH(R6803,-1)+1)+1</f>
        <v>#NUM!</v>
      </c>
      <c r="AX6803" s="209">
        <f>IF(BB6803="S",IF(Q6803="1. Aceitou o programa",R6803-B6803,0),0)</f>
        <v>0</v>
      </c>
      <c r="AY6803" s="209">
        <f>IF(BB6803="S",IF(AND(S6803&lt;&gt;"",R6803&lt;&gt;""),S6803-R6803,0),0)</f>
        <v>0</v>
      </c>
      <c r="AZ6803" s="209">
        <f>IF(BB6803="S",IF(Q6803="1. Aceitou o programa",IF(OR(X6803="Não se Aplica",X6803=""),IF(OR(W6803="Não se Aplica",W6803=""),0,W6803-V6803),AVERAGE(X6803-W6803,W6803-V6803)),0),0)</f>
        <v>0</v>
      </c>
      <c r="BA6803" s="209">
        <f>IF(BB6803="S",IF(AND(Q6803="1. Aceitou o programa",AH6803="Realizada"),IFERROR(IF(AG6803="",0,AG6803-R6803),0),0),0)</f>
        <v>0</v>
      </c>
      <c r="BB6803" s="209" t="str">
        <f>_xlfn.XLOOKUP(U6803,'Lista Suspensa'!$AA$20:$AA$23,'Lista Suspensa'!$AB$20:$AB$23,"N/A")</f>
        <v>S</v>
      </c>
    </row>
    <row r="6804" spans="1:54" ht="12" customHeight="1">
      <c r="A6804" s="151" t="s">
        <v>67</v>
      </c>
      <c r="B6804" s="152">
        <v>46163</v>
      </c>
      <c r="C6804" s="153" t="s">
        <v>11268</v>
      </c>
      <c r="D6804" s="153" t="s">
        <v>3751</v>
      </c>
      <c r="E6804" s="244">
        <v>88574356</v>
      </c>
      <c r="F6804" s="144" t="s">
        <v>11269</v>
      </c>
      <c r="G6804" s="230">
        <v>14466076740</v>
      </c>
      <c r="H6804" s="154">
        <v>33597</v>
      </c>
      <c r="I6804" s="153">
        <v>34</v>
      </c>
      <c r="J6804" s="148"/>
      <c r="K6804" s="153" t="s">
        <v>101</v>
      </c>
      <c r="L6804" s="153"/>
      <c r="M6804" s="153"/>
      <c r="N6804" s="153">
        <v>120</v>
      </c>
      <c r="O6804" s="155">
        <v>21976124247</v>
      </c>
      <c r="P6804" s="156" t="s">
        <v>60</v>
      </c>
      <c r="Q6804" s="157" t="s">
        <v>6982</v>
      </c>
      <c r="R6804" s="158"/>
      <c r="S6804" s="159">
        <v>46181</v>
      </c>
      <c r="T6804" s="159" t="s">
        <v>6983</v>
      </c>
      <c r="U6804" s="159" t="s">
        <v>6152</v>
      </c>
      <c r="V6804" s="154">
        <v>46174</v>
      </c>
      <c r="W6804" s="154"/>
      <c r="X6804" s="154"/>
      <c r="Y6804" s="160"/>
      <c r="Z6804" s="160"/>
      <c r="AA6804" s="153"/>
      <c r="AB6804" s="153"/>
      <c r="AC6804" s="182" t="e">
        <f t="shared" si="214"/>
        <v>#DIV/0!</v>
      </c>
      <c r="AD6804" s="153" t="e">
        <f t="shared" si="215"/>
        <v>#DIV/0!</v>
      </c>
      <c r="AE6804" s="207"/>
      <c r="AF6804" s="153"/>
      <c r="AG6804" s="159"/>
      <c r="AH6804" s="153"/>
      <c r="AI6804" s="161"/>
      <c r="AJ6804" s="153"/>
      <c r="AK6804" s="153"/>
      <c r="AL6804" s="207"/>
      <c r="AM6804" s="207"/>
      <c r="AN6804" s="207"/>
      <c r="AO6804" s="207"/>
      <c r="AP6804" s="147" t="s">
        <v>54</v>
      </c>
      <c r="AQ6804" s="147"/>
      <c r="AR6804" s="147"/>
      <c r="AS6804" s="209" t="s">
        <v>68</v>
      </c>
      <c r="AT6804" s="223" t="str">
        <f>MONTH(B6804)&amp;"/"&amp;YEAR(B6804)</f>
        <v>5/2026</v>
      </c>
      <c r="AU6804" s="223">
        <f>WEEKNUM(B6804)-WEEKNUM(EOMONTH(B6804,-1)+1)+1</f>
        <v>4</v>
      </c>
      <c r="AV6804" s="209" t="str">
        <f>MONTH(R6804)&amp;"/"&amp;YEAR(R6804)</f>
        <v>1/1900</v>
      </c>
      <c r="AW6804" s="209" t="e">
        <f>WEEKNUM(R6804)-WEEKNUM(EOMONTH(R6804,-1)+1)+1</f>
        <v>#NUM!</v>
      </c>
      <c r="AX6804" s="209">
        <f>IF(BB6804="S",IF(Q6804="1. Aceitou o programa",R6804-B6804,0),0)</f>
        <v>0</v>
      </c>
      <c r="AY6804" s="209">
        <f>IF(BB6804="S",IF(AND(S6804&lt;&gt;"",R6804&lt;&gt;""),S6804-R6804,0),0)</f>
        <v>0</v>
      </c>
      <c r="AZ6804" s="209">
        <f>IF(BB6804="S",IF(Q6804="1. Aceitou o programa",IF(OR(X6804="Não se Aplica",X6804=""),IF(OR(W6804="Não se Aplica",W6804=""),0,W6804-V6804),AVERAGE(X6804-W6804,W6804-V6804)),0),0)</f>
        <v>0</v>
      </c>
      <c r="BA6804" s="209">
        <f>IF(BB6804="S",IF(AND(Q6804="1. Aceitou o programa",AH6804="Realizada"),IFERROR(IF(AG6804="",0,AG6804-R6804),0),0),0)</f>
        <v>0</v>
      </c>
      <c r="BB6804" s="209" t="str">
        <f>_xlfn.XLOOKUP(U6804,'Lista Suspensa'!$AA$20:$AA$23,'Lista Suspensa'!$AB$20:$AB$23,"N/A")</f>
        <v>S</v>
      </c>
    </row>
    <row r="6805" spans="1:54" ht="12" customHeight="1">
      <c r="A6805" s="151" t="s">
        <v>67</v>
      </c>
      <c r="B6805" s="152">
        <v>46148</v>
      </c>
      <c r="C6805" s="153" t="s">
        <v>297</v>
      </c>
      <c r="D6805" s="153" t="s">
        <v>455</v>
      </c>
      <c r="E6805" s="244">
        <v>71607832</v>
      </c>
      <c r="F6805" s="144" t="s">
        <v>11270</v>
      </c>
      <c r="G6805" s="230"/>
      <c r="H6805" s="154">
        <v>27814</v>
      </c>
      <c r="I6805" s="153">
        <v>50</v>
      </c>
      <c r="J6805" s="148" t="s">
        <v>58</v>
      </c>
      <c r="K6805" s="153" t="s">
        <v>59</v>
      </c>
      <c r="L6805" s="153"/>
      <c r="M6805" s="153"/>
      <c r="N6805" s="153">
        <v>50</v>
      </c>
      <c r="O6805" s="155" t="s">
        <v>11271</v>
      </c>
      <c r="P6805" s="156" t="s">
        <v>60</v>
      </c>
      <c r="Q6805" s="157" t="s">
        <v>8211</v>
      </c>
      <c r="R6805" s="158"/>
      <c r="S6805" s="159"/>
      <c r="T6805" s="159" t="s">
        <v>6983</v>
      </c>
      <c r="U6805" s="159" t="s">
        <v>8212</v>
      </c>
      <c r="V6805" s="154">
        <v>46174</v>
      </c>
      <c r="W6805" s="154"/>
      <c r="X6805" s="154"/>
      <c r="Y6805" s="160"/>
      <c r="Z6805" s="160"/>
      <c r="AA6805" s="153"/>
      <c r="AB6805" s="153"/>
      <c r="AC6805" s="182" t="e">
        <f t="shared" si="214"/>
        <v>#DIV/0!</v>
      </c>
      <c r="AD6805" s="153" t="e">
        <f t="shared" si="215"/>
        <v>#DIV/0!</v>
      </c>
      <c r="AE6805" s="207"/>
      <c r="AF6805" s="153"/>
      <c r="AG6805" s="159"/>
      <c r="AH6805" s="153"/>
      <c r="AI6805" s="161"/>
      <c r="AJ6805" s="153"/>
      <c r="AK6805" s="153"/>
      <c r="AL6805" s="207"/>
      <c r="AM6805" s="207"/>
      <c r="AN6805" s="207"/>
      <c r="AO6805" s="207"/>
      <c r="AP6805" s="147" t="s">
        <v>4751</v>
      </c>
      <c r="AQ6805" s="147" t="s">
        <v>67</v>
      </c>
      <c r="AR6805" s="147"/>
      <c r="AS6805" s="209" t="s">
        <v>68</v>
      </c>
      <c r="AT6805" s="223" t="str">
        <f>MONTH(B6805)&amp;"/"&amp;YEAR(B6805)</f>
        <v>5/2026</v>
      </c>
      <c r="AU6805" s="223">
        <f>WEEKNUM(B6805)-WEEKNUM(EOMONTH(B6805,-1)+1)+1</f>
        <v>2</v>
      </c>
      <c r="AV6805" s="209" t="str">
        <f>MONTH(R6805)&amp;"/"&amp;YEAR(R6805)</f>
        <v>1/1900</v>
      </c>
      <c r="AW6805" s="209" t="e">
        <f>WEEKNUM(R6805)-WEEKNUM(EOMONTH(R6805,-1)+1)+1</f>
        <v>#NUM!</v>
      </c>
      <c r="AX6805" s="209">
        <f>IF(BB6805="S",IF(Q6805="1. Aceitou o programa",R6805-B6805,0),0)</f>
        <v>0</v>
      </c>
      <c r="AY6805" s="209">
        <f>IF(BB6805="S",IF(AND(S6805&lt;&gt;"",R6805&lt;&gt;""),S6805-R6805,0),0)</f>
        <v>0</v>
      </c>
      <c r="AZ6805" s="209">
        <f>IF(BB6805="S",IF(Q6805="1. Aceitou o programa",IF(OR(X6805="Não se Aplica",X6805=""),IF(OR(W6805="Não se Aplica",W6805=""),0,W6805-V6805),AVERAGE(X6805-W6805,W6805-V6805)),0),0)</f>
        <v>0</v>
      </c>
      <c r="BA6805" s="209">
        <f>IF(BB6805="S",IF(AND(Q6805="1. Aceitou o programa",AH6805="Realizada"),IFERROR(IF(AG6805="",0,AG6805-R6805),0),0),0)</f>
        <v>0</v>
      </c>
      <c r="BB6805" s="209" t="str">
        <f>_xlfn.XLOOKUP(U6805,'Lista Suspensa'!$AA$20:$AA$23,'Lista Suspensa'!$AB$20:$AB$23,"N/A")</f>
        <v>S</v>
      </c>
    </row>
    <row r="6806" spans="1:54" ht="12" customHeight="1">
      <c r="A6806" s="151" t="s">
        <v>67</v>
      </c>
      <c r="B6806" s="152">
        <v>46148</v>
      </c>
      <c r="C6806" s="153" t="s">
        <v>297</v>
      </c>
      <c r="D6806" s="153" t="s">
        <v>455</v>
      </c>
      <c r="E6806" s="244">
        <v>95878963</v>
      </c>
      <c r="F6806" s="144" t="s">
        <v>11272</v>
      </c>
      <c r="G6806" s="230"/>
      <c r="H6806" s="154">
        <v>28356</v>
      </c>
      <c r="I6806" s="153">
        <v>48</v>
      </c>
      <c r="J6806" s="148" t="s">
        <v>58</v>
      </c>
      <c r="K6806" s="153" t="s">
        <v>101</v>
      </c>
      <c r="L6806" s="153"/>
      <c r="M6806" s="153"/>
      <c r="N6806" s="153">
        <v>380</v>
      </c>
      <c r="O6806" s="155" t="s">
        <v>11273</v>
      </c>
      <c r="P6806" s="156" t="s">
        <v>60</v>
      </c>
      <c r="Q6806" s="157" t="s">
        <v>8211</v>
      </c>
      <c r="R6806" s="158"/>
      <c r="S6806" s="159"/>
      <c r="T6806" s="159" t="s">
        <v>6983</v>
      </c>
      <c r="U6806" s="159" t="s">
        <v>8212</v>
      </c>
      <c r="V6806" s="154">
        <v>46174</v>
      </c>
      <c r="W6806" s="154"/>
      <c r="X6806" s="154"/>
      <c r="Y6806" s="160"/>
      <c r="Z6806" s="160"/>
      <c r="AA6806" s="153"/>
      <c r="AB6806" s="153"/>
      <c r="AC6806" s="182" t="e">
        <f t="shared" si="214"/>
        <v>#DIV/0!</v>
      </c>
      <c r="AD6806" s="153" t="e">
        <f t="shared" si="215"/>
        <v>#DIV/0!</v>
      </c>
      <c r="AE6806" s="207"/>
      <c r="AF6806" s="153"/>
      <c r="AG6806" s="159"/>
      <c r="AH6806" s="153"/>
      <c r="AI6806" s="161"/>
      <c r="AJ6806" s="153"/>
      <c r="AK6806" s="153"/>
      <c r="AL6806" s="207"/>
      <c r="AM6806" s="207"/>
      <c r="AN6806" s="207"/>
      <c r="AO6806" s="207"/>
      <c r="AP6806" s="147" t="s">
        <v>4751</v>
      </c>
      <c r="AQ6806" s="147" t="s">
        <v>67</v>
      </c>
      <c r="AR6806" s="147"/>
      <c r="AS6806" s="209" t="s">
        <v>68</v>
      </c>
      <c r="AT6806" s="223" t="str">
        <f>MONTH(B6806)&amp;"/"&amp;YEAR(B6806)</f>
        <v>5/2026</v>
      </c>
      <c r="AU6806" s="223">
        <f>WEEKNUM(B6806)-WEEKNUM(EOMONTH(B6806,-1)+1)+1</f>
        <v>2</v>
      </c>
      <c r="AV6806" s="209" t="str">
        <f>MONTH(R6806)&amp;"/"&amp;YEAR(R6806)</f>
        <v>1/1900</v>
      </c>
      <c r="AW6806" s="209" t="e">
        <f>WEEKNUM(R6806)-WEEKNUM(EOMONTH(R6806,-1)+1)+1</f>
        <v>#NUM!</v>
      </c>
      <c r="AX6806" s="209">
        <f>IF(BB6806="S",IF(Q6806="1. Aceitou o programa",R6806-B6806,0),0)</f>
        <v>0</v>
      </c>
      <c r="AY6806" s="209">
        <f>IF(BB6806="S",IF(AND(S6806&lt;&gt;"",R6806&lt;&gt;""),S6806-R6806,0),0)</f>
        <v>0</v>
      </c>
      <c r="AZ6806" s="209">
        <f>IF(BB6806="S",IF(Q6806="1. Aceitou o programa",IF(OR(X6806="Não se Aplica",X6806=""),IF(OR(W6806="Não se Aplica",W6806=""),0,W6806-V6806),AVERAGE(X6806-W6806,W6806-V6806)),0),0)</f>
        <v>0</v>
      </c>
      <c r="BA6806" s="209">
        <f>IF(BB6806="S",IF(AND(Q6806="1. Aceitou o programa",AH6806="Realizada"),IFERROR(IF(AG6806="",0,AG6806-R6806),0),0),0)</f>
        <v>0</v>
      </c>
      <c r="BB6806" s="209" t="str">
        <f>_xlfn.XLOOKUP(U6806,'Lista Suspensa'!$AA$20:$AA$23,'Lista Suspensa'!$AB$20:$AB$23,"N/A")</f>
        <v>S</v>
      </c>
    </row>
    <row r="6807" spans="1:54" ht="12" customHeight="1">
      <c r="A6807" s="151" t="s">
        <v>67</v>
      </c>
      <c r="B6807" s="152">
        <v>46148</v>
      </c>
      <c r="C6807" s="153" t="s">
        <v>297</v>
      </c>
      <c r="D6807" s="153" t="s">
        <v>455</v>
      </c>
      <c r="E6807" s="244">
        <v>595736114</v>
      </c>
      <c r="F6807" s="144" t="s">
        <v>11274</v>
      </c>
      <c r="G6807" s="230"/>
      <c r="H6807" s="154">
        <v>29616</v>
      </c>
      <c r="I6807" s="153">
        <v>45</v>
      </c>
      <c r="J6807" s="148" t="s">
        <v>70</v>
      </c>
      <c r="K6807" s="153" t="s">
        <v>59</v>
      </c>
      <c r="L6807" s="153"/>
      <c r="M6807" s="153"/>
      <c r="N6807" s="153">
        <v>50</v>
      </c>
      <c r="O6807" s="155" t="s">
        <v>11275</v>
      </c>
      <c r="P6807" s="156" t="s">
        <v>60</v>
      </c>
      <c r="Q6807" s="157" t="s">
        <v>8211</v>
      </c>
      <c r="R6807" s="158"/>
      <c r="S6807" s="159"/>
      <c r="T6807" s="159" t="s">
        <v>6983</v>
      </c>
      <c r="U6807" s="159" t="s">
        <v>8212</v>
      </c>
      <c r="V6807" s="154">
        <v>46174</v>
      </c>
      <c r="W6807" s="154"/>
      <c r="X6807" s="154"/>
      <c r="Y6807" s="160"/>
      <c r="Z6807" s="160"/>
      <c r="AA6807" s="153"/>
      <c r="AB6807" s="153"/>
      <c r="AC6807" s="182" t="e">
        <f t="shared" si="214"/>
        <v>#DIV/0!</v>
      </c>
      <c r="AD6807" s="153" t="e">
        <f t="shared" si="215"/>
        <v>#DIV/0!</v>
      </c>
      <c r="AE6807" s="207"/>
      <c r="AF6807" s="153"/>
      <c r="AG6807" s="159"/>
      <c r="AH6807" s="153"/>
      <c r="AI6807" s="161"/>
      <c r="AJ6807" s="153"/>
      <c r="AK6807" s="153"/>
      <c r="AL6807" s="207"/>
      <c r="AM6807" s="207"/>
      <c r="AN6807" s="207"/>
      <c r="AO6807" s="207"/>
      <c r="AP6807" s="147" t="s">
        <v>4751</v>
      </c>
      <c r="AQ6807" s="147" t="s">
        <v>67</v>
      </c>
      <c r="AR6807" s="147"/>
      <c r="AS6807" s="209" t="s">
        <v>68</v>
      </c>
      <c r="AT6807" s="223" t="str">
        <f>MONTH(B6807)&amp;"/"&amp;YEAR(B6807)</f>
        <v>5/2026</v>
      </c>
      <c r="AU6807" s="223">
        <f>WEEKNUM(B6807)-WEEKNUM(EOMONTH(B6807,-1)+1)+1</f>
        <v>2</v>
      </c>
      <c r="AV6807" s="209" t="str">
        <f>MONTH(R6807)&amp;"/"&amp;YEAR(R6807)</f>
        <v>1/1900</v>
      </c>
      <c r="AW6807" s="209" t="e">
        <f>WEEKNUM(R6807)-WEEKNUM(EOMONTH(R6807,-1)+1)+1</f>
        <v>#NUM!</v>
      </c>
      <c r="AX6807" s="209">
        <f>IF(BB6807="S",IF(Q6807="1. Aceitou o programa",R6807-B6807,0),0)</f>
        <v>0</v>
      </c>
      <c r="AY6807" s="209">
        <f>IF(BB6807="S",IF(AND(S6807&lt;&gt;"",R6807&lt;&gt;""),S6807-R6807,0),0)</f>
        <v>0</v>
      </c>
      <c r="AZ6807" s="209">
        <f>IF(BB6807="S",IF(Q6807="1. Aceitou o programa",IF(OR(X6807="Não se Aplica",X6807=""),IF(OR(W6807="Não se Aplica",W6807=""),0,W6807-V6807),AVERAGE(X6807-W6807,W6807-V6807)),0),0)</f>
        <v>0</v>
      </c>
      <c r="BA6807" s="209">
        <f>IF(BB6807="S",IF(AND(Q6807="1. Aceitou o programa",AH6807="Realizada"),IFERROR(IF(AG6807="",0,AG6807-R6807),0),0),0)</f>
        <v>0</v>
      </c>
      <c r="BB6807" s="209" t="str">
        <f>_xlfn.XLOOKUP(U6807,'Lista Suspensa'!$AA$20:$AA$23,'Lista Suspensa'!$AB$20:$AB$23,"N/A")</f>
        <v>S</v>
      </c>
    </row>
    <row r="6808" spans="1:54" ht="12" customHeight="1">
      <c r="A6808" s="151" t="s">
        <v>67</v>
      </c>
      <c r="B6808" s="152">
        <v>46148</v>
      </c>
      <c r="C6808" s="153" t="s">
        <v>297</v>
      </c>
      <c r="D6808" s="153" t="s">
        <v>455</v>
      </c>
      <c r="E6808" s="244">
        <v>84949753</v>
      </c>
      <c r="F6808" s="144" t="s">
        <v>11276</v>
      </c>
      <c r="G6808" s="230"/>
      <c r="H6808" s="154">
        <v>26268</v>
      </c>
      <c r="I6808" s="153">
        <v>54</v>
      </c>
      <c r="J6808" s="148" t="s">
        <v>58</v>
      </c>
      <c r="K6808" s="153" t="s">
        <v>59</v>
      </c>
      <c r="L6808" s="153"/>
      <c r="M6808" s="153"/>
      <c r="N6808" s="153">
        <v>380</v>
      </c>
      <c r="O6808" s="155">
        <v>11982903417</v>
      </c>
      <c r="P6808" s="156" t="s">
        <v>60</v>
      </c>
      <c r="Q6808" s="157" t="s">
        <v>8211</v>
      </c>
      <c r="R6808" s="158"/>
      <c r="S6808" s="159"/>
      <c r="T6808" s="159" t="s">
        <v>6983</v>
      </c>
      <c r="U6808" s="159" t="s">
        <v>8212</v>
      </c>
      <c r="V6808" s="154">
        <v>46174</v>
      </c>
      <c r="W6808" s="154"/>
      <c r="X6808" s="154"/>
      <c r="Y6808" s="160"/>
      <c r="Z6808" s="160"/>
      <c r="AA6808" s="153"/>
      <c r="AB6808" s="153"/>
      <c r="AC6808" s="182" t="e">
        <f t="shared" si="214"/>
        <v>#DIV/0!</v>
      </c>
      <c r="AD6808" s="153" t="e">
        <f t="shared" si="215"/>
        <v>#DIV/0!</v>
      </c>
      <c r="AE6808" s="207"/>
      <c r="AF6808" s="153"/>
      <c r="AG6808" s="159"/>
      <c r="AH6808" s="153"/>
      <c r="AI6808" s="161"/>
      <c r="AJ6808" s="153"/>
      <c r="AK6808" s="153"/>
      <c r="AL6808" s="207"/>
      <c r="AM6808" s="207"/>
      <c r="AN6808" s="207"/>
      <c r="AO6808" s="207"/>
      <c r="AP6808" s="147" t="s">
        <v>4751</v>
      </c>
      <c r="AQ6808" s="147" t="s">
        <v>67</v>
      </c>
      <c r="AR6808" s="147"/>
      <c r="AS6808" s="209" t="s">
        <v>68</v>
      </c>
      <c r="AT6808" s="223" t="str">
        <f>MONTH(B6808)&amp;"/"&amp;YEAR(B6808)</f>
        <v>5/2026</v>
      </c>
      <c r="AU6808" s="223">
        <f>WEEKNUM(B6808)-WEEKNUM(EOMONTH(B6808,-1)+1)+1</f>
        <v>2</v>
      </c>
      <c r="AV6808" s="209" t="str">
        <f>MONTH(R6808)&amp;"/"&amp;YEAR(R6808)</f>
        <v>1/1900</v>
      </c>
      <c r="AW6808" s="209" t="e">
        <f>WEEKNUM(R6808)-WEEKNUM(EOMONTH(R6808,-1)+1)+1</f>
        <v>#NUM!</v>
      </c>
      <c r="AX6808" s="209">
        <f>IF(BB6808="S",IF(Q6808="1. Aceitou o programa",R6808-B6808,0),0)</f>
        <v>0</v>
      </c>
      <c r="AY6808" s="209">
        <f>IF(BB6808="S",IF(AND(S6808&lt;&gt;"",R6808&lt;&gt;""),S6808-R6808,0),0)</f>
        <v>0</v>
      </c>
      <c r="AZ6808" s="209">
        <f>IF(BB6808="S",IF(Q6808="1. Aceitou o programa",IF(OR(X6808="Não se Aplica",X6808=""),IF(OR(W6808="Não se Aplica",W6808=""),0,W6808-V6808),AVERAGE(X6808-W6808,W6808-V6808)),0),0)</f>
        <v>0</v>
      </c>
      <c r="BA6808" s="209">
        <f>IF(BB6808="S",IF(AND(Q6808="1. Aceitou o programa",AH6808="Realizada"),IFERROR(IF(AG6808="",0,AG6808-R6808),0),0),0)</f>
        <v>0</v>
      </c>
      <c r="BB6808" s="209" t="str">
        <f>_xlfn.XLOOKUP(U6808,'Lista Suspensa'!$AA$20:$AA$23,'Lista Suspensa'!$AB$20:$AB$23,"N/A")</f>
        <v>S</v>
      </c>
    </row>
    <row r="6809" spans="1:54" ht="12" customHeight="1">
      <c r="A6809" s="151" t="s">
        <v>67</v>
      </c>
      <c r="B6809" s="152">
        <v>46148</v>
      </c>
      <c r="C6809" s="153" t="s">
        <v>297</v>
      </c>
      <c r="D6809" s="153" t="s">
        <v>455</v>
      </c>
      <c r="E6809" s="244">
        <v>95570125</v>
      </c>
      <c r="F6809" s="144" t="s">
        <v>11277</v>
      </c>
      <c r="G6809" s="230"/>
      <c r="H6809" s="154">
        <v>33500</v>
      </c>
      <c r="I6809" s="153">
        <v>34</v>
      </c>
      <c r="J6809" s="148" t="s">
        <v>58</v>
      </c>
      <c r="K6809" s="153" t="s">
        <v>101</v>
      </c>
      <c r="L6809" s="153"/>
      <c r="M6809" s="153"/>
      <c r="N6809" s="153">
        <v>120</v>
      </c>
      <c r="O6809" s="155" t="s">
        <v>11278</v>
      </c>
      <c r="P6809" s="156" t="s">
        <v>60</v>
      </c>
      <c r="Q6809" s="157" t="s">
        <v>8211</v>
      </c>
      <c r="R6809" s="158"/>
      <c r="S6809" s="159"/>
      <c r="T6809" s="159" t="s">
        <v>6983</v>
      </c>
      <c r="U6809" s="159" t="s">
        <v>8212</v>
      </c>
      <c r="V6809" s="154">
        <v>46174</v>
      </c>
      <c r="W6809" s="154"/>
      <c r="X6809" s="154"/>
      <c r="Y6809" s="160"/>
      <c r="Z6809" s="160"/>
      <c r="AA6809" s="153"/>
      <c r="AB6809" s="153"/>
      <c r="AC6809" s="182" t="e">
        <f t="shared" si="214"/>
        <v>#DIV/0!</v>
      </c>
      <c r="AD6809" s="153" t="e">
        <f t="shared" si="215"/>
        <v>#DIV/0!</v>
      </c>
      <c r="AE6809" s="207"/>
      <c r="AF6809" s="153"/>
      <c r="AG6809" s="159"/>
      <c r="AH6809" s="153"/>
      <c r="AI6809" s="161"/>
      <c r="AJ6809" s="153"/>
      <c r="AK6809" s="153"/>
      <c r="AL6809" s="207"/>
      <c r="AM6809" s="207"/>
      <c r="AN6809" s="207"/>
      <c r="AO6809" s="207"/>
      <c r="AP6809" s="147" t="s">
        <v>4751</v>
      </c>
      <c r="AQ6809" s="147" t="s">
        <v>67</v>
      </c>
      <c r="AR6809" s="147"/>
      <c r="AS6809" s="209" t="s">
        <v>68</v>
      </c>
      <c r="AT6809" s="223" t="str">
        <f>MONTH(B6809)&amp;"/"&amp;YEAR(B6809)</f>
        <v>5/2026</v>
      </c>
      <c r="AU6809" s="223">
        <f>WEEKNUM(B6809)-WEEKNUM(EOMONTH(B6809,-1)+1)+1</f>
        <v>2</v>
      </c>
      <c r="AV6809" s="209" t="str">
        <f>MONTH(R6809)&amp;"/"&amp;YEAR(R6809)</f>
        <v>1/1900</v>
      </c>
      <c r="AW6809" s="209" t="e">
        <f>WEEKNUM(R6809)-WEEKNUM(EOMONTH(R6809,-1)+1)+1</f>
        <v>#NUM!</v>
      </c>
      <c r="AX6809" s="209">
        <f>IF(BB6809="S",IF(Q6809="1. Aceitou o programa",R6809-B6809,0),0)</f>
        <v>0</v>
      </c>
      <c r="AY6809" s="209">
        <f>IF(BB6809="S",IF(AND(S6809&lt;&gt;"",R6809&lt;&gt;""),S6809-R6809,0),0)</f>
        <v>0</v>
      </c>
      <c r="AZ6809" s="209">
        <f>IF(BB6809="S",IF(Q6809="1. Aceitou o programa",IF(OR(X6809="Não se Aplica",X6809=""),IF(OR(W6809="Não se Aplica",W6809=""),0,W6809-V6809),AVERAGE(X6809-W6809,W6809-V6809)),0),0)</f>
        <v>0</v>
      </c>
      <c r="BA6809" s="209">
        <f>IF(BB6809="S",IF(AND(Q6809="1. Aceitou o programa",AH6809="Realizada"),IFERROR(IF(AG6809="",0,AG6809-R6809),0),0),0)</f>
        <v>0</v>
      </c>
      <c r="BB6809" s="209" t="str">
        <f>_xlfn.XLOOKUP(U6809,'Lista Suspensa'!$AA$20:$AA$23,'Lista Suspensa'!$AB$20:$AB$23,"N/A")</f>
        <v>S</v>
      </c>
    </row>
    <row r="6810" spans="1:54" ht="12" customHeight="1">
      <c r="A6810" s="151" t="s">
        <v>67</v>
      </c>
      <c r="B6810" s="152">
        <v>46148</v>
      </c>
      <c r="C6810" s="153" t="s">
        <v>297</v>
      </c>
      <c r="D6810" s="153" t="s">
        <v>455</v>
      </c>
      <c r="E6810" s="244">
        <v>97074101</v>
      </c>
      <c r="F6810" s="144" t="s">
        <v>11279</v>
      </c>
      <c r="G6810" s="230"/>
      <c r="H6810" s="154">
        <v>39543</v>
      </c>
      <c r="I6810" s="153">
        <v>18</v>
      </c>
      <c r="J6810" s="148" t="s">
        <v>58</v>
      </c>
      <c r="K6810" s="153" t="s">
        <v>59</v>
      </c>
      <c r="L6810" s="153"/>
      <c r="M6810" s="153"/>
      <c r="N6810" s="153">
        <v>60</v>
      </c>
      <c r="O6810" s="155">
        <v>15991640152</v>
      </c>
      <c r="P6810" s="156" t="s">
        <v>60</v>
      </c>
      <c r="Q6810" s="157" t="s">
        <v>8211</v>
      </c>
      <c r="R6810" s="158"/>
      <c r="S6810" s="159"/>
      <c r="T6810" s="159" t="s">
        <v>6983</v>
      </c>
      <c r="U6810" s="159" t="s">
        <v>8212</v>
      </c>
      <c r="V6810" s="154">
        <v>46174</v>
      </c>
      <c r="W6810" s="154"/>
      <c r="X6810" s="154"/>
      <c r="Y6810" s="160"/>
      <c r="Z6810" s="160"/>
      <c r="AA6810" s="153"/>
      <c r="AB6810" s="153"/>
      <c r="AC6810" s="182" t="e">
        <f t="shared" si="214"/>
        <v>#DIV/0!</v>
      </c>
      <c r="AD6810" s="153" t="e">
        <f t="shared" si="215"/>
        <v>#DIV/0!</v>
      </c>
      <c r="AE6810" s="207"/>
      <c r="AF6810" s="153"/>
      <c r="AG6810" s="159"/>
      <c r="AH6810" s="153"/>
      <c r="AI6810" s="161"/>
      <c r="AJ6810" s="153"/>
      <c r="AK6810" s="153"/>
      <c r="AL6810" s="207"/>
      <c r="AM6810" s="207"/>
      <c r="AN6810" s="207"/>
      <c r="AO6810" s="207"/>
      <c r="AP6810" s="147" t="s">
        <v>4751</v>
      </c>
      <c r="AQ6810" s="147" t="s">
        <v>67</v>
      </c>
      <c r="AR6810" s="147"/>
      <c r="AS6810" s="209" t="s">
        <v>68</v>
      </c>
      <c r="AT6810" s="223" t="str">
        <f>MONTH(B6810)&amp;"/"&amp;YEAR(B6810)</f>
        <v>5/2026</v>
      </c>
      <c r="AU6810" s="223">
        <f>WEEKNUM(B6810)-WEEKNUM(EOMONTH(B6810,-1)+1)+1</f>
        <v>2</v>
      </c>
      <c r="AV6810" s="209" t="str">
        <f>MONTH(R6810)&amp;"/"&amp;YEAR(R6810)</f>
        <v>1/1900</v>
      </c>
      <c r="AW6810" s="209" t="e">
        <f>WEEKNUM(R6810)-WEEKNUM(EOMONTH(R6810,-1)+1)+1</f>
        <v>#NUM!</v>
      </c>
      <c r="AX6810" s="209">
        <f>IF(BB6810="S",IF(Q6810="1. Aceitou o programa",R6810-B6810,0),0)</f>
        <v>0</v>
      </c>
      <c r="AY6810" s="209">
        <f>IF(BB6810="S",IF(AND(S6810&lt;&gt;"",R6810&lt;&gt;""),S6810-R6810,0),0)</f>
        <v>0</v>
      </c>
      <c r="AZ6810" s="209">
        <f>IF(BB6810="S",IF(Q6810="1. Aceitou o programa",IF(OR(X6810="Não se Aplica",X6810=""),IF(OR(W6810="Não se Aplica",W6810=""),0,W6810-V6810),AVERAGE(X6810-W6810,W6810-V6810)),0),0)</f>
        <v>0</v>
      </c>
      <c r="BA6810" s="209">
        <f>IF(BB6810="S",IF(AND(Q6810="1. Aceitou o programa",AH6810="Realizada"),IFERROR(IF(AG6810="",0,AG6810-R6810),0),0),0)</f>
        <v>0</v>
      </c>
      <c r="BB6810" s="209" t="str">
        <f>_xlfn.XLOOKUP(U6810,'Lista Suspensa'!$AA$20:$AA$23,'Lista Suspensa'!$AB$20:$AB$23,"N/A")</f>
        <v>S</v>
      </c>
    </row>
    <row r="6811" spans="1:54" ht="12" customHeight="1">
      <c r="A6811" s="151" t="s">
        <v>67</v>
      </c>
      <c r="B6811" s="152">
        <v>46148</v>
      </c>
      <c r="C6811" s="153" t="s">
        <v>297</v>
      </c>
      <c r="D6811" s="153" t="s">
        <v>455</v>
      </c>
      <c r="E6811" s="244">
        <v>89651840</v>
      </c>
      <c r="F6811" s="144" t="s">
        <v>11280</v>
      </c>
      <c r="G6811" s="230"/>
      <c r="H6811" s="154">
        <v>33083</v>
      </c>
      <c r="I6811" s="153">
        <v>35</v>
      </c>
      <c r="J6811" s="148" t="s">
        <v>70</v>
      </c>
      <c r="K6811" s="153" t="s">
        <v>59</v>
      </c>
      <c r="L6811" s="153"/>
      <c r="M6811" s="153"/>
      <c r="N6811" s="153">
        <v>60</v>
      </c>
      <c r="O6811" s="155">
        <v>11991319945</v>
      </c>
      <c r="P6811" s="156" t="s">
        <v>60</v>
      </c>
      <c r="Q6811" s="157" t="s">
        <v>110</v>
      </c>
      <c r="R6811" s="158">
        <v>46153</v>
      </c>
      <c r="S6811" s="159"/>
      <c r="T6811" s="159" t="s">
        <v>62</v>
      </c>
      <c r="U6811" s="159" t="s">
        <v>111</v>
      </c>
      <c r="V6811" s="154">
        <v>46174</v>
      </c>
      <c r="W6811" s="154"/>
      <c r="X6811" s="154"/>
      <c r="Y6811" s="160"/>
      <c r="Z6811" s="160" t="s">
        <v>128</v>
      </c>
      <c r="AA6811" s="153">
        <v>98</v>
      </c>
      <c r="AB6811" s="153">
        <v>1.5</v>
      </c>
      <c r="AC6811" s="182">
        <f t="shared" si="214"/>
        <v>43.555555555555557</v>
      </c>
      <c r="AD6811" s="153" t="str">
        <f t="shared" si="215"/>
        <v>OBESIDADE III</v>
      </c>
      <c r="AE6811" s="233" t="s">
        <v>66</v>
      </c>
      <c r="AF6811" s="153"/>
      <c r="AG6811" s="159"/>
      <c r="AH6811" s="153"/>
      <c r="AI6811" s="161"/>
      <c r="AJ6811" s="153"/>
      <c r="AK6811" s="153"/>
      <c r="AL6811" s="207" t="s">
        <v>131</v>
      </c>
      <c r="AM6811" s="207"/>
      <c r="AN6811" s="207"/>
      <c r="AO6811" s="207" t="str">
        <f ca="1">IF(R6811="","",IF(R6811&gt;TODAY(),"0 meses",DATEDIF(R6811,TODAY(),"m") &amp; " meses"))</f>
        <v>0 meses</v>
      </c>
      <c r="AP6811" s="147" t="s">
        <v>4751</v>
      </c>
      <c r="AQ6811" s="147" t="s">
        <v>67</v>
      </c>
      <c r="AR6811" s="147"/>
      <c r="AS6811" s="209" t="s">
        <v>68</v>
      </c>
      <c r="AT6811" s="223" t="str">
        <f>MONTH(B6811)&amp;"/"&amp;YEAR(B6811)</f>
        <v>5/2026</v>
      </c>
      <c r="AU6811" s="223">
        <f>WEEKNUM(B6811)-WEEKNUM(EOMONTH(B6811,-1)+1)+1</f>
        <v>2</v>
      </c>
      <c r="AV6811" s="209" t="str">
        <f>MONTH(R6811)&amp;"/"&amp;YEAR(R6811)</f>
        <v>5/2026</v>
      </c>
      <c r="AW6811" s="209">
        <f>WEEKNUM(R6811)-WEEKNUM(EOMONTH(R6811,-1)+1)+1</f>
        <v>3</v>
      </c>
      <c r="AX6811" s="209">
        <f>IF(BB6811="S",IF(Q6811="1. Aceitou o programa",R6811-B6811,0),0)</f>
        <v>5</v>
      </c>
      <c r="AY6811" s="209">
        <f>IF(BB6811="S",IF(AND(S6811&lt;&gt;"",R6811&lt;&gt;""),S6811-R6811,0),0)</f>
        <v>0</v>
      </c>
      <c r="AZ6811" s="209">
        <f>IF(BB6811="S",IF(Q6811="1. Aceitou o programa",IF(OR(X6811="Não se Aplica",X6811=""),IF(OR(W6811="Não se Aplica",W6811=""),0,W6811-V6811),AVERAGE(X6811-W6811,W6811-V6811)),0),0)</f>
        <v>0</v>
      </c>
      <c r="BA6811" s="209">
        <f>IF(BB6811="S",IF(AND(Q6811="1. Aceitou o programa",AH6811="Realizada"),IFERROR(IF(AG6811="",0,AG6811-R6811),0),0),0)</f>
        <v>0</v>
      </c>
      <c r="BB6811" s="209" t="str">
        <f>_xlfn.XLOOKUP(U6811,'Lista Suspensa'!$AA$20:$AA$23,'Lista Suspensa'!$AB$20:$AB$23,"N/A")</f>
        <v>S</v>
      </c>
    </row>
    <row r="6812" spans="1:54" ht="12" customHeight="1">
      <c r="A6812" s="151" t="s">
        <v>67</v>
      </c>
      <c r="B6812" s="152">
        <v>46148</v>
      </c>
      <c r="C6812" s="153" t="s">
        <v>297</v>
      </c>
      <c r="D6812" s="153" t="s">
        <v>455</v>
      </c>
      <c r="E6812" s="244">
        <v>95870648</v>
      </c>
      <c r="F6812" s="144" t="s">
        <v>11281</v>
      </c>
      <c r="G6812" s="230"/>
      <c r="H6812" s="154">
        <v>22903</v>
      </c>
      <c r="I6812" s="153">
        <v>63</v>
      </c>
      <c r="J6812" s="148" t="s">
        <v>70</v>
      </c>
      <c r="K6812" s="153" t="s">
        <v>59</v>
      </c>
      <c r="L6812" s="153"/>
      <c r="M6812" s="153"/>
      <c r="N6812" s="153">
        <v>60</v>
      </c>
      <c r="O6812" s="155">
        <v>11985582769</v>
      </c>
      <c r="P6812" s="156" t="s">
        <v>60</v>
      </c>
      <c r="Q6812" s="157" t="s">
        <v>110</v>
      </c>
      <c r="R6812" s="158">
        <v>46153</v>
      </c>
      <c r="S6812" s="159"/>
      <c r="T6812" s="159" t="s">
        <v>62</v>
      </c>
      <c r="U6812" s="159" t="s">
        <v>111</v>
      </c>
      <c r="V6812" s="154">
        <v>46174</v>
      </c>
      <c r="W6812" s="154"/>
      <c r="X6812" s="154"/>
      <c r="Y6812" s="160"/>
      <c r="Z6812" s="160" t="s">
        <v>128</v>
      </c>
      <c r="AA6812" s="153">
        <v>75</v>
      </c>
      <c r="AB6812" s="153">
        <v>1.59</v>
      </c>
      <c r="AC6812" s="182">
        <f t="shared" si="214"/>
        <v>29.666548000474663</v>
      </c>
      <c r="AD6812" s="153" t="str">
        <f t="shared" si="215"/>
        <v>SOBREPESO</v>
      </c>
      <c r="AE6812" s="233" t="s">
        <v>66</v>
      </c>
      <c r="AF6812" s="153"/>
      <c r="AG6812" s="159"/>
      <c r="AH6812" s="153"/>
      <c r="AI6812" s="161"/>
      <c r="AJ6812" s="153"/>
      <c r="AK6812" s="153"/>
      <c r="AL6812" s="207" t="s">
        <v>136</v>
      </c>
      <c r="AM6812" s="207"/>
      <c r="AN6812" s="207"/>
      <c r="AO6812" s="207" t="str">
        <f ca="1">IF(R6812="","",IF(R6812&gt;TODAY(),"0 meses",DATEDIF(R6812,TODAY(),"m") &amp; " meses"))</f>
        <v>0 meses</v>
      </c>
      <c r="AP6812" s="147" t="s">
        <v>4751</v>
      </c>
      <c r="AQ6812" s="147" t="s">
        <v>67</v>
      </c>
      <c r="AR6812" s="147"/>
      <c r="AS6812" s="209" t="s">
        <v>68</v>
      </c>
      <c r="AT6812" s="223" t="str">
        <f>MONTH(B6812)&amp;"/"&amp;YEAR(B6812)</f>
        <v>5/2026</v>
      </c>
      <c r="AU6812" s="223">
        <f>WEEKNUM(B6812)-WEEKNUM(EOMONTH(B6812,-1)+1)+1</f>
        <v>2</v>
      </c>
      <c r="AV6812" s="209" t="str">
        <f>MONTH(R6812)&amp;"/"&amp;YEAR(R6812)</f>
        <v>5/2026</v>
      </c>
      <c r="AW6812" s="209">
        <f>WEEKNUM(R6812)-WEEKNUM(EOMONTH(R6812,-1)+1)+1</f>
        <v>3</v>
      </c>
      <c r="AX6812" s="209">
        <f>IF(BB6812="S",IF(Q6812="1. Aceitou o programa",R6812-B6812,0),0)</f>
        <v>5</v>
      </c>
      <c r="AY6812" s="209">
        <f>IF(BB6812="S",IF(AND(S6812&lt;&gt;"",R6812&lt;&gt;""),S6812-R6812,0),0)</f>
        <v>0</v>
      </c>
      <c r="AZ6812" s="209">
        <f>IF(BB6812="S",IF(Q6812="1. Aceitou o programa",IF(OR(X6812="Não se Aplica",X6812=""),IF(OR(W6812="Não se Aplica",W6812=""),0,W6812-V6812),AVERAGE(X6812-W6812,W6812-V6812)),0),0)</f>
        <v>0</v>
      </c>
      <c r="BA6812" s="209">
        <f>IF(BB6812="S",IF(AND(Q6812="1. Aceitou o programa",AH6812="Realizada"),IFERROR(IF(AG6812="",0,AG6812-R6812),0),0),0)</f>
        <v>0</v>
      </c>
      <c r="BB6812" s="209" t="str">
        <f>_xlfn.XLOOKUP(U6812,'Lista Suspensa'!$AA$20:$AA$23,'Lista Suspensa'!$AB$20:$AB$23,"N/A")</f>
        <v>S</v>
      </c>
    </row>
    <row r="6813" spans="1:54" ht="12" customHeight="1">
      <c r="A6813" s="151" t="s">
        <v>67</v>
      </c>
      <c r="B6813" s="152">
        <v>46149</v>
      </c>
      <c r="C6813" s="153" t="s">
        <v>297</v>
      </c>
      <c r="D6813" s="153" t="s">
        <v>455</v>
      </c>
      <c r="E6813" s="244">
        <v>85024685</v>
      </c>
      <c r="F6813" s="144" t="s">
        <v>11282</v>
      </c>
      <c r="G6813" s="230"/>
      <c r="H6813" s="154">
        <v>34047</v>
      </c>
      <c r="I6813" s="153">
        <v>33</v>
      </c>
      <c r="J6813" s="148" t="s">
        <v>58</v>
      </c>
      <c r="K6813" s="153" t="s">
        <v>101</v>
      </c>
      <c r="L6813" s="153"/>
      <c r="M6813" s="153"/>
      <c r="N6813" s="153">
        <v>450</v>
      </c>
      <c r="O6813" s="155" t="s">
        <v>11283</v>
      </c>
      <c r="P6813" s="156" t="s">
        <v>60</v>
      </c>
      <c r="Q6813" s="157" t="s">
        <v>8211</v>
      </c>
      <c r="R6813" s="158"/>
      <c r="S6813" s="159"/>
      <c r="T6813" s="159" t="s">
        <v>6983</v>
      </c>
      <c r="U6813" s="159" t="s">
        <v>8212</v>
      </c>
      <c r="V6813" s="154">
        <v>46174</v>
      </c>
      <c r="W6813" s="154"/>
      <c r="X6813" s="154"/>
      <c r="Y6813" s="160"/>
      <c r="Z6813" s="160"/>
      <c r="AA6813" s="153"/>
      <c r="AB6813" s="153"/>
      <c r="AC6813" s="182" t="e">
        <f t="shared" si="214"/>
        <v>#DIV/0!</v>
      </c>
      <c r="AD6813" s="153" t="e">
        <f t="shared" si="215"/>
        <v>#DIV/0!</v>
      </c>
      <c r="AE6813" s="207"/>
      <c r="AF6813" s="153"/>
      <c r="AG6813" s="159"/>
      <c r="AH6813" s="153"/>
      <c r="AI6813" s="161"/>
      <c r="AJ6813" s="153"/>
      <c r="AK6813" s="153"/>
      <c r="AL6813" s="207"/>
      <c r="AM6813" s="207"/>
      <c r="AN6813" s="207"/>
      <c r="AO6813" s="207"/>
      <c r="AP6813" s="147" t="s">
        <v>4751</v>
      </c>
      <c r="AQ6813" s="147" t="s">
        <v>67</v>
      </c>
      <c r="AR6813" s="147"/>
      <c r="AS6813" s="209" t="s">
        <v>68</v>
      </c>
      <c r="AT6813" s="223" t="str">
        <f>MONTH(B6813)&amp;"/"&amp;YEAR(B6813)</f>
        <v>5/2026</v>
      </c>
      <c r="AU6813" s="223">
        <f>WEEKNUM(B6813)-WEEKNUM(EOMONTH(B6813,-1)+1)+1</f>
        <v>2</v>
      </c>
      <c r="AV6813" s="209" t="str">
        <f>MONTH(R6813)&amp;"/"&amp;YEAR(R6813)</f>
        <v>1/1900</v>
      </c>
      <c r="AW6813" s="209" t="e">
        <f>WEEKNUM(R6813)-WEEKNUM(EOMONTH(R6813,-1)+1)+1</f>
        <v>#NUM!</v>
      </c>
      <c r="AX6813" s="209">
        <f>IF(BB6813="S",IF(Q6813="1. Aceitou o programa",R6813-B6813,0),0)</f>
        <v>0</v>
      </c>
      <c r="AY6813" s="209">
        <f>IF(BB6813="S",IF(AND(S6813&lt;&gt;"",R6813&lt;&gt;""),S6813-R6813,0),0)</f>
        <v>0</v>
      </c>
      <c r="AZ6813" s="209">
        <f>IF(BB6813="S",IF(Q6813="1. Aceitou o programa",IF(OR(X6813="Não se Aplica",X6813=""),IF(OR(W6813="Não se Aplica",W6813=""),0,W6813-V6813),AVERAGE(X6813-W6813,W6813-V6813)),0),0)</f>
        <v>0</v>
      </c>
      <c r="BA6813" s="209">
        <f>IF(BB6813="S",IF(AND(Q6813="1. Aceitou o programa",AH6813="Realizada"),IFERROR(IF(AG6813="",0,AG6813-R6813),0),0),0)</f>
        <v>0</v>
      </c>
      <c r="BB6813" s="209" t="str">
        <f>_xlfn.XLOOKUP(U6813,'Lista Suspensa'!$AA$20:$AA$23,'Lista Suspensa'!$AB$20:$AB$23,"N/A")</f>
        <v>S</v>
      </c>
    </row>
    <row r="6814" spans="1:54" ht="12" customHeight="1">
      <c r="A6814" s="151" t="s">
        <v>67</v>
      </c>
      <c r="B6814" s="152">
        <v>46149</v>
      </c>
      <c r="C6814" s="153" t="s">
        <v>297</v>
      </c>
      <c r="D6814" s="153" t="s">
        <v>455</v>
      </c>
      <c r="E6814" s="244">
        <v>92644307</v>
      </c>
      <c r="F6814" s="144" t="s">
        <v>11284</v>
      </c>
      <c r="G6814" s="230"/>
      <c r="H6814" s="154">
        <v>26478</v>
      </c>
      <c r="I6814" s="153">
        <v>53</v>
      </c>
      <c r="J6814" s="148" t="s">
        <v>70</v>
      </c>
      <c r="K6814" s="153" t="s">
        <v>4894</v>
      </c>
      <c r="L6814" s="153"/>
      <c r="M6814" s="153"/>
      <c r="N6814" s="153">
        <v>380</v>
      </c>
      <c r="O6814" s="155" t="s">
        <v>11285</v>
      </c>
      <c r="P6814" s="156" t="s">
        <v>60</v>
      </c>
      <c r="Q6814" s="157" t="s">
        <v>8211</v>
      </c>
      <c r="R6814" s="158"/>
      <c r="S6814" s="159"/>
      <c r="T6814" s="159" t="s">
        <v>6983</v>
      </c>
      <c r="U6814" s="159" t="s">
        <v>8212</v>
      </c>
      <c r="V6814" s="154">
        <v>46174</v>
      </c>
      <c r="W6814" s="154"/>
      <c r="X6814" s="154"/>
      <c r="Y6814" s="160"/>
      <c r="Z6814" s="160"/>
      <c r="AA6814" s="153"/>
      <c r="AB6814" s="153"/>
      <c r="AC6814" s="182" t="e">
        <f t="shared" si="214"/>
        <v>#DIV/0!</v>
      </c>
      <c r="AD6814" s="153" t="e">
        <f t="shared" si="215"/>
        <v>#DIV/0!</v>
      </c>
      <c r="AE6814" s="207"/>
      <c r="AF6814" s="153"/>
      <c r="AG6814" s="159"/>
      <c r="AH6814" s="153"/>
      <c r="AI6814" s="161"/>
      <c r="AJ6814" s="153"/>
      <c r="AK6814" s="153"/>
      <c r="AL6814" s="207"/>
      <c r="AM6814" s="207"/>
      <c r="AN6814" s="207"/>
      <c r="AO6814" s="207"/>
      <c r="AP6814" s="147" t="s">
        <v>4751</v>
      </c>
      <c r="AQ6814" s="147" t="s">
        <v>67</v>
      </c>
      <c r="AR6814" s="147"/>
      <c r="AS6814" s="209" t="s">
        <v>68</v>
      </c>
      <c r="AT6814" s="223" t="str">
        <f>MONTH(B6814)&amp;"/"&amp;YEAR(B6814)</f>
        <v>5/2026</v>
      </c>
      <c r="AU6814" s="223">
        <f>WEEKNUM(B6814)-WEEKNUM(EOMONTH(B6814,-1)+1)+1</f>
        <v>2</v>
      </c>
      <c r="AV6814" s="209" t="str">
        <f>MONTH(R6814)&amp;"/"&amp;YEAR(R6814)</f>
        <v>1/1900</v>
      </c>
      <c r="AW6814" s="209" t="e">
        <f>WEEKNUM(R6814)-WEEKNUM(EOMONTH(R6814,-1)+1)+1</f>
        <v>#NUM!</v>
      </c>
      <c r="AX6814" s="209">
        <f>IF(BB6814="S",IF(Q6814="1. Aceitou o programa",R6814-B6814,0),0)</f>
        <v>0</v>
      </c>
      <c r="AY6814" s="209">
        <f>IF(BB6814="S",IF(AND(S6814&lt;&gt;"",R6814&lt;&gt;""),S6814-R6814,0),0)</f>
        <v>0</v>
      </c>
      <c r="AZ6814" s="209">
        <f>IF(BB6814="S",IF(Q6814="1. Aceitou o programa",IF(OR(X6814="Não se Aplica",X6814=""),IF(OR(W6814="Não se Aplica",W6814=""),0,W6814-V6814),AVERAGE(X6814-W6814,W6814-V6814)),0),0)</f>
        <v>0</v>
      </c>
      <c r="BA6814" s="209">
        <f>IF(BB6814="S",IF(AND(Q6814="1. Aceitou o programa",AH6814="Realizada"),IFERROR(IF(AG6814="",0,AG6814-R6814),0),0),0)</f>
        <v>0</v>
      </c>
      <c r="BB6814" s="209" t="str">
        <f>_xlfn.XLOOKUP(U6814,'Lista Suspensa'!$AA$20:$AA$23,'Lista Suspensa'!$AB$20:$AB$23,"N/A")</f>
        <v>S</v>
      </c>
    </row>
    <row r="6815" spans="1:54" ht="12" customHeight="1">
      <c r="A6815" s="151" t="s">
        <v>67</v>
      </c>
      <c r="B6815" s="152">
        <v>46149</v>
      </c>
      <c r="C6815" s="153" t="s">
        <v>297</v>
      </c>
      <c r="D6815" s="153" t="s">
        <v>455</v>
      </c>
      <c r="E6815" s="244">
        <v>97005017</v>
      </c>
      <c r="F6815" s="144" t="s">
        <v>11286</v>
      </c>
      <c r="G6815" s="230"/>
      <c r="H6815" s="154">
        <v>32647</v>
      </c>
      <c r="I6815" s="153">
        <v>36</v>
      </c>
      <c r="J6815" s="148" t="s">
        <v>58</v>
      </c>
      <c r="K6815" s="153" t="s">
        <v>101</v>
      </c>
      <c r="L6815" s="153"/>
      <c r="M6815" s="153"/>
      <c r="N6815" s="153">
        <v>380</v>
      </c>
      <c r="O6815" s="155">
        <v>21979764312</v>
      </c>
      <c r="P6815" s="156" t="s">
        <v>60</v>
      </c>
      <c r="Q6815" s="157" t="s">
        <v>110</v>
      </c>
      <c r="R6815" s="158">
        <v>46155</v>
      </c>
      <c r="S6815" s="159"/>
      <c r="T6815" s="159" t="s">
        <v>62</v>
      </c>
      <c r="U6815" s="159" t="s">
        <v>111</v>
      </c>
      <c r="V6815" s="154">
        <v>46174</v>
      </c>
      <c r="W6815" s="154"/>
      <c r="X6815" s="154"/>
      <c r="Y6815" s="160"/>
      <c r="Z6815" s="160" t="s">
        <v>128</v>
      </c>
      <c r="AA6815" s="153">
        <v>140</v>
      </c>
      <c r="AB6815" s="153">
        <v>1.74</v>
      </c>
      <c r="AC6815" s="182">
        <f t="shared" si="214"/>
        <v>46.241247192495706</v>
      </c>
      <c r="AD6815" s="153" t="str">
        <f t="shared" si="215"/>
        <v>OBESIDADE III</v>
      </c>
      <c r="AE6815" s="233" t="s">
        <v>66</v>
      </c>
      <c r="AF6815" s="153"/>
      <c r="AG6815" s="159"/>
      <c r="AH6815" s="153"/>
      <c r="AI6815" s="161"/>
      <c r="AJ6815" s="153"/>
      <c r="AK6815" s="153"/>
      <c r="AL6815" s="207" t="s">
        <v>131</v>
      </c>
      <c r="AM6815" s="207"/>
      <c r="AN6815" s="207"/>
      <c r="AO6815" s="207" t="str">
        <f ca="1">IF(R6815="","",IF(R6815&gt;TODAY(),"0 meses",DATEDIF(R6815,TODAY(),"m") &amp; " meses"))</f>
        <v>0 meses</v>
      </c>
      <c r="AP6815" s="147" t="s">
        <v>4751</v>
      </c>
      <c r="AQ6815" s="147" t="s">
        <v>67</v>
      </c>
      <c r="AR6815" s="147"/>
      <c r="AS6815" s="209" t="s">
        <v>68</v>
      </c>
      <c r="AT6815" s="223" t="str">
        <f>MONTH(B6815)&amp;"/"&amp;YEAR(B6815)</f>
        <v>5/2026</v>
      </c>
      <c r="AU6815" s="223">
        <f>WEEKNUM(B6815)-WEEKNUM(EOMONTH(B6815,-1)+1)+1</f>
        <v>2</v>
      </c>
      <c r="AV6815" s="209" t="str">
        <f>MONTH(R6815)&amp;"/"&amp;YEAR(R6815)</f>
        <v>5/2026</v>
      </c>
      <c r="AW6815" s="209">
        <f>WEEKNUM(R6815)-WEEKNUM(EOMONTH(R6815,-1)+1)+1</f>
        <v>3</v>
      </c>
      <c r="AX6815" s="209">
        <f>IF(BB6815="S",IF(Q6815="1. Aceitou o programa",R6815-B6815,0),0)</f>
        <v>6</v>
      </c>
      <c r="AY6815" s="209">
        <f>IF(BB6815="S",IF(AND(S6815&lt;&gt;"",R6815&lt;&gt;""),S6815-R6815,0),0)</f>
        <v>0</v>
      </c>
      <c r="AZ6815" s="209">
        <f>IF(BB6815="S",IF(Q6815="1. Aceitou o programa",IF(OR(X6815="Não se Aplica",X6815=""),IF(OR(W6815="Não se Aplica",W6815=""),0,W6815-V6815),AVERAGE(X6815-W6815,W6815-V6815)),0),0)</f>
        <v>0</v>
      </c>
      <c r="BA6815" s="209">
        <f>IF(BB6815="S",IF(AND(Q6815="1. Aceitou o programa",AH6815="Realizada"),IFERROR(IF(AG6815="",0,AG6815-R6815),0),0),0)</f>
        <v>0</v>
      </c>
      <c r="BB6815" s="209" t="str">
        <f>_xlfn.XLOOKUP(U6815,'Lista Suspensa'!$AA$20:$AA$23,'Lista Suspensa'!$AB$20:$AB$23,"N/A")</f>
        <v>S</v>
      </c>
    </row>
    <row r="6816" spans="1:54" ht="12" customHeight="1">
      <c r="A6816" s="151" t="s">
        <v>67</v>
      </c>
      <c r="B6816" s="152">
        <v>46149</v>
      </c>
      <c r="C6816" s="153" t="s">
        <v>297</v>
      </c>
      <c r="D6816" s="153" t="s">
        <v>455</v>
      </c>
      <c r="E6816" s="244">
        <v>843376201</v>
      </c>
      <c r="F6816" s="144" t="s">
        <v>11287</v>
      </c>
      <c r="G6816" s="230"/>
      <c r="H6816" s="154">
        <v>29559</v>
      </c>
      <c r="I6816" s="153">
        <v>45</v>
      </c>
      <c r="J6816" s="148" t="s">
        <v>70</v>
      </c>
      <c r="K6816" s="153" t="s">
        <v>1066</v>
      </c>
      <c r="L6816" s="153"/>
      <c r="M6816" s="153"/>
      <c r="N6816" s="153">
        <v>200</v>
      </c>
      <c r="O6816" s="155">
        <v>81984359640</v>
      </c>
      <c r="P6816" s="156" t="s">
        <v>60</v>
      </c>
      <c r="Q6816" s="157" t="s">
        <v>8211</v>
      </c>
      <c r="R6816" s="158"/>
      <c r="S6816" s="159"/>
      <c r="T6816" s="159" t="s">
        <v>6983</v>
      </c>
      <c r="U6816" s="159" t="s">
        <v>8212</v>
      </c>
      <c r="V6816" s="154">
        <v>46174</v>
      </c>
      <c r="W6816" s="154"/>
      <c r="X6816" s="154"/>
      <c r="Y6816" s="160"/>
      <c r="Z6816" s="160"/>
      <c r="AA6816" s="153"/>
      <c r="AB6816" s="153"/>
      <c r="AC6816" s="182" t="e">
        <f t="shared" si="214"/>
        <v>#DIV/0!</v>
      </c>
      <c r="AD6816" s="153" t="e">
        <f t="shared" si="215"/>
        <v>#DIV/0!</v>
      </c>
      <c r="AE6816" s="207"/>
      <c r="AF6816" s="153"/>
      <c r="AG6816" s="159"/>
      <c r="AH6816" s="153"/>
      <c r="AI6816" s="161"/>
      <c r="AJ6816" s="153"/>
      <c r="AK6816" s="153"/>
      <c r="AL6816" s="207"/>
      <c r="AM6816" s="207"/>
      <c r="AN6816" s="207"/>
      <c r="AO6816" s="207"/>
      <c r="AP6816" s="147" t="s">
        <v>4751</v>
      </c>
      <c r="AQ6816" s="147" t="s">
        <v>67</v>
      </c>
      <c r="AR6816" s="147"/>
      <c r="AS6816" s="209" t="s">
        <v>68</v>
      </c>
      <c r="AT6816" s="223" t="str">
        <f>MONTH(B6816)&amp;"/"&amp;YEAR(B6816)</f>
        <v>5/2026</v>
      </c>
      <c r="AU6816" s="223">
        <f>WEEKNUM(B6816)-WEEKNUM(EOMONTH(B6816,-1)+1)+1</f>
        <v>2</v>
      </c>
      <c r="AV6816" s="209" t="str">
        <f>MONTH(R6816)&amp;"/"&amp;YEAR(R6816)</f>
        <v>1/1900</v>
      </c>
      <c r="AW6816" s="209" t="e">
        <f>WEEKNUM(R6816)-WEEKNUM(EOMONTH(R6816,-1)+1)+1</f>
        <v>#NUM!</v>
      </c>
      <c r="AX6816" s="209">
        <f>IF(BB6816="S",IF(Q6816="1. Aceitou o programa",R6816-B6816,0),0)</f>
        <v>0</v>
      </c>
      <c r="AY6816" s="209">
        <f>IF(BB6816="S",IF(AND(S6816&lt;&gt;"",R6816&lt;&gt;""),S6816-R6816,0),0)</f>
        <v>0</v>
      </c>
      <c r="AZ6816" s="209">
        <f>IF(BB6816="S",IF(Q6816="1. Aceitou o programa",IF(OR(X6816="Não se Aplica",X6816=""),IF(OR(W6816="Não se Aplica",W6816=""),0,W6816-V6816),AVERAGE(X6816-W6816,W6816-V6816)),0),0)</f>
        <v>0</v>
      </c>
      <c r="BA6816" s="209">
        <f>IF(BB6816="S",IF(AND(Q6816="1. Aceitou o programa",AH6816="Realizada"),IFERROR(IF(AG6816="",0,AG6816-R6816),0),0),0)</f>
        <v>0</v>
      </c>
      <c r="BB6816" s="209" t="str">
        <f>_xlfn.XLOOKUP(U6816,'Lista Suspensa'!$AA$20:$AA$23,'Lista Suspensa'!$AB$20:$AB$23,"N/A")</f>
        <v>S</v>
      </c>
    </row>
    <row r="6817" spans="1:54" ht="12" customHeight="1">
      <c r="A6817" s="151" t="s">
        <v>67</v>
      </c>
      <c r="B6817" s="152">
        <v>46149</v>
      </c>
      <c r="C6817" s="153" t="s">
        <v>297</v>
      </c>
      <c r="D6817" s="153" t="s">
        <v>455</v>
      </c>
      <c r="E6817" s="244">
        <v>89088545</v>
      </c>
      <c r="F6817" s="144" t="s">
        <v>11288</v>
      </c>
      <c r="G6817" s="230"/>
      <c r="H6817" s="154">
        <v>33608</v>
      </c>
      <c r="I6817" s="153">
        <v>34</v>
      </c>
      <c r="J6817" s="148" t="s">
        <v>58</v>
      </c>
      <c r="K6817" s="153" t="s">
        <v>59</v>
      </c>
      <c r="L6817" s="153"/>
      <c r="M6817" s="153"/>
      <c r="N6817" s="153">
        <v>80</v>
      </c>
      <c r="O6817" s="155" t="s">
        <v>11289</v>
      </c>
      <c r="P6817" s="156" t="s">
        <v>60</v>
      </c>
      <c r="Q6817" s="157" t="s">
        <v>8211</v>
      </c>
      <c r="R6817" s="158"/>
      <c r="S6817" s="159"/>
      <c r="T6817" s="159" t="s">
        <v>6983</v>
      </c>
      <c r="U6817" s="159" t="s">
        <v>8212</v>
      </c>
      <c r="V6817" s="154">
        <v>46174</v>
      </c>
      <c r="W6817" s="154"/>
      <c r="X6817" s="154"/>
      <c r="Y6817" s="160"/>
      <c r="Z6817" s="160"/>
      <c r="AA6817" s="153"/>
      <c r="AB6817" s="153"/>
      <c r="AC6817" s="182" t="e">
        <f t="shared" si="214"/>
        <v>#DIV/0!</v>
      </c>
      <c r="AD6817" s="153" t="e">
        <f t="shared" si="215"/>
        <v>#DIV/0!</v>
      </c>
      <c r="AE6817" s="207"/>
      <c r="AF6817" s="153"/>
      <c r="AG6817" s="159"/>
      <c r="AH6817" s="153"/>
      <c r="AI6817" s="161"/>
      <c r="AJ6817" s="153"/>
      <c r="AK6817" s="153"/>
      <c r="AL6817" s="207"/>
      <c r="AM6817" s="207"/>
      <c r="AN6817" s="207"/>
      <c r="AO6817" s="207"/>
      <c r="AP6817" s="147" t="s">
        <v>4751</v>
      </c>
      <c r="AQ6817" s="147" t="s">
        <v>67</v>
      </c>
      <c r="AR6817" s="147"/>
      <c r="AS6817" s="209" t="s">
        <v>68</v>
      </c>
      <c r="AT6817" s="223" t="str">
        <f>MONTH(B6817)&amp;"/"&amp;YEAR(B6817)</f>
        <v>5/2026</v>
      </c>
      <c r="AU6817" s="223">
        <f>WEEKNUM(B6817)-WEEKNUM(EOMONTH(B6817,-1)+1)+1</f>
        <v>2</v>
      </c>
      <c r="AV6817" s="209" t="str">
        <f>MONTH(R6817)&amp;"/"&amp;YEAR(R6817)</f>
        <v>1/1900</v>
      </c>
      <c r="AW6817" s="209" t="e">
        <f>WEEKNUM(R6817)-WEEKNUM(EOMONTH(R6817,-1)+1)+1</f>
        <v>#NUM!</v>
      </c>
      <c r="AX6817" s="209">
        <f>IF(BB6817="S",IF(Q6817="1. Aceitou o programa",R6817-B6817,0),0)</f>
        <v>0</v>
      </c>
      <c r="AY6817" s="209">
        <f>IF(BB6817="S",IF(AND(S6817&lt;&gt;"",R6817&lt;&gt;""),S6817-R6817,0),0)</f>
        <v>0</v>
      </c>
      <c r="AZ6817" s="209">
        <f>IF(BB6817="S",IF(Q6817="1. Aceitou o programa",IF(OR(X6817="Não se Aplica",X6817=""),IF(OR(W6817="Não se Aplica",W6817=""),0,W6817-V6817),AVERAGE(X6817-W6817,W6817-V6817)),0),0)</f>
        <v>0</v>
      </c>
      <c r="BA6817" s="209">
        <f>IF(BB6817="S",IF(AND(Q6817="1. Aceitou o programa",AH6817="Realizada"),IFERROR(IF(AG6817="",0,AG6817-R6817),0),0),0)</f>
        <v>0</v>
      </c>
      <c r="BB6817" s="209" t="str">
        <f>_xlfn.XLOOKUP(U6817,'Lista Suspensa'!$AA$20:$AA$23,'Lista Suspensa'!$AB$20:$AB$23,"N/A")</f>
        <v>S</v>
      </c>
    </row>
    <row r="6818" spans="1:54" ht="12" customHeight="1">
      <c r="A6818" s="151" t="s">
        <v>67</v>
      </c>
      <c r="B6818" s="152">
        <v>46149</v>
      </c>
      <c r="C6818" s="153" t="s">
        <v>297</v>
      </c>
      <c r="D6818" s="153" t="s">
        <v>455</v>
      </c>
      <c r="E6818" s="244">
        <v>96784563</v>
      </c>
      <c r="F6818" s="144" t="s">
        <v>11290</v>
      </c>
      <c r="G6818" s="230"/>
      <c r="H6818" s="154">
        <v>23751</v>
      </c>
      <c r="I6818" s="153">
        <v>61</v>
      </c>
      <c r="J6818" s="148" t="s">
        <v>58</v>
      </c>
      <c r="K6818" s="153" t="s">
        <v>101</v>
      </c>
      <c r="L6818" s="153"/>
      <c r="M6818" s="153"/>
      <c r="N6818" s="153">
        <v>380</v>
      </c>
      <c r="O6818" s="155">
        <v>21994308138</v>
      </c>
      <c r="P6818" s="156" t="s">
        <v>60</v>
      </c>
      <c r="Q6818" s="157" t="s">
        <v>8211</v>
      </c>
      <c r="R6818" s="158"/>
      <c r="S6818" s="159"/>
      <c r="T6818" s="159" t="s">
        <v>6983</v>
      </c>
      <c r="U6818" s="159" t="s">
        <v>8212</v>
      </c>
      <c r="V6818" s="154">
        <v>46174</v>
      </c>
      <c r="W6818" s="154"/>
      <c r="X6818" s="154"/>
      <c r="Y6818" s="160"/>
      <c r="Z6818" s="160"/>
      <c r="AA6818" s="153"/>
      <c r="AB6818" s="153"/>
      <c r="AC6818" s="182" t="e">
        <f t="shared" si="214"/>
        <v>#DIV/0!</v>
      </c>
      <c r="AD6818" s="153" t="e">
        <f t="shared" si="215"/>
        <v>#DIV/0!</v>
      </c>
      <c r="AE6818" s="207"/>
      <c r="AF6818" s="153"/>
      <c r="AG6818" s="159"/>
      <c r="AH6818" s="153"/>
      <c r="AI6818" s="161"/>
      <c r="AJ6818" s="153"/>
      <c r="AK6818" s="153"/>
      <c r="AL6818" s="207"/>
      <c r="AM6818" s="207"/>
      <c r="AN6818" s="207"/>
      <c r="AO6818" s="207"/>
      <c r="AP6818" s="147" t="s">
        <v>4751</v>
      </c>
      <c r="AQ6818" s="147" t="s">
        <v>67</v>
      </c>
      <c r="AR6818" s="147"/>
      <c r="AS6818" s="209" t="s">
        <v>68</v>
      </c>
      <c r="AT6818" s="223" t="str">
        <f>MONTH(B6818)&amp;"/"&amp;YEAR(B6818)</f>
        <v>5/2026</v>
      </c>
      <c r="AU6818" s="223">
        <f>WEEKNUM(B6818)-WEEKNUM(EOMONTH(B6818,-1)+1)+1</f>
        <v>2</v>
      </c>
      <c r="AV6818" s="209" t="str">
        <f>MONTH(R6818)&amp;"/"&amp;YEAR(R6818)</f>
        <v>1/1900</v>
      </c>
      <c r="AW6818" s="209" t="e">
        <f>WEEKNUM(R6818)-WEEKNUM(EOMONTH(R6818,-1)+1)+1</f>
        <v>#NUM!</v>
      </c>
      <c r="AX6818" s="209">
        <f>IF(BB6818="S",IF(Q6818="1. Aceitou o programa",R6818-B6818,0),0)</f>
        <v>0</v>
      </c>
      <c r="AY6818" s="209">
        <f>IF(BB6818="S",IF(AND(S6818&lt;&gt;"",R6818&lt;&gt;""),S6818-R6818,0),0)</f>
        <v>0</v>
      </c>
      <c r="AZ6818" s="209">
        <f>IF(BB6818="S",IF(Q6818="1. Aceitou o programa",IF(OR(X6818="Não se Aplica",X6818=""),IF(OR(W6818="Não se Aplica",W6818=""),0,W6818-V6818),AVERAGE(X6818-W6818,W6818-V6818)),0),0)</f>
        <v>0</v>
      </c>
      <c r="BA6818" s="209">
        <f>IF(BB6818="S",IF(AND(Q6818="1. Aceitou o programa",AH6818="Realizada"),IFERROR(IF(AG6818="",0,AG6818-R6818),0),0),0)</f>
        <v>0</v>
      </c>
      <c r="BB6818" s="209" t="str">
        <f>_xlfn.XLOOKUP(U6818,'Lista Suspensa'!$AA$20:$AA$23,'Lista Suspensa'!$AB$20:$AB$23,"N/A")</f>
        <v>S</v>
      </c>
    </row>
    <row r="6819" spans="1:54" ht="12" customHeight="1">
      <c r="A6819" s="151" t="s">
        <v>67</v>
      </c>
      <c r="B6819" s="152">
        <v>46149</v>
      </c>
      <c r="C6819" s="153" t="s">
        <v>297</v>
      </c>
      <c r="D6819" s="153" t="s">
        <v>455</v>
      </c>
      <c r="E6819" s="244">
        <v>450047881</v>
      </c>
      <c r="F6819" s="144" t="s">
        <v>11291</v>
      </c>
      <c r="G6819" s="230"/>
      <c r="H6819" s="154">
        <v>19312</v>
      </c>
      <c r="I6819" s="153">
        <v>73</v>
      </c>
      <c r="J6819" s="148" t="s">
        <v>70</v>
      </c>
      <c r="K6819" s="153" t="s">
        <v>59</v>
      </c>
      <c r="L6819" s="153"/>
      <c r="M6819" s="153"/>
      <c r="N6819" s="153">
        <v>500</v>
      </c>
      <c r="O6819" s="155" t="s">
        <v>11292</v>
      </c>
      <c r="P6819" s="156" t="s">
        <v>60</v>
      </c>
      <c r="Q6819" s="157" t="s">
        <v>8211</v>
      </c>
      <c r="R6819" s="158"/>
      <c r="S6819" s="159"/>
      <c r="T6819" s="159" t="s">
        <v>6983</v>
      </c>
      <c r="U6819" s="159" t="s">
        <v>8212</v>
      </c>
      <c r="V6819" s="154">
        <v>46174</v>
      </c>
      <c r="W6819" s="154"/>
      <c r="X6819" s="154"/>
      <c r="Y6819" s="160"/>
      <c r="Z6819" s="160"/>
      <c r="AA6819" s="153"/>
      <c r="AB6819" s="153"/>
      <c r="AC6819" s="182" t="e">
        <f t="shared" si="214"/>
        <v>#DIV/0!</v>
      </c>
      <c r="AD6819" s="153" t="e">
        <f t="shared" si="215"/>
        <v>#DIV/0!</v>
      </c>
      <c r="AE6819" s="207"/>
      <c r="AF6819" s="153"/>
      <c r="AG6819" s="159"/>
      <c r="AH6819" s="153"/>
      <c r="AI6819" s="161"/>
      <c r="AJ6819" s="153"/>
      <c r="AK6819" s="153"/>
      <c r="AL6819" s="207"/>
      <c r="AM6819" s="207"/>
      <c r="AN6819" s="207"/>
      <c r="AO6819" s="207"/>
      <c r="AP6819" s="147" t="s">
        <v>4751</v>
      </c>
      <c r="AQ6819" s="147" t="s">
        <v>67</v>
      </c>
      <c r="AR6819" s="147"/>
      <c r="AS6819" s="209" t="s">
        <v>68</v>
      </c>
      <c r="AT6819" s="223" t="str">
        <f>MONTH(B6819)&amp;"/"&amp;YEAR(B6819)</f>
        <v>5/2026</v>
      </c>
      <c r="AU6819" s="223">
        <f>WEEKNUM(B6819)-WEEKNUM(EOMONTH(B6819,-1)+1)+1</f>
        <v>2</v>
      </c>
      <c r="AV6819" s="209" t="str">
        <f>MONTH(R6819)&amp;"/"&amp;YEAR(R6819)</f>
        <v>1/1900</v>
      </c>
      <c r="AW6819" s="209" t="e">
        <f>WEEKNUM(R6819)-WEEKNUM(EOMONTH(R6819,-1)+1)+1</f>
        <v>#NUM!</v>
      </c>
      <c r="AX6819" s="209">
        <f>IF(BB6819="S",IF(Q6819="1. Aceitou o programa",R6819-B6819,0),0)</f>
        <v>0</v>
      </c>
      <c r="AY6819" s="209">
        <f>IF(BB6819="S",IF(AND(S6819&lt;&gt;"",R6819&lt;&gt;""),S6819-R6819,0),0)</f>
        <v>0</v>
      </c>
      <c r="AZ6819" s="209">
        <f>IF(BB6819="S",IF(Q6819="1. Aceitou o programa",IF(OR(X6819="Não se Aplica",X6819=""),IF(OR(W6819="Não se Aplica",W6819=""),0,W6819-V6819),AVERAGE(X6819-W6819,W6819-V6819)),0),0)</f>
        <v>0</v>
      </c>
      <c r="BA6819" s="209">
        <f>IF(BB6819="S",IF(AND(Q6819="1. Aceitou o programa",AH6819="Realizada"),IFERROR(IF(AG6819="",0,AG6819-R6819),0),0),0)</f>
        <v>0</v>
      </c>
      <c r="BB6819" s="209" t="str">
        <f>_xlfn.XLOOKUP(U6819,'Lista Suspensa'!$AA$20:$AA$23,'Lista Suspensa'!$AB$20:$AB$23,"N/A")</f>
        <v>S</v>
      </c>
    </row>
    <row r="6820" spans="1:54" ht="12" customHeight="1">
      <c r="A6820" s="151" t="s">
        <v>67</v>
      </c>
      <c r="B6820" s="152">
        <v>46149</v>
      </c>
      <c r="C6820" s="153" t="s">
        <v>297</v>
      </c>
      <c r="D6820" s="153" t="s">
        <v>455</v>
      </c>
      <c r="E6820" s="244">
        <v>758487983</v>
      </c>
      <c r="F6820" s="144" t="s">
        <v>11293</v>
      </c>
      <c r="G6820" s="230"/>
      <c r="H6820" s="154">
        <v>27765</v>
      </c>
      <c r="I6820" s="153">
        <v>50</v>
      </c>
      <c r="J6820" s="148" t="s">
        <v>70</v>
      </c>
      <c r="K6820" s="153" t="s">
        <v>101</v>
      </c>
      <c r="L6820" s="153"/>
      <c r="M6820" s="153"/>
      <c r="N6820" s="153">
        <v>100</v>
      </c>
      <c r="O6820" s="155">
        <v>21997299504</v>
      </c>
      <c r="P6820" s="156" t="s">
        <v>60</v>
      </c>
      <c r="Q6820" s="157" t="s">
        <v>8211</v>
      </c>
      <c r="R6820" s="158"/>
      <c r="S6820" s="159"/>
      <c r="T6820" s="159" t="s">
        <v>6983</v>
      </c>
      <c r="U6820" s="159" t="s">
        <v>8212</v>
      </c>
      <c r="V6820" s="154">
        <v>46174</v>
      </c>
      <c r="W6820" s="154"/>
      <c r="X6820" s="154"/>
      <c r="Y6820" s="160"/>
      <c r="Z6820" s="160"/>
      <c r="AA6820" s="153"/>
      <c r="AB6820" s="153"/>
      <c r="AC6820" s="182" t="e">
        <f t="shared" si="214"/>
        <v>#DIV/0!</v>
      </c>
      <c r="AD6820" s="153" t="e">
        <f t="shared" si="215"/>
        <v>#DIV/0!</v>
      </c>
      <c r="AE6820" s="207"/>
      <c r="AF6820" s="153"/>
      <c r="AG6820" s="159"/>
      <c r="AH6820" s="153"/>
      <c r="AI6820" s="161"/>
      <c r="AJ6820" s="153"/>
      <c r="AK6820" s="153"/>
      <c r="AL6820" s="207"/>
      <c r="AM6820" s="207"/>
      <c r="AN6820" s="207"/>
      <c r="AO6820" s="207"/>
      <c r="AP6820" s="147" t="s">
        <v>4751</v>
      </c>
      <c r="AQ6820" s="147" t="s">
        <v>67</v>
      </c>
      <c r="AR6820" s="147"/>
      <c r="AS6820" s="209" t="s">
        <v>68</v>
      </c>
      <c r="AT6820" s="223" t="str">
        <f>MONTH(B6820)&amp;"/"&amp;YEAR(B6820)</f>
        <v>5/2026</v>
      </c>
      <c r="AU6820" s="223">
        <f>WEEKNUM(B6820)-WEEKNUM(EOMONTH(B6820,-1)+1)+1</f>
        <v>2</v>
      </c>
      <c r="AV6820" s="209" t="str">
        <f>MONTH(R6820)&amp;"/"&amp;YEAR(R6820)</f>
        <v>1/1900</v>
      </c>
      <c r="AW6820" s="209" t="e">
        <f>WEEKNUM(R6820)-WEEKNUM(EOMONTH(R6820,-1)+1)+1</f>
        <v>#NUM!</v>
      </c>
      <c r="AX6820" s="209">
        <f>IF(BB6820="S",IF(Q6820="1. Aceitou o programa",R6820-B6820,0),0)</f>
        <v>0</v>
      </c>
      <c r="AY6820" s="209">
        <f>IF(BB6820="S",IF(AND(S6820&lt;&gt;"",R6820&lt;&gt;""),S6820-R6820,0),0)</f>
        <v>0</v>
      </c>
      <c r="AZ6820" s="209">
        <f>IF(BB6820="S",IF(Q6820="1. Aceitou o programa",IF(OR(X6820="Não se Aplica",X6820=""),IF(OR(W6820="Não se Aplica",W6820=""),0,W6820-V6820),AVERAGE(X6820-W6820,W6820-V6820)),0),0)</f>
        <v>0</v>
      </c>
      <c r="BA6820" s="209">
        <f>IF(BB6820="S",IF(AND(Q6820="1. Aceitou o programa",AH6820="Realizada"),IFERROR(IF(AG6820="",0,AG6820-R6820),0),0),0)</f>
        <v>0</v>
      </c>
      <c r="BB6820" s="209" t="str">
        <f>_xlfn.XLOOKUP(U6820,'Lista Suspensa'!$AA$20:$AA$23,'Lista Suspensa'!$AB$20:$AB$23,"N/A")</f>
        <v>S</v>
      </c>
    </row>
    <row r="6821" spans="1:54" ht="12" customHeight="1">
      <c r="A6821" s="151" t="s">
        <v>67</v>
      </c>
      <c r="B6821" s="152">
        <v>46156</v>
      </c>
      <c r="C6821" s="153" t="s">
        <v>297</v>
      </c>
      <c r="D6821" s="153" t="s">
        <v>455</v>
      </c>
      <c r="E6821" s="244">
        <v>96412027</v>
      </c>
      <c r="F6821" s="144" t="s">
        <v>11294</v>
      </c>
      <c r="G6821" s="230"/>
      <c r="H6821" s="154">
        <v>33005</v>
      </c>
      <c r="I6821" s="153">
        <v>36</v>
      </c>
      <c r="J6821" s="148" t="s">
        <v>70</v>
      </c>
      <c r="K6821" s="153" t="s">
        <v>59</v>
      </c>
      <c r="L6821" s="153"/>
      <c r="M6821" s="153"/>
      <c r="N6821" s="153">
        <v>110</v>
      </c>
      <c r="O6821" s="155" t="s">
        <v>11295</v>
      </c>
      <c r="P6821" s="156" t="s">
        <v>60</v>
      </c>
      <c r="Q6821" s="157" t="s">
        <v>8211</v>
      </c>
      <c r="R6821" s="158"/>
      <c r="S6821" s="159"/>
      <c r="T6821" s="159" t="s">
        <v>6983</v>
      </c>
      <c r="U6821" s="159" t="s">
        <v>8212</v>
      </c>
      <c r="V6821" s="154">
        <v>46174</v>
      </c>
      <c r="W6821" s="154"/>
      <c r="X6821" s="154"/>
      <c r="Y6821" s="160"/>
      <c r="Z6821" s="160"/>
      <c r="AA6821" s="153"/>
      <c r="AB6821" s="153"/>
      <c r="AC6821" s="182" t="e">
        <f t="shared" si="214"/>
        <v>#DIV/0!</v>
      </c>
      <c r="AD6821" s="153" t="e">
        <f t="shared" si="215"/>
        <v>#DIV/0!</v>
      </c>
      <c r="AE6821" s="207"/>
      <c r="AF6821" s="153"/>
      <c r="AG6821" s="159"/>
      <c r="AH6821" s="153"/>
      <c r="AI6821" s="161"/>
      <c r="AJ6821" s="153"/>
      <c r="AK6821" s="153"/>
      <c r="AL6821" s="207"/>
      <c r="AM6821" s="207"/>
      <c r="AN6821" s="207"/>
      <c r="AO6821" s="207"/>
      <c r="AP6821" s="147" t="s">
        <v>4751</v>
      </c>
      <c r="AQ6821" s="147" t="s">
        <v>4751</v>
      </c>
      <c r="AR6821" s="147"/>
      <c r="AS6821" s="209" t="s">
        <v>68</v>
      </c>
      <c r="AT6821" s="223" t="str">
        <f>MONTH(B6821)&amp;"/"&amp;YEAR(B6821)</f>
        <v>5/2026</v>
      </c>
      <c r="AU6821" s="223">
        <f>WEEKNUM(B6821)-WEEKNUM(EOMONTH(B6821,-1)+1)+1</f>
        <v>3</v>
      </c>
      <c r="AV6821" s="209" t="str">
        <f>MONTH(R6821)&amp;"/"&amp;YEAR(R6821)</f>
        <v>1/1900</v>
      </c>
      <c r="AW6821" s="209" t="e">
        <f>WEEKNUM(R6821)-WEEKNUM(EOMONTH(R6821,-1)+1)+1</f>
        <v>#NUM!</v>
      </c>
      <c r="AX6821" s="209">
        <f>IF(BB6821="S",IF(Q6821="1. Aceitou o programa",R6821-B6821,0),0)</f>
        <v>0</v>
      </c>
      <c r="AY6821" s="209">
        <f>IF(BB6821="S",IF(AND(S6821&lt;&gt;"",R6821&lt;&gt;""),S6821-R6821,0),0)</f>
        <v>0</v>
      </c>
      <c r="AZ6821" s="209">
        <f>IF(BB6821="S",IF(Q6821="1. Aceitou o programa",IF(OR(X6821="Não se Aplica",X6821=""),IF(OR(W6821="Não se Aplica",W6821=""),0,W6821-V6821),AVERAGE(X6821-W6821,W6821-V6821)),0),0)</f>
        <v>0</v>
      </c>
      <c r="BA6821" s="209">
        <f>IF(BB6821="S",IF(AND(Q6821="1. Aceitou o programa",AH6821="Realizada"),IFERROR(IF(AG6821="",0,AG6821-R6821),0),0),0)</f>
        <v>0</v>
      </c>
      <c r="BB6821" s="209" t="str">
        <f>_xlfn.XLOOKUP(U6821,'Lista Suspensa'!$AA$20:$AA$23,'Lista Suspensa'!$AB$20:$AB$23,"N/A")</f>
        <v>S</v>
      </c>
    </row>
    <row r="6822" spans="1:54" ht="12" customHeight="1">
      <c r="A6822" s="151" t="s">
        <v>67</v>
      </c>
      <c r="B6822" s="152">
        <v>46156</v>
      </c>
      <c r="C6822" s="153" t="s">
        <v>297</v>
      </c>
      <c r="D6822" s="153" t="s">
        <v>455</v>
      </c>
      <c r="E6822" s="244">
        <v>77503736</v>
      </c>
      <c r="F6822" s="144" t="s">
        <v>11296</v>
      </c>
      <c r="G6822" s="230"/>
      <c r="H6822" s="154">
        <v>28935</v>
      </c>
      <c r="I6822" s="153">
        <v>47</v>
      </c>
      <c r="J6822" s="148" t="s">
        <v>70</v>
      </c>
      <c r="K6822" s="153" t="s">
        <v>988</v>
      </c>
      <c r="L6822" s="153"/>
      <c r="M6822" s="153"/>
      <c r="N6822" s="153">
        <v>400</v>
      </c>
      <c r="O6822" s="155">
        <v>41999697719</v>
      </c>
      <c r="P6822" s="156" t="s">
        <v>60</v>
      </c>
      <c r="Q6822" s="157" t="s">
        <v>110</v>
      </c>
      <c r="R6822" s="158">
        <v>46163</v>
      </c>
      <c r="S6822" s="159"/>
      <c r="T6822" s="159" t="s">
        <v>62</v>
      </c>
      <c r="U6822" s="159" t="s">
        <v>111</v>
      </c>
      <c r="V6822" s="154">
        <v>46174</v>
      </c>
      <c r="W6822" s="154"/>
      <c r="X6822" s="154"/>
      <c r="Y6822" s="160"/>
      <c r="Z6822" s="160" t="s">
        <v>128</v>
      </c>
      <c r="AA6822" s="153">
        <v>98</v>
      </c>
      <c r="AB6822" s="153">
        <v>1.6</v>
      </c>
      <c r="AC6822" s="182">
        <f t="shared" si="214"/>
        <v>38.281249999999993</v>
      </c>
      <c r="AD6822" s="153" t="str">
        <f t="shared" si="215"/>
        <v>OBESIDADE II</v>
      </c>
      <c r="AE6822" s="233" t="s">
        <v>66</v>
      </c>
      <c r="AF6822" s="153"/>
      <c r="AG6822" s="159"/>
      <c r="AH6822" s="153"/>
      <c r="AI6822" s="161"/>
      <c r="AJ6822" s="153"/>
      <c r="AK6822" s="153"/>
      <c r="AL6822" s="207" t="s">
        <v>131</v>
      </c>
      <c r="AM6822" s="207"/>
      <c r="AN6822" s="207"/>
      <c r="AO6822" s="207" t="str">
        <f ca="1">IF(R6822="","",IF(R6822&gt;TODAY(),"0 meses",DATEDIF(R6822,TODAY(),"m") &amp; " meses"))</f>
        <v>0 meses</v>
      </c>
      <c r="AP6822" s="147" t="s">
        <v>4751</v>
      </c>
      <c r="AQ6822" s="147" t="s">
        <v>4751</v>
      </c>
      <c r="AR6822" s="147"/>
      <c r="AS6822" s="209" t="s">
        <v>68</v>
      </c>
      <c r="AT6822" s="223" t="str">
        <f>MONTH(B6822)&amp;"/"&amp;YEAR(B6822)</f>
        <v>5/2026</v>
      </c>
      <c r="AU6822" s="223">
        <f>WEEKNUM(B6822)-WEEKNUM(EOMONTH(B6822,-1)+1)+1</f>
        <v>3</v>
      </c>
      <c r="AV6822" s="209" t="str">
        <f>MONTH(R6822)&amp;"/"&amp;YEAR(R6822)</f>
        <v>5/2026</v>
      </c>
      <c r="AW6822" s="209">
        <f>WEEKNUM(R6822)-WEEKNUM(EOMONTH(R6822,-1)+1)+1</f>
        <v>4</v>
      </c>
      <c r="AX6822" s="209">
        <f>IF(BB6822="S",IF(Q6822="1. Aceitou o programa",R6822-B6822,0),0)</f>
        <v>7</v>
      </c>
      <c r="AY6822" s="209">
        <f>IF(BB6822="S",IF(AND(S6822&lt;&gt;"",R6822&lt;&gt;""),S6822-R6822,0),0)</f>
        <v>0</v>
      </c>
      <c r="AZ6822" s="209">
        <f>IF(BB6822="S",IF(Q6822="1. Aceitou o programa",IF(OR(X6822="Não se Aplica",X6822=""),IF(OR(W6822="Não se Aplica",W6822=""),0,W6822-V6822),AVERAGE(X6822-W6822,W6822-V6822)),0),0)</f>
        <v>0</v>
      </c>
      <c r="BA6822" s="209">
        <f>IF(BB6822="S",IF(AND(Q6822="1. Aceitou o programa",AH6822="Realizada"),IFERROR(IF(AG6822="",0,AG6822-R6822),0),0),0)</f>
        <v>0</v>
      </c>
      <c r="BB6822" s="209" t="str">
        <f>_xlfn.XLOOKUP(U6822,'Lista Suspensa'!$AA$20:$AA$23,'Lista Suspensa'!$AB$20:$AB$23,"N/A")</f>
        <v>S</v>
      </c>
    </row>
    <row r="6823" spans="1:54" ht="12" customHeight="1">
      <c r="A6823" s="151" t="s">
        <v>67</v>
      </c>
      <c r="B6823" s="152">
        <v>46156</v>
      </c>
      <c r="C6823" s="153" t="s">
        <v>297</v>
      </c>
      <c r="D6823" s="153" t="s">
        <v>455</v>
      </c>
      <c r="E6823" s="244">
        <v>901285188</v>
      </c>
      <c r="F6823" s="144" t="s">
        <v>11297</v>
      </c>
      <c r="G6823" s="230"/>
      <c r="H6823" s="154">
        <v>20403</v>
      </c>
      <c r="I6823" s="153">
        <v>70</v>
      </c>
      <c r="J6823" s="148" t="s">
        <v>58</v>
      </c>
      <c r="K6823" s="153" t="s">
        <v>59</v>
      </c>
      <c r="L6823" s="153"/>
      <c r="M6823" s="153"/>
      <c r="N6823" s="153">
        <v>500</v>
      </c>
      <c r="O6823" s="155">
        <v>11994412662</v>
      </c>
      <c r="P6823" s="156" t="s">
        <v>60</v>
      </c>
      <c r="Q6823" s="157" t="s">
        <v>8211</v>
      </c>
      <c r="R6823" s="158"/>
      <c r="S6823" s="159"/>
      <c r="T6823" s="159" t="s">
        <v>6983</v>
      </c>
      <c r="U6823" s="159" t="s">
        <v>8212</v>
      </c>
      <c r="V6823" s="154">
        <v>46174</v>
      </c>
      <c r="W6823" s="154"/>
      <c r="X6823" s="154"/>
      <c r="Y6823" s="160"/>
      <c r="Z6823" s="160"/>
      <c r="AA6823" s="153"/>
      <c r="AB6823" s="153"/>
      <c r="AC6823" s="182" t="e">
        <f t="shared" si="214"/>
        <v>#DIV/0!</v>
      </c>
      <c r="AD6823" s="153" t="e">
        <f t="shared" si="215"/>
        <v>#DIV/0!</v>
      </c>
      <c r="AE6823" s="207"/>
      <c r="AF6823" s="153"/>
      <c r="AG6823" s="159"/>
      <c r="AH6823" s="153"/>
      <c r="AI6823" s="161"/>
      <c r="AJ6823" s="153"/>
      <c r="AK6823" s="153"/>
      <c r="AL6823" s="207"/>
      <c r="AM6823" s="207"/>
      <c r="AN6823" s="207"/>
      <c r="AO6823" s="207"/>
      <c r="AP6823" s="147" t="s">
        <v>4751</v>
      </c>
      <c r="AQ6823" s="147" t="s">
        <v>4751</v>
      </c>
      <c r="AR6823" s="147"/>
      <c r="AS6823" s="209" t="s">
        <v>68</v>
      </c>
      <c r="AT6823" s="223" t="str">
        <f>MONTH(B6823)&amp;"/"&amp;YEAR(B6823)</f>
        <v>5/2026</v>
      </c>
      <c r="AU6823" s="223">
        <f>WEEKNUM(B6823)-WEEKNUM(EOMONTH(B6823,-1)+1)+1</f>
        <v>3</v>
      </c>
      <c r="AV6823" s="209" t="str">
        <f>MONTH(R6823)&amp;"/"&amp;YEAR(R6823)</f>
        <v>1/1900</v>
      </c>
      <c r="AW6823" s="209" t="e">
        <f>WEEKNUM(R6823)-WEEKNUM(EOMONTH(R6823,-1)+1)+1</f>
        <v>#NUM!</v>
      </c>
      <c r="AX6823" s="209">
        <f>IF(BB6823="S",IF(Q6823="1. Aceitou o programa",R6823-B6823,0),0)</f>
        <v>0</v>
      </c>
      <c r="AY6823" s="209">
        <f>IF(BB6823="S",IF(AND(S6823&lt;&gt;"",R6823&lt;&gt;""),S6823-R6823,0),0)</f>
        <v>0</v>
      </c>
      <c r="AZ6823" s="209">
        <f>IF(BB6823="S",IF(Q6823="1. Aceitou o programa",IF(OR(X6823="Não se Aplica",X6823=""),IF(OR(W6823="Não se Aplica",W6823=""),0,W6823-V6823),AVERAGE(X6823-W6823,W6823-V6823)),0),0)</f>
        <v>0</v>
      </c>
      <c r="BA6823" s="209">
        <f>IF(BB6823="S",IF(AND(Q6823="1. Aceitou o programa",AH6823="Realizada"),IFERROR(IF(AG6823="",0,AG6823-R6823),0),0),0)</f>
        <v>0</v>
      </c>
      <c r="BB6823" s="209" t="str">
        <f>_xlfn.XLOOKUP(U6823,'Lista Suspensa'!$AA$20:$AA$23,'Lista Suspensa'!$AB$20:$AB$23,"N/A")</f>
        <v>S</v>
      </c>
    </row>
    <row r="6824" spans="1:54" ht="12" customHeight="1">
      <c r="A6824" s="151" t="s">
        <v>67</v>
      </c>
      <c r="B6824" s="152">
        <v>46156</v>
      </c>
      <c r="C6824" s="153" t="s">
        <v>297</v>
      </c>
      <c r="D6824" s="153" t="s">
        <v>455</v>
      </c>
      <c r="E6824" s="244">
        <v>92637412</v>
      </c>
      <c r="F6824" s="144" t="s">
        <v>11298</v>
      </c>
      <c r="G6824" s="230"/>
      <c r="H6824" s="154">
        <v>33271</v>
      </c>
      <c r="I6824" s="153">
        <v>35</v>
      </c>
      <c r="J6824" s="148" t="s">
        <v>70</v>
      </c>
      <c r="K6824" s="153" t="s">
        <v>1519</v>
      </c>
      <c r="L6824" s="153"/>
      <c r="M6824" s="153"/>
      <c r="N6824" s="153">
        <v>380</v>
      </c>
      <c r="O6824" s="155">
        <v>85992189301</v>
      </c>
      <c r="P6824" s="156" t="s">
        <v>60</v>
      </c>
      <c r="Q6824" s="157" t="s">
        <v>8211</v>
      </c>
      <c r="R6824" s="158"/>
      <c r="S6824" s="159"/>
      <c r="T6824" s="159" t="s">
        <v>6983</v>
      </c>
      <c r="U6824" s="159" t="s">
        <v>8212</v>
      </c>
      <c r="V6824" s="154">
        <v>46174</v>
      </c>
      <c r="W6824" s="154"/>
      <c r="X6824" s="154"/>
      <c r="Y6824" s="160"/>
      <c r="Z6824" s="160"/>
      <c r="AA6824" s="153"/>
      <c r="AB6824" s="153"/>
      <c r="AC6824" s="182" t="e">
        <f t="shared" si="214"/>
        <v>#DIV/0!</v>
      </c>
      <c r="AD6824" s="153" t="e">
        <f t="shared" si="215"/>
        <v>#DIV/0!</v>
      </c>
      <c r="AE6824" s="207"/>
      <c r="AF6824" s="153"/>
      <c r="AG6824" s="159"/>
      <c r="AH6824" s="153"/>
      <c r="AI6824" s="161"/>
      <c r="AJ6824" s="153"/>
      <c r="AK6824" s="153"/>
      <c r="AL6824" s="207"/>
      <c r="AM6824" s="207"/>
      <c r="AN6824" s="207"/>
      <c r="AO6824" s="207"/>
      <c r="AP6824" s="147" t="s">
        <v>4751</v>
      </c>
      <c r="AQ6824" s="147" t="s">
        <v>4751</v>
      </c>
      <c r="AR6824" s="147"/>
      <c r="AS6824" s="209" t="s">
        <v>68</v>
      </c>
      <c r="AT6824" s="223" t="str">
        <f>MONTH(B6824)&amp;"/"&amp;YEAR(B6824)</f>
        <v>5/2026</v>
      </c>
      <c r="AU6824" s="223">
        <f>WEEKNUM(B6824)-WEEKNUM(EOMONTH(B6824,-1)+1)+1</f>
        <v>3</v>
      </c>
      <c r="AV6824" s="209" t="str">
        <f>MONTH(R6824)&amp;"/"&amp;YEAR(R6824)</f>
        <v>1/1900</v>
      </c>
      <c r="AW6824" s="209" t="e">
        <f>WEEKNUM(R6824)-WEEKNUM(EOMONTH(R6824,-1)+1)+1</f>
        <v>#NUM!</v>
      </c>
      <c r="AX6824" s="209">
        <f>IF(BB6824="S",IF(Q6824="1. Aceitou o programa",R6824-B6824,0),0)</f>
        <v>0</v>
      </c>
      <c r="AY6824" s="209">
        <f>IF(BB6824="S",IF(AND(S6824&lt;&gt;"",R6824&lt;&gt;""),S6824-R6824,0),0)</f>
        <v>0</v>
      </c>
      <c r="AZ6824" s="209">
        <f>IF(BB6824="S",IF(Q6824="1. Aceitou o programa",IF(OR(X6824="Não se Aplica",X6824=""),IF(OR(W6824="Não se Aplica",W6824=""),0,W6824-V6824),AVERAGE(X6824-W6824,W6824-V6824)),0),0)</f>
        <v>0</v>
      </c>
      <c r="BA6824" s="209">
        <f>IF(BB6824="S",IF(AND(Q6824="1. Aceitou o programa",AH6824="Realizada"),IFERROR(IF(AG6824="",0,AG6824-R6824),0),0),0)</f>
        <v>0</v>
      </c>
      <c r="BB6824" s="209" t="str">
        <f>_xlfn.XLOOKUP(U6824,'Lista Suspensa'!$AA$20:$AA$23,'Lista Suspensa'!$AB$20:$AB$23,"N/A")</f>
        <v>S</v>
      </c>
    </row>
    <row r="6825" spans="1:54" ht="12" customHeight="1">
      <c r="A6825" s="151" t="s">
        <v>67</v>
      </c>
      <c r="B6825" s="152">
        <v>46156</v>
      </c>
      <c r="C6825" s="153" t="s">
        <v>297</v>
      </c>
      <c r="D6825" s="153" t="s">
        <v>455</v>
      </c>
      <c r="E6825" s="244">
        <v>92614625</v>
      </c>
      <c r="F6825" s="144" t="s">
        <v>11299</v>
      </c>
      <c r="G6825" s="230"/>
      <c r="H6825" s="154">
        <v>30106</v>
      </c>
      <c r="I6825" s="153">
        <v>43</v>
      </c>
      <c r="J6825" s="148" t="s">
        <v>70</v>
      </c>
      <c r="K6825" s="153" t="s">
        <v>101</v>
      </c>
      <c r="L6825" s="153"/>
      <c r="M6825" s="153"/>
      <c r="N6825" s="153">
        <v>120</v>
      </c>
      <c r="O6825" s="155" t="s">
        <v>11300</v>
      </c>
      <c r="P6825" s="156" t="s">
        <v>60</v>
      </c>
      <c r="Q6825" s="157" t="s">
        <v>8211</v>
      </c>
      <c r="R6825" s="158"/>
      <c r="S6825" s="159"/>
      <c r="T6825" s="159" t="s">
        <v>6983</v>
      </c>
      <c r="U6825" s="159" t="s">
        <v>8212</v>
      </c>
      <c r="V6825" s="154">
        <v>46174</v>
      </c>
      <c r="W6825" s="154"/>
      <c r="X6825" s="154"/>
      <c r="Y6825" s="160"/>
      <c r="Z6825" s="160"/>
      <c r="AA6825" s="153"/>
      <c r="AB6825" s="153"/>
      <c r="AC6825" s="182" t="e">
        <f t="shared" si="214"/>
        <v>#DIV/0!</v>
      </c>
      <c r="AD6825" s="153" t="e">
        <f t="shared" si="215"/>
        <v>#DIV/0!</v>
      </c>
      <c r="AE6825" s="207"/>
      <c r="AF6825" s="153"/>
      <c r="AG6825" s="159"/>
      <c r="AH6825" s="153"/>
      <c r="AI6825" s="161"/>
      <c r="AJ6825" s="153"/>
      <c r="AK6825" s="153"/>
      <c r="AL6825" s="207"/>
      <c r="AM6825" s="207"/>
      <c r="AN6825" s="207"/>
      <c r="AO6825" s="207"/>
      <c r="AP6825" s="147" t="s">
        <v>4751</v>
      </c>
      <c r="AQ6825" s="147" t="s">
        <v>4751</v>
      </c>
      <c r="AR6825" s="147"/>
      <c r="AS6825" s="209" t="s">
        <v>68</v>
      </c>
      <c r="AT6825" s="223" t="str">
        <f>MONTH(B6825)&amp;"/"&amp;YEAR(B6825)</f>
        <v>5/2026</v>
      </c>
      <c r="AU6825" s="223">
        <f>WEEKNUM(B6825)-WEEKNUM(EOMONTH(B6825,-1)+1)+1</f>
        <v>3</v>
      </c>
      <c r="AV6825" s="209" t="str">
        <f>MONTH(R6825)&amp;"/"&amp;YEAR(R6825)</f>
        <v>1/1900</v>
      </c>
      <c r="AW6825" s="209" t="e">
        <f>WEEKNUM(R6825)-WEEKNUM(EOMONTH(R6825,-1)+1)+1</f>
        <v>#NUM!</v>
      </c>
      <c r="AX6825" s="209">
        <f>IF(BB6825="S",IF(Q6825="1. Aceitou o programa",R6825-B6825,0),0)</f>
        <v>0</v>
      </c>
      <c r="AY6825" s="209">
        <f>IF(BB6825="S",IF(AND(S6825&lt;&gt;"",R6825&lt;&gt;""),S6825-R6825,0),0)</f>
        <v>0</v>
      </c>
      <c r="AZ6825" s="209">
        <f>IF(BB6825="S",IF(Q6825="1. Aceitou o programa",IF(OR(X6825="Não se Aplica",X6825=""),IF(OR(W6825="Não se Aplica",W6825=""),0,W6825-V6825),AVERAGE(X6825-W6825,W6825-V6825)),0),0)</f>
        <v>0</v>
      </c>
      <c r="BA6825" s="209">
        <f>IF(BB6825="S",IF(AND(Q6825="1. Aceitou o programa",AH6825="Realizada"),IFERROR(IF(AG6825="",0,AG6825-R6825),0),0),0)</f>
        <v>0</v>
      </c>
      <c r="BB6825" s="209" t="str">
        <f>_xlfn.XLOOKUP(U6825,'Lista Suspensa'!$AA$20:$AA$23,'Lista Suspensa'!$AB$20:$AB$23,"N/A")</f>
        <v>S</v>
      </c>
    </row>
    <row r="6826" spans="1:54" ht="12" customHeight="1">
      <c r="A6826" s="151" t="s">
        <v>67</v>
      </c>
      <c r="B6826" s="152">
        <v>46160</v>
      </c>
      <c r="C6826" s="153" t="s">
        <v>297</v>
      </c>
      <c r="D6826" s="153" t="s">
        <v>455</v>
      </c>
      <c r="E6826" s="244">
        <v>78382392</v>
      </c>
      <c r="F6826" s="144" t="s">
        <v>11301</v>
      </c>
      <c r="G6826" s="230"/>
      <c r="H6826" s="154">
        <v>33632</v>
      </c>
      <c r="I6826" s="153">
        <v>34</v>
      </c>
      <c r="J6826" s="148" t="s">
        <v>70</v>
      </c>
      <c r="K6826" s="153" t="s">
        <v>1183</v>
      </c>
      <c r="L6826" s="153"/>
      <c r="M6826" s="153"/>
      <c r="N6826" s="153">
        <v>500</v>
      </c>
      <c r="O6826" s="155" t="s">
        <v>11302</v>
      </c>
      <c r="P6826" s="156" t="s">
        <v>60</v>
      </c>
      <c r="Q6826" s="157" t="s">
        <v>110</v>
      </c>
      <c r="R6826" s="158">
        <v>46163</v>
      </c>
      <c r="S6826" s="159"/>
      <c r="T6826" s="159" t="s">
        <v>62</v>
      </c>
      <c r="U6826" s="159" t="s">
        <v>111</v>
      </c>
      <c r="V6826" s="154">
        <v>46174</v>
      </c>
      <c r="W6826" s="154"/>
      <c r="X6826" s="154"/>
      <c r="Y6826" s="160"/>
      <c r="Z6826" s="160" t="s">
        <v>128</v>
      </c>
      <c r="AA6826" s="153">
        <v>86</v>
      </c>
      <c r="AB6826" s="153">
        <v>1.6</v>
      </c>
      <c r="AC6826" s="182">
        <f t="shared" si="214"/>
        <v>33.593749999999993</v>
      </c>
      <c r="AD6826" s="153" t="str">
        <f t="shared" si="215"/>
        <v>OBESIDADE I</v>
      </c>
      <c r="AE6826" s="233" t="s">
        <v>66</v>
      </c>
      <c r="AF6826" s="153"/>
      <c r="AG6826" s="159"/>
      <c r="AH6826" s="153"/>
      <c r="AI6826" s="161"/>
      <c r="AJ6826" s="153"/>
      <c r="AK6826" s="153"/>
      <c r="AL6826" s="207" t="s">
        <v>136</v>
      </c>
      <c r="AM6826" s="207"/>
      <c r="AN6826" s="207"/>
      <c r="AO6826" s="207" t="str">
        <f ca="1">IF(R6826="","",IF(R6826&gt;TODAY(),"0 meses",DATEDIF(R6826,TODAY(),"m") &amp; " meses"))</f>
        <v>0 meses</v>
      </c>
      <c r="AP6826" s="147" t="s">
        <v>4751</v>
      </c>
      <c r="AQ6826" s="147" t="s">
        <v>67</v>
      </c>
      <c r="AR6826" s="147"/>
      <c r="AS6826" s="209" t="s">
        <v>68</v>
      </c>
      <c r="AT6826" s="223" t="str">
        <f>MONTH(B6826)&amp;"/"&amp;YEAR(B6826)</f>
        <v>5/2026</v>
      </c>
      <c r="AU6826" s="223">
        <f>WEEKNUM(B6826)-WEEKNUM(EOMONTH(B6826,-1)+1)+1</f>
        <v>4</v>
      </c>
      <c r="AV6826" s="209" t="str">
        <f>MONTH(R6826)&amp;"/"&amp;YEAR(R6826)</f>
        <v>5/2026</v>
      </c>
      <c r="AW6826" s="209">
        <f>WEEKNUM(R6826)-WEEKNUM(EOMONTH(R6826,-1)+1)+1</f>
        <v>4</v>
      </c>
      <c r="AX6826" s="209">
        <f>IF(BB6826="S",IF(Q6826="1. Aceitou o programa",R6826-B6826,0),0)</f>
        <v>3</v>
      </c>
      <c r="AY6826" s="209">
        <f>IF(BB6826="S",IF(AND(S6826&lt;&gt;"",R6826&lt;&gt;""),S6826-R6826,0),0)</f>
        <v>0</v>
      </c>
      <c r="AZ6826" s="209">
        <f>IF(BB6826="S",IF(Q6826="1. Aceitou o programa",IF(OR(X6826="Não se Aplica",X6826=""),IF(OR(W6826="Não se Aplica",W6826=""),0,W6826-V6826),AVERAGE(X6826-W6826,W6826-V6826)),0),0)</f>
        <v>0</v>
      </c>
      <c r="BA6826" s="209">
        <f>IF(BB6826="S",IF(AND(Q6826="1. Aceitou o programa",AH6826="Realizada"),IFERROR(IF(AG6826="",0,AG6826-R6826),0),0),0)</f>
        <v>0</v>
      </c>
      <c r="BB6826" s="209" t="str">
        <f>_xlfn.XLOOKUP(U6826,'Lista Suspensa'!$AA$20:$AA$23,'Lista Suspensa'!$AB$20:$AB$23,"N/A")</f>
        <v>S</v>
      </c>
    </row>
    <row r="6827" spans="1:54" ht="12" customHeight="1">
      <c r="A6827" s="151" t="s">
        <v>67</v>
      </c>
      <c r="B6827" s="152">
        <v>46160</v>
      </c>
      <c r="C6827" s="153" t="s">
        <v>297</v>
      </c>
      <c r="D6827" s="153" t="s">
        <v>455</v>
      </c>
      <c r="E6827" s="244">
        <v>81630531</v>
      </c>
      <c r="F6827" s="144" t="s">
        <v>11303</v>
      </c>
      <c r="G6827" s="230"/>
      <c r="H6827" s="154">
        <v>27515</v>
      </c>
      <c r="I6827" s="153">
        <v>51</v>
      </c>
      <c r="J6827" s="148" t="s">
        <v>70</v>
      </c>
      <c r="K6827" s="153" t="s">
        <v>991</v>
      </c>
      <c r="L6827" s="153"/>
      <c r="M6827" s="153"/>
      <c r="N6827" s="153">
        <v>380</v>
      </c>
      <c r="O6827" s="155">
        <v>47997578641</v>
      </c>
      <c r="P6827" s="156" t="s">
        <v>60</v>
      </c>
      <c r="Q6827" s="157" t="s">
        <v>8211</v>
      </c>
      <c r="R6827" s="158"/>
      <c r="S6827" s="159"/>
      <c r="T6827" s="159" t="s">
        <v>6983</v>
      </c>
      <c r="U6827" s="159" t="s">
        <v>8212</v>
      </c>
      <c r="V6827" s="154">
        <v>46174</v>
      </c>
      <c r="W6827" s="154"/>
      <c r="X6827" s="154"/>
      <c r="Y6827" s="160"/>
      <c r="Z6827" s="160"/>
      <c r="AA6827" s="153"/>
      <c r="AB6827" s="153"/>
      <c r="AC6827" s="182" t="e">
        <f t="shared" si="214"/>
        <v>#DIV/0!</v>
      </c>
      <c r="AD6827" s="153" t="e">
        <f t="shared" si="215"/>
        <v>#DIV/0!</v>
      </c>
      <c r="AE6827" s="207"/>
      <c r="AF6827" s="153"/>
      <c r="AG6827" s="159"/>
      <c r="AH6827" s="153"/>
      <c r="AI6827" s="161"/>
      <c r="AJ6827" s="153"/>
      <c r="AK6827" s="153"/>
      <c r="AL6827" s="207"/>
      <c r="AM6827" s="207"/>
      <c r="AN6827" s="207"/>
      <c r="AO6827" s="207"/>
      <c r="AP6827" s="147" t="s">
        <v>4751</v>
      </c>
      <c r="AQ6827" s="147" t="s">
        <v>67</v>
      </c>
      <c r="AR6827" s="147"/>
      <c r="AS6827" s="209" t="s">
        <v>68</v>
      </c>
      <c r="AT6827" s="223" t="str">
        <f>MONTH(B6827)&amp;"/"&amp;YEAR(B6827)</f>
        <v>5/2026</v>
      </c>
      <c r="AU6827" s="223">
        <f>WEEKNUM(B6827)-WEEKNUM(EOMONTH(B6827,-1)+1)+1</f>
        <v>4</v>
      </c>
      <c r="AV6827" s="209" t="str">
        <f>MONTH(R6827)&amp;"/"&amp;YEAR(R6827)</f>
        <v>1/1900</v>
      </c>
      <c r="AW6827" s="209" t="e">
        <f>WEEKNUM(R6827)-WEEKNUM(EOMONTH(R6827,-1)+1)+1</f>
        <v>#NUM!</v>
      </c>
      <c r="AX6827" s="209">
        <f>IF(BB6827="S",IF(Q6827="1. Aceitou o programa",R6827-B6827,0),0)</f>
        <v>0</v>
      </c>
      <c r="AY6827" s="209">
        <f>IF(BB6827="S",IF(AND(S6827&lt;&gt;"",R6827&lt;&gt;""),S6827-R6827,0),0)</f>
        <v>0</v>
      </c>
      <c r="AZ6827" s="209">
        <f>IF(BB6827="S",IF(Q6827="1. Aceitou o programa",IF(OR(X6827="Não se Aplica",X6827=""),IF(OR(W6827="Não se Aplica",W6827=""),0,W6827-V6827),AVERAGE(X6827-W6827,W6827-V6827)),0),0)</f>
        <v>0</v>
      </c>
      <c r="BA6827" s="209">
        <f>IF(BB6827="S",IF(AND(Q6827="1. Aceitou o programa",AH6827="Realizada"),IFERROR(IF(AG6827="",0,AG6827-R6827),0),0),0)</f>
        <v>0</v>
      </c>
      <c r="BB6827" s="209" t="str">
        <f>_xlfn.XLOOKUP(U6827,'Lista Suspensa'!$AA$20:$AA$23,'Lista Suspensa'!$AB$20:$AB$23,"N/A")</f>
        <v>S</v>
      </c>
    </row>
    <row r="6828" spans="1:54" ht="12" customHeight="1">
      <c r="A6828" s="151" t="s">
        <v>67</v>
      </c>
      <c r="B6828" s="152">
        <v>46160</v>
      </c>
      <c r="C6828" s="153" t="s">
        <v>297</v>
      </c>
      <c r="D6828" s="153" t="s">
        <v>455</v>
      </c>
      <c r="E6828" s="244">
        <v>85607813</v>
      </c>
      <c r="F6828" s="144" t="s">
        <v>11304</v>
      </c>
      <c r="G6828" s="230"/>
      <c r="H6828" s="154">
        <v>33383</v>
      </c>
      <c r="I6828" s="153">
        <v>34</v>
      </c>
      <c r="J6828" s="148" t="s">
        <v>70</v>
      </c>
      <c r="K6828" s="153" t="s">
        <v>59</v>
      </c>
      <c r="L6828" s="153"/>
      <c r="M6828" s="153"/>
      <c r="N6828" s="153">
        <v>750</v>
      </c>
      <c r="O6828" s="155">
        <v>11968746248</v>
      </c>
      <c r="P6828" s="156" t="s">
        <v>60</v>
      </c>
      <c r="Q6828" s="157" t="s">
        <v>8211</v>
      </c>
      <c r="R6828" s="158"/>
      <c r="S6828" s="159"/>
      <c r="T6828" s="159" t="s">
        <v>6983</v>
      </c>
      <c r="U6828" s="159" t="s">
        <v>8212</v>
      </c>
      <c r="V6828" s="154">
        <v>46174</v>
      </c>
      <c r="W6828" s="154"/>
      <c r="X6828" s="154"/>
      <c r="Y6828" s="160"/>
      <c r="Z6828" s="160"/>
      <c r="AA6828" s="153"/>
      <c r="AB6828" s="153"/>
      <c r="AC6828" s="182" t="e">
        <f t="shared" si="214"/>
        <v>#DIV/0!</v>
      </c>
      <c r="AD6828" s="153" t="e">
        <f t="shared" si="215"/>
        <v>#DIV/0!</v>
      </c>
      <c r="AE6828" s="207"/>
      <c r="AF6828" s="153"/>
      <c r="AG6828" s="159"/>
      <c r="AH6828" s="153"/>
      <c r="AI6828" s="161"/>
      <c r="AJ6828" s="153"/>
      <c r="AK6828" s="153"/>
      <c r="AL6828" s="207"/>
      <c r="AM6828" s="207"/>
      <c r="AN6828" s="207"/>
      <c r="AO6828" s="207"/>
      <c r="AP6828" s="147" t="s">
        <v>4751</v>
      </c>
      <c r="AQ6828" s="147" t="s">
        <v>67</v>
      </c>
      <c r="AR6828" s="147"/>
      <c r="AS6828" s="209" t="s">
        <v>68</v>
      </c>
      <c r="AT6828" s="223" t="str">
        <f>MONTH(B6828)&amp;"/"&amp;YEAR(B6828)</f>
        <v>5/2026</v>
      </c>
      <c r="AU6828" s="223">
        <f>WEEKNUM(B6828)-WEEKNUM(EOMONTH(B6828,-1)+1)+1</f>
        <v>4</v>
      </c>
      <c r="AV6828" s="209" t="str">
        <f>MONTH(R6828)&amp;"/"&amp;YEAR(R6828)</f>
        <v>1/1900</v>
      </c>
      <c r="AW6828" s="209" t="e">
        <f>WEEKNUM(R6828)-WEEKNUM(EOMONTH(R6828,-1)+1)+1</f>
        <v>#NUM!</v>
      </c>
      <c r="AX6828" s="209">
        <f>IF(BB6828="S",IF(Q6828="1. Aceitou o programa",R6828-B6828,0),0)</f>
        <v>0</v>
      </c>
      <c r="AY6828" s="209">
        <f>IF(BB6828="S",IF(AND(S6828&lt;&gt;"",R6828&lt;&gt;""),S6828-R6828,0),0)</f>
        <v>0</v>
      </c>
      <c r="AZ6828" s="209">
        <f>IF(BB6828="S",IF(Q6828="1. Aceitou o programa",IF(OR(X6828="Não se Aplica",X6828=""),IF(OR(W6828="Não se Aplica",W6828=""),0,W6828-V6828),AVERAGE(X6828-W6828,W6828-V6828)),0),0)</f>
        <v>0</v>
      </c>
      <c r="BA6828" s="209">
        <f>IF(BB6828="S",IF(AND(Q6828="1. Aceitou o programa",AH6828="Realizada"),IFERROR(IF(AG6828="",0,AG6828-R6828),0),0),0)</f>
        <v>0</v>
      </c>
      <c r="BB6828" s="209" t="str">
        <f>_xlfn.XLOOKUP(U6828,'Lista Suspensa'!$AA$20:$AA$23,'Lista Suspensa'!$AB$20:$AB$23,"N/A")</f>
        <v>S</v>
      </c>
    </row>
    <row r="6829" spans="1:54" ht="12" customHeight="1">
      <c r="A6829" s="151" t="s">
        <v>67</v>
      </c>
      <c r="B6829" s="152">
        <v>46160</v>
      </c>
      <c r="C6829" s="153" t="s">
        <v>297</v>
      </c>
      <c r="D6829" s="153" t="s">
        <v>455</v>
      </c>
      <c r="E6829" s="244">
        <v>89658826</v>
      </c>
      <c r="F6829" s="144" t="s">
        <v>11305</v>
      </c>
      <c r="G6829" s="230"/>
      <c r="H6829" s="154">
        <v>34027</v>
      </c>
      <c r="I6829" s="153">
        <v>33</v>
      </c>
      <c r="J6829" s="148" t="s">
        <v>58</v>
      </c>
      <c r="K6829" s="153" t="s">
        <v>101</v>
      </c>
      <c r="L6829" s="153"/>
      <c r="M6829" s="153"/>
      <c r="N6829" s="153">
        <v>380</v>
      </c>
      <c r="O6829" s="155" t="s">
        <v>11306</v>
      </c>
      <c r="P6829" s="156" t="s">
        <v>60</v>
      </c>
      <c r="Q6829" s="157" t="s">
        <v>8211</v>
      </c>
      <c r="R6829" s="158"/>
      <c r="S6829" s="159"/>
      <c r="T6829" s="159" t="s">
        <v>6983</v>
      </c>
      <c r="U6829" s="159" t="s">
        <v>8212</v>
      </c>
      <c r="V6829" s="154">
        <v>46174</v>
      </c>
      <c r="W6829" s="154"/>
      <c r="X6829" s="154"/>
      <c r="Y6829" s="160"/>
      <c r="Z6829" s="160"/>
      <c r="AA6829" s="153"/>
      <c r="AB6829" s="153"/>
      <c r="AC6829" s="182" t="e">
        <f t="shared" si="214"/>
        <v>#DIV/0!</v>
      </c>
      <c r="AD6829" s="153" t="e">
        <f t="shared" si="215"/>
        <v>#DIV/0!</v>
      </c>
      <c r="AE6829" s="207"/>
      <c r="AF6829" s="153"/>
      <c r="AG6829" s="159"/>
      <c r="AH6829" s="153"/>
      <c r="AI6829" s="161"/>
      <c r="AJ6829" s="153"/>
      <c r="AK6829" s="153"/>
      <c r="AL6829" s="207"/>
      <c r="AM6829" s="207"/>
      <c r="AN6829" s="207"/>
      <c r="AO6829" s="207"/>
      <c r="AP6829" s="147" t="s">
        <v>4751</v>
      </c>
      <c r="AQ6829" s="147" t="s">
        <v>67</v>
      </c>
      <c r="AR6829" s="147"/>
      <c r="AS6829" s="209" t="s">
        <v>68</v>
      </c>
      <c r="AT6829" s="223" t="str">
        <f>MONTH(B6829)&amp;"/"&amp;YEAR(B6829)</f>
        <v>5/2026</v>
      </c>
      <c r="AU6829" s="223">
        <f>WEEKNUM(B6829)-WEEKNUM(EOMONTH(B6829,-1)+1)+1</f>
        <v>4</v>
      </c>
      <c r="AV6829" s="209" t="str">
        <f>MONTH(R6829)&amp;"/"&amp;YEAR(R6829)</f>
        <v>1/1900</v>
      </c>
      <c r="AW6829" s="209" t="e">
        <f>WEEKNUM(R6829)-WEEKNUM(EOMONTH(R6829,-1)+1)+1</f>
        <v>#NUM!</v>
      </c>
      <c r="AX6829" s="209">
        <f>IF(BB6829="S",IF(Q6829="1. Aceitou o programa",R6829-B6829,0),0)</f>
        <v>0</v>
      </c>
      <c r="AY6829" s="209">
        <f>IF(BB6829="S",IF(AND(S6829&lt;&gt;"",R6829&lt;&gt;""),S6829-R6829,0),0)</f>
        <v>0</v>
      </c>
      <c r="AZ6829" s="209">
        <f>IF(BB6829="S",IF(Q6829="1. Aceitou o programa",IF(OR(X6829="Não se Aplica",X6829=""),IF(OR(W6829="Não se Aplica",W6829=""),0,W6829-V6829),AVERAGE(X6829-W6829,W6829-V6829)),0),0)</f>
        <v>0</v>
      </c>
      <c r="BA6829" s="209">
        <f>IF(BB6829="S",IF(AND(Q6829="1. Aceitou o programa",AH6829="Realizada"),IFERROR(IF(AG6829="",0,AG6829-R6829),0),0),0)</f>
        <v>0</v>
      </c>
      <c r="BB6829" s="209" t="str">
        <f>_xlfn.XLOOKUP(U6829,'Lista Suspensa'!$AA$20:$AA$23,'Lista Suspensa'!$AB$20:$AB$23,"N/A")</f>
        <v>S</v>
      </c>
    </row>
    <row r="6830" spans="1:54" ht="12" customHeight="1">
      <c r="A6830" s="151" t="s">
        <v>67</v>
      </c>
      <c r="B6830" s="152">
        <v>46160</v>
      </c>
      <c r="C6830" s="153" t="s">
        <v>297</v>
      </c>
      <c r="D6830" s="153" t="s">
        <v>455</v>
      </c>
      <c r="E6830" s="244">
        <v>89701850</v>
      </c>
      <c r="F6830" s="144" t="s">
        <v>11307</v>
      </c>
      <c r="G6830" s="230"/>
      <c r="H6830" s="154">
        <v>34105</v>
      </c>
      <c r="I6830" s="153">
        <v>33</v>
      </c>
      <c r="J6830" s="148" t="s">
        <v>70</v>
      </c>
      <c r="K6830" s="153" t="s">
        <v>59</v>
      </c>
      <c r="L6830" s="153"/>
      <c r="M6830" s="153"/>
      <c r="N6830" s="153">
        <v>380</v>
      </c>
      <c r="O6830" s="155" t="s">
        <v>11308</v>
      </c>
      <c r="P6830" s="156" t="s">
        <v>60</v>
      </c>
      <c r="Q6830" s="157" t="s">
        <v>110</v>
      </c>
      <c r="R6830" s="158">
        <v>46164</v>
      </c>
      <c r="S6830" s="159"/>
      <c r="T6830" s="159" t="s">
        <v>62</v>
      </c>
      <c r="U6830" s="159" t="s">
        <v>111</v>
      </c>
      <c r="V6830" s="154">
        <v>46174</v>
      </c>
      <c r="W6830" s="154"/>
      <c r="X6830" s="154"/>
      <c r="Y6830" s="160"/>
      <c r="Z6830" s="160" t="s">
        <v>128</v>
      </c>
      <c r="AA6830" s="153">
        <v>113</v>
      </c>
      <c r="AB6830" s="153">
        <v>1.64</v>
      </c>
      <c r="AC6830" s="182">
        <f t="shared" si="214"/>
        <v>42.013682331945276</v>
      </c>
      <c r="AD6830" s="153" t="str">
        <f t="shared" si="215"/>
        <v>OBESIDADE III</v>
      </c>
      <c r="AE6830" s="233" t="s">
        <v>66</v>
      </c>
      <c r="AF6830" s="153"/>
      <c r="AG6830" s="159"/>
      <c r="AH6830" s="153"/>
      <c r="AI6830" s="161"/>
      <c r="AJ6830" s="153"/>
      <c r="AK6830" s="153"/>
      <c r="AL6830" s="207" t="s">
        <v>131</v>
      </c>
      <c r="AM6830" s="207"/>
      <c r="AN6830" s="207"/>
      <c r="AO6830" s="207" t="str">
        <f ca="1">IF(R6830="","",IF(R6830&gt;TODAY(),"0 meses",DATEDIF(R6830,TODAY(),"m") &amp; " meses"))</f>
        <v>0 meses</v>
      </c>
      <c r="AP6830" s="147" t="s">
        <v>4751</v>
      </c>
      <c r="AQ6830" s="147" t="s">
        <v>67</v>
      </c>
      <c r="AR6830" s="147"/>
      <c r="AS6830" s="209" t="s">
        <v>68</v>
      </c>
      <c r="AT6830" s="223" t="str">
        <f>MONTH(B6830)&amp;"/"&amp;YEAR(B6830)</f>
        <v>5/2026</v>
      </c>
      <c r="AU6830" s="223">
        <f>WEEKNUM(B6830)-WEEKNUM(EOMONTH(B6830,-1)+1)+1</f>
        <v>4</v>
      </c>
      <c r="AV6830" s="209" t="str">
        <f>MONTH(R6830)&amp;"/"&amp;YEAR(R6830)</f>
        <v>5/2026</v>
      </c>
      <c r="AW6830" s="209">
        <f>WEEKNUM(R6830)-WEEKNUM(EOMONTH(R6830,-1)+1)+1</f>
        <v>4</v>
      </c>
      <c r="AX6830" s="209">
        <f>IF(BB6830="S",IF(Q6830="1. Aceitou o programa",R6830-B6830,0),0)</f>
        <v>4</v>
      </c>
      <c r="AY6830" s="209">
        <f>IF(BB6830="S",IF(AND(S6830&lt;&gt;"",R6830&lt;&gt;""),S6830-R6830,0),0)</f>
        <v>0</v>
      </c>
      <c r="AZ6830" s="209">
        <f>IF(BB6830="S",IF(Q6830="1. Aceitou o programa",IF(OR(X6830="Não se Aplica",X6830=""),IF(OR(W6830="Não se Aplica",W6830=""),0,W6830-V6830),AVERAGE(X6830-W6830,W6830-V6830)),0),0)</f>
        <v>0</v>
      </c>
      <c r="BA6830" s="209">
        <f>IF(BB6830="S",IF(AND(Q6830="1. Aceitou o programa",AH6830="Realizada"),IFERROR(IF(AG6830="",0,AG6830-R6830),0),0),0)</f>
        <v>0</v>
      </c>
      <c r="BB6830" s="209" t="str">
        <f>_xlfn.XLOOKUP(U6830,'Lista Suspensa'!$AA$20:$AA$23,'Lista Suspensa'!$AB$20:$AB$23,"N/A")</f>
        <v>S</v>
      </c>
    </row>
    <row r="6831" spans="1:54" ht="12" customHeight="1">
      <c r="A6831" s="151" t="s">
        <v>67</v>
      </c>
      <c r="B6831" s="152">
        <v>46160</v>
      </c>
      <c r="C6831" s="153" t="s">
        <v>297</v>
      </c>
      <c r="D6831" s="153" t="s">
        <v>455</v>
      </c>
      <c r="E6831" s="244">
        <v>93078864</v>
      </c>
      <c r="F6831" s="144" t="s">
        <v>11309</v>
      </c>
      <c r="G6831" s="230"/>
      <c r="H6831" s="154">
        <v>30364</v>
      </c>
      <c r="I6831" s="153">
        <v>43</v>
      </c>
      <c r="J6831" s="148" t="s">
        <v>70</v>
      </c>
      <c r="K6831" s="153" t="s">
        <v>101</v>
      </c>
      <c r="L6831" s="153"/>
      <c r="M6831" s="153"/>
      <c r="N6831" s="153">
        <v>75</v>
      </c>
      <c r="O6831" s="155" t="s">
        <v>11310</v>
      </c>
      <c r="P6831" s="156" t="s">
        <v>60</v>
      </c>
      <c r="Q6831" s="157" t="s">
        <v>8211</v>
      </c>
      <c r="R6831" s="158"/>
      <c r="S6831" s="159"/>
      <c r="T6831" s="159" t="s">
        <v>6983</v>
      </c>
      <c r="U6831" s="159" t="s">
        <v>8212</v>
      </c>
      <c r="V6831" s="154">
        <v>46174</v>
      </c>
      <c r="W6831" s="154"/>
      <c r="X6831" s="154"/>
      <c r="Y6831" s="160"/>
      <c r="Z6831" s="160"/>
      <c r="AA6831" s="153"/>
      <c r="AB6831" s="153"/>
      <c r="AC6831" s="182" t="e">
        <f t="shared" si="214"/>
        <v>#DIV/0!</v>
      </c>
      <c r="AD6831" s="153" t="e">
        <f t="shared" si="215"/>
        <v>#DIV/0!</v>
      </c>
      <c r="AE6831" s="207"/>
      <c r="AF6831" s="153"/>
      <c r="AG6831" s="159"/>
      <c r="AH6831" s="153"/>
      <c r="AI6831" s="161"/>
      <c r="AJ6831" s="153"/>
      <c r="AK6831" s="153"/>
      <c r="AL6831" s="207"/>
      <c r="AM6831" s="207"/>
      <c r="AN6831" s="207"/>
      <c r="AO6831" s="207"/>
      <c r="AP6831" s="147" t="s">
        <v>4751</v>
      </c>
      <c r="AQ6831" s="147" t="s">
        <v>67</v>
      </c>
      <c r="AR6831" s="147"/>
      <c r="AS6831" s="209" t="s">
        <v>68</v>
      </c>
      <c r="AT6831" s="223" t="str">
        <f>MONTH(B6831)&amp;"/"&amp;YEAR(B6831)</f>
        <v>5/2026</v>
      </c>
      <c r="AU6831" s="223">
        <f>WEEKNUM(B6831)-WEEKNUM(EOMONTH(B6831,-1)+1)+1</f>
        <v>4</v>
      </c>
      <c r="AV6831" s="209" t="str">
        <f>MONTH(R6831)&amp;"/"&amp;YEAR(R6831)</f>
        <v>1/1900</v>
      </c>
      <c r="AW6831" s="209" t="e">
        <f>WEEKNUM(R6831)-WEEKNUM(EOMONTH(R6831,-1)+1)+1</f>
        <v>#NUM!</v>
      </c>
      <c r="AX6831" s="209">
        <f>IF(BB6831="S",IF(Q6831="1. Aceitou o programa",R6831-B6831,0),0)</f>
        <v>0</v>
      </c>
      <c r="AY6831" s="209">
        <f>IF(BB6831="S",IF(AND(S6831&lt;&gt;"",R6831&lt;&gt;""),S6831-R6831,0),0)</f>
        <v>0</v>
      </c>
      <c r="AZ6831" s="209">
        <f>IF(BB6831="S",IF(Q6831="1. Aceitou o programa",IF(OR(X6831="Não se Aplica",X6831=""),IF(OR(W6831="Não se Aplica",W6831=""),0,W6831-V6831),AVERAGE(X6831-W6831,W6831-V6831)),0),0)</f>
        <v>0</v>
      </c>
      <c r="BA6831" s="209">
        <f>IF(BB6831="S",IF(AND(Q6831="1. Aceitou o programa",AH6831="Realizada"),IFERROR(IF(AG6831="",0,AG6831-R6831),0),0),0)</f>
        <v>0</v>
      </c>
      <c r="BB6831" s="209" t="str">
        <f>_xlfn.XLOOKUP(U6831,'Lista Suspensa'!$AA$20:$AA$23,'Lista Suspensa'!$AB$20:$AB$23,"N/A")</f>
        <v>S</v>
      </c>
    </row>
    <row r="6832" spans="1:54" ht="12" customHeight="1">
      <c r="A6832" s="151" t="s">
        <v>67</v>
      </c>
      <c r="B6832" s="152">
        <v>46160</v>
      </c>
      <c r="C6832" s="153" t="s">
        <v>297</v>
      </c>
      <c r="D6832" s="153" t="s">
        <v>455</v>
      </c>
      <c r="E6832" s="244">
        <v>94147644</v>
      </c>
      <c r="F6832" s="144" t="s">
        <v>11311</v>
      </c>
      <c r="G6832" s="230"/>
      <c r="H6832" s="154">
        <v>31158</v>
      </c>
      <c r="I6832" s="153">
        <v>41</v>
      </c>
      <c r="J6832" s="148" t="s">
        <v>58</v>
      </c>
      <c r="K6832" s="153" t="s">
        <v>101</v>
      </c>
      <c r="L6832" s="153"/>
      <c r="M6832" s="153"/>
      <c r="N6832" s="153">
        <v>75</v>
      </c>
      <c r="O6832" s="155">
        <v>21995987334</v>
      </c>
      <c r="P6832" s="156" t="s">
        <v>60</v>
      </c>
      <c r="Q6832" s="157" t="s">
        <v>8211</v>
      </c>
      <c r="R6832" s="158"/>
      <c r="S6832" s="159"/>
      <c r="T6832" s="159" t="s">
        <v>6983</v>
      </c>
      <c r="U6832" s="159" t="s">
        <v>8212</v>
      </c>
      <c r="V6832" s="154">
        <v>46174</v>
      </c>
      <c r="W6832" s="154"/>
      <c r="X6832" s="154"/>
      <c r="Y6832" s="160"/>
      <c r="Z6832" s="160"/>
      <c r="AA6832" s="153"/>
      <c r="AB6832" s="153"/>
      <c r="AC6832" s="182" t="e">
        <f t="shared" si="214"/>
        <v>#DIV/0!</v>
      </c>
      <c r="AD6832" s="153" t="e">
        <f t="shared" si="215"/>
        <v>#DIV/0!</v>
      </c>
      <c r="AE6832" s="207"/>
      <c r="AF6832" s="153"/>
      <c r="AG6832" s="159"/>
      <c r="AH6832" s="153"/>
      <c r="AI6832" s="161"/>
      <c r="AJ6832" s="153"/>
      <c r="AK6832" s="153"/>
      <c r="AL6832" s="207"/>
      <c r="AM6832" s="207"/>
      <c r="AN6832" s="207"/>
      <c r="AO6832" s="207"/>
      <c r="AP6832" s="147" t="s">
        <v>4751</v>
      </c>
      <c r="AQ6832" s="147" t="s">
        <v>67</v>
      </c>
      <c r="AR6832" s="147"/>
      <c r="AS6832" s="209" t="s">
        <v>68</v>
      </c>
      <c r="AT6832" s="223" t="str">
        <f>MONTH(B6832)&amp;"/"&amp;YEAR(B6832)</f>
        <v>5/2026</v>
      </c>
      <c r="AU6832" s="223">
        <f>WEEKNUM(B6832)-WEEKNUM(EOMONTH(B6832,-1)+1)+1</f>
        <v>4</v>
      </c>
      <c r="AV6832" s="209" t="str">
        <f>MONTH(R6832)&amp;"/"&amp;YEAR(R6832)</f>
        <v>1/1900</v>
      </c>
      <c r="AW6832" s="209" t="e">
        <f>WEEKNUM(R6832)-WEEKNUM(EOMONTH(R6832,-1)+1)+1</f>
        <v>#NUM!</v>
      </c>
      <c r="AX6832" s="209">
        <f>IF(BB6832="S",IF(Q6832="1. Aceitou o programa",R6832-B6832,0),0)</f>
        <v>0</v>
      </c>
      <c r="AY6832" s="209">
        <f>IF(BB6832="S",IF(AND(S6832&lt;&gt;"",R6832&lt;&gt;""),S6832-R6832,0),0)</f>
        <v>0</v>
      </c>
      <c r="AZ6832" s="209">
        <f>IF(BB6832="S",IF(Q6832="1. Aceitou o programa",IF(OR(X6832="Não se Aplica",X6832=""),IF(OR(W6832="Não se Aplica",W6832=""),0,W6832-V6832),AVERAGE(X6832-W6832,W6832-V6832)),0),0)</f>
        <v>0</v>
      </c>
      <c r="BA6832" s="209">
        <f>IF(BB6832="S",IF(AND(Q6832="1. Aceitou o programa",AH6832="Realizada"),IFERROR(IF(AG6832="",0,AG6832-R6832),0),0),0)</f>
        <v>0</v>
      </c>
      <c r="BB6832" s="209" t="str">
        <f>_xlfn.XLOOKUP(U6832,'Lista Suspensa'!$AA$20:$AA$23,'Lista Suspensa'!$AB$20:$AB$23,"N/A")</f>
        <v>S</v>
      </c>
    </row>
    <row r="6833" spans="1:54" ht="12" customHeight="1">
      <c r="A6833" s="151" t="s">
        <v>67</v>
      </c>
      <c r="B6833" s="152">
        <v>46160</v>
      </c>
      <c r="C6833" s="153" t="s">
        <v>297</v>
      </c>
      <c r="D6833" s="153" t="s">
        <v>455</v>
      </c>
      <c r="E6833" s="244">
        <v>94562841</v>
      </c>
      <c r="F6833" s="144" t="s">
        <v>11312</v>
      </c>
      <c r="G6833" s="230"/>
      <c r="H6833" s="154">
        <v>34712</v>
      </c>
      <c r="I6833" s="153">
        <v>31</v>
      </c>
      <c r="J6833" s="148" t="s">
        <v>70</v>
      </c>
      <c r="K6833" s="153" t="s">
        <v>101</v>
      </c>
      <c r="L6833" s="153"/>
      <c r="M6833" s="153"/>
      <c r="N6833" s="153">
        <v>450</v>
      </c>
      <c r="O6833" s="155" t="s">
        <v>11313</v>
      </c>
      <c r="P6833" s="156" t="s">
        <v>60</v>
      </c>
      <c r="Q6833" s="157" t="s">
        <v>8211</v>
      </c>
      <c r="R6833" s="158"/>
      <c r="S6833" s="159"/>
      <c r="T6833" s="159" t="s">
        <v>6983</v>
      </c>
      <c r="U6833" s="159" t="s">
        <v>8212</v>
      </c>
      <c r="V6833" s="154">
        <v>46177</v>
      </c>
      <c r="W6833" s="154"/>
      <c r="X6833" s="154"/>
      <c r="Y6833" s="160"/>
      <c r="Z6833" s="160"/>
      <c r="AA6833" s="153"/>
      <c r="AB6833" s="153"/>
      <c r="AC6833" s="182" t="e">
        <f t="shared" si="214"/>
        <v>#DIV/0!</v>
      </c>
      <c r="AD6833" s="153" t="e">
        <f t="shared" si="215"/>
        <v>#DIV/0!</v>
      </c>
      <c r="AE6833" s="207"/>
      <c r="AF6833" s="153"/>
      <c r="AG6833" s="159"/>
      <c r="AH6833" s="153"/>
      <c r="AI6833" s="161"/>
      <c r="AJ6833" s="153"/>
      <c r="AK6833" s="153"/>
      <c r="AL6833" s="207"/>
      <c r="AM6833" s="207"/>
      <c r="AN6833" s="207"/>
      <c r="AO6833" s="207"/>
      <c r="AP6833" s="147" t="s">
        <v>4751</v>
      </c>
      <c r="AQ6833" s="147" t="s">
        <v>67</v>
      </c>
      <c r="AR6833" s="147"/>
      <c r="AS6833" s="209" t="s">
        <v>68</v>
      </c>
      <c r="AT6833" s="223" t="str">
        <f>MONTH(B6833)&amp;"/"&amp;YEAR(B6833)</f>
        <v>5/2026</v>
      </c>
      <c r="AU6833" s="223">
        <f>WEEKNUM(B6833)-WEEKNUM(EOMONTH(B6833,-1)+1)+1</f>
        <v>4</v>
      </c>
      <c r="AV6833" s="209" t="str">
        <f>MONTH(R6833)&amp;"/"&amp;YEAR(R6833)</f>
        <v>1/1900</v>
      </c>
      <c r="AW6833" s="209" t="e">
        <f>WEEKNUM(R6833)-WEEKNUM(EOMONTH(R6833,-1)+1)+1</f>
        <v>#NUM!</v>
      </c>
      <c r="AX6833" s="209">
        <f>IF(BB6833="S",IF(Q6833="1. Aceitou o programa",R6833-B6833,0),0)</f>
        <v>0</v>
      </c>
      <c r="AY6833" s="209">
        <f>IF(BB6833="S",IF(AND(S6833&lt;&gt;"",R6833&lt;&gt;""),S6833-R6833,0),0)</f>
        <v>0</v>
      </c>
      <c r="AZ6833" s="209">
        <f>IF(BB6833="S",IF(Q6833="1. Aceitou o programa",IF(OR(X6833="Não se Aplica",X6833=""),IF(OR(W6833="Não se Aplica",W6833=""),0,W6833-V6833),AVERAGE(X6833-W6833,W6833-V6833)),0),0)</f>
        <v>0</v>
      </c>
      <c r="BA6833" s="209">
        <f>IF(BB6833="S",IF(AND(Q6833="1. Aceitou o programa",AH6833="Realizada"),IFERROR(IF(AG6833="",0,AG6833-R6833),0),0),0)</f>
        <v>0</v>
      </c>
      <c r="BB6833" s="209" t="str">
        <f>_xlfn.XLOOKUP(U6833,'Lista Suspensa'!$AA$20:$AA$23,'Lista Suspensa'!$AB$20:$AB$23,"N/A")</f>
        <v>S</v>
      </c>
    </row>
    <row r="6834" spans="1:54" ht="12" customHeight="1">
      <c r="A6834" s="151" t="s">
        <v>67</v>
      </c>
      <c r="B6834" s="152">
        <v>46160</v>
      </c>
      <c r="C6834" s="153" t="s">
        <v>297</v>
      </c>
      <c r="D6834" s="153" t="s">
        <v>455</v>
      </c>
      <c r="E6834" s="244">
        <v>94955827</v>
      </c>
      <c r="F6834" s="144" t="s">
        <v>11314</v>
      </c>
      <c r="G6834" s="230"/>
      <c r="H6834" s="154">
        <v>32509</v>
      </c>
      <c r="I6834" s="153">
        <v>37</v>
      </c>
      <c r="J6834" s="148" t="s">
        <v>70</v>
      </c>
      <c r="K6834" s="153" t="s">
        <v>59</v>
      </c>
      <c r="L6834" s="153"/>
      <c r="M6834" s="153"/>
      <c r="N6834" s="153">
        <v>60</v>
      </c>
      <c r="O6834" s="155">
        <v>11961707244</v>
      </c>
      <c r="P6834" s="156" t="s">
        <v>60</v>
      </c>
      <c r="Q6834" s="157" t="s">
        <v>8211</v>
      </c>
      <c r="R6834" s="158"/>
      <c r="S6834" s="159"/>
      <c r="T6834" s="159" t="s">
        <v>6983</v>
      </c>
      <c r="U6834" s="159" t="s">
        <v>8212</v>
      </c>
      <c r="V6834" s="154">
        <v>46177</v>
      </c>
      <c r="W6834" s="154"/>
      <c r="X6834" s="154"/>
      <c r="Y6834" s="160"/>
      <c r="Z6834" s="160"/>
      <c r="AA6834" s="153"/>
      <c r="AB6834" s="153"/>
      <c r="AC6834" s="182" t="e">
        <f t="shared" si="214"/>
        <v>#DIV/0!</v>
      </c>
      <c r="AD6834" s="153" t="e">
        <f t="shared" si="215"/>
        <v>#DIV/0!</v>
      </c>
      <c r="AE6834" s="207"/>
      <c r="AF6834" s="153"/>
      <c r="AG6834" s="159"/>
      <c r="AH6834" s="153"/>
      <c r="AI6834" s="161"/>
      <c r="AJ6834" s="153"/>
      <c r="AK6834" s="153"/>
      <c r="AL6834" s="207"/>
      <c r="AM6834" s="207"/>
      <c r="AN6834" s="207"/>
      <c r="AO6834" s="207"/>
      <c r="AP6834" s="147" t="s">
        <v>4751</v>
      </c>
      <c r="AQ6834" s="147" t="s">
        <v>67</v>
      </c>
      <c r="AR6834" s="147"/>
      <c r="AS6834" s="209" t="s">
        <v>68</v>
      </c>
      <c r="AT6834" s="223" t="str">
        <f>MONTH(B6834)&amp;"/"&amp;YEAR(B6834)</f>
        <v>5/2026</v>
      </c>
      <c r="AU6834" s="223">
        <f>WEEKNUM(B6834)-WEEKNUM(EOMONTH(B6834,-1)+1)+1</f>
        <v>4</v>
      </c>
      <c r="AV6834" s="209" t="str">
        <f>MONTH(R6834)&amp;"/"&amp;YEAR(R6834)</f>
        <v>1/1900</v>
      </c>
      <c r="AW6834" s="209" t="e">
        <f>WEEKNUM(R6834)-WEEKNUM(EOMONTH(R6834,-1)+1)+1</f>
        <v>#NUM!</v>
      </c>
      <c r="AX6834" s="209">
        <f>IF(BB6834="S",IF(Q6834="1. Aceitou o programa",R6834-B6834,0),0)</f>
        <v>0</v>
      </c>
      <c r="AY6834" s="209">
        <f>IF(BB6834="S",IF(AND(S6834&lt;&gt;"",R6834&lt;&gt;""),S6834-R6834,0),0)</f>
        <v>0</v>
      </c>
      <c r="AZ6834" s="209">
        <f>IF(BB6834="S",IF(Q6834="1. Aceitou o programa",IF(OR(X6834="Não se Aplica",X6834=""),IF(OR(W6834="Não se Aplica",W6834=""),0,W6834-V6834),AVERAGE(X6834-W6834,W6834-V6834)),0),0)</f>
        <v>0</v>
      </c>
      <c r="BA6834" s="209">
        <f>IF(BB6834="S",IF(AND(Q6834="1. Aceitou o programa",AH6834="Realizada"),IFERROR(IF(AG6834="",0,AG6834-R6834),0),0),0)</f>
        <v>0</v>
      </c>
      <c r="BB6834" s="209" t="str">
        <f>_xlfn.XLOOKUP(U6834,'Lista Suspensa'!$AA$20:$AA$23,'Lista Suspensa'!$AB$20:$AB$23,"N/A")</f>
        <v>S</v>
      </c>
    </row>
    <row r="6835" spans="1:54" ht="12" customHeight="1">
      <c r="A6835" s="151" t="s">
        <v>67</v>
      </c>
      <c r="B6835" s="152">
        <v>46160</v>
      </c>
      <c r="C6835" s="153" t="s">
        <v>297</v>
      </c>
      <c r="D6835" s="153" t="s">
        <v>455</v>
      </c>
      <c r="E6835" s="244">
        <v>94956867</v>
      </c>
      <c r="F6835" s="144" t="s">
        <v>11315</v>
      </c>
      <c r="G6835" s="230"/>
      <c r="H6835" s="154">
        <v>34599</v>
      </c>
      <c r="I6835" s="153">
        <v>31</v>
      </c>
      <c r="J6835" s="148" t="s">
        <v>70</v>
      </c>
      <c r="K6835" s="153" t="s">
        <v>59</v>
      </c>
      <c r="L6835" s="153"/>
      <c r="M6835" s="153"/>
      <c r="N6835" s="153">
        <v>60</v>
      </c>
      <c r="O6835" s="155" t="s">
        <v>11316</v>
      </c>
      <c r="P6835" s="156" t="s">
        <v>60</v>
      </c>
      <c r="Q6835" s="157" t="s">
        <v>8211</v>
      </c>
      <c r="R6835" s="158"/>
      <c r="S6835" s="159"/>
      <c r="T6835" s="159" t="s">
        <v>6983</v>
      </c>
      <c r="U6835" s="159" t="s">
        <v>8212</v>
      </c>
      <c r="V6835" s="154">
        <v>46177</v>
      </c>
      <c r="W6835" s="154"/>
      <c r="X6835" s="154"/>
      <c r="Y6835" s="160"/>
      <c r="Z6835" s="160"/>
      <c r="AA6835" s="153"/>
      <c r="AB6835" s="153"/>
      <c r="AC6835" s="182" t="e">
        <f t="shared" si="214"/>
        <v>#DIV/0!</v>
      </c>
      <c r="AD6835" s="153" t="e">
        <f t="shared" si="215"/>
        <v>#DIV/0!</v>
      </c>
      <c r="AE6835" s="207"/>
      <c r="AF6835" s="153"/>
      <c r="AG6835" s="159"/>
      <c r="AH6835" s="153"/>
      <c r="AI6835" s="161"/>
      <c r="AJ6835" s="153"/>
      <c r="AK6835" s="153"/>
      <c r="AL6835" s="207"/>
      <c r="AM6835" s="207"/>
      <c r="AN6835" s="207"/>
      <c r="AO6835" s="207"/>
      <c r="AP6835" s="147" t="s">
        <v>4751</v>
      </c>
      <c r="AQ6835" s="147" t="s">
        <v>67</v>
      </c>
      <c r="AR6835" s="147"/>
      <c r="AS6835" s="209" t="s">
        <v>68</v>
      </c>
      <c r="AT6835" s="223" t="str">
        <f>MONTH(B6835)&amp;"/"&amp;YEAR(B6835)</f>
        <v>5/2026</v>
      </c>
      <c r="AU6835" s="223">
        <f>WEEKNUM(B6835)-WEEKNUM(EOMONTH(B6835,-1)+1)+1</f>
        <v>4</v>
      </c>
      <c r="AV6835" s="209" t="str">
        <f>MONTH(R6835)&amp;"/"&amp;YEAR(R6835)</f>
        <v>1/1900</v>
      </c>
      <c r="AW6835" s="209" t="e">
        <f>WEEKNUM(R6835)-WEEKNUM(EOMONTH(R6835,-1)+1)+1</f>
        <v>#NUM!</v>
      </c>
      <c r="AX6835" s="209">
        <f>IF(BB6835="S",IF(Q6835="1. Aceitou o programa",R6835-B6835,0),0)</f>
        <v>0</v>
      </c>
      <c r="AY6835" s="209">
        <f>IF(BB6835="S",IF(AND(S6835&lt;&gt;"",R6835&lt;&gt;""),S6835-R6835,0),0)</f>
        <v>0</v>
      </c>
      <c r="AZ6835" s="209">
        <f>IF(BB6835="S",IF(Q6835="1. Aceitou o programa",IF(OR(X6835="Não se Aplica",X6835=""),IF(OR(W6835="Não se Aplica",W6835=""),0,W6835-V6835),AVERAGE(X6835-W6835,W6835-V6835)),0),0)</f>
        <v>0</v>
      </c>
      <c r="BA6835" s="209">
        <f>IF(BB6835="S",IF(AND(Q6835="1. Aceitou o programa",AH6835="Realizada"),IFERROR(IF(AG6835="",0,AG6835-R6835),0),0),0)</f>
        <v>0</v>
      </c>
      <c r="BB6835" s="209" t="str">
        <f>_xlfn.XLOOKUP(U6835,'Lista Suspensa'!$AA$20:$AA$23,'Lista Suspensa'!$AB$20:$AB$23,"N/A")</f>
        <v>S</v>
      </c>
    </row>
    <row r="6836" spans="1:54" ht="12" customHeight="1">
      <c r="A6836" s="151" t="s">
        <v>67</v>
      </c>
      <c r="B6836" s="152">
        <v>46160</v>
      </c>
      <c r="C6836" s="153" t="s">
        <v>297</v>
      </c>
      <c r="D6836" s="153" t="s">
        <v>455</v>
      </c>
      <c r="E6836" s="244">
        <v>95371984</v>
      </c>
      <c r="F6836" s="144" t="s">
        <v>11317</v>
      </c>
      <c r="G6836" s="230"/>
      <c r="H6836" s="154">
        <v>37454</v>
      </c>
      <c r="I6836" s="153">
        <v>23</v>
      </c>
      <c r="J6836" s="148" t="s">
        <v>70</v>
      </c>
      <c r="K6836" s="153" t="s">
        <v>101</v>
      </c>
      <c r="L6836" s="153"/>
      <c r="M6836" s="153"/>
      <c r="N6836" s="153">
        <v>450</v>
      </c>
      <c r="O6836" s="155" t="s">
        <v>11318</v>
      </c>
      <c r="P6836" s="156" t="s">
        <v>60</v>
      </c>
      <c r="Q6836" s="157" t="s">
        <v>8211</v>
      </c>
      <c r="R6836" s="158"/>
      <c r="S6836" s="159"/>
      <c r="T6836" s="159" t="s">
        <v>6983</v>
      </c>
      <c r="U6836" s="159" t="s">
        <v>8212</v>
      </c>
      <c r="V6836" s="154">
        <v>46177</v>
      </c>
      <c r="W6836" s="154"/>
      <c r="X6836" s="154"/>
      <c r="Y6836" s="160"/>
      <c r="Z6836" s="160"/>
      <c r="AA6836" s="153"/>
      <c r="AB6836" s="153"/>
      <c r="AC6836" s="182" t="e">
        <f t="shared" si="214"/>
        <v>#DIV/0!</v>
      </c>
      <c r="AD6836" s="153" t="e">
        <f t="shared" si="215"/>
        <v>#DIV/0!</v>
      </c>
      <c r="AE6836" s="207"/>
      <c r="AF6836" s="153"/>
      <c r="AG6836" s="159"/>
      <c r="AH6836" s="153"/>
      <c r="AI6836" s="161"/>
      <c r="AJ6836" s="153"/>
      <c r="AK6836" s="153"/>
      <c r="AL6836" s="207"/>
      <c r="AM6836" s="207"/>
      <c r="AN6836" s="207"/>
      <c r="AO6836" s="207"/>
      <c r="AP6836" s="147" t="s">
        <v>4751</v>
      </c>
      <c r="AQ6836" s="147" t="s">
        <v>67</v>
      </c>
      <c r="AR6836" s="147"/>
      <c r="AS6836" s="209" t="s">
        <v>68</v>
      </c>
      <c r="AT6836" s="223" t="str">
        <f>MONTH(B6836)&amp;"/"&amp;YEAR(B6836)</f>
        <v>5/2026</v>
      </c>
      <c r="AU6836" s="223">
        <f>WEEKNUM(B6836)-WEEKNUM(EOMONTH(B6836,-1)+1)+1</f>
        <v>4</v>
      </c>
      <c r="AV6836" s="209" t="str">
        <f>MONTH(R6836)&amp;"/"&amp;YEAR(R6836)</f>
        <v>1/1900</v>
      </c>
      <c r="AW6836" s="209" t="e">
        <f>WEEKNUM(R6836)-WEEKNUM(EOMONTH(R6836,-1)+1)+1</f>
        <v>#NUM!</v>
      </c>
      <c r="AX6836" s="209">
        <f>IF(BB6836="S",IF(Q6836="1. Aceitou o programa",R6836-B6836,0),0)</f>
        <v>0</v>
      </c>
      <c r="AY6836" s="209">
        <f>IF(BB6836="S",IF(AND(S6836&lt;&gt;"",R6836&lt;&gt;""),S6836-R6836,0),0)</f>
        <v>0</v>
      </c>
      <c r="AZ6836" s="209">
        <f>IF(BB6836="S",IF(Q6836="1. Aceitou o programa",IF(OR(X6836="Não se Aplica",X6836=""),IF(OR(W6836="Não se Aplica",W6836=""),0,W6836-V6836),AVERAGE(X6836-W6836,W6836-V6836)),0),0)</f>
        <v>0</v>
      </c>
      <c r="BA6836" s="209">
        <f>IF(BB6836="S",IF(AND(Q6836="1. Aceitou o programa",AH6836="Realizada"),IFERROR(IF(AG6836="",0,AG6836-R6836),0),0),0)</f>
        <v>0</v>
      </c>
      <c r="BB6836" s="209" t="str">
        <f>_xlfn.XLOOKUP(U6836,'Lista Suspensa'!$AA$20:$AA$23,'Lista Suspensa'!$AB$20:$AB$23,"N/A")</f>
        <v>S</v>
      </c>
    </row>
    <row r="6837" spans="1:54" ht="12" customHeight="1">
      <c r="A6837" s="151" t="s">
        <v>67</v>
      </c>
      <c r="B6837" s="152">
        <v>46160</v>
      </c>
      <c r="C6837" s="153" t="s">
        <v>297</v>
      </c>
      <c r="D6837" s="153" t="s">
        <v>455</v>
      </c>
      <c r="E6837" s="244">
        <v>96139486</v>
      </c>
      <c r="F6837" s="144" t="s">
        <v>11319</v>
      </c>
      <c r="G6837" s="230"/>
      <c r="H6837" s="154">
        <v>27097</v>
      </c>
      <c r="I6837" s="153">
        <v>52</v>
      </c>
      <c r="J6837" s="148" t="s">
        <v>70</v>
      </c>
      <c r="K6837" s="153" t="s">
        <v>101</v>
      </c>
      <c r="L6837" s="153"/>
      <c r="M6837" s="153"/>
      <c r="N6837" s="153">
        <v>120</v>
      </c>
      <c r="O6837" s="155">
        <v>21986683861</v>
      </c>
      <c r="P6837" s="156" t="s">
        <v>60</v>
      </c>
      <c r="Q6837" s="157" t="s">
        <v>8211</v>
      </c>
      <c r="R6837" s="158"/>
      <c r="S6837" s="159"/>
      <c r="T6837" s="159" t="s">
        <v>6983</v>
      </c>
      <c r="U6837" s="159" t="s">
        <v>8212</v>
      </c>
      <c r="V6837" s="154">
        <v>46177</v>
      </c>
      <c r="W6837" s="154"/>
      <c r="X6837" s="154"/>
      <c r="Y6837" s="160"/>
      <c r="Z6837" s="160"/>
      <c r="AA6837" s="153"/>
      <c r="AB6837" s="153"/>
      <c r="AC6837" s="182" t="e">
        <f t="shared" si="214"/>
        <v>#DIV/0!</v>
      </c>
      <c r="AD6837" s="153" t="e">
        <f t="shared" si="215"/>
        <v>#DIV/0!</v>
      </c>
      <c r="AE6837" s="207"/>
      <c r="AF6837" s="153"/>
      <c r="AG6837" s="159"/>
      <c r="AH6837" s="153"/>
      <c r="AI6837" s="161"/>
      <c r="AJ6837" s="153"/>
      <c r="AK6837" s="153"/>
      <c r="AL6837" s="207"/>
      <c r="AM6837" s="207"/>
      <c r="AN6837" s="207"/>
      <c r="AO6837" s="207"/>
      <c r="AP6837" s="147" t="s">
        <v>4751</v>
      </c>
      <c r="AQ6837" s="147" t="s">
        <v>67</v>
      </c>
      <c r="AR6837" s="147"/>
      <c r="AS6837" s="209" t="s">
        <v>68</v>
      </c>
      <c r="AT6837" s="223" t="str">
        <f>MONTH(B6837)&amp;"/"&amp;YEAR(B6837)</f>
        <v>5/2026</v>
      </c>
      <c r="AU6837" s="223">
        <f>WEEKNUM(B6837)-WEEKNUM(EOMONTH(B6837,-1)+1)+1</f>
        <v>4</v>
      </c>
      <c r="AV6837" s="209" t="str">
        <f>MONTH(R6837)&amp;"/"&amp;YEAR(R6837)</f>
        <v>1/1900</v>
      </c>
      <c r="AW6837" s="209" t="e">
        <f>WEEKNUM(R6837)-WEEKNUM(EOMONTH(R6837,-1)+1)+1</f>
        <v>#NUM!</v>
      </c>
      <c r="AX6837" s="209">
        <f>IF(BB6837="S",IF(Q6837="1. Aceitou o programa",R6837-B6837,0),0)</f>
        <v>0</v>
      </c>
      <c r="AY6837" s="209">
        <f>IF(BB6837="S",IF(AND(S6837&lt;&gt;"",R6837&lt;&gt;""),S6837-R6837,0),0)</f>
        <v>0</v>
      </c>
      <c r="AZ6837" s="209">
        <f>IF(BB6837="S",IF(Q6837="1. Aceitou o programa",IF(OR(X6837="Não se Aplica",X6837=""),IF(OR(W6837="Não se Aplica",W6837=""),0,W6837-V6837),AVERAGE(X6837-W6837,W6837-V6837)),0),0)</f>
        <v>0</v>
      </c>
      <c r="BA6837" s="209">
        <f>IF(BB6837="S",IF(AND(Q6837="1. Aceitou o programa",AH6837="Realizada"),IFERROR(IF(AG6837="",0,AG6837-R6837),0),0),0)</f>
        <v>0</v>
      </c>
      <c r="BB6837" s="209" t="str">
        <f>_xlfn.XLOOKUP(U6837,'Lista Suspensa'!$AA$20:$AA$23,'Lista Suspensa'!$AB$20:$AB$23,"N/A")</f>
        <v>S</v>
      </c>
    </row>
    <row r="6838" spans="1:54" ht="12" customHeight="1">
      <c r="A6838" s="151" t="s">
        <v>67</v>
      </c>
      <c r="B6838" s="152">
        <v>46160</v>
      </c>
      <c r="C6838" s="153" t="s">
        <v>297</v>
      </c>
      <c r="D6838" s="153" t="s">
        <v>455</v>
      </c>
      <c r="E6838" s="244">
        <v>96292633</v>
      </c>
      <c r="F6838" s="144" t="s">
        <v>11320</v>
      </c>
      <c r="G6838" s="230"/>
      <c r="H6838" s="154">
        <v>32185</v>
      </c>
      <c r="I6838" s="153">
        <v>38</v>
      </c>
      <c r="J6838" s="148" t="s">
        <v>70</v>
      </c>
      <c r="K6838" s="153" t="s">
        <v>59</v>
      </c>
      <c r="L6838" s="153"/>
      <c r="M6838" s="153"/>
      <c r="N6838" s="153">
        <v>110</v>
      </c>
      <c r="O6838" s="155" t="s">
        <v>11321</v>
      </c>
      <c r="P6838" s="156" t="s">
        <v>60</v>
      </c>
      <c r="Q6838" s="157" t="s">
        <v>110</v>
      </c>
      <c r="R6838" s="158">
        <v>46163</v>
      </c>
      <c r="S6838" s="159"/>
      <c r="T6838" s="159" t="s">
        <v>62</v>
      </c>
      <c r="U6838" s="159" t="s">
        <v>111</v>
      </c>
      <c r="V6838" s="154">
        <v>46177</v>
      </c>
      <c r="W6838" s="154"/>
      <c r="X6838" s="154"/>
      <c r="Y6838" s="160"/>
      <c r="Z6838" s="160" t="s">
        <v>128</v>
      </c>
      <c r="AA6838" s="153">
        <v>74.3</v>
      </c>
      <c r="AB6838" s="153">
        <v>1.55</v>
      </c>
      <c r="AC6838" s="182">
        <f t="shared" si="214"/>
        <v>30.926118626430796</v>
      </c>
      <c r="AD6838" s="153" t="str">
        <f t="shared" si="215"/>
        <v>OBESIDADE I</v>
      </c>
      <c r="AE6838" s="233" t="s">
        <v>66</v>
      </c>
      <c r="AF6838" s="153"/>
      <c r="AG6838" s="159"/>
      <c r="AH6838" s="153"/>
      <c r="AI6838" s="161"/>
      <c r="AJ6838" s="153"/>
      <c r="AK6838" s="153"/>
      <c r="AL6838" s="207" t="s">
        <v>136</v>
      </c>
      <c r="AM6838" s="207"/>
      <c r="AN6838" s="207"/>
      <c r="AO6838" s="207" t="str">
        <f ca="1">IF(R6838="","",IF(R6838&gt;TODAY(),"0 meses",DATEDIF(R6838,TODAY(),"m") &amp; " meses"))</f>
        <v>0 meses</v>
      </c>
      <c r="AP6838" s="147" t="s">
        <v>4751</v>
      </c>
      <c r="AQ6838" s="147" t="s">
        <v>67</v>
      </c>
      <c r="AR6838" s="147"/>
      <c r="AS6838" s="209" t="s">
        <v>68</v>
      </c>
      <c r="AT6838" s="223" t="str">
        <f>MONTH(B6838)&amp;"/"&amp;YEAR(B6838)</f>
        <v>5/2026</v>
      </c>
      <c r="AU6838" s="223">
        <f>WEEKNUM(B6838)-WEEKNUM(EOMONTH(B6838,-1)+1)+1</f>
        <v>4</v>
      </c>
      <c r="AV6838" s="209" t="str">
        <f>MONTH(R6838)&amp;"/"&amp;YEAR(R6838)</f>
        <v>5/2026</v>
      </c>
      <c r="AW6838" s="209">
        <f>WEEKNUM(R6838)-WEEKNUM(EOMONTH(R6838,-1)+1)+1</f>
        <v>4</v>
      </c>
      <c r="AX6838" s="209">
        <f>IF(BB6838="S",IF(Q6838="1. Aceitou o programa",R6838-B6838,0),0)</f>
        <v>3</v>
      </c>
      <c r="AY6838" s="209">
        <f>IF(BB6838="S",IF(AND(S6838&lt;&gt;"",R6838&lt;&gt;""),S6838-R6838,0),0)</f>
        <v>0</v>
      </c>
      <c r="AZ6838" s="209">
        <f>IF(BB6838="S",IF(Q6838="1. Aceitou o programa",IF(OR(X6838="Não se Aplica",X6838=""),IF(OR(W6838="Não se Aplica",W6838=""),0,W6838-V6838),AVERAGE(X6838-W6838,W6838-V6838)),0),0)</f>
        <v>0</v>
      </c>
      <c r="BA6838" s="209">
        <f>IF(BB6838="S",IF(AND(Q6838="1. Aceitou o programa",AH6838="Realizada"),IFERROR(IF(AG6838="",0,AG6838-R6838),0),0),0)</f>
        <v>0</v>
      </c>
      <c r="BB6838" s="209" t="str">
        <f>_xlfn.XLOOKUP(U6838,'Lista Suspensa'!$AA$20:$AA$23,'Lista Suspensa'!$AB$20:$AB$23,"N/A")</f>
        <v>S</v>
      </c>
    </row>
    <row r="6839" spans="1:54" ht="12" customHeight="1">
      <c r="A6839" s="151" t="s">
        <v>67</v>
      </c>
      <c r="B6839" s="152">
        <v>46160</v>
      </c>
      <c r="C6839" s="153" t="s">
        <v>297</v>
      </c>
      <c r="D6839" s="153" t="s">
        <v>455</v>
      </c>
      <c r="E6839" s="244">
        <v>96697222</v>
      </c>
      <c r="F6839" s="144" t="s">
        <v>11322</v>
      </c>
      <c r="G6839" s="230"/>
      <c r="H6839" s="154">
        <v>34656</v>
      </c>
      <c r="I6839" s="153">
        <v>31</v>
      </c>
      <c r="J6839" s="148" t="s">
        <v>70</v>
      </c>
      <c r="K6839" s="153" t="s">
        <v>59</v>
      </c>
      <c r="L6839" s="153"/>
      <c r="M6839" s="153"/>
      <c r="N6839" s="153">
        <v>380</v>
      </c>
      <c r="O6839" s="155" t="s">
        <v>11323</v>
      </c>
      <c r="P6839" s="156" t="s">
        <v>60</v>
      </c>
      <c r="Q6839" s="157" t="s">
        <v>110</v>
      </c>
      <c r="R6839" s="158">
        <v>46167</v>
      </c>
      <c r="S6839" s="159"/>
      <c r="T6839" s="159" t="s">
        <v>62</v>
      </c>
      <c r="U6839" s="159" t="s">
        <v>111</v>
      </c>
      <c r="V6839" s="154">
        <v>46177</v>
      </c>
      <c r="W6839" s="154"/>
      <c r="X6839" s="154"/>
      <c r="Y6839" s="160"/>
      <c r="Z6839" s="160" t="s">
        <v>128</v>
      </c>
      <c r="AA6839" s="153">
        <v>163</v>
      </c>
      <c r="AB6839" s="153">
        <v>1.76</v>
      </c>
      <c r="AC6839" s="182">
        <f t="shared" si="214"/>
        <v>52.621384297520663</v>
      </c>
      <c r="AD6839" s="153" t="str">
        <f t="shared" si="215"/>
        <v>OBESIDADE III</v>
      </c>
      <c r="AE6839" s="233" t="s">
        <v>66</v>
      </c>
      <c r="AF6839" s="153"/>
      <c r="AG6839" s="159"/>
      <c r="AH6839" s="153"/>
      <c r="AI6839" s="161"/>
      <c r="AJ6839" s="153"/>
      <c r="AK6839" s="153"/>
      <c r="AL6839" s="207" t="s">
        <v>131</v>
      </c>
      <c r="AM6839" s="207"/>
      <c r="AN6839" s="207"/>
      <c r="AO6839" s="207" t="str">
        <f ca="1">IF(R6839="","",IF(R6839&gt;TODAY(),"0 meses",DATEDIF(R6839,TODAY(),"m") &amp; " meses"))</f>
        <v>0 meses</v>
      </c>
      <c r="AP6839" s="147" t="s">
        <v>4751</v>
      </c>
      <c r="AQ6839" s="147" t="s">
        <v>67</v>
      </c>
      <c r="AR6839" s="147"/>
      <c r="AS6839" s="209" t="s">
        <v>68</v>
      </c>
      <c r="AT6839" s="223" t="str">
        <f>MONTH(B6839)&amp;"/"&amp;YEAR(B6839)</f>
        <v>5/2026</v>
      </c>
      <c r="AU6839" s="223">
        <f>WEEKNUM(B6839)-WEEKNUM(EOMONTH(B6839,-1)+1)+1</f>
        <v>4</v>
      </c>
      <c r="AV6839" s="209" t="str">
        <f>MONTH(R6839)&amp;"/"&amp;YEAR(R6839)</f>
        <v>5/2026</v>
      </c>
      <c r="AW6839" s="209">
        <f>WEEKNUM(R6839)-WEEKNUM(EOMONTH(R6839,-1)+1)+1</f>
        <v>5</v>
      </c>
      <c r="AX6839" s="209">
        <f>IF(BB6839="S",IF(Q6839="1. Aceitou o programa",R6839-B6839,0),0)</f>
        <v>7</v>
      </c>
      <c r="AY6839" s="209">
        <f>IF(BB6839="S",IF(AND(S6839&lt;&gt;"",R6839&lt;&gt;""),S6839-R6839,0),0)</f>
        <v>0</v>
      </c>
      <c r="AZ6839" s="209">
        <f>IF(BB6839="S",IF(Q6839="1. Aceitou o programa",IF(OR(X6839="Não se Aplica",X6839=""),IF(OR(W6839="Não se Aplica",W6839=""),0,W6839-V6839),AVERAGE(X6839-W6839,W6839-V6839)),0),0)</f>
        <v>0</v>
      </c>
      <c r="BA6839" s="209">
        <f>IF(BB6839="S",IF(AND(Q6839="1. Aceitou o programa",AH6839="Realizada"),IFERROR(IF(AG6839="",0,AG6839-R6839),0),0),0)</f>
        <v>0</v>
      </c>
      <c r="BB6839" s="209" t="str">
        <f>_xlfn.XLOOKUP(U6839,'Lista Suspensa'!$AA$20:$AA$23,'Lista Suspensa'!$AB$20:$AB$23,"N/A")</f>
        <v>S</v>
      </c>
    </row>
    <row r="6840" spans="1:54" ht="12" customHeight="1">
      <c r="A6840" s="151" t="s">
        <v>67</v>
      </c>
      <c r="B6840" s="152">
        <v>46160</v>
      </c>
      <c r="C6840" s="153" t="s">
        <v>297</v>
      </c>
      <c r="D6840" s="153" t="s">
        <v>455</v>
      </c>
      <c r="E6840" s="244">
        <v>97495972</v>
      </c>
      <c r="F6840" s="144" t="s">
        <v>11324</v>
      </c>
      <c r="G6840" s="230"/>
      <c r="H6840" s="154">
        <v>33067</v>
      </c>
      <c r="I6840" s="153">
        <v>35</v>
      </c>
      <c r="J6840" s="148" t="s">
        <v>70</v>
      </c>
      <c r="K6840" s="153" t="s">
        <v>101</v>
      </c>
      <c r="L6840" s="153"/>
      <c r="M6840" s="153"/>
      <c r="N6840" s="153">
        <v>120</v>
      </c>
      <c r="O6840" s="155" t="s">
        <v>11325</v>
      </c>
      <c r="P6840" s="156" t="s">
        <v>60</v>
      </c>
      <c r="Q6840" s="157" t="s">
        <v>8211</v>
      </c>
      <c r="R6840" s="158"/>
      <c r="S6840" s="159"/>
      <c r="T6840" s="159" t="s">
        <v>6983</v>
      </c>
      <c r="U6840" s="159" t="s">
        <v>8212</v>
      </c>
      <c r="V6840" s="154">
        <v>46177</v>
      </c>
      <c r="W6840" s="154"/>
      <c r="X6840" s="154"/>
      <c r="Y6840" s="160"/>
      <c r="Z6840" s="160"/>
      <c r="AA6840" s="153"/>
      <c r="AB6840" s="153"/>
      <c r="AC6840" s="182" t="e">
        <f t="shared" si="214"/>
        <v>#DIV/0!</v>
      </c>
      <c r="AD6840" s="153" t="e">
        <f t="shared" si="215"/>
        <v>#DIV/0!</v>
      </c>
      <c r="AE6840" s="207"/>
      <c r="AF6840" s="153"/>
      <c r="AG6840" s="159"/>
      <c r="AH6840" s="153"/>
      <c r="AI6840" s="161"/>
      <c r="AJ6840" s="153"/>
      <c r="AK6840" s="153"/>
      <c r="AL6840" s="207"/>
      <c r="AM6840" s="207"/>
      <c r="AN6840" s="207"/>
      <c r="AO6840" s="207"/>
      <c r="AP6840" s="147" t="s">
        <v>4751</v>
      </c>
      <c r="AQ6840" s="147" t="s">
        <v>67</v>
      </c>
      <c r="AR6840" s="147"/>
      <c r="AS6840" s="209" t="s">
        <v>68</v>
      </c>
      <c r="AT6840" s="223" t="str">
        <f>MONTH(B6840)&amp;"/"&amp;YEAR(B6840)</f>
        <v>5/2026</v>
      </c>
      <c r="AU6840" s="223">
        <f>WEEKNUM(B6840)-WEEKNUM(EOMONTH(B6840,-1)+1)+1</f>
        <v>4</v>
      </c>
      <c r="AV6840" s="209" t="str">
        <f>MONTH(R6840)&amp;"/"&amp;YEAR(R6840)</f>
        <v>1/1900</v>
      </c>
      <c r="AW6840" s="209" t="e">
        <f>WEEKNUM(R6840)-WEEKNUM(EOMONTH(R6840,-1)+1)+1</f>
        <v>#NUM!</v>
      </c>
      <c r="AX6840" s="209">
        <f>IF(BB6840="S",IF(Q6840="1. Aceitou o programa",R6840-B6840,0),0)</f>
        <v>0</v>
      </c>
      <c r="AY6840" s="209">
        <f>IF(BB6840="S",IF(AND(S6840&lt;&gt;"",R6840&lt;&gt;""),S6840-R6840,0),0)</f>
        <v>0</v>
      </c>
      <c r="AZ6840" s="209">
        <f>IF(BB6840="S",IF(Q6840="1. Aceitou o programa",IF(OR(X6840="Não se Aplica",X6840=""),IF(OR(W6840="Não se Aplica",W6840=""),0,W6840-V6840),AVERAGE(X6840-W6840,W6840-V6840)),0),0)</f>
        <v>0</v>
      </c>
      <c r="BA6840" s="209">
        <f>IF(BB6840="S",IF(AND(Q6840="1. Aceitou o programa",AH6840="Realizada"),IFERROR(IF(AG6840="",0,AG6840-R6840),0),0),0)</f>
        <v>0</v>
      </c>
      <c r="BB6840" s="209" t="str">
        <f>_xlfn.XLOOKUP(U6840,'Lista Suspensa'!$AA$20:$AA$23,'Lista Suspensa'!$AB$20:$AB$23,"N/A")</f>
        <v>S</v>
      </c>
    </row>
    <row r="6841" spans="1:54" ht="12" customHeight="1">
      <c r="A6841" s="151" t="s">
        <v>67</v>
      </c>
      <c r="B6841" s="152">
        <v>46160</v>
      </c>
      <c r="C6841" s="153" t="s">
        <v>297</v>
      </c>
      <c r="D6841" s="153" t="s">
        <v>455</v>
      </c>
      <c r="E6841" s="244">
        <v>451706420</v>
      </c>
      <c r="F6841" s="144" t="s">
        <v>11326</v>
      </c>
      <c r="G6841" s="230"/>
      <c r="H6841" s="154">
        <v>23443</v>
      </c>
      <c r="I6841" s="153">
        <v>62</v>
      </c>
      <c r="J6841" s="148" t="s">
        <v>58</v>
      </c>
      <c r="K6841" s="153" t="s">
        <v>59</v>
      </c>
      <c r="L6841" s="153"/>
      <c r="M6841" s="153"/>
      <c r="N6841" s="153">
        <v>400</v>
      </c>
      <c r="O6841" s="155" t="s">
        <v>11327</v>
      </c>
      <c r="P6841" s="156" t="s">
        <v>60</v>
      </c>
      <c r="Q6841" s="157" t="s">
        <v>8211</v>
      </c>
      <c r="R6841" s="158"/>
      <c r="S6841" s="159"/>
      <c r="T6841" s="159" t="s">
        <v>6983</v>
      </c>
      <c r="U6841" s="159" t="s">
        <v>8212</v>
      </c>
      <c r="V6841" s="154">
        <v>46177</v>
      </c>
      <c r="W6841" s="154"/>
      <c r="X6841" s="154"/>
      <c r="Y6841" s="160"/>
      <c r="Z6841" s="160"/>
      <c r="AA6841" s="153"/>
      <c r="AB6841" s="153"/>
      <c r="AC6841" s="182" t="e">
        <f t="shared" si="214"/>
        <v>#DIV/0!</v>
      </c>
      <c r="AD6841" s="153" t="e">
        <f t="shared" si="215"/>
        <v>#DIV/0!</v>
      </c>
      <c r="AE6841" s="207"/>
      <c r="AF6841" s="153"/>
      <c r="AG6841" s="159"/>
      <c r="AH6841" s="153"/>
      <c r="AI6841" s="161"/>
      <c r="AJ6841" s="153"/>
      <c r="AK6841" s="153"/>
      <c r="AL6841" s="207"/>
      <c r="AM6841" s="207"/>
      <c r="AN6841" s="207"/>
      <c r="AO6841" s="207"/>
      <c r="AP6841" s="147" t="s">
        <v>4751</v>
      </c>
      <c r="AQ6841" s="147" t="s">
        <v>67</v>
      </c>
      <c r="AR6841" s="147"/>
      <c r="AS6841" s="209" t="s">
        <v>68</v>
      </c>
      <c r="AT6841" s="223" t="str">
        <f>MONTH(B6841)&amp;"/"&amp;YEAR(B6841)</f>
        <v>5/2026</v>
      </c>
      <c r="AU6841" s="223">
        <f>WEEKNUM(B6841)-WEEKNUM(EOMONTH(B6841,-1)+1)+1</f>
        <v>4</v>
      </c>
      <c r="AV6841" s="209" t="str">
        <f>MONTH(R6841)&amp;"/"&amp;YEAR(R6841)</f>
        <v>1/1900</v>
      </c>
      <c r="AW6841" s="209" t="e">
        <f>WEEKNUM(R6841)-WEEKNUM(EOMONTH(R6841,-1)+1)+1</f>
        <v>#NUM!</v>
      </c>
      <c r="AX6841" s="209">
        <f>IF(BB6841="S",IF(Q6841="1. Aceitou o programa",R6841-B6841,0),0)</f>
        <v>0</v>
      </c>
      <c r="AY6841" s="209">
        <f>IF(BB6841="S",IF(AND(S6841&lt;&gt;"",R6841&lt;&gt;""),S6841-R6841,0),0)</f>
        <v>0</v>
      </c>
      <c r="AZ6841" s="209">
        <f>IF(BB6841="S",IF(Q6841="1. Aceitou o programa",IF(OR(X6841="Não se Aplica",X6841=""),IF(OR(W6841="Não se Aplica",W6841=""),0,W6841-V6841),AVERAGE(X6841-W6841,W6841-V6841)),0),0)</f>
        <v>0</v>
      </c>
      <c r="BA6841" s="209">
        <f>IF(BB6841="S",IF(AND(Q6841="1. Aceitou o programa",AH6841="Realizada"),IFERROR(IF(AG6841="",0,AG6841-R6841),0),0),0)</f>
        <v>0</v>
      </c>
      <c r="BB6841" s="209" t="str">
        <f>_xlfn.XLOOKUP(U6841,'Lista Suspensa'!$AA$20:$AA$23,'Lista Suspensa'!$AB$20:$AB$23,"N/A")</f>
        <v>S</v>
      </c>
    </row>
    <row r="6842" spans="1:54" ht="12" customHeight="1">
      <c r="A6842" s="151" t="s">
        <v>67</v>
      </c>
      <c r="B6842" s="152">
        <v>46160</v>
      </c>
      <c r="C6842" s="153" t="s">
        <v>297</v>
      </c>
      <c r="D6842" s="153" t="s">
        <v>455</v>
      </c>
      <c r="E6842" s="244">
        <v>810166275</v>
      </c>
      <c r="F6842" s="144" t="s">
        <v>11328</v>
      </c>
      <c r="G6842" s="230"/>
      <c r="H6842" s="154">
        <v>29546</v>
      </c>
      <c r="I6842" s="153">
        <v>45</v>
      </c>
      <c r="J6842" s="148" t="s">
        <v>70</v>
      </c>
      <c r="K6842" s="153" t="s">
        <v>59</v>
      </c>
      <c r="L6842" s="153"/>
      <c r="M6842" s="153"/>
      <c r="N6842" s="153">
        <v>100</v>
      </c>
      <c r="O6842" s="155" t="s">
        <v>11329</v>
      </c>
      <c r="P6842" s="156" t="s">
        <v>60</v>
      </c>
      <c r="Q6842" s="157" t="s">
        <v>8211</v>
      </c>
      <c r="R6842" s="158"/>
      <c r="S6842" s="159"/>
      <c r="T6842" s="159" t="s">
        <v>6983</v>
      </c>
      <c r="U6842" s="159" t="s">
        <v>8212</v>
      </c>
      <c r="V6842" s="154">
        <v>46177</v>
      </c>
      <c r="W6842" s="154"/>
      <c r="X6842" s="154"/>
      <c r="Y6842" s="160"/>
      <c r="Z6842" s="160"/>
      <c r="AA6842" s="153"/>
      <c r="AB6842" s="153"/>
      <c r="AC6842" s="182" t="e">
        <f t="shared" si="214"/>
        <v>#DIV/0!</v>
      </c>
      <c r="AD6842" s="153" t="e">
        <f t="shared" si="215"/>
        <v>#DIV/0!</v>
      </c>
      <c r="AE6842" s="207"/>
      <c r="AF6842" s="153"/>
      <c r="AG6842" s="159"/>
      <c r="AH6842" s="153"/>
      <c r="AI6842" s="161"/>
      <c r="AJ6842" s="153"/>
      <c r="AK6842" s="153"/>
      <c r="AL6842" s="207"/>
      <c r="AM6842" s="207"/>
      <c r="AN6842" s="207"/>
      <c r="AO6842" s="207"/>
      <c r="AP6842" s="147" t="s">
        <v>4751</v>
      </c>
      <c r="AQ6842" s="147" t="s">
        <v>67</v>
      </c>
      <c r="AR6842" s="147"/>
      <c r="AS6842" s="209" t="s">
        <v>68</v>
      </c>
      <c r="AT6842" s="223" t="str">
        <f>MONTH(B6842)&amp;"/"&amp;YEAR(B6842)</f>
        <v>5/2026</v>
      </c>
      <c r="AU6842" s="223">
        <f>WEEKNUM(B6842)-WEEKNUM(EOMONTH(B6842,-1)+1)+1</f>
        <v>4</v>
      </c>
      <c r="AV6842" s="209" t="str">
        <f>MONTH(R6842)&amp;"/"&amp;YEAR(R6842)</f>
        <v>1/1900</v>
      </c>
      <c r="AW6842" s="209" t="e">
        <f>WEEKNUM(R6842)-WEEKNUM(EOMONTH(R6842,-1)+1)+1</f>
        <v>#NUM!</v>
      </c>
      <c r="AX6842" s="209">
        <f>IF(BB6842="S",IF(Q6842="1. Aceitou o programa",R6842-B6842,0),0)</f>
        <v>0</v>
      </c>
      <c r="AY6842" s="209">
        <f>IF(BB6842="S",IF(AND(S6842&lt;&gt;"",R6842&lt;&gt;""),S6842-R6842,0),0)</f>
        <v>0</v>
      </c>
      <c r="AZ6842" s="209">
        <f>IF(BB6842="S",IF(Q6842="1. Aceitou o programa",IF(OR(X6842="Não se Aplica",X6842=""),IF(OR(W6842="Não se Aplica",W6842=""),0,W6842-V6842),AVERAGE(X6842-W6842,W6842-V6842)),0),0)</f>
        <v>0</v>
      </c>
      <c r="BA6842" s="209">
        <f>IF(BB6842="S",IF(AND(Q6842="1. Aceitou o programa",AH6842="Realizada"),IFERROR(IF(AG6842="",0,AG6842-R6842),0),0),0)</f>
        <v>0</v>
      </c>
      <c r="BB6842" s="209" t="str">
        <f>_xlfn.XLOOKUP(U6842,'Lista Suspensa'!$AA$20:$AA$23,'Lista Suspensa'!$AB$20:$AB$23,"N/A")</f>
        <v>S</v>
      </c>
    </row>
    <row r="6843" spans="1:54" ht="12" customHeight="1">
      <c r="A6843" s="151" t="s">
        <v>67</v>
      </c>
      <c r="B6843" s="152">
        <v>46160</v>
      </c>
      <c r="C6843" s="153" t="s">
        <v>297</v>
      </c>
      <c r="D6843" s="153" t="s">
        <v>455</v>
      </c>
      <c r="E6843" s="244">
        <v>813766176</v>
      </c>
      <c r="F6843" s="144" t="s">
        <v>11330</v>
      </c>
      <c r="G6843" s="230"/>
      <c r="H6843" s="154">
        <v>28421</v>
      </c>
      <c r="I6843" s="153">
        <v>48</v>
      </c>
      <c r="J6843" s="148" t="s">
        <v>70</v>
      </c>
      <c r="K6843" s="153" t="s">
        <v>59</v>
      </c>
      <c r="L6843" s="153"/>
      <c r="M6843" s="153"/>
      <c r="N6843" s="153">
        <v>100</v>
      </c>
      <c r="O6843" s="155" t="s">
        <v>11331</v>
      </c>
      <c r="P6843" s="156" t="s">
        <v>60</v>
      </c>
      <c r="Q6843" s="157" t="s">
        <v>110</v>
      </c>
      <c r="R6843" s="158">
        <v>46164</v>
      </c>
      <c r="S6843" s="159"/>
      <c r="T6843" s="159" t="s">
        <v>62</v>
      </c>
      <c r="U6843" s="159" t="s">
        <v>111</v>
      </c>
      <c r="V6843" s="154">
        <v>46177</v>
      </c>
      <c r="W6843" s="154"/>
      <c r="X6843" s="154"/>
      <c r="Y6843" s="160"/>
      <c r="Z6843" s="160" t="s">
        <v>128</v>
      </c>
      <c r="AA6843" s="153">
        <v>84</v>
      </c>
      <c r="AB6843" s="153">
        <v>1.68</v>
      </c>
      <c r="AC6843" s="182">
        <f t="shared" si="214"/>
        <v>29.761904761904766</v>
      </c>
      <c r="AD6843" s="153" t="str">
        <f t="shared" si="215"/>
        <v>SOBREPESO</v>
      </c>
      <c r="AE6843" s="233" t="s">
        <v>66</v>
      </c>
      <c r="AF6843" s="153"/>
      <c r="AG6843" s="159"/>
      <c r="AH6843" s="153"/>
      <c r="AI6843" s="161"/>
      <c r="AJ6843" s="153"/>
      <c r="AK6843" s="153"/>
      <c r="AL6843" s="207" t="s">
        <v>136</v>
      </c>
      <c r="AM6843" s="207"/>
      <c r="AN6843" s="207"/>
      <c r="AO6843" s="207" t="str">
        <f ca="1">IF(R6843="","",IF(R6843&gt;TODAY(),"0 meses",DATEDIF(R6843,TODAY(),"m") &amp; " meses"))</f>
        <v>0 meses</v>
      </c>
      <c r="AP6843" s="147" t="s">
        <v>4751</v>
      </c>
      <c r="AQ6843" s="147" t="s">
        <v>67</v>
      </c>
      <c r="AR6843" s="147"/>
      <c r="AS6843" s="209" t="s">
        <v>68</v>
      </c>
      <c r="AT6843" s="223" t="str">
        <f>MONTH(B6843)&amp;"/"&amp;YEAR(B6843)</f>
        <v>5/2026</v>
      </c>
      <c r="AU6843" s="223">
        <f>WEEKNUM(B6843)-WEEKNUM(EOMONTH(B6843,-1)+1)+1</f>
        <v>4</v>
      </c>
      <c r="AV6843" s="209" t="str">
        <f>MONTH(R6843)&amp;"/"&amp;YEAR(R6843)</f>
        <v>5/2026</v>
      </c>
      <c r="AW6843" s="209">
        <f>WEEKNUM(R6843)-WEEKNUM(EOMONTH(R6843,-1)+1)+1</f>
        <v>4</v>
      </c>
      <c r="AX6843" s="209">
        <f>IF(BB6843="S",IF(Q6843="1. Aceitou o programa",R6843-B6843,0),0)</f>
        <v>4</v>
      </c>
      <c r="AY6843" s="209">
        <f>IF(BB6843="S",IF(AND(S6843&lt;&gt;"",R6843&lt;&gt;""),S6843-R6843,0),0)</f>
        <v>0</v>
      </c>
      <c r="AZ6843" s="209">
        <f>IF(BB6843="S",IF(Q6843="1. Aceitou o programa",IF(OR(X6843="Não se Aplica",X6843=""),IF(OR(W6843="Não se Aplica",W6843=""),0,W6843-V6843),AVERAGE(X6843-W6843,W6843-V6843)),0),0)</f>
        <v>0</v>
      </c>
      <c r="BA6843" s="209">
        <f>IF(BB6843="S",IF(AND(Q6843="1. Aceitou o programa",AH6843="Realizada"),IFERROR(IF(AG6843="",0,AG6843-R6843),0),0),0)</f>
        <v>0</v>
      </c>
      <c r="BB6843" s="209" t="str">
        <f>_xlfn.XLOOKUP(U6843,'Lista Suspensa'!$AA$20:$AA$23,'Lista Suspensa'!$AB$20:$AB$23,"N/A")</f>
        <v>S</v>
      </c>
    </row>
    <row r="6844" spans="1:54" ht="12" customHeight="1">
      <c r="A6844" s="151" t="s">
        <v>67</v>
      </c>
      <c r="B6844" s="152">
        <v>46161</v>
      </c>
      <c r="C6844" s="153" t="s">
        <v>297</v>
      </c>
      <c r="D6844" s="153" t="s">
        <v>455</v>
      </c>
      <c r="E6844" s="244">
        <v>94088134</v>
      </c>
      <c r="F6844" s="144" t="s">
        <v>11332</v>
      </c>
      <c r="G6844" s="230"/>
      <c r="H6844" s="154">
        <v>30433</v>
      </c>
      <c r="I6844" s="153">
        <v>43</v>
      </c>
      <c r="J6844" s="148" t="s">
        <v>70</v>
      </c>
      <c r="K6844" s="153" t="s">
        <v>59</v>
      </c>
      <c r="L6844" s="153"/>
      <c r="M6844" s="153"/>
      <c r="N6844" s="153">
        <v>60</v>
      </c>
      <c r="O6844" s="155">
        <v>11981583359</v>
      </c>
      <c r="P6844" s="156" t="s">
        <v>60</v>
      </c>
      <c r="Q6844" s="157" t="s">
        <v>8211</v>
      </c>
      <c r="R6844" s="158"/>
      <c r="S6844" s="159"/>
      <c r="T6844" s="159" t="s">
        <v>6983</v>
      </c>
      <c r="U6844" s="159" t="s">
        <v>8212</v>
      </c>
      <c r="V6844" s="154">
        <v>46177</v>
      </c>
      <c r="W6844" s="154"/>
      <c r="X6844" s="154"/>
      <c r="Y6844" s="160"/>
      <c r="Z6844" s="160"/>
      <c r="AA6844" s="153"/>
      <c r="AB6844" s="153"/>
      <c r="AC6844" s="182" t="e">
        <f t="shared" si="214"/>
        <v>#DIV/0!</v>
      </c>
      <c r="AD6844" s="153" t="e">
        <f t="shared" si="215"/>
        <v>#DIV/0!</v>
      </c>
      <c r="AE6844" s="207"/>
      <c r="AF6844" s="153"/>
      <c r="AG6844" s="159"/>
      <c r="AH6844" s="153"/>
      <c r="AI6844" s="161"/>
      <c r="AJ6844" s="153"/>
      <c r="AK6844" s="153"/>
      <c r="AL6844" s="207"/>
      <c r="AM6844" s="207"/>
      <c r="AN6844" s="207"/>
      <c r="AO6844" s="207"/>
      <c r="AP6844" s="147" t="s">
        <v>4751</v>
      </c>
      <c r="AQ6844" s="147" t="s">
        <v>67</v>
      </c>
      <c r="AR6844" s="147"/>
      <c r="AS6844" s="209" t="s">
        <v>68</v>
      </c>
      <c r="AT6844" s="223" t="str">
        <f>MONTH(B6844)&amp;"/"&amp;YEAR(B6844)</f>
        <v>5/2026</v>
      </c>
      <c r="AU6844" s="223">
        <f>WEEKNUM(B6844)-WEEKNUM(EOMONTH(B6844,-1)+1)+1</f>
        <v>4</v>
      </c>
      <c r="AV6844" s="209" t="str">
        <f>MONTH(R6844)&amp;"/"&amp;YEAR(R6844)</f>
        <v>1/1900</v>
      </c>
      <c r="AW6844" s="209" t="e">
        <f>WEEKNUM(R6844)-WEEKNUM(EOMONTH(R6844,-1)+1)+1</f>
        <v>#NUM!</v>
      </c>
      <c r="AX6844" s="209">
        <f>IF(BB6844="S",IF(Q6844="1. Aceitou o programa",R6844-B6844,0),0)</f>
        <v>0</v>
      </c>
      <c r="AY6844" s="209">
        <f>IF(BB6844="S",IF(AND(S6844&lt;&gt;"",R6844&lt;&gt;""),S6844-R6844,0),0)</f>
        <v>0</v>
      </c>
      <c r="AZ6844" s="209">
        <f>IF(BB6844="S",IF(Q6844="1. Aceitou o programa",IF(OR(X6844="Não se Aplica",X6844=""),IF(OR(W6844="Não se Aplica",W6844=""),0,W6844-V6844),AVERAGE(X6844-W6844,W6844-V6844)),0),0)</f>
        <v>0</v>
      </c>
      <c r="BA6844" s="209">
        <f>IF(BB6844="S",IF(AND(Q6844="1. Aceitou o programa",AH6844="Realizada"),IFERROR(IF(AG6844="",0,AG6844-R6844),0),0),0)</f>
        <v>0</v>
      </c>
      <c r="BB6844" s="209" t="str">
        <f>_xlfn.XLOOKUP(U6844,'Lista Suspensa'!$AA$20:$AA$23,'Lista Suspensa'!$AB$20:$AB$23,"N/A")</f>
        <v>S</v>
      </c>
    </row>
    <row r="6845" spans="1:54" ht="12" customHeight="1">
      <c r="A6845" s="151" t="s">
        <v>67</v>
      </c>
      <c r="B6845" s="152">
        <v>46161</v>
      </c>
      <c r="C6845" s="153" t="s">
        <v>297</v>
      </c>
      <c r="D6845" s="153" t="s">
        <v>455</v>
      </c>
      <c r="E6845" s="244">
        <v>458990671</v>
      </c>
      <c r="F6845" s="144" t="s">
        <v>11333</v>
      </c>
      <c r="G6845" s="230"/>
      <c r="H6845" s="154">
        <v>19049</v>
      </c>
      <c r="I6845" s="153">
        <v>74</v>
      </c>
      <c r="J6845" s="148" t="s">
        <v>58</v>
      </c>
      <c r="K6845" s="153" t="s">
        <v>59</v>
      </c>
      <c r="L6845" s="153"/>
      <c r="M6845" s="153"/>
      <c r="N6845" s="153">
        <v>100</v>
      </c>
      <c r="O6845" s="155" t="s">
        <v>11334</v>
      </c>
      <c r="P6845" s="156" t="s">
        <v>60</v>
      </c>
      <c r="Q6845" s="157" t="s">
        <v>8211</v>
      </c>
      <c r="R6845" s="158"/>
      <c r="S6845" s="159"/>
      <c r="T6845" s="159" t="s">
        <v>6983</v>
      </c>
      <c r="U6845" s="159" t="s">
        <v>8212</v>
      </c>
      <c r="V6845" s="154">
        <v>46177</v>
      </c>
      <c r="W6845" s="154"/>
      <c r="X6845" s="154"/>
      <c r="Y6845" s="160"/>
      <c r="Z6845" s="160"/>
      <c r="AA6845" s="153"/>
      <c r="AB6845" s="153"/>
      <c r="AC6845" s="182" t="e">
        <f t="shared" si="214"/>
        <v>#DIV/0!</v>
      </c>
      <c r="AD6845" s="153" t="e">
        <f t="shared" si="215"/>
        <v>#DIV/0!</v>
      </c>
      <c r="AE6845" s="207"/>
      <c r="AF6845" s="153"/>
      <c r="AG6845" s="159"/>
      <c r="AH6845" s="153"/>
      <c r="AI6845" s="161"/>
      <c r="AJ6845" s="153"/>
      <c r="AK6845" s="153"/>
      <c r="AL6845" s="207"/>
      <c r="AM6845" s="207"/>
      <c r="AN6845" s="207"/>
      <c r="AO6845" s="207"/>
      <c r="AP6845" s="147" t="s">
        <v>4751</v>
      </c>
      <c r="AQ6845" s="147" t="s">
        <v>67</v>
      </c>
      <c r="AR6845" s="147"/>
      <c r="AS6845" s="209" t="s">
        <v>68</v>
      </c>
      <c r="AT6845" s="223" t="str">
        <f>MONTH(B6845)&amp;"/"&amp;YEAR(B6845)</f>
        <v>5/2026</v>
      </c>
      <c r="AU6845" s="223">
        <f>WEEKNUM(B6845)-WEEKNUM(EOMONTH(B6845,-1)+1)+1</f>
        <v>4</v>
      </c>
      <c r="AV6845" s="209" t="str">
        <f>MONTH(R6845)&amp;"/"&amp;YEAR(R6845)</f>
        <v>1/1900</v>
      </c>
      <c r="AW6845" s="209" t="e">
        <f>WEEKNUM(R6845)-WEEKNUM(EOMONTH(R6845,-1)+1)+1</f>
        <v>#NUM!</v>
      </c>
      <c r="AX6845" s="209">
        <f>IF(BB6845="S",IF(Q6845="1. Aceitou o programa",R6845-B6845,0),0)</f>
        <v>0</v>
      </c>
      <c r="AY6845" s="209">
        <f>IF(BB6845="S",IF(AND(S6845&lt;&gt;"",R6845&lt;&gt;""),S6845-R6845,0),0)</f>
        <v>0</v>
      </c>
      <c r="AZ6845" s="209">
        <f>IF(BB6845="S",IF(Q6845="1. Aceitou o programa",IF(OR(X6845="Não se Aplica",X6845=""),IF(OR(W6845="Não se Aplica",W6845=""),0,W6845-V6845),AVERAGE(X6845-W6845,W6845-V6845)),0),0)</f>
        <v>0</v>
      </c>
      <c r="BA6845" s="209">
        <f>IF(BB6845="S",IF(AND(Q6845="1. Aceitou o programa",AH6845="Realizada"),IFERROR(IF(AG6845="",0,AG6845-R6845),0),0),0)</f>
        <v>0</v>
      </c>
      <c r="BB6845" s="209" t="str">
        <f>_xlfn.XLOOKUP(U6845,'Lista Suspensa'!$AA$20:$AA$23,'Lista Suspensa'!$AB$20:$AB$23,"N/A")</f>
        <v>S</v>
      </c>
    </row>
    <row r="6846" spans="1:54" ht="12" customHeight="1">
      <c r="A6846" s="151" t="s">
        <v>67</v>
      </c>
      <c r="B6846" s="152">
        <v>46161</v>
      </c>
      <c r="C6846" s="153" t="s">
        <v>297</v>
      </c>
      <c r="D6846" s="153" t="s">
        <v>455</v>
      </c>
      <c r="E6846" s="244">
        <v>94233912</v>
      </c>
      <c r="F6846" s="144" t="s">
        <v>11335</v>
      </c>
      <c r="G6846" s="230"/>
      <c r="H6846" s="154">
        <v>27257</v>
      </c>
      <c r="I6846" s="153">
        <v>51</v>
      </c>
      <c r="J6846" s="148" t="s">
        <v>58</v>
      </c>
      <c r="K6846" s="153" t="s">
        <v>101</v>
      </c>
      <c r="L6846" s="153"/>
      <c r="M6846" s="153"/>
      <c r="N6846" s="153">
        <v>75</v>
      </c>
      <c r="O6846" s="155">
        <v>21980738483</v>
      </c>
      <c r="P6846" s="156" t="s">
        <v>60</v>
      </c>
      <c r="Q6846" s="157" t="s">
        <v>8211</v>
      </c>
      <c r="R6846" s="158"/>
      <c r="S6846" s="159"/>
      <c r="T6846" s="159" t="s">
        <v>6983</v>
      </c>
      <c r="U6846" s="159" t="s">
        <v>8212</v>
      </c>
      <c r="V6846" s="154">
        <v>46177</v>
      </c>
      <c r="W6846" s="154"/>
      <c r="X6846" s="154"/>
      <c r="Y6846" s="160"/>
      <c r="Z6846" s="160"/>
      <c r="AA6846" s="153"/>
      <c r="AB6846" s="153"/>
      <c r="AC6846" s="182" t="e">
        <f t="shared" si="214"/>
        <v>#DIV/0!</v>
      </c>
      <c r="AD6846" s="153" t="e">
        <f t="shared" si="215"/>
        <v>#DIV/0!</v>
      </c>
      <c r="AE6846" s="207"/>
      <c r="AF6846" s="153"/>
      <c r="AG6846" s="159"/>
      <c r="AH6846" s="153"/>
      <c r="AI6846" s="161"/>
      <c r="AJ6846" s="153"/>
      <c r="AK6846" s="153"/>
      <c r="AL6846" s="207"/>
      <c r="AM6846" s="207"/>
      <c r="AN6846" s="207"/>
      <c r="AO6846" s="207"/>
      <c r="AP6846" s="147" t="s">
        <v>4751</v>
      </c>
      <c r="AQ6846" s="147" t="s">
        <v>67</v>
      </c>
      <c r="AR6846" s="147"/>
      <c r="AS6846" s="209" t="s">
        <v>68</v>
      </c>
      <c r="AT6846" s="223" t="str">
        <f>MONTH(B6846)&amp;"/"&amp;YEAR(B6846)</f>
        <v>5/2026</v>
      </c>
      <c r="AU6846" s="223">
        <f>WEEKNUM(B6846)-WEEKNUM(EOMONTH(B6846,-1)+1)+1</f>
        <v>4</v>
      </c>
      <c r="AV6846" s="209" t="str">
        <f>MONTH(R6846)&amp;"/"&amp;YEAR(R6846)</f>
        <v>1/1900</v>
      </c>
      <c r="AW6846" s="209" t="e">
        <f>WEEKNUM(R6846)-WEEKNUM(EOMONTH(R6846,-1)+1)+1</f>
        <v>#NUM!</v>
      </c>
      <c r="AX6846" s="209">
        <f>IF(BB6846="S",IF(Q6846="1. Aceitou o programa",R6846-B6846,0),0)</f>
        <v>0</v>
      </c>
      <c r="AY6846" s="209">
        <f>IF(BB6846="S",IF(AND(S6846&lt;&gt;"",R6846&lt;&gt;""),S6846-R6846,0),0)</f>
        <v>0</v>
      </c>
      <c r="AZ6846" s="209">
        <f>IF(BB6846="S",IF(Q6846="1. Aceitou o programa",IF(OR(X6846="Não se Aplica",X6846=""),IF(OR(W6846="Não se Aplica",W6846=""),0,W6846-V6846),AVERAGE(X6846-W6846,W6846-V6846)),0),0)</f>
        <v>0</v>
      </c>
      <c r="BA6846" s="209">
        <f>IF(BB6846="S",IF(AND(Q6846="1. Aceitou o programa",AH6846="Realizada"),IFERROR(IF(AG6846="",0,AG6846-R6846),0),0),0)</f>
        <v>0</v>
      </c>
      <c r="BB6846" s="209" t="str">
        <f>_xlfn.XLOOKUP(U6846,'Lista Suspensa'!$AA$20:$AA$23,'Lista Suspensa'!$AB$20:$AB$23,"N/A")</f>
        <v>S</v>
      </c>
    </row>
    <row r="6847" spans="1:54" ht="12" customHeight="1">
      <c r="A6847" s="151" t="s">
        <v>67</v>
      </c>
      <c r="B6847" s="152">
        <v>46161</v>
      </c>
      <c r="C6847" s="153" t="s">
        <v>297</v>
      </c>
      <c r="D6847" s="153" t="s">
        <v>455</v>
      </c>
      <c r="E6847" s="244">
        <v>97495976</v>
      </c>
      <c r="F6847" s="144" t="s">
        <v>11336</v>
      </c>
      <c r="G6847" s="230"/>
      <c r="H6847" s="154">
        <v>26302</v>
      </c>
      <c r="I6847" s="153">
        <v>54</v>
      </c>
      <c r="J6847" s="148" t="s">
        <v>70</v>
      </c>
      <c r="K6847" s="153" t="s">
        <v>101</v>
      </c>
      <c r="L6847" s="153"/>
      <c r="M6847" s="153"/>
      <c r="N6847" s="153">
        <v>120</v>
      </c>
      <c r="O6847" s="155">
        <v>21974953032</v>
      </c>
      <c r="P6847" s="156" t="s">
        <v>60</v>
      </c>
      <c r="Q6847" s="157" t="s">
        <v>110</v>
      </c>
      <c r="R6847" s="158">
        <v>46167</v>
      </c>
      <c r="S6847" s="159"/>
      <c r="T6847" s="159" t="s">
        <v>62</v>
      </c>
      <c r="U6847" s="159" t="s">
        <v>111</v>
      </c>
      <c r="V6847" s="154">
        <v>46177</v>
      </c>
      <c r="W6847" s="154"/>
      <c r="X6847" s="154"/>
      <c r="Y6847" s="160"/>
      <c r="Z6847" s="160" t="s">
        <v>128</v>
      </c>
      <c r="AA6847" s="153">
        <v>98</v>
      </c>
      <c r="AB6847" s="153">
        <v>1.75</v>
      </c>
      <c r="AC6847" s="182">
        <f t="shared" si="214"/>
        <v>32</v>
      </c>
      <c r="AD6847" s="153" t="str">
        <f t="shared" si="215"/>
        <v>OBESIDADE I</v>
      </c>
      <c r="AE6847" s="233" t="s">
        <v>66</v>
      </c>
      <c r="AF6847" s="153"/>
      <c r="AG6847" s="159"/>
      <c r="AH6847" s="153"/>
      <c r="AI6847" s="161"/>
      <c r="AJ6847" s="153"/>
      <c r="AK6847" s="153"/>
      <c r="AL6847" s="207" t="s">
        <v>136</v>
      </c>
      <c r="AM6847" s="207"/>
      <c r="AN6847" s="207"/>
      <c r="AO6847" s="207" t="str">
        <f ca="1">IF(R6847="","",IF(R6847&gt;TODAY(),"0 meses",DATEDIF(R6847,TODAY(),"m") &amp; " meses"))</f>
        <v>0 meses</v>
      </c>
      <c r="AP6847" s="147" t="s">
        <v>4751</v>
      </c>
      <c r="AQ6847" s="147" t="s">
        <v>67</v>
      </c>
      <c r="AR6847" s="147"/>
      <c r="AS6847" s="209" t="s">
        <v>68</v>
      </c>
      <c r="AT6847" s="223" t="str">
        <f>MONTH(B6847)&amp;"/"&amp;YEAR(B6847)</f>
        <v>5/2026</v>
      </c>
      <c r="AU6847" s="223">
        <f>WEEKNUM(B6847)-WEEKNUM(EOMONTH(B6847,-1)+1)+1</f>
        <v>4</v>
      </c>
      <c r="AV6847" s="209" t="str">
        <f>MONTH(R6847)&amp;"/"&amp;YEAR(R6847)</f>
        <v>5/2026</v>
      </c>
      <c r="AW6847" s="209">
        <f>WEEKNUM(R6847)-WEEKNUM(EOMONTH(R6847,-1)+1)+1</f>
        <v>5</v>
      </c>
      <c r="AX6847" s="209">
        <f>IF(BB6847="S",IF(Q6847="1. Aceitou o programa",R6847-B6847,0),0)</f>
        <v>6</v>
      </c>
      <c r="AY6847" s="209">
        <f>IF(BB6847="S",IF(AND(S6847&lt;&gt;"",R6847&lt;&gt;""),S6847-R6847,0),0)</f>
        <v>0</v>
      </c>
      <c r="AZ6847" s="209">
        <f>IF(BB6847="S",IF(Q6847="1. Aceitou o programa",IF(OR(X6847="Não se Aplica",X6847=""),IF(OR(W6847="Não se Aplica",W6847=""),0,W6847-V6847),AVERAGE(X6847-W6847,W6847-V6847)),0),0)</f>
        <v>0</v>
      </c>
      <c r="BA6847" s="209">
        <f>IF(BB6847="S",IF(AND(Q6847="1. Aceitou o programa",AH6847="Realizada"),IFERROR(IF(AG6847="",0,AG6847-R6847),0),0),0)</f>
        <v>0</v>
      </c>
      <c r="BB6847" s="209" t="str">
        <f>_xlfn.XLOOKUP(U6847,'Lista Suspensa'!$AA$20:$AA$23,'Lista Suspensa'!$AB$20:$AB$23,"N/A")</f>
        <v>S</v>
      </c>
    </row>
    <row r="6848" spans="1:54" ht="12" customHeight="1">
      <c r="A6848" s="151" t="s">
        <v>67</v>
      </c>
      <c r="B6848" s="152">
        <v>46161</v>
      </c>
      <c r="C6848" s="153" t="s">
        <v>297</v>
      </c>
      <c r="D6848" s="153" t="s">
        <v>455</v>
      </c>
      <c r="E6848" s="244">
        <v>95013576</v>
      </c>
      <c r="F6848" s="144" t="s">
        <v>11337</v>
      </c>
      <c r="G6848" s="230"/>
      <c r="H6848" s="154">
        <v>29472</v>
      </c>
      <c r="I6848" s="153">
        <v>45</v>
      </c>
      <c r="J6848" s="148" t="s">
        <v>58</v>
      </c>
      <c r="K6848" s="153" t="s">
        <v>59</v>
      </c>
      <c r="L6848" s="153"/>
      <c r="M6848" s="153"/>
      <c r="N6848" s="153">
        <v>60</v>
      </c>
      <c r="O6848" s="155">
        <v>11948802339</v>
      </c>
      <c r="P6848" s="156" t="s">
        <v>60</v>
      </c>
      <c r="Q6848" s="157" t="s">
        <v>8211</v>
      </c>
      <c r="R6848" s="158"/>
      <c r="S6848" s="159"/>
      <c r="T6848" s="159" t="s">
        <v>6983</v>
      </c>
      <c r="U6848" s="159" t="s">
        <v>8212</v>
      </c>
      <c r="V6848" s="154">
        <v>46177</v>
      </c>
      <c r="W6848" s="154"/>
      <c r="X6848" s="154"/>
      <c r="Y6848" s="160"/>
      <c r="Z6848" s="160"/>
      <c r="AA6848" s="153"/>
      <c r="AB6848" s="153"/>
      <c r="AC6848" s="182" t="e">
        <f t="shared" si="214"/>
        <v>#DIV/0!</v>
      </c>
      <c r="AD6848" s="153" t="e">
        <f t="shared" si="215"/>
        <v>#DIV/0!</v>
      </c>
      <c r="AE6848" s="207"/>
      <c r="AF6848" s="153"/>
      <c r="AG6848" s="159"/>
      <c r="AH6848" s="153"/>
      <c r="AI6848" s="161"/>
      <c r="AJ6848" s="153"/>
      <c r="AK6848" s="153"/>
      <c r="AL6848" s="207"/>
      <c r="AM6848" s="207"/>
      <c r="AN6848" s="207"/>
      <c r="AO6848" s="207"/>
      <c r="AP6848" s="147" t="s">
        <v>4751</v>
      </c>
      <c r="AQ6848" s="147" t="s">
        <v>67</v>
      </c>
      <c r="AR6848" s="147"/>
      <c r="AS6848" s="209" t="s">
        <v>68</v>
      </c>
      <c r="AT6848" s="223" t="str">
        <f>MONTH(B6848)&amp;"/"&amp;YEAR(B6848)</f>
        <v>5/2026</v>
      </c>
      <c r="AU6848" s="223">
        <f>WEEKNUM(B6848)-WEEKNUM(EOMONTH(B6848,-1)+1)+1</f>
        <v>4</v>
      </c>
      <c r="AV6848" s="209" t="str">
        <f>MONTH(R6848)&amp;"/"&amp;YEAR(R6848)</f>
        <v>1/1900</v>
      </c>
      <c r="AW6848" s="209" t="e">
        <f>WEEKNUM(R6848)-WEEKNUM(EOMONTH(R6848,-1)+1)+1</f>
        <v>#NUM!</v>
      </c>
      <c r="AX6848" s="209">
        <f>IF(BB6848="S",IF(Q6848="1. Aceitou o programa",R6848-B6848,0),0)</f>
        <v>0</v>
      </c>
      <c r="AY6848" s="209">
        <f>IF(BB6848="S",IF(AND(S6848&lt;&gt;"",R6848&lt;&gt;""),S6848-R6848,0),0)</f>
        <v>0</v>
      </c>
      <c r="AZ6848" s="209">
        <f>IF(BB6848="S",IF(Q6848="1. Aceitou o programa",IF(OR(X6848="Não se Aplica",X6848=""),IF(OR(W6848="Não se Aplica",W6848=""),0,W6848-V6848),AVERAGE(X6848-W6848,W6848-V6848)),0),0)</f>
        <v>0</v>
      </c>
      <c r="BA6848" s="209">
        <f>IF(BB6848="S",IF(AND(Q6848="1. Aceitou o programa",AH6848="Realizada"),IFERROR(IF(AG6848="",0,AG6848-R6848),0),0),0)</f>
        <v>0</v>
      </c>
      <c r="BB6848" s="209" t="str">
        <f>_xlfn.XLOOKUP(U6848,'Lista Suspensa'!$AA$20:$AA$23,'Lista Suspensa'!$AB$20:$AB$23,"N/A")</f>
        <v>S</v>
      </c>
    </row>
    <row r="6849" spans="1:54" ht="12" customHeight="1">
      <c r="A6849" s="151" t="s">
        <v>67</v>
      </c>
      <c r="B6849" s="152">
        <v>46161</v>
      </c>
      <c r="C6849" s="153" t="s">
        <v>297</v>
      </c>
      <c r="D6849" s="153" t="s">
        <v>455</v>
      </c>
      <c r="E6849" s="244">
        <v>84808506</v>
      </c>
      <c r="F6849" s="144" t="s">
        <v>11338</v>
      </c>
      <c r="G6849" s="230"/>
      <c r="H6849" s="154">
        <v>29657</v>
      </c>
      <c r="I6849" s="153">
        <v>45</v>
      </c>
      <c r="J6849" s="148" t="s">
        <v>58</v>
      </c>
      <c r="K6849" s="153" t="s">
        <v>101</v>
      </c>
      <c r="L6849" s="153"/>
      <c r="M6849" s="153"/>
      <c r="N6849" s="153">
        <v>450</v>
      </c>
      <c r="O6849" s="155">
        <v>21974152187</v>
      </c>
      <c r="P6849" s="156" t="s">
        <v>60</v>
      </c>
      <c r="Q6849" s="157" t="s">
        <v>8211</v>
      </c>
      <c r="R6849" s="158"/>
      <c r="S6849" s="159"/>
      <c r="T6849" s="159" t="s">
        <v>6983</v>
      </c>
      <c r="U6849" s="159" t="s">
        <v>8212</v>
      </c>
      <c r="V6849" s="154">
        <v>46177</v>
      </c>
      <c r="W6849" s="154"/>
      <c r="X6849" s="154"/>
      <c r="Y6849" s="160"/>
      <c r="Z6849" s="160"/>
      <c r="AA6849" s="153"/>
      <c r="AB6849" s="153"/>
      <c r="AC6849" s="182" t="e">
        <f t="shared" si="214"/>
        <v>#DIV/0!</v>
      </c>
      <c r="AD6849" s="153" t="e">
        <f t="shared" si="215"/>
        <v>#DIV/0!</v>
      </c>
      <c r="AE6849" s="207"/>
      <c r="AF6849" s="153"/>
      <c r="AG6849" s="159"/>
      <c r="AH6849" s="153"/>
      <c r="AI6849" s="161"/>
      <c r="AJ6849" s="153"/>
      <c r="AK6849" s="153"/>
      <c r="AL6849" s="207"/>
      <c r="AM6849" s="207"/>
      <c r="AN6849" s="207"/>
      <c r="AO6849" s="207"/>
      <c r="AP6849" s="147" t="s">
        <v>4751</v>
      </c>
      <c r="AQ6849" s="147" t="s">
        <v>67</v>
      </c>
      <c r="AR6849" s="147"/>
      <c r="AS6849" s="209" t="s">
        <v>68</v>
      </c>
      <c r="AT6849" s="223" t="str">
        <f>MONTH(B6849)&amp;"/"&amp;YEAR(B6849)</f>
        <v>5/2026</v>
      </c>
      <c r="AU6849" s="223">
        <f>WEEKNUM(B6849)-WEEKNUM(EOMONTH(B6849,-1)+1)+1</f>
        <v>4</v>
      </c>
      <c r="AV6849" s="209" t="str">
        <f>MONTH(R6849)&amp;"/"&amp;YEAR(R6849)</f>
        <v>1/1900</v>
      </c>
      <c r="AW6849" s="209" t="e">
        <f>WEEKNUM(R6849)-WEEKNUM(EOMONTH(R6849,-1)+1)+1</f>
        <v>#NUM!</v>
      </c>
      <c r="AX6849" s="209">
        <f>IF(BB6849="S",IF(Q6849="1. Aceitou o programa",R6849-B6849,0),0)</f>
        <v>0</v>
      </c>
      <c r="AY6849" s="209">
        <f>IF(BB6849="S",IF(AND(S6849&lt;&gt;"",R6849&lt;&gt;""),S6849-R6849,0),0)</f>
        <v>0</v>
      </c>
      <c r="AZ6849" s="209">
        <f>IF(BB6849="S",IF(Q6849="1. Aceitou o programa",IF(OR(X6849="Não se Aplica",X6849=""),IF(OR(W6849="Não se Aplica",W6849=""),0,W6849-V6849),AVERAGE(X6849-W6849,W6849-V6849)),0),0)</f>
        <v>0</v>
      </c>
      <c r="BA6849" s="209">
        <f>IF(BB6849="S",IF(AND(Q6849="1. Aceitou o programa",AH6849="Realizada"),IFERROR(IF(AG6849="",0,AG6849-R6849),0),0),0)</f>
        <v>0</v>
      </c>
      <c r="BB6849" s="209" t="str">
        <f>_xlfn.XLOOKUP(U6849,'Lista Suspensa'!$AA$20:$AA$23,'Lista Suspensa'!$AB$20:$AB$23,"N/A")</f>
        <v>S</v>
      </c>
    </row>
    <row r="6850" spans="1:54" ht="12" customHeight="1">
      <c r="A6850" s="151" t="s">
        <v>67</v>
      </c>
      <c r="B6850" s="152">
        <v>46161</v>
      </c>
      <c r="C6850" s="153" t="s">
        <v>297</v>
      </c>
      <c r="D6850" s="153" t="s">
        <v>455</v>
      </c>
      <c r="E6850" s="244">
        <v>81651449</v>
      </c>
      <c r="F6850" s="144" t="s">
        <v>11339</v>
      </c>
      <c r="G6850" s="230"/>
      <c r="H6850" s="154">
        <v>29697</v>
      </c>
      <c r="I6850" s="153">
        <v>45</v>
      </c>
      <c r="J6850" s="148" t="s">
        <v>58</v>
      </c>
      <c r="K6850" s="153" t="s">
        <v>59</v>
      </c>
      <c r="L6850" s="153"/>
      <c r="M6850" s="153"/>
      <c r="N6850" s="153">
        <v>40</v>
      </c>
      <c r="O6850" s="155">
        <v>11980738090</v>
      </c>
      <c r="P6850" s="156" t="s">
        <v>60</v>
      </c>
      <c r="Q6850" s="157" t="s">
        <v>8211</v>
      </c>
      <c r="R6850" s="158"/>
      <c r="S6850" s="159"/>
      <c r="T6850" s="159" t="s">
        <v>6983</v>
      </c>
      <c r="U6850" s="159" t="s">
        <v>8212</v>
      </c>
      <c r="V6850" s="154">
        <v>46177</v>
      </c>
      <c r="W6850" s="154"/>
      <c r="X6850" s="154"/>
      <c r="Y6850" s="160"/>
      <c r="Z6850" s="160"/>
      <c r="AA6850" s="153"/>
      <c r="AB6850" s="153"/>
      <c r="AC6850" s="182" t="e">
        <f t="shared" ref="AC6850:AC6913" si="216">SUM(AA6850/(AB6850^2))</f>
        <v>#DIV/0!</v>
      </c>
      <c r="AD6850" s="153" t="e">
        <f t="shared" ref="AD6850:AD6913" si="217">IF(AC6850&lt;18.5,"ABAIXO DO PESO",
(IF(AC6850&lt;=24.9,"PESO NORMAL",
(IF(AC6850&lt;=29.9,"SOBREPESO",
(IF(AC6850&lt;=34.9,"OBESIDADE I",
(IF(AC6850&lt;=39.9,"OBESIDADE II",
(IF(AC6850&lt;=999,"OBESIDADE III","VAZIO")))))))))))</f>
        <v>#DIV/0!</v>
      </c>
      <c r="AE6850" s="207"/>
      <c r="AF6850" s="153"/>
      <c r="AG6850" s="159"/>
      <c r="AH6850" s="153"/>
      <c r="AI6850" s="161"/>
      <c r="AJ6850" s="153"/>
      <c r="AK6850" s="153"/>
      <c r="AL6850" s="207"/>
      <c r="AM6850" s="207"/>
      <c r="AN6850" s="207"/>
      <c r="AO6850" s="207"/>
      <c r="AP6850" s="147" t="s">
        <v>4751</v>
      </c>
      <c r="AQ6850" s="147" t="s">
        <v>67</v>
      </c>
      <c r="AR6850" s="147"/>
      <c r="AS6850" s="209" t="s">
        <v>68</v>
      </c>
      <c r="AT6850" s="223" t="str">
        <f>MONTH(B6850)&amp;"/"&amp;YEAR(B6850)</f>
        <v>5/2026</v>
      </c>
      <c r="AU6850" s="223">
        <f>WEEKNUM(B6850)-WEEKNUM(EOMONTH(B6850,-1)+1)+1</f>
        <v>4</v>
      </c>
      <c r="AV6850" s="209" t="str">
        <f>MONTH(R6850)&amp;"/"&amp;YEAR(R6850)</f>
        <v>1/1900</v>
      </c>
      <c r="AW6850" s="209" t="e">
        <f>WEEKNUM(R6850)-WEEKNUM(EOMONTH(R6850,-1)+1)+1</f>
        <v>#NUM!</v>
      </c>
      <c r="AX6850" s="209">
        <f>IF(BB6850="S",IF(Q6850="1. Aceitou o programa",R6850-B6850,0),0)</f>
        <v>0</v>
      </c>
      <c r="AY6850" s="209">
        <f>IF(BB6850="S",IF(AND(S6850&lt;&gt;"",R6850&lt;&gt;""),S6850-R6850,0),0)</f>
        <v>0</v>
      </c>
      <c r="AZ6850" s="209">
        <f>IF(BB6850="S",IF(Q6850="1. Aceitou o programa",IF(OR(X6850="Não se Aplica",X6850=""),IF(OR(W6850="Não se Aplica",W6850=""),0,W6850-V6850),AVERAGE(X6850-W6850,W6850-V6850)),0),0)</f>
        <v>0</v>
      </c>
      <c r="BA6850" s="209">
        <f>IF(BB6850="S",IF(AND(Q6850="1. Aceitou o programa",AH6850="Realizada"),IFERROR(IF(AG6850="",0,AG6850-R6850),0),0),0)</f>
        <v>0</v>
      </c>
      <c r="BB6850" s="209" t="str">
        <f>_xlfn.XLOOKUP(U6850,'Lista Suspensa'!$AA$20:$AA$23,'Lista Suspensa'!$AB$20:$AB$23,"N/A")</f>
        <v>S</v>
      </c>
    </row>
    <row r="6851" spans="1:54" ht="12" customHeight="1">
      <c r="A6851" s="151" t="s">
        <v>67</v>
      </c>
      <c r="B6851" s="152">
        <v>46161</v>
      </c>
      <c r="C6851" s="153" t="s">
        <v>297</v>
      </c>
      <c r="D6851" s="153" t="s">
        <v>455</v>
      </c>
      <c r="E6851" s="244">
        <v>88431854</v>
      </c>
      <c r="F6851" s="144" t="s">
        <v>11340</v>
      </c>
      <c r="G6851" s="230"/>
      <c r="H6851" s="154">
        <v>27255</v>
      </c>
      <c r="I6851" s="153">
        <v>51</v>
      </c>
      <c r="J6851" s="148" t="s">
        <v>58</v>
      </c>
      <c r="K6851" s="153" t="s">
        <v>59</v>
      </c>
      <c r="L6851" s="153"/>
      <c r="M6851" s="153"/>
      <c r="N6851" s="153">
        <v>450</v>
      </c>
      <c r="O6851" s="155" t="s">
        <v>11341</v>
      </c>
      <c r="P6851" s="156" t="s">
        <v>60</v>
      </c>
      <c r="Q6851" s="157" t="s">
        <v>110</v>
      </c>
      <c r="R6851" s="158">
        <v>46164</v>
      </c>
      <c r="S6851" s="159"/>
      <c r="T6851" s="159" t="s">
        <v>62</v>
      </c>
      <c r="U6851" s="159" t="s">
        <v>111</v>
      </c>
      <c r="V6851" s="154">
        <v>46177</v>
      </c>
      <c r="W6851" s="154"/>
      <c r="X6851" s="154"/>
      <c r="Y6851" s="160"/>
      <c r="Z6851" s="160" t="s">
        <v>128</v>
      </c>
      <c r="AA6851" s="153">
        <v>104</v>
      </c>
      <c r="AB6851" s="153">
        <v>1.83</v>
      </c>
      <c r="AC6851" s="182">
        <f t="shared" si="216"/>
        <v>31.054973274806649</v>
      </c>
      <c r="AD6851" s="153" t="str">
        <f t="shared" si="217"/>
        <v>OBESIDADE I</v>
      </c>
      <c r="AE6851" s="233" t="s">
        <v>66</v>
      </c>
      <c r="AF6851" s="153"/>
      <c r="AG6851" s="159"/>
      <c r="AH6851" s="153"/>
      <c r="AI6851" s="161"/>
      <c r="AJ6851" s="153"/>
      <c r="AK6851" s="153"/>
      <c r="AL6851" s="207" t="s">
        <v>136</v>
      </c>
      <c r="AM6851" s="207"/>
      <c r="AN6851" s="207"/>
      <c r="AO6851" s="207" t="str">
        <f ca="1">IF(R6851="","",IF(R6851&gt;TODAY(),"0 meses",DATEDIF(R6851,TODAY(),"m") &amp; " meses"))</f>
        <v>0 meses</v>
      </c>
      <c r="AP6851" s="147" t="s">
        <v>4751</v>
      </c>
      <c r="AQ6851" s="147" t="s">
        <v>67</v>
      </c>
      <c r="AR6851" s="147"/>
      <c r="AS6851" s="209" t="s">
        <v>68</v>
      </c>
      <c r="AT6851" s="223" t="str">
        <f>MONTH(B6851)&amp;"/"&amp;YEAR(B6851)</f>
        <v>5/2026</v>
      </c>
      <c r="AU6851" s="223">
        <f>WEEKNUM(B6851)-WEEKNUM(EOMONTH(B6851,-1)+1)+1</f>
        <v>4</v>
      </c>
      <c r="AV6851" s="209" t="str">
        <f>MONTH(R6851)&amp;"/"&amp;YEAR(R6851)</f>
        <v>5/2026</v>
      </c>
      <c r="AW6851" s="209">
        <f>WEEKNUM(R6851)-WEEKNUM(EOMONTH(R6851,-1)+1)+1</f>
        <v>4</v>
      </c>
      <c r="AX6851" s="209">
        <f>IF(BB6851="S",IF(Q6851="1. Aceitou o programa",R6851-B6851,0),0)</f>
        <v>3</v>
      </c>
      <c r="AY6851" s="209">
        <f>IF(BB6851="S",IF(AND(S6851&lt;&gt;"",R6851&lt;&gt;""),S6851-R6851,0),0)</f>
        <v>0</v>
      </c>
      <c r="AZ6851" s="209">
        <f>IF(BB6851="S",IF(Q6851="1. Aceitou o programa",IF(OR(X6851="Não se Aplica",X6851=""),IF(OR(W6851="Não se Aplica",W6851=""),0,W6851-V6851),AVERAGE(X6851-W6851,W6851-V6851)),0),0)</f>
        <v>0</v>
      </c>
      <c r="BA6851" s="209">
        <f>IF(BB6851="S",IF(AND(Q6851="1. Aceitou o programa",AH6851="Realizada"),IFERROR(IF(AG6851="",0,AG6851-R6851),0),0),0)</f>
        <v>0</v>
      </c>
      <c r="BB6851" s="209" t="str">
        <f>_xlfn.XLOOKUP(U6851,'Lista Suspensa'!$AA$20:$AA$23,'Lista Suspensa'!$AB$20:$AB$23,"N/A")</f>
        <v>S</v>
      </c>
    </row>
    <row r="6852" spans="1:54" ht="12" customHeight="1">
      <c r="A6852" s="151" t="s">
        <v>67</v>
      </c>
      <c r="B6852" s="152">
        <v>46161</v>
      </c>
      <c r="C6852" s="153" t="s">
        <v>297</v>
      </c>
      <c r="D6852" s="153" t="s">
        <v>455</v>
      </c>
      <c r="E6852" s="244">
        <v>84035336</v>
      </c>
      <c r="F6852" s="144" t="s">
        <v>11342</v>
      </c>
      <c r="G6852" s="230"/>
      <c r="H6852" s="154">
        <v>30497</v>
      </c>
      <c r="I6852" s="153">
        <v>42</v>
      </c>
      <c r="J6852" s="148" t="s">
        <v>70</v>
      </c>
      <c r="K6852" s="153" t="s">
        <v>101</v>
      </c>
      <c r="L6852" s="153"/>
      <c r="M6852" s="153"/>
      <c r="N6852" s="153">
        <v>400</v>
      </c>
      <c r="O6852" s="155" t="s">
        <v>11343</v>
      </c>
      <c r="P6852" s="156" t="s">
        <v>60</v>
      </c>
      <c r="Q6852" s="157" t="s">
        <v>8211</v>
      </c>
      <c r="R6852" s="158"/>
      <c r="S6852" s="159"/>
      <c r="T6852" s="159" t="s">
        <v>6983</v>
      </c>
      <c r="U6852" s="159" t="s">
        <v>8212</v>
      </c>
      <c r="V6852" s="154">
        <v>46177</v>
      </c>
      <c r="W6852" s="154"/>
      <c r="X6852" s="154"/>
      <c r="Y6852" s="160"/>
      <c r="Z6852" s="160"/>
      <c r="AA6852" s="153"/>
      <c r="AB6852" s="153"/>
      <c r="AC6852" s="182" t="e">
        <f t="shared" si="216"/>
        <v>#DIV/0!</v>
      </c>
      <c r="AD6852" s="153" t="e">
        <f t="shared" si="217"/>
        <v>#DIV/0!</v>
      </c>
      <c r="AE6852" s="207"/>
      <c r="AF6852" s="153"/>
      <c r="AG6852" s="159"/>
      <c r="AH6852" s="153"/>
      <c r="AI6852" s="161"/>
      <c r="AJ6852" s="153"/>
      <c r="AK6852" s="153"/>
      <c r="AL6852" s="207"/>
      <c r="AM6852" s="207"/>
      <c r="AN6852" s="207"/>
      <c r="AO6852" s="207"/>
      <c r="AP6852" s="147" t="s">
        <v>4751</v>
      </c>
      <c r="AQ6852" s="147" t="s">
        <v>67</v>
      </c>
      <c r="AR6852" s="147"/>
      <c r="AS6852" s="209" t="s">
        <v>68</v>
      </c>
      <c r="AT6852" s="223" t="str">
        <f>MONTH(B6852)&amp;"/"&amp;YEAR(B6852)</f>
        <v>5/2026</v>
      </c>
      <c r="AU6852" s="223">
        <f>WEEKNUM(B6852)-WEEKNUM(EOMONTH(B6852,-1)+1)+1</f>
        <v>4</v>
      </c>
      <c r="AV6852" s="209" t="str">
        <f>MONTH(R6852)&amp;"/"&amp;YEAR(R6852)</f>
        <v>1/1900</v>
      </c>
      <c r="AW6852" s="209" t="e">
        <f>WEEKNUM(R6852)-WEEKNUM(EOMONTH(R6852,-1)+1)+1</f>
        <v>#NUM!</v>
      </c>
      <c r="AX6852" s="209">
        <f>IF(BB6852="S",IF(Q6852="1. Aceitou o programa",R6852-B6852,0),0)</f>
        <v>0</v>
      </c>
      <c r="AY6852" s="209">
        <f>IF(BB6852="S",IF(AND(S6852&lt;&gt;"",R6852&lt;&gt;""),S6852-R6852,0),0)</f>
        <v>0</v>
      </c>
      <c r="AZ6852" s="209">
        <f>IF(BB6852="S",IF(Q6852="1. Aceitou o programa",IF(OR(X6852="Não se Aplica",X6852=""),IF(OR(W6852="Não se Aplica",W6852=""),0,W6852-V6852),AVERAGE(X6852-W6852,W6852-V6852)),0),0)</f>
        <v>0</v>
      </c>
      <c r="BA6852" s="209">
        <f>IF(BB6852="S",IF(AND(Q6852="1. Aceitou o programa",AH6852="Realizada"),IFERROR(IF(AG6852="",0,AG6852-R6852),0),0),0)</f>
        <v>0</v>
      </c>
      <c r="BB6852" s="209" t="str">
        <f>_xlfn.XLOOKUP(U6852,'Lista Suspensa'!$AA$20:$AA$23,'Lista Suspensa'!$AB$20:$AB$23,"N/A")</f>
        <v>S</v>
      </c>
    </row>
    <row r="6853" spans="1:54" ht="12" customHeight="1">
      <c r="A6853" s="151" t="s">
        <v>67</v>
      </c>
      <c r="B6853" s="152">
        <v>46162</v>
      </c>
      <c r="C6853" s="153" t="s">
        <v>297</v>
      </c>
      <c r="D6853" s="153" t="s">
        <v>455</v>
      </c>
      <c r="E6853" s="244">
        <v>95555386</v>
      </c>
      <c r="F6853" s="144" t="s">
        <v>11344</v>
      </c>
      <c r="G6853" s="230">
        <v>8962137658</v>
      </c>
      <c r="H6853" s="154">
        <v>33422</v>
      </c>
      <c r="I6853" s="153">
        <v>34</v>
      </c>
      <c r="J6853" s="148" t="s">
        <v>58</v>
      </c>
      <c r="K6853" s="153" t="s">
        <v>422</v>
      </c>
      <c r="L6853" s="153"/>
      <c r="M6853" s="153"/>
      <c r="N6853" s="153">
        <v>380</v>
      </c>
      <c r="O6853" s="155" t="s">
        <v>11345</v>
      </c>
      <c r="P6853" s="156" t="s">
        <v>60</v>
      </c>
      <c r="Q6853" s="157" t="s">
        <v>110</v>
      </c>
      <c r="R6853" s="158">
        <v>46167</v>
      </c>
      <c r="S6853" s="159"/>
      <c r="T6853" s="159" t="s">
        <v>62</v>
      </c>
      <c r="U6853" s="159" t="s">
        <v>111</v>
      </c>
      <c r="V6853" s="154">
        <v>46177</v>
      </c>
      <c r="W6853" s="154"/>
      <c r="X6853" s="154"/>
      <c r="Y6853" s="160"/>
      <c r="Z6853" s="160" t="s">
        <v>128</v>
      </c>
      <c r="AA6853" s="153">
        <v>124</v>
      </c>
      <c r="AB6853" s="153">
        <v>1.94</v>
      </c>
      <c r="AC6853" s="182">
        <f t="shared" si="216"/>
        <v>32.947178233606124</v>
      </c>
      <c r="AD6853" s="153" t="str">
        <f t="shared" si="217"/>
        <v>OBESIDADE I</v>
      </c>
      <c r="AE6853" s="233" t="s">
        <v>66</v>
      </c>
      <c r="AF6853" s="153"/>
      <c r="AG6853" s="159"/>
      <c r="AH6853" s="153"/>
      <c r="AI6853" s="161"/>
      <c r="AJ6853" s="153"/>
      <c r="AK6853" s="153"/>
      <c r="AL6853" s="207" t="s">
        <v>136</v>
      </c>
      <c r="AM6853" s="207"/>
      <c r="AN6853" s="207"/>
      <c r="AO6853" s="207" t="str">
        <f ca="1">IF(R6853="","",IF(R6853&gt;TODAY(),"0 meses",DATEDIF(R6853,TODAY(),"m") &amp; " meses"))</f>
        <v>0 meses</v>
      </c>
      <c r="AP6853" s="147" t="s">
        <v>4751</v>
      </c>
      <c r="AQ6853" s="147" t="s">
        <v>67</v>
      </c>
      <c r="AR6853" s="147"/>
      <c r="AS6853" s="209" t="s">
        <v>68</v>
      </c>
      <c r="AT6853" s="223" t="str">
        <f>MONTH(B6853)&amp;"/"&amp;YEAR(B6853)</f>
        <v>5/2026</v>
      </c>
      <c r="AU6853" s="223">
        <f>WEEKNUM(B6853)-WEEKNUM(EOMONTH(B6853,-1)+1)+1</f>
        <v>4</v>
      </c>
      <c r="AV6853" s="209" t="str">
        <f>MONTH(R6853)&amp;"/"&amp;YEAR(R6853)</f>
        <v>5/2026</v>
      </c>
      <c r="AW6853" s="209">
        <f>WEEKNUM(R6853)-WEEKNUM(EOMONTH(R6853,-1)+1)+1</f>
        <v>5</v>
      </c>
      <c r="AX6853" s="209">
        <f>IF(BB6853="S",IF(Q6853="1. Aceitou o programa",R6853-B6853,0),0)</f>
        <v>5</v>
      </c>
      <c r="AY6853" s="209">
        <f>IF(BB6853="S",IF(AND(S6853&lt;&gt;"",R6853&lt;&gt;""),S6853-R6853,0),0)</f>
        <v>0</v>
      </c>
      <c r="AZ6853" s="209">
        <f>IF(BB6853="S",IF(Q6853="1. Aceitou o programa",IF(OR(X6853="Não se Aplica",X6853=""),IF(OR(W6853="Não se Aplica",W6853=""),0,W6853-V6853),AVERAGE(X6853-W6853,W6853-V6853)),0),0)</f>
        <v>0</v>
      </c>
      <c r="BA6853" s="209">
        <f>IF(BB6853="S",IF(AND(Q6853="1. Aceitou o programa",AH6853="Realizada"),IFERROR(IF(AG6853="",0,AG6853-R6853),0),0),0)</f>
        <v>0</v>
      </c>
      <c r="BB6853" s="209" t="str">
        <f>_xlfn.XLOOKUP(U6853,'Lista Suspensa'!$AA$20:$AA$23,'Lista Suspensa'!$AB$20:$AB$23,"N/A")</f>
        <v>S</v>
      </c>
    </row>
    <row r="6854" spans="1:54" ht="12" customHeight="1">
      <c r="A6854" s="151" t="s">
        <v>67</v>
      </c>
      <c r="B6854" s="152">
        <v>46162</v>
      </c>
      <c r="C6854" s="153" t="s">
        <v>297</v>
      </c>
      <c r="D6854" s="153" t="s">
        <v>455</v>
      </c>
      <c r="E6854" s="244">
        <v>87115736</v>
      </c>
      <c r="F6854" s="144" t="s">
        <v>11346</v>
      </c>
      <c r="G6854" s="230">
        <v>5534945621</v>
      </c>
      <c r="H6854" s="154">
        <v>30213</v>
      </c>
      <c r="I6854" s="153">
        <v>43</v>
      </c>
      <c r="J6854" s="148" t="s">
        <v>70</v>
      </c>
      <c r="K6854" s="153" t="s">
        <v>422</v>
      </c>
      <c r="L6854" s="153"/>
      <c r="M6854" s="153"/>
      <c r="N6854" s="153">
        <v>450</v>
      </c>
      <c r="O6854" s="155" t="s">
        <v>11347</v>
      </c>
      <c r="P6854" s="156" t="s">
        <v>60</v>
      </c>
      <c r="Q6854" s="157" t="s">
        <v>110</v>
      </c>
      <c r="R6854" s="158">
        <v>46154</v>
      </c>
      <c r="S6854" s="159"/>
      <c r="T6854" s="159" t="s">
        <v>62</v>
      </c>
      <c r="U6854" s="159" t="s">
        <v>111</v>
      </c>
      <c r="V6854" s="154">
        <v>46177</v>
      </c>
      <c r="W6854" s="154"/>
      <c r="X6854" s="154"/>
      <c r="Y6854" s="160"/>
      <c r="Z6854" s="160" t="s">
        <v>201</v>
      </c>
      <c r="AA6854" s="153">
        <v>94</v>
      </c>
      <c r="AB6854" s="153">
        <v>1.67</v>
      </c>
      <c r="AC6854" s="182">
        <f t="shared" si="216"/>
        <v>33.705044999820721</v>
      </c>
      <c r="AD6854" s="153" t="str">
        <f t="shared" si="217"/>
        <v>OBESIDADE I</v>
      </c>
      <c r="AE6854" s="233" t="s">
        <v>66</v>
      </c>
      <c r="AF6854" s="153"/>
      <c r="AG6854" s="159"/>
      <c r="AH6854" s="153"/>
      <c r="AI6854" s="161"/>
      <c r="AJ6854" s="153"/>
      <c r="AK6854" s="153"/>
      <c r="AL6854" s="207" t="s">
        <v>136</v>
      </c>
      <c r="AM6854" s="207"/>
      <c r="AN6854" s="207"/>
      <c r="AO6854" s="207" t="str">
        <f ca="1">IF(R6854="","",IF(R6854&gt;TODAY(),"0 meses",DATEDIF(R6854,TODAY(),"m") &amp; " meses"))</f>
        <v>0 meses</v>
      </c>
      <c r="AP6854" s="147" t="s">
        <v>4751</v>
      </c>
      <c r="AQ6854" s="147" t="s">
        <v>67</v>
      </c>
      <c r="AR6854" s="147"/>
      <c r="AS6854" s="209" t="s">
        <v>68</v>
      </c>
      <c r="AT6854" s="223" t="str">
        <f>MONTH(B6854)&amp;"/"&amp;YEAR(B6854)</f>
        <v>5/2026</v>
      </c>
      <c r="AU6854" s="223">
        <f>WEEKNUM(B6854)-WEEKNUM(EOMONTH(B6854,-1)+1)+1</f>
        <v>4</v>
      </c>
      <c r="AV6854" s="209" t="str">
        <f>MONTH(R6854)&amp;"/"&amp;YEAR(R6854)</f>
        <v>5/2026</v>
      </c>
      <c r="AW6854" s="209">
        <f>WEEKNUM(R6854)-WEEKNUM(EOMONTH(R6854,-1)+1)+1</f>
        <v>3</v>
      </c>
      <c r="AX6854" s="209">
        <f>IF(BB6854="S",IF(Q6854="1. Aceitou o programa",R6854-B6854,0),0)</f>
        <v>-8</v>
      </c>
      <c r="AY6854" s="209">
        <f>IF(BB6854="S",IF(AND(S6854&lt;&gt;"",R6854&lt;&gt;""),S6854-R6854,0),0)</f>
        <v>0</v>
      </c>
      <c r="AZ6854" s="209">
        <f>IF(BB6854="S",IF(Q6854="1. Aceitou o programa",IF(OR(X6854="Não se Aplica",X6854=""),IF(OR(W6854="Não se Aplica",W6854=""),0,W6854-V6854),AVERAGE(X6854-W6854,W6854-V6854)),0),0)</f>
        <v>0</v>
      </c>
      <c r="BA6854" s="209">
        <f>IF(BB6854="S",IF(AND(Q6854="1. Aceitou o programa",AH6854="Realizada"),IFERROR(IF(AG6854="",0,AG6854-R6854),0),0),0)</f>
        <v>0</v>
      </c>
      <c r="BB6854" s="209" t="str">
        <f>_xlfn.XLOOKUP(U6854,'Lista Suspensa'!$AA$20:$AA$23,'Lista Suspensa'!$AB$20:$AB$23,"N/A")</f>
        <v>S</v>
      </c>
    </row>
    <row r="6855" spans="1:54" ht="12" customHeight="1">
      <c r="A6855" s="151" t="s">
        <v>67</v>
      </c>
      <c r="B6855" s="152">
        <v>46162</v>
      </c>
      <c r="C6855" s="153" t="s">
        <v>297</v>
      </c>
      <c r="D6855" s="153" t="s">
        <v>455</v>
      </c>
      <c r="E6855" s="244">
        <v>95212801</v>
      </c>
      <c r="F6855" s="144" t="s">
        <v>11348</v>
      </c>
      <c r="G6855" s="230">
        <v>45910667890</v>
      </c>
      <c r="H6855" s="154">
        <v>36144</v>
      </c>
      <c r="I6855" s="153">
        <v>27</v>
      </c>
      <c r="J6855" s="148" t="s">
        <v>70</v>
      </c>
      <c r="K6855" s="153" t="s">
        <v>59</v>
      </c>
      <c r="L6855" s="153"/>
      <c r="M6855" s="153"/>
      <c r="N6855" s="153">
        <v>60</v>
      </c>
      <c r="O6855" s="155" t="s">
        <v>11349</v>
      </c>
      <c r="P6855" s="156" t="s">
        <v>60</v>
      </c>
      <c r="Q6855" s="157" t="s">
        <v>8211</v>
      </c>
      <c r="R6855" s="158"/>
      <c r="S6855" s="159"/>
      <c r="T6855" s="159" t="s">
        <v>6983</v>
      </c>
      <c r="U6855" s="159" t="s">
        <v>8212</v>
      </c>
      <c r="V6855" s="154">
        <v>46177</v>
      </c>
      <c r="W6855" s="154"/>
      <c r="X6855" s="154"/>
      <c r="Y6855" s="160"/>
      <c r="Z6855" s="160"/>
      <c r="AA6855" s="153"/>
      <c r="AB6855" s="153"/>
      <c r="AC6855" s="182" t="e">
        <f t="shared" si="216"/>
        <v>#DIV/0!</v>
      </c>
      <c r="AD6855" s="153" t="e">
        <f t="shared" si="217"/>
        <v>#DIV/0!</v>
      </c>
      <c r="AE6855" s="207"/>
      <c r="AF6855" s="153"/>
      <c r="AG6855" s="159"/>
      <c r="AH6855" s="153"/>
      <c r="AI6855" s="161"/>
      <c r="AJ6855" s="153"/>
      <c r="AK6855" s="153"/>
      <c r="AL6855" s="207"/>
      <c r="AM6855" s="207"/>
      <c r="AN6855" s="207"/>
      <c r="AO6855" s="207"/>
      <c r="AP6855" s="147" t="s">
        <v>4751</v>
      </c>
      <c r="AQ6855" s="147" t="s">
        <v>67</v>
      </c>
      <c r="AR6855" s="147"/>
      <c r="AS6855" s="209" t="s">
        <v>68</v>
      </c>
      <c r="AT6855" s="223" t="str">
        <f>MONTH(B6855)&amp;"/"&amp;YEAR(B6855)</f>
        <v>5/2026</v>
      </c>
      <c r="AU6855" s="223">
        <f>WEEKNUM(B6855)-WEEKNUM(EOMONTH(B6855,-1)+1)+1</f>
        <v>4</v>
      </c>
      <c r="AV6855" s="209" t="str">
        <f>MONTH(R6855)&amp;"/"&amp;YEAR(R6855)</f>
        <v>1/1900</v>
      </c>
      <c r="AW6855" s="209" t="e">
        <f>WEEKNUM(R6855)-WEEKNUM(EOMONTH(R6855,-1)+1)+1</f>
        <v>#NUM!</v>
      </c>
      <c r="AX6855" s="209">
        <f>IF(BB6855="S",IF(Q6855="1. Aceitou o programa",R6855-B6855,0),0)</f>
        <v>0</v>
      </c>
      <c r="AY6855" s="209">
        <f>IF(BB6855="S",IF(AND(S6855&lt;&gt;"",R6855&lt;&gt;""),S6855-R6855,0),0)</f>
        <v>0</v>
      </c>
      <c r="AZ6855" s="209">
        <f>IF(BB6855="S",IF(Q6855="1. Aceitou o programa",IF(OR(X6855="Não se Aplica",X6855=""),IF(OR(W6855="Não se Aplica",W6855=""),0,W6855-V6855),AVERAGE(X6855-W6855,W6855-V6855)),0),0)</f>
        <v>0</v>
      </c>
      <c r="BA6855" s="209">
        <f>IF(BB6855="S",IF(AND(Q6855="1. Aceitou o programa",AH6855="Realizada"),IFERROR(IF(AG6855="",0,AG6855-R6855),0),0),0)</f>
        <v>0</v>
      </c>
      <c r="BB6855" s="209" t="str">
        <f>_xlfn.XLOOKUP(U6855,'Lista Suspensa'!$AA$20:$AA$23,'Lista Suspensa'!$AB$20:$AB$23,"N/A")</f>
        <v>S</v>
      </c>
    </row>
    <row r="6856" spans="1:54" ht="12" customHeight="1">
      <c r="A6856" s="151" t="s">
        <v>67</v>
      </c>
      <c r="B6856" s="152">
        <v>46162</v>
      </c>
      <c r="C6856" s="153" t="s">
        <v>297</v>
      </c>
      <c r="D6856" s="153" t="s">
        <v>455</v>
      </c>
      <c r="E6856" s="244">
        <v>95468328</v>
      </c>
      <c r="F6856" s="144" t="s">
        <v>11350</v>
      </c>
      <c r="G6856" s="230">
        <v>12019218640</v>
      </c>
      <c r="H6856" s="154">
        <v>39732</v>
      </c>
      <c r="I6856" s="153">
        <v>17</v>
      </c>
      <c r="J6856" s="148" t="s">
        <v>70</v>
      </c>
      <c r="K6856" s="153" t="s">
        <v>422</v>
      </c>
      <c r="L6856" s="153"/>
      <c r="M6856" s="153"/>
      <c r="N6856" s="153">
        <v>380</v>
      </c>
      <c r="O6856" s="155" t="s">
        <v>11351</v>
      </c>
      <c r="P6856" s="156" t="s">
        <v>60</v>
      </c>
      <c r="Q6856" s="157" t="s">
        <v>110</v>
      </c>
      <c r="R6856" s="158">
        <v>46168</v>
      </c>
      <c r="S6856" s="159"/>
      <c r="T6856" s="159" t="s">
        <v>62</v>
      </c>
      <c r="U6856" s="159" t="s">
        <v>111</v>
      </c>
      <c r="V6856" s="154">
        <v>46177</v>
      </c>
      <c r="W6856" s="154"/>
      <c r="X6856" s="154"/>
      <c r="Y6856" s="160"/>
      <c r="Z6856" s="160" t="s">
        <v>128</v>
      </c>
      <c r="AA6856" s="153">
        <v>78</v>
      </c>
      <c r="AB6856" s="153">
        <v>1.71</v>
      </c>
      <c r="AC6856" s="182">
        <f t="shared" si="216"/>
        <v>26.674874320303687</v>
      </c>
      <c r="AD6856" s="153" t="str">
        <f t="shared" si="217"/>
        <v>SOBREPESO</v>
      </c>
      <c r="AE6856" s="233" t="s">
        <v>66</v>
      </c>
      <c r="AF6856" s="153"/>
      <c r="AG6856" s="159"/>
      <c r="AH6856" s="153"/>
      <c r="AI6856" s="161"/>
      <c r="AJ6856" s="153"/>
      <c r="AK6856" s="153"/>
      <c r="AL6856" s="207"/>
      <c r="AM6856" s="207"/>
      <c r="AN6856" s="207"/>
      <c r="AO6856" s="207" t="str">
        <f ca="1">IF(R6856="","",IF(R6856&gt;TODAY(),"0 meses",DATEDIF(R6856,TODAY(),"m") &amp; " meses"))</f>
        <v>0 meses</v>
      </c>
      <c r="AP6856" s="147" t="s">
        <v>4751</v>
      </c>
      <c r="AQ6856" s="147" t="s">
        <v>67</v>
      </c>
      <c r="AR6856" s="147"/>
      <c r="AS6856" s="209" t="s">
        <v>68</v>
      </c>
      <c r="AT6856" s="223" t="str">
        <f>MONTH(B6856)&amp;"/"&amp;YEAR(B6856)</f>
        <v>5/2026</v>
      </c>
      <c r="AU6856" s="223">
        <f>WEEKNUM(B6856)-WEEKNUM(EOMONTH(B6856,-1)+1)+1</f>
        <v>4</v>
      </c>
      <c r="AV6856" s="209" t="str">
        <f>MONTH(R6856)&amp;"/"&amp;YEAR(R6856)</f>
        <v>5/2026</v>
      </c>
      <c r="AW6856" s="209">
        <f>WEEKNUM(R6856)-WEEKNUM(EOMONTH(R6856,-1)+1)+1</f>
        <v>5</v>
      </c>
      <c r="AX6856" s="209">
        <f>IF(BB6856="S",IF(Q6856="1. Aceitou o programa",R6856-B6856,0),0)</f>
        <v>6</v>
      </c>
      <c r="AY6856" s="209">
        <f>IF(BB6856="S",IF(AND(S6856&lt;&gt;"",R6856&lt;&gt;""),S6856-R6856,0),0)</f>
        <v>0</v>
      </c>
      <c r="AZ6856" s="209">
        <f>IF(BB6856="S",IF(Q6856="1. Aceitou o programa",IF(OR(X6856="Não se Aplica",X6856=""),IF(OR(W6856="Não se Aplica",W6856=""),0,W6856-V6856),AVERAGE(X6856-W6856,W6856-V6856)),0),0)</f>
        <v>0</v>
      </c>
      <c r="BA6856" s="209">
        <f>IF(BB6856="S",IF(AND(Q6856="1. Aceitou o programa",AH6856="Realizada"),IFERROR(IF(AG6856="",0,AG6856-R6856),0),0),0)</f>
        <v>0</v>
      </c>
      <c r="BB6856" s="209" t="str">
        <f>_xlfn.XLOOKUP(U6856,'Lista Suspensa'!$AA$20:$AA$23,'Lista Suspensa'!$AB$20:$AB$23,"N/A")</f>
        <v>S</v>
      </c>
    </row>
    <row r="6857" spans="1:54" ht="12" customHeight="1">
      <c r="A6857" s="186" t="s">
        <v>67</v>
      </c>
      <c r="B6857" s="187">
        <v>46162</v>
      </c>
      <c r="C6857" s="185" t="s">
        <v>297</v>
      </c>
      <c r="D6857" s="185" t="s">
        <v>455</v>
      </c>
      <c r="E6857" s="245">
        <v>93419735</v>
      </c>
      <c r="F6857" s="188" t="s">
        <v>11352</v>
      </c>
      <c r="G6857" s="231">
        <v>40809092840</v>
      </c>
      <c r="H6857" s="189">
        <v>33436</v>
      </c>
      <c r="I6857" s="185">
        <v>34</v>
      </c>
      <c r="J6857" s="183" t="s">
        <v>70</v>
      </c>
      <c r="K6857" s="185" t="s">
        <v>59</v>
      </c>
      <c r="L6857" s="185"/>
      <c r="M6857" s="185"/>
      <c r="N6857" s="185">
        <v>750</v>
      </c>
      <c r="O6857" s="190">
        <v>11954790963</v>
      </c>
      <c r="P6857" s="191" t="s">
        <v>60</v>
      </c>
      <c r="Q6857" s="192" t="s">
        <v>8211</v>
      </c>
      <c r="R6857" s="193"/>
      <c r="S6857" s="194"/>
      <c r="T6857" s="194" t="s">
        <v>6983</v>
      </c>
      <c r="U6857" s="194" t="s">
        <v>8212</v>
      </c>
      <c r="V6857" s="189">
        <v>46177</v>
      </c>
      <c r="W6857" s="189"/>
      <c r="X6857" s="189"/>
      <c r="Y6857" s="195"/>
      <c r="Z6857" s="195"/>
      <c r="AA6857" s="185"/>
      <c r="AB6857" s="185"/>
      <c r="AC6857" s="184" t="e">
        <f t="shared" si="216"/>
        <v>#DIV/0!</v>
      </c>
      <c r="AD6857" s="185" t="e">
        <f t="shared" si="217"/>
        <v>#DIV/0!</v>
      </c>
      <c r="AE6857" s="208"/>
      <c r="AF6857" s="185"/>
      <c r="AG6857" s="194"/>
      <c r="AH6857" s="185"/>
      <c r="AI6857" s="196"/>
      <c r="AJ6857" s="185"/>
      <c r="AK6857" s="185"/>
      <c r="AL6857" s="208"/>
      <c r="AM6857" s="208"/>
      <c r="AN6857" s="208"/>
      <c r="AO6857" s="208"/>
      <c r="AP6857" s="197" t="s">
        <v>4751</v>
      </c>
      <c r="AQ6857" s="197" t="s">
        <v>67</v>
      </c>
      <c r="AR6857" s="197"/>
      <c r="AS6857" s="209" t="s">
        <v>68</v>
      </c>
      <c r="AT6857" s="223" t="str">
        <f>MONTH(B6857)&amp;"/"&amp;YEAR(B6857)</f>
        <v>5/2026</v>
      </c>
      <c r="AU6857" s="223">
        <f>WEEKNUM(B6857)-WEEKNUM(EOMONTH(B6857,-1)+1)+1</f>
        <v>4</v>
      </c>
      <c r="AV6857" s="209" t="str">
        <f>MONTH(R6857)&amp;"/"&amp;YEAR(R6857)</f>
        <v>1/1900</v>
      </c>
      <c r="AW6857" s="209" t="e">
        <f>WEEKNUM(R6857)-WEEKNUM(EOMONTH(R6857,-1)+1)+1</f>
        <v>#NUM!</v>
      </c>
      <c r="AX6857" s="209">
        <f>IF(BB6857="S",IF(Q6857="1. Aceitou o programa",R6857-B6857,0),0)</f>
        <v>0</v>
      </c>
      <c r="AY6857" s="209">
        <f>IF(BB6857="S",IF(AND(S6857&lt;&gt;"",R6857&lt;&gt;""),S6857-R6857,0),0)</f>
        <v>0</v>
      </c>
      <c r="AZ6857" s="209">
        <f>IF(BB6857="S",IF(Q6857="1. Aceitou o programa",IF(OR(X6857="Não se Aplica",X6857=""),IF(OR(W6857="Não se Aplica",W6857=""),0,W6857-V6857),AVERAGE(X6857-W6857,W6857-V6857)),0),0)</f>
        <v>0</v>
      </c>
      <c r="BA6857" s="209">
        <f>IF(BB6857="S",IF(AND(Q6857="1. Aceitou o programa",AH6857="Realizada"),IFERROR(IF(AG6857="",0,AG6857-R6857),0),0),0)</f>
        <v>0</v>
      </c>
      <c r="BB6857" s="209" t="str">
        <f>_xlfn.XLOOKUP(U6857,'Lista Suspensa'!$AA$20:$AA$23,'Lista Suspensa'!$AB$20:$AB$23,"N/A")</f>
        <v>S</v>
      </c>
    </row>
    <row r="6858" spans="1:54" ht="12" customHeight="1">
      <c r="A6858" s="151" t="s">
        <v>67</v>
      </c>
      <c r="B6858" s="152">
        <v>46162</v>
      </c>
      <c r="C6858" s="153" t="s">
        <v>297</v>
      </c>
      <c r="D6858" s="153" t="s">
        <v>455</v>
      </c>
      <c r="E6858" s="244">
        <v>96280668</v>
      </c>
      <c r="F6858" s="144" t="s">
        <v>11353</v>
      </c>
      <c r="G6858" s="230">
        <v>8901525780</v>
      </c>
      <c r="H6858" s="154">
        <v>29338</v>
      </c>
      <c r="I6858" s="153">
        <v>46</v>
      </c>
      <c r="J6858" s="148" t="s">
        <v>70</v>
      </c>
      <c r="K6858" s="153" t="s">
        <v>101</v>
      </c>
      <c r="L6858" s="153"/>
      <c r="M6858" s="153"/>
      <c r="N6858" s="153">
        <v>450</v>
      </c>
      <c r="O6858" s="155" t="s">
        <v>11354</v>
      </c>
      <c r="P6858" s="156" t="s">
        <v>60</v>
      </c>
      <c r="Q6858" s="157" t="s">
        <v>110</v>
      </c>
      <c r="R6858" s="158">
        <v>46167</v>
      </c>
      <c r="S6858" s="159"/>
      <c r="T6858" s="159" t="s">
        <v>62</v>
      </c>
      <c r="U6858" s="159" t="s">
        <v>111</v>
      </c>
      <c r="V6858" s="154">
        <v>46177</v>
      </c>
      <c r="W6858" s="154"/>
      <c r="X6858" s="154"/>
      <c r="Y6858" s="160"/>
      <c r="Z6858" s="160" t="s">
        <v>128</v>
      </c>
      <c r="AA6858" s="153">
        <v>86</v>
      </c>
      <c r="AB6858" s="153">
        <v>1.6</v>
      </c>
      <c r="AC6858" s="182">
        <f t="shared" si="216"/>
        <v>33.593749999999993</v>
      </c>
      <c r="AD6858" s="153" t="str">
        <f t="shared" si="217"/>
        <v>OBESIDADE I</v>
      </c>
      <c r="AE6858" s="233" t="s">
        <v>66</v>
      </c>
      <c r="AF6858" s="153"/>
      <c r="AG6858" s="159"/>
      <c r="AH6858" s="153"/>
      <c r="AI6858" s="161"/>
      <c r="AJ6858" s="153"/>
      <c r="AK6858" s="153"/>
      <c r="AL6858" s="207" t="s">
        <v>131</v>
      </c>
      <c r="AM6858" s="207"/>
      <c r="AN6858" s="207"/>
      <c r="AO6858" s="207" t="str">
        <f ca="1">IF(R6858="","",IF(R6858&gt;TODAY(),"0 meses",DATEDIF(R6858,TODAY(),"m") &amp; " meses"))</f>
        <v>0 meses</v>
      </c>
      <c r="AP6858" s="147" t="s">
        <v>4751</v>
      </c>
      <c r="AQ6858" s="147" t="s">
        <v>67</v>
      </c>
      <c r="AR6858" s="147"/>
      <c r="AS6858" s="224" t="s">
        <v>68</v>
      </c>
      <c r="AT6858" s="225" t="str">
        <f>MONTH(B6858)&amp;"/"&amp;YEAR(B6858)</f>
        <v>5/2026</v>
      </c>
      <c r="AU6858" s="225">
        <f>WEEKNUM(B6858)-WEEKNUM(EOMONTH(B6858,-1)+1)+1</f>
        <v>4</v>
      </c>
      <c r="AV6858" s="224" t="str">
        <f>MONTH(R6858)&amp;"/"&amp;YEAR(R6858)</f>
        <v>5/2026</v>
      </c>
      <c r="AW6858" s="224">
        <f>WEEKNUM(R6858)-WEEKNUM(EOMONTH(R6858,-1)+1)+1</f>
        <v>5</v>
      </c>
      <c r="AX6858" s="224">
        <f>IF(BB6858="S",IF(Q6858="1. Aceitou o programa",R6858-B6858,0),0)</f>
        <v>5</v>
      </c>
      <c r="AY6858" s="224">
        <f>IF(BB6858="S",IF(AND(S6858&lt;&gt;"",R6858&lt;&gt;""),S6858-R6858,0),0)</f>
        <v>0</v>
      </c>
      <c r="AZ6858" s="224">
        <f>IF(BB6858="S",IF(Q6858="1. Aceitou o programa",IF(OR(X6858="Não se Aplica",X6858=""),IF(OR(W6858="Não se Aplica",W6858=""),0,W6858-V6858),AVERAGE(X6858-W6858,W6858-V6858)),0),0)</f>
        <v>0</v>
      </c>
      <c r="BA6858" s="224">
        <f>IF(BB6858="S",IF(AND(Q6858="1. Aceitou o programa",AH6858="Realizada"),IFERROR(IF(AG6858="",0,AG6858-R6858),0),0),0)</f>
        <v>0</v>
      </c>
      <c r="BB6858" s="224" t="str">
        <f>_xlfn.XLOOKUP(U6858,'Lista Suspensa'!$AA$20:$AA$23,'Lista Suspensa'!$AB$20:$AB$23,"N/A")</f>
        <v>S</v>
      </c>
    </row>
    <row r="6859" spans="1:54" ht="12" customHeight="1">
      <c r="A6859" s="151" t="s">
        <v>67</v>
      </c>
      <c r="B6859" s="152">
        <v>46162</v>
      </c>
      <c r="C6859" s="153" t="s">
        <v>297</v>
      </c>
      <c r="D6859" s="153" t="s">
        <v>455</v>
      </c>
      <c r="E6859" s="244">
        <v>84617316</v>
      </c>
      <c r="F6859" s="144" t="s">
        <v>11355</v>
      </c>
      <c r="G6859" s="230">
        <v>12389299741</v>
      </c>
      <c r="H6859" s="154">
        <v>31974</v>
      </c>
      <c r="I6859" s="153">
        <v>38</v>
      </c>
      <c r="J6859" s="148" t="s">
        <v>70</v>
      </c>
      <c r="K6859" s="153" t="s">
        <v>101</v>
      </c>
      <c r="L6859" s="153"/>
      <c r="M6859" s="153"/>
      <c r="N6859" s="153">
        <v>100</v>
      </c>
      <c r="O6859" s="155" t="s">
        <v>11356</v>
      </c>
      <c r="P6859" s="156" t="s">
        <v>60</v>
      </c>
      <c r="Q6859" s="157" t="s">
        <v>8211</v>
      </c>
      <c r="R6859" s="158"/>
      <c r="S6859" s="159"/>
      <c r="T6859" s="159" t="s">
        <v>6983</v>
      </c>
      <c r="U6859" s="159" t="s">
        <v>8212</v>
      </c>
      <c r="V6859" s="154">
        <v>46177</v>
      </c>
      <c r="W6859" s="154"/>
      <c r="X6859" s="154"/>
      <c r="Y6859" s="160"/>
      <c r="Z6859" s="160"/>
      <c r="AA6859" s="153"/>
      <c r="AB6859" s="153"/>
      <c r="AC6859" s="182" t="e">
        <f t="shared" si="216"/>
        <v>#DIV/0!</v>
      </c>
      <c r="AD6859" s="153" t="e">
        <f t="shared" si="217"/>
        <v>#DIV/0!</v>
      </c>
      <c r="AE6859" s="207"/>
      <c r="AF6859" s="153"/>
      <c r="AG6859" s="159"/>
      <c r="AH6859" s="153"/>
      <c r="AI6859" s="161"/>
      <c r="AJ6859" s="153"/>
      <c r="AK6859" s="153"/>
      <c r="AL6859" s="207"/>
      <c r="AM6859" s="207"/>
      <c r="AN6859" s="207"/>
      <c r="AO6859" s="207"/>
      <c r="AP6859" s="147" t="s">
        <v>4751</v>
      </c>
      <c r="AQ6859" s="147" t="s">
        <v>67</v>
      </c>
      <c r="AR6859" s="147"/>
      <c r="AS6859" s="224" t="s">
        <v>68</v>
      </c>
      <c r="AT6859" s="225" t="str">
        <f>MONTH(B6859)&amp;"/"&amp;YEAR(B6859)</f>
        <v>5/2026</v>
      </c>
      <c r="AU6859" s="225">
        <f>WEEKNUM(B6859)-WEEKNUM(EOMONTH(B6859,-1)+1)+1</f>
        <v>4</v>
      </c>
      <c r="AV6859" s="224" t="str">
        <f>MONTH(R6859)&amp;"/"&amp;YEAR(R6859)</f>
        <v>1/1900</v>
      </c>
      <c r="AW6859" s="224" t="e">
        <f>WEEKNUM(R6859)-WEEKNUM(EOMONTH(R6859,-1)+1)+1</f>
        <v>#NUM!</v>
      </c>
      <c r="AX6859" s="224">
        <f>IF(BB6859="S",IF(Q6859="1. Aceitou o programa",R6859-B6859,0),0)</f>
        <v>0</v>
      </c>
      <c r="AY6859" s="224">
        <f>IF(BB6859="S",IF(AND(S6859&lt;&gt;"",R6859&lt;&gt;""),S6859-R6859,0),0)</f>
        <v>0</v>
      </c>
      <c r="AZ6859" s="224">
        <f>IF(BB6859="S",IF(Q6859="1. Aceitou o programa",IF(OR(X6859="Não se Aplica",X6859=""),IF(OR(W6859="Não se Aplica",W6859=""),0,W6859-V6859),AVERAGE(X6859-W6859,W6859-V6859)),0),0)</f>
        <v>0</v>
      </c>
      <c r="BA6859" s="224">
        <f>IF(BB6859="S",IF(AND(Q6859="1. Aceitou o programa",AH6859="Realizada"),IFERROR(IF(AG6859="",0,AG6859-R6859),0),0),0)</f>
        <v>0</v>
      </c>
      <c r="BB6859" s="224" t="str">
        <f>_xlfn.XLOOKUP(U6859,'Lista Suspensa'!$AA$20:$AA$23,'Lista Suspensa'!$AB$20:$AB$23,"N/A")</f>
        <v>S</v>
      </c>
    </row>
    <row r="6860" spans="1:54" ht="12" customHeight="1">
      <c r="A6860" s="151" t="s">
        <v>67</v>
      </c>
      <c r="B6860" s="152">
        <v>46162</v>
      </c>
      <c r="C6860" s="153" t="s">
        <v>297</v>
      </c>
      <c r="D6860" s="153" t="s">
        <v>455</v>
      </c>
      <c r="E6860" s="244">
        <v>83174988</v>
      </c>
      <c r="F6860" s="144" t="s">
        <v>11357</v>
      </c>
      <c r="G6860" s="230">
        <v>7737494707</v>
      </c>
      <c r="H6860" s="154">
        <v>29030</v>
      </c>
      <c r="I6860" s="153">
        <v>46</v>
      </c>
      <c r="J6860" s="148" t="s">
        <v>70</v>
      </c>
      <c r="K6860" s="153" t="s">
        <v>101</v>
      </c>
      <c r="L6860" s="153"/>
      <c r="M6860" s="153"/>
      <c r="N6860" s="153">
        <v>450</v>
      </c>
      <c r="O6860" s="155" t="s">
        <v>11358</v>
      </c>
      <c r="P6860" s="156" t="s">
        <v>60</v>
      </c>
      <c r="Q6860" s="157" t="s">
        <v>8211</v>
      </c>
      <c r="R6860" s="158"/>
      <c r="S6860" s="159"/>
      <c r="T6860" s="159" t="s">
        <v>6983</v>
      </c>
      <c r="U6860" s="159" t="s">
        <v>8212</v>
      </c>
      <c r="V6860" s="154">
        <v>46177</v>
      </c>
      <c r="W6860" s="154"/>
      <c r="X6860" s="154"/>
      <c r="Y6860" s="160"/>
      <c r="Z6860" s="160"/>
      <c r="AA6860" s="153"/>
      <c r="AB6860" s="153"/>
      <c r="AC6860" s="182" t="e">
        <f t="shared" si="216"/>
        <v>#DIV/0!</v>
      </c>
      <c r="AD6860" s="153" t="e">
        <f t="shared" si="217"/>
        <v>#DIV/0!</v>
      </c>
      <c r="AE6860" s="207"/>
      <c r="AF6860" s="153"/>
      <c r="AG6860" s="159"/>
      <c r="AH6860" s="153"/>
      <c r="AI6860" s="161"/>
      <c r="AJ6860" s="153"/>
      <c r="AK6860" s="153"/>
      <c r="AL6860" s="207"/>
      <c r="AM6860" s="207"/>
      <c r="AN6860" s="207"/>
      <c r="AO6860" s="207"/>
      <c r="AP6860" s="147" t="s">
        <v>4751</v>
      </c>
      <c r="AQ6860" s="147" t="s">
        <v>67</v>
      </c>
      <c r="AR6860" s="147"/>
      <c r="AS6860" s="224" t="s">
        <v>68</v>
      </c>
      <c r="AT6860" s="225" t="str">
        <f>MONTH(B6860)&amp;"/"&amp;YEAR(B6860)</f>
        <v>5/2026</v>
      </c>
      <c r="AU6860" s="225">
        <f>WEEKNUM(B6860)-WEEKNUM(EOMONTH(B6860,-1)+1)+1</f>
        <v>4</v>
      </c>
      <c r="AV6860" s="224" t="str">
        <f>MONTH(R6860)&amp;"/"&amp;YEAR(R6860)</f>
        <v>1/1900</v>
      </c>
      <c r="AW6860" s="224" t="e">
        <f>WEEKNUM(R6860)-WEEKNUM(EOMONTH(R6860,-1)+1)+1</f>
        <v>#NUM!</v>
      </c>
      <c r="AX6860" s="224">
        <f>IF(BB6860="S",IF(Q6860="1. Aceitou o programa",R6860-B6860,0),0)</f>
        <v>0</v>
      </c>
      <c r="AY6860" s="224">
        <f>IF(BB6860="S",IF(AND(S6860&lt;&gt;"",R6860&lt;&gt;""),S6860-R6860,0),0)</f>
        <v>0</v>
      </c>
      <c r="AZ6860" s="224">
        <f>IF(BB6860="S",IF(Q6860="1. Aceitou o programa",IF(OR(X6860="Não se Aplica",X6860=""),IF(OR(W6860="Não se Aplica",W6860=""),0,W6860-V6860),AVERAGE(X6860-W6860,W6860-V6860)),0),0)</f>
        <v>0</v>
      </c>
      <c r="BA6860" s="224">
        <f>IF(BB6860="S",IF(AND(Q6860="1. Aceitou o programa",AH6860="Realizada"),IFERROR(IF(AG6860="",0,AG6860-R6860),0),0),0)</f>
        <v>0</v>
      </c>
      <c r="BB6860" s="224" t="str">
        <f>_xlfn.XLOOKUP(U6860,'Lista Suspensa'!$AA$20:$AA$23,'Lista Suspensa'!$AB$20:$AB$23,"N/A")</f>
        <v>S</v>
      </c>
    </row>
    <row r="6861" spans="1:54" ht="12" customHeight="1">
      <c r="A6861" s="151" t="s">
        <v>67</v>
      </c>
      <c r="B6861" s="152">
        <v>46163</v>
      </c>
      <c r="C6861" s="153" t="s">
        <v>297</v>
      </c>
      <c r="D6861" s="153" t="s">
        <v>455</v>
      </c>
      <c r="E6861" s="244">
        <v>94037073</v>
      </c>
      <c r="F6861" s="144" t="s">
        <v>11359</v>
      </c>
      <c r="G6861" s="230">
        <v>13583993799</v>
      </c>
      <c r="H6861" s="154">
        <v>33563</v>
      </c>
      <c r="I6861" s="153">
        <v>34</v>
      </c>
      <c r="J6861" s="148" t="s">
        <v>70</v>
      </c>
      <c r="K6861" s="153" t="s">
        <v>101</v>
      </c>
      <c r="L6861" s="153"/>
      <c r="M6861" s="153"/>
      <c r="N6861" s="153">
        <v>450</v>
      </c>
      <c r="O6861" s="155">
        <v>21975811082</v>
      </c>
      <c r="P6861" s="156" t="s">
        <v>60</v>
      </c>
      <c r="Q6861" s="157" t="s">
        <v>8211</v>
      </c>
      <c r="R6861" s="158"/>
      <c r="S6861" s="159"/>
      <c r="T6861" s="159" t="s">
        <v>6983</v>
      </c>
      <c r="U6861" s="159" t="s">
        <v>8212</v>
      </c>
      <c r="V6861" s="154">
        <v>46177</v>
      </c>
      <c r="W6861" s="154"/>
      <c r="X6861" s="154"/>
      <c r="Y6861" s="160"/>
      <c r="Z6861" s="160"/>
      <c r="AA6861" s="153"/>
      <c r="AB6861" s="153"/>
      <c r="AC6861" s="182" t="e">
        <f t="shared" si="216"/>
        <v>#DIV/0!</v>
      </c>
      <c r="AD6861" s="153" t="e">
        <f t="shared" si="217"/>
        <v>#DIV/0!</v>
      </c>
      <c r="AE6861" s="207"/>
      <c r="AF6861" s="153"/>
      <c r="AG6861" s="159"/>
      <c r="AH6861" s="153"/>
      <c r="AI6861" s="161"/>
      <c r="AJ6861" s="153"/>
      <c r="AK6861" s="153"/>
      <c r="AL6861" s="207"/>
      <c r="AM6861" s="207"/>
      <c r="AN6861" s="207"/>
      <c r="AO6861" s="207"/>
      <c r="AP6861" s="147" t="s">
        <v>4751</v>
      </c>
      <c r="AQ6861" s="147" t="s">
        <v>67</v>
      </c>
      <c r="AR6861" s="147"/>
      <c r="AS6861" s="224" t="s">
        <v>68</v>
      </c>
      <c r="AT6861" s="225" t="str">
        <f>MONTH(B6861)&amp;"/"&amp;YEAR(B6861)</f>
        <v>5/2026</v>
      </c>
      <c r="AU6861" s="225">
        <f>WEEKNUM(B6861)-WEEKNUM(EOMONTH(B6861,-1)+1)+1</f>
        <v>4</v>
      </c>
      <c r="AV6861" s="224" t="str">
        <f>MONTH(R6861)&amp;"/"&amp;YEAR(R6861)</f>
        <v>1/1900</v>
      </c>
      <c r="AW6861" s="224" t="e">
        <f>WEEKNUM(R6861)-WEEKNUM(EOMONTH(R6861,-1)+1)+1</f>
        <v>#NUM!</v>
      </c>
      <c r="AX6861" s="224">
        <f>IF(BB6861="S",IF(Q6861="1. Aceitou o programa",R6861-B6861,0),0)</f>
        <v>0</v>
      </c>
      <c r="AY6861" s="224">
        <f>IF(BB6861="S",IF(AND(S6861&lt;&gt;"",R6861&lt;&gt;""),S6861-R6861,0),0)</f>
        <v>0</v>
      </c>
      <c r="AZ6861" s="224">
        <f>IF(BB6861="S",IF(Q6861="1. Aceitou o programa",IF(OR(X6861="Não se Aplica",X6861=""),IF(OR(W6861="Não se Aplica",W6861=""),0,W6861-V6861),AVERAGE(X6861-W6861,W6861-V6861)),0),0)</f>
        <v>0</v>
      </c>
      <c r="BA6861" s="224">
        <f>IF(BB6861="S",IF(AND(Q6861="1. Aceitou o programa",AH6861="Realizada"),IFERROR(IF(AG6861="",0,AG6861-R6861),0),0),0)</f>
        <v>0</v>
      </c>
      <c r="BB6861" s="224" t="str">
        <f>_xlfn.XLOOKUP(U6861,'Lista Suspensa'!$AA$20:$AA$23,'Lista Suspensa'!$AB$20:$AB$23,"N/A")</f>
        <v>S</v>
      </c>
    </row>
    <row r="6862" spans="1:54" ht="12" customHeight="1">
      <c r="A6862" s="151" t="s">
        <v>67</v>
      </c>
      <c r="B6862" s="152">
        <v>46163</v>
      </c>
      <c r="C6862" s="153" t="s">
        <v>297</v>
      </c>
      <c r="D6862" s="153" t="s">
        <v>455</v>
      </c>
      <c r="E6862" s="244">
        <v>94751971</v>
      </c>
      <c r="F6862" s="144" t="s">
        <v>11360</v>
      </c>
      <c r="G6862" s="230">
        <v>46343232818</v>
      </c>
      <c r="H6862" s="154">
        <v>35802</v>
      </c>
      <c r="I6862" s="153">
        <v>28</v>
      </c>
      <c r="J6862" s="148" t="s">
        <v>58</v>
      </c>
      <c r="K6862" s="153" t="s">
        <v>59</v>
      </c>
      <c r="L6862" s="153"/>
      <c r="M6862" s="153"/>
      <c r="N6862" s="153">
        <v>60</v>
      </c>
      <c r="O6862" s="155" t="s">
        <v>11361</v>
      </c>
      <c r="P6862" s="156" t="s">
        <v>60</v>
      </c>
      <c r="Q6862" s="157" t="s">
        <v>8211</v>
      </c>
      <c r="R6862" s="158"/>
      <c r="S6862" s="159"/>
      <c r="T6862" s="159" t="s">
        <v>6983</v>
      </c>
      <c r="U6862" s="159" t="s">
        <v>8212</v>
      </c>
      <c r="V6862" s="154">
        <v>46177</v>
      </c>
      <c r="W6862" s="154"/>
      <c r="X6862" s="154"/>
      <c r="Y6862" s="160"/>
      <c r="Z6862" s="160"/>
      <c r="AA6862" s="153"/>
      <c r="AB6862" s="153"/>
      <c r="AC6862" s="182" t="e">
        <f t="shared" si="216"/>
        <v>#DIV/0!</v>
      </c>
      <c r="AD6862" s="153" t="e">
        <f t="shared" si="217"/>
        <v>#DIV/0!</v>
      </c>
      <c r="AE6862" s="207"/>
      <c r="AF6862" s="153"/>
      <c r="AG6862" s="159"/>
      <c r="AH6862" s="153"/>
      <c r="AI6862" s="161"/>
      <c r="AJ6862" s="153"/>
      <c r="AK6862" s="153"/>
      <c r="AL6862" s="207"/>
      <c r="AM6862" s="207"/>
      <c r="AN6862" s="207"/>
      <c r="AO6862" s="207"/>
      <c r="AP6862" s="147" t="s">
        <v>4751</v>
      </c>
      <c r="AQ6862" s="147" t="s">
        <v>67</v>
      </c>
      <c r="AR6862" s="147"/>
      <c r="AS6862" s="224" t="s">
        <v>68</v>
      </c>
      <c r="AT6862" s="225" t="str">
        <f>MONTH(B6862)&amp;"/"&amp;YEAR(B6862)</f>
        <v>5/2026</v>
      </c>
      <c r="AU6862" s="225">
        <f>WEEKNUM(B6862)-WEEKNUM(EOMONTH(B6862,-1)+1)+1</f>
        <v>4</v>
      </c>
      <c r="AV6862" s="224" t="str">
        <f>MONTH(R6862)&amp;"/"&amp;YEAR(R6862)</f>
        <v>1/1900</v>
      </c>
      <c r="AW6862" s="224" t="e">
        <f>WEEKNUM(R6862)-WEEKNUM(EOMONTH(R6862,-1)+1)+1</f>
        <v>#NUM!</v>
      </c>
      <c r="AX6862" s="224">
        <f>IF(BB6862="S",IF(Q6862="1. Aceitou o programa",R6862-B6862,0),0)</f>
        <v>0</v>
      </c>
      <c r="AY6862" s="224">
        <f>IF(BB6862="S",IF(AND(S6862&lt;&gt;"",R6862&lt;&gt;""),S6862-R6862,0),0)</f>
        <v>0</v>
      </c>
      <c r="AZ6862" s="224">
        <f>IF(BB6862="S",IF(Q6862="1. Aceitou o programa",IF(OR(X6862="Não se Aplica",X6862=""),IF(OR(W6862="Não se Aplica",W6862=""),0,W6862-V6862),AVERAGE(X6862-W6862,W6862-V6862)),0),0)</f>
        <v>0</v>
      </c>
      <c r="BA6862" s="224">
        <f>IF(BB6862="S",IF(AND(Q6862="1. Aceitou o programa",AH6862="Realizada"),IFERROR(IF(AG6862="",0,AG6862-R6862),0),0),0)</f>
        <v>0</v>
      </c>
      <c r="BB6862" s="224" t="str">
        <f>_xlfn.XLOOKUP(U6862,'Lista Suspensa'!$AA$20:$AA$23,'Lista Suspensa'!$AB$20:$AB$23,"N/A")</f>
        <v>S</v>
      </c>
    </row>
    <row r="6863" spans="1:54" ht="12" customHeight="1">
      <c r="A6863" s="151" t="s">
        <v>67</v>
      </c>
      <c r="B6863" s="152">
        <v>46163</v>
      </c>
      <c r="C6863" s="153" t="s">
        <v>297</v>
      </c>
      <c r="D6863" s="153" t="s">
        <v>455</v>
      </c>
      <c r="E6863" s="244">
        <v>213612771</v>
      </c>
      <c r="F6863" s="144" t="s">
        <v>11362</v>
      </c>
      <c r="G6863" s="230">
        <v>385084781</v>
      </c>
      <c r="H6863" s="154">
        <v>26357</v>
      </c>
      <c r="I6863" s="153">
        <v>54</v>
      </c>
      <c r="J6863" s="148" t="s">
        <v>58</v>
      </c>
      <c r="K6863" s="153" t="s">
        <v>101</v>
      </c>
      <c r="L6863" s="153"/>
      <c r="M6863" s="153"/>
      <c r="N6863" s="153">
        <v>400</v>
      </c>
      <c r="O6863" s="155" t="s">
        <v>11363</v>
      </c>
      <c r="P6863" s="156" t="s">
        <v>60</v>
      </c>
      <c r="Q6863" s="157" t="s">
        <v>8211</v>
      </c>
      <c r="R6863" s="158"/>
      <c r="S6863" s="159"/>
      <c r="T6863" s="159" t="s">
        <v>6983</v>
      </c>
      <c r="U6863" s="159" t="s">
        <v>8212</v>
      </c>
      <c r="V6863" s="154">
        <v>46177</v>
      </c>
      <c r="W6863" s="154"/>
      <c r="X6863" s="154"/>
      <c r="Y6863" s="160"/>
      <c r="Z6863" s="160"/>
      <c r="AA6863" s="153"/>
      <c r="AB6863" s="153"/>
      <c r="AC6863" s="182" t="e">
        <f t="shared" si="216"/>
        <v>#DIV/0!</v>
      </c>
      <c r="AD6863" s="153" t="e">
        <f t="shared" si="217"/>
        <v>#DIV/0!</v>
      </c>
      <c r="AE6863" s="207"/>
      <c r="AF6863" s="153"/>
      <c r="AG6863" s="159"/>
      <c r="AH6863" s="153"/>
      <c r="AI6863" s="161"/>
      <c r="AJ6863" s="153"/>
      <c r="AK6863" s="153"/>
      <c r="AL6863" s="207"/>
      <c r="AM6863" s="207"/>
      <c r="AN6863" s="207"/>
      <c r="AO6863" s="207"/>
      <c r="AP6863" s="147" t="s">
        <v>4751</v>
      </c>
      <c r="AQ6863" s="147" t="s">
        <v>67</v>
      </c>
      <c r="AR6863" s="147"/>
      <c r="AS6863" s="224" t="s">
        <v>68</v>
      </c>
      <c r="AT6863" s="225" t="str">
        <f>MONTH(B6863)&amp;"/"&amp;YEAR(B6863)</f>
        <v>5/2026</v>
      </c>
      <c r="AU6863" s="225">
        <f>WEEKNUM(B6863)-WEEKNUM(EOMONTH(B6863,-1)+1)+1</f>
        <v>4</v>
      </c>
      <c r="AV6863" s="224" t="str">
        <f>MONTH(R6863)&amp;"/"&amp;YEAR(R6863)</f>
        <v>1/1900</v>
      </c>
      <c r="AW6863" s="224" t="e">
        <f>WEEKNUM(R6863)-WEEKNUM(EOMONTH(R6863,-1)+1)+1</f>
        <v>#NUM!</v>
      </c>
      <c r="AX6863" s="224">
        <f>IF(BB6863="S",IF(Q6863="1. Aceitou o programa",R6863-B6863,0),0)</f>
        <v>0</v>
      </c>
      <c r="AY6863" s="224">
        <f>IF(BB6863="S",IF(AND(S6863&lt;&gt;"",R6863&lt;&gt;""),S6863-R6863,0),0)</f>
        <v>0</v>
      </c>
      <c r="AZ6863" s="224">
        <f>IF(BB6863="S",IF(Q6863="1. Aceitou o programa",IF(OR(X6863="Não se Aplica",X6863=""),IF(OR(W6863="Não se Aplica",W6863=""),0,W6863-V6863),AVERAGE(X6863-W6863,W6863-V6863)),0),0)</f>
        <v>0</v>
      </c>
      <c r="BA6863" s="224">
        <f>IF(BB6863="S",IF(AND(Q6863="1. Aceitou o programa",AH6863="Realizada"),IFERROR(IF(AG6863="",0,AG6863-R6863),0),0),0)</f>
        <v>0</v>
      </c>
      <c r="BB6863" s="224" t="str">
        <f>_xlfn.XLOOKUP(U6863,'Lista Suspensa'!$AA$20:$AA$23,'Lista Suspensa'!$AB$20:$AB$23,"N/A")</f>
        <v>S</v>
      </c>
    </row>
    <row r="6864" spans="1:54" ht="12" customHeight="1">
      <c r="A6864" s="151" t="s">
        <v>67</v>
      </c>
      <c r="B6864" s="152">
        <v>46163</v>
      </c>
      <c r="C6864" s="153" t="s">
        <v>297</v>
      </c>
      <c r="D6864" s="153" t="s">
        <v>455</v>
      </c>
      <c r="E6864" s="244">
        <v>96579734</v>
      </c>
      <c r="F6864" s="144" t="s">
        <v>11364</v>
      </c>
      <c r="G6864" s="230">
        <v>30361589875</v>
      </c>
      <c r="H6864" s="154">
        <v>29997</v>
      </c>
      <c r="I6864" s="153">
        <v>44</v>
      </c>
      <c r="J6864" s="148" t="s">
        <v>70</v>
      </c>
      <c r="K6864" s="153" t="s">
        <v>59</v>
      </c>
      <c r="L6864" s="153"/>
      <c r="M6864" s="153"/>
      <c r="N6864" s="153">
        <v>60</v>
      </c>
      <c r="O6864" s="155">
        <v>11975135890</v>
      </c>
      <c r="P6864" s="156" t="s">
        <v>60</v>
      </c>
      <c r="Q6864" s="157" t="s">
        <v>8211</v>
      </c>
      <c r="R6864" s="158"/>
      <c r="S6864" s="159"/>
      <c r="T6864" s="159" t="s">
        <v>6983</v>
      </c>
      <c r="U6864" s="159" t="s">
        <v>8212</v>
      </c>
      <c r="V6864" s="154">
        <v>46177</v>
      </c>
      <c r="W6864" s="154"/>
      <c r="X6864" s="154"/>
      <c r="Y6864" s="160"/>
      <c r="Z6864" s="160"/>
      <c r="AA6864" s="153"/>
      <c r="AB6864" s="153"/>
      <c r="AC6864" s="182" t="e">
        <f t="shared" si="216"/>
        <v>#DIV/0!</v>
      </c>
      <c r="AD6864" s="153" t="e">
        <f t="shared" si="217"/>
        <v>#DIV/0!</v>
      </c>
      <c r="AE6864" s="207"/>
      <c r="AF6864" s="153"/>
      <c r="AG6864" s="159"/>
      <c r="AH6864" s="153"/>
      <c r="AI6864" s="161"/>
      <c r="AJ6864" s="153"/>
      <c r="AK6864" s="153"/>
      <c r="AL6864" s="207"/>
      <c r="AM6864" s="207"/>
      <c r="AN6864" s="207"/>
      <c r="AO6864" s="207"/>
      <c r="AP6864" s="147" t="s">
        <v>4751</v>
      </c>
      <c r="AQ6864" s="147" t="s">
        <v>67</v>
      </c>
      <c r="AR6864" s="147"/>
      <c r="AS6864" s="224" t="s">
        <v>68</v>
      </c>
      <c r="AT6864" s="225" t="str">
        <f>MONTH(B6864)&amp;"/"&amp;YEAR(B6864)</f>
        <v>5/2026</v>
      </c>
      <c r="AU6864" s="225">
        <f>WEEKNUM(B6864)-WEEKNUM(EOMONTH(B6864,-1)+1)+1</f>
        <v>4</v>
      </c>
      <c r="AV6864" s="224" t="str">
        <f>MONTH(R6864)&amp;"/"&amp;YEAR(R6864)</f>
        <v>1/1900</v>
      </c>
      <c r="AW6864" s="224" t="e">
        <f>WEEKNUM(R6864)-WEEKNUM(EOMONTH(R6864,-1)+1)+1</f>
        <v>#NUM!</v>
      </c>
      <c r="AX6864" s="224">
        <f>IF(BB6864="S",IF(Q6864="1. Aceitou o programa",R6864-B6864,0),0)</f>
        <v>0</v>
      </c>
      <c r="AY6864" s="224">
        <f>IF(BB6864="S",IF(AND(S6864&lt;&gt;"",R6864&lt;&gt;""),S6864-R6864,0),0)</f>
        <v>0</v>
      </c>
      <c r="AZ6864" s="224">
        <f>IF(BB6864="S",IF(Q6864="1. Aceitou o programa",IF(OR(X6864="Não se Aplica",X6864=""),IF(OR(W6864="Não se Aplica",W6864=""),0,W6864-V6864),AVERAGE(X6864-W6864,W6864-V6864)),0),0)</f>
        <v>0</v>
      </c>
      <c r="BA6864" s="224">
        <f>IF(BB6864="S",IF(AND(Q6864="1. Aceitou o programa",AH6864="Realizada"),IFERROR(IF(AG6864="",0,AG6864-R6864),0),0),0)</f>
        <v>0</v>
      </c>
      <c r="BB6864" s="224" t="str">
        <f>_xlfn.XLOOKUP(U6864,'Lista Suspensa'!$AA$20:$AA$23,'Lista Suspensa'!$AB$20:$AB$23,"N/A")</f>
        <v>S</v>
      </c>
    </row>
    <row r="6865" spans="1:54" ht="12" customHeight="1">
      <c r="A6865" s="148" t="s">
        <v>67</v>
      </c>
      <c r="B6865" s="162">
        <v>46167</v>
      </c>
      <c r="C6865" s="148" t="s">
        <v>11268</v>
      </c>
      <c r="D6865" s="148" t="s">
        <v>3751</v>
      </c>
      <c r="E6865" s="164">
        <v>88220631</v>
      </c>
      <c r="F6865" s="163" t="s">
        <v>11365</v>
      </c>
      <c r="G6865" s="165" t="s">
        <v>11366</v>
      </c>
      <c r="H6865" s="162">
        <v>32997</v>
      </c>
      <c r="I6865" s="165">
        <v>36</v>
      </c>
      <c r="J6865" s="148"/>
      <c r="K6865" s="148" t="s">
        <v>101</v>
      </c>
      <c r="L6865" s="148"/>
      <c r="M6865" s="148"/>
      <c r="N6865" s="148">
        <v>400</v>
      </c>
      <c r="O6865" s="163">
        <v>21973888570</v>
      </c>
      <c r="P6865" s="227" t="s">
        <v>60</v>
      </c>
      <c r="Q6865" s="228" t="s">
        <v>8211</v>
      </c>
      <c r="R6865" s="229"/>
      <c r="S6865" s="229"/>
      <c r="T6865" s="229" t="s">
        <v>6983</v>
      </c>
      <c r="U6865" s="229" t="s">
        <v>8212</v>
      </c>
      <c r="V6865" s="162">
        <v>46177</v>
      </c>
      <c r="W6865" s="162"/>
      <c r="X6865" s="162"/>
      <c r="Y6865" s="166"/>
      <c r="Z6865" s="166"/>
      <c r="AA6865" s="148"/>
      <c r="AB6865" s="148"/>
      <c r="AC6865" s="182" t="e">
        <f t="shared" si="216"/>
        <v>#DIV/0!</v>
      </c>
      <c r="AD6865" s="153" t="e">
        <f t="shared" si="217"/>
        <v>#DIV/0!</v>
      </c>
      <c r="AE6865" s="148"/>
      <c r="AF6865" s="148"/>
      <c r="AG6865" s="162"/>
      <c r="AH6865" s="163"/>
      <c r="AI6865" s="167"/>
      <c r="AJ6865" s="148"/>
      <c r="AK6865" s="148"/>
      <c r="AL6865" s="148"/>
      <c r="AM6865" s="148"/>
      <c r="AN6865" s="148"/>
      <c r="AO6865" s="148"/>
      <c r="AP6865" s="147" t="s">
        <v>54</v>
      </c>
      <c r="AQ6865" s="148"/>
      <c r="AR6865" s="148"/>
      <c r="AS6865" s="224" t="s">
        <v>68</v>
      </c>
      <c r="AT6865" s="225" t="str">
        <f>MONTH(B6865)&amp;"/"&amp;YEAR(B6865)</f>
        <v>5/2026</v>
      </c>
      <c r="AU6865" s="225">
        <f>WEEKNUM(B6865)-WEEKNUM(EOMONTH(B6865,-1)+1)+1</f>
        <v>5</v>
      </c>
      <c r="AV6865" s="224" t="str">
        <f>MONTH(R6865)&amp;"/"&amp;YEAR(R6865)</f>
        <v>1/1900</v>
      </c>
      <c r="AW6865" s="224" t="e">
        <f>WEEKNUM(R6865)-WEEKNUM(EOMONTH(R6865,-1)+1)+1</f>
        <v>#NUM!</v>
      </c>
      <c r="AX6865" s="224">
        <f>IF(BB6865="S",IF(Q6865="1. Aceitou o programa",R6865-B6865,0),0)</f>
        <v>0</v>
      </c>
      <c r="AY6865" s="224">
        <f>IF(BB6865="S",IF(AND(S6865&lt;&gt;"",R6865&lt;&gt;""),S6865-R6865,0),0)</f>
        <v>0</v>
      </c>
      <c r="AZ6865" s="224">
        <f>IF(BB6865="S",IF(Q6865="1. Aceitou o programa",IF(OR(X6865="Não se Aplica",X6865=""),IF(OR(W6865="Não se Aplica",W6865=""),0,W6865-V6865),AVERAGE(X6865-W6865,W6865-V6865)),0),0)</f>
        <v>0</v>
      </c>
      <c r="BA6865" s="224">
        <f>IF(BB6865="S",IF(AND(Q6865="1. Aceitou o programa",AH6865="Realizada"),IFERROR(IF(AG6865="",0,AG6865-R6865),0),0),0)</f>
        <v>0</v>
      </c>
      <c r="BB6865" s="224" t="str">
        <f>_xlfn.XLOOKUP(U6865,'Lista Suspensa'!$AA$20:$AA$23,'Lista Suspensa'!$AB$20:$AB$23,"N/A")</f>
        <v>S</v>
      </c>
    </row>
    <row r="6866" spans="1:54" ht="12" customHeight="1">
      <c r="A6866" s="148" t="s">
        <v>67</v>
      </c>
      <c r="B6866" s="162">
        <v>46167</v>
      </c>
      <c r="C6866" s="148" t="s">
        <v>11268</v>
      </c>
      <c r="D6866" s="148" t="s">
        <v>3751</v>
      </c>
      <c r="E6866" s="164">
        <v>82171667</v>
      </c>
      <c r="F6866" s="163" t="s">
        <v>11367</v>
      </c>
      <c r="G6866" s="165">
        <v>12169481788</v>
      </c>
      <c r="H6866" s="162">
        <v>33643</v>
      </c>
      <c r="I6866" s="165">
        <v>34</v>
      </c>
      <c r="J6866" s="148"/>
      <c r="K6866" s="148" t="s">
        <v>101</v>
      </c>
      <c r="L6866" s="148"/>
      <c r="M6866" s="148"/>
      <c r="N6866" s="148">
        <v>600</v>
      </c>
      <c r="O6866" s="163">
        <v>21973069493</v>
      </c>
      <c r="P6866" s="227" t="s">
        <v>60</v>
      </c>
      <c r="Q6866" s="228" t="s">
        <v>8211</v>
      </c>
      <c r="R6866" s="229"/>
      <c r="S6866" s="229"/>
      <c r="T6866" s="229" t="s">
        <v>6983</v>
      </c>
      <c r="U6866" s="229" t="s">
        <v>8212</v>
      </c>
      <c r="V6866" s="162">
        <v>46177</v>
      </c>
      <c r="W6866" s="162"/>
      <c r="X6866" s="162"/>
      <c r="Y6866" s="166"/>
      <c r="Z6866" s="166"/>
      <c r="AA6866" s="148"/>
      <c r="AB6866" s="148"/>
      <c r="AC6866" s="182" t="e">
        <f t="shared" si="216"/>
        <v>#DIV/0!</v>
      </c>
      <c r="AD6866" s="153" t="e">
        <f t="shared" si="217"/>
        <v>#DIV/0!</v>
      </c>
      <c r="AE6866" s="148"/>
      <c r="AF6866" s="148"/>
      <c r="AG6866" s="162"/>
      <c r="AH6866" s="163"/>
      <c r="AI6866" s="167"/>
      <c r="AJ6866" s="148"/>
      <c r="AK6866" s="148"/>
      <c r="AL6866" s="148"/>
      <c r="AM6866" s="148"/>
      <c r="AN6866" s="148"/>
      <c r="AO6866" s="148"/>
      <c r="AP6866" s="147" t="s">
        <v>54</v>
      </c>
      <c r="AQ6866" s="148"/>
      <c r="AR6866" s="148"/>
      <c r="AS6866" s="224" t="s">
        <v>68</v>
      </c>
      <c r="AT6866" s="225" t="str">
        <f>MONTH(B6866)&amp;"/"&amp;YEAR(B6866)</f>
        <v>5/2026</v>
      </c>
      <c r="AU6866" s="225">
        <f>WEEKNUM(B6866)-WEEKNUM(EOMONTH(B6866,-1)+1)+1</f>
        <v>5</v>
      </c>
      <c r="AV6866" s="224" t="str">
        <f>MONTH(R6866)&amp;"/"&amp;YEAR(R6866)</f>
        <v>1/1900</v>
      </c>
      <c r="AW6866" s="224" t="e">
        <f>WEEKNUM(R6866)-WEEKNUM(EOMONTH(R6866,-1)+1)+1</f>
        <v>#NUM!</v>
      </c>
      <c r="AX6866" s="224">
        <f>IF(BB6866="S",IF(Q6866="1. Aceitou o programa",R6866-B6866,0),0)</f>
        <v>0</v>
      </c>
      <c r="AY6866" s="224">
        <f>IF(BB6866="S",IF(AND(S6866&lt;&gt;"",R6866&lt;&gt;""),S6866-R6866,0),0)</f>
        <v>0</v>
      </c>
      <c r="AZ6866" s="224">
        <f>IF(BB6866="S",IF(Q6866="1. Aceitou o programa",IF(OR(X6866="Não se Aplica",X6866=""),IF(OR(W6866="Não se Aplica",W6866=""),0,W6866-V6866),AVERAGE(X6866-W6866,W6866-V6866)),0),0)</f>
        <v>0</v>
      </c>
      <c r="BA6866" s="224">
        <f>IF(BB6866="S",IF(AND(Q6866="1. Aceitou o programa",AH6866="Realizada"),IFERROR(IF(AG6866="",0,AG6866-R6866),0),0),0)</f>
        <v>0</v>
      </c>
      <c r="BB6866" s="224" t="str">
        <f>_xlfn.XLOOKUP(U6866,'Lista Suspensa'!$AA$20:$AA$23,'Lista Suspensa'!$AB$20:$AB$23,"N/A")</f>
        <v>S</v>
      </c>
    </row>
    <row r="6867" spans="1:54" ht="12" customHeight="1">
      <c r="A6867" s="148" t="s">
        <v>67</v>
      </c>
      <c r="B6867" s="162">
        <v>46167</v>
      </c>
      <c r="C6867" s="148" t="s">
        <v>11268</v>
      </c>
      <c r="D6867" s="148" t="s">
        <v>3751</v>
      </c>
      <c r="E6867" s="164">
        <v>93086301</v>
      </c>
      <c r="F6867" s="163" t="s">
        <v>11368</v>
      </c>
      <c r="G6867" s="165">
        <v>9835068763</v>
      </c>
      <c r="H6867" s="162">
        <v>27136</v>
      </c>
      <c r="I6867" s="165">
        <v>52</v>
      </c>
      <c r="J6867" s="148"/>
      <c r="K6867" s="148" t="s">
        <v>101</v>
      </c>
      <c r="L6867" s="148"/>
      <c r="M6867" s="148"/>
      <c r="N6867" s="148">
        <v>120</v>
      </c>
      <c r="O6867" s="163">
        <v>21988632848</v>
      </c>
      <c r="P6867" s="227" t="s">
        <v>60</v>
      </c>
      <c r="Q6867" s="228" t="s">
        <v>8211</v>
      </c>
      <c r="R6867" s="229"/>
      <c r="S6867" s="229"/>
      <c r="T6867" s="229" t="s">
        <v>6983</v>
      </c>
      <c r="U6867" s="229" t="s">
        <v>8212</v>
      </c>
      <c r="V6867" s="162">
        <v>46177</v>
      </c>
      <c r="W6867" s="162"/>
      <c r="X6867" s="162"/>
      <c r="Y6867" s="166"/>
      <c r="Z6867" s="166"/>
      <c r="AA6867" s="148"/>
      <c r="AB6867" s="148"/>
      <c r="AC6867" s="182" t="e">
        <f t="shared" si="216"/>
        <v>#DIV/0!</v>
      </c>
      <c r="AD6867" s="153" t="e">
        <f t="shared" si="217"/>
        <v>#DIV/0!</v>
      </c>
      <c r="AE6867" s="148"/>
      <c r="AF6867" s="148"/>
      <c r="AG6867" s="162"/>
      <c r="AH6867" s="163"/>
      <c r="AI6867" s="167"/>
      <c r="AJ6867" s="148"/>
      <c r="AK6867" s="148"/>
      <c r="AL6867" s="148"/>
      <c r="AM6867" s="148"/>
      <c r="AN6867" s="148"/>
      <c r="AO6867" s="148"/>
      <c r="AP6867" s="147" t="s">
        <v>54</v>
      </c>
      <c r="AQ6867" s="148"/>
      <c r="AR6867" s="148"/>
      <c r="AS6867" s="224" t="s">
        <v>68</v>
      </c>
      <c r="AT6867" s="225" t="str">
        <f>MONTH(B6867)&amp;"/"&amp;YEAR(B6867)</f>
        <v>5/2026</v>
      </c>
      <c r="AU6867" s="225">
        <f>WEEKNUM(B6867)-WEEKNUM(EOMONTH(B6867,-1)+1)+1</f>
        <v>5</v>
      </c>
      <c r="AV6867" s="224" t="str">
        <f>MONTH(R6867)&amp;"/"&amp;YEAR(R6867)</f>
        <v>1/1900</v>
      </c>
      <c r="AW6867" s="224" t="e">
        <f>WEEKNUM(R6867)-WEEKNUM(EOMONTH(R6867,-1)+1)+1</f>
        <v>#NUM!</v>
      </c>
      <c r="AX6867" s="224">
        <f>IF(BB6867="S",IF(Q6867="1. Aceitou o programa",R6867-B6867,0),0)</f>
        <v>0</v>
      </c>
      <c r="AY6867" s="224">
        <f>IF(BB6867="S",IF(AND(S6867&lt;&gt;"",R6867&lt;&gt;""),S6867-R6867,0),0)</f>
        <v>0</v>
      </c>
      <c r="AZ6867" s="224">
        <f>IF(BB6867="S",IF(Q6867="1. Aceitou o programa",IF(OR(X6867="Não se Aplica",X6867=""),IF(OR(W6867="Não se Aplica",W6867=""),0,W6867-V6867),AVERAGE(X6867-W6867,W6867-V6867)),0),0)</f>
        <v>0</v>
      </c>
      <c r="BA6867" s="224">
        <f>IF(BB6867="S",IF(AND(Q6867="1. Aceitou o programa",AH6867="Realizada"),IFERROR(IF(AG6867="",0,AG6867-R6867),0),0),0)</f>
        <v>0</v>
      </c>
      <c r="BB6867" s="224" t="str">
        <f>_xlfn.XLOOKUP(U6867,'Lista Suspensa'!$AA$20:$AA$23,'Lista Suspensa'!$AB$20:$AB$23,"N/A")</f>
        <v>S</v>
      </c>
    </row>
    <row r="6868" spans="1:54" ht="12" customHeight="1">
      <c r="A6868" s="148" t="s">
        <v>67</v>
      </c>
      <c r="B6868" s="162">
        <v>46170</v>
      </c>
      <c r="C6868" s="148" t="s">
        <v>11268</v>
      </c>
      <c r="D6868" s="148" t="s">
        <v>175</v>
      </c>
      <c r="E6868" s="164">
        <v>92748617</v>
      </c>
      <c r="F6868" s="163" t="s">
        <v>11369</v>
      </c>
      <c r="G6868" s="165">
        <v>26312679829</v>
      </c>
      <c r="H6868" s="162">
        <v>26677</v>
      </c>
      <c r="I6868" s="165">
        <v>53</v>
      </c>
      <c r="J6868" s="148"/>
      <c r="K6868" s="148" t="s">
        <v>59</v>
      </c>
      <c r="L6868" s="148"/>
      <c r="M6868" s="148"/>
      <c r="N6868" s="148">
        <v>450</v>
      </c>
      <c r="O6868" s="163">
        <v>11992061897</v>
      </c>
      <c r="P6868" s="227" t="s">
        <v>60</v>
      </c>
      <c r="Q6868" s="228" t="s">
        <v>8211</v>
      </c>
      <c r="R6868" s="229"/>
      <c r="S6868" s="229"/>
      <c r="T6868" s="229" t="s">
        <v>6983</v>
      </c>
      <c r="U6868" s="229" t="s">
        <v>8212</v>
      </c>
      <c r="V6868" s="162">
        <v>46177</v>
      </c>
      <c r="W6868" s="162"/>
      <c r="X6868" s="162"/>
      <c r="Y6868" s="166"/>
      <c r="Z6868" s="166"/>
      <c r="AA6868" s="148"/>
      <c r="AB6868" s="148"/>
      <c r="AC6868" s="182" t="e">
        <f t="shared" si="216"/>
        <v>#DIV/0!</v>
      </c>
      <c r="AD6868" s="153" t="e">
        <f t="shared" si="217"/>
        <v>#DIV/0!</v>
      </c>
      <c r="AE6868" s="148"/>
      <c r="AF6868" s="148"/>
      <c r="AG6868" s="162"/>
      <c r="AH6868" s="163"/>
      <c r="AI6868" s="167"/>
      <c r="AJ6868" s="148"/>
      <c r="AK6868" s="148"/>
      <c r="AL6868" s="148"/>
      <c r="AM6868" s="148"/>
      <c r="AN6868" s="148"/>
      <c r="AO6868" s="148"/>
      <c r="AP6868" s="147" t="s">
        <v>54</v>
      </c>
      <c r="AQ6868" s="148"/>
      <c r="AR6868" s="148"/>
      <c r="AS6868" s="224" t="s">
        <v>68</v>
      </c>
      <c r="AT6868" s="225" t="str">
        <f>MONTH(B6868)&amp;"/"&amp;YEAR(B6868)</f>
        <v>5/2026</v>
      </c>
      <c r="AU6868" s="225">
        <f>WEEKNUM(B6868)-WEEKNUM(EOMONTH(B6868,-1)+1)+1</f>
        <v>5</v>
      </c>
      <c r="AV6868" s="224" t="str">
        <f>MONTH(R6868)&amp;"/"&amp;YEAR(R6868)</f>
        <v>1/1900</v>
      </c>
      <c r="AW6868" s="224" t="e">
        <f>WEEKNUM(R6868)-WEEKNUM(EOMONTH(R6868,-1)+1)+1</f>
        <v>#NUM!</v>
      </c>
      <c r="AX6868" s="224">
        <f>IF(BB6868="S",IF(Q6868="1. Aceitou o programa",R6868-B6868,0),0)</f>
        <v>0</v>
      </c>
      <c r="AY6868" s="224">
        <f>IF(BB6868="S",IF(AND(S6868&lt;&gt;"",R6868&lt;&gt;""),S6868-R6868,0),0)</f>
        <v>0</v>
      </c>
      <c r="AZ6868" s="224">
        <f>IF(BB6868="S",IF(Q6868="1. Aceitou o programa",IF(OR(X6868="Não se Aplica",X6868=""),IF(OR(W6868="Não se Aplica",W6868=""),0,W6868-V6868),AVERAGE(X6868-W6868,W6868-V6868)),0),0)</f>
        <v>0</v>
      </c>
      <c r="BA6868" s="224">
        <f>IF(BB6868="S",IF(AND(Q6868="1. Aceitou o programa",AH6868="Realizada"),IFERROR(IF(AG6868="",0,AG6868-R6868),0),0),0)</f>
        <v>0</v>
      </c>
      <c r="BB6868" s="224" t="str">
        <f>_xlfn.XLOOKUP(U6868,'Lista Suspensa'!$AA$20:$AA$23,'Lista Suspensa'!$AB$20:$AB$23,"N/A")</f>
        <v>S</v>
      </c>
    </row>
    <row r="6869" spans="1:54" ht="12" customHeight="1">
      <c r="A6869" s="148" t="s">
        <v>67</v>
      </c>
      <c r="B6869" s="162">
        <v>46170</v>
      </c>
      <c r="C6869" s="148" t="s">
        <v>11268</v>
      </c>
      <c r="D6869" s="148" t="s">
        <v>167</v>
      </c>
      <c r="E6869" s="164">
        <v>639491600</v>
      </c>
      <c r="F6869" s="163" t="s">
        <v>11370</v>
      </c>
      <c r="G6869" s="165">
        <v>37065079864</v>
      </c>
      <c r="H6869" s="162">
        <v>32370</v>
      </c>
      <c r="I6869" s="165">
        <v>37</v>
      </c>
      <c r="J6869" s="148"/>
      <c r="K6869" s="148" t="s">
        <v>59</v>
      </c>
      <c r="L6869" s="148"/>
      <c r="M6869" s="148"/>
      <c r="N6869" s="148">
        <v>100</v>
      </c>
      <c r="O6869" s="163">
        <v>11985670203</v>
      </c>
      <c r="P6869" s="227" t="s">
        <v>60</v>
      </c>
      <c r="Q6869" s="228" t="s">
        <v>8211</v>
      </c>
      <c r="R6869" s="229"/>
      <c r="S6869" s="229"/>
      <c r="T6869" s="229" t="s">
        <v>6983</v>
      </c>
      <c r="U6869" s="229" t="s">
        <v>8212</v>
      </c>
      <c r="V6869" s="162">
        <v>46177</v>
      </c>
      <c r="W6869" s="162"/>
      <c r="X6869" s="162"/>
      <c r="Y6869" s="166"/>
      <c r="Z6869" s="166"/>
      <c r="AA6869" s="148"/>
      <c r="AB6869" s="148"/>
      <c r="AC6869" s="182" t="e">
        <f t="shared" si="216"/>
        <v>#DIV/0!</v>
      </c>
      <c r="AD6869" s="153" t="e">
        <f t="shared" si="217"/>
        <v>#DIV/0!</v>
      </c>
      <c r="AE6869" s="148"/>
      <c r="AF6869" s="148"/>
      <c r="AG6869" s="162"/>
      <c r="AH6869" s="163"/>
      <c r="AI6869" s="167"/>
      <c r="AJ6869" s="148"/>
      <c r="AK6869" s="148"/>
      <c r="AL6869" s="148"/>
      <c r="AM6869" s="148"/>
      <c r="AN6869" s="148"/>
      <c r="AO6869" s="148"/>
      <c r="AP6869" s="147" t="s">
        <v>54</v>
      </c>
      <c r="AQ6869" s="148"/>
      <c r="AR6869" s="148"/>
      <c r="AS6869" s="224" t="s">
        <v>68</v>
      </c>
      <c r="AT6869" s="225" t="str">
        <f>MONTH(B6869)&amp;"/"&amp;YEAR(B6869)</f>
        <v>5/2026</v>
      </c>
      <c r="AU6869" s="225">
        <f>WEEKNUM(B6869)-WEEKNUM(EOMONTH(B6869,-1)+1)+1</f>
        <v>5</v>
      </c>
      <c r="AV6869" s="224" t="str">
        <f>MONTH(R6869)&amp;"/"&amp;YEAR(R6869)</f>
        <v>1/1900</v>
      </c>
      <c r="AW6869" s="224" t="e">
        <f>WEEKNUM(R6869)-WEEKNUM(EOMONTH(R6869,-1)+1)+1</f>
        <v>#NUM!</v>
      </c>
      <c r="AX6869" s="224">
        <f>IF(BB6869="S",IF(Q6869="1. Aceitou o programa",R6869-B6869,0),0)</f>
        <v>0</v>
      </c>
      <c r="AY6869" s="224">
        <f>IF(BB6869="S",IF(AND(S6869&lt;&gt;"",R6869&lt;&gt;""),S6869-R6869,0),0)</f>
        <v>0</v>
      </c>
      <c r="AZ6869" s="224">
        <f>IF(BB6869="S",IF(Q6869="1. Aceitou o programa",IF(OR(X6869="Não se Aplica",X6869=""),IF(OR(W6869="Não se Aplica",W6869=""),0,W6869-V6869),AVERAGE(X6869-W6869,W6869-V6869)),0),0)</f>
        <v>0</v>
      </c>
      <c r="BA6869" s="224">
        <f>IF(BB6869="S",IF(AND(Q6869="1. Aceitou o programa",AH6869="Realizada"),IFERROR(IF(AG6869="",0,AG6869-R6869),0),0),0)</f>
        <v>0</v>
      </c>
      <c r="BB6869" s="224" t="str">
        <f>_xlfn.XLOOKUP(U6869,'Lista Suspensa'!$AA$20:$AA$23,'Lista Suspensa'!$AB$20:$AB$23,"N/A")</f>
        <v>S</v>
      </c>
    </row>
    <row r="6870" spans="1:54" ht="12" customHeight="1">
      <c r="A6870" s="151" t="s">
        <v>67</v>
      </c>
      <c r="B6870" s="152">
        <v>46167</v>
      </c>
      <c r="C6870" s="153" t="s">
        <v>297</v>
      </c>
      <c r="D6870" s="153" t="s">
        <v>455</v>
      </c>
      <c r="E6870" s="164">
        <v>95063770</v>
      </c>
      <c r="F6870" s="163" t="s">
        <v>11371</v>
      </c>
      <c r="G6870" s="165">
        <v>37851083893</v>
      </c>
      <c r="H6870" s="162">
        <v>32309</v>
      </c>
      <c r="I6870" s="165">
        <v>37</v>
      </c>
      <c r="J6870" s="148" t="s">
        <v>70</v>
      </c>
      <c r="K6870" s="148" t="s">
        <v>59</v>
      </c>
      <c r="L6870" s="148"/>
      <c r="M6870" s="148"/>
      <c r="N6870" s="148">
        <v>60</v>
      </c>
      <c r="O6870" s="163" t="s">
        <v>11372</v>
      </c>
      <c r="P6870" s="227" t="s">
        <v>60</v>
      </c>
      <c r="Q6870" s="228" t="s">
        <v>8211</v>
      </c>
      <c r="R6870" s="229"/>
      <c r="S6870" s="229"/>
      <c r="T6870" s="229" t="s">
        <v>6983</v>
      </c>
      <c r="U6870" s="229" t="s">
        <v>8212</v>
      </c>
      <c r="V6870" s="162">
        <v>46177</v>
      </c>
      <c r="W6870" s="162"/>
      <c r="X6870" s="162"/>
      <c r="Y6870" s="166"/>
      <c r="Z6870" s="166"/>
      <c r="AA6870" s="148"/>
      <c r="AB6870" s="148"/>
      <c r="AC6870" s="182" t="e">
        <f t="shared" si="216"/>
        <v>#DIV/0!</v>
      </c>
      <c r="AD6870" s="153" t="e">
        <f t="shared" si="217"/>
        <v>#DIV/0!</v>
      </c>
      <c r="AE6870" s="148"/>
      <c r="AF6870" s="148"/>
      <c r="AG6870" s="162"/>
      <c r="AH6870" s="163"/>
      <c r="AI6870" s="167"/>
      <c r="AJ6870" s="148"/>
      <c r="AK6870" s="148"/>
      <c r="AL6870" s="148"/>
      <c r="AM6870" s="148"/>
      <c r="AN6870" s="148"/>
      <c r="AO6870" s="148"/>
      <c r="AP6870" s="147" t="s">
        <v>4751</v>
      </c>
      <c r="AQ6870" s="147" t="s">
        <v>67</v>
      </c>
      <c r="AR6870" s="147"/>
      <c r="AS6870" s="224" t="s">
        <v>68</v>
      </c>
      <c r="AT6870" s="225" t="str">
        <f>MONTH(B6870)&amp;"/"&amp;YEAR(B6870)</f>
        <v>5/2026</v>
      </c>
      <c r="AU6870" s="225">
        <f>WEEKNUM(B6870)-WEEKNUM(EOMONTH(B6870,-1)+1)+1</f>
        <v>5</v>
      </c>
      <c r="AV6870" s="224" t="str">
        <f>MONTH(R6870)&amp;"/"&amp;YEAR(R6870)</f>
        <v>1/1900</v>
      </c>
      <c r="AW6870" s="224" t="e">
        <f>WEEKNUM(R6870)-WEEKNUM(EOMONTH(R6870,-1)+1)+1</f>
        <v>#NUM!</v>
      </c>
      <c r="AX6870" s="224">
        <f>IF(BB6870="S",IF(Q6870="1. Aceitou o programa",R6870-B6870,0),0)</f>
        <v>0</v>
      </c>
      <c r="AY6870" s="224">
        <f>IF(BB6870="S",IF(AND(S6870&lt;&gt;"",R6870&lt;&gt;""),S6870-R6870,0),0)</f>
        <v>0</v>
      </c>
      <c r="AZ6870" s="224">
        <f>IF(BB6870="S",IF(Q6870="1. Aceitou o programa",IF(OR(X6870="Não se Aplica",X6870=""),IF(OR(W6870="Não se Aplica",W6870=""),0,W6870-V6870),AVERAGE(X6870-W6870,W6870-V6870)),0),0)</f>
        <v>0</v>
      </c>
      <c r="BA6870" s="224">
        <f>IF(BB6870="S",IF(AND(Q6870="1. Aceitou o programa",AH6870="Realizada"),IFERROR(IF(AG6870="",0,AG6870-R6870),0),0),0)</f>
        <v>0</v>
      </c>
      <c r="BB6870" s="224" t="str">
        <f>_xlfn.XLOOKUP(U6870,'Lista Suspensa'!$AA$20:$AA$23,'Lista Suspensa'!$AB$20:$AB$23,"N/A")</f>
        <v>S</v>
      </c>
    </row>
    <row r="6871" spans="1:54" ht="12" customHeight="1">
      <c r="A6871" s="151" t="s">
        <v>67</v>
      </c>
      <c r="B6871" s="152">
        <v>46167</v>
      </c>
      <c r="C6871" s="153" t="s">
        <v>297</v>
      </c>
      <c r="D6871" s="153" t="s">
        <v>455</v>
      </c>
      <c r="E6871" s="164">
        <v>94153565</v>
      </c>
      <c r="F6871" s="163" t="s">
        <v>11373</v>
      </c>
      <c r="G6871" s="165">
        <v>12091990760</v>
      </c>
      <c r="H6871" s="162">
        <v>32353</v>
      </c>
      <c r="I6871" s="165">
        <v>37</v>
      </c>
      <c r="J6871" s="148" t="s">
        <v>70</v>
      </c>
      <c r="K6871" s="148" t="s">
        <v>101</v>
      </c>
      <c r="L6871" s="148"/>
      <c r="M6871" s="148"/>
      <c r="N6871" s="148">
        <v>380</v>
      </c>
      <c r="O6871" s="163" t="s">
        <v>11374</v>
      </c>
      <c r="P6871" s="227" t="s">
        <v>60</v>
      </c>
      <c r="Q6871" s="228" t="s">
        <v>8211</v>
      </c>
      <c r="R6871" s="229"/>
      <c r="S6871" s="229"/>
      <c r="T6871" s="229" t="s">
        <v>6983</v>
      </c>
      <c r="U6871" s="229" t="s">
        <v>8212</v>
      </c>
      <c r="V6871" s="162">
        <v>46177</v>
      </c>
      <c r="W6871" s="162"/>
      <c r="X6871" s="162"/>
      <c r="Y6871" s="166"/>
      <c r="Z6871" s="166"/>
      <c r="AA6871" s="148"/>
      <c r="AB6871" s="148"/>
      <c r="AC6871" s="182" t="e">
        <f t="shared" si="216"/>
        <v>#DIV/0!</v>
      </c>
      <c r="AD6871" s="153" t="e">
        <f t="shared" si="217"/>
        <v>#DIV/0!</v>
      </c>
      <c r="AE6871" s="148"/>
      <c r="AF6871" s="148"/>
      <c r="AG6871" s="162"/>
      <c r="AH6871" s="163"/>
      <c r="AI6871" s="167"/>
      <c r="AJ6871" s="148"/>
      <c r="AK6871" s="148"/>
      <c r="AL6871" s="148"/>
      <c r="AM6871" s="148"/>
      <c r="AN6871" s="148"/>
      <c r="AO6871" s="148"/>
      <c r="AP6871" s="147" t="s">
        <v>4751</v>
      </c>
      <c r="AQ6871" s="147" t="s">
        <v>67</v>
      </c>
      <c r="AR6871" s="147"/>
      <c r="AS6871" s="224" t="s">
        <v>68</v>
      </c>
      <c r="AT6871" s="225" t="str">
        <f>MONTH(B6871)&amp;"/"&amp;YEAR(B6871)</f>
        <v>5/2026</v>
      </c>
      <c r="AU6871" s="225">
        <f>WEEKNUM(B6871)-WEEKNUM(EOMONTH(B6871,-1)+1)+1</f>
        <v>5</v>
      </c>
      <c r="AV6871" s="224" t="str">
        <f>MONTH(R6871)&amp;"/"&amp;YEAR(R6871)</f>
        <v>1/1900</v>
      </c>
      <c r="AW6871" s="224" t="e">
        <f>WEEKNUM(R6871)-WEEKNUM(EOMONTH(R6871,-1)+1)+1</f>
        <v>#NUM!</v>
      </c>
      <c r="AX6871" s="224">
        <f>IF(BB6871="S",IF(Q6871="1. Aceitou o programa",R6871-B6871,0),0)</f>
        <v>0</v>
      </c>
      <c r="AY6871" s="224">
        <f>IF(BB6871="S",IF(AND(S6871&lt;&gt;"",R6871&lt;&gt;""),S6871-R6871,0),0)</f>
        <v>0</v>
      </c>
      <c r="AZ6871" s="224">
        <f>IF(BB6871="S",IF(Q6871="1. Aceitou o programa",IF(OR(X6871="Não se Aplica",X6871=""),IF(OR(W6871="Não se Aplica",W6871=""),0,W6871-V6871),AVERAGE(X6871-W6871,W6871-V6871)),0),0)</f>
        <v>0</v>
      </c>
      <c r="BA6871" s="224">
        <f>IF(BB6871="S",IF(AND(Q6871="1. Aceitou o programa",AH6871="Realizada"),IFERROR(IF(AG6871="",0,AG6871-R6871),0),0),0)</f>
        <v>0</v>
      </c>
      <c r="BB6871" s="224" t="str">
        <f>_xlfn.XLOOKUP(U6871,'Lista Suspensa'!$AA$20:$AA$23,'Lista Suspensa'!$AB$20:$AB$23,"N/A")</f>
        <v>S</v>
      </c>
    </row>
    <row r="6872" spans="1:54" ht="12" customHeight="1">
      <c r="A6872" s="151" t="s">
        <v>67</v>
      </c>
      <c r="B6872" s="152">
        <v>46167</v>
      </c>
      <c r="C6872" s="153" t="s">
        <v>297</v>
      </c>
      <c r="D6872" s="153" t="s">
        <v>455</v>
      </c>
      <c r="E6872" s="164">
        <v>92959091</v>
      </c>
      <c r="F6872" s="163" t="s">
        <v>11375</v>
      </c>
      <c r="G6872" s="165">
        <v>8462982790</v>
      </c>
      <c r="H6872" s="162">
        <v>29311</v>
      </c>
      <c r="I6872" s="165">
        <v>46</v>
      </c>
      <c r="J6872" s="148" t="s">
        <v>58</v>
      </c>
      <c r="K6872" s="148" t="s">
        <v>101</v>
      </c>
      <c r="L6872" s="148"/>
      <c r="M6872" s="148"/>
      <c r="N6872" s="148">
        <v>500</v>
      </c>
      <c r="O6872" s="163" t="s">
        <v>11376</v>
      </c>
      <c r="P6872" s="227" t="s">
        <v>60</v>
      </c>
      <c r="Q6872" s="228" t="s">
        <v>8211</v>
      </c>
      <c r="R6872" s="229"/>
      <c r="S6872" s="229"/>
      <c r="T6872" s="229" t="s">
        <v>6983</v>
      </c>
      <c r="U6872" s="229" t="s">
        <v>8212</v>
      </c>
      <c r="V6872" s="162">
        <v>46177</v>
      </c>
      <c r="W6872" s="162"/>
      <c r="X6872" s="162"/>
      <c r="Y6872" s="166"/>
      <c r="Z6872" s="166"/>
      <c r="AA6872" s="148"/>
      <c r="AB6872" s="148"/>
      <c r="AC6872" s="182" t="e">
        <f t="shared" si="216"/>
        <v>#DIV/0!</v>
      </c>
      <c r="AD6872" s="153" t="e">
        <f t="shared" si="217"/>
        <v>#DIV/0!</v>
      </c>
      <c r="AE6872" s="148"/>
      <c r="AF6872" s="148"/>
      <c r="AG6872" s="162"/>
      <c r="AH6872" s="163"/>
      <c r="AI6872" s="167"/>
      <c r="AJ6872" s="148"/>
      <c r="AK6872" s="148"/>
      <c r="AL6872" s="148"/>
      <c r="AM6872" s="148"/>
      <c r="AN6872" s="148"/>
      <c r="AO6872" s="148"/>
      <c r="AP6872" s="147" t="s">
        <v>4751</v>
      </c>
      <c r="AQ6872" s="147" t="s">
        <v>67</v>
      </c>
      <c r="AR6872" s="147"/>
      <c r="AS6872" s="224" t="s">
        <v>68</v>
      </c>
      <c r="AT6872" s="225" t="str">
        <f>MONTH(B6872)&amp;"/"&amp;YEAR(B6872)</f>
        <v>5/2026</v>
      </c>
      <c r="AU6872" s="225">
        <f>WEEKNUM(B6872)-WEEKNUM(EOMONTH(B6872,-1)+1)+1</f>
        <v>5</v>
      </c>
      <c r="AV6872" s="224" t="str">
        <f>MONTH(R6872)&amp;"/"&amp;YEAR(R6872)</f>
        <v>1/1900</v>
      </c>
      <c r="AW6872" s="224" t="e">
        <f>WEEKNUM(R6872)-WEEKNUM(EOMONTH(R6872,-1)+1)+1</f>
        <v>#NUM!</v>
      </c>
      <c r="AX6872" s="224">
        <f>IF(BB6872="S",IF(Q6872="1. Aceitou o programa",R6872-B6872,0),0)</f>
        <v>0</v>
      </c>
      <c r="AY6872" s="224">
        <f>IF(BB6872="S",IF(AND(S6872&lt;&gt;"",R6872&lt;&gt;""),S6872-R6872,0),0)</f>
        <v>0</v>
      </c>
      <c r="AZ6872" s="224">
        <f>IF(BB6872="S",IF(Q6872="1. Aceitou o programa",IF(OR(X6872="Não se Aplica",X6872=""),IF(OR(W6872="Não se Aplica",W6872=""),0,W6872-V6872),AVERAGE(X6872-W6872,W6872-V6872)),0),0)</f>
        <v>0</v>
      </c>
      <c r="BA6872" s="224">
        <f>IF(BB6872="S",IF(AND(Q6872="1. Aceitou o programa",AH6872="Realizada"),IFERROR(IF(AG6872="",0,AG6872-R6872),0),0),0)</f>
        <v>0</v>
      </c>
      <c r="BB6872" s="224" t="str">
        <f>_xlfn.XLOOKUP(U6872,'Lista Suspensa'!$AA$20:$AA$23,'Lista Suspensa'!$AB$20:$AB$23,"N/A")</f>
        <v>S</v>
      </c>
    </row>
    <row r="6873" spans="1:54" ht="12" customHeight="1">
      <c r="A6873" s="151" t="s">
        <v>67</v>
      </c>
      <c r="B6873" s="152">
        <v>46167</v>
      </c>
      <c r="C6873" s="153" t="s">
        <v>297</v>
      </c>
      <c r="D6873" s="153" t="s">
        <v>455</v>
      </c>
      <c r="E6873" s="164">
        <v>86187904</v>
      </c>
      <c r="F6873" s="163" t="s">
        <v>11377</v>
      </c>
      <c r="G6873" s="165">
        <v>27860862808</v>
      </c>
      <c r="H6873" s="162">
        <v>28930</v>
      </c>
      <c r="I6873" s="165">
        <v>47</v>
      </c>
      <c r="J6873" s="148" t="s">
        <v>70</v>
      </c>
      <c r="K6873" s="148" t="s">
        <v>59</v>
      </c>
      <c r="L6873" s="148"/>
      <c r="M6873" s="148"/>
      <c r="N6873" s="148">
        <v>60</v>
      </c>
      <c r="O6873" s="163" t="s">
        <v>11378</v>
      </c>
      <c r="P6873" s="227" t="s">
        <v>60</v>
      </c>
      <c r="Q6873" s="228" t="s">
        <v>8211</v>
      </c>
      <c r="R6873" s="229"/>
      <c r="S6873" s="229"/>
      <c r="T6873" s="229" t="s">
        <v>6983</v>
      </c>
      <c r="U6873" s="229" t="s">
        <v>8212</v>
      </c>
      <c r="V6873" s="162">
        <v>46177</v>
      </c>
      <c r="W6873" s="162"/>
      <c r="X6873" s="162"/>
      <c r="Y6873" s="166"/>
      <c r="Z6873" s="166"/>
      <c r="AA6873" s="148"/>
      <c r="AB6873" s="148"/>
      <c r="AC6873" s="182" t="e">
        <f t="shared" si="216"/>
        <v>#DIV/0!</v>
      </c>
      <c r="AD6873" s="153" t="e">
        <f t="shared" si="217"/>
        <v>#DIV/0!</v>
      </c>
      <c r="AE6873" s="148"/>
      <c r="AF6873" s="148"/>
      <c r="AG6873" s="162"/>
      <c r="AH6873" s="163"/>
      <c r="AI6873" s="167"/>
      <c r="AJ6873" s="148"/>
      <c r="AK6873" s="148"/>
      <c r="AL6873" s="148"/>
      <c r="AM6873" s="148"/>
      <c r="AN6873" s="148"/>
      <c r="AO6873" s="148"/>
      <c r="AP6873" s="147" t="s">
        <v>4751</v>
      </c>
      <c r="AQ6873" s="147" t="s">
        <v>67</v>
      </c>
      <c r="AR6873" s="147"/>
      <c r="AS6873" s="224" t="s">
        <v>68</v>
      </c>
      <c r="AT6873" s="225" t="str">
        <f>MONTH(B6873)&amp;"/"&amp;YEAR(B6873)</f>
        <v>5/2026</v>
      </c>
      <c r="AU6873" s="225">
        <f>WEEKNUM(B6873)-WEEKNUM(EOMONTH(B6873,-1)+1)+1</f>
        <v>5</v>
      </c>
      <c r="AV6873" s="224" t="str">
        <f>MONTH(R6873)&amp;"/"&amp;YEAR(R6873)</f>
        <v>1/1900</v>
      </c>
      <c r="AW6873" s="224" t="e">
        <f>WEEKNUM(R6873)-WEEKNUM(EOMONTH(R6873,-1)+1)+1</f>
        <v>#NUM!</v>
      </c>
      <c r="AX6873" s="224">
        <f>IF(BB6873="S",IF(Q6873="1. Aceitou o programa",R6873-B6873,0),0)</f>
        <v>0</v>
      </c>
      <c r="AY6873" s="224">
        <f>IF(BB6873="S",IF(AND(S6873&lt;&gt;"",R6873&lt;&gt;""),S6873-R6873,0),0)</f>
        <v>0</v>
      </c>
      <c r="AZ6873" s="224">
        <f>IF(BB6873="S",IF(Q6873="1. Aceitou o programa",IF(OR(X6873="Não se Aplica",X6873=""),IF(OR(W6873="Não se Aplica",W6873=""),0,W6873-V6873),AVERAGE(X6873-W6873,W6873-V6873)),0),0)</f>
        <v>0</v>
      </c>
      <c r="BA6873" s="224">
        <f>IF(BB6873="S",IF(AND(Q6873="1. Aceitou o programa",AH6873="Realizada"),IFERROR(IF(AG6873="",0,AG6873-R6873),0),0),0)</f>
        <v>0</v>
      </c>
      <c r="BB6873" s="224" t="str">
        <f>_xlfn.XLOOKUP(U6873,'Lista Suspensa'!$AA$20:$AA$23,'Lista Suspensa'!$AB$20:$AB$23,"N/A")</f>
        <v>S</v>
      </c>
    </row>
    <row r="6874" spans="1:54" ht="12" customHeight="1">
      <c r="A6874" s="151" t="s">
        <v>67</v>
      </c>
      <c r="B6874" s="152">
        <v>46167</v>
      </c>
      <c r="C6874" s="153" t="s">
        <v>297</v>
      </c>
      <c r="D6874" s="153" t="s">
        <v>455</v>
      </c>
      <c r="E6874" s="164">
        <v>95271866</v>
      </c>
      <c r="F6874" s="163" t="s">
        <v>11379</v>
      </c>
      <c r="G6874" s="165">
        <v>11377622843</v>
      </c>
      <c r="H6874" s="162">
        <v>25027</v>
      </c>
      <c r="I6874" s="165">
        <v>57</v>
      </c>
      <c r="J6874" s="148" t="s">
        <v>70</v>
      </c>
      <c r="K6874" s="148" t="s">
        <v>59</v>
      </c>
      <c r="L6874" s="148"/>
      <c r="M6874" s="148"/>
      <c r="N6874" s="148">
        <v>60</v>
      </c>
      <c r="O6874" s="163" t="s">
        <v>11380</v>
      </c>
      <c r="P6874" s="227" t="s">
        <v>60</v>
      </c>
      <c r="Q6874" s="228" t="s">
        <v>8211</v>
      </c>
      <c r="R6874" s="229"/>
      <c r="S6874" s="229"/>
      <c r="T6874" s="229" t="s">
        <v>6983</v>
      </c>
      <c r="U6874" s="229" t="s">
        <v>8212</v>
      </c>
      <c r="V6874" s="162">
        <v>46177</v>
      </c>
      <c r="W6874" s="162"/>
      <c r="X6874" s="162"/>
      <c r="Y6874" s="166"/>
      <c r="Z6874" s="166"/>
      <c r="AA6874" s="148"/>
      <c r="AB6874" s="148"/>
      <c r="AC6874" s="182" t="e">
        <f t="shared" si="216"/>
        <v>#DIV/0!</v>
      </c>
      <c r="AD6874" s="153" t="e">
        <f t="shared" si="217"/>
        <v>#DIV/0!</v>
      </c>
      <c r="AE6874" s="148"/>
      <c r="AF6874" s="148"/>
      <c r="AG6874" s="162"/>
      <c r="AH6874" s="163"/>
      <c r="AI6874" s="167"/>
      <c r="AJ6874" s="148"/>
      <c r="AK6874" s="148"/>
      <c r="AL6874" s="148"/>
      <c r="AM6874" s="148"/>
      <c r="AN6874" s="148"/>
      <c r="AO6874" s="148"/>
      <c r="AP6874" s="147" t="s">
        <v>4751</v>
      </c>
      <c r="AQ6874" s="147" t="s">
        <v>67</v>
      </c>
      <c r="AR6874" s="147"/>
      <c r="AS6874" s="224" t="s">
        <v>68</v>
      </c>
      <c r="AT6874" s="225" t="str">
        <f>MONTH(B6874)&amp;"/"&amp;YEAR(B6874)</f>
        <v>5/2026</v>
      </c>
      <c r="AU6874" s="225">
        <f>WEEKNUM(B6874)-WEEKNUM(EOMONTH(B6874,-1)+1)+1</f>
        <v>5</v>
      </c>
      <c r="AV6874" s="224" t="str">
        <f>MONTH(R6874)&amp;"/"&amp;YEAR(R6874)</f>
        <v>1/1900</v>
      </c>
      <c r="AW6874" s="224" t="e">
        <f>WEEKNUM(R6874)-WEEKNUM(EOMONTH(R6874,-1)+1)+1</f>
        <v>#NUM!</v>
      </c>
      <c r="AX6874" s="224">
        <f>IF(BB6874="S",IF(Q6874="1. Aceitou o programa",R6874-B6874,0),0)</f>
        <v>0</v>
      </c>
      <c r="AY6874" s="224">
        <f>IF(BB6874="S",IF(AND(S6874&lt;&gt;"",R6874&lt;&gt;""),S6874-R6874,0),0)</f>
        <v>0</v>
      </c>
      <c r="AZ6874" s="224">
        <f>IF(BB6874="S",IF(Q6874="1. Aceitou o programa",IF(OR(X6874="Não se Aplica",X6874=""),IF(OR(W6874="Não se Aplica",W6874=""),0,W6874-V6874),AVERAGE(X6874-W6874,W6874-V6874)),0),0)</f>
        <v>0</v>
      </c>
      <c r="BA6874" s="224">
        <f>IF(BB6874="S",IF(AND(Q6874="1. Aceitou o programa",AH6874="Realizada"),IFERROR(IF(AG6874="",0,AG6874-R6874),0),0),0)</f>
        <v>0</v>
      </c>
      <c r="BB6874" s="224" t="str">
        <f>_xlfn.XLOOKUP(U6874,'Lista Suspensa'!$AA$20:$AA$23,'Lista Suspensa'!$AB$20:$AB$23,"N/A")</f>
        <v>S</v>
      </c>
    </row>
    <row r="6875" spans="1:54" ht="12" customHeight="1">
      <c r="A6875" s="151" t="s">
        <v>67</v>
      </c>
      <c r="B6875" s="152">
        <v>46167</v>
      </c>
      <c r="C6875" s="153" t="s">
        <v>297</v>
      </c>
      <c r="D6875" s="153" t="s">
        <v>455</v>
      </c>
      <c r="E6875" s="164">
        <v>89182985</v>
      </c>
      <c r="F6875" s="163" t="s">
        <v>11381</v>
      </c>
      <c r="G6875" s="165">
        <v>12926267711</v>
      </c>
      <c r="H6875" s="162">
        <v>31799</v>
      </c>
      <c r="I6875" s="165">
        <v>39</v>
      </c>
      <c r="J6875" s="148" t="s">
        <v>70</v>
      </c>
      <c r="K6875" s="148" t="s">
        <v>101</v>
      </c>
      <c r="L6875" s="148"/>
      <c r="M6875" s="148"/>
      <c r="N6875" s="148">
        <v>380</v>
      </c>
      <c r="O6875" s="163" t="s">
        <v>11382</v>
      </c>
      <c r="P6875" s="227" t="s">
        <v>60</v>
      </c>
      <c r="Q6875" s="228" t="s">
        <v>8211</v>
      </c>
      <c r="R6875" s="229"/>
      <c r="S6875" s="229"/>
      <c r="T6875" s="229" t="s">
        <v>6983</v>
      </c>
      <c r="U6875" s="229" t="s">
        <v>8212</v>
      </c>
      <c r="V6875" s="162">
        <v>46177</v>
      </c>
      <c r="W6875" s="162"/>
      <c r="X6875" s="162"/>
      <c r="Y6875" s="166"/>
      <c r="Z6875" s="166"/>
      <c r="AA6875" s="148"/>
      <c r="AB6875" s="148"/>
      <c r="AC6875" s="182" t="e">
        <f t="shared" si="216"/>
        <v>#DIV/0!</v>
      </c>
      <c r="AD6875" s="153" t="e">
        <f t="shared" si="217"/>
        <v>#DIV/0!</v>
      </c>
      <c r="AE6875" s="148"/>
      <c r="AF6875" s="148"/>
      <c r="AG6875" s="162"/>
      <c r="AH6875" s="163"/>
      <c r="AI6875" s="167"/>
      <c r="AJ6875" s="148"/>
      <c r="AK6875" s="148"/>
      <c r="AL6875" s="148"/>
      <c r="AM6875" s="148"/>
      <c r="AN6875" s="148"/>
      <c r="AO6875" s="148"/>
      <c r="AP6875" s="147" t="s">
        <v>4751</v>
      </c>
      <c r="AQ6875" s="147" t="s">
        <v>67</v>
      </c>
      <c r="AR6875" s="147"/>
      <c r="AS6875" s="224" t="s">
        <v>68</v>
      </c>
      <c r="AT6875" s="225" t="str">
        <f>MONTH(B6875)&amp;"/"&amp;YEAR(B6875)</f>
        <v>5/2026</v>
      </c>
      <c r="AU6875" s="225">
        <f>WEEKNUM(B6875)-WEEKNUM(EOMONTH(B6875,-1)+1)+1</f>
        <v>5</v>
      </c>
      <c r="AV6875" s="224" t="str">
        <f>MONTH(R6875)&amp;"/"&amp;YEAR(R6875)</f>
        <v>1/1900</v>
      </c>
      <c r="AW6875" s="224" t="e">
        <f>WEEKNUM(R6875)-WEEKNUM(EOMONTH(R6875,-1)+1)+1</f>
        <v>#NUM!</v>
      </c>
      <c r="AX6875" s="224">
        <f>IF(BB6875="S",IF(Q6875="1. Aceitou o programa",R6875-B6875,0),0)</f>
        <v>0</v>
      </c>
      <c r="AY6875" s="224">
        <f>IF(BB6875="S",IF(AND(S6875&lt;&gt;"",R6875&lt;&gt;""),S6875-R6875,0),0)</f>
        <v>0</v>
      </c>
      <c r="AZ6875" s="224">
        <f>IF(BB6875="S",IF(Q6875="1. Aceitou o programa",IF(OR(X6875="Não se Aplica",X6875=""),IF(OR(W6875="Não se Aplica",W6875=""),0,W6875-V6875),AVERAGE(X6875-W6875,W6875-V6875)),0),0)</f>
        <v>0</v>
      </c>
      <c r="BA6875" s="224">
        <f>IF(BB6875="S",IF(AND(Q6875="1. Aceitou o programa",AH6875="Realizada"),IFERROR(IF(AG6875="",0,AG6875-R6875),0),0),0)</f>
        <v>0</v>
      </c>
      <c r="BB6875" s="224" t="str">
        <f>_xlfn.XLOOKUP(U6875,'Lista Suspensa'!$AA$20:$AA$23,'Lista Suspensa'!$AB$20:$AB$23,"N/A")</f>
        <v>S</v>
      </c>
    </row>
    <row r="6876" spans="1:54" ht="12" customHeight="1">
      <c r="A6876" s="151" t="s">
        <v>67</v>
      </c>
      <c r="B6876" s="152">
        <v>46167</v>
      </c>
      <c r="C6876" s="153" t="s">
        <v>297</v>
      </c>
      <c r="D6876" s="153" t="s">
        <v>455</v>
      </c>
      <c r="E6876" s="164">
        <v>95864475</v>
      </c>
      <c r="F6876" s="163" t="s">
        <v>11383</v>
      </c>
      <c r="G6876" s="165">
        <v>42119589844</v>
      </c>
      <c r="H6876" s="162">
        <v>34569</v>
      </c>
      <c r="I6876" s="165">
        <v>31</v>
      </c>
      <c r="J6876" s="148" t="s">
        <v>70</v>
      </c>
      <c r="K6876" s="148" t="s">
        <v>59</v>
      </c>
      <c r="L6876" s="148"/>
      <c r="M6876" s="148"/>
      <c r="N6876" s="148">
        <v>60</v>
      </c>
      <c r="O6876" s="163" t="s">
        <v>11384</v>
      </c>
      <c r="P6876" s="227" t="s">
        <v>60</v>
      </c>
      <c r="Q6876" s="228" t="s">
        <v>8211</v>
      </c>
      <c r="R6876" s="229"/>
      <c r="S6876" s="229"/>
      <c r="T6876" s="229" t="s">
        <v>6983</v>
      </c>
      <c r="U6876" s="229" t="s">
        <v>8212</v>
      </c>
      <c r="V6876" s="162">
        <v>46177</v>
      </c>
      <c r="W6876" s="162"/>
      <c r="X6876" s="162"/>
      <c r="Y6876" s="166"/>
      <c r="Z6876" s="166"/>
      <c r="AA6876" s="148"/>
      <c r="AB6876" s="148"/>
      <c r="AC6876" s="182" t="e">
        <f t="shared" si="216"/>
        <v>#DIV/0!</v>
      </c>
      <c r="AD6876" s="153" t="e">
        <f t="shared" si="217"/>
        <v>#DIV/0!</v>
      </c>
      <c r="AE6876" s="148"/>
      <c r="AF6876" s="148"/>
      <c r="AG6876" s="162"/>
      <c r="AH6876" s="163"/>
      <c r="AI6876" s="167"/>
      <c r="AJ6876" s="148"/>
      <c r="AK6876" s="148"/>
      <c r="AL6876" s="148"/>
      <c r="AM6876" s="148"/>
      <c r="AN6876" s="148"/>
      <c r="AO6876" s="148"/>
      <c r="AP6876" s="147" t="s">
        <v>4751</v>
      </c>
      <c r="AQ6876" s="147" t="s">
        <v>67</v>
      </c>
      <c r="AR6876" s="147"/>
      <c r="AS6876" s="224" t="s">
        <v>68</v>
      </c>
      <c r="AT6876" s="225" t="str">
        <f>MONTH(B6876)&amp;"/"&amp;YEAR(B6876)</f>
        <v>5/2026</v>
      </c>
      <c r="AU6876" s="225">
        <f>WEEKNUM(B6876)-WEEKNUM(EOMONTH(B6876,-1)+1)+1</f>
        <v>5</v>
      </c>
      <c r="AV6876" s="224" t="str">
        <f>MONTH(R6876)&amp;"/"&amp;YEAR(R6876)</f>
        <v>1/1900</v>
      </c>
      <c r="AW6876" s="224" t="e">
        <f>WEEKNUM(R6876)-WEEKNUM(EOMONTH(R6876,-1)+1)+1</f>
        <v>#NUM!</v>
      </c>
      <c r="AX6876" s="224">
        <f>IF(BB6876="S",IF(Q6876="1. Aceitou o programa",R6876-B6876,0),0)</f>
        <v>0</v>
      </c>
      <c r="AY6876" s="224">
        <f>IF(BB6876="S",IF(AND(S6876&lt;&gt;"",R6876&lt;&gt;""),S6876-R6876,0),0)</f>
        <v>0</v>
      </c>
      <c r="AZ6876" s="224">
        <f>IF(BB6876="S",IF(Q6876="1. Aceitou o programa",IF(OR(X6876="Não se Aplica",X6876=""),IF(OR(W6876="Não se Aplica",W6876=""),0,W6876-V6876),AVERAGE(X6876-W6876,W6876-V6876)),0),0)</f>
        <v>0</v>
      </c>
      <c r="BA6876" s="224">
        <f>IF(BB6876="S",IF(AND(Q6876="1. Aceitou o programa",AH6876="Realizada"),IFERROR(IF(AG6876="",0,AG6876-R6876),0),0),0)</f>
        <v>0</v>
      </c>
      <c r="BB6876" s="224" t="str">
        <f>_xlfn.XLOOKUP(U6876,'Lista Suspensa'!$AA$20:$AA$23,'Lista Suspensa'!$AB$20:$AB$23,"N/A")</f>
        <v>S</v>
      </c>
    </row>
    <row r="6877" spans="1:54" ht="12" customHeight="1">
      <c r="A6877" s="151" t="s">
        <v>67</v>
      </c>
      <c r="B6877" s="152">
        <v>46167</v>
      </c>
      <c r="C6877" s="153" t="s">
        <v>297</v>
      </c>
      <c r="D6877" s="153" t="s">
        <v>455</v>
      </c>
      <c r="E6877" s="164">
        <v>84929114</v>
      </c>
      <c r="F6877" s="163" t="s">
        <v>11385</v>
      </c>
      <c r="G6877" s="165">
        <v>38293120835</v>
      </c>
      <c r="H6877" s="162">
        <v>32390</v>
      </c>
      <c r="I6877" s="165">
        <v>37</v>
      </c>
      <c r="J6877" s="148" t="s">
        <v>58</v>
      </c>
      <c r="K6877" s="148" t="s">
        <v>59</v>
      </c>
      <c r="L6877" s="148"/>
      <c r="M6877" s="148"/>
      <c r="N6877" s="148">
        <v>450</v>
      </c>
      <c r="O6877" s="163">
        <v>11960813859</v>
      </c>
      <c r="P6877" s="227" t="s">
        <v>60</v>
      </c>
      <c r="Q6877" s="157" t="s">
        <v>110</v>
      </c>
      <c r="R6877" s="158">
        <v>46170</v>
      </c>
      <c r="S6877" s="229"/>
      <c r="T6877" s="159" t="s">
        <v>62</v>
      </c>
      <c r="U6877" s="159" t="s">
        <v>111</v>
      </c>
      <c r="V6877" s="162">
        <v>46177</v>
      </c>
      <c r="W6877" s="162"/>
      <c r="X6877" s="162"/>
      <c r="Y6877" s="166"/>
      <c r="Z6877" s="160" t="s">
        <v>128</v>
      </c>
      <c r="AA6877" s="153">
        <v>117</v>
      </c>
      <c r="AB6877" s="153">
        <v>1.79</v>
      </c>
      <c r="AC6877" s="182">
        <f t="shared" si="216"/>
        <v>36.515714241128556</v>
      </c>
      <c r="AD6877" s="153" t="str">
        <f t="shared" si="217"/>
        <v>OBESIDADE II</v>
      </c>
      <c r="AE6877" s="233" t="s">
        <v>66</v>
      </c>
      <c r="AF6877" s="148"/>
      <c r="AG6877" s="162"/>
      <c r="AH6877" s="163"/>
      <c r="AI6877" s="167"/>
      <c r="AJ6877" s="148"/>
      <c r="AK6877" s="148"/>
      <c r="AL6877" s="207" t="s">
        <v>131</v>
      </c>
      <c r="AM6877" s="148"/>
      <c r="AN6877" s="148"/>
      <c r="AO6877" s="207" t="str">
        <f ca="1">IF(R6877="","",IF(R6877&gt;TODAY(),"0 meses",DATEDIF(R6877,TODAY(),"m") &amp; " meses"))</f>
        <v>0 meses</v>
      </c>
      <c r="AP6877" s="147" t="s">
        <v>4751</v>
      </c>
      <c r="AQ6877" s="147" t="s">
        <v>67</v>
      </c>
      <c r="AR6877" s="147"/>
      <c r="AS6877" s="224" t="s">
        <v>68</v>
      </c>
      <c r="AT6877" s="225" t="str">
        <f>MONTH(B6877)&amp;"/"&amp;YEAR(B6877)</f>
        <v>5/2026</v>
      </c>
      <c r="AU6877" s="225">
        <f>WEEKNUM(B6877)-WEEKNUM(EOMONTH(B6877,-1)+1)+1</f>
        <v>5</v>
      </c>
      <c r="AV6877" s="224" t="str">
        <f>MONTH(R6877)&amp;"/"&amp;YEAR(R6877)</f>
        <v>5/2026</v>
      </c>
      <c r="AW6877" s="224">
        <f>WEEKNUM(R6877)-WEEKNUM(EOMONTH(R6877,-1)+1)+1</f>
        <v>5</v>
      </c>
      <c r="AX6877" s="224">
        <f>IF(BB6877="S",IF(Q6877="1. Aceitou o programa",R6877-B6877,0),0)</f>
        <v>3</v>
      </c>
      <c r="AY6877" s="224">
        <f>IF(BB6877="S",IF(AND(S6877&lt;&gt;"",R6877&lt;&gt;""),S6877-R6877,0),0)</f>
        <v>0</v>
      </c>
      <c r="AZ6877" s="224">
        <f>IF(BB6877="S",IF(Q6877="1. Aceitou o programa",IF(OR(X6877="Não se Aplica",X6877=""),IF(OR(W6877="Não se Aplica",W6877=""),0,W6877-V6877),AVERAGE(X6877-W6877,W6877-V6877)),0),0)</f>
        <v>0</v>
      </c>
      <c r="BA6877" s="224">
        <f>IF(BB6877="S",IF(AND(Q6877="1. Aceitou o programa",AH6877="Realizada"),IFERROR(IF(AG6877="",0,AG6877-R6877),0),0),0)</f>
        <v>0</v>
      </c>
      <c r="BB6877" s="224" t="str">
        <f>_xlfn.XLOOKUP(U6877,'Lista Suspensa'!$AA$20:$AA$23,'Lista Suspensa'!$AB$20:$AB$23,"N/A")</f>
        <v>S</v>
      </c>
    </row>
    <row r="6878" spans="1:54" ht="12" customHeight="1">
      <c r="A6878" s="151" t="s">
        <v>67</v>
      </c>
      <c r="B6878" s="152">
        <v>46167</v>
      </c>
      <c r="C6878" s="153" t="s">
        <v>297</v>
      </c>
      <c r="D6878" s="153" t="s">
        <v>455</v>
      </c>
      <c r="E6878" s="164">
        <v>96184401</v>
      </c>
      <c r="F6878" s="163" t="s">
        <v>11386</v>
      </c>
      <c r="G6878" s="165">
        <v>13614610713</v>
      </c>
      <c r="H6878" s="162">
        <v>32780</v>
      </c>
      <c r="I6878" s="165">
        <v>36</v>
      </c>
      <c r="J6878" s="148" t="s">
        <v>70</v>
      </c>
      <c r="K6878" s="148" t="s">
        <v>101</v>
      </c>
      <c r="L6878" s="148"/>
      <c r="M6878" s="148"/>
      <c r="N6878" s="148">
        <v>120</v>
      </c>
      <c r="O6878" s="163">
        <v>21994839171</v>
      </c>
      <c r="P6878" s="227" t="s">
        <v>60</v>
      </c>
      <c r="Q6878" s="228" t="s">
        <v>8211</v>
      </c>
      <c r="R6878" s="229"/>
      <c r="S6878" s="229"/>
      <c r="T6878" s="229" t="s">
        <v>6983</v>
      </c>
      <c r="U6878" s="229" t="s">
        <v>8212</v>
      </c>
      <c r="V6878" s="162">
        <v>46177</v>
      </c>
      <c r="W6878" s="162"/>
      <c r="X6878" s="162"/>
      <c r="Y6878" s="166"/>
      <c r="Z6878" s="166"/>
      <c r="AA6878" s="148"/>
      <c r="AB6878" s="148"/>
      <c r="AC6878" s="182" t="e">
        <f t="shared" si="216"/>
        <v>#DIV/0!</v>
      </c>
      <c r="AD6878" s="153" t="e">
        <f t="shared" si="217"/>
        <v>#DIV/0!</v>
      </c>
      <c r="AE6878" s="148"/>
      <c r="AF6878" s="148"/>
      <c r="AG6878" s="162"/>
      <c r="AH6878" s="163"/>
      <c r="AI6878" s="167"/>
      <c r="AJ6878" s="148"/>
      <c r="AK6878" s="148"/>
      <c r="AL6878" s="148"/>
      <c r="AM6878" s="148"/>
      <c r="AN6878" s="148"/>
      <c r="AO6878" s="148"/>
      <c r="AP6878" s="147" t="s">
        <v>4751</v>
      </c>
      <c r="AQ6878" s="147" t="s">
        <v>67</v>
      </c>
      <c r="AR6878" s="147"/>
      <c r="AS6878" s="224" t="s">
        <v>68</v>
      </c>
      <c r="AT6878" s="225" t="str">
        <f>MONTH(B6878)&amp;"/"&amp;YEAR(B6878)</f>
        <v>5/2026</v>
      </c>
      <c r="AU6878" s="225">
        <f>WEEKNUM(B6878)-WEEKNUM(EOMONTH(B6878,-1)+1)+1</f>
        <v>5</v>
      </c>
      <c r="AV6878" s="224" t="str">
        <f>MONTH(R6878)&amp;"/"&amp;YEAR(R6878)</f>
        <v>1/1900</v>
      </c>
      <c r="AW6878" s="224" t="e">
        <f>WEEKNUM(R6878)-WEEKNUM(EOMONTH(R6878,-1)+1)+1</f>
        <v>#NUM!</v>
      </c>
      <c r="AX6878" s="224">
        <f>IF(BB6878="S",IF(Q6878="1. Aceitou o programa",R6878-B6878,0),0)</f>
        <v>0</v>
      </c>
      <c r="AY6878" s="224">
        <f>IF(BB6878="S",IF(AND(S6878&lt;&gt;"",R6878&lt;&gt;""),S6878-R6878,0),0)</f>
        <v>0</v>
      </c>
      <c r="AZ6878" s="224">
        <f>IF(BB6878="S",IF(Q6878="1. Aceitou o programa",IF(OR(X6878="Não se Aplica",X6878=""),IF(OR(W6878="Não se Aplica",W6878=""),0,W6878-V6878),AVERAGE(X6878-W6878,W6878-V6878)),0),0)</f>
        <v>0</v>
      </c>
      <c r="BA6878" s="224">
        <f>IF(BB6878="S",IF(AND(Q6878="1. Aceitou o programa",AH6878="Realizada"),IFERROR(IF(AG6878="",0,AG6878-R6878),0),0),0)</f>
        <v>0</v>
      </c>
      <c r="BB6878" s="224" t="str">
        <f>_xlfn.XLOOKUP(U6878,'Lista Suspensa'!$AA$20:$AA$23,'Lista Suspensa'!$AB$20:$AB$23,"N/A")</f>
        <v>S</v>
      </c>
    </row>
    <row r="6879" spans="1:54" ht="12" customHeight="1">
      <c r="A6879" s="151" t="s">
        <v>67</v>
      </c>
      <c r="B6879" s="152">
        <v>46167</v>
      </c>
      <c r="C6879" s="153" t="s">
        <v>297</v>
      </c>
      <c r="D6879" s="153" t="s">
        <v>455</v>
      </c>
      <c r="E6879" s="164">
        <v>92635598</v>
      </c>
      <c r="F6879" s="163" t="s">
        <v>11387</v>
      </c>
      <c r="G6879" s="165">
        <v>18844833727</v>
      </c>
      <c r="H6879" s="162">
        <v>37138</v>
      </c>
      <c r="I6879" s="165">
        <v>24</v>
      </c>
      <c r="J6879" s="148" t="s">
        <v>70</v>
      </c>
      <c r="K6879" s="148" t="s">
        <v>101</v>
      </c>
      <c r="L6879" s="148"/>
      <c r="M6879" s="148"/>
      <c r="N6879" s="148">
        <v>380</v>
      </c>
      <c r="O6879" s="163" t="s">
        <v>11388</v>
      </c>
      <c r="P6879" s="227" t="s">
        <v>60</v>
      </c>
      <c r="Q6879" s="228" t="s">
        <v>8211</v>
      </c>
      <c r="R6879" s="229"/>
      <c r="S6879" s="229"/>
      <c r="T6879" s="229" t="s">
        <v>6983</v>
      </c>
      <c r="U6879" s="229" t="s">
        <v>8212</v>
      </c>
      <c r="V6879" s="162">
        <v>46177</v>
      </c>
      <c r="W6879" s="162"/>
      <c r="X6879" s="162"/>
      <c r="Y6879" s="166"/>
      <c r="Z6879" s="166"/>
      <c r="AA6879" s="148"/>
      <c r="AB6879" s="148"/>
      <c r="AC6879" s="182" t="e">
        <f t="shared" si="216"/>
        <v>#DIV/0!</v>
      </c>
      <c r="AD6879" s="153" t="e">
        <f t="shared" si="217"/>
        <v>#DIV/0!</v>
      </c>
      <c r="AE6879" s="148"/>
      <c r="AF6879" s="148"/>
      <c r="AG6879" s="162"/>
      <c r="AH6879" s="163"/>
      <c r="AI6879" s="167"/>
      <c r="AJ6879" s="148"/>
      <c r="AK6879" s="148"/>
      <c r="AL6879" s="148"/>
      <c r="AM6879" s="148"/>
      <c r="AN6879" s="148"/>
      <c r="AO6879" s="148"/>
      <c r="AP6879" s="147" t="s">
        <v>4751</v>
      </c>
      <c r="AQ6879" s="147" t="s">
        <v>67</v>
      </c>
      <c r="AR6879" s="147"/>
      <c r="AS6879" s="224" t="s">
        <v>68</v>
      </c>
      <c r="AT6879" s="225" t="str">
        <f>MONTH(B6879)&amp;"/"&amp;YEAR(B6879)</f>
        <v>5/2026</v>
      </c>
      <c r="AU6879" s="225">
        <f>WEEKNUM(B6879)-WEEKNUM(EOMONTH(B6879,-1)+1)+1</f>
        <v>5</v>
      </c>
      <c r="AV6879" s="224" t="str">
        <f>MONTH(R6879)&amp;"/"&amp;YEAR(R6879)</f>
        <v>1/1900</v>
      </c>
      <c r="AW6879" s="224" t="e">
        <f>WEEKNUM(R6879)-WEEKNUM(EOMONTH(R6879,-1)+1)+1</f>
        <v>#NUM!</v>
      </c>
      <c r="AX6879" s="224">
        <f>IF(BB6879="S",IF(Q6879="1. Aceitou o programa",R6879-B6879,0),0)</f>
        <v>0</v>
      </c>
      <c r="AY6879" s="224">
        <f>IF(BB6879="S",IF(AND(S6879&lt;&gt;"",R6879&lt;&gt;""),S6879-R6879,0),0)</f>
        <v>0</v>
      </c>
      <c r="AZ6879" s="224">
        <f>IF(BB6879="S",IF(Q6879="1. Aceitou o programa",IF(OR(X6879="Não se Aplica",X6879=""),IF(OR(W6879="Não se Aplica",W6879=""),0,W6879-V6879),AVERAGE(X6879-W6879,W6879-V6879)),0),0)</f>
        <v>0</v>
      </c>
      <c r="BA6879" s="224">
        <f>IF(BB6879="S",IF(AND(Q6879="1. Aceitou o programa",AH6879="Realizada"),IFERROR(IF(AG6879="",0,AG6879-R6879),0),0),0)</f>
        <v>0</v>
      </c>
      <c r="BB6879" s="224" t="str">
        <f>_xlfn.XLOOKUP(U6879,'Lista Suspensa'!$AA$20:$AA$23,'Lista Suspensa'!$AB$20:$AB$23,"N/A")</f>
        <v>S</v>
      </c>
    </row>
    <row r="6880" spans="1:54" ht="12" customHeight="1">
      <c r="A6880" s="151" t="s">
        <v>67</v>
      </c>
      <c r="B6880" s="152">
        <v>46167</v>
      </c>
      <c r="C6880" s="153" t="s">
        <v>297</v>
      </c>
      <c r="D6880" s="153" t="s">
        <v>455</v>
      </c>
      <c r="E6880" s="164">
        <v>95975968</v>
      </c>
      <c r="F6880" s="163" t="s">
        <v>11389</v>
      </c>
      <c r="G6880" s="165">
        <v>43936358842</v>
      </c>
      <c r="H6880" s="162">
        <v>34586</v>
      </c>
      <c r="I6880" s="165">
        <v>31</v>
      </c>
      <c r="J6880" s="148" t="s">
        <v>70</v>
      </c>
      <c r="K6880" s="148" t="s">
        <v>59</v>
      </c>
      <c r="L6880" s="148"/>
      <c r="M6880" s="148"/>
      <c r="N6880" s="148">
        <v>110</v>
      </c>
      <c r="O6880" s="163" t="s">
        <v>11390</v>
      </c>
      <c r="P6880" s="227" t="s">
        <v>60</v>
      </c>
      <c r="Q6880" s="228" t="s">
        <v>8211</v>
      </c>
      <c r="R6880" s="229"/>
      <c r="S6880" s="229"/>
      <c r="T6880" s="229" t="s">
        <v>6983</v>
      </c>
      <c r="U6880" s="229" t="s">
        <v>8212</v>
      </c>
      <c r="V6880" s="162">
        <v>46177</v>
      </c>
      <c r="W6880" s="162"/>
      <c r="X6880" s="162"/>
      <c r="Y6880" s="166"/>
      <c r="Z6880" s="166"/>
      <c r="AA6880" s="148"/>
      <c r="AB6880" s="148"/>
      <c r="AC6880" s="182" t="e">
        <f t="shared" si="216"/>
        <v>#DIV/0!</v>
      </c>
      <c r="AD6880" s="153" t="e">
        <f t="shared" si="217"/>
        <v>#DIV/0!</v>
      </c>
      <c r="AE6880" s="148"/>
      <c r="AF6880" s="148"/>
      <c r="AG6880" s="162"/>
      <c r="AH6880" s="163"/>
      <c r="AI6880" s="167"/>
      <c r="AJ6880" s="148"/>
      <c r="AK6880" s="148"/>
      <c r="AL6880" s="148"/>
      <c r="AM6880" s="148"/>
      <c r="AN6880" s="148"/>
      <c r="AO6880" s="148"/>
      <c r="AP6880" s="147" t="s">
        <v>4751</v>
      </c>
      <c r="AQ6880" s="147" t="s">
        <v>67</v>
      </c>
      <c r="AR6880" s="147"/>
      <c r="AS6880" s="224" t="s">
        <v>68</v>
      </c>
      <c r="AT6880" s="225" t="str">
        <f>MONTH(B6880)&amp;"/"&amp;YEAR(B6880)</f>
        <v>5/2026</v>
      </c>
      <c r="AU6880" s="225">
        <f>WEEKNUM(B6880)-WEEKNUM(EOMONTH(B6880,-1)+1)+1</f>
        <v>5</v>
      </c>
      <c r="AV6880" s="224" t="str">
        <f>MONTH(R6880)&amp;"/"&amp;YEAR(R6880)</f>
        <v>1/1900</v>
      </c>
      <c r="AW6880" s="224" t="e">
        <f>WEEKNUM(R6880)-WEEKNUM(EOMONTH(R6880,-1)+1)+1</f>
        <v>#NUM!</v>
      </c>
      <c r="AX6880" s="224">
        <f>IF(BB6880="S",IF(Q6880="1. Aceitou o programa",R6880-B6880,0),0)</f>
        <v>0</v>
      </c>
      <c r="AY6880" s="224">
        <f>IF(BB6880="S",IF(AND(S6880&lt;&gt;"",R6880&lt;&gt;""),S6880-R6880,0),0)</f>
        <v>0</v>
      </c>
      <c r="AZ6880" s="224">
        <f>IF(BB6880="S",IF(Q6880="1. Aceitou o programa",IF(OR(X6880="Não se Aplica",X6880=""),IF(OR(W6880="Não se Aplica",W6880=""),0,W6880-V6880),AVERAGE(X6880-W6880,W6880-V6880)),0),0)</f>
        <v>0</v>
      </c>
      <c r="BA6880" s="224">
        <f>IF(BB6880="S",IF(AND(Q6880="1. Aceitou o programa",AH6880="Realizada"),IFERROR(IF(AG6880="",0,AG6880-R6880),0),0),0)</f>
        <v>0</v>
      </c>
      <c r="BB6880" s="224" t="str">
        <f>_xlfn.XLOOKUP(U6880,'Lista Suspensa'!$AA$20:$AA$23,'Lista Suspensa'!$AB$20:$AB$23,"N/A")</f>
        <v>S</v>
      </c>
    </row>
    <row r="6881" spans="1:54" ht="12" customHeight="1">
      <c r="A6881" s="151" t="s">
        <v>67</v>
      </c>
      <c r="B6881" s="152">
        <v>46167</v>
      </c>
      <c r="C6881" s="153" t="s">
        <v>297</v>
      </c>
      <c r="D6881" s="153" t="s">
        <v>455</v>
      </c>
      <c r="E6881" s="164">
        <v>94957903</v>
      </c>
      <c r="F6881" s="163" t="s">
        <v>11391</v>
      </c>
      <c r="G6881" s="165">
        <v>37564734817</v>
      </c>
      <c r="H6881" s="162">
        <v>32759</v>
      </c>
      <c r="I6881" s="165">
        <v>36</v>
      </c>
      <c r="J6881" s="148" t="s">
        <v>58</v>
      </c>
      <c r="K6881" s="148" t="s">
        <v>59</v>
      </c>
      <c r="L6881" s="148"/>
      <c r="M6881" s="148"/>
      <c r="N6881" s="148">
        <v>60</v>
      </c>
      <c r="O6881" s="163">
        <v>11992535246</v>
      </c>
      <c r="P6881" s="227" t="s">
        <v>60</v>
      </c>
      <c r="Q6881" s="228" t="s">
        <v>8211</v>
      </c>
      <c r="R6881" s="229"/>
      <c r="S6881" s="229"/>
      <c r="T6881" s="229" t="s">
        <v>6983</v>
      </c>
      <c r="U6881" s="229" t="s">
        <v>8212</v>
      </c>
      <c r="V6881" s="162">
        <v>46177</v>
      </c>
      <c r="W6881" s="162"/>
      <c r="X6881" s="162"/>
      <c r="Y6881" s="166"/>
      <c r="Z6881" s="166"/>
      <c r="AA6881" s="148"/>
      <c r="AB6881" s="148"/>
      <c r="AC6881" s="182" t="e">
        <f t="shared" si="216"/>
        <v>#DIV/0!</v>
      </c>
      <c r="AD6881" s="153" t="e">
        <f t="shared" si="217"/>
        <v>#DIV/0!</v>
      </c>
      <c r="AE6881" s="148"/>
      <c r="AF6881" s="148"/>
      <c r="AG6881" s="162"/>
      <c r="AH6881" s="163"/>
      <c r="AI6881" s="167"/>
      <c r="AJ6881" s="148"/>
      <c r="AK6881" s="148"/>
      <c r="AL6881" s="148"/>
      <c r="AM6881" s="148"/>
      <c r="AN6881" s="148"/>
      <c r="AO6881" s="148"/>
      <c r="AP6881" s="147" t="s">
        <v>4751</v>
      </c>
      <c r="AQ6881" s="147" t="s">
        <v>67</v>
      </c>
      <c r="AR6881" s="147"/>
      <c r="AS6881" s="224" t="s">
        <v>68</v>
      </c>
      <c r="AT6881" s="225" t="str">
        <f>MONTH(B6881)&amp;"/"&amp;YEAR(B6881)</f>
        <v>5/2026</v>
      </c>
      <c r="AU6881" s="225">
        <f>WEEKNUM(B6881)-WEEKNUM(EOMONTH(B6881,-1)+1)+1</f>
        <v>5</v>
      </c>
      <c r="AV6881" s="224" t="str">
        <f>MONTH(R6881)&amp;"/"&amp;YEAR(R6881)</f>
        <v>1/1900</v>
      </c>
      <c r="AW6881" s="224" t="e">
        <f>WEEKNUM(R6881)-WEEKNUM(EOMONTH(R6881,-1)+1)+1</f>
        <v>#NUM!</v>
      </c>
      <c r="AX6881" s="224">
        <f>IF(BB6881="S",IF(Q6881="1. Aceitou o programa",R6881-B6881,0),0)</f>
        <v>0</v>
      </c>
      <c r="AY6881" s="224">
        <f>IF(BB6881="S",IF(AND(S6881&lt;&gt;"",R6881&lt;&gt;""),S6881-R6881,0),0)</f>
        <v>0</v>
      </c>
      <c r="AZ6881" s="224">
        <f>IF(BB6881="S",IF(Q6881="1. Aceitou o programa",IF(OR(X6881="Não se Aplica",X6881=""),IF(OR(W6881="Não se Aplica",W6881=""),0,W6881-V6881),AVERAGE(X6881-W6881,W6881-V6881)),0),0)</f>
        <v>0</v>
      </c>
      <c r="BA6881" s="224">
        <f>IF(BB6881="S",IF(AND(Q6881="1. Aceitou o programa",AH6881="Realizada"),IFERROR(IF(AG6881="",0,AG6881-R6881),0),0),0)</f>
        <v>0</v>
      </c>
      <c r="BB6881" s="224" t="str">
        <f>_xlfn.XLOOKUP(U6881,'Lista Suspensa'!$AA$20:$AA$23,'Lista Suspensa'!$AB$20:$AB$23,"N/A")</f>
        <v>S</v>
      </c>
    </row>
    <row r="6882" spans="1:54" ht="12" customHeight="1">
      <c r="A6882" s="151" t="s">
        <v>67</v>
      </c>
      <c r="B6882" s="152">
        <v>46167</v>
      </c>
      <c r="C6882" s="153" t="s">
        <v>297</v>
      </c>
      <c r="D6882" s="153" t="s">
        <v>455</v>
      </c>
      <c r="E6882" s="164">
        <v>95323459</v>
      </c>
      <c r="F6882" s="163" t="s">
        <v>11392</v>
      </c>
      <c r="G6882" s="165">
        <v>42813802808</v>
      </c>
      <c r="H6882" s="162">
        <v>36957</v>
      </c>
      <c r="I6882" s="165">
        <v>25</v>
      </c>
      <c r="J6882" s="148" t="s">
        <v>70</v>
      </c>
      <c r="K6882" s="148" t="s">
        <v>59</v>
      </c>
      <c r="L6882" s="148"/>
      <c r="M6882" s="148"/>
      <c r="N6882" s="148">
        <v>750</v>
      </c>
      <c r="O6882" s="163" t="s">
        <v>11393</v>
      </c>
      <c r="P6882" s="227" t="s">
        <v>60</v>
      </c>
      <c r="Q6882" s="228" t="s">
        <v>8211</v>
      </c>
      <c r="R6882" s="229"/>
      <c r="S6882" s="229"/>
      <c r="T6882" s="229" t="s">
        <v>6983</v>
      </c>
      <c r="U6882" s="229" t="s">
        <v>8212</v>
      </c>
      <c r="V6882" s="162">
        <v>46177</v>
      </c>
      <c r="W6882" s="162"/>
      <c r="X6882" s="162"/>
      <c r="Y6882" s="166"/>
      <c r="Z6882" s="166"/>
      <c r="AA6882" s="148"/>
      <c r="AB6882" s="148"/>
      <c r="AC6882" s="182" t="e">
        <f t="shared" si="216"/>
        <v>#DIV/0!</v>
      </c>
      <c r="AD6882" s="153" t="e">
        <f t="shared" si="217"/>
        <v>#DIV/0!</v>
      </c>
      <c r="AE6882" s="148"/>
      <c r="AF6882" s="148"/>
      <c r="AG6882" s="162"/>
      <c r="AH6882" s="163"/>
      <c r="AI6882" s="167"/>
      <c r="AJ6882" s="148"/>
      <c r="AK6882" s="148"/>
      <c r="AL6882" s="148"/>
      <c r="AM6882" s="148"/>
      <c r="AN6882" s="148"/>
      <c r="AO6882" s="148"/>
      <c r="AP6882" s="147" t="s">
        <v>4751</v>
      </c>
      <c r="AQ6882" s="147" t="s">
        <v>67</v>
      </c>
      <c r="AR6882" s="147"/>
      <c r="AS6882" s="224" t="s">
        <v>68</v>
      </c>
      <c r="AT6882" s="225" t="str">
        <f>MONTH(B6882)&amp;"/"&amp;YEAR(B6882)</f>
        <v>5/2026</v>
      </c>
      <c r="AU6882" s="225">
        <f>WEEKNUM(B6882)-WEEKNUM(EOMONTH(B6882,-1)+1)+1</f>
        <v>5</v>
      </c>
      <c r="AV6882" s="224" t="str">
        <f>MONTH(R6882)&amp;"/"&amp;YEAR(R6882)</f>
        <v>1/1900</v>
      </c>
      <c r="AW6882" s="224" t="e">
        <f>WEEKNUM(R6882)-WEEKNUM(EOMONTH(R6882,-1)+1)+1</f>
        <v>#NUM!</v>
      </c>
      <c r="AX6882" s="224">
        <f>IF(BB6882="S",IF(Q6882="1. Aceitou o programa",R6882-B6882,0),0)</f>
        <v>0</v>
      </c>
      <c r="AY6882" s="224">
        <f>IF(BB6882="S",IF(AND(S6882&lt;&gt;"",R6882&lt;&gt;""),S6882-R6882,0),0)</f>
        <v>0</v>
      </c>
      <c r="AZ6882" s="224">
        <f>IF(BB6882="S",IF(Q6882="1. Aceitou o programa",IF(OR(X6882="Não se Aplica",X6882=""),IF(OR(W6882="Não se Aplica",W6882=""),0,W6882-V6882),AVERAGE(X6882-W6882,W6882-V6882)),0),0)</f>
        <v>0</v>
      </c>
      <c r="BA6882" s="224">
        <f>IF(BB6882="S",IF(AND(Q6882="1. Aceitou o programa",AH6882="Realizada"),IFERROR(IF(AG6882="",0,AG6882-R6882),0),0),0)</f>
        <v>0</v>
      </c>
      <c r="BB6882" s="224" t="str">
        <f>_xlfn.XLOOKUP(U6882,'Lista Suspensa'!$AA$20:$AA$23,'Lista Suspensa'!$AB$20:$AB$23,"N/A")</f>
        <v>S</v>
      </c>
    </row>
    <row r="6883" spans="1:54" ht="12" customHeight="1">
      <c r="A6883" s="151" t="s">
        <v>67</v>
      </c>
      <c r="B6883" s="152">
        <v>46167</v>
      </c>
      <c r="C6883" s="153" t="s">
        <v>297</v>
      </c>
      <c r="D6883" s="153" t="s">
        <v>455</v>
      </c>
      <c r="E6883" s="164">
        <v>93121518</v>
      </c>
      <c r="F6883" s="163" t="s">
        <v>11394</v>
      </c>
      <c r="G6883" s="165">
        <v>14466076740</v>
      </c>
      <c r="H6883" s="162">
        <v>33597</v>
      </c>
      <c r="I6883" s="165">
        <v>34</v>
      </c>
      <c r="J6883" s="148" t="s">
        <v>70</v>
      </c>
      <c r="K6883" s="148" t="s">
        <v>101</v>
      </c>
      <c r="L6883" s="148"/>
      <c r="M6883" s="148"/>
      <c r="N6883" s="148">
        <v>120</v>
      </c>
      <c r="O6883" s="163" t="s">
        <v>11395</v>
      </c>
      <c r="P6883" s="227" t="s">
        <v>60</v>
      </c>
      <c r="Q6883" s="228" t="s">
        <v>8211</v>
      </c>
      <c r="R6883" s="229"/>
      <c r="S6883" s="229"/>
      <c r="T6883" s="229" t="s">
        <v>6983</v>
      </c>
      <c r="U6883" s="229" t="s">
        <v>8212</v>
      </c>
      <c r="V6883" s="162">
        <v>46177</v>
      </c>
      <c r="W6883" s="162"/>
      <c r="X6883" s="162"/>
      <c r="Y6883" s="166"/>
      <c r="Z6883" s="166"/>
      <c r="AA6883" s="148"/>
      <c r="AB6883" s="148"/>
      <c r="AC6883" s="182" t="e">
        <f t="shared" si="216"/>
        <v>#DIV/0!</v>
      </c>
      <c r="AD6883" s="153" t="e">
        <f t="shared" si="217"/>
        <v>#DIV/0!</v>
      </c>
      <c r="AE6883" s="148"/>
      <c r="AF6883" s="148"/>
      <c r="AG6883" s="162"/>
      <c r="AH6883" s="163"/>
      <c r="AI6883" s="167"/>
      <c r="AJ6883" s="148"/>
      <c r="AK6883" s="148"/>
      <c r="AL6883" s="148"/>
      <c r="AM6883" s="148"/>
      <c r="AN6883" s="148"/>
      <c r="AO6883" s="148"/>
      <c r="AP6883" s="147" t="s">
        <v>4751</v>
      </c>
      <c r="AQ6883" s="147" t="s">
        <v>67</v>
      </c>
      <c r="AR6883" s="147"/>
      <c r="AS6883" s="224" t="s">
        <v>68</v>
      </c>
      <c r="AT6883" s="225" t="str">
        <f>MONTH(B6883)&amp;"/"&amp;YEAR(B6883)</f>
        <v>5/2026</v>
      </c>
      <c r="AU6883" s="225">
        <f>WEEKNUM(B6883)-WEEKNUM(EOMONTH(B6883,-1)+1)+1</f>
        <v>5</v>
      </c>
      <c r="AV6883" s="224" t="str">
        <f>MONTH(R6883)&amp;"/"&amp;YEAR(R6883)</f>
        <v>1/1900</v>
      </c>
      <c r="AW6883" s="224" t="e">
        <f>WEEKNUM(R6883)-WEEKNUM(EOMONTH(R6883,-1)+1)+1</f>
        <v>#NUM!</v>
      </c>
      <c r="AX6883" s="224">
        <f>IF(BB6883="S",IF(Q6883="1. Aceitou o programa",R6883-B6883,0),0)</f>
        <v>0</v>
      </c>
      <c r="AY6883" s="224">
        <f>IF(BB6883="S",IF(AND(S6883&lt;&gt;"",R6883&lt;&gt;""),S6883-R6883,0),0)</f>
        <v>0</v>
      </c>
      <c r="AZ6883" s="224">
        <f>IF(BB6883="S",IF(Q6883="1. Aceitou o programa",IF(OR(X6883="Não se Aplica",X6883=""),IF(OR(W6883="Não se Aplica",W6883=""),0,W6883-V6883),AVERAGE(X6883-W6883,W6883-V6883)),0),0)</f>
        <v>0</v>
      </c>
      <c r="BA6883" s="224">
        <f>IF(BB6883="S",IF(AND(Q6883="1. Aceitou o programa",AH6883="Realizada"),IFERROR(IF(AG6883="",0,AG6883-R6883),0),0),0)</f>
        <v>0</v>
      </c>
      <c r="BB6883" s="224" t="str">
        <f>_xlfn.XLOOKUP(U6883,'Lista Suspensa'!$AA$20:$AA$23,'Lista Suspensa'!$AB$20:$AB$23,"N/A")</f>
        <v>S</v>
      </c>
    </row>
    <row r="6884" spans="1:54" ht="12" customHeight="1">
      <c r="A6884" s="151" t="s">
        <v>67</v>
      </c>
      <c r="B6884" s="152">
        <v>46167</v>
      </c>
      <c r="C6884" s="153" t="s">
        <v>297</v>
      </c>
      <c r="D6884" s="153" t="s">
        <v>455</v>
      </c>
      <c r="E6884" s="164">
        <v>88931580</v>
      </c>
      <c r="F6884" s="163" t="s">
        <v>11396</v>
      </c>
      <c r="G6884" s="165">
        <v>3966374935</v>
      </c>
      <c r="H6884" s="162">
        <v>30279</v>
      </c>
      <c r="I6884" s="165">
        <v>43</v>
      </c>
      <c r="J6884" s="148" t="s">
        <v>58</v>
      </c>
      <c r="K6884" s="148" t="s">
        <v>101</v>
      </c>
      <c r="L6884" s="148"/>
      <c r="M6884" s="148"/>
      <c r="N6884" s="148">
        <v>380</v>
      </c>
      <c r="O6884" s="163" t="s">
        <v>11397</v>
      </c>
      <c r="P6884" s="227" t="s">
        <v>60</v>
      </c>
      <c r="Q6884" s="228" t="s">
        <v>8211</v>
      </c>
      <c r="R6884" s="229"/>
      <c r="S6884" s="229"/>
      <c r="T6884" s="229" t="s">
        <v>6983</v>
      </c>
      <c r="U6884" s="229" t="s">
        <v>8212</v>
      </c>
      <c r="V6884" s="162">
        <v>46177</v>
      </c>
      <c r="W6884" s="162"/>
      <c r="X6884" s="162"/>
      <c r="Y6884" s="166"/>
      <c r="Z6884" s="166"/>
      <c r="AA6884" s="148"/>
      <c r="AB6884" s="148"/>
      <c r="AC6884" s="182" t="e">
        <f t="shared" si="216"/>
        <v>#DIV/0!</v>
      </c>
      <c r="AD6884" s="153" t="e">
        <f t="shared" si="217"/>
        <v>#DIV/0!</v>
      </c>
      <c r="AE6884" s="148"/>
      <c r="AF6884" s="148"/>
      <c r="AG6884" s="162"/>
      <c r="AH6884" s="163"/>
      <c r="AI6884" s="167"/>
      <c r="AJ6884" s="148"/>
      <c r="AK6884" s="148"/>
      <c r="AL6884" s="148"/>
      <c r="AM6884" s="148"/>
      <c r="AN6884" s="148"/>
      <c r="AO6884" s="148"/>
      <c r="AP6884" s="147" t="s">
        <v>4751</v>
      </c>
      <c r="AQ6884" s="147" t="s">
        <v>67</v>
      </c>
      <c r="AR6884" s="147"/>
      <c r="AS6884" s="224" t="s">
        <v>68</v>
      </c>
      <c r="AT6884" s="225" t="str">
        <f>MONTH(B6884)&amp;"/"&amp;YEAR(B6884)</f>
        <v>5/2026</v>
      </c>
      <c r="AU6884" s="225">
        <f>WEEKNUM(B6884)-WEEKNUM(EOMONTH(B6884,-1)+1)+1</f>
        <v>5</v>
      </c>
      <c r="AV6884" s="224" t="str">
        <f>MONTH(R6884)&amp;"/"&amp;YEAR(R6884)</f>
        <v>1/1900</v>
      </c>
      <c r="AW6884" s="224" t="e">
        <f>WEEKNUM(R6884)-WEEKNUM(EOMONTH(R6884,-1)+1)+1</f>
        <v>#NUM!</v>
      </c>
      <c r="AX6884" s="224">
        <f>IF(BB6884="S",IF(Q6884="1. Aceitou o programa",R6884-B6884,0),0)</f>
        <v>0</v>
      </c>
      <c r="AY6884" s="224">
        <f>IF(BB6884="S",IF(AND(S6884&lt;&gt;"",R6884&lt;&gt;""),S6884-R6884,0),0)</f>
        <v>0</v>
      </c>
      <c r="AZ6884" s="224">
        <f>IF(BB6884="S",IF(Q6884="1. Aceitou o programa",IF(OR(X6884="Não se Aplica",X6884=""),IF(OR(W6884="Não se Aplica",W6884=""),0,W6884-V6884),AVERAGE(X6884-W6884,W6884-V6884)),0),0)</f>
        <v>0</v>
      </c>
      <c r="BA6884" s="224">
        <f>IF(BB6884="S",IF(AND(Q6884="1. Aceitou o programa",AH6884="Realizada"),IFERROR(IF(AG6884="",0,AG6884-R6884),0),0),0)</f>
        <v>0</v>
      </c>
      <c r="BB6884" s="224" t="str">
        <f>_xlfn.XLOOKUP(U6884,'Lista Suspensa'!$AA$20:$AA$23,'Lista Suspensa'!$AB$20:$AB$23,"N/A")</f>
        <v>S</v>
      </c>
    </row>
    <row r="6885" spans="1:54" ht="12" customHeight="1">
      <c r="A6885" s="148" t="s">
        <v>67</v>
      </c>
      <c r="B6885" s="162">
        <v>46168</v>
      </c>
      <c r="C6885" s="153" t="s">
        <v>297</v>
      </c>
      <c r="D6885" s="153" t="s">
        <v>455</v>
      </c>
      <c r="E6885" s="164">
        <v>97468821</v>
      </c>
      <c r="F6885" s="163" t="s">
        <v>11398</v>
      </c>
      <c r="G6885" s="165">
        <v>12452916706</v>
      </c>
      <c r="H6885" s="162">
        <v>32116</v>
      </c>
      <c r="I6885" s="165">
        <v>38</v>
      </c>
      <c r="J6885" s="148" t="s">
        <v>58</v>
      </c>
      <c r="K6885" s="148" t="s">
        <v>101</v>
      </c>
      <c r="L6885" s="148"/>
      <c r="M6885" s="148"/>
      <c r="N6885" s="148">
        <v>450</v>
      </c>
      <c r="O6885" s="163" t="s">
        <v>11399</v>
      </c>
      <c r="P6885" s="227" t="s">
        <v>60</v>
      </c>
      <c r="Q6885" s="228" t="s">
        <v>8211</v>
      </c>
      <c r="R6885" s="229"/>
      <c r="S6885" s="229"/>
      <c r="T6885" s="229" t="s">
        <v>6983</v>
      </c>
      <c r="U6885" s="229" t="s">
        <v>8212</v>
      </c>
      <c r="V6885" s="162">
        <v>46177</v>
      </c>
      <c r="W6885" s="162"/>
      <c r="X6885" s="162"/>
      <c r="Y6885" s="166"/>
      <c r="Z6885" s="166"/>
      <c r="AA6885" s="148"/>
      <c r="AB6885" s="148"/>
      <c r="AC6885" s="182" t="e">
        <f t="shared" si="216"/>
        <v>#DIV/0!</v>
      </c>
      <c r="AD6885" s="153" t="e">
        <f t="shared" si="217"/>
        <v>#DIV/0!</v>
      </c>
      <c r="AE6885" s="148"/>
      <c r="AF6885" s="148"/>
      <c r="AG6885" s="162"/>
      <c r="AH6885" s="163"/>
      <c r="AI6885" s="167"/>
      <c r="AJ6885" s="148"/>
      <c r="AK6885" s="148"/>
      <c r="AL6885" s="148"/>
      <c r="AM6885" s="148"/>
      <c r="AN6885" s="148"/>
      <c r="AO6885" s="148"/>
      <c r="AP6885" s="148" t="s">
        <v>4751</v>
      </c>
      <c r="AQ6885" s="148" t="s">
        <v>67</v>
      </c>
      <c r="AR6885" s="148"/>
      <c r="AS6885" s="224" t="s">
        <v>68</v>
      </c>
      <c r="AT6885" s="225" t="str">
        <f>MONTH(B6885)&amp;"/"&amp;YEAR(B6885)</f>
        <v>5/2026</v>
      </c>
      <c r="AU6885" s="225">
        <f>WEEKNUM(B6885)-WEEKNUM(EOMONTH(B6885,-1)+1)+1</f>
        <v>5</v>
      </c>
      <c r="AV6885" s="224" t="str">
        <f>MONTH(R6885)&amp;"/"&amp;YEAR(R6885)</f>
        <v>1/1900</v>
      </c>
      <c r="AW6885" s="224" t="e">
        <f>WEEKNUM(R6885)-WEEKNUM(EOMONTH(R6885,-1)+1)+1</f>
        <v>#NUM!</v>
      </c>
      <c r="AX6885" s="224">
        <f>IF(BB6885="S",IF(Q6885="1. Aceitou o programa",R6885-B6885,0),0)</f>
        <v>0</v>
      </c>
      <c r="AY6885" s="224">
        <f>IF(BB6885="S",IF(AND(S6885&lt;&gt;"",R6885&lt;&gt;""),S6885-R6885,0),0)</f>
        <v>0</v>
      </c>
      <c r="AZ6885" s="224">
        <f>IF(BB6885="S",IF(Q6885="1. Aceitou o programa",IF(OR(X6885="Não se Aplica",X6885=""),IF(OR(W6885="Não se Aplica",W6885=""),0,W6885-V6885),AVERAGE(X6885-W6885,W6885-V6885)),0),0)</f>
        <v>0</v>
      </c>
      <c r="BA6885" s="224">
        <f>IF(BB6885="S",IF(AND(Q6885="1. Aceitou o programa",AH6885="Realizada"),IFERROR(IF(AG6885="",0,AG6885-R6885),0),0),0)</f>
        <v>0</v>
      </c>
      <c r="BB6885" s="224" t="str">
        <f>_xlfn.XLOOKUP(U6885,'Lista Suspensa'!$AA$20:$AA$23,'Lista Suspensa'!$AB$20:$AB$23,"N/A")</f>
        <v>S</v>
      </c>
    </row>
    <row r="6886" spans="1:54" ht="12" customHeight="1">
      <c r="A6886" s="148" t="s">
        <v>67</v>
      </c>
      <c r="B6886" s="162">
        <v>46168</v>
      </c>
      <c r="C6886" s="153" t="s">
        <v>297</v>
      </c>
      <c r="D6886" s="153" t="s">
        <v>455</v>
      </c>
      <c r="E6886" s="164">
        <v>95916429</v>
      </c>
      <c r="F6886" s="163" t="s">
        <v>11400</v>
      </c>
      <c r="G6886" s="165">
        <v>29047582837</v>
      </c>
      <c r="H6886" s="162">
        <v>29025</v>
      </c>
      <c r="I6886" s="165">
        <v>46</v>
      </c>
      <c r="J6886" s="148" t="s">
        <v>58</v>
      </c>
      <c r="K6886" s="148" t="s">
        <v>59</v>
      </c>
      <c r="L6886" s="148"/>
      <c r="M6886" s="148"/>
      <c r="N6886" s="148">
        <v>60</v>
      </c>
      <c r="O6886" s="163" t="s">
        <v>11401</v>
      </c>
      <c r="P6886" s="227" t="s">
        <v>60</v>
      </c>
      <c r="Q6886" s="157" t="s">
        <v>110</v>
      </c>
      <c r="R6886" s="158">
        <v>46174</v>
      </c>
      <c r="S6886" s="229"/>
      <c r="T6886" s="159" t="s">
        <v>62</v>
      </c>
      <c r="U6886" s="159" t="s">
        <v>111</v>
      </c>
      <c r="V6886" s="162">
        <v>46177</v>
      </c>
      <c r="W6886" s="162"/>
      <c r="X6886" s="162"/>
      <c r="Y6886" s="166"/>
      <c r="Z6886" s="160" t="s">
        <v>128</v>
      </c>
      <c r="AA6886" s="153">
        <v>135</v>
      </c>
      <c r="AB6886" s="153">
        <v>1.76</v>
      </c>
      <c r="AC6886" s="182">
        <f t="shared" si="216"/>
        <v>43.582128099173552</v>
      </c>
      <c r="AD6886" s="153" t="str">
        <f t="shared" si="217"/>
        <v>OBESIDADE III</v>
      </c>
      <c r="AE6886" s="233" t="s">
        <v>66</v>
      </c>
      <c r="AF6886" s="148"/>
      <c r="AG6886" s="162"/>
      <c r="AH6886" s="163"/>
      <c r="AI6886" s="167"/>
      <c r="AJ6886" s="148"/>
      <c r="AK6886" s="148"/>
      <c r="AL6886" s="207" t="s">
        <v>85</v>
      </c>
      <c r="AM6886" s="148"/>
      <c r="AN6886" s="148"/>
      <c r="AO6886" s="207" t="str">
        <f ca="1">IF(R6886="","",IF(R6886&gt;TODAY(),"0 meses",DATEDIF(R6886,TODAY(),"m") &amp; " meses"))</f>
        <v>0 meses</v>
      </c>
      <c r="AP6886" s="148" t="s">
        <v>4751</v>
      </c>
      <c r="AQ6886" s="148" t="s">
        <v>67</v>
      </c>
      <c r="AR6886" s="148"/>
      <c r="AS6886" s="224" t="s">
        <v>68</v>
      </c>
      <c r="AT6886" s="225" t="str">
        <f>MONTH(B6886)&amp;"/"&amp;YEAR(B6886)</f>
        <v>5/2026</v>
      </c>
      <c r="AU6886" s="225">
        <f>WEEKNUM(B6886)-WEEKNUM(EOMONTH(B6886,-1)+1)+1</f>
        <v>5</v>
      </c>
      <c r="AV6886" s="224" t="str">
        <f>MONTH(R6886)&amp;"/"&amp;YEAR(R6886)</f>
        <v>6/2026</v>
      </c>
      <c r="AW6886" s="224">
        <f>WEEKNUM(R6886)-WEEKNUM(EOMONTH(R6886,-1)+1)+1</f>
        <v>1</v>
      </c>
      <c r="AX6886" s="224">
        <f>IF(BB6886="S",IF(Q6886="1. Aceitou o programa",R6886-B6886,0),0)</f>
        <v>6</v>
      </c>
      <c r="AY6886" s="224">
        <f>IF(BB6886="S",IF(AND(S6886&lt;&gt;"",R6886&lt;&gt;""),S6886-R6886,0),0)</f>
        <v>0</v>
      </c>
      <c r="AZ6886" s="224">
        <f>IF(BB6886="S",IF(Q6886="1. Aceitou o programa",IF(OR(X6886="Não se Aplica",X6886=""),IF(OR(W6886="Não se Aplica",W6886=""),0,W6886-V6886),AVERAGE(X6886-W6886,W6886-V6886)),0),0)</f>
        <v>0</v>
      </c>
      <c r="BA6886" s="224">
        <f>IF(BB6886="S",IF(AND(Q6886="1. Aceitou o programa",AH6886="Realizada"),IFERROR(IF(AG6886="",0,AG6886-R6886),0),0),0)</f>
        <v>0</v>
      </c>
      <c r="BB6886" s="224" t="str">
        <f>_xlfn.XLOOKUP(U6886,'Lista Suspensa'!$AA$20:$AA$23,'Lista Suspensa'!$AB$20:$AB$23,"N/A")</f>
        <v>S</v>
      </c>
    </row>
    <row r="6887" spans="1:54" ht="12" customHeight="1">
      <c r="A6887" s="148" t="s">
        <v>67</v>
      </c>
      <c r="B6887" s="162">
        <v>46168</v>
      </c>
      <c r="C6887" s="153" t="s">
        <v>297</v>
      </c>
      <c r="D6887" s="153" t="s">
        <v>455</v>
      </c>
      <c r="E6887" s="164">
        <v>84732604</v>
      </c>
      <c r="F6887" s="163" t="s">
        <v>11402</v>
      </c>
      <c r="G6887" s="165">
        <v>36925530803</v>
      </c>
      <c r="H6887" s="162">
        <v>33930</v>
      </c>
      <c r="I6887" s="165">
        <v>33</v>
      </c>
      <c r="J6887" s="148" t="s">
        <v>70</v>
      </c>
      <c r="K6887" s="148" t="s">
        <v>59</v>
      </c>
      <c r="L6887" s="148"/>
      <c r="M6887" s="148"/>
      <c r="N6887" s="148">
        <v>80</v>
      </c>
      <c r="O6887" s="163" t="s">
        <v>11403</v>
      </c>
      <c r="P6887" s="227" t="s">
        <v>60</v>
      </c>
      <c r="Q6887" s="228" t="s">
        <v>8211</v>
      </c>
      <c r="R6887" s="229"/>
      <c r="S6887" s="229"/>
      <c r="T6887" s="229" t="s">
        <v>6983</v>
      </c>
      <c r="U6887" s="229" t="s">
        <v>8212</v>
      </c>
      <c r="V6887" s="162">
        <v>46177</v>
      </c>
      <c r="W6887" s="162"/>
      <c r="X6887" s="162"/>
      <c r="Y6887" s="166"/>
      <c r="Z6887" s="166"/>
      <c r="AA6887" s="148"/>
      <c r="AB6887" s="148"/>
      <c r="AC6887" s="182" t="e">
        <f t="shared" si="216"/>
        <v>#DIV/0!</v>
      </c>
      <c r="AD6887" s="153" t="e">
        <f t="shared" si="217"/>
        <v>#DIV/0!</v>
      </c>
      <c r="AE6887" s="148"/>
      <c r="AF6887" s="148"/>
      <c r="AG6887" s="162"/>
      <c r="AH6887" s="163"/>
      <c r="AI6887" s="167"/>
      <c r="AJ6887" s="148"/>
      <c r="AK6887" s="148"/>
      <c r="AL6887" s="148"/>
      <c r="AM6887" s="148"/>
      <c r="AN6887" s="148"/>
      <c r="AO6887" s="148"/>
      <c r="AP6887" s="148" t="s">
        <v>4751</v>
      </c>
      <c r="AQ6887" s="148" t="s">
        <v>67</v>
      </c>
      <c r="AR6887" s="148"/>
      <c r="AS6887" s="224" t="s">
        <v>68</v>
      </c>
      <c r="AT6887" s="225" t="str">
        <f>MONTH(B6887)&amp;"/"&amp;YEAR(B6887)</f>
        <v>5/2026</v>
      </c>
      <c r="AU6887" s="225">
        <f>WEEKNUM(B6887)-WEEKNUM(EOMONTH(B6887,-1)+1)+1</f>
        <v>5</v>
      </c>
      <c r="AV6887" s="224" t="str">
        <f>MONTH(R6887)&amp;"/"&amp;YEAR(R6887)</f>
        <v>1/1900</v>
      </c>
      <c r="AW6887" s="224" t="e">
        <f>WEEKNUM(R6887)-WEEKNUM(EOMONTH(R6887,-1)+1)+1</f>
        <v>#NUM!</v>
      </c>
      <c r="AX6887" s="224">
        <f>IF(BB6887="S",IF(Q6887="1. Aceitou o programa",R6887-B6887,0),0)</f>
        <v>0</v>
      </c>
      <c r="AY6887" s="224">
        <f>IF(BB6887="S",IF(AND(S6887&lt;&gt;"",R6887&lt;&gt;""),S6887-R6887,0),0)</f>
        <v>0</v>
      </c>
      <c r="AZ6887" s="224">
        <f>IF(BB6887="S",IF(Q6887="1. Aceitou o programa",IF(OR(X6887="Não se Aplica",X6887=""),IF(OR(W6887="Não se Aplica",W6887=""),0,W6887-V6887),AVERAGE(X6887-W6887,W6887-V6887)),0),0)</f>
        <v>0</v>
      </c>
      <c r="BA6887" s="224">
        <f>IF(BB6887="S",IF(AND(Q6887="1. Aceitou o programa",AH6887="Realizada"),IFERROR(IF(AG6887="",0,AG6887-R6887),0),0),0)</f>
        <v>0</v>
      </c>
      <c r="BB6887" s="224" t="str">
        <f>_xlfn.XLOOKUP(U6887,'Lista Suspensa'!$AA$20:$AA$23,'Lista Suspensa'!$AB$20:$AB$23,"N/A")</f>
        <v>S</v>
      </c>
    </row>
    <row r="6888" spans="1:54" ht="12" customHeight="1">
      <c r="A6888" s="148" t="s">
        <v>67</v>
      </c>
      <c r="B6888" s="162">
        <v>46168</v>
      </c>
      <c r="C6888" s="153" t="s">
        <v>297</v>
      </c>
      <c r="D6888" s="153" t="s">
        <v>455</v>
      </c>
      <c r="E6888" s="164">
        <v>94388194</v>
      </c>
      <c r="F6888" s="163" t="s">
        <v>11404</v>
      </c>
      <c r="G6888" s="165">
        <v>34389317881</v>
      </c>
      <c r="H6888" s="162">
        <v>31220</v>
      </c>
      <c r="I6888" s="165">
        <v>40</v>
      </c>
      <c r="J6888" s="148" t="s">
        <v>70</v>
      </c>
      <c r="K6888" s="148" t="s">
        <v>59</v>
      </c>
      <c r="L6888" s="148"/>
      <c r="M6888" s="148"/>
      <c r="N6888" s="148">
        <v>60</v>
      </c>
      <c r="O6888" s="163">
        <v>11956761702</v>
      </c>
      <c r="P6888" s="227" t="s">
        <v>60</v>
      </c>
      <c r="Q6888" s="228" t="s">
        <v>8211</v>
      </c>
      <c r="R6888" s="229"/>
      <c r="S6888" s="229"/>
      <c r="T6888" s="229" t="s">
        <v>6983</v>
      </c>
      <c r="U6888" s="229" t="s">
        <v>8212</v>
      </c>
      <c r="V6888" s="162">
        <v>46177</v>
      </c>
      <c r="W6888" s="162"/>
      <c r="X6888" s="162"/>
      <c r="Y6888" s="166"/>
      <c r="Z6888" s="166"/>
      <c r="AA6888" s="148"/>
      <c r="AB6888" s="148"/>
      <c r="AC6888" s="182" t="e">
        <f t="shared" si="216"/>
        <v>#DIV/0!</v>
      </c>
      <c r="AD6888" s="153" t="e">
        <f t="shared" si="217"/>
        <v>#DIV/0!</v>
      </c>
      <c r="AE6888" s="148"/>
      <c r="AF6888" s="148"/>
      <c r="AG6888" s="162"/>
      <c r="AH6888" s="163"/>
      <c r="AI6888" s="167"/>
      <c r="AJ6888" s="148"/>
      <c r="AK6888" s="148"/>
      <c r="AL6888" s="148"/>
      <c r="AM6888" s="148"/>
      <c r="AN6888" s="148"/>
      <c r="AO6888" s="148"/>
      <c r="AP6888" s="148" t="s">
        <v>4751</v>
      </c>
      <c r="AQ6888" s="148" t="s">
        <v>67</v>
      </c>
      <c r="AR6888" s="148"/>
      <c r="AS6888" s="224" t="s">
        <v>68</v>
      </c>
      <c r="AT6888" s="225" t="str">
        <f>MONTH(B6888)&amp;"/"&amp;YEAR(B6888)</f>
        <v>5/2026</v>
      </c>
      <c r="AU6888" s="225">
        <f>WEEKNUM(B6888)-WEEKNUM(EOMONTH(B6888,-1)+1)+1</f>
        <v>5</v>
      </c>
      <c r="AV6888" s="224" t="str">
        <f>MONTH(R6888)&amp;"/"&amp;YEAR(R6888)</f>
        <v>1/1900</v>
      </c>
      <c r="AW6888" s="224" t="e">
        <f>WEEKNUM(R6888)-WEEKNUM(EOMONTH(R6888,-1)+1)+1</f>
        <v>#NUM!</v>
      </c>
      <c r="AX6888" s="224">
        <f>IF(BB6888="S",IF(Q6888="1. Aceitou o programa",R6888-B6888,0),0)</f>
        <v>0</v>
      </c>
      <c r="AY6888" s="224">
        <f>IF(BB6888="S",IF(AND(S6888&lt;&gt;"",R6888&lt;&gt;""),S6888-R6888,0),0)</f>
        <v>0</v>
      </c>
      <c r="AZ6888" s="224">
        <f>IF(BB6888="S",IF(Q6888="1. Aceitou o programa",IF(OR(X6888="Não se Aplica",X6888=""),IF(OR(W6888="Não se Aplica",W6888=""),0,W6888-V6888),AVERAGE(X6888-W6888,W6888-V6888)),0),0)</f>
        <v>0</v>
      </c>
      <c r="BA6888" s="224">
        <f>IF(BB6888="S",IF(AND(Q6888="1. Aceitou o programa",AH6888="Realizada"),IFERROR(IF(AG6888="",0,AG6888-R6888),0),0),0)</f>
        <v>0</v>
      </c>
      <c r="BB6888" s="224" t="str">
        <f>_xlfn.XLOOKUP(U6888,'Lista Suspensa'!$AA$20:$AA$23,'Lista Suspensa'!$AB$20:$AB$23,"N/A")</f>
        <v>S</v>
      </c>
    </row>
    <row r="6889" spans="1:54" ht="12" customHeight="1">
      <c r="A6889" s="148" t="s">
        <v>67</v>
      </c>
      <c r="B6889" s="162">
        <v>46168</v>
      </c>
      <c r="C6889" s="153" t="s">
        <v>297</v>
      </c>
      <c r="D6889" s="153" t="s">
        <v>455</v>
      </c>
      <c r="E6889" s="164">
        <v>84822396</v>
      </c>
      <c r="F6889" s="163" t="s">
        <v>11405</v>
      </c>
      <c r="G6889" s="165">
        <v>40640855822</v>
      </c>
      <c r="H6889" s="162">
        <v>35744</v>
      </c>
      <c r="I6889" s="165">
        <v>28</v>
      </c>
      <c r="J6889" s="148" t="s">
        <v>58</v>
      </c>
      <c r="K6889" s="148" t="s">
        <v>59</v>
      </c>
      <c r="L6889" s="148"/>
      <c r="M6889" s="148"/>
      <c r="N6889" s="148">
        <v>500</v>
      </c>
      <c r="O6889" s="163">
        <v>11938004233</v>
      </c>
      <c r="P6889" s="227" t="s">
        <v>60</v>
      </c>
      <c r="Q6889" s="228" t="s">
        <v>8211</v>
      </c>
      <c r="R6889" s="229"/>
      <c r="S6889" s="229"/>
      <c r="T6889" s="229" t="s">
        <v>6983</v>
      </c>
      <c r="U6889" s="229" t="s">
        <v>8212</v>
      </c>
      <c r="V6889" s="162">
        <v>46177</v>
      </c>
      <c r="W6889" s="162"/>
      <c r="X6889" s="162"/>
      <c r="Y6889" s="166"/>
      <c r="Z6889" s="166"/>
      <c r="AA6889" s="148"/>
      <c r="AB6889" s="148"/>
      <c r="AC6889" s="182" t="e">
        <f t="shared" si="216"/>
        <v>#DIV/0!</v>
      </c>
      <c r="AD6889" s="153" t="e">
        <f t="shared" si="217"/>
        <v>#DIV/0!</v>
      </c>
      <c r="AE6889" s="148"/>
      <c r="AF6889" s="148"/>
      <c r="AG6889" s="162"/>
      <c r="AH6889" s="163"/>
      <c r="AI6889" s="167"/>
      <c r="AJ6889" s="148"/>
      <c r="AK6889" s="148"/>
      <c r="AL6889" s="148"/>
      <c r="AM6889" s="148"/>
      <c r="AN6889" s="148"/>
      <c r="AO6889" s="148"/>
      <c r="AP6889" s="148" t="s">
        <v>4751</v>
      </c>
      <c r="AQ6889" s="148" t="s">
        <v>67</v>
      </c>
      <c r="AR6889" s="148"/>
      <c r="AS6889" s="224" t="s">
        <v>68</v>
      </c>
      <c r="AT6889" s="225" t="str">
        <f>MONTH(B6889)&amp;"/"&amp;YEAR(B6889)</f>
        <v>5/2026</v>
      </c>
      <c r="AU6889" s="225">
        <f>WEEKNUM(B6889)-WEEKNUM(EOMONTH(B6889,-1)+1)+1</f>
        <v>5</v>
      </c>
      <c r="AV6889" s="224" t="str">
        <f>MONTH(R6889)&amp;"/"&amp;YEAR(R6889)</f>
        <v>1/1900</v>
      </c>
      <c r="AW6889" s="224" t="e">
        <f>WEEKNUM(R6889)-WEEKNUM(EOMONTH(R6889,-1)+1)+1</f>
        <v>#NUM!</v>
      </c>
      <c r="AX6889" s="224">
        <f>IF(BB6889="S",IF(Q6889="1. Aceitou o programa",R6889-B6889,0),0)</f>
        <v>0</v>
      </c>
      <c r="AY6889" s="224">
        <f>IF(BB6889="S",IF(AND(S6889&lt;&gt;"",R6889&lt;&gt;""),S6889-R6889,0),0)</f>
        <v>0</v>
      </c>
      <c r="AZ6889" s="224">
        <f>IF(BB6889="S",IF(Q6889="1. Aceitou o programa",IF(OR(X6889="Não se Aplica",X6889=""),IF(OR(W6889="Não se Aplica",W6889=""),0,W6889-V6889),AVERAGE(X6889-W6889,W6889-V6889)),0),0)</f>
        <v>0</v>
      </c>
      <c r="BA6889" s="224">
        <f>IF(BB6889="S",IF(AND(Q6889="1. Aceitou o programa",AH6889="Realizada"),IFERROR(IF(AG6889="",0,AG6889-R6889),0),0),0)</f>
        <v>0</v>
      </c>
      <c r="BB6889" s="224" t="str">
        <f>_xlfn.XLOOKUP(U6889,'Lista Suspensa'!$AA$20:$AA$23,'Lista Suspensa'!$AB$20:$AB$23,"N/A")</f>
        <v>S</v>
      </c>
    </row>
    <row r="6890" spans="1:54" ht="12" customHeight="1">
      <c r="A6890" s="148" t="s">
        <v>67</v>
      </c>
      <c r="B6890" s="162">
        <v>46168</v>
      </c>
      <c r="C6890" s="153" t="s">
        <v>297</v>
      </c>
      <c r="D6890" s="153" t="s">
        <v>455</v>
      </c>
      <c r="E6890" s="164">
        <v>97495957</v>
      </c>
      <c r="F6890" s="163" t="s">
        <v>11406</v>
      </c>
      <c r="G6890" s="165">
        <v>12329445725</v>
      </c>
      <c r="H6890" s="162">
        <v>32939</v>
      </c>
      <c r="I6890" s="165">
        <v>36</v>
      </c>
      <c r="J6890" s="148" t="s">
        <v>70</v>
      </c>
      <c r="K6890" s="148" t="s">
        <v>101</v>
      </c>
      <c r="L6890" s="148"/>
      <c r="M6890" s="148"/>
      <c r="N6890" s="148">
        <v>120</v>
      </c>
      <c r="O6890" s="163" t="s">
        <v>11407</v>
      </c>
      <c r="P6890" s="227" t="s">
        <v>60</v>
      </c>
      <c r="Q6890" s="228" t="s">
        <v>8211</v>
      </c>
      <c r="R6890" s="229"/>
      <c r="S6890" s="229"/>
      <c r="T6890" s="229" t="s">
        <v>6983</v>
      </c>
      <c r="U6890" s="229" t="s">
        <v>8212</v>
      </c>
      <c r="V6890" s="162">
        <v>46177</v>
      </c>
      <c r="W6890" s="162"/>
      <c r="X6890" s="162"/>
      <c r="Y6890" s="166"/>
      <c r="Z6890" s="166"/>
      <c r="AA6890" s="148"/>
      <c r="AB6890" s="148"/>
      <c r="AC6890" s="182" t="e">
        <f t="shared" si="216"/>
        <v>#DIV/0!</v>
      </c>
      <c r="AD6890" s="153" t="e">
        <f t="shared" si="217"/>
        <v>#DIV/0!</v>
      </c>
      <c r="AE6890" s="148"/>
      <c r="AF6890" s="148"/>
      <c r="AG6890" s="162"/>
      <c r="AH6890" s="163"/>
      <c r="AI6890" s="167"/>
      <c r="AJ6890" s="148"/>
      <c r="AK6890" s="148"/>
      <c r="AL6890" s="148"/>
      <c r="AM6890" s="148"/>
      <c r="AN6890" s="148"/>
      <c r="AO6890" s="148"/>
      <c r="AP6890" s="148" t="s">
        <v>4751</v>
      </c>
      <c r="AQ6890" s="148" t="s">
        <v>67</v>
      </c>
      <c r="AR6890" s="148"/>
      <c r="AS6890" s="224" t="s">
        <v>68</v>
      </c>
      <c r="AT6890" s="225" t="str">
        <f>MONTH(B6890)&amp;"/"&amp;YEAR(B6890)</f>
        <v>5/2026</v>
      </c>
      <c r="AU6890" s="225">
        <f>WEEKNUM(B6890)-WEEKNUM(EOMONTH(B6890,-1)+1)+1</f>
        <v>5</v>
      </c>
      <c r="AV6890" s="224" t="str">
        <f>MONTH(R6890)&amp;"/"&amp;YEAR(R6890)</f>
        <v>1/1900</v>
      </c>
      <c r="AW6890" s="224" t="e">
        <f>WEEKNUM(R6890)-WEEKNUM(EOMONTH(R6890,-1)+1)+1</f>
        <v>#NUM!</v>
      </c>
      <c r="AX6890" s="224">
        <f>IF(BB6890="S",IF(Q6890="1. Aceitou o programa",R6890-B6890,0),0)</f>
        <v>0</v>
      </c>
      <c r="AY6890" s="224">
        <f>IF(BB6890="S",IF(AND(S6890&lt;&gt;"",R6890&lt;&gt;""),S6890-R6890,0),0)</f>
        <v>0</v>
      </c>
      <c r="AZ6890" s="224">
        <f>IF(BB6890="S",IF(Q6890="1. Aceitou o programa",IF(OR(X6890="Não se Aplica",X6890=""),IF(OR(W6890="Não se Aplica",W6890=""),0,W6890-V6890),AVERAGE(X6890-W6890,W6890-V6890)),0),0)</f>
        <v>0</v>
      </c>
      <c r="BA6890" s="224">
        <f>IF(BB6890="S",IF(AND(Q6890="1. Aceitou o programa",AH6890="Realizada"),IFERROR(IF(AG6890="",0,AG6890-R6890),0),0),0)</f>
        <v>0</v>
      </c>
      <c r="BB6890" s="224" t="str">
        <f>_xlfn.XLOOKUP(U6890,'Lista Suspensa'!$AA$20:$AA$23,'Lista Suspensa'!$AB$20:$AB$23,"N/A")</f>
        <v>S</v>
      </c>
    </row>
    <row r="6891" spans="1:54" ht="12" customHeight="1">
      <c r="A6891" s="148" t="s">
        <v>67</v>
      </c>
      <c r="B6891" s="162">
        <v>46168</v>
      </c>
      <c r="C6891" s="153" t="s">
        <v>297</v>
      </c>
      <c r="D6891" s="153" t="s">
        <v>455</v>
      </c>
      <c r="E6891" s="164">
        <v>96550845</v>
      </c>
      <c r="F6891" s="163" t="s">
        <v>11408</v>
      </c>
      <c r="G6891" s="165">
        <v>43400127850</v>
      </c>
      <c r="H6891" s="162">
        <v>34428</v>
      </c>
      <c r="I6891" s="165">
        <v>32</v>
      </c>
      <c r="J6891" s="148" t="s">
        <v>70</v>
      </c>
      <c r="K6891" s="148" t="s">
        <v>59</v>
      </c>
      <c r="L6891" s="148"/>
      <c r="M6891" s="148"/>
      <c r="N6891" s="148">
        <v>60</v>
      </c>
      <c r="O6891" s="163">
        <v>11973711421</v>
      </c>
      <c r="P6891" s="227" t="s">
        <v>60</v>
      </c>
      <c r="Q6891" s="228" t="s">
        <v>8211</v>
      </c>
      <c r="R6891" s="229"/>
      <c r="S6891" s="229"/>
      <c r="T6891" s="229" t="s">
        <v>6983</v>
      </c>
      <c r="U6891" s="229" t="s">
        <v>8212</v>
      </c>
      <c r="V6891" s="162">
        <v>46177</v>
      </c>
      <c r="W6891" s="162"/>
      <c r="X6891" s="162"/>
      <c r="Y6891" s="166"/>
      <c r="Z6891" s="166"/>
      <c r="AA6891" s="148"/>
      <c r="AB6891" s="148"/>
      <c r="AC6891" s="182" t="e">
        <f t="shared" si="216"/>
        <v>#DIV/0!</v>
      </c>
      <c r="AD6891" s="153" t="e">
        <f t="shared" si="217"/>
        <v>#DIV/0!</v>
      </c>
      <c r="AE6891" s="148"/>
      <c r="AF6891" s="148"/>
      <c r="AG6891" s="162"/>
      <c r="AH6891" s="163"/>
      <c r="AI6891" s="167"/>
      <c r="AJ6891" s="148"/>
      <c r="AK6891" s="148"/>
      <c r="AL6891" s="148"/>
      <c r="AM6891" s="148"/>
      <c r="AN6891" s="148"/>
      <c r="AO6891" s="148"/>
      <c r="AP6891" s="148" t="s">
        <v>4751</v>
      </c>
      <c r="AQ6891" s="148" t="s">
        <v>67</v>
      </c>
      <c r="AR6891" s="148"/>
      <c r="AS6891" s="224" t="s">
        <v>68</v>
      </c>
      <c r="AT6891" s="225" t="str">
        <f>MONTH(B6891)&amp;"/"&amp;YEAR(B6891)</f>
        <v>5/2026</v>
      </c>
      <c r="AU6891" s="225">
        <f>WEEKNUM(B6891)-WEEKNUM(EOMONTH(B6891,-1)+1)+1</f>
        <v>5</v>
      </c>
      <c r="AV6891" s="224" t="str">
        <f>MONTH(R6891)&amp;"/"&amp;YEAR(R6891)</f>
        <v>1/1900</v>
      </c>
      <c r="AW6891" s="224" t="e">
        <f>WEEKNUM(R6891)-WEEKNUM(EOMONTH(R6891,-1)+1)+1</f>
        <v>#NUM!</v>
      </c>
      <c r="AX6891" s="224">
        <f>IF(BB6891="S",IF(Q6891="1. Aceitou o programa",R6891-B6891,0),0)</f>
        <v>0</v>
      </c>
      <c r="AY6891" s="224">
        <f>IF(BB6891="S",IF(AND(S6891&lt;&gt;"",R6891&lt;&gt;""),S6891-R6891,0),0)</f>
        <v>0</v>
      </c>
      <c r="AZ6891" s="224">
        <f>IF(BB6891="S",IF(Q6891="1. Aceitou o programa",IF(OR(X6891="Não se Aplica",X6891=""),IF(OR(W6891="Não se Aplica",W6891=""),0,W6891-V6891),AVERAGE(X6891-W6891,W6891-V6891)),0),0)</f>
        <v>0</v>
      </c>
      <c r="BA6891" s="224">
        <f>IF(BB6891="S",IF(AND(Q6891="1. Aceitou o programa",AH6891="Realizada"),IFERROR(IF(AG6891="",0,AG6891-R6891),0),0),0)</f>
        <v>0</v>
      </c>
      <c r="BB6891" s="224" t="str">
        <f>_xlfn.XLOOKUP(U6891,'Lista Suspensa'!$AA$20:$AA$23,'Lista Suspensa'!$AB$20:$AB$23,"N/A")</f>
        <v>S</v>
      </c>
    </row>
    <row r="6892" spans="1:54" ht="12" customHeight="1">
      <c r="A6892" s="148" t="s">
        <v>67</v>
      </c>
      <c r="B6892" s="162">
        <v>46168</v>
      </c>
      <c r="C6892" s="153" t="s">
        <v>297</v>
      </c>
      <c r="D6892" s="153" t="s">
        <v>455</v>
      </c>
      <c r="E6892" s="164">
        <v>34161554</v>
      </c>
      <c r="F6892" s="163" t="s">
        <v>11409</v>
      </c>
      <c r="G6892" s="165">
        <v>29652691852</v>
      </c>
      <c r="H6892" s="162">
        <v>29799</v>
      </c>
      <c r="I6892" s="165">
        <v>44</v>
      </c>
      <c r="J6892" s="148" t="s">
        <v>58</v>
      </c>
      <c r="K6892" s="148" t="s">
        <v>59</v>
      </c>
      <c r="L6892" s="148"/>
      <c r="M6892" s="148"/>
      <c r="N6892" s="148">
        <v>600</v>
      </c>
      <c r="O6892" s="163" t="s">
        <v>11410</v>
      </c>
      <c r="P6892" s="227" t="s">
        <v>60</v>
      </c>
      <c r="Q6892" s="157" t="s">
        <v>110</v>
      </c>
      <c r="R6892" s="158">
        <v>46167</v>
      </c>
      <c r="S6892" s="229"/>
      <c r="T6892" s="159" t="s">
        <v>62</v>
      </c>
      <c r="U6892" s="159" t="s">
        <v>111</v>
      </c>
      <c r="V6892" s="162">
        <v>46177</v>
      </c>
      <c r="W6892" s="162"/>
      <c r="X6892" s="162"/>
      <c r="Y6892" s="166"/>
      <c r="Z6892" s="160" t="s">
        <v>128</v>
      </c>
      <c r="AA6892" s="153">
        <v>122</v>
      </c>
      <c r="AB6892" s="153">
        <v>1.84</v>
      </c>
      <c r="AC6892" s="182">
        <f t="shared" si="216"/>
        <v>36.034971644612476</v>
      </c>
      <c r="AD6892" s="153" t="str">
        <f t="shared" si="217"/>
        <v>OBESIDADE II</v>
      </c>
      <c r="AE6892" s="233" t="s">
        <v>66</v>
      </c>
      <c r="AF6892" s="148"/>
      <c r="AG6892" s="162"/>
      <c r="AH6892" s="163"/>
      <c r="AI6892" s="167"/>
      <c r="AJ6892" s="148"/>
      <c r="AK6892" s="148"/>
      <c r="AL6892" s="148"/>
      <c r="AM6892" s="148"/>
      <c r="AN6892" s="148"/>
      <c r="AO6892" s="207" t="str">
        <f ca="1">IF(R6892="","",IF(R6892&gt;TODAY(),"0 meses",DATEDIF(R6892,TODAY(),"m") &amp; " meses"))</f>
        <v>0 meses</v>
      </c>
      <c r="AP6892" s="148" t="s">
        <v>4751</v>
      </c>
      <c r="AQ6892" s="148" t="s">
        <v>67</v>
      </c>
      <c r="AR6892" s="148"/>
      <c r="AS6892" s="224" t="s">
        <v>68</v>
      </c>
      <c r="AT6892" s="225" t="str">
        <f>MONTH(B6892)&amp;"/"&amp;YEAR(B6892)</f>
        <v>5/2026</v>
      </c>
      <c r="AU6892" s="225">
        <f>WEEKNUM(B6892)-WEEKNUM(EOMONTH(B6892,-1)+1)+1</f>
        <v>5</v>
      </c>
      <c r="AV6892" s="224" t="str">
        <f>MONTH(R6892)&amp;"/"&amp;YEAR(R6892)</f>
        <v>5/2026</v>
      </c>
      <c r="AW6892" s="224">
        <f>WEEKNUM(R6892)-WEEKNUM(EOMONTH(R6892,-1)+1)+1</f>
        <v>5</v>
      </c>
      <c r="AX6892" s="224">
        <f>IF(BB6892="S",IF(Q6892="1. Aceitou o programa",R6892-B6892,0),0)</f>
        <v>-1</v>
      </c>
      <c r="AY6892" s="224">
        <f>IF(BB6892="S",IF(AND(S6892&lt;&gt;"",R6892&lt;&gt;""),S6892-R6892,0),0)</f>
        <v>0</v>
      </c>
      <c r="AZ6892" s="224">
        <f>IF(BB6892="S",IF(Q6892="1. Aceitou o programa",IF(OR(X6892="Não se Aplica",X6892=""),IF(OR(W6892="Não se Aplica",W6892=""),0,W6892-V6892),AVERAGE(X6892-W6892,W6892-V6892)),0),0)</f>
        <v>0</v>
      </c>
      <c r="BA6892" s="224">
        <f>IF(BB6892="S",IF(AND(Q6892="1. Aceitou o programa",AH6892="Realizada"),IFERROR(IF(AG6892="",0,AG6892-R6892),0),0),0)</f>
        <v>0</v>
      </c>
      <c r="BB6892" s="224" t="str">
        <f>_xlfn.XLOOKUP(U6892,'Lista Suspensa'!$AA$20:$AA$23,'Lista Suspensa'!$AB$20:$AB$23,"N/A")</f>
        <v>S</v>
      </c>
    </row>
    <row r="6893" spans="1:54" ht="12" customHeight="1">
      <c r="A6893" s="148" t="s">
        <v>67</v>
      </c>
      <c r="B6893" s="162">
        <v>46168</v>
      </c>
      <c r="C6893" s="153" t="s">
        <v>297</v>
      </c>
      <c r="D6893" s="153" t="s">
        <v>455</v>
      </c>
      <c r="E6893" s="164">
        <v>93795316</v>
      </c>
      <c r="F6893" s="163" t="s">
        <v>11411</v>
      </c>
      <c r="G6893" s="165">
        <v>38610063836</v>
      </c>
      <c r="H6893" s="162">
        <v>35784</v>
      </c>
      <c r="I6893" s="165">
        <v>28</v>
      </c>
      <c r="J6893" s="148" t="s">
        <v>70</v>
      </c>
      <c r="K6893" s="148" t="s">
        <v>59</v>
      </c>
      <c r="L6893" s="148"/>
      <c r="M6893" s="148"/>
      <c r="N6893" s="148">
        <v>380</v>
      </c>
      <c r="O6893" s="163">
        <v>11983570581</v>
      </c>
      <c r="P6893" s="227" t="s">
        <v>60</v>
      </c>
      <c r="Q6893" s="228" t="s">
        <v>8211</v>
      </c>
      <c r="R6893" s="229"/>
      <c r="S6893" s="229"/>
      <c r="T6893" s="229" t="s">
        <v>6983</v>
      </c>
      <c r="U6893" s="229" t="s">
        <v>8212</v>
      </c>
      <c r="V6893" s="162">
        <v>46177</v>
      </c>
      <c r="W6893" s="162"/>
      <c r="X6893" s="162"/>
      <c r="Y6893" s="166"/>
      <c r="Z6893" s="166"/>
      <c r="AA6893" s="148"/>
      <c r="AB6893" s="148"/>
      <c r="AC6893" s="182" t="e">
        <f t="shared" si="216"/>
        <v>#DIV/0!</v>
      </c>
      <c r="AD6893" s="153" t="e">
        <f t="shared" si="217"/>
        <v>#DIV/0!</v>
      </c>
      <c r="AE6893" s="148"/>
      <c r="AF6893" s="148"/>
      <c r="AG6893" s="162"/>
      <c r="AH6893" s="163"/>
      <c r="AI6893" s="167"/>
      <c r="AJ6893" s="148"/>
      <c r="AK6893" s="148"/>
      <c r="AL6893" s="148"/>
      <c r="AM6893" s="148"/>
      <c r="AN6893" s="148"/>
      <c r="AO6893" s="148"/>
      <c r="AP6893" s="148" t="s">
        <v>4751</v>
      </c>
      <c r="AQ6893" s="148" t="s">
        <v>67</v>
      </c>
      <c r="AR6893" s="148"/>
      <c r="AS6893" s="224" t="s">
        <v>68</v>
      </c>
      <c r="AT6893" s="225" t="str">
        <f>MONTH(B6893)&amp;"/"&amp;YEAR(B6893)</f>
        <v>5/2026</v>
      </c>
      <c r="AU6893" s="225">
        <f>WEEKNUM(B6893)-WEEKNUM(EOMONTH(B6893,-1)+1)+1</f>
        <v>5</v>
      </c>
      <c r="AV6893" s="224" t="str">
        <f>MONTH(R6893)&amp;"/"&amp;YEAR(R6893)</f>
        <v>1/1900</v>
      </c>
      <c r="AW6893" s="224" t="e">
        <f>WEEKNUM(R6893)-WEEKNUM(EOMONTH(R6893,-1)+1)+1</f>
        <v>#NUM!</v>
      </c>
      <c r="AX6893" s="224">
        <f>IF(BB6893="S",IF(Q6893="1. Aceitou o programa",R6893-B6893,0),0)</f>
        <v>0</v>
      </c>
      <c r="AY6893" s="224">
        <f>IF(BB6893="S",IF(AND(S6893&lt;&gt;"",R6893&lt;&gt;""),S6893-R6893,0),0)</f>
        <v>0</v>
      </c>
      <c r="AZ6893" s="224">
        <f>IF(BB6893="S",IF(Q6893="1. Aceitou o programa",IF(OR(X6893="Não se Aplica",X6893=""),IF(OR(W6893="Não se Aplica",W6893=""),0,W6893-V6893),AVERAGE(X6893-W6893,W6893-V6893)),0),0)</f>
        <v>0</v>
      </c>
      <c r="BA6893" s="224">
        <f>IF(BB6893="S",IF(AND(Q6893="1. Aceitou o programa",AH6893="Realizada"),IFERROR(IF(AG6893="",0,AG6893-R6893),0),0),0)</f>
        <v>0</v>
      </c>
      <c r="BB6893" s="224" t="str">
        <f>_xlfn.XLOOKUP(U6893,'Lista Suspensa'!$AA$20:$AA$23,'Lista Suspensa'!$AB$20:$AB$23,"N/A")</f>
        <v>S</v>
      </c>
    </row>
    <row r="6894" spans="1:54" ht="12" customHeight="1">
      <c r="A6894" s="148" t="s">
        <v>67</v>
      </c>
      <c r="B6894" s="162">
        <v>46168</v>
      </c>
      <c r="C6894" s="153" t="s">
        <v>297</v>
      </c>
      <c r="D6894" s="153" t="s">
        <v>455</v>
      </c>
      <c r="E6894" s="164">
        <v>458990680</v>
      </c>
      <c r="F6894" s="163" t="s">
        <v>11412</v>
      </c>
      <c r="G6894" s="165">
        <v>13206709890</v>
      </c>
      <c r="H6894" s="162">
        <v>25911</v>
      </c>
      <c r="I6894" s="165">
        <v>55</v>
      </c>
      <c r="J6894" s="148" t="s">
        <v>70</v>
      </c>
      <c r="K6894" s="148" t="s">
        <v>59</v>
      </c>
      <c r="L6894" s="148"/>
      <c r="M6894" s="148"/>
      <c r="N6894" s="148">
        <v>100</v>
      </c>
      <c r="O6894" s="163" t="s">
        <v>11334</v>
      </c>
      <c r="P6894" s="227" t="s">
        <v>60</v>
      </c>
      <c r="Q6894" s="228" t="s">
        <v>8211</v>
      </c>
      <c r="R6894" s="229"/>
      <c r="S6894" s="229"/>
      <c r="T6894" s="229" t="s">
        <v>6983</v>
      </c>
      <c r="U6894" s="229" t="s">
        <v>8212</v>
      </c>
      <c r="V6894" s="162">
        <v>46177</v>
      </c>
      <c r="W6894" s="162"/>
      <c r="X6894" s="162"/>
      <c r="Y6894" s="166"/>
      <c r="Z6894" s="166"/>
      <c r="AA6894" s="148"/>
      <c r="AB6894" s="148"/>
      <c r="AC6894" s="182" t="e">
        <f t="shared" si="216"/>
        <v>#DIV/0!</v>
      </c>
      <c r="AD6894" s="153" t="e">
        <f t="shared" si="217"/>
        <v>#DIV/0!</v>
      </c>
      <c r="AE6894" s="148"/>
      <c r="AF6894" s="148"/>
      <c r="AG6894" s="162"/>
      <c r="AH6894" s="163"/>
      <c r="AI6894" s="167"/>
      <c r="AJ6894" s="148"/>
      <c r="AK6894" s="148"/>
      <c r="AL6894" s="148"/>
      <c r="AM6894" s="148"/>
      <c r="AN6894" s="148"/>
      <c r="AO6894" s="148"/>
      <c r="AP6894" s="148" t="s">
        <v>4751</v>
      </c>
      <c r="AQ6894" s="148" t="s">
        <v>67</v>
      </c>
      <c r="AR6894" s="148"/>
      <c r="AS6894" s="224" t="s">
        <v>68</v>
      </c>
      <c r="AT6894" s="225" t="str">
        <f>MONTH(B6894)&amp;"/"&amp;YEAR(B6894)</f>
        <v>5/2026</v>
      </c>
      <c r="AU6894" s="225">
        <f>WEEKNUM(B6894)-WEEKNUM(EOMONTH(B6894,-1)+1)+1</f>
        <v>5</v>
      </c>
      <c r="AV6894" s="224" t="str">
        <f>MONTH(R6894)&amp;"/"&amp;YEAR(R6894)</f>
        <v>1/1900</v>
      </c>
      <c r="AW6894" s="224" t="e">
        <f>WEEKNUM(R6894)-WEEKNUM(EOMONTH(R6894,-1)+1)+1</f>
        <v>#NUM!</v>
      </c>
      <c r="AX6894" s="224">
        <f>IF(BB6894="S",IF(Q6894="1. Aceitou o programa",R6894-B6894,0),0)</f>
        <v>0</v>
      </c>
      <c r="AY6894" s="224">
        <f>IF(BB6894="S",IF(AND(S6894&lt;&gt;"",R6894&lt;&gt;""),S6894-R6894,0),0)</f>
        <v>0</v>
      </c>
      <c r="AZ6894" s="224">
        <f>IF(BB6894="S",IF(Q6894="1. Aceitou o programa",IF(OR(X6894="Não se Aplica",X6894=""),IF(OR(W6894="Não se Aplica",W6894=""),0,W6894-V6894),AVERAGE(X6894-W6894,W6894-V6894)),0),0)</f>
        <v>0</v>
      </c>
      <c r="BA6894" s="224">
        <f>IF(BB6894="S",IF(AND(Q6894="1. Aceitou o programa",AH6894="Realizada"),IFERROR(IF(AG6894="",0,AG6894-R6894),0),0),0)</f>
        <v>0</v>
      </c>
      <c r="BB6894" s="224" t="str">
        <f>_xlfn.XLOOKUP(U6894,'Lista Suspensa'!$AA$20:$AA$23,'Lista Suspensa'!$AB$20:$AB$23,"N/A")</f>
        <v>S</v>
      </c>
    </row>
    <row r="6895" spans="1:54" ht="12" customHeight="1">
      <c r="A6895" s="148" t="s">
        <v>67</v>
      </c>
      <c r="B6895" s="162">
        <v>46169</v>
      </c>
      <c r="C6895" s="153" t="s">
        <v>297</v>
      </c>
      <c r="D6895" s="153" t="s">
        <v>455</v>
      </c>
      <c r="E6895" s="164">
        <v>87668377</v>
      </c>
      <c r="F6895" s="163" t="s">
        <v>11413</v>
      </c>
      <c r="G6895" s="165">
        <v>921524579</v>
      </c>
      <c r="H6895" s="162">
        <v>29664</v>
      </c>
      <c r="I6895" s="165">
        <v>45</v>
      </c>
      <c r="J6895" s="148" t="s">
        <v>70</v>
      </c>
      <c r="K6895" s="148" t="s">
        <v>59</v>
      </c>
      <c r="L6895" s="148"/>
      <c r="M6895" s="148"/>
      <c r="N6895" s="148">
        <v>580</v>
      </c>
      <c r="O6895" s="163">
        <v>11943440019</v>
      </c>
      <c r="P6895" s="227" t="s">
        <v>60</v>
      </c>
      <c r="Q6895" s="228" t="s">
        <v>8211</v>
      </c>
      <c r="R6895" s="229"/>
      <c r="S6895" s="229"/>
      <c r="T6895" s="229" t="s">
        <v>6983</v>
      </c>
      <c r="U6895" s="229" t="s">
        <v>8212</v>
      </c>
      <c r="V6895" s="162">
        <v>46177</v>
      </c>
      <c r="W6895" s="162"/>
      <c r="X6895" s="162"/>
      <c r="Y6895" s="166"/>
      <c r="Z6895" s="166"/>
      <c r="AA6895" s="148"/>
      <c r="AB6895" s="148"/>
      <c r="AC6895" s="182" t="e">
        <f t="shared" si="216"/>
        <v>#DIV/0!</v>
      </c>
      <c r="AD6895" s="153" t="e">
        <f t="shared" si="217"/>
        <v>#DIV/0!</v>
      </c>
      <c r="AE6895" s="148"/>
      <c r="AF6895" s="148"/>
      <c r="AG6895" s="162"/>
      <c r="AH6895" s="163"/>
      <c r="AI6895" s="167"/>
      <c r="AJ6895" s="148"/>
      <c r="AK6895" s="148"/>
      <c r="AL6895" s="148"/>
      <c r="AM6895" s="148"/>
      <c r="AN6895" s="148"/>
      <c r="AO6895" s="148"/>
      <c r="AP6895" s="148" t="s">
        <v>4751</v>
      </c>
      <c r="AQ6895" s="148" t="s">
        <v>67</v>
      </c>
      <c r="AR6895" s="148"/>
      <c r="AS6895" s="224" t="s">
        <v>68</v>
      </c>
      <c r="AT6895" s="225" t="str">
        <f>MONTH(B6895)&amp;"/"&amp;YEAR(B6895)</f>
        <v>5/2026</v>
      </c>
      <c r="AU6895" s="225">
        <f>WEEKNUM(B6895)-WEEKNUM(EOMONTH(B6895,-1)+1)+1</f>
        <v>5</v>
      </c>
      <c r="AV6895" s="224" t="str">
        <f>MONTH(R6895)&amp;"/"&amp;YEAR(R6895)</f>
        <v>1/1900</v>
      </c>
      <c r="AW6895" s="224" t="e">
        <f>WEEKNUM(R6895)-WEEKNUM(EOMONTH(R6895,-1)+1)+1</f>
        <v>#NUM!</v>
      </c>
      <c r="AX6895" s="224">
        <f>IF(BB6895="S",IF(Q6895="1. Aceitou o programa",R6895-B6895,0),0)</f>
        <v>0</v>
      </c>
      <c r="AY6895" s="224">
        <f>IF(BB6895="S",IF(AND(S6895&lt;&gt;"",R6895&lt;&gt;""),S6895-R6895,0),0)</f>
        <v>0</v>
      </c>
      <c r="AZ6895" s="224">
        <f>IF(BB6895="S",IF(Q6895="1. Aceitou o programa",IF(OR(X6895="Não se Aplica",X6895=""),IF(OR(W6895="Não se Aplica",W6895=""),0,W6895-V6895),AVERAGE(X6895-W6895,W6895-V6895)),0),0)</f>
        <v>0</v>
      </c>
      <c r="BA6895" s="224">
        <f>IF(BB6895="S",IF(AND(Q6895="1. Aceitou o programa",AH6895="Realizada"),IFERROR(IF(AG6895="",0,AG6895-R6895),0),0),0)</f>
        <v>0</v>
      </c>
      <c r="BB6895" s="224" t="str">
        <f>_xlfn.XLOOKUP(U6895,'Lista Suspensa'!$AA$20:$AA$23,'Lista Suspensa'!$AB$20:$AB$23,"N/A")</f>
        <v>S</v>
      </c>
    </row>
    <row r="6896" spans="1:54" ht="12" customHeight="1">
      <c r="A6896" s="148" t="s">
        <v>67</v>
      </c>
      <c r="B6896" s="162">
        <v>46169</v>
      </c>
      <c r="C6896" s="153" t="s">
        <v>297</v>
      </c>
      <c r="D6896" s="153" t="s">
        <v>455</v>
      </c>
      <c r="E6896" s="164">
        <v>481167773</v>
      </c>
      <c r="F6896" s="163" t="s">
        <v>11414</v>
      </c>
      <c r="G6896" s="165">
        <v>73267236134</v>
      </c>
      <c r="H6896" s="162">
        <v>32990</v>
      </c>
      <c r="I6896" s="165">
        <v>36</v>
      </c>
      <c r="J6896" s="148" t="s">
        <v>70</v>
      </c>
      <c r="K6896" s="148" t="s">
        <v>553</v>
      </c>
      <c r="L6896" s="148"/>
      <c r="M6896" s="148"/>
      <c r="N6896" s="148">
        <v>600</v>
      </c>
      <c r="O6896" s="163">
        <v>61984581851</v>
      </c>
      <c r="P6896" s="227" t="s">
        <v>60</v>
      </c>
      <c r="Q6896" s="228" t="s">
        <v>8211</v>
      </c>
      <c r="R6896" s="229"/>
      <c r="S6896" s="229"/>
      <c r="T6896" s="229" t="s">
        <v>6983</v>
      </c>
      <c r="U6896" s="229" t="s">
        <v>8212</v>
      </c>
      <c r="V6896" s="162">
        <v>46177</v>
      </c>
      <c r="W6896" s="162"/>
      <c r="X6896" s="162"/>
      <c r="Y6896" s="166"/>
      <c r="Z6896" s="166"/>
      <c r="AA6896" s="148"/>
      <c r="AB6896" s="148"/>
      <c r="AC6896" s="182" t="e">
        <f t="shared" si="216"/>
        <v>#DIV/0!</v>
      </c>
      <c r="AD6896" s="153" t="e">
        <f t="shared" si="217"/>
        <v>#DIV/0!</v>
      </c>
      <c r="AE6896" s="148"/>
      <c r="AF6896" s="148"/>
      <c r="AG6896" s="162"/>
      <c r="AH6896" s="163"/>
      <c r="AI6896" s="167"/>
      <c r="AJ6896" s="148"/>
      <c r="AK6896" s="148"/>
      <c r="AL6896" s="148"/>
      <c r="AM6896" s="148"/>
      <c r="AN6896" s="148"/>
      <c r="AO6896" s="148"/>
      <c r="AP6896" s="148" t="s">
        <v>4751</v>
      </c>
      <c r="AQ6896" s="148" t="s">
        <v>67</v>
      </c>
      <c r="AR6896" s="148"/>
      <c r="AS6896" s="224" t="s">
        <v>68</v>
      </c>
      <c r="AT6896" s="225" t="str">
        <f>MONTH(B6896)&amp;"/"&amp;YEAR(B6896)</f>
        <v>5/2026</v>
      </c>
      <c r="AU6896" s="225">
        <f>WEEKNUM(B6896)-WEEKNUM(EOMONTH(B6896,-1)+1)+1</f>
        <v>5</v>
      </c>
      <c r="AV6896" s="224" t="str">
        <f>MONTH(R6896)&amp;"/"&amp;YEAR(R6896)</f>
        <v>1/1900</v>
      </c>
      <c r="AW6896" s="224" t="e">
        <f>WEEKNUM(R6896)-WEEKNUM(EOMONTH(R6896,-1)+1)+1</f>
        <v>#NUM!</v>
      </c>
      <c r="AX6896" s="224">
        <f>IF(BB6896="S",IF(Q6896="1. Aceitou o programa",R6896-B6896,0),0)</f>
        <v>0</v>
      </c>
      <c r="AY6896" s="224">
        <f>IF(BB6896="S",IF(AND(S6896&lt;&gt;"",R6896&lt;&gt;""),S6896-R6896,0),0)</f>
        <v>0</v>
      </c>
      <c r="AZ6896" s="224">
        <f>IF(BB6896="S",IF(Q6896="1. Aceitou o programa",IF(OR(X6896="Não se Aplica",X6896=""),IF(OR(W6896="Não se Aplica",W6896=""),0,W6896-V6896),AVERAGE(X6896-W6896,W6896-V6896)),0),0)</f>
        <v>0</v>
      </c>
      <c r="BA6896" s="224">
        <f>IF(BB6896="S",IF(AND(Q6896="1. Aceitou o programa",AH6896="Realizada"),IFERROR(IF(AG6896="",0,AG6896-R6896),0),0),0)</f>
        <v>0</v>
      </c>
      <c r="BB6896" s="224" t="str">
        <f>_xlfn.XLOOKUP(U6896,'Lista Suspensa'!$AA$20:$AA$23,'Lista Suspensa'!$AB$20:$AB$23,"N/A")</f>
        <v>S</v>
      </c>
    </row>
    <row r="6897" spans="1:54" ht="12" customHeight="1">
      <c r="A6897" s="148" t="s">
        <v>67</v>
      </c>
      <c r="B6897" s="162">
        <v>46169</v>
      </c>
      <c r="C6897" s="153" t="s">
        <v>297</v>
      </c>
      <c r="D6897" s="153" t="s">
        <v>455</v>
      </c>
      <c r="E6897" s="164">
        <v>83998027</v>
      </c>
      <c r="F6897" s="163" t="s">
        <v>11415</v>
      </c>
      <c r="G6897" s="165">
        <v>5673724721</v>
      </c>
      <c r="H6897" s="162">
        <v>30082</v>
      </c>
      <c r="I6897" s="165">
        <v>44</v>
      </c>
      <c r="J6897" s="148" t="s">
        <v>70</v>
      </c>
      <c r="K6897" s="148" t="s">
        <v>101</v>
      </c>
      <c r="L6897" s="148"/>
      <c r="M6897" s="148"/>
      <c r="N6897" s="148">
        <v>60</v>
      </c>
      <c r="O6897" s="163" t="s">
        <v>11416</v>
      </c>
      <c r="P6897" s="227" t="s">
        <v>60</v>
      </c>
      <c r="Q6897" s="228" t="s">
        <v>8211</v>
      </c>
      <c r="R6897" s="229"/>
      <c r="S6897" s="229"/>
      <c r="T6897" s="229" t="s">
        <v>6983</v>
      </c>
      <c r="U6897" s="229" t="s">
        <v>8212</v>
      </c>
      <c r="V6897" s="162">
        <v>46177</v>
      </c>
      <c r="W6897" s="162"/>
      <c r="X6897" s="162"/>
      <c r="Y6897" s="166"/>
      <c r="Z6897" s="166"/>
      <c r="AA6897" s="148"/>
      <c r="AB6897" s="148"/>
      <c r="AC6897" s="182" t="e">
        <f t="shared" si="216"/>
        <v>#DIV/0!</v>
      </c>
      <c r="AD6897" s="153" t="e">
        <f t="shared" si="217"/>
        <v>#DIV/0!</v>
      </c>
      <c r="AE6897" s="148"/>
      <c r="AF6897" s="148"/>
      <c r="AG6897" s="162"/>
      <c r="AH6897" s="163"/>
      <c r="AI6897" s="167"/>
      <c r="AJ6897" s="148"/>
      <c r="AK6897" s="148"/>
      <c r="AL6897" s="148"/>
      <c r="AM6897" s="148"/>
      <c r="AN6897" s="148"/>
      <c r="AO6897" s="148"/>
      <c r="AP6897" s="148" t="s">
        <v>4751</v>
      </c>
      <c r="AQ6897" s="148" t="s">
        <v>67</v>
      </c>
      <c r="AR6897" s="148"/>
      <c r="AS6897" s="224" t="s">
        <v>68</v>
      </c>
      <c r="AT6897" s="225" t="str">
        <f>MONTH(B6897)&amp;"/"&amp;YEAR(B6897)</f>
        <v>5/2026</v>
      </c>
      <c r="AU6897" s="225">
        <f>WEEKNUM(B6897)-WEEKNUM(EOMONTH(B6897,-1)+1)+1</f>
        <v>5</v>
      </c>
      <c r="AV6897" s="224" t="str">
        <f>MONTH(R6897)&amp;"/"&amp;YEAR(R6897)</f>
        <v>1/1900</v>
      </c>
      <c r="AW6897" s="224" t="e">
        <f>WEEKNUM(R6897)-WEEKNUM(EOMONTH(R6897,-1)+1)+1</f>
        <v>#NUM!</v>
      </c>
      <c r="AX6897" s="224">
        <f>IF(BB6897="S",IF(Q6897="1. Aceitou o programa",R6897-B6897,0),0)</f>
        <v>0</v>
      </c>
      <c r="AY6897" s="224">
        <f>IF(BB6897="S",IF(AND(S6897&lt;&gt;"",R6897&lt;&gt;""),S6897-R6897,0),0)</f>
        <v>0</v>
      </c>
      <c r="AZ6897" s="224">
        <f>IF(BB6897="S",IF(Q6897="1. Aceitou o programa",IF(OR(X6897="Não se Aplica",X6897=""),IF(OR(W6897="Não se Aplica",W6897=""),0,W6897-V6897),AVERAGE(X6897-W6897,W6897-V6897)),0),0)</f>
        <v>0</v>
      </c>
      <c r="BA6897" s="224">
        <f>IF(BB6897="S",IF(AND(Q6897="1. Aceitou o programa",AH6897="Realizada"),IFERROR(IF(AG6897="",0,AG6897-R6897),0),0),0)</f>
        <v>0</v>
      </c>
      <c r="BB6897" s="224" t="str">
        <f>_xlfn.XLOOKUP(U6897,'Lista Suspensa'!$AA$20:$AA$23,'Lista Suspensa'!$AB$20:$AB$23,"N/A")</f>
        <v>S</v>
      </c>
    </row>
    <row r="6898" spans="1:54" ht="12" customHeight="1">
      <c r="A6898" s="148" t="s">
        <v>67</v>
      </c>
      <c r="B6898" s="162">
        <v>46169</v>
      </c>
      <c r="C6898" s="153" t="s">
        <v>297</v>
      </c>
      <c r="D6898" s="153" t="s">
        <v>455</v>
      </c>
      <c r="E6898" s="164">
        <v>94805513</v>
      </c>
      <c r="F6898" s="163" t="s">
        <v>11417</v>
      </c>
      <c r="G6898" s="165">
        <v>40472714899</v>
      </c>
      <c r="H6898" s="162">
        <v>33668</v>
      </c>
      <c r="I6898" s="165">
        <v>34</v>
      </c>
      <c r="J6898" s="148" t="s">
        <v>70</v>
      </c>
      <c r="K6898" s="148" t="s">
        <v>59</v>
      </c>
      <c r="L6898" s="148"/>
      <c r="M6898" s="148"/>
      <c r="N6898" s="148">
        <v>60</v>
      </c>
      <c r="O6898" s="163" t="s">
        <v>11418</v>
      </c>
      <c r="P6898" s="227" t="s">
        <v>60</v>
      </c>
      <c r="Q6898" s="228" t="s">
        <v>8211</v>
      </c>
      <c r="R6898" s="229"/>
      <c r="S6898" s="229"/>
      <c r="T6898" s="229" t="s">
        <v>6983</v>
      </c>
      <c r="U6898" s="229" t="s">
        <v>8212</v>
      </c>
      <c r="V6898" s="162">
        <v>46177</v>
      </c>
      <c r="W6898" s="162"/>
      <c r="X6898" s="162"/>
      <c r="Y6898" s="166"/>
      <c r="Z6898" s="166"/>
      <c r="AA6898" s="148"/>
      <c r="AB6898" s="148"/>
      <c r="AC6898" s="182" t="e">
        <f t="shared" si="216"/>
        <v>#DIV/0!</v>
      </c>
      <c r="AD6898" s="153" t="e">
        <f t="shared" si="217"/>
        <v>#DIV/0!</v>
      </c>
      <c r="AE6898" s="148"/>
      <c r="AF6898" s="148"/>
      <c r="AG6898" s="162"/>
      <c r="AH6898" s="163"/>
      <c r="AI6898" s="167"/>
      <c r="AJ6898" s="148"/>
      <c r="AK6898" s="148"/>
      <c r="AL6898" s="148"/>
      <c r="AM6898" s="148"/>
      <c r="AN6898" s="148"/>
      <c r="AO6898" s="148"/>
      <c r="AP6898" s="148" t="s">
        <v>4751</v>
      </c>
      <c r="AQ6898" s="148" t="s">
        <v>67</v>
      </c>
      <c r="AR6898" s="148"/>
      <c r="AS6898" s="224" t="s">
        <v>68</v>
      </c>
      <c r="AT6898" s="225" t="str">
        <f>MONTH(B6898)&amp;"/"&amp;YEAR(B6898)</f>
        <v>5/2026</v>
      </c>
      <c r="AU6898" s="225">
        <f>WEEKNUM(B6898)-WEEKNUM(EOMONTH(B6898,-1)+1)+1</f>
        <v>5</v>
      </c>
      <c r="AV6898" s="224" t="str">
        <f>MONTH(R6898)&amp;"/"&amp;YEAR(R6898)</f>
        <v>1/1900</v>
      </c>
      <c r="AW6898" s="224" t="e">
        <f>WEEKNUM(R6898)-WEEKNUM(EOMONTH(R6898,-1)+1)+1</f>
        <v>#NUM!</v>
      </c>
      <c r="AX6898" s="224">
        <f>IF(BB6898="S",IF(Q6898="1. Aceitou o programa",R6898-B6898,0),0)</f>
        <v>0</v>
      </c>
      <c r="AY6898" s="224">
        <f>IF(BB6898="S",IF(AND(S6898&lt;&gt;"",R6898&lt;&gt;""),S6898-R6898,0),0)</f>
        <v>0</v>
      </c>
      <c r="AZ6898" s="224">
        <f>IF(BB6898="S",IF(Q6898="1. Aceitou o programa",IF(OR(X6898="Não se Aplica",X6898=""),IF(OR(W6898="Não se Aplica",W6898=""),0,W6898-V6898),AVERAGE(X6898-W6898,W6898-V6898)),0),0)</f>
        <v>0</v>
      </c>
      <c r="BA6898" s="224">
        <f>IF(BB6898="S",IF(AND(Q6898="1. Aceitou o programa",AH6898="Realizada"),IFERROR(IF(AG6898="",0,AG6898-R6898),0),0),0)</f>
        <v>0</v>
      </c>
      <c r="BB6898" s="224" t="str">
        <f>_xlfn.XLOOKUP(U6898,'Lista Suspensa'!$AA$20:$AA$23,'Lista Suspensa'!$AB$20:$AB$23,"N/A")</f>
        <v>S</v>
      </c>
    </row>
    <row r="6899" spans="1:54" ht="12" customHeight="1">
      <c r="A6899" s="148" t="s">
        <v>67</v>
      </c>
      <c r="B6899" s="162">
        <v>46169</v>
      </c>
      <c r="C6899" s="153" t="s">
        <v>297</v>
      </c>
      <c r="D6899" s="153" t="s">
        <v>455</v>
      </c>
      <c r="E6899" s="164">
        <v>94805515</v>
      </c>
      <c r="F6899" s="163" t="s">
        <v>11419</v>
      </c>
      <c r="G6899" s="165">
        <v>36521473832</v>
      </c>
      <c r="H6899" s="162">
        <v>32341</v>
      </c>
      <c r="I6899" s="165">
        <v>37</v>
      </c>
      <c r="J6899" s="148" t="s">
        <v>58</v>
      </c>
      <c r="K6899" s="148" t="s">
        <v>59</v>
      </c>
      <c r="L6899" s="148"/>
      <c r="M6899" s="148"/>
      <c r="N6899" s="148">
        <v>60</v>
      </c>
      <c r="O6899" s="163">
        <v>11940320007</v>
      </c>
      <c r="P6899" s="227" t="s">
        <v>60</v>
      </c>
      <c r="Q6899" s="228" t="s">
        <v>8211</v>
      </c>
      <c r="R6899" s="229"/>
      <c r="S6899" s="229"/>
      <c r="T6899" s="229" t="s">
        <v>6983</v>
      </c>
      <c r="U6899" s="229" t="s">
        <v>8212</v>
      </c>
      <c r="V6899" s="162">
        <v>46177</v>
      </c>
      <c r="W6899" s="162"/>
      <c r="X6899" s="162"/>
      <c r="Y6899" s="166"/>
      <c r="Z6899" s="166"/>
      <c r="AA6899" s="148"/>
      <c r="AB6899" s="148"/>
      <c r="AC6899" s="182" t="e">
        <f t="shared" si="216"/>
        <v>#DIV/0!</v>
      </c>
      <c r="AD6899" s="153" t="e">
        <f t="shared" si="217"/>
        <v>#DIV/0!</v>
      </c>
      <c r="AE6899" s="148"/>
      <c r="AF6899" s="148"/>
      <c r="AG6899" s="162"/>
      <c r="AH6899" s="163"/>
      <c r="AI6899" s="167"/>
      <c r="AJ6899" s="148"/>
      <c r="AK6899" s="148"/>
      <c r="AL6899" s="148"/>
      <c r="AM6899" s="148"/>
      <c r="AN6899" s="148"/>
      <c r="AO6899" s="148"/>
      <c r="AP6899" s="148" t="s">
        <v>4751</v>
      </c>
      <c r="AQ6899" s="148" t="s">
        <v>67</v>
      </c>
      <c r="AR6899" s="148"/>
      <c r="AS6899" s="224" t="s">
        <v>68</v>
      </c>
      <c r="AT6899" s="225" t="str">
        <f>MONTH(B6899)&amp;"/"&amp;YEAR(B6899)</f>
        <v>5/2026</v>
      </c>
      <c r="AU6899" s="225">
        <f>WEEKNUM(B6899)-WEEKNUM(EOMONTH(B6899,-1)+1)+1</f>
        <v>5</v>
      </c>
      <c r="AV6899" s="224" t="str">
        <f>MONTH(R6899)&amp;"/"&amp;YEAR(R6899)</f>
        <v>1/1900</v>
      </c>
      <c r="AW6899" s="224" t="e">
        <f>WEEKNUM(R6899)-WEEKNUM(EOMONTH(R6899,-1)+1)+1</f>
        <v>#NUM!</v>
      </c>
      <c r="AX6899" s="224">
        <f>IF(BB6899="S",IF(Q6899="1. Aceitou o programa",R6899-B6899,0),0)</f>
        <v>0</v>
      </c>
      <c r="AY6899" s="224">
        <f>IF(BB6899="S",IF(AND(S6899&lt;&gt;"",R6899&lt;&gt;""),S6899-R6899,0),0)</f>
        <v>0</v>
      </c>
      <c r="AZ6899" s="224">
        <f>IF(BB6899="S",IF(Q6899="1. Aceitou o programa",IF(OR(X6899="Não se Aplica",X6899=""),IF(OR(W6899="Não se Aplica",W6899=""),0,W6899-V6899),AVERAGE(X6899-W6899,W6899-V6899)),0),0)</f>
        <v>0</v>
      </c>
      <c r="BA6899" s="224">
        <f>IF(BB6899="S",IF(AND(Q6899="1. Aceitou o programa",AH6899="Realizada"),IFERROR(IF(AG6899="",0,AG6899-R6899),0),0),0)</f>
        <v>0</v>
      </c>
      <c r="BB6899" s="224" t="str">
        <f>_xlfn.XLOOKUP(U6899,'Lista Suspensa'!$AA$20:$AA$23,'Lista Suspensa'!$AB$20:$AB$23,"N/A")</f>
        <v>S</v>
      </c>
    </row>
    <row r="6900" spans="1:54" ht="12" customHeight="1">
      <c r="A6900" s="148" t="s">
        <v>67</v>
      </c>
      <c r="B6900" s="162">
        <v>46169</v>
      </c>
      <c r="C6900" s="153" t="s">
        <v>297</v>
      </c>
      <c r="D6900" s="153" t="s">
        <v>455</v>
      </c>
      <c r="E6900" s="164">
        <v>85290942</v>
      </c>
      <c r="F6900" s="163" t="s">
        <v>11420</v>
      </c>
      <c r="G6900" s="165">
        <v>47532387844</v>
      </c>
      <c r="H6900" s="162">
        <v>36266</v>
      </c>
      <c r="I6900" s="165">
        <v>27</v>
      </c>
      <c r="J6900" s="148" t="s">
        <v>58</v>
      </c>
      <c r="K6900" s="148" t="s">
        <v>59</v>
      </c>
      <c r="L6900" s="148"/>
      <c r="M6900" s="148"/>
      <c r="N6900" s="148">
        <v>700</v>
      </c>
      <c r="O6900" s="163">
        <v>11982316650</v>
      </c>
      <c r="P6900" s="227" t="s">
        <v>60</v>
      </c>
      <c r="Q6900" s="157" t="s">
        <v>110</v>
      </c>
      <c r="R6900" s="158">
        <v>46174</v>
      </c>
      <c r="S6900" s="229"/>
      <c r="T6900" s="159" t="s">
        <v>62</v>
      </c>
      <c r="U6900" s="159" t="s">
        <v>111</v>
      </c>
      <c r="V6900" s="162">
        <v>46177</v>
      </c>
      <c r="W6900" s="162"/>
      <c r="X6900" s="162"/>
      <c r="Y6900" s="166"/>
      <c r="Z6900" s="160" t="s">
        <v>128</v>
      </c>
      <c r="AA6900" s="153">
        <v>88</v>
      </c>
      <c r="AB6900" s="153">
        <v>1.67</v>
      </c>
      <c r="AC6900" s="182">
        <f t="shared" si="216"/>
        <v>31.553659148768332</v>
      </c>
      <c r="AD6900" s="153" t="str">
        <f t="shared" si="217"/>
        <v>OBESIDADE I</v>
      </c>
      <c r="AE6900" s="233" t="s">
        <v>66</v>
      </c>
      <c r="AF6900" s="148"/>
      <c r="AG6900" s="162"/>
      <c r="AH6900" s="163"/>
      <c r="AI6900" s="167"/>
      <c r="AJ6900" s="148"/>
      <c r="AK6900" s="148"/>
      <c r="AL6900" s="207" t="s">
        <v>136</v>
      </c>
      <c r="AM6900" s="148"/>
      <c r="AN6900" s="148"/>
      <c r="AO6900" s="207" t="str">
        <f ca="1">IF(R6900="","",IF(R6900&gt;TODAY(),"0 meses",DATEDIF(R6900,TODAY(),"m") &amp; " meses"))</f>
        <v>0 meses</v>
      </c>
      <c r="AP6900" s="148" t="s">
        <v>4751</v>
      </c>
      <c r="AQ6900" s="148" t="s">
        <v>67</v>
      </c>
      <c r="AR6900" s="148"/>
      <c r="AS6900" s="224" t="s">
        <v>68</v>
      </c>
      <c r="AT6900" s="225" t="str">
        <f>MONTH(B6900)&amp;"/"&amp;YEAR(B6900)</f>
        <v>5/2026</v>
      </c>
      <c r="AU6900" s="225">
        <f>WEEKNUM(B6900)-WEEKNUM(EOMONTH(B6900,-1)+1)+1</f>
        <v>5</v>
      </c>
      <c r="AV6900" s="224" t="str">
        <f>MONTH(R6900)&amp;"/"&amp;YEAR(R6900)</f>
        <v>6/2026</v>
      </c>
      <c r="AW6900" s="224">
        <f>WEEKNUM(R6900)-WEEKNUM(EOMONTH(R6900,-1)+1)+1</f>
        <v>1</v>
      </c>
      <c r="AX6900" s="224">
        <f>IF(BB6900="S",IF(Q6900="1. Aceitou o programa",R6900-B6900,0),0)</f>
        <v>5</v>
      </c>
      <c r="AY6900" s="224">
        <f>IF(BB6900="S",IF(AND(S6900&lt;&gt;"",R6900&lt;&gt;""),S6900-R6900,0),0)</f>
        <v>0</v>
      </c>
      <c r="AZ6900" s="224">
        <f>IF(BB6900="S",IF(Q6900="1. Aceitou o programa",IF(OR(X6900="Não se Aplica",X6900=""),IF(OR(W6900="Não se Aplica",W6900=""),0,W6900-V6900),AVERAGE(X6900-W6900,W6900-V6900)),0),0)</f>
        <v>0</v>
      </c>
      <c r="BA6900" s="224">
        <f>IF(BB6900="S",IF(AND(Q6900="1. Aceitou o programa",AH6900="Realizada"),IFERROR(IF(AG6900="",0,AG6900-R6900),0),0),0)</f>
        <v>0</v>
      </c>
      <c r="BB6900" s="224" t="str">
        <f>_xlfn.XLOOKUP(U6900,'Lista Suspensa'!$AA$20:$AA$23,'Lista Suspensa'!$AB$20:$AB$23,"N/A")</f>
        <v>S</v>
      </c>
    </row>
    <row r="6901" spans="1:54" ht="12" customHeight="1">
      <c r="A6901" s="148" t="s">
        <v>67</v>
      </c>
      <c r="B6901" s="162">
        <v>46169</v>
      </c>
      <c r="C6901" s="153" t="s">
        <v>297</v>
      </c>
      <c r="D6901" s="153" t="s">
        <v>455</v>
      </c>
      <c r="E6901" s="164">
        <v>95094134</v>
      </c>
      <c r="F6901" s="163" t="s">
        <v>11421</v>
      </c>
      <c r="G6901" s="165">
        <v>20583864856</v>
      </c>
      <c r="H6901" s="162">
        <v>27068</v>
      </c>
      <c r="I6901" s="165">
        <v>52</v>
      </c>
      <c r="J6901" s="148" t="s">
        <v>70</v>
      </c>
      <c r="K6901" s="148" t="s">
        <v>59</v>
      </c>
      <c r="L6901" s="148"/>
      <c r="M6901" s="148"/>
      <c r="N6901" s="148">
        <v>60</v>
      </c>
      <c r="O6901" s="163" t="s">
        <v>11422</v>
      </c>
      <c r="P6901" s="227" t="s">
        <v>60</v>
      </c>
      <c r="Q6901" s="228" t="s">
        <v>8211</v>
      </c>
      <c r="R6901" s="229"/>
      <c r="S6901" s="229"/>
      <c r="T6901" s="229" t="s">
        <v>6983</v>
      </c>
      <c r="U6901" s="229" t="s">
        <v>8212</v>
      </c>
      <c r="V6901" s="162">
        <v>46177</v>
      </c>
      <c r="W6901" s="162"/>
      <c r="X6901" s="162"/>
      <c r="Y6901" s="166"/>
      <c r="Z6901" s="166"/>
      <c r="AA6901" s="148"/>
      <c r="AB6901" s="148"/>
      <c r="AC6901" s="182" t="e">
        <f t="shared" si="216"/>
        <v>#DIV/0!</v>
      </c>
      <c r="AD6901" s="153" t="e">
        <f t="shared" si="217"/>
        <v>#DIV/0!</v>
      </c>
      <c r="AE6901" s="148"/>
      <c r="AF6901" s="148"/>
      <c r="AG6901" s="162"/>
      <c r="AH6901" s="163"/>
      <c r="AI6901" s="167"/>
      <c r="AJ6901" s="148"/>
      <c r="AK6901" s="148"/>
      <c r="AL6901" s="148"/>
      <c r="AM6901" s="148"/>
      <c r="AN6901" s="148"/>
      <c r="AO6901" s="148"/>
      <c r="AP6901" s="148" t="s">
        <v>4751</v>
      </c>
      <c r="AQ6901" s="148" t="s">
        <v>67</v>
      </c>
      <c r="AR6901" s="148"/>
      <c r="AS6901" s="224" t="s">
        <v>68</v>
      </c>
      <c r="AT6901" s="225" t="str">
        <f>MONTH(B6901)&amp;"/"&amp;YEAR(B6901)</f>
        <v>5/2026</v>
      </c>
      <c r="AU6901" s="225">
        <f>WEEKNUM(B6901)-WEEKNUM(EOMONTH(B6901,-1)+1)+1</f>
        <v>5</v>
      </c>
      <c r="AV6901" s="224" t="str">
        <f>MONTH(R6901)&amp;"/"&amp;YEAR(R6901)</f>
        <v>1/1900</v>
      </c>
      <c r="AW6901" s="224" t="e">
        <f>WEEKNUM(R6901)-WEEKNUM(EOMONTH(R6901,-1)+1)+1</f>
        <v>#NUM!</v>
      </c>
      <c r="AX6901" s="224">
        <f>IF(BB6901="S",IF(Q6901="1. Aceitou o programa",R6901-B6901,0),0)</f>
        <v>0</v>
      </c>
      <c r="AY6901" s="224">
        <f>IF(BB6901="S",IF(AND(S6901&lt;&gt;"",R6901&lt;&gt;""),S6901-R6901,0),0)</f>
        <v>0</v>
      </c>
      <c r="AZ6901" s="224">
        <f>IF(BB6901="S",IF(Q6901="1. Aceitou o programa",IF(OR(X6901="Não se Aplica",X6901=""),IF(OR(W6901="Não se Aplica",W6901=""),0,W6901-V6901),AVERAGE(X6901-W6901,W6901-V6901)),0),0)</f>
        <v>0</v>
      </c>
      <c r="BA6901" s="224">
        <f>IF(BB6901="S",IF(AND(Q6901="1. Aceitou o programa",AH6901="Realizada"),IFERROR(IF(AG6901="",0,AG6901-R6901),0),0),0)</f>
        <v>0</v>
      </c>
      <c r="BB6901" s="224" t="str">
        <f>_xlfn.XLOOKUP(U6901,'Lista Suspensa'!$AA$20:$AA$23,'Lista Suspensa'!$AB$20:$AB$23,"N/A")</f>
        <v>S</v>
      </c>
    </row>
    <row r="6902" spans="1:54" ht="12" customHeight="1">
      <c r="A6902" s="148" t="s">
        <v>67</v>
      </c>
      <c r="B6902" s="162">
        <v>46169</v>
      </c>
      <c r="C6902" s="153" t="s">
        <v>297</v>
      </c>
      <c r="D6902" s="153" t="s">
        <v>455</v>
      </c>
      <c r="E6902" s="164">
        <v>84302232</v>
      </c>
      <c r="F6902" s="163" t="s">
        <v>11423</v>
      </c>
      <c r="G6902" s="165">
        <v>42459442858</v>
      </c>
      <c r="H6902" s="162">
        <v>34783</v>
      </c>
      <c r="I6902" s="165">
        <v>31</v>
      </c>
      <c r="J6902" s="148" t="s">
        <v>70</v>
      </c>
      <c r="K6902" s="148" t="s">
        <v>59</v>
      </c>
      <c r="L6902" s="148"/>
      <c r="M6902" s="148"/>
      <c r="N6902" s="148">
        <v>700</v>
      </c>
      <c r="O6902" s="163">
        <v>11930171678</v>
      </c>
      <c r="P6902" s="227" t="s">
        <v>60</v>
      </c>
      <c r="Q6902" s="228" t="s">
        <v>8211</v>
      </c>
      <c r="R6902" s="229"/>
      <c r="S6902" s="229"/>
      <c r="T6902" s="229" t="s">
        <v>6983</v>
      </c>
      <c r="U6902" s="229" t="s">
        <v>8212</v>
      </c>
      <c r="V6902" s="162">
        <v>46177</v>
      </c>
      <c r="W6902" s="162"/>
      <c r="X6902" s="162"/>
      <c r="Y6902" s="166"/>
      <c r="Z6902" s="166"/>
      <c r="AA6902" s="148"/>
      <c r="AB6902" s="148"/>
      <c r="AC6902" s="182" t="e">
        <f t="shared" si="216"/>
        <v>#DIV/0!</v>
      </c>
      <c r="AD6902" s="153" t="e">
        <f t="shared" si="217"/>
        <v>#DIV/0!</v>
      </c>
      <c r="AE6902" s="148"/>
      <c r="AF6902" s="148"/>
      <c r="AG6902" s="162"/>
      <c r="AH6902" s="163"/>
      <c r="AI6902" s="167"/>
      <c r="AJ6902" s="148"/>
      <c r="AK6902" s="148"/>
      <c r="AL6902" s="148"/>
      <c r="AM6902" s="148"/>
      <c r="AN6902" s="148"/>
      <c r="AO6902" s="148"/>
      <c r="AP6902" s="148" t="s">
        <v>4751</v>
      </c>
      <c r="AQ6902" s="148" t="s">
        <v>67</v>
      </c>
      <c r="AR6902" s="148"/>
      <c r="AS6902" s="224" t="s">
        <v>68</v>
      </c>
      <c r="AT6902" s="225" t="str">
        <f>MONTH(B6902)&amp;"/"&amp;YEAR(B6902)</f>
        <v>5/2026</v>
      </c>
      <c r="AU6902" s="225">
        <f>WEEKNUM(B6902)-WEEKNUM(EOMONTH(B6902,-1)+1)+1</f>
        <v>5</v>
      </c>
      <c r="AV6902" s="224" t="str">
        <f>MONTH(R6902)&amp;"/"&amp;YEAR(R6902)</f>
        <v>1/1900</v>
      </c>
      <c r="AW6902" s="224" t="e">
        <f>WEEKNUM(R6902)-WEEKNUM(EOMONTH(R6902,-1)+1)+1</f>
        <v>#NUM!</v>
      </c>
      <c r="AX6902" s="224">
        <f>IF(BB6902="S",IF(Q6902="1. Aceitou o programa",R6902-B6902,0),0)</f>
        <v>0</v>
      </c>
      <c r="AY6902" s="224">
        <f>IF(BB6902="S",IF(AND(S6902&lt;&gt;"",R6902&lt;&gt;""),S6902-R6902,0),0)</f>
        <v>0</v>
      </c>
      <c r="AZ6902" s="224">
        <f>IF(BB6902="S",IF(Q6902="1. Aceitou o programa",IF(OR(X6902="Não se Aplica",X6902=""),IF(OR(W6902="Não se Aplica",W6902=""),0,W6902-V6902),AVERAGE(X6902-W6902,W6902-V6902)),0),0)</f>
        <v>0</v>
      </c>
      <c r="BA6902" s="224">
        <f>IF(BB6902="S",IF(AND(Q6902="1. Aceitou o programa",AH6902="Realizada"),IFERROR(IF(AG6902="",0,AG6902-R6902),0),0),0)</f>
        <v>0</v>
      </c>
      <c r="BB6902" s="224" t="str">
        <f>_xlfn.XLOOKUP(U6902,'Lista Suspensa'!$AA$20:$AA$23,'Lista Suspensa'!$AB$20:$AB$23,"N/A")</f>
        <v>S</v>
      </c>
    </row>
    <row r="6903" spans="1:54" ht="12" customHeight="1">
      <c r="A6903" s="148" t="s">
        <v>67</v>
      </c>
      <c r="B6903" s="162">
        <v>46169</v>
      </c>
      <c r="C6903" s="153" t="s">
        <v>297</v>
      </c>
      <c r="D6903" s="153" t="s">
        <v>455</v>
      </c>
      <c r="E6903" s="164">
        <v>97015470</v>
      </c>
      <c r="F6903" s="163" t="s">
        <v>11424</v>
      </c>
      <c r="G6903" s="165">
        <v>50721954812</v>
      </c>
      <c r="H6903" s="162">
        <v>37001</v>
      </c>
      <c r="I6903" s="165">
        <v>25</v>
      </c>
      <c r="J6903" s="148" t="s">
        <v>70</v>
      </c>
      <c r="K6903" s="148" t="s">
        <v>59</v>
      </c>
      <c r="L6903" s="148"/>
      <c r="M6903" s="148"/>
      <c r="N6903" s="148">
        <v>60</v>
      </c>
      <c r="O6903" s="163" t="s">
        <v>11425</v>
      </c>
      <c r="P6903" s="227" t="s">
        <v>60</v>
      </c>
      <c r="Q6903" s="228" t="s">
        <v>8211</v>
      </c>
      <c r="R6903" s="229"/>
      <c r="S6903" s="229"/>
      <c r="T6903" s="229" t="s">
        <v>6983</v>
      </c>
      <c r="U6903" s="229" t="s">
        <v>8212</v>
      </c>
      <c r="V6903" s="162">
        <v>46177</v>
      </c>
      <c r="W6903" s="162"/>
      <c r="X6903" s="162"/>
      <c r="Y6903" s="166"/>
      <c r="Z6903" s="166"/>
      <c r="AA6903" s="148"/>
      <c r="AB6903" s="148"/>
      <c r="AC6903" s="182" t="e">
        <f t="shared" si="216"/>
        <v>#DIV/0!</v>
      </c>
      <c r="AD6903" s="153" t="e">
        <f t="shared" si="217"/>
        <v>#DIV/0!</v>
      </c>
      <c r="AE6903" s="148"/>
      <c r="AF6903" s="148"/>
      <c r="AG6903" s="162"/>
      <c r="AH6903" s="163"/>
      <c r="AI6903" s="167"/>
      <c r="AJ6903" s="148"/>
      <c r="AK6903" s="148"/>
      <c r="AL6903" s="148"/>
      <c r="AM6903" s="148"/>
      <c r="AN6903" s="148"/>
      <c r="AO6903" s="148"/>
      <c r="AP6903" s="148" t="s">
        <v>4751</v>
      </c>
      <c r="AQ6903" s="148" t="s">
        <v>67</v>
      </c>
      <c r="AR6903" s="148"/>
      <c r="AS6903" s="224" t="s">
        <v>68</v>
      </c>
      <c r="AT6903" s="225" t="str">
        <f>MONTH(B6903)&amp;"/"&amp;YEAR(B6903)</f>
        <v>5/2026</v>
      </c>
      <c r="AU6903" s="225">
        <f>WEEKNUM(B6903)-WEEKNUM(EOMONTH(B6903,-1)+1)+1</f>
        <v>5</v>
      </c>
      <c r="AV6903" s="224" t="str">
        <f>MONTH(R6903)&amp;"/"&amp;YEAR(R6903)</f>
        <v>1/1900</v>
      </c>
      <c r="AW6903" s="224" t="e">
        <f>WEEKNUM(R6903)-WEEKNUM(EOMONTH(R6903,-1)+1)+1</f>
        <v>#NUM!</v>
      </c>
      <c r="AX6903" s="224">
        <f>IF(BB6903="S",IF(Q6903="1. Aceitou o programa",R6903-B6903,0),0)</f>
        <v>0</v>
      </c>
      <c r="AY6903" s="224">
        <f>IF(BB6903="S",IF(AND(S6903&lt;&gt;"",R6903&lt;&gt;""),S6903-R6903,0),0)</f>
        <v>0</v>
      </c>
      <c r="AZ6903" s="224">
        <f>IF(BB6903="S",IF(Q6903="1. Aceitou o programa",IF(OR(X6903="Não se Aplica",X6903=""),IF(OR(W6903="Não se Aplica",W6903=""),0,W6903-V6903),AVERAGE(X6903-W6903,W6903-V6903)),0),0)</f>
        <v>0</v>
      </c>
      <c r="BA6903" s="224">
        <f>IF(BB6903="S",IF(AND(Q6903="1. Aceitou o programa",AH6903="Realizada"),IFERROR(IF(AG6903="",0,AG6903-R6903),0),0),0)</f>
        <v>0</v>
      </c>
      <c r="BB6903" s="224" t="str">
        <f>_xlfn.XLOOKUP(U6903,'Lista Suspensa'!$AA$20:$AA$23,'Lista Suspensa'!$AB$20:$AB$23,"N/A")</f>
        <v>S</v>
      </c>
    </row>
    <row r="6904" spans="1:54" ht="12" customHeight="1">
      <c r="A6904" s="148" t="s">
        <v>67</v>
      </c>
      <c r="B6904" s="162">
        <v>46169</v>
      </c>
      <c r="C6904" s="153" t="s">
        <v>297</v>
      </c>
      <c r="D6904" s="153" t="s">
        <v>455</v>
      </c>
      <c r="E6904" s="164">
        <v>745616356</v>
      </c>
      <c r="F6904" s="163" t="s">
        <v>11426</v>
      </c>
      <c r="G6904" s="165">
        <v>80196691753</v>
      </c>
      <c r="H6904" s="162">
        <v>23546</v>
      </c>
      <c r="I6904" s="165">
        <v>61</v>
      </c>
      <c r="J6904" s="148" t="s">
        <v>70</v>
      </c>
      <c r="K6904" s="148" t="s">
        <v>101</v>
      </c>
      <c r="L6904" s="148"/>
      <c r="M6904" s="148"/>
      <c r="N6904" s="148">
        <v>200</v>
      </c>
      <c r="O6904" s="163">
        <v>21993143226</v>
      </c>
      <c r="P6904" s="227" t="s">
        <v>60</v>
      </c>
      <c r="Q6904" s="228" t="s">
        <v>8211</v>
      </c>
      <c r="R6904" s="229"/>
      <c r="S6904" s="229"/>
      <c r="T6904" s="229" t="s">
        <v>6983</v>
      </c>
      <c r="U6904" s="229" t="s">
        <v>8212</v>
      </c>
      <c r="V6904" s="162">
        <v>46177</v>
      </c>
      <c r="W6904" s="162"/>
      <c r="X6904" s="162"/>
      <c r="Y6904" s="166"/>
      <c r="Z6904" s="166"/>
      <c r="AA6904" s="148"/>
      <c r="AB6904" s="148"/>
      <c r="AC6904" s="182" t="e">
        <f t="shared" si="216"/>
        <v>#DIV/0!</v>
      </c>
      <c r="AD6904" s="153" t="e">
        <f t="shared" si="217"/>
        <v>#DIV/0!</v>
      </c>
      <c r="AE6904" s="148"/>
      <c r="AF6904" s="148"/>
      <c r="AG6904" s="162"/>
      <c r="AH6904" s="163"/>
      <c r="AI6904" s="167"/>
      <c r="AJ6904" s="148"/>
      <c r="AK6904" s="148"/>
      <c r="AL6904" s="148"/>
      <c r="AM6904" s="148"/>
      <c r="AN6904" s="148"/>
      <c r="AO6904" s="148"/>
      <c r="AP6904" s="148" t="s">
        <v>4751</v>
      </c>
      <c r="AQ6904" s="148" t="s">
        <v>67</v>
      </c>
      <c r="AR6904" s="148"/>
      <c r="AS6904" s="224" t="s">
        <v>68</v>
      </c>
      <c r="AT6904" s="225" t="str">
        <f>MONTH(B6904)&amp;"/"&amp;YEAR(B6904)</f>
        <v>5/2026</v>
      </c>
      <c r="AU6904" s="225">
        <f>WEEKNUM(B6904)-WEEKNUM(EOMONTH(B6904,-1)+1)+1</f>
        <v>5</v>
      </c>
      <c r="AV6904" s="224" t="str">
        <f>MONTH(R6904)&amp;"/"&amp;YEAR(R6904)</f>
        <v>1/1900</v>
      </c>
      <c r="AW6904" s="224" t="e">
        <f>WEEKNUM(R6904)-WEEKNUM(EOMONTH(R6904,-1)+1)+1</f>
        <v>#NUM!</v>
      </c>
      <c r="AX6904" s="224">
        <f>IF(BB6904="S",IF(Q6904="1. Aceitou o programa",R6904-B6904,0),0)</f>
        <v>0</v>
      </c>
      <c r="AY6904" s="224">
        <f>IF(BB6904="S",IF(AND(S6904&lt;&gt;"",R6904&lt;&gt;""),S6904-R6904,0),0)</f>
        <v>0</v>
      </c>
      <c r="AZ6904" s="224">
        <f>IF(BB6904="S",IF(Q6904="1. Aceitou o programa",IF(OR(X6904="Não se Aplica",X6904=""),IF(OR(W6904="Não se Aplica",W6904=""),0,W6904-V6904),AVERAGE(X6904-W6904,W6904-V6904)),0),0)</f>
        <v>0</v>
      </c>
      <c r="BA6904" s="224">
        <f>IF(BB6904="S",IF(AND(Q6904="1. Aceitou o programa",AH6904="Realizada"),IFERROR(IF(AG6904="",0,AG6904-R6904),0),0),0)</f>
        <v>0</v>
      </c>
      <c r="BB6904" s="224" t="str">
        <f>_xlfn.XLOOKUP(U6904,'Lista Suspensa'!$AA$20:$AA$23,'Lista Suspensa'!$AB$20:$AB$23,"N/A")</f>
        <v>S</v>
      </c>
    </row>
    <row r="6905" spans="1:54" ht="12" customHeight="1">
      <c r="A6905" s="151" t="s">
        <v>67</v>
      </c>
      <c r="B6905" s="162">
        <v>46169</v>
      </c>
      <c r="C6905" s="153" t="s">
        <v>297</v>
      </c>
      <c r="D6905" s="153" t="s">
        <v>455</v>
      </c>
      <c r="E6905" s="164">
        <v>97002870</v>
      </c>
      <c r="F6905" s="163" t="s">
        <v>11427</v>
      </c>
      <c r="G6905" s="165">
        <v>20674412729</v>
      </c>
      <c r="H6905" s="162">
        <v>39062</v>
      </c>
      <c r="I6905" s="165">
        <v>19</v>
      </c>
      <c r="J6905" s="148" t="s">
        <v>70</v>
      </c>
      <c r="K6905" s="148" t="s">
        <v>101</v>
      </c>
      <c r="L6905" s="148"/>
      <c r="M6905" s="148"/>
      <c r="N6905" s="148">
        <v>380</v>
      </c>
      <c r="O6905" s="163">
        <v>21990345490</v>
      </c>
      <c r="P6905" s="227" t="s">
        <v>60</v>
      </c>
      <c r="Q6905" s="228" t="s">
        <v>8211</v>
      </c>
      <c r="R6905" s="229"/>
      <c r="S6905" s="229"/>
      <c r="T6905" s="229" t="s">
        <v>6983</v>
      </c>
      <c r="U6905" s="229" t="s">
        <v>8212</v>
      </c>
      <c r="V6905" s="162">
        <v>46177</v>
      </c>
      <c r="W6905" s="162"/>
      <c r="X6905" s="162"/>
      <c r="Y6905" s="166"/>
      <c r="Z6905" s="166"/>
      <c r="AA6905" s="148"/>
      <c r="AB6905" s="148"/>
      <c r="AC6905" s="182" t="e">
        <f t="shared" si="216"/>
        <v>#DIV/0!</v>
      </c>
      <c r="AD6905" s="153" t="e">
        <f t="shared" si="217"/>
        <v>#DIV/0!</v>
      </c>
      <c r="AE6905" s="148"/>
      <c r="AF6905" s="148"/>
      <c r="AG6905" s="162"/>
      <c r="AH6905" s="163"/>
      <c r="AI6905" s="167"/>
      <c r="AJ6905" s="148"/>
      <c r="AK6905" s="148"/>
      <c r="AL6905" s="148"/>
      <c r="AM6905" s="148"/>
      <c r="AN6905" s="148"/>
      <c r="AO6905" s="148"/>
      <c r="AP6905" s="148" t="s">
        <v>4751</v>
      </c>
      <c r="AQ6905" s="148" t="s">
        <v>67</v>
      </c>
      <c r="AR6905" s="148"/>
      <c r="AS6905" s="224" t="s">
        <v>68</v>
      </c>
      <c r="AT6905" s="225" t="str">
        <f>MONTH(B6905)&amp;"/"&amp;YEAR(B6905)</f>
        <v>5/2026</v>
      </c>
      <c r="AU6905" s="225">
        <f>WEEKNUM(B6905)-WEEKNUM(EOMONTH(B6905,-1)+1)+1</f>
        <v>5</v>
      </c>
      <c r="AV6905" s="224" t="str">
        <f>MONTH(R6905)&amp;"/"&amp;YEAR(R6905)</f>
        <v>1/1900</v>
      </c>
      <c r="AW6905" s="224" t="e">
        <f>WEEKNUM(R6905)-WEEKNUM(EOMONTH(R6905,-1)+1)+1</f>
        <v>#NUM!</v>
      </c>
      <c r="AX6905" s="224">
        <f>IF(BB6905="S",IF(Q6905="1. Aceitou o programa",R6905-B6905,0),0)</f>
        <v>0</v>
      </c>
      <c r="AY6905" s="224">
        <f>IF(BB6905="S",IF(AND(S6905&lt;&gt;"",R6905&lt;&gt;""),S6905-R6905,0),0)</f>
        <v>0</v>
      </c>
      <c r="AZ6905" s="224">
        <f>IF(BB6905="S",IF(Q6905="1. Aceitou o programa",IF(OR(X6905="Não se Aplica",X6905=""),IF(OR(W6905="Não se Aplica",W6905=""),0,W6905-V6905),AVERAGE(X6905-W6905,W6905-V6905)),0),0)</f>
        <v>0</v>
      </c>
      <c r="BA6905" s="224">
        <f>IF(BB6905="S",IF(AND(Q6905="1. Aceitou o programa",AH6905="Realizada"),IFERROR(IF(AG6905="",0,AG6905-R6905),0),0),0)</f>
        <v>0</v>
      </c>
      <c r="BB6905" s="224" t="str">
        <f>_xlfn.XLOOKUP(U6905,'Lista Suspensa'!$AA$20:$AA$23,'Lista Suspensa'!$AB$20:$AB$23,"N/A")</f>
        <v>S</v>
      </c>
    </row>
    <row r="6906" spans="1:54" ht="12" customHeight="1">
      <c r="A6906" s="151" t="s">
        <v>67</v>
      </c>
      <c r="B6906" s="162">
        <v>46169</v>
      </c>
      <c r="C6906" s="153" t="s">
        <v>297</v>
      </c>
      <c r="D6906" s="153" t="s">
        <v>455</v>
      </c>
      <c r="E6906" s="164">
        <v>93218144</v>
      </c>
      <c r="F6906" s="163" t="s">
        <v>11428</v>
      </c>
      <c r="G6906" s="165">
        <v>12231030721</v>
      </c>
      <c r="H6906" s="162">
        <v>31345</v>
      </c>
      <c r="I6906" s="165">
        <v>40</v>
      </c>
      <c r="J6906" s="148" t="s">
        <v>70</v>
      </c>
      <c r="K6906" s="148" t="s">
        <v>101</v>
      </c>
      <c r="L6906" s="148"/>
      <c r="M6906" s="148"/>
      <c r="N6906" s="148">
        <v>380</v>
      </c>
      <c r="O6906" s="163">
        <v>21982007868</v>
      </c>
      <c r="P6906" s="227" t="s">
        <v>60</v>
      </c>
      <c r="Q6906" s="228" t="s">
        <v>8211</v>
      </c>
      <c r="R6906" s="229"/>
      <c r="S6906" s="229"/>
      <c r="T6906" s="229" t="s">
        <v>6983</v>
      </c>
      <c r="U6906" s="229" t="s">
        <v>8212</v>
      </c>
      <c r="V6906" s="162">
        <v>46177</v>
      </c>
      <c r="W6906" s="162"/>
      <c r="X6906" s="162"/>
      <c r="Y6906" s="166"/>
      <c r="Z6906" s="166"/>
      <c r="AA6906" s="148"/>
      <c r="AB6906" s="148"/>
      <c r="AC6906" s="182" t="e">
        <f t="shared" si="216"/>
        <v>#DIV/0!</v>
      </c>
      <c r="AD6906" s="153" t="e">
        <f t="shared" si="217"/>
        <v>#DIV/0!</v>
      </c>
      <c r="AE6906" s="148"/>
      <c r="AF6906" s="148"/>
      <c r="AG6906" s="162"/>
      <c r="AH6906" s="163"/>
      <c r="AI6906" s="167"/>
      <c r="AJ6906" s="148"/>
      <c r="AK6906" s="148"/>
      <c r="AL6906" s="148"/>
      <c r="AM6906" s="148"/>
      <c r="AN6906" s="148"/>
      <c r="AO6906" s="148"/>
      <c r="AP6906" s="148" t="s">
        <v>4751</v>
      </c>
      <c r="AQ6906" s="148" t="s">
        <v>67</v>
      </c>
      <c r="AR6906" s="148"/>
      <c r="AS6906" s="224" t="s">
        <v>68</v>
      </c>
      <c r="AT6906" s="225" t="str">
        <f>MONTH(B6906)&amp;"/"&amp;YEAR(B6906)</f>
        <v>5/2026</v>
      </c>
      <c r="AU6906" s="225">
        <f>WEEKNUM(B6906)-WEEKNUM(EOMONTH(B6906,-1)+1)+1</f>
        <v>5</v>
      </c>
      <c r="AV6906" s="224" t="str">
        <f>MONTH(R6906)&amp;"/"&amp;YEAR(R6906)</f>
        <v>1/1900</v>
      </c>
      <c r="AW6906" s="224" t="e">
        <f>WEEKNUM(R6906)-WEEKNUM(EOMONTH(R6906,-1)+1)+1</f>
        <v>#NUM!</v>
      </c>
      <c r="AX6906" s="224">
        <f>IF(BB6906="S",IF(Q6906="1. Aceitou o programa",R6906-B6906,0),0)</f>
        <v>0</v>
      </c>
      <c r="AY6906" s="224">
        <f>IF(BB6906="S",IF(AND(S6906&lt;&gt;"",R6906&lt;&gt;""),S6906-R6906,0),0)</f>
        <v>0</v>
      </c>
      <c r="AZ6906" s="224">
        <f>IF(BB6906="S",IF(Q6906="1. Aceitou o programa",IF(OR(X6906="Não se Aplica",X6906=""),IF(OR(W6906="Não se Aplica",W6906=""),0,W6906-V6906),AVERAGE(X6906-W6906,W6906-V6906)),0),0)</f>
        <v>0</v>
      </c>
      <c r="BA6906" s="224">
        <f>IF(BB6906="S",IF(AND(Q6906="1. Aceitou o programa",AH6906="Realizada"),IFERROR(IF(AG6906="",0,AG6906-R6906),0),0),0)</f>
        <v>0</v>
      </c>
      <c r="BB6906" s="224" t="str">
        <f>_xlfn.XLOOKUP(U6906,'Lista Suspensa'!$AA$20:$AA$23,'Lista Suspensa'!$AB$20:$AB$23,"N/A")</f>
        <v>S</v>
      </c>
    </row>
    <row r="6907" spans="1:54" ht="12" customHeight="1">
      <c r="A6907" s="148" t="s">
        <v>67</v>
      </c>
      <c r="B6907" s="162">
        <v>46169</v>
      </c>
      <c r="C6907" s="153" t="s">
        <v>297</v>
      </c>
      <c r="D6907" s="153" t="s">
        <v>455</v>
      </c>
      <c r="E6907" s="164">
        <v>97417930</v>
      </c>
      <c r="F6907" s="163" t="s">
        <v>11429</v>
      </c>
      <c r="G6907" s="165">
        <v>43076449800</v>
      </c>
      <c r="H6907" s="162">
        <v>38210</v>
      </c>
      <c r="I6907" s="165">
        <v>21</v>
      </c>
      <c r="J6907" s="148" t="s">
        <v>70</v>
      </c>
      <c r="K6907" s="148" t="s">
        <v>59</v>
      </c>
      <c r="L6907" s="148"/>
      <c r="M6907" s="148"/>
      <c r="N6907" s="148">
        <v>580</v>
      </c>
      <c r="O6907" s="163">
        <v>11981091241</v>
      </c>
      <c r="P6907" s="227" t="s">
        <v>60</v>
      </c>
      <c r="Q6907" s="228" t="s">
        <v>8211</v>
      </c>
      <c r="R6907" s="229"/>
      <c r="S6907" s="229"/>
      <c r="T6907" s="229" t="s">
        <v>6983</v>
      </c>
      <c r="U6907" s="229" t="s">
        <v>8212</v>
      </c>
      <c r="V6907" s="162">
        <v>46177</v>
      </c>
      <c r="W6907" s="162"/>
      <c r="X6907" s="162"/>
      <c r="Y6907" s="166"/>
      <c r="Z6907" s="166"/>
      <c r="AA6907" s="148"/>
      <c r="AB6907" s="148"/>
      <c r="AC6907" s="182" t="e">
        <f t="shared" si="216"/>
        <v>#DIV/0!</v>
      </c>
      <c r="AD6907" s="153" t="e">
        <f t="shared" si="217"/>
        <v>#DIV/0!</v>
      </c>
      <c r="AE6907" s="148"/>
      <c r="AF6907" s="148"/>
      <c r="AG6907" s="162"/>
      <c r="AH6907" s="163"/>
      <c r="AI6907" s="167"/>
      <c r="AJ6907" s="148"/>
      <c r="AK6907" s="148"/>
      <c r="AL6907" s="148"/>
      <c r="AM6907" s="148"/>
      <c r="AN6907" s="148"/>
      <c r="AO6907" s="148"/>
      <c r="AP6907" s="148" t="s">
        <v>4751</v>
      </c>
      <c r="AQ6907" s="148" t="s">
        <v>67</v>
      </c>
      <c r="AR6907" s="148"/>
      <c r="AS6907" s="224" t="s">
        <v>68</v>
      </c>
      <c r="AT6907" s="225" t="str">
        <f>MONTH(B6907)&amp;"/"&amp;YEAR(B6907)</f>
        <v>5/2026</v>
      </c>
      <c r="AU6907" s="225">
        <f>WEEKNUM(B6907)-WEEKNUM(EOMONTH(B6907,-1)+1)+1</f>
        <v>5</v>
      </c>
      <c r="AV6907" s="224" t="str">
        <f>MONTH(R6907)&amp;"/"&amp;YEAR(R6907)</f>
        <v>1/1900</v>
      </c>
      <c r="AW6907" s="224" t="e">
        <f>WEEKNUM(R6907)-WEEKNUM(EOMONTH(R6907,-1)+1)+1</f>
        <v>#NUM!</v>
      </c>
      <c r="AX6907" s="224">
        <f>IF(BB6907="S",IF(Q6907="1. Aceitou o programa",R6907-B6907,0),0)</f>
        <v>0</v>
      </c>
      <c r="AY6907" s="224">
        <f>IF(BB6907="S",IF(AND(S6907&lt;&gt;"",R6907&lt;&gt;""),S6907-R6907,0),0)</f>
        <v>0</v>
      </c>
      <c r="AZ6907" s="224">
        <f>IF(BB6907="S",IF(Q6907="1. Aceitou o programa",IF(OR(X6907="Não se Aplica",X6907=""),IF(OR(W6907="Não se Aplica",W6907=""),0,W6907-V6907),AVERAGE(X6907-W6907,W6907-V6907)),0),0)</f>
        <v>0</v>
      </c>
      <c r="BA6907" s="224">
        <f>IF(BB6907="S",IF(AND(Q6907="1. Aceitou o programa",AH6907="Realizada"),IFERROR(IF(AG6907="",0,AG6907-R6907),0),0),0)</f>
        <v>0</v>
      </c>
      <c r="BB6907" s="224" t="str">
        <f>_xlfn.XLOOKUP(U6907,'Lista Suspensa'!$AA$20:$AA$23,'Lista Suspensa'!$AB$20:$AB$23,"N/A")</f>
        <v>S</v>
      </c>
    </row>
    <row r="6908" spans="1:54" ht="12" customHeight="1">
      <c r="A6908" s="148" t="s">
        <v>67</v>
      </c>
      <c r="B6908" s="162">
        <v>46170</v>
      </c>
      <c r="C6908" s="153" t="s">
        <v>297</v>
      </c>
      <c r="D6908" s="153" t="s">
        <v>455</v>
      </c>
      <c r="E6908" s="164">
        <v>94691269</v>
      </c>
      <c r="F6908" s="163" t="s">
        <v>11430</v>
      </c>
      <c r="G6908" s="165">
        <v>15034490765</v>
      </c>
      <c r="H6908" s="162">
        <v>34705</v>
      </c>
      <c r="I6908" s="165">
        <v>31</v>
      </c>
      <c r="J6908" s="148" t="s">
        <v>58</v>
      </c>
      <c r="K6908" s="148" t="s">
        <v>101</v>
      </c>
      <c r="L6908" s="148"/>
      <c r="M6908" s="148"/>
      <c r="N6908" s="148">
        <v>450</v>
      </c>
      <c r="O6908" s="163">
        <v>21995999119</v>
      </c>
      <c r="P6908" s="227" t="s">
        <v>60</v>
      </c>
      <c r="Q6908" s="228" t="s">
        <v>8211</v>
      </c>
      <c r="R6908" s="229"/>
      <c r="S6908" s="229"/>
      <c r="T6908" s="229" t="s">
        <v>6983</v>
      </c>
      <c r="U6908" s="229" t="s">
        <v>8212</v>
      </c>
      <c r="V6908" s="162">
        <v>46177</v>
      </c>
      <c r="W6908" s="162"/>
      <c r="X6908" s="162"/>
      <c r="Y6908" s="166"/>
      <c r="Z6908" s="166"/>
      <c r="AA6908" s="148"/>
      <c r="AB6908" s="148"/>
      <c r="AC6908" s="182" t="e">
        <f t="shared" si="216"/>
        <v>#DIV/0!</v>
      </c>
      <c r="AD6908" s="153" t="e">
        <f t="shared" si="217"/>
        <v>#DIV/0!</v>
      </c>
      <c r="AE6908" s="148"/>
      <c r="AF6908" s="148"/>
      <c r="AG6908" s="162"/>
      <c r="AH6908" s="163"/>
      <c r="AI6908" s="167"/>
      <c r="AJ6908" s="148"/>
      <c r="AK6908" s="148"/>
      <c r="AL6908" s="148"/>
      <c r="AM6908" s="148"/>
      <c r="AN6908" s="148"/>
      <c r="AO6908" s="148"/>
      <c r="AP6908" s="148" t="s">
        <v>4751</v>
      </c>
      <c r="AQ6908" s="148" t="s">
        <v>67</v>
      </c>
      <c r="AR6908" s="148"/>
      <c r="AS6908" s="224" t="s">
        <v>68</v>
      </c>
      <c r="AT6908" s="225" t="str">
        <f>MONTH(B6908)&amp;"/"&amp;YEAR(B6908)</f>
        <v>5/2026</v>
      </c>
      <c r="AU6908" s="225">
        <f>WEEKNUM(B6908)-WEEKNUM(EOMONTH(B6908,-1)+1)+1</f>
        <v>5</v>
      </c>
      <c r="AV6908" s="224" t="str">
        <f>MONTH(R6908)&amp;"/"&amp;YEAR(R6908)</f>
        <v>1/1900</v>
      </c>
      <c r="AW6908" s="224" t="e">
        <f>WEEKNUM(R6908)-WEEKNUM(EOMONTH(R6908,-1)+1)+1</f>
        <v>#NUM!</v>
      </c>
      <c r="AX6908" s="224">
        <f>IF(BB6908="S",IF(Q6908="1. Aceitou o programa",R6908-B6908,0),0)</f>
        <v>0</v>
      </c>
      <c r="AY6908" s="224">
        <f>IF(BB6908="S",IF(AND(S6908&lt;&gt;"",R6908&lt;&gt;""),S6908-R6908,0),0)</f>
        <v>0</v>
      </c>
      <c r="AZ6908" s="224">
        <f>IF(BB6908="S",IF(Q6908="1. Aceitou o programa",IF(OR(X6908="Não se Aplica",X6908=""),IF(OR(W6908="Não se Aplica",W6908=""),0,W6908-V6908),AVERAGE(X6908-W6908,W6908-V6908)),0),0)</f>
        <v>0</v>
      </c>
      <c r="BA6908" s="224">
        <f>IF(BB6908="S",IF(AND(Q6908="1. Aceitou o programa",AH6908="Realizada"),IFERROR(IF(AG6908="",0,AG6908-R6908),0),0),0)</f>
        <v>0</v>
      </c>
      <c r="BB6908" s="224" t="str">
        <f>_xlfn.XLOOKUP(U6908,'Lista Suspensa'!$AA$20:$AA$23,'Lista Suspensa'!$AB$20:$AB$23,"N/A")</f>
        <v>S</v>
      </c>
    </row>
    <row r="6909" spans="1:54" ht="12" customHeight="1">
      <c r="A6909" s="148" t="s">
        <v>67</v>
      </c>
      <c r="B6909" s="162">
        <v>46170</v>
      </c>
      <c r="C6909" s="153" t="s">
        <v>297</v>
      </c>
      <c r="D6909" s="153" t="s">
        <v>455</v>
      </c>
      <c r="E6909" s="164">
        <v>84463086</v>
      </c>
      <c r="F6909" s="163" t="s">
        <v>11431</v>
      </c>
      <c r="G6909" s="165">
        <v>27732326822</v>
      </c>
      <c r="H6909" s="162">
        <v>29556</v>
      </c>
      <c r="I6909" s="165">
        <v>45</v>
      </c>
      <c r="J6909" s="148" t="s">
        <v>70</v>
      </c>
      <c r="K6909" s="148" t="s">
        <v>59</v>
      </c>
      <c r="L6909" s="148"/>
      <c r="M6909" s="148"/>
      <c r="N6909" s="148">
        <v>380</v>
      </c>
      <c r="O6909" s="163">
        <v>11918997976</v>
      </c>
      <c r="P6909" s="227" t="s">
        <v>60</v>
      </c>
      <c r="Q6909" s="157" t="s">
        <v>110</v>
      </c>
      <c r="R6909" s="158">
        <v>46169</v>
      </c>
      <c r="S6909" s="229"/>
      <c r="T6909" s="159" t="s">
        <v>62</v>
      </c>
      <c r="U6909" s="159" t="s">
        <v>111</v>
      </c>
      <c r="V6909" s="162">
        <v>46177</v>
      </c>
      <c r="W6909" s="162"/>
      <c r="X6909" s="162"/>
      <c r="Y6909" s="166"/>
      <c r="Z6909" s="160" t="s">
        <v>128</v>
      </c>
      <c r="AA6909" s="153">
        <v>70</v>
      </c>
      <c r="AB6909" s="153">
        <v>1.49</v>
      </c>
      <c r="AC6909" s="182">
        <f t="shared" si="216"/>
        <v>31.530111256249718</v>
      </c>
      <c r="AD6909" s="153" t="str">
        <f t="shared" si="217"/>
        <v>OBESIDADE I</v>
      </c>
      <c r="AE6909" s="233" t="s">
        <v>66</v>
      </c>
      <c r="AF6909" s="148"/>
      <c r="AG6909" s="162"/>
      <c r="AH6909" s="163"/>
      <c r="AI6909" s="167"/>
      <c r="AJ6909" s="148"/>
      <c r="AK6909" s="148"/>
      <c r="AL6909" s="207" t="s">
        <v>136</v>
      </c>
      <c r="AM6909" s="148"/>
      <c r="AN6909" s="148"/>
      <c r="AO6909" s="207" t="str">
        <f ca="1">IF(R6909="","",IF(R6909&gt;TODAY(),"0 meses",DATEDIF(R6909,TODAY(),"m") &amp; " meses"))</f>
        <v>0 meses</v>
      </c>
      <c r="AP6909" s="148" t="s">
        <v>4751</v>
      </c>
      <c r="AQ6909" s="148" t="s">
        <v>67</v>
      </c>
      <c r="AR6909" s="148"/>
      <c r="AS6909" s="224" t="s">
        <v>68</v>
      </c>
      <c r="AT6909" s="225" t="str">
        <f>MONTH(B6909)&amp;"/"&amp;YEAR(B6909)</f>
        <v>5/2026</v>
      </c>
      <c r="AU6909" s="225">
        <f>WEEKNUM(B6909)-WEEKNUM(EOMONTH(B6909,-1)+1)+1</f>
        <v>5</v>
      </c>
      <c r="AV6909" s="224" t="str">
        <f>MONTH(R6909)&amp;"/"&amp;YEAR(R6909)</f>
        <v>5/2026</v>
      </c>
      <c r="AW6909" s="224">
        <f>WEEKNUM(R6909)-WEEKNUM(EOMONTH(R6909,-1)+1)+1</f>
        <v>5</v>
      </c>
      <c r="AX6909" s="224">
        <f>IF(BB6909="S",IF(Q6909="1. Aceitou o programa",R6909-B6909,0),0)</f>
        <v>-1</v>
      </c>
      <c r="AY6909" s="224">
        <f>IF(BB6909="S",IF(AND(S6909&lt;&gt;"",R6909&lt;&gt;""),S6909-R6909,0),0)</f>
        <v>0</v>
      </c>
      <c r="AZ6909" s="224">
        <f>IF(BB6909="S",IF(Q6909="1. Aceitou o programa",IF(OR(X6909="Não se Aplica",X6909=""),IF(OR(W6909="Não se Aplica",W6909=""),0,W6909-V6909),AVERAGE(X6909-W6909,W6909-V6909)),0),0)</f>
        <v>0</v>
      </c>
      <c r="BA6909" s="224">
        <f>IF(BB6909="S",IF(AND(Q6909="1. Aceitou o programa",AH6909="Realizada"),IFERROR(IF(AG6909="",0,AG6909-R6909),0),0),0)</f>
        <v>0</v>
      </c>
      <c r="BB6909" s="224" t="str">
        <f>_xlfn.XLOOKUP(U6909,'Lista Suspensa'!$AA$20:$AA$23,'Lista Suspensa'!$AB$20:$AB$23,"N/A")</f>
        <v>S</v>
      </c>
    </row>
    <row r="6910" spans="1:54" ht="12" customHeight="1">
      <c r="A6910" s="148" t="s">
        <v>67</v>
      </c>
      <c r="B6910" s="162">
        <v>46170</v>
      </c>
      <c r="C6910" s="153" t="s">
        <v>297</v>
      </c>
      <c r="D6910" s="153" t="s">
        <v>455</v>
      </c>
      <c r="E6910" s="164">
        <v>96313657</v>
      </c>
      <c r="F6910" s="163" t="s">
        <v>11432</v>
      </c>
      <c r="G6910" s="165">
        <v>12501854756</v>
      </c>
      <c r="H6910" s="162">
        <v>33275</v>
      </c>
      <c r="I6910" s="165">
        <v>35</v>
      </c>
      <c r="J6910" s="148" t="s">
        <v>70</v>
      </c>
      <c r="K6910" s="148" t="s">
        <v>101</v>
      </c>
      <c r="L6910" s="148"/>
      <c r="M6910" s="148"/>
      <c r="N6910" s="148">
        <v>380</v>
      </c>
      <c r="O6910" s="163">
        <v>21988004940</v>
      </c>
      <c r="P6910" s="227" t="s">
        <v>60</v>
      </c>
      <c r="Q6910" s="228" t="s">
        <v>8211</v>
      </c>
      <c r="R6910" s="229"/>
      <c r="S6910" s="229"/>
      <c r="T6910" s="229" t="s">
        <v>6983</v>
      </c>
      <c r="U6910" s="229" t="s">
        <v>8212</v>
      </c>
      <c r="V6910" s="162">
        <v>46177</v>
      </c>
      <c r="W6910" s="162"/>
      <c r="X6910" s="162"/>
      <c r="Y6910" s="166"/>
      <c r="Z6910" s="166"/>
      <c r="AA6910" s="148"/>
      <c r="AB6910" s="148"/>
      <c r="AC6910" s="182" t="e">
        <f t="shared" si="216"/>
        <v>#DIV/0!</v>
      </c>
      <c r="AD6910" s="153" t="e">
        <f t="shared" si="217"/>
        <v>#DIV/0!</v>
      </c>
      <c r="AE6910" s="148"/>
      <c r="AF6910" s="148"/>
      <c r="AG6910" s="162"/>
      <c r="AH6910" s="163"/>
      <c r="AI6910" s="167"/>
      <c r="AJ6910" s="148"/>
      <c r="AK6910" s="148"/>
      <c r="AL6910" s="148"/>
      <c r="AM6910" s="148"/>
      <c r="AN6910" s="148"/>
      <c r="AO6910" s="148"/>
      <c r="AP6910" s="148" t="s">
        <v>4751</v>
      </c>
      <c r="AQ6910" s="148" t="s">
        <v>67</v>
      </c>
      <c r="AR6910" s="148"/>
      <c r="AS6910" s="224" t="s">
        <v>68</v>
      </c>
      <c r="AT6910" s="225" t="str">
        <f>MONTH(B6910)&amp;"/"&amp;YEAR(B6910)</f>
        <v>5/2026</v>
      </c>
      <c r="AU6910" s="225">
        <f>WEEKNUM(B6910)-WEEKNUM(EOMONTH(B6910,-1)+1)+1</f>
        <v>5</v>
      </c>
      <c r="AV6910" s="224" t="str">
        <f>MONTH(R6910)&amp;"/"&amp;YEAR(R6910)</f>
        <v>1/1900</v>
      </c>
      <c r="AW6910" s="224" t="e">
        <f>WEEKNUM(R6910)-WEEKNUM(EOMONTH(R6910,-1)+1)+1</f>
        <v>#NUM!</v>
      </c>
      <c r="AX6910" s="224">
        <f>IF(BB6910="S",IF(Q6910="1. Aceitou o programa",R6910-B6910,0),0)</f>
        <v>0</v>
      </c>
      <c r="AY6910" s="224">
        <f>IF(BB6910="S",IF(AND(S6910&lt;&gt;"",R6910&lt;&gt;""),S6910-R6910,0),0)</f>
        <v>0</v>
      </c>
      <c r="AZ6910" s="224">
        <f>IF(BB6910="S",IF(Q6910="1. Aceitou o programa",IF(OR(X6910="Não se Aplica",X6910=""),IF(OR(W6910="Não se Aplica",W6910=""),0,W6910-V6910),AVERAGE(X6910-W6910,W6910-V6910)),0),0)</f>
        <v>0</v>
      </c>
      <c r="BA6910" s="224">
        <f>IF(BB6910="S",IF(AND(Q6910="1. Aceitou o programa",AH6910="Realizada"),IFERROR(IF(AG6910="",0,AG6910-R6910),0),0),0)</f>
        <v>0</v>
      </c>
      <c r="BB6910" s="224" t="str">
        <f>_xlfn.XLOOKUP(U6910,'Lista Suspensa'!$AA$20:$AA$23,'Lista Suspensa'!$AB$20:$AB$23,"N/A")</f>
        <v>S</v>
      </c>
    </row>
    <row r="6911" spans="1:54" ht="12" customHeight="1">
      <c r="A6911" s="151" t="s">
        <v>67</v>
      </c>
      <c r="B6911" s="162">
        <v>46167</v>
      </c>
      <c r="C6911" s="148" t="s">
        <v>11268</v>
      </c>
      <c r="D6911" s="148" t="s">
        <v>3751</v>
      </c>
      <c r="E6911" s="164">
        <v>95081234</v>
      </c>
      <c r="F6911" s="163" t="s">
        <v>11433</v>
      </c>
      <c r="G6911" s="165">
        <v>10916031705</v>
      </c>
      <c r="H6911" s="162">
        <v>30893</v>
      </c>
      <c r="I6911" s="165">
        <v>41</v>
      </c>
      <c r="J6911" s="148"/>
      <c r="K6911" s="148" t="s">
        <v>101</v>
      </c>
      <c r="L6911" s="148"/>
      <c r="M6911" s="148"/>
      <c r="N6911" s="148">
        <v>450</v>
      </c>
      <c r="O6911" s="163" t="s">
        <v>11434</v>
      </c>
      <c r="P6911" s="227" t="s">
        <v>60</v>
      </c>
      <c r="Q6911" s="228" t="s">
        <v>8211</v>
      </c>
      <c r="R6911" s="229"/>
      <c r="S6911" s="229"/>
      <c r="T6911" s="229" t="s">
        <v>6983</v>
      </c>
      <c r="U6911" s="229" t="s">
        <v>8212</v>
      </c>
      <c r="V6911" s="162">
        <v>46177</v>
      </c>
      <c r="W6911" s="162"/>
      <c r="X6911" s="162"/>
      <c r="Y6911" s="166"/>
      <c r="Z6911" s="166"/>
      <c r="AA6911" s="148"/>
      <c r="AB6911" s="148"/>
      <c r="AC6911" s="182" t="e">
        <f t="shared" si="216"/>
        <v>#DIV/0!</v>
      </c>
      <c r="AD6911" s="153" t="e">
        <f t="shared" si="217"/>
        <v>#DIV/0!</v>
      </c>
      <c r="AE6911" s="148"/>
      <c r="AF6911" s="148"/>
      <c r="AG6911" s="162"/>
      <c r="AH6911" s="163"/>
      <c r="AI6911" s="167"/>
      <c r="AJ6911" s="148"/>
      <c r="AK6911" s="148"/>
      <c r="AL6911" s="148"/>
      <c r="AM6911" s="148"/>
      <c r="AN6911" s="148"/>
      <c r="AO6911" s="148"/>
      <c r="AP6911" s="147" t="s">
        <v>4751</v>
      </c>
      <c r="AQ6911" s="148"/>
      <c r="AR6911" s="148"/>
      <c r="AS6911" s="224" t="s">
        <v>68</v>
      </c>
      <c r="AT6911" s="225" t="str">
        <f>MONTH(B6911)&amp;"/"&amp;YEAR(B6911)</f>
        <v>5/2026</v>
      </c>
      <c r="AU6911" s="225">
        <f>WEEKNUM(B6911)-WEEKNUM(EOMONTH(B6911,-1)+1)+1</f>
        <v>5</v>
      </c>
      <c r="AV6911" s="224" t="str">
        <f>MONTH(R6911)&amp;"/"&amp;YEAR(R6911)</f>
        <v>1/1900</v>
      </c>
      <c r="AW6911" s="224" t="e">
        <f>WEEKNUM(R6911)-WEEKNUM(EOMONTH(R6911,-1)+1)+1</f>
        <v>#NUM!</v>
      </c>
      <c r="AX6911" s="224">
        <f>IF(BB6911="S",IF(Q6911="1. Aceitou o programa",R6911-B6911,0),0)</f>
        <v>0</v>
      </c>
      <c r="AY6911" s="224">
        <f>IF(BB6911="S",IF(AND(S6911&lt;&gt;"",R6911&lt;&gt;""),S6911-R6911,0),0)</f>
        <v>0</v>
      </c>
      <c r="AZ6911" s="224">
        <f>IF(BB6911="S",IF(Q6911="1. Aceitou o programa",IF(OR(X6911="Não se Aplica",X6911=""),IF(OR(W6911="Não se Aplica",W6911=""),0,W6911-V6911),AVERAGE(X6911-W6911,W6911-V6911)),0),0)</f>
        <v>0</v>
      </c>
      <c r="BA6911" s="224">
        <f>IF(BB6911="S",IF(AND(Q6911="1. Aceitou o programa",AH6911="Realizada"),IFERROR(IF(AG6911="",0,AG6911-R6911),0),0),0)</f>
        <v>0</v>
      </c>
      <c r="BB6911" s="224" t="str">
        <f>_xlfn.XLOOKUP(U6911,'Lista Suspensa'!$AA$20:$AA$23,'Lista Suspensa'!$AB$20:$AB$23,"N/A")</f>
        <v>S</v>
      </c>
    </row>
    <row r="6912" spans="1:54" ht="12" customHeight="1">
      <c r="A6912" s="148" t="s">
        <v>67</v>
      </c>
      <c r="B6912" s="162">
        <v>46175</v>
      </c>
      <c r="C6912" s="148" t="s">
        <v>11435</v>
      </c>
      <c r="D6912" s="148" t="s">
        <v>455</v>
      </c>
      <c r="E6912" s="164">
        <v>93851486</v>
      </c>
      <c r="F6912" s="163" t="s">
        <v>11436</v>
      </c>
      <c r="G6912" s="165">
        <v>1152725777</v>
      </c>
      <c r="H6912" s="162">
        <v>25494</v>
      </c>
      <c r="I6912" s="165"/>
      <c r="J6912" s="148" t="s">
        <v>70</v>
      </c>
      <c r="K6912" s="148" t="s">
        <v>101</v>
      </c>
      <c r="L6912" s="148"/>
      <c r="M6912" s="148"/>
      <c r="N6912" s="148">
        <v>75</v>
      </c>
      <c r="O6912" s="163">
        <v>21967096971</v>
      </c>
      <c r="P6912" s="227" t="s">
        <v>60</v>
      </c>
      <c r="Q6912" s="228" t="s">
        <v>8211</v>
      </c>
      <c r="R6912" s="229"/>
      <c r="S6912" s="229"/>
      <c r="T6912" s="229" t="s">
        <v>6983</v>
      </c>
      <c r="U6912" s="229" t="s">
        <v>8212</v>
      </c>
      <c r="V6912" s="162">
        <v>46182</v>
      </c>
      <c r="W6912" s="162"/>
      <c r="X6912" s="162"/>
      <c r="Y6912" s="166"/>
      <c r="Z6912" s="166"/>
      <c r="AA6912" s="148"/>
      <c r="AB6912" s="148"/>
      <c r="AC6912" s="182" t="e">
        <f t="shared" si="216"/>
        <v>#DIV/0!</v>
      </c>
      <c r="AD6912" s="153" t="e">
        <f t="shared" si="217"/>
        <v>#DIV/0!</v>
      </c>
      <c r="AE6912" s="148"/>
      <c r="AF6912" s="148"/>
      <c r="AG6912" s="162"/>
      <c r="AH6912" s="163"/>
      <c r="AI6912" s="167"/>
      <c r="AJ6912" s="148"/>
      <c r="AK6912" s="148"/>
      <c r="AL6912" s="148"/>
      <c r="AM6912" s="148"/>
      <c r="AN6912" s="148"/>
      <c r="AO6912" s="148"/>
      <c r="AP6912" s="148" t="s">
        <v>67</v>
      </c>
      <c r="AQ6912" s="148" t="s">
        <v>67</v>
      </c>
      <c r="AR6912" s="148"/>
      <c r="AS6912" s="224" t="s">
        <v>68</v>
      </c>
      <c r="AT6912" s="225" t="str">
        <f>MONTH(B6912)&amp;"/"&amp;YEAR(B6912)</f>
        <v>6/2026</v>
      </c>
      <c r="AU6912" s="225">
        <f>WEEKNUM(B6912)-WEEKNUM(EOMONTH(B6912,-1)+1)+1</f>
        <v>1</v>
      </c>
      <c r="AV6912" s="224" t="str">
        <f>MONTH(R6912)&amp;"/"&amp;YEAR(R6912)</f>
        <v>1/1900</v>
      </c>
      <c r="AW6912" s="224" t="e">
        <f>WEEKNUM(R6912)-WEEKNUM(EOMONTH(R6912,-1)+1)+1</f>
        <v>#NUM!</v>
      </c>
      <c r="AX6912" s="224">
        <f>IF(BB6912="S",IF(Q6912="1. Aceitou o programa",R6912-B6912,0),0)</f>
        <v>0</v>
      </c>
      <c r="AY6912" s="224">
        <f>IF(BB6912="S",IF(AND(S6912&lt;&gt;"",R6912&lt;&gt;""),S6912-R6912,0),0)</f>
        <v>0</v>
      </c>
      <c r="AZ6912" s="224">
        <f>IF(BB6912="S",IF(Q6912="1. Aceitou o programa",IF(OR(X6912="Não se Aplica",X6912=""),IF(OR(W6912="Não se Aplica",W6912=""),0,W6912-V6912),AVERAGE(X6912-W6912,W6912-V6912)),0),0)</f>
        <v>0</v>
      </c>
      <c r="BA6912" s="224">
        <f>IF(BB6912="S",IF(AND(Q6912="1. Aceitou o programa",AH6912="Realizada"),IFERROR(IF(AG6912="",0,AG6912-R6912),0),0),0)</f>
        <v>0</v>
      </c>
      <c r="BB6912" s="224" t="str">
        <f>_xlfn.XLOOKUP(U6912,'Lista Suspensa'!$AA$20:$AA$23,'Lista Suspensa'!$AB$20:$AB$23,"N/A")</f>
        <v>S</v>
      </c>
    </row>
    <row r="6913" spans="1:54" ht="12" customHeight="1">
      <c r="A6913" s="148" t="s">
        <v>67</v>
      </c>
      <c r="B6913" s="162">
        <v>46175</v>
      </c>
      <c r="C6913" s="148" t="s">
        <v>11435</v>
      </c>
      <c r="D6913" s="148" t="s">
        <v>455</v>
      </c>
      <c r="E6913" s="164">
        <v>94339996</v>
      </c>
      <c r="F6913" s="163" t="s">
        <v>11437</v>
      </c>
      <c r="G6913" s="165">
        <v>33832895833</v>
      </c>
      <c r="H6913" s="162">
        <v>31514</v>
      </c>
      <c r="I6913" s="165"/>
      <c r="J6913" s="148" t="s">
        <v>70</v>
      </c>
      <c r="K6913" s="148" t="s">
        <v>59</v>
      </c>
      <c r="L6913" s="148"/>
      <c r="M6913" s="148"/>
      <c r="N6913" s="148">
        <v>380</v>
      </c>
      <c r="O6913" s="163">
        <v>11943040056</v>
      </c>
      <c r="P6913" s="227" t="s">
        <v>60</v>
      </c>
      <c r="Q6913" s="228" t="s">
        <v>8211</v>
      </c>
      <c r="R6913" s="229"/>
      <c r="S6913" s="229"/>
      <c r="T6913" s="229" t="s">
        <v>6983</v>
      </c>
      <c r="U6913" s="229" t="s">
        <v>8212</v>
      </c>
      <c r="V6913" s="162">
        <v>46182</v>
      </c>
      <c r="W6913" s="162"/>
      <c r="X6913" s="162"/>
      <c r="Y6913" s="166"/>
      <c r="Z6913" s="166"/>
      <c r="AA6913" s="148"/>
      <c r="AB6913" s="148"/>
      <c r="AC6913" s="182" t="e">
        <f t="shared" si="216"/>
        <v>#DIV/0!</v>
      </c>
      <c r="AD6913" s="153" t="e">
        <f t="shared" si="217"/>
        <v>#DIV/0!</v>
      </c>
      <c r="AE6913" s="148"/>
      <c r="AF6913" s="148"/>
      <c r="AG6913" s="162"/>
      <c r="AH6913" s="163"/>
      <c r="AI6913" s="167"/>
      <c r="AJ6913" s="148"/>
      <c r="AK6913" s="148"/>
      <c r="AL6913" s="148"/>
      <c r="AM6913" s="148"/>
      <c r="AN6913" s="148"/>
      <c r="AO6913" s="148"/>
      <c r="AP6913" s="148" t="s">
        <v>67</v>
      </c>
      <c r="AQ6913" s="148" t="s">
        <v>67</v>
      </c>
      <c r="AR6913" s="148"/>
      <c r="AS6913" s="224" t="s">
        <v>68</v>
      </c>
      <c r="AT6913" s="225" t="str">
        <f>MONTH(B6913)&amp;"/"&amp;YEAR(B6913)</f>
        <v>6/2026</v>
      </c>
      <c r="AU6913" s="225">
        <f>WEEKNUM(B6913)-WEEKNUM(EOMONTH(B6913,-1)+1)+1</f>
        <v>1</v>
      </c>
      <c r="AV6913" s="224" t="str">
        <f>MONTH(R6913)&amp;"/"&amp;YEAR(R6913)</f>
        <v>1/1900</v>
      </c>
      <c r="AW6913" s="224" t="e">
        <f>WEEKNUM(R6913)-WEEKNUM(EOMONTH(R6913,-1)+1)+1</f>
        <v>#NUM!</v>
      </c>
      <c r="AX6913" s="224">
        <f>IF(BB6913="S",IF(Q6913="1. Aceitou o programa",R6913-B6913,0),0)</f>
        <v>0</v>
      </c>
      <c r="AY6913" s="224">
        <f>IF(BB6913="S",IF(AND(S6913&lt;&gt;"",R6913&lt;&gt;""),S6913-R6913,0),0)</f>
        <v>0</v>
      </c>
      <c r="AZ6913" s="224">
        <f>IF(BB6913="S",IF(Q6913="1. Aceitou o programa",IF(OR(X6913="Não se Aplica",X6913=""),IF(OR(W6913="Não se Aplica",W6913=""),0,W6913-V6913),AVERAGE(X6913-W6913,W6913-V6913)),0),0)</f>
        <v>0</v>
      </c>
      <c r="BA6913" s="224">
        <f>IF(BB6913="S",IF(AND(Q6913="1. Aceitou o programa",AH6913="Realizada"),IFERROR(IF(AG6913="",0,AG6913-R6913),0),0),0)</f>
        <v>0</v>
      </c>
      <c r="BB6913" s="224" t="str">
        <f>_xlfn.XLOOKUP(U6913,'Lista Suspensa'!$AA$20:$AA$23,'Lista Suspensa'!$AB$20:$AB$23,"N/A")</f>
        <v>S</v>
      </c>
    </row>
    <row r="6914" spans="1:54" ht="12" customHeight="1">
      <c r="A6914" s="148" t="s">
        <v>67</v>
      </c>
      <c r="B6914" s="162">
        <v>46175</v>
      </c>
      <c r="C6914" s="148" t="s">
        <v>11435</v>
      </c>
      <c r="D6914" s="148" t="s">
        <v>455</v>
      </c>
      <c r="E6914" s="164">
        <v>78397913</v>
      </c>
      <c r="F6914" s="163" t="s">
        <v>11438</v>
      </c>
      <c r="G6914" s="165">
        <v>36587407870</v>
      </c>
      <c r="H6914" s="162">
        <v>32809</v>
      </c>
      <c r="I6914" s="165"/>
      <c r="J6914" s="148" t="s">
        <v>58</v>
      </c>
      <c r="K6914" s="148" t="s">
        <v>59</v>
      </c>
      <c r="L6914" s="148"/>
      <c r="M6914" s="148"/>
      <c r="N6914" s="148">
        <v>500</v>
      </c>
      <c r="O6914" s="163" t="s">
        <v>11439</v>
      </c>
      <c r="P6914" s="227" t="s">
        <v>60</v>
      </c>
      <c r="Q6914" s="228" t="s">
        <v>8211</v>
      </c>
      <c r="R6914" s="229"/>
      <c r="S6914" s="229"/>
      <c r="T6914" s="229" t="s">
        <v>6983</v>
      </c>
      <c r="U6914" s="229" t="s">
        <v>8212</v>
      </c>
      <c r="V6914" s="162">
        <v>46182</v>
      </c>
      <c r="W6914" s="162"/>
      <c r="X6914" s="162"/>
      <c r="Y6914" s="166"/>
      <c r="Z6914" s="166"/>
      <c r="AA6914" s="148"/>
      <c r="AB6914" s="148"/>
      <c r="AC6914" s="182" t="e">
        <f t="shared" ref="AC6914:AC6932" si="218">SUM(AA6914/(AB6914^2))</f>
        <v>#DIV/0!</v>
      </c>
      <c r="AD6914" s="153" t="e">
        <f t="shared" ref="AD6914:AD6932" si="219">IF(AC6914&lt;18.5,"ABAIXO DO PESO",
(IF(AC6914&lt;=24.9,"PESO NORMAL",
(IF(AC6914&lt;=29.9,"SOBREPESO",
(IF(AC6914&lt;=34.9,"OBESIDADE I",
(IF(AC6914&lt;=39.9,"OBESIDADE II",
(IF(AC6914&lt;=999,"OBESIDADE III","VAZIO")))))))))))</f>
        <v>#DIV/0!</v>
      </c>
      <c r="AE6914" s="148"/>
      <c r="AF6914" s="148"/>
      <c r="AG6914" s="162"/>
      <c r="AH6914" s="163"/>
      <c r="AI6914" s="167"/>
      <c r="AJ6914" s="148"/>
      <c r="AK6914" s="148"/>
      <c r="AL6914" s="148"/>
      <c r="AM6914" s="148"/>
      <c r="AN6914" s="148"/>
      <c r="AO6914" s="148"/>
      <c r="AP6914" s="148" t="s">
        <v>67</v>
      </c>
      <c r="AQ6914" s="148" t="s">
        <v>67</v>
      </c>
      <c r="AR6914" s="148"/>
      <c r="AS6914" s="224" t="s">
        <v>68</v>
      </c>
      <c r="AT6914" s="225" t="str">
        <f>MONTH(B6914)&amp;"/"&amp;YEAR(B6914)</f>
        <v>6/2026</v>
      </c>
      <c r="AU6914" s="225">
        <f>WEEKNUM(B6914)-WEEKNUM(EOMONTH(B6914,-1)+1)+1</f>
        <v>1</v>
      </c>
      <c r="AV6914" s="224" t="str">
        <f>MONTH(R6914)&amp;"/"&amp;YEAR(R6914)</f>
        <v>1/1900</v>
      </c>
      <c r="AW6914" s="224" t="e">
        <f>WEEKNUM(R6914)-WEEKNUM(EOMONTH(R6914,-1)+1)+1</f>
        <v>#NUM!</v>
      </c>
      <c r="AX6914" s="224">
        <f>IF(BB6914="S",IF(Q6914="1. Aceitou o programa",R6914-B6914,0),0)</f>
        <v>0</v>
      </c>
      <c r="AY6914" s="224">
        <f>IF(BB6914="S",IF(AND(S6914&lt;&gt;"",R6914&lt;&gt;""),S6914-R6914,0),0)</f>
        <v>0</v>
      </c>
      <c r="AZ6914" s="224">
        <f>IF(BB6914="S",IF(Q6914="1. Aceitou o programa",IF(OR(X6914="Não se Aplica",X6914=""),IF(OR(W6914="Não se Aplica",W6914=""),0,W6914-V6914),AVERAGE(X6914-W6914,W6914-V6914)),0),0)</f>
        <v>0</v>
      </c>
      <c r="BA6914" s="224">
        <f>IF(BB6914="S",IF(AND(Q6914="1. Aceitou o programa",AH6914="Realizada"),IFERROR(IF(AG6914="",0,AG6914-R6914),0),0),0)</f>
        <v>0</v>
      </c>
      <c r="BB6914" s="224" t="str">
        <f>_xlfn.XLOOKUP(U6914,'Lista Suspensa'!$AA$20:$AA$23,'Lista Suspensa'!$AB$20:$AB$23,"N/A")</f>
        <v>S</v>
      </c>
    </row>
    <row r="6915" spans="1:54" ht="12" customHeight="1">
      <c r="A6915" s="148" t="s">
        <v>67</v>
      </c>
      <c r="B6915" s="162">
        <v>46175</v>
      </c>
      <c r="C6915" s="148" t="s">
        <v>11435</v>
      </c>
      <c r="D6915" s="148" t="s">
        <v>455</v>
      </c>
      <c r="E6915" s="164">
        <v>78388652</v>
      </c>
      <c r="F6915" s="163" t="s">
        <v>11440</v>
      </c>
      <c r="G6915" s="165">
        <v>29337318865</v>
      </c>
      <c r="H6915" s="162">
        <v>30227</v>
      </c>
      <c r="I6915" s="165"/>
      <c r="J6915" s="148" t="s">
        <v>70</v>
      </c>
      <c r="K6915" s="148" t="s">
        <v>59</v>
      </c>
      <c r="L6915" s="148"/>
      <c r="M6915" s="148"/>
      <c r="N6915" s="148">
        <v>500</v>
      </c>
      <c r="O6915" s="163" t="s">
        <v>11441</v>
      </c>
      <c r="P6915" s="227" t="s">
        <v>60</v>
      </c>
      <c r="Q6915" s="228" t="s">
        <v>8211</v>
      </c>
      <c r="R6915" s="229"/>
      <c r="S6915" s="229"/>
      <c r="T6915" s="229" t="s">
        <v>6983</v>
      </c>
      <c r="U6915" s="229" t="s">
        <v>8212</v>
      </c>
      <c r="V6915" s="162">
        <v>46182</v>
      </c>
      <c r="W6915" s="162"/>
      <c r="X6915" s="162"/>
      <c r="Y6915" s="166"/>
      <c r="Z6915" s="166"/>
      <c r="AA6915" s="148"/>
      <c r="AB6915" s="148"/>
      <c r="AC6915" s="182" t="e">
        <f t="shared" si="218"/>
        <v>#DIV/0!</v>
      </c>
      <c r="AD6915" s="153" t="e">
        <f t="shared" si="219"/>
        <v>#DIV/0!</v>
      </c>
      <c r="AE6915" s="148"/>
      <c r="AF6915" s="148"/>
      <c r="AG6915" s="162"/>
      <c r="AH6915" s="163"/>
      <c r="AI6915" s="167"/>
      <c r="AJ6915" s="148"/>
      <c r="AK6915" s="148"/>
      <c r="AL6915" s="148"/>
      <c r="AM6915" s="148"/>
      <c r="AN6915" s="148"/>
      <c r="AO6915" s="148"/>
      <c r="AP6915" s="148" t="s">
        <v>67</v>
      </c>
      <c r="AQ6915" s="148" t="s">
        <v>67</v>
      </c>
      <c r="AR6915" s="148"/>
      <c r="AS6915" s="224" t="s">
        <v>68</v>
      </c>
      <c r="AT6915" s="225" t="str">
        <f>MONTH(B6915)&amp;"/"&amp;YEAR(B6915)</f>
        <v>6/2026</v>
      </c>
      <c r="AU6915" s="225">
        <f>WEEKNUM(B6915)-WEEKNUM(EOMONTH(B6915,-1)+1)+1</f>
        <v>1</v>
      </c>
      <c r="AV6915" s="224" t="str">
        <f>MONTH(R6915)&amp;"/"&amp;YEAR(R6915)</f>
        <v>1/1900</v>
      </c>
      <c r="AW6915" s="224" t="e">
        <f>WEEKNUM(R6915)-WEEKNUM(EOMONTH(R6915,-1)+1)+1</f>
        <v>#NUM!</v>
      </c>
      <c r="AX6915" s="224">
        <f>IF(BB6915="S",IF(Q6915="1. Aceitou o programa",R6915-B6915,0),0)</f>
        <v>0</v>
      </c>
      <c r="AY6915" s="224">
        <f>IF(BB6915="S",IF(AND(S6915&lt;&gt;"",R6915&lt;&gt;""),S6915-R6915,0),0)</f>
        <v>0</v>
      </c>
      <c r="AZ6915" s="224">
        <f>IF(BB6915="S",IF(Q6915="1. Aceitou o programa",IF(OR(X6915="Não se Aplica",X6915=""),IF(OR(W6915="Não se Aplica",W6915=""),0,W6915-V6915),AVERAGE(X6915-W6915,W6915-V6915)),0),0)</f>
        <v>0</v>
      </c>
      <c r="BA6915" s="224">
        <f>IF(BB6915="S",IF(AND(Q6915="1. Aceitou o programa",AH6915="Realizada"),IFERROR(IF(AG6915="",0,AG6915-R6915),0),0),0)</f>
        <v>0</v>
      </c>
      <c r="BB6915" s="224" t="str">
        <f>_xlfn.XLOOKUP(U6915,'Lista Suspensa'!$AA$20:$AA$23,'Lista Suspensa'!$AB$20:$AB$23,"N/A")</f>
        <v>S</v>
      </c>
    </row>
    <row r="6916" spans="1:54" ht="12" customHeight="1">
      <c r="A6916" s="148" t="s">
        <v>67</v>
      </c>
      <c r="B6916" s="162">
        <v>46175</v>
      </c>
      <c r="C6916" s="148" t="s">
        <v>11435</v>
      </c>
      <c r="D6916" s="148" t="s">
        <v>455</v>
      </c>
      <c r="E6916" s="164">
        <v>95473721</v>
      </c>
      <c r="F6916" s="163" t="s">
        <v>11442</v>
      </c>
      <c r="G6916" s="165">
        <v>25288089841</v>
      </c>
      <c r="H6916" s="162">
        <v>26916</v>
      </c>
      <c r="I6916" s="165"/>
      <c r="J6916" s="148" t="s">
        <v>70</v>
      </c>
      <c r="K6916" s="148" t="s">
        <v>59</v>
      </c>
      <c r="L6916" s="148"/>
      <c r="M6916" s="148"/>
      <c r="N6916" s="148">
        <v>750</v>
      </c>
      <c r="O6916" s="163" t="s">
        <v>11443</v>
      </c>
      <c r="P6916" s="227" t="s">
        <v>60</v>
      </c>
      <c r="Q6916" s="228" t="s">
        <v>8211</v>
      </c>
      <c r="R6916" s="229"/>
      <c r="S6916" s="229"/>
      <c r="T6916" s="229" t="s">
        <v>6983</v>
      </c>
      <c r="U6916" s="229" t="s">
        <v>8212</v>
      </c>
      <c r="V6916" s="162">
        <v>46182</v>
      </c>
      <c r="W6916" s="162"/>
      <c r="X6916" s="162"/>
      <c r="Y6916" s="166"/>
      <c r="Z6916" s="166"/>
      <c r="AA6916" s="148"/>
      <c r="AB6916" s="148"/>
      <c r="AC6916" s="182" t="e">
        <f t="shared" si="218"/>
        <v>#DIV/0!</v>
      </c>
      <c r="AD6916" s="153" t="e">
        <f t="shared" si="219"/>
        <v>#DIV/0!</v>
      </c>
      <c r="AE6916" s="148"/>
      <c r="AF6916" s="148"/>
      <c r="AG6916" s="162"/>
      <c r="AH6916" s="163"/>
      <c r="AI6916" s="167"/>
      <c r="AJ6916" s="148"/>
      <c r="AK6916" s="148"/>
      <c r="AL6916" s="148"/>
      <c r="AM6916" s="148"/>
      <c r="AN6916" s="148"/>
      <c r="AO6916" s="148"/>
      <c r="AP6916" s="148" t="s">
        <v>67</v>
      </c>
      <c r="AQ6916" s="148" t="s">
        <v>67</v>
      </c>
      <c r="AR6916" s="148"/>
      <c r="AS6916" s="224" t="s">
        <v>68</v>
      </c>
      <c r="AT6916" s="225" t="str">
        <f>MONTH(B6916)&amp;"/"&amp;YEAR(B6916)</f>
        <v>6/2026</v>
      </c>
      <c r="AU6916" s="225">
        <f>WEEKNUM(B6916)-WEEKNUM(EOMONTH(B6916,-1)+1)+1</f>
        <v>1</v>
      </c>
      <c r="AV6916" s="224" t="str">
        <f>MONTH(R6916)&amp;"/"&amp;YEAR(R6916)</f>
        <v>1/1900</v>
      </c>
      <c r="AW6916" s="224" t="e">
        <f>WEEKNUM(R6916)-WEEKNUM(EOMONTH(R6916,-1)+1)+1</f>
        <v>#NUM!</v>
      </c>
      <c r="AX6916" s="224">
        <f>IF(BB6916="S",IF(Q6916="1. Aceitou o programa",R6916-B6916,0),0)</f>
        <v>0</v>
      </c>
      <c r="AY6916" s="224">
        <f>IF(BB6916="S",IF(AND(S6916&lt;&gt;"",R6916&lt;&gt;""),S6916-R6916,0),0)</f>
        <v>0</v>
      </c>
      <c r="AZ6916" s="224">
        <f>IF(BB6916="S",IF(Q6916="1. Aceitou o programa",IF(OR(X6916="Não se Aplica",X6916=""),IF(OR(W6916="Não se Aplica",W6916=""),0,W6916-V6916),AVERAGE(X6916-W6916,W6916-V6916)),0),0)</f>
        <v>0</v>
      </c>
      <c r="BA6916" s="224">
        <f>IF(BB6916="S",IF(AND(Q6916="1. Aceitou o programa",AH6916="Realizada"),IFERROR(IF(AG6916="",0,AG6916-R6916),0),0),0)</f>
        <v>0</v>
      </c>
      <c r="BB6916" s="224" t="str">
        <f>_xlfn.XLOOKUP(U6916,'Lista Suspensa'!$AA$20:$AA$23,'Lista Suspensa'!$AB$20:$AB$23,"N/A")</f>
        <v>S</v>
      </c>
    </row>
    <row r="6917" spans="1:54" ht="12" customHeight="1">
      <c r="A6917" s="148" t="s">
        <v>67</v>
      </c>
      <c r="B6917" s="162">
        <v>46175</v>
      </c>
      <c r="C6917" s="148" t="s">
        <v>11435</v>
      </c>
      <c r="D6917" s="148" t="s">
        <v>455</v>
      </c>
      <c r="E6917" s="164">
        <v>87557184</v>
      </c>
      <c r="F6917" s="163" t="s">
        <v>11444</v>
      </c>
      <c r="G6917" s="165">
        <v>19563383737</v>
      </c>
      <c r="H6917" s="162">
        <v>42100</v>
      </c>
      <c r="I6917" s="165"/>
      <c r="J6917" s="148" t="s">
        <v>70</v>
      </c>
      <c r="K6917" s="148" t="s">
        <v>101</v>
      </c>
      <c r="L6917" s="148"/>
      <c r="M6917" s="148"/>
      <c r="N6917" s="148">
        <v>80</v>
      </c>
      <c r="O6917" s="163" t="s">
        <v>11445</v>
      </c>
      <c r="P6917" s="227" t="s">
        <v>60</v>
      </c>
      <c r="Q6917" s="228" t="s">
        <v>8211</v>
      </c>
      <c r="R6917" s="229"/>
      <c r="S6917" s="229"/>
      <c r="T6917" s="229" t="s">
        <v>6983</v>
      </c>
      <c r="U6917" s="229" t="s">
        <v>8212</v>
      </c>
      <c r="V6917" s="162">
        <v>46182</v>
      </c>
      <c r="W6917" s="162"/>
      <c r="X6917" s="162"/>
      <c r="Y6917" s="166"/>
      <c r="Z6917" s="166"/>
      <c r="AA6917" s="148"/>
      <c r="AB6917" s="148"/>
      <c r="AC6917" s="182" t="e">
        <f t="shared" si="218"/>
        <v>#DIV/0!</v>
      </c>
      <c r="AD6917" s="153" t="e">
        <f t="shared" si="219"/>
        <v>#DIV/0!</v>
      </c>
      <c r="AE6917" s="148"/>
      <c r="AF6917" s="148"/>
      <c r="AG6917" s="162"/>
      <c r="AH6917" s="163"/>
      <c r="AI6917" s="167"/>
      <c r="AJ6917" s="148"/>
      <c r="AK6917" s="148"/>
      <c r="AL6917" s="148"/>
      <c r="AM6917" s="148"/>
      <c r="AN6917" s="148"/>
      <c r="AO6917" s="148"/>
      <c r="AP6917" s="148" t="s">
        <v>67</v>
      </c>
      <c r="AQ6917" s="148" t="s">
        <v>67</v>
      </c>
      <c r="AR6917" s="148"/>
      <c r="AS6917" s="224" t="s">
        <v>68</v>
      </c>
      <c r="AT6917" s="225" t="str">
        <f>MONTH(B6917)&amp;"/"&amp;YEAR(B6917)</f>
        <v>6/2026</v>
      </c>
      <c r="AU6917" s="225">
        <f>WEEKNUM(B6917)-WEEKNUM(EOMONTH(B6917,-1)+1)+1</f>
        <v>1</v>
      </c>
      <c r="AV6917" s="224" t="str">
        <f>MONTH(R6917)&amp;"/"&amp;YEAR(R6917)</f>
        <v>1/1900</v>
      </c>
      <c r="AW6917" s="224" t="e">
        <f>WEEKNUM(R6917)-WEEKNUM(EOMONTH(R6917,-1)+1)+1</f>
        <v>#NUM!</v>
      </c>
      <c r="AX6917" s="224">
        <f>IF(BB6917="S",IF(Q6917="1. Aceitou o programa",R6917-B6917,0),0)</f>
        <v>0</v>
      </c>
      <c r="AY6917" s="224">
        <f>IF(BB6917="S",IF(AND(S6917&lt;&gt;"",R6917&lt;&gt;""),S6917-R6917,0),0)</f>
        <v>0</v>
      </c>
      <c r="AZ6917" s="224">
        <f>IF(BB6917="S",IF(Q6917="1. Aceitou o programa",IF(OR(X6917="Não se Aplica",X6917=""),IF(OR(W6917="Não se Aplica",W6917=""),0,W6917-V6917),AVERAGE(X6917-W6917,W6917-V6917)),0),0)</f>
        <v>0</v>
      </c>
      <c r="BA6917" s="224">
        <f>IF(BB6917="S",IF(AND(Q6917="1. Aceitou o programa",AH6917="Realizada"),IFERROR(IF(AG6917="",0,AG6917-R6917),0),0),0)</f>
        <v>0</v>
      </c>
      <c r="BB6917" s="224" t="str">
        <f>_xlfn.XLOOKUP(U6917,'Lista Suspensa'!$AA$20:$AA$23,'Lista Suspensa'!$AB$20:$AB$23,"N/A")</f>
        <v>S</v>
      </c>
    </row>
    <row r="6918" spans="1:54" ht="12" customHeight="1">
      <c r="A6918" s="148" t="s">
        <v>67</v>
      </c>
      <c r="B6918" s="162">
        <v>46175</v>
      </c>
      <c r="C6918" s="148" t="s">
        <v>11435</v>
      </c>
      <c r="D6918" s="148" t="s">
        <v>455</v>
      </c>
      <c r="E6918" s="164">
        <v>82727008</v>
      </c>
      <c r="F6918" s="163" t="s">
        <v>11446</v>
      </c>
      <c r="G6918" s="165">
        <v>9723298899</v>
      </c>
      <c r="H6918" s="162">
        <v>24915</v>
      </c>
      <c r="I6918" s="165"/>
      <c r="J6918" s="148" t="s">
        <v>70</v>
      </c>
      <c r="K6918" s="148" t="s">
        <v>59</v>
      </c>
      <c r="L6918" s="148"/>
      <c r="M6918" s="148"/>
      <c r="N6918" s="148">
        <v>60</v>
      </c>
      <c r="O6918" s="163">
        <v>11954849607</v>
      </c>
      <c r="P6918" s="227" t="s">
        <v>60</v>
      </c>
      <c r="Q6918" s="228" t="s">
        <v>8211</v>
      </c>
      <c r="R6918" s="229"/>
      <c r="S6918" s="229"/>
      <c r="T6918" s="229" t="s">
        <v>6983</v>
      </c>
      <c r="U6918" s="229" t="s">
        <v>8212</v>
      </c>
      <c r="V6918" s="162">
        <v>46182</v>
      </c>
      <c r="W6918" s="162"/>
      <c r="X6918" s="162"/>
      <c r="Y6918" s="166"/>
      <c r="Z6918" s="166"/>
      <c r="AA6918" s="148"/>
      <c r="AB6918" s="148"/>
      <c r="AC6918" s="182" t="e">
        <f t="shared" si="218"/>
        <v>#DIV/0!</v>
      </c>
      <c r="AD6918" s="153" t="e">
        <f t="shared" si="219"/>
        <v>#DIV/0!</v>
      </c>
      <c r="AE6918" s="148"/>
      <c r="AF6918" s="148"/>
      <c r="AG6918" s="162"/>
      <c r="AH6918" s="163"/>
      <c r="AI6918" s="167"/>
      <c r="AJ6918" s="148"/>
      <c r="AK6918" s="148"/>
      <c r="AL6918" s="148"/>
      <c r="AM6918" s="148"/>
      <c r="AN6918" s="148"/>
      <c r="AO6918" s="148"/>
      <c r="AP6918" s="148" t="s">
        <v>67</v>
      </c>
      <c r="AQ6918" s="148" t="s">
        <v>67</v>
      </c>
      <c r="AR6918" s="148"/>
      <c r="AS6918" s="224" t="s">
        <v>68</v>
      </c>
      <c r="AT6918" s="225" t="str">
        <f>MONTH(B6918)&amp;"/"&amp;YEAR(B6918)</f>
        <v>6/2026</v>
      </c>
      <c r="AU6918" s="225">
        <f>WEEKNUM(B6918)-WEEKNUM(EOMONTH(B6918,-1)+1)+1</f>
        <v>1</v>
      </c>
      <c r="AV6918" s="224" t="str">
        <f>MONTH(R6918)&amp;"/"&amp;YEAR(R6918)</f>
        <v>1/1900</v>
      </c>
      <c r="AW6918" s="224" t="e">
        <f>WEEKNUM(R6918)-WEEKNUM(EOMONTH(R6918,-1)+1)+1</f>
        <v>#NUM!</v>
      </c>
      <c r="AX6918" s="224">
        <f>IF(BB6918="S",IF(Q6918="1. Aceitou o programa",R6918-B6918,0),0)</f>
        <v>0</v>
      </c>
      <c r="AY6918" s="224">
        <f>IF(BB6918="S",IF(AND(S6918&lt;&gt;"",R6918&lt;&gt;""),S6918-R6918,0),0)</f>
        <v>0</v>
      </c>
      <c r="AZ6918" s="224">
        <f>IF(BB6918="S",IF(Q6918="1. Aceitou o programa",IF(OR(X6918="Não se Aplica",X6918=""),IF(OR(W6918="Não se Aplica",W6918=""),0,W6918-V6918),AVERAGE(X6918-W6918,W6918-V6918)),0),0)</f>
        <v>0</v>
      </c>
      <c r="BA6918" s="224">
        <f>IF(BB6918="S",IF(AND(Q6918="1. Aceitou o programa",AH6918="Realizada"),IFERROR(IF(AG6918="",0,AG6918-R6918),0),0),0)</f>
        <v>0</v>
      </c>
      <c r="BB6918" s="224" t="str">
        <f>_xlfn.XLOOKUP(U6918,'Lista Suspensa'!$AA$20:$AA$23,'Lista Suspensa'!$AB$20:$AB$23,"N/A")</f>
        <v>S</v>
      </c>
    </row>
    <row r="6919" spans="1:54" ht="12" customHeight="1">
      <c r="A6919" s="148" t="s">
        <v>67</v>
      </c>
      <c r="B6919" s="162">
        <v>46175</v>
      </c>
      <c r="C6919" s="148" t="s">
        <v>11435</v>
      </c>
      <c r="D6919" s="148" t="s">
        <v>455</v>
      </c>
      <c r="E6919" s="164">
        <v>97100679</v>
      </c>
      <c r="F6919" s="163" t="s">
        <v>11447</v>
      </c>
      <c r="G6919" s="165">
        <v>17423278777</v>
      </c>
      <c r="H6919" s="162">
        <v>36182</v>
      </c>
      <c r="I6919" s="165"/>
      <c r="J6919" s="148" t="s">
        <v>70</v>
      </c>
      <c r="K6919" s="148" t="s">
        <v>101</v>
      </c>
      <c r="L6919" s="148"/>
      <c r="M6919" s="148"/>
      <c r="N6919" s="148">
        <v>450</v>
      </c>
      <c r="O6919" s="163" t="s">
        <v>11448</v>
      </c>
      <c r="P6919" s="227" t="s">
        <v>60</v>
      </c>
      <c r="Q6919" s="228" t="s">
        <v>8211</v>
      </c>
      <c r="R6919" s="229"/>
      <c r="S6919" s="229"/>
      <c r="T6919" s="229" t="s">
        <v>6983</v>
      </c>
      <c r="U6919" s="229" t="s">
        <v>8212</v>
      </c>
      <c r="V6919" s="162">
        <v>46182</v>
      </c>
      <c r="W6919" s="162"/>
      <c r="X6919" s="162"/>
      <c r="Y6919" s="166"/>
      <c r="Z6919" s="166"/>
      <c r="AA6919" s="148"/>
      <c r="AB6919" s="148"/>
      <c r="AC6919" s="182" t="e">
        <f t="shared" si="218"/>
        <v>#DIV/0!</v>
      </c>
      <c r="AD6919" s="153" t="e">
        <f t="shared" si="219"/>
        <v>#DIV/0!</v>
      </c>
      <c r="AE6919" s="148"/>
      <c r="AF6919" s="148"/>
      <c r="AG6919" s="162"/>
      <c r="AH6919" s="163"/>
      <c r="AI6919" s="167"/>
      <c r="AJ6919" s="148"/>
      <c r="AK6919" s="148"/>
      <c r="AL6919" s="148"/>
      <c r="AM6919" s="148"/>
      <c r="AN6919" s="148"/>
      <c r="AO6919" s="148"/>
      <c r="AP6919" s="148" t="s">
        <v>67</v>
      </c>
      <c r="AQ6919" s="148" t="s">
        <v>67</v>
      </c>
      <c r="AR6919" s="148"/>
      <c r="AS6919" s="224" t="s">
        <v>68</v>
      </c>
      <c r="AT6919" s="225" t="str">
        <f>MONTH(B6919)&amp;"/"&amp;YEAR(B6919)</f>
        <v>6/2026</v>
      </c>
      <c r="AU6919" s="225">
        <f>WEEKNUM(B6919)-WEEKNUM(EOMONTH(B6919,-1)+1)+1</f>
        <v>1</v>
      </c>
      <c r="AV6919" s="224" t="str">
        <f>MONTH(R6919)&amp;"/"&amp;YEAR(R6919)</f>
        <v>1/1900</v>
      </c>
      <c r="AW6919" s="224" t="e">
        <f>WEEKNUM(R6919)-WEEKNUM(EOMONTH(R6919,-1)+1)+1</f>
        <v>#NUM!</v>
      </c>
      <c r="AX6919" s="224">
        <f>IF(BB6919="S",IF(Q6919="1. Aceitou o programa",R6919-B6919,0),0)</f>
        <v>0</v>
      </c>
      <c r="AY6919" s="224">
        <f>IF(BB6919="S",IF(AND(S6919&lt;&gt;"",R6919&lt;&gt;""),S6919-R6919,0),0)</f>
        <v>0</v>
      </c>
      <c r="AZ6919" s="224">
        <f>IF(BB6919="S",IF(Q6919="1. Aceitou o programa",IF(OR(X6919="Não se Aplica",X6919=""),IF(OR(W6919="Não se Aplica",W6919=""),0,W6919-V6919),AVERAGE(X6919-W6919,W6919-V6919)),0),0)</f>
        <v>0</v>
      </c>
      <c r="BA6919" s="224">
        <f>IF(BB6919="S",IF(AND(Q6919="1. Aceitou o programa",AH6919="Realizada"),IFERROR(IF(AG6919="",0,AG6919-R6919),0),0),0)</f>
        <v>0</v>
      </c>
      <c r="BB6919" s="224" t="str">
        <f>_xlfn.XLOOKUP(U6919,'Lista Suspensa'!$AA$20:$AA$23,'Lista Suspensa'!$AB$20:$AB$23,"N/A")</f>
        <v>S</v>
      </c>
    </row>
    <row r="6920" spans="1:54" ht="12" customHeight="1">
      <c r="A6920" s="148" t="s">
        <v>67</v>
      </c>
      <c r="B6920" s="162">
        <v>46175</v>
      </c>
      <c r="C6920" s="148" t="s">
        <v>11435</v>
      </c>
      <c r="D6920" s="148" t="s">
        <v>455</v>
      </c>
      <c r="E6920" s="164">
        <v>94461934</v>
      </c>
      <c r="F6920" s="163" t="s">
        <v>11449</v>
      </c>
      <c r="G6920" s="165">
        <v>15772564765</v>
      </c>
      <c r="H6920" s="162">
        <v>34191</v>
      </c>
      <c r="I6920" s="165"/>
      <c r="J6920" s="148" t="s">
        <v>58</v>
      </c>
      <c r="K6920" s="148" t="s">
        <v>101</v>
      </c>
      <c r="L6920" s="148"/>
      <c r="M6920" s="148"/>
      <c r="N6920" s="148">
        <v>50</v>
      </c>
      <c r="O6920" s="163">
        <v>21979495349</v>
      </c>
      <c r="P6920" s="227" t="s">
        <v>60</v>
      </c>
      <c r="Q6920" s="228" t="s">
        <v>8211</v>
      </c>
      <c r="R6920" s="229"/>
      <c r="S6920" s="229"/>
      <c r="T6920" s="229" t="s">
        <v>6983</v>
      </c>
      <c r="U6920" s="229" t="s">
        <v>8212</v>
      </c>
      <c r="V6920" s="162">
        <v>46182</v>
      </c>
      <c r="W6920" s="162"/>
      <c r="X6920" s="162"/>
      <c r="Y6920" s="166"/>
      <c r="Z6920" s="166"/>
      <c r="AA6920" s="148"/>
      <c r="AB6920" s="148"/>
      <c r="AC6920" s="182" t="e">
        <f t="shared" si="218"/>
        <v>#DIV/0!</v>
      </c>
      <c r="AD6920" s="153" t="e">
        <f t="shared" si="219"/>
        <v>#DIV/0!</v>
      </c>
      <c r="AE6920" s="148"/>
      <c r="AF6920" s="148"/>
      <c r="AG6920" s="162"/>
      <c r="AH6920" s="163"/>
      <c r="AI6920" s="167"/>
      <c r="AJ6920" s="148"/>
      <c r="AK6920" s="148"/>
      <c r="AL6920" s="148"/>
      <c r="AM6920" s="148"/>
      <c r="AN6920" s="148"/>
      <c r="AO6920" s="148"/>
      <c r="AP6920" s="148" t="s">
        <v>67</v>
      </c>
      <c r="AQ6920" s="148" t="s">
        <v>67</v>
      </c>
      <c r="AR6920" s="148"/>
      <c r="AS6920" s="224" t="s">
        <v>68</v>
      </c>
      <c r="AT6920" s="225" t="str">
        <f>MONTH(B6920)&amp;"/"&amp;YEAR(B6920)</f>
        <v>6/2026</v>
      </c>
      <c r="AU6920" s="225">
        <f>WEEKNUM(B6920)-WEEKNUM(EOMONTH(B6920,-1)+1)+1</f>
        <v>1</v>
      </c>
      <c r="AV6920" s="224" t="str">
        <f>MONTH(R6920)&amp;"/"&amp;YEAR(R6920)</f>
        <v>1/1900</v>
      </c>
      <c r="AW6920" s="224" t="e">
        <f>WEEKNUM(R6920)-WEEKNUM(EOMONTH(R6920,-1)+1)+1</f>
        <v>#NUM!</v>
      </c>
      <c r="AX6920" s="224">
        <f>IF(BB6920="S",IF(Q6920="1. Aceitou o programa",R6920-B6920,0),0)</f>
        <v>0</v>
      </c>
      <c r="AY6920" s="224">
        <f>IF(BB6920="S",IF(AND(S6920&lt;&gt;"",R6920&lt;&gt;""),S6920-R6920,0),0)</f>
        <v>0</v>
      </c>
      <c r="AZ6920" s="224">
        <f>IF(BB6920="S",IF(Q6920="1. Aceitou o programa",IF(OR(X6920="Não se Aplica",X6920=""),IF(OR(W6920="Não se Aplica",W6920=""),0,W6920-V6920),AVERAGE(X6920-W6920,W6920-V6920)),0),0)</f>
        <v>0</v>
      </c>
      <c r="BA6920" s="224">
        <f>IF(BB6920="S",IF(AND(Q6920="1. Aceitou o programa",AH6920="Realizada"),IFERROR(IF(AG6920="",0,AG6920-R6920),0),0),0)</f>
        <v>0</v>
      </c>
      <c r="BB6920" s="224" t="str">
        <f>_xlfn.XLOOKUP(U6920,'Lista Suspensa'!$AA$20:$AA$23,'Lista Suspensa'!$AB$20:$AB$23,"N/A")</f>
        <v>S</v>
      </c>
    </row>
    <row r="6921" spans="1:54" ht="12" customHeight="1">
      <c r="A6921" s="148" t="s">
        <v>67</v>
      </c>
      <c r="B6921" s="162">
        <v>46175</v>
      </c>
      <c r="C6921" s="148" t="s">
        <v>11435</v>
      </c>
      <c r="D6921" s="148" t="s">
        <v>455</v>
      </c>
      <c r="E6921" s="164">
        <v>97688346</v>
      </c>
      <c r="F6921" s="163" t="s">
        <v>11450</v>
      </c>
      <c r="G6921" s="165">
        <v>70432865497</v>
      </c>
      <c r="H6921" s="162">
        <v>36362</v>
      </c>
      <c r="I6921" s="165"/>
      <c r="J6921" s="148" t="s">
        <v>58</v>
      </c>
      <c r="K6921" s="148" t="s">
        <v>1066</v>
      </c>
      <c r="L6921" s="148"/>
      <c r="M6921" s="148"/>
      <c r="N6921" s="148">
        <v>450</v>
      </c>
      <c r="O6921" s="163">
        <v>81984931319</v>
      </c>
      <c r="P6921" s="227" t="s">
        <v>60</v>
      </c>
      <c r="Q6921" s="228" t="s">
        <v>8211</v>
      </c>
      <c r="R6921" s="229"/>
      <c r="S6921" s="229"/>
      <c r="T6921" s="229" t="s">
        <v>6983</v>
      </c>
      <c r="U6921" s="229" t="s">
        <v>8212</v>
      </c>
      <c r="V6921" s="162">
        <v>46182</v>
      </c>
      <c r="W6921" s="162"/>
      <c r="X6921" s="162"/>
      <c r="Y6921" s="166"/>
      <c r="Z6921" s="166"/>
      <c r="AA6921" s="148"/>
      <c r="AB6921" s="148"/>
      <c r="AC6921" s="182" t="e">
        <f t="shared" si="218"/>
        <v>#DIV/0!</v>
      </c>
      <c r="AD6921" s="153" t="e">
        <f t="shared" si="219"/>
        <v>#DIV/0!</v>
      </c>
      <c r="AE6921" s="148"/>
      <c r="AF6921" s="148"/>
      <c r="AG6921" s="162"/>
      <c r="AH6921" s="163"/>
      <c r="AI6921" s="167"/>
      <c r="AJ6921" s="148"/>
      <c r="AK6921" s="148"/>
      <c r="AL6921" s="148"/>
      <c r="AM6921" s="148"/>
      <c r="AN6921" s="148"/>
      <c r="AO6921" s="148"/>
      <c r="AP6921" s="148" t="s">
        <v>67</v>
      </c>
      <c r="AQ6921" s="148" t="s">
        <v>67</v>
      </c>
      <c r="AR6921" s="148"/>
      <c r="AS6921" s="224" t="s">
        <v>68</v>
      </c>
      <c r="AT6921" s="225" t="str">
        <f>MONTH(B6921)&amp;"/"&amp;YEAR(B6921)</f>
        <v>6/2026</v>
      </c>
      <c r="AU6921" s="225">
        <f>WEEKNUM(B6921)-WEEKNUM(EOMONTH(B6921,-1)+1)+1</f>
        <v>1</v>
      </c>
      <c r="AV6921" s="224" t="str">
        <f>MONTH(R6921)&amp;"/"&amp;YEAR(R6921)</f>
        <v>1/1900</v>
      </c>
      <c r="AW6921" s="224" t="e">
        <f>WEEKNUM(R6921)-WEEKNUM(EOMONTH(R6921,-1)+1)+1</f>
        <v>#NUM!</v>
      </c>
      <c r="AX6921" s="224">
        <f>IF(BB6921="S",IF(Q6921="1. Aceitou o programa",R6921-B6921,0),0)</f>
        <v>0</v>
      </c>
      <c r="AY6921" s="224">
        <f>IF(BB6921="S",IF(AND(S6921&lt;&gt;"",R6921&lt;&gt;""),S6921-R6921,0),0)</f>
        <v>0</v>
      </c>
      <c r="AZ6921" s="224">
        <f>IF(BB6921="S",IF(Q6921="1. Aceitou o programa",IF(OR(X6921="Não se Aplica",X6921=""),IF(OR(W6921="Não se Aplica",W6921=""),0,W6921-V6921),AVERAGE(X6921-W6921,W6921-V6921)),0),0)</f>
        <v>0</v>
      </c>
      <c r="BA6921" s="224">
        <f>IF(BB6921="S",IF(AND(Q6921="1. Aceitou o programa",AH6921="Realizada"),IFERROR(IF(AG6921="",0,AG6921-R6921),0),0),0)</f>
        <v>0</v>
      </c>
      <c r="BB6921" s="224" t="str">
        <f>_xlfn.XLOOKUP(U6921,'Lista Suspensa'!$AA$20:$AA$23,'Lista Suspensa'!$AB$20:$AB$23,"N/A")</f>
        <v>S</v>
      </c>
    </row>
    <row r="6922" spans="1:54" ht="12" customHeight="1">
      <c r="A6922" s="148" t="s">
        <v>67</v>
      </c>
      <c r="B6922" s="162">
        <v>46175</v>
      </c>
      <c r="C6922" s="148" t="s">
        <v>11435</v>
      </c>
      <c r="D6922" s="148" t="s">
        <v>455</v>
      </c>
      <c r="E6922" s="164">
        <v>96263527</v>
      </c>
      <c r="F6922" s="163" t="s">
        <v>11451</v>
      </c>
      <c r="G6922" s="165">
        <v>31458091805</v>
      </c>
      <c r="H6922" s="162">
        <v>30277</v>
      </c>
      <c r="I6922" s="165"/>
      <c r="J6922" s="148" t="s">
        <v>70</v>
      </c>
      <c r="K6922" s="148" t="s">
        <v>59</v>
      </c>
      <c r="L6922" s="148"/>
      <c r="M6922" s="148"/>
      <c r="N6922" s="148">
        <v>80</v>
      </c>
      <c r="O6922" s="163">
        <v>11997828198</v>
      </c>
      <c r="P6922" s="227" t="s">
        <v>60</v>
      </c>
      <c r="Q6922" s="228" t="s">
        <v>8211</v>
      </c>
      <c r="R6922" s="229"/>
      <c r="S6922" s="229"/>
      <c r="T6922" s="229" t="s">
        <v>6983</v>
      </c>
      <c r="U6922" s="229" t="s">
        <v>8212</v>
      </c>
      <c r="V6922" s="162">
        <v>46182</v>
      </c>
      <c r="W6922" s="162"/>
      <c r="X6922" s="162"/>
      <c r="Y6922" s="166"/>
      <c r="Z6922" s="166"/>
      <c r="AA6922" s="148"/>
      <c r="AB6922" s="148"/>
      <c r="AC6922" s="182" t="e">
        <f t="shared" si="218"/>
        <v>#DIV/0!</v>
      </c>
      <c r="AD6922" s="153" t="e">
        <f t="shared" si="219"/>
        <v>#DIV/0!</v>
      </c>
      <c r="AE6922" s="148"/>
      <c r="AF6922" s="148"/>
      <c r="AG6922" s="162"/>
      <c r="AH6922" s="163"/>
      <c r="AI6922" s="167"/>
      <c r="AJ6922" s="148"/>
      <c r="AK6922" s="148"/>
      <c r="AL6922" s="148"/>
      <c r="AM6922" s="148"/>
      <c r="AN6922" s="148"/>
      <c r="AO6922" s="148"/>
      <c r="AP6922" s="148" t="s">
        <v>67</v>
      </c>
      <c r="AQ6922" s="148" t="s">
        <v>67</v>
      </c>
      <c r="AR6922" s="148"/>
      <c r="AS6922" s="224" t="s">
        <v>68</v>
      </c>
      <c r="AT6922" s="225" t="str">
        <f>MONTH(B6922)&amp;"/"&amp;YEAR(B6922)</f>
        <v>6/2026</v>
      </c>
      <c r="AU6922" s="225">
        <f>WEEKNUM(B6922)-WEEKNUM(EOMONTH(B6922,-1)+1)+1</f>
        <v>1</v>
      </c>
      <c r="AV6922" s="224" t="str">
        <f>MONTH(R6922)&amp;"/"&amp;YEAR(R6922)</f>
        <v>1/1900</v>
      </c>
      <c r="AW6922" s="224" t="e">
        <f>WEEKNUM(R6922)-WEEKNUM(EOMONTH(R6922,-1)+1)+1</f>
        <v>#NUM!</v>
      </c>
      <c r="AX6922" s="224">
        <f>IF(BB6922="S",IF(Q6922="1. Aceitou o programa",R6922-B6922,0),0)</f>
        <v>0</v>
      </c>
      <c r="AY6922" s="224">
        <f>IF(BB6922="S",IF(AND(S6922&lt;&gt;"",R6922&lt;&gt;""),S6922-R6922,0),0)</f>
        <v>0</v>
      </c>
      <c r="AZ6922" s="224">
        <f>IF(BB6922="S",IF(Q6922="1. Aceitou o programa",IF(OR(X6922="Não se Aplica",X6922=""),IF(OR(W6922="Não se Aplica",W6922=""),0,W6922-V6922),AVERAGE(X6922-W6922,W6922-V6922)),0),0)</f>
        <v>0</v>
      </c>
      <c r="BA6922" s="224">
        <f>IF(BB6922="S",IF(AND(Q6922="1. Aceitou o programa",AH6922="Realizada"),IFERROR(IF(AG6922="",0,AG6922-R6922),0),0),0)</f>
        <v>0</v>
      </c>
      <c r="BB6922" s="224" t="str">
        <f>_xlfn.XLOOKUP(U6922,'Lista Suspensa'!$AA$20:$AA$23,'Lista Suspensa'!$AB$20:$AB$23,"N/A")</f>
        <v>S</v>
      </c>
    </row>
    <row r="6923" spans="1:54" ht="12" customHeight="1">
      <c r="A6923" s="151" t="s">
        <v>67</v>
      </c>
      <c r="B6923" s="162">
        <v>46175</v>
      </c>
      <c r="C6923" s="148" t="s">
        <v>11435</v>
      </c>
      <c r="D6923" s="148" t="s">
        <v>455</v>
      </c>
      <c r="E6923" s="164">
        <v>87014050</v>
      </c>
      <c r="F6923" s="163" t="s">
        <v>11452</v>
      </c>
      <c r="G6923" s="165">
        <v>56710518787</v>
      </c>
      <c r="H6923" s="162">
        <v>21486</v>
      </c>
      <c r="I6923" s="165"/>
      <c r="J6923" s="148" t="s">
        <v>58</v>
      </c>
      <c r="K6923" s="148" t="s">
        <v>101</v>
      </c>
      <c r="L6923" s="148"/>
      <c r="M6923" s="148"/>
      <c r="N6923" s="148">
        <v>380</v>
      </c>
      <c r="O6923" s="163" t="s">
        <v>11453</v>
      </c>
      <c r="P6923" s="227" t="s">
        <v>60</v>
      </c>
      <c r="Q6923" s="228" t="s">
        <v>8211</v>
      </c>
      <c r="R6923" s="229"/>
      <c r="S6923" s="229"/>
      <c r="T6923" s="229" t="s">
        <v>6983</v>
      </c>
      <c r="U6923" s="229" t="s">
        <v>8212</v>
      </c>
      <c r="V6923" s="162">
        <v>46182</v>
      </c>
      <c r="W6923" s="162"/>
      <c r="X6923" s="162"/>
      <c r="Y6923" s="166"/>
      <c r="Z6923" s="166"/>
      <c r="AA6923" s="148"/>
      <c r="AB6923" s="148"/>
      <c r="AC6923" s="182" t="e">
        <f t="shared" si="218"/>
        <v>#DIV/0!</v>
      </c>
      <c r="AD6923" s="153" t="e">
        <f t="shared" si="219"/>
        <v>#DIV/0!</v>
      </c>
      <c r="AE6923" s="148"/>
      <c r="AF6923" s="148"/>
      <c r="AG6923" s="162"/>
      <c r="AH6923" s="163"/>
      <c r="AI6923" s="167"/>
      <c r="AJ6923" s="148"/>
      <c r="AK6923" s="148"/>
      <c r="AL6923" s="148"/>
      <c r="AM6923" s="148"/>
      <c r="AN6923" s="148"/>
      <c r="AO6923" s="148"/>
      <c r="AP6923" s="148" t="s">
        <v>67</v>
      </c>
      <c r="AQ6923" s="148" t="s">
        <v>67</v>
      </c>
      <c r="AR6923" s="148"/>
      <c r="AS6923" s="224" t="s">
        <v>68</v>
      </c>
      <c r="AT6923" s="225" t="str">
        <f>MONTH(B6923)&amp;"/"&amp;YEAR(B6923)</f>
        <v>6/2026</v>
      </c>
      <c r="AU6923" s="225">
        <f>WEEKNUM(B6923)-WEEKNUM(EOMONTH(B6923,-1)+1)+1</f>
        <v>1</v>
      </c>
      <c r="AV6923" s="224" t="str">
        <f>MONTH(R6923)&amp;"/"&amp;YEAR(R6923)</f>
        <v>1/1900</v>
      </c>
      <c r="AW6923" s="224" t="e">
        <f>WEEKNUM(R6923)-WEEKNUM(EOMONTH(R6923,-1)+1)+1</f>
        <v>#NUM!</v>
      </c>
      <c r="AX6923" s="224">
        <f>IF(BB6923="S",IF(Q6923="1. Aceitou o programa",R6923-B6923,0),0)</f>
        <v>0</v>
      </c>
      <c r="AY6923" s="224">
        <f>IF(BB6923="S",IF(AND(S6923&lt;&gt;"",R6923&lt;&gt;""),S6923-R6923,0),0)</f>
        <v>0</v>
      </c>
      <c r="AZ6923" s="224">
        <f>IF(BB6923="S",IF(Q6923="1. Aceitou o programa",IF(OR(X6923="Não se Aplica",X6923=""),IF(OR(W6923="Não se Aplica",W6923=""),0,W6923-V6923),AVERAGE(X6923-W6923,W6923-V6923)),0),0)</f>
        <v>0</v>
      </c>
      <c r="BA6923" s="224">
        <f>IF(BB6923="S",IF(AND(Q6923="1. Aceitou o programa",AH6923="Realizada"),IFERROR(IF(AG6923="",0,AG6923-R6923),0),0),0)</f>
        <v>0</v>
      </c>
      <c r="BB6923" s="224" t="str">
        <f>_xlfn.XLOOKUP(U6923,'Lista Suspensa'!$AA$20:$AA$23,'Lista Suspensa'!$AB$20:$AB$23,"N/A")</f>
        <v>S</v>
      </c>
    </row>
    <row r="6924" spans="1:54" ht="12" customHeight="1">
      <c r="A6924" s="148" t="s">
        <v>67</v>
      </c>
      <c r="B6924" s="162">
        <v>46175</v>
      </c>
      <c r="C6924" s="148" t="s">
        <v>11435</v>
      </c>
      <c r="D6924" s="148" t="s">
        <v>455</v>
      </c>
      <c r="E6924" s="164">
        <v>94233620</v>
      </c>
      <c r="F6924" s="163" t="s">
        <v>11454</v>
      </c>
      <c r="G6924" s="165">
        <v>9376219783</v>
      </c>
      <c r="H6924" s="162">
        <v>29525</v>
      </c>
      <c r="I6924" s="165"/>
      <c r="J6924" s="148" t="s">
        <v>70</v>
      </c>
      <c r="K6924" s="148" t="s">
        <v>101</v>
      </c>
      <c r="L6924" s="148"/>
      <c r="M6924" s="148"/>
      <c r="N6924" s="148">
        <v>75</v>
      </c>
      <c r="O6924" s="163">
        <v>21982002820</v>
      </c>
      <c r="P6924" s="227" t="s">
        <v>60</v>
      </c>
      <c r="Q6924" s="228" t="s">
        <v>8211</v>
      </c>
      <c r="R6924" s="229"/>
      <c r="S6924" s="229"/>
      <c r="T6924" s="229" t="s">
        <v>6983</v>
      </c>
      <c r="U6924" s="229" t="s">
        <v>8212</v>
      </c>
      <c r="V6924" s="162">
        <v>46182</v>
      </c>
      <c r="W6924" s="162"/>
      <c r="X6924" s="162"/>
      <c r="Y6924" s="166"/>
      <c r="Z6924" s="166"/>
      <c r="AA6924" s="148"/>
      <c r="AB6924" s="148"/>
      <c r="AC6924" s="182" t="e">
        <f t="shared" si="218"/>
        <v>#DIV/0!</v>
      </c>
      <c r="AD6924" s="153" t="e">
        <f t="shared" si="219"/>
        <v>#DIV/0!</v>
      </c>
      <c r="AE6924" s="148"/>
      <c r="AF6924" s="148"/>
      <c r="AG6924" s="162"/>
      <c r="AH6924" s="163"/>
      <c r="AI6924" s="167"/>
      <c r="AJ6924" s="148"/>
      <c r="AK6924" s="148"/>
      <c r="AL6924" s="148"/>
      <c r="AM6924" s="148"/>
      <c r="AN6924" s="148"/>
      <c r="AO6924" s="148"/>
      <c r="AP6924" s="148" t="s">
        <v>67</v>
      </c>
      <c r="AQ6924" s="148" t="s">
        <v>67</v>
      </c>
      <c r="AR6924" s="148"/>
      <c r="AS6924" s="224" t="s">
        <v>68</v>
      </c>
      <c r="AT6924" s="225" t="str">
        <f>MONTH(B6924)&amp;"/"&amp;YEAR(B6924)</f>
        <v>6/2026</v>
      </c>
      <c r="AU6924" s="225">
        <f>WEEKNUM(B6924)-WEEKNUM(EOMONTH(B6924,-1)+1)+1</f>
        <v>1</v>
      </c>
      <c r="AV6924" s="224" t="str">
        <f>MONTH(R6924)&amp;"/"&amp;YEAR(R6924)</f>
        <v>1/1900</v>
      </c>
      <c r="AW6924" s="224" t="e">
        <f>WEEKNUM(R6924)-WEEKNUM(EOMONTH(R6924,-1)+1)+1</f>
        <v>#NUM!</v>
      </c>
      <c r="AX6924" s="224">
        <f>IF(BB6924="S",IF(Q6924="1. Aceitou o programa",R6924-B6924,0),0)</f>
        <v>0</v>
      </c>
      <c r="AY6924" s="224">
        <f>IF(BB6924="S",IF(AND(S6924&lt;&gt;"",R6924&lt;&gt;""),S6924-R6924,0),0)</f>
        <v>0</v>
      </c>
      <c r="AZ6924" s="224">
        <f>IF(BB6924="S",IF(Q6924="1. Aceitou o programa",IF(OR(X6924="Não se Aplica",X6924=""),IF(OR(W6924="Não se Aplica",W6924=""),0,W6924-V6924),AVERAGE(X6924-W6924,W6924-V6924)),0),0)</f>
        <v>0</v>
      </c>
      <c r="BA6924" s="224">
        <f>IF(BB6924="S",IF(AND(Q6924="1. Aceitou o programa",AH6924="Realizada"),IFERROR(IF(AG6924="",0,AG6924-R6924),0),0),0)</f>
        <v>0</v>
      </c>
      <c r="BB6924" s="224" t="str">
        <f>_xlfn.XLOOKUP(U6924,'Lista Suspensa'!$AA$20:$AA$23,'Lista Suspensa'!$AB$20:$AB$23,"N/A")</f>
        <v>S</v>
      </c>
    </row>
    <row r="6925" spans="1:54" ht="12" customHeight="1">
      <c r="A6925" s="148" t="s">
        <v>67</v>
      </c>
      <c r="B6925" s="162">
        <v>46174</v>
      </c>
      <c r="C6925" s="148" t="s">
        <v>11268</v>
      </c>
      <c r="D6925" s="148" t="s">
        <v>167</v>
      </c>
      <c r="E6925" s="164">
        <v>79649693</v>
      </c>
      <c r="F6925" s="163" t="s">
        <v>11455</v>
      </c>
      <c r="G6925" s="165">
        <v>36441637820</v>
      </c>
      <c r="H6925" s="162">
        <v>32458</v>
      </c>
      <c r="I6925" s="165">
        <v>37</v>
      </c>
      <c r="J6925" s="148" t="s">
        <v>58</v>
      </c>
      <c r="K6925" s="148" t="s">
        <v>59</v>
      </c>
      <c r="L6925" s="148"/>
      <c r="M6925" s="148"/>
      <c r="N6925" s="148">
        <v>450</v>
      </c>
      <c r="O6925" s="163">
        <v>11967904790</v>
      </c>
      <c r="P6925" s="227" t="s">
        <v>60</v>
      </c>
      <c r="Q6925" s="228" t="s">
        <v>8211</v>
      </c>
      <c r="R6925" s="229"/>
      <c r="S6925" s="229"/>
      <c r="T6925" s="229" t="s">
        <v>6983</v>
      </c>
      <c r="U6925" s="229" t="s">
        <v>8212</v>
      </c>
      <c r="V6925" s="162">
        <v>46182</v>
      </c>
      <c r="W6925" s="162"/>
      <c r="X6925" s="162"/>
      <c r="Y6925" s="166"/>
      <c r="Z6925" s="166"/>
      <c r="AA6925" s="148"/>
      <c r="AB6925" s="148"/>
      <c r="AC6925" s="182" t="e">
        <f t="shared" si="218"/>
        <v>#DIV/0!</v>
      </c>
      <c r="AD6925" s="153" t="e">
        <f t="shared" si="219"/>
        <v>#DIV/0!</v>
      </c>
      <c r="AE6925" s="148"/>
      <c r="AF6925" s="148"/>
      <c r="AG6925" s="162"/>
      <c r="AH6925" s="163"/>
      <c r="AI6925" s="167"/>
      <c r="AJ6925" s="148"/>
      <c r="AK6925" s="148"/>
      <c r="AL6925" s="148"/>
      <c r="AM6925" s="148"/>
      <c r="AN6925" s="148"/>
      <c r="AO6925" s="148"/>
      <c r="AP6925" s="148"/>
      <c r="AQ6925" s="148"/>
      <c r="AR6925" s="148"/>
      <c r="AS6925" s="224" t="s">
        <v>68</v>
      </c>
      <c r="AT6925" s="225" t="str">
        <f>MONTH(B6925)&amp;"/"&amp;YEAR(B6925)</f>
        <v>6/2026</v>
      </c>
      <c r="AU6925" s="225">
        <f>WEEKNUM(B6925)-WEEKNUM(EOMONTH(B6925,-1)+1)+1</f>
        <v>1</v>
      </c>
      <c r="AV6925" s="224" t="str">
        <f>MONTH(R6925)&amp;"/"&amp;YEAR(R6925)</f>
        <v>1/1900</v>
      </c>
      <c r="AW6925" s="224" t="e">
        <f>WEEKNUM(R6925)-WEEKNUM(EOMONTH(R6925,-1)+1)+1</f>
        <v>#NUM!</v>
      </c>
      <c r="AX6925" s="224">
        <f>IF(BB6925="S",IF(Q6925="1. Aceitou o programa",R6925-B6925,0),0)</f>
        <v>0</v>
      </c>
      <c r="AY6925" s="224">
        <f>IF(BB6925="S",IF(AND(S6925&lt;&gt;"",R6925&lt;&gt;""),S6925-R6925,0),0)</f>
        <v>0</v>
      </c>
      <c r="AZ6925" s="224">
        <f>IF(BB6925="S",IF(Q6925="1. Aceitou o programa",IF(OR(X6925="Não se Aplica",X6925=""),IF(OR(W6925="Não se Aplica",W6925=""),0,W6925-V6925),AVERAGE(X6925-W6925,W6925-V6925)),0),0)</f>
        <v>0</v>
      </c>
      <c r="BA6925" s="224">
        <f>IF(BB6925="S",IF(AND(Q6925="1. Aceitou o programa",AH6925="Realizada"),IFERROR(IF(AG6925="",0,AG6925-R6925),0),0),0)</f>
        <v>0</v>
      </c>
      <c r="BB6925" s="224" t="str">
        <f>_xlfn.XLOOKUP(U6925,'Lista Suspensa'!$AA$20:$AA$23,'Lista Suspensa'!$AB$20:$AB$23,"N/A")</f>
        <v>S</v>
      </c>
    </row>
    <row r="6926" spans="1:54" ht="12" customHeight="1">
      <c r="A6926" s="148" t="s">
        <v>67</v>
      </c>
      <c r="B6926" s="162">
        <v>46174</v>
      </c>
      <c r="C6926" s="148" t="s">
        <v>11268</v>
      </c>
      <c r="D6926" s="148" t="s">
        <v>175</v>
      </c>
      <c r="E6926" s="164">
        <v>75176595</v>
      </c>
      <c r="F6926" s="163" t="s">
        <v>11456</v>
      </c>
      <c r="G6926" s="165">
        <v>38757395829</v>
      </c>
      <c r="H6926" s="162">
        <v>32825</v>
      </c>
      <c r="I6926" s="165">
        <v>36</v>
      </c>
      <c r="J6926" s="148" t="s">
        <v>70</v>
      </c>
      <c r="K6926" s="148" t="s">
        <v>59</v>
      </c>
      <c r="L6926" s="148"/>
      <c r="M6926" s="148"/>
      <c r="N6926" s="148">
        <v>400</v>
      </c>
      <c r="O6926" s="163">
        <v>11992331312</v>
      </c>
      <c r="P6926" s="227" t="s">
        <v>60</v>
      </c>
      <c r="Q6926" s="228" t="s">
        <v>8211</v>
      </c>
      <c r="R6926" s="229"/>
      <c r="S6926" s="229"/>
      <c r="T6926" s="229" t="s">
        <v>6983</v>
      </c>
      <c r="U6926" s="229" t="s">
        <v>8212</v>
      </c>
      <c r="V6926" s="162">
        <v>46182</v>
      </c>
      <c r="W6926" s="162"/>
      <c r="X6926" s="162"/>
      <c r="Y6926" s="166"/>
      <c r="Z6926" s="166"/>
      <c r="AA6926" s="148"/>
      <c r="AB6926" s="148"/>
      <c r="AC6926" s="182" t="e">
        <f t="shared" si="218"/>
        <v>#DIV/0!</v>
      </c>
      <c r="AD6926" s="153" t="e">
        <f t="shared" si="219"/>
        <v>#DIV/0!</v>
      </c>
      <c r="AE6926" s="148"/>
      <c r="AF6926" s="148"/>
      <c r="AG6926" s="162"/>
      <c r="AH6926" s="163"/>
      <c r="AI6926" s="167"/>
      <c r="AJ6926" s="148"/>
      <c r="AK6926" s="148"/>
      <c r="AL6926" s="148"/>
      <c r="AM6926" s="148"/>
      <c r="AN6926" s="148"/>
      <c r="AO6926" s="148"/>
      <c r="AP6926" s="148"/>
      <c r="AQ6926" s="148"/>
      <c r="AR6926" s="148"/>
      <c r="AS6926" s="224" t="s">
        <v>68</v>
      </c>
      <c r="AT6926" s="225" t="str">
        <f>MONTH(B6926)&amp;"/"&amp;YEAR(B6926)</f>
        <v>6/2026</v>
      </c>
      <c r="AU6926" s="225">
        <f>WEEKNUM(B6926)-WEEKNUM(EOMONTH(B6926,-1)+1)+1</f>
        <v>1</v>
      </c>
      <c r="AV6926" s="224" t="str">
        <f>MONTH(R6926)&amp;"/"&amp;YEAR(R6926)</f>
        <v>1/1900</v>
      </c>
      <c r="AW6926" s="224" t="e">
        <f>WEEKNUM(R6926)-WEEKNUM(EOMONTH(R6926,-1)+1)+1</f>
        <v>#NUM!</v>
      </c>
      <c r="AX6926" s="224">
        <f>IF(BB6926="S",IF(Q6926="1. Aceitou o programa",R6926-B6926,0),0)</f>
        <v>0</v>
      </c>
      <c r="AY6926" s="224">
        <f>IF(BB6926="S",IF(AND(S6926&lt;&gt;"",R6926&lt;&gt;""),S6926-R6926,0),0)</f>
        <v>0</v>
      </c>
      <c r="AZ6926" s="224">
        <f>IF(BB6926="S",IF(Q6926="1. Aceitou o programa",IF(OR(X6926="Não se Aplica",X6926=""),IF(OR(W6926="Não se Aplica",W6926=""),0,W6926-V6926),AVERAGE(X6926-W6926,W6926-V6926)),0),0)</f>
        <v>0</v>
      </c>
      <c r="BA6926" s="224">
        <f>IF(BB6926="S",IF(AND(Q6926="1. Aceitou o programa",AH6926="Realizada"),IFERROR(IF(AG6926="",0,AG6926-R6926),0),0),0)</f>
        <v>0</v>
      </c>
      <c r="BB6926" s="224" t="str">
        <f>_xlfn.XLOOKUP(U6926,'Lista Suspensa'!$AA$20:$AA$23,'Lista Suspensa'!$AB$20:$AB$23,"N/A")</f>
        <v>S</v>
      </c>
    </row>
    <row r="6927" spans="1:54" ht="12" customHeight="1">
      <c r="A6927" s="148" t="s">
        <v>67</v>
      </c>
      <c r="B6927" s="162">
        <v>46175</v>
      </c>
      <c r="C6927" s="148" t="s">
        <v>11268</v>
      </c>
      <c r="D6927" s="148" t="s">
        <v>175</v>
      </c>
      <c r="E6927" s="164">
        <v>79318581</v>
      </c>
      <c r="F6927" s="163" t="s">
        <v>11457</v>
      </c>
      <c r="G6927" s="165">
        <v>29034305864</v>
      </c>
      <c r="H6927" s="162">
        <v>30007</v>
      </c>
      <c r="I6927" s="165">
        <v>44</v>
      </c>
      <c r="J6927" s="148" t="s">
        <v>58</v>
      </c>
      <c r="K6927" s="148" t="s">
        <v>59</v>
      </c>
      <c r="L6927" s="148"/>
      <c r="M6927" s="148"/>
      <c r="N6927" s="148">
        <v>380</v>
      </c>
      <c r="O6927" s="163">
        <v>11950058471</v>
      </c>
      <c r="P6927" s="227" t="s">
        <v>60</v>
      </c>
      <c r="Q6927" s="228" t="s">
        <v>8211</v>
      </c>
      <c r="R6927" s="229"/>
      <c r="S6927" s="229"/>
      <c r="T6927" s="229" t="s">
        <v>6983</v>
      </c>
      <c r="U6927" s="229" t="s">
        <v>8212</v>
      </c>
      <c r="V6927" s="162">
        <v>46182</v>
      </c>
      <c r="W6927" s="162"/>
      <c r="X6927" s="162"/>
      <c r="Y6927" s="166"/>
      <c r="Z6927" s="166"/>
      <c r="AA6927" s="148"/>
      <c r="AB6927" s="148"/>
      <c r="AC6927" s="182" t="e">
        <f t="shared" si="218"/>
        <v>#DIV/0!</v>
      </c>
      <c r="AD6927" s="153" t="e">
        <f t="shared" si="219"/>
        <v>#DIV/0!</v>
      </c>
      <c r="AE6927" s="148"/>
      <c r="AF6927" s="148"/>
      <c r="AG6927" s="162"/>
      <c r="AH6927" s="163"/>
      <c r="AI6927" s="167"/>
      <c r="AJ6927" s="148"/>
      <c r="AK6927" s="148"/>
      <c r="AL6927" s="148"/>
      <c r="AM6927" s="148"/>
      <c r="AN6927" s="148"/>
      <c r="AO6927" s="148"/>
      <c r="AP6927" s="148"/>
      <c r="AQ6927" s="148"/>
      <c r="AR6927" s="148"/>
      <c r="AS6927" s="224" t="s">
        <v>68</v>
      </c>
      <c r="AT6927" s="225" t="str">
        <f>MONTH(B6927)&amp;"/"&amp;YEAR(B6927)</f>
        <v>6/2026</v>
      </c>
      <c r="AU6927" s="225">
        <f>WEEKNUM(B6927)-WEEKNUM(EOMONTH(B6927,-1)+1)+1</f>
        <v>1</v>
      </c>
      <c r="AV6927" s="224" t="str">
        <f>MONTH(R6927)&amp;"/"&amp;YEAR(R6927)</f>
        <v>1/1900</v>
      </c>
      <c r="AW6927" s="224" t="e">
        <f>WEEKNUM(R6927)-WEEKNUM(EOMONTH(R6927,-1)+1)+1</f>
        <v>#NUM!</v>
      </c>
      <c r="AX6927" s="224">
        <f>IF(BB6927="S",IF(Q6927="1. Aceitou o programa",R6927-B6927,0),0)</f>
        <v>0</v>
      </c>
      <c r="AY6927" s="224">
        <f>IF(BB6927="S",IF(AND(S6927&lt;&gt;"",R6927&lt;&gt;""),S6927-R6927,0),0)</f>
        <v>0</v>
      </c>
      <c r="AZ6927" s="224">
        <f>IF(BB6927="S",IF(Q6927="1. Aceitou o programa",IF(OR(X6927="Não se Aplica",X6927=""),IF(OR(W6927="Não se Aplica",W6927=""),0,W6927-V6927),AVERAGE(X6927-W6927,W6927-V6927)),0),0)</f>
        <v>0</v>
      </c>
      <c r="BA6927" s="224">
        <f>IF(BB6927="S",IF(AND(Q6927="1. Aceitou o programa",AH6927="Realizada"),IFERROR(IF(AG6927="",0,AG6927-R6927),0),0),0)</f>
        <v>0</v>
      </c>
      <c r="BB6927" s="224" t="str">
        <f>_xlfn.XLOOKUP(U6927,'Lista Suspensa'!$AA$20:$AA$23,'Lista Suspensa'!$AB$20:$AB$23,"N/A")</f>
        <v>S</v>
      </c>
    </row>
    <row r="6928" spans="1:54" ht="12" customHeight="1">
      <c r="A6928" s="148" t="s">
        <v>67</v>
      </c>
      <c r="B6928" s="162">
        <v>46176</v>
      </c>
      <c r="C6928" s="148" t="s">
        <v>11435</v>
      </c>
      <c r="D6928" s="148" t="s">
        <v>455</v>
      </c>
      <c r="E6928" s="164">
        <v>97495845</v>
      </c>
      <c r="F6928" s="163" t="s">
        <v>11458</v>
      </c>
      <c r="G6928" s="165">
        <v>2107297754</v>
      </c>
      <c r="H6928" s="162">
        <v>25497</v>
      </c>
      <c r="I6928" s="165"/>
      <c r="J6928" s="148" t="s">
        <v>70</v>
      </c>
      <c r="K6928" s="148" t="s">
        <v>101</v>
      </c>
      <c r="L6928" s="148"/>
      <c r="M6928" s="148"/>
      <c r="N6928" s="148">
        <v>120</v>
      </c>
      <c r="O6928" s="163" t="s">
        <v>11459</v>
      </c>
      <c r="P6928" s="227" t="s">
        <v>60</v>
      </c>
      <c r="Q6928" s="228" t="s">
        <v>8211</v>
      </c>
      <c r="R6928" s="229"/>
      <c r="S6928" s="229"/>
      <c r="T6928" s="229" t="s">
        <v>6983</v>
      </c>
      <c r="U6928" s="229" t="s">
        <v>8212</v>
      </c>
      <c r="V6928" s="162">
        <v>46182</v>
      </c>
      <c r="W6928" s="162"/>
      <c r="X6928" s="162"/>
      <c r="Y6928" s="166"/>
      <c r="Z6928" s="166"/>
      <c r="AA6928" s="148"/>
      <c r="AB6928" s="148"/>
      <c r="AC6928" s="182" t="e">
        <f t="shared" si="218"/>
        <v>#DIV/0!</v>
      </c>
      <c r="AD6928" s="153" t="e">
        <f t="shared" si="219"/>
        <v>#DIV/0!</v>
      </c>
      <c r="AE6928" s="148"/>
      <c r="AF6928" s="148"/>
      <c r="AG6928" s="162"/>
      <c r="AH6928" s="163"/>
      <c r="AI6928" s="167"/>
      <c r="AJ6928" s="148"/>
      <c r="AK6928" s="148"/>
      <c r="AL6928" s="148"/>
      <c r="AM6928" s="148"/>
      <c r="AN6928" s="148"/>
      <c r="AO6928" s="148"/>
      <c r="AP6928" s="148" t="s">
        <v>67</v>
      </c>
      <c r="AQ6928" s="148" t="s">
        <v>67</v>
      </c>
      <c r="AR6928" s="148"/>
      <c r="AS6928" s="224" t="s">
        <v>68</v>
      </c>
      <c r="AT6928" s="225" t="str">
        <f>MONTH(B6928)&amp;"/"&amp;YEAR(B6928)</f>
        <v>6/2026</v>
      </c>
      <c r="AU6928" s="225">
        <f>WEEKNUM(B6928)-WEEKNUM(EOMONTH(B6928,-1)+1)+1</f>
        <v>1</v>
      </c>
      <c r="AV6928" s="224" t="str">
        <f>MONTH(R6928)&amp;"/"&amp;YEAR(R6928)</f>
        <v>1/1900</v>
      </c>
      <c r="AW6928" s="224" t="e">
        <f>WEEKNUM(R6928)-WEEKNUM(EOMONTH(R6928,-1)+1)+1</f>
        <v>#NUM!</v>
      </c>
      <c r="AX6928" s="224">
        <f>IF(BB6928="S",IF(Q6928="1. Aceitou o programa",R6928-B6928,0),0)</f>
        <v>0</v>
      </c>
      <c r="AY6928" s="224">
        <f>IF(BB6928="S",IF(AND(S6928&lt;&gt;"",R6928&lt;&gt;""),S6928-R6928,0),0)</f>
        <v>0</v>
      </c>
      <c r="AZ6928" s="224">
        <f>IF(BB6928="S",IF(Q6928="1. Aceitou o programa",IF(OR(X6928="Não se Aplica",X6928=""),IF(OR(W6928="Não se Aplica",W6928=""),0,W6928-V6928),AVERAGE(X6928-W6928,W6928-V6928)),0),0)</f>
        <v>0</v>
      </c>
      <c r="BA6928" s="224">
        <f>IF(BB6928="S",IF(AND(Q6928="1. Aceitou o programa",AH6928="Realizada"),IFERROR(IF(AG6928="",0,AG6928-R6928),0),0),0)</f>
        <v>0</v>
      </c>
      <c r="BB6928" s="224" t="str">
        <f>_xlfn.XLOOKUP(U6928,'Lista Suspensa'!$AA$20:$AA$23,'Lista Suspensa'!$AB$20:$AB$23,"N/A")</f>
        <v>S</v>
      </c>
    </row>
    <row r="6929" spans="1:54" ht="12" customHeight="1">
      <c r="A6929" s="148" t="s">
        <v>67</v>
      </c>
      <c r="B6929" s="162">
        <v>46176</v>
      </c>
      <c r="C6929" s="148" t="s">
        <v>11435</v>
      </c>
      <c r="D6929" s="148" t="s">
        <v>455</v>
      </c>
      <c r="E6929" s="164">
        <v>93849512</v>
      </c>
      <c r="F6929" s="163" t="s">
        <v>11460</v>
      </c>
      <c r="G6929" s="165">
        <v>5431675770</v>
      </c>
      <c r="H6929" s="162">
        <v>30019</v>
      </c>
      <c r="I6929" s="165"/>
      <c r="J6929" s="148" t="s">
        <v>70</v>
      </c>
      <c r="K6929" s="148" t="s">
        <v>101</v>
      </c>
      <c r="L6929" s="148"/>
      <c r="M6929" s="148"/>
      <c r="N6929" s="148">
        <v>75</v>
      </c>
      <c r="O6929" s="163" t="s">
        <v>11461</v>
      </c>
      <c r="P6929" s="227" t="s">
        <v>60</v>
      </c>
      <c r="Q6929" s="228" t="s">
        <v>8211</v>
      </c>
      <c r="R6929" s="229"/>
      <c r="S6929" s="229"/>
      <c r="T6929" s="229" t="s">
        <v>6983</v>
      </c>
      <c r="U6929" s="229" t="s">
        <v>8212</v>
      </c>
      <c r="V6929" s="162">
        <v>46182</v>
      </c>
      <c r="W6929" s="162"/>
      <c r="X6929" s="162"/>
      <c r="Y6929" s="166"/>
      <c r="Z6929" s="166"/>
      <c r="AA6929" s="148"/>
      <c r="AB6929" s="148"/>
      <c r="AC6929" s="182" t="e">
        <f t="shared" si="218"/>
        <v>#DIV/0!</v>
      </c>
      <c r="AD6929" s="153" t="e">
        <f t="shared" si="219"/>
        <v>#DIV/0!</v>
      </c>
      <c r="AE6929" s="148"/>
      <c r="AF6929" s="148"/>
      <c r="AG6929" s="162"/>
      <c r="AH6929" s="163"/>
      <c r="AI6929" s="167"/>
      <c r="AJ6929" s="148"/>
      <c r="AK6929" s="148"/>
      <c r="AL6929" s="148"/>
      <c r="AM6929" s="148"/>
      <c r="AN6929" s="148"/>
      <c r="AO6929" s="148"/>
      <c r="AP6929" s="148" t="s">
        <v>67</v>
      </c>
      <c r="AQ6929" s="148" t="s">
        <v>67</v>
      </c>
      <c r="AR6929" s="148"/>
      <c r="AS6929" s="224" t="s">
        <v>68</v>
      </c>
      <c r="AT6929" s="225" t="str">
        <f>MONTH(B6929)&amp;"/"&amp;YEAR(B6929)</f>
        <v>6/2026</v>
      </c>
      <c r="AU6929" s="225">
        <f>WEEKNUM(B6929)-WEEKNUM(EOMONTH(B6929,-1)+1)+1</f>
        <v>1</v>
      </c>
      <c r="AV6929" s="224" t="str">
        <f>MONTH(R6929)&amp;"/"&amp;YEAR(R6929)</f>
        <v>1/1900</v>
      </c>
      <c r="AW6929" s="224" t="e">
        <f>WEEKNUM(R6929)-WEEKNUM(EOMONTH(R6929,-1)+1)+1</f>
        <v>#NUM!</v>
      </c>
      <c r="AX6929" s="224">
        <f>IF(BB6929="S",IF(Q6929="1. Aceitou o programa",R6929-B6929,0),0)</f>
        <v>0</v>
      </c>
      <c r="AY6929" s="224">
        <f>IF(BB6929="S",IF(AND(S6929&lt;&gt;"",R6929&lt;&gt;""),S6929-R6929,0),0)</f>
        <v>0</v>
      </c>
      <c r="AZ6929" s="224">
        <f>IF(BB6929="S",IF(Q6929="1. Aceitou o programa",IF(OR(X6929="Não se Aplica",X6929=""),IF(OR(W6929="Não se Aplica",W6929=""),0,W6929-V6929),AVERAGE(X6929-W6929,W6929-V6929)),0),0)</f>
        <v>0</v>
      </c>
      <c r="BA6929" s="224">
        <f>IF(BB6929="S",IF(AND(Q6929="1. Aceitou o programa",AH6929="Realizada"),IFERROR(IF(AG6929="",0,AG6929-R6929),0),0),0)</f>
        <v>0</v>
      </c>
      <c r="BB6929" s="224" t="str">
        <f>_xlfn.XLOOKUP(U6929,'Lista Suspensa'!$AA$20:$AA$23,'Lista Suspensa'!$AB$20:$AB$23,"N/A")</f>
        <v>S</v>
      </c>
    </row>
    <row r="6930" spans="1:54" ht="12" customHeight="1">
      <c r="A6930" s="148" t="s">
        <v>67</v>
      </c>
      <c r="B6930" s="162">
        <v>46176</v>
      </c>
      <c r="C6930" s="148" t="s">
        <v>11435</v>
      </c>
      <c r="D6930" s="148" t="s">
        <v>455</v>
      </c>
      <c r="E6930" s="164">
        <v>94209831</v>
      </c>
      <c r="F6930" s="163" t="s">
        <v>11462</v>
      </c>
      <c r="G6930" s="165">
        <v>11820265757</v>
      </c>
      <c r="H6930" s="162">
        <v>32310</v>
      </c>
      <c r="I6930" s="165"/>
      <c r="J6930" s="148" t="s">
        <v>70</v>
      </c>
      <c r="K6930" s="148" t="s">
        <v>101</v>
      </c>
      <c r="L6930" s="148"/>
      <c r="M6930" s="148"/>
      <c r="N6930" s="148">
        <v>380</v>
      </c>
      <c r="O6930" s="163" t="s">
        <v>11463</v>
      </c>
      <c r="P6930" s="227" t="s">
        <v>60</v>
      </c>
      <c r="Q6930" s="228" t="s">
        <v>8211</v>
      </c>
      <c r="R6930" s="229"/>
      <c r="S6930" s="229"/>
      <c r="T6930" s="229" t="s">
        <v>6983</v>
      </c>
      <c r="U6930" s="229" t="s">
        <v>8212</v>
      </c>
      <c r="V6930" s="162">
        <v>46182</v>
      </c>
      <c r="W6930" s="162"/>
      <c r="X6930" s="162"/>
      <c r="Y6930" s="166"/>
      <c r="Z6930" s="166"/>
      <c r="AA6930" s="148"/>
      <c r="AB6930" s="148"/>
      <c r="AC6930" s="182" t="e">
        <f t="shared" si="218"/>
        <v>#DIV/0!</v>
      </c>
      <c r="AD6930" s="153" t="e">
        <f t="shared" si="219"/>
        <v>#DIV/0!</v>
      </c>
      <c r="AE6930" s="148"/>
      <c r="AF6930" s="148"/>
      <c r="AG6930" s="162"/>
      <c r="AH6930" s="163"/>
      <c r="AI6930" s="167"/>
      <c r="AJ6930" s="148"/>
      <c r="AK6930" s="148"/>
      <c r="AL6930" s="148"/>
      <c r="AM6930" s="148"/>
      <c r="AN6930" s="148"/>
      <c r="AO6930" s="148"/>
      <c r="AP6930" s="148" t="s">
        <v>67</v>
      </c>
      <c r="AQ6930" s="148" t="s">
        <v>67</v>
      </c>
      <c r="AR6930" s="148"/>
      <c r="AS6930" s="224" t="s">
        <v>68</v>
      </c>
      <c r="AT6930" s="225" t="str">
        <f>MONTH(B6930)&amp;"/"&amp;YEAR(B6930)</f>
        <v>6/2026</v>
      </c>
      <c r="AU6930" s="225">
        <f>WEEKNUM(B6930)-WEEKNUM(EOMONTH(B6930,-1)+1)+1</f>
        <v>1</v>
      </c>
      <c r="AV6930" s="224" t="str">
        <f>MONTH(R6930)&amp;"/"&amp;YEAR(R6930)</f>
        <v>1/1900</v>
      </c>
      <c r="AW6930" s="224" t="e">
        <f>WEEKNUM(R6930)-WEEKNUM(EOMONTH(R6930,-1)+1)+1</f>
        <v>#NUM!</v>
      </c>
      <c r="AX6930" s="224">
        <f>IF(BB6930="S",IF(Q6930="1. Aceitou o programa",R6930-B6930,0),0)</f>
        <v>0</v>
      </c>
      <c r="AY6930" s="224">
        <f>IF(BB6930="S",IF(AND(S6930&lt;&gt;"",R6930&lt;&gt;""),S6930-R6930,0),0)</f>
        <v>0</v>
      </c>
      <c r="AZ6930" s="224">
        <f>IF(BB6930="S",IF(Q6930="1. Aceitou o programa",IF(OR(X6930="Não se Aplica",X6930=""),IF(OR(W6930="Não se Aplica",W6930=""),0,W6930-V6930),AVERAGE(X6930-W6930,W6930-V6930)),0),0)</f>
        <v>0</v>
      </c>
      <c r="BA6930" s="224">
        <f>IF(BB6930="S",IF(AND(Q6930="1. Aceitou o programa",AH6930="Realizada"),IFERROR(IF(AG6930="",0,AG6930-R6930),0),0),0)</f>
        <v>0</v>
      </c>
      <c r="BB6930" s="224" t="str">
        <f>_xlfn.XLOOKUP(U6930,'Lista Suspensa'!$AA$20:$AA$23,'Lista Suspensa'!$AB$20:$AB$23,"N/A")</f>
        <v>S</v>
      </c>
    </row>
    <row r="6931" spans="1:54" ht="12" customHeight="1">
      <c r="A6931" s="148" t="s">
        <v>67</v>
      </c>
      <c r="B6931" s="162">
        <v>46176</v>
      </c>
      <c r="C6931" s="148" t="s">
        <v>11435</v>
      </c>
      <c r="D6931" s="148" t="s">
        <v>455</v>
      </c>
      <c r="E6931" s="164">
        <v>89050602</v>
      </c>
      <c r="F6931" s="163" t="s">
        <v>11464</v>
      </c>
      <c r="G6931" s="165">
        <v>42888108844</v>
      </c>
      <c r="H6931" s="162">
        <v>34371</v>
      </c>
      <c r="I6931" s="165"/>
      <c r="J6931" s="148" t="s">
        <v>58</v>
      </c>
      <c r="K6931" s="148" t="s">
        <v>59</v>
      </c>
      <c r="L6931" s="148"/>
      <c r="M6931" s="148"/>
      <c r="N6931" s="148">
        <v>380</v>
      </c>
      <c r="O6931" s="163" t="s">
        <v>11465</v>
      </c>
      <c r="P6931" s="227" t="s">
        <v>60</v>
      </c>
      <c r="Q6931" s="228" t="s">
        <v>8211</v>
      </c>
      <c r="R6931" s="229"/>
      <c r="S6931" s="229"/>
      <c r="T6931" s="229" t="s">
        <v>6983</v>
      </c>
      <c r="U6931" s="229" t="s">
        <v>8212</v>
      </c>
      <c r="V6931" s="162">
        <v>46182</v>
      </c>
      <c r="W6931" s="162"/>
      <c r="X6931" s="162"/>
      <c r="Y6931" s="166"/>
      <c r="Z6931" s="166"/>
      <c r="AA6931" s="148"/>
      <c r="AB6931" s="148"/>
      <c r="AC6931" s="182" t="e">
        <f t="shared" si="218"/>
        <v>#DIV/0!</v>
      </c>
      <c r="AD6931" s="153" t="e">
        <f t="shared" si="219"/>
        <v>#DIV/0!</v>
      </c>
      <c r="AE6931" s="148"/>
      <c r="AF6931" s="148"/>
      <c r="AG6931" s="162"/>
      <c r="AH6931" s="163"/>
      <c r="AI6931" s="167"/>
      <c r="AJ6931" s="148"/>
      <c r="AK6931" s="148"/>
      <c r="AL6931" s="148"/>
      <c r="AM6931" s="148"/>
      <c r="AN6931" s="148"/>
      <c r="AO6931" s="148"/>
      <c r="AP6931" s="148" t="s">
        <v>67</v>
      </c>
      <c r="AQ6931" s="148" t="s">
        <v>67</v>
      </c>
      <c r="AR6931" s="148"/>
      <c r="AS6931" s="224" t="s">
        <v>68</v>
      </c>
      <c r="AT6931" s="225" t="str">
        <f>MONTH(B6931)&amp;"/"&amp;YEAR(B6931)</f>
        <v>6/2026</v>
      </c>
      <c r="AU6931" s="225">
        <f>WEEKNUM(B6931)-WEEKNUM(EOMONTH(B6931,-1)+1)+1</f>
        <v>1</v>
      </c>
      <c r="AV6931" s="224" t="str">
        <f>MONTH(R6931)&amp;"/"&amp;YEAR(R6931)</f>
        <v>1/1900</v>
      </c>
      <c r="AW6931" s="224" t="e">
        <f>WEEKNUM(R6931)-WEEKNUM(EOMONTH(R6931,-1)+1)+1</f>
        <v>#NUM!</v>
      </c>
      <c r="AX6931" s="224">
        <f>IF(BB6931="S",IF(Q6931="1. Aceitou o programa",R6931-B6931,0),0)</f>
        <v>0</v>
      </c>
      <c r="AY6931" s="224">
        <f>IF(BB6931="S",IF(AND(S6931&lt;&gt;"",R6931&lt;&gt;""),S6931-R6931,0),0)</f>
        <v>0</v>
      </c>
      <c r="AZ6931" s="224">
        <f>IF(BB6931="S",IF(Q6931="1. Aceitou o programa",IF(OR(X6931="Não se Aplica",X6931=""),IF(OR(W6931="Não se Aplica",W6931=""),0,W6931-V6931),AVERAGE(X6931-W6931,W6931-V6931)),0),0)</f>
        <v>0</v>
      </c>
      <c r="BA6931" s="224">
        <f>IF(BB6931="S",IF(AND(Q6931="1. Aceitou o programa",AH6931="Realizada"),IFERROR(IF(AG6931="",0,AG6931-R6931),0),0),0)</f>
        <v>0</v>
      </c>
      <c r="BB6931" s="224" t="str">
        <f>_xlfn.XLOOKUP(U6931,'Lista Suspensa'!$AA$20:$AA$23,'Lista Suspensa'!$AB$20:$AB$23,"N/A")</f>
        <v>S</v>
      </c>
    </row>
    <row r="6932" spans="1:54" ht="12" customHeight="1">
      <c r="A6932" s="148" t="s">
        <v>67</v>
      </c>
      <c r="B6932" s="162">
        <v>46176</v>
      </c>
      <c r="C6932" s="148" t="s">
        <v>11435</v>
      </c>
      <c r="D6932" s="148" t="s">
        <v>455</v>
      </c>
      <c r="E6932" s="164">
        <v>85806160</v>
      </c>
      <c r="F6932" s="163" t="s">
        <v>11466</v>
      </c>
      <c r="G6932" s="165">
        <v>9950914809</v>
      </c>
      <c r="H6932" s="162">
        <v>24475</v>
      </c>
      <c r="I6932" s="165"/>
      <c r="J6932" s="148" t="s">
        <v>70</v>
      </c>
      <c r="K6932" s="148" t="s">
        <v>59</v>
      </c>
      <c r="L6932" s="148"/>
      <c r="M6932" s="148"/>
      <c r="N6932" s="148">
        <v>60</v>
      </c>
      <c r="O6932" s="163" t="s">
        <v>11467</v>
      </c>
      <c r="P6932" s="227" t="s">
        <v>60</v>
      </c>
      <c r="Q6932" s="228" t="s">
        <v>8211</v>
      </c>
      <c r="R6932" s="229"/>
      <c r="S6932" s="229"/>
      <c r="T6932" s="229" t="s">
        <v>6983</v>
      </c>
      <c r="U6932" s="229" t="s">
        <v>8212</v>
      </c>
      <c r="V6932" s="162">
        <v>46182</v>
      </c>
      <c r="W6932" s="162"/>
      <c r="X6932" s="162"/>
      <c r="Y6932" s="166"/>
      <c r="Z6932" s="166"/>
      <c r="AA6932" s="148"/>
      <c r="AB6932" s="148"/>
      <c r="AC6932" s="182" t="e">
        <f t="shared" si="218"/>
        <v>#DIV/0!</v>
      </c>
      <c r="AD6932" s="153" t="e">
        <f t="shared" si="219"/>
        <v>#DIV/0!</v>
      </c>
      <c r="AE6932" s="148"/>
      <c r="AF6932" s="148"/>
      <c r="AG6932" s="162"/>
      <c r="AH6932" s="163"/>
      <c r="AI6932" s="167"/>
      <c r="AJ6932" s="148"/>
      <c r="AK6932" s="148"/>
      <c r="AL6932" s="148"/>
      <c r="AM6932" s="148"/>
      <c r="AN6932" s="148"/>
      <c r="AO6932" s="148"/>
      <c r="AP6932" s="148" t="s">
        <v>67</v>
      </c>
      <c r="AQ6932" s="148" t="s">
        <v>67</v>
      </c>
      <c r="AR6932" s="148"/>
      <c r="AS6932" s="224" t="s">
        <v>68</v>
      </c>
      <c r="AT6932" s="225" t="str">
        <f>MONTH(B6932)&amp;"/"&amp;YEAR(B6932)</f>
        <v>6/2026</v>
      </c>
      <c r="AU6932" s="225">
        <f>WEEKNUM(B6932)-WEEKNUM(EOMONTH(B6932,-1)+1)+1</f>
        <v>1</v>
      </c>
      <c r="AV6932" s="224" t="str">
        <f>MONTH(R6932)&amp;"/"&amp;YEAR(R6932)</f>
        <v>1/1900</v>
      </c>
      <c r="AW6932" s="224" t="e">
        <f>WEEKNUM(R6932)-WEEKNUM(EOMONTH(R6932,-1)+1)+1</f>
        <v>#NUM!</v>
      </c>
      <c r="AX6932" s="224">
        <f>IF(BB6932="S",IF(Q6932="1. Aceitou o programa",R6932-B6932,0),0)</f>
        <v>0</v>
      </c>
      <c r="AY6932" s="224">
        <f>IF(BB6932="S",IF(AND(S6932&lt;&gt;"",R6932&lt;&gt;""),S6932-R6932,0),0)</f>
        <v>0</v>
      </c>
      <c r="AZ6932" s="224">
        <f>IF(BB6932="S",IF(Q6932="1. Aceitou o programa",IF(OR(X6932="Não se Aplica",X6932=""),IF(OR(W6932="Não se Aplica",W6932=""),0,W6932-V6932),AVERAGE(X6932-W6932,W6932-V6932)),0),0)</f>
        <v>0</v>
      </c>
      <c r="BA6932" s="224">
        <f>IF(BB6932="S",IF(AND(Q6932="1. Aceitou o programa",AH6932="Realizada"),IFERROR(IF(AG6932="",0,AG6932-R6932),0),0),0)</f>
        <v>0</v>
      </c>
      <c r="BB6932" s="224" t="str">
        <f>_xlfn.XLOOKUP(U6932,'Lista Suspensa'!$AA$20:$AA$23,'Lista Suspensa'!$AB$20:$AB$23,"N/A")</f>
        <v>S</v>
      </c>
    </row>
    <row r="6933" spans="1:54" ht="12" customHeight="1">
      <c r="A6933" s="148" t="s">
        <v>67</v>
      </c>
      <c r="B6933" s="162">
        <v>46181</v>
      </c>
      <c r="C6933" s="148" t="s">
        <v>11268</v>
      </c>
      <c r="D6933" s="148" t="s">
        <v>3751</v>
      </c>
      <c r="E6933" s="164">
        <v>96148852</v>
      </c>
      <c r="F6933" s="163" t="s">
        <v>11468</v>
      </c>
      <c r="G6933" s="165">
        <v>15844798767</v>
      </c>
      <c r="H6933" s="162">
        <v>33719</v>
      </c>
      <c r="I6933" s="165">
        <v>34</v>
      </c>
      <c r="J6933" s="148" t="s">
        <v>70</v>
      </c>
      <c r="K6933" s="148" t="s">
        <v>101</v>
      </c>
      <c r="L6933" s="148"/>
      <c r="M6933" s="148"/>
      <c r="N6933" s="148">
        <v>450</v>
      </c>
      <c r="O6933" s="163">
        <v>21986393541</v>
      </c>
      <c r="P6933" s="227" t="s">
        <v>60</v>
      </c>
      <c r="Q6933" s="228" t="s">
        <v>8211</v>
      </c>
      <c r="R6933" s="229"/>
      <c r="S6933" s="229"/>
      <c r="T6933" s="229" t="s">
        <v>6983</v>
      </c>
      <c r="U6933" s="229" t="s">
        <v>8212</v>
      </c>
      <c r="V6933" s="162">
        <v>46182</v>
      </c>
      <c r="W6933" s="162"/>
      <c r="X6933" s="162"/>
      <c r="Y6933" s="166"/>
      <c r="Z6933" s="166"/>
      <c r="AA6933" s="148"/>
      <c r="AB6933" s="148"/>
      <c r="AC6933" s="182" t="e">
        <f t="shared" ref="AC6933" si="220">SUM(AA6933/(AB6933^2))</f>
        <v>#DIV/0!</v>
      </c>
      <c r="AD6933" s="153" t="e">
        <f t="shared" ref="AD6933" si="221">IF(AC6933&lt;18.5,"ABAIXO DO PESO",
(IF(AC6933&lt;=24.9,"PESO NORMAL",
(IF(AC6933&lt;=29.9,"SOBREPESO",
(IF(AC6933&lt;=34.9,"OBESIDADE I",
(IF(AC6933&lt;=39.9,"OBESIDADE II",
(IF(AC6933&lt;=999,"OBESIDADE III","VAZIO")))))))))))</f>
        <v>#DIV/0!</v>
      </c>
      <c r="AE6933" s="148"/>
      <c r="AF6933" s="148"/>
      <c r="AG6933" s="162"/>
      <c r="AH6933" s="163"/>
      <c r="AI6933" s="167"/>
      <c r="AJ6933" s="148"/>
      <c r="AK6933" s="148"/>
      <c r="AL6933" s="148"/>
      <c r="AM6933" s="148"/>
      <c r="AN6933" s="148"/>
      <c r="AO6933" s="148"/>
      <c r="AP6933" s="148"/>
      <c r="AQ6933" s="148"/>
      <c r="AR6933" s="148"/>
      <c r="AS6933" s="224" t="s">
        <v>68</v>
      </c>
      <c r="AT6933" s="225" t="str">
        <f>MONTH(B6933)&amp;"/"&amp;YEAR(B6933)</f>
        <v>6/2026</v>
      </c>
      <c r="AU6933" s="225">
        <f>WEEKNUM(B6933)-WEEKNUM(EOMONTH(B6933,-1)+1)+1</f>
        <v>2</v>
      </c>
      <c r="AV6933" s="224" t="str">
        <f>MONTH(R6933)&amp;"/"&amp;YEAR(R6933)</f>
        <v>1/1900</v>
      </c>
      <c r="AW6933" s="224" t="e">
        <f>WEEKNUM(R6933)-WEEKNUM(EOMONTH(R6933,-1)+1)+1</f>
        <v>#NUM!</v>
      </c>
      <c r="AX6933" s="224">
        <f>IF(BB6933="S",IF(Q6933="1. Aceitou o programa",R6933-B6933,0),0)</f>
        <v>0</v>
      </c>
      <c r="AY6933" s="224">
        <f>IF(BB6933="S",IF(AND(S6933&lt;&gt;"",R6933&lt;&gt;""),S6933-R6933,0),0)</f>
        <v>0</v>
      </c>
      <c r="AZ6933" s="224">
        <f>IF(BB6933="S",IF(Q6933="1. Aceitou o programa",IF(OR(X6933="Não se Aplica",X6933=""),IF(OR(W6933="Não se Aplica",W6933=""),0,W6933-V6933),AVERAGE(X6933-W6933,W6933-V6933)),0),0)</f>
        <v>0</v>
      </c>
      <c r="BA6933" s="224">
        <f>IF(BB6933="S",IF(AND(Q6933="1. Aceitou o programa",AH6933="Realizada"),IFERROR(IF(AG6933="",0,AG6933-R6933),0),0),0)</f>
        <v>0</v>
      </c>
      <c r="BB6933" s="224" t="str">
        <f>_xlfn.XLOOKUP(U6933,'Lista Suspensa'!$AA$20:$AA$23,'Lista Suspensa'!$AB$20:$AB$23,"N/A")</f>
        <v>S</v>
      </c>
    </row>
    <row r="6934" spans="1:54" ht="12" customHeight="1">
      <c r="A6934" s="148" t="s">
        <v>67</v>
      </c>
      <c r="B6934" s="162">
        <v>46181</v>
      </c>
      <c r="C6934" s="148" t="s">
        <v>11435</v>
      </c>
      <c r="D6934" s="148" t="s">
        <v>455</v>
      </c>
      <c r="E6934" s="164">
        <v>82776951</v>
      </c>
      <c r="F6934" s="163" t="s">
        <v>11469</v>
      </c>
      <c r="G6934" s="165">
        <v>33479521894</v>
      </c>
      <c r="H6934" s="162">
        <v>31492</v>
      </c>
      <c r="I6934" s="165"/>
      <c r="J6934" s="148" t="s">
        <v>70</v>
      </c>
      <c r="K6934" s="148" t="s">
        <v>59</v>
      </c>
      <c r="L6934" s="148" t="s">
        <v>11470</v>
      </c>
      <c r="M6934" s="148" t="s">
        <v>11471</v>
      </c>
      <c r="N6934" s="148">
        <v>60</v>
      </c>
      <c r="O6934" s="163">
        <v>11972680025</v>
      </c>
      <c r="P6934" s="227" t="s">
        <v>60</v>
      </c>
      <c r="Q6934" s="228" t="s">
        <v>8211</v>
      </c>
      <c r="R6934" s="229"/>
      <c r="S6934" s="229"/>
      <c r="T6934" s="229" t="s">
        <v>6983</v>
      </c>
      <c r="U6934" s="229" t="s">
        <v>8212</v>
      </c>
      <c r="V6934" s="162">
        <v>46182</v>
      </c>
      <c r="W6934" s="162"/>
      <c r="X6934" s="162"/>
      <c r="Y6934" s="166"/>
      <c r="Z6934" s="166"/>
      <c r="AA6934" s="148"/>
      <c r="AB6934" s="148"/>
      <c r="AC6934" s="182" t="e">
        <f t="shared" ref="AC6934:AC6965" si="222">SUM(AA6934/(AB6934^2))</f>
        <v>#DIV/0!</v>
      </c>
      <c r="AD6934" s="153" t="e">
        <f t="shared" ref="AD6934:AD6965" si="223">IF(AC6934&lt;18.5,"ABAIXO DO PESO",
(IF(AC6934&lt;=24.9,"PESO NORMAL",
(IF(AC6934&lt;=29.9,"SOBREPESO",
(IF(AC6934&lt;=34.9,"OBESIDADE I",
(IF(AC6934&lt;=39.9,"OBESIDADE II",
(IF(AC6934&lt;=999,"OBESIDADE III","VAZIO")))))))))))</f>
        <v>#DIV/0!</v>
      </c>
      <c r="AE6934" s="148"/>
      <c r="AF6934" s="148"/>
      <c r="AG6934" s="162"/>
      <c r="AH6934" s="163"/>
      <c r="AI6934" s="167"/>
      <c r="AJ6934" s="148"/>
      <c r="AK6934" s="148"/>
      <c r="AL6934" s="148"/>
      <c r="AM6934" s="148"/>
      <c r="AN6934" s="148"/>
      <c r="AO6934" s="148"/>
      <c r="AP6934" s="148" t="s">
        <v>67</v>
      </c>
      <c r="AQ6934" s="148" t="s">
        <v>67</v>
      </c>
      <c r="AR6934" s="148"/>
      <c r="AS6934" s="224" t="s">
        <v>68</v>
      </c>
      <c r="AT6934" s="225" t="str">
        <f>MONTH(B6934)&amp;"/"&amp;YEAR(B6934)</f>
        <v>6/2026</v>
      </c>
      <c r="AU6934" s="225">
        <f>WEEKNUM(B6934)-WEEKNUM(EOMONTH(B6934,-1)+1)+1</f>
        <v>2</v>
      </c>
      <c r="AV6934" s="224" t="str">
        <f>MONTH(R6934)&amp;"/"&amp;YEAR(R6934)</f>
        <v>1/1900</v>
      </c>
      <c r="AW6934" s="224" t="e">
        <f>WEEKNUM(R6934)-WEEKNUM(EOMONTH(R6934,-1)+1)+1</f>
        <v>#NUM!</v>
      </c>
      <c r="AX6934" s="224">
        <f>IF(BB6934="S",IF(Q6934="1. Aceitou o programa",R6934-B6934,0),0)</f>
        <v>0</v>
      </c>
      <c r="AY6934" s="224">
        <f>IF(BB6934="S",IF(AND(S6934&lt;&gt;"",R6934&lt;&gt;""),S6934-R6934,0),0)</f>
        <v>0</v>
      </c>
      <c r="AZ6934" s="224">
        <f>IF(BB6934="S",IF(Q6934="1. Aceitou o programa",IF(OR(X6934="Não se Aplica",X6934=""),IF(OR(W6934="Não se Aplica",W6934=""),0,W6934-V6934),AVERAGE(X6934-W6934,W6934-V6934)),0),0)</f>
        <v>0</v>
      </c>
      <c r="BA6934" s="224">
        <f>IF(BB6934="S",IF(AND(Q6934="1. Aceitou o programa",AH6934="Realizada"),IFERROR(IF(AG6934="",0,AG6934-R6934),0),0),0)</f>
        <v>0</v>
      </c>
      <c r="BB6934" s="224" t="str">
        <f>_xlfn.XLOOKUP(U6934,'Lista Suspensa'!$AA$20:$AA$23,'Lista Suspensa'!$AB$20:$AB$23,"N/A")</f>
        <v>S</v>
      </c>
    </row>
    <row r="6935" spans="1:54" ht="12" customHeight="1">
      <c r="A6935" s="148" t="s">
        <v>67</v>
      </c>
      <c r="B6935" s="162">
        <v>46181</v>
      </c>
      <c r="C6935" s="148" t="s">
        <v>11435</v>
      </c>
      <c r="D6935" s="148" t="s">
        <v>455</v>
      </c>
      <c r="E6935" s="164">
        <v>94542984</v>
      </c>
      <c r="F6935" s="163" t="s">
        <v>11472</v>
      </c>
      <c r="G6935" s="165">
        <v>15328182898</v>
      </c>
      <c r="H6935" s="162">
        <v>27152</v>
      </c>
      <c r="I6935" s="165"/>
      <c r="J6935" s="148" t="s">
        <v>58</v>
      </c>
      <c r="K6935" s="148" t="s">
        <v>59</v>
      </c>
      <c r="L6935" s="148" t="s">
        <v>11473</v>
      </c>
      <c r="M6935" s="148" t="s">
        <v>11474</v>
      </c>
      <c r="N6935" s="148">
        <v>60</v>
      </c>
      <c r="O6935" s="163" t="s">
        <v>11475</v>
      </c>
      <c r="P6935" s="227" t="s">
        <v>60</v>
      </c>
      <c r="Q6935" s="228" t="s">
        <v>8211</v>
      </c>
      <c r="R6935" s="229"/>
      <c r="S6935" s="229"/>
      <c r="T6935" s="229" t="s">
        <v>6983</v>
      </c>
      <c r="U6935" s="229" t="s">
        <v>8212</v>
      </c>
      <c r="V6935" s="162">
        <v>46182</v>
      </c>
      <c r="W6935" s="162"/>
      <c r="X6935" s="162"/>
      <c r="Y6935" s="166"/>
      <c r="Z6935" s="166"/>
      <c r="AA6935" s="148"/>
      <c r="AB6935" s="148"/>
      <c r="AC6935" s="182" t="e">
        <f t="shared" si="222"/>
        <v>#DIV/0!</v>
      </c>
      <c r="AD6935" s="153" t="e">
        <f t="shared" si="223"/>
        <v>#DIV/0!</v>
      </c>
      <c r="AE6935" s="148"/>
      <c r="AF6935" s="148"/>
      <c r="AG6935" s="162"/>
      <c r="AH6935" s="163"/>
      <c r="AI6935" s="167"/>
      <c r="AJ6935" s="148"/>
      <c r="AK6935" s="148"/>
      <c r="AL6935" s="148"/>
      <c r="AM6935" s="148"/>
      <c r="AN6935" s="148"/>
      <c r="AO6935" s="148"/>
      <c r="AP6935" s="148" t="s">
        <v>67</v>
      </c>
      <c r="AQ6935" s="148" t="s">
        <v>67</v>
      </c>
      <c r="AR6935" s="148"/>
      <c r="AS6935" s="224" t="s">
        <v>68</v>
      </c>
      <c r="AT6935" s="225" t="str">
        <f>MONTH(B6935)&amp;"/"&amp;YEAR(B6935)</f>
        <v>6/2026</v>
      </c>
      <c r="AU6935" s="225">
        <f>WEEKNUM(B6935)-WEEKNUM(EOMONTH(B6935,-1)+1)+1</f>
        <v>2</v>
      </c>
      <c r="AV6935" s="224" t="str">
        <f>MONTH(R6935)&amp;"/"&amp;YEAR(R6935)</f>
        <v>1/1900</v>
      </c>
      <c r="AW6935" s="224" t="e">
        <f>WEEKNUM(R6935)-WEEKNUM(EOMONTH(R6935,-1)+1)+1</f>
        <v>#NUM!</v>
      </c>
      <c r="AX6935" s="224">
        <f>IF(BB6935="S",IF(Q6935="1. Aceitou o programa",R6935-B6935,0),0)</f>
        <v>0</v>
      </c>
      <c r="AY6935" s="224">
        <f>IF(BB6935="S",IF(AND(S6935&lt;&gt;"",R6935&lt;&gt;""),S6935-R6935,0),0)</f>
        <v>0</v>
      </c>
      <c r="AZ6935" s="224">
        <f>IF(BB6935="S",IF(Q6935="1. Aceitou o programa",IF(OR(X6935="Não se Aplica",X6935=""),IF(OR(W6935="Não se Aplica",W6935=""),0,W6935-V6935),AVERAGE(X6935-W6935,W6935-V6935)),0),0)</f>
        <v>0</v>
      </c>
      <c r="BA6935" s="224">
        <f>IF(BB6935="S",IF(AND(Q6935="1. Aceitou o programa",AH6935="Realizada"),IFERROR(IF(AG6935="",0,AG6935-R6935),0),0),0)</f>
        <v>0</v>
      </c>
      <c r="BB6935" s="224" t="str">
        <f>_xlfn.XLOOKUP(U6935,'Lista Suspensa'!$AA$20:$AA$23,'Lista Suspensa'!$AB$20:$AB$23,"N/A")</f>
        <v>S</v>
      </c>
    </row>
    <row r="6936" spans="1:54" ht="12" customHeight="1">
      <c r="A6936" s="148" t="s">
        <v>67</v>
      </c>
      <c r="B6936" s="162">
        <v>46181</v>
      </c>
      <c r="C6936" s="148" t="s">
        <v>11435</v>
      </c>
      <c r="D6936" s="148" t="s">
        <v>455</v>
      </c>
      <c r="E6936" s="164">
        <v>94698753</v>
      </c>
      <c r="F6936" s="163" t="s">
        <v>11476</v>
      </c>
      <c r="G6936" s="165">
        <v>11381512704</v>
      </c>
      <c r="H6936" s="162">
        <v>31646</v>
      </c>
      <c r="I6936" s="165"/>
      <c r="J6936" s="148" t="s">
        <v>70</v>
      </c>
      <c r="K6936" s="148" t="s">
        <v>101</v>
      </c>
      <c r="L6936" s="148" t="s">
        <v>11477</v>
      </c>
      <c r="M6936" s="148" t="s">
        <v>11478</v>
      </c>
      <c r="N6936" s="148">
        <v>450</v>
      </c>
      <c r="O6936" s="163">
        <v>21970131566</v>
      </c>
      <c r="P6936" s="227" t="s">
        <v>60</v>
      </c>
      <c r="Q6936" s="228" t="s">
        <v>8211</v>
      </c>
      <c r="R6936" s="229"/>
      <c r="S6936" s="229"/>
      <c r="T6936" s="229" t="s">
        <v>6983</v>
      </c>
      <c r="U6936" s="229" t="s">
        <v>8212</v>
      </c>
      <c r="V6936" s="162">
        <v>46182</v>
      </c>
      <c r="W6936" s="162"/>
      <c r="X6936" s="162"/>
      <c r="Y6936" s="166"/>
      <c r="Z6936" s="166"/>
      <c r="AA6936" s="148"/>
      <c r="AB6936" s="148"/>
      <c r="AC6936" s="182" t="e">
        <f t="shared" si="222"/>
        <v>#DIV/0!</v>
      </c>
      <c r="AD6936" s="153" t="e">
        <f t="shared" si="223"/>
        <v>#DIV/0!</v>
      </c>
      <c r="AE6936" s="148"/>
      <c r="AF6936" s="148"/>
      <c r="AG6936" s="162"/>
      <c r="AH6936" s="163"/>
      <c r="AI6936" s="167"/>
      <c r="AJ6936" s="148"/>
      <c r="AK6936" s="148"/>
      <c r="AL6936" s="148"/>
      <c r="AM6936" s="148"/>
      <c r="AN6936" s="148"/>
      <c r="AO6936" s="148"/>
      <c r="AP6936" s="148" t="s">
        <v>67</v>
      </c>
      <c r="AQ6936" s="148" t="s">
        <v>67</v>
      </c>
      <c r="AR6936" s="148"/>
      <c r="AS6936" s="224" t="s">
        <v>68</v>
      </c>
      <c r="AT6936" s="225" t="str">
        <f>MONTH(B6936)&amp;"/"&amp;YEAR(B6936)</f>
        <v>6/2026</v>
      </c>
      <c r="AU6936" s="225">
        <f>WEEKNUM(B6936)-WEEKNUM(EOMONTH(B6936,-1)+1)+1</f>
        <v>2</v>
      </c>
      <c r="AV6936" s="224" t="str">
        <f>MONTH(R6936)&amp;"/"&amp;YEAR(R6936)</f>
        <v>1/1900</v>
      </c>
      <c r="AW6936" s="224" t="e">
        <f>WEEKNUM(R6936)-WEEKNUM(EOMONTH(R6936,-1)+1)+1</f>
        <v>#NUM!</v>
      </c>
      <c r="AX6936" s="224">
        <f>IF(BB6936="S",IF(Q6936="1. Aceitou o programa",R6936-B6936,0),0)</f>
        <v>0</v>
      </c>
      <c r="AY6936" s="224">
        <f>IF(BB6936="S",IF(AND(S6936&lt;&gt;"",R6936&lt;&gt;""),S6936-R6936,0),0)</f>
        <v>0</v>
      </c>
      <c r="AZ6936" s="224">
        <f>IF(BB6936="S",IF(Q6936="1. Aceitou o programa",IF(OR(X6936="Não se Aplica",X6936=""),IF(OR(W6936="Não se Aplica",W6936=""),0,W6936-V6936),AVERAGE(X6936-W6936,W6936-V6936)),0),0)</f>
        <v>0</v>
      </c>
      <c r="BA6936" s="224">
        <f>IF(BB6936="S",IF(AND(Q6936="1. Aceitou o programa",AH6936="Realizada"),IFERROR(IF(AG6936="",0,AG6936-R6936),0),0),0)</f>
        <v>0</v>
      </c>
      <c r="BB6936" s="224" t="str">
        <f>_xlfn.XLOOKUP(U6936,'Lista Suspensa'!$AA$20:$AA$23,'Lista Suspensa'!$AB$20:$AB$23,"N/A")</f>
        <v>S</v>
      </c>
    </row>
    <row r="6937" spans="1:54" ht="12" customHeight="1">
      <c r="A6937" s="148" t="s">
        <v>67</v>
      </c>
      <c r="B6937" s="162">
        <v>46181</v>
      </c>
      <c r="C6937" s="148" t="s">
        <v>11435</v>
      </c>
      <c r="D6937" s="148" t="s">
        <v>455</v>
      </c>
      <c r="E6937" s="164">
        <v>96833050</v>
      </c>
      <c r="F6937" s="163" t="s">
        <v>11479</v>
      </c>
      <c r="G6937" s="165">
        <v>43322072894</v>
      </c>
      <c r="H6937" s="162">
        <v>35481</v>
      </c>
      <c r="I6937" s="165"/>
      <c r="J6937" s="148" t="s">
        <v>70</v>
      </c>
      <c r="K6937" s="148" t="s">
        <v>59</v>
      </c>
      <c r="L6937" s="148" t="s">
        <v>11470</v>
      </c>
      <c r="M6937" s="148" t="s">
        <v>11480</v>
      </c>
      <c r="N6937" s="148">
        <v>380</v>
      </c>
      <c r="O6937" s="163" t="s">
        <v>11481</v>
      </c>
      <c r="P6937" s="227" t="s">
        <v>60</v>
      </c>
      <c r="Q6937" s="228" t="s">
        <v>8211</v>
      </c>
      <c r="R6937" s="229"/>
      <c r="S6937" s="229"/>
      <c r="T6937" s="229" t="s">
        <v>6983</v>
      </c>
      <c r="U6937" s="229" t="s">
        <v>8212</v>
      </c>
      <c r="V6937" s="162">
        <v>46182</v>
      </c>
      <c r="W6937" s="162"/>
      <c r="X6937" s="162"/>
      <c r="Y6937" s="166"/>
      <c r="Z6937" s="166"/>
      <c r="AA6937" s="148"/>
      <c r="AB6937" s="148"/>
      <c r="AC6937" s="182" t="e">
        <f t="shared" si="222"/>
        <v>#DIV/0!</v>
      </c>
      <c r="AD6937" s="153" t="e">
        <f t="shared" si="223"/>
        <v>#DIV/0!</v>
      </c>
      <c r="AE6937" s="148"/>
      <c r="AF6937" s="148"/>
      <c r="AG6937" s="162"/>
      <c r="AH6937" s="163"/>
      <c r="AI6937" s="167"/>
      <c r="AJ6937" s="148"/>
      <c r="AK6937" s="148"/>
      <c r="AL6937" s="148"/>
      <c r="AM6937" s="148"/>
      <c r="AN6937" s="148"/>
      <c r="AO6937" s="148"/>
      <c r="AP6937" s="148" t="s">
        <v>67</v>
      </c>
      <c r="AQ6937" s="148" t="s">
        <v>67</v>
      </c>
      <c r="AR6937" s="148"/>
      <c r="AS6937" s="224" t="s">
        <v>68</v>
      </c>
      <c r="AT6937" s="225" t="str">
        <f>MONTH(B6937)&amp;"/"&amp;YEAR(B6937)</f>
        <v>6/2026</v>
      </c>
      <c r="AU6937" s="225">
        <f>WEEKNUM(B6937)-WEEKNUM(EOMONTH(B6937,-1)+1)+1</f>
        <v>2</v>
      </c>
      <c r="AV6937" s="224" t="str">
        <f>MONTH(R6937)&amp;"/"&amp;YEAR(R6937)</f>
        <v>1/1900</v>
      </c>
      <c r="AW6937" s="224" t="e">
        <f>WEEKNUM(R6937)-WEEKNUM(EOMONTH(R6937,-1)+1)+1</f>
        <v>#NUM!</v>
      </c>
      <c r="AX6937" s="224">
        <f>IF(BB6937="S",IF(Q6937="1. Aceitou o programa",R6937-B6937,0),0)</f>
        <v>0</v>
      </c>
      <c r="AY6937" s="224">
        <f>IF(BB6937="S",IF(AND(S6937&lt;&gt;"",R6937&lt;&gt;""),S6937-R6937,0),0)</f>
        <v>0</v>
      </c>
      <c r="AZ6937" s="224">
        <f>IF(BB6937="S",IF(Q6937="1. Aceitou o programa",IF(OR(X6937="Não se Aplica",X6937=""),IF(OR(W6937="Não se Aplica",W6937=""),0,W6937-V6937),AVERAGE(X6937-W6937,W6937-V6937)),0),0)</f>
        <v>0</v>
      </c>
      <c r="BA6937" s="224">
        <f>IF(BB6937="S",IF(AND(Q6937="1. Aceitou o programa",AH6937="Realizada"),IFERROR(IF(AG6937="",0,AG6937-R6937),0),0),0)</f>
        <v>0</v>
      </c>
      <c r="BB6937" s="224" t="str">
        <f>_xlfn.XLOOKUP(U6937,'Lista Suspensa'!$AA$20:$AA$23,'Lista Suspensa'!$AB$20:$AB$23,"N/A")</f>
        <v>S</v>
      </c>
    </row>
    <row r="6938" spans="1:54" ht="12" customHeight="1">
      <c r="A6938" s="148" t="s">
        <v>67</v>
      </c>
      <c r="B6938" s="162">
        <v>46181</v>
      </c>
      <c r="C6938" s="148" t="s">
        <v>11435</v>
      </c>
      <c r="D6938" s="148" t="s">
        <v>455</v>
      </c>
      <c r="E6938" s="164">
        <v>94512318</v>
      </c>
      <c r="F6938" s="163" t="s">
        <v>11482</v>
      </c>
      <c r="G6938" s="165">
        <v>18533225717</v>
      </c>
      <c r="H6938" s="162">
        <v>36185</v>
      </c>
      <c r="I6938" s="165"/>
      <c r="J6938" s="148" t="s">
        <v>70</v>
      </c>
      <c r="K6938" s="148" t="s">
        <v>101</v>
      </c>
      <c r="L6938" s="148" t="s">
        <v>11483</v>
      </c>
      <c r="M6938" s="148" t="s">
        <v>11484</v>
      </c>
      <c r="N6938" s="148">
        <v>380</v>
      </c>
      <c r="O6938" s="163" t="s">
        <v>11485</v>
      </c>
      <c r="P6938" s="227" t="s">
        <v>60</v>
      </c>
      <c r="Q6938" s="228" t="s">
        <v>8211</v>
      </c>
      <c r="R6938" s="229"/>
      <c r="S6938" s="229"/>
      <c r="T6938" s="229" t="s">
        <v>6983</v>
      </c>
      <c r="U6938" s="229" t="s">
        <v>8212</v>
      </c>
      <c r="V6938" s="162">
        <v>46182</v>
      </c>
      <c r="W6938" s="162"/>
      <c r="X6938" s="162"/>
      <c r="Y6938" s="166"/>
      <c r="Z6938" s="166"/>
      <c r="AA6938" s="148"/>
      <c r="AB6938" s="148"/>
      <c r="AC6938" s="182" t="e">
        <f t="shared" si="222"/>
        <v>#DIV/0!</v>
      </c>
      <c r="AD6938" s="153" t="e">
        <f t="shared" si="223"/>
        <v>#DIV/0!</v>
      </c>
      <c r="AE6938" s="148"/>
      <c r="AF6938" s="148"/>
      <c r="AG6938" s="162"/>
      <c r="AH6938" s="163"/>
      <c r="AI6938" s="167"/>
      <c r="AJ6938" s="148"/>
      <c r="AK6938" s="148"/>
      <c r="AL6938" s="148"/>
      <c r="AM6938" s="148"/>
      <c r="AN6938" s="148"/>
      <c r="AO6938" s="148"/>
      <c r="AP6938" s="148" t="s">
        <v>67</v>
      </c>
      <c r="AQ6938" s="148" t="s">
        <v>67</v>
      </c>
      <c r="AR6938" s="148"/>
      <c r="AS6938" s="224" t="s">
        <v>68</v>
      </c>
      <c r="AT6938" s="225" t="str">
        <f>MONTH(B6938)&amp;"/"&amp;YEAR(B6938)</f>
        <v>6/2026</v>
      </c>
      <c r="AU6938" s="225">
        <f>WEEKNUM(B6938)-WEEKNUM(EOMONTH(B6938,-1)+1)+1</f>
        <v>2</v>
      </c>
      <c r="AV6938" s="224" t="str">
        <f>MONTH(R6938)&amp;"/"&amp;YEAR(R6938)</f>
        <v>1/1900</v>
      </c>
      <c r="AW6938" s="224" t="e">
        <f>WEEKNUM(R6938)-WEEKNUM(EOMONTH(R6938,-1)+1)+1</f>
        <v>#NUM!</v>
      </c>
      <c r="AX6938" s="224">
        <f>IF(BB6938="S",IF(Q6938="1. Aceitou o programa",R6938-B6938,0),0)</f>
        <v>0</v>
      </c>
      <c r="AY6938" s="224">
        <f>IF(BB6938="S",IF(AND(S6938&lt;&gt;"",R6938&lt;&gt;""),S6938-R6938,0),0)</f>
        <v>0</v>
      </c>
      <c r="AZ6938" s="224">
        <f>IF(BB6938="S",IF(Q6938="1. Aceitou o programa",IF(OR(X6938="Não se Aplica",X6938=""),IF(OR(W6938="Não se Aplica",W6938=""),0,W6938-V6938),AVERAGE(X6938-W6938,W6938-V6938)),0),0)</f>
        <v>0</v>
      </c>
      <c r="BA6938" s="224">
        <f>IF(BB6938="S",IF(AND(Q6938="1. Aceitou o programa",AH6938="Realizada"),IFERROR(IF(AG6938="",0,AG6938-R6938),0),0),0)</f>
        <v>0</v>
      </c>
      <c r="BB6938" s="224" t="str">
        <f>_xlfn.XLOOKUP(U6938,'Lista Suspensa'!$AA$20:$AA$23,'Lista Suspensa'!$AB$20:$AB$23,"N/A")</f>
        <v>S</v>
      </c>
    </row>
    <row r="6939" spans="1:54" ht="12" customHeight="1">
      <c r="A6939" s="148" t="s">
        <v>67</v>
      </c>
      <c r="B6939" s="162">
        <v>46181</v>
      </c>
      <c r="C6939" s="148" t="s">
        <v>11435</v>
      </c>
      <c r="D6939" s="148" t="s">
        <v>455</v>
      </c>
      <c r="E6939" s="164">
        <v>61404888</v>
      </c>
      <c r="F6939" s="163" t="s">
        <v>11486</v>
      </c>
      <c r="G6939" s="165">
        <v>12164022726</v>
      </c>
      <c r="H6939" s="162">
        <v>32506</v>
      </c>
      <c r="I6939" s="165"/>
      <c r="J6939" s="148" t="s">
        <v>70</v>
      </c>
      <c r="K6939" s="148" t="s">
        <v>101</v>
      </c>
      <c r="L6939" s="148" t="s">
        <v>11483</v>
      </c>
      <c r="M6939" s="148" t="s">
        <v>11487</v>
      </c>
      <c r="N6939" s="148">
        <v>400</v>
      </c>
      <c r="O6939" s="163">
        <v>21969228210</v>
      </c>
      <c r="P6939" s="227" t="s">
        <v>60</v>
      </c>
      <c r="Q6939" s="228" t="s">
        <v>8211</v>
      </c>
      <c r="R6939" s="229"/>
      <c r="S6939" s="229"/>
      <c r="T6939" s="229" t="s">
        <v>6983</v>
      </c>
      <c r="U6939" s="229" t="s">
        <v>8212</v>
      </c>
      <c r="V6939" s="162">
        <v>46182</v>
      </c>
      <c r="W6939" s="162"/>
      <c r="X6939" s="162"/>
      <c r="Y6939" s="166"/>
      <c r="Z6939" s="166"/>
      <c r="AA6939" s="148"/>
      <c r="AB6939" s="148"/>
      <c r="AC6939" s="182" t="e">
        <f t="shared" si="222"/>
        <v>#DIV/0!</v>
      </c>
      <c r="AD6939" s="153" t="e">
        <f t="shared" si="223"/>
        <v>#DIV/0!</v>
      </c>
      <c r="AE6939" s="148"/>
      <c r="AF6939" s="148"/>
      <c r="AG6939" s="162"/>
      <c r="AH6939" s="163"/>
      <c r="AI6939" s="167"/>
      <c r="AJ6939" s="148"/>
      <c r="AK6939" s="148"/>
      <c r="AL6939" s="148"/>
      <c r="AM6939" s="148"/>
      <c r="AN6939" s="148"/>
      <c r="AO6939" s="148"/>
      <c r="AP6939" s="148" t="s">
        <v>67</v>
      </c>
      <c r="AQ6939" s="148" t="s">
        <v>67</v>
      </c>
      <c r="AR6939" s="148"/>
      <c r="AS6939" s="224" t="s">
        <v>68</v>
      </c>
      <c r="AT6939" s="225" t="str">
        <f>MONTH(B6939)&amp;"/"&amp;YEAR(B6939)</f>
        <v>6/2026</v>
      </c>
      <c r="AU6939" s="225">
        <f>WEEKNUM(B6939)-WEEKNUM(EOMONTH(B6939,-1)+1)+1</f>
        <v>2</v>
      </c>
      <c r="AV6939" s="224" t="str">
        <f>MONTH(R6939)&amp;"/"&amp;YEAR(R6939)</f>
        <v>1/1900</v>
      </c>
      <c r="AW6939" s="224" t="e">
        <f>WEEKNUM(R6939)-WEEKNUM(EOMONTH(R6939,-1)+1)+1</f>
        <v>#NUM!</v>
      </c>
      <c r="AX6939" s="224">
        <f>IF(BB6939="S",IF(Q6939="1. Aceitou o programa",R6939-B6939,0),0)</f>
        <v>0</v>
      </c>
      <c r="AY6939" s="224">
        <f>IF(BB6939="S",IF(AND(S6939&lt;&gt;"",R6939&lt;&gt;""),S6939-R6939,0),0)</f>
        <v>0</v>
      </c>
      <c r="AZ6939" s="224">
        <f>IF(BB6939="S",IF(Q6939="1. Aceitou o programa",IF(OR(X6939="Não se Aplica",X6939=""),IF(OR(W6939="Não se Aplica",W6939=""),0,W6939-V6939),AVERAGE(X6939-W6939,W6939-V6939)),0),0)</f>
        <v>0</v>
      </c>
      <c r="BA6939" s="224">
        <f>IF(BB6939="S",IF(AND(Q6939="1. Aceitou o programa",AH6939="Realizada"),IFERROR(IF(AG6939="",0,AG6939-R6939),0),0),0)</f>
        <v>0</v>
      </c>
      <c r="BB6939" s="224" t="str">
        <f>_xlfn.XLOOKUP(U6939,'Lista Suspensa'!$AA$20:$AA$23,'Lista Suspensa'!$AB$20:$AB$23,"N/A")</f>
        <v>S</v>
      </c>
    </row>
    <row r="6940" spans="1:54" ht="12" customHeight="1">
      <c r="A6940" s="148" t="s">
        <v>67</v>
      </c>
      <c r="B6940" s="162">
        <v>46181</v>
      </c>
      <c r="C6940" s="148" t="s">
        <v>11435</v>
      </c>
      <c r="D6940" s="148" t="s">
        <v>455</v>
      </c>
      <c r="E6940" s="164">
        <v>301368368</v>
      </c>
      <c r="F6940" s="163" t="s">
        <v>11488</v>
      </c>
      <c r="G6940" s="165">
        <v>11766299806</v>
      </c>
      <c r="H6940" s="162">
        <v>18410</v>
      </c>
      <c r="I6940" s="165"/>
      <c r="J6940" s="148" t="s">
        <v>70</v>
      </c>
      <c r="K6940" s="148" t="s">
        <v>59</v>
      </c>
      <c r="L6940" s="148" t="s">
        <v>11470</v>
      </c>
      <c r="M6940" s="148" t="s">
        <v>11489</v>
      </c>
      <c r="N6940" s="148">
        <v>600</v>
      </c>
      <c r="O6940" s="163" t="s">
        <v>11490</v>
      </c>
      <c r="P6940" s="227" t="s">
        <v>60</v>
      </c>
      <c r="Q6940" s="228" t="s">
        <v>8211</v>
      </c>
      <c r="R6940" s="229"/>
      <c r="S6940" s="229"/>
      <c r="T6940" s="229" t="s">
        <v>6983</v>
      </c>
      <c r="U6940" s="229" t="s">
        <v>8212</v>
      </c>
      <c r="V6940" s="162">
        <v>46182</v>
      </c>
      <c r="W6940" s="162"/>
      <c r="X6940" s="162"/>
      <c r="Y6940" s="166"/>
      <c r="Z6940" s="166"/>
      <c r="AA6940" s="148"/>
      <c r="AB6940" s="148"/>
      <c r="AC6940" s="182" t="e">
        <f t="shared" si="222"/>
        <v>#DIV/0!</v>
      </c>
      <c r="AD6940" s="153" t="e">
        <f t="shared" si="223"/>
        <v>#DIV/0!</v>
      </c>
      <c r="AE6940" s="148"/>
      <c r="AF6940" s="148"/>
      <c r="AG6940" s="162"/>
      <c r="AH6940" s="163"/>
      <c r="AI6940" s="167"/>
      <c r="AJ6940" s="148"/>
      <c r="AK6940" s="148"/>
      <c r="AL6940" s="148"/>
      <c r="AM6940" s="148"/>
      <c r="AN6940" s="148"/>
      <c r="AO6940" s="148"/>
      <c r="AP6940" s="148" t="s">
        <v>67</v>
      </c>
      <c r="AQ6940" s="148" t="s">
        <v>67</v>
      </c>
      <c r="AR6940" s="148"/>
      <c r="AS6940" s="224" t="s">
        <v>68</v>
      </c>
      <c r="AT6940" s="225" t="str">
        <f>MONTH(B6940)&amp;"/"&amp;YEAR(B6940)</f>
        <v>6/2026</v>
      </c>
      <c r="AU6940" s="225">
        <f>WEEKNUM(B6940)-WEEKNUM(EOMONTH(B6940,-1)+1)+1</f>
        <v>2</v>
      </c>
      <c r="AV6940" s="224" t="str">
        <f>MONTH(R6940)&amp;"/"&amp;YEAR(R6940)</f>
        <v>1/1900</v>
      </c>
      <c r="AW6940" s="224" t="e">
        <f>WEEKNUM(R6940)-WEEKNUM(EOMONTH(R6940,-1)+1)+1</f>
        <v>#NUM!</v>
      </c>
      <c r="AX6940" s="224">
        <f>IF(BB6940="S",IF(Q6940="1. Aceitou o programa",R6940-B6940,0),0)</f>
        <v>0</v>
      </c>
      <c r="AY6940" s="224">
        <f>IF(BB6940="S",IF(AND(S6940&lt;&gt;"",R6940&lt;&gt;""),S6940-R6940,0),0)</f>
        <v>0</v>
      </c>
      <c r="AZ6940" s="224">
        <f>IF(BB6940="S",IF(Q6940="1. Aceitou o programa",IF(OR(X6940="Não se Aplica",X6940=""),IF(OR(W6940="Não se Aplica",W6940=""),0,W6940-V6940),AVERAGE(X6940-W6940,W6940-V6940)),0),0)</f>
        <v>0</v>
      </c>
      <c r="BA6940" s="224">
        <f>IF(BB6940="S",IF(AND(Q6940="1. Aceitou o programa",AH6940="Realizada"),IFERROR(IF(AG6940="",0,AG6940-R6940),0),0),0)</f>
        <v>0</v>
      </c>
      <c r="BB6940" s="224" t="str">
        <f>_xlfn.XLOOKUP(U6940,'Lista Suspensa'!$AA$20:$AA$23,'Lista Suspensa'!$AB$20:$AB$23,"N/A")</f>
        <v>S</v>
      </c>
    </row>
    <row r="6941" spans="1:54" ht="12" customHeight="1">
      <c r="A6941" s="148" t="s">
        <v>67</v>
      </c>
      <c r="B6941" s="162">
        <v>46181</v>
      </c>
      <c r="C6941" s="148" t="s">
        <v>11435</v>
      </c>
      <c r="D6941" s="148" t="s">
        <v>455</v>
      </c>
      <c r="E6941" s="164">
        <v>84912155</v>
      </c>
      <c r="F6941" s="163" t="s">
        <v>11491</v>
      </c>
      <c r="G6941" s="165">
        <v>10147028876</v>
      </c>
      <c r="H6941" s="162">
        <v>24249</v>
      </c>
      <c r="I6941" s="165"/>
      <c r="J6941" s="148" t="s">
        <v>58</v>
      </c>
      <c r="K6941" s="148" t="s">
        <v>59</v>
      </c>
      <c r="L6941" s="148" t="s">
        <v>11470</v>
      </c>
      <c r="M6941" s="148" t="s">
        <v>11492</v>
      </c>
      <c r="N6941" s="148">
        <v>450</v>
      </c>
      <c r="O6941" s="163">
        <v>11942666940</v>
      </c>
      <c r="P6941" s="227" t="s">
        <v>60</v>
      </c>
      <c r="Q6941" s="228" t="s">
        <v>8211</v>
      </c>
      <c r="R6941" s="229"/>
      <c r="S6941" s="229"/>
      <c r="T6941" s="229" t="s">
        <v>6983</v>
      </c>
      <c r="U6941" s="229" t="s">
        <v>8212</v>
      </c>
      <c r="V6941" s="162">
        <v>46182</v>
      </c>
      <c r="W6941" s="162"/>
      <c r="X6941" s="162"/>
      <c r="Y6941" s="166"/>
      <c r="Z6941" s="166"/>
      <c r="AA6941" s="148"/>
      <c r="AB6941" s="148"/>
      <c r="AC6941" s="182" t="e">
        <f t="shared" si="222"/>
        <v>#DIV/0!</v>
      </c>
      <c r="AD6941" s="153" t="e">
        <f t="shared" si="223"/>
        <v>#DIV/0!</v>
      </c>
      <c r="AE6941" s="148"/>
      <c r="AF6941" s="148"/>
      <c r="AG6941" s="162"/>
      <c r="AH6941" s="163"/>
      <c r="AI6941" s="167"/>
      <c r="AJ6941" s="148"/>
      <c r="AK6941" s="148"/>
      <c r="AL6941" s="148"/>
      <c r="AM6941" s="148"/>
      <c r="AN6941" s="148"/>
      <c r="AO6941" s="148"/>
      <c r="AP6941" s="148" t="s">
        <v>67</v>
      </c>
      <c r="AQ6941" s="148" t="s">
        <v>67</v>
      </c>
      <c r="AR6941" s="148"/>
      <c r="AS6941" s="224" t="s">
        <v>68</v>
      </c>
      <c r="AT6941" s="225" t="str">
        <f>MONTH(B6941)&amp;"/"&amp;YEAR(B6941)</f>
        <v>6/2026</v>
      </c>
      <c r="AU6941" s="225">
        <f>WEEKNUM(B6941)-WEEKNUM(EOMONTH(B6941,-1)+1)+1</f>
        <v>2</v>
      </c>
      <c r="AV6941" s="224" t="str">
        <f>MONTH(R6941)&amp;"/"&amp;YEAR(R6941)</f>
        <v>1/1900</v>
      </c>
      <c r="AW6941" s="224" t="e">
        <f>WEEKNUM(R6941)-WEEKNUM(EOMONTH(R6941,-1)+1)+1</f>
        <v>#NUM!</v>
      </c>
      <c r="AX6941" s="224">
        <f>IF(BB6941="S",IF(Q6941="1. Aceitou o programa",R6941-B6941,0),0)</f>
        <v>0</v>
      </c>
      <c r="AY6941" s="224">
        <f>IF(BB6941="S",IF(AND(S6941&lt;&gt;"",R6941&lt;&gt;""),S6941-R6941,0),0)</f>
        <v>0</v>
      </c>
      <c r="AZ6941" s="224">
        <f>IF(BB6941="S",IF(Q6941="1. Aceitou o programa",IF(OR(X6941="Não se Aplica",X6941=""),IF(OR(W6941="Não se Aplica",W6941=""),0,W6941-V6941),AVERAGE(X6941-W6941,W6941-V6941)),0),0)</f>
        <v>0</v>
      </c>
      <c r="BA6941" s="224">
        <f>IF(BB6941="S",IF(AND(Q6941="1. Aceitou o programa",AH6941="Realizada"),IFERROR(IF(AG6941="",0,AG6941-R6941),0),0),0)</f>
        <v>0</v>
      </c>
      <c r="BB6941" s="224" t="str">
        <f>_xlfn.XLOOKUP(U6941,'Lista Suspensa'!$AA$20:$AA$23,'Lista Suspensa'!$AB$20:$AB$23,"N/A")</f>
        <v>S</v>
      </c>
    </row>
    <row r="6942" spans="1:54" ht="12" customHeight="1">
      <c r="A6942" s="148" t="s">
        <v>67</v>
      </c>
      <c r="B6942" s="162">
        <v>46181</v>
      </c>
      <c r="C6942" s="148" t="s">
        <v>11435</v>
      </c>
      <c r="D6942" s="148" t="s">
        <v>455</v>
      </c>
      <c r="E6942" s="164">
        <v>74141298</v>
      </c>
      <c r="F6942" s="163" t="s">
        <v>11493</v>
      </c>
      <c r="G6942" s="165">
        <v>81225415772</v>
      </c>
      <c r="H6942" s="162">
        <v>23664</v>
      </c>
      <c r="I6942" s="165"/>
      <c r="J6942" s="148" t="s">
        <v>70</v>
      </c>
      <c r="K6942" s="148" t="s">
        <v>101</v>
      </c>
      <c r="L6942" s="148" t="s">
        <v>11483</v>
      </c>
      <c r="M6942" s="148" t="s">
        <v>11494</v>
      </c>
      <c r="N6942" s="148">
        <v>200</v>
      </c>
      <c r="O6942" s="163">
        <v>21974700138</v>
      </c>
      <c r="P6942" s="227" t="s">
        <v>60</v>
      </c>
      <c r="Q6942" s="228" t="s">
        <v>8211</v>
      </c>
      <c r="R6942" s="229"/>
      <c r="S6942" s="229"/>
      <c r="T6942" s="229" t="s">
        <v>6983</v>
      </c>
      <c r="U6942" s="229" t="s">
        <v>8212</v>
      </c>
      <c r="V6942" s="162">
        <v>46182</v>
      </c>
      <c r="W6942" s="162"/>
      <c r="X6942" s="162"/>
      <c r="Y6942" s="166"/>
      <c r="Z6942" s="166"/>
      <c r="AA6942" s="148"/>
      <c r="AB6942" s="148"/>
      <c r="AC6942" s="182" t="e">
        <f t="shared" si="222"/>
        <v>#DIV/0!</v>
      </c>
      <c r="AD6942" s="153" t="e">
        <f t="shared" si="223"/>
        <v>#DIV/0!</v>
      </c>
      <c r="AE6942" s="148"/>
      <c r="AF6942" s="148"/>
      <c r="AG6942" s="162"/>
      <c r="AH6942" s="163"/>
      <c r="AI6942" s="167"/>
      <c r="AJ6942" s="148"/>
      <c r="AK6942" s="148"/>
      <c r="AL6942" s="148"/>
      <c r="AM6942" s="148"/>
      <c r="AN6942" s="148"/>
      <c r="AO6942" s="148"/>
      <c r="AP6942" s="148" t="s">
        <v>67</v>
      </c>
      <c r="AQ6942" s="148" t="s">
        <v>67</v>
      </c>
      <c r="AR6942" s="148"/>
      <c r="AS6942" s="224" t="s">
        <v>68</v>
      </c>
      <c r="AT6942" s="225" t="str">
        <f>MONTH(B6942)&amp;"/"&amp;YEAR(B6942)</f>
        <v>6/2026</v>
      </c>
      <c r="AU6942" s="225">
        <f>WEEKNUM(B6942)-WEEKNUM(EOMONTH(B6942,-1)+1)+1</f>
        <v>2</v>
      </c>
      <c r="AV6942" s="224" t="str">
        <f>MONTH(R6942)&amp;"/"&amp;YEAR(R6942)</f>
        <v>1/1900</v>
      </c>
      <c r="AW6942" s="224" t="e">
        <f>WEEKNUM(R6942)-WEEKNUM(EOMONTH(R6942,-1)+1)+1</f>
        <v>#NUM!</v>
      </c>
      <c r="AX6942" s="224">
        <f>IF(BB6942="S",IF(Q6942="1. Aceitou o programa",R6942-B6942,0),0)</f>
        <v>0</v>
      </c>
      <c r="AY6942" s="224">
        <f>IF(BB6942="S",IF(AND(S6942&lt;&gt;"",R6942&lt;&gt;""),S6942-R6942,0),0)</f>
        <v>0</v>
      </c>
      <c r="AZ6942" s="224">
        <f>IF(BB6942="S",IF(Q6942="1. Aceitou o programa",IF(OR(X6942="Não se Aplica",X6942=""),IF(OR(W6942="Não se Aplica",W6942=""),0,W6942-V6942),AVERAGE(X6942-W6942,W6942-V6942)),0),0)</f>
        <v>0</v>
      </c>
      <c r="BA6942" s="224">
        <f>IF(BB6942="S",IF(AND(Q6942="1. Aceitou o programa",AH6942="Realizada"),IFERROR(IF(AG6942="",0,AG6942-R6942),0),0),0)</f>
        <v>0</v>
      </c>
      <c r="BB6942" s="224" t="str">
        <f>_xlfn.XLOOKUP(U6942,'Lista Suspensa'!$AA$20:$AA$23,'Lista Suspensa'!$AB$20:$AB$23,"N/A")</f>
        <v>S</v>
      </c>
    </row>
    <row r="6943" spans="1:54" ht="12" customHeight="1">
      <c r="A6943" s="148" t="s">
        <v>54</v>
      </c>
      <c r="B6943" s="162">
        <v>46181</v>
      </c>
      <c r="C6943" s="148" t="s">
        <v>122</v>
      </c>
      <c r="D6943" s="247" t="s">
        <v>11495</v>
      </c>
      <c r="E6943" s="234">
        <v>93086259</v>
      </c>
      <c r="F6943" s="247" t="s">
        <v>11496</v>
      </c>
      <c r="G6943" s="165"/>
      <c r="H6943" s="162"/>
      <c r="I6943" s="165"/>
      <c r="J6943" s="148"/>
      <c r="K6943" s="148"/>
      <c r="L6943" s="148"/>
      <c r="M6943" s="148"/>
      <c r="N6943" s="148"/>
      <c r="O6943" s="163"/>
      <c r="P6943" s="227" t="s">
        <v>60</v>
      </c>
      <c r="Q6943" s="228" t="s">
        <v>11497</v>
      </c>
      <c r="R6943" s="229"/>
      <c r="S6943" s="229"/>
      <c r="T6943" s="229" t="s">
        <v>11498</v>
      </c>
      <c r="U6943" s="229" t="s">
        <v>8212</v>
      </c>
      <c r="V6943" s="162"/>
      <c r="W6943" s="162"/>
      <c r="X6943" s="162"/>
      <c r="Y6943" s="166"/>
      <c r="Z6943" s="166"/>
      <c r="AA6943" s="148"/>
      <c r="AB6943" s="148"/>
      <c r="AC6943" s="182" t="e">
        <f t="shared" si="222"/>
        <v>#DIV/0!</v>
      </c>
      <c r="AD6943" s="153" t="e">
        <f t="shared" si="223"/>
        <v>#DIV/0!</v>
      </c>
      <c r="AE6943" s="148"/>
      <c r="AF6943" s="148"/>
      <c r="AG6943" s="162"/>
      <c r="AH6943" s="163"/>
      <c r="AI6943" s="167"/>
      <c r="AJ6943" s="148"/>
      <c r="AK6943" s="148"/>
      <c r="AL6943" s="148"/>
      <c r="AM6943" s="148"/>
      <c r="AN6943" s="148"/>
      <c r="AO6943" s="148"/>
      <c r="AP6943" s="148"/>
      <c r="AQ6943" s="148"/>
      <c r="AR6943" s="148"/>
      <c r="AS6943" s="224" t="s">
        <v>68</v>
      </c>
      <c r="AT6943" s="225" t="str">
        <f>MONTH(B6943)&amp;"/"&amp;YEAR(B6943)</f>
        <v>6/2026</v>
      </c>
      <c r="AU6943" s="225">
        <f>WEEKNUM(B6943)-WEEKNUM(EOMONTH(B6943,-1)+1)+1</f>
        <v>2</v>
      </c>
      <c r="AV6943" s="224" t="str">
        <f>MONTH(R6943)&amp;"/"&amp;YEAR(R6943)</f>
        <v>1/1900</v>
      </c>
      <c r="AW6943" s="224" t="e">
        <f>WEEKNUM(R6943)-WEEKNUM(EOMONTH(R6943,-1)+1)+1</f>
        <v>#NUM!</v>
      </c>
      <c r="AX6943" s="224">
        <f>IF(BB6943="S",IF(Q6943="1. Aceitou o programa",R6943-B6943,0),0)</f>
        <v>0</v>
      </c>
      <c r="AY6943" s="224">
        <f>IF(BB6943="S",IF(AND(S6943&lt;&gt;"",R6943&lt;&gt;""),S6943-R6943,0),0)</f>
        <v>0</v>
      </c>
      <c r="AZ6943" s="224">
        <f>IF(BB6943="S",IF(Q6943="1. Aceitou o programa",IF(OR(X6943="Não se Aplica",X6943=""),IF(OR(W6943="Não se Aplica",W6943=""),0,W6943-V6943),AVERAGE(X6943-W6943,W6943-V6943)),0),0)</f>
        <v>0</v>
      </c>
      <c r="BA6943" s="224">
        <f>IF(BB6943="S",IF(AND(Q6943="1. Aceitou o programa",AH6943="Realizada"),IFERROR(IF(AG6943="",0,AG6943-R6943),0),0),0)</f>
        <v>0</v>
      </c>
      <c r="BB6943" s="224" t="str">
        <f>_xlfn.XLOOKUP(U6943,'Lista Suspensa'!$AA$20:$AA$23,'Lista Suspensa'!$AB$20:$AB$23,"N/A")</f>
        <v>S</v>
      </c>
    </row>
    <row r="6944" spans="1:54" ht="12" customHeight="1">
      <c r="A6944" s="148" t="s">
        <v>54</v>
      </c>
      <c r="B6944" s="162">
        <v>46181</v>
      </c>
      <c r="C6944" s="148" t="s">
        <v>122</v>
      </c>
      <c r="D6944" s="247" t="s">
        <v>11495</v>
      </c>
      <c r="E6944" s="234">
        <v>95081471</v>
      </c>
      <c r="F6944" s="247" t="s">
        <v>11499</v>
      </c>
      <c r="G6944" s="165"/>
      <c r="H6944" s="162"/>
      <c r="I6944" s="165"/>
      <c r="J6944" s="148"/>
      <c r="K6944" s="148"/>
      <c r="L6944" s="148"/>
      <c r="M6944" s="148"/>
      <c r="N6944" s="148"/>
      <c r="O6944" s="163"/>
      <c r="P6944" s="227" t="s">
        <v>60</v>
      </c>
      <c r="Q6944" s="228" t="s">
        <v>11497</v>
      </c>
      <c r="R6944" s="229"/>
      <c r="S6944" s="229"/>
      <c r="T6944" s="229" t="s">
        <v>11498</v>
      </c>
      <c r="U6944" s="229" t="s">
        <v>8212</v>
      </c>
      <c r="V6944" s="162"/>
      <c r="W6944" s="162"/>
      <c r="X6944" s="162"/>
      <c r="Y6944" s="166"/>
      <c r="Z6944" s="166"/>
      <c r="AA6944" s="148"/>
      <c r="AB6944" s="148"/>
      <c r="AC6944" s="182" t="e">
        <f t="shared" si="222"/>
        <v>#DIV/0!</v>
      </c>
      <c r="AD6944" s="153" t="e">
        <f t="shared" si="223"/>
        <v>#DIV/0!</v>
      </c>
      <c r="AE6944" s="148"/>
      <c r="AF6944" s="148"/>
      <c r="AG6944" s="162"/>
      <c r="AH6944" s="163"/>
      <c r="AI6944" s="167"/>
      <c r="AJ6944" s="148"/>
      <c r="AK6944" s="148"/>
      <c r="AL6944" s="148"/>
      <c r="AM6944" s="148"/>
      <c r="AN6944" s="148"/>
      <c r="AO6944" s="148"/>
      <c r="AP6944" s="148"/>
      <c r="AQ6944" s="148"/>
      <c r="AR6944" s="148"/>
      <c r="AS6944" s="224" t="s">
        <v>68</v>
      </c>
      <c r="AT6944" s="225" t="str">
        <f>MONTH(B6944)&amp;"/"&amp;YEAR(B6944)</f>
        <v>6/2026</v>
      </c>
      <c r="AU6944" s="225">
        <f>WEEKNUM(B6944)-WEEKNUM(EOMONTH(B6944,-1)+1)+1</f>
        <v>2</v>
      </c>
      <c r="AV6944" s="224" t="str">
        <f>MONTH(R6944)&amp;"/"&amp;YEAR(R6944)</f>
        <v>1/1900</v>
      </c>
      <c r="AW6944" s="224" t="e">
        <f>WEEKNUM(R6944)-WEEKNUM(EOMONTH(R6944,-1)+1)+1</f>
        <v>#NUM!</v>
      </c>
      <c r="AX6944" s="224">
        <f>IF(BB6944="S",IF(Q6944="1. Aceitou o programa",R6944-B6944,0),0)</f>
        <v>0</v>
      </c>
      <c r="AY6944" s="224">
        <f>IF(BB6944="S",IF(AND(S6944&lt;&gt;"",R6944&lt;&gt;""),S6944-R6944,0),0)</f>
        <v>0</v>
      </c>
      <c r="AZ6944" s="224">
        <f>IF(BB6944="S",IF(Q6944="1. Aceitou o programa",IF(OR(X6944="Não se Aplica",X6944=""),IF(OR(W6944="Não se Aplica",W6944=""),0,W6944-V6944),AVERAGE(X6944-W6944,W6944-V6944)),0),0)</f>
        <v>0</v>
      </c>
      <c r="BA6944" s="224">
        <f>IF(BB6944="S",IF(AND(Q6944="1. Aceitou o programa",AH6944="Realizada"),IFERROR(IF(AG6944="",0,AG6944-R6944),0),0),0)</f>
        <v>0</v>
      </c>
      <c r="BB6944" s="224" t="str">
        <f>_xlfn.XLOOKUP(U6944,'Lista Suspensa'!$AA$20:$AA$23,'Lista Suspensa'!$AB$20:$AB$23,"N/A")</f>
        <v>S</v>
      </c>
    </row>
    <row r="6945" spans="1:54" ht="12" customHeight="1">
      <c r="A6945" s="148" t="s">
        <v>54</v>
      </c>
      <c r="B6945" s="162">
        <v>46181</v>
      </c>
      <c r="C6945" s="148" t="s">
        <v>122</v>
      </c>
      <c r="D6945" s="247" t="s">
        <v>11495</v>
      </c>
      <c r="E6945" s="234">
        <v>86631285</v>
      </c>
      <c r="F6945" s="247" t="s">
        <v>11500</v>
      </c>
      <c r="G6945" s="165"/>
      <c r="H6945" s="162"/>
      <c r="I6945" s="165"/>
      <c r="J6945" s="148"/>
      <c r="K6945" s="148"/>
      <c r="L6945" s="148"/>
      <c r="M6945" s="148"/>
      <c r="N6945" s="148"/>
      <c r="O6945" s="163"/>
      <c r="P6945" s="227" t="s">
        <v>60</v>
      </c>
      <c r="Q6945" s="228" t="s">
        <v>11497</v>
      </c>
      <c r="R6945" s="229"/>
      <c r="S6945" s="229"/>
      <c r="T6945" s="229" t="s">
        <v>11498</v>
      </c>
      <c r="U6945" s="229" t="s">
        <v>8212</v>
      </c>
      <c r="V6945" s="162"/>
      <c r="W6945" s="162"/>
      <c r="X6945" s="162"/>
      <c r="Y6945" s="166"/>
      <c r="Z6945" s="166"/>
      <c r="AA6945" s="148"/>
      <c r="AB6945" s="148"/>
      <c r="AC6945" s="182" t="e">
        <f t="shared" si="222"/>
        <v>#DIV/0!</v>
      </c>
      <c r="AD6945" s="153" t="e">
        <f t="shared" si="223"/>
        <v>#DIV/0!</v>
      </c>
      <c r="AE6945" s="148"/>
      <c r="AF6945" s="148"/>
      <c r="AG6945" s="162"/>
      <c r="AH6945" s="163"/>
      <c r="AI6945" s="167"/>
      <c r="AJ6945" s="148"/>
      <c r="AK6945" s="148"/>
      <c r="AL6945" s="148"/>
      <c r="AM6945" s="148"/>
      <c r="AN6945" s="148"/>
      <c r="AO6945" s="148"/>
      <c r="AP6945" s="148"/>
      <c r="AQ6945" s="148"/>
      <c r="AR6945" s="148"/>
      <c r="AS6945" s="224" t="s">
        <v>68</v>
      </c>
      <c r="AT6945" s="225" t="str">
        <f>MONTH(B6945)&amp;"/"&amp;YEAR(B6945)</f>
        <v>6/2026</v>
      </c>
      <c r="AU6945" s="225">
        <f>WEEKNUM(B6945)-WEEKNUM(EOMONTH(B6945,-1)+1)+1</f>
        <v>2</v>
      </c>
      <c r="AV6945" s="224" t="str">
        <f>MONTH(R6945)&amp;"/"&amp;YEAR(R6945)</f>
        <v>1/1900</v>
      </c>
      <c r="AW6945" s="224" t="e">
        <f>WEEKNUM(R6945)-WEEKNUM(EOMONTH(R6945,-1)+1)+1</f>
        <v>#NUM!</v>
      </c>
      <c r="AX6945" s="224">
        <f>IF(BB6945="S",IF(Q6945="1. Aceitou o programa",R6945-B6945,0),0)</f>
        <v>0</v>
      </c>
      <c r="AY6945" s="224">
        <f>IF(BB6945="S",IF(AND(S6945&lt;&gt;"",R6945&lt;&gt;""),S6945-R6945,0),0)</f>
        <v>0</v>
      </c>
      <c r="AZ6945" s="224">
        <f>IF(BB6945="S",IF(Q6945="1. Aceitou o programa",IF(OR(X6945="Não se Aplica",X6945=""),IF(OR(W6945="Não se Aplica",W6945=""),0,W6945-V6945),AVERAGE(X6945-W6945,W6945-V6945)),0),0)</f>
        <v>0</v>
      </c>
      <c r="BA6945" s="224">
        <f>IF(BB6945="S",IF(AND(Q6945="1. Aceitou o programa",AH6945="Realizada"),IFERROR(IF(AG6945="",0,AG6945-R6945),0),0),0)</f>
        <v>0</v>
      </c>
      <c r="BB6945" s="224" t="str">
        <f>_xlfn.XLOOKUP(U6945,'Lista Suspensa'!$AA$20:$AA$23,'Lista Suspensa'!$AB$20:$AB$23,"N/A")</f>
        <v>S</v>
      </c>
    </row>
    <row r="6946" spans="1:54" ht="12" customHeight="1">
      <c r="A6946" s="148" t="s">
        <v>54</v>
      </c>
      <c r="B6946" s="162">
        <v>46181</v>
      </c>
      <c r="C6946" s="148" t="s">
        <v>122</v>
      </c>
      <c r="D6946" s="247" t="s">
        <v>11495</v>
      </c>
      <c r="E6946" s="234">
        <v>94773730</v>
      </c>
      <c r="F6946" s="247" t="s">
        <v>11501</v>
      </c>
      <c r="G6946" s="165"/>
      <c r="H6946" s="162"/>
      <c r="I6946" s="165"/>
      <c r="J6946" s="148"/>
      <c r="K6946" s="148"/>
      <c r="L6946" s="148"/>
      <c r="M6946" s="148"/>
      <c r="N6946" s="148"/>
      <c r="O6946" s="163"/>
      <c r="P6946" s="227" t="s">
        <v>60</v>
      </c>
      <c r="Q6946" s="228" t="s">
        <v>11497</v>
      </c>
      <c r="R6946" s="229"/>
      <c r="S6946" s="229"/>
      <c r="T6946" s="229" t="s">
        <v>11498</v>
      </c>
      <c r="U6946" s="229" t="s">
        <v>8212</v>
      </c>
      <c r="V6946" s="162"/>
      <c r="W6946" s="162"/>
      <c r="X6946" s="162"/>
      <c r="Y6946" s="166"/>
      <c r="Z6946" s="166"/>
      <c r="AA6946" s="148"/>
      <c r="AB6946" s="148"/>
      <c r="AC6946" s="182" t="e">
        <f t="shared" si="222"/>
        <v>#DIV/0!</v>
      </c>
      <c r="AD6946" s="153" t="e">
        <f t="shared" si="223"/>
        <v>#DIV/0!</v>
      </c>
      <c r="AE6946" s="148"/>
      <c r="AF6946" s="148"/>
      <c r="AG6946" s="162"/>
      <c r="AH6946" s="163"/>
      <c r="AI6946" s="167"/>
      <c r="AJ6946" s="148"/>
      <c r="AK6946" s="148"/>
      <c r="AL6946" s="148"/>
      <c r="AM6946" s="148"/>
      <c r="AN6946" s="148"/>
      <c r="AO6946" s="148"/>
      <c r="AP6946" s="148"/>
      <c r="AQ6946" s="148"/>
      <c r="AR6946" s="148"/>
      <c r="AS6946" s="224" t="s">
        <v>68</v>
      </c>
      <c r="AT6946" s="225" t="str">
        <f>MONTH(B6946)&amp;"/"&amp;YEAR(B6946)</f>
        <v>6/2026</v>
      </c>
      <c r="AU6946" s="225">
        <f>WEEKNUM(B6946)-WEEKNUM(EOMONTH(B6946,-1)+1)+1</f>
        <v>2</v>
      </c>
      <c r="AV6946" s="224" t="str">
        <f>MONTH(R6946)&amp;"/"&amp;YEAR(R6946)</f>
        <v>1/1900</v>
      </c>
      <c r="AW6946" s="224" t="e">
        <f>WEEKNUM(R6946)-WEEKNUM(EOMONTH(R6946,-1)+1)+1</f>
        <v>#NUM!</v>
      </c>
      <c r="AX6946" s="224">
        <f>IF(BB6946="S",IF(Q6946="1. Aceitou o programa",R6946-B6946,0),0)</f>
        <v>0</v>
      </c>
      <c r="AY6946" s="224">
        <f>IF(BB6946="S",IF(AND(S6946&lt;&gt;"",R6946&lt;&gt;""),S6946-R6946,0),0)</f>
        <v>0</v>
      </c>
      <c r="AZ6946" s="224">
        <f>IF(BB6946="S",IF(Q6946="1. Aceitou o programa",IF(OR(X6946="Não se Aplica",X6946=""),IF(OR(W6946="Não se Aplica",W6946=""),0,W6946-V6946),AVERAGE(X6946-W6946,W6946-V6946)),0),0)</f>
        <v>0</v>
      </c>
      <c r="BA6946" s="224">
        <f>IF(BB6946="S",IF(AND(Q6946="1. Aceitou o programa",AH6946="Realizada"),IFERROR(IF(AG6946="",0,AG6946-R6946),0),0),0)</f>
        <v>0</v>
      </c>
      <c r="BB6946" s="224" t="str">
        <f>_xlfn.XLOOKUP(U6946,'Lista Suspensa'!$AA$20:$AA$23,'Lista Suspensa'!$AB$20:$AB$23,"N/A")</f>
        <v>S</v>
      </c>
    </row>
    <row r="6947" spans="1:54" ht="12" customHeight="1">
      <c r="A6947" s="148" t="s">
        <v>54</v>
      </c>
      <c r="B6947" s="162">
        <v>46181</v>
      </c>
      <c r="C6947" s="148" t="s">
        <v>122</v>
      </c>
      <c r="D6947" s="247" t="s">
        <v>11495</v>
      </c>
      <c r="E6947" s="234">
        <v>92898934</v>
      </c>
      <c r="F6947" s="247" t="s">
        <v>11502</v>
      </c>
      <c r="G6947" s="165"/>
      <c r="H6947" s="162"/>
      <c r="I6947" s="165"/>
      <c r="J6947" s="148"/>
      <c r="K6947" s="148"/>
      <c r="L6947" s="148"/>
      <c r="M6947" s="148"/>
      <c r="N6947" s="148"/>
      <c r="O6947" s="163"/>
      <c r="P6947" s="227" t="s">
        <v>60</v>
      </c>
      <c r="Q6947" s="228" t="s">
        <v>11497</v>
      </c>
      <c r="R6947" s="229"/>
      <c r="S6947" s="229"/>
      <c r="T6947" s="229" t="s">
        <v>11498</v>
      </c>
      <c r="U6947" s="229" t="s">
        <v>8212</v>
      </c>
      <c r="V6947" s="162"/>
      <c r="W6947" s="162"/>
      <c r="X6947" s="162"/>
      <c r="Y6947" s="166"/>
      <c r="Z6947" s="166"/>
      <c r="AA6947" s="148"/>
      <c r="AB6947" s="148"/>
      <c r="AC6947" s="182" t="e">
        <f t="shared" si="222"/>
        <v>#DIV/0!</v>
      </c>
      <c r="AD6947" s="153" t="e">
        <f t="shared" si="223"/>
        <v>#DIV/0!</v>
      </c>
      <c r="AE6947" s="148"/>
      <c r="AF6947" s="148"/>
      <c r="AG6947" s="162"/>
      <c r="AH6947" s="163"/>
      <c r="AI6947" s="167"/>
      <c r="AJ6947" s="148"/>
      <c r="AK6947" s="148"/>
      <c r="AL6947" s="148"/>
      <c r="AM6947" s="148"/>
      <c r="AN6947" s="148"/>
      <c r="AO6947" s="148"/>
      <c r="AP6947" s="148"/>
      <c r="AQ6947" s="148"/>
      <c r="AR6947" s="148"/>
      <c r="AS6947" s="224" t="s">
        <v>68</v>
      </c>
      <c r="AT6947" s="225" t="str">
        <f>MONTH(B6947)&amp;"/"&amp;YEAR(B6947)</f>
        <v>6/2026</v>
      </c>
      <c r="AU6947" s="225">
        <f>WEEKNUM(B6947)-WEEKNUM(EOMONTH(B6947,-1)+1)+1</f>
        <v>2</v>
      </c>
      <c r="AV6947" s="224" t="str">
        <f>MONTH(R6947)&amp;"/"&amp;YEAR(R6947)</f>
        <v>1/1900</v>
      </c>
      <c r="AW6947" s="224" t="e">
        <f>WEEKNUM(R6947)-WEEKNUM(EOMONTH(R6947,-1)+1)+1</f>
        <v>#NUM!</v>
      </c>
      <c r="AX6947" s="224">
        <f>IF(BB6947="S",IF(Q6947="1. Aceitou o programa",R6947-B6947,0),0)</f>
        <v>0</v>
      </c>
      <c r="AY6947" s="224">
        <f>IF(BB6947="S",IF(AND(S6947&lt;&gt;"",R6947&lt;&gt;""),S6947-R6947,0),0)</f>
        <v>0</v>
      </c>
      <c r="AZ6947" s="224">
        <f>IF(BB6947="S",IF(Q6947="1. Aceitou o programa",IF(OR(X6947="Não se Aplica",X6947=""),IF(OR(W6947="Não se Aplica",W6947=""),0,W6947-V6947),AVERAGE(X6947-W6947,W6947-V6947)),0),0)</f>
        <v>0</v>
      </c>
      <c r="BA6947" s="224">
        <f>IF(BB6947="S",IF(AND(Q6947="1. Aceitou o programa",AH6947="Realizada"),IFERROR(IF(AG6947="",0,AG6947-R6947),0),0),0)</f>
        <v>0</v>
      </c>
      <c r="BB6947" s="224" t="str">
        <f>_xlfn.XLOOKUP(U6947,'Lista Suspensa'!$AA$20:$AA$23,'Lista Suspensa'!$AB$20:$AB$23,"N/A")</f>
        <v>S</v>
      </c>
    </row>
    <row r="6948" spans="1:54" ht="12" customHeight="1">
      <c r="A6948" s="148" t="s">
        <v>54</v>
      </c>
      <c r="B6948" s="162">
        <v>46181</v>
      </c>
      <c r="C6948" s="148" t="s">
        <v>122</v>
      </c>
      <c r="D6948" s="247" t="s">
        <v>11495</v>
      </c>
      <c r="E6948" s="234">
        <v>93286336</v>
      </c>
      <c r="F6948" s="247" t="s">
        <v>11503</v>
      </c>
      <c r="G6948" s="165"/>
      <c r="H6948" s="162"/>
      <c r="I6948" s="165"/>
      <c r="J6948" s="148"/>
      <c r="K6948" s="148"/>
      <c r="L6948" s="148"/>
      <c r="M6948" s="148"/>
      <c r="N6948" s="148"/>
      <c r="O6948" s="163"/>
      <c r="P6948" s="227" t="s">
        <v>60</v>
      </c>
      <c r="Q6948" s="228" t="s">
        <v>11497</v>
      </c>
      <c r="R6948" s="229"/>
      <c r="S6948" s="229"/>
      <c r="T6948" s="229" t="s">
        <v>11498</v>
      </c>
      <c r="U6948" s="229" t="s">
        <v>8212</v>
      </c>
      <c r="V6948" s="162"/>
      <c r="W6948" s="162"/>
      <c r="X6948" s="162"/>
      <c r="Y6948" s="166"/>
      <c r="Z6948" s="166"/>
      <c r="AA6948" s="148"/>
      <c r="AB6948" s="148"/>
      <c r="AC6948" s="182" t="e">
        <f t="shared" si="222"/>
        <v>#DIV/0!</v>
      </c>
      <c r="AD6948" s="153" t="e">
        <f t="shared" si="223"/>
        <v>#DIV/0!</v>
      </c>
      <c r="AE6948" s="148"/>
      <c r="AF6948" s="148"/>
      <c r="AG6948" s="162"/>
      <c r="AH6948" s="163"/>
      <c r="AI6948" s="167"/>
      <c r="AJ6948" s="148"/>
      <c r="AK6948" s="148"/>
      <c r="AL6948" s="148"/>
      <c r="AM6948" s="148"/>
      <c r="AN6948" s="148"/>
      <c r="AO6948" s="148"/>
      <c r="AP6948" s="148"/>
      <c r="AQ6948" s="148"/>
      <c r="AR6948" s="148"/>
      <c r="AS6948" s="224" t="s">
        <v>68</v>
      </c>
      <c r="AT6948" s="225" t="str">
        <f>MONTH(B6948)&amp;"/"&amp;YEAR(B6948)</f>
        <v>6/2026</v>
      </c>
      <c r="AU6948" s="225">
        <f>WEEKNUM(B6948)-WEEKNUM(EOMONTH(B6948,-1)+1)+1</f>
        <v>2</v>
      </c>
      <c r="AV6948" s="224" t="str">
        <f>MONTH(R6948)&amp;"/"&amp;YEAR(R6948)</f>
        <v>1/1900</v>
      </c>
      <c r="AW6948" s="224" t="e">
        <f>WEEKNUM(R6948)-WEEKNUM(EOMONTH(R6948,-1)+1)+1</f>
        <v>#NUM!</v>
      </c>
      <c r="AX6948" s="224">
        <f>IF(BB6948="S",IF(Q6948="1. Aceitou o programa",R6948-B6948,0),0)</f>
        <v>0</v>
      </c>
      <c r="AY6948" s="224">
        <f>IF(BB6948="S",IF(AND(S6948&lt;&gt;"",R6948&lt;&gt;""),S6948-R6948,0),0)</f>
        <v>0</v>
      </c>
      <c r="AZ6948" s="224">
        <f>IF(BB6948="S",IF(Q6948="1. Aceitou o programa",IF(OR(X6948="Não se Aplica",X6948=""),IF(OR(W6948="Não se Aplica",W6948=""),0,W6948-V6948),AVERAGE(X6948-W6948,W6948-V6948)),0),0)</f>
        <v>0</v>
      </c>
      <c r="BA6948" s="224">
        <f>IF(BB6948="S",IF(AND(Q6948="1. Aceitou o programa",AH6948="Realizada"),IFERROR(IF(AG6948="",0,AG6948-R6948),0),0),0)</f>
        <v>0</v>
      </c>
      <c r="BB6948" s="224" t="str">
        <f>_xlfn.XLOOKUP(U6948,'Lista Suspensa'!$AA$20:$AA$23,'Lista Suspensa'!$AB$20:$AB$23,"N/A")</f>
        <v>S</v>
      </c>
    </row>
    <row r="6949" spans="1:54" ht="12" customHeight="1">
      <c r="A6949" s="148" t="s">
        <v>54</v>
      </c>
      <c r="B6949" s="162">
        <v>46181</v>
      </c>
      <c r="C6949" s="148" t="s">
        <v>122</v>
      </c>
      <c r="D6949" s="247" t="s">
        <v>11495</v>
      </c>
      <c r="E6949" s="234">
        <v>85798144</v>
      </c>
      <c r="F6949" s="247" t="s">
        <v>11504</v>
      </c>
      <c r="G6949" s="165"/>
      <c r="H6949" s="162"/>
      <c r="I6949" s="165"/>
      <c r="J6949" s="148"/>
      <c r="K6949" s="148"/>
      <c r="L6949" s="148"/>
      <c r="M6949" s="148"/>
      <c r="N6949" s="148"/>
      <c r="O6949" s="163"/>
      <c r="P6949" s="227" t="s">
        <v>60</v>
      </c>
      <c r="Q6949" s="228" t="s">
        <v>11497</v>
      </c>
      <c r="R6949" s="229"/>
      <c r="S6949" s="229"/>
      <c r="T6949" s="229" t="s">
        <v>11498</v>
      </c>
      <c r="U6949" s="229" t="s">
        <v>8212</v>
      </c>
      <c r="V6949" s="162"/>
      <c r="W6949" s="162"/>
      <c r="X6949" s="162"/>
      <c r="Y6949" s="166"/>
      <c r="Z6949" s="166"/>
      <c r="AA6949" s="148"/>
      <c r="AB6949" s="148"/>
      <c r="AC6949" s="182" t="e">
        <f t="shared" si="222"/>
        <v>#DIV/0!</v>
      </c>
      <c r="AD6949" s="153" t="e">
        <f t="shared" si="223"/>
        <v>#DIV/0!</v>
      </c>
      <c r="AE6949" s="148"/>
      <c r="AF6949" s="148"/>
      <c r="AG6949" s="162"/>
      <c r="AH6949" s="163"/>
      <c r="AI6949" s="167"/>
      <c r="AJ6949" s="148"/>
      <c r="AK6949" s="148"/>
      <c r="AL6949" s="148"/>
      <c r="AM6949" s="148"/>
      <c r="AN6949" s="148"/>
      <c r="AO6949" s="148"/>
      <c r="AP6949" s="148"/>
      <c r="AQ6949" s="148"/>
      <c r="AR6949" s="148"/>
      <c r="AS6949" s="224" t="s">
        <v>68</v>
      </c>
      <c r="AT6949" s="225" t="str">
        <f>MONTH(B6949)&amp;"/"&amp;YEAR(B6949)</f>
        <v>6/2026</v>
      </c>
      <c r="AU6949" s="225">
        <f>WEEKNUM(B6949)-WEEKNUM(EOMONTH(B6949,-1)+1)+1</f>
        <v>2</v>
      </c>
      <c r="AV6949" s="224" t="str">
        <f>MONTH(R6949)&amp;"/"&amp;YEAR(R6949)</f>
        <v>1/1900</v>
      </c>
      <c r="AW6949" s="224" t="e">
        <f>WEEKNUM(R6949)-WEEKNUM(EOMONTH(R6949,-1)+1)+1</f>
        <v>#NUM!</v>
      </c>
      <c r="AX6949" s="224">
        <f>IF(BB6949="S",IF(Q6949="1. Aceitou o programa",R6949-B6949,0),0)</f>
        <v>0</v>
      </c>
      <c r="AY6949" s="224">
        <f>IF(BB6949="S",IF(AND(S6949&lt;&gt;"",R6949&lt;&gt;""),S6949-R6949,0),0)</f>
        <v>0</v>
      </c>
      <c r="AZ6949" s="224">
        <f>IF(BB6949="S",IF(Q6949="1. Aceitou o programa",IF(OR(X6949="Não se Aplica",X6949=""),IF(OR(W6949="Não se Aplica",W6949=""),0,W6949-V6949),AVERAGE(X6949-W6949,W6949-V6949)),0),0)</f>
        <v>0</v>
      </c>
      <c r="BA6949" s="224">
        <f>IF(BB6949="S",IF(AND(Q6949="1. Aceitou o programa",AH6949="Realizada"),IFERROR(IF(AG6949="",0,AG6949-R6949),0),0),0)</f>
        <v>0</v>
      </c>
      <c r="BB6949" s="224" t="str">
        <f>_xlfn.XLOOKUP(U6949,'Lista Suspensa'!$AA$20:$AA$23,'Lista Suspensa'!$AB$20:$AB$23,"N/A")</f>
        <v>S</v>
      </c>
    </row>
    <row r="6950" spans="1:54" ht="12" customHeight="1">
      <c r="A6950" s="148" t="s">
        <v>54</v>
      </c>
      <c r="B6950" s="162">
        <v>46181</v>
      </c>
      <c r="C6950" s="148" t="s">
        <v>122</v>
      </c>
      <c r="D6950" s="247" t="s">
        <v>11495</v>
      </c>
      <c r="E6950" s="234">
        <v>93324125</v>
      </c>
      <c r="F6950" s="247" t="s">
        <v>11505</v>
      </c>
      <c r="G6950" s="165"/>
      <c r="H6950" s="162"/>
      <c r="I6950" s="165"/>
      <c r="J6950" s="148"/>
      <c r="K6950" s="148"/>
      <c r="L6950" s="148"/>
      <c r="M6950" s="148"/>
      <c r="N6950" s="148"/>
      <c r="O6950" s="163"/>
      <c r="P6950" s="227" t="s">
        <v>60</v>
      </c>
      <c r="Q6950" s="228" t="s">
        <v>11497</v>
      </c>
      <c r="R6950" s="229"/>
      <c r="S6950" s="229"/>
      <c r="T6950" s="229" t="s">
        <v>11498</v>
      </c>
      <c r="U6950" s="229" t="s">
        <v>8212</v>
      </c>
      <c r="V6950" s="162"/>
      <c r="W6950" s="162"/>
      <c r="X6950" s="162"/>
      <c r="Y6950" s="166"/>
      <c r="Z6950" s="166"/>
      <c r="AA6950" s="148"/>
      <c r="AB6950" s="148"/>
      <c r="AC6950" s="182" t="e">
        <f t="shared" si="222"/>
        <v>#DIV/0!</v>
      </c>
      <c r="AD6950" s="153" t="e">
        <f t="shared" si="223"/>
        <v>#DIV/0!</v>
      </c>
      <c r="AE6950" s="148"/>
      <c r="AF6950" s="148"/>
      <c r="AG6950" s="162"/>
      <c r="AH6950" s="163"/>
      <c r="AI6950" s="167"/>
      <c r="AJ6950" s="148"/>
      <c r="AK6950" s="148"/>
      <c r="AL6950" s="148"/>
      <c r="AM6950" s="148"/>
      <c r="AN6950" s="148"/>
      <c r="AO6950" s="148"/>
      <c r="AP6950" s="148"/>
      <c r="AQ6950" s="148"/>
      <c r="AR6950" s="148"/>
      <c r="AS6950" s="224" t="s">
        <v>68</v>
      </c>
      <c r="AT6950" s="225" t="str">
        <f>MONTH(B6950)&amp;"/"&amp;YEAR(B6950)</f>
        <v>6/2026</v>
      </c>
      <c r="AU6950" s="225">
        <f>WEEKNUM(B6950)-WEEKNUM(EOMONTH(B6950,-1)+1)+1</f>
        <v>2</v>
      </c>
      <c r="AV6950" s="224" t="str">
        <f>MONTH(R6950)&amp;"/"&amp;YEAR(R6950)</f>
        <v>1/1900</v>
      </c>
      <c r="AW6950" s="224" t="e">
        <f>WEEKNUM(R6950)-WEEKNUM(EOMONTH(R6950,-1)+1)+1</f>
        <v>#NUM!</v>
      </c>
      <c r="AX6950" s="224">
        <f>IF(BB6950="S",IF(Q6950="1. Aceitou o programa",R6950-B6950,0),0)</f>
        <v>0</v>
      </c>
      <c r="AY6950" s="224">
        <f>IF(BB6950="S",IF(AND(S6950&lt;&gt;"",R6950&lt;&gt;""),S6950-R6950,0),0)</f>
        <v>0</v>
      </c>
      <c r="AZ6950" s="224">
        <f>IF(BB6950="S",IF(Q6950="1. Aceitou o programa",IF(OR(X6950="Não se Aplica",X6950=""),IF(OR(W6950="Não se Aplica",W6950=""),0,W6950-V6950),AVERAGE(X6950-W6950,W6950-V6950)),0),0)</f>
        <v>0</v>
      </c>
      <c r="BA6950" s="224">
        <f>IF(BB6950="S",IF(AND(Q6950="1. Aceitou o programa",AH6950="Realizada"),IFERROR(IF(AG6950="",0,AG6950-R6950),0),0),0)</f>
        <v>0</v>
      </c>
      <c r="BB6950" s="224" t="str">
        <f>_xlfn.XLOOKUP(U6950,'Lista Suspensa'!$AA$20:$AA$23,'Lista Suspensa'!$AB$20:$AB$23,"N/A")</f>
        <v>S</v>
      </c>
    </row>
    <row r="6951" spans="1:54" ht="12" customHeight="1">
      <c r="A6951" s="148" t="s">
        <v>54</v>
      </c>
      <c r="B6951" s="162">
        <v>46181</v>
      </c>
      <c r="C6951" s="148" t="s">
        <v>122</v>
      </c>
      <c r="D6951" s="247" t="s">
        <v>11495</v>
      </c>
      <c r="E6951" s="234">
        <v>83408866</v>
      </c>
      <c r="F6951" s="247" t="s">
        <v>11506</v>
      </c>
      <c r="G6951" s="165"/>
      <c r="H6951" s="162"/>
      <c r="I6951" s="165"/>
      <c r="J6951" s="148"/>
      <c r="K6951" s="148"/>
      <c r="L6951" s="148"/>
      <c r="M6951" s="148"/>
      <c r="N6951" s="148"/>
      <c r="O6951" s="163"/>
      <c r="P6951" s="227" t="s">
        <v>60</v>
      </c>
      <c r="Q6951" s="228" t="s">
        <v>11497</v>
      </c>
      <c r="R6951" s="229"/>
      <c r="S6951" s="229"/>
      <c r="T6951" s="229" t="s">
        <v>11498</v>
      </c>
      <c r="U6951" s="229" t="s">
        <v>8212</v>
      </c>
      <c r="V6951" s="162"/>
      <c r="W6951" s="162"/>
      <c r="X6951" s="162"/>
      <c r="Y6951" s="166"/>
      <c r="Z6951" s="166"/>
      <c r="AA6951" s="148"/>
      <c r="AB6951" s="148"/>
      <c r="AC6951" s="182" t="e">
        <f t="shared" si="222"/>
        <v>#DIV/0!</v>
      </c>
      <c r="AD6951" s="153" t="e">
        <f t="shared" si="223"/>
        <v>#DIV/0!</v>
      </c>
      <c r="AE6951" s="148"/>
      <c r="AF6951" s="148"/>
      <c r="AG6951" s="162"/>
      <c r="AH6951" s="163"/>
      <c r="AI6951" s="167"/>
      <c r="AJ6951" s="148"/>
      <c r="AK6951" s="148"/>
      <c r="AL6951" s="148"/>
      <c r="AM6951" s="148"/>
      <c r="AN6951" s="148"/>
      <c r="AO6951" s="148"/>
      <c r="AP6951" s="148"/>
      <c r="AQ6951" s="148"/>
      <c r="AR6951" s="148"/>
      <c r="AS6951" s="224" t="s">
        <v>68</v>
      </c>
      <c r="AT6951" s="225" t="str">
        <f>MONTH(B6951)&amp;"/"&amp;YEAR(B6951)</f>
        <v>6/2026</v>
      </c>
      <c r="AU6951" s="225">
        <f>WEEKNUM(B6951)-WEEKNUM(EOMONTH(B6951,-1)+1)+1</f>
        <v>2</v>
      </c>
      <c r="AV6951" s="224" t="str">
        <f>MONTH(R6951)&amp;"/"&amp;YEAR(R6951)</f>
        <v>1/1900</v>
      </c>
      <c r="AW6951" s="224" t="e">
        <f>WEEKNUM(R6951)-WEEKNUM(EOMONTH(R6951,-1)+1)+1</f>
        <v>#NUM!</v>
      </c>
      <c r="AX6951" s="224">
        <f>IF(BB6951="S",IF(Q6951="1. Aceitou o programa",R6951-B6951,0),0)</f>
        <v>0</v>
      </c>
      <c r="AY6951" s="224">
        <f>IF(BB6951="S",IF(AND(S6951&lt;&gt;"",R6951&lt;&gt;""),S6951-R6951,0),0)</f>
        <v>0</v>
      </c>
      <c r="AZ6951" s="224">
        <f>IF(BB6951="S",IF(Q6951="1. Aceitou o programa",IF(OR(X6951="Não se Aplica",X6951=""),IF(OR(W6951="Não se Aplica",W6951=""),0,W6951-V6951),AVERAGE(X6951-W6951,W6951-V6951)),0),0)</f>
        <v>0</v>
      </c>
      <c r="BA6951" s="224">
        <f>IF(BB6951="S",IF(AND(Q6951="1. Aceitou o programa",AH6951="Realizada"),IFERROR(IF(AG6951="",0,AG6951-R6951),0),0),0)</f>
        <v>0</v>
      </c>
      <c r="BB6951" s="224" t="str">
        <f>_xlfn.XLOOKUP(U6951,'Lista Suspensa'!$AA$20:$AA$23,'Lista Suspensa'!$AB$20:$AB$23,"N/A")</f>
        <v>S</v>
      </c>
    </row>
    <row r="6952" spans="1:54" ht="12" customHeight="1">
      <c r="A6952" s="148" t="s">
        <v>54</v>
      </c>
      <c r="B6952" s="162">
        <v>46181</v>
      </c>
      <c r="C6952" s="148" t="s">
        <v>122</v>
      </c>
      <c r="D6952" s="247" t="s">
        <v>11495</v>
      </c>
      <c r="E6952" s="234">
        <v>86822969</v>
      </c>
      <c r="F6952" s="247" t="s">
        <v>11507</v>
      </c>
      <c r="G6952" s="165"/>
      <c r="H6952" s="162"/>
      <c r="I6952" s="165"/>
      <c r="J6952" s="148"/>
      <c r="K6952" s="148"/>
      <c r="L6952" s="148"/>
      <c r="M6952" s="148"/>
      <c r="N6952" s="148"/>
      <c r="O6952" s="163"/>
      <c r="P6952" s="227" t="s">
        <v>60</v>
      </c>
      <c r="Q6952" s="228" t="s">
        <v>11497</v>
      </c>
      <c r="R6952" s="229"/>
      <c r="S6952" s="229"/>
      <c r="T6952" s="229" t="s">
        <v>11498</v>
      </c>
      <c r="U6952" s="229" t="s">
        <v>8212</v>
      </c>
      <c r="V6952" s="162"/>
      <c r="W6952" s="162"/>
      <c r="X6952" s="162"/>
      <c r="Y6952" s="166"/>
      <c r="Z6952" s="166"/>
      <c r="AA6952" s="148"/>
      <c r="AB6952" s="148"/>
      <c r="AC6952" s="182" t="e">
        <f t="shared" si="222"/>
        <v>#DIV/0!</v>
      </c>
      <c r="AD6952" s="153" t="e">
        <f t="shared" si="223"/>
        <v>#DIV/0!</v>
      </c>
      <c r="AE6952" s="148"/>
      <c r="AF6952" s="148"/>
      <c r="AG6952" s="162"/>
      <c r="AH6952" s="163"/>
      <c r="AI6952" s="167"/>
      <c r="AJ6952" s="148"/>
      <c r="AK6952" s="148"/>
      <c r="AL6952" s="148"/>
      <c r="AM6952" s="148"/>
      <c r="AN6952" s="148"/>
      <c r="AO6952" s="148"/>
      <c r="AP6952" s="148"/>
      <c r="AQ6952" s="148"/>
      <c r="AR6952" s="148"/>
      <c r="AS6952" s="224" t="s">
        <v>68</v>
      </c>
      <c r="AT6952" s="225" t="str">
        <f>MONTH(B6952)&amp;"/"&amp;YEAR(B6952)</f>
        <v>6/2026</v>
      </c>
      <c r="AU6952" s="225">
        <f>WEEKNUM(B6952)-WEEKNUM(EOMONTH(B6952,-1)+1)+1</f>
        <v>2</v>
      </c>
      <c r="AV6952" s="224" t="str">
        <f>MONTH(R6952)&amp;"/"&amp;YEAR(R6952)</f>
        <v>1/1900</v>
      </c>
      <c r="AW6952" s="224" t="e">
        <f>WEEKNUM(R6952)-WEEKNUM(EOMONTH(R6952,-1)+1)+1</f>
        <v>#NUM!</v>
      </c>
      <c r="AX6952" s="224">
        <f>IF(BB6952="S",IF(Q6952="1. Aceitou o programa",R6952-B6952,0),0)</f>
        <v>0</v>
      </c>
      <c r="AY6952" s="224">
        <f>IF(BB6952="S",IF(AND(S6952&lt;&gt;"",R6952&lt;&gt;""),S6952-R6952,0),0)</f>
        <v>0</v>
      </c>
      <c r="AZ6952" s="224">
        <f>IF(BB6952="S",IF(Q6952="1. Aceitou o programa",IF(OR(X6952="Não se Aplica",X6952=""),IF(OR(W6952="Não se Aplica",W6952=""),0,W6952-V6952),AVERAGE(X6952-W6952,W6952-V6952)),0),0)</f>
        <v>0</v>
      </c>
      <c r="BA6952" s="224">
        <f>IF(BB6952="S",IF(AND(Q6952="1. Aceitou o programa",AH6952="Realizada"),IFERROR(IF(AG6952="",0,AG6952-R6952),0),0),0)</f>
        <v>0</v>
      </c>
      <c r="BB6952" s="224" t="str">
        <f>_xlfn.XLOOKUP(U6952,'Lista Suspensa'!$AA$20:$AA$23,'Lista Suspensa'!$AB$20:$AB$23,"N/A")</f>
        <v>S</v>
      </c>
    </row>
    <row r="6953" spans="1:54" ht="12" customHeight="1">
      <c r="A6953" s="148" t="s">
        <v>54</v>
      </c>
      <c r="B6953" s="162">
        <v>46181</v>
      </c>
      <c r="C6953" s="148" t="s">
        <v>122</v>
      </c>
      <c r="D6953" s="247" t="s">
        <v>11495</v>
      </c>
      <c r="E6953" s="234">
        <v>94702724</v>
      </c>
      <c r="F6953" s="247" t="s">
        <v>11508</v>
      </c>
      <c r="G6953" s="165"/>
      <c r="H6953" s="162"/>
      <c r="I6953" s="165"/>
      <c r="J6953" s="148"/>
      <c r="K6953" s="148"/>
      <c r="L6953" s="148"/>
      <c r="M6953" s="148"/>
      <c r="N6953" s="148"/>
      <c r="O6953" s="163"/>
      <c r="P6953" s="227" t="s">
        <v>60</v>
      </c>
      <c r="Q6953" s="228" t="s">
        <v>11497</v>
      </c>
      <c r="R6953" s="229"/>
      <c r="S6953" s="229"/>
      <c r="T6953" s="229" t="s">
        <v>11498</v>
      </c>
      <c r="U6953" s="229" t="s">
        <v>8212</v>
      </c>
      <c r="V6953" s="162"/>
      <c r="W6953" s="162"/>
      <c r="X6953" s="162"/>
      <c r="Y6953" s="166"/>
      <c r="Z6953" s="166"/>
      <c r="AA6953" s="148"/>
      <c r="AB6953" s="148"/>
      <c r="AC6953" s="182" t="e">
        <f t="shared" si="222"/>
        <v>#DIV/0!</v>
      </c>
      <c r="AD6953" s="153" t="e">
        <f t="shared" si="223"/>
        <v>#DIV/0!</v>
      </c>
      <c r="AE6953" s="148"/>
      <c r="AF6953" s="148"/>
      <c r="AG6953" s="162"/>
      <c r="AH6953" s="163"/>
      <c r="AI6953" s="167"/>
      <c r="AJ6953" s="148"/>
      <c r="AK6953" s="148"/>
      <c r="AL6953" s="148"/>
      <c r="AM6953" s="148"/>
      <c r="AN6953" s="148"/>
      <c r="AO6953" s="148"/>
      <c r="AP6953" s="148"/>
      <c r="AQ6953" s="148"/>
      <c r="AR6953" s="148"/>
      <c r="AS6953" s="224" t="s">
        <v>68</v>
      </c>
      <c r="AT6953" s="225" t="str">
        <f>MONTH(B6953)&amp;"/"&amp;YEAR(B6953)</f>
        <v>6/2026</v>
      </c>
      <c r="AU6953" s="225">
        <f>WEEKNUM(B6953)-WEEKNUM(EOMONTH(B6953,-1)+1)+1</f>
        <v>2</v>
      </c>
      <c r="AV6953" s="224" t="str">
        <f>MONTH(R6953)&amp;"/"&amp;YEAR(R6953)</f>
        <v>1/1900</v>
      </c>
      <c r="AW6953" s="224" t="e">
        <f>WEEKNUM(R6953)-WEEKNUM(EOMONTH(R6953,-1)+1)+1</f>
        <v>#NUM!</v>
      </c>
      <c r="AX6953" s="224">
        <f>IF(BB6953="S",IF(Q6953="1. Aceitou o programa",R6953-B6953,0),0)</f>
        <v>0</v>
      </c>
      <c r="AY6953" s="224">
        <f>IF(BB6953="S",IF(AND(S6953&lt;&gt;"",R6953&lt;&gt;""),S6953-R6953,0),0)</f>
        <v>0</v>
      </c>
      <c r="AZ6953" s="224">
        <f>IF(BB6953="S",IF(Q6953="1. Aceitou o programa",IF(OR(X6953="Não se Aplica",X6953=""),IF(OR(W6953="Não se Aplica",W6953=""),0,W6953-V6953),AVERAGE(X6953-W6953,W6953-V6953)),0),0)</f>
        <v>0</v>
      </c>
      <c r="BA6953" s="224">
        <f>IF(BB6953="S",IF(AND(Q6953="1. Aceitou o programa",AH6953="Realizada"),IFERROR(IF(AG6953="",0,AG6953-R6953),0),0),0)</f>
        <v>0</v>
      </c>
      <c r="BB6953" s="224" t="str">
        <f>_xlfn.XLOOKUP(U6953,'Lista Suspensa'!$AA$20:$AA$23,'Lista Suspensa'!$AB$20:$AB$23,"N/A")</f>
        <v>S</v>
      </c>
    </row>
    <row r="6954" spans="1:54" ht="12" customHeight="1">
      <c r="A6954" s="148" t="s">
        <v>54</v>
      </c>
      <c r="B6954" s="162">
        <v>46181</v>
      </c>
      <c r="C6954" s="148" t="s">
        <v>122</v>
      </c>
      <c r="D6954" s="247" t="s">
        <v>11495</v>
      </c>
      <c r="E6954" s="234">
        <v>95441155</v>
      </c>
      <c r="F6954" s="247" t="s">
        <v>11509</v>
      </c>
      <c r="G6954" s="165"/>
      <c r="H6954" s="162"/>
      <c r="I6954" s="165"/>
      <c r="J6954" s="148"/>
      <c r="K6954" s="148"/>
      <c r="L6954" s="148"/>
      <c r="M6954" s="148"/>
      <c r="N6954" s="148"/>
      <c r="O6954" s="163"/>
      <c r="P6954" s="227" t="s">
        <v>60</v>
      </c>
      <c r="Q6954" s="228" t="s">
        <v>11497</v>
      </c>
      <c r="R6954" s="229"/>
      <c r="S6954" s="229"/>
      <c r="T6954" s="229" t="s">
        <v>11498</v>
      </c>
      <c r="U6954" s="229" t="s">
        <v>8212</v>
      </c>
      <c r="V6954" s="162"/>
      <c r="W6954" s="162"/>
      <c r="X6954" s="162"/>
      <c r="Y6954" s="166"/>
      <c r="Z6954" s="166"/>
      <c r="AA6954" s="148"/>
      <c r="AB6954" s="148"/>
      <c r="AC6954" s="182" t="e">
        <f t="shared" si="222"/>
        <v>#DIV/0!</v>
      </c>
      <c r="AD6954" s="153" t="e">
        <f t="shared" si="223"/>
        <v>#DIV/0!</v>
      </c>
      <c r="AE6954" s="148"/>
      <c r="AF6954" s="148"/>
      <c r="AG6954" s="162"/>
      <c r="AH6954" s="163"/>
      <c r="AI6954" s="167"/>
      <c r="AJ6954" s="148"/>
      <c r="AK6954" s="148"/>
      <c r="AL6954" s="148"/>
      <c r="AM6954" s="148"/>
      <c r="AN6954" s="148"/>
      <c r="AO6954" s="148"/>
      <c r="AP6954" s="148"/>
      <c r="AQ6954" s="148"/>
      <c r="AR6954" s="148"/>
      <c r="AS6954" s="224" t="s">
        <v>68</v>
      </c>
      <c r="AT6954" s="225" t="str">
        <f>MONTH(B6954)&amp;"/"&amp;YEAR(B6954)</f>
        <v>6/2026</v>
      </c>
      <c r="AU6954" s="225">
        <f>WEEKNUM(B6954)-WEEKNUM(EOMONTH(B6954,-1)+1)+1</f>
        <v>2</v>
      </c>
      <c r="AV6954" s="224" t="str">
        <f>MONTH(R6954)&amp;"/"&amp;YEAR(R6954)</f>
        <v>1/1900</v>
      </c>
      <c r="AW6954" s="224" t="e">
        <f>WEEKNUM(R6954)-WEEKNUM(EOMONTH(R6954,-1)+1)+1</f>
        <v>#NUM!</v>
      </c>
      <c r="AX6954" s="224">
        <f>IF(BB6954="S",IF(Q6954="1. Aceitou o programa",R6954-B6954,0),0)</f>
        <v>0</v>
      </c>
      <c r="AY6954" s="224">
        <f>IF(BB6954="S",IF(AND(S6954&lt;&gt;"",R6954&lt;&gt;""),S6954-R6954,0),0)</f>
        <v>0</v>
      </c>
      <c r="AZ6954" s="224">
        <f>IF(BB6954="S",IF(Q6954="1. Aceitou o programa",IF(OR(X6954="Não se Aplica",X6954=""),IF(OR(W6954="Não se Aplica",W6954=""),0,W6954-V6954),AVERAGE(X6954-W6954,W6954-V6954)),0),0)</f>
        <v>0</v>
      </c>
      <c r="BA6954" s="224">
        <f>IF(BB6954="S",IF(AND(Q6954="1. Aceitou o programa",AH6954="Realizada"),IFERROR(IF(AG6954="",0,AG6954-R6954),0),0),0)</f>
        <v>0</v>
      </c>
      <c r="BB6954" s="224" t="str">
        <f>_xlfn.XLOOKUP(U6954,'Lista Suspensa'!$AA$20:$AA$23,'Lista Suspensa'!$AB$20:$AB$23,"N/A")</f>
        <v>S</v>
      </c>
    </row>
    <row r="6955" spans="1:54" ht="12" customHeight="1">
      <c r="A6955" s="148" t="s">
        <v>54</v>
      </c>
      <c r="B6955" s="162">
        <v>46181</v>
      </c>
      <c r="C6955" s="148" t="s">
        <v>122</v>
      </c>
      <c r="D6955" s="247" t="s">
        <v>11495</v>
      </c>
      <c r="E6955" s="234">
        <v>86126431</v>
      </c>
      <c r="F6955" s="247" t="s">
        <v>11510</v>
      </c>
      <c r="G6955" s="165"/>
      <c r="H6955" s="162"/>
      <c r="I6955" s="165"/>
      <c r="J6955" s="148"/>
      <c r="K6955" s="148"/>
      <c r="L6955" s="148"/>
      <c r="M6955" s="148"/>
      <c r="N6955" s="148"/>
      <c r="O6955" s="163"/>
      <c r="P6955" s="227" t="s">
        <v>60</v>
      </c>
      <c r="Q6955" s="228" t="s">
        <v>11497</v>
      </c>
      <c r="R6955" s="229"/>
      <c r="S6955" s="229"/>
      <c r="T6955" s="229" t="s">
        <v>11498</v>
      </c>
      <c r="U6955" s="229" t="s">
        <v>8212</v>
      </c>
      <c r="V6955" s="162"/>
      <c r="W6955" s="162"/>
      <c r="X6955" s="162"/>
      <c r="Y6955" s="166"/>
      <c r="Z6955" s="166"/>
      <c r="AA6955" s="148"/>
      <c r="AB6955" s="148"/>
      <c r="AC6955" s="182" t="e">
        <f t="shared" si="222"/>
        <v>#DIV/0!</v>
      </c>
      <c r="AD6955" s="153" t="e">
        <f t="shared" si="223"/>
        <v>#DIV/0!</v>
      </c>
      <c r="AE6955" s="148"/>
      <c r="AF6955" s="148"/>
      <c r="AG6955" s="162"/>
      <c r="AH6955" s="163"/>
      <c r="AI6955" s="167"/>
      <c r="AJ6955" s="148"/>
      <c r="AK6955" s="148"/>
      <c r="AL6955" s="148"/>
      <c r="AM6955" s="148"/>
      <c r="AN6955" s="148"/>
      <c r="AO6955" s="148"/>
      <c r="AP6955" s="148"/>
      <c r="AQ6955" s="148"/>
      <c r="AR6955" s="148"/>
      <c r="AS6955" s="224" t="s">
        <v>68</v>
      </c>
      <c r="AT6955" s="225" t="str">
        <f>MONTH(B6955)&amp;"/"&amp;YEAR(B6955)</f>
        <v>6/2026</v>
      </c>
      <c r="AU6955" s="225">
        <f>WEEKNUM(B6955)-WEEKNUM(EOMONTH(B6955,-1)+1)+1</f>
        <v>2</v>
      </c>
      <c r="AV6955" s="224" t="str">
        <f>MONTH(R6955)&amp;"/"&amp;YEAR(R6955)</f>
        <v>1/1900</v>
      </c>
      <c r="AW6955" s="224" t="e">
        <f>WEEKNUM(R6955)-WEEKNUM(EOMONTH(R6955,-1)+1)+1</f>
        <v>#NUM!</v>
      </c>
      <c r="AX6955" s="224">
        <f>IF(BB6955="S",IF(Q6955="1. Aceitou o programa",R6955-B6955,0),0)</f>
        <v>0</v>
      </c>
      <c r="AY6955" s="224">
        <f>IF(BB6955="S",IF(AND(S6955&lt;&gt;"",R6955&lt;&gt;""),S6955-R6955,0),0)</f>
        <v>0</v>
      </c>
      <c r="AZ6955" s="224">
        <f>IF(BB6955="S",IF(Q6955="1. Aceitou o programa",IF(OR(X6955="Não se Aplica",X6955=""),IF(OR(W6955="Não se Aplica",W6955=""),0,W6955-V6955),AVERAGE(X6955-W6955,W6955-V6955)),0),0)</f>
        <v>0</v>
      </c>
      <c r="BA6955" s="224">
        <f>IF(BB6955="S",IF(AND(Q6955="1. Aceitou o programa",AH6955="Realizada"),IFERROR(IF(AG6955="",0,AG6955-R6955),0),0),0)</f>
        <v>0</v>
      </c>
      <c r="BB6955" s="224" t="str">
        <f>_xlfn.XLOOKUP(U6955,'Lista Suspensa'!$AA$20:$AA$23,'Lista Suspensa'!$AB$20:$AB$23,"N/A")</f>
        <v>S</v>
      </c>
    </row>
    <row r="6956" spans="1:54" ht="12" customHeight="1">
      <c r="A6956" s="148" t="s">
        <v>54</v>
      </c>
      <c r="B6956" s="162">
        <v>46181</v>
      </c>
      <c r="C6956" s="148" t="s">
        <v>122</v>
      </c>
      <c r="D6956" s="247" t="s">
        <v>11495</v>
      </c>
      <c r="E6956" s="234">
        <v>94125418</v>
      </c>
      <c r="F6956" s="247" t="s">
        <v>11511</v>
      </c>
      <c r="G6956" s="165"/>
      <c r="H6956" s="162"/>
      <c r="I6956" s="165"/>
      <c r="J6956" s="148"/>
      <c r="K6956" s="148"/>
      <c r="L6956" s="148"/>
      <c r="M6956" s="148"/>
      <c r="N6956" s="148"/>
      <c r="O6956" s="163"/>
      <c r="P6956" s="227" t="s">
        <v>60</v>
      </c>
      <c r="Q6956" s="228" t="s">
        <v>11497</v>
      </c>
      <c r="R6956" s="229"/>
      <c r="S6956" s="229"/>
      <c r="T6956" s="229" t="s">
        <v>11498</v>
      </c>
      <c r="U6956" s="229" t="s">
        <v>8212</v>
      </c>
      <c r="V6956" s="162"/>
      <c r="W6956" s="162"/>
      <c r="X6956" s="162"/>
      <c r="Y6956" s="166"/>
      <c r="Z6956" s="166"/>
      <c r="AA6956" s="148"/>
      <c r="AB6956" s="148"/>
      <c r="AC6956" s="182" t="e">
        <f t="shared" si="222"/>
        <v>#DIV/0!</v>
      </c>
      <c r="AD6956" s="153" t="e">
        <f t="shared" si="223"/>
        <v>#DIV/0!</v>
      </c>
      <c r="AE6956" s="148"/>
      <c r="AF6956" s="148"/>
      <c r="AG6956" s="162"/>
      <c r="AH6956" s="163"/>
      <c r="AI6956" s="167"/>
      <c r="AJ6956" s="148"/>
      <c r="AK6956" s="148"/>
      <c r="AL6956" s="148"/>
      <c r="AM6956" s="148"/>
      <c r="AN6956" s="148"/>
      <c r="AO6956" s="148"/>
      <c r="AP6956" s="148"/>
      <c r="AQ6956" s="148"/>
      <c r="AR6956" s="148"/>
      <c r="AS6956" s="224" t="s">
        <v>68</v>
      </c>
      <c r="AT6956" s="225" t="str">
        <f>MONTH(B6956)&amp;"/"&amp;YEAR(B6956)</f>
        <v>6/2026</v>
      </c>
      <c r="AU6956" s="225">
        <f>WEEKNUM(B6956)-WEEKNUM(EOMONTH(B6956,-1)+1)+1</f>
        <v>2</v>
      </c>
      <c r="AV6956" s="224" t="str">
        <f>MONTH(R6956)&amp;"/"&amp;YEAR(R6956)</f>
        <v>1/1900</v>
      </c>
      <c r="AW6956" s="224" t="e">
        <f>WEEKNUM(R6956)-WEEKNUM(EOMONTH(R6956,-1)+1)+1</f>
        <v>#NUM!</v>
      </c>
      <c r="AX6956" s="224">
        <f>IF(BB6956="S",IF(Q6956="1. Aceitou o programa",R6956-B6956,0),0)</f>
        <v>0</v>
      </c>
      <c r="AY6956" s="224">
        <f>IF(BB6956="S",IF(AND(S6956&lt;&gt;"",R6956&lt;&gt;""),S6956-R6956,0),0)</f>
        <v>0</v>
      </c>
      <c r="AZ6956" s="224">
        <f>IF(BB6956="S",IF(Q6956="1. Aceitou o programa",IF(OR(X6956="Não se Aplica",X6956=""),IF(OR(W6956="Não se Aplica",W6956=""),0,W6956-V6956),AVERAGE(X6956-W6956,W6956-V6956)),0),0)</f>
        <v>0</v>
      </c>
      <c r="BA6956" s="224">
        <f>IF(BB6956="S",IF(AND(Q6956="1. Aceitou o programa",AH6956="Realizada"),IFERROR(IF(AG6956="",0,AG6956-R6956),0),0),0)</f>
        <v>0</v>
      </c>
      <c r="BB6956" s="224" t="str">
        <f>_xlfn.XLOOKUP(U6956,'Lista Suspensa'!$AA$20:$AA$23,'Lista Suspensa'!$AB$20:$AB$23,"N/A")</f>
        <v>S</v>
      </c>
    </row>
    <row r="6957" spans="1:54" ht="12" customHeight="1">
      <c r="A6957" s="148" t="s">
        <v>54</v>
      </c>
      <c r="B6957" s="162">
        <v>46181</v>
      </c>
      <c r="C6957" s="148" t="s">
        <v>122</v>
      </c>
      <c r="D6957" s="247" t="s">
        <v>11495</v>
      </c>
      <c r="E6957" s="234">
        <v>88206760</v>
      </c>
      <c r="F6957" s="247" t="s">
        <v>11512</v>
      </c>
      <c r="G6957" s="165"/>
      <c r="H6957" s="162"/>
      <c r="I6957" s="165"/>
      <c r="J6957" s="148"/>
      <c r="K6957" s="148"/>
      <c r="L6957" s="148"/>
      <c r="M6957" s="148"/>
      <c r="N6957" s="148"/>
      <c r="O6957" s="163"/>
      <c r="P6957" s="227" t="s">
        <v>60</v>
      </c>
      <c r="Q6957" s="228" t="s">
        <v>11497</v>
      </c>
      <c r="R6957" s="229"/>
      <c r="S6957" s="229"/>
      <c r="T6957" s="229" t="s">
        <v>11498</v>
      </c>
      <c r="U6957" s="229" t="s">
        <v>8212</v>
      </c>
      <c r="V6957" s="162"/>
      <c r="W6957" s="162"/>
      <c r="X6957" s="162"/>
      <c r="Y6957" s="166"/>
      <c r="Z6957" s="166"/>
      <c r="AA6957" s="148"/>
      <c r="AB6957" s="148"/>
      <c r="AC6957" s="182" t="e">
        <f t="shared" si="222"/>
        <v>#DIV/0!</v>
      </c>
      <c r="AD6957" s="153" t="e">
        <f t="shared" si="223"/>
        <v>#DIV/0!</v>
      </c>
      <c r="AE6957" s="148"/>
      <c r="AF6957" s="148"/>
      <c r="AG6957" s="162"/>
      <c r="AH6957" s="163"/>
      <c r="AI6957" s="167"/>
      <c r="AJ6957" s="148"/>
      <c r="AK6957" s="148"/>
      <c r="AL6957" s="148"/>
      <c r="AM6957" s="148"/>
      <c r="AN6957" s="148"/>
      <c r="AO6957" s="148"/>
      <c r="AP6957" s="148"/>
      <c r="AQ6957" s="148"/>
      <c r="AR6957" s="148"/>
      <c r="AS6957" s="224" t="s">
        <v>68</v>
      </c>
      <c r="AT6957" s="225" t="str">
        <f>MONTH(B6957)&amp;"/"&amp;YEAR(B6957)</f>
        <v>6/2026</v>
      </c>
      <c r="AU6957" s="225">
        <f>WEEKNUM(B6957)-WEEKNUM(EOMONTH(B6957,-1)+1)+1</f>
        <v>2</v>
      </c>
      <c r="AV6957" s="224" t="str">
        <f>MONTH(R6957)&amp;"/"&amp;YEAR(R6957)</f>
        <v>1/1900</v>
      </c>
      <c r="AW6957" s="224" t="e">
        <f>WEEKNUM(R6957)-WEEKNUM(EOMONTH(R6957,-1)+1)+1</f>
        <v>#NUM!</v>
      </c>
      <c r="AX6957" s="224">
        <f>IF(BB6957="S",IF(Q6957="1. Aceitou o programa",R6957-B6957,0),0)</f>
        <v>0</v>
      </c>
      <c r="AY6957" s="224">
        <f>IF(BB6957="S",IF(AND(S6957&lt;&gt;"",R6957&lt;&gt;""),S6957-R6957,0),0)</f>
        <v>0</v>
      </c>
      <c r="AZ6957" s="224">
        <f>IF(BB6957="S",IF(Q6957="1. Aceitou o programa",IF(OR(X6957="Não se Aplica",X6957=""),IF(OR(W6957="Não se Aplica",W6957=""),0,W6957-V6957),AVERAGE(X6957-W6957,W6957-V6957)),0),0)</f>
        <v>0</v>
      </c>
      <c r="BA6957" s="224">
        <f>IF(BB6957="S",IF(AND(Q6957="1. Aceitou o programa",AH6957="Realizada"),IFERROR(IF(AG6957="",0,AG6957-R6957),0),0),0)</f>
        <v>0</v>
      </c>
      <c r="BB6957" s="224" t="str">
        <f>_xlfn.XLOOKUP(U6957,'Lista Suspensa'!$AA$20:$AA$23,'Lista Suspensa'!$AB$20:$AB$23,"N/A")</f>
        <v>S</v>
      </c>
    </row>
    <row r="6958" spans="1:54" ht="12" customHeight="1">
      <c r="A6958" s="148" t="s">
        <v>54</v>
      </c>
      <c r="B6958" s="162">
        <v>46181</v>
      </c>
      <c r="C6958" s="148" t="s">
        <v>122</v>
      </c>
      <c r="D6958" s="247" t="s">
        <v>11495</v>
      </c>
      <c r="E6958" s="234">
        <v>79133247</v>
      </c>
      <c r="F6958" s="247" t="s">
        <v>11513</v>
      </c>
      <c r="G6958" s="165"/>
      <c r="H6958" s="162"/>
      <c r="I6958" s="165"/>
      <c r="J6958" s="148"/>
      <c r="K6958" s="148"/>
      <c r="L6958" s="148"/>
      <c r="M6958" s="148"/>
      <c r="N6958" s="148"/>
      <c r="O6958" s="163"/>
      <c r="P6958" s="227" t="s">
        <v>60</v>
      </c>
      <c r="Q6958" s="228" t="s">
        <v>11497</v>
      </c>
      <c r="R6958" s="229"/>
      <c r="S6958" s="229"/>
      <c r="T6958" s="229" t="s">
        <v>11498</v>
      </c>
      <c r="U6958" s="229" t="s">
        <v>8212</v>
      </c>
      <c r="V6958" s="162"/>
      <c r="W6958" s="162"/>
      <c r="X6958" s="162"/>
      <c r="Y6958" s="166"/>
      <c r="Z6958" s="166"/>
      <c r="AA6958" s="148"/>
      <c r="AB6958" s="148"/>
      <c r="AC6958" s="182" t="e">
        <f t="shared" si="222"/>
        <v>#DIV/0!</v>
      </c>
      <c r="AD6958" s="153" t="e">
        <f t="shared" si="223"/>
        <v>#DIV/0!</v>
      </c>
      <c r="AE6958" s="148"/>
      <c r="AF6958" s="148"/>
      <c r="AG6958" s="162"/>
      <c r="AH6958" s="163"/>
      <c r="AI6958" s="167"/>
      <c r="AJ6958" s="148"/>
      <c r="AK6958" s="148"/>
      <c r="AL6958" s="148"/>
      <c r="AM6958" s="148"/>
      <c r="AN6958" s="148"/>
      <c r="AO6958" s="148"/>
      <c r="AP6958" s="148"/>
      <c r="AQ6958" s="148"/>
      <c r="AR6958" s="148"/>
      <c r="AS6958" s="224" t="s">
        <v>68</v>
      </c>
      <c r="AT6958" s="225" t="str">
        <f>MONTH(B6958)&amp;"/"&amp;YEAR(B6958)</f>
        <v>6/2026</v>
      </c>
      <c r="AU6958" s="225">
        <f>WEEKNUM(B6958)-WEEKNUM(EOMONTH(B6958,-1)+1)+1</f>
        <v>2</v>
      </c>
      <c r="AV6958" s="224" t="str">
        <f>MONTH(R6958)&amp;"/"&amp;YEAR(R6958)</f>
        <v>1/1900</v>
      </c>
      <c r="AW6958" s="224" t="e">
        <f>WEEKNUM(R6958)-WEEKNUM(EOMONTH(R6958,-1)+1)+1</f>
        <v>#NUM!</v>
      </c>
      <c r="AX6958" s="224">
        <f>IF(BB6958="S",IF(Q6958="1. Aceitou o programa",R6958-B6958,0),0)</f>
        <v>0</v>
      </c>
      <c r="AY6958" s="224">
        <f>IF(BB6958="S",IF(AND(S6958&lt;&gt;"",R6958&lt;&gt;""),S6958-R6958,0),0)</f>
        <v>0</v>
      </c>
      <c r="AZ6958" s="224">
        <f>IF(BB6958="S",IF(Q6958="1. Aceitou o programa",IF(OR(X6958="Não se Aplica",X6958=""),IF(OR(W6958="Não se Aplica",W6958=""),0,W6958-V6958),AVERAGE(X6958-W6958,W6958-V6958)),0),0)</f>
        <v>0</v>
      </c>
      <c r="BA6958" s="224">
        <f>IF(BB6958="S",IF(AND(Q6958="1. Aceitou o programa",AH6958="Realizada"),IFERROR(IF(AG6958="",0,AG6958-R6958),0),0),0)</f>
        <v>0</v>
      </c>
      <c r="BB6958" s="224" t="str">
        <f>_xlfn.XLOOKUP(U6958,'Lista Suspensa'!$AA$20:$AA$23,'Lista Suspensa'!$AB$20:$AB$23,"N/A")</f>
        <v>S</v>
      </c>
    </row>
    <row r="6959" spans="1:54" ht="12" customHeight="1">
      <c r="A6959" s="148" t="s">
        <v>54</v>
      </c>
      <c r="B6959" s="162">
        <v>46181</v>
      </c>
      <c r="C6959" s="148" t="s">
        <v>122</v>
      </c>
      <c r="D6959" s="247" t="s">
        <v>11495</v>
      </c>
      <c r="E6959" s="234">
        <v>93554358</v>
      </c>
      <c r="F6959" s="247" t="s">
        <v>11514</v>
      </c>
      <c r="G6959" s="165"/>
      <c r="H6959" s="162"/>
      <c r="I6959" s="165"/>
      <c r="J6959" s="148"/>
      <c r="K6959" s="148"/>
      <c r="L6959" s="148"/>
      <c r="M6959" s="148"/>
      <c r="N6959" s="148"/>
      <c r="O6959" s="163"/>
      <c r="P6959" s="227" t="s">
        <v>60</v>
      </c>
      <c r="Q6959" s="228" t="s">
        <v>11497</v>
      </c>
      <c r="R6959" s="229"/>
      <c r="S6959" s="229"/>
      <c r="T6959" s="229" t="s">
        <v>11498</v>
      </c>
      <c r="U6959" s="229" t="s">
        <v>8212</v>
      </c>
      <c r="V6959" s="162"/>
      <c r="W6959" s="162"/>
      <c r="X6959" s="162"/>
      <c r="Y6959" s="166"/>
      <c r="Z6959" s="166"/>
      <c r="AA6959" s="148"/>
      <c r="AB6959" s="148"/>
      <c r="AC6959" s="182" t="e">
        <f t="shared" si="222"/>
        <v>#DIV/0!</v>
      </c>
      <c r="AD6959" s="153" t="e">
        <f t="shared" si="223"/>
        <v>#DIV/0!</v>
      </c>
      <c r="AE6959" s="148"/>
      <c r="AF6959" s="148"/>
      <c r="AG6959" s="162"/>
      <c r="AH6959" s="163"/>
      <c r="AI6959" s="167"/>
      <c r="AJ6959" s="148"/>
      <c r="AK6959" s="148"/>
      <c r="AL6959" s="148"/>
      <c r="AM6959" s="148"/>
      <c r="AN6959" s="148"/>
      <c r="AO6959" s="148"/>
      <c r="AP6959" s="148"/>
      <c r="AQ6959" s="148"/>
      <c r="AR6959" s="148"/>
      <c r="AS6959" s="224" t="s">
        <v>68</v>
      </c>
      <c r="AT6959" s="225" t="str">
        <f>MONTH(B6959)&amp;"/"&amp;YEAR(B6959)</f>
        <v>6/2026</v>
      </c>
      <c r="AU6959" s="225">
        <f>WEEKNUM(B6959)-WEEKNUM(EOMONTH(B6959,-1)+1)+1</f>
        <v>2</v>
      </c>
      <c r="AV6959" s="224" t="str">
        <f>MONTH(R6959)&amp;"/"&amp;YEAR(R6959)</f>
        <v>1/1900</v>
      </c>
      <c r="AW6959" s="224" t="e">
        <f>WEEKNUM(R6959)-WEEKNUM(EOMONTH(R6959,-1)+1)+1</f>
        <v>#NUM!</v>
      </c>
      <c r="AX6959" s="224">
        <f>IF(BB6959="S",IF(Q6959="1. Aceitou o programa",R6959-B6959,0),0)</f>
        <v>0</v>
      </c>
      <c r="AY6959" s="224">
        <f>IF(BB6959="S",IF(AND(S6959&lt;&gt;"",R6959&lt;&gt;""),S6959-R6959,0),0)</f>
        <v>0</v>
      </c>
      <c r="AZ6959" s="224">
        <f>IF(BB6959="S",IF(Q6959="1. Aceitou o programa",IF(OR(X6959="Não se Aplica",X6959=""),IF(OR(W6959="Não se Aplica",W6959=""),0,W6959-V6959),AVERAGE(X6959-W6959,W6959-V6959)),0),0)</f>
        <v>0</v>
      </c>
      <c r="BA6959" s="224">
        <f>IF(BB6959="S",IF(AND(Q6959="1. Aceitou o programa",AH6959="Realizada"),IFERROR(IF(AG6959="",0,AG6959-R6959),0),0),0)</f>
        <v>0</v>
      </c>
      <c r="BB6959" s="224" t="str">
        <f>_xlfn.XLOOKUP(U6959,'Lista Suspensa'!$AA$20:$AA$23,'Lista Suspensa'!$AB$20:$AB$23,"N/A")</f>
        <v>S</v>
      </c>
    </row>
    <row r="6960" spans="1:54" ht="12" customHeight="1">
      <c r="A6960" s="148" t="s">
        <v>54</v>
      </c>
      <c r="B6960" s="162">
        <v>46181</v>
      </c>
      <c r="C6960" s="148" t="s">
        <v>122</v>
      </c>
      <c r="D6960" s="247" t="s">
        <v>11495</v>
      </c>
      <c r="E6960" s="234">
        <v>93129991</v>
      </c>
      <c r="F6960" s="247" t="s">
        <v>11515</v>
      </c>
      <c r="G6960" s="165"/>
      <c r="H6960" s="162"/>
      <c r="I6960" s="165"/>
      <c r="J6960" s="148"/>
      <c r="K6960" s="148"/>
      <c r="L6960" s="148"/>
      <c r="M6960" s="148"/>
      <c r="N6960" s="148"/>
      <c r="O6960" s="163"/>
      <c r="P6960" s="227" t="s">
        <v>60</v>
      </c>
      <c r="Q6960" s="228" t="s">
        <v>11497</v>
      </c>
      <c r="R6960" s="229"/>
      <c r="S6960" s="229"/>
      <c r="T6960" s="229" t="s">
        <v>11498</v>
      </c>
      <c r="U6960" s="229" t="s">
        <v>8212</v>
      </c>
      <c r="V6960" s="162"/>
      <c r="W6960" s="162"/>
      <c r="X6960" s="162"/>
      <c r="Y6960" s="166"/>
      <c r="Z6960" s="166"/>
      <c r="AA6960" s="148"/>
      <c r="AB6960" s="148"/>
      <c r="AC6960" s="182" t="e">
        <f t="shared" si="222"/>
        <v>#DIV/0!</v>
      </c>
      <c r="AD6960" s="153" t="e">
        <f t="shared" si="223"/>
        <v>#DIV/0!</v>
      </c>
      <c r="AE6960" s="148"/>
      <c r="AF6960" s="148"/>
      <c r="AG6960" s="162"/>
      <c r="AH6960" s="163"/>
      <c r="AI6960" s="167"/>
      <c r="AJ6960" s="148"/>
      <c r="AK6960" s="148"/>
      <c r="AL6960" s="148"/>
      <c r="AM6960" s="148"/>
      <c r="AN6960" s="148"/>
      <c r="AO6960" s="148"/>
      <c r="AP6960" s="148"/>
      <c r="AQ6960" s="148"/>
      <c r="AR6960" s="148"/>
      <c r="AS6960" s="224" t="s">
        <v>68</v>
      </c>
      <c r="AT6960" s="225" t="str">
        <f>MONTH(B6960)&amp;"/"&amp;YEAR(B6960)</f>
        <v>6/2026</v>
      </c>
      <c r="AU6960" s="225">
        <f>WEEKNUM(B6960)-WEEKNUM(EOMONTH(B6960,-1)+1)+1</f>
        <v>2</v>
      </c>
      <c r="AV6960" s="224" t="str">
        <f>MONTH(R6960)&amp;"/"&amp;YEAR(R6960)</f>
        <v>1/1900</v>
      </c>
      <c r="AW6960" s="224" t="e">
        <f>WEEKNUM(R6960)-WEEKNUM(EOMONTH(R6960,-1)+1)+1</f>
        <v>#NUM!</v>
      </c>
      <c r="AX6960" s="224">
        <f>IF(BB6960="S",IF(Q6960="1. Aceitou o programa",R6960-B6960,0),0)</f>
        <v>0</v>
      </c>
      <c r="AY6960" s="224">
        <f>IF(BB6960="S",IF(AND(S6960&lt;&gt;"",R6960&lt;&gt;""),S6960-R6960,0),0)</f>
        <v>0</v>
      </c>
      <c r="AZ6960" s="224">
        <f>IF(BB6960="S",IF(Q6960="1. Aceitou o programa",IF(OR(X6960="Não se Aplica",X6960=""),IF(OR(W6960="Não se Aplica",W6960=""),0,W6960-V6960),AVERAGE(X6960-W6960,W6960-V6960)),0),0)</f>
        <v>0</v>
      </c>
      <c r="BA6960" s="224">
        <f>IF(BB6960="S",IF(AND(Q6960="1. Aceitou o programa",AH6960="Realizada"),IFERROR(IF(AG6960="",0,AG6960-R6960),0),0),0)</f>
        <v>0</v>
      </c>
      <c r="BB6960" s="224" t="str">
        <f>_xlfn.XLOOKUP(U6960,'Lista Suspensa'!$AA$20:$AA$23,'Lista Suspensa'!$AB$20:$AB$23,"N/A")</f>
        <v>S</v>
      </c>
    </row>
    <row r="6961" spans="1:54" ht="12" customHeight="1">
      <c r="A6961" s="148" t="s">
        <v>54</v>
      </c>
      <c r="B6961" s="162">
        <v>46181</v>
      </c>
      <c r="C6961" s="148" t="s">
        <v>122</v>
      </c>
      <c r="D6961" s="247" t="s">
        <v>11495</v>
      </c>
      <c r="E6961" s="234">
        <v>95603760</v>
      </c>
      <c r="F6961" s="247" t="s">
        <v>11516</v>
      </c>
      <c r="G6961" s="165"/>
      <c r="H6961" s="162"/>
      <c r="I6961" s="165"/>
      <c r="J6961" s="148"/>
      <c r="K6961" s="148"/>
      <c r="L6961" s="148"/>
      <c r="M6961" s="148"/>
      <c r="N6961" s="148"/>
      <c r="O6961" s="163"/>
      <c r="P6961" s="227" t="s">
        <v>60</v>
      </c>
      <c r="Q6961" s="228" t="s">
        <v>11497</v>
      </c>
      <c r="R6961" s="229"/>
      <c r="S6961" s="229"/>
      <c r="T6961" s="229" t="s">
        <v>11498</v>
      </c>
      <c r="U6961" s="229" t="s">
        <v>8212</v>
      </c>
      <c r="V6961" s="162"/>
      <c r="W6961" s="162"/>
      <c r="X6961" s="162"/>
      <c r="Y6961" s="166"/>
      <c r="Z6961" s="166"/>
      <c r="AA6961" s="148"/>
      <c r="AB6961" s="148"/>
      <c r="AC6961" s="182" t="e">
        <f t="shared" si="222"/>
        <v>#DIV/0!</v>
      </c>
      <c r="AD6961" s="153" t="e">
        <f t="shared" si="223"/>
        <v>#DIV/0!</v>
      </c>
      <c r="AE6961" s="148"/>
      <c r="AF6961" s="148"/>
      <c r="AG6961" s="162"/>
      <c r="AH6961" s="163"/>
      <c r="AI6961" s="167"/>
      <c r="AJ6961" s="148"/>
      <c r="AK6961" s="148"/>
      <c r="AL6961" s="148"/>
      <c r="AM6961" s="148"/>
      <c r="AN6961" s="148"/>
      <c r="AO6961" s="148"/>
      <c r="AP6961" s="148"/>
      <c r="AQ6961" s="148"/>
      <c r="AR6961" s="148"/>
      <c r="AS6961" s="224" t="s">
        <v>68</v>
      </c>
      <c r="AT6961" s="225" t="str">
        <f>MONTH(B6961)&amp;"/"&amp;YEAR(B6961)</f>
        <v>6/2026</v>
      </c>
      <c r="AU6961" s="225">
        <f>WEEKNUM(B6961)-WEEKNUM(EOMONTH(B6961,-1)+1)+1</f>
        <v>2</v>
      </c>
      <c r="AV6961" s="224" t="str">
        <f>MONTH(R6961)&amp;"/"&amp;YEAR(R6961)</f>
        <v>1/1900</v>
      </c>
      <c r="AW6961" s="224" t="e">
        <f>WEEKNUM(R6961)-WEEKNUM(EOMONTH(R6961,-1)+1)+1</f>
        <v>#NUM!</v>
      </c>
      <c r="AX6961" s="224">
        <f>IF(BB6961="S",IF(Q6961="1. Aceitou o programa",R6961-B6961,0),0)</f>
        <v>0</v>
      </c>
      <c r="AY6961" s="224">
        <f>IF(BB6961="S",IF(AND(S6961&lt;&gt;"",R6961&lt;&gt;""),S6961-R6961,0),0)</f>
        <v>0</v>
      </c>
      <c r="AZ6961" s="224">
        <f>IF(BB6961="S",IF(Q6961="1. Aceitou o programa",IF(OR(X6961="Não se Aplica",X6961=""),IF(OR(W6961="Não se Aplica",W6961=""),0,W6961-V6961),AVERAGE(X6961-W6961,W6961-V6961)),0),0)</f>
        <v>0</v>
      </c>
      <c r="BA6961" s="224">
        <f>IF(BB6961="S",IF(AND(Q6961="1. Aceitou o programa",AH6961="Realizada"),IFERROR(IF(AG6961="",0,AG6961-R6961),0),0),0)</f>
        <v>0</v>
      </c>
      <c r="BB6961" s="224" t="str">
        <f>_xlfn.XLOOKUP(U6961,'Lista Suspensa'!$AA$20:$AA$23,'Lista Suspensa'!$AB$20:$AB$23,"N/A")</f>
        <v>S</v>
      </c>
    </row>
    <row r="6962" spans="1:54" ht="12" customHeight="1">
      <c r="A6962" s="148" t="s">
        <v>54</v>
      </c>
      <c r="B6962" s="162">
        <v>46181</v>
      </c>
      <c r="C6962" s="148" t="s">
        <v>122</v>
      </c>
      <c r="D6962" s="247" t="s">
        <v>11495</v>
      </c>
      <c r="E6962" s="234">
        <v>93862994</v>
      </c>
      <c r="F6962" s="247" t="s">
        <v>11517</v>
      </c>
      <c r="G6962" s="165"/>
      <c r="H6962" s="162"/>
      <c r="I6962" s="165"/>
      <c r="J6962" s="148"/>
      <c r="K6962" s="148"/>
      <c r="L6962" s="148"/>
      <c r="M6962" s="148"/>
      <c r="N6962" s="148"/>
      <c r="O6962" s="163"/>
      <c r="P6962" s="227" t="s">
        <v>60</v>
      </c>
      <c r="Q6962" s="228" t="s">
        <v>11497</v>
      </c>
      <c r="R6962" s="229"/>
      <c r="S6962" s="229"/>
      <c r="T6962" s="229" t="s">
        <v>11498</v>
      </c>
      <c r="U6962" s="229" t="s">
        <v>8212</v>
      </c>
      <c r="V6962" s="162"/>
      <c r="W6962" s="162"/>
      <c r="X6962" s="162"/>
      <c r="Y6962" s="166"/>
      <c r="Z6962" s="166"/>
      <c r="AA6962" s="148"/>
      <c r="AB6962" s="148"/>
      <c r="AC6962" s="182" t="e">
        <f t="shared" si="222"/>
        <v>#DIV/0!</v>
      </c>
      <c r="AD6962" s="153" t="e">
        <f t="shared" si="223"/>
        <v>#DIV/0!</v>
      </c>
      <c r="AE6962" s="148"/>
      <c r="AF6962" s="148"/>
      <c r="AG6962" s="162"/>
      <c r="AH6962" s="163"/>
      <c r="AI6962" s="167"/>
      <c r="AJ6962" s="148"/>
      <c r="AK6962" s="148"/>
      <c r="AL6962" s="148"/>
      <c r="AM6962" s="148"/>
      <c r="AN6962" s="148"/>
      <c r="AO6962" s="148"/>
      <c r="AP6962" s="148"/>
      <c r="AQ6962" s="148"/>
      <c r="AR6962" s="148"/>
      <c r="AS6962" s="224" t="s">
        <v>68</v>
      </c>
      <c r="AT6962" s="225" t="str">
        <f>MONTH(B6962)&amp;"/"&amp;YEAR(B6962)</f>
        <v>6/2026</v>
      </c>
      <c r="AU6962" s="225">
        <f>WEEKNUM(B6962)-WEEKNUM(EOMONTH(B6962,-1)+1)+1</f>
        <v>2</v>
      </c>
      <c r="AV6962" s="224" t="str">
        <f>MONTH(R6962)&amp;"/"&amp;YEAR(R6962)</f>
        <v>1/1900</v>
      </c>
      <c r="AW6962" s="224" t="e">
        <f>WEEKNUM(R6962)-WEEKNUM(EOMONTH(R6962,-1)+1)+1</f>
        <v>#NUM!</v>
      </c>
      <c r="AX6962" s="224">
        <f>IF(BB6962="S",IF(Q6962="1. Aceitou o programa",R6962-B6962,0),0)</f>
        <v>0</v>
      </c>
      <c r="AY6962" s="224">
        <f>IF(BB6962="S",IF(AND(S6962&lt;&gt;"",R6962&lt;&gt;""),S6962-R6962,0),0)</f>
        <v>0</v>
      </c>
      <c r="AZ6962" s="224">
        <f>IF(BB6962="S",IF(Q6962="1. Aceitou o programa",IF(OR(X6962="Não se Aplica",X6962=""),IF(OR(W6962="Não se Aplica",W6962=""),0,W6962-V6962),AVERAGE(X6962-W6962,W6962-V6962)),0),0)</f>
        <v>0</v>
      </c>
      <c r="BA6962" s="224">
        <f>IF(BB6962="S",IF(AND(Q6962="1. Aceitou o programa",AH6962="Realizada"),IFERROR(IF(AG6962="",0,AG6962-R6962),0),0),0)</f>
        <v>0</v>
      </c>
      <c r="BB6962" s="224" t="str">
        <f>_xlfn.XLOOKUP(U6962,'Lista Suspensa'!$AA$20:$AA$23,'Lista Suspensa'!$AB$20:$AB$23,"N/A")</f>
        <v>S</v>
      </c>
    </row>
    <row r="6963" spans="1:54" ht="12" customHeight="1">
      <c r="A6963" s="148" t="s">
        <v>54</v>
      </c>
      <c r="B6963" s="162">
        <v>46181</v>
      </c>
      <c r="C6963" s="148" t="s">
        <v>122</v>
      </c>
      <c r="D6963" s="247" t="s">
        <v>11495</v>
      </c>
      <c r="E6963" s="234">
        <v>88605037</v>
      </c>
      <c r="F6963" s="247" t="s">
        <v>11518</v>
      </c>
      <c r="G6963" s="165"/>
      <c r="H6963" s="162"/>
      <c r="I6963" s="165"/>
      <c r="J6963" s="148"/>
      <c r="K6963" s="148"/>
      <c r="L6963" s="148"/>
      <c r="M6963" s="148"/>
      <c r="N6963" s="148"/>
      <c r="O6963" s="163"/>
      <c r="P6963" s="227" t="s">
        <v>60</v>
      </c>
      <c r="Q6963" s="228" t="s">
        <v>11497</v>
      </c>
      <c r="R6963" s="229"/>
      <c r="S6963" s="229"/>
      <c r="T6963" s="229" t="s">
        <v>11498</v>
      </c>
      <c r="U6963" s="229" t="s">
        <v>8212</v>
      </c>
      <c r="V6963" s="162"/>
      <c r="W6963" s="162"/>
      <c r="X6963" s="162"/>
      <c r="Y6963" s="166"/>
      <c r="Z6963" s="166"/>
      <c r="AA6963" s="148"/>
      <c r="AB6963" s="148"/>
      <c r="AC6963" s="182" t="e">
        <f t="shared" si="222"/>
        <v>#DIV/0!</v>
      </c>
      <c r="AD6963" s="153" t="e">
        <f t="shared" si="223"/>
        <v>#DIV/0!</v>
      </c>
      <c r="AE6963" s="148"/>
      <c r="AF6963" s="148"/>
      <c r="AG6963" s="162"/>
      <c r="AH6963" s="163"/>
      <c r="AI6963" s="167"/>
      <c r="AJ6963" s="148"/>
      <c r="AK6963" s="148"/>
      <c r="AL6963" s="148"/>
      <c r="AM6963" s="148"/>
      <c r="AN6963" s="148"/>
      <c r="AO6963" s="148"/>
      <c r="AP6963" s="148"/>
      <c r="AQ6963" s="148"/>
      <c r="AR6963" s="148"/>
      <c r="AS6963" s="224" t="s">
        <v>68</v>
      </c>
      <c r="AT6963" s="225" t="str">
        <f>MONTH(B6963)&amp;"/"&amp;YEAR(B6963)</f>
        <v>6/2026</v>
      </c>
      <c r="AU6963" s="225">
        <f>WEEKNUM(B6963)-WEEKNUM(EOMONTH(B6963,-1)+1)+1</f>
        <v>2</v>
      </c>
      <c r="AV6963" s="224" t="str">
        <f>MONTH(R6963)&amp;"/"&amp;YEAR(R6963)</f>
        <v>1/1900</v>
      </c>
      <c r="AW6963" s="224" t="e">
        <f>WEEKNUM(R6963)-WEEKNUM(EOMONTH(R6963,-1)+1)+1</f>
        <v>#NUM!</v>
      </c>
      <c r="AX6963" s="224">
        <f>IF(BB6963="S",IF(Q6963="1. Aceitou o programa",R6963-B6963,0),0)</f>
        <v>0</v>
      </c>
      <c r="AY6963" s="224">
        <f>IF(BB6963="S",IF(AND(S6963&lt;&gt;"",R6963&lt;&gt;""),S6963-R6963,0),0)</f>
        <v>0</v>
      </c>
      <c r="AZ6963" s="224">
        <f>IF(BB6963="S",IF(Q6963="1. Aceitou o programa",IF(OR(X6963="Não se Aplica",X6963=""),IF(OR(W6963="Não se Aplica",W6963=""),0,W6963-V6963),AVERAGE(X6963-W6963,W6963-V6963)),0),0)</f>
        <v>0</v>
      </c>
      <c r="BA6963" s="224">
        <f>IF(BB6963="S",IF(AND(Q6963="1. Aceitou o programa",AH6963="Realizada"),IFERROR(IF(AG6963="",0,AG6963-R6963),0),0),0)</f>
        <v>0</v>
      </c>
      <c r="BB6963" s="224" t="str">
        <f>_xlfn.XLOOKUP(U6963,'Lista Suspensa'!$AA$20:$AA$23,'Lista Suspensa'!$AB$20:$AB$23,"N/A")</f>
        <v>S</v>
      </c>
    </row>
    <row r="6964" spans="1:54" ht="12" customHeight="1">
      <c r="A6964" s="148" t="s">
        <v>54</v>
      </c>
      <c r="B6964" s="162">
        <v>46181</v>
      </c>
      <c r="C6964" s="148" t="s">
        <v>122</v>
      </c>
      <c r="D6964" s="247" t="s">
        <v>11495</v>
      </c>
      <c r="E6964" s="234">
        <v>86013525</v>
      </c>
      <c r="F6964" s="247" t="s">
        <v>11519</v>
      </c>
      <c r="G6964" s="165"/>
      <c r="H6964" s="162"/>
      <c r="I6964" s="165"/>
      <c r="J6964" s="148"/>
      <c r="K6964" s="148"/>
      <c r="L6964" s="148"/>
      <c r="M6964" s="148"/>
      <c r="N6964" s="148"/>
      <c r="O6964" s="163"/>
      <c r="P6964" s="227" t="s">
        <v>60</v>
      </c>
      <c r="Q6964" s="228" t="s">
        <v>11497</v>
      </c>
      <c r="R6964" s="229"/>
      <c r="S6964" s="229"/>
      <c r="T6964" s="229" t="s">
        <v>11498</v>
      </c>
      <c r="U6964" s="229" t="s">
        <v>8212</v>
      </c>
      <c r="V6964" s="162"/>
      <c r="W6964" s="162"/>
      <c r="X6964" s="162"/>
      <c r="Y6964" s="166"/>
      <c r="Z6964" s="166"/>
      <c r="AA6964" s="148"/>
      <c r="AB6964" s="148"/>
      <c r="AC6964" s="182" t="e">
        <f t="shared" si="222"/>
        <v>#DIV/0!</v>
      </c>
      <c r="AD6964" s="153" t="e">
        <f t="shared" si="223"/>
        <v>#DIV/0!</v>
      </c>
      <c r="AE6964" s="148"/>
      <c r="AF6964" s="148"/>
      <c r="AG6964" s="162"/>
      <c r="AH6964" s="163"/>
      <c r="AI6964" s="167"/>
      <c r="AJ6964" s="148"/>
      <c r="AK6964" s="148"/>
      <c r="AL6964" s="148"/>
      <c r="AM6964" s="148"/>
      <c r="AN6964" s="148"/>
      <c r="AO6964" s="148"/>
      <c r="AP6964" s="148"/>
      <c r="AQ6964" s="148"/>
      <c r="AR6964" s="148"/>
      <c r="AS6964" s="224" t="s">
        <v>68</v>
      </c>
      <c r="AT6964" s="225" t="str">
        <f>MONTH(B6964)&amp;"/"&amp;YEAR(B6964)</f>
        <v>6/2026</v>
      </c>
      <c r="AU6964" s="225">
        <f>WEEKNUM(B6964)-WEEKNUM(EOMONTH(B6964,-1)+1)+1</f>
        <v>2</v>
      </c>
      <c r="AV6964" s="224" t="str">
        <f>MONTH(R6964)&amp;"/"&amp;YEAR(R6964)</f>
        <v>1/1900</v>
      </c>
      <c r="AW6964" s="224" t="e">
        <f>WEEKNUM(R6964)-WEEKNUM(EOMONTH(R6964,-1)+1)+1</f>
        <v>#NUM!</v>
      </c>
      <c r="AX6964" s="224">
        <f>IF(BB6964="S",IF(Q6964="1. Aceitou o programa",R6964-B6964,0),0)</f>
        <v>0</v>
      </c>
      <c r="AY6964" s="224">
        <f>IF(BB6964="S",IF(AND(S6964&lt;&gt;"",R6964&lt;&gt;""),S6964-R6964,0),0)</f>
        <v>0</v>
      </c>
      <c r="AZ6964" s="224">
        <f>IF(BB6964="S",IF(Q6964="1. Aceitou o programa",IF(OR(X6964="Não se Aplica",X6964=""),IF(OR(W6964="Não se Aplica",W6964=""),0,W6964-V6964),AVERAGE(X6964-W6964,W6964-V6964)),0),0)</f>
        <v>0</v>
      </c>
      <c r="BA6964" s="224">
        <f>IF(BB6964="S",IF(AND(Q6964="1. Aceitou o programa",AH6964="Realizada"),IFERROR(IF(AG6964="",0,AG6964-R6964),0),0),0)</f>
        <v>0</v>
      </c>
      <c r="BB6964" s="224" t="str">
        <f>_xlfn.XLOOKUP(U6964,'Lista Suspensa'!$AA$20:$AA$23,'Lista Suspensa'!$AB$20:$AB$23,"N/A")</f>
        <v>S</v>
      </c>
    </row>
    <row r="6965" spans="1:54" ht="12" customHeight="1">
      <c r="A6965" s="148" t="s">
        <v>54</v>
      </c>
      <c r="B6965" s="162">
        <v>46181</v>
      </c>
      <c r="C6965" s="148" t="s">
        <v>122</v>
      </c>
      <c r="D6965" s="247" t="s">
        <v>11495</v>
      </c>
      <c r="E6965" s="234">
        <v>93625751</v>
      </c>
      <c r="F6965" s="247" t="s">
        <v>11520</v>
      </c>
      <c r="G6965" s="165"/>
      <c r="H6965" s="162"/>
      <c r="I6965" s="165"/>
      <c r="J6965" s="148"/>
      <c r="K6965" s="148"/>
      <c r="L6965" s="148"/>
      <c r="M6965" s="148"/>
      <c r="N6965" s="148"/>
      <c r="O6965" s="163"/>
      <c r="P6965" s="227" t="s">
        <v>60</v>
      </c>
      <c r="Q6965" s="228" t="s">
        <v>11497</v>
      </c>
      <c r="R6965" s="229"/>
      <c r="S6965" s="229"/>
      <c r="T6965" s="229" t="s">
        <v>11498</v>
      </c>
      <c r="U6965" s="229" t="s">
        <v>8212</v>
      </c>
      <c r="V6965" s="162"/>
      <c r="W6965" s="162"/>
      <c r="X6965" s="162"/>
      <c r="Y6965" s="166"/>
      <c r="Z6965" s="166"/>
      <c r="AA6965" s="148"/>
      <c r="AB6965" s="148"/>
      <c r="AC6965" s="182" t="e">
        <f t="shared" si="222"/>
        <v>#DIV/0!</v>
      </c>
      <c r="AD6965" s="153" t="e">
        <f t="shared" si="223"/>
        <v>#DIV/0!</v>
      </c>
      <c r="AE6965" s="148"/>
      <c r="AF6965" s="148"/>
      <c r="AG6965" s="162"/>
      <c r="AH6965" s="163"/>
      <c r="AI6965" s="167"/>
      <c r="AJ6965" s="148"/>
      <c r="AK6965" s="148"/>
      <c r="AL6965" s="148"/>
      <c r="AM6965" s="148"/>
      <c r="AN6965" s="148"/>
      <c r="AO6965" s="148"/>
      <c r="AP6965" s="148"/>
      <c r="AQ6965" s="148"/>
      <c r="AR6965" s="148"/>
      <c r="AS6965" s="224" t="s">
        <v>68</v>
      </c>
      <c r="AT6965" s="225" t="str">
        <f>MONTH(B6965)&amp;"/"&amp;YEAR(B6965)</f>
        <v>6/2026</v>
      </c>
      <c r="AU6965" s="225">
        <f>WEEKNUM(B6965)-WEEKNUM(EOMONTH(B6965,-1)+1)+1</f>
        <v>2</v>
      </c>
      <c r="AV6965" s="224" t="str">
        <f>MONTH(R6965)&amp;"/"&amp;YEAR(R6965)</f>
        <v>1/1900</v>
      </c>
      <c r="AW6965" s="224" t="e">
        <f>WEEKNUM(R6965)-WEEKNUM(EOMONTH(R6965,-1)+1)+1</f>
        <v>#NUM!</v>
      </c>
      <c r="AX6965" s="224">
        <f>IF(BB6965="S",IF(Q6965="1. Aceitou o programa",R6965-B6965,0),0)</f>
        <v>0</v>
      </c>
      <c r="AY6965" s="224">
        <f>IF(BB6965="S",IF(AND(S6965&lt;&gt;"",R6965&lt;&gt;""),S6965-R6965,0),0)</f>
        <v>0</v>
      </c>
      <c r="AZ6965" s="224">
        <f>IF(BB6965="S",IF(Q6965="1. Aceitou o programa",IF(OR(X6965="Não se Aplica",X6965=""),IF(OR(W6965="Não se Aplica",W6965=""),0,W6965-V6965),AVERAGE(X6965-W6965,W6965-V6965)),0),0)</f>
        <v>0</v>
      </c>
      <c r="BA6965" s="224">
        <f>IF(BB6965="S",IF(AND(Q6965="1. Aceitou o programa",AH6965="Realizada"),IFERROR(IF(AG6965="",0,AG6965-R6965),0),0),0)</f>
        <v>0</v>
      </c>
      <c r="BB6965" s="224" t="str">
        <f>_xlfn.XLOOKUP(U6965,'Lista Suspensa'!$AA$20:$AA$23,'Lista Suspensa'!$AB$20:$AB$23,"N/A")</f>
        <v>S</v>
      </c>
    </row>
    <row r="6966" spans="1:54" ht="12" customHeight="1">
      <c r="A6966" s="148" t="s">
        <v>54</v>
      </c>
      <c r="B6966" s="162">
        <v>46181</v>
      </c>
      <c r="C6966" s="148" t="s">
        <v>122</v>
      </c>
      <c r="D6966" s="247" t="s">
        <v>11495</v>
      </c>
      <c r="E6966" s="234">
        <v>93121464</v>
      </c>
      <c r="F6966" s="247" t="s">
        <v>11521</v>
      </c>
      <c r="G6966" s="165"/>
      <c r="H6966" s="162"/>
      <c r="I6966" s="165"/>
      <c r="J6966" s="148"/>
      <c r="K6966" s="148"/>
      <c r="L6966" s="148"/>
      <c r="M6966" s="148"/>
      <c r="N6966" s="148"/>
      <c r="O6966" s="163"/>
      <c r="P6966" s="227" t="s">
        <v>60</v>
      </c>
      <c r="Q6966" s="228" t="s">
        <v>11497</v>
      </c>
      <c r="R6966" s="229"/>
      <c r="S6966" s="229"/>
      <c r="T6966" s="229" t="s">
        <v>11498</v>
      </c>
      <c r="U6966" s="229" t="s">
        <v>8212</v>
      </c>
      <c r="V6966" s="162"/>
      <c r="W6966" s="162"/>
      <c r="X6966" s="162"/>
      <c r="Y6966" s="166"/>
      <c r="Z6966" s="166"/>
      <c r="AA6966" s="148"/>
      <c r="AB6966" s="148"/>
      <c r="AC6966" s="182" t="e">
        <f t="shared" ref="AC6966:AC6997" si="224">SUM(AA6966/(AB6966^2))</f>
        <v>#DIV/0!</v>
      </c>
      <c r="AD6966" s="153" t="e">
        <f t="shared" ref="AD6966:AD6997" si="225">IF(AC6966&lt;18.5,"ABAIXO DO PESO",
(IF(AC6966&lt;=24.9,"PESO NORMAL",
(IF(AC6966&lt;=29.9,"SOBREPESO",
(IF(AC6966&lt;=34.9,"OBESIDADE I",
(IF(AC6966&lt;=39.9,"OBESIDADE II",
(IF(AC6966&lt;=999,"OBESIDADE III","VAZIO")))))))))))</f>
        <v>#DIV/0!</v>
      </c>
      <c r="AE6966" s="148"/>
      <c r="AF6966" s="148"/>
      <c r="AG6966" s="162"/>
      <c r="AH6966" s="163"/>
      <c r="AI6966" s="167"/>
      <c r="AJ6966" s="148"/>
      <c r="AK6966" s="148"/>
      <c r="AL6966" s="148"/>
      <c r="AM6966" s="148"/>
      <c r="AN6966" s="148"/>
      <c r="AO6966" s="148"/>
      <c r="AP6966" s="148"/>
      <c r="AQ6966" s="148"/>
      <c r="AR6966" s="148"/>
      <c r="AS6966" s="224" t="s">
        <v>68</v>
      </c>
      <c r="AT6966" s="225" t="str">
        <f>MONTH(B6966)&amp;"/"&amp;YEAR(B6966)</f>
        <v>6/2026</v>
      </c>
      <c r="AU6966" s="225">
        <f>WEEKNUM(B6966)-WEEKNUM(EOMONTH(B6966,-1)+1)+1</f>
        <v>2</v>
      </c>
      <c r="AV6966" s="224" t="str">
        <f>MONTH(R6966)&amp;"/"&amp;YEAR(R6966)</f>
        <v>1/1900</v>
      </c>
      <c r="AW6966" s="224" t="e">
        <f>WEEKNUM(R6966)-WEEKNUM(EOMONTH(R6966,-1)+1)+1</f>
        <v>#NUM!</v>
      </c>
      <c r="AX6966" s="224">
        <f>IF(BB6966="S",IF(Q6966="1. Aceitou o programa",R6966-B6966,0),0)</f>
        <v>0</v>
      </c>
      <c r="AY6966" s="224">
        <f>IF(BB6966="S",IF(AND(S6966&lt;&gt;"",R6966&lt;&gt;""),S6966-R6966,0),0)</f>
        <v>0</v>
      </c>
      <c r="AZ6966" s="224">
        <f>IF(BB6966="S",IF(Q6966="1. Aceitou o programa",IF(OR(X6966="Não se Aplica",X6966=""),IF(OR(W6966="Não se Aplica",W6966=""),0,W6966-V6966),AVERAGE(X6966-W6966,W6966-V6966)),0),0)</f>
        <v>0</v>
      </c>
      <c r="BA6966" s="224">
        <f>IF(BB6966="S",IF(AND(Q6966="1. Aceitou o programa",AH6966="Realizada"),IFERROR(IF(AG6966="",0,AG6966-R6966),0),0),0)</f>
        <v>0</v>
      </c>
      <c r="BB6966" s="224" t="str">
        <f>_xlfn.XLOOKUP(U6966,'Lista Suspensa'!$AA$20:$AA$23,'Lista Suspensa'!$AB$20:$AB$23,"N/A")</f>
        <v>S</v>
      </c>
    </row>
    <row r="6967" spans="1:54" ht="12" customHeight="1">
      <c r="A6967" s="148" t="s">
        <v>54</v>
      </c>
      <c r="B6967" s="162">
        <v>46181</v>
      </c>
      <c r="C6967" s="148" t="s">
        <v>122</v>
      </c>
      <c r="D6967" s="247" t="s">
        <v>11495</v>
      </c>
      <c r="E6967" s="234">
        <v>94083350</v>
      </c>
      <c r="F6967" s="247" t="s">
        <v>11522</v>
      </c>
      <c r="G6967" s="165"/>
      <c r="H6967" s="162"/>
      <c r="I6967" s="165"/>
      <c r="J6967" s="148"/>
      <c r="K6967" s="148"/>
      <c r="L6967" s="148"/>
      <c r="M6967" s="148"/>
      <c r="N6967" s="148"/>
      <c r="O6967" s="163"/>
      <c r="P6967" s="227" t="s">
        <v>60</v>
      </c>
      <c r="Q6967" s="228" t="s">
        <v>11497</v>
      </c>
      <c r="R6967" s="229"/>
      <c r="S6967" s="229"/>
      <c r="T6967" s="229" t="s">
        <v>11498</v>
      </c>
      <c r="U6967" s="229" t="s">
        <v>8212</v>
      </c>
      <c r="V6967" s="162"/>
      <c r="W6967" s="162"/>
      <c r="X6967" s="162"/>
      <c r="Y6967" s="166"/>
      <c r="Z6967" s="166"/>
      <c r="AA6967" s="148"/>
      <c r="AB6967" s="148"/>
      <c r="AC6967" s="182" t="e">
        <f t="shared" si="224"/>
        <v>#DIV/0!</v>
      </c>
      <c r="AD6967" s="153" t="e">
        <f t="shared" si="225"/>
        <v>#DIV/0!</v>
      </c>
      <c r="AE6967" s="148"/>
      <c r="AF6967" s="148"/>
      <c r="AG6967" s="162"/>
      <c r="AH6967" s="163"/>
      <c r="AI6967" s="167"/>
      <c r="AJ6967" s="148"/>
      <c r="AK6967" s="148"/>
      <c r="AL6967" s="148"/>
      <c r="AM6967" s="148"/>
      <c r="AN6967" s="148"/>
      <c r="AO6967" s="148"/>
      <c r="AP6967" s="148"/>
      <c r="AQ6967" s="148"/>
      <c r="AR6967" s="148"/>
      <c r="AS6967" s="224" t="s">
        <v>68</v>
      </c>
      <c r="AT6967" s="225" t="str">
        <f>MONTH(B6967)&amp;"/"&amp;YEAR(B6967)</f>
        <v>6/2026</v>
      </c>
      <c r="AU6967" s="225">
        <f>WEEKNUM(B6967)-WEEKNUM(EOMONTH(B6967,-1)+1)+1</f>
        <v>2</v>
      </c>
      <c r="AV6967" s="224" t="str">
        <f>MONTH(R6967)&amp;"/"&amp;YEAR(R6967)</f>
        <v>1/1900</v>
      </c>
      <c r="AW6967" s="224" t="e">
        <f>WEEKNUM(R6967)-WEEKNUM(EOMONTH(R6967,-1)+1)+1</f>
        <v>#NUM!</v>
      </c>
      <c r="AX6967" s="224">
        <f>IF(BB6967="S",IF(Q6967="1. Aceitou o programa",R6967-B6967,0),0)</f>
        <v>0</v>
      </c>
      <c r="AY6967" s="224">
        <f>IF(BB6967="S",IF(AND(S6967&lt;&gt;"",R6967&lt;&gt;""),S6967-R6967,0),0)</f>
        <v>0</v>
      </c>
      <c r="AZ6967" s="224">
        <f>IF(BB6967="S",IF(Q6967="1. Aceitou o programa",IF(OR(X6967="Não se Aplica",X6967=""),IF(OR(W6967="Não se Aplica",W6967=""),0,W6967-V6967),AVERAGE(X6967-W6967,W6967-V6967)),0),0)</f>
        <v>0</v>
      </c>
      <c r="BA6967" s="224">
        <f>IF(BB6967="S",IF(AND(Q6967="1. Aceitou o programa",AH6967="Realizada"),IFERROR(IF(AG6967="",0,AG6967-R6967),0),0),0)</f>
        <v>0</v>
      </c>
      <c r="BB6967" s="224" t="str">
        <f>_xlfn.XLOOKUP(U6967,'Lista Suspensa'!$AA$20:$AA$23,'Lista Suspensa'!$AB$20:$AB$23,"N/A")</f>
        <v>S</v>
      </c>
    </row>
    <row r="6968" spans="1:54" ht="12" customHeight="1">
      <c r="A6968" s="148" t="s">
        <v>54</v>
      </c>
      <c r="B6968" s="162">
        <v>46181</v>
      </c>
      <c r="C6968" s="148" t="s">
        <v>122</v>
      </c>
      <c r="D6968" s="247" t="s">
        <v>11495</v>
      </c>
      <c r="E6968" s="234">
        <v>89757372</v>
      </c>
      <c r="F6968" s="247" t="s">
        <v>11523</v>
      </c>
      <c r="G6968" s="165"/>
      <c r="H6968" s="162"/>
      <c r="I6968" s="165"/>
      <c r="J6968" s="148"/>
      <c r="K6968" s="148"/>
      <c r="L6968" s="148"/>
      <c r="M6968" s="148"/>
      <c r="N6968" s="148"/>
      <c r="O6968" s="163"/>
      <c r="P6968" s="227" t="s">
        <v>60</v>
      </c>
      <c r="Q6968" s="228" t="s">
        <v>11497</v>
      </c>
      <c r="R6968" s="229"/>
      <c r="S6968" s="229"/>
      <c r="T6968" s="229" t="s">
        <v>11498</v>
      </c>
      <c r="U6968" s="229" t="s">
        <v>8212</v>
      </c>
      <c r="V6968" s="162"/>
      <c r="W6968" s="162"/>
      <c r="X6968" s="162"/>
      <c r="Y6968" s="166"/>
      <c r="Z6968" s="166"/>
      <c r="AA6968" s="148"/>
      <c r="AB6968" s="148"/>
      <c r="AC6968" s="182" t="e">
        <f t="shared" si="224"/>
        <v>#DIV/0!</v>
      </c>
      <c r="AD6968" s="153" t="e">
        <f t="shared" si="225"/>
        <v>#DIV/0!</v>
      </c>
      <c r="AE6968" s="148"/>
      <c r="AF6968" s="148"/>
      <c r="AG6968" s="162"/>
      <c r="AH6968" s="163"/>
      <c r="AI6968" s="167"/>
      <c r="AJ6968" s="148"/>
      <c r="AK6968" s="148"/>
      <c r="AL6968" s="148"/>
      <c r="AM6968" s="148"/>
      <c r="AN6968" s="148"/>
      <c r="AO6968" s="148"/>
      <c r="AP6968" s="148"/>
      <c r="AQ6968" s="148"/>
      <c r="AR6968" s="148"/>
      <c r="AS6968" s="224" t="s">
        <v>68</v>
      </c>
      <c r="AT6968" s="225" t="str">
        <f>MONTH(B6968)&amp;"/"&amp;YEAR(B6968)</f>
        <v>6/2026</v>
      </c>
      <c r="AU6968" s="225">
        <f>WEEKNUM(B6968)-WEEKNUM(EOMONTH(B6968,-1)+1)+1</f>
        <v>2</v>
      </c>
      <c r="AV6968" s="224" t="str">
        <f>MONTH(R6968)&amp;"/"&amp;YEAR(R6968)</f>
        <v>1/1900</v>
      </c>
      <c r="AW6968" s="224" t="e">
        <f>WEEKNUM(R6968)-WEEKNUM(EOMONTH(R6968,-1)+1)+1</f>
        <v>#NUM!</v>
      </c>
      <c r="AX6968" s="224">
        <f>IF(BB6968="S",IF(Q6968="1. Aceitou o programa",R6968-B6968,0),0)</f>
        <v>0</v>
      </c>
      <c r="AY6968" s="224">
        <f>IF(BB6968="S",IF(AND(S6968&lt;&gt;"",R6968&lt;&gt;""),S6968-R6968,0),0)</f>
        <v>0</v>
      </c>
      <c r="AZ6968" s="224">
        <f>IF(BB6968="S",IF(Q6968="1. Aceitou o programa",IF(OR(X6968="Não se Aplica",X6968=""),IF(OR(W6968="Não se Aplica",W6968=""),0,W6968-V6968),AVERAGE(X6968-W6968,W6968-V6968)),0),0)</f>
        <v>0</v>
      </c>
      <c r="BA6968" s="224">
        <f>IF(BB6968="S",IF(AND(Q6968="1. Aceitou o programa",AH6968="Realizada"),IFERROR(IF(AG6968="",0,AG6968-R6968),0),0),0)</f>
        <v>0</v>
      </c>
      <c r="BB6968" s="224" t="str">
        <f>_xlfn.XLOOKUP(U6968,'Lista Suspensa'!$AA$20:$AA$23,'Lista Suspensa'!$AB$20:$AB$23,"N/A")</f>
        <v>S</v>
      </c>
    </row>
    <row r="6969" spans="1:54" ht="12" customHeight="1">
      <c r="A6969" s="148" t="s">
        <v>54</v>
      </c>
      <c r="B6969" s="162">
        <v>46181</v>
      </c>
      <c r="C6969" s="148" t="s">
        <v>122</v>
      </c>
      <c r="D6969" s="247" t="s">
        <v>11495</v>
      </c>
      <c r="E6969" s="234">
        <v>94931808</v>
      </c>
      <c r="F6969" s="247" t="s">
        <v>11524</v>
      </c>
      <c r="G6969" s="165"/>
      <c r="H6969" s="162"/>
      <c r="I6969" s="165"/>
      <c r="J6969" s="148"/>
      <c r="K6969" s="148"/>
      <c r="L6969" s="148"/>
      <c r="M6969" s="148"/>
      <c r="N6969" s="148"/>
      <c r="O6969" s="163"/>
      <c r="P6969" s="227" t="s">
        <v>60</v>
      </c>
      <c r="Q6969" s="228" t="s">
        <v>11497</v>
      </c>
      <c r="R6969" s="229"/>
      <c r="S6969" s="229"/>
      <c r="T6969" s="229" t="s">
        <v>11498</v>
      </c>
      <c r="U6969" s="229" t="s">
        <v>8212</v>
      </c>
      <c r="V6969" s="162"/>
      <c r="W6969" s="162"/>
      <c r="X6969" s="162"/>
      <c r="Y6969" s="166"/>
      <c r="Z6969" s="166"/>
      <c r="AA6969" s="148"/>
      <c r="AB6969" s="148"/>
      <c r="AC6969" s="182" t="e">
        <f t="shared" si="224"/>
        <v>#DIV/0!</v>
      </c>
      <c r="AD6969" s="153" t="e">
        <f t="shared" si="225"/>
        <v>#DIV/0!</v>
      </c>
      <c r="AE6969" s="148"/>
      <c r="AF6969" s="148"/>
      <c r="AG6969" s="162"/>
      <c r="AH6969" s="163"/>
      <c r="AI6969" s="167"/>
      <c r="AJ6969" s="148"/>
      <c r="AK6969" s="148"/>
      <c r="AL6969" s="148"/>
      <c r="AM6969" s="148"/>
      <c r="AN6969" s="148"/>
      <c r="AO6969" s="148"/>
      <c r="AP6969" s="148"/>
      <c r="AQ6969" s="148"/>
      <c r="AR6969" s="148"/>
      <c r="AS6969" s="224" t="s">
        <v>68</v>
      </c>
      <c r="AT6969" s="225" t="str">
        <f>MONTH(B6969)&amp;"/"&amp;YEAR(B6969)</f>
        <v>6/2026</v>
      </c>
      <c r="AU6969" s="225">
        <f>WEEKNUM(B6969)-WEEKNUM(EOMONTH(B6969,-1)+1)+1</f>
        <v>2</v>
      </c>
      <c r="AV6969" s="224" t="str">
        <f>MONTH(R6969)&amp;"/"&amp;YEAR(R6969)</f>
        <v>1/1900</v>
      </c>
      <c r="AW6969" s="224" t="e">
        <f>WEEKNUM(R6969)-WEEKNUM(EOMONTH(R6969,-1)+1)+1</f>
        <v>#NUM!</v>
      </c>
      <c r="AX6969" s="224">
        <f>IF(BB6969="S",IF(Q6969="1. Aceitou o programa",R6969-B6969,0),0)</f>
        <v>0</v>
      </c>
      <c r="AY6969" s="224">
        <f>IF(BB6969="S",IF(AND(S6969&lt;&gt;"",R6969&lt;&gt;""),S6969-R6969,0),0)</f>
        <v>0</v>
      </c>
      <c r="AZ6969" s="224">
        <f>IF(BB6969="S",IF(Q6969="1. Aceitou o programa",IF(OR(X6969="Não se Aplica",X6969=""),IF(OR(W6969="Não se Aplica",W6969=""),0,W6969-V6969),AVERAGE(X6969-W6969,W6969-V6969)),0),0)</f>
        <v>0</v>
      </c>
      <c r="BA6969" s="224">
        <f>IF(BB6969="S",IF(AND(Q6969="1. Aceitou o programa",AH6969="Realizada"),IFERROR(IF(AG6969="",0,AG6969-R6969),0),0),0)</f>
        <v>0</v>
      </c>
      <c r="BB6969" s="224" t="str">
        <f>_xlfn.XLOOKUP(U6969,'Lista Suspensa'!$AA$20:$AA$23,'Lista Suspensa'!$AB$20:$AB$23,"N/A")</f>
        <v>S</v>
      </c>
    </row>
    <row r="6970" spans="1:54" ht="12" customHeight="1">
      <c r="A6970" s="148" t="s">
        <v>54</v>
      </c>
      <c r="B6970" s="162">
        <v>46181</v>
      </c>
      <c r="C6970" s="148" t="s">
        <v>122</v>
      </c>
      <c r="D6970" s="247" t="s">
        <v>11495</v>
      </c>
      <c r="E6970" s="234">
        <v>89635623</v>
      </c>
      <c r="F6970" s="247" t="s">
        <v>11525</v>
      </c>
      <c r="G6970" s="165"/>
      <c r="H6970" s="162"/>
      <c r="I6970" s="165"/>
      <c r="J6970" s="148"/>
      <c r="K6970" s="148"/>
      <c r="L6970" s="148"/>
      <c r="M6970" s="148"/>
      <c r="N6970" s="148"/>
      <c r="O6970" s="163"/>
      <c r="P6970" s="227" t="s">
        <v>60</v>
      </c>
      <c r="Q6970" s="228" t="s">
        <v>11497</v>
      </c>
      <c r="R6970" s="229"/>
      <c r="S6970" s="229"/>
      <c r="T6970" s="229" t="s">
        <v>11498</v>
      </c>
      <c r="U6970" s="229" t="s">
        <v>8212</v>
      </c>
      <c r="V6970" s="162"/>
      <c r="W6970" s="162"/>
      <c r="X6970" s="162"/>
      <c r="Y6970" s="166"/>
      <c r="Z6970" s="166"/>
      <c r="AA6970" s="148"/>
      <c r="AB6970" s="148"/>
      <c r="AC6970" s="182" t="e">
        <f t="shared" si="224"/>
        <v>#DIV/0!</v>
      </c>
      <c r="AD6970" s="153" t="e">
        <f t="shared" si="225"/>
        <v>#DIV/0!</v>
      </c>
      <c r="AE6970" s="148"/>
      <c r="AF6970" s="148"/>
      <c r="AG6970" s="162"/>
      <c r="AH6970" s="163"/>
      <c r="AI6970" s="167"/>
      <c r="AJ6970" s="148"/>
      <c r="AK6970" s="148"/>
      <c r="AL6970" s="148"/>
      <c r="AM6970" s="148"/>
      <c r="AN6970" s="148"/>
      <c r="AO6970" s="148"/>
      <c r="AP6970" s="148"/>
      <c r="AQ6970" s="148"/>
      <c r="AR6970" s="148"/>
      <c r="AS6970" s="224" t="s">
        <v>68</v>
      </c>
      <c r="AT6970" s="225" t="str">
        <f>MONTH(B6970)&amp;"/"&amp;YEAR(B6970)</f>
        <v>6/2026</v>
      </c>
      <c r="AU6970" s="225">
        <f>WEEKNUM(B6970)-WEEKNUM(EOMONTH(B6970,-1)+1)+1</f>
        <v>2</v>
      </c>
      <c r="AV6970" s="224" t="str">
        <f>MONTH(R6970)&amp;"/"&amp;YEAR(R6970)</f>
        <v>1/1900</v>
      </c>
      <c r="AW6970" s="224" t="e">
        <f>WEEKNUM(R6970)-WEEKNUM(EOMONTH(R6970,-1)+1)+1</f>
        <v>#NUM!</v>
      </c>
      <c r="AX6970" s="224">
        <f>IF(BB6970="S",IF(Q6970="1. Aceitou o programa",R6970-B6970,0),0)</f>
        <v>0</v>
      </c>
      <c r="AY6970" s="224">
        <f>IF(BB6970="S",IF(AND(S6970&lt;&gt;"",R6970&lt;&gt;""),S6970-R6970,0),0)</f>
        <v>0</v>
      </c>
      <c r="AZ6970" s="224">
        <f>IF(BB6970="S",IF(Q6970="1. Aceitou o programa",IF(OR(X6970="Não se Aplica",X6970=""),IF(OR(W6970="Não se Aplica",W6970=""),0,W6970-V6970),AVERAGE(X6970-W6970,W6970-V6970)),0),0)</f>
        <v>0</v>
      </c>
      <c r="BA6970" s="224">
        <f>IF(BB6970="S",IF(AND(Q6970="1. Aceitou o programa",AH6970="Realizada"),IFERROR(IF(AG6970="",0,AG6970-R6970),0),0),0)</f>
        <v>0</v>
      </c>
      <c r="BB6970" s="224" t="str">
        <f>_xlfn.XLOOKUP(U6970,'Lista Suspensa'!$AA$20:$AA$23,'Lista Suspensa'!$AB$20:$AB$23,"N/A")</f>
        <v>S</v>
      </c>
    </row>
    <row r="6971" spans="1:54" ht="12" customHeight="1">
      <c r="A6971" s="148" t="s">
        <v>54</v>
      </c>
      <c r="B6971" s="162">
        <v>46181</v>
      </c>
      <c r="C6971" s="148" t="s">
        <v>122</v>
      </c>
      <c r="D6971" s="247" t="s">
        <v>11495</v>
      </c>
      <c r="E6971" s="234">
        <v>84670980</v>
      </c>
      <c r="F6971" s="247" t="s">
        <v>11526</v>
      </c>
      <c r="G6971" s="165"/>
      <c r="H6971" s="162"/>
      <c r="I6971" s="165"/>
      <c r="J6971" s="148"/>
      <c r="K6971" s="148"/>
      <c r="L6971" s="148"/>
      <c r="M6971" s="148"/>
      <c r="N6971" s="148"/>
      <c r="O6971" s="163"/>
      <c r="P6971" s="227" t="s">
        <v>60</v>
      </c>
      <c r="Q6971" s="228" t="s">
        <v>11497</v>
      </c>
      <c r="R6971" s="229"/>
      <c r="S6971" s="229"/>
      <c r="T6971" s="229" t="s">
        <v>11498</v>
      </c>
      <c r="U6971" s="229" t="s">
        <v>8212</v>
      </c>
      <c r="V6971" s="162"/>
      <c r="W6971" s="162"/>
      <c r="X6971" s="162"/>
      <c r="Y6971" s="166"/>
      <c r="Z6971" s="166"/>
      <c r="AA6971" s="148"/>
      <c r="AB6971" s="148"/>
      <c r="AC6971" s="182" t="e">
        <f t="shared" si="224"/>
        <v>#DIV/0!</v>
      </c>
      <c r="AD6971" s="153" t="e">
        <f t="shared" si="225"/>
        <v>#DIV/0!</v>
      </c>
      <c r="AE6971" s="148"/>
      <c r="AF6971" s="148"/>
      <c r="AG6971" s="162"/>
      <c r="AH6971" s="163"/>
      <c r="AI6971" s="167"/>
      <c r="AJ6971" s="148"/>
      <c r="AK6971" s="148"/>
      <c r="AL6971" s="148"/>
      <c r="AM6971" s="148"/>
      <c r="AN6971" s="148"/>
      <c r="AO6971" s="148"/>
      <c r="AP6971" s="148"/>
      <c r="AQ6971" s="148"/>
      <c r="AR6971" s="148"/>
      <c r="AS6971" s="224" t="s">
        <v>68</v>
      </c>
      <c r="AT6971" s="225" t="str">
        <f>MONTH(B6971)&amp;"/"&amp;YEAR(B6971)</f>
        <v>6/2026</v>
      </c>
      <c r="AU6971" s="225">
        <f>WEEKNUM(B6971)-WEEKNUM(EOMONTH(B6971,-1)+1)+1</f>
        <v>2</v>
      </c>
      <c r="AV6971" s="224" t="str">
        <f>MONTH(R6971)&amp;"/"&amp;YEAR(R6971)</f>
        <v>1/1900</v>
      </c>
      <c r="AW6971" s="224" t="e">
        <f>WEEKNUM(R6971)-WEEKNUM(EOMONTH(R6971,-1)+1)+1</f>
        <v>#NUM!</v>
      </c>
      <c r="AX6971" s="224">
        <f>IF(BB6971="S",IF(Q6971="1. Aceitou o programa",R6971-B6971,0),0)</f>
        <v>0</v>
      </c>
      <c r="AY6971" s="224">
        <f>IF(BB6971="S",IF(AND(S6971&lt;&gt;"",R6971&lt;&gt;""),S6971-R6971,0),0)</f>
        <v>0</v>
      </c>
      <c r="AZ6971" s="224">
        <f>IF(BB6971="S",IF(Q6971="1. Aceitou o programa",IF(OR(X6971="Não se Aplica",X6971=""),IF(OR(W6971="Não se Aplica",W6971=""),0,W6971-V6971),AVERAGE(X6971-W6971,W6971-V6971)),0),0)</f>
        <v>0</v>
      </c>
      <c r="BA6971" s="224">
        <f>IF(BB6971="S",IF(AND(Q6971="1. Aceitou o programa",AH6971="Realizada"),IFERROR(IF(AG6971="",0,AG6971-R6971),0),0),0)</f>
        <v>0</v>
      </c>
      <c r="BB6971" s="224" t="str">
        <f>_xlfn.XLOOKUP(U6971,'Lista Suspensa'!$AA$20:$AA$23,'Lista Suspensa'!$AB$20:$AB$23,"N/A")</f>
        <v>S</v>
      </c>
    </row>
    <row r="6972" spans="1:54" ht="12" customHeight="1">
      <c r="A6972" s="148" t="s">
        <v>54</v>
      </c>
      <c r="B6972" s="162">
        <v>46181</v>
      </c>
      <c r="C6972" s="148" t="s">
        <v>122</v>
      </c>
      <c r="D6972" s="247" t="s">
        <v>11495</v>
      </c>
      <c r="E6972" s="234">
        <v>89062156</v>
      </c>
      <c r="F6972" s="247" t="s">
        <v>11527</v>
      </c>
      <c r="G6972" s="165"/>
      <c r="H6972" s="162"/>
      <c r="I6972" s="165"/>
      <c r="J6972" s="148"/>
      <c r="K6972" s="148"/>
      <c r="L6972" s="148"/>
      <c r="M6972" s="148"/>
      <c r="N6972" s="148"/>
      <c r="O6972" s="163"/>
      <c r="P6972" s="227" t="s">
        <v>60</v>
      </c>
      <c r="Q6972" s="228" t="s">
        <v>11497</v>
      </c>
      <c r="R6972" s="229"/>
      <c r="S6972" s="229"/>
      <c r="T6972" s="229" t="s">
        <v>11498</v>
      </c>
      <c r="U6972" s="229" t="s">
        <v>8212</v>
      </c>
      <c r="V6972" s="162"/>
      <c r="W6972" s="162"/>
      <c r="X6972" s="162"/>
      <c r="Y6972" s="166"/>
      <c r="Z6972" s="166"/>
      <c r="AA6972" s="148"/>
      <c r="AB6972" s="148"/>
      <c r="AC6972" s="182" t="e">
        <f t="shared" si="224"/>
        <v>#DIV/0!</v>
      </c>
      <c r="AD6972" s="153" t="e">
        <f t="shared" si="225"/>
        <v>#DIV/0!</v>
      </c>
      <c r="AE6972" s="148"/>
      <c r="AF6972" s="148"/>
      <c r="AG6972" s="162"/>
      <c r="AH6972" s="163"/>
      <c r="AI6972" s="167"/>
      <c r="AJ6972" s="148"/>
      <c r="AK6972" s="148"/>
      <c r="AL6972" s="148"/>
      <c r="AM6972" s="148"/>
      <c r="AN6972" s="148"/>
      <c r="AO6972" s="148"/>
      <c r="AP6972" s="148"/>
      <c r="AQ6972" s="148"/>
      <c r="AR6972" s="148"/>
      <c r="AS6972" s="224" t="s">
        <v>68</v>
      </c>
      <c r="AT6972" s="225" t="str">
        <f>MONTH(B6972)&amp;"/"&amp;YEAR(B6972)</f>
        <v>6/2026</v>
      </c>
      <c r="AU6972" s="225">
        <f>WEEKNUM(B6972)-WEEKNUM(EOMONTH(B6972,-1)+1)+1</f>
        <v>2</v>
      </c>
      <c r="AV6972" s="224" t="str">
        <f>MONTH(R6972)&amp;"/"&amp;YEAR(R6972)</f>
        <v>1/1900</v>
      </c>
      <c r="AW6972" s="224" t="e">
        <f>WEEKNUM(R6972)-WEEKNUM(EOMONTH(R6972,-1)+1)+1</f>
        <v>#NUM!</v>
      </c>
      <c r="AX6972" s="224">
        <f>IF(BB6972="S",IF(Q6972="1. Aceitou o programa",R6972-B6972,0),0)</f>
        <v>0</v>
      </c>
      <c r="AY6972" s="224">
        <f>IF(BB6972="S",IF(AND(S6972&lt;&gt;"",R6972&lt;&gt;""),S6972-R6972,0),0)</f>
        <v>0</v>
      </c>
      <c r="AZ6972" s="224">
        <f>IF(BB6972="S",IF(Q6972="1. Aceitou o programa",IF(OR(X6972="Não se Aplica",X6972=""),IF(OR(W6972="Não se Aplica",W6972=""),0,W6972-V6972),AVERAGE(X6972-W6972,W6972-V6972)),0),0)</f>
        <v>0</v>
      </c>
      <c r="BA6972" s="224">
        <f>IF(BB6972="S",IF(AND(Q6972="1. Aceitou o programa",AH6972="Realizada"),IFERROR(IF(AG6972="",0,AG6972-R6972),0),0),0)</f>
        <v>0</v>
      </c>
      <c r="BB6972" s="224" t="str">
        <f>_xlfn.XLOOKUP(U6972,'Lista Suspensa'!$AA$20:$AA$23,'Lista Suspensa'!$AB$20:$AB$23,"N/A")</f>
        <v>S</v>
      </c>
    </row>
    <row r="6973" spans="1:54" ht="12" customHeight="1">
      <c r="A6973" s="148" t="s">
        <v>54</v>
      </c>
      <c r="B6973" s="162">
        <v>46181</v>
      </c>
      <c r="C6973" s="148" t="s">
        <v>122</v>
      </c>
      <c r="D6973" s="247" t="s">
        <v>11495</v>
      </c>
      <c r="E6973" s="234">
        <v>94000450</v>
      </c>
      <c r="F6973" s="247" t="s">
        <v>11528</v>
      </c>
      <c r="G6973" s="165"/>
      <c r="H6973" s="162"/>
      <c r="I6973" s="165"/>
      <c r="J6973" s="148"/>
      <c r="K6973" s="148"/>
      <c r="L6973" s="148"/>
      <c r="M6973" s="148"/>
      <c r="N6973" s="148"/>
      <c r="O6973" s="163"/>
      <c r="P6973" s="227" t="s">
        <v>60</v>
      </c>
      <c r="Q6973" s="228" t="s">
        <v>11497</v>
      </c>
      <c r="R6973" s="229"/>
      <c r="S6973" s="229"/>
      <c r="T6973" s="229" t="s">
        <v>11498</v>
      </c>
      <c r="U6973" s="229" t="s">
        <v>8212</v>
      </c>
      <c r="V6973" s="162"/>
      <c r="W6973" s="162"/>
      <c r="X6973" s="162"/>
      <c r="Y6973" s="166"/>
      <c r="Z6973" s="166"/>
      <c r="AA6973" s="148"/>
      <c r="AB6973" s="148"/>
      <c r="AC6973" s="182" t="e">
        <f t="shared" si="224"/>
        <v>#DIV/0!</v>
      </c>
      <c r="AD6973" s="153" t="e">
        <f t="shared" si="225"/>
        <v>#DIV/0!</v>
      </c>
      <c r="AE6973" s="148"/>
      <c r="AF6973" s="148"/>
      <c r="AG6973" s="162"/>
      <c r="AH6973" s="163"/>
      <c r="AI6973" s="167"/>
      <c r="AJ6973" s="148"/>
      <c r="AK6973" s="148"/>
      <c r="AL6973" s="148"/>
      <c r="AM6973" s="148"/>
      <c r="AN6973" s="148"/>
      <c r="AO6973" s="148"/>
      <c r="AP6973" s="148"/>
      <c r="AQ6973" s="148"/>
      <c r="AR6973" s="148"/>
      <c r="AS6973" s="224" t="s">
        <v>68</v>
      </c>
      <c r="AT6973" s="225" t="str">
        <f>MONTH(B6973)&amp;"/"&amp;YEAR(B6973)</f>
        <v>6/2026</v>
      </c>
      <c r="AU6973" s="225">
        <f>WEEKNUM(B6973)-WEEKNUM(EOMONTH(B6973,-1)+1)+1</f>
        <v>2</v>
      </c>
      <c r="AV6973" s="224" t="str">
        <f>MONTH(R6973)&amp;"/"&amp;YEAR(R6973)</f>
        <v>1/1900</v>
      </c>
      <c r="AW6973" s="224" t="e">
        <f>WEEKNUM(R6973)-WEEKNUM(EOMONTH(R6973,-1)+1)+1</f>
        <v>#NUM!</v>
      </c>
      <c r="AX6973" s="224">
        <f>IF(BB6973="S",IF(Q6973="1. Aceitou o programa",R6973-B6973,0),0)</f>
        <v>0</v>
      </c>
      <c r="AY6973" s="224">
        <f>IF(BB6973="S",IF(AND(S6973&lt;&gt;"",R6973&lt;&gt;""),S6973-R6973,0),0)</f>
        <v>0</v>
      </c>
      <c r="AZ6973" s="224">
        <f>IF(BB6973="S",IF(Q6973="1. Aceitou o programa",IF(OR(X6973="Não se Aplica",X6973=""),IF(OR(W6973="Não se Aplica",W6973=""),0,W6973-V6973),AVERAGE(X6973-W6973,W6973-V6973)),0),0)</f>
        <v>0</v>
      </c>
      <c r="BA6973" s="224">
        <f>IF(BB6973="S",IF(AND(Q6973="1. Aceitou o programa",AH6973="Realizada"),IFERROR(IF(AG6973="",0,AG6973-R6973),0),0),0)</f>
        <v>0</v>
      </c>
      <c r="BB6973" s="224" t="str">
        <f>_xlfn.XLOOKUP(U6973,'Lista Suspensa'!$AA$20:$AA$23,'Lista Suspensa'!$AB$20:$AB$23,"N/A")</f>
        <v>S</v>
      </c>
    </row>
    <row r="6974" spans="1:54" ht="12" customHeight="1">
      <c r="A6974" s="148" t="s">
        <v>54</v>
      </c>
      <c r="B6974" s="162">
        <v>46181</v>
      </c>
      <c r="C6974" s="148" t="s">
        <v>122</v>
      </c>
      <c r="D6974" s="247" t="s">
        <v>11495</v>
      </c>
      <c r="E6974" s="234">
        <v>93692293</v>
      </c>
      <c r="F6974" s="247" t="s">
        <v>11529</v>
      </c>
      <c r="G6974" s="165"/>
      <c r="H6974" s="162"/>
      <c r="I6974" s="165"/>
      <c r="J6974" s="148"/>
      <c r="K6974" s="148"/>
      <c r="L6974" s="148"/>
      <c r="M6974" s="148"/>
      <c r="N6974" s="148"/>
      <c r="O6974" s="163"/>
      <c r="P6974" s="227" t="s">
        <v>60</v>
      </c>
      <c r="Q6974" s="228" t="s">
        <v>11497</v>
      </c>
      <c r="R6974" s="229"/>
      <c r="S6974" s="229"/>
      <c r="T6974" s="229" t="s">
        <v>11498</v>
      </c>
      <c r="U6974" s="229" t="s">
        <v>8212</v>
      </c>
      <c r="V6974" s="162"/>
      <c r="W6974" s="162"/>
      <c r="X6974" s="162"/>
      <c r="Y6974" s="166"/>
      <c r="Z6974" s="166"/>
      <c r="AA6974" s="148"/>
      <c r="AB6974" s="148"/>
      <c r="AC6974" s="182" t="e">
        <f t="shared" si="224"/>
        <v>#DIV/0!</v>
      </c>
      <c r="AD6974" s="153" t="e">
        <f t="shared" si="225"/>
        <v>#DIV/0!</v>
      </c>
      <c r="AE6974" s="148"/>
      <c r="AF6974" s="148"/>
      <c r="AG6974" s="162"/>
      <c r="AH6974" s="163"/>
      <c r="AI6974" s="167"/>
      <c r="AJ6974" s="148"/>
      <c r="AK6974" s="148"/>
      <c r="AL6974" s="148"/>
      <c r="AM6974" s="148"/>
      <c r="AN6974" s="148"/>
      <c r="AO6974" s="148"/>
      <c r="AP6974" s="148"/>
      <c r="AQ6974" s="148"/>
      <c r="AR6974" s="148"/>
      <c r="AS6974" s="224" t="s">
        <v>68</v>
      </c>
      <c r="AT6974" s="225" t="str">
        <f>MONTH(B6974)&amp;"/"&amp;YEAR(B6974)</f>
        <v>6/2026</v>
      </c>
      <c r="AU6974" s="225">
        <f>WEEKNUM(B6974)-WEEKNUM(EOMONTH(B6974,-1)+1)+1</f>
        <v>2</v>
      </c>
      <c r="AV6974" s="224" t="str">
        <f>MONTH(R6974)&amp;"/"&amp;YEAR(R6974)</f>
        <v>1/1900</v>
      </c>
      <c r="AW6974" s="224" t="e">
        <f>WEEKNUM(R6974)-WEEKNUM(EOMONTH(R6974,-1)+1)+1</f>
        <v>#NUM!</v>
      </c>
      <c r="AX6974" s="224">
        <f>IF(BB6974="S",IF(Q6974="1. Aceitou o programa",R6974-B6974,0),0)</f>
        <v>0</v>
      </c>
      <c r="AY6974" s="224">
        <f>IF(BB6974="S",IF(AND(S6974&lt;&gt;"",R6974&lt;&gt;""),S6974-R6974,0),0)</f>
        <v>0</v>
      </c>
      <c r="AZ6974" s="224">
        <f>IF(BB6974="S",IF(Q6974="1. Aceitou o programa",IF(OR(X6974="Não se Aplica",X6974=""),IF(OR(W6974="Não se Aplica",W6974=""),0,W6974-V6974),AVERAGE(X6974-W6974,W6974-V6974)),0),0)</f>
        <v>0</v>
      </c>
      <c r="BA6974" s="224">
        <f>IF(BB6974="S",IF(AND(Q6974="1. Aceitou o programa",AH6974="Realizada"),IFERROR(IF(AG6974="",0,AG6974-R6974),0),0),0)</f>
        <v>0</v>
      </c>
      <c r="BB6974" s="224" t="str">
        <f>_xlfn.XLOOKUP(U6974,'Lista Suspensa'!$AA$20:$AA$23,'Lista Suspensa'!$AB$20:$AB$23,"N/A")</f>
        <v>S</v>
      </c>
    </row>
    <row r="6975" spans="1:54" ht="12" customHeight="1">
      <c r="A6975" s="148" t="s">
        <v>54</v>
      </c>
      <c r="B6975" s="162">
        <v>46181</v>
      </c>
      <c r="C6975" s="148" t="s">
        <v>122</v>
      </c>
      <c r="D6975" s="247" t="s">
        <v>11495</v>
      </c>
      <c r="E6975" s="234">
        <v>85204802</v>
      </c>
      <c r="F6975" s="247" t="s">
        <v>11530</v>
      </c>
      <c r="G6975" s="165"/>
      <c r="H6975" s="162"/>
      <c r="I6975" s="165"/>
      <c r="J6975" s="148"/>
      <c r="K6975" s="148"/>
      <c r="L6975" s="148"/>
      <c r="M6975" s="148"/>
      <c r="N6975" s="148"/>
      <c r="O6975" s="163"/>
      <c r="P6975" s="227" t="s">
        <v>60</v>
      </c>
      <c r="Q6975" s="228" t="s">
        <v>11497</v>
      </c>
      <c r="R6975" s="229"/>
      <c r="S6975" s="229"/>
      <c r="T6975" s="229" t="s">
        <v>11498</v>
      </c>
      <c r="U6975" s="229" t="s">
        <v>8212</v>
      </c>
      <c r="V6975" s="162"/>
      <c r="W6975" s="162"/>
      <c r="X6975" s="162"/>
      <c r="Y6975" s="166"/>
      <c r="Z6975" s="166"/>
      <c r="AA6975" s="148"/>
      <c r="AB6975" s="148"/>
      <c r="AC6975" s="182" t="e">
        <f t="shared" si="224"/>
        <v>#DIV/0!</v>
      </c>
      <c r="AD6975" s="153" t="e">
        <f t="shared" si="225"/>
        <v>#DIV/0!</v>
      </c>
      <c r="AE6975" s="148"/>
      <c r="AF6975" s="148"/>
      <c r="AG6975" s="162"/>
      <c r="AH6975" s="163"/>
      <c r="AI6975" s="167"/>
      <c r="AJ6975" s="148"/>
      <c r="AK6975" s="148"/>
      <c r="AL6975" s="148"/>
      <c r="AM6975" s="148"/>
      <c r="AN6975" s="148"/>
      <c r="AO6975" s="148"/>
      <c r="AP6975" s="148"/>
      <c r="AQ6975" s="148"/>
      <c r="AR6975" s="148"/>
      <c r="AS6975" s="224" t="s">
        <v>68</v>
      </c>
      <c r="AT6975" s="225" t="str">
        <f>MONTH(B6975)&amp;"/"&amp;YEAR(B6975)</f>
        <v>6/2026</v>
      </c>
      <c r="AU6975" s="225">
        <f>WEEKNUM(B6975)-WEEKNUM(EOMONTH(B6975,-1)+1)+1</f>
        <v>2</v>
      </c>
      <c r="AV6975" s="224" t="str">
        <f>MONTH(R6975)&amp;"/"&amp;YEAR(R6975)</f>
        <v>1/1900</v>
      </c>
      <c r="AW6975" s="224" t="e">
        <f>WEEKNUM(R6975)-WEEKNUM(EOMONTH(R6975,-1)+1)+1</f>
        <v>#NUM!</v>
      </c>
      <c r="AX6975" s="224">
        <f>IF(BB6975="S",IF(Q6975="1. Aceitou o programa",R6975-B6975,0),0)</f>
        <v>0</v>
      </c>
      <c r="AY6975" s="224">
        <f>IF(BB6975="S",IF(AND(S6975&lt;&gt;"",R6975&lt;&gt;""),S6975-R6975,0),0)</f>
        <v>0</v>
      </c>
      <c r="AZ6975" s="224">
        <f>IF(BB6975="S",IF(Q6975="1. Aceitou o programa",IF(OR(X6975="Não se Aplica",X6975=""),IF(OR(W6975="Não se Aplica",W6975=""),0,W6975-V6975),AVERAGE(X6975-W6975,W6975-V6975)),0),0)</f>
        <v>0</v>
      </c>
      <c r="BA6975" s="224">
        <f>IF(BB6975="S",IF(AND(Q6975="1. Aceitou o programa",AH6975="Realizada"),IFERROR(IF(AG6975="",0,AG6975-R6975),0),0),0)</f>
        <v>0</v>
      </c>
      <c r="BB6975" s="224" t="str">
        <f>_xlfn.XLOOKUP(U6975,'Lista Suspensa'!$AA$20:$AA$23,'Lista Suspensa'!$AB$20:$AB$23,"N/A")</f>
        <v>S</v>
      </c>
    </row>
    <row r="6976" spans="1:54" ht="12" customHeight="1">
      <c r="A6976" s="148" t="s">
        <v>54</v>
      </c>
      <c r="B6976" s="162">
        <v>46181</v>
      </c>
      <c r="C6976" s="148" t="s">
        <v>122</v>
      </c>
      <c r="D6976" s="247" t="s">
        <v>11495</v>
      </c>
      <c r="E6976" s="234">
        <v>93310886</v>
      </c>
      <c r="F6976" s="247" t="s">
        <v>11531</v>
      </c>
      <c r="G6976" s="165"/>
      <c r="H6976" s="162"/>
      <c r="I6976" s="165"/>
      <c r="J6976" s="148"/>
      <c r="K6976" s="148"/>
      <c r="L6976" s="148"/>
      <c r="M6976" s="148"/>
      <c r="N6976" s="148"/>
      <c r="O6976" s="163"/>
      <c r="P6976" s="227" t="s">
        <v>60</v>
      </c>
      <c r="Q6976" s="228" t="s">
        <v>11497</v>
      </c>
      <c r="R6976" s="229"/>
      <c r="S6976" s="229"/>
      <c r="T6976" s="229" t="s">
        <v>11498</v>
      </c>
      <c r="U6976" s="229" t="s">
        <v>8212</v>
      </c>
      <c r="V6976" s="162"/>
      <c r="W6976" s="162"/>
      <c r="X6976" s="162"/>
      <c r="Y6976" s="166"/>
      <c r="Z6976" s="166"/>
      <c r="AA6976" s="148"/>
      <c r="AB6976" s="148"/>
      <c r="AC6976" s="182" t="e">
        <f t="shared" si="224"/>
        <v>#DIV/0!</v>
      </c>
      <c r="AD6976" s="153" t="e">
        <f t="shared" si="225"/>
        <v>#DIV/0!</v>
      </c>
      <c r="AE6976" s="148"/>
      <c r="AF6976" s="148"/>
      <c r="AG6976" s="162"/>
      <c r="AH6976" s="163"/>
      <c r="AI6976" s="167"/>
      <c r="AJ6976" s="148"/>
      <c r="AK6976" s="148"/>
      <c r="AL6976" s="148"/>
      <c r="AM6976" s="148"/>
      <c r="AN6976" s="148"/>
      <c r="AO6976" s="148"/>
      <c r="AP6976" s="148"/>
      <c r="AQ6976" s="148"/>
      <c r="AR6976" s="148"/>
      <c r="AS6976" s="224" t="s">
        <v>68</v>
      </c>
      <c r="AT6976" s="225" t="str">
        <f>MONTH(B6976)&amp;"/"&amp;YEAR(B6976)</f>
        <v>6/2026</v>
      </c>
      <c r="AU6976" s="225">
        <f>WEEKNUM(B6976)-WEEKNUM(EOMONTH(B6976,-1)+1)+1</f>
        <v>2</v>
      </c>
      <c r="AV6976" s="224" t="str">
        <f>MONTH(R6976)&amp;"/"&amp;YEAR(R6976)</f>
        <v>1/1900</v>
      </c>
      <c r="AW6976" s="224" t="e">
        <f>WEEKNUM(R6976)-WEEKNUM(EOMONTH(R6976,-1)+1)+1</f>
        <v>#NUM!</v>
      </c>
      <c r="AX6976" s="224">
        <f>IF(BB6976="S",IF(Q6976="1. Aceitou o programa",R6976-B6976,0),0)</f>
        <v>0</v>
      </c>
      <c r="AY6976" s="224">
        <f>IF(BB6976="S",IF(AND(S6976&lt;&gt;"",R6976&lt;&gt;""),S6976-R6976,0),0)</f>
        <v>0</v>
      </c>
      <c r="AZ6976" s="224">
        <f>IF(BB6976="S",IF(Q6976="1. Aceitou o programa",IF(OR(X6976="Não se Aplica",X6976=""),IF(OR(W6976="Não se Aplica",W6976=""),0,W6976-V6976),AVERAGE(X6976-W6976,W6976-V6976)),0),0)</f>
        <v>0</v>
      </c>
      <c r="BA6976" s="224">
        <f>IF(BB6976="S",IF(AND(Q6976="1. Aceitou o programa",AH6976="Realizada"),IFERROR(IF(AG6976="",0,AG6976-R6976),0),0),0)</f>
        <v>0</v>
      </c>
      <c r="BB6976" s="224" t="str">
        <f>_xlfn.XLOOKUP(U6976,'Lista Suspensa'!$AA$20:$AA$23,'Lista Suspensa'!$AB$20:$AB$23,"N/A")</f>
        <v>S</v>
      </c>
    </row>
    <row r="6977" spans="1:54" ht="12" customHeight="1">
      <c r="A6977" s="148" t="s">
        <v>54</v>
      </c>
      <c r="B6977" s="162">
        <v>46181</v>
      </c>
      <c r="C6977" s="148" t="s">
        <v>122</v>
      </c>
      <c r="D6977" s="247" t="s">
        <v>11495</v>
      </c>
      <c r="E6977" s="234">
        <v>89280732</v>
      </c>
      <c r="F6977" s="247" t="s">
        <v>11532</v>
      </c>
      <c r="G6977" s="165"/>
      <c r="H6977" s="162"/>
      <c r="I6977" s="165"/>
      <c r="J6977" s="148"/>
      <c r="K6977" s="148"/>
      <c r="L6977" s="148"/>
      <c r="M6977" s="148"/>
      <c r="N6977" s="148"/>
      <c r="O6977" s="163"/>
      <c r="P6977" s="227" t="s">
        <v>60</v>
      </c>
      <c r="Q6977" s="228" t="s">
        <v>11497</v>
      </c>
      <c r="R6977" s="229"/>
      <c r="S6977" s="229"/>
      <c r="T6977" s="229" t="s">
        <v>11498</v>
      </c>
      <c r="U6977" s="229" t="s">
        <v>8212</v>
      </c>
      <c r="V6977" s="162"/>
      <c r="W6977" s="162"/>
      <c r="X6977" s="162"/>
      <c r="Y6977" s="166"/>
      <c r="Z6977" s="166"/>
      <c r="AA6977" s="148"/>
      <c r="AB6977" s="148"/>
      <c r="AC6977" s="182" t="e">
        <f t="shared" si="224"/>
        <v>#DIV/0!</v>
      </c>
      <c r="AD6977" s="153" t="e">
        <f t="shared" si="225"/>
        <v>#DIV/0!</v>
      </c>
      <c r="AE6977" s="148"/>
      <c r="AF6977" s="148"/>
      <c r="AG6977" s="162"/>
      <c r="AH6977" s="163"/>
      <c r="AI6977" s="167"/>
      <c r="AJ6977" s="148"/>
      <c r="AK6977" s="148"/>
      <c r="AL6977" s="148"/>
      <c r="AM6977" s="148"/>
      <c r="AN6977" s="148"/>
      <c r="AO6977" s="148"/>
      <c r="AP6977" s="148"/>
      <c r="AQ6977" s="148"/>
      <c r="AR6977" s="148"/>
      <c r="AS6977" s="224" t="s">
        <v>68</v>
      </c>
      <c r="AT6977" s="225" t="str">
        <f>MONTH(B6977)&amp;"/"&amp;YEAR(B6977)</f>
        <v>6/2026</v>
      </c>
      <c r="AU6977" s="225">
        <f>WEEKNUM(B6977)-WEEKNUM(EOMONTH(B6977,-1)+1)+1</f>
        <v>2</v>
      </c>
      <c r="AV6977" s="224" t="str">
        <f>MONTH(R6977)&amp;"/"&amp;YEAR(R6977)</f>
        <v>1/1900</v>
      </c>
      <c r="AW6977" s="224" t="e">
        <f>WEEKNUM(R6977)-WEEKNUM(EOMONTH(R6977,-1)+1)+1</f>
        <v>#NUM!</v>
      </c>
      <c r="AX6977" s="224">
        <f>IF(BB6977="S",IF(Q6977="1. Aceitou o programa",R6977-B6977,0),0)</f>
        <v>0</v>
      </c>
      <c r="AY6977" s="224">
        <f>IF(BB6977="S",IF(AND(S6977&lt;&gt;"",R6977&lt;&gt;""),S6977-R6977,0),0)</f>
        <v>0</v>
      </c>
      <c r="AZ6977" s="224">
        <f>IF(BB6977="S",IF(Q6977="1. Aceitou o programa",IF(OR(X6977="Não se Aplica",X6977=""),IF(OR(W6977="Não se Aplica",W6977=""),0,W6977-V6977),AVERAGE(X6977-W6977,W6977-V6977)),0),0)</f>
        <v>0</v>
      </c>
      <c r="BA6977" s="224">
        <f>IF(BB6977="S",IF(AND(Q6977="1. Aceitou o programa",AH6977="Realizada"),IFERROR(IF(AG6977="",0,AG6977-R6977),0),0),0)</f>
        <v>0</v>
      </c>
      <c r="BB6977" s="224" t="str">
        <f>_xlfn.XLOOKUP(U6977,'Lista Suspensa'!$AA$20:$AA$23,'Lista Suspensa'!$AB$20:$AB$23,"N/A")</f>
        <v>S</v>
      </c>
    </row>
    <row r="6978" spans="1:54" ht="12" customHeight="1">
      <c r="A6978" s="148" t="s">
        <v>54</v>
      </c>
      <c r="B6978" s="162">
        <v>46181</v>
      </c>
      <c r="C6978" s="148" t="s">
        <v>122</v>
      </c>
      <c r="D6978" s="247" t="s">
        <v>11495</v>
      </c>
      <c r="E6978" s="234">
        <v>94801313</v>
      </c>
      <c r="F6978" s="247" t="s">
        <v>11533</v>
      </c>
      <c r="G6978" s="165"/>
      <c r="H6978" s="162"/>
      <c r="I6978" s="165"/>
      <c r="J6978" s="148"/>
      <c r="K6978" s="148"/>
      <c r="L6978" s="148"/>
      <c r="M6978" s="148"/>
      <c r="N6978" s="148"/>
      <c r="O6978" s="163"/>
      <c r="P6978" s="227" t="s">
        <v>60</v>
      </c>
      <c r="Q6978" s="228" t="s">
        <v>11497</v>
      </c>
      <c r="R6978" s="229"/>
      <c r="S6978" s="229"/>
      <c r="T6978" s="229" t="s">
        <v>11498</v>
      </c>
      <c r="U6978" s="229" t="s">
        <v>8212</v>
      </c>
      <c r="V6978" s="162"/>
      <c r="W6978" s="162"/>
      <c r="X6978" s="162"/>
      <c r="Y6978" s="166"/>
      <c r="Z6978" s="166"/>
      <c r="AA6978" s="148"/>
      <c r="AB6978" s="148"/>
      <c r="AC6978" s="182" t="e">
        <f t="shared" si="224"/>
        <v>#DIV/0!</v>
      </c>
      <c r="AD6978" s="153" t="e">
        <f t="shared" si="225"/>
        <v>#DIV/0!</v>
      </c>
      <c r="AE6978" s="148"/>
      <c r="AF6978" s="148"/>
      <c r="AG6978" s="162"/>
      <c r="AH6978" s="163"/>
      <c r="AI6978" s="167"/>
      <c r="AJ6978" s="148"/>
      <c r="AK6978" s="148"/>
      <c r="AL6978" s="148"/>
      <c r="AM6978" s="148"/>
      <c r="AN6978" s="148"/>
      <c r="AO6978" s="148"/>
      <c r="AP6978" s="148"/>
      <c r="AQ6978" s="148"/>
      <c r="AR6978" s="148"/>
      <c r="AS6978" s="224" t="s">
        <v>68</v>
      </c>
      <c r="AT6978" s="225" t="str">
        <f>MONTH(B6978)&amp;"/"&amp;YEAR(B6978)</f>
        <v>6/2026</v>
      </c>
      <c r="AU6978" s="225">
        <f>WEEKNUM(B6978)-WEEKNUM(EOMONTH(B6978,-1)+1)+1</f>
        <v>2</v>
      </c>
      <c r="AV6978" s="224" t="str">
        <f>MONTH(R6978)&amp;"/"&amp;YEAR(R6978)</f>
        <v>1/1900</v>
      </c>
      <c r="AW6978" s="224" t="e">
        <f>WEEKNUM(R6978)-WEEKNUM(EOMONTH(R6978,-1)+1)+1</f>
        <v>#NUM!</v>
      </c>
      <c r="AX6978" s="224">
        <f>IF(BB6978="S",IF(Q6978="1. Aceitou o programa",R6978-B6978,0),0)</f>
        <v>0</v>
      </c>
      <c r="AY6978" s="224">
        <f>IF(BB6978="S",IF(AND(S6978&lt;&gt;"",R6978&lt;&gt;""),S6978-R6978,0),0)</f>
        <v>0</v>
      </c>
      <c r="AZ6978" s="224">
        <f>IF(BB6978="S",IF(Q6978="1. Aceitou o programa",IF(OR(X6978="Não se Aplica",X6978=""),IF(OR(W6978="Não se Aplica",W6978=""),0,W6978-V6978),AVERAGE(X6978-W6978,W6978-V6978)),0),0)</f>
        <v>0</v>
      </c>
      <c r="BA6978" s="224">
        <f>IF(BB6978="S",IF(AND(Q6978="1. Aceitou o programa",AH6978="Realizada"),IFERROR(IF(AG6978="",0,AG6978-R6978),0),0),0)</f>
        <v>0</v>
      </c>
      <c r="BB6978" s="224" t="str">
        <f>_xlfn.XLOOKUP(U6978,'Lista Suspensa'!$AA$20:$AA$23,'Lista Suspensa'!$AB$20:$AB$23,"N/A")</f>
        <v>S</v>
      </c>
    </row>
    <row r="6979" spans="1:54" ht="12" customHeight="1">
      <c r="A6979" s="148" t="s">
        <v>54</v>
      </c>
      <c r="B6979" s="162">
        <v>46181</v>
      </c>
      <c r="C6979" s="148" t="s">
        <v>122</v>
      </c>
      <c r="D6979" s="247" t="s">
        <v>11495</v>
      </c>
      <c r="E6979" s="234">
        <v>93696528</v>
      </c>
      <c r="F6979" s="247" t="s">
        <v>11534</v>
      </c>
      <c r="G6979" s="165"/>
      <c r="H6979" s="162"/>
      <c r="I6979" s="165"/>
      <c r="J6979" s="148"/>
      <c r="K6979" s="148"/>
      <c r="L6979" s="148"/>
      <c r="M6979" s="148"/>
      <c r="N6979" s="148"/>
      <c r="O6979" s="163"/>
      <c r="P6979" s="227" t="s">
        <v>60</v>
      </c>
      <c r="Q6979" s="228" t="s">
        <v>11497</v>
      </c>
      <c r="R6979" s="229"/>
      <c r="S6979" s="229"/>
      <c r="T6979" s="229" t="s">
        <v>11498</v>
      </c>
      <c r="U6979" s="229" t="s">
        <v>8212</v>
      </c>
      <c r="V6979" s="162"/>
      <c r="W6979" s="162"/>
      <c r="X6979" s="162"/>
      <c r="Y6979" s="166"/>
      <c r="Z6979" s="166"/>
      <c r="AA6979" s="148"/>
      <c r="AB6979" s="148"/>
      <c r="AC6979" s="182" t="e">
        <f t="shared" si="224"/>
        <v>#DIV/0!</v>
      </c>
      <c r="AD6979" s="153" t="e">
        <f t="shared" si="225"/>
        <v>#DIV/0!</v>
      </c>
      <c r="AE6979" s="148"/>
      <c r="AF6979" s="148"/>
      <c r="AG6979" s="162"/>
      <c r="AH6979" s="163"/>
      <c r="AI6979" s="167"/>
      <c r="AJ6979" s="148"/>
      <c r="AK6979" s="148"/>
      <c r="AL6979" s="148"/>
      <c r="AM6979" s="148"/>
      <c r="AN6979" s="148"/>
      <c r="AO6979" s="148"/>
      <c r="AP6979" s="148"/>
      <c r="AQ6979" s="148"/>
      <c r="AR6979" s="148"/>
      <c r="AS6979" s="224" t="s">
        <v>68</v>
      </c>
      <c r="AT6979" s="225" t="str">
        <f>MONTH(B6979)&amp;"/"&amp;YEAR(B6979)</f>
        <v>6/2026</v>
      </c>
      <c r="AU6979" s="225">
        <f>WEEKNUM(B6979)-WEEKNUM(EOMONTH(B6979,-1)+1)+1</f>
        <v>2</v>
      </c>
      <c r="AV6979" s="224" t="str">
        <f>MONTH(R6979)&amp;"/"&amp;YEAR(R6979)</f>
        <v>1/1900</v>
      </c>
      <c r="AW6979" s="224" t="e">
        <f>WEEKNUM(R6979)-WEEKNUM(EOMONTH(R6979,-1)+1)+1</f>
        <v>#NUM!</v>
      </c>
      <c r="AX6979" s="224">
        <f>IF(BB6979="S",IF(Q6979="1. Aceitou o programa",R6979-B6979,0),0)</f>
        <v>0</v>
      </c>
      <c r="AY6979" s="224">
        <f>IF(BB6979="S",IF(AND(S6979&lt;&gt;"",R6979&lt;&gt;""),S6979-R6979,0),0)</f>
        <v>0</v>
      </c>
      <c r="AZ6979" s="224">
        <f>IF(BB6979="S",IF(Q6979="1. Aceitou o programa",IF(OR(X6979="Não se Aplica",X6979=""),IF(OR(W6979="Não se Aplica",W6979=""),0,W6979-V6979),AVERAGE(X6979-W6979,W6979-V6979)),0),0)</f>
        <v>0</v>
      </c>
      <c r="BA6979" s="224">
        <f>IF(BB6979="S",IF(AND(Q6979="1. Aceitou o programa",AH6979="Realizada"),IFERROR(IF(AG6979="",0,AG6979-R6979),0),0),0)</f>
        <v>0</v>
      </c>
      <c r="BB6979" s="224" t="str">
        <f>_xlfn.XLOOKUP(U6979,'Lista Suspensa'!$AA$20:$AA$23,'Lista Suspensa'!$AB$20:$AB$23,"N/A")</f>
        <v>S</v>
      </c>
    </row>
    <row r="6980" spans="1:54" ht="12" customHeight="1">
      <c r="A6980" s="148" t="s">
        <v>54</v>
      </c>
      <c r="B6980" s="162">
        <v>46181</v>
      </c>
      <c r="C6980" s="148" t="s">
        <v>122</v>
      </c>
      <c r="D6980" s="247" t="s">
        <v>11495</v>
      </c>
      <c r="E6980" s="234">
        <v>93693533</v>
      </c>
      <c r="F6980" s="247" t="s">
        <v>11535</v>
      </c>
      <c r="G6980" s="165"/>
      <c r="H6980" s="162"/>
      <c r="I6980" s="165"/>
      <c r="J6980" s="148"/>
      <c r="K6980" s="148"/>
      <c r="L6980" s="148"/>
      <c r="M6980" s="148"/>
      <c r="N6980" s="148"/>
      <c r="O6980" s="163"/>
      <c r="P6980" s="227" t="s">
        <v>60</v>
      </c>
      <c r="Q6980" s="228" t="s">
        <v>11497</v>
      </c>
      <c r="R6980" s="229"/>
      <c r="S6980" s="229"/>
      <c r="T6980" s="229" t="s">
        <v>11498</v>
      </c>
      <c r="U6980" s="229" t="s">
        <v>8212</v>
      </c>
      <c r="V6980" s="162"/>
      <c r="W6980" s="162"/>
      <c r="X6980" s="162"/>
      <c r="Y6980" s="166"/>
      <c r="Z6980" s="166"/>
      <c r="AA6980" s="148"/>
      <c r="AB6980" s="148"/>
      <c r="AC6980" s="182" t="e">
        <f t="shared" si="224"/>
        <v>#DIV/0!</v>
      </c>
      <c r="AD6980" s="153" t="e">
        <f t="shared" si="225"/>
        <v>#DIV/0!</v>
      </c>
      <c r="AE6980" s="148"/>
      <c r="AF6980" s="148"/>
      <c r="AG6980" s="162"/>
      <c r="AH6980" s="163"/>
      <c r="AI6980" s="167"/>
      <c r="AJ6980" s="148"/>
      <c r="AK6980" s="148"/>
      <c r="AL6980" s="148"/>
      <c r="AM6980" s="148"/>
      <c r="AN6980" s="148"/>
      <c r="AO6980" s="148"/>
      <c r="AP6980" s="148"/>
      <c r="AQ6980" s="148"/>
      <c r="AR6980" s="148"/>
      <c r="AS6980" s="224" t="s">
        <v>68</v>
      </c>
      <c r="AT6980" s="225" t="str">
        <f>MONTH(B6980)&amp;"/"&amp;YEAR(B6980)</f>
        <v>6/2026</v>
      </c>
      <c r="AU6980" s="225">
        <f>WEEKNUM(B6980)-WEEKNUM(EOMONTH(B6980,-1)+1)+1</f>
        <v>2</v>
      </c>
      <c r="AV6980" s="224" t="str">
        <f>MONTH(R6980)&amp;"/"&amp;YEAR(R6980)</f>
        <v>1/1900</v>
      </c>
      <c r="AW6980" s="224" t="e">
        <f>WEEKNUM(R6980)-WEEKNUM(EOMONTH(R6980,-1)+1)+1</f>
        <v>#NUM!</v>
      </c>
      <c r="AX6980" s="224">
        <f>IF(BB6980="S",IF(Q6980="1. Aceitou o programa",R6980-B6980,0),0)</f>
        <v>0</v>
      </c>
      <c r="AY6980" s="224">
        <f>IF(BB6980="S",IF(AND(S6980&lt;&gt;"",R6980&lt;&gt;""),S6980-R6980,0),0)</f>
        <v>0</v>
      </c>
      <c r="AZ6980" s="224">
        <f>IF(BB6980="S",IF(Q6980="1. Aceitou o programa",IF(OR(X6980="Não se Aplica",X6980=""),IF(OR(W6980="Não se Aplica",W6980=""),0,W6980-V6980),AVERAGE(X6980-W6980,W6980-V6980)),0),0)</f>
        <v>0</v>
      </c>
      <c r="BA6980" s="224">
        <f>IF(BB6980="S",IF(AND(Q6980="1. Aceitou o programa",AH6980="Realizada"),IFERROR(IF(AG6980="",0,AG6980-R6980),0),0),0)</f>
        <v>0</v>
      </c>
      <c r="BB6980" s="224" t="str">
        <f>_xlfn.XLOOKUP(U6980,'Lista Suspensa'!$AA$20:$AA$23,'Lista Suspensa'!$AB$20:$AB$23,"N/A")</f>
        <v>S</v>
      </c>
    </row>
    <row r="6981" spans="1:54" ht="12" customHeight="1">
      <c r="A6981" s="148" t="s">
        <v>54</v>
      </c>
      <c r="B6981" s="162">
        <v>46181</v>
      </c>
      <c r="C6981" s="148" t="s">
        <v>122</v>
      </c>
      <c r="D6981" s="247" t="s">
        <v>11495</v>
      </c>
      <c r="E6981" s="234">
        <v>86576888</v>
      </c>
      <c r="F6981" s="247" t="s">
        <v>11536</v>
      </c>
      <c r="G6981" s="165"/>
      <c r="H6981" s="162"/>
      <c r="I6981" s="165"/>
      <c r="J6981" s="148"/>
      <c r="K6981" s="148"/>
      <c r="L6981" s="148"/>
      <c r="M6981" s="148"/>
      <c r="N6981" s="148"/>
      <c r="O6981" s="163"/>
      <c r="P6981" s="227" t="s">
        <v>60</v>
      </c>
      <c r="Q6981" s="228" t="s">
        <v>11497</v>
      </c>
      <c r="R6981" s="229"/>
      <c r="S6981" s="229"/>
      <c r="T6981" s="229" t="s">
        <v>11498</v>
      </c>
      <c r="U6981" s="229" t="s">
        <v>8212</v>
      </c>
      <c r="V6981" s="162"/>
      <c r="W6981" s="162"/>
      <c r="X6981" s="162"/>
      <c r="Y6981" s="166"/>
      <c r="Z6981" s="166"/>
      <c r="AA6981" s="148"/>
      <c r="AB6981" s="148"/>
      <c r="AC6981" s="182" t="e">
        <f t="shared" si="224"/>
        <v>#DIV/0!</v>
      </c>
      <c r="AD6981" s="153" t="e">
        <f t="shared" si="225"/>
        <v>#DIV/0!</v>
      </c>
      <c r="AE6981" s="148"/>
      <c r="AF6981" s="148"/>
      <c r="AG6981" s="162"/>
      <c r="AH6981" s="163"/>
      <c r="AI6981" s="167"/>
      <c r="AJ6981" s="148"/>
      <c r="AK6981" s="148"/>
      <c r="AL6981" s="148"/>
      <c r="AM6981" s="148"/>
      <c r="AN6981" s="148"/>
      <c r="AO6981" s="148"/>
      <c r="AP6981" s="148"/>
      <c r="AQ6981" s="148"/>
      <c r="AR6981" s="148"/>
      <c r="AS6981" s="224" t="s">
        <v>68</v>
      </c>
      <c r="AT6981" s="225" t="str">
        <f>MONTH(B6981)&amp;"/"&amp;YEAR(B6981)</f>
        <v>6/2026</v>
      </c>
      <c r="AU6981" s="225">
        <f>WEEKNUM(B6981)-WEEKNUM(EOMONTH(B6981,-1)+1)+1</f>
        <v>2</v>
      </c>
      <c r="AV6981" s="224" t="str">
        <f>MONTH(R6981)&amp;"/"&amp;YEAR(R6981)</f>
        <v>1/1900</v>
      </c>
      <c r="AW6981" s="224" t="e">
        <f>WEEKNUM(R6981)-WEEKNUM(EOMONTH(R6981,-1)+1)+1</f>
        <v>#NUM!</v>
      </c>
      <c r="AX6981" s="224">
        <f>IF(BB6981="S",IF(Q6981="1. Aceitou o programa",R6981-B6981,0),0)</f>
        <v>0</v>
      </c>
      <c r="AY6981" s="224">
        <f>IF(BB6981="S",IF(AND(S6981&lt;&gt;"",R6981&lt;&gt;""),S6981-R6981,0),0)</f>
        <v>0</v>
      </c>
      <c r="AZ6981" s="224">
        <f>IF(BB6981="S",IF(Q6981="1. Aceitou o programa",IF(OR(X6981="Não se Aplica",X6981=""),IF(OR(W6981="Não se Aplica",W6981=""),0,W6981-V6981),AVERAGE(X6981-W6981,W6981-V6981)),0),0)</f>
        <v>0</v>
      </c>
      <c r="BA6981" s="224">
        <f>IF(BB6981="S",IF(AND(Q6981="1. Aceitou o programa",AH6981="Realizada"),IFERROR(IF(AG6981="",0,AG6981-R6981),0),0),0)</f>
        <v>0</v>
      </c>
      <c r="BB6981" s="224" t="str">
        <f>_xlfn.XLOOKUP(U6981,'Lista Suspensa'!$AA$20:$AA$23,'Lista Suspensa'!$AB$20:$AB$23,"N/A")</f>
        <v>S</v>
      </c>
    </row>
    <row r="6982" spans="1:54" ht="12" customHeight="1">
      <c r="A6982" s="148" t="s">
        <v>54</v>
      </c>
      <c r="B6982" s="162">
        <v>46181</v>
      </c>
      <c r="C6982" s="148" t="s">
        <v>122</v>
      </c>
      <c r="D6982" s="247" t="s">
        <v>11495</v>
      </c>
      <c r="E6982" s="234">
        <v>93189585</v>
      </c>
      <c r="F6982" s="247" t="s">
        <v>11537</v>
      </c>
      <c r="G6982" s="165"/>
      <c r="H6982" s="162"/>
      <c r="I6982" s="165"/>
      <c r="J6982" s="148"/>
      <c r="K6982" s="148"/>
      <c r="L6982" s="148"/>
      <c r="M6982" s="148"/>
      <c r="N6982" s="148"/>
      <c r="O6982" s="163"/>
      <c r="P6982" s="227" t="s">
        <v>60</v>
      </c>
      <c r="Q6982" s="228" t="s">
        <v>11497</v>
      </c>
      <c r="R6982" s="229"/>
      <c r="S6982" s="229"/>
      <c r="T6982" s="229" t="s">
        <v>11498</v>
      </c>
      <c r="U6982" s="229" t="s">
        <v>8212</v>
      </c>
      <c r="V6982" s="162"/>
      <c r="W6982" s="162"/>
      <c r="X6982" s="162"/>
      <c r="Y6982" s="166"/>
      <c r="Z6982" s="166"/>
      <c r="AA6982" s="148"/>
      <c r="AB6982" s="148"/>
      <c r="AC6982" s="182" t="e">
        <f t="shared" si="224"/>
        <v>#DIV/0!</v>
      </c>
      <c r="AD6982" s="153" t="e">
        <f t="shared" si="225"/>
        <v>#DIV/0!</v>
      </c>
      <c r="AE6982" s="148"/>
      <c r="AF6982" s="148"/>
      <c r="AG6982" s="162"/>
      <c r="AH6982" s="163"/>
      <c r="AI6982" s="167"/>
      <c r="AJ6982" s="148"/>
      <c r="AK6982" s="148"/>
      <c r="AL6982" s="148"/>
      <c r="AM6982" s="148"/>
      <c r="AN6982" s="148"/>
      <c r="AO6982" s="148"/>
      <c r="AP6982" s="148"/>
      <c r="AQ6982" s="148"/>
      <c r="AR6982" s="148"/>
      <c r="AS6982" s="224" t="s">
        <v>68</v>
      </c>
      <c r="AT6982" s="225" t="str">
        <f>MONTH(B6982)&amp;"/"&amp;YEAR(B6982)</f>
        <v>6/2026</v>
      </c>
      <c r="AU6982" s="225">
        <f>WEEKNUM(B6982)-WEEKNUM(EOMONTH(B6982,-1)+1)+1</f>
        <v>2</v>
      </c>
      <c r="AV6982" s="224" t="str">
        <f>MONTH(R6982)&amp;"/"&amp;YEAR(R6982)</f>
        <v>1/1900</v>
      </c>
      <c r="AW6982" s="224" t="e">
        <f>WEEKNUM(R6982)-WEEKNUM(EOMONTH(R6982,-1)+1)+1</f>
        <v>#NUM!</v>
      </c>
      <c r="AX6982" s="224">
        <f>IF(BB6982="S",IF(Q6982="1. Aceitou o programa",R6982-B6982,0),0)</f>
        <v>0</v>
      </c>
      <c r="AY6982" s="224">
        <f>IF(BB6982="S",IF(AND(S6982&lt;&gt;"",R6982&lt;&gt;""),S6982-R6982,0),0)</f>
        <v>0</v>
      </c>
      <c r="AZ6982" s="224">
        <f>IF(BB6982="S",IF(Q6982="1. Aceitou o programa",IF(OR(X6982="Não se Aplica",X6982=""),IF(OR(W6982="Não se Aplica",W6982=""),0,W6982-V6982),AVERAGE(X6982-W6982,W6982-V6982)),0),0)</f>
        <v>0</v>
      </c>
      <c r="BA6982" s="224">
        <f>IF(BB6982="S",IF(AND(Q6982="1. Aceitou o programa",AH6982="Realizada"),IFERROR(IF(AG6982="",0,AG6982-R6982),0),0),0)</f>
        <v>0</v>
      </c>
      <c r="BB6982" s="224" t="str">
        <f>_xlfn.XLOOKUP(U6982,'Lista Suspensa'!$AA$20:$AA$23,'Lista Suspensa'!$AB$20:$AB$23,"N/A")</f>
        <v>S</v>
      </c>
    </row>
    <row r="6983" spans="1:54" ht="12" customHeight="1">
      <c r="A6983" s="148" t="s">
        <v>54</v>
      </c>
      <c r="B6983" s="162">
        <v>46181</v>
      </c>
      <c r="C6983" s="148" t="s">
        <v>122</v>
      </c>
      <c r="D6983" s="247" t="s">
        <v>11495</v>
      </c>
      <c r="E6983" s="234">
        <v>93734652</v>
      </c>
      <c r="F6983" s="247" t="s">
        <v>11538</v>
      </c>
      <c r="G6983" s="165"/>
      <c r="H6983" s="162"/>
      <c r="I6983" s="165"/>
      <c r="J6983" s="148"/>
      <c r="K6983" s="148"/>
      <c r="L6983" s="148"/>
      <c r="M6983" s="148"/>
      <c r="N6983" s="148"/>
      <c r="O6983" s="163"/>
      <c r="P6983" s="227" t="s">
        <v>60</v>
      </c>
      <c r="Q6983" s="228" t="s">
        <v>11497</v>
      </c>
      <c r="R6983" s="229"/>
      <c r="S6983" s="229"/>
      <c r="T6983" s="229" t="s">
        <v>11498</v>
      </c>
      <c r="U6983" s="229" t="s">
        <v>8212</v>
      </c>
      <c r="V6983" s="162"/>
      <c r="W6983" s="162"/>
      <c r="X6983" s="162"/>
      <c r="Y6983" s="166"/>
      <c r="Z6983" s="166"/>
      <c r="AA6983" s="148"/>
      <c r="AB6983" s="148"/>
      <c r="AC6983" s="182" t="e">
        <f t="shared" si="224"/>
        <v>#DIV/0!</v>
      </c>
      <c r="AD6983" s="153" t="e">
        <f t="shared" si="225"/>
        <v>#DIV/0!</v>
      </c>
      <c r="AE6983" s="148"/>
      <c r="AF6983" s="153" t="s">
        <v>161</v>
      </c>
      <c r="AG6983" s="162" t="s">
        <v>11539</v>
      </c>
      <c r="AH6983" s="163"/>
      <c r="AI6983" s="167"/>
      <c r="AJ6983" s="148"/>
      <c r="AK6983" s="148"/>
      <c r="AL6983" s="148"/>
      <c r="AM6983" s="148"/>
      <c r="AN6983" s="148"/>
      <c r="AO6983" s="148"/>
      <c r="AP6983" s="148"/>
      <c r="AQ6983" s="148"/>
      <c r="AR6983" s="148"/>
      <c r="AS6983" s="224" t="s">
        <v>68</v>
      </c>
      <c r="AT6983" s="225" t="str">
        <f>MONTH(B6983)&amp;"/"&amp;YEAR(B6983)</f>
        <v>6/2026</v>
      </c>
      <c r="AU6983" s="225">
        <f>WEEKNUM(B6983)-WEEKNUM(EOMONTH(B6983,-1)+1)+1</f>
        <v>2</v>
      </c>
      <c r="AV6983" s="224" t="str">
        <f>MONTH(R6983)&amp;"/"&amp;YEAR(R6983)</f>
        <v>1/1900</v>
      </c>
      <c r="AW6983" s="224" t="e">
        <f>WEEKNUM(R6983)-WEEKNUM(EOMONTH(R6983,-1)+1)+1</f>
        <v>#NUM!</v>
      </c>
      <c r="AX6983" s="224">
        <f>IF(BB6983="S",IF(Q6983="1. Aceitou o programa",R6983-B6983,0),0)</f>
        <v>0</v>
      </c>
      <c r="AY6983" s="224">
        <f>IF(BB6983="S",IF(AND(S6983&lt;&gt;"",R6983&lt;&gt;""),S6983-R6983,0),0)</f>
        <v>0</v>
      </c>
      <c r="AZ6983" s="224">
        <f>IF(BB6983="S",IF(Q6983="1. Aceitou o programa",IF(OR(X6983="Não se Aplica",X6983=""),IF(OR(W6983="Não se Aplica",W6983=""),0,W6983-V6983),AVERAGE(X6983-W6983,W6983-V6983)),0),0)</f>
        <v>0</v>
      </c>
      <c r="BA6983" s="224">
        <f>IF(BB6983="S",IF(AND(Q6983="1. Aceitou o programa",AH6983="Realizada"),IFERROR(IF(AG6983="",0,AG6983-R6983),0),0),0)</f>
        <v>0</v>
      </c>
      <c r="BB6983" s="224" t="str">
        <f>_xlfn.XLOOKUP(U6983,'Lista Suspensa'!$AA$20:$AA$23,'Lista Suspensa'!$AB$20:$AB$23,"N/A")</f>
        <v>S</v>
      </c>
    </row>
    <row r="6984" spans="1:54" ht="12" customHeight="1">
      <c r="A6984" s="148" t="s">
        <v>54</v>
      </c>
      <c r="B6984" s="162">
        <v>46181</v>
      </c>
      <c r="C6984" s="148" t="s">
        <v>122</v>
      </c>
      <c r="D6984" s="247" t="s">
        <v>11495</v>
      </c>
      <c r="E6984" s="234">
        <v>93736867</v>
      </c>
      <c r="F6984" s="247" t="s">
        <v>11540</v>
      </c>
      <c r="G6984" s="165"/>
      <c r="H6984" s="162"/>
      <c r="I6984" s="165"/>
      <c r="J6984" s="148"/>
      <c r="K6984" s="148"/>
      <c r="L6984" s="148"/>
      <c r="M6984" s="148"/>
      <c r="N6984" s="148"/>
      <c r="O6984" s="163"/>
      <c r="P6984" s="227" t="s">
        <v>60</v>
      </c>
      <c r="Q6984" s="228" t="s">
        <v>11497</v>
      </c>
      <c r="R6984" s="229"/>
      <c r="S6984" s="229"/>
      <c r="T6984" s="229" t="s">
        <v>11498</v>
      </c>
      <c r="U6984" s="229" t="s">
        <v>8212</v>
      </c>
      <c r="V6984" s="162"/>
      <c r="W6984" s="162"/>
      <c r="X6984" s="162"/>
      <c r="Y6984" s="166"/>
      <c r="Z6984" s="166"/>
      <c r="AA6984" s="148"/>
      <c r="AB6984" s="148"/>
      <c r="AC6984" s="182" t="e">
        <f t="shared" si="224"/>
        <v>#DIV/0!</v>
      </c>
      <c r="AD6984" s="153" t="e">
        <f t="shared" si="225"/>
        <v>#DIV/0!</v>
      </c>
      <c r="AE6984" s="148"/>
      <c r="AF6984" s="148"/>
      <c r="AG6984" s="162"/>
      <c r="AH6984" s="163"/>
      <c r="AI6984" s="167"/>
      <c r="AJ6984" s="148"/>
      <c r="AK6984" s="148"/>
      <c r="AL6984" s="148"/>
      <c r="AM6984" s="148"/>
      <c r="AN6984" s="148"/>
      <c r="AO6984" s="148"/>
      <c r="AP6984" s="148"/>
      <c r="AQ6984" s="148"/>
      <c r="AR6984" s="148"/>
      <c r="AS6984" s="224" t="s">
        <v>68</v>
      </c>
      <c r="AT6984" s="225" t="str">
        <f>MONTH(B6984)&amp;"/"&amp;YEAR(B6984)</f>
        <v>6/2026</v>
      </c>
      <c r="AU6984" s="225">
        <f>WEEKNUM(B6984)-WEEKNUM(EOMONTH(B6984,-1)+1)+1</f>
        <v>2</v>
      </c>
      <c r="AV6984" s="224" t="str">
        <f>MONTH(R6984)&amp;"/"&amp;YEAR(R6984)</f>
        <v>1/1900</v>
      </c>
      <c r="AW6984" s="224" t="e">
        <f>WEEKNUM(R6984)-WEEKNUM(EOMONTH(R6984,-1)+1)+1</f>
        <v>#NUM!</v>
      </c>
      <c r="AX6984" s="224">
        <f>IF(BB6984="S",IF(Q6984="1. Aceitou o programa",R6984-B6984,0),0)</f>
        <v>0</v>
      </c>
      <c r="AY6984" s="224">
        <f>IF(BB6984="S",IF(AND(S6984&lt;&gt;"",R6984&lt;&gt;""),S6984-R6984,0),0)</f>
        <v>0</v>
      </c>
      <c r="AZ6984" s="224">
        <f>IF(BB6984="S",IF(Q6984="1. Aceitou o programa",IF(OR(X6984="Não se Aplica",X6984=""),IF(OR(W6984="Não se Aplica",W6984=""),0,W6984-V6984),AVERAGE(X6984-W6984,W6984-V6984)),0),0)</f>
        <v>0</v>
      </c>
      <c r="BA6984" s="224">
        <f>IF(BB6984="S",IF(AND(Q6984="1. Aceitou o programa",AH6984="Realizada"),IFERROR(IF(AG6984="",0,AG6984-R6984),0),0),0)</f>
        <v>0</v>
      </c>
      <c r="BB6984" s="224" t="str">
        <f>_xlfn.XLOOKUP(U6984,'Lista Suspensa'!$AA$20:$AA$23,'Lista Suspensa'!$AB$20:$AB$23,"N/A")</f>
        <v>S</v>
      </c>
    </row>
    <row r="6985" spans="1:54" ht="12" customHeight="1">
      <c r="A6985" s="148" t="s">
        <v>54</v>
      </c>
      <c r="B6985" s="162">
        <v>46181</v>
      </c>
      <c r="C6985" s="148" t="s">
        <v>122</v>
      </c>
      <c r="D6985" s="247" t="s">
        <v>11495</v>
      </c>
      <c r="E6985" s="234">
        <v>885175247</v>
      </c>
      <c r="F6985" s="247" t="s">
        <v>11541</v>
      </c>
      <c r="G6985" s="165"/>
      <c r="H6985" s="162"/>
      <c r="I6985" s="165"/>
      <c r="J6985" s="148"/>
      <c r="K6985" s="148"/>
      <c r="L6985" s="148"/>
      <c r="M6985" s="148"/>
      <c r="N6985" s="148"/>
      <c r="O6985" s="163"/>
      <c r="P6985" s="227" t="s">
        <v>60</v>
      </c>
      <c r="Q6985" s="228" t="s">
        <v>11497</v>
      </c>
      <c r="R6985" s="229"/>
      <c r="S6985" s="229"/>
      <c r="T6985" s="229" t="s">
        <v>11498</v>
      </c>
      <c r="U6985" s="229" t="s">
        <v>8212</v>
      </c>
      <c r="V6985" s="162"/>
      <c r="W6985" s="162"/>
      <c r="X6985" s="162"/>
      <c r="Y6985" s="166"/>
      <c r="Z6985" s="166"/>
      <c r="AA6985" s="148"/>
      <c r="AB6985" s="148"/>
      <c r="AC6985" s="182" t="e">
        <f t="shared" si="224"/>
        <v>#DIV/0!</v>
      </c>
      <c r="AD6985" s="153" t="e">
        <f t="shared" si="225"/>
        <v>#DIV/0!</v>
      </c>
      <c r="AE6985" s="148"/>
      <c r="AF6985" s="148"/>
      <c r="AG6985" s="162"/>
      <c r="AH6985" s="163"/>
      <c r="AI6985" s="167"/>
      <c r="AJ6985" s="148"/>
      <c r="AK6985" s="148"/>
      <c r="AL6985" s="148"/>
      <c r="AM6985" s="148"/>
      <c r="AN6985" s="148"/>
      <c r="AO6985" s="148"/>
      <c r="AP6985" s="148"/>
      <c r="AQ6985" s="148"/>
      <c r="AR6985" s="148"/>
      <c r="AS6985" s="224" t="s">
        <v>68</v>
      </c>
      <c r="AT6985" s="225" t="str">
        <f>MONTH(B6985)&amp;"/"&amp;YEAR(B6985)</f>
        <v>6/2026</v>
      </c>
      <c r="AU6985" s="225">
        <f>WEEKNUM(B6985)-WEEKNUM(EOMONTH(B6985,-1)+1)+1</f>
        <v>2</v>
      </c>
      <c r="AV6985" s="224" t="str">
        <f>MONTH(R6985)&amp;"/"&amp;YEAR(R6985)</f>
        <v>1/1900</v>
      </c>
      <c r="AW6985" s="224" t="e">
        <f>WEEKNUM(R6985)-WEEKNUM(EOMONTH(R6985,-1)+1)+1</f>
        <v>#NUM!</v>
      </c>
      <c r="AX6985" s="224">
        <f>IF(BB6985="S",IF(Q6985="1. Aceitou o programa",R6985-B6985,0),0)</f>
        <v>0</v>
      </c>
      <c r="AY6985" s="224">
        <f>IF(BB6985="S",IF(AND(S6985&lt;&gt;"",R6985&lt;&gt;""),S6985-R6985,0),0)</f>
        <v>0</v>
      </c>
      <c r="AZ6985" s="224">
        <f>IF(BB6985="S",IF(Q6985="1. Aceitou o programa",IF(OR(X6985="Não se Aplica",X6985=""),IF(OR(W6985="Não se Aplica",W6985=""),0,W6985-V6985),AVERAGE(X6985-W6985,W6985-V6985)),0),0)</f>
        <v>0</v>
      </c>
      <c r="BA6985" s="224">
        <f>IF(BB6985="S",IF(AND(Q6985="1. Aceitou o programa",AH6985="Realizada"),IFERROR(IF(AG6985="",0,AG6985-R6985),0),0),0)</f>
        <v>0</v>
      </c>
      <c r="BB6985" s="224" t="str">
        <f>_xlfn.XLOOKUP(U6985,'Lista Suspensa'!$AA$20:$AA$23,'Lista Suspensa'!$AB$20:$AB$23,"N/A")</f>
        <v>S</v>
      </c>
    </row>
    <row r="6986" spans="1:54" ht="12" customHeight="1">
      <c r="A6986" s="148" t="s">
        <v>54</v>
      </c>
      <c r="B6986" s="162">
        <v>46181</v>
      </c>
      <c r="C6986" s="148" t="s">
        <v>122</v>
      </c>
      <c r="D6986" s="247" t="s">
        <v>11495</v>
      </c>
      <c r="E6986" s="234">
        <v>93850065</v>
      </c>
      <c r="F6986" s="247" t="s">
        <v>11542</v>
      </c>
      <c r="G6986" s="165"/>
      <c r="H6986" s="162"/>
      <c r="I6986" s="165"/>
      <c r="J6986" s="148"/>
      <c r="K6986" s="148"/>
      <c r="L6986" s="148"/>
      <c r="M6986" s="148"/>
      <c r="N6986" s="148"/>
      <c r="O6986" s="163"/>
      <c r="P6986" s="227" t="s">
        <v>60</v>
      </c>
      <c r="Q6986" s="228" t="s">
        <v>11497</v>
      </c>
      <c r="R6986" s="229"/>
      <c r="S6986" s="229"/>
      <c r="T6986" s="229" t="s">
        <v>11498</v>
      </c>
      <c r="U6986" s="229" t="s">
        <v>8212</v>
      </c>
      <c r="V6986" s="162"/>
      <c r="W6986" s="162"/>
      <c r="X6986" s="162"/>
      <c r="Y6986" s="166"/>
      <c r="Z6986" s="166"/>
      <c r="AA6986" s="148"/>
      <c r="AB6986" s="148"/>
      <c r="AC6986" s="182" t="e">
        <f t="shared" si="224"/>
        <v>#DIV/0!</v>
      </c>
      <c r="AD6986" s="153" t="e">
        <f t="shared" si="225"/>
        <v>#DIV/0!</v>
      </c>
      <c r="AE6986" s="148"/>
      <c r="AF6986" s="148"/>
      <c r="AG6986" s="162"/>
      <c r="AH6986" s="163"/>
      <c r="AI6986" s="167"/>
      <c r="AJ6986" s="148"/>
      <c r="AK6986" s="148"/>
      <c r="AL6986" s="148"/>
      <c r="AM6986" s="148"/>
      <c r="AN6986" s="148"/>
      <c r="AO6986" s="148"/>
      <c r="AP6986" s="148"/>
      <c r="AQ6986" s="148"/>
      <c r="AR6986" s="148"/>
      <c r="AS6986" s="224" t="s">
        <v>68</v>
      </c>
      <c r="AT6986" s="225" t="str">
        <f>MONTH(B6986)&amp;"/"&amp;YEAR(B6986)</f>
        <v>6/2026</v>
      </c>
      <c r="AU6986" s="225">
        <f>WEEKNUM(B6986)-WEEKNUM(EOMONTH(B6986,-1)+1)+1</f>
        <v>2</v>
      </c>
      <c r="AV6986" s="224" t="str">
        <f>MONTH(R6986)&amp;"/"&amp;YEAR(R6986)</f>
        <v>1/1900</v>
      </c>
      <c r="AW6986" s="224" t="e">
        <f>WEEKNUM(R6986)-WEEKNUM(EOMONTH(R6986,-1)+1)+1</f>
        <v>#NUM!</v>
      </c>
      <c r="AX6986" s="224">
        <f>IF(BB6986="S",IF(Q6986="1. Aceitou o programa",R6986-B6986,0),0)</f>
        <v>0</v>
      </c>
      <c r="AY6986" s="224">
        <f>IF(BB6986="S",IF(AND(S6986&lt;&gt;"",R6986&lt;&gt;""),S6986-R6986,0),0)</f>
        <v>0</v>
      </c>
      <c r="AZ6986" s="224">
        <f>IF(BB6986="S",IF(Q6986="1. Aceitou o programa",IF(OR(X6986="Não se Aplica",X6986=""),IF(OR(W6986="Não se Aplica",W6986=""),0,W6986-V6986),AVERAGE(X6986-W6986,W6986-V6986)),0),0)</f>
        <v>0</v>
      </c>
      <c r="BA6986" s="224">
        <f>IF(BB6986="S",IF(AND(Q6986="1. Aceitou o programa",AH6986="Realizada"),IFERROR(IF(AG6986="",0,AG6986-R6986),0),0),0)</f>
        <v>0</v>
      </c>
      <c r="BB6986" s="224" t="str">
        <f>_xlfn.XLOOKUP(U6986,'Lista Suspensa'!$AA$20:$AA$23,'Lista Suspensa'!$AB$20:$AB$23,"N/A")</f>
        <v>S</v>
      </c>
    </row>
    <row r="6987" spans="1:54" ht="12" customHeight="1">
      <c r="A6987" s="148" t="s">
        <v>54</v>
      </c>
      <c r="B6987" s="162">
        <v>46181</v>
      </c>
      <c r="C6987" s="148" t="s">
        <v>122</v>
      </c>
      <c r="D6987" s="247" t="s">
        <v>11495</v>
      </c>
      <c r="E6987" s="234">
        <v>92840550</v>
      </c>
      <c r="F6987" s="247" t="s">
        <v>11543</v>
      </c>
      <c r="G6987" s="165"/>
      <c r="H6987" s="162"/>
      <c r="I6987" s="165"/>
      <c r="J6987" s="148"/>
      <c r="K6987" s="148"/>
      <c r="L6987" s="148"/>
      <c r="M6987" s="148"/>
      <c r="N6987" s="148"/>
      <c r="O6987" s="163"/>
      <c r="P6987" s="227" t="s">
        <v>60</v>
      </c>
      <c r="Q6987" s="228" t="s">
        <v>11497</v>
      </c>
      <c r="R6987" s="229"/>
      <c r="S6987" s="229"/>
      <c r="T6987" s="229" t="s">
        <v>11498</v>
      </c>
      <c r="U6987" s="229" t="s">
        <v>8212</v>
      </c>
      <c r="V6987" s="162"/>
      <c r="W6987" s="162"/>
      <c r="X6987" s="162"/>
      <c r="Y6987" s="166"/>
      <c r="Z6987" s="166"/>
      <c r="AA6987" s="148"/>
      <c r="AB6987" s="148"/>
      <c r="AC6987" s="182" t="e">
        <f t="shared" si="224"/>
        <v>#DIV/0!</v>
      </c>
      <c r="AD6987" s="153" t="e">
        <f t="shared" si="225"/>
        <v>#DIV/0!</v>
      </c>
      <c r="AE6987" s="148"/>
      <c r="AF6987" s="148"/>
      <c r="AG6987" s="162"/>
      <c r="AH6987" s="163"/>
      <c r="AI6987" s="167"/>
      <c r="AJ6987" s="148"/>
      <c r="AK6987" s="148"/>
      <c r="AL6987" s="148"/>
      <c r="AM6987" s="148"/>
      <c r="AN6987" s="148"/>
      <c r="AO6987" s="148"/>
      <c r="AP6987" s="148"/>
      <c r="AQ6987" s="148"/>
      <c r="AR6987" s="148"/>
      <c r="AS6987" s="224" t="s">
        <v>68</v>
      </c>
      <c r="AT6987" s="225" t="str">
        <f>MONTH(B6987)&amp;"/"&amp;YEAR(B6987)</f>
        <v>6/2026</v>
      </c>
      <c r="AU6987" s="225">
        <f>WEEKNUM(B6987)-WEEKNUM(EOMONTH(B6987,-1)+1)+1</f>
        <v>2</v>
      </c>
      <c r="AV6987" s="224" t="str">
        <f>MONTH(R6987)&amp;"/"&amp;YEAR(R6987)</f>
        <v>1/1900</v>
      </c>
      <c r="AW6987" s="224" t="e">
        <f>WEEKNUM(R6987)-WEEKNUM(EOMONTH(R6987,-1)+1)+1</f>
        <v>#NUM!</v>
      </c>
      <c r="AX6987" s="224">
        <f>IF(BB6987="S",IF(Q6987="1. Aceitou o programa",R6987-B6987,0),0)</f>
        <v>0</v>
      </c>
      <c r="AY6987" s="224">
        <f>IF(BB6987="S",IF(AND(S6987&lt;&gt;"",R6987&lt;&gt;""),S6987-R6987,0),0)</f>
        <v>0</v>
      </c>
      <c r="AZ6987" s="224">
        <f>IF(BB6987="S",IF(Q6987="1. Aceitou o programa",IF(OR(X6987="Não se Aplica",X6987=""),IF(OR(W6987="Não se Aplica",W6987=""),0,W6987-V6987),AVERAGE(X6987-W6987,W6987-V6987)),0),0)</f>
        <v>0</v>
      </c>
      <c r="BA6987" s="224">
        <f>IF(BB6987="S",IF(AND(Q6987="1. Aceitou o programa",AH6987="Realizada"),IFERROR(IF(AG6987="",0,AG6987-R6987),0),0),0)</f>
        <v>0</v>
      </c>
      <c r="BB6987" s="224" t="str">
        <f>_xlfn.XLOOKUP(U6987,'Lista Suspensa'!$AA$20:$AA$23,'Lista Suspensa'!$AB$20:$AB$23,"N/A")</f>
        <v>S</v>
      </c>
    </row>
    <row r="6988" spans="1:54" ht="12" customHeight="1">
      <c r="A6988" s="148" t="s">
        <v>54</v>
      </c>
      <c r="B6988" s="162">
        <v>46181</v>
      </c>
      <c r="C6988" s="148" t="s">
        <v>122</v>
      </c>
      <c r="D6988" s="247" t="s">
        <v>11495</v>
      </c>
      <c r="E6988" s="234">
        <v>87179128</v>
      </c>
      <c r="F6988" s="247" t="s">
        <v>11544</v>
      </c>
      <c r="G6988" s="165"/>
      <c r="H6988" s="162"/>
      <c r="I6988" s="165"/>
      <c r="J6988" s="148"/>
      <c r="K6988" s="148"/>
      <c r="L6988" s="148"/>
      <c r="M6988" s="148"/>
      <c r="N6988" s="148"/>
      <c r="O6988" s="163"/>
      <c r="P6988" s="227" t="s">
        <v>60</v>
      </c>
      <c r="Q6988" s="228" t="s">
        <v>11497</v>
      </c>
      <c r="R6988" s="229"/>
      <c r="S6988" s="229"/>
      <c r="T6988" s="229" t="s">
        <v>11498</v>
      </c>
      <c r="U6988" s="229" t="s">
        <v>8212</v>
      </c>
      <c r="V6988" s="162"/>
      <c r="W6988" s="162"/>
      <c r="X6988" s="162"/>
      <c r="Y6988" s="166"/>
      <c r="Z6988" s="166"/>
      <c r="AA6988" s="148"/>
      <c r="AB6988" s="148"/>
      <c r="AC6988" s="182" t="e">
        <f t="shared" si="224"/>
        <v>#DIV/0!</v>
      </c>
      <c r="AD6988" s="153" t="e">
        <f t="shared" si="225"/>
        <v>#DIV/0!</v>
      </c>
      <c r="AE6988" s="148"/>
      <c r="AF6988" s="148"/>
      <c r="AG6988" s="162"/>
      <c r="AH6988" s="163"/>
      <c r="AI6988" s="167"/>
      <c r="AJ6988" s="148"/>
      <c r="AK6988" s="148"/>
      <c r="AL6988" s="148"/>
      <c r="AM6988" s="148"/>
      <c r="AN6988" s="148"/>
      <c r="AO6988" s="148"/>
      <c r="AP6988" s="148"/>
      <c r="AQ6988" s="148"/>
      <c r="AR6988" s="148"/>
      <c r="AS6988" s="224" t="s">
        <v>68</v>
      </c>
      <c r="AT6988" s="225" t="str">
        <f>MONTH(B6988)&amp;"/"&amp;YEAR(B6988)</f>
        <v>6/2026</v>
      </c>
      <c r="AU6988" s="225">
        <f>WEEKNUM(B6988)-WEEKNUM(EOMONTH(B6988,-1)+1)+1</f>
        <v>2</v>
      </c>
      <c r="AV6988" s="224" t="str">
        <f>MONTH(R6988)&amp;"/"&amp;YEAR(R6988)</f>
        <v>1/1900</v>
      </c>
      <c r="AW6988" s="224" t="e">
        <f>WEEKNUM(R6988)-WEEKNUM(EOMONTH(R6988,-1)+1)+1</f>
        <v>#NUM!</v>
      </c>
      <c r="AX6988" s="224">
        <f>IF(BB6988="S",IF(Q6988="1. Aceitou o programa",R6988-B6988,0),0)</f>
        <v>0</v>
      </c>
      <c r="AY6988" s="224">
        <f>IF(BB6988="S",IF(AND(S6988&lt;&gt;"",R6988&lt;&gt;""),S6988-R6988,0),0)</f>
        <v>0</v>
      </c>
      <c r="AZ6988" s="224">
        <f>IF(BB6988="S",IF(Q6988="1. Aceitou o programa",IF(OR(X6988="Não se Aplica",X6988=""),IF(OR(W6988="Não se Aplica",W6988=""),0,W6988-V6988),AVERAGE(X6988-W6988,W6988-V6988)),0),0)</f>
        <v>0</v>
      </c>
      <c r="BA6988" s="224">
        <f>IF(BB6988="S",IF(AND(Q6988="1. Aceitou o programa",AH6988="Realizada"),IFERROR(IF(AG6988="",0,AG6988-R6988),0),0),0)</f>
        <v>0</v>
      </c>
      <c r="BB6988" s="224" t="str">
        <f>_xlfn.XLOOKUP(U6988,'Lista Suspensa'!$AA$20:$AA$23,'Lista Suspensa'!$AB$20:$AB$23,"N/A")</f>
        <v>S</v>
      </c>
    </row>
    <row r="6989" spans="1:54" ht="12" customHeight="1">
      <c r="A6989" s="148" t="s">
        <v>54</v>
      </c>
      <c r="B6989" s="162">
        <v>46181</v>
      </c>
      <c r="C6989" s="148" t="s">
        <v>122</v>
      </c>
      <c r="D6989" s="247" t="s">
        <v>11495</v>
      </c>
      <c r="E6989" s="234">
        <v>74036887</v>
      </c>
      <c r="F6989" s="247" t="s">
        <v>11545</v>
      </c>
      <c r="G6989" s="165"/>
      <c r="H6989" s="162"/>
      <c r="I6989" s="165"/>
      <c r="J6989" s="148"/>
      <c r="K6989" s="148"/>
      <c r="L6989" s="148"/>
      <c r="M6989" s="148"/>
      <c r="N6989" s="148"/>
      <c r="O6989" s="163"/>
      <c r="P6989" s="227" t="s">
        <v>60</v>
      </c>
      <c r="Q6989" s="228" t="s">
        <v>11497</v>
      </c>
      <c r="R6989" s="229"/>
      <c r="S6989" s="229"/>
      <c r="T6989" s="229" t="s">
        <v>11498</v>
      </c>
      <c r="U6989" s="229" t="s">
        <v>8212</v>
      </c>
      <c r="V6989" s="162"/>
      <c r="W6989" s="162"/>
      <c r="X6989" s="162"/>
      <c r="Y6989" s="166"/>
      <c r="Z6989" s="166"/>
      <c r="AA6989" s="148"/>
      <c r="AB6989" s="148"/>
      <c r="AC6989" s="182" t="e">
        <f t="shared" si="224"/>
        <v>#DIV/0!</v>
      </c>
      <c r="AD6989" s="153" t="e">
        <f t="shared" si="225"/>
        <v>#DIV/0!</v>
      </c>
      <c r="AE6989" s="148"/>
      <c r="AF6989" s="148"/>
      <c r="AG6989" s="162"/>
      <c r="AH6989" s="163"/>
      <c r="AI6989" s="167"/>
      <c r="AJ6989" s="148"/>
      <c r="AK6989" s="148"/>
      <c r="AL6989" s="148"/>
      <c r="AM6989" s="148"/>
      <c r="AN6989" s="148"/>
      <c r="AO6989" s="148"/>
      <c r="AP6989" s="148"/>
      <c r="AQ6989" s="148"/>
      <c r="AR6989" s="148"/>
      <c r="AS6989" s="224" t="s">
        <v>68</v>
      </c>
      <c r="AT6989" s="225" t="str">
        <f>MONTH(B6989)&amp;"/"&amp;YEAR(B6989)</f>
        <v>6/2026</v>
      </c>
      <c r="AU6989" s="225">
        <f>WEEKNUM(B6989)-WEEKNUM(EOMONTH(B6989,-1)+1)+1</f>
        <v>2</v>
      </c>
      <c r="AV6989" s="224" t="str">
        <f>MONTH(R6989)&amp;"/"&amp;YEAR(R6989)</f>
        <v>1/1900</v>
      </c>
      <c r="AW6989" s="224" t="e">
        <f>WEEKNUM(R6989)-WEEKNUM(EOMONTH(R6989,-1)+1)+1</f>
        <v>#NUM!</v>
      </c>
      <c r="AX6989" s="224">
        <f>IF(BB6989="S",IF(Q6989="1. Aceitou o programa",R6989-B6989,0),0)</f>
        <v>0</v>
      </c>
      <c r="AY6989" s="224">
        <f>IF(BB6989="S",IF(AND(S6989&lt;&gt;"",R6989&lt;&gt;""),S6989-R6989,0),0)</f>
        <v>0</v>
      </c>
      <c r="AZ6989" s="224">
        <f>IF(BB6989="S",IF(Q6989="1. Aceitou o programa",IF(OR(X6989="Não se Aplica",X6989=""),IF(OR(W6989="Não se Aplica",W6989=""),0,W6989-V6989),AVERAGE(X6989-W6989,W6989-V6989)),0),0)</f>
        <v>0</v>
      </c>
      <c r="BA6989" s="224">
        <f>IF(BB6989="S",IF(AND(Q6989="1. Aceitou o programa",AH6989="Realizada"),IFERROR(IF(AG6989="",0,AG6989-R6989),0),0),0)</f>
        <v>0</v>
      </c>
      <c r="BB6989" s="224" t="str">
        <f>_xlfn.XLOOKUP(U6989,'Lista Suspensa'!$AA$20:$AA$23,'Lista Suspensa'!$AB$20:$AB$23,"N/A")</f>
        <v>S</v>
      </c>
    </row>
    <row r="6990" spans="1:54" ht="12" customHeight="1">
      <c r="A6990" s="148" t="s">
        <v>54</v>
      </c>
      <c r="B6990" s="162">
        <v>46181</v>
      </c>
      <c r="C6990" s="148" t="s">
        <v>122</v>
      </c>
      <c r="D6990" s="247" t="s">
        <v>11495</v>
      </c>
      <c r="E6990" s="234">
        <v>93189587</v>
      </c>
      <c r="F6990" s="247" t="s">
        <v>11546</v>
      </c>
      <c r="G6990" s="165"/>
      <c r="H6990" s="162"/>
      <c r="I6990" s="165"/>
      <c r="J6990" s="148"/>
      <c r="K6990" s="148"/>
      <c r="L6990" s="148"/>
      <c r="M6990" s="148"/>
      <c r="N6990" s="148"/>
      <c r="O6990" s="163"/>
      <c r="P6990" s="227" t="s">
        <v>60</v>
      </c>
      <c r="Q6990" s="228" t="s">
        <v>11497</v>
      </c>
      <c r="R6990" s="229"/>
      <c r="S6990" s="229"/>
      <c r="T6990" s="229" t="s">
        <v>11498</v>
      </c>
      <c r="U6990" s="229" t="s">
        <v>8212</v>
      </c>
      <c r="V6990" s="162"/>
      <c r="W6990" s="162"/>
      <c r="X6990" s="162"/>
      <c r="Y6990" s="166"/>
      <c r="Z6990" s="166"/>
      <c r="AA6990" s="148"/>
      <c r="AB6990" s="148"/>
      <c r="AC6990" s="182" t="e">
        <f t="shared" si="224"/>
        <v>#DIV/0!</v>
      </c>
      <c r="AD6990" s="153" t="e">
        <f t="shared" si="225"/>
        <v>#DIV/0!</v>
      </c>
      <c r="AE6990" s="148"/>
      <c r="AF6990" s="148"/>
      <c r="AG6990" s="162"/>
      <c r="AH6990" s="163"/>
      <c r="AI6990" s="167"/>
      <c r="AJ6990" s="148"/>
      <c r="AK6990" s="148"/>
      <c r="AL6990" s="148"/>
      <c r="AM6990" s="148"/>
      <c r="AN6990" s="148"/>
      <c r="AO6990" s="148"/>
      <c r="AP6990" s="148"/>
      <c r="AQ6990" s="148"/>
      <c r="AR6990" s="148"/>
      <c r="AS6990" s="224" t="s">
        <v>68</v>
      </c>
      <c r="AT6990" s="225" t="str">
        <f>MONTH(B6990)&amp;"/"&amp;YEAR(B6990)</f>
        <v>6/2026</v>
      </c>
      <c r="AU6990" s="225">
        <f>WEEKNUM(B6990)-WEEKNUM(EOMONTH(B6990,-1)+1)+1</f>
        <v>2</v>
      </c>
      <c r="AV6990" s="224" t="str">
        <f>MONTH(R6990)&amp;"/"&amp;YEAR(R6990)</f>
        <v>1/1900</v>
      </c>
      <c r="AW6990" s="224" t="e">
        <f>WEEKNUM(R6990)-WEEKNUM(EOMONTH(R6990,-1)+1)+1</f>
        <v>#NUM!</v>
      </c>
      <c r="AX6990" s="224">
        <f>IF(BB6990="S",IF(Q6990="1. Aceitou o programa",R6990-B6990,0),0)</f>
        <v>0</v>
      </c>
      <c r="AY6990" s="224">
        <f>IF(BB6990="S",IF(AND(S6990&lt;&gt;"",R6990&lt;&gt;""),S6990-R6990,0),0)</f>
        <v>0</v>
      </c>
      <c r="AZ6990" s="224">
        <f>IF(BB6990="S",IF(Q6990="1. Aceitou o programa",IF(OR(X6990="Não se Aplica",X6990=""),IF(OR(W6990="Não se Aplica",W6990=""),0,W6990-V6990),AVERAGE(X6990-W6990,W6990-V6990)),0),0)</f>
        <v>0</v>
      </c>
      <c r="BA6990" s="224">
        <f>IF(BB6990="S",IF(AND(Q6990="1. Aceitou o programa",AH6990="Realizada"),IFERROR(IF(AG6990="",0,AG6990-R6990),0),0),0)</f>
        <v>0</v>
      </c>
      <c r="BB6990" s="224" t="str">
        <f>_xlfn.XLOOKUP(U6990,'Lista Suspensa'!$AA$20:$AA$23,'Lista Suspensa'!$AB$20:$AB$23,"N/A")</f>
        <v>S</v>
      </c>
    </row>
    <row r="6991" spans="1:54" ht="12" customHeight="1">
      <c r="A6991" s="148" t="s">
        <v>54</v>
      </c>
      <c r="B6991" s="162">
        <v>46181</v>
      </c>
      <c r="C6991" s="148" t="s">
        <v>122</v>
      </c>
      <c r="D6991" s="247" t="s">
        <v>11495</v>
      </c>
      <c r="E6991" s="234">
        <v>81392803</v>
      </c>
      <c r="F6991" s="247" t="s">
        <v>11547</v>
      </c>
      <c r="G6991" s="165"/>
      <c r="H6991" s="162"/>
      <c r="I6991" s="165"/>
      <c r="J6991" s="148"/>
      <c r="K6991" s="148"/>
      <c r="L6991" s="148"/>
      <c r="M6991" s="148"/>
      <c r="N6991" s="148"/>
      <c r="O6991" s="163"/>
      <c r="P6991" s="227" t="s">
        <v>60</v>
      </c>
      <c r="Q6991" s="228" t="s">
        <v>11497</v>
      </c>
      <c r="R6991" s="229"/>
      <c r="S6991" s="229"/>
      <c r="T6991" s="229" t="s">
        <v>11498</v>
      </c>
      <c r="U6991" s="229" t="s">
        <v>8212</v>
      </c>
      <c r="V6991" s="162"/>
      <c r="W6991" s="162"/>
      <c r="X6991" s="162"/>
      <c r="Y6991" s="166"/>
      <c r="Z6991" s="166"/>
      <c r="AA6991" s="148"/>
      <c r="AB6991" s="148"/>
      <c r="AC6991" s="182" t="e">
        <f t="shared" si="224"/>
        <v>#DIV/0!</v>
      </c>
      <c r="AD6991" s="153" t="e">
        <f t="shared" si="225"/>
        <v>#DIV/0!</v>
      </c>
      <c r="AE6991" s="148"/>
      <c r="AF6991" s="148"/>
      <c r="AG6991" s="162"/>
      <c r="AH6991" s="163"/>
      <c r="AI6991" s="167"/>
      <c r="AJ6991" s="148"/>
      <c r="AK6991" s="148"/>
      <c r="AL6991" s="148"/>
      <c r="AM6991" s="148"/>
      <c r="AN6991" s="148"/>
      <c r="AO6991" s="148"/>
      <c r="AP6991" s="148"/>
      <c r="AQ6991" s="148"/>
      <c r="AR6991" s="148"/>
      <c r="AS6991" s="224" t="s">
        <v>68</v>
      </c>
      <c r="AT6991" s="225" t="str">
        <f>MONTH(B6991)&amp;"/"&amp;YEAR(B6991)</f>
        <v>6/2026</v>
      </c>
      <c r="AU6991" s="225">
        <f>WEEKNUM(B6991)-WEEKNUM(EOMONTH(B6991,-1)+1)+1</f>
        <v>2</v>
      </c>
      <c r="AV6991" s="224" t="str">
        <f>MONTH(R6991)&amp;"/"&amp;YEAR(R6991)</f>
        <v>1/1900</v>
      </c>
      <c r="AW6991" s="224" t="e">
        <f>WEEKNUM(R6991)-WEEKNUM(EOMONTH(R6991,-1)+1)+1</f>
        <v>#NUM!</v>
      </c>
      <c r="AX6991" s="224">
        <f>IF(BB6991="S",IF(Q6991="1. Aceitou o programa",R6991-B6991,0),0)</f>
        <v>0</v>
      </c>
      <c r="AY6991" s="224">
        <f>IF(BB6991="S",IF(AND(S6991&lt;&gt;"",R6991&lt;&gt;""),S6991-R6991,0),0)</f>
        <v>0</v>
      </c>
      <c r="AZ6991" s="224">
        <f>IF(BB6991="S",IF(Q6991="1. Aceitou o programa",IF(OR(X6991="Não se Aplica",X6991=""),IF(OR(W6991="Não se Aplica",W6991=""),0,W6991-V6991),AVERAGE(X6991-W6991,W6991-V6991)),0),0)</f>
        <v>0</v>
      </c>
      <c r="BA6991" s="224">
        <f>IF(BB6991="S",IF(AND(Q6991="1. Aceitou o programa",AH6991="Realizada"),IFERROR(IF(AG6991="",0,AG6991-R6991),0),0),0)</f>
        <v>0</v>
      </c>
      <c r="BB6991" s="224" t="str">
        <f>_xlfn.XLOOKUP(U6991,'Lista Suspensa'!$AA$20:$AA$23,'Lista Suspensa'!$AB$20:$AB$23,"N/A")</f>
        <v>S</v>
      </c>
    </row>
    <row r="6992" spans="1:54" ht="12" customHeight="1">
      <c r="A6992" s="148" t="s">
        <v>54</v>
      </c>
      <c r="B6992" s="162">
        <v>46181</v>
      </c>
      <c r="C6992" s="148" t="s">
        <v>122</v>
      </c>
      <c r="D6992" s="247" t="s">
        <v>11495</v>
      </c>
      <c r="E6992" s="234">
        <v>89734507</v>
      </c>
      <c r="F6992" s="247" t="s">
        <v>11548</v>
      </c>
      <c r="G6992" s="165"/>
      <c r="H6992" s="162"/>
      <c r="I6992" s="165"/>
      <c r="J6992" s="148"/>
      <c r="K6992" s="148"/>
      <c r="L6992" s="148"/>
      <c r="M6992" s="148"/>
      <c r="N6992" s="148"/>
      <c r="O6992" s="163"/>
      <c r="P6992" s="227" t="s">
        <v>60</v>
      </c>
      <c r="Q6992" s="228" t="s">
        <v>11497</v>
      </c>
      <c r="R6992" s="229"/>
      <c r="S6992" s="229"/>
      <c r="T6992" s="229" t="s">
        <v>11498</v>
      </c>
      <c r="U6992" s="229" t="s">
        <v>8212</v>
      </c>
      <c r="V6992" s="162"/>
      <c r="W6992" s="162"/>
      <c r="X6992" s="162"/>
      <c r="Y6992" s="166"/>
      <c r="Z6992" s="166"/>
      <c r="AA6992" s="148"/>
      <c r="AB6992" s="148"/>
      <c r="AC6992" s="182" t="e">
        <f t="shared" si="224"/>
        <v>#DIV/0!</v>
      </c>
      <c r="AD6992" s="153" t="e">
        <f t="shared" si="225"/>
        <v>#DIV/0!</v>
      </c>
      <c r="AE6992" s="148"/>
      <c r="AF6992" s="148"/>
      <c r="AG6992" s="162"/>
      <c r="AH6992" s="163"/>
      <c r="AI6992" s="167"/>
      <c r="AJ6992" s="148"/>
      <c r="AK6992" s="148"/>
      <c r="AL6992" s="148"/>
      <c r="AM6992" s="148"/>
      <c r="AN6992" s="148"/>
      <c r="AO6992" s="148"/>
      <c r="AP6992" s="148"/>
      <c r="AQ6992" s="148"/>
      <c r="AR6992" s="148"/>
      <c r="AS6992" s="224" t="s">
        <v>68</v>
      </c>
      <c r="AT6992" s="225" t="str">
        <f>MONTH(B6992)&amp;"/"&amp;YEAR(B6992)</f>
        <v>6/2026</v>
      </c>
      <c r="AU6992" s="225">
        <f>WEEKNUM(B6992)-WEEKNUM(EOMONTH(B6992,-1)+1)+1</f>
        <v>2</v>
      </c>
      <c r="AV6992" s="224" t="str">
        <f>MONTH(R6992)&amp;"/"&amp;YEAR(R6992)</f>
        <v>1/1900</v>
      </c>
      <c r="AW6992" s="224" t="e">
        <f>WEEKNUM(R6992)-WEEKNUM(EOMONTH(R6992,-1)+1)+1</f>
        <v>#NUM!</v>
      </c>
      <c r="AX6992" s="224">
        <f>IF(BB6992="S",IF(Q6992="1. Aceitou o programa",R6992-B6992,0),0)</f>
        <v>0</v>
      </c>
      <c r="AY6992" s="224">
        <f>IF(BB6992="S",IF(AND(S6992&lt;&gt;"",R6992&lt;&gt;""),S6992-R6992,0),0)</f>
        <v>0</v>
      </c>
      <c r="AZ6992" s="224">
        <f>IF(BB6992="S",IF(Q6992="1. Aceitou o programa",IF(OR(X6992="Não se Aplica",X6992=""),IF(OR(W6992="Não se Aplica",W6992=""),0,W6992-V6992),AVERAGE(X6992-W6992,W6992-V6992)),0),0)</f>
        <v>0</v>
      </c>
      <c r="BA6992" s="224">
        <f>IF(BB6992="S",IF(AND(Q6992="1. Aceitou o programa",AH6992="Realizada"),IFERROR(IF(AG6992="",0,AG6992-R6992),0),0),0)</f>
        <v>0</v>
      </c>
      <c r="BB6992" s="224" t="str">
        <f>_xlfn.XLOOKUP(U6992,'Lista Suspensa'!$AA$20:$AA$23,'Lista Suspensa'!$AB$20:$AB$23,"N/A")</f>
        <v>S</v>
      </c>
    </row>
    <row r="6993" spans="1:54" ht="12" customHeight="1">
      <c r="A6993" s="148" t="s">
        <v>54</v>
      </c>
      <c r="B6993" s="162">
        <v>46181</v>
      </c>
      <c r="C6993" s="148" t="s">
        <v>122</v>
      </c>
      <c r="D6993" s="247" t="s">
        <v>11495</v>
      </c>
      <c r="E6993" s="234">
        <v>93258808</v>
      </c>
      <c r="F6993" s="247" t="s">
        <v>11549</v>
      </c>
      <c r="G6993" s="165"/>
      <c r="H6993" s="162"/>
      <c r="I6993" s="165"/>
      <c r="J6993" s="148"/>
      <c r="K6993" s="148"/>
      <c r="L6993" s="148"/>
      <c r="M6993" s="148"/>
      <c r="N6993" s="148"/>
      <c r="O6993" s="163"/>
      <c r="P6993" s="227" t="s">
        <v>60</v>
      </c>
      <c r="Q6993" s="228" t="s">
        <v>11497</v>
      </c>
      <c r="R6993" s="229"/>
      <c r="S6993" s="229"/>
      <c r="T6993" s="229" t="s">
        <v>11498</v>
      </c>
      <c r="U6993" s="229" t="s">
        <v>8212</v>
      </c>
      <c r="V6993" s="162"/>
      <c r="W6993" s="162"/>
      <c r="X6993" s="162"/>
      <c r="Y6993" s="166"/>
      <c r="Z6993" s="166"/>
      <c r="AA6993" s="148"/>
      <c r="AB6993" s="148"/>
      <c r="AC6993" s="182" t="e">
        <f t="shared" si="224"/>
        <v>#DIV/0!</v>
      </c>
      <c r="AD6993" s="153" t="e">
        <f t="shared" si="225"/>
        <v>#DIV/0!</v>
      </c>
      <c r="AE6993" s="148"/>
      <c r="AF6993" s="148"/>
      <c r="AG6993" s="162"/>
      <c r="AH6993" s="163"/>
      <c r="AI6993" s="167"/>
      <c r="AJ6993" s="148"/>
      <c r="AK6993" s="148"/>
      <c r="AL6993" s="148"/>
      <c r="AM6993" s="148"/>
      <c r="AN6993" s="148"/>
      <c r="AO6993" s="148"/>
      <c r="AP6993" s="148"/>
      <c r="AQ6993" s="148"/>
      <c r="AR6993" s="148"/>
      <c r="AS6993" s="224" t="s">
        <v>68</v>
      </c>
      <c r="AT6993" s="225" t="str">
        <f>MONTH(B6993)&amp;"/"&amp;YEAR(B6993)</f>
        <v>6/2026</v>
      </c>
      <c r="AU6993" s="225">
        <f>WEEKNUM(B6993)-WEEKNUM(EOMONTH(B6993,-1)+1)+1</f>
        <v>2</v>
      </c>
      <c r="AV6993" s="224" t="str">
        <f>MONTH(R6993)&amp;"/"&amp;YEAR(R6993)</f>
        <v>1/1900</v>
      </c>
      <c r="AW6993" s="224" t="e">
        <f>WEEKNUM(R6993)-WEEKNUM(EOMONTH(R6993,-1)+1)+1</f>
        <v>#NUM!</v>
      </c>
      <c r="AX6993" s="224">
        <f>IF(BB6993="S",IF(Q6993="1. Aceitou o programa",R6993-B6993,0),0)</f>
        <v>0</v>
      </c>
      <c r="AY6993" s="224">
        <f>IF(BB6993="S",IF(AND(S6993&lt;&gt;"",R6993&lt;&gt;""),S6993-R6993,0),0)</f>
        <v>0</v>
      </c>
      <c r="AZ6993" s="224">
        <f>IF(BB6993="S",IF(Q6993="1. Aceitou o programa",IF(OR(X6993="Não se Aplica",X6993=""),IF(OR(W6993="Não se Aplica",W6993=""),0,W6993-V6993),AVERAGE(X6993-W6993,W6993-V6993)),0),0)</f>
        <v>0</v>
      </c>
      <c r="BA6993" s="224">
        <f>IF(BB6993="S",IF(AND(Q6993="1. Aceitou o programa",AH6993="Realizada"),IFERROR(IF(AG6993="",0,AG6993-R6993),0),0),0)</f>
        <v>0</v>
      </c>
      <c r="BB6993" s="224" t="str">
        <f>_xlfn.XLOOKUP(U6993,'Lista Suspensa'!$AA$20:$AA$23,'Lista Suspensa'!$AB$20:$AB$23,"N/A")</f>
        <v>S</v>
      </c>
    </row>
    <row r="6994" spans="1:54" ht="12" customHeight="1">
      <c r="A6994" s="148" t="s">
        <v>54</v>
      </c>
      <c r="B6994" s="162">
        <v>46181</v>
      </c>
      <c r="C6994" s="148" t="s">
        <v>122</v>
      </c>
      <c r="D6994" s="247" t="s">
        <v>11495</v>
      </c>
      <c r="E6994" s="234">
        <v>84225458</v>
      </c>
      <c r="F6994" s="247" t="s">
        <v>11550</v>
      </c>
      <c r="G6994" s="165"/>
      <c r="H6994" s="162"/>
      <c r="I6994" s="165"/>
      <c r="J6994" s="148"/>
      <c r="K6994" s="148"/>
      <c r="L6994" s="148"/>
      <c r="M6994" s="148"/>
      <c r="N6994" s="148"/>
      <c r="O6994" s="163"/>
      <c r="P6994" s="227" t="s">
        <v>60</v>
      </c>
      <c r="Q6994" s="228" t="s">
        <v>11497</v>
      </c>
      <c r="R6994" s="229"/>
      <c r="S6994" s="229"/>
      <c r="T6994" s="229" t="s">
        <v>11498</v>
      </c>
      <c r="U6994" s="229" t="s">
        <v>8212</v>
      </c>
      <c r="V6994" s="162"/>
      <c r="W6994" s="162"/>
      <c r="X6994" s="162"/>
      <c r="Y6994" s="166"/>
      <c r="Z6994" s="166"/>
      <c r="AA6994" s="148"/>
      <c r="AB6994" s="148"/>
      <c r="AC6994" s="182" t="e">
        <f t="shared" si="224"/>
        <v>#DIV/0!</v>
      </c>
      <c r="AD6994" s="153" t="e">
        <f t="shared" si="225"/>
        <v>#DIV/0!</v>
      </c>
      <c r="AE6994" s="148"/>
      <c r="AF6994" s="148"/>
      <c r="AG6994" s="162"/>
      <c r="AH6994" s="163"/>
      <c r="AI6994" s="167"/>
      <c r="AJ6994" s="148"/>
      <c r="AK6994" s="148"/>
      <c r="AL6994" s="148"/>
      <c r="AM6994" s="148"/>
      <c r="AN6994" s="148"/>
      <c r="AO6994" s="148"/>
      <c r="AP6994" s="148"/>
      <c r="AQ6994" s="148"/>
      <c r="AR6994" s="148"/>
      <c r="AS6994" s="224" t="s">
        <v>68</v>
      </c>
      <c r="AT6994" s="225" t="str">
        <f>MONTH(B6994)&amp;"/"&amp;YEAR(B6994)</f>
        <v>6/2026</v>
      </c>
      <c r="AU6994" s="225">
        <f>WEEKNUM(B6994)-WEEKNUM(EOMONTH(B6994,-1)+1)+1</f>
        <v>2</v>
      </c>
      <c r="AV6994" s="224" t="str">
        <f>MONTH(R6994)&amp;"/"&amp;YEAR(R6994)</f>
        <v>1/1900</v>
      </c>
      <c r="AW6994" s="224" t="e">
        <f>WEEKNUM(R6994)-WEEKNUM(EOMONTH(R6994,-1)+1)+1</f>
        <v>#NUM!</v>
      </c>
      <c r="AX6994" s="224">
        <f>IF(BB6994="S",IF(Q6994="1. Aceitou o programa",R6994-B6994,0),0)</f>
        <v>0</v>
      </c>
      <c r="AY6994" s="224">
        <f>IF(BB6994="S",IF(AND(S6994&lt;&gt;"",R6994&lt;&gt;""),S6994-R6994,0),0)</f>
        <v>0</v>
      </c>
      <c r="AZ6994" s="224">
        <f>IF(BB6994="S",IF(Q6994="1. Aceitou o programa",IF(OR(X6994="Não se Aplica",X6994=""),IF(OR(W6994="Não se Aplica",W6994=""),0,W6994-V6994),AVERAGE(X6994-W6994,W6994-V6994)),0),0)</f>
        <v>0</v>
      </c>
      <c r="BA6994" s="224">
        <f>IF(BB6994="S",IF(AND(Q6994="1. Aceitou o programa",AH6994="Realizada"),IFERROR(IF(AG6994="",0,AG6994-R6994),0),0),0)</f>
        <v>0</v>
      </c>
      <c r="BB6994" s="224" t="str">
        <f>_xlfn.XLOOKUP(U6994,'Lista Suspensa'!$AA$20:$AA$23,'Lista Suspensa'!$AB$20:$AB$23,"N/A")</f>
        <v>S</v>
      </c>
    </row>
    <row r="6995" spans="1:54" ht="12" customHeight="1">
      <c r="A6995" s="148" t="s">
        <v>54</v>
      </c>
      <c r="B6995" s="162">
        <v>46181</v>
      </c>
      <c r="C6995" s="148" t="s">
        <v>122</v>
      </c>
      <c r="D6995" s="247" t="s">
        <v>11495</v>
      </c>
      <c r="E6995" s="234">
        <v>93807633</v>
      </c>
      <c r="F6995" s="247" t="s">
        <v>11551</v>
      </c>
      <c r="G6995" s="165"/>
      <c r="H6995" s="162"/>
      <c r="I6995" s="165"/>
      <c r="J6995" s="148"/>
      <c r="K6995" s="148"/>
      <c r="L6995" s="148"/>
      <c r="M6995" s="148"/>
      <c r="N6995" s="148"/>
      <c r="O6995" s="163"/>
      <c r="P6995" s="227" t="s">
        <v>60</v>
      </c>
      <c r="Q6995" s="228" t="s">
        <v>11497</v>
      </c>
      <c r="R6995" s="229"/>
      <c r="S6995" s="229"/>
      <c r="T6995" s="229" t="s">
        <v>11498</v>
      </c>
      <c r="U6995" s="229" t="s">
        <v>8212</v>
      </c>
      <c r="V6995" s="162"/>
      <c r="W6995" s="162"/>
      <c r="X6995" s="162"/>
      <c r="Y6995" s="166"/>
      <c r="Z6995" s="166"/>
      <c r="AA6995" s="148"/>
      <c r="AB6995" s="148"/>
      <c r="AC6995" s="182" t="e">
        <f t="shared" si="224"/>
        <v>#DIV/0!</v>
      </c>
      <c r="AD6995" s="153" t="e">
        <f t="shared" si="225"/>
        <v>#DIV/0!</v>
      </c>
      <c r="AE6995" s="148"/>
      <c r="AF6995" s="148"/>
      <c r="AG6995" s="162"/>
      <c r="AH6995" s="163"/>
      <c r="AI6995" s="167"/>
      <c r="AJ6995" s="148"/>
      <c r="AK6995" s="148"/>
      <c r="AL6995" s="148"/>
      <c r="AM6995" s="148"/>
      <c r="AN6995" s="148"/>
      <c r="AO6995" s="148"/>
      <c r="AP6995" s="148"/>
      <c r="AQ6995" s="148"/>
      <c r="AR6995" s="148"/>
      <c r="AS6995" s="224" t="s">
        <v>68</v>
      </c>
      <c r="AT6995" s="225" t="str">
        <f>MONTH(B6995)&amp;"/"&amp;YEAR(B6995)</f>
        <v>6/2026</v>
      </c>
      <c r="AU6995" s="225">
        <f>WEEKNUM(B6995)-WEEKNUM(EOMONTH(B6995,-1)+1)+1</f>
        <v>2</v>
      </c>
      <c r="AV6995" s="224" t="str">
        <f>MONTH(R6995)&amp;"/"&amp;YEAR(R6995)</f>
        <v>1/1900</v>
      </c>
      <c r="AW6995" s="224" t="e">
        <f>WEEKNUM(R6995)-WEEKNUM(EOMONTH(R6995,-1)+1)+1</f>
        <v>#NUM!</v>
      </c>
      <c r="AX6995" s="224">
        <f>IF(BB6995="S",IF(Q6995="1. Aceitou o programa",R6995-B6995,0),0)</f>
        <v>0</v>
      </c>
      <c r="AY6995" s="224">
        <f>IF(BB6995="S",IF(AND(S6995&lt;&gt;"",R6995&lt;&gt;""),S6995-R6995,0),0)</f>
        <v>0</v>
      </c>
      <c r="AZ6995" s="224">
        <f>IF(BB6995="S",IF(Q6995="1. Aceitou o programa",IF(OR(X6995="Não se Aplica",X6995=""),IF(OR(W6995="Não se Aplica",W6995=""),0,W6995-V6995),AVERAGE(X6995-W6995,W6995-V6995)),0),0)</f>
        <v>0</v>
      </c>
      <c r="BA6995" s="224">
        <f>IF(BB6995="S",IF(AND(Q6995="1. Aceitou o programa",AH6995="Realizada"),IFERROR(IF(AG6995="",0,AG6995-R6995),0),0),0)</f>
        <v>0</v>
      </c>
      <c r="BB6995" s="224" t="str">
        <f>_xlfn.XLOOKUP(U6995,'Lista Suspensa'!$AA$20:$AA$23,'Lista Suspensa'!$AB$20:$AB$23,"N/A")</f>
        <v>S</v>
      </c>
    </row>
    <row r="6996" spans="1:54" ht="12" customHeight="1">
      <c r="A6996" s="148" t="s">
        <v>54</v>
      </c>
      <c r="B6996" s="162">
        <v>46181</v>
      </c>
      <c r="C6996" s="148" t="s">
        <v>122</v>
      </c>
      <c r="D6996" s="247" t="s">
        <v>11495</v>
      </c>
      <c r="E6996" s="234">
        <v>93088105</v>
      </c>
      <c r="F6996" s="247" t="s">
        <v>11552</v>
      </c>
      <c r="G6996" s="165"/>
      <c r="H6996" s="162"/>
      <c r="I6996" s="165"/>
      <c r="J6996" s="148"/>
      <c r="K6996" s="148"/>
      <c r="L6996" s="148"/>
      <c r="M6996" s="148"/>
      <c r="N6996" s="148"/>
      <c r="O6996" s="163"/>
      <c r="P6996" s="227" t="s">
        <v>60</v>
      </c>
      <c r="Q6996" s="228" t="s">
        <v>11497</v>
      </c>
      <c r="R6996" s="229"/>
      <c r="S6996" s="229"/>
      <c r="T6996" s="229" t="s">
        <v>11498</v>
      </c>
      <c r="U6996" s="229" t="s">
        <v>8212</v>
      </c>
      <c r="V6996" s="162"/>
      <c r="W6996" s="162"/>
      <c r="X6996" s="162"/>
      <c r="Y6996" s="166"/>
      <c r="Z6996" s="166"/>
      <c r="AA6996" s="148"/>
      <c r="AB6996" s="148"/>
      <c r="AC6996" s="182" t="e">
        <f t="shared" si="224"/>
        <v>#DIV/0!</v>
      </c>
      <c r="AD6996" s="153" t="e">
        <f t="shared" si="225"/>
        <v>#DIV/0!</v>
      </c>
      <c r="AE6996" s="148"/>
      <c r="AF6996" s="148"/>
      <c r="AG6996" s="162"/>
      <c r="AH6996" s="163"/>
      <c r="AI6996" s="167"/>
      <c r="AJ6996" s="148"/>
      <c r="AK6996" s="148"/>
      <c r="AL6996" s="148"/>
      <c r="AM6996" s="148"/>
      <c r="AN6996" s="148"/>
      <c r="AO6996" s="148"/>
      <c r="AP6996" s="148"/>
      <c r="AQ6996" s="148"/>
      <c r="AR6996" s="148"/>
      <c r="AS6996" s="224" t="s">
        <v>68</v>
      </c>
      <c r="AT6996" s="225" t="str">
        <f>MONTH(B6996)&amp;"/"&amp;YEAR(B6996)</f>
        <v>6/2026</v>
      </c>
      <c r="AU6996" s="225">
        <f>WEEKNUM(B6996)-WEEKNUM(EOMONTH(B6996,-1)+1)+1</f>
        <v>2</v>
      </c>
      <c r="AV6996" s="224" t="str">
        <f>MONTH(R6996)&amp;"/"&amp;YEAR(R6996)</f>
        <v>1/1900</v>
      </c>
      <c r="AW6996" s="224" t="e">
        <f>WEEKNUM(R6996)-WEEKNUM(EOMONTH(R6996,-1)+1)+1</f>
        <v>#NUM!</v>
      </c>
      <c r="AX6996" s="224">
        <f>IF(BB6996="S",IF(Q6996="1. Aceitou o programa",R6996-B6996,0),0)</f>
        <v>0</v>
      </c>
      <c r="AY6996" s="224">
        <f>IF(BB6996="S",IF(AND(S6996&lt;&gt;"",R6996&lt;&gt;""),S6996-R6996,0),0)</f>
        <v>0</v>
      </c>
      <c r="AZ6996" s="224">
        <f>IF(BB6996="S",IF(Q6996="1. Aceitou o programa",IF(OR(X6996="Não se Aplica",X6996=""),IF(OR(W6996="Não se Aplica",W6996=""),0,W6996-V6996),AVERAGE(X6996-W6996,W6996-V6996)),0),0)</f>
        <v>0</v>
      </c>
      <c r="BA6996" s="224">
        <f>IF(BB6996="S",IF(AND(Q6996="1. Aceitou o programa",AH6996="Realizada"),IFERROR(IF(AG6996="",0,AG6996-R6996),0),0),0)</f>
        <v>0</v>
      </c>
      <c r="BB6996" s="224" t="str">
        <f>_xlfn.XLOOKUP(U6996,'Lista Suspensa'!$AA$20:$AA$23,'Lista Suspensa'!$AB$20:$AB$23,"N/A")</f>
        <v>S</v>
      </c>
    </row>
    <row r="6997" spans="1:54" ht="12" customHeight="1">
      <c r="A6997" s="148" t="s">
        <v>54</v>
      </c>
      <c r="B6997" s="162">
        <v>46181</v>
      </c>
      <c r="C6997" s="148" t="s">
        <v>122</v>
      </c>
      <c r="D6997" s="247" t="s">
        <v>11495</v>
      </c>
      <c r="E6997" s="234">
        <v>93693743</v>
      </c>
      <c r="F6997" s="247" t="s">
        <v>11553</v>
      </c>
      <c r="G6997" s="165"/>
      <c r="H6997" s="162"/>
      <c r="I6997" s="165"/>
      <c r="J6997" s="148"/>
      <c r="K6997" s="148"/>
      <c r="L6997" s="148"/>
      <c r="M6997" s="148"/>
      <c r="N6997" s="148"/>
      <c r="O6997" s="163"/>
      <c r="P6997" s="227" t="s">
        <v>60</v>
      </c>
      <c r="Q6997" s="228" t="s">
        <v>11497</v>
      </c>
      <c r="R6997" s="229"/>
      <c r="S6997" s="229"/>
      <c r="T6997" s="229" t="s">
        <v>11498</v>
      </c>
      <c r="U6997" s="229" t="s">
        <v>8212</v>
      </c>
      <c r="V6997" s="162"/>
      <c r="W6997" s="162"/>
      <c r="X6997" s="162"/>
      <c r="Y6997" s="166"/>
      <c r="Z6997" s="166"/>
      <c r="AA6997" s="148"/>
      <c r="AB6997" s="148"/>
      <c r="AC6997" s="182" t="e">
        <f t="shared" si="224"/>
        <v>#DIV/0!</v>
      </c>
      <c r="AD6997" s="153" t="e">
        <f t="shared" si="225"/>
        <v>#DIV/0!</v>
      </c>
      <c r="AE6997" s="148"/>
      <c r="AF6997" s="148"/>
      <c r="AG6997" s="162"/>
      <c r="AH6997" s="163"/>
      <c r="AI6997" s="167"/>
      <c r="AJ6997" s="148"/>
      <c r="AK6997" s="148"/>
      <c r="AL6997" s="148"/>
      <c r="AM6997" s="148"/>
      <c r="AN6997" s="148"/>
      <c r="AO6997" s="148"/>
      <c r="AP6997" s="148"/>
      <c r="AQ6997" s="148"/>
      <c r="AR6997" s="148"/>
      <c r="AS6997" s="224" t="s">
        <v>68</v>
      </c>
      <c r="AT6997" s="225" t="str">
        <f>MONTH(B6997)&amp;"/"&amp;YEAR(B6997)</f>
        <v>6/2026</v>
      </c>
      <c r="AU6997" s="225">
        <f>WEEKNUM(B6997)-WEEKNUM(EOMONTH(B6997,-1)+1)+1</f>
        <v>2</v>
      </c>
      <c r="AV6997" s="224" t="str">
        <f>MONTH(R6997)&amp;"/"&amp;YEAR(R6997)</f>
        <v>1/1900</v>
      </c>
      <c r="AW6997" s="224" t="e">
        <f>WEEKNUM(R6997)-WEEKNUM(EOMONTH(R6997,-1)+1)+1</f>
        <v>#NUM!</v>
      </c>
      <c r="AX6997" s="224">
        <f>IF(BB6997="S",IF(Q6997="1. Aceitou o programa",R6997-B6997,0),0)</f>
        <v>0</v>
      </c>
      <c r="AY6997" s="224">
        <f>IF(BB6997="S",IF(AND(S6997&lt;&gt;"",R6997&lt;&gt;""),S6997-R6997,0),0)</f>
        <v>0</v>
      </c>
      <c r="AZ6997" s="224">
        <f>IF(BB6997="S",IF(Q6997="1. Aceitou o programa",IF(OR(X6997="Não se Aplica",X6997=""),IF(OR(W6997="Não se Aplica",W6997=""),0,W6997-V6997),AVERAGE(X6997-W6997,W6997-V6997)),0),0)</f>
        <v>0</v>
      </c>
      <c r="BA6997" s="224">
        <f>IF(BB6997="S",IF(AND(Q6997="1. Aceitou o programa",AH6997="Realizada"),IFERROR(IF(AG6997="",0,AG6997-R6997),0),0),0)</f>
        <v>0</v>
      </c>
      <c r="BB6997" s="224" t="str">
        <f>_xlfn.XLOOKUP(U6997,'Lista Suspensa'!$AA$20:$AA$23,'Lista Suspensa'!$AB$20:$AB$23,"N/A")</f>
        <v>S</v>
      </c>
    </row>
    <row r="6998" spans="1:54" ht="12" customHeight="1">
      <c r="A6998" s="148" t="s">
        <v>54</v>
      </c>
      <c r="B6998" s="162">
        <v>46181</v>
      </c>
      <c r="C6998" s="148" t="s">
        <v>122</v>
      </c>
      <c r="D6998" s="247" t="s">
        <v>11495</v>
      </c>
      <c r="E6998" s="234">
        <v>87914994</v>
      </c>
      <c r="F6998" s="247" t="s">
        <v>11554</v>
      </c>
      <c r="G6998" s="165"/>
      <c r="H6998" s="162"/>
      <c r="I6998" s="165"/>
      <c r="J6998" s="148"/>
      <c r="K6998" s="148"/>
      <c r="L6998" s="148"/>
      <c r="M6998" s="148"/>
      <c r="N6998" s="148"/>
      <c r="O6998" s="163"/>
      <c r="P6998" s="227" t="s">
        <v>60</v>
      </c>
      <c r="Q6998" s="228" t="s">
        <v>11497</v>
      </c>
      <c r="R6998" s="229"/>
      <c r="S6998" s="229"/>
      <c r="T6998" s="229" t="s">
        <v>11498</v>
      </c>
      <c r="U6998" s="229" t="s">
        <v>8212</v>
      </c>
      <c r="V6998" s="162"/>
      <c r="W6998" s="162"/>
      <c r="X6998" s="162"/>
      <c r="Y6998" s="166"/>
      <c r="Z6998" s="166"/>
      <c r="AA6998" s="148"/>
      <c r="AB6998" s="148"/>
      <c r="AC6998" s="182" t="e">
        <f t="shared" ref="AC6998:AC7029" si="226">SUM(AA6998/(AB6998^2))</f>
        <v>#DIV/0!</v>
      </c>
      <c r="AD6998" s="153" t="e">
        <f t="shared" ref="AD6998:AD7029" si="227">IF(AC6998&lt;18.5,"ABAIXO DO PESO",
(IF(AC6998&lt;=24.9,"PESO NORMAL",
(IF(AC6998&lt;=29.9,"SOBREPESO",
(IF(AC6998&lt;=34.9,"OBESIDADE I",
(IF(AC6998&lt;=39.9,"OBESIDADE II",
(IF(AC6998&lt;=999,"OBESIDADE III","VAZIO")))))))))))</f>
        <v>#DIV/0!</v>
      </c>
      <c r="AE6998" s="148"/>
      <c r="AF6998" s="148"/>
      <c r="AG6998" s="162"/>
      <c r="AH6998" s="163"/>
      <c r="AI6998" s="167"/>
      <c r="AJ6998" s="148"/>
      <c r="AK6998" s="148"/>
      <c r="AL6998" s="148"/>
      <c r="AM6998" s="148"/>
      <c r="AN6998" s="148"/>
      <c r="AO6998" s="148"/>
      <c r="AP6998" s="148"/>
      <c r="AQ6998" s="148"/>
      <c r="AR6998" s="148"/>
      <c r="AS6998" s="224" t="s">
        <v>68</v>
      </c>
      <c r="AT6998" s="225" t="str">
        <f>MONTH(B6998)&amp;"/"&amp;YEAR(B6998)</f>
        <v>6/2026</v>
      </c>
      <c r="AU6998" s="225">
        <f>WEEKNUM(B6998)-WEEKNUM(EOMONTH(B6998,-1)+1)+1</f>
        <v>2</v>
      </c>
      <c r="AV6998" s="224" t="str">
        <f>MONTH(R6998)&amp;"/"&amp;YEAR(R6998)</f>
        <v>1/1900</v>
      </c>
      <c r="AW6998" s="224" t="e">
        <f>WEEKNUM(R6998)-WEEKNUM(EOMONTH(R6998,-1)+1)+1</f>
        <v>#NUM!</v>
      </c>
      <c r="AX6998" s="224">
        <f>IF(BB6998="S",IF(Q6998="1. Aceitou o programa",R6998-B6998,0),0)</f>
        <v>0</v>
      </c>
      <c r="AY6998" s="224">
        <f>IF(BB6998="S",IF(AND(S6998&lt;&gt;"",R6998&lt;&gt;""),S6998-R6998,0),0)</f>
        <v>0</v>
      </c>
      <c r="AZ6998" s="224">
        <f>IF(BB6998="S",IF(Q6998="1. Aceitou o programa",IF(OR(X6998="Não se Aplica",X6998=""),IF(OR(W6998="Não se Aplica",W6998=""),0,W6998-V6998),AVERAGE(X6998-W6998,W6998-V6998)),0),0)</f>
        <v>0</v>
      </c>
      <c r="BA6998" s="224">
        <f>IF(BB6998="S",IF(AND(Q6998="1. Aceitou o programa",AH6998="Realizada"),IFERROR(IF(AG6998="",0,AG6998-R6998),0),0),0)</f>
        <v>0</v>
      </c>
      <c r="BB6998" s="224" t="str">
        <f>_xlfn.XLOOKUP(U6998,'Lista Suspensa'!$AA$20:$AA$23,'Lista Suspensa'!$AB$20:$AB$23,"N/A")</f>
        <v>S</v>
      </c>
    </row>
    <row r="6999" spans="1:54" ht="12" customHeight="1">
      <c r="A6999" s="148" t="s">
        <v>54</v>
      </c>
      <c r="B6999" s="162">
        <v>46181</v>
      </c>
      <c r="C6999" s="148" t="s">
        <v>122</v>
      </c>
      <c r="D6999" s="247" t="s">
        <v>11495</v>
      </c>
      <c r="E6999" s="234">
        <v>93346116</v>
      </c>
      <c r="F6999" s="247" t="s">
        <v>11555</v>
      </c>
      <c r="G6999" s="165"/>
      <c r="H6999" s="162"/>
      <c r="I6999" s="165"/>
      <c r="J6999" s="148"/>
      <c r="K6999" s="148"/>
      <c r="L6999" s="148"/>
      <c r="M6999" s="148"/>
      <c r="N6999" s="148"/>
      <c r="O6999" s="163"/>
      <c r="P6999" s="227" t="s">
        <v>60</v>
      </c>
      <c r="Q6999" s="228" t="s">
        <v>11497</v>
      </c>
      <c r="R6999" s="229"/>
      <c r="S6999" s="229"/>
      <c r="T6999" s="229" t="s">
        <v>11498</v>
      </c>
      <c r="U6999" s="229" t="s">
        <v>8212</v>
      </c>
      <c r="V6999" s="162"/>
      <c r="W6999" s="162"/>
      <c r="X6999" s="162"/>
      <c r="Y6999" s="166"/>
      <c r="Z6999" s="166"/>
      <c r="AA6999" s="148"/>
      <c r="AB6999" s="148"/>
      <c r="AC6999" s="182" t="e">
        <f t="shared" si="226"/>
        <v>#DIV/0!</v>
      </c>
      <c r="AD6999" s="153" t="e">
        <f t="shared" si="227"/>
        <v>#DIV/0!</v>
      </c>
      <c r="AE6999" s="148"/>
      <c r="AF6999" s="148"/>
      <c r="AG6999" s="162"/>
      <c r="AH6999" s="163"/>
      <c r="AI6999" s="167"/>
      <c r="AJ6999" s="148"/>
      <c r="AK6999" s="148"/>
      <c r="AL6999" s="148"/>
      <c r="AM6999" s="148"/>
      <c r="AN6999" s="148"/>
      <c r="AO6999" s="148"/>
      <c r="AP6999" s="148"/>
      <c r="AQ6999" s="148"/>
      <c r="AR6999" s="148"/>
      <c r="AS6999" s="224" t="s">
        <v>68</v>
      </c>
      <c r="AT6999" s="225" t="str">
        <f>MONTH(B6999)&amp;"/"&amp;YEAR(B6999)</f>
        <v>6/2026</v>
      </c>
      <c r="AU6999" s="225">
        <f>WEEKNUM(B6999)-WEEKNUM(EOMONTH(B6999,-1)+1)+1</f>
        <v>2</v>
      </c>
      <c r="AV6999" s="224" t="str">
        <f>MONTH(R6999)&amp;"/"&amp;YEAR(R6999)</f>
        <v>1/1900</v>
      </c>
      <c r="AW6999" s="224" t="e">
        <f>WEEKNUM(R6999)-WEEKNUM(EOMONTH(R6999,-1)+1)+1</f>
        <v>#NUM!</v>
      </c>
      <c r="AX6999" s="224">
        <f>IF(BB6999="S",IF(Q6999="1. Aceitou o programa",R6999-B6999,0),0)</f>
        <v>0</v>
      </c>
      <c r="AY6999" s="224">
        <f>IF(BB6999="S",IF(AND(S6999&lt;&gt;"",R6999&lt;&gt;""),S6999-R6999,0),0)</f>
        <v>0</v>
      </c>
      <c r="AZ6999" s="224">
        <f>IF(BB6999="S",IF(Q6999="1. Aceitou o programa",IF(OR(X6999="Não se Aplica",X6999=""),IF(OR(W6999="Não se Aplica",W6999=""),0,W6999-V6999),AVERAGE(X6999-W6999,W6999-V6999)),0),0)</f>
        <v>0</v>
      </c>
      <c r="BA6999" s="224">
        <f>IF(BB6999="S",IF(AND(Q6999="1. Aceitou o programa",AH6999="Realizada"),IFERROR(IF(AG6999="",0,AG6999-R6999),0),0),0)</f>
        <v>0</v>
      </c>
      <c r="BB6999" s="224" t="str">
        <f>_xlfn.XLOOKUP(U6999,'Lista Suspensa'!$AA$20:$AA$23,'Lista Suspensa'!$AB$20:$AB$23,"N/A")</f>
        <v>S</v>
      </c>
    </row>
    <row r="7000" spans="1:54" ht="12" customHeight="1">
      <c r="A7000" s="148" t="s">
        <v>54</v>
      </c>
      <c r="B7000" s="162">
        <v>46181</v>
      </c>
      <c r="C7000" s="148" t="s">
        <v>122</v>
      </c>
      <c r="D7000" s="247" t="s">
        <v>11495</v>
      </c>
      <c r="E7000" s="234">
        <v>82253069</v>
      </c>
      <c r="F7000" s="247" t="s">
        <v>11556</v>
      </c>
      <c r="G7000" s="165"/>
      <c r="H7000" s="162"/>
      <c r="I7000" s="165"/>
      <c r="J7000" s="148"/>
      <c r="K7000" s="148"/>
      <c r="L7000" s="148"/>
      <c r="M7000" s="148"/>
      <c r="N7000" s="148"/>
      <c r="O7000" s="163"/>
      <c r="P7000" s="227" t="s">
        <v>60</v>
      </c>
      <c r="Q7000" s="228" t="s">
        <v>11497</v>
      </c>
      <c r="R7000" s="229"/>
      <c r="S7000" s="229"/>
      <c r="T7000" s="229" t="s">
        <v>11498</v>
      </c>
      <c r="U7000" s="229" t="s">
        <v>8212</v>
      </c>
      <c r="V7000" s="162"/>
      <c r="W7000" s="162"/>
      <c r="X7000" s="162"/>
      <c r="Y7000" s="166"/>
      <c r="Z7000" s="166"/>
      <c r="AA7000" s="148"/>
      <c r="AB7000" s="148"/>
      <c r="AC7000" s="182" t="e">
        <f t="shared" si="226"/>
        <v>#DIV/0!</v>
      </c>
      <c r="AD7000" s="153" t="e">
        <f t="shared" si="227"/>
        <v>#DIV/0!</v>
      </c>
      <c r="AE7000" s="148"/>
      <c r="AF7000" s="148"/>
      <c r="AG7000" s="162"/>
      <c r="AH7000" s="163"/>
      <c r="AI7000" s="167"/>
      <c r="AJ7000" s="148"/>
      <c r="AK7000" s="148"/>
      <c r="AL7000" s="148"/>
      <c r="AM7000" s="148"/>
      <c r="AN7000" s="148"/>
      <c r="AO7000" s="148"/>
      <c r="AP7000" s="148"/>
      <c r="AQ7000" s="148"/>
      <c r="AR7000" s="148"/>
      <c r="AS7000" s="224" t="s">
        <v>68</v>
      </c>
      <c r="AT7000" s="225" t="str">
        <f>MONTH(B7000)&amp;"/"&amp;YEAR(B7000)</f>
        <v>6/2026</v>
      </c>
      <c r="AU7000" s="225">
        <f>WEEKNUM(B7000)-WEEKNUM(EOMONTH(B7000,-1)+1)+1</f>
        <v>2</v>
      </c>
      <c r="AV7000" s="224" t="str">
        <f>MONTH(R7000)&amp;"/"&amp;YEAR(R7000)</f>
        <v>1/1900</v>
      </c>
      <c r="AW7000" s="224" t="e">
        <f>WEEKNUM(R7000)-WEEKNUM(EOMONTH(R7000,-1)+1)+1</f>
        <v>#NUM!</v>
      </c>
      <c r="AX7000" s="224">
        <f>IF(BB7000="S",IF(Q7000="1. Aceitou o programa",R7000-B7000,0),0)</f>
        <v>0</v>
      </c>
      <c r="AY7000" s="224">
        <f>IF(BB7000="S",IF(AND(S7000&lt;&gt;"",R7000&lt;&gt;""),S7000-R7000,0),0)</f>
        <v>0</v>
      </c>
      <c r="AZ7000" s="224">
        <f>IF(BB7000="S",IF(Q7000="1. Aceitou o programa",IF(OR(X7000="Não se Aplica",X7000=""),IF(OR(W7000="Não se Aplica",W7000=""),0,W7000-V7000),AVERAGE(X7000-W7000,W7000-V7000)),0),0)</f>
        <v>0</v>
      </c>
      <c r="BA7000" s="224">
        <f>IF(BB7000="S",IF(AND(Q7000="1. Aceitou o programa",AH7000="Realizada"),IFERROR(IF(AG7000="",0,AG7000-R7000),0),0),0)</f>
        <v>0</v>
      </c>
      <c r="BB7000" s="224" t="str">
        <f>_xlfn.XLOOKUP(U7000,'Lista Suspensa'!$AA$20:$AA$23,'Lista Suspensa'!$AB$20:$AB$23,"N/A")</f>
        <v>S</v>
      </c>
    </row>
    <row r="7001" spans="1:54" ht="12" customHeight="1">
      <c r="A7001" s="148" t="s">
        <v>54</v>
      </c>
      <c r="B7001" s="162">
        <v>46181</v>
      </c>
      <c r="C7001" s="148" t="s">
        <v>122</v>
      </c>
      <c r="D7001" s="247" t="s">
        <v>11495</v>
      </c>
      <c r="E7001" s="234">
        <v>85008892</v>
      </c>
      <c r="F7001" s="247" t="s">
        <v>11557</v>
      </c>
      <c r="G7001" s="165"/>
      <c r="H7001" s="162"/>
      <c r="I7001" s="165"/>
      <c r="J7001" s="148"/>
      <c r="K7001" s="148"/>
      <c r="L7001" s="148"/>
      <c r="M7001" s="148"/>
      <c r="N7001" s="148"/>
      <c r="O7001" s="163"/>
      <c r="P7001" s="227" t="s">
        <v>60</v>
      </c>
      <c r="Q7001" s="228" t="s">
        <v>11497</v>
      </c>
      <c r="R7001" s="229"/>
      <c r="S7001" s="229"/>
      <c r="T7001" s="229" t="s">
        <v>11498</v>
      </c>
      <c r="U7001" s="229" t="s">
        <v>8212</v>
      </c>
      <c r="V7001" s="162"/>
      <c r="W7001" s="162"/>
      <c r="X7001" s="162"/>
      <c r="Y7001" s="166"/>
      <c r="Z7001" s="166"/>
      <c r="AA7001" s="148"/>
      <c r="AB7001" s="148"/>
      <c r="AC7001" s="182" t="e">
        <f t="shared" si="226"/>
        <v>#DIV/0!</v>
      </c>
      <c r="AD7001" s="153" t="e">
        <f t="shared" si="227"/>
        <v>#DIV/0!</v>
      </c>
      <c r="AE7001" s="148"/>
      <c r="AF7001" s="148"/>
      <c r="AG7001" s="162"/>
      <c r="AH7001" s="163"/>
      <c r="AI7001" s="167"/>
      <c r="AJ7001" s="148"/>
      <c r="AK7001" s="148"/>
      <c r="AL7001" s="148"/>
      <c r="AM7001" s="148"/>
      <c r="AN7001" s="148"/>
      <c r="AO7001" s="148"/>
      <c r="AP7001" s="148"/>
      <c r="AQ7001" s="148"/>
      <c r="AR7001" s="148"/>
      <c r="AS7001" s="224" t="s">
        <v>68</v>
      </c>
      <c r="AT7001" s="225" t="str">
        <f>MONTH(B7001)&amp;"/"&amp;YEAR(B7001)</f>
        <v>6/2026</v>
      </c>
      <c r="AU7001" s="225">
        <f>WEEKNUM(B7001)-WEEKNUM(EOMONTH(B7001,-1)+1)+1</f>
        <v>2</v>
      </c>
      <c r="AV7001" s="224" t="str">
        <f>MONTH(R7001)&amp;"/"&amp;YEAR(R7001)</f>
        <v>1/1900</v>
      </c>
      <c r="AW7001" s="224" t="e">
        <f>WEEKNUM(R7001)-WEEKNUM(EOMONTH(R7001,-1)+1)+1</f>
        <v>#NUM!</v>
      </c>
      <c r="AX7001" s="224">
        <f>IF(BB7001="S",IF(Q7001="1. Aceitou o programa",R7001-B7001,0),0)</f>
        <v>0</v>
      </c>
      <c r="AY7001" s="224">
        <f>IF(BB7001="S",IF(AND(S7001&lt;&gt;"",R7001&lt;&gt;""),S7001-R7001,0),0)</f>
        <v>0</v>
      </c>
      <c r="AZ7001" s="224">
        <f>IF(BB7001="S",IF(Q7001="1. Aceitou o programa",IF(OR(X7001="Não se Aplica",X7001=""),IF(OR(W7001="Não se Aplica",W7001=""),0,W7001-V7001),AVERAGE(X7001-W7001,W7001-V7001)),0),0)</f>
        <v>0</v>
      </c>
      <c r="BA7001" s="224">
        <f>IF(BB7001="S",IF(AND(Q7001="1. Aceitou o programa",AH7001="Realizada"),IFERROR(IF(AG7001="",0,AG7001-R7001),0),0),0)</f>
        <v>0</v>
      </c>
      <c r="BB7001" s="224" t="str">
        <f>_xlfn.XLOOKUP(U7001,'Lista Suspensa'!$AA$20:$AA$23,'Lista Suspensa'!$AB$20:$AB$23,"N/A")</f>
        <v>S</v>
      </c>
    </row>
    <row r="7002" spans="1:54" ht="12" customHeight="1">
      <c r="A7002" s="148" t="s">
        <v>54</v>
      </c>
      <c r="B7002" s="162">
        <v>46181</v>
      </c>
      <c r="C7002" s="148" t="s">
        <v>122</v>
      </c>
      <c r="D7002" s="247" t="s">
        <v>11495</v>
      </c>
      <c r="E7002" s="234">
        <v>94078576</v>
      </c>
      <c r="F7002" s="247" t="s">
        <v>11558</v>
      </c>
      <c r="G7002" s="165"/>
      <c r="H7002" s="162"/>
      <c r="I7002" s="165"/>
      <c r="J7002" s="148"/>
      <c r="K7002" s="148"/>
      <c r="L7002" s="148"/>
      <c r="M7002" s="148"/>
      <c r="N7002" s="148"/>
      <c r="O7002" s="163"/>
      <c r="P7002" s="227" t="s">
        <v>60</v>
      </c>
      <c r="Q7002" s="228" t="s">
        <v>11497</v>
      </c>
      <c r="R7002" s="229"/>
      <c r="S7002" s="229"/>
      <c r="T7002" s="229" t="s">
        <v>11498</v>
      </c>
      <c r="U7002" s="229" t="s">
        <v>8212</v>
      </c>
      <c r="V7002" s="162"/>
      <c r="W7002" s="162"/>
      <c r="X7002" s="162"/>
      <c r="Y7002" s="166"/>
      <c r="Z7002" s="166"/>
      <c r="AA7002" s="148"/>
      <c r="AB7002" s="148"/>
      <c r="AC7002" s="182" t="e">
        <f t="shared" si="226"/>
        <v>#DIV/0!</v>
      </c>
      <c r="AD7002" s="153" t="e">
        <f t="shared" si="227"/>
        <v>#DIV/0!</v>
      </c>
      <c r="AE7002" s="148"/>
      <c r="AF7002" s="148"/>
      <c r="AG7002" s="162"/>
      <c r="AH7002" s="163"/>
      <c r="AI7002" s="167"/>
      <c r="AJ7002" s="148"/>
      <c r="AK7002" s="148"/>
      <c r="AL7002" s="148"/>
      <c r="AM7002" s="148"/>
      <c r="AN7002" s="148"/>
      <c r="AO7002" s="148"/>
      <c r="AP7002" s="148"/>
      <c r="AQ7002" s="148"/>
      <c r="AR7002" s="148"/>
      <c r="AS7002" s="224" t="s">
        <v>68</v>
      </c>
      <c r="AT7002" s="225" t="str">
        <f>MONTH(B7002)&amp;"/"&amp;YEAR(B7002)</f>
        <v>6/2026</v>
      </c>
      <c r="AU7002" s="225">
        <f>WEEKNUM(B7002)-WEEKNUM(EOMONTH(B7002,-1)+1)+1</f>
        <v>2</v>
      </c>
      <c r="AV7002" s="224" t="str">
        <f>MONTH(R7002)&amp;"/"&amp;YEAR(R7002)</f>
        <v>1/1900</v>
      </c>
      <c r="AW7002" s="224" t="e">
        <f>WEEKNUM(R7002)-WEEKNUM(EOMONTH(R7002,-1)+1)+1</f>
        <v>#NUM!</v>
      </c>
      <c r="AX7002" s="224">
        <f>IF(BB7002="S",IF(Q7002="1. Aceitou o programa",R7002-B7002,0),0)</f>
        <v>0</v>
      </c>
      <c r="AY7002" s="224">
        <f>IF(BB7002="S",IF(AND(S7002&lt;&gt;"",R7002&lt;&gt;""),S7002-R7002,0),0)</f>
        <v>0</v>
      </c>
      <c r="AZ7002" s="224">
        <f>IF(BB7002="S",IF(Q7002="1. Aceitou o programa",IF(OR(X7002="Não se Aplica",X7002=""),IF(OR(W7002="Não se Aplica",W7002=""),0,W7002-V7002),AVERAGE(X7002-W7002,W7002-V7002)),0),0)</f>
        <v>0</v>
      </c>
      <c r="BA7002" s="224">
        <f>IF(BB7002="S",IF(AND(Q7002="1. Aceitou o programa",AH7002="Realizada"),IFERROR(IF(AG7002="",0,AG7002-R7002),0),0),0)</f>
        <v>0</v>
      </c>
      <c r="BB7002" s="224" t="str">
        <f>_xlfn.XLOOKUP(U7002,'Lista Suspensa'!$AA$20:$AA$23,'Lista Suspensa'!$AB$20:$AB$23,"N/A")</f>
        <v>S</v>
      </c>
    </row>
    <row r="7003" spans="1:54" ht="12" customHeight="1">
      <c r="A7003" s="148" t="s">
        <v>54</v>
      </c>
      <c r="B7003" s="162">
        <v>46181</v>
      </c>
      <c r="C7003" s="148" t="s">
        <v>122</v>
      </c>
      <c r="D7003" s="247" t="s">
        <v>11495</v>
      </c>
      <c r="E7003" s="234">
        <v>94030498</v>
      </c>
      <c r="F7003" s="247" t="s">
        <v>11559</v>
      </c>
      <c r="G7003" s="165"/>
      <c r="H7003" s="162"/>
      <c r="I7003" s="165"/>
      <c r="J7003" s="148"/>
      <c r="K7003" s="148"/>
      <c r="L7003" s="148"/>
      <c r="M7003" s="148"/>
      <c r="N7003" s="148"/>
      <c r="O7003" s="163"/>
      <c r="P7003" s="227" t="s">
        <v>60</v>
      </c>
      <c r="Q7003" s="228" t="s">
        <v>11497</v>
      </c>
      <c r="R7003" s="229"/>
      <c r="S7003" s="229"/>
      <c r="T7003" s="229" t="s">
        <v>11498</v>
      </c>
      <c r="U7003" s="229" t="s">
        <v>8212</v>
      </c>
      <c r="V7003" s="162"/>
      <c r="W7003" s="162"/>
      <c r="X7003" s="162"/>
      <c r="Y7003" s="166"/>
      <c r="Z7003" s="166"/>
      <c r="AA7003" s="148"/>
      <c r="AB7003" s="148"/>
      <c r="AC7003" s="182" t="e">
        <f t="shared" si="226"/>
        <v>#DIV/0!</v>
      </c>
      <c r="AD7003" s="153" t="e">
        <f t="shared" si="227"/>
        <v>#DIV/0!</v>
      </c>
      <c r="AE7003" s="148"/>
      <c r="AF7003" s="148"/>
      <c r="AG7003" s="162"/>
      <c r="AH7003" s="163"/>
      <c r="AI7003" s="167"/>
      <c r="AJ7003" s="148"/>
      <c r="AK7003" s="148"/>
      <c r="AL7003" s="148"/>
      <c r="AM7003" s="148"/>
      <c r="AN7003" s="148"/>
      <c r="AO7003" s="148"/>
      <c r="AP7003" s="148"/>
      <c r="AQ7003" s="148"/>
      <c r="AR7003" s="148"/>
      <c r="AS7003" s="224" t="s">
        <v>68</v>
      </c>
      <c r="AT7003" s="225" t="str">
        <f>MONTH(B7003)&amp;"/"&amp;YEAR(B7003)</f>
        <v>6/2026</v>
      </c>
      <c r="AU7003" s="225">
        <f>WEEKNUM(B7003)-WEEKNUM(EOMONTH(B7003,-1)+1)+1</f>
        <v>2</v>
      </c>
      <c r="AV7003" s="224" t="str">
        <f>MONTH(R7003)&amp;"/"&amp;YEAR(R7003)</f>
        <v>1/1900</v>
      </c>
      <c r="AW7003" s="224" t="e">
        <f>WEEKNUM(R7003)-WEEKNUM(EOMONTH(R7003,-1)+1)+1</f>
        <v>#NUM!</v>
      </c>
      <c r="AX7003" s="224">
        <f>IF(BB7003="S",IF(Q7003="1. Aceitou o programa",R7003-B7003,0),0)</f>
        <v>0</v>
      </c>
      <c r="AY7003" s="224">
        <f>IF(BB7003="S",IF(AND(S7003&lt;&gt;"",R7003&lt;&gt;""),S7003-R7003,0),0)</f>
        <v>0</v>
      </c>
      <c r="AZ7003" s="224">
        <f>IF(BB7003="S",IF(Q7003="1. Aceitou o programa",IF(OR(X7003="Não se Aplica",X7003=""),IF(OR(W7003="Não se Aplica",W7003=""),0,W7003-V7003),AVERAGE(X7003-W7003,W7003-V7003)),0),0)</f>
        <v>0</v>
      </c>
      <c r="BA7003" s="224">
        <f>IF(BB7003="S",IF(AND(Q7003="1. Aceitou o programa",AH7003="Realizada"),IFERROR(IF(AG7003="",0,AG7003-R7003),0),0),0)</f>
        <v>0</v>
      </c>
      <c r="BB7003" s="224" t="str">
        <f>_xlfn.XLOOKUP(U7003,'Lista Suspensa'!$AA$20:$AA$23,'Lista Suspensa'!$AB$20:$AB$23,"N/A")</f>
        <v>S</v>
      </c>
    </row>
    <row r="7004" spans="1:54" ht="12" customHeight="1">
      <c r="A7004" s="148" t="s">
        <v>54</v>
      </c>
      <c r="B7004" s="162">
        <v>46181</v>
      </c>
      <c r="C7004" s="148" t="s">
        <v>122</v>
      </c>
      <c r="D7004" s="247" t="s">
        <v>11495</v>
      </c>
      <c r="E7004" s="234">
        <v>78391638</v>
      </c>
      <c r="F7004" s="247" t="s">
        <v>11560</v>
      </c>
      <c r="G7004" s="165"/>
      <c r="H7004" s="162"/>
      <c r="I7004" s="165"/>
      <c r="J7004" s="148"/>
      <c r="K7004" s="148"/>
      <c r="L7004" s="148"/>
      <c r="M7004" s="148"/>
      <c r="N7004" s="148"/>
      <c r="O7004" s="163"/>
      <c r="P7004" s="227" t="s">
        <v>60</v>
      </c>
      <c r="Q7004" s="228" t="s">
        <v>11497</v>
      </c>
      <c r="R7004" s="229"/>
      <c r="S7004" s="229"/>
      <c r="T7004" s="229" t="s">
        <v>11498</v>
      </c>
      <c r="U7004" s="229" t="s">
        <v>8212</v>
      </c>
      <c r="V7004" s="162"/>
      <c r="W7004" s="162"/>
      <c r="X7004" s="162"/>
      <c r="Y7004" s="166"/>
      <c r="Z7004" s="166"/>
      <c r="AA7004" s="148"/>
      <c r="AB7004" s="148"/>
      <c r="AC7004" s="182" t="e">
        <f t="shared" si="226"/>
        <v>#DIV/0!</v>
      </c>
      <c r="AD7004" s="153" t="e">
        <f t="shared" si="227"/>
        <v>#DIV/0!</v>
      </c>
      <c r="AE7004" s="148"/>
      <c r="AF7004" s="148"/>
      <c r="AG7004" s="162"/>
      <c r="AH7004" s="163"/>
      <c r="AI7004" s="167"/>
      <c r="AJ7004" s="148"/>
      <c r="AK7004" s="148"/>
      <c r="AL7004" s="148"/>
      <c r="AM7004" s="148"/>
      <c r="AN7004" s="148"/>
      <c r="AO7004" s="148"/>
      <c r="AP7004" s="148"/>
      <c r="AQ7004" s="148"/>
      <c r="AR7004" s="148"/>
      <c r="AS7004" s="224" t="s">
        <v>68</v>
      </c>
      <c r="AT7004" s="225" t="str">
        <f>MONTH(B7004)&amp;"/"&amp;YEAR(B7004)</f>
        <v>6/2026</v>
      </c>
      <c r="AU7004" s="225">
        <f>WEEKNUM(B7004)-WEEKNUM(EOMONTH(B7004,-1)+1)+1</f>
        <v>2</v>
      </c>
      <c r="AV7004" s="224" t="str">
        <f>MONTH(R7004)&amp;"/"&amp;YEAR(R7004)</f>
        <v>1/1900</v>
      </c>
      <c r="AW7004" s="224" t="e">
        <f>WEEKNUM(R7004)-WEEKNUM(EOMONTH(R7004,-1)+1)+1</f>
        <v>#NUM!</v>
      </c>
      <c r="AX7004" s="224">
        <f>IF(BB7004="S",IF(Q7004="1. Aceitou o programa",R7004-B7004,0),0)</f>
        <v>0</v>
      </c>
      <c r="AY7004" s="224">
        <f>IF(BB7004="S",IF(AND(S7004&lt;&gt;"",R7004&lt;&gt;""),S7004-R7004,0),0)</f>
        <v>0</v>
      </c>
      <c r="AZ7004" s="224">
        <f>IF(BB7004="S",IF(Q7004="1. Aceitou o programa",IF(OR(X7004="Não se Aplica",X7004=""),IF(OR(W7004="Não se Aplica",W7004=""),0,W7004-V7004),AVERAGE(X7004-W7004,W7004-V7004)),0),0)</f>
        <v>0</v>
      </c>
      <c r="BA7004" s="224">
        <f>IF(BB7004="S",IF(AND(Q7004="1. Aceitou o programa",AH7004="Realizada"),IFERROR(IF(AG7004="",0,AG7004-R7004),0),0),0)</f>
        <v>0</v>
      </c>
      <c r="BB7004" s="224" t="str">
        <f>_xlfn.XLOOKUP(U7004,'Lista Suspensa'!$AA$20:$AA$23,'Lista Suspensa'!$AB$20:$AB$23,"N/A")</f>
        <v>S</v>
      </c>
    </row>
    <row r="7005" spans="1:54" ht="12" customHeight="1">
      <c r="A7005" s="148" t="s">
        <v>54</v>
      </c>
      <c r="B7005" s="162">
        <v>46181</v>
      </c>
      <c r="C7005" s="148" t="s">
        <v>122</v>
      </c>
      <c r="D7005" s="247" t="s">
        <v>11495</v>
      </c>
      <c r="E7005" s="234">
        <v>89214978</v>
      </c>
      <c r="F7005" s="247" t="s">
        <v>11561</v>
      </c>
      <c r="G7005" s="165"/>
      <c r="H7005" s="162"/>
      <c r="I7005" s="165"/>
      <c r="J7005" s="148"/>
      <c r="K7005" s="148"/>
      <c r="L7005" s="148"/>
      <c r="M7005" s="148"/>
      <c r="N7005" s="148"/>
      <c r="O7005" s="163"/>
      <c r="P7005" s="227" t="s">
        <v>60</v>
      </c>
      <c r="Q7005" s="228" t="s">
        <v>11497</v>
      </c>
      <c r="R7005" s="229"/>
      <c r="S7005" s="229"/>
      <c r="T7005" s="229" t="s">
        <v>11498</v>
      </c>
      <c r="U7005" s="229" t="s">
        <v>8212</v>
      </c>
      <c r="V7005" s="162"/>
      <c r="W7005" s="162"/>
      <c r="X7005" s="162"/>
      <c r="Y7005" s="166"/>
      <c r="Z7005" s="166"/>
      <c r="AA7005" s="148"/>
      <c r="AB7005" s="148"/>
      <c r="AC7005" s="182" t="e">
        <f t="shared" si="226"/>
        <v>#DIV/0!</v>
      </c>
      <c r="AD7005" s="153" t="e">
        <f t="shared" si="227"/>
        <v>#DIV/0!</v>
      </c>
      <c r="AE7005" s="148"/>
      <c r="AF7005" s="148"/>
      <c r="AG7005" s="162"/>
      <c r="AH7005" s="163"/>
      <c r="AI7005" s="167"/>
      <c r="AJ7005" s="148"/>
      <c r="AK7005" s="148"/>
      <c r="AL7005" s="148"/>
      <c r="AM7005" s="148"/>
      <c r="AN7005" s="148"/>
      <c r="AO7005" s="148"/>
      <c r="AP7005" s="148"/>
      <c r="AQ7005" s="148"/>
      <c r="AR7005" s="148"/>
      <c r="AS7005" s="224" t="s">
        <v>68</v>
      </c>
      <c r="AT7005" s="225" t="str">
        <f>MONTH(B7005)&amp;"/"&amp;YEAR(B7005)</f>
        <v>6/2026</v>
      </c>
      <c r="AU7005" s="225">
        <f>WEEKNUM(B7005)-WEEKNUM(EOMONTH(B7005,-1)+1)+1</f>
        <v>2</v>
      </c>
      <c r="AV7005" s="224" t="str">
        <f>MONTH(R7005)&amp;"/"&amp;YEAR(R7005)</f>
        <v>1/1900</v>
      </c>
      <c r="AW7005" s="224" t="e">
        <f>WEEKNUM(R7005)-WEEKNUM(EOMONTH(R7005,-1)+1)+1</f>
        <v>#NUM!</v>
      </c>
      <c r="AX7005" s="224">
        <f>IF(BB7005="S",IF(Q7005="1. Aceitou o programa",R7005-B7005,0),0)</f>
        <v>0</v>
      </c>
      <c r="AY7005" s="224">
        <f>IF(BB7005="S",IF(AND(S7005&lt;&gt;"",R7005&lt;&gt;""),S7005-R7005,0),0)</f>
        <v>0</v>
      </c>
      <c r="AZ7005" s="224">
        <f>IF(BB7005="S",IF(Q7005="1. Aceitou o programa",IF(OR(X7005="Não se Aplica",X7005=""),IF(OR(W7005="Não se Aplica",W7005=""),0,W7005-V7005),AVERAGE(X7005-W7005,W7005-V7005)),0),0)</f>
        <v>0</v>
      </c>
      <c r="BA7005" s="224">
        <f>IF(BB7005="S",IF(AND(Q7005="1. Aceitou o programa",AH7005="Realizada"),IFERROR(IF(AG7005="",0,AG7005-R7005),0),0),0)</f>
        <v>0</v>
      </c>
      <c r="BB7005" s="224" t="str">
        <f>_xlfn.XLOOKUP(U7005,'Lista Suspensa'!$AA$20:$AA$23,'Lista Suspensa'!$AB$20:$AB$23,"N/A")</f>
        <v>S</v>
      </c>
    </row>
    <row r="7006" spans="1:54" ht="12" customHeight="1">
      <c r="A7006" s="148" t="s">
        <v>54</v>
      </c>
      <c r="B7006" s="162">
        <v>46181</v>
      </c>
      <c r="C7006" s="148" t="s">
        <v>122</v>
      </c>
      <c r="D7006" s="247" t="s">
        <v>11495</v>
      </c>
      <c r="E7006" s="234">
        <v>86784031</v>
      </c>
      <c r="F7006" s="247" t="s">
        <v>11562</v>
      </c>
      <c r="G7006" s="165"/>
      <c r="H7006" s="162"/>
      <c r="I7006" s="165"/>
      <c r="J7006" s="148"/>
      <c r="K7006" s="148"/>
      <c r="L7006" s="148"/>
      <c r="M7006" s="148"/>
      <c r="N7006" s="148"/>
      <c r="O7006" s="163"/>
      <c r="P7006" s="227" t="s">
        <v>60</v>
      </c>
      <c r="Q7006" s="228" t="s">
        <v>11497</v>
      </c>
      <c r="R7006" s="229"/>
      <c r="S7006" s="229"/>
      <c r="T7006" s="229" t="s">
        <v>11498</v>
      </c>
      <c r="U7006" s="229" t="s">
        <v>8212</v>
      </c>
      <c r="V7006" s="162"/>
      <c r="W7006" s="162"/>
      <c r="X7006" s="162"/>
      <c r="Y7006" s="166"/>
      <c r="Z7006" s="166"/>
      <c r="AA7006" s="148"/>
      <c r="AB7006" s="148"/>
      <c r="AC7006" s="182" t="e">
        <f t="shared" si="226"/>
        <v>#DIV/0!</v>
      </c>
      <c r="AD7006" s="153" t="e">
        <f t="shared" si="227"/>
        <v>#DIV/0!</v>
      </c>
      <c r="AE7006" s="148"/>
      <c r="AF7006" s="148"/>
      <c r="AG7006" s="162"/>
      <c r="AH7006" s="163"/>
      <c r="AI7006" s="167"/>
      <c r="AJ7006" s="148"/>
      <c r="AK7006" s="148"/>
      <c r="AL7006" s="148"/>
      <c r="AM7006" s="148"/>
      <c r="AN7006" s="148"/>
      <c r="AO7006" s="148"/>
      <c r="AP7006" s="148"/>
      <c r="AQ7006" s="148"/>
      <c r="AR7006" s="148"/>
      <c r="AS7006" s="224" t="s">
        <v>68</v>
      </c>
      <c r="AT7006" s="225" t="str">
        <f>MONTH(B7006)&amp;"/"&amp;YEAR(B7006)</f>
        <v>6/2026</v>
      </c>
      <c r="AU7006" s="225">
        <f>WEEKNUM(B7006)-WEEKNUM(EOMONTH(B7006,-1)+1)+1</f>
        <v>2</v>
      </c>
      <c r="AV7006" s="224" t="str">
        <f>MONTH(R7006)&amp;"/"&amp;YEAR(R7006)</f>
        <v>1/1900</v>
      </c>
      <c r="AW7006" s="224" t="e">
        <f>WEEKNUM(R7006)-WEEKNUM(EOMONTH(R7006,-1)+1)+1</f>
        <v>#NUM!</v>
      </c>
      <c r="AX7006" s="224">
        <f>IF(BB7006="S",IF(Q7006="1. Aceitou o programa",R7006-B7006,0),0)</f>
        <v>0</v>
      </c>
      <c r="AY7006" s="224">
        <f>IF(BB7006="S",IF(AND(S7006&lt;&gt;"",R7006&lt;&gt;""),S7006-R7006,0),0)</f>
        <v>0</v>
      </c>
      <c r="AZ7006" s="224">
        <f>IF(BB7006="S",IF(Q7006="1. Aceitou o programa",IF(OR(X7006="Não se Aplica",X7006=""),IF(OR(W7006="Não se Aplica",W7006=""),0,W7006-V7006),AVERAGE(X7006-W7006,W7006-V7006)),0),0)</f>
        <v>0</v>
      </c>
      <c r="BA7006" s="224">
        <f>IF(BB7006="S",IF(AND(Q7006="1. Aceitou o programa",AH7006="Realizada"),IFERROR(IF(AG7006="",0,AG7006-R7006),0),0),0)</f>
        <v>0</v>
      </c>
      <c r="BB7006" s="224" t="str">
        <f>_xlfn.XLOOKUP(U7006,'Lista Suspensa'!$AA$20:$AA$23,'Lista Suspensa'!$AB$20:$AB$23,"N/A")</f>
        <v>S</v>
      </c>
    </row>
    <row r="7007" spans="1:54" ht="12" customHeight="1">
      <c r="A7007" s="148" t="s">
        <v>54</v>
      </c>
      <c r="B7007" s="162">
        <v>46181</v>
      </c>
      <c r="C7007" s="148" t="s">
        <v>122</v>
      </c>
      <c r="D7007" s="247" t="s">
        <v>11495</v>
      </c>
      <c r="E7007" s="234">
        <v>81354511</v>
      </c>
      <c r="F7007" s="247" t="s">
        <v>11563</v>
      </c>
      <c r="G7007" s="165"/>
      <c r="H7007" s="162"/>
      <c r="I7007" s="165"/>
      <c r="J7007" s="148"/>
      <c r="K7007" s="148"/>
      <c r="L7007" s="148"/>
      <c r="M7007" s="148"/>
      <c r="N7007" s="148"/>
      <c r="O7007" s="163"/>
      <c r="P7007" s="227" t="s">
        <v>60</v>
      </c>
      <c r="Q7007" s="228" t="s">
        <v>11497</v>
      </c>
      <c r="R7007" s="229"/>
      <c r="S7007" s="229"/>
      <c r="T7007" s="229" t="s">
        <v>11498</v>
      </c>
      <c r="U7007" s="229" t="s">
        <v>8212</v>
      </c>
      <c r="V7007" s="162"/>
      <c r="W7007" s="162"/>
      <c r="X7007" s="162"/>
      <c r="Y7007" s="166"/>
      <c r="Z7007" s="166"/>
      <c r="AA7007" s="148"/>
      <c r="AB7007" s="148"/>
      <c r="AC7007" s="182" t="e">
        <f t="shared" si="226"/>
        <v>#DIV/0!</v>
      </c>
      <c r="AD7007" s="153" t="e">
        <f t="shared" si="227"/>
        <v>#DIV/0!</v>
      </c>
      <c r="AE7007" s="163"/>
      <c r="AF7007" s="148"/>
      <c r="AG7007" s="162"/>
      <c r="AH7007" s="163"/>
      <c r="AI7007" s="167"/>
      <c r="AJ7007" s="148"/>
      <c r="AK7007" s="148"/>
      <c r="AL7007" s="148"/>
      <c r="AM7007" s="148"/>
      <c r="AN7007" s="148"/>
      <c r="AO7007" s="148"/>
      <c r="AP7007" s="148"/>
      <c r="AQ7007" s="148"/>
      <c r="AR7007" s="148"/>
      <c r="AS7007" s="224" t="s">
        <v>68</v>
      </c>
      <c r="AT7007" s="225" t="str">
        <f>MONTH(B7007)&amp;"/"&amp;YEAR(B7007)</f>
        <v>6/2026</v>
      </c>
      <c r="AU7007" s="225">
        <f>WEEKNUM(B7007)-WEEKNUM(EOMONTH(B7007,-1)+1)+1</f>
        <v>2</v>
      </c>
      <c r="AV7007" s="224" t="str">
        <f>MONTH(R7007)&amp;"/"&amp;YEAR(R7007)</f>
        <v>1/1900</v>
      </c>
      <c r="AW7007" s="224" t="e">
        <f>WEEKNUM(R7007)-WEEKNUM(EOMONTH(R7007,-1)+1)+1</f>
        <v>#NUM!</v>
      </c>
      <c r="AX7007" s="224">
        <f>IF(BB7007="S",IF(Q7007="1. Aceitou o programa",R7007-B7007,0),0)</f>
        <v>0</v>
      </c>
      <c r="AY7007" s="224">
        <f>IF(BB7007="S",IF(AND(S7007&lt;&gt;"",R7007&lt;&gt;""),S7007-R7007,0),0)</f>
        <v>0</v>
      </c>
      <c r="AZ7007" s="224">
        <f>IF(BB7007="S",IF(Q7007="1. Aceitou o programa",IF(OR(X7007="Não se Aplica",X7007=""),IF(OR(W7007="Não se Aplica",W7007=""),0,W7007-V7007),AVERAGE(X7007-W7007,W7007-V7007)),0),0)</f>
        <v>0</v>
      </c>
      <c r="BA7007" s="224">
        <f>IF(BB7007="S",IF(AND(Q7007="1. Aceitou o programa",AH7007="Realizada"),IFERROR(IF(AG7007="",0,AG7007-R7007),0),0),0)</f>
        <v>0</v>
      </c>
      <c r="BB7007" s="224" t="str">
        <f>_xlfn.XLOOKUP(U7007,'Lista Suspensa'!$AA$20:$AA$23,'Lista Suspensa'!$AB$20:$AB$23,"N/A")</f>
        <v>S</v>
      </c>
    </row>
    <row r="7008" spans="1:54" ht="12" customHeight="1">
      <c r="A7008" s="183" t="s">
        <v>54</v>
      </c>
      <c r="B7008" s="236">
        <v>46181</v>
      </c>
      <c r="C7008" s="183" t="s">
        <v>122</v>
      </c>
      <c r="D7008" s="248" t="s">
        <v>11495</v>
      </c>
      <c r="E7008" s="249">
        <v>93075088</v>
      </c>
      <c r="F7008" s="248" t="s">
        <v>11564</v>
      </c>
      <c r="G7008" s="238"/>
      <c r="H7008" s="236"/>
      <c r="I7008" s="238"/>
      <c r="J7008" s="183"/>
      <c r="K7008" s="183"/>
      <c r="L7008" s="183"/>
      <c r="M7008" s="183"/>
      <c r="N7008" s="183"/>
      <c r="O7008" s="237"/>
      <c r="P7008" s="239" t="s">
        <v>60</v>
      </c>
      <c r="Q7008" s="240" t="s">
        <v>11497</v>
      </c>
      <c r="R7008" s="241"/>
      <c r="S7008" s="241"/>
      <c r="T7008" s="241" t="s">
        <v>11498</v>
      </c>
      <c r="U7008" s="241" t="s">
        <v>8212</v>
      </c>
      <c r="V7008" s="236"/>
      <c r="W7008" s="236"/>
      <c r="X7008" s="236"/>
      <c r="Y7008" s="242"/>
      <c r="Z7008" s="242"/>
      <c r="AA7008" s="183"/>
      <c r="AB7008" s="183"/>
      <c r="AC7008" s="182" t="e">
        <f t="shared" si="226"/>
        <v>#DIV/0!</v>
      </c>
      <c r="AD7008" s="153" t="e">
        <f t="shared" si="227"/>
        <v>#DIV/0!</v>
      </c>
      <c r="AE7008" s="237"/>
      <c r="AF7008" s="183"/>
      <c r="AG7008" s="236"/>
      <c r="AH7008" s="237"/>
      <c r="AI7008" s="243"/>
      <c r="AJ7008" s="148"/>
      <c r="AK7008" s="148"/>
      <c r="AL7008" s="148"/>
      <c r="AM7008" s="148"/>
      <c r="AN7008" s="148"/>
      <c r="AO7008" s="148"/>
      <c r="AP7008" s="148"/>
      <c r="AQ7008" s="148"/>
      <c r="AR7008" s="148"/>
      <c r="AS7008" s="224" t="s">
        <v>68</v>
      </c>
      <c r="AT7008" s="225" t="str">
        <f>MONTH(B7008)&amp;"/"&amp;YEAR(B7008)</f>
        <v>6/2026</v>
      </c>
      <c r="AU7008" s="225">
        <f>WEEKNUM(B7008)-WEEKNUM(EOMONTH(B7008,-1)+1)+1</f>
        <v>2</v>
      </c>
      <c r="AV7008" s="224" t="str">
        <f>MONTH(R7008)&amp;"/"&amp;YEAR(R7008)</f>
        <v>1/1900</v>
      </c>
      <c r="AW7008" s="224" t="e">
        <f>WEEKNUM(R7008)-WEEKNUM(EOMONTH(R7008,-1)+1)+1</f>
        <v>#NUM!</v>
      </c>
      <c r="AX7008" s="224">
        <f>IF(BB7008="S",IF(Q7008="1. Aceitou o programa",R7008-B7008,0),0)</f>
        <v>0</v>
      </c>
      <c r="AY7008" s="224">
        <f>IF(BB7008="S",IF(AND(S7008&lt;&gt;"",R7008&lt;&gt;""),S7008-R7008,0),0)</f>
        <v>0</v>
      </c>
      <c r="AZ7008" s="224">
        <f>IF(BB7008="S",IF(Q7008="1. Aceitou o programa",IF(OR(X7008="Não se Aplica",X7008=""),IF(OR(W7008="Não se Aplica",W7008=""),0,W7008-V7008),AVERAGE(X7008-W7008,W7008-V7008)),0),0)</f>
        <v>0</v>
      </c>
      <c r="BA7008" s="224">
        <f>IF(BB7008="S",IF(AND(Q7008="1. Aceitou o programa",AH7008="Realizada"),IFERROR(IF(AG7008="",0,AG7008-R7008),0),0),0)</f>
        <v>0</v>
      </c>
      <c r="BB7008" s="224" t="str">
        <f>_xlfn.XLOOKUP(U7008,'Lista Suspensa'!$AA$20:$AA$23,'Lista Suspensa'!$AB$20:$AB$23,"N/A")</f>
        <v>S</v>
      </c>
    </row>
    <row r="7009" spans="1:54" ht="12" customHeight="1">
      <c r="A7009" s="148" t="s">
        <v>54</v>
      </c>
      <c r="B7009" s="162">
        <v>46181</v>
      </c>
      <c r="C7009" s="148" t="s">
        <v>297</v>
      </c>
      <c r="D7009" s="250" t="s">
        <v>175</v>
      </c>
      <c r="E7009" s="234" t="s">
        <v>11565</v>
      </c>
      <c r="F7009" s="247" t="s">
        <v>11566</v>
      </c>
      <c r="G7009" s="165"/>
      <c r="H7009" s="162"/>
      <c r="I7009" s="165"/>
      <c r="J7009" s="148"/>
      <c r="K7009" s="148"/>
      <c r="L7009" s="148"/>
      <c r="M7009" s="148"/>
      <c r="N7009" s="148"/>
      <c r="O7009" s="163"/>
      <c r="P7009" s="227" t="s">
        <v>60</v>
      </c>
      <c r="Q7009" s="228" t="s">
        <v>11497</v>
      </c>
      <c r="R7009" s="229"/>
      <c r="S7009" s="229"/>
      <c r="T7009" s="229" t="s">
        <v>11498</v>
      </c>
      <c r="U7009" s="229" t="s">
        <v>8212</v>
      </c>
      <c r="V7009" s="162"/>
      <c r="W7009" s="162"/>
      <c r="X7009" s="162"/>
      <c r="Y7009" s="166"/>
      <c r="Z7009" s="166"/>
      <c r="AA7009" s="148"/>
      <c r="AB7009" s="148"/>
      <c r="AC7009" s="182" t="e">
        <f t="shared" si="226"/>
        <v>#DIV/0!</v>
      </c>
      <c r="AD7009" s="153" t="e">
        <f t="shared" si="227"/>
        <v>#DIV/0!</v>
      </c>
      <c r="AE7009" s="163"/>
      <c r="AF7009" s="148"/>
      <c r="AG7009" s="162"/>
      <c r="AH7009" s="163"/>
      <c r="AI7009" s="167"/>
      <c r="AJ7009" s="235"/>
      <c r="AK7009" s="148"/>
      <c r="AL7009" s="148"/>
      <c r="AM7009" s="148"/>
      <c r="AN7009" s="148"/>
      <c r="AO7009" s="148"/>
      <c r="AP7009" s="148"/>
      <c r="AQ7009" s="148"/>
      <c r="AR7009" s="148"/>
      <c r="AS7009" s="224" t="s">
        <v>68</v>
      </c>
      <c r="AT7009" s="225" t="str">
        <f>MONTH(B7009)&amp;"/"&amp;YEAR(B7009)</f>
        <v>6/2026</v>
      </c>
      <c r="AU7009" s="225">
        <f>WEEKNUM(B7009)-WEEKNUM(EOMONTH(B7009,-1)+1)+1</f>
        <v>2</v>
      </c>
      <c r="AV7009" s="224" t="str">
        <f>MONTH(R7009)&amp;"/"&amp;YEAR(R7009)</f>
        <v>1/1900</v>
      </c>
      <c r="AW7009" s="224" t="e">
        <f>WEEKNUM(R7009)-WEEKNUM(EOMONTH(R7009,-1)+1)+1</f>
        <v>#NUM!</v>
      </c>
      <c r="AX7009" s="224">
        <f>IF(BB7009="S",IF(Q7009="1. Aceitou o programa",R7009-B7009,0),0)</f>
        <v>0</v>
      </c>
      <c r="AY7009" s="224">
        <f>IF(BB7009="S",IF(AND(S7009&lt;&gt;"",R7009&lt;&gt;""),S7009-R7009,0),0)</f>
        <v>0</v>
      </c>
      <c r="AZ7009" s="224">
        <f>IF(BB7009="S",IF(Q7009="1. Aceitou o programa",IF(OR(X7009="Não se Aplica",X7009=""),IF(OR(W7009="Não se Aplica",W7009=""),0,W7009-V7009),AVERAGE(X7009-W7009,W7009-V7009)),0),0)</f>
        <v>0</v>
      </c>
      <c r="BA7009" s="224">
        <f>IF(BB7009="S",IF(AND(Q7009="1. Aceitou o programa",AH7009="Realizada"),IFERROR(IF(AG7009="",0,AG7009-R7009),0),0),0)</f>
        <v>0</v>
      </c>
      <c r="BB7009" s="224" t="str">
        <f>_xlfn.XLOOKUP(U7009,'Lista Suspensa'!$AA$20:$AA$23,'Lista Suspensa'!$AB$20:$AB$23,"N/A")</f>
        <v>S</v>
      </c>
    </row>
    <row r="7010" spans="1:54" ht="12" customHeight="1">
      <c r="A7010" s="148" t="s">
        <v>54</v>
      </c>
      <c r="B7010" s="162">
        <v>46181</v>
      </c>
      <c r="C7010" s="148" t="s">
        <v>297</v>
      </c>
      <c r="D7010" s="250" t="s">
        <v>175</v>
      </c>
      <c r="E7010" s="234" t="s">
        <v>11565</v>
      </c>
      <c r="F7010" s="247" t="s">
        <v>11567</v>
      </c>
      <c r="G7010" s="165"/>
      <c r="H7010" s="162"/>
      <c r="I7010" s="165"/>
      <c r="J7010" s="148"/>
      <c r="K7010" s="148"/>
      <c r="L7010" s="148"/>
      <c r="M7010" s="148"/>
      <c r="N7010" s="148"/>
      <c r="O7010" s="163"/>
      <c r="P7010" s="227" t="s">
        <v>60</v>
      </c>
      <c r="Q7010" s="228" t="s">
        <v>11497</v>
      </c>
      <c r="R7010" s="229"/>
      <c r="S7010" s="229"/>
      <c r="T7010" s="229" t="s">
        <v>11498</v>
      </c>
      <c r="U7010" s="229" t="s">
        <v>8212</v>
      </c>
      <c r="V7010" s="162"/>
      <c r="W7010" s="162"/>
      <c r="X7010" s="162"/>
      <c r="Y7010" s="166"/>
      <c r="Z7010" s="166"/>
      <c r="AA7010" s="148"/>
      <c r="AB7010" s="148"/>
      <c r="AC7010" s="182" t="e">
        <f t="shared" si="226"/>
        <v>#DIV/0!</v>
      </c>
      <c r="AD7010" s="153" t="e">
        <f t="shared" si="227"/>
        <v>#DIV/0!</v>
      </c>
      <c r="AE7010" s="163"/>
      <c r="AF7010" s="148"/>
      <c r="AG7010" s="162"/>
      <c r="AH7010" s="163"/>
      <c r="AI7010" s="167"/>
      <c r="AJ7010" s="235"/>
      <c r="AK7010" s="148"/>
      <c r="AL7010" s="148"/>
      <c r="AM7010" s="148"/>
      <c r="AN7010" s="148"/>
      <c r="AO7010" s="148"/>
      <c r="AP7010" s="148"/>
      <c r="AQ7010" s="148"/>
      <c r="AR7010" s="148"/>
      <c r="AS7010" s="224" t="s">
        <v>68</v>
      </c>
      <c r="AT7010" s="225" t="str">
        <f>MONTH(B7010)&amp;"/"&amp;YEAR(B7010)</f>
        <v>6/2026</v>
      </c>
      <c r="AU7010" s="225">
        <f>WEEKNUM(B7010)-WEEKNUM(EOMONTH(B7010,-1)+1)+1</f>
        <v>2</v>
      </c>
      <c r="AV7010" s="224" t="str">
        <f>MONTH(R7010)&amp;"/"&amp;YEAR(R7010)</f>
        <v>1/1900</v>
      </c>
      <c r="AW7010" s="224" t="e">
        <f>WEEKNUM(R7010)-WEEKNUM(EOMONTH(R7010,-1)+1)+1</f>
        <v>#NUM!</v>
      </c>
      <c r="AX7010" s="224">
        <f>IF(BB7010="S",IF(Q7010="1. Aceitou o programa",R7010-B7010,0),0)</f>
        <v>0</v>
      </c>
      <c r="AY7010" s="224">
        <f>IF(BB7010="S",IF(AND(S7010&lt;&gt;"",R7010&lt;&gt;""),S7010-R7010,0),0)</f>
        <v>0</v>
      </c>
      <c r="AZ7010" s="224">
        <f>IF(BB7010="S",IF(Q7010="1. Aceitou o programa",IF(OR(X7010="Não se Aplica",X7010=""),IF(OR(W7010="Não se Aplica",W7010=""),0,W7010-V7010),AVERAGE(X7010-W7010,W7010-V7010)),0),0)</f>
        <v>0</v>
      </c>
      <c r="BA7010" s="224">
        <f>IF(BB7010="S",IF(AND(Q7010="1. Aceitou o programa",AH7010="Realizada"),IFERROR(IF(AG7010="",0,AG7010-R7010),0),0),0)</f>
        <v>0</v>
      </c>
      <c r="BB7010" s="224" t="str">
        <f>_xlfn.XLOOKUP(U7010,'Lista Suspensa'!$AA$20:$AA$23,'Lista Suspensa'!$AB$20:$AB$23,"N/A")</f>
        <v>S</v>
      </c>
    </row>
    <row r="7011" spans="1:54" ht="12" customHeight="1">
      <c r="A7011" s="148" t="s">
        <v>54</v>
      </c>
      <c r="B7011" s="162">
        <v>46181</v>
      </c>
      <c r="C7011" s="148" t="s">
        <v>297</v>
      </c>
      <c r="D7011" s="250" t="s">
        <v>175</v>
      </c>
      <c r="E7011" s="234" t="s">
        <v>11565</v>
      </c>
      <c r="F7011" s="247" t="s">
        <v>11568</v>
      </c>
      <c r="G7011" s="165"/>
      <c r="H7011" s="162"/>
      <c r="I7011" s="165"/>
      <c r="J7011" s="148"/>
      <c r="K7011" s="148"/>
      <c r="L7011" s="148"/>
      <c r="M7011" s="148"/>
      <c r="N7011" s="148"/>
      <c r="O7011" s="163"/>
      <c r="P7011" s="227" t="s">
        <v>60</v>
      </c>
      <c r="Q7011" s="228" t="s">
        <v>11497</v>
      </c>
      <c r="R7011" s="229"/>
      <c r="S7011" s="229"/>
      <c r="T7011" s="229" t="s">
        <v>11498</v>
      </c>
      <c r="U7011" s="229" t="s">
        <v>8212</v>
      </c>
      <c r="V7011" s="162"/>
      <c r="W7011" s="162"/>
      <c r="X7011" s="162"/>
      <c r="Y7011" s="166"/>
      <c r="Z7011" s="166"/>
      <c r="AA7011" s="148"/>
      <c r="AB7011" s="148"/>
      <c r="AC7011" s="182" t="e">
        <f t="shared" si="226"/>
        <v>#DIV/0!</v>
      </c>
      <c r="AD7011" s="153" t="e">
        <f t="shared" si="227"/>
        <v>#DIV/0!</v>
      </c>
      <c r="AE7011" s="163"/>
      <c r="AF7011" s="148"/>
      <c r="AG7011" s="162"/>
      <c r="AH7011" s="163"/>
      <c r="AI7011" s="167"/>
      <c r="AJ7011" s="235"/>
      <c r="AK7011" s="148"/>
      <c r="AL7011" s="148"/>
      <c r="AM7011" s="148"/>
      <c r="AN7011" s="148"/>
      <c r="AO7011" s="148"/>
      <c r="AP7011" s="148"/>
      <c r="AQ7011" s="148"/>
      <c r="AR7011" s="148"/>
      <c r="AS7011" s="224" t="s">
        <v>68</v>
      </c>
      <c r="AT7011" s="225" t="str">
        <f>MONTH(B7011)&amp;"/"&amp;YEAR(B7011)</f>
        <v>6/2026</v>
      </c>
      <c r="AU7011" s="225">
        <f>WEEKNUM(B7011)-WEEKNUM(EOMONTH(B7011,-1)+1)+1</f>
        <v>2</v>
      </c>
      <c r="AV7011" s="224" t="str">
        <f>MONTH(R7011)&amp;"/"&amp;YEAR(R7011)</f>
        <v>1/1900</v>
      </c>
      <c r="AW7011" s="224" t="e">
        <f>WEEKNUM(R7011)-WEEKNUM(EOMONTH(R7011,-1)+1)+1</f>
        <v>#NUM!</v>
      </c>
      <c r="AX7011" s="224">
        <f>IF(BB7011="S",IF(Q7011="1. Aceitou o programa",R7011-B7011,0),0)</f>
        <v>0</v>
      </c>
      <c r="AY7011" s="224">
        <f>IF(BB7011="S",IF(AND(S7011&lt;&gt;"",R7011&lt;&gt;""),S7011-R7011,0),0)</f>
        <v>0</v>
      </c>
      <c r="AZ7011" s="224">
        <f>IF(BB7011="S",IF(Q7011="1. Aceitou o programa",IF(OR(X7011="Não se Aplica",X7011=""),IF(OR(W7011="Não se Aplica",W7011=""),0,W7011-V7011),AVERAGE(X7011-W7011,W7011-V7011)),0),0)</f>
        <v>0</v>
      </c>
      <c r="BA7011" s="224">
        <f>IF(BB7011="S",IF(AND(Q7011="1. Aceitou o programa",AH7011="Realizada"),IFERROR(IF(AG7011="",0,AG7011-R7011),0),0),0)</f>
        <v>0</v>
      </c>
      <c r="BB7011" s="224" t="str">
        <f>_xlfn.XLOOKUP(U7011,'Lista Suspensa'!$AA$20:$AA$23,'Lista Suspensa'!$AB$20:$AB$23,"N/A")</f>
        <v>S</v>
      </c>
    </row>
    <row r="7012" spans="1:54" ht="12" customHeight="1">
      <c r="A7012" s="148" t="s">
        <v>54</v>
      </c>
      <c r="B7012" s="162">
        <v>46181</v>
      </c>
      <c r="C7012" s="148" t="s">
        <v>297</v>
      </c>
      <c r="D7012" s="250" t="s">
        <v>175</v>
      </c>
      <c r="E7012" s="234" t="s">
        <v>11565</v>
      </c>
      <c r="F7012" s="251" t="s">
        <v>11569</v>
      </c>
      <c r="G7012" s="165"/>
      <c r="H7012" s="162"/>
      <c r="I7012" s="165"/>
      <c r="J7012" s="148"/>
      <c r="K7012" s="148"/>
      <c r="L7012" s="148"/>
      <c r="M7012" s="148"/>
      <c r="N7012" s="148"/>
      <c r="O7012" s="163"/>
      <c r="P7012" s="227" t="s">
        <v>60</v>
      </c>
      <c r="Q7012" s="228" t="s">
        <v>11497</v>
      </c>
      <c r="R7012" s="229"/>
      <c r="S7012" s="229"/>
      <c r="T7012" s="229" t="s">
        <v>11498</v>
      </c>
      <c r="U7012" s="229" t="s">
        <v>8212</v>
      </c>
      <c r="V7012" s="162"/>
      <c r="W7012" s="162"/>
      <c r="X7012" s="162"/>
      <c r="Y7012" s="166"/>
      <c r="Z7012" s="166"/>
      <c r="AA7012" s="148"/>
      <c r="AB7012" s="148"/>
      <c r="AC7012" s="182" t="e">
        <f t="shared" si="226"/>
        <v>#DIV/0!</v>
      </c>
      <c r="AD7012" s="153" t="e">
        <f t="shared" si="227"/>
        <v>#DIV/0!</v>
      </c>
      <c r="AE7012" s="163"/>
      <c r="AF7012" s="148"/>
      <c r="AG7012" s="162"/>
      <c r="AH7012" s="163"/>
      <c r="AI7012" s="167"/>
      <c r="AJ7012" s="148"/>
      <c r="AK7012" s="148"/>
      <c r="AL7012" s="148"/>
      <c r="AM7012" s="148"/>
      <c r="AN7012" s="148"/>
      <c r="AO7012" s="148"/>
      <c r="AP7012" s="148"/>
      <c r="AQ7012" s="148"/>
      <c r="AR7012" s="148"/>
      <c r="AS7012" s="224" t="s">
        <v>68</v>
      </c>
      <c r="AT7012" s="225" t="str">
        <f>MONTH(B7012)&amp;"/"&amp;YEAR(B7012)</f>
        <v>6/2026</v>
      </c>
      <c r="AU7012" s="225">
        <f>WEEKNUM(B7012)-WEEKNUM(EOMONTH(B7012,-1)+1)+1</f>
        <v>2</v>
      </c>
      <c r="AV7012" s="224" t="str">
        <f>MONTH(R7012)&amp;"/"&amp;YEAR(R7012)</f>
        <v>1/1900</v>
      </c>
      <c r="AW7012" s="224" t="e">
        <f>WEEKNUM(R7012)-WEEKNUM(EOMONTH(R7012,-1)+1)+1</f>
        <v>#NUM!</v>
      </c>
      <c r="AX7012" s="224">
        <f>IF(BB7012="S",IF(Q7012="1. Aceitou o programa",R7012-B7012,0),0)</f>
        <v>0</v>
      </c>
      <c r="AY7012" s="224">
        <f>IF(BB7012="S",IF(AND(S7012&lt;&gt;"",R7012&lt;&gt;""),S7012-R7012,0),0)</f>
        <v>0</v>
      </c>
      <c r="AZ7012" s="224">
        <f>IF(BB7012="S",IF(Q7012="1. Aceitou o programa",IF(OR(X7012="Não se Aplica",X7012=""),IF(OR(W7012="Não se Aplica",W7012=""),0,W7012-V7012),AVERAGE(X7012-W7012,W7012-V7012)),0),0)</f>
        <v>0</v>
      </c>
      <c r="BA7012" s="224">
        <f>IF(BB7012="S",IF(AND(Q7012="1. Aceitou o programa",AH7012="Realizada"),IFERROR(IF(AG7012="",0,AG7012-R7012),0),0),0)</f>
        <v>0</v>
      </c>
      <c r="BB7012" s="224" t="str">
        <f>_xlfn.XLOOKUP(U7012,'Lista Suspensa'!$AA$20:$AA$23,'Lista Suspensa'!$AB$20:$AB$23,"N/A")</f>
        <v>S</v>
      </c>
    </row>
    <row r="7013" spans="1:54" ht="12" customHeight="1">
      <c r="A7013" s="148" t="s">
        <v>54</v>
      </c>
      <c r="B7013" s="162">
        <v>46181</v>
      </c>
      <c r="C7013" s="148" t="s">
        <v>297</v>
      </c>
      <c r="D7013" s="250" t="s">
        <v>175</v>
      </c>
      <c r="E7013" s="234" t="s">
        <v>11565</v>
      </c>
      <c r="F7013" s="251" t="s">
        <v>11570</v>
      </c>
      <c r="G7013" s="165"/>
      <c r="H7013" s="162"/>
      <c r="I7013" s="165"/>
      <c r="J7013" s="148"/>
      <c r="K7013" s="148"/>
      <c r="L7013" s="148"/>
      <c r="M7013" s="148"/>
      <c r="N7013" s="148"/>
      <c r="O7013" s="163"/>
      <c r="P7013" s="227" t="s">
        <v>60</v>
      </c>
      <c r="Q7013" s="228" t="s">
        <v>11497</v>
      </c>
      <c r="R7013" s="229"/>
      <c r="S7013" s="229"/>
      <c r="T7013" s="229" t="s">
        <v>11498</v>
      </c>
      <c r="U7013" s="229" t="s">
        <v>8212</v>
      </c>
      <c r="V7013" s="162"/>
      <c r="W7013" s="162"/>
      <c r="X7013" s="162"/>
      <c r="Y7013" s="166"/>
      <c r="Z7013" s="166"/>
      <c r="AA7013" s="148"/>
      <c r="AB7013" s="148"/>
      <c r="AC7013" s="182" t="e">
        <f t="shared" si="226"/>
        <v>#DIV/0!</v>
      </c>
      <c r="AD7013" s="153" t="e">
        <f t="shared" si="227"/>
        <v>#DIV/0!</v>
      </c>
      <c r="AE7013" s="163"/>
      <c r="AF7013" s="148"/>
      <c r="AG7013" s="162"/>
      <c r="AH7013" s="163"/>
      <c r="AI7013" s="167"/>
      <c r="AJ7013" s="148"/>
      <c r="AK7013" s="148"/>
      <c r="AL7013" s="148"/>
      <c r="AM7013" s="148"/>
      <c r="AN7013" s="148"/>
      <c r="AO7013" s="148"/>
      <c r="AP7013" s="148"/>
      <c r="AQ7013" s="148"/>
      <c r="AR7013" s="148"/>
      <c r="AS7013" s="224" t="s">
        <v>68</v>
      </c>
      <c r="AT7013" s="225" t="str">
        <f>MONTH(B7013)&amp;"/"&amp;YEAR(B7013)</f>
        <v>6/2026</v>
      </c>
      <c r="AU7013" s="225">
        <f>WEEKNUM(B7013)-WEEKNUM(EOMONTH(B7013,-1)+1)+1</f>
        <v>2</v>
      </c>
      <c r="AV7013" s="224" t="str">
        <f>MONTH(R7013)&amp;"/"&amp;YEAR(R7013)</f>
        <v>1/1900</v>
      </c>
      <c r="AW7013" s="224" t="e">
        <f>WEEKNUM(R7013)-WEEKNUM(EOMONTH(R7013,-1)+1)+1</f>
        <v>#NUM!</v>
      </c>
      <c r="AX7013" s="224">
        <f>IF(BB7013="S",IF(Q7013="1. Aceitou o programa",R7013-B7013,0),0)</f>
        <v>0</v>
      </c>
      <c r="AY7013" s="224">
        <f>IF(BB7013="S",IF(AND(S7013&lt;&gt;"",R7013&lt;&gt;""),S7013-R7013,0),0)</f>
        <v>0</v>
      </c>
      <c r="AZ7013" s="224">
        <f>IF(BB7013="S",IF(Q7013="1. Aceitou o programa",IF(OR(X7013="Não se Aplica",X7013=""),IF(OR(W7013="Não se Aplica",W7013=""),0,W7013-V7013),AVERAGE(X7013-W7013,W7013-V7013)),0),0)</f>
        <v>0</v>
      </c>
      <c r="BA7013" s="224">
        <f>IF(BB7013="S",IF(AND(Q7013="1. Aceitou o programa",AH7013="Realizada"),IFERROR(IF(AG7013="",0,AG7013-R7013),0),0),0)</f>
        <v>0</v>
      </c>
      <c r="BB7013" s="224" t="str">
        <f>_xlfn.XLOOKUP(U7013,'Lista Suspensa'!$AA$20:$AA$23,'Lista Suspensa'!$AB$20:$AB$23,"N/A")</f>
        <v>S</v>
      </c>
    </row>
    <row r="7014" spans="1:54" ht="12" customHeight="1">
      <c r="A7014" s="148" t="s">
        <v>54</v>
      </c>
      <c r="B7014" s="162">
        <v>46181</v>
      </c>
      <c r="C7014" s="148" t="s">
        <v>297</v>
      </c>
      <c r="D7014" s="250" t="s">
        <v>175</v>
      </c>
      <c r="E7014" s="234" t="s">
        <v>11565</v>
      </c>
      <c r="F7014" s="251" t="s">
        <v>11571</v>
      </c>
      <c r="G7014" s="165"/>
      <c r="H7014" s="162"/>
      <c r="I7014" s="165"/>
      <c r="J7014" s="148"/>
      <c r="K7014" s="148"/>
      <c r="L7014" s="148"/>
      <c r="M7014" s="148"/>
      <c r="N7014" s="148"/>
      <c r="O7014" s="163"/>
      <c r="P7014" s="227" t="s">
        <v>60</v>
      </c>
      <c r="Q7014" s="228" t="s">
        <v>11497</v>
      </c>
      <c r="R7014" s="229"/>
      <c r="S7014" s="229"/>
      <c r="T7014" s="229" t="s">
        <v>11498</v>
      </c>
      <c r="U7014" s="229" t="s">
        <v>8212</v>
      </c>
      <c r="V7014" s="162"/>
      <c r="W7014" s="162"/>
      <c r="X7014" s="162"/>
      <c r="Y7014" s="166"/>
      <c r="Z7014" s="166"/>
      <c r="AA7014" s="148"/>
      <c r="AB7014" s="148"/>
      <c r="AC7014" s="182" t="e">
        <f t="shared" si="226"/>
        <v>#DIV/0!</v>
      </c>
      <c r="AD7014" s="153" t="e">
        <f t="shared" si="227"/>
        <v>#DIV/0!</v>
      </c>
      <c r="AE7014" s="163"/>
      <c r="AF7014" s="148"/>
      <c r="AG7014" s="162"/>
      <c r="AH7014" s="163"/>
      <c r="AI7014" s="167"/>
      <c r="AJ7014" s="148"/>
      <c r="AK7014" s="148"/>
      <c r="AL7014" s="148"/>
      <c r="AM7014" s="148"/>
      <c r="AN7014" s="148"/>
      <c r="AO7014" s="148"/>
      <c r="AP7014" s="148"/>
      <c r="AQ7014" s="148"/>
      <c r="AR7014" s="148"/>
      <c r="AS7014" s="224" t="s">
        <v>68</v>
      </c>
      <c r="AT7014" s="225" t="str">
        <f>MONTH(B7014)&amp;"/"&amp;YEAR(B7014)</f>
        <v>6/2026</v>
      </c>
      <c r="AU7014" s="225">
        <f>WEEKNUM(B7014)-WEEKNUM(EOMONTH(B7014,-1)+1)+1</f>
        <v>2</v>
      </c>
      <c r="AV7014" s="224" t="str">
        <f>MONTH(R7014)&amp;"/"&amp;YEAR(R7014)</f>
        <v>1/1900</v>
      </c>
      <c r="AW7014" s="224" t="e">
        <f>WEEKNUM(R7014)-WEEKNUM(EOMONTH(R7014,-1)+1)+1</f>
        <v>#NUM!</v>
      </c>
      <c r="AX7014" s="224">
        <f>IF(BB7014="S",IF(Q7014="1. Aceitou o programa",R7014-B7014,0),0)</f>
        <v>0</v>
      </c>
      <c r="AY7014" s="224">
        <f>IF(BB7014="S",IF(AND(S7014&lt;&gt;"",R7014&lt;&gt;""),S7014-R7014,0),0)</f>
        <v>0</v>
      </c>
      <c r="AZ7014" s="224">
        <f>IF(BB7014="S",IF(Q7014="1. Aceitou o programa",IF(OR(X7014="Não se Aplica",X7014=""),IF(OR(W7014="Não se Aplica",W7014=""),0,W7014-V7014),AVERAGE(X7014-W7014,W7014-V7014)),0),0)</f>
        <v>0</v>
      </c>
      <c r="BA7014" s="224">
        <f>IF(BB7014="S",IF(AND(Q7014="1. Aceitou o programa",AH7014="Realizada"),IFERROR(IF(AG7014="",0,AG7014-R7014),0),0),0)</f>
        <v>0</v>
      </c>
      <c r="BB7014" s="224" t="str">
        <f>_xlfn.XLOOKUP(U7014,'Lista Suspensa'!$AA$20:$AA$23,'Lista Suspensa'!$AB$20:$AB$23,"N/A")</f>
        <v>S</v>
      </c>
    </row>
    <row r="7015" spans="1:54" ht="12" customHeight="1">
      <c r="A7015" s="148" t="s">
        <v>54</v>
      </c>
      <c r="B7015" s="162">
        <v>46181</v>
      </c>
      <c r="C7015" s="148" t="s">
        <v>297</v>
      </c>
      <c r="D7015" s="250" t="s">
        <v>175</v>
      </c>
      <c r="E7015" s="234" t="s">
        <v>11565</v>
      </c>
      <c r="F7015" s="251" t="s">
        <v>11572</v>
      </c>
      <c r="G7015" s="165"/>
      <c r="H7015" s="162"/>
      <c r="I7015" s="165"/>
      <c r="J7015" s="148"/>
      <c r="K7015" s="148"/>
      <c r="L7015" s="148"/>
      <c r="M7015" s="148"/>
      <c r="N7015" s="148"/>
      <c r="O7015" s="163"/>
      <c r="P7015" s="227" t="s">
        <v>60</v>
      </c>
      <c r="Q7015" s="228" t="s">
        <v>11497</v>
      </c>
      <c r="R7015" s="229"/>
      <c r="S7015" s="229"/>
      <c r="T7015" s="229" t="s">
        <v>11498</v>
      </c>
      <c r="U7015" s="229" t="s">
        <v>8212</v>
      </c>
      <c r="V7015" s="162"/>
      <c r="W7015" s="162"/>
      <c r="X7015" s="162"/>
      <c r="Y7015" s="166"/>
      <c r="Z7015" s="166"/>
      <c r="AA7015" s="148"/>
      <c r="AB7015" s="148"/>
      <c r="AC7015" s="182" t="e">
        <f t="shared" si="226"/>
        <v>#DIV/0!</v>
      </c>
      <c r="AD7015" s="153" t="e">
        <f t="shared" si="227"/>
        <v>#DIV/0!</v>
      </c>
      <c r="AE7015" s="163"/>
      <c r="AF7015" s="148"/>
      <c r="AG7015" s="162"/>
      <c r="AH7015" s="163"/>
      <c r="AI7015" s="167"/>
      <c r="AJ7015" s="148"/>
      <c r="AK7015" s="148"/>
      <c r="AL7015" s="148"/>
      <c r="AM7015" s="148"/>
      <c r="AN7015" s="148"/>
      <c r="AO7015" s="148"/>
      <c r="AP7015" s="148"/>
      <c r="AQ7015" s="148"/>
      <c r="AR7015" s="148"/>
      <c r="AS7015" s="224" t="s">
        <v>68</v>
      </c>
      <c r="AT7015" s="225" t="str">
        <f>MONTH(B7015)&amp;"/"&amp;YEAR(B7015)</f>
        <v>6/2026</v>
      </c>
      <c r="AU7015" s="225">
        <f>WEEKNUM(B7015)-WEEKNUM(EOMONTH(B7015,-1)+1)+1</f>
        <v>2</v>
      </c>
      <c r="AV7015" s="224" t="str">
        <f>MONTH(R7015)&amp;"/"&amp;YEAR(R7015)</f>
        <v>1/1900</v>
      </c>
      <c r="AW7015" s="224" t="e">
        <f>WEEKNUM(R7015)-WEEKNUM(EOMONTH(R7015,-1)+1)+1</f>
        <v>#NUM!</v>
      </c>
      <c r="AX7015" s="224">
        <f>IF(BB7015="S",IF(Q7015="1. Aceitou o programa",R7015-B7015,0),0)</f>
        <v>0</v>
      </c>
      <c r="AY7015" s="224">
        <f>IF(BB7015="S",IF(AND(S7015&lt;&gt;"",R7015&lt;&gt;""),S7015-R7015,0),0)</f>
        <v>0</v>
      </c>
      <c r="AZ7015" s="224">
        <f>IF(BB7015="S",IF(Q7015="1. Aceitou o programa",IF(OR(X7015="Não se Aplica",X7015=""),IF(OR(W7015="Não se Aplica",W7015=""),0,W7015-V7015),AVERAGE(X7015-W7015,W7015-V7015)),0),0)</f>
        <v>0</v>
      </c>
      <c r="BA7015" s="224">
        <f>IF(BB7015="S",IF(AND(Q7015="1. Aceitou o programa",AH7015="Realizada"),IFERROR(IF(AG7015="",0,AG7015-R7015),0),0),0)</f>
        <v>0</v>
      </c>
      <c r="BB7015" s="224" t="str">
        <f>_xlfn.XLOOKUP(U7015,'Lista Suspensa'!$AA$20:$AA$23,'Lista Suspensa'!$AB$20:$AB$23,"N/A")</f>
        <v>S</v>
      </c>
    </row>
    <row r="7016" spans="1:54" ht="12" customHeight="1">
      <c r="A7016" s="148" t="s">
        <v>54</v>
      </c>
      <c r="B7016" s="162">
        <v>46181</v>
      </c>
      <c r="C7016" s="148" t="s">
        <v>297</v>
      </c>
      <c r="D7016" s="250" t="s">
        <v>175</v>
      </c>
      <c r="E7016" s="234" t="s">
        <v>11565</v>
      </c>
      <c r="F7016" s="251" t="s">
        <v>11573</v>
      </c>
      <c r="G7016" s="165"/>
      <c r="H7016" s="162"/>
      <c r="I7016" s="165"/>
      <c r="J7016" s="148"/>
      <c r="K7016" s="148"/>
      <c r="L7016" s="148"/>
      <c r="M7016" s="148"/>
      <c r="N7016" s="148"/>
      <c r="O7016" s="163"/>
      <c r="P7016" s="227" t="s">
        <v>60</v>
      </c>
      <c r="Q7016" s="228" t="s">
        <v>11497</v>
      </c>
      <c r="R7016" s="229"/>
      <c r="S7016" s="229"/>
      <c r="T7016" s="229" t="s">
        <v>11498</v>
      </c>
      <c r="U7016" s="229" t="s">
        <v>8212</v>
      </c>
      <c r="V7016" s="162"/>
      <c r="W7016" s="162"/>
      <c r="X7016" s="162"/>
      <c r="Y7016" s="166"/>
      <c r="Z7016" s="166"/>
      <c r="AA7016" s="148"/>
      <c r="AB7016" s="148"/>
      <c r="AC7016" s="182" t="e">
        <f t="shared" si="226"/>
        <v>#DIV/0!</v>
      </c>
      <c r="AD7016" s="153" t="e">
        <f t="shared" si="227"/>
        <v>#DIV/0!</v>
      </c>
      <c r="AE7016" s="163"/>
      <c r="AF7016" s="148"/>
      <c r="AG7016" s="162"/>
      <c r="AH7016" s="163"/>
      <c r="AI7016" s="167"/>
      <c r="AJ7016" s="148"/>
      <c r="AK7016" s="148"/>
      <c r="AL7016" s="148"/>
      <c r="AM7016" s="148"/>
      <c r="AN7016" s="148"/>
      <c r="AO7016" s="148"/>
      <c r="AP7016" s="148"/>
      <c r="AQ7016" s="148"/>
      <c r="AR7016" s="148"/>
      <c r="AS7016" s="224" t="s">
        <v>68</v>
      </c>
      <c r="AT7016" s="225" t="str">
        <f>MONTH(B7016)&amp;"/"&amp;YEAR(B7016)</f>
        <v>6/2026</v>
      </c>
      <c r="AU7016" s="225">
        <f>WEEKNUM(B7016)-WEEKNUM(EOMONTH(B7016,-1)+1)+1</f>
        <v>2</v>
      </c>
      <c r="AV7016" s="224" t="str">
        <f>MONTH(R7016)&amp;"/"&amp;YEAR(R7016)</f>
        <v>1/1900</v>
      </c>
      <c r="AW7016" s="224" t="e">
        <f>WEEKNUM(R7016)-WEEKNUM(EOMONTH(R7016,-1)+1)+1</f>
        <v>#NUM!</v>
      </c>
      <c r="AX7016" s="224">
        <f>IF(BB7016="S",IF(Q7016="1. Aceitou o programa",R7016-B7016,0),0)</f>
        <v>0</v>
      </c>
      <c r="AY7016" s="224">
        <f>IF(BB7016="S",IF(AND(S7016&lt;&gt;"",R7016&lt;&gt;""),S7016-R7016,0),0)</f>
        <v>0</v>
      </c>
      <c r="AZ7016" s="224">
        <f>IF(BB7016="S",IF(Q7016="1. Aceitou o programa",IF(OR(X7016="Não se Aplica",X7016=""),IF(OR(W7016="Não se Aplica",W7016=""),0,W7016-V7016),AVERAGE(X7016-W7016,W7016-V7016)),0),0)</f>
        <v>0</v>
      </c>
      <c r="BA7016" s="224">
        <f>IF(BB7016="S",IF(AND(Q7016="1. Aceitou o programa",AH7016="Realizada"),IFERROR(IF(AG7016="",0,AG7016-R7016),0),0),0)</f>
        <v>0</v>
      </c>
      <c r="BB7016" s="224" t="str">
        <f>_xlfn.XLOOKUP(U7016,'Lista Suspensa'!$AA$20:$AA$23,'Lista Suspensa'!$AB$20:$AB$23,"N/A")</f>
        <v>S</v>
      </c>
    </row>
    <row r="7017" spans="1:54" ht="12" customHeight="1">
      <c r="A7017" s="148" t="s">
        <v>54</v>
      </c>
      <c r="B7017" s="162">
        <v>46181</v>
      </c>
      <c r="C7017" s="148" t="s">
        <v>297</v>
      </c>
      <c r="D7017" s="250" t="s">
        <v>175</v>
      </c>
      <c r="E7017" s="234" t="s">
        <v>11565</v>
      </c>
      <c r="F7017" s="251" t="s">
        <v>11574</v>
      </c>
      <c r="G7017" s="165"/>
      <c r="H7017" s="162"/>
      <c r="I7017" s="165"/>
      <c r="J7017" s="148"/>
      <c r="K7017" s="148"/>
      <c r="L7017" s="148"/>
      <c r="M7017" s="148"/>
      <c r="N7017" s="148"/>
      <c r="O7017" s="163"/>
      <c r="P7017" s="227" t="s">
        <v>60</v>
      </c>
      <c r="Q7017" s="228" t="s">
        <v>11497</v>
      </c>
      <c r="R7017" s="229"/>
      <c r="S7017" s="229"/>
      <c r="T7017" s="229" t="s">
        <v>11498</v>
      </c>
      <c r="U7017" s="229" t="s">
        <v>8212</v>
      </c>
      <c r="V7017" s="162"/>
      <c r="W7017" s="162"/>
      <c r="X7017" s="162"/>
      <c r="Y7017" s="166"/>
      <c r="Z7017" s="166"/>
      <c r="AA7017" s="148"/>
      <c r="AB7017" s="148"/>
      <c r="AC7017" s="182" t="e">
        <f t="shared" si="226"/>
        <v>#DIV/0!</v>
      </c>
      <c r="AD7017" s="153" t="e">
        <f t="shared" si="227"/>
        <v>#DIV/0!</v>
      </c>
      <c r="AE7017" s="163"/>
      <c r="AF7017" s="148"/>
      <c r="AG7017" s="162"/>
      <c r="AH7017" s="163"/>
      <c r="AI7017" s="167"/>
      <c r="AJ7017" s="148"/>
      <c r="AK7017" s="148"/>
      <c r="AL7017" s="148"/>
      <c r="AM7017" s="148"/>
      <c r="AN7017" s="148"/>
      <c r="AO7017" s="148"/>
      <c r="AP7017" s="148"/>
      <c r="AQ7017" s="148"/>
      <c r="AR7017" s="148"/>
      <c r="AS7017" s="224" t="s">
        <v>68</v>
      </c>
      <c r="AT7017" s="225" t="str">
        <f>MONTH(B7017)&amp;"/"&amp;YEAR(B7017)</f>
        <v>6/2026</v>
      </c>
      <c r="AU7017" s="225">
        <f>WEEKNUM(B7017)-WEEKNUM(EOMONTH(B7017,-1)+1)+1</f>
        <v>2</v>
      </c>
      <c r="AV7017" s="224" t="str">
        <f>MONTH(R7017)&amp;"/"&amp;YEAR(R7017)</f>
        <v>1/1900</v>
      </c>
      <c r="AW7017" s="224" t="e">
        <f>WEEKNUM(R7017)-WEEKNUM(EOMONTH(R7017,-1)+1)+1</f>
        <v>#NUM!</v>
      </c>
      <c r="AX7017" s="224">
        <f>IF(BB7017="S",IF(Q7017="1. Aceitou o programa",R7017-B7017,0),0)</f>
        <v>0</v>
      </c>
      <c r="AY7017" s="224">
        <f>IF(BB7017="S",IF(AND(S7017&lt;&gt;"",R7017&lt;&gt;""),S7017-R7017,0),0)</f>
        <v>0</v>
      </c>
      <c r="AZ7017" s="224">
        <f>IF(BB7017="S",IF(Q7017="1. Aceitou o programa",IF(OR(X7017="Não se Aplica",X7017=""),IF(OR(W7017="Não se Aplica",W7017=""),0,W7017-V7017),AVERAGE(X7017-W7017,W7017-V7017)),0),0)</f>
        <v>0</v>
      </c>
      <c r="BA7017" s="224">
        <f>IF(BB7017="S",IF(AND(Q7017="1. Aceitou o programa",AH7017="Realizada"),IFERROR(IF(AG7017="",0,AG7017-R7017),0),0),0)</f>
        <v>0</v>
      </c>
      <c r="BB7017" s="224" t="str">
        <f>_xlfn.XLOOKUP(U7017,'Lista Suspensa'!$AA$20:$AA$23,'Lista Suspensa'!$AB$20:$AB$23,"N/A")</f>
        <v>S</v>
      </c>
    </row>
    <row r="7018" spans="1:54" ht="12" customHeight="1">
      <c r="A7018" s="148" t="s">
        <v>54</v>
      </c>
      <c r="B7018" s="162">
        <v>46181</v>
      </c>
      <c r="C7018" s="148" t="s">
        <v>297</v>
      </c>
      <c r="D7018" s="250" t="s">
        <v>175</v>
      </c>
      <c r="E7018" s="234" t="s">
        <v>11565</v>
      </c>
      <c r="F7018" s="251" t="s">
        <v>11575</v>
      </c>
      <c r="G7018" s="165"/>
      <c r="H7018" s="162"/>
      <c r="I7018" s="165"/>
      <c r="J7018" s="148"/>
      <c r="K7018" s="148"/>
      <c r="L7018" s="148"/>
      <c r="M7018" s="148"/>
      <c r="N7018" s="148"/>
      <c r="O7018" s="163"/>
      <c r="P7018" s="227" t="s">
        <v>60</v>
      </c>
      <c r="Q7018" s="228" t="s">
        <v>11497</v>
      </c>
      <c r="R7018" s="229"/>
      <c r="S7018" s="229"/>
      <c r="T7018" s="229" t="s">
        <v>11498</v>
      </c>
      <c r="U7018" s="229" t="s">
        <v>8212</v>
      </c>
      <c r="V7018" s="162"/>
      <c r="W7018" s="162"/>
      <c r="X7018" s="162"/>
      <c r="Y7018" s="166"/>
      <c r="Z7018" s="166"/>
      <c r="AA7018" s="148"/>
      <c r="AB7018" s="148"/>
      <c r="AC7018" s="182" t="e">
        <f t="shared" si="226"/>
        <v>#DIV/0!</v>
      </c>
      <c r="AD7018" s="153" t="e">
        <f t="shared" si="227"/>
        <v>#DIV/0!</v>
      </c>
      <c r="AE7018" s="163"/>
      <c r="AF7018" s="148"/>
      <c r="AG7018" s="162"/>
      <c r="AH7018" s="163"/>
      <c r="AI7018" s="167"/>
      <c r="AJ7018" s="148"/>
      <c r="AK7018" s="148"/>
      <c r="AL7018" s="148"/>
      <c r="AM7018" s="148"/>
      <c r="AN7018" s="148"/>
      <c r="AO7018" s="148"/>
      <c r="AP7018" s="148"/>
      <c r="AQ7018" s="148"/>
      <c r="AR7018" s="148"/>
      <c r="AS7018" s="224" t="s">
        <v>68</v>
      </c>
      <c r="AT7018" s="225" t="str">
        <f>MONTH(B7018)&amp;"/"&amp;YEAR(B7018)</f>
        <v>6/2026</v>
      </c>
      <c r="AU7018" s="225">
        <f>WEEKNUM(B7018)-WEEKNUM(EOMONTH(B7018,-1)+1)+1</f>
        <v>2</v>
      </c>
      <c r="AV7018" s="224" t="str">
        <f>MONTH(R7018)&amp;"/"&amp;YEAR(R7018)</f>
        <v>1/1900</v>
      </c>
      <c r="AW7018" s="224" t="e">
        <f>WEEKNUM(R7018)-WEEKNUM(EOMONTH(R7018,-1)+1)+1</f>
        <v>#NUM!</v>
      </c>
      <c r="AX7018" s="224">
        <f>IF(BB7018="S",IF(Q7018="1. Aceitou o programa",R7018-B7018,0),0)</f>
        <v>0</v>
      </c>
      <c r="AY7018" s="224">
        <f>IF(BB7018="S",IF(AND(S7018&lt;&gt;"",R7018&lt;&gt;""),S7018-R7018,0),0)</f>
        <v>0</v>
      </c>
      <c r="AZ7018" s="224">
        <f>IF(BB7018="S",IF(Q7018="1. Aceitou o programa",IF(OR(X7018="Não se Aplica",X7018=""),IF(OR(W7018="Não se Aplica",W7018=""),0,W7018-V7018),AVERAGE(X7018-W7018,W7018-V7018)),0),0)</f>
        <v>0</v>
      </c>
      <c r="BA7018" s="224">
        <f>IF(BB7018="S",IF(AND(Q7018="1. Aceitou o programa",AH7018="Realizada"),IFERROR(IF(AG7018="",0,AG7018-R7018),0),0),0)</f>
        <v>0</v>
      </c>
      <c r="BB7018" s="224" t="str">
        <f>_xlfn.XLOOKUP(U7018,'Lista Suspensa'!$AA$20:$AA$23,'Lista Suspensa'!$AB$20:$AB$23,"N/A")</f>
        <v>S</v>
      </c>
    </row>
    <row r="7019" spans="1:54" ht="12" customHeight="1">
      <c r="A7019" s="148" t="s">
        <v>54</v>
      </c>
      <c r="B7019" s="162">
        <v>46181</v>
      </c>
      <c r="C7019" s="148" t="s">
        <v>297</v>
      </c>
      <c r="D7019" s="250" t="s">
        <v>175</v>
      </c>
      <c r="E7019" s="234" t="s">
        <v>11565</v>
      </c>
      <c r="F7019" s="251" t="s">
        <v>11576</v>
      </c>
      <c r="G7019" s="165"/>
      <c r="H7019" s="162"/>
      <c r="I7019" s="165"/>
      <c r="J7019" s="148"/>
      <c r="K7019" s="148"/>
      <c r="L7019" s="148"/>
      <c r="M7019" s="148"/>
      <c r="N7019" s="148"/>
      <c r="O7019" s="163"/>
      <c r="P7019" s="227" t="s">
        <v>60</v>
      </c>
      <c r="Q7019" s="228" t="s">
        <v>11497</v>
      </c>
      <c r="R7019" s="229"/>
      <c r="S7019" s="229"/>
      <c r="T7019" s="229" t="s">
        <v>11498</v>
      </c>
      <c r="U7019" s="229" t="s">
        <v>8212</v>
      </c>
      <c r="V7019" s="162"/>
      <c r="W7019" s="162"/>
      <c r="X7019" s="162"/>
      <c r="Y7019" s="166"/>
      <c r="Z7019" s="166"/>
      <c r="AA7019" s="148"/>
      <c r="AB7019" s="148"/>
      <c r="AC7019" s="182" t="e">
        <f t="shared" si="226"/>
        <v>#DIV/0!</v>
      </c>
      <c r="AD7019" s="153" t="e">
        <f t="shared" si="227"/>
        <v>#DIV/0!</v>
      </c>
      <c r="AE7019" s="163"/>
      <c r="AF7019" s="148"/>
      <c r="AG7019" s="162"/>
      <c r="AH7019" s="163"/>
      <c r="AI7019" s="167"/>
      <c r="AJ7019" s="148"/>
      <c r="AK7019" s="148"/>
      <c r="AL7019" s="148"/>
      <c r="AM7019" s="148"/>
      <c r="AN7019" s="148"/>
      <c r="AO7019" s="148"/>
      <c r="AP7019" s="148"/>
      <c r="AQ7019" s="148"/>
      <c r="AR7019" s="148"/>
      <c r="AS7019" s="224" t="s">
        <v>68</v>
      </c>
      <c r="AT7019" s="225" t="str">
        <f>MONTH(B7019)&amp;"/"&amp;YEAR(B7019)</f>
        <v>6/2026</v>
      </c>
      <c r="AU7019" s="225">
        <f>WEEKNUM(B7019)-WEEKNUM(EOMONTH(B7019,-1)+1)+1</f>
        <v>2</v>
      </c>
      <c r="AV7019" s="224" t="str">
        <f>MONTH(R7019)&amp;"/"&amp;YEAR(R7019)</f>
        <v>1/1900</v>
      </c>
      <c r="AW7019" s="224" t="e">
        <f>WEEKNUM(R7019)-WEEKNUM(EOMONTH(R7019,-1)+1)+1</f>
        <v>#NUM!</v>
      </c>
      <c r="AX7019" s="224">
        <f>IF(BB7019="S",IF(Q7019="1. Aceitou o programa",R7019-B7019,0),0)</f>
        <v>0</v>
      </c>
      <c r="AY7019" s="224">
        <f>IF(BB7019="S",IF(AND(S7019&lt;&gt;"",R7019&lt;&gt;""),S7019-R7019,0),0)</f>
        <v>0</v>
      </c>
      <c r="AZ7019" s="224">
        <f>IF(BB7019="S",IF(Q7019="1. Aceitou o programa",IF(OR(X7019="Não se Aplica",X7019=""),IF(OR(W7019="Não se Aplica",W7019=""),0,W7019-V7019),AVERAGE(X7019-W7019,W7019-V7019)),0),0)</f>
        <v>0</v>
      </c>
      <c r="BA7019" s="224">
        <f>IF(BB7019="S",IF(AND(Q7019="1. Aceitou o programa",AH7019="Realizada"),IFERROR(IF(AG7019="",0,AG7019-R7019),0),0),0)</f>
        <v>0</v>
      </c>
      <c r="BB7019" s="224" t="str">
        <f>_xlfn.XLOOKUP(U7019,'Lista Suspensa'!$AA$20:$AA$23,'Lista Suspensa'!$AB$20:$AB$23,"N/A")</f>
        <v>S</v>
      </c>
    </row>
    <row r="7020" spans="1:54" ht="12" customHeight="1">
      <c r="A7020" s="148" t="s">
        <v>54</v>
      </c>
      <c r="B7020" s="162">
        <v>46181</v>
      </c>
      <c r="C7020" s="148" t="s">
        <v>297</v>
      </c>
      <c r="D7020" s="250" t="s">
        <v>175</v>
      </c>
      <c r="E7020" s="234" t="s">
        <v>11565</v>
      </c>
      <c r="F7020" s="251" t="s">
        <v>11577</v>
      </c>
      <c r="G7020" s="165"/>
      <c r="H7020" s="162"/>
      <c r="I7020" s="165"/>
      <c r="J7020" s="148"/>
      <c r="K7020" s="148"/>
      <c r="L7020" s="148"/>
      <c r="M7020" s="148"/>
      <c r="N7020" s="148"/>
      <c r="O7020" s="163"/>
      <c r="P7020" s="227" t="s">
        <v>60</v>
      </c>
      <c r="Q7020" s="228" t="s">
        <v>11497</v>
      </c>
      <c r="R7020" s="229"/>
      <c r="S7020" s="229"/>
      <c r="T7020" s="229" t="s">
        <v>11498</v>
      </c>
      <c r="U7020" s="229" t="s">
        <v>8212</v>
      </c>
      <c r="V7020" s="162"/>
      <c r="W7020" s="162"/>
      <c r="X7020" s="162"/>
      <c r="Y7020" s="166"/>
      <c r="Z7020" s="166"/>
      <c r="AA7020" s="148"/>
      <c r="AB7020" s="148"/>
      <c r="AC7020" s="182" t="e">
        <f t="shared" si="226"/>
        <v>#DIV/0!</v>
      </c>
      <c r="AD7020" s="153" t="e">
        <f t="shared" si="227"/>
        <v>#DIV/0!</v>
      </c>
      <c r="AE7020" s="163"/>
      <c r="AF7020" s="148"/>
      <c r="AG7020" s="162"/>
      <c r="AH7020" s="163"/>
      <c r="AI7020" s="167"/>
      <c r="AJ7020" s="148"/>
      <c r="AK7020" s="148"/>
      <c r="AL7020" s="148"/>
      <c r="AM7020" s="148"/>
      <c r="AN7020" s="148"/>
      <c r="AO7020" s="148"/>
      <c r="AP7020" s="148"/>
      <c r="AQ7020" s="148"/>
      <c r="AR7020" s="148"/>
      <c r="AS7020" s="224" t="s">
        <v>68</v>
      </c>
      <c r="AT7020" s="225" t="str">
        <f>MONTH(B7020)&amp;"/"&amp;YEAR(B7020)</f>
        <v>6/2026</v>
      </c>
      <c r="AU7020" s="225">
        <f>WEEKNUM(B7020)-WEEKNUM(EOMONTH(B7020,-1)+1)+1</f>
        <v>2</v>
      </c>
      <c r="AV7020" s="224" t="str">
        <f>MONTH(R7020)&amp;"/"&amp;YEAR(R7020)</f>
        <v>1/1900</v>
      </c>
      <c r="AW7020" s="224" t="e">
        <f>WEEKNUM(R7020)-WEEKNUM(EOMONTH(R7020,-1)+1)+1</f>
        <v>#NUM!</v>
      </c>
      <c r="AX7020" s="224">
        <f>IF(BB7020="S",IF(Q7020="1. Aceitou o programa",R7020-B7020,0),0)</f>
        <v>0</v>
      </c>
      <c r="AY7020" s="224">
        <f>IF(BB7020="S",IF(AND(S7020&lt;&gt;"",R7020&lt;&gt;""),S7020-R7020,0),0)</f>
        <v>0</v>
      </c>
      <c r="AZ7020" s="224">
        <f>IF(BB7020="S",IF(Q7020="1. Aceitou o programa",IF(OR(X7020="Não se Aplica",X7020=""),IF(OR(W7020="Não se Aplica",W7020=""),0,W7020-V7020),AVERAGE(X7020-W7020,W7020-V7020)),0),0)</f>
        <v>0</v>
      </c>
      <c r="BA7020" s="224">
        <f>IF(BB7020="S",IF(AND(Q7020="1. Aceitou o programa",AH7020="Realizada"),IFERROR(IF(AG7020="",0,AG7020-R7020),0),0),0)</f>
        <v>0</v>
      </c>
      <c r="BB7020" s="224" t="str">
        <f>_xlfn.XLOOKUP(U7020,'Lista Suspensa'!$AA$20:$AA$23,'Lista Suspensa'!$AB$20:$AB$23,"N/A")</f>
        <v>S</v>
      </c>
    </row>
    <row r="7021" spans="1:54" ht="12" customHeight="1">
      <c r="A7021" s="148" t="s">
        <v>54</v>
      </c>
      <c r="B7021" s="162">
        <v>46181</v>
      </c>
      <c r="C7021" s="148" t="s">
        <v>297</v>
      </c>
      <c r="D7021" s="250" t="s">
        <v>175</v>
      </c>
      <c r="E7021" s="234" t="s">
        <v>11565</v>
      </c>
      <c r="F7021" s="252" t="s">
        <v>11578</v>
      </c>
      <c r="G7021" s="165"/>
      <c r="H7021" s="162"/>
      <c r="I7021" s="165"/>
      <c r="J7021" s="148"/>
      <c r="K7021" s="148"/>
      <c r="L7021" s="148"/>
      <c r="M7021" s="148"/>
      <c r="N7021" s="148"/>
      <c r="O7021" s="163"/>
      <c r="P7021" s="227" t="s">
        <v>60</v>
      </c>
      <c r="Q7021" s="228" t="s">
        <v>11497</v>
      </c>
      <c r="R7021" s="229"/>
      <c r="S7021" s="229"/>
      <c r="T7021" s="229" t="s">
        <v>11498</v>
      </c>
      <c r="U7021" s="229" t="s">
        <v>8212</v>
      </c>
      <c r="V7021" s="162"/>
      <c r="W7021" s="162"/>
      <c r="X7021" s="162"/>
      <c r="Y7021" s="166"/>
      <c r="Z7021" s="166"/>
      <c r="AA7021" s="148"/>
      <c r="AB7021" s="148"/>
      <c r="AC7021" s="182" t="e">
        <f t="shared" si="226"/>
        <v>#DIV/0!</v>
      </c>
      <c r="AD7021" s="153" t="e">
        <f t="shared" si="227"/>
        <v>#DIV/0!</v>
      </c>
      <c r="AE7021" s="163"/>
      <c r="AF7021" s="148"/>
      <c r="AG7021" s="162"/>
      <c r="AH7021" s="163"/>
      <c r="AI7021" s="167"/>
      <c r="AJ7021" s="148"/>
      <c r="AK7021" s="148"/>
      <c r="AL7021" s="148"/>
      <c r="AM7021" s="148"/>
      <c r="AN7021" s="148"/>
      <c r="AO7021" s="148"/>
      <c r="AP7021" s="148"/>
      <c r="AQ7021" s="148"/>
      <c r="AR7021" s="148"/>
      <c r="AS7021" s="224" t="s">
        <v>68</v>
      </c>
      <c r="AT7021" s="225" t="str">
        <f>MONTH(B7021)&amp;"/"&amp;YEAR(B7021)</f>
        <v>6/2026</v>
      </c>
      <c r="AU7021" s="225">
        <f>WEEKNUM(B7021)-WEEKNUM(EOMONTH(B7021,-1)+1)+1</f>
        <v>2</v>
      </c>
      <c r="AV7021" s="224" t="str">
        <f>MONTH(R7021)&amp;"/"&amp;YEAR(R7021)</f>
        <v>1/1900</v>
      </c>
      <c r="AW7021" s="224" t="e">
        <f>WEEKNUM(R7021)-WEEKNUM(EOMONTH(R7021,-1)+1)+1</f>
        <v>#NUM!</v>
      </c>
      <c r="AX7021" s="224">
        <f>IF(BB7021="S",IF(Q7021="1. Aceitou o programa",R7021-B7021,0),0)</f>
        <v>0</v>
      </c>
      <c r="AY7021" s="224">
        <f>IF(BB7021="S",IF(AND(S7021&lt;&gt;"",R7021&lt;&gt;""),S7021-R7021,0),0)</f>
        <v>0</v>
      </c>
      <c r="AZ7021" s="224">
        <f>IF(BB7021="S",IF(Q7021="1. Aceitou o programa",IF(OR(X7021="Não se Aplica",X7021=""),IF(OR(W7021="Não se Aplica",W7021=""),0,W7021-V7021),AVERAGE(X7021-W7021,W7021-V7021)),0),0)</f>
        <v>0</v>
      </c>
      <c r="BA7021" s="224">
        <f>IF(BB7021="S",IF(AND(Q7021="1. Aceitou o programa",AH7021="Realizada"),IFERROR(IF(AG7021="",0,AG7021-R7021),0),0),0)</f>
        <v>0</v>
      </c>
      <c r="BB7021" s="224" t="str">
        <f>_xlfn.XLOOKUP(U7021,'Lista Suspensa'!$AA$20:$AA$23,'Lista Suspensa'!$AB$20:$AB$23,"N/A")</f>
        <v>S</v>
      </c>
    </row>
    <row r="7022" spans="1:54" ht="12" customHeight="1">
      <c r="A7022" s="148" t="s">
        <v>54</v>
      </c>
      <c r="B7022" s="162">
        <v>46181</v>
      </c>
      <c r="C7022" s="148" t="s">
        <v>297</v>
      </c>
      <c r="D7022" s="250" t="s">
        <v>175</v>
      </c>
      <c r="E7022" s="253" t="s">
        <v>11565</v>
      </c>
      <c r="F7022" s="247" t="s">
        <v>11579</v>
      </c>
      <c r="G7022" s="246"/>
      <c r="H7022" s="162"/>
      <c r="I7022" s="165"/>
      <c r="J7022" s="148"/>
      <c r="K7022" s="148"/>
      <c r="L7022" s="148"/>
      <c r="M7022" s="148"/>
      <c r="N7022" s="148"/>
      <c r="O7022" s="163"/>
      <c r="P7022" s="227" t="s">
        <v>60</v>
      </c>
      <c r="Q7022" s="228" t="s">
        <v>11497</v>
      </c>
      <c r="R7022" s="229"/>
      <c r="S7022" s="229"/>
      <c r="T7022" s="229" t="s">
        <v>11498</v>
      </c>
      <c r="U7022" s="229" t="s">
        <v>8212</v>
      </c>
      <c r="V7022" s="162"/>
      <c r="W7022" s="162"/>
      <c r="X7022" s="162"/>
      <c r="Y7022" s="166"/>
      <c r="Z7022" s="166"/>
      <c r="AA7022" s="148"/>
      <c r="AB7022" s="148"/>
      <c r="AC7022" s="182" t="e">
        <f t="shared" si="226"/>
        <v>#DIV/0!</v>
      </c>
      <c r="AD7022" s="153" t="e">
        <f t="shared" si="227"/>
        <v>#DIV/0!</v>
      </c>
      <c r="AE7022" s="163"/>
      <c r="AF7022" s="148"/>
      <c r="AG7022" s="162"/>
      <c r="AH7022" s="163"/>
      <c r="AI7022" s="167"/>
      <c r="AJ7022" s="148"/>
      <c r="AK7022" s="148"/>
      <c r="AL7022" s="148"/>
      <c r="AM7022" s="148"/>
      <c r="AN7022" s="148"/>
      <c r="AO7022" s="148"/>
      <c r="AP7022" s="148"/>
      <c r="AQ7022" s="148"/>
      <c r="AR7022" s="148"/>
      <c r="AS7022" s="224" t="s">
        <v>68</v>
      </c>
      <c r="AT7022" s="225" t="str">
        <f>MONTH(B7022)&amp;"/"&amp;YEAR(B7022)</f>
        <v>6/2026</v>
      </c>
      <c r="AU7022" s="225">
        <f>WEEKNUM(B7022)-WEEKNUM(EOMONTH(B7022,-1)+1)+1</f>
        <v>2</v>
      </c>
      <c r="AV7022" s="224" t="str">
        <f>MONTH(R7022)&amp;"/"&amp;YEAR(R7022)</f>
        <v>1/1900</v>
      </c>
      <c r="AW7022" s="224" t="e">
        <f>WEEKNUM(R7022)-WEEKNUM(EOMONTH(R7022,-1)+1)+1</f>
        <v>#NUM!</v>
      </c>
      <c r="AX7022" s="224">
        <f>IF(BB7022="S",IF(Q7022="1. Aceitou o programa",R7022-B7022,0),0)</f>
        <v>0</v>
      </c>
      <c r="AY7022" s="224">
        <f>IF(BB7022="S",IF(AND(S7022&lt;&gt;"",R7022&lt;&gt;""),S7022-R7022,0),0)</f>
        <v>0</v>
      </c>
      <c r="AZ7022" s="224">
        <f>IF(BB7022="S",IF(Q7022="1. Aceitou o programa",IF(OR(X7022="Não se Aplica",X7022=""),IF(OR(W7022="Não se Aplica",W7022=""),0,W7022-V7022),AVERAGE(X7022-W7022,W7022-V7022)),0),0)</f>
        <v>0</v>
      </c>
      <c r="BA7022" s="224">
        <f>IF(BB7022="S",IF(AND(Q7022="1. Aceitou o programa",AH7022="Realizada"),IFERROR(IF(AG7022="",0,AG7022-R7022),0),0),0)</f>
        <v>0</v>
      </c>
      <c r="BB7022" s="224" t="str">
        <f>_xlfn.XLOOKUP(U7022,'Lista Suspensa'!$AA$20:$AA$23,'Lista Suspensa'!$AB$20:$AB$23,"N/A")</f>
        <v>S</v>
      </c>
    </row>
    <row r="7023" spans="1:54" ht="12" customHeight="1">
      <c r="A7023" s="148" t="s">
        <v>54</v>
      </c>
      <c r="B7023" s="162">
        <v>46181</v>
      </c>
      <c r="C7023" s="148" t="s">
        <v>297</v>
      </c>
      <c r="D7023" s="250" t="s">
        <v>175</v>
      </c>
      <c r="E7023" s="253" t="s">
        <v>11565</v>
      </c>
      <c r="F7023" s="247" t="s">
        <v>11580</v>
      </c>
      <c r="G7023" s="246"/>
      <c r="H7023" s="162"/>
      <c r="I7023" s="165"/>
      <c r="J7023" s="148"/>
      <c r="K7023" s="148"/>
      <c r="L7023" s="148"/>
      <c r="M7023" s="148"/>
      <c r="N7023" s="148"/>
      <c r="O7023" s="163"/>
      <c r="P7023" s="227" t="s">
        <v>60</v>
      </c>
      <c r="Q7023" s="228" t="s">
        <v>11497</v>
      </c>
      <c r="R7023" s="229"/>
      <c r="S7023" s="229"/>
      <c r="T7023" s="229" t="s">
        <v>11498</v>
      </c>
      <c r="U7023" s="229" t="s">
        <v>8212</v>
      </c>
      <c r="V7023" s="162"/>
      <c r="W7023" s="162"/>
      <c r="X7023" s="162"/>
      <c r="Y7023" s="166"/>
      <c r="Z7023" s="166"/>
      <c r="AA7023" s="148"/>
      <c r="AB7023" s="148"/>
      <c r="AC7023" s="182" t="e">
        <f t="shared" si="226"/>
        <v>#DIV/0!</v>
      </c>
      <c r="AD7023" s="153" t="e">
        <f t="shared" si="227"/>
        <v>#DIV/0!</v>
      </c>
      <c r="AE7023" s="163"/>
      <c r="AF7023" s="148"/>
      <c r="AG7023" s="162"/>
      <c r="AH7023" s="163"/>
      <c r="AI7023" s="167"/>
      <c r="AJ7023" s="148"/>
      <c r="AK7023" s="148"/>
      <c r="AL7023" s="148"/>
      <c r="AM7023" s="148"/>
      <c r="AN7023" s="148"/>
      <c r="AO7023" s="148"/>
      <c r="AP7023" s="148"/>
      <c r="AQ7023" s="148"/>
      <c r="AR7023" s="148"/>
      <c r="AS7023" s="224" t="s">
        <v>68</v>
      </c>
      <c r="AT7023" s="225" t="str">
        <f>MONTH(B7023)&amp;"/"&amp;YEAR(B7023)</f>
        <v>6/2026</v>
      </c>
      <c r="AU7023" s="225">
        <f>WEEKNUM(B7023)-WEEKNUM(EOMONTH(B7023,-1)+1)+1</f>
        <v>2</v>
      </c>
      <c r="AV7023" s="224" t="str">
        <f>MONTH(R7023)&amp;"/"&amp;YEAR(R7023)</f>
        <v>1/1900</v>
      </c>
      <c r="AW7023" s="224" t="e">
        <f>WEEKNUM(R7023)-WEEKNUM(EOMONTH(R7023,-1)+1)+1</f>
        <v>#NUM!</v>
      </c>
      <c r="AX7023" s="224">
        <f>IF(BB7023="S",IF(Q7023="1. Aceitou o programa",R7023-B7023,0),0)</f>
        <v>0</v>
      </c>
      <c r="AY7023" s="224">
        <f>IF(BB7023="S",IF(AND(S7023&lt;&gt;"",R7023&lt;&gt;""),S7023-R7023,0),0)</f>
        <v>0</v>
      </c>
      <c r="AZ7023" s="224">
        <f>IF(BB7023="S",IF(Q7023="1. Aceitou o programa",IF(OR(X7023="Não se Aplica",X7023=""),IF(OR(W7023="Não se Aplica",W7023=""),0,W7023-V7023),AVERAGE(X7023-W7023,W7023-V7023)),0),0)</f>
        <v>0</v>
      </c>
      <c r="BA7023" s="224">
        <f>IF(BB7023="S",IF(AND(Q7023="1. Aceitou o programa",AH7023="Realizada"),IFERROR(IF(AG7023="",0,AG7023-R7023),0),0),0)</f>
        <v>0</v>
      </c>
      <c r="BB7023" s="224" t="str">
        <f>_xlfn.XLOOKUP(U7023,'Lista Suspensa'!$AA$20:$AA$23,'Lista Suspensa'!$AB$20:$AB$23,"N/A")</f>
        <v>S</v>
      </c>
    </row>
    <row r="7024" spans="1:54" ht="12" customHeight="1">
      <c r="A7024" s="148" t="s">
        <v>54</v>
      </c>
      <c r="B7024" s="162">
        <v>46181</v>
      </c>
      <c r="C7024" s="148" t="s">
        <v>297</v>
      </c>
      <c r="D7024" s="250" t="s">
        <v>175</v>
      </c>
      <c r="E7024" s="253" t="s">
        <v>11565</v>
      </c>
      <c r="F7024" s="247" t="s">
        <v>11581</v>
      </c>
      <c r="G7024" s="246"/>
      <c r="H7024" s="162"/>
      <c r="I7024" s="165"/>
      <c r="J7024" s="148"/>
      <c r="K7024" s="148"/>
      <c r="L7024" s="148"/>
      <c r="M7024" s="148"/>
      <c r="N7024" s="148"/>
      <c r="O7024" s="163"/>
      <c r="P7024" s="227" t="s">
        <v>60</v>
      </c>
      <c r="Q7024" s="228" t="s">
        <v>11497</v>
      </c>
      <c r="R7024" s="229"/>
      <c r="S7024" s="229"/>
      <c r="T7024" s="229" t="s">
        <v>11498</v>
      </c>
      <c r="U7024" s="229" t="s">
        <v>8212</v>
      </c>
      <c r="V7024" s="162"/>
      <c r="W7024" s="162"/>
      <c r="X7024" s="162"/>
      <c r="Y7024" s="166"/>
      <c r="Z7024" s="166"/>
      <c r="AA7024" s="148"/>
      <c r="AB7024" s="148"/>
      <c r="AC7024" s="182" t="e">
        <f t="shared" si="226"/>
        <v>#DIV/0!</v>
      </c>
      <c r="AD7024" s="153" t="e">
        <f t="shared" si="227"/>
        <v>#DIV/0!</v>
      </c>
      <c r="AE7024" s="163"/>
      <c r="AF7024" s="148"/>
      <c r="AG7024" s="162"/>
      <c r="AH7024" s="163"/>
      <c r="AI7024" s="167"/>
      <c r="AJ7024" s="148"/>
      <c r="AK7024" s="148"/>
      <c r="AL7024" s="148"/>
      <c r="AM7024" s="148"/>
      <c r="AN7024" s="148"/>
      <c r="AO7024" s="148"/>
      <c r="AP7024" s="148"/>
      <c r="AQ7024" s="148"/>
      <c r="AR7024" s="148"/>
      <c r="AS7024" s="224" t="s">
        <v>68</v>
      </c>
      <c r="AT7024" s="225" t="str">
        <f>MONTH(B7024)&amp;"/"&amp;YEAR(B7024)</f>
        <v>6/2026</v>
      </c>
      <c r="AU7024" s="225">
        <f>WEEKNUM(B7024)-WEEKNUM(EOMONTH(B7024,-1)+1)+1</f>
        <v>2</v>
      </c>
      <c r="AV7024" s="224" t="str">
        <f>MONTH(R7024)&amp;"/"&amp;YEAR(R7024)</f>
        <v>1/1900</v>
      </c>
      <c r="AW7024" s="224" t="e">
        <f>WEEKNUM(R7024)-WEEKNUM(EOMONTH(R7024,-1)+1)+1</f>
        <v>#NUM!</v>
      </c>
      <c r="AX7024" s="224">
        <f>IF(BB7024="S",IF(Q7024="1. Aceitou o programa",R7024-B7024,0),0)</f>
        <v>0</v>
      </c>
      <c r="AY7024" s="224">
        <f>IF(BB7024="S",IF(AND(S7024&lt;&gt;"",R7024&lt;&gt;""),S7024-R7024,0),0)</f>
        <v>0</v>
      </c>
      <c r="AZ7024" s="224">
        <f>IF(BB7024="S",IF(Q7024="1. Aceitou o programa",IF(OR(X7024="Não se Aplica",X7024=""),IF(OR(W7024="Não se Aplica",W7024=""),0,W7024-V7024),AVERAGE(X7024-W7024,W7024-V7024)),0),0)</f>
        <v>0</v>
      </c>
      <c r="BA7024" s="224">
        <f>IF(BB7024="S",IF(AND(Q7024="1. Aceitou o programa",AH7024="Realizada"),IFERROR(IF(AG7024="",0,AG7024-R7024),0),0),0)</f>
        <v>0</v>
      </c>
      <c r="BB7024" s="224" t="str">
        <f>_xlfn.XLOOKUP(U7024,'Lista Suspensa'!$AA$20:$AA$23,'Lista Suspensa'!$AB$20:$AB$23,"N/A")</f>
        <v>S</v>
      </c>
    </row>
    <row r="7025" spans="1:54" ht="12" customHeight="1">
      <c r="A7025" s="148" t="s">
        <v>54</v>
      </c>
      <c r="B7025" s="162">
        <v>46181</v>
      </c>
      <c r="C7025" s="148" t="s">
        <v>297</v>
      </c>
      <c r="D7025" s="250" t="s">
        <v>175</v>
      </c>
      <c r="E7025" s="253" t="s">
        <v>11565</v>
      </c>
      <c r="F7025" s="247" t="s">
        <v>11582</v>
      </c>
      <c r="G7025" s="246"/>
      <c r="H7025" s="162"/>
      <c r="I7025" s="165"/>
      <c r="J7025" s="148"/>
      <c r="K7025" s="148"/>
      <c r="L7025" s="148"/>
      <c r="M7025" s="148"/>
      <c r="N7025" s="148"/>
      <c r="O7025" s="163"/>
      <c r="P7025" s="227" t="s">
        <v>60</v>
      </c>
      <c r="Q7025" s="228" t="s">
        <v>11497</v>
      </c>
      <c r="R7025" s="229"/>
      <c r="S7025" s="229"/>
      <c r="T7025" s="229" t="s">
        <v>11498</v>
      </c>
      <c r="U7025" s="229" t="s">
        <v>8212</v>
      </c>
      <c r="V7025" s="162"/>
      <c r="W7025" s="162"/>
      <c r="X7025" s="162"/>
      <c r="Y7025" s="166"/>
      <c r="Z7025" s="166"/>
      <c r="AA7025" s="148"/>
      <c r="AB7025" s="148"/>
      <c r="AC7025" s="182" t="e">
        <f t="shared" si="226"/>
        <v>#DIV/0!</v>
      </c>
      <c r="AD7025" s="153" t="e">
        <f t="shared" si="227"/>
        <v>#DIV/0!</v>
      </c>
      <c r="AE7025" s="163"/>
      <c r="AF7025" s="148"/>
      <c r="AG7025" s="162"/>
      <c r="AH7025" s="163"/>
      <c r="AI7025" s="167"/>
      <c r="AJ7025" s="148"/>
      <c r="AK7025" s="148"/>
      <c r="AL7025" s="148"/>
      <c r="AM7025" s="148"/>
      <c r="AN7025" s="148"/>
      <c r="AO7025" s="148"/>
      <c r="AP7025" s="148"/>
      <c r="AQ7025" s="148"/>
      <c r="AR7025" s="148"/>
      <c r="AS7025" s="224" t="s">
        <v>68</v>
      </c>
      <c r="AT7025" s="225" t="str">
        <f>MONTH(B7025)&amp;"/"&amp;YEAR(B7025)</f>
        <v>6/2026</v>
      </c>
      <c r="AU7025" s="225">
        <f>WEEKNUM(B7025)-WEEKNUM(EOMONTH(B7025,-1)+1)+1</f>
        <v>2</v>
      </c>
      <c r="AV7025" s="224" t="str">
        <f>MONTH(R7025)&amp;"/"&amp;YEAR(R7025)</f>
        <v>1/1900</v>
      </c>
      <c r="AW7025" s="224" t="e">
        <f>WEEKNUM(R7025)-WEEKNUM(EOMONTH(R7025,-1)+1)+1</f>
        <v>#NUM!</v>
      </c>
      <c r="AX7025" s="224">
        <f>IF(BB7025="S",IF(Q7025="1. Aceitou o programa",R7025-B7025,0),0)</f>
        <v>0</v>
      </c>
      <c r="AY7025" s="224">
        <f>IF(BB7025="S",IF(AND(S7025&lt;&gt;"",R7025&lt;&gt;""),S7025-R7025,0),0)</f>
        <v>0</v>
      </c>
      <c r="AZ7025" s="224">
        <f>IF(BB7025="S",IF(Q7025="1. Aceitou o programa",IF(OR(X7025="Não se Aplica",X7025=""),IF(OR(W7025="Não se Aplica",W7025=""),0,W7025-V7025),AVERAGE(X7025-W7025,W7025-V7025)),0),0)</f>
        <v>0</v>
      </c>
      <c r="BA7025" s="224">
        <f>IF(BB7025="S",IF(AND(Q7025="1. Aceitou o programa",AH7025="Realizada"),IFERROR(IF(AG7025="",0,AG7025-R7025),0),0),0)</f>
        <v>0</v>
      </c>
      <c r="BB7025" s="224" t="str">
        <f>_xlfn.XLOOKUP(U7025,'Lista Suspensa'!$AA$20:$AA$23,'Lista Suspensa'!$AB$20:$AB$23,"N/A")</f>
        <v>S</v>
      </c>
    </row>
    <row r="7026" spans="1:54" ht="12" customHeight="1">
      <c r="A7026" s="148" t="s">
        <v>54</v>
      </c>
      <c r="B7026" s="162">
        <v>46181</v>
      </c>
      <c r="C7026" s="148" t="s">
        <v>297</v>
      </c>
      <c r="D7026" s="250" t="s">
        <v>175</v>
      </c>
      <c r="E7026" s="253" t="s">
        <v>11565</v>
      </c>
      <c r="F7026" s="247" t="s">
        <v>11583</v>
      </c>
      <c r="G7026" s="246"/>
      <c r="H7026" s="162"/>
      <c r="I7026" s="165"/>
      <c r="J7026" s="148"/>
      <c r="K7026" s="148"/>
      <c r="L7026" s="148"/>
      <c r="M7026" s="148"/>
      <c r="N7026" s="148"/>
      <c r="O7026" s="163"/>
      <c r="P7026" s="227" t="s">
        <v>60</v>
      </c>
      <c r="Q7026" s="228" t="s">
        <v>11497</v>
      </c>
      <c r="R7026" s="229"/>
      <c r="S7026" s="229"/>
      <c r="T7026" s="229" t="s">
        <v>11498</v>
      </c>
      <c r="U7026" s="229" t="s">
        <v>8212</v>
      </c>
      <c r="V7026" s="162"/>
      <c r="W7026" s="162"/>
      <c r="X7026" s="162"/>
      <c r="Y7026" s="166"/>
      <c r="Z7026" s="166"/>
      <c r="AA7026" s="148"/>
      <c r="AB7026" s="148"/>
      <c r="AC7026" s="182" t="e">
        <f t="shared" si="226"/>
        <v>#DIV/0!</v>
      </c>
      <c r="AD7026" s="153" t="e">
        <f t="shared" si="227"/>
        <v>#DIV/0!</v>
      </c>
      <c r="AE7026" s="163"/>
      <c r="AF7026" s="148"/>
      <c r="AG7026" s="162"/>
      <c r="AH7026" s="163"/>
      <c r="AI7026" s="167"/>
      <c r="AJ7026" s="148"/>
      <c r="AK7026" s="148"/>
      <c r="AL7026" s="148"/>
      <c r="AM7026" s="148"/>
      <c r="AN7026" s="148"/>
      <c r="AO7026" s="148"/>
      <c r="AP7026" s="148"/>
      <c r="AQ7026" s="148"/>
      <c r="AR7026" s="148"/>
      <c r="AS7026" s="224" t="s">
        <v>68</v>
      </c>
      <c r="AT7026" s="225" t="str">
        <f>MONTH(B7026)&amp;"/"&amp;YEAR(B7026)</f>
        <v>6/2026</v>
      </c>
      <c r="AU7026" s="225">
        <f>WEEKNUM(B7026)-WEEKNUM(EOMONTH(B7026,-1)+1)+1</f>
        <v>2</v>
      </c>
      <c r="AV7026" s="224" t="str">
        <f>MONTH(R7026)&amp;"/"&amp;YEAR(R7026)</f>
        <v>1/1900</v>
      </c>
      <c r="AW7026" s="224" t="e">
        <f>WEEKNUM(R7026)-WEEKNUM(EOMONTH(R7026,-1)+1)+1</f>
        <v>#NUM!</v>
      </c>
      <c r="AX7026" s="224">
        <f>IF(BB7026="S",IF(Q7026="1. Aceitou o programa",R7026-B7026,0),0)</f>
        <v>0</v>
      </c>
      <c r="AY7026" s="224">
        <f>IF(BB7026="S",IF(AND(S7026&lt;&gt;"",R7026&lt;&gt;""),S7026-R7026,0),0)</f>
        <v>0</v>
      </c>
      <c r="AZ7026" s="224">
        <f>IF(BB7026="S",IF(Q7026="1. Aceitou o programa",IF(OR(X7026="Não se Aplica",X7026=""),IF(OR(W7026="Não se Aplica",W7026=""),0,W7026-V7026),AVERAGE(X7026-W7026,W7026-V7026)),0),0)</f>
        <v>0</v>
      </c>
      <c r="BA7026" s="224">
        <f>IF(BB7026="S",IF(AND(Q7026="1. Aceitou o programa",AH7026="Realizada"),IFERROR(IF(AG7026="",0,AG7026-R7026),0),0),0)</f>
        <v>0</v>
      </c>
      <c r="BB7026" s="224" t="str">
        <f>_xlfn.XLOOKUP(U7026,'Lista Suspensa'!$AA$20:$AA$23,'Lista Suspensa'!$AB$20:$AB$23,"N/A")</f>
        <v>S</v>
      </c>
    </row>
    <row r="7027" spans="1:54" ht="12" customHeight="1">
      <c r="A7027" s="148" t="s">
        <v>54</v>
      </c>
      <c r="B7027" s="162">
        <v>46181</v>
      </c>
      <c r="C7027" s="148" t="s">
        <v>297</v>
      </c>
      <c r="D7027" s="250" t="s">
        <v>175</v>
      </c>
      <c r="E7027" s="253" t="s">
        <v>11565</v>
      </c>
      <c r="F7027" s="247" t="s">
        <v>11584</v>
      </c>
      <c r="G7027" s="246"/>
      <c r="H7027" s="162"/>
      <c r="I7027" s="165"/>
      <c r="J7027" s="148"/>
      <c r="K7027" s="148"/>
      <c r="L7027" s="148"/>
      <c r="M7027" s="148"/>
      <c r="N7027" s="148"/>
      <c r="O7027" s="163"/>
      <c r="P7027" s="227" t="s">
        <v>60</v>
      </c>
      <c r="Q7027" s="228" t="s">
        <v>11497</v>
      </c>
      <c r="R7027" s="229"/>
      <c r="S7027" s="229"/>
      <c r="T7027" s="229" t="s">
        <v>11498</v>
      </c>
      <c r="U7027" s="229" t="s">
        <v>8212</v>
      </c>
      <c r="V7027" s="162"/>
      <c r="W7027" s="162"/>
      <c r="X7027" s="162"/>
      <c r="Y7027" s="166"/>
      <c r="Z7027" s="166"/>
      <c r="AA7027" s="148"/>
      <c r="AB7027" s="148"/>
      <c r="AC7027" s="182" t="e">
        <f t="shared" si="226"/>
        <v>#DIV/0!</v>
      </c>
      <c r="AD7027" s="153" t="e">
        <f t="shared" si="227"/>
        <v>#DIV/0!</v>
      </c>
      <c r="AE7027" s="163"/>
      <c r="AF7027" s="148"/>
      <c r="AG7027" s="162"/>
      <c r="AH7027" s="163"/>
      <c r="AI7027" s="167"/>
      <c r="AJ7027" s="148"/>
      <c r="AK7027" s="148"/>
      <c r="AL7027" s="148"/>
      <c r="AM7027" s="148"/>
      <c r="AN7027" s="148"/>
      <c r="AO7027" s="148"/>
      <c r="AP7027" s="148"/>
      <c r="AQ7027" s="148"/>
      <c r="AR7027" s="148"/>
      <c r="AS7027" s="224" t="s">
        <v>68</v>
      </c>
      <c r="AT7027" s="225" t="str">
        <f>MONTH(B7027)&amp;"/"&amp;YEAR(B7027)</f>
        <v>6/2026</v>
      </c>
      <c r="AU7027" s="225">
        <f>WEEKNUM(B7027)-WEEKNUM(EOMONTH(B7027,-1)+1)+1</f>
        <v>2</v>
      </c>
      <c r="AV7027" s="224" t="str">
        <f>MONTH(R7027)&amp;"/"&amp;YEAR(R7027)</f>
        <v>1/1900</v>
      </c>
      <c r="AW7027" s="224" t="e">
        <f>WEEKNUM(R7027)-WEEKNUM(EOMONTH(R7027,-1)+1)+1</f>
        <v>#NUM!</v>
      </c>
      <c r="AX7027" s="224">
        <f>IF(BB7027="S",IF(Q7027="1. Aceitou o programa",R7027-B7027,0),0)</f>
        <v>0</v>
      </c>
      <c r="AY7027" s="224">
        <f>IF(BB7027="S",IF(AND(S7027&lt;&gt;"",R7027&lt;&gt;""),S7027-R7027,0),0)</f>
        <v>0</v>
      </c>
      <c r="AZ7027" s="224">
        <f>IF(BB7027="S",IF(Q7027="1. Aceitou o programa",IF(OR(X7027="Não se Aplica",X7027=""),IF(OR(W7027="Não se Aplica",W7027=""),0,W7027-V7027),AVERAGE(X7027-W7027,W7027-V7027)),0),0)</f>
        <v>0</v>
      </c>
      <c r="BA7027" s="224">
        <f>IF(BB7027="S",IF(AND(Q7027="1. Aceitou o programa",AH7027="Realizada"),IFERROR(IF(AG7027="",0,AG7027-R7027),0),0),0)</f>
        <v>0</v>
      </c>
      <c r="BB7027" s="224" t="str">
        <f>_xlfn.XLOOKUP(U7027,'Lista Suspensa'!$AA$20:$AA$23,'Lista Suspensa'!$AB$20:$AB$23,"N/A")</f>
        <v>S</v>
      </c>
    </row>
    <row r="7028" spans="1:54" ht="12" customHeight="1">
      <c r="A7028" s="148" t="s">
        <v>54</v>
      </c>
      <c r="B7028" s="162">
        <v>46181</v>
      </c>
      <c r="C7028" s="148" t="s">
        <v>297</v>
      </c>
      <c r="D7028" s="250" t="s">
        <v>175</v>
      </c>
      <c r="E7028" s="253" t="s">
        <v>11565</v>
      </c>
      <c r="F7028" s="248" t="s">
        <v>11585</v>
      </c>
      <c r="G7028" s="246"/>
      <c r="H7028" s="162"/>
      <c r="I7028" s="165"/>
      <c r="J7028" s="148"/>
      <c r="K7028" s="148"/>
      <c r="L7028" s="148"/>
      <c r="M7028" s="148"/>
      <c r="N7028" s="148"/>
      <c r="O7028" s="163"/>
      <c r="P7028" s="227" t="s">
        <v>60</v>
      </c>
      <c r="Q7028" s="228" t="s">
        <v>11497</v>
      </c>
      <c r="R7028" s="229"/>
      <c r="S7028" s="229"/>
      <c r="T7028" s="229" t="s">
        <v>11498</v>
      </c>
      <c r="U7028" s="229" t="s">
        <v>8212</v>
      </c>
      <c r="V7028" s="162"/>
      <c r="W7028" s="162"/>
      <c r="X7028" s="162"/>
      <c r="Y7028" s="166"/>
      <c r="Z7028" s="166"/>
      <c r="AA7028" s="148"/>
      <c r="AB7028" s="148"/>
      <c r="AC7028" s="182" t="e">
        <f t="shared" si="226"/>
        <v>#DIV/0!</v>
      </c>
      <c r="AD7028" s="153" t="e">
        <f t="shared" si="227"/>
        <v>#DIV/0!</v>
      </c>
      <c r="AE7028" s="163"/>
      <c r="AF7028" s="148"/>
      <c r="AG7028" s="162"/>
      <c r="AH7028" s="163"/>
      <c r="AI7028" s="167"/>
      <c r="AJ7028" s="148"/>
      <c r="AK7028" s="148"/>
      <c r="AL7028" s="148"/>
      <c r="AM7028" s="148"/>
      <c r="AN7028" s="148"/>
      <c r="AO7028" s="148"/>
      <c r="AP7028" s="148"/>
      <c r="AQ7028" s="148"/>
      <c r="AR7028" s="148"/>
      <c r="AS7028" s="224" t="s">
        <v>68</v>
      </c>
      <c r="AT7028" s="225" t="str">
        <f>MONTH(B7028)&amp;"/"&amp;YEAR(B7028)</f>
        <v>6/2026</v>
      </c>
      <c r="AU7028" s="225">
        <f>WEEKNUM(B7028)-WEEKNUM(EOMONTH(B7028,-1)+1)+1</f>
        <v>2</v>
      </c>
      <c r="AV7028" s="224" t="str">
        <f>MONTH(R7028)&amp;"/"&amp;YEAR(R7028)</f>
        <v>1/1900</v>
      </c>
      <c r="AW7028" s="224" t="e">
        <f>WEEKNUM(R7028)-WEEKNUM(EOMONTH(R7028,-1)+1)+1</f>
        <v>#NUM!</v>
      </c>
      <c r="AX7028" s="224">
        <f>IF(BB7028="S",IF(Q7028="1. Aceitou o programa",R7028-B7028,0),0)</f>
        <v>0</v>
      </c>
      <c r="AY7028" s="224">
        <f>IF(BB7028="S",IF(AND(S7028&lt;&gt;"",R7028&lt;&gt;""),S7028-R7028,0),0)</f>
        <v>0</v>
      </c>
      <c r="AZ7028" s="224">
        <f>IF(BB7028="S",IF(Q7028="1. Aceitou o programa",IF(OR(X7028="Não se Aplica",X7028=""),IF(OR(W7028="Não se Aplica",W7028=""),0,W7028-V7028),AVERAGE(X7028-W7028,W7028-V7028)),0),0)</f>
        <v>0</v>
      </c>
      <c r="BA7028" s="224">
        <f>IF(BB7028="S",IF(AND(Q7028="1. Aceitou o programa",AH7028="Realizada"),IFERROR(IF(AG7028="",0,AG7028-R7028),0),0),0)</f>
        <v>0</v>
      </c>
      <c r="BB7028" s="224" t="str">
        <f>_xlfn.XLOOKUP(U7028,'Lista Suspensa'!$AA$20:$AA$23,'Lista Suspensa'!$AB$20:$AB$23,"N/A")</f>
        <v>S</v>
      </c>
    </row>
    <row r="7029" spans="1:54" ht="12" customHeight="1">
      <c r="A7029" s="148" t="s">
        <v>54</v>
      </c>
      <c r="B7029" s="162">
        <v>46181</v>
      </c>
      <c r="C7029" s="148" t="s">
        <v>297</v>
      </c>
      <c r="D7029" s="250" t="s">
        <v>175</v>
      </c>
      <c r="E7029" s="253" t="s">
        <v>11565</v>
      </c>
      <c r="F7029" s="247" t="s">
        <v>11586</v>
      </c>
      <c r="G7029" s="246"/>
      <c r="H7029" s="162"/>
      <c r="I7029" s="165"/>
      <c r="J7029" s="148"/>
      <c r="K7029" s="148"/>
      <c r="L7029" s="148"/>
      <c r="M7029" s="148"/>
      <c r="N7029" s="148"/>
      <c r="O7029" s="163"/>
      <c r="P7029" s="227" t="s">
        <v>60</v>
      </c>
      <c r="Q7029" s="228" t="s">
        <v>11497</v>
      </c>
      <c r="R7029" s="229"/>
      <c r="S7029" s="229"/>
      <c r="T7029" s="229" t="s">
        <v>11498</v>
      </c>
      <c r="U7029" s="229" t="s">
        <v>8212</v>
      </c>
      <c r="V7029" s="162"/>
      <c r="W7029" s="162"/>
      <c r="X7029" s="162"/>
      <c r="Y7029" s="166"/>
      <c r="Z7029" s="166"/>
      <c r="AA7029" s="148"/>
      <c r="AB7029" s="148"/>
      <c r="AC7029" s="182" t="e">
        <f t="shared" si="226"/>
        <v>#DIV/0!</v>
      </c>
      <c r="AD7029" s="153" t="e">
        <f t="shared" si="227"/>
        <v>#DIV/0!</v>
      </c>
      <c r="AE7029" s="163"/>
      <c r="AF7029" s="148"/>
      <c r="AG7029" s="162"/>
      <c r="AH7029" s="163"/>
      <c r="AI7029" s="167"/>
      <c r="AJ7029" s="148"/>
      <c r="AK7029" s="148"/>
      <c r="AL7029" s="148"/>
      <c r="AM7029" s="148"/>
      <c r="AN7029" s="148"/>
      <c r="AO7029" s="148"/>
      <c r="AP7029" s="148"/>
      <c r="AQ7029" s="148"/>
      <c r="AR7029" s="148"/>
      <c r="AS7029" s="224" t="s">
        <v>68</v>
      </c>
      <c r="AT7029" s="225" t="str">
        <f>MONTH(B7029)&amp;"/"&amp;YEAR(B7029)</f>
        <v>6/2026</v>
      </c>
      <c r="AU7029" s="225">
        <f>WEEKNUM(B7029)-WEEKNUM(EOMONTH(B7029,-1)+1)+1</f>
        <v>2</v>
      </c>
      <c r="AV7029" s="224" t="str">
        <f>MONTH(R7029)&amp;"/"&amp;YEAR(R7029)</f>
        <v>1/1900</v>
      </c>
      <c r="AW7029" s="224" t="e">
        <f>WEEKNUM(R7029)-WEEKNUM(EOMONTH(R7029,-1)+1)+1</f>
        <v>#NUM!</v>
      </c>
      <c r="AX7029" s="224">
        <f>IF(BB7029="S",IF(Q7029="1. Aceitou o programa",R7029-B7029,0),0)</f>
        <v>0</v>
      </c>
      <c r="AY7029" s="224">
        <f>IF(BB7029="S",IF(AND(S7029&lt;&gt;"",R7029&lt;&gt;""),S7029-R7029,0),0)</f>
        <v>0</v>
      </c>
      <c r="AZ7029" s="224">
        <f>IF(BB7029="S",IF(Q7029="1. Aceitou o programa",IF(OR(X7029="Não se Aplica",X7029=""),IF(OR(W7029="Não se Aplica",W7029=""),0,W7029-V7029),AVERAGE(X7029-W7029,W7029-V7029)),0),0)</f>
        <v>0</v>
      </c>
      <c r="BA7029" s="224">
        <f>IF(BB7029="S",IF(AND(Q7029="1. Aceitou o programa",AH7029="Realizada"),IFERROR(IF(AG7029="",0,AG7029-R7029),0),0),0)</f>
        <v>0</v>
      </c>
      <c r="BB7029" s="224" t="str">
        <f>_xlfn.XLOOKUP(U7029,'Lista Suspensa'!$AA$20:$AA$23,'Lista Suspensa'!$AB$20:$AB$23,"N/A")</f>
        <v>S</v>
      </c>
    </row>
    <row r="7030" spans="1:54" ht="12" customHeight="1">
      <c r="A7030" s="148" t="s">
        <v>54</v>
      </c>
      <c r="B7030" s="162">
        <v>46181</v>
      </c>
      <c r="C7030" s="148" t="s">
        <v>297</v>
      </c>
      <c r="D7030" s="250" t="s">
        <v>175</v>
      </c>
      <c r="E7030" s="253" t="s">
        <v>11565</v>
      </c>
      <c r="F7030" s="247" t="s">
        <v>11587</v>
      </c>
      <c r="G7030" s="246"/>
      <c r="H7030" s="162"/>
      <c r="I7030" s="165"/>
      <c r="J7030" s="148"/>
      <c r="K7030" s="148"/>
      <c r="L7030" s="148"/>
      <c r="M7030" s="148"/>
      <c r="N7030" s="148"/>
      <c r="O7030" s="163"/>
      <c r="P7030" s="227" t="s">
        <v>60</v>
      </c>
      <c r="Q7030" s="228" t="s">
        <v>11497</v>
      </c>
      <c r="R7030" s="229"/>
      <c r="S7030" s="229"/>
      <c r="T7030" s="229" t="s">
        <v>11498</v>
      </c>
      <c r="U7030" s="229" t="s">
        <v>8212</v>
      </c>
      <c r="V7030" s="162"/>
      <c r="W7030" s="162"/>
      <c r="X7030" s="162"/>
      <c r="Y7030" s="166"/>
      <c r="Z7030" s="166"/>
      <c r="AA7030" s="148"/>
      <c r="AB7030" s="148"/>
      <c r="AC7030" s="182" t="e">
        <f t="shared" ref="AC7030:AC7061" si="228">SUM(AA7030/(AB7030^2))</f>
        <v>#DIV/0!</v>
      </c>
      <c r="AD7030" s="153" t="e">
        <f t="shared" ref="AD7030:AD7061" si="229">IF(AC7030&lt;18.5,"ABAIXO DO PESO",
(IF(AC7030&lt;=24.9,"PESO NORMAL",
(IF(AC7030&lt;=29.9,"SOBREPESO",
(IF(AC7030&lt;=34.9,"OBESIDADE I",
(IF(AC7030&lt;=39.9,"OBESIDADE II",
(IF(AC7030&lt;=999,"OBESIDADE III","VAZIO")))))))))))</f>
        <v>#DIV/0!</v>
      </c>
      <c r="AE7030" s="163"/>
      <c r="AF7030" s="148"/>
      <c r="AG7030" s="162"/>
      <c r="AH7030" s="163"/>
      <c r="AI7030" s="167"/>
      <c r="AJ7030" s="148"/>
      <c r="AK7030" s="148"/>
      <c r="AL7030" s="148"/>
      <c r="AM7030" s="148"/>
      <c r="AN7030" s="148"/>
      <c r="AO7030" s="148"/>
      <c r="AP7030" s="148"/>
      <c r="AQ7030" s="148"/>
      <c r="AR7030" s="148"/>
      <c r="AS7030" s="224" t="s">
        <v>68</v>
      </c>
      <c r="AT7030" s="225" t="str">
        <f>MONTH(B7030)&amp;"/"&amp;YEAR(B7030)</f>
        <v>6/2026</v>
      </c>
      <c r="AU7030" s="225">
        <f>WEEKNUM(B7030)-WEEKNUM(EOMONTH(B7030,-1)+1)+1</f>
        <v>2</v>
      </c>
      <c r="AV7030" s="224" t="str">
        <f>MONTH(R7030)&amp;"/"&amp;YEAR(R7030)</f>
        <v>1/1900</v>
      </c>
      <c r="AW7030" s="224" t="e">
        <f>WEEKNUM(R7030)-WEEKNUM(EOMONTH(R7030,-1)+1)+1</f>
        <v>#NUM!</v>
      </c>
      <c r="AX7030" s="224">
        <f>IF(BB7030="S",IF(Q7030="1. Aceitou o programa",R7030-B7030,0),0)</f>
        <v>0</v>
      </c>
      <c r="AY7030" s="224">
        <f>IF(BB7030="S",IF(AND(S7030&lt;&gt;"",R7030&lt;&gt;""),S7030-R7030,0),0)</f>
        <v>0</v>
      </c>
      <c r="AZ7030" s="224">
        <f>IF(BB7030="S",IF(Q7030="1. Aceitou o programa",IF(OR(X7030="Não se Aplica",X7030=""),IF(OR(W7030="Não se Aplica",W7030=""),0,W7030-V7030),AVERAGE(X7030-W7030,W7030-V7030)),0),0)</f>
        <v>0</v>
      </c>
      <c r="BA7030" s="224">
        <f>IF(BB7030="S",IF(AND(Q7030="1. Aceitou o programa",AH7030="Realizada"),IFERROR(IF(AG7030="",0,AG7030-R7030),0),0),0)</f>
        <v>0</v>
      </c>
      <c r="BB7030" s="224" t="str">
        <f>_xlfn.XLOOKUP(U7030,'Lista Suspensa'!$AA$20:$AA$23,'Lista Suspensa'!$AB$20:$AB$23,"N/A")</f>
        <v>S</v>
      </c>
    </row>
    <row r="7031" spans="1:54" ht="12" customHeight="1">
      <c r="A7031" s="148" t="s">
        <v>54</v>
      </c>
      <c r="B7031" s="162">
        <v>46181</v>
      </c>
      <c r="C7031" s="148" t="s">
        <v>297</v>
      </c>
      <c r="D7031" s="250" t="s">
        <v>175</v>
      </c>
      <c r="E7031" s="253" t="s">
        <v>11565</v>
      </c>
      <c r="F7031" s="251" t="s">
        <v>11588</v>
      </c>
      <c r="G7031" s="246"/>
      <c r="H7031" s="162"/>
      <c r="I7031" s="165"/>
      <c r="J7031" s="148"/>
      <c r="K7031" s="148"/>
      <c r="L7031" s="148"/>
      <c r="M7031" s="148"/>
      <c r="N7031" s="148"/>
      <c r="O7031" s="163"/>
      <c r="P7031" s="227" t="s">
        <v>60</v>
      </c>
      <c r="Q7031" s="228" t="s">
        <v>11497</v>
      </c>
      <c r="R7031" s="229"/>
      <c r="S7031" s="229"/>
      <c r="T7031" s="229" t="s">
        <v>11498</v>
      </c>
      <c r="U7031" s="229" t="s">
        <v>8212</v>
      </c>
      <c r="V7031" s="162"/>
      <c r="W7031" s="162"/>
      <c r="X7031" s="162"/>
      <c r="Y7031" s="166"/>
      <c r="Z7031" s="166"/>
      <c r="AA7031" s="148"/>
      <c r="AB7031" s="148"/>
      <c r="AC7031" s="182" t="e">
        <f t="shared" si="228"/>
        <v>#DIV/0!</v>
      </c>
      <c r="AD7031" s="153" t="e">
        <f t="shared" si="229"/>
        <v>#DIV/0!</v>
      </c>
      <c r="AE7031" s="163"/>
      <c r="AF7031" s="148"/>
      <c r="AG7031" s="162"/>
      <c r="AH7031" s="163"/>
      <c r="AI7031" s="167"/>
      <c r="AJ7031" s="148"/>
      <c r="AK7031" s="148"/>
      <c r="AL7031" s="148"/>
      <c r="AM7031" s="148"/>
      <c r="AN7031" s="148"/>
      <c r="AO7031" s="148"/>
      <c r="AP7031" s="148"/>
      <c r="AQ7031" s="148"/>
      <c r="AR7031" s="148"/>
      <c r="AS7031" s="224" t="s">
        <v>68</v>
      </c>
      <c r="AT7031" s="225" t="str">
        <f>MONTH(B7031)&amp;"/"&amp;YEAR(B7031)</f>
        <v>6/2026</v>
      </c>
      <c r="AU7031" s="225">
        <f>WEEKNUM(B7031)-WEEKNUM(EOMONTH(B7031,-1)+1)+1</f>
        <v>2</v>
      </c>
      <c r="AV7031" s="224" t="str">
        <f>MONTH(R7031)&amp;"/"&amp;YEAR(R7031)</f>
        <v>1/1900</v>
      </c>
      <c r="AW7031" s="224" t="e">
        <f>WEEKNUM(R7031)-WEEKNUM(EOMONTH(R7031,-1)+1)+1</f>
        <v>#NUM!</v>
      </c>
      <c r="AX7031" s="224">
        <f>IF(BB7031="S",IF(Q7031="1. Aceitou o programa",R7031-B7031,0),0)</f>
        <v>0</v>
      </c>
      <c r="AY7031" s="224">
        <f>IF(BB7031="S",IF(AND(S7031&lt;&gt;"",R7031&lt;&gt;""),S7031-R7031,0),0)</f>
        <v>0</v>
      </c>
      <c r="AZ7031" s="224">
        <f>IF(BB7031="S",IF(Q7031="1. Aceitou o programa",IF(OR(X7031="Não se Aplica",X7031=""),IF(OR(W7031="Não se Aplica",W7031=""),0,W7031-V7031),AVERAGE(X7031-W7031,W7031-V7031)),0),0)</f>
        <v>0</v>
      </c>
      <c r="BA7031" s="224">
        <f>IF(BB7031="S",IF(AND(Q7031="1. Aceitou o programa",AH7031="Realizada"),IFERROR(IF(AG7031="",0,AG7031-R7031),0),0),0)</f>
        <v>0</v>
      </c>
      <c r="BB7031" s="224" t="str">
        <f>_xlfn.XLOOKUP(U7031,'Lista Suspensa'!$AA$20:$AA$23,'Lista Suspensa'!$AB$20:$AB$23,"N/A")</f>
        <v>S</v>
      </c>
    </row>
    <row r="7032" spans="1:54" ht="12" customHeight="1">
      <c r="A7032" s="148" t="s">
        <v>54</v>
      </c>
      <c r="B7032" s="162">
        <v>46181</v>
      </c>
      <c r="C7032" s="148" t="s">
        <v>297</v>
      </c>
      <c r="D7032" s="250" t="s">
        <v>175</v>
      </c>
      <c r="E7032" s="253" t="s">
        <v>11565</v>
      </c>
      <c r="F7032" s="251" t="s">
        <v>11589</v>
      </c>
      <c r="G7032" s="246"/>
      <c r="H7032" s="162"/>
      <c r="I7032" s="165"/>
      <c r="J7032" s="148"/>
      <c r="K7032" s="148"/>
      <c r="L7032" s="148"/>
      <c r="M7032" s="148"/>
      <c r="N7032" s="148"/>
      <c r="O7032" s="163"/>
      <c r="P7032" s="227" t="s">
        <v>60</v>
      </c>
      <c r="Q7032" s="228" t="s">
        <v>11497</v>
      </c>
      <c r="R7032" s="229"/>
      <c r="S7032" s="229"/>
      <c r="T7032" s="229" t="s">
        <v>11498</v>
      </c>
      <c r="U7032" s="229" t="s">
        <v>8212</v>
      </c>
      <c r="V7032" s="162"/>
      <c r="W7032" s="162"/>
      <c r="X7032" s="162"/>
      <c r="Y7032" s="166"/>
      <c r="Z7032" s="166"/>
      <c r="AA7032" s="148"/>
      <c r="AB7032" s="148"/>
      <c r="AC7032" s="182" t="e">
        <f t="shared" si="228"/>
        <v>#DIV/0!</v>
      </c>
      <c r="AD7032" s="153" t="e">
        <f t="shared" si="229"/>
        <v>#DIV/0!</v>
      </c>
      <c r="AE7032" s="163"/>
      <c r="AF7032" s="148"/>
      <c r="AG7032" s="162"/>
      <c r="AH7032" s="163"/>
      <c r="AI7032" s="167"/>
      <c r="AJ7032" s="148"/>
      <c r="AK7032" s="148"/>
      <c r="AL7032" s="148"/>
      <c r="AM7032" s="148"/>
      <c r="AN7032" s="148"/>
      <c r="AO7032" s="148"/>
      <c r="AP7032" s="148"/>
      <c r="AQ7032" s="148"/>
      <c r="AR7032" s="148"/>
      <c r="AS7032" s="224" t="s">
        <v>68</v>
      </c>
      <c r="AT7032" s="225" t="str">
        <f>MONTH(B7032)&amp;"/"&amp;YEAR(B7032)</f>
        <v>6/2026</v>
      </c>
      <c r="AU7032" s="225">
        <f>WEEKNUM(B7032)-WEEKNUM(EOMONTH(B7032,-1)+1)+1</f>
        <v>2</v>
      </c>
      <c r="AV7032" s="224" t="str">
        <f>MONTH(R7032)&amp;"/"&amp;YEAR(R7032)</f>
        <v>1/1900</v>
      </c>
      <c r="AW7032" s="224" t="e">
        <f>WEEKNUM(R7032)-WEEKNUM(EOMONTH(R7032,-1)+1)+1</f>
        <v>#NUM!</v>
      </c>
      <c r="AX7032" s="224">
        <f>IF(BB7032="S",IF(Q7032="1. Aceitou o programa",R7032-B7032,0),0)</f>
        <v>0</v>
      </c>
      <c r="AY7032" s="224">
        <f>IF(BB7032="S",IF(AND(S7032&lt;&gt;"",R7032&lt;&gt;""),S7032-R7032,0),0)</f>
        <v>0</v>
      </c>
      <c r="AZ7032" s="224">
        <f>IF(BB7032="S",IF(Q7032="1. Aceitou o programa",IF(OR(X7032="Não se Aplica",X7032=""),IF(OR(W7032="Não se Aplica",W7032=""),0,W7032-V7032),AVERAGE(X7032-W7032,W7032-V7032)),0),0)</f>
        <v>0</v>
      </c>
      <c r="BA7032" s="224">
        <f>IF(BB7032="S",IF(AND(Q7032="1. Aceitou o programa",AH7032="Realizada"),IFERROR(IF(AG7032="",0,AG7032-R7032),0),0),0)</f>
        <v>0</v>
      </c>
      <c r="BB7032" s="224" t="str">
        <f>_xlfn.XLOOKUP(U7032,'Lista Suspensa'!$AA$20:$AA$23,'Lista Suspensa'!$AB$20:$AB$23,"N/A")</f>
        <v>S</v>
      </c>
    </row>
    <row r="7033" spans="1:54" ht="12" customHeight="1">
      <c r="A7033" s="148" t="s">
        <v>54</v>
      </c>
      <c r="B7033" s="162">
        <v>46181</v>
      </c>
      <c r="C7033" s="148" t="s">
        <v>297</v>
      </c>
      <c r="D7033" s="250" t="s">
        <v>175</v>
      </c>
      <c r="E7033" s="253" t="s">
        <v>11565</v>
      </c>
      <c r="F7033" s="251" t="s">
        <v>11590</v>
      </c>
      <c r="G7033" s="246"/>
      <c r="H7033" s="162"/>
      <c r="I7033" s="165"/>
      <c r="J7033" s="148"/>
      <c r="K7033" s="148"/>
      <c r="L7033" s="148"/>
      <c r="M7033" s="148"/>
      <c r="N7033" s="148"/>
      <c r="O7033" s="163"/>
      <c r="P7033" s="227" t="s">
        <v>60</v>
      </c>
      <c r="Q7033" s="228" t="s">
        <v>11497</v>
      </c>
      <c r="R7033" s="229"/>
      <c r="S7033" s="229"/>
      <c r="T7033" s="229" t="s">
        <v>11498</v>
      </c>
      <c r="U7033" s="229" t="s">
        <v>8212</v>
      </c>
      <c r="V7033" s="162"/>
      <c r="W7033" s="162"/>
      <c r="X7033" s="162"/>
      <c r="Y7033" s="166"/>
      <c r="Z7033" s="166"/>
      <c r="AA7033" s="148"/>
      <c r="AB7033" s="148"/>
      <c r="AC7033" s="182" t="e">
        <f t="shared" si="228"/>
        <v>#DIV/0!</v>
      </c>
      <c r="AD7033" s="153" t="e">
        <f t="shared" si="229"/>
        <v>#DIV/0!</v>
      </c>
      <c r="AE7033" s="163"/>
      <c r="AF7033" s="148"/>
      <c r="AG7033" s="162"/>
      <c r="AH7033" s="163"/>
      <c r="AI7033" s="167"/>
      <c r="AJ7033" s="148"/>
      <c r="AK7033" s="148"/>
      <c r="AL7033" s="148"/>
      <c r="AM7033" s="148"/>
      <c r="AN7033" s="148"/>
      <c r="AO7033" s="148"/>
      <c r="AP7033" s="148"/>
      <c r="AQ7033" s="148"/>
      <c r="AR7033" s="148"/>
      <c r="AS7033" s="224" t="s">
        <v>68</v>
      </c>
      <c r="AT7033" s="225" t="str">
        <f>MONTH(B7033)&amp;"/"&amp;YEAR(B7033)</f>
        <v>6/2026</v>
      </c>
      <c r="AU7033" s="225">
        <f>WEEKNUM(B7033)-WEEKNUM(EOMONTH(B7033,-1)+1)+1</f>
        <v>2</v>
      </c>
      <c r="AV7033" s="224" t="str">
        <f>MONTH(R7033)&amp;"/"&amp;YEAR(R7033)</f>
        <v>1/1900</v>
      </c>
      <c r="AW7033" s="224" t="e">
        <f>WEEKNUM(R7033)-WEEKNUM(EOMONTH(R7033,-1)+1)+1</f>
        <v>#NUM!</v>
      </c>
      <c r="AX7033" s="224">
        <f>IF(BB7033="S",IF(Q7033="1. Aceitou o programa",R7033-B7033,0),0)</f>
        <v>0</v>
      </c>
      <c r="AY7033" s="224">
        <f>IF(BB7033="S",IF(AND(S7033&lt;&gt;"",R7033&lt;&gt;""),S7033-R7033,0),0)</f>
        <v>0</v>
      </c>
      <c r="AZ7033" s="224">
        <f>IF(BB7033="S",IF(Q7033="1. Aceitou o programa",IF(OR(X7033="Não se Aplica",X7033=""),IF(OR(W7033="Não se Aplica",W7033=""),0,W7033-V7033),AVERAGE(X7033-W7033,W7033-V7033)),0),0)</f>
        <v>0</v>
      </c>
      <c r="BA7033" s="224">
        <f>IF(BB7033="S",IF(AND(Q7033="1. Aceitou o programa",AH7033="Realizada"),IFERROR(IF(AG7033="",0,AG7033-R7033),0),0),0)</f>
        <v>0</v>
      </c>
      <c r="BB7033" s="224" t="str">
        <f>_xlfn.XLOOKUP(U7033,'Lista Suspensa'!$AA$20:$AA$23,'Lista Suspensa'!$AB$20:$AB$23,"N/A")</f>
        <v>S</v>
      </c>
    </row>
    <row r="7034" spans="1:54" ht="12" customHeight="1">
      <c r="A7034" s="148" t="s">
        <v>54</v>
      </c>
      <c r="B7034" s="162">
        <v>46181</v>
      </c>
      <c r="C7034" s="148" t="s">
        <v>297</v>
      </c>
      <c r="D7034" s="250" t="s">
        <v>175</v>
      </c>
      <c r="E7034" s="253" t="s">
        <v>11565</v>
      </c>
      <c r="F7034" s="251" t="s">
        <v>11591</v>
      </c>
      <c r="G7034" s="246"/>
      <c r="H7034" s="162"/>
      <c r="I7034" s="165"/>
      <c r="J7034" s="148"/>
      <c r="K7034" s="148"/>
      <c r="L7034" s="148"/>
      <c r="M7034" s="148"/>
      <c r="N7034" s="148"/>
      <c r="O7034" s="163"/>
      <c r="P7034" s="227" t="s">
        <v>60</v>
      </c>
      <c r="Q7034" s="228" t="s">
        <v>11497</v>
      </c>
      <c r="R7034" s="229"/>
      <c r="S7034" s="229"/>
      <c r="T7034" s="229" t="s">
        <v>11498</v>
      </c>
      <c r="U7034" s="229" t="s">
        <v>8212</v>
      </c>
      <c r="V7034" s="162"/>
      <c r="W7034" s="162"/>
      <c r="X7034" s="162"/>
      <c r="Y7034" s="166"/>
      <c r="Z7034" s="166"/>
      <c r="AA7034" s="148"/>
      <c r="AB7034" s="148"/>
      <c r="AC7034" s="182" t="e">
        <f t="shared" si="228"/>
        <v>#DIV/0!</v>
      </c>
      <c r="AD7034" s="153" t="e">
        <f t="shared" si="229"/>
        <v>#DIV/0!</v>
      </c>
      <c r="AE7034" s="163"/>
      <c r="AF7034" s="148"/>
      <c r="AG7034" s="162"/>
      <c r="AH7034" s="163"/>
      <c r="AI7034" s="167"/>
      <c r="AJ7034" s="148"/>
      <c r="AK7034" s="148"/>
      <c r="AL7034" s="148"/>
      <c r="AM7034" s="148"/>
      <c r="AN7034" s="148"/>
      <c r="AO7034" s="148"/>
      <c r="AP7034" s="148"/>
      <c r="AQ7034" s="148"/>
      <c r="AR7034" s="148"/>
      <c r="AS7034" s="224" t="s">
        <v>68</v>
      </c>
      <c r="AT7034" s="225" t="str">
        <f>MONTH(B7034)&amp;"/"&amp;YEAR(B7034)</f>
        <v>6/2026</v>
      </c>
      <c r="AU7034" s="225">
        <f>WEEKNUM(B7034)-WEEKNUM(EOMONTH(B7034,-1)+1)+1</f>
        <v>2</v>
      </c>
      <c r="AV7034" s="224" t="str">
        <f>MONTH(R7034)&amp;"/"&amp;YEAR(R7034)</f>
        <v>1/1900</v>
      </c>
      <c r="AW7034" s="224" t="e">
        <f>WEEKNUM(R7034)-WEEKNUM(EOMONTH(R7034,-1)+1)+1</f>
        <v>#NUM!</v>
      </c>
      <c r="AX7034" s="224">
        <f>IF(BB7034="S",IF(Q7034="1. Aceitou o programa",R7034-B7034,0),0)</f>
        <v>0</v>
      </c>
      <c r="AY7034" s="224">
        <f>IF(BB7034="S",IF(AND(S7034&lt;&gt;"",R7034&lt;&gt;""),S7034-R7034,0),0)</f>
        <v>0</v>
      </c>
      <c r="AZ7034" s="224">
        <f>IF(BB7034="S",IF(Q7034="1. Aceitou o programa",IF(OR(X7034="Não se Aplica",X7034=""),IF(OR(W7034="Não se Aplica",W7034=""),0,W7034-V7034),AVERAGE(X7034-W7034,W7034-V7034)),0),0)</f>
        <v>0</v>
      </c>
      <c r="BA7034" s="224">
        <f>IF(BB7034="S",IF(AND(Q7034="1. Aceitou o programa",AH7034="Realizada"),IFERROR(IF(AG7034="",0,AG7034-R7034),0),0),0)</f>
        <v>0</v>
      </c>
      <c r="BB7034" s="224" t="str">
        <f>_xlfn.XLOOKUP(U7034,'Lista Suspensa'!$AA$20:$AA$23,'Lista Suspensa'!$AB$20:$AB$23,"N/A")</f>
        <v>S</v>
      </c>
    </row>
    <row r="7035" spans="1:54" ht="12" customHeight="1">
      <c r="A7035" s="148" t="s">
        <v>54</v>
      </c>
      <c r="B7035" s="162">
        <v>46181</v>
      </c>
      <c r="C7035" s="148" t="s">
        <v>297</v>
      </c>
      <c r="D7035" s="250" t="s">
        <v>175</v>
      </c>
      <c r="E7035" s="253" t="s">
        <v>11565</v>
      </c>
      <c r="F7035" s="251" t="s">
        <v>11592</v>
      </c>
      <c r="G7035" s="246"/>
      <c r="H7035" s="162"/>
      <c r="I7035" s="165"/>
      <c r="J7035" s="148"/>
      <c r="K7035" s="148"/>
      <c r="L7035" s="148"/>
      <c r="M7035" s="148"/>
      <c r="N7035" s="148"/>
      <c r="O7035" s="163"/>
      <c r="P7035" s="227" t="s">
        <v>60</v>
      </c>
      <c r="Q7035" s="228" t="s">
        <v>11497</v>
      </c>
      <c r="R7035" s="229"/>
      <c r="S7035" s="229"/>
      <c r="T7035" s="229" t="s">
        <v>11498</v>
      </c>
      <c r="U7035" s="229" t="s">
        <v>8212</v>
      </c>
      <c r="V7035" s="162"/>
      <c r="W7035" s="162"/>
      <c r="X7035" s="162"/>
      <c r="Y7035" s="166"/>
      <c r="Z7035" s="166"/>
      <c r="AA7035" s="148"/>
      <c r="AB7035" s="148"/>
      <c r="AC7035" s="182" t="e">
        <f t="shared" si="228"/>
        <v>#DIV/0!</v>
      </c>
      <c r="AD7035" s="153" t="e">
        <f t="shared" si="229"/>
        <v>#DIV/0!</v>
      </c>
      <c r="AE7035" s="163"/>
      <c r="AF7035" s="148"/>
      <c r="AG7035" s="162"/>
      <c r="AH7035" s="163"/>
      <c r="AI7035" s="167"/>
      <c r="AJ7035" s="148"/>
      <c r="AK7035" s="148"/>
      <c r="AL7035" s="148"/>
      <c r="AM7035" s="148"/>
      <c r="AN7035" s="148"/>
      <c r="AO7035" s="148"/>
      <c r="AP7035" s="148"/>
      <c r="AQ7035" s="148"/>
      <c r="AR7035" s="148"/>
      <c r="AS7035" s="224" t="s">
        <v>68</v>
      </c>
      <c r="AT7035" s="225" t="str">
        <f>MONTH(B7035)&amp;"/"&amp;YEAR(B7035)</f>
        <v>6/2026</v>
      </c>
      <c r="AU7035" s="225">
        <f>WEEKNUM(B7035)-WEEKNUM(EOMONTH(B7035,-1)+1)+1</f>
        <v>2</v>
      </c>
      <c r="AV7035" s="224" t="str">
        <f>MONTH(R7035)&amp;"/"&amp;YEAR(R7035)</f>
        <v>1/1900</v>
      </c>
      <c r="AW7035" s="224" t="e">
        <f>WEEKNUM(R7035)-WEEKNUM(EOMONTH(R7035,-1)+1)+1</f>
        <v>#NUM!</v>
      </c>
      <c r="AX7035" s="224">
        <f>IF(BB7035="S",IF(Q7035="1. Aceitou o programa",R7035-B7035,0),0)</f>
        <v>0</v>
      </c>
      <c r="AY7035" s="224">
        <f>IF(BB7035="S",IF(AND(S7035&lt;&gt;"",R7035&lt;&gt;""),S7035-R7035,0),0)</f>
        <v>0</v>
      </c>
      <c r="AZ7035" s="224">
        <f>IF(BB7035="S",IF(Q7035="1. Aceitou o programa",IF(OR(X7035="Não se Aplica",X7035=""),IF(OR(W7035="Não se Aplica",W7035=""),0,W7035-V7035),AVERAGE(X7035-W7035,W7035-V7035)),0),0)</f>
        <v>0</v>
      </c>
      <c r="BA7035" s="224">
        <f>IF(BB7035="S",IF(AND(Q7035="1. Aceitou o programa",AH7035="Realizada"),IFERROR(IF(AG7035="",0,AG7035-R7035),0),0),0)</f>
        <v>0</v>
      </c>
      <c r="BB7035" s="224" t="str">
        <f>_xlfn.XLOOKUP(U7035,'Lista Suspensa'!$AA$20:$AA$23,'Lista Suspensa'!$AB$20:$AB$23,"N/A")</f>
        <v>S</v>
      </c>
    </row>
    <row r="7036" spans="1:54" ht="12" customHeight="1">
      <c r="A7036" s="148" t="s">
        <v>54</v>
      </c>
      <c r="B7036" s="162">
        <v>46181</v>
      </c>
      <c r="C7036" s="148" t="s">
        <v>297</v>
      </c>
      <c r="D7036" s="250" t="s">
        <v>175</v>
      </c>
      <c r="E7036" s="253" t="s">
        <v>11565</v>
      </c>
      <c r="F7036" s="251" t="s">
        <v>11593</v>
      </c>
      <c r="G7036" s="246"/>
      <c r="H7036" s="162"/>
      <c r="I7036" s="165"/>
      <c r="J7036" s="148"/>
      <c r="K7036" s="148"/>
      <c r="L7036" s="148"/>
      <c r="M7036" s="148"/>
      <c r="N7036" s="148"/>
      <c r="O7036" s="163"/>
      <c r="P7036" s="227" t="s">
        <v>60</v>
      </c>
      <c r="Q7036" s="228" t="s">
        <v>11497</v>
      </c>
      <c r="R7036" s="229"/>
      <c r="S7036" s="229"/>
      <c r="T7036" s="229" t="s">
        <v>11498</v>
      </c>
      <c r="U7036" s="229" t="s">
        <v>8212</v>
      </c>
      <c r="V7036" s="162"/>
      <c r="W7036" s="162"/>
      <c r="X7036" s="162"/>
      <c r="Y7036" s="166"/>
      <c r="Z7036" s="166"/>
      <c r="AA7036" s="148"/>
      <c r="AB7036" s="148"/>
      <c r="AC7036" s="182" t="e">
        <f t="shared" si="228"/>
        <v>#DIV/0!</v>
      </c>
      <c r="AD7036" s="153" t="e">
        <f t="shared" si="229"/>
        <v>#DIV/0!</v>
      </c>
      <c r="AE7036" s="163"/>
      <c r="AF7036" s="148"/>
      <c r="AG7036" s="162"/>
      <c r="AH7036" s="163"/>
      <c r="AI7036" s="167"/>
      <c r="AJ7036" s="148"/>
      <c r="AK7036" s="148"/>
      <c r="AL7036" s="148"/>
      <c r="AM7036" s="148"/>
      <c r="AN7036" s="148"/>
      <c r="AO7036" s="148"/>
      <c r="AP7036" s="148"/>
      <c r="AQ7036" s="148"/>
      <c r="AR7036" s="148"/>
      <c r="AS7036" s="224" t="s">
        <v>68</v>
      </c>
      <c r="AT7036" s="225" t="str">
        <f>MONTH(B7036)&amp;"/"&amp;YEAR(B7036)</f>
        <v>6/2026</v>
      </c>
      <c r="AU7036" s="225">
        <f>WEEKNUM(B7036)-WEEKNUM(EOMONTH(B7036,-1)+1)+1</f>
        <v>2</v>
      </c>
      <c r="AV7036" s="224" t="str">
        <f>MONTH(R7036)&amp;"/"&amp;YEAR(R7036)</f>
        <v>1/1900</v>
      </c>
      <c r="AW7036" s="224" t="e">
        <f>WEEKNUM(R7036)-WEEKNUM(EOMONTH(R7036,-1)+1)+1</f>
        <v>#NUM!</v>
      </c>
      <c r="AX7036" s="224">
        <f>IF(BB7036="S",IF(Q7036="1. Aceitou o programa",R7036-B7036,0),0)</f>
        <v>0</v>
      </c>
      <c r="AY7036" s="224">
        <f>IF(BB7036="S",IF(AND(S7036&lt;&gt;"",R7036&lt;&gt;""),S7036-R7036,0),0)</f>
        <v>0</v>
      </c>
      <c r="AZ7036" s="224">
        <f>IF(BB7036="S",IF(Q7036="1. Aceitou o programa",IF(OR(X7036="Não se Aplica",X7036=""),IF(OR(W7036="Não se Aplica",W7036=""),0,W7036-V7036),AVERAGE(X7036-W7036,W7036-V7036)),0),0)</f>
        <v>0</v>
      </c>
      <c r="BA7036" s="224">
        <f>IF(BB7036="S",IF(AND(Q7036="1. Aceitou o programa",AH7036="Realizada"),IFERROR(IF(AG7036="",0,AG7036-R7036),0),0),0)</f>
        <v>0</v>
      </c>
      <c r="BB7036" s="224" t="str">
        <f>_xlfn.XLOOKUP(U7036,'Lista Suspensa'!$AA$20:$AA$23,'Lista Suspensa'!$AB$20:$AB$23,"N/A")</f>
        <v>S</v>
      </c>
    </row>
    <row r="7037" spans="1:54" ht="12" customHeight="1">
      <c r="A7037" s="148" t="s">
        <v>54</v>
      </c>
      <c r="B7037" s="162">
        <v>46181</v>
      </c>
      <c r="C7037" s="148" t="s">
        <v>297</v>
      </c>
      <c r="D7037" s="250" t="s">
        <v>175</v>
      </c>
      <c r="E7037" s="253" t="s">
        <v>11565</v>
      </c>
      <c r="F7037" s="251" t="s">
        <v>11594</v>
      </c>
      <c r="G7037" s="246"/>
      <c r="H7037" s="162"/>
      <c r="I7037" s="165"/>
      <c r="J7037" s="148"/>
      <c r="K7037" s="148"/>
      <c r="L7037" s="148"/>
      <c r="M7037" s="148"/>
      <c r="N7037" s="148"/>
      <c r="O7037" s="163"/>
      <c r="P7037" s="227" t="s">
        <v>60</v>
      </c>
      <c r="Q7037" s="228" t="s">
        <v>11497</v>
      </c>
      <c r="R7037" s="229"/>
      <c r="S7037" s="229"/>
      <c r="T7037" s="229" t="s">
        <v>11498</v>
      </c>
      <c r="U7037" s="229" t="s">
        <v>8212</v>
      </c>
      <c r="V7037" s="162"/>
      <c r="W7037" s="162"/>
      <c r="X7037" s="162"/>
      <c r="Y7037" s="166"/>
      <c r="Z7037" s="166"/>
      <c r="AA7037" s="148"/>
      <c r="AB7037" s="148"/>
      <c r="AC7037" s="182" t="e">
        <f t="shared" si="228"/>
        <v>#DIV/0!</v>
      </c>
      <c r="AD7037" s="153" t="e">
        <f t="shared" si="229"/>
        <v>#DIV/0!</v>
      </c>
      <c r="AE7037" s="163"/>
      <c r="AF7037" s="148"/>
      <c r="AG7037" s="162"/>
      <c r="AH7037" s="163"/>
      <c r="AI7037" s="167"/>
      <c r="AJ7037" s="148"/>
      <c r="AK7037" s="148"/>
      <c r="AL7037" s="148"/>
      <c r="AM7037" s="148"/>
      <c r="AN7037" s="148"/>
      <c r="AO7037" s="148"/>
      <c r="AP7037" s="148"/>
      <c r="AQ7037" s="148"/>
      <c r="AR7037" s="148"/>
      <c r="AS7037" s="224" t="s">
        <v>68</v>
      </c>
      <c r="AT7037" s="225" t="str">
        <f>MONTH(B7037)&amp;"/"&amp;YEAR(B7037)</f>
        <v>6/2026</v>
      </c>
      <c r="AU7037" s="225">
        <f>WEEKNUM(B7037)-WEEKNUM(EOMONTH(B7037,-1)+1)+1</f>
        <v>2</v>
      </c>
      <c r="AV7037" s="224" t="str">
        <f>MONTH(R7037)&amp;"/"&amp;YEAR(R7037)</f>
        <v>1/1900</v>
      </c>
      <c r="AW7037" s="224" t="e">
        <f>WEEKNUM(R7037)-WEEKNUM(EOMONTH(R7037,-1)+1)+1</f>
        <v>#NUM!</v>
      </c>
      <c r="AX7037" s="224">
        <f>IF(BB7037="S",IF(Q7037="1. Aceitou o programa",R7037-B7037,0),0)</f>
        <v>0</v>
      </c>
      <c r="AY7037" s="224">
        <f>IF(BB7037="S",IF(AND(S7037&lt;&gt;"",R7037&lt;&gt;""),S7037-R7037,0),0)</f>
        <v>0</v>
      </c>
      <c r="AZ7037" s="224">
        <f>IF(BB7037="S",IF(Q7037="1. Aceitou o programa",IF(OR(X7037="Não se Aplica",X7037=""),IF(OR(W7037="Não se Aplica",W7037=""),0,W7037-V7037),AVERAGE(X7037-W7037,W7037-V7037)),0),0)</f>
        <v>0</v>
      </c>
      <c r="BA7037" s="224">
        <f>IF(BB7037="S",IF(AND(Q7037="1. Aceitou o programa",AH7037="Realizada"),IFERROR(IF(AG7037="",0,AG7037-R7037),0),0),0)</f>
        <v>0</v>
      </c>
      <c r="BB7037" s="224" t="str">
        <f>_xlfn.XLOOKUP(U7037,'Lista Suspensa'!$AA$20:$AA$23,'Lista Suspensa'!$AB$20:$AB$23,"N/A")</f>
        <v>S</v>
      </c>
    </row>
    <row r="7038" spans="1:54" ht="12" customHeight="1">
      <c r="A7038" s="148" t="s">
        <v>54</v>
      </c>
      <c r="B7038" s="162">
        <v>46181</v>
      </c>
      <c r="C7038" s="148" t="s">
        <v>297</v>
      </c>
      <c r="D7038" s="250" t="s">
        <v>175</v>
      </c>
      <c r="E7038" s="253" t="s">
        <v>11565</v>
      </c>
      <c r="F7038" s="251" t="s">
        <v>11595</v>
      </c>
      <c r="G7038" s="246"/>
      <c r="H7038" s="162"/>
      <c r="I7038" s="165"/>
      <c r="J7038" s="148"/>
      <c r="K7038" s="148"/>
      <c r="L7038" s="148"/>
      <c r="M7038" s="148"/>
      <c r="N7038" s="148"/>
      <c r="O7038" s="163"/>
      <c r="P7038" s="227" t="s">
        <v>60</v>
      </c>
      <c r="Q7038" s="228" t="s">
        <v>11497</v>
      </c>
      <c r="R7038" s="229"/>
      <c r="S7038" s="229"/>
      <c r="T7038" s="229" t="s">
        <v>11498</v>
      </c>
      <c r="U7038" s="229" t="s">
        <v>8212</v>
      </c>
      <c r="V7038" s="162"/>
      <c r="W7038" s="162"/>
      <c r="X7038" s="162"/>
      <c r="Y7038" s="166"/>
      <c r="Z7038" s="166"/>
      <c r="AA7038" s="148"/>
      <c r="AB7038" s="148"/>
      <c r="AC7038" s="182" t="e">
        <f t="shared" si="228"/>
        <v>#DIV/0!</v>
      </c>
      <c r="AD7038" s="153" t="e">
        <f t="shared" si="229"/>
        <v>#DIV/0!</v>
      </c>
      <c r="AE7038" s="163"/>
      <c r="AF7038" s="148"/>
      <c r="AG7038" s="162"/>
      <c r="AH7038" s="163"/>
      <c r="AI7038" s="167"/>
      <c r="AJ7038" s="148"/>
      <c r="AK7038" s="148"/>
      <c r="AL7038" s="148"/>
      <c r="AM7038" s="148"/>
      <c r="AN7038" s="148"/>
      <c r="AO7038" s="148"/>
      <c r="AP7038" s="148"/>
      <c r="AQ7038" s="148"/>
      <c r="AR7038" s="148"/>
      <c r="AS7038" s="224" t="s">
        <v>68</v>
      </c>
      <c r="AT7038" s="225" t="str">
        <f>MONTH(B7038)&amp;"/"&amp;YEAR(B7038)</f>
        <v>6/2026</v>
      </c>
      <c r="AU7038" s="225">
        <f>WEEKNUM(B7038)-WEEKNUM(EOMONTH(B7038,-1)+1)+1</f>
        <v>2</v>
      </c>
      <c r="AV7038" s="224" t="str">
        <f>MONTH(R7038)&amp;"/"&amp;YEAR(R7038)</f>
        <v>1/1900</v>
      </c>
      <c r="AW7038" s="224" t="e">
        <f>WEEKNUM(R7038)-WEEKNUM(EOMONTH(R7038,-1)+1)+1</f>
        <v>#NUM!</v>
      </c>
      <c r="AX7038" s="224">
        <f>IF(BB7038="S",IF(Q7038="1. Aceitou o programa",R7038-B7038,0),0)</f>
        <v>0</v>
      </c>
      <c r="AY7038" s="224">
        <f>IF(BB7038="S",IF(AND(S7038&lt;&gt;"",R7038&lt;&gt;""),S7038-R7038,0),0)</f>
        <v>0</v>
      </c>
      <c r="AZ7038" s="224">
        <f>IF(BB7038="S",IF(Q7038="1. Aceitou o programa",IF(OR(X7038="Não se Aplica",X7038=""),IF(OR(W7038="Não se Aplica",W7038=""),0,W7038-V7038),AVERAGE(X7038-W7038,W7038-V7038)),0),0)</f>
        <v>0</v>
      </c>
      <c r="BA7038" s="224">
        <f>IF(BB7038="S",IF(AND(Q7038="1. Aceitou o programa",AH7038="Realizada"),IFERROR(IF(AG7038="",0,AG7038-R7038),0),0),0)</f>
        <v>0</v>
      </c>
      <c r="BB7038" s="224" t="str">
        <f>_xlfn.XLOOKUP(U7038,'Lista Suspensa'!$AA$20:$AA$23,'Lista Suspensa'!$AB$20:$AB$23,"N/A")</f>
        <v>S</v>
      </c>
    </row>
    <row r="7039" spans="1:54" ht="12" customHeight="1">
      <c r="A7039" s="148" t="s">
        <v>54</v>
      </c>
      <c r="B7039" s="162">
        <v>46181</v>
      </c>
      <c r="C7039" s="148" t="s">
        <v>297</v>
      </c>
      <c r="D7039" s="250" t="s">
        <v>175</v>
      </c>
      <c r="E7039" s="253" t="s">
        <v>11565</v>
      </c>
      <c r="F7039" s="251" t="s">
        <v>11596</v>
      </c>
      <c r="G7039" s="246"/>
      <c r="H7039" s="162"/>
      <c r="I7039" s="165"/>
      <c r="J7039" s="148"/>
      <c r="K7039" s="148"/>
      <c r="L7039" s="148"/>
      <c r="M7039" s="148"/>
      <c r="N7039" s="148"/>
      <c r="O7039" s="163"/>
      <c r="P7039" s="227" t="s">
        <v>60</v>
      </c>
      <c r="Q7039" s="228" t="s">
        <v>11497</v>
      </c>
      <c r="R7039" s="229"/>
      <c r="S7039" s="229"/>
      <c r="T7039" s="229" t="s">
        <v>11498</v>
      </c>
      <c r="U7039" s="229" t="s">
        <v>8212</v>
      </c>
      <c r="V7039" s="162"/>
      <c r="W7039" s="162"/>
      <c r="X7039" s="162"/>
      <c r="Y7039" s="166"/>
      <c r="Z7039" s="166"/>
      <c r="AA7039" s="148"/>
      <c r="AB7039" s="148"/>
      <c r="AC7039" s="182" t="e">
        <f t="shared" si="228"/>
        <v>#DIV/0!</v>
      </c>
      <c r="AD7039" s="153" t="e">
        <f t="shared" si="229"/>
        <v>#DIV/0!</v>
      </c>
      <c r="AE7039" s="163"/>
      <c r="AF7039" s="148"/>
      <c r="AG7039" s="162"/>
      <c r="AH7039" s="163"/>
      <c r="AI7039" s="167"/>
      <c r="AJ7039" s="148"/>
      <c r="AK7039" s="148"/>
      <c r="AL7039" s="148"/>
      <c r="AM7039" s="148"/>
      <c r="AN7039" s="148"/>
      <c r="AO7039" s="148"/>
      <c r="AP7039" s="148"/>
      <c r="AQ7039" s="148"/>
      <c r="AR7039" s="148"/>
      <c r="AS7039" s="224" t="s">
        <v>68</v>
      </c>
      <c r="AT7039" s="225" t="str">
        <f>MONTH(B7039)&amp;"/"&amp;YEAR(B7039)</f>
        <v>6/2026</v>
      </c>
      <c r="AU7039" s="225">
        <f>WEEKNUM(B7039)-WEEKNUM(EOMONTH(B7039,-1)+1)+1</f>
        <v>2</v>
      </c>
      <c r="AV7039" s="224" t="str">
        <f>MONTH(R7039)&amp;"/"&amp;YEAR(R7039)</f>
        <v>1/1900</v>
      </c>
      <c r="AW7039" s="224" t="e">
        <f>WEEKNUM(R7039)-WEEKNUM(EOMONTH(R7039,-1)+1)+1</f>
        <v>#NUM!</v>
      </c>
      <c r="AX7039" s="224">
        <f>IF(BB7039="S",IF(Q7039="1. Aceitou o programa",R7039-B7039,0),0)</f>
        <v>0</v>
      </c>
      <c r="AY7039" s="224">
        <f>IF(BB7039="S",IF(AND(S7039&lt;&gt;"",R7039&lt;&gt;""),S7039-R7039,0),0)</f>
        <v>0</v>
      </c>
      <c r="AZ7039" s="224">
        <f>IF(BB7039="S",IF(Q7039="1. Aceitou o programa",IF(OR(X7039="Não se Aplica",X7039=""),IF(OR(W7039="Não se Aplica",W7039=""),0,W7039-V7039),AVERAGE(X7039-W7039,W7039-V7039)),0),0)</f>
        <v>0</v>
      </c>
      <c r="BA7039" s="224">
        <f>IF(BB7039="S",IF(AND(Q7039="1. Aceitou o programa",AH7039="Realizada"),IFERROR(IF(AG7039="",0,AG7039-R7039),0),0),0)</f>
        <v>0</v>
      </c>
      <c r="BB7039" s="224" t="str">
        <f>_xlfn.XLOOKUP(U7039,'Lista Suspensa'!$AA$20:$AA$23,'Lista Suspensa'!$AB$20:$AB$23,"N/A")</f>
        <v>S</v>
      </c>
    </row>
    <row r="7040" spans="1:54" ht="12" customHeight="1">
      <c r="A7040" s="148" t="s">
        <v>54</v>
      </c>
      <c r="B7040" s="162">
        <v>46181</v>
      </c>
      <c r="C7040" s="148" t="s">
        <v>297</v>
      </c>
      <c r="D7040" s="250" t="s">
        <v>175</v>
      </c>
      <c r="E7040" s="253" t="s">
        <v>11565</v>
      </c>
      <c r="F7040" s="251" t="s">
        <v>11597</v>
      </c>
      <c r="G7040" s="246"/>
      <c r="H7040" s="162"/>
      <c r="I7040" s="165"/>
      <c r="J7040" s="148"/>
      <c r="K7040" s="148"/>
      <c r="L7040" s="148"/>
      <c r="M7040" s="148"/>
      <c r="N7040" s="148"/>
      <c r="O7040" s="163"/>
      <c r="P7040" s="227" t="s">
        <v>60</v>
      </c>
      <c r="Q7040" s="228" t="s">
        <v>11497</v>
      </c>
      <c r="R7040" s="229"/>
      <c r="S7040" s="229"/>
      <c r="T7040" s="229" t="s">
        <v>11498</v>
      </c>
      <c r="U7040" s="229" t="s">
        <v>8212</v>
      </c>
      <c r="V7040" s="162"/>
      <c r="W7040" s="162"/>
      <c r="X7040" s="162"/>
      <c r="Y7040" s="166"/>
      <c r="Z7040" s="166"/>
      <c r="AA7040" s="148"/>
      <c r="AB7040" s="148"/>
      <c r="AC7040" s="182" t="e">
        <f t="shared" si="228"/>
        <v>#DIV/0!</v>
      </c>
      <c r="AD7040" s="153" t="e">
        <f t="shared" si="229"/>
        <v>#DIV/0!</v>
      </c>
      <c r="AE7040" s="163"/>
      <c r="AF7040" s="148"/>
      <c r="AG7040" s="162"/>
      <c r="AH7040" s="163"/>
      <c r="AI7040" s="167"/>
      <c r="AJ7040" s="148"/>
      <c r="AK7040" s="148"/>
      <c r="AL7040" s="148"/>
      <c r="AM7040" s="148"/>
      <c r="AN7040" s="148"/>
      <c r="AO7040" s="148"/>
      <c r="AP7040" s="148"/>
      <c r="AQ7040" s="148"/>
      <c r="AR7040" s="148"/>
      <c r="AS7040" s="224" t="s">
        <v>68</v>
      </c>
      <c r="AT7040" s="225" t="str">
        <f>MONTH(B7040)&amp;"/"&amp;YEAR(B7040)</f>
        <v>6/2026</v>
      </c>
      <c r="AU7040" s="225">
        <f>WEEKNUM(B7040)-WEEKNUM(EOMONTH(B7040,-1)+1)+1</f>
        <v>2</v>
      </c>
      <c r="AV7040" s="224" t="str">
        <f>MONTH(R7040)&amp;"/"&amp;YEAR(R7040)</f>
        <v>1/1900</v>
      </c>
      <c r="AW7040" s="224" t="e">
        <f>WEEKNUM(R7040)-WEEKNUM(EOMONTH(R7040,-1)+1)+1</f>
        <v>#NUM!</v>
      </c>
      <c r="AX7040" s="224">
        <f>IF(BB7040="S",IF(Q7040="1. Aceitou o programa",R7040-B7040,0),0)</f>
        <v>0</v>
      </c>
      <c r="AY7040" s="224">
        <f>IF(BB7040="S",IF(AND(S7040&lt;&gt;"",R7040&lt;&gt;""),S7040-R7040,0),0)</f>
        <v>0</v>
      </c>
      <c r="AZ7040" s="224">
        <f>IF(BB7040="S",IF(Q7040="1. Aceitou o programa",IF(OR(X7040="Não se Aplica",X7040=""),IF(OR(W7040="Não se Aplica",W7040=""),0,W7040-V7040),AVERAGE(X7040-W7040,W7040-V7040)),0),0)</f>
        <v>0</v>
      </c>
      <c r="BA7040" s="224">
        <f>IF(BB7040="S",IF(AND(Q7040="1. Aceitou o programa",AH7040="Realizada"),IFERROR(IF(AG7040="",0,AG7040-R7040),0),0),0)</f>
        <v>0</v>
      </c>
      <c r="BB7040" s="224" t="str">
        <f>_xlfn.XLOOKUP(U7040,'Lista Suspensa'!$AA$20:$AA$23,'Lista Suspensa'!$AB$20:$AB$23,"N/A")</f>
        <v>S</v>
      </c>
    </row>
    <row r="7041" spans="1:54" ht="12" customHeight="1">
      <c r="A7041" s="148" t="s">
        <v>54</v>
      </c>
      <c r="B7041" s="162">
        <v>46181</v>
      </c>
      <c r="C7041" s="148" t="s">
        <v>297</v>
      </c>
      <c r="D7041" s="250" t="s">
        <v>175</v>
      </c>
      <c r="E7041" s="253" t="s">
        <v>11565</v>
      </c>
      <c r="F7041" s="251" t="s">
        <v>11598</v>
      </c>
      <c r="G7041" s="246"/>
      <c r="H7041" s="162"/>
      <c r="I7041" s="165"/>
      <c r="J7041" s="148"/>
      <c r="K7041" s="148"/>
      <c r="L7041" s="148"/>
      <c r="M7041" s="148"/>
      <c r="N7041" s="148"/>
      <c r="O7041" s="163"/>
      <c r="P7041" s="227" t="s">
        <v>60</v>
      </c>
      <c r="Q7041" s="228" t="s">
        <v>11497</v>
      </c>
      <c r="R7041" s="229"/>
      <c r="S7041" s="229"/>
      <c r="T7041" s="229" t="s">
        <v>11498</v>
      </c>
      <c r="U7041" s="229" t="s">
        <v>8212</v>
      </c>
      <c r="V7041" s="162"/>
      <c r="W7041" s="162"/>
      <c r="X7041" s="162"/>
      <c r="Y7041" s="166"/>
      <c r="Z7041" s="166"/>
      <c r="AA7041" s="148"/>
      <c r="AB7041" s="148"/>
      <c r="AC7041" s="182" t="e">
        <f t="shared" si="228"/>
        <v>#DIV/0!</v>
      </c>
      <c r="AD7041" s="153" t="e">
        <f t="shared" si="229"/>
        <v>#DIV/0!</v>
      </c>
      <c r="AE7041" s="163"/>
      <c r="AF7041" s="148"/>
      <c r="AG7041" s="162"/>
      <c r="AH7041" s="163"/>
      <c r="AI7041" s="167"/>
      <c r="AJ7041" s="148"/>
      <c r="AK7041" s="148"/>
      <c r="AL7041" s="148"/>
      <c r="AM7041" s="148"/>
      <c r="AN7041" s="148"/>
      <c r="AO7041" s="148"/>
      <c r="AP7041" s="148"/>
      <c r="AQ7041" s="148"/>
      <c r="AR7041" s="148"/>
      <c r="AS7041" s="224" t="s">
        <v>68</v>
      </c>
      <c r="AT7041" s="225" t="str">
        <f>MONTH(B7041)&amp;"/"&amp;YEAR(B7041)</f>
        <v>6/2026</v>
      </c>
      <c r="AU7041" s="225">
        <f>WEEKNUM(B7041)-WEEKNUM(EOMONTH(B7041,-1)+1)+1</f>
        <v>2</v>
      </c>
      <c r="AV7041" s="224" t="str">
        <f>MONTH(R7041)&amp;"/"&amp;YEAR(R7041)</f>
        <v>1/1900</v>
      </c>
      <c r="AW7041" s="224" t="e">
        <f>WEEKNUM(R7041)-WEEKNUM(EOMONTH(R7041,-1)+1)+1</f>
        <v>#NUM!</v>
      </c>
      <c r="AX7041" s="224">
        <f>IF(BB7041="S",IF(Q7041="1. Aceitou o programa",R7041-B7041,0),0)</f>
        <v>0</v>
      </c>
      <c r="AY7041" s="224">
        <f>IF(BB7041="S",IF(AND(S7041&lt;&gt;"",R7041&lt;&gt;""),S7041-R7041,0),0)</f>
        <v>0</v>
      </c>
      <c r="AZ7041" s="224">
        <f>IF(BB7041="S",IF(Q7041="1. Aceitou o programa",IF(OR(X7041="Não se Aplica",X7041=""),IF(OR(W7041="Não se Aplica",W7041=""),0,W7041-V7041),AVERAGE(X7041-W7041,W7041-V7041)),0),0)</f>
        <v>0</v>
      </c>
      <c r="BA7041" s="224">
        <f>IF(BB7041="S",IF(AND(Q7041="1. Aceitou o programa",AH7041="Realizada"),IFERROR(IF(AG7041="",0,AG7041-R7041),0),0),0)</f>
        <v>0</v>
      </c>
      <c r="BB7041" s="224" t="str">
        <f>_xlfn.XLOOKUP(U7041,'Lista Suspensa'!$AA$20:$AA$23,'Lista Suspensa'!$AB$20:$AB$23,"N/A")</f>
        <v>S</v>
      </c>
    </row>
    <row r="7042" spans="1:54" ht="12" customHeight="1">
      <c r="A7042" s="148" t="s">
        <v>54</v>
      </c>
      <c r="B7042" s="162">
        <v>46181</v>
      </c>
      <c r="C7042" s="148" t="s">
        <v>297</v>
      </c>
      <c r="D7042" s="250" t="s">
        <v>175</v>
      </c>
      <c r="E7042" s="253" t="s">
        <v>11565</v>
      </c>
      <c r="F7042" s="251" t="s">
        <v>11599</v>
      </c>
      <c r="G7042" s="246"/>
      <c r="H7042" s="162"/>
      <c r="I7042" s="165"/>
      <c r="J7042" s="148"/>
      <c r="K7042" s="148"/>
      <c r="L7042" s="148"/>
      <c r="M7042" s="148"/>
      <c r="N7042" s="148"/>
      <c r="O7042" s="163"/>
      <c r="P7042" s="227" t="s">
        <v>60</v>
      </c>
      <c r="Q7042" s="228" t="s">
        <v>11497</v>
      </c>
      <c r="R7042" s="229"/>
      <c r="S7042" s="229"/>
      <c r="T7042" s="229" t="s">
        <v>11498</v>
      </c>
      <c r="U7042" s="229" t="s">
        <v>8212</v>
      </c>
      <c r="V7042" s="162"/>
      <c r="W7042" s="162"/>
      <c r="X7042" s="162"/>
      <c r="Y7042" s="166"/>
      <c r="Z7042" s="166"/>
      <c r="AA7042" s="148"/>
      <c r="AB7042" s="148"/>
      <c r="AC7042" s="182" t="e">
        <f t="shared" si="228"/>
        <v>#DIV/0!</v>
      </c>
      <c r="AD7042" s="153" t="e">
        <f t="shared" si="229"/>
        <v>#DIV/0!</v>
      </c>
      <c r="AE7042" s="163"/>
      <c r="AF7042" s="148"/>
      <c r="AG7042" s="162"/>
      <c r="AH7042" s="163"/>
      <c r="AI7042" s="167"/>
      <c r="AJ7042" s="148"/>
      <c r="AK7042" s="148"/>
      <c r="AL7042" s="148"/>
      <c r="AM7042" s="148"/>
      <c r="AN7042" s="148"/>
      <c r="AO7042" s="148"/>
      <c r="AP7042" s="148"/>
      <c r="AQ7042" s="148"/>
      <c r="AR7042" s="148"/>
      <c r="AS7042" s="224" t="s">
        <v>68</v>
      </c>
      <c r="AT7042" s="225" t="str">
        <f>MONTH(B7042)&amp;"/"&amp;YEAR(B7042)</f>
        <v>6/2026</v>
      </c>
      <c r="AU7042" s="225">
        <f>WEEKNUM(B7042)-WEEKNUM(EOMONTH(B7042,-1)+1)+1</f>
        <v>2</v>
      </c>
      <c r="AV7042" s="224" t="str">
        <f>MONTH(R7042)&amp;"/"&amp;YEAR(R7042)</f>
        <v>1/1900</v>
      </c>
      <c r="AW7042" s="224" t="e">
        <f>WEEKNUM(R7042)-WEEKNUM(EOMONTH(R7042,-1)+1)+1</f>
        <v>#NUM!</v>
      </c>
      <c r="AX7042" s="224">
        <f>IF(BB7042="S",IF(Q7042="1. Aceitou o programa",R7042-B7042,0),0)</f>
        <v>0</v>
      </c>
      <c r="AY7042" s="224">
        <f>IF(BB7042="S",IF(AND(S7042&lt;&gt;"",R7042&lt;&gt;""),S7042-R7042,0),0)</f>
        <v>0</v>
      </c>
      <c r="AZ7042" s="224">
        <f>IF(BB7042="S",IF(Q7042="1. Aceitou o programa",IF(OR(X7042="Não se Aplica",X7042=""),IF(OR(W7042="Não se Aplica",W7042=""),0,W7042-V7042),AVERAGE(X7042-W7042,W7042-V7042)),0),0)</f>
        <v>0</v>
      </c>
      <c r="BA7042" s="224">
        <f>IF(BB7042="S",IF(AND(Q7042="1. Aceitou o programa",AH7042="Realizada"),IFERROR(IF(AG7042="",0,AG7042-R7042),0),0),0)</f>
        <v>0</v>
      </c>
      <c r="BB7042" s="224" t="str">
        <f>_xlfn.XLOOKUP(U7042,'Lista Suspensa'!$AA$20:$AA$23,'Lista Suspensa'!$AB$20:$AB$23,"N/A")</f>
        <v>S</v>
      </c>
    </row>
    <row r="7043" spans="1:54" ht="12" customHeight="1">
      <c r="A7043" s="148" t="s">
        <v>54</v>
      </c>
      <c r="B7043" s="162">
        <v>46181</v>
      </c>
      <c r="C7043" s="148" t="s">
        <v>297</v>
      </c>
      <c r="D7043" s="250" t="s">
        <v>175</v>
      </c>
      <c r="E7043" s="253" t="s">
        <v>11565</v>
      </c>
      <c r="F7043" s="251" t="s">
        <v>11600</v>
      </c>
      <c r="G7043" s="246"/>
      <c r="H7043" s="162"/>
      <c r="I7043" s="165"/>
      <c r="J7043" s="148"/>
      <c r="K7043" s="148"/>
      <c r="L7043" s="148"/>
      <c r="M7043" s="148"/>
      <c r="N7043" s="148"/>
      <c r="O7043" s="163"/>
      <c r="P7043" s="227" t="s">
        <v>60</v>
      </c>
      <c r="Q7043" s="228" t="s">
        <v>11497</v>
      </c>
      <c r="R7043" s="229"/>
      <c r="S7043" s="229"/>
      <c r="T7043" s="229" t="s">
        <v>11498</v>
      </c>
      <c r="U7043" s="229" t="s">
        <v>8212</v>
      </c>
      <c r="V7043" s="162"/>
      <c r="W7043" s="162"/>
      <c r="X7043" s="162"/>
      <c r="Y7043" s="166"/>
      <c r="Z7043" s="166"/>
      <c r="AA7043" s="148"/>
      <c r="AB7043" s="148"/>
      <c r="AC7043" s="182" t="e">
        <f t="shared" si="228"/>
        <v>#DIV/0!</v>
      </c>
      <c r="AD7043" s="153" t="e">
        <f t="shared" si="229"/>
        <v>#DIV/0!</v>
      </c>
      <c r="AE7043" s="163"/>
      <c r="AF7043" s="148"/>
      <c r="AG7043" s="162"/>
      <c r="AH7043" s="163"/>
      <c r="AI7043" s="167"/>
      <c r="AJ7043" s="148"/>
      <c r="AK7043" s="148"/>
      <c r="AL7043" s="148"/>
      <c r="AM7043" s="148"/>
      <c r="AN7043" s="148"/>
      <c r="AO7043" s="148"/>
      <c r="AP7043" s="148"/>
      <c r="AQ7043" s="148"/>
      <c r="AR7043" s="148"/>
      <c r="AS7043" s="224" t="s">
        <v>68</v>
      </c>
      <c r="AT7043" s="225" t="str">
        <f>MONTH(B7043)&amp;"/"&amp;YEAR(B7043)</f>
        <v>6/2026</v>
      </c>
      <c r="AU7043" s="225">
        <f>WEEKNUM(B7043)-WEEKNUM(EOMONTH(B7043,-1)+1)+1</f>
        <v>2</v>
      </c>
      <c r="AV7043" s="224" t="str">
        <f>MONTH(R7043)&amp;"/"&amp;YEAR(R7043)</f>
        <v>1/1900</v>
      </c>
      <c r="AW7043" s="224" t="e">
        <f>WEEKNUM(R7043)-WEEKNUM(EOMONTH(R7043,-1)+1)+1</f>
        <v>#NUM!</v>
      </c>
      <c r="AX7043" s="224">
        <f>IF(BB7043="S",IF(Q7043="1. Aceitou o programa",R7043-B7043,0),0)</f>
        <v>0</v>
      </c>
      <c r="AY7043" s="224">
        <f>IF(BB7043="S",IF(AND(S7043&lt;&gt;"",R7043&lt;&gt;""),S7043-R7043,0),0)</f>
        <v>0</v>
      </c>
      <c r="AZ7043" s="224">
        <f>IF(BB7043="S",IF(Q7043="1. Aceitou o programa",IF(OR(X7043="Não se Aplica",X7043=""),IF(OR(W7043="Não se Aplica",W7043=""),0,W7043-V7043),AVERAGE(X7043-W7043,W7043-V7043)),0),0)</f>
        <v>0</v>
      </c>
      <c r="BA7043" s="224">
        <f>IF(BB7043="S",IF(AND(Q7043="1. Aceitou o programa",AH7043="Realizada"),IFERROR(IF(AG7043="",0,AG7043-R7043),0),0),0)</f>
        <v>0</v>
      </c>
      <c r="BB7043" s="224" t="str">
        <f>_xlfn.XLOOKUP(U7043,'Lista Suspensa'!$AA$20:$AA$23,'Lista Suspensa'!$AB$20:$AB$23,"N/A")</f>
        <v>S</v>
      </c>
    </row>
    <row r="7044" spans="1:54" ht="12" customHeight="1">
      <c r="A7044" s="148" t="s">
        <v>54</v>
      </c>
      <c r="B7044" s="162">
        <v>46181</v>
      </c>
      <c r="C7044" s="148" t="s">
        <v>297</v>
      </c>
      <c r="D7044" s="250" t="s">
        <v>175</v>
      </c>
      <c r="E7044" s="253" t="s">
        <v>11565</v>
      </c>
      <c r="F7044" s="251" t="s">
        <v>11601</v>
      </c>
      <c r="G7044" s="246"/>
      <c r="H7044" s="162"/>
      <c r="I7044" s="165"/>
      <c r="J7044" s="148"/>
      <c r="K7044" s="148"/>
      <c r="L7044" s="148"/>
      <c r="M7044" s="148"/>
      <c r="N7044" s="148"/>
      <c r="O7044" s="163"/>
      <c r="P7044" s="227" t="s">
        <v>60</v>
      </c>
      <c r="Q7044" s="228" t="s">
        <v>11497</v>
      </c>
      <c r="R7044" s="229"/>
      <c r="S7044" s="229"/>
      <c r="T7044" s="229" t="s">
        <v>11498</v>
      </c>
      <c r="U7044" s="229" t="s">
        <v>8212</v>
      </c>
      <c r="V7044" s="162"/>
      <c r="W7044" s="162"/>
      <c r="X7044" s="162"/>
      <c r="Y7044" s="166"/>
      <c r="Z7044" s="166"/>
      <c r="AA7044" s="148"/>
      <c r="AB7044" s="148"/>
      <c r="AC7044" s="182" t="e">
        <f t="shared" si="228"/>
        <v>#DIV/0!</v>
      </c>
      <c r="AD7044" s="153" t="e">
        <f t="shared" si="229"/>
        <v>#DIV/0!</v>
      </c>
      <c r="AE7044" s="163"/>
      <c r="AF7044" s="148"/>
      <c r="AG7044" s="162"/>
      <c r="AH7044" s="163"/>
      <c r="AI7044" s="167"/>
      <c r="AJ7044" s="148"/>
      <c r="AK7044" s="148"/>
      <c r="AL7044" s="148"/>
      <c r="AM7044" s="148"/>
      <c r="AN7044" s="148"/>
      <c r="AO7044" s="148"/>
      <c r="AP7044" s="148"/>
      <c r="AQ7044" s="148"/>
      <c r="AR7044" s="148"/>
      <c r="AS7044" s="224" t="s">
        <v>68</v>
      </c>
      <c r="AT7044" s="225" t="str">
        <f>MONTH(B7044)&amp;"/"&amp;YEAR(B7044)</f>
        <v>6/2026</v>
      </c>
      <c r="AU7044" s="225">
        <f>WEEKNUM(B7044)-WEEKNUM(EOMONTH(B7044,-1)+1)+1</f>
        <v>2</v>
      </c>
      <c r="AV7044" s="224" t="str">
        <f>MONTH(R7044)&amp;"/"&amp;YEAR(R7044)</f>
        <v>1/1900</v>
      </c>
      <c r="AW7044" s="224" t="e">
        <f>WEEKNUM(R7044)-WEEKNUM(EOMONTH(R7044,-1)+1)+1</f>
        <v>#NUM!</v>
      </c>
      <c r="AX7044" s="224">
        <f>IF(BB7044="S",IF(Q7044="1. Aceitou o programa",R7044-B7044,0),0)</f>
        <v>0</v>
      </c>
      <c r="AY7044" s="224">
        <f>IF(BB7044="S",IF(AND(S7044&lt;&gt;"",R7044&lt;&gt;""),S7044-R7044,0),0)</f>
        <v>0</v>
      </c>
      <c r="AZ7044" s="224">
        <f>IF(BB7044="S",IF(Q7044="1. Aceitou o programa",IF(OR(X7044="Não se Aplica",X7044=""),IF(OR(W7044="Não se Aplica",W7044=""),0,W7044-V7044),AVERAGE(X7044-W7044,W7044-V7044)),0),0)</f>
        <v>0</v>
      </c>
      <c r="BA7044" s="224">
        <f>IF(BB7044="S",IF(AND(Q7044="1. Aceitou o programa",AH7044="Realizada"),IFERROR(IF(AG7044="",0,AG7044-R7044),0),0),0)</f>
        <v>0</v>
      </c>
      <c r="BB7044" s="224" t="str">
        <f>_xlfn.XLOOKUP(U7044,'Lista Suspensa'!$AA$20:$AA$23,'Lista Suspensa'!$AB$20:$AB$23,"N/A")</f>
        <v>S</v>
      </c>
    </row>
    <row r="7045" spans="1:54" ht="12" customHeight="1">
      <c r="A7045" s="148" t="s">
        <v>54</v>
      </c>
      <c r="B7045" s="162">
        <v>46181</v>
      </c>
      <c r="C7045" s="148" t="s">
        <v>297</v>
      </c>
      <c r="D7045" s="250" t="s">
        <v>175</v>
      </c>
      <c r="E7045" s="253" t="s">
        <v>11565</v>
      </c>
      <c r="F7045" s="251" t="s">
        <v>11602</v>
      </c>
      <c r="G7045" s="246"/>
      <c r="H7045" s="162"/>
      <c r="I7045" s="165"/>
      <c r="J7045" s="148"/>
      <c r="K7045" s="148"/>
      <c r="L7045" s="148"/>
      <c r="M7045" s="148"/>
      <c r="N7045" s="148"/>
      <c r="O7045" s="163"/>
      <c r="P7045" s="227" t="s">
        <v>60</v>
      </c>
      <c r="Q7045" s="228" t="s">
        <v>11497</v>
      </c>
      <c r="R7045" s="229"/>
      <c r="S7045" s="229"/>
      <c r="T7045" s="229" t="s">
        <v>11498</v>
      </c>
      <c r="U7045" s="229" t="s">
        <v>8212</v>
      </c>
      <c r="V7045" s="162"/>
      <c r="W7045" s="162"/>
      <c r="X7045" s="162"/>
      <c r="Y7045" s="166"/>
      <c r="Z7045" s="166"/>
      <c r="AA7045" s="148"/>
      <c r="AB7045" s="148"/>
      <c r="AC7045" s="182" t="e">
        <f t="shared" si="228"/>
        <v>#DIV/0!</v>
      </c>
      <c r="AD7045" s="153" t="e">
        <f t="shared" si="229"/>
        <v>#DIV/0!</v>
      </c>
      <c r="AE7045" s="163"/>
      <c r="AF7045" s="148"/>
      <c r="AG7045" s="162"/>
      <c r="AH7045" s="163"/>
      <c r="AI7045" s="167"/>
      <c r="AJ7045" s="148"/>
      <c r="AK7045" s="148"/>
      <c r="AL7045" s="148"/>
      <c r="AM7045" s="148"/>
      <c r="AN7045" s="148"/>
      <c r="AO7045" s="148"/>
      <c r="AP7045" s="148"/>
      <c r="AQ7045" s="148"/>
      <c r="AR7045" s="148"/>
      <c r="AS7045" s="224" t="s">
        <v>68</v>
      </c>
      <c r="AT7045" s="225" t="str">
        <f>MONTH(B7045)&amp;"/"&amp;YEAR(B7045)</f>
        <v>6/2026</v>
      </c>
      <c r="AU7045" s="225">
        <f>WEEKNUM(B7045)-WEEKNUM(EOMONTH(B7045,-1)+1)+1</f>
        <v>2</v>
      </c>
      <c r="AV7045" s="224" t="str">
        <f>MONTH(R7045)&amp;"/"&amp;YEAR(R7045)</f>
        <v>1/1900</v>
      </c>
      <c r="AW7045" s="224" t="e">
        <f>WEEKNUM(R7045)-WEEKNUM(EOMONTH(R7045,-1)+1)+1</f>
        <v>#NUM!</v>
      </c>
      <c r="AX7045" s="224">
        <f>IF(BB7045="S",IF(Q7045="1. Aceitou o programa",R7045-B7045,0),0)</f>
        <v>0</v>
      </c>
      <c r="AY7045" s="224">
        <f>IF(BB7045="S",IF(AND(S7045&lt;&gt;"",R7045&lt;&gt;""),S7045-R7045,0),0)</f>
        <v>0</v>
      </c>
      <c r="AZ7045" s="224">
        <f>IF(BB7045="S",IF(Q7045="1. Aceitou o programa",IF(OR(X7045="Não se Aplica",X7045=""),IF(OR(W7045="Não se Aplica",W7045=""),0,W7045-V7045),AVERAGE(X7045-W7045,W7045-V7045)),0),0)</f>
        <v>0</v>
      </c>
      <c r="BA7045" s="224">
        <f>IF(BB7045="S",IF(AND(Q7045="1. Aceitou o programa",AH7045="Realizada"),IFERROR(IF(AG7045="",0,AG7045-R7045),0),0),0)</f>
        <v>0</v>
      </c>
      <c r="BB7045" s="224" t="str">
        <f>_xlfn.XLOOKUP(U7045,'Lista Suspensa'!$AA$20:$AA$23,'Lista Suspensa'!$AB$20:$AB$23,"N/A")</f>
        <v>S</v>
      </c>
    </row>
    <row r="7046" spans="1:54" ht="12" customHeight="1">
      <c r="A7046" s="148" t="s">
        <v>54</v>
      </c>
      <c r="B7046" s="162">
        <v>46181</v>
      </c>
      <c r="C7046" s="148" t="s">
        <v>297</v>
      </c>
      <c r="D7046" s="250" t="s">
        <v>175</v>
      </c>
      <c r="E7046" s="253" t="s">
        <v>11565</v>
      </c>
      <c r="F7046" s="251" t="s">
        <v>11603</v>
      </c>
      <c r="G7046" s="246"/>
      <c r="H7046" s="162"/>
      <c r="I7046" s="165"/>
      <c r="J7046" s="148"/>
      <c r="K7046" s="148"/>
      <c r="L7046" s="148"/>
      <c r="M7046" s="148"/>
      <c r="N7046" s="148"/>
      <c r="O7046" s="163"/>
      <c r="P7046" s="227" t="s">
        <v>60</v>
      </c>
      <c r="Q7046" s="228" t="s">
        <v>11497</v>
      </c>
      <c r="R7046" s="229"/>
      <c r="S7046" s="229"/>
      <c r="T7046" s="229" t="s">
        <v>11498</v>
      </c>
      <c r="U7046" s="229" t="s">
        <v>8212</v>
      </c>
      <c r="V7046" s="162"/>
      <c r="W7046" s="162"/>
      <c r="X7046" s="162"/>
      <c r="Y7046" s="166"/>
      <c r="Z7046" s="166"/>
      <c r="AA7046" s="148"/>
      <c r="AB7046" s="148"/>
      <c r="AC7046" s="182" t="e">
        <f t="shared" si="228"/>
        <v>#DIV/0!</v>
      </c>
      <c r="AD7046" s="153" t="e">
        <f t="shared" si="229"/>
        <v>#DIV/0!</v>
      </c>
      <c r="AE7046" s="163"/>
      <c r="AF7046" s="148"/>
      <c r="AG7046" s="162"/>
      <c r="AH7046" s="163"/>
      <c r="AI7046" s="167"/>
      <c r="AJ7046" s="148"/>
      <c r="AK7046" s="148"/>
      <c r="AL7046" s="148"/>
      <c r="AM7046" s="148"/>
      <c r="AN7046" s="148"/>
      <c r="AO7046" s="148"/>
      <c r="AP7046" s="148"/>
      <c r="AQ7046" s="148"/>
      <c r="AR7046" s="148"/>
      <c r="AS7046" s="224" t="s">
        <v>68</v>
      </c>
      <c r="AT7046" s="225" t="str">
        <f>MONTH(B7046)&amp;"/"&amp;YEAR(B7046)</f>
        <v>6/2026</v>
      </c>
      <c r="AU7046" s="225">
        <f>WEEKNUM(B7046)-WEEKNUM(EOMONTH(B7046,-1)+1)+1</f>
        <v>2</v>
      </c>
      <c r="AV7046" s="224" t="str">
        <f>MONTH(R7046)&amp;"/"&amp;YEAR(R7046)</f>
        <v>1/1900</v>
      </c>
      <c r="AW7046" s="224" t="e">
        <f>WEEKNUM(R7046)-WEEKNUM(EOMONTH(R7046,-1)+1)+1</f>
        <v>#NUM!</v>
      </c>
      <c r="AX7046" s="224">
        <f>IF(BB7046="S",IF(Q7046="1. Aceitou o programa",R7046-B7046,0),0)</f>
        <v>0</v>
      </c>
      <c r="AY7046" s="224">
        <f>IF(BB7046="S",IF(AND(S7046&lt;&gt;"",R7046&lt;&gt;""),S7046-R7046,0),0)</f>
        <v>0</v>
      </c>
      <c r="AZ7046" s="224">
        <f>IF(BB7046="S",IF(Q7046="1. Aceitou o programa",IF(OR(X7046="Não se Aplica",X7046=""),IF(OR(W7046="Não se Aplica",W7046=""),0,W7046-V7046),AVERAGE(X7046-W7046,W7046-V7046)),0),0)</f>
        <v>0</v>
      </c>
      <c r="BA7046" s="224">
        <f>IF(BB7046="S",IF(AND(Q7046="1. Aceitou o programa",AH7046="Realizada"),IFERROR(IF(AG7046="",0,AG7046-R7046),0),0),0)</f>
        <v>0</v>
      </c>
      <c r="BB7046" s="224" t="str">
        <f>_xlfn.XLOOKUP(U7046,'Lista Suspensa'!$AA$20:$AA$23,'Lista Suspensa'!$AB$20:$AB$23,"N/A")</f>
        <v>S</v>
      </c>
    </row>
    <row r="7047" spans="1:54" ht="12" customHeight="1">
      <c r="A7047" s="148" t="s">
        <v>54</v>
      </c>
      <c r="B7047" s="162">
        <v>46181</v>
      </c>
      <c r="C7047" s="148" t="s">
        <v>297</v>
      </c>
      <c r="D7047" s="250" t="s">
        <v>175</v>
      </c>
      <c r="E7047" s="253" t="s">
        <v>11565</v>
      </c>
      <c r="F7047" s="251" t="s">
        <v>11604</v>
      </c>
      <c r="G7047" s="246"/>
      <c r="H7047" s="162"/>
      <c r="I7047" s="165"/>
      <c r="J7047" s="148"/>
      <c r="K7047" s="148"/>
      <c r="L7047" s="148"/>
      <c r="M7047" s="148"/>
      <c r="N7047" s="148"/>
      <c r="O7047" s="163"/>
      <c r="P7047" s="227" t="s">
        <v>60</v>
      </c>
      <c r="Q7047" s="228" t="s">
        <v>11497</v>
      </c>
      <c r="R7047" s="229"/>
      <c r="S7047" s="229"/>
      <c r="T7047" s="229" t="s">
        <v>11498</v>
      </c>
      <c r="U7047" s="229" t="s">
        <v>8212</v>
      </c>
      <c r="V7047" s="162"/>
      <c r="W7047" s="162"/>
      <c r="X7047" s="162"/>
      <c r="Y7047" s="166"/>
      <c r="Z7047" s="166"/>
      <c r="AA7047" s="148"/>
      <c r="AB7047" s="148"/>
      <c r="AC7047" s="182" t="e">
        <f t="shared" si="228"/>
        <v>#DIV/0!</v>
      </c>
      <c r="AD7047" s="153" t="e">
        <f t="shared" si="229"/>
        <v>#DIV/0!</v>
      </c>
      <c r="AE7047" s="163"/>
      <c r="AF7047" s="148"/>
      <c r="AG7047" s="162"/>
      <c r="AH7047" s="163"/>
      <c r="AI7047" s="167"/>
      <c r="AJ7047" s="148"/>
      <c r="AK7047" s="148"/>
      <c r="AL7047" s="148"/>
      <c r="AM7047" s="148"/>
      <c r="AN7047" s="148"/>
      <c r="AO7047" s="148"/>
      <c r="AP7047" s="148"/>
      <c r="AQ7047" s="148"/>
      <c r="AR7047" s="148"/>
      <c r="AS7047" s="224" t="s">
        <v>68</v>
      </c>
      <c r="AT7047" s="225" t="str">
        <f>MONTH(B7047)&amp;"/"&amp;YEAR(B7047)</f>
        <v>6/2026</v>
      </c>
      <c r="AU7047" s="225">
        <f>WEEKNUM(B7047)-WEEKNUM(EOMONTH(B7047,-1)+1)+1</f>
        <v>2</v>
      </c>
      <c r="AV7047" s="224" t="str">
        <f>MONTH(R7047)&amp;"/"&amp;YEAR(R7047)</f>
        <v>1/1900</v>
      </c>
      <c r="AW7047" s="224" t="e">
        <f>WEEKNUM(R7047)-WEEKNUM(EOMONTH(R7047,-1)+1)+1</f>
        <v>#NUM!</v>
      </c>
      <c r="AX7047" s="224">
        <f>IF(BB7047="S",IF(Q7047="1. Aceitou o programa",R7047-B7047,0),0)</f>
        <v>0</v>
      </c>
      <c r="AY7047" s="224">
        <f>IF(BB7047="S",IF(AND(S7047&lt;&gt;"",R7047&lt;&gt;""),S7047-R7047,0),0)</f>
        <v>0</v>
      </c>
      <c r="AZ7047" s="224">
        <f>IF(BB7047="S",IF(Q7047="1. Aceitou o programa",IF(OR(X7047="Não se Aplica",X7047=""),IF(OR(W7047="Não se Aplica",W7047=""),0,W7047-V7047),AVERAGE(X7047-W7047,W7047-V7047)),0),0)</f>
        <v>0</v>
      </c>
      <c r="BA7047" s="224">
        <f>IF(BB7047="S",IF(AND(Q7047="1. Aceitou o programa",AH7047="Realizada"),IFERROR(IF(AG7047="",0,AG7047-R7047),0),0),0)</f>
        <v>0</v>
      </c>
      <c r="BB7047" s="224" t="str">
        <f>_xlfn.XLOOKUP(U7047,'Lista Suspensa'!$AA$20:$AA$23,'Lista Suspensa'!$AB$20:$AB$23,"N/A")</f>
        <v>S</v>
      </c>
    </row>
    <row r="7048" spans="1:54" ht="12" customHeight="1">
      <c r="A7048" s="148" t="s">
        <v>54</v>
      </c>
      <c r="B7048" s="162">
        <v>46181</v>
      </c>
      <c r="C7048" s="148" t="s">
        <v>297</v>
      </c>
      <c r="D7048" s="250" t="s">
        <v>175</v>
      </c>
      <c r="E7048" s="253" t="s">
        <v>11565</v>
      </c>
      <c r="F7048" s="251" t="s">
        <v>11605</v>
      </c>
      <c r="G7048" s="246"/>
      <c r="H7048" s="162"/>
      <c r="I7048" s="165"/>
      <c r="J7048" s="148"/>
      <c r="K7048" s="148"/>
      <c r="L7048" s="148"/>
      <c r="M7048" s="148"/>
      <c r="N7048" s="148"/>
      <c r="O7048" s="163"/>
      <c r="P7048" s="227" t="s">
        <v>60</v>
      </c>
      <c r="Q7048" s="228" t="s">
        <v>11497</v>
      </c>
      <c r="R7048" s="229"/>
      <c r="S7048" s="229"/>
      <c r="T7048" s="229" t="s">
        <v>11498</v>
      </c>
      <c r="U7048" s="229" t="s">
        <v>8212</v>
      </c>
      <c r="V7048" s="162"/>
      <c r="W7048" s="162"/>
      <c r="X7048" s="162"/>
      <c r="Y7048" s="166"/>
      <c r="Z7048" s="166"/>
      <c r="AA7048" s="148"/>
      <c r="AB7048" s="148"/>
      <c r="AC7048" s="182" t="e">
        <f t="shared" si="228"/>
        <v>#DIV/0!</v>
      </c>
      <c r="AD7048" s="153" t="e">
        <f t="shared" si="229"/>
        <v>#DIV/0!</v>
      </c>
      <c r="AE7048" s="163"/>
      <c r="AF7048" s="148"/>
      <c r="AG7048" s="162"/>
      <c r="AH7048" s="163"/>
      <c r="AI7048" s="167"/>
      <c r="AJ7048" s="148"/>
      <c r="AK7048" s="148"/>
      <c r="AL7048" s="148"/>
      <c r="AM7048" s="148"/>
      <c r="AN7048" s="148"/>
      <c r="AO7048" s="148"/>
      <c r="AP7048" s="148"/>
      <c r="AQ7048" s="148"/>
      <c r="AR7048" s="148"/>
      <c r="AS7048" s="224" t="s">
        <v>68</v>
      </c>
      <c r="AT7048" s="225" t="str">
        <f>MONTH(B7048)&amp;"/"&amp;YEAR(B7048)</f>
        <v>6/2026</v>
      </c>
      <c r="AU7048" s="225">
        <f>WEEKNUM(B7048)-WEEKNUM(EOMONTH(B7048,-1)+1)+1</f>
        <v>2</v>
      </c>
      <c r="AV7048" s="224" t="str">
        <f>MONTH(R7048)&amp;"/"&amp;YEAR(R7048)</f>
        <v>1/1900</v>
      </c>
      <c r="AW7048" s="224" t="e">
        <f>WEEKNUM(R7048)-WEEKNUM(EOMONTH(R7048,-1)+1)+1</f>
        <v>#NUM!</v>
      </c>
      <c r="AX7048" s="224">
        <f>IF(BB7048="S",IF(Q7048="1. Aceitou o programa",R7048-B7048,0),0)</f>
        <v>0</v>
      </c>
      <c r="AY7048" s="224">
        <f>IF(BB7048="S",IF(AND(S7048&lt;&gt;"",R7048&lt;&gt;""),S7048-R7048,0),0)</f>
        <v>0</v>
      </c>
      <c r="AZ7048" s="224">
        <f>IF(BB7048="S",IF(Q7048="1. Aceitou o programa",IF(OR(X7048="Não se Aplica",X7048=""),IF(OR(W7048="Não se Aplica",W7048=""),0,W7048-V7048),AVERAGE(X7048-W7048,W7048-V7048)),0),0)</f>
        <v>0</v>
      </c>
      <c r="BA7048" s="224">
        <f>IF(BB7048="S",IF(AND(Q7048="1. Aceitou o programa",AH7048="Realizada"),IFERROR(IF(AG7048="",0,AG7048-R7048),0),0),0)</f>
        <v>0</v>
      </c>
      <c r="BB7048" s="224" t="str">
        <f>_xlfn.XLOOKUP(U7048,'Lista Suspensa'!$AA$20:$AA$23,'Lista Suspensa'!$AB$20:$AB$23,"N/A")</f>
        <v>S</v>
      </c>
    </row>
    <row r="7049" spans="1:54" ht="12" customHeight="1">
      <c r="A7049" s="148" t="s">
        <v>54</v>
      </c>
      <c r="B7049" s="162">
        <v>46181</v>
      </c>
      <c r="C7049" s="148" t="s">
        <v>297</v>
      </c>
      <c r="D7049" s="250" t="s">
        <v>175</v>
      </c>
      <c r="E7049" s="253" t="s">
        <v>11565</v>
      </c>
      <c r="F7049" s="252" t="s">
        <v>11606</v>
      </c>
      <c r="G7049" s="246"/>
      <c r="H7049" s="162"/>
      <c r="I7049" s="165"/>
      <c r="J7049" s="148"/>
      <c r="K7049" s="148"/>
      <c r="L7049" s="148"/>
      <c r="M7049" s="148"/>
      <c r="N7049" s="148"/>
      <c r="O7049" s="163"/>
      <c r="P7049" s="227" t="s">
        <v>60</v>
      </c>
      <c r="Q7049" s="228" t="s">
        <v>11497</v>
      </c>
      <c r="R7049" s="229"/>
      <c r="S7049" s="229"/>
      <c r="T7049" s="229" t="s">
        <v>11498</v>
      </c>
      <c r="U7049" s="229" t="s">
        <v>8212</v>
      </c>
      <c r="V7049" s="162"/>
      <c r="W7049" s="162"/>
      <c r="X7049" s="162"/>
      <c r="Y7049" s="166"/>
      <c r="Z7049" s="166"/>
      <c r="AA7049" s="148"/>
      <c r="AB7049" s="148"/>
      <c r="AC7049" s="182" t="e">
        <f t="shared" si="228"/>
        <v>#DIV/0!</v>
      </c>
      <c r="AD7049" s="153" t="e">
        <f t="shared" si="229"/>
        <v>#DIV/0!</v>
      </c>
      <c r="AE7049" s="163"/>
      <c r="AF7049" s="148"/>
      <c r="AG7049" s="162"/>
      <c r="AH7049" s="163"/>
      <c r="AI7049" s="167"/>
      <c r="AJ7049" s="148"/>
      <c r="AK7049" s="148"/>
      <c r="AL7049" s="148"/>
      <c r="AM7049" s="148"/>
      <c r="AN7049" s="148"/>
      <c r="AO7049" s="148"/>
      <c r="AP7049" s="148"/>
      <c r="AQ7049" s="148"/>
      <c r="AR7049" s="148"/>
      <c r="AS7049" s="224" t="s">
        <v>68</v>
      </c>
      <c r="AT7049" s="225" t="str">
        <f>MONTH(B7049)&amp;"/"&amp;YEAR(B7049)</f>
        <v>6/2026</v>
      </c>
      <c r="AU7049" s="225">
        <f>WEEKNUM(B7049)-WEEKNUM(EOMONTH(B7049,-1)+1)+1</f>
        <v>2</v>
      </c>
      <c r="AV7049" s="224" t="str">
        <f>MONTH(R7049)&amp;"/"&amp;YEAR(R7049)</f>
        <v>1/1900</v>
      </c>
      <c r="AW7049" s="224" t="e">
        <f>WEEKNUM(R7049)-WEEKNUM(EOMONTH(R7049,-1)+1)+1</f>
        <v>#NUM!</v>
      </c>
      <c r="AX7049" s="224">
        <f>IF(BB7049="S",IF(Q7049="1. Aceitou o programa",R7049-B7049,0),0)</f>
        <v>0</v>
      </c>
      <c r="AY7049" s="224">
        <f>IF(BB7049="S",IF(AND(S7049&lt;&gt;"",R7049&lt;&gt;""),S7049-R7049,0),0)</f>
        <v>0</v>
      </c>
      <c r="AZ7049" s="224">
        <f>IF(BB7049="S",IF(Q7049="1. Aceitou o programa",IF(OR(X7049="Não se Aplica",X7049=""),IF(OR(W7049="Não se Aplica",W7049=""),0,W7049-V7049),AVERAGE(X7049-W7049,W7049-V7049)),0),0)</f>
        <v>0</v>
      </c>
      <c r="BA7049" s="224">
        <f>IF(BB7049="S",IF(AND(Q7049="1. Aceitou o programa",AH7049="Realizada"),IFERROR(IF(AG7049="",0,AG7049-R7049),0),0),0)</f>
        <v>0</v>
      </c>
      <c r="BB7049" s="224" t="str">
        <f>_xlfn.XLOOKUP(U7049,'Lista Suspensa'!$AA$20:$AA$23,'Lista Suspensa'!$AB$20:$AB$23,"N/A")</f>
        <v>S</v>
      </c>
    </row>
    <row r="7050" spans="1:54" ht="12" customHeight="1">
      <c r="A7050" s="148" t="s">
        <v>54</v>
      </c>
      <c r="B7050" s="162">
        <v>46181</v>
      </c>
      <c r="C7050" s="148" t="s">
        <v>297</v>
      </c>
      <c r="D7050" s="250" t="s">
        <v>175</v>
      </c>
      <c r="E7050" s="253" t="s">
        <v>11565</v>
      </c>
      <c r="F7050" s="247" t="s">
        <v>11607</v>
      </c>
      <c r="G7050" s="246"/>
      <c r="H7050" s="162"/>
      <c r="I7050" s="165"/>
      <c r="J7050" s="148"/>
      <c r="K7050" s="148"/>
      <c r="L7050" s="148"/>
      <c r="M7050" s="148"/>
      <c r="N7050" s="148"/>
      <c r="O7050" s="163"/>
      <c r="P7050" s="227" t="s">
        <v>60</v>
      </c>
      <c r="Q7050" s="228" t="s">
        <v>11497</v>
      </c>
      <c r="R7050" s="229"/>
      <c r="S7050" s="229"/>
      <c r="T7050" s="229" t="s">
        <v>11498</v>
      </c>
      <c r="U7050" s="229" t="s">
        <v>8212</v>
      </c>
      <c r="V7050" s="162"/>
      <c r="W7050" s="162"/>
      <c r="X7050" s="162"/>
      <c r="Y7050" s="166"/>
      <c r="Z7050" s="166"/>
      <c r="AA7050" s="148"/>
      <c r="AB7050" s="148"/>
      <c r="AC7050" s="182" t="e">
        <f t="shared" si="228"/>
        <v>#DIV/0!</v>
      </c>
      <c r="AD7050" s="153" t="e">
        <f t="shared" si="229"/>
        <v>#DIV/0!</v>
      </c>
      <c r="AE7050" s="163"/>
      <c r="AF7050" s="148"/>
      <c r="AG7050" s="162"/>
      <c r="AH7050" s="163"/>
      <c r="AI7050" s="167"/>
      <c r="AJ7050" s="148"/>
      <c r="AK7050" s="148"/>
      <c r="AL7050" s="148"/>
      <c r="AM7050" s="148"/>
      <c r="AN7050" s="148"/>
      <c r="AO7050" s="148"/>
      <c r="AP7050" s="148"/>
      <c r="AQ7050" s="148"/>
      <c r="AR7050" s="148"/>
      <c r="AS7050" s="224" t="s">
        <v>68</v>
      </c>
      <c r="AT7050" s="225" t="str">
        <f>MONTH(B7050)&amp;"/"&amp;YEAR(B7050)</f>
        <v>6/2026</v>
      </c>
      <c r="AU7050" s="225">
        <f>WEEKNUM(B7050)-WEEKNUM(EOMONTH(B7050,-1)+1)+1</f>
        <v>2</v>
      </c>
      <c r="AV7050" s="224" t="str">
        <f>MONTH(R7050)&amp;"/"&amp;YEAR(R7050)</f>
        <v>1/1900</v>
      </c>
      <c r="AW7050" s="224" t="e">
        <f>WEEKNUM(R7050)-WEEKNUM(EOMONTH(R7050,-1)+1)+1</f>
        <v>#NUM!</v>
      </c>
      <c r="AX7050" s="224">
        <f>IF(BB7050="S",IF(Q7050="1. Aceitou o programa",R7050-B7050,0),0)</f>
        <v>0</v>
      </c>
      <c r="AY7050" s="224">
        <f>IF(BB7050="S",IF(AND(S7050&lt;&gt;"",R7050&lt;&gt;""),S7050-R7050,0),0)</f>
        <v>0</v>
      </c>
      <c r="AZ7050" s="224">
        <f>IF(BB7050="S",IF(Q7050="1. Aceitou o programa",IF(OR(X7050="Não se Aplica",X7050=""),IF(OR(W7050="Não se Aplica",W7050=""),0,W7050-V7050),AVERAGE(X7050-W7050,W7050-V7050)),0),0)</f>
        <v>0</v>
      </c>
      <c r="BA7050" s="224">
        <f>IF(BB7050="S",IF(AND(Q7050="1. Aceitou o programa",AH7050="Realizada"),IFERROR(IF(AG7050="",0,AG7050-R7050),0),0),0)</f>
        <v>0</v>
      </c>
      <c r="BB7050" s="224" t="str">
        <f>_xlfn.XLOOKUP(U7050,'Lista Suspensa'!$AA$20:$AA$23,'Lista Suspensa'!$AB$20:$AB$23,"N/A")</f>
        <v>S</v>
      </c>
    </row>
    <row r="7051" spans="1:54" ht="12" customHeight="1">
      <c r="A7051" s="148" t="s">
        <v>54</v>
      </c>
      <c r="B7051" s="162">
        <v>46181</v>
      </c>
      <c r="C7051" s="148" t="s">
        <v>297</v>
      </c>
      <c r="D7051" s="250" t="s">
        <v>175</v>
      </c>
      <c r="E7051" s="253" t="s">
        <v>11565</v>
      </c>
      <c r="F7051" s="247" t="s">
        <v>11608</v>
      </c>
      <c r="G7051" s="246"/>
      <c r="H7051" s="162"/>
      <c r="I7051" s="165"/>
      <c r="J7051" s="148"/>
      <c r="K7051" s="148"/>
      <c r="L7051" s="148"/>
      <c r="M7051" s="148"/>
      <c r="N7051" s="148"/>
      <c r="O7051" s="163"/>
      <c r="P7051" s="227" t="s">
        <v>60</v>
      </c>
      <c r="Q7051" s="228" t="s">
        <v>11497</v>
      </c>
      <c r="R7051" s="229"/>
      <c r="S7051" s="229"/>
      <c r="T7051" s="229" t="s">
        <v>11498</v>
      </c>
      <c r="U7051" s="229" t="s">
        <v>8212</v>
      </c>
      <c r="V7051" s="162"/>
      <c r="W7051" s="162"/>
      <c r="X7051" s="162"/>
      <c r="Y7051" s="166"/>
      <c r="Z7051" s="166"/>
      <c r="AA7051" s="148"/>
      <c r="AB7051" s="148"/>
      <c r="AC7051" s="182" t="e">
        <f t="shared" si="228"/>
        <v>#DIV/0!</v>
      </c>
      <c r="AD7051" s="153" t="e">
        <f t="shared" si="229"/>
        <v>#DIV/0!</v>
      </c>
      <c r="AE7051" s="163"/>
      <c r="AF7051" s="148"/>
      <c r="AG7051" s="162"/>
      <c r="AH7051" s="163"/>
      <c r="AI7051" s="167"/>
      <c r="AJ7051" s="148"/>
      <c r="AK7051" s="148"/>
      <c r="AL7051" s="148"/>
      <c r="AM7051" s="148"/>
      <c r="AN7051" s="148"/>
      <c r="AO7051" s="148"/>
      <c r="AP7051" s="148"/>
      <c r="AQ7051" s="148"/>
      <c r="AR7051" s="148"/>
      <c r="AS7051" s="224" t="s">
        <v>68</v>
      </c>
      <c r="AT7051" s="225" t="str">
        <f>MONTH(B7051)&amp;"/"&amp;YEAR(B7051)</f>
        <v>6/2026</v>
      </c>
      <c r="AU7051" s="225">
        <f>WEEKNUM(B7051)-WEEKNUM(EOMONTH(B7051,-1)+1)+1</f>
        <v>2</v>
      </c>
      <c r="AV7051" s="224" t="str">
        <f>MONTH(R7051)&amp;"/"&amp;YEAR(R7051)</f>
        <v>1/1900</v>
      </c>
      <c r="AW7051" s="224" t="e">
        <f>WEEKNUM(R7051)-WEEKNUM(EOMONTH(R7051,-1)+1)+1</f>
        <v>#NUM!</v>
      </c>
      <c r="AX7051" s="224">
        <f>IF(BB7051="S",IF(Q7051="1. Aceitou o programa",R7051-B7051,0),0)</f>
        <v>0</v>
      </c>
      <c r="AY7051" s="224">
        <f>IF(BB7051="S",IF(AND(S7051&lt;&gt;"",R7051&lt;&gt;""),S7051-R7051,0),0)</f>
        <v>0</v>
      </c>
      <c r="AZ7051" s="224">
        <f>IF(BB7051="S",IF(Q7051="1. Aceitou o programa",IF(OR(X7051="Não se Aplica",X7051=""),IF(OR(W7051="Não se Aplica",W7051=""),0,W7051-V7051),AVERAGE(X7051-W7051,W7051-V7051)),0),0)</f>
        <v>0</v>
      </c>
      <c r="BA7051" s="224">
        <f>IF(BB7051="S",IF(AND(Q7051="1. Aceitou o programa",AH7051="Realizada"),IFERROR(IF(AG7051="",0,AG7051-R7051),0),0),0)</f>
        <v>0</v>
      </c>
      <c r="BB7051" s="224" t="str">
        <f>_xlfn.XLOOKUP(U7051,'Lista Suspensa'!$AA$20:$AA$23,'Lista Suspensa'!$AB$20:$AB$23,"N/A")</f>
        <v>S</v>
      </c>
    </row>
    <row r="7052" spans="1:54" ht="12" customHeight="1">
      <c r="A7052" s="148" t="s">
        <v>54</v>
      </c>
      <c r="B7052" s="162">
        <v>46181</v>
      </c>
      <c r="C7052" s="148" t="s">
        <v>297</v>
      </c>
      <c r="D7052" s="250" t="s">
        <v>175</v>
      </c>
      <c r="E7052" s="253" t="s">
        <v>11565</v>
      </c>
      <c r="F7052" s="247" t="s">
        <v>11609</v>
      </c>
      <c r="G7052" s="246"/>
      <c r="H7052" s="162"/>
      <c r="I7052" s="165"/>
      <c r="J7052" s="148"/>
      <c r="K7052" s="148"/>
      <c r="L7052" s="148"/>
      <c r="M7052" s="148"/>
      <c r="N7052" s="148"/>
      <c r="O7052" s="163"/>
      <c r="P7052" s="227" t="s">
        <v>60</v>
      </c>
      <c r="Q7052" s="228" t="s">
        <v>11497</v>
      </c>
      <c r="R7052" s="229"/>
      <c r="S7052" s="229"/>
      <c r="T7052" s="229" t="s">
        <v>11498</v>
      </c>
      <c r="U7052" s="229" t="s">
        <v>8212</v>
      </c>
      <c r="V7052" s="162"/>
      <c r="W7052" s="162"/>
      <c r="X7052" s="162"/>
      <c r="Y7052" s="166"/>
      <c r="Z7052" s="166"/>
      <c r="AA7052" s="148"/>
      <c r="AB7052" s="148"/>
      <c r="AC7052" s="182" t="e">
        <f t="shared" si="228"/>
        <v>#DIV/0!</v>
      </c>
      <c r="AD7052" s="153" t="e">
        <f t="shared" si="229"/>
        <v>#DIV/0!</v>
      </c>
      <c r="AE7052" s="163"/>
      <c r="AF7052" s="148"/>
      <c r="AG7052" s="162"/>
      <c r="AH7052" s="163"/>
      <c r="AI7052" s="167"/>
      <c r="AJ7052" s="148"/>
      <c r="AK7052" s="148"/>
      <c r="AL7052" s="148"/>
      <c r="AM7052" s="148"/>
      <c r="AN7052" s="148"/>
      <c r="AO7052" s="148"/>
      <c r="AP7052" s="148"/>
      <c r="AQ7052" s="148"/>
      <c r="AR7052" s="148"/>
      <c r="AS7052" s="224" t="s">
        <v>68</v>
      </c>
      <c r="AT7052" s="225" t="str">
        <f>MONTH(B7052)&amp;"/"&amp;YEAR(B7052)</f>
        <v>6/2026</v>
      </c>
      <c r="AU7052" s="225">
        <f>WEEKNUM(B7052)-WEEKNUM(EOMONTH(B7052,-1)+1)+1</f>
        <v>2</v>
      </c>
      <c r="AV7052" s="224" t="str">
        <f>MONTH(R7052)&amp;"/"&amp;YEAR(R7052)</f>
        <v>1/1900</v>
      </c>
      <c r="AW7052" s="224" t="e">
        <f>WEEKNUM(R7052)-WEEKNUM(EOMONTH(R7052,-1)+1)+1</f>
        <v>#NUM!</v>
      </c>
      <c r="AX7052" s="224">
        <f>IF(BB7052="S",IF(Q7052="1. Aceitou o programa",R7052-B7052,0),0)</f>
        <v>0</v>
      </c>
      <c r="AY7052" s="224">
        <f>IF(BB7052="S",IF(AND(S7052&lt;&gt;"",R7052&lt;&gt;""),S7052-R7052,0),0)</f>
        <v>0</v>
      </c>
      <c r="AZ7052" s="224">
        <f>IF(BB7052="S",IF(Q7052="1. Aceitou o programa",IF(OR(X7052="Não se Aplica",X7052=""),IF(OR(W7052="Não se Aplica",W7052=""),0,W7052-V7052),AVERAGE(X7052-W7052,W7052-V7052)),0),0)</f>
        <v>0</v>
      </c>
      <c r="BA7052" s="224">
        <f>IF(BB7052="S",IF(AND(Q7052="1. Aceitou o programa",AH7052="Realizada"),IFERROR(IF(AG7052="",0,AG7052-R7052),0),0),0)</f>
        <v>0</v>
      </c>
      <c r="BB7052" s="224" t="str">
        <f>_xlfn.XLOOKUP(U7052,'Lista Suspensa'!$AA$20:$AA$23,'Lista Suspensa'!$AB$20:$AB$23,"N/A")</f>
        <v>S</v>
      </c>
    </row>
    <row r="7053" spans="1:54" ht="12" customHeight="1">
      <c r="A7053" s="148" t="s">
        <v>54</v>
      </c>
      <c r="B7053" s="162">
        <v>46181</v>
      </c>
      <c r="C7053" s="148" t="s">
        <v>297</v>
      </c>
      <c r="D7053" s="250" t="s">
        <v>175</v>
      </c>
      <c r="E7053" s="253" t="s">
        <v>11565</v>
      </c>
      <c r="F7053" s="247" t="s">
        <v>11610</v>
      </c>
      <c r="G7053" s="246"/>
      <c r="H7053" s="162"/>
      <c r="I7053" s="165"/>
      <c r="J7053" s="148"/>
      <c r="K7053" s="148"/>
      <c r="L7053" s="148"/>
      <c r="M7053" s="148"/>
      <c r="N7053" s="148"/>
      <c r="O7053" s="163"/>
      <c r="P7053" s="227" t="s">
        <v>60</v>
      </c>
      <c r="Q7053" s="228" t="s">
        <v>11497</v>
      </c>
      <c r="R7053" s="229"/>
      <c r="S7053" s="229"/>
      <c r="T7053" s="229" t="s">
        <v>11498</v>
      </c>
      <c r="U7053" s="229" t="s">
        <v>8212</v>
      </c>
      <c r="V7053" s="162"/>
      <c r="W7053" s="162"/>
      <c r="X7053" s="162"/>
      <c r="Y7053" s="166"/>
      <c r="Z7053" s="166"/>
      <c r="AA7053" s="148"/>
      <c r="AB7053" s="148"/>
      <c r="AC7053" s="182" t="e">
        <f t="shared" si="228"/>
        <v>#DIV/0!</v>
      </c>
      <c r="AD7053" s="153" t="e">
        <f t="shared" si="229"/>
        <v>#DIV/0!</v>
      </c>
      <c r="AE7053" s="163"/>
      <c r="AF7053" s="148"/>
      <c r="AG7053" s="162"/>
      <c r="AH7053" s="163"/>
      <c r="AI7053" s="167"/>
      <c r="AJ7053" s="148"/>
      <c r="AK7053" s="148"/>
      <c r="AL7053" s="148"/>
      <c r="AM7053" s="148"/>
      <c r="AN7053" s="148"/>
      <c r="AO7053" s="148"/>
      <c r="AP7053" s="148"/>
      <c r="AQ7053" s="148"/>
      <c r="AR7053" s="148"/>
      <c r="AS7053" s="224" t="s">
        <v>68</v>
      </c>
      <c r="AT7053" s="225" t="str">
        <f>MONTH(B7053)&amp;"/"&amp;YEAR(B7053)</f>
        <v>6/2026</v>
      </c>
      <c r="AU7053" s="225">
        <f>WEEKNUM(B7053)-WEEKNUM(EOMONTH(B7053,-1)+1)+1</f>
        <v>2</v>
      </c>
      <c r="AV7053" s="224" t="str">
        <f>MONTH(R7053)&amp;"/"&amp;YEAR(R7053)</f>
        <v>1/1900</v>
      </c>
      <c r="AW7053" s="224" t="e">
        <f>WEEKNUM(R7053)-WEEKNUM(EOMONTH(R7053,-1)+1)+1</f>
        <v>#NUM!</v>
      </c>
      <c r="AX7053" s="224">
        <f>IF(BB7053="S",IF(Q7053="1. Aceitou o programa",R7053-B7053,0),0)</f>
        <v>0</v>
      </c>
      <c r="AY7053" s="224">
        <f>IF(BB7053="S",IF(AND(S7053&lt;&gt;"",R7053&lt;&gt;""),S7053-R7053,0),0)</f>
        <v>0</v>
      </c>
      <c r="AZ7053" s="224">
        <f>IF(BB7053="S",IF(Q7053="1. Aceitou o programa",IF(OR(X7053="Não se Aplica",X7053=""),IF(OR(W7053="Não se Aplica",W7053=""),0,W7053-V7053),AVERAGE(X7053-W7053,W7053-V7053)),0),0)</f>
        <v>0</v>
      </c>
      <c r="BA7053" s="224">
        <f>IF(BB7053="S",IF(AND(Q7053="1. Aceitou o programa",AH7053="Realizada"),IFERROR(IF(AG7053="",0,AG7053-R7053),0),0),0)</f>
        <v>0</v>
      </c>
      <c r="BB7053" s="224" t="str">
        <f>_xlfn.XLOOKUP(U7053,'Lista Suspensa'!$AA$20:$AA$23,'Lista Suspensa'!$AB$20:$AB$23,"N/A")</f>
        <v>S</v>
      </c>
    </row>
    <row r="7054" spans="1:54" ht="12" customHeight="1">
      <c r="A7054" s="148" t="s">
        <v>54</v>
      </c>
      <c r="B7054" s="162">
        <v>46181</v>
      </c>
      <c r="C7054" s="148" t="s">
        <v>297</v>
      </c>
      <c r="D7054" s="250" t="s">
        <v>175</v>
      </c>
      <c r="E7054" s="253" t="s">
        <v>11565</v>
      </c>
      <c r="F7054" s="247" t="s">
        <v>11611</v>
      </c>
      <c r="G7054" s="246"/>
      <c r="H7054" s="162"/>
      <c r="I7054" s="165"/>
      <c r="J7054" s="148"/>
      <c r="K7054" s="148"/>
      <c r="L7054" s="148"/>
      <c r="M7054" s="148"/>
      <c r="N7054" s="148"/>
      <c r="O7054" s="163"/>
      <c r="P7054" s="227" t="s">
        <v>60</v>
      </c>
      <c r="Q7054" s="228" t="s">
        <v>11497</v>
      </c>
      <c r="R7054" s="229"/>
      <c r="S7054" s="229"/>
      <c r="T7054" s="229" t="s">
        <v>11498</v>
      </c>
      <c r="U7054" s="229" t="s">
        <v>8212</v>
      </c>
      <c r="V7054" s="162"/>
      <c r="W7054" s="162"/>
      <c r="X7054" s="162"/>
      <c r="Y7054" s="166"/>
      <c r="Z7054" s="166"/>
      <c r="AA7054" s="148"/>
      <c r="AB7054" s="148"/>
      <c r="AC7054" s="182" t="e">
        <f t="shared" si="228"/>
        <v>#DIV/0!</v>
      </c>
      <c r="AD7054" s="153" t="e">
        <f t="shared" si="229"/>
        <v>#DIV/0!</v>
      </c>
      <c r="AE7054" s="163"/>
      <c r="AF7054" s="148"/>
      <c r="AG7054" s="162"/>
      <c r="AH7054" s="163"/>
      <c r="AI7054" s="167"/>
      <c r="AJ7054" s="148"/>
      <c r="AK7054" s="148"/>
      <c r="AL7054" s="148"/>
      <c r="AM7054" s="148"/>
      <c r="AN7054" s="148"/>
      <c r="AO7054" s="148"/>
      <c r="AP7054" s="148"/>
      <c r="AQ7054" s="148"/>
      <c r="AR7054" s="148"/>
      <c r="AS7054" s="224" t="s">
        <v>68</v>
      </c>
      <c r="AT7054" s="225" t="str">
        <f>MONTH(B7054)&amp;"/"&amp;YEAR(B7054)</f>
        <v>6/2026</v>
      </c>
      <c r="AU7054" s="225">
        <f>WEEKNUM(B7054)-WEEKNUM(EOMONTH(B7054,-1)+1)+1</f>
        <v>2</v>
      </c>
      <c r="AV7054" s="224" t="str">
        <f>MONTH(R7054)&amp;"/"&amp;YEAR(R7054)</f>
        <v>1/1900</v>
      </c>
      <c r="AW7054" s="224" t="e">
        <f>WEEKNUM(R7054)-WEEKNUM(EOMONTH(R7054,-1)+1)+1</f>
        <v>#NUM!</v>
      </c>
      <c r="AX7054" s="224">
        <f>IF(BB7054="S",IF(Q7054="1. Aceitou o programa",R7054-B7054,0),0)</f>
        <v>0</v>
      </c>
      <c r="AY7054" s="224">
        <f>IF(BB7054="S",IF(AND(S7054&lt;&gt;"",R7054&lt;&gt;""),S7054-R7054,0),0)</f>
        <v>0</v>
      </c>
      <c r="AZ7054" s="224">
        <f>IF(BB7054="S",IF(Q7054="1. Aceitou o programa",IF(OR(X7054="Não se Aplica",X7054=""),IF(OR(W7054="Não se Aplica",W7054=""),0,W7054-V7054),AVERAGE(X7054-W7054,W7054-V7054)),0),0)</f>
        <v>0</v>
      </c>
      <c r="BA7054" s="224">
        <f>IF(BB7054="S",IF(AND(Q7054="1. Aceitou o programa",AH7054="Realizada"),IFERROR(IF(AG7054="",0,AG7054-R7054),0),0),0)</f>
        <v>0</v>
      </c>
      <c r="BB7054" s="224" t="str">
        <f>_xlfn.XLOOKUP(U7054,'Lista Suspensa'!$AA$20:$AA$23,'Lista Suspensa'!$AB$20:$AB$23,"N/A")</f>
        <v>S</v>
      </c>
    </row>
    <row r="7055" spans="1:54" ht="12" customHeight="1">
      <c r="A7055" s="148" t="s">
        <v>54</v>
      </c>
      <c r="B7055" s="162">
        <v>46181</v>
      </c>
      <c r="C7055" s="148" t="s">
        <v>297</v>
      </c>
      <c r="D7055" s="250" t="s">
        <v>175</v>
      </c>
      <c r="E7055" s="253" t="s">
        <v>11565</v>
      </c>
      <c r="F7055" s="247" t="s">
        <v>11612</v>
      </c>
      <c r="G7055" s="246"/>
      <c r="H7055" s="162"/>
      <c r="I7055" s="165"/>
      <c r="J7055" s="148"/>
      <c r="K7055" s="148"/>
      <c r="L7055" s="148"/>
      <c r="M7055" s="148"/>
      <c r="N7055" s="148"/>
      <c r="O7055" s="163"/>
      <c r="P7055" s="227" t="s">
        <v>60</v>
      </c>
      <c r="Q7055" s="228" t="s">
        <v>11497</v>
      </c>
      <c r="R7055" s="229"/>
      <c r="S7055" s="229"/>
      <c r="T7055" s="229" t="s">
        <v>11498</v>
      </c>
      <c r="U7055" s="229" t="s">
        <v>8212</v>
      </c>
      <c r="V7055" s="162"/>
      <c r="W7055" s="162"/>
      <c r="X7055" s="162"/>
      <c r="Y7055" s="166"/>
      <c r="Z7055" s="166"/>
      <c r="AA7055" s="148"/>
      <c r="AB7055" s="148"/>
      <c r="AC7055" s="182" t="e">
        <f t="shared" si="228"/>
        <v>#DIV/0!</v>
      </c>
      <c r="AD7055" s="153" t="e">
        <f t="shared" si="229"/>
        <v>#DIV/0!</v>
      </c>
      <c r="AE7055" s="163"/>
      <c r="AF7055" s="148"/>
      <c r="AG7055" s="162"/>
      <c r="AH7055" s="163"/>
      <c r="AI7055" s="167"/>
      <c r="AJ7055" s="148"/>
      <c r="AK7055" s="148"/>
      <c r="AL7055" s="148"/>
      <c r="AM7055" s="148"/>
      <c r="AN7055" s="148"/>
      <c r="AO7055" s="148"/>
      <c r="AP7055" s="148"/>
      <c r="AQ7055" s="148"/>
      <c r="AR7055" s="148"/>
      <c r="AS7055" s="224" t="s">
        <v>68</v>
      </c>
      <c r="AT7055" s="225" t="str">
        <f>MONTH(B7055)&amp;"/"&amp;YEAR(B7055)</f>
        <v>6/2026</v>
      </c>
      <c r="AU7055" s="225">
        <f>WEEKNUM(B7055)-WEEKNUM(EOMONTH(B7055,-1)+1)+1</f>
        <v>2</v>
      </c>
      <c r="AV7055" s="224" t="str">
        <f>MONTH(R7055)&amp;"/"&amp;YEAR(R7055)</f>
        <v>1/1900</v>
      </c>
      <c r="AW7055" s="224" t="e">
        <f>WEEKNUM(R7055)-WEEKNUM(EOMONTH(R7055,-1)+1)+1</f>
        <v>#NUM!</v>
      </c>
      <c r="AX7055" s="224">
        <f>IF(BB7055="S",IF(Q7055="1. Aceitou o programa",R7055-B7055,0),0)</f>
        <v>0</v>
      </c>
      <c r="AY7055" s="224">
        <f>IF(BB7055="S",IF(AND(S7055&lt;&gt;"",R7055&lt;&gt;""),S7055-R7055,0),0)</f>
        <v>0</v>
      </c>
      <c r="AZ7055" s="224">
        <f>IF(BB7055="S",IF(Q7055="1. Aceitou o programa",IF(OR(X7055="Não se Aplica",X7055=""),IF(OR(W7055="Não se Aplica",W7055=""),0,W7055-V7055),AVERAGE(X7055-W7055,W7055-V7055)),0),0)</f>
        <v>0</v>
      </c>
      <c r="BA7055" s="224">
        <f>IF(BB7055="S",IF(AND(Q7055="1. Aceitou o programa",AH7055="Realizada"),IFERROR(IF(AG7055="",0,AG7055-R7055),0),0),0)</f>
        <v>0</v>
      </c>
      <c r="BB7055" s="224" t="str">
        <f>_xlfn.XLOOKUP(U7055,'Lista Suspensa'!$AA$20:$AA$23,'Lista Suspensa'!$AB$20:$AB$23,"N/A")</f>
        <v>S</v>
      </c>
    </row>
    <row r="7056" spans="1:54" ht="12" customHeight="1">
      <c r="A7056" s="148" t="s">
        <v>54</v>
      </c>
      <c r="B7056" s="162">
        <v>46181</v>
      </c>
      <c r="C7056" s="148" t="s">
        <v>297</v>
      </c>
      <c r="D7056" s="250" t="s">
        <v>175</v>
      </c>
      <c r="E7056" s="253" t="s">
        <v>11565</v>
      </c>
      <c r="F7056" s="247" t="s">
        <v>11613</v>
      </c>
      <c r="G7056" s="246"/>
      <c r="H7056" s="162"/>
      <c r="I7056" s="165"/>
      <c r="J7056" s="148"/>
      <c r="K7056" s="148"/>
      <c r="L7056" s="148"/>
      <c r="M7056" s="148"/>
      <c r="N7056" s="148"/>
      <c r="O7056" s="163"/>
      <c r="P7056" s="227" t="s">
        <v>60</v>
      </c>
      <c r="Q7056" s="228" t="s">
        <v>11497</v>
      </c>
      <c r="R7056" s="229"/>
      <c r="S7056" s="229"/>
      <c r="T7056" s="229" t="s">
        <v>11498</v>
      </c>
      <c r="U7056" s="229" t="s">
        <v>8212</v>
      </c>
      <c r="V7056" s="162"/>
      <c r="W7056" s="162"/>
      <c r="X7056" s="162"/>
      <c r="Y7056" s="166"/>
      <c r="Z7056" s="166"/>
      <c r="AA7056" s="148"/>
      <c r="AB7056" s="148"/>
      <c r="AC7056" s="182" t="e">
        <f t="shared" si="228"/>
        <v>#DIV/0!</v>
      </c>
      <c r="AD7056" s="153" t="e">
        <f t="shared" si="229"/>
        <v>#DIV/0!</v>
      </c>
      <c r="AE7056" s="163"/>
      <c r="AF7056" s="148"/>
      <c r="AG7056" s="162"/>
      <c r="AH7056" s="163"/>
      <c r="AI7056" s="167"/>
      <c r="AJ7056" s="148"/>
      <c r="AK7056" s="148"/>
      <c r="AL7056" s="148"/>
      <c r="AM7056" s="148"/>
      <c r="AN7056" s="148"/>
      <c r="AO7056" s="148"/>
      <c r="AP7056" s="148"/>
      <c r="AQ7056" s="148"/>
      <c r="AR7056" s="148"/>
      <c r="AS7056" s="224" t="s">
        <v>68</v>
      </c>
      <c r="AT7056" s="225" t="str">
        <f>MONTH(B7056)&amp;"/"&amp;YEAR(B7056)</f>
        <v>6/2026</v>
      </c>
      <c r="AU7056" s="225">
        <f>WEEKNUM(B7056)-WEEKNUM(EOMONTH(B7056,-1)+1)+1</f>
        <v>2</v>
      </c>
      <c r="AV7056" s="224" t="str">
        <f>MONTH(R7056)&amp;"/"&amp;YEAR(R7056)</f>
        <v>1/1900</v>
      </c>
      <c r="AW7056" s="224" t="e">
        <f>WEEKNUM(R7056)-WEEKNUM(EOMONTH(R7056,-1)+1)+1</f>
        <v>#NUM!</v>
      </c>
      <c r="AX7056" s="224">
        <f>IF(BB7056="S",IF(Q7056="1. Aceitou o programa",R7056-B7056,0),0)</f>
        <v>0</v>
      </c>
      <c r="AY7056" s="224">
        <f>IF(BB7056="S",IF(AND(S7056&lt;&gt;"",R7056&lt;&gt;""),S7056-R7056,0),0)</f>
        <v>0</v>
      </c>
      <c r="AZ7056" s="224">
        <f>IF(BB7056="S",IF(Q7056="1. Aceitou o programa",IF(OR(X7056="Não se Aplica",X7056=""),IF(OR(W7056="Não se Aplica",W7056=""),0,W7056-V7056),AVERAGE(X7056-W7056,W7056-V7056)),0),0)</f>
        <v>0</v>
      </c>
      <c r="BA7056" s="224">
        <f>IF(BB7056="S",IF(AND(Q7056="1. Aceitou o programa",AH7056="Realizada"),IFERROR(IF(AG7056="",0,AG7056-R7056),0),0),0)</f>
        <v>0</v>
      </c>
      <c r="BB7056" s="224" t="str">
        <f>_xlfn.XLOOKUP(U7056,'Lista Suspensa'!$AA$20:$AA$23,'Lista Suspensa'!$AB$20:$AB$23,"N/A")</f>
        <v>S</v>
      </c>
    </row>
    <row r="7057" spans="1:54" ht="12" customHeight="1">
      <c r="A7057" s="148" t="s">
        <v>54</v>
      </c>
      <c r="B7057" s="162">
        <v>46181</v>
      </c>
      <c r="C7057" s="148" t="s">
        <v>297</v>
      </c>
      <c r="D7057" s="250" t="s">
        <v>175</v>
      </c>
      <c r="E7057" s="253" t="s">
        <v>11565</v>
      </c>
      <c r="F7057" s="247" t="s">
        <v>11614</v>
      </c>
      <c r="G7057" s="246"/>
      <c r="H7057" s="162"/>
      <c r="I7057" s="165"/>
      <c r="J7057" s="148"/>
      <c r="K7057" s="148"/>
      <c r="L7057" s="148"/>
      <c r="M7057" s="148"/>
      <c r="N7057" s="148"/>
      <c r="O7057" s="163"/>
      <c r="P7057" s="227" t="s">
        <v>60</v>
      </c>
      <c r="Q7057" s="228" t="s">
        <v>11497</v>
      </c>
      <c r="R7057" s="229"/>
      <c r="S7057" s="229"/>
      <c r="T7057" s="229" t="s">
        <v>11498</v>
      </c>
      <c r="U7057" s="229" t="s">
        <v>8212</v>
      </c>
      <c r="V7057" s="162"/>
      <c r="W7057" s="162"/>
      <c r="X7057" s="162"/>
      <c r="Y7057" s="166"/>
      <c r="Z7057" s="166"/>
      <c r="AA7057" s="148"/>
      <c r="AB7057" s="148"/>
      <c r="AC7057" s="182" t="e">
        <f t="shared" si="228"/>
        <v>#DIV/0!</v>
      </c>
      <c r="AD7057" s="153" t="e">
        <f t="shared" si="229"/>
        <v>#DIV/0!</v>
      </c>
      <c r="AE7057" s="163"/>
      <c r="AF7057" s="148"/>
      <c r="AG7057" s="162"/>
      <c r="AH7057" s="163"/>
      <c r="AI7057" s="167"/>
      <c r="AJ7057" s="148"/>
      <c r="AK7057" s="148"/>
      <c r="AL7057" s="148"/>
      <c r="AM7057" s="148"/>
      <c r="AN7057" s="148"/>
      <c r="AO7057" s="148"/>
      <c r="AP7057" s="148"/>
      <c r="AQ7057" s="148"/>
      <c r="AR7057" s="148"/>
      <c r="AS7057" s="224" t="s">
        <v>68</v>
      </c>
      <c r="AT7057" s="225" t="str">
        <f>MONTH(B7057)&amp;"/"&amp;YEAR(B7057)</f>
        <v>6/2026</v>
      </c>
      <c r="AU7057" s="225">
        <f>WEEKNUM(B7057)-WEEKNUM(EOMONTH(B7057,-1)+1)+1</f>
        <v>2</v>
      </c>
      <c r="AV7057" s="224" t="str">
        <f>MONTH(R7057)&amp;"/"&amp;YEAR(R7057)</f>
        <v>1/1900</v>
      </c>
      <c r="AW7057" s="224" t="e">
        <f>WEEKNUM(R7057)-WEEKNUM(EOMONTH(R7057,-1)+1)+1</f>
        <v>#NUM!</v>
      </c>
      <c r="AX7057" s="224">
        <f>IF(BB7057="S",IF(Q7057="1. Aceitou o programa",R7057-B7057,0),0)</f>
        <v>0</v>
      </c>
      <c r="AY7057" s="224">
        <f>IF(BB7057="S",IF(AND(S7057&lt;&gt;"",R7057&lt;&gt;""),S7057-R7057,0),0)</f>
        <v>0</v>
      </c>
      <c r="AZ7057" s="224">
        <f>IF(BB7057="S",IF(Q7057="1. Aceitou o programa",IF(OR(X7057="Não se Aplica",X7057=""),IF(OR(W7057="Não se Aplica",W7057=""),0,W7057-V7057),AVERAGE(X7057-W7057,W7057-V7057)),0),0)</f>
        <v>0</v>
      </c>
      <c r="BA7057" s="224">
        <f>IF(BB7057="S",IF(AND(Q7057="1. Aceitou o programa",AH7057="Realizada"),IFERROR(IF(AG7057="",0,AG7057-R7057),0),0),0)</f>
        <v>0</v>
      </c>
      <c r="BB7057" s="224" t="str">
        <f>_xlfn.XLOOKUP(U7057,'Lista Suspensa'!$AA$20:$AA$23,'Lista Suspensa'!$AB$20:$AB$23,"N/A")</f>
        <v>S</v>
      </c>
    </row>
    <row r="7058" spans="1:54" ht="12" customHeight="1">
      <c r="A7058" s="148" t="s">
        <v>54</v>
      </c>
      <c r="B7058" s="162">
        <v>46181</v>
      </c>
      <c r="C7058" s="148" t="s">
        <v>297</v>
      </c>
      <c r="D7058" s="250" t="s">
        <v>175</v>
      </c>
      <c r="E7058" s="253" t="s">
        <v>11565</v>
      </c>
      <c r="F7058" s="247" t="s">
        <v>11615</v>
      </c>
      <c r="G7058" s="246"/>
      <c r="H7058" s="162"/>
      <c r="I7058" s="165"/>
      <c r="J7058" s="148"/>
      <c r="K7058" s="148"/>
      <c r="L7058" s="148"/>
      <c r="M7058" s="148"/>
      <c r="N7058" s="148"/>
      <c r="O7058" s="163"/>
      <c r="P7058" s="227" t="s">
        <v>60</v>
      </c>
      <c r="Q7058" s="228" t="s">
        <v>11497</v>
      </c>
      <c r="R7058" s="229"/>
      <c r="S7058" s="229"/>
      <c r="T7058" s="229" t="s">
        <v>11498</v>
      </c>
      <c r="U7058" s="229" t="s">
        <v>8212</v>
      </c>
      <c r="V7058" s="162"/>
      <c r="W7058" s="162"/>
      <c r="X7058" s="162"/>
      <c r="Y7058" s="166"/>
      <c r="Z7058" s="166"/>
      <c r="AA7058" s="148"/>
      <c r="AB7058" s="148"/>
      <c r="AC7058" s="182" t="e">
        <f t="shared" si="228"/>
        <v>#DIV/0!</v>
      </c>
      <c r="AD7058" s="153" t="e">
        <f t="shared" si="229"/>
        <v>#DIV/0!</v>
      </c>
      <c r="AE7058" s="163"/>
      <c r="AF7058" s="148"/>
      <c r="AG7058" s="162"/>
      <c r="AH7058" s="163"/>
      <c r="AI7058" s="167"/>
      <c r="AJ7058" s="148"/>
      <c r="AK7058" s="148"/>
      <c r="AL7058" s="148"/>
      <c r="AM7058" s="148"/>
      <c r="AN7058" s="148"/>
      <c r="AO7058" s="148"/>
      <c r="AP7058" s="148"/>
      <c r="AQ7058" s="148"/>
      <c r="AR7058" s="148"/>
      <c r="AS7058" s="224" t="s">
        <v>68</v>
      </c>
      <c r="AT7058" s="225" t="str">
        <f>MONTH(B7058)&amp;"/"&amp;YEAR(B7058)</f>
        <v>6/2026</v>
      </c>
      <c r="AU7058" s="225">
        <f>WEEKNUM(B7058)-WEEKNUM(EOMONTH(B7058,-1)+1)+1</f>
        <v>2</v>
      </c>
      <c r="AV7058" s="224" t="str">
        <f>MONTH(R7058)&amp;"/"&amp;YEAR(R7058)</f>
        <v>1/1900</v>
      </c>
      <c r="AW7058" s="224" t="e">
        <f>WEEKNUM(R7058)-WEEKNUM(EOMONTH(R7058,-1)+1)+1</f>
        <v>#NUM!</v>
      </c>
      <c r="AX7058" s="224">
        <f>IF(BB7058="S",IF(Q7058="1. Aceitou o programa",R7058-B7058,0),0)</f>
        <v>0</v>
      </c>
      <c r="AY7058" s="224">
        <f>IF(BB7058="S",IF(AND(S7058&lt;&gt;"",R7058&lt;&gt;""),S7058-R7058,0),0)</f>
        <v>0</v>
      </c>
      <c r="AZ7058" s="224">
        <f>IF(BB7058="S",IF(Q7058="1. Aceitou o programa",IF(OR(X7058="Não se Aplica",X7058=""),IF(OR(W7058="Não se Aplica",W7058=""),0,W7058-V7058),AVERAGE(X7058-W7058,W7058-V7058)),0),0)</f>
        <v>0</v>
      </c>
      <c r="BA7058" s="224">
        <f>IF(BB7058="S",IF(AND(Q7058="1. Aceitou o programa",AH7058="Realizada"),IFERROR(IF(AG7058="",0,AG7058-R7058),0),0),0)</f>
        <v>0</v>
      </c>
      <c r="BB7058" s="224" t="str">
        <f>_xlfn.XLOOKUP(U7058,'Lista Suspensa'!$AA$20:$AA$23,'Lista Suspensa'!$AB$20:$AB$23,"N/A")</f>
        <v>S</v>
      </c>
    </row>
    <row r="7059" spans="1:54" ht="12" customHeight="1">
      <c r="A7059" s="148" t="s">
        <v>54</v>
      </c>
      <c r="B7059" s="162">
        <v>46181</v>
      </c>
      <c r="C7059" s="148" t="s">
        <v>297</v>
      </c>
      <c r="D7059" s="250" t="s">
        <v>175</v>
      </c>
      <c r="E7059" s="253" t="s">
        <v>11565</v>
      </c>
      <c r="F7059" s="247" t="s">
        <v>11616</v>
      </c>
      <c r="G7059" s="246"/>
      <c r="H7059" s="162"/>
      <c r="I7059" s="165"/>
      <c r="J7059" s="148"/>
      <c r="K7059" s="148"/>
      <c r="L7059" s="148"/>
      <c r="M7059" s="148"/>
      <c r="N7059" s="148"/>
      <c r="O7059" s="163"/>
      <c r="P7059" s="227" t="s">
        <v>60</v>
      </c>
      <c r="Q7059" s="228" t="s">
        <v>11497</v>
      </c>
      <c r="R7059" s="229"/>
      <c r="S7059" s="229"/>
      <c r="T7059" s="229" t="s">
        <v>11498</v>
      </c>
      <c r="U7059" s="229" t="s">
        <v>8212</v>
      </c>
      <c r="V7059" s="162"/>
      <c r="W7059" s="162"/>
      <c r="X7059" s="162"/>
      <c r="Y7059" s="166"/>
      <c r="Z7059" s="166"/>
      <c r="AA7059" s="148"/>
      <c r="AB7059" s="148"/>
      <c r="AC7059" s="182" t="e">
        <f t="shared" si="228"/>
        <v>#DIV/0!</v>
      </c>
      <c r="AD7059" s="153" t="e">
        <f t="shared" si="229"/>
        <v>#DIV/0!</v>
      </c>
      <c r="AE7059" s="163"/>
      <c r="AF7059" s="148"/>
      <c r="AG7059" s="162"/>
      <c r="AH7059" s="163"/>
      <c r="AI7059" s="167"/>
      <c r="AJ7059" s="148"/>
      <c r="AK7059" s="148"/>
      <c r="AL7059" s="148"/>
      <c r="AM7059" s="148"/>
      <c r="AN7059" s="148"/>
      <c r="AO7059" s="148"/>
      <c r="AP7059" s="148"/>
      <c r="AQ7059" s="148"/>
      <c r="AR7059" s="148"/>
      <c r="AS7059" s="224" t="s">
        <v>68</v>
      </c>
      <c r="AT7059" s="225" t="str">
        <f>MONTH(B7059)&amp;"/"&amp;YEAR(B7059)</f>
        <v>6/2026</v>
      </c>
      <c r="AU7059" s="225">
        <f>WEEKNUM(B7059)-WEEKNUM(EOMONTH(B7059,-1)+1)+1</f>
        <v>2</v>
      </c>
      <c r="AV7059" s="224" t="str">
        <f>MONTH(R7059)&amp;"/"&amp;YEAR(R7059)</f>
        <v>1/1900</v>
      </c>
      <c r="AW7059" s="224" t="e">
        <f>WEEKNUM(R7059)-WEEKNUM(EOMONTH(R7059,-1)+1)+1</f>
        <v>#NUM!</v>
      </c>
      <c r="AX7059" s="224">
        <f>IF(BB7059="S",IF(Q7059="1. Aceitou o programa",R7059-B7059,0),0)</f>
        <v>0</v>
      </c>
      <c r="AY7059" s="224">
        <f>IF(BB7059="S",IF(AND(S7059&lt;&gt;"",R7059&lt;&gt;""),S7059-R7059,0),0)</f>
        <v>0</v>
      </c>
      <c r="AZ7059" s="224">
        <f>IF(BB7059="S",IF(Q7059="1. Aceitou o programa",IF(OR(X7059="Não se Aplica",X7059=""),IF(OR(W7059="Não se Aplica",W7059=""),0,W7059-V7059),AVERAGE(X7059-W7059,W7059-V7059)),0),0)</f>
        <v>0</v>
      </c>
      <c r="BA7059" s="224">
        <f>IF(BB7059="S",IF(AND(Q7059="1. Aceitou o programa",AH7059="Realizada"),IFERROR(IF(AG7059="",0,AG7059-R7059),0),0),0)</f>
        <v>0</v>
      </c>
      <c r="BB7059" s="224" t="str">
        <f>_xlfn.XLOOKUP(U7059,'Lista Suspensa'!$AA$20:$AA$23,'Lista Suspensa'!$AB$20:$AB$23,"N/A")</f>
        <v>S</v>
      </c>
    </row>
    <row r="7060" spans="1:54" ht="12" customHeight="1">
      <c r="A7060" s="148" t="s">
        <v>54</v>
      </c>
      <c r="B7060" s="162">
        <v>46181</v>
      </c>
      <c r="C7060" s="148" t="s">
        <v>297</v>
      </c>
      <c r="D7060" s="250" t="s">
        <v>175</v>
      </c>
      <c r="E7060" s="253" t="s">
        <v>11565</v>
      </c>
      <c r="F7060" s="247" t="s">
        <v>11617</v>
      </c>
      <c r="G7060" s="246"/>
      <c r="H7060" s="162"/>
      <c r="I7060" s="165"/>
      <c r="J7060" s="148"/>
      <c r="K7060" s="148"/>
      <c r="L7060" s="148"/>
      <c r="M7060" s="148"/>
      <c r="N7060" s="148"/>
      <c r="O7060" s="163"/>
      <c r="P7060" s="227" t="s">
        <v>60</v>
      </c>
      <c r="Q7060" s="228" t="s">
        <v>11497</v>
      </c>
      <c r="R7060" s="229"/>
      <c r="S7060" s="229"/>
      <c r="T7060" s="229" t="s">
        <v>11498</v>
      </c>
      <c r="U7060" s="229" t="s">
        <v>8212</v>
      </c>
      <c r="V7060" s="162"/>
      <c r="W7060" s="162"/>
      <c r="X7060" s="162"/>
      <c r="Y7060" s="166"/>
      <c r="Z7060" s="166"/>
      <c r="AA7060" s="148"/>
      <c r="AB7060" s="148"/>
      <c r="AC7060" s="182" t="e">
        <f t="shared" si="228"/>
        <v>#DIV/0!</v>
      </c>
      <c r="AD7060" s="153" t="e">
        <f t="shared" si="229"/>
        <v>#DIV/0!</v>
      </c>
      <c r="AE7060" s="163"/>
      <c r="AF7060" s="148"/>
      <c r="AG7060" s="162"/>
      <c r="AH7060" s="163"/>
      <c r="AI7060" s="167"/>
      <c r="AJ7060" s="148"/>
      <c r="AK7060" s="148"/>
      <c r="AL7060" s="148"/>
      <c r="AM7060" s="148"/>
      <c r="AN7060" s="148"/>
      <c r="AO7060" s="148"/>
      <c r="AP7060" s="148"/>
      <c r="AQ7060" s="148"/>
      <c r="AR7060" s="148"/>
      <c r="AS7060" s="224" t="s">
        <v>68</v>
      </c>
      <c r="AT7060" s="225" t="str">
        <f>MONTH(B7060)&amp;"/"&amp;YEAR(B7060)</f>
        <v>6/2026</v>
      </c>
      <c r="AU7060" s="225">
        <f>WEEKNUM(B7060)-WEEKNUM(EOMONTH(B7060,-1)+1)+1</f>
        <v>2</v>
      </c>
      <c r="AV7060" s="224" t="str">
        <f>MONTH(R7060)&amp;"/"&amp;YEAR(R7060)</f>
        <v>1/1900</v>
      </c>
      <c r="AW7060" s="224" t="e">
        <f>WEEKNUM(R7060)-WEEKNUM(EOMONTH(R7060,-1)+1)+1</f>
        <v>#NUM!</v>
      </c>
      <c r="AX7060" s="224">
        <f>IF(BB7060="S",IF(Q7060="1. Aceitou o programa",R7060-B7060,0),0)</f>
        <v>0</v>
      </c>
      <c r="AY7060" s="224">
        <f>IF(BB7060="S",IF(AND(S7060&lt;&gt;"",R7060&lt;&gt;""),S7060-R7060,0),0)</f>
        <v>0</v>
      </c>
      <c r="AZ7060" s="224">
        <f>IF(BB7060="S",IF(Q7060="1. Aceitou o programa",IF(OR(X7060="Não se Aplica",X7060=""),IF(OR(W7060="Não se Aplica",W7060=""),0,W7060-V7060),AVERAGE(X7060-W7060,W7060-V7060)),0),0)</f>
        <v>0</v>
      </c>
      <c r="BA7060" s="224">
        <f>IF(BB7060="S",IF(AND(Q7060="1. Aceitou o programa",AH7060="Realizada"),IFERROR(IF(AG7060="",0,AG7060-R7060),0),0),0)</f>
        <v>0</v>
      </c>
      <c r="BB7060" s="224" t="str">
        <f>_xlfn.XLOOKUP(U7060,'Lista Suspensa'!$AA$20:$AA$23,'Lista Suspensa'!$AB$20:$AB$23,"N/A")</f>
        <v>S</v>
      </c>
    </row>
    <row r="7061" spans="1:54" ht="12" customHeight="1">
      <c r="A7061" s="148" t="s">
        <v>54</v>
      </c>
      <c r="B7061" s="162">
        <v>46181</v>
      </c>
      <c r="C7061" s="148" t="s">
        <v>297</v>
      </c>
      <c r="D7061" s="250" t="s">
        <v>175</v>
      </c>
      <c r="E7061" s="253" t="s">
        <v>11565</v>
      </c>
      <c r="F7061" s="247" t="s">
        <v>11618</v>
      </c>
      <c r="G7061" s="246"/>
      <c r="H7061" s="162"/>
      <c r="I7061" s="165"/>
      <c r="J7061" s="148"/>
      <c r="K7061" s="148"/>
      <c r="L7061" s="148"/>
      <c r="M7061" s="148"/>
      <c r="N7061" s="148"/>
      <c r="O7061" s="163"/>
      <c r="P7061" s="227" t="s">
        <v>60</v>
      </c>
      <c r="Q7061" s="228" t="s">
        <v>11497</v>
      </c>
      <c r="R7061" s="229"/>
      <c r="S7061" s="229"/>
      <c r="T7061" s="229" t="s">
        <v>11498</v>
      </c>
      <c r="U7061" s="229" t="s">
        <v>8212</v>
      </c>
      <c r="V7061" s="162"/>
      <c r="W7061" s="162"/>
      <c r="X7061" s="162"/>
      <c r="Y7061" s="166"/>
      <c r="Z7061" s="166"/>
      <c r="AA7061" s="148"/>
      <c r="AB7061" s="148"/>
      <c r="AC7061" s="182" t="e">
        <f t="shared" si="228"/>
        <v>#DIV/0!</v>
      </c>
      <c r="AD7061" s="153" t="e">
        <f t="shared" si="229"/>
        <v>#DIV/0!</v>
      </c>
      <c r="AE7061" s="163"/>
      <c r="AF7061" s="148"/>
      <c r="AG7061" s="162"/>
      <c r="AH7061" s="163"/>
      <c r="AI7061" s="167"/>
      <c r="AJ7061" s="148"/>
      <c r="AK7061" s="148"/>
      <c r="AL7061" s="148"/>
      <c r="AM7061" s="148"/>
      <c r="AN7061" s="148"/>
      <c r="AO7061" s="148"/>
      <c r="AP7061" s="148"/>
      <c r="AQ7061" s="148"/>
      <c r="AR7061" s="148"/>
      <c r="AS7061" s="224" t="s">
        <v>68</v>
      </c>
      <c r="AT7061" s="225" t="str">
        <f>MONTH(B7061)&amp;"/"&amp;YEAR(B7061)</f>
        <v>6/2026</v>
      </c>
      <c r="AU7061" s="225">
        <f>WEEKNUM(B7061)-WEEKNUM(EOMONTH(B7061,-1)+1)+1</f>
        <v>2</v>
      </c>
      <c r="AV7061" s="224" t="str">
        <f>MONTH(R7061)&amp;"/"&amp;YEAR(R7061)</f>
        <v>1/1900</v>
      </c>
      <c r="AW7061" s="224" t="e">
        <f>WEEKNUM(R7061)-WEEKNUM(EOMONTH(R7061,-1)+1)+1</f>
        <v>#NUM!</v>
      </c>
      <c r="AX7061" s="224">
        <f>IF(BB7061="S",IF(Q7061="1. Aceitou o programa",R7061-B7061,0),0)</f>
        <v>0</v>
      </c>
      <c r="AY7061" s="224">
        <f>IF(BB7061="S",IF(AND(S7061&lt;&gt;"",R7061&lt;&gt;""),S7061-R7061,0),0)</f>
        <v>0</v>
      </c>
      <c r="AZ7061" s="224">
        <f>IF(BB7061="S",IF(Q7061="1. Aceitou o programa",IF(OR(X7061="Não se Aplica",X7061=""),IF(OR(W7061="Não se Aplica",W7061=""),0,W7061-V7061),AVERAGE(X7061-W7061,W7061-V7061)),0),0)</f>
        <v>0</v>
      </c>
      <c r="BA7061" s="224">
        <f>IF(BB7061="S",IF(AND(Q7061="1. Aceitou o programa",AH7061="Realizada"),IFERROR(IF(AG7061="",0,AG7061-R7061),0),0),0)</f>
        <v>0</v>
      </c>
      <c r="BB7061" s="224" t="str">
        <f>_xlfn.XLOOKUP(U7061,'Lista Suspensa'!$AA$20:$AA$23,'Lista Suspensa'!$AB$20:$AB$23,"N/A")</f>
        <v>S</v>
      </c>
    </row>
    <row r="7062" spans="1:54" ht="12" customHeight="1">
      <c r="A7062" s="148" t="s">
        <v>54</v>
      </c>
      <c r="B7062" s="162">
        <v>46181</v>
      </c>
      <c r="C7062" s="148" t="s">
        <v>297</v>
      </c>
      <c r="D7062" s="250" t="s">
        <v>175</v>
      </c>
      <c r="E7062" s="253" t="s">
        <v>11565</v>
      </c>
      <c r="F7062" s="247" t="s">
        <v>11619</v>
      </c>
      <c r="G7062" s="246"/>
      <c r="H7062" s="162"/>
      <c r="I7062" s="165"/>
      <c r="J7062" s="148"/>
      <c r="K7062" s="148"/>
      <c r="L7062" s="148"/>
      <c r="M7062" s="148"/>
      <c r="N7062" s="148"/>
      <c r="O7062" s="163"/>
      <c r="P7062" s="227" t="s">
        <v>60</v>
      </c>
      <c r="Q7062" s="228" t="s">
        <v>11497</v>
      </c>
      <c r="R7062" s="229"/>
      <c r="S7062" s="229"/>
      <c r="T7062" s="229" t="s">
        <v>11498</v>
      </c>
      <c r="U7062" s="229" t="s">
        <v>8212</v>
      </c>
      <c r="V7062" s="162"/>
      <c r="W7062" s="162"/>
      <c r="X7062" s="162"/>
      <c r="Y7062" s="166"/>
      <c r="Z7062" s="166"/>
      <c r="AA7062" s="148"/>
      <c r="AB7062" s="148"/>
      <c r="AC7062" s="182" t="e">
        <f t="shared" ref="AC7062:AC7065" si="230">SUM(AA7062/(AB7062^2))</f>
        <v>#DIV/0!</v>
      </c>
      <c r="AD7062" s="153" t="e">
        <f t="shared" ref="AD7062:AD7065" si="231">IF(AC7062&lt;18.5,"ABAIXO DO PESO",
(IF(AC7062&lt;=24.9,"PESO NORMAL",
(IF(AC7062&lt;=29.9,"SOBREPESO",
(IF(AC7062&lt;=34.9,"OBESIDADE I",
(IF(AC7062&lt;=39.9,"OBESIDADE II",
(IF(AC7062&lt;=999,"OBESIDADE III","VAZIO")))))))))))</f>
        <v>#DIV/0!</v>
      </c>
      <c r="AE7062" s="163"/>
      <c r="AF7062" s="148"/>
      <c r="AG7062" s="162"/>
      <c r="AH7062" s="163"/>
      <c r="AI7062" s="167"/>
      <c r="AJ7062" s="148"/>
      <c r="AK7062" s="148"/>
      <c r="AL7062" s="148"/>
      <c r="AM7062" s="148"/>
      <c r="AN7062" s="148"/>
      <c r="AO7062" s="148"/>
      <c r="AP7062" s="148"/>
      <c r="AQ7062" s="148"/>
      <c r="AR7062" s="148"/>
      <c r="AS7062" s="224" t="s">
        <v>68</v>
      </c>
      <c r="AT7062" s="225" t="str">
        <f>MONTH(B7062)&amp;"/"&amp;YEAR(B7062)</f>
        <v>6/2026</v>
      </c>
      <c r="AU7062" s="225">
        <f>WEEKNUM(B7062)-WEEKNUM(EOMONTH(B7062,-1)+1)+1</f>
        <v>2</v>
      </c>
      <c r="AV7062" s="224" t="str">
        <f>MONTH(R7062)&amp;"/"&amp;YEAR(R7062)</f>
        <v>1/1900</v>
      </c>
      <c r="AW7062" s="224" t="e">
        <f>WEEKNUM(R7062)-WEEKNUM(EOMONTH(R7062,-1)+1)+1</f>
        <v>#NUM!</v>
      </c>
      <c r="AX7062" s="224">
        <f>IF(BB7062="S",IF(Q7062="1. Aceitou o programa",R7062-B7062,0),0)</f>
        <v>0</v>
      </c>
      <c r="AY7062" s="224">
        <f>IF(BB7062="S",IF(AND(S7062&lt;&gt;"",R7062&lt;&gt;""),S7062-R7062,0),0)</f>
        <v>0</v>
      </c>
      <c r="AZ7062" s="224">
        <f>IF(BB7062="S",IF(Q7062="1. Aceitou o programa",IF(OR(X7062="Não se Aplica",X7062=""),IF(OR(W7062="Não se Aplica",W7062=""),0,W7062-V7062),AVERAGE(X7062-W7062,W7062-V7062)),0),0)</f>
        <v>0</v>
      </c>
      <c r="BA7062" s="224">
        <f>IF(BB7062="S",IF(AND(Q7062="1. Aceitou o programa",AH7062="Realizada"),IFERROR(IF(AG7062="",0,AG7062-R7062),0),0),0)</f>
        <v>0</v>
      </c>
      <c r="BB7062" s="224" t="str">
        <f>_xlfn.XLOOKUP(U7062,'Lista Suspensa'!$AA$20:$AA$23,'Lista Suspensa'!$AB$20:$AB$23,"N/A")</f>
        <v>S</v>
      </c>
    </row>
    <row r="7063" spans="1:54" ht="12" customHeight="1">
      <c r="A7063" s="148" t="s">
        <v>54</v>
      </c>
      <c r="B7063" s="162">
        <v>46181</v>
      </c>
      <c r="C7063" s="148" t="s">
        <v>297</v>
      </c>
      <c r="D7063" s="250" t="s">
        <v>175</v>
      </c>
      <c r="E7063" s="253" t="s">
        <v>11565</v>
      </c>
      <c r="F7063" s="247" t="s">
        <v>11620</v>
      </c>
      <c r="G7063" s="246"/>
      <c r="H7063" s="162"/>
      <c r="I7063" s="165"/>
      <c r="J7063" s="148"/>
      <c r="K7063" s="148"/>
      <c r="L7063" s="148"/>
      <c r="M7063" s="148"/>
      <c r="N7063" s="148"/>
      <c r="O7063" s="163"/>
      <c r="P7063" s="227" t="s">
        <v>60</v>
      </c>
      <c r="Q7063" s="228" t="s">
        <v>11497</v>
      </c>
      <c r="R7063" s="229"/>
      <c r="S7063" s="229"/>
      <c r="T7063" s="229" t="s">
        <v>11498</v>
      </c>
      <c r="U7063" s="229" t="s">
        <v>8212</v>
      </c>
      <c r="V7063" s="162"/>
      <c r="W7063" s="162"/>
      <c r="X7063" s="162"/>
      <c r="Y7063" s="166"/>
      <c r="Z7063" s="166"/>
      <c r="AA7063" s="148"/>
      <c r="AB7063" s="148"/>
      <c r="AC7063" s="182" t="e">
        <f t="shared" si="230"/>
        <v>#DIV/0!</v>
      </c>
      <c r="AD7063" s="153" t="e">
        <f t="shared" si="231"/>
        <v>#DIV/0!</v>
      </c>
      <c r="AE7063" s="163"/>
      <c r="AF7063" s="148"/>
      <c r="AG7063" s="162"/>
      <c r="AH7063" s="163"/>
      <c r="AI7063" s="167"/>
      <c r="AJ7063" s="148"/>
      <c r="AK7063" s="148"/>
      <c r="AL7063" s="148"/>
      <c r="AM7063" s="148"/>
      <c r="AN7063" s="148"/>
      <c r="AO7063" s="148"/>
      <c r="AP7063" s="148"/>
      <c r="AQ7063" s="148"/>
      <c r="AR7063" s="148"/>
      <c r="AS7063" s="224" t="s">
        <v>68</v>
      </c>
      <c r="AT7063" s="225" t="str">
        <f>MONTH(B7063)&amp;"/"&amp;YEAR(B7063)</f>
        <v>6/2026</v>
      </c>
      <c r="AU7063" s="225">
        <f>WEEKNUM(B7063)-WEEKNUM(EOMONTH(B7063,-1)+1)+1</f>
        <v>2</v>
      </c>
      <c r="AV7063" s="224" t="str">
        <f>MONTH(R7063)&amp;"/"&amp;YEAR(R7063)</f>
        <v>1/1900</v>
      </c>
      <c r="AW7063" s="224" t="e">
        <f>WEEKNUM(R7063)-WEEKNUM(EOMONTH(R7063,-1)+1)+1</f>
        <v>#NUM!</v>
      </c>
      <c r="AX7063" s="224">
        <f>IF(BB7063="S",IF(Q7063="1. Aceitou o programa",R7063-B7063,0),0)</f>
        <v>0</v>
      </c>
      <c r="AY7063" s="224">
        <f>IF(BB7063="S",IF(AND(S7063&lt;&gt;"",R7063&lt;&gt;""),S7063-R7063,0),0)</f>
        <v>0</v>
      </c>
      <c r="AZ7063" s="224">
        <f>IF(BB7063="S",IF(Q7063="1. Aceitou o programa",IF(OR(X7063="Não se Aplica",X7063=""),IF(OR(W7063="Não se Aplica",W7063=""),0,W7063-V7063),AVERAGE(X7063-W7063,W7063-V7063)),0),0)</f>
        <v>0</v>
      </c>
      <c r="BA7063" s="224">
        <f>IF(BB7063="S",IF(AND(Q7063="1. Aceitou o programa",AH7063="Realizada"),IFERROR(IF(AG7063="",0,AG7063-R7063),0),0),0)</f>
        <v>0</v>
      </c>
      <c r="BB7063" s="224" t="str">
        <f>_xlfn.XLOOKUP(U7063,'Lista Suspensa'!$AA$20:$AA$23,'Lista Suspensa'!$AB$20:$AB$23,"N/A")</f>
        <v>S</v>
      </c>
    </row>
    <row r="7064" spans="1:54" ht="12" customHeight="1">
      <c r="A7064" s="148" t="s">
        <v>54</v>
      </c>
      <c r="B7064" s="162">
        <v>46181</v>
      </c>
      <c r="C7064" s="148" t="s">
        <v>297</v>
      </c>
      <c r="D7064" s="250" t="s">
        <v>175</v>
      </c>
      <c r="E7064" s="253" t="s">
        <v>11565</v>
      </c>
      <c r="F7064" s="247" t="s">
        <v>11621</v>
      </c>
      <c r="G7064" s="246"/>
      <c r="H7064" s="162"/>
      <c r="I7064" s="165"/>
      <c r="J7064" s="148"/>
      <c r="K7064" s="148"/>
      <c r="L7064" s="148"/>
      <c r="M7064" s="148"/>
      <c r="N7064" s="148"/>
      <c r="O7064" s="163"/>
      <c r="P7064" s="227" t="s">
        <v>60</v>
      </c>
      <c r="Q7064" s="228" t="s">
        <v>11497</v>
      </c>
      <c r="R7064" s="229"/>
      <c r="S7064" s="229"/>
      <c r="T7064" s="229" t="s">
        <v>11498</v>
      </c>
      <c r="U7064" s="229" t="s">
        <v>8212</v>
      </c>
      <c r="V7064" s="162"/>
      <c r="W7064" s="162"/>
      <c r="X7064" s="162"/>
      <c r="Y7064" s="166"/>
      <c r="Z7064" s="166"/>
      <c r="AA7064" s="148"/>
      <c r="AB7064" s="148"/>
      <c r="AC7064" s="182" t="e">
        <f t="shared" si="230"/>
        <v>#DIV/0!</v>
      </c>
      <c r="AD7064" s="153" t="e">
        <f t="shared" si="231"/>
        <v>#DIV/0!</v>
      </c>
      <c r="AE7064" s="163"/>
      <c r="AF7064" s="148"/>
      <c r="AG7064" s="162"/>
      <c r="AH7064" s="163"/>
      <c r="AI7064" s="167"/>
      <c r="AJ7064" s="148"/>
      <c r="AK7064" s="148"/>
      <c r="AL7064" s="148"/>
      <c r="AM7064" s="148"/>
      <c r="AN7064" s="148"/>
      <c r="AO7064" s="148"/>
      <c r="AP7064" s="148"/>
      <c r="AQ7064" s="148"/>
      <c r="AR7064" s="148"/>
      <c r="AS7064" s="224" t="s">
        <v>68</v>
      </c>
      <c r="AT7064" s="225" t="str">
        <f>MONTH(B7064)&amp;"/"&amp;YEAR(B7064)</f>
        <v>6/2026</v>
      </c>
      <c r="AU7064" s="225">
        <f>WEEKNUM(B7064)-WEEKNUM(EOMONTH(B7064,-1)+1)+1</f>
        <v>2</v>
      </c>
      <c r="AV7064" s="224" t="str">
        <f>MONTH(R7064)&amp;"/"&amp;YEAR(R7064)</f>
        <v>1/1900</v>
      </c>
      <c r="AW7064" s="224" t="e">
        <f>WEEKNUM(R7064)-WEEKNUM(EOMONTH(R7064,-1)+1)+1</f>
        <v>#NUM!</v>
      </c>
      <c r="AX7064" s="224">
        <f>IF(BB7064="S",IF(Q7064="1. Aceitou o programa",R7064-B7064,0),0)</f>
        <v>0</v>
      </c>
      <c r="AY7064" s="224">
        <f>IF(BB7064="S",IF(AND(S7064&lt;&gt;"",R7064&lt;&gt;""),S7064-R7064,0),0)</f>
        <v>0</v>
      </c>
      <c r="AZ7064" s="224">
        <f>IF(BB7064="S",IF(Q7064="1. Aceitou o programa",IF(OR(X7064="Não se Aplica",X7064=""),IF(OR(W7064="Não se Aplica",W7064=""),0,W7064-V7064),AVERAGE(X7064-W7064,W7064-V7064)),0),0)</f>
        <v>0</v>
      </c>
      <c r="BA7064" s="224">
        <f>IF(BB7064="S",IF(AND(Q7064="1. Aceitou o programa",AH7064="Realizada"),IFERROR(IF(AG7064="",0,AG7064-R7064),0),0),0)</f>
        <v>0</v>
      </c>
      <c r="BB7064" s="224" t="str">
        <f>_xlfn.XLOOKUP(U7064,'Lista Suspensa'!$AA$20:$AA$23,'Lista Suspensa'!$AB$20:$AB$23,"N/A")</f>
        <v>S</v>
      </c>
    </row>
    <row r="7065" spans="1:54" ht="12" customHeight="1">
      <c r="A7065" s="148" t="s">
        <v>54</v>
      </c>
      <c r="B7065" s="162">
        <v>46181</v>
      </c>
      <c r="C7065" s="148" t="s">
        <v>297</v>
      </c>
      <c r="D7065" s="250" t="s">
        <v>175</v>
      </c>
      <c r="E7065" s="253" t="s">
        <v>11565</v>
      </c>
      <c r="F7065" s="247" t="s">
        <v>11622</v>
      </c>
      <c r="G7065" s="246"/>
      <c r="H7065" s="162"/>
      <c r="I7065" s="165"/>
      <c r="J7065" s="148"/>
      <c r="K7065" s="148"/>
      <c r="L7065" s="148"/>
      <c r="M7065" s="148"/>
      <c r="N7065" s="148"/>
      <c r="O7065" s="163"/>
      <c r="P7065" s="227" t="s">
        <v>60</v>
      </c>
      <c r="Q7065" s="228" t="s">
        <v>11497</v>
      </c>
      <c r="R7065" s="229"/>
      <c r="S7065" s="229"/>
      <c r="T7065" s="229" t="s">
        <v>11498</v>
      </c>
      <c r="U7065" s="229" t="s">
        <v>8212</v>
      </c>
      <c r="V7065" s="162"/>
      <c r="W7065" s="162"/>
      <c r="X7065" s="162"/>
      <c r="Y7065" s="166"/>
      <c r="Z7065" s="166"/>
      <c r="AA7065" s="148"/>
      <c r="AB7065" s="148"/>
      <c r="AC7065" s="182" t="e">
        <f t="shared" si="230"/>
        <v>#DIV/0!</v>
      </c>
      <c r="AD7065" s="153" t="e">
        <f t="shared" si="231"/>
        <v>#DIV/0!</v>
      </c>
      <c r="AE7065" s="163"/>
      <c r="AF7065" s="148"/>
      <c r="AG7065" s="162"/>
      <c r="AH7065" s="163"/>
      <c r="AI7065" s="167"/>
      <c r="AJ7065" s="148"/>
      <c r="AK7065" s="148"/>
      <c r="AL7065" s="148"/>
      <c r="AM7065" s="148"/>
      <c r="AN7065" s="148"/>
      <c r="AO7065" s="148"/>
      <c r="AP7065" s="148"/>
      <c r="AQ7065" s="148"/>
      <c r="AR7065" s="148"/>
      <c r="AS7065" s="224" t="s">
        <v>68</v>
      </c>
      <c r="AT7065" s="225" t="str">
        <f>MONTH(B7065)&amp;"/"&amp;YEAR(B7065)</f>
        <v>6/2026</v>
      </c>
      <c r="AU7065" s="225">
        <f>WEEKNUM(B7065)-WEEKNUM(EOMONTH(B7065,-1)+1)+1</f>
        <v>2</v>
      </c>
      <c r="AV7065" s="224" t="str">
        <f>MONTH(R7065)&amp;"/"&amp;YEAR(R7065)</f>
        <v>1/1900</v>
      </c>
      <c r="AW7065" s="224" t="e">
        <f>WEEKNUM(R7065)-WEEKNUM(EOMONTH(R7065,-1)+1)+1</f>
        <v>#NUM!</v>
      </c>
      <c r="AX7065" s="224">
        <f>IF(BB7065="S",IF(Q7065="1. Aceitou o programa",R7065-B7065,0),0)</f>
        <v>0</v>
      </c>
      <c r="AY7065" s="224">
        <f>IF(BB7065="S",IF(AND(S7065&lt;&gt;"",R7065&lt;&gt;""),S7065-R7065,0),0)</f>
        <v>0</v>
      </c>
      <c r="AZ7065" s="224">
        <f>IF(BB7065="S",IF(Q7065="1. Aceitou o programa",IF(OR(X7065="Não se Aplica",X7065=""),IF(OR(W7065="Não se Aplica",W7065=""),0,W7065-V7065),AVERAGE(X7065-W7065,W7065-V7065)),0),0)</f>
        <v>0</v>
      </c>
      <c r="BA7065" s="224">
        <f>IF(BB7065="S",IF(AND(Q7065="1. Aceitou o programa",AH7065="Realizada"),IFERROR(IF(AG7065="",0,AG7065-R7065),0),0),0)</f>
        <v>0</v>
      </c>
      <c r="BB7065" s="224" t="str">
        <f>_xlfn.XLOOKUP(U7065,'Lista Suspensa'!$AA$20:$AA$23,'Lista Suspensa'!$AB$20:$AB$23,"N/A")</f>
        <v>S</v>
      </c>
    </row>
    <row r="7066" spans="1:54" ht="12" customHeight="1">
      <c r="A7066" s="148" t="s">
        <v>67</v>
      </c>
      <c r="B7066" s="162">
        <v>46182</v>
      </c>
      <c r="C7066" s="148" t="s">
        <v>11268</v>
      </c>
      <c r="D7066" s="148" t="s">
        <v>3751</v>
      </c>
      <c r="E7066" s="164">
        <v>88799200</v>
      </c>
      <c r="F7066" s="163" t="s">
        <v>11623</v>
      </c>
      <c r="G7066" s="165">
        <v>15839531758</v>
      </c>
      <c r="H7066" s="162">
        <v>36542</v>
      </c>
      <c r="I7066" s="165">
        <v>26</v>
      </c>
      <c r="J7066" s="148" t="s">
        <v>70</v>
      </c>
      <c r="K7066" s="148" t="s">
        <v>101</v>
      </c>
      <c r="L7066" s="148"/>
      <c r="M7066" s="148"/>
      <c r="N7066" s="148">
        <v>380</v>
      </c>
      <c r="O7066" s="163">
        <v>21967802952</v>
      </c>
      <c r="P7066" s="227"/>
      <c r="Q7066" s="228"/>
      <c r="R7066" s="229"/>
      <c r="S7066" s="229"/>
      <c r="T7066" s="229"/>
      <c r="U7066" s="229"/>
      <c r="V7066" s="162"/>
      <c r="W7066" s="162"/>
      <c r="X7066" s="162"/>
      <c r="Y7066" s="166"/>
      <c r="Z7066" s="166"/>
      <c r="AA7066" s="148"/>
      <c r="AB7066" s="148"/>
      <c r="AC7066" s="182"/>
      <c r="AD7066" s="153"/>
      <c r="AE7066" s="148"/>
      <c r="AF7066" s="148"/>
      <c r="AG7066" s="162"/>
      <c r="AH7066" s="163"/>
      <c r="AI7066" s="167"/>
      <c r="AJ7066" s="148"/>
      <c r="AK7066" s="148"/>
      <c r="AL7066" s="148"/>
      <c r="AM7066" s="148"/>
      <c r="AN7066" s="148"/>
      <c r="AO7066" s="148"/>
      <c r="AP7066" s="148"/>
      <c r="AQ7066" s="148"/>
      <c r="AR7066" s="148"/>
      <c r="AS7066" s="224" t="s">
        <v>68</v>
      </c>
      <c r="AT7066" s="225" t="str">
        <f>MONTH(B7066)&amp;"/"&amp;YEAR(B7066)</f>
        <v>6/2026</v>
      </c>
      <c r="AU7066" s="225">
        <f>WEEKNUM(B7066)-WEEKNUM(EOMONTH(B7066,-1)+1)+1</f>
        <v>2</v>
      </c>
      <c r="AV7066" s="224" t="str">
        <f>MONTH(R7066)&amp;"/"&amp;YEAR(R7066)</f>
        <v>1/1900</v>
      </c>
      <c r="AW7066" s="224" t="e">
        <f>WEEKNUM(R7066)-WEEKNUM(EOMONTH(R7066,-1)+1)+1</f>
        <v>#NUM!</v>
      </c>
      <c r="AX7066" s="224">
        <f>IF(BB7066="S",IF(Q7066="1. Aceitou o programa",R7066-B7066,0),0)</f>
        <v>0</v>
      </c>
      <c r="AY7066" s="224">
        <f>IF(BB7066="S",IF(AND(S7066&lt;&gt;"",R7066&lt;&gt;""),S7066-R7066,0),0)</f>
        <v>0</v>
      </c>
      <c r="AZ7066" s="224">
        <f>IF(BB7066="S",IF(Q7066="1. Aceitou o programa",IF(OR(X7066="Não se Aplica",X7066=""),IF(OR(W7066="Não se Aplica",W7066=""),0,W7066-V7066),AVERAGE(X7066-W7066,W7066-V7066)),0),0)</f>
        <v>0</v>
      </c>
      <c r="BA7066" s="224">
        <f>IF(BB7066="S",IF(AND(Q7066="1. Aceitou o programa",AH7066="Realizada"),IFERROR(IF(AG7066="",0,AG7066-R7066),0),0),0)</f>
        <v>0</v>
      </c>
      <c r="BB7066" s="224" t="str">
        <f>_xlfn.XLOOKUP(U7066,'Lista Suspensa'!$AA$20:$AA$23,'Lista Suspensa'!$AB$20:$AB$23,"N/A")</f>
        <v>S</v>
      </c>
    </row>
    <row r="7067" spans="1:54" ht="12" customHeight="1">
      <c r="A7067" s="148" t="s">
        <v>67</v>
      </c>
      <c r="B7067" s="162">
        <v>46182</v>
      </c>
      <c r="C7067" s="148" t="s">
        <v>11435</v>
      </c>
      <c r="D7067" s="148" t="s">
        <v>455</v>
      </c>
      <c r="E7067" s="164">
        <v>451369890</v>
      </c>
      <c r="F7067" s="163" t="s">
        <v>11624</v>
      </c>
      <c r="G7067" s="165">
        <v>28393738822</v>
      </c>
      <c r="H7067" s="162">
        <v>28667</v>
      </c>
      <c r="I7067" s="165"/>
      <c r="J7067" s="148" t="s">
        <v>70</v>
      </c>
      <c r="K7067" s="148" t="s">
        <v>59</v>
      </c>
      <c r="L7067" s="148" t="s">
        <v>11470</v>
      </c>
      <c r="M7067" s="148" t="s">
        <v>11625</v>
      </c>
      <c r="N7067" s="148">
        <v>100</v>
      </c>
      <c r="O7067" s="163" t="s">
        <v>11626</v>
      </c>
      <c r="P7067" s="227"/>
      <c r="Q7067" s="228"/>
      <c r="R7067" s="229"/>
      <c r="S7067" s="229"/>
      <c r="T7067" s="229"/>
      <c r="U7067" s="229"/>
      <c r="V7067" s="162"/>
      <c r="W7067" s="162"/>
      <c r="X7067" s="162"/>
      <c r="Y7067" s="166"/>
      <c r="Z7067" s="166"/>
      <c r="AA7067" s="148"/>
      <c r="AB7067" s="148"/>
      <c r="AC7067" s="182"/>
      <c r="AD7067" s="153"/>
      <c r="AE7067" s="148"/>
      <c r="AF7067" s="148"/>
      <c r="AG7067" s="162"/>
      <c r="AH7067" s="163"/>
      <c r="AI7067" s="167"/>
      <c r="AJ7067" s="148"/>
      <c r="AK7067" s="148"/>
      <c r="AL7067" s="148"/>
      <c r="AM7067" s="148"/>
      <c r="AN7067" s="148"/>
      <c r="AO7067" s="148"/>
      <c r="AP7067" s="148" t="s">
        <v>67</v>
      </c>
      <c r="AQ7067" s="148" t="s">
        <v>67</v>
      </c>
      <c r="AR7067" s="148"/>
      <c r="AS7067" s="224" t="s">
        <v>68</v>
      </c>
      <c r="AT7067" s="225" t="str">
        <f>MONTH(B7067)&amp;"/"&amp;YEAR(B7067)</f>
        <v>6/2026</v>
      </c>
      <c r="AU7067" s="225">
        <f>WEEKNUM(B7067)-WEEKNUM(EOMONTH(B7067,-1)+1)+1</f>
        <v>2</v>
      </c>
      <c r="AV7067" s="224" t="str">
        <f>MONTH(R7067)&amp;"/"&amp;YEAR(R7067)</f>
        <v>1/1900</v>
      </c>
      <c r="AW7067" s="224" t="e">
        <f>WEEKNUM(R7067)-WEEKNUM(EOMONTH(R7067,-1)+1)+1</f>
        <v>#NUM!</v>
      </c>
      <c r="AX7067" s="224">
        <f>IF(BB7067="S",IF(Q7067="1. Aceitou o programa",R7067-B7067,0),0)</f>
        <v>0</v>
      </c>
      <c r="AY7067" s="224">
        <f>IF(BB7067="S",IF(AND(S7067&lt;&gt;"",R7067&lt;&gt;""),S7067-R7067,0),0)</f>
        <v>0</v>
      </c>
      <c r="AZ7067" s="224">
        <f>IF(BB7067="S",IF(Q7067="1. Aceitou o programa",IF(OR(X7067="Não se Aplica",X7067=""),IF(OR(W7067="Não se Aplica",W7067=""),0,W7067-V7067),AVERAGE(X7067-W7067,W7067-V7067)),0),0)</f>
        <v>0</v>
      </c>
      <c r="BA7067" s="224">
        <f>IF(BB7067="S",IF(AND(Q7067="1. Aceitou o programa",AH7067="Realizada"),IFERROR(IF(AG7067="",0,AG7067-R7067),0),0),0)</f>
        <v>0</v>
      </c>
      <c r="BB7067" s="224" t="str">
        <f>_xlfn.XLOOKUP(U7067,'Lista Suspensa'!$AA$20:$AA$23,'Lista Suspensa'!$AB$20:$AB$23,"N/A")</f>
        <v>S</v>
      </c>
    </row>
    <row r="7068" spans="1:54" ht="12" customHeight="1">
      <c r="A7068" s="148" t="s">
        <v>67</v>
      </c>
      <c r="B7068" s="162">
        <v>46182</v>
      </c>
      <c r="C7068" s="148" t="s">
        <v>11435</v>
      </c>
      <c r="D7068" s="148" t="s">
        <v>455</v>
      </c>
      <c r="E7068" s="164">
        <v>451505450</v>
      </c>
      <c r="F7068" s="163" t="s">
        <v>11627</v>
      </c>
      <c r="G7068" s="165">
        <v>32538503825</v>
      </c>
      <c r="H7068" s="162">
        <v>31351</v>
      </c>
      <c r="I7068" s="165"/>
      <c r="J7068" s="148" t="s">
        <v>70</v>
      </c>
      <c r="K7068" s="148" t="s">
        <v>59</v>
      </c>
      <c r="L7068" s="148" t="s">
        <v>11628</v>
      </c>
      <c r="M7068" s="148" t="s">
        <v>11629</v>
      </c>
      <c r="N7068" s="148">
        <v>100</v>
      </c>
      <c r="O7068" s="163">
        <v>11972612794</v>
      </c>
      <c r="P7068" s="227"/>
      <c r="Q7068" s="228"/>
      <c r="R7068" s="229"/>
      <c r="S7068" s="229"/>
      <c r="T7068" s="229"/>
      <c r="U7068" s="229"/>
      <c r="V7068" s="162"/>
      <c r="W7068" s="162"/>
      <c r="X7068" s="162"/>
      <c r="Y7068" s="166"/>
      <c r="Z7068" s="166"/>
      <c r="AA7068" s="148"/>
      <c r="AB7068" s="148"/>
      <c r="AC7068" s="182"/>
      <c r="AD7068" s="153"/>
      <c r="AE7068" s="148"/>
      <c r="AF7068" s="148"/>
      <c r="AG7068" s="162"/>
      <c r="AH7068" s="163"/>
      <c r="AI7068" s="167"/>
      <c r="AJ7068" s="148"/>
      <c r="AK7068" s="148"/>
      <c r="AL7068" s="148"/>
      <c r="AM7068" s="148"/>
      <c r="AN7068" s="148"/>
      <c r="AO7068" s="148"/>
      <c r="AP7068" s="148" t="s">
        <v>67</v>
      </c>
      <c r="AQ7068" s="148" t="s">
        <v>67</v>
      </c>
      <c r="AR7068" s="148"/>
      <c r="AS7068" s="224" t="s">
        <v>68</v>
      </c>
      <c r="AT7068" s="225" t="str">
        <f>MONTH(B7068)&amp;"/"&amp;YEAR(B7068)</f>
        <v>6/2026</v>
      </c>
      <c r="AU7068" s="225">
        <f>WEEKNUM(B7068)-WEEKNUM(EOMONTH(B7068,-1)+1)+1</f>
        <v>2</v>
      </c>
      <c r="AV7068" s="224" t="str">
        <f>MONTH(R7068)&amp;"/"&amp;YEAR(R7068)</f>
        <v>1/1900</v>
      </c>
      <c r="AW7068" s="224" t="e">
        <f>WEEKNUM(R7068)-WEEKNUM(EOMONTH(R7068,-1)+1)+1</f>
        <v>#NUM!</v>
      </c>
      <c r="AX7068" s="224">
        <f>IF(BB7068="S",IF(Q7068="1. Aceitou o programa",R7068-B7068,0),0)</f>
        <v>0</v>
      </c>
      <c r="AY7068" s="224">
        <f>IF(BB7068="S",IF(AND(S7068&lt;&gt;"",R7068&lt;&gt;""),S7068-R7068,0),0)</f>
        <v>0</v>
      </c>
      <c r="AZ7068" s="224">
        <f>IF(BB7068="S",IF(Q7068="1. Aceitou o programa",IF(OR(X7068="Não se Aplica",X7068=""),IF(OR(W7068="Não se Aplica",W7068=""),0,W7068-V7068),AVERAGE(X7068-W7068,W7068-V7068)),0),0)</f>
        <v>0</v>
      </c>
      <c r="BA7068" s="224">
        <f>IF(BB7068="S",IF(AND(Q7068="1. Aceitou o programa",AH7068="Realizada"),IFERROR(IF(AG7068="",0,AG7068-R7068),0),0),0)</f>
        <v>0</v>
      </c>
      <c r="BB7068" s="224" t="str">
        <f>_xlfn.XLOOKUP(U7068,'Lista Suspensa'!$AA$20:$AA$23,'Lista Suspensa'!$AB$20:$AB$23,"N/A")</f>
        <v>S</v>
      </c>
    </row>
    <row r="7069" spans="1:54" ht="12" customHeight="1">
      <c r="A7069" s="148" t="s">
        <v>67</v>
      </c>
      <c r="B7069" s="162">
        <v>46182</v>
      </c>
      <c r="C7069" s="148" t="s">
        <v>11435</v>
      </c>
      <c r="D7069" s="148" t="s">
        <v>455</v>
      </c>
      <c r="E7069" s="164">
        <v>93127766</v>
      </c>
      <c r="F7069" s="163" t="s">
        <v>11623</v>
      </c>
      <c r="G7069" s="165">
        <v>15839531758</v>
      </c>
      <c r="H7069" s="162">
        <v>36542</v>
      </c>
      <c r="I7069" s="165"/>
      <c r="J7069" s="148" t="s">
        <v>70</v>
      </c>
      <c r="K7069" s="148" t="s">
        <v>101</v>
      </c>
      <c r="L7069" s="148" t="s">
        <v>11483</v>
      </c>
      <c r="M7069" s="148" t="s">
        <v>11630</v>
      </c>
      <c r="N7069" s="148">
        <v>380</v>
      </c>
      <c r="O7069" s="163" t="s">
        <v>11631</v>
      </c>
      <c r="P7069" s="227"/>
      <c r="Q7069" s="228"/>
      <c r="R7069" s="229"/>
      <c r="S7069" s="229"/>
      <c r="T7069" s="229"/>
      <c r="U7069" s="229"/>
      <c r="V7069" s="162"/>
      <c r="W7069" s="162"/>
      <c r="X7069" s="162"/>
      <c r="Y7069" s="166"/>
      <c r="Z7069" s="166"/>
      <c r="AA7069" s="148"/>
      <c r="AB7069" s="148"/>
      <c r="AC7069" s="182"/>
      <c r="AD7069" s="153"/>
      <c r="AE7069" s="148"/>
      <c r="AF7069" s="148"/>
      <c r="AG7069" s="162"/>
      <c r="AH7069" s="163"/>
      <c r="AI7069" s="167"/>
      <c r="AJ7069" s="148"/>
      <c r="AK7069" s="148"/>
      <c r="AL7069" s="148"/>
      <c r="AM7069" s="148"/>
      <c r="AN7069" s="148"/>
      <c r="AO7069" s="148"/>
      <c r="AP7069" s="148" t="s">
        <v>67</v>
      </c>
      <c r="AQ7069" s="148" t="s">
        <v>67</v>
      </c>
      <c r="AR7069" s="148"/>
      <c r="AS7069" s="224" t="s">
        <v>68</v>
      </c>
      <c r="AT7069" s="225" t="str">
        <f>MONTH(B7069)&amp;"/"&amp;YEAR(B7069)</f>
        <v>6/2026</v>
      </c>
      <c r="AU7069" s="225">
        <f>WEEKNUM(B7069)-WEEKNUM(EOMONTH(B7069,-1)+1)+1</f>
        <v>2</v>
      </c>
      <c r="AV7069" s="224" t="str">
        <f>MONTH(R7069)&amp;"/"&amp;YEAR(R7069)</f>
        <v>1/1900</v>
      </c>
      <c r="AW7069" s="224" t="e">
        <f>WEEKNUM(R7069)-WEEKNUM(EOMONTH(R7069,-1)+1)+1</f>
        <v>#NUM!</v>
      </c>
      <c r="AX7069" s="224">
        <f>IF(BB7069="S",IF(Q7069="1. Aceitou o programa",R7069-B7069,0),0)</f>
        <v>0</v>
      </c>
      <c r="AY7069" s="224">
        <f>IF(BB7069="S",IF(AND(S7069&lt;&gt;"",R7069&lt;&gt;""),S7069-R7069,0),0)</f>
        <v>0</v>
      </c>
      <c r="AZ7069" s="224">
        <f>IF(BB7069="S",IF(Q7069="1. Aceitou o programa",IF(OR(X7069="Não se Aplica",X7069=""),IF(OR(W7069="Não se Aplica",W7069=""),0,W7069-V7069),AVERAGE(X7069-W7069,W7069-V7069)),0),0)</f>
        <v>0</v>
      </c>
      <c r="BA7069" s="224">
        <f>IF(BB7069="S",IF(AND(Q7069="1. Aceitou o programa",AH7069="Realizada"),IFERROR(IF(AG7069="",0,AG7069-R7069),0),0),0)</f>
        <v>0</v>
      </c>
      <c r="BB7069" s="224" t="str">
        <f>_xlfn.XLOOKUP(U7069,'Lista Suspensa'!$AA$20:$AA$23,'Lista Suspensa'!$AB$20:$AB$23,"N/A")</f>
        <v>S</v>
      </c>
    </row>
    <row r="7070" spans="1:54" ht="12" customHeight="1">
      <c r="A7070" s="148" t="s">
        <v>67</v>
      </c>
      <c r="B7070" s="162">
        <v>46182</v>
      </c>
      <c r="C7070" s="148" t="s">
        <v>11435</v>
      </c>
      <c r="D7070" s="148" t="s">
        <v>455</v>
      </c>
      <c r="E7070" s="164">
        <v>94956476</v>
      </c>
      <c r="F7070" s="163" t="s">
        <v>11632</v>
      </c>
      <c r="G7070" s="165">
        <v>42346060810</v>
      </c>
      <c r="H7070" s="162">
        <v>34818</v>
      </c>
      <c r="I7070" s="165"/>
      <c r="J7070" s="148" t="s">
        <v>58</v>
      </c>
      <c r="K7070" s="148" t="s">
        <v>59</v>
      </c>
      <c r="L7070" s="148" t="s">
        <v>11633</v>
      </c>
      <c r="M7070" s="148" t="s">
        <v>11634</v>
      </c>
      <c r="N7070" s="148">
        <v>60</v>
      </c>
      <c r="O7070" s="163">
        <v>11953740756</v>
      </c>
      <c r="P7070" s="227"/>
      <c r="Q7070" s="228"/>
      <c r="R7070" s="229"/>
      <c r="S7070" s="229"/>
      <c r="T7070" s="229"/>
      <c r="U7070" s="229"/>
      <c r="V7070" s="162"/>
      <c r="W7070" s="162"/>
      <c r="X7070" s="162"/>
      <c r="Y7070" s="166"/>
      <c r="Z7070" s="166"/>
      <c r="AA7070" s="148"/>
      <c r="AB7070" s="148"/>
      <c r="AC7070" s="182"/>
      <c r="AD7070" s="153"/>
      <c r="AE7070" s="148"/>
      <c r="AF7070" s="148"/>
      <c r="AG7070" s="162"/>
      <c r="AH7070" s="163"/>
      <c r="AI7070" s="167"/>
      <c r="AJ7070" s="148"/>
      <c r="AK7070" s="148"/>
      <c r="AL7070" s="148"/>
      <c r="AM7070" s="148"/>
      <c r="AN7070" s="148"/>
      <c r="AO7070" s="148"/>
      <c r="AP7070" s="148" t="s">
        <v>67</v>
      </c>
      <c r="AQ7070" s="148" t="s">
        <v>67</v>
      </c>
      <c r="AR7070" s="148"/>
      <c r="AS7070" s="224" t="s">
        <v>68</v>
      </c>
      <c r="AT7070" s="225" t="str">
        <f>MONTH(B7070)&amp;"/"&amp;YEAR(B7070)</f>
        <v>6/2026</v>
      </c>
      <c r="AU7070" s="225">
        <f>WEEKNUM(B7070)-WEEKNUM(EOMONTH(B7070,-1)+1)+1</f>
        <v>2</v>
      </c>
      <c r="AV7070" s="224" t="str">
        <f>MONTH(R7070)&amp;"/"&amp;YEAR(R7070)</f>
        <v>1/1900</v>
      </c>
      <c r="AW7070" s="224" t="e">
        <f>WEEKNUM(R7070)-WEEKNUM(EOMONTH(R7070,-1)+1)+1</f>
        <v>#NUM!</v>
      </c>
      <c r="AX7070" s="224">
        <f>IF(BB7070="S",IF(Q7070="1. Aceitou o programa",R7070-B7070,0),0)</f>
        <v>0</v>
      </c>
      <c r="AY7070" s="224">
        <f>IF(BB7070="S",IF(AND(S7070&lt;&gt;"",R7070&lt;&gt;""),S7070-R7070,0),0)</f>
        <v>0</v>
      </c>
      <c r="AZ7070" s="224">
        <f>IF(BB7070="S",IF(Q7070="1. Aceitou o programa",IF(OR(X7070="Não se Aplica",X7070=""),IF(OR(W7070="Não se Aplica",W7070=""),0,W7070-V7070),AVERAGE(X7070-W7070,W7070-V7070)),0),0)</f>
        <v>0</v>
      </c>
      <c r="BA7070" s="224">
        <f>IF(BB7070="S",IF(AND(Q7070="1. Aceitou o programa",AH7070="Realizada"),IFERROR(IF(AG7070="",0,AG7070-R7070),0),0),0)</f>
        <v>0</v>
      </c>
      <c r="BB7070" s="224" t="str">
        <f>_xlfn.XLOOKUP(U7070,'Lista Suspensa'!$AA$20:$AA$23,'Lista Suspensa'!$AB$20:$AB$23,"N/A")</f>
        <v>S</v>
      </c>
    </row>
    <row r="7071" spans="1:54" ht="12" customHeight="1">
      <c r="A7071" s="148" t="s">
        <v>67</v>
      </c>
      <c r="B7071" s="162">
        <v>46182</v>
      </c>
      <c r="C7071" s="148" t="s">
        <v>11435</v>
      </c>
      <c r="D7071" s="148" t="s">
        <v>455</v>
      </c>
      <c r="E7071" s="164">
        <v>94915970</v>
      </c>
      <c r="F7071" s="163" t="s">
        <v>11635</v>
      </c>
      <c r="G7071" s="165">
        <v>46907199858</v>
      </c>
      <c r="H7071" s="162">
        <v>36138</v>
      </c>
      <c r="I7071" s="165"/>
      <c r="J7071" s="148" t="s">
        <v>58</v>
      </c>
      <c r="K7071" s="148" t="s">
        <v>59</v>
      </c>
      <c r="L7071" s="148" t="s">
        <v>11636</v>
      </c>
      <c r="M7071" s="148" t="s">
        <v>11637</v>
      </c>
      <c r="N7071" s="148">
        <v>380</v>
      </c>
      <c r="O7071" s="163">
        <v>11940002213</v>
      </c>
      <c r="P7071" s="227"/>
      <c r="Q7071" s="228"/>
      <c r="R7071" s="229"/>
      <c r="S7071" s="229"/>
      <c r="T7071" s="229"/>
      <c r="U7071" s="229"/>
      <c r="V7071" s="162"/>
      <c r="W7071" s="162"/>
      <c r="X7071" s="162"/>
      <c r="Y7071" s="166"/>
      <c r="Z7071" s="166"/>
      <c r="AA7071" s="148"/>
      <c r="AB7071" s="148"/>
      <c r="AC7071" s="182"/>
      <c r="AD7071" s="153"/>
      <c r="AE7071" s="148"/>
      <c r="AF7071" s="148"/>
      <c r="AG7071" s="162"/>
      <c r="AH7071" s="163"/>
      <c r="AI7071" s="167"/>
      <c r="AJ7071" s="148"/>
      <c r="AK7071" s="148"/>
      <c r="AL7071" s="148"/>
      <c r="AM7071" s="148"/>
      <c r="AN7071" s="148"/>
      <c r="AO7071" s="148"/>
      <c r="AP7071" s="148" t="s">
        <v>67</v>
      </c>
      <c r="AQ7071" s="148" t="s">
        <v>67</v>
      </c>
      <c r="AR7071" s="148"/>
      <c r="AS7071" s="224" t="s">
        <v>68</v>
      </c>
      <c r="AT7071" s="225" t="str">
        <f>MONTH(B7071)&amp;"/"&amp;YEAR(B7071)</f>
        <v>6/2026</v>
      </c>
      <c r="AU7071" s="225">
        <f>WEEKNUM(B7071)-WEEKNUM(EOMONTH(B7071,-1)+1)+1</f>
        <v>2</v>
      </c>
      <c r="AV7071" s="224" t="str">
        <f>MONTH(R7071)&amp;"/"&amp;YEAR(R7071)</f>
        <v>1/1900</v>
      </c>
      <c r="AW7071" s="224" t="e">
        <f>WEEKNUM(R7071)-WEEKNUM(EOMONTH(R7071,-1)+1)+1</f>
        <v>#NUM!</v>
      </c>
      <c r="AX7071" s="224">
        <f>IF(BB7071="S",IF(Q7071="1. Aceitou o programa",R7071-B7071,0),0)</f>
        <v>0</v>
      </c>
      <c r="AY7071" s="224">
        <f>IF(BB7071="S",IF(AND(S7071&lt;&gt;"",R7071&lt;&gt;""),S7071-R7071,0),0)</f>
        <v>0</v>
      </c>
      <c r="AZ7071" s="224">
        <f>IF(BB7071="S",IF(Q7071="1. Aceitou o programa",IF(OR(X7071="Não se Aplica",X7071=""),IF(OR(W7071="Não se Aplica",W7071=""),0,W7071-V7071),AVERAGE(X7071-W7071,W7071-V7071)),0),0)</f>
        <v>0</v>
      </c>
      <c r="BA7071" s="224">
        <f>IF(BB7071="S",IF(AND(Q7071="1. Aceitou o programa",AH7071="Realizada"),IFERROR(IF(AG7071="",0,AG7071-R7071),0),0),0)</f>
        <v>0</v>
      </c>
      <c r="BB7071" s="224" t="str">
        <f>_xlfn.XLOOKUP(U7071,'Lista Suspensa'!$AA$20:$AA$23,'Lista Suspensa'!$AB$20:$AB$23,"N/A")</f>
        <v>S</v>
      </c>
    </row>
    <row r="7072" spans="1:54" ht="12" customHeight="1">
      <c r="A7072" s="148" t="s">
        <v>67</v>
      </c>
      <c r="B7072" s="162">
        <v>46182</v>
      </c>
      <c r="C7072" s="148" t="s">
        <v>11435</v>
      </c>
      <c r="D7072" s="148" t="s">
        <v>455</v>
      </c>
      <c r="E7072" s="164">
        <v>87548355</v>
      </c>
      <c r="F7072" s="163" t="s">
        <v>11638</v>
      </c>
      <c r="G7072" s="165">
        <v>36046513871</v>
      </c>
      <c r="H7072" s="162">
        <v>31809</v>
      </c>
      <c r="I7072" s="165"/>
      <c r="J7072" s="148" t="s">
        <v>70</v>
      </c>
      <c r="K7072" s="148" t="s">
        <v>59</v>
      </c>
      <c r="L7072" s="148" t="s">
        <v>11470</v>
      </c>
      <c r="M7072" s="148" t="s">
        <v>11639</v>
      </c>
      <c r="N7072" s="148">
        <v>750</v>
      </c>
      <c r="O7072" s="163">
        <v>11994130343</v>
      </c>
      <c r="P7072" s="227"/>
      <c r="Q7072" s="228"/>
      <c r="R7072" s="229"/>
      <c r="S7072" s="229"/>
      <c r="T7072" s="229"/>
      <c r="U7072" s="229"/>
      <c r="V7072" s="162"/>
      <c r="W7072" s="162"/>
      <c r="X7072" s="162"/>
      <c r="Y7072" s="166"/>
      <c r="Z7072" s="166"/>
      <c r="AA7072" s="148"/>
      <c r="AB7072" s="148"/>
      <c r="AC7072" s="182"/>
      <c r="AD7072" s="153"/>
      <c r="AE7072" s="148"/>
      <c r="AF7072" s="148"/>
      <c r="AG7072" s="162"/>
      <c r="AH7072" s="163"/>
      <c r="AI7072" s="167"/>
      <c r="AJ7072" s="148"/>
      <c r="AK7072" s="148"/>
      <c r="AL7072" s="148"/>
      <c r="AM7072" s="148"/>
      <c r="AN7072" s="148"/>
      <c r="AO7072" s="148"/>
      <c r="AP7072" s="148" t="s">
        <v>67</v>
      </c>
      <c r="AQ7072" s="148" t="s">
        <v>67</v>
      </c>
      <c r="AR7072" s="148"/>
      <c r="AS7072" s="224" t="s">
        <v>68</v>
      </c>
      <c r="AT7072" s="225" t="str">
        <f>MONTH(B7072)&amp;"/"&amp;YEAR(B7072)</f>
        <v>6/2026</v>
      </c>
      <c r="AU7072" s="225">
        <f>WEEKNUM(B7072)-WEEKNUM(EOMONTH(B7072,-1)+1)+1</f>
        <v>2</v>
      </c>
      <c r="AV7072" s="224" t="str">
        <f>MONTH(R7072)&amp;"/"&amp;YEAR(R7072)</f>
        <v>1/1900</v>
      </c>
      <c r="AW7072" s="224" t="e">
        <f>WEEKNUM(R7072)-WEEKNUM(EOMONTH(R7072,-1)+1)+1</f>
        <v>#NUM!</v>
      </c>
      <c r="AX7072" s="224">
        <f>IF(BB7072="S",IF(Q7072="1. Aceitou o programa",R7072-B7072,0),0)</f>
        <v>0</v>
      </c>
      <c r="AY7072" s="224">
        <f>IF(BB7072="S",IF(AND(S7072&lt;&gt;"",R7072&lt;&gt;""),S7072-R7072,0),0)</f>
        <v>0</v>
      </c>
      <c r="AZ7072" s="224">
        <f>IF(BB7072="S",IF(Q7072="1. Aceitou o programa",IF(OR(X7072="Não se Aplica",X7072=""),IF(OR(W7072="Não se Aplica",W7072=""),0,W7072-V7072),AVERAGE(X7072-W7072,W7072-V7072)),0),0)</f>
        <v>0</v>
      </c>
      <c r="BA7072" s="224">
        <f>IF(BB7072="S",IF(AND(Q7072="1. Aceitou o programa",AH7072="Realizada"),IFERROR(IF(AG7072="",0,AG7072-R7072),0),0),0)</f>
        <v>0</v>
      </c>
      <c r="BB7072" s="224" t="str">
        <f>_xlfn.XLOOKUP(U7072,'Lista Suspensa'!$AA$20:$AA$23,'Lista Suspensa'!$AB$20:$AB$23,"N/A")</f>
        <v>S</v>
      </c>
    </row>
    <row r="7073" spans="1:54" ht="12" customHeight="1">
      <c r="A7073" s="148" t="s">
        <v>67</v>
      </c>
      <c r="B7073" s="162">
        <v>46182</v>
      </c>
      <c r="C7073" s="148" t="s">
        <v>11435</v>
      </c>
      <c r="D7073" s="148" t="s">
        <v>455</v>
      </c>
      <c r="E7073" s="164">
        <v>86722192</v>
      </c>
      <c r="F7073" s="163" t="s">
        <v>11640</v>
      </c>
      <c r="G7073" s="165">
        <v>5791446748</v>
      </c>
      <c r="H7073" s="162">
        <v>31660</v>
      </c>
      <c r="I7073" s="165"/>
      <c r="J7073" s="148" t="s">
        <v>70</v>
      </c>
      <c r="K7073" s="148" t="s">
        <v>101</v>
      </c>
      <c r="L7073" s="148" t="s">
        <v>11483</v>
      </c>
      <c r="M7073" s="148" t="s">
        <v>11641</v>
      </c>
      <c r="N7073" s="148">
        <v>60</v>
      </c>
      <c r="O7073" s="163" t="s">
        <v>11642</v>
      </c>
      <c r="P7073" s="227"/>
      <c r="Q7073" s="228"/>
      <c r="R7073" s="229"/>
      <c r="S7073" s="229"/>
      <c r="T7073" s="229"/>
      <c r="U7073" s="229"/>
      <c r="V7073" s="162"/>
      <c r="W7073" s="162"/>
      <c r="X7073" s="162"/>
      <c r="Y7073" s="166"/>
      <c r="Z7073" s="166"/>
      <c r="AA7073" s="148"/>
      <c r="AB7073" s="148"/>
      <c r="AC7073" s="182"/>
      <c r="AD7073" s="153"/>
      <c r="AE7073" s="148"/>
      <c r="AF7073" s="148"/>
      <c r="AG7073" s="162"/>
      <c r="AH7073" s="163"/>
      <c r="AI7073" s="167"/>
      <c r="AJ7073" s="148"/>
      <c r="AK7073" s="148"/>
      <c r="AL7073" s="148"/>
      <c r="AM7073" s="148"/>
      <c r="AN7073" s="148"/>
      <c r="AO7073" s="148"/>
      <c r="AP7073" s="148" t="s">
        <v>67</v>
      </c>
      <c r="AQ7073" s="148" t="s">
        <v>67</v>
      </c>
      <c r="AR7073" s="148"/>
      <c r="AS7073" s="224" t="s">
        <v>68</v>
      </c>
      <c r="AT7073" s="225" t="str">
        <f>MONTH(B7073)&amp;"/"&amp;YEAR(B7073)</f>
        <v>6/2026</v>
      </c>
      <c r="AU7073" s="225">
        <f>WEEKNUM(B7073)-WEEKNUM(EOMONTH(B7073,-1)+1)+1</f>
        <v>2</v>
      </c>
      <c r="AV7073" s="224" t="str">
        <f>MONTH(R7073)&amp;"/"&amp;YEAR(R7073)</f>
        <v>1/1900</v>
      </c>
      <c r="AW7073" s="224" t="e">
        <f>WEEKNUM(R7073)-WEEKNUM(EOMONTH(R7073,-1)+1)+1</f>
        <v>#NUM!</v>
      </c>
      <c r="AX7073" s="224">
        <f>IF(BB7073="S",IF(Q7073="1. Aceitou o programa",R7073-B7073,0),0)</f>
        <v>0</v>
      </c>
      <c r="AY7073" s="224">
        <f>IF(BB7073="S",IF(AND(S7073&lt;&gt;"",R7073&lt;&gt;""),S7073-R7073,0),0)</f>
        <v>0</v>
      </c>
      <c r="AZ7073" s="224">
        <f>IF(BB7073="S",IF(Q7073="1. Aceitou o programa",IF(OR(X7073="Não se Aplica",X7073=""),IF(OR(W7073="Não se Aplica",W7073=""),0,W7073-V7073),AVERAGE(X7073-W7073,W7073-V7073)),0),0)</f>
        <v>0</v>
      </c>
      <c r="BA7073" s="224">
        <f>IF(BB7073="S",IF(AND(Q7073="1. Aceitou o programa",AH7073="Realizada"),IFERROR(IF(AG7073="",0,AG7073-R7073),0),0),0)</f>
        <v>0</v>
      </c>
      <c r="BB7073" s="224" t="str">
        <f>_xlfn.XLOOKUP(U7073,'Lista Suspensa'!$AA$20:$AA$23,'Lista Suspensa'!$AB$20:$AB$23,"N/A")</f>
        <v>S</v>
      </c>
    </row>
    <row r="7074" spans="1:54" ht="12" customHeight="1">
      <c r="A7074" s="148" t="s">
        <v>67</v>
      </c>
      <c r="B7074" s="162">
        <v>46182</v>
      </c>
      <c r="C7074" s="148" t="s">
        <v>11435</v>
      </c>
      <c r="D7074" s="148" t="s">
        <v>455</v>
      </c>
      <c r="E7074" s="164">
        <v>97412263</v>
      </c>
      <c r="F7074" s="163" t="s">
        <v>11643</v>
      </c>
      <c r="G7074" s="165">
        <v>84121335015</v>
      </c>
      <c r="H7074" s="162">
        <v>30361</v>
      </c>
      <c r="I7074" s="165"/>
      <c r="J7074" s="148" t="s">
        <v>70</v>
      </c>
      <c r="K7074" s="148" t="s">
        <v>5694</v>
      </c>
      <c r="L7074" s="148" t="s">
        <v>11644</v>
      </c>
      <c r="M7074" s="148" t="s">
        <v>11645</v>
      </c>
      <c r="N7074" s="148">
        <v>750</v>
      </c>
      <c r="O7074" s="163" t="s">
        <v>11646</v>
      </c>
      <c r="P7074" s="227"/>
      <c r="Q7074" s="228"/>
      <c r="R7074" s="229"/>
      <c r="S7074" s="229"/>
      <c r="T7074" s="229"/>
      <c r="U7074" s="229"/>
      <c r="V7074" s="162"/>
      <c r="W7074" s="162"/>
      <c r="X7074" s="162"/>
      <c r="Y7074" s="166"/>
      <c r="Z7074" s="166"/>
      <c r="AA7074" s="148"/>
      <c r="AB7074" s="148"/>
      <c r="AC7074" s="182"/>
      <c r="AD7074" s="153"/>
      <c r="AE7074" s="148"/>
      <c r="AF7074" s="148"/>
      <c r="AG7074" s="162"/>
      <c r="AH7074" s="163"/>
      <c r="AI7074" s="167"/>
      <c r="AJ7074" s="148"/>
      <c r="AK7074" s="148"/>
      <c r="AL7074" s="148"/>
      <c r="AM7074" s="148"/>
      <c r="AN7074" s="148"/>
      <c r="AO7074" s="148"/>
      <c r="AP7074" s="148" t="s">
        <v>67</v>
      </c>
      <c r="AQ7074" s="148" t="s">
        <v>67</v>
      </c>
      <c r="AR7074" s="148"/>
      <c r="AS7074" s="224" t="s">
        <v>68</v>
      </c>
      <c r="AT7074" s="225" t="str">
        <f>MONTH(B7074)&amp;"/"&amp;YEAR(B7074)</f>
        <v>6/2026</v>
      </c>
      <c r="AU7074" s="225">
        <f>WEEKNUM(B7074)-WEEKNUM(EOMONTH(B7074,-1)+1)+1</f>
        <v>2</v>
      </c>
      <c r="AV7074" s="224" t="str">
        <f>MONTH(R7074)&amp;"/"&amp;YEAR(R7074)</f>
        <v>1/1900</v>
      </c>
      <c r="AW7074" s="224" t="e">
        <f>WEEKNUM(R7074)-WEEKNUM(EOMONTH(R7074,-1)+1)+1</f>
        <v>#NUM!</v>
      </c>
      <c r="AX7074" s="224">
        <f>IF(BB7074="S",IF(Q7074="1. Aceitou o programa",R7074-B7074,0),0)</f>
        <v>0</v>
      </c>
      <c r="AY7074" s="224">
        <f>IF(BB7074="S",IF(AND(S7074&lt;&gt;"",R7074&lt;&gt;""),S7074-R7074,0),0)</f>
        <v>0</v>
      </c>
      <c r="AZ7074" s="224">
        <f>IF(BB7074="S",IF(Q7074="1. Aceitou o programa",IF(OR(X7074="Não se Aplica",X7074=""),IF(OR(W7074="Não se Aplica",W7074=""),0,W7074-V7074),AVERAGE(X7074-W7074,W7074-V7074)),0),0)</f>
        <v>0</v>
      </c>
      <c r="BA7074" s="224">
        <f>IF(BB7074="S",IF(AND(Q7074="1. Aceitou o programa",AH7074="Realizada"),IFERROR(IF(AG7074="",0,AG7074-R7074),0),0),0)</f>
        <v>0</v>
      </c>
      <c r="BB7074" s="224" t="str">
        <f>_xlfn.XLOOKUP(U7074,'Lista Suspensa'!$AA$20:$AA$23,'Lista Suspensa'!$AB$20:$AB$23,"N/A")</f>
        <v>S</v>
      </c>
    </row>
    <row r="7075" spans="1:54" ht="12" customHeight="1">
      <c r="A7075" s="148" t="s">
        <v>67</v>
      </c>
      <c r="B7075" s="162">
        <v>46182</v>
      </c>
      <c r="C7075" s="148" t="s">
        <v>11435</v>
      </c>
      <c r="D7075" s="148" t="s">
        <v>455</v>
      </c>
      <c r="E7075" s="164">
        <v>94968775</v>
      </c>
      <c r="F7075" s="163" t="s">
        <v>11647</v>
      </c>
      <c r="G7075" s="165">
        <v>31663005893</v>
      </c>
      <c r="H7075" s="162">
        <v>31331</v>
      </c>
      <c r="I7075" s="165"/>
      <c r="J7075" s="148" t="s">
        <v>70</v>
      </c>
      <c r="K7075" s="148" t="s">
        <v>59</v>
      </c>
      <c r="L7075" s="148" t="s">
        <v>11648</v>
      </c>
      <c r="M7075" s="148" t="s">
        <v>11649</v>
      </c>
      <c r="N7075" s="148">
        <v>750</v>
      </c>
      <c r="O7075" s="163" t="s">
        <v>11650</v>
      </c>
      <c r="P7075" s="227"/>
      <c r="Q7075" s="228"/>
      <c r="R7075" s="229"/>
      <c r="S7075" s="229"/>
      <c r="T7075" s="229"/>
      <c r="U7075" s="229"/>
      <c r="V7075" s="162"/>
      <c r="W7075" s="162"/>
      <c r="X7075" s="162"/>
      <c r="Y7075" s="166"/>
      <c r="Z7075" s="166"/>
      <c r="AA7075" s="148"/>
      <c r="AB7075" s="148"/>
      <c r="AC7075" s="182"/>
      <c r="AD7075" s="153"/>
      <c r="AE7075" s="148"/>
      <c r="AF7075" s="148"/>
      <c r="AG7075" s="162"/>
      <c r="AH7075" s="163"/>
      <c r="AI7075" s="167"/>
      <c r="AJ7075" s="148"/>
      <c r="AK7075" s="148"/>
      <c r="AL7075" s="148"/>
      <c r="AM7075" s="148"/>
      <c r="AN7075" s="148"/>
      <c r="AO7075" s="148"/>
      <c r="AP7075" s="148" t="s">
        <v>67</v>
      </c>
      <c r="AQ7075" s="148" t="s">
        <v>67</v>
      </c>
      <c r="AR7075" s="148"/>
      <c r="AS7075" s="224" t="s">
        <v>68</v>
      </c>
      <c r="AT7075" s="225" t="str">
        <f>MONTH(B7075)&amp;"/"&amp;YEAR(B7075)</f>
        <v>6/2026</v>
      </c>
      <c r="AU7075" s="225">
        <f>WEEKNUM(B7075)-WEEKNUM(EOMONTH(B7075,-1)+1)+1</f>
        <v>2</v>
      </c>
      <c r="AV7075" s="224" t="str">
        <f>MONTH(R7075)&amp;"/"&amp;YEAR(R7075)</f>
        <v>1/1900</v>
      </c>
      <c r="AW7075" s="224" t="e">
        <f>WEEKNUM(R7075)-WEEKNUM(EOMONTH(R7075,-1)+1)+1</f>
        <v>#NUM!</v>
      </c>
      <c r="AX7075" s="224">
        <f>IF(BB7075="S",IF(Q7075="1. Aceitou o programa",R7075-B7075,0),0)</f>
        <v>0</v>
      </c>
      <c r="AY7075" s="224">
        <f>IF(BB7075="S",IF(AND(S7075&lt;&gt;"",R7075&lt;&gt;""),S7075-R7075,0),0)</f>
        <v>0</v>
      </c>
      <c r="AZ7075" s="224">
        <f>IF(BB7075="S",IF(Q7075="1. Aceitou o programa",IF(OR(X7075="Não se Aplica",X7075=""),IF(OR(W7075="Não se Aplica",W7075=""),0,W7075-V7075),AVERAGE(X7075-W7075,W7075-V7075)),0),0)</f>
        <v>0</v>
      </c>
      <c r="BA7075" s="224">
        <f>IF(BB7075="S",IF(AND(Q7075="1. Aceitou o programa",AH7075="Realizada"),IFERROR(IF(AG7075="",0,AG7075-R7075),0),0),0)</f>
        <v>0</v>
      </c>
      <c r="BB7075" s="224" t="str">
        <f>_xlfn.XLOOKUP(U7075,'Lista Suspensa'!$AA$20:$AA$23,'Lista Suspensa'!$AB$20:$AB$23,"N/A")</f>
        <v>S</v>
      </c>
    </row>
    <row r="7076" spans="1:54" ht="12" customHeight="1">
      <c r="A7076" s="148" t="s">
        <v>67</v>
      </c>
      <c r="B7076" s="162">
        <v>46182</v>
      </c>
      <c r="C7076" s="148" t="s">
        <v>11435</v>
      </c>
      <c r="D7076" s="148" t="s">
        <v>455</v>
      </c>
      <c r="E7076" s="164">
        <v>92682703</v>
      </c>
      <c r="F7076" s="163" t="s">
        <v>11651</v>
      </c>
      <c r="G7076" s="165">
        <v>27484056847</v>
      </c>
      <c r="H7076" s="162">
        <v>29270</v>
      </c>
      <c r="I7076" s="165"/>
      <c r="J7076" s="148" t="s">
        <v>70</v>
      </c>
      <c r="K7076" s="148" t="s">
        <v>59</v>
      </c>
      <c r="L7076" s="148" t="s">
        <v>11652</v>
      </c>
      <c r="M7076" s="148" t="s">
        <v>11653</v>
      </c>
      <c r="N7076" s="148">
        <v>80</v>
      </c>
      <c r="O7076" s="163" t="s">
        <v>11654</v>
      </c>
      <c r="P7076" s="227"/>
      <c r="Q7076" s="228"/>
      <c r="R7076" s="229"/>
      <c r="S7076" s="229"/>
      <c r="T7076" s="229"/>
      <c r="U7076" s="229"/>
      <c r="V7076" s="162"/>
      <c r="W7076" s="162"/>
      <c r="X7076" s="162"/>
      <c r="Y7076" s="166"/>
      <c r="Z7076" s="166"/>
      <c r="AA7076" s="148"/>
      <c r="AB7076" s="148"/>
      <c r="AC7076" s="182"/>
      <c r="AD7076" s="153"/>
      <c r="AE7076" s="148"/>
      <c r="AF7076" s="148"/>
      <c r="AG7076" s="162"/>
      <c r="AH7076" s="163"/>
      <c r="AI7076" s="167"/>
      <c r="AJ7076" s="148"/>
      <c r="AK7076" s="148"/>
      <c r="AL7076" s="148"/>
      <c r="AM7076" s="148"/>
      <c r="AN7076" s="148"/>
      <c r="AO7076" s="148"/>
      <c r="AP7076" s="148" t="s">
        <v>67</v>
      </c>
      <c r="AQ7076" s="148" t="s">
        <v>67</v>
      </c>
      <c r="AR7076" s="148"/>
      <c r="AS7076" s="224" t="s">
        <v>68</v>
      </c>
      <c r="AT7076" s="225" t="str">
        <f>MONTH(B7076)&amp;"/"&amp;YEAR(B7076)</f>
        <v>6/2026</v>
      </c>
      <c r="AU7076" s="225">
        <f>WEEKNUM(B7076)-WEEKNUM(EOMONTH(B7076,-1)+1)+1</f>
        <v>2</v>
      </c>
      <c r="AV7076" s="224" t="str">
        <f>MONTH(R7076)&amp;"/"&amp;YEAR(R7076)</f>
        <v>1/1900</v>
      </c>
      <c r="AW7076" s="224" t="e">
        <f>WEEKNUM(R7076)-WEEKNUM(EOMONTH(R7076,-1)+1)+1</f>
        <v>#NUM!</v>
      </c>
      <c r="AX7076" s="224">
        <f>IF(BB7076="S",IF(Q7076="1. Aceitou o programa",R7076-B7076,0),0)</f>
        <v>0</v>
      </c>
      <c r="AY7076" s="224">
        <f>IF(BB7076="S",IF(AND(S7076&lt;&gt;"",R7076&lt;&gt;""),S7076-R7076,0),0)</f>
        <v>0</v>
      </c>
      <c r="AZ7076" s="224">
        <f>IF(BB7076="S",IF(Q7076="1. Aceitou o programa",IF(OR(X7076="Não se Aplica",X7076=""),IF(OR(W7076="Não se Aplica",W7076=""),0,W7076-V7076),AVERAGE(X7076-W7076,W7076-V7076)),0),0)</f>
        <v>0</v>
      </c>
      <c r="BA7076" s="224">
        <f>IF(BB7076="S",IF(AND(Q7076="1. Aceitou o programa",AH7076="Realizada"),IFERROR(IF(AG7076="",0,AG7076-R7076),0),0),0)</f>
        <v>0</v>
      </c>
      <c r="BB7076" s="224" t="str">
        <f>_xlfn.XLOOKUP(U7076,'Lista Suspensa'!$AA$20:$AA$23,'Lista Suspensa'!$AB$20:$AB$23,"N/A")</f>
        <v>S</v>
      </c>
    </row>
    <row r="7077" spans="1:54" ht="12" customHeight="1">
      <c r="A7077" s="148" t="s">
        <v>67</v>
      </c>
      <c r="B7077" s="162">
        <v>46182</v>
      </c>
      <c r="C7077" s="148" t="s">
        <v>11435</v>
      </c>
      <c r="D7077" s="148" t="s">
        <v>455</v>
      </c>
      <c r="E7077" s="164">
        <v>93254009</v>
      </c>
      <c r="F7077" s="163" t="s">
        <v>9978</v>
      </c>
      <c r="G7077" s="165">
        <v>4257371790</v>
      </c>
      <c r="H7077" s="162">
        <v>27866</v>
      </c>
      <c r="I7077" s="165"/>
      <c r="J7077" s="148" t="s">
        <v>70</v>
      </c>
      <c r="K7077" s="148" t="s">
        <v>101</v>
      </c>
      <c r="L7077" s="148" t="s">
        <v>11483</v>
      </c>
      <c r="M7077" s="148" t="s">
        <v>11655</v>
      </c>
      <c r="N7077" s="148">
        <v>450</v>
      </c>
      <c r="O7077" s="163">
        <v>21992326271</v>
      </c>
      <c r="P7077" s="227"/>
      <c r="Q7077" s="228"/>
      <c r="R7077" s="229"/>
      <c r="S7077" s="229"/>
      <c r="T7077" s="229"/>
      <c r="U7077" s="229"/>
      <c r="V7077" s="162"/>
      <c r="W7077" s="162"/>
      <c r="X7077" s="162"/>
      <c r="Y7077" s="166"/>
      <c r="Z7077" s="166"/>
      <c r="AA7077" s="148"/>
      <c r="AB7077" s="148"/>
      <c r="AC7077" s="182"/>
      <c r="AD7077" s="153"/>
      <c r="AE7077" s="148"/>
      <c r="AF7077" s="148"/>
      <c r="AG7077" s="162"/>
      <c r="AH7077" s="163"/>
      <c r="AI7077" s="167"/>
      <c r="AJ7077" s="148"/>
      <c r="AK7077" s="148"/>
      <c r="AL7077" s="148"/>
      <c r="AM7077" s="148"/>
      <c r="AN7077" s="148"/>
      <c r="AO7077" s="148"/>
      <c r="AP7077" s="148" t="s">
        <v>67</v>
      </c>
      <c r="AQ7077" s="148" t="s">
        <v>67</v>
      </c>
      <c r="AR7077" s="148"/>
      <c r="AS7077" s="224" t="s">
        <v>68</v>
      </c>
      <c r="AT7077" s="225" t="str">
        <f>MONTH(B7077)&amp;"/"&amp;YEAR(B7077)</f>
        <v>6/2026</v>
      </c>
      <c r="AU7077" s="225">
        <f>WEEKNUM(B7077)-WEEKNUM(EOMONTH(B7077,-1)+1)+1</f>
        <v>2</v>
      </c>
      <c r="AV7077" s="224" t="str">
        <f>MONTH(R7077)&amp;"/"&amp;YEAR(R7077)</f>
        <v>1/1900</v>
      </c>
      <c r="AW7077" s="224" t="e">
        <f>WEEKNUM(R7077)-WEEKNUM(EOMONTH(R7077,-1)+1)+1</f>
        <v>#NUM!</v>
      </c>
      <c r="AX7077" s="224">
        <f>IF(BB7077="S",IF(Q7077="1. Aceitou o programa",R7077-B7077,0),0)</f>
        <v>0</v>
      </c>
      <c r="AY7077" s="224">
        <f>IF(BB7077="S",IF(AND(S7077&lt;&gt;"",R7077&lt;&gt;""),S7077-R7077,0),0)</f>
        <v>0</v>
      </c>
      <c r="AZ7077" s="224">
        <f>IF(BB7077="S",IF(Q7077="1. Aceitou o programa",IF(OR(X7077="Não se Aplica",X7077=""),IF(OR(W7077="Não se Aplica",W7077=""),0,W7077-V7077),AVERAGE(X7077-W7077,W7077-V7077)),0),0)</f>
        <v>0</v>
      </c>
      <c r="BA7077" s="224">
        <f>IF(BB7077="S",IF(AND(Q7077="1. Aceitou o programa",AH7077="Realizada"),IFERROR(IF(AG7077="",0,AG7077-R7077),0),0),0)</f>
        <v>0</v>
      </c>
      <c r="BB7077" s="224" t="str">
        <f>_xlfn.XLOOKUP(U7077,'Lista Suspensa'!$AA$20:$AA$23,'Lista Suspensa'!$AB$20:$AB$23,"N/A")</f>
        <v>S</v>
      </c>
    </row>
    <row r="7078" spans="1:54" ht="12" customHeight="1">
      <c r="A7078" s="148" t="s">
        <v>67</v>
      </c>
      <c r="B7078" s="162">
        <v>46183</v>
      </c>
      <c r="C7078" s="148" t="s">
        <v>11435</v>
      </c>
      <c r="D7078" s="148" t="s">
        <v>455</v>
      </c>
      <c r="E7078" s="164">
        <v>973908645</v>
      </c>
      <c r="F7078" s="163" t="s">
        <v>11656</v>
      </c>
      <c r="G7078" s="165">
        <v>1872101798</v>
      </c>
      <c r="H7078" s="162">
        <v>26627</v>
      </c>
      <c r="I7078" s="165"/>
      <c r="J7078" s="148" t="s">
        <v>70</v>
      </c>
      <c r="K7078" s="148" t="s">
        <v>101</v>
      </c>
      <c r="L7078" s="148" t="s">
        <v>11483</v>
      </c>
      <c r="M7078" s="148" t="s">
        <v>11657</v>
      </c>
      <c r="N7078" s="148">
        <v>400</v>
      </c>
      <c r="O7078" s="163" t="s">
        <v>11658</v>
      </c>
      <c r="P7078" s="227"/>
      <c r="Q7078" s="228"/>
      <c r="R7078" s="229"/>
      <c r="S7078" s="229"/>
      <c r="T7078" s="229"/>
      <c r="U7078" s="229"/>
      <c r="V7078" s="162"/>
      <c r="W7078" s="162"/>
      <c r="X7078" s="162"/>
      <c r="Y7078" s="166"/>
      <c r="Z7078" s="166"/>
      <c r="AA7078" s="148"/>
      <c r="AB7078" s="148"/>
      <c r="AC7078" s="182"/>
      <c r="AD7078" s="153"/>
      <c r="AE7078" s="148"/>
      <c r="AF7078" s="148"/>
      <c r="AG7078" s="162"/>
      <c r="AH7078" s="163"/>
      <c r="AI7078" s="167"/>
      <c r="AJ7078" s="148"/>
      <c r="AK7078" s="148"/>
      <c r="AL7078" s="148"/>
      <c r="AM7078" s="148"/>
      <c r="AN7078" s="148"/>
      <c r="AO7078" s="148"/>
      <c r="AP7078" s="148" t="s">
        <v>67</v>
      </c>
      <c r="AQ7078" s="148" t="s">
        <v>67</v>
      </c>
      <c r="AR7078" s="148"/>
      <c r="AS7078" s="224" t="s">
        <v>68</v>
      </c>
      <c r="AT7078" s="225" t="str">
        <f t="shared" ref="AT7078:AT7126" si="232">MONTH(B7078)&amp;"/"&amp;YEAR(B7078)</f>
        <v>6/2026</v>
      </c>
      <c r="AU7078" s="225">
        <f t="shared" ref="AU7078:AU7126" si="233">WEEKNUM(B7078)-WEEKNUM(EOMONTH(B7078,-1)+1)+1</f>
        <v>2</v>
      </c>
      <c r="AV7078" s="224" t="str">
        <f t="shared" ref="AV7078:AV7126" si="234">MONTH(R7078)&amp;"/"&amp;YEAR(R7078)</f>
        <v>1/1900</v>
      </c>
      <c r="AW7078" s="224" t="e">
        <f t="shared" ref="AW7078:AW7126" si="235">WEEKNUM(R7078)-WEEKNUM(EOMONTH(R7078,-1)+1)+1</f>
        <v>#NUM!</v>
      </c>
      <c r="AX7078" s="224">
        <f t="shared" ref="AX7078:AX7126" si="236">IF(BB7078="S",IF(Q7078="1. Aceitou o programa",R7078-B7078,0),0)</f>
        <v>0</v>
      </c>
      <c r="AY7078" s="224">
        <f t="shared" ref="AY7078:AY7126" si="237">IF(BB7078="S",IF(AND(S7078&lt;&gt;"",R7078&lt;&gt;""),S7078-R7078,0),0)</f>
        <v>0</v>
      </c>
      <c r="AZ7078" s="224">
        <f t="shared" ref="AZ7078:AZ7126" si="238">IF(BB7078="S",IF(Q7078="1. Aceitou o programa",IF(OR(X7078="Não se Aplica",X7078=""),IF(OR(W7078="Não se Aplica",W7078=""),0,W7078-V7078),AVERAGE(X7078-W7078,W7078-V7078)),0),0)</f>
        <v>0</v>
      </c>
      <c r="BA7078" s="224">
        <f t="shared" ref="BA7078:BA7126" si="239">IF(BB7078="S",IF(AND(Q7078="1. Aceitou o programa",AH7078="Realizada"),IFERROR(IF(AG7078="",0,AG7078-R7078),0),0),0)</f>
        <v>0</v>
      </c>
      <c r="BB7078" s="224" t="str">
        <f>_xlfn.XLOOKUP(U7078,'Lista Suspensa'!$AA$20:$AA$23,'Lista Suspensa'!$AB$20:$AB$23,"N/A")</f>
        <v>S</v>
      </c>
    </row>
    <row r="7079" spans="1:54" ht="12" customHeight="1">
      <c r="A7079" s="148" t="s">
        <v>67</v>
      </c>
      <c r="B7079" s="162">
        <v>46183</v>
      </c>
      <c r="C7079" s="148" t="s">
        <v>11435</v>
      </c>
      <c r="D7079" s="148" t="s">
        <v>455</v>
      </c>
      <c r="E7079" s="164">
        <v>96148852</v>
      </c>
      <c r="F7079" s="163" t="s">
        <v>11659</v>
      </c>
      <c r="G7079" s="165">
        <v>15844798767</v>
      </c>
      <c r="H7079" s="162">
        <v>33719</v>
      </c>
      <c r="I7079" s="165"/>
      <c r="J7079" s="148" t="s">
        <v>70</v>
      </c>
      <c r="K7079" s="148" t="s">
        <v>101</v>
      </c>
      <c r="L7079" s="148" t="s">
        <v>11483</v>
      </c>
      <c r="M7079" s="148" t="s">
        <v>11660</v>
      </c>
      <c r="N7079" s="148">
        <v>450</v>
      </c>
      <c r="O7079" s="163">
        <v>21986393541</v>
      </c>
      <c r="P7079" s="227"/>
      <c r="Q7079" s="228"/>
      <c r="R7079" s="229"/>
      <c r="S7079" s="229"/>
      <c r="T7079" s="229"/>
      <c r="U7079" s="229"/>
      <c r="V7079" s="162"/>
      <c r="W7079" s="162"/>
      <c r="X7079" s="162"/>
      <c r="Y7079" s="166"/>
      <c r="Z7079" s="166"/>
      <c r="AA7079" s="148"/>
      <c r="AB7079" s="148"/>
      <c r="AC7079" s="182"/>
      <c r="AD7079" s="153"/>
      <c r="AE7079" s="148"/>
      <c r="AF7079" s="148"/>
      <c r="AG7079" s="162"/>
      <c r="AH7079" s="163"/>
      <c r="AI7079" s="167"/>
      <c r="AJ7079" s="148"/>
      <c r="AK7079" s="148"/>
      <c r="AL7079" s="148"/>
      <c r="AM7079" s="148"/>
      <c r="AN7079" s="148"/>
      <c r="AO7079" s="148"/>
      <c r="AP7079" s="148" t="s">
        <v>67</v>
      </c>
      <c r="AQ7079" s="148" t="s">
        <v>67</v>
      </c>
      <c r="AR7079" s="148"/>
      <c r="AS7079" s="224" t="s">
        <v>68</v>
      </c>
      <c r="AT7079" s="225" t="str">
        <f t="shared" si="232"/>
        <v>6/2026</v>
      </c>
      <c r="AU7079" s="225">
        <f t="shared" si="233"/>
        <v>2</v>
      </c>
      <c r="AV7079" s="224" t="str">
        <f t="shared" si="234"/>
        <v>1/1900</v>
      </c>
      <c r="AW7079" s="224" t="e">
        <f t="shared" si="235"/>
        <v>#NUM!</v>
      </c>
      <c r="AX7079" s="224">
        <f t="shared" si="236"/>
        <v>0</v>
      </c>
      <c r="AY7079" s="224">
        <f t="shared" si="237"/>
        <v>0</v>
      </c>
      <c r="AZ7079" s="224">
        <f t="shared" si="238"/>
        <v>0</v>
      </c>
      <c r="BA7079" s="224">
        <f t="shared" si="239"/>
        <v>0</v>
      </c>
      <c r="BB7079" s="224" t="str">
        <f>_xlfn.XLOOKUP(U7079,'Lista Suspensa'!$AA$20:$AA$23,'Lista Suspensa'!$AB$20:$AB$23,"N/A")</f>
        <v>S</v>
      </c>
    </row>
    <row r="7080" spans="1:54" ht="12" customHeight="1">
      <c r="A7080" s="148" t="s">
        <v>67</v>
      </c>
      <c r="B7080" s="162">
        <v>46183</v>
      </c>
      <c r="C7080" s="148" t="s">
        <v>11435</v>
      </c>
      <c r="D7080" s="148" t="s">
        <v>455</v>
      </c>
      <c r="E7080" s="164">
        <v>94690664</v>
      </c>
      <c r="F7080" s="163" t="s">
        <v>11661</v>
      </c>
      <c r="G7080" s="165">
        <v>38685123810</v>
      </c>
      <c r="H7080" s="162">
        <v>33720</v>
      </c>
      <c r="I7080" s="165"/>
      <c r="J7080" s="148" t="s">
        <v>70</v>
      </c>
      <c r="K7080" s="148" t="s">
        <v>59</v>
      </c>
      <c r="L7080" s="148" t="s">
        <v>11662</v>
      </c>
      <c r="M7080" s="148" t="s">
        <v>11663</v>
      </c>
      <c r="N7080" s="148">
        <v>110</v>
      </c>
      <c r="O7080" s="163" t="s">
        <v>11664</v>
      </c>
      <c r="P7080" s="227"/>
      <c r="Q7080" s="228"/>
      <c r="R7080" s="229"/>
      <c r="S7080" s="229"/>
      <c r="T7080" s="229"/>
      <c r="U7080" s="229"/>
      <c r="V7080" s="162"/>
      <c r="W7080" s="162"/>
      <c r="X7080" s="162"/>
      <c r="Y7080" s="166"/>
      <c r="Z7080" s="166"/>
      <c r="AA7080" s="148"/>
      <c r="AB7080" s="148"/>
      <c r="AC7080" s="182"/>
      <c r="AD7080" s="153"/>
      <c r="AE7080" s="148"/>
      <c r="AF7080" s="148"/>
      <c r="AG7080" s="162"/>
      <c r="AH7080" s="163"/>
      <c r="AI7080" s="167"/>
      <c r="AJ7080" s="148"/>
      <c r="AK7080" s="148"/>
      <c r="AL7080" s="148"/>
      <c r="AM7080" s="148"/>
      <c r="AN7080" s="148"/>
      <c r="AO7080" s="148"/>
      <c r="AP7080" s="148" t="s">
        <v>67</v>
      </c>
      <c r="AQ7080" s="148" t="s">
        <v>67</v>
      </c>
      <c r="AR7080" s="148"/>
      <c r="AS7080" s="224" t="s">
        <v>68</v>
      </c>
      <c r="AT7080" s="225" t="str">
        <f t="shared" si="232"/>
        <v>6/2026</v>
      </c>
      <c r="AU7080" s="225">
        <f t="shared" si="233"/>
        <v>2</v>
      </c>
      <c r="AV7080" s="224" t="str">
        <f t="shared" si="234"/>
        <v>1/1900</v>
      </c>
      <c r="AW7080" s="224" t="e">
        <f t="shared" si="235"/>
        <v>#NUM!</v>
      </c>
      <c r="AX7080" s="224">
        <f t="shared" si="236"/>
        <v>0</v>
      </c>
      <c r="AY7080" s="224">
        <f t="shared" si="237"/>
        <v>0</v>
      </c>
      <c r="AZ7080" s="224">
        <f t="shared" si="238"/>
        <v>0</v>
      </c>
      <c r="BA7080" s="224">
        <f t="shared" si="239"/>
        <v>0</v>
      </c>
      <c r="BB7080" s="224" t="str">
        <f>_xlfn.XLOOKUP(U7080,'Lista Suspensa'!$AA$20:$AA$23,'Lista Suspensa'!$AB$20:$AB$23,"N/A")</f>
        <v>S</v>
      </c>
    </row>
    <row r="7081" spans="1:54" ht="12" customHeight="1">
      <c r="A7081" s="148" t="s">
        <v>67</v>
      </c>
      <c r="B7081" s="162">
        <v>46183</v>
      </c>
      <c r="C7081" s="148" t="s">
        <v>11435</v>
      </c>
      <c r="D7081" s="148" t="s">
        <v>455</v>
      </c>
      <c r="E7081" s="164">
        <v>93748475</v>
      </c>
      <c r="F7081" s="163" t="s">
        <v>11665</v>
      </c>
      <c r="G7081" s="165">
        <v>35265593845</v>
      </c>
      <c r="H7081" s="162">
        <v>32084</v>
      </c>
      <c r="I7081" s="165"/>
      <c r="J7081" s="148" t="s">
        <v>58</v>
      </c>
      <c r="K7081" s="148" t="s">
        <v>59</v>
      </c>
      <c r="L7081" s="148" t="s">
        <v>11470</v>
      </c>
      <c r="M7081" s="148" t="s">
        <v>11666</v>
      </c>
      <c r="N7081" s="148">
        <v>110</v>
      </c>
      <c r="O7081" s="163">
        <v>11967813158</v>
      </c>
      <c r="P7081" s="227"/>
      <c r="Q7081" s="228"/>
      <c r="R7081" s="229"/>
      <c r="S7081" s="229"/>
      <c r="T7081" s="229"/>
      <c r="U7081" s="229"/>
      <c r="V7081" s="162"/>
      <c r="W7081" s="162"/>
      <c r="X7081" s="162"/>
      <c r="Y7081" s="166"/>
      <c r="Z7081" s="166"/>
      <c r="AA7081" s="148"/>
      <c r="AB7081" s="148"/>
      <c r="AC7081" s="182"/>
      <c r="AD7081" s="153"/>
      <c r="AE7081" s="148"/>
      <c r="AF7081" s="148"/>
      <c r="AG7081" s="162"/>
      <c r="AH7081" s="163"/>
      <c r="AI7081" s="167"/>
      <c r="AJ7081" s="148"/>
      <c r="AK7081" s="148"/>
      <c r="AL7081" s="148"/>
      <c r="AM7081" s="148"/>
      <c r="AN7081" s="148"/>
      <c r="AO7081" s="148"/>
      <c r="AP7081" s="148" t="s">
        <v>67</v>
      </c>
      <c r="AQ7081" s="148" t="s">
        <v>67</v>
      </c>
      <c r="AR7081" s="148"/>
      <c r="AS7081" s="224" t="s">
        <v>68</v>
      </c>
      <c r="AT7081" s="225" t="str">
        <f t="shared" si="232"/>
        <v>6/2026</v>
      </c>
      <c r="AU7081" s="225">
        <f t="shared" si="233"/>
        <v>2</v>
      </c>
      <c r="AV7081" s="224" t="str">
        <f t="shared" si="234"/>
        <v>1/1900</v>
      </c>
      <c r="AW7081" s="224" t="e">
        <f t="shared" si="235"/>
        <v>#NUM!</v>
      </c>
      <c r="AX7081" s="224">
        <f t="shared" si="236"/>
        <v>0</v>
      </c>
      <c r="AY7081" s="224">
        <f t="shared" si="237"/>
        <v>0</v>
      </c>
      <c r="AZ7081" s="224">
        <f t="shared" si="238"/>
        <v>0</v>
      </c>
      <c r="BA7081" s="224">
        <f t="shared" si="239"/>
        <v>0</v>
      </c>
      <c r="BB7081" s="224" t="str">
        <f>_xlfn.XLOOKUP(U7081,'Lista Suspensa'!$AA$20:$AA$23,'Lista Suspensa'!$AB$20:$AB$23,"N/A")</f>
        <v>S</v>
      </c>
    </row>
    <row r="7082" spans="1:54" ht="12" customHeight="1">
      <c r="A7082" s="148" t="s">
        <v>67</v>
      </c>
      <c r="B7082" s="162">
        <v>46183</v>
      </c>
      <c r="C7082" s="148" t="s">
        <v>11435</v>
      </c>
      <c r="D7082" s="148" t="s">
        <v>455</v>
      </c>
      <c r="E7082" s="164">
        <v>95568653</v>
      </c>
      <c r="F7082" s="163" t="s">
        <v>11667</v>
      </c>
      <c r="G7082" s="165">
        <v>8867962701</v>
      </c>
      <c r="H7082" s="162">
        <v>29163</v>
      </c>
      <c r="I7082" s="165"/>
      <c r="J7082" s="148" t="s">
        <v>70</v>
      </c>
      <c r="K7082" s="148" t="s">
        <v>59</v>
      </c>
      <c r="L7082" s="148" t="s">
        <v>11470</v>
      </c>
      <c r="M7082" s="148" t="s">
        <v>11668</v>
      </c>
      <c r="N7082" s="148">
        <v>110</v>
      </c>
      <c r="O7082" s="163" t="s">
        <v>11669</v>
      </c>
      <c r="P7082" s="227"/>
      <c r="Q7082" s="228"/>
      <c r="R7082" s="229"/>
      <c r="S7082" s="229"/>
      <c r="T7082" s="229"/>
      <c r="U7082" s="229"/>
      <c r="V7082" s="162"/>
      <c r="W7082" s="162"/>
      <c r="X7082" s="162"/>
      <c r="Y7082" s="166"/>
      <c r="Z7082" s="166"/>
      <c r="AA7082" s="148"/>
      <c r="AB7082" s="148"/>
      <c r="AC7082" s="182"/>
      <c r="AD7082" s="153"/>
      <c r="AE7082" s="148"/>
      <c r="AF7082" s="148"/>
      <c r="AG7082" s="162"/>
      <c r="AH7082" s="163"/>
      <c r="AI7082" s="167"/>
      <c r="AJ7082" s="148"/>
      <c r="AK7082" s="148"/>
      <c r="AL7082" s="148"/>
      <c r="AM7082" s="148"/>
      <c r="AN7082" s="148"/>
      <c r="AO7082" s="148"/>
      <c r="AP7082" s="148" t="s">
        <v>67</v>
      </c>
      <c r="AQ7082" s="148" t="s">
        <v>67</v>
      </c>
      <c r="AR7082" s="148"/>
      <c r="AS7082" s="224" t="s">
        <v>68</v>
      </c>
      <c r="AT7082" s="225" t="str">
        <f t="shared" si="232"/>
        <v>6/2026</v>
      </c>
      <c r="AU7082" s="225">
        <f t="shared" si="233"/>
        <v>2</v>
      </c>
      <c r="AV7082" s="224" t="str">
        <f t="shared" si="234"/>
        <v>1/1900</v>
      </c>
      <c r="AW7082" s="224" t="e">
        <f t="shared" si="235"/>
        <v>#NUM!</v>
      </c>
      <c r="AX7082" s="224">
        <f t="shared" si="236"/>
        <v>0</v>
      </c>
      <c r="AY7082" s="224">
        <f t="shared" si="237"/>
        <v>0</v>
      </c>
      <c r="AZ7082" s="224">
        <f t="shared" si="238"/>
        <v>0</v>
      </c>
      <c r="BA7082" s="224">
        <f t="shared" si="239"/>
        <v>0</v>
      </c>
      <c r="BB7082" s="224" t="str">
        <f>_xlfn.XLOOKUP(U7082,'Lista Suspensa'!$AA$20:$AA$23,'Lista Suspensa'!$AB$20:$AB$23,"N/A")</f>
        <v>S</v>
      </c>
    </row>
    <row r="7083" spans="1:54" ht="12" customHeight="1">
      <c r="A7083" s="148" t="s">
        <v>67</v>
      </c>
      <c r="B7083" s="162">
        <v>46183</v>
      </c>
      <c r="C7083" s="148" t="s">
        <v>11435</v>
      </c>
      <c r="D7083" s="148" t="s">
        <v>455</v>
      </c>
      <c r="E7083" s="164">
        <v>83711367</v>
      </c>
      <c r="F7083" s="163" t="s">
        <v>11670</v>
      </c>
      <c r="G7083" s="165">
        <v>49906079886</v>
      </c>
      <c r="H7083" s="162">
        <v>37723</v>
      </c>
      <c r="I7083" s="165"/>
      <c r="J7083" s="148" t="s">
        <v>70</v>
      </c>
      <c r="K7083" s="148" t="s">
        <v>59</v>
      </c>
      <c r="L7083" s="148" t="s">
        <v>11470</v>
      </c>
      <c r="M7083" s="148" t="s">
        <v>11671</v>
      </c>
      <c r="N7083" s="148">
        <v>300</v>
      </c>
      <c r="O7083" s="163" t="s">
        <v>11672</v>
      </c>
      <c r="P7083" s="227"/>
      <c r="Q7083" s="228"/>
      <c r="R7083" s="229"/>
      <c r="S7083" s="229"/>
      <c r="T7083" s="229"/>
      <c r="U7083" s="229"/>
      <c r="V7083" s="162"/>
      <c r="W7083" s="162"/>
      <c r="X7083" s="162"/>
      <c r="Y7083" s="166"/>
      <c r="Z7083" s="166"/>
      <c r="AA7083" s="148"/>
      <c r="AB7083" s="148"/>
      <c r="AC7083" s="182"/>
      <c r="AD7083" s="153"/>
      <c r="AE7083" s="148"/>
      <c r="AF7083" s="148"/>
      <c r="AG7083" s="162"/>
      <c r="AH7083" s="163"/>
      <c r="AI7083" s="167"/>
      <c r="AJ7083" s="148"/>
      <c r="AK7083" s="148"/>
      <c r="AL7083" s="148"/>
      <c r="AM7083" s="148"/>
      <c r="AN7083" s="148"/>
      <c r="AO7083" s="148"/>
      <c r="AP7083" s="148" t="s">
        <v>67</v>
      </c>
      <c r="AQ7083" s="148" t="s">
        <v>67</v>
      </c>
      <c r="AR7083" s="148"/>
      <c r="AS7083" s="224" t="s">
        <v>68</v>
      </c>
      <c r="AT7083" s="225" t="str">
        <f t="shared" si="232"/>
        <v>6/2026</v>
      </c>
      <c r="AU7083" s="225">
        <f t="shared" si="233"/>
        <v>2</v>
      </c>
      <c r="AV7083" s="224" t="str">
        <f t="shared" si="234"/>
        <v>1/1900</v>
      </c>
      <c r="AW7083" s="224" t="e">
        <f t="shared" si="235"/>
        <v>#NUM!</v>
      </c>
      <c r="AX7083" s="224">
        <f t="shared" si="236"/>
        <v>0</v>
      </c>
      <c r="AY7083" s="224">
        <f t="shared" si="237"/>
        <v>0</v>
      </c>
      <c r="AZ7083" s="224">
        <f t="shared" si="238"/>
        <v>0</v>
      </c>
      <c r="BA7083" s="224">
        <f t="shared" si="239"/>
        <v>0</v>
      </c>
      <c r="BB7083" s="224" t="str">
        <f>_xlfn.XLOOKUP(U7083,'Lista Suspensa'!$AA$20:$AA$23,'Lista Suspensa'!$AB$20:$AB$23,"N/A")</f>
        <v>S</v>
      </c>
    </row>
    <row r="7084" spans="1:54" ht="12" customHeight="1">
      <c r="A7084" s="148" t="s">
        <v>67</v>
      </c>
      <c r="B7084" s="162">
        <v>46183</v>
      </c>
      <c r="C7084" s="148" t="s">
        <v>11435</v>
      </c>
      <c r="D7084" s="148" t="s">
        <v>455</v>
      </c>
      <c r="E7084" s="164">
        <v>85967617</v>
      </c>
      <c r="F7084" s="163" t="s">
        <v>11673</v>
      </c>
      <c r="G7084" s="165">
        <v>6643722101</v>
      </c>
      <c r="H7084" s="162">
        <v>36695</v>
      </c>
      <c r="I7084" s="165"/>
      <c r="J7084" s="148" t="s">
        <v>70</v>
      </c>
      <c r="K7084" s="148" t="s">
        <v>553</v>
      </c>
      <c r="L7084" s="148" t="s">
        <v>11674</v>
      </c>
      <c r="M7084" s="148" t="s">
        <v>11675</v>
      </c>
      <c r="N7084" s="148">
        <v>450</v>
      </c>
      <c r="O7084" s="163">
        <v>61981400838</v>
      </c>
      <c r="P7084" s="227"/>
      <c r="Q7084" s="228"/>
      <c r="R7084" s="229"/>
      <c r="S7084" s="229"/>
      <c r="T7084" s="229"/>
      <c r="U7084" s="229"/>
      <c r="V7084" s="162"/>
      <c r="W7084" s="162"/>
      <c r="X7084" s="162"/>
      <c r="Y7084" s="166"/>
      <c r="Z7084" s="166"/>
      <c r="AA7084" s="148"/>
      <c r="AB7084" s="148"/>
      <c r="AC7084" s="182"/>
      <c r="AD7084" s="153"/>
      <c r="AE7084" s="148"/>
      <c r="AF7084" s="148"/>
      <c r="AG7084" s="162"/>
      <c r="AH7084" s="163"/>
      <c r="AI7084" s="167"/>
      <c r="AJ7084" s="148"/>
      <c r="AK7084" s="148"/>
      <c r="AL7084" s="148"/>
      <c r="AM7084" s="148"/>
      <c r="AN7084" s="148"/>
      <c r="AO7084" s="148"/>
      <c r="AP7084" s="148" t="s">
        <v>67</v>
      </c>
      <c r="AQ7084" s="148" t="s">
        <v>67</v>
      </c>
      <c r="AR7084" s="148"/>
      <c r="AS7084" s="224" t="s">
        <v>68</v>
      </c>
      <c r="AT7084" s="225" t="str">
        <f t="shared" si="232"/>
        <v>6/2026</v>
      </c>
      <c r="AU7084" s="225">
        <f t="shared" si="233"/>
        <v>2</v>
      </c>
      <c r="AV7084" s="224" t="str">
        <f t="shared" si="234"/>
        <v>1/1900</v>
      </c>
      <c r="AW7084" s="224" t="e">
        <f t="shared" si="235"/>
        <v>#NUM!</v>
      </c>
      <c r="AX7084" s="224">
        <f t="shared" si="236"/>
        <v>0</v>
      </c>
      <c r="AY7084" s="224">
        <f t="shared" si="237"/>
        <v>0</v>
      </c>
      <c r="AZ7084" s="224">
        <f t="shared" si="238"/>
        <v>0</v>
      </c>
      <c r="BA7084" s="224">
        <f t="shared" si="239"/>
        <v>0</v>
      </c>
      <c r="BB7084" s="224" t="str">
        <f>_xlfn.XLOOKUP(U7084,'Lista Suspensa'!$AA$20:$AA$23,'Lista Suspensa'!$AB$20:$AB$23,"N/A")</f>
        <v>S</v>
      </c>
    </row>
    <row r="7085" spans="1:54" ht="12" customHeight="1">
      <c r="A7085" s="148" t="s">
        <v>67</v>
      </c>
      <c r="B7085" s="162">
        <v>46183</v>
      </c>
      <c r="C7085" s="148" t="s">
        <v>11435</v>
      </c>
      <c r="D7085" s="148" t="s">
        <v>455</v>
      </c>
      <c r="E7085" s="164">
        <v>97459681</v>
      </c>
      <c r="F7085" s="163" t="s">
        <v>11676</v>
      </c>
      <c r="G7085" s="165">
        <v>38546613800</v>
      </c>
      <c r="H7085" s="162">
        <v>32985</v>
      </c>
      <c r="I7085" s="165"/>
      <c r="J7085" s="148" t="s">
        <v>70</v>
      </c>
      <c r="K7085" s="148" t="s">
        <v>59</v>
      </c>
      <c r="L7085" s="148" t="s">
        <v>11677</v>
      </c>
      <c r="M7085" s="148" t="s">
        <v>11678</v>
      </c>
      <c r="N7085" s="148">
        <v>80</v>
      </c>
      <c r="O7085" s="163" t="s">
        <v>11679</v>
      </c>
      <c r="P7085" s="227"/>
      <c r="Q7085" s="228"/>
      <c r="R7085" s="229"/>
      <c r="S7085" s="229"/>
      <c r="T7085" s="229"/>
      <c r="U7085" s="229"/>
      <c r="V7085" s="162"/>
      <c r="W7085" s="162"/>
      <c r="X7085" s="162"/>
      <c r="Y7085" s="166"/>
      <c r="Z7085" s="166"/>
      <c r="AA7085" s="148"/>
      <c r="AB7085" s="148"/>
      <c r="AC7085" s="182"/>
      <c r="AD7085" s="153"/>
      <c r="AE7085" s="148"/>
      <c r="AF7085" s="148"/>
      <c r="AG7085" s="162"/>
      <c r="AH7085" s="163"/>
      <c r="AI7085" s="167"/>
      <c r="AJ7085" s="148"/>
      <c r="AK7085" s="148"/>
      <c r="AL7085" s="148"/>
      <c r="AM7085" s="148"/>
      <c r="AN7085" s="148"/>
      <c r="AO7085" s="148"/>
      <c r="AP7085" s="148" t="s">
        <v>67</v>
      </c>
      <c r="AQ7085" s="148" t="s">
        <v>67</v>
      </c>
      <c r="AR7085" s="148"/>
      <c r="AS7085" s="224" t="s">
        <v>68</v>
      </c>
      <c r="AT7085" s="225" t="str">
        <f t="shared" si="232"/>
        <v>6/2026</v>
      </c>
      <c r="AU7085" s="225">
        <f t="shared" si="233"/>
        <v>2</v>
      </c>
      <c r="AV7085" s="224" t="str">
        <f t="shared" si="234"/>
        <v>1/1900</v>
      </c>
      <c r="AW7085" s="224" t="e">
        <f t="shared" si="235"/>
        <v>#NUM!</v>
      </c>
      <c r="AX7085" s="224">
        <f t="shared" si="236"/>
        <v>0</v>
      </c>
      <c r="AY7085" s="224">
        <f t="shared" si="237"/>
        <v>0</v>
      </c>
      <c r="AZ7085" s="224">
        <f t="shared" si="238"/>
        <v>0</v>
      </c>
      <c r="BA7085" s="224">
        <f t="shared" si="239"/>
        <v>0</v>
      </c>
      <c r="BB7085" s="224" t="str">
        <f>_xlfn.XLOOKUP(U7085,'Lista Suspensa'!$AA$20:$AA$23,'Lista Suspensa'!$AB$20:$AB$23,"N/A")</f>
        <v>S</v>
      </c>
    </row>
    <row r="7086" spans="1:54" ht="12" customHeight="1">
      <c r="A7086" s="148" t="s">
        <v>67</v>
      </c>
      <c r="B7086" s="162">
        <v>46183</v>
      </c>
      <c r="C7086" s="148" t="s">
        <v>11435</v>
      </c>
      <c r="D7086" s="148" t="s">
        <v>455</v>
      </c>
      <c r="E7086" s="164">
        <v>450089258</v>
      </c>
      <c r="F7086" s="163" t="s">
        <v>11680</v>
      </c>
      <c r="G7086" s="165">
        <v>47460346802</v>
      </c>
      <c r="H7086" s="162">
        <v>35428</v>
      </c>
      <c r="I7086" s="165"/>
      <c r="J7086" s="148" t="s">
        <v>58</v>
      </c>
      <c r="K7086" s="148" t="s">
        <v>59</v>
      </c>
      <c r="L7086" s="148" t="s">
        <v>11681</v>
      </c>
      <c r="M7086" s="148" t="s">
        <v>11682</v>
      </c>
      <c r="N7086" s="148">
        <v>100</v>
      </c>
      <c r="O7086" s="163">
        <v>11983774529</v>
      </c>
      <c r="P7086" s="227"/>
      <c r="Q7086" s="228"/>
      <c r="R7086" s="229"/>
      <c r="S7086" s="229"/>
      <c r="T7086" s="229"/>
      <c r="U7086" s="229"/>
      <c r="V7086" s="162"/>
      <c r="W7086" s="162"/>
      <c r="X7086" s="162"/>
      <c r="Y7086" s="166"/>
      <c r="Z7086" s="166"/>
      <c r="AA7086" s="148"/>
      <c r="AB7086" s="148"/>
      <c r="AC7086" s="182"/>
      <c r="AD7086" s="153"/>
      <c r="AE7086" s="148"/>
      <c r="AF7086" s="148"/>
      <c r="AG7086" s="162"/>
      <c r="AH7086" s="163"/>
      <c r="AI7086" s="167"/>
      <c r="AJ7086" s="148"/>
      <c r="AK7086" s="148"/>
      <c r="AL7086" s="148"/>
      <c r="AM7086" s="148"/>
      <c r="AN7086" s="148"/>
      <c r="AO7086" s="148"/>
      <c r="AP7086" s="148" t="s">
        <v>67</v>
      </c>
      <c r="AQ7086" s="148" t="s">
        <v>67</v>
      </c>
      <c r="AR7086" s="148"/>
      <c r="AS7086" s="224" t="s">
        <v>68</v>
      </c>
      <c r="AT7086" s="225" t="str">
        <f t="shared" si="232"/>
        <v>6/2026</v>
      </c>
      <c r="AU7086" s="225">
        <f t="shared" si="233"/>
        <v>2</v>
      </c>
      <c r="AV7086" s="224" t="str">
        <f t="shared" si="234"/>
        <v>1/1900</v>
      </c>
      <c r="AW7086" s="224" t="e">
        <f t="shared" si="235"/>
        <v>#NUM!</v>
      </c>
      <c r="AX7086" s="224">
        <f t="shared" si="236"/>
        <v>0</v>
      </c>
      <c r="AY7086" s="224">
        <f t="shared" si="237"/>
        <v>0</v>
      </c>
      <c r="AZ7086" s="224">
        <f t="shared" si="238"/>
        <v>0</v>
      </c>
      <c r="BA7086" s="224">
        <f t="shared" si="239"/>
        <v>0</v>
      </c>
      <c r="BB7086" s="224" t="str">
        <f>_xlfn.XLOOKUP(U7086,'Lista Suspensa'!$AA$20:$AA$23,'Lista Suspensa'!$AB$20:$AB$23,"N/A")</f>
        <v>S</v>
      </c>
    </row>
    <row r="7087" spans="1:54" ht="12" customHeight="1">
      <c r="A7087" s="148"/>
      <c r="B7087" s="162"/>
      <c r="C7087" s="148"/>
      <c r="D7087" s="148"/>
      <c r="E7087" s="164"/>
      <c r="F7087" s="163"/>
      <c r="G7087" s="165"/>
      <c r="H7087" s="162"/>
      <c r="I7087" s="165"/>
      <c r="J7087" s="148"/>
      <c r="K7087" s="148"/>
      <c r="L7087" s="148"/>
      <c r="M7087" s="148"/>
      <c r="N7087" s="148"/>
      <c r="O7087" s="163"/>
      <c r="P7087" s="227"/>
      <c r="Q7087" s="228"/>
      <c r="R7087" s="229"/>
      <c r="S7087" s="229"/>
      <c r="T7087" s="229"/>
      <c r="U7087" s="229"/>
      <c r="V7087" s="162"/>
      <c r="W7087" s="162"/>
      <c r="X7087" s="162"/>
      <c r="Y7087" s="166"/>
      <c r="Z7087" s="166"/>
      <c r="AA7087" s="148"/>
      <c r="AB7087" s="148"/>
      <c r="AC7087" s="182"/>
      <c r="AD7087" s="153"/>
      <c r="AE7087" s="148"/>
      <c r="AF7087" s="148"/>
      <c r="AG7087" s="162"/>
      <c r="AH7087" s="163"/>
      <c r="AI7087" s="167"/>
      <c r="AJ7087" s="148"/>
      <c r="AK7087" s="148"/>
      <c r="AL7087" s="148"/>
      <c r="AM7087" s="148"/>
      <c r="AN7087" s="148"/>
      <c r="AO7087" s="148"/>
      <c r="AP7087" s="148"/>
      <c r="AQ7087" s="148"/>
      <c r="AR7087" s="148"/>
      <c r="AS7087" s="224" t="s">
        <v>68</v>
      </c>
      <c r="AT7087" s="225" t="str">
        <f t="shared" si="232"/>
        <v>1/1900</v>
      </c>
      <c r="AU7087" s="225" t="e">
        <f t="shared" si="233"/>
        <v>#NUM!</v>
      </c>
      <c r="AV7087" s="224" t="str">
        <f t="shared" si="234"/>
        <v>1/1900</v>
      </c>
      <c r="AW7087" s="224" t="e">
        <f t="shared" si="235"/>
        <v>#NUM!</v>
      </c>
      <c r="AX7087" s="224">
        <f t="shared" si="236"/>
        <v>0</v>
      </c>
      <c r="AY7087" s="224">
        <f t="shared" si="237"/>
        <v>0</v>
      </c>
      <c r="AZ7087" s="224">
        <f t="shared" si="238"/>
        <v>0</v>
      </c>
      <c r="BA7087" s="224">
        <f t="shared" si="239"/>
        <v>0</v>
      </c>
      <c r="BB7087" s="224" t="str">
        <f>_xlfn.XLOOKUP(U7087,'Lista Suspensa'!$AA$20:$AA$23,'Lista Suspensa'!$AB$20:$AB$23,"N/A")</f>
        <v>S</v>
      </c>
    </row>
    <row r="7088" spans="1:54" ht="12" customHeight="1">
      <c r="A7088" s="148"/>
      <c r="B7088" s="162"/>
      <c r="C7088" s="148"/>
      <c r="D7088" s="148"/>
      <c r="E7088" s="164"/>
      <c r="F7088" s="163"/>
      <c r="G7088" s="165"/>
      <c r="H7088" s="162"/>
      <c r="I7088" s="165"/>
      <c r="J7088" s="148"/>
      <c r="K7088" s="148"/>
      <c r="L7088" s="148"/>
      <c r="M7088" s="148"/>
      <c r="N7088" s="148"/>
      <c r="O7088" s="163"/>
      <c r="P7088" s="227"/>
      <c r="Q7088" s="228"/>
      <c r="R7088" s="229"/>
      <c r="S7088" s="229"/>
      <c r="T7088" s="229"/>
      <c r="U7088" s="229"/>
      <c r="V7088" s="162"/>
      <c r="W7088" s="162"/>
      <c r="X7088" s="162"/>
      <c r="Y7088" s="166"/>
      <c r="Z7088" s="166"/>
      <c r="AA7088" s="148"/>
      <c r="AB7088" s="148"/>
      <c r="AC7088" s="182"/>
      <c r="AD7088" s="153"/>
      <c r="AE7088" s="148"/>
      <c r="AF7088" s="148"/>
      <c r="AG7088" s="162"/>
      <c r="AH7088" s="163"/>
      <c r="AI7088" s="167"/>
      <c r="AJ7088" s="148"/>
      <c r="AK7088" s="148"/>
      <c r="AL7088" s="148"/>
      <c r="AM7088" s="148"/>
      <c r="AN7088" s="148"/>
      <c r="AO7088" s="148"/>
      <c r="AP7088" s="148"/>
      <c r="AQ7088" s="148"/>
      <c r="AR7088" s="148"/>
      <c r="AS7088" s="224" t="s">
        <v>68</v>
      </c>
      <c r="AT7088" s="225" t="str">
        <f t="shared" si="232"/>
        <v>1/1900</v>
      </c>
      <c r="AU7088" s="225" t="e">
        <f t="shared" si="233"/>
        <v>#NUM!</v>
      </c>
      <c r="AV7088" s="224" t="str">
        <f t="shared" si="234"/>
        <v>1/1900</v>
      </c>
      <c r="AW7088" s="224" t="e">
        <f t="shared" si="235"/>
        <v>#NUM!</v>
      </c>
      <c r="AX7088" s="224">
        <f t="shared" si="236"/>
        <v>0</v>
      </c>
      <c r="AY7088" s="224">
        <f t="shared" si="237"/>
        <v>0</v>
      </c>
      <c r="AZ7088" s="224">
        <f t="shared" si="238"/>
        <v>0</v>
      </c>
      <c r="BA7088" s="224">
        <f t="shared" si="239"/>
        <v>0</v>
      </c>
      <c r="BB7088" s="224" t="str">
        <f>_xlfn.XLOOKUP(U7088,'Lista Suspensa'!$AA$20:$AA$23,'Lista Suspensa'!$AB$20:$AB$23,"N/A")</f>
        <v>S</v>
      </c>
    </row>
    <row r="7089" spans="1:54" ht="12" customHeight="1">
      <c r="A7089" s="148"/>
      <c r="B7089" s="162"/>
      <c r="C7089" s="148"/>
      <c r="D7089" s="148"/>
      <c r="E7089" s="164"/>
      <c r="F7089" s="163"/>
      <c r="G7089" s="165"/>
      <c r="H7089" s="162"/>
      <c r="I7089" s="165"/>
      <c r="J7089" s="148"/>
      <c r="K7089" s="148"/>
      <c r="L7089" s="148"/>
      <c r="M7089" s="148"/>
      <c r="N7089" s="148"/>
      <c r="O7089" s="163"/>
      <c r="P7089" s="227"/>
      <c r="Q7089" s="228"/>
      <c r="R7089" s="229"/>
      <c r="S7089" s="229"/>
      <c r="T7089" s="229"/>
      <c r="U7089" s="229"/>
      <c r="V7089" s="162"/>
      <c r="W7089" s="162"/>
      <c r="X7089" s="162"/>
      <c r="Y7089" s="166"/>
      <c r="Z7089" s="166"/>
      <c r="AA7089" s="148"/>
      <c r="AB7089" s="148"/>
      <c r="AC7089" s="182"/>
      <c r="AD7089" s="153"/>
      <c r="AE7089" s="148"/>
      <c r="AF7089" s="148"/>
      <c r="AG7089" s="162"/>
      <c r="AH7089" s="163"/>
      <c r="AI7089" s="167"/>
      <c r="AJ7089" s="148"/>
      <c r="AK7089" s="148"/>
      <c r="AL7089" s="148"/>
      <c r="AM7089" s="148"/>
      <c r="AN7089" s="148"/>
      <c r="AO7089" s="148"/>
      <c r="AP7089" s="148"/>
      <c r="AQ7089" s="148"/>
      <c r="AR7089" s="148"/>
      <c r="AS7089" s="224" t="s">
        <v>68</v>
      </c>
      <c r="AT7089" s="225" t="str">
        <f t="shared" si="232"/>
        <v>1/1900</v>
      </c>
      <c r="AU7089" s="225" t="e">
        <f t="shared" si="233"/>
        <v>#NUM!</v>
      </c>
      <c r="AV7089" s="224" t="str">
        <f t="shared" si="234"/>
        <v>1/1900</v>
      </c>
      <c r="AW7089" s="224" t="e">
        <f t="shared" si="235"/>
        <v>#NUM!</v>
      </c>
      <c r="AX7089" s="224">
        <f t="shared" si="236"/>
        <v>0</v>
      </c>
      <c r="AY7089" s="224">
        <f t="shared" si="237"/>
        <v>0</v>
      </c>
      <c r="AZ7089" s="224">
        <f t="shared" si="238"/>
        <v>0</v>
      </c>
      <c r="BA7089" s="224">
        <f t="shared" si="239"/>
        <v>0</v>
      </c>
      <c r="BB7089" s="224" t="str">
        <f>_xlfn.XLOOKUP(U7089,'Lista Suspensa'!$AA$20:$AA$23,'Lista Suspensa'!$AB$20:$AB$23,"N/A")</f>
        <v>S</v>
      </c>
    </row>
    <row r="7090" spans="1:54" ht="12" customHeight="1">
      <c r="A7090" s="148"/>
      <c r="B7090" s="162"/>
      <c r="C7090" s="148"/>
      <c r="D7090" s="148"/>
      <c r="E7090" s="164"/>
      <c r="F7090" s="163"/>
      <c r="G7090" s="165"/>
      <c r="H7090" s="162"/>
      <c r="I7090" s="165"/>
      <c r="J7090" s="148"/>
      <c r="K7090" s="148"/>
      <c r="L7090" s="148"/>
      <c r="M7090" s="148"/>
      <c r="N7090" s="148"/>
      <c r="O7090" s="163"/>
      <c r="P7090" s="227"/>
      <c r="Q7090" s="228"/>
      <c r="R7090" s="229"/>
      <c r="S7090" s="229"/>
      <c r="T7090" s="229"/>
      <c r="U7090" s="229"/>
      <c r="V7090" s="162"/>
      <c r="W7090" s="162"/>
      <c r="X7090" s="162"/>
      <c r="Y7090" s="166"/>
      <c r="Z7090" s="166"/>
      <c r="AA7090" s="148"/>
      <c r="AB7090" s="148"/>
      <c r="AC7090" s="182"/>
      <c r="AD7090" s="153"/>
      <c r="AE7090" s="148"/>
      <c r="AF7090" s="148"/>
      <c r="AG7090" s="162"/>
      <c r="AH7090" s="163"/>
      <c r="AI7090" s="167"/>
      <c r="AJ7090" s="148"/>
      <c r="AK7090" s="148"/>
      <c r="AL7090" s="148"/>
      <c r="AM7090" s="148"/>
      <c r="AN7090" s="148"/>
      <c r="AO7090" s="148"/>
      <c r="AP7090" s="148"/>
      <c r="AQ7090" s="148"/>
      <c r="AR7090" s="148"/>
      <c r="AS7090" s="224" t="s">
        <v>68</v>
      </c>
      <c r="AT7090" s="225" t="str">
        <f t="shared" si="232"/>
        <v>1/1900</v>
      </c>
      <c r="AU7090" s="225" t="e">
        <f t="shared" si="233"/>
        <v>#NUM!</v>
      </c>
      <c r="AV7090" s="224" t="str">
        <f t="shared" si="234"/>
        <v>1/1900</v>
      </c>
      <c r="AW7090" s="224" t="e">
        <f t="shared" si="235"/>
        <v>#NUM!</v>
      </c>
      <c r="AX7090" s="224">
        <f t="shared" si="236"/>
        <v>0</v>
      </c>
      <c r="AY7090" s="224">
        <f t="shared" si="237"/>
        <v>0</v>
      </c>
      <c r="AZ7090" s="224">
        <f t="shared" si="238"/>
        <v>0</v>
      </c>
      <c r="BA7090" s="224">
        <f t="shared" si="239"/>
        <v>0</v>
      </c>
      <c r="BB7090" s="224" t="str">
        <f>_xlfn.XLOOKUP(U7090,'Lista Suspensa'!$AA$20:$AA$23,'Lista Suspensa'!$AB$20:$AB$23,"N/A")</f>
        <v>S</v>
      </c>
    </row>
    <row r="7091" spans="1:54" ht="12" customHeight="1">
      <c r="A7091" s="148"/>
      <c r="B7091" s="162"/>
      <c r="C7091" s="148"/>
      <c r="D7091" s="148"/>
      <c r="E7091" s="164"/>
      <c r="F7091" s="163"/>
      <c r="G7091" s="165"/>
      <c r="H7091" s="162"/>
      <c r="I7091" s="165"/>
      <c r="J7091" s="148"/>
      <c r="K7091" s="148"/>
      <c r="L7091" s="148"/>
      <c r="M7091" s="148"/>
      <c r="N7091" s="148"/>
      <c r="O7091" s="163"/>
      <c r="P7091" s="227"/>
      <c r="Q7091" s="228"/>
      <c r="R7091" s="229"/>
      <c r="S7091" s="229"/>
      <c r="T7091" s="229"/>
      <c r="U7091" s="229"/>
      <c r="V7091" s="162"/>
      <c r="W7091" s="162"/>
      <c r="X7091" s="162"/>
      <c r="Y7091" s="166"/>
      <c r="Z7091" s="166"/>
      <c r="AA7091" s="148"/>
      <c r="AB7091" s="148"/>
      <c r="AC7091" s="182"/>
      <c r="AD7091" s="153"/>
      <c r="AE7091" s="148"/>
      <c r="AF7091" s="148"/>
      <c r="AG7091" s="162"/>
      <c r="AH7091" s="163"/>
      <c r="AI7091" s="167"/>
      <c r="AJ7091" s="148"/>
      <c r="AK7091" s="148"/>
      <c r="AL7091" s="148"/>
      <c r="AM7091" s="148"/>
      <c r="AN7091" s="148"/>
      <c r="AO7091" s="148"/>
      <c r="AP7091" s="148"/>
      <c r="AQ7091" s="148"/>
      <c r="AR7091" s="148"/>
      <c r="AS7091" s="224" t="s">
        <v>68</v>
      </c>
      <c r="AT7091" s="225" t="str">
        <f t="shared" si="232"/>
        <v>1/1900</v>
      </c>
      <c r="AU7091" s="225" t="e">
        <f t="shared" si="233"/>
        <v>#NUM!</v>
      </c>
      <c r="AV7091" s="224" t="str">
        <f t="shared" si="234"/>
        <v>1/1900</v>
      </c>
      <c r="AW7091" s="224" t="e">
        <f t="shared" si="235"/>
        <v>#NUM!</v>
      </c>
      <c r="AX7091" s="224">
        <f t="shared" si="236"/>
        <v>0</v>
      </c>
      <c r="AY7091" s="224">
        <f t="shared" si="237"/>
        <v>0</v>
      </c>
      <c r="AZ7091" s="224">
        <f t="shared" si="238"/>
        <v>0</v>
      </c>
      <c r="BA7091" s="224">
        <f t="shared" si="239"/>
        <v>0</v>
      </c>
      <c r="BB7091" s="224" t="str">
        <f>_xlfn.XLOOKUP(U7091,'Lista Suspensa'!$AA$20:$AA$23,'Lista Suspensa'!$AB$20:$AB$23,"N/A")</f>
        <v>S</v>
      </c>
    </row>
    <row r="7092" spans="1:54" ht="12" customHeight="1">
      <c r="A7092" s="148"/>
      <c r="B7092" s="162"/>
      <c r="C7092" s="148"/>
      <c r="D7092" s="148"/>
      <c r="E7092" s="164"/>
      <c r="F7092" s="163"/>
      <c r="G7092" s="165"/>
      <c r="H7092" s="162"/>
      <c r="I7092" s="165"/>
      <c r="J7092" s="148"/>
      <c r="K7092" s="148"/>
      <c r="L7092" s="148"/>
      <c r="M7092" s="148"/>
      <c r="N7092" s="148"/>
      <c r="O7092" s="163"/>
      <c r="P7092" s="227"/>
      <c r="Q7092" s="228"/>
      <c r="R7092" s="229"/>
      <c r="S7092" s="229"/>
      <c r="T7092" s="229"/>
      <c r="U7092" s="229"/>
      <c r="V7092" s="162"/>
      <c r="W7092" s="162"/>
      <c r="X7092" s="162"/>
      <c r="Y7092" s="166"/>
      <c r="Z7092" s="166"/>
      <c r="AA7092" s="148"/>
      <c r="AB7092" s="148"/>
      <c r="AC7092" s="182"/>
      <c r="AD7092" s="153"/>
      <c r="AE7092" s="148"/>
      <c r="AF7092" s="148"/>
      <c r="AG7092" s="162"/>
      <c r="AH7092" s="163"/>
      <c r="AI7092" s="167"/>
      <c r="AJ7092" s="148"/>
      <c r="AK7092" s="148"/>
      <c r="AL7092" s="148"/>
      <c r="AM7092" s="148"/>
      <c r="AN7092" s="148"/>
      <c r="AO7092" s="148"/>
      <c r="AP7092" s="148"/>
      <c r="AQ7092" s="148"/>
      <c r="AR7092" s="148"/>
      <c r="AS7092" s="224" t="s">
        <v>68</v>
      </c>
      <c r="AT7092" s="225" t="str">
        <f t="shared" si="232"/>
        <v>1/1900</v>
      </c>
      <c r="AU7092" s="225" t="e">
        <f t="shared" si="233"/>
        <v>#NUM!</v>
      </c>
      <c r="AV7092" s="224" t="str">
        <f t="shared" si="234"/>
        <v>1/1900</v>
      </c>
      <c r="AW7092" s="224" t="e">
        <f t="shared" si="235"/>
        <v>#NUM!</v>
      </c>
      <c r="AX7092" s="224">
        <f t="shared" si="236"/>
        <v>0</v>
      </c>
      <c r="AY7092" s="224">
        <f t="shared" si="237"/>
        <v>0</v>
      </c>
      <c r="AZ7092" s="224">
        <f t="shared" si="238"/>
        <v>0</v>
      </c>
      <c r="BA7092" s="224">
        <f t="shared" si="239"/>
        <v>0</v>
      </c>
      <c r="BB7092" s="224" t="str">
        <f>_xlfn.XLOOKUP(U7092,'Lista Suspensa'!$AA$20:$AA$23,'Lista Suspensa'!$AB$20:$AB$23,"N/A")</f>
        <v>S</v>
      </c>
    </row>
    <row r="7093" spans="1:54" ht="12" customHeight="1">
      <c r="A7093" s="148"/>
      <c r="B7093" s="162"/>
      <c r="C7093" s="148"/>
      <c r="D7093" s="148"/>
      <c r="E7093" s="164"/>
      <c r="F7093" s="163"/>
      <c r="G7093" s="165"/>
      <c r="H7093" s="162"/>
      <c r="I7093" s="165"/>
      <c r="J7093" s="148"/>
      <c r="K7093" s="148"/>
      <c r="L7093" s="148"/>
      <c r="M7093" s="148"/>
      <c r="N7093" s="148"/>
      <c r="O7093" s="163"/>
      <c r="P7093" s="227"/>
      <c r="Q7093" s="228"/>
      <c r="R7093" s="229"/>
      <c r="S7093" s="229"/>
      <c r="T7093" s="229"/>
      <c r="U7093" s="229"/>
      <c r="V7093" s="162"/>
      <c r="W7093" s="162"/>
      <c r="X7093" s="162"/>
      <c r="Y7093" s="166"/>
      <c r="Z7093" s="166"/>
      <c r="AA7093" s="148"/>
      <c r="AB7093" s="148"/>
      <c r="AC7093" s="182"/>
      <c r="AD7093" s="153"/>
      <c r="AE7093" s="148"/>
      <c r="AF7093" s="148"/>
      <c r="AG7093" s="162"/>
      <c r="AH7093" s="163"/>
      <c r="AI7093" s="167"/>
      <c r="AJ7093" s="148"/>
      <c r="AK7093" s="148"/>
      <c r="AL7093" s="148"/>
      <c r="AM7093" s="148"/>
      <c r="AN7093" s="148"/>
      <c r="AO7093" s="148"/>
      <c r="AP7093" s="148"/>
      <c r="AQ7093" s="148"/>
      <c r="AR7093" s="148"/>
      <c r="AS7093" s="224" t="s">
        <v>68</v>
      </c>
      <c r="AT7093" s="225" t="str">
        <f t="shared" si="232"/>
        <v>1/1900</v>
      </c>
      <c r="AU7093" s="225" t="e">
        <f t="shared" si="233"/>
        <v>#NUM!</v>
      </c>
      <c r="AV7093" s="224" t="str">
        <f t="shared" si="234"/>
        <v>1/1900</v>
      </c>
      <c r="AW7093" s="224" t="e">
        <f t="shared" si="235"/>
        <v>#NUM!</v>
      </c>
      <c r="AX7093" s="224">
        <f t="shared" si="236"/>
        <v>0</v>
      </c>
      <c r="AY7093" s="224">
        <f t="shared" si="237"/>
        <v>0</v>
      </c>
      <c r="AZ7093" s="224">
        <f t="shared" si="238"/>
        <v>0</v>
      </c>
      <c r="BA7093" s="224">
        <f t="shared" si="239"/>
        <v>0</v>
      </c>
      <c r="BB7093" s="224" t="str">
        <f>_xlfn.XLOOKUP(U7093,'Lista Suspensa'!$AA$20:$AA$23,'Lista Suspensa'!$AB$20:$AB$23,"N/A")</f>
        <v>S</v>
      </c>
    </row>
    <row r="7094" spans="1:54" ht="12" customHeight="1">
      <c r="A7094" s="148"/>
      <c r="B7094" s="162"/>
      <c r="C7094" s="148"/>
      <c r="D7094" s="148"/>
      <c r="E7094" s="164"/>
      <c r="F7094" s="163"/>
      <c r="G7094" s="165"/>
      <c r="H7094" s="162"/>
      <c r="I7094" s="165"/>
      <c r="J7094" s="148"/>
      <c r="K7094" s="148"/>
      <c r="L7094" s="148"/>
      <c r="M7094" s="148"/>
      <c r="N7094" s="148"/>
      <c r="O7094" s="163"/>
      <c r="P7094" s="227"/>
      <c r="Q7094" s="228"/>
      <c r="R7094" s="229"/>
      <c r="S7094" s="229"/>
      <c r="T7094" s="229"/>
      <c r="U7094" s="229"/>
      <c r="V7094" s="162"/>
      <c r="W7094" s="162"/>
      <c r="X7094" s="162"/>
      <c r="Y7094" s="166"/>
      <c r="Z7094" s="166"/>
      <c r="AA7094" s="148"/>
      <c r="AB7094" s="148"/>
      <c r="AC7094" s="182"/>
      <c r="AD7094" s="153"/>
      <c r="AE7094" s="148"/>
      <c r="AF7094" s="148"/>
      <c r="AG7094" s="162"/>
      <c r="AH7094" s="163"/>
      <c r="AI7094" s="167"/>
      <c r="AJ7094" s="148"/>
      <c r="AK7094" s="148"/>
      <c r="AL7094" s="148"/>
      <c r="AM7094" s="148"/>
      <c r="AN7094" s="148"/>
      <c r="AO7094" s="148"/>
      <c r="AP7094" s="148"/>
      <c r="AQ7094" s="148"/>
      <c r="AR7094" s="148"/>
      <c r="AS7094" s="224" t="s">
        <v>68</v>
      </c>
      <c r="AT7094" s="225" t="str">
        <f t="shared" si="232"/>
        <v>1/1900</v>
      </c>
      <c r="AU7094" s="225" t="e">
        <f t="shared" si="233"/>
        <v>#NUM!</v>
      </c>
      <c r="AV7094" s="224" t="str">
        <f t="shared" si="234"/>
        <v>1/1900</v>
      </c>
      <c r="AW7094" s="224" t="e">
        <f t="shared" si="235"/>
        <v>#NUM!</v>
      </c>
      <c r="AX7094" s="224">
        <f t="shared" si="236"/>
        <v>0</v>
      </c>
      <c r="AY7094" s="224">
        <f t="shared" si="237"/>
        <v>0</v>
      </c>
      <c r="AZ7094" s="224">
        <f t="shared" si="238"/>
        <v>0</v>
      </c>
      <c r="BA7094" s="224">
        <f t="shared" si="239"/>
        <v>0</v>
      </c>
      <c r="BB7094" s="224" t="str">
        <f>_xlfn.XLOOKUP(U7094,'Lista Suspensa'!$AA$20:$AA$23,'Lista Suspensa'!$AB$20:$AB$23,"N/A")</f>
        <v>S</v>
      </c>
    </row>
    <row r="7095" spans="1:54" ht="12" customHeight="1">
      <c r="A7095" s="148"/>
      <c r="B7095" s="162"/>
      <c r="C7095" s="148"/>
      <c r="D7095" s="148"/>
      <c r="E7095" s="164"/>
      <c r="F7095" s="163"/>
      <c r="G7095" s="165"/>
      <c r="H7095" s="162"/>
      <c r="I7095" s="165"/>
      <c r="J7095" s="148"/>
      <c r="K7095" s="148"/>
      <c r="L7095" s="148"/>
      <c r="M7095" s="148"/>
      <c r="N7095" s="148"/>
      <c r="O7095" s="163"/>
      <c r="P7095" s="227"/>
      <c r="Q7095" s="228"/>
      <c r="R7095" s="229"/>
      <c r="S7095" s="229"/>
      <c r="T7095" s="229"/>
      <c r="U7095" s="229"/>
      <c r="V7095" s="162"/>
      <c r="W7095" s="162"/>
      <c r="X7095" s="162"/>
      <c r="Y7095" s="166"/>
      <c r="Z7095" s="166"/>
      <c r="AA7095" s="148"/>
      <c r="AB7095" s="148"/>
      <c r="AC7095" s="182"/>
      <c r="AD7095" s="153"/>
      <c r="AE7095" s="148"/>
      <c r="AF7095" s="148"/>
      <c r="AG7095" s="162"/>
      <c r="AH7095" s="163"/>
      <c r="AI7095" s="167"/>
      <c r="AJ7095" s="148"/>
      <c r="AK7095" s="148"/>
      <c r="AL7095" s="148"/>
      <c r="AM7095" s="148"/>
      <c r="AN7095" s="148"/>
      <c r="AO7095" s="148"/>
      <c r="AP7095" s="148"/>
      <c r="AQ7095" s="148"/>
      <c r="AR7095" s="148"/>
      <c r="AS7095" s="224" t="s">
        <v>68</v>
      </c>
      <c r="AT7095" s="225" t="str">
        <f t="shared" si="232"/>
        <v>1/1900</v>
      </c>
      <c r="AU7095" s="225" t="e">
        <f t="shared" si="233"/>
        <v>#NUM!</v>
      </c>
      <c r="AV7095" s="224" t="str">
        <f t="shared" si="234"/>
        <v>1/1900</v>
      </c>
      <c r="AW7095" s="224" t="e">
        <f t="shared" si="235"/>
        <v>#NUM!</v>
      </c>
      <c r="AX7095" s="224">
        <f t="shared" si="236"/>
        <v>0</v>
      </c>
      <c r="AY7095" s="224">
        <f t="shared" si="237"/>
        <v>0</v>
      </c>
      <c r="AZ7095" s="224">
        <f t="shared" si="238"/>
        <v>0</v>
      </c>
      <c r="BA7095" s="224">
        <f t="shared" si="239"/>
        <v>0</v>
      </c>
      <c r="BB7095" s="224" t="str">
        <f>_xlfn.XLOOKUP(U7095,'Lista Suspensa'!$AA$20:$AA$23,'Lista Suspensa'!$AB$20:$AB$23,"N/A")</f>
        <v>S</v>
      </c>
    </row>
    <row r="7096" spans="1:54" ht="12" customHeight="1">
      <c r="A7096" s="148"/>
      <c r="B7096" s="162"/>
      <c r="C7096" s="148"/>
      <c r="D7096" s="148"/>
      <c r="E7096" s="164"/>
      <c r="F7096" s="163"/>
      <c r="G7096" s="165"/>
      <c r="H7096" s="162"/>
      <c r="I7096" s="165"/>
      <c r="J7096" s="148"/>
      <c r="K7096" s="148"/>
      <c r="L7096" s="148"/>
      <c r="M7096" s="148"/>
      <c r="N7096" s="148"/>
      <c r="O7096" s="163"/>
      <c r="P7096" s="227"/>
      <c r="Q7096" s="228"/>
      <c r="R7096" s="229"/>
      <c r="S7096" s="229"/>
      <c r="T7096" s="229"/>
      <c r="U7096" s="229"/>
      <c r="V7096" s="162"/>
      <c r="W7096" s="162"/>
      <c r="X7096" s="162"/>
      <c r="Y7096" s="166"/>
      <c r="Z7096" s="166"/>
      <c r="AA7096" s="148"/>
      <c r="AB7096" s="148"/>
      <c r="AC7096" s="182"/>
      <c r="AD7096" s="153"/>
      <c r="AE7096" s="148"/>
      <c r="AF7096" s="148"/>
      <c r="AG7096" s="162"/>
      <c r="AH7096" s="163"/>
      <c r="AI7096" s="167"/>
      <c r="AJ7096" s="148"/>
      <c r="AK7096" s="148"/>
      <c r="AL7096" s="148"/>
      <c r="AM7096" s="148"/>
      <c r="AN7096" s="148"/>
      <c r="AO7096" s="148"/>
      <c r="AP7096" s="148"/>
      <c r="AQ7096" s="148"/>
      <c r="AR7096" s="148"/>
      <c r="AS7096" s="224" t="s">
        <v>68</v>
      </c>
      <c r="AT7096" s="225" t="str">
        <f t="shared" si="232"/>
        <v>1/1900</v>
      </c>
      <c r="AU7096" s="225" t="e">
        <f t="shared" si="233"/>
        <v>#NUM!</v>
      </c>
      <c r="AV7096" s="224" t="str">
        <f t="shared" si="234"/>
        <v>1/1900</v>
      </c>
      <c r="AW7096" s="224" t="e">
        <f t="shared" si="235"/>
        <v>#NUM!</v>
      </c>
      <c r="AX7096" s="224">
        <f t="shared" si="236"/>
        <v>0</v>
      </c>
      <c r="AY7096" s="224">
        <f t="shared" si="237"/>
        <v>0</v>
      </c>
      <c r="AZ7096" s="224">
        <f t="shared" si="238"/>
        <v>0</v>
      </c>
      <c r="BA7096" s="224">
        <f t="shared" si="239"/>
        <v>0</v>
      </c>
      <c r="BB7096" s="224" t="str">
        <f>_xlfn.XLOOKUP(U7096,'Lista Suspensa'!$AA$20:$AA$23,'Lista Suspensa'!$AB$20:$AB$23,"N/A")</f>
        <v>S</v>
      </c>
    </row>
    <row r="7097" spans="1:54" ht="12" customHeight="1">
      <c r="A7097" s="148"/>
      <c r="B7097" s="162"/>
      <c r="C7097" s="148"/>
      <c r="D7097" s="148"/>
      <c r="E7097" s="164"/>
      <c r="F7097" s="163"/>
      <c r="G7097" s="165"/>
      <c r="H7097" s="162"/>
      <c r="I7097" s="165"/>
      <c r="J7097" s="148"/>
      <c r="K7097" s="148"/>
      <c r="L7097" s="148"/>
      <c r="M7097" s="148"/>
      <c r="N7097" s="148"/>
      <c r="O7097" s="163"/>
      <c r="P7097" s="227"/>
      <c r="Q7097" s="228"/>
      <c r="R7097" s="229"/>
      <c r="S7097" s="229"/>
      <c r="T7097" s="229"/>
      <c r="U7097" s="229"/>
      <c r="V7097" s="162"/>
      <c r="W7097" s="162"/>
      <c r="X7097" s="162"/>
      <c r="Y7097" s="166"/>
      <c r="Z7097" s="166"/>
      <c r="AA7097" s="148"/>
      <c r="AB7097" s="148"/>
      <c r="AC7097" s="182"/>
      <c r="AD7097" s="153"/>
      <c r="AE7097" s="148"/>
      <c r="AF7097" s="148"/>
      <c r="AG7097" s="162"/>
      <c r="AH7097" s="163"/>
      <c r="AI7097" s="167"/>
      <c r="AJ7097" s="148"/>
      <c r="AK7097" s="148"/>
      <c r="AL7097" s="148"/>
      <c r="AM7097" s="148"/>
      <c r="AN7097" s="148"/>
      <c r="AO7097" s="148"/>
      <c r="AP7097" s="148"/>
      <c r="AQ7097" s="148"/>
      <c r="AR7097" s="148"/>
      <c r="AS7097" s="224" t="s">
        <v>68</v>
      </c>
      <c r="AT7097" s="225" t="str">
        <f t="shared" si="232"/>
        <v>1/1900</v>
      </c>
      <c r="AU7097" s="225" t="e">
        <f t="shared" si="233"/>
        <v>#NUM!</v>
      </c>
      <c r="AV7097" s="224" t="str">
        <f t="shared" si="234"/>
        <v>1/1900</v>
      </c>
      <c r="AW7097" s="224" t="e">
        <f t="shared" si="235"/>
        <v>#NUM!</v>
      </c>
      <c r="AX7097" s="224">
        <f t="shared" si="236"/>
        <v>0</v>
      </c>
      <c r="AY7097" s="224">
        <f t="shared" si="237"/>
        <v>0</v>
      </c>
      <c r="AZ7097" s="224">
        <f t="shared" si="238"/>
        <v>0</v>
      </c>
      <c r="BA7097" s="224">
        <f t="shared" si="239"/>
        <v>0</v>
      </c>
      <c r="BB7097" s="224" t="str">
        <f>_xlfn.XLOOKUP(U7097,'Lista Suspensa'!$AA$20:$AA$23,'Lista Suspensa'!$AB$20:$AB$23,"N/A")</f>
        <v>S</v>
      </c>
    </row>
    <row r="7098" spans="1:54" ht="12" customHeight="1">
      <c r="A7098" s="148"/>
      <c r="B7098" s="162"/>
      <c r="C7098" s="148"/>
      <c r="D7098" s="148"/>
      <c r="E7098" s="164"/>
      <c r="F7098" s="163"/>
      <c r="G7098" s="165"/>
      <c r="H7098" s="162"/>
      <c r="I7098" s="165"/>
      <c r="J7098" s="148"/>
      <c r="K7098" s="148"/>
      <c r="L7098" s="148"/>
      <c r="M7098" s="148"/>
      <c r="N7098" s="148"/>
      <c r="O7098" s="163"/>
      <c r="P7098" s="227"/>
      <c r="Q7098" s="228"/>
      <c r="R7098" s="229"/>
      <c r="S7098" s="229"/>
      <c r="T7098" s="229"/>
      <c r="U7098" s="229"/>
      <c r="V7098" s="162"/>
      <c r="W7098" s="162"/>
      <c r="X7098" s="162"/>
      <c r="Y7098" s="166"/>
      <c r="Z7098" s="166"/>
      <c r="AA7098" s="148"/>
      <c r="AB7098" s="148"/>
      <c r="AC7098" s="182"/>
      <c r="AD7098" s="153"/>
      <c r="AE7098" s="148"/>
      <c r="AF7098" s="148"/>
      <c r="AG7098" s="162"/>
      <c r="AH7098" s="163"/>
      <c r="AI7098" s="167"/>
      <c r="AJ7098" s="148"/>
      <c r="AK7098" s="148"/>
      <c r="AL7098" s="148"/>
      <c r="AM7098" s="148"/>
      <c r="AN7098" s="148"/>
      <c r="AO7098" s="148"/>
      <c r="AP7098" s="148"/>
      <c r="AQ7098" s="148"/>
      <c r="AR7098" s="148"/>
      <c r="AS7098" s="224" t="s">
        <v>68</v>
      </c>
      <c r="AT7098" s="225" t="str">
        <f t="shared" si="232"/>
        <v>1/1900</v>
      </c>
      <c r="AU7098" s="225" t="e">
        <f t="shared" si="233"/>
        <v>#NUM!</v>
      </c>
      <c r="AV7098" s="224" t="str">
        <f t="shared" si="234"/>
        <v>1/1900</v>
      </c>
      <c r="AW7098" s="224" t="e">
        <f t="shared" si="235"/>
        <v>#NUM!</v>
      </c>
      <c r="AX7098" s="224">
        <f t="shared" si="236"/>
        <v>0</v>
      </c>
      <c r="AY7098" s="224">
        <f t="shared" si="237"/>
        <v>0</v>
      </c>
      <c r="AZ7098" s="224">
        <f t="shared" si="238"/>
        <v>0</v>
      </c>
      <c r="BA7098" s="224">
        <f t="shared" si="239"/>
        <v>0</v>
      </c>
      <c r="BB7098" s="224" t="str">
        <f>_xlfn.XLOOKUP(U7098,'Lista Suspensa'!$AA$20:$AA$23,'Lista Suspensa'!$AB$20:$AB$23,"N/A")</f>
        <v>S</v>
      </c>
    </row>
    <row r="7099" spans="1:54" ht="12" customHeight="1">
      <c r="A7099" s="148"/>
      <c r="B7099" s="162"/>
      <c r="C7099" s="148"/>
      <c r="D7099" s="148"/>
      <c r="E7099" s="164"/>
      <c r="F7099" s="163"/>
      <c r="G7099" s="165"/>
      <c r="H7099" s="162"/>
      <c r="I7099" s="165"/>
      <c r="J7099" s="148"/>
      <c r="K7099" s="148"/>
      <c r="L7099" s="148"/>
      <c r="M7099" s="148"/>
      <c r="N7099" s="148"/>
      <c r="O7099" s="163"/>
      <c r="P7099" s="227"/>
      <c r="Q7099" s="228"/>
      <c r="R7099" s="229"/>
      <c r="S7099" s="229"/>
      <c r="T7099" s="229"/>
      <c r="U7099" s="229"/>
      <c r="V7099" s="162"/>
      <c r="W7099" s="162"/>
      <c r="X7099" s="162"/>
      <c r="Y7099" s="166"/>
      <c r="Z7099" s="166"/>
      <c r="AA7099" s="148"/>
      <c r="AB7099" s="148"/>
      <c r="AC7099" s="182"/>
      <c r="AD7099" s="153"/>
      <c r="AE7099" s="148"/>
      <c r="AF7099" s="148"/>
      <c r="AG7099" s="162"/>
      <c r="AH7099" s="163"/>
      <c r="AI7099" s="167"/>
      <c r="AJ7099" s="148"/>
      <c r="AK7099" s="148"/>
      <c r="AL7099" s="148"/>
      <c r="AM7099" s="148"/>
      <c r="AN7099" s="148"/>
      <c r="AO7099" s="148"/>
      <c r="AP7099" s="148"/>
      <c r="AQ7099" s="148"/>
      <c r="AR7099" s="148"/>
      <c r="AS7099" s="224" t="s">
        <v>68</v>
      </c>
      <c r="AT7099" s="225" t="str">
        <f t="shared" si="232"/>
        <v>1/1900</v>
      </c>
      <c r="AU7099" s="225" t="e">
        <f t="shared" si="233"/>
        <v>#NUM!</v>
      </c>
      <c r="AV7099" s="224" t="str">
        <f t="shared" si="234"/>
        <v>1/1900</v>
      </c>
      <c r="AW7099" s="224" t="e">
        <f t="shared" si="235"/>
        <v>#NUM!</v>
      </c>
      <c r="AX7099" s="224">
        <f t="shared" si="236"/>
        <v>0</v>
      </c>
      <c r="AY7099" s="224">
        <f t="shared" si="237"/>
        <v>0</v>
      </c>
      <c r="AZ7099" s="224">
        <f t="shared" si="238"/>
        <v>0</v>
      </c>
      <c r="BA7099" s="224">
        <f t="shared" si="239"/>
        <v>0</v>
      </c>
      <c r="BB7099" s="224" t="str">
        <f>_xlfn.XLOOKUP(U7099,'Lista Suspensa'!$AA$20:$AA$23,'Lista Suspensa'!$AB$20:$AB$23,"N/A")</f>
        <v>S</v>
      </c>
    </row>
    <row r="7100" spans="1:54" ht="12" customHeight="1">
      <c r="A7100" s="148"/>
      <c r="B7100" s="162"/>
      <c r="C7100" s="148"/>
      <c r="D7100" s="148"/>
      <c r="E7100" s="164"/>
      <c r="F7100" s="163"/>
      <c r="G7100" s="165"/>
      <c r="H7100" s="162"/>
      <c r="I7100" s="165"/>
      <c r="J7100" s="148"/>
      <c r="K7100" s="148"/>
      <c r="L7100" s="148"/>
      <c r="M7100" s="148"/>
      <c r="N7100" s="148"/>
      <c r="O7100" s="163"/>
      <c r="P7100" s="227"/>
      <c r="Q7100" s="228"/>
      <c r="R7100" s="229"/>
      <c r="S7100" s="229"/>
      <c r="T7100" s="229"/>
      <c r="U7100" s="229"/>
      <c r="V7100" s="162"/>
      <c r="W7100" s="162"/>
      <c r="X7100" s="162"/>
      <c r="Y7100" s="166"/>
      <c r="Z7100" s="166"/>
      <c r="AA7100" s="148"/>
      <c r="AB7100" s="148"/>
      <c r="AC7100" s="182"/>
      <c r="AD7100" s="153"/>
      <c r="AE7100" s="148"/>
      <c r="AF7100" s="148"/>
      <c r="AG7100" s="162"/>
      <c r="AH7100" s="163"/>
      <c r="AI7100" s="167"/>
      <c r="AJ7100" s="148"/>
      <c r="AK7100" s="148"/>
      <c r="AL7100" s="148"/>
      <c r="AM7100" s="148"/>
      <c r="AN7100" s="148"/>
      <c r="AO7100" s="148"/>
      <c r="AP7100" s="148"/>
      <c r="AQ7100" s="148"/>
      <c r="AR7100" s="148"/>
      <c r="AS7100" s="224" t="s">
        <v>68</v>
      </c>
      <c r="AT7100" s="225" t="str">
        <f t="shared" si="232"/>
        <v>1/1900</v>
      </c>
      <c r="AU7100" s="225" t="e">
        <f t="shared" si="233"/>
        <v>#NUM!</v>
      </c>
      <c r="AV7100" s="224" t="str">
        <f t="shared" si="234"/>
        <v>1/1900</v>
      </c>
      <c r="AW7100" s="224" t="e">
        <f t="shared" si="235"/>
        <v>#NUM!</v>
      </c>
      <c r="AX7100" s="224">
        <f t="shared" si="236"/>
        <v>0</v>
      </c>
      <c r="AY7100" s="224">
        <f t="shared" si="237"/>
        <v>0</v>
      </c>
      <c r="AZ7100" s="224">
        <f t="shared" si="238"/>
        <v>0</v>
      </c>
      <c r="BA7100" s="224">
        <f t="shared" si="239"/>
        <v>0</v>
      </c>
      <c r="BB7100" s="224" t="str">
        <f>_xlfn.XLOOKUP(U7100,'Lista Suspensa'!$AA$20:$AA$23,'Lista Suspensa'!$AB$20:$AB$23,"N/A")</f>
        <v>S</v>
      </c>
    </row>
    <row r="7101" spans="1:54" ht="12" customHeight="1">
      <c r="A7101" s="148"/>
      <c r="B7101" s="162"/>
      <c r="C7101" s="148"/>
      <c r="D7101" s="148"/>
      <c r="E7101" s="164"/>
      <c r="F7101" s="163"/>
      <c r="G7101" s="165"/>
      <c r="H7101" s="162"/>
      <c r="I7101" s="165"/>
      <c r="J7101" s="148"/>
      <c r="K7101" s="148"/>
      <c r="L7101" s="148"/>
      <c r="M7101" s="148"/>
      <c r="N7101" s="148"/>
      <c r="O7101" s="163"/>
      <c r="P7101" s="227"/>
      <c r="Q7101" s="228"/>
      <c r="R7101" s="229"/>
      <c r="S7101" s="229"/>
      <c r="T7101" s="229"/>
      <c r="U7101" s="229"/>
      <c r="V7101" s="162"/>
      <c r="W7101" s="162"/>
      <c r="X7101" s="162"/>
      <c r="Y7101" s="166"/>
      <c r="Z7101" s="166"/>
      <c r="AA7101" s="148"/>
      <c r="AB7101" s="148"/>
      <c r="AC7101" s="182"/>
      <c r="AD7101" s="153"/>
      <c r="AE7101" s="148"/>
      <c r="AF7101" s="148"/>
      <c r="AG7101" s="162"/>
      <c r="AH7101" s="163"/>
      <c r="AI7101" s="167"/>
      <c r="AJ7101" s="148"/>
      <c r="AK7101" s="148"/>
      <c r="AL7101" s="148"/>
      <c r="AM7101" s="148"/>
      <c r="AN7101" s="148"/>
      <c r="AO7101" s="148"/>
      <c r="AP7101" s="148"/>
      <c r="AQ7101" s="148"/>
      <c r="AR7101" s="148"/>
      <c r="AS7101" s="224" t="s">
        <v>68</v>
      </c>
      <c r="AT7101" s="225" t="str">
        <f t="shared" si="232"/>
        <v>1/1900</v>
      </c>
      <c r="AU7101" s="225" t="e">
        <f t="shared" si="233"/>
        <v>#NUM!</v>
      </c>
      <c r="AV7101" s="224" t="str">
        <f t="shared" si="234"/>
        <v>1/1900</v>
      </c>
      <c r="AW7101" s="224" t="e">
        <f t="shared" si="235"/>
        <v>#NUM!</v>
      </c>
      <c r="AX7101" s="224">
        <f t="shared" si="236"/>
        <v>0</v>
      </c>
      <c r="AY7101" s="224">
        <f t="shared" si="237"/>
        <v>0</v>
      </c>
      <c r="AZ7101" s="224">
        <f t="shared" si="238"/>
        <v>0</v>
      </c>
      <c r="BA7101" s="224">
        <f t="shared" si="239"/>
        <v>0</v>
      </c>
      <c r="BB7101" s="224" t="str">
        <f>_xlfn.XLOOKUP(U7101,'Lista Suspensa'!$AA$20:$AA$23,'Lista Suspensa'!$AB$20:$AB$23,"N/A")</f>
        <v>S</v>
      </c>
    </row>
    <row r="7102" spans="1:54" ht="12" customHeight="1">
      <c r="A7102" s="148"/>
      <c r="B7102" s="162"/>
      <c r="C7102" s="148"/>
      <c r="D7102" s="148"/>
      <c r="E7102" s="164"/>
      <c r="F7102" s="163"/>
      <c r="G7102" s="165"/>
      <c r="H7102" s="162"/>
      <c r="I7102" s="165"/>
      <c r="J7102" s="148"/>
      <c r="K7102" s="148"/>
      <c r="L7102" s="148"/>
      <c r="M7102" s="148"/>
      <c r="N7102" s="148"/>
      <c r="O7102" s="163"/>
      <c r="P7102" s="227"/>
      <c r="Q7102" s="228"/>
      <c r="R7102" s="229"/>
      <c r="S7102" s="229"/>
      <c r="T7102" s="229"/>
      <c r="U7102" s="229"/>
      <c r="V7102" s="162"/>
      <c r="W7102" s="162"/>
      <c r="X7102" s="162"/>
      <c r="Y7102" s="166"/>
      <c r="Z7102" s="166"/>
      <c r="AA7102" s="148"/>
      <c r="AB7102" s="148"/>
      <c r="AC7102" s="182"/>
      <c r="AD7102" s="153"/>
      <c r="AE7102" s="148"/>
      <c r="AF7102" s="148"/>
      <c r="AG7102" s="162"/>
      <c r="AH7102" s="163"/>
      <c r="AI7102" s="167"/>
      <c r="AJ7102" s="148"/>
      <c r="AK7102" s="148"/>
      <c r="AL7102" s="148"/>
      <c r="AM7102" s="148"/>
      <c r="AN7102" s="148"/>
      <c r="AO7102" s="148"/>
      <c r="AP7102" s="148"/>
      <c r="AQ7102" s="148"/>
      <c r="AR7102" s="148"/>
      <c r="AS7102" s="224" t="s">
        <v>68</v>
      </c>
      <c r="AT7102" s="225" t="str">
        <f t="shared" si="232"/>
        <v>1/1900</v>
      </c>
      <c r="AU7102" s="225" t="e">
        <f t="shared" si="233"/>
        <v>#NUM!</v>
      </c>
      <c r="AV7102" s="224" t="str">
        <f t="shared" si="234"/>
        <v>1/1900</v>
      </c>
      <c r="AW7102" s="224" t="e">
        <f t="shared" si="235"/>
        <v>#NUM!</v>
      </c>
      <c r="AX7102" s="224">
        <f t="shared" si="236"/>
        <v>0</v>
      </c>
      <c r="AY7102" s="224">
        <f t="shared" si="237"/>
        <v>0</v>
      </c>
      <c r="AZ7102" s="224">
        <f t="shared" si="238"/>
        <v>0</v>
      </c>
      <c r="BA7102" s="224">
        <f t="shared" si="239"/>
        <v>0</v>
      </c>
      <c r="BB7102" s="224" t="str">
        <f>_xlfn.XLOOKUP(U7102,'Lista Suspensa'!$AA$20:$AA$23,'Lista Suspensa'!$AB$20:$AB$23,"N/A")</f>
        <v>S</v>
      </c>
    </row>
    <row r="7103" spans="1:54" ht="12" customHeight="1">
      <c r="A7103" s="148"/>
      <c r="B7103" s="162"/>
      <c r="C7103" s="148"/>
      <c r="D7103" s="148"/>
      <c r="E7103" s="164"/>
      <c r="F7103" s="163"/>
      <c r="G7103" s="165"/>
      <c r="H7103" s="162"/>
      <c r="I7103" s="165"/>
      <c r="J7103" s="148"/>
      <c r="K7103" s="148"/>
      <c r="L7103" s="148"/>
      <c r="M7103" s="148"/>
      <c r="N7103" s="148"/>
      <c r="O7103" s="163"/>
      <c r="P7103" s="227"/>
      <c r="Q7103" s="228"/>
      <c r="R7103" s="229"/>
      <c r="S7103" s="229"/>
      <c r="T7103" s="229"/>
      <c r="U7103" s="229"/>
      <c r="V7103" s="162"/>
      <c r="W7103" s="162"/>
      <c r="X7103" s="162"/>
      <c r="Y7103" s="166"/>
      <c r="Z7103" s="166"/>
      <c r="AA7103" s="148"/>
      <c r="AB7103" s="148"/>
      <c r="AC7103" s="182"/>
      <c r="AD7103" s="153"/>
      <c r="AE7103" s="148"/>
      <c r="AF7103" s="148"/>
      <c r="AG7103" s="162"/>
      <c r="AH7103" s="163"/>
      <c r="AI7103" s="167"/>
      <c r="AJ7103" s="148"/>
      <c r="AK7103" s="148"/>
      <c r="AL7103" s="148"/>
      <c r="AM7103" s="148"/>
      <c r="AN7103" s="148"/>
      <c r="AO7103" s="148"/>
      <c r="AP7103" s="148"/>
      <c r="AQ7103" s="148"/>
      <c r="AR7103" s="148"/>
      <c r="AS7103" s="224" t="s">
        <v>68</v>
      </c>
      <c r="AT7103" s="225" t="str">
        <f t="shared" si="232"/>
        <v>1/1900</v>
      </c>
      <c r="AU7103" s="225" t="e">
        <f t="shared" si="233"/>
        <v>#NUM!</v>
      </c>
      <c r="AV7103" s="224" t="str">
        <f t="shared" si="234"/>
        <v>1/1900</v>
      </c>
      <c r="AW7103" s="224" t="e">
        <f t="shared" si="235"/>
        <v>#NUM!</v>
      </c>
      <c r="AX7103" s="224">
        <f t="shared" si="236"/>
        <v>0</v>
      </c>
      <c r="AY7103" s="224">
        <f t="shared" si="237"/>
        <v>0</v>
      </c>
      <c r="AZ7103" s="224">
        <f t="shared" si="238"/>
        <v>0</v>
      </c>
      <c r="BA7103" s="224">
        <f t="shared" si="239"/>
        <v>0</v>
      </c>
      <c r="BB7103" s="224" t="str">
        <f>_xlfn.XLOOKUP(U7103,'Lista Suspensa'!$AA$20:$AA$23,'Lista Suspensa'!$AB$20:$AB$23,"N/A")</f>
        <v>S</v>
      </c>
    </row>
    <row r="7104" spans="1:54" ht="12" customHeight="1">
      <c r="A7104" s="148"/>
      <c r="B7104" s="162"/>
      <c r="C7104" s="148"/>
      <c r="D7104" s="148"/>
      <c r="E7104" s="164"/>
      <c r="F7104" s="163"/>
      <c r="G7104" s="165"/>
      <c r="H7104" s="162"/>
      <c r="I7104" s="165"/>
      <c r="J7104" s="148"/>
      <c r="K7104" s="148"/>
      <c r="L7104" s="148"/>
      <c r="M7104" s="148"/>
      <c r="N7104" s="148"/>
      <c r="O7104" s="163"/>
      <c r="P7104" s="227"/>
      <c r="Q7104" s="228"/>
      <c r="R7104" s="229"/>
      <c r="S7104" s="229"/>
      <c r="T7104" s="229"/>
      <c r="U7104" s="229"/>
      <c r="V7104" s="162"/>
      <c r="W7104" s="162"/>
      <c r="X7104" s="162"/>
      <c r="Y7104" s="166"/>
      <c r="Z7104" s="166"/>
      <c r="AA7104" s="148"/>
      <c r="AB7104" s="148"/>
      <c r="AC7104" s="182"/>
      <c r="AD7104" s="153"/>
      <c r="AE7104" s="148"/>
      <c r="AF7104" s="148"/>
      <c r="AG7104" s="162"/>
      <c r="AH7104" s="163"/>
      <c r="AI7104" s="167"/>
      <c r="AJ7104" s="148"/>
      <c r="AK7104" s="148"/>
      <c r="AL7104" s="148"/>
      <c r="AM7104" s="148"/>
      <c r="AN7104" s="148"/>
      <c r="AO7104" s="148"/>
      <c r="AP7104" s="148"/>
      <c r="AQ7104" s="148"/>
      <c r="AR7104" s="148"/>
      <c r="AS7104" s="224" t="s">
        <v>68</v>
      </c>
      <c r="AT7104" s="225" t="str">
        <f t="shared" si="232"/>
        <v>1/1900</v>
      </c>
      <c r="AU7104" s="225" t="e">
        <f t="shared" si="233"/>
        <v>#NUM!</v>
      </c>
      <c r="AV7104" s="224" t="str">
        <f t="shared" si="234"/>
        <v>1/1900</v>
      </c>
      <c r="AW7104" s="224" t="e">
        <f t="shared" si="235"/>
        <v>#NUM!</v>
      </c>
      <c r="AX7104" s="224">
        <f t="shared" si="236"/>
        <v>0</v>
      </c>
      <c r="AY7104" s="224">
        <f t="shared" si="237"/>
        <v>0</v>
      </c>
      <c r="AZ7104" s="224">
        <f t="shared" si="238"/>
        <v>0</v>
      </c>
      <c r="BA7104" s="224">
        <f t="shared" si="239"/>
        <v>0</v>
      </c>
      <c r="BB7104" s="224" t="str">
        <f>_xlfn.XLOOKUP(U7104,'Lista Suspensa'!$AA$20:$AA$23,'Lista Suspensa'!$AB$20:$AB$23,"N/A")</f>
        <v>S</v>
      </c>
    </row>
    <row r="7105" spans="1:54" ht="12" customHeight="1">
      <c r="A7105" s="148"/>
      <c r="B7105" s="162"/>
      <c r="C7105" s="148"/>
      <c r="D7105" s="148"/>
      <c r="E7105" s="164"/>
      <c r="F7105" s="163"/>
      <c r="G7105" s="165"/>
      <c r="H7105" s="162"/>
      <c r="I7105" s="165"/>
      <c r="J7105" s="148"/>
      <c r="K7105" s="148"/>
      <c r="L7105" s="148"/>
      <c r="M7105" s="148"/>
      <c r="N7105" s="148"/>
      <c r="O7105" s="163"/>
      <c r="P7105" s="227"/>
      <c r="Q7105" s="228"/>
      <c r="R7105" s="229"/>
      <c r="S7105" s="229"/>
      <c r="T7105" s="229"/>
      <c r="U7105" s="229"/>
      <c r="V7105" s="162"/>
      <c r="W7105" s="162"/>
      <c r="X7105" s="162"/>
      <c r="Y7105" s="166"/>
      <c r="Z7105" s="166"/>
      <c r="AA7105" s="148"/>
      <c r="AB7105" s="148"/>
      <c r="AC7105" s="182"/>
      <c r="AD7105" s="153"/>
      <c r="AE7105" s="148"/>
      <c r="AF7105" s="148"/>
      <c r="AG7105" s="162"/>
      <c r="AH7105" s="163"/>
      <c r="AI7105" s="167"/>
      <c r="AJ7105" s="148"/>
      <c r="AK7105" s="148"/>
      <c r="AL7105" s="148"/>
      <c r="AM7105" s="148"/>
      <c r="AN7105" s="148"/>
      <c r="AO7105" s="148"/>
      <c r="AP7105" s="148"/>
      <c r="AQ7105" s="148"/>
      <c r="AR7105" s="148"/>
      <c r="AS7105" s="224" t="s">
        <v>68</v>
      </c>
      <c r="AT7105" s="225" t="str">
        <f t="shared" si="232"/>
        <v>1/1900</v>
      </c>
      <c r="AU7105" s="225" t="e">
        <f t="shared" si="233"/>
        <v>#NUM!</v>
      </c>
      <c r="AV7105" s="224" t="str">
        <f t="shared" si="234"/>
        <v>1/1900</v>
      </c>
      <c r="AW7105" s="224" t="e">
        <f t="shared" si="235"/>
        <v>#NUM!</v>
      </c>
      <c r="AX7105" s="224">
        <f t="shared" si="236"/>
        <v>0</v>
      </c>
      <c r="AY7105" s="224">
        <f t="shared" si="237"/>
        <v>0</v>
      </c>
      <c r="AZ7105" s="224">
        <f t="shared" si="238"/>
        <v>0</v>
      </c>
      <c r="BA7105" s="224">
        <f t="shared" si="239"/>
        <v>0</v>
      </c>
      <c r="BB7105" s="224" t="str">
        <f>_xlfn.XLOOKUP(U7105,'Lista Suspensa'!$AA$20:$AA$23,'Lista Suspensa'!$AB$20:$AB$23,"N/A")</f>
        <v>S</v>
      </c>
    </row>
    <row r="7106" spans="1:54" ht="12" customHeight="1">
      <c r="A7106" s="148"/>
      <c r="B7106" s="162"/>
      <c r="C7106" s="148"/>
      <c r="D7106" s="148"/>
      <c r="E7106" s="164"/>
      <c r="F7106" s="163"/>
      <c r="G7106" s="165"/>
      <c r="H7106" s="162"/>
      <c r="I7106" s="165"/>
      <c r="J7106" s="148"/>
      <c r="K7106" s="148"/>
      <c r="L7106" s="148"/>
      <c r="M7106" s="148"/>
      <c r="N7106" s="148"/>
      <c r="O7106" s="163"/>
      <c r="P7106" s="227"/>
      <c r="Q7106" s="228"/>
      <c r="R7106" s="229"/>
      <c r="S7106" s="229"/>
      <c r="T7106" s="229"/>
      <c r="U7106" s="229"/>
      <c r="V7106" s="162"/>
      <c r="W7106" s="162"/>
      <c r="X7106" s="162"/>
      <c r="Y7106" s="166"/>
      <c r="Z7106" s="166"/>
      <c r="AA7106" s="148"/>
      <c r="AB7106" s="148"/>
      <c r="AC7106" s="182"/>
      <c r="AD7106" s="153"/>
      <c r="AE7106" s="148"/>
      <c r="AF7106" s="148"/>
      <c r="AG7106" s="162"/>
      <c r="AH7106" s="163"/>
      <c r="AI7106" s="167"/>
      <c r="AJ7106" s="148"/>
      <c r="AK7106" s="148"/>
      <c r="AL7106" s="148"/>
      <c r="AM7106" s="148"/>
      <c r="AN7106" s="148"/>
      <c r="AO7106" s="148"/>
      <c r="AP7106" s="148"/>
      <c r="AQ7106" s="148"/>
      <c r="AR7106" s="148"/>
      <c r="AS7106" s="224" t="s">
        <v>68</v>
      </c>
      <c r="AT7106" s="225" t="str">
        <f t="shared" si="232"/>
        <v>1/1900</v>
      </c>
      <c r="AU7106" s="225" t="e">
        <f t="shared" si="233"/>
        <v>#NUM!</v>
      </c>
      <c r="AV7106" s="224" t="str">
        <f t="shared" si="234"/>
        <v>1/1900</v>
      </c>
      <c r="AW7106" s="224" t="e">
        <f t="shared" si="235"/>
        <v>#NUM!</v>
      </c>
      <c r="AX7106" s="224">
        <f t="shared" si="236"/>
        <v>0</v>
      </c>
      <c r="AY7106" s="224">
        <f t="shared" si="237"/>
        <v>0</v>
      </c>
      <c r="AZ7106" s="224">
        <f t="shared" si="238"/>
        <v>0</v>
      </c>
      <c r="BA7106" s="224">
        <f t="shared" si="239"/>
        <v>0</v>
      </c>
      <c r="BB7106" s="224" t="str">
        <f>_xlfn.XLOOKUP(U7106,'Lista Suspensa'!$AA$20:$AA$23,'Lista Suspensa'!$AB$20:$AB$23,"N/A")</f>
        <v>S</v>
      </c>
    </row>
    <row r="7107" spans="1:54" ht="12" customHeight="1">
      <c r="A7107" s="148"/>
      <c r="B7107" s="162"/>
      <c r="C7107" s="148"/>
      <c r="D7107" s="148"/>
      <c r="E7107" s="164"/>
      <c r="F7107" s="163"/>
      <c r="G7107" s="165"/>
      <c r="H7107" s="162"/>
      <c r="I7107" s="165"/>
      <c r="J7107" s="148"/>
      <c r="K7107" s="148"/>
      <c r="L7107" s="148"/>
      <c r="M7107" s="148"/>
      <c r="N7107" s="148"/>
      <c r="O7107" s="163"/>
      <c r="P7107" s="227"/>
      <c r="Q7107" s="228"/>
      <c r="R7107" s="229"/>
      <c r="S7107" s="229"/>
      <c r="T7107" s="229"/>
      <c r="U7107" s="229"/>
      <c r="V7107" s="162"/>
      <c r="W7107" s="162"/>
      <c r="X7107" s="162"/>
      <c r="Y7107" s="166"/>
      <c r="Z7107" s="166"/>
      <c r="AA7107" s="148"/>
      <c r="AB7107" s="148"/>
      <c r="AC7107" s="182"/>
      <c r="AD7107" s="153"/>
      <c r="AE7107" s="148"/>
      <c r="AF7107" s="148"/>
      <c r="AG7107" s="162"/>
      <c r="AH7107" s="163"/>
      <c r="AI7107" s="167"/>
      <c r="AJ7107" s="148"/>
      <c r="AK7107" s="148"/>
      <c r="AL7107" s="148"/>
      <c r="AM7107" s="148"/>
      <c r="AN7107" s="148"/>
      <c r="AO7107" s="148"/>
      <c r="AP7107" s="148"/>
      <c r="AQ7107" s="148"/>
      <c r="AR7107" s="148"/>
      <c r="AS7107" s="224" t="s">
        <v>68</v>
      </c>
      <c r="AT7107" s="225" t="str">
        <f t="shared" si="232"/>
        <v>1/1900</v>
      </c>
      <c r="AU7107" s="225" t="e">
        <f t="shared" si="233"/>
        <v>#NUM!</v>
      </c>
      <c r="AV7107" s="224" t="str">
        <f t="shared" si="234"/>
        <v>1/1900</v>
      </c>
      <c r="AW7107" s="224" t="e">
        <f t="shared" si="235"/>
        <v>#NUM!</v>
      </c>
      <c r="AX7107" s="224">
        <f t="shared" si="236"/>
        <v>0</v>
      </c>
      <c r="AY7107" s="224">
        <f t="shared" si="237"/>
        <v>0</v>
      </c>
      <c r="AZ7107" s="224">
        <f t="shared" si="238"/>
        <v>0</v>
      </c>
      <c r="BA7107" s="224">
        <f t="shared" si="239"/>
        <v>0</v>
      </c>
      <c r="BB7107" s="224" t="str">
        <f>_xlfn.XLOOKUP(U7107,'Lista Suspensa'!$AA$20:$AA$23,'Lista Suspensa'!$AB$20:$AB$23,"N/A")</f>
        <v>S</v>
      </c>
    </row>
    <row r="7108" spans="1:54" ht="12" customHeight="1">
      <c r="A7108" s="148"/>
      <c r="B7108" s="162"/>
      <c r="C7108" s="148"/>
      <c r="D7108" s="148"/>
      <c r="E7108" s="164"/>
      <c r="F7108" s="163"/>
      <c r="G7108" s="165"/>
      <c r="H7108" s="162"/>
      <c r="I7108" s="165"/>
      <c r="J7108" s="148"/>
      <c r="K7108" s="148"/>
      <c r="L7108" s="148"/>
      <c r="M7108" s="148"/>
      <c r="N7108" s="148"/>
      <c r="O7108" s="163"/>
      <c r="P7108" s="227"/>
      <c r="Q7108" s="228"/>
      <c r="R7108" s="229"/>
      <c r="S7108" s="229"/>
      <c r="T7108" s="229"/>
      <c r="U7108" s="229"/>
      <c r="V7108" s="162"/>
      <c r="W7108" s="162"/>
      <c r="X7108" s="162"/>
      <c r="Y7108" s="166"/>
      <c r="Z7108" s="166"/>
      <c r="AA7108" s="148"/>
      <c r="AB7108" s="148"/>
      <c r="AC7108" s="182"/>
      <c r="AD7108" s="153"/>
      <c r="AE7108" s="148"/>
      <c r="AF7108" s="148"/>
      <c r="AG7108" s="162"/>
      <c r="AH7108" s="163"/>
      <c r="AI7108" s="167"/>
      <c r="AJ7108" s="148"/>
      <c r="AK7108" s="148"/>
      <c r="AL7108" s="148"/>
      <c r="AM7108" s="148"/>
      <c r="AN7108" s="148"/>
      <c r="AO7108" s="148"/>
      <c r="AP7108" s="148"/>
      <c r="AQ7108" s="148"/>
      <c r="AR7108" s="148"/>
      <c r="AS7108" s="224" t="s">
        <v>68</v>
      </c>
      <c r="AT7108" s="225" t="str">
        <f t="shared" si="232"/>
        <v>1/1900</v>
      </c>
      <c r="AU7108" s="225" t="e">
        <f t="shared" si="233"/>
        <v>#NUM!</v>
      </c>
      <c r="AV7108" s="224" t="str">
        <f t="shared" si="234"/>
        <v>1/1900</v>
      </c>
      <c r="AW7108" s="224" t="e">
        <f t="shared" si="235"/>
        <v>#NUM!</v>
      </c>
      <c r="AX7108" s="224">
        <f t="shared" si="236"/>
        <v>0</v>
      </c>
      <c r="AY7108" s="224">
        <f t="shared" si="237"/>
        <v>0</v>
      </c>
      <c r="AZ7108" s="224">
        <f t="shared" si="238"/>
        <v>0</v>
      </c>
      <c r="BA7108" s="224">
        <f t="shared" si="239"/>
        <v>0</v>
      </c>
      <c r="BB7108" s="224" t="str">
        <f>_xlfn.XLOOKUP(U7108,'Lista Suspensa'!$AA$20:$AA$23,'Lista Suspensa'!$AB$20:$AB$23,"N/A")</f>
        <v>S</v>
      </c>
    </row>
    <row r="7109" spans="1:54" ht="12" customHeight="1">
      <c r="A7109" s="148"/>
      <c r="B7109" s="162"/>
      <c r="C7109" s="148"/>
      <c r="D7109" s="148"/>
      <c r="E7109" s="164"/>
      <c r="F7109" s="163"/>
      <c r="G7109" s="165"/>
      <c r="H7109" s="162"/>
      <c r="I7109" s="165"/>
      <c r="J7109" s="148"/>
      <c r="K7109" s="148"/>
      <c r="L7109" s="148"/>
      <c r="M7109" s="148"/>
      <c r="N7109" s="148"/>
      <c r="O7109" s="163"/>
      <c r="P7109" s="227"/>
      <c r="Q7109" s="228"/>
      <c r="R7109" s="229"/>
      <c r="S7109" s="229"/>
      <c r="T7109" s="229"/>
      <c r="U7109" s="229"/>
      <c r="V7109" s="162"/>
      <c r="W7109" s="162"/>
      <c r="X7109" s="162"/>
      <c r="Y7109" s="166"/>
      <c r="Z7109" s="166"/>
      <c r="AA7109" s="148"/>
      <c r="AB7109" s="148"/>
      <c r="AC7109" s="182"/>
      <c r="AD7109" s="153"/>
      <c r="AE7109" s="148"/>
      <c r="AF7109" s="148"/>
      <c r="AG7109" s="162"/>
      <c r="AH7109" s="163"/>
      <c r="AI7109" s="167"/>
      <c r="AJ7109" s="148"/>
      <c r="AK7109" s="148"/>
      <c r="AL7109" s="148"/>
      <c r="AM7109" s="148"/>
      <c r="AN7109" s="148"/>
      <c r="AO7109" s="148"/>
      <c r="AP7109" s="148"/>
      <c r="AQ7109" s="148"/>
      <c r="AR7109" s="148"/>
      <c r="AS7109" s="224" t="s">
        <v>68</v>
      </c>
      <c r="AT7109" s="225" t="str">
        <f t="shared" si="232"/>
        <v>1/1900</v>
      </c>
      <c r="AU7109" s="225" t="e">
        <f t="shared" si="233"/>
        <v>#NUM!</v>
      </c>
      <c r="AV7109" s="224" t="str">
        <f t="shared" si="234"/>
        <v>1/1900</v>
      </c>
      <c r="AW7109" s="224" t="e">
        <f t="shared" si="235"/>
        <v>#NUM!</v>
      </c>
      <c r="AX7109" s="224">
        <f t="shared" si="236"/>
        <v>0</v>
      </c>
      <c r="AY7109" s="224">
        <f t="shared" si="237"/>
        <v>0</v>
      </c>
      <c r="AZ7109" s="224">
        <f t="shared" si="238"/>
        <v>0</v>
      </c>
      <c r="BA7109" s="224">
        <f t="shared" si="239"/>
        <v>0</v>
      </c>
      <c r="BB7109" s="224" t="str">
        <f>_xlfn.XLOOKUP(U7109,'Lista Suspensa'!$AA$20:$AA$23,'Lista Suspensa'!$AB$20:$AB$23,"N/A")</f>
        <v>S</v>
      </c>
    </row>
    <row r="7110" spans="1:54" ht="12" customHeight="1">
      <c r="A7110" s="148"/>
      <c r="B7110" s="162"/>
      <c r="C7110" s="148"/>
      <c r="D7110" s="148"/>
      <c r="E7110" s="164"/>
      <c r="F7110" s="163"/>
      <c r="G7110" s="165"/>
      <c r="H7110" s="162"/>
      <c r="I7110" s="165"/>
      <c r="J7110" s="148"/>
      <c r="K7110" s="148"/>
      <c r="L7110" s="148"/>
      <c r="M7110" s="148"/>
      <c r="N7110" s="148"/>
      <c r="O7110" s="163"/>
      <c r="P7110" s="227"/>
      <c r="Q7110" s="228"/>
      <c r="R7110" s="229"/>
      <c r="S7110" s="229"/>
      <c r="T7110" s="229"/>
      <c r="U7110" s="229"/>
      <c r="V7110" s="162"/>
      <c r="W7110" s="162"/>
      <c r="X7110" s="162"/>
      <c r="Y7110" s="166"/>
      <c r="Z7110" s="166"/>
      <c r="AA7110" s="148"/>
      <c r="AB7110" s="148"/>
      <c r="AC7110" s="182"/>
      <c r="AD7110" s="153"/>
      <c r="AE7110" s="148"/>
      <c r="AF7110" s="148"/>
      <c r="AG7110" s="162"/>
      <c r="AH7110" s="163"/>
      <c r="AI7110" s="167"/>
      <c r="AJ7110" s="148"/>
      <c r="AK7110" s="148"/>
      <c r="AL7110" s="148"/>
      <c r="AM7110" s="148"/>
      <c r="AN7110" s="148"/>
      <c r="AO7110" s="148"/>
      <c r="AP7110" s="148"/>
      <c r="AQ7110" s="148"/>
      <c r="AR7110" s="148"/>
      <c r="AS7110" s="224" t="s">
        <v>68</v>
      </c>
      <c r="AT7110" s="225" t="str">
        <f t="shared" si="232"/>
        <v>1/1900</v>
      </c>
      <c r="AU7110" s="225" t="e">
        <f t="shared" si="233"/>
        <v>#NUM!</v>
      </c>
      <c r="AV7110" s="224" t="str">
        <f t="shared" si="234"/>
        <v>1/1900</v>
      </c>
      <c r="AW7110" s="224" t="e">
        <f t="shared" si="235"/>
        <v>#NUM!</v>
      </c>
      <c r="AX7110" s="224">
        <f t="shared" si="236"/>
        <v>0</v>
      </c>
      <c r="AY7110" s="224">
        <f t="shared" si="237"/>
        <v>0</v>
      </c>
      <c r="AZ7110" s="224">
        <f t="shared" si="238"/>
        <v>0</v>
      </c>
      <c r="BA7110" s="224">
        <f t="shared" si="239"/>
        <v>0</v>
      </c>
      <c r="BB7110" s="224" t="str">
        <f>_xlfn.XLOOKUP(U7110,'Lista Suspensa'!$AA$20:$AA$23,'Lista Suspensa'!$AB$20:$AB$23,"N/A")</f>
        <v>S</v>
      </c>
    </row>
    <row r="7111" spans="1:54" ht="12" customHeight="1">
      <c r="A7111" s="148"/>
      <c r="B7111" s="162"/>
      <c r="C7111" s="148"/>
      <c r="D7111" s="148"/>
      <c r="E7111" s="164"/>
      <c r="F7111" s="163"/>
      <c r="G7111" s="165"/>
      <c r="H7111" s="162"/>
      <c r="I7111" s="165"/>
      <c r="J7111" s="148"/>
      <c r="K7111" s="148"/>
      <c r="L7111" s="148"/>
      <c r="M7111" s="148"/>
      <c r="N7111" s="148"/>
      <c r="O7111" s="163"/>
      <c r="P7111" s="227"/>
      <c r="Q7111" s="228"/>
      <c r="R7111" s="229"/>
      <c r="S7111" s="229"/>
      <c r="T7111" s="229"/>
      <c r="U7111" s="229"/>
      <c r="V7111" s="162"/>
      <c r="W7111" s="162"/>
      <c r="X7111" s="162"/>
      <c r="Y7111" s="166"/>
      <c r="Z7111" s="166"/>
      <c r="AA7111" s="148"/>
      <c r="AB7111" s="148"/>
      <c r="AC7111" s="182"/>
      <c r="AD7111" s="153"/>
      <c r="AE7111" s="148"/>
      <c r="AF7111" s="148"/>
      <c r="AG7111" s="162"/>
      <c r="AH7111" s="163"/>
      <c r="AI7111" s="167"/>
      <c r="AJ7111" s="148"/>
      <c r="AK7111" s="148"/>
      <c r="AL7111" s="148"/>
      <c r="AM7111" s="148"/>
      <c r="AN7111" s="148"/>
      <c r="AO7111" s="148"/>
      <c r="AP7111" s="148"/>
      <c r="AQ7111" s="148"/>
      <c r="AR7111" s="148"/>
      <c r="AS7111" s="224" t="s">
        <v>68</v>
      </c>
      <c r="AT7111" s="225" t="str">
        <f t="shared" si="232"/>
        <v>1/1900</v>
      </c>
      <c r="AU7111" s="225" t="e">
        <f t="shared" si="233"/>
        <v>#NUM!</v>
      </c>
      <c r="AV7111" s="224" t="str">
        <f t="shared" si="234"/>
        <v>1/1900</v>
      </c>
      <c r="AW7111" s="224" t="e">
        <f t="shared" si="235"/>
        <v>#NUM!</v>
      </c>
      <c r="AX7111" s="224">
        <f t="shared" si="236"/>
        <v>0</v>
      </c>
      <c r="AY7111" s="224">
        <f t="shared" si="237"/>
        <v>0</v>
      </c>
      <c r="AZ7111" s="224">
        <f t="shared" si="238"/>
        <v>0</v>
      </c>
      <c r="BA7111" s="224">
        <f t="shared" si="239"/>
        <v>0</v>
      </c>
      <c r="BB7111" s="224" t="str">
        <f>_xlfn.XLOOKUP(U7111,'Lista Suspensa'!$AA$20:$AA$23,'Lista Suspensa'!$AB$20:$AB$23,"N/A")</f>
        <v>S</v>
      </c>
    </row>
    <row r="7112" spans="1:54" ht="12" customHeight="1">
      <c r="A7112" s="148"/>
      <c r="B7112" s="162"/>
      <c r="C7112" s="148"/>
      <c r="D7112" s="148"/>
      <c r="E7112" s="164"/>
      <c r="F7112" s="163"/>
      <c r="G7112" s="165"/>
      <c r="H7112" s="162"/>
      <c r="I7112" s="165"/>
      <c r="J7112" s="148"/>
      <c r="K7112" s="148"/>
      <c r="L7112" s="148"/>
      <c r="M7112" s="148"/>
      <c r="N7112" s="148"/>
      <c r="O7112" s="163"/>
      <c r="P7112" s="227"/>
      <c r="Q7112" s="228"/>
      <c r="R7112" s="229"/>
      <c r="S7112" s="229"/>
      <c r="T7112" s="229"/>
      <c r="U7112" s="229"/>
      <c r="V7112" s="162"/>
      <c r="W7112" s="162"/>
      <c r="X7112" s="162"/>
      <c r="Y7112" s="166"/>
      <c r="Z7112" s="166"/>
      <c r="AA7112" s="148"/>
      <c r="AB7112" s="148"/>
      <c r="AC7112" s="182"/>
      <c r="AD7112" s="153"/>
      <c r="AE7112" s="148"/>
      <c r="AF7112" s="148"/>
      <c r="AG7112" s="162"/>
      <c r="AH7112" s="163"/>
      <c r="AI7112" s="167"/>
      <c r="AJ7112" s="148"/>
      <c r="AK7112" s="148"/>
      <c r="AL7112" s="148"/>
      <c r="AM7112" s="148"/>
      <c r="AN7112" s="148"/>
      <c r="AO7112" s="148"/>
      <c r="AP7112" s="148"/>
      <c r="AQ7112" s="148"/>
      <c r="AR7112" s="148"/>
      <c r="AS7112" s="224" t="s">
        <v>68</v>
      </c>
      <c r="AT7112" s="225" t="str">
        <f t="shared" si="232"/>
        <v>1/1900</v>
      </c>
      <c r="AU7112" s="225" t="e">
        <f t="shared" si="233"/>
        <v>#NUM!</v>
      </c>
      <c r="AV7112" s="224" t="str">
        <f t="shared" si="234"/>
        <v>1/1900</v>
      </c>
      <c r="AW7112" s="224" t="e">
        <f t="shared" si="235"/>
        <v>#NUM!</v>
      </c>
      <c r="AX7112" s="224">
        <f t="shared" si="236"/>
        <v>0</v>
      </c>
      <c r="AY7112" s="224">
        <f t="shared" si="237"/>
        <v>0</v>
      </c>
      <c r="AZ7112" s="224">
        <f t="shared" si="238"/>
        <v>0</v>
      </c>
      <c r="BA7112" s="224">
        <f t="shared" si="239"/>
        <v>0</v>
      </c>
      <c r="BB7112" s="224" t="str">
        <f>_xlfn.XLOOKUP(U7112,'Lista Suspensa'!$AA$20:$AA$23,'Lista Suspensa'!$AB$20:$AB$23,"N/A")</f>
        <v>S</v>
      </c>
    </row>
    <row r="7113" spans="1:54" ht="12" customHeight="1">
      <c r="A7113" s="148"/>
      <c r="B7113" s="162"/>
      <c r="C7113" s="148"/>
      <c r="D7113" s="148"/>
      <c r="E7113" s="164"/>
      <c r="F7113" s="163"/>
      <c r="G7113" s="165"/>
      <c r="H7113" s="162"/>
      <c r="I7113" s="165"/>
      <c r="J7113" s="148"/>
      <c r="K7113" s="148"/>
      <c r="L7113" s="148"/>
      <c r="M7113" s="148"/>
      <c r="N7113" s="148"/>
      <c r="O7113" s="163"/>
      <c r="P7113" s="227"/>
      <c r="Q7113" s="228"/>
      <c r="R7113" s="229"/>
      <c r="S7113" s="229"/>
      <c r="T7113" s="229"/>
      <c r="U7113" s="229"/>
      <c r="V7113" s="162"/>
      <c r="W7113" s="162"/>
      <c r="X7113" s="162"/>
      <c r="Y7113" s="166"/>
      <c r="Z7113" s="166"/>
      <c r="AA7113" s="148"/>
      <c r="AB7113" s="148"/>
      <c r="AC7113" s="182"/>
      <c r="AD7113" s="153"/>
      <c r="AE7113" s="148"/>
      <c r="AF7113" s="148"/>
      <c r="AG7113" s="162"/>
      <c r="AH7113" s="163"/>
      <c r="AI7113" s="167"/>
      <c r="AJ7113" s="148"/>
      <c r="AK7113" s="148"/>
      <c r="AL7113" s="148"/>
      <c r="AM7113" s="148"/>
      <c r="AN7113" s="148"/>
      <c r="AO7113" s="148"/>
      <c r="AP7113" s="148"/>
      <c r="AQ7113" s="148"/>
      <c r="AR7113" s="148"/>
      <c r="AS7113" s="224" t="s">
        <v>68</v>
      </c>
      <c r="AT7113" s="225" t="str">
        <f t="shared" si="232"/>
        <v>1/1900</v>
      </c>
      <c r="AU7113" s="225" t="e">
        <f t="shared" si="233"/>
        <v>#NUM!</v>
      </c>
      <c r="AV7113" s="224" t="str">
        <f t="shared" si="234"/>
        <v>1/1900</v>
      </c>
      <c r="AW7113" s="224" t="e">
        <f t="shared" si="235"/>
        <v>#NUM!</v>
      </c>
      <c r="AX7113" s="224">
        <f t="shared" si="236"/>
        <v>0</v>
      </c>
      <c r="AY7113" s="224">
        <f t="shared" si="237"/>
        <v>0</v>
      </c>
      <c r="AZ7113" s="224">
        <f t="shared" si="238"/>
        <v>0</v>
      </c>
      <c r="BA7113" s="224">
        <f t="shared" si="239"/>
        <v>0</v>
      </c>
      <c r="BB7113" s="224" t="str">
        <f>_xlfn.XLOOKUP(U7113,'Lista Suspensa'!$AA$20:$AA$23,'Lista Suspensa'!$AB$20:$AB$23,"N/A")</f>
        <v>S</v>
      </c>
    </row>
    <row r="7114" spans="1:54" ht="12" customHeight="1">
      <c r="A7114" s="148"/>
      <c r="B7114" s="162"/>
      <c r="C7114" s="148"/>
      <c r="D7114" s="148"/>
      <c r="E7114" s="164"/>
      <c r="F7114" s="163"/>
      <c r="G7114" s="165"/>
      <c r="H7114" s="162"/>
      <c r="I7114" s="165"/>
      <c r="J7114" s="148"/>
      <c r="K7114" s="148"/>
      <c r="L7114" s="148"/>
      <c r="M7114" s="148"/>
      <c r="N7114" s="148"/>
      <c r="O7114" s="163"/>
      <c r="P7114" s="227"/>
      <c r="Q7114" s="228"/>
      <c r="R7114" s="229"/>
      <c r="S7114" s="229"/>
      <c r="T7114" s="229"/>
      <c r="U7114" s="229"/>
      <c r="V7114" s="162"/>
      <c r="W7114" s="162"/>
      <c r="X7114" s="162"/>
      <c r="Y7114" s="166"/>
      <c r="Z7114" s="166"/>
      <c r="AA7114" s="148"/>
      <c r="AB7114" s="148"/>
      <c r="AC7114" s="182"/>
      <c r="AD7114" s="153"/>
      <c r="AE7114" s="148"/>
      <c r="AF7114" s="148"/>
      <c r="AG7114" s="162"/>
      <c r="AH7114" s="163"/>
      <c r="AI7114" s="167"/>
      <c r="AJ7114" s="148"/>
      <c r="AK7114" s="148"/>
      <c r="AL7114" s="148"/>
      <c r="AM7114" s="148"/>
      <c r="AN7114" s="148"/>
      <c r="AO7114" s="148"/>
      <c r="AP7114" s="148"/>
      <c r="AQ7114" s="148"/>
      <c r="AR7114" s="148"/>
      <c r="AS7114" s="224" t="s">
        <v>68</v>
      </c>
      <c r="AT7114" s="225" t="str">
        <f t="shared" si="232"/>
        <v>1/1900</v>
      </c>
      <c r="AU7114" s="225" t="e">
        <f t="shared" si="233"/>
        <v>#NUM!</v>
      </c>
      <c r="AV7114" s="224" t="str">
        <f t="shared" si="234"/>
        <v>1/1900</v>
      </c>
      <c r="AW7114" s="224" t="e">
        <f t="shared" si="235"/>
        <v>#NUM!</v>
      </c>
      <c r="AX7114" s="224">
        <f t="shared" si="236"/>
        <v>0</v>
      </c>
      <c r="AY7114" s="224">
        <f t="shared" si="237"/>
        <v>0</v>
      </c>
      <c r="AZ7114" s="224">
        <f t="shared" si="238"/>
        <v>0</v>
      </c>
      <c r="BA7114" s="224">
        <f t="shared" si="239"/>
        <v>0</v>
      </c>
      <c r="BB7114" s="224" t="str">
        <f>_xlfn.XLOOKUP(U7114,'Lista Suspensa'!$AA$20:$AA$23,'Lista Suspensa'!$AB$20:$AB$23,"N/A")</f>
        <v>S</v>
      </c>
    </row>
    <row r="7115" spans="1:54" ht="12" customHeight="1">
      <c r="A7115" s="148"/>
      <c r="B7115" s="162"/>
      <c r="C7115" s="148"/>
      <c r="D7115" s="148"/>
      <c r="E7115" s="164"/>
      <c r="F7115" s="163"/>
      <c r="G7115" s="165"/>
      <c r="H7115" s="162"/>
      <c r="I7115" s="165"/>
      <c r="J7115" s="148"/>
      <c r="K7115" s="148"/>
      <c r="L7115" s="148"/>
      <c r="M7115" s="148"/>
      <c r="N7115" s="148"/>
      <c r="O7115" s="163"/>
      <c r="P7115" s="227"/>
      <c r="Q7115" s="228"/>
      <c r="R7115" s="229"/>
      <c r="S7115" s="229"/>
      <c r="T7115" s="229"/>
      <c r="U7115" s="229"/>
      <c r="V7115" s="162"/>
      <c r="W7115" s="162"/>
      <c r="X7115" s="162"/>
      <c r="Y7115" s="166"/>
      <c r="Z7115" s="166"/>
      <c r="AA7115" s="148"/>
      <c r="AB7115" s="148"/>
      <c r="AC7115" s="182"/>
      <c r="AD7115" s="153"/>
      <c r="AE7115" s="148"/>
      <c r="AF7115" s="148"/>
      <c r="AG7115" s="162"/>
      <c r="AH7115" s="163"/>
      <c r="AI7115" s="167"/>
      <c r="AJ7115" s="148"/>
      <c r="AK7115" s="148"/>
      <c r="AL7115" s="148"/>
      <c r="AM7115" s="148"/>
      <c r="AN7115" s="148"/>
      <c r="AO7115" s="148"/>
      <c r="AP7115" s="148"/>
      <c r="AQ7115" s="148"/>
      <c r="AR7115" s="148"/>
      <c r="AS7115" s="224" t="s">
        <v>68</v>
      </c>
      <c r="AT7115" s="225" t="str">
        <f t="shared" si="232"/>
        <v>1/1900</v>
      </c>
      <c r="AU7115" s="225" t="e">
        <f t="shared" si="233"/>
        <v>#NUM!</v>
      </c>
      <c r="AV7115" s="224" t="str">
        <f t="shared" si="234"/>
        <v>1/1900</v>
      </c>
      <c r="AW7115" s="224" t="e">
        <f t="shared" si="235"/>
        <v>#NUM!</v>
      </c>
      <c r="AX7115" s="224">
        <f t="shared" si="236"/>
        <v>0</v>
      </c>
      <c r="AY7115" s="224">
        <f t="shared" si="237"/>
        <v>0</v>
      </c>
      <c r="AZ7115" s="224">
        <f t="shared" si="238"/>
        <v>0</v>
      </c>
      <c r="BA7115" s="224">
        <f t="shared" si="239"/>
        <v>0</v>
      </c>
      <c r="BB7115" s="224" t="str">
        <f>_xlfn.XLOOKUP(U7115,'Lista Suspensa'!$AA$20:$AA$23,'Lista Suspensa'!$AB$20:$AB$23,"N/A")</f>
        <v>S</v>
      </c>
    </row>
    <row r="7116" spans="1:54" ht="12" customHeight="1">
      <c r="A7116" s="148"/>
      <c r="B7116" s="162"/>
      <c r="C7116" s="148"/>
      <c r="D7116" s="148"/>
      <c r="E7116" s="164"/>
      <c r="F7116" s="163"/>
      <c r="G7116" s="165"/>
      <c r="H7116" s="162"/>
      <c r="I7116" s="165"/>
      <c r="J7116" s="148"/>
      <c r="K7116" s="148"/>
      <c r="L7116" s="148"/>
      <c r="M7116" s="148"/>
      <c r="N7116" s="148"/>
      <c r="O7116" s="163"/>
      <c r="P7116" s="227"/>
      <c r="Q7116" s="228"/>
      <c r="R7116" s="229"/>
      <c r="S7116" s="229"/>
      <c r="T7116" s="229"/>
      <c r="U7116" s="229"/>
      <c r="V7116" s="162"/>
      <c r="W7116" s="162"/>
      <c r="X7116" s="162"/>
      <c r="Y7116" s="166"/>
      <c r="Z7116" s="166"/>
      <c r="AA7116" s="148"/>
      <c r="AB7116" s="148"/>
      <c r="AC7116" s="182"/>
      <c r="AD7116" s="153"/>
      <c r="AE7116" s="148"/>
      <c r="AF7116" s="148"/>
      <c r="AG7116" s="162"/>
      <c r="AH7116" s="163"/>
      <c r="AI7116" s="167"/>
      <c r="AJ7116" s="148"/>
      <c r="AK7116" s="148"/>
      <c r="AL7116" s="148"/>
      <c r="AM7116" s="148"/>
      <c r="AN7116" s="148"/>
      <c r="AO7116" s="148"/>
      <c r="AP7116" s="148"/>
      <c r="AQ7116" s="148"/>
      <c r="AR7116" s="148"/>
      <c r="AS7116" s="224" t="s">
        <v>68</v>
      </c>
      <c r="AT7116" s="225" t="str">
        <f t="shared" si="232"/>
        <v>1/1900</v>
      </c>
      <c r="AU7116" s="225" t="e">
        <f t="shared" si="233"/>
        <v>#NUM!</v>
      </c>
      <c r="AV7116" s="224" t="str">
        <f t="shared" si="234"/>
        <v>1/1900</v>
      </c>
      <c r="AW7116" s="224" t="e">
        <f t="shared" si="235"/>
        <v>#NUM!</v>
      </c>
      <c r="AX7116" s="224">
        <f t="shared" si="236"/>
        <v>0</v>
      </c>
      <c r="AY7116" s="224">
        <f t="shared" si="237"/>
        <v>0</v>
      </c>
      <c r="AZ7116" s="224">
        <f t="shared" si="238"/>
        <v>0</v>
      </c>
      <c r="BA7116" s="224">
        <f t="shared" si="239"/>
        <v>0</v>
      </c>
      <c r="BB7116" s="224" t="str">
        <f>_xlfn.XLOOKUP(U7116,'Lista Suspensa'!$AA$20:$AA$23,'Lista Suspensa'!$AB$20:$AB$23,"N/A")</f>
        <v>S</v>
      </c>
    </row>
    <row r="7117" spans="1:54" ht="12" customHeight="1">
      <c r="A7117" s="148"/>
      <c r="B7117" s="162"/>
      <c r="C7117" s="148"/>
      <c r="D7117" s="148"/>
      <c r="E7117" s="164"/>
      <c r="F7117" s="163"/>
      <c r="G7117" s="165"/>
      <c r="H7117" s="162"/>
      <c r="I7117" s="165"/>
      <c r="J7117" s="148"/>
      <c r="K7117" s="148"/>
      <c r="L7117" s="148"/>
      <c r="M7117" s="148"/>
      <c r="N7117" s="148"/>
      <c r="O7117" s="163"/>
      <c r="P7117" s="227"/>
      <c r="Q7117" s="228"/>
      <c r="R7117" s="229"/>
      <c r="S7117" s="229"/>
      <c r="T7117" s="229"/>
      <c r="U7117" s="229"/>
      <c r="V7117" s="162"/>
      <c r="W7117" s="162"/>
      <c r="X7117" s="162"/>
      <c r="Y7117" s="166"/>
      <c r="Z7117" s="166"/>
      <c r="AA7117" s="148"/>
      <c r="AB7117" s="148"/>
      <c r="AC7117" s="182"/>
      <c r="AD7117" s="153"/>
      <c r="AE7117" s="148"/>
      <c r="AF7117" s="148"/>
      <c r="AG7117" s="162"/>
      <c r="AH7117" s="163"/>
      <c r="AI7117" s="167"/>
      <c r="AJ7117" s="148"/>
      <c r="AK7117" s="148"/>
      <c r="AL7117" s="148"/>
      <c r="AM7117" s="148"/>
      <c r="AN7117" s="148"/>
      <c r="AO7117" s="148"/>
      <c r="AP7117" s="148"/>
      <c r="AQ7117" s="148"/>
      <c r="AR7117" s="148"/>
      <c r="AS7117" s="224" t="s">
        <v>68</v>
      </c>
      <c r="AT7117" s="225" t="str">
        <f t="shared" si="232"/>
        <v>1/1900</v>
      </c>
      <c r="AU7117" s="225" t="e">
        <f t="shared" si="233"/>
        <v>#NUM!</v>
      </c>
      <c r="AV7117" s="224" t="str">
        <f t="shared" si="234"/>
        <v>1/1900</v>
      </c>
      <c r="AW7117" s="224" t="e">
        <f t="shared" si="235"/>
        <v>#NUM!</v>
      </c>
      <c r="AX7117" s="224">
        <f t="shared" si="236"/>
        <v>0</v>
      </c>
      <c r="AY7117" s="224">
        <f t="shared" si="237"/>
        <v>0</v>
      </c>
      <c r="AZ7117" s="224">
        <f t="shared" si="238"/>
        <v>0</v>
      </c>
      <c r="BA7117" s="224">
        <f t="shared" si="239"/>
        <v>0</v>
      </c>
      <c r="BB7117" s="224" t="str">
        <f>_xlfn.XLOOKUP(U7117,'Lista Suspensa'!$AA$20:$AA$23,'Lista Suspensa'!$AB$20:$AB$23,"N/A")</f>
        <v>S</v>
      </c>
    </row>
    <row r="7118" spans="1:54" ht="12" customHeight="1">
      <c r="A7118" s="148"/>
      <c r="B7118" s="162"/>
      <c r="C7118" s="148"/>
      <c r="D7118" s="148"/>
      <c r="E7118" s="164"/>
      <c r="F7118" s="163"/>
      <c r="G7118" s="165"/>
      <c r="H7118" s="162"/>
      <c r="I7118" s="165"/>
      <c r="J7118" s="148"/>
      <c r="K7118" s="148"/>
      <c r="L7118" s="148"/>
      <c r="M7118" s="148"/>
      <c r="N7118" s="148"/>
      <c r="O7118" s="163"/>
      <c r="P7118" s="227"/>
      <c r="Q7118" s="228"/>
      <c r="R7118" s="229"/>
      <c r="S7118" s="229"/>
      <c r="T7118" s="229"/>
      <c r="U7118" s="229"/>
      <c r="V7118" s="162"/>
      <c r="W7118" s="162"/>
      <c r="X7118" s="162"/>
      <c r="Y7118" s="166"/>
      <c r="Z7118" s="166"/>
      <c r="AA7118" s="148"/>
      <c r="AB7118" s="148"/>
      <c r="AC7118" s="182"/>
      <c r="AD7118" s="153"/>
      <c r="AE7118" s="148"/>
      <c r="AF7118" s="148"/>
      <c r="AG7118" s="162"/>
      <c r="AH7118" s="163"/>
      <c r="AI7118" s="167"/>
      <c r="AJ7118" s="148"/>
      <c r="AK7118" s="148"/>
      <c r="AL7118" s="148"/>
      <c r="AM7118" s="148"/>
      <c r="AN7118" s="148"/>
      <c r="AO7118" s="148"/>
      <c r="AP7118" s="148"/>
      <c r="AQ7118" s="148"/>
      <c r="AR7118" s="148"/>
      <c r="AS7118" s="224" t="s">
        <v>68</v>
      </c>
      <c r="AT7118" s="225" t="str">
        <f t="shared" si="232"/>
        <v>1/1900</v>
      </c>
      <c r="AU7118" s="225" t="e">
        <f t="shared" si="233"/>
        <v>#NUM!</v>
      </c>
      <c r="AV7118" s="224" t="str">
        <f t="shared" si="234"/>
        <v>1/1900</v>
      </c>
      <c r="AW7118" s="224" t="e">
        <f t="shared" si="235"/>
        <v>#NUM!</v>
      </c>
      <c r="AX7118" s="224">
        <f t="shared" si="236"/>
        <v>0</v>
      </c>
      <c r="AY7118" s="224">
        <f t="shared" si="237"/>
        <v>0</v>
      </c>
      <c r="AZ7118" s="224">
        <f t="shared" si="238"/>
        <v>0</v>
      </c>
      <c r="BA7118" s="224">
        <f t="shared" si="239"/>
        <v>0</v>
      </c>
      <c r="BB7118" s="224" t="str">
        <f>_xlfn.XLOOKUP(U7118,'Lista Suspensa'!$AA$20:$AA$23,'Lista Suspensa'!$AB$20:$AB$23,"N/A")</f>
        <v>S</v>
      </c>
    </row>
    <row r="7119" spans="1:54" ht="12" customHeight="1">
      <c r="A7119" s="148"/>
      <c r="B7119" s="162"/>
      <c r="C7119" s="148"/>
      <c r="D7119" s="148"/>
      <c r="E7119" s="164"/>
      <c r="F7119" s="163"/>
      <c r="G7119" s="165"/>
      <c r="H7119" s="162"/>
      <c r="I7119" s="165"/>
      <c r="J7119" s="148"/>
      <c r="K7119" s="148"/>
      <c r="L7119" s="148"/>
      <c r="M7119" s="148"/>
      <c r="N7119" s="148"/>
      <c r="O7119" s="163"/>
      <c r="P7119" s="227"/>
      <c r="Q7119" s="228"/>
      <c r="R7119" s="229"/>
      <c r="S7119" s="229"/>
      <c r="T7119" s="229"/>
      <c r="U7119" s="229"/>
      <c r="V7119" s="162"/>
      <c r="W7119" s="162"/>
      <c r="X7119" s="162"/>
      <c r="Y7119" s="166"/>
      <c r="Z7119" s="166"/>
      <c r="AA7119" s="148"/>
      <c r="AB7119" s="148"/>
      <c r="AC7119" s="182"/>
      <c r="AD7119" s="153"/>
      <c r="AE7119" s="148"/>
      <c r="AF7119" s="148"/>
      <c r="AG7119" s="162"/>
      <c r="AH7119" s="163"/>
      <c r="AI7119" s="167"/>
      <c r="AJ7119" s="148"/>
      <c r="AK7119" s="148"/>
      <c r="AL7119" s="148"/>
      <c r="AM7119" s="148"/>
      <c r="AN7119" s="148"/>
      <c r="AO7119" s="148"/>
      <c r="AP7119" s="148"/>
      <c r="AQ7119" s="148"/>
      <c r="AR7119" s="148"/>
      <c r="AS7119" s="224" t="s">
        <v>68</v>
      </c>
      <c r="AT7119" s="225" t="str">
        <f t="shared" si="232"/>
        <v>1/1900</v>
      </c>
      <c r="AU7119" s="225" t="e">
        <f t="shared" si="233"/>
        <v>#NUM!</v>
      </c>
      <c r="AV7119" s="224" t="str">
        <f t="shared" si="234"/>
        <v>1/1900</v>
      </c>
      <c r="AW7119" s="224" t="e">
        <f t="shared" si="235"/>
        <v>#NUM!</v>
      </c>
      <c r="AX7119" s="224">
        <f t="shared" si="236"/>
        <v>0</v>
      </c>
      <c r="AY7119" s="224">
        <f t="shared" si="237"/>
        <v>0</v>
      </c>
      <c r="AZ7119" s="224">
        <f t="shared" si="238"/>
        <v>0</v>
      </c>
      <c r="BA7119" s="224">
        <f t="shared" si="239"/>
        <v>0</v>
      </c>
      <c r="BB7119" s="224" t="str">
        <f>_xlfn.XLOOKUP(U7119,'Lista Suspensa'!$AA$20:$AA$23,'Lista Suspensa'!$AB$20:$AB$23,"N/A")</f>
        <v>S</v>
      </c>
    </row>
    <row r="7120" spans="1:54" ht="12" customHeight="1">
      <c r="A7120" s="148"/>
      <c r="B7120" s="162"/>
      <c r="C7120" s="148"/>
      <c r="D7120" s="148"/>
      <c r="E7120" s="164"/>
      <c r="F7120" s="163"/>
      <c r="G7120" s="165"/>
      <c r="H7120" s="162"/>
      <c r="I7120" s="165"/>
      <c r="J7120" s="148"/>
      <c r="K7120" s="148"/>
      <c r="L7120" s="148"/>
      <c r="M7120" s="148"/>
      <c r="N7120" s="148"/>
      <c r="O7120" s="163"/>
      <c r="P7120" s="227"/>
      <c r="Q7120" s="228"/>
      <c r="R7120" s="229"/>
      <c r="S7120" s="229"/>
      <c r="T7120" s="229"/>
      <c r="U7120" s="229"/>
      <c r="V7120" s="162"/>
      <c r="W7120" s="162"/>
      <c r="X7120" s="162"/>
      <c r="Y7120" s="166"/>
      <c r="Z7120" s="166"/>
      <c r="AA7120" s="148"/>
      <c r="AB7120" s="148"/>
      <c r="AC7120" s="182"/>
      <c r="AD7120" s="153"/>
      <c r="AE7120" s="148"/>
      <c r="AF7120" s="148"/>
      <c r="AG7120" s="162"/>
      <c r="AH7120" s="163"/>
      <c r="AI7120" s="167"/>
      <c r="AJ7120" s="148"/>
      <c r="AK7120" s="148"/>
      <c r="AL7120" s="148"/>
      <c r="AM7120" s="148"/>
      <c r="AN7120" s="148"/>
      <c r="AO7120" s="148"/>
      <c r="AP7120" s="148"/>
      <c r="AQ7120" s="148"/>
      <c r="AR7120" s="148"/>
      <c r="AS7120" s="224" t="s">
        <v>68</v>
      </c>
      <c r="AT7120" s="225" t="str">
        <f t="shared" si="232"/>
        <v>1/1900</v>
      </c>
      <c r="AU7120" s="225" t="e">
        <f t="shared" si="233"/>
        <v>#NUM!</v>
      </c>
      <c r="AV7120" s="224" t="str">
        <f t="shared" si="234"/>
        <v>1/1900</v>
      </c>
      <c r="AW7120" s="224" t="e">
        <f t="shared" si="235"/>
        <v>#NUM!</v>
      </c>
      <c r="AX7120" s="224">
        <f t="shared" si="236"/>
        <v>0</v>
      </c>
      <c r="AY7120" s="224">
        <f t="shared" si="237"/>
        <v>0</v>
      </c>
      <c r="AZ7120" s="224">
        <f t="shared" si="238"/>
        <v>0</v>
      </c>
      <c r="BA7120" s="224">
        <f t="shared" si="239"/>
        <v>0</v>
      </c>
      <c r="BB7120" s="224" t="str">
        <f>_xlfn.XLOOKUP(U7120,'Lista Suspensa'!$AA$20:$AA$23,'Lista Suspensa'!$AB$20:$AB$23,"N/A")</f>
        <v>S</v>
      </c>
    </row>
    <row r="7121" spans="1:54" ht="12" customHeight="1">
      <c r="A7121" s="148"/>
      <c r="B7121" s="162"/>
      <c r="C7121" s="148"/>
      <c r="D7121" s="148"/>
      <c r="E7121" s="164"/>
      <c r="F7121" s="163"/>
      <c r="G7121" s="165"/>
      <c r="H7121" s="162"/>
      <c r="I7121" s="165"/>
      <c r="J7121" s="148"/>
      <c r="K7121" s="148"/>
      <c r="L7121" s="148"/>
      <c r="M7121" s="148"/>
      <c r="N7121" s="148"/>
      <c r="O7121" s="163"/>
      <c r="P7121" s="227"/>
      <c r="Q7121" s="228"/>
      <c r="R7121" s="229"/>
      <c r="S7121" s="229"/>
      <c r="T7121" s="229"/>
      <c r="U7121" s="229"/>
      <c r="V7121" s="162"/>
      <c r="W7121" s="162"/>
      <c r="X7121" s="162"/>
      <c r="Y7121" s="166"/>
      <c r="Z7121" s="166"/>
      <c r="AA7121" s="148"/>
      <c r="AB7121" s="148"/>
      <c r="AC7121" s="182"/>
      <c r="AD7121" s="153"/>
      <c r="AE7121" s="148"/>
      <c r="AF7121" s="148"/>
      <c r="AG7121" s="162"/>
      <c r="AH7121" s="163"/>
      <c r="AI7121" s="167"/>
      <c r="AJ7121" s="148"/>
      <c r="AK7121" s="148"/>
      <c r="AL7121" s="148"/>
      <c r="AM7121" s="148"/>
      <c r="AN7121" s="148"/>
      <c r="AO7121" s="148"/>
      <c r="AP7121" s="148"/>
      <c r="AQ7121" s="148"/>
      <c r="AR7121" s="148"/>
      <c r="AS7121" s="224" t="s">
        <v>68</v>
      </c>
      <c r="AT7121" s="225" t="str">
        <f t="shared" si="232"/>
        <v>1/1900</v>
      </c>
      <c r="AU7121" s="225" t="e">
        <f t="shared" si="233"/>
        <v>#NUM!</v>
      </c>
      <c r="AV7121" s="224" t="str">
        <f t="shared" si="234"/>
        <v>1/1900</v>
      </c>
      <c r="AW7121" s="224" t="e">
        <f t="shared" si="235"/>
        <v>#NUM!</v>
      </c>
      <c r="AX7121" s="224">
        <f t="shared" si="236"/>
        <v>0</v>
      </c>
      <c r="AY7121" s="224">
        <f t="shared" si="237"/>
        <v>0</v>
      </c>
      <c r="AZ7121" s="224">
        <f t="shared" si="238"/>
        <v>0</v>
      </c>
      <c r="BA7121" s="224">
        <f t="shared" si="239"/>
        <v>0</v>
      </c>
      <c r="BB7121" s="224" t="str">
        <f>_xlfn.XLOOKUP(U7121,'Lista Suspensa'!$AA$20:$AA$23,'Lista Suspensa'!$AB$20:$AB$23,"N/A")</f>
        <v>S</v>
      </c>
    </row>
    <row r="7122" spans="1:54" ht="12" customHeight="1">
      <c r="A7122" s="148"/>
      <c r="B7122" s="162"/>
      <c r="C7122" s="148"/>
      <c r="D7122" s="148"/>
      <c r="E7122" s="164"/>
      <c r="F7122" s="163"/>
      <c r="G7122" s="165"/>
      <c r="H7122" s="162"/>
      <c r="I7122" s="165"/>
      <c r="J7122" s="148"/>
      <c r="K7122" s="148"/>
      <c r="L7122" s="148"/>
      <c r="M7122" s="148"/>
      <c r="N7122" s="148"/>
      <c r="O7122" s="163"/>
      <c r="P7122" s="227"/>
      <c r="Q7122" s="228"/>
      <c r="R7122" s="229"/>
      <c r="S7122" s="229"/>
      <c r="T7122" s="229"/>
      <c r="U7122" s="229"/>
      <c r="V7122" s="162"/>
      <c r="W7122" s="162"/>
      <c r="X7122" s="162"/>
      <c r="Y7122" s="166"/>
      <c r="Z7122" s="166"/>
      <c r="AA7122" s="148"/>
      <c r="AB7122" s="148"/>
      <c r="AC7122" s="182"/>
      <c r="AD7122" s="153"/>
      <c r="AE7122" s="148"/>
      <c r="AF7122" s="148"/>
      <c r="AG7122" s="162"/>
      <c r="AH7122" s="163"/>
      <c r="AI7122" s="167"/>
      <c r="AJ7122" s="148"/>
      <c r="AK7122" s="148"/>
      <c r="AL7122" s="148"/>
      <c r="AM7122" s="148"/>
      <c r="AN7122" s="148"/>
      <c r="AO7122" s="148"/>
      <c r="AP7122" s="148"/>
      <c r="AQ7122" s="148"/>
      <c r="AR7122" s="148"/>
      <c r="AS7122" s="224" t="s">
        <v>68</v>
      </c>
      <c r="AT7122" s="225" t="str">
        <f t="shared" si="232"/>
        <v>1/1900</v>
      </c>
      <c r="AU7122" s="225" t="e">
        <f t="shared" si="233"/>
        <v>#NUM!</v>
      </c>
      <c r="AV7122" s="224" t="str">
        <f t="shared" si="234"/>
        <v>1/1900</v>
      </c>
      <c r="AW7122" s="224" t="e">
        <f t="shared" si="235"/>
        <v>#NUM!</v>
      </c>
      <c r="AX7122" s="224">
        <f t="shared" si="236"/>
        <v>0</v>
      </c>
      <c r="AY7122" s="224">
        <f t="shared" si="237"/>
        <v>0</v>
      </c>
      <c r="AZ7122" s="224">
        <f t="shared" si="238"/>
        <v>0</v>
      </c>
      <c r="BA7122" s="224">
        <f t="shared" si="239"/>
        <v>0</v>
      </c>
      <c r="BB7122" s="224" t="str">
        <f>_xlfn.XLOOKUP(U7122,'Lista Suspensa'!$AA$20:$AA$23,'Lista Suspensa'!$AB$20:$AB$23,"N/A")</f>
        <v>S</v>
      </c>
    </row>
    <row r="7123" spans="1:54" ht="12" customHeight="1">
      <c r="A7123" s="148"/>
      <c r="B7123" s="162"/>
      <c r="C7123" s="148"/>
      <c r="D7123" s="148"/>
      <c r="E7123" s="164"/>
      <c r="F7123" s="163"/>
      <c r="G7123" s="165"/>
      <c r="H7123" s="162"/>
      <c r="I7123" s="165"/>
      <c r="J7123" s="148"/>
      <c r="K7123" s="148"/>
      <c r="L7123" s="148"/>
      <c r="M7123" s="148"/>
      <c r="N7123" s="148"/>
      <c r="O7123" s="163"/>
      <c r="P7123" s="227"/>
      <c r="Q7123" s="228"/>
      <c r="R7123" s="229"/>
      <c r="S7123" s="229"/>
      <c r="T7123" s="229"/>
      <c r="U7123" s="229"/>
      <c r="V7123" s="162"/>
      <c r="W7123" s="162"/>
      <c r="X7123" s="162"/>
      <c r="Y7123" s="166"/>
      <c r="Z7123" s="166"/>
      <c r="AA7123" s="148"/>
      <c r="AB7123" s="148"/>
      <c r="AC7123" s="182"/>
      <c r="AD7123" s="153"/>
      <c r="AE7123" s="148"/>
      <c r="AF7123" s="148"/>
      <c r="AG7123" s="162"/>
      <c r="AH7123" s="163"/>
      <c r="AI7123" s="167"/>
      <c r="AJ7123" s="148"/>
      <c r="AK7123" s="148"/>
      <c r="AL7123" s="148"/>
      <c r="AM7123" s="148"/>
      <c r="AN7123" s="148"/>
      <c r="AO7123" s="148"/>
      <c r="AP7123" s="148"/>
      <c r="AQ7123" s="148"/>
      <c r="AR7123" s="148"/>
      <c r="AS7123" s="224" t="s">
        <v>68</v>
      </c>
      <c r="AT7123" s="225" t="str">
        <f t="shared" si="232"/>
        <v>1/1900</v>
      </c>
      <c r="AU7123" s="225" t="e">
        <f t="shared" si="233"/>
        <v>#NUM!</v>
      </c>
      <c r="AV7123" s="224" t="str">
        <f t="shared" si="234"/>
        <v>1/1900</v>
      </c>
      <c r="AW7123" s="224" t="e">
        <f t="shared" si="235"/>
        <v>#NUM!</v>
      </c>
      <c r="AX7123" s="224">
        <f t="shared" si="236"/>
        <v>0</v>
      </c>
      <c r="AY7123" s="224">
        <f t="shared" si="237"/>
        <v>0</v>
      </c>
      <c r="AZ7123" s="224">
        <f t="shared" si="238"/>
        <v>0</v>
      </c>
      <c r="BA7123" s="224">
        <f t="shared" si="239"/>
        <v>0</v>
      </c>
      <c r="BB7123" s="224" t="str">
        <f>_xlfn.XLOOKUP(U7123,'Lista Suspensa'!$AA$20:$AA$23,'Lista Suspensa'!$AB$20:$AB$23,"N/A")</f>
        <v>S</v>
      </c>
    </row>
    <row r="7124" spans="1:54" ht="12" customHeight="1">
      <c r="A7124" s="148"/>
      <c r="B7124" s="162"/>
      <c r="C7124" s="148"/>
      <c r="D7124" s="148"/>
      <c r="E7124" s="164"/>
      <c r="F7124" s="163"/>
      <c r="G7124" s="165"/>
      <c r="H7124" s="162"/>
      <c r="I7124" s="165"/>
      <c r="J7124" s="148"/>
      <c r="K7124" s="148"/>
      <c r="L7124" s="148"/>
      <c r="M7124" s="148"/>
      <c r="N7124" s="148"/>
      <c r="O7124" s="163"/>
      <c r="P7124" s="227"/>
      <c r="Q7124" s="228"/>
      <c r="R7124" s="229"/>
      <c r="S7124" s="229"/>
      <c r="T7124" s="229"/>
      <c r="U7124" s="229"/>
      <c r="V7124" s="162"/>
      <c r="W7124" s="162"/>
      <c r="X7124" s="162"/>
      <c r="Y7124" s="166"/>
      <c r="Z7124" s="166"/>
      <c r="AA7124" s="148"/>
      <c r="AB7124" s="148"/>
      <c r="AC7124" s="182"/>
      <c r="AD7124" s="153"/>
      <c r="AE7124" s="148"/>
      <c r="AF7124" s="148"/>
      <c r="AG7124" s="162"/>
      <c r="AH7124" s="163"/>
      <c r="AI7124" s="167"/>
      <c r="AJ7124" s="148"/>
      <c r="AK7124" s="148"/>
      <c r="AL7124" s="148"/>
      <c r="AM7124" s="148"/>
      <c r="AN7124" s="148"/>
      <c r="AO7124" s="148"/>
      <c r="AP7124" s="148"/>
      <c r="AQ7124" s="148"/>
      <c r="AR7124" s="148"/>
      <c r="AS7124" s="224" t="s">
        <v>68</v>
      </c>
      <c r="AT7124" s="225" t="str">
        <f t="shared" si="232"/>
        <v>1/1900</v>
      </c>
      <c r="AU7124" s="225" t="e">
        <f t="shared" si="233"/>
        <v>#NUM!</v>
      </c>
      <c r="AV7124" s="224" t="str">
        <f t="shared" si="234"/>
        <v>1/1900</v>
      </c>
      <c r="AW7124" s="224" t="e">
        <f t="shared" si="235"/>
        <v>#NUM!</v>
      </c>
      <c r="AX7124" s="224">
        <f t="shared" si="236"/>
        <v>0</v>
      </c>
      <c r="AY7124" s="224">
        <f t="shared" si="237"/>
        <v>0</v>
      </c>
      <c r="AZ7124" s="224">
        <f t="shared" si="238"/>
        <v>0</v>
      </c>
      <c r="BA7124" s="224">
        <f t="shared" si="239"/>
        <v>0</v>
      </c>
      <c r="BB7124" s="224" t="str">
        <f>_xlfn.XLOOKUP(U7124,'Lista Suspensa'!$AA$20:$AA$23,'Lista Suspensa'!$AB$20:$AB$23,"N/A")</f>
        <v>S</v>
      </c>
    </row>
    <row r="7125" spans="1:54" ht="12" customHeight="1">
      <c r="A7125" s="148"/>
      <c r="B7125" s="162"/>
      <c r="C7125" s="148"/>
      <c r="D7125" s="148"/>
      <c r="E7125" s="164"/>
      <c r="F7125" s="163"/>
      <c r="G7125" s="165"/>
      <c r="H7125" s="162"/>
      <c r="I7125" s="165"/>
      <c r="J7125" s="148"/>
      <c r="K7125" s="148"/>
      <c r="L7125" s="148"/>
      <c r="M7125" s="148"/>
      <c r="N7125" s="148"/>
      <c r="O7125" s="163"/>
      <c r="P7125" s="227"/>
      <c r="Q7125" s="228"/>
      <c r="R7125" s="229"/>
      <c r="S7125" s="229"/>
      <c r="T7125" s="229"/>
      <c r="U7125" s="229"/>
      <c r="V7125" s="162"/>
      <c r="W7125" s="162"/>
      <c r="X7125" s="162"/>
      <c r="Y7125" s="166"/>
      <c r="Z7125" s="166"/>
      <c r="AA7125" s="148"/>
      <c r="AB7125" s="148"/>
      <c r="AC7125" s="182"/>
      <c r="AD7125" s="153"/>
      <c r="AE7125" s="148"/>
      <c r="AF7125" s="148"/>
      <c r="AG7125" s="162"/>
      <c r="AH7125" s="163"/>
      <c r="AI7125" s="167"/>
      <c r="AJ7125" s="148"/>
      <c r="AK7125" s="148"/>
      <c r="AL7125" s="148"/>
      <c r="AM7125" s="148"/>
      <c r="AN7125" s="148"/>
      <c r="AO7125" s="148"/>
      <c r="AP7125" s="148"/>
      <c r="AQ7125" s="148"/>
      <c r="AR7125" s="148"/>
      <c r="AS7125" s="224" t="s">
        <v>68</v>
      </c>
      <c r="AT7125" s="225" t="str">
        <f t="shared" si="232"/>
        <v>1/1900</v>
      </c>
      <c r="AU7125" s="225" t="e">
        <f t="shared" si="233"/>
        <v>#NUM!</v>
      </c>
      <c r="AV7125" s="224" t="str">
        <f t="shared" si="234"/>
        <v>1/1900</v>
      </c>
      <c r="AW7125" s="224" t="e">
        <f t="shared" si="235"/>
        <v>#NUM!</v>
      </c>
      <c r="AX7125" s="224">
        <f t="shared" si="236"/>
        <v>0</v>
      </c>
      <c r="AY7125" s="224">
        <f t="shared" si="237"/>
        <v>0</v>
      </c>
      <c r="AZ7125" s="224">
        <f t="shared" si="238"/>
        <v>0</v>
      </c>
      <c r="BA7125" s="224">
        <f t="shared" si="239"/>
        <v>0</v>
      </c>
      <c r="BB7125" s="224" t="str">
        <f>_xlfn.XLOOKUP(U7125,'Lista Suspensa'!$AA$20:$AA$23,'Lista Suspensa'!$AB$20:$AB$23,"N/A")</f>
        <v>S</v>
      </c>
    </row>
    <row r="7126" spans="1:54" ht="12" customHeight="1">
      <c r="A7126" s="148"/>
      <c r="B7126" s="162"/>
      <c r="C7126" s="148"/>
      <c r="D7126" s="148"/>
      <c r="E7126" s="164"/>
      <c r="F7126" s="163"/>
      <c r="G7126" s="165"/>
      <c r="H7126" s="162"/>
      <c r="I7126" s="165"/>
      <c r="J7126" s="148"/>
      <c r="K7126" s="148"/>
      <c r="L7126" s="148"/>
      <c r="M7126" s="148"/>
      <c r="N7126" s="148"/>
      <c r="O7126" s="163"/>
      <c r="P7126" s="227"/>
      <c r="Q7126" s="228"/>
      <c r="R7126" s="229"/>
      <c r="S7126" s="229"/>
      <c r="T7126" s="229"/>
      <c r="U7126" s="229"/>
      <c r="V7126" s="162"/>
      <c r="W7126" s="162"/>
      <c r="X7126" s="162"/>
      <c r="Y7126" s="166"/>
      <c r="Z7126" s="166"/>
      <c r="AA7126" s="148"/>
      <c r="AB7126" s="148"/>
      <c r="AC7126" s="182"/>
      <c r="AD7126" s="153"/>
      <c r="AE7126" s="148"/>
      <c r="AF7126" s="148"/>
      <c r="AG7126" s="162"/>
      <c r="AH7126" s="163"/>
      <c r="AI7126" s="167"/>
      <c r="AJ7126" s="148"/>
      <c r="AK7126" s="148"/>
      <c r="AL7126" s="148"/>
      <c r="AM7126" s="148"/>
      <c r="AN7126" s="148"/>
      <c r="AO7126" s="148"/>
      <c r="AP7126" s="148"/>
      <c r="AQ7126" s="148"/>
      <c r="AR7126" s="148"/>
      <c r="AS7126" s="224" t="s">
        <v>68</v>
      </c>
      <c r="AT7126" s="225" t="str">
        <f t="shared" si="232"/>
        <v>1/1900</v>
      </c>
      <c r="AU7126" s="225" t="e">
        <f t="shared" si="233"/>
        <v>#NUM!</v>
      </c>
      <c r="AV7126" s="224" t="str">
        <f t="shared" si="234"/>
        <v>1/1900</v>
      </c>
      <c r="AW7126" s="224" t="e">
        <f t="shared" si="235"/>
        <v>#NUM!</v>
      </c>
      <c r="AX7126" s="224">
        <f t="shared" si="236"/>
        <v>0</v>
      </c>
      <c r="AY7126" s="224">
        <f t="shared" si="237"/>
        <v>0</v>
      </c>
      <c r="AZ7126" s="224">
        <f t="shared" si="238"/>
        <v>0</v>
      </c>
      <c r="BA7126" s="224">
        <f t="shared" si="239"/>
        <v>0</v>
      </c>
      <c r="BB7126" s="224" t="str">
        <f>_xlfn.XLOOKUP(U7126,'Lista Suspensa'!$AA$20:$AA$23,'Lista Suspensa'!$AB$20:$AB$23,"N/A")</f>
        <v>S</v>
      </c>
    </row>
    <row r="7127" spans="1:54" ht="12" customHeight="1">
      <c r="A7127" s="148"/>
      <c r="B7127" s="162"/>
      <c r="C7127" s="148"/>
      <c r="D7127" s="148"/>
      <c r="E7127" s="164"/>
      <c r="F7127" s="163"/>
      <c r="G7127" s="165"/>
      <c r="H7127" s="162"/>
      <c r="I7127" s="165"/>
      <c r="J7127" s="148"/>
      <c r="K7127" s="148"/>
      <c r="L7127" s="148"/>
      <c r="M7127" s="148"/>
      <c r="N7127" s="148"/>
      <c r="O7127" s="163"/>
      <c r="P7127" s="227"/>
      <c r="Q7127" s="228"/>
      <c r="R7127" s="229"/>
      <c r="S7127" s="229"/>
      <c r="T7127" s="229"/>
      <c r="U7127" s="229"/>
      <c r="V7127" s="162"/>
      <c r="W7127" s="162"/>
      <c r="X7127" s="162"/>
      <c r="Y7127" s="166"/>
      <c r="Z7127" s="166"/>
      <c r="AA7127" s="148"/>
      <c r="AB7127" s="148"/>
      <c r="AC7127" s="182"/>
      <c r="AD7127" s="153"/>
      <c r="AE7127" s="148"/>
      <c r="AF7127" s="148"/>
      <c r="AG7127" s="162"/>
      <c r="AH7127" s="163"/>
      <c r="AI7127" s="167"/>
      <c r="AJ7127" s="148"/>
      <c r="AK7127" s="148"/>
      <c r="AL7127" s="148"/>
      <c r="AM7127" s="148"/>
      <c r="AN7127" s="148"/>
      <c r="AO7127" s="148"/>
      <c r="AP7127" s="148"/>
      <c r="AQ7127" s="148"/>
      <c r="AR7127" s="148"/>
      <c r="AS7127" s="224" t="s">
        <v>68</v>
      </c>
      <c r="AT7127" s="225" t="str">
        <f t="shared" ref="AT7127:AT7190" si="240">MONTH(B7127)&amp;"/"&amp;YEAR(B7127)</f>
        <v>1/1900</v>
      </c>
      <c r="AU7127" s="225" t="e">
        <f t="shared" ref="AU7127:AU7190" si="241">WEEKNUM(B7127)-WEEKNUM(EOMONTH(B7127,-1)+1)+1</f>
        <v>#NUM!</v>
      </c>
      <c r="AV7127" s="224" t="str">
        <f t="shared" ref="AV7127:AV7190" si="242">MONTH(R7127)&amp;"/"&amp;YEAR(R7127)</f>
        <v>1/1900</v>
      </c>
      <c r="AW7127" s="224" t="e">
        <f t="shared" ref="AW7127:AW7190" si="243">WEEKNUM(R7127)-WEEKNUM(EOMONTH(R7127,-1)+1)+1</f>
        <v>#NUM!</v>
      </c>
      <c r="AX7127" s="224">
        <f t="shared" ref="AX7127:AX7190" si="244">IF(BB7127="S",IF(Q7127="1. Aceitou o programa",R7127-B7127,0),0)</f>
        <v>0</v>
      </c>
      <c r="AY7127" s="224">
        <f t="shared" ref="AY7127:AY7190" si="245">IF(BB7127="S",IF(AND(S7127&lt;&gt;"",R7127&lt;&gt;""),S7127-R7127,0),0)</f>
        <v>0</v>
      </c>
      <c r="AZ7127" s="224">
        <f t="shared" ref="AZ7127:AZ7190" si="246">IF(BB7127="S",IF(Q7127="1. Aceitou o programa",IF(OR(X7127="Não se Aplica",X7127=""),IF(OR(W7127="Não se Aplica",W7127=""),0,W7127-V7127),AVERAGE(X7127-W7127,W7127-V7127)),0),0)</f>
        <v>0</v>
      </c>
      <c r="BA7127" s="224">
        <f t="shared" ref="BA7127:BA7190" si="247">IF(BB7127="S",IF(AND(Q7127="1. Aceitou o programa",AH7127="Realizada"),IFERROR(IF(AG7127="",0,AG7127-R7127),0),0),0)</f>
        <v>0</v>
      </c>
      <c r="BB7127" s="224" t="str">
        <f>_xlfn.XLOOKUP(U7127,'Lista Suspensa'!$AA$20:$AA$23,'Lista Suspensa'!$AB$20:$AB$23,"N/A")</f>
        <v>S</v>
      </c>
    </row>
    <row r="7128" spans="1:54" ht="12" customHeight="1">
      <c r="A7128" s="148"/>
      <c r="B7128" s="162"/>
      <c r="C7128" s="148"/>
      <c r="D7128" s="148"/>
      <c r="E7128" s="164"/>
      <c r="F7128" s="163"/>
      <c r="G7128" s="165"/>
      <c r="H7128" s="162"/>
      <c r="I7128" s="165"/>
      <c r="J7128" s="148"/>
      <c r="K7128" s="148"/>
      <c r="L7128" s="148"/>
      <c r="M7128" s="148"/>
      <c r="N7128" s="148"/>
      <c r="O7128" s="163"/>
      <c r="P7128" s="227"/>
      <c r="Q7128" s="228"/>
      <c r="R7128" s="229"/>
      <c r="S7128" s="229"/>
      <c r="T7128" s="229"/>
      <c r="U7128" s="229"/>
      <c r="V7128" s="162"/>
      <c r="W7128" s="162"/>
      <c r="X7128" s="162"/>
      <c r="Y7128" s="166"/>
      <c r="Z7128" s="166"/>
      <c r="AA7128" s="148"/>
      <c r="AB7128" s="148"/>
      <c r="AC7128" s="182"/>
      <c r="AD7128" s="153"/>
      <c r="AE7128" s="148"/>
      <c r="AF7128" s="148"/>
      <c r="AG7128" s="162"/>
      <c r="AH7128" s="163"/>
      <c r="AI7128" s="167"/>
      <c r="AJ7128" s="148"/>
      <c r="AK7128" s="148"/>
      <c r="AL7128" s="148"/>
      <c r="AM7128" s="148"/>
      <c r="AN7128" s="148"/>
      <c r="AO7128" s="148"/>
      <c r="AP7128" s="148"/>
      <c r="AQ7128" s="148"/>
      <c r="AR7128" s="148"/>
      <c r="AS7128" s="224" t="s">
        <v>68</v>
      </c>
      <c r="AT7128" s="225" t="str">
        <f t="shared" si="240"/>
        <v>1/1900</v>
      </c>
      <c r="AU7128" s="225" t="e">
        <f t="shared" si="241"/>
        <v>#NUM!</v>
      </c>
      <c r="AV7128" s="224" t="str">
        <f t="shared" si="242"/>
        <v>1/1900</v>
      </c>
      <c r="AW7128" s="224" t="e">
        <f t="shared" si="243"/>
        <v>#NUM!</v>
      </c>
      <c r="AX7128" s="224">
        <f t="shared" si="244"/>
        <v>0</v>
      </c>
      <c r="AY7128" s="224">
        <f t="shared" si="245"/>
        <v>0</v>
      </c>
      <c r="AZ7128" s="224">
        <f t="shared" si="246"/>
        <v>0</v>
      </c>
      <c r="BA7128" s="224">
        <f t="shared" si="247"/>
        <v>0</v>
      </c>
      <c r="BB7128" s="224" t="str">
        <f>_xlfn.XLOOKUP(U7128,'Lista Suspensa'!$AA$20:$AA$23,'Lista Suspensa'!$AB$20:$AB$23,"N/A")</f>
        <v>S</v>
      </c>
    </row>
    <row r="7129" spans="1:54" ht="12" customHeight="1">
      <c r="A7129" s="148"/>
      <c r="B7129" s="162"/>
      <c r="C7129" s="148"/>
      <c r="D7129" s="148"/>
      <c r="E7129" s="164"/>
      <c r="F7129" s="163"/>
      <c r="G7129" s="165"/>
      <c r="H7129" s="162"/>
      <c r="I7129" s="165"/>
      <c r="J7129" s="148"/>
      <c r="K7129" s="148"/>
      <c r="L7129" s="148"/>
      <c r="M7129" s="148"/>
      <c r="N7129" s="148"/>
      <c r="O7129" s="163"/>
      <c r="P7129" s="227"/>
      <c r="Q7129" s="228"/>
      <c r="R7129" s="229"/>
      <c r="S7129" s="229"/>
      <c r="T7129" s="229"/>
      <c r="U7129" s="229"/>
      <c r="V7129" s="162"/>
      <c r="W7129" s="162"/>
      <c r="X7129" s="162"/>
      <c r="Y7129" s="166"/>
      <c r="Z7129" s="166"/>
      <c r="AA7129" s="148"/>
      <c r="AB7129" s="148"/>
      <c r="AC7129" s="182"/>
      <c r="AD7129" s="153"/>
      <c r="AE7129" s="148"/>
      <c r="AF7129" s="148"/>
      <c r="AG7129" s="162"/>
      <c r="AH7129" s="163"/>
      <c r="AI7129" s="167"/>
      <c r="AJ7129" s="148"/>
      <c r="AK7129" s="148"/>
      <c r="AL7129" s="148"/>
      <c r="AM7129" s="148"/>
      <c r="AN7129" s="148"/>
      <c r="AO7129" s="148"/>
      <c r="AP7129" s="148"/>
      <c r="AQ7129" s="148"/>
      <c r="AR7129" s="148"/>
      <c r="AS7129" s="224" t="s">
        <v>68</v>
      </c>
      <c r="AT7129" s="225" t="str">
        <f t="shared" si="240"/>
        <v>1/1900</v>
      </c>
      <c r="AU7129" s="225" t="e">
        <f t="shared" si="241"/>
        <v>#NUM!</v>
      </c>
      <c r="AV7129" s="224" t="str">
        <f t="shared" si="242"/>
        <v>1/1900</v>
      </c>
      <c r="AW7129" s="224" t="e">
        <f t="shared" si="243"/>
        <v>#NUM!</v>
      </c>
      <c r="AX7129" s="224">
        <f t="shared" si="244"/>
        <v>0</v>
      </c>
      <c r="AY7129" s="224">
        <f t="shared" si="245"/>
        <v>0</v>
      </c>
      <c r="AZ7129" s="224">
        <f t="shared" si="246"/>
        <v>0</v>
      </c>
      <c r="BA7129" s="224">
        <f t="shared" si="247"/>
        <v>0</v>
      </c>
      <c r="BB7129" s="224" t="str">
        <f>_xlfn.XLOOKUP(U7129,'Lista Suspensa'!$AA$20:$AA$23,'Lista Suspensa'!$AB$20:$AB$23,"N/A")</f>
        <v>S</v>
      </c>
    </row>
    <row r="7130" spans="1:54" ht="12" customHeight="1">
      <c r="A7130" s="148"/>
      <c r="B7130" s="162"/>
      <c r="C7130" s="148"/>
      <c r="D7130" s="148"/>
      <c r="E7130" s="164"/>
      <c r="F7130" s="163"/>
      <c r="G7130" s="165"/>
      <c r="H7130" s="162"/>
      <c r="I7130" s="165"/>
      <c r="J7130" s="148"/>
      <c r="K7130" s="148"/>
      <c r="L7130" s="148"/>
      <c r="M7130" s="148"/>
      <c r="N7130" s="148"/>
      <c r="O7130" s="163"/>
      <c r="P7130" s="227"/>
      <c r="Q7130" s="228"/>
      <c r="R7130" s="229"/>
      <c r="S7130" s="229"/>
      <c r="T7130" s="229"/>
      <c r="U7130" s="229"/>
      <c r="V7130" s="162"/>
      <c r="W7130" s="162"/>
      <c r="X7130" s="162"/>
      <c r="Y7130" s="166"/>
      <c r="Z7130" s="166"/>
      <c r="AA7130" s="148"/>
      <c r="AB7130" s="148"/>
      <c r="AC7130" s="182"/>
      <c r="AD7130" s="153"/>
      <c r="AE7130" s="148"/>
      <c r="AF7130" s="148"/>
      <c r="AG7130" s="162"/>
      <c r="AH7130" s="163"/>
      <c r="AI7130" s="167"/>
      <c r="AJ7130" s="148"/>
      <c r="AK7130" s="148"/>
      <c r="AL7130" s="148"/>
      <c r="AM7130" s="148"/>
      <c r="AN7130" s="148"/>
      <c r="AO7130" s="148"/>
      <c r="AP7130" s="148"/>
      <c r="AQ7130" s="148"/>
      <c r="AR7130" s="148"/>
      <c r="AS7130" s="224" t="s">
        <v>68</v>
      </c>
      <c r="AT7130" s="225" t="str">
        <f t="shared" si="240"/>
        <v>1/1900</v>
      </c>
      <c r="AU7130" s="225" t="e">
        <f t="shared" si="241"/>
        <v>#NUM!</v>
      </c>
      <c r="AV7130" s="224" t="str">
        <f t="shared" si="242"/>
        <v>1/1900</v>
      </c>
      <c r="AW7130" s="224" t="e">
        <f t="shared" si="243"/>
        <v>#NUM!</v>
      </c>
      <c r="AX7130" s="224">
        <f t="shared" si="244"/>
        <v>0</v>
      </c>
      <c r="AY7130" s="224">
        <f t="shared" si="245"/>
        <v>0</v>
      </c>
      <c r="AZ7130" s="224">
        <f t="shared" si="246"/>
        <v>0</v>
      </c>
      <c r="BA7130" s="224">
        <f t="shared" si="247"/>
        <v>0</v>
      </c>
      <c r="BB7130" s="224" t="str">
        <f>_xlfn.XLOOKUP(U7130,'Lista Suspensa'!$AA$20:$AA$23,'Lista Suspensa'!$AB$20:$AB$23,"N/A")</f>
        <v>S</v>
      </c>
    </row>
    <row r="7131" spans="1:54" ht="12" customHeight="1">
      <c r="A7131" s="148"/>
      <c r="B7131" s="162"/>
      <c r="C7131" s="148"/>
      <c r="D7131" s="148"/>
      <c r="E7131" s="164"/>
      <c r="F7131" s="163"/>
      <c r="G7131" s="165"/>
      <c r="H7131" s="162"/>
      <c r="I7131" s="165"/>
      <c r="J7131" s="148"/>
      <c r="K7131" s="148"/>
      <c r="L7131" s="148"/>
      <c r="M7131" s="148"/>
      <c r="N7131" s="148"/>
      <c r="O7131" s="163"/>
      <c r="P7131" s="227"/>
      <c r="Q7131" s="228"/>
      <c r="R7131" s="229"/>
      <c r="S7131" s="229"/>
      <c r="T7131" s="229"/>
      <c r="U7131" s="229"/>
      <c r="V7131" s="162"/>
      <c r="W7131" s="162"/>
      <c r="X7131" s="162"/>
      <c r="Y7131" s="166"/>
      <c r="Z7131" s="166"/>
      <c r="AA7131" s="148"/>
      <c r="AB7131" s="148"/>
      <c r="AC7131" s="182"/>
      <c r="AD7131" s="153"/>
      <c r="AE7131" s="148"/>
      <c r="AF7131" s="148"/>
      <c r="AG7131" s="162"/>
      <c r="AH7131" s="163"/>
      <c r="AI7131" s="167"/>
      <c r="AJ7131" s="148"/>
      <c r="AK7131" s="148"/>
      <c r="AL7131" s="148"/>
      <c r="AM7131" s="148"/>
      <c r="AN7131" s="148"/>
      <c r="AO7131" s="148"/>
      <c r="AP7131" s="148"/>
      <c r="AQ7131" s="148"/>
      <c r="AR7131" s="148"/>
      <c r="AS7131" s="224" t="s">
        <v>68</v>
      </c>
      <c r="AT7131" s="225" t="str">
        <f t="shared" si="240"/>
        <v>1/1900</v>
      </c>
      <c r="AU7131" s="225" t="e">
        <f t="shared" si="241"/>
        <v>#NUM!</v>
      </c>
      <c r="AV7131" s="224" t="str">
        <f t="shared" si="242"/>
        <v>1/1900</v>
      </c>
      <c r="AW7131" s="224" t="e">
        <f t="shared" si="243"/>
        <v>#NUM!</v>
      </c>
      <c r="AX7131" s="224">
        <f t="shared" si="244"/>
        <v>0</v>
      </c>
      <c r="AY7131" s="224">
        <f t="shared" si="245"/>
        <v>0</v>
      </c>
      <c r="AZ7131" s="224">
        <f t="shared" si="246"/>
        <v>0</v>
      </c>
      <c r="BA7131" s="224">
        <f t="shared" si="247"/>
        <v>0</v>
      </c>
      <c r="BB7131" s="224" t="str">
        <f>_xlfn.XLOOKUP(U7131,'Lista Suspensa'!$AA$20:$AA$23,'Lista Suspensa'!$AB$20:$AB$23,"N/A")</f>
        <v>S</v>
      </c>
    </row>
    <row r="7132" spans="1:54" ht="12" customHeight="1">
      <c r="A7132" s="148"/>
      <c r="B7132" s="162"/>
      <c r="C7132" s="148"/>
      <c r="D7132" s="148"/>
      <c r="E7132" s="164"/>
      <c r="F7132" s="163"/>
      <c r="G7132" s="165"/>
      <c r="H7132" s="162"/>
      <c r="I7132" s="165"/>
      <c r="J7132" s="148"/>
      <c r="K7132" s="148"/>
      <c r="L7132" s="148"/>
      <c r="M7132" s="148"/>
      <c r="N7132" s="148"/>
      <c r="O7132" s="163"/>
      <c r="P7132" s="227"/>
      <c r="Q7132" s="228"/>
      <c r="R7132" s="229"/>
      <c r="S7132" s="229"/>
      <c r="T7132" s="229"/>
      <c r="U7132" s="229"/>
      <c r="V7132" s="162"/>
      <c r="W7132" s="162"/>
      <c r="X7132" s="162"/>
      <c r="Y7132" s="166"/>
      <c r="Z7132" s="166"/>
      <c r="AA7132" s="148"/>
      <c r="AB7132" s="148"/>
      <c r="AC7132" s="182"/>
      <c r="AD7132" s="153"/>
      <c r="AE7132" s="148"/>
      <c r="AF7132" s="148"/>
      <c r="AG7132" s="162"/>
      <c r="AH7132" s="163"/>
      <c r="AI7132" s="167"/>
      <c r="AJ7132" s="148"/>
      <c r="AK7132" s="148"/>
      <c r="AL7132" s="148"/>
      <c r="AM7132" s="148"/>
      <c r="AN7132" s="148"/>
      <c r="AO7132" s="148"/>
      <c r="AP7132" s="148"/>
      <c r="AQ7132" s="148"/>
      <c r="AR7132" s="148"/>
      <c r="AS7132" s="224" t="s">
        <v>68</v>
      </c>
      <c r="AT7132" s="225" t="str">
        <f t="shared" si="240"/>
        <v>1/1900</v>
      </c>
      <c r="AU7132" s="225" t="e">
        <f t="shared" si="241"/>
        <v>#NUM!</v>
      </c>
      <c r="AV7132" s="224" t="str">
        <f t="shared" si="242"/>
        <v>1/1900</v>
      </c>
      <c r="AW7132" s="224" t="e">
        <f t="shared" si="243"/>
        <v>#NUM!</v>
      </c>
      <c r="AX7132" s="224">
        <f t="shared" si="244"/>
        <v>0</v>
      </c>
      <c r="AY7132" s="224">
        <f t="shared" si="245"/>
        <v>0</v>
      </c>
      <c r="AZ7132" s="224">
        <f t="shared" si="246"/>
        <v>0</v>
      </c>
      <c r="BA7132" s="224">
        <f t="shared" si="247"/>
        <v>0</v>
      </c>
      <c r="BB7132" s="224" t="str">
        <f>_xlfn.XLOOKUP(U7132,'Lista Suspensa'!$AA$20:$AA$23,'Lista Suspensa'!$AB$20:$AB$23,"N/A")</f>
        <v>S</v>
      </c>
    </row>
    <row r="7133" spans="1:54" ht="12" customHeight="1">
      <c r="A7133" s="148"/>
      <c r="B7133" s="162"/>
      <c r="C7133" s="148"/>
      <c r="D7133" s="148"/>
      <c r="E7133" s="164"/>
      <c r="F7133" s="163"/>
      <c r="G7133" s="165"/>
      <c r="H7133" s="162"/>
      <c r="I7133" s="165"/>
      <c r="J7133" s="148"/>
      <c r="K7133" s="148"/>
      <c r="L7133" s="148"/>
      <c r="M7133" s="148"/>
      <c r="N7133" s="148"/>
      <c r="O7133" s="163"/>
      <c r="P7133" s="227"/>
      <c r="Q7133" s="228"/>
      <c r="R7133" s="229"/>
      <c r="S7133" s="229"/>
      <c r="T7133" s="229"/>
      <c r="U7133" s="229"/>
      <c r="V7133" s="162"/>
      <c r="W7133" s="162"/>
      <c r="X7133" s="162"/>
      <c r="Y7133" s="166"/>
      <c r="Z7133" s="166"/>
      <c r="AA7133" s="148"/>
      <c r="AB7133" s="148"/>
      <c r="AC7133" s="182"/>
      <c r="AD7133" s="153"/>
      <c r="AE7133" s="148"/>
      <c r="AF7133" s="148"/>
      <c r="AG7133" s="162"/>
      <c r="AH7133" s="163"/>
      <c r="AI7133" s="167"/>
      <c r="AJ7133" s="148"/>
      <c r="AK7133" s="148"/>
      <c r="AL7133" s="148"/>
      <c r="AM7133" s="148"/>
      <c r="AN7133" s="148"/>
      <c r="AO7133" s="148"/>
      <c r="AP7133" s="148"/>
      <c r="AQ7133" s="148"/>
      <c r="AR7133" s="148"/>
      <c r="AS7133" s="224" t="s">
        <v>68</v>
      </c>
      <c r="AT7133" s="225" t="str">
        <f t="shared" si="240"/>
        <v>1/1900</v>
      </c>
      <c r="AU7133" s="225" t="e">
        <f t="shared" si="241"/>
        <v>#NUM!</v>
      </c>
      <c r="AV7133" s="224" t="str">
        <f t="shared" si="242"/>
        <v>1/1900</v>
      </c>
      <c r="AW7133" s="224" t="e">
        <f t="shared" si="243"/>
        <v>#NUM!</v>
      </c>
      <c r="AX7133" s="224">
        <f t="shared" si="244"/>
        <v>0</v>
      </c>
      <c r="AY7133" s="224">
        <f t="shared" si="245"/>
        <v>0</v>
      </c>
      <c r="AZ7133" s="224">
        <f t="shared" si="246"/>
        <v>0</v>
      </c>
      <c r="BA7133" s="224">
        <f t="shared" si="247"/>
        <v>0</v>
      </c>
      <c r="BB7133" s="224" t="str">
        <f>_xlfn.XLOOKUP(U7133,'Lista Suspensa'!$AA$20:$AA$23,'Lista Suspensa'!$AB$20:$AB$23,"N/A")</f>
        <v>S</v>
      </c>
    </row>
    <row r="7134" spans="1:54" ht="12" customHeight="1">
      <c r="A7134" s="148"/>
      <c r="B7134" s="162"/>
      <c r="C7134" s="148"/>
      <c r="D7134" s="148"/>
      <c r="E7134" s="164"/>
      <c r="F7134" s="163"/>
      <c r="G7134" s="165"/>
      <c r="H7134" s="162"/>
      <c r="I7134" s="165"/>
      <c r="J7134" s="148"/>
      <c r="K7134" s="148"/>
      <c r="L7134" s="148"/>
      <c r="M7134" s="148"/>
      <c r="N7134" s="148"/>
      <c r="O7134" s="163"/>
      <c r="P7134" s="227"/>
      <c r="Q7134" s="228"/>
      <c r="R7134" s="229"/>
      <c r="S7134" s="229"/>
      <c r="T7134" s="229"/>
      <c r="U7134" s="229"/>
      <c r="V7134" s="162"/>
      <c r="W7134" s="162"/>
      <c r="X7134" s="162"/>
      <c r="Y7134" s="166"/>
      <c r="Z7134" s="166"/>
      <c r="AA7134" s="148"/>
      <c r="AB7134" s="148"/>
      <c r="AC7134" s="182"/>
      <c r="AD7134" s="153"/>
      <c r="AE7134" s="148"/>
      <c r="AF7134" s="148"/>
      <c r="AG7134" s="162"/>
      <c r="AH7134" s="163"/>
      <c r="AI7134" s="167"/>
      <c r="AJ7134" s="148"/>
      <c r="AK7134" s="148"/>
      <c r="AL7134" s="148"/>
      <c r="AM7134" s="148"/>
      <c r="AN7134" s="148"/>
      <c r="AO7134" s="148"/>
      <c r="AP7134" s="148"/>
      <c r="AQ7134" s="148"/>
      <c r="AR7134" s="148"/>
      <c r="AS7134" s="224" t="s">
        <v>68</v>
      </c>
      <c r="AT7134" s="225" t="str">
        <f t="shared" si="240"/>
        <v>1/1900</v>
      </c>
      <c r="AU7134" s="225" t="e">
        <f t="shared" si="241"/>
        <v>#NUM!</v>
      </c>
      <c r="AV7134" s="224" t="str">
        <f t="shared" si="242"/>
        <v>1/1900</v>
      </c>
      <c r="AW7134" s="224" t="e">
        <f t="shared" si="243"/>
        <v>#NUM!</v>
      </c>
      <c r="AX7134" s="224">
        <f t="shared" si="244"/>
        <v>0</v>
      </c>
      <c r="AY7134" s="224">
        <f t="shared" si="245"/>
        <v>0</v>
      </c>
      <c r="AZ7134" s="224">
        <f t="shared" si="246"/>
        <v>0</v>
      </c>
      <c r="BA7134" s="224">
        <f t="shared" si="247"/>
        <v>0</v>
      </c>
      <c r="BB7134" s="224" t="str">
        <f>_xlfn.XLOOKUP(U7134,'Lista Suspensa'!$AA$20:$AA$23,'Lista Suspensa'!$AB$20:$AB$23,"N/A")</f>
        <v>S</v>
      </c>
    </row>
    <row r="7135" spans="1:54" ht="12" customHeight="1">
      <c r="A7135" s="148"/>
      <c r="B7135" s="162"/>
      <c r="C7135" s="148"/>
      <c r="D7135" s="148"/>
      <c r="E7135" s="164"/>
      <c r="F7135" s="163"/>
      <c r="G7135" s="165"/>
      <c r="H7135" s="162"/>
      <c r="I7135" s="165"/>
      <c r="J7135" s="148"/>
      <c r="K7135" s="148"/>
      <c r="L7135" s="148"/>
      <c r="M7135" s="148"/>
      <c r="N7135" s="148"/>
      <c r="O7135" s="163"/>
      <c r="P7135" s="227"/>
      <c r="Q7135" s="228"/>
      <c r="R7135" s="229"/>
      <c r="S7135" s="229"/>
      <c r="T7135" s="229"/>
      <c r="U7135" s="229"/>
      <c r="V7135" s="162"/>
      <c r="W7135" s="162"/>
      <c r="X7135" s="162"/>
      <c r="Y7135" s="166"/>
      <c r="Z7135" s="166"/>
      <c r="AA7135" s="148"/>
      <c r="AB7135" s="148"/>
      <c r="AC7135" s="182"/>
      <c r="AD7135" s="153"/>
      <c r="AE7135" s="148"/>
      <c r="AF7135" s="148"/>
      <c r="AG7135" s="162"/>
      <c r="AH7135" s="163"/>
      <c r="AI7135" s="167"/>
      <c r="AJ7135" s="148"/>
      <c r="AK7135" s="148"/>
      <c r="AL7135" s="148"/>
      <c r="AM7135" s="148"/>
      <c r="AN7135" s="148"/>
      <c r="AO7135" s="148"/>
      <c r="AP7135" s="148"/>
      <c r="AQ7135" s="148"/>
      <c r="AR7135" s="148"/>
      <c r="AS7135" s="224" t="s">
        <v>68</v>
      </c>
      <c r="AT7135" s="225" t="str">
        <f t="shared" si="240"/>
        <v>1/1900</v>
      </c>
      <c r="AU7135" s="225" t="e">
        <f t="shared" si="241"/>
        <v>#NUM!</v>
      </c>
      <c r="AV7135" s="224" t="str">
        <f t="shared" si="242"/>
        <v>1/1900</v>
      </c>
      <c r="AW7135" s="224" t="e">
        <f t="shared" si="243"/>
        <v>#NUM!</v>
      </c>
      <c r="AX7135" s="224">
        <f t="shared" si="244"/>
        <v>0</v>
      </c>
      <c r="AY7135" s="224">
        <f t="shared" si="245"/>
        <v>0</v>
      </c>
      <c r="AZ7135" s="224">
        <f t="shared" si="246"/>
        <v>0</v>
      </c>
      <c r="BA7135" s="224">
        <f t="shared" si="247"/>
        <v>0</v>
      </c>
      <c r="BB7135" s="224" t="str">
        <f>_xlfn.XLOOKUP(U7135,'Lista Suspensa'!$AA$20:$AA$23,'Lista Suspensa'!$AB$20:$AB$23,"N/A")</f>
        <v>S</v>
      </c>
    </row>
    <row r="7136" spans="1:54" ht="12" customHeight="1">
      <c r="A7136" s="148"/>
      <c r="B7136" s="162"/>
      <c r="C7136" s="148"/>
      <c r="D7136" s="148"/>
      <c r="E7136" s="164"/>
      <c r="F7136" s="163"/>
      <c r="G7136" s="165"/>
      <c r="H7136" s="162"/>
      <c r="I7136" s="165"/>
      <c r="J7136" s="148"/>
      <c r="K7136" s="148"/>
      <c r="L7136" s="148"/>
      <c r="M7136" s="148"/>
      <c r="N7136" s="148"/>
      <c r="O7136" s="163"/>
      <c r="P7136" s="227"/>
      <c r="Q7136" s="228"/>
      <c r="R7136" s="229"/>
      <c r="S7136" s="229"/>
      <c r="T7136" s="229"/>
      <c r="U7136" s="229"/>
      <c r="V7136" s="162"/>
      <c r="W7136" s="162"/>
      <c r="X7136" s="162"/>
      <c r="Y7136" s="166"/>
      <c r="Z7136" s="166"/>
      <c r="AA7136" s="148"/>
      <c r="AB7136" s="148"/>
      <c r="AC7136" s="182"/>
      <c r="AD7136" s="153"/>
      <c r="AE7136" s="148"/>
      <c r="AF7136" s="148"/>
      <c r="AG7136" s="162"/>
      <c r="AH7136" s="163"/>
      <c r="AI7136" s="167"/>
      <c r="AJ7136" s="148"/>
      <c r="AK7136" s="148"/>
      <c r="AL7136" s="148"/>
      <c r="AM7136" s="148"/>
      <c r="AN7136" s="148"/>
      <c r="AO7136" s="148"/>
      <c r="AP7136" s="148"/>
      <c r="AQ7136" s="148"/>
      <c r="AR7136" s="148"/>
      <c r="AS7136" s="224" t="s">
        <v>68</v>
      </c>
      <c r="AT7136" s="225" t="str">
        <f t="shared" si="240"/>
        <v>1/1900</v>
      </c>
      <c r="AU7136" s="225" t="e">
        <f t="shared" si="241"/>
        <v>#NUM!</v>
      </c>
      <c r="AV7136" s="224" t="str">
        <f t="shared" si="242"/>
        <v>1/1900</v>
      </c>
      <c r="AW7136" s="224" t="e">
        <f t="shared" si="243"/>
        <v>#NUM!</v>
      </c>
      <c r="AX7136" s="224">
        <f t="shared" si="244"/>
        <v>0</v>
      </c>
      <c r="AY7136" s="224">
        <f t="shared" si="245"/>
        <v>0</v>
      </c>
      <c r="AZ7136" s="224">
        <f t="shared" si="246"/>
        <v>0</v>
      </c>
      <c r="BA7136" s="224">
        <f t="shared" si="247"/>
        <v>0</v>
      </c>
      <c r="BB7136" s="224" t="str">
        <f>_xlfn.XLOOKUP(U7136,'Lista Suspensa'!$AA$20:$AA$23,'Lista Suspensa'!$AB$20:$AB$23,"N/A")</f>
        <v>S</v>
      </c>
    </row>
    <row r="7137" spans="1:54" ht="12" customHeight="1">
      <c r="A7137" s="148"/>
      <c r="B7137" s="162"/>
      <c r="C7137" s="148"/>
      <c r="D7137" s="148"/>
      <c r="E7137" s="164"/>
      <c r="F7137" s="163"/>
      <c r="G7137" s="165"/>
      <c r="H7137" s="162"/>
      <c r="I7137" s="165"/>
      <c r="J7137" s="148"/>
      <c r="K7137" s="148"/>
      <c r="L7137" s="148"/>
      <c r="M7137" s="148"/>
      <c r="N7137" s="148"/>
      <c r="O7137" s="163"/>
      <c r="P7137" s="227"/>
      <c r="Q7137" s="228"/>
      <c r="R7137" s="229"/>
      <c r="S7137" s="229"/>
      <c r="T7137" s="229"/>
      <c r="U7137" s="229"/>
      <c r="V7137" s="162"/>
      <c r="W7137" s="162"/>
      <c r="X7137" s="162"/>
      <c r="Y7137" s="166"/>
      <c r="Z7137" s="166"/>
      <c r="AA7137" s="148"/>
      <c r="AB7137" s="148"/>
      <c r="AC7137" s="182"/>
      <c r="AD7137" s="153"/>
      <c r="AE7137" s="148"/>
      <c r="AF7137" s="148"/>
      <c r="AG7137" s="162"/>
      <c r="AH7137" s="163"/>
      <c r="AI7137" s="167"/>
      <c r="AJ7137" s="148"/>
      <c r="AK7137" s="148"/>
      <c r="AL7137" s="148"/>
      <c r="AM7137" s="148"/>
      <c r="AN7137" s="148"/>
      <c r="AO7137" s="148"/>
      <c r="AP7137" s="148"/>
      <c r="AQ7137" s="148"/>
      <c r="AR7137" s="148"/>
      <c r="AS7137" s="224" t="s">
        <v>68</v>
      </c>
      <c r="AT7137" s="225" t="str">
        <f t="shared" si="240"/>
        <v>1/1900</v>
      </c>
      <c r="AU7137" s="225" t="e">
        <f t="shared" si="241"/>
        <v>#NUM!</v>
      </c>
      <c r="AV7137" s="224" t="str">
        <f t="shared" si="242"/>
        <v>1/1900</v>
      </c>
      <c r="AW7137" s="224" t="e">
        <f t="shared" si="243"/>
        <v>#NUM!</v>
      </c>
      <c r="AX7137" s="224">
        <f t="shared" si="244"/>
        <v>0</v>
      </c>
      <c r="AY7137" s="224">
        <f t="shared" si="245"/>
        <v>0</v>
      </c>
      <c r="AZ7137" s="224">
        <f t="shared" si="246"/>
        <v>0</v>
      </c>
      <c r="BA7137" s="224">
        <f t="shared" si="247"/>
        <v>0</v>
      </c>
      <c r="BB7137" s="224" t="str">
        <f>_xlfn.XLOOKUP(U7137,'Lista Suspensa'!$AA$20:$AA$23,'Lista Suspensa'!$AB$20:$AB$23,"N/A")</f>
        <v>S</v>
      </c>
    </row>
    <row r="7138" spans="1:54" ht="12" customHeight="1">
      <c r="A7138" s="148"/>
      <c r="B7138" s="162"/>
      <c r="C7138" s="148"/>
      <c r="D7138" s="148"/>
      <c r="E7138" s="164"/>
      <c r="F7138" s="163"/>
      <c r="G7138" s="165"/>
      <c r="H7138" s="162"/>
      <c r="I7138" s="165"/>
      <c r="J7138" s="148"/>
      <c r="K7138" s="148"/>
      <c r="L7138" s="148"/>
      <c r="M7138" s="148"/>
      <c r="N7138" s="148"/>
      <c r="O7138" s="163"/>
      <c r="P7138" s="227"/>
      <c r="Q7138" s="228"/>
      <c r="R7138" s="229"/>
      <c r="S7138" s="229"/>
      <c r="T7138" s="229"/>
      <c r="U7138" s="229"/>
      <c r="V7138" s="162"/>
      <c r="W7138" s="162"/>
      <c r="X7138" s="162"/>
      <c r="Y7138" s="166"/>
      <c r="Z7138" s="166"/>
      <c r="AA7138" s="148"/>
      <c r="AB7138" s="148"/>
      <c r="AC7138" s="182"/>
      <c r="AD7138" s="153"/>
      <c r="AE7138" s="148"/>
      <c r="AF7138" s="148"/>
      <c r="AG7138" s="162"/>
      <c r="AH7138" s="163"/>
      <c r="AI7138" s="167"/>
      <c r="AJ7138" s="148"/>
      <c r="AK7138" s="148"/>
      <c r="AL7138" s="148"/>
      <c r="AM7138" s="148"/>
      <c r="AN7138" s="148"/>
      <c r="AO7138" s="148"/>
      <c r="AP7138" s="148"/>
      <c r="AQ7138" s="148"/>
      <c r="AR7138" s="148"/>
      <c r="AS7138" s="224" t="s">
        <v>68</v>
      </c>
      <c r="AT7138" s="225" t="str">
        <f t="shared" si="240"/>
        <v>1/1900</v>
      </c>
      <c r="AU7138" s="225" t="e">
        <f t="shared" si="241"/>
        <v>#NUM!</v>
      </c>
      <c r="AV7138" s="224" t="str">
        <f t="shared" si="242"/>
        <v>1/1900</v>
      </c>
      <c r="AW7138" s="224" t="e">
        <f t="shared" si="243"/>
        <v>#NUM!</v>
      </c>
      <c r="AX7138" s="224">
        <f t="shared" si="244"/>
        <v>0</v>
      </c>
      <c r="AY7138" s="224">
        <f t="shared" si="245"/>
        <v>0</v>
      </c>
      <c r="AZ7138" s="224">
        <f t="shared" si="246"/>
        <v>0</v>
      </c>
      <c r="BA7138" s="224">
        <f t="shared" si="247"/>
        <v>0</v>
      </c>
      <c r="BB7138" s="224" t="str">
        <f>_xlfn.XLOOKUP(U7138,'Lista Suspensa'!$AA$20:$AA$23,'Lista Suspensa'!$AB$20:$AB$23,"N/A")</f>
        <v>S</v>
      </c>
    </row>
    <row r="7139" spans="1:54" ht="12" customHeight="1">
      <c r="A7139" s="148"/>
      <c r="B7139" s="162"/>
      <c r="C7139" s="148"/>
      <c r="D7139" s="148"/>
      <c r="E7139" s="164"/>
      <c r="F7139" s="163"/>
      <c r="G7139" s="165"/>
      <c r="H7139" s="162"/>
      <c r="I7139" s="165"/>
      <c r="J7139" s="148"/>
      <c r="K7139" s="148"/>
      <c r="L7139" s="148"/>
      <c r="M7139" s="148"/>
      <c r="N7139" s="148"/>
      <c r="O7139" s="163"/>
      <c r="P7139" s="227"/>
      <c r="Q7139" s="228"/>
      <c r="R7139" s="229"/>
      <c r="S7139" s="229"/>
      <c r="T7139" s="229"/>
      <c r="U7139" s="229"/>
      <c r="V7139" s="162"/>
      <c r="W7139" s="162"/>
      <c r="X7139" s="162"/>
      <c r="Y7139" s="166"/>
      <c r="Z7139" s="166"/>
      <c r="AA7139" s="148"/>
      <c r="AB7139" s="148"/>
      <c r="AC7139" s="182"/>
      <c r="AD7139" s="153"/>
      <c r="AE7139" s="148"/>
      <c r="AF7139" s="148"/>
      <c r="AG7139" s="162"/>
      <c r="AH7139" s="163"/>
      <c r="AI7139" s="167"/>
      <c r="AJ7139" s="148"/>
      <c r="AK7139" s="148"/>
      <c r="AL7139" s="148"/>
      <c r="AM7139" s="148"/>
      <c r="AN7139" s="148"/>
      <c r="AO7139" s="148"/>
      <c r="AP7139" s="148"/>
      <c r="AQ7139" s="148"/>
      <c r="AR7139" s="148"/>
      <c r="AS7139" s="224" t="s">
        <v>68</v>
      </c>
      <c r="AT7139" s="225" t="str">
        <f t="shared" si="240"/>
        <v>1/1900</v>
      </c>
      <c r="AU7139" s="225" t="e">
        <f t="shared" si="241"/>
        <v>#NUM!</v>
      </c>
      <c r="AV7139" s="224" t="str">
        <f t="shared" si="242"/>
        <v>1/1900</v>
      </c>
      <c r="AW7139" s="224" t="e">
        <f t="shared" si="243"/>
        <v>#NUM!</v>
      </c>
      <c r="AX7139" s="224">
        <f t="shared" si="244"/>
        <v>0</v>
      </c>
      <c r="AY7139" s="224">
        <f t="shared" si="245"/>
        <v>0</v>
      </c>
      <c r="AZ7139" s="224">
        <f t="shared" si="246"/>
        <v>0</v>
      </c>
      <c r="BA7139" s="224">
        <f t="shared" si="247"/>
        <v>0</v>
      </c>
      <c r="BB7139" s="224" t="str">
        <f>_xlfn.XLOOKUP(U7139,'Lista Suspensa'!$AA$20:$AA$23,'Lista Suspensa'!$AB$20:$AB$23,"N/A")</f>
        <v>S</v>
      </c>
    </row>
    <row r="7140" spans="1:54" ht="12" customHeight="1">
      <c r="A7140" s="148"/>
      <c r="B7140" s="162"/>
      <c r="C7140" s="148"/>
      <c r="D7140" s="148"/>
      <c r="E7140" s="164"/>
      <c r="F7140" s="163"/>
      <c r="G7140" s="165"/>
      <c r="H7140" s="162"/>
      <c r="I7140" s="165"/>
      <c r="J7140" s="148"/>
      <c r="K7140" s="148"/>
      <c r="L7140" s="148"/>
      <c r="M7140" s="148"/>
      <c r="N7140" s="148"/>
      <c r="O7140" s="163"/>
      <c r="P7140" s="227"/>
      <c r="Q7140" s="228"/>
      <c r="R7140" s="229"/>
      <c r="S7140" s="229"/>
      <c r="T7140" s="229"/>
      <c r="U7140" s="229"/>
      <c r="V7140" s="162"/>
      <c r="W7140" s="162"/>
      <c r="X7140" s="162"/>
      <c r="Y7140" s="166"/>
      <c r="Z7140" s="166"/>
      <c r="AA7140" s="148"/>
      <c r="AB7140" s="148"/>
      <c r="AC7140" s="182"/>
      <c r="AD7140" s="153"/>
      <c r="AE7140" s="148"/>
      <c r="AF7140" s="148"/>
      <c r="AG7140" s="162"/>
      <c r="AH7140" s="163"/>
      <c r="AI7140" s="167"/>
      <c r="AJ7140" s="148"/>
      <c r="AK7140" s="148"/>
      <c r="AL7140" s="148"/>
      <c r="AM7140" s="148"/>
      <c r="AN7140" s="148"/>
      <c r="AO7140" s="148"/>
      <c r="AP7140" s="148"/>
      <c r="AQ7140" s="148"/>
      <c r="AR7140" s="148"/>
      <c r="AS7140" s="224" t="s">
        <v>68</v>
      </c>
      <c r="AT7140" s="225" t="str">
        <f t="shared" si="240"/>
        <v>1/1900</v>
      </c>
      <c r="AU7140" s="225" t="e">
        <f t="shared" si="241"/>
        <v>#NUM!</v>
      </c>
      <c r="AV7140" s="224" t="str">
        <f t="shared" si="242"/>
        <v>1/1900</v>
      </c>
      <c r="AW7140" s="224" t="e">
        <f t="shared" si="243"/>
        <v>#NUM!</v>
      </c>
      <c r="AX7140" s="224">
        <f t="shared" si="244"/>
        <v>0</v>
      </c>
      <c r="AY7140" s="224">
        <f t="shared" si="245"/>
        <v>0</v>
      </c>
      <c r="AZ7140" s="224">
        <f t="shared" si="246"/>
        <v>0</v>
      </c>
      <c r="BA7140" s="224">
        <f t="shared" si="247"/>
        <v>0</v>
      </c>
      <c r="BB7140" s="224" t="str">
        <f>_xlfn.XLOOKUP(U7140,'Lista Suspensa'!$AA$20:$AA$23,'Lista Suspensa'!$AB$20:$AB$23,"N/A")</f>
        <v>S</v>
      </c>
    </row>
    <row r="7141" spans="1:54" ht="12" customHeight="1">
      <c r="A7141" s="148"/>
      <c r="B7141" s="162"/>
      <c r="C7141" s="148"/>
      <c r="D7141" s="148"/>
      <c r="E7141" s="164"/>
      <c r="F7141" s="163"/>
      <c r="G7141" s="165"/>
      <c r="H7141" s="162"/>
      <c r="I7141" s="165"/>
      <c r="J7141" s="148"/>
      <c r="K7141" s="148"/>
      <c r="L7141" s="148"/>
      <c r="M7141" s="148"/>
      <c r="N7141" s="148"/>
      <c r="O7141" s="163"/>
      <c r="P7141" s="227"/>
      <c r="Q7141" s="228"/>
      <c r="R7141" s="229"/>
      <c r="S7141" s="229"/>
      <c r="T7141" s="229"/>
      <c r="U7141" s="229"/>
      <c r="V7141" s="162"/>
      <c r="W7141" s="162"/>
      <c r="X7141" s="162"/>
      <c r="Y7141" s="166"/>
      <c r="Z7141" s="166"/>
      <c r="AA7141" s="148"/>
      <c r="AB7141" s="148"/>
      <c r="AC7141" s="182"/>
      <c r="AD7141" s="153"/>
      <c r="AE7141" s="148"/>
      <c r="AF7141" s="148"/>
      <c r="AG7141" s="162"/>
      <c r="AH7141" s="163"/>
      <c r="AI7141" s="167"/>
      <c r="AJ7141" s="148"/>
      <c r="AK7141" s="148"/>
      <c r="AL7141" s="148"/>
      <c r="AM7141" s="148"/>
      <c r="AN7141" s="148"/>
      <c r="AO7141" s="148"/>
      <c r="AP7141" s="148"/>
      <c r="AQ7141" s="148"/>
      <c r="AR7141" s="148"/>
      <c r="AS7141" s="224" t="s">
        <v>68</v>
      </c>
      <c r="AT7141" s="225" t="str">
        <f t="shared" si="240"/>
        <v>1/1900</v>
      </c>
      <c r="AU7141" s="225" t="e">
        <f t="shared" si="241"/>
        <v>#NUM!</v>
      </c>
      <c r="AV7141" s="224" t="str">
        <f t="shared" si="242"/>
        <v>1/1900</v>
      </c>
      <c r="AW7141" s="224" t="e">
        <f t="shared" si="243"/>
        <v>#NUM!</v>
      </c>
      <c r="AX7141" s="224">
        <f t="shared" si="244"/>
        <v>0</v>
      </c>
      <c r="AY7141" s="224">
        <f t="shared" si="245"/>
        <v>0</v>
      </c>
      <c r="AZ7141" s="224">
        <f t="shared" si="246"/>
        <v>0</v>
      </c>
      <c r="BA7141" s="224">
        <f t="shared" si="247"/>
        <v>0</v>
      </c>
      <c r="BB7141" s="224" t="str">
        <f>_xlfn.XLOOKUP(U7141,'Lista Suspensa'!$AA$20:$AA$23,'Lista Suspensa'!$AB$20:$AB$23,"N/A")</f>
        <v>S</v>
      </c>
    </row>
    <row r="7142" spans="1:54" ht="12" customHeight="1">
      <c r="A7142" s="148"/>
      <c r="B7142" s="162"/>
      <c r="C7142" s="148"/>
      <c r="D7142" s="148"/>
      <c r="E7142" s="164"/>
      <c r="F7142" s="163"/>
      <c r="G7142" s="165"/>
      <c r="H7142" s="162"/>
      <c r="I7142" s="165"/>
      <c r="J7142" s="148"/>
      <c r="K7142" s="148"/>
      <c r="L7142" s="148"/>
      <c r="M7142" s="148"/>
      <c r="N7142" s="148"/>
      <c r="O7142" s="163"/>
      <c r="P7142" s="227"/>
      <c r="Q7142" s="228"/>
      <c r="R7142" s="229"/>
      <c r="S7142" s="229"/>
      <c r="T7142" s="229"/>
      <c r="U7142" s="229"/>
      <c r="V7142" s="162"/>
      <c r="W7142" s="162"/>
      <c r="X7142" s="162"/>
      <c r="Y7142" s="166"/>
      <c r="Z7142" s="166"/>
      <c r="AA7142" s="148"/>
      <c r="AB7142" s="148"/>
      <c r="AC7142" s="182"/>
      <c r="AD7142" s="153"/>
      <c r="AE7142" s="148"/>
      <c r="AF7142" s="148"/>
      <c r="AG7142" s="162"/>
      <c r="AH7142" s="163"/>
      <c r="AI7142" s="167"/>
      <c r="AJ7142" s="148"/>
      <c r="AK7142" s="148"/>
      <c r="AL7142" s="148"/>
      <c r="AM7142" s="148"/>
      <c r="AN7142" s="148"/>
      <c r="AO7142" s="148"/>
      <c r="AP7142" s="148"/>
      <c r="AQ7142" s="148"/>
      <c r="AR7142" s="148"/>
      <c r="AS7142" s="224" t="s">
        <v>68</v>
      </c>
      <c r="AT7142" s="225" t="str">
        <f t="shared" si="240"/>
        <v>1/1900</v>
      </c>
      <c r="AU7142" s="225" t="e">
        <f t="shared" si="241"/>
        <v>#NUM!</v>
      </c>
      <c r="AV7142" s="224" t="str">
        <f t="shared" si="242"/>
        <v>1/1900</v>
      </c>
      <c r="AW7142" s="224" t="e">
        <f t="shared" si="243"/>
        <v>#NUM!</v>
      </c>
      <c r="AX7142" s="224">
        <f t="shared" si="244"/>
        <v>0</v>
      </c>
      <c r="AY7142" s="224">
        <f t="shared" si="245"/>
        <v>0</v>
      </c>
      <c r="AZ7142" s="224">
        <f t="shared" si="246"/>
        <v>0</v>
      </c>
      <c r="BA7142" s="224">
        <f t="shared" si="247"/>
        <v>0</v>
      </c>
      <c r="BB7142" s="224" t="str">
        <f>_xlfn.XLOOKUP(U7142,'Lista Suspensa'!$AA$20:$AA$23,'Lista Suspensa'!$AB$20:$AB$23,"N/A")</f>
        <v>S</v>
      </c>
    </row>
    <row r="7143" spans="1:54" ht="12" customHeight="1">
      <c r="A7143" s="148"/>
      <c r="B7143" s="162"/>
      <c r="C7143" s="148"/>
      <c r="D7143" s="148"/>
      <c r="E7143" s="164"/>
      <c r="F7143" s="163"/>
      <c r="G7143" s="165"/>
      <c r="H7143" s="162"/>
      <c r="I7143" s="165"/>
      <c r="J7143" s="148"/>
      <c r="K7143" s="148"/>
      <c r="L7143" s="148"/>
      <c r="M7143" s="148"/>
      <c r="N7143" s="148"/>
      <c r="O7143" s="163"/>
      <c r="P7143" s="227"/>
      <c r="Q7143" s="228"/>
      <c r="R7143" s="229"/>
      <c r="S7143" s="229"/>
      <c r="T7143" s="229"/>
      <c r="U7143" s="229"/>
      <c r="V7143" s="162"/>
      <c r="W7143" s="162"/>
      <c r="X7143" s="162"/>
      <c r="Y7143" s="166"/>
      <c r="Z7143" s="166"/>
      <c r="AA7143" s="148"/>
      <c r="AB7143" s="148"/>
      <c r="AC7143" s="182"/>
      <c r="AD7143" s="153"/>
      <c r="AE7143" s="148"/>
      <c r="AF7143" s="148"/>
      <c r="AG7143" s="162"/>
      <c r="AH7143" s="163"/>
      <c r="AI7143" s="167"/>
      <c r="AJ7143" s="148"/>
      <c r="AK7143" s="148"/>
      <c r="AL7143" s="148"/>
      <c r="AM7143" s="148"/>
      <c r="AN7143" s="148"/>
      <c r="AO7143" s="148"/>
      <c r="AP7143" s="148"/>
      <c r="AQ7143" s="148"/>
      <c r="AR7143" s="148"/>
      <c r="AS7143" s="224" t="s">
        <v>68</v>
      </c>
      <c r="AT7143" s="225" t="str">
        <f t="shared" si="240"/>
        <v>1/1900</v>
      </c>
      <c r="AU7143" s="225" t="e">
        <f t="shared" si="241"/>
        <v>#NUM!</v>
      </c>
      <c r="AV7143" s="224" t="str">
        <f t="shared" si="242"/>
        <v>1/1900</v>
      </c>
      <c r="AW7143" s="224" t="e">
        <f t="shared" si="243"/>
        <v>#NUM!</v>
      </c>
      <c r="AX7143" s="224">
        <f t="shared" si="244"/>
        <v>0</v>
      </c>
      <c r="AY7143" s="224">
        <f t="shared" si="245"/>
        <v>0</v>
      </c>
      <c r="AZ7143" s="224">
        <f t="shared" si="246"/>
        <v>0</v>
      </c>
      <c r="BA7143" s="224">
        <f t="shared" si="247"/>
        <v>0</v>
      </c>
      <c r="BB7143" s="224" t="str">
        <f>_xlfn.XLOOKUP(U7143,'Lista Suspensa'!$AA$20:$AA$23,'Lista Suspensa'!$AB$20:$AB$23,"N/A")</f>
        <v>S</v>
      </c>
    </row>
    <row r="7144" spans="1:54" ht="12" customHeight="1">
      <c r="A7144" s="148"/>
      <c r="B7144" s="162"/>
      <c r="C7144" s="148"/>
      <c r="D7144" s="148"/>
      <c r="E7144" s="164"/>
      <c r="F7144" s="163"/>
      <c r="G7144" s="165"/>
      <c r="H7144" s="162"/>
      <c r="I7144" s="165"/>
      <c r="J7144" s="148"/>
      <c r="K7144" s="148"/>
      <c r="L7144" s="148"/>
      <c r="M7144" s="148"/>
      <c r="N7144" s="148"/>
      <c r="O7144" s="163"/>
      <c r="P7144" s="227"/>
      <c r="Q7144" s="228"/>
      <c r="R7144" s="229"/>
      <c r="S7144" s="229"/>
      <c r="T7144" s="229"/>
      <c r="U7144" s="229"/>
      <c r="V7144" s="162"/>
      <c r="W7144" s="162"/>
      <c r="X7144" s="162"/>
      <c r="Y7144" s="166"/>
      <c r="Z7144" s="166"/>
      <c r="AA7144" s="148"/>
      <c r="AB7144" s="148"/>
      <c r="AC7144" s="182"/>
      <c r="AD7144" s="153"/>
      <c r="AE7144" s="148"/>
      <c r="AF7144" s="148"/>
      <c r="AG7144" s="162"/>
      <c r="AH7144" s="163"/>
      <c r="AI7144" s="167"/>
      <c r="AJ7144" s="148"/>
      <c r="AK7144" s="148"/>
      <c r="AL7144" s="148"/>
      <c r="AM7144" s="148"/>
      <c r="AN7144" s="148"/>
      <c r="AO7144" s="148"/>
      <c r="AP7144" s="148"/>
      <c r="AQ7144" s="148"/>
      <c r="AR7144" s="148"/>
      <c r="AS7144" s="224" t="s">
        <v>68</v>
      </c>
      <c r="AT7144" s="225" t="str">
        <f t="shared" si="240"/>
        <v>1/1900</v>
      </c>
      <c r="AU7144" s="225" t="e">
        <f t="shared" si="241"/>
        <v>#NUM!</v>
      </c>
      <c r="AV7144" s="224" t="str">
        <f t="shared" si="242"/>
        <v>1/1900</v>
      </c>
      <c r="AW7144" s="224" t="e">
        <f t="shared" si="243"/>
        <v>#NUM!</v>
      </c>
      <c r="AX7144" s="224">
        <f t="shared" si="244"/>
        <v>0</v>
      </c>
      <c r="AY7144" s="224">
        <f t="shared" si="245"/>
        <v>0</v>
      </c>
      <c r="AZ7144" s="224">
        <f t="shared" si="246"/>
        <v>0</v>
      </c>
      <c r="BA7144" s="224">
        <f t="shared" si="247"/>
        <v>0</v>
      </c>
      <c r="BB7144" s="224" t="str">
        <f>_xlfn.XLOOKUP(U7144,'Lista Suspensa'!$AA$20:$AA$23,'Lista Suspensa'!$AB$20:$AB$23,"N/A")</f>
        <v>S</v>
      </c>
    </row>
    <row r="7145" spans="1:54" ht="12" customHeight="1">
      <c r="A7145" s="148"/>
      <c r="B7145" s="162"/>
      <c r="C7145" s="148"/>
      <c r="D7145" s="148"/>
      <c r="E7145" s="164"/>
      <c r="F7145" s="163"/>
      <c r="G7145" s="165"/>
      <c r="H7145" s="162"/>
      <c r="I7145" s="165"/>
      <c r="J7145" s="148"/>
      <c r="K7145" s="148"/>
      <c r="L7145" s="148"/>
      <c r="M7145" s="148"/>
      <c r="N7145" s="148"/>
      <c r="O7145" s="163"/>
      <c r="P7145" s="227"/>
      <c r="Q7145" s="228"/>
      <c r="R7145" s="229"/>
      <c r="S7145" s="229"/>
      <c r="T7145" s="229"/>
      <c r="U7145" s="229"/>
      <c r="V7145" s="162"/>
      <c r="W7145" s="162"/>
      <c r="X7145" s="162"/>
      <c r="Y7145" s="166"/>
      <c r="Z7145" s="166"/>
      <c r="AA7145" s="148"/>
      <c r="AB7145" s="148"/>
      <c r="AC7145" s="182"/>
      <c r="AD7145" s="153"/>
      <c r="AE7145" s="148"/>
      <c r="AF7145" s="148"/>
      <c r="AG7145" s="162"/>
      <c r="AH7145" s="163"/>
      <c r="AI7145" s="167"/>
      <c r="AJ7145" s="148"/>
      <c r="AK7145" s="148"/>
      <c r="AL7145" s="148"/>
      <c r="AM7145" s="148"/>
      <c r="AN7145" s="148"/>
      <c r="AO7145" s="148"/>
      <c r="AP7145" s="148"/>
      <c r="AQ7145" s="148"/>
      <c r="AR7145" s="148"/>
      <c r="AS7145" s="224" t="s">
        <v>68</v>
      </c>
      <c r="AT7145" s="225" t="str">
        <f t="shared" si="240"/>
        <v>1/1900</v>
      </c>
      <c r="AU7145" s="225" t="e">
        <f t="shared" si="241"/>
        <v>#NUM!</v>
      </c>
      <c r="AV7145" s="224" t="str">
        <f t="shared" si="242"/>
        <v>1/1900</v>
      </c>
      <c r="AW7145" s="224" t="e">
        <f t="shared" si="243"/>
        <v>#NUM!</v>
      </c>
      <c r="AX7145" s="224">
        <f t="shared" si="244"/>
        <v>0</v>
      </c>
      <c r="AY7145" s="224">
        <f t="shared" si="245"/>
        <v>0</v>
      </c>
      <c r="AZ7145" s="224">
        <f t="shared" si="246"/>
        <v>0</v>
      </c>
      <c r="BA7145" s="224">
        <f t="shared" si="247"/>
        <v>0</v>
      </c>
      <c r="BB7145" s="224" t="str">
        <f>_xlfn.XLOOKUP(U7145,'Lista Suspensa'!$AA$20:$AA$23,'Lista Suspensa'!$AB$20:$AB$23,"N/A")</f>
        <v>S</v>
      </c>
    </row>
    <row r="7146" spans="1:54" ht="12" customHeight="1">
      <c r="A7146" s="148"/>
      <c r="B7146" s="162"/>
      <c r="C7146" s="148"/>
      <c r="D7146" s="148"/>
      <c r="E7146" s="164"/>
      <c r="F7146" s="163"/>
      <c r="G7146" s="165"/>
      <c r="H7146" s="162"/>
      <c r="I7146" s="165"/>
      <c r="J7146" s="148"/>
      <c r="K7146" s="148"/>
      <c r="L7146" s="148"/>
      <c r="M7146" s="148"/>
      <c r="N7146" s="148"/>
      <c r="O7146" s="163"/>
      <c r="P7146" s="227"/>
      <c r="Q7146" s="228"/>
      <c r="R7146" s="229"/>
      <c r="S7146" s="229"/>
      <c r="T7146" s="229"/>
      <c r="U7146" s="229"/>
      <c r="V7146" s="162"/>
      <c r="W7146" s="162"/>
      <c r="X7146" s="162"/>
      <c r="Y7146" s="166"/>
      <c r="Z7146" s="166"/>
      <c r="AA7146" s="148"/>
      <c r="AB7146" s="148"/>
      <c r="AC7146" s="182"/>
      <c r="AD7146" s="153"/>
      <c r="AE7146" s="148"/>
      <c r="AF7146" s="148"/>
      <c r="AG7146" s="162"/>
      <c r="AH7146" s="163"/>
      <c r="AI7146" s="167"/>
      <c r="AJ7146" s="148"/>
      <c r="AK7146" s="148"/>
      <c r="AL7146" s="148"/>
      <c r="AM7146" s="148"/>
      <c r="AN7146" s="148"/>
      <c r="AO7146" s="148"/>
      <c r="AP7146" s="148"/>
      <c r="AQ7146" s="148"/>
      <c r="AR7146" s="148"/>
      <c r="AS7146" s="224" t="s">
        <v>68</v>
      </c>
      <c r="AT7146" s="225" t="str">
        <f t="shared" si="240"/>
        <v>1/1900</v>
      </c>
      <c r="AU7146" s="225" t="e">
        <f t="shared" si="241"/>
        <v>#NUM!</v>
      </c>
      <c r="AV7146" s="224" t="str">
        <f t="shared" si="242"/>
        <v>1/1900</v>
      </c>
      <c r="AW7146" s="224" t="e">
        <f t="shared" si="243"/>
        <v>#NUM!</v>
      </c>
      <c r="AX7146" s="224">
        <f t="shared" si="244"/>
        <v>0</v>
      </c>
      <c r="AY7146" s="224">
        <f t="shared" si="245"/>
        <v>0</v>
      </c>
      <c r="AZ7146" s="224">
        <f t="shared" si="246"/>
        <v>0</v>
      </c>
      <c r="BA7146" s="224">
        <f t="shared" si="247"/>
        <v>0</v>
      </c>
      <c r="BB7146" s="224" t="str">
        <f>_xlfn.XLOOKUP(U7146,'Lista Suspensa'!$AA$20:$AA$23,'Lista Suspensa'!$AB$20:$AB$23,"N/A")</f>
        <v>S</v>
      </c>
    </row>
    <row r="7147" spans="1:54" ht="12" customHeight="1">
      <c r="A7147" s="148"/>
      <c r="B7147" s="162"/>
      <c r="C7147" s="148"/>
      <c r="D7147" s="148"/>
      <c r="E7147" s="164"/>
      <c r="F7147" s="163"/>
      <c r="G7147" s="165"/>
      <c r="H7147" s="162"/>
      <c r="I7147" s="165"/>
      <c r="J7147" s="148"/>
      <c r="K7147" s="148"/>
      <c r="L7147" s="148"/>
      <c r="M7147" s="148"/>
      <c r="N7147" s="148"/>
      <c r="O7147" s="163"/>
      <c r="P7147" s="227"/>
      <c r="Q7147" s="228"/>
      <c r="R7147" s="229"/>
      <c r="S7147" s="229"/>
      <c r="T7147" s="229"/>
      <c r="U7147" s="229"/>
      <c r="V7147" s="162"/>
      <c r="W7147" s="162"/>
      <c r="X7147" s="162"/>
      <c r="Y7147" s="166"/>
      <c r="Z7147" s="166"/>
      <c r="AA7147" s="148"/>
      <c r="AB7147" s="148"/>
      <c r="AC7147" s="182"/>
      <c r="AD7147" s="153"/>
      <c r="AE7147" s="148"/>
      <c r="AF7147" s="148"/>
      <c r="AG7147" s="162"/>
      <c r="AH7147" s="163"/>
      <c r="AI7147" s="167"/>
      <c r="AJ7147" s="148"/>
      <c r="AK7147" s="148"/>
      <c r="AL7147" s="148"/>
      <c r="AM7147" s="148"/>
      <c r="AN7147" s="148"/>
      <c r="AO7147" s="148"/>
      <c r="AP7147" s="148"/>
      <c r="AQ7147" s="148"/>
      <c r="AR7147" s="148"/>
      <c r="AS7147" s="224" t="s">
        <v>68</v>
      </c>
      <c r="AT7147" s="225" t="str">
        <f t="shared" si="240"/>
        <v>1/1900</v>
      </c>
      <c r="AU7147" s="225" t="e">
        <f t="shared" si="241"/>
        <v>#NUM!</v>
      </c>
      <c r="AV7147" s="224" t="str">
        <f t="shared" si="242"/>
        <v>1/1900</v>
      </c>
      <c r="AW7147" s="224" t="e">
        <f t="shared" si="243"/>
        <v>#NUM!</v>
      </c>
      <c r="AX7147" s="224">
        <f t="shared" si="244"/>
        <v>0</v>
      </c>
      <c r="AY7147" s="224">
        <f t="shared" si="245"/>
        <v>0</v>
      </c>
      <c r="AZ7147" s="224">
        <f t="shared" si="246"/>
        <v>0</v>
      </c>
      <c r="BA7147" s="224">
        <f t="shared" si="247"/>
        <v>0</v>
      </c>
      <c r="BB7147" s="224" t="str">
        <f>_xlfn.XLOOKUP(U7147,'Lista Suspensa'!$AA$20:$AA$23,'Lista Suspensa'!$AB$20:$AB$23,"N/A")</f>
        <v>S</v>
      </c>
    </row>
    <row r="7148" spans="1:54" ht="12" customHeight="1">
      <c r="A7148" s="148"/>
      <c r="B7148" s="162"/>
      <c r="C7148" s="148"/>
      <c r="D7148" s="148"/>
      <c r="E7148" s="164"/>
      <c r="F7148" s="163"/>
      <c r="G7148" s="165"/>
      <c r="H7148" s="162"/>
      <c r="I7148" s="165"/>
      <c r="J7148" s="148"/>
      <c r="K7148" s="148"/>
      <c r="L7148" s="148"/>
      <c r="M7148" s="148"/>
      <c r="N7148" s="148"/>
      <c r="O7148" s="163"/>
      <c r="P7148" s="227"/>
      <c r="Q7148" s="228"/>
      <c r="R7148" s="229"/>
      <c r="S7148" s="229"/>
      <c r="T7148" s="229"/>
      <c r="U7148" s="229"/>
      <c r="V7148" s="162"/>
      <c r="W7148" s="162"/>
      <c r="X7148" s="162"/>
      <c r="Y7148" s="166"/>
      <c r="Z7148" s="166"/>
      <c r="AA7148" s="148"/>
      <c r="AB7148" s="148"/>
      <c r="AC7148" s="182"/>
      <c r="AD7148" s="153"/>
      <c r="AE7148" s="148"/>
      <c r="AF7148" s="148"/>
      <c r="AG7148" s="162"/>
      <c r="AH7148" s="163"/>
      <c r="AI7148" s="167"/>
      <c r="AJ7148" s="148"/>
      <c r="AK7148" s="148"/>
      <c r="AL7148" s="148"/>
      <c r="AM7148" s="148"/>
      <c r="AN7148" s="148"/>
      <c r="AO7148" s="148"/>
      <c r="AP7148" s="148"/>
      <c r="AQ7148" s="148"/>
      <c r="AR7148" s="148"/>
      <c r="AS7148" s="224" t="s">
        <v>68</v>
      </c>
      <c r="AT7148" s="225" t="str">
        <f t="shared" si="240"/>
        <v>1/1900</v>
      </c>
      <c r="AU7148" s="225" t="e">
        <f t="shared" si="241"/>
        <v>#NUM!</v>
      </c>
      <c r="AV7148" s="224" t="str">
        <f t="shared" si="242"/>
        <v>1/1900</v>
      </c>
      <c r="AW7148" s="224" t="e">
        <f t="shared" si="243"/>
        <v>#NUM!</v>
      </c>
      <c r="AX7148" s="224">
        <f t="shared" si="244"/>
        <v>0</v>
      </c>
      <c r="AY7148" s="224">
        <f t="shared" si="245"/>
        <v>0</v>
      </c>
      <c r="AZ7148" s="224">
        <f t="shared" si="246"/>
        <v>0</v>
      </c>
      <c r="BA7148" s="224">
        <f t="shared" si="247"/>
        <v>0</v>
      </c>
      <c r="BB7148" s="224" t="str">
        <f>_xlfn.XLOOKUP(U7148,'Lista Suspensa'!$AA$20:$AA$23,'Lista Suspensa'!$AB$20:$AB$23,"N/A")</f>
        <v>S</v>
      </c>
    </row>
    <row r="7149" spans="1:54" ht="12" customHeight="1">
      <c r="A7149" s="148"/>
      <c r="B7149" s="162"/>
      <c r="C7149" s="148"/>
      <c r="D7149" s="148"/>
      <c r="E7149" s="164"/>
      <c r="F7149" s="163"/>
      <c r="G7149" s="165"/>
      <c r="H7149" s="162"/>
      <c r="I7149" s="165"/>
      <c r="J7149" s="148"/>
      <c r="K7149" s="148"/>
      <c r="L7149" s="148"/>
      <c r="M7149" s="148"/>
      <c r="N7149" s="148"/>
      <c r="O7149" s="163"/>
      <c r="P7149" s="227"/>
      <c r="Q7149" s="228"/>
      <c r="R7149" s="229"/>
      <c r="S7149" s="229"/>
      <c r="T7149" s="229"/>
      <c r="U7149" s="229"/>
      <c r="V7149" s="162"/>
      <c r="W7149" s="162"/>
      <c r="X7149" s="162"/>
      <c r="Y7149" s="166"/>
      <c r="Z7149" s="166"/>
      <c r="AA7149" s="148"/>
      <c r="AB7149" s="148"/>
      <c r="AC7149" s="182"/>
      <c r="AD7149" s="153"/>
      <c r="AE7149" s="148"/>
      <c r="AF7149" s="148"/>
      <c r="AG7149" s="162"/>
      <c r="AH7149" s="163"/>
      <c r="AI7149" s="167"/>
      <c r="AJ7149" s="148"/>
      <c r="AK7149" s="148"/>
      <c r="AL7149" s="148"/>
      <c r="AM7149" s="148"/>
      <c r="AN7149" s="148"/>
      <c r="AO7149" s="148"/>
      <c r="AP7149" s="148"/>
      <c r="AQ7149" s="148"/>
      <c r="AR7149" s="148"/>
      <c r="AS7149" s="224" t="s">
        <v>68</v>
      </c>
      <c r="AT7149" s="225" t="str">
        <f t="shared" si="240"/>
        <v>1/1900</v>
      </c>
      <c r="AU7149" s="225" t="e">
        <f t="shared" si="241"/>
        <v>#NUM!</v>
      </c>
      <c r="AV7149" s="224" t="str">
        <f t="shared" si="242"/>
        <v>1/1900</v>
      </c>
      <c r="AW7149" s="224" t="e">
        <f t="shared" si="243"/>
        <v>#NUM!</v>
      </c>
      <c r="AX7149" s="224">
        <f t="shared" si="244"/>
        <v>0</v>
      </c>
      <c r="AY7149" s="224">
        <f t="shared" si="245"/>
        <v>0</v>
      </c>
      <c r="AZ7149" s="224">
        <f t="shared" si="246"/>
        <v>0</v>
      </c>
      <c r="BA7149" s="224">
        <f t="shared" si="247"/>
        <v>0</v>
      </c>
      <c r="BB7149" s="224" t="str">
        <f>_xlfn.XLOOKUP(U7149,'Lista Suspensa'!$AA$20:$AA$23,'Lista Suspensa'!$AB$20:$AB$23,"N/A")</f>
        <v>S</v>
      </c>
    </row>
    <row r="7150" spans="1:54" ht="12" customHeight="1">
      <c r="A7150" s="148"/>
      <c r="B7150" s="162"/>
      <c r="C7150" s="148"/>
      <c r="D7150" s="148"/>
      <c r="E7150" s="164"/>
      <c r="F7150" s="163"/>
      <c r="G7150" s="165"/>
      <c r="H7150" s="162"/>
      <c r="I7150" s="165"/>
      <c r="J7150" s="148"/>
      <c r="K7150" s="148"/>
      <c r="L7150" s="148"/>
      <c r="M7150" s="148"/>
      <c r="N7150" s="148"/>
      <c r="O7150" s="163"/>
      <c r="P7150" s="227"/>
      <c r="Q7150" s="228"/>
      <c r="R7150" s="229"/>
      <c r="S7150" s="229"/>
      <c r="T7150" s="229"/>
      <c r="U7150" s="229"/>
      <c r="V7150" s="162"/>
      <c r="W7150" s="162"/>
      <c r="X7150" s="162"/>
      <c r="Y7150" s="166"/>
      <c r="Z7150" s="166"/>
      <c r="AA7150" s="148"/>
      <c r="AB7150" s="148"/>
      <c r="AC7150" s="182"/>
      <c r="AD7150" s="153"/>
      <c r="AE7150" s="148"/>
      <c r="AF7150" s="148"/>
      <c r="AG7150" s="162"/>
      <c r="AH7150" s="163"/>
      <c r="AI7150" s="167"/>
      <c r="AJ7150" s="148"/>
      <c r="AK7150" s="148"/>
      <c r="AL7150" s="148"/>
      <c r="AM7150" s="148"/>
      <c r="AN7150" s="148"/>
      <c r="AO7150" s="148"/>
      <c r="AP7150" s="148"/>
      <c r="AQ7150" s="148"/>
      <c r="AR7150" s="148"/>
      <c r="AS7150" s="224" t="s">
        <v>68</v>
      </c>
      <c r="AT7150" s="225" t="str">
        <f t="shared" si="240"/>
        <v>1/1900</v>
      </c>
      <c r="AU7150" s="225" t="e">
        <f t="shared" si="241"/>
        <v>#NUM!</v>
      </c>
      <c r="AV7150" s="224" t="str">
        <f t="shared" si="242"/>
        <v>1/1900</v>
      </c>
      <c r="AW7150" s="224" t="e">
        <f t="shared" si="243"/>
        <v>#NUM!</v>
      </c>
      <c r="AX7150" s="224">
        <f t="shared" si="244"/>
        <v>0</v>
      </c>
      <c r="AY7150" s="224">
        <f t="shared" si="245"/>
        <v>0</v>
      </c>
      <c r="AZ7150" s="224">
        <f t="shared" si="246"/>
        <v>0</v>
      </c>
      <c r="BA7150" s="224">
        <f t="shared" si="247"/>
        <v>0</v>
      </c>
      <c r="BB7150" s="224" t="str">
        <f>_xlfn.XLOOKUP(U7150,'Lista Suspensa'!$AA$20:$AA$23,'Lista Suspensa'!$AB$20:$AB$23,"N/A")</f>
        <v>S</v>
      </c>
    </row>
    <row r="7151" spans="1:54" ht="12" customHeight="1">
      <c r="A7151" s="148"/>
      <c r="B7151" s="162"/>
      <c r="C7151" s="148"/>
      <c r="D7151" s="148"/>
      <c r="E7151" s="164"/>
      <c r="F7151" s="163"/>
      <c r="G7151" s="165"/>
      <c r="H7151" s="162"/>
      <c r="I7151" s="165"/>
      <c r="J7151" s="148"/>
      <c r="K7151" s="148"/>
      <c r="L7151" s="148"/>
      <c r="M7151" s="148"/>
      <c r="N7151" s="148"/>
      <c r="O7151" s="163"/>
      <c r="P7151" s="227"/>
      <c r="Q7151" s="228"/>
      <c r="R7151" s="229"/>
      <c r="S7151" s="229"/>
      <c r="T7151" s="229"/>
      <c r="U7151" s="229"/>
      <c r="V7151" s="162"/>
      <c r="W7151" s="162"/>
      <c r="X7151" s="162"/>
      <c r="Y7151" s="166"/>
      <c r="Z7151" s="166"/>
      <c r="AA7151" s="148"/>
      <c r="AB7151" s="148"/>
      <c r="AC7151" s="182"/>
      <c r="AD7151" s="153"/>
      <c r="AE7151" s="148"/>
      <c r="AF7151" s="148"/>
      <c r="AG7151" s="162"/>
      <c r="AH7151" s="163"/>
      <c r="AI7151" s="167"/>
      <c r="AJ7151" s="148"/>
      <c r="AK7151" s="148"/>
      <c r="AL7151" s="148"/>
      <c r="AM7151" s="148"/>
      <c r="AN7151" s="148"/>
      <c r="AO7151" s="148"/>
      <c r="AP7151" s="148"/>
      <c r="AQ7151" s="148"/>
      <c r="AR7151" s="148"/>
      <c r="AS7151" s="224" t="s">
        <v>68</v>
      </c>
      <c r="AT7151" s="225" t="str">
        <f t="shared" si="240"/>
        <v>1/1900</v>
      </c>
      <c r="AU7151" s="225" t="e">
        <f t="shared" si="241"/>
        <v>#NUM!</v>
      </c>
      <c r="AV7151" s="224" t="str">
        <f t="shared" si="242"/>
        <v>1/1900</v>
      </c>
      <c r="AW7151" s="224" t="e">
        <f t="shared" si="243"/>
        <v>#NUM!</v>
      </c>
      <c r="AX7151" s="224">
        <f t="shared" si="244"/>
        <v>0</v>
      </c>
      <c r="AY7151" s="224">
        <f t="shared" si="245"/>
        <v>0</v>
      </c>
      <c r="AZ7151" s="224">
        <f t="shared" si="246"/>
        <v>0</v>
      </c>
      <c r="BA7151" s="224">
        <f t="shared" si="247"/>
        <v>0</v>
      </c>
      <c r="BB7151" s="224" t="str">
        <f>_xlfn.XLOOKUP(U7151,'Lista Suspensa'!$AA$20:$AA$23,'Lista Suspensa'!$AB$20:$AB$23,"N/A")</f>
        <v>S</v>
      </c>
    </row>
    <row r="7152" spans="1:54" ht="12" customHeight="1">
      <c r="A7152" s="148"/>
      <c r="B7152" s="162"/>
      <c r="C7152" s="148"/>
      <c r="D7152" s="148"/>
      <c r="E7152" s="164"/>
      <c r="F7152" s="163"/>
      <c r="G7152" s="165"/>
      <c r="H7152" s="162"/>
      <c r="I7152" s="165"/>
      <c r="J7152" s="148"/>
      <c r="K7152" s="148"/>
      <c r="L7152" s="148"/>
      <c r="M7152" s="148"/>
      <c r="N7152" s="148"/>
      <c r="O7152" s="163"/>
      <c r="P7152" s="227"/>
      <c r="Q7152" s="228"/>
      <c r="R7152" s="229"/>
      <c r="S7152" s="229"/>
      <c r="T7152" s="229"/>
      <c r="U7152" s="229"/>
      <c r="V7152" s="162"/>
      <c r="W7152" s="162"/>
      <c r="X7152" s="162"/>
      <c r="Y7152" s="166"/>
      <c r="Z7152" s="166"/>
      <c r="AA7152" s="148"/>
      <c r="AB7152" s="148"/>
      <c r="AC7152" s="182"/>
      <c r="AD7152" s="153"/>
      <c r="AE7152" s="148"/>
      <c r="AF7152" s="148"/>
      <c r="AG7152" s="162"/>
      <c r="AH7152" s="163"/>
      <c r="AI7152" s="167"/>
      <c r="AJ7152" s="148"/>
      <c r="AK7152" s="148"/>
      <c r="AL7152" s="148"/>
      <c r="AM7152" s="148"/>
      <c r="AN7152" s="148"/>
      <c r="AO7152" s="148"/>
      <c r="AP7152" s="148"/>
      <c r="AQ7152" s="148"/>
      <c r="AR7152" s="148"/>
      <c r="AS7152" s="224" t="s">
        <v>68</v>
      </c>
      <c r="AT7152" s="225" t="str">
        <f t="shared" si="240"/>
        <v>1/1900</v>
      </c>
      <c r="AU7152" s="225" t="e">
        <f t="shared" si="241"/>
        <v>#NUM!</v>
      </c>
      <c r="AV7152" s="224" t="str">
        <f t="shared" si="242"/>
        <v>1/1900</v>
      </c>
      <c r="AW7152" s="224" t="e">
        <f t="shared" si="243"/>
        <v>#NUM!</v>
      </c>
      <c r="AX7152" s="224">
        <f t="shared" si="244"/>
        <v>0</v>
      </c>
      <c r="AY7152" s="224">
        <f t="shared" si="245"/>
        <v>0</v>
      </c>
      <c r="AZ7152" s="224">
        <f t="shared" si="246"/>
        <v>0</v>
      </c>
      <c r="BA7152" s="224">
        <f t="shared" si="247"/>
        <v>0</v>
      </c>
      <c r="BB7152" s="224" t="str">
        <f>_xlfn.XLOOKUP(U7152,'Lista Suspensa'!$AA$20:$AA$23,'Lista Suspensa'!$AB$20:$AB$23,"N/A")</f>
        <v>S</v>
      </c>
    </row>
    <row r="7153" spans="1:54" ht="12" customHeight="1">
      <c r="A7153" s="148"/>
      <c r="B7153" s="162"/>
      <c r="C7153" s="148"/>
      <c r="D7153" s="148"/>
      <c r="E7153" s="164"/>
      <c r="F7153" s="163"/>
      <c r="G7153" s="165"/>
      <c r="H7153" s="162"/>
      <c r="I7153" s="165"/>
      <c r="J7153" s="148"/>
      <c r="K7153" s="148"/>
      <c r="L7153" s="148"/>
      <c r="M7153" s="148"/>
      <c r="N7153" s="148"/>
      <c r="O7153" s="163"/>
      <c r="P7153" s="227"/>
      <c r="Q7153" s="228"/>
      <c r="R7153" s="229"/>
      <c r="S7153" s="229"/>
      <c r="T7153" s="229"/>
      <c r="U7153" s="229"/>
      <c r="V7153" s="162"/>
      <c r="W7153" s="162"/>
      <c r="X7153" s="162"/>
      <c r="Y7153" s="166"/>
      <c r="Z7153" s="166"/>
      <c r="AA7153" s="148"/>
      <c r="AB7153" s="148"/>
      <c r="AC7153" s="182"/>
      <c r="AD7153" s="153"/>
      <c r="AE7153" s="148"/>
      <c r="AF7153" s="148"/>
      <c r="AG7153" s="162"/>
      <c r="AH7153" s="163"/>
      <c r="AI7153" s="167"/>
      <c r="AJ7153" s="148"/>
      <c r="AK7153" s="148"/>
      <c r="AL7153" s="148"/>
      <c r="AM7153" s="148"/>
      <c r="AN7153" s="148"/>
      <c r="AO7153" s="148"/>
      <c r="AP7153" s="148"/>
      <c r="AQ7153" s="148"/>
      <c r="AR7153" s="148"/>
      <c r="AS7153" s="224" t="s">
        <v>68</v>
      </c>
      <c r="AT7153" s="225" t="str">
        <f t="shared" si="240"/>
        <v>1/1900</v>
      </c>
      <c r="AU7153" s="225" t="e">
        <f t="shared" si="241"/>
        <v>#NUM!</v>
      </c>
      <c r="AV7153" s="224" t="str">
        <f t="shared" si="242"/>
        <v>1/1900</v>
      </c>
      <c r="AW7153" s="224" t="e">
        <f t="shared" si="243"/>
        <v>#NUM!</v>
      </c>
      <c r="AX7153" s="224">
        <f t="shared" si="244"/>
        <v>0</v>
      </c>
      <c r="AY7153" s="224">
        <f t="shared" si="245"/>
        <v>0</v>
      </c>
      <c r="AZ7153" s="224">
        <f t="shared" si="246"/>
        <v>0</v>
      </c>
      <c r="BA7153" s="224">
        <f t="shared" si="247"/>
        <v>0</v>
      </c>
      <c r="BB7153" s="224" t="str">
        <f>_xlfn.XLOOKUP(U7153,'Lista Suspensa'!$AA$20:$AA$23,'Lista Suspensa'!$AB$20:$AB$23,"N/A")</f>
        <v>S</v>
      </c>
    </row>
    <row r="7154" spans="1:54" ht="12" customHeight="1">
      <c r="A7154" s="148"/>
      <c r="B7154" s="162"/>
      <c r="C7154" s="148"/>
      <c r="D7154" s="148"/>
      <c r="E7154" s="164"/>
      <c r="F7154" s="163"/>
      <c r="G7154" s="165"/>
      <c r="H7154" s="162"/>
      <c r="I7154" s="165"/>
      <c r="J7154" s="148"/>
      <c r="K7154" s="148"/>
      <c r="L7154" s="148"/>
      <c r="M7154" s="148"/>
      <c r="N7154" s="148"/>
      <c r="O7154" s="163"/>
      <c r="P7154" s="227"/>
      <c r="Q7154" s="228"/>
      <c r="R7154" s="229"/>
      <c r="S7154" s="229"/>
      <c r="T7154" s="229"/>
      <c r="U7154" s="229"/>
      <c r="V7154" s="162"/>
      <c r="W7154" s="162"/>
      <c r="X7154" s="162"/>
      <c r="Y7154" s="166"/>
      <c r="Z7154" s="166"/>
      <c r="AA7154" s="148"/>
      <c r="AB7154" s="148"/>
      <c r="AC7154" s="182"/>
      <c r="AD7154" s="153"/>
      <c r="AE7154" s="148"/>
      <c r="AF7154" s="148"/>
      <c r="AG7154" s="162"/>
      <c r="AH7154" s="163"/>
      <c r="AI7154" s="167"/>
      <c r="AJ7154" s="148"/>
      <c r="AK7154" s="148"/>
      <c r="AL7154" s="148"/>
      <c r="AM7154" s="148"/>
      <c r="AN7154" s="148"/>
      <c r="AO7154" s="148"/>
      <c r="AP7154" s="148"/>
      <c r="AQ7154" s="148"/>
      <c r="AR7154" s="148"/>
      <c r="AS7154" s="224" t="s">
        <v>68</v>
      </c>
      <c r="AT7154" s="225" t="str">
        <f t="shared" si="240"/>
        <v>1/1900</v>
      </c>
      <c r="AU7154" s="225" t="e">
        <f t="shared" si="241"/>
        <v>#NUM!</v>
      </c>
      <c r="AV7154" s="224" t="str">
        <f t="shared" si="242"/>
        <v>1/1900</v>
      </c>
      <c r="AW7154" s="224" t="e">
        <f t="shared" si="243"/>
        <v>#NUM!</v>
      </c>
      <c r="AX7154" s="224">
        <f t="shared" si="244"/>
        <v>0</v>
      </c>
      <c r="AY7154" s="224">
        <f t="shared" si="245"/>
        <v>0</v>
      </c>
      <c r="AZ7154" s="224">
        <f t="shared" si="246"/>
        <v>0</v>
      </c>
      <c r="BA7154" s="224">
        <f t="shared" si="247"/>
        <v>0</v>
      </c>
      <c r="BB7154" s="224" t="str">
        <f>_xlfn.XLOOKUP(U7154,'Lista Suspensa'!$AA$20:$AA$23,'Lista Suspensa'!$AB$20:$AB$23,"N/A")</f>
        <v>S</v>
      </c>
    </row>
    <row r="7155" spans="1:54" ht="12" customHeight="1">
      <c r="A7155" s="148"/>
      <c r="B7155" s="162"/>
      <c r="C7155" s="148"/>
      <c r="D7155" s="148"/>
      <c r="E7155" s="164"/>
      <c r="F7155" s="163"/>
      <c r="G7155" s="165"/>
      <c r="H7155" s="162"/>
      <c r="I7155" s="165"/>
      <c r="J7155" s="148"/>
      <c r="K7155" s="148"/>
      <c r="L7155" s="148"/>
      <c r="M7155" s="148"/>
      <c r="N7155" s="148"/>
      <c r="O7155" s="163"/>
      <c r="P7155" s="227"/>
      <c r="Q7155" s="228"/>
      <c r="R7155" s="229"/>
      <c r="S7155" s="229"/>
      <c r="T7155" s="229"/>
      <c r="U7155" s="229"/>
      <c r="V7155" s="162"/>
      <c r="W7155" s="162"/>
      <c r="X7155" s="162"/>
      <c r="Y7155" s="166"/>
      <c r="Z7155" s="166"/>
      <c r="AA7155" s="148"/>
      <c r="AB7155" s="148"/>
      <c r="AC7155" s="182"/>
      <c r="AD7155" s="153"/>
      <c r="AE7155" s="148"/>
      <c r="AF7155" s="148"/>
      <c r="AG7155" s="162"/>
      <c r="AH7155" s="163"/>
      <c r="AI7155" s="167"/>
      <c r="AJ7155" s="148"/>
      <c r="AK7155" s="148"/>
      <c r="AL7155" s="148"/>
      <c r="AM7155" s="148"/>
      <c r="AN7155" s="148"/>
      <c r="AO7155" s="148"/>
      <c r="AP7155" s="148"/>
      <c r="AQ7155" s="148"/>
      <c r="AR7155" s="148"/>
      <c r="AS7155" s="224" t="s">
        <v>68</v>
      </c>
      <c r="AT7155" s="225" t="str">
        <f t="shared" si="240"/>
        <v>1/1900</v>
      </c>
      <c r="AU7155" s="225" t="e">
        <f t="shared" si="241"/>
        <v>#NUM!</v>
      </c>
      <c r="AV7155" s="224" t="str">
        <f t="shared" si="242"/>
        <v>1/1900</v>
      </c>
      <c r="AW7155" s="224" t="e">
        <f t="shared" si="243"/>
        <v>#NUM!</v>
      </c>
      <c r="AX7155" s="224">
        <f t="shared" si="244"/>
        <v>0</v>
      </c>
      <c r="AY7155" s="224">
        <f t="shared" si="245"/>
        <v>0</v>
      </c>
      <c r="AZ7155" s="224">
        <f t="shared" si="246"/>
        <v>0</v>
      </c>
      <c r="BA7155" s="224">
        <f t="shared" si="247"/>
        <v>0</v>
      </c>
      <c r="BB7155" s="224" t="str">
        <f>_xlfn.XLOOKUP(U7155,'Lista Suspensa'!$AA$20:$AA$23,'Lista Suspensa'!$AB$20:$AB$23,"N/A")</f>
        <v>S</v>
      </c>
    </row>
    <row r="7156" spans="1:54" ht="12" customHeight="1">
      <c r="A7156" s="148"/>
      <c r="B7156" s="162"/>
      <c r="C7156" s="148"/>
      <c r="D7156" s="148"/>
      <c r="E7156" s="164"/>
      <c r="F7156" s="163"/>
      <c r="G7156" s="165"/>
      <c r="H7156" s="162"/>
      <c r="I7156" s="165"/>
      <c r="J7156" s="148"/>
      <c r="K7156" s="148"/>
      <c r="L7156" s="148"/>
      <c r="M7156" s="148"/>
      <c r="N7156" s="148"/>
      <c r="O7156" s="163"/>
      <c r="P7156" s="227"/>
      <c r="Q7156" s="228"/>
      <c r="R7156" s="229"/>
      <c r="S7156" s="229"/>
      <c r="T7156" s="229"/>
      <c r="U7156" s="229"/>
      <c r="V7156" s="162"/>
      <c r="W7156" s="162"/>
      <c r="X7156" s="162"/>
      <c r="Y7156" s="166"/>
      <c r="Z7156" s="166"/>
      <c r="AA7156" s="148"/>
      <c r="AB7156" s="148"/>
      <c r="AC7156" s="182"/>
      <c r="AD7156" s="153"/>
      <c r="AE7156" s="148"/>
      <c r="AF7156" s="148"/>
      <c r="AG7156" s="162"/>
      <c r="AH7156" s="163"/>
      <c r="AI7156" s="167"/>
      <c r="AJ7156" s="148"/>
      <c r="AK7156" s="148"/>
      <c r="AL7156" s="148"/>
      <c r="AM7156" s="148"/>
      <c r="AN7156" s="148"/>
      <c r="AO7156" s="148"/>
      <c r="AP7156" s="148"/>
      <c r="AQ7156" s="148"/>
      <c r="AR7156" s="148"/>
      <c r="AS7156" s="224" t="s">
        <v>68</v>
      </c>
      <c r="AT7156" s="225" t="str">
        <f t="shared" si="240"/>
        <v>1/1900</v>
      </c>
      <c r="AU7156" s="225" t="e">
        <f t="shared" si="241"/>
        <v>#NUM!</v>
      </c>
      <c r="AV7156" s="224" t="str">
        <f t="shared" si="242"/>
        <v>1/1900</v>
      </c>
      <c r="AW7156" s="224" t="e">
        <f t="shared" si="243"/>
        <v>#NUM!</v>
      </c>
      <c r="AX7156" s="224">
        <f t="shared" si="244"/>
        <v>0</v>
      </c>
      <c r="AY7156" s="224">
        <f t="shared" si="245"/>
        <v>0</v>
      </c>
      <c r="AZ7156" s="224">
        <f t="shared" si="246"/>
        <v>0</v>
      </c>
      <c r="BA7156" s="224">
        <f t="shared" si="247"/>
        <v>0</v>
      </c>
      <c r="BB7156" s="224" t="str">
        <f>_xlfn.XLOOKUP(U7156,'Lista Suspensa'!$AA$20:$AA$23,'Lista Suspensa'!$AB$20:$AB$23,"N/A")</f>
        <v>S</v>
      </c>
    </row>
    <row r="7157" spans="1:54" ht="12" customHeight="1">
      <c r="A7157" s="148"/>
      <c r="B7157" s="162"/>
      <c r="C7157" s="148"/>
      <c r="D7157" s="148"/>
      <c r="E7157" s="164"/>
      <c r="F7157" s="163"/>
      <c r="G7157" s="165"/>
      <c r="H7157" s="162"/>
      <c r="I7157" s="165"/>
      <c r="J7157" s="148"/>
      <c r="K7157" s="148"/>
      <c r="L7157" s="148"/>
      <c r="M7157" s="148"/>
      <c r="N7157" s="148"/>
      <c r="O7157" s="163"/>
      <c r="P7157" s="227"/>
      <c r="Q7157" s="228"/>
      <c r="R7157" s="229"/>
      <c r="S7157" s="229"/>
      <c r="T7157" s="229"/>
      <c r="U7157" s="229"/>
      <c r="V7157" s="162"/>
      <c r="W7157" s="162"/>
      <c r="X7157" s="162"/>
      <c r="Y7157" s="166"/>
      <c r="Z7157" s="166"/>
      <c r="AA7157" s="148"/>
      <c r="AB7157" s="148"/>
      <c r="AC7157" s="182"/>
      <c r="AD7157" s="153"/>
      <c r="AE7157" s="148"/>
      <c r="AF7157" s="148"/>
      <c r="AG7157" s="162"/>
      <c r="AH7157" s="163"/>
      <c r="AI7157" s="167"/>
      <c r="AJ7157" s="148"/>
      <c r="AK7157" s="148"/>
      <c r="AL7157" s="148"/>
      <c r="AM7157" s="148"/>
      <c r="AN7157" s="148"/>
      <c r="AO7157" s="148"/>
      <c r="AP7157" s="148"/>
      <c r="AQ7157" s="148"/>
      <c r="AR7157" s="148"/>
      <c r="AS7157" s="224" t="s">
        <v>68</v>
      </c>
      <c r="AT7157" s="225" t="str">
        <f t="shared" si="240"/>
        <v>1/1900</v>
      </c>
      <c r="AU7157" s="225" t="e">
        <f t="shared" si="241"/>
        <v>#NUM!</v>
      </c>
      <c r="AV7157" s="224" t="str">
        <f t="shared" si="242"/>
        <v>1/1900</v>
      </c>
      <c r="AW7157" s="224" t="e">
        <f t="shared" si="243"/>
        <v>#NUM!</v>
      </c>
      <c r="AX7157" s="224">
        <f t="shared" si="244"/>
        <v>0</v>
      </c>
      <c r="AY7157" s="224">
        <f t="shared" si="245"/>
        <v>0</v>
      </c>
      <c r="AZ7157" s="224">
        <f t="shared" si="246"/>
        <v>0</v>
      </c>
      <c r="BA7157" s="224">
        <f t="shared" si="247"/>
        <v>0</v>
      </c>
      <c r="BB7157" s="224" t="str">
        <f>_xlfn.XLOOKUP(U7157,'Lista Suspensa'!$AA$20:$AA$23,'Lista Suspensa'!$AB$20:$AB$23,"N/A")</f>
        <v>S</v>
      </c>
    </row>
    <row r="7158" spans="1:54" ht="12" customHeight="1">
      <c r="A7158" s="148"/>
      <c r="B7158" s="162"/>
      <c r="C7158" s="148"/>
      <c r="D7158" s="148"/>
      <c r="E7158" s="164"/>
      <c r="F7158" s="163"/>
      <c r="G7158" s="165"/>
      <c r="H7158" s="162"/>
      <c r="I7158" s="165"/>
      <c r="J7158" s="148"/>
      <c r="K7158" s="148"/>
      <c r="L7158" s="148"/>
      <c r="M7158" s="148"/>
      <c r="N7158" s="148"/>
      <c r="O7158" s="163"/>
      <c r="P7158" s="227"/>
      <c r="Q7158" s="228"/>
      <c r="R7158" s="229"/>
      <c r="S7158" s="229"/>
      <c r="T7158" s="229"/>
      <c r="U7158" s="229"/>
      <c r="V7158" s="162"/>
      <c r="W7158" s="162"/>
      <c r="X7158" s="162"/>
      <c r="Y7158" s="166"/>
      <c r="Z7158" s="166"/>
      <c r="AA7158" s="148"/>
      <c r="AB7158" s="148"/>
      <c r="AC7158" s="182"/>
      <c r="AD7158" s="153"/>
      <c r="AE7158" s="148"/>
      <c r="AF7158" s="148"/>
      <c r="AG7158" s="162"/>
      <c r="AH7158" s="163"/>
      <c r="AI7158" s="167"/>
      <c r="AJ7158" s="148"/>
      <c r="AK7158" s="148"/>
      <c r="AL7158" s="148"/>
      <c r="AM7158" s="148"/>
      <c r="AN7158" s="148"/>
      <c r="AO7158" s="148"/>
      <c r="AP7158" s="148"/>
      <c r="AQ7158" s="148"/>
      <c r="AR7158" s="148"/>
      <c r="AS7158" s="224" t="s">
        <v>68</v>
      </c>
      <c r="AT7158" s="225" t="str">
        <f t="shared" si="240"/>
        <v>1/1900</v>
      </c>
      <c r="AU7158" s="225" t="e">
        <f t="shared" si="241"/>
        <v>#NUM!</v>
      </c>
      <c r="AV7158" s="224" t="str">
        <f t="shared" si="242"/>
        <v>1/1900</v>
      </c>
      <c r="AW7158" s="224" t="e">
        <f t="shared" si="243"/>
        <v>#NUM!</v>
      </c>
      <c r="AX7158" s="224">
        <f t="shared" si="244"/>
        <v>0</v>
      </c>
      <c r="AY7158" s="224">
        <f t="shared" si="245"/>
        <v>0</v>
      </c>
      <c r="AZ7158" s="224">
        <f t="shared" si="246"/>
        <v>0</v>
      </c>
      <c r="BA7158" s="224">
        <f t="shared" si="247"/>
        <v>0</v>
      </c>
      <c r="BB7158" s="224" t="str">
        <f>_xlfn.XLOOKUP(U7158,'Lista Suspensa'!$AA$20:$AA$23,'Lista Suspensa'!$AB$20:$AB$23,"N/A")</f>
        <v>S</v>
      </c>
    </row>
    <row r="7159" spans="1:54" ht="12" customHeight="1">
      <c r="A7159" s="148"/>
      <c r="B7159" s="162"/>
      <c r="C7159" s="148"/>
      <c r="D7159" s="148"/>
      <c r="E7159" s="164"/>
      <c r="F7159" s="163"/>
      <c r="G7159" s="165"/>
      <c r="H7159" s="162"/>
      <c r="I7159" s="165"/>
      <c r="J7159" s="148"/>
      <c r="K7159" s="148"/>
      <c r="L7159" s="148"/>
      <c r="M7159" s="148"/>
      <c r="N7159" s="148"/>
      <c r="O7159" s="163"/>
      <c r="P7159" s="227"/>
      <c r="Q7159" s="228"/>
      <c r="R7159" s="229"/>
      <c r="S7159" s="229"/>
      <c r="T7159" s="229"/>
      <c r="U7159" s="229"/>
      <c r="V7159" s="162"/>
      <c r="W7159" s="162"/>
      <c r="X7159" s="162"/>
      <c r="Y7159" s="166"/>
      <c r="Z7159" s="166"/>
      <c r="AA7159" s="148"/>
      <c r="AB7159" s="148"/>
      <c r="AC7159" s="182"/>
      <c r="AD7159" s="153"/>
      <c r="AE7159" s="148"/>
      <c r="AF7159" s="148"/>
      <c r="AG7159" s="162"/>
      <c r="AH7159" s="163"/>
      <c r="AI7159" s="167"/>
      <c r="AJ7159" s="148"/>
      <c r="AK7159" s="148"/>
      <c r="AL7159" s="148"/>
      <c r="AM7159" s="148"/>
      <c r="AN7159" s="148"/>
      <c r="AO7159" s="148"/>
      <c r="AP7159" s="148"/>
      <c r="AQ7159" s="148"/>
      <c r="AR7159" s="148"/>
      <c r="AS7159" s="224" t="s">
        <v>68</v>
      </c>
      <c r="AT7159" s="225" t="str">
        <f t="shared" si="240"/>
        <v>1/1900</v>
      </c>
      <c r="AU7159" s="225" t="e">
        <f t="shared" si="241"/>
        <v>#NUM!</v>
      </c>
      <c r="AV7159" s="224" t="str">
        <f t="shared" si="242"/>
        <v>1/1900</v>
      </c>
      <c r="AW7159" s="224" t="e">
        <f t="shared" si="243"/>
        <v>#NUM!</v>
      </c>
      <c r="AX7159" s="224">
        <f t="shared" si="244"/>
        <v>0</v>
      </c>
      <c r="AY7159" s="224">
        <f t="shared" si="245"/>
        <v>0</v>
      </c>
      <c r="AZ7159" s="224">
        <f t="shared" si="246"/>
        <v>0</v>
      </c>
      <c r="BA7159" s="224">
        <f t="shared" si="247"/>
        <v>0</v>
      </c>
      <c r="BB7159" s="224" t="str">
        <f>_xlfn.XLOOKUP(U7159,'Lista Suspensa'!$AA$20:$AA$23,'Lista Suspensa'!$AB$20:$AB$23,"N/A")</f>
        <v>S</v>
      </c>
    </row>
    <row r="7160" spans="1:54" ht="12" customHeight="1">
      <c r="A7160" s="148"/>
      <c r="B7160" s="162"/>
      <c r="C7160" s="148"/>
      <c r="D7160" s="148"/>
      <c r="E7160" s="164"/>
      <c r="F7160" s="163"/>
      <c r="G7160" s="165"/>
      <c r="H7160" s="162"/>
      <c r="I7160" s="165"/>
      <c r="J7160" s="148"/>
      <c r="K7160" s="148"/>
      <c r="L7160" s="148"/>
      <c r="M7160" s="148"/>
      <c r="N7160" s="148"/>
      <c r="O7160" s="163"/>
      <c r="P7160" s="227"/>
      <c r="Q7160" s="228"/>
      <c r="R7160" s="229"/>
      <c r="S7160" s="229"/>
      <c r="T7160" s="229"/>
      <c r="U7160" s="229"/>
      <c r="V7160" s="162"/>
      <c r="W7160" s="162"/>
      <c r="X7160" s="162"/>
      <c r="Y7160" s="166"/>
      <c r="Z7160" s="166"/>
      <c r="AA7160" s="148"/>
      <c r="AB7160" s="148"/>
      <c r="AC7160" s="182"/>
      <c r="AD7160" s="153"/>
      <c r="AE7160" s="148"/>
      <c r="AF7160" s="148"/>
      <c r="AG7160" s="162"/>
      <c r="AH7160" s="163"/>
      <c r="AI7160" s="167"/>
      <c r="AJ7160" s="148"/>
      <c r="AK7160" s="148"/>
      <c r="AL7160" s="148"/>
      <c r="AM7160" s="148"/>
      <c r="AN7160" s="148"/>
      <c r="AO7160" s="148"/>
      <c r="AP7160" s="148"/>
      <c r="AQ7160" s="148"/>
      <c r="AR7160" s="148"/>
      <c r="AS7160" s="224" t="s">
        <v>68</v>
      </c>
      <c r="AT7160" s="225" t="str">
        <f t="shared" si="240"/>
        <v>1/1900</v>
      </c>
      <c r="AU7160" s="225" t="e">
        <f t="shared" si="241"/>
        <v>#NUM!</v>
      </c>
      <c r="AV7160" s="224" t="str">
        <f t="shared" si="242"/>
        <v>1/1900</v>
      </c>
      <c r="AW7160" s="224" t="e">
        <f t="shared" si="243"/>
        <v>#NUM!</v>
      </c>
      <c r="AX7160" s="224">
        <f t="shared" si="244"/>
        <v>0</v>
      </c>
      <c r="AY7160" s="224">
        <f t="shared" si="245"/>
        <v>0</v>
      </c>
      <c r="AZ7160" s="224">
        <f t="shared" si="246"/>
        <v>0</v>
      </c>
      <c r="BA7160" s="224">
        <f t="shared" si="247"/>
        <v>0</v>
      </c>
      <c r="BB7160" s="224" t="str">
        <f>_xlfn.XLOOKUP(U7160,'Lista Suspensa'!$AA$20:$AA$23,'Lista Suspensa'!$AB$20:$AB$23,"N/A")</f>
        <v>S</v>
      </c>
    </row>
    <row r="7161" spans="1:54" ht="12" customHeight="1">
      <c r="A7161" s="148"/>
      <c r="B7161" s="162"/>
      <c r="C7161" s="148"/>
      <c r="D7161" s="148"/>
      <c r="E7161" s="164"/>
      <c r="F7161" s="163"/>
      <c r="G7161" s="165"/>
      <c r="H7161" s="162"/>
      <c r="I7161" s="165"/>
      <c r="J7161" s="148"/>
      <c r="K7161" s="148"/>
      <c r="L7161" s="148"/>
      <c r="M7161" s="148"/>
      <c r="N7161" s="148"/>
      <c r="O7161" s="163"/>
      <c r="P7161" s="227"/>
      <c r="Q7161" s="228"/>
      <c r="R7161" s="229"/>
      <c r="S7161" s="229"/>
      <c r="T7161" s="229"/>
      <c r="U7161" s="229"/>
      <c r="V7161" s="162"/>
      <c r="W7161" s="162"/>
      <c r="X7161" s="162"/>
      <c r="Y7161" s="166"/>
      <c r="Z7161" s="166"/>
      <c r="AA7161" s="148"/>
      <c r="AB7161" s="148"/>
      <c r="AC7161" s="182"/>
      <c r="AD7161" s="153"/>
      <c r="AE7161" s="148"/>
      <c r="AF7161" s="148"/>
      <c r="AG7161" s="162"/>
      <c r="AH7161" s="163"/>
      <c r="AI7161" s="167"/>
      <c r="AJ7161" s="148"/>
      <c r="AK7161" s="148"/>
      <c r="AL7161" s="148"/>
      <c r="AM7161" s="148"/>
      <c r="AN7161" s="148"/>
      <c r="AO7161" s="148"/>
      <c r="AP7161" s="148"/>
      <c r="AQ7161" s="148"/>
      <c r="AR7161" s="148"/>
      <c r="AS7161" s="224" t="s">
        <v>68</v>
      </c>
      <c r="AT7161" s="225" t="str">
        <f t="shared" si="240"/>
        <v>1/1900</v>
      </c>
      <c r="AU7161" s="225" t="e">
        <f t="shared" si="241"/>
        <v>#NUM!</v>
      </c>
      <c r="AV7161" s="224" t="str">
        <f t="shared" si="242"/>
        <v>1/1900</v>
      </c>
      <c r="AW7161" s="224" t="e">
        <f t="shared" si="243"/>
        <v>#NUM!</v>
      </c>
      <c r="AX7161" s="224">
        <f t="shared" si="244"/>
        <v>0</v>
      </c>
      <c r="AY7161" s="224">
        <f t="shared" si="245"/>
        <v>0</v>
      </c>
      <c r="AZ7161" s="224">
        <f t="shared" si="246"/>
        <v>0</v>
      </c>
      <c r="BA7161" s="224">
        <f t="shared" si="247"/>
        <v>0</v>
      </c>
      <c r="BB7161" s="224" t="str">
        <f>_xlfn.XLOOKUP(U7161,'Lista Suspensa'!$AA$20:$AA$23,'Lista Suspensa'!$AB$20:$AB$23,"N/A")</f>
        <v>S</v>
      </c>
    </row>
    <row r="7162" spans="1:54" ht="12" customHeight="1">
      <c r="A7162" s="148"/>
      <c r="B7162" s="162"/>
      <c r="C7162" s="148"/>
      <c r="D7162" s="148"/>
      <c r="E7162" s="164"/>
      <c r="F7162" s="163"/>
      <c r="G7162" s="165"/>
      <c r="H7162" s="162"/>
      <c r="I7162" s="165"/>
      <c r="J7162" s="148"/>
      <c r="K7162" s="148"/>
      <c r="L7162" s="148"/>
      <c r="M7162" s="148"/>
      <c r="N7162" s="148"/>
      <c r="O7162" s="163"/>
      <c r="P7162" s="227"/>
      <c r="Q7162" s="228"/>
      <c r="R7162" s="229"/>
      <c r="S7162" s="229"/>
      <c r="T7162" s="229"/>
      <c r="U7162" s="229"/>
      <c r="V7162" s="162"/>
      <c r="W7162" s="162"/>
      <c r="X7162" s="162"/>
      <c r="Y7162" s="166"/>
      <c r="Z7162" s="166"/>
      <c r="AA7162" s="148"/>
      <c r="AB7162" s="148"/>
      <c r="AC7162" s="182"/>
      <c r="AD7162" s="153"/>
      <c r="AE7162" s="148"/>
      <c r="AF7162" s="148"/>
      <c r="AG7162" s="162"/>
      <c r="AH7162" s="163"/>
      <c r="AI7162" s="167"/>
      <c r="AJ7162" s="148"/>
      <c r="AK7162" s="148"/>
      <c r="AL7162" s="148"/>
      <c r="AM7162" s="148"/>
      <c r="AN7162" s="148"/>
      <c r="AO7162" s="148"/>
      <c r="AP7162" s="148"/>
      <c r="AQ7162" s="148"/>
      <c r="AR7162" s="148"/>
      <c r="AS7162" s="224" t="s">
        <v>68</v>
      </c>
      <c r="AT7162" s="225" t="str">
        <f t="shared" si="240"/>
        <v>1/1900</v>
      </c>
      <c r="AU7162" s="225" t="e">
        <f t="shared" si="241"/>
        <v>#NUM!</v>
      </c>
      <c r="AV7162" s="224" t="str">
        <f t="shared" si="242"/>
        <v>1/1900</v>
      </c>
      <c r="AW7162" s="224" t="e">
        <f t="shared" si="243"/>
        <v>#NUM!</v>
      </c>
      <c r="AX7162" s="224">
        <f t="shared" si="244"/>
        <v>0</v>
      </c>
      <c r="AY7162" s="224">
        <f t="shared" si="245"/>
        <v>0</v>
      </c>
      <c r="AZ7162" s="224">
        <f t="shared" si="246"/>
        <v>0</v>
      </c>
      <c r="BA7162" s="224">
        <f t="shared" si="247"/>
        <v>0</v>
      </c>
      <c r="BB7162" s="224" t="str">
        <f>_xlfn.XLOOKUP(U7162,'Lista Suspensa'!$AA$20:$AA$23,'Lista Suspensa'!$AB$20:$AB$23,"N/A")</f>
        <v>S</v>
      </c>
    </row>
    <row r="7163" spans="1:54" ht="12" customHeight="1">
      <c r="A7163" s="148"/>
      <c r="B7163" s="162"/>
      <c r="C7163" s="148"/>
      <c r="D7163" s="148"/>
      <c r="E7163" s="164"/>
      <c r="F7163" s="163"/>
      <c r="G7163" s="165"/>
      <c r="H7163" s="162"/>
      <c r="I7163" s="165"/>
      <c r="J7163" s="148"/>
      <c r="K7163" s="148"/>
      <c r="L7163" s="148"/>
      <c r="M7163" s="148"/>
      <c r="N7163" s="148"/>
      <c r="O7163" s="163"/>
      <c r="P7163" s="227"/>
      <c r="Q7163" s="228"/>
      <c r="R7163" s="229"/>
      <c r="S7163" s="229"/>
      <c r="T7163" s="229"/>
      <c r="U7163" s="229"/>
      <c r="V7163" s="162"/>
      <c r="W7163" s="162"/>
      <c r="X7163" s="162"/>
      <c r="Y7163" s="166"/>
      <c r="Z7163" s="166"/>
      <c r="AA7163" s="148"/>
      <c r="AB7163" s="148"/>
      <c r="AC7163" s="182"/>
      <c r="AD7163" s="153"/>
      <c r="AE7163" s="148"/>
      <c r="AF7163" s="148"/>
      <c r="AG7163" s="162"/>
      <c r="AH7163" s="163"/>
      <c r="AI7163" s="167"/>
      <c r="AJ7163" s="148"/>
      <c r="AK7163" s="148"/>
      <c r="AL7163" s="148"/>
      <c r="AM7163" s="148"/>
      <c r="AN7163" s="148"/>
      <c r="AO7163" s="148"/>
      <c r="AP7163" s="148"/>
      <c r="AQ7163" s="148"/>
      <c r="AR7163" s="148"/>
      <c r="AS7163" s="224" t="s">
        <v>68</v>
      </c>
      <c r="AT7163" s="225" t="str">
        <f t="shared" si="240"/>
        <v>1/1900</v>
      </c>
      <c r="AU7163" s="225" t="e">
        <f t="shared" si="241"/>
        <v>#NUM!</v>
      </c>
      <c r="AV7163" s="224" t="str">
        <f t="shared" si="242"/>
        <v>1/1900</v>
      </c>
      <c r="AW7163" s="224" t="e">
        <f t="shared" si="243"/>
        <v>#NUM!</v>
      </c>
      <c r="AX7163" s="224">
        <f t="shared" si="244"/>
        <v>0</v>
      </c>
      <c r="AY7163" s="224">
        <f t="shared" si="245"/>
        <v>0</v>
      </c>
      <c r="AZ7163" s="224">
        <f t="shared" si="246"/>
        <v>0</v>
      </c>
      <c r="BA7163" s="224">
        <f t="shared" si="247"/>
        <v>0</v>
      </c>
      <c r="BB7163" s="224" t="str">
        <f>_xlfn.XLOOKUP(U7163,'Lista Suspensa'!$AA$20:$AA$23,'Lista Suspensa'!$AB$20:$AB$23,"N/A")</f>
        <v>S</v>
      </c>
    </row>
    <row r="7164" spans="1:54" ht="12" customHeight="1">
      <c r="A7164" s="148"/>
      <c r="B7164" s="162"/>
      <c r="C7164" s="148"/>
      <c r="D7164" s="148"/>
      <c r="E7164" s="164"/>
      <c r="F7164" s="163"/>
      <c r="G7164" s="165"/>
      <c r="H7164" s="162"/>
      <c r="I7164" s="165"/>
      <c r="J7164" s="148"/>
      <c r="K7164" s="148"/>
      <c r="L7164" s="148"/>
      <c r="M7164" s="148"/>
      <c r="N7164" s="148"/>
      <c r="O7164" s="163"/>
      <c r="P7164" s="227"/>
      <c r="Q7164" s="228"/>
      <c r="R7164" s="229"/>
      <c r="S7164" s="229"/>
      <c r="T7164" s="229"/>
      <c r="U7164" s="229"/>
      <c r="V7164" s="162"/>
      <c r="W7164" s="162"/>
      <c r="X7164" s="162"/>
      <c r="Y7164" s="166"/>
      <c r="Z7164" s="166"/>
      <c r="AA7164" s="148"/>
      <c r="AB7164" s="148"/>
      <c r="AC7164" s="182"/>
      <c r="AD7164" s="153"/>
      <c r="AE7164" s="148"/>
      <c r="AF7164" s="148"/>
      <c r="AG7164" s="162"/>
      <c r="AH7164" s="163"/>
      <c r="AI7164" s="167"/>
      <c r="AJ7164" s="148"/>
      <c r="AK7164" s="148"/>
      <c r="AL7164" s="148"/>
      <c r="AM7164" s="148"/>
      <c r="AN7164" s="148"/>
      <c r="AO7164" s="148"/>
      <c r="AP7164" s="148"/>
      <c r="AQ7164" s="148"/>
      <c r="AR7164" s="148"/>
      <c r="AS7164" s="224" t="s">
        <v>68</v>
      </c>
      <c r="AT7164" s="225" t="str">
        <f t="shared" si="240"/>
        <v>1/1900</v>
      </c>
      <c r="AU7164" s="225" t="e">
        <f t="shared" si="241"/>
        <v>#NUM!</v>
      </c>
      <c r="AV7164" s="224" t="str">
        <f t="shared" si="242"/>
        <v>1/1900</v>
      </c>
      <c r="AW7164" s="224" t="e">
        <f t="shared" si="243"/>
        <v>#NUM!</v>
      </c>
      <c r="AX7164" s="224">
        <f t="shared" si="244"/>
        <v>0</v>
      </c>
      <c r="AY7164" s="224">
        <f t="shared" si="245"/>
        <v>0</v>
      </c>
      <c r="AZ7164" s="224">
        <f t="shared" si="246"/>
        <v>0</v>
      </c>
      <c r="BA7164" s="224">
        <f t="shared" si="247"/>
        <v>0</v>
      </c>
      <c r="BB7164" s="224" t="str">
        <f>_xlfn.XLOOKUP(U7164,'Lista Suspensa'!$AA$20:$AA$23,'Lista Suspensa'!$AB$20:$AB$23,"N/A")</f>
        <v>S</v>
      </c>
    </row>
    <row r="7165" spans="1:54" ht="12" customHeight="1">
      <c r="A7165" s="148"/>
      <c r="B7165" s="162"/>
      <c r="C7165" s="148"/>
      <c r="D7165" s="148"/>
      <c r="E7165" s="164"/>
      <c r="F7165" s="163"/>
      <c r="G7165" s="165"/>
      <c r="H7165" s="162"/>
      <c r="I7165" s="165"/>
      <c r="J7165" s="148"/>
      <c r="K7165" s="148"/>
      <c r="L7165" s="148"/>
      <c r="M7165" s="148"/>
      <c r="N7165" s="148"/>
      <c r="O7165" s="163"/>
      <c r="P7165" s="227"/>
      <c r="Q7165" s="228"/>
      <c r="R7165" s="229"/>
      <c r="S7165" s="229"/>
      <c r="T7165" s="229"/>
      <c r="U7165" s="229"/>
      <c r="V7165" s="162"/>
      <c r="W7165" s="162"/>
      <c r="X7165" s="162"/>
      <c r="Y7165" s="166"/>
      <c r="Z7165" s="166"/>
      <c r="AA7165" s="148"/>
      <c r="AB7165" s="148"/>
      <c r="AC7165" s="182"/>
      <c r="AD7165" s="153"/>
      <c r="AE7165" s="148"/>
      <c r="AF7165" s="148"/>
      <c r="AG7165" s="162"/>
      <c r="AH7165" s="163"/>
      <c r="AI7165" s="167"/>
      <c r="AJ7165" s="148"/>
      <c r="AK7165" s="148"/>
      <c r="AL7165" s="148"/>
      <c r="AM7165" s="148"/>
      <c r="AN7165" s="148"/>
      <c r="AO7165" s="148"/>
      <c r="AP7165" s="148"/>
      <c r="AQ7165" s="148"/>
      <c r="AR7165" s="148"/>
      <c r="AS7165" s="224" t="s">
        <v>68</v>
      </c>
      <c r="AT7165" s="225" t="str">
        <f t="shared" si="240"/>
        <v>1/1900</v>
      </c>
      <c r="AU7165" s="225" t="e">
        <f t="shared" si="241"/>
        <v>#NUM!</v>
      </c>
      <c r="AV7165" s="224" t="str">
        <f t="shared" si="242"/>
        <v>1/1900</v>
      </c>
      <c r="AW7165" s="224" t="e">
        <f t="shared" si="243"/>
        <v>#NUM!</v>
      </c>
      <c r="AX7165" s="224">
        <f t="shared" si="244"/>
        <v>0</v>
      </c>
      <c r="AY7165" s="224">
        <f t="shared" si="245"/>
        <v>0</v>
      </c>
      <c r="AZ7165" s="224">
        <f t="shared" si="246"/>
        <v>0</v>
      </c>
      <c r="BA7165" s="224">
        <f t="shared" si="247"/>
        <v>0</v>
      </c>
      <c r="BB7165" s="224" t="str">
        <f>_xlfn.XLOOKUP(U7165,'Lista Suspensa'!$AA$20:$AA$23,'Lista Suspensa'!$AB$20:$AB$23,"N/A")</f>
        <v>S</v>
      </c>
    </row>
    <row r="7166" spans="1:54" ht="12" customHeight="1">
      <c r="A7166" s="148"/>
      <c r="B7166" s="162"/>
      <c r="C7166" s="148"/>
      <c r="D7166" s="148"/>
      <c r="E7166" s="164"/>
      <c r="F7166" s="163"/>
      <c r="G7166" s="165"/>
      <c r="H7166" s="162"/>
      <c r="I7166" s="165"/>
      <c r="J7166" s="148"/>
      <c r="K7166" s="148"/>
      <c r="L7166" s="148"/>
      <c r="M7166" s="148"/>
      <c r="N7166" s="148"/>
      <c r="O7166" s="163"/>
      <c r="P7166" s="227"/>
      <c r="Q7166" s="228"/>
      <c r="R7166" s="229"/>
      <c r="S7166" s="229"/>
      <c r="T7166" s="229"/>
      <c r="U7166" s="229"/>
      <c r="V7166" s="162"/>
      <c r="W7166" s="162"/>
      <c r="X7166" s="162"/>
      <c r="Y7166" s="166"/>
      <c r="Z7166" s="166"/>
      <c r="AA7166" s="148"/>
      <c r="AB7166" s="148"/>
      <c r="AC7166" s="182"/>
      <c r="AD7166" s="153"/>
      <c r="AE7166" s="148"/>
      <c r="AF7166" s="148"/>
      <c r="AG7166" s="162"/>
      <c r="AH7166" s="163"/>
      <c r="AI7166" s="167"/>
      <c r="AJ7166" s="148"/>
      <c r="AK7166" s="148"/>
      <c r="AL7166" s="148"/>
      <c r="AM7166" s="148"/>
      <c r="AN7166" s="148"/>
      <c r="AO7166" s="148"/>
      <c r="AP7166" s="148"/>
      <c r="AQ7166" s="148"/>
      <c r="AR7166" s="148"/>
      <c r="AS7166" s="224" t="s">
        <v>68</v>
      </c>
      <c r="AT7166" s="225" t="str">
        <f t="shared" si="240"/>
        <v>1/1900</v>
      </c>
      <c r="AU7166" s="225" t="e">
        <f t="shared" si="241"/>
        <v>#NUM!</v>
      </c>
      <c r="AV7166" s="224" t="str">
        <f t="shared" si="242"/>
        <v>1/1900</v>
      </c>
      <c r="AW7166" s="224" t="e">
        <f t="shared" si="243"/>
        <v>#NUM!</v>
      </c>
      <c r="AX7166" s="224">
        <f t="shared" si="244"/>
        <v>0</v>
      </c>
      <c r="AY7166" s="224">
        <f t="shared" si="245"/>
        <v>0</v>
      </c>
      <c r="AZ7166" s="224">
        <f t="shared" si="246"/>
        <v>0</v>
      </c>
      <c r="BA7166" s="224">
        <f t="shared" si="247"/>
        <v>0</v>
      </c>
      <c r="BB7166" s="224" t="str">
        <f>_xlfn.XLOOKUP(U7166,'Lista Suspensa'!$AA$20:$AA$23,'Lista Suspensa'!$AB$20:$AB$23,"N/A")</f>
        <v>S</v>
      </c>
    </row>
    <row r="7167" spans="1:54" ht="12" customHeight="1">
      <c r="A7167" s="148"/>
      <c r="B7167" s="162"/>
      <c r="C7167" s="148"/>
      <c r="D7167" s="148"/>
      <c r="E7167" s="164"/>
      <c r="F7167" s="163"/>
      <c r="G7167" s="165"/>
      <c r="H7167" s="162"/>
      <c r="I7167" s="165"/>
      <c r="J7167" s="148"/>
      <c r="K7167" s="148"/>
      <c r="L7167" s="148"/>
      <c r="M7167" s="148"/>
      <c r="N7167" s="148"/>
      <c r="O7167" s="163"/>
      <c r="P7167" s="227"/>
      <c r="Q7167" s="228"/>
      <c r="R7167" s="229"/>
      <c r="S7167" s="229"/>
      <c r="T7167" s="229"/>
      <c r="U7167" s="229"/>
      <c r="V7167" s="162"/>
      <c r="W7167" s="162"/>
      <c r="X7167" s="162"/>
      <c r="Y7167" s="166"/>
      <c r="Z7167" s="166"/>
      <c r="AA7167" s="148"/>
      <c r="AB7167" s="148"/>
      <c r="AC7167" s="182"/>
      <c r="AD7167" s="153"/>
      <c r="AE7167" s="148"/>
      <c r="AF7167" s="148"/>
      <c r="AG7167" s="162"/>
      <c r="AH7167" s="163"/>
      <c r="AI7167" s="167"/>
      <c r="AJ7167" s="148"/>
      <c r="AK7167" s="148"/>
      <c r="AL7167" s="148"/>
      <c r="AM7167" s="148"/>
      <c r="AN7167" s="148"/>
      <c r="AO7167" s="148"/>
      <c r="AP7167" s="148"/>
      <c r="AQ7167" s="148"/>
      <c r="AR7167" s="148"/>
      <c r="AS7167" s="224" t="s">
        <v>68</v>
      </c>
      <c r="AT7167" s="225" t="str">
        <f t="shared" si="240"/>
        <v>1/1900</v>
      </c>
      <c r="AU7167" s="225" t="e">
        <f t="shared" si="241"/>
        <v>#NUM!</v>
      </c>
      <c r="AV7167" s="224" t="str">
        <f t="shared" si="242"/>
        <v>1/1900</v>
      </c>
      <c r="AW7167" s="224" t="e">
        <f t="shared" si="243"/>
        <v>#NUM!</v>
      </c>
      <c r="AX7167" s="224">
        <f t="shared" si="244"/>
        <v>0</v>
      </c>
      <c r="AY7167" s="224">
        <f t="shared" si="245"/>
        <v>0</v>
      </c>
      <c r="AZ7167" s="224">
        <f t="shared" si="246"/>
        <v>0</v>
      </c>
      <c r="BA7167" s="224">
        <f t="shared" si="247"/>
        <v>0</v>
      </c>
      <c r="BB7167" s="224" t="str">
        <f>_xlfn.XLOOKUP(U7167,'Lista Suspensa'!$AA$20:$AA$23,'Lista Suspensa'!$AB$20:$AB$23,"N/A")</f>
        <v>S</v>
      </c>
    </row>
    <row r="7168" spans="1:54" ht="12" customHeight="1">
      <c r="A7168" s="148"/>
      <c r="B7168" s="162"/>
      <c r="C7168" s="148"/>
      <c r="D7168" s="148"/>
      <c r="E7168" s="164"/>
      <c r="F7168" s="163"/>
      <c r="G7168" s="165"/>
      <c r="H7168" s="162"/>
      <c r="I7168" s="165"/>
      <c r="J7168" s="148"/>
      <c r="K7168" s="148"/>
      <c r="L7168" s="148"/>
      <c r="M7168" s="148"/>
      <c r="N7168" s="148"/>
      <c r="O7168" s="163"/>
      <c r="P7168" s="227"/>
      <c r="Q7168" s="228"/>
      <c r="R7168" s="229"/>
      <c r="S7168" s="229"/>
      <c r="T7168" s="229"/>
      <c r="U7168" s="229"/>
      <c r="V7168" s="162"/>
      <c r="W7168" s="162"/>
      <c r="X7168" s="162"/>
      <c r="Y7168" s="166"/>
      <c r="Z7168" s="166"/>
      <c r="AA7168" s="148"/>
      <c r="AB7168" s="148"/>
      <c r="AC7168" s="182"/>
      <c r="AD7168" s="153"/>
      <c r="AE7168" s="148"/>
      <c r="AF7168" s="148"/>
      <c r="AG7168" s="162"/>
      <c r="AH7168" s="163"/>
      <c r="AI7168" s="167"/>
      <c r="AJ7168" s="148"/>
      <c r="AK7168" s="148"/>
      <c r="AL7168" s="148"/>
      <c r="AM7168" s="148"/>
      <c r="AN7168" s="148"/>
      <c r="AO7168" s="148"/>
      <c r="AP7168" s="148"/>
      <c r="AQ7168" s="148"/>
      <c r="AR7168" s="148"/>
      <c r="AS7168" s="224" t="s">
        <v>68</v>
      </c>
      <c r="AT7168" s="225" t="str">
        <f t="shared" si="240"/>
        <v>1/1900</v>
      </c>
      <c r="AU7168" s="225" t="e">
        <f t="shared" si="241"/>
        <v>#NUM!</v>
      </c>
      <c r="AV7168" s="224" t="str">
        <f t="shared" si="242"/>
        <v>1/1900</v>
      </c>
      <c r="AW7168" s="224" t="e">
        <f t="shared" si="243"/>
        <v>#NUM!</v>
      </c>
      <c r="AX7168" s="224">
        <f t="shared" si="244"/>
        <v>0</v>
      </c>
      <c r="AY7168" s="224">
        <f t="shared" si="245"/>
        <v>0</v>
      </c>
      <c r="AZ7168" s="224">
        <f t="shared" si="246"/>
        <v>0</v>
      </c>
      <c r="BA7168" s="224">
        <f t="shared" si="247"/>
        <v>0</v>
      </c>
      <c r="BB7168" s="224" t="str">
        <f>_xlfn.XLOOKUP(U7168,'Lista Suspensa'!$AA$20:$AA$23,'Lista Suspensa'!$AB$20:$AB$23,"N/A")</f>
        <v>S</v>
      </c>
    </row>
    <row r="7169" spans="1:54" ht="12" customHeight="1">
      <c r="A7169" s="148"/>
      <c r="B7169" s="162"/>
      <c r="C7169" s="148"/>
      <c r="D7169" s="148"/>
      <c r="E7169" s="164"/>
      <c r="F7169" s="163"/>
      <c r="G7169" s="165"/>
      <c r="H7169" s="162"/>
      <c r="I7169" s="165"/>
      <c r="J7169" s="148"/>
      <c r="K7169" s="148"/>
      <c r="L7169" s="148"/>
      <c r="M7169" s="148"/>
      <c r="N7169" s="148"/>
      <c r="O7169" s="163"/>
      <c r="P7169" s="227"/>
      <c r="Q7169" s="228"/>
      <c r="R7169" s="229"/>
      <c r="S7169" s="229"/>
      <c r="T7169" s="229"/>
      <c r="U7169" s="229"/>
      <c r="V7169" s="162"/>
      <c r="W7169" s="162"/>
      <c r="X7169" s="162"/>
      <c r="Y7169" s="166"/>
      <c r="Z7169" s="166"/>
      <c r="AA7169" s="148"/>
      <c r="AB7169" s="148"/>
      <c r="AC7169" s="182"/>
      <c r="AD7169" s="153"/>
      <c r="AE7169" s="148"/>
      <c r="AF7169" s="148"/>
      <c r="AG7169" s="162"/>
      <c r="AH7169" s="163"/>
      <c r="AI7169" s="167"/>
      <c r="AJ7169" s="148"/>
      <c r="AK7169" s="148"/>
      <c r="AL7169" s="148"/>
      <c r="AM7169" s="148"/>
      <c r="AN7169" s="148"/>
      <c r="AO7169" s="148"/>
      <c r="AP7169" s="148"/>
      <c r="AQ7169" s="148"/>
      <c r="AR7169" s="148"/>
      <c r="AS7169" s="224" t="s">
        <v>68</v>
      </c>
      <c r="AT7169" s="225" t="str">
        <f t="shared" si="240"/>
        <v>1/1900</v>
      </c>
      <c r="AU7169" s="225" t="e">
        <f t="shared" si="241"/>
        <v>#NUM!</v>
      </c>
      <c r="AV7169" s="224" t="str">
        <f t="shared" si="242"/>
        <v>1/1900</v>
      </c>
      <c r="AW7169" s="224" t="e">
        <f t="shared" si="243"/>
        <v>#NUM!</v>
      </c>
      <c r="AX7169" s="224">
        <f t="shared" si="244"/>
        <v>0</v>
      </c>
      <c r="AY7169" s="224">
        <f t="shared" si="245"/>
        <v>0</v>
      </c>
      <c r="AZ7169" s="224">
        <f t="shared" si="246"/>
        <v>0</v>
      </c>
      <c r="BA7169" s="224">
        <f t="shared" si="247"/>
        <v>0</v>
      </c>
      <c r="BB7169" s="224" t="str">
        <f>_xlfn.XLOOKUP(U7169,'Lista Suspensa'!$AA$20:$AA$23,'Lista Suspensa'!$AB$20:$AB$23,"N/A")</f>
        <v>S</v>
      </c>
    </row>
    <row r="7170" spans="1:54" ht="12" customHeight="1">
      <c r="A7170" s="148"/>
      <c r="B7170" s="162"/>
      <c r="C7170" s="148"/>
      <c r="D7170" s="148"/>
      <c r="E7170" s="164"/>
      <c r="F7170" s="163"/>
      <c r="G7170" s="165"/>
      <c r="H7170" s="162"/>
      <c r="I7170" s="165"/>
      <c r="J7170" s="148"/>
      <c r="K7170" s="148"/>
      <c r="L7170" s="148"/>
      <c r="M7170" s="148"/>
      <c r="N7170" s="148"/>
      <c r="O7170" s="163"/>
      <c r="P7170" s="227"/>
      <c r="Q7170" s="228"/>
      <c r="R7170" s="229"/>
      <c r="S7170" s="229"/>
      <c r="T7170" s="229"/>
      <c r="U7170" s="229"/>
      <c r="V7170" s="162"/>
      <c r="W7170" s="162"/>
      <c r="X7170" s="162"/>
      <c r="Y7170" s="166"/>
      <c r="Z7170" s="166"/>
      <c r="AA7170" s="148"/>
      <c r="AB7170" s="148"/>
      <c r="AC7170" s="182"/>
      <c r="AD7170" s="153"/>
      <c r="AE7170" s="148"/>
      <c r="AF7170" s="148"/>
      <c r="AG7170" s="162"/>
      <c r="AH7170" s="163"/>
      <c r="AI7170" s="167"/>
      <c r="AJ7170" s="148"/>
      <c r="AK7170" s="148"/>
      <c r="AL7170" s="148"/>
      <c r="AM7170" s="148"/>
      <c r="AN7170" s="148"/>
      <c r="AO7170" s="148"/>
      <c r="AP7170" s="148"/>
      <c r="AQ7170" s="148"/>
      <c r="AR7170" s="148"/>
      <c r="AS7170" s="224" t="s">
        <v>68</v>
      </c>
      <c r="AT7170" s="225" t="str">
        <f t="shared" si="240"/>
        <v>1/1900</v>
      </c>
      <c r="AU7170" s="225" t="e">
        <f t="shared" si="241"/>
        <v>#NUM!</v>
      </c>
      <c r="AV7170" s="224" t="str">
        <f t="shared" si="242"/>
        <v>1/1900</v>
      </c>
      <c r="AW7170" s="224" t="e">
        <f t="shared" si="243"/>
        <v>#NUM!</v>
      </c>
      <c r="AX7170" s="224">
        <f t="shared" si="244"/>
        <v>0</v>
      </c>
      <c r="AY7170" s="224">
        <f t="shared" si="245"/>
        <v>0</v>
      </c>
      <c r="AZ7170" s="224">
        <f t="shared" si="246"/>
        <v>0</v>
      </c>
      <c r="BA7170" s="224">
        <f t="shared" si="247"/>
        <v>0</v>
      </c>
      <c r="BB7170" s="224" t="str">
        <f>_xlfn.XLOOKUP(U7170,'Lista Suspensa'!$AA$20:$AA$23,'Lista Suspensa'!$AB$20:$AB$23,"N/A")</f>
        <v>S</v>
      </c>
    </row>
    <row r="7171" spans="1:54" ht="12" customHeight="1">
      <c r="A7171" s="148"/>
      <c r="B7171" s="162"/>
      <c r="C7171" s="148"/>
      <c r="D7171" s="148"/>
      <c r="E7171" s="164"/>
      <c r="F7171" s="163"/>
      <c r="G7171" s="165"/>
      <c r="H7171" s="162"/>
      <c r="I7171" s="165"/>
      <c r="J7171" s="148"/>
      <c r="K7171" s="148"/>
      <c r="L7171" s="148"/>
      <c r="M7171" s="148"/>
      <c r="N7171" s="148"/>
      <c r="O7171" s="163"/>
      <c r="P7171" s="227"/>
      <c r="Q7171" s="228"/>
      <c r="R7171" s="229"/>
      <c r="S7171" s="229"/>
      <c r="T7171" s="229"/>
      <c r="U7171" s="229"/>
      <c r="V7171" s="162"/>
      <c r="W7171" s="162"/>
      <c r="X7171" s="162"/>
      <c r="Y7171" s="166"/>
      <c r="Z7171" s="166"/>
      <c r="AA7171" s="148"/>
      <c r="AB7171" s="148"/>
      <c r="AC7171" s="182"/>
      <c r="AD7171" s="153"/>
      <c r="AE7171" s="148"/>
      <c r="AF7171" s="148"/>
      <c r="AG7171" s="162"/>
      <c r="AH7171" s="163"/>
      <c r="AI7171" s="167"/>
      <c r="AJ7171" s="148"/>
      <c r="AK7171" s="148"/>
      <c r="AL7171" s="148"/>
      <c r="AM7171" s="148"/>
      <c r="AN7171" s="148"/>
      <c r="AO7171" s="148"/>
      <c r="AP7171" s="148"/>
      <c r="AQ7171" s="148"/>
      <c r="AR7171" s="148"/>
      <c r="AS7171" s="224" t="s">
        <v>68</v>
      </c>
      <c r="AT7171" s="225" t="str">
        <f t="shared" si="240"/>
        <v>1/1900</v>
      </c>
      <c r="AU7171" s="225" t="e">
        <f t="shared" si="241"/>
        <v>#NUM!</v>
      </c>
      <c r="AV7171" s="224" t="str">
        <f t="shared" si="242"/>
        <v>1/1900</v>
      </c>
      <c r="AW7171" s="224" t="e">
        <f t="shared" si="243"/>
        <v>#NUM!</v>
      </c>
      <c r="AX7171" s="224">
        <f t="shared" si="244"/>
        <v>0</v>
      </c>
      <c r="AY7171" s="224">
        <f t="shared" si="245"/>
        <v>0</v>
      </c>
      <c r="AZ7171" s="224">
        <f t="shared" si="246"/>
        <v>0</v>
      </c>
      <c r="BA7171" s="224">
        <f t="shared" si="247"/>
        <v>0</v>
      </c>
      <c r="BB7171" s="224" t="str">
        <f>_xlfn.XLOOKUP(U7171,'Lista Suspensa'!$AA$20:$AA$23,'Lista Suspensa'!$AB$20:$AB$23,"N/A")</f>
        <v>S</v>
      </c>
    </row>
    <row r="7172" spans="1:54" ht="12" customHeight="1">
      <c r="A7172" s="148"/>
      <c r="B7172" s="162"/>
      <c r="C7172" s="148"/>
      <c r="D7172" s="148"/>
      <c r="E7172" s="164"/>
      <c r="F7172" s="163"/>
      <c r="G7172" s="165"/>
      <c r="H7172" s="162"/>
      <c r="I7172" s="165"/>
      <c r="J7172" s="148"/>
      <c r="K7172" s="148"/>
      <c r="L7172" s="148"/>
      <c r="M7172" s="148"/>
      <c r="N7172" s="148"/>
      <c r="O7172" s="163"/>
      <c r="P7172" s="227"/>
      <c r="Q7172" s="228"/>
      <c r="R7172" s="229"/>
      <c r="S7172" s="229"/>
      <c r="T7172" s="229"/>
      <c r="U7172" s="229"/>
      <c r="V7172" s="162"/>
      <c r="W7172" s="162"/>
      <c r="X7172" s="162"/>
      <c r="Y7172" s="166"/>
      <c r="Z7172" s="166"/>
      <c r="AA7172" s="148"/>
      <c r="AB7172" s="148"/>
      <c r="AC7172" s="182"/>
      <c r="AD7172" s="153"/>
      <c r="AE7172" s="148"/>
      <c r="AF7172" s="148"/>
      <c r="AG7172" s="162"/>
      <c r="AH7172" s="163"/>
      <c r="AI7172" s="167"/>
      <c r="AJ7172" s="148"/>
      <c r="AK7172" s="148"/>
      <c r="AL7172" s="148"/>
      <c r="AM7172" s="148"/>
      <c r="AN7172" s="148"/>
      <c r="AO7172" s="148"/>
      <c r="AP7172" s="148"/>
      <c r="AQ7172" s="148"/>
      <c r="AR7172" s="148"/>
      <c r="AS7172" s="224" t="s">
        <v>68</v>
      </c>
      <c r="AT7172" s="225" t="str">
        <f t="shared" si="240"/>
        <v>1/1900</v>
      </c>
      <c r="AU7172" s="225" t="e">
        <f t="shared" si="241"/>
        <v>#NUM!</v>
      </c>
      <c r="AV7172" s="224" t="str">
        <f t="shared" si="242"/>
        <v>1/1900</v>
      </c>
      <c r="AW7172" s="224" t="e">
        <f t="shared" si="243"/>
        <v>#NUM!</v>
      </c>
      <c r="AX7172" s="224">
        <f t="shared" si="244"/>
        <v>0</v>
      </c>
      <c r="AY7172" s="224">
        <f t="shared" si="245"/>
        <v>0</v>
      </c>
      <c r="AZ7172" s="224">
        <f t="shared" si="246"/>
        <v>0</v>
      </c>
      <c r="BA7172" s="224">
        <f t="shared" si="247"/>
        <v>0</v>
      </c>
      <c r="BB7172" s="224" t="str">
        <f>_xlfn.XLOOKUP(U7172,'Lista Suspensa'!$AA$20:$AA$23,'Lista Suspensa'!$AB$20:$AB$23,"N/A")</f>
        <v>S</v>
      </c>
    </row>
    <row r="7173" spans="1:54" ht="12" customHeight="1">
      <c r="A7173" s="148"/>
      <c r="B7173" s="162"/>
      <c r="C7173" s="148"/>
      <c r="D7173" s="148"/>
      <c r="E7173" s="164"/>
      <c r="F7173" s="163"/>
      <c r="G7173" s="165"/>
      <c r="H7173" s="162"/>
      <c r="I7173" s="165"/>
      <c r="J7173" s="148"/>
      <c r="K7173" s="148"/>
      <c r="L7173" s="148"/>
      <c r="M7173" s="148"/>
      <c r="N7173" s="148"/>
      <c r="O7173" s="163"/>
      <c r="P7173" s="227"/>
      <c r="Q7173" s="228"/>
      <c r="R7173" s="229"/>
      <c r="S7173" s="229"/>
      <c r="T7173" s="229"/>
      <c r="U7173" s="229"/>
      <c r="V7173" s="162"/>
      <c r="W7173" s="162"/>
      <c r="X7173" s="162"/>
      <c r="Y7173" s="166"/>
      <c r="Z7173" s="166"/>
      <c r="AA7173" s="148"/>
      <c r="AB7173" s="148"/>
      <c r="AC7173" s="182"/>
      <c r="AD7173" s="153"/>
      <c r="AE7173" s="148"/>
      <c r="AF7173" s="148"/>
      <c r="AG7173" s="162"/>
      <c r="AH7173" s="163"/>
      <c r="AI7173" s="167"/>
      <c r="AJ7173" s="148"/>
      <c r="AK7173" s="148"/>
      <c r="AL7173" s="148"/>
      <c r="AM7173" s="148"/>
      <c r="AN7173" s="148"/>
      <c r="AO7173" s="148"/>
      <c r="AP7173" s="148"/>
      <c r="AQ7173" s="148"/>
      <c r="AR7173" s="148"/>
      <c r="AS7173" s="224" t="s">
        <v>68</v>
      </c>
      <c r="AT7173" s="225" t="str">
        <f t="shared" si="240"/>
        <v>1/1900</v>
      </c>
      <c r="AU7173" s="225" t="e">
        <f t="shared" si="241"/>
        <v>#NUM!</v>
      </c>
      <c r="AV7173" s="224" t="str">
        <f t="shared" si="242"/>
        <v>1/1900</v>
      </c>
      <c r="AW7173" s="224" t="e">
        <f t="shared" si="243"/>
        <v>#NUM!</v>
      </c>
      <c r="AX7173" s="224">
        <f t="shared" si="244"/>
        <v>0</v>
      </c>
      <c r="AY7173" s="224">
        <f t="shared" si="245"/>
        <v>0</v>
      </c>
      <c r="AZ7173" s="224">
        <f t="shared" si="246"/>
        <v>0</v>
      </c>
      <c r="BA7173" s="224">
        <f t="shared" si="247"/>
        <v>0</v>
      </c>
      <c r="BB7173" s="224" t="str">
        <f>_xlfn.XLOOKUP(U7173,'Lista Suspensa'!$AA$20:$AA$23,'Lista Suspensa'!$AB$20:$AB$23,"N/A")</f>
        <v>S</v>
      </c>
    </row>
    <row r="7174" spans="1:54" ht="12" customHeight="1">
      <c r="A7174" s="148"/>
      <c r="B7174" s="162"/>
      <c r="C7174" s="148"/>
      <c r="D7174" s="148"/>
      <c r="E7174" s="164"/>
      <c r="F7174" s="163"/>
      <c r="G7174" s="165"/>
      <c r="H7174" s="162"/>
      <c r="I7174" s="165"/>
      <c r="J7174" s="148"/>
      <c r="K7174" s="148"/>
      <c r="L7174" s="148"/>
      <c r="M7174" s="148"/>
      <c r="N7174" s="148"/>
      <c r="O7174" s="163"/>
      <c r="P7174" s="227"/>
      <c r="Q7174" s="228"/>
      <c r="R7174" s="229"/>
      <c r="S7174" s="229"/>
      <c r="T7174" s="229"/>
      <c r="U7174" s="229"/>
      <c r="V7174" s="162"/>
      <c r="W7174" s="162"/>
      <c r="X7174" s="162"/>
      <c r="Y7174" s="166"/>
      <c r="Z7174" s="166"/>
      <c r="AA7174" s="148"/>
      <c r="AB7174" s="148"/>
      <c r="AC7174" s="182"/>
      <c r="AD7174" s="153"/>
      <c r="AE7174" s="148"/>
      <c r="AF7174" s="148"/>
      <c r="AG7174" s="162"/>
      <c r="AH7174" s="163"/>
      <c r="AI7174" s="167"/>
      <c r="AJ7174" s="148"/>
      <c r="AK7174" s="148"/>
      <c r="AL7174" s="148"/>
      <c r="AM7174" s="148"/>
      <c r="AN7174" s="148"/>
      <c r="AO7174" s="148"/>
      <c r="AP7174" s="148"/>
      <c r="AQ7174" s="148"/>
      <c r="AR7174" s="148"/>
      <c r="AS7174" s="224" t="s">
        <v>68</v>
      </c>
      <c r="AT7174" s="225" t="str">
        <f t="shared" si="240"/>
        <v>1/1900</v>
      </c>
      <c r="AU7174" s="225" t="e">
        <f t="shared" si="241"/>
        <v>#NUM!</v>
      </c>
      <c r="AV7174" s="224" t="str">
        <f t="shared" si="242"/>
        <v>1/1900</v>
      </c>
      <c r="AW7174" s="224" t="e">
        <f t="shared" si="243"/>
        <v>#NUM!</v>
      </c>
      <c r="AX7174" s="224">
        <f t="shared" si="244"/>
        <v>0</v>
      </c>
      <c r="AY7174" s="224">
        <f t="shared" si="245"/>
        <v>0</v>
      </c>
      <c r="AZ7174" s="224">
        <f t="shared" si="246"/>
        <v>0</v>
      </c>
      <c r="BA7174" s="224">
        <f t="shared" si="247"/>
        <v>0</v>
      </c>
      <c r="BB7174" s="224" t="str">
        <f>_xlfn.XLOOKUP(U7174,'Lista Suspensa'!$AA$20:$AA$23,'Lista Suspensa'!$AB$20:$AB$23,"N/A")</f>
        <v>S</v>
      </c>
    </row>
    <row r="7175" spans="1:54" ht="12" customHeight="1">
      <c r="A7175" s="148"/>
      <c r="B7175" s="162"/>
      <c r="C7175" s="148"/>
      <c r="D7175" s="148"/>
      <c r="E7175" s="164"/>
      <c r="F7175" s="163"/>
      <c r="G7175" s="165"/>
      <c r="H7175" s="162"/>
      <c r="I7175" s="165"/>
      <c r="J7175" s="148"/>
      <c r="K7175" s="148"/>
      <c r="L7175" s="148"/>
      <c r="M7175" s="148"/>
      <c r="N7175" s="148"/>
      <c r="O7175" s="163"/>
      <c r="P7175" s="227"/>
      <c r="Q7175" s="228"/>
      <c r="R7175" s="229"/>
      <c r="S7175" s="229"/>
      <c r="T7175" s="229"/>
      <c r="U7175" s="229"/>
      <c r="V7175" s="162"/>
      <c r="W7175" s="162"/>
      <c r="X7175" s="162"/>
      <c r="Y7175" s="166"/>
      <c r="Z7175" s="166"/>
      <c r="AA7175" s="148"/>
      <c r="AB7175" s="148"/>
      <c r="AC7175" s="182"/>
      <c r="AD7175" s="153"/>
      <c r="AE7175" s="148"/>
      <c r="AF7175" s="148"/>
      <c r="AG7175" s="162"/>
      <c r="AH7175" s="163"/>
      <c r="AI7175" s="167"/>
      <c r="AJ7175" s="148"/>
      <c r="AK7175" s="148"/>
      <c r="AL7175" s="148"/>
      <c r="AM7175" s="148"/>
      <c r="AN7175" s="148"/>
      <c r="AO7175" s="148"/>
      <c r="AP7175" s="148"/>
      <c r="AQ7175" s="148"/>
      <c r="AR7175" s="148"/>
      <c r="AS7175" s="224" t="s">
        <v>68</v>
      </c>
      <c r="AT7175" s="225" t="str">
        <f t="shared" si="240"/>
        <v>1/1900</v>
      </c>
      <c r="AU7175" s="225" t="e">
        <f t="shared" si="241"/>
        <v>#NUM!</v>
      </c>
      <c r="AV7175" s="224" t="str">
        <f t="shared" si="242"/>
        <v>1/1900</v>
      </c>
      <c r="AW7175" s="224" t="e">
        <f t="shared" si="243"/>
        <v>#NUM!</v>
      </c>
      <c r="AX7175" s="224">
        <f t="shared" si="244"/>
        <v>0</v>
      </c>
      <c r="AY7175" s="224">
        <f t="shared" si="245"/>
        <v>0</v>
      </c>
      <c r="AZ7175" s="224">
        <f t="shared" si="246"/>
        <v>0</v>
      </c>
      <c r="BA7175" s="224">
        <f t="shared" si="247"/>
        <v>0</v>
      </c>
      <c r="BB7175" s="224" t="str">
        <f>_xlfn.XLOOKUP(U7175,'Lista Suspensa'!$AA$20:$AA$23,'Lista Suspensa'!$AB$20:$AB$23,"N/A")</f>
        <v>S</v>
      </c>
    </row>
    <row r="7176" spans="1:54" ht="12" customHeight="1">
      <c r="A7176" s="148"/>
      <c r="B7176" s="162"/>
      <c r="C7176" s="148"/>
      <c r="D7176" s="148"/>
      <c r="E7176" s="164"/>
      <c r="F7176" s="163"/>
      <c r="G7176" s="165"/>
      <c r="H7176" s="162"/>
      <c r="I7176" s="165"/>
      <c r="J7176" s="148"/>
      <c r="K7176" s="148"/>
      <c r="L7176" s="148"/>
      <c r="M7176" s="148"/>
      <c r="N7176" s="148"/>
      <c r="O7176" s="163"/>
      <c r="P7176" s="227"/>
      <c r="Q7176" s="228"/>
      <c r="R7176" s="229"/>
      <c r="S7176" s="229"/>
      <c r="T7176" s="229"/>
      <c r="U7176" s="229"/>
      <c r="V7176" s="162"/>
      <c r="W7176" s="162"/>
      <c r="X7176" s="162"/>
      <c r="Y7176" s="166"/>
      <c r="Z7176" s="166"/>
      <c r="AA7176" s="148"/>
      <c r="AB7176" s="148"/>
      <c r="AC7176" s="182"/>
      <c r="AD7176" s="153"/>
      <c r="AE7176" s="148"/>
      <c r="AF7176" s="148"/>
      <c r="AG7176" s="162"/>
      <c r="AH7176" s="163"/>
      <c r="AI7176" s="167"/>
      <c r="AJ7176" s="148"/>
      <c r="AK7176" s="148"/>
      <c r="AL7176" s="148"/>
      <c r="AM7176" s="148"/>
      <c r="AN7176" s="148"/>
      <c r="AO7176" s="148"/>
      <c r="AP7176" s="148"/>
      <c r="AQ7176" s="148"/>
      <c r="AR7176" s="148"/>
      <c r="AS7176" s="224" t="s">
        <v>68</v>
      </c>
      <c r="AT7176" s="225" t="str">
        <f t="shared" si="240"/>
        <v>1/1900</v>
      </c>
      <c r="AU7176" s="225" t="e">
        <f t="shared" si="241"/>
        <v>#NUM!</v>
      </c>
      <c r="AV7176" s="224" t="str">
        <f t="shared" si="242"/>
        <v>1/1900</v>
      </c>
      <c r="AW7176" s="224" t="e">
        <f t="shared" si="243"/>
        <v>#NUM!</v>
      </c>
      <c r="AX7176" s="224">
        <f t="shared" si="244"/>
        <v>0</v>
      </c>
      <c r="AY7176" s="224">
        <f t="shared" si="245"/>
        <v>0</v>
      </c>
      <c r="AZ7176" s="224">
        <f t="shared" si="246"/>
        <v>0</v>
      </c>
      <c r="BA7176" s="224">
        <f t="shared" si="247"/>
        <v>0</v>
      </c>
      <c r="BB7176" s="224" t="str">
        <f>_xlfn.XLOOKUP(U7176,'Lista Suspensa'!$AA$20:$AA$23,'Lista Suspensa'!$AB$20:$AB$23,"N/A")</f>
        <v>S</v>
      </c>
    </row>
    <row r="7177" spans="1:54" ht="12" customHeight="1">
      <c r="A7177" s="148"/>
      <c r="B7177" s="162"/>
      <c r="C7177" s="148"/>
      <c r="D7177" s="148"/>
      <c r="E7177" s="164"/>
      <c r="F7177" s="163"/>
      <c r="G7177" s="165"/>
      <c r="H7177" s="162"/>
      <c r="I7177" s="165"/>
      <c r="J7177" s="148"/>
      <c r="K7177" s="148"/>
      <c r="L7177" s="148"/>
      <c r="M7177" s="148"/>
      <c r="N7177" s="148"/>
      <c r="O7177" s="163"/>
      <c r="P7177" s="227"/>
      <c r="Q7177" s="228"/>
      <c r="R7177" s="229"/>
      <c r="S7177" s="229"/>
      <c r="T7177" s="229"/>
      <c r="U7177" s="229"/>
      <c r="V7177" s="162"/>
      <c r="W7177" s="162"/>
      <c r="X7177" s="162"/>
      <c r="Y7177" s="166"/>
      <c r="Z7177" s="166"/>
      <c r="AA7177" s="148"/>
      <c r="AB7177" s="148"/>
      <c r="AC7177" s="182"/>
      <c r="AD7177" s="153"/>
      <c r="AE7177" s="148"/>
      <c r="AF7177" s="148"/>
      <c r="AG7177" s="162"/>
      <c r="AH7177" s="163"/>
      <c r="AI7177" s="167"/>
      <c r="AJ7177" s="148"/>
      <c r="AK7177" s="148"/>
      <c r="AL7177" s="148"/>
      <c r="AM7177" s="148"/>
      <c r="AN7177" s="148"/>
      <c r="AO7177" s="148"/>
      <c r="AP7177" s="148"/>
      <c r="AQ7177" s="148"/>
      <c r="AR7177" s="148"/>
      <c r="AS7177" s="224" t="s">
        <v>68</v>
      </c>
      <c r="AT7177" s="225" t="str">
        <f t="shared" si="240"/>
        <v>1/1900</v>
      </c>
      <c r="AU7177" s="225" t="e">
        <f t="shared" si="241"/>
        <v>#NUM!</v>
      </c>
      <c r="AV7177" s="224" t="str">
        <f t="shared" si="242"/>
        <v>1/1900</v>
      </c>
      <c r="AW7177" s="224" t="e">
        <f t="shared" si="243"/>
        <v>#NUM!</v>
      </c>
      <c r="AX7177" s="224">
        <f t="shared" si="244"/>
        <v>0</v>
      </c>
      <c r="AY7177" s="224">
        <f t="shared" si="245"/>
        <v>0</v>
      </c>
      <c r="AZ7177" s="224">
        <f t="shared" si="246"/>
        <v>0</v>
      </c>
      <c r="BA7177" s="224">
        <f t="shared" si="247"/>
        <v>0</v>
      </c>
      <c r="BB7177" s="224" t="str">
        <f>_xlfn.XLOOKUP(U7177,'Lista Suspensa'!$AA$20:$AA$23,'Lista Suspensa'!$AB$20:$AB$23,"N/A")</f>
        <v>S</v>
      </c>
    </row>
    <row r="7178" spans="1:54" ht="12" customHeight="1">
      <c r="A7178" s="148"/>
      <c r="B7178" s="162"/>
      <c r="C7178" s="148"/>
      <c r="D7178" s="148"/>
      <c r="E7178" s="164"/>
      <c r="F7178" s="163"/>
      <c r="G7178" s="165"/>
      <c r="H7178" s="162"/>
      <c r="I7178" s="165"/>
      <c r="J7178" s="148"/>
      <c r="K7178" s="148"/>
      <c r="L7178" s="148"/>
      <c r="M7178" s="148"/>
      <c r="N7178" s="148"/>
      <c r="O7178" s="163"/>
      <c r="P7178" s="227"/>
      <c r="Q7178" s="228"/>
      <c r="R7178" s="229"/>
      <c r="S7178" s="229"/>
      <c r="T7178" s="229"/>
      <c r="U7178" s="229"/>
      <c r="V7178" s="162"/>
      <c r="W7178" s="162"/>
      <c r="X7178" s="162"/>
      <c r="Y7178" s="166"/>
      <c r="Z7178" s="166"/>
      <c r="AA7178" s="148"/>
      <c r="AB7178" s="148"/>
      <c r="AC7178" s="182"/>
      <c r="AD7178" s="153"/>
      <c r="AE7178" s="148"/>
      <c r="AF7178" s="148"/>
      <c r="AG7178" s="162"/>
      <c r="AH7178" s="163"/>
      <c r="AI7178" s="167"/>
      <c r="AJ7178" s="148"/>
      <c r="AK7178" s="148"/>
      <c r="AL7178" s="148"/>
      <c r="AM7178" s="148"/>
      <c r="AN7178" s="148"/>
      <c r="AO7178" s="148"/>
      <c r="AP7178" s="148"/>
      <c r="AQ7178" s="148"/>
      <c r="AR7178" s="148"/>
      <c r="AS7178" s="224" t="s">
        <v>68</v>
      </c>
      <c r="AT7178" s="225" t="str">
        <f t="shared" si="240"/>
        <v>1/1900</v>
      </c>
      <c r="AU7178" s="225" t="e">
        <f t="shared" si="241"/>
        <v>#NUM!</v>
      </c>
      <c r="AV7178" s="224" t="str">
        <f t="shared" si="242"/>
        <v>1/1900</v>
      </c>
      <c r="AW7178" s="224" t="e">
        <f t="shared" si="243"/>
        <v>#NUM!</v>
      </c>
      <c r="AX7178" s="224">
        <f t="shared" si="244"/>
        <v>0</v>
      </c>
      <c r="AY7178" s="224">
        <f t="shared" si="245"/>
        <v>0</v>
      </c>
      <c r="AZ7178" s="224">
        <f t="shared" si="246"/>
        <v>0</v>
      </c>
      <c r="BA7178" s="224">
        <f t="shared" si="247"/>
        <v>0</v>
      </c>
      <c r="BB7178" s="224" t="str">
        <f>_xlfn.XLOOKUP(U7178,'Lista Suspensa'!$AA$20:$AA$23,'Lista Suspensa'!$AB$20:$AB$23,"N/A")</f>
        <v>S</v>
      </c>
    </row>
    <row r="7179" spans="1:54" ht="12" customHeight="1">
      <c r="A7179" s="148"/>
      <c r="B7179" s="162"/>
      <c r="C7179" s="148"/>
      <c r="D7179" s="148"/>
      <c r="E7179" s="164"/>
      <c r="F7179" s="163"/>
      <c r="G7179" s="165"/>
      <c r="H7179" s="162"/>
      <c r="I7179" s="165"/>
      <c r="J7179" s="148"/>
      <c r="K7179" s="148"/>
      <c r="L7179" s="148"/>
      <c r="M7179" s="148"/>
      <c r="N7179" s="148"/>
      <c r="O7179" s="163"/>
      <c r="P7179" s="227"/>
      <c r="Q7179" s="228"/>
      <c r="R7179" s="229"/>
      <c r="S7179" s="229"/>
      <c r="T7179" s="229"/>
      <c r="U7179" s="229"/>
      <c r="V7179" s="162"/>
      <c r="W7179" s="162"/>
      <c r="X7179" s="162"/>
      <c r="Y7179" s="166"/>
      <c r="Z7179" s="166"/>
      <c r="AA7179" s="148"/>
      <c r="AB7179" s="148"/>
      <c r="AC7179" s="182"/>
      <c r="AD7179" s="153"/>
      <c r="AE7179" s="148"/>
      <c r="AF7179" s="148"/>
      <c r="AG7179" s="162"/>
      <c r="AH7179" s="163"/>
      <c r="AI7179" s="167"/>
      <c r="AJ7179" s="148"/>
      <c r="AK7179" s="148"/>
      <c r="AL7179" s="148"/>
      <c r="AM7179" s="148"/>
      <c r="AN7179" s="148"/>
      <c r="AO7179" s="148"/>
      <c r="AP7179" s="148"/>
      <c r="AQ7179" s="148"/>
      <c r="AR7179" s="148"/>
      <c r="AS7179" s="224" t="s">
        <v>68</v>
      </c>
      <c r="AT7179" s="225" t="str">
        <f t="shared" si="240"/>
        <v>1/1900</v>
      </c>
      <c r="AU7179" s="225" t="e">
        <f t="shared" si="241"/>
        <v>#NUM!</v>
      </c>
      <c r="AV7179" s="224" t="str">
        <f t="shared" si="242"/>
        <v>1/1900</v>
      </c>
      <c r="AW7179" s="224" t="e">
        <f t="shared" si="243"/>
        <v>#NUM!</v>
      </c>
      <c r="AX7179" s="224">
        <f t="shared" si="244"/>
        <v>0</v>
      </c>
      <c r="AY7179" s="224">
        <f t="shared" si="245"/>
        <v>0</v>
      </c>
      <c r="AZ7179" s="224">
        <f t="shared" si="246"/>
        <v>0</v>
      </c>
      <c r="BA7179" s="224">
        <f t="shared" si="247"/>
        <v>0</v>
      </c>
      <c r="BB7179" s="224" t="str">
        <f>_xlfn.XLOOKUP(U7179,'Lista Suspensa'!$AA$20:$AA$23,'Lista Suspensa'!$AB$20:$AB$23,"N/A")</f>
        <v>S</v>
      </c>
    </row>
    <row r="7180" spans="1:54" ht="12" customHeight="1">
      <c r="A7180" s="148"/>
      <c r="B7180" s="162"/>
      <c r="C7180" s="148"/>
      <c r="D7180" s="148"/>
      <c r="E7180" s="164"/>
      <c r="F7180" s="163"/>
      <c r="G7180" s="165"/>
      <c r="H7180" s="162"/>
      <c r="I7180" s="165"/>
      <c r="J7180" s="148"/>
      <c r="K7180" s="148"/>
      <c r="L7180" s="148"/>
      <c r="M7180" s="148"/>
      <c r="N7180" s="148"/>
      <c r="O7180" s="163"/>
      <c r="P7180" s="227"/>
      <c r="Q7180" s="228"/>
      <c r="R7180" s="229"/>
      <c r="S7180" s="229"/>
      <c r="T7180" s="229"/>
      <c r="U7180" s="229"/>
      <c r="V7180" s="162"/>
      <c r="W7180" s="162"/>
      <c r="X7180" s="162"/>
      <c r="Y7180" s="166"/>
      <c r="Z7180" s="166"/>
      <c r="AA7180" s="148"/>
      <c r="AB7180" s="148"/>
      <c r="AC7180" s="182"/>
      <c r="AD7180" s="153"/>
      <c r="AE7180" s="148"/>
      <c r="AF7180" s="148"/>
      <c r="AG7180" s="162"/>
      <c r="AH7180" s="163"/>
      <c r="AI7180" s="167"/>
      <c r="AJ7180" s="148"/>
      <c r="AK7180" s="148"/>
      <c r="AL7180" s="148"/>
      <c r="AM7180" s="148"/>
      <c r="AN7180" s="148"/>
      <c r="AO7180" s="148"/>
      <c r="AP7180" s="148"/>
      <c r="AQ7180" s="148"/>
      <c r="AR7180" s="148"/>
      <c r="AS7180" s="224" t="s">
        <v>68</v>
      </c>
      <c r="AT7180" s="225" t="str">
        <f t="shared" si="240"/>
        <v>1/1900</v>
      </c>
      <c r="AU7180" s="225" t="e">
        <f t="shared" si="241"/>
        <v>#NUM!</v>
      </c>
      <c r="AV7180" s="224" t="str">
        <f t="shared" si="242"/>
        <v>1/1900</v>
      </c>
      <c r="AW7180" s="224" t="e">
        <f t="shared" si="243"/>
        <v>#NUM!</v>
      </c>
      <c r="AX7180" s="224">
        <f t="shared" si="244"/>
        <v>0</v>
      </c>
      <c r="AY7180" s="224">
        <f t="shared" si="245"/>
        <v>0</v>
      </c>
      <c r="AZ7180" s="224">
        <f t="shared" si="246"/>
        <v>0</v>
      </c>
      <c r="BA7180" s="224">
        <f t="shared" si="247"/>
        <v>0</v>
      </c>
      <c r="BB7180" s="224" t="str">
        <f>_xlfn.XLOOKUP(U7180,'Lista Suspensa'!$AA$20:$AA$23,'Lista Suspensa'!$AB$20:$AB$23,"N/A")</f>
        <v>S</v>
      </c>
    </row>
    <row r="7181" spans="1:54" ht="12" customHeight="1">
      <c r="A7181" s="148"/>
      <c r="B7181" s="162"/>
      <c r="C7181" s="148"/>
      <c r="D7181" s="148"/>
      <c r="E7181" s="164"/>
      <c r="F7181" s="163"/>
      <c r="G7181" s="165"/>
      <c r="H7181" s="162"/>
      <c r="I7181" s="165"/>
      <c r="J7181" s="148"/>
      <c r="K7181" s="148"/>
      <c r="L7181" s="148"/>
      <c r="M7181" s="148"/>
      <c r="N7181" s="148"/>
      <c r="O7181" s="163"/>
      <c r="P7181" s="227"/>
      <c r="Q7181" s="228"/>
      <c r="R7181" s="229"/>
      <c r="S7181" s="229"/>
      <c r="T7181" s="229"/>
      <c r="U7181" s="229"/>
      <c r="V7181" s="162"/>
      <c r="W7181" s="162"/>
      <c r="X7181" s="162"/>
      <c r="Y7181" s="166"/>
      <c r="Z7181" s="166"/>
      <c r="AA7181" s="148"/>
      <c r="AB7181" s="148"/>
      <c r="AC7181" s="182"/>
      <c r="AD7181" s="153"/>
      <c r="AE7181" s="148"/>
      <c r="AF7181" s="148"/>
      <c r="AG7181" s="162"/>
      <c r="AH7181" s="163"/>
      <c r="AI7181" s="167"/>
      <c r="AJ7181" s="148"/>
      <c r="AK7181" s="148"/>
      <c r="AL7181" s="148"/>
      <c r="AM7181" s="148"/>
      <c r="AN7181" s="148"/>
      <c r="AO7181" s="148"/>
      <c r="AP7181" s="148"/>
      <c r="AQ7181" s="148"/>
      <c r="AR7181" s="148"/>
      <c r="AS7181" s="224" t="s">
        <v>68</v>
      </c>
      <c r="AT7181" s="225" t="str">
        <f t="shared" si="240"/>
        <v>1/1900</v>
      </c>
      <c r="AU7181" s="225" t="e">
        <f t="shared" si="241"/>
        <v>#NUM!</v>
      </c>
      <c r="AV7181" s="224" t="str">
        <f t="shared" si="242"/>
        <v>1/1900</v>
      </c>
      <c r="AW7181" s="224" t="e">
        <f t="shared" si="243"/>
        <v>#NUM!</v>
      </c>
      <c r="AX7181" s="224">
        <f t="shared" si="244"/>
        <v>0</v>
      </c>
      <c r="AY7181" s="224">
        <f t="shared" si="245"/>
        <v>0</v>
      </c>
      <c r="AZ7181" s="224">
        <f t="shared" si="246"/>
        <v>0</v>
      </c>
      <c r="BA7181" s="224">
        <f t="shared" si="247"/>
        <v>0</v>
      </c>
      <c r="BB7181" s="224" t="str">
        <f>_xlfn.XLOOKUP(U7181,'Lista Suspensa'!$AA$20:$AA$23,'Lista Suspensa'!$AB$20:$AB$23,"N/A")</f>
        <v>S</v>
      </c>
    </row>
    <row r="7182" spans="1:54" ht="12" customHeight="1">
      <c r="A7182" s="148"/>
      <c r="B7182" s="162"/>
      <c r="C7182" s="148"/>
      <c r="D7182" s="148"/>
      <c r="E7182" s="164"/>
      <c r="F7182" s="163"/>
      <c r="G7182" s="165"/>
      <c r="H7182" s="162"/>
      <c r="I7182" s="165"/>
      <c r="J7182" s="148"/>
      <c r="K7182" s="148"/>
      <c r="L7182" s="148"/>
      <c r="M7182" s="148"/>
      <c r="N7182" s="148"/>
      <c r="O7182" s="163"/>
      <c r="P7182" s="227"/>
      <c r="Q7182" s="228"/>
      <c r="R7182" s="229"/>
      <c r="S7182" s="229"/>
      <c r="T7182" s="229"/>
      <c r="U7182" s="229"/>
      <c r="V7182" s="162"/>
      <c r="W7182" s="162"/>
      <c r="X7182" s="162"/>
      <c r="Y7182" s="166"/>
      <c r="Z7182" s="166"/>
      <c r="AA7182" s="148"/>
      <c r="AB7182" s="148"/>
      <c r="AC7182" s="182"/>
      <c r="AD7182" s="153"/>
      <c r="AE7182" s="148"/>
      <c r="AF7182" s="148"/>
      <c r="AG7182" s="162"/>
      <c r="AH7182" s="163"/>
      <c r="AI7182" s="167"/>
      <c r="AJ7182" s="148"/>
      <c r="AK7182" s="148"/>
      <c r="AL7182" s="148"/>
      <c r="AM7182" s="148"/>
      <c r="AN7182" s="148"/>
      <c r="AO7182" s="148"/>
      <c r="AP7182" s="148"/>
      <c r="AQ7182" s="148"/>
      <c r="AR7182" s="148"/>
      <c r="AS7182" s="224" t="s">
        <v>68</v>
      </c>
      <c r="AT7182" s="225" t="str">
        <f t="shared" si="240"/>
        <v>1/1900</v>
      </c>
      <c r="AU7182" s="225" t="e">
        <f t="shared" si="241"/>
        <v>#NUM!</v>
      </c>
      <c r="AV7182" s="224" t="str">
        <f t="shared" si="242"/>
        <v>1/1900</v>
      </c>
      <c r="AW7182" s="224" t="e">
        <f t="shared" si="243"/>
        <v>#NUM!</v>
      </c>
      <c r="AX7182" s="224">
        <f t="shared" si="244"/>
        <v>0</v>
      </c>
      <c r="AY7182" s="224">
        <f t="shared" si="245"/>
        <v>0</v>
      </c>
      <c r="AZ7182" s="224">
        <f t="shared" si="246"/>
        <v>0</v>
      </c>
      <c r="BA7182" s="224">
        <f t="shared" si="247"/>
        <v>0</v>
      </c>
      <c r="BB7182" s="224" t="str">
        <f>_xlfn.XLOOKUP(U7182,'Lista Suspensa'!$AA$20:$AA$23,'Lista Suspensa'!$AB$20:$AB$23,"N/A")</f>
        <v>S</v>
      </c>
    </row>
    <row r="7183" spans="1:54" ht="12" customHeight="1">
      <c r="A7183" s="148"/>
      <c r="B7183" s="162"/>
      <c r="C7183" s="148"/>
      <c r="D7183" s="148"/>
      <c r="E7183" s="164"/>
      <c r="F7183" s="163"/>
      <c r="G7183" s="165"/>
      <c r="H7183" s="162"/>
      <c r="I7183" s="165"/>
      <c r="J7183" s="148"/>
      <c r="K7183" s="148"/>
      <c r="L7183" s="148"/>
      <c r="M7183" s="148"/>
      <c r="N7183" s="148"/>
      <c r="O7183" s="163"/>
      <c r="P7183" s="227"/>
      <c r="Q7183" s="228"/>
      <c r="R7183" s="229"/>
      <c r="S7183" s="229"/>
      <c r="T7183" s="229"/>
      <c r="U7183" s="229"/>
      <c r="V7183" s="162"/>
      <c r="W7183" s="162"/>
      <c r="X7183" s="162"/>
      <c r="Y7183" s="166"/>
      <c r="Z7183" s="166"/>
      <c r="AA7183" s="148"/>
      <c r="AB7183" s="148"/>
      <c r="AC7183" s="182"/>
      <c r="AD7183" s="153"/>
      <c r="AE7183" s="148"/>
      <c r="AF7183" s="148"/>
      <c r="AG7183" s="162"/>
      <c r="AH7183" s="163"/>
      <c r="AI7183" s="167"/>
      <c r="AJ7183" s="148"/>
      <c r="AK7183" s="148"/>
      <c r="AL7183" s="148"/>
      <c r="AM7183" s="148"/>
      <c r="AN7183" s="148"/>
      <c r="AO7183" s="148"/>
      <c r="AP7183" s="148"/>
      <c r="AQ7183" s="148"/>
      <c r="AR7183" s="148"/>
      <c r="AS7183" s="224" t="s">
        <v>68</v>
      </c>
      <c r="AT7183" s="225" t="str">
        <f t="shared" si="240"/>
        <v>1/1900</v>
      </c>
      <c r="AU7183" s="225" t="e">
        <f t="shared" si="241"/>
        <v>#NUM!</v>
      </c>
      <c r="AV7183" s="224" t="str">
        <f t="shared" si="242"/>
        <v>1/1900</v>
      </c>
      <c r="AW7183" s="224" t="e">
        <f t="shared" si="243"/>
        <v>#NUM!</v>
      </c>
      <c r="AX7183" s="224">
        <f t="shared" si="244"/>
        <v>0</v>
      </c>
      <c r="AY7183" s="224">
        <f t="shared" si="245"/>
        <v>0</v>
      </c>
      <c r="AZ7183" s="224">
        <f t="shared" si="246"/>
        <v>0</v>
      </c>
      <c r="BA7183" s="224">
        <f t="shared" si="247"/>
        <v>0</v>
      </c>
      <c r="BB7183" s="224" t="str">
        <f>_xlfn.XLOOKUP(U7183,'Lista Suspensa'!$AA$20:$AA$23,'Lista Suspensa'!$AB$20:$AB$23,"N/A")</f>
        <v>S</v>
      </c>
    </row>
    <row r="7184" spans="1:54" ht="12" customHeight="1">
      <c r="A7184" s="148"/>
      <c r="B7184" s="162"/>
      <c r="C7184" s="148"/>
      <c r="D7184" s="148"/>
      <c r="E7184" s="164"/>
      <c r="F7184" s="163"/>
      <c r="G7184" s="165"/>
      <c r="H7184" s="162"/>
      <c r="I7184" s="165"/>
      <c r="J7184" s="148"/>
      <c r="K7184" s="148"/>
      <c r="L7184" s="148"/>
      <c r="M7184" s="148"/>
      <c r="N7184" s="148"/>
      <c r="O7184" s="163"/>
      <c r="P7184" s="227"/>
      <c r="Q7184" s="228"/>
      <c r="R7184" s="229"/>
      <c r="S7184" s="229"/>
      <c r="T7184" s="229"/>
      <c r="U7184" s="229"/>
      <c r="V7184" s="162"/>
      <c r="W7184" s="162"/>
      <c r="X7184" s="162"/>
      <c r="Y7184" s="166"/>
      <c r="Z7184" s="166"/>
      <c r="AA7184" s="148"/>
      <c r="AB7184" s="148"/>
      <c r="AC7184" s="182"/>
      <c r="AD7184" s="153"/>
      <c r="AE7184" s="148"/>
      <c r="AF7184" s="148"/>
      <c r="AG7184" s="162"/>
      <c r="AH7184" s="163"/>
      <c r="AI7184" s="167"/>
      <c r="AJ7184" s="148"/>
      <c r="AK7184" s="148"/>
      <c r="AL7184" s="148"/>
      <c r="AM7184" s="148"/>
      <c r="AN7184" s="148"/>
      <c r="AO7184" s="148"/>
      <c r="AP7184" s="148"/>
      <c r="AQ7184" s="148"/>
      <c r="AR7184" s="148"/>
      <c r="AS7184" s="224" t="s">
        <v>68</v>
      </c>
      <c r="AT7184" s="225" t="str">
        <f t="shared" si="240"/>
        <v>1/1900</v>
      </c>
      <c r="AU7184" s="225" t="e">
        <f t="shared" si="241"/>
        <v>#NUM!</v>
      </c>
      <c r="AV7184" s="224" t="str">
        <f t="shared" si="242"/>
        <v>1/1900</v>
      </c>
      <c r="AW7184" s="224" t="e">
        <f t="shared" si="243"/>
        <v>#NUM!</v>
      </c>
      <c r="AX7184" s="224">
        <f t="shared" si="244"/>
        <v>0</v>
      </c>
      <c r="AY7184" s="224">
        <f t="shared" si="245"/>
        <v>0</v>
      </c>
      <c r="AZ7184" s="224">
        <f t="shared" si="246"/>
        <v>0</v>
      </c>
      <c r="BA7184" s="224">
        <f t="shared" si="247"/>
        <v>0</v>
      </c>
      <c r="BB7184" s="224" t="str">
        <f>_xlfn.XLOOKUP(U7184,'Lista Suspensa'!$AA$20:$AA$23,'Lista Suspensa'!$AB$20:$AB$23,"N/A")</f>
        <v>S</v>
      </c>
    </row>
    <row r="7185" spans="1:54" ht="12" customHeight="1">
      <c r="A7185" s="148"/>
      <c r="B7185" s="162"/>
      <c r="C7185" s="148"/>
      <c r="D7185" s="148"/>
      <c r="E7185" s="164"/>
      <c r="F7185" s="163"/>
      <c r="G7185" s="165"/>
      <c r="H7185" s="162"/>
      <c r="I7185" s="165"/>
      <c r="J7185" s="148"/>
      <c r="K7185" s="148"/>
      <c r="L7185" s="148"/>
      <c r="M7185" s="148"/>
      <c r="N7185" s="148"/>
      <c r="O7185" s="163"/>
      <c r="P7185" s="227"/>
      <c r="Q7185" s="228"/>
      <c r="R7185" s="229"/>
      <c r="S7185" s="229"/>
      <c r="T7185" s="229"/>
      <c r="U7185" s="229"/>
      <c r="V7185" s="162"/>
      <c r="W7185" s="162"/>
      <c r="X7185" s="162"/>
      <c r="Y7185" s="166"/>
      <c r="Z7185" s="166"/>
      <c r="AA7185" s="148"/>
      <c r="AB7185" s="148"/>
      <c r="AC7185" s="182"/>
      <c r="AD7185" s="153"/>
      <c r="AE7185" s="148"/>
      <c r="AF7185" s="148"/>
      <c r="AG7185" s="162"/>
      <c r="AH7185" s="163"/>
      <c r="AI7185" s="167"/>
      <c r="AJ7185" s="148"/>
      <c r="AK7185" s="148"/>
      <c r="AL7185" s="148"/>
      <c r="AM7185" s="148"/>
      <c r="AN7185" s="148"/>
      <c r="AO7185" s="148"/>
      <c r="AP7185" s="148"/>
      <c r="AQ7185" s="148"/>
      <c r="AR7185" s="148"/>
      <c r="AS7185" s="224" t="s">
        <v>68</v>
      </c>
      <c r="AT7185" s="225" t="str">
        <f t="shared" si="240"/>
        <v>1/1900</v>
      </c>
      <c r="AU7185" s="225" t="e">
        <f t="shared" si="241"/>
        <v>#NUM!</v>
      </c>
      <c r="AV7185" s="224" t="str">
        <f t="shared" si="242"/>
        <v>1/1900</v>
      </c>
      <c r="AW7185" s="224" t="e">
        <f t="shared" si="243"/>
        <v>#NUM!</v>
      </c>
      <c r="AX7185" s="224">
        <f t="shared" si="244"/>
        <v>0</v>
      </c>
      <c r="AY7185" s="224">
        <f t="shared" si="245"/>
        <v>0</v>
      </c>
      <c r="AZ7185" s="224">
        <f t="shared" si="246"/>
        <v>0</v>
      </c>
      <c r="BA7185" s="224">
        <f t="shared" si="247"/>
        <v>0</v>
      </c>
      <c r="BB7185" s="224" t="str">
        <f>_xlfn.XLOOKUP(U7185,'Lista Suspensa'!$AA$20:$AA$23,'Lista Suspensa'!$AB$20:$AB$23,"N/A")</f>
        <v>S</v>
      </c>
    </row>
    <row r="7186" spans="1:54" ht="12" customHeight="1">
      <c r="A7186" s="148"/>
      <c r="B7186" s="162"/>
      <c r="C7186" s="148"/>
      <c r="D7186" s="148"/>
      <c r="E7186" s="164"/>
      <c r="F7186" s="163"/>
      <c r="G7186" s="165"/>
      <c r="H7186" s="162"/>
      <c r="I7186" s="165"/>
      <c r="J7186" s="148"/>
      <c r="K7186" s="148"/>
      <c r="L7186" s="148"/>
      <c r="M7186" s="148"/>
      <c r="N7186" s="148"/>
      <c r="O7186" s="163"/>
      <c r="P7186" s="227"/>
      <c r="Q7186" s="228"/>
      <c r="R7186" s="229"/>
      <c r="S7186" s="229"/>
      <c r="T7186" s="229"/>
      <c r="U7186" s="229"/>
      <c r="V7186" s="162"/>
      <c r="W7186" s="162"/>
      <c r="X7186" s="162"/>
      <c r="Y7186" s="166"/>
      <c r="Z7186" s="166"/>
      <c r="AA7186" s="148"/>
      <c r="AB7186" s="148"/>
      <c r="AC7186" s="182"/>
      <c r="AD7186" s="153"/>
      <c r="AE7186" s="148"/>
      <c r="AF7186" s="148"/>
      <c r="AG7186" s="162"/>
      <c r="AH7186" s="163"/>
      <c r="AI7186" s="167"/>
      <c r="AJ7186" s="148"/>
      <c r="AK7186" s="148"/>
      <c r="AL7186" s="148"/>
      <c r="AM7186" s="148"/>
      <c r="AN7186" s="148"/>
      <c r="AO7186" s="148"/>
      <c r="AP7186" s="148"/>
      <c r="AQ7186" s="148"/>
      <c r="AR7186" s="148"/>
      <c r="AS7186" s="224" t="s">
        <v>68</v>
      </c>
      <c r="AT7186" s="225" t="str">
        <f t="shared" si="240"/>
        <v>1/1900</v>
      </c>
      <c r="AU7186" s="225" t="e">
        <f t="shared" si="241"/>
        <v>#NUM!</v>
      </c>
      <c r="AV7186" s="224" t="str">
        <f t="shared" si="242"/>
        <v>1/1900</v>
      </c>
      <c r="AW7186" s="224" t="e">
        <f t="shared" si="243"/>
        <v>#NUM!</v>
      </c>
      <c r="AX7186" s="224">
        <f t="shared" si="244"/>
        <v>0</v>
      </c>
      <c r="AY7186" s="224">
        <f t="shared" si="245"/>
        <v>0</v>
      </c>
      <c r="AZ7186" s="224">
        <f t="shared" si="246"/>
        <v>0</v>
      </c>
      <c r="BA7186" s="224">
        <f t="shared" si="247"/>
        <v>0</v>
      </c>
      <c r="BB7186" s="224" t="str">
        <f>_xlfn.XLOOKUP(U7186,'Lista Suspensa'!$AA$20:$AA$23,'Lista Suspensa'!$AB$20:$AB$23,"N/A")</f>
        <v>S</v>
      </c>
    </row>
    <row r="7187" spans="1:54" ht="12" customHeight="1">
      <c r="A7187" s="148"/>
      <c r="B7187" s="162"/>
      <c r="C7187" s="148"/>
      <c r="D7187" s="148"/>
      <c r="E7187" s="164"/>
      <c r="F7187" s="163"/>
      <c r="G7187" s="165"/>
      <c r="H7187" s="162"/>
      <c r="I7187" s="165"/>
      <c r="J7187" s="148"/>
      <c r="K7187" s="148"/>
      <c r="L7187" s="148"/>
      <c r="M7187" s="148"/>
      <c r="N7187" s="148"/>
      <c r="O7187" s="163"/>
      <c r="P7187" s="227"/>
      <c r="Q7187" s="228"/>
      <c r="R7187" s="229"/>
      <c r="S7187" s="229"/>
      <c r="T7187" s="229"/>
      <c r="U7187" s="229"/>
      <c r="V7187" s="162"/>
      <c r="W7187" s="162"/>
      <c r="X7187" s="162"/>
      <c r="Y7187" s="166"/>
      <c r="Z7187" s="166"/>
      <c r="AA7187" s="148"/>
      <c r="AB7187" s="148"/>
      <c r="AC7187" s="182"/>
      <c r="AD7187" s="153"/>
      <c r="AE7187" s="148"/>
      <c r="AF7187" s="148"/>
      <c r="AG7187" s="162"/>
      <c r="AH7187" s="163"/>
      <c r="AI7187" s="167"/>
      <c r="AJ7187" s="148"/>
      <c r="AK7187" s="148"/>
      <c r="AL7187" s="148"/>
      <c r="AM7187" s="148"/>
      <c r="AN7187" s="148"/>
      <c r="AO7187" s="148"/>
      <c r="AP7187" s="148"/>
      <c r="AQ7187" s="148"/>
      <c r="AR7187" s="148"/>
      <c r="AS7187" s="224" t="s">
        <v>68</v>
      </c>
      <c r="AT7187" s="225" t="str">
        <f t="shared" si="240"/>
        <v>1/1900</v>
      </c>
      <c r="AU7187" s="225" t="e">
        <f t="shared" si="241"/>
        <v>#NUM!</v>
      </c>
      <c r="AV7187" s="224" t="str">
        <f t="shared" si="242"/>
        <v>1/1900</v>
      </c>
      <c r="AW7187" s="224" t="e">
        <f t="shared" si="243"/>
        <v>#NUM!</v>
      </c>
      <c r="AX7187" s="224">
        <f t="shared" si="244"/>
        <v>0</v>
      </c>
      <c r="AY7187" s="224">
        <f t="shared" si="245"/>
        <v>0</v>
      </c>
      <c r="AZ7187" s="224">
        <f t="shared" si="246"/>
        <v>0</v>
      </c>
      <c r="BA7187" s="224">
        <f t="shared" si="247"/>
        <v>0</v>
      </c>
      <c r="BB7187" s="224" t="str">
        <f>_xlfn.XLOOKUP(U7187,'Lista Suspensa'!$AA$20:$AA$23,'Lista Suspensa'!$AB$20:$AB$23,"N/A")</f>
        <v>S</v>
      </c>
    </row>
    <row r="7188" spans="1:54" ht="12" customHeight="1">
      <c r="A7188" s="148"/>
      <c r="B7188" s="162"/>
      <c r="C7188" s="148"/>
      <c r="D7188" s="148"/>
      <c r="E7188" s="164"/>
      <c r="F7188" s="163"/>
      <c r="G7188" s="165"/>
      <c r="H7188" s="162"/>
      <c r="I7188" s="165"/>
      <c r="J7188" s="148"/>
      <c r="K7188" s="148"/>
      <c r="L7188" s="148"/>
      <c r="M7188" s="148"/>
      <c r="N7188" s="148"/>
      <c r="O7188" s="163"/>
      <c r="P7188" s="227"/>
      <c r="Q7188" s="228"/>
      <c r="R7188" s="229"/>
      <c r="S7188" s="229"/>
      <c r="T7188" s="229"/>
      <c r="U7188" s="229"/>
      <c r="V7188" s="162"/>
      <c r="W7188" s="162"/>
      <c r="X7188" s="162"/>
      <c r="Y7188" s="166"/>
      <c r="Z7188" s="166"/>
      <c r="AA7188" s="148"/>
      <c r="AB7188" s="148"/>
      <c r="AC7188" s="182"/>
      <c r="AD7188" s="153"/>
      <c r="AE7188" s="148"/>
      <c r="AF7188" s="148"/>
      <c r="AG7188" s="162"/>
      <c r="AH7188" s="163"/>
      <c r="AI7188" s="167"/>
      <c r="AJ7188" s="148"/>
      <c r="AK7188" s="148"/>
      <c r="AL7188" s="148"/>
      <c r="AM7188" s="148"/>
      <c r="AN7188" s="148"/>
      <c r="AO7188" s="148"/>
      <c r="AP7188" s="148"/>
      <c r="AQ7188" s="148"/>
      <c r="AR7188" s="148"/>
      <c r="AS7188" s="224" t="s">
        <v>68</v>
      </c>
      <c r="AT7188" s="225" t="str">
        <f t="shared" si="240"/>
        <v>1/1900</v>
      </c>
      <c r="AU7188" s="225" t="e">
        <f t="shared" si="241"/>
        <v>#NUM!</v>
      </c>
      <c r="AV7188" s="224" t="str">
        <f t="shared" si="242"/>
        <v>1/1900</v>
      </c>
      <c r="AW7188" s="224" t="e">
        <f t="shared" si="243"/>
        <v>#NUM!</v>
      </c>
      <c r="AX7188" s="224">
        <f t="shared" si="244"/>
        <v>0</v>
      </c>
      <c r="AY7188" s="224">
        <f t="shared" si="245"/>
        <v>0</v>
      </c>
      <c r="AZ7188" s="224">
        <f t="shared" si="246"/>
        <v>0</v>
      </c>
      <c r="BA7188" s="224">
        <f t="shared" si="247"/>
        <v>0</v>
      </c>
      <c r="BB7188" s="224" t="str">
        <f>_xlfn.XLOOKUP(U7188,'Lista Suspensa'!$AA$20:$AA$23,'Lista Suspensa'!$AB$20:$AB$23,"N/A")</f>
        <v>S</v>
      </c>
    </row>
    <row r="7189" spans="1:54" ht="12" customHeight="1">
      <c r="A7189" s="148"/>
      <c r="B7189" s="162"/>
      <c r="C7189" s="148"/>
      <c r="D7189" s="148"/>
      <c r="E7189" s="164"/>
      <c r="F7189" s="163"/>
      <c r="G7189" s="165"/>
      <c r="H7189" s="162"/>
      <c r="I7189" s="165"/>
      <c r="J7189" s="148"/>
      <c r="K7189" s="148"/>
      <c r="L7189" s="148"/>
      <c r="M7189" s="148"/>
      <c r="N7189" s="148"/>
      <c r="O7189" s="163"/>
      <c r="P7189" s="227"/>
      <c r="Q7189" s="228"/>
      <c r="R7189" s="229"/>
      <c r="S7189" s="229"/>
      <c r="T7189" s="229"/>
      <c r="U7189" s="229"/>
      <c r="V7189" s="162"/>
      <c r="W7189" s="162"/>
      <c r="X7189" s="162"/>
      <c r="Y7189" s="166"/>
      <c r="Z7189" s="166"/>
      <c r="AA7189" s="148"/>
      <c r="AB7189" s="148"/>
      <c r="AC7189" s="182"/>
      <c r="AD7189" s="153"/>
      <c r="AE7189" s="148"/>
      <c r="AF7189" s="148"/>
      <c r="AG7189" s="162"/>
      <c r="AH7189" s="163"/>
      <c r="AI7189" s="167"/>
      <c r="AJ7189" s="148"/>
      <c r="AK7189" s="148"/>
      <c r="AL7189" s="148"/>
      <c r="AM7189" s="148"/>
      <c r="AN7189" s="148"/>
      <c r="AO7189" s="148"/>
      <c r="AP7189" s="148"/>
      <c r="AQ7189" s="148"/>
      <c r="AR7189" s="148"/>
      <c r="AS7189" s="224" t="s">
        <v>68</v>
      </c>
      <c r="AT7189" s="225" t="str">
        <f t="shared" si="240"/>
        <v>1/1900</v>
      </c>
      <c r="AU7189" s="225" t="e">
        <f t="shared" si="241"/>
        <v>#NUM!</v>
      </c>
      <c r="AV7189" s="224" t="str">
        <f t="shared" si="242"/>
        <v>1/1900</v>
      </c>
      <c r="AW7189" s="224" t="e">
        <f t="shared" si="243"/>
        <v>#NUM!</v>
      </c>
      <c r="AX7189" s="224">
        <f t="shared" si="244"/>
        <v>0</v>
      </c>
      <c r="AY7189" s="224">
        <f t="shared" si="245"/>
        <v>0</v>
      </c>
      <c r="AZ7189" s="224">
        <f t="shared" si="246"/>
        <v>0</v>
      </c>
      <c r="BA7189" s="224">
        <f t="shared" si="247"/>
        <v>0</v>
      </c>
      <c r="BB7189" s="224" t="str">
        <f>_xlfn.XLOOKUP(U7189,'Lista Suspensa'!$AA$20:$AA$23,'Lista Suspensa'!$AB$20:$AB$23,"N/A")</f>
        <v>S</v>
      </c>
    </row>
    <row r="7190" spans="1:54" ht="12" customHeight="1">
      <c r="A7190" s="148"/>
      <c r="B7190" s="162"/>
      <c r="C7190" s="148"/>
      <c r="D7190" s="148"/>
      <c r="E7190" s="164"/>
      <c r="F7190" s="163"/>
      <c r="G7190" s="165"/>
      <c r="H7190" s="162"/>
      <c r="I7190" s="165"/>
      <c r="J7190" s="148"/>
      <c r="K7190" s="148"/>
      <c r="L7190" s="148"/>
      <c r="M7190" s="148"/>
      <c r="N7190" s="148"/>
      <c r="O7190" s="163"/>
      <c r="P7190" s="227"/>
      <c r="Q7190" s="228"/>
      <c r="R7190" s="229"/>
      <c r="S7190" s="229"/>
      <c r="T7190" s="229"/>
      <c r="U7190" s="229"/>
      <c r="V7190" s="162"/>
      <c r="W7190" s="162"/>
      <c r="X7190" s="162"/>
      <c r="Y7190" s="166"/>
      <c r="Z7190" s="166"/>
      <c r="AA7190" s="148"/>
      <c r="AB7190" s="148"/>
      <c r="AC7190" s="182"/>
      <c r="AD7190" s="153"/>
      <c r="AE7190" s="148"/>
      <c r="AF7190" s="148"/>
      <c r="AG7190" s="162"/>
      <c r="AH7190" s="163"/>
      <c r="AI7190" s="167"/>
      <c r="AJ7190" s="148"/>
      <c r="AK7190" s="148"/>
      <c r="AL7190" s="148"/>
      <c r="AM7190" s="148"/>
      <c r="AN7190" s="148"/>
      <c r="AO7190" s="148"/>
      <c r="AP7190" s="148"/>
      <c r="AQ7190" s="148"/>
      <c r="AR7190" s="148"/>
      <c r="AS7190" s="224" t="s">
        <v>68</v>
      </c>
      <c r="AT7190" s="225" t="str">
        <f t="shared" si="240"/>
        <v>1/1900</v>
      </c>
      <c r="AU7190" s="225" t="e">
        <f t="shared" si="241"/>
        <v>#NUM!</v>
      </c>
      <c r="AV7190" s="224" t="str">
        <f t="shared" si="242"/>
        <v>1/1900</v>
      </c>
      <c r="AW7190" s="224" t="e">
        <f t="shared" si="243"/>
        <v>#NUM!</v>
      </c>
      <c r="AX7190" s="224">
        <f t="shared" si="244"/>
        <v>0</v>
      </c>
      <c r="AY7190" s="224">
        <f t="shared" si="245"/>
        <v>0</v>
      </c>
      <c r="AZ7190" s="224">
        <f t="shared" si="246"/>
        <v>0</v>
      </c>
      <c r="BA7190" s="224">
        <f t="shared" si="247"/>
        <v>0</v>
      </c>
      <c r="BB7190" s="224" t="str">
        <f>_xlfn.XLOOKUP(U7190,'Lista Suspensa'!$AA$20:$AA$23,'Lista Suspensa'!$AB$20:$AB$23,"N/A")</f>
        <v>S</v>
      </c>
    </row>
    <row r="7191" spans="1:54" ht="12" customHeight="1">
      <c r="A7191" s="148"/>
      <c r="B7191" s="162"/>
      <c r="C7191" s="148"/>
      <c r="D7191" s="148"/>
      <c r="E7191" s="164"/>
      <c r="F7191" s="163"/>
      <c r="G7191" s="165"/>
      <c r="H7191" s="162"/>
      <c r="I7191" s="165"/>
      <c r="J7191" s="148"/>
      <c r="K7191" s="148"/>
      <c r="L7191" s="148"/>
      <c r="M7191" s="148"/>
      <c r="N7191" s="148"/>
      <c r="O7191" s="163"/>
      <c r="P7191" s="227"/>
      <c r="Q7191" s="228"/>
      <c r="R7191" s="229"/>
      <c r="S7191" s="229"/>
      <c r="T7191" s="229"/>
      <c r="U7191" s="229"/>
      <c r="V7191" s="162"/>
      <c r="W7191" s="162"/>
      <c r="X7191" s="162"/>
      <c r="Y7191" s="166"/>
      <c r="Z7191" s="166"/>
      <c r="AA7191" s="148"/>
      <c r="AB7191" s="148"/>
      <c r="AC7191" s="182"/>
      <c r="AD7191" s="153"/>
      <c r="AE7191" s="148"/>
      <c r="AF7191" s="148"/>
      <c r="AG7191" s="162"/>
      <c r="AH7191" s="163"/>
      <c r="AI7191" s="167"/>
      <c r="AJ7191" s="148"/>
      <c r="AK7191" s="148"/>
      <c r="AL7191" s="148"/>
      <c r="AM7191" s="148"/>
      <c r="AN7191" s="148"/>
      <c r="AO7191" s="148"/>
      <c r="AP7191" s="148"/>
      <c r="AQ7191" s="148"/>
      <c r="AR7191" s="148"/>
      <c r="AS7191" s="224" t="s">
        <v>68</v>
      </c>
      <c r="AT7191" s="225" t="str">
        <f t="shared" ref="AT7191:AT7200" si="248">MONTH(B7191)&amp;"/"&amp;YEAR(B7191)</f>
        <v>1/1900</v>
      </c>
      <c r="AU7191" s="225" t="e">
        <f t="shared" ref="AU7191:AU7200" si="249">WEEKNUM(B7191)-WEEKNUM(EOMONTH(B7191,-1)+1)+1</f>
        <v>#NUM!</v>
      </c>
      <c r="AV7191" s="224" t="str">
        <f t="shared" ref="AV7191:AV7200" si="250">MONTH(R7191)&amp;"/"&amp;YEAR(R7191)</f>
        <v>1/1900</v>
      </c>
      <c r="AW7191" s="224" t="e">
        <f t="shared" ref="AW7191:AW7200" si="251">WEEKNUM(R7191)-WEEKNUM(EOMONTH(R7191,-1)+1)+1</f>
        <v>#NUM!</v>
      </c>
      <c r="AX7191" s="224">
        <f t="shared" ref="AX7191:AX7200" si="252">IF(BB7191="S",IF(Q7191="1. Aceitou o programa",R7191-B7191,0),0)</f>
        <v>0</v>
      </c>
      <c r="AY7191" s="224">
        <f t="shared" ref="AY7191:AY7200" si="253">IF(BB7191="S",IF(AND(S7191&lt;&gt;"",R7191&lt;&gt;""),S7191-R7191,0),0)</f>
        <v>0</v>
      </c>
      <c r="AZ7191" s="224">
        <f t="shared" ref="AZ7191:AZ7200" si="254">IF(BB7191="S",IF(Q7191="1. Aceitou o programa",IF(OR(X7191="Não se Aplica",X7191=""),IF(OR(W7191="Não se Aplica",W7191=""),0,W7191-V7191),AVERAGE(X7191-W7191,W7191-V7191)),0),0)</f>
        <v>0</v>
      </c>
      <c r="BA7191" s="224">
        <f t="shared" ref="BA7191:BA7200" si="255">IF(BB7191="S",IF(AND(Q7191="1. Aceitou o programa",AH7191="Realizada"),IFERROR(IF(AG7191="",0,AG7191-R7191),0),0),0)</f>
        <v>0</v>
      </c>
      <c r="BB7191" s="224" t="str">
        <f>_xlfn.XLOOKUP(U7191,'Lista Suspensa'!$AA$20:$AA$23,'Lista Suspensa'!$AB$20:$AB$23,"N/A")</f>
        <v>S</v>
      </c>
    </row>
    <row r="7192" spans="1:54" ht="12" customHeight="1">
      <c r="A7192" s="148"/>
      <c r="B7192" s="162"/>
      <c r="C7192" s="148"/>
      <c r="D7192" s="148"/>
      <c r="E7192" s="164"/>
      <c r="F7192" s="163"/>
      <c r="G7192" s="165"/>
      <c r="H7192" s="162"/>
      <c r="I7192" s="165"/>
      <c r="J7192" s="148"/>
      <c r="K7192" s="148"/>
      <c r="L7192" s="148"/>
      <c r="M7192" s="148"/>
      <c r="N7192" s="148"/>
      <c r="O7192" s="163"/>
      <c r="P7192" s="227"/>
      <c r="Q7192" s="228"/>
      <c r="R7192" s="229"/>
      <c r="S7192" s="229"/>
      <c r="T7192" s="229"/>
      <c r="U7192" s="229"/>
      <c r="V7192" s="162"/>
      <c r="W7192" s="162"/>
      <c r="X7192" s="162"/>
      <c r="Y7192" s="166"/>
      <c r="Z7192" s="166"/>
      <c r="AA7192" s="148"/>
      <c r="AB7192" s="148"/>
      <c r="AC7192" s="182"/>
      <c r="AD7192" s="153"/>
      <c r="AE7192" s="148"/>
      <c r="AF7192" s="148"/>
      <c r="AG7192" s="162"/>
      <c r="AH7192" s="163"/>
      <c r="AI7192" s="167"/>
      <c r="AJ7192" s="148"/>
      <c r="AK7192" s="148"/>
      <c r="AL7192" s="148"/>
      <c r="AM7192" s="148"/>
      <c r="AN7192" s="148"/>
      <c r="AO7192" s="148"/>
      <c r="AP7192" s="148"/>
      <c r="AQ7192" s="148"/>
      <c r="AR7192" s="148"/>
      <c r="AS7192" s="224" t="s">
        <v>68</v>
      </c>
      <c r="AT7192" s="225" t="str">
        <f t="shared" si="248"/>
        <v>1/1900</v>
      </c>
      <c r="AU7192" s="225" t="e">
        <f t="shared" si="249"/>
        <v>#NUM!</v>
      </c>
      <c r="AV7192" s="224" t="str">
        <f t="shared" si="250"/>
        <v>1/1900</v>
      </c>
      <c r="AW7192" s="224" t="e">
        <f t="shared" si="251"/>
        <v>#NUM!</v>
      </c>
      <c r="AX7192" s="224">
        <f t="shared" si="252"/>
        <v>0</v>
      </c>
      <c r="AY7192" s="224">
        <f t="shared" si="253"/>
        <v>0</v>
      </c>
      <c r="AZ7192" s="224">
        <f t="shared" si="254"/>
        <v>0</v>
      </c>
      <c r="BA7192" s="224">
        <f t="shared" si="255"/>
        <v>0</v>
      </c>
      <c r="BB7192" s="224" t="str">
        <f>_xlfn.XLOOKUP(U7192,'Lista Suspensa'!$AA$20:$AA$23,'Lista Suspensa'!$AB$20:$AB$23,"N/A")</f>
        <v>S</v>
      </c>
    </row>
    <row r="7193" spans="1:54" ht="12" customHeight="1">
      <c r="A7193" s="148"/>
      <c r="B7193" s="162"/>
      <c r="C7193" s="148"/>
      <c r="D7193" s="148"/>
      <c r="E7193" s="164"/>
      <c r="F7193" s="163"/>
      <c r="G7193" s="165"/>
      <c r="H7193" s="162"/>
      <c r="I7193" s="165"/>
      <c r="J7193" s="148"/>
      <c r="K7193" s="148"/>
      <c r="L7193" s="148"/>
      <c r="M7193" s="148"/>
      <c r="N7193" s="148"/>
      <c r="O7193" s="163"/>
      <c r="P7193" s="227"/>
      <c r="Q7193" s="228"/>
      <c r="R7193" s="229"/>
      <c r="S7193" s="229"/>
      <c r="T7193" s="229"/>
      <c r="U7193" s="229"/>
      <c r="V7193" s="162"/>
      <c r="W7193" s="162"/>
      <c r="X7193" s="162"/>
      <c r="Y7193" s="166"/>
      <c r="Z7193" s="166"/>
      <c r="AA7193" s="148"/>
      <c r="AB7193" s="148"/>
      <c r="AC7193" s="182"/>
      <c r="AD7193" s="153"/>
      <c r="AE7193" s="148"/>
      <c r="AF7193" s="148"/>
      <c r="AG7193" s="162"/>
      <c r="AH7193" s="163"/>
      <c r="AI7193" s="167"/>
      <c r="AJ7193" s="148"/>
      <c r="AK7193" s="148"/>
      <c r="AL7193" s="148"/>
      <c r="AM7193" s="148"/>
      <c r="AN7193" s="148"/>
      <c r="AO7193" s="148"/>
      <c r="AP7193" s="148"/>
      <c r="AQ7193" s="148"/>
      <c r="AR7193" s="148"/>
      <c r="AS7193" s="224" t="s">
        <v>68</v>
      </c>
      <c r="AT7193" s="225" t="str">
        <f t="shared" si="248"/>
        <v>1/1900</v>
      </c>
      <c r="AU7193" s="225" t="e">
        <f t="shared" si="249"/>
        <v>#NUM!</v>
      </c>
      <c r="AV7193" s="224" t="str">
        <f t="shared" si="250"/>
        <v>1/1900</v>
      </c>
      <c r="AW7193" s="224" t="e">
        <f t="shared" si="251"/>
        <v>#NUM!</v>
      </c>
      <c r="AX7193" s="224">
        <f t="shared" si="252"/>
        <v>0</v>
      </c>
      <c r="AY7193" s="224">
        <f t="shared" si="253"/>
        <v>0</v>
      </c>
      <c r="AZ7193" s="224">
        <f t="shared" si="254"/>
        <v>0</v>
      </c>
      <c r="BA7193" s="224">
        <f t="shared" si="255"/>
        <v>0</v>
      </c>
      <c r="BB7193" s="224" t="str">
        <f>_xlfn.XLOOKUP(U7193,'Lista Suspensa'!$AA$20:$AA$23,'Lista Suspensa'!$AB$20:$AB$23,"N/A")</f>
        <v>S</v>
      </c>
    </row>
    <row r="7194" spans="1:54" ht="12" customHeight="1">
      <c r="A7194" s="148"/>
      <c r="B7194" s="162"/>
      <c r="C7194" s="148"/>
      <c r="D7194" s="148"/>
      <c r="E7194" s="164"/>
      <c r="F7194" s="163"/>
      <c r="G7194" s="165"/>
      <c r="H7194" s="162"/>
      <c r="I7194" s="165"/>
      <c r="J7194" s="148"/>
      <c r="K7194" s="148"/>
      <c r="L7194" s="148"/>
      <c r="M7194" s="148"/>
      <c r="N7194" s="148"/>
      <c r="O7194" s="163"/>
      <c r="P7194" s="227"/>
      <c r="Q7194" s="228"/>
      <c r="R7194" s="229"/>
      <c r="S7194" s="229"/>
      <c r="T7194" s="229"/>
      <c r="U7194" s="229"/>
      <c r="V7194" s="162"/>
      <c r="W7194" s="162"/>
      <c r="X7194" s="162"/>
      <c r="Y7194" s="166"/>
      <c r="Z7194" s="166"/>
      <c r="AA7194" s="148"/>
      <c r="AB7194" s="148"/>
      <c r="AC7194" s="182"/>
      <c r="AD7194" s="153"/>
      <c r="AE7194" s="148"/>
      <c r="AF7194" s="148"/>
      <c r="AG7194" s="162"/>
      <c r="AH7194" s="163"/>
      <c r="AI7194" s="167"/>
      <c r="AJ7194" s="148"/>
      <c r="AK7194" s="148"/>
      <c r="AL7194" s="148"/>
      <c r="AM7194" s="148"/>
      <c r="AN7194" s="148"/>
      <c r="AO7194" s="148"/>
      <c r="AP7194" s="148"/>
      <c r="AQ7194" s="148"/>
      <c r="AR7194" s="148"/>
      <c r="AS7194" s="224" t="s">
        <v>68</v>
      </c>
      <c r="AT7194" s="225" t="str">
        <f t="shared" si="248"/>
        <v>1/1900</v>
      </c>
      <c r="AU7194" s="225" t="e">
        <f t="shared" si="249"/>
        <v>#NUM!</v>
      </c>
      <c r="AV7194" s="224" t="str">
        <f t="shared" si="250"/>
        <v>1/1900</v>
      </c>
      <c r="AW7194" s="224" t="e">
        <f t="shared" si="251"/>
        <v>#NUM!</v>
      </c>
      <c r="AX7194" s="224">
        <f t="shared" si="252"/>
        <v>0</v>
      </c>
      <c r="AY7194" s="224">
        <f t="shared" si="253"/>
        <v>0</v>
      </c>
      <c r="AZ7194" s="224">
        <f t="shared" si="254"/>
        <v>0</v>
      </c>
      <c r="BA7194" s="224">
        <f t="shared" si="255"/>
        <v>0</v>
      </c>
      <c r="BB7194" s="224" t="str">
        <f>_xlfn.XLOOKUP(U7194,'Lista Suspensa'!$AA$20:$AA$23,'Lista Suspensa'!$AB$20:$AB$23,"N/A")</f>
        <v>S</v>
      </c>
    </row>
    <row r="7195" spans="1:54" ht="12" customHeight="1">
      <c r="A7195" s="148"/>
      <c r="B7195" s="162"/>
      <c r="C7195" s="148"/>
      <c r="D7195" s="148"/>
      <c r="E7195" s="164"/>
      <c r="F7195" s="163"/>
      <c r="G7195" s="165"/>
      <c r="H7195" s="162"/>
      <c r="I7195" s="165"/>
      <c r="J7195" s="148"/>
      <c r="K7195" s="148"/>
      <c r="L7195" s="148"/>
      <c r="M7195" s="148"/>
      <c r="N7195" s="148"/>
      <c r="O7195" s="163"/>
      <c r="P7195" s="227"/>
      <c r="Q7195" s="228"/>
      <c r="R7195" s="229"/>
      <c r="S7195" s="229"/>
      <c r="T7195" s="229"/>
      <c r="U7195" s="229"/>
      <c r="V7195" s="162"/>
      <c r="W7195" s="162"/>
      <c r="X7195" s="162"/>
      <c r="Y7195" s="166"/>
      <c r="Z7195" s="166"/>
      <c r="AA7195" s="148"/>
      <c r="AB7195" s="148"/>
      <c r="AC7195" s="182"/>
      <c r="AD7195" s="153"/>
      <c r="AE7195" s="148"/>
      <c r="AF7195" s="148"/>
      <c r="AG7195" s="162"/>
      <c r="AH7195" s="163"/>
      <c r="AI7195" s="167"/>
      <c r="AJ7195" s="148"/>
      <c r="AK7195" s="148"/>
      <c r="AL7195" s="148"/>
      <c r="AM7195" s="148"/>
      <c r="AN7195" s="148"/>
      <c r="AO7195" s="148"/>
      <c r="AP7195" s="148"/>
      <c r="AQ7195" s="148"/>
      <c r="AR7195" s="148"/>
      <c r="AS7195" s="224" t="s">
        <v>68</v>
      </c>
      <c r="AT7195" s="225" t="str">
        <f t="shared" si="248"/>
        <v>1/1900</v>
      </c>
      <c r="AU7195" s="225" t="e">
        <f t="shared" si="249"/>
        <v>#NUM!</v>
      </c>
      <c r="AV7195" s="224" t="str">
        <f t="shared" si="250"/>
        <v>1/1900</v>
      </c>
      <c r="AW7195" s="224" t="e">
        <f t="shared" si="251"/>
        <v>#NUM!</v>
      </c>
      <c r="AX7195" s="224">
        <f t="shared" si="252"/>
        <v>0</v>
      </c>
      <c r="AY7195" s="224">
        <f t="shared" si="253"/>
        <v>0</v>
      </c>
      <c r="AZ7195" s="224">
        <f t="shared" si="254"/>
        <v>0</v>
      </c>
      <c r="BA7195" s="224">
        <f t="shared" si="255"/>
        <v>0</v>
      </c>
      <c r="BB7195" s="224" t="str">
        <f>_xlfn.XLOOKUP(U7195,'Lista Suspensa'!$AA$20:$AA$23,'Lista Suspensa'!$AB$20:$AB$23,"N/A")</f>
        <v>S</v>
      </c>
    </row>
    <row r="7196" spans="1:54" ht="12" customHeight="1">
      <c r="A7196" s="148"/>
      <c r="B7196" s="162"/>
      <c r="C7196" s="148"/>
      <c r="D7196" s="148"/>
      <c r="E7196" s="164"/>
      <c r="F7196" s="163"/>
      <c r="G7196" s="165"/>
      <c r="H7196" s="162"/>
      <c r="I7196" s="165"/>
      <c r="J7196" s="148"/>
      <c r="K7196" s="148"/>
      <c r="L7196" s="148"/>
      <c r="M7196" s="148"/>
      <c r="N7196" s="148"/>
      <c r="O7196" s="163"/>
      <c r="P7196" s="227"/>
      <c r="Q7196" s="228"/>
      <c r="R7196" s="229"/>
      <c r="S7196" s="229"/>
      <c r="T7196" s="229"/>
      <c r="U7196" s="229"/>
      <c r="V7196" s="162"/>
      <c r="W7196" s="162"/>
      <c r="X7196" s="162"/>
      <c r="Y7196" s="166"/>
      <c r="Z7196" s="166"/>
      <c r="AA7196" s="148"/>
      <c r="AB7196" s="148"/>
      <c r="AC7196" s="182"/>
      <c r="AD7196" s="153"/>
      <c r="AE7196" s="148"/>
      <c r="AF7196" s="148"/>
      <c r="AG7196" s="162"/>
      <c r="AH7196" s="163"/>
      <c r="AI7196" s="167"/>
      <c r="AJ7196" s="148"/>
      <c r="AK7196" s="148"/>
      <c r="AL7196" s="148"/>
      <c r="AM7196" s="148"/>
      <c r="AN7196" s="148"/>
      <c r="AO7196" s="148"/>
      <c r="AP7196" s="148"/>
      <c r="AQ7196" s="148"/>
      <c r="AR7196" s="148"/>
      <c r="AS7196" s="224" t="s">
        <v>68</v>
      </c>
      <c r="AT7196" s="225" t="str">
        <f t="shared" si="248"/>
        <v>1/1900</v>
      </c>
      <c r="AU7196" s="225" t="e">
        <f t="shared" si="249"/>
        <v>#NUM!</v>
      </c>
      <c r="AV7196" s="224" t="str">
        <f t="shared" si="250"/>
        <v>1/1900</v>
      </c>
      <c r="AW7196" s="224" t="e">
        <f t="shared" si="251"/>
        <v>#NUM!</v>
      </c>
      <c r="AX7196" s="224">
        <f t="shared" si="252"/>
        <v>0</v>
      </c>
      <c r="AY7196" s="224">
        <f t="shared" si="253"/>
        <v>0</v>
      </c>
      <c r="AZ7196" s="224">
        <f t="shared" si="254"/>
        <v>0</v>
      </c>
      <c r="BA7196" s="224">
        <f t="shared" si="255"/>
        <v>0</v>
      </c>
      <c r="BB7196" s="224" t="str">
        <f>_xlfn.XLOOKUP(U7196,'Lista Suspensa'!$AA$20:$AA$23,'Lista Suspensa'!$AB$20:$AB$23,"N/A")</f>
        <v>S</v>
      </c>
    </row>
    <row r="7197" spans="1:54" ht="12" customHeight="1">
      <c r="A7197" s="148"/>
      <c r="B7197" s="162"/>
      <c r="C7197" s="148"/>
      <c r="D7197" s="148"/>
      <c r="E7197" s="164"/>
      <c r="F7197" s="163"/>
      <c r="G7197" s="165"/>
      <c r="H7197" s="162"/>
      <c r="I7197" s="165"/>
      <c r="J7197" s="148"/>
      <c r="K7197" s="148"/>
      <c r="L7197" s="148"/>
      <c r="M7197" s="148"/>
      <c r="N7197" s="148"/>
      <c r="O7197" s="163"/>
      <c r="P7197" s="227"/>
      <c r="Q7197" s="228"/>
      <c r="R7197" s="229"/>
      <c r="S7197" s="229"/>
      <c r="T7197" s="229"/>
      <c r="U7197" s="229"/>
      <c r="V7197" s="162"/>
      <c r="W7197" s="162"/>
      <c r="X7197" s="162"/>
      <c r="Y7197" s="166"/>
      <c r="Z7197" s="166"/>
      <c r="AA7197" s="148"/>
      <c r="AB7197" s="148"/>
      <c r="AC7197" s="182"/>
      <c r="AD7197" s="153"/>
      <c r="AE7197" s="148"/>
      <c r="AF7197" s="148"/>
      <c r="AG7197" s="162"/>
      <c r="AH7197" s="163"/>
      <c r="AI7197" s="167"/>
      <c r="AJ7197" s="148"/>
      <c r="AK7197" s="148"/>
      <c r="AL7197" s="148"/>
      <c r="AM7197" s="148"/>
      <c r="AN7197" s="148"/>
      <c r="AO7197" s="148"/>
      <c r="AP7197" s="148"/>
      <c r="AQ7197" s="148"/>
      <c r="AR7197" s="148"/>
      <c r="AS7197" s="224" t="s">
        <v>68</v>
      </c>
      <c r="AT7197" s="225" t="str">
        <f t="shared" si="248"/>
        <v>1/1900</v>
      </c>
      <c r="AU7197" s="225" t="e">
        <f t="shared" si="249"/>
        <v>#NUM!</v>
      </c>
      <c r="AV7197" s="224" t="str">
        <f t="shared" si="250"/>
        <v>1/1900</v>
      </c>
      <c r="AW7197" s="224" t="e">
        <f t="shared" si="251"/>
        <v>#NUM!</v>
      </c>
      <c r="AX7197" s="224">
        <f t="shared" si="252"/>
        <v>0</v>
      </c>
      <c r="AY7197" s="224">
        <f t="shared" si="253"/>
        <v>0</v>
      </c>
      <c r="AZ7197" s="224">
        <f t="shared" si="254"/>
        <v>0</v>
      </c>
      <c r="BA7197" s="224">
        <f t="shared" si="255"/>
        <v>0</v>
      </c>
      <c r="BB7197" s="224" t="str">
        <f>_xlfn.XLOOKUP(U7197,'Lista Suspensa'!$AA$20:$AA$23,'Lista Suspensa'!$AB$20:$AB$23,"N/A")</f>
        <v>S</v>
      </c>
    </row>
    <row r="7198" spans="1:54" ht="12" customHeight="1">
      <c r="A7198" s="148"/>
      <c r="B7198" s="162"/>
      <c r="C7198" s="148"/>
      <c r="D7198" s="148"/>
      <c r="E7198" s="164"/>
      <c r="F7198" s="163"/>
      <c r="G7198" s="165"/>
      <c r="H7198" s="162"/>
      <c r="I7198" s="165"/>
      <c r="J7198" s="148"/>
      <c r="K7198" s="148"/>
      <c r="L7198" s="148"/>
      <c r="M7198" s="148"/>
      <c r="N7198" s="148"/>
      <c r="O7198" s="163"/>
      <c r="P7198" s="227"/>
      <c r="Q7198" s="228"/>
      <c r="R7198" s="229"/>
      <c r="S7198" s="229"/>
      <c r="T7198" s="229"/>
      <c r="U7198" s="229"/>
      <c r="V7198" s="162"/>
      <c r="W7198" s="162"/>
      <c r="X7198" s="162"/>
      <c r="Y7198" s="166"/>
      <c r="Z7198" s="166"/>
      <c r="AA7198" s="148"/>
      <c r="AB7198" s="148"/>
      <c r="AC7198" s="182"/>
      <c r="AD7198" s="153"/>
      <c r="AE7198" s="148"/>
      <c r="AF7198" s="148"/>
      <c r="AG7198" s="162"/>
      <c r="AH7198" s="163"/>
      <c r="AI7198" s="167"/>
      <c r="AJ7198" s="148"/>
      <c r="AK7198" s="148"/>
      <c r="AL7198" s="148"/>
      <c r="AM7198" s="148"/>
      <c r="AN7198" s="148"/>
      <c r="AO7198" s="148"/>
      <c r="AP7198" s="148"/>
      <c r="AQ7198" s="148"/>
      <c r="AR7198" s="148"/>
      <c r="AS7198" s="224" t="s">
        <v>68</v>
      </c>
      <c r="AT7198" s="225" t="str">
        <f t="shared" si="248"/>
        <v>1/1900</v>
      </c>
      <c r="AU7198" s="225" t="e">
        <f t="shared" si="249"/>
        <v>#NUM!</v>
      </c>
      <c r="AV7198" s="224" t="str">
        <f t="shared" si="250"/>
        <v>1/1900</v>
      </c>
      <c r="AW7198" s="224" t="e">
        <f t="shared" si="251"/>
        <v>#NUM!</v>
      </c>
      <c r="AX7198" s="224">
        <f t="shared" si="252"/>
        <v>0</v>
      </c>
      <c r="AY7198" s="224">
        <f t="shared" si="253"/>
        <v>0</v>
      </c>
      <c r="AZ7198" s="224">
        <f t="shared" si="254"/>
        <v>0</v>
      </c>
      <c r="BA7198" s="224">
        <f t="shared" si="255"/>
        <v>0</v>
      </c>
      <c r="BB7198" s="224" t="str">
        <f>_xlfn.XLOOKUP(U7198,'Lista Suspensa'!$AA$20:$AA$23,'Lista Suspensa'!$AB$20:$AB$23,"N/A")</f>
        <v>S</v>
      </c>
    </row>
    <row r="7199" spans="1:54" ht="12" customHeight="1">
      <c r="A7199" s="148"/>
      <c r="B7199" s="162"/>
      <c r="C7199" s="148"/>
      <c r="D7199" s="148"/>
      <c r="E7199" s="164"/>
      <c r="F7199" s="163"/>
      <c r="G7199" s="165"/>
      <c r="H7199" s="162"/>
      <c r="I7199" s="165"/>
      <c r="J7199" s="148"/>
      <c r="K7199" s="148"/>
      <c r="L7199" s="148"/>
      <c r="M7199" s="148"/>
      <c r="N7199" s="148"/>
      <c r="O7199" s="163"/>
      <c r="P7199" s="227"/>
      <c r="Q7199" s="228"/>
      <c r="R7199" s="229"/>
      <c r="S7199" s="229"/>
      <c r="T7199" s="229"/>
      <c r="U7199" s="229"/>
      <c r="V7199" s="162"/>
      <c r="W7199" s="162"/>
      <c r="X7199" s="162"/>
      <c r="Y7199" s="166"/>
      <c r="Z7199" s="166"/>
      <c r="AA7199" s="148"/>
      <c r="AB7199" s="148"/>
      <c r="AC7199" s="182"/>
      <c r="AD7199" s="153"/>
      <c r="AE7199" s="148"/>
      <c r="AF7199" s="148"/>
      <c r="AG7199" s="162"/>
      <c r="AH7199" s="163"/>
      <c r="AI7199" s="167"/>
      <c r="AJ7199" s="148"/>
      <c r="AK7199" s="148"/>
      <c r="AL7199" s="148"/>
      <c r="AM7199" s="148"/>
      <c r="AN7199" s="148"/>
      <c r="AO7199" s="148"/>
      <c r="AP7199" s="148"/>
      <c r="AQ7199" s="148"/>
      <c r="AR7199" s="148"/>
      <c r="AS7199" s="224" t="s">
        <v>68</v>
      </c>
      <c r="AT7199" s="225" t="str">
        <f t="shared" si="248"/>
        <v>1/1900</v>
      </c>
      <c r="AU7199" s="225" t="e">
        <f t="shared" si="249"/>
        <v>#NUM!</v>
      </c>
      <c r="AV7199" s="224" t="str">
        <f t="shared" si="250"/>
        <v>1/1900</v>
      </c>
      <c r="AW7199" s="224" t="e">
        <f t="shared" si="251"/>
        <v>#NUM!</v>
      </c>
      <c r="AX7199" s="224">
        <f t="shared" si="252"/>
        <v>0</v>
      </c>
      <c r="AY7199" s="224">
        <f t="shared" si="253"/>
        <v>0</v>
      </c>
      <c r="AZ7199" s="224">
        <f t="shared" si="254"/>
        <v>0</v>
      </c>
      <c r="BA7199" s="224">
        <f t="shared" si="255"/>
        <v>0</v>
      </c>
      <c r="BB7199" s="224" t="str">
        <f>_xlfn.XLOOKUP(U7199,'Lista Suspensa'!$AA$20:$AA$23,'Lista Suspensa'!$AB$20:$AB$23,"N/A")</f>
        <v>S</v>
      </c>
    </row>
    <row r="7200" spans="1:54" ht="12" customHeight="1">
      <c r="A7200" s="148"/>
      <c r="B7200" s="162"/>
      <c r="C7200" s="148"/>
      <c r="D7200" s="148"/>
      <c r="E7200" s="164"/>
      <c r="F7200" s="163"/>
      <c r="G7200" s="165"/>
      <c r="H7200" s="162"/>
      <c r="I7200" s="165"/>
      <c r="J7200" s="148"/>
      <c r="K7200" s="148"/>
      <c r="L7200" s="148"/>
      <c r="M7200" s="148"/>
      <c r="N7200" s="148"/>
      <c r="O7200" s="163"/>
      <c r="P7200" s="227"/>
      <c r="Q7200" s="228"/>
      <c r="R7200" s="229"/>
      <c r="S7200" s="229"/>
      <c r="T7200" s="229"/>
      <c r="U7200" s="229"/>
      <c r="V7200" s="162"/>
      <c r="W7200" s="162"/>
      <c r="X7200" s="162"/>
      <c r="Y7200" s="166"/>
      <c r="Z7200" s="166"/>
      <c r="AA7200" s="148"/>
      <c r="AB7200" s="148"/>
      <c r="AC7200" s="182"/>
      <c r="AD7200" s="153"/>
      <c r="AE7200" s="148"/>
      <c r="AF7200" s="148"/>
      <c r="AG7200" s="162"/>
      <c r="AH7200" s="163"/>
      <c r="AI7200" s="167"/>
      <c r="AJ7200" s="148"/>
      <c r="AK7200" s="148"/>
      <c r="AL7200" s="148"/>
      <c r="AM7200" s="148"/>
      <c r="AN7200" s="148"/>
      <c r="AO7200" s="148"/>
      <c r="AP7200" s="148"/>
      <c r="AQ7200" s="148"/>
      <c r="AR7200" s="148"/>
      <c r="AS7200" s="224" t="s">
        <v>68</v>
      </c>
      <c r="AT7200" s="225" t="str">
        <f t="shared" si="248"/>
        <v>1/1900</v>
      </c>
      <c r="AU7200" s="225" t="e">
        <f t="shared" si="249"/>
        <v>#NUM!</v>
      </c>
      <c r="AV7200" s="224" t="str">
        <f t="shared" si="250"/>
        <v>1/1900</v>
      </c>
      <c r="AW7200" s="224" t="e">
        <f t="shared" si="251"/>
        <v>#NUM!</v>
      </c>
      <c r="AX7200" s="224">
        <f t="shared" si="252"/>
        <v>0</v>
      </c>
      <c r="AY7200" s="224">
        <f t="shared" si="253"/>
        <v>0</v>
      </c>
      <c r="AZ7200" s="224">
        <f t="shared" si="254"/>
        <v>0</v>
      </c>
      <c r="BA7200" s="224">
        <f t="shared" si="255"/>
        <v>0</v>
      </c>
      <c r="BB7200" s="224" t="str">
        <f>_xlfn.XLOOKUP(U7200,'Lista Suspensa'!$AA$20:$AA$23,'Lista Suspensa'!$AB$20:$AB$23,"N/A")</f>
        <v>S</v>
      </c>
    </row>
  </sheetData>
  <autoFilter ref="A1:BB7077" xr:uid="{9931A248-8A11-4D8E-BACD-A0C0D59E4D18}"/>
  <sortState xmlns:xlrd2="http://schemas.microsoft.com/office/spreadsheetml/2017/richdata2" ref="A2:BB6933">
    <sortCondition ref="Q2:Q6933"/>
  </sortState>
  <conditionalFormatting sqref="E1:F1048576">
    <cfRule type="duplicateValues" dxfId="9" priority="1"/>
    <cfRule type="duplicateValues" dxfId="8" priority="3"/>
    <cfRule type="duplicateValues" dxfId="7" priority="4"/>
    <cfRule type="duplicateValues" dxfId="6" priority="5"/>
  </conditionalFormatting>
  <conditionalFormatting sqref="F1:F1048576">
    <cfRule type="duplicateValues" dxfId="5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2F604FB2-9EEF-4CC9-9C78-5AA706C93B7F}">
          <x14:formula1>
            <xm:f>'Lista Suspensa'!$F$2:$F$54</xm:f>
          </x14:formula1>
          <xm:sqref>D2:D6942 D7009:D1048576</xm:sqref>
        </x14:dataValidation>
        <x14:dataValidation type="list" allowBlank="1" showInputMessage="1" showErrorMessage="1" xr:uid="{55CA9809-3940-4903-A597-C006CFC0CA38}">
          <x14:formula1>
            <xm:f>'Lista Suspensa'!$AP$2:$AP$12</xm:f>
          </x14:formula1>
          <xm:sqref>AL2:AL1048576</xm:sqref>
        </x14:dataValidation>
        <x14:dataValidation type="list" allowBlank="1" showInputMessage="1" showErrorMessage="1" xr:uid="{5851D146-1F25-4BCA-8F0E-FE9502D451D9}">
          <x14:formula1>
            <xm:f>'Lista Suspensa'!$AR$2:$AR$7</xm:f>
          </x14:formula1>
          <xm:sqref>AM2:AM1048576</xm:sqref>
        </x14:dataValidation>
        <x14:dataValidation type="list" allowBlank="1" showInputMessage="1" showErrorMessage="1" xr:uid="{AA49F728-36FF-4151-904B-978190C83165}">
          <x14:formula1>
            <xm:f>'Lista Suspensa'!$Z$2:$Z$11</xm:f>
          </x14:formula1>
          <xm:sqref>U2:U1048576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AS2:AS1048576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AE2:AE1048576</xm:sqref>
        </x14:dataValidation>
        <x14:dataValidation type="list" allowBlank="1" showInputMessage="1" showErrorMessage="1" xr:uid="{D51ED36A-0E8F-4C55-8655-A7BFC10F159A}">
          <x14:formula1>
            <xm:f>'Lista Suspensa'!$V$2:$V$37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AF2:AF1048576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AH2:AH1048576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AJ2:AJ1048576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AP2:AP1048576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AQ2:AQ1048576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B404-BC12-4063-B52F-77FEB42ECEE8}">
  <dimension ref="A1"/>
  <sheetViews>
    <sheetView workbookViewId="0"/>
  </sheetViews>
  <sheetFormatPr defaultRowHeight="14.4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20"/>
  <sheetViews>
    <sheetView showGridLines="0" workbookViewId="0">
      <pane ySplit="11" topLeftCell="A27" activePane="bottomLeft" state="frozen"/>
      <selection pane="bottomLeft" activeCell="C7" sqref="C7"/>
    </sheetView>
  </sheetViews>
  <sheetFormatPr defaultRowHeight="14.45"/>
  <cols>
    <col min="1" max="1" width="3.42578125" customWidth="1"/>
    <col min="2" max="2" width="42.140625" customWidth="1"/>
    <col min="3" max="3" width="23.425781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132" t="s">
        <v>44</v>
      </c>
      <c r="C2" s="72" t="s">
        <v>68</v>
      </c>
    </row>
    <row r="3" spans="1:31">
      <c r="B3" s="132" t="s">
        <v>2</v>
      </c>
      <c r="C3" s="72"/>
      <c r="F3" s="32"/>
    </row>
    <row r="4" spans="1:31">
      <c r="B4" s="132" t="s">
        <v>11683</v>
      </c>
      <c r="C4" s="72" t="s">
        <v>11684</v>
      </c>
      <c r="F4" s="32"/>
    </row>
    <row r="5" spans="1:31">
      <c r="F5" s="32"/>
    </row>
    <row r="6" spans="1:31">
      <c r="F6" s="32"/>
    </row>
    <row r="7" spans="1:31">
      <c r="B7" s="133" t="s">
        <v>45</v>
      </c>
      <c r="C7" s="73"/>
      <c r="D7" t="s">
        <v>11685</v>
      </c>
    </row>
    <row r="9" spans="1:31">
      <c r="B9" s="134" t="s">
        <v>11686</v>
      </c>
      <c r="C9" s="69"/>
    </row>
    <row r="10" spans="1:31">
      <c r="B10" s="134" t="s">
        <v>11687</v>
      </c>
      <c r="C10" s="69"/>
    </row>
    <row r="12" spans="1:31" s="140" customFormat="1">
      <c r="A12" s="138"/>
      <c r="B12" s="139" t="s">
        <v>11688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</row>
    <row r="14" spans="1:31">
      <c r="B14" s="258" t="s">
        <v>16</v>
      </c>
      <c r="C14" s="104" t="s">
        <v>46</v>
      </c>
      <c r="D14" s="104"/>
      <c r="E14" s="104"/>
      <c r="F14" s="104"/>
      <c r="G14" s="104"/>
      <c r="H14" s="104" t="s">
        <v>11689</v>
      </c>
      <c r="I14" s="104"/>
      <c r="K14" s="258" t="s">
        <v>11690</v>
      </c>
      <c r="L14" s="104" t="s">
        <v>46</v>
      </c>
      <c r="M14" s="104"/>
      <c r="N14" s="104"/>
      <c r="O14" s="104"/>
      <c r="P14" s="104"/>
      <c r="Q14" s="104"/>
      <c r="S14" s="68" t="s">
        <v>16</v>
      </c>
      <c r="T14" s="68" t="s">
        <v>11691</v>
      </c>
      <c r="U14" s="68" t="s">
        <v>11692</v>
      </c>
      <c r="W14" s="114" t="s">
        <v>11690</v>
      </c>
      <c r="X14" s="114"/>
      <c r="Y14" s="114"/>
    </row>
    <row r="15" spans="1:31">
      <c r="B15" s="258"/>
      <c r="C15" s="29">
        <v>1</v>
      </c>
      <c r="D15" s="104">
        <v>2</v>
      </c>
      <c r="E15" s="104">
        <v>3</v>
      </c>
      <c r="F15" s="104">
        <v>4</v>
      </c>
      <c r="G15" s="104">
        <v>5</v>
      </c>
      <c r="H15" s="104" t="s">
        <v>11691</v>
      </c>
      <c r="I15" s="104" t="s">
        <v>11692</v>
      </c>
      <c r="K15" s="258"/>
      <c r="L15" s="105">
        <v>1</v>
      </c>
      <c r="M15" s="105">
        <v>2</v>
      </c>
      <c r="N15" s="105">
        <v>3</v>
      </c>
      <c r="O15" s="105">
        <v>4</v>
      </c>
      <c r="P15" s="105">
        <v>5</v>
      </c>
      <c r="Q15" s="104" t="s">
        <v>11689</v>
      </c>
      <c r="S15" s="118" t="s">
        <v>110</v>
      </c>
      <c r="T15" s="70">
        <f>COUNTIFS(Consolidado!$AS:$AS,IF(ISBLANK($C$2),"&lt;&gt;",$C$2),Consolidado!$Q:$Q,Análise!S15,Consolidado!$B:$B,"&lt;="&amp;Análise!$C$10,Consolidado!$B:$B,"&gt;="&amp;Análise!$C$9,Consolidado!$C:$C,IF(ISBLANK($C$3),"&lt;&gt;",$C$3),Consolidado!$BB:$BB,"S")</f>
        <v>0</v>
      </c>
      <c r="U15" s="71">
        <f t="shared" ref="U15:U48" si="0">IFERROR(T15/$T$48,0)</f>
        <v>0</v>
      </c>
      <c r="W15" s="115" t="s">
        <v>11693</v>
      </c>
      <c r="X15" s="115"/>
      <c r="Y15" s="116">
        <f>IFERROR(T15/T48,0)</f>
        <v>0</v>
      </c>
    </row>
    <row r="16" spans="1:31">
      <c r="B16" s="119" t="s">
        <v>110</v>
      </c>
      <c r="C16" s="28">
        <f>COUNTIFS(Consolidado!$AU:$AU,Análise!C$15,Consolidado!$AT:$AT,Análise!$C$7,Consolidado!$AS:$AS,IF(ISBLANK($C$2),"&lt;&gt;",$C$2),Consolidado!$Q:$Q,Análise!$B16,Consolidado!$C:$C,IF(ISBLANK($C$3),"&lt;&gt;",$C$3),Consolidado!$BB:$BB,"S")</f>
        <v>0</v>
      </c>
      <c r="D16" s="28">
        <f>COUNTIFS(Consolidado!$AU:$AU,Análise!D$15,Consolidado!$AT:$AT,Análise!$C$7,Consolidado!$AS:$AS,IF(ISBLANK($C$2),"&lt;&gt;",$C$2),Consolidado!$Q:$Q,Análise!$B16,Consolidado!$C:$C,IF(ISBLANK($C$3),"&lt;&gt;",$C$3),Consolidado!$BB:$BB,"S")</f>
        <v>0</v>
      </c>
      <c r="E16" s="28">
        <f>COUNTIFS(Consolidado!$AU:$AU,Análise!E$15,Consolidado!$AT:$AT,Análise!$C$7,Consolidado!$AS:$AS,IF(ISBLANK($C$2),"&lt;&gt;",$C$2),Consolidado!$Q:$Q,Análise!$B16,Consolidado!$C:$C,IF(ISBLANK($C$3),"&lt;&gt;",$C$3),Consolidado!$BB:$BB,"S")</f>
        <v>0</v>
      </c>
      <c r="F16" s="28">
        <f>COUNTIFS(Consolidado!$AU:$AU,Análise!F$15,Consolidado!$AT:$AT,Análise!$C$7,Consolidado!$AS:$AS,IF(ISBLANK($C$2),"&lt;&gt;",$C$2),Consolidado!$Q:$Q,Análise!$B16,Consolidado!$C:$C,IF(ISBLANK($C$3),"&lt;&gt;",$C$3),Consolidado!$BB:$BB,"S")</f>
        <v>0</v>
      </c>
      <c r="G16" s="28">
        <f>COUNTIFS(Consolidado!$AU:$AU,Análise!G$15,Consolidado!$AT:$AT,Análise!$C$7,Consolidado!$AS:$AS,IF(ISBLANK($C$2),"&lt;&gt;",$C$2),Consolidado!$Q:$Q,Análise!$B16,Consolidado!$C:$C,IF(ISBLANK($C$3),"&lt;&gt;",$C$3),Consolidado!$BB:$BB,"S")</f>
        <v>0</v>
      </c>
      <c r="H16" s="36">
        <f>SUM(C16:G16)</f>
        <v>0</v>
      </c>
      <c r="I16" s="40">
        <f t="shared" ref="I16:I40" si="1">+IFERROR(H16/$H$49,0)</f>
        <v>0</v>
      </c>
      <c r="K16" s="28" t="s">
        <v>11684</v>
      </c>
      <c r="L16" s="28">
        <f t="shared" ref="L16:Q16" si="2">+C49</f>
        <v>0</v>
      </c>
      <c r="M16" s="28">
        <f t="shared" si="2"/>
        <v>0</v>
      </c>
      <c r="N16" s="28">
        <f t="shared" si="2"/>
        <v>0</v>
      </c>
      <c r="O16" s="28">
        <f t="shared" si="2"/>
        <v>0</v>
      </c>
      <c r="P16" s="28">
        <f t="shared" si="2"/>
        <v>0</v>
      </c>
      <c r="Q16" s="36">
        <f t="shared" si="2"/>
        <v>0</v>
      </c>
      <c r="S16" s="127" t="s">
        <v>11694</v>
      </c>
      <c r="T16" s="30">
        <f>COUNTIFS(Consolidado!$AS:$AS,IF(ISBLANK($C$2),"&lt;&gt;",$C$2),Consolidado!$Q:$Q,Análise!S16,Consolidado!$B:$B,"&lt;="&amp;Análise!$C$10,Consolidado!$B:$B,"&gt;="&amp;Análise!$C$9,Consolidado!$C:$C,IF(ISBLANK($C$3),"&lt;&gt;",$C$3),Consolidado!$BB:$BB,"S")</f>
        <v>0</v>
      </c>
      <c r="U16" s="111">
        <f t="shared" si="0"/>
        <v>0</v>
      </c>
      <c r="W16" s="129" t="s">
        <v>11695</v>
      </c>
      <c r="X16" s="129"/>
      <c r="Y16" s="131">
        <f>IFERROR(SUMIFS(Consolidado!AX:AX,Consolidado!$AS:$AS,IF(ISBLANK($C$2),"&lt;&gt;",$C$2),Consolidado!$B:$B,"&lt;="&amp;Análise!$C$10,Consolidado!$B:$B,"&gt;="&amp;Análise!$C$9,Consolidado!$C:$C,IF(ISBLANK($C$3),"&lt;&gt;",$C$3))/T15,0)</f>
        <v>0</v>
      </c>
    </row>
    <row r="17" spans="2:25">
      <c r="B17" s="120" t="s">
        <v>11694</v>
      </c>
      <c r="C17" s="30">
        <f>COUNTIFS(Consolidado!$AU:$AU,Análise!C$15,Consolidado!$AT:$AT,Análise!$C$7,Consolidado!$AS:$AS,IF(ISBLANK($C$2),"&lt;&gt;",$C$2),Consolidado!$Q:$Q,Análise!$B17,Consolidado!$C:$C,IF(ISBLANK($C$3),"&lt;&gt;",$C$3),Consolidado!$BB:$BB,"S")</f>
        <v>0</v>
      </c>
      <c r="D17" s="30">
        <f>COUNTIFS(Consolidado!$AU:$AU,Análise!D$15,Consolidado!$AT:$AT,Análise!$C$7,Consolidado!$AS:$AS,IF(ISBLANK($C$2),"&lt;&gt;",$C$2),Consolidado!$Q:$Q,Análise!$B17,Consolidado!$C:$C,IF(ISBLANK($C$3),"&lt;&gt;",$C$3),Consolidado!$BB:$BB,"S")</f>
        <v>0</v>
      </c>
      <c r="E17" s="30">
        <f>COUNTIFS(Consolidado!$AU:$AU,Análise!E$15,Consolidado!$AT:$AT,Análise!$C$7,Consolidado!$AS:$AS,IF(ISBLANK($C$2),"&lt;&gt;",$C$2),Consolidado!$Q:$Q,Análise!$B17,Consolidado!$C:$C,IF(ISBLANK($C$3),"&lt;&gt;",$C$3),Consolidado!$BB:$BB,"S")</f>
        <v>0</v>
      </c>
      <c r="F17" s="30">
        <f>COUNTIFS(Consolidado!$AU:$AU,Análise!F$15,Consolidado!$AT:$AT,Análise!$C$7,Consolidado!$AS:$AS,IF(ISBLANK($C$2),"&lt;&gt;",$C$2),Consolidado!$Q:$Q,Análise!$B17,Consolidado!$C:$C,IF(ISBLANK($C$3),"&lt;&gt;",$C$3),Consolidado!$BB:$BB,"S")</f>
        <v>0</v>
      </c>
      <c r="G17" s="30">
        <f>COUNTIFS(Consolidado!$AU:$AU,Análise!G$15,Consolidado!$AT:$AT,Análise!$C$7,Consolidado!$AS:$AS,IF(ISBLANK($C$2),"&lt;&gt;",$C$2),Consolidado!$Q:$Q,Análise!$B17,Consolidado!$C:$C,IF(ISBLANK($C$3),"&lt;&gt;",$C$3),Consolidado!$BB:$BB,"S")</f>
        <v>0</v>
      </c>
      <c r="H17" s="31">
        <f t="shared" ref="H17:H40" si="3">SUM(C17:G17)</f>
        <v>0</v>
      </c>
      <c r="I17" s="35">
        <f t="shared" si="1"/>
        <v>0</v>
      </c>
      <c r="K17" s="120" t="s">
        <v>110</v>
      </c>
      <c r="L17" s="30">
        <f t="shared" ref="L17:Q17" si="4">+C16</f>
        <v>0</v>
      </c>
      <c r="M17" s="30">
        <f t="shared" si="4"/>
        <v>0</v>
      </c>
      <c r="N17" s="30">
        <f t="shared" si="4"/>
        <v>0</v>
      </c>
      <c r="O17" s="30">
        <f t="shared" si="4"/>
        <v>0</v>
      </c>
      <c r="P17" s="30">
        <f t="shared" si="4"/>
        <v>0</v>
      </c>
      <c r="Q17" s="31">
        <f t="shared" si="4"/>
        <v>0</v>
      </c>
      <c r="S17" s="118" t="s">
        <v>6178</v>
      </c>
      <c r="T17" s="70">
        <f>COUNTIFS(Consolidado!$AS:$AS,IF(ISBLANK($C$2),"&lt;&gt;",$C$2),Consolidado!$Q:$Q,Análise!S17,Consolidado!$B:$B,"&lt;="&amp;Análise!$C$10,Consolidado!$B:$B,"&gt;="&amp;Análise!$C$9,Consolidado!$C:$C,IF(ISBLANK($C$3),"&lt;&gt;",$C$3),Consolidado!$BB:$BB,"S")</f>
        <v>0</v>
      </c>
      <c r="U17" s="71">
        <f t="shared" si="0"/>
        <v>0</v>
      </c>
      <c r="W17" s="115" t="s">
        <v>11696</v>
      </c>
      <c r="X17" s="115"/>
      <c r="Y17" s="117">
        <f>IFERROR(SUMIFS(Consolidado!AZ:AZ,Consolidado!$AS:$AS,IF(ISBLANK($C$2),"&lt;&gt;",$C$2),Consolidado!$B:$B,"&lt;="&amp;Análise!$C$10,Consolidado!$B:$B,"&gt;="&amp;Análise!$C$9,Consolidado!$C:$C,IF(ISBLANK($C$3),"&lt;&gt;",$C$3))/COUNTIFS(Consolidado!$AS:$AS,IF(ISBLANK($C$2),"&lt;&gt;",$C$2),Consolidado!$Q:$Q,S$15,Consolidado!$B:$B,"&lt;="&amp;Análise!$C$10,Consolidado!$B:$B,"&gt;="&amp;Análise!$C$9,Consolidado!$C:$C,IF(ISBLANK($C$3),"&lt;&gt;",$C$3),Consolidado!$AZ:$AZ,"&lt;&gt;"&amp;0),0)</f>
        <v>0</v>
      </c>
    </row>
    <row r="18" spans="2:25">
      <c r="B18" s="119" t="s">
        <v>6178</v>
      </c>
      <c r="C18" s="28">
        <f>COUNTIFS(Consolidado!$AU:$AU,Análise!C$15,Consolidado!$AT:$AT,Análise!$C$7,Consolidado!$AS:$AS,IF(ISBLANK($C$2),"&lt;&gt;",$C$2),Consolidado!$Q:$Q,Análise!$B18,Consolidado!$C:$C,IF(ISBLANK($C$3),"&lt;&gt;",$C$3),Consolidado!$BB:$BB,"S")</f>
        <v>0</v>
      </c>
      <c r="D18" s="28">
        <f>COUNTIFS(Consolidado!$AU:$AU,Análise!D$15,Consolidado!$AT:$AT,Análise!$C$7,Consolidado!$AS:$AS,IF(ISBLANK($C$2),"&lt;&gt;",$C$2),Consolidado!$Q:$Q,Análise!$B18,Consolidado!$C:$C,IF(ISBLANK($C$3),"&lt;&gt;",$C$3),Consolidado!$BB:$BB,"S")</f>
        <v>0</v>
      </c>
      <c r="E18" s="28">
        <f>COUNTIFS(Consolidado!$AU:$AU,Análise!E$15,Consolidado!$AT:$AT,Análise!$C$7,Consolidado!$AS:$AS,IF(ISBLANK($C$2),"&lt;&gt;",$C$2),Consolidado!$Q:$Q,Análise!$B18,Consolidado!$C:$C,IF(ISBLANK($C$3),"&lt;&gt;",$C$3),Consolidado!$BB:$BB,"S")</f>
        <v>0</v>
      </c>
      <c r="F18" s="28">
        <f>COUNTIFS(Consolidado!$AU:$AU,Análise!F$15,Consolidado!$AT:$AT,Análise!$C$7,Consolidado!$AS:$AS,IF(ISBLANK($C$2),"&lt;&gt;",$C$2),Consolidado!$Q:$Q,Análise!$B18,Consolidado!$C:$C,IF(ISBLANK($C$3),"&lt;&gt;",$C$3),Consolidado!$BB:$BB,"S")</f>
        <v>0</v>
      </c>
      <c r="G18" s="28">
        <f>COUNTIFS(Consolidado!$AU:$AU,Análise!G$15,Consolidado!$AT:$AT,Análise!$C$7,Consolidado!$AS:$AS,IF(ISBLANK($C$2),"&lt;&gt;",$C$2),Consolidado!$Q:$Q,Análise!$B18,Consolidado!$C:$C,IF(ISBLANK($C$3),"&lt;&gt;",$C$3),Consolidado!$BB:$BB,"S")</f>
        <v>0</v>
      </c>
      <c r="H18" s="36">
        <f t="shared" si="3"/>
        <v>0</v>
      </c>
      <c r="I18" s="40">
        <f t="shared" si="1"/>
        <v>0</v>
      </c>
      <c r="K18" s="119" t="s">
        <v>11693</v>
      </c>
      <c r="L18" s="33" t="str">
        <f t="shared" ref="L18:Q18" si="5">IFERROR(L17/L16,"")</f>
        <v/>
      </c>
      <c r="M18" s="33" t="str">
        <f t="shared" si="5"/>
        <v/>
      </c>
      <c r="N18" s="33" t="str">
        <f t="shared" si="5"/>
        <v/>
      </c>
      <c r="O18" s="33" t="str">
        <f t="shared" si="5"/>
        <v/>
      </c>
      <c r="P18" s="33" t="str">
        <f t="shared" si="5"/>
        <v/>
      </c>
      <c r="Q18" s="40" t="str">
        <f t="shared" si="5"/>
        <v/>
      </c>
      <c r="S18" s="127" t="s">
        <v>11697</v>
      </c>
      <c r="T18" s="30">
        <f>COUNTIFS(Consolidado!$AS:$AS,IF(ISBLANK($C$2),"&lt;&gt;",$C$2),Consolidado!$Q:$Q,Análise!S18,Consolidado!$B:$B,"&lt;="&amp;Análise!$C$10,Consolidado!$B:$B,"&gt;="&amp;Análise!$C$9,Consolidado!$C:$C,IF(ISBLANK($C$3),"&lt;&gt;",$C$3),Consolidado!$BB:$BB,"S")</f>
        <v>0</v>
      </c>
      <c r="U18" s="111">
        <f t="shared" si="0"/>
        <v>0</v>
      </c>
      <c r="W18" s="129" t="s">
        <v>11698</v>
      </c>
      <c r="X18" s="129"/>
      <c r="Y18" s="131">
        <f>IFERROR(SUMIFS(Consolidado!BA:BA,Consolidado!$AS:$AS,IF(ISBLANK($C$2),"&lt;&gt;",$C$2),Consolidado!$B:$B,"&lt;="&amp;Análise!$C$10,Consolidado!$B:$B,"&gt;="&amp;Análise!$C$9,Consolidado!$C:$C,IF(ISBLANK($C$3),"&lt;&gt;",$C$3))/COUNTIFS(Consolidado!$AS:$AS,IF(ISBLANK($C$2),"&lt;&gt;",$C$2),Consolidado!$Q:$Q,S$15,Consolidado!$B:$B,"&lt;="&amp;Análise!$C$10,Consolidado!$B:$B,"&gt;="&amp;Análise!$C$9,Consolidado!$C:$C,IF(ISBLANK($C$3),"&lt;&gt;",$C$3),Consolidado!$BA:$BA,"&lt;&gt;"&amp;0),0)</f>
        <v>0</v>
      </c>
    </row>
    <row r="19" spans="2:25">
      <c r="B19" s="120" t="s">
        <v>11697</v>
      </c>
      <c r="C19" s="30">
        <f>COUNTIFS(Consolidado!$AU:$AU,Análise!C$15,Consolidado!$AT:$AT,Análise!$C$7,Consolidado!$AS:$AS,IF(ISBLANK($C$2),"&lt;&gt;",$C$2),Consolidado!$Q:$Q,Análise!$B19,Consolidado!$C:$C,IF(ISBLANK($C$3),"&lt;&gt;",$C$3),Consolidado!$BB:$BB,"S")</f>
        <v>0</v>
      </c>
      <c r="D19" s="30">
        <f>COUNTIFS(Consolidado!$AU:$AU,Análise!D$15,Consolidado!$AT:$AT,Análise!$C$7,Consolidado!$AS:$AS,IF(ISBLANK($C$2),"&lt;&gt;",$C$2),Consolidado!$Q:$Q,Análise!$B19,Consolidado!$C:$C,IF(ISBLANK($C$3),"&lt;&gt;",$C$3),Consolidado!$BB:$BB,"S")</f>
        <v>0</v>
      </c>
      <c r="E19" s="30">
        <f>COUNTIFS(Consolidado!$AU:$AU,Análise!E$15,Consolidado!$AT:$AT,Análise!$C$7,Consolidado!$AS:$AS,IF(ISBLANK($C$2),"&lt;&gt;",$C$2),Consolidado!$Q:$Q,Análise!$B19,Consolidado!$C:$C,IF(ISBLANK($C$3),"&lt;&gt;",$C$3),Consolidado!$BB:$BB,"S")</f>
        <v>0</v>
      </c>
      <c r="F19" s="30">
        <f>COUNTIFS(Consolidado!$AU:$AU,Análise!F$15,Consolidado!$AT:$AT,Análise!$C$7,Consolidado!$AS:$AS,IF(ISBLANK($C$2),"&lt;&gt;",$C$2),Consolidado!$Q:$Q,Análise!$B19,Consolidado!$C:$C,IF(ISBLANK($C$3),"&lt;&gt;",$C$3),Consolidado!$BB:$BB,"S")</f>
        <v>0</v>
      </c>
      <c r="G19" s="30">
        <f>COUNTIFS(Consolidado!$AU:$AU,Análise!G$15,Consolidado!$AT:$AT,Análise!$C$7,Consolidado!$AS:$AS,IF(ISBLANK($C$2),"&lt;&gt;",$C$2),Consolidado!$Q:$Q,Análise!$B19,Consolidado!$C:$C,IF(ISBLANK($C$3),"&lt;&gt;",$C$3),Consolidado!$BB:$BB,"S")</f>
        <v>0</v>
      </c>
      <c r="H19" s="31">
        <f t="shared" si="3"/>
        <v>0</v>
      </c>
      <c r="I19" s="35">
        <f t="shared" si="1"/>
        <v>0</v>
      </c>
      <c r="K19" s="120" t="s">
        <v>11695</v>
      </c>
      <c r="L19" s="106">
        <f>IFERROR(SUMIFS(Consolidado!$AX:$AX,Consolidado!$AU:$AU,Análise!L15,Consolidado!$AT:$AT,Análise!$C$7,Consolidado!$AS:$AS,IF(ISBLANK($C$2),"&lt;&gt;",$C$2),Consolidado!$C:$C,IF(ISBLANK($C$3),"&lt;&gt;",$C$3))/L$17,0)</f>
        <v>0</v>
      </c>
      <c r="M19" s="106">
        <f>IFERROR(SUMIFS(Consolidado!$AX:$AX,Consolidado!$AU:$AU,Análise!M15,Consolidado!$AT:$AT,Análise!$C$7,Consolidado!$AS:$AS,IF(ISBLANK($C$2),"&lt;&gt;",$C$2),Consolidado!$C:$C,IF(ISBLANK($C$3),"&lt;&gt;",$C$3))/M$17,0)</f>
        <v>0</v>
      </c>
      <c r="N19" s="106">
        <f>IFERROR(SUMIFS(Consolidado!$AX:$AX,Consolidado!$AU:$AU,Análise!N15,Consolidado!$AT:$AT,Análise!$C$7,Consolidado!$AS:$AS,IF(ISBLANK($C$2),"&lt;&gt;",$C$2),Consolidado!$C:$C,IF(ISBLANK($C$3),"&lt;&gt;",$C$3))/N$17,0)</f>
        <v>0</v>
      </c>
      <c r="O19" s="106">
        <f>IFERROR(SUMIFS(Consolidado!$AX:$AX,Consolidado!$AU:$AU,Análise!O15,Consolidado!$AT:$AT,Análise!$C$7,Consolidado!$AS:$AS,IF(ISBLANK($C$2),"&lt;&gt;",$C$2),Consolidado!$C:$C,IF(ISBLANK($C$3),"&lt;&gt;",$C$3))/O$17,0)</f>
        <v>0</v>
      </c>
      <c r="P19" s="106">
        <f>IFERROR(SUMIFS(Consolidado!$AX:$AX,Consolidado!$AU:$AU,Análise!P15,Consolidado!$AT:$AT,Análise!$C$7,Consolidado!$AS:$AS,IF(ISBLANK($C$2),"&lt;&gt;",$C$2),Consolidado!$C:$C,IF(ISBLANK($C$3),"&lt;&gt;",$C$3))/P$17,0)</f>
        <v>0</v>
      </c>
      <c r="Q19" s="109">
        <f>IFERROR(SUMIFS(Consolidado!AX:AX,Consolidado!$AT:$AT,Análise!$C$7,Consolidado!$AS:$AS,IF(ISBLANK($C$2),"&lt;&gt;",$C$2),Consolidado!$C:$C,IF(ISBLANK($C$3),"&lt;&gt;",$C$3))/$Q17,0)</f>
        <v>0</v>
      </c>
      <c r="S19" s="118" t="s">
        <v>11699</v>
      </c>
      <c r="T19" s="70">
        <f>COUNTIFS(Consolidado!$AS:$AS,IF(ISBLANK($C$2),"&lt;&gt;",$C$2),Consolidado!$Q:$Q,Análise!S19,Consolidado!$B:$B,"&lt;="&amp;Análise!$C$10,Consolidado!$B:$B,"&gt;="&amp;Análise!$C$9,Consolidado!$C:$C,IF(ISBLANK($C$3),"&lt;&gt;",$C$3),Consolidado!$BB:$BB,"S")</f>
        <v>0</v>
      </c>
      <c r="U19" s="71">
        <f t="shared" si="0"/>
        <v>0</v>
      </c>
      <c r="W19" s="115" t="s">
        <v>11700</v>
      </c>
      <c r="X19" s="115"/>
      <c r="Y19" s="117">
        <f>IFERROR(SUMIFS(Consolidado!$AY:$AY,Consolidado!$B:$B,"&lt;="&amp;Análise!$C$10,Consolidado!$B:$B,"&gt;="&amp;Análise!$C$9,Consolidado!$AT:$AT,Análise!$C$7,Consolidado!$AS:$AS,IF(ISBLANK($C$2),"&lt;&gt;",$C$2),Consolidado!$C:$C,IF(ISBLANK($C$3),"&lt;&gt;",$C$3))/COUNTIFS(Consolidado!$R:$R,"&lt;&gt;",Consolidado!$S:$S,"&lt;&gt;",Consolidado!$AT:$AT,Análise!$C$7,Consolidado!$AS:$AS,IF(ISBLANK($C$2),"&lt;&gt;",$C$2),Consolidado!$C:$C,IF(ISBLANK($C$3),"&lt;&gt;",$C$3),Consolidado!$B:$B,"&lt;="&amp;Análise!$C$10,Consolidado!$B:$B,"&gt;="&amp;Análise!$C$9),0)</f>
        <v>0</v>
      </c>
    </row>
    <row r="20" spans="2:25">
      <c r="B20" s="119" t="s">
        <v>11699</v>
      </c>
      <c r="C20" s="28">
        <f>COUNTIFS(Consolidado!$AU:$AU,Análise!C$15,Consolidado!$AT:$AT,Análise!$C$7,Consolidado!$AS:$AS,IF(ISBLANK($C$2),"&lt;&gt;",$C$2),Consolidado!$Q:$Q,Análise!$B20,Consolidado!$C:$C,IF(ISBLANK($C$3),"&lt;&gt;",$C$3),Consolidado!$BB:$BB,"S")</f>
        <v>0</v>
      </c>
      <c r="D20" s="28">
        <f>COUNTIFS(Consolidado!$AU:$AU,Análise!D$15,Consolidado!$AT:$AT,Análise!$C$7,Consolidado!$AS:$AS,IF(ISBLANK($C$2),"&lt;&gt;",$C$2),Consolidado!$Q:$Q,Análise!$B20,Consolidado!$C:$C,IF(ISBLANK($C$3),"&lt;&gt;",$C$3),Consolidado!$BB:$BB,"S")</f>
        <v>0</v>
      </c>
      <c r="E20" s="28">
        <f>COUNTIFS(Consolidado!$AU:$AU,Análise!E$15,Consolidado!$AT:$AT,Análise!$C$7,Consolidado!$AS:$AS,IF(ISBLANK($C$2),"&lt;&gt;",$C$2),Consolidado!$Q:$Q,Análise!$B20,Consolidado!$C:$C,IF(ISBLANK($C$3),"&lt;&gt;",$C$3),Consolidado!$BB:$BB,"S")</f>
        <v>0</v>
      </c>
      <c r="F20" s="28">
        <f>COUNTIFS(Consolidado!$AU:$AU,Análise!F$15,Consolidado!$AT:$AT,Análise!$C$7,Consolidado!$AS:$AS,IF(ISBLANK($C$2),"&lt;&gt;",$C$2),Consolidado!$Q:$Q,Análise!$B20,Consolidado!$C:$C,IF(ISBLANK($C$3),"&lt;&gt;",$C$3),Consolidado!$BB:$BB,"S")</f>
        <v>0</v>
      </c>
      <c r="G20" s="28">
        <f>COUNTIFS(Consolidado!$AU:$AU,Análise!G$15,Consolidado!$AT:$AT,Análise!$C$7,Consolidado!$AS:$AS,IF(ISBLANK($C$2),"&lt;&gt;",$C$2),Consolidado!$Q:$Q,Análise!$B20,Consolidado!$C:$C,IF(ISBLANK($C$3),"&lt;&gt;",$C$3),Consolidado!$BB:$BB,"S")</f>
        <v>0</v>
      </c>
      <c r="H20" s="36">
        <f t="shared" si="3"/>
        <v>0</v>
      </c>
      <c r="I20" s="40">
        <f t="shared" si="1"/>
        <v>0</v>
      </c>
      <c r="K20" s="119" t="s">
        <v>11696</v>
      </c>
      <c r="L20" s="107">
        <f>IFERROR(SUMIFS(Consolidado!$AZ:$AZ,Consolidado!$AU:$AU,Análise!L15,Consolidado!$AT:$AT,Análise!$C$7,Consolidado!$AS:$AS,IF(ISBLANK($C$2),"&lt;&gt;",$C$2),Consolidado!$C:$C,IF(ISBLANK($C$3),"&lt;&gt;",$C$3))/COUNTIFS(Consolidado!$AU:$AU,Análise!L15,Consolidado!$AT:$AT,Análise!$C$7,Consolidado!$AS:$AS,IF(ISBLANK($C$2),"&lt;&gt;",$C$2),Consolidado!$Q:$Q,$K17,Consolidado!$C:$C,IF(ISBLANK($C$3),"&lt;&gt;",$C$3),Consolidado!$AZ:$AZ,"&lt;&gt;"&amp;0),0)</f>
        <v>0</v>
      </c>
      <c r="M20" s="107">
        <f>IFERROR(SUMIFS(Consolidado!$AZ:$AZ,Consolidado!$AU:$AU,Análise!M15,Consolidado!$AT:$AT,Análise!$C$7,Consolidado!$AS:$AS,IF(ISBLANK($C$2),"&lt;&gt;",$C$2),Consolidado!$C:$C,IF(ISBLANK($C$3),"&lt;&gt;",$C$3))/COUNTIFS(Consolidado!$AU:$AU,Análise!M15,Consolidado!$AT:$AT,Análise!$C$7,Consolidado!$AS:$AS,IF(ISBLANK($C$2),"&lt;&gt;",$C$2),Consolidado!$Q:$Q,$K17,Consolidado!$C:$C,IF(ISBLANK($C$3),"&lt;&gt;",$C$3),Consolidado!$AZ:$AZ,"&lt;&gt;"&amp;0),0)</f>
        <v>0</v>
      </c>
      <c r="N20" s="107">
        <f>IFERROR(SUMIFS(Consolidado!$AZ:$AZ,Consolidado!$AU:$AU,Análise!N15,Consolidado!$AT:$AT,Análise!$C$7,Consolidado!$AS:$AS,IF(ISBLANK($C$2),"&lt;&gt;",$C$2),Consolidado!$C:$C,IF(ISBLANK($C$3),"&lt;&gt;",$C$3))/COUNTIFS(Consolidado!$AU:$AU,Análise!N15,Consolidado!$AT:$AT,Análise!$C$7,Consolidado!$AS:$AS,IF(ISBLANK($C$2),"&lt;&gt;",$C$2),Consolidado!$Q:$Q,$K17,Consolidado!$C:$C,IF(ISBLANK($C$3),"&lt;&gt;",$C$3),Consolidado!$AZ:$AZ,"&lt;&gt;"&amp;0),0)</f>
        <v>0</v>
      </c>
      <c r="O20" s="107">
        <f>IFERROR(SUMIFS(Consolidado!$AZ:$AZ,Consolidado!$AU:$AU,Análise!O15,Consolidado!$AT:$AT,Análise!$C$7,Consolidado!$AS:$AS,IF(ISBLANK($C$2),"&lt;&gt;",$C$2),Consolidado!$C:$C,IF(ISBLANK($C$3),"&lt;&gt;",$C$3))/COUNTIFS(Consolidado!$AU:$AU,Análise!O15,Consolidado!$AT:$AT,Análise!$C$7,Consolidado!$AS:$AS,IF(ISBLANK($C$2),"&lt;&gt;",$C$2),Consolidado!$Q:$Q,$K17,Consolidado!$C:$C,IF(ISBLANK($C$3),"&lt;&gt;",$C$3),Consolidado!$AZ:$AZ,"&lt;&gt;"&amp;0),0)</f>
        <v>0</v>
      </c>
      <c r="P20" s="107">
        <f>IFERROR(SUMIFS(Consolidado!$AZ:$AZ,Consolidado!$AU:$AU,Análise!P15,Consolidado!$AT:$AT,Análise!$C$7,Consolidado!$AS:$AS,IF(ISBLANK($C$2),"&lt;&gt;",$C$2),Consolidado!$C:$C,IF(ISBLANK($C$3),"&lt;&gt;",$C$3))/COUNTIFS(Consolidado!$AU:$AU,Análise!P15,Consolidado!$AT:$AT,Análise!$C$7,Consolidado!$AS:$AS,IF(ISBLANK($C$2),"&lt;&gt;",$C$2),Consolidado!$Q:$Q,$K17,Consolidado!$C:$C,IF(ISBLANK($C$3),"&lt;&gt;",$C$3),Consolidado!$AZ:$AZ,"&lt;&gt;"&amp;0),0)</f>
        <v>0</v>
      </c>
      <c r="Q20" s="110">
        <f>IFERROR(SUMIFS(Consolidado!AZ:AZ,Consolidado!$AT:$AT,Análise!$C$7,Consolidado!$AS:$AS,IF(ISBLANK($C$2),"&lt;&gt;",$C$2),Consolidado!$C:$C,IF(ISBLANK($C$3),"&lt;&gt;",$C$3))/COUNTIFS(Consolidado!$AT:$AT,Análise!$C$7,Consolidado!$AS:$AS,IF(ISBLANK($C$2),"&lt;&gt;",$C$2),Consolidado!$Q:$Q,K$17,Consolidado!$C:$C,IF(ISBLANK($C$3),"&lt;&gt;",$C$3),Consolidado!$AZ:$AZ,"&lt;&gt;"&amp;0),0)</f>
        <v>0</v>
      </c>
      <c r="S20" s="127" t="s">
        <v>6294</v>
      </c>
      <c r="T20" s="30">
        <f>COUNTIFS(Consolidado!$AS:$AS,IF(ISBLANK($C$2),"&lt;&gt;",$C$2),Consolidado!$Q:$Q,Análise!S20,Consolidado!$B:$B,"&lt;="&amp;Análise!$C$10,Consolidado!$B:$B,"&gt;="&amp;Análise!$C$9,Consolidado!$C:$C,IF(ISBLANK($C$3),"&lt;&gt;",$C$3),Consolidado!$BB:$BB,"S")</f>
        <v>0</v>
      </c>
      <c r="U20" s="111">
        <f t="shared" si="0"/>
        <v>0</v>
      </c>
      <c r="W20" s="129" t="s">
        <v>11701</v>
      </c>
      <c r="X20" s="129"/>
      <c r="Y20" s="130" t="str">
        <f>IFERROR((T15+T37)/T48,"")</f>
        <v/>
      </c>
    </row>
    <row r="21" spans="2:25">
      <c r="B21" s="120" t="s">
        <v>6294</v>
      </c>
      <c r="C21" s="30">
        <f>COUNTIFS(Consolidado!$AU:$AU,Análise!C$15,Consolidado!$AT:$AT,Análise!$C$7,Consolidado!$AS:$AS,IF(ISBLANK($C$2),"&lt;&gt;",$C$2),Consolidado!$Q:$Q,Análise!$B21,Consolidado!$C:$C,IF(ISBLANK($C$3),"&lt;&gt;",$C$3),Consolidado!$BB:$BB,"S")</f>
        <v>0</v>
      </c>
      <c r="D21" s="30">
        <f>COUNTIFS(Consolidado!$AU:$AU,Análise!D$15,Consolidado!$AT:$AT,Análise!$C$7,Consolidado!$AS:$AS,IF(ISBLANK($C$2),"&lt;&gt;",$C$2),Consolidado!$Q:$Q,Análise!$B21,Consolidado!$C:$C,IF(ISBLANK($C$3),"&lt;&gt;",$C$3),Consolidado!$BB:$BB,"S")</f>
        <v>0</v>
      </c>
      <c r="E21" s="30">
        <f>COUNTIFS(Consolidado!$AU:$AU,Análise!E$15,Consolidado!$AT:$AT,Análise!$C$7,Consolidado!$AS:$AS,IF(ISBLANK($C$2),"&lt;&gt;",$C$2),Consolidado!$Q:$Q,Análise!$B21,Consolidado!$C:$C,IF(ISBLANK($C$3),"&lt;&gt;",$C$3),Consolidado!$BB:$BB,"S")</f>
        <v>0</v>
      </c>
      <c r="F21" s="30">
        <f>COUNTIFS(Consolidado!$AU:$AU,Análise!F$15,Consolidado!$AT:$AT,Análise!$C$7,Consolidado!$AS:$AS,IF(ISBLANK($C$2),"&lt;&gt;",$C$2),Consolidado!$Q:$Q,Análise!$B21,Consolidado!$C:$C,IF(ISBLANK($C$3),"&lt;&gt;",$C$3),Consolidado!$BB:$BB,"S")</f>
        <v>0</v>
      </c>
      <c r="G21" s="30">
        <f>COUNTIFS(Consolidado!$AU:$AU,Análise!G$15,Consolidado!$AT:$AT,Análise!$C$7,Consolidado!$AS:$AS,IF(ISBLANK($C$2),"&lt;&gt;",$C$2),Consolidado!$Q:$Q,Análise!$B21,Consolidado!$C:$C,IF(ISBLANK($C$3),"&lt;&gt;",$C$3),Consolidado!$BB:$BB,"S")</f>
        <v>0</v>
      </c>
      <c r="H21" s="31">
        <f t="shared" si="3"/>
        <v>0</v>
      </c>
      <c r="I21" s="35">
        <f t="shared" si="1"/>
        <v>0</v>
      </c>
      <c r="K21" s="120" t="s">
        <v>11698</v>
      </c>
      <c r="L21" s="106">
        <f>IFERROR(SUMIFS(Consolidado!$BA:$BA,Consolidado!$AU:$AU,Análise!L15,Consolidado!$AT:$AT,Análise!$C$7,Consolidado!$AS:$AS,IF(ISBLANK($C$2),"&lt;&gt;",$C$2),Consolidado!$C:$C,IF(ISBLANK($C$3),"&lt;&gt;",$C$3))/COUNTIFS(Consolidado!$AU:$AU,Análise!L15,Consolidado!$AT:$AT,Análise!$C$7,Consolidado!$AS:$AS,IF(ISBLANK($C$2),"&lt;&gt;",$C$2),Consolidado!$Q:$Q,$K17,Consolidado!$C:$C,IF(ISBLANK($C$3),"&lt;&gt;",$C$3),Consolidado!$BA:$BA,"&lt;&gt;"&amp;0),0)</f>
        <v>0</v>
      </c>
      <c r="M21" s="106">
        <f>IFERROR(SUMIFS(Consolidado!$BA:$BA,Consolidado!$AU:$AU,Análise!M15,Consolidado!$AT:$AT,Análise!$C$7,Consolidado!$AS:$AS,IF(ISBLANK($C$2),"&lt;&gt;",$C$2),Consolidado!$C:$C,IF(ISBLANK($C$3),"&lt;&gt;",$C$3))/COUNTIFS(Consolidado!$AU:$AU,Análise!M15,Consolidado!$AT:$AT,Análise!$C$7,Consolidado!$AS:$AS,IF(ISBLANK($C$2),"&lt;&gt;",$C$2),Consolidado!$Q:$Q,$K17,Consolidado!$C:$C,IF(ISBLANK($C$3),"&lt;&gt;",$C$3),Consolidado!$BA:$BA,"&lt;&gt;"&amp;0),0)</f>
        <v>0</v>
      </c>
      <c r="N21" s="106">
        <f>IFERROR(SUMIFS(Consolidado!$BA:$BA,Consolidado!$AU:$AU,Análise!N15,Consolidado!$AT:$AT,Análise!$C$7,Consolidado!$AS:$AS,IF(ISBLANK($C$2),"&lt;&gt;",$C$2),Consolidado!$C:$C,IF(ISBLANK($C$3),"&lt;&gt;",$C$3))/COUNTIFS(Consolidado!$AU:$AU,Análise!N15,Consolidado!$AT:$AT,Análise!$C$7,Consolidado!$AS:$AS,IF(ISBLANK($C$2),"&lt;&gt;",$C$2),Consolidado!$Q:$Q,$K17,Consolidado!$C:$C,IF(ISBLANK($C$3),"&lt;&gt;",$C$3),Consolidado!$BA:$BA,"&lt;&gt;"&amp;0),0)</f>
        <v>0</v>
      </c>
      <c r="O21" s="106">
        <f>IFERROR(SUMIFS(Consolidado!$BA:$BA,Consolidado!$AU:$AU,Análise!O15,Consolidado!$AT:$AT,Análise!$C$7,Consolidado!$AS:$AS,IF(ISBLANK($C$2),"&lt;&gt;",$C$2),Consolidado!$C:$C,IF(ISBLANK($C$3),"&lt;&gt;",$C$3))/COUNTIFS(Consolidado!$AU:$AU,Análise!O15,Consolidado!$AT:$AT,Análise!$C$7,Consolidado!$AS:$AS,IF(ISBLANK($C$2),"&lt;&gt;",$C$2),Consolidado!$Q:$Q,$K17,Consolidado!$C:$C,IF(ISBLANK($C$3),"&lt;&gt;",$C$3),Consolidado!$BA:$BA,"&lt;&gt;"&amp;0),0)</f>
        <v>0</v>
      </c>
      <c r="P21" s="106">
        <f>IFERROR(SUMIFS(Consolidado!$BA:$BA,Consolidado!$AU:$AU,Análise!P15,Consolidado!$AT:$AT,Análise!$C$7,Consolidado!$AS:$AS,IF(ISBLANK($C$2),"&lt;&gt;",$C$2),Consolidado!$C:$C,IF(ISBLANK($C$3),"&lt;&gt;",$C$3))/COUNTIFS(Consolidado!$AU:$AU,Análise!P15,Consolidado!$AT:$AT,Análise!$C$7,Consolidado!$AS:$AS,IF(ISBLANK($C$2),"&lt;&gt;",$C$2),Consolidado!$Q:$Q,$K17,Consolidado!$C:$C,IF(ISBLANK($C$3),"&lt;&gt;",$C$3),Consolidado!$BA:$BA,"&lt;&gt;"&amp;0),0)</f>
        <v>0</v>
      </c>
      <c r="Q21" s="109">
        <f>IFERROR(SUMIFS(Consolidado!BA:BA,Consolidado!$AT:$AT,Análise!$C$7,Consolidado!$AS:$AS,IF(ISBLANK($C$2),"&lt;&gt;",$C$2),Consolidado!$C:$C,IF(ISBLANK($C$3),"&lt;&gt;",$C$3))/COUNTIFS(Consolidado!$AT:$AT,Análise!$C$7,Consolidado!$AS:$AS,IF(ISBLANK($C$2),"&lt;&gt;",$C$2),Consolidado!$Q:$Q,K$17,Consolidado!$C:$C,IF(ISBLANK($C$3),"&lt;&gt;",$C$3),Consolidado!$BA:$BA,"&lt;&gt;"&amp;0),0)</f>
        <v>0</v>
      </c>
      <c r="S21" s="118" t="s">
        <v>6872</v>
      </c>
      <c r="T21" s="70">
        <f>COUNTIFS(Consolidado!$AS:$AS,IF(ISBLANK($C$2),"&lt;&gt;",$C$2),Consolidado!$Q:$Q,Análise!S21,Consolidado!$B:$B,"&lt;="&amp;Análise!$C$10,Consolidado!$B:$B,"&gt;="&amp;Análise!$C$9,Consolidado!$C:$C,IF(ISBLANK($C$3),"&lt;&gt;",$C$3),Consolidado!$BB:$BB,"S")</f>
        <v>0</v>
      </c>
      <c r="U21" s="71">
        <f t="shared" si="0"/>
        <v>0</v>
      </c>
    </row>
    <row r="22" spans="2:25">
      <c r="B22" s="119" t="s">
        <v>6872</v>
      </c>
      <c r="C22" s="28">
        <f>COUNTIFS(Consolidado!$AU:$AU,Análise!C$15,Consolidado!$AT:$AT,Análise!$C$7,Consolidado!$AS:$AS,IF(ISBLANK($C$2),"&lt;&gt;",$C$2),Consolidado!$Q:$Q,Análise!$B22,Consolidado!$C:$C,IF(ISBLANK($C$3),"&lt;&gt;",$C$3),Consolidado!$BB:$BB,"S")</f>
        <v>0</v>
      </c>
      <c r="D22" s="28">
        <f>COUNTIFS(Consolidado!$AU:$AU,Análise!D$15,Consolidado!$AT:$AT,Análise!$C$7,Consolidado!$AS:$AS,IF(ISBLANK($C$2),"&lt;&gt;",$C$2),Consolidado!$Q:$Q,Análise!$B22,Consolidado!$C:$C,IF(ISBLANK($C$3),"&lt;&gt;",$C$3),Consolidado!$BB:$BB,"S")</f>
        <v>0</v>
      </c>
      <c r="E22" s="28">
        <f>COUNTIFS(Consolidado!$AU:$AU,Análise!E$15,Consolidado!$AT:$AT,Análise!$C$7,Consolidado!$AS:$AS,IF(ISBLANK($C$2),"&lt;&gt;",$C$2),Consolidado!$Q:$Q,Análise!$B22,Consolidado!$C:$C,IF(ISBLANK($C$3),"&lt;&gt;",$C$3),Consolidado!$BB:$BB,"S")</f>
        <v>0</v>
      </c>
      <c r="F22" s="28">
        <f>COUNTIFS(Consolidado!$AU:$AU,Análise!F$15,Consolidado!$AT:$AT,Análise!$C$7,Consolidado!$AS:$AS,IF(ISBLANK($C$2),"&lt;&gt;",$C$2),Consolidado!$Q:$Q,Análise!$B22,Consolidado!$C:$C,IF(ISBLANK($C$3),"&lt;&gt;",$C$3),Consolidado!$BB:$BB,"S")</f>
        <v>0</v>
      </c>
      <c r="G22" s="28">
        <f>COUNTIFS(Consolidado!$AU:$AU,Análise!G$15,Consolidado!$AT:$AT,Análise!$C$7,Consolidado!$AS:$AS,IF(ISBLANK($C$2),"&lt;&gt;",$C$2),Consolidado!$Q:$Q,Análise!$B22,Consolidado!$C:$C,IF(ISBLANK($C$3),"&lt;&gt;",$C$3),Consolidado!$BB:$BB,"S")</f>
        <v>0</v>
      </c>
      <c r="H22" s="36">
        <f t="shared" si="3"/>
        <v>0</v>
      </c>
      <c r="I22" s="40">
        <f t="shared" si="1"/>
        <v>0</v>
      </c>
      <c r="S22" s="127" t="s">
        <v>61</v>
      </c>
      <c r="T22" s="30">
        <f>COUNTIFS(Consolidado!$AS:$AS,IF(ISBLANK($C$2),"&lt;&gt;",$C$2),Consolidado!$Q:$Q,Análise!S22,Consolidado!$B:$B,"&lt;="&amp;Análise!$C$10,Consolidado!$B:$B,"&gt;="&amp;Análise!$C$9,Consolidado!$C:$C,IF(ISBLANK($C$3),"&lt;&gt;",$C$3),Consolidado!$BB:$BB,"S")</f>
        <v>0</v>
      </c>
      <c r="U22" s="111">
        <f t="shared" si="0"/>
        <v>0</v>
      </c>
      <c r="W22" s="68" t="s">
        <v>11702</v>
      </c>
      <c r="X22" s="68" t="s">
        <v>11691</v>
      </c>
      <c r="Y22" s="68" t="s">
        <v>11692</v>
      </c>
    </row>
    <row r="23" spans="2:25">
      <c r="B23" s="120" t="s">
        <v>61</v>
      </c>
      <c r="C23" s="30">
        <f>COUNTIFS(Consolidado!$AU:$AU,Análise!C$15,Consolidado!$AT:$AT,Análise!$C$7,Consolidado!$AS:$AS,IF(ISBLANK($C$2),"&lt;&gt;",$C$2),Consolidado!$Q:$Q,Análise!$B23,Consolidado!$C:$C,IF(ISBLANK($C$3),"&lt;&gt;",$C$3),Consolidado!$BB:$BB,"S")</f>
        <v>0</v>
      </c>
      <c r="D23" s="30">
        <f>COUNTIFS(Consolidado!$AU:$AU,Análise!D$15,Consolidado!$AT:$AT,Análise!$C$7,Consolidado!$AS:$AS,IF(ISBLANK($C$2),"&lt;&gt;",$C$2),Consolidado!$Q:$Q,Análise!$B23,Consolidado!$C:$C,IF(ISBLANK($C$3),"&lt;&gt;",$C$3),Consolidado!$BB:$BB,"S")</f>
        <v>0</v>
      </c>
      <c r="E23" s="30">
        <f>COUNTIFS(Consolidado!$AU:$AU,Análise!E$15,Consolidado!$AT:$AT,Análise!$C$7,Consolidado!$AS:$AS,IF(ISBLANK($C$2),"&lt;&gt;",$C$2),Consolidado!$Q:$Q,Análise!$B23,Consolidado!$C:$C,IF(ISBLANK($C$3),"&lt;&gt;",$C$3),Consolidado!$BB:$BB,"S")</f>
        <v>0</v>
      </c>
      <c r="F23" s="30">
        <f>COUNTIFS(Consolidado!$AU:$AU,Análise!F$15,Consolidado!$AT:$AT,Análise!$C$7,Consolidado!$AS:$AS,IF(ISBLANK($C$2),"&lt;&gt;",$C$2),Consolidado!$Q:$Q,Análise!$B23,Consolidado!$C:$C,IF(ISBLANK($C$3),"&lt;&gt;",$C$3),Consolidado!$BB:$BB,"S")</f>
        <v>0</v>
      </c>
      <c r="G23" s="30">
        <f>COUNTIFS(Consolidado!$AU:$AU,Análise!G$15,Consolidado!$AT:$AT,Análise!$C$7,Consolidado!$AS:$AS,IF(ISBLANK($C$2),"&lt;&gt;",$C$2),Consolidado!$Q:$Q,Análise!$B23,Consolidado!$C:$C,IF(ISBLANK($C$3),"&lt;&gt;",$C$3),Consolidado!$BB:$BB,"S")</f>
        <v>0</v>
      </c>
      <c r="H23" s="31">
        <f t="shared" si="3"/>
        <v>0</v>
      </c>
      <c r="I23" s="35">
        <f t="shared" si="1"/>
        <v>0</v>
      </c>
      <c r="S23" s="118" t="s">
        <v>11703</v>
      </c>
      <c r="T23" s="70">
        <f>COUNTIFS(Consolidado!$AS:$AS,IF(ISBLANK($C$2),"&lt;&gt;",$C$2),Consolidado!$Q:$Q,Análise!S23,Consolidado!$B:$B,"&lt;="&amp;Análise!$C$10,Consolidado!$B:$B,"&gt;="&amp;Análise!$C$9,Consolidado!$C:$C,IF(ISBLANK($C$3),"&lt;&gt;",$C$3),Consolidado!$BB:$BB,"S")</f>
        <v>0</v>
      </c>
      <c r="U23" s="71">
        <f t="shared" si="0"/>
        <v>0</v>
      </c>
      <c r="W23" s="113" t="s">
        <v>70</v>
      </c>
      <c r="X23" s="70">
        <f>COUNTIFS(Consolidado!$AS:$AS,IF(ISBLANK($C$2),"&lt;&gt;",$C$2),Consolidado!$Q:$Q,Análise!S15,Consolidado!$B:$B,"&lt;="&amp;Análise!$C$10,Consolidado!$B:$B,"&gt;="&amp;Análise!$C$9,Consolidado!$C:$C,IF(ISBLANK($C$3),"&lt;&gt;",$C$3),Consolidado!$J:$J,$W23,Consolidado!$BB:$BB,"S")</f>
        <v>0</v>
      </c>
      <c r="Y23" s="71" t="str">
        <f>IFERROR(X23/SUM($X$23:$X$24),"")</f>
        <v/>
      </c>
    </row>
    <row r="24" spans="2:25">
      <c r="B24" s="119" t="s">
        <v>11703</v>
      </c>
      <c r="C24" s="28">
        <f>COUNTIFS(Consolidado!$AU:$AU,Análise!C$15,Consolidado!$AT:$AT,Análise!$C$7,Consolidado!$AS:$AS,IF(ISBLANK($C$2),"&lt;&gt;",$C$2),Consolidado!$Q:$Q,Análise!$B24,Consolidado!$C:$C,IF(ISBLANK($C$3),"&lt;&gt;",$C$3),Consolidado!$BB:$BB,"S")</f>
        <v>0</v>
      </c>
      <c r="D24" s="28">
        <f>COUNTIFS(Consolidado!$AU:$AU,Análise!D$15,Consolidado!$AT:$AT,Análise!$C$7,Consolidado!$AS:$AS,IF(ISBLANK($C$2),"&lt;&gt;",$C$2),Consolidado!$Q:$Q,Análise!$B24,Consolidado!$C:$C,IF(ISBLANK($C$3),"&lt;&gt;",$C$3),Consolidado!$BB:$BB,"S")</f>
        <v>0</v>
      </c>
      <c r="E24" s="28">
        <f>COUNTIFS(Consolidado!$AU:$AU,Análise!E$15,Consolidado!$AT:$AT,Análise!$C$7,Consolidado!$AS:$AS,IF(ISBLANK($C$2),"&lt;&gt;",$C$2),Consolidado!$Q:$Q,Análise!$B24,Consolidado!$C:$C,IF(ISBLANK($C$3),"&lt;&gt;",$C$3),Consolidado!$BB:$BB,"S")</f>
        <v>0</v>
      </c>
      <c r="F24" s="28">
        <f>COUNTIFS(Consolidado!$AU:$AU,Análise!F$15,Consolidado!$AT:$AT,Análise!$C$7,Consolidado!$AS:$AS,IF(ISBLANK($C$2),"&lt;&gt;",$C$2),Consolidado!$Q:$Q,Análise!$B24,Consolidado!$C:$C,IF(ISBLANK($C$3),"&lt;&gt;",$C$3),Consolidado!$BB:$BB,"S")</f>
        <v>0</v>
      </c>
      <c r="G24" s="28">
        <f>COUNTIFS(Consolidado!$AU:$AU,Análise!G$15,Consolidado!$AT:$AT,Análise!$C$7,Consolidado!$AS:$AS,IF(ISBLANK($C$2),"&lt;&gt;",$C$2),Consolidado!$Q:$Q,Análise!$B24,Consolidado!$C:$C,IF(ISBLANK($C$3),"&lt;&gt;",$C$3),Consolidado!$BB:$BB,"S")</f>
        <v>0</v>
      </c>
      <c r="H24" s="36">
        <f t="shared" si="3"/>
        <v>0</v>
      </c>
      <c r="I24" s="40">
        <f t="shared" si="1"/>
        <v>0</v>
      </c>
      <c r="K24" s="258" t="s">
        <v>11690</v>
      </c>
      <c r="L24" s="104" t="s">
        <v>46</v>
      </c>
      <c r="M24" s="104"/>
      <c r="N24" s="104"/>
      <c r="O24" s="104"/>
      <c r="P24" s="104"/>
      <c r="Q24" s="104"/>
      <c r="S24" s="127" t="s">
        <v>6881</v>
      </c>
      <c r="T24" s="30">
        <f>COUNTIFS(Consolidado!$AS:$AS,IF(ISBLANK($C$2),"&lt;&gt;",$C$2),Consolidado!$Q:$Q,Análise!S24,Consolidado!$B:$B,"&lt;="&amp;Análise!$C$10,Consolidado!$B:$B,"&gt;="&amp;Análise!$C$9,Consolidado!$C:$C,IF(ISBLANK($C$3),"&lt;&gt;",$C$3),Consolidado!$BB:$BB,"S")</f>
        <v>0</v>
      </c>
      <c r="U24" s="111">
        <f t="shared" si="0"/>
        <v>0</v>
      </c>
      <c r="W24" s="128" t="s">
        <v>58</v>
      </c>
      <c r="X24" s="30">
        <f>COUNTIFS(Consolidado!$AS:$AS,IF(ISBLANK($C$2),"&lt;&gt;",$C$2),Consolidado!$Q:$Q,S15,Consolidado!$B:$B,"&lt;="&amp;Análise!$C$10,Consolidado!$B:$B,"&gt;="&amp;Análise!$C$9,Consolidado!$C:$C,IF(ISBLANK($C$3),"&lt;&gt;",$C$3),Consolidado!$J:$J,$W24,Consolidado!$BB:$BB,"S")</f>
        <v>0</v>
      </c>
      <c r="Y24" s="111" t="str">
        <f>IFERROR(X24/SUM($X$23:$X$24),"")</f>
        <v/>
      </c>
    </row>
    <row r="25" spans="2:25">
      <c r="B25" s="120" t="s">
        <v>6881</v>
      </c>
      <c r="C25" s="30">
        <f>COUNTIFS(Consolidado!$AU:$AU,Análise!C$15,Consolidado!$AT:$AT,Análise!$C$7,Consolidado!$AS:$AS,IF(ISBLANK($C$2),"&lt;&gt;",$C$2),Consolidado!$Q:$Q,Análise!$B25,Consolidado!$C:$C,IF(ISBLANK($C$3),"&lt;&gt;",$C$3),Consolidado!$BB:$BB,"S")</f>
        <v>0</v>
      </c>
      <c r="D25" s="30">
        <f>COUNTIFS(Consolidado!$AU:$AU,Análise!D$15,Consolidado!$AT:$AT,Análise!$C$7,Consolidado!$AS:$AS,IF(ISBLANK($C$2),"&lt;&gt;",$C$2),Consolidado!$Q:$Q,Análise!$B25,Consolidado!$C:$C,IF(ISBLANK($C$3),"&lt;&gt;",$C$3),Consolidado!$BB:$BB,"S")</f>
        <v>0</v>
      </c>
      <c r="E25" s="30">
        <f>COUNTIFS(Consolidado!$AU:$AU,Análise!E$15,Consolidado!$AT:$AT,Análise!$C$7,Consolidado!$AS:$AS,IF(ISBLANK($C$2),"&lt;&gt;",$C$2),Consolidado!$Q:$Q,Análise!$B25,Consolidado!$C:$C,IF(ISBLANK($C$3),"&lt;&gt;",$C$3),Consolidado!$BB:$BB,"S")</f>
        <v>0</v>
      </c>
      <c r="F25" s="30">
        <f>COUNTIFS(Consolidado!$AU:$AU,Análise!F$15,Consolidado!$AT:$AT,Análise!$C$7,Consolidado!$AS:$AS,IF(ISBLANK($C$2),"&lt;&gt;",$C$2),Consolidado!$Q:$Q,Análise!$B25,Consolidado!$C:$C,IF(ISBLANK($C$3),"&lt;&gt;",$C$3),Consolidado!$BB:$BB,"S")</f>
        <v>0</v>
      </c>
      <c r="G25" s="30">
        <f>COUNTIFS(Consolidado!$AU:$AU,Análise!G$15,Consolidado!$AT:$AT,Análise!$C$7,Consolidado!$AS:$AS,IF(ISBLANK($C$2),"&lt;&gt;",$C$2),Consolidado!$Q:$Q,Análise!$B25,Consolidado!$C:$C,IF(ISBLANK($C$3),"&lt;&gt;",$C$3),Consolidado!$BB:$BB,"S")</f>
        <v>0</v>
      </c>
      <c r="H25" s="31">
        <f t="shared" si="3"/>
        <v>0</v>
      </c>
      <c r="I25" s="35">
        <f t="shared" si="1"/>
        <v>0</v>
      </c>
      <c r="K25" s="258"/>
      <c r="L25" s="105">
        <v>1</v>
      </c>
      <c r="M25" s="105">
        <v>2</v>
      </c>
      <c r="N25" s="105">
        <v>3</v>
      </c>
      <c r="O25" s="105">
        <v>4</v>
      </c>
      <c r="P25" s="105">
        <v>5</v>
      </c>
      <c r="Q25" s="104" t="s">
        <v>11689</v>
      </c>
      <c r="S25" s="118" t="s">
        <v>11704</v>
      </c>
      <c r="T25" s="70">
        <f>COUNTIFS(Consolidado!$AS:$AS,IF(ISBLANK($C$2),"&lt;&gt;",$C$2),Consolidado!$Q:$Q,Análise!S25,Consolidado!$B:$B,"&lt;="&amp;Análise!$C$10,Consolidado!$B:$B,"&gt;="&amp;Análise!$C$9,Consolidado!$C:$C,IF(ISBLANK($C$3),"&lt;&gt;",$C$3),Consolidado!$BB:$BB,"S")</f>
        <v>0</v>
      </c>
      <c r="U25" s="71">
        <f t="shared" si="0"/>
        <v>0</v>
      </c>
    </row>
    <row r="26" spans="2:25">
      <c r="B26" s="119" t="s">
        <v>11704</v>
      </c>
      <c r="C26" s="28">
        <f>COUNTIFS(Consolidado!$AU:$AU,Análise!C$15,Consolidado!$AT:$AT,Análise!$C$7,Consolidado!$AS:$AS,IF(ISBLANK($C$2),"&lt;&gt;",$C$2),Consolidado!$Q:$Q,Análise!$B26,Consolidado!$C:$C,IF(ISBLANK($C$3),"&lt;&gt;",$C$3),Consolidado!$BB:$BB,"S")</f>
        <v>0</v>
      </c>
      <c r="D26" s="28">
        <f>COUNTIFS(Consolidado!$AU:$AU,Análise!D$15,Consolidado!$AT:$AT,Análise!$C$7,Consolidado!$AS:$AS,IF(ISBLANK($C$2),"&lt;&gt;",$C$2),Consolidado!$Q:$Q,Análise!$B26,Consolidado!$C:$C,IF(ISBLANK($C$3),"&lt;&gt;",$C$3),Consolidado!$BB:$BB,"S")</f>
        <v>0</v>
      </c>
      <c r="E26" s="28">
        <f>COUNTIFS(Consolidado!$AU:$AU,Análise!E$15,Consolidado!$AT:$AT,Análise!$C$7,Consolidado!$AS:$AS,IF(ISBLANK($C$2),"&lt;&gt;",$C$2),Consolidado!$Q:$Q,Análise!$B26,Consolidado!$C:$C,IF(ISBLANK($C$3),"&lt;&gt;",$C$3),Consolidado!$BB:$BB,"S")</f>
        <v>0</v>
      </c>
      <c r="F26" s="28">
        <f>COUNTIFS(Consolidado!$AU:$AU,Análise!F$15,Consolidado!$AT:$AT,Análise!$C$7,Consolidado!$AS:$AS,IF(ISBLANK($C$2),"&lt;&gt;",$C$2),Consolidado!$Q:$Q,Análise!$B26,Consolidado!$C:$C,IF(ISBLANK($C$3),"&lt;&gt;",$C$3),Consolidado!$BB:$BB,"S")</f>
        <v>0</v>
      </c>
      <c r="G26" s="28">
        <f>COUNTIFS(Consolidado!$AU:$AU,Análise!G$15,Consolidado!$AT:$AT,Análise!$C$7,Consolidado!$AS:$AS,IF(ISBLANK($C$2),"&lt;&gt;",$C$2),Consolidado!$Q:$Q,Análise!$B26,Consolidado!$C:$C,IF(ISBLANK($C$3),"&lt;&gt;",$C$3),Consolidado!$BB:$BB,"S")</f>
        <v>0</v>
      </c>
      <c r="H26" s="36">
        <f t="shared" si="3"/>
        <v>0</v>
      </c>
      <c r="I26" s="40">
        <f t="shared" si="1"/>
        <v>0</v>
      </c>
      <c r="K26" s="28" t="s">
        <v>11700</v>
      </c>
      <c r="L26" s="66">
        <f>IFERROR(SUMIFS(Consolidado!AY:AY,Consolidado!$AU:$AU,L25,Consolidado!$AT:$AT,Análise!$C$7,Consolidado!$AS:$AS,IF(ISBLANK($C$2),"&lt;&gt;",$C$2),Consolidado!$C:$C,IF(ISBLANK($C$3),"&lt;&gt;",$C$3))/COUNTIFS(Consolidado!$R:$R,"&lt;&gt;",Consolidado!$S:$S,"&lt;&gt;",Consolidado!$AT:$AT,Análise!$C$7,Consolidado!$AS:$AS,IF(ISBLANK($C$2),"&lt;&gt;",$C$2),Consolidado!$C:$C,IF(ISBLANK($C$3),"&lt;&gt;",$C$3),Consolidado!$AU:$AU,L25),0)</f>
        <v>0</v>
      </c>
      <c r="M26" s="66">
        <f>IFERROR(SUMIFS(Consolidado!AY:AY,Consolidado!$AU:$AU,M25,Consolidado!$AT:$AT,Análise!$C$7,Consolidado!$AS:$AS,IF(ISBLANK($C$2),"&lt;&gt;",$C$2),Consolidado!$C:$C,IF(ISBLANK($C$3),"&lt;&gt;",$C$3))/COUNTIFS(Consolidado!$R:$R,"&lt;&gt;",Consolidado!$S:$S,"&lt;&gt;",Consolidado!$AT:$AT,Análise!$C$7,Consolidado!$AS:$AS,IF(ISBLANK($C$2),"&lt;&gt;",$C$2),Consolidado!$C:$C,IF(ISBLANK($C$3),"&lt;&gt;",$C$3),Consolidado!$AU:$AU,M25),0)</f>
        <v>0</v>
      </c>
      <c r="N26" s="66">
        <f>IFERROR(SUMIFS(Consolidado!AY:AY,Consolidado!$AU:$AU,N25,Consolidado!$AT:$AT,Análise!$C$7,Consolidado!$AS:$AS,IF(ISBLANK($C$2),"&lt;&gt;",$C$2),Consolidado!$C:$C,IF(ISBLANK($C$3),"&lt;&gt;",$C$3))/COUNTIFS(Consolidado!$R:$R,"&lt;&gt;",Consolidado!$S:$S,"&lt;&gt;",Consolidado!$AT:$AT,Análise!$C$7,Consolidado!$AS:$AS,IF(ISBLANK($C$2),"&lt;&gt;",$C$2),Consolidado!$C:$C,IF(ISBLANK($C$3),"&lt;&gt;",$C$3),Consolidado!$AU:$AU,N25),0)</f>
        <v>0</v>
      </c>
      <c r="O26" s="66">
        <f>IFERROR(SUMIFS(Consolidado!AY:AY,Consolidado!$AU:$AU,O25,Consolidado!$AT:$AT,Análise!$C$7,Consolidado!$AS:$AS,IF(ISBLANK($C$2),"&lt;&gt;",$C$2),Consolidado!$C:$C,IF(ISBLANK($C$3),"&lt;&gt;",$C$3))/COUNTIFS(Consolidado!$R:$R,"&lt;&gt;",Consolidado!$S:$S,"&lt;&gt;",Consolidado!$AT:$AT,Análise!$C$7,Consolidado!$AS:$AS,IF(ISBLANK($C$2),"&lt;&gt;",$C$2),Consolidado!$C:$C,IF(ISBLANK($C$3),"&lt;&gt;",$C$3),Consolidado!$AU:$AU,O25),0)</f>
        <v>0</v>
      </c>
      <c r="P26" s="66">
        <f>IFERROR(SUMIFS(Consolidado!AY:AY,Consolidado!$AU:$AU,P25,Consolidado!$AT:$AT,Análise!$C$7,Consolidado!$AS:$AS,IF(ISBLANK($C$2),"&lt;&gt;",$C$2),Consolidado!$C:$C,IF(ISBLANK($C$3),"&lt;&gt;",$C$3))/COUNTIFS(Consolidado!$R:$R,"&lt;&gt;",Consolidado!$S:$S,"&lt;&gt;",Consolidado!$AT:$AT,Análise!$C$7,Consolidado!$AS:$AS,IF(ISBLANK($C$2),"&lt;&gt;",$C$2),Consolidado!$C:$C,IF(ISBLANK($C$3),"&lt;&gt;",$C$3),Consolidado!$AU:$AU,P25),0)</f>
        <v>0</v>
      </c>
      <c r="Q26" s="108">
        <f>IFERROR(SUMIFS(Consolidado!AY:AY,Consolidado!$AT:$AT,Análise!$C$7,Consolidado!$AS:$AS,IF(ISBLANK($C$2),"&lt;&gt;",$C$2),Consolidado!$C:$C,IF(ISBLANK($C$3),"&lt;&gt;",$C$3))/COUNTIFS(Consolidado!$R:$R,"&lt;&gt;",Consolidado!$S:$S,"&lt;&gt;",Consolidado!$AT:$AT,Análise!$C$7,Consolidado!$AS:$AS,IF(ISBLANK($C$2),"&lt;&gt;",$C$2),Consolidado!$C:$C,IF(ISBLANK($C$3),"&lt;&gt;",$C$3)),0)</f>
        <v>0</v>
      </c>
      <c r="S26" s="127" t="s">
        <v>7207</v>
      </c>
      <c r="T26" s="30">
        <f>COUNTIFS(Consolidado!$AS:$AS,IF(ISBLANK($C$2),"&lt;&gt;",$C$2),Consolidado!$Q:$Q,Análise!S26,Consolidado!$B:$B,"&lt;="&amp;Análise!$C$10,Consolidado!$B:$B,"&gt;="&amp;Análise!$C$9,Consolidado!$C:$C,IF(ISBLANK($C$3),"&lt;&gt;",$C$3),Consolidado!$BB:$BB,"S")</f>
        <v>0</v>
      </c>
      <c r="U26" s="111">
        <f t="shared" si="0"/>
        <v>0</v>
      </c>
    </row>
    <row r="27" spans="2:25">
      <c r="B27" s="120" t="s">
        <v>7207</v>
      </c>
      <c r="C27" s="30">
        <f>COUNTIFS(Consolidado!$AU:$AU,Análise!C$15,Consolidado!$AT:$AT,Análise!$C$7,Consolidado!$AS:$AS,IF(ISBLANK($C$2),"&lt;&gt;",$C$2),Consolidado!$Q:$Q,Análise!$B27,Consolidado!$C:$C,IF(ISBLANK($C$3),"&lt;&gt;",$C$3),Consolidado!$BB:$BB,"S")</f>
        <v>0</v>
      </c>
      <c r="D27" s="30">
        <f>COUNTIFS(Consolidado!$AU:$AU,Análise!D$15,Consolidado!$AT:$AT,Análise!$C$7,Consolidado!$AS:$AS,IF(ISBLANK($C$2),"&lt;&gt;",$C$2),Consolidado!$Q:$Q,Análise!$B27,Consolidado!$C:$C,IF(ISBLANK($C$3),"&lt;&gt;",$C$3),Consolidado!$BB:$BB,"S")</f>
        <v>0</v>
      </c>
      <c r="E27" s="30">
        <f>COUNTIFS(Consolidado!$AU:$AU,Análise!E$15,Consolidado!$AT:$AT,Análise!$C$7,Consolidado!$AS:$AS,IF(ISBLANK($C$2),"&lt;&gt;",$C$2),Consolidado!$Q:$Q,Análise!$B27,Consolidado!$C:$C,IF(ISBLANK($C$3),"&lt;&gt;",$C$3),Consolidado!$BB:$BB,"S")</f>
        <v>0</v>
      </c>
      <c r="F27" s="30">
        <f>COUNTIFS(Consolidado!$AU:$AU,Análise!F$15,Consolidado!$AT:$AT,Análise!$C$7,Consolidado!$AS:$AS,IF(ISBLANK($C$2),"&lt;&gt;",$C$2),Consolidado!$Q:$Q,Análise!$B27,Consolidado!$C:$C,IF(ISBLANK($C$3),"&lt;&gt;",$C$3),Consolidado!$BB:$BB,"S")</f>
        <v>0</v>
      </c>
      <c r="G27" s="30">
        <f>COUNTIFS(Consolidado!$AU:$AU,Análise!G$15,Consolidado!$AT:$AT,Análise!$C$7,Consolidado!$AS:$AS,IF(ISBLANK($C$2),"&lt;&gt;",$C$2),Consolidado!$Q:$Q,Análise!$B27,Consolidado!$C:$C,IF(ISBLANK($C$3),"&lt;&gt;",$C$3),Consolidado!$BB:$BB,"S")</f>
        <v>0</v>
      </c>
      <c r="H27" s="31">
        <f t="shared" si="3"/>
        <v>0</v>
      </c>
      <c r="I27" s="35">
        <f t="shared" si="1"/>
        <v>0</v>
      </c>
      <c r="S27" s="118" t="s">
        <v>6877</v>
      </c>
      <c r="T27" s="70">
        <f>COUNTIFS(Consolidado!$AS:$AS,IF(ISBLANK($C$2),"&lt;&gt;",$C$2),Consolidado!$Q:$Q,Análise!S27,Consolidado!$B:$B,"&lt;="&amp;Análise!$C$10,Consolidado!$B:$B,"&gt;="&amp;Análise!$C$9,Consolidado!$C:$C,IF(ISBLANK($C$3),"&lt;&gt;",$C$3),Consolidado!$BB:$BB,"S")</f>
        <v>0</v>
      </c>
      <c r="U27" s="71">
        <f t="shared" si="0"/>
        <v>0</v>
      </c>
    </row>
    <row r="28" spans="2:25">
      <c r="B28" s="119" t="s">
        <v>6877</v>
      </c>
      <c r="C28" s="28">
        <f>COUNTIFS(Consolidado!$AU:$AU,Análise!C$15,Consolidado!$AT:$AT,Análise!$C$7,Consolidado!$AS:$AS,IF(ISBLANK($C$2),"&lt;&gt;",$C$2),Consolidado!$Q:$Q,Análise!$B28,Consolidado!$C:$C,IF(ISBLANK($C$3),"&lt;&gt;",$C$3),Consolidado!$BB:$BB,"S")</f>
        <v>0</v>
      </c>
      <c r="D28" s="28">
        <f>COUNTIFS(Consolidado!$AU:$AU,Análise!D$15,Consolidado!$AT:$AT,Análise!$C$7,Consolidado!$AS:$AS,IF(ISBLANK($C$2),"&lt;&gt;",$C$2),Consolidado!$Q:$Q,Análise!$B28,Consolidado!$C:$C,IF(ISBLANK($C$3),"&lt;&gt;",$C$3),Consolidado!$BB:$BB,"S")</f>
        <v>0</v>
      </c>
      <c r="E28" s="28">
        <f>COUNTIFS(Consolidado!$AU:$AU,Análise!E$15,Consolidado!$AT:$AT,Análise!$C$7,Consolidado!$AS:$AS,IF(ISBLANK($C$2),"&lt;&gt;",$C$2),Consolidado!$Q:$Q,Análise!$B28,Consolidado!$C:$C,IF(ISBLANK($C$3),"&lt;&gt;",$C$3),Consolidado!$BB:$BB,"S")</f>
        <v>0</v>
      </c>
      <c r="F28" s="28">
        <f>COUNTIFS(Consolidado!$AU:$AU,Análise!F$15,Consolidado!$AT:$AT,Análise!$C$7,Consolidado!$AS:$AS,IF(ISBLANK($C$2),"&lt;&gt;",$C$2),Consolidado!$Q:$Q,Análise!$B28,Consolidado!$C:$C,IF(ISBLANK($C$3),"&lt;&gt;",$C$3),Consolidado!$BB:$BB,"S")</f>
        <v>0</v>
      </c>
      <c r="G28" s="28">
        <f>COUNTIFS(Consolidado!$AU:$AU,Análise!G$15,Consolidado!$AT:$AT,Análise!$C$7,Consolidado!$AS:$AS,IF(ISBLANK($C$2),"&lt;&gt;",$C$2),Consolidado!$Q:$Q,Análise!$B28,Consolidado!$C:$C,IF(ISBLANK($C$3),"&lt;&gt;",$C$3),Consolidado!$BB:$BB,"S")</f>
        <v>0</v>
      </c>
      <c r="H28" s="36">
        <f t="shared" si="3"/>
        <v>0</v>
      </c>
      <c r="I28" s="40">
        <f t="shared" si="1"/>
        <v>0</v>
      </c>
      <c r="S28" s="127" t="s">
        <v>11705</v>
      </c>
      <c r="T28" s="30">
        <f>COUNTIFS(Consolidado!$AS:$AS,IF(ISBLANK($C$2),"&lt;&gt;",$C$2),Consolidado!$Q:$Q,Análise!S28,Consolidado!$B:$B,"&lt;="&amp;Análise!$C$10,Consolidado!$B:$B,"&gt;="&amp;Análise!$C$9,Consolidado!$C:$C,IF(ISBLANK($C$3),"&lt;&gt;",$C$3),Consolidado!$BB:$BB,"S")</f>
        <v>0</v>
      </c>
      <c r="U28" s="111">
        <f t="shared" si="0"/>
        <v>0</v>
      </c>
    </row>
    <row r="29" spans="2:25">
      <c r="B29" s="120" t="s">
        <v>11705</v>
      </c>
      <c r="C29" s="30">
        <f>COUNTIFS(Consolidado!$AU:$AU,Análise!C$15,Consolidado!$AT:$AT,Análise!$C$7,Consolidado!$AS:$AS,IF(ISBLANK($C$2),"&lt;&gt;",$C$2),Consolidado!$Q:$Q,Análise!$B29,Consolidado!$C:$C,IF(ISBLANK($C$3),"&lt;&gt;",$C$3),Consolidado!$BB:$BB,"S")</f>
        <v>0</v>
      </c>
      <c r="D29" s="30">
        <f>COUNTIFS(Consolidado!$AU:$AU,Análise!D$15,Consolidado!$AT:$AT,Análise!$C$7,Consolidado!$AS:$AS,IF(ISBLANK($C$2),"&lt;&gt;",$C$2),Consolidado!$Q:$Q,Análise!$B29,Consolidado!$C:$C,IF(ISBLANK($C$3),"&lt;&gt;",$C$3),Consolidado!$BB:$BB,"S")</f>
        <v>0</v>
      </c>
      <c r="E29" s="30">
        <f>COUNTIFS(Consolidado!$AU:$AU,Análise!E$15,Consolidado!$AT:$AT,Análise!$C$7,Consolidado!$AS:$AS,IF(ISBLANK($C$2),"&lt;&gt;",$C$2),Consolidado!$Q:$Q,Análise!$B29,Consolidado!$C:$C,IF(ISBLANK($C$3),"&lt;&gt;",$C$3),Consolidado!$BB:$BB,"S")</f>
        <v>0</v>
      </c>
      <c r="F29" s="30">
        <f>COUNTIFS(Consolidado!$AU:$AU,Análise!F$15,Consolidado!$AT:$AT,Análise!$C$7,Consolidado!$AS:$AS,IF(ISBLANK($C$2),"&lt;&gt;",$C$2),Consolidado!$Q:$Q,Análise!$B29,Consolidado!$C:$C,IF(ISBLANK($C$3),"&lt;&gt;",$C$3),Consolidado!$BB:$BB,"S")</f>
        <v>0</v>
      </c>
      <c r="G29" s="30">
        <f>COUNTIFS(Consolidado!$AU:$AU,Análise!G$15,Consolidado!$AT:$AT,Análise!$C$7,Consolidado!$AS:$AS,IF(ISBLANK($C$2),"&lt;&gt;",$C$2),Consolidado!$Q:$Q,Análise!$B29,Consolidado!$C:$C,IF(ISBLANK($C$3),"&lt;&gt;",$C$3),Consolidado!$BB:$BB,"S")</f>
        <v>0</v>
      </c>
      <c r="H29" s="31">
        <f t="shared" si="3"/>
        <v>0</v>
      </c>
      <c r="I29" s="35">
        <f t="shared" si="1"/>
        <v>0</v>
      </c>
      <c r="K29" s="258" t="s">
        <v>11690</v>
      </c>
      <c r="L29" s="104" t="s">
        <v>46</v>
      </c>
      <c r="M29" s="104"/>
      <c r="N29" s="104"/>
      <c r="O29" s="104"/>
      <c r="P29" s="104"/>
      <c r="Q29" s="104"/>
      <c r="S29" s="118" t="s">
        <v>11706</v>
      </c>
      <c r="T29" s="70">
        <f>COUNTIFS(Consolidado!$AS:$AS,IF(ISBLANK($C$2),"&lt;&gt;",$C$2),Consolidado!$Q:$Q,Análise!S29,Consolidado!$B:$B,"&lt;="&amp;Análise!$C$10,Consolidado!$B:$B,"&gt;="&amp;Análise!$C$9,Consolidado!$C:$C,IF(ISBLANK($C$3),"&lt;&gt;",$C$3),Consolidado!$BB:$BB,"S")</f>
        <v>0</v>
      </c>
      <c r="U29" s="71">
        <f t="shared" si="0"/>
        <v>0</v>
      </c>
    </row>
    <row r="30" spans="2:25">
      <c r="B30" s="119" t="s">
        <v>11706</v>
      </c>
      <c r="C30" s="28">
        <f>COUNTIFS(Consolidado!$AU:$AU,Análise!C$15,Consolidado!$AT:$AT,Análise!$C$7,Consolidado!$AS:$AS,IF(ISBLANK($C$2),"&lt;&gt;",$C$2),Consolidado!$Q:$Q,Análise!$B30,Consolidado!$C:$C,IF(ISBLANK($C$3),"&lt;&gt;",$C$3),Consolidado!$BB:$BB,"S")</f>
        <v>0</v>
      </c>
      <c r="D30" s="28">
        <f>COUNTIFS(Consolidado!$AU:$AU,Análise!D$15,Consolidado!$AT:$AT,Análise!$C$7,Consolidado!$AS:$AS,IF(ISBLANK($C$2),"&lt;&gt;",$C$2),Consolidado!$Q:$Q,Análise!$B30,Consolidado!$C:$C,IF(ISBLANK($C$3),"&lt;&gt;",$C$3),Consolidado!$BB:$BB,"S")</f>
        <v>0</v>
      </c>
      <c r="E30" s="28">
        <f>COUNTIFS(Consolidado!$AU:$AU,Análise!E$15,Consolidado!$AT:$AT,Análise!$C$7,Consolidado!$AS:$AS,IF(ISBLANK($C$2),"&lt;&gt;",$C$2),Consolidado!$Q:$Q,Análise!$B30,Consolidado!$C:$C,IF(ISBLANK($C$3),"&lt;&gt;",$C$3),Consolidado!$BB:$BB,"S")</f>
        <v>0</v>
      </c>
      <c r="F30" s="28">
        <f>COUNTIFS(Consolidado!$AU:$AU,Análise!F$15,Consolidado!$AT:$AT,Análise!$C$7,Consolidado!$AS:$AS,IF(ISBLANK($C$2),"&lt;&gt;",$C$2),Consolidado!$Q:$Q,Análise!$B30,Consolidado!$C:$C,IF(ISBLANK($C$3),"&lt;&gt;",$C$3),Consolidado!$BB:$BB,"S")</f>
        <v>0</v>
      </c>
      <c r="G30" s="28">
        <f>COUNTIFS(Consolidado!$AU:$AU,Análise!G$15,Consolidado!$AT:$AT,Análise!$C$7,Consolidado!$AS:$AS,IF(ISBLANK($C$2),"&lt;&gt;",$C$2),Consolidado!$Q:$Q,Análise!$B30,Consolidado!$C:$C,IF(ISBLANK($C$3),"&lt;&gt;",$C$3),Consolidado!$BB:$BB,"S")</f>
        <v>0</v>
      </c>
      <c r="H30" s="36">
        <f t="shared" si="3"/>
        <v>0</v>
      </c>
      <c r="I30" s="40">
        <f t="shared" si="1"/>
        <v>0</v>
      </c>
      <c r="K30" s="258"/>
      <c r="L30" s="105">
        <v>1</v>
      </c>
      <c r="M30" s="105">
        <v>2</v>
      </c>
      <c r="N30" s="105">
        <v>3</v>
      </c>
      <c r="O30" s="105">
        <v>4</v>
      </c>
      <c r="P30" s="105">
        <v>5</v>
      </c>
      <c r="Q30" s="104" t="s">
        <v>11689</v>
      </c>
      <c r="S30" s="127" t="s">
        <v>7034</v>
      </c>
      <c r="T30" s="30">
        <f>COUNTIFS(Consolidado!$AS:$AS,IF(ISBLANK($C$2),"&lt;&gt;",$C$2),Consolidado!$Q:$Q,Análise!S30,Consolidado!$B:$B,"&lt;="&amp;Análise!$C$10,Consolidado!$B:$B,"&gt;="&amp;Análise!$C$9,Consolidado!$C:$C,IF(ISBLANK($C$3),"&lt;&gt;",$C$3),Consolidado!$BB:$BB,"S")</f>
        <v>0</v>
      </c>
      <c r="U30" s="111">
        <f t="shared" si="0"/>
        <v>0</v>
      </c>
    </row>
    <row r="31" spans="2:25">
      <c r="B31" s="120" t="s">
        <v>7034</v>
      </c>
      <c r="C31" s="30">
        <f>COUNTIFS(Consolidado!$AU:$AU,Análise!C$15,Consolidado!$AT:$AT,Análise!$C$7,Consolidado!$AS:$AS,IF(ISBLANK($C$2),"&lt;&gt;",$C$2),Consolidado!$Q:$Q,Análise!$B31,Consolidado!$C:$C,IF(ISBLANK($C$3),"&lt;&gt;",$C$3),Consolidado!$BB:$BB,"S")</f>
        <v>0</v>
      </c>
      <c r="D31" s="30">
        <f>COUNTIFS(Consolidado!$AU:$AU,Análise!D$15,Consolidado!$AT:$AT,Análise!$C$7,Consolidado!$AS:$AS,IF(ISBLANK($C$2),"&lt;&gt;",$C$2),Consolidado!$Q:$Q,Análise!$B31,Consolidado!$C:$C,IF(ISBLANK($C$3),"&lt;&gt;",$C$3),Consolidado!$BB:$BB,"S")</f>
        <v>0</v>
      </c>
      <c r="E31" s="30">
        <f>COUNTIFS(Consolidado!$AU:$AU,Análise!E$15,Consolidado!$AT:$AT,Análise!$C$7,Consolidado!$AS:$AS,IF(ISBLANK($C$2),"&lt;&gt;",$C$2),Consolidado!$Q:$Q,Análise!$B31,Consolidado!$C:$C,IF(ISBLANK($C$3),"&lt;&gt;",$C$3),Consolidado!$BB:$BB,"S")</f>
        <v>0</v>
      </c>
      <c r="F31" s="30">
        <f>COUNTIFS(Consolidado!$AU:$AU,Análise!F$15,Consolidado!$AT:$AT,Análise!$C$7,Consolidado!$AS:$AS,IF(ISBLANK($C$2),"&lt;&gt;",$C$2),Consolidado!$Q:$Q,Análise!$B31,Consolidado!$C:$C,IF(ISBLANK($C$3),"&lt;&gt;",$C$3),Consolidado!$BB:$BB,"S")</f>
        <v>0</v>
      </c>
      <c r="G31" s="30">
        <f>COUNTIFS(Consolidado!$AU:$AU,Análise!G$15,Consolidado!$AT:$AT,Análise!$C$7,Consolidado!$AS:$AS,IF(ISBLANK($C$2),"&lt;&gt;",$C$2),Consolidado!$Q:$Q,Análise!$B31,Consolidado!$C:$C,IF(ISBLANK($C$3),"&lt;&gt;",$C$3),Consolidado!$BB:$BB,"S")</f>
        <v>0</v>
      </c>
      <c r="H31" s="31">
        <f t="shared" si="3"/>
        <v>0</v>
      </c>
      <c r="I31" s="35">
        <f t="shared" si="1"/>
        <v>0</v>
      </c>
      <c r="K31" s="30" t="s">
        <v>11701</v>
      </c>
      <c r="L31" s="111" t="str">
        <f t="shared" ref="L31:Q31" si="6">IFERROR((C16+C38)/C49,"")</f>
        <v/>
      </c>
      <c r="M31" s="111" t="str">
        <f t="shared" si="6"/>
        <v/>
      </c>
      <c r="N31" s="111" t="str">
        <f t="shared" si="6"/>
        <v/>
      </c>
      <c r="O31" s="111" t="str">
        <f t="shared" si="6"/>
        <v/>
      </c>
      <c r="P31" s="111" t="str">
        <f t="shared" si="6"/>
        <v/>
      </c>
      <c r="Q31" s="112" t="str">
        <f t="shared" si="6"/>
        <v/>
      </c>
      <c r="S31" s="118" t="s">
        <v>7039</v>
      </c>
      <c r="T31" s="70">
        <f>COUNTIFS(Consolidado!$AS:$AS,IF(ISBLANK($C$2),"&lt;&gt;",$C$2),Consolidado!$Q:$Q,Análise!S31,Consolidado!$B:$B,"&lt;="&amp;Análise!$C$10,Consolidado!$B:$B,"&gt;="&amp;Análise!$C$9,Consolidado!$C:$C,IF(ISBLANK($C$3),"&lt;&gt;",$C$3),Consolidado!$BB:$BB,"S")</f>
        <v>0</v>
      </c>
      <c r="U31" s="71">
        <f t="shared" si="0"/>
        <v>0</v>
      </c>
    </row>
    <row r="32" spans="2:25">
      <c r="B32" s="119" t="s">
        <v>7039</v>
      </c>
      <c r="C32" s="28">
        <f>COUNTIFS(Consolidado!$AU:$AU,Análise!C$15,Consolidado!$AT:$AT,Análise!$C$7,Consolidado!$AS:$AS,IF(ISBLANK($C$2),"&lt;&gt;",$C$2),Consolidado!$Q:$Q,Análise!$B32,Consolidado!$C:$C,IF(ISBLANK($C$3),"&lt;&gt;",$C$3),Consolidado!$BB:$BB,"S")</f>
        <v>0</v>
      </c>
      <c r="D32" s="28">
        <f>COUNTIFS(Consolidado!$AU:$AU,Análise!D$15,Consolidado!$AT:$AT,Análise!$C$7,Consolidado!$AS:$AS,IF(ISBLANK($C$2),"&lt;&gt;",$C$2),Consolidado!$Q:$Q,Análise!$B32,Consolidado!$C:$C,IF(ISBLANK($C$3),"&lt;&gt;",$C$3),Consolidado!$BB:$BB,"S")</f>
        <v>0</v>
      </c>
      <c r="E32" s="28">
        <f>COUNTIFS(Consolidado!$AU:$AU,Análise!E$15,Consolidado!$AT:$AT,Análise!$C$7,Consolidado!$AS:$AS,IF(ISBLANK($C$2),"&lt;&gt;",$C$2),Consolidado!$Q:$Q,Análise!$B32,Consolidado!$C:$C,IF(ISBLANK($C$3),"&lt;&gt;",$C$3),Consolidado!$BB:$BB,"S")</f>
        <v>0</v>
      </c>
      <c r="F32" s="28">
        <f>COUNTIFS(Consolidado!$AU:$AU,Análise!F$15,Consolidado!$AT:$AT,Análise!$C$7,Consolidado!$AS:$AS,IF(ISBLANK($C$2),"&lt;&gt;",$C$2),Consolidado!$Q:$Q,Análise!$B32,Consolidado!$C:$C,IF(ISBLANK($C$3),"&lt;&gt;",$C$3),Consolidado!$BB:$BB,"S")</f>
        <v>0</v>
      </c>
      <c r="G32" s="28">
        <f>COUNTIFS(Consolidado!$AU:$AU,Análise!G$15,Consolidado!$AT:$AT,Análise!$C$7,Consolidado!$AS:$AS,IF(ISBLANK($C$2),"&lt;&gt;",$C$2),Consolidado!$Q:$Q,Análise!$B32,Consolidado!$C:$C,IF(ISBLANK($C$3),"&lt;&gt;",$C$3),Consolidado!$BB:$BB,"S")</f>
        <v>0</v>
      </c>
      <c r="H32" s="36">
        <f t="shared" si="3"/>
        <v>0</v>
      </c>
      <c r="I32" s="40">
        <f t="shared" si="1"/>
        <v>0</v>
      </c>
      <c r="S32" s="127" t="s">
        <v>7078</v>
      </c>
      <c r="T32" s="30">
        <f>COUNTIFS(Consolidado!$AS:$AS,IF(ISBLANK($C$2),"&lt;&gt;",$C$2),Consolidado!$Q:$Q,Análise!S32,Consolidado!$B:$B,"&lt;="&amp;Análise!$C$10,Consolidado!$B:$B,"&gt;="&amp;Análise!$C$9,Consolidado!$C:$C,IF(ISBLANK($C$3),"&lt;&gt;",$C$3),Consolidado!$BB:$BB,"S")</f>
        <v>0</v>
      </c>
      <c r="U32" s="111">
        <f t="shared" si="0"/>
        <v>0</v>
      </c>
    </row>
    <row r="33" spans="2:21">
      <c r="B33" s="120" t="s">
        <v>7078</v>
      </c>
      <c r="C33" s="30">
        <f>COUNTIFS(Consolidado!$AU:$AU,Análise!C$15,Consolidado!$AT:$AT,Análise!$C$7,Consolidado!$AS:$AS,IF(ISBLANK($C$2),"&lt;&gt;",$C$2),Consolidado!$Q:$Q,Análise!$B33,Consolidado!$C:$C,IF(ISBLANK($C$3),"&lt;&gt;",$C$3),Consolidado!$BB:$BB,"S")</f>
        <v>0</v>
      </c>
      <c r="D33" s="30">
        <f>COUNTIFS(Consolidado!$AU:$AU,Análise!D$15,Consolidado!$AT:$AT,Análise!$C$7,Consolidado!$AS:$AS,IF(ISBLANK($C$2),"&lt;&gt;",$C$2),Consolidado!$Q:$Q,Análise!$B33,Consolidado!$C:$C,IF(ISBLANK($C$3),"&lt;&gt;",$C$3),Consolidado!$BB:$BB,"S")</f>
        <v>0</v>
      </c>
      <c r="E33" s="30">
        <f>COUNTIFS(Consolidado!$AU:$AU,Análise!E$15,Consolidado!$AT:$AT,Análise!$C$7,Consolidado!$AS:$AS,IF(ISBLANK($C$2),"&lt;&gt;",$C$2),Consolidado!$Q:$Q,Análise!$B33,Consolidado!$C:$C,IF(ISBLANK($C$3),"&lt;&gt;",$C$3),Consolidado!$BB:$BB,"S")</f>
        <v>0</v>
      </c>
      <c r="F33" s="30">
        <f>COUNTIFS(Consolidado!$AU:$AU,Análise!F$15,Consolidado!$AT:$AT,Análise!$C$7,Consolidado!$AS:$AS,IF(ISBLANK($C$2),"&lt;&gt;",$C$2),Consolidado!$Q:$Q,Análise!$B33,Consolidado!$C:$C,IF(ISBLANK($C$3),"&lt;&gt;",$C$3),Consolidado!$BB:$BB,"S")</f>
        <v>0</v>
      </c>
      <c r="G33" s="30">
        <f>COUNTIFS(Consolidado!$AU:$AU,Análise!G$15,Consolidado!$AT:$AT,Análise!$C$7,Consolidado!$AS:$AS,IF(ISBLANK($C$2),"&lt;&gt;",$C$2),Consolidado!$Q:$Q,Análise!$B33,Consolidado!$C:$C,IF(ISBLANK($C$3),"&lt;&gt;",$C$3),Consolidado!$BB:$BB,"S")</f>
        <v>0</v>
      </c>
      <c r="H33" s="31">
        <f t="shared" si="3"/>
        <v>0</v>
      </c>
      <c r="I33" s="35">
        <f t="shared" si="1"/>
        <v>0</v>
      </c>
      <c r="S33" s="118" t="s">
        <v>7269</v>
      </c>
      <c r="T33" s="70">
        <f>COUNTIFS(Consolidado!$AS:$AS,IF(ISBLANK($C$2),"&lt;&gt;",$C$2),Consolidado!$Q:$Q,Análise!S33,Consolidado!$B:$B,"&lt;="&amp;Análise!$C$10,Consolidado!$B:$B,"&gt;="&amp;Análise!$C$9,Consolidado!$C:$C,IF(ISBLANK($C$3),"&lt;&gt;",$C$3),Consolidado!$BB:$BB,"S")</f>
        <v>0</v>
      </c>
      <c r="U33" s="71">
        <f t="shared" si="0"/>
        <v>0</v>
      </c>
    </row>
    <row r="34" spans="2:21">
      <c r="B34" s="119" t="s">
        <v>7269</v>
      </c>
      <c r="C34" s="28">
        <f>COUNTIFS(Consolidado!$AU:$AU,Análise!C$15,Consolidado!$AT:$AT,Análise!$C$7,Consolidado!$AS:$AS,IF(ISBLANK($C$2),"&lt;&gt;",$C$2),Consolidado!$Q:$Q,Análise!$B34,Consolidado!$C:$C,IF(ISBLANK($C$3),"&lt;&gt;",$C$3),Consolidado!$BB:$BB,"S")</f>
        <v>0</v>
      </c>
      <c r="D34" s="28">
        <f>COUNTIFS(Consolidado!$AU:$AU,Análise!D$15,Consolidado!$AT:$AT,Análise!$C$7,Consolidado!$AS:$AS,IF(ISBLANK($C$2),"&lt;&gt;",$C$2),Consolidado!$Q:$Q,Análise!$B34,Consolidado!$C:$C,IF(ISBLANK($C$3),"&lt;&gt;",$C$3),Consolidado!$BB:$BB,"S")</f>
        <v>0</v>
      </c>
      <c r="E34" s="28">
        <f>COUNTIFS(Consolidado!$AU:$AU,Análise!E$15,Consolidado!$AT:$AT,Análise!$C$7,Consolidado!$AS:$AS,IF(ISBLANK($C$2),"&lt;&gt;",$C$2),Consolidado!$Q:$Q,Análise!$B34,Consolidado!$C:$C,IF(ISBLANK($C$3),"&lt;&gt;",$C$3),Consolidado!$BB:$BB,"S")</f>
        <v>0</v>
      </c>
      <c r="F34" s="28">
        <f>COUNTIFS(Consolidado!$AU:$AU,Análise!F$15,Consolidado!$AT:$AT,Análise!$C$7,Consolidado!$AS:$AS,IF(ISBLANK($C$2),"&lt;&gt;",$C$2),Consolidado!$Q:$Q,Análise!$B34,Consolidado!$C:$C,IF(ISBLANK($C$3),"&lt;&gt;",$C$3),Consolidado!$BB:$BB,"S")</f>
        <v>0</v>
      </c>
      <c r="G34" s="28">
        <f>COUNTIFS(Consolidado!$AU:$AU,Análise!G$15,Consolidado!$AT:$AT,Análise!$C$7,Consolidado!$AS:$AS,IF(ISBLANK($C$2),"&lt;&gt;",$C$2),Consolidado!$Q:$Q,Análise!$B34,Consolidado!$C:$C,IF(ISBLANK($C$3),"&lt;&gt;",$C$3),Consolidado!$BB:$BB,"S")</f>
        <v>0</v>
      </c>
      <c r="H34" s="36">
        <f t="shared" si="3"/>
        <v>0</v>
      </c>
      <c r="I34" s="40">
        <f t="shared" si="1"/>
        <v>0</v>
      </c>
      <c r="K34" s="29" t="s">
        <v>11702</v>
      </c>
      <c r="L34" s="29" t="s">
        <v>11691</v>
      </c>
      <c r="M34" s="104" t="s">
        <v>11692</v>
      </c>
      <c r="S34" s="127" t="s">
        <v>7320</v>
      </c>
      <c r="T34" s="30">
        <f>COUNTIFS(Consolidado!$AS:$AS,IF(ISBLANK($C$2),"&lt;&gt;",$C$2),Consolidado!$Q:$Q,Análise!S34,Consolidado!$B:$B,"&lt;="&amp;Análise!$C$10,Consolidado!$B:$B,"&gt;="&amp;Análise!$C$9,Consolidado!$C:$C,IF(ISBLANK($C$3),"&lt;&gt;",$C$3),Consolidado!$BB:$BB,"S")</f>
        <v>0</v>
      </c>
      <c r="U34" s="111">
        <f t="shared" si="0"/>
        <v>0</v>
      </c>
    </row>
    <row r="35" spans="2:21">
      <c r="B35" s="120" t="s">
        <v>7320</v>
      </c>
      <c r="C35" s="30">
        <f>COUNTIFS(Consolidado!$AU:$AU,Análise!C$15,Consolidado!$AT:$AT,Análise!$C$7,Consolidado!$AS:$AS,IF(ISBLANK($C$2),"&lt;&gt;",$C$2),Consolidado!$Q:$Q,Análise!$B35,Consolidado!$C:$C,IF(ISBLANK($C$3),"&lt;&gt;",$C$3),Consolidado!$BB:$BB,"S")</f>
        <v>0</v>
      </c>
      <c r="D35" s="30">
        <f>COUNTIFS(Consolidado!$AU:$AU,Análise!D$15,Consolidado!$AT:$AT,Análise!$C$7,Consolidado!$AS:$AS,IF(ISBLANK($C$2),"&lt;&gt;",$C$2),Consolidado!$Q:$Q,Análise!$B35,Consolidado!$C:$C,IF(ISBLANK($C$3),"&lt;&gt;",$C$3),Consolidado!$BB:$BB,"S")</f>
        <v>0</v>
      </c>
      <c r="E35" s="30">
        <f>COUNTIFS(Consolidado!$AU:$AU,Análise!E$15,Consolidado!$AT:$AT,Análise!$C$7,Consolidado!$AS:$AS,IF(ISBLANK($C$2),"&lt;&gt;",$C$2),Consolidado!$Q:$Q,Análise!$B35,Consolidado!$C:$C,IF(ISBLANK($C$3),"&lt;&gt;",$C$3),Consolidado!$BB:$BB,"S")</f>
        <v>0</v>
      </c>
      <c r="F35" s="30">
        <f>COUNTIFS(Consolidado!$AU:$AU,Análise!F$15,Consolidado!$AT:$AT,Análise!$C$7,Consolidado!$AS:$AS,IF(ISBLANK($C$2),"&lt;&gt;",$C$2),Consolidado!$Q:$Q,Análise!$B35,Consolidado!$C:$C,IF(ISBLANK($C$3),"&lt;&gt;",$C$3),Consolidado!$BB:$BB,"S")</f>
        <v>0</v>
      </c>
      <c r="G35" s="30">
        <f>COUNTIFS(Consolidado!$AU:$AU,Análise!G$15,Consolidado!$AT:$AT,Análise!$C$7,Consolidado!$AS:$AS,IF(ISBLANK($C$2),"&lt;&gt;",$C$2),Consolidado!$Q:$Q,Análise!$B35,Consolidado!$C:$C,IF(ISBLANK($C$3),"&lt;&gt;",$C$3),Consolidado!$BB:$BB,"S")</f>
        <v>0</v>
      </c>
      <c r="H35" s="31">
        <f t="shared" si="3"/>
        <v>0</v>
      </c>
      <c r="I35" s="35">
        <f t="shared" si="1"/>
        <v>0</v>
      </c>
      <c r="K35" s="28" t="s">
        <v>70</v>
      </c>
      <c r="L35" s="28">
        <f>COUNTIFS(Consolidado!$AT:$AT,Análise!$C$7,Consolidado!$AS:$AS,IF(ISBLANK($C$2),"&lt;&gt;",$C$2),Consolidado!$Q:$Q,Análise!$B16,Consolidado!$C:$C,IF(ISBLANK($C$3),"&lt;&gt;",$C$3),Consolidado!$J:$J,K35)</f>
        <v>0</v>
      </c>
      <c r="M35" s="33" t="str">
        <f>IFERROR(L35/SUM($L$35:$L$36),"")</f>
        <v/>
      </c>
      <c r="S35" s="118" t="s">
        <v>7256</v>
      </c>
      <c r="T35" s="70">
        <f>COUNTIFS(Consolidado!$AS:$AS,IF(ISBLANK($C$2),"&lt;&gt;",$C$2),Consolidado!$Q:$Q,Análise!S35,Consolidado!$B:$B,"&lt;="&amp;Análise!$C$10,Consolidado!$B:$B,"&gt;="&amp;Análise!$C$9,Consolidado!$C:$C,IF(ISBLANK($C$3),"&lt;&gt;",$C$3),Consolidado!$BB:$BB,"S")</f>
        <v>0</v>
      </c>
      <c r="U35" s="71">
        <f t="shared" si="0"/>
        <v>0</v>
      </c>
    </row>
    <row r="36" spans="2:21">
      <c r="B36" s="119" t="s">
        <v>7256</v>
      </c>
      <c r="C36" s="28">
        <f>COUNTIFS(Consolidado!$AU:$AU,Análise!C$15,Consolidado!$AT:$AT,Análise!$C$7,Consolidado!$AS:$AS,IF(ISBLANK($C$2),"&lt;&gt;",$C$2),Consolidado!$Q:$Q,Análise!$B36,Consolidado!$C:$C,IF(ISBLANK($C$3),"&lt;&gt;",$C$3),Consolidado!$BB:$BB,"S")</f>
        <v>0</v>
      </c>
      <c r="D36" s="28">
        <f>COUNTIFS(Consolidado!$AU:$AU,Análise!D$15,Consolidado!$AT:$AT,Análise!$C$7,Consolidado!$AS:$AS,IF(ISBLANK($C$2),"&lt;&gt;",$C$2),Consolidado!$Q:$Q,Análise!$B36,Consolidado!$C:$C,IF(ISBLANK($C$3),"&lt;&gt;",$C$3),Consolidado!$BB:$BB,"S")</f>
        <v>0</v>
      </c>
      <c r="E36" s="28">
        <f>COUNTIFS(Consolidado!$AU:$AU,Análise!E$15,Consolidado!$AT:$AT,Análise!$C$7,Consolidado!$AS:$AS,IF(ISBLANK($C$2),"&lt;&gt;",$C$2),Consolidado!$Q:$Q,Análise!$B36,Consolidado!$C:$C,IF(ISBLANK($C$3),"&lt;&gt;",$C$3),Consolidado!$BB:$BB,"S")</f>
        <v>0</v>
      </c>
      <c r="F36" s="28">
        <f>COUNTIFS(Consolidado!$AU:$AU,Análise!F$15,Consolidado!$AT:$AT,Análise!$C$7,Consolidado!$AS:$AS,IF(ISBLANK($C$2),"&lt;&gt;",$C$2),Consolidado!$Q:$Q,Análise!$B36,Consolidado!$C:$C,IF(ISBLANK($C$3),"&lt;&gt;",$C$3),Consolidado!$BB:$BB,"S")</f>
        <v>0</v>
      </c>
      <c r="G36" s="28">
        <f>COUNTIFS(Consolidado!$AU:$AU,Análise!G$15,Consolidado!$AT:$AT,Análise!$C$7,Consolidado!$AS:$AS,IF(ISBLANK($C$2),"&lt;&gt;",$C$2),Consolidado!$Q:$Q,Análise!$B36,Consolidado!$C:$C,IF(ISBLANK($C$3),"&lt;&gt;",$C$3),Consolidado!$BB:$BB,"S")</f>
        <v>0</v>
      </c>
      <c r="H36" s="36">
        <f t="shared" si="3"/>
        <v>0</v>
      </c>
      <c r="I36" s="40">
        <f t="shared" si="1"/>
        <v>0</v>
      </c>
      <c r="K36" s="30" t="s">
        <v>58</v>
      </c>
      <c r="L36" s="30">
        <f>COUNTIFS(Consolidado!$AT:$AT,Análise!$C$7,Consolidado!$AS:$AS,IF(ISBLANK($C$2),"&lt;&gt;",$C$2),Consolidado!$Q:$Q,$B16,Consolidado!$C:$C,IF(ISBLANK($C$3),"&lt;&gt;",$C$3),Consolidado!$J:$J,K36)</f>
        <v>0</v>
      </c>
      <c r="M36" s="34" t="str">
        <f>IFERROR(L36/SUM($L$35:$L$36),"")</f>
        <v/>
      </c>
      <c r="S36" s="127" t="s">
        <v>7209</v>
      </c>
      <c r="T36" s="30">
        <f>COUNTIFS(Consolidado!$AS:$AS,IF(ISBLANK($C$2),"&lt;&gt;",$C$2),Consolidado!$Q:$Q,Análise!S36,Consolidado!$B:$B,"&lt;="&amp;Análise!$C$10,Consolidado!$B:$B,"&gt;="&amp;Análise!$C$9,Consolidado!$C:$C,IF(ISBLANK($C$3),"&lt;&gt;",$C$3),Consolidado!$BB:$BB,"S")</f>
        <v>0</v>
      </c>
      <c r="U36" s="111">
        <f t="shared" si="0"/>
        <v>0</v>
      </c>
    </row>
    <row r="37" spans="2:21">
      <c r="B37" s="120" t="s">
        <v>7209</v>
      </c>
      <c r="C37" s="30">
        <f>COUNTIFS(Consolidado!$AU:$AU,Análise!C$15,Consolidado!$AT:$AT,Análise!$C$7,Consolidado!$AS:$AS,IF(ISBLANK($C$2),"&lt;&gt;",$C$2),Consolidado!$Q:$Q,Análise!$B37,Consolidado!$C:$C,IF(ISBLANK($C$3),"&lt;&gt;",$C$3),Consolidado!$BB:$BB,"S")</f>
        <v>0</v>
      </c>
      <c r="D37" s="30">
        <f>COUNTIFS(Consolidado!$AU:$AU,Análise!D$15,Consolidado!$AT:$AT,Análise!$C$7,Consolidado!$AS:$AS,IF(ISBLANK($C$2),"&lt;&gt;",$C$2),Consolidado!$Q:$Q,Análise!$B37,Consolidado!$C:$C,IF(ISBLANK($C$3),"&lt;&gt;",$C$3),Consolidado!$BB:$BB,"S")</f>
        <v>0</v>
      </c>
      <c r="E37" s="30">
        <f>COUNTIFS(Consolidado!$AU:$AU,Análise!E$15,Consolidado!$AT:$AT,Análise!$C$7,Consolidado!$AS:$AS,IF(ISBLANK($C$2),"&lt;&gt;",$C$2),Consolidado!$Q:$Q,Análise!$B37,Consolidado!$C:$C,IF(ISBLANK($C$3),"&lt;&gt;",$C$3),Consolidado!$BB:$BB,"S")</f>
        <v>0</v>
      </c>
      <c r="F37" s="30">
        <f>COUNTIFS(Consolidado!$AU:$AU,Análise!F$15,Consolidado!$AT:$AT,Análise!$C$7,Consolidado!$AS:$AS,IF(ISBLANK($C$2),"&lt;&gt;",$C$2),Consolidado!$Q:$Q,Análise!$B37,Consolidado!$C:$C,IF(ISBLANK($C$3),"&lt;&gt;",$C$3),Consolidado!$BB:$BB,"S")</f>
        <v>0</v>
      </c>
      <c r="G37" s="30">
        <f>COUNTIFS(Consolidado!$AU:$AU,Análise!G$15,Consolidado!$AT:$AT,Análise!$C$7,Consolidado!$AS:$AS,IF(ISBLANK($C$2),"&lt;&gt;",$C$2),Consolidado!$Q:$Q,Análise!$B37,Consolidado!$C:$C,IF(ISBLANK($C$3),"&lt;&gt;",$C$3),Consolidado!$BB:$BB,"S")</f>
        <v>0</v>
      </c>
      <c r="H37" s="31">
        <f t="shared" si="3"/>
        <v>0</v>
      </c>
      <c r="I37" s="35">
        <f t="shared" si="1"/>
        <v>0</v>
      </c>
      <c r="S37" s="118" t="s">
        <v>7227</v>
      </c>
      <c r="T37" s="70">
        <f>COUNTIFS(Consolidado!$AS:$AS,IF(ISBLANK($C$2),"&lt;&gt;",$C$2),Consolidado!$Q:$Q,Análise!S37,Consolidado!$B:$B,"&lt;="&amp;Análise!$C$10,Consolidado!$B:$B,"&gt;="&amp;Análise!$C$9,Consolidado!$C:$C,IF(ISBLANK($C$3),"&lt;&gt;",$C$3),Consolidado!$BB:$BB,"S")</f>
        <v>0</v>
      </c>
      <c r="U37" s="71">
        <f t="shared" si="0"/>
        <v>0</v>
      </c>
    </row>
    <row r="38" spans="2:21">
      <c r="B38" s="119" t="s">
        <v>7227</v>
      </c>
      <c r="C38" s="28">
        <f>COUNTIFS(Consolidado!$AU:$AU,Análise!C$15,Consolidado!$AT:$AT,Análise!$C$7,Consolidado!$AS:$AS,IF(ISBLANK($C$2),"&lt;&gt;",$C$2),Consolidado!$Q:$Q,Análise!$B38,Consolidado!$C:$C,IF(ISBLANK($C$3),"&lt;&gt;",$C$3),Consolidado!$BB:$BB,"S")</f>
        <v>0</v>
      </c>
      <c r="D38" s="28">
        <f>COUNTIFS(Consolidado!$AU:$AU,Análise!D$15,Consolidado!$AT:$AT,Análise!$C$7,Consolidado!$AS:$AS,IF(ISBLANK($C$2),"&lt;&gt;",$C$2),Consolidado!$Q:$Q,Análise!$B38,Consolidado!$C:$C,IF(ISBLANK($C$3),"&lt;&gt;",$C$3),Consolidado!$BB:$BB,"S")</f>
        <v>0</v>
      </c>
      <c r="E38" s="28">
        <f>COUNTIFS(Consolidado!$AU:$AU,Análise!E$15,Consolidado!$AT:$AT,Análise!$C$7,Consolidado!$AS:$AS,IF(ISBLANK($C$2),"&lt;&gt;",$C$2),Consolidado!$Q:$Q,Análise!$B38,Consolidado!$C:$C,IF(ISBLANK($C$3),"&lt;&gt;",$C$3),Consolidado!$BB:$BB,"S")</f>
        <v>0</v>
      </c>
      <c r="F38" s="28">
        <f>COUNTIFS(Consolidado!$AU:$AU,Análise!F$15,Consolidado!$AT:$AT,Análise!$C$7,Consolidado!$AS:$AS,IF(ISBLANK($C$2),"&lt;&gt;",$C$2),Consolidado!$Q:$Q,Análise!$B38,Consolidado!$C:$C,IF(ISBLANK($C$3),"&lt;&gt;",$C$3),Consolidado!$BB:$BB,"S")</f>
        <v>0</v>
      </c>
      <c r="G38" s="28">
        <f>COUNTIFS(Consolidado!$AU:$AU,Análise!G$15,Consolidado!$AT:$AT,Análise!$C$7,Consolidado!$AS:$AS,IF(ISBLANK($C$2),"&lt;&gt;",$C$2),Consolidado!$Q:$Q,Análise!$B38,Consolidado!$C:$C,IF(ISBLANK($C$3),"&lt;&gt;",$C$3),Consolidado!$BB:$BB,"S")</f>
        <v>0</v>
      </c>
      <c r="H38" s="36">
        <f t="shared" si="3"/>
        <v>0</v>
      </c>
      <c r="I38" s="40">
        <f t="shared" si="1"/>
        <v>0</v>
      </c>
      <c r="S38" s="127" t="s">
        <v>7254</v>
      </c>
      <c r="T38" s="30">
        <f>COUNTIFS(Consolidado!$AS:$AS,IF(ISBLANK($C$2),"&lt;&gt;",$C$2),Consolidado!$Q:$Q,Análise!S38,Consolidado!$B:$B,"&lt;="&amp;Análise!$C$10,Consolidado!$B:$B,"&gt;="&amp;Análise!$C$9,Consolidado!$C:$C,IF(ISBLANK($C$3),"&lt;&gt;",$C$3),Consolidado!$BB:$BB,"S")</f>
        <v>0</v>
      </c>
      <c r="U38" s="111">
        <f t="shared" si="0"/>
        <v>0</v>
      </c>
    </row>
    <row r="39" spans="2:21">
      <c r="B39" s="120" t="s">
        <v>7254</v>
      </c>
      <c r="C39" s="30">
        <f>COUNTIFS(Consolidado!$AU:$AU,Análise!C$15,Consolidado!$AT:$AT,Análise!$C$7,Consolidado!$AS:$AS,IF(ISBLANK($C$2),"&lt;&gt;",$C$2),Consolidado!$Q:$Q,Análise!$B39,Consolidado!$C:$C,IF(ISBLANK($C$3),"&lt;&gt;",$C$3),Consolidado!$BB:$BB,"S")</f>
        <v>0</v>
      </c>
      <c r="D39" s="30">
        <f>COUNTIFS(Consolidado!$AU:$AU,Análise!D$15,Consolidado!$AT:$AT,Análise!$C$7,Consolidado!$AS:$AS,IF(ISBLANK($C$2),"&lt;&gt;",$C$2),Consolidado!$Q:$Q,Análise!$B39,Consolidado!$C:$C,IF(ISBLANK($C$3),"&lt;&gt;",$C$3),Consolidado!$BB:$BB,"S")</f>
        <v>0</v>
      </c>
      <c r="E39" s="30">
        <f>COUNTIFS(Consolidado!$AU:$AU,Análise!E$15,Consolidado!$AT:$AT,Análise!$C$7,Consolidado!$AS:$AS,IF(ISBLANK($C$2),"&lt;&gt;",$C$2),Consolidado!$Q:$Q,Análise!$B39,Consolidado!$C:$C,IF(ISBLANK($C$3),"&lt;&gt;",$C$3),Consolidado!$BB:$BB,"S")</f>
        <v>0</v>
      </c>
      <c r="F39" s="30">
        <f>COUNTIFS(Consolidado!$AU:$AU,Análise!F$15,Consolidado!$AT:$AT,Análise!$C$7,Consolidado!$AS:$AS,IF(ISBLANK($C$2),"&lt;&gt;",$C$2),Consolidado!$Q:$Q,Análise!$B39,Consolidado!$C:$C,IF(ISBLANK($C$3),"&lt;&gt;",$C$3),Consolidado!$BB:$BB,"S")</f>
        <v>0</v>
      </c>
      <c r="G39" s="30">
        <f>COUNTIFS(Consolidado!$AU:$AU,Análise!G$15,Consolidado!$AT:$AT,Análise!$C$7,Consolidado!$AS:$AS,IF(ISBLANK($C$2),"&lt;&gt;",$C$2),Consolidado!$Q:$Q,Análise!$B39,Consolidado!$C:$C,IF(ISBLANK($C$3),"&lt;&gt;",$C$3),Consolidado!$BB:$BB,"S")</f>
        <v>0</v>
      </c>
      <c r="H39" s="31">
        <f t="shared" si="3"/>
        <v>0</v>
      </c>
      <c r="I39" s="35">
        <f t="shared" si="1"/>
        <v>0</v>
      </c>
      <c r="S39" s="118" t="s">
        <v>11707</v>
      </c>
      <c r="T39" s="70">
        <f>COUNTIFS(Consolidado!$AS:$AS,IF(ISBLANK($C$2),"&lt;&gt;",$C$2),Consolidado!$Q:$Q,Análise!S39,Consolidado!$B:$B,"&lt;="&amp;Análise!$C$10,Consolidado!$B:$B,"&gt;="&amp;Análise!$C$9,Consolidado!$C:$C,IF(ISBLANK($C$3),"&lt;&gt;",$C$3),Consolidado!$BB:$BB,"S")</f>
        <v>0</v>
      </c>
      <c r="U39" s="176">
        <f t="shared" si="0"/>
        <v>0</v>
      </c>
    </row>
    <row r="40" spans="2:21">
      <c r="B40" s="119" t="s">
        <v>11707</v>
      </c>
      <c r="C40" s="28">
        <f>COUNTIFS(Consolidado!$AU:$AU,Análise!C$15,Consolidado!$AT:$AT,Análise!$C$7,Consolidado!$AS:$AS,IF(ISBLANK($C$2),"&lt;&gt;",$C$2),Consolidado!$Q:$Q,Análise!$B40,Consolidado!$C:$C,IF(ISBLANK($C$3),"&lt;&gt;",$C$3),Consolidado!$BB:$BB,"S")</f>
        <v>0</v>
      </c>
      <c r="D40" s="28">
        <f>COUNTIFS(Consolidado!$AU:$AU,Análise!D$15,Consolidado!$AT:$AT,Análise!$C$7,Consolidado!$AS:$AS,IF(ISBLANK($C$2),"&lt;&gt;",$C$2),Consolidado!$Q:$Q,Análise!$B40,Consolidado!$C:$C,IF(ISBLANK($C$3),"&lt;&gt;",$C$3),Consolidado!$BB:$BB,"S")</f>
        <v>0</v>
      </c>
      <c r="E40" s="28">
        <f>COUNTIFS(Consolidado!$AU:$AU,Análise!E$15,Consolidado!$AT:$AT,Análise!$C$7,Consolidado!$AS:$AS,IF(ISBLANK($C$2),"&lt;&gt;",$C$2),Consolidado!$Q:$Q,Análise!$B40,Consolidado!$C:$C,IF(ISBLANK($C$3),"&lt;&gt;",$C$3),Consolidado!$BB:$BB,"S")</f>
        <v>0</v>
      </c>
      <c r="F40" s="28">
        <f>COUNTIFS(Consolidado!$AU:$AU,Análise!F$15,Consolidado!$AT:$AT,Análise!$C$7,Consolidado!$AS:$AS,IF(ISBLANK($C$2),"&lt;&gt;",$C$2),Consolidado!$Q:$Q,Análise!$B40,Consolidado!$C:$C,IF(ISBLANK($C$3),"&lt;&gt;",$C$3),Consolidado!$BB:$BB,"S")</f>
        <v>0</v>
      </c>
      <c r="G40" s="28">
        <f>COUNTIFS(Consolidado!$AU:$AU,Análise!G$15,Consolidado!$AT:$AT,Análise!$C$7,Consolidado!$AS:$AS,IF(ISBLANK($C$2),"&lt;&gt;",$C$2),Consolidado!$Q:$Q,Análise!$B40,Consolidado!$C:$C,IF(ISBLANK($C$3),"&lt;&gt;",$C$3),Consolidado!$BB:$BB,"S")</f>
        <v>0</v>
      </c>
      <c r="H40" s="36">
        <f t="shared" si="3"/>
        <v>0</v>
      </c>
      <c r="I40" s="40">
        <f t="shared" si="1"/>
        <v>0</v>
      </c>
      <c r="S40" s="127" t="s">
        <v>11708</v>
      </c>
      <c r="T40" s="30">
        <f>COUNTIFS(Consolidado!$AS:$AS,IF(ISBLANK($C$2),"&lt;&gt;",$C$2),Consolidado!$Q:$Q,Análise!S40,Consolidado!$B:$B,"&lt;="&amp;Análise!$C$10,Consolidado!$B:$B,"&gt;="&amp;Análise!$C$9,Consolidado!$C:$C,IF(ISBLANK($C$3),"&lt;&gt;",$C$3),Consolidado!$BB:$BB,"S")</f>
        <v>0</v>
      </c>
      <c r="U40" s="177">
        <f t="shared" si="0"/>
        <v>0</v>
      </c>
    </row>
    <row r="41" spans="2:21">
      <c r="B41" s="120" t="s">
        <v>11708</v>
      </c>
      <c r="C41" s="30">
        <f>COUNTIFS(Consolidado!$AU:$AU,Análise!C$15,Consolidado!$AT:$AT,Análise!$C$7,Consolidado!$AS:$AS,IF(ISBLANK($C$2),"&lt;&gt;",$C$2),Consolidado!$Q:$Q,Análise!$B41,Consolidado!$C:$C,IF(ISBLANK($C$3),"&lt;&gt;",$C$3),Consolidado!$BB:$BB,"S")</f>
        <v>0</v>
      </c>
      <c r="D41" s="30">
        <f>COUNTIFS(Consolidado!$AU:$AU,Análise!D$15,Consolidado!$AT:$AT,Análise!$C$7,Consolidado!$AS:$AS,IF(ISBLANK($C$2),"&lt;&gt;",$C$2),Consolidado!$Q:$Q,Análise!$B41,Consolidado!$C:$C,IF(ISBLANK($C$3),"&lt;&gt;",$C$3),Consolidado!$BB:$BB,"S")</f>
        <v>0</v>
      </c>
      <c r="E41" s="30">
        <f>COUNTIFS(Consolidado!$AU:$AU,Análise!E$15,Consolidado!$AT:$AT,Análise!$C$7,Consolidado!$AS:$AS,IF(ISBLANK($C$2),"&lt;&gt;",$C$2),Consolidado!$Q:$Q,Análise!$B41,Consolidado!$C:$C,IF(ISBLANK($C$3),"&lt;&gt;",$C$3),Consolidado!$BB:$BB,"S")</f>
        <v>0</v>
      </c>
      <c r="F41" s="30">
        <f>COUNTIFS(Consolidado!$AU:$AU,Análise!F$15,Consolidado!$AT:$AT,Análise!$C$7,Consolidado!$AS:$AS,IF(ISBLANK($C$2),"&lt;&gt;",$C$2),Consolidado!$Q:$Q,Análise!$B41,Consolidado!$C:$C,IF(ISBLANK($C$3),"&lt;&gt;",$C$3),Consolidado!$BB:$BB,"S")</f>
        <v>0</v>
      </c>
      <c r="G41" s="30">
        <f>COUNTIFS(Consolidado!$AU:$AU,Análise!G$15,Consolidado!$AT:$AT,Análise!$C$7,Consolidado!$AS:$AS,IF(ISBLANK($C$2),"&lt;&gt;",$C$2),Consolidado!$Q:$Q,Análise!$B41,Consolidado!$C:$C,IF(ISBLANK($C$3),"&lt;&gt;",$C$3),Consolidado!$BB:$BB,"S")</f>
        <v>0</v>
      </c>
      <c r="H41" s="31">
        <f t="shared" ref="H41:H48" si="7">SUM(C41:G41)</f>
        <v>0</v>
      </c>
      <c r="I41" s="35">
        <f t="shared" ref="I41:I48" si="8">+IFERROR(H41/$H$49,0)</f>
        <v>0</v>
      </c>
      <c r="S41" s="118" t="s">
        <v>11709</v>
      </c>
      <c r="T41" s="70">
        <f>COUNTIFS(Consolidado!$AS:$AS,IF(ISBLANK($C$2),"&lt;&gt;",$C$2),Consolidado!$Q:$Q,Análise!S41,Consolidado!$B:$B,"&lt;="&amp;Análise!$C$10,Consolidado!$B:$B,"&gt;="&amp;Análise!$C$9,Consolidado!$C:$C,IF(ISBLANK($C$3),"&lt;&gt;",$C$3),Consolidado!$BB:$BB,"S")</f>
        <v>0</v>
      </c>
      <c r="U41" s="176">
        <f t="shared" si="0"/>
        <v>0</v>
      </c>
    </row>
    <row r="42" spans="2:21">
      <c r="B42" s="119" t="s">
        <v>11709</v>
      </c>
      <c r="C42" s="28">
        <f>COUNTIFS(Consolidado!$AU:$AU,Análise!C$15,Consolidado!$AT:$AT,Análise!$C$7,Consolidado!$AS:$AS,IF(ISBLANK($C$2),"&lt;&gt;",$C$2),Consolidado!$Q:$Q,Análise!$B42,Consolidado!$C:$C,IF(ISBLANK($C$3),"&lt;&gt;",$C$3),Consolidado!$BB:$BB,"S")</f>
        <v>0</v>
      </c>
      <c r="D42" s="28">
        <f>COUNTIFS(Consolidado!$AU:$AU,Análise!D$15,Consolidado!$AT:$AT,Análise!$C$7,Consolidado!$AS:$AS,IF(ISBLANK($C$2),"&lt;&gt;",$C$2),Consolidado!$Q:$Q,Análise!$B42,Consolidado!$C:$C,IF(ISBLANK($C$3),"&lt;&gt;",$C$3),Consolidado!$BB:$BB,"S")</f>
        <v>0</v>
      </c>
      <c r="E42" s="28">
        <f>COUNTIFS(Consolidado!$AU:$AU,Análise!E$15,Consolidado!$AT:$AT,Análise!$C$7,Consolidado!$AS:$AS,IF(ISBLANK($C$2),"&lt;&gt;",$C$2),Consolidado!$Q:$Q,Análise!$B42,Consolidado!$C:$C,IF(ISBLANK($C$3),"&lt;&gt;",$C$3),Consolidado!$BB:$BB,"S")</f>
        <v>0</v>
      </c>
      <c r="F42" s="28">
        <f>COUNTIFS(Consolidado!$AU:$AU,Análise!F$15,Consolidado!$AT:$AT,Análise!$C$7,Consolidado!$AS:$AS,IF(ISBLANK($C$2),"&lt;&gt;",$C$2),Consolidado!$Q:$Q,Análise!$B42,Consolidado!$C:$C,IF(ISBLANK($C$3),"&lt;&gt;",$C$3),Consolidado!$BB:$BB,"S")</f>
        <v>0</v>
      </c>
      <c r="G42" s="28">
        <f>COUNTIFS(Consolidado!$AU:$AU,Análise!G$15,Consolidado!$AT:$AT,Análise!$C$7,Consolidado!$AS:$AS,IF(ISBLANK($C$2),"&lt;&gt;",$C$2),Consolidado!$Q:$Q,Análise!$B42,Consolidado!$C:$C,IF(ISBLANK($C$3),"&lt;&gt;",$C$3),Consolidado!$BB:$BB,"S")</f>
        <v>0</v>
      </c>
      <c r="H42" s="36">
        <f t="shared" si="7"/>
        <v>0</v>
      </c>
      <c r="I42" s="40">
        <f t="shared" si="8"/>
        <v>0</v>
      </c>
      <c r="S42" s="175" t="s">
        <v>11710</v>
      </c>
      <c r="T42" s="30">
        <f>COUNTIFS(Consolidado!$AS:$AS,IF(ISBLANK($C$2),"&lt;&gt;",$C$2),Consolidado!$Q:$Q,Análise!S42,Consolidado!$B:$B,"&lt;="&amp;Análise!$C$10,Consolidado!$B:$B,"&gt;="&amp;Análise!$C$9,Consolidado!$C:$C,IF(ISBLANK($C$3),"&lt;&gt;",$C$3),Consolidado!$BB:$BB,"S")</f>
        <v>0</v>
      </c>
      <c r="U42" s="177">
        <f t="shared" si="0"/>
        <v>0</v>
      </c>
    </row>
    <row r="43" spans="2:21">
      <c r="B43" s="120" t="s">
        <v>11710</v>
      </c>
      <c r="C43" s="30">
        <f>COUNTIFS(Consolidado!$AU:$AU,Análise!C$15,Consolidado!$AT:$AT,Análise!$C$7,Consolidado!$AS:$AS,IF(ISBLANK($C$2),"&lt;&gt;",$C$2),Consolidado!$Q:$Q,Análise!$B43,Consolidado!$C:$C,IF(ISBLANK($C$3),"&lt;&gt;",$C$3),Consolidado!$BB:$BB,"S")</f>
        <v>0</v>
      </c>
      <c r="D43" s="30">
        <f>COUNTIFS(Consolidado!$AU:$AU,Análise!D$15,Consolidado!$AT:$AT,Análise!$C$7,Consolidado!$AS:$AS,IF(ISBLANK($C$2),"&lt;&gt;",$C$2),Consolidado!$Q:$Q,Análise!$B43,Consolidado!$C:$C,IF(ISBLANK($C$3),"&lt;&gt;",$C$3),Consolidado!$BB:$BB,"S")</f>
        <v>0</v>
      </c>
      <c r="E43" s="30">
        <f>COUNTIFS(Consolidado!$AU:$AU,Análise!E$15,Consolidado!$AT:$AT,Análise!$C$7,Consolidado!$AS:$AS,IF(ISBLANK($C$2),"&lt;&gt;",$C$2),Consolidado!$Q:$Q,Análise!$B43,Consolidado!$C:$C,IF(ISBLANK($C$3),"&lt;&gt;",$C$3),Consolidado!$BB:$BB,"S")</f>
        <v>0</v>
      </c>
      <c r="F43" s="30">
        <f>COUNTIFS(Consolidado!$AU:$AU,Análise!F$15,Consolidado!$AT:$AT,Análise!$C$7,Consolidado!$AS:$AS,IF(ISBLANK($C$2),"&lt;&gt;",$C$2),Consolidado!$Q:$Q,Análise!$B43,Consolidado!$C:$C,IF(ISBLANK($C$3),"&lt;&gt;",$C$3),Consolidado!$BB:$BB,"S")</f>
        <v>0</v>
      </c>
      <c r="G43" s="30">
        <f>COUNTIFS(Consolidado!$AU:$AU,Análise!G$15,Consolidado!$AT:$AT,Análise!$C$7,Consolidado!$AS:$AS,IF(ISBLANK($C$2),"&lt;&gt;",$C$2),Consolidado!$Q:$Q,Análise!$B43,Consolidado!$C:$C,IF(ISBLANK($C$3),"&lt;&gt;",$C$3),Consolidado!$BB:$BB,"S")</f>
        <v>0</v>
      </c>
      <c r="H43" s="31">
        <f t="shared" si="7"/>
        <v>0</v>
      </c>
      <c r="I43" s="35">
        <f t="shared" si="8"/>
        <v>0</v>
      </c>
      <c r="S43" s="118" t="s">
        <v>6982</v>
      </c>
      <c r="T43" s="70">
        <f>COUNTIFS(Consolidado!$AS:$AS,IF(ISBLANK($C$2),"&lt;&gt;",$C$2),Consolidado!$Q:$Q,Análise!S43,Consolidado!$B:$B,"&lt;="&amp;Análise!$C$10,Consolidado!$B:$B,"&gt;="&amp;Análise!$C$9,Consolidado!$C:$C,IF(ISBLANK($C$3),"&lt;&gt;",$C$3),Consolidado!$BB:$BB,"S")</f>
        <v>0</v>
      </c>
      <c r="U43" s="176">
        <f t="shared" si="0"/>
        <v>0</v>
      </c>
    </row>
    <row r="44" spans="2:21">
      <c r="B44" s="119" t="s">
        <v>6982</v>
      </c>
      <c r="C44" s="28">
        <f>COUNTIFS(Consolidado!$AU:$AU,Análise!C$15,Consolidado!$AT:$AT,Análise!$C$7,Consolidado!$AS:$AS,IF(ISBLANK($C$2),"&lt;&gt;",$C$2),Consolidado!$Q:$Q,Análise!$B44,Consolidado!$C:$C,IF(ISBLANK($C$3),"&lt;&gt;",$C$3),Consolidado!$BB:$BB,"S")</f>
        <v>0</v>
      </c>
      <c r="D44" s="28">
        <f>COUNTIFS(Consolidado!$AU:$AU,Análise!D$15,Consolidado!$AT:$AT,Análise!$C$7,Consolidado!$AS:$AS,IF(ISBLANK($C$2),"&lt;&gt;",$C$2),Consolidado!$Q:$Q,Análise!$B44,Consolidado!$C:$C,IF(ISBLANK($C$3),"&lt;&gt;",$C$3),Consolidado!$BB:$BB,"S")</f>
        <v>0</v>
      </c>
      <c r="E44" s="28">
        <f>COUNTIFS(Consolidado!$AU:$AU,Análise!E$15,Consolidado!$AT:$AT,Análise!$C$7,Consolidado!$AS:$AS,IF(ISBLANK($C$2),"&lt;&gt;",$C$2),Consolidado!$Q:$Q,Análise!$B44,Consolidado!$C:$C,IF(ISBLANK($C$3),"&lt;&gt;",$C$3),Consolidado!$BB:$BB,"S")</f>
        <v>0</v>
      </c>
      <c r="F44" s="28">
        <f>COUNTIFS(Consolidado!$AU:$AU,Análise!F$15,Consolidado!$AT:$AT,Análise!$C$7,Consolidado!$AS:$AS,IF(ISBLANK($C$2),"&lt;&gt;",$C$2),Consolidado!$Q:$Q,Análise!$B44,Consolidado!$C:$C,IF(ISBLANK($C$3),"&lt;&gt;",$C$3),Consolidado!$BB:$BB,"S")</f>
        <v>0</v>
      </c>
      <c r="G44" s="28">
        <f>COUNTIFS(Consolidado!$AU:$AU,Análise!G$15,Consolidado!$AT:$AT,Análise!$C$7,Consolidado!$AS:$AS,IF(ISBLANK($C$2),"&lt;&gt;",$C$2),Consolidado!$Q:$Q,Análise!$B44,Consolidado!$C:$C,IF(ISBLANK($C$3),"&lt;&gt;",$C$3),Consolidado!$BB:$BB,"S")</f>
        <v>0</v>
      </c>
      <c r="H44" s="36">
        <f t="shared" si="7"/>
        <v>0</v>
      </c>
      <c r="I44" s="40">
        <f t="shared" si="8"/>
        <v>0</v>
      </c>
      <c r="S44" s="175" t="s">
        <v>7576</v>
      </c>
      <c r="T44" s="30">
        <f>COUNTIFS(Consolidado!$AS:$AS,IF(ISBLANK($C$2),"&lt;&gt;",$C$2),Consolidado!$Q:$Q,Análise!S44,Consolidado!$B:$B,"&lt;="&amp;Análise!$C$10,Consolidado!$B:$B,"&gt;="&amp;Análise!$C$9,Consolidado!$C:$C,IF(ISBLANK($C$3),"&lt;&gt;",$C$3),Consolidado!$BB:$BB,"S")</f>
        <v>0</v>
      </c>
      <c r="U44" s="177">
        <f t="shared" si="0"/>
        <v>0</v>
      </c>
    </row>
    <row r="45" spans="2:21">
      <c r="B45" s="120" t="s">
        <v>7576</v>
      </c>
      <c r="C45" s="30">
        <f>COUNTIFS(Consolidado!$AU:$AU,Análise!C$15,Consolidado!$AT:$AT,Análise!$C$7,Consolidado!$AS:$AS,IF(ISBLANK($C$2),"&lt;&gt;",$C$2),Consolidado!$Q:$Q,Análise!$B45,Consolidado!$C:$C,IF(ISBLANK($C$3),"&lt;&gt;",$C$3),Consolidado!$BB:$BB,"S")</f>
        <v>0</v>
      </c>
      <c r="D45" s="30">
        <f>COUNTIFS(Consolidado!$AU:$AU,Análise!D$15,Consolidado!$AT:$AT,Análise!$C$7,Consolidado!$AS:$AS,IF(ISBLANK($C$2),"&lt;&gt;",$C$2),Consolidado!$Q:$Q,Análise!$B45,Consolidado!$C:$C,IF(ISBLANK($C$3),"&lt;&gt;",$C$3),Consolidado!$BB:$BB,"S")</f>
        <v>0</v>
      </c>
      <c r="E45" s="30">
        <f>COUNTIFS(Consolidado!$AU:$AU,Análise!E$15,Consolidado!$AT:$AT,Análise!$C$7,Consolidado!$AS:$AS,IF(ISBLANK($C$2),"&lt;&gt;",$C$2),Consolidado!$Q:$Q,Análise!$B45,Consolidado!$C:$C,IF(ISBLANK($C$3),"&lt;&gt;",$C$3),Consolidado!$BB:$BB,"S")</f>
        <v>0</v>
      </c>
      <c r="F45" s="30">
        <f>COUNTIFS(Consolidado!$AU:$AU,Análise!F$15,Consolidado!$AT:$AT,Análise!$C$7,Consolidado!$AS:$AS,IF(ISBLANK($C$2),"&lt;&gt;",$C$2),Consolidado!$Q:$Q,Análise!$B45,Consolidado!$C:$C,IF(ISBLANK($C$3),"&lt;&gt;",$C$3),Consolidado!$BB:$BB,"S")</f>
        <v>0</v>
      </c>
      <c r="G45" s="30">
        <f>COUNTIFS(Consolidado!$AU:$AU,Análise!G$15,Consolidado!$AT:$AT,Análise!$C$7,Consolidado!$AS:$AS,IF(ISBLANK($C$2),"&lt;&gt;",$C$2),Consolidado!$Q:$Q,Análise!$B45,Consolidado!$C:$C,IF(ISBLANK($C$3),"&lt;&gt;",$C$3),Consolidado!$BB:$BB,"S")</f>
        <v>0</v>
      </c>
      <c r="H45" s="31">
        <f t="shared" si="7"/>
        <v>0</v>
      </c>
      <c r="I45" s="35">
        <f t="shared" si="8"/>
        <v>0</v>
      </c>
      <c r="S45" s="118" t="s">
        <v>11711</v>
      </c>
      <c r="T45" s="70">
        <f>COUNTIFS(Consolidado!$AS:$AS,IF(ISBLANK($C$2),"&lt;&gt;",$C$2),Consolidado!$Q:$Q,Análise!S45,Consolidado!$B:$B,"&lt;="&amp;Análise!$C$10,Consolidado!$B:$B,"&gt;="&amp;Análise!$C$9,Consolidado!$C:$C,IF(ISBLANK($C$3),"&lt;&gt;",$C$3),Consolidado!$BB:$BB,"S")</f>
        <v>0</v>
      </c>
      <c r="U45" s="176">
        <f t="shared" si="0"/>
        <v>0</v>
      </c>
    </row>
    <row r="46" spans="2:21">
      <c r="B46" s="119" t="s">
        <v>11711</v>
      </c>
      <c r="C46" s="28">
        <f>COUNTIFS(Consolidado!$AU:$AU,Análise!C$15,Consolidado!$AT:$AT,Análise!$C$7,Consolidado!$AS:$AS,IF(ISBLANK($C$2),"&lt;&gt;",$C$2),Consolidado!$Q:$Q,Análise!$B46,Consolidado!$C:$C,IF(ISBLANK($C$3),"&lt;&gt;",$C$3),Consolidado!$BB:$BB,"S")</f>
        <v>0</v>
      </c>
      <c r="D46" s="28">
        <f>COUNTIFS(Consolidado!$AU:$AU,Análise!D$15,Consolidado!$AT:$AT,Análise!$C$7,Consolidado!$AS:$AS,IF(ISBLANK($C$2),"&lt;&gt;",$C$2),Consolidado!$Q:$Q,Análise!$B46,Consolidado!$C:$C,IF(ISBLANK($C$3),"&lt;&gt;",$C$3),Consolidado!$BB:$BB,"S")</f>
        <v>0</v>
      </c>
      <c r="E46" s="28">
        <f>COUNTIFS(Consolidado!$AU:$AU,Análise!E$15,Consolidado!$AT:$AT,Análise!$C$7,Consolidado!$AS:$AS,IF(ISBLANK($C$2),"&lt;&gt;",$C$2),Consolidado!$Q:$Q,Análise!$B46,Consolidado!$C:$C,IF(ISBLANK($C$3),"&lt;&gt;",$C$3),Consolidado!$BB:$BB,"S")</f>
        <v>0</v>
      </c>
      <c r="F46" s="28">
        <f>COUNTIFS(Consolidado!$AU:$AU,Análise!F$15,Consolidado!$AT:$AT,Análise!$C$7,Consolidado!$AS:$AS,IF(ISBLANK($C$2),"&lt;&gt;",$C$2),Consolidado!$Q:$Q,Análise!$B46,Consolidado!$C:$C,IF(ISBLANK($C$3),"&lt;&gt;",$C$3),Consolidado!$BB:$BB,"S")</f>
        <v>0</v>
      </c>
      <c r="G46" s="28">
        <f>COUNTIFS(Consolidado!$AU:$AU,Análise!G$15,Consolidado!$AT:$AT,Análise!$C$7,Consolidado!$AS:$AS,IF(ISBLANK($C$2),"&lt;&gt;",$C$2),Consolidado!$Q:$Q,Análise!$B46,Consolidado!$C:$C,IF(ISBLANK($C$3),"&lt;&gt;",$C$3),Consolidado!$BB:$BB,"S")</f>
        <v>0</v>
      </c>
      <c r="H46" s="36">
        <f t="shared" si="7"/>
        <v>0</v>
      </c>
      <c r="I46" s="40">
        <f t="shared" si="8"/>
        <v>0</v>
      </c>
      <c r="S46" s="175" t="s">
        <v>8211</v>
      </c>
      <c r="T46" s="30">
        <f>COUNTIFS(Consolidado!$AS:$AS,IF(ISBLANK($C$2),"&lt;&gt;",$C$2),Consolidado!$Q:$Q,Análise!S46,Consolidado!$B:$B,"&lt;="&amp;Análise!$C$10,Consolidado!$B:$B,"&gt;="&amp;Análise!$C$9,Consolidado!$C:$C,IF(ISBLANK($C$3),"&lt;&gt;",$C$3),Consolidado!$BB:$BB,"S")</f>
        <v>0</v>
      </c>
      <c r="U46" s="177">
        <f t="shared" si="0"/>
        <v>0</v>
      </c>
    </row>
    <row r="47" spans="2:21">
      <c r="B47" s="120" t="s">
        <v>8211</v>
      </c>
      <c r="C47" s="30">
        <f>COUNTIFS(Consolidado!$AU:$AU,Análise!C$15,Consolidado!$AT:$AT,Análise!$C$7,Consolidado!$AS:$AS,IF(ISBLANK($C$2),"&lt;&gt;",$C$2),Consolidado!$Q:$Q,Análise!$B47,Consolidado!$C:$C,IF(ISBLANK($C$3),"&lt;&gt;",$C$3),Consolidado!$BB:$BB,"S")</f>
        <v>0</v>
      </c>
      <c r="D47" s="30">
        <f>COUNTIFS(Consolidado!$AU:$AU,Análise!D$15,Consolidado!$AT:$AT,Análise!$C$7,Consolidado!$AS:$AS,IF(ISBLANK($C$2),"&lt;&gt;",$C$2),Consolidado!$Q:$Q,Análise!$B47,Consolidado!$C:$C,IF(ISBLANK($C$3),"&lt;&gt;",$C$3),Consolidado!$BB:$BB,"S")</f>
        <v>0</v>
      </c>
      <c r="E47" s="30">
        <f>COUNTIFS(Consolidado!$AU:$AU,Análise!E$15,Consolidado!$AT:$AT,Análise!$C$7,Consolidado!$AS:$AS,IF(ISBLANK($C$2),"&lt;&gt;",$C$2),Consolidado!$Q:$Q,Análise!$B47,Consolidado!$C:$C,IF(ISBLANK($C$3),"&lt;&gt;",$C$3),Consolidado!$BB:$BB,"S")</f>
        <v>0</v>
      </c>
      <c r="F47" s="30">
        <f>COUNTIFS(Consolidado!$AU:$AU,Análise!F$15,Consolidado!$AT:$AT,Análise!$C$7,Consolidado!$AS:$AS,IF(ISBLANK($C$2),"&lt;&gt;",$C$2),Consolidado!$Q:$Q,Análise!$B47,Consolidado!$C:$C,IF(ISBLANK($C$3),"&lt;&gt;",$C$3),Consolidado!$BB:$BB,"S")</f>
        <v>0</v>
      </c>
      <c r="G47" s="30">
        <f>COUNTIFS(Consolidado!$AU:$AU,Análise!G$15,Consolidado!$AT:$AT,Análise!$C$7,Consolidado!$AS:$AS,IF(ISBLANK($C$2),"&lt;&gt;",$C$2),Consolidado!$Q:$Q,Análise!$B47,Consolidado!$C:$C,IF(ISBLANK($C$3),"&lt;&gt;",$C$3),Consolidado!$BB:$BB,"S")</f>
        <v>0</v>
      </c>
      <c r="H47" s="31">
        <f t="shared" si="7"/>
        <v>0</v>
      </c>
      <c r="I47" s="35">
        <f t="shared" si="8"/>
        <v>0</v>
      </c>
      <c r="S47" s="118" t="s">
        <v>11497</v>
      </c>
      <c r="T47" s="70">
        <f>COUNTIFS(Consolidado!$AS:$AS,IF(ISBLANK($C$2),"&lt;&gt;",$C$2),Consolidado!$Q:$Q,Análise!S47,Consolidado!$B:$B,"&lt;="&amp;Análise!$C$10,Consolidado!$B:$B,"&gt;="&amp;Análise!$C$9,Consolidado!$C:$C,IF(ISBLANK($C$3),"&lt;&gt;",$C$3),Consolidado!$BB:$BB,"S")</f>
        <v>0</v>
      </c>
      <c r="U47" s="176">
        <f t="shared" si="0"/>
        <v>0</v>
      </c>
    </row>
    <row r="48" spans="2:21">
      <c r="B48" s="119" t="s">
        <v>11497</v>
      </c>
      <c r="C48" s="28">
        <f>COUNTIFS(Consolidado!$AU:$AU,Análise!C$15,Consolidado!$AT:$AT,Análise!$C$7,Consolidado!$AS:$AS,IF(ISBLANK($C$2),"&lt;&gt;",$C$2),Consolidado!$Q:$Q,Análise!$B48,Consolidado!$C:$C,IF(ISBLANK($C$3),"&lt;&gt;",$C$3),Consolidado!$BB:$BB,"S")</f>
        <v>0</v>
      </c>
      <c r="D48" s="28">
        <f>COUNTIFS(Consolidado!$AU:$AU,Análise!D$15,Consolidado!$AT:$AT,Análise!$C$7,Consolidado!$AS:$AS,IF(ISBLANK($C$2),"&lt;&gt;",$C$2),Consolidado!$Q:$Q,Análise!$B48,Consolidado!$C:$C,IF(ISBLANK($C$3),"&lt;&gt;",$C$3),Consolidado!$BB:$BB,"S")</f>
        <v>0</v>
      </c>
      <c r="E48" s="28">
        <f>COUNTIFS(Consolidado!$AU:$AU,Análise!E$15,Consolidado!$AT:$AT,Análise!$C$7,Consolidado!$AS:$AS,IF(ISBLANK($C$2),"&lt;&gt;",$C$2),Consolidado!$Q:$Q,Análise!$B48,Consolidado!$C:$C,IF(ISBLANK($C$3),"&lt;&gt;",$C$3),Consolidado!$BB:$BB,"S")</f>
        <v>0</v>
      </c>
      <c r="F48" s="28">
        <f>COUNTIFS(Consolidado!$AU:$AU,Análise!F$15,Consolidado!$AT:$AT,Análise!$C$7,Consolidado!$AS:$AS,IF(ISBLANK($C$2),"&lt;&gt;",$C$2),Consolidado!$Q:$Q,Análise!$B48,Consolidado!$C:$C,IF(ISBLANK($C$3),"&lt;&gt;",$C$3),Consolidado!$BB:$BB,"S")</f>
        <v>0</v>
      </c>
      <c r="G48" s="28">
        <f>COUNTIFS(Consolidado!$AU:$AU,Análise!G$15,Consolidado!$AT:$AT,Análise!$C$7,Consolidado!$AS:$AS,IF(ISBLANK($C$2),"&lt;&gt;",$C$2),Consolidado!$Q:$Q,Análise!$B48,Consolidado!$C:$C,IF(ISBLANK($C$3),"&lt;&gt;",$C$3),Consolidado!$BB:$BB,"S")</f>
        <v>0</v>
      </c>
      <c r="H48" s="36">
        <f t="shared" si="7"/>
        <v>0</v>
      </c>
      <c r="I48" s="40">
        <f t="shared" si="8"/>
        <v>0</v>
      </c>
      <c r="S48" s="128" t="s">
        <v>11684</v>
      </c>
      <c r="T48" s="31">
        <f>SUM(T15:T47)</f>
        <v>0</v>
      </c>
      <c r="U48" s="112">
        <f t="shared" si="0"/>
        <v>0</v>
      </c>
    </row>
    <row r="49" spans="1:31" s="173" customFormat="1">
      <c r="B49" s="174" t="s">
        <v>11684</v>
      </c>
      <c r="C49" s="31">
        <f>SUM(C16:C48)</f>
        <v>0</v>
      </c>
      <c r="D49" s="31">
        <f t="shared" ref="D49:H49" si="9">SUM(D16:D48)</f>
        <v>0</v>
      </c>
      <c r="E49" s="31">
        <f t="shared" si="9"/>
        <v>0</v>
      </c>
      <c r="F49" s="31">
        <f t="shared" si="9"/>
        <v>0</v>
      </c>
      <c r="G49" s="31">
        <f t="shared" si="9"/>
        <v>0</v>
      </c>
      <c r="H49" s="31">
        <f t="shared" si="9"/>
        <v>0</v>
      </c>
      <c r="I49" s="35">
        <f>+IFERROR(H49/$H$49,0)</f>
        <v>0</v>
      </c>
    </row>
    <row r="51" spans="1:31" s="140" customFormat="1">
      <c r="A51" s="138"/>
      <c r="B51" s="139" t="s">
        <v>11712</v>
      </c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</row>
    <row r="53" spans="1:31">
      <c r="B53" s="258" t="s">
        <v>16</v>
      </c>
      <c r="C53" s="104" t="s">
        <v>46</v>
      </c>
      <c r="D53" s="104"/>
      <c r="E53" s="104"/>
      <c r="F53" s="104"/>
      <c r="G53" s="104"/>
      <c r="H53" s="259" t="s">
        <v>11689</v>
      </c>
    </row>
    <row r="54" spans="1:31">
      <c r="B54" s="258"/>
      <c r="C54" s="29">
        <v>1</v>
      </c>
      <c r="D54" s="104">
        <v>2</v>
      </c>
      <c r="E54" s="104">
        <v>3</v>
      </c>
      <c r="F54" s="104">
        <v>4</v>
      </c>
      <c r="G54" s="104">
        <v>5</v>
      </c>
      <c r="H54" s="260"/>
    </row>
    <row r="55" spans="1:31">
      <c r="B55" s="119" t="s">
        <v>110</v>
      </c>
      <c r="C55" s="28">
        <f>COUNTIFS(Consolidado!$AW:$AW,Análise!C$15,Consolidado!$AV:$AV,Análise!$C$7,Consolidado!$AS:$AS,IF(ISBLANK($C$2),"&lt;&gt;",$C$2),Consolidado!$Q:$Q,Análise!$B16,Consolidado!$C:$C,IF(ISBLANK($C$3),"&lt;&gt;",$C$3),Consolidado!$BB:$BB,"S")</f>
        <v>0</v>
      </c>
      <c r="D55" s="28">
        <f>COUNTIFS(Consolidado!$AW:$AW,Análise!D$15,Consolidado!$AV:$AV,Análise!$C$7,Consolidado!$AS:$AS,IF(ISBLANK($C$2),"&lt;&gt;",$C$2),Consolidado!$Q:$Q,Análise!$B16,Consolidado!$C:$C,IF(ISBLANK($C$3),"&lt;&gt;",$C$3),Consolidado!$BB:$BB,"S")</f>
        <v>0</v>
      </c>
      <c r="E55" s="28">
        <f>COUNTIFS(Consolidado!$AW:$AW,Análise!E$15,Consolidado!$AV:$AV,Análise!$C$7,Consolidado!$AS:$AS,IF(ISBLANK($C$2),"&lt;&gt;",$C$2),Consolidado!$Q:$Q,Análise!$B16,Consolidado!$C:$C,IF(ISBLANK($C$3),"&lt;&gt;",$C$3),Consolidado!$BB:$BB,"S")</f>
        <v>0</v>
      </c>
      <c r="F55" s="28">
        <f>COUNTIFS(Consolidado!$AW:$AW,Análise!F$15,Consolidado!$AV:$AV,Análise!$C$7,Consolidado!$AS:$AS,IF(ISBLANK($C$2),"&lt;&gt;",$C$2),Consolidado!$Q:$Q,Análise!$B16,Consolidado!$C:$C,IF(ISBLANK($C$3),"&lt;&gt;",$C$3),Consolidado!$BB:$BB,"S")</f>
        <v>0</v>
      </c>
      <c r="G55" s="28">
        <f>COUNTIFS(Consolidado!$AW:$AW,Análise!G$15,Consolidado!$AV:$AV,Análise!$C$7,Consolidado!$AS:$AS,IF(ISBLANK($C$2),"&lt;&gt;",$C$2),Consolidado!$Q:$Q,Análise!$B16,Consolidado!$C:$C,IF(ISBLANK($C$3),"&lt;&gt;",$C$3),Consolidado!$BB:$BB,"S")</f>
        <v>0</v>
      </c>
      <c r="H55" s="36">
        <f>SUM(C55:G55)</f>
        <v>0</v>
      </c>
    </row>
    <row r="57" spans="1:31">
      <c r="B57" s="68" t="s">
        <v>16</v>
      </c>
      <c r="C57" s="68" t="s">
        <v>11713</v>
      </c>
    </row>
    <row r="58" spans="1:31">
      <c r="B58" s="118" t="s">
        <v>110</v>
      </c>
      <c r="C58" s="70">
        <f>COUNTIFS(Consolidado!$AS:$AS,IF(ISBLANK($C$2),"&lt;&gt;",$C$2),Consolidado!$Q:$Q,Análise!S15,Consolidado!$R:$R,"&lt;="&amp;Análise!$C$10,Consolidado!$R:$R,"&gt;="&amp;Análise!$C$9,Consolidado!$C:$C,IF(ISBLANK($C$3),"&lt;&gt;",$C$3),Consolidado!$BB:$BB,"S")</f>
        <v>0</v>
      </c>
    </row>
    <row r="60" spans="1:31" s="140" customFormat="1">
      <c r="A60" s="138"/>
      <c r="B60" s="139" t="s">
        <v>11714</v>
      </c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</row>
    <row r="62" spans="1:31">
      <c r="B62" s="254" t="s">
        <v>11715</v>
      </c>
      <c r="C62" s="104" t="s">
        <v>46</v>
      </c>
      <c r="D62" s="104"/>
      <c r="E62" s="104"/>
      <c r="F62" s="104"/>
      <c r="G62" s="104"/>
      <c r="H62" s="104"/>
      <c r="K62" s="255" t="s">
        <v>11715</v>
      </c>
      <c r="L62" s="256" t="s">
        <v>11713</v>
      </c>
    </row>
    <row r="63" spans="1:31">
      <c r="B63" s="254"/>
      <c r="C63" s="29">
        <v>1</v>
      </c>
      <c r="D63" s="29">
        <v>2</v>
      </c>
      <c r="E63" s="29">
        <v>3</v>
      </c>
      <c r="F63" s="29">
        <v>4</v>
      </c>
      <c r="G63" s="29">
        <v>5</v>
      </c>
      <c r="H63" s="29" t="s">
        <v>11684</v>
      </c>
      <c r="K63" s="255"/>
      <c r="L63" s="257"/>
    </row>
    <row r="64" spans="1:31">
      <c r="B64" s="38" t="s">
        <v>11716</v>
      </c>
      <c r="C64" s="28">
        <f>COUNTIFS(Consolidado!$AE:$AE,$B64,Consolidado!$AS:$AS,IF(ISBLANK($C$2),"&lt;&gt;",$C$2),Consolidado!$AT:$AT,$C$7,Consolidado!$AU:$AU,Análise!C$63,Consolidado!$C:$C,IF(ISBLANK($C$3),"&lt;&gt;",$C$3),Consolidado!$Q:$Q,"1. Aceitou o programa",Consolidado!$BB:$BB,"S")</f>
        <v>0</v>
      </c>
      <c r="D64" s="28">
        <f>COUNTIFS(Consolidado!$AE:$AE,$B64,Consolidado!$AS:$AS,IF(ISBLANK($C$2),"&lt;&gt;",$C$2),Consolidado!$AT:$AT,$C$7,Consolidado!$AU:$AU,Análise!D$63,Consolidado!$C:$C,IF(ISBLANK($C$3),"&lt;&gt;",$C$3),Consolidado!$Q:$Q,"1. Aceitou o programa",Consolidado!$BB:$BB,"S")</f>
        <v>0</v>
      </c>
      <c r="E64" s="28">
        <f>COUNTIFS(Consolidado!$AE:$AE,$B64,Consolidado!$AS:$AS,IF(ISBLANK($C$2),"&lt;&gt;",$C$2),Consolidado!$AT:$AT,$C$7,Consolidado!$AU:$AU,Análise!E$63,Consolidado!$C:$C,IF(ISBLANK($C$3),"&lt;&gt;",$C$3),Consolidado!$Q:$Q,"1. Aceitou o programa",Consolidado!$BB:$BB,"S")</f>
        <v>0</v>
      </c>
      <c r="F64" s="28">
        <f>COUNTIFS(Consolidado!$AE:$AE,$B64,Consolidado!$AS:$AS,IF(ISBLANK($C$2),"&lt;&gt;",$C$2),Consolidado!$AT:$AT,$C$7,Consolidado!$AU:$AU,Análise!F$63,Consolidado!$C:$C,IF(ISBLANK($C$3),"&lt;&gt;",$C$3),Consolidado!$Q:$Q,"1. Aceitou o programa",Consolidado!$BB:$BB,"S")</f>
        <v>0</v>
      </c>
      <c r="G64" s="28">
        <f>COUNTIFS(Consolidado!$AE:$AE,$B64,Consolidado!$AS:$AS,IF(ISBLANK($C$2),"&lt;&gt;",$C$2),Consolidado!$AT:$AT,$C$7,Consolidado!$AU:$AU,Análise!G$63,Consolidado!$C:$C,IF(ISBLANK($C$3),"&lt;&gt;",$C$3),Consolidado!$Q:$Q,"1. Aceitou o programa",Consolidado!$BB:$BB,"S")</f>
        <v>0</v>
      </c>
      <c r="H64" s="36">
        <f>SUM(C64:G64)</f>
        <v>0</v>
      </c>
      <c r="K64" s="125" t="s">
        <v>11716</v>
      </c>
      <c r="L64" s="70">
        <f>COUNTIFS(Consolidado!$AE:$AE,$K64,Consolidado!$AS:$AS,IF(ISBLANK($C$2),"&lt;&gt;",$C$2),Consolidado!$B:$B,"&lt;="&amp;Análise!$C$10,Consolidado!$B:$B,"&gt;="&amp;Análise!$C$9,Consolidado!$C:$C,IF(ISBLANK($C$3),"&lt;&gt;",$C$3),Consolidado!$Q:$Q,"1. Aceitou o programa",Consolidado!$BB:$BB,"S")</f>
        <v>0</v>
      </c>
    </row>
    <row r="65" spans="1:31">
      <c r="B65" s="39" t="s">
        <v>135</v>
      </c>
      <c r="C65" s="30">
        <f>COUNTIFS(Consolidado!$AE:$AE,$B65,Consolidado!$AS:$AS,IF(ISBLANK($C$2),"&lt;&gt;",$C$2),Consolidado!$AT:$AT,$C$7,Consolidado!$AU:$AU,Análise!C$63,Consolidado!$C:$C,IF(ISBLANK($C$3),"&lt;&gt;",$C$3),Consolidado!$Q:$Q,"1. Aceitou o programa",Consolidado!$BB:$BB,"S")</f>
        <v>0</v>
      </c>
      <c r="D65" s="30">
        <f>COUNTIFS(Consolidado!$AE:$AE,$B65,Consolidado!$AS:$AS,IF(ISBLANK($C$2),"&lt;&gt;",$C$2),Consolidado!$AT:$AT,$C$7,Consolidado!$AU:$AU,Análise!D$63,Consolidado!$C:$C,IF(ISBLANK($C$3),"&lt;&gt;",$C$3),Consolidado!$Q:$Q,"1. Aceitou o programa",Consolidado!$BB:$BB,"S")</f>
        <v>0</v>
      </c>
      <c r="E65" s="30">
        <f>COUNTIFS(Consolidado!$AE:$AE,$B65,Consolidado!$AS:$AS,IF(ISBLANK($C$2),"&lt;&gt;",$C$2),Consolidado!$AT:$AT,$C$7,Consolidado!$AU:$AU,Análise!E$63,Consolidado!$C:$C,IF(ISBLANK($C$3),"&lt;&gt;",$C$3),Consolidado!$Q:$Q,"1. Aceitou o programa",Consolidado!$BB:$BB,"S")</f>
        <v>0</v>
      </c>
      <c r="F65" s="30">
        <f>COUNTIFS(Consolidado!$AE:$AE,$B65,Consolidado!$AS:$AS,IF(ISBLANK($C$2),"&lt;&gt;",$C$2),Consolidado!$AT:$AT,$C$7,Consolidado!$AU:$AU,Análise!F$63,Consolidado!$C:$C,IF(ISBLANK($C$3),"&lt;&gt;",$C$3),Consolidado!$Q:$Q,"1. Aceitou o programa",Consolidado!$BB:$BB,"S")</f>
        <v>0</v>
      </c>
      <c r="G65" s="30">
        <f>COUNTIFS(Consolidado!$AE:$AE,$B65,Consolidado!$AS:$AS,IF(ISBLANK($C$2),"&lt;&gt;",$C$2),Consolidado!$AT:$AT,$C$7,Consolidado!$AU:$AU,Análise!G$63,Consolidado!$C:$C,IF(ISBLANK($C$3),"&lt;&gt;",$C$3),Consolidado!$Q:$Q,"1. Aceitou o programa",Consolidado!$BB:$BB,"S")</f>
        <v>0</v>
      </c>
      <c r="H65" s="31">
        <f t="shared" ref="H65:H71" si="10">SUM(C65:G65)</f>
        <v>0</v>
      </c>
      <c r="K65" s="39" t="s">
        <v>135</v>
      </c>
      <c r="L65" s="30">
        <f>COUNTIFS(Consolidado!$AE:$AE,$K65,Consolidado!$AS:$AS,IF(ISBLANK($C$2),"&lt;&gt;",$C$2),Consolidado!$B:$B,"&lt;="&amp;Análise!$C$10,Consolidado!$B:$B,"&gt;="&amp;Análise!$C$9,Consolidado!$C:$C,IF(ISBLANK($C$3),"&lt;&gt;",$C$3),Consolidado!$Q:$Q,"1. Aceitou o programa",Consolidado!$BB:$BB,"S")</f>
        <v>0</v>
      </c>
    </row>
    <row r="66" spans="1:31">
      <c r="B66" s="38" t="s">
        <v>947</v>
      </c>
      <c r="C66" s="28">
        <f>COUNTIFS(Consolidado!$AE:$AE,$B66,Consolidado!$AS:$AS,IF(ISBLANK($C$2),"&lt;&gt;",$C$2),Consolidado!$AT:$AT,$C$7,Consolidado!$AU:$AU,Análise!C$63,Consolidado!$C:$C,IF(ISBLANK($C$3),"&lt;&gt;",$C$3),Consolidado!$Q:$Q,"1. Aceitou o programa",Consolidado!$BB:$BB,"S")</f>
        <v>0</v>
      </c>
      <c r="D66" s="28">
        <f>COUNTIFS(Consolidado!$AE:$AE,$B66,Consolidado!$AS:$AS,IF(ISBLANK($C$2),"&lt;&gt;",$C$2),Consolidado!$AT:$AT,$C$7,Consolidado!$AU:$AU,Análise!D$63,Consolidado!$C:$C,IF(ISBLANK($C$3),"&lt;&gt;",$C$3),Consolidado!$Q:$Q,"1. Aceitou o programa",Consolidado!$BB:$BB,"S")</f>
        <v>0</v>
      </c>
      <c r="E66" s="28">
        <f>COUNTIFS(Consolidado!$AE:$AE,$B66,Consolidado!$AS:$AS,IF(ISBLANK($C$2),"&lt;&gt;",$C$2),Consolidado!$AT:$AT,$C$7,Consolidado!$AU:$AU,Análise!E$63,Consolidado!$C:$C,IF(ISBLANK($C$3),"&lt;&gt;",$C$3),Consolidado!$Q:$Q,"1. Aceitou o programa",Consolidado!$BB:$BB,"S")</f>
        <v>0</v>
      </c>
      <c r="F66" s="28">
        <f>COUNTIFS(Consolidado!$AE:$AE,$B66,Consolidado!$AS:$AS,IF(ISBLANK($C$2),"&lt;&gt;",$C$2),Consolidado!$AT:$AT,$C$7,Consolidado!$AU:$AU,Análise!F$63,Consolidado!$C:$C,IF(ISBLANK($C$3),"&lt;&gt;",$C$3),Consolidado!$Q:$Q,"1. Aceitou o programa",Consolidado!$BB:$BB,"S")</f>
        <v>0</v>
      </c>
      <c r="G66" s="28">
        <f>COUNTIFS(Consolidado!$AE:$AE,$B66,Consolidado!$AS:$AS,IF(ISBLANK($C$2),"&lt;&gt;",$C$2),Consolidado!$AT:$AT,$C$7,Consolidado!$AU:$AU,Análise!G$63,Consolidado!$C:$C,IF(ISBLANK($C$3),"&lt;&gt;",$C$3),Consolidado!$Q:$Q,"1. Aceitou o programa",Consolidado!$BB:$BB,"S")</f>
        <v>0</v>
      </c>
      <c r="H66" s="36">
        <f t="shared" ref="H66" si="11">SUM(C66:G66)</f>
        <v>0</v>
      </c>
      <c r="K66" s="125" t="s">
        <v>947</v>
      </c>
      <c r="L66" s="70">
        <f>COUNTIFS(Consolidado!$AE:$AE,$K66,Consolidado!$AS:$AS,IF(ISBLANK($C$2),"&lt;&gt;",$C$2),Consolidado!$B:$B,"&lt;="&amp;Análise!$C$10,Consolidado!$B:$B,"&gt;="&amp;Análise!$C$9,Consolidado!$C:$C,IF(ISBLANK($C$3),"&lt;&gt;",$C$3),Consolidado!$Q:$Q,"1. Aceitou o programa",Consolidado!$BB:$BB,"S")</f>
        <v>0</v>
      </c>
    </row>
    <row r="67" spans="1:31">
      <c r="B67" s="39" t="s">
        <v>947</v>
      </c>
      <c r="C67" s="30">
        <f>COUNTIFS(Consolidado!$AE:$AE,$B67,Consolidado!$AS:$AS,IF(ISBLANK($C$2),"&lt;&gt;",$C$2),Consolidado!$AT:$AT,$C$7,Consolidado!$AU:$AU,Análise!C$63,Consolidado!$C:$C,IF(ISBLANK($C$3),"&lt;&gt;",$C$3),Consolidado!$Q:$Q,"1. Aceitou o programa",Consolidado!$BB:$BB,"S")</f>
        <v>0</v>
      </c>
      <c r="D67" s="30">
        <f>COUNTIFS(Consolidado!$AE:$AE,$B67,Consolidado!$AS:$AS,IF(ISBLANK($C$2),"&lt;&gt;",$C$2),Consolidado!$AT:$AT,$C$7,Consolidado!$AU:$AU,Análise!D$63,Consolidado!$C:$C,IF(ISBLANK($C$3),"&lt;&gt;",$C$3),Consolidado!$Q:$Q,"1. Aceitou o programa",Consolidado!$BB:$BB,"S")</f>
        <v>0</v>
      </c>
      <c r="E67" s="30">
        <f>COUNTIFS(Consolidado!$AE:$AE,$B67,Consolidado!$AS:$AS,IF(ISBLANK($C$2),"&lt;&gt;",$C$2),Consolidado!$AT:$AT,$C$7,Consolidado!$AU:$AU,Análise!E$63,Consolidado!$C:$C,IF(ISBLANK($C$3),"&lt;&gt;",$C$3),Consolidado!$Q:$Q,"1. Aceitou o programa",Consolidado!$BB:$BB,"S")</f>
        <v>0</v>
      </c>
      <c r="F67" s="30">
        <f>COUNTIFS(Consolidado!$AE:$AE,$B67,Consolidado!$AS:$AS,IF(ISBLANK($C$2),"&lt;&gt;",$C$2),Consolidado!$AT:$AT,$C$7,Consolidado!$AU:$AU,Análise!F$63,Consolidado!$C:$C,IF(ISBLANK($C$3),"&lt;&gt;",$C$3),Consolidado!$Q:$Q,"1. Aceitou o programa",Consolidado!$BB:$BB,"S")</f>
        <v>0</v>
      </c>
      <c r="G67" s="30">
        <f>COUNTIFS(Consolidado!$AE:$AE,$B67,Consolidado!$AS:$AS,IF(ISBLANK($C$2),"&lt;&gt;",$C$2),Consolidado!$AT:$AT,$C$7,Consolidado!$AU:$AU,Análise!G$63,Consolidado!$C:$C,IF(ISBLANK($C$3),"&lt;&gt;",$C$3),Consolidado!$Q:$Q,"1. Aceitou o programa",Consolidado!$BB:$BB,"S")</f>
        <v>0</v>
      </c>
      <c r="H67" s="31">
        <f t="shared" si="10"/>
        <v>0</v>
      </c>
      <c r="K67" s="39" t="s">
        <v>947</v>
      </c>
      <c r="L67" s="30">
        <f>COUNTIFS(Consolidado!$AE:$AE,$K67,Consolidado!$AS:$AS,IF(ISBLANK($C$2),"&lt;&gt;",$C$2),Consolidado!$B:$B,"&lt;="&amp;Análise!$C$10,Consolidado!$B:$B,"&gt;="&amp;Análise!$C$9,Consolidado!$C:$C,IF(ISBLANK($C$3),"&lt;&gt;",$C$3),Consolidado!$Q:$Q,"1. Aceitou o programa",Consolidado!$BB:$BB,"S")</f>
        <v>0</v>
      </c>
    </row>
    <row r="68" spans="1:31">
      <c r="B68" s="38" t="s">
        <v>11717</v>
      </c>
      <c r="C68" s="28">
        <f>COUNTIFS(Consolidado!$AE:$AE,$B68,Consolidado!$AS:$AS,IF(ISBLANK($C$2),"&lt;&gt;",$C$2),Consolidado!$AT:$AT,$C$7,Consolidado!$AU:$AU,Análise!C$63,Consolidado!$C:$C,IF(ISBLANK($C$3),"&lt;&gt;",$C$3),Consolidado!$Q:$Q,"1. Aceitou o programa",Consolidado!$BB:$BB,"S")</f>
        <v>0</v>
      </c>
      <c r="D68" s="28">
        <f>COUNTIFS(Consolidado!$AE:$AE,$B68,Consolidado!$AS:$AS,IF(ISBLANK($C$2),"&lt;&gt;",$C$2),Consolidado!$AT:$AT,$C$7,Consolidado!$AU:$AU,Análise!D$63,Consolidado!$C:$C,IF(ISBLANK($C$3),"&lt;&gt;",$C$3),Consolidado!$Q:$Q,"1. Aceitou o programa",Consolidado!$BB:$BB,"S")</f>
        <v>0</v>
      </c>
      <c r="E68" s="28">
        <f>COUNTIFS(Consolidado!$AE:$AE,$B68,Consolidado!$AS:$AS,IF(ISBLANK($C$2),"&lt;&gt;",$C$2),Consolidado!$AT:$AT,$C$7,Consolidado!$AU:$AU,Análise!E$63,Consolidado!$C:$C,IF(ISBLANK($C$3),"&lt;&gt;",$C$3),Consolidado!$Q:$Q,"1. Aceitou o programa",Consolidado!$BB:$BB,"S")</f>
        <v>0</v>
      </c>
      <c r="F68" s="28">
        <f>COUNTIFS(Consolidado!$AE:$AE,$B68,Consolidado!$AS:$AS,IF(ISBLANK($C$2),"&lt;&gt;",$C$2),Consolidado!$AT:$AT,$C$7,Consolidado!$AU:$AU,Análise!F$63,Consolidado!$C:$C,IF(ISBLANK($C$3),"&lt;&gt;",$C$3),Consolidado!$Q:$Q,"1. Aceitou o programa",Consolidado!$BB:$BB,"S")</f>
        <v>0</v>
      </c>
      <c r="G68" s="28">
        <f>COUNTIFS(Consolidado!$AE:$AE,$B68,Consolidado!$AS:$AS,IF(ISBLANK($C$2),"&lt;&gt;",$C$2),Consolidado!$AT:$AT,$C$7,Consolidado!$AU:$AU,Análise!G$63,Consolidado!$C:$C,IF(ISBLANK($C$3),"&lt;&gt;",$C$3),Consolidado!$Q:$Q,"1. Aceitou o programa",Consolidado!$BB:$BB,"S")</f>
        <v>0</v>
      </c>
      <c r="H68" s="36">
        <f t="shared" si="10"/>
        <v>0</v>
      </c>
      <c r="K68" s="125" t="s">
        <v>11717</v>
      </c>
      <c r="L68" s="70">
        <f>COUNTIFS(Consolidado!$AE:$AE,$K68,Consolidado!$AS:$AS,IF(ISBLANK($C$2),"&lt;&gt;",$C$2),Consolidado!$B:$B,"&lt;="&amp;Análise!$C$10,Consolidado!$B:$B,"&gt;="&amp;Análise!$C$9,Consolidado!$C:$C,IF(ISBLANK($C$3),"&lt;&gt;",$C$3),Consolidado!$Q:$Q,"1. Aceitou o programa",Consolidado!$BB:$BB,"S")</f>
        <v>0</v>
      </c>
    </row>
    <row r="69" spans="1:31">
      <c r="B69" s="39" t="s">
        <v>11718</v>
      </c>
      <c r="C69" s="30">
        <f>COUNTIFS(Consolidado!$AE:$AE,$B69,Consolidado!$AS:$AS,IF(ISBLANK($C$2),"&lt;&gt;",$C$2),Consolidado!$AT:$AT,$C$7,Consolidado!$AU:$AU,Análise!C$63,Consolidado!$C:$C,IF(ISBLANK($C$3),"&lt;&gt;",$C$3),Consolidado!$Q:$Q,"1. Aceitou o programa",Consolidado!$BB:$BB,"S")</f>
        <v>0</v>
      </c>
      <c r="D69" s="30">
        <f>COUNTIFS(Consolidado!$AE:$AE,$B69,Consolidado!$AS:$AS,IF(ISBLANK($C$2),"&lt;&gt;",$C$2),Consolidado!$AT:$AT,$C$7,Consolidado!$AU:$AU,Análise!D$63,Consolidado!$C:$C,IF(ISBLANK($C$3),"&lt;&gt;",$C$3),Consolidado!$Q:$Q,"1. Aceitou o programa",Consolidado!$BB:$BB,"S")</f>
        <v>0</v>
      </c>
      <c r="E69" s="30">
        <f>COUNTIFS(Consolidado!$AE:$AE,$B69,Consolidado!$AS:$AS,IF(ISBLANK($C$2),"&lt;&gt;",$C$2),Consolidado!$AT:$AT,$C$7,Consolidado!$AU:$AU,Análise!E$63,Consolidado!$C:$C,IF(ISBLANK($C$3),"&lt;&gt;",$C$3),Consolidado!$Q:$Q,"1. Aceitou o programa",Consolidado!$BB:$BB,"S")</f>
        <v>0</v>
      </c>
      <c r="F69" s="30">
        <f>COUNTIFS(Consolidado!$AE:$AE,$B69,Consolidado!$AS:$AS,IF(ISBLANK($C$2),"&lt;&gt;",$C$2),Consolidado!$AT:$AT,$C$7,Consolidado!$AU:$AU,Análise!F$63,Consolidado!$C:$C,IF(ISBLANK($C$3),"&lt;&gt;",$C$3),Consolidado!$Q:$Q,"1. Aceitou o programa",Consolidado!$BB:$BB,"S")</f>
        <v>0</v>
      </c>
      <c r="G69" s="30">
        <f>COUNTIFS(Consolidado!$AE:$AE,$B69,Consolidado!$AS:$AS,IF(ISBLANK($C$2),"&lt;&gt;",$C$2),Consolidado!$AT:$AT,$C$7,Consolidado!$AU:$AU,Análise!G$63,Consolidado!$C:$C,IF(ISBLANK($C$3),"&lt;&gt;",$C$3),Consolidado!$Q:$Q,"1. Aceitou o programa",Consolidado!$BB:$BB,"S")</f>
        <v>0</v>
      </c>
      <c r="H69" s="31">
        <f t="shared" si="10"/>
        <v>0</v>
      </c>
      <c r="K69" s="39" t="s">
        <v>11718</v>
      </c>
      <c r="L69" s="30">
        <f>COUNTIFS(Consolidado!$AE:$AE,$K69,Consolidado!$AS:$AS,IF(ISBLANK($C$2),"&lt;&gt;",$C$2),Consolidado!$B:$B,"&lt;="&amp;Análise!$C$10,Consolidado!$B:$B,"&gt;="&amp;Análise!$C$9,Consolidado!$C:$C,IF(ISBLANK($C$3),"&lt;&gt;",$C$3),Consolidado!$Q:$Q,"1. Aceitou o programa",Consolidado!$BB:$BB,"S")</f>
        <v>0</v>
      </c>
    </row>
    <row r="70" spans="1:31">
      <c r="B70" s="38" t="s">
        <v>11719</v>
      </c>
      <c r="C70" s="28">
        <f>COUNTIFS(Consolidado!$AE:$AE,$B70,Consolidado!$AS:$AS,IF(ISBLANK($C$2),"&lt;&gt;",$C$2),Consolidado!$AT:$AT,$C$7,Consolidado!$AU:$AU,Análise!C$63,Consolidado!$C:$C,IF(ISBLANK($C$3),"&lt;&gt;",$C$3),Consolidado!$Q:$Q,"1. Aceitou o programa",Consolidado!$BB:$BB,"S")</f>
        <v>0</v>
      </c>
      <c r="D70" s="28">
        <f>COUNTIFS(Consolidado!$AE:$AE,$B70,Consolidado!$AS:$AS,IF(ISBLANK($C$2),"&lt;&gt;",$C$2),Consolidado!$AT:$AT,$C$7,Consolidado!$AU:$AU,Análise!D$63,Consolidado!$C:$C,IF(ISBLANK($C$3),"&lt;&gt;",$C$3),Consolidado!$Q:$Q,"1. Aceitou o programa",Consolidado!$BB:$BB,"S")</f>
        <v>0</v>
      </c>
      <c r="E70" s="28">
        <f>COUNTIFS(Consolidado!$AE:$AE,$B70,Consolidado!$AS:$AS,IF(ISBLANK($C$2),"&lt;&gt;",$C$2),Consolidado!$AT:$AT,$C$7,Consolidado!$AU:$AU,Análise!E$63,Consolidado!$C:$C,IF(ISBLANK($C$3),"&lt;&gt;",$C$3),Consolidado!$Q:$Q,"1. Aceitou o programa",Consolidado!$BB:$BB,"S")</f>
        <v>0</v>
      </c>
      <c r="F70" s="28">
        <f>COUNTIFS(Consolidado!$AE:$AE,$B70,Consolidado!$AS:$AS,IF(ISBLANK($C$2),"&lt;&gt;",$C$2),Consolidado!$AT:$AT,$C$7,Consolidado!$AU:$AU,Análise!F$63,Consolidado!$C:$C,IF(ISBLANK($C$3),"&lt;&gt;",$C$3),Consolidado!$Q:$Q,"1. Aceitou o programa",Consolidado!$BB:$BB,"S")</f>
        <v>0</v>
      </c>
      <c r="G70" s="28">
        <f>COUNTIFS(Consolidado!$AE:$AE,$B70,Consolidado!$AS:$AS,IF(ISBLANK($C$2),"&lt;&gt;",$C$2),Consolidado!$AT:$AT,$C$7,Consolidado!$AU:$AU,Análise!G$63,Consolidado!$C:$C,IF(ISBLANK($C$3),"&lt;&gt;",$C$3),Consolidado!$Q:$Q,"1. Aceitou o programa",Consolidado!$BB:$BB,"S")</f>
        <v>0</v>
      </c>
      <c r="H70" s="36">
        <f t="shared" si="10"/>
        <v>0</v>
      </c>
      <c r="K70" s="125" t="s">
        <v>11719</v>
      </c>
      <c r="L70" s="70">
        <f>COUNTIFS(Consolidado!$AE:$AE,$K70,Consolidado!$AS:$AS,IF(ISBLANK($C$2),"&lt;&gt;",$C$2),Consolidado!$B:$B,"&lt;="&amp;Análise!$C$10,Consolidado!$B:$B,"&gt;="&amp;Análise!$C$9,Consolidado!$C:$C,IF(ISBLANK($C$3),"&lt;&gt;",$C$3),Consolidado!$Q:$Q,"1. Aceitou o programa",Consolidado!$BB:$BB,"S")</f>
        <v>0</v>
      </c>
    </row>
    <row r="71" spans="1:31">
      <c r="B71" s="178" t="s">
        <v>11684</v>
      </c>
      <c r="C71" s="30">
        <f>SUM(C64:C70)</f>
        <v>0</v>
      </c>
      <c r="D71" s="30">
        <f>SUM(D64:D70)</f>
        <v>0</v>
      </c>
      <c r="E71" s="30">
        <f>SUM(E64:E70)</f>
        <v>0</v>
      </c>
      <c r="F71" s="30">
        <f>SUM(F64:F70)</f>
        <v>0</v>
      </c>
      <c r="G71" s="30">
        <f>SUM(G64:G70)</f>
        <v>0</v>
      </c>
      <c r="H71" s="30">
        <f t="shared" si="10"/>
        <v>0</v>
      </c>
      <c r="K71" s="178" t="s">
        <v>11684</v>
      </c>
      <c r="L71" s="30">
        <f>SUM(L64:L70)</f>
        <v>0</v>
      </c>
    </row>
    <row r="73" spans="1:31">
      <c r="B73" s="254" t="s">
        <v>11720</v>
      </c>
      <c r="C73" s="104" t="s">
        <v>46</v>
      </c>
      <c r="D73" s="104"/>
      <c r="E73" s="104"/>
      <c r="F73" s="104"/>
      <c r="G73" s="104"/>
      <c r="H73" s="104"/>
      <c r="K73" s="255" t="s">
        <v>11720</v>
      </c>
      <c r="L73" s="256" t="s">
        <v>11713</v>
      </c>
    </row>
    <row r="74" spans="1:31">
      <c r="B74" s="254"/>
      <c r="C74" s="29">
        <v>1</v>
      </c>
      <c r="D74" s="29">
        <v>2</v>
      </c>
      <c r="E74" s="29">
        <v>3</v>
      </c>
      <c r="F74" s="29">
        <v>4</v>
      </c>
      <c r="G74" s="29">
        <v>5</v>
      </c>
      <c r="H74" s="29" t="s">
        <v>11684</v>
      </c>
      <c r="K74" s="255"/>
      <c r="L74" s="257"/>
    </row>
    <row r="75" spans="1:31">
      <c r="B75" s="38" t="s">
        <v>11716</v>
      </c>
      <c r="C75" s="33" t="str">
        <f>IFERROR(COUNTIFS(Consolidado!#REF!,$B75,Consolidado!$AS:$AS,IF(ISBLANK($C$2),"&lt;&gt;",$C$2),Consolidado!$AT:$AT,$C$7,Consolidado!$AU:$AU,Análise!C$74,Consolidado!$C:$C,IF(ISBLANK($C$3),"&lt;&gt;",$C$3),Consolidado!$Q:$Q,"1. Aceitou o programa",Consolidado!$AE:$AE,"&lt;&gt;",Consolidado!$AE:$AE,"&lt;&gt;"&amp;$B75)/(C$68+C$69+C$70),"")</f>
        <v/>
      </c>
      <c r="D75" s="33" t="str">
        <f>IFERROR(COUNTIFS(Consolidado!#REF!,$B75,Consolidado!$AS:$AS,IF(ISBLANK($C$2),"&lt;&gt;",$C$2),Consolidado!$AT:$AT,$C$7,Consolidado!$AU:$AU,Análise!D$74,Consolidado!$C:$C,IF(ISBLANK($C$3),"&lt;&gt;",$C$3),Consolidado!$Q:$Q,"1. Aceitou o programa",Consolidado!$AE:$AE,"&lt;&gt;",Consolidado!$AE:$AE,"&lt;&gt;"&amp;$B75)/(D$68+D$69+D$70),"")</f>
        <v/>
      </c>
      <c r="E75" s="33" t="str">
        <f>IFERROR(COUNTIFS(Consolidado!#REF!,$B75,Consolidado!$AS:$AS,IF(ISBLANK($C$2),"&lt;&gt;",$C$2),Consolidado!$AT:$AT,$C$7,Consolidado!$AU:$AU,Análise!E$74,Consolidado!$C:$C,IF(ISBLANK($C$3),"&lt;&gt;",$C$3),Consolidado!$Q:$Q,"1. Aceitou o programa",Consolidado!$AE:$AE,"&lt;&gt;",Consolidado!$AE:$AE,"&lt;&gt;"&amp;$B75)/(E$68+E$69+E$70),"")</f>
        <v/>
      </c>
      <c r="F75" s="33" t="str">
        <f>IFERROR(COUNTIFS(Consolidado!#REF!,$B75,Consolidado!$AS:$AS,IF(ISBLANK($C$2),"&lt;&gt;",$C$2),Consolidado!$AT:$AT,$C$7,Consolidado!$AU:$AU,Análise!F$74,Consolidado!$C:$C,IF(ISBLANK($C$3),"&lt;&gt;",$C$3),Consolidado!$Q:$Q,"1. Aceitou o programa",Consolidado!$AE:$AE,"&lt;&gt;",Consolidado!$AE:$AE,"&lt;&gt;"&amp;$B75)/(F$68+F$69+F$70),"")</f>
        <v/>
      </c>
      <c r="G75" s="33" t="str">
        <f>IFERROR(COUNTIFS(Consolidado!#REF!,$B75,Consolidado!$AS:$AS,IF(ISBLANK($C$2),"&lt;&gt;",$C$2),Consolidado!$AT:$AT,$C$7,Consolidado!$AU:$AU,Análise!G$74,Consolidado!$C:$C,IF(ISBLANK($C$3),"&lt;&gt;",$C$3),Consolidado!$Q:$Q,"1. Aceitou o programa",Consolidado!$AE:$AE,"&lt;&gt;",Consolidado!$AE:$AE,"&lt;&gt;"&amp;$B75)/(G$68+G$69+G$70),"")</f>
        <v/>
      </c>
      <c r="H75" s="40" t="str">
        <f>IFERROR(COUNTIFS(Consolidado!#REF!,$B75,Consolidado!$AS:$AS,IF(ISBLANK($C$2),"&lt;&gt;",$C$2),Consolidado!$AT:$AT,$C$7,Consolidado!$C:$C,IF(ISBLANK($C$3),"&lt;&gt;",$C$3),Consolidado!$Q:$Q,"1. Aceitou o programa",Consolidado!$AE:$AE,"&lt;&gt;",Consolidado!$AE:$AE,"&lt;&gt;"&amp;$B75)/(H$68+H$69+H$70),"")</f>
        <v/>
      </c>
      <c r="K75" s="125" t="s">
        <v>11716</v>
      </c>
      <c r="L75" s="71" t="str">
        <f>IFERROR(COUNTIFS(Consolidado!#REF!,$K75,Consolidado!$AS:$AS,IF(ISBLANK($C$2),"&lt;&gt;",$C$2),Consolidado!$B:$B,"&lt;="&amp;Análise!$C$10,Consolidado!$B:$B,"&gt;="&amp;Análise!$C$9,Consolidado!$C:$C,IF(ISBLANK($C$3),"&lt;&gt;",$C$3),Consolidado!$Q:$Q,"1. Aceitou o programa",Consolidado!$AE:$AE,"&lt;&gt;",Consolidado!$AE:$AE,"&lt;&gt;"&amp;$K75)/(L$68+L$69+L$70),"")</f>
        <v/>
      </c>
    </row>
    <row r="76" spans="1:31">
      <c r="B76" s="39" t="s">
        <v>11721</v>
      </c>
      <c r="C76" s="34" t="str">
        <f>IFERROR(COUNTIFS(Consolidado!#REF!,$B76,Consolidado!$AS:$AS,IF(ISBLANK($C$2),"&lt;&gt;",$C$2),Consolidado!$AT:$AT,$C$7,Consolidado!$AU:$AU,Análise!C$74,Consolidado!$C:$C,IF(ISBLANK($C$3),"&lt;&gt;",$C$3),Consolidado!$Q:$Q,"1. Aceitou o programa",Consolidado!$AE:$AE,"&lt;&gt;",Consolidado!$AE:$AE,"&lt;&gt;"&amp;$B76)/(C$68+C$69+C$70),"")</f>
        <v/>
      </c>
      <c r="D76" s="34" t="str">
        <f>IFERROR(COUNTIFS(Consolidado!#REF!,$B76,Consolidado!$AS:$AS,IF(ISBLANK($C$2),"&lt;&gt;",$C$2),Consolidado!$AT:$AT,$C$7,Consolidado!$AU:$AU,Análise!D$74,Consolidado!$C:$C,IF(ISBLANK($C$3),"&lt;&gt;",$C$3),Consolidado!$Q:$Q,"1. Aceitou o programa",Consolidado!$AE:$AE,"&lt;&gt;",Consolidado!$AE:$AE,"&lt;&gt;"&amp;$B76)/(D$68+D$69+D$70),"")</f>
        <v/>
      </c>
      <c r="E76" s="34" t="str">
        <f>IFERROR(COUNTIFS(Consolidado!#REF!,$B76,Consolidado!$AS:$AS,IF(ISBLANK($C$2),"&lt;&gt;",$C$2),Consolidado!$AT:$AT,$C$7,Consolidado!$AU:$AU,Análise!E$74,Consolidado!$C:$C,IF(ISBLANK($C$3),"&lt;&gt;",$C$3),Consolidado!$Q:$Q,"1. Aceitou o programa",Consolidado!$AE:$AE,"&lt;&gt;",Consolidado!$AE:$AE,"&lt;&gt;"&amp;$B76)/(E$68+E$69+E$70),"")</f>
        <v/>
      </c>
      <c r="F76" s="34" t="str">
        <f>IFERROR(COUNTIFS(Consolidado!#REF!,$B76,Consolidado!$AS:$AS,IF(ISBLANK($C$2),"&lt;&gt;",$C$2),Consolidado!$AT:$AT,$C$7,Consolidado!$AU:$AU,Análise!F$74,Consolidado!$C:$C,IF(ISBLANK($C$3),"&lt;&gt;",$C$3),Consolidado!$Q:$Q,"1. Aceitou o programa",Consolidado!$AE:$AE,"&lt;&gt;",Consolidado!$AE:$AE,"&lt;&gt;"&amp;$B76)/(F$68+F$69+F$70),"")</f>
        <v/>
      </c>
      <c r="G76" s="34" t="str">
        <f>IFERROR(COUNTIFS(Consolidado!#REF!,$B76,Consolidado!$AS:$AS,IF(ISBLANK($C$2),"&lt;&gt;",$C$2),Consolidado!$AT:$AT,$C$7,Consolidado!$AU:$AU,Análise!G$74,Consolidado!$C:$C,IF(ISBLANK($C$3),"&lt;&gt;",$C$3),Consolidado!$Q:$Q,"1. Aceitou o programa",Consolidado!$AE:$AE,"&lt;&gt;",Consolidado!$AE:$AE,"&lt;&gt;"&amp;$B76)/(G$68+G$69+G$70),"")</f>
        <v/>
      </c>
      <c r="H76" s="35" t="str">
        <f>IFERROR(COUNTIFS(Consolidado!#REF!,$B76,Consolidado!$AS:$AS,IF(ISBLANK($C$2),"&lt;&gt;",$C$2),Consolidado!$AT:$AT,$C$7,Consolidado!$C:$C,IF(ISBLANK($C$3),"&lt;&gt;",$C$3),Consolidado!$Q:$Q,"1. Aceitou o programa",Consolidado!$AE:$AE,"&lt;&gt;",Consolidado!$AE:$AE,"&lt;&gt;"&amp;$B76)/(H$68+H$69+H$70),"")</f>
        <v/>
      </c>
      <c r="K76" s="39" t="s">
        <v>11721</v>
      </c>
      <c r="L76" s="34" t="str">
        <f>IFERROR(COUNTIFS(Consolidado!#REF!,$K76,Consolidado!$AS:$AS,IF(ISBLANK($C$2),"&lt;&gt;",$C$2),Consolidado!$B:$B,"&lt;="&amp;Análise!$C$10,Consolidado!$B:$B,"&gt;="&amp;Análise!$C$9,Consolidado!$C:$C,IF(ISBLANK($C$3),"&lt;&gt;",$C$3),Consolidado!$Q:$Q,"1. Aceitou o programa",Consolidado!$AE:$AE,"&lt;&gt;",Consolidado!$AE:$AE,"&lt;&gt;"&amp;$K76)/(L$68+L$69+L$70),"")</f>
        <v/>
      </c>
    </row>
    <row r="77" spans="1:31">
      <c r="B77" s="38" t="s">
        <v>11722</v>
      </c>
      <c r="C77" s="33" t="str">
        <f>IFERROR(COUNTIFS(Consolidado!#REF!,$B77,Consolidado!$AS:$AS,IF(ISBLANK($C$2),"&lt;&gt;",$C$2),Consolidado!$AT:$AT,$C$7,Consolidado!$AU:$AU,Análise!C$74,Consolidado!$C:$C,IF(ISBLANK($C$3),"&lt;&gt;",$C$3),Consolidado!$Q:$Q,"1. Aceitou o programa",Consolidado!$AE:$AE,"&lt;&gt;",Consolidado!$AE:$AE,"&lt;&gt;"&amp;$B77)/(C$68+C$69+C$70),"")</f>
        <v/>
      </c>
      <c r="D77" s="33" t="str">
        <f>IFERROR(COUNTIFS(Consolidado!#REF!,$B77,Consolidado!$AS:$AS,IF(ISBLANK($C$2),"&lt;&gt;",$C$2),Consolidado!$AT:$AT,$C$7,Consolidado!$AU:$AU,Análise!D$74,Consolidado!$C:$C,IF(ISBLANK($C$3),"&lt;&gt;",$C$3),Consolidado!$Q:$Q,"1. Aceitou o programa",Consolidado!$AE:$AE,"&lt;&gt;",Consolidado!$AE:$AE,"&lt;&gt;"&amp;$B77)/(D$68+D$69+D$70),"")</f>
        <v/>
      </c>
      <c r="E77" s="33" t="str">
        <f>IFERROR(COUNTIFS(Consolidado!#REF!,$B77,Consolidado!$AS:$AS,IF(ISBLANK($C$2),"&lt;&gt;",$C$2),Consolidado!$AT:$AT,$C$7,Consolidado!$AU:$AU,Análise!E$74,Consolidado!$C:$C,IF(ISBLANK($C$3),"&lt;&gt;",$C$3),Consolidado!$Q:$Q,"1. Aceitou o programa",Consolidado!$AE:$AE,"&lt;&gt;",Consolidado!$AE:$AE,"&lt;&gt;"&amp;$B77)/(E$68+E$69+E$70),"")</f>
        <v/>
      </c>
      <c r="F77" s="33" t="str">
        <f>IFERROR(COUNTIFS(Consolidado!#REF!,$B77,Consolidado!$AS:$AS,IF(ISBLANK($C$2),"&lt;&gt;",$C$2),Consolidado!$AT:$AT,$C$7,Consolidado!$AU:$AU,Análise!F$74,Consolidado!$C:$C,IF(ISBLANK($C$3),"&lt;&gt;",$C$3),Consolidado!$Q:$Q,"1. Aceitou o programa",Consolidado!$AE:$AE,"&lt;&gt;",Consolidado!$AE:$AE,"&lt;&gt;"&amp;$B77)/(F$68+F$69+F$70),"")</f>
        <v/>
      </c>
      <c r="G77" s="33" t="str">
        <f>IFERROR(COUNTIFS(Consolidado!#REF!,$B77,Consolidado!$AS:$AS,IF(ISBLANK($C$2),"&lt;&gt;",$C$2),Consolidado!$AT:$AT,$C$7,Consolidado!$AU:$AU,Análise!G$74,Consolidado!$C:$C,IF(ISBLANK($C$3),"&lt;&gt;",$C$3),Consolidado!$Q:$Q,"1. Aceitou o programa",Consolidado!$AE:$AE,"&lt;&gt;",Consolidado!$AE:$AE,"&lt;&gt;"&amp;$B77)/(G$68+G$69+G$70),"")</f>
        <v/>
      </c>
      <c r="H77" s="40" t="str">
        <f>IFERROR(COUNTIFS(Consolidado!#REF!,$B77,Consolidado!$AS:$AS,IF(ISBLANK($C$2),"&lt;&gt;",$C$2),Consolidado!$AT:$AT,$C$7,Consolidado!$C:$C,IF(ISBLANK($C$3),"&lt;&gt;",$C$3),Consolidado!$Q:$Q,"1. Aceitou o programa",Consolidado!$AE:$AE,"&lt;&gt;",Consolidado!$AE:$AE,"&lt;&gt;"&amp;$B77)/(H$68+H$69+H$70),"")</f>
        <v/>
      </c>
      <c r="K77" s="125" t="s">
        <v>11722</v>
      </c>
      <c r="L77" s="71" t="str">
        <f>IFERROR(COUNTIFS(Consolidado!#REF!,$K77,Consolidado!$AS:$AS,IF(ISBLANK($C$2),"&lt;&gt;",$C$2),Consolidado!$B:$B,"&lt;="&amp;Análise!$C$10,Consolidado!$B:$B,"&gt;="&amp;Análise!$C$9,Consolidado!$C:$C,IF(ISBLANK($C$3),"&lt;&gt;",$C$3),Consolidado!$Q:$Q,"1. Aceitou o programa",Consolidado!$AE:$AE,"&lt;&gt;",Consolidado!$AE:$AE,"&lt;&gt;"&amp;$K77)/(L$68+L$69+L$70),"")</f>
        <v/>
      </c>
    </row>
    <row r="79" spans="1:31" s="140" customFormat="1">
      <c r="A79" s="138"/>
      <c r="B79" s="139" t="s">
        <v>11723</v>
      </c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</row>
    <row r="81" spans="1:31">
      <c r="B81" s="27" t="s">
        <v>11724</v>
      </c>
      <c r="C81" s="37">
        <v>1</v>
      </c>
      <c r="D81" s="37">
        <v>2</v>
      </c>
      <c r="E81" s="37">
        <v>3</v>
      </c>
      <c r="F81" s="37">
        <v>4</v>
      </c>
      <c r="G81" s="37">
        <v>5</v>
      </c>
      <c r="H81" s="37" t="s">
        <v>11689</v>
      </c>
      <c r="K81" s="67" t="s">
        <v>11724</v>
      </c>
      <c r="L81" s="135" t="s">
        <v>11713</v>
      </c>
    </row>
    <row r="82" spans="1:31">
      <c r="B82" s="38" t="s">
        <v>11725</v>
      </c>
      <c r="C82" s="28" t="e">
        <f>COUNTIFS(Consolidado!#REF!,$B82,Consolidado!$AS:$AS,IF(ISBLANK($C$2),"&lt;&gt;",$C$2),Consolidado!$AT:$AT,$C$7,Consolidado!$AU:$AU,Análise!C$63,Consolidado!$C:$C,IF(ISBLANK($C$3),"&lt;&gt;",$C$3),Consolidado!$Q:$Q,"1. Aceitou o programa",Consolidado!$BB:$BB,"S")</f>
        <v>#REF!</v>
      </c>
      <c r="D82" s="28" t="e">
        <f>COUNTIFS(Consolidado!#REF!,$B82,Consolidado!$AS:$AS,IF(ISBLANK($C$2),"&lt;&gt;",$C$2),Consolidado!$AT:$AT,$C$7,Consolidado!$AU:$AU,Análise!D$63,Consolidado!$C:$C,IF(ISBLANK($C$3),"&lt;&gt;",$C$3),Consolidado!$Q:$Q,"1. Aceitou o programa",Consolidado!$BB:$BB,"S")</f>
        <v>#REF!</v>
      </c>
      <c r="E82" s="28" t="e">
        <f>COUNTIFS(Consolidado!#REF!,$B82,Consolidado!$AS:$AS,IF(ISBLANK($C$2),"&lt;&gt;",$C$2),Consolidado!$AT:$AT,$C$7,Consolidado!$AU:$AU,Análise!E$63,Consolidado!$C:$C,IF(ISBLANK($C$3),"&lt;&gt;",$C$3),Consolidado!$Q:$Q,"1. Aceitou o programa",Consolidado!$BB:$BB,"S")</f>
        <v>#REF!</v>
      </c>
      <c r="F82" s="28" t="e">
        <f>COUNTIFS(Consolidado!#REF!,$B82,Consolidado!$AS:$AS,IF(ISBLANK($C$2),"&lt;&gt;",$C$2),Consolidado!$AT:$AT,$C$7,Consolidado!$AU:$AU,Análise!F$63,Consolidado!$C:$C,IF(ISBLANK($C$3),"&lt;&gt;",$C$3),Consolidado!$Q:$Q,"1. Aceitou o programa",Consolidado!$BB:$BB,"S")</f>
        <v>#REF!</v>
      </c>
      <c r="G82" s="28" t="e">
        <f>COUNTIFS(Consolidado!#REF!,$B82,Consolidado!$AS:$AS,IF(ISBLANK($C$2),"&lt;&gt;",$C$2),Consolidado!$AT:$AT,$C$7,Consolidado!$AU:$AU,Análise!G$63,Consolidado!$C:$C,IF(ISBLANK($C$3),"&lt;&gt;",$C$3),Consolidado!$Q:$Q,"1. Aceitou o programa",Consolidado!$BB:$BB,"S")</f>
        <v>#REF!</v>
      </c>
      <c r="H82" s="36" t="e">
        <f>SUM(C82:G82)</f>
        <v>#REF!</v>
      </c>
      <c r="K82" s="125" t="s">
        <v>11725</v>
      </c>
      <c r="L82" s="70" t="e">
        <f>COUNTIFS(Consolidado!#REF!,$B82,Consolidado!$AS:$AS,IF(ISBLANK($C$2),"&lt;&gt;",$C$2),Consolidado!$B:$B,"&lt;="&amp;Análise!$C$10,Consolidado!$B:$B,"&gt;="&amp;Análise!$C$9,Consolidado!$C:$C,IF(ISBLANK($C$3),"&lt;&gt;",$C$3),Consolidado!$Q:$Q,"1. Aceitou o programa",Consolidado!$BB:$BB,"S")</f>
        <v>#REF!</v>
      </c>
    </row>
    <row r="83" spans="1:31">
      <c r="B83" s="39" t="s">
        <v>11726</v>
      </c>
      <c r="C83" s="30" t="e">
        <f>COUNTIFS(Consolidado!#REF!,$B83,Consolidado!$AS:$AS,IF(ISBLANK($C$2),"&lt;&gt;",$C$2),Consolidado!$AT:$AT,$C$7,Consolidado!$AU:$AU,Análise!C$63,Consolidado!$C:$C,IF(ISBLANK($C$3),"&lt;&gt;",$C$3),Consolidado!$Q:$Q,"1. Aceitou o programa",Consolidado!$BB:$BB,"S")</f>
        <v>#REF!</v>
      </c>
      <c r="D83" s="30" t="e">
        <f>COUNTIFS(Consolidado!#REF!,$B83,Consolidado!$AS:$AS,IF(ISBLANK($C$2),"&lt;&gt;",$C$2),Consolidado!$AT:$AT,$C$7,Consolidado!$AU:$AU,Análise!D$63,Consolidado!$C:$C,IF(ISBLANK($C$3),"&lt;&gt;",$C$3),Consolidado!$Q:$Q,"1. Aceitou o programa",Consolidado!$BB:$BB,"S")</f>
        <v>#REF!</v>
      </c>
      <c r="E83" s="30" t="e">
        <f>COUNTIFS(Consolidado!#REF!,$B83,Consolidado!$AS:$AS,IF(ISBLANK($C$2),"&lt;&gt;",$C$2),Consolidado!$AT:$AT,$C$7,Consolidado!$AU:$AU,Análise!E$63,Consolidado!$C:$C,IF(ISBLANK($C$3),"&lt;&gt;",$C$3),Consolidado!$Q:$Q,"1. Aceitou o programa",Consolidado!$BB:$BB,"S")</f>
        <v>#REF!</v>
      </c>
      <c r="F83" s="30" t="e">
        <f>COUNTIFS(Consolidado!#REF!,$B83,Consolidado!$AS:$AS,IF(ISBLANK($C$2),"&lt;&gt;",$C$2),Consolidado!$AT:$AT,$C$7,Consolidado!$AU:$AU,Análise!F$63,Consolidado!$C:$C,IF(ISBLANK($C$3),"&lt;&gt;",$C$3),Consolidado!$Q:$Q,"1. Aceitou o programa",Consolidado!$BB:$BB,"S")</f>
        <v>#REF!</v>
      </c>
      <c r="G83" s="30" t="e">
        <f>COUNTIFS(Consolidado!#REF!,$B83,Consolidado!$AS:$AS,IF(ISBLANK($C$2),"&lt;&gt;",$C$2),Consolidado!$AT:$AT,$C$7,Consolidado!$AU:$AU,Análise!G$63,Consolidado!$C:$C,IF(ISBLANK($C$3),"&lt;&gt;",$C$3),Consolidado!$Q:$Q,"1. Aceitou o programa",Consolidado!$BB:$BB,"S")</f>
        <v>#REF!</v>
      </c>
      <c r="H83" s="31" t="e">
        <f t="shared" ref="H83:H84" si="12">SUM(C83:G83)</f>
        <v>#REF!</v>
      </c>
      <c r="K83" s="39" t="s">
        <v>11726</v>
      </c>
      <c r="L83" s="30" t="e">
        <f>COUNTIFS(Consolidado!#REF!,$B83,Consolidado!$AS:$AS,IF(ISBLANK($C$2),"&lt;&gt;",$C$2),Consolidado!$B:$B,"&lt;="&amp;Análise!$C$10,Consolidado!$B:$B,"&gt;="&amp;Análise!$C$9,Consolidado!$C:$C,IF(ISBLANK($C$3),"&lt;&gt;",$C$3),Consolidado!$Q:$Q,"1. Aceitou o programa",Consolidado!$BB:$BB,"S")</f>
        <v>#REF!</v>
      </c>
    </row>
    <row r="84" spans="1:31">
      <c r="B84" s="38" t="s">
        <v>11727</v>
      </c>
      <c r="C84" s="28" t="e">
        <f>COUNTIFS(Consolidado!#REF!,$B84,Consolidado!$AS:$AS,IF(ISBLANK($C$2),"&lt;&gt;",$C$2),Consolidado!$AT:$AT,$C$7,Consolidado!$AU:$AU,Análise!C$63,Consolidado!$C:$C,IF(ISBLANK($C$3),"&lt;&gt;",$C$3),Consolidado!$Q:$Q,"1. Aceitou o programa",Consolidado!$BB:$BB,"S")</f>
        <v>#REF!</v>
      </c>
      <c r="D84" s="28" t="e">
        <f>COUNTIFS(Consolidado!#REF!,$B84,Consolidado!$AS:$AS,IF(ISBLANK($C$2),"&lt;&gt;",$C$2),Consolidado!$AT:$AT,$C$7,Consolidado!$AU:$AU,Análise!D$63,Consolidado!$C:$C,IF(ISBLANK($C$3),"&lt;&gt;",$C$3),Consolidado!$Q:$Q,"1. Aceitou o programa",Consolidado!$BB:$BB,"S")</f>
        <v>#REF!</v>
      </c>
      <c r="E84" s="28" t="e">
        <f>COUNTIFS(Consolidado!#REF!,$B84,Consolidado!$AS:$AS,IF(ISBLANK($C$2),"&lt;&gt;",$C$2),Consolidado!$AT:$AT,$C$7,Consolidado!$AU:$AU,Análise!E$63,Consolidado!$C:$C,IF(ISBLANK($C$3),"&lt;&gt;",$C$3),Consolidado!$Q:$Q,"1. Aceitou o programa",Consolidado!$BB:$BB,"S")</f>
        <v>#REF!</v>
      </c>
      <c r="F84" s="28" t="e">
        <f>COUNTIFS(Consolidado!#REF!,$B84,Consolidado!$AS:$AS,IF(ISBLANK($C$2),"&lt;&gt;",$C$2),Consolidado!$AT:$AT,$C$7,Consolidado!$AU:$AU,Análise!F$63,Consolidado!$C:$C,IF(ISBLANK($C$3),"&lt;&gt;",$C$3),Consolidado!$Q:$Q,"1. Aceitou o programa",Consolidado!$BB:$BB,"S")</f>
        <v>#REF!</v>
      </c>
      <c r="G84" s="28" t="e">
        <f>COUNTIFS(Consolidado!#REF!,$B84,Consolidado!$AS:$AS,IF(ISBLANK($C$2),"&lt;&gt;",$C$2),Consolidado!$AT:$AT,$C$7,Consolidado!$AU:$AU,Análise!G$63,Consolidado!$C:$C,IF(ISBLANK($C$3),"&lt;&gt;",$C$3),Consolidado!$Q:$Q,"1. Aceitou o programa",Consolidado!$BB:$BB,"S")</f>
        <v>#REF!</v>
      </c>
      <c r="H84" s="36" t="e">
        <f t="shared" si="12"/>
        <v>#REF!</v>
      </c>
      <c r="K84" s="125" t="s">
        <v>11727</v>
      </c>
      <c r="L84" s="70" t="e">
        <f>COUNTIFS(Consolidado!#REF!,$B84,Consolidado!$AS:$AS,IF(ISBLANK($C$2),"&lt;&gt;",$C$2),Consolidado!$B:$B,"&lt;="&amp;Análise!$C$10,Consolidado!$B:$B,"&gt;="&amp;Análise!$C$9,Consolidado!$C:$C,IF(ISBLANK($C$3),"&lt;&gt;",$C$3),Consolidado!$Q:$Q,"1. Aceitou o programa",Consolidado!$BB:$BB,"S")</f>
        <v>#REF!</v>
      </c>
    </row>
    <row r="85" spans="1:31">
      <c r="B85" s="39" t="s">
        <v>11684</v>
      </c>
      <c r="C85" s="31" t="e">
        <f>SUM(C82:C84)</f>
        <v>#REF!</v>
      </c>
      <c r="D85" s="31" t="e">
        <f t="shared" ref="D85:H85" si="13">SUM(D82:D84)</f>
        <v>#REF!</v>
      </c>
      <c r="E85" s="31" t="e">
        <f t="shared" si="13"/>
        <v>#REF!</v>
      </c>
      <c r="F85" s="31" t="e">
        <f t="shared" si="13"/>
        <v>#REF!</v>
      </c>
      <c r="G85" s="31" t="e">
        <f t="shared" si="13"/>
        <v>#REF!</v>
      </c>
      <c r="H85" s="31" t="e">
        <f t="shared" si="13"/>
        <v>#REF!</v>
      </c>
      <c r="K85" s="39" t="s">
        <v>11684</v>
      </c>
      <c r="L85" s="31" t="e">
        <f>SUM(L82:L84)</f>
        <v>#REF!</v>
      </c>
    </row>
    <row r="87" spans="1:31">
      <c r="B87" s="27" t="s">
        <v>11728</v>
      </c>
      <c r="C87" s="37" t="s">
        <v>11689</v>
      </c>
      <c r="K87" s="67" t="s">
        <v>11728</v>
      </c>
      <c r="L87" s="135" t="s">
        <v>11713</v>
      </c>
    </row>
    <row r="88" spans="1:31">
      <c r="B88" s="38" t="s">
        <v>11725</v>
      </c>
      <c r="C88" s="40" t="str">
        <f>IFERROR(H82/$H$85,"")</f>
        <v/>
      </c>
      <c r="K88" s="125" t="s">
        <v>11725</v>
      </c>
      <c r="L88" s="136" t="str">
        <f>IFERROR(L82/$L$85,"")</f>
        <v/>
      </c>
    </row>
    <row r="89" spans="1:31">
      <c r="B89" s="39" t="s">
        <v>11726</v>
      </c>
      <c r="C89" s="41" t="str">
        <f>IFERROR(H83/$H$85,"")</f>
        <v/>
      </c>
      <c r="K89" s="39" t="s">
        <v>11726</v>
      </c>
      <c r="L89" s="41" t="str">
        <f>IFERROR(L83/$L$85,"")</f>
        <v/>
      </c>
    </row>
    <row r="90" spans="1:31">
      <c r="B90" s="38" t="s">
        <v>11727</v>
      </c>
      <c r="C90" s="42" t="str">
        <f>IFERROR(H84/$H$85,"")</f>
        <v/>
      </c>
      <c r="K90" s="125" t="s">
        <v>11727</v>
      </c>
      <c r="L90" s="137" t="str">
        <f>IFERROR(L84/$L$85,"")</f>
        <v/>
      </c>
    </row>
    <row r="92" spans="1:31" s="140" customFormat="1">
      <c r="A92" s="138"/>
      <c r="B92" s="139" t="s">
        <v>11729</v>
      </c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</row>
    <row r="94" spans="1:31">
      <c r="B94" s="27" t="s">
        <v>11730</v>
      </c>
      <c r="C94" s="37">
        <v>1</v>
      </c>
      <c r="D94" s="37">
        <v>2</v>
      </c>
      <c r="E94" s="37">
        <v>3</v>
      </c>
      <c r="F94" s="37">
        <v>4</v>
      </c>
      <c r="G94" s="37">
        <v>5</v>
      </c>
      <c r="H94" s="37" t="s">
        <v>11689</v>
      </c>
      <c r="K94" s="67" t="s">
        <v>11730</v>
      </c>
      <c r="L94" s="135" t="s">
        <v>11713</v>
      </c>
    </row>
    <row r="95" spans="1:31">
      <c r="B95" s="38" t="s">
        <v>161</v>
      </c>
      <c r="C95" s="28">
        <f>COUNTIFS(Consolidado!$AF:$AF,$B95,Consolidado!$AS:$AS,IF(ISBLANK($C$2),"&lt;&gt;",$C$2),Consolidado!$AT:$AT,$C$7,Consolidado!$AU:$AU,Análise!C$63,Consolidado!$C:$C,IF(ISBLANK($C$3),"&lt;&gt;",$C$3),Consolidado!$BB:$BB,"S")</f>
        <v>0</v>
      </c>
      <c r="D95" s="28">
        <f>COUNTIFS(Consolidado!$AF:$AF,$B95,Consolidado!$AS:$AS,IF(ISBLANK($C$2),"&lt;&gt;",$C$2),Consolidado!$AT:$AT,$C$7,Consolidado!$AU:$AU,Análise!D$63,Consolidado!$C:$C,IF(ISBLANK($C$3),"&lt;&gt;",$C$3),Consolidado!$BB:$BB,"S")</f>
        <v>0</v>
      </c>
      <c r="E95" s="28">
        <f>COUNTIFS(Consolidado!$AF:$AF,$B95,Consolidado!$AS:$AS,IF(ISBLANK($C$2),"&lt;&gt;",$C$2),Consolidado!$AT:$AT,$C$7,Consolidado!$AU:$AU,Análise!E$63,Consolidado!$C:$C,IF(ISBLANK($C$3),"&lt;&gt;",$C$3),Consolidado!$BB:$BB,"S")</f>
        <v>0</v>
      </c>
      <c r="F95" s="28">
        <f>COUNTIFS(Consolidado!$AF:$AF,$B95,Consolidado!$AS:$AS,IF(ISBLANK($C$2),"&lt;&gt;",$C$2),Consolidado!$AT:$AT,$C$7,Consolidado!$AU:$AU,Análise!F$63,Consolidado!$C:$C,IF(ISBLANK($C$3),"&lt;&gt;",$C$3),Consolidado!$BB:$BB,"S")</f>
        <v>0</v>
      </c>
      <c r="G95" s="28">
        <f>COUNTIFS(Consolidado!$AF:$AF,$B95,Consolidado!$AS:$AS,IF(ISBLANK($C$2),"&lt;&gt;",$C$2),Consolidado!$AT:$AT,$C$7,Consolidado!$AU:$AU,Análise!G$63,Consolidado!$C:$C,IF(ISBLANK($C$3),"&lt;&gt;",$C$3),Consolidado!$BB:$BB,"S")</f>
        <v>0</v>
      </c>
      <c r="H95" s="36">
        <f>SUM(C95:G95)</f>
        <v>0</v>
      </c>
      <c r="K95" s="125" t="s">
        <v>161</v>
      </c>
      <c r="L95" s="70">
        <f>COUNTIFS(Consolidado!$AF:$AF,$B95,Consolidado!$AS:$AS,IF(ISBLANK($C$2),"&lt;&gt;",$C$2),Consolidado!$B:$B,"&lt;="&amp;Análise!$C$10,Consolidado!$B:$B,"&gt;="&amp;Análise!$C$9,Consolidado!$C:$C,IF(ISBLANK($C$3),"&lt;&gt;",$C$3),Consolidado!$BB:$BB,"S")</f>
        <v>0</v>
      </c>
    </row>
    <row r="96" spans="1:31">
      <c r="B96" s="39" t="s">
        <v>11731</v>
      </c>
      <c r="C96" s="30">
        <f>COUNTIFS(Consolidado!$AF:$AF,$B96,Consolidado!$AS:$AS,IF(ISBLANK($C$2),"&lt;&gt;",$C$2),Consolidado!$AT:$AT,$C$7,Consolidado!$AU:$AU,Análise!C$63,Consolidado!$C:$C,IF(ISBLANK($C$3),"&lt;&gt;",$C$3),Consolidado!$BB:$BB,"S")</f>
        <v>0</v>
      </c>
      <c r="D96" s="30">
        <f>COUNTIFS(Consolidado!$AF:$AF,$B96,Consolidado!$AS:$AS,IF(ISBLANK($C$2),"&lt;&gt;",$C$2),Consolidado!$AT:$AT,$C$7,Consolidado!$AU:$AU,Análise!D$63,Consolidado!$C:$C,IF(ISBLANK($C$3),"&lt;&gt;",$C$3),Consolidado!$BB:$BB,"S")</f>
        <v>0</v>
      </c>
      <c r="E96" s="30">
        <f>COUNTIFS(Consolidado!$AF:$AF,$B96,Consolidado!$AS:$AS,IF(ISBLANK($C$2),"&lt;&gt;",$C$2),Consolidado!$AT:$AT,$C$7,Consolidado!$AU:$AU,Análise!E$63,Consolidado!$C:$C,IF(ISBLANK($C$3),"&lt;&gt;",$C$3),Consolidado!$BB:$BB,"S")</f>
        <v>0</v>
      </c>
      <c r="F96" s="30">
        <f>COUNTIFS(Consolidado!$AF:$AF,$B96,Consolidado!$AS:$AS,IF(ISBLANK($C$2),"&lt;&gt;",$C$2),Consolidado!$AT:$AT,$C$7,Consolidado!$AU:$AU,Análise!F$63,Consolidado!$C:$C,IF(ISBLANK($C$3),"&lt;&gt;",$C$3),Consolidado!$BB:$BB,"S")</f>
        <v>0</v>
      </c>
      <c r="G96" s="30">
        <f>COUNTIFS(Consolidado!$AF:$AF,$B96,Consolidado!$AS:$AS,IF(ISBLANK($C$2),"&lt;&gt;",$C$2),Consolidado!$AT:$AT,$C$7,Consolidado!$AU:$AU,Análise!G$63,Consolidado!$C:$C,IF(ISBLANK($C$3),"&lt;&gt;",$C$3),Consolidado!$BB:$BB,"S")</f>
        <v>0</v>
      </c>
      <c r="H96" s="31">
        <f t="shared" ref="H96:H97" si="14">SUM(C96:G96)</f>
        <v>0</v>
      </c>
      <c r="K96" s="39" t="s">
        <v>11731</v>
      </c>
      <c r="L96" s="30">
        <f>COUNTIFS(Consolidado!$AF:$AF,$B96,Consolidado!$AS:$AS,IF(ISBLANK($C$2),"&lt;&gt;",$C$2),Consolidado!$B:$B,"&lt;="&amp;Análise!$C$10,Consolidado!$B:$B,"&gt;="&amp;Análise!$C$9,Consolidado!$C:$C,IF(ISBLANK($C$3),"&lt;&gt;",$C$3),Consolidado!$BB:$BB,"S")</f>
        <v>0</v>
      </c>
    </row>
    <row r="97" spans="1:31">
      <c r="B97" s="38" t="s">
        <v>11732</v>
      </c>
      <c r="C97" s="28">
        <f>COUNTIFS(Consolidado!$AF:$AF,$B97,Consolidado!$AS:$AS,IF(ISBLANK($C$2),"&lt;&gt;",$C$2),Consolidado!$AT:$AT,$C$7,Consolidado!$AU:$AU,Análise!C$63,Consolidado!$C:$C,IF(ISBLANK($C$3),"&lt;&gt;",$C$3),Consolidado!$BB:$BB,"S")</f>
        <v>0</v>
      </c>
      <c r="D97" s="28">
        <f>COUNTIFS(Consolidado!$AF:$AF,$B97,Consolidado!$AS:$AS,IF(ISBLANK($C$2),"&lt;&gt;",$C$2),Consolidado!$AT:$AT,$C$7,Consolidado!$AU:$AU,Análise!D$63,Consolidado!$C:$C,IF(ISBLANK($C$3),"&lt;&gt;",$C$3),Consolidado!$BB:$BB,"S")</f>
        <v>0</v>
      </c>
      <c r="E97" s="28">
        <f>COUNTIFS(Consolidado!$AF:$AF,$B97,Consolidado!$AS:$AS,IF(ISBLANK($C$2),"&lt;&gt;",$C$2),Consolidado!$AT:$AT,$C$7,Consolidado!$AU:$AU,Análise!E$63,Consolidado!$C:$C,IF(ISBLANK($C$3),"&lt;&gt;",$C$3),Consolidado!$BB:$BB,"S")</f>
        <v>0</v>
      </c>
      <c r="F97" s="28">
        <f>COUNTIFS(Consolidado!$AF:$AF,$B97,Consolidado!$AS:$AS,IF(ISBLANK($C$2),"&lt;&gt;",$C$2),Consolidado!$AT:$AT,$C$7,Consolidado!$AU:$AU,Análise!F$63,Consolidado!$C:$C,IF(ISBLANK($C$3),"&lt;&gt;",$C$3),Consolidado!$BB:$BB,"S")</f>
        <v>0</v>
      </c>
      <c r="G97" s="28">
        <f>COUNTIFS(Consolidado!$AF:$AF,$B97,Consolidado!$AS:$AS,IF(ISBLANK($C$2),"&lt;&gt;",$C$2),Consolidado!$AT:$AT,$C$7,Consolidado!$AU:$AU,Análise!G$63,Consolidado!$C:$C,IF(ISBLANK($C$3),"&lt;&gt;",$C$3),Consolidado!$BB:$BB,"S")</f>
        <v>0</v>
      </c>
      <c r="H97" s="36">
        <f t="shared" si="14"/>
        <v>0</v>
      </c>
      <c r="K97" s="125" t="s">
        <v>11732</v>
      </c>
      <c r="L97" s="70">
        <f>COUNTIFS(Consolidado!$AF:$AF,$B97,Consolidado!$AS:$AS,IF(ISBLANK($C$2),"&lt;&gt;",$C$2),Consolidado!$B:$B,"&lt;="&amp;Análise!$C$10,Consolidado!$B:$B,"&gt;="&amp;Análise!$C$9,Consolidado!$C:$C,IF(ISBLANK($C$3),"&lt;&gt;",$C$3),Consolidado!$BB:$BB,"S")</f>
        <v>0</v>
      </c>
    </row>
    <row r="98" spans="1:31">
      <c r="B98" s="39" t="s">
        <v>11684</v>
      </c>
      <c r="C98" s="31">
        <f>SUM(C95:C97)</f>
        <v>0</v>
      </c>
      <c r="D98" s="31">
        <f t="shared" ref="D98:H98" si="15">SUM(D95:D97)</f>
        <v>0</v>
      </c>
      <c r="E98" s="31">
        <f t="shared" si="15"/>
        <v>0</v>
      </c>
      <c r="F98" s="31">
        <f t="shared" si="15"/>
        <v>0</v>
      </c>
      <c r="G98" s="31">
        <f t="shared" si="15"/>
        <v>0</v>
      </c>
      <c r="H98" s="31">
        <f t="shared" si="15"/>
        <v>0</v>
      </c>
      <c r="K98" s="39" t="s">
        <v>11684</v>
      </c>
      <c r="L98" s="31">
        <f>SUM(L95:L97)</f>
        <v>0</v>
      </c>
    </row>
    <row r="100" spans="1:31">
      <c r="B100" s="27" t="s">
        <v>11733</v>
      </c>
      <c r="C100" s="37">
        <v>1</v>
      </c>
      <c r="D100" s="37">
        <v>2</v>
      </c>
      <c r="E100" s="37">
        <v>3</v>
      </c>
      <c r="F100" s="37">
        <v>4</v>
      </c>
      <c r="G100" s="37">
        <v>5</v>
      </c>
      <c r="H100" s="37" t="s">
        <v>11689</v>
      </c>
      <c r="K100" s="67" t="s">
        <v>11733</v>
      </c>
      <c r="L100" s="135" t="s">
        <v>11713</v>
      </c>
    </row>
    <row r="101" spans="1:31">
      <c r="B101" s="38" t="s">
        <v>11734</v>
      </c>
      <c r="C101" s="28">
        <f>COUNTIFS(Consolidado!$AH:$AH,$B101,Consolidado!$AS:$AS,IF(ISBLANK($C$2),"&lt;&gt;",$C$2),Consolidado!$AT:$AT,$C$7,Consolidado!$AU:$AU,C$100,Consolidado!$C:$C,IF(ISBLANK($C$3),"&lt;&gt;",$C$3),Consolidado!$AF:$AF,"Agendada",Consolidado!$BB:$BB,"S")</f>
        <v>0</v>
      </c>
      <c r="D101" s="28">
        <f>COUNTIFS(Consolidado!$AH:$AH,$B101,Consolidado!$AS:$AS,IF(ISBLANK($C$2),"&lt;&gt;",$C$2),Consolidado!$AT:$AT,$C$7,Consolidado!$AU:$AU,D$100,Consolidado!$C:$C,IF(ISBLANK($C$3),"&lt;&gt;",$C$3),Consolidado!$AF:$AF,"Agendada",Consolidado!$BB:$BB,"S")</f>
        <v>0</v>
      </c>
      <c r="E101" s="28">
        <f>COUNTIFS(Consolidado!$AH:$AH,$B101,Consolidado!$AS:$AS,IF(ISBLANK($C$2),"&lt;&gt;",$C$2),Consolidado!$AT:$AT,$C$7,Consolidado!$AU:$AU,E$100,Consolidado!$C:$C,IF(ISBLANK($C$3),"&lt;&gt;",$C$3),Consolidado!$AF:$AF,"Agendada",Consolidado!$BB:$BB,"S")</f>
        <v>0</v>
      </c>
      <c r="F101" s="28">
        <f>COUNTIFS(Consolidado!$AH:$AH,$B101,Consolidado!$AS:$AS,IF(ISBLANK($C$2),"&lt;&gt;",$C$2),Consolidado!$AT:$AT,$C$7,Consolidado!$AU:$AU,F$100,Consolidado!$C:$C,IF(ISBLANK($C$3),"&lt;&gt;",$C$3),Consolidado!$AF:$AF,"Agendada",Consolidado!$BB:$BB,"S")</f>
        <v>0</v>
      </c>
      <c r="G101" s="28">
        <f>COUNTIFS(Consolidado!$AH:$AH,$B101,Consolidado!$AS:$AS,IF(ISBLANK($C$2),"&lt;&gt;",$C$2),Consolidado!$AT:$AT,$C$7,Consolidado!$AU:$AU,G$100,Consolidado!$C:$C,IF(ISBLANK($C$3),"&lt;&gt;",$C$3),Consolidado!$AF:$AF,"Agendada",Consolidado!$BB:$BB,"S")</f>
        <v>0</v>
      </c>
      <c r="H101" s="36">
        <f t="shared" ref="H101:H106" si="16">SUM(C101:G101)</f>
        <v>0</v>
      </c>
      <c r="K101" s="125" t="s">
        <v>11734</v>
      </c>
      <c r="L101" s="70">
        <f>COUNTIFS(Consolidado!$AH:$AH,$B101,Consolidado!$AS:$AS,IF(ISBLANK($C$2),"&lt;&gt;",$C$2),Consolidado!$B:$B,"&lt;="&amp;Análise!$C$10,Consolidado!$B:$B,"&gt;="&amp;Análise!$C$9,Consolidado!$C:$C,IF(ISBLANK($C$3),"&lt;&gt;",$C$3),Consolidado!$AF:$AF,"Agendada",Consolidado!$BB:$BB,"S")</f>
        <v>0</v>
      </c>
    </row>
    <row r="102" spans="1:31">
      <c r="B102" s="39" t="s">
        <v>2532</v>
      </c>
      <c r="C102" s="30">
        <f>COUNTIFS(Consolidado!$AH:$AH,$B102,Consolidado!$AS:$AS,IF(ISBLANK($C$2),"&lt;&gt;",$C$2),Consolidado!$AT:$AT,$C$7,Consolidado!$AU:$AU,C$100,Consolidado!$C:$C,IF(ISBLANK($C$3),"&lt;&gt;",$C$3),Consolidado!$AF:$AF,"Agendada",Consolidado!$BB:$BB,"S")</f>
        <v>0</v>
      </c>
      <c r="D102" s="30">
        <f>COUNTIFS(Consolidado!$AH:$AH,$B102,Consolidado!$AS:$AS,IF(ISBLANK($C$2),"&lt;&gt;",$C$2),Consolidado!$AT:$AT,$C$7,Consolidado!$AU:$AU,D$100,Consolidado!$C:$C,IF(ISBLANK($C$3),"&lt;&gt;",$C$3),Consolidado!$AF:$AF,"Agendada",Consolidado!$BB:$BB,"S")</f>
        <v>0</v>
      </c>
      <c r="E102" s="30">
        <f>COUNTIFS(Consolidado!$AH:$AH,$B102,Consolidado!$AS:$AS,IF(ISBLANK($C$2),"&lt;&gt;",$C$2),Consolidado!$AT:$AT,$C$7,Consolidado!$AU:$AU,E$100,Consolidado!$C:$C,IF(ISBLANK($C$3),"&lt;&gt;",$C$3),Consolidado!$AF:$AF,"Agendada",Consolidado!$BB:$BB,"S")</f>
        <v>0</v>
      </c>
      <c r="F102" s="30">
        <f>COUNTIFS(Consolidado!$AH:$AH,$B102,Consolidado!$AS:$AS,IF(ISBLANK($C$2),"&lt;&gt;",$C$2),Consolidado!$AT:$AT,$C$7,Consolidado!$AU:$AU,F$100,Consolidado!$C:$C,IF(ISBLANK($C$3),"&lt;&gt;",$C$3),Consolidado!$AF:$AF,"Agendada",Consolidado!$BB:$BB,"S")</f>
        <v>0</v>
      </c>
      <c r="G102" s="30">
        <f>COUNTIFS(Consolidado!$AH:$AH,$B102,Consolidado!$AS:$AS,IF(ISBLANK($C$2),"&lt;&gt;",$C$2),Consolidado!$AT:$AT,$C$7,Consolidado!$AU:$AU,G$100,Consolidado!$C:$C,IF(ISBLANK($C$3),"&lt;&gt;",$C$3),Consolidado!$AF:$AF,"Agendada",Consolidado!$BB:$BB,"S")</f>
        <v>0</v>
      </c>
      <c r="H102" s="31">
        <f t="shared" si="16"/>
        <v>0</v>
      </c>
      <c r="K102" s="39" t="s">
        <v>2532</v>
      </c>
      <c r="L102" s="30">
        <f>COUNTIFS(Consolidado!$AH:$AH,$B102,Consolidado!$AS:$AS,IF(ISBLANK($C$2),"&lt;&gt;",$C$2),Consolidado!$B:$B,"&lt;="&amp;Análise!$C$10,Consolidado!$B:$B,"&gt;="&amp;Análise!$C$9,Consolidado!$C:$C,IF(ISBLANK($C$3),"&lt;&gt;",$C$3),Consolidado!$AF:$AF,"Agendada",Consolidado!$BB:$BB,"S")</f>
        <v>0</v>
      </c>
    </row>
    <row r="103" spans="1:31">
      <c r="B103" s="38" t="s">
        <v>11735</v>
      </c>
      <c r="C103" s="28">
        <f>COUNTIFS(Consolidado!$AH:$AH,$B103,Consolidado!$AS:$AS,IF(ISBLANK($C$2),"&lt;&gt;",$C$2),Consolidado!$AT:$AT,$C$7,Consolidado!$AU:$AU,C$100,Consolidado!$C:$C,IF(ISBLANK($C$3),"&lt;&gt;",$C$3),Consolidado!$AF:$AF,"Agendada",Consolidado!$BB:$BB,"S")</f>
        <v>0</v>
      </c>
      <c r="D103" s="28">
        <f>COUNTIFS(Consolidado!$AH:$AH,$B103,Consolidado!$AS:$AS,IF(ISBLANK($C$2),"&lt;&gt;",$C$2),Consolidado!$AT:$AT,$C$7,Consolidado!$AU:$AU,D$100,Consolidado!$C:$C,IF(ISBLANK($C$3),"&lt;&gt;",$C$3),Consolidado!$AF:$AF,"Agendada",Consolidado!$BB:$BB,"S")</f>
        <v>0</v>
      </c>
      <c r="E103" s="28">
        <f>COUNTIFS(Consolidado!$AH:$AH,$B103,Consolidado!$AS:$AS,IF(ISBLANK($C$2),"&lt;&gt;",$C$2),Consolidado!$AT:$AT,$C$7,Consolidado!$AU:$AU,E$100,Consolidado!$C:$C,IF(ISBLANK($C$3),"&lt;&gt;",$C$3),Consolidado!$AF:$AF,"Agendada",Consolidado!$BB:$BB,"S")</f>
        <v>0</v>
      </c>
      <c r="F103" s="28">
        <f>COUNTIFS(Consolidado!$AH:$AH,$B103,Consolidado!$AS:$AS,IF(ISBLANK($C$2),"&lt;&gt;",$C$2),Consolidado!$AT:$AT,$C$7,Consolidado!$AU:$AU,F$100,Consolidado!$C:$C,IF(ISBLANK($C$3),"&lt;&gt;",$C$3),Consolidado!$AF:$AF,"Agendada",Consolidado!$BB:$BB,"S")</f>
        <v>0</v>
      </c>
      <c r="G103" s="28">
        <f>COUNTIFS(Consolidado!$AH:$AH,$B103,Consolidado!$AS:$AS,IF(ISBLANK($C$2),"&lt;&gt;",$C$2),Consolidado!$AT:$AT,$C$7,Consolidado!$AU:$AU,G$100,Consolidado!$C:$C,IF(ISBLANK($C$3),"&lt;&gt;",$C$3),Consolidado!$AF:$AF,"Agendada",Consolidado!$BB:$BB,"S")</f>
        <v>0</v>
      </c>
      <c r="H103" s="36">
        <f t="shared" si="16"/>
        <v>0</v>
      </c>
      <c r="K103" s="125" t="s">
        <v>11735</v>
      </c>
      <c r="L103" s="70">
        <f>COUNTIFS(Consolidado!$AH:$AH,$B103,Consolidado!$AS:$AS,IF(ISBLANK($C$2),"&lt;&gt;",$C$2),Consolidado!$B:$B,"&lt;="&amp;Análise!$C$10,Consolidado!$B:$B,"&gt;="&amp;Análise!$C$9,Consolidado!$C:$C,IF(ISBLANK($C$3),"&lt;&gt;",$C$3),Consolidado!$AF:$AF,"Agendada",Consolidado!$BB:$BB,"S")</f>
        <v>0</v>
      </c>
    </row>
    <row r="104" spans="1:31">
      <c r="B104" s="39" t="s">
        <v>11736</v>
      </c>
      <c r="C104" s="30">
        <f>COUNTIFS(Consolidado!$AH:$AH,$B104,Consolidado!$AS:$AS,IF(ISBLANK($C$2),"&lt;&gt;",$C$2),Consolidado!$AT:$AT,$C$7,Consolidado!$AU:$AU,C$100,Consolidado!$C:$C,IF(ISBLANK($C$3),"&lt;&gt;",$C$3),Consolidado!$AF:$AF,"Agendada",Consolidado!$BB:$BB,"S")</f>
        <v>0</v>
      </c>
      <c r="D104" s="30">
        <f>COUNTIFS(Consolidado!$AH:$AH,$B104,Consolidado!$AS:$AS,IF(ISBLANK($C$2),"&lt;&gt;",$C$2),Consolidado!$AT:$AT,$C$7,Consolidado!$AU:$AU,D$100,Consolidado!$C:$C,IF(ISBLANK($C$3),"&lt;&gt;",$C$3),Consolidado!$AF:$AF,"Agendada",Consolidado!$BB:$BB,"S")</f>
        <v>0</v>
      </c>
      <c r="E104" s="30">
        <f>COUNTIFS(Consolidado!$AH:$AH,$B104,Consolidado!$AS:$AS,IF(ISBLANK($C$2),"&lt;&gt;",$C$2),Consolidado!$AT:$AT,$C$7,Consolidado!$AU:$AU,E$100,Consolidado!$C:$C,IF(ISBLANK($C$3),"&lt;&gt;",$C$3),Consolidado!$AF:$AF,"Agendada",Consolidado!$BB:$BB,"S")</f>
        <v>0</v>
      </c>
      <c r="F104" s="30">
        <f>COUNTIFS(Consolidado!$AH:$AH,$B104,Consolidado!$AS:$AS,IF(ISBLANK($C$2),"&lt;&gt;",$C$2),Consolidado!$AT:$AT,$C$7,Consolidado!$AU:$AU,F$100,Consolidado!$C:$C,IF(ISBLANK($C$3),"&lt;&gt;",$C$3),Consolidado!$AF:$AF,"Agendada",Consolidado!$BB:$BB,"S")</f>
        <v>0</v>
      </c>
      <c r="G104" s="30">
        <f>COUNTIFS(Consolidado!$AH:$AH,$B104,Consolidado!$AS:$AS,IF(ISBLANK($C$2),"&lt;&gt;",$C$2),Consolidado!$AT:$AT,$C$7,Consolidado!$AU:$AU,G$100,Consolidado!$C:$C,IF(ISBLANK($C$3),"&lt;&gt;",$C$3),Consolidado!$AF:$AF,"Agendada",Consolidado!$BB:$BB,"S")</f>
        <v>0</v>
      </c>
      <c r="H104" s="31">
        <f t="shared" si="16"/>
        <v>0</v>
      </c>
      <c r="K104" s="39" t="s">
        <v>11736</v>
      </c>
      <c r="L104" s="30">
        <f>COUNTIFS(Consolidado!$AH:$AH,$B104,Consolidado!$AS:$AS,IF(ISBLANK($C$2),"&lt;&gt;",$C$2),Consolidado!$B:$B,"&lt;="&amp;Análise!$C$10,Consolidado!$B:$B,"&gt;="&amp;Análise!$C$9,Consolidado!$C:$C,IF(ISBLANK($C$3),"&lt;&gt;",$C$3),Consolidado!$AF:$AF,"Agendada",Consolidado!$BB:$BB,"S")</f>
        <v>0</v>
      </c>
    </row>
    <row r="105" spans="1:31">
      <c r="B105" s="38" t="s">
        <v>11732</v>
      </c>
      <c r="C105" s="28">
        <f>COUNTIFS(Consolidado!$AH:$AH,$B105,Consolidado!$AS:$AS,IF(ISBLANK($C$2),"&lt;&gt;",$C$2),Consolidado!$AT:$AT,$C$7,Consolidado!$AU:$AU,C$100,Consolidado!$C:$C,IF(ISBLANK($C$3),"&lt;&gt;",$C$3),Consolidado!$AF:$AF,"Agendada",Consolidado!$BB:$BB,"S")</f>
        <v>0</v>
      </c>
      <c r="D105" s="28">
        <f>COUNTIFS(Consolidado!$AH:$AH,$B105,Consolidado!$AS:$AS,IF(ISBLANK($C$2),"&lt;&gt;",$C$2),Consolidado!$AT:$AT,$C$7,Consolidado!$AU:$AU,D$100,Consolidado!$C:$C,IF(ISBLANK($C$3),"&lt;&gt;",$C$3),Consolidado!$AF:$AF,"Agendada",Consolidado!$BB:$BB,"S")</f>
        <v>0</v>
      </c>
      <c r="E105" s="28">
        <f>COUNTIFS(Consolidado!$AH:$AH,$B105,Consolidado!$AS:$AS,IF(ISBLANK($C$2),"&lt;&gt;",$C$2),Consolidado!$AT:$AT,$C$7,Consolidado!$AU:$AU,E$100,Consolidado!$C:$C,IF(ISBLANK($C$3),"&lt;&gt;",$C$3),Consolidado!$AF:$AF,"Agendada",Consolidado!$BB:$BB,"S")</f>
        <v>0</v>
      </c>
      <c r="F105" s="28">
        <f>COUNTIFS(Consolidado!$AH:$AH,$B105,Consolidado!$AS:$AS,IF(ISBLANK($C$2),"&lt;&gt;",$C$2),Consolidado!$AT:$AT,$C$7,Consolidado!$AU:$AU,F$100,Consolidado!$C:$C,IF(ISBLANK($C$3),"&lt;&gt;",$C$3),Consolidado!$AF:$AF,"Agendada",Consolidado!$BB:$BB,"S")</f>
        <v>0</v>
      </c>
      <c r="G105" s="28">
        <f>COUNTIFS(Consolidado!$AH:$AH,$B105,Consolidado!$AS:$AS,IF(ISBLANK($C$2),"&lt;&gt;",$C$2),Consolidado!$AT:$AT,$C$7,Consolidado!$AU:$AU,G$100,Consolidado!$C:$C,IF(ISBLANK($C$3),"&lt;&gt;",$C$3),Consolidado!$AF:$AF,"Agendada",Consolidado!$BB:$BB,"S")</f>
        <v>0</v>
      </c>
      <c r="H105" s="36">
        <f t="shared" si="16"/>
        <v>0</v>
      </c>
      <c r="K105" s="125" t="s">
        <v>11732</v>
      </c>
      <c r="L105" s="70">
        <f>COUNTIFS(Consolidado!$AH:$AH,$B105,Consolidado!$AS:$AS,IF(ISBLANK($C$2),"&lt;&gt;",$C$2),Consolidado!$B:$B,"&lt;="&amp;Análise!$C$10,Consolidado!$B:$B,"&gt;="&amp;Análise!$C$9,Consolidado!$C:$C,IF(ISBLANK($C$3),"&lt;&gt;",$C$3),Consolidado!$AF:$AF,"Agendada",Consolidado!$BB:$BB,"S")</f>
        <v>0</v>
      </c>
    </row>
    <row r="106" spans="1:31">
      <c r="B106" s="39" t="s">
        <v>11737</v>
      </c>
      <c r="C106" s="30">
        <f>COUNTIFS(Consolidado!$AH:$AH,$B106,Consolidado!$AS:$AS,IF(ISBLANK($C$2),"&lt;&gt;",$C$2),Consolidado!$AT:$AT,$C$7,Consolidado!$AU:$AU,C$100,Consolidado!$C:$C,IF(ISBLANK($C$3),"&lt;&gt;",$C$3),Consolidado!$AF:$AF,"Agendada",Consolidado!$BB:$BB,"S")</f>
        <v>0</v>
      </c>
      <c r="D106" s="30">
        <f>COUNTIFS(Consolidado!$AH:$AH,$B106,Consolidado!$AS:$AS,IF(ISBLANK($C$2),"&lt;&gt;",$C$2),Consolidado!$AT:$AT,$C$7,Consolidado!$AU:$AU,D$100,Consolidado!$C:$C,IF(ISBLANK($C$3),"&lt;&gt;",$C$3),Consolidado!$AF:$AF,"Agendada",Consolidado!$BB:$BB,"S")</f>
        <v>0</v>
      </c>
      <c r="E106" s="30">
        <f>COUNTIFS(Consolidado!$AH:$AH,$B106,Consolidado!$AS:$AS,IF(ISBLANK($C$2),"&lt;&gt;",$C$2),Consolidado!$AT:$AT,$C$7,Consolidado!$AU:$AU,E$100,Consolidado!$C:$C,IF(ISBLANK($C$3),"&lt;&gt;",$C$3),Consolidado!$AF:$AF,"Agendada",Consolidado!$BB:$BB,"S")</f>
        <v>0</v>
      </c>
      <c r="F106" s="30">
        <f>COUNTIFS(Consolidado!$AH:$AH,$B106,Consolidado!$AS:$AS,IF(ISBLANK($C$2),"&lt;&gt;",$C$2),Consolidado!$AT:$AT,$C$7,Consolidado!$AU:$AU,F$100,Consolidado!$C:$C,IF(ISBLANK($C$3),"&lt;&gt;",$C$3),Consolidado!$AF:$AF,"Agendada",Consolidado!$BB:$BB,"S")</f>
        <v>0</v>
      </c>
      <c r="G106" s="30">
        <f>COUNTIFS(Consolidado!$AH:$AH,$B106,Consolidado!$AS:$AS,IF(ISBLANK($C$2),"&lt;&gt;",$C$2),Consolidado!$AT:$AT,$C$7,Consolidado!$AU:$AU,G$100,Consolidado!$C:$C,IF(ISBLANK($C$3),"&lt;&gt;",$C$3),Consolidado!$AF:$AF,"Agendada",Consolidado!$BB:$BB,"S")</f>
        <v>0</v>
      </c>
      <c r="H106" s="31">
        <f t="shared" si="16"/>
        <v>0</v>
      </c>
      <c r="K106" s="39" t="s">
        <v>11737</v>
      </c>
      <c r="L106" s="30">
        <f>COUNTIFS(Consolidado!$AH:$AH,$B106,Consolidado!$AS:$AS,IF(ISBLANK($C$2),"&lt;&gt;",$C$2),Consolidado!$B:$B,"&lt;="&amp;Análise!$C$10,Consolidado!$B:$B,"&gt;="&amp;Análise!$C$9,Consolidado!$C:$C,IF(ISBLANK($C$3),"&lt;&gt;",$C$3),Consolidado!$AF:$AF,"Agendada",Consolidado!$BB:$BB,"S")</f>
        <v>0</v>
      </c>
    </row>
    <row r="107" spans="1:31">
      <c r="B107" s="38" t="s">
        <v>11684</v>
      </c>
      <c r="C107" s="36">
        <f t="shared" ref="C107:H107" si="17">SUM(C101:C106)</f>
        <v>0</v>
      </c>
      <c r="D107" s="36">
        <f t="shared" si="17"/>
        <v>0</v>
      </c>
      <c r="E107" s="36">
        <f t="shared" si="17"/>
        <v>0</v>
      </c>
      <c r="F107" s="36">
        <f t="shared" si="17"/>
        <v>0</v>
      </c>
      <c r="G107" s="36">
        <f t="shared" si="17"/>
        <v>0</v>
      </c>
      <c r="H107" s="36">
        <f t="shared" si="17"/>
        <v>0</v>
      </c>
      <c r="K107" s="125" t="s">
        <v>11684</v>
      </c>
      <c r="L107" s="126">
        <f>SUM(L101:L106)</f>
        <v>0</v>
      </c>
    </row>
    <row r="109" spans="1:31" s="140" customFormat="1">
      <c r="A109" s="138"/>
      <c r="B109" s="139" t="s">
        <v>11738</v>
      </c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</row>
    <row r="110" spans="1:31">
      <c r="E110" s="32"/>
      <c r="F110" s="32"/>
    </row>
    <row r="111" spans="1:31">
      <c r="B111" s="254" t="s">
        <v>3</v>
      </c>
      <c r="C111" s="104" t="s">
        <v>46</v>
      </c>
      <c r="D111" s="104"/>
      <c r="E111" s="104"/>
      <c r="F111" s="104"/>
      <c r="G111" s="104"/>
      <c r="H111" s="104"/>
      <c r="K111" s="255" t="s">
        <v>3</v>
      </c>
      <c r="L111" s="256" t="s">
        <v>11713</v>
      </c>
    </row>
    <row r="112" spans="1:31">
      <c r="B112" s="254"/>
      <c r="C112" s="29">
        <v>1</v>
      </c>
      <c r="D112" s="29">
        <v>2</v>
      </c>
      <c r="E112" s="29">
        <v>3</v>
      </c>
      <c r="F112" s="29">
        <v>4</v>
      </c>
      <c r="G112" s="29">
        <v>5</v>
      </c>
      <c r="H112" s="29" t="s">
        <v>11684</v>
      </c>
      <c r="K112" s="255"/>
      <c r="L112" s="257"/>
    </row>
    <row r="113" spans="2:12">
      <c r="B113" s="38" t="s">
        <v>455</v>
      </c>
      <c r="C113" s="28">
        <f>COUNTIFS(Consolidado!$D:$D,$B113,Consolidado!$AS:$AS,IF(ISBLANK($C$2),"&lt;&gt;",$C$2),Consolidado!$AT:$AT,$C$7,Consolidado!$AU:$AU,C$112,Consolidado!$C:$C,IF(ISBLANK($C$3),"&lt;&gt;",$C$3),Consolidado!$BB:$BB,"S")</f>
        <v>0</v>
      </c>
      <c r="D113" s="28">
        <f>COUNTIFS(Consolidado!$D:$D,$B113,Consolidado!$AS:$AS,IF(ISBLANK($C$2),"&lt;&gt;",$C$2),Consolidado!$AT:$AT,$C$7,Consolidado!$AU:$AU,D$112,Consolidado!$C:$C,IF(ISBLANK($C$3),"&lt;&gt;",$C$3),Consolidado!$BB:$BB,"S")</f>
        <v>0</v>
      </c>
      <c r="E113" s="28">
        <f>COUNTIFS(Consolidado!$D:$D,$B113,Consolidado!$AS:$AS,IF(ISBLANK($C$2),"&lt;&gt;",$C$2),Consolidado!$AT:$AT,$C$7,Consolidado!$AU:$AU,E$112,Consolidado!$C:$C,IF(ISBLANK($C$3),"&lt;&gt;",$C$3),Consolidado!$BB:$BB,"S")</f>
        <v>0</v>
      </c>
      <c r="F113" s="28">
        <f>COUNTIFS(Consolidado!$D:$D,$B113,Consolidado!$AS:$AS,IF(ISBLANK($C$2),"&lt;&gt;",$C$2),Consolidado!$AT:$AT,$C$7,Consolidado!$AU:$AU,F$112,Consolidado!$C:$C,IF(ISBLANK($C$3),"&lt;&gt;",$C$3),Consolidado!$BB:$BB,"S")</f>
        <v>0</v>
      </c>
      <c r="G113" s="28">
        <f>COUNTIFS(Consolidado!$D:$D,$B113,Consolidado!$AS:$AS,IF(ISBLANK($C$2),"&lt;&gt;",$C$2),Consolidado!$AT:$AT,$C$7,Consolidado!$AU:$AU,G$112,Consolidado!$C:$C,IF(ISBLANK($C$3),"&lt;&gt;",$C$3),Consolidado!$BB:$BB,"S")</f>
        <v>0</v>
      </c>
      <c r="H113" s="36">
        <f>SUM(C113:G113)</f>
        <v>0</v>
      </c>
      <c r="K113" s="125" t="s">
        <v>455</v>
      </c>
      <c r="L113" s="70">
        <f>COUNTIFS(Consolidado!$D:$D,$K113,Consolidado!$AS:$AS,IF(ISBLANK($C$2),"&lt;&gt;",$C$2),Consolidado!$B:$B,"&lt;="&amp;Análise!$C$10,Consolidado!$B:$B,"&gt;="&amp;Análise!$C$9,Consolidado!$C:$C,IF(ISBLANK($C$3),"&lt;&gt;",$C$3),Consolidado!$BB:$BB,"S")</f>
        <v>0</v>
      </c>
    </row>
    <row r="114" spans="2:12">
      <c r="B114" s="39" t="s">
        <v>11739</v>
      </c>
      <c r="C114" s="30">
        <f>COUNTIFS(Consolidado!$D:$D,$B114,Consolidado!$AS:$AS,IF(ISBLANK($C$2),"&lt;&gt;",$C$2),Consolidado!$AT:$AT,$C$7,Consolidado!$AU:$AU,C$112,Consolidado!$C:$C,IF(ISBLANK($C$3),"&lt;&gt;",$C$3),Consolidado!$BB:$BB,"S")</f>
        <v>0</v>
      </c>
      <c r="D114" s="30">
        <f>COUNTIFS(Consolidado!$D:$D,$B114,Consolidado!$AS:$AS,IF(ISBLANK($C$2),"&lt;&gt;",$C$2),Consolidado!$AT:$AT,$C$7,Consolidado!$AU:$AU,D$112,Consolidado!$C:$C,IF(ISBLANK($C$3),"&lt;&gt;",$C$3),Consolidado!$BB:$BB,"S")</f>
        <v>0</v>
      </c>
      <c r="E114" s="30">
        <f>COUNTIFS(Consolidado!$D:$D,$B114,Consolidado!$AS:$AS,IF(ISBLANK($C$2),"&lt;&gt;",$C$2),Consolidado!$AT:$AT,$C$7,Consolidado!$AU:$AU,E$112,Consolidado!$C:$C,IF(ISBLANK($C$3),"&lt;&gt;",$C$3),Consolidado!$BB:$BB,"S")</f>
        <v>0</v>
      </c>
      <c r="F114" s="30">
        <f>COUNTIFS(Consolidado!$D:$D,$B114,Consolidado!$AS:$AS,IF(ISBLANK($C$2),"&lt;&gt;",$C$2),Consolidado!$AT:$AT,$C$7,Consolidado!$AU:$AU,F$112,Consolidado!$C:$C,IF(ISBLANK($C$3),"&lt;&gt;",$C$3),Consolidado!$BB:$BB,"S")</f>
        <v>0</v>
      </c>
      <c r="G114" s="30">
        <f>COUNTIFS(Consolidado!$D:$D,$B114,Consolidado!$AS:$AS,IF(ISBLANK($C$2),"&lt;&gt;",$C$2),Consolidado!$AT:$AT,$C$7,Consolidado!$AU:$AU,G$112,Consolidado!$C:$C,IF(ISBLANK($C$3),"&lt;&gt;",$C$3),Consolidado!$BB:$BB,"S")</f>
        <v>0</v>
      </c>
      <c r="H114" s="31">
        <f t="shared" ref="H114:H120" si="18">SUM(C114:G114)</f>
        <v>0</v>
      </c>
      <c r="K114" s="39" t="s">
        <v>11739</v>
      </c>
      <c r="L114" s="30">
        <f>COUNTIFS(Consolidado!$D:$D,$K114,Consolidado!$AS:$AS,IF(ISBLANK($C$2),"&lt;&gt;",$C$2),Consolidado!$B:$B,"&lt;="&amp;Análise!$C$10,Consolidado!$B:$B,"&gt;="&amp;Análise!$C$9,Consolidado!$C:$C,IF(ISBLANK($C$3),"&lt;&gt;",$C$3),Consolidado!$BB:$BB,"S")</f>
        <v>0</v>
      </c>
    </row>
    <row r="115" spans="2:12">
      <c r="B115" s="38" t="s">
        <v>11740</v>
      </c>
      <c r="C115" s="28">
        <f>COUNTIFS(Consolidado!$D:$D,$B115,Consolidado!$AS:$AS,IF(ISBLANK($C$2),"&lt;&gt;",$C$2),Consolidado!$AT:$AT,$C$7,Consolidado!$AU:$AU,C$112,Consolidado!$C:$C,IF(ISBLANK($C$3),"&lt;&gt;",$C$3),Consolidado!$BB:$BB,"S")</f>
        <v>0</v>
      </c>
      <c r="D115" s="28">
        <f>COUNTIFS(Consolidado!$D:$D,$B115,Consolidado!$AS:$AS,IF(ISBLANK($C$2),"&lt;&gt;",$C$2),Consolidado!$AT:$AT,$C$7,Consolidado!$AU:$AU,D$112,Consolidado!$C:$C,IF(ISBLANK($C$3),"&lt;&gt;",$C$3),Consolidado!$BB:$BB,"S")</f>
        <v>0</v>
      </c>
      <c r="E115" s="28">
        <f>COUNTIFS(Consolidado!$D:$D,$B115,Consolidado!$AS:$AS,IF(ISBLANK($C$2),"&lt;&gt;",$C$2),Consolidado!$AT:$AT,$C$7,Consolidado!$AU:$AU,E$112,Consolidado!$C:$C,IF(ISBLANK($C$3),"&lt;&gt;",$C$3),Consolidado!$BB:$BB,"S")</f>
        <v>0</v>
      </c>
      <c r="F115" s="28">
        <f>COUNTIFS(Consolidado!$D:$D,$B115,Consolidado!$AS:$AS,IF(ISBLANK($C$2),"&lt;&gt;",$C$2),Consolidado!$AT:$AT,$C$7,Consolidado!$AU:$AU,F$112,Consolidado!$C:$C,IF(ISBLANK($C$3),"&lt;&gt;",$C$3),Consolidado!$BB:$BB,"S")</f>
        <v>0</v>
      </c>
      <c r="G115" s="28">
        <f>COUNTIFS(Consolidado!$D:$D,$B115,Consolidado!$AS:$AS,IF(ISBLANK($C$2),"&lt;&gt;",$C$2),Consolidado!$AT:$AT,$C$7,Consolidado!$AU:$AU,G$112,Consolidado!$C:$C,IF(ISBLANK($C$3),"&lt;&gt;",$C$3),Consolidado!$BB:$BB,"S")</f>
        <v>0</v>
      </c>
      <c r="H115" s="36">
        <f t="shared" si="18"/>
        <v>0</v>
      </c>
      <c r="K115" s="125" t="s">
        <v>11740</v>
      </c>
      <c r="L115" s="70">
        <f>COUNTIFS(Consolidado!$D:$D,$K115,Consolidado!$AS:$AS,IF(ISBLANK($C$2),"&lt;&gt;",$C$2),Consolidado!$B:$B,"&lt;="&amp;Análise!$C$10,Consolidado!$B:$B,"&gt;="&amp;Análise!$C$9,Consolidado!$C:$C,IF(ISBLANK($C$3),"&lt;&gt;",$C$3),Consolidado!$BB:$BB,"S")</f>
        <v>0</v>
      </c>
    </row>
    <row r="116" spans="2:12">
      <c r="B116" s="39" t="s">
        <v>11741</v>
      </c>
      <c r="C116" s="30">
        <f>COUNTIFS(Consolidado!$D:$D,$B116,Consolidado!$AS:$AS,IF(ISBLANK($C$2),"&lt;&gt;",$C$2),Consolidado!$AT:$AT,$C$7,Consolidado!$AU:$AU,C$112,Consolidado!$C:$C,IF(ISBLANK($C$3),"&lt;&gt;",$C$3),Consolidado!$BB:$BB,"S")</f>
        <v>0</v>
      </c>
      <c r="D116" s="30">
        <f>COUNTIFS(Consolidado!$D:$D,$B116,Consolidado!$AS:$AS,IF(ISBLANK($C$2),"&lt;&gt;",$C$2),Consolidado!$AT:$AT,$C$7,Consolidado!$AU:$AU,D$112,Consolidado!$C:$C,IF(ISBLANK($C$3),"&lt;&gt;",$C$3),Consolidado!$BB:$BB,"S")</f>
        <v>0</v>
      </c>
      <c r="E116" s="30">
        <f>COUNTIFS(Consolidado!$D:$D,$B116,Consolidado!$AS:$AS,IF(ISBLANK($C$2),"&lt;&gt;",$C$2),Consolidado!$AT:$AT,$C$7,Consolidado!$AU:$AU,E$112,Consolidado!$C:$C,IF(ISBLANK($C$3),"&lt;&gt;",$C$3),Consolidado!$BB:$BB,"S")</f>
        <v>0</v>
      </c>
      <c r="F116" s="30">
        <f>COUNTIFS(Consolidado!$D:$D,$B116,Consolidado!$AS:$AS,IF(ISBLANK($C$2),"&lt;&gt;",$C$2),Consolidado!$AT:$AT,$C$7,Consolidado!$AU:$AU,F$112,Consolidado!$C:$C,IF(ISBLANK($C$3),"&lt;&gt;",$C$3),Consolidado!$BB:$BB,"S")</f>
        <v>0</v>
      </c>
      <c r="G116" s="30">
        <f>COUNTIFS(Consolidado!$D:$D,$B116,Consolidado!$AS:$AS,IF(ISBLANK($C$2),"&lt;&gt;",$C$2),Consolidado!$AT:$AT,$C$7,Consolidado!$AU:$AU,G$112,Consolidado!$C:$C,IF(ISBLANK($C$3),"&lt;&gt;",$C$3),Consolidado!$BB:$BB,"S")</f>
        <v>0</v>
      </c>
      <c r="H116" s="31">
        <f t="shared" si="18"/>
        <v>0</v>
      </c>
      <c r="K116" s="39" t="s">
        <v>11741</v>
      </c>
      <c r="L116" s="30">
        <f>COUNTIFS(Consolidado!$D:$D,$K116,Consolidado!$AS:$AS,IF(ISBLANK($C$2),"&lt;&gt;",$C$2),Consolidado!$B:$B,"&lt;="&amp;Análise!$C$10,Consolidado!$B:$B,"&gt;="&amp;Análise!$C$9,Consolidado!$C:$C,IF(ISBLANK($C$3),"&lt;&gt;",$C$3),Consolidado!$BB:$BB,"S")</f>
        <v>0</v>
      </c>
    </row>
    <row r="117" spans="2:12">
      <c r="B117" s="38" t="s">
        <v>11742</v>
      </c>
      <c r="C117" s="28">
        <f>COUNTIFS(Consolidado!$D:$D,$B117,Consolidado!$AS:$AS,IF(ISBLANK($C$2),"&lt;&gt;",$C$2),Consolidado!$AT:$AT,$C$7,Consolidado!$AU:$AU,C$112,Consolidado!$C:$C,IF(ISBLANK($C$3),"&lt;&gt;",$C$3),Consolidado!$BB:$BB,"S")</f>
        <v>0</v>
      </c>
      <c r="D117" s="28">
        <f>COUNTIFS(Consolidado!$D:$D,$B117,Consolidado!$AS:$AS,IF(ISBLANK($C$2),"&lt;&gt;",$C$2),Consolidado!$AT:$AT,$C$7,Consolidado!$AU:$AU,D$112,Consolidado!$C:$C,IF(ISBLANK($C$3),"&lt;&gt;",$C$3),Consolidado!$BB:$BB,"S")</f>
        <v>0</v>
      </c>
      <c r="E117" s="28">
        <f>COUNTIFS(Consolidado!$D:$D,$B117,Consolidado!$AS:$AS,IF(ISBLANK($C$2),"&lt;&gt;",$C$2),Consolidado!$AT:$AT,$C$7,Consolidado!$AU:$AU,E$112,Consolidado!$C:$C,IF(ISBLANK($C$3),"&lt;&gt;",$C$3),Consolidado!$BB:$BB,"S")</f>
        <v>0</v>
      </c>
      <c r="F117" s="28">
        <f>COUNTIFS(Consolidado!$D:$D,$B117,Consolidado!$AS:$AS,IF(ISBLANK($C$2),"&lt;&gt;",$C$2),Consolidado!$AT:$AT,$C$7,Consolidado!$AU:$AU,F$112,Consolidado!$C:$C,IF(ISBLANK($C$3),"&lt;&gt;",$C$3),Consolidado!$BB:$BB,"S")</f>
        <v>0</v>
      </c>
      <c r="G117" s="28">
        <f>COUNTIFS(Consolidado!$D:$D,$B117,Consolidado!$AS:$AS,IF(ISBLANK($C$2),"&lt;&gt;",$C$2),Consolidado!$AT:$AT,$C$7,Consolidado!$AU:$AU,G$112,Consolidado!$C:$C,IF(ISBLANK($C$3),"&lt;&gt;",$C$3),Consolidado!$BB:$BB,"S")</f>
        <v>0</v>
      </c>
      <c r="H117" s="36">
        <f t="shared" si="18"/>
        <v>0</v>
      </c>
      <c r="K117" s="125" t="s">
        <v>11742</v>
      </c>
      <c r="L117" s="70">
        <f>COUNTIFS(Consolidado!$D:$D,$K117,Consolidado!$AS:$AS,IF(ISBLANK($C$2),"&lt;&gt;",$C$2),Consolidado!$B:$B,"&lt;="&amp;Análise!$C$10,Consolidado!$B:$B,"&gt;="&amp;Análise!$C$9,Consolidado!$C:$C,IF(ISBLANK($C$3),"&lt;&gt;",$C$3),Consolidado!$BB:$BB,"S")</f>
        <v>0</v>
      </c>
    </row>
    <row r="118" spans="2:12">
      <c r="B118" s="39" t="s">
        <v>11743</v>
      </c>
      <c r="C118" s="30">
        <f>COUNTIFS(Consolidado!$D:$D,$B118,Consolidado!$AS:$AS,IF(ISBLANK($C$2),"&lt;&gt;",$C$2),Consolidado!$AT:$AT,$C$7,Consolidado!$AU:$AU,C$112,Consolidado!$C:$C,IF(ISBLANK($C$3),"&lt;&gt;",$C$3),Consolidado!$BB:$BB,"S")</f>
        <v>0</v>
      </c>
      <c r="D118" s="30">
        <f>COUNTIFS(Consolidado!$D:$D,$B118,Consolidado!$AS:$AS,IF(ISBLANK($C$2),"&lt;&gt;",$C$2),Consolidado!$AT:$AT,$C$7,Consolidado!$AU:$AU,D$112,Consolidado!$C:$C,IF(ISBLANK($C$3),"&lt;&gt;",$C$3),Consolidado!$BB:$BB,"S")</f>
        <v>0</v>
      </c>
      <c r="E118" s="30">
        <f>COUNTIFS(Consolidado!$D:$D,$B118,Consolidado!$AS:$AS,IF(ISBLANK($C$2),"&lt;&gt;",$C$2),Consolidado!$AT:$AT,$C$7,Consolidado!$AU:$AU,E$112,Consolidado!$C:$C,IF(ISBLANK($C$3),"&lt;&gt;",$C$3),Consolidado!$BB:$BB,"S")</f>
        <v>0</v>
      </c>
      <c r="F118" s="30">
        <f>COUNTIFS(Consolidado!$D:$D,$B118,Consolidado!$AS:$AS,IF(ISBLANK($C$2),"&lt;&gt;",$C$2),Consolidado!$AT:$AT,$C$7,Consolidado!$AU:$AU,F$112,Consolidado!$C:$C,IF(ISBLANK($C$3),"&lt;&gt;",$C$3),Consolidado!$BB:$BB,"S")</f>
        <v>0</v>
      </c>
      <c r="G118" s="30">
        <f>COUNTIFS(Consolidado!$D:$D,$B118,Consolidado!$AS:$AS,IF(ISBLANK($C$2),"&lt;&gt;",$C$2),Consolidado!$AT:$AT,$C$7,Consolidado!$AU:$AU,G$112,Consolidado!$C:$C,IF(ISBLANK($C$3),"&lt;&gt;",$C$3),Consolidado!$BB:$BB,"S")</f>
        <v>0</v>
      </c>
      <c r="H118" s="31">
        <f t="shared" si="18"/>
        <v>0</v>
      </c>
      <c r="K118" s="39" t="s">
        <v>11743</v>
      </c>
      <c r="L118" s="30">
        <f>COUNTIFS(Consolidado!$D:$D,$K118,Consolidado!$AS:$AS,IF(ISBLANK($C$2),"&lt;&gt;",$C$2),Consolidado!$B:$B,"&lt;="&amp;Análise!$C$10,Consolidado!$B:$B,"&gt;="&amp;Análise!$C$9,Consolidado!$C:$C,IF(ISBLANK($C$3),"&lt;&gt;",$C$3),Consolidado!$BB:$BB,"S")</f>
        <v>0</v>
      </c>
    </row>
    <row r="119" spans="2:12">
      <c r="B119" s="38" t="s">
        <v>11744</v>
      </c>
      <c r="C119" s="28">
        <f>COUNTIFS(Consolidado!$D:$D,$B119,Consolidado!$AS:$AS,IF(ISBLANK($C$2),"&lt;&gt;",$C$2),Consolidado!$AT:$AT,$C$7,Consolidado!$AU:$AU,C$112,Consolidado!$C:$C,IF(ISBLANK($C$3),"&lt;&gt;",$C$3),Consolidado!$BB:$BB,"S")</f>
        <v>0</v>
      </c>
      <c r="D119" s="28">
        <f>COUNTIFS(Consolidado!$D:$D,$B119,Consolidado!$AS:$AS,IF(ISBLANK($C$2),"&lt;&gt;",$C$2),Consolidado!$AT:$AT,$C$7,Consolidado!$AU:$AU,D$112,Consolidado!$C:$C,IF(ISBLANK($C$3),"&lt;&gt;",$C$3),Consolidado!$BB:$BB,"S")</f>
        <v>0</v>
      </c>
      <c r="E119" s="28">
        <f>COUNTIFS(Consolidado!$D:$D,$B119,Consolidado!$AS:$AS,IF(ISBLANK($C$2),"&lt;&gt;",$C$2),Consolidado!$AT:$AT,$C$7,Consolidado!$AU:$AU,E$112,Consolidado!$C:$C,IF(ISBLANK($C$3),"&lt;&gt;",$C$3),Consolidado!$BB:$BB,"S")</f>
        <v>0</v>
      </c>
      <c r="F119" s="28">
        <f>COUNTIFS(Consolidado!$D:$D,$B119,Consolidado!$AS:$AS,IF(ISBLANK($C$2),"&lt;&gt;",$C$2),Consolidado!$AT:$AT,$C$7,Consolidado!$AU:$AU,F$112,Consolidado!$C:$C,IF(ISBLANK($C$3),"&lt;&gt;",$C$3),Consolidado!$BB:$BB,"S")</f>
        <v>0</v>
      </c>
      <c r="G119" s="28">
        <f>COUNTIFS(Consolidado!$D:$D,$B119,Consolidado!$AS:$AS,IF(ISBLANK($C$2),"&lt;&gt;",$C$2),Consolidado!$AT:$AT,$C$7,Consolidado!$AU:$AU,G$112,Consolidado!$C:$C,IF(ISBLANK($C$3),"&lt;&gt;",$C$3),Consolidado!$BB:$BB,"S")</f>
        <v>0</v>
      </c>
      <c r="H119" s="36">
        <f t="shared" si="18"/>
        <v>0</v>
      </c>
      <c r="K119" s="125" t="s">
        <v>11744</v>
      </c>
      <c r="L119" s="70">
        <f>COUNTIFS(Consolidado!$D:$D,$K119,Consolidado!$AS:$AS,IF(ISBLANK($C$2),"&lt;&gt;",$C$2),Consolidado!$B:$B,"&lt;="&amp;Análise!$C$10,Consolidado!$B:$B,"&gt;="&amp;Análise!$C$9,Consolidado!$C:$C,IF(ISBLANK($C$3),"&lt;&gt;",$C$3),Consolidado!$BB:$BB,"S")</f>
        <v>0</v>
      </c>
    </row>
    <row r="120" spans="2:12">
      <c r="B120" s="39" t="s">
        <v>11684</v>
      </c>
      <c r="C120" s="31">
        <f>SUM(C113:C119)</f>
        <v>0</v>
      </c>
      <c r="D120" s="31">
        <f t="shared" ref="D120:G120" si="19">SUM(D113:D119)</f>
        <v>0</v>
      </c>
      <c r="E120" s="31">
        <f t="shared" si="19"/>
        <v>0</v>
      </c>
      <c r="F120" s="31">
        <f t="shared" si="19"/>
        <v>0</v>
      </c>
      <c r="G120" s="31">
        <f t="shared" si="19"/>
        <v>0</v>
      </c>
      <c r="H120" s="31">
        <f t="shared" si="18"/>
        <v>0</v>
      </c>
      <c r="K120" s="39" t="s">
        <v>11684</v>
      </c>
      <c r="L120" s="31">
        <f>SUM(L113:L119)</f>
        <v>0</v>
      </c>
    </row>
  </sheetData>
  <mergeCells count="15">
    <mergeCell ref="B111:B112"/>
    <mergeCell ref="K111:K112"/>
    <mergeCell ref="L111:L112"/>
    <mergeCell ref="B14:B15"/>
    <mergeCell ref="K14:K15"/>
    <mergeCell ref="K24:K25"/>
    <mergeCell ref="K29:K30"/>
    <mergeCell ref="B62:B63"/>
    <mergeCell ref="B73:B74"/>
    <mergeCell ref="K62:K63"/>
    <mergeCell ref="L62:L63"/>
    <mergeCell ref="K73:K74"/>
    <mergeCell ref="L73:L74"/>
    <mergeCell ref="B53:B54"/>
    <mergeCell ref="H53:H54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075B920D-E9EB-4272-9ED9-E2FC9AFB0057}">
          <x14:formula1>
            <xm:f>'Lista Suspensa'!$Z$27:$Z$31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R61"/>
  <sheetViews>
    <sheetView showGridLines="0" topLeftCell="Z1" zoomScaleNormal="100" workbookViewId="0">
      <selection activeCell="AJ5" sqref="AJ5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2.570312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57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41" width="9.140625" style="1"/>
    <col min="42" max="42" width="21.7109375" style="145" customWidth="1"/>
    <col min="44" max="44" width="21.7109375" style="145" customWidth="1"/>
    <col min="45" max="16384" width="9.140625" style="1"/>
  </cols>
  <sheetData>
    <row r="1" spans="2:44" ht="29.45" thickBot="1">
      <c r="D1" s="63" t="s">
        <v>2</v>
      </c>
      <c r="F1" s="58" t="s">
        <v>11745</v>
      </c>
      <c r="G1" s="44"/>
      <c r="H1" s="85" t="s">
        <v>44</v>
      </c>
      <c r="I1" s="84" t="s">
        <v>11746</v>
      </c>
      <c r="K1" s="62" t="s">
        <v>11747</v>
      </c>
      <c r="L1" s="44"/>
      <c r="M1" s="45" t="s">
        <v>44</v>
      </c>
      <c r="N1" s="46" t="s">
        <v>11748</v>
      </c>
      <c r="P1" s="88" t="s">
        <v>11749</v>
      </c>
      <c r="R1" s="47" t="s">
        <v>11750</v>
      </c>
      <c r="T1" s="65" t="s">
        <v>11751</v>
      </c>
      <c r="V1" s="100" t="s">
        <v>16</v>
      </c>
      <c r="X1" s="98" t="s">
        <v>19</v>
      </c>
      <c r="Z1" s="150" t="s">
        <v>20</v>
      </c>
      <c r="AB1" s="96" t="s">
        <v>31</v>
      </c>
      <c r="AD1" s="94" t="s">
        <v>33</v>
      </c>
      <c r="AF1" s="94" t="s">
        <v>35</v>
      </c>
      <c r="AH1" s="91" t="s">
        <v>11752</v>
      </c>
      <c r="AJ1" s="92" t="s">
        <v>41</v>
      </c>
      <c r="AL1" s="91" t="s">
        <v>42</v>
      </c>
      <c r="AN1" s="101" t="s">
        <v>0</v>
      </c>
      <c r="AP1" s="143" t="s">
        <v>37</v>
      </c>
      <c r="AR1" s="143" t="s">
        <v>38</v>
      </c>
    </row>
    <row r="2" spans="2:44" ht="21" thickBot="1">
      <c r="B2" s="43" t="s">
        <v>11753</v>
      </c>
      <c r="D2" s="78" t="s">
        <v>122</v>
      </c>
      <c r="F2" s="61" t="str" cm="1">
        <f t="array" ref="F2:F45">IF(COUNTIF(Consolidado!$AS:$AS,"Emagrecimento")&lt;&gt;0,_xlfn._xlws.FILTER($I$2:$I$54,$H$2:$H$54&lt;&gt;""),_xlfn._xlws.FILTER($I$2:$I$54,$H$2:$H$54="Outras"))</f>
        <v>Captado pela Amil/Call Center</v>
      </c>
      <c r="H2" s="70" t="s">
        <v>11754</v>
      </c>
      <c r="I2" s="80" t="s">
        <v>455</v>
      </c>
      <c r="K2" s="48" t="str" cm="1">
        <f t="array" ref="K2:K60">IF(COUNTIF(Consolidado!$AS:$AS,"Emagrecimento")&lt;&gt;0,_xlfn._xlws.FILTER($N$2:$N$100,$M$2:$M$100&lt;&gt;""),_xlfn._xlws.FILTER($N$2:$N$100,$M$2:$M$100="Outras"))</f>
        <v>Amil Paulistano</v>
      </c>
      <c r="M2" s="70" t="s">
        <v>11754</v>
      </c>
      <c r="N2" s="81" t="s">
        <v>11716</v>
      </c>
      <c r="P2" s="89" t="s">
        <v>11716</v>
      </c>
      <c r="R2" s="50" t="s">
        <v>11755</v>
      </c>
      <c r="T2" s="76" t="s">
        <v>11725</v>
      </c>
      <c r="V2" s="170" t="s">
        <v>110</v>
      </c>
      <c r="X2" s="99" t="s">
        <v>62</v>
      </c>
      <c r="Z2" s="149" t="s">
        <v>111</v>
      </c>
      <c r="AB2" s="78" t="s">
        <v>161</v>
      </c>
      <c r="AD2" s="89" t="s">
        <v>11734</v>
      </c>
      <c r="AF2" s="89" t="s">
        <v>11756</v>
      </c>
      <c r="AH2" s="89" t="s">
        <v>67</v>
      </c>
      <c r="AJ2" s="89" t="s">
        <v>4751</v>
      </c>
      <c r="AL2" s="89" t="s">
        <v>67</v>
      </c>
      <c r="AN2" s="102" t="s">
        <v>67</v>
      </c>
      <c r="AP2" s="144" t="s">
        <v>136</v>
      </c>
      <c r="AR2" s="146" t="s">
        <v>86</v>
      </c>
    </row>
    <row r="3" spans="2:44" ht="21" thickBot="1">
      <c r="D3" s="78" t="s">
        <v>297</v>
      </c>
      <c r="F3" s="59" t="str">
        <v>Casos Prioritário - E-mail</v>
      </c>
      <c r="H3" s="70" t="s">
        <v>11754</v>
      </c>
      <c r="I3" s="80" t="s">
        <v>11739</v>
      </c>
      <c r="K3" s="51" t="str">
        <v>Samaritano Higi</v>
      </c>
      <c r="M3" s="70" t="s">
        <v>11754</v>
      </c>
      <c r="N3" s="81" t="s">
        <v>11721</v>
      </c>
      <c r="P3" s="89" t="s">
        <v>11721</v>
      </c>
      <c r="R3" s="50" t="s">
        <v>11757</v>
      </c>
      <c r="T3" s="75" t="s">
        <v>11726</v>
      </c>
      <c r="V3" s="170" t="s">
        <v>11694</v>
      </c>
      <c r="X3" s="78" t="s">
        <v>6983</v>
      </c>
      <c r="Z3" s="78" t="s">
        <v>8212</v>
      </c>
      <c r="AB3" s="97" t="s">
        <v>130</v>
      </c>
      <c r="AD3" s="89" t="s">
        <v>2532</v>
      </c>
      <c r="AF3" s="95" t="s">
        <v>11758</v>
      </c>
      <c r="AH3" s="89" t="s">
        <v>54</v>
      </c>
      <c r="AJ3" s="93" t="s">
        <v>466</v>
      </c>
      <c r="AL3" s="89" t="s">
        <v>54</v>
      </c>
      <c r="AN3" s="102" t="s">
        <v>54</v>
      </c>
      <c r="AP3" s="144" t="s">
        <v>131</v>
      </c>
      <c r="AR3" s="146" t="s">
        <v>177</v>
      </c>
    </row>
    <row r="4" spans="2:44" ht="15" thickBot="1">
      <c r="D4" s="78" t="s">
        <v>11759</v>
      </c>
      <c r="F4" s="59" t="str">
        <v>Forms Total Care</v>
      </c>
      <c r="H4" s="70" t="s">
        <v>11754</v>
      </c>
      <c r="I4" s="80" t="s">
        <v>11740</v>
      </c>
      <c r="K4" s="51" t="str">
        <v>COI -RJ</v>
      </c>
      <c r="M4" s="70" t="s">
        <v>11754</v>
      </c>
      <c r="N4" s="81" t="s">
        <v>11760</v>
      </c>
      <c r="P4" s="89" t="s">
        <v>11722</v>
      </c>
      <c r="R4" s="50" t="s">
        <v>11761</v>
      </c>
      <c r="T4" s="75" t="s">
        <v>11727</v>
      </c>
      <c r="V4" s="170" t="s">
        <v>6178</v>
      </c>
      <c r="X4" s="97" t="s">
        <v>11498</v>
      </c>
      <c r="Z4" s="50" t="s">
        <v>63</v>
      </c>
      <c r="AD4" s="89" t="s">
        <v>11735</v>
      </c>
      <c r="AF4" s="95" t="s">
        <v>11762</v>
      </c>
      <c r="AH4" s="90"/>
      <c r="AJ4" s="90" t="s">
        <v>11763</v>
      </c>
      <c r="AL4" s="89" t="s">
        <v>11764</v>
      </c>
      <c r="AN4" s="103"/>
      <c r="AP4" s="144" t="s">
        <v>143</v>
      </c>
      <c r="AR4" s="146" t="s">
        <v>11765</v>
      </c>
    </row>
    <row r="5" spans="2:44" ht="15" thickBot="1">
      <c r="D5" s="64" t="str">
        <f>""</f>
        <v/>
      </c>
      <c r="F5" s="59" t="str">
        <v>GSC</v>
      </c>
      <c r="H5" s="70" t="s">
        <v>11754</v>
      </c>
      <c r="I5" s="80" t="s">
        <v>11741</v>
      </c>
      <c r="K5" s="51" t="str">
        <v>Interno - Amil Geral</v>
      </c>
      <c r="M5" s="70" t="s">
        <v>11754</v>
      </c>
      <c r="N5" s="81" t="s">
        <v>11717</v>
      </c>
      <c r="P5" s="90" t="s">
        <v>11766</v>
      </c>
      <c r="R5" s="50" t="s">
        <v>11767</v>
      </c>
      <c r="T5" s="77" t="s">
        <v>11764</v>
      </c>
      <c r="V5" s="170" t="s">
        <v>11697</v>
      </c>
      <c r="Z5" s="50"/>
      <c r="AD5" s="89" t="s">
        <v>11736</v>
      </c>
      <c r="AF5" s="90"/>
      <c r="AH5" s="74"/>
      <c r="AJ5" s="89" t="s">
        <v>54</v>
      </c>
      <c r="AL5" s="90"/>
      <c r="AP5" s="144" t="s">
        <v>1024</v>
      </c>
    </row>
    <row r="6" spans="2:44" ht="15" thickBot="1">
      <c r="D6" s="64"/>
      <c r="F6" s="59" t="str">
        <v>Triggers</v>
      </c>
      <c r="H6" s="70" t="s">
        <v>11754</v>
      </c>
      <c r="I6" s="80" t="s">
        <v>11742</v>
      </c>
      <c r="K6" s="51" t="str">
        <v>Externo - Geral</v>
      </c>
      <c r="M6" s="70" t="s">
        <v>11754</v>
      </c>
      <c r="N6" s="81" t="s">
        <v>11718</v>
      </c>
      <c r="R6" s="50" t="s">
        <v>11768</v>
      </c>
      <c r="V6" s="170" t="s">
        <v>11699</v>
      </c>
      <c r="Z6" s="52"/>
      <c r="AD6" s="90" t="s">
        <v>11732</v>
      </c>
      <c r="AF6" s="74"/>
      <c r="AH6" s="74"/>
      <c r="AJ6" s="74"/>
      <c r="AL6" s="74"/>
      <c r="AP6" s="144" t="s">
        <v>85</v>
      </c>
    </row>
    <row r="7" spans="2:44" ht="20.45">
      <c r="D7" s="64"/>
      <c r="F7" s="59" t="str">
        <v xml:space="preserve">Viva Bem </v>
      </c>
      <c r="H7" s="70" t="s">
        <v>11754</v>
      </c>
      <c r="I7" s="80" t="s">
        <v>11743</v>
      </c>
      <c r="K7" s="51" t="str">
        <v>Não Informou</v>
      </c>
      <c r="M7" s="70" t="s">
        <v>11754</v>
      </c>
      <c r="N7" s="81" t="s">
        <v>11719</v>
      </c>
      <c r="R7" s="50" t="s">
        <v>11769</v>
      </c>
      <c r="V7" s="170" t="s">
        <v>6294</v>
      </c>
      <c r="AD7" s="74"/>
      <c r="AF7" s="74"/>
      <c r="AH7" s="74"/>
      <c r="AJ7" s="74"/>
      <c r="AL7" s="74"/>
      <c r="AP7" s="144" t="s">
        <v>11770</v>
      </c>
    </row>
    <row r="8" spans="2:44">
      <c r="D8" s="64"/>
      <c r="F8" s="59" t="str">
        <v>Saúde Ocupacional</v>
      </c>
      <c r="H8" s="70" t="s">
        <v>11754</v>
      </c>
      <c r="I8" s="80" t="s">
        <v>11744</v>
      </c>
      <c r="K8" s="51" t="str">
        <v>CMDP - Centro Médico Dom Pedro</v>
      </c>
      <c r="M8" s="70" t="s">
        <v>11754</v>
      </c>
      <c r="N8" s="81" t="s">
        <v>135</v>
      </c>
      <c r="R8" s="50" t="s">
        <v>11771</v>
      </c>
      <c r="V8" s="170" t="s">
        <v>6872</v>
      </c>
      <c r="AD8" s="74"/>
      <c r="AF8" s="74"/>
      <c r="AH8" s="74"/>
      <c r="AJ8" s="74"/>
      <c r="AL8" s="74"/>
    </row>
    <row r="9" spans="2:44">
      <c r="D9" s="64"/>
      <c r="F9" s="59" t="str">
        <v>Ambulatório - Américas</v>
      </c>
      <c r="H9" s="30" t="s">
        <v>68</v>
      </c>
      <c r="I9" s="82" t="s">
        <v>1592</v>
      </c>
      <c r="K9" s="51" t="str">
        <v>Outros</v>
      </c>
      <c r="M9" s="70" t="s">
        <v>11754</v>
      </c>
      <c r="N9" s="81" t="s">
        <v>11772</v>
      </c>
      <c r="R9" s="50" t="s">
        <v>11773</v>
      </c>
      <c r="V9" s="170" t="s">
        <v>61</v>
      </c>
      <c r="Z9" s="1" t="s">
        <v>53</v>
      </c>
      <c r="AA9" s="1" t="s">
        <v>111</v>
      </c>
      <c r="AD9" s="74"/>
      <c r="AF9" s="74"/>
      <c r="AH9" s="74"/>
      <c r="AJ9" s="74"/>
      <c r="AL9" s="74"/>
    </row>
    <row r="10" spans="2:44" ht="15" thickBot="1">
      <c r="D10" s="79"/>
      <c r="F10" s="59" t="str">
        <v>Ambulatório - Samaritano Barra</v>
      </c>
      <c r="H10" s="30" t="s">
        <v>68</v>
      </c>
      <c r="I10" s="83" t="s">
        <v>6917</v>
      </c>
      <c r="K10" s="51" t="str">
        <v>Amil - Hospital Ipiranga Arujá - Ambulatório </v>
      </c>
      <c r="M10" s="70" t="s">
        <v>11754</v>
      </c>
      <c r="N10" s="81" t="s">
        <v>11774</v>
      </c>
      <c r="R10" s="50" t="s">
        <v>11775</v>
      </c>
      <c r="V10" s="170" t="s">
        <v>11703</v>
      </c>
      <c r="Z10" s="1" t="s">
        <v>53</v>
      </c>
      <c r="AA10" s="1" t="s">
        <v>8212</v>
      </c>
      <c r="AD10" s="74"/>
      <c r="AF10" s="74"/>
      <c r="AJ10" s="74"/>
      <c r="AL10" s="74"/>
    </row>
    <row r="11" spans="2:44">
      <c r="F11" s="59" t="str">
        <v>Captado pela Amil</v>
      </c>
      <c r="H11" s="30" t="s">
        <v>68</v>
      </c>
      <c r="I11" s="83" t="s">
        <v>56</v>
      </c>
      <c r="K11" s="51" t="str">
        <v>Amil - Hospital Ipiranga Mogi - Ambulatório </v>
      </c>
      <c r="M11" s="70" t="s">
        <v>11754</v>
      </c>
      <c r="N11" s="81" t="s">
        <v>11776</v>
      </c>
      <c r="R11" s="50" t="s">
        <v>11777</v>
      </c>
      <c r="V11" s="170" t="s">
        <v>6881</v>
      </c>
      <c r="Z11" s="1" t="s">
        <v>111</v>
      </c>
      <c r="AA11" s="1" t="s">
        <v>111</v>
      </c>
      <c r="AD11" s="74"/>
      <c r="AF11" s="74"/>
      <c r="AH11" s="74"/>
      <c r="AJ11" s="74"/>
      <c r="AL11" s="74"/>
    </row>
    <row r="12" spans="2:44">
      <c r="F12" s="59" t="str">
        <v>Captado pela Amil - Endocrino CMDP</v>
      </c>
      <c r="H12" s="30" t="s">
        <v>68</v>
      </c>
      <c r="I12" s="83" t="s">
        <v>11778</v>
      </c>
      <c r="K12" s="51" t="str">
        <v>Amil - Hospital Metropolitano - Centro Médico </v>
      </c>
      <c r="M12" s="70" t="s">
        <v>11754</v>
      </c>
      <c r="N12" s="81" t="s">
        <v>11779</v>
      </c>
      <c r="R12" s="50" t="s">
        <v>11780</v>
      </c>
      <c r="V12" s="170" t="s">
        <v>11704</v>
      </c>
      <c r="Z12" s="1" t="s">
        <v>8212</v>
      </c>
      <c r="AA12" s="1" t="s">
        <v>8212</v>
      </c>
      <c r="AD12" s="74"/>
      <c r="AF12" s="74"/>
      <c r="AH12" s="74"/>
      <c r="AJ12" s="74"/>
      <c r="AL12" s="74"/>
    </row>
    <row r="13" spans="2:44">
      <c r="F13" s="59" t="str">
        <v>CMDP - Busca Ativa do Paciente</v>
      </c>
      <c r="H13" s="30" t="s">
        <v>68</v>
      </c>
      <c r="I13" s="83" t="s">
        <v>219</v>
      </c>
      <c r="K13" s="51" t="str">
        <v>Amil - Hospital Paulistano - Ambulatório </v>
      </c>
      <c r="M13" s="70" t="s">
        <v>11754</v>
      </c>
      <c r="N13" s="81" t="s">
        <v>11781</v>
      </c>
      <c r="R13" s="50" t="s">
        <v>11782</v>
      </c>
      <c r="V13" s="170" t="s">
        <v>7207</v>
      </c>
      <c r="Z13" s="1" t="s">
        <v>63</v>
      </c>
      <c r="AA13" s="1" t="s">
        <v>63</v>
      </c>
      <c r="AD13" s="74"/>
      <c r="AF13" s="74"/>
      <c r="AH13" s="74"/>
      <c r="AJ13" s="74"/>
      <c r="AL13" s="74"/>
    </row>
    <row r="14" spans="2:44">
      <c r="F14" s="59" t="str">
        <v>CMDP - Eduardo</v>
      </c>
      <c r="H14" s="30" t="s">
        <v>68</v>
      </c>
      <c r="I14" s="49" t="s">
        <v>11783</v>
      </c>
      <c r="K14" s="51" t="str">
        <v>Amil - Ud Cubatão Sp - Hospital Da Luz </v>
      </c>
      <c r="M14" s="70" t="s">
        <v>11754</v>
      </c>
      <c r="N14" s="81" t="s">
        <v>11784</v>
      </c>
      <c r="R14" s="50" t="s">
        <v>68</v>
      </c>
      <c r="V14" s="170" t="s">
        <v>6877</v>
      </c>
      <c r="Z14" s="1" t="s">
        <v>11684</v>
      </c>
      <c r="AA14" s="1" t="s">
        <v>111</v>
      </c>
      <c r="AD14" s="74"/>
      <c r="AF14" s="74"/>
      <c r="AH14" s="74"/>
      <c r="AJ14" s="74"/>
      <c r="AL14" s="74"/>
    </row>
    <row r="15" spans="2:44">
      <c r="F15" s="59" t="str">
        <v>CMDP Nutri - Andreza Oliveira Barbosa</v>
      </c>
      <c r="H15" s="30" t="s">
        <v>68</v>
      </c>
      <c r="I15" s="49" t="s">
        <v>410</v>
      </c>
      <c r="K15" s="51" t="str">
        <v>Amil - Unidade Avançada Carlos Chagas </v>
      </c>
      <c r="M15" s="70" t="s">
        <v>11754</v>
      </c>
      <c r="N15" s="81" t="s">
        <v>11785</v>
      </c>
      <c r="R15" s="50" t="s">
        <v>11786</v>
      </c>
      <c r="V15" s="170" t="s">
        <v>11705</v>
      </c>
      <c r="Z15" s="1" t="s">
        <v>11684</v>
      </c>
      <c r="AA15" s="1" t="s">
        <v>8212</v>
      </c>
      <c r="AD15" s="74"/>
      <c r="AF15" s="74"/>
      <c r="AH15" s="74"/>
      <c r="AJ15" s="74"/>
      <c r="AL15" s="74"/>
    </row>
    <row r="16" spans="2:44">
      <c r="F16" s="59" t="str">
        <v>CMDP Nutri - Helena Guazzelli</v>
      </c>
      <c r="H16" s="30" t="s">
        <v>68</v>
      </c>
      <c r="I16" s="49" t="s">
        <v>307</v>
      </c>
      <c r="K16" s="51" t="str">
        <v>Amil - Unidade Avançada Luz Butantã </v>
      </c>
      <c r="M16" s="70" t="s">
        <v>11754</v>
      </c>
      <c r="N16" s="81" t="s">
        <v>11787</v>
      </c>
      <c r="R16" s="50" t="s">
        <v>11788</v>
      </c>
      <c r="V16" s="170" t="s">
        <v>11706</v>
      </c>
      <c r="Z16" s="1" t="s">
        <v>11684</v>
      </c>
      <c r="AA16" s="1" t="s">
        <v>63</v>
      </c>
      <c r="AD16" s="74"/>
      <c r="AF16" s="74"/>
      <c r="AH16" s="74"/>
      <c r="AJ16" s="74"/>
      <c r="AL16" s="74"/>
    </row>
    <row r="17" spans="6:38">
      <c r="F17" s="59" t="str">
        <v>CMDP Nutri - Juliana Cardoso Gaia</v>
      </c>
      <c r="H17" s="30" t="s">
        <v>68</v>
      </c>
      <c r="I17" s="49" t="s">
        <v>181</v>
      </c>
      <c r="K17" s="51" t="str">
        <v>Amil - Unidade Avançada Luz Joao Dias </v>
      </c>
      <c r="M17" s="70" t="s">
        <v>11754</v>
      </c>
      <c r="N17" s="81" t="s">
        <v>11789</v>
      </c>
      <c r="R17" s="50" t="s">
        <v>11790</v>
      </c>
      <c r="V17" s="170" t="s">
        <v>7034</v>
      </c>
      <c r="AD17" s="74"/>
      <c r="AF17" s="74"/>
      <c r="AH17" s="74"/>
      <c r="AJ17" s="74"/>
      <c r="AL17" s="74"/>
    </row>
    <row r="18" spans="6:38">
      <c r="F18" s="59" t="str">
        <v>CMDP Nutri - Maria Carolina Vieira Marrano</v>
      </c>
      <c r="H18" s="30" t="s">
        <v>68</v>
      </c>
      <c r="I18" s="49" t="s">
        <v>178</v>
      </c>
      <c r="K18" s="51" t="str">
        <v>Amil - Unidade Avançada Vitoria </v>
      </c>
      <c r="M18" s="70" t="s">
        <v>11754</v>
      </c>
      <c r="N18" s="81" t="s">
        <v>11791</v>
      </c>
      <c r="R18" s="50" t="s">
        <v>11792</v>
      </c>
      <c r="V18" s="170" t="s">
        <v>7039</v>
      </c>
      <c r="AD18" s="74"/>
      <c r="AF18" s="74"/>
      <c r="AH18" s="74"/>
      <c r="AJ18" s="74"/>
      <c r="AL18" s="74"/>
    </row>
    <row r="19" spans="6:38">
      <c r="F19" s="59" t="str">
        <v>CMDP Nutri - Mariana Freire Lima</v>
      </c>
      <c r="H19" s="30" t="s">
        <v>68</v>
      </c>
      <c r="I19" s="49" t="s">
        <v>204</v>
      </c>
      <c r="K19" s="51" t="str">
        <v>Amil Espaço Saúde - Ana Rosa </v>
      </c>
      <c r="M19" s="70" t="s">
        <v>11754</v>
      </c>
      <c r="N19" s="81" t="s">
        <v>11793</v>
      </c>
      <c r="R19" s="50" t="s">
        <v>11794</v>
      </c>
      <c r="V19" s="170" t="s">
        <v>7078</v>
      </c>
      <c r="AD19" s="74"/>
      <c r="AF19" s="74"/>
      <c r="AH19" s="74"/>
      <c r="AJ19" s="74"/>
      <c r="AL19" s="74"/>
    </row>
    <row r="20" spans="6:38">
      <c r="F20" s="59" t="str">
        <v>CMDP Nutri - Rosangela Cristina Toni Dos Santos</v>
      </c>
      <c r="H20" s="30" t="s">
        <v>68</v>
      </c>
      <c r="I20" s="49" t="s">
        <v>185</v>
      </c>
      <c r="K20" s="51" t="str">
        <v>Amil Espaço Saúde - Botafogo </v>
      </c>
      <c r="M20" s="70" t="s">
        <v>11754</v>
      </c>
      <c r="N20" s="81" t="s">
        <v>11795</v>
      </c>
      <c r="R20" s="50" t="s">
        <v>11796</v>
      </c>
      <c r="V20" s="170" t="s">
        <v>7269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11797</v>
      </c>
      <c r="AD20" s="74"/>
      <c r="AF20" s="74"/>
      <c r="AH20" s="74"/>
      <c r="AJ20" s="74"/>
      <c r="AL20" s="74"/>
    </row>
    <row r="21" spans="6:38">
      <c r="F21" s="59" t="str">
        <v>CMDP Nutri - Tamyres Yuri Silva Palhares</v>
      </c>
      <c r="H21" s="30" t="s">
        <v>68</v>
      </c>
      <c r="I21" s="49" t="s">
        <v>228</v>
      </c>
      <c r="K21" s="51" t="str">
        <v>Amil Espaço Saúde - Campo Grande </v>
      </c>
      <c r="M21" s="70" t="s">
        <v>11754</v>
      </c>
      <c r="N21" s="81" t="s">
        <v>11798</v>
      </c>
      <c r="R21" s="50" t="s">
        <v>11799</v>
      </c>
      <c r="V21" s="170" t="s">
        <v>7320</v>
      </c>
      <c r="AA21" s="1" t="str">
        <v>Inativo</v>
      </c>
      <c r="AB21" s="1" t="s">
        <v>11797</v>
      </c>
      <c r="AD21" s="74"/>
      <c r="AF21" s="74"/>
      <c r="AH21" s="74"/>
      <c r="AJ21" s="74"/>
      <c r="AL21" s="74"/>
    </row>
    <row r="22" spans="6:38">
      <c r="F22" s="59" t="str">
        <v>CMDP Nutri - Victor De Faria Hernandes</v>
      </c>
      <c r="H22" s="30" t="s">
        <v>68</v>
      </c>
      <c r="I22" s="49" t="s">
        <v>342</v>
      </c>
      <c r="K22" s="51" t="str">
        <v>Amil Espaço Saúde - Caxias </v>
      </c>
      <c r="M22" s="70" t="s">
        <v>11754</v>
      </c>
      <c r="N22" s="81" t="s">
        <v>11800</v>
      </c>
      <c r="R22" s="50" t="s">
        <v>11801</v>
      </c>
      <c r="V22" s="170" t="s">
        <v>7256</v>
      </c>
      <c r="AA22" s="1" t="str">
        <v>Fora da Linha</v>
      </c>
      <c r="AB22" s="1" t="s">
        <v>11797</v>
      </c>
      <c r="AD22" s="74"/>
      <c r="AF22" s="74"/>
      <c r="AH22" s="74"/>
      <c r="AJ22" s="74"/>
      <c r="AL22" s="74"/>
    </row>
    <row r="23" spans="6:38">
      <c r="F23" s="59" t="str">
        <v>Empresa - Light</v>
      </c>
      <c r="H23" s="30" t="s">
        <v>68</v>
      </c>
      <c r="I23" s="49" t="s">
        <v>123</v>
      </c>
      <c r="K23" s="51" t="str">
        <v>Amil Espaço Saúde - Guarulhos </v>
      </c>
      <c r="M23" s="70" t="s">
        <v>11754</v>
      </c>
      <c r="N23" s="81" t="s">
        <v>11802</v>
      </c>
      <c r="R23" s="50" t="s">
        <v>11803</v>
      </c>
      <c r="V23" s="170" t="s">
        <v>7209</v>
      </c>
      <c r="AB23" s="1" t="s">
        <v>11797</v>
      </c>
      <c r="AD23" s="74"/>
      <c r="AF23" s="74"/>
      <c r="AH23" s="74"/>
      <c r="AJ23" s="74"/>
      <c r="AL23" s="74"/>
    </row>
    <row r="24" spans="6:38" ht="15" thickBot="1">
      <c r="F24" s="59" t="str">
        <v>Empresa - Qualitech</v>
      </c>
      <c r="H24" s="30" t="s">
        <v>68</v>
      </c>
      <c r="I24" s="49" t="s">
        <v>1947</v>
      </c>
      <c r="K24" s="51" t="str">
        <v>Amil Espaço Saúde - Niterói </v>
      </c>
      <c r="M24" s="70" t="s">
        <v>11754</v>
      </c>
      <c r="N24" s="81" t="s">
        <v>11804</v>
      </c>
      <c r="R24" s="52" t="s">
        <v>11805</v>
      </c>
      <c r="V24" s="170" t="s">
        <v>7227</v>
      </c>
      <c r="AD24" s="74"/>
      <c r="AF24" s="74"/>
      <c r="AH24" s="74"/>
      <c r="AJ24" s="74"/>
      <c r="AL24" s="74"/>
    </row>
    <row r="25" spans="6:38">
      <c r="F25" s="59" t="str">
        <v>Equipe - Cirurgião Luiz Alfredo</v>
      </c>
      <c r="H25" s="30" t="s">
        <v>68</v>
      </c>
      <c r="I25" s="49" t="s">
        <v>3754</v>
      </c>
      <c r="K25" s="51" t="str">
        <v>Amil Espaço Saúde - Nova Iguaçu </v>
      </c>
      <c r="M25" s="70" t="s">
        <v>11754</v>
      </c>
      <c r="N25" s="81" t="s">
        <v>11806</v>
      </c>
      <c r="V25" s="170" t="s">
        <v>7254</v>
      </c>
      <c r="AD25" s="74"/>
      <c r="AF25" s="74"/>
      <c r="AH25" s="74"/>
      <c r="AJ25" s="74"/>
      <c r="AL25" s="74"/>
    </row>
    <row r="26" spans="6:38">
      <c r="F26" s="59" t="str">
        <v>Equipe - Cirurgião Michel Menezes</v>
      </c>
      <c r="H26" s="30" t="s">
        <v>68</v>
      </c>
      <c r="I26" s="49" t="s">
        <v>3751</v>
      </c>
      <c r="K26" s="51" t="str">
        <v>Amil Espaço Saúde - Osasco </v>
      </c>
      <c r="M26" s="70" t="s">
        <v>11754</v>
      </c>
      <c r="N26" s="81" t="s">
        <v>11807</v>
      </c>
      <c r="V26" s="170" t="s">
        <v>11707</v>
      </c>
      <c r="AD26" s="74"/>
      <c r="AF26" s="74"/>
      <c r="AH26" s="74"/>
      <c r="AJ26" s="74"/>
      <c r="AL26" s="74"/>
    </row>
    <row r="27" spans="6:38">
      <c r="F27" s="59" t="str">
        <v>Equipe - Clínica Sallet</v>
      </c>
      <c r="H27" s="30" t="s">
        <v>68</v>
      </c>
      <c r="I27" s="49" t="s">
        <v>167</v>
      </c>
      <c r="K27" s="51" t="str">
        <v>Amil Espaço Saúde - Santana </v>
      </c>
      <c r="M27" s="70" t="s">
        <v>11754</v>
      </c>
      <c r="N27" s="81" t="s">
        <v>11808</v>
      </c>
      <c r="V27" s="170" t="s">
        <v>11708</v>
      </c>
      <c r="Z27" s="1" t="s">
        <v>53</v>
      </c>
      <c r="AD27" s="74"/>
      <c r="AF27" s="74"/>
      <c r="AH27" s="74"/>
      <c r="AJ27" s="74"/>
      <c r="AL27" s="74"/>
    </row>
    <row r="28" spans="6:38">
      <c r="F28" s="59" t="str">
        <v>Equipe - Clinigest</v>
      </c>
      <c r="H28" s="30" t="s">
        <v>68</v>
      </c>
      <c r="I28" s="49" t="s">
        <v>7048</v>
      </c>
      <c r="K28" s="51" t="str">
        <v>Amil Espaço Saúde - Tijuca </v>
      </c>
      <c r="M28" s="70" t="s">
        <v>11754</v>
      </c>
      <c r="N28" s="81" t="s">
        <v>11809</v>
      </c>
      <c r="V28" s="170" t="s">
        <v>11709</v>
      </c>
      <c r="Z28" s="1" t="s">
        <v>111</v>
      </c>
    </row>
    <row r="29" spans="6:38">
      <c r="F29" s="59" t="str">
        <v>Equipe - Dr Antonio Claudio Jamel </v>
      </c>
      <c r="H29" s="30" t="s">
        <v>68</v>
      </c>
      <c r="I29" s="49" t="s">
        <v>11810</v>
      </c>
      <c r="K29" s="51" t="str">
        <v>Amil Telemedicina </v>
      </c>
      <c r="M29" s="70" t="s">
        <v>11754</v>
      </c>
      <c r="N29" s="81" t="s">
        <v>11811</v>
      </c>
      <c r="V29" s="170" t="s">
        <v>11710</v>
      </c>
      <c r="Z29" s="1" t="s">
        <v>8212</v>
      </c>
    </row>
    <row r="30" spans="6:38">
      <c r="F30" s="59" t="str">
        <v>Equipe - Dr. Fernando Barros</v>
      </c>
      <c r="H30" s="30" t="s">
        <v>68</v>
      </c>
      <c r="I30" s="49" t="s">
        <v>11812</v>
      </c>
      <c r="K30" s="51" t="str">
        <v>Centro Médico Jardim </v>
      </c>
      <c r="M30" s="70" t="s">
        <v>11754</v>
      </c>
      <c r="N30" s="81" t="s">
        <v>11813</v>
      </c>
      <c r="V30" s="170" t="s">
        <v>6982</v>
      </c>
      <c r="Z30" s="1" t="s">
        <v>63</v>
      </c>
    </row>
    <row r="31" spans="6:38">
      <c r="F31" s="59" t="str">
        <v>Equipe - Dr. Guilherme Ribas</v>
      </c>
      <c r="H31" s="30" t="s">
        <v>68</v>
      </c>
      <c r="I31" s="49" t="s">
        <v>237</v>
      </c>
      <c r="K31" s="51" t="str">
        <v>Centro Médico Joao Azevedo - Sbc  II</v>
      </c>
      <c r="M31" s="70" t="s">
        <v>11754</v>
      </c>
      <c r="N31" s="81" t="s">
        <v>11814</v>
      </c>
      <c r="V31" s="170" t="s">
        <v>7576</v>
      </c>
      <c r="Z31" s="1" t="s">
        <v>11684</v>
      </c>
    </row>
    <row r="32" spans="6:38">
      <c r="F32" s="59" t="str">
        <v>Equipe - Dr. Jose Antonio Possidente Pacheco</v>
      </c>
      <c r="H32" s="30" t="s">
        <v>68</v>
      </c>
      <c r="I32" s="49" t="s">
        <v>6441</v>
      </c>
      <c r="K32" s="51" t="str">
        <v>Centro Médico João Azevedo - Sbc I  </v>
      </c>
      <c r="M32" s="70" t="s">
        <v>11754</v>
      </c>
      <c r="N32" s="81" t="s">
        <v>11815</v>
      </c>
      <c r="V32" s="170" t="s">
        <v>11711</v>
      </c>
      <c r="Z32"/>
    </row>
    <row r="33" spans="6:26">
      <c r="F33" s="59" t="str">
        <v>Equipe - Dr. Luiz Alfredo</v>
      </c>
      <c r="H33" s="30" t="s">
        <v>68</v>
      </c>
      <c r="I33" s="49" t="s">
        <v>274</v>
      </c>
      <c r="K33" s="51" t="str">
        <v>Centro Médico Luiz Ferreira - Sbc </v>
      </c>
      <c r="M33" s="70" t="s">
        <v>11754</v>
      </c>
      <c r="N33" s="81" t="s">
        <v>11816</v>
      </c>
      <c r="V33" s="170" t="s">
        <v>8211</v>
      </c>
      <c r="Z33"/>
    </row>
    <row r="34" spans="6:26" ht="15" thickBot="1">
      <c r="F34" s="59" t="str">
        <v>Equipe - Dr. Michel Menezes</v>
      </c>
      <c r="H34" s="30" t="s">
        <v>68</v>
      </c>
      <c r="I34" s="49" t="s">
        <v>171</v>
      </c>
      <c r="K34" s="51" t="str">
        <v>Centro Médico - Samaritano Higienópolis </v>
      </c>
      <c r="M34" s="70" t="s">
        <v>11754</v>
      </c>
      <c r="N34" s="81" t="s">
        <v>11817</v>
      </c>
      <c r="V34" s="171" t="s">
        <v>11497</v>
      </c>
      <c r="Z34"/>
    </row>
    <row r="35" spans="6:26">
      <c r="F35" s="59" t="str">
        <v>Equipe - Dr. Paulo Roberto Falcão</v>
      </c>
      <c r="H35" s="30" t="s">
        <v>68</v>
      </c>
      <c r="I35" s="49" t="s">
        <v>324</v>
      </c>
      <c r="K35" s="51" t="str">
        <v>Centro Médico Hospital São Lucas </v>
      </c>
      <c r="M35" s="70" t="s">
        <v>11754</v>
      </c>
      <c r="N35" s="81" t="s">
        <v>11818</v>
      </c>
    </row>
    <row r="36" spans="6:26">
      <c r="F36" s="59" t="str">
        <v>Equipe - Dra. Ana Kariana Soares Alves </v>
      </c>
      <c r="H36" s="30" t="s">
        <v>68</v>
      </c>
      <c r="I36" s="49" t="s">
        <v>11819</v>
      </c>
      <c r="K36" s="51" t="str">
        <v>Hospital Alvorada Ambulatório Arapanés </v>
      </c>
      <c r="M36" s="70" t="s">
        <v>11754</v>
      </c>
      <c r="N36" s="81" t="s">
        <v>11820</v>
      </c>
    </row>
    <row r="37" spans="6:26">
      <c r="F37" s="59" t="str">
        <v>Equipe - Dra. Damiana de Cassia</v>
      </c>
      <c r="H37" s="30" t="s">
        <v>68</v>
      </c>
      <c r="I37" s="49" t="s">
        <v>6240</v>
      </c>
      <c r="K37" s="51" t="str">
        <v>Hospital Alvorada Moema </v>
      </c>
      <c r="M37" s="70" t="s">
        <v>11754</v>
      </c>
      <c r="N37" s="81" t="s">
        <v>11821</v>
      </c>
    </row>
    <row r="38" spans="6:26">
      <c r="F38" s="59" t="str">
        <v>Equipe - Dra. Mariana Araujo Santos</v>
      </c>
      <c r="H38" s="30" t="s">
        <v>68</v>
      </c>
      <c r="I38" s="49" t="s">
        <v>7134</v>
      </c>
      <c r="K38" s="51" t="str">
        <v>Hospital Américas - Ambulatório </v>
      </c>
      <c r="M38" s="70" t="s">
        <v>11754</v>
      </c>
      <c r="N38" s="81" t="s">
        <v>11822</v>
      </c>
    </row>
    <row r="39" spans="6:26">
      <c r="F39" s="59" t="str">
        <v>Equipe - FERNANDO DE BARROS</v>
      </c>
      <c r="H39" s="30" t="s">
        <v>68</v>
      </c>
      <c r="I39" s="49" t="s">
        <v>11823</v>
      </c>
      <c r="K39" s="51" t="str">
        <v>Hospital Samaritano Paulista - Ambulatório </v>
      </c>
      <c r="M39" s="70" t="s">
        <v>11754</v>
      </c>
      <c r="N39" s="81" t="s">
        <v>11824</v>
      </c>
    </row>
    <row r="40" spans="6:26">
      <c r="F40" s="59" t="str">
        <v>Equipe - Instituto Castro</v>
      </c>
      <c r="H40" s="30" t="s">
        <v>68</v>
      </c>
      <c r="I40" s="49" t="s">
        <v>175</v>
      </c>
      <c r="K40" s="51" t="str">
        <v>AES - Botafogo</v>
      </c>
      <c r="M40" s="30" t="s">
        <v>68</v>
      </c>
      <c r="N40" s="49" t="s">
        <v>947</v>
      </c>
    </row>
    <row r="41" spans="6:26">
      <c r="F41" s="59" t="str">
        <v>Equipe - NewMatrix Serviços Médico</v>
      </c>
      <c r="H41" s="30" t="s">
        <v>68</v>
      </c>
      <c r="I41" s="49" t="s">
        <v>443</v>
      </c>
      <c r="K41" s="51" t="str">
        <v xml:space="preserve">AES - Campo Grande </v>
      </c>
      <c r="M41" s="30" t="s">
        <v>68</v>
      </c>
      <c r="N41" s="49" t="s">
        <v>11825</v>
      </c>
    </row>
    <row r="42" spans="6:26">
      <c r="F42" s="59" t="str">
        <v>Navegação</v>
      </c>
      <c r="H42" s="30" t="s">
        <v>68</v>
      </c>
      <c r="I42" s="49" t="s">
        <v>11435</v>
      </c>
      <c r="K42" s="51" t="str">
        <v xml:space="preserve">AES - Caxias </v>
      </c>
      <c r="M42" s="30" t="s">
        <v>68</v>
      </c>
      <c r="N42" s="49" t="s">
        <v>11826</v>
      </c>
    </row>
    <row r="43" spans="6:26">
      <c r="F43" s="59" t="str">
        <v>Outras Indicações Amil</v>
      </c>
      <c r="H43" s="30" t="s">
        <v>68</v>
      </c>
      <c r="I43" s="49" t="s">
        <v>285</v>
      </c>
      <c r="K43" s="51" t="str">
        <v>AES - Niteroi &lt;= 400</v>
      </c>
      <c r="M43" s="30" t="s">
        <v>68</v>
      </c>
      <c r="N43" s="49" t="s">
        <v>11827</v>
      </c>
    </row>
    <row r="44" spans="6:26">
      <c r="F44" s="59" t="str">
        <v>Transbordo Navegação</v>
      </c>
      <c r="H44" s="30" t="s">
        <v>68</v>
      </c>
      <c r="I44" s="49" t="s">
        <v>55</v>
      </c>
      <c r="K44" s="51" t="str">
        <v>AES - Tijuca &lt;= 400</v>
      </c>
      <c r="M44" s="30" t="s">
        <v>68</v>
      </c>
      <c r="N44" s="49" t="s">
        <v>11828</v>
      </c>
    </row>
    <row r="45" spans="6:26">
      <c r="F45" s="59" t="str">
        <v>Cirurgião bariátrico (Externo)</v>
      </c>
      <c r="H45" s="30" t="s">
        <v>68</v>
      </c>
      <c r="I45" s="49" t="s">
        <v>11829</v>
      </c>
      <c r="K45" s="51" t="str">
        <v>AES - Osasco &lt;= 400</v>
      </c>
      <c r="M45" s="30" t="s">
        <v>68</v>
      </c>
      <c r="N45" s="49" t="s">
        <v>11830</v>
      </c>
    </row>
    <row r="46" spans="6:26">
      <c r="F46" s="59"/>
      <c r="I46" s="53"/>
      <c r="K46" s="51" t="str">
        <v>AES - Nova Iguaçu &lt;= 400</v>
      </c>
      <c r="M46" s="30" t="s">
        <v>68</v>
      </c>
      <c r="N46" s="49" t="s">
        <v>11831</v>
      </c>
    </row>
    <row r="47" spans="6:26">
      <c r="F47" s="59"/>
      <c r="I47" s="53"/>
      <c r="K47" s="51" t="str">
        <v>ASM - Centro Médico Hospital São Lucas &gt; 400</v>
      </c>
      <c r="M47" s="30" t="s">
        <v>68</v>
      </c>
      <c r="N47" s="49" t="s">
        <v>11832</v>
      </c>
    </row>
    <row r="48" spans="6:26">
      <c r="F48" s="59"/>
      <c r="I48" s="53"/>
      <c r="K48" s="51" t="str">
        <v>ASM - Hospital Américas - Ambulatório &gt; 400</v>
      </c>
      <c r="M48" s="30" t="s">
        <v>68</v>
      </c>
      <c r="N48" s="49" t="s">
        <v>11833</v>
      </c>
    </row>
    <row r="49" spans="6:14">
      <c r="F49" s="59"/>
      <c r="I49" s="53"/>
      <c r="K49" s="51" t="str">
        <v>ASM - Centro Médico Samaritano &gt; 400</v>
      </c>
      <c r="M49" s="30" t="s">
        <v>68</v>
      </c>
      <c r="N49" s="49" t="s">
        <v>11834</v>
      </c>
    </row>
    <row r="50" spans="6:14">
      <c r="F50" s="59"/>
      <c r="I50" s="53"/>
      <c r="K50" s="51" t="str">
        <v>AMIL - Hospital Ipiranga Mogi - Ambulatório &lt;= 400</v>
      </c>
      <c r="M50" s="30" t="s">
        <v>68</v>
      </c>
      <c r="N50" s="49" t="s">
        <v>11835</v>
      </c>
    </row>
    <row r="51" spans="6:14">
      <c r="F51" s="59"/>
      <c r="I51" s="53"/>
      <c r="K51" s="51" t="str">
        <v>AMIL - Unidade Avançada Luz Butantã  &lt;= 400</v>
      </c>
      <c r="M51" s="30" t="s">
        <v>68</v>
      </c>
      <c r="N51" s="49" t="s">
        <v>11836</v>
      </c>
    </row>
    <row r="52" spans="6:14">
      <c r="F52" s="59"/>
      <c r="I52" s="53"/>
      <c r="K52" s="51" t="str">
        <v>AMIL - Unidade Avançada Vitória  &lt;= 400</v>
      </c>
      <c r="M52" s="30" t="s">
        <v>68</v>
      </c>
      <c r="N52" s="49" t="s">
        <v>11837</v>
      </c>
    </row>
    <row r="53" spans="6:14">
      <c r="F53" s="59"/>
      <c r="I53" s="53"/>
      <c r="K53" s="51" t="str">
        <v>AMIL - Unidade Avançada Luiz Joao Dias  &lt;= 400</v>
      </c>
      <c r="M53" s="30" t="s">
        <v>68</v>
      </c>
      <c r="N53" s="49" t="s">
        <v>11838</v>
      </c>
    </row>
    <row r="54" spans="6:14" ht="15" thickBot="1">
      <c r="F54" s="60"/>
      <c r="G54" s="55"/>
      <c r="H54" s="55"/>
      <c r="I54" s="56"/>
      <c r="K54" s="54" t="str">
        <v>AP - Centro Médico João Azevedo SBC I &lt;= 400</v>
      </c>
      <c r="L54" s="55"/>
      <c r="M54" s="30" t="s">
        <v>68</v>
      </c>
      <c r="N54" s="49" t="s">
        <v>11839</v>
      </c>
    </row>
    <row r="55" spans="6:14" ht="15" thickBot="1">
      <c r="K55" s="54" t="str">
        <v>CMDP - Centro Médico Dom Pedro</v>
      </c>
      <c r="M55" s="86" t="s">
        <v>68</v>
      </c>
      <c r="N55" s="87" t="s">
        <v>135</v>
      </c>
    </row>
    <row r="56" spans="6:14" ht="15" thickBot="1">
      <c r="K56" s="54" t="str">
        <v>Amil Espaço Saúde - Tatuapé</v>
      </c>
      <c r="M56" s="121" t="s">
        <v>11754</v>
      </c>
      <c r="N56" s="122" t="s">
        <v>11840</v>
      </c>
    </row>
    <row r="57" spans="6:14" ht="15" thickBot="1">
      <c r="K57" s="54" t="str">
        <v>Amil Espaço Saúde - Santo Amaro</v>
      </c>
      <c r="M57" s="121" t="s">
        <v>11754</v>
      </c>
      <c r="N57" s="122" t="s">
        <v>11841</v>
      </c>
    </row>
    <row r="58" spans="6:14" ht="15" thickBot="1">
      <c r="K58" s="54" t="str">
        <v>Amil Espaço Saúde - Guarulhos</v>
      </c>
      <c r="M58" s="121" t="s">
        <v>11754</v>
      </c>
      <c r="N58" s="122" t="s">
        <v>11842</v>
      </c>
    </row>
    <row r="59" spans="6:14" ht="15" thickBot="1">
      <c r="K59" s="54" t="str">
        <v xml:space="preserve">Amil Espaço Saúde - Santa Helena </v>
      </c>
      <c r="M59" s="121" t="s">
        <v>11754</v>
      </c>
      <c r="N59" s="123" t="s">
        <v>11843</v>
      </c>
    </row>
    <row r="60" spans="6:14">
      <c r="K60" s="54" t="str">
        <v>Hospital Samaritano - Não Especificado</v>
      </c>
      <c r="M60" s="121" t="s">
        <v>11754</v>
      </c>
      <c r="N60" s="124" t="s">
        <v>11844</v>
      </c>
    </row>
    <row r="61" spans="6:14">
      <c r="M61" s="86"/>
      <c r="N61" s="87"/>
    </row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2F35-1E2C-4E32-A5DC-EE08C1F18923}">
  <dimension ref="A1:A34"/>
  <sheetViews>
    <sheetView workbookViewId="0"/>
  </sheetViews>
  <sheetFormatPr defaultRowHeight="14.45" zeroHeight="1"/>
  <cols>
    <col min="1" max="1" width="32.140625" style="169" customWidth="1"/>
  </cols>
  <sheetData>
    <row r="1" spans="1:1">
      <c r="A1" s="172" t="s">
        <v>16</v>
      </c>
    </row>
    <row r="2" spans="1:1" s="168" customFormat="1">
      <c r="A2" s="170" t="s">
        <v>110</v>
      </c>
    </row>
    <row r="3" spans="1:1" s="168" customFormat="1">
      <c r="A3" s="170" t="s">
        <v>11694</v>
      </c>
    </row>
    <row r="4" spans="1:1" s="168" customFormat="1">
      <c r="A4" s="170" t="s">
        <v>6178</v>
      </c>
    </row>
    <row r="5" spans="1:1" s="168" customFormat="1" ht="20.45">
      <c r="A5" s="170" t="s">
        <v>11697</v>
      </c>
    </row>
    <row r="6" spans="1:1" s="168" customFormat="1">
      <c r="A6" s="170" t="s">
        <v>11699</v>
      </c>
    </row>
    <row r="7" spans="1:1" s="168" customFormat="1">
      <c r="A7" s="170" t="s">
        <v>6294</v>
      </c>
    </row>
    <row r="8" spans="1:1" s="168" customFormat="1">
      <c r="A8" s="170" t="s">
        <v>6872</v>
      </c>
    </row>
    <row r="9" spans="1:1" s="168" customFormat="1">
      <c r="A9" s="170" t="s">
        <v>61</v>
      </c>
    </row>
    <row r="10" spans="1:1" s="168" customFormat="1">
      <c r="A10" s="170" t="s">
        <v>11703</v>
      </c>
    </row>
    <row r="11" spans="1:1" s="168" customFormat="1">
      <c r="A11" s="170" t="s">
        <v>6881</v>
      </c>
    </row>
    <row r="12" spans="1:1" s="168" customFormat="1">
      <c r="A12" s="170" t="s">
        <v>11704</v>
      </c>
    </row>
    <row r="13" spans="1:1" s="168" customFormat="1">
      <c r="A13" s="170" t="s">
        <v>7207</v>
      </c>
    </row>
    <row r="14" spans="1:1" s="168" customFormat="1">
      <c r="A14" s="170" t="s">
        <v>6877</v>
      </c>
    </row>
    <row r="15" spans="1:1" s="168" customFormat="1">
      <c r="A15" s="170" t="s">
        <v>11705</v>
      </c>
    </row>
    <row r="16" spans="1:1" s="168" customFormat="1">
      <c r="A16" s="170" t="s">
        <v>11706</v>
      </c>
    </row>
    <row r="17" spans="1:1" s="168" customFormat="1">
      <c r="A17" s="170" t="s">
        <v>7034</v>
      </c>
    </row>
    <row r="18" spans="1:1" s="168" customFormat="1">
      <c r="A18" s="170" t="s">
        <v>7039</v>
      </c>
    </row>
    <row r="19" spans="1:1" s="168" customFormat="1">
      <c r="A19" s="170" t="s">
        <v>7078</v>
      </c>
    </row>
    <row r="20" spans="1:1" s="168" customFormat="1">
      <c r="A20" s="170" t="s">
        <v>7269</v>
      </c>
    </row>
    <row r="21" spans="1:1" s="168" customFormat="1">
      <c r="A21" s="170" t="s">
        <v>7320</v>
      </c>
    </row>
    <row r="22" spans="1:1" s="168" customFormat="1">
      <c r="A22" s="170" t="s">
        <v>7256</v>
      </c>
    </row>
    <row r="23" spans="1:1" s="168" customFormat="1">
      <c r="A23" s="170" t="s">
        <v>7209</v>
      </c>
    </row>
    <row r="24" spans="1:1" s="168" customFormat="1">
      <c r="A24" s="170" t="s">
        <v>7227</v>
      </c>
    </row>
    <row r="25" spans="1:1" s="168" customFormat="1">
      <c r="A25" s="170" t="s">
        <v>7254</v>
      </c>
    </row>
    <row r="26" spans="1:1" s="168" customFormat="1">
      <c r="A26" s="170" t="s">
        <v>11707</v>
      </c>
    </row>
    <row r="27" spans="1:1" s="168" customFormat="1">
      <c r="A27" s="170" t="s">
        <v>11708</v>
      </c>
    </row>
    <row r="28" spans="1:1" s="168" customFormat="1">
      <c r="A28" s="170" t="s">
        <v>11709</v>
      </c>
    </row>
    <row r="29" spans="1:1" s="168" customFormat="1">
      <c r="A29" s="170" t="s">
        <v>11710</v>
      </c>
    </row>
    <row r="30" spans="1:1" s="168" customFormat="1">
      <c r="A30" s="170" t="s">
        <v>6982</v>
      </c>
    </row>
    <row r="31" spans="1:1" s="168" customFormat="1">
      <c r="A31" s="170" t="s">
        <v>7576</v>
      </c>
    </row>
    <row r="32" spans="1:1" s="168" customFormat="1">
      <c r="A32" s="170" t="s">
        <v>11711</v>
      </c>
    </row>
    <row r="33" spans="1:1" s="168" customFormat="1">
      <c r="A33" s="170" t="s">
        <v>8211</v>
      </c>
    </row>
    <row r="34" spans="1:1" s="168" customFormat="1" ht="15" thickBot="1">
      <c r="A34" s="171" t="s">
        <v>11497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31</v>
      </c>
      <c r="AA1" s="15" t="s">
        <v>32</v>
      </c>
      <c r="AB1" s="9" t="s">
        <v>33</v>
      </c>
      <c r="AC1" s="9" t="s">
        <v>34</v>
      </c>
      <c r="AD1" s="9" t="s">
        <v>35</v>
      </c>
      <c r="AE1" s="9" t="s">
        <v>11845</v>
      </c>
      <c r="AF1" s="15" t="s">
        <v>11846</v>
      </c>
      <c r="AG1" s="16" t="s">
        <v>41</v>
      </c>
    </row>
    <row r="2" spans="1:33">
      <c r="A2" s="17" t="s">
        <v>67</v>
      </c>
      <c r="B2" s="3"/>
      <c r="C2" s="3" t="s">
        <v>11847</v>
      </c>
      <c r="D2" s="18" t="s">
        <v>56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110</v>
      </c>
      <c r="R2" s="20"/>
      <c r="S2" s="20"/>
      <c r="T2" s="20" t="s">
        <v>62</v>
      </c>
      <c r="U2" s="20" t="s">
        <v>111</v>
      </c>
      <c r="V2" s="20"/>
      <c r="W2" s="20"/>
      <c r="X2" s="20"/>
      <c r="Y2" s="20"/>
      <c r="Z2" s="3" t="s">
        <v>161</v>
      </c>
      <c r="AA2" s="20"/>
      <c r="AB2" s="3" t="s">
        <v>2532</v>
      </c>
      <c r="AC2" s="3"/>
      <c r="AD2" s="3" t="s">
        <v>11756</v>
      </c>
      <c r="AE2" s="3"/>
      <c r="AF2" s="3" t="s">
        <v>11848</v>
      </c>
      <c r="AG2" s="17" t="s">
        <v>4751</v>
      </c>
    </row>
    <row r="3" spans="1:33">
      <c r="A3" s="17" t="s">
        <v>54</v>
      </c>
      <c r="B3" s="3"/>
      <c r="C3" s="3" t="s">
        <v>11435</v>
      </c>
      <c r="D3" s="18" t="s">
        <v>11740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11694</v>
      </c>
      <c r="R3" s="3"/>
      <c r="S3" s="3"/>
      <c r="T3" s="3" t="s">
        <v>6983</v>
      </c>
      <c r="U3" s="3" t="s">
        <v>8212</v>
      </c>
      <c r="V3" s="3"/>
      <c r="W3" s="3"/>
      <c r="X3" s="3"/>
      <c r="Y3" s="3"/>
      <c r="Z3" s="3" t="s">
        <v>130</v>
      </c>
      <c r="AA3" s="3"/>
      <c r="AB3" s="3" t="s">
        <v>11735</v>
      </c>
      <c r="AC3" s="3"/>
      <c r="AD3" s="3" t="s">
        <v>11758</v>
      </c>
      <c r="AE3" s="3"/>
      <c r="AF3" s="3" t="s">
        <v>11849</v>
      </c>
      <c r="AG3" s="17" t="s">
        <v>11763</v>
      </c>
    </row>
    <row r="4" spans="1:33">
      <c r="A4" s="3"/>
      <c r="B4" s="3"/>
      <c r="C4" s="3" t="s">
        <v>11850</v>
      </c>
      <c r="D4" s="18" t="s">
        <v>11742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11851</v>
      </c>
      <c r="R4" s="3"/>
      <c r="S4" s="3"/>
      <c r="T4" s="3" t="s">
        <v>11498</v>
      </c>
      <c r="U4" s="3"/>
      <c r="V4" s="3"/>
      <c r="W4" s="3"/>
      <c r="X4" s="3"/>
      <c r="Y4" s="3"/>
      <c r="Z4" s="3" t="s">
        <v>11734</v>
      </c>
      <c r="AA4" s="3"/>
      <c r="AB4" s="21" t="s">
        <v>11736</v>
      </c>
      <c r="AC4" s="3"/>
      <c r="AD4" s="3" t="s">
        <v>11762</v>
      </c>
      <c r="AE4" s="3"/>
      <c r="AF4" s="3" t="s">
        <v>11852</v>
      </c>
      <c r="AG4" s="17" t="s">
        <v>54</v>
      </c>
    </row>
    <row r="5" spans="1:33">
      <c r="M5" s="1"/>
      <c r="O5" s="1"/>
      <c r="Q5" s="22" t="s">
        <v>11853</v>
      </c>
      <c r="AB5" s="3" t="s">
        <v>11734</v>
      </c>
      <c r="AF5" t="s">
        <v>11854</v>
      </c>
    </row>
    <row r="6" spans="1:33">
      <c r="M6" s="1"/>
      <c r="O6" s="1"/>
      <c r="Q6" s="23" t="s">
        <v>11855</v>
      </c>
      <c r="AF6" t="s">
        <v>11856</v>
      </c>
    </row>
    <row r="7" spans="1:33">
      <c r="M7" s="1"/>
      <c r="O7" s="1"/>
      <c r="Q7" s="23" t="s">
        <v>11857</v>
      </c>
      <c r="AF7" t="s">
        <v>11858</v>
      </c>
    </row>
    <row r="8" spans="1:33">
      <c r="M8" s="1"/>
      <c r="O8" s="1"/>
      <c r="Q8" s="23" t="s">
        <v>11859</v>
      </c>
      <c r="AF8" t="s">
        <v>11860</v>
      </c>
    </row>
    <row r="9" spans="1:33">
      <c r="M9" s="1"/>
      <c r="O9" s="1"/>
      <c r="Q9" s="23" t="s">
        <v>11861</v>
      </c>
      <c r="AF9" t="s">
        <v>11862</v>
      </c>
    </row>
    <row r="10" spans="1:33">
      <c r="M10" s="1"/>
      <c r="O10" s="1"/>
      <c r="Q10" s="23" t="s">
        <v>11863</v>
      </c>
      <c r="AF10" t="s">
        <v>11864</v>
      </c>
      <c r="AG10" t="s">
        <v>11865</v>
      </c>
    </row>
    <row r="11" spans="1:33">
      <c r="M11" s="1"/>
      <c r="O11" s="1"/>
      <c r="Q11" s="23" t="s">
        <v>11866</v>
      </c>
      <c r="AF11" t="s">
        <v>11867</v>
      </c>
    </row>
    <row r="12" spans="1:33">
      <c r="M12" s="1"/>
      <c r="O12" s="1"/>
      <c r="Q12" s="23" t="s">
        <v>11868</v>
      </c>
    </row>
    <row r="13" spans="1:33">
      <c r="M13" s="1"/>
      <c r="O13" s="1"/>
      <c r="Q13" s="23" t="s">
        <v>11869</v>
      </c>
    </row>
    <row r="14" spans="1:33">
      <c r="M14" s="1"/>
      <c r="O14" s="1"/>
      <c r="Q14" s="23" t="s">
        <v>11870</v>
      </c>
    </row>
    <row r="15" spans="1:33">
      <c r="M15" s="1"/>
      <c r="O15" s="1"/>
      <c r="Q15" s="23" t="s">
        <v>11871</v>
      </c>
    </row>
    <row r="16" spans="1:33">
      <c r="M16" s="1"/>
      <c r="O16" s="1"/>
      <c r="Q16" s="23" t="s">
        <v>11872</v>
      </c>
    </row>
    <row r="17" spans="13:33">
      <c r="M17" s="1"/>
      <c r="O17" s="1"/>
      <c r="Q17" s="23" t="s">
        <v>11873</v>
      </c>
      <c r="AF17" t="s">
        <v>11874</v>
      </c>
    </row>
    <row r="18" spans="13:33" ht="43.15">
      <c r="M18" s="1"/>
      <c r="O18" s="1"/>
      <c r="Q18" s="23" t="s">
        <v>11875</v>
      </c>
      <c r="AF18" s="24" t="s">
        <v>11846</v>
      </c>
      <c r="AG18" s="24" t="s">
        <v>11751</v>
      </c>
    </row>
    <row r="19" spans="13:33">
      <c r="M19" s="1"/>
      <c r="O19" s="1"/>
      <c r="Q19" s="23" t="s">
        <v>11876</v>
      </c>
      <c r="AF19" t="s">
        <v>11877</v>
      </c>
      <c r="AG19" t="s">
        <v>67</v>
      </c>
    </row>
    <row r="20" spans="13:33">
      <c r="M20" s="1"/>
      <c r="O20" s="1"/>
      <c r="Q20" s="23" t="s">
        <v>11878</v>
      </c>
      <c r="AF20" t="s">
        <v>11879</v>
      </c>
      <c r="AG20" t="s">
        <v>54</v>
      </c>
    </row>
    <row r="21" spans="13:33">
      <c r="M21" s="1"/>
      <c r="O21" s="1"/>
      <c r="Q21" s="23" t="s">
        <v>11880</v>
      </c>
      <c r="AG21" t="s">
        <v>11881</v>
      </c>
    </row>
    <row r="22" spans="13:33">
      <c r="M22" s="1"/>
      <c r="O22" s="1"/>
      <c r="Q22" s="23" t="s">
        <v>11882</v>
      </c>
    </row>
    <row r="23" spans="13:33">
      <c r="M23" s="1"/>
      <c r="O23" s="1"/>
      <c r="Q23" s="23" t="s">
        <v>11883</v>
      </c>
    </row>
    <row r="24" spans="13:33">
      <c r="M24" s="1"/>
      <c r="O24" s="1"/>
      <c r="Q24" s="23" t="s">
        <v>11884</v>
      </c>
    </row>
    <row r="25" spans="13:33">
      <c r="M25" s="1"/>
      <c r="O25" s="1"/>
      <c r="Q25" s="23" t="s">
        <v>11885</v>
      </c>
    </row>
    <row r="26" spans="13:33">
      <c r="M26" s="1"/>
      <c r="O26" s="1"/>
      <c r="Q26" s="23" t="s">
        <v>11886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E90B0-5810-4985-9892-603D6D77939D}"/>
</file>

<file path=customXml/itemProps2.xml><?xml version="1.0" encoding="utf-8"?>
<ds:datastoreItem xmlns:ds="http://schemas.openxmlformats.org/officeDocument/2006/customXml" ds:itemID="{7C7276F3-723F-45C7-96FF-74194C59BEA3}"/>
</file>

<file path=customXml/itemProps3.xml><?xml version="1.0" encoding="utf-8"?>
<ds:datastoreItem xmlns:ds="http://schemas.openxmlformats.org/officeDocument/2006/customXml" ds:itemID="{70F7B7A9-923F-47C9-B035-F75FFDCA5F1C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2026-06-10T11:41:34Z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